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75" windowWidth="20055" windowHeight="7935"/>
  </bookViews>
  <sheets>
    <sheet name="School Profile" sheetId="3" r:id="rId1"/>
    <sheet name="DATA ENTRY" sheetId="14" r:id="rId2"/>
    <sheet name="DETAIL" sheetId="7" state="hidden" r:id="rId3"/>
    <sheet name="Total Received APP. statics" sheetId="9" r:id="rId4"/>
    <sheet name="Candidate Received form" sheetId="8" r:id="rId5"/>
    <sheet name="Schoolwise suchi" sheetId="25" r:id="rId6"/>
    <sheet name="subjectwise Merit list" sheetId="26" r:id="rId7"/>
    <sheet name="Final Merit List" sheetId="24" r:id="rId8"/>
    <sheet name="Letter" sheetId="27" r:id="rId9"/>
    <sheet name="Data Filter facility" sheetId="13" r:id="rId10"/>
    <sheet name="Form" sheetId="23" r:id="rId11"/>
  </sheets>
  <definedNames>
    <definedName name="_xlnm._FilterDatabase" localSheetId="9" hidden="1">'Data Filter facility'!$A$4:$U$1071</definedName>
    <definedName name="_xlnm._FilterDatabase" localSheetId="0" hidden="1">'School Profile'!$E$12:$I$18</definedName>
    <definedName name="AJMER">DETAIL!$AB$7:$AB$18</definedName>
    <definedName name="ALWAR">DETAIL!$AC$7:$AC$23</definedName>
    <definedName name="BANSWARA">DETAIL!$AD$7:$AD$18</definedName>
    <definedName name="BARAN">DETAIL!$AE$7:$AE$15</definedName>
    <definedName name="BARMER">DETAIL!$AF$7:$AF$28</definedName>
    <definedName name="BHARATPUR">DETAIL!$AG$7:$AG$19</definedName>
    <definedName name="BHILWARA">DETAIL!$AH$7:$AH$21</definedName>
    <definedName name="BIKANER">DETAIL!$AI$7:$AI$17</definedName>
    <definedName name="BUNDI">DETAIL!$AJ$7:$AJ$12</definedName>
    <definedName name="CHITTORGARH">DETAIL!$AK$7:$AK$18</definedName>
    <definedName name="CHURU">DETAIL!$AL$7:$AL$14</definedName>
    <definedName name="class">'DATA ENTRY'!$CB$6:$CB$17</definedName>
    <definedName name="code">'School Profile'!$C$22:$C$37</definedName>
    <definedName name="DAUSA">DETAIL!$AM$7:$AM$18</definedName>
    <definedName name="DHOLPUR">DETAIL!$AN$7:$AN$13</definedName>
    <definedName name="DIST.">DETAIL!$Z$7:$Z$39</definedName>
    <definedName name="DUNGARPUR">DETAIL!$AO$7:$AO$17</definedName>
    <definedName name="Final_list">'subjectwise Merit list'!$CA$8:$CQ$151</definedName>
    <definedName name="First_Grade_School_Lecturer">'DATA ENTRY'!$CG$6:$CG$69</definedName>
    <definedName name="HANUMANGARH">DETAIL!$AP$7:$AP$14</definedName>
    <definedName name="HLJ">'DATA ENTRY'!$A$6:$AC$1011</definedName>
    <definedName name="JAIPUR">DETAIL!$AQ$7:$AQ$29</definedName>
    <definedName name="JAISALMER">DETAIL!$AR$7:$AR$15</definedName>
    <definedName name="JALORE">DETAIL!$AS$7:$AS$17</definedName>
    <definedName name="JHALAWAR">DETAIL!$AT$7:$AT$15</definedName>
    <definedName name="JHUNJHUNU">DETAIL!$AU$7:$AU$18</definedName>
    <definedName name="JODHPUR">DETAIL!$AV$7:$AV$29</definedName>
    <definedName name="KARAULI">DETAIL!$AW$7:$AW$15</definedName>
    <definedName name="KOTA">DETAIL!$AX$7:$AX$12</definedName>
    <definedName name="Lab_Ass">'DATA ENTRY'!$CH$6</definedName>
    <definedName name="letter">'Final Merit List'!$B$8:$Q$22</definedName>
    <definedName name="MKPIC">INDEX('DATA ENTRY'!#REF!,MATCH(#REF!,'DATA ENTRY'!$A$6:$A$1011,0))</definedName>
    <definedName name="NAGOUR">DETAIL!$AY$7:$AY$22</definedName>
    <definedName name="PALI">DETAIL!$AZ$7:$AZ$17</definedName>
    <definedName name="PEEO_SCHOOL">'School Profile'!$C$22:$G$37</definedName>
    <definedName name="Pic_1">INDEX('DATA ENTRY'!#REF!,MATCH(#REF!,'DATA ENTRY'!$A$6:$A$1013,0))</definedName>
    <definedName name="Pic_2">INDEX('DATA ENTRY'!#REF!,MATCH(#REF!,'DATA ENTRY'!$A$6:$A$1013,0))</definedName>
    <definedName name="Pic_3">INDEX('DATA ENTRY'!#REF!,MATCH(#REF!,'DATA ENTRY'!$A$6:$A$1013,0))</definedName>
    <definedName name="Pic_4">INDEX('DATA ENTRY'!#REF!,MATCH(#REF!,'DATA ENTRY'!$A$6:$A$1013,0))</definedName>
    <definedName name="Pic_5">INDEX('DATA ENTRY'!#REF!,MATCH(#REF!,'DATA ENTRY'!$A$6:$A$1013,0))</definedName>
    <definedName name="Pic_6">INDEX('DATA ENTRY'!#REF!,MATCH(#REF!,'DATA ENTRY'!$A$6:$A$1013,0))</definedName>
    <definedName name="PICTURE">INDEX('DATA ENTRY'!AF2:AF1502,MATCH(#REF!,'DATA ENTRY'!XEQ2:XEQ1502,0))</definedName>
    <definedName name="PRATAPGARH">DETAIL!$BA$7:$BA$15</definedName>
    <definedName name="_xlnm.Print_Area" localSheetId="4">'Candidate Received form'!$B$1:$Q$1011</definedName>
    <definedName name="_xlnm.Print_Area" localSheetId="9">'Data Filter facility'!$A$1:$U$206</definedName>
    <definedName name="_xlnm.Print_Area" localSheetId="7">'Final Merit List'!$B$1:$Q$28</definedName>
    <definedName name="_xlnm.Print_Area" localSheetId="8">Letter!$A$1:$I$31</definedName>
    <definedName name="_xlnm.Print_Area" localSheetId="5">'Schoolwise suchi'!$B$1:$R$256</definedName>
    <definedName name="_xlnm.Print_Area" localSheetId="6">'subjectwise Merit list'!$C$1:$S$157</definedName>
    <definedName name="_xlnm.Print_Titles" localSheetId="4">'Candidate Received form'!$7:$7</definedName>
    <definedName name="_xlnm.Print_Titles" localSheetId="7">'Final Merit List'!$7:$7</definedName>
    <definedName name="_xlnm.Print_Titles" localSheetId="0">'School Profile'!$11:$11</definedName>
    <definedName name="_xlnm.Print_Titles" localSheetId="5">'Schoolwise suchi'!$6:$6</definedName>
    <definedName name="_xlnm.Print_Titles" localSheetId="6">'subjectwise Merit list'!$7:$7</definedName>
    <definedName name="RAJSAMAND">DETAIL!$BB$7:$BB$15</definedName>
    <definedName name="SAWAI_MADHOPUR">DETAIL!$BC$7:$BC$14</definedName>
    <definedName name="schoolwise">DETAIL!$DB$7:$DT$1170</definedName>
    <definedName name="Second_Grade">'DATA ENTRY'!$CF$6:$CF$14</definedName>
    <definedName name="selection">DETAIL!$BZ$7:$CR$1170</definedName>
    <definedName name="SIKAR">DETAIL!$BD$7:$BD$19</definedName>
    <definedName name="SIROHI">DETAIL!$BE$7:$BE$14</definedName>
    <definedName name="SRI_GANGANAGAR">DETAIL!$BF$7:$BF$16</definedName>
    <definedName name="subject">'DATA ENTRY'!$CC$6:$CC$11</definedName>
    <definedName name="subjectwise">DETAIL!$EB$7:$ET$1170</definedName>
    <definedName name="Third_Grade_L1">'DATA ENTRY'!$CD$6</definedName>
    <definedName name="Third_Grade_L2">'DATA ENTRY'!$CE$6:$CE$15</definedName>
    <definedName name="Third_Grade_PET">'DATA ENTRY'!$CI$6</definedName>
    <definedName name="TONK">DETAIL!$BG$7:$BG$14</definedName>
    <definedName name="UDAIPUR">DETAIL!$BH$7:$BH$27</definedName>
  </definedNames>
  <calcPr calcId="124519"/>
</workbook>
</file>

<file path=xl/calcChain.xml><?xml version="1.0" encoding="utf-8"?>
<calcChain xmlns="http://schemas.openxmlformats.org/spreadsheetml/2006/main">
  <c r="N8" i="8"/>
  <c r="M8"/>
  <c r="L8"/>
  <c r="K8"/>
  <c r="J8"/>
  <c r="I8"/>
  <c r="H8"/>
  <c r="G8"/>
  <c r="F8"/>
  <c r="E8"/>
  <c r="D8"/>
  <c r="C8"/>
  <c r="O8"/>
  <c r="C9" i="7"/>
  <c r="D9"/>
  <c r="E9"/>
  <c r="F9"/>
  <c r="G9"/>
  <c r="H9"/>
  <c r="I9"/>
  <c r="J9"/>
  <c r="K9"/>
  <c r="L9"/>
  <c r="M9"/>
  <c r="N9"/>
  <c r="O9"/>
  <c r="P9"/>
  <c r="C10"/>
  <c r="D10"/>
  <c r="E10"/>
  <c r="F10"/>
  <c r="G10"/>
  <c r="H10"/>
  <c r="I10"/>
  <c r="J10"/>
  <c r="K10"/>
  <c r="L10"/>
  <c r="M10"/>
  <c r="N10"/>
  <c r="O10"/>
  <c r="P10"/>
  <c r="C11"/>
  <c r="D11"/>
  <c r="E11"/>
  <c r="F11"/>
  <c r="G11"/>
  <c r="H11"/>
  <c r="I11"/>
  <c r="J11"/>
  <c r="K11"/>
  <c r="L11"/>
  <c r="M11"/>
  <c r="N11"/>
  <c r="O11"/>
  <c r="P11"/>
  <c r="C12"/>
  <c r="D12"/>
  <c r="E12"/>
  <c r="F12"/>
  <c r="G12"/>
  <c r="H12"/>
  <c r="I12"/>
  <c r="J12"/>
  <c r="K12"/>
  <c r="L12"/>
  <c r="M12"/>
  <c r="N12"/>
  <c r="O12"/>
  <c r="P12"/>
  <c r="C13"/>
  <c r="D13"/>
  <c r="E13"/>
  <c r="F13"/>
  <c r="G13"/>
  <c r="H13"/>
  <c r="I13"/>
  <c r="J13"/>
  <c r="K13"/>
  <c r="L13"/>
  <c r="M13"/>
  <c r="N13"/>
  <c r="O13"/>
  <c r="P13"/>
  <c r="C14"/>
  <c r="D14"/>
  <c r="E14"/>
  <c r="F14"/>
  <c r="G14"/>
  <c r="H14"/>
  <c r="I14"/>
  <c r="J14"/>
  <c r="K14"/>
  <c r="L14"/>
  <c r="M14"/>
  <c r="N14"/>
  <c r="O14"/>
  <c r="P14"/>
  <c r="C15"/>
  <c r="D15"/>
  <c r="E15"/>
  <c r="F15"/>
  <c r="G15"/>
  <c r="H15"/>
  <c r="I15"/>
  <c r="J15"/>
  <c r="K15"/>
  <c r="L15"/>
  <c r="M15"/>
  <c r="N15"/>
  <c r="O15"/>
  <c r="P15"/>
  <c r="C16"/>
  <c r="D16"/>
  <c r="E16"/>
  <c r="F16"/>
  <c r="G16"/>
  <c r="H16"/>
  <c r="I16"/>
  <c r="J16"/>
  <c r="K16"/>
  <c r="L16"/>
  <c r="M16"/>
  <c r="N16"/>
  <c r="O16"/>
  <c r="P16"/>
  <c r="C17"/>
  <c r="D17"/>
  <c r="E17"/>
  <c r="F17"/>
  <c r="G17"/>
  <c r="H17"/>
  <c r="I17"/>
  <c r="J17"/>
  <c r="K17"/>
  <c r="L17"/>
  <c r="M17"/>
  <c r="N17"/>
  <c r="O17"/>
  <c r="P17"/>
  <c r="C18"/>
  <c r="D18"/>
  <c r="E18"/>
  <c r="F18"/>
  <c r="G18"/>
  <c r="H18"/>
  <c r="I18"/>
  <c r="J18"/>
  <c r="K18"/>
  <c r="L18"/>
  <c r="M18"/>
  <c r="N18"/>
  <c r="O18"/>
  <c r="P18"/>
  <c r="C19"/>
  <c r="D19"/>
  <c r="E19"/>
  <c r="F19"/>
  <c r="G19"/>
  <c r="H19"/>
  <c r="I19"/>
  <c r="J19"/>
  <c r="K19"/>
  <c r="L19"/>
  <c r="M19"/>
  <c r="N19"/>
  <c r="O19"/>
  <c r="P19"/>
  <c r="C20"/>
  <c r="D20"/>
  <c r="E20"/>
  <c r="F20"/>
  <c r="G20"/>
  <c r="H20"/>
  <c r="I20"/>
  <c r="J20"/>
  <c r="K20"/>
  <c r="L20"/>
  <c r="M20"/>
  <c r="N20"/>
  <c r="O20"/>
  <c r="P20"/>
  <c r="C21"/>
  <c r="D21"/>
  <c r="E21"/>
  <c r="F21"/>
  <c r="G21"/>
  <c r="H21"/>
  <c r="I21"/>
  <c r="J21"/>
  <c r="K21"/>
  <c r="L21"/>
  <c r="M21"/>
  <c r="N21"/>
  <c r="O21"/>
  <c r="P21"/>
  <c r="C22"/>
  <c r="D22"/>
  <c r="E22"/>
  <c r="F22"/>
  <c r="G22"/>
  <c r="H22"/>
  <c r="I22"/>
  <c r="J22"/>
  <c r="K22"/>
  <c r="L22"/>
  <c r="M22"/>
  <c r="N22"/>
  <c r="O22"/>
  <c r="P22"/>
  <c r="C23"/>
  <c r="D23"/>
  <c r="E23"/>
  <c r="F23"/>
  <c r="G23"/>
  <c r="H23"/>
  <c r="I23"/>
  <c r="J23"/>
  <c r="K23"/>
  <c r="L23"/>
  <c r="M23"/>
  <c r="N23"/>
  <c r="O23"/>
  <c r="P23"/>
  <c r="C24"/>
  <c r="D24"/>
  <c r="E24"/>
  <c r="F24"/>
  <c r="G24"/>
  <c r="H24"/>
  <c r="I24"/>
  <c r="J24"/>
  <c r="K24"/>
  <c r="L24"/>
  <c r="M24"/>
  <c r="N24"/>
  <c r="O24"/>
  <c r="P24"/>
  <c r="C25"/>
  <c r="D25"/>
  <c r="E25"/>
  <c r="F25"/>
  <c r="G25"/>
  <c r="H25"/>
  <c r="I25"/>
  <c r="J25"/>
  <c r="K25"/>
  <c r="L25"/>
  <c r="M25"/>
  <c r="N25"/>
  <c r="O25"/>
  <c r="P25"/>
  <c r="C26"/>
  <c r="D26"/>
  <c r="E26"/>
  <c r="F26"/>
  <c r="G26"/>
  <c r="H26"/>
  <c r="I26"/>
  <c r="J26"/>
  <c r="K26"/>
  <c r="L26"/>
  <c r="M26"/>
  <c r="N26"/>
  <c r="O26"/>
  <c r="P26"/>
  <c r="C27"/>
  <c r="D27"/>
  <c r="E27"/>
  <c r="F27"/>
  <c r="G27"/>
  <c r="H27"/>
  <c r="I27"/>
  <c r="J27"/>
  <c r="K27"/>
  <c r="L27"/>
  <c r="M27"/>
  <c r="N27"/>
  <c r="O27"/>
  <c r="P27"/>
  <c r="C28"/>
  <c r="D28"/>
  <c r="E28"/>
  <c r="F28"/>
  <c r="G28"/>
  <c r="H28"/>
  <c r="I28"/>
  <c r="J28"/>
  <c r="K28"/>
  <c r="L28"/>
  <c r="M28"/>
  <c r="N28"/>
  <c r="O28"/>
  <c r="P28"/>
  <c r="C29"/>
  <c r="D29"/>
  <c r="E29"/>
  <c r="F29"/>
  <c r="G29"/>
  <c r="H29"/>
  <c r="I29"/>
  <c r="J29"/>
  <c r="K29"/>
  <c r="L29"/>
  <c r="M29"/>
  <c r="N29"/>
  <c r="O29"/>
  <c r="P29"/>
  <c r="C30"/>
  <c r="D30"/>
  <c r="E30"/>
  <c r="F30"/>
  <c r="G30"/>
  <c r="H30"/>
  <c r="I30"/>
  <c r="J30"/>
  <c r="K30"/>
  <c r="L30"/>
  <c r="M30"/>
  <c r="N30"/>
  <c r="O30"/>
  <c r="P30"/>
  <c r="C31"/>
  <c r="D31"/>
  <c r="E31"/>
  <c r="F31"/>
  <c r="G31"/>
  <c r="H31"/>
  <c r="I31"/>
  <c r="J31"/>
  <c r="K31"/>
  <c r="L31"/>
  <c r="M31"/>
  <c r="N31"/>
  <c r="O31"/>
  <c r="P31"/>
  <c r="C32"/>
  <c r="D32"/>
  <c r="E32"/>
  <c r="F32"/>
  <c r="G32"/>
  <c r="H32"/>
  <c r="I32"/>
  <c r="J32"/>
  <c r="K32"/>
  <c r="L32"/>
  <c r="M32"/>
  <c r="N32"/>
  <c r="O32"/>
  <c r="P32"/>
  <c r="C33"/>
  <c r="D33"/>
  <c r="E33"/>
  <c r="F33"/>
  <c r="G33"/>
  <c r="H33"/>
  <c r="I33"/>
  <c r="J33"/>
  <c r="K33"/>
  <c r="L33"/>
  <c r="M33"/>
  <c r="N33"/>
  <c r="O33"/>
  <c r="P33"/>
  <c r="C34"/>
  <c r="D34"/>
  <c r="E34"/>
  <c r="F34"/>
  <c r="G34"/>
  <c r="H34"/>
  <c r="I34"/>
  <c r="J34"/>
  <c r="K34"/>
  <c r="L34"/>
  <c r="M34"/>
  <c r="N34"/>
  <c r="O34"/>
  <c r="P34"/>
  <c r="C35"/>
  <c r="D35"/>
  <c r="E35"/>
  <c r="F35"/>
  <c r="G35"/>
  <c r="H35"/>
  <c r="I35"/>
  <c r="J35"/>
  <c r="K35"/>
  <c r="L35"/>
  <c r="M35"/>
  <c r="N35"/>
  <c r="O35"/>
  <c r="P35"/>
  <c r="C36"/>
  <c r="D36"/>
  <c r="E36"/>
  <c r="F36"/>
  <c r="G36"/>
  <c r="H36"/>
  <c r="I36"/>
  <c r="J36"/>
  <c r="K36"/>
  <c r="L36"/>
  <c r="M36"/>
  <c r="N36"/>
  <c r="O36"/>
  <c r="P36"/>
  <c r="C37"/>
  <c r="D37"/>
  <c r="E37"/>
  <c r="F37"/>
  <c r="G37"/>
  <c r="H37"/>
  <c r="I37"/>
  <c r="J37"/>
  <c r="K37"/>
  <c r="L37"/>
  <c r="M37"/>
  <c r="N37"/>
  <c r="O37"/>
  <c r="P37"/>
  <c r="C38"/>
  <c r="D38"/>
  <c r="E38"/>
  <c r="F38"/>
  <c r="G38"/>
  <c r="H38"/>
  <c r="I38"/>
  <c r="J38"/>
  <c r="K38"/>
  <c r="L38"/>
  <c r="M38"/>
  <c r="N38"/>
  <c r="O38"/>
  <c r="P38"/>
  <c r="C39"/>
  <c r="D39"/>
  <c r="E39"/>
  <c r="F39"/>
  <c r="G39"/>
  <c r="H39"/>
  <c r="I39"/>
  <c r="J39"/>
  <c r="K39"/>
  <c r="L39"/>
  <c r="M39"/>
  <c r="N39"/>
  <c r="O39"/>
  <c r="P39"/>
  <c r="C40"/>
  <c r="D40"/>
  <c r="E40"/>
  <c r="F40"/>
  <c r="G40"/>
  <c r="H40"/>
  <c r="I40"/>
  <c r="J40"/>
  <c r="K40"/>
  <c r="L40"/>
  <c r="M40"/>
  <c r="N40"/>
  <c r="O40"/>
  <c r="P40"/>
  <c r="C41"/>
  <c r="D41"/>
  <c r="E41"/>
  <c r="F41"/>
  <c r="G41"/>
  <c r="H41"/>
  <c r="I41"/>
  <c r="J41"/>
  <c r="K41"/>
  <c r="L41"/>
  <c r="M41"/>
  <c r="N41"/>
  <c r="O41"/>
  <c r="P41"/>
  <c r="C42"/>
  <c r="D42"/>
  <c r="E42"/>
  <c r="F42"/>
  <c r="G42"/>
  <c r="H42"/>
  <c r="I42"/>
  <c r="J42"/>
  <c r="K42"/>
  <c r="L42"/>
  <c r="M42"/>
  <c r="N42"/>
  <c r="O42"/>
  <c r="P42"/>
  <c r="C43"/>
  <c r="D43"/>
  <c r="E43"/>
  <c r="F43"/>
  <c r="G43"/>
  <c r="H43"/>
  <c r="I43"/>
  <c r="J43"/>
  <c r="K43"/>
  <c r="L43"/>
  <c r="M43"/>
  <c r="N43"/>
  <c r="O43"/>
  <c r="P43"/>
  <c r="C44"/>
  <c r="D44"/>
  <c r="E44"/>
  <c r="F44"/>
  <c r="G44"/>
  <c r="H44"/>
  <c r="I44"/>
  <c r="J44"/>
  <c r="K44"/>
  <c r="L44"/>
  <c r="M44"/>
  <c r="N44"/>
  <c r="O44"/>
  <c r="P44"/>
  <c r="C45"/>
  <c r="D45"/>
  <c r="E45"/>
  <c r="F45"/>
  <c r="G45"/>
  <c r="H45"/>
  <c r="I45"/>
  <c r="J45"/>
  <c r="K45"/>
  <c r="L45"/>
  <c r="M45"/>
  <c r="N45"/>
  <c r="O45"/>
  <c r="P45"/>
  <c r="C46"/>
  <c r="D46"/>
  <c r="E46"/>
  <c r="F46"/>
  <c r="G46"/>
  <c r="H46"/>
  <c r="I46"/>
  <c r="J46"/>
  <c r="K46"/>
  <c r="L46"/>
  <c r="M46"/>
  <c r="N46"/>
  <c r="O46"/>
  <c r="P46"/>
  <c r="C47"/>
  <c r="D47"/>
  <c r="E47"/>
  <c r="F47"/>
  <c r="G47"/>
  <c r="H47"/>
  <c r="I47"/>
  <c r="J47"/>
  <c r="K47"/>
  <c r="L47"/>
  <c r="M47"/>
  <c r="N47"/>
  <c r="O47"/>
  <c r="P47"/>
  <c r="C48"/>
  <c r="D48"/>
  <c r="E48"/>
  <c r="F48"/>
  <c r="G48"/>
  <c r="H48"/>
  <c r="I48"/>
  <c r="J48"/>
  <c r="K48"/>
  <c r="L48"/>
  <c r="M48"/>
  <c r="N48"/>
  <c r="O48"/>
  <c r="P48"/>
  <c r="C49"/>
  <c r="D49"/>
  <c r="E49"/>
  <c r="F49"/>
  <c r="G49"/>
  <c r="H49"/>
  <c r="I49"/>
  <c r="J49"/>
  <c r="K49"/>
  <c r="L49"/>
  <c r="M49"/>
  <c r="N49"/>
  <c r="O49"/>
  <c r="P49"/>
  <c r="C50"/>
  <c r="D50"/>
  <c r="E50"/>
  <c r="F50"/>
  <c r="G50"/>
  <c r="H50"/>
  <c r="I50"/>
  <c r="J50"/>
  <c r="K50"/>
  <c r="L50"/>
  <c r="M50"/>
  <c r="N50"/>
  <c r="O50"/>
  <c r="P50"/>
  <c r="C51"/>
  <c r="D51"/>
  <c r="E51"/>
  <c r="F51"/>
  <c r="G51"/>
  <c r="H51"/>
  <c r="I51"/>
  <c r="J51"/>
  <c r="K51"/>
  <c r="L51"/>
  <c r="M51"/>
  <c r="N51"/>
  <c r="O51"/>
  <c r="P51"/>
  <c r="C52"/>
  <c r="D52"/>
  <c r="E52"/>
  <c r="F52"/>
  <c r="G52"/>
  <c r="H52"/>
  <c r="I52"/>
  <c r="J52"/>
  <c r="K52"/>
  <c r="L52"/>
  <c r="M52"/>
  <c r="N52"/>
  <c r="O52"/>
  <c r="P52"/>
  <c r="C53"/>
  <c r="D53"/>
  <c r="E53"/>
  <c r="F53"/>
  <c r="G53"/>
  <c r="H53"/>
  <c r="I53"/>
  <c r="J53"/>
  <c r="K53"/>
  <c r="L53"/>
  <c r="M53"/>
  <c r="N53"/>
  <c r="O53"/>
  <c r="P53"/>
  <c r="C54"/>
  <c r="D54"/>
  <c r="E54"/>
  <c r="F54"/>
  <c r="G54"/>
  <c r="H54"/>
  <c r="I54"/>
  <c r="J54"/>
  <c r="K54"/>
  <c r="L54"/>
  <c r="M54"/>
  <c r="N54"/>
  <c r="O54"/>
  <c r="P54"/>
  <c r="C55"/>
  <c r="D55"/>
  <c r="E55"/>
  <c r="F55"/>
  <c r="G55"/>
  <c r="H55"/>
  <c r="I55"/>
  <c r="J55"/>
  <c r="K55"/>
  <c r="L55"/>
  <c r="M55"/>
  <c r="N55"/>
  <c r="O55"/>
  <c r="P55"/>
  <c r="C56"/>
  <c r="D56"/>
  <c r="E56"/>
  <c r="F56"/>
  <c r="G56"/>
  <c r="H56"/>
  <c r="I56"/>
  <c r="J56"/>
  <c r="K56"/>
  <c r="L56"/>
  <c r="M56"/>
  <c r="N56"/>
  <c r="O56"/>
  <c r="P56"/>
  <c r="C57"/>
  <c r="D57"/>
  <c r="E57"/>
  <c r="F57"/>
  <c r="G57"/>
  <c r="H57"/>
  <c r="I57"/>
  <c r="J57"/>
  <c r="K57"/>
  <c r="L57"/>
  <c r="M57"/>
  <c r="N57"/>
  <c r="O57"/>
  <c r="P57"/>
  <c r="C58"/>
  <c r="D58"/>
  <c r="E58"/>
  <c r="F58"/>
  <c r="G58"/>
  <c r="H58"/>
  <c r="I58"/>
  <c r="J58"/>
  <c r="K58"/>
  <c r="L58"/>
  <c r="M58"/>
  <c r="N58"/>
  <c r="O58"/>
  <c r="P58"/>
  <c r="C59"/>
  <c r="D59"/>
  <c r="E59"/>
  <c r="F59"/>
  <c r="G59"/>
  <c r="H59"/>
  <c r="I59"/>
  <c r="J59"/>
  <c r="K59"/>
  <c r="L59"/>
  <c r="M59"/>
  <c r="N59"/>
  <c r="O59"/>
  <c r="P59"/>
  <c r="C60"/>
  <c r="D60"/>
  <c r="E60"/>
  <c r="F60"/>
  <c r="G60"/>
  <c r="H60"/>
  <c r="I60"/>
  <c r="J60"/>
  <c r="K60"/>
  <c r="L60"/>
  <c r="M60"/>
  <c r="N60"/>
  <c r="O60"/>
  <c r="P60"/>
  <c r="C61"/>
  <c r="D61"/>
  <c r="E61"/>
  <c r="F61"/>
  <c r="G61"/>
  <c r="H61"/>
  <c r="I61"/>
  <c r="J61"/>
  <c r="K61"/>
  <c r="L61"/>
  <c r="M61"/>
  <c r="N61"/>
  <c r="O61"/>
  <c r="P61"/>
  <c r="C62"/>
  <c r="D62"/>
  <c r="E62"/>
  <c r="F62"/>
  <c r="G62"/>
  <c r="H62"/>
  <c r="I62"/>
  <c r="J62"/>
  <c r="K62"/>
  <c r="L62"/>
  <c r="M62"/>
  <c r="N62"/>
  <c r="O62"/>
  <c r="P62"/>
  <c r="C63"/>
  <c r="D63"/>
  <c r="E63"/>
  <c r="F63"/>
  <c r="G63"/>
  <c r="H63"/>
  <c r="I63"/>
  <c r="J63"/>
  <c r="K63"/>
  <c r="L63"/>
  <c r="M63"/>
  <c r="N63"/>
  <c r="O63"/>
  <c r="P63"/>
  <c r="C64"/>
  <c r="D64"/>
  <c r="E64"/>
  <c r="F64"/>
  <c r="G64"/>
  <c r="H64"/>
  <c r="I64"/>
  <c r="J64"/>
  <c r="K64"/>
  <c r="L64"/>
  <c r="M64"/>
  <c r="N64"/>
  <c r="O64"/>
  <c r="P64"/>
  <c r="C65"/>
  <c r="D65"/>
  <c r="E65"/>
  <c r="F65"/>
  <c r="G65"/>
  <c r="H65"/>
  <c r="I65"/>
  <c r="J65"/>
  <c r="K65"/>
  <c r="L65"/>
  <c r="M65"/>
  <c r="N65"/>
  <c r="O65"/>
  <c r="P65"/>
  <c r="C66"/>
  <c r="D66"/>
  <c r="E66"/>
  <c r="F66"/>
  <c r="G66"/>
  <c r="H66"/>
  <c r="I66"/>
  <c r="J66"/>
  <c r="K66"/>
  <c r="L66"/>
  <c r="M66"/>
  <c r="N66"/>
  <c r="O66"/>
  <c r="P66"/>
  <c r="C67"/>
  <c r="D67"/>
  <c r="E67"/>
  <c r="F67"/>
  <c r="G67"/>
  <c r="H67"/>
  <c r="I67"/>
  <c r="J67"/>
  <c r="K67"/>
  <c r="L67"/>
  <c r="M67"/>
  <c r="N67"/>
  <c r="O67"/>
  <c r="P67"/>
  <c r="C68"/>
  <c r="D68"/>
  <c r="E68"/>
  <c r="F68"/>
  <c r="G68"/>
  <c r="H68"/>
  <c r="I68"/>
  <c r="J68"/>
  <c r="K68"/>
  <c r="L68"/>
  <c r="M68"/>
  <c r="N68"/>
  <c r="O68"/>
  <c r="P68"/>
  <c r="C69"/>
  <c r="D69"/>
  <c r="E69"/>
  <c r="F69"/>
  <c r="G69"/>
  <c r="H69"/>
  <c r="I69"/>
  <c r="J69"/>
  <c r="K69"/>
  <c r="L69"/>
  <c r="M69"/>
  <c r="N69"/>
  <c r="O69"/>
  <c r="P69"/>
  <c r="C70"/>
  <c r="D70"/>
  <c r="E70"/>
  <c r="F70"/>
  <c r="G70"/>
  <c r="H70"/>
  <c r="I70"/>
  <c r="J70"/>
  <c r="K70"/>
  <c r="L70"/>
  <c r="M70"/>
  <c r="N70"/>
  <c r="O70"/>
  <c r="P70"/>
  <c r="C71"/>
  <c r="D71"/>
  <c r="E71"/>
  <c r="F71"/>
  <c r="G71"/>
  <c r="H71"/>
  <c r="I71"/>
  <c r="J71"/>
  <c r="K71"/>
  <c r="L71"/>
  <c r="M71"/>
  <c r="N71"/>
  <c r="O71"/>
  <c r="P71"/>
  <c r="C72"/>
  <c r="D72"/>
  <c r="E72"/>
  <c r="F72"/>
  <c r="G72"/>
  <c r="H72"/>
  <c r="I72"/>
  <c r="J72"/>
  <c r="K72"/>
  <c r="L72"/>
  <c r="M72"/>
  <c r="N72"/>
  <c r="O72"/>
  <c r="P72"/>
  <c r="C73"/>
  <c r="D73"/>
  <c r="E73"/>
  <c r="F73"/>
  <c r="G73"/>
  <c r="H73"/>
  <c r="I73"/>
  <c r="J73"/>
  <c r="K73"/>
  <c r="L73"/>
  <c r="M73"/>
  <c r="N73"/>
  <c r="O73"/>
  <c r="P73"/>
  <c r="C74"/>
  <c r="D74"/>
  <c r="E74"/>
  <c r="F74"/>
  <c r="G74"/>
  <c r="H74"/>
  <c r="I74"/>
  <c r="J74"/>
  <c r="K74"/>
  <c r="L74"/>
  <c r="M74"/>
  <c r="N74"/>
  <c r="O74"/>
  <c r="P74"/>
  <c r="C75"/>
  <c r="D75"/>
  <c r="E75"/>
  <c r="F75"/>
  <c r="G75"/>
  <c r="H75"/>
  <c r="I75"/>
  <c r="J75"/>
  <c r="K75"/>
  <c r="L75"/>
  <c r="M75"/>
  <c r="N75"/>
  <c r="O75"/>
  <c r="P75"/>
  <c r="C76"/>
  <c r="D76"/>
  <c r="E76"/>
  <c r="F76"/>
  <c r="G76"/>
  <c r="H76"/>
  <c r="I76"/>
  <c r="J76"/>
  <c r="K76"/>
  <c r="L76"/>
  <c r="M76"/>
  <c r="N76"/>
  <c r="O76"/>
  <c r="P76"/>
  <c r="C77"/>
  <c r="D77"/>
  <c r="E77"/>
  <c r="F77"/>
  <c r="G77"/>
  <c r="H77"/>
  <c r="I77"/>
  <c r="J77"/>
  <c r="K77"/>
  <c r="L77"/>
  <c r="M77"/>
  <c r="N77"/>
  <c r="O77"/>
  <c r="P77"/>
  <c r="C78"/>
  <c r="D78"/>
  <c r="E78"/>
  <c r="F78"/>
  <c r="G78"/>
  <c r="H78"/>
  <c r="I78"/>
  <c r="J78"/>
  <c r="K78"/>
  <c r="L78"/>
  <c r="M78"/>
  <c r="N78"/>
  <c r="O78"/>
  <c r="P78"/>
  <c r="C79"/>
  <c r="D79"/>
  <c r="E79"/>
  <c r="F79"/>
  <c r="G79"/>
  <c r="H79"/>
  <c r="I79"/>
  <c r="J79"/>
  <c r="K79"/>
  <c r="L79"/>
  <c r="M79"/>
  <c r="N79"/>
  <c r="O79"/>
  <c r="P79"/>
  <c r="C80"/>
  <c r="D80"/>
  <c r="E80"/>
  <c r="F80"/>
  <c r="G80"/>
  <c r="H80"/>
  <c r="I80"/>
  <c r="J80"/>
  <c r="K80"/>
  <c r="L80"/>
  <c r="M80"/>
  <c r="N80"/>
  <c r="O80"/>
  <c r="P80"/>
  <c r="C81"/>
  <c r="D81"/>
  <c r="E81"/>
  <c r="F81"/>
  <c r="G81"/>
  <c r="H81"/>
  <c r="I81"/>
  <c r="J81"/>
  <c r="K81"/>
  <c r="L81"/>
  <c r="M81"/>
  <c r="N81"/>
  <c r="O81"/>
  <c r="P81"/>
  <c r="C82"/>
  <c r="D82"/>
  <c r="E82"/>
  <c r="F82"/>
  <c r="G82"/>
  <c r="H82"/>
  <c r="I82"/>
  <c r="J82"/>
  <c r="K82"/>
  <c r="L82"/>
  <c r="M82"/>
  <c r="N82"/>
  <c r="O82"/>
  <c r="P82"/>
  <c r="C83"/>
  <c r="D83"/>
  <c r="E83"/>
  <c r="F83"/>
  <c r="G83"/>
  <c r="H83"/>
  <c r="I83"/>
  <c r="J83"/>
  <c r="K83"/>
  <c r="L83"/>
  <c r="M83"/>
  <c r="N83"/>
  <c r="O83"/>
  <c r="P83"/>
  <c r="C84"/>
  <c r="D84"/>
  <c r="E84"/>
  <c r="F84"/>
  <c r="G84"/>
  <c r="H84"/>
  <c r="I84"/>
  <c r="J84"/>
  <c r="K84"/>
  <c r="L84"/>
  <c r="M84"/>
  <c r="N84"/>
  <c r="O84"/>
  <c r="P84"/>
  <c r="C85"/>
  <c r="D85"/>
  <c r="E85"/>
  <c r="F85"/>
  <c r="G85"/>
  <c r="H85"/>
  <c r="I85"/>
  <c r="J85"/>
  <c r="K85"/>
  <c r="L85"/>
  <c r="M85"/>
  <c r="N85"/>
  <c r="O85"/>
  <c r="P85"/>
  <c r="C86"/>
  <c r="D86"/>
  <c r="E86"/>
  <c r="F86"/>
  <c r="G86"/>
  <c r="H86"/>
  <c r="I86"/>
  <c r="J86"/>
  <c r="K86"/>
  <c r="L86"/>
  <c r="M86"/>
  <c r="N86"/>
  <c r="O86"/>
  <c r="P86"/>
  <c r="C87"/>
  <c r="D87"/>
  <c r="E87"/>
  <c r="F87"/>
  <c r="G87"/>
  <c r="H87"/>
  <c r="I87"/>
  <c r="J87"/>
  <c r="K87"/>
  <c r="L87"/>
  <c r="M87"/>
  <c r="N87"/>
  <c r="O87"/>
  <c r="P87"/>
  <c r="C88"/>
  <c r="D88"/>
  <c r="E88"/>
  <c r="F88"/>
  <c r="G88"/>
  <c r="H88"/>
  <c r="I88"/>
  <c r="J88"/>
  <c r="K88"/>
  <c r="L88"/>
  <c r="M88"/>
  <c r="N88"/>
  <c r="O88"/>
  <c r="P88"/>
  <c r="C89"/>
  <c r="D89"/>
  <c r="E89"/>
  <c r="F89"/>
  <c r="G89"/>
  <c r="H89"/>
  <c r="I89"/>
  <c r="J89"/>
  <c r="K89"/>
  <c r="L89"/>
  <c r="M89"/>
  <c r="N89"/>
  <c r="O89"/>
  <c r="P89"/>
  <c r="C90"/>
  <c r="D90"/>
  <c r="E90"/>
  <c r="F90"/>
  <c r="G90"/>
  <c r="H90"/>
  <c r="I90"/>
  <c r="J90"/>
  <c r="K90"/>
  <c r="L90"/>
  <c r="M90"/>
  <c r="N90"/>
  <c r="O90"/>
  <c r="P90"/>
  <c r="C91"/>
  <c r="D91"/>
  <c r="E91"/>
  <c r="F91"/>
  <c r="G91"/>
  <c r="H91"/>
  <c r="I91"/>
  <c r="J91"/>
  <c r="K91"/>
  <c r="L91"/>
  <c r="M91"/>
  <c r="N91"/>
  <c r="O91"/>
  <c r="P91"/>
  <c r="C92"/>
  <c r="D92"/>
  <c r="E92"/>
  <c r="F92"/>
  <c r="G92"/>
  <c r="H92"/>
  <c r="I92"/>
  <c r="J92"/>
  <c r="K92"/>
  <c r="L92"/>
  <c r="M92"/>
  <c r="N92"/>
  <c r="O92"/>
  <c r="P92"/>
  <c r="C93"/>
  <c r="D93"/>
  <c r="E93"/>
  <c r="F93"/>
  <c r="G93"/>
  <c r="H93"/>
  <c r="I93"/>
  <c r="J93"/>
  <c r="K93"/>
  <c r="L93"/>
  <c r="M93"/>
  <c r="N93"/>
  <c r="O93"/>
  <c r="P93"/>
  <c r="C94"/>
  <c r="D94"/>
  <c r="E94"/>
  <c r="F94"/>
  <c r="G94"/>
  <c r="H94"/>
  <c r="I94"/>
  <c r="J94"/>
  <c r="K94"/>
  <c r="L94"/>
  <c r="M94"/>
  <c r="N94"/>
  <c r="O94"/>
  <c r="P94"/>
  <c r="C95"/>
  <c r="D95"/>
  <c r="E95"/>
  <c r="F95"/>
  <c r="G95"/>
  <c r="H95"/>
  <c r="I95"/>
  <c r="J95"/>
  <c r="K95"/>
  <c r="L95"/>
  <c r="M95"/>
  <c r="N95"/>
  <c r="O95"/>
  <c r="P95"/>
  <c r="C96"/>
  <c r="D96"/>
  <c r="E96"/>
  <c r="F96"/>
  <c r="G96"/>
  <c r="H96"/>
  <c r="I96"/>
  <c r="J96"/>
  <c r="K96"/>
  <c r="L96"/>
  <c r="M96"/>
  <c r="N96"/>
  <c r="O96"/>
  <c r="P96"/>
  <c r="C97"/>
  <c r="D97"/>
  <c r="E97"/>
  <c r="F97"/>
  <c r="G97"/>
  <c r="H97"/>
  <c r="I97"/>
  <c r="J97"/>
  <c r="K97"/>
  <c r="L97"/>
  <c r="M97"/>
  <c r="N97"/>
  <c r="O97"/>
  <c r="P97"/>
  <c r="C98"/>
  <c r="D98"/>
  <c r="E98"/>
  <c r="F98"/>
  <c r="G98"/>
  <c r="H98"/>
  <c r="I98"/>
  <c r="J98"/>
  <c r="K98"/>
  <c r="L98"/>
  <c r="M98"/>
  <c r="N98"/>
  <c r="O98"/>
  <c r="P98"/>
  <c r="C99"/>
  <c r="D99"/>
  <c r="E99"/>
  <c r="F99"/>
  <c r="G99"/>
  <c r="H99"/>
  <c r="I99"/>
  <c r="J99"/>
  <c r="K99"/>
  <c r="L99"/>
  <c r="M99"/>
  <c r="N99"/>
  <c r="O99"/>
  <c r="P99"/>
  <c r="C100"/>
  <c r="D100"/>
  <c r="E100"/>
  <c r="F100"/>
  <c r="G100"/>
  <c r="H100"/>
  <c r="I100"/>
  <c r="J100"/>
  <c r="K100"/>
  <c r="L100"/>
  <c r="M100"/>
  <c r="N100"/>
  <c r="O100"/>
  <c r="P100"/>
  <c r="C101"/>
  <c r="D101"/>
  <c r="E101"/>
  <c r="F101"/>
  <c r="G101"/>
  <c r="H101"/>
  <c r="I101"/>
  <c r="J101"/>
  <c r="K101"/>
  <c r="L101"/>
  <c r="M101"/>
  <c r="N101"/>
  <c r="O101"/>
  <c r="P101"/>
  <c r="C102"/>
  <c r="D102"/>
  <c r="E102"/>
  <c r="F102"/>
  <c r="G102"/>
  <c r="H102"/>
  <c r="I102"/>
  <c r="J102"/>
  <c r="K102"/>
  <c r="L102"/>
  <c r="M102"/>
  <c r="N102"/>
  <c r="O102"/>
  <c r="P102"/>
  <c r="C103"/>
  <c r="D103"/>
  <c r="E103"/>
  <c r="F103"/>
  <c r="G103"/>
  <c r="H103"/>
  <c r="I103"/>
  <c r="J103"/>
  <c r="K103"/>
  <c r="L103"/>
  <c r="M103"/>
  <c r="N103"/>
  <c r="O103"/>
  <c r="P103"/>
  <c r="C104"/>
  <c r="D104"/>
  <c r="E104"/>
  <c r="F104"/>
  <c r="G104"/>
  <c r="H104"/>
  <c r="I104"/>
  <c r="J104"/>
  <c r="K104"/>
  <c r="L104"/>
  <c r="M104"/>
  <c r="N104"/>
  <c r="O104"/>
  <c r="P104"/>
  <c r="C105"/>
  <c r="D105"/>
  <c r="E105"/>
  <c r="F105"/>
  <c r="G105"/>
  <c r="H105"/>
  <c r="I105"/>
  <c r="J105"/>
  <c r="K105"/>
  <c r="L105"/>
  <c r="M105"/>
  <c r="N105"/>
  <c r="O105"/>
  <c r="P105"/>
  <c r="C106"/>
  <c r="D106"/>
  <c r="E106"/>
  <c r="F106"/>
  <c r="G106"/>
  <c r="H106"/>
  <c r="I106"/>
  <c r="J106"/>
  <c r="K106"/>
  <c r="L106"/>
  <c r="M106"/>
  <c r="N106"/>
  <c r="O106"/>
  <c r="P106"/>
  <c r="C107"/>
  <c r="D107"/>
  <c r="E107"/>
  <c r="F107"/>
  <c r="G107"/>
  <c r="H107"/>
  <c r="I107"/>
  <c r="J107"/>
  <c r="K107"/>
  <c r="L107"/>
  <c r="M107"/>
  <c r="N107"/>
  <c r="O107"/>
  <c r="P107"/>
  <c r="C108"/>
  <c r="D108"/>
  <c r="E108"/>
  <c r="F108"/>
  <c r="G108"/>
  <c r="H108"/>
  <c r="I108"/>
  <c r="J108"/>
  <c r="K108"/>
  <c r="L108"/>
  <c r="M108"/>
  <c r="N108"/>
  <c r="O108"/>
  <c r="P108"/>
  <c r="C109"/>
  <c r="D109"/>
  <c r="E109"/>
  <c r="F109"/>
  <c r="G109"/>
  <c r="H109"/>
  <c r="I109"/>
  <c r="J109"/>
  <c r="K109"/>
  <c r="L109"/>
  <c r="M109"/>
  <c r="N109"/>
  <c r="O109"/>
  <c r="P109"/>
  <c r="C110"/>
  <c r="D110"/>
  <c r="E110"/>
  <c r="F110"/>
  <c r="G110"/>
  <c r="H110"/>
  <c r="I110"/>
  <c r="J110"/>
  <c r="K110"/>
  <c r="L110"/>
  <c r="M110"/>
  <c r="N110"/>
  <c r="O110"/>
  <c r="P110"/>
  <c r="C111"/>
  <c r="D111"/>
  <c r="E111"/>
  <c r="F111"/>
  <c r="G111"/>
  <c r="H111"/>
  <c r="I111"/>
  <c r="J111"/>
  <c r="K111"/>
  <c r="L111"/>
  <c r="M111"/>
  <c r="N111"/>
  <c r="O111"/>
  <c r="P111"/>
  <c r="C112"/>
  <c r="D112"/>
  <c r="E112"/>
  <c r="F112"/>
  <c r="G112"/>
  <c r="H112"/>
  <c r="I112"/>
  <c r="J112"/>
  <c r="K112"/>
  <c r="L112"/>
  <c r="M112"/>
  <c r="N112"/>
  <c r="O112"/>
  <c r="P112"/>
  <c r="C113"/>
  <c r="D113"/>
  <c r="E113"/>
  <c r="F113"/>
  <c r="G113"/>
  <c r="H113"/>
  <c r="I113"/>
  <c r="J113"/>
  <c r="K113"/>
  <c r="L113"/>
  <c r="M113"/>
  <c r="N113"/>
  <c r="O113"/>
  <c r="P113"/>
  <c r="C114"/>
  <c r="D114"/>
  <c r="E114"/>
  <c r="F114"/>
  <c r="G114"/>
  <c r="H114"/>
  <c r="I114"/>
  <c r="J114"/>
  <c r="K114"/>
  <c r="L114"/>
  <c r="M114"/>
  <c r="N114"/>
  <c r="O114"/>
  <c r="P114"/>
  <c r="C115"/>
  <c r="D115"/>
  <c r="E115"/>
  <c r="F115"/>
  <c r="G115"/>
  <c r="H115"/>
  <c r="I115"/>
  <c r="J115"/>
  <c r="K115"/>
  <c r="L115"/>
  <c r="M115"/>
  <c r="N115"/>
  <c r="O115"/>
  <c r="P115"/>
  <c r="C116"/>
  <c r="D116"/>
  <c r="E116"/>
  <c r="F116"/>
  <c r="G116"/>
  <c r="H116"/>
  <c r="I116"/>
  <c r="J116"/>
  <c r="K116"/>
  <c r="L116"/>
  <c r="M116"/>
  <c r="N116"/>
  <c r="O116"/>
  <c r="P116"/>
  <c r="C117"/>
  <c r="D117"/>
  <c r="E117"/>
  <c r="F117"/>
  <c r="G117"/>
  <c r="H117"/>
  <c r="I117"/>
  <c r="J117"/>
  <c r="K117"/>
  <c r="L117"/>
  <c r="M117"/>
  <c r="N117"/>
  <c r="O117"/>
  <c r="P117"/>
  <c r="C118"/>
  <c r="D118"/>
  <c r="E118"/>
  <c r="F118"/>
  <c r="G118"/>
  <c r="H118"/>
  <c r="I118"/>
  <c r="J118"/>
  <c r="K118"/>
  <c r="L118"/>
  <c r="M118"/>
  <c r="N118"/>
  <c r="O118"/>
  <c r="P118"/>
  <c r="C119"/>
  <c r="D119"/>
  <c r="E119"/>
  <c r="F119"/>
  <c r="G119"/>
  <c r="H119"/>
  <c r="I119"/>
  <c r="J119"/>
  <c r="K119"/>
  <c r="L119"/>
  <c r="M119"/>
  <c r="N119"/>
  <c r="O119"/>
  <c r="P119"/>
  <c r="C120"/>
  <c r="D120"/>
  <c r="E120"/>
  <c r="F120"/>
  <c r="G120"/>
  <c r="H120"/>
  <c r="I120"/>
  <c r="J120"/>
  <c r="K120"/>
  <c r="L120"/>
  <c r="M120"/>
  <c r="N120"/>
  <c r="O120"/>
  <c r="P120"/>
  <c r="C121"/>
  <c r="D121"/>
  <c r="E121"/>
  <c r="F121"/>
  <c r="G121"/>
  <c r="H121"/>
  <c r="I121"/>
  <c r="J121"/>
  <c r="K121"/>
  <c r="L121"/>
  <c r="M121"/>
  <c r="N121"/>
  <c r="O121"/>
  <c r="P121"/>
  <c r="C122"/>
  <c r="D122"/>
  <c r="E122"/>
  <c r="F122"/>
  <c r="G122"/>
  <c r="H122"/>
  <c r="I122"/>
  <c r="J122"/>
  <c r="K122"/>
  <c r="L122"/>
  <c r="M122"/>
  <c r="N122"/>
  <c r="O122"/>
  <c r="P122"/>
  <c r="C123"/>
  <c r="D123"/>
  <c r="E123"/>
  <c r="F123"/>
  <c r="G123"/>
  <c r="H123"/>
  <c r="I123"/>
  <c r="J123"/>
  <c r="K123"/>
  <c r="L123"/>
  <c r="M123"/>
  <c r="N123"/>
  <c r="O123"/>
  <c r="P123"/>
  <c r="C124"/>
  <c r="D124"/>
  <c r="E124"/>
  <c r="F124"/>
  <c r="G124"/>
  <c r="H124"/>
  <c r="I124"/>
  <c r="J124"/>
  <c r="K124"/>
  <c r="L124"/>
  <c r="M124"/>
  <c r="N124"/>
  <c r="O124"/>
  <c r="P124"/>
  <c r="C125"/>
  <c r="D125"/>
  <c r="E125"/>
  <c r="F125"/>
  <c r="G125"/>
  <c r="H125"/>
  <c r="I125"/>
  <c r="J125"/>
  <c r="K125"/>
  <c r="L125"/>
  <c r="M125"/>
  <c r="N125"/>
  <c r="O125"/>
  <c r="P125"/>
  <c r="C126"/>
  <c r="D126"/>
  <c r="E126"/>
  <c r="F126"/>
  <c r="G126"/>
  <c r="H126"/>
  <c r="I126"/>
  <c r="J126"/>
  <c r="K126"/>
  <c r="L126"/>
  <c r="M126"/>
  <c r="N126"/>
  <c r="O126"/>
  <c r="P126"/>
  <c r="C127"/>
  <c r="D127"/>
  <c r="E127"/>
  <c r="F127"/>
  <c r="G127"/>
  <c r="H127"/>
  <c r="I127"/>
  <c r="J127"/>
  <c r="K127"/>
  <c r="L127"/>
  <c r="M127"/>
  <c r="N127"/>
  <c r="O127"/>
  <c r="P127"/>
  <c r="C128"/>
  <c r="D128"/>
  <c r="E128"/>
  <c r="F128"/>
  <c r="G128"/>
  <c r="H128"/>
  <c r="I128"/>
  <c r="J128"/>
  <c r="K128"/>
  <c r="L128"/>
  <c r="M128"/>
  <c r="N128"/>
  <c r="O128"/>
  <c r="P128"/>
  <c r="C129"/>
  <c r="D129"/>
  <c r="E129"/>
  <c r="F129"/>
  <c r="G129"/>
  <c r="H129"/>
  <c r="I129"/>
  <c r="J129"/>
  <c r="K129"/>
  <c r="L129"/>
  <c r="M129"/>
  <c r="N129"/>
  <c r="O129"/>
  <c r="P129"/>
  <c r="C130"/>
  <c r="D130"/>
  <c r="E130"/>
  <c r="F130"/>
  <c r="G130"/>
  <c r="H130"/>
  <c r="I130"/>
  <c r="J130"/>
  <c r="K130"/>
  <c r="L130"/>
  <c r="M130"/>
  <c r="N130"/>
  <c r="O130"/>
  <c r="P130"/>
  <c r="C131"/>
  <c r="D131"/>
  <c r="E131"/>
  <c r="F131"/>
  <c r="G131"/>
  <c r="H131"/>
  <c r="I131"/>
  <c r="J131"/>
  <c r="K131"/>
  <c r="L131"/>
  <c r="M131"/>
  <c r="N131"/>
  <c r="O131"/>
  <c r="P131"/>
  <c r="C132"/>
  <c r="D132"/>
  <c r="E132"/>
  <c r="F132"/>
  <c r="G132"/>
  <c r="H132"/>
  <c r="I132"/>
  <c r="J132"/>
  <c r="K132"/>
  <c r="L132"/>
  <c r="M132"/>
  <c r="N132"/>
  <c r="O132"/>
  <c r="P132"/>
  <c r="C133"/>
  <c r="D133"/>
  <c r="E133"/>
  <c r="F133"/>
  <c r="G133"/>
  <c r="H133"/>
  <c r="I133"/>
  <c r="J133"/>
  <c r="K133"/>
  <c r="L133"/>
  <c r="M133"/>
  <c r="N133"/>
  <c r="O133"/>
  <c r="P133"/>
  <c r="C134"/>
  <c r="D134"/>
  <c r="E134"/>
  <c r="F134"/>
  <c r="G134"/>
  <c r="H134"/>
  <c r="I134"/>
  <c r="J134"/>
  <c r="K134"/>
  <c r="L134"/>
  <c r="M134"/>
  <c r="N134"/>
  <c r="O134"/>
  <c r="P134"/>
  <c r="C135"/>
  <c r="D135"/>
  <c r="E135"/>
  <c r="F135"/>
  <c r="G135"/>
  <c r="H135"/>
  <c r="I135"/>
  <c r="J135"/>
  <c r="K135"/>
  <c r="L135"/>
  <c r="M135"/>
  <c r="N135"/>
  <c r="O135"/>
  <c r="P135"/>
  <c r="C136"/>
  <c r="D136"/>
  <c r="E136"/>
  <c r="F136"/>
  <c r="G136"/>
  <c r="H136"/>
  <c r="I136"/>
  <c r="J136"/>
  <c r="K136"/>
  <c r="L136"/>
  <c r="M136"/>
  <c r="N136"/>
  <c r="O136"/>
  <c r="P136"/>
  <c r="C137"/>
  <c r="D137"/>
  <c r="E137"/>
  <c r="F137"/>
  <c r="G137"/>
  <c r="H137"/>
  <c r="I137"/>
  <c r="J137"/>
  <c r="K137"/>
  <c r="L137"/>
  <c r="M137"/>
  <c r="N137"/>
  <c r="O137"/>
  <c r="P137"/>
  <c r="C138"/>
  <c r="D138"/>
  <c r="E138"/>
  <c r="F138"/>
  <c r="G138"/>
  <c r="H138"/>
  <c r="I138"/>
  <c r="J138"/>
  <c r="K138"/>
  <c r="L138"/>
  <c r="M138"/>
  <c r="N138"/>
  <c r="O138"/>
  <c r="P138"/>
  <c r="C139"/>
  <c r="D139"/>
  <c r="E139"/>
  <c r="F139"/>
  <c r="G139"/>
  <c r="H139"/>
  <c r="I139"/>
  <c r="J139"/>
  <c r="K139"/>
  <c r="L139"/>
  <c r="M139"/>
  <c r="N139"/>
  <c r="O139"/>
  <c r="P139"/>
  <c r="C140"/>
  <c r="D140"/>
  <c r="E140"/>
  <c r="F140"/>
  <c r="G140"/>
  <c r="H140"/>
  <c r="I140"/>
  <c r="J140"/>
  <c r="K140"/>
  <c r="L140"/>
  <c r="M140"/>
  <c r="N140"/>
  <c r="O140"/>
  <c r="P140"/>
  <c r="C141"/>
  <c r="D141"/>
  <c r="E141"/>
  <c r="F141"/>
  <c r="G141"/>
  <c r="H141"/>
  <c r="I141"/>
  <c r="J141"/>
  <c r="K141"/>
  <c r="L141"/>
  <c r="M141"/>
  <c r="N141"/>
  <c r="O141"/>
  <c r="P141"/>
  <c r="C142"/>
  <c r="D142"/>
  <c r="E142"/>
  <c r="F142"/>
  <c r="G142"/>
  <c r="H142"/>
  <c r="I142"/>
  <c r="J142"/>
  <c r="K142"/>
  <c r="L142"/>
  <c r="M142"/>
  <c r="N142"/>
  <c r="O142"/>
  <c r="P142"/>
  <c r="C143"/>
  <c r="D143"/>
  <c r="E143"/>
  <c r="F143"/>
  <c r="G143"/>
  <c r="H143"/>
  <c r="I143"/>
  <c r="J143"/>
  <c r="K143"/>
  <c r="L143"/>
  <c r="M143"/>
  <c r="N143"/>
  <c r="O143"/>
  <c r="P143"/>
  <c r="C144"/>
  <c r="D144"/>
  <c r="E144"/>
  <c r="F144"/>
  <c r="G144"/>
  <c r="H144"/>
  <c r="I144"/>
  <c r="J144"/>
  <c r="K144"/>
  <c r="L144"/>
  <c r="M144"/>
  <c r="N144"/>
  <c r="O144"/>
  <c r="P144"/>
  <c r="C145"/>
  <c r="D145"/>
  <c r="E145"/>
  <c r="F145"/>
  <c r="G145"/>
  <c r="H145"/>
  <c r="I145"/>
  <c r="J145"/>
  <c r="K145"/>
  <c r="L145"/>
  <c r="M145"/>
  <c r="N145"/>
  <c r="O145"/>
  <c r="P145"/>
  <c r="C146"/>
  <c r="D146"/>
  <c r="E146"/>
  <c r="F146"/>
  <c r="G146"/>
  <c r="H146"/>
  <c r="I146"/>
  <c r="J146"/>
  <c r="K146"/>
  <c r="L146"/>
  <c r="M146"/>
  <c r="N146"/>
  <c r="O146"/>
  <c r="P146"/>
  <c r="C147"/>
  <c r="D147"/>
  <c r="E147"/>
  <c r="F147"/>
  <c r="G147"/>
  <c r="H147"/>
  <c r="I147"/>
  <c r="J147"/>
  <c r="K147"/>
  <c r="L147"/>
  <c r="M147"/>
  <c r="N147"/>
  <c r="O147"/>
  <c r="P147"/>
  <c r="C148"/>
  <c r="D148"/>
  <c r="E148"/>
  <c r="F148"/>
  <c r="G148"/>
  <c r="H148"/>
  <c r="I148"/>
  <c r="J148"/>
  <c r="K148"/>
  <c r="L148"/>
  <c r="M148"/>
  <c r="N148"/>
  <c r="O148"/>
  <c r="P148"/>
  <c r="C149"/>
  <c r="D149"/>
  <c r="E149"/>
  <c r="F149"/>
  <c r="G149"/>
  <c r="H149"/>
  <c r="I149"/>
  <c r="J149"/>
  <c r="K149"/>
  <c r="L149"/>
  <c r="M149"/>
  <c r="N149"/>
  <c r="O149"/>
  <c r="P149"/>
  <c r="C150"/>
  <c r="D150"/>
  <c r="E150"/>
  <c r="F150"/>
  <c r="G150"/>
  <c r="H150"/>
  <c r="I150"/>
  <c r="J150"/>
  <c r="K150"/>
  <c r="L150"/>
  <c r="M150"/>
  <c r="N150"/>
  <c r="O150"/>
  <c r="P150"/>
  <c r="C151"/>
  <c r="D151"/>
  <c r="E151"/>
  <c r="F151"/>
  <c r="G151"/>
  <c r="H151"/>
  <c r="I151"/>
  <c r="J151"/>
  <c r="K151"/>
  <c r="L151"/>
  <c r="M151"/>
  <c r="N151"/>
  <c r="O151"/>
  <c r="P151"/>
  <c r="C152"/>
  <c r="D152"/>
  <c r="E152"/>
  <c r="F152"/>
  <c r="G152"/>
  <c r="H152"/>
  <c r="I152"/>
  <c r="J152"/>
  <c r="K152"/>
  <c r="L152"/>
  <c r="M152"/>
  <c r="N152"/>
  <c r="O152"/>
  <c r="P152"/>
  <c r="C153"/>
  <c r="D153"/>
  <c r="E153"/>
  <c r="F153"/>
  <c r="G153"/>
  <c r="H153"/>
  <c r="I153"/>
  <c r="J153"/>
  <c r="K153"/>
  <c r="L153"/>
  <c r="M153"/>
  <c r="N153"/>
  <c r="O153"/>
  <c r="P153"/>
  <c r="C154"/>
  <c r="D154"/>
  <c r="E154"/>
  <c r="F154"/>
  <c r="G154"/>
  <c r="H154"/>
  <c r="I154"/>
  <c r="J154"/>
  <c r="K154"/>
  <c r="L154"/>
  <c r="M154"/>
  <c r="N154"/>
  <c r="O154"/>
  <c r="P154"/>
  <c r="C155"/>
  <c r="D155"/>
  <c r="E155"/>
  <c r="F155"/>
  <c r="G155"/>
  <c r="H155"/>
  <c r="I155"/>
  <c r="J155"/>
  <c r="K155"/>
  <c r="L155"/>
  <c r="M155"/>
  <c r="N155"/>
  <c r="O155"/>
  <c r="P155"/>
  <c r="C156"/>
  <c r="D156"/>
  <c r="E156"/>
  <c r="F156"/>
  <c r="G156"/>
  <c r="H156"/>
  <c r="I156"/>
  <c r="J156"/>
  <c r="K156"/>
  <c r="L156"/>
  <c r="M156"/>
  <c r="N156"/>
  <c r="O156"/>
  <c r="P156"/>
  <c r="C157"/>
  <c r="D157"/>
  <c r="E157"/>
  <c r="F157"/>
  <c r="G157"/>
  <c r="H157"/>
  <c r="I157"/>
  <c r="J157"/>
  <c r="K157"/>
  <c r="L157"/>
  <c r="M157"/>
  <c r="N157"/>
  <c r="O157"/>
  <c r="P157"/>
  <c r="C158"/>
  <c r="D158"/>
  <c r="E158"/>
  <c r="F158"/>
  <c r="G158"/>
  <c r="H158"/>
  <c r="I158"/>
  <c r="J158"/>
  <c r="K158"/>
  <c r="L158"/>
  <c r="M158"/>
  <c r="N158"/>
  <c r="O158"/>
  <c r="P158"/>
  <c r="C159"/>
  <c r="D159"/>
  <c r="E159"/>
  <c r="F159"/>
  <c r="G159"/>
  <c r="H159"/>
  <c r="I159"/>
  <c r="J159"/>
  <c r="K159"/>
  <c r="L159"/>
  <c r="M159"/>
  <c r="N159"/>
  <c r="O159"/>
  <c r="P159"/>
  <c r="C160"/>
  <c r="D160"/>
  <c r="E160"/>
  <c r="F160"/>
  <c r="G160"/>
  <c r="H160"/>
  <c r="I160"/>
  <c r="J160"/>
  <c r="K160"/>
  <c r="L160"/>
  <c r="M160"/>
  <c r="N160"/>
  <c r="O160"/>
  <c r="P160"/>
  <c r="C161"/>
  <c r="D161"/>
  <c r="E161"/>
  <c r="F161"/>
  <c r="G161"/>
  <c r="H161"/>
  <c r="I161"/>
  <c r="J161"/>
  <c r="K161"/>
  <c r="L161"/>
  <c r="M161"/>
  <c r="N161"/>
  <c r="O161"/>
  <c r="P161"/>
  <c r="C162"/>
  <c r="D162"/>
  <c r="E162"/>
  <c r="F162"/>
  <c r="G162"/>
  <c r="H162"/>
  <c r="I162"/>
  <c r="J162"/>
  <c r="K162"/>
  <c r="L162"/>
  <c r="M162"/>
  <c r="N162"/>
  <c r="O162"/>
  <c r="P162"/>
  <c r="C163"/>
  <c r="D163"/>
  <c r="E163"/>
  <c r="F163"/>
  <c r="G163"/>
  <c r="H163"/>
  <c r="I163"/>
  <c r="J163"/>
  <c r="K163"/>
  <c r="L163"/>
  <c r="M163"/>
  <c r="N163"/>
  <c r="O163"/>
  <c r="P163"/>
  <c r="C164"/>
  <c r="D164"/>
  <c r="E164"/>
  <c r="F164"/>
  <c r="G164"/>
  <c r="H164"/>
  <c r="I164"/>
  <c r="J164"/>
  <c r="K164"/>
  <c r="L164"/>
  <c r="M164"/>
  <c r="N164"/>
  <c r="O164"/>
  <c r="P164"/>
  <c r="C165"/>
  <c r="D165"/>
  <c r="E165"/>
  <c r="F165"/>
  <c r="G165"/>
  <c r="H165"/>
  <c r="I165"/>
  <c r="J165"/>
  <c r="K165"/>
  <c r="L165"/>
  <c r="M165"/>
  <c r="N165"/>
  <c r="O165"/>
  <c r="P165"/>
  <c r="C166"/>
  <c r="D166"/>
  <c r="E166"/>
  <c r="F166"/>
  <c r="G166"/>
  <c r="H166"/>
  <c r="I166"/>
  <c r="J166"/>
  <c r="K166"/>
  <c r="L166"/>
  <c r="M166"/>
  <c r="N166"/>
  <c r="O166"/>
  <c r="P166"/>
  <c r="C167"/>
  <c r="D167"/>
  <c r="E167"/>
  <c r="F167"/>
  <c r="G167"/>
  <c r="H167"/>
  <c r="I167"/>
  <c r="J167"/>
  <c r="K167"/>
  <c r="L167"/>
  <c r="M167"/>
  <c r="N167"/>
  <c r="O167"/>
  <c r="P167"/>
  <c r="C168"/>
  <c r="D168"/>
  <c r="E168"/>
  <c r="F168"/>
  <c r="G168"/>
  <c r="H168"/>
  <c r="I168"/>
  <c r="J168"/>
  <c r="K168"/>
  <c r="L168"/>
  <c r="M168"/>
  <c r="N168"/>
  <c r="O168"/>
  <c r="P168"/>
  <c r="C169"/>
  <c r="D169"/>
  <c r="E169"/>
  <c r="F169"/>
  <c r="G169"/>
  <c r="H169"/>
  <c r="I169"/>
  <c r="J169"/>
  <c r="K169"/>
  <c r="L169"/>
  <c r="M169"/>
  <c r="N169"/>
  <c r="O169"/>
  <c r="P169"/>
  <c r="C170"/>
  <c r="D170"/>
  <c r="E170"/>
  <c r="F170"/>
  <c r="G170"/>
  <c r="H170"/>
  <c r="I170"/>
  <c r="J170"/>
  <c r="K170"/>
  <c r="L170"/>
  <c r="M170"/>
  <c r="N170"/>
  <c r="O170"/>
  <c r="P170"/>
  <c r="C171"/>
  <c r="D171"/>
  <c r="E171"/>
  <c r="F171"/>
  <c r="G171"/>
  <c r="H171"/>
  <c r="I171"/>
  <c r="J171"/>
  <c r="K171"/>
  <c r="L171"/>
  <c r="M171"/>
  <c r="N171"/>
  <c r="O171"/>
  <c r="P171"/>
  <c r="C172"/>
  <c r="D172"/>
  <c r="E172"/>
  <c r="F172"/>
  <c r="G172"/>
  <c r="H172"/>
  <c r="I172"/>
  <c r="J172"/>
  <c r="K172"/>
  <c r="L172"/>
  <c r="M172"/>
  <c r="N172"/>
  <c r="O172"/>
  <c r="P172"/>
  <c r="C173"/>
  <c r="D173"/>
  <c r="E173"/>
  <c r="F173"/>
  <c r="G173"/>
  <c r="H173"/>
  <c r="I173"/>
  <c r="J173"/>
  <c r="K173"/>
  <c r="L173"/>
  <c r="M173"/>
  <c r="N173"/>
  <c r="O173"/>
  <c r="P173"/>
  <c r="C174"/>
  <c r="D174"/>
  <c r="E174"/>
  <c r="F174"/>
  <c r="G174"/>
  <c r="H174"/>
  <c r="I174"/>
  <c r="J174"/>
  <c r="K174"/>
  <c r="L174"/>
  <c r="M174"/>
  <c r="N174"/>
  <c r="O174"/>
  <c r="P174"/>
  <c r="C175"/>
  <c r="D175"/>
  <c r="E175"/>
  <c r="F175"/>
  <c r="G175"/>
  <c r="H175"/>
  <c r="I175"/>
  <c r="J175"/>
  <c r="K175"/>
  <c r="L175"/>
  <c r="M175"/>
  <c r="N175"/>
  <c r="O175"/>
  <c r="P175"/>
  <c r="C176"/>
  <c r="D176"/>
  <c r="E176"/>
  <c r="F176"/>
  <c r="G176"/>
  <c r="H176"/>
  <c r="I176"/>
  <c r="J176"/>
  <c r="K176"/>
  <c r="L176"/>
  <c r="M176"/>
  <c r="N176"/>
  <c r="O176"/>
  <c r="P176"/>
  <c r="C177"/>
  <c r="D177"/>
  <c r="E177"/>
  <c r="F177"/>
  <c r="G177"/>
  <c r="H177"/>
  <c r="I177"/>
  <c r="J177"/>
  <c r="K177"/>
  <c r="L177"/>
  <c r="M177"/>
  <c r="N177"/>
  <c r="O177"/>
  <c r="P177"/>
  <c r="C178"/>
  <c r="D178"/>
  <c r="E178"/>
  <c r="F178"/>
  <c r="G178"/>
  <c r="H178"/>
  <c r="I178"/>
  <c r="J178"/>
  <c r="K178"/>
  <c r="L178"/>
  <c r="M178"/>
  <c r="N178"/>
  <c r="O178"/>
  <c r="P178"/>
  <c r="C179"/>
  <c r="D179"/>
  <c r="E179"/>
  <c r="F179"/>
  <c r="G179"/>
  <c r="H179"/>
  <c r="I179"/>
  <c r="J179"/>
  <c r="K179"/>
  <c r="L179"/>
  <c r="M179"/>
  <c r="N179"/>
  <c r="O179"/>
  <c r="P179"/>
  <c r="C180"/>
  <c r="D180"/>
  <c r="E180"/>
  <c r="F180"/>
  <c r="G180"/>
  <c r="H180"/>
  <c r="I180"/>
  <c r="J180"/>
  <c r="K180"/>
  <c r="L180"/>
  <c r="M180"/>
  <c r="N180"/>
  <c r="O180"/>
  <c r="P180"/>
  <c r="C181"/>
  <c r="D181"/>
  <c r="E181"/>
  <c r="F181"/>
  <c r="G181"/>
  <c r="H181"/>
  <c r="I181"/>
  <c r="J181"/>
  <c r="K181"/>
  <c r="L181"/>
  <c r="M181"/>
  <c r="N181"/>
  <c r="O181"/>
  <c r="P181"/>
  <c r="C182"/>
  <c r="D182"/>
  <c r="E182"/>
  <c r="F182"/>
  <c r="G182"/>
  <c r="H182"/>
  <c r="I182"/>
  <c r="J182"/>
  <c r="K182"/>
  <c r="L182"/>
  <c r="M182"/>
  <c r="N182"/>
  <c r="O182"/>
  <c r="P182"/>
  <c r="C183"/>
  <c r="D183"/>
  <c r="E183"/>
  <c r="F183"/>
  <c r="G183"/>
  <c r="H183"/>
  <c r="I183"/>
  <c r="J183"/>
  <c r="K183"/>
  <c r="L183"/>
  <c r="M183"/>
  <c r="N183"/>
  <c r="O183"/>
  <c r="P183"/>
  <c r="C184"/>
  <c r="D184"/>
  <c r="E184"/>
  <c r="F184"/>
  <c r="G184"/>
  <c r="H184"/>
  <c r="I184"/>
  <c r="J184"/>
  <c r="K184"/>
  <c r="L184"/>
  <c r="M184"/>
  <c r="N184"/>
  <c r="O184"/>
  <c r="P184"/>
  <c r="C185"/>
  <c r="D185"/>
  <c r="E185"/>
  <c r="F185"/>
  <c r="G185"/>
  <c r="H185"/>
  <c r="I185"/>
  <c r="J185"/>
  <c r="K185"/>
  <c r="L185"/>
  <c r="M185"/>
  <c r="N185"/>
  <c r="O185"/>
  <c r="P185"/>
  <c r="C186"/>
  <c r="D186"/>
  <c r="E186"/>
  <c r="F186"/>
  <c r="G186"/>
  <c r="H186"/>
  <c r="I186"/>
  <c r="J186"/>
  <c r="K186"/>
  <c r="L186"/>
  <c r="M186"/>
  <c r="N186"/>
  <c r="O186"/>
  <c r="P186"/>
  <c r="C187"/>
  <c r="D187"/>
  <c r="E187"/>
  <c r="F187"/>
  <c r="G187"/>
  <c r="H187"/>
  <c r="I187"/>
  <c r="J187"/>
  <c r="K187"/>
  <c r="L187"/>
  <c r="M187"/>
  <c r="N187"/>
  <c r="O187"/>
  <c r="P187"/>
  <c r="C188"/>
  <c r="D188"/>
  <c r="E188"/>
  <c r="F188"/>
  <c r="G188"/>
  <c r="H188"/>
  <c r="I188"/>
  <c r="J188"/>
  <c r="K188"/>
  <c r="L188"/>
  <c r="M188"/>
  <c r="N188"/>
  <c r="O188"/>
  <c r="P188"/>
  <c r="C189"/>
  <c r="D189"/>
  <c r="E189"/>
  <c r="F189"/>
  <c r="G189"/>
  <c r="H189"/>
  <c r="I189"/>
  <c r="J189"/>
  <c r="K189"/>
  <c r="L189"/>
  <c r="M189"/>
  <c r="N189"/>
  <c r="O189"/>
  <c r="P189"/>
  <c r="C190"/>
  <c r="D190"/>
  <c r="E190"/>
  <c r="F190"/>
  <c r="G190"/>
  <c r="H190"/>
  <c r="I190"/>
  <c r="J190"/>
  <c r="K190"/>
  <c r="L190"/>
  <c r="M190"/>
  <c r="N190"/>
  <c r="O190"/>
  <c r="P190"/>
  <c r="C191"/>
  <c r="D191"/>
  <c r="E191"/>
  <c r="F191"/>
  <c r="G191"/>
  <c r="H191"/>
  <c r="I191"/>
  <c r="J191"/>
  <c r="K191"/>
  <c r="L191"/>
  <c r="M191"/>
  <c r="N191"/>
  <c r="O191"/>
  <c r="P191"/>
  <c r="C192"/>
  <c r="D192"/>
  <c r="E192"/>
  <c r="F192"/>
  <c r="G192"/>
  <c r="H192"/>
  <c r="I192"/>
  <c r="J192"/>
  <c r="K192"/>
  <c r="L192"/>
  <c r="M192"/>
  <c r="N192"/>
  <c r="O192"/>
  <c r="P192"/>
  <c r="C193"/>
  <c r="D193"/>
  <c r="E193"/>
  <c r="F193"/>
  <c r="G193"/>
  <c r="H193"/>
  <c r="I193"/>
  <c r="J193"/>
  <c r="K193"/>
  <c r="L193"/>
  <c r="M193"/>
  <c r="N193"/>
  <c r="O193"/>
  <c r="P193"/>
  <c r="C194"/>
  <c r="D194"/>
  <c r="E194"/>
  <c r="F194"/>
  <c r="G194"/>
  <c r="H194"/>
  <c r="I194"/>
  <c r="J194"/>
  <c r="K194"/>
  <c r="L194"/>
  <c r="M194"/>
  <c r="N194"/>
  <c r="O194"/>
  <c r="P194"/>
  <c r="C195"/>
  <c r="D195"/>
  <c r="E195"/>
  <c r="F195"/>
  <c r="G195"/>
  <c r="H195"/>
  <c r="I195"/>
  <c r="J195"/>
  <c r="K195"/>
  <c r="L195"/>
  <c r="M195"/>
  <c r="N195"/>
  <c r="O195"/>
  <c r="P195"/>
  <c r="C196"/>
  <c r="D196"/>
  <c r="E196"/>
  <c r="F196"/>
  <c r="G196"/>
  <c r="H196"/>
  <c r="I196"/>
  <c r="J196"/>
  <c r="K196"/>
  <c r="L196"/>
  <c r="M196"/>
  <c r="N196"/>
  <c r="O196"/>
  <c r="P196"/>
  <c r="C197"/>
  <c r="D197"/>
  <c r="E197"/>
  <c r="F197"/>
  <c r="G197"/>
  <c r="H197"/>
  <c r="I197"/>
  <c r="J197"/>
  <c r="K197"/>
  <c r="L197"/>
  <c r="M197"/>
  <c r="N197"/>
  <c r="O197"/>
  <c r="P197"/>
  <c r="C198"/>
  <c r="D198"/>
  <c r="E198"/>
  <c r="F198"/>
  <c r="G198"/>
  <c r="H198"/>
  <c r="I198"/>
  <c r="J198"/>
  <c r="K198"/>
  <c r="L198"/>
  <c r="M198"/>
  <c r="N198"/>
  <c r="O198"/>
  <c r="P198"/>
  <c r="C199"/>
  <c r="D199"/>
  <c r="E199"/>
  <c r="F199"/>
  <c r="G199"/>
  <c r="H199"/>
  <c r="I199"/>
  <c r="J199"/>
  <c r="K199"/>
  <c r="L199"/>
  <c r="M199"/>
  <c r="N199"/>
  <c r="O199"/>
  <c r="P199"/>
  <c r="C200"/>
  <c r="D200"/>
  <c r="E200"/>
  <c r="F200"/>
  <c r="G200"/>
  <c r="H200"/>
  <c r="I200"/>
  <c r="J200"/>
  <c r="K200"/>
  <c r="L200"/>
  <c r="M200"/>
  <c r="N200"/>
  <c r="O200"/>
  <c r="P200"/>
  <c r="C201"/>
  <c r="D201"/>
  <c r="E201"/>
  <c r="F201"/>
  <c r="G201"/>
  <c r="H201"/>
  <c r="I201"/>
  <c r="J201"/>
  <c r="K201"/>
  <c r="L201"/>
  <c r="M201"/>
  <c r="N201"/>
  <c r="O201"/>
  <c r="P201"/>
  <c r="C202"/>
  <c r="D202"/>
  <c r="E202"/>
  <c r="F202"/>
  <c r="G202"/>
  <c r="H202"/>
  <c r="I202"/>
  <c r="J202"/>
  <c r="K202"/>
  <c r="L202"/>
  <c r="M202"/>
  <c r="N202"/>
  <c r="O202"/>
  <c r="P202"/>
  <c r="C203"/>
  <c r="D203"/>
  <c r="E203"/>
  <c r="F203"/>
  <c r="G203"/>
  <c r="H203"/>
  <c r="I203"/>
  <c r="J203"/>
  <c r="K203"/>
  <c r="L203"/>
  <c r="M203"/>
  <c r="N203"/>
  <c r="O203"/>
  <c r="P203"/>
  <c r="C204"/>
  <c r="D204"/>
  <c r="E204"/>
  <c r="F204"/>
  <c r="G204"/>
  <c r="H204"/>
  <c r="I204"/>
  <c r="J204"/>
  <c r="K204"/>
  <c r="L204"/>
  <c r="M204"/>
  <c r="N204"/>
  <c r="O204"/>
  <c r="P204"/>
  <c r="C205"/>
  <c r="D205"/>
  <c r="E205"/>
  <c r="F205"/>
  <c r="G205"/>
  <c r="H205"/>
  <c r="I205"/>
  <c r="J205"/>
  <c r="K205"/>
  <c r="L205"/>
  <c r="M205"/>
  <c r="N205"/>
  <c r="O205"/>
  <c r="P205"/>
  <c r="C206"/>
  <c r="D206"/>
  <c r="E206"/>
  <c r="F206"/>
  <c r="G206"/>
  <c r="H206"/>
  <c r="I206"/>
  <c r="J206"/>
  <c r="K206"/>
  <c r="L206"/>
  <c r="M206"/>
  <c r="N206"/>
  <c r="O206"/>
  <c r="P206"/>
  <c r="C207"/>
  <c r="D207"/>
  <c r="E207"/>
  <c r="F207"/>
  <c r="G207"/>
  <c r="H207"/>
  <c r="I207"/>
  <c r="J207"/>
  <c r="K207"/>
  <c r="L207"/>
  <c r="M207"/>
  <c r="N207"/>
  <c r="O207"/>
  <c r="P207"/>
  <c r="C208"/>
  <c r="D208"/>
  <c r="E208"/>
  <c r="F208"/>
  <c r="G208"/>
  <c r="H208"/>
  <c r="I208"/>
  <c r="J208"/>
  <c r="K208"/>
  <c r="L208"/>
  <c r="M208"/>
  <c r="N208"/>
  <c r="O208"/>
  <c r="P208"/>
  <c r="C209"/>
  <c r="D209"/>
  <c r="E209"/>
  <c r="F209"/>
  <c r="G209"/>
  <c r="H209"/>
  <c r="I209"/>
  <c r="J209"/>
  <c r="K209"/>
  <c r="L209"/>
  <c r="M209"/>
  <c r="N209"/>
  <c r="O209"/>
  <c r="P209"/>
  <c r="C210"/>
  <c r="D210"/>
  <c r="E210"/>
  <c r="F210"/>
  <c r="G210"/>
  <c r="H210"/>
  <c r="I210"/>
  <c r="J210"/>
  <c r="K210"/>
  <c r="L210"/>
  <c r="M210"/>
  <c r="N210"/>
  <c r="O210"/>
  <c r="P210"/>
  <c r="C211"/>
  <c r="D211"/>
  <c r="E211"/>
  <c r="F211"/>
  <c r="G211"/>
  <c r="H211"/>
  <c r="I211"/>
  <c r="J211"/>
  <c r="K211"/>
  <c r="L211"/>
  <c r="M211"/>
  <c r="N211"/>
  <c r="O211"/>
  <c r="P211"/>
  <c r="C212"/>
  <c r="D212"/>
  <c r="E212"/>
  <c r="F212"/>
  <c r="G212"/>
  <c r="H212"/>
  <c r="I212"/>
  <c r="J212"/>
  <c r="K212"/>
  <c r="L212"/>
  <c r="M212"/>
  <c r="N212"/>
  <c r="O212"/>
  <c r="P212"/>
  <c r="C213"/>
  <c r="D213"/>
  <c r="E213"/>
  <c r="F213"/>
  <c r="G213"/>
  <c r="H213"/>
  <c r="I213"/>
  <c r="J213"/>
  <c r="K213"/>
  <c r="L213"/>
  <c r="M213"/>
  <c r="N213"/>
  <c r="O213"/>
  <c r="P213"/>
  <c r="C214"/>
  <c r="D214"/>
  <c r="E214"/>
  <c r="F214"/>
  <c r="G214"/>
  <c r="H214"/>
  <c r="I214"/>
  <c r="J214"/>
  <c r="K214"/>
  <c r="L214"/>
  <c r="M214"/>
  <c r="N214"/>
  <c r="O214"/>
  <c r="P214"/>
  <c r="C215"/>
  <c r="D215"/>
  <c r="E215"/>
  <c r="F215"/>
  <c r="G215"/>
  <c r="H215"/>
  <c r="I215"/>
  <c r="J215"/>
  <c r="K215"/>
  <c r="L215"/>
  <c r="M215"/>
  <c r="N215"/>
  <c r="O215"/>
  <c r="P215"/>
  <c r="C216"/>
  <c r="D216"/>
  <c r="E216"/>
  <c r="F216"/>
  <c r="G216"/>
  <c r="H216"/>
  <c r="I216"/>
  <c r="J216"/>
  <c r="K216"/>
  <c r="L216"/>
  <c r="M216"/>
  <c r="N216"/>
  <c r="O216"/>
  <c r="P216"/>
  <c r="C217"/>
  <c r="D217"/>
  <c r="E217"/>
  <c r="F217"/>
  <c r="G217"/>
  <c r="H217"/>
  <c r="I217"/>
  <c r="J217"/>
  <c r="K217"/>
  <c r="L217"/>
  <c r="M217"/>
  <c r="N217"/>
  <c r="O217"/>
  <c r="P217"/>
  <c r="C218"/>
  <c r="D218"/>
  <c r="E218"/>
  <c r="F218"/>
  <c r="G218"/>
  <c r="H218"/>
  <c r="I218"/>
  <c r="J218"/>
  <c r="K218"/>
  <c r="L218"/>
  <c r="M218"/>
  <c r="N218"/>
  <c r="O218"/>
  <c r="P218"/>
  <c r="C219"/>
  <c r="D219"/>
  <c r="E219"/>
  <c r="F219"/>
  <c r="G219"/>
  <c r="H219"/>
  <c r="I219"/>
  <c r="J219"/>
  <c r="K219"/>
  <c r="L219"/>
  <c r="M219"/>
  <c r="N219"/>
  <c r="O219"/>
  <c r="P219"/>
  <c r="C220"/>
  <c r="D220"/>
  <c r="E220"/>
  <c r="F220"/>
  <c r="G220"/>
  <c r="H220"/>
  <c r="I220"/>
  <c r="J220"/>
  <c r="K220"/>
  <c r="L220"/>
  <c r="M220"/>
  <c r="N220"/>
  <c r="O220"/>
  <c r="P220"/>
  <c r="C221"/>
  <c r="D221"/>
  <c r="E221"/>
  <c r="F221"/>
  <c r="G221"/>
  <c r="H221"/>
  <c r="I221"/>
  <c r="J221"/>
  <c r="K221"/>
  <c r="L221"/>
  <c r="M221"/>
  <c r="N221"/>
  <c r="O221"/>
  <c r="P221"/>
  <c r="C222"/>
  <c r="D222"/>
  <c r="E222"/>
  <c r="F222"/>
  <c r="G222"/>
  <c r="H222"/>
  <c r="I222"/>
  <c r="J222"/>
  <c r="K222"/>
  <c r="L222"/>
  <c r="M222"/>
  <c r="N222"/>
  <c r="O222"/>
  <c r="P222"/>
  <c r="C223"/>
  <c r="D223"/>
  <c r="E223"/>
  <c r="F223"/>
  <c r="G223"/>
  <c r="H223"/>
  <c r="I223"/>
  <c r="J223"/>
  <c r="K223"/>
  <c r="L223"/>
  <c r="M223"/>
  <c r="N223"/>
  <c r="O223"/>
  <c r="P223"/>
  <c r="C224"/>
  <c r="D224"/>
  <c r="E224"/>
  <c r="F224"/>
  <c r="G224"/>
  <c r="H224"/>
  <c r="I224"/>
  <c r="J224"/>
  <c r="K224"/>
  <c r="L224"/>
  <c r="M224"/>
  <c r="N224"/>
  <c r="O224"/>
  <c r="P224"/>
  <c r="C225"/>
  <c r="D225"/>
  <c r="E225"/>
  <c r="F225"/>
  <c r="G225"/>
  <c r="H225"/>
  <c r="I225"/>
  <c r="J225"/>
  <c r="K225"/>
  <c r="L225"/>
  <c r="M225"/>
  <c r="N225"/>
  <c r="O225"/>
  <c r="P225"/>
  <c r="C226"/>
  <c r="D226"/>
  <c r="E226"/>
  <c r="F226"/>
  <c r="G226"/>
  <c r="H226"/>
  <c r="I226"/>
  <c r="J226"/>
  <c r="K226"/>
  <c r="L226"/>
  <c r="M226"/>
  <c r="N226"/>
  <c r="O226"/>
  <c r="P226"/>
  <c r="C227"/>
  <c r="D227"/>
  <c r="E227"/>
  <c r="F227"/>
  <c r="G227"/>
  <c r="H227"/>
  <c r="I227"/>
  <c r="J227"/>
  <c r="K227"/>
  <c r="L227"/>
  <c r="M227"/>
  <c r="N227"/>
  <c r="O227"/>
  <c r="P227"/>
  <c r="C228"/>
  <c r="D228"/>
  <c r="E228"/>
  <c r="F228"/>
  <c r="G228"/>
  <c r="H228"/>
  <c r="I228"/>
  <c r="J228"/>
  <c r="K228"/>
  <c r="L228"/>
  <c r="M228"/>
  <c r="N228"/>
  <c r="O228"/>
  <c r="P228"/>
  <c r="C229"/>
  <c r="D229"/>
  <c r="E229"/>
  <c r="F229"/>
  <c r="G229"/>
  <c r="H229"/>
  <c r="I229"/>
  <c r="J229"/>
  <c r="K229"/>
  <c r="L229"/>
  <c r="M229"/>
  <c r="N229"/>
  <c r="O229"/>
  <c r="P229"/>
  <c r="C230"/>
  <c r="D230"/>
  <c r="E230"/>
  <c r="F230"/>
  <c r="G230"/>
  <c r="H230"/>
  <c r="I230"/>
  <c r="J230"/>
  <c r="K230"/>
  <c r="L230"/>
  <c r="M230"/>
  <c r="N230"/>
  <c r="O230"/>
  <c r="P230"/>
  <c r="C231"/>
  <c r="D231"/>
  <c r="E231"/>
  <c r="F231"/>
  <c r="G231"/>
  <c r="H231"/>
  <c r="I231"/>
  <c r="J231"/>
  <c r="K231"/>
  <c r="L231"/>
  <c r="M231"/>
  <c r="N231"/>
  <c r="O231"/>
  <c r="P231"/>
  <c r="C232"/>
  <c r="D232"/>
  <c r="E232"/>
  <c r="F232"/>
  <c r="G232"/>
  <c r="H232"/>
  <c r="I232"/>
  <c r="J232"/>
  <c r="K232"/>
  <c r="L232"/>
  <c r="M232"/>
  <c r="N232"/>
  <c r="O232"/>
  <c r="P232"/>
  <c r="C233"/>
  <c r="D233"/>
  <c r="E233"/>
  <c r="F233"/>
  <c r="G233"/>
  <c r="H233"/>
  <c r="I233"/>
  <c r="J233"/>
  <c r="K233"/>
  <c r="L233"/>
  <c r="M233"/>
  <c r="N233"/>
  <c r="O233"/>
  <c r="P233"/>
  <c r="C234"/>
  <c r="D234"/>
  <c r="E234"/>
  <c r="F234"/>
  <c r="G234"/>
  <c r="H234"/>
  <c r="I234"/>
  <c r="J234"/>
  <c r="K234"/>
  <c r="L234"/>
  <c r="M234"/>
  <c r="N234"/>
  <c r="O234"/>
  <c r="P234"/>
  <c r="C235"/>
  <c r="D235"/>
  <c r="E235"/>
  <c r="F235"/>
  <c r="G235"/>
  <c r="H235"/>
  <c r="I235"/>
  <c r="J235"/>
  <c r="K235"/>
  <c r="L235"/>
  <c r="M235"/>
  <c r="N235"/>
  <c r="O235"/>
  <c r="P235"/>
  <c r="C236"/>
  <c r="D236"/>
  <c r="E236"/>
  <c r="F236"/>
  <c r="G236"/>
  <c r="H236"/>
  <c r="I236"/>
  <c r="J236"/>
  <c r="K236"/>
  <c r="L236"/>
  <c r="M236"/>
  <c r="N236"/>
  <c r="O236"/>
  <c r="P236"/>
  <c r="C237"/>
  <c r="D237"/>
  <c r="E237"/>
  <c r="F237"/>
  <c r="G237"/>
  <c r="H237"/>
  <c r="I237"/>
  <c r="J237"/>
  <c r="K237"/>
  <c r="L237"/>
  <c r="M237"/>
  <c r="N237"/>
  <c r="O237"/>
  <c r="P237"/>
  <c r="C238"/>
  <c r="D238"/>
  <c r="E238"/>
  <c r="F238"/>
  <c r="G238"/>
  <c r="H238"/>
  <c r="I238"/>
  <c r="J238"/>
  <c r="K238"/>
  <c r="L238"/>
  <c r="M238"/>
  <c r="N238"/>
  <c r="O238"/>
  <c r="P238"/>
  <c r="C239"/>
  <c r="D239"/>
  <c r="E239"/>
  <c r="F239"/>
  <c r="G239"/>
  <c r="H239"/>
  <c r="I239"/>
  <c r="J239"/>
  <c r="K239"/>
  <c r="L239"/>
  <c r="M239"/>
  <c r="N239"/>
  <c r="O239"/>
  <c r="P239"/>
  <c r="C240"/>
  <c r="D240"/>
  <c r="E240"/>
  <c r="F240"/>
  <c r="G240"/>
  <c r="H240"/>
  <c r="I240"/>
  <c r="J240"/>
  <c r="K240"/>
  <c r="L240"/>
  <c r="M240"/>
  <c r="N240"/>
  <c r="O240"/>
  <c r="P240"/>
  <c r="C241"/>
  <c r="D241"/>
  <c r="E241"/>
  <c r="F241"/>
  <c r="G241"/>
  <c r="H241"/>
  <c r="I241"/>
  <c r="J241"/>
  <c r="K241"/>
  <c r="L241"/>
  <c r="M241"/>
  <c r="N241"/>
  <c r="O241"/>
  <c r="P241"/>
  <c r="C242"/>
  <c r="D242"/>
  <c r="E242"/>
  <c r="F242"/>
  <c r="G242"/>
  <c r="H242"/>
  <c r="I242"/>
  <c r="J242"/>
  <c r="K242"/>
  <c r="L242"/>
  <c r="M242"/>
  <c r="N242"/>
  <c r="O242"/>
  <c r="P242"/>
  <c r="C243"/>
  <c r="D243"/>
  <c r="E243"/>
  <c r="F243"/>
  <c r="G243"/>
  <c r="H243"/>
  <c r="I243"/>
  <c r="J243"/>
  <c r="K243"/>
  <c r="L243"/>
  <c r="M243"/>
  <c r="N243"/>
  <c r="O243"/>
  <c r="P243"/>
  <c r="C244"/>
  <c r="D244"/>
  <c r="E244"/>
  <c r="F244"/>
  <c r="G244"/>
  <c r="H244"/>
  <c r="I244"/>
  <c r="J244"/>
  <c r="K244"/>
  <c r="L244"/>
  <c r="M244"/>
  <c r="N244"/>
  <c r="O244"/>
  <c r="P244"/>
  <c r="C245"/>
  <c r="D245"/>
  <c r="E245"/>
  <c r="F245"/>
  <c r="G245"/>
  <c r="H245"/>
  <c r="I245"/>
  <c r="J245"/>
  <c r="K245"/>
  <c r="L245"/>
  <c r="M245"/>
  <c r="N245"/>
  <c r="O245"/>
  <c r="P245"/>
  <c r="C246"/>
  <c r="D246"/>
  <c r="E246"/>
  <c r="F246"/>
  <c r="G246"/>
  <c r="H246"/>
  <c r="I246"/>
  <c r="J246"/>
  <c r="K246"/>
  <c r="L246"/>
  <c r="M246"/>
  <c r="N246"/>
  <c r="O246"/>
  <c r="P246"/>
  <c r="C247"/>
  <c r="D247"/>
  <c r="E247"/>
  <c r="F247"/>
  <c r="G247"/>
  <c r="H247"/>
  <c r="I247"/>
  <c r="J247"/>
  <c r="K247"/>
  <c r="L247"/>
  <c r="M247"/>
  <c r="N247"/>
  <c r="O247"/>
  <c r="P247"/>
  <c r="C248"/>
  <c r="D248"/>
  <c r="E248"/>
  <c r="F248"/>
  <c r="G248"/>
  <c r="H248"/>
  <c r="I248"/>
  <c r="J248"/>
  <c r="K248"/>
  <c r="L248"/>
  <c r="M248"/>
  <c r="N248"/>
  <c r="O248"/>
  <c r="P248"/>
  <c r="C249"/>
  <c r="D249"/>
  <c r="E249"/>
  <c r="F249"/>
  <c r="G249"/>
  <c r="H249"/>
  <c r="I249"/>
  <c r="J249"/>
  <c r="K249"/>
  <c r="L249"/>
  <c r="M249"/>
  <c r="N249"/>
  <c r="O249"/>
  <c r="P249"/>
  <c r="C250"/>
  <c r="D250"/>
  <c r="E250"/>
  <c r="F250"/>
  <c r="G250"/>
  <c r="H250"/>
  <c r="I250"/>
  <c r="J250"/>
  <c r="K250"/>
  <c r="L250"/>
  <c r="M250"/>
  <c r="N250"/>
  <c r="O250"/>
  <c r="P250"/>
  <c r="C251"/>
  <c r="D251"/>
  <c r="E251"/>
  <c r="F251"/>
  <c r="G251"/>
  <c r="H251"/>
  <c r="I251"/>
  <c r="J251"/>
  <c r="K251"/>
  <c r="L251"/>
  <c r="M251"/>
  <c r="N251"/>
  <c r="O251"/>
  <c r="P251"/>
  <c r="C252"/>
  <c r="D252"/>
  <c r="E252"/>
  <c r="F252"/>
  <c r="G252"/>
  <c r="H252"/>
  <c r="I252"/>
  <c r="J252"/>
  <c r="K252"/>
  <c r="L252"/>
  <c r="M252"/>
  <c r="N252"/>
  <c r="O252"/>
  <c r="P252"/>
  <c r="C253"/>
  <c r="D253"/>
  <c r="E253"/>
  <c r="F253"/>
  <c r="G253"/>
  <c r="H253"/>
  <c r="I253"/>
  <c r="J253"/>
  <c r="K253"/>
  <c r="L253"/>
  <c r="M253"/>
  <c r="N253"/>
  <c r="O253"/>
  <c r="P253"/>
  <c r="C254"/>
  <c r="D254"/>
  <c r="E254"/>
  <c r="F254"/>
  <c r="G254"/>
  <c r="H254"/>
  <c r="I254"/>
  <c r="J254"/>
  <c r="K254"/>
  <c r="L254"/>
  <c r="M254"/>
  <c r="N254"/>
  <c r="O254"/>
  <c r="P254"/>
  <c r="C255"/>
  <c r="D255"/>
  <c r="E255"/>
  <c r="F255"/>
  <c r="G255"/>
  <c r="H255"/>
  <c r="I255"/>
  <c r="J255"/>
  <c r="K255"/>
  <c r="L255"/>
  <c r="M255"/>
  <c r="N255"/>
  <c r="O255"/>
  <c r="P255"/>
  <c r="C256"/>
  <c r="D256"/>
  <c r="E256"/>
  <c r="F256"/>
  <c r="G256"/>
  <c r="H256"/>
  <c r="I256"/>
  <c r="J256"/>
  <c r="K256"/>
  <c r="L256"/>
  <c r="M256"/>
  <c r="N256"/>
  <c r="O256"/>
  <c r="P256"/>
  <c r="C257"/>
  <c r="D257"/>
  <c r="E257"/>
  <c r="F257"/>
  <c r="G257"/>
  <c r="H257"/>
  <c r="I257"/>
  <c r="J257"/>
  <c r="K257"/>
  <c r="L257"/>
  <c r="M257"/>
  <c r="N257"/>
  <c r="O257"/>
  <c r="P257"/>
  <c r="C258"/>
  <c r="D258"/>
  <c r="E258"/>
  <c r="F258"/>
  <c r="G258"/>
  <c r="H258"/>
  <c r="I258"/>
  <c r="J258"/>
  <c r="K258"/>
  <c r="L258"/>
  <c r="M258"/>
  <c r="N258"/>
  <c r="O258"/>
  <c r="P258"/>
  <c r="C259"/>
  <c r="D259"/>
  <c r="E259"/>
  <c r="F259"/>
  <c r="G259"/>
  <c r="H259"/>
  <c r="I259"/>
  <c r="J259"/>
  <c r="K259"/>
  <c r="L259"/>
  <c r="M259"/>
  <c r="N259"/>
  <c r="O259"/>
  <c r="P259"/>
  <c r="C260"/>
  <c r="D260"/>
  <c r="E260"/>
  <c r="F260"/>
  <c r="G260"/>
  <c r="H260"/>
  <c r="I260"/>
  <c r="J260"/>
  <c r="K260"/>
  <c r="L260"/>
  <c r="M260"/>
  <c r="N260"/>
  <c r="O260"/>
  <c r="P260"/>
  <c r="C261"/>
  <c r="D261"/>
  <c r="E261"/>
  <c r="F261"/>
  <c r="G261"/>
  <c r="H261"/>
  <c r="I261"/>
  <c r="J261"/>
  <c r="K261"/>
  <c r="L261"/>
  <c r="M261"/>
  <c r="N261"/>
  <c r="O261"/>
  <c r="P261"/>
  <c r="C262"/>
  <c r="D262"/>
  <c r="E262"/>
  <c r="F262"/>
  <c r="G262"/>
  <c r="H262"/>
  <c r="I262"/>
  <c r="J262"/>
  <c r="K262"/>
  <c r="L262"/>
  <c r="M262"/>
  <c r="N262"/>
  <c r="O262"/>
  <c r="P262"/>
  <c r="C263"/>
  <c r="D263"/>
  <c r="E263"/>
  <c r="F263"/>
  <c r="G263"/>
  <c r="H263"/>
  <c r="I263"/>
  <c r="J263"/>
  <c r="K263"/>
  <c r="L263"/>
  <c r="M263"/>
  <c r="N263"/>
  <c r="O263"/>
  <c r="P263"/>
  <c r="C264"/>
  <c r="D264"/>
  <c r="E264"/>
  <c r="F264"/>
  <c r="G264"/>
  <c r="H264"/>
  <c r="I264"/>
  <c r="J264"/>
  <c r="K264"/>
  <c r="L264"/>
  <c r="M264"/>
  <c r="N264"/>
  <c r="O264"/>
  <c r="P264"/>
  <c r="C265"/>
  <c r="D265"/>
  <c r="E265"/>
  <c r="F265"/>
  <c r="G265"/>
  <c r="H265"/>
  <c r="I265"/>
  <c r="J265"/>
  <c r="K265"/>
  <c r="L265"/>
  <c r="M265"/>
  <c r="N265"/>
  <c r="O265"/>
  <c r="P265"/>
  <c r="C266"/>
  <c r="D266"/>
  <c r="E266"/>
  <c r="F266"/>
  <c r="G266"/>
  <c r="H266"/>
  <c r="I266"/>
  <c r="J266"/>
  <c r="K266"/>
  <c r="L266"/>
  <c r="M266"/>
  <c r="N266"/>
  <c r="O266"/>
  <c r="P266"/>
  <c r="C267"/>
  <c r="D267"/>
  <c r="E267"/>
  <c r="F267"/>
  <c r="G267"/>
  <c r="H267"/>
  <c r="I267"/>
  <c r="J267"/>
  <c r="K267"/>
  <c r="L267"/>
  <c r="M267"/>
  <c r="N267"/>
  <c r="O267"/>
  <c r="P267"/>
  <c r="C268"/>
  <c r="D268"/>
  <c r="E268"/>
  <c r="F268"/>
  <c r="G268"/>
  <c r="H268"/>
  <c r="I268"/>
  <c r="J268"/>
  <c r="K268"/>
  <c r="L268"/>
  <c r="M268"/>
  <c r="N268"/>
  <c r="O268"/>
  <c r="P268"/>
  <c r="C269"/>
  <c r="D269"/>
  <c r="E269"/>
  <c r="F269"/>
  <c r="G269"/>
  <c r="H269"/>
  <c r="I269"/>
  <c r="J269"/>
  <c r="K269"/>
  <c r="L269"/>
  <c r="M269"/>
  <c r="N269"/>
  <c r="O269"/>
  <c r="P269"/>
  <c r="C270"/>
  <c r="D270"/>
  <c r="E270"/>
  <c r="F270"/>
  <c r="G270"/>
  <c r="H270"/>
  <c r="I270"/>
  <c r="J270"/>
  <c r="K270"/>
  <c r="L270"/>
  <c r="M270"/>
  <c r="N270"/>
  <c r="O270"/>
  <c r="P270"/>
  <c r="C271"/>
  <c r="D271"/>
  <c r="E271"/>
  <c r="F271"/>
  <c r="G271"/>
  <c r="H271"/>
  <c r="I271"/>
  <c r="J271"/>
  <c r="K271"/>
  <c r="L271"/>
  <c r="M271"/>
  <c r="N271"/>
  <c r="O271"/>
  <c r="P271"/>
  <c r="C272"/>
  <c r="D272"/>
  <c r="E272"/>
  <c r="F272"/>
  <c r="G272"/>
  <c r="H272"/>
  <c r="I272"/>
  <c r="J272"/>
  <c r="K272"/>
  <c r="L272"/>
  <c r="M272"/>
  <c r="N272"/>
  <c r="O272"/>
  <c r="P272"/>
  <c r="C273"/>
  <c r="D273"/>
  <c r="E273"/>
  <c r="F273"/>
  <c r="G273"/>
  <c r="H273"/>
  <c r="I273"/>
  <c r="J273"/>
  <c r="K273"/>
  <c r="L273"/>
  <c r="M273"/>
  <c r="N273"/>
  <c r="O273"/>
  <c r="P273"/>
  <c r="C274"/>
  <c r="D274"/>
  <c r="E274"/>
  <c r="F274"/>
  <c r="G274"/>
  <c r="H274"/>
  <c r="I274"/>
  <c r="J274"/>
  <c r="K274"/>
  <c r="L274"/>
  <c r="M274"/>
  <c r="N274"/>
  <c r="O274"/>
  <c r="P274"/>
  <c r="C275"/>
  <c r="D275"/>
  <c r="E275"/>
  <c r="F275"/>
  <c r="G275"/>
  <c r="H275"/>
  <c r="I275"/>
  <c r="J275"/>
  <c r="K275"/>
  <c r="L275"/>
  <c r="M275"/>
  <c r="N275"/>
  <c r="O275"/>
  <c r="P275"/>
  <c r="C276"/>
  <c r="D276"/>
  <c r="E276"/>
  <c r="F276"/>
  <c r="G276"/>
  <c r="H276"/>
  <c r="I276"/>
  <c r="J276"/>
  <c r="K276"/>
  <c r="L276"/>
  <c r="M276"/>
  <c r="N276"/>
  <c r="O276"/>
  <c r="P276"/>
  <c r="C277"/>
  <c r="D277"/>
  <c r="E277"/>
  <c r="F277"/>
  <c r="G277"/>
  <c r="H277"/>
  <c r="I277"/>
  <c r="J277"/>
  <c r="K277"/>
  <c r="L277"/>
  <c r="M277"/>
  <c r="N277"/>
  <c r="O277"/>
  <c r="P277"/>
  <c r="C278"/>
  <c r="D278"/>
  <c r="E278"/>
  <c r="F278"/>
  <c r="G278"/>
  <c r="H278"/>
  <c r="I278"/>
  <c r="J278"/>
  <c r="K278"/>
  <c r="L278"/>
  <c r="M278"/>
  <c r="N278"/>
  <c r="O278"/>
  <c r="P278"/>
  <c r="C279"/>
  <c r="D279"/>
  <c r="E279"/>
  <c r="F279"/>
  <c r="G279"/>
  <c r="H279"/>
  <c r="I279"/>
  <c r="J279"/>
  <c r="K279"/>
  <c r="L279"/>
  <c r="M279"/>
  <c r="N279"/>
  <c r="O279"/>
  <c r="P279"/>
  <c r="C280"/>
  <c r="D280"/>
  <c r="E280"/>
  <c r="F280"/>
  <c r="G280"/>
  <c r="H280"/>
  <c r="I280"/>
  <c r="J280"/>
  <c r="K280"/>
  <c r="L280"/>
  <c r="M280"/>
  <c r="N280"/>
  <c r="O280"/>
  <c r="P280"/>
  <c r="C281"/>
  <c r="D281"/>
  <c r="E281"/>
  <c r="F281"/>
  <c r="G281"/>
  <c r="H281"/>
  <c r="I281"/>
  <c r="J281"/>
  <c r="K281"/>
  <c r="L281"/>
  <c r="M281"/>
  <c r="N281"/>
  <c r="O281"/>
  <c r="P281"/>
  <c r="C282"/>
  <c r="D282"/>
  <c r="E282"/>
  <c r="F282"/>
  <c r="G282"/>
  <c r="H282"/>
  <c r="I282"/>
  <c r="J282"/>
  <c r="K282"/>
  <c r="L282"/>
  <c r="M282"/>
  <c r="N282"/>
  <c r="O282"/>
  <c r="P282"/>
  <c r="C283"/>
  <c r="D283"/>
  <c r="E283"/>
  <c r="F283"/>
  <c r="G283"/>
  <c r="H283"/>
  <c r="I283"/>
  <c r="J283"/>
  <c r="K283"/>
  <c r="L283"/>
  <c r="M283"/>
  <c r="N283"/>
  <c r="O283"/>
  <c r="P283"/>
  <c r="C284"/>
  <c r="D284"/>
  <c r="E284"/>
  <c r="F284"/>
  <c r="G284"/>
  <c r="H284"/>
  <c r="I284"/>
  <c r="J284"/>
  <c r="K284"/>
  <c r="L284"/>
  <c r="M284"/>
  <c r="N284"/>
  <c r="O284"/>
  <c r="P284"/>
  <c r="C285"/>
  <c r="D285"/>
  <c r="E285"/>
  <c r="F285"/>
  <c r="G285"/>
  <c r="H285"/>
  <c r="I285"/>
  <c r="J285"/>
  <c r="K285"/>
  <c r="L285"/>
  <c r="M285"/>
  <c r="N285"/>
  <c r="O285"/>
  <c r="P285"/>
  <c r="C286"/>
  <c r="D286"/>
  <c r="E286"/>
  <c r="F286"/>
  <c r="G286"/>
  <c r="H286"/>
  <c r="I286"/>
  <c r="J286"/>
  <c r="K286"/>
  <c r="L286"/>
  <c r="M286"/>
  <c r="N286"/>
  <c r="O286"/>
  <c r="P286"/>
  <c r="C287"/>
  <c r="D287"/>
  <c r="E287"/>
  <c r="F287"/>
  <c r="G287"/>
  <c r="H287"/>
  <c r="I287"/>
  <c r="J287"/>
  <c r="K287"/>
  <c r="L287"/>
  <c r="M287"/>
  <c r="N287"/>
  <c r="O287"/>
  <c r="P287"/>
  <c r="C288"/>
  <c r="D288"/>
  <c r="E288"/>
  <c r="F288"/>
  <c r="G288"/>
  <c r="H288"/>
  <c r="I288"/>
  <c r="J288"/>
  <c r="K288"/>
  <c r="L288"/>
  <c r="M288"/>
  <c r="N288"/>
  <c r="O288"/>
  <c r="P288"/>
  <c r="C289"/>
  <c r="D289"/>
  <c r="E289"/>
  <c r="F289"/>
  <c r="G289"/>
  <c r="H289"/>
  <c r="I289"/>
  <c r="J289"/>
  <c r="K289"/>
  <c r="L289"/>
  <c r="M289"/>
  <c r="N289"/>
  <c r="O289"/>
  <c r="P289"/>
  <c r="C290"/>
  <c r="D290"/>
  <c r="E290"/>
  <c r="F290"/>
  <c r="G290"/>
  <c r="H290"/>
  <c r="I290"/>
  <c r="J290"/>
  <c r="K290"/>
  <c r="L290"/>
  <c r="M290"/>
  <c r="N290"/>
  <c r="O290"/>
  <c r="P290"/>
  <c r="C291"/>
  <c r="D291"/>
  <c r="E291"/>
  <c r="F291"/>
  <c r="G291"/>
  <c r="H291"/>
  <c r="I291"/>
  <c r="J291"/>
  <c r="K291"/>
  <c r="L291"/>
  <c r="M291"/>
  <c r="N291"/>
  <c r="O291"/>
  <c r="P291"/>
  <c r="C292"/>
  <c r="D292"/>
  <c r="E292"/>
  <c r="F292"/>
  <c r="G292"/>
  <c r="H292"/>
  <c r="I292"/>
  <c r="J292"/>
  <c r="K292"/>
  <c r="L292"/>
  <c r="M292"/>
  <c r="N292"/>
  <c r="O292"/>
  <c r="P292"/>
  <c r="C293"/>
  <c r="D293"/>
  <c r="E293"/>
  <c r="F293"/>
  <c r="G293"/>
  <c r="H293"/>
  <c r="I293"/>
  <c r="J293"/>
  <c r="K293"/>
  <c r="L293"/>
  <c r="M293"/>
  <c r="N293"/>
  <c r="O293"/>
  <c r="P293"/>
  <c r="C294"/>
  <c r="D294"/>
  <c r="E294"/>
  <c r="F294"/>
  <c r="G294"/>
  <c r="H294"/>
  <c r="I294"/>
  <c r="J294"/>
  <c r="K294"/>
  <c r="L294"/>
  <c r="M294"/>
  <c r="N294"/>
  <c r="O294"/>
  <c r="P294"/>
  <c r="C295"/>
  <c r="D295"/>
  <c r="E295"/>
  <c r="F295"/>
  <c r="G295"/>
  <c r="H295"/>
  <c r="I295"/>
  <c r="J295"/>
  <c r="K295"/>
  <c r="L295"/>
  <c r="M295"/>
  <c r="N295"/>
  <c r="O295"/>
  <c r="P295"/>
  <c r="C296"/>
  <c r="D296"/>
  <c r="E296"/>
  <c r="F296"/>
  <c r="G296"/>
  <c r="H296"/>
  <c r="I296"/>
  <c r="J296"/>
  <c r="K296"/>
  <c r="L296"/>
  <c r="M296"/>
  <c r="N296"/>
  <c r="O296"/>
  <c r="P296"/>
  <c r="C297"/>
  <c r="D297"/>
  <c r="E297"/>
  <c r="F297"/>
  <c r="G297"/>
  <c r="H297"/>
  <c r="I297"/>
  <c r="J297"/>
  <c r="K297"/>
  <c r="L297"/>
  <c r="M297"/>
  <c r="N297"/>
  <c r="O297"/>
  <c r="P297"/>
  <c r="C298"/>
  <c r="D298"/>
  <c r="E298"/>
  <c r="F298"/>
  <c r="G298"/>
  <c r="H298"/>
  <c r="I298"/>
  <c r="J298"/>
  <c r="K298"/>
  <c r="L298"/>
  <c r="M298"/>
  <c r="N298"/>
  <c r="O298"/>
  <c r="P298"/>
  <c r="C299"/>
  <c r="D299"/>
  <c r="E299"/>
  <c r="F299"/>
  <c r="G299"/>
  <c r="H299"/>
  <c r="I299"/>
  <c r="J299"/>
  <c r="K299"/>
  <c r="L299"/>
  <c r="M299"/>
  <c r="N299"/>
  <c r="O299"/>
  <c r="P299"/>
  <c r="C300"/>
  <c r="D300"/>
  <c r="E300"/>
  <c r="F300"/>
  <c r="G300"/>
  <c r="H300"/>
  <c r="I300"/>
  <c r="J300"/>
  <c r="K300"/>
  <c r="L300"/>
  <c r="M300"/>
  <c r="N300"/>
  <c r="O300"/>
  <c r="P300"/>
  <c r="C301"/>
  <c r="D301"/>
  <c r="E301"/>
  <c r="F301"/>
  <c r="G301"/>
  <c r="H301"/>
  <c r="I301"/>
  <c r="J301"/>
  <c r="K301"/>
  <c r="L301"/>
  <c r="M301"/>
  <c r="N301"/>
  <c r="O301"/>
  <c r="P301"/>
  <c r="C302"/>
  <c r="D302"/>
  <c r="E302"/>
  <c r="F302"/>
  <c r="G302"/>
  <c r="H302"/>
  <c r="I302"/>
  <c r="J302"/>
  <c r="K302"/>
  <c r="L302"/>
  <c r="M302"/>
  <c r="N302"/>
  <c r="O302"/>
  <c r="P302"/>
  <c r="C303"/>
  <c r="D303"/>
  <c r="E303"/>
  <c r="F303"/>
  <c r="G303"/>
  <c r="H303"/>
  <c r="I303"/>
  <c r="J303"/>
  <c r="K303"/>
  <c r="L303"/>
  <c r="M303"/>
  <c r="N303"/>
  <c r="O303"/>
  <c r="P303"/>
  <c r="C304"/>
  <c r="D304"/>
  <c r="E304"/>
  <c r="F304"/>
  <c r="G304"/>
  <c r="H304"/>
  <c r="I304"/>
  <c r="J304"/>
  <c r="K304"/>
  <c r="L304"/>
  <c r="M304"/>
  <c r="N304"/>
  <c r="O304"/>
  <c r="P304"/>
  <c r="C305"/>
  <c r="D305"/>
  <c r="E305"/>
  <c r="F305"/>
  <c r="G305"/>
  <c r="H305"/>
  <c r="I305"/>
  <c r="J305"/>
  <c r="K305"/>
  <c r="L305"/>
  <c r="M305"/>
  <c r="N305"/>
  <c r="O305"/>
  <c r="P305"/>
  <c r="C306"/>
  <c r="D306"/>
  <c r="E306"/>
  <c r="F306"/>
  <c r="G306"/>
  <c r="H306"/>
  <c r="I306"/>
  <c r="J306"/>
  <c r="K306"/>
  <c r="L306"/>
  <c r="M306"/>
  <c r="N306"/>
  <c r="O306"/>
  <c r="P306"/>
  <c r="C307"/>
  <c r="D307"/>
  <c r="E307"/>
  <c r="F307"/>
  <c r="G307"/>
  <c r="H307"/>
  <c r="I307"/>
  <c r="J307"/>
  <c r="K307"/>
  <c r="L307"/>
  <c r="M307"/>
  <c r="N307"/>
  <c r="O307"/>
  <c r="P307"/>
  <c r="C308"/>
  <c r="D308"/>
  <c r="E308"/>
  <c r="F308"/>
  <c r="G308"/>
  <c r="H308"/>
  <c r="I308"/>
  <c r="J308"/>
  <c r="K308"/>
  <c r="L308"/>
  <c r="M308"/>
  <c r="N308"/>
  <c r="O308"/>
  <c r="P308"/>
  <c r="C309"/>
  <c r="D309"/>
  <c r="E309"/>
  <c r="F309"/>
  <c r="G309"/>
  <c r="H309"/>
  <c r="I309"/>
  <c r="J309"/>
  <c r="K309"/>
  <c r="L309"/>
  <c r="M309"/>
  <c r="N309"/>
  <c r="O309"/>
  <c r="P309"/>
  <c r="C310"/>
  <c r="D310"/>
  <c r="E310"/>
  <c r="F310"/>
  <c r="G310"/>
  <c r="H310"/>
  <c r="I310"/>
  <c r="J310"/>
  <c r="K310"/>
  <c r="L310"/>
  <c r="M310"/>
  <c r="N310"/>
  <c r="O310"/>
  <c r="P310"/>
  <c r="C311"/>
  <c r="D311"/>
  <c r="E311"/>
  <c r="F311"/>
  <c r="G311"/>
  <c r="H311"/>
  <c r="I311"/>
  <c r="J311"/>
  <c r="K311"/>
  <c r="L311"/>
  <c r="M311"/>
  <c r="N311"/>
  <c r="O311"/>
  <c r="P311"/>
  <c r="C312"/>
  <c r="D312"/>
  <c r="E312"/>
  <c r="F312"/>
  <c r="G312"/>
  <c r="H312"/>
  <c r="I312"/>
  <c r="J312"/>
  <c r="K312"/>
  <c r="L312"/>
  <c r="M312"/>
  <c r="N312"/>
  <c r="O312"/>
  <c r="P312"/>
  <c r="C313"/>
  <c r="D313"/>
  <c r="E313"/>
  <c r="F313"/>
  <c r="G313"/>
  <c r="H313"/>
  <c r="I313"/>
  <c r="J313"/>
  <c r="K313"/>
  <c r="L313"/>
  <c r="M313"/>
  <c r="N313"/>
  <c r="O313"/>
  <c r="P313"/>
  <c r="C314"/>
  <c r="D314"/>
  <c r="E314"/>
  <c r="F314"/>
  <c r="G314"/>
  <c r="H314"/>
  <c r="I314"/>
  <c r="J314"/>
  <c r="K314"/>
  <c r="L314"/>
  <c r="M314"/>
  <c r="N314"/>
  <c r="O314"/>
  <c r="P314"/>
  <c r="C315"/>
  <c r="D315"/>
  <c r="E315"/>
  <c r="F315"/>
  <c r="G315"/>
  <c r="H315"/>
  <c r="I315"/>
  <c r="J315"/>
  <c r="K315"/>
  <c r="L315"/>
  <c r="M315"/>
  <c r="N315"/>
  <c r="O315"/>
  <c r="P315"/>
  <c r="C316"/>
  <c r="D316"/>
  <c r="E316"/>
  <c r="F316"/>
  <c r="G316"/>
  <c r="H316"/>
  <c r="I316"/>
  <c r="J316"/>
  <c r="K316"/>
  <c r="L316"/>
  <c r="M316"/>
  <c r="N316"/>
  <c r="O316"/>
  <c r="P316"/>
  <c r="C317"/>
  <c r="D317"/>
  <c r="E317"/>
  <c r="F317"/>
  <c r="G317"/>
  <c r="H317"/>
  <c r="I317"/>
  <c r="J317"/>
  <c r="K317"/>
  <c r="L317"/>
  <c r="M317"/>
  <c r="N317"/>
  <c r="O317"/>
  <c r="P317"/>
  <c r="C318"/>
  <c r="D318"/>
  <c r="E318"/>
  <c r="F318"/>
  <c r="G318"/>
  <c r="H318"/>
  <c r="I318"/>
  <c r="J318"/>
  <c r="K318"/>
  <c r="L318"/>
  <c r="M318"/>
  <c r="N318"/>
  <c r="O318"/>
  <c r="P318"/>
  <c r="C319"/>
  <c r="D319"/>
  <c r="E319"/>
  <c r="F319"/>
  <c r="G319"/>
  <c r="H319"/>
  <c r="I319"/>
  <c r="J319"/>
  <c r="K319"/>
  <c r="L319"/>
  <c r="M319"/>
  <c r="N319"/>
  <c r="O319"/>
  <c r="P319"/>
  <c r="C320"/>
  <c r="D320"/>
  <c r="E320"/>
  <c r="F320"/>
  <c r="G320"/>
  <c r="H320"/>
  <c r="I320"/>
  <c r="J320"/>
  <c r="K320"/>
  <c r="L320"/>
  <c r="M320"/>
  <c r="N320"/>
  <c r="O320"/>
  <c r="P320"/>
  <c r="C321"/>
  <c r="D321"/>
  <c r="E321"/>
  <c r="F321"/>
  <c r="G321"/>
  <c r="H321"/>
  <c r="I321"/>
  <c r="J321"/>
  <c r="K321"/>
  <c r="L321"/>
  <c r="M321"/>
  <c r="N321"/>
  <c r="O321"/>
  <c r="P321"/>
  <c r="C322"/>
  <c r="D322"/>
  <c r="E322"/>
  <c r="F322"/>
  <c r="G322"/>
  <c r="H322"/>
  <c r="I322"/>
  <c r="J322"/>
  <c r="K322"/>
  <c r="L322"/>
  <c r="M322"/>
  <c r="N322"/>
  <c r="O322"/>
  <c r="P322"/>
  <c r="C323"/>
  <c r="D323"/>
  <c r="E323"/>
  <c r="F323"/>
  <c r="G323"/>
  <c r="H323"/>
  <c r="I323"/>
  <c r="J323"/>
  <c r="K323"/>
  <c r="L323"/>
  <c r="M323"/>
  <c r="N323"/>
  <c r="O323"/>
  <c r="P323"/>
  <c r="C324"/>
  <c r="D324"/>
  <c r="E324"/>
  <c r="F324"/>
  <c r="G324"/>
  <c r="H324"/>
  <c r="I324"/>
  <c r="J324"/>
  <c r="K324"/>
  <c r="L324"/>
  <c r="M324"/>
  <c r="N324"/>
  <c r="O324"/>
  <c r="P324"/>
  <c r="C325"/>
  <c r="D325"/>
  <c r="E325"/>
  <c r="F325"/>
  <c r="G325"/>
  <c r="H325"/>
  <c r="I325"/>
  <c r="J325"/>
  <c r="K325"/>
  <c r="L325"/>
  <c r="M325"/>
  <c r="N325"/>
  <c r="O325"/>
  <c r="P325"/>
  <c r="C326"/>
  <c r="D326"/>
  <c r="E326"/>
  <c r="F326"/>
  <c r="G326"/>
  <c r="H326"/>
  <c r="I326"/>
  <c r="J326"/>
  <c r="K326"/>
  <c r="L326"/>
  <c r="M326"/>
  <c r="N326"/>
  <c r="O326"/>
  <c r="P326"/>
  <c r="C327"/>
  <c r="D327"/>
  <c r="E327"/>
  <c r="F327"/>
  <c r="G327"/>
  <c r="H327"/>
  <c r="I327"/>
  <c r="J327"/>
  <c r="K327"/>
  <c r="L327"/>
  <c r="M327"/>
  <c r="N327"/>
  <c r="O327"/>
  <c r="P327"/>
  <c r="C328"/>
  <c r="D328"/>
  <c r="E328"/>
  <c r="F328"/>
  <c r="G328"/>
  <c r="H328"/>
  <c r="I328"/>
  <c r="J328"/>
  <c r="K328"/>
  <c r="L328"/>
  <c r="M328"/>
  <c r="N328"/>
  <c r="O328"/>
  <c r="P328"/>
  <c r="C329"/>
  <c r="D329"/>
  <c r="E329"/>
  <c r="F329"/>
  <c r="G329"/>
  <c r="H329"/>
  <c r="I329"/>
  <c r="J329"/>
  <c r="K329"/>
  <c r="L329"/>
  <c r="M329"/>
  <c r="N329"/>
  <c r="O329"/>
  <c r="P329"/>
  <c r="C330"/>
  <c r="D330"/>
  <c r="E330"/>
  <c r="F330"/>
  <c r="G330"/>
  <c r="H330"/>
  <c r="I330"/>
  <c r="J330"/>
  <c r="K330"/>
  <c r="L330"/>
  <c r="M330"/>
  <c r="N330"/>
  <c r="O330"/>
  <c r="P330"/>
  <c r="C331"/>
  <c r="D331"/>
  <c r="E331"/>
  <c r="F331"/>
  <c r="G331"/>
  <c r="H331"/>
  <c r="I331"/>
  <c r="J331"/>
  <c r="K331"/>
  <c r="L331"/>
  <c r="M331"/>
  <c r="N331"/>
  <c r="O331"/>
  <c r="P331"/>
  <c r="C332"/>
  <c r="D332"/>
  <c r="E332"/>
  <c r="F332"/>
  <c r="G332"/>
  <c r="H332"/>
  <c r="I332"/>
  <c r="J332"/>
  <c r="K332"/>
  <c r="L332"/>
  <c r="M332"/>
  <c r="N332"/>
  <c r="O332"/>
  <c r="P332"/>
  <c r="C333"/>
  <c r="D333"/>
  <c r="E333"/>
  <c r="F333"/>
  <c r="G333"/>
  <c r="H333"/>
  <c r="I333"/>
  <c r="J333"/>
  <c r="K333"/>
  <c r="L333"/>
  <c r="M333"/>
  <c r="N333"/>
  <c r="O333"/>
  <c r="P333"/>
  <c r="C334"/>
  <c r="D334"/>
  <c r="E334"/>
  <c r="F334"/>
  <c r="G334"/>
  <c r="H334"/>
  <c r="I334"/>
  <c r="J334"/>
  <c r="K334"/>
  <c r="L334"/>
  <c r="M334"/>
  <c r="N334"/>
  <c r="O334"/>
  <c r="P334"/>
  <c r="C335"/>
  <c r="D335"/>
  <c r="E335"/>
  <c r="F335"/>
  <c r="G335"/>
  <c r="H335"/>
  <c r="I335"/>
  <c r="J335"/>
  <c r="K335"/>
  <c r="L335"/>
  <c r="M335"/>
  <c r="N335"/>
  <c r="O335"/>
  <c r="P335"/>
  <c r="C336"/>
  <c r="D336"/>
  <c r="E336"/>
  <c r="F336"/>
  <c r="G336"/>
  <c r="H336"/>
  <c r="I336"/>
  <c r="J336"/>
  <c r="K336"/>
  <c r="L336"/>
  <c r="M336"/>
  <c r="N336"/>
  <c r="O336"/>
  <c r="P336"/>
  <c r="C337"/>
  <c r="D337"/>
  <c r="E337"/>
  <c r="F337"/>
  <c r="G337"/>
  <c r="H337"/>
  <c r="I337"/>
  <c r="J337"/>
  <c r="K337"/>
  <c r="L337"/>
  <c r="M337"/>
  <c r="N337"/>
  <c r="O337"/>
  <c r="P337"/>
  <c r="C338"/>
  <c r="D338"/>
  <c r="E338"/>
  <c r="F338"/>
  <c r="G338"/>
  <c r="H338"/>
  <c r="I338"/>
  <c r="J338"/>
  <c r="K338"/>
  <c r="L338"/>
  <c r="M338"/>
  <c r="N338"/>
  <c r="O338"/>
  <c r="P338"/>
  <c r="C339"/>
  <c r="D339"/>
  <c r="E339"/>
  <c r="F339"/>
  <c r="G339"/>
  <c r="H339"/>
  <c r="I339"/>
  <c r="J339"/>
  <c r="K339"/>
  <c r="L339"/>
  <c r="M339"/>
  <c r="N339"/>
  <c r="O339"/>
  <c r="P339"/>
  <c r="C340"/>
  <c r="D340"/>
  <c r="E340"/>
  <c r="F340"/>
  <c r="G340"/>
  <c r="H340"/>
  <c r="I340"/>
  <c r="J340"/>
  <c r="K340"/>
  <c r="L340"/>
  <c r="M340"/>
  <c r="N340"/>
  <c r="O340"/>
  <c r="P340"/>
  <c r="C341"/>
  <c r="D341"/>
  <c r="E341"/>
  <c r="F341"/>
  <c r="G341"/>
  <c r="H341"/>
  <c r="I341"/>
  <c r="J341"/>
  <c r="K341"/>
  <c r="L341"/>
  <c r="M341"/>
  <c r="N341"/>
  <c r="O341"/>
  <c r="P341"/>
  <c r="C342"/>
  <c r="D342"/>
  <c r="E342"/>
  <c r="F342"/>
  <c r="G342"/>
  <c r="H342"/>
  <c r="I342"/>
  <c r="J342"/>
  <c r="K342"/>
  <c r="L342"/>
  <c r="M342"/>
  <c r="N342"/>
  <c r="O342"/>
  <c r="P342"/>
  <c r="C343"/>
  <c r="D343"/>
  <c r="E343"/>
  <c r="F343"/>
  <c r="G343"/>
  <c r="H343"/>
  <c r="I343"/>
  <c r="J343"/>
  <c r="K343"/>
  <c r="L343"/>
  <c r="M343"/>
  <c r="N343"/>
  <c r="O343"/>
  <c r="P343"/>
  <c r="C344"/>
  <c r="D344"/>
  <c r="E344"/>
  <c r="F344"/>
  <c r="G344"/>
  <c r="H344"/>
  <c r="I344"/>
  <c r="J344"/>
  <c r="K344"/>
  <c r="L344"/>
  <c r="M344"/>
  <c r="N344"/>
  <c r="O344"/>
  <c r="P344"/>
  <c r="C345"/>
  <c r="D345"/>
  <c r="E345"/>
  <c r="F345"/>
  <c r="G345"/>
  <c r="H345"/>
  <c r="I345"/>
  <c r="J345"/>
  <c r="K345"/>
  <c r="L345"/>
  <c r="M345"/>
  <c r="N345"/>
  <c r="O345"/>
  <c r="P345"/>
  <c r="C346"/>
  <c r="D346"/>
  <c r="E346"/>
  <c r="F346"/>
  <c r="G346"/>
  <c r="H346"/>
  <c r="I346"/>
  <c r="J346"/>
  <c r="K346"/>
  <c r="L346"/>
  <c r="M346"/>
  <c r="N346"/>
  <c r="O346"/>
  <c r="P346"/>
  <c r="C347"/>
  <c r="D347"/>
  <c r="E347"/>
  <c r="F347"/>
  <c r="G347"/>
  <c r="H347"/>
  <c r="I347"/>
  <c r="J347"/>
  <c r="K347"/>
  <c r="L347"/>
  <c r="M347"/>
  <c r="N347"/>
  <c r="O347"/>
  <c r="P347"/>
  <c r="C348"/>
  <c r="D348"/>
  <c r="E348"/>
  <c r="F348"/>
  <c r="G348"/>
  <c r="H348"/>
  <c r="I348"/>
  <c r="J348"/>
  <c r="K348"/>
  <c r="L348"/>
  <c r="M348"/>
  <c r="N348"/>
  <c r="O348"/>
  <c r="P348"/>
  <c r="C349"/>
  <c r="D349"/>
  <c r="E349"/>
  <c r="F349"/>
  <c r="G349"/>
  <c r="H349"/>
  <c r="I349"/>
  <c r="J349"/>
  <c r="K349"/>
  <c r="L349"/>
  <c r="M349"/>
  <c r="N349"/>
  <c r="O349"/>
  <c r="P349"/>
  <c r="C350"/>
  <c r="D350"/>
  <c r="E350"/>
  <c r="F350"/>
  <c r="G350"/>
  <c r="H350"/>
  <c r="I350"/>
  <c r="J350"/>
  <c r="K350"/>
  <c r="L350"/>
  <c r="M350"/>
  <c r="N350"/>
  <c r="O350"/>
  <c r="P350"/>
  <c r="C351"/>
  <c r="D351"/>
  <c r="E351"/>
  <c r="F351"/>
  <c r="G351"/>
  <c r="H351"/>
  <c r="I351"/>
  <c r="J351"/>
  <c r="K351"/>
  <c r="L351"/>
  <c r="M351"/>
  <c r="N351"/>
  <c r="O351"/>
  <c r="P351"/>
  <c r="C352"/>
  <c r="D352"/>
  <c r="E352"/>
  <c r="F352"/>
  <c r="G352"/>
  <c r="H352"/>
  <c r="I352"/>
  <c r="J352"/>
  <c r="K352"/>
  <c r="L352"/>
  <c r="M352"/>
  <c r="N352"/>
  <c r="O352"/>
  <c r="P352"/>
  <c r="C353"/>
  <c r="D353"/>
  <c r="E353"/>
  <c r="F353"/>
  <c r="G353"/>
  <c r="H353"/>
  <c r="I353"/>
  <c r="J353"/>
  <c r="K353"/>
  <c r="L353"/>
  <c r="M353"/>
  <c r="N353"/>
  <c r="O353"/>
  <c r="P353"/>
  <c r="C354"/>
  <c r="D354"/>
  <c r="E354"/>
  <c r="F354"/>
  <c r="G354"/>
  <c r="H354"/>
  <c r="I354"/>
  <c r="J354"/>
  <c r="K354"/>
  <c r="L354"/>
  <c r="M354"/>
  <c r="N354"/>
  <c r="O354"/>
  <c r="P354"/>
  <c r="C355"/>
  <c r="D355"/>
  <c r="E355"/>
  <c r="F355"/>
  <c r="G355"/>
  <c r="H355"/>
  <c r="I355"/>
  <c r="J355"/>
  <c r="K355"/>
  <c r="L355"/>
  <c r="M355"/>
  <c r="N355"/>
  <c r="O355"/>
  <c r="P355"/>
  <c r="C356"/>
  <c r="D356"/>
  <c r="E356"/>
  <c r="F356"/>
  <c r="G356"/>
  <c r="H356"/>
  <c r="I356"/>
  <c r="J356"/>
  <c r="K356"/>
  <c r="L356"/>
  <c r="M356"/>
  <c r="N356"/>
  <c r="O356"/>
  <c r="P356"/>
  <c r="C357"/>
  <c r="D357"/>
  <c r="E357"/>
  <c r="F357"/>
  <c r="G357"/>
  <c r="H357"/>
  <c r="I357"/>
  <c r="J357"/>
  <c r="K357"/>
  <c r="L357"/>
  <c r="M357"/>
  <c r="N357"/>
  <c r="O357"/>
  <c r="P357"/>
  <c r="C358"/>
  <c r="D358"/>
  <c r="E358"/>
  <c r="F358"/>
  <c r="G358"/>
  <c r="H358"/>
  <c r="I358"/>
  <c r="J358"/>
  <c r="K358"/>
  <c r="L358"/>
  <c r="M358"/>
  <c r="N358"/>
  <c r="O358"/>
  <c r="P358"/>
  <c r="C359"/>
  <c r="D359"/>
  <c r="E359"/>
  <c r="F359"/>
  <c r="G359"/>
  <c r="H359"/>
  <c r="I359"/>
  <c r="J359"/>
  <c r="K359"/>
  <c r="L359"/>
  <c r="M359"/>
  <c r="N359"/>
  <c r="O359"/>
  <c r="P359"/>
  <c r="C360"/>
  <c r="D360"/>
  <c r="E360"/>
  <c r="F360"/>
  <c r="G360"/>
  <c r="H360"/>
  <c r="I360"/>
  <c r="J360"/>
  <c r="K360"/>
  <c r="L360"/>
  <c r="M360"/>
  <c r="N360"/>
  <c r="O360"/>
  <c r="P360"/>
  <c r="C361"/>
  <c r="D361"/>
  <c r="E361"/>
  <c r="F361"/>
  <c r="G361"/>
  <c r="H361"/>
  <c r="I361"/>
  <c r="J361"/>
  <c r="K361"/>
  <c r="L361"/>
  <c r="M361"/>
  <c r="N361"/>
  <c r="O361"/>
  <c r="P361"/>
  <c r="C362"/>
  <c r="D362"/>
  <c r="E362"/>
  <c r="F362"/>
  <c r="G362"/>
  <c r="H362"/>
  <c r="I362"/>
  <c r="J362"/>
  <c r="K362"/>
  <c r="L362"/>
  <c r="M362"/>
  <c r="N362"/>
  <c r="O362"/>
  <c r="P362"/>
  <c r="C363"/>
  <c r="D363"/>
  <c r="E363"/>
  <c r="F363"/>
  <c r="G363"/>
  <c r="H363"/>
  <c r="I363"/>
  <c r="J363"/>
  <c r="K363"/>
  <c r="L363"/>
  <c r="M363"/>
  <c r="N363"/>
  <c r="O363"/>
  <c r="P363"/>
  <c r="C364"/>
  <c r="D364"/>
  <c r="E364"/>
  <c r="F364"/>
  <c r="G364"/>
  <c r="H364"/>
  <c r="I364"/>
  <c r="J364"/>
  <c r="K364"/>
  <c r="L364"/>
  <c r="M364"/>
  <c r="N364"/>
  <c r="O364"/>
  <c r="P364"/>
  <c r="C365"/>
  <c r="D365"/>
  <c r="E365"/>
  <c r="F365"/>
  <c r="G365"/>
  <c r="H365"/>
  <c r="I365"/>
  <c r="J365"/>
  <c r="K365"/>
  <c r="L365"/>
  <c r="M365"/>
  <c r="N365"/>
  <c r="O365"/>
  <c r="P365"/>
  <c r="C366"/>
  <c r="D366"/>
  <c r="E366"/>
  <c r="F366"/>
  <c r="G366"/>
  <c r="H366"/>
  <c r="I366"/>
  <c r="J366"/>
  <c r="K366"/>
  <c r="L366"/>
  <c r="M366"/>
  <c r="N366"/>
  <c r="O366"/>
  <c r="P366"/>
  <c r="C367"/>
  <c r="D367"/>
  <c r="E367"/>
  <c r="F367"/>
  <c r="G367"/>
  <c r="H367"/>
  <c r="I367"/>
  <c r="J367"/>
  <c r="K367"/>
  <c r="L367"/>
  <c r="M367"/>
  <c r="N367"/>
  <c r="O367"/>
  <c r="P367"/>
  <c r="C368"/>
  <c r="D368"/>
  <c r="E368"/>
  <c r="F368"/>
  <c r="G368"/>
  <c r="H368"/>
  <c r="I368"/>
  <c r="J368"/>
  <c r="K368"/>
  <c r="L368"/>
  <c r="M368"/>
  <c r="N368"/>
  <c r="O368"/>
  <c r="P368"/>
  <c r="C369"/>
  <c r="D369"/>
  <c r="E369"/>
  <c r="F369"/>
  <c r="G369"/>
  <c r="H369"/>
  <c r="I369"/>
  <c r="J369"/>
  <c r="K369"/>
  <c r="L369"/>
  <c r="M369"/>
  <c r="N369"/>
  <c r="O369"/>
  <c r="P369"/>
  <c r="C370"/>
  <c r="D370"/>
  <c r="E370"/>
  <c r="F370"/>
  <c r="G370"/>
  <c r="H370"/>
  <c r="I370"/>
  <c r="J370"/>
  <c r="K370"/>
  <c r="L370"/>
  <c r="M370"/>
  <c r="N370"/>
  <c r="O370"/>
  <c r="P370"/>
  <c r="C371"/>
  <c r="D371"/>
  <c r="E371"/>
  <c r="F371"/>
  <c r="G371"/>
  <c r="H371"/>
  <c r="I371"/>
  <c r="J371"/>
  <c r="K371"/>
  <c r="L371"/>
  <c r="M371"/>
  <c r="N371"/>
  <c r="O371"/>
  <c r="P371"/>
  <c r="C372"/>
  <c r="D372"/>
  <c r="E372"/>
  <c r="F372"/>
  <c r="G372"/>
  <c r="H372"/>
  <c r="I372"/>
  <c r="J372"/>
  <c r="K372"/>
  <c r="L372"/>
  <c r="M372"/>
  <c r="N372"/>
  <c r="O372"/>
  <c r="P372"/>
  <c r="C373"/>
  <c r="D373"/>
  <c r="E373"/>
  <c r="F373"/>
  <c r="G373"/>
  <c r="H373"/>
  <c r="I373"/>
  <c r="J373"/>
  <c r="K373"/>
  <c r="L373"/>
  <c r="M373"/>
  <c r="N373"/>
  <c r="O373"/>
  <c r="P373"/>
  <c r="C374"/>
  <c r="D374"/>
  <c r="E374"/>
  <c r="F374"/>
  <c r="G374"/>
  <c r="H374"/>
  <c r="I374"/>
  <c r="J374"/>
  <c r="K374"/>
  <c r="L374"/>
  <c r="M374"/>
  <c r="N374"/>
  <c r="O374"/>
  <c r="P374"/>
  <c r="C375"/>
  <c r="D375"/>
  <c r="E375"/>
  <c r="F375"/>
  <c r="G375"/>
  <c r="H375"/>
  <c r="I375"/>
  <c r="J375"/>
  <c r="K375"/>
  <c r="L375"/>
  <c r="M375"/>
  <c r="N375"/>
  <c r="O375"/>
  <c r="P375"/>
  <c r="C376"/>
  <c r="D376"/>
  <c r="E376"/>
  <c r="F376"/>
  <c r="G376"/>
  <c r="H376"/>
  <c r="I376"/>
  <c r="J376"/>
  <c r="K376"/>
  <c r="L376"/>
  <c r="M376"/>
  <c r="N376"/>
  <c r="O376"/>
  <c r="P376"/>
  <c r="C377"/>
  <c r="D377"/>
  <c r="E377"/>
  <c r="F377"/>
  <c r="G377"/>
  <c r="H377"/>
  <c r="I377"/>
  <c r="J377"/>
  <c r="K377"/>
  <c r="L377"/>
  <c r="M377"/>
  <c r="N377"/>
  <c r="O377"/>
  <c r="P377"/>
  <c r="C378"/>
  <c r="D378"/>
  <c r="E378"/>
  <c r="F378"/>
  <c r="G378"/>
  <c r="H378"/>
  <c r="I378"/>
  <c r="J378"/>
  <c r="K378"/>
  <c r="L378"/>
  <c r="M378"/>
  <c r="N378"/>
  <c r="O378"/>
  <c r="P378"/>
  <c r="C379"/>
  <c r="D379"/>
  <c r="E379"/>
  <c r="F379"/>
  <c r="G379"/>
  <c r="H379"/>
  <c r="I379"/>
  <c r="J379"/>
  <c r="K379"/>
  <c r="L379"/>
  <c r="M379"/>
  <c r="N379"/>
  <c r="O379"/>
  <c r="P379"/>
  <c r="C380"/>
  <c r="D380"/>
  <c r="E380"/>
  <c r="F380"/>
  <c r="G380"/>
  <c r="H380"/>
  <c r="I380"/>
  <c r="J380"/>
  <c r="K380"/>
  <c r="L380"/>
  <c r="M380"/>
  <c r="N380"/>
  <c r="O380"/>
  <c r="P380"/>
  <c r="C381"/>
  <c r="D381"/>
  <c r="E381"/>
  <c r="F381"/>
  <c r="G381"/>
  <c r="H381"/>
  <c r="I381"/>
  <c r="J381"/>
  <c r="K381"/>
  <c r="L381"/>
  <c r="M381"/>
  <c r="N381"/>
  <c r="O381"/>
  <c r="P381"/>
  <c r="C382"/>
  <c r="D382"/>
  <c r="E382"/>
  <c r="F382"/>
  <c r="G382"/>
  <c r="H382"/>
  <c r="I382"/>
  <c r="J382"/>
  <c r="K382"/>
  <c r="L382"/>
  <c r="M382"/>
  <c r="N382"/>
  <c r="O382"/>
  <c r="P382"/>
  <c r="C383"/>
  <c r="D383"/>
  <c r="E383"/>
  <c r="F383"/>
  <c r="G383"/>
  <c r="H383"/>
  <c r="I383"/>
  <c r="J383"/>
  <c r="K383"/>
  <c r="L383"/>
  <c r="M383"/>
  <c r="N383"/>
  <c r="O383"/>
  <c r="P383"/>
  <c r="C384"/>
  <c r="D384"/>
  <c r="E384"/>
  <c r="F384"/>
  <c r="G384"/>
  <c r="H384"/>
  <c r="I384"/>
  <c r="J384"/>
  <c r="K384"/>
  <c r="L384"/>
  <c r="M384"/>
  <c r="N384"/>
  <c r="O384"/>
  <c r="P384"/>
  <c r="C385"/>
  <c r="D385"/>
  <c r="E385"/>
  <c r="F385"/>
  <c r="G385"/>
  <c r="H385"/>
  <c r="I385"/>
  <c r="J385"/>
  <c r="K385"/>
  <c r="L385"/>
  <c r="M385"/>
  <c r="N385"/>
  <c r="O385"/>
  <c r="P385"/>
  <c r="C386"/>
  <c r="D386"/>
  <c r="E386"/>
  <c r="F386"/>
  <c r="G386"/>
  <c r="H386"/>
  <c r="I386"/>
  <c r="J386"/>
  <c r="K386"/>
  <c r="L386"/>
  <c r="M386"/>
  <c r="N386"/>
  <c r="O386"/>
  <c r="P386"/>
  <c r="C387"/>
  <c r="D387"/>
  <c r="E387"/>
  <c r="F387"/>
  <c r="G387"/>
  <c r="H387"/>
  <c r="I387"/>
  <c r="J387"/>
  <c r="K387"/>
  <c r="L387"/>
  <c r="M387"/>
  <c r="N387"/>
  <c r="O387"/>
  <c r="P387"/>
  <c r="C388"/>
  <c r="D388"/>
  <c r="E388"/>
  <c r="F388"/>
  <c r="G388"/>
  <c r="H388"/>
  <c r="I388"/>
  <c r="J388"/>
  <c r="K388"/>
  <c r="L388"/>
  <c r="M388"/>
  <c r="N388"/>
  <c r="O388"/>
  <c r="P388"/>
  <c r="C389"/>
  <c r="D389"/>
  <c r="E389"/>
  <c r="F389"/>
  <c r="G389"/>
  <c r="H389"/>
  <c r="I389"/>
  <c r="J389"/>
  <c r="K389"/>
  <c r="L389"/>
  <c r="M389"/>
  <c r="N389"/>
  <c r="O389"/>
  <c r="P389"/>
  <c r="C390"/>
  <c r="D390"/>
  <c r="E390"/>
  <c r="F390"/>
  <c r="G390"/>
  <c r="H390"/>
  <c r="I390"/>
  <c r="J390"/>
  <c r="K390"/>
  <c r="L390"/>
  <c r="M390"/>
  <c r="N390"/>
  <c r="O390"/>
  <c r="P390"/>
  <c r="C391"/>
  <c r="D391"/>
  <c r="E391"/>
  <c r="F391"/>
  <c r="G391"/>
  <c r="H391"/>
  <c r="I391"/>
  <c r="J391"/>
  <c r="K391"/>
  <c r="L391"/>
  <c r="M391"/>
  <c r="N391"/>
  <c r="O391"/>
  <c r="P391"/>
  <c r="C392"/>
  <c r="D392"/>
  <c r="E392"/>
  <c r="F392"/>
  <c r="G392"/>
  <c r="H392"/>
  <c r="I392"/>
  <c r="J392"/>
  <c r="K392"/>
  <c r="L392"/>
  <c r="M392"/>
  <c r="N392"/>
  <c r="O392"/>
  <c r="P392"/>
  <c r="C393"/>
  <c r="D393"/>
  <c r="E393"/>
  <c r="F393"/>
  <c r="G393"/>
  <c r="H393"/>
  <c r="I393"/>
  <c r="J393"/>
  <c r="K393"/>
  <c r="L393"/>
  <c r="M393"/>
  <c r="N393"/>
  <c r="O393"/>
  <c r="P393"/>
  <c r="C394"/>
  <c r="D394"/>
  <c r="E394"/>
  <c r="F394"/>
  <c r="G394"/>
  <c r="H394"/>
  <c r="I394"/>
  <c r="J394"/>
  <c r="K394"/>
  <c r="L394"/>
  <c r="M394"/>
  <c r="N394"/>
  <c r="O394"/>
  <c r="P394"/>
  <c r="C395"/>
  <c r="D395"/>
  <c r="E395"/>
  <c r="F395"/>
  <c r="G395"/>
  <c r="H395"/>
  <c r="I395"/>
  <c r="J395"/>
  <c r="K395"/>
  <c r="L395"/>
  <c r="M395"/>
  <c r="N395"/>
  <c r="O395"/>
  <c r="P395"/>
  <c r="C396"/>
  <c r="D396"/>
  <c r="E396"/>
  <c r="F396"/>
  <c r="G396"/>
  <c r="H396"/>
  <c r="I396"/>
  <c r="J396"/>
  <c r="K396"/>
  <c r="L396"/>
  <c r="M396"/>
  <c r="N396"/>
  <c r="O396"/>
  <c r="P396"/>
  <c r="C397"/>
  <c r="D397"/>
  <c r="E397"/>
  <c r="F397"/>
  <c r="G397"/>
  <c r="H397"/>
  <c r="I397"/>
  <c r="J397"/>
  <c r="K397"/>
  <c r="L397"/>
  <c r="M397"/>
  <c r="N397"/>
  <c r="O397"/>
  <c r="P397"/>
  <c r="C398"/>
  <c r="D398"/>
  <c r="E398"/>
  <c r="F398"/>
  <c r="G398"/>
  <c r="H398"/>
  <c r="I398"/>
  <c r="J398"/>
  <c r="K398"/>
  <c r="L398"/>
  <c r="M398"/>
  <c r="N398"/>
  <c r="O398"/>
  <c r="P398"/>
  <c r="C399"/>
  <c r="D399"/>
  <c r="E399"/>
  <c r="F399"/>
  <c r="G399"/>
  <c r="H399"/>
  <c r="I399"/>
  <c r="J399"/>
  <c r="K399"/>
  <c r="L399"/>
  <c r="M399"/>
  <c r="N399"/>
  <c r="O399"/>
  <c r="P399"/>
  <c r="C400"/>
  <c r="D400"/>
  <c r="E400"/>
  <c r="F400"/>
  <c r="G400"/>
  <c r="H400"/>
  <c r="I400"/>
  <c r="J400"/>
  <c r="K400"/>
  <c r="L400"/>
  <c r="M400"/>
  <c r="N400"/>
  <c r="O400"/>
  <c r="P400"/>
  <c r="C401"/>
  <c r="D401"/>
  <c r="E401"/>
  <c r="F401"/>
  <c r="G401"/>
  <c r="H401"/>
  <c r="I401"/>
  <c r="J401"/>
  <c r="K401"/>
  <c r="L401"/>
  <c r="M401"/>
  <c r="N401"/>
  <c r="O401"/>
  <c r="P401"/>
  <c r="C402"/>
  <c r="D402"/>
  <c r="E402"/>
  <c r="F402"/>
  <c r="G402"/>
  <c r="H402"/>
  <c r="I402"/>
  <c r="J402"/>
  <c r="K402"/>
  <c r="L402"/>
  <c r="M402"/>
  <c r="N402"/>
  <c r="O402"/>
  <c r="P402"/>
  <c r="C403"/>
  <c r="D403"/>
  <c r="E403"/>
  <c r="F403"/>
  <c r="G403"/>
  <c r="H403"/>
  <c r="I403"/>
  <c r="J403"/>
  <c r="K403"/>
  <c r="L403"/>
  <c r="M403"/>
  <c r="N403"/>
  <c r="O403"/>
  <c r="P403"/>
  <c r="C404"/>
  <c r="D404"/>
  <c r="E404"/>
  <c r="F404"/>
  <c r="G404"/>
  <c r="H404"/>
  <c r="I404"/>
  <c r="J404"/>
  <c r="K404"/>
  <c r="L404"/>
  <c r="M404"/>
  <c r="N404"/>
  <c r="O404"/>
  <c r="P404"/>
  <c r="C405"/>
  <c r="D405"/>
  <c r="E405"/>
  <c r="F405"/>
  <c r="G405"/>
  <c r="H405"/>
  <c r="I405"/>
  <c r="J405"/>
  <c r="K405"/>
  <c r="L405"/>
  <c r="M405"/>
  <c r="N405"/>
  <c r="O405"/>
  <c r="P405"/>
  <c r="C406"/>
  <c r="D406"/>
  <c r="E406"/>
  <c r="F406"/>
  <c r="G406"/>
  <c r="H406"/>
  <c r="I406"/>
  <c r="J406"/>
  <c r="K406"/>
  <c r="L406"/>
  <c r="M406"/>
  <c r="N406"/>
  <c r="O406"/>
  <c r="P406"/>
  <c r="C407"/>
  <c r="D407"/>
  <c r="E407"/>
  <c r="F407"/>
  <c r="G407"/>
  <c r="H407"/>
  <c r="I407"/>
  <c r="J407"/>
  <c r="K407"/>
  <c r="L407"/>
  <c r="M407"/>
  <c r="N407"/>
  <c r="O407"/>
  <c r="P407"/>
  <c r="C408"/>
  <c r="D408"/>
  <c r="E408"/>
  <c r="F408"/>
  <c r="G408"/>
  <c r="H408"/>
  <c r="I408"/>
  <c r="J408"/>
  <c r="K408"/>
  <c r="L408"/>
  <c r="M408"/>
  <c r="N408"/>
  <c r="O408"/>
  <c r="P408"/>
  <c r="C409"/>
  <c r="D409"/>
  <c r="E409"/>
  <c r="F409"/>
  <c r="G409"/>
  <c r="H409"/>
  <c r="I409"/>
  <c r="J409"/>
  <c r="K409"/>
  <c r="L409"/>
  <c r="M409"/>
  <c r="N409"/>
  <c r="O409"/>
  <c r="P409"/>
  <c r="C410"/>
  <c r="D410"/>
  <c r="E410"/>
  <c r="F410"/>
  <c r="G410"/>
  <c r="H410"/>
  <c r="I410"/>
  <c r="J410"/>
  <c r="K410"/>
  <c r="L410"/>
  <c r="M410"/>
  <c r="N410"/>
  <c r="O410"/>
  <c r="P410"/>
  <c r="C411"/>
  <c r="D411"/>
  <c r="E411"/>
  <c r="F411"/>
  <c r="G411"/>
  <c r="H411"/>
  <c r="I411"/>
  <c r="J411"/>
  <c r="K411"/>
  <c r="L411"/>
  <c r="M411"/>
  <c r="N411"/>
  <c r="O411"/>
  <c r="P411"/>
  <c r="C412"/>
  <c r="D412"/>
  <c r="E412"/>
  <c r="F412"/>
  <c r="G412"/>
  <c r="H412"/>
  <c r="I412"/>
  <c r="J412"/>
  <c r="K412"/>
  <c r="L412"/>
  <c r="M412"/>
  <c r="N412"/>
  <c r="O412"/>
  <c r="P412"/>
  <c r="C413"/>
  <c r="D413"/>
  <c r="E413"/>
  <c r="F413"/>
  <c r="G413"/>
  <c r="H413"/>
  <c r="I413"/>
  <c r="J413"/>
  <c r="K413"/>
  <c r="L413"/>
  <c r="M413"/>
  <c r="N413"/>
  <c r="O413"/>
  <c r="P413"/>
  <c r="C414"/>
  <c r="D414"/>
  <c r="E414"/>
  <c r="F414"/>
  <c r="G414"/>
  <c r="H414"/>
  <c r="I414"/>
  <c r="J414"/>
  <c r="K414"/>
  <c r="L414"/>
  <c r="M414"/>
  <c r="N414"/>
  <c r="O414"/>
  <c r="P414"/>
  <c r="C415"/>
  <c r="D415"/>
  <c r="E415"/>
  <c r="F415"/>
  <c r="G415"/>
  <c r="H415"/>
  <c r="I415"/>
  <c r="J415"/>
  <c r="K415"/>
  <c r="L415"/>
  <c r="M415"/>
  <c r="N415"/>
  <c r="O415"/>
  <c r="P415"/>
  <c r="C416"/>
  <c r="D416"/>
  <c r="E416"/>
  <c r="F416"/>
  <c r="G416"/>
  <c r="H416"/>
  <c r="I416"/>
  <c r="J416"/>
  <c r="K416"/>
  <c r="L416"/>
  <c r="M416"/>
  <c r="N416"/>
  <c r="O416"/>
  <c r="P416"/>
  <c r="C417"/>
  <c r="D417"/>
  <c r="E417"/>
  <c r="F417"/>
  <c r="G417"/>
  <c r="H417"/>
  <c r="I417"/>
  <c r="J417"/>
  <c r="K417"/>
  <c r="L417"/>
  <c r="M417"/>
  <c r="N417"/>
  <c r="O417"/>
  <c r="P417"/>
  <c r="C418"/>
  <c r="D418"/>
  <c r="E418"/>
  <c r="F418"/>
  <c r="G418"/>
  <c r="H418"/>
  <c r="I418"/>
  <c r="J418"/>
  <c r="K418"/>
  <c r="L418"/>
  <c r="M418"/>
  <c r="N418"/>
  <c r="O418"/>
  <c r="P418"/>
  <c r="C419"/>
  <c r="D419"/>
  <c r="E419"/>
  <c r="F419"/>
  <c r="G419"/>
  <c r="H419"/>
  <c r="I419"/>
  <c r="J419"/>
  <c r="K419"/>
  <c r="L419"/>
  <c r="M419"/>
  <c r="N419"/>
  <c r="O419"/>
  <c r="P419"/>
  <c r="C420"/>
  <c r="D420"/>
  <c r="E420"/>
  <c r="F420"/>
  <c r="G420"/>
  <c r="H420"/>
  <c r="I420"/>
  <c r="J420"/>
  <c r="K420"/>
  <c r="L420"/>
  <c r="M420"/>
  <c r="N420"/>
  <c r="O420"/>
  <c r="P420"/>
  <c r="C421"/>
  <c r="D421"/>
  <c r="E421"/>
  <c r="F421"/>
  <c r="G421"/>
  <c r="H421"/>
  <c r="I421"/>
  <c r="J421"/>
  <c r="K421"/>
  <c r="L421"/>
  <c r="M421"/>
  <c r="N421"/>
  <c r="O421"/>
  <c r="P421"/>
  <c r="C422"/>
  <c r="D422"/>
  <c r="E422"/>
  <c r="F422"/>
  <c r="G422"/>
  <c r="H422"/>
  <c r="I422"/>
  <c r="J422"/>
  <c r="K422"/>
  <c r="L422"/>
  <c r="M422"/>
  <c r="N422"/>
  <c r="O422"/>
  <c r="P422"/>
  <c r="C423"/>
  <c r="D423"/>
  <c r="E423"/>
  <c r="F423"/>
  <c r="G423"/>
  <c r="H423"/>
  <c r="I423"/>
  <c r="J423"/>
  <c r="K423"/>
  <c r="L423"/>
  <c r="M423"/>
  <c r="N423"/>
  <c r="O423"/>
  <c r="P423"/>
  <c r="C424"/>
  <c r="D424"/>
  <c r="E424"/>
  <c r="F424"/>
  <c r="G424"/>
  <c r="H424"/>
  <c r="I424"/>
  <c r="J424"/>
  <c r="K424"/>
  <c r="L424"/>
  <c r="M424"/>
  <c r="N424"/>
  <c r="O424"/>
  <c r="P424"/>
  <c r="C425"/>
  <c r="D425"/>
  <c r="E425"/>
  <c r="F425"/>
  <c r="G425"/>
  <c r="H425"/>
  <c r="I425"/>
  <c r="J425"/>
  <c r="K425"/>
  <c r="L425"/>
  <c r="M425"/>
  <c r="N425"/>
  <c r="O425"/>
  <c r="P425"/>
  <c r="C426"/>
  <c r="D426"/>
  <c r="E426"/>
  <c r="F426"/>
  <c r="G426"/>
  <c r="H426"/>
  <c r="I426"/>
  <c r="J426"/>
  <c r="K426"/>
  <c r="L426"/>
  <c r="M426"/>
  <c r="N426"/>
  <c r="O426"/>
  <c r="P426"/>
  <c r="C427"/>
  <c r="D427"/>
  <c r="E427"/>
  <c r="F427"/>
  <c r="G427"/>
  <c r="H427"/>
  <c r="I427"/>
  <c r="J427"/>
  <c r="K427"/>
  <c r="L427"/>
  <c r="M427"/>
  <c r="N427"/>
  <c r="O427"/>
  <c r="P427"/>
  <c r="C428"/>
  <c r="D428"/>
  <c r="E428"/>
  <c r="F428"/>
  <c r="G428"/>
  <c r="H428"/>
  <c r="I428"/>
  <c r="J428"/>
  <c r="K428"/>
  <c r="L428"/>
  <c r="M428"/>
  <c r="N428"/>
  <c r="O428"/>
  <c r="P428"/>
  <c r="C429"/>
  <c r="D429"/>
  <c r="E429"/>
  <c r="F429"/>
  <c r="G429"/>
  <c r="H429"/>
  <c r="I429"/>
  <c r="J429"/>
  <c r="K429"/>
  <c r="L429"/>
  <c r="M429"/>
  <c r="N429"/>
  <c r="O429"/>
  <c r="P429"/>
  <c r="C430"/>
  <c r="D430"/>
  <c r="E430"/>
  <c r="F430"/>
  <c r="G430"/>
  <c r="H430"/>
  <c r="I430"/>
  <c r="J430"/>
  <c r="K430"/>
  <c r="L430"/>
  <c r="M430"/>
  <c r="N430"/>
  <c r="O430"/>
  <c r="P430"/>
  <c r="C431"/>
  <c r="D431"/>
  <c r="E431"/>
  <c r="F431"/>
  <c r="G431"/>
  <c r="H431"/>
  <c r="I431"/>
  <c r="J431"/>
  <c r="K431"/>
  <c r="L431"/>
  <c r="M431"/>
  <c r="N431"/>
  <c r="O431"/>
  <c r="P431"/>
  <c r="C432"/>
  <c r="D432"/>
  <c r="E432"/>
  <c r="F432"/>
  <c r="G432"/>
  <c r="H432"/>
  <c r="I432"/>
  <c r="J432"/>
  <c r="K432"/>
  <c r="L432"/>
  <c r="M432"/>
  <c r="N432"/>
  <c r="O432"/>
  <c r="P432"/>
  <c r="C433"/>
  <c r="D433"/>
  <c r="E433"/>
  <c r="F433"/>
  <c r="G433"/>
  <c r="H433"/>
  <c r="I433"/>
  <c r="J433"/>
  <c r="K433"/>
  <c r="L433"/>
  <c r="M433"/>
  <c r="N433"/>
  <c r="O433"/>
  <c r="P433"/>
  <c r="C434"/>
  <c r="D434"/>
  <c r="E434"/>
  <c r="F434"/>
  <c r="G434"/>
  <c r="H434"/>
  <c r="I434"/>
  <c r="J434"/>
  <c r="K434"/>
  <c r="L434"/>
  <c r="M434"/>
  <c r="N434"/>
  <c r="O434"/>
  <c r="P434"/>
  <c r="C435"/>
  <c r="D435"/>
  <c r="E435"/>
  <c r="F435"/>
  <c r="G435"/>
  <c r="H435"/>
  <c r="I435"/>
  <c r="J435"/>
  <c r="K435"/>
  <c r="L435"/>
  <c r="M435"/>
  <c r="N435"/>
  <c r="O435"/>
  <c r="P435"/>
  <c r="C436"/>
  <c r="D436"/>
  <c r="E436"/>
  <c r="F436"/>
  <c r="G436"/>
  <c r="H436"/>
  <c r="I436"/>
  <c r="J436"/>
  <c r="K436"/>
  <c r="L436"/>
  <c r="M436"/>
  <c r="N436"/>
  <c r="O436"/>
  <c r="P436"/>
  <c r="C437"/>
  <c r="D437"/>
  <c r="E437"/>
  <c r="F437"/>
  <c r="G437"/>
  <c r="H437"/>
  <c r="I437"/>
  <c r="J437"/>
  <c r="K437"/>
  <c r="L437"/>
  <c r="M437"/>
  <c r="N437"/>
  <c r="O437"/>
  <c r="P437"/>
  <c r="C438"/>
  <c r="D438"/>
  <c r="E438"/>
  <c r="F438"/>
  <c r="G438"/>
  <c r="H438"/>
  <c r="I438"/>
  <c r="J438"/>
  <c r="K438"/>
  <c r="L438"/>
  <c r="M438"/>
  <c r="N438"/>
  <c r="O438"/>
  <c r="P438"/>
  <c r="C439"/>
  <c r="D439"/>
  <c r="E439"/>
  <c r="F439"/>
  <c r="G439"/>
  <c r="H439"/>
  <c r="I439"/>
  <c r="J439"/>
  <c r="K439"/>
  <c r="L439"/>
  <c r="M439"/>
  <c r="N439"/>
  <c r="O439"/>
  <c r="P439"/>
  <c r="C440"/>
  <c r="D440"/>
  <c r="E440"/>
  <c r="F440"/>
  <c r="G440"/>
  <c r="H440"/>
  <c r="I440"/>
  <c r="J440"/>
  <c r="K440"/>
  <c r="L440"/>
  <c r="M440"/>
  <c r="N440"/>
  <c r="O440"/>
  <c r="P440"/>
  <c r="C441"/>
  <c r="D441"/>
  <c r="E441"/>
  <c r="F441"/>
  <c r="G441"/>
  <c r="H441"/>
  <c r="I441"/>
  <c r="J441"/>
  <c r="K441"/>
  <c r="L441"/>
  <c r="M441"/>
  <c r="N441"/>
  <c r="O441"/>
  <c r="P441"/>
  <c r="C442"/>
  <c r="D442"/>
  <c r="E442"/>
  <c r="F442"/>
  <c r="G442"/>
  <c r="H442"/>
  <c r="I442"/>
  <c r="J442"/>
  <c r="K442"/>
  <c r="L442"/>
  <c r="M442"/>
  <c r="N442"/>
  <c r="O442"/>
  <c r="P442"/>
  <c r="C443"/>
  <c r="D443"/>
  <c r="E443"/>
  <c r="F443"/>
  <c r="G443"/>
  <c r="H443"/>
  <c r="I443"/>
  <c r="J443"/>
  <c r="K443"/>
  <c r="L443"/>
  <c r="M443"/>
  <c r="N443"/>
  <c r="O443"/>
  <c r="P443"/>
  <c r="C444"/>
  <c r="D444"/>
  <c r="E444"/>
  <c r="F444"/>
  <c r="G444"/>
  <c r="H444"/>
  <c r="I444"/>
  <c r="J444"/>
  <c r="K444"/>
  <c r="L444"/>
  <c r="M444"/>
  <c r="N444"/>
  <c r="O444"/>
  <c r="P444"/>
  <c r="C445"/>
  <c r="D445"/>
  <c r="E445"/>
  <c r="F445"/>
  <c r="G445"/>
  <c r="H445"/>
  <c r="I445"/>
  <c r="J445"/>
  <c r="K445"/>
  <c r="L445"/>
  <c r="M445"/>
  <c r="N445"/>
  <c r="O445"/>
  <c r="P445"/>
  <c r="C446"/>
  <c r="D446"/>
  <c r="E446"/>
  <c r="F446"/>
  <c r="G446"/>
  <c r="H446"/>
  <c r="I446"/>
  <c r="J446"/>
  <c r="K446"/>
  <c r="L446"/>
  <c r="M446"/>
  <c r="N446"/>
  <c r="O446"/>
  <c r="P446"/>
  <c r="C447"/>
  <c r="D447"/>
  <c r="E447"/>
  <c r="F447"/>
  <c r="G447"/>
  <c r="H447"/>
  <c r="I447"/>
  <c r="J447"/>
  <c r="K447"/>
  <c r="L447"/>
  <c r="M447"/>
  <c r="N447"/>
  <c r="O447"/>
  <c r="P447"/>
  <c r="C448"/>
  <c r="D448"/>
  <c r="E448"/>
  <c r="F448"/>
  <c r="G448"/>
  <c r="H448"/>
  <c r="I448"/>
  <c r="J448"/>
  <c r="K448"/>
  <c r="L448"/>
  <c r="M448"/>
  <c r="N448"/>
  <c r="O448"/>
  <c r="P448"/>
  <c r="C449"/>
  <c r="D449"/>
  <c r="E449"/>
  <c r="F449"/>
  <c r="G449"/>
  <c r="H449"/>
  <c r="I449"/>
  <c r="J449"/>
  <c r="K449"/>
  <c r="L449"/>
  <c r="M449"/>
  <c r="N449"/>
  <c r="O449"/>
  <c r="P449"/>
  <c r="C450"/>
  <c r="D450"/>
  <c r="E450"/>
  <c r="F450"/>
  <c r="G450"/>
  <c r="H450"/>
  <c r="I450"/>
  <c r="J450"/>
  <c r="K450"/>
  <c r="L450"/>
  <c r="M450"/>
  <c r="N450"/>
  <c r="O450"/>
  <c r="P450"/>
  <c r="C451"/>
  <c r="D451"/>
  <c r="E451"/>
  <c r="F451"/>
  <c r="G451"/>
  <c r="H451"/>
  <c r="I451"/>
  <c r="J451"/>
  <c r="K451"/>
  <c r="L451"/>
  <c r="M451"/>
  <c r="N451"/>
  <c r="O451"/>
  <c r="P451"/>
  <c r="C452"/>
  <c r="D452"/>
  <c r="E452"/>
  <c r="F452"/>
  <c r="G452"/>
  <c r="H452"/>
  <c r="I452"/>
  <c r="J452"/>
  <c r="K452"/>
  <c r="L452"/>
  <c r="M452"/>
  <c r="N452"/>
  <c r="O452"/>
  <c r="P452"/>
  <c r="C453"/>
  <c r="D453"/>
  <c r="E453"/>
  <c r="F453"/>
  <c r="G453"/>
  <c r="H453"/>
  <c r="I453"/>
  <c r="J453"/>
  <c r="K453"/>
  <c r="L453"/>
  <c r="M453"/>
  <c r="N453"/>
  <c r="O453"/>
  <c r="P453"/>
  <c r="C454"/>
  <c r="D454"/>
  <c r="E454"/>
  <c r="F454"/>
  <c r="G454"/>
  <c r="H454"/>
  <c r="I454"/>
  <c r="J454"/>
  <c r="K454"/>
  <c r="L454"/>
  <c r="M454"/>
  <c r="N454"/>
  <c r="O454"/>
  <c r="P454"/>
  <c r="C455"/>
  <c r="D455"/>
  <c r="E455"/>
  <c r="F455"/>
  <c r="G455"/>
  <c r="H455"/>
  <c r="I455"/>
  <c r="J455"/>
  <c r="K455"/>
  <c r="L455"/>
  <c r="M455"/>
  <c r="N455"/>
  <c r="O455"/>
  <c r="P455"/>
  <c r="C456"/>
  <c r="D456"/>
  <c r="E456"/>
  <c r="F456"/>
  <c r="G456"/>
  <c r="H456"/>
  <c r="I456"/>
  <c r="J456"/>
  <c r="K456"/>
  <c r="L456"/>
  <c r="M456"/>
  <c r="N456"/>
  <c r="O456"/>
  <c r="P456"/>
  <c r="C457"/>
  <c r="D457"/>
  <c r="E457"/>
  <c r="F457"/>
  <c r="G457"/>
  <c r="H457"/>
  <c r="I457"/>
  <c r="J457"/>
  <c r="K457"/>
  <c r="L457"/>
  <c r="M457"/>
  <c r="N457"/>
  <c r="O457"/>
  <c r="P457"/>
  <c r="C458"/>
  <c r="D458"/>
  <c r="E458"/>
  <c r="F458"/>
  <c r="G458"/>
  <c r="H458"/>
  <c r="I458"/>
  <c r="J458"/>
  <c r="K458"/>
  <c r="L458"/>
  <c r="M458"/>
  <c r="N458"/>
  <c r="O458"/>
  <c r="P458"/>
  <c r="C459"/>
  <c r="D459"/>
  <c r="E459"/>
  <c r="F459"/>
  <c r="G459"/>
  <c r="H459"/>
  <c r="I459"/>
  <c r="J459"/>
  <c r="K459"/>
  <c r="L459"/>
  <c r="M459"/>
  <c r="N459"/>
  <c r="O459"/>
  <c r="P459"/>
  <c r="C460"/>
  <c r="D460"/>
  <c r="E460"/>
  <c r="F460"/>
  <c r="G460"/>
  <c r="H460"/>
  <c r="I460"/>
  <c r="J460"/>
  <c r="K460"/>
  <c r="L460"/>
  <c r="M460"/>
  <c r="N460"/>
  <c r="O460"/>
  <c r="P460"/>
  <c r="C461"/>
  <c r="D461"/>
  <c r="E461"/>
  <c r="F461"/>
  <c r="G461"/>
  <c r="H461"/>
  <c r="I461"/>
  <c r="J461"/>
  <c r="K461"/>
  <c r="L461"/>
  <c r="M461"/>
  <c r="N461"/>
  <c r="O461"/>
  <c r="P461"/>
  <c r="C462"/>
  <c r="D462"/>
  <c r="E462"/>
  <c r="F462"/>
  <c r="G462"/>
  <c r="H462"/>
  <c r="I462"/>
  <c r="J462"/>
  <c r="K462"/>
  <c r="L462"/>
  <c r="M462"/>
  <c r="N462"/>
  <c r="O462"/>
  <c r="P462"/>
  <c r="C463"/>
  <c r="D463"/>
  <c r="E463"/>
  <c r="F463"/>
  <c r="G463"/>
  <c r="H463"/>
  <c r="I463"/>
  <c r="J463"/>
  <c r="K463"/>
  <c r="L463"/>
  <c r="M463"/>
  <c r="N463"/>
  <c r="O463"/>
  <c r="P463"/>
  <c r="C464"/>
  <c r="D464"/>
  <c r="E464"/>
  <c r="F464"/>
  <c r="G464"/>
  <c r="H464"/>
  <c r="I464"/>
  <c r="J464"/>
  <c r="K464"/>
  <c r="L464"/>
  <c r="M464"/>
  <c r="N464"/>
  <c r="O464"/>
  <c r="P464"/>
  <c r="C465"/>
  <c r="D465"/>
  <c r="E465"/>
  <c r="F465"/>
  <c r="G465"/>
  <c r="H465"/>
  <c r="I465"/>
  <c r="J465"/>
  <c r="K465"/>
  <c r="L465"/>
  <c r="M465"/>
  <c r="N465"/>
  <c r="O465"/>
  <c r="P465"/>
  <c r="C466"/>
  <c r="D466"/>
  <c r="E466"/>
  <c r="F466"/>
  <c r="G466"/>
  <c r="H466"/>
  <c r="I466"/>
  <c r="J466"/>
  <c r="K466"/>
  <c r="L466"/>
  <c r="M466"/>
  <c r="N466"/>
  <c r="O466"/>
  <c r="P466"/>
  <c r="C467"/>
  <c r="D467"/>
  <c r="E467"/>
  <c r="F467"/>
  <c r="G467"/>
  <c r="H467"/>
  <c r="I467"/>
  <c r="J467"/>
  <c r="K467"/>
  <c r="L467"/>
  <c r="M467"/>
  <c r="N467"/>
  <c r="O467"/>
  <c r="P467"/>
  <c r="C468"/>
  <c r="D468"/>
  <c r="E468"/>
  <c r="F468"/>
  <c r="G468"/>
  <c r="H468"/>
  <c r="I468"/>
  <c r="J468"/>
  <c r="K468"/>
  <c r="L468"/>
  <c r="M468"/>
  <c r="N468"/>
  <c r="O468"/>
  <c r="P468"/>
  <c r="C469"/>
  <c r="D469"/>
  <c r="E469"/>
  <c r="F469"/>
  <c r="G469"/>
  <c r="H469"/>
  <c r="I469"/>
  <c r="J469"/>
  <c r="K469"/>
  <c r="L469"/>
  <c r="M469"/>
  <c r="N469"/>
  <c r="O469"/>
  <c r="P469"/>
  <c r="C470"/>
  <c r="D470"/>
  <c r="E470"/>
  <c r="F470"/>
  <c r="G470"/>
  <c r="H470"/>
  <c r="I470"/>
  <c r="J470"/>
  <c r="K470"/>
  <c r="L470"/>
  <c r="M470"/>
  <c r="N470"/>
  <c r="O470"/>
  <c r="P470"/>
  <c r="C471"/>
  <c r="D471"/>
  <c r="E471"/>
  <c r="F471"/>
  <c r="G471"/>
  <c r="H471"/>
  <c r="I471"/>
  <c r="J471"/>
  <c r="K471"/>
  <c r="L471"/>
  <c r="M471"/>
  <c r="N471"/>
  <c r="O471"/>
  <c r="P471"/>
  <c r="C472"/>
  <c r="D472"/>
  <c r="E472"/>
  <c r="F472"/>
  <c r="G472"/>
  <c r="H472"/>
  <c r="I472"/>
  <c r="J472"/>
  <c r="K472"/>
  <c r="L472"/>
  <c r="M472"/>
  <c r="N472"/>
  <c r="O472"/>
  <c r="P472"/>
  <c r="C473"/>
  <c r="D473"/>
  <c r="E473"/>
  <c r="F473"/>
  <c r="G473"/>
  <c r="H473"/>
  <c r="I473"/>
  <c r="J473"/>
  <c r="K473"/>
  <c r="L473"/>
  <c r="M473"/>
  <c r="N473"/>
  <c r="O473"/>
  <c r="P473"/>
  <c r="C474"/>
  <c r="D474"/>
  <c r="E474"/>
  <c r="F474"/>
  <c r="G474"/>
  <c r="H474"/>
  <c r="I474"/>
  <c r="J474"/>
  <c r="K474"/>
  <c r="L474"/>
  <c r="M474"/>
  <c r="N474"/>
  <c r="O474"/>
  <c r="P474"/>
  <c r="C475"/>
  <c r="D475"/>
  <c r="E475"/>
  <c r="F475"/>
  <c r="G475"/>
  <c r="H475"/>
  <c r="I475"/>
  <c r="J475"/>
  <c r="K475"/>
  <c r="L475"/>
  <c r="M475"/>
  <c r="N475"/>
  <c r="O475"/>
  <c r="P475"/>
  <c r="C476"/>
  <c r="D476"/>
  <c r="E476"/>
  <c r="F476"/>
  <c r="G476"/>
  <c r="H476"/>
  <c r="I476"/>
  <c r="J476"/>
  <c r="K476"/>
  <c r="L476"/>
  <c r="M476"/>
  <c r="N476"/>
  <c r="O476"/>
  <c r="P476"/>
  <c r="C477"/>
  <c r="D477"/>
  <c r="E477"/>
  <c r="F477"/>
  <c r="G477"/>
  <c r="H477"/>
  <c r="I477"/>
  <c r="J477"/>
  <c r="K477"/>
  <c r="L477"/>
  <c r="M477"/>
  <c r="N477"/>
  <c r="O477"/>
  <c r="P477"/>
  <c r="C478"/>
  <c r="D478"/>
  <c r="E478"/>
  <c r="F478"/>
  <c r="G478"/>
  <c r="H478"/>
  <c r="I478"/>
  <c r="J478"/>
  <c r="K478"/>
  <c r="L478"/>
  <c r="M478"/>
  <c r="N478"/>
  <c r="O478"/>
  <c r="P478"/>
  <c r="C479"/>
  <c r="D479"/>
  <c r="E479"/>
  <c r="F479"/>
  <c r="G479"/>
  <c r="H479"/>
  <c r="I479"/>
  <c r="J479"/>
  <c r="K479"/>
  <c r="L479"/>
  <c r="M479"/>
  <c r="N479"/>
  <c r="O479"/>
  <c r="P479"/>
  <c r="C480"/>
  <c r="D480"/>
  <c r="E480"/>
  <c r="F480"/>
  <c r="G480"/>
  <c r="H480"/>
  <c r="I480"/>
  <c r="J480"/>
  <c r="K480"/>
  <c r="L480"/>
  <c r="M480"/>
  <c r="N480"/>
  <c r="O480"/>
  <c r="P480"/>
  <c r="C481"/>
  <c r="D481"/>
  <c r="E481"/>
  <c r="F481"/>
  <c r="G481"/>
  <c r="H481"/>
  <c r="I481"/>
  <c r="J481"/>
  <c r="K481"/>
  <c r="L481"/>
  <c r="M481"/>
  <c r="N481"/>
  <c r="O481"/>
  <c r="P481"/>
  <c r="C482"/>
  <c r="D482"/>
  <c r="E482"/>
  <c r="F482"/>
  <c r="G482"/>
  <c r="H482"/>
  <c r="I482"/>
  <c r="J482"/>
  <c r="K482"/>
  <c r="L482"/>
  <c r="M482"/>
  <c r="N482"/>
  <c r="O482"/>
  <c r="P482"/>
  <c r="C483"/>
  <c r="D483"/>
  <c r="E483"/>
  <c r="F483"/>
  <c r="G483"/>
  <c r="H483"/>
  <c r="I483"/>
  <c r="J483"/>
  <c r="K483"/>
  <c r="L483"/>
  <c r="M483"/>
  <c r="N483"/>
  <c r="O483"/>
  <c r="P483"/>
  <c r="C484"/>
  <c r="D484"/>
  <c r="E484"/>
  <c r="F484"/>
  <c r="G484"/>
  <c r="H484"/>
  <c r="I484"/>
  <c r="J484"/>
  <c r="K484"/>
  <c r="L484"/>
  <c r="M484"/>
  <c r="N484"/>
  <c r="O484"/>
  <c r="P484"/>
  <c r="C485"/>
  <c r="D485"/>
  <c r="E485"/>
  <c r="F485"/>
  <c r="G485"/>
  <c r="H485"/>
  <c r="I485"/>
  <c r="J485"/>
  <c r="K485"/>
  <c r="L485"/>
  <c r="M485"/>
  <c r="N485"/>
  <c r="O485"/>
  <c r="P485"/>
  <c r="C486"/>
  <c r="D486"/>
  <c r="E486"/>
  <c r="F486"/>
  <c r="G486"/>
  <c r="H486"/>
  <c r="I486"/>
  <c r="J486"/>
  <c r="K486"/>
  <c r="L486"/>
  <c r="M486"/>
  <c r="N486"/>
  <c r="O486"/>
  <c r="P486"/>
  <c r="C487"/>
  <c r="D487"/>
  <c r="E487"/>
  <c r="F487"/>
  <c r="G487"/>
  <c r="H487"/>
  <c r="I487"/>
  <c r="J487"/>
  <c r="K487"/>
  <c r="L487"/>
  <c r="M487"/>
  <c r="N487"/>
  <c r="O487"/>
  <c r="P487"/>
  <c r="C488"/>
  <c r="D488"/>
  <c r="E488"/>
  <c r="F488"/>
  <c r="G488"/>
  <c r="H488"/>
  <c r="I488"/>
  <c r="J488"/>
  <c r="K488"/>
  <c r="L488"/>
  <c r="M488"/>
  <c r="N488"/>
  <c r="O488"/>
  <c r="P488"/>
  <c r="C489"/>
  <c r="D489"/>
  <c r="E489"/>
  <c r="F489"/>
  <c r="G489"/>
  <c r="H489"/>
  <c r="I489"/>
  <c r="J489"/>
  <c r="K489"/>
  <c r="L489"/>
  <c r="M489"/>
  <c r="N489"/>
  <c r="O489"/>
  <c r="P489"/>
  <c r="C490"/>
  <c r="D490"/>
  <c r="E490"/>
  <c r="F490"/>
  <c r="G490"/>
  <c r="H490"/>
  <c r="I490"/>
  <c r="J490"/>
  <c r="K490"/>
  <c r="L490"/>
  <c r="M490"/>
  <c r="N490"/>
  <c r="O490"/>
  <c r="P490"/>
  <c r="C491"/>
  <c r="D491"/>
  <c r="E491"/>
  <c r="F491"/>
  <c r="G491"/>
  <c r="H491"/>
  <c r="I491"/>
  <c r="J491"/>
  <c r="K491"/>
  <c r="L491"/>
  <c r="M491"/>
  <c r="N491"/>
  <c r="O491"/>
  <c r="P491"/>
  <c r="C492"/>
  <c r="D492"/>
  <c r="E492"/>
  <c r="F492"/>
  <c r="G492"/>
  <c r="H492"/>
  <c r="I492"/>
  <c r="J492"/>
  <c r="K492"/>
  <c r="L492"/>
  <c r="M492"/>
  <c r="N492"/>
  <c r="O492"/>
  <c r="P492"/>
  <c r="C493"/>
  <c r="D493"/>
  <c r="E493"/>
  <c r="F493"/>
  <c r="G493"/>
  <c r="H493"/>
  <c r="I493"/>
  <c r="J493"/>
  <c r="K493"/>
  <c r="L493"/>
  <c r="M493"/>
  <c r="N493"/>
  <c r="O493"/>
  <c r="P493"/>
  <c r="C494"/>
  <c r="D494"/>
  <c r="E494"/>
  <c r="F494"/>
  <c r="G494"/>
  <c r="H494"/>
  <c r="I494"/>
  <c r="J494"/>
  <c r="K494"/>
  <c r="L494"/>
  <c r="M494"/>
  <c r="N494"/>
  <c r="O494"/>
  <c r="P494"/>
  <c r="C495"/>
  <c r="D495"/>
  <c r="E495"/>
  <c r="F495"/>
  <c r="G495"/>
  <c r="H495"/>
  <c r="I495"/>
  <c r="J495"/>
  <c r="K495"/>
  <c r="L495"/>
  <c r="M495"/>
  <c r="N495"/>
  <c r="O495"/>
  <c r="P495"/>
  <c r="C496"/>
  <c r="D496"/>
  <c r="E496"/>
  <c r="F496"/>
  <c r="G496"/>
  <c r="H496"/>
  <c r="I496"/>
  <c r="J496"/>
  <c r="K496"/>
  <c r="L496"/>
  <c r="M496"/>
  <c r="N496"/>
  <c r="O496"/>
  <c r="P496"/>
  <c r="C497"/>
  <c r="D497"/>
  <c r="E497"/>
  <c r="F497"/>
  <c r="G497"/>
  <c r="H497"/>
  <c r="I497"/>
  <c r="J497"/>
  <c r="K497"/>
  <c r="L497"/>
  <c r="M497"/>
  <c r="N497"/>
  <c r="O497"/>
  <c r="P497"/>
  <c r="C498"/>
  <c r="D498"/>
  <c r="E498"/>
  <c r="F498"/>
  <c r="G498"/>
  <c r="H498"/>
  <c r="I498"/>
  <c r="J498"/>
  <c r="K498"/>
  <c r="L498"/>
  <c r="M498"/>
  <c r="N498"/>
  <c r="O498"/>
  <c r="P498"/>
  <c r="C499"/>
  <c r="D499"/>
  <c r="E499"/>
  <c r="F499"/>
  <c r="G499"/>
  <c r="H499"/>
  <c r="I499"/>
  <c r="J499"/>
  <c r="K499"/>
  <c r="L499"/>
  <c r="M499"/>
  <c r="N499"/>
  <c r="O499"/>
  <c r="P499"/>
  <c r="C500"/>
  <c r="D500"/>
  <c r="E500"/>
  <c r="F500"/>
  <c r="G500"/>
  <c r="H500"/>
  <c r="I500"/>
  <c r="J500"/>
  <c r="K500"/>
  <c r="L500"/>
  <c r="M500"/>
  <c r="N500"/>
  <c r="O500"/>
  <c r="P500"/>
  <c r="C501"/>
  <c r="D501"/>
  <c r="E501"/>
  <c r="F501"/>
  <c r="G501"/>
  <c r="H501"/>
  <c r="I501"/>
  <c r="J501"/>
  <c r="K501"/>
  <c r="L501"/>
  <c r="M501"/>
  <c r="N501"/>
  <c r="O501"/>
  <c r="P501"/>
  <c r="C502"/>
  <c r="D502"/>
  <c r="E502"/>
  <c r="F502"/>
  <c r="G502"/>
  <c r="H502"/>
  <c r="I502"/>
  <c r="J502"/>
  <c r="K502"/>
  <c r="L502"/>
  <c r="M502"/>
  <c r="N502"/>
  <c r="O502"/>
  <c r="P502"/>
  <c r="C503"/>
  <c r="D503"/>
  <c r="E503"/>
  <c r="F503"/>
  <c r="G503"/>
  <c r="H503"/>
  <c r="I503"/>
  <c r="J503"/>
  <c r="K503"/>
  <c r="L503"/>
  <c r="M503"/>
  <c r="N503"/>
  <c r="O503"/>
  <c r="P503"/>
  <c r="C504"/>
  <c r="D504"/>
  <c r="E504"/>
  <c r="F504"/>
  <c r="G504"/>
  <c r="H504"/>
  <c r="I504"/>
  <c r="J504"/>
  <c r="K504"/>
  <c r="L504"/>
  <c r="M504"/>
  <c r="N504"/>
  <c r="O504"/>
  <c r="P504"/>
  <c r="C505"/>
  <c r="D505"/>
  <c r="E505"/>
  <c r="F505"/>
  <c r="G505"/>
  <c r="H505"/>
  <c r="I505"/>
  <c r="J505"/>
  <c r="K505"/>
  <c r="L505"/>
  <c r="M505"/>
  <c r="N505"/>
  <c r="O505"/>
  <c r="P505"/>
  <c r="C506"/>
  <c r="D506"/>
  <c r="E506"/>
  <c r="F506"/>
  <c r="G506"/>
  <c r="H506"/>
  <c r="I506"/>
  <c r="J506"/>
  <c r="K506"/>
  <c r="L506"/>
  <c r="M506"/>
  <c r="N506"/>
  <c r="O506"/>
  <c r="P506"/>
  <c r="C507"/>
  <c r="D507"/>
  <c r="E507"/>
  <c r="F507"/>
  <c r="G507"/>
  <c r="H507"/>
  <c r="I507"/>
  <c r="J507"/>
  <c r="K507"/>
  <c r="L507"/>
  <c r="M507"/>
  <c r="N507"/>
  <c r="O507"/>
  <c r="P507"/>
  <c r="C508"/>
  <c r="D508"/>
  <c r="E508"/>
  <c r="F508"/>
  <c r="G508"/>
  <c r="H508"/>
  <c r="I508"/>
  <c r="J508"/>
  <c r="K508"/>
  <c r="L508"/>
  <c r="M508"/>
  <c r="N508"/>
  <c r="O508"/>
  <c r="P508"/>
  <c r="C509"/>
  <c r="D509"/>
  <c r="E509"/>
  <c r="F509"/>
  <c r="G509"/>
  <c r="H509"/>
  <c r="I509"/>
  <c r="J509"/>
  <c r="K509"/>
  <c r="L509"/>
  <c r="M509"/>
  <c r="N509"/>
  <c r="O509"/>
  <c r="P509"/>
  <c r="C510"/>
  <c r="D510"/>
  <c r="E510"/>
  <c r="F510"/>
  <c r="G510"/>
  <c r="H510"/>
  <c r="I510"/>
  <c r="J510"/>
  <c r="K510"/>
  <c r="L510"/>
  <c r="M510"/>
  <c r="N510"/>
  <c r="O510"/>
  <c r="P510"/>
  <c r="C511"/>
  <c r="D511"/>
  <c r="E511"/>
  <c r="F511"/>
  <c r="G511"/>
  <c r="H511"/>
  <c r="I511"/>
  <c r="J511"/>
  <c r="K511"/>
  <c r="L511"/>
  <c r="M511"/>
  <c r="N511"/>
  <c r="O511"/>
  <c r="P511"/>
  <c r="C512"/>
  <c r="D512"/>
  <c r="E512"/>
  <c r="F512"/>
  <c r="G512"/>
  <c r="H512"/>
  <c r="I512"/>
  <c r="J512"/>
  <c r="K512"/>
  <c r="L512"/>
  <c r="M512"/>
  <c r="N512"/>
  <c r="O512"/>
  <c r="P512"/>
  <c r="C513"/>
  <c r="D513"/>
  <c r="E513"/>
  <c r="F513"/>
  <c r="G513"/>
  <c r="H513"/>
  <c r="I513"/>
  <c r="J513"/>
  <c r="K513"/>
  <c r="L513"/>
  <c r="M513"/>
  <c r="N513"/>
  <c r="O513"/>
  <c r="P513"/>
  <c r="C514"/>
  <c r="D514"/>
  <c r="E514"/>
  <c r="F514"/>
  <c r="G514"/>
  <c r="H514"/>
  <c r="I514"/>
  <c r="J514"/>
  <c r="K514"/>
  <c r="L514"/>
  <c r="M514"/>
  <c r="N514"/>
  <c r="O514"/>
  <c r="P514"/>
  <c r="C515"/>
  <c r="D515"/>
  <c r="E515"/>
  <c r="F515"/>
  <c r="G515"/>
  <c r="H515"/>
  <c r="I515"/>
  <c r="J515"/>
  <c r="K515"/>
  <c r="L515"/>
  <c r="M515"/>
  <c r="N515"/>
  <c r="O515"/>
  <c r="P515"/>
  <c r="C516"/>
  <c r="D516"/>
  <c r="E516"/>
  <c r="F516"/>
  <c r="G516"/>
  <c r="H516"/>
  <c r="I516"/>
  <c r="J516"/>
  <c r="K516"/>
  <c r="L516"/>
  <c r="M516"/>
  <c r="N516"/>
  <c r="O516"/>
  <c r="P516"/>
  <c r="C517"/>
  <c r="D517"/>
  <c r="E517"/>
  <c r="F517"/>
  <c r="G517"/>
  <c r="H517"/>
  <c r="I517"/>
  <c r="J517"/>
  <c r="K517"/>
  <c r="L517"/>
  <c r="M517"/>
  <c r="N517"/>
  <c r="O517"/>
  <c r="P517"/>
  <c r="C518"/>
  <c r="D518"/>
  <c r="E518"/>
  <c r="F518"/>
  <c r="G518"/>
  <c r="H518"/>
  <c r="I518"/>
  <c r="J518"/>
  <c r="K518"/>
  <c r="L518"/>
  <c r="M518"/>
  <c r="N518"/>
  <c r="O518"/>
  <c r="P518"/>
  <c r="C519"/>
  <c r="D519"/>
  <c r="E519"/>
  <c r="F519"/>
  <c r="G519"/>
  <c r="H519"/>
  <c r="I519"/>
  <c r="J519"/>
  <c r="K519"/>
  <c r="L519"/>
  <c r="M519"/>
  <c r="N519"/>
  <c r="O519"/>
  <c r="P519"/>
  <c r="C520"/>
  <c r="D520"/>
  <c r="E520"/>
  <c r="F520"/>
  <c r="G520"/>
  <c r="H520"/>
  <c r="I520"/>
  <c r="J520"/>
  <c r="K520"/>
  <c r="L520"/>
  <c r="M520"/>
  <c r="N520"/>
  <c r="O520"/>
  <c r="P520"/>
  <c r="C521"/>
  <c r="D521"/>
  <c r="E521"/>
  <c r="F521"/>
  <c r="G521"/>
  <c r="H521"/>
  <c r="I521"/>
  <c r="J521"/>
  <c r="K521"/>
  <c r="L521"/>
  <c r="M521"/>
  <c r="N521"/>
  <c r="O521"/>
  <c r="P521"/>
  <c r="C522"/>
  <c r="D522"/>
  <c r="E522"/>
  <c r="F522"/>
  <c r="G522"/>
  <c r="H522"/>
  <c r="I522"/>
  <c r="J522"/>
  <c r="K522"/>
  <c r="L522"/>
  <c r="M522"/>
  <c r="N522"/>
  <c r="O522"/>
  <c r="P522"/>
  <c r="C523"/>
  <c r="D523"/>
  <c r="E523"/>
  <c r="F523"/>
  <c r="G523"/>
  <c r="H523"/>
  <c r="I523"/>
  <c r="J523"/>
  <c r="K523"/>
  <c r="L523"/>
  <c r="M523"/>
  <c r="N523"/>
  <c r="O523"/>
  <c r="P523"/>
  <c r="C524"/>
  <c r="D524"/>
  <c r="E524"/>
  <c r="F524"/>
  <c r="G524"/>
  <c r="H524"/>
  <c r="I524"/>
  <c r="J524"/>
  <c r="K524"/>
  <c r="L524"/>
  <c r="M524"/>
  <c r="N524"/>
  <c r="O524"/>
  <c r="P524"/>
  <c r="C525"/>
  <c r="D525"/>
  <c r="E525"/>
  <c r="F525"/>
  <c r="G525"/>
  <c r="H525"/>
  <c r="I525"/>
  <c r="J525"/>
  <c r="K525"/>
  <c r="L525"/>
  <c r="M525"/>
  <c r="N525"/>
  <c r="O525"/>
  <c r="P525"/>
  <c r="C526"/>
  <c r="D526"/>
  <c r="E526"/>
  <c r="F526"/>
  <c r="G526"/>
  <c r="H526"/>
  <c r="I526"/>
  <c r="J526"/>
  <c r="K526"/>
  <c r="L526"/>
  <c r="M526"/>
  <c r="N526"/>
  <c r="O526"/>
  <c r="P526"/>
  <c r="C527"/>
  <c r="D527"/>
  <c r="E527"/>
  <c r="F527"/>
  <c r="G527"/>
  <c r="H527"/>
  <c r="I527"/>
  <c r="J527"/>
  <c r="K527"/>
  <c r="L527"/>
  <c r="M527"/>
  <c r="N527"/>
  <c r="O527"/>
  <c r="P527"/>
  <c r="C528"/>
  <c r="D528"/>
  <c r="E528"/>
  <c r="F528"/>
  <c r="G528"/>
  <c r="H528"/>
  <c r="I528"/>
  <c r="J528"/>
  <c r="K528"/>
  <c r="L528"/>
  <c r="M528"/>
  <c r="N528"/>
  <c r="O528"/>
  <c r="P528"/>
  <c r="C529"/>
  <c r="D529"/>
  <c r="E529"/>
  <c r="F529"/>
  <c r="G529"/>
  <c r="H529"/>
  <c r="I529"/>
  <c r="J529"/>
  <c r="K529"/>
  <c r="L529"/>
  <c r="M529"/>
  <c r="N529"/>
  <c r="O529"/>
  <c r="P529"/>
  <c r="C530"/>
  <c r="D530"/>
  <c r="E530"/>
  <c r="F530"/>
  <c r="G530"/>
  <c r="H530"/>
  <c r="I530"/>
  <c r="J530"/>
  <c r="K530"/>
  <c r="L530"/>
  <c r="M530"/>
  <c r="N530"/>
  <c r="O530"/>
  <c r="P530"/>
  <c r="C531"/>
  <c r="D531"/>
  <c r="E531"/>
  <c r="F531"/>
  <c r="G531"/>
  <c r="H531"/>
  <c r="I531"/>
  <c r="J531"/>
  <c r="K531"/>
  <c r="L531"/>
  <c r="M531"/>
  <c r="N531"/>
  <c r="O531"/>
  <c r="P531"/>
  <c r="C532"/>
  <c r="D532"/>
  <c r="E532"/>
  <c r="F532"/>
  <c r="G532"/>
  <c r="H532"/>
  <c r="I532"/>
  <c r="J532"/>
  <c r="K532"/>
  <c r="L532"/>
  <c r="M532"/>
  <c r="N532"/>
  <c r="O532"/>
  <c r="P532"/>
  <c r="C533"/>
  <c r="D533"/>
  <c r="E533"/>
  <c r="F533"/>
  <c r="G533"/>
  <c r="H533"/>
  <c r="I533"/>
  <c r="J533"/>
  <c r="K533"/>
  <c r="L533"/>
  <c r="M533"/>
  <c r="N533"/>
  <c r="O533"/>
  <c r="P533"/>
  <c r="C534"/>
  <c r="D534"/>
  <c r="E534"/>
  <c r="F534"/>
  <c r="G534"/>
  <c r="H534"/>
  <c r="I534"/>
  <c r="J534"/>
  <c r="K534"/>
  <c r="L534"/>
  <c r="M534"/>
  <c r="N534"/>
  <c r="O534"/>
  <c r="P534"/>
  <c r="C535"/>
  <c r="D535"/>
  <c r="E535"/>
  <c r="F535"/>
  <c r="G535"/>
  <c r="H535"/>
  <c r="I535"/>
  <c r="J535"/>
  <c r="K535"/>
  <c r="L535"/>
  <c r="M535"/>
  <c r="N535"/>
  <c r="O535"/>
  <c r="P535"/>
  <c r="C536"/>
  <c r="D536"/>
  <c r="E536"/>
  <c r="F536"/>
  <c r="G536"/>
  <c r="H536"/>
  <c r="I536"/>
  <c r="J536"/>
  <c r="K536"/>
  <c r="L536"/>
  <c r="M536"/>
  <c r="N536"/>
  <c r="O536"/>
  <c r="P536"/>
  <c r="C537"/>
  <c r="D537"/>
  <c r="E537"/>
  <c r="F537"/>
  <c r="G537"/>
  <c r="H537"/>
  <c r="I537"/>
  <c r="J537"/>
  <c r="K537"/>
  <c r="L537"/>
  <c r="M537"/>
  <c r="N537"/>
  <c r="O537"/>
  <c r="P537"/>
  <c r="C538"/>
  <c r="D538"/>
  <c r="E538"/>
  <c r="F538"/>
  <c r="G538"/>
  <c r="H538"/>
  <c r="I538"/>
  <c r="J538"/>
  <c r="K538"/>
  <c r="L538"/>
  <c r="M538"/>
  <c r="N538"/>
  <c r="O538"/>
  <c r="P538"/>
  <c r="C539"/>
  <c r="D539"/>
  <c r="E539"/>
  <c r="F539"/>
  <c r="G539"/>
  <c r="H539"/>
  <c r="I539"/>
  <c r="J539"/>
  <c r="K539"/>
  <c r="L539"/>
  <c r="M539"/>
  <c r="N539"/>
  <c r="O539"/>
  <c r="P539"/>
  <c r="C540"/>
  <c r="D540"/>
  <c r="E540"/>
  <c r="F540"/>
  <c r="G540"/>
  <c r="H540"/>
  <c r="I540"/>
  <c r="J540"/>
  <c r="K540"/>
  <c r="L540"/>
  <c r="M540"/>
  <c r="N540"/>
  <c r="O540"/>
  <c r="P540"/>
  <c r="C541"/>
  <c r="D541"/>
  <c r="E541"/>
  <c r="F541"/>
  <c r="G541"/>
  <c r="H541"/>
  <c r="I541"/>
  <c r="J541"/>
  <c r="K541"/>
  <c r="L541"/>
  <c r="M541"/>
  <c r="N541"/>
  <c r="O541"/>
  <c r="P541"/>
  <c r="C542"/>
  <c r="D542"/>
  <c r="E542"/>
  <c r="F542"/>
  <c r="G542"/>
  <c r="H542"/>
  <c r="I542"/>
  <c r="J542"/>
  <c r="K542"/>
  <c r="L542"/>
  <c r="M542"/>
  <c r="N542"/>
  <c r="O542"/>
  <c r="P542"/>
  <c r="C543"/>
  <c r="D543"/>
  <c r="E543"/>
  <c r="F543"/>
  <c r="G543"/>
  <c r="H543"/>
  <c r="I543"/>
  <c r="J543"/>
  <c r="K543"/>
  <c r="L543"/>
  <c r="M543"/>
  <c r="N543"/>
  <c r="O543"/>
  <c r="P543"/>
  <c r="C544"/>
  <c r="D544"/>
  <c r="E544"/>
  <c r="F544"/>
  <c r="G544"/>
  <c r="H544"/>
  <c r="I544"/>
  <c r="J544"/>
  <c r="K544"/>
  <c r="L544"/>
  <c r="M544"/>
  <c r="N544"/>
  <c r="O544"/>
  <c r="P544"/>
  <c r="C545"/>
  <c r="D545"/>
  <c r="E545"/>
  <c r="F545"/>
  <c r="G545"/>
  <c r="H545"/>
  <c r="I545"/>
  <c r="J545"/>
  <c r="K545"/>
  <c r="L545"/>
  <c r="M545"/>
  <c r="N545"/>
  <c r="O545"/>
  <c r="P545"/>
  <c r="C546"/>
  <c r="D546"/>
  <c r="E546"/>
  <c r="F546"/>
  <c r="G546"/>
  <c r="H546"/>
  <c r="I546"/>
  <c r="J546"/>
  <c r="K546"/>
  <c r="L546"/>
  <c r="M546"/>
  <c r="N546"/>
  <c r="O546"/>
  <c r="P546"/>
  <c r="C547"/>
  <c r="D547"/>
  <c r="E547"/>
  <c r="F547"/>
  <c r="G547"/>
  <c r="H547"/>
  <c r="I547"/>
  <c r="J547"/>
  <c r="K547"/>
  <c r="L547"/>
  <c r="M547"/>
  <c r="N547"/>
  <c r="O547"/>
  <c r="P547"/>
  <c r="C548"/>
  <c r="D548"/>
  <c r="E548"/>
  <c r="F548"/>
  <c r="G548"/>
  <c r="H548"/>
  <c r="I548"/>
  <c r="J548"/>
  <c r="K548"/>
  <c r="L548"/>
  <c r="M548"/>
  <c r="N548"/>
  <c r="O548"/>
  <c r="P548"/>
  <c r="C549"/>
  <c r="D549"/>
  <c r="E549"/>
  <c r="F549"/>
  <c r="G549"/>
  <c r="H549"/>
  <c r="I549"/>
  <c r="J549"/>
  <c r="K549"/>
  <c r="L549"/>
  <c r="M549"/>
  <c r="N549"/>
  <c r="O549"/>
  <c r="P549"/>
  <c r="C550"/>
  <c r="D550"/>
  <c r="E550"/>
  <c r="F550"/>
  <c r="G550"/>
  <c r="H550"/>
  <c r="I550"/>
  <c r="J550"/>
  <c r="K550"/>
  <c r="L550"/>
  <c r="M550"/>
  <c r="N550"/>
  <c r="O550"/>
  <c r="P550"/>
  <c r="C551"/>
  <c r="D551"/>
  <c r="E551"/>
  <c r="F551"/>
  <c r="G551"/>
  <c r="H551"/>
  <c r="I551"/>
  <c r="J551"/>
  <c r="K551"/>
  <c r="L551"/>
  <c r="M551"/>
  <c r="N551"/>
  <c r="O551"/>
  <c r="P551"/>
  <c r="C552"/>
  <c r="D552"/>
  <c r="E552"/>
  <c r="F552"/>
  <c r="G552"/>
  <c r="H552"/>
  <c r="I552"/>
  <c r="J552"/>
  <c r="K552"/>
  <c r="L552"/>
  <c r="M552"/>
  <c r="N552"/>
  <c r="O552"/>
  <c r="P552"/>
  <c r="C553"/>
  <c r="D553"/>
  <c r="E553"/>
  <c r="F553"/>
  <c r="G553"/>
  <c r="H553"/>
  <c r="I553"/>
  <c r="J553"/>
  <c r="K553"/>
  <c r="L553"/>
  <c r="M553"/>
  <c r="N553"/>
  <c r="O553"/>
  <c r="P553"/>
  <c r="C554"/>
  <c r="D554"/>
  <c r="E554"/>
  <c r="F554"/>
  <c r="G554"/>
  <c r="H554"/>
  <c r="I554"/>
  <c r="J554"/>
  <c r="K554"/>
  <c r="L554"/>
  <c r="M554"/>
  <c r="N554"/>
  <c r="O554"/>
  <c r="P554"/>
  <c r="C555"/>
  <c r="D555"/>
  <c r="E555"/>
  <c r="F555"/>
  <c r="G555"/>
  <c r="H555"/>
  <c r="I555"/>
  <c r="J555"/>
  <c r="K555"/>
  <c r="L555"/>
  <c r="M555"/>
  <c r="N555"/>
  <c r="O555"/>
  <c r="P555"/>
  <c r="C556"/>
  <c r="D556"/>
  <c r="E556"/>
  <c r="F556"/>
  <c r="G556"/>
  <c r="H556"/>
  <c r="I556"/>
  <c r="J556"/>
  <c r="K556"/>
  <c r="L556"/>
  <c r="M556"/>
  <c r="N556"/>
  <c r="O556"/>
  <c r="P556"/>
  <c r="C557"/>
  <c r="D557"/>
  <c r="E557"/>
  <c r="F557"/>
  <c r="G557"/>
  <c r="H557"/>
  <c r="I557"/>
  <c r="J557"/>
  <c r="K557"/>
  <c r="L557"/>
  <c r="M557"/>
  <c r="N557"/>
  <c r="O557"/>
  <c r="P557"/>
  <c r="C558"/>
  <c r="D558"/>
  <c r="E558"/>
  <c r="F558"/>
  <c r="G558"/>
  <c r="H558"/>
  <c r="I558"/>
  <c r="J558"/>
  <c r="K558"/>
  <c r="L558"/>
  <c r="M558"/>
  <c r="N558"/>
  <c r="O558"/>
  <c r="P558"/>
  <c r="C559"/>
  <c r="D559"/>
  <c r="E559"/>
  <c r="F559"/>
  <c r="G559"/>
  <c r="H559"/>
  <c r="I559"/>
  <c r="J559"/>
  <c r="K559"/>
  <c r="L559"/>
  <c r="M559"/>
  <c r="N559"/>
  <c r="O559"/>
  <c r="P559"/>
  <c r="C560"/>
  <c r="D560"/>
  <c r="E560"/>
  <c r="F560"/>
  <c r="G560"/>
  <c r="H560"/>
  <c r="I560"/>
  <c r="J560"/>
  <c r="K560"/>
  <c r="L560"/>
  <c r="M560"/>
  <c r="N560"/>
  <c r="O560"/>
  <c r="P560"/>
  <c r="C561"/>
  <c r="D561"/>
  <c r="E561"/>
  <c r="F561"/>
  <c r="G561"/>
  <c r="H561"/>
  <c r="I561"/>
  <c r="J561"/>
  <c r="K561"/>
  <c r="L561"/>
  <c r="M561"/>
  <c r="N561"/>
  <c r="O561"/>
  <c r="P561"/>
  <c r="C562"/>
  <c r="D562"/>
  <c r="E562"/>
  <c r="F562"/>
  <c r="G562"/>
  <c r="H562"/>
  <c r="I562"/>
  <c r="J562"/>
  <c r="K562"/>
  <c r="L562"/>
  <c r="M562"/>
  <c r="N562"/>
  <c r="O562"/>
  <c r="P562"/>
  <c r="C563"/>
  <c r="D563"/>
  <c r="E563"/>
  <c r="F563"/>
  <c r="G563"/>
  <c r="H563"/>
  <c r="I563"/>
  <c r="J563"/>
  <c r="K563"/>
  <c r="L563"/>
  <c r="M563"/>
  <c r="N563"/>
  <c r="O563"/>
  <c r="P563"/>
  <c r="C564"/>
  <c r="D564"/>
  <c r="E564"/>
  <c r="F564"/>
  <c r="G564"/>
  <c r="H564"/>
  <c r="I564"/>
  <c r="J564"/>
  <c r="K564"/>
  <c r="L564"/>
  <c r="M564"/>
  <c r="N564"/>
  <c r="O564"/>
  <c r="P564"/>
  <c r="C565"/>
  <c r="D565"/>
  <c r="E565"/>
  <c r="F565"/>
  <c r="G565"/>
  <c r="H565"/>
  <c r="I565"/>
  <c r="J565"/>
  <c r="K565"/>
  <c r="L565"/>
  <c r="M565"/>
  <c r="N565"/>
  <c r="O565"/>
  <c r="P565"/>
  <c r="C566"/>
  <c r="D566"/>
  <c r="E566"/>
  <c r="F566"/>
  <c r="G566"/>
  <c r="H566"/>
  <c r="I566"/>
  <c r="J566"/>
  <c r="K566"/>
  <c r="L566"/>
  <c r="M566"/>
  <c r="N566"/>
  <c r="O566"/>
  <c r="P566"/>
  <c r="C567"/>
  <c r="D567"/>
  <c r="E567"/>
  <c r="F567"/>
  <c r="G567"/>
  <c r="H567"/>
  <c r="I567"/>
  <c r="J567"/>
  <c r="K567"/>
  <c r="L567"/>
  <c r="M567"/>
  <c r="N567"/>
  <c r="O567"/>
  <c r="P567"/>
  <c r="C568"/>
  <c r="D568"/>
  <c r="E568"/>
  <c r="F568"/>
  <c r="G568"/>
  <c r="H568"/>
  <c r="I568"/>
  <c r="J568"/>
  <c r="K568"/>
  <c r="L568"/>
  <c r="M568"/>
  <c r="N568"/>
  <c r="O568"/>
  <c r="P568"/>
  <c r="C569"/>
  <c r="D569"/>
  <c r="E569"/>
  <c r="F569"/>
  <c r="G569"/>
  <c r="H569"/>
  <c r="I569"/>
  <c r="J569"/>
  <c r="K569"/>
  <c r="L569"/>
  <c r="M569"/>
  <c r="N569"/>
  <c r="O569"/>
  <c r="P569"/>
  <c r="C570"/>
  <c r="D570"/>
  <c r="E570"/>
  <c r="F570"/>
  <c r="G570"/>
  <c r="H570"/>
  <c r="I570"/>
  <c r="J570"/>
  <c r="K570"/>
  <c r="L570"/>
  <c r="M570"/>
  <c r="N570"/>
  <c r="O570"/>
  <c r="P570"/>
  <c r="C571"/>
  <c r="D571"/>
  <c r="E571"/>
  <c r="F571"/>
  <c r="G571"/>
  <c r="H571"/>
  <c r="I571"/>
  <c r="J571"/>
  <c r="K571"/>
  <c r="L571"/>
  <c r="M571"/>
  <c r="N571"/>
  <c r="O571"/>
  <c r="P571"/>
  <c r="C572"/>
  <c r="D572"/>
  <c r="E572"/>
  <c r="F572"/>
  <c r="G572"/>
  <c r="H572"/>
  <c r="I572"/>
  <c r="J572"/>
  <c r="K572"/>
  <c r="L572"/>
  <c r="M572"/>
  <c r="N572"/>
  <c r="O572"/>
  <c r="P572"/>
  <c r="C573"/>
  <c r="D573"/>
  <c r="E573"/>
  <c r="F573"/>
  <c r="G573"/>
  <c r="H573"/>
  <c r="I573"/>
  <c r="J573"/>
  <c r="K573"/>
  <c r="L573"/>
  <c r="M573"/>
  <c r="N573"/>
  <c r="O573"/>
  <c r="P573"/>
  <c r="C574"/>
  <c r="D574"/>
  <c r="E574"/>
  <c r="F574"/>
  <c r="G574"/>
  <c r="H574"/>
  <c r="I574"/>
  <c r="J574"/>
  <c r="K574"/>
  <c r="L574"/>
  <c r="M574"/>
  <c r="N574"/>
  <c r="O574"/>
  <c r="P574"/>
  <c r="C575"/>
  <c r="D575"/>
  <c r="E575"/>
  <c r="F575"/>
  <c r="G575"/>
  <c r="H575"/>
  <c r="I575"/>
  <c r="J575"/>
  <c r="K575"/>
  <c r="L575"/>
  <c r="M575"/>
  <c r="N575"/>
  <c r="O575"/>
  <c r="P575"/>
  <c r="C576"/>
  <c r="D576"/>
  <c r="E576"/>
  <c r="F576"/>
  <c r="G576"/>
  <c r="H576"/>
  <c r="I576"/>
  <c r="J576"/>
  <c r="K576"/>
  <c r="L576"/>
  <c r="M576"/>
  <c r="N576"/>
  <c r="O576"/>
  <c r="P576"/>
  <c r="C577"/>
  <c r="D577"/>
  <c r="E577"/>
  <c r="F577"/>
  <c r="G577"/>
  <c r="H577"/>
  <c r="I577"/>
  <c r="J577"/>
  <c r="K577"/>
  <c r="L577"/>
  <c r="M577"/>
  <c r="N577"/>
  <c r="O577"/>
  <c r="P577"/>
  <c r="C578"/>
  <c r="D578"/>
  <c r="E578"/>
  <c r="F578"/>
  <c r="G578"/>
  <c r="H578"/>
  <c r="I578"/>
  <c r="J578"/>
  <c r="K578"/>
  <c r="L578"/>
  <c r="M578"/>
  <c r="N578"/>
  <c r="O578"/>
  <c r="P578"/>
  <c r="C579"/>
  <c r="D579"/>
  <c r="E579"/>
  <c r="F579"/>
  <c r="G579"/>
  <c r="H579"/>
  <c r="I579"/>
  <c r="J579"/>
  <c r="K579"/>
  <c r="L579"/>
  <c r="M579"/>
  <c r="N579"/>
  <c r="O579"/>
  <c r="P579"/>
  <c r="C580"/>
  <c r="D580"/>
  <c r="E580"/>
  <c r="F580"/>
  <c r="G580"/>
  <c r="H580"/>
  <c r="I580"/>
  <c r="J580"/>
  <c r="K580"/>
  <c r="L580"/>
  <c r="M580"/>
  <c r="N580"/>
  <c r="O580"/>
  <c r="P580"/>
  <c r="C581"/>
  <c r="D581"/>
  <c r="E581"/>
  <c r="F581"/>
  <c r="G581"/>
  <c r="H581"/>
  <c r="I581"/>
  <c r="J581"/>
  <c r="K581"/>
  <c r="L581"/>
  <c r="M581"/>
  <c r="N581"/>
  <c r="O581"/>
  <c r="P581"/>
  <c r="C582"/>
  <c r="D582"/>
  <c r="E582"/>
  <c r="F582"/>
  <c r="G582"/>
  <c r="H582"/>
  <c r="I582"/>
  <c r="J582"/>
  <c r="K582"/>
  <c r="L582"/>
  <c r="M582"/>
  <c r="N582"/>
  <c r="O582"/>
  <c r="P582"/>
  <c r="C583"/>
  <c r="D583"/>
  <c r="E583"/>
  <c r="F583"/>
  <c r="G583"/>
  <c r="H583"/>
  <c r="I583"/>
  <c r="J583"/>
  <c r="K583"/>
  <c r="L583"/>
  <c r="M583"/>
  <c r="N583"/>
  <c r="O583"/>
  <c r="P583"/>
  <c r="C584"/>
  <c r="D584"/>
  <c r="E584"/>
  <c r="F584"/>
  <c r="G584"/>
  <c r="H584"/>
  <c r="I584"/>
  <c r="J584"/>
  <c r="K584"/>
  <c r="L584"/>
  <c r="M584"/>
  <c r="N584"/>
  <c r="O584"/>
  <c r="P584"/>
  <c r="C585"/>
  <c r="D585"/>
  <c r="E585"/>
  <c r="F585"/>
  <c r="G585"/>
  <c r="H585"/>
  <c r="I585"/>
  <c r="J585"/>
  <c r="K585"/>
  <c r="L585"/>
  <c r="M585"/>
  <c r="N585"/>
  <c r="O585"/>
  <c r="P585"/>
  <c r="C586"/>
  <c r="D586"/>
  <c r="E586"/>
  <c r="F586"/>
  <c r="G586"/>
  <c r="H586"/>
  <c r="I586"/>
  <c r="J586"/>
  <c r="K586"/>
  <c r="L586"/>
  <c r="M586"/>
  <c r="N586"/>
  <c r="O586"/>
  <c r="P586"/>
  <c r="C587"/>
  <c r="D587"/>
  <c r="E587"/>
  <c r="F587"/>
  <c r="G587"/>
  <c r="H587"/>
  <c r="I587"/>
  <c r="J587"/>
  <c r="K587"/>
  <c r="L587"/>
  <c r="M587"/>
  <c r="N587"/>
  <c r="O587"/>
  <c r="P587"/>
  <c r="C588"/>
  <c r="D588"/>
  <c r="E588"/>
  <c r="F588"/>
  <c r="G588"/>
  <c r="H588"/>
  <c r="I588"/>
  <c r="J588"/>
  <c r="K588"/>
  <c r="L588"/>
  <c r="M588"/>
  <c r="N588"/>
  <c r="O588"/>
  <c r="P588"/>
  <c r="C589"/>
  <c r="D589"/>
  <c r="E589"/>
  <c r="F589"/>
  <c r="G589"/>
  <c r="H589"/>
  <c r="I589"/>
  <c r="J589"/>
  <c r="K589"/>
  <c r="L589"/>
  <c r="M589"/>
  <c r="N589"/>
  <c r="O589"/>
  <c r="P589"/>
  <c r="C590"/>
  <c r="D590"/>
  <c r="E590"/>
  <c r="F590"/>
  <c r="G590"/>
  <c r="H590"/>
  <c r="I590"/>
  <c r="J590"/>
  <c r="K590"/>
  <c r="L590"/>
  <c r="M590"/>
  <c r="N590"/>
  <c r="O590"/>
  <c r="P590"/>
  <c r="C591"/>
  <c r="D591"/>
  <c r="E591"/>
  <c r="F591"/>
  <c r="G591"/>
  <c r="H591"/>
  <c r="I591"/>
  <c r="J591"/>
  <c r="K591"/>
  <c r="L591"/>
  <c r="M591"/>
  <c r="N591"/>
  <c r="O591"/>
  <c r="P591"/>
  <c r="C592"/>
  <c r="D592"/>
  <c r="E592"/>
  <c r="F592"/>
  <c r="G592"/>
  <c r="H592"/>
  <c r="I592"/>
  <c r="J592"/>
  <c r="K592"/>
  <c r="L592"/>
  <c r="M592"/>
  <c r="N592"/>
  <c r="O592"/>
  <c r="P592"/>
  <c r="C593"/>
  <c r="D593"/>
  <c r="E593"/>
  <c r="F593"/>
  <c r="G593"/>
  <c r="H593"/>
  <c r="I593"/>
  <c r="J593"/>
  <c r="K593"/>
  <c r="L593"/>
  <c r="M593"/>
  <c r="N593"/>
  <c r="O593"/>
  <c r="P593"/>
  <c r="C594"/>
  <c r="D594"/>
  <c r="E594"/>
  <c r="F594"/>
  <c r="G594"/>
  <c r="H594"/>
  <c r="I594"/>
  <c r="J594"/>
  <c r="K594"/>
  <c r="L594"/>
  <c r="M594"/>
  <c r="N594"/>
  <c r="O594"/>
  <c r="P594"/>
  <c r="C595"/>
  <c r="D595"/>
  <c r="E595"/>
  <c r="F595"/>
  <c r="G595"/>
  <c r="H595"/>
  <c r="I595"/>
  <c r="J595"/>
  <c r="K595"/>
  <c r="L595"/>
  <c r="M595"/>
  <c r="N595"/>
  <c r="O595"/>
  <c r="P595"/>
  <c r="C596"/>
  <c r="D596"/>
  <c r="E596"/>
  <c r="F596"/>
  <c r="G596"/>
  <c r="H596"/>
  <c r="I596"/>
  <c r="J596"/>
  <c r="K596"/>
  <c r="L596"/>
  <c r="M596"/>
  <c r="N596"/>
  <c r="O596"/>
  <c r="P596"/>
  <c r="C597"/>
  <c r="D597"/>
  <c r="E597"/>
  <c r="F597"/>
  <c r="G597"/>
  <c r="H597"/>
  <c r="I597"/>
  <c r="J597"/>
  <c r="K597"/>
  <c r="L597"/>
  <c r="M597"/>
  <c r="N597"/>
  <c r="O597"/>
  <c r="P597"/>
  <c r="C598"/>
  <c r="D598"/>
  <c r="E598"/>
  <c r="F598"/>
  <c r="G598"/>
  <c r="H598"/>
  <c r="I598"/>
  <c r="J598"/>
  <c r="K598"/>
  <c r="L598"/>
  <c r="M598"/>
  <c r="N598"/>
  <c r="O598"/>
  <c r="P598"/>
  <c r="C599"/>
  <c r="D599"/>
  <c r="E599"/>
  <c r="F599"/>
  <c r="G599"/>
  <c r="H599"/>
  <c r="I599"/>
  <c r="J599"/>
  <c r="K599"/>
  <c r="L599"/>
  <c r="M599"/>
  <c r="N599"/>
  <c r="O599"/>
  <c r="P599"/>
  <c r="C600"/>
  <c r="D600"/>
  <c r="E600"/>
  <c r="F600"/>
  <c r="G600"/>
  <c r="H600"/>
  <c r="I600"/>
  <c r="J600"/>
  <c r="K600"/>
  <c r="L600"/>
  <c r="M600"/>
  <c r="N600"/>
  <c r="O600"/>
  <c r="P600"/>
  <c r="C601"/>
  <c r="D601"/>
  <c r="E601"/>
  <c r="F601"/>
  <c r="G601"/>
  <c r="H601"/>
  <c r="I601"/>
  <c r="J601"/>
  <c r="K601"/>
  <c r="L601"/>
  <c r="M601"/>
  <c r="N601"/>
  <c r="O601"/>
  <c r="P601"/>
  <c r="C602"/>
  <c r="D602"/>
  <c r="E602"/>
  <c r="F602"/>
  <c r="G602"/>
  <c r="H602"/>
  <c r="I602"/>
  <c r="J602"/>
  <c r="K602"/>
  <c r="L602"/>
  <c r="M602"/>
  <c r="N602"/>
  <c r="O602"/>
  <c r="P602"/>
  <c r="C603"/>
  <c r="D603"/>
  <c r="E603"/>
  <c r="F603"/>
  <c r="G603"/>
  <c r="H603"/>
  <c r="I603"/>
  <c r="J603"/>
  <c r="K603"/>
  <c r="L603"/>
  <c r="M603"/>
  <c r="N603"/>
  <c r="O603"/>
  <c r="P603"/>
  <c r="C604"/>
  <c r="D604"/>
  <c r="E604"/>
  <c r="F604"/>
  <c r="G604"/>
  <c r="H604"/>
  <c r="I604"/>
  <c r="J604"/>
  <c r="K604"/>
  <c r="L604"/>
  <c r="M604"/>
  <c r="N604"/>
  <c r="O604"/>
  <c r="P604"/>
  <c r="C605"/>
  <c r="D605"/>
  <c r="E605"/>
  <c r="F605"/>
  <c r="G605"/>
  <c r="H605"/>
  <c r="I605"/>
  <c r="J605"/>
  <c r="K605"/>
  <c r="L605"/>
  <c r="M605"/>
  <c r="N605"/>
  <c r="O605"/>
  <c r="P605"/>
  <c r="C606"/>
  <c r="D606"/>
  <c r="E606"/>
  <c r="F606"/>
  <c r="G606"/>
  <c r="H606"/>
  <c r="I606"/>
  <c r="J606"/>
  <c r="K606"/>
  <c r="L606"/>
  <c r="M606"/>
  <c r="N606"/>
  <c r="O606"/>
  <c r="P606"/>
  <c r="C607"/>
  <c r="D607"/>
  <c r="E607"/>
  <c r="F607"/>
  <c r="G607"/>
  <c r="H607"/>
  <c r="I607"/>
  <c r="J607"/>
  <c r="K607"/>
  <c r="L607"/>
  <c r="M607"/>
  <c r="N607"/>
  <c r="O607"/>
  <c r="P607"/>
  <c r="C608"/>
  <c r="D608"/>
  <c r="E608"/>
  <c r="F608"/>
  <c r="G608"/>
  <c r="H608"/>
  <c r="I608"/>
  <c r="J608"/>
  <c r="K608"/>
  <c r="L608"/>
  <c r="M608"/>
  <c r="N608"/>
  <c r="O608"/>
  <c r="P608"/>
  <c r="C609"/>
  <c r="D609"/>
  <c r="E609"/>
  <c r="F609"/>
  <c r="G609"/>
  <c r="H609"/>
  <c r="I609"/>
  <c r="J609"/>
  <c r="K609"/>
  <c r="L609"/>
  <c r="M609"/>
  <c r="N609"/>
  <c r="O609"/>
  <c r="P609"/>
  <c r="C610"/>
  <c r="D610"/>
  <c r="E610"/>
  <c r="F610"/>
  <c r="G610"/>
  <c r="H610"/>
  <c r="I610"/>
  <c r="J610"/>
  <c r="K610"/>
  <c r="L610"/>
  <c r="M610"/>
  <c r="N610"/>
  <c r="O610"/>
  <c r="P610"/>
  <c r="C611"/>
  <c r="D611"/>
  <c r="E611"/>
  <c r="F611"/>
  <c r="G611"/>
  <c r="H611"/>
  <c r="I611"/>
  <c r="J611"/>
  <c r="K611"/>
  <c r="L611"/>
  <c r="M611"/>
  <c r="N611"/>
  <c r="O611"/>
  <c r="P611"/>
  <c r="C612"/>
  <c r="D612"/>
  <c r="E612"/>
  <c r="F612"/>
  <c r="G612"/>
  <c r="H612"/>
  <c r="I612"/>
  <c r="J612"/>
  <c r="K612"/>
  <c r="L612"/>
  <c r="M612"/>
  <c r="N612"/>
  <c r="O612"/>
  <c r="P612"/>
  <c r="C613"/>
  <c r="D613"/>
  <c r="E613"/>
  <c r="F613"/>
  <c r="G613"/>
  <c r="H613"/>
  <c r="I613"/>
  <c r="J613"/>
  <c r="K613"/>
  <c r="L613"/>
  <c r="M613"/>
  <c r="N613"/>
  <c r="O613"/>
  <c r="P613"/>
  <c r="C614"/>
  <c r="D614"/>
  <c r="E614"/>
  <c r="F614"/>
  <c r="G614"/>
  <c r="H614"/>
  <c r="I614"/>
  <c r="J614"/>
  <c r="K614"/>
  <c r="L614"/>
  <c r="M614"/>
  <c r="N614"/>
  <c r="O614"/>
  <c r="P614"/>
  <c r="C615"/>
  <c r="D615"/>
  <c r="E615"/>
  <c r="F615"/>
  <c r="G615"/>
  <c r="H615"/>
  <c r="I615"/>
  <c r="J615"/>
  <c r="K615"/>
  <c r="L615"/>
  <c r="M615"/>
  <c r="N615"/>
  <c r="O615"/>
  <c r="P615"/>
  <c r="C616"/>
  <c r="D616"/>
  <c r="E616"/>
  <c r="F616"/>
  <c r="G616"/>
  <c r="H616"/>
  <c r="I616"/>
  <c r="J616"/>
  <c r="K616"/>
  <c r="L616"/>
  <c r="M616"/>
  <c r="N616"/>
  <c r="O616"/>
  <c r="P616"/>
  <c r="C617"/>
  <c r="D617"/>
  <c r="E617"/>
  <c r="F617"/>
  <c r="G617"/>
  <c r="H617"/>
  <c r="I617"/>
  <c r="J617"/>
  <c r="K617"/>
  <c r="L617"/>
  <c r="M617"/>
  <c r="N617"/>
  <c r="O617"/>
  <c r="P617"/>
  <c r="C618"/>
  <c r="D618"/>
  <c r="E618"/>
  <c r="F618"/>
  <c r="G618"/>
  <c r="H618"/>
  <c r="I618"/>
  <c r="J618"/>
  <c r="K618"/>
  <c r="L618"/>
  <c r="M618"/>
  <c r="N618"/>
  <c r="O618"/>
  <c r="P618"/>
  <c r="C619"/>
  <c r="D619"/>
  <c r="E619"/>
  <c r="F619"/>
  <c r="G619"/>
  <c r="H619"/>
  <c r="I619"/>
  <c r="J619"/>
  <c r="K619"/>
  <c r="L619"/>
  <c r="M619"/>
  <c r="N619"/>
  <c r="O619"/>
  <c r="P619"/>
  <c r="C621"/>
  <c r="D621"/>
  <c r="E621"/>
  <c r="F621"/>
  <c r="G621"/>
  <c r="H621"/>
  <c r="I621"/>
  <c r="J621"/>
  <c r="K621"/>
  <c r="L621"/>
  <c r="M621"/>
  <c r="N621"/>
  <c r="O621"/>
  <c r="P621"/>
  <c r="C622"/>
  <c r="D622"/>
  <c r="E622"/>
  <c r="F622"/>
  <c r="G622"/>
  <c r="H622"/>
  <c r="I622"/>
  <c r="J622"/>
  <c r="K622"/>
  <c r="L622"/>
  <c r="M622"/>
  <c r="N622"/>
  <c r="O622"/>
  <c r="P622"/>
  <c r="C623"/>
  <c r="D623"/>
  <c r="E623"/>
  <c r="F623"/>
  <c r="G623"/>
  <c r="H623"/>
  <c r="I623"/>
  <c r="J623"/>
  <c r="K623"/>
  <c r="L623"/>
  <c r="M623"/>
  <c r="N623"/>
  <c r="O623"/>
  <c r="P623"/>
  <c r="C624"/>
  <c r="D624"/>
  <c r="E624"/>
  <c r="F624"/>
  <c r="G624"/>
  <c r="H624"/>
  <c r="I624"/>
  <c r="J624"/>
  <c r="K624"/>
  <c r="L624"/>
  <c r="M624"/>
  <c r="N624"/>
  <c r="O624"/>
  <c r="P624"/>
  <c r="C625"/>
  <c r="D625"/>
  <c r="E625"/>
  <c r="F625"/>
  <c r="G625"/>
  <c r="H625"/>
  <c r="I625"/>
  <c r="J625"/>
  <c r="K625"/>
  <c r="L625"/>
  <c r="M625"/>
  <c r="N625"/>
  <c r="O625"/>
  <c r="P625"/>
  <c r="C626"/>
  <c r="D626"/>
  <c r="E626"/>
  <c r="F626"/>
  <c r="G626"/>
  <c r="H626"/>
  <c r="I626"/>
  <c r="J626"/>
  <c r="K626"/>
  <c r="L626"/>
  <c r="M626"/>
  <c r="N626"/>
  <c r="O626"/>
  <c r="P626"/>
  <c r="C627"/>
  <c r="D627"/>
  <c r="E627"/>
  <c r="F627"/>
  <c r="G627"/>
  <c r="H627"/>
  <c r="I627"/>
  <c r="J627"/>
  <c r="K627"/>
  <c r="L627"/>
  <c r="M627"/>
  <c r="N627"/>
  <c r="O627"/>
  <c r="P627"/>
  <c r="C628"/>
  <c r="D628"/>
  <c r="E628"/>
  <c r="F628"/>
  <c r="G628"/>
  <c r="H628"/>
  <c r="I628"/>
  <c r="J628"/>
  <c r="K628"/>
  <c r="L628"/>
  <c r="M628"/>
  <c r="N628"/>
  <c r="O628"/>
  <c r="P628"/>
  <c r="C629"/>
  <c r="D629"/>
  <c r="E629"/>
  <c r="F629"/>
  <c r="G629"/>
  <c r="H629"/>
  <c r="I629"/>
  <c r="J629"/>
  <c r="K629"/>
  <c r="L629"/>
  <c r="M629"/>
  <c r="N629"/>
  <c r="O629"/>
  <c r="P629"/>
  <c r="C630"/>
  <c r="D630"/>
  <c r="E630"/>
  <c r="F630"/>
  <c r="G630"/>
  <c r="H630"/>
  <c r="I630"/>
  <c r="J630"/>
  <c r="K630"/>
  <c r="L630"/>
  <c r="M630"/>
  <c r="N630"/>
  <c r="O630"/>
  <c r="P630"/>
  <c r="C631"/>
  <c r="D631"/>
  <c r="E631"/>
  <c r="F631"/>
  <c r="G631"/>
  <c r="H631"/>
  <c r="I631"/>
  <c r="J631"/>
  <c r="K631"/>
  <c r="L631"/>
  <c r="M631"/>
  <c r="N631"/>
  <c r="O631"/>
  <c r="P631"/>
  <c r="C632"/>
  <c r="D632"/>
  <c r="E632"/>
  <c r="F632"/>
  <c r="G632"/>
  <c r="H632"/>
  <c r="I632"/>
  <c r="J632"/>
  <c r="K632"/>
  <c r="L632"/>
  <c r="M632"/>
  <c r="N632"/>
  <c r="O632"/>
  <c r="P632"/>
  <c r="C633"/>
  <c r="D633"/>
  <c r="E633"/>
  <c r="F633"/>
  <c r="G633"/>
  <c r="H633"/>
  <c r="I633"/>
  <c r="J633"/>
  <c r="K633"/>
  <c r="L633"/>
  <c r="M633"/>
  <c r="N633"/>
  <c r="O633"/>
  <c r="P633"/>
  <c r="C634"/>
  <c r="D634"/>
  <c r="E634"/>
  <c r="F634"/>
  <c r="G634"/>
  <c r="H634"/>
  <c r="I634"/>
  <c r="J634"/>
  <c r="K634"/>
  <c r="L634"/>
  <c r="M634"/>
  <c r="N634"/>
  <c r="O634"/>
  <c r="P634"/>
  <c r="C635"/>
  <c r="D635"/>
  <c r="E635"/>
  <c r="F635"/>
  <c r="G635"/>
  <c r="H635"/>
  <c r="I635"/>
  <c r="J635"/>
  <c r="K635"/>
  <c r="L635"/>
  <c r="M635"/>
  <c r="N635"/>
  <c r="O635"/>
  <c r="P635"/>
  <c r="C636"/>
  <c r="D636"/>
  <c r="E636"/>
  <c r="F636"/>
  <c r="G636"/>
  <c r="H636"/>
  <c r="I636"/>
  <c r="J636"/>
  <c r="K636"/>
  <c r="L636"/>
  <c r="M636"/>
  <c r="N636"/>
  <c r="O636"/>
  <c r="P636"/>
  <c r="C637"/>
  <c r="D637"/>
  <c r="E637"/>
  <c r="F637"/>
  <c r="G637"/>
  <c r="H637"/>
  <c r="I637"/>
  <c r="J637"/>
  <c r="K637"/>
  <c r="L637"/>
  <c r="M637"/>
  <c r="N637"/>
  <c r="O637"/>
  <c r="P637"/>
  <c r="C638"/>
  <c r="D638"/>
  <c r="E638"/>
  <c r="F638"/>
  <c r="G638"/>
  <c r="H638"/>
  <c r="I638"/>
  <c r="J638"/>
  <c r="K638"/>
  <c r="L638"/>
  <c r="M638"/>
  <c r="N638"/>
  <c r="O638"/>
  <c r="P638"/>
  <c r="C639"/>
  <c r="D639"/>
  <c r="E639"/>
  <c r="F639"/>
  <c r="G639"/>
  <c r="H639"/>
  <c r="I639"/>
  <c r="J639"/>
  <c r="K639"/>
  <c r="L639"/>
  <c r="M639"/>
  <c r="N639"/>
  <c r="O639"/>
  <c r="P639"/>
  <c r="C640"/>
  <c r="D640"/>
  <c r="E640"/>
  <c r="F640"/>
  <c r="G640"/>
  <c r="H640"/>
  <c r="I640"/>
  <c r="J640"/>
  <c r="K640"/>
  <c r="L640"/>
  <c r="M640"/>
  <c r="N640"/>
  <c r="O640"/>
  <c r="P640"/>
  <c r="C641"/>
  <c r="D641"/>
  <c r="E641"/>
  <c r="F641"/>
  <c r="G641"/>
  <c r="H641"/>
  <c r="I641"/>
  <c r="J641"/>
  <c r="K641"/>
  <c r="L641"/>
  <c r="M641"/>
  <c r="N641"/>
  <c r="O641"/>
  <c r="P641"/>
  <c r="C642"/>
  <c r="D642"/>
  <c r="E642"/>
  <c r="F642"/>
  <c r="G642"/>
  <c r="H642"/>
  <c r="I642"/>
  <c r="J642"/>
  <c r="K642"/>
  <c r="L642"/>
  <c r="M642"/>
  <c r="N642"/>
  <c r="O642"/>
  <c r="P642"/>
  <c r="C643"/>
  <c r="D643"/>
  <c r="E643"/>
  <c r="F643"/>
  <c r="G643"/>
  <c r="H643"/>
  <c r="I643"/>
  <c r="J643"/>
  <c r="K643"/>
  <c r="L643"/>
  <c r="M643"/>
  <c r="N643"/>
  <c r="O643"/>
  <c r="P643"/>
  <c r="C644"/>
  <c r="D644"/>
  <c r="E644"/>
  <c r="F644"/>
  <c r="G644"/>
  <c r="H644"/>
  <c r="I644"/>
  <c r="J644"/>
  <c r="K644"/>
  <c r="L644"/>
  <c r="M644"/>
  <c r="N644"/>
  <c r="O644"/>
  <c r="P644"/>
  <c r="C645"/>
  <c r="D645"/>
  <c r="E645"/>
  <c r="F645"/>
  <c r="G645"/>
  <c r="H645"/>
  <c r="I645"/>
  <c r="J645"/>
  <c r="K645"/>
  <c r="L645"/>
  <c r="M645"/>
  <c r="N645"/>
  <c r="O645"/>
  <c r="P645"/>
  <c r="C646"/>
  <c r="D646"/>
  <c r="E646"/>
  <c r="F646"/>
  <c r="G646"/>
  <c r="H646"/>
  <c r="I646"/>
  <c r="J646"/>
  <c r="K646"/>
  <c r="L646"/>
  <c r="M646"/>
  <c r="N646"/>
  <c r="O646"/>
  <c r="P646"/>
  <c r="C647"/>
  <c r="D647"/>
  <c r="E647"/>
  <c r="F647"/>
  <c r="G647"/>
  <c r="H647"/>
  <c r="I647"/>
  <c r="J647"/>
  <c r="K647"/>
  <c r="L647"/>
  <c r="M647"/>
  <c r="N647"/>
  <c r="O647"/>
  <c r="P647"/>
  <c r="C648"/>
  <c r="D648"/>
  <c r="E648"/>
  <c r="F648"/>
  <c r="G648"/>
  <c r="H648"/>
  <c r="I648"/>
  <c r="J648"/>
  <c r="K648"/>
  <c r="L648"/>
  <c r="M648"/>
  <c r="N648"/>
  <c r="O648"/>
  <c r="P648"/>
  <c r="C649"/>
  <c r="D649"/>
  <c r="E649"/>
  <c r="F649"/>
  <c r="G649"/>
  <c r="H649"/>
  <c r="I649"/>
  <c r="J649"/>
  <c r="K649"/>
  <c r="L649"/>
  <c r="M649"/>
  <c r="N649"/>
  <c r="O649"/>
  <c r="P649"/>
  <c r="C650"/>
  <c r="D650"/>
  <c r="E650"/>
  <c r="F650"/>
  <c r="G650"/>
  <c r="H650"/>
  <c r="I650"/>
  <c r="J650"/>
  <c r="K650"/>
  <c r="L650"/>
  <c r="M650"/>
  <c r="N650"/>
  <c r="O650"/>
  <c r="P650"/>
  <c r="C651"/>
  <c r="D651"/>
  <c r="E651"/>
  <c r="F651"/>
  <c r="G651"/>
  <c r="H651"/>
  <c r="I651"/>
  <c r="J651"/>
  <c r="K651"/>
  <c r="L651"/>
  <c r="M651"/>
  <c r="N651"/>
  <c r="O651"/>
  <c r="P651"/>
  <c r="C652"/>
  <c r="D652"/>
  <c r="E652"/>
  <c r="F652"/>
  <c r="G652"/>
  <c r="H652"/>
  <c r="I652"/>
  <c r="J652"/>
  <c r="K652"/>
  <c r="L652"/>
  <c r="M652"/>
  <c r="N652"/>
  <c r="O652"/>
  <c r="P652"/>
  <c r="C653"/>
  <c r="D653"/>
  <c r="E653"/>
  <c r="F653"/>
  <c r="G653"/>
  <c r="H653"/>
  <c r="I653"/>
  <c r="J653"/>
  <c r="K653"/>
  <c r="L653"/>
  <c r="M653"/>
  <c r="N653"/>
  <c r="O653"/>
  <c r="P653"/>
  <c r="C654"/>
  <c r="D654"/>
  <c r="E654"/>
  <c r="F654"/>
  <c r="G654"/>
  <c r="H654"/>
  <c r="I654"/>
  <c r="J654"/>
  <c r="K654"/>
  <c r="L654"/>
  <c r="M654"/>
  <c r="N654"/>
  <c r="O654"/>
  <c r="P654"/>
  <c r="C655"/>
  <c r="D655"/>
  <c r="E655"/>
  <c r="F655"/>
  <c r="G655"/>
  <c r="H655"/>
  <c r="I655"/>
  <c r="J655"/>
  <c r="K655"/>
  <c r="L655"/>
  <c r="M655"/>
  <c r="N655"/>
  <c r="O655"/>
  <c r="P655"/>
  <c r="C656"/>
  <c r="D656"/>
  <c r="E656"/>
  <c r="F656"/>
  <c r="G656"/>
  <c r="H656"/>
  <c r="I656"/>
  <c r="J656"/>
  <c r="K656"/>
  <c r="L656"/>
  <c r="M656"/>
  <c r="N656"/>
  <c r="O656"/>
  <c r="P656"/>
  <c r="C657"/>
  <c r="D657"/>
  <c r="E657"/>
  <c r="F657"/>
  <c r="G657"/>
  <c r="H657"/>
  <c r="I657"/>
  <c r="J657"/>
  <c r="K657"/>
  <c r="L657"/>
  <c r="M657"/>
  <c r="N657"/>
  <c r="O657"/>
  <c r="P657"/>
  <c r="C658"/>
  <c r="D658"/>
  <c r="E658"/>
  <c r="F658"/>
  <c r="G658"/>
  <c r="H658"/>
  <c r="I658"/>
  <c r="J658"/>
  <c r="K658"/>
  <c r="L658"/>
  <c r="M658"/>
  <c r="N658"/>
  <c r="O658"/>
  <c r="P658"/>
  <c r="C659"/>
  <c r="D659"/>
  <c r="E659"/>
  <c r="F659"/>
  <c r="G659"/>
  <c r="H659"/>
  <c r="I659"/>
  <c r="J659"/>
  <c r="K659"/>
  <c r="L659"/>
  <c r="M659"/>
  <c r="N659"/>
  <c r="O659"/>
  <c r="P659"/>
  <c r="C660"/>
  <c r="D660"/>
  <c r="E660"/>
  <c r="F660"/>
  <c r="G660"/>
  <c r="H660"/>
  <c r="I660"/>
  <c r="J660"/>
  <c r="K660"/>
  <c r="L660"/>
  <c r="M660"/>
  <c r="N660"/>
  <c r="O660"/>
  <c r="P660"/>
  <c r="C661"/>
  <c r="D661"/>
  <c r="E661"/>
  <c r="F661"/>
  <c r="G661"/>
  <c r="H661"/>
  <c r="I661"/>
  <c r="J661"/>
  <c r="K661"/>
  <c r="L661"/>
  <c r="M661"/>
  <c r="N661"/>
  <c r="O661"/>
  <c r="P661"/>
  <c r="C662"/>
  <c r="D662"/>
  <c r="E662"/>
  <c r="F662"/>
  <c r="G662"/>
  <c r="H662"/>
  <c r="I662"/>
  <c r="J662"/>
  <c r="K662"/>
  <c r="L662"/>
  <c r="M662"/>
  <c r="N662"/>
  <c r="O662"/>
  <c r="P662"/>
  <c r="C663"/>
  <c r="D663"/>
  <c r="E663"/>
  <c r="F663"/>
  <c r="G663"/>
  <c r="H663"/>
  <c r="I663"/>
  <c r="J663"/>
  <c r="K663"/>
  <c r="L663"/>
  <c r="M663"/>
  <c r="N663"/>
  <c r="O663"/>
  <c r="P663"/>
  <c r="C664"/>
  <c r="D664"/>
  <c r="E664"/>
  <c r="F664"/>
  <c r="G664"/>
  <c r="H664"/>
  <c r="I664"/>
  <c r="J664"/>
  <c r="K664"/>
  <c r="L664"/>
  <c r="M664"/>
  <c r="N664"/>
  <c r="O664"/>
  <c r="P664"/>
  <c r="C665"/>
  <c r="D665"/>
  <c r="E665"/>
  <c r="F665"/>
  <c r="G665"/>
  <c r="H665"/>
  <c r="I665"/>
  <c r="J665"/>
  <c r="K665"/>
  <c r="L665"/>
  <c r="M665"/>
  <c r="N665"/>
  <c r="O665"/>
  <c r="P665"/>
  <c r="C666"/>
  <c r="D666"/>
  <c r="E666"/>
  <c r="F666"/>
  <c r="G666"/>
  <c r="H666"/>
  <c r="I666"/>
  <c r="J666"/>
  <c r="K666"/>
  <c r="L666"/>
  <c r="M666"/>
  <c r="N666"/>
  <c r="O666"/>
  <c r="P666"/>
  <c r="C667"/>
  <c r="D667"/>
  <c r="E667"/>
  <c r="F667"/>
  <c r="G667"/>
  <c r="H667"/>
  <c r="I667"/>
  <c r="J667"/>
  <c r="K667"/>
  <c r="L667"/>
  <c r="M667"/>
  <c r="N667"/>
  <c r="O667"/>
  <c r="P667"/>
  <c r="C668"/>
  <c r="D668"/>
  <c r="E668"/>
  <c r="F668"/>
  <c r="G668"/>
  <c r="H668"/>
  <c r="I668"/>
  <c r="J668"/>
  <c r="K668"/>
  <c r="L668"/>
  <c r="M668"/>
  <c r="N668"/>
  <c r="O668"/>
  <c r="P668"/>
  <c r="C669"/>
  <c r="D669"/>
  <c r="E669"/>
  <c r="F669"/>
  <c r="G669"/>
  <c r="H669"/>
  <c r="I669"/>
  <c r="J669"/>
  <c r="K669"/>
  <c r="L669"/>
  <c r="M669"/>
  <c r="N669"/>
  <c r="O669"/>
  <c r="P669"/>
  <c r="C670"/>
  <c r="D670"/>
  <c r="E670"/>
  <c r="F670"/>
  <c r="G670"/>
  <c r="H670"/>
  <c r="I670"/>
  <c r="J670"/>
  <c r="K670"/>
  <c r="L670"/>
  <c r="M670"/>
  <c r="N670"/>
  <c r="O670"/>
  <c r="P670"/>
  <c r="C671"/>
  <c r="D671"/>
  <c r="E671"/>
  <c r="F671"/>
  <c r="G671"/>
  <c r="H671"/>
  <c r="I671"/>
  <c r="J671"/>
  <c r="K671"/>
  <c r="L671"/>
  <c r="M671"/>
  <c r="N671"/>
  <c r="O671"/>
  <c r="P671"/>
  <c r="C672"/>
  <c r="D672"/>
  <c r="E672"/>
  <c r="F672"/>
  <c r="G672"/>
  <c r="H672"/>
  <c r="I672"/>
  <c r="J672"/>
  <c r="K672"/>
  <c r="L672"/>
  <c r="M672"/>
  <c r="N672"/>
  <c r="O672"/>
  <c r="P672"/>
  <c r="C673"/>
  <c r="D673"/>
  <c r="E673"/>
  <c r="F673"/>
  <c r="G673"/>
  <c r="H673"/>
  <c r="I673"/>
  <c r="J673"/>
  <c r="K673"/>
  <c r="L673"/>
  <c r="M673"/>
  <c r="N673"/>
  <c r="O673"/>
  <c r="P673"/>
  <c r="C674"/>
  <c r="D674"/>
  <c r="E674"/>
  <c r="F674"/>
  <c r="G674"/>
  <c r="H674"/>
  <c r="I674"/>
  <c r="J674"/>
  <c r="K674"/>
  <c r="L674"/>
  <c r="M674"/>
  <c r="N674"/>
  <c r="O674"/>
  <c r="P674"/>
  <c r="C675"/>
  <c r="D675"/>
  <c r="E675"/>
  <c r="F675"/>
  <c r="G675"/>
  <c r="H675"/>
  <c r="I675"/>
  <c r="J675"/>
  <c r="K675"/>
  <c r="L675"/>
  <c r="M675"/>
  <c r="N675"/>
  <c r="O675"/>
  <c r="P675"/>
  <c r="C676"/>
  <c r="D676"/>
  <c r="E676"/>
  <c r="F676"/>
  <c r="G676"/>
  <c r="H676"/>
  <c r="I676"/>
  <c r="J676"/>
  <c r="K676"/>
  <c r="L676"/>
  <c r="M676"/>
  <c r="N676"/>
  <c r="O676"/>
  <c r="P676"/>
  <c r="C677"/>
  <c r="D677"/>
  <c r="E677"/>
  <c r="F677"/>
  <c r="G677"/>
  <c r="H677"/>
  <c r="I677"/>
  <c r="J677"/>
  <c r="K677"/>
  <c r="L677"/>
  <c r="M677"/>
  <c r="N677"/>
  <c r="O677"/>
  <c r="P677"/>
  <c r="C678"/>
  <c r="D678"/>
  <c r="E678"/>
  <c r="F678"/>
  <c r="G678"/>
  <c r="H678"/>
  <c r="I678"/>
  <c r="J678"/>
  <c r="K678"/>
  <c r="L678"/>
  <c r="M678"/>
  <c r="N678"/>
  <c r="O678"/>
  <c r="P678"/>
  <c r="C679"/>
  <c r="D679"/>
  <c r="E679"/>
  <c r="F679"/>
  <c r="G679"/>
  <c r="H679"/>
  <c r="I679"/>
  <c r="J679"/>
  <c r="K679"/>
  <c r="L679"/>
  <c r="M679"/>
  <c r="N679"/>
  <c r="O679"/>
  <c r="P679"/>
  <c r="C680"/>
  <c r="D680"/>
  <c r="E680"/>
  <c r="F680"/>
  <c r="G680"/>
  <c r="H680"/>
  <c r="I680"/>
  <c r="J680"/>
  <c r="K680"/>
  <c r="L680"/>
  <c r="M680"/>
  <c r="N680"/>
  <c r="O680"/>
  <c r="P680"/>
  <c r="C681"/>
  <c r="D681"/>
  <c r="E681"/>
  <c r="F681"/>
  <c r="G681"/>
  <c r="H681"/>
  <c r="I681"/>
  <c r="J681"/>
  <c r="K681"/>
  <c r="L681"/>
  <c r="M681"/>
  <c r="N681"/>
  <c r="O681"/>
  <c r="P681"/>
  <c r="C682"/>
  <c r="D682"/>
  <c r="E682"/>
  <c r="F682"/>
  <c r="G682"/>
  <c r="H682"/>
  <c r="I682"/>
  <c r="J682"/>
  <c r="K682"/>
  <c r="L682"/>
  <c r="M682"/>
  <c r="N682"/>
  <c r="O682"/>
  <c r="P682"/>
  <c r="C683"/>
  <c r="D683"/>
  <c r="E683"/>
  <c r="F683"/>
  <c r="G683"/>
  <c r="H683"/>
  <c r="I683"/>
  <c r="J683"/>
  <c r="K683"/>
  <c r="L683"/>
  <c r="M683"/>
  <c r="N683"/>
  <c r="O683"/>
  <c r="P683"/>
  <c r="C684"/>
  <c r="D684"/>
  <c r="E684"/>
  <c r="F684"/>
  <c r="G684"/>
  <c r="H684"/>
  <c r="I684"/>
  <c r="J684"/>
  <c r="K684"/>
  <c r="L684"/>
  <c r="M684"/>
  <c r="N684"/>
  <c r="O684"/>
  <c r="P684"/>
  <c r="C685"/>
  <c r="D685"/>
  <c r="E685"/>
  <c r="F685"/>
  <c r="G685"/>
  <c r="H685"/>
  <c r="I685"/>
  <c r="J685"/>
  <c r="K685"/>
  <c r="L685"/>
  <c r="M685"/>
  <c r="N685"/>
  <c r="O685"/>
  <c r="P685"/>
  <c r="C686"/>
  <c r="D686"/>
  <c r="E686"/>
  <c r="F686"/>
  <c r="G686"/>
  <c r="H686"/>
  <c r="I686"/>
  <c r="J686"/>
  <c r="K686"/>
  <c r="L686"/>
  <c r="M686"/>
  <c r="N686"/>
  <c r="O686"/>
  <c r="P686"/>
  <c r="C687"/>
  <c r="D687"/>
  <c r="E687"/>
  <c r="F687"/>
  <c r="G687"/>
  <c r="H687"/>
  <c r="I687"/>
  <c r="J687"/>
  <c r="K687"/>
  <c r="L687"/>
  <c r="M687"/>
  <c r="N687"/>
  <c r="O687"/>
  <c r="P687"/>
  <c r="C688"/>
  <c r="D688"/>
  <c r="E688"/>
  <c r="F688"/>
  <c r="G688"/>
  <c r="H688"/>
  <c r="I688"/>
  <c r="J688"/>
  <c r="K688"/>
  <c r="L688"/>
  <c r="M688"/>
  <c r="N688"/>
  <c r="O688"/>
  <c r="P688"/>
  <c r="C689"/>
  <c r="D689"/>
  <c r="E689"/>
  <c r="F689"/>
  <c r="G689"/>
  <c r="H689"/>
  <c r="I689"/>
  <c r="J689"/>
  <c r="K689"/>
  <c r="L689"/>
  <c r="M689"/>
  <c r="N689"/>
  <c r="O689"/>
  <c r="P689"/>
  <c r="C690"/>
  <c r="D690"/>
  <c r="E690"/>
  <c r="F690"/>
  <c r="G690"/>
  <c r="H690"/>
  <c r="I690"/>
  <c r="J690"/>
  <c r="K690"/>
  <c r="L690"/>
  <c r="M690"/>
  <c r="N690"/>
  <c r="O690"/>
  <c r="P690"/>
  <c r="C691"/>
  <c r="D691"/>
  <c r="E691"/>
  <c r="F691"/>
  <c r="G691"/>
  <c r="H691"/>
  <c r="I691"/>
  <c r="J691"/>
  <c r="K691"/>
  <c r="L691"/>
  <c r="M691"/>
  <c r="N691"/>
  <c r="O691"/>
  <c r="P691"/>
  <c r="C692"/>
  <c r="D692"/>
  <c r="E692"/>
  <c r="F692"/>
  <c r="G692"/>
  <c r="H692"/>
  <c r="I692"/>
  <c r="J692"/>
  <c r="K692"/>
  <c r="L692"/>
  <c r="M692"/>
  <c r="N692"/>
  <c r="O692"/>
  <c r="P692"/>
  <c r="C693"/>
  <c r="D693"/>
  <c r="E693"/>
  <c r="F693"/>
  <c r="G693"/>
  <c r="H693"/>
  <c r="I693"/>
  <c r="J693"/>
  <c r="K693"/>
  <c r="L693"/>
  <c r="M693"/>
  <c r="N693"/>
  <c r="O693"/>
  <c r="P693"/>
  <c r="C694"/>
  <c r="D694"/>
  <c r="E694"/>
  <c r="F694"/>
  <c r="G694"/>
  <c r="H694"/>
  <c r="I694"/>
  <c r="J694"/>
  <c r="K694"/>
  <c r="L694"/>
  <c r="M694"/>
  <c r="N694"/>
  <c r="O694"/>
  <c r="P694"/>
  <c r="C695"/>
  <c r="D695"/>
  <c r="E695"/>
  <c r="F695"/>
  <c r="G695"/>
  <c r="H695"/>
  <c r="I695"/>
  <c r="J695"/>
  <c r="K695"/>
  <c r="L695"/>
  <c r="M695"/>
  <c r="N695"/>
  <c r="O695"/>
  <c r="P695"/>
  <c r="C696"/>
  <c r="D696"/>
  <c r="E696"/>
  <c r="F696"/>
  <c r="G696"/>
  <c r="H696"/>
  <c r="I696"/>
  <c r="J696"/>
  <c r="K696"/>
  <c r="L696"/>
  <c r="M696"/>
  <c r="N696"/>
  <c r="O696"/>
  <c r="P696"/>
  <c r="C697"/>
  <c r="D697"/>
  <c r="E697"/>
  <c r="F697"/>
  <c r="G697"/>
  <c r="H697"/>
  <c r="I697"/>
  <c r="J697"/>
  <c r="K697"/>
  <c r="L697"/>
  <c r="M697"/>
  <c r="N697"/>
  <c r="O697"/>
  <c r="P697"/>
  <c r="C698"/>
  <c r="D698"/>
  <c r="E698"/>
  <c r="F698"/>
  <c r="G698"/>
  <c r="H698"/>
  <c r="I698"/>
  <c r="J698"/>
  <c r="K698"/>
  <c r="L698"/>
  <c r="M698"/>
  <c r="N698"/>
  <c r="O698"/>
  <c r="P698"/>
  <c r="C699"/>
  <c r="D699"/>
  <c r="E699"/>
  <c r="F699"/>
  <c r="G699"/>
  <c r="H699"/>
  <c r="I699"/>
  <c r="J699"/>
  <c r="K699"/>
  <c r="L699"/>
  <c r="M699"/>
  <c r="N699"/>
  <c r="O699"/>
  <c r="P699"/>
  <c r="C700"/>
  <c r="D700"/>
  <c r="E700"/>
  <c r="F700"/>
  <c r="G700"/>
  <c r="H700"/>
  <c r="I700"/>
  <c r="J700"/>
  <c r="K700"/>
  <c r="L700"/>
  <c r="M700"/>
  <c r="N700"/>
  <c r="O700"/>
  <c r="P700"/>
  <c r="C701"/>
  <c r="D701"/>
  <c r="E701"/>
  <c r="F701"/>
  <c r="G701"/>
  <c r="H701"/>
  <c r="I701"/>
  <c r="J701"/>
  <c r="K701"/>
  <c r="L701"/>
  <c r="M701"/>
  <c r="N701"/>
  <c r="O701"/>
  <c r="P701"/>
  <c r="C702"/>
  <c r="D702"/>
  <c r="E702"/>
  <c r="F702"/>
  <c r="G702"/>
  <c r="H702"/>
  <c r="I702"/>
  <c r="J702"/>
  <c r="K702"/>
  <c r="L702"/>
  <c r="M702"/>
  <c r="N702"/>
  <c r="O702"/>
  <c r="P702"/>
  <c r="C703"/>
  <c r="D703"/>
  <c r="E703"/>
  <c r="F703"/>
  <c r="G703"/>
  <c r="H703"/>
  <c r="I703"/>
  <c r="J703"/>
  <c r="K703"/>
  <c r="L703"/>
  <c r="M703"/>
  <c r="N703"/>
  <c r="O703"/>
  <c r="P703"/>
  <c r="C704"/>
  <c r="D704"/>
  <c r="E704"/>
  <c r="F704"/>
  <c r="G704"/>
  <c r="H704"/>
  <c r="I704"/>
  <c r="J704"/>
  <c r="K704"/>
  <c r="L704"/>
  <c r="M704"/>
  <c r="N704"/>
  <c r="O704"/>
  <c r="P704"/>
  <c r="C705"/>
  <c r="D705"/>
  <c r="E705"/>
  <c r="F705"/>
  <c r="G705"/>
  <c r="H705"/>
  <c r="I705"/>
  <c r="J705"/>
  <c r="K705"/>
  <c r="L705"/>
  <c r="M705"/>
  <c r="N705"/>
  <c r="O705"/>
  <c r="P705"/>
  <c r="C706"/>
  <c r="D706"/>
  <c r="E706"/>
  <c r="F706"/>
  <c r="G706"/>
  <c r="H706"/>
  <c r="I706"/>
  <c r="J706"/>
  <c r="K706"/>
  <c r="L706"/>
  <c r="M706"/>
  <c r="N706"/>
  <c r="O706"/>
  <c r="P706"/>
  <c r="C707"/>
  <c r="D707"/>
  <c r="E707"/>
  <c r="F707"/>
  <c r="G707"/>
  <c r="H707"/>
  <c r="I707"/>
  <c r="J707"/>
  <c r="K707"/>
  <c r="L707"/>
  <c r="M707"/>
  <c r="N707"/>
  <c r="O707"/>
  <c r="P707"/>
  <c r="C708"/>
  <c r="D708"/>
  <c r="E708"/>
  <c r="F708"/>
  <c r="G708"/>
  <c r="H708"/>
  <c r="I708"/>
  <c r="J708"/>
  <c r="K708"/>
  <c r="L708"/>
  <c r="M708"/>
  <c r="N708"/>
  <c r="O708"/>
  <c r="P708"/>
  <c r="C709"/>
  <c r="D709"/>
  <c r="E709"/>
  <c r="F709"/>
  <c r="G709"/>
  <c r="H709"/>
  <c r="I709"/>
  <c r="J709"/>
  <c r="K709"/>
  <c r="L709"/>
  <c r="M709"/>
  <c r="N709"/>
  <c r="O709"/>
  <c r="P709"/>
  <c r="C710"/>
  <c r="D710"/>
  <c r="E710"/>
  <c r="F710"/>
  <c r="G710"/>
  <c r="H710"/>
  <c r="I710"/>
  <c r="J710"/>
  <c r="K710"/>
  <c r="L710"/>
  <c r="M710"/>
  <c r="N710"/>
  <c r="O710"/>
  <c r="P710"/>
  <c r="C711"/>
  <c r="D711"/>
  <c r="E711"/>
  <c r="F711"/>
  <c r="G711"/>
  <c r="H711"/>
  <c r="I711"/>
  <c r="J711"/>
  <c r="K711"/>
  <c r="L711"/>
  <c r="M711"/>
  <c r="N711"/>
  <c r="O711"/>
  <c r="P711"/>
  <c r="C712"/>
  <c r="D712"/>
  <c r="E712"/>
  <c r="F712"/>
  <c r="G712"/>
  <c r="H712"/>
  <c r="I712"/>
  <c r="J712"/>
  <c r="K712"/>
  <c r="L712"/>
  <c r="M712"/>
  <c r="N712"/>
  <c r="O712"/>
  <c r="P712"/>
  <c r="C713"/>
  <c r="D713"/>
  <c r="E713"/>
  <c r="F713"/>
  <c r="G713"/>
  <c r="H713"/>
  <c r="I713"/>
  <c r="J713"/>
  <c r="K713"/>
  <c r="L713"/>
  <c r="M713"/>
  <c r="N713"/>
  <c r="O713"/>
  <c r="P713"/>
  <c r="C714"/>
  <c r="D714"/>
  <c r="E714"/>
  <c r="F714"/>
  <c r="G714"/>
  <c r="H714"/>
  <c r="I714"/>
  <c r="J714"/>
  <c r="K714"/>
  <c r="L714"/>
  <c r="M714"/>
  <c r="N714"/>
  <c r="O714"/>
  <c r="P714"/>
  <c r="C715"/>
  <c r="D715"/>
  <c r="E715"/>
  <c r="F715"/>
  <c r="G715"/>
  <c r="H715"/>
  <c r="I715"/>
  <c r="J715"/>
  <c r="K715"/>
  <c r="L715"/>
  <c r="M715"/>
  <c r="N715"/>
  <c r="O715"/>
  <c r="P715"/>
  <c r="C716"/>
  <c r="D716"/>
  <c r="E716"/>
  <c r="F716"/>
  <c r="G716"/>
  <c r="H716"/>
  <c r="I716"/>
  <c r="J716"/>
  <c r="K716"/>
  <c r="L716"/>
  <c r="M716"/>
  <c r="N716"/>
  <c r="O716"/>
  <c r="P716"/>
  <c r="C717"/>
  <c r="D717"/>
  <c r="E717"/>
  <c r="F717"/>
  <c r="G717"/>
  <c r="H717"/>
  <c r="I717"/>
  <c r="J717"/>
  <c r="K717"/>
  <c r="L717"/>
  <c r="M717"/>
  <c r="N717"/>
  <c r="O717"/>
  <c r="P717"/>
  <c r="C718"/>
  <c r="D718"/>
  <c r="E718"/>
  <c r="F718"/>
  <c r="G718"/>
  <c r="H718"/>
  <c r="I718"/>
  <c r="J718"/>
  <c r="K718"/>
  <c r="L718"/>
  <c r="M718"/>
  <c r="N718"/>
  <c r="O718"/>
  <c r="P718"/>
  <c r="C719"/>
  <c r="D719"/>
  <c r="E719"/>
  <c r="F719"/>
  <c r="G719"/>
  <c r="H719"/>
  <c r="I719"/>
  <c r="J719"/>
  <c r="K719"/>
  <c r="L719"/>
  <c r="M719"/>
  <c r="N719"/>
  <c r="O719"/>
  <c r="P719"/>
  <c r="C720"/>
  <c r="D720"/>
  <c r="E720"/>
  <c r="F720"/>
  <c r="G720"/>
  <c r="H720"/>
  <c r="I720"/>
  <c r="J720"/>
  <c r="K720"/>
  <c r="L720"/>
  <c r="M720"/>
  <c r="N720"/>
  <c r="O720"/>
  <c r="P720"/>
  <c r="C721"/>
  <c r="D721"/>
  <c r="E721"/>
  <c r="F721"/>
  <c r="G721"/>
  <c r="H721"/>
  <c r="I721"/>
  <c r="J721"/>
  <c r="K721"/>
  <c r="L721"/>
  <c r="M721"/>
  <c r="N721"/>
  <c r="O721"/>
  <c r="P721"/>
  <c r="C722"/>
  <c r="D722"/>
  <c r="E722"/>
  <c r="F722"/>
  <c r="G722"/>
  <c r="H722"/>
  <c r="I722"/>
  <c r="J722"/>
  <c r="K722"/>
  <c r="L722"/>
  <c r="M722"/>
  <c r="N722"/>
  <c r="O722"/>
  <c r="P722"/>
  <c r="C723"/>
  <c r="D723"/>
  <c r="E723"/>
  <c r="F723"/>
  <c r="G723"/>
  <c r="H723"/>
  <c r="I723"/>
  <c r="J723"/>
  <c r="K723"/>
  <c r="L723"/>
  <c r="M723"/>
  <c r="N723"/>
  <c r="O723"/>
  <c r="P723"/>
  <c r="C724"/>
  <c r="D724"/>
  <c r="E724"/>
  <c r="F724"/>
  <c r="G724"/>
  <c r="H724"/>
  <c r="I724"/>
  <c r="J724"/>
  <c r="K724"/>
  <c r="L724"/>
  <c r="M724"/>
  <c r="N724"/>
  <c r="O724"/>
  <c r="P724"/>
  <c r="C725"/>
  <c r="D725"/>
  <c r="E725"/>
  <c r="F725"/>
  <c r="G725"/>
  <c r="H725"/>
  <c r="I725"/>
  <c r="J725"/>
  <c r="K725"/>
  <c r="L725"/>
  <c r="M725"/>
  <c r="N725"/>
  <c r="O725"/>
  <c r="P725"/>
  <c r="C726"/>
  <c r="D726"/>
  <c r="E726"/>
  <c r="F726"/>
  <c r="G726"/>
  <c r="H726"/>
  <c r="I726"/>
  <c r="J726"/>
  <c r="K726"/>
  <c r="L726"/>
  <c r="M726"/>
  <c r="N726"/>
  <c r="O726"/>
  <c r="P726"/>
  <c r="C727"/>
  <c r="D727"/>
  <c r="E727"/>
  <c r="F727"/>
  <c r="G727"/>
  <c r="H727"/>
  <c r="I727"/>
  <c r="J727"/>
  <c r="K727"/>
  <c r="L727"/>
  <c r="M727"/>
  <c r="N727"/>
  <c r="O727"/>
  <c r="P727"/>
  <c r="C728"/>
  <c r="D728"/>
  <c r="E728"/>
  <c r="F728"/>
  <c r="G728"/>
  <c r="H728"/>
  <c r="I728"/>
  <c r="J728"/>
  <c r="K728"/>
  <c r="L728"/>
  <c r="M728"/>
  <c r="N728"/>
  <c r="O728"/>
  <c r="P728"/>
  <c r="C729"/>
  <c r="D729"/>
  <c r="E729"/>
  <c r="F729"/>
  <c r="G729"/>
  <c r="H729"/>
  <c r="I729"/>
  <c r="J729"/>
  <c r="K729"/>
  <c r="L729"/>
  <c r="M729"/>
  <c r="N729"/>
  <c r="O729"/>
  <c r="P729"/>
  <c r="C730"/>
  <c r="D730"/>
  <c r="E730"/>
  <c r="F730"/>
  <c r="G730"/>
  <c r="H730"/>
  <c r="I730"/>
  <c r="J730"/>
  <c r="K730"/>
  <c r="L730"/>
  <c r="M730"/>
  <c r="N730"/>
  <c r="O730"/>
  <c r="P730"/>
  <c r="C731"/>
  <c r="D731"/>
  <c r="E731"/>
  <c r="F731"/>
  <c r="G731"/>
  <c r="H731"/>
  <c r="I731"/>
  <c r="J731"/>
  <c r="K731"/>
  <c r="L731"/>
  <c r="M731"/>
  <c r="N731"/>
  <c r="O731"/>
  <c r="P731"/>
  <c r="C732"/>
  <c r="D732"/>
  <c r="E732"/>
  <c r="F732"/>
  <c r="G732"/>
  <c r="H732"/>
  <c r="I732"/>
  <c r="J732"/>
  <c r="K732"/>
  <c r="L732"/>
  <c r="M732"/>
  <c r="N732"/>
  <c r="O732"/>
  <c r="P732"/>
  <c r="C733"/>
  <c r="D733"/>
  <c r="E733"/>
  <c r="F733"/>
  <c r="G733"/>
  <c r="H733"/>
  <c r="I733"/>
  <c r="J733"/>
  <c r="K733"/>
  <c r="L733"/>
  <c r="M733"/>
  <c r="N733"/>
  <c r="O733"/>
  <c r="P733"/>
  <c r="C734"/>
  <c r="D734"/>
  <c r="E734"/>
  <c r="F734"/>
  <c r="G734"/>
  <c r="H734"/>
  <c r="I734"/>
  <c r="J734"/>
  <c r="K734"/>
  <c r="L734"/>
  <c r="M734"/>
  <c r="N734"/>
  <c r="O734"/>
  <c r="P734"/>
  <c r="C735"/>
  <c r="D735"/>
  <c r="E735"/>
  <c r="F735"/>
  <c r="G735"/>
  <c r="H735"/>
  <c r="I735"/>
  <c r="J735"/>
  <c r="K735"/>
  <c r="L735"/>
  <c r="M735"/>
  <c r="N735"/>
  <c r="O735"/>
  <c r="P735"/>
  <c r="C736"/>
  <c r="D736"/>
  <c r="E736"/>
  <c r="F736"/>
  <c r="G736"/>
  <c r="H736"/>
  <c r="I736"/>
  <c r="J736"/>
  <c r="K736"/>
  <c r="L736"/>
  <c r="M736"/>
  <c r="N736"/>
  <c r="O736"/>
  <c r="P736"/>
  <c r="C737"/>
  <c r="D737"/>
  <c r="E737"/>
  <c r="F737"/>
  <c r="G737"/>
  <c r="H737"/>
  <c r="I737"/>
  <c r="J737"/>
  <c r="K737"/>
  <c r="L737"/>
  <c r="M737"/>
  <c r="N737"/>
  <c r="O737"/>
  <c r="P737"/>
  <c r="C738"/>
  <c r="D738"/>
  <c r="E738"/>
  <c r="F738"/>
  <c r="G738"/>
  <c r="H738"/>
  <c r="I738"/>
  <c r="J738"/>
  <c r="K738"/>
  <c r="L738"/>
  <c r="M738"/>
  <c r="N738"/>
  <c r="O738"/>
  <c r="P738"/>
  <c r="C739"/>
  <c r="D739"/>
  <c r="E739"/>
  <c r="F739"/>
  <c r="G739"/>
  <c r="H739"/>
  <c r="I739"/>
  <c r="J739"/>
  <c r="K739"/>
  <c r="L739"/>
  <c r="M739"/>
  <c r="N739"/>
  <c r="O739"/>
  <c r="P739"/>
  <c r="C740"/>
  <c r="D740"/>
  <c r="E740"/>
  <c r="F740"/>
  <c r="G740"/>
  <c r="H740"/>
  <c r="I740"/>
  <c r="J740"/>
  <c r="K740"/>
  <c r="L740"/>
  <c r="M740"/>
  <c r="N740"/>
  <c r="O740"/>
  <c r="P740"/>
  <c r="C741"/>
  <c r="D741"/>
  <c r="E741"/>
  <c r="F741"/>
  <c r="G741"/>
  <c r="H741"/>
  <c r="I741"/>
  <c r="J741"/>
  <c r="K741"/>
  <c r="L741"/>
  <c r="M741"/>
  <c r="N741"/>
  <c r="O741"/>
  <c r="P741"/>
  <c r="C742"/>
  <c r="D742"/>
  <c r="E742"/>
  <c r="F742"/>
  <c r="G742"/>
  <c r="H742"/>
  <c r="I742"/>
  <c r="J742"/>
  <c r="K742"/>
  <c r="L742"/>
  <c r="M742"/>
  <c r="N742"/>
  <c r="O742"/>
  <c r="P742"/>
  <c r="C743"/>
  <c r="D743"/>
  <c r="E743"/>
  <c r="F743"/>
  <c r="G743"/>
  <c r="H743"/>
  <c r="I743"/>
  <c r="J743"/>
  <c r="K743"/>
  <c r="L743"/>
  <c r="M743"/>
  <c r="N743"/>
  <c r="O743"/>
  <c r="P743"/>
  <c r="C744"/>
  <c r="D744"/>
  <c r="E744"/>
  <c r="F744"/>
  <c r="G744"/>
  <c r="H744"/>
  <c r="I744"/>
  <c r="J744"/>
  <c r="K744"/>
  <c r="L744"/>
  <c r="M744"/>
  <c r="N744"/>
  <c r="O744"/>
  <c r="P744"/>
  <c r="C745"/>
  <c r="D745"/>
  <c r="E745"/>
  <c r="F745"/>
  <c r="G745"/>
  <c r="H745"/>
  <c r="I745"/>
  <c r="J745"/>
  <c r="K745"/>
  <c r="L745"/>
  <c r="M745"/>
  <c r="N745"/>
  <c r="O745"/>
  <c r="P745"/>
  <c r="C746"/>
  <c r="D746"/>
  <c r="E746"/>
  <c r="F746"/>
  <c r="G746"/>
  <c r="H746"/>
  <c r="I746"/>
  <c r="J746"/>
  <c r="K746"/>
  <c r="L746"/>
  <c r="M746"/>
  <c r="N746"/>
  <c r="O746"/>
  <c r="P746"/>
  <c r="C747"/>
  <c r="D747"/>
  <c r="E747"/>
  <c r="F747"/>
  <c r="G747"/>
  <c r="H747"/>
  <c r="I747"/>
  <c r="J747"/>
  <c r="K747"/>
  <c r="L747"/>
  <c r="M747"/>
  <c r="N747"/>
  <c r="O747"/>
  <c r="P747"/>
  <c r="C748"/>
  <c r="D748"/>
  <c r="E748"/>
  <c r="F748"/>
  <c r="G748"/>
  <c r="H748"/>
  <c r="I748"/>
  <c r="J748"/>
  <c r="K748"/>
  <c r="L748"/>
  <c r="M748"/>
  <c r="N748"/>
  <c r="O748"/>
  <c r="P748"/>
  <c r="C749"/>
  <c r="D749"/>
  <c r="E749"/>
  <c r="F749"/>
  <c r="G749"/>
  <c r="H749"/>
  <c r="I749"/>
  <c r="J749"/>
  <c r="K749"/>
  <c r="L749"/>
  <c r="M749"/>
  <c r="N749"/>
  <c r="O749"/>
  <c r="P749"/>
  <c r="C750"/>
  <c r="D750"/>
  <c r="E750"/>
  <c r="F750"/>
  <c r="G750"/>
  <c r="H750"/>
  <c r="I750"/>
  <c r="J750"/>
  <c r="K750"/>
  <c r="L750"/>
  <c r="M750"/>
  <c r="N750"/>
  <c r="O750"/>
  <c r="P750"/>
  <c r="C751"/>
  <c r="D751"/>
  <c r="E751"/>
  <c r="F751"/>
  <c r="G751"/>
  <c r="H751"/>
  <c r="I751"/>
  <c r="J751"/>
  <c r="K751"/>
  <c r="L751"/>
  <c r="M751"/>
  <c r="N751"/>
  <c r="O751"/>
  <c r="P751"/>
  <c r="C752"/>
  <c r="D752"/>
  <c r="E752"/>
  <c r="F752"/>
  <c r="G752"/>
  <c r="H752"/>
  <c r="I752"/>
  <c r="J752"/>
  <c r="K752"/>
  <c r="L752"/>
  <c r="M752"/>
  <c r="N752"/>
  <c r="O752"/>
  <c r="P752"/>
  <c r="C753"/>
  <c r="D753"/>
  <c r="E753"/>
  <c r="F753"/>
  <c r="G753"/>
  <c r="H753"/>
  <c r="I753"/>
  <c r="J753"/>
  <c r="K753"/>
  <c r="L753"/>
  <c r="M753"/>
  <c r="N753"/>
  <c r="O753"/>
  <c r="P753"/>
  <c r="C754"/>
  <c r="D754"/>
  <c r="E754"/>
  <c r="F754"/>
  <c r="G754"/>
  <c r="H754"/>
  <c r="I754"/>
  <c r="J754"/>
  <c r="K754"/>
  <c r="L754"/>
  <c r="M754"/>
  <c r="N754"/>
  <c r="O754"/>
  <c r="P754"/>
  <c r="C755"/>
  <c r="D755"/>
  <c r="E755"/>
  <c r="F755"/>
  <c r="G755"/>
  <c r="H755"/>
  <c r="I755"/>
  <c r="J755"/>
  <c r="K755"/>
  <c r="L755"/>
  <c r="M755"/>
  <c r="N755"/>
  <c r="O755"/>
  <c r="P755"/>
  <c r="C756"/>
  <c r="D756"/>
  <c r="E756"/>
  <c r="F756"/>
  <c r="G756"/>
  <c r="H756"/>
  <c r="I756"/>
  <c r="J756"/>
  <c r="K756"/>
  <c r="L756"/>
  <c r="M756"/>
  <c r="N756"/>
  <c r="O756"/>
  <c r="P756"/>
  <c r="C757"/>
  <c r="D757"/>
  <c r="E757"/>
  <c r="F757"/>
  <c r="G757"/>
  <c r="H757"/>
  <c r="I757"/>
  <c r="J757"/>
  <c r="K757"/>
  <c r="L757"/>
  <c r="M757"/>
  <c r="N757"/>
  <c r="O757"/>
  <c r="P757"/>
  <c r="C758"/>
  <c r="D758"/>
  <c r="E758"/>
  <c r="F758"/>
  <c r="G758"/>
  <c r="H758"/>
  <c r="I758"/>
  <c r="J758"/>
  <c r="K758"/>
  <c r="L758"/>
  <c r="M758"/>
  <c r="N758"/>
  <c r="O758"/>
  <c r="P758"/>
  <c r="C759"/>
  <c r="D759"/>
  <c r="E759"/>
  <c r="F759"/>
  <c r="G759"/>
  <c r="H759"/>
  <c r="I759"/>
  <c r="J759"/>
  <c r="K759"/>
  <c r="L759"/>
  <c r="M759"/>
  <c r="N759"/>
  <c r="O759"/>
  <c r="P759"/>
  <c r="C760"/>
  <c r="D760"/>
  <c r="E760"/>
  <c r="F760"/>
  <c r="G760"/>
  <c r="H760"/>
  <c r="I760"/>
  <c r="J760"/>
  <c r="K760"/>
  <c r="L760"/>
  <c r="M760"/>
  <c r="N760"/>
  <c r="O760"/>
  <c r="P760"/>
  <c r="C761"/>
  <c r="D761"/>
  <c r="E761"/>
  <c r="F761"/>
  <c r="G761"/>
  <c r="H761"/>
  <c r="I761"/>
  <c r="J761"/>
  <c r="K761"/>
  <c r="L761"/>
  <c r="M761"/>
  <c r="N761"/>
  <c r="O761"/>
  <c r="P761"/>
  <c r="C762"/>
  <c r="D762"/>
  <c r="E762"/>
  <c r="F762"/>
  <c r="G762"/>
  <c r="H762"/>
  <c r="I762"/>
  <c r="J762"/>
  <c r="K762"/>
  <c r="L762"/>
  <c r="M762"/>
  <c r="N762"/>
  <c r="O762"/>
  <c r="P762"/>
  <c r="C763"/>
  <c r="D763"/>
  <c r="E763"/>
  <c r="F763"/>
  <c r="G763"/>
  <c r="H763"/>
  <c r="I763"/>
  <c r="J763"/>
  <c r="K763"/>
  <c r="L763"/>
  <c r="M763"/>
  <c r="N763"/>
  <c r="O763"/>
  <c r="P763"/>
  <c r="C764"/>
  <c r="D764"/>
  <c r="E764"/>
  <c r="F764"/>
  <c r="G764"/>
  <c r="H764"/>
  <c r="I764"/>
  <c r="J764"/>
  <c r="K764"/>
  <c r="L764"/>
  <c r="M764"/>
  <c r="N764"/>
  <c r="O764"/>
  <c r="P764"/>
  <c r="C765"/>
  <c r="D765"/>
  <c r="E765"/>
  <c r="F765"/>
  <c r="G765"/>
  <c r="H765"/>
  <c r="I765"/>
  <c r="J765"/>
  <c r="K765"/>
  <c r="L765"/>
  <c r="M765"/>
  <c r="N765"/>
  <c r="O765"/>
  <c r="P765"/>
  <c r="C766"/>
  <c r="D766"/>
  <c r="E766"/>
  <c r="F766"/>
  <c r="G766"/>
  <c r="H766"/>
  <c r="I766"/>
  <c r="J766"/>
  <c r="K766"/>
  <c r="L766"/>
  <c r="M766"/>
  <c r="N766"/>
  <c r="O766"/>
  <c r="P766"/>
  <c r="C767"/>
  <c r="D767"/>
  <c r="E767"/>
  <c r="F767"/>
  <c r="G767"/>
  <c r="H767"/>
  <c r="I767"/>
  <c r="J767"/>
  <c r="K767"/>
  <c r="L767"/>
  <c r="M767"/>
  <c r="N767"/>
  <c r="O767"/>
  <c r="P767"/>
  <c r="C768"/>
  <c r="D768"/>
  <c r="E768"/>
  <c r="F768"/>
  <c r="G768"/>
  <c r="H768"/>
  <c r="I768"/>
  <c r="J768"/>
  <c r="K768"/>
  <c r="L768"/>
  <c r="M768"/>
  <c r="N768"/>
  <c r="O768"/>
  <c r="P768"/>
  <c r="C769"/>
  <c r="D769"/>
  <c r="E769"/>
  <c r="F769"/>
  <c r="G769"/>
  <c r="H769"/>
  <c r="I769"/>
  <c r="J769"/>
  <c r="K769"/>
  <c r="L769"/>
  <c r="M769"/>
  <c r="N769"/>
  <c r="O769"/>
  <c r="P769"/>
  <c r="C770"/>
  <c r="D770"/>
  <c r="E770"/>
  <c r="F770"/>
  <c r="G770"/>
  <c r="H770"/>
  <c r="I770"/>
  <c r="J770"/>
  <c r="K770"/>
  <c r="L770"/>
  <c r="M770"/>
  <c r="N770"/>
  <c r="O770"/>
  <c r="P770"/>
  <c r="C771"/>
  <c r="D771"/>
  <c r="E771"/>
  <c r="F771"/>
  <c r="G771"/>
  <c r="H771"/>
  <c r="I771"/>
  <c r="J771"/>
  <c r="K771"/>
  <c r="L771"/>
  <c r="M771"/>
  <c r="N771"/>
  <c r="O771"/>
  <c r="P771"/>
  <c r="C772"/>
  <c r="D772"/>
  <c r="E772"/>
  <c r="F772"/>
  <c r="G772"/>
  <c r="H772"/>
  <c r="I772"/>
  <c r="J772"/>
  <c r="K772"/>
  <c r="L772"/>
  <c r="M772"/>
  <c r="N772"/>
  <c r="O772"/>
  <c r="P772"/>
  <c r="C773"/>
  <c r="D773"/>
  <c r="E773"/>
  <c r="F773"/>
  <c r="G773"/>
  <c r="H773"/>
  <c r="I773"/>
  <c r="J773"/>
  <c r="K773"/>
  <c r="L773"/>
  <c r="M773"/>
  <c r="N773"/>
  <c r="O773"/>
  <c r="P773"/>
  <c r="C774"/>
  <c r="D774"/>
  <c r="E774"/>
  <c r="F774"/>
  <c r="G774"/>
  <c r="H774"/>
  <c r="I774"/>
  <c r="J774"/>
  <c r="K774"/>
  <c r="L774"/>
  <c r="M774"/>
  <c r="N774"/>
  <c r="O774"/>
  <c r="P774"/>
  <c r="C775"/>
  <c r="D775"/>
  <c r="E775"/>
  <c r="F775"/>
  <c r="G775"/>
  <c r="H775"/>
  <c r="I775"/>
  <c r="J775"/>
  <c r="K775"/>
  <c r="L775"/>
  <c r="M775"/>
  <c r="N775"/>
  <c r="O775"/>
  <c r="P775"/>
  <c r="C776"/>
  <c r="D776"/>
  <c r="E776"/>
  <c r="F776"/>
  <c r="G776"/>
  <c r="H776"/>
  <c r="I776"/>
  <c r="J776"/>
  <c r="K776"/>
  <c r="L776"/>
  <c r="M776"/>
  <c r="N776"/>
  <c r="O776"/>
  <c r="P776"/>
  <c r="C777"/>
  <c r="D777"/>
  <c r="E777"/>
  <c r="F777"/>
  <c r="G777"/>
  <c r="H777"/>
  <c r="I777"/>
  <c r="J777"/>
  <c r="K777"/>
  <c r="L777"/>
  <c r="M777"/>
  <c r="N777"/>
  <c r="O777"/>
  <c r="P777"/>
  <c r="C778"/>
  <c r="D778"/>
  <c r="E778"/>
  <c r="F778"/>
  <c r="G778"/>
  <c r="H778"/>
  <c r="I778"/>
  <c r="J778"/>
  <c r="K778"/>
  <c r="L778"/>
  <c r="M778"/>
  <c r="N778"/>
  <c r="O778"/>
  <c r="P778"/>
  <c r="C779"/>
  <c r="D779"/>
  <c r="E779"/>
  <c r="F779"/>
  <c r="G779"/>
  <c r="H779"/>
  <c r="I779"/>
  <c r="J779"/>
  <c r="K779"/>
  <c r="L779"/>
  <c r="M779"/>
  <c r="N779"/>
  <c r="O779"/>
  <c r="P779"/>
  <c r="C780"/>
  <c r="D780"/>
  <c r="E780"/>
  <c r="F780"/>
  <c r="G780"/>
  <c r="H780"/>
  <c r="I780"/>
  <c r="J780"/>
  <c r="K780"/>
  <c r="L780"/>
  <c r="M780"/>
  <c r="N780"/>
  <c r="O780"/>
  <c r="P780"/>
  <c r="C781"/>
  <c r="D781"/>
  <c r="E781"/>
  <c r="F781"/>
  <c r="G781"/>
  <c r="H781"/>
  <c r="I781"/>
  <c r="J781"/>
  <c r="K781"/>
  <c r="L781"/>
  <c r="M781"/>
  <c r="N781"/>
  <c r="O781"/>
  <c r="P781"/>
  <c r="C782"/>
  <c r="D782"/>
  <c r="E782"/>
  <c r="F782"/>
  <c r="G782"/>
  <c r="H782"/>
  <c r="I782"/>
  <c r="J782"/>
  <c r="K782"/>
  <c r="L782"/>
  <c r="M782"/>
  <c r="N782"/>
  <c r="O782"/>
  <c r="P782"/>
  <c r="C783"/>
  <c r="D783"/>
  <c r="E783"/>
  <c r="F783"/>
  <c r="G783"/>
  <c r="H783"/>
  <c r="I783"/>
  <c r="J783"/>
  <c r="K783"/>
  <c r="L783"/>
  <c r="M783"/>
  <c r="N783"/>
  <c r="O783"/>
  <c r="P783"/>
  <c r="C784"/>
  <c r="D784"/>
  <c r="E784"/>
  <c r="F784"/>
  <c r="G784"/>
  <c r="H784"/>
  <c r="I784"/>
  <c r="J784"/>
  <c r="K784"/>
  <c r="L784"/>
  <c r="M784"/>
  <c r="N784"/>
  <c r="O784"/>
  <c r="P784"/>
  <c r="C785"/>
  <c r="D785"/>
  <c r="E785"/>
  <c r="F785"/>
  <c r="G785"/>
  <c r="H785"/>
  <c r="I785"/>
  <c r="J785"/>
  <c r="K785"/>
  <c r="L785"/>
  <c r="M785"/>
  <c r="N785"/>
  <c r="O785"/>
  <c r="P785"/>
  <c r="C786"/>
  <c r="D786"/>
  <c r="E786"/>
  <c r="F786"/>
  <c r="G786"/>
  <c r="H786"/>
  <c r="I786"/>
  <c r="J786"/>
  <c r="K786"/>
  <c r="L786"/>
  <c r="M786"/>
  <c r="N786"/>
  <c r="O786"/>
  <c r="P786"/>
  <c r="C787"/>
  <c r="D787"/>
  <c r="E787"/>
  <c r="F787"/>
  <c r="G787"/>
  <c r="H787"/>
  <c r="I787"/>
  <c r="J787"/>
  <c r="K787"/>
  <c r="L787"/>
  <c r="M787"/>
  <c r="N787"/>
  <c r="O787"/>
  <c r="P787"/>
  <c r="C788"/>
  <c r="D788"/>
  <c r="E788"/>
  <c r="F788"/>
  <c r="G788"/>
  <c r="H788"/>
  <c r="I788"/>
  <c r="J788"/>
  <c r="K788"/>
  <c r="L788"/>
  <c r="M788"/>
  <c r="N788"/>
  <c r="O788"/>
  <c r="P788"/>
  <c r="C789"/>
  <c r="D789"/>
  <c r="E789"/>
  <c r="F789"/>
  <c r="G789"/>
  <c r="H789"/>
  <c r="I789"/>
  <c r="J789"/>
  <c r="K789"/>
  <c r="L789"/>
  <c r="M789"/>
  <c r="N789"/>
  <c r="O789"/>
  <c r="P789"/>
  <c r="C790"/>
  <c r="D790"/>
  <c r="E790"/>
  <c r="F790"/>
  <c r="G790"/>
  <c r="H790"/>
  <c r="I790"/>
  <c r="J790"/>
  <c r="K790"/>
  <c r="L790"/>
  <c r="M790"/>
  <c r="N790"/>
  <c r="O790"/>
  <c r="P790"/>
  <c r="C791"/>
  <c r="D791"/>
  <c r="E791"/>
  <c r="F791"/>
  <c r="G791"/>
  <c r="H791"/>
  <c r="I791"/>
  <c r="J791"/>
  <c r="K791"/>
  <c r="L791"/>
  <c r="M791"/>
  <c r="N791"/>
  <c r="O791"/>
  <c r="P791"/>
  <c r="C792"/>
  <c r="D792"/>
  <c r="E792"/>
  <c r="F792"/>
  <c r="G792"/>
  <c r="H792"/>
  <c r="I792"/>
  <c r="J792"/>
  <c r="K792"/>
  <c r="L792"/>
  <c r="M792"/>
  <c r="N792"/>
  <c r="O792"/>
  <c r="P792"/>
  <c r="C793"/>
  <c r="D793"/>
  <c r="E793"/>
  <c r="F793"/>
  <c r="G793"/>
  <c r="H793"/>
  <c r="I793"/>
  <c r="J793"/>
  <c r="K793"/>
  <c r="L793"/>
  <c r="M793"/>
  <c r="N793"/>
  <c r="O793"/>
  <c r="P793"/>
  <c r="C794"/>
  <c r="D794"/>
  <c r="E794"/>
  <c r="F794"/>
  <c r="G794"/>
  <c r="H794"/>
  <c r="I794"/>
  <c r="J794"/>
  <c r="K794"/>
  <c r="L794"/>
  <c r="M794"/>
  <c r="N794"/>
  <c r="O794"/>
  <c r="P794"/>
  <c r="C795"/>
  <c r="D795"/>
  <c r="E795"/>
  <c r="F795"/>
  <c r="G795"/>
  <c r="H795"/>
  <c r="I795"/>
  <c r="J795"/>
  <c r="K795"/>
  <c r="L795"/>
  <c r="M795"/>
  <c r="N795"/>
  <c r="O795"/>
  <c r="P795"/>
  <c r="C796"/>
  <c r="D796"/>
  <c r="E796"/>
  <c r="F796"/>
  <c r="G796"/>
  <c r="H796"/>
  <c r="I796"/>
  <c r="J796"/>
  <c r="K796"/>
  <c r="L796"/>
  <c r="M796"/>
  <c r="N796"/>
  <c r="O796"/>
  <c r="P796"/>
  <c r="C797"/>
  <c r="D797"/>
  <c r="E797"/>
  <c r="F797"/>
  <c r="G797"/>
  <c r="H797"/>
  <c r="I797"/>
  <c r="J797"/>
  <c r="K797"/>
  <c r="L797"/>
  <c r="M797"/>
  <c r="N797"/>
  <c r="O797"/>
  <c r="P797"/>
  <c r="C798"/>
  <c r="D798"/>
  <c r="E798"/>
  <c r="F798"/>
  <c r="G798"/>
  <c r="H798"/>
  <c r="I798"/>
  <c r="J798"/>
  <c r="K798"/>
  <c r="L798"/>
  <c r="M798"/>
  <c r="N798"/>
  <c r="O798"/>
  <c r="P798"/>
  <c r="C799"/>
  <c r="D799"/>
  <c r="E799"/>
  <c r="F799"/>
  <c r="G799"/>
  <c r="H799"/>
  <c r="I799"/>
  <c r="J799"/>
  <c r="K799"/>
  <c r="L799"/>
  <c r="M799"/>
  <c r="N799"/>
  <c r="O799"/>
  <c r="P799"/>
  <c r="C800"/>
  <c r="D800"/>
  <c r="E800"/>
  <c r="F800"/>
  <c r="G800"/>
  <c r="H800"/>
  <c r="I800"/>
  <c r="J800"/>
  <c r="K800"/>
  <c r="L800"/>
  <c r="M800"/>
  <c r="N800"/>
  <c r="O800"/>
  <c r="P800"/>
  <c r="C801"/>
  <c r="D801"/>
  <c r="E801"/>
  <c r="F801"/>
  <c r="G801"/>
  <c r="H801"/>
  <c r="I801"/>
  <c r="J801"/>
  <c r="K801"/>
  <c r="L801"/>
  <c r="M801"/>
  <c r="N801"/>
  <c r="O801"/>
  <c r="P801"/>
  <c r="C802"/>
  <c r="D802"/>
  <c r="E802"/>
  <c r="F802"/>
  <c r="G802"/>
  <c r="H802"/>
  <c r="I802"/>
  <c r="J802"/>
  <c r="K802"/>
  <c r="L802"/>
  <c r="M802"/>
  <c r="N802"/>
  <c r="O802"/>
  <c r="P802"/>
  <c r="C803"/>
  <c r="D803"/>
  <c r="E803"/>
  <c r="F803"/>
  <c r="G803"/>
  <c r="H803"/>
  <c r="I803"/>
  <c r="J803"/>
  <c r="K803"/>
  <c r="L803"/>
  <c r="M803"/>
  <c r="N803"/>
  <c r="O803"/>
  <c r="P803"/>
  <c r="C804"/>
  <c r="D804"/>
  <c r="E804"/>
  <c r="F804"/>
  <c r="G804"/>
  <c r="H804"/>
  <c r="I804"/>
  <c r="J804"/>
  <c r="K804"/>
  <c r="L804"/>
  <c r="M804"/>
  <c r="N804"/>
  <c r="O804"/>
  <c r="P804"/>
  <c r="C805"/>
  <c r="D805"/>
  <c r="E805"/>
  <c r="F805"/>
  <c r="G805"/>
  <c r="H805"/>
  <c r="I805"/>
  <c r="J805"/>
  <c r="K805"/>
  <c r="L805"/>
  <c r="M805"/>
  <c r="N805"/>
  <c r="O805"/>
  <c r="P805"/>
  <c r="C806"/>
  <c r="D806"/>
  <c r="E806"/>
  <c r="F806"/>
  <c r="G806"/>
  <c r="H806"/>
  <c r="I806"/>
  <c r="J806"/>
  <c r="K806"/>
  <c r="L806"/>
  <c r="M806"/>
  <c r="N806"/>
  <c r="O806"/>
  <c r="P806"/>
  <c r="C807"/>
  <c r="D807"/>
  <c r="E807"/>
  <c r="F807"/>
  <c r="G807"/>
  <c r="H807"/>
  <c r="I807"/>
  <c r="J807"/>
  <c r="K807"/>
  <c r="L807"/>
  <c r="M807"/>
  <c r="N807"/>
  <c r="O807"/>
  <c r="P807"/>
  <c r="C808"/>
  <c r="D808"/>
  <c r="E808"/>
  <c r="F808"/>
  <c r="G808"/>
  <c r="H808"/>
  <c r="I808"/>
  <c r="J808"/>
  <c r="K808"/>
  <c r="L808"/>
  <c r="M808"/>
  <c r="N808"/>
  <c r="O808"/>
  <c r="P808"/>
  <c r="C809"/>
  <c r="D809"/>
  <c r="E809"/>
  <c r="F809"/>
  <c r="G809"/>
  <c r="H809"/>
  <c r="I809"/>
  <c r="J809"/>
  <c r="K809"/>
  <c r="L809"/>
  <c r="M809"/>
  <c r="N809"/>
  <c r="O809"/>
  <c r="P809"/>
  <c r="C810"/>
  <c r="D810"/>
  <c r="E810"/>
  <c r="F810"/>
  <c r="G810"/>
  <c r="H810"/>
  <c r="I810"/>
  <c r="J810"/>
  <c r="K810"/>
  <c r="L810"/>
  <c r="M810"/>
  <c r="N810"/>
  <c r="O810"/>
  <c r="P810"/>
  <c r="C811"/>
  <c r="D811"/>
  <c r="E811"/>
  <c r="F811"/>
  <c r="G811"/>
  <c r="H811"/>
  <c r="I811"/>
  <c r="J811"/>
  <c r="K811"/>
  <c r="L811"/>
  <c r="M811"/>
  <c r="N811"/>
  <c r="O811"/>
  <c r="P811"/>
  <c r="C812"/>
  <c r="D812"/>
  <c r="E812"/>
  <c r="F812"/>
  <c r="G812"/>
  <c r="H812"/>
  <c r="I812"/>
  <c r="J812"/>
  <c r="K812"/>
  <c r="L812"/>
  <c r="M812"/>
  <c r="N812"/>
  <c r="O812"/>
  <c r="P812"/>
  <c r="C813"/>
  <c r="D813"/>
  <c r="E813"/>
  <c r="F813"/>
  <c r="G813"/>
  <c r="H813"/>
  <c r="I813"/>
  <c r="J813"/>
  <c r="K813"/>
  <c r="L813"/>
  <c r="M813"/>
  <c r="N813"/>
  <c r="O813"/>
  <c r="P813"/>
  <c r="C814"/>
  <c r="D814"/>
  <c r="E814"/>
  <c r="F814"/>
  <c r="G814"/>
  <c r="H814"/>
  <c r="I814"/>
  <c r="J814"/>
  <c r="K814"/>
  <c r="L814"/>
  <c r="M814"/>
  <c r="N814"/>
  <c r="O814"/>
  <c r="P814"/>
  <c r="C815"/>
  <c r="D815"/>
  <c r="E815"/>
  <c r="F815"/>
  <c r="G815"/>
  <c r="H815"/>
  <c r="I815"/>
  <c r="J815"/>
  <c r="K815"/>
  <c r="L815"/>
  <c r="M815"/>
  <c r="N815"/>
  <c r="O815"/>
  <c r="P815"/>
  <c r="C816"/>
  <c r="D816"/>
  <c r="E816"/>
  <c r="F816"/>
  <c r="G816"/>
  <c r="H816"/>
  <c r="I816"/>
  <c r="J816"/>
  <c r="K816"/>
  <c r="L816"/>
  <c r="M816"/>
  <c r="N816"/>
  <c r="O816"/>
  <c r="P816"/>
  <c r="C817"/>
  <c r="D817"/>
  <c r="E817"/>
  <c r="F817"/>
  <c r="G817"/>
  <c r="H817"/>
  <c r="I817"/>
  <c r="J817"/>
  <c r="K817"/>
  <c r="L817"/>
  <c r="M817"/>
  <c r="N817"/>
  <c r="O817"/>
  <c r="P817"/>
  <c r="C818"/>
  <c r="D818"/>
  <c r="E818"/>
  <c r="F818"/>
  <c r="G818"/>
  <c r="H818"/>
  <c r="I818"/>
  <c r="J818"/>
  <c r="K818"/>
  <c r="L818"/>
  <c r="M818"/>
  <c r="N818"/>
  <c r="O818"/>
  <c r="P818"/>
  <c r="C819"/>
  <c r="D819"/>
  <c r="E819"/>
  <c r="F819"/>
  <c r="G819"/>
  <c r="H819"/>
  <c r="I819"/>
  <c r="J819"/>
  <c r="K819"/>
  <c r="L819"/>
  <c r="M819"/>
  <c r="N819"/>
  <c r="O819"/>
  <c r="P819"/>
  <c r="C820"/>
  <c r="D820"/>
  <c r="E820"/>
  <c r="F820"/>
  <c r="G820"/>
  <c r="H820"/>
  <c r="I820"/>
  <c r="J820"/>
  <c r="K820"/>
  <c r="L820"/>
  <c r="M820"/>
  <c r="N820"/>
  <c r="O820"/>
  <c r="P820"/>
  <c r="C821"/>
  <c r="D821"/>
  <c r="E821"/>
  <c r="F821"/>
  <c r="G821"/>
  <c r="H821"/>
  <c r="I821"/>
  <c r="J821"/>
  <c r="K821"/>
  <c r="L821"/>
  <c r="M821"/>
  <c r="N821"/>
  <c r="O821"/>
  <c r="P821"/>
  <c r="C822"/>
  <c r="D822"/>
  <c r="E822"/>
  <c r="F822"/>
  <c r="G822"/>
  <c r="H822"/>
  <c r="I822"/>
  <c r="J822"/>
  <c r="K822"/>
  <c r="L822"/>
  <c r="M822"/>
  <c r="N822"/>
  <c r="O822"/>
  <c r="P822"/>
  <c r="C823"/>
  <c r="D823"/>
  <c r="E823"/>
  <c r="F823"/>
  <c r="G823"/>
  <c r="H823"/>
  <c r="I823"/>
  <c r="J823"/>
  <c r="K823"/>
  <c r="L823"/>
  <c r="M823"/>
  <c r="N823"/>
  <c r="O823"/>
  <c r="P823"/>
  <c r="C824"/>
  <c r="D824"/>
  <c r="E824"/>
  <c r="F824"/>
  <c r="G824"/>
  <c r="H824"/>
  <c r="I824"/>
  <c r="J824"/>
  <c r="K824"/>
  <c r="L824"/>
  <c r="M824"/>
  <c r="N824"/>
  <c r="O824"/>
  <c r="P824"/>
  <c r="C825"/>
  <c r="D825"/>
  <c r="E825"/>
  <c r="F825"/>
  <c r="G825"/>
  <c r="H825"/>
  <c r="I825"/>
  <c r="J825"/>
  <c r="K825"/>
  <c r="L825"/>
  <c r="M825"/>
  <c r="N825"/>
  <c r="O825"/>
  <c r="P825"/>
  <c r="C826"/>
  <c r="D826"/>
  <c r="E826"/>
  <c r="F826"/>
  <c r="G826"/>
  <c r="H826"/>
  <c r="I826"/>
  <c r="J826"/>
  <c r="K826"/>
  <c r="L826"/>
  <c r="M826"/>
  <c r="N826"/>
  <c r="O826"/>
  <c r="P826"/>
  <c r="C827"/>
  <c r="D827"/>
  <c r="E827"/>
  <c r="F827"/>
  <c r="G827"/>
  <c r="H827"/>
  <c r="I827"/>
  <c r="J827"/>
  <c r="K827"/>
  <c r="L827"/>
  <c r="M827"/>
  <c r="N827"/>
  <c r="O827"/>
  <c r="P827"/>
  <c r="C828"/>
  <c r="D828"/>
  <c r="E828"/>
  <c r="F828"/>
  <c r="G828"/>
  <c r="H828"/>
  <c r="I828"/>
  <c r="J828"/>
  <c r="K828"/>
  <c r="L828"/>
  <c r="M828"/>
  <c r="N828"/>
  <c r="O828"/>
  <c r="P828"/>
  <c r="C829"/>
  <c r="D829"/>
  <c r="E829"/>
  <c r="F829"/>
  <c r="G829"/>
  <c r="H829"/>
  <c r="I829"/>
  <c r="J829"/>
  <c r="K829"/>
  <c r="L829"/>
  <c r="M829"/>
  <c r="N829"/>
  <c r="O829"/>
  <c r="P829"/>
  <c r="C830"/>
  <c r="D830"/>
  <c r="E830"/>
  <c r="F830"/>
  <c r="G830"/>
  <c r="H830"/>
  <c r="I830"/>
  <c r="J830"/>
  <c r="K830"/>
  <c r="L830"/>
  <c r="M830"/>
  <c r="N830"/>
  <c r="O830"/>
  <c r="P830"/>
  <c r="C831"/>
  <c r="D831"/>
  <c r="E831"/>
  <c r="F831"/>
  <c r="G831"/>
  <c r="H831"/>
  <c r="I831"/>
  <c r="J831"/>
  <c r="K831"/>
  <c r="L831"/>
  <c r="M831"/>
  <c r="N831"/>
  <c r="O831"/>
  <c r="P831"/>
  <c r="C832"/>
  <c r="D832"/>
  <c r="E832"/>
  <c r="F832"/>
  <c r="G832"/>
  <c r="H832"/>
  <c r="I832"/>
  <c r="J832"/>
  <c r="K832"/>
  <c r="L832"/>
  <c r="M832"/>
  <c r="N832"/>
  <c r="O832"/>
  <c r="P832"/>
  <c r="C833"/>
  <c r="D833"/>
  <c r="E833"/>
  <c r="F833"/>
  <c r="G833"/>
  <c r="H833"/>
  <c r="I833"/>
  <c r="J833"/>
  <c r="K833"/>
  <c r="L833"/>
  <c r="M833"/>
  <c r="N833"/>
  <c r="O833"/>
  <c r="P833"/>
  <c r="C834"/>
  <c r="D834"/>
  <c r="E834"/>
  <c r="F834"/>
  <c r="G834"/>
  <c r="H834"/>
  <c r="I834"/>
  <c r="J834"/>
  <c r="K834"/>
  <c r="L834"/>
  <c r="M834"/>
  <c r="N834"/>
  <c r="O834"/>
  <c r="P834"/>
  <c r="C835"/>
  <c r="D835"/>
  <c r="E835"/>
  <c r="F835"/>
  <c r="G835"/>
  <c r="H835"/>
  <c r="I835"/>
  <c r="J835"/>
  <c r="K835"/>
  <c r="L835"/>
  <c r="M835"/>
  <c r="N835"/>
  <c r="O835"/>
  <c r="P835"/>
  <c r="C836"/>
  <c r="D836"/>
  <c r="E836"/>
  <c r="F836"/>
  <c r="G836"/>
  <c r="H836"/>
  <c r="I836"/>
  <c r="J836"/>
  <c r="K836"/>
  <c r="L836"/>
  <c r="M836"/>
  <c r="N836"/>
  <c r="O836"/>
  <c r="P836"/>
  <c r="C837"/>
  <c r="D837"/>
  <c r="E837"/>
  <c r="F837"/>
  <c r="G837"/>
  <c r="H837"/>
  <c r="I837"/>
  <c r="J837"/>
  <c r="K837"/>
  <c r="L837"/>
  <c r="M837"/>
  <c r="N837"/>
  <c r="O837"/>
  <c r="P837"/>
  <c r="C838"/>
  <c r="D838"/>
  <c r="E838"/>
  <c r="F838"/>
  <c r="G838"/>
  <c r="H838"/>
  <c r="I838"/>
  <c r="J838"/>
  <c r="K838"/>
  <c r="L838"/>
  <c r="M838"/>
  <c r="N838"/>
  <c r="O838"/>
  <c r="P838"/>
  <c r="C839"/>
  <c r="D839"/>
  <c r="E839"/>
  <c r="F839"/>
  <c r="G839"/>
  <c r="H839"/>
  <c r="I839"/>
  <c r="J839"/>
  <c r="K839"/>
  <c r="L839"/>
  <c r="M839"/>
  <c r="N839"/>
  <c r="O839"/>
  <c r="P839"/>
  <c r="C840"/>
  <c r="D840"/>
  <c r="E840"/>
  <c r="F840"/>
  <c r="G840"/>
  <c r="H840"/>
  <c r="I840"/>
  <c r="J840"/>
  <c r="K840"/>
  <c r="L840"/>
  <c r="M840"/>
  <c r="N840"/>
  <c r="O840"/>
  <c r="P840"/>
  <c r="C841"/>
  <c r="D841"/>
  <c r="E841"/>
  <c r="F841"/>
  <c r="G841"/>
  <c r="H841"/>
  <c r="I841"/>
  <c r="J841"/>
  <c r="K841"/>
  <c r="L841"/>
  <c r="M841"/>
  <c r="N841"/>
  <c r="O841"/>
  <c r="P841"/>
  <c r="C842"/>
  <c r="D842"/>
  <c r="E842"/>
  <c r="F842"/>
  <c r="G842"/>
  <c r="H842"/>
  <c r="I842"/>
  <c r="J842"/>
  <c r="K842"/>
  <c r="L842"/>
  <c r="M842"/>
  <c r="N842"/>
  <c r="O842"/>
  <c r="P842"/>
  <c r="C843"/>
  <c r="D843"/>
  <c r="E843"/>
  <c r="F843"/>
  <c r="G843"/>
  <c r="H843"/>
  <c r="I843"/>
  <c r="J843"/>
  <c r="K843"/>
  <c r="L843"/>
  <c r="M843"/>
  <c r="N843"/>
  <c r="O843"/>
  <c r="P843"/>
  <c r="C844"/>
  <c r="D844"/>
  <c r="E844"/>
  <c r="F844"/>
  <c r="G844"/>
  <c r="H844"/>
  <c r="I844"/>
  <c r="J844"/>
  <c r="K844"/>
  <c r="L844"/>
  <c r="M844"/>
  <c r="N844"/>
  <c r="O844"/>
  <c r="P844"/>
  <c r="C845"/>
  <c r="D845"/>
  <c r="E845"/>
  <c r="F845"/>
  <c r="G845"/>
  <c r="H845"/>
  <c r="I845"/>
  <c r="J845"/>
  <c r="K845"/>
  <c r="L845"/>
  <c r="M845"/>
  <c r="N845"/>
  <c r="O845"/>
  <c r="P845"/>
  <c r="C846"/>
  <c r="D846"/>
  <c r="E846"/>
  <c r="F846"/>
  <c r="G846"/>
  <c r="H846"/>
  <c r="I846"/>
  <c r="J846"/>
  <c r="K846"/>
  <c r="L846"/>
  <c r="M846"/>
  <c r="N846"/>
  <c r="O846"/>
  <c r="P846"/>
  <c r="C847"/>
  <c r="D847"/>
  <c r="E847"/>
  <c r="F847"/>
  <c r="G847"/>
  <c r="H847"/>
  <c r="I847"/>
  <c r="J847"/>
  <c r="K847"/>
  <c r="L847"/>
  <c r="M847"/>
  <c r="N847"/>
  <c r="O847"/>
  <c r="P847"/>
  <c r="C848"/>
  <c r="D848"/>
  <c r="E848"/>
  <c r="F848"/>
  <c r="G848"/>
  <c r="H848"/>
  <c r="I848"/>
  <c r="J848"/>
  <c r="K848"/>
  <c r="L848"/>
  <c r="M848"/>
  <c r="N848"/>
  <c r="O848"/>
  <c r="P848"/>
  <c r="C849"/>
  <c r="D849"/>
  <c r="E849"/>
  <c r="F849"/>
  <c r="G849"/>
  <c r="H849"/>
  <c r="I849"/>
  <c r="J849"/>
  <c r="K849"/>
  <c r="L849"/>
  <c r="M849"/>
  <c r="N849"/>
  <c r="O849"/>
  <c r="P849"/>
  <c r="C850"/>
  <c r="D850"/>
  <c r="E850"/>
  <c r="F850"/>
  <c r="G850"/>
  <c r="H850"/>
  <c r="I850"/>
  <c r="J850"/>
  <c r="K850"/>
  <c r="L850"/>
  <c r="M850"/>
  <c r="N850"/>
  <c r="O850"/>
  <c r="P850"/>
  <c r="C851"/>
  <c r="D851"/>
  <c r="E851"/>
  <c r="F851"/>
  <c r="G851"/>
  <c r="H851"/>
  <c r="I851"/>
  <c r="J851"/>
  <c r="K851"/>
  <c r="L851"/>
  <c r="M851"/>
  <c r="N851"/>
  <c r="O851"/>
  <c r="P851"/>
  <c r="C852"/>
  <c r="D852"/>
  <c r="E852"/>
  <c r="F852"/>
  <c r="G852"/>
  <c r="H852"/>
  <c r="I852"/>
  <c r="J852"/>
  <c r="K852"/>
  <c r="L852"/>
  <c r="M852"/>
  <c r="N852"/>
  <c r="O852"/>
  <c r="P852"/>
  <c r="C853"/>
  <c r="D853"/>
  <c r="E853"/>
  <c r="F853"/>
  <c r="G853"/>
  <c r="H853"/>
  <c r="I853"/>
  <c r="J853"/>
  <c r="K853"/>
  <c r="L853"/>
  <c r="M853"/>
  <c r="N853"/>
  <c r="O853"/>
  <c r="P853"/>
  <c r="C854"/>
  <c r="D854"/>
  <c r="E854"/>
  <c r="F854"/>
  <c r="G854"/>
  <c r="H854"/>
  <c r="I854"/>
  <c r="J854"/>
  <c r="K854"/>
  <c r="L854"/>
  <c r="M854"/>
  <c r="N854"/>
  <c r="O854"/>
  <c r="P854"/>
  <c r="C855"/>
  <c r="D855"/>
  <c r="E855"/>
  <c r="F855"/>
  <c r="G855"/>
  <c r="H855"/>
  <c r="I855"/>
  <c r="J855"/>
  <c r="K855"/>
  <c r="L855"/>
  <c r="M855"/>
  <c r="N855"/>
  <c r="O855"/>
  <c r="P855"/>
  <c r="C856"/>
  <c r="D856"/>
  <c r="E856"/>
  <c r="F856"/>
  <c r="G856"/>
  <c r="H856"/>
  <c r="I856"/>
  <c r="J856"/>
  <c r="K856"/>
  <c r="L856"/>
  <c r="M856"/>
  <c r="N856"/>
  <c r="O856"/>
  <c r="P856"/>
  <c r="C857"/>
  <c r="D857"/>
  <c r="E857"/>
  <c r="F857"/>
  <c r="G857"/>
  <c r="H857"/>
  <c r="I857"/>
  <c r="J857"/>
  <c r="K857"/>
  <c r="L857"/>
  <c r="M857"/>
  <c r="N857"/>
  <c r="O857"/>
  <c r="P857"/>
  <c r="C858"/>
  <c r="D858"/>
  <c r="E858"/>
  <c r="F858"/>
  <c r="G858"/>
  <c r="H858"/>
  <c r="I858"/>
  <c r="J858"/>
  <c r="K858"/>
  <c r="L858"/>
  <c r="M858"/>
  <c r="N858"/>
  <c r="O858"/>
  <c r="P858"/>
  <c r="C859"/>
  <c r="D859"/>
  <c r="E859"/>
  <c r="F859"/>
  <c r="G859"/>
  <c r="H859"/>
  <c r="I859"/>
  <c r="J859"/>
  <c r="K859"/>
  <c r="L859"/>
  <c r="M859"/>
  <c r="N859"/>
  <c r="O859"/>
  <c r="P859"/>
  <c r="C860"/>
  <c r="D860"/>
  <c r="E860"/>
  <c r="F860"/>
  <c r="G860"/>
  <c r="H860"/>
  <c r="I860"/>
  <c r="J860"/>
  <c r="K860"/>
  <c r="L860"/>
  <c r="M860"/>
  <c r="N860"/>
  <c r="O860"/>
  <c r="P860"/>
  <c r="C861"/>
  <c r="D861"/>
  <c r="E861"/>
  <c r="F861"/>
  <c r="G861"/>
  <c r="H861"/>
  <c r="I861"/>
  <c r="J861"/>
  <c r="K861"/>
  <c r="L861"/>
  <c r="M861"/>
  <c r="N861"/>
  <c r="O861"/>
  <c r="P861"/>
  <c r="C862"/>
  <c r="D862"/>
  <c r="E862"/>
  <c r="F862"/>
  <c r="G862"/>
  <c r="H862"/>
  <c r="I862"/>
  <c r="J862"/>
  <c r="K862"/>
  <c r="L862"/>
  <c r="M862"/>
  <c r="N862"/>
  <c r="O862"/>
  <c r="P862"/>
  <c r="C863"/>
  <c r="D863"/>
  <c r="E863"/>
  <c r="F863"/>
  <c r="G863"/>
  <c r="H863"/>
  <c r="I863"/>
  <c r="J863"/>
  <c r="K863"/>
  <c r="L863"/>
  <c r="M863"/>
  <c r="N863"/>
  <c r="O863"/>
  <c r="P863"/>
  <c r="C864"/>
  <c r="D864"/>
  <c r="E864"/>
  <c r="F864"/>
  <c r="G864"/>
  <c r="H864"/>
  <c r="I864"/>
  <c r="J864"/>
  <c r="K864"/>
  <c r="L864"/>
  <c r="M864"/>
  <c r="N864"/>
  <c r="O864"/>
  <c r="P864"/>
  <c r="C865"/>
  <c r="D865"/>
  <c r="E865"/>
  <c r="F865"/>
  <c r="G865"/>
  <c r="H865"/>
  <c r="I865"/>
  <c r="J865"/>
  <c r="K865"/>
  <c r="L865"/>
  <c r="M865"/>
  <c r="N865"/>
  <c r="O865"/>
  <c r="P865"/>
  <c r="C866"/>
  <c r="D866"/>
  <c r="E866"/>
  <c r="F866"/>
  <c r="G866"/>
  <c r="H866"/>
  <c r="I866"/>
  <c r="J866"/>
  <c r="K866"/>
  <c r="L866"/>
  <c r="M866"/>
  <c r="N866"/>
  <c r="O866"/>
  <c r="P866"/>
  <c r="C867"/>
  <c r="D867"/>
  <c r="E867"/>
  <c r="F867"/>
  <c r="G867"/>
  <c r="H867"/>
  <c r="I867"/>
  <c r="J867"/>
  <c r="K867"/>
  <c r="L867"/>
  <c r="M867"/>
  <c r="N867"/>
  <c r="O867"/>
  <c r="P867"/>
  <c r="C868"/>
  <c r="D868"/>
  <c r="E868"/>
  <c r="F868"/>
  <c r="G868"/>
  <c r="H868"/>
  <c r="I868"/>
  <c r="J868"/>
  <c r="K868"/>
  <c r="L868"/>
  <c r="M868"/>
  <c r="N868"/>
  <c r="O868"/>
  <c r="P868"/>
  <c r="C869"/>
  <c r="D869"/>
  <c r="E869"/>
  <c r="F869"/>
  <c r="G869"/>
  <c r="H869"/>
  <c r="I869"/>
  <c r="J869"/>
  <c r="K869"/>
  <c r="L869"/>
  <c r="M869"/>
  <c r="N869"/>
  <c r="O869"/>
  <c r="P869"/>
  <c r="C870"/>
  <c r="D870"/>
  <c r="E870"/>
  <c r="F870"/>
  <c r="G870"/>
  <c r="H870"/>
  <c r="I870"/>
  <c r="J870"/>
  <c r="K870"/>
  <c r="L870"/>
  <c r="M870"/>
  <c r="N870"/>
  <c r="O870"/>
  <c r="P870"/>
  <c r="C871"/>
  <c r="D871"/>
  <c r="E871"/>
  <c r="F871"/>
  <c r="G871"/>
  <c r="H871"/>
  <c r="I871"/>
  <c r="J871"/>
  <c r="K871"/>
  <c r="L871"/>
  <c r="M871"/>
  <c r="N871"/>
  <c r="O871"/>
  <c r="P871"/>
  <c r="C872"/>
  <c r="D872"/>
  <c r="E872"/>
  <c r="F872"/>
  <c r="G872"/>
  <c r="H872"/>
  <c r="I872"/>
  <c r="J872"/>
  <c r="K872"/>
  <c r="L872"/>
  <c r="M872"/>
  <c r="N872"/>
  <c r="O872"/>
  <c r="P872"/>
  <c r="C873"/>
  <c r="D873"/>
  <c r="E873"/>
  <c r="F873"/>
  <c r="G873"/>
  <c r="H873"/>
  <c r="I873"/>
  <c r="J873"/>
  <c r="K873"/>
  <c r="L873"/>
  <c r="M873"/>
  <c r="N873"/>
  <c r="O873"/>
  <c r="P873"/>
  <c r="C874"/>
  <c r="D874"/>
  <c r="E874"/>
  <c r="F874"/>
  <c r="G874"/>
  <c r="H874"/>
  <c r="I874"/>
  <c r="J874"/>
  <c r="K874"/>
  <c r="L874"/>
  <c r="M874"/>
  <c r="N874"/>
  <c r="O874"/>
  <c r="P874"/>
  <c r="C875"/>
  <c r="D875"/>
  <c r="E875"/>
  <c r="F875"/>
  <c r="G875"/>
  <c r="H875"/>
  <c r="I875"/>
  <c r="J875"/>
  <c r="K875"/>
  <c r="L875"/>
  <c r="M875"/>
  <c r="N875"/>
  <c r="O875"/>
  <c r="P875"/>
  <c r="C876"/>
  <c r="D876"/>
  <c r="E876"/>
  <c r="F876"/>
  <c r="G876"/>
  <c r="H876"/>
  <c r="I876"/>
  <c r="J876"/>
  <c r="K876"/>
  <c r="L876"/>
  <c r="M876"/>
  <c r="N876"/>
  <c r="O876"/>
  <c r="P876"/>
  <c r="C877"/>
  <c r="D877"/>
  <c r="E877"/>
  <c r="F877"/>
  <c r="G877"/>
  <c r="H877"/>
  <c r="I877"/>
  <c r="J877"/>
  <c r="K877"/>
  <c r="L877"/>
  <c r="M877"/>
  <c r="N877"/>
  <c r="O877"/>
  <c r="P877"/>
  <c r="C878"/>
  <c r="D878"/>
  <c r="E878"/>
  <c r="F878"/>
  <c r="G878"/>
  <c r="H878"/>
  <c r="I878"/>
  <c r="J878"/>
  <c r="K878"/>
  <c r="L878"/>
  <c r="M878"/>
  <c r="N878"/>
  <c r="O878"/>
  <c r="P878"/>
  <c r="C879"/>
  <c r="D879"/>
  <c r="E879"/>
  <c r="F879"/>
  <c r="G879"/>
  <c r="H879"/>
  <c r="I879"/>
  <c r="J879"/>
  <c r="K879"/>
  <c r="L879"/>
  <c r="M879"/>
  <c r="N879"/>
  <c r="O879"/>
  <c r="P879"/>
  <c r="C880"/>
  <c r="D880"/>
  <c r="E880"/>
  <c r="F880"/>
  <c r="G880"/>
  <c r="H880"/>
  <c r="I880"/>
  <c r="J880"/>
  <c r="K880"/>
  <c r="L880"/>
  <c r="M880"/>
  <c r="N880"/>
  <c r="O880"/>
  <c r="P880"/>
  <c r="C881"/>
  <c r="D881"/>
  <c r="E881"/>
  <c r="F881"/>
  <c r="G881"/>
  <c r="H881"/>
  <c r="I881"/>
  <c r="J881"/>
  <c r="K881"/>
  <c r="L881"/>
  <c r="M881"/>
  <c r="N881"/>
  <c r="O881"/>
  <c r="P881"/>
  <c r="C882"/>
  <c r="D882"/>
  <c r="E882"/>
  <c r="F882"/>
  <c r="G882"/>
  <c r="H882"/>
  <c r="I882"/>
  <c r="J882"/>
  <c r="K882"/>
  <c r="L882"/>
  <c r="M882"/>
  <c r="N882"/>
  <c r="O882"/>
  <c r="P882"/>
  <c r="C883"/>
  <c r="D883"/>
  <c r="E883"/>
  <c r="F883"/>
  <c r="G883"/>
  <c r="H883"/>
  <c r="I883"/>
  <c r="J883"/>
  <c r="K883"/>
  <c r="L883"/>
  <c r="M883"/>
  <c r="N883"/>
  <c r="O883"/>
  <c r="P883"/>
  <c r="C884"/>
  <c r="D884"/>
  <c r="E884"/>
  <c r="F884"/>
  <c r="G884"/>
  <c r="H884"/>
  <c r="I884"/>
  <c r="J884"/>
  <c r="K884"/>
  <c r="L884"/>
  <c r="M884"/>
  <c r="N884"/>
  <c r="O884"/>
  <c r="P884"/>
  <c r="C885"/>
  <c r="D885"/>
  <c r="E885"/>
  <c r="F885"/>
  <c r="G885"/>
  <c r="H885"/>
  <c r="I885"/>
  <c r="J885"/>
  <c r="K885"/>
  <c r="L885"/>
  <c r="M885"/>
  <c r="N885"/>
  <c r="O885"/>
  <c r="P885"/>
  <c r="C886"/>
  <c r="D886"/>
  <c r="E886"/>
  <c r="F886"/>
  <c r="G886"/>
  <c r="H886"/>
  <c r="I886"/>
  <c r="J886"/>
  <c r="K886"/>
  <c r="L886"/>
  <c r="M886"/>
  <c r="N886"/>
  <c r="O886"/>
  <c r="P886"/>
  <c r="C887"/>
  <c r="D887"/>
  <c r="E887"/>
  <c r="F887"/>
  <c r="G887"/>
  <c r="H887"/>
  <c r="I887"/>
  <c r="J887"/>
  <c r="K887"/>
  <c r="L887"/>
  <c r="M887"/>
  <c r="N887"/>
  <c r="O887"/>
  <c r="P887"/>
  <c r="C888"/>
  <c r="D888"/>
  <c r="E888"/>
  <c r="F888"/>
  <c r="G888"/>
  <c r="H888"/>
  <c r="I888"/>
  <c r="J888"/>
  <c r="K888"/>
  <c r="L888"/>
  <c r="M888"/>
  <c r="N888"/>
  <c r="O888"/>
  <c r="P888"/>
  <c r="C889"/>
  <c r="D889"/>
  <c r="E889"/>
  <c r="F889"/>
  <c r="G889"/>
  <c r="H889"/>
  <c r="I889"/>
  <c r="J889"/>
  <c r="K889"/>
  <c r="L889"/>
  <c r="M889"/>
  <c r="N889"/>
  <c r="O889"/>
  <c r="P889"/>
  <c r="C890"/>
  <c r="D890"/>
  <c r="E890"/>
  <c r="F890"/>
  <c r="G890"/>
  <c r="H890"/>
  <c r="I890"/>
  <c r="J890"/>
  <c r="K890"/>
  <c r="L890"/>
  <c r="M890"/>
  <c r="N890"/>
  <c r="O890"/>
  <c r="P890"/>
  <c r="C891"/>
  <c r="D891"/>
  <c r="E891"/>
  <c r="F891"/>
  <c r="G891"/>
  <c r="H891"/>
  <c r="I891"/>
  <c r="J891"/>
  <c r="K891"/>
  <c r="L891"/>
  <c r="M891"/>
  <c r="N891"/>
  <c r="O891"/>
  <c r="P891"/>
  <c r="C892"/>
  <c r="D892"/>
  <c r="E892"/>
  <c r="F892"/>
  <c r="G892"/>
  <c r="H892"/>
  <c r="I892"/>
  <c r="J892"/>
  <c r="K892"/>
  <c r="L892"/>
  <c r="M892"/>
  <c r="N892"/>
  <c r="O892"/>
  <c r="P892"/>
  <c r="C893"/>
  <c r="D893"/>
  <c r="E893"/>
  <c r="F893"/>
  <c r="G893"/>
  <c r="H893"/>
  <c r="I893"/>
  <c r="J893"/>
  <c r="K893"/>
  <c r="L893"/>
  <c r="M893"/>
  <c r="N893"/>
  <c r="O893"/>
  <c r="P893"/>
  <c r="C894"/>
  <c r="D894"/>
  <c r="E894"/>
  <c r="F894"/>
  <c r="G894"/>
  <c r="H894"/>
  <c r="I894"/>
  <c r="J894"/>
  <c r="K894"/>
  <c r="L894"/>
  <c r="M894"/>
  <c r="N894"/>
  <c r="O894"/>
  <c r="P894"/>
  <c r="C895"/>
  <c r="D895"/>
  <c r="E895"/>
  <c r="F895"/>
  <c r="G895"/>
  <c r="H895"/>
  <c r="I895"/>
  <c r="J895"/>
  <c r="K895"/>
  <c r="L895"/>
  <c r="M895"/>
  <c r="N895"/>
  <c r="O895"/>
  <c r="P895"/>
  <c r="C896"/>
  <c r="D896"/>
  <c r="E896"/>
  <c r="F896"/>
  <c r="G896"/>
  <c r="H896"/>
  <c r="I896"/>
  <c r="J896"/>
  <c r="K896"/>
  <c r="L896"/>
  <c r="M896"/>
  <c r="N896"/>
  <c r="O896"/>
  <c r="P896"/>
  <c r="C897"/>
  <c r="D897"/>
  <c r="E897"/>
  <c r="F897"/>
  <c r="G897"/>
  <c r="H897"/>
  <c r="I897"/>
  <c r="J897"/>
  <c r="K897"/>
  <c r="L897"/>
  <c r="M897"/>
  <c r="N897"/>
  <c r="O897"/>
  <c r="P897"/>
  <c r="C898"/>
  <c r="D898"/>
  <c r="E898"/>
  <c r="F898"/>
  <c r="G898"/>
  <c r="H898"/>
  <c r="I898"/>
  <c r="J898"/>
  <c r="K898"/>
  <c r="L898"/>
  <c r="M898"/>
  <c r="N898"/>
  <c r="O898"/>
  <c r="P898"/>
  <c r="C899"/>
  <c r="D899"/>
  <c r="E899"/>
  <c r="F899"/>
  <c r="G899"/>
  <c r="H899"/>
  <c r="I899"/>
  <c r="J899"/>
  <c r="K899"/>
  <c r="L899"/>
  <c r="M899"/>
  <c r="N899"/>
  <c r="O899"/>
  <c r="P899"/>
  <c r="C900"/>
  <c r="D900"/>
  <c r="E900"/>
  <c r="F900"/>
  <c r="G900"/>
  <c r="H900"/>
  <c r="I900"/>
  <c r="J900"/>
  <c r="K900"/>
  <c r="L900"/>
  <c r="M900"/>
  <c r="N900"/>
  <c r="O900"/>
  <c r="P900"/>
  <c r="C901"/>
  <c r="D901"/>
  <c r="E901"/>
  <c r="F901"/>
  <c r="G901"/>
  <c r="H901"/>
  <c r="I901"/>
  <c r="J901"/>
  <c r="K901"/>
  <c r="L901"/>
  <c r="M901"/>
  <c r="N901"/>
  <c r="O901"/>
  <c r="P901"/>
  <c r="C902"/>
  <c r="D902"/>
  <c r="E902"/>
  <c r="F902"/>
  <c r="G902"/>
  <c r="H902"/>
  <c r="I902"/>
  <c r="J902"/>
  <c r="K902"/>
  <c r="L902"/>
  <c r="M902"/>
  <c r="N902"/>
  <c r="O902"/>
  <c r="P902"/>
  <c r="C903"/>
  <c r="D903"/>
  <c r="E903"/>
  <c r="F903"/>
  <c r="G903"/>
  <c r="H903"/>
  <c r="I903"/>
  <c r="J903"/>
  <c r="K903"/>
  <c r="L903"/>
  <c r="M903"/>
  <c r="N903"/>
  <c r="O903"/>
  <c r="P903"/>
  <c r="C904"/>
  <c r="D904"/>
  <c r="E904"/>
  <c r="F904"/>
  <c r="G904"/>
  <c r="H904"/>
  <c r="I904"/>
  <c r="J904"/>
  <c r="K904"/>
  <c r="L904"/>
  <c r="M904"/>
  <c r="N904"/>
  <c r="O904"/>
  <c r="P904"/>
  <c r="C905"/>
  <c r="D905"/>
  <c r="E905"/>
  <c r="F905"/>
  <c r="G905"/>
  <c r="H905"/>
  <c r="I905"/>
  <c r="J905"/>
  <c r="K905"/>
  <c r="L905"/>
  <c r="M905"/>
  <c r="N905"/>
  <c r="O905"/>
  <c r="P905"/>
  <c r="C906"/>
  <c r="D906"/>
  <c r="E906"/>
  <c r="F906"/>
  <c r="G906"/>
  <c r="H906"/>
  <c r="I906"/>
  <c r="J906"/>
  <c r="K906"/>
  <c r="L906"/>
  <c r="M906"/>
  <c r="N906"/>
  <c r="O906"/>
  <c r="P906"/>
  <c r="C907"/>
  <c r="D907"/>
  <c r="E907"/>
  <c r="F907"/>
  <c r="G907"/>
  <c r="H907"/>
  <c r="I907"/>
  <c r="J907"/>
  <c r="K907"/>
  <c r="L907"/>
  <c r="M907"/>
  <c r="N907"/>
  <c r="O907"/>
  <c r="P907"/>
  <c r="C908"/>
  <c r="D908"/>
  <c r="E908"/>
  <c r="F908"/>
  <c r="G908"/>
  <c r="H908"/>
  <c r="I908"/>
  <c r="J908"/>
  <c r="K908"/>
  <c r="L908"/>
  <c r="M908"/>
  <c r="N908"/>
  <c r="O908"/>
  <c r="P908"/>
  <c r="C909"/>
  <c r="D909"/>
  <c r="E909"/>
  <c r="F909"/>
  <c r="G909"/>
  <c r="H909"/>
  <c r="I909"/>
  <c r="J909"/>
  <c r="K909"/>
  <c r="L909"/>
  <c r="M909"/>
  <c r="N909"/>
  <c r="O909"/>
  <c r="P909"/>
  <c r="C910"/>
  <c r="D910"/>
  <c r="E910"/>
  <c r="F910"/>
  <c r="G910"/>
  <c r="H910"/>
  <c r="I910"/>
  <c r="J910"/>
  <c r="K910"/>
  <c r="L910"/>
  <c r="M910"/>
  <c r="N910"/>
  <c r="O910"/>
  <c r="P910"/>
  <c r="C911"/>
  <c r="D911"/>
  <c r="E911"/>
  <c r="F911"/>
  <c r="G911"/>
  <c r="H911"/>
  <c r="I911"/>
  <c r="J911"/>
  <c r="K911"/>
  <c r="L911"/>
  <c r="M911"/>
  <c r="N911"/>
  <c r="O911"/>
  <c r="P911"/>
  <c r="C912"/>
  <c r="D912"/>
  <c r="E912"/>
  <c r="F912"/>
  <c r="G912"/>
  <c r="H912"/>
  <c r="I912"/>
  <c r="J912"/>
  <c r="K912"/>
  <c r="L912"/>
  <c r="M912"/>
  <c r="N912"/>
  <c r="O912"/>
  <c r="P912"/>
  <c r="C913"/>
  <c r="D913"/>
  <c r="E913"/>
  <c r="F913"/>
  <c r="G913"/>
  <c r="H913"/>
  <c r="I913"/>
  <c r="J913"/>
  <c r="K913"/>
  <c r="L913"/>
  <c r="M913"/>
  <c r="N913"/>
  <c r="O913"/>
  <c r="P913"/>
  <c r="C914"/>
  <c r="D914"/>
  <c r="E914"/>
  <c r="F914"/>
  <c r="G914"/>
  <c r="H914"/>
  <c r="I914"/>
  <c r="J914"/>
  <c r="K914"/>
  <c r="L914"/>
  <c r="M914"/>
  <c r="N914"/>
  <c r="O914"/>
  <c r="P914"/>
  <c r="C915"/>
  <c r="D915"/>
  <c r="E915"/>
  <c r="F915"/>
  <c r="G915"/>
  <c r="H915"/>
  <c r="I915"/>
  <c r="J915"/>
  <c r="K915"/>
  <c r="L915"/>
  <c r="M915"/>
  <c r="N915"/>
  <c r="O915"/>
  <c r="P915"/>
  <c r="C916"/>
  <c r="D916"/>
  <c r="E916"/>
  <c r="F916"/>
  <c r="G916"/>
  <c r="H916"/>
  <c r="I916"/>
  <c r="J916"/>
  <c r="K916"/>
  <c r="L916"/>
  <c r="M916"/>
  <c r="N916"/>
  <c r="O916"/>
  <c r="P916"/>
  <c r="C917"/>
  <c r="D917"/>
  <c r="E917"/>
  <c r="F917"/>
  <c r="G917"/>
  <c r="H917"/>
  <c r="I917"/>
  <c r="J917"/>
  <c r="K917"/>
  <c r="L917"/>
  <c r="M917"/>
  <c r="N917"/>
  <c r="O917"/>
  <c r="P917"/>
  <c r="C918"/>
  <c r="D918"/>
  <c r="E918"/>
  <c r="F918"/>
  <c r="G918"/>
  <c r="H918"/>
  <c r="I918"/>
  <c r="J918"/>
  <c r="K918"/>
  <c r="L918"/>
  <c r="M918"/>
  <c r="N918"/>
  <c r="O918"/>
  <c r="P918"/>
  <c r="C919"/>
  <c r="D919"/>
  <c r="E919"/>
  <c r="F919"/>
  <c r="G919"/>
  <c r="H919"/>
  <c r="I919"/>
  <c r="J919"/>
  <c r="K919"/>
  <c r="L919"/>
  <c r="M919"/>
  <c r="N919"/>
  <c r="O919"/>
  <c r="P919"/>
  <c r="C920"/>
  <c r="D920"/>
  <c r="E920"/>
  <c r="F920"/>
  <c r="G920"/>
  <c r="H920"/>
  <c r="I920"/>
  <c r="J920"/>
  <c r="K920"/>
  <c r="L920"/>
  <c r="M920"/>
  <c r="N920"/>
  <c r="O920"/>
  <c r="P920"/>
  <c r="C921"/>
  <c r="D921"/>
  <c r="E921"/>
  <c r="F921"/>
  <c r="G921"/>
  <c r="H921"/>
  <c r="I921"/>
  <c r="J921"/>
  <c r="K921"/>
  <c r="L921"/>
  <c r="M921"/>
  <c r="N921"/>
  <c r="O921"/>
  <c r="P921"/>
  <c r="C922"/>
  <c r="D922"/>
  <c r="E922"/>
  <c r="F922"/>
  <c r="G922"/>
  <c r="H922"/>
  <c r="I922"/>
  <c r="J922"/>
  <c r="K922"/>
  <c r="L922"/>
  <c r="M922"/>
  <c r="N922"/>
  <c r="O922"/>
  <c r="P922"/>
  <c r="C923"/>
  <c r="D923"/>
  <c r="E923"/>
  <c r="F923"/>
  <c r="G923"/>
  <c r="H923"/>
  <c r="I923"/>
  <c r="J923"/>
  <c r="K923"/>
  <c r="L923"/>
  <c r="M923"/>
  <c r="N923"/>
  <c r="O923"/>
  <c r="P923"/>
  <c r="C924"/>
  <c r="D924"/>
  <c r="E924"/>
  <c r="F924"/>
  <c r="G924"/>
  <c r="H924"/>
  <c r="I924"/>
  <c r="J924"/>
  <c r="K924"/>
  <c r="L924"/>
  <c r="M924"/>
  <c r="N924"/>
  <c r="O924"/>
  <c r="P924"/>
  <c r="C925"/>
  <c r="D925"/>
  <c r="E925"/>
  <c r="F925"/>
  <c r="G925"/>
  <c r="H925"/>
  <c r="I925"/>
  <c r="J925"/>
  <c r="K925"/>
  <c r="L925"/>
  <c r="M925"/>
  <c r="N925"/>
  <c r="O925"/>
  <c r="P925"/>
  <c r="C926"/>
  <c r="D926"/>
  <c r="E926"/>
  <c r="F926"/>
  <c r="G926"/>
  <c r="H926"/>
  <c r="I926"/>
  <c r="J926"/>
  <c r="K926"/>
  <c r="L926"/>
  <c r="M926"/>
  <c r="N926"/>
  <c r="O926"/>
  <c r="P926"/>
  <c r="C927"/>
  <c r="D927"/>
  <c r="E927"/>
  <c r="F927"/>
  <c r="G927"/>
  <c r="H927"/>
  <c r="I927"/>
  <c r="J927"/>
  <c r="K927"/>
  <c r="L927"/>
  <c r="M927"/>
  <c r="N927"/>
  <c r="O927"/>
  <c r="P927"/>
  <c r="C928"/>
  <c r="D928"/>
  <c r="E928"/>
  <c r="F928"/>
  <c r="G928"/>
  <c r="H928"/>
  <c r="I928"/>
  <c r="J928"/>
  <c r="K928"/>
  <c r="L928"/>
  <c r="M928"/>
  <c r="N928"/>
  <c r="O928"/>
  <c r="P928"/>
  <c r="C929"/>
  <c r="D929"/>
  <c r="E929"/>
  <c r="F929"/>
  <c r="G929"/>
  <c r="H929"/>
  <c r="I929"/>
  <c r="J929"/>
  <c r="K929"/>
  <c r="L929"/>
  <c r="M929"/>
  <c r="N929"/>
  <c r="O929"/>
  <c r="P929"/>
  <c r="C930"/>
  <c r="D930"/>
  <c r="E930"/>
  <c r="F930"/>
  <c r="G930"/>
  <c r="H930"/>
  <c r="I930"/>
  <c r="J930"/>
  <c r="K930"/>
  <c r="L930"/>
  <c r="M930"/>
  <c r="N930"/>
  <c r="O930"/>
  <c r="P930"/>
  <c r="C931"/>
  <c r="D931"/>
  <c r="E931"/>
  <c r="F931"/>
  <c r="G931"/>
  <c r="H931"/>
  <c r="I931"/>
  <c r="J931"/>
  <c r="K931"/>
  <c r="L931"/>
  <c r="M931"/>
  <c r="N931"/>
  <c r="O931"/>
  <c r="P931"/>
  <c r="C932"/>
  <c r="D932"/>
  <c r="E932"/>
  <c r="F932"/>
  <c r="G932"/>
  <c r="H932"/>
  <c r="I932"/>
  <c r="J932"/>
  <c r="K932"/>
  <c r="L932"/>
  <c r="M932"/>
  <c r="N932"/>
  <c r="O932"/>
  <c r="P932"/>
  <c r="C933"/>
  <c r="D933"/>
  <c r="E933"/>
  <c r="F933"/>
  <c r="G933"/>
  <c r="H933"/>
  <c r="I933"/>
  <c r="J933"/>
  <c r="K933"/>
  <c r="L933"/>
  <c r="M933"/>
  <c r="N933"/>
  <c r="O933"/>
  <c r="P933"/>
  <c r="C934"/>
  <c r="D934"/>
  <c r="E934"/>
  <c r="F934"/>
  <c r="G934"/>
  <c r="H934"/>
  <c r="I934"/>
  <c r="J934"/>
  <c r="K934"/>
  <c r="L934"/>
  <c r="M934"/>
  <c r="N934"/>
  <c r="O934"/>
  <c r="P934"/>
  <c r="C935"/>
  <c r="D935"/>
  <c r="E935"/>
  <c r="F935"/>
  <c r="G935"/>
  <c r="H935"/>
  <c r="I935"/>
  <c r="J935"/>
  <c r="K935"/>
  <c r="L935"/>
  <c r="M935"/>
  <c r="N935"/>
  <c r="O935"/>
  <c r="P935"/>
  <c r="C936"/>
  <c r="D936"/>
  <c r="E936"/>
  <c r="F936"/>
  <c r="G936"/>
  <c r="H936"/>
  <c r="I936"/>
  <c r="J936"/>
  <c r="K936"/>
  <c r="L936"/>
  <c r="M936"/>
  <c r="N936"/>
  <c r="O936"/>
  <c r="P936"/>
  <c r="C937"/>
  <c r="D937"/>
  <c r="E937"/>
  <c r="F937"/>
  <c r="G937"/>
  <c r="H937"/>
  <c r="I937"/>
  <c r="J937"/>
  <c r="K937"/>
  <c r="L937"/>
  <c r="M937"/>
  <c r="N937"/>
  <c r="O937"/>
  <c r="P937"/>
  <c r="C938"/>
  <c r="D938"/>
  <c r="E938"/>
  <c r="F938"/>
  <c r="G938"/>
  <c r="H938"/>
  <c r="I938"/>
  <c r="J938"/>
  <c r="K938"/>
  <c r="L938"/>
  <c r="M938"/>
  <c r="N938"/>
  <c r="O938"/>
  <c r="P938"/>
  <c r="C939"/>
  <c r="D939"/>
  <c r="E939"/>
  <c r="F939"/>
  <c r="G939"/>
  <c r="H939"/>
  <c r="I939"/>
  <c r="J939"/>
  <c r="K939"/>
  <c r="L939"/>
  <c r="M939"/>
  <c r="N939"/>
  <c r="O939"/>
  <c r="P939"/>
  <c r="C940"/>
  <c r="D940"/>
  <c r="E940"/>
  <c r="F940"/>
  <c r="G940"/>
  <c r="H940"/>
  <c r="I940"/>
  <c r="J940"/>
  <c r="K940"/>
  <c r="L940"/>
  <c r="M940"/>
  <c r="N940"/>
  <c r="O940"/>
  <c r="P940"/>
  <c r="C941"/>
  <c r="D941"/>
  <c r="E941"/>
  <c r="F941"/>
  <c r="G941"/>
  <c r="H941"/>
  <c r="I941"/>
  <c r="J941"/>
  <c r="K941"/>
  <c r="L941"/>
  <c r="M941"/>
  <c r="N941"/>
  <c r="O941"/>
  <c r="P941"/>
  <c r="C942"/>
  <c r="D942"/>
  <c r="E942"/>
  <c r="F942"/>
  <c r="G942"/>
  <c r="H942"/>
  <c r="I942"/>
  <c r="J942"/>
  <c r="K942"/>
  <c r="L942"/>
  <c r="M942"/>
  <c r="N942"/>
  <c r="O942"/>
  <c r="P942"/>
  <c r="C943"/>
  <c r="D943"/>
  <c r="E943"/>
  <c r="F943"/>
  <c r="G943"/>
  <c r="H943"/>
  <c r="I943"/>
  <c r="J943"/>
  <c r="K943"/>
  <c r="L943"/>
  <c r="M943"/>
  <c r="N943"/>
  <c r="O943"/>
  <c r="P943"/>
  <c r="C944"/>
  <c r="D944"/>
  <c r="E944"/>
  <c r="F944"/>
  <c r="G944"/>
  <c r="H944"/>
  <c r="I944"/>
  <c r="J944"/>
  <c r="K944"/>
  <c r="L944"/>
  <c r="M944"/>
  <c r="N944"/>
  <c r="O944"/>
  <c r="P944"/>
  <c r="C945"/>
  <c r="D945"/>
  <c r="E945"/>
  <c r="F945"/>
  <c r="G945"/>
  <c r="H945"/>
  <c r="I945"/>
  <c r="J945"/>
  <c r="K945"/>
  <c r="L945"/>
  <c r="M945"/>
  <c r="N945"/>
  <c r="O945"/>
  <c r="P945"/>
  <c r="C946"/>
  <c r="D946"/>
  <c r="E946"/>
  <c r="F946"/>
  <c r="G946"/>
  <c r="H946"/>
  <c r="I946"/>
  <c r="J946"/>
  <c r="K946"/>
  <c r="L946"/>
  <c r="M946"/>
  <c r="N946"/>
  <c r="O946"/>
  <c r="P946"/>
  <c r="C947"/>
  <c r="D947"/>
  <c r="E947"/>
  <c r="F947"/>
  <c r="G947"/>
  <c r="H947"/>
  <c r="I947"/>
  <c r="J947"/>
  <c r="K947"/>
  <c r="L947"/>
  <c r="M947"/>
  <c r="N947"/>
  <c r="O947"/>
  <c r="P947"/>
  <c r="C948"/>
  <c r="D948"/>
  <c r="E948"/>
  <c r="F948"/>
  <c r="G948"/>
  <c r="H948"/>
  <c r="I948"/>
  <c r="J948"/>
  <c r="K948"/>
  <c r="L948"/>
  <c r="M948"/>
  <c r="N948"/>
  <c r="O948"/>
  <c r="P948"/>
  <c r="C949"/>
  <c r="D949"/>
  <c r="E949"/>
  <c r="F949"/>
  <c r="G949"/>
  <c r="H949"/>
  <c r="I949"/>
  <c r="J949"/>
  <c r="K949"/>
  <c r="L949"/>
  <c r="M949"/>
  <c r="N949"/>
  <c r="O949"/>
  <c r="P949"/>
  <c r="C950"/>
  <c r="D950"/>
  <c r="E950"/>
  <c r="F950"/>
  <c r="G950"/>
  <c r="H950"/>
  <c r="I950"/>
  <c r="J950"/>
  <c r="K950"/>
  <c r="L950"/>
  <c r="M950"/>
  <c r="N950"/>
  <c r="O950"/>
  <c r="P950"/>
  <c r="C951"/>
  <c r="D951"/>
  <c r="E951"/>
  <c r="F951"/>
  <c r="G951"/>
  <c r="H951"/>
  <c r="I951"/>
  <c r="J951"/>
  <c r="K951"/>
  <c r="L951"/>
  <c r="M951"/>
  <c r="N951"/>
  <c r="O951"/>
  <c r="P951"/>
  <c r="C952"/>
  <c r="D952"/>
  <c r="E952"/>
  <c r="F952"/>
  <c r="G952"/>
  <c r="H952"/>
  <c r="I952"/>
  <c r="J952"/>
  <c r="K952"/>
  <c r="L952"/>
  <c r="M952"/>
  <c r="N952"/>
  <c r="O952"/>
  <c r="P952"/>
  <c r="C953"/>
  <c r="D953"/>
  <c r="E953"/>
  <c r="F953"/>
  <c r="G953"/>
  <c r="H953"/>
  <c r="I953"/>
  <c r="J953"/>
  <c r="K953"/>
  <c r="L953"/>
  <c r="M953"/>
  <c r="N953"/>
  <c r="O953"/>
  <c r="P953"/>
  <c r="C954"/>
  <c r="D954"/>
  <c r="E954"/>
  <c r="F954"/>
  <c r="G954"/>
  <c r="H954"/>
  <c r="I954"/>
  <c r="J954"/>
  <c r="K954"/>
  <c r="L954"/>
  <c r="M954"/>
  <c r="N954"/>
  <c r="O954"/>
  <c r="P954"/>
  <c r="C955"/>
  <c r="D955"/>
  <c r="E955"/>
  <c r="F955"/>
  <c r="G955"/>
  <c r="H955"/>
  <c r="I955"/>
  <c r="J955"/>
  <c r="K955"/>
  <c r="L955"/>
  <c r="M955"/>
  <c r="N955"/>
  <c r="O955"/>
  <c r="P955"/>
  <c r="C956"/>
  <c r="D956"/>
  <c r="E956"/>
  <c r="F956"/>
  <c r="G956"/>
  <c r="H956"/>
  <c r="I956"/>
  <c r="J956"/>
  <c r="K956"/>
  <c r="L956"/>
  <c r="M956"/>
  <c r="N956"/>
  <c r="O956"/>
  <c r="P956"/>
  <c r="C957"/>
  <c r="D957"/>
  <c r="E957"/>
  <c r="F957"/>
  <c r="G957"/>
  <c r="H957"/>
  <c r="I957"/>
  <c r="J957"/>
  <c r="K957"/>
  <c r="L957"/>
  <c r="M957"/>
  <c r="N957"/>
  <c r="O957"/>
  <c r="P957"/>
  <c r="C958"/>
  <c r="D958"/>
  <c r="E958"/>
  <c r="F958"/>
  <c r="G958"/>
  <c r="H958"/>
  <c r="I958"/>
  <c r="J958"/>
  <c r="K958"/>
  <c r="L958"/>
  <c r="M958"/>
  <c r="N958"/>
  <c r="O958"/>
  <c r="P958"/>
  <c r="C959"/>
  <c r="D959"/>
  <c r="E959"/>
  <c r="F959"/>
  <c r="G959"/>
  <c r="H959"/>
  <c r="I959"/>
  <c r="J959"/>
  <c r="K959"/>
  <c r="L959"/>
  <c r="M959"/>
  <c r="N959"/>
  <c r="O959"/>
  <c r="P959"/>
  <c r="C960"/>
  <c r="D960"/>
  <c r="E960"/>
  <c r="F960"/>
  <c r="G960"/>
  <c r="H960"/>
  <c r="I960"/>
  <c r="J960"/>
  <c r="K960"/>
  <c r="L960"/>
  <c r="M960"/>
  <c r="N960"/>
  <c r="O960"/>
  <c r="P960"/>
  <c r="C961"/>
  <c r="D961"/>
  <c r="E961"/>
  <c r="F961"/>
  <c r="G961"/>
  <c r="H961"/>
  <c r="I961"/>
  <c r="J961"/>
  <c r="K961"/>
  <c r="L961"/>
  <c r="M961"/>
  <c r="N961"/>
  <c r="O961"/>
  <c r="P961"/>
  <c r="C962"/>
  <c r="D962"/>
  <c r="E962"/>
  <c r="F962"/>
  <c r="G962"/>
  <c r="H962"/>
  <c r="I962"/>
  <c r="J962"/>
  <c r="K962"/>
  <c r="L962"/>
  <c r="M962"/>
  <c r="N962"/>
  <c r="O962"/>
  <c r="P962"/>
  <c r="C963"/>
  <c r="D963"/>
  <c r="E963"/>
  <c r="F963"/>
  <c r="G963"/>
  <c r="H963"/>
  <c r="I963"/>
  <c r="J963"/>
  <c r="K963"/>
  <c r="L963"/>
  <c r="M963"/>
  <c r="N963"/>
  <c r="O963"/>
  <c r="P963"/>
  <c r="C964"/>
  <c r="D964"/>
  <c r="E964"/>
  <c r="F964"/>
  <c r="G964"/>
  <c r="H964"/>
  <c r="I964"/>
  <c r="J964"/>
  <c r="K964"/>
  <c r="L964"/>
  <c r="M964"/>
  <c r="N964"/>
  <c r="O964"/>
  <c r="P964"/>
  <c r="C965"/>
  <c r="D965"/>
  <c r="E965"/>
  <c r="F965"/>
  <c r="G965"/>
  <c r="H965"/>
  <c r="I965"/>
  <c r="J965"/>
  <c r="K965"/>
  <c r="L965"/>
  <c r="M965"/>
  <c r="N965"/>
  <c r="O965"/>
  <c r="P965"/>
  <c r="C966"/>
  <c r="D966"/>
  <c r="E966"/>
  <c r="F966"/>
  <c r="G966"/>
  <c r="H966"/>
  <c r="I966"/>
  <c r="J966"/>
  <c r="K966"/>
  <c r="L966"/>
  <c r="M966"/>
  <c r="N966"/>
  <c r="O966"/>
  <c r="P966"/>
  <c r="C967"/>
  <c r="D967"/>
  <c r="E967"/>
  <c r="F967"/>
  <c r="G967"/>
  <c r="H967"/>
  <c r="I967"/>
  <c r="J967"/>
  <c r="K967"/>
  <c r="L967"/>
  <c r="M967"/>
  <c r="N967"/>
  <c r="O967"/>
  <c r="P967"/>
  <c r="C968"/>
  <c r="D968"/>
  <c r="E968"/>
  <c r="F968"/>
  <c r="G968"/>
  <c r="H968"/>
  <c r="I968"/>
  <c r="J968"/>
  <c r="K968"/>
  <c r="L968"/>
  <c r="M968"/>
  <c r="N968"/>
  <c r="O968"/>
  <c r="P968"/>
  <c r="C969"/>
  <c r="D969"/>
  <c r="E969"/>
  <c r="F969"/>
  <c r="G969"/>
  <c r="H969"/>
  <c r="I969"/>
  <c r="J969"/>
  <c r="K969"/>
  <c r="L969"/>
  <c r="M969"/>
  <c r="N969"/>
  <c r="O969"/>
  <c r="P969"/>
  <c r="C970"/>
  <c r="D970"/>
  <c r="E970"/>
  <c r="F970"/>
  <c r="G970"/>
  <c r="H970"/>
  <c r="I970"/>
  <c r="J970"/>
  <c r="K970"/>
  <c r="L970"/>
  <c r="M970"/>
  <c r="N970"/>
  <c r="O970"/>
  <c r="P970"/>
  <c r="C971"/>
  <c r="D971"/>
  <c r="E971"/>
  <c r="F971"/>
  <c r="G971"/>
  <c r="H971"/>
  <c r="I971"/>
  <c r="J971"/>
  <c r="K971"/>
  <c r="L971"/>
  <c r="M971"/>
  <c r="N971"/>
  <c r="O971"/>
  <c r="P971"/>
  <c r="C972"/>
  <c r="D972"/>
  <c r="E972"/>
  <c r="F972"/>
  <c r="G972"/>
  <c r="H972"/>
  <c r="I972"/>
  <c r="J972"/>
  <c r="K972"/>
  <c r="L972"/>
  <c r="M972"/>
  <c r="N972"/>
  <c r="O972"/>
  <c r="P972"/>
  <c r="C973"/>
  <c r="D973"/>
  <c r="E973"/>
  <c r="F973"/>
  <c r="G973"/>
  <c r="H973"/>
  <c r="I973"/>
  <c r="J973"/>
  <c r="K973"/>
  <c r="L973"/>
  <c r="M973"/>
  <c r="N973"/>
  <c r="O973"/>
  <c r="P973"/>
  <c r="C974"/>
  <c r="D974"/>
  <c r="E974"/>
  <c r="F974"/>
  <c r="G974"/>
  <c r="H974"/>
  <c r="I974"/>
  <c r="J974"/>
  <c r="K974"/>
  <c r="L974"/>
  <c r="M974"/>
  <c r="N974"/>
  <c r="O974"/>
  <c r="P974"/>
  <c r="C975"/>
  <c r="D975"/>
  <c r="E975"/>
  <c r="F975"/>
  <c r="G975"/>
  <c r="H975"/>
  <c r="I975"/>
  <c r="J975"/>
  <c r="K975"/>
  <c r="L975"/>
  <c r="M975"/>
  <c r="N975"/>
  <c r="O975"/>
  <c r="P975"/>
  <c r="C976"/>
  <c r="D976"/>
  <c r="E976"/>
  <c r="F976"/>
  <c r="G976"/>
  <c r="H976"/>
  <c r="I976"/>
  <c r="J976"/>
  <c r="K976"/>
  <c r="L976"/>
  <c r="M976"/>
  <c r="N976"/>
  <c r="O976"/>
  <c r="P976"/>
  <c r="C977"/>
  <c r="D977"/>
  <c r="E977"/>
  <c r="F977"/>
  <c r="G977"/>
  <c r="H977"/>
  <c r="I977"/>
  <c r="J977"/>
  <c r="K977"/>
  <c r="L977"/>
  <c r="M977"/>
  <c r="N977"/>
  <c r="O977"/>
  <c r="P977"/>
  <c r="C978"/>
  <c r="D978"/>
  <c r="E978"/>
  <c r="F978"/>
  <c r="G978"/>
  <c r="H978"/>
  <c r="I978"/>
  <c r="J978"/>
  <c r="K978"/>
  <c r="L978"/>
  <c r="M978"/>
  <c r="N978"/>
  <c r="O978"/>
  <c r="P978"/>
  <c r="C979"/>
  <c r="D979"/>
  <c r="E979"/>
  <c r="F979"/>
  <c r="G979"/>
  <c r="H979"/>
  <c r="I979"/>
  <c r="J979"/>
  <c r="K979"/>
  <c r="L979"/>
  <c r="M979"/>
  <c r="N979"/>
  <c r="O979"/>
  <c r="P979"/>
  <c r="C980"/>
  <c r="D980"/>
  <c r="E980"/>
  <c r="F980"/>
  <c r="G980"/>
  <c r="H980"/>
  <c r="I980"/>
  <c r="J980"/>
  <c r="K980"/>
  <c r="L980"/>
  <c r="M980"/>
  <c r="N980"/>
  <c r="O980"/>
  <c r="P980"/>
  <c r="C981"/>
  <c r="D981"/>
  <c r="E981"/>
  <c r="F981"/>
  <c r="G981"/>
  <c r="H981"/>
  <c r="I981"/>
  <c r="J981"/>
  <c r="K981"/>
  <c r="L981"/>
  <c r="M981"/>
  <c r="N981"/>
  <c r="O981"/>
  <c r="P981"/>
  <c r="C982"/>
  <c r="D982"/>
  <c r="E982"/>
  <c r="F982"/>
  <c r="G982"/>
  <c r="H982"/>
  <c r="I982"/>
  <c r="J982"/>
  <c r="K982"/>
  <c r="L982"/>
  <c r="M982"/>
  <c r="N982"/>
  <c r="O982"/>
  <c r="P982"/>
  <c r="C983"/>
  <c r="D983"/>
  <c r="E983"/>
  <c r="F983"/>
  <c r="G983"/>
  <c r="H983"/>
  <c r="I983"/>
  <c r="J983"/>
  <c r="K983"/>
  <c r="L983"/>
  <c r="M983"/>
  <c r="N983"/>
  <c r="O983"/>
  <c r="P983"/>
  <c r="C984"/>
  <c r="D984"/>
  <c r="E984"/>
  <c r="F984"/>
  <c r="G984"/>
  <c r="H984"/>
  <c r="I984"/>
  <c r="J984"/>
  <c r="K984"/>
  <c r="L984"/>
  <c r="M984"/>
  <c r="N984"/>
  <c r="O984"/>
  <c r="P984"/>
  <c r="C985"/>
  <c r="D985"/>
  <c r="E985"/>
  <c r="F985"/>
  <c r="G985"/>
  <c r="H985"/>
  <c r="I985"/>
  <c r="J985"/>
  <c r="K985"/>
  <c r="L985"/>
  <c r="M985"/>
  <c r="N985"/>
  <c r="O985"/>
  <c r="P985"/>
  <c r="C986"/>
  <c r="D986"/>
  <c r="E986"/>
  <c r="F986"/>
  <c r="G986"/>
  <c r="H986"/>
  <c r="I986"/>
  <c r="J986"/>
  <c r="K986"/>
  <c r="L986"/>
  <c r="M986"/>
  <c r="N986"/>
  <c r="O986"/>
  <c r="P986"/>
  <c r="C987"/>
  <c r="D987"/>
  <c r="E987"/>
  <c r="F987"/>
  <c r="G987"/>
  <c r="H987"/>
  <c r="I987"/>
  <c r="J987"/>
  <c r="K987"/>
  <c r="L987"/>
  <c r="M987"/>
  <c r="N987"/>
  <c r="O987"/>
  <c r="P987"/>
  <c r="C988"/>
  <c r="D988"/>
  <c r="E988"/>
  <c r="F988"/>
  <c r="G988"/>
  <c r="H988"/>
  <c r="I988"/>
  <c r="J988"/>
  <c r="K988"/>
  <c r="L988"/>
  <c r="M988"/>
  <c r="N988"/>
  <c r="O988"/>
  <c r="P988"/>
  <c r="C989"/>
  <c r="D989"/>
  <c r="E989"/>
  <c r="F989"/>
  <c r="G989"/>
  <c r="H989"/>
  <c r="I989"/>
  <c r="J989"/>
  <c r="K989"/>
  <c r="L989"/>
  <c r="M989"/>
  <c r="N989"/>
  <c r="O989"/>
  <c r="P989"/>
  <c r="C990"/>
  <c r="D990"/>
  <c r="E990"/>
  <c r="F990"/>
  <c r="G990"/>
  <c r="H990"/>
  <c r="I990"/>
  <c r="J990"/>
  <c r="K990"/>
  <c r="L990"/>
  <c r="M990"/>
  <c r="N990"/>
  <c r="O990"/>
  <c r="P990"/>
  <c r="C991"/>
  <c r="D991"/>
  <c r="E991"/>
  <c r="F991"/>
  <c r="G991"/>
  <c r="H991"/>
  <c r="I991"/>
  <c r="J991"/>
  <c r="K991"/>
  <c r="L991"/>
  <c r="M991"/>
  <c r="N991"/>
  <c r="O991"/>
  <c r="P991"/>
  <c r="C992"/>
  <c r="D992"/>
  <c r="E992"/>
  <c r="F992"/>
  <c r="G992"/>
  <c r="H992"/>
  <c r="I992"/>
  <c r="J992"/>
  <c r="K992"/>
  <c r="L992"/>
  <c r="M992"/>
  <c r="N992"/>
  <c r="O992"/>
  <c r="P992"/>
  <c r="C993"/>
  <c r="D993"/>
  <c r="E993"/>
  <c r="F993"/>
  <c r="G993"/>
  <c r="H993"/>
  <c r="I993"/>
  <c r="J993"/>
  <c r="K993"/>
  <c r="L993"/>
  <c r="M993"/>
  <c r="N993"/>
  <c r="O993"/>
  <c r="P993"/>
  <c r="C994"/>
  <c r="D994"/>
  <c r="E994"/>
  <c r="F994"/>
  <c r="G994"/>
  <c r="H994"/>
  <c r="I994"/>
  <c r="J994"/>
  <c r="K994"/>
  <c r="L994"/>
  <c r="M994"/>
  <c r="N994"/>
  <c r="O994"/>
  <c r="P994"/>
  <c r="C995"/>
  <c r="D995"/>
  <c r="E995"/>
  <c r="F995"/>
  <c r="G995"/>
  <c r="H995"/>
  <c r="I995"/>
  <c r="J995"/>
  <c r="K995"/>
  <c r="L995"/>
  <c r="M995"/>
  <c r="N995"/>
  <c r="O995"/>
  <c r="P995"/>
  <c r="C996"/>
  <c r="D996"/>
  <c r="E996"/>
  <c r="F996"/>
  <c r="G996"/>
  <c r="H996"/>
  <c r="I996"/>
  <c r="J996"/>
  <c r="K996"/>
  <c r="L996"/>
  <c r="M996"/>
  <c r="N996"/>
  <c r="O996"/>
  <c r="P996"/>
  <c r="C997"/>
  <c r="D997"/>
  <c r="E997"/>
  <c r="F997"/>
  <c r="G997"/>
  <c r="H997"/>
  <c r="I997"/>
  <c r="J997"/>
  <c r="K997"/>
  <c r="L997"/>
  <c r="M997"/>
  <c r="N997"/>
  <c r="O997"/>
  <c r="P997"/>
  <c r="C998"/>
  <c r="D998"/>
  <c r="E998"/>
  <c r="F998"/>
  <c r="G998"/>
  <c r="H998"/>
  <c r="I998"/>
  <c r="J998"/>
  <c r="K998"/>
  <c r="L998"/>
  <c r="M998"/>
  <c r="N998"/>
  <c r="O998"/>
  <c r="P998"/>
  <c r="C999"/>
  <c r="D999"/>
  <c r="E999"/>
  <c r="F999"/>
  <c r="G999"/>
  <c r="H999"/>
  <c r="I999"/>
  <c r="J999"/>
  <c r="K999"/>
  <c r="L999"/>
  <c r="M999"/>
  <c r="N999"/>
  <c r="O999"/>
  <c r="P999"/>
  <c r="C1000"/>
  <c r="D1000"/>
  <c r="E1000"/>
  <c r="F1000"/>
  <c r="G1000"/>
  <c r="H1000"/>
  <c r="I1000"/>
  <c r="J1000"/>
  <c r="K1000"/>
  <c r="L1000"/>
  <c r="M1000"/>
  <c r="N1000"/>
  <c r="O1000"/>
  <c r="P1000"/>
  <c r="C1001"/>
  <c r="D1001"/>
  <c r="E1001"/>
  <c r="F1001"/>
  <c r="G1001"/>
  <c r="H1001"/>
  <c r="I1001"/>
  <c r="J1001"/>
  <c r="K1001"/>
  <c r="L1001"/>
  <c r="M1001"/>
  <c r="N1001"/>
  <c r="O1001"/>
  <c r="P1001"/>
  <c r="C1002"/>
  <c r="D1002"/>
  <c r="E1002"/>
  <c r="F1002"/>
  <c r="G1002"/>
  <c r="H1002"/>
  <c r="I1002"/>
  <c r="J1002"/>
  <c r="K1002"/>
  <c r="L1002"/>
  <c r="M1002"/>
  <c r="N1002"/>
  <c r="O1002"/>
  <c r="P1002"/>
  <c r="C1003"/>
  <c r="D1003"/>
  <c r="E1003"/>
  <c r="F1003"/>
  <c r="G1003"/>
  <c r="H1003"/>
  <c r="I1003"/>
  <c r="J1003"/>
  <c r="K1003"/>
  <c r="L1003"/>
  <c r="M1003"/>
  <c r="N1003"/>
  <c r="O1003"/>
  <c r="P1003"/>
  <c r="C1004"/>
  <c r="D1004"/>
  <c r="E1004"/>
  <c r="F1004"/>
  <c r="G1004"/>
  <c r="H1004"/>
  <c r="I1004"/>
  <c r="J1004"/>
  <c r="K1004"/>
  <c r="L1004"/>
  <c r="M1004"/>
  <c r="N1004"/>
  <c r="O1004"/>
  <c r="P1004"/>
  <c r="C1005"/>
  <c r="D1005"/>
  <c r="E1005"/>
  <c r="F1005"/>
  <c r="G1005"/>
  <c r="H1005"/>
  <c r="I1005"/>
  <c r="J1005"/>
  <c r="K1005"/>
  <c r="L1005"/>
  <c r="M1005"/>
  <c r="N1005"/>
  <c r="O1005"/>
  <c r="P1005"/>
  <c r="C1006"/>
  <c r="D1006"/>
  <c r="E1006"/>
  <c r="F1006"/>
  <c r="G1006"/>
  <c r="H1006"/>
  <c r="I1006"/>
  <c r="J1006"/>
  <c r="K1006"/>
  <c r="L1006"/>
  <c r="M1006"/>
  <c r="N1006"/>
  <c r="O1006"/>
  <c r="P1006"/>
  <c r="C1007"/>
  <c r="D1007"/>
  <c r="E1007"/>
  <c r="F1007"/>
  <c r="G1007"/>
  <c r="H1007"/>
  <c r="I1007"/>
  <c r="J1007"/>
  <c r="K1007"/>
  <c r="L1007"/>
  <c r="M1007"/>
  <c r="N1007"/>
  <c r="O1007"/>
  <c r="P1007"/>
  <c r="C1008"/>
  <c r="D1008"/>
  <c r="E1008"/>
  <c r="F1008"/>
  <c r="G1008"/>
  <c r="H1008"/>
  <c r="I1008"/>
  <c r="J1008"/>
  <c r="K1008"/>
  <c r="L1008"/>
  <c r="M1008"/>
  <c r="N1008"/>
  <c r="O1008"/>
  <c r="P1008"/>
  <c r="C1009"/>
  <c r="D1009"/>
  <c r="E1009"/>
  <c r="F1009"/>
  <c r="G1009"/>
  <c r="H1009"/>
  <c r="I1009"/>
  <c r="J1009"/>
  <c r="K1009"/>
  <c r="L1009"/>
  <c r="M1009"/>
  <c r="N1009"/>
  <c r="O1009"/>
  <c r="P1009"/>
  <c r="C1011"/>
  <c r="D1011"/>
  <c r="E1011"/>
  <c r="F1011"/>
  <c r="G1011"/>
  <c r="H1011"/>
  <c r="I1011"/>
  <c r="J1011"/>
  <c r="K1011"/>
  <c r="L1011"/>
  <c r="M1011"/>
  <c r="N1011"/>
  <c r="O1011"/>
  <c r="P1011"/>
  <c r="C1012"/>
  <c r="D1012"/>
  <c r="E1012"/>
  <c r="F1012"/>
  <c r="G1012"/>
  <c r="H1012"/>
  <c r="I1012"/>
  <c r="J1012"/>
  <c r="K1012"/>
  <c r="L1012"/>
  <c r="M1012"/>
  <c r="N1012"/>
  <c r="O1012"/>
  <c r="P1012"/>
  <c r="C1013"/>
  <c r="D1013"/>
  <c r="E1013"/>
  <c r="F1013"/>
  <c r="G1013"/>
  <c r="H1013"/>
  <c r="I1013"/>
  <c r="J1013"/>
  <c r="K1013"/>
  <c r="L1013"/>
  <c r="M1013"/>
  <c r="N1013"/>
  <c r="O1013"/>
  <c r="P1013"/>
  <c r="C1014"/>
  <c r="D1014"/>
  <c r="E1014"/>
  <c r="F1014"/>
  <c r="G1014"/>
  <c r="H1014"/>
  <c r="I1014"/>
  <c r="J1014"/>
  <c r="K1014"/>
  <c r="L1014"/>
  <c r="M1014"/>
  <c r="N1014"/>
  <c r="O1014"/>
  <c r="P1014"/>
  <c r="C1015"/>
  <c r="D1015"/>
  <c r="E1015"/>
  <c r="F1015"/>
  <c r="G1015"/>
  <c r="H1015"/>
  <c r="I1015"/>
  <c r="J1015"/>
  <c r="K1015"/>
  <c r="L1015"/>
  <c r="M1015"/>
  <c r="N1015"/>
  <c r="O1015"/>
  <c r="P1015"/>
  <c r="C1016"/>
  <c r="D1016"/>
  <c r="E1016"/>
  <c r="F1016"/>
  <c r="G1016"/>
  <c r="H1016"/>
  <c r="I1016"/>
  <c r="J1016"/>
  <c r="K1016"/>
  <c r="L1016"/>
  <c r="M1016"/>
  <c r="N1016"/>
  <c r="O1016"/>
  <c r="P1016"/>
  <c r="C1017"/>
  <c r="D1017"/>
  <c r="E1017"/>
  <c r="F1017"/>
  <c r="G1017"/>
  <c r="H1017"/>
  <c r="I1017"/>
  <c r="J1017"/>
  <c r="K1017"/>
  <c r="L1017"/>
  <c r="M1017"/>
  <c r="N1017"/>
  <c r="O1017"/>
  <c r="P1017"/>
  <c r="C1018"/>
  <c r="D1018"/>
  <c r="E1018"/>
  <c r="F1018"/>
  <c r="G1018"/>
  <c r="H1018"/>
  <c r="I1018"/>
  <c r="J1018"/>
  <c r="K1018"/>
  <c r="L1018"/>
  <c r="M1018"/>
  <c r="N1018"/>
  <c r="O1018"/>
  <c r="P1018"/>
  <c r="C1019"/>
  <c r="D1019"/>
  <c r="E1019"/>
  <c r="F1019"/>
  <c r="G1019"/>
  <c r="H1019"/>
  <c r="I1019"/>
  <c r="J1019"/>
  <c r="K1019"/>
  <c r="L1019"/>
  <c r="M1019"/>
  <c r="N1019"/>
  <c r="O1019"/>
  <c r="P1019"/>
  <c r="C1020"/>
  <c r="D1020"/>
  <c r="E1020"/>
  <c r="F1020"/>
  <c r="G1020"/>
  <c r="H1020"/>
  <c r="I1020"/>
  <c r="J1020"/>
  <c r="K1020"/>
  <c r="L1020"/>
  <c r="M1020"/>
  <c r="N1020"/>
  <c r="O1020"/>
  <c r="P1020"/>
  <c r="C1021"/>
  <c r="D1021"/>
  <c r="E1021"/>
  <c r="F1021"/>
  <c r="G1021"/>
  <c r="H1021"/>
  <c r="I1021"/>
  <c r="J1021"/>
  <c r="K1021"/>
  <c r="L1021"/>
  <c r="M1021"/>
  <c r="N1021"/>
  <c r="O1021"/>
  <c r="P1021"/>
  <c r="C1022"/>
  <c r="D1022"/>
  <c r="E1022"/>
  <c r="F1022"/>
  <c r="G1022"/>
  <c r="H1022"/>
  <c r="I1022"/>
  <c r="J1022"/>
  <c r="K1022"/>
  <c r="L1022"/>
  <c r="M1022"/>
  <c r="N1022"/>
  <c r="O1022"/>
  <c r="P1022"/>
  <c r="C1023"/>
  <c r="D1023"/>
  <c r="E1023"/>
  <c r="F1023"/>
  <c r="G1023"/>
  <c r="H1023"/>
  <c r="I1023"/>
  <c r="J1023"/>
  <c r="K1023"/>
  <c r="L1023"/>
  <c r="M1023"/>
  <c r="N1023"/>
  <c r="O1023"/>
  <c r="P1023"/>
  <c r="C1024"/>
  <c r="D1024"/>
  <c r="E1024"/>
  <c r="F1024"/>
  <c r="G1024"/>
  <c r="H1024"/>
  <c r="I1024"/>
  <c r="J1024"/>
  <c r="K1024"/>
  <c r="L1024"/>
  <c r="M1024"/>
  <c r="N1024"/>
  <c r="O1024"/>
  <c r="P1024"/>
  <c r="C1025"/>
  <c r="D1025"/>
  <c r="E1025"/>
  <c r="F1025"/>
  <c r="G1025"/>
  <c r="H1025"/>
  <c r="I1025"/>
  <c r="J1025"/>
  <c r="K1025"/>
  <c r="L1025"/>
  <c r="M1025"/>
  <c r="N1025"/>
  <c r="O1025"/>
  <c r="P1025"/>
  <c r="C1026"/>
  <c r="D1026"/>
  <c r="E1026"/>
  <c r="F1026"/>
  <c r="G1026"/>
  <c r="H1026"/>
  <c r="I1026"/>
  <c r="J1026"/>
  <c r="K1026"/>
  <c r="L1026"/>
  <c r="M1026"/>
  <c r="N1026"/>
  <c r="O1026"/>
  <c r="P1026"/>
  <c r="C1027"/>
  <c r="D1027"/>
  <c r="E1027"/>
  <c r="F1027"/>
  <c r="G1027"/>
  <c r="H1027"/>
  <c r="I1027"/>
  <c r="J1027"/>
  <c r="K1027"/>
  <c r="L1027"/>
  <c r="M1027"/>
  <c r="N1027"/>
  <c r="O1027"/>
  <c r="P1027"/>
  <c r="C1028"/>
  <c r="D1028"/>
  <c r="E1028"/>
  <c r="F1028"/>
  <c r="G1028"/>
  <c r="H1028"/>
  <c r="I1028"/>
  <c r="J1028"/>
  <c r="K1028"/>
  <c r="L1028"/>
  <c r="M1028"/>
  <c r="N1028"/>
  <c r="O1028"/>
  <c r="P1028"/>
  <c r="C1029"/>
  <c r="D1029"/>
  <c r="E1029"/>
  <c r="F1029"/>
  <c r="G1029"/>
  <c r="H1029"/>
  <c r="I1029"/>
  <c r="J1029"/>
  <c r="K1029"/>
  <c r="L1029"/>
  <c r="M1029"/>
  <c r="N1029"/>
  <c r="O1029"/>
  <c r="P1029"/>
  <c r="C1030"/>
  <c r="D1030"/>
  <c r="E1030"/>
  <c r="F1030"/>
  <c r="G1030"/>
  <c r="H1030"/>
  <c r="I1030"/>
  <c r="J1030"/>
  <c r="K1030"/>
  <c r="L1030"/>
  <c r="M1030"/>
  <c r="N1030"/>
  <c r="O1030"/>
  <c r="P1030"/>
  <c r="C1031"/>
  <c r="D1031"/>
  <c r="E1031"/>
  <c r="F1031"/>
  <c r="G1031"/>
  <c r="H1031"/>
  <c r="I1031"/>
  <c r="J1031"/>
  <c r="K1031"/>
  <c r="L1031"/>
  <c r="M1031"/>
  <c r="N1031"/>
  <c r="O1031"/>
  <c r="P1031"/>
  <c r="C1032"/>
  <c r="D1032"/>
  <c r="E1032"/>
  <c r="F1032"/>
  <c r="G1032"/>
  <c r="H1032"/>
  <c r="I1032"/>
  <c r="J1032"/>
  <c r="K1032"/>
  <c r="L1032"/>
  <c r="M1032"/>
  <c r="N1032"/>
  <c r="O1032"/>
  <c r="P1032"/>
  <c r="C1033"/>
  <c r="D1033"/>
  <c r="E1033"/>
  <c r="F1033"/>
  <c r="G1033"/>
  <c r="H1033"/>
  <c r="I1033"/>
  <c r="J1033"/>
  <c r="K1033"/>
  <c r="L1033"/>
  <c r="M1033"/>
  <c r="N1033"/>
  <c r="O1033"/>
  <c r="P1033"/>
  <c r="C1034"/>
  <c r="D1034"/>
  <c r="E1034"/>
  <c r="F1034"/>
  <c r="G1034"/>
  <c r="H1034"/>
  <c r="I1034"/>
  <c r="J1034"/>
  <c r="K1034"/>
  <c r="L1034"/>
  <c r="M1034"/>
  <c r="N1034"/>
  <c r="O1034"/>
  <c r="P1034"/>
  <c r="C1035"/>
  <c r="D1035"/>
  <c r="E1035"/>
  <c r="F1035"/>
  <c r="G1035"/>
  <c r="H1035"/>
  <c r="I1035"/>
  <c r="J1035"/>
  <c r="K1035"/>
  <c r="L1035"/>
  <c r="M1035"/>
  <c r="N1035"/>
  <c r="O1035"/>
  <c r="P1035"/>
  <c r="C1036"/>
  <c r="D1036"/>
  <c r="E1036"/>
  <c r="F1036"/>
  <c r="G1036"/>
  <c r="H1036"/>
  <c r="I1036"/>
  <c r="J1036"/>
  <c r="K1036"/>
  <c r="L1036"/>
  <c r="M1036"/>
  <c r="N1036"/>
  <c r="O1036"/>
  <c r="P1036"/>
  <c r="C1037"/>
  <c r="D1037"/>
  <c r="E1037"/>
  <c r="F1037"/>
  <c r="G1037"/>
  <c r="H1037"/>
  <c r="I1037"/>
  <c r="J1037"/>
  <c r="K1037"/>
  <c r="L1037"/>
  <c r="M1037"/>
  <c r="N1037"/>
  <c r="O1037"/>
  <c r="P1037"/>
  <c r="C1038"/>
  <c r="D1038"/>
  <c r="E1038"/>
  <c r="F1038"/>
  <c r="G1038"/>
  <c r="H1038"/>
  <c r="I1038"/>
  <c r="J1038"/>
  <c r="K1038"/>
  <c r="L1038"/>
  <c r="M1038"/>
  <c r="N1038"/>
  <c r="O1038"/>
  <c r="P1038"/>
  <c r="C1039"/>
  <c r="D1039"/>
  <c r="E1039"/>
  <c r="F1039"/>
  <c r="G1039"/>
  <c r="H1039"/>
  <c r="I1039"/>
  <c r="J1039"/>
  <c r="K1039"/>
  <c r="L1039"/>
  <c r="M1039"/>
  <c r="N1039"/>
  <c r="O1039"/>
  <c r="P1039"/>
  <c r="C1040"/>
  <c r="D1040"/>
  <c r="E1040"/>
  <c r="F1040"/>
  <c r="G1040"/>
  <c r="H1040"/>
  <c r="I1040"/>
  <c r="J1040"/>
  <c r="K1040"/>
  <c r="L1040"/>
  <c r="M1040"/>
  <c r="N1040"/>
  <c r="O1040"/>
  <c r="P1040"/>
  <c r="C1041"/>
  <c r="D1041"/>
  <c r="E1041"/>
  <c r="F1041"/>
  <c r="G1041"/>
  <c r="H1041"/>
  <c r="I1041"/>
  <c r="J1041"/>
  <c r="K1041"/>
  <c r="L1041"/>
  <c r="M1041"/>
  <c r="N1041"/>
  <c r="O1041"/>
  <c r="P1041"/>
  <c r="C1042"/>
  <c r="D1042"/>
  <c r="E1042"/>
  <c r="F1042"/>
  <c r="G1042"/>
  <c r="H1042"/>
  <c r="I1042"/>
  <c r="J1042"/>
  <c r="K1042"/>
  <c r="L1042"/>
  <c r="M1042"/>
  <c r="N1042"/>
  <c r="O1042"/>
  <c r="P1042"/>
  <c r="C1043"/>
  <c r="D1043"/>
  <c r="E1043"/>
  <c r="F1043"/>
  <c r="G1043"/>
  <c r="H1043"/>
  <c r="I1043"/>
  <c r="J1043"/>
  <c r="K1043"/>
  <c r="L1043"/>
  <c r="M1043"/>
  <c r="N1043"/>
  <c r="O1043"/>
  <c r="P1043"/>
  <c r="C1044"/>
  <c r="D1044"/>
  <c r="E1044"/>
  <c r="F1044"/>
  <c r="G1044"/>
  <c r="H1044"/>
  <c r="I1044"/>
  <c r="J1044"/>
  <c r="K1044"/>
  <c r="L1044"/>
  <c r="M1044"/>
  <c r="N1044"/>
  <c r="O1044"/>
  <c r="P1044"/>
  <c r="C1045"/>
  <c r="D1045"/>
  <c r="E1045"/>
  <c r="F1045"/>
  <c r="G1045"/>
  <c r="H1045"/>
  <c r="I1045"/>
  <c r="J1045"/>
  <c r="K1045"/>
  <c r="L1045"/>
  <c r="M1045"/>
  <c r="N1045"/>
  <c r="O1045"/>
  <c r="P1045"/>
  <c r="C1046"/>
  <c r="D1046"/>
  <c r="E1046"/>
  <c r="F1046"/>
  <c r="G1046"/>
  <c r="H1046"/>
  <c r="I1046"/>
  <c r="J1046"/>
  <c r="K1046"/>
  <c r="L1046"/>
  <c r="M1046"/>
  <c r="N1046"/>
  <c r="O1046"/>
  <c r="P1046"/>
  <c r="C1047"/>
  <c r="D1047"/>
  <c r="E1047"/>
  <c r="F1047"/>
  <c r="G1047"/>
  <c r="H1047"/>
  <c r="I1047"/>
  <c r="J1047"/>
  <c r="K1047"/>
  <c r="L1047"/>
  <c r="M1047"/>
  <c r="N1047"/>
  <c r="O1047"/>
  <c r="P1047"/>
  <c r="C1048"/>
  <c r="D1048"/>
  <c r="E1048"/>
  <c r="F1048"/>
  <c r="G1048"/>
  <c r="H1048"/>
  <c r="I1048"/>
  <c r="J1048"/>
  <c r="K1048"/>
  <c r="L1048"/>
  <c r="M1048"/>
  <c r="N1048"/>
  <c r="O1048"/>
  <c r="P1048"/>
  <c r="C1049"/>
  <c r="D1049"/>
  <c r="E1049"/>
  <c r="F1049"/>
  <c r="G1049"/>
  <c r="H1049"/>
  <c r="I1049"/>
  <c r="J1049"/>
  <c r="K1049"/>
  <c r="L1049"/>
  <c r="M1049"/>
  <c r="N1049"/>
  <c r="O1049"/>
  <c r="P1049"/>
  <c r="C1050"/>
  <c r="D1050"/>
  <c r="E1050"/>
  <c r="F1050"/>
  <c r="G1050"/>
  <c r="H1050"/>
  <c r="I1050"/>
  <c r="J1050"/>
  <c r="K1050"/>
  <c r="L1050"/>
  <c r="M1050"/>
  <c r="N1050"/>
  <c r="O1050"/>
  <c r="P1050"/>
  <c r="C1051"/>
  <c r="D1051"/>
  <c r="E1051"/>
  <c r="F1051"/>
  <c r="G1051"/>
  <c r="H1051"/>
  <c r="I1051"/>
  <c r="J1051"/>
  <c r="K1051"/>
  <c r="L1051"/>
  <c r="M1051"/>
  <c r="N1051"/>
  <c r="O1051"/>
  <c r="P1051"/>
  <c r="C1052"/>
  <c r="D1052"/>
  <c r="E1052"/>
  <c r="F1052"/>
  <c r="G1052"/>
  <c r="H1052"/>
  <c r="I1052"/>
  <c r="J1052"/>
  <c r="K1052"/>
  <c r="L1052"/>
  <c r="M1052"/>
  <c r="N1052"/>
  <c r="O1052"/>
  <c r="P1052"/>
  <c r="C1053"/>
  <c r="D1053"/>
  <c r="E1053"/>
  <c r="F1053"/>
  <c r="G1053"/>
  <c r="H1053"/>
  <c r="I1053"/>
  <c r="J1053"/>
  <c r="K1053"/>
  <c r="L1053"/>
  <c r="M1053"/>
  <c r="N1053"/>
  <c r="O1053"/>
  <c r="P1053"/>
  <c r="C1054"/>
  <c r="D1054"/>
  <c r="E1054"/>
  <c r="F1054"/>
  <c r="G1054"/>
  <c r="H1054"/>
  <c r="I1054"/>
  <c r="J1054"/>
  <c r="K1054"/>
  <c r="L1054"/>
  <c r="M1054"/>
  <c r="N1054"/>
  <c r="O1054"/>
  <c r="P1054"/>
  <c r="C1055"/>
  <c r="D1055"/>
  <c r="E1055"/>
  <c r="F1055"/>
  <c r="G1055"/>
  <c r="H1055"/>
  <c r="I1055"/>
  <c r="J1055"/>
  <c r="K1055"/>
  <c r="L1055"/>
  <c r="M1055"/>
  <c r="N1055"/>
  <c r="O1055"/>
  <c r="P1055"/>
  <c r="C1056"/>
  <c r="D1056"/>
  <c r="E1056"/>
  <c r="F1056"/>
  <c r="G1056"/>
  <c r="H1056"/>
  <c r="I1056"/>
  <c r="J1056"/>
  <c r="K1056"/>
  <c r="L1056"/>
  <c r="M1056"/>
  <c r="N1056"/>
  <c r="O1056"/>
  <c r="P1056"/>
  <c r="C1057"/>
  <c r="D1057"/>
  <c r="E1057"/>
  <c r="F1057"/>
  <c r="G1057"/>
  <c r="H1057"/>
  <c r="I1057"/>
  <c r="J1057"/>
  <c r="K1057"/>
  <c r="L1057"/>
  <c r="M1057"/>
  <c r="N1057"/>
  <c r="O1057"/>
  <c r="P1057"/>
  <c r="C1058"/>
  <c r="D1058"/>
  <c r="E1058"/>
  <c r="F1058"/>
  <c r="G1058"/>
  <c r="H1058"/>
  <c r="I1058"/>
  <c r="J1058"/>
  <c r="K1058"/>
  <c r="L1058"/>
  <c r="M1058"/>
  <c r="N1058"/>
  <c r="O1058"/>
  <c r="P1058"/>
  <c r="C1059"/>
  <c r="D1059"/>
  <c r="E1059"/>
  <c r="F1059"/>
  <c r="G1059"/>
  <c r="H1059"/>
  <c r="I1059"/>
  <c r="J1059"/>
  <c r="K1059"/>
  <c r="L1059"/>
  <c r="M1059"/>
  <c r="N1059"/>
  <c r="O1059"/>
  <c r="P1059"/>
  <c r="C1060"/>
  <c r="D1060"/>
  <c r="E1060"/>
  <c r="F1060"/>
  <c r="G1060"/>
  <c r="H1060"/>
  <c r="I1060"/>
  <c r="J1060"/>
  <c r="K1060"/>
  <c r="L1060"/>
  <c r="M1060"/>
  <c r="N1060"/>
  <c r="O1060"/>
  <c r="P1060"/>
  <c r="C1061"/>
  <c r="D1061"/>
  <c r="E1061"/>
  <c r="F1061"/>
  <c r="G1061"/>
  <c r="H1061"/>
  <c r="I1061"/>
  <c r="J1061"/>
  <c r="K1061"/>
  <c r="L1061"/>
  <c r="M1061"/>
  <c r="N1061"/>
  <c r="O1061"/>
  <c r="P1061"/>
  <c r="C1062"/>
  <c r="D1062"/>
  <c r="E1062"/>
  <c r="F1062"/>
  <c r="G1062"/>
  <c r="H1062"/>
  <c r="I1062"/>
  <c r="J1062"/>
  <c r="K1062"/>
  <c r="L1062"/>
  <c r="M1062"/>
  <c r="N1062"/>
  <c r="O1062"/>
  <c r="P1062"/>
  <c r="C1063"/>
  <c r="D1063"/>
  <c r="E1063"/>
  <c r="F1063"/>
  <c r="G1063"/>
  <c r="H1063"/>
  <c r="I1063"/>
  <c r="J1063"/>
  <c r="K1063"/>
  <c r="L1063"/>
  <c r="M1063"/>
  <c r="N1063"/>
  <c r="O1063"/>
  <c r="P1063"/>
  <c r="C1064"/>
  <c r="D1064"/>
  <c r="E1064"/>
  <c r="F1064"/>
  <c r="G1064"/>
  <c r="H1064"/>
  <c r="I1064"/>
  <c r="J1064"/>
  <c r="K1064"/>
  <c r="L1064"/>
  <c r="M1064"/>
  <c r="N1064"/>
  <c r="O1064"/>
  <c r="P1064"/>
  <c r="C1065"/>
  <c r="D1065"/>
  <c r="E1065"/>
  <c r="F1065"/>
  <c r="G1065"/>
  <c r="H1065"/>
  <c r="I1065"/>
  <c r="J1065"/>
  <c r="K1065"/>
  <c r="L1065"/>
  <c r="M1065"/>
  <c r="N1065"/>
  <c r="O1065"/>
  <c r="P1065"/>
  <c r="C1066"/>
  <c r="D1066"/>
  <c r="E1066"/>
  <c r="F1066"/>
  <c r="G1066"/>
  <c r="H1066"/>
  <c r="I1066"/>
  <c r="J1066"/>
  <c r="K1066"/>
  <c r="L1066"/>
  <c r="M1066"/>
  <c r="N1066"/>
  <c r="O1066"/>
  <c r="P1066"/>
  <c r="C1067"/>
  <c r="D1067"/>
  <c r="E1067"/>
  <c r="F1067"/>
  <c r="G1067"/>
  <c r="H1067"/>
  <c r="I1067"/>
  <c r="J1067"/>
  <c r="K1067"/>
  <c r="L1067"/>
  <c r="M1067"/>
  <c r="N1067"/>
  <c r="O1067"/>
  <c r="P1067"/>
  <c r="C1068"/>
  <c r="D1068"/>
  <c r="E1068"/>
  <c r="F1068"/>
  <c r="G1068"/>
  <c r="H1068"/>
  <c r="I1068"/>
  <c r="J1068"/>
  <c r="K1068"/>
  <c r="L1068"/>
  <c r="M1068"/>
  <c r="N1068"/>
  <c r="O1068"/>
  <c r="P1068"/>
  <c r="C1069"/>
  <c r="D1069"/>
  <c r="E1069"/>
  <c r="F1069"/>
  <c r="G1069"/>
  <c r="H1069"/>
  <c r="I1069"/>
  <c r="J1069"/>
  <c r="K1069"/>
  <c r="L1069"/>
  <c r="M1069"/>
  <c r="N1069"/>
  <c r="O1069"/>
  <c r="P1069"/>
  <c r="C1070"/>
  <c r="D1070"/>
  <c r="E1070"/>
  <c r="F1070"/>
  <c r="G1070"/>
  <c r="H1070"/>
  <c r="I1070"/>
  <c r="J1070"/>
  <c r="K1070"/>
  <c r="L1070"/>
  <c r="M1070"/>
  <c r="N1070"/>
  <c r="O1070"/>
  <c r="P1070"/>
  <c r="C1071"/>
  <c r="D1071"/>
  <c r="E1071"/>
  <c r="F1071"/>
  <c r="G1071"/>
  <c r="H1071"/>
  <c r="I1071"/>
  <c r="J1071"/>
  <c r="K1071"/>
  <c r="L1071"/>
  <c r="M1071"/>
  <c r="N1071"/>
  <c r="O1071"/>
  <c r="P1071"/>
  <c r="C1072"/>
  <c r="D1072"/>
  <c r="E1072"/>
  <c r="F1072"/>
  <c r="G1072"/>
  <c r="H1072"/>
  <c r="I1072"/>
  <c r="J1072"/>
  <c r="K1072"/>
  <c r="L1072"/>
  <c r="M1072"/>
  <c r="N1072"/>
  <c r="O1072"/>
  <c r="P1072"/>
  <c r="C1073"/>
  <c r="D1073"/>
  <c r="E1073"/>
  <c r="F1073"/>
  <c r="G1073"/>
  <c r="H1073"/>
  <c r="I1073"/>
  <c r="J1073"/>
  <c r="K1073"/>
  <c r="L1073"/>
  <c r="M1073"/>
  <c r="N1073"/>
  <c r="O1073"/>
  <c r="P1073"/>
  <c r="C1074"/>
  <c r="D1074"/>
  <c r="E1074"/>
  <c r="F1074"/>
  <c r="G1074"/>
  <c r="H1074"/>
  <c r="I1074"/>
  <c r="J1074"/>
  <c r="K1074"/>
  <c r="L1074"/>
  <c r="M1074"/>
  <c r="N1074"/>
  <c r="O1074"/>
  <c r="P1074"/>
  <c r="C1075"/>
  <c r="D1075"/>
  <c r="E1075"/>
  <c r="F1075"/>
  <c r="G1075"/>
  <c r="H1075"/>
  <c r="I1075"/>
  <c r="J1075"/>
  <c r="K1075"/>
  <c r="L1075"/>
  <c r="M1075"/>
  <c r="N1075"/>
  <c r="O1075"/>
  <c r="P1075"/>
  <c r="C1076"/>
  <c r="D1076"/>
  <c r="E1076"/>
  <c r="F1076"/>
  <c r="G1076"/>
  <c r="H1076"/>
  <c r="I1076"/>
  <c r="J1076"/>
  <c r="K1076"/>
  <c r="L1076"/>
  <c r="M1076"/>
  <c r="N1076"/>
  <c r="O1076"/>
  <c r="P1076"/>
  <c r="C1077"/>
  <c r="D1077"/>
  <c r="E1077"/>
  <c r="F1077"/>
  <c r="G1077"/>
  <c r="H1077"/>
  <c r="I1077"/>
  <c r="J1077"/>
  <c r="K1077"/>
  <c r="L1077"/>
  <c r="M1077"/>
  <c r="N1077"/>
  <c r="O1077"/>
  <c r="P1077"/>
  <c r="C1078"/>
  <c r="D1078"/>
  <c r="E1078"/>
  <c r="F1078"/>
  <c r="G1078"/>
  <c r="H1078"/>
  <c r="I1078"/>
  <c r="J1078"/>
  <c r="K1078"/>
  <c r="L1078"/>
  <c r="M1078"/>
  <c r="N1078"/>
  <c r="O1078"/>
  <c r="P1078"/>
  <c r="C1079"/>
  <c r="D1079"/>
  <c r="E1079"/>
  <c r="F1079"/>
  <c r="G1079"/>
  <c r="H1079"/>
  <c r="I1079"/>
  <c r="J1079"/>
  <c r="K1079"/>
  <c r="L1079"/>
  <c r="M1079"/>
  <c r="N1079"/>
  <c r="O1079"/>
  <c r="P1079"/>
  <c r="C1080"/>
  <c r="D1080"/>
  <c r="E1080"/>
  <c r="F1080"/>
  <c r="G1080"/>
  <c r="H1080"/>
  <c r="I1080"/>
  <c r="J1080"/>
  <c r="K1080"/>
  <c r="L1080"/>
  <c r="M1080"/>
  <c r="N1080"/>
  <c r="O1080"/>
  <c r="P1080"/>
  <c r="C1081"/>
  <c r="D1081"/>
  <c r="E1081"/>
  <c r="F1081"/>
  <c r="G1081"/>
  <c r="H1081"/>
  <c r="I1081"/>
  <c r="J1081"/>
  <c r="K1081"/>
  <c r="L1081"/>
  <c r="M1081"/>
  <c r="N1081"/>
  <c r="O1081"/>
  <c r="P1081"/>
  <c r="C1082"/>
  <c r="D1082"/>
  <c r="E1082"/>
  <c r="F1082"/>
  <c r="G1082"/>
  <c r="H1082"/>
  <c r="I1082"/>
  <c r="J1082"/>
  <c r="K1082"/>
  <c r="L1082"/>
  <c r="M1082"/>
  <c r="N1082"/>
  <c r="O1082"/>
  <c r="P1082"/>
  <c r="C1083"/>
  <c r="D1083"/>
  <c r="E1083"/>
  <c r="F1083"/>
  <c r="G1083"/>
  <c r="H1083"/>
  <c r="I1083"/>
  <c r="J1083"/>
  <c r="K1083"/>
  <c r="L1083"/>
  <c r="M1083"/>
  <c r="N1083"/>
  <c r="O1083"/>
  <c r="P1083"/>
  <c r="C1084"/>
  <c r="D1084"/>
  <c r="E1084"/>
  <c r="F1084"/>
  <c r="G1084"/>
  <c r="H1084"/>
  <c r="I1084"/>
  <c r="J1084"/>
  <c r="K1084"/>
  <c r="L1084"/>
  <c r="M1084"/>
  <c r="N1084"/>
  <c r="O1084"/>
  <c r="P1084"/>
  <c r="C1085"/>
  <c r="D1085"/>
  <c r="E1085"/>
  <c r="F1085"/>
  <c r="G1085"/>
  <c r="H1085"/>
  <c r="I1085"/>
  <c r="J1085"/>
  <c r="K1085"/>
  <c r="L1085"/>
  <c r="M1085"/>
  <c r="N1085"/>
  <c r="O1085"/>
  <c r="P1085"/>
  <c r="C1086"/>
  <c r="D1086"/>
  <c r="E1086"/>
  <c r="F1086"/>
  <c r="G1086"/>
  <c r="H1086"/>
  <c r="I1086"/>
  <c r="J1086"/>
  <c r="K1086"/>
  <c r="L1086"/>
  <c r="M1086"/>
  <c r="N1086"/>
  <c r="O1086"/>
  <c r="P1086"/>
  <c r="C1087"/>
  <c r="D1087"/>
  <c r="E1087"/>
  <c r="F1087"/>
  <c r="G1087"/>
  <c r="H1087"/>
  <c r="I1087"/>
  <c r="J1087"/>
  <c r="K1087"/>
  <c r="L1087"/>
  <c r="M1087"/>
  <c r="N1087"/>
  <c r="O1087"/>
  <c r="P1087"/>
  <c r="C1088"/>
  <c r="D1088"/>
  <c r="E1088"/>
  <c r="F1088"/>
  <c r="G1088"/>
  <c r="H1088"/>
  <c r="I1088"/>
  <c r="J1088"/>
  <c r="K1088"/>
  <c r="L1088"/>
  <c r="M1088"/>
  <c r="N1088"/>
  <c r="O1088"/>
  <c r="P1088"/>
  <c r="C1089"/>
  <c r="D1089"/>
  <c r="E1089"/>
  <c r="F1089"/>
  <c r="G1089"/>
  <c r="H1089"/>
  <c r="I1089"/>
  <c r="J1089"/>
  <c r="K1089"/>
  <c r="L1089"/>
  <c r="M1089"/>
  <c r="N1089"/>
  <c r="O1089"/>
  <c r="P1089"/>
  <c r="C1090"/>
  <c r="D1090"/>
  <c r="E1090"/>
  <c r="F1090"/>
  <c r="G1090"/>
  <c r="H1090"/>
  <c r="I1090"/>
  <c r="J1090"/>
  <c r="K1090"/>
  <c r="L1090"/>
  <c r="M1090"/>
  <c r="N1090"/>
  <c r="O1090"/>
  <c r="P1090"/>
  <c r="C1091"/>
  <c r="D1091"/>
  <c r="E1091"/>
  <c r="F1091"/>
  <c r="G1091"/>
  <c r="H1091"/>
  <c r="I1091"/>
  <c r="J1091"/>
  <c r="K1091"/>
  <c r="L1091"/>
  <c r="M1091"/>
  <c r="N1091"/>
  <c r="O1091"/>
  <c r="P1091"/>
  <c r="C1092"/>
  <c r="D1092"/>
  <c r="E1092"/>
  <c r="F1092"/>
  <c r="G1092"/>
  <c r="H1092"/>
  <c r="I1092"/>
  <c r="J1092"/>
  <c r="K1092"/>
  <c r="L1092"/>
  <c r="M1092"/>
  <c r="N1092"/>
  <c r="O1092"/>
  <c r="P1092"/>
  <c r="C1093"/>
  <c r="D1093"/>
  <c r="E1093"/>
  <c r="F1093"/>
  <c r="G1093"/>
  <c r="H1093"/>
  <c r="I1093"/>
  <c r="J1093"/>
  <c r="K1093"/>
  <c r="L1093"/>
  <c r="M1093"/>
  <c r="N1093"/>
  <c r="O1093"/>
  <c r="P1093"/>
  <c r="C1094"/>
  <c r="D1094"/>
  <c r="E1094"/>
  <c r="F1094"/>
  <c r="G1094"/>
  <c r="H1094"/>
  <c r="I1094"/>
  <c r="J1094"/>
  <c r="K1094"/>
  <c r="L1094"/>
  <c r="M1094"/>
  <c r="N1094"/>
  <c r="O1094"/>
  <c r="P1094"/>
  <c r="C1095"/>
  <c r="D1095"/>
  <c r="E1095"/>
  <c r="F1095"/>
  <c r="G1095"/>
  <c r="H1095"/>
  <c r="I1095"/>
  <c r="J1095"/>
  <c r="K1095"/>
  <c r="L1095"/>
  <c r="M1095"/>
  <c r="N1095"/>
  <c r="O1095"/>
  <c r="P1095"/>
  <c r="C1096"/>
  <c r="D1096"/>
  <c r="E1096"/>
  <c r="F1096"/>
  <c r="G1096"/>
  <c r="H1096"/>
  <c r="I1096"/>
  <c r="J1096"/>
  <c r="K1096"/>
  <c r="L1096"/>
  <c r="M1096"/>
  <c r="N1096"/>
  <c r="O1096"/>
  <c r="P1096"/>
  <c r="C1097"/>
  <c r="D1097"/>
  <c r="E1097"/>
  <c r="F1097"/>
  <c r="G1097"/>
  <c r="H1097"/>
  <c r="I1097"/>
  <c r="J1097"/>
  <c r="K1097"/>
  <c r="L1097"/>
  <c r="M1097"/>
  <c r="N1097"/>
  <c r="O1097"/>
  <c r="P1097"/>
  <c r="C1098"/>
  <c r="D1098"/>
  <c r="E1098"/>
  <c r="F1098"/>
  <c r="G1098"/>
  <c r="H1098"/>
  <c r="I1098"/>
  <c r="J1098"/>
  <c r="K1098"/>
  <c r="L1098"/>
  <c r="M1098"/>
  <c r="N1098"/>
  <c r="O1098"/>
  <c r="P1098"/>
  <c r="C1099"/>
  <c r="D1099"/>
  <c r="E1099"/>
  <c r="F1099"/>
  <c r="G1099"/>
  <c r="H1099"/>
  <c r="I1099"/>
  <c r="J1099"/>
  <c r="K1099"/>
  <c r="L1099"/>
  <c r="M1099"/>
  <c r="N1099"/>
  <c r="O1099"/>
  <c r="P1099"/>
  <c r="C1100"/>
  <c r="D1100"/>
  <c r="E1100"/>
  <c r="F1100"/>
  <c r="G1100"/>
  <c r="H1100"/>
  <c r="I1100"/>
  <c r="J1100"/>
  <c r="K1100"/>
  <c r="L1100"/>
  <c r="M1100"/>
  <c r="N1100"/>
  <c r="O1100"/>
  <c r="P1100"/>
  <c r="C1101"/>
  <c r="D1101"/>
  <c r="E1101"/>
  <c r="F1101"/>
  <c r="G1101"/>
  <c r="H1101"/>
  <c r="I1101"/>
  <c r="J1101"/>
  <c r="K1101"/>
  <c r="L1101"/>
  <c r="M1101"/>
  <c r="N1101"/>
  <c r="O1101"/>
  <c r="P1101"/>
  <c r="C1102"/>
  <c r="D1102"/>
  <c r="E1102"/>
  <c r="F1102"/>
  <c r="G1102"/>
  <c r="H1102"/>
  <c r="I1102"/>
  <c r="J1102"/>
  <c r="K1102"/>
  <c r="L1102"/>
  <c r="M1102"/>
  <c r="N1102"/>
  <c r="O1102"/>
  <c r="P1102"/>
  <c r="C1103"/>
  <c r="D1103"/>
  <c r="E1103"/>
  <c r="F1103"/>
  <c r="G1103"/>
  <c r="H1103"/>
  <c r="I1103"/>
  <c r="J1103"/>
  <c r="K1103"/>
  <c r="L1103"/>
  <c r="M1103"/>
  <c r="N1103"/>
  <c r="O1103"/>
  <c r="P1103"/>
  <c r="C1104"/>
  <c r="D1104"/>
  <c r="E1104"/>
  <c r="F1104"/>
  <c r="G1104"/>
  <c r="H1104"/>
  <c r="I1104"/>
  <c r="J1104"/>
  <c r="K1104"/>
  <c r="L1104"/>
  <c r="M1104"/>
  <c r="N1104"/>
  <c r="O1104"/>
  <c r="P1104"/>
  <c r="C1105"/>
  <c r="D1105"/>
  <c r="E1105"/>
  <c r="F1105"/>
  <c r="G1105"/>
  <c r="H1105"/>
  <c r="I1105"/>
  <c r="J1105"/>
  <c r="K1105"/>
  <c r="L1105"/>
  <c r="M1105"/>
  <c r="N1105"/>
  <c r="O1105"/>
  <c r="P1105"/>
  <c r="C1106"/>
  <c r="D1106"/>
  <c r="E1106"/>
  <c r="F1106"/>
  <c r="G1106"/>
  <c r="H1106"/>
  <c r="I1106"/>
  <c r="J1106"/>
  <c r="K1106"/>
  <c r="L1106"/>
  <c r="M1106"/>
  <c r="N1106"/>
  <c r="O1106"/>
  <c r="P1106"/>
  <c r="C1107"/>
  <c r="D1107"/>
  <c r="E1107"/>
  <c r="F1107"/>
  <c r="G1107"/>
  <c r="H1107"/>
  <c r="I1107"/>
  <c r="J1107"/>
  <c r="K1107"/>
  <c r="L1107"/>
  <c r="M1107"/>
  <c r="N1107"/>
  <c r="O1107"/>
  <c r="P1107"/>
  <c r="C1108"/>
  <c r="D1108"/>
  <c r="E1108"/>
  <c r="F1108"/>
  <c r="G1108"/>
  <c r="H1108"/>
  <c r="I1108"/>
  <c r="J1108"/>
  <c r="K1108"/>
  <c r="L1108"/>
  <c r="M1108"/>
  <c r="N1108"/>
  <c r="O1108"/>
  <c r="P1108"/>
  <c r="C1109"/>
  <c r="D1109"/>
  <c r="E1109"/>
  <c r="F1109"/>
  <c r="G1109"/>
  <c r="H1109"/>
  <c r="I1109"/>
  <c r="J1109"/>
  <c r="K1109"/>
  <c r="L1109"/>
  <c r="M1109"/>
  <c r="N1109"/>
  <c r="O1109"/>
  <c r="P1109"/>
  <c r="C1110"/>
  <c r="D1110"/>
  <c r="E1110"/>
  <c r="F1110"/>
  <c r="G1110"/>
  <c r="H1110"/>
  <c r="I1110"/>
  <c r="J1110"/>
  <c r="K1110"/>
  <c r="L1110"/>
  <c r="M1110"/>
  <c r="N1110"/>
  <c r="O1110"/>
  <c r="P1110"/>
  <c r="C1111"/>
  <c r="D1111"/>
  <c r="E1111"/>
  <c r="F1111"/>
  <c r="G1111"/>
  <c r="H1111"/>
  <c r="I1111"/>
  <c r="J1111"/>
  <c r="K1111"/>
  <c r="L1111"/>
  <c r="M1111"/>
  <c r="N1111"/>
  <c r="O1111"/>
  <c r="P1111"/>
  <c r="C1112"/>
  <c r="D1112"/>
  <c r="E1112"/>
  <c r="F1112"/>
  <c r="G1112"/>
  <c r="H1112"/>
  <c r="I1112"/>
  <c r="J1112"/>
  <c r="K1112"/>
  <c r="L1112"/>
  <c r="M1112"/>
  <c r="N1112"/>
  <c r="O1112"/>
  <c r="P1112"/>
  <c r="C1113"/>
  <c r="D1113"/>
  <c r="E1113"/>
  <c r="F1113"/>
  <c r="G1113"/>
  <c r="H1113"/>
  <c r="I1113"/>
  <c r="J1113"/>
  <c r="K1113"/>
  <c r="L1113"/>
  <c r="M1113"/>
  <c r="N1113"/>
  <c r="O1113"/>
  <c r="P1113"/>
  <c r="C1114"/>
  <c r="D1114"/>
  <c r="E1114"/>
  <c r="F1114"/>
  <c r="G1114"/>
  <c r="H1114"/>
  <c r="I1114"/>
  <c r="J1114"/>
  <c r="K1114"/>
  <c r="L1114"/>
  <c r="M1114"/>
  <c r="N1114"/>
  <c r="O1114"/>
  <c r="P1114"/>
  <c r="C1115"/>
  <c r="D1115"/>
  <c r="E1115"/>
  <c r="F1115"/>
  <c r="G1115"/>
  <c r="H1115"/>
  <c r="I1115"/>
  <c r="J1115"/>
  <c r="K1115"/>
  <c r="L1115"/>
  <c r="M1115"/>
  <c r="N1115"/>
  <c r="O1115"/>
  <c r="P1115"/>
  <c r="C1116"/>
  <c r="D1116"/>
  <c r="E1116"/>
  <c r="F1116"/>
  <c r="G1116"/>
  <c r="H1116"/>
  <c r="I1116"/>
  <c r="J1116"/>
  <c r="K1116"/>
  <c r="L1116"/>
  <c r="M1116"/>
  <c r="N1116"/>
  <c r="O1116"/>
  <c r="P1116"/>
  <c r="C1117"/>
  <c r="D1117"/>
  <c r="E1117"/>
  <c r="F1117"/>
  <c r="G1117"/>
  <c r="H1117"/>
  <c r="I1117"/>
  <c r="J1117"/>
  <c r="K1117"/>
  <c r="L1117"/>
  <c r="M1117"/>
  <c r="N1117"/>
  <c r="O1117"/>
  <c r="P1117"/>
  <c r="C1118"/>
  <c r="D1118"/>
  <c r="E1118"/>
  <c r="F1118"/>
  <c r="G1118"/>
  <c r="H1118"/>
  <c r="I1118"/>
  <c r="J1118"/>
  <c r="K1118"/>
  <c r="L1118"/>
  <c r="M1118"/>
  <c r="N1118"/>
  <c r="O1118"/>
  <c r="P1118"/>
  <c r="C1119"/>
  <c r="D1119"/>
  <c r="E1119"/>
  <c r="F1119"/>
  <c r="G1119"/>
  <c r="H1119"/>
  <c r="I1119"/>
  <c r="J1119"/>
  <c r="K1119"/>
  <c r="L1119"/>
  <c r="M1119"/>
  <c r="N1119"/>
  <c r="O1119"/>
  <c r="P1119"/>
  <c r="C1120"/>
  <c r="D1120"/>
  <c r="E1120"/>
  <c r="F1120"/>
  <c r="G1120"/>
  <c r="H1120"/>
  <c r="I1120"/>
  <c r="J1120"/>
  <c r="K1120"/>
  <c r="L1120"/>
  <c r="M1120"/>
  <c r="N1120"/>
  <c r="O1120"/>
  <c r="P1120"/>
  <c r="C1121"/>
  <c r="D1121"/>
  <c r="E1121"/>
  <c r="F1121"/>
  <c r="G1121"/>
  <c r="H1121"/>
  <c r="I1121"/>
  <c r="J1121"/>
  <c r="K1121"/>
  <c r="L1121"/>
  <c r="M1121"/>
  <c r="N1121"/>
  <c r="O1121"/>
  <c r="P1121"/>
  <c r="C1122"/>
  <c r="D1122"/>
  <c r="E1122"/>
  <c r="F1122"/>
  <c r="G1122"/>
  <c r="H1122"/>
  <c r="I1122"/>
  <c r="J1122"/>
  <c r="K1122"/>
  <c r="L1122"/>
  <c r="M1122"/>
  <c r="N1122"/>
  <c r="O1122"/>
  <c r="P1122"/>
  <c r="C1123"/>
  <c r="D1123"/>
  <c r="E1123"/>
  <c r="F1123"/>
  <c r="G1123"/>
  <c r="H1123"/>
  <c r="I1123"/>
  <c r="J1123"/>
  <c r="K1123"/>
  <c r="L1123"/>
  <c r="M1123"/>
  <c r="N1123"/>
  <c r="O1123"/>
  <c r="P1123"/>
  <c r="C1124"/>
  <c r="D1124"/>
  <c r="E1124"/>
  <c r="F1124"/>
  <c r="G1124"/>
  <c r="H1124"/>
  <c r="I1124"/>
  <c r="J1124"/>
  <c r="K1124"/>
  <c r="L1124"/>
  <c r="M1124"/>
  <c r="N1124"/>
  <c r="O1124"/>
  <c r="P1124"/>
  <c r="C1125"/>
  <c r="D1125"/>
  <c r="E1125"/>
  <c r="F1125"/>
  <c r="G1125"/>
  <c r="H1125"/>
  <c r="I1125"/>
  <c r="J1125"/>
  <c r="K1125"/>
  <c r="L1125"/>
  <c r="M1125"/>
  <c r="N1125"/>
  <c r="O1125"/>
  <c r="P1125"/>
  <c r="C1126"/>
  <c r="D1126"/>
  <c r="E1126"/>
  <c r="F1126"/>
  <c r="G1126"/>
  <c r="H1126"/>
  <c r="I1126"/>
  <c r="J1126"/>
  <c r="K1126"/>
  <c r="L1126"/>
  <c r="M1126"/>
  <c r="N1126"/>
  <c r="O1126"/>
  <c r="P1126"/>
  <c r="C1127"/>
  <c r="D1127"/>
  <c r="E1127"/>
  <c r="F1127"/>
  <c r="G1127"/>
  <c r="H1127"/>
  <c r="I1127"/>
  <c r="J1127"/>
  <c r="K1127"/>
  <c r="L1127"/>
  <c r="M1127"/>
  <c r="N1127"/>
  <c r="O1127"/>
  <c r="P1127"/>
  <c r="C1128"/>
  <c r="D1128"/>
  <c r="E1128"/>
  <c r="F1128"/>
  <c r="G1128"/>
  <c r="H1128"/>
  <c r="I1128"/>
  <c r="J1128"/>
  <c r="K1128"/>
  <c r="L1128"/>
  <c r="M1128"/>
  <c r="N1128"/>
  <c r="O1128"/>
  <c r="P1128"/>
  <c r="C1129"/>
  <c r="D1129"/>
  <c r="E1129"/>
  <c r="F1129"/>
  <c r="G1129"/>
  <c r="H1129"/>
  <c r="I1129"/>
  <c r="J1129"/>
  <c r="K1129"/>
  <c r="L1129"/>
  <c r="M1129"/>
  <c r="N1129"/>
  <c r="O1129"/>
  <c r="P1129"/>
  <c r="C1130"/>
  <c r="D1130"/>
  <c r="E1130"/>
  <c r="F1130"/>
  <c r="G1130"/>
  <c r="H1130"/>
  <c r="I1130"/>
  <c r="J1130"/>
  <c r="K1130"/>
  <c r="L1130"/>
  <c r="M1130"/>
  <c r="N1130"/>
  <c r="O1130"/>
  <c r="P1130"/>
  <c r="C1131"/>
  <c r="D1131"/>
  <c r="E1131"/>
  <c r="F1131"/>
  <c r="G1131"/>
  <c r="H1131"/>
  <c r="I1131"/>
  <c r="J1131"/>
  <c r="K1131"/>
  <c r="L1131"/>
  <c r="M1131"/>
  <c r="N1131"/>
  <c r="O1131"/>
  <c r="P1131"/>
  <c r="C1132"/>
  <c r="D1132"/>
  <c r="E1132"/>
  <c r="F1132"/>
  <c r="G1132"/>
  <c r="H1132"/>
  <c r="I1132"/>
  <c r="J1132"/>
  <c r="K1132"/>
  <c r="L1132"/>
  <c r="M1132"/>
  <c r="N1132"/>
  <c r="O1132"/>
  <c r="P1132"/>
  <c r="C1133"/>
  <c r="D1133"/>
  <c r="E1133"/>
  <c r="F1133"/>
  <c r="G1133"/>
  <c r="H1133"/>
  <c r="I1133"/>
  <c r="J1133"/>
  <c r="K1133"/>
  <c r="L1133"/>
  <c r="M1133"/>
  <c r="N1133"/>
  <c r="O1133"/>
  <c r="P1133"/>
  <c r="C1134"/>
  <c r="D1134"/>
  <c r="E1134"/>
  <c r="F1134"/>
  <c r="G1134"/>
  <c r="H1134"/>
  <c r="I1134"/>
  <c r="J1134"/>
  <c r="K1134"/>
  <c r="L1134"/>
  <c r="M1134"/>
  <c r="N1134"/>
  <c r="O1134"/>
  <c r="P1134"/>
  <c r="C1135"/>
  <c r="D1135"/>
  <c r="E1135"/>
  <c r="F1135"/>
  <c r="G1135"/>
  <c r="H1135"/>
  <c r="I1135"/>
  <c r="J1135"/>
  <c r="K1135"/>
  <c r="L1135"/>
  <c r="M1135"/>
  <c r="N1135"/>
  <c r="O1135"/>
  <c r="P1135"/>
  <c r="C1136"/>
  <c r="D1136"/>
  <c r="E1136"/>
  <c r="F1136"/>
  <c r="G1136"/>
  <c r="H1136"/>
  <c r="I1136"/>
  <c r="J1136"/>
  <c r="K1136"/>
  <c r="L1136"/>
  <c r="M1136"/>
  <c r="N1136"/>
  <c r="O1136"/>
  <c r="P1136"/>
  <c r="C1137"/>
  <c r="D1137"/>
  <c r="E1137"/>
  <c r="F1137"/>
  <c r="G1137"/>
  <c r="H1137"/>
  <c r="I1137"/>
  <c r="J1137"/>
  <c r="K1137"/>
  <c r="L1137"/>
  <c r="M1137"/>
  <c r="N1137"/>
  <c r="O1137"/>
  <c r="P1137"/>
  <c r="C1138"/>
  <c r="D1138"/>
  <c r="E1138"/>
  <c r="F1138"/>
  <c r="G1138"/>
  <c r="H1138"/>
  <c r="I1138"/>
  <c r="J1138"/>
  <c r="K1138"/>
  <c r="L1138"/>
  <c r="M1138"/>
  <c r="N1138"/>
  <c r="O1138"/>
  <c r="P1138"/>
  <c r="C1139"/>
  <c r="D1139"/>
  <c r="E1139"/>
  <c r="F1139"/>
  <c r="G1139"/>
  <c r="H1139"/>
  <c r="I1139"/>
  <c r="J1139"/>
  <c r="K1139"/>
  <c r="L1139"/>
  <c r="M1139"/>
  <c r="N1139"/>
  <c r="O1139"/>
  <c r="P1139"/>
  <c r="C1140"/>
  <c r="D1140"/>
  <c r="E1140"/>
  <c r="F1140"/>
  <c r="G1140"/>
  <c r="H1140"/>
  <c r="I1140"/>
  <c r="J1140"/>
  <c r="K1140"/>
  <c r="L1140"/>
  <c r="M1140"/>
  <c r="N1140"/>
  <c r="O1140"/>
  <c r="P1140"/>
  <c r="C1141"/>
  <c r="D1141"/>
  <c r="E1141"/>
  <c r="F1141"/>
  <c r="G1141"/>
  <c r="H1141"/>
  <c r="I1141"/>
  <c r="J1141"/>
  <c r="K1141"/>
  <c r="L1141"/>
  <c r="M1141"/>
  <c r="N1141"/>
  <c r="O1141"/>
  <c r="P1141"/>
  <c r="C1142"/>
  <c r="D1142"/>
  <c r="E1142"/>
  <c r="F1142"/>
  <c r="G1142"/>
  <c r="H1142"/>
  <c r="I1142"/>
  <c r="J1142"/>
  <c r="K1142"/>
  <c r="L1142"/>
  <c r="M1142"/>
  <c r="N1142"/>
  <c r="O1142"/>
  <c r="P1142"/>
  <c r="C1143"/>
  <c r="D1143"/>
  <c r="E1143"/>
  <c r="F1143"/>
  <c r="G1143"/>
  <c r="H1143"/>
  <c r="I1143"/>
  <c r="J1143"/>
  <c r="K1143"/>
  <c r="L1143"/>
  <c r="M1143"/>
  <c r="N1143"/>
  <c r="O1143"/>
  <c r="P1143"/>
  <c r="C1144"/>
  <c r="D1144"/>
  <c r="E1144"/>
  <c r="F1144"/>
  <c r="G1144"/>
  <c r="H1144"/>
  <c r="I1144"/>
  <c r="J1144"/>
  <c r="K1144"/>
  <c r="L1144"/>
  <c r="M1144"/>
  <c r="N1144"/>
  <c r="O1144"/>
  <c r="P1144"/>
  <c r="C1145"/>
  <c r="D1145"/>
  <c r="E1145"/>
  <c r="F1145"/>
  <c r="G1145"/>
  <c r="H1145"/>
  <c r="I1145"/>
  <c r="J1145"/>
  <c r="K1145"/>
  <c r="L1145"/>
  <c r="M1145"/>
  <c r="N1145"/>
  <c r="O1145"/>
  <c r="P1145"/>
  <c r="C1146"/>
  <c r="D1146"/>
  <c r="E1146"/>
  <c r="F1146"/>
  <c r="G1146"/>
  <c r="H1146"/>
  <c r="I1146"/>
  <c r="J1146"/>
  <c r="K1146"/>
  <c r="L1146"/>
  <c r="M1146"/>
  <c r="N1146"/>
  <c r="O1146"/>
  <c r="P1146"/>
  <c r="C1147"/>
  <c r="D1147"/>
  <c r="E1147"/>
  <c r="F1147"/>
  <c r="G1147"/>
  <c r="H1147"/>
  <c r="I1147"/>
  <c r="J1147"/>
  <c r="K1147"/>
  <c r="L1147"/>
  <c r="M1147"/>
  <c r="N1147"/>
  <c r="O1147"/>
  <c r="P1147"/>
  <c r="C1148"/>
  <c r="D1148"/>
  <c r="E1148"/>
  <c r="F1148"/>
  <c r="G1148"/>
  <c r="H1148"/>
  <c r="I1148"/>
  <c r="J1148"/>
  <c r="K1148"/>
  <c r="L1148"/>
  <c r="M1148"/>
  <c r="N1148"/>
  <c r="O1148"/>
  <c r="P1148"/>
  <c r="C1149"/>
  <c r="D1149"/>
  <c r="E1149"/>
  <c r="F1149"/>
  <c r="G1149"/>
  <c r="H1149"/>
  <c r="I1149"/>
  <c r="J1149"/>
  <c r="K1149"/>
  <c r="L1149"/>
  <c r="M1149"/>
  <c r="N1149"/>
  <c r="O1149"/>
  <c r="P1149"/>
  <c r="C1150"/>
  <c r="D1150"/>
  <c r="E1150"/>
  <c r="F1150"/>
  <c r="G1150"/>
  <c r="H1150"/>
  <c r="I1150"/>
  <c r="J1150"/>
  <c r="K1150"/>
  <c r="L1150"/>
  <c r="M1150"/>
  <c r="N1150"/>
  <c r="O1150"/>
  <c r="P1150"/>
  <c r="C1151"/>
  <c r="D1151"/>
  <c r="E1151"/>
  <c r="F1151"/>
  <c r="G1151"/>
  <c r="H1151"/>
  <c r="I1151"/>
  <c r="J1151"/>
  <c r="K1151"/>
  <c r="L1151"/>
  <c r="M1151"/>
  <c r="N1151"/>
  <c r="O1151"/>
  <c r="P1151"/>
  <c r="C1152"/>
  <c r="D1152"/>
  <c r="E1152"/>
  <c r="F1152"/>
  <c r="G1152"/>
  <c r="H1152"/>
  <c r="I1152"/>
  <c r="J1152"/>
  <c r="K1152"/>
  <c r="L1152"/>
  <c r="M1152"/>
  <c r="N1152"/>
  <c r="O1152"/>
  <c r="P1152"/>
  <c r="C1153"/>
  <c r="D1153"/>
  <c r="E1153"/>
  <c r="F1153"/>
  <c r="G1153"/>
  <c r="H1153"/>
  <c r="I1153"/>
  <c r="J1153"/>
  <c r="K1153"/>
  <c r="L1153"/>
  <c r="M1153"/>
  <c r="N1153"/>
  <c r="O1153"/>
  <c r="P1153"/>
  <c r="C1154"/>
  <c r="D1154"/>
  <c r="E1154"/>
  <c r="F1154"/>
  <c r="G1154"/>
  <c r="H1154"/>
  <c r="I1154"/>
  <c r="J1154"/>
  <c r="K1154"/>
  <c r="L1154"/>
  <c r="M1154"/>
  <c r="N1154"/>
  <c r="O1154"/>
  <c r="P1154"/>
  <c r="C1155"/>
  <c r="D1155"/>
  <c r="E1155"/>
  <c r="F1155"/>
  <c r="G1155"/>
  <c r="H1155"/>
  <c r="I1155"/>
  <c r="J1155"/>
  <c r="K1155"/>
  <c r="L1155"/>
  <c r="M1155"/>
  <c r="N1155"/>
  <c r="O1155"/>
  <c r="P1155"/>
  <c r="C1156"/>
  <c r="D1156"/>
  <c r="E1156"/>
  <c r="F1156"/>
  <c r="G1156"/>
  <c r="H1156"/>
  <c r="I1156"/>
  <c r="J1156"/>
  <c r="K1156"/>
  <c r="L1156"/>
  <c r="M1156"/>
  <c r="N1156"/>
  <c r="O1156"/>
  <c r="P1156"/>
  <c r="C1157"/>
  <c r="D1157"/>
  <c r="E1157"/>
  <c r="F1157"/>
  <c r="G1157"/>
  <c r="H1157"/>
  <c r="I1157"/>
  <c r="J1157"/>
  <c r="K1157"/>
  <c r="L1157"/>
  <c r="M1157"/>
  <c r="N1157"/>
  <c r="O1157"/>
  <c r="P1157"/>
  <c r="C1158"/>
  <c r="D1158"/>
  <c r="E1158"/>
  <c r="F1158"/>
  <c r="G1158"/>
  <c r="H1158"/>
  <c r="I1158"/>
  <c r="J1158"/>
  <c r="K1158"/>
  <c r="L1158"/>
  <c r="M1158"/>
  <c r="N1158"/>
  <c r="O1158"/>
  <c r="P1158"/>
  <c r="C1159"/>
  <c r="D1159"/>
  <c r="E1159"/>
  <c r="F1159"/>
  <c r="G1159"/>
  <c r="H1159"/>
  <c r="I1159"/>
  <c r="J1159"/>
  <c r="K1159"/>
  <c r="L1159"/>
  <c r="M1159"/>
  <c r="N1159"/>
  <c r="O1159"/>
  <c r="P1159"/>
  <c r="C1160"/>
  <c r="D1160"/>
  <c r="E1160"/>
  <c r="F1160"/>
  <c r="G1160"/>
  <c r="H1160"/>
  <c r="I1160"/>
  <c r="J1160"/>
  <c r="K1160"/>
  <c r="L1160"/>
  <c r="M1160"/>
  <c r="N1160"/>
  <c r="O1160"/>
  <c r="P1160"/>
  <c r="C1161"/>
  <c r="D1161"/>
  <c r="E1161"/>
  <c r="F1161"/>
  <c r="G1161"/>
  <c r="H1161"/>
  <c r="I1161"/>
  <c r="J1161"/>
  <c r="K1161"/>
  <c r="L1161"/>
  <c r="M1161"/>
  <c r="N1161"/>
  <c r="O1161"/>
  <c r="P1161"/>
  <c r="C1162"/>
  <c r="D1162"/>
  <c r="E1162"/>
  <c r="F1162"/>
  <c r="G1162"/>
  <c r="H1162"/>
  <c r="I1162"/>
  <c r="J1162"/>
  <c r="K1162"/>
  <c r="L1162"/>
  <c r="M1162"/>
  <c r="N1162"/>
  <c r="O1162"/>
  <c r="P1162"/>
  <c r="C1163"/>
  <c r="D1163"/>
  <c r="E1163"/>
  <c r="F1163"/>
  <c r="G1163"/>
  <c r="H1163"/>
  <c r="I1163"/>
  <c r="J1163"/>
  <c r="K1163"/>
  <c r="L1163"/>
  <c r="M1163"/>
  <c r="N1163"/>
  <c r="O1163"/>
  <c r="P1163"/>
  <c r="C1164"/>
  <c r="D1164"/>
  <c r="E1164"/>
  <c r="F1164"/>
  <c r="G1164"/>
  <c r="H1164"/>
  <c r="I1164"/>
  <c r="J1164"/>
  <c r="K1164"/>
  <c r="L1164"/>
  <c r="M1164"/>
  <c r="N1164"/>
  <c r="O1164"/>
  <c r="P1164"/>
  <c r="C1165"/>
  <c r="D1165"/>
  <c r="E1165"/>
  <c r="F1165"/>
  <c r="G1165"/>
  <c r="H1165"/>
  <c r="I1165"/>
  <c r="J1165"/>
  <c r="K1165"/>
  <c r="L1165"/>
  <c r="M1165"/>
  <c r="N1165"/>
  <c r="O1165"/>
  <c r="P1165"/>
  <c r="C1166"/>
  <c r="D1166"/>
  <c r="E1166"/>
  <c r="F1166"/>
  <c r="G1166"/>
  <c r="H1166"/>
  <c r="I1166"/>
  <c r="J1166"/>
  <c r="K1166"/>
  <c r="L1166"/>
  <c r="M1166"/>
  <c r="N1166"/>
  <c r="O1166"/>
  <c r="P1166"/>
  <c r="C1167"/>
  <c r="D1167"/>
  <c r="E1167"/>
  <c r="F1167"/>
  <c r="G1167"/>
  <c r="H1167"/>
  <c r="I1167"/>
  <c r="J1167"/>
  <c r="K1167"/>
  <c r="L1167"/>
  <c r="M1167"/>
  <c r="N1167"/>
  <c r="O1167"/>
  <c r="P1167"/>
  <c r="C1168"/>
  <c r="D1168"/>
  <c r="E1168"/>
  <c r="F1168"/>
  <c r="G1168"/>
  <c r="H1168"/>
  <c r="I1168"/>
  <c r="J1168"/>
  <c r="K1168"/>
  <c r="L1168"/>
  <c r="M1168"/>
  <c r="N1168"/>
  <c r="O1168"/>
  <c r="P1168"/>
  <c r="C1169"/>
  <c r="D1169"/>
  <c r="E1169"/>
  <c r="F1169"/>
  <c r="G1169"/>
  <c r="H1169"/>
  <c r="I1169"/>
  <c r="J1169"/>
  <c r="K1169"/>
  <c r="L1169"/>
  <c r="M1169"/>
  <c r="N1169"/>
  <c r="O1169"/>
  <c r="P1169"/>
  <c r="C1170"/>
  <c r="D1170"/>
  <c r="E1170"/>
  <c r="F1170"/>
  <c r="G1170"/>
  <c r="H1170"/>
  <c r="I1170"/>
  <c r="J1170"/>
  <c r="K1170"/>
  <c r="L1170"/>
  <c r="M1170"/>
  <c r="N1170"/>
  <c r="O1170"/>
  <c r="P1170"/>
  <c r="A11" i="13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B6"/>
  <c r="C6"/>
  <c r="D6"/>
  <c r="E6"/>
  <c r="F6"/>
  <c r="G6"/>
  <c r="H6"/>
  <c r="I6"/>
  <c r="J6"/>
  <c r="O6" s="1"/>
  <c r="K6"/>
  <c r="L6"/>
  <c r="M6"/>
  <c r="N6"/>
  <c r="P6"/>
  <c r="Q6"/>
  <c r="R6"/>
  <c r="S6"/>
  <c r="T6"/>
  <c r="B7"/>
  <c r="C7"/>
  <c r="D7"/>
  <c r="E7"/>
  <c r="F7"/>
  <c r="G7"/>
  <c r="H7"/>
  <c r="I7"/>
  <c r="J7"/>
  <c r="O7" s="1"/>
  <c r="K7"/>
  <c r="L7"/>
  <c r="M7"/>
  <c r="N7"/>
  <c r="P7"/>
  <c r="Q7"/>
  <c r="R7"/>
  <c r="S7"/>
  <c r="T7"/>
  <c r="B8"/>
  <c r="C8"/>
  <c r="D8"/>
  <c r="E8"/>
  <c r="F8"/>
  <c r="G8"/>
  <c r="H8"/>
  <c r="I8"/>
  <c r="J8"/>
  <c r="O8" s="1"/>
  <c r="K8"/>
  <c r="L8"/>
  <c r="M8"/>
  <c r="N8"/>
  <c r="P8"/>
  <c r="Q8"/>
  <c r="R8"/>
  <c r="S8"/>
  <c r="T8"/>
  <c r="B9"/>
  <c r="C9"/>
  <c r="D9"/>
  <c r="E9"/>
  <c r="F9"/>
  <c r="G9"/>
  <c r="H9"/>
  <c r="I9"/>
  <c r="J9"/>
  <c r="O9" s="1"/>
  <c r="K9"/>
  <c r="L9"/>
  <c r="M9"/>
  <c r="N9"/>
  <c r="P9"/>
  <c r="Q9"/>
  <c r="R9"/>
  <c r="S9"/>
  <c r="T9"/>
  <c r="B10"/>
  <c r="C10"/>
  <c r="D10"/>
  <c r="E10"/>
  <c r="F10"/>
  <c r="G10"/>
  <c r="H10"/>
  <c r="I10"/>
  <c r="J10"/>
  <c r="O10" s="1"/>
  <c r="K10"/>
  <c r="L10"/>
  <c r="M10"/>
  <c r="N10"/>
  <c r="P10"/>
  <c r="Q10"/>
  <c r="R10"/>
  <c r="S10"/>
  <c r="T10"/>
  <c r="B11"/>
  <c r="C11"/>
  <c r="D11"/>
  <c r="E11"/>
  <c r="F11"/>
  <c r="G11"/>
  <c r="H11"/>
  <c r="I11"/>
  <c r="J11"/>
  <c r="O11" s="1"/>
  <c r="U11" s="1"/>
  <c r="K11"/>
  <c r="L11"/>
  <c r="M11"/>
  <c r="N11"/>
  <c r="P11"/>
  <c r="Q11"/>
  <c r="R11"/>
  <c r="S11"/>
  <c r="T11"/>
  <c r="B12"/>
  <c r="C12"/>
  <c r="D12"/>
  <c r="E12"/>
  <c r="F12"/>
  <c r="G12"/>
  <c r="H12"/>
  <c r="I12"/>
  <c r="J12"/>
  <c r="O12" s="1"/>
  <c r="K12"/>
  <c r="L12"/>
  <c r="M12"/>
  <c r="N12"/>
  <c r="P12"/>
  <c r="Q12"/>
  <c r="R12"/>
  <c r="S12"/>
  <c r="T12"/>
  <c r="B13"/>
  <c r="C13"/>
  <c r="D13"/>
  <c r="E13"/>
  <c r="F13"/>
  <c r="G13"/>
  <c r="H13"/>
  <c r="I13"/>
  <c r="J13"/>
  <c r="O13" s="1"/>
  <c r="K13"/>
  <c r="L13"/>
  <c r="M13"/>
  <c r="N13"/>
  <c r="P13"/>
  <c r="Q13"/>
  <c r="R13"/>
  <c r="S13"/>
  <c r="T13"/>
  <c r="B14"/>
  <c r="C14"/>
  <c r="D14"/>
  <c r="E14"/>
  <c r="F14"/>
  <c r="G14"/>
  <c r="H14"/>
  <c r="I14"/>
  <c r="J14"/>
  <c r="O14" s="1"/>
  <c r="K14"/>
  <c r="L14"/>
  <c r="M14"/>
  <c r="N14"/>
  <c r="P14"/>
  <c r="Q14"/>
  <c r="R14"/>
  <c r="S14"/>
  <c r="T14"/>
  <c r="B15"/>
  <c r="C15"/>
  <c r="D15"/>
  <c r="E15"/>
  <c r="F15"/>
  <c r="G15"/>
  <c r="H15"/>
  <c r="I15"/>
  <c r="J15"/>
  <c r="O15" s="1"/>
  <c r="K15"/>
  <c r="L15"/>
  <c r="M15"/>
  <c r="N15"/>
  <c r="P15"/>
  <c r="Q15"/>
  <c r="R15"/>
  <c r="S15"/>
  <c r="T15"/>
  <c r="B16"/>
  <c r="C16"/>
  <c r="D16"/>
  <c r="E16"/>
  <c r="F16"/>
  <c r="G16"/>
  <c r="H16"/>
  <c r="I16"/>
  <c r="J16"/>
  <c r="O16" s="1"/>
  <c r="K16"/>
  <c r="L16"/>
  <c r="M16"/>
  <c r="N16"/>
  <c r="P16"/>
  <c r="Q16"/>
  <c r="R16"/>
  <c r="S16"/>
  <c r="T16"/>
  <c r="B17"/>
  <c r="C17"/>
  <c r="D17"/>
  <c r="E17"/>
  <c r="F17"/>
  <c r="G17"/>
  <c r="H17"/>
  <c r="I17"/>
  <c r="J17"/>
  <c r="O17" s="1"/>
  <c r="K17"/>
  <c r="L17"/>
  <c r="M17"/>
  <c r="N17"/>
  <c r="P17"/>
  <c r="Q17"/>
  <c r="R17"/>
  <c r="S17"/>
  <c r="T17"/>
  <c r="B18"/>
  <c r="C18"/>
  <c r="D18"/>
  <c r="E18"/>
  <c r="F18"/>
  <c r="G18"/>
  <c r="H18"/>
  <c r="I18"/>
  <c r="J18"/>
  <c r="O18" s="1"/>
  <c r="K18"/>
  <c r="L18"/>
  <c r="M18"/>
  <c r="N18"/>
  <c r="P18"/>
  <c r="Q18"/>
  <c r="R18"/>
  <c r="S18"/>
  <c r="T18"/>
  <c r="B19"/>
  <c r="C19"/>
  <c r="D19"/>
  <c r="E19"/>
  <c r="F19"/>
  <c r="G19"/>
  <c r="H19"/>
  <c r="I19"/>
  <c r="J19"/>
  <c r="O19" s="1"/>
  <c r="U19" s="1"/>
  <c r="K19"/>
  <c r="L19"/>
  <c r="M19"/>
  <c r="N19"/>
  <c r="P19"/>
  <c r="Q19"/>
  <c r="R19"/>
  <c r="S19"/>
  <c r="T19"/>
  <c r="B20"/>
  <c r="C20"/>
  <c r="D20"/>
  <c r="E20"/>
  <c r="F20"/>
  <c r="G20"/>
  <c r="H20"/>
  <c r="I20"/>
  <c r="J20"/>
  <c r="O20" s="1"/>
  <c r="U20" s="1"/>
  <c r="K20"/>
  <c r="L20"/>
  <c r="M20"/>
  <c r="N20"/>
  <c r="P20"/>
  <c r="Q20"/>
  <c r="R20"/>
  <c r="S20"/>
  <c r="T20"/>
  <c r="B21"/>
  <c r="C21"/>
  <c r="D21"/>
  <c r="E21"/>
  <c r="F21"/>
  <c r="G21"/>
  <c r="H21"/>
  <c r="I21"/>
  <c r="J21"/>
  <c r="O21" s="1"/>
  <c r="U21" s="1"/>
  <c r="K21"/>
  <c r="L21"/>
  <c r="M21"/>
  <c r="N21"/>
  <c r="P21"/>
  <c r="Q21"/>
  <c r="R21"/>
  <c r="S21"/>
  <c r="T21"/>
  <c r="B22"/>
  <c r="C22"/>
  <c r="D22"/>
  <c r="E22"/>
  <c r="F22"/>
  <c r="G22"/>
  <c r="H22"/>
  <c r="I22"/>
  <c r="J22"/>
  <c r="O22" s="1"/>
  <c r="U22" s="1"/>
  <c r="K22"/>
  <c r="L22"/>
  <c r="M22"/>
  <c r="N22"/>
  <c r="P22"/>
  <c r="Q22"/>
  <c r="R22"/>
  <c r="S22"/>
  <c r="T22"/>
  <c r="B23"/>
  <c r="C23"/>
  <c r="D23"/>
  <c r="E23"/>
  <c r="F23"/>
  <c r="G23"/>
  <c r="H23"/>
  <c r="I23"/>
  <c r="J23"/>
  <c r="O23" s="1"/>
  <c r="U23" s="1"/>
  <c r="K23"/>
  <c r="L23"/>
  <c r="M23"/>
  <c r="N23"/>
  <c r="P23"/>
  <c r="Q23"/>
  <c r="R23"/>
  <c r="S23"/>
  <c r="T23"/>
  <c r="B24"/>
  <c r="C24"/>
  <c r="D24"/>
  <c r="E24"/>
  <c r="F24"/>
  <c r="G24"/>
  <c r="H24"/>
  <c r="I24"/>
  <c r="J24"/>
  <c r="O24" s="1"/>
  <c r="U24" s="1"/>
  <c r="K24"/>
  <c r="L24"/>
  <c r="M24"/>
  <c r="N24"/>
  <c r="P24"/>
  <c r="Q24"/>
  <c r="R24"/>
  <c r="S24"/>
  <c r="T24"/>
  <c r="B25"/>
  <c r="C25"/>
  <c r="D25"/>
  <c r="E25"/>
  <c r="F25"/>
  <c r="G25"/>
  <c r="H25"/>
  <c r="I25"/>
  <c r="J25"/>
  <c r="O25" s="1"/>
  <c r="U25" s="1"/>
  <c r="K25"/>
  <c r="L25"/>
  <c r="M25"/>
  <c r="N25"/>
  <c r="P25"/>
  <c r="Q25"/>
  <c r="R25"/>
  <c r="S25"/>
  <c r="T25"/>
  <c r="B26"/>
  <c r="C26"/>
  <c r="D26"/>
  <c r="E26"/>
  <c r="F26"/>
  <c r="G26"/>
  <c r="H26"/>
  <c r="I26"/>
  <c r="J26"/>
  <c r="O26" s="1"/>
  <c r="U26" s="1"/>
  <c r="K26"/>
  <c r="L26"/>
  <c r="M26"/>
  <c r="N26"/>
  <c r="P26"/>
  <c r="Q26"/>
  <c r="R26"/>
  <c r="S26"/>
  <c r="T26"/>
  <c r="B27"/>
  <c r="C27"/>
  <c r="D27"/>
  <c r="E27"/>
  <c r="F27"/>
  <c r="G27"/>
  <c r="H27"/>
  <c r="I27"/>
  <c r="J27"/>
  <c r="O27" s="1"/>
  <c r="U27" s="1"/>
  <c r="K27"/>
  <c r="L27"/>
  <c r="M27"/>
  <c r="N27"/>
  <c r="P27"/>
  <c r="Q27"/>
  <c r="R27"/>
  <c r="S27"/>
  <c r="T27"/>
  <c r="B28"/>
  <c r="C28"/>
  <c r="D28"/>
  <c r="E28"/>
  <c r="F28"/>
  <c r="G28"/>
  <c r="H28"/>
  <c r="I28"/>
  <c r="J28"/>
  <c r="O28" s="1"/>
  <c r="U28" s="1"/>
  <c r="K28"/>
  <c r="L28"/>
  <c r="M28"/>
  <c r="N28"/>
  <c r="P28"/>
  <c r="Q28"/>
  <c r="R28"/>
  <c r="S28"/>
  <c r="T28"/>
  <c r="B29"/>
  <c r="C29"/>
  <c r="D29"/>
  <c r="E29"/>
  <c r="F29"/>
  <c r="G29"/>
  <c r="H29"/>
  <c r="I29"/>
  <c r="J29"/>
  <c r="O29" s="1"/>
  <c r="U29" s="1"/>
  <c r="K29"/>
  <c r="L29"/>
  <c r="M29"/>
  <c r="N29"/>
  <c r="P29"/>
  <c r="Q29"/>
  <c r="R29"/>
  <c r="S29"/>
  <c r="T29"/>
  <c r="B30"/>
  <c r="C30"/>
  <c r="D30"/>
  <c r="E30"/>
  <c r="F30"/>
  <c r="G30"/>
  <c r="H30"/>
  <c r="I30"/>
  <c r="J30"/>
  <c r="O30" s="1"/>
  <c r="U30" s="1"/>
  <c r="K30"/>
  <c r="L30"/>
  <c r="M30"/>
  <c r="N30"/>
  <c r="P30"/>
  <c r="Q30"/>
  <c r="R30"/>
  <c r="S30"/>
  <c r="T30"/>
  <c r="B31"/>
  <c r="C31"/>
  <c r="D31"/>
  <c r="E31"/>
  <c r="F31"/>
  <c r="G31"/>
  <c r="H31"/>
  <c r="I31"/>
  <c r="J31"/>
  <c r="O31" s="1"/>
  <c r="U31" s="1"/>
  <c r="K31"/>
  <c r="L31"/>
  <c r="M31"/>
  <c r="N31"/>
  <c r="P31"/>
  <c r="Q31"/>
  <c r="R31"/>
  <c r="S31"/>
  <c r="T31"/>
  <c r="B32"/>
  <c r="C32"/>
  <c r="D32"/>
  <c r="E32"/>
  <c r="F32"/>
  <c r="G32"/>
  <c r="H32"/>
  <c r="I32"/>
  <c r="J32"/>
  <c r="O32" s="1"/>
  <c r="U32" s="1"/>
  <c r="K32"/>
  <c r="L32"/>
  <c r="M32"/>
  <c r="N32"/>
  <c r="P32"/>
  <c r="Q32"/>
  <c r="R32"/>
  <c r="S32"/>
  <c r="T32"/>
  <c r="B33"/>
  <c r="C33"/>
  <c r="D33"/>
  <c r="E33"/>
  <c r="F33"/>
  <c r="G33"/>
  <c r="H33"/>
  <c r="I33"/>
  <c r="J33"/>
  <c r="O33" s="1"/>
  <c r="U33" s="1"/>
  <c r="K33"/>
  <c r="L33"/>
  <c r="M33"/>
  <c r="N33"/>
  <c r="P33"/>
  <c r="Q33"/>
  <c r="R33"/>
  <c r="S33"/>
  <c r="T33"/>
  <c r="B34"/>
  <c r="C34"/>
  <c r="D34"/>
  <c r="E34"/>
  <c r="F34"/>
  <c r="G34"/>
  <c r="H34"/>
  <c r="I34"/>
  <c r="J34"/>
  <c r="O34" s="1"/>
  <c r="U34" s="1"/>
  <c r="K34"/>
  <c r="L34"/>
  <c r="M34"/>
  <c r="N34"/>
  <c r="P34"/>
  <c r="Q34"/>
  <c r="R34"/>
  <c r="S34"/>
  <c r="T34"/>
  <c r="B35"/>
  <c r="C35"/>
  <c r="D35"/>
  <c r="E35"/>
  <c r="F35"/>
  <c r="G35"/>
  <c r="H35"/>
  <c r="I35"/>
  <c r="J35"/>
  <c r="O35" s="1"/>
  <c r="U35" s="1"/>
  <c r="K35"/>
  <c r="L35"/>
  <c r="M35"/>
  <c r="N35"/>
  <c r="P35"/>
  <c r="Q35"/>
  <c r="R35"/>
  <c r="S35"/>
  <c r="T35"/>
  <c r="B36"/>
  <c r="C36"/>
  <c r="D36"/>
  <c r="E36"/>
  <c r="F36"/>
  <c r="G36"/>
  <c r="H36"/>
  <c r="I36"/>
  <c r="J36"/>
  <c r="O36" s="1"/>
  <c r="U36" s="1"/>
  <c r="K36"/>
  <c r="L36"/>
  <c r="M36"/>
  <c r="N36"/>
  <c r="P36"/>
  <c r="Q36"/>
  <c r="R36"/>
  <c r="S36"/>
  <c r="T36"/>
  <c r="B37"/>
  <c r="C37"/>
  <c r="D37"/>
  <c r="E37"/>
  <c r="F37"/>
  <c r="G37"/>
  <c r="H37"/>
  <c r="I37"/>
  <c r="J37"/>
  <c r="O37" s="1"/>
  <c r="U37" s="1"/>
  <c r="K37"/>
  <c r="L37"/>
  <c r="M37"/>
  <c r="N37"/>
  <c r="P37"/>
  <c r="Q37"/>
  <c r="R37"/>
  <c r="S37"/>
  <c r="T37"/>
  <c r="B38"/>
  <c r="C38"/>
  <c r="D38"/>
  <c r="E38"/>
  <c r="F38"/>
  <c r="G38"/>
  <c r="H38"/>
  <c r="I38"/>
  <c r="J38"/>
  <c r="O38" s="1"/>
  <c r="U38" s="1"/>
  <c r="K38"/>
  <c r="L38"/>
  <c r="M38"/>
  <c r="N38"/>
  <c r="P38"/>
  <c r="Q38"/>
  <c r="R38"/>
  <c r="S38"/>
  <c r="T38"/>
  <c r="B39"/>
  <c r="C39"/>
  <c r="D39"/>
  <c r="E39"/>
  <c r="F39"/>
  <c r="G39"/>
  <c r="H39"/>
  <c r="I39"/>
  <c r="J39"/>
  <c r="O39" s="1"/>
  <c r="U39" s="1"/>
  <c r="K39"/>
  <c r="L39"/>
  <c r="M39"/>
  <c r="N39"/>
  <c r="P39"/>
  <c r="Q39"/>
  <c r="R39"/>
  <c r="S39"/>
  <c r="T39"/>
  <c r="B40"/>
  <c r="C40"/>
  <c r="D40"/>
  <c r="E40"/>
  <c r="F40"/>
  <c r="G40"/>
  <c r="H40"/>
  <c r="I40"/>
  <c r="J40"/>
  <c r="O40" s="1"/>
  <c r="U40" s="1"/>
  <c r="K40"/>
  <c r="L40"/>
  <c r="M40"/>
  <c r="N40"/>
  <c r="P40"/>
  <c r="Q40"/>
  <c r="R40"/>
  <c r="S40"/>
  <c r="T40"/>
  <c r="B41"/>
  <c r="C41"/>
  <c r="D41"/>
  <c r="E41"/>
  <c r="F41"/>
  <c r="G41"/>
  <c r="H41"/>
  <c r="I41"/>
  <c r="J41"/>
  <c r="O41" s="1"/>
  <c r="U41" s="1"/>
  <c r="K41"/>
  <c r="L41"/>
  <c r="M41"/>
  <c r="N41"/>
  <c r="P41"/>
  <c r="Q41"/>
  <c r="R41"/>
  <c r="S41"/>
  <c r="T41"/>
  <c r="B42"/>
  <c r="C42"/>
  <c r="D42"/>
  <c r="E42"/>
  <c r="F42"/>
  <c r="G42"/>
  <c r="H42"/>
  <c r="I42"/>
  <c r="J42"/>
  <c r="O42" s="1"/>
  <c r="U42" s="1"/>
  <c r="K42"/>
  <c r="L42"/>
  <c r="M42"/>
  <c r="N42"/>
  <c r="P42"/>
  <c r="Q42"/>
  <c r="R42"/>
  <c r="S42"/>
  <c r="T42"/>
  <c r="B43"/>
  <c r="C43"/>
  <c r="D43"/>
  <c r="E43"/>
  <c r="F43"/>
  <c r="G43"/>
  <c r="H43"/>
  <c r="I43"/>
  <c r="J43"/>
  <c r="O43" s="1"/>
  <c r="U43" s="1"/>
  <c r="K43"/>
  <c r="L43"/>
  <c r="M43"/>
  <c r="N43"/>
  <c r="P43"/>
  <c r="Q43"/>
  <c r="R43"/>
  <c r="S43"/>
  <c r="T43"/>
  <c r="B44"/>
  <c r="C44"/>
  <c r="D44"/>
  <c r="E44"/>
  <c r="F44"/>
  <c r="G44"/>
  <c r="H44"/>
  <c r="I44"/>
  <c r="J44"/>
  <c r="O44" s="1"/>
  <c r="U44" s="1"/>
  <c r="K44"/>
  <c r="L44"/>
  <c r="M44"/>
  <c r="N44"/>
  <c r="P44"/>
  <c r="Q44"/>
  <c r="R44"/>
  <c r="S44"/>
  <c r="T44"/>
  <c r="B45"/>
  <c r="C45"/>
  <c r="D45"/>
  <c r="E45"/>
  <c r="F45"/>
  <c r="G45"/>
  <c r="H45"/>
  <c r="I45"/>
  <c r="J45"/>
  <c r="O45" s="1"/>
  <c r="U45" s="1"/>
  <c r="K45"/>
  <c r="L45"/>
  <c r="M45"/>
  <c r="N45"/>
  <c r="P45"/>
  <c r="Q45"/>
  <c r="R45"/>
  <c r="S45"/>
  <c r="T45"/>
  <c r="B46"/>
  <c r="C46"/>
  <c r="D46"/>
  <c r="E46"/>
  <c r="F46"/>
  <c r="G46"/>
  <c r="H46"/>
  <c r="I46"/>
  <c r="J46"/>
  <c r="O46" s="1"/>
  <c r="U46" s="1"/>
  <c r="K46"/>
  <c r="L46"/>
  <c r="M46"/>
  <c r="N46"/>
  <c r="P46"/>
  <c r="Q46"/>
  <c r="R46"/>
  <c r="S46"/>
  <c r="T46"/>
  <c r="B47"/>
  <c r="C47"/>
  <c r="D47"/>
  <c r="E47"/>
  <c r="F47"/>
  <c r="G47"/>
  <c r="H47"/>
  <c r="I47"/>
  <c r="J47"/>
  <c r="O47" s="1"/>
  <c r="U47" s="1"/>
  <c r="K47"/>
  <c r="L47"/>
  <c r="M47"/>
  <c r="N47"/>
  <c r="P47"/>
  <c r="Q47"/>
  <c r="R47"/>
  <c r="S47"/>
  <c r="T47"/>
  <c r="B48"/>
  <c r="C48"/>
  <c r="D48"/>
  <c r="E48"/>
  <c r="F48"/>
  <c r="G48"/>
  <c r="H48"/>
  <c r="I48"/>
  <c r="J48"/>
  <c r="O48" s="1"/>
  <c r="U48" s="1"/>
  <c r="K48"/>
  <c r="L48"/>
  <c r="M48"/>
  <c r="N48"/>
  <c r="P48"/>
  <c r="Q48"/>
  <c r="R48"/>
  <c r="S48"/>
  <c r="T48"/>
  <c r="B49"/>
  <c r="C49"/>
  <c r="D49"/>
  <c r="E49"/>
  <c r="F49"/>
  <c r="G49"/>
  <c r="H49"/>
  <c r="I49"/>
  <c r="J49"/>
  <c r="O49" s="1"/>
  <c r="U49" s="1"/>
  <c r="K49"/>
  <c r="L49"/>
  <c r="M49"/>
  <c r="N49"/>
  <c r="P49"/>
  <c r="Q49"/>
  <c r="R49"/>
  <c r="S49"/>
  <c r="T49"/>
  <c r="B50"/>
  <c r="C50"/>
  <c r="D50"/>
  <c r="E50"/>
  <c r="F50"/>
  <c r="G50"/>
  <c r="H50"/>
  <c r="I50"/>
  <c r="J50"/>
  <c r="O50" s="1"/>
  <c r="U50" s="1"/>
  <c r="K50"/>
  <c r="L50"/>
  <c r="M50"/>
  <c r="N50"/>
  <c r="P50"/>
  <c r="Q50"/>
  <c r="R50"/>
  <c r="S50"/>
  <c r="T50"/>
  <c r="B51"/>
  <c r="C51"/>
  <c r="D51"/>
  <c r="E51"/>
  <c r="F51"/>
  <c r="G51"/>
  <c r="H51"/>
  <c r="I51"/>
  <c r="J51"/>
  <c r="O51" s="1"/>
  <c r="U51" s="1"/>
  <c r="K51"/>
  <c r="L51"/>
  <c r="M51"/>
  <c r="N51"/>
  <c r="P51"/>
  <c r="Q51"/>
  <c r="R51"/>
  <c r="S51"/>
  <c r="T51"/>
  <c r="B52"/>
  <c r="C52"/>
  <c r="D52"/>
  <c r="E52"/>
  <c r="F52"/>
  <c r="G52"/>
  <c r="H52"/>
  <c r="I52"/>
  <c r="J52"/>
  <c r="O52" s="1"/>
  <c r="U52" s="1"/>
  <c r="K52"/>
  <c r="L52"/>
  <c r="M52"/>
  <c r="N52"/>
  <c r="P52"/>
  <c r="Q52"/>
  <c r="R52"/>
  <c r="S52"/>
  <c r="T52"/>
  <c r="B53"/>
  <c r="C53"/>
  <c r="D53"/>
  <c r="E53"/>
  <c r="F53"/>
  <c r="G53"/>
  <c r="H53"/>
  <c r="I53"/>
  <c r="J53"/>
  <c r="O53" s="1"/>
  <c r="U53" s="1"/>
  <c r="K53"/>
  <c r="L53"/>
  <c r="M53"/>
  <c r="N53"/>
  <c r="P53"/>
  <c r="Q53"/>
  <c r="R53"/>
  <c r="S53"/>
  <c r="T53"/>
  <c r="B54"/>
  <c r="C54"/>
  <c r="D54"/>
  <c r="E54"/>
  <c r="F54"/>
  <c r="G54"/>
  <c r="H54"/>
  <c r="I54"/>
  <c r="J54"/>
  <c r="O54" s="1"/>
  <c r="U54" s="1"/>
  <c r="K54"/>
  <c r="L54"/>
  <c r="M54"/>
  <c r="N54"/>
  <c r="P54"/>
  <c r="Q54"/>
  <c r="R54"/>
  <c r="S54"/>
  <c r="T54"/>
  <c r="B55"/>
  <c r="C55"/>
  <c r="D55"/>
  <c r="E55"/>
  <c r="F55"/>
  <c r="G55"/>
  <c r="H55"/>
  <c r="I55"/>
  <c r="J55"/>
  <c r="O55" s="1"/>
  <c r="U55" s="1"/>
  <c r="K55"/>
  <c r="L55"/>
  <c r="M55"/>
  <c r="N55"/>
  <c r="P55"/>
  <c r="Q55"/>
  <c r="R55"/>
  <c r="S55"/>
  <c r="T55"/>
  <c r="B56"/>
  <c r="C56"/>
  <c r="D56"/>
  <c r="E56"/>
  <c r="F56"/>
  <c r="G56"/>
  <c r="H56"/>
  <c r="I56"/>
  <c r="J56"/>
  <c r="O56" s="1"/>
  <c r="U56" s="1"/>
  <c r="K56"/>
  <c r="L56"/>
  <c r="M56"/>
  <c r="N56"/>
  <c r="P56"/>
  <c r="Q56"/>
  <c r="R56"/>
  <c r="S56"/>
  <c r="T56"/>
  <c r="B57"/>
  <c r="C57"/>
  <c r="D57"/>
  <c r="E57"/>
  <c r="F57"/>
  <c r="G57"/>
  <c r="H57"/>
  <c r="I57"/>
  <c r="J57"/>
  <c r="O57" s="1"/>
  <c r="U57" s="1"/>
  <c r="K57"/>
  <c r="L57"/>
  <c r="M57"/>
  <c r="N57"/>
  <c r="P57"/>
  <c r="Q57"/>
  <c r="R57"/>
  <c r="S57"/>
  <c r="T57"/>
  <c r="B58"/>
  <c r="C58"/>
  <c r="D58"/>
  <c r="E58"/>
  <c r="F58"/>
  <c r="G58"/>
  <c r="H58"/>
  <c r="I58"/>
  <c r="J58"/>
  <c r="O58" s="1"/>
  <c r="U58" s="1"/>
  <c r="K58"/>
  <c r="L58"/>
  <c r="M58"/>
  <c r="N58"/>
  <c r="P58"/>
  <c r="Q58"/>
  <c r="R58"/>
  <c r="S58"/>
  <c r="T58"/>
  <c r="B59"/>
  <c r="C59"/>
  <c r="D59"/>
  <c r="E59"/>
  <c r="F59"/>
  <c r="G59"/>
  <c r="H59"/>
  <c r="I59"/>
  <c r="J59"/>
  <c r="O59" s="1"/>
  <c r="U59" s="1"/>
  <c r="K59"/>
  <c r="L59"/>
  <c r="M59"/>
  <c r="N59"/>
  <c r="P59"/>
  <c r="Q59"/>
  <c r="R59"/>
  <c r="S59"/>
  <c r="T59"/>
  <c r="B60"/>
  <c r="C60"/>
  <c r="D60"/>
  <c r="E60"/>
  <c r="F60"/>
  <c r="G60"/>
  <c r="H60"/>
  <c r="I60"/>
  <c r="J60"/>
  <c r="O60" s="1"/>
  <c r="U60" s="1"/>
  <c r="K60"/>
  <c r="L60"/>
  <c r="M60"/>
  <c r="N60"/>
  <c r="P60"/>
  <c r="Q60"/>
  <c r="R60"/>
  <c r="S60"/>
  <c r="T60"/>
  <c r="B61"/>
  <c r="C61"/>
  <c r="D61"/>
  <c r="E61"/>
  <c r="F61"/>
  <c r="G61"/>
  <c r="H61"/>
  <c r="I61"/>
  <c r="J61"/>
  <c r="O61" s="1"/>
  <c r="U61" s="1"/>
  <c r="K61"/>
  <c r="L61"/>
  <c r="M61"/>
  <c r="N61"/>
  <c r="P61"/>
  <c r="Q61"/>
  <c r="R61"/>
  <c r="S61"/>
  <c r="T61"/>
  <c r="B62"/>
  <c r="C62"/>
  <c r="D62"/>
  <c r="E62"/>
  <c r="F62"/>
  <c r="G62"/>
  <c r="H62"/>
  <c r="I62"/>
  <c r="J62"/>
  <c r="O62" s="1"/>
  <c r="U62" s="1"/>
  <c r="K62"/>
  <c r="L62"/>
  <c r="M62"/>
  <c r="N62"/>
  <c r="P62"/>
  <c r="Q62"/>
  <c r="R62"/>
  <c r="S62"/>
  <c r="T62"/>
  <c r="B63"/>
  <c r="C63"/>
  <c r="D63"/>
  <c r="E63"/>
  <c r="F63"/>
  <c r="G63"/>
  <c r="H63"/>
  <c r="I63"/>
  <c r="J63"/>
  <c r="O63" s="1"/>
  <c r="U63" s="1"/>
  <c r="K63"/>
  <c r="L63"/>
  <c r="M63"/>
  <c r="N63"/>
  <c r="P63"/>
  <c r="Q63"/>
  <c r="R63"/>
  <c r="S63"/>
  <c r="T63"/>
  <c r="B64"/>
  <c r="C64"/>
  <c r="D64"/>
  <c r="E64"/>
  <c r="F64"/>
  <c r="G64"/>
  <c r="H64"/>
  <c r="I64"/>
  <c r="J64"/>
  <c r="O64" s="1"/>
  <c r="U64" s="1"/>
  <c r="K64"/>
  <c r="L64"/>
  <c r="M64"/>
  <c r="N64"/>
  <c r="P64"/>
  <c r="Q64"/>
  <c r="R64"/>
  <c r="S64"/>
  <c r="T64"/>
  <c r="B65"/>
  <c r="C65"/>
  <c r="D65"/>
  <c r="E65"/>
  <c r="F65"/>
  <c r="G65"/>
  <c r="H65"/>
  <c r="I65"/>
  <c r="J65"/>
  <c r="O65" s="1"/>
  <c r="U65" s="1"/>
  <c r="K65"/>
  <c r="L65"/>
  <c r="M65"/>
  <c r="N65"/>
  <c r="P65"/>
  <c r="Q65"/>
  <c r="R65"/>
  <c r="S65"/>
  <c r="T65"/>
  <c r="B66"/>
  <c r="C66"/>
  <c r="D66"/>
  <c r="E66"/>
  <c r="F66"/>
  <c r="G66"/>
  <c r="H66"/>
  <c r="I66"/>
  <c r="J66"/>
  <c r="O66" s="1"/>
  <c r="U66" s="1"/>
  <c r="K66"/>
  <c r="L66"/>
  <c r="M66"/>
  <c r="N66"/>
  <c r="P66"/>
  <c r="Q66"/>
  <c r="R66"/>
  <c r="S66"/>
  <c r="T66"/>
  <c r="B67"/>
  <c r="C67"/>
  <c r="D67"/>
  <c r="E67"/>
  <c r="F67"/>
  <c r="G67"/>
  <c r="H67"/>
  <c r="I67"/>
  <c r="J67"/>
  <c r="O67" s="1"/>
  <c r="U67" s="1"/>
  <c r="K67"/>
  <c r="L67"/>
  <c r="M67"/>
  <c r="N67"/>
  <c r="P67"/>
  <c r="Q67"/>
  <c r="R67"/>
  <c r="S67"/>
  <c r="T67"/>
  <c r="B68"/>
  <c r="C68"/>
  <c r="D68"/>
  <c r="E68"/>
  <c r="F68"/>
  <c r="G68"/>
  <c r="H68"/>
  <c r="I68"/>
  <c r="J68"/>
  <c r="O68" s="1"/>
  <c r="U68" s="1"/>
  <c r="K68"/>
  <c r="L68"/>
  <c r="M68"/>
  <c r="N68"/>
  <c r="P68"/>
  <c r="Q68"/>
  <c r="R68"/>
  <c r="S68"/>
  <c r="T68"/>
  <c r="B69"/>
  <c r="C69"/>
  <c r="D69"/>
  <c r="E69"/>
  <c r="F69"/>
  <c r="G69"/>
  <c r="H69"/>
  <c r="I69"/>
  <c r="J69"/>
  <c r="O69" s="1"/>
  <c r="U69" s="1"/>
  <c r="K69"/>
  <c r="L69"/>
  <c r="M69"/>
  <c r="N69"/>
  <c r="P69"/>
  <c r="Q69"/>
  <c r="R69"/>
  <c r="S69"/>
  <c r="T69"/>
  <c r="B70"/>
  <c r="C70"/>
  <c r="D70"/>
  <c r="E70"/>
  <c r="F70"/>
  <c r="G70"/>
  <c r="H70"/>
  <c r="I70"/>
  <c r="J70"/>
  <c r="O70" s="1"/>
  <c r="U70" s="1"/>
  <c r="K70"/>
  <c r="L70"/>
  <c r="M70"/>
  <c r="N70"/>
  <c r="P70"/>
  <c r="Q70"/>
  <c r="R70"/>
  <c r="S70"/>
  <c r="T70"/>
  <c r="B71"/>
  <c r="C71"/>
  <c r="D71"/>
  <c r="E71"/>
  <c r="F71"/>
  <c r="G71"/>
  <c r="H71"/>
  <c r="I71"/>
  <c r="J71"/>
  <c r="O71" s="1"/>
  <c r="U71" s="1"/>
  <c r="K71"/>
  <c r="L71"/>
  <c r="M71"/>
  <c r="N71"/>
  <c r="P71"/>
  <c r="Q71"/>
  <c r="R71"/>
  <c r="S71"/>
  <c r="T71"/>
  <c r="B72"/>
  <c r="C72"/>
  <c r="D72"/>
  <c r="E72"/>
  <c r="F72"/>
  <c r="G72"/>
  <c r="H72"/>
  <c r="I72"/>
  <c r="J72"/>
  <c r="O72" s="1"/>
  <c r="U72" s="1"/>
  <c r="K72"/>
  <c r="L72"/>
  <c r="M72"/>
  <c r="N72"/>
  <c r="P72"/>
  <c r="Q72"/>
  <c r="R72"/>
  <c r="S72"/>
  <c r="T72"/>
  <c r="B73"/>
  <c r="C73"/>
  <c r="D73"/>
  <c r="E73"/>
  <c r="F73"/>
  <c r="G73"/>
  <c r="H73"/>
  <c r="I73"/>
  <c r="J73"/>
  <c r="O73" s="1"/>
  <c r="U73" s="1"/>
  <c r="K73"/>
  <c r="L73"/>
  <c r="M73"/>
  <c r="N73"/>
  <c r="P73"/>
  <c r="Q73"/>
  <c r="R73"/>
  <c r="S73"/>
  <c r="T73"/>
  <c r="B74"/>
  <c r="C74"/>
  <c r="D74"/>
  <c r="E74"/>
  <c r="F74"/>
  <c r="G74"/>
  <c r="H74"/>
  <c r="I74"/>
  <c r="J74"/>
  <c r="O74" s="1"/>
  <c r="U74" s="1"/>
  <c r="K74"/>
  <c r="L74"/>
  <c r="M74"/>
  <c r="N74"/>
  <c r="P74"/>
  <c r="Q74"/>
  <c r="R74"/>
  <c r="S74"/>
  <c r="T74"/>
  <c r="B75"/>
  <c r="C75"/>
  <c r="D75"/>
  <c r="E75"/>
  <c r="F75"/>
  <c r="G75"/>
  <c r="H75"/>
  <c r="I75"/>
  <c r="J75"/>
  <c r="O75" s="1"/>
  <c r="U75" s="1"/>
  <c r="K75"/>
  <c r="L75"/>
  <c r="M75"/>
  <c r="N75"/>
  <c r="P75"/>
  <c r="Q75"/>
  <c r="R75"/>
  <c r="S75"/>
  <c r="T75"/>
  <c r="B76"/>
  <c r="C76"/>
  <c r="D76"/>
  <c r="E76"/>
  <c r="F76"/>
  <c r="G76"/>
  <c r="H76"/>
  <c r="I76"/>
  <c r="J76"/>
  <c r="O76" s="1"/>
  <c r="U76" s="1"/>
  <c r="K76"/>
  <c r="L76"/>
  <c r="M76"/>
  <c r="N76"/>
  <c r="P76"/>
  <c r="Q76"/>
  <c r="R76"/>
  <c r="S76"/>
  <c r="T76"/>
  <c r="B77"/>
  <c r="C77"/>
  <c r="D77"/>
  <c r="E77"/>
  <c r="F77"/>
  <c r="G77"/>
  <c r="H77"/>
  <c r="I77"/>
  <c r="J77"/>
  <c r="O77" s="1"/>
  <c r="U77" s="1"/>
  <c r="K77"/>
  <c r="L77"/>
  <c r="M77"/>
  <c r="N77"/>
  <c r="P77"/>
  <c r="Q77"/>
  <c r="R77"/>
  <c r="S77"/>
  <c r="T77"/>
  <c r="B78"/>
  <c r="C78"/>
  <c r="D78"/>
  <c r="E78"/>
  <c r="F78"/>
  <c r="G78"/>
  <c r="H78"/>
  <c r="I78"/>
  <c r="J78"/>
  <c r="O78" s="1"/>
  <c r="U78" s="1"/>
  <c r="K78"/>
  <c r="L78"/>
  <c r="M78"/>
  <c r="N78"/>
  <c r="P78"/>
  <c r="Q78"/>
  <c r="R78"/>
  <c r="S78"/>
  <c r="T78"/>
  <c r="B79"/>
  <c r="C79"/>
  <c r="D79"/>
  <c r="E79"/>
  <c r="F79"/>
  <c r="G79"/>
  <c r="H79"/>
  <c r="I79"/>
  <c r="J79"/>
  <c r="O79" s="1"/>
  <c r="U79" s="1"/>
  <c r="K79"/>
  <c r="L79"/>
  <c r="M79"/>
  <c r="N79"/>
  <c r="P79"/>
  <c r="Q79"/>
  <c r="R79"/>
  <c r="S79"/>
  <c r="T79"/>
  <c r="B80"/>
  <c r="C80"/>
  <c r="D80"/>
  <c r="E80"/>
  <c r="F80"/>
  <c r="G80"/>
  <c r="H80"/>
  <c r="I80"/>
  <c r="J80"/>
  <c r="O80" s="1"/>
  <c r="U80" s="1"/>
  <c r="K80"/>
  <c r="L80"/>
  <c r="M80"/>
  <c r="N80"/>
  <c r="P80"/>
  <c r="Q80"/>
  <c r="R80"/>
  <c r="S80"/>
  <c r="T80"/>
  <c r="B81"/>
  <c r="C81"/>
  <c r="D81"/>
  <c r="E81"/>
  <c r="F81"/>
  <c r="G81"/>
  <c r="H81"/>
  <c r="I81"/>
  <c r="J81"/>
  <c r="O81" s="1"/>
  <c r="U81" s="1"/>
  <c r="K81"/>
  <c r="L81"/>
  <c r="M81"/>
  <c r="N81"/>
  <c r="P81"/>
  <c r="Q81"/>
  <c r="R81"/>
  <c r="S81"/>
  <c r="T81"/>
  <c r="B82"/>
  <c r="C82"/>
  <c r="D82"/>
  <c r="E82"/>
  <c r="F82"/>
  <c r="G82"/>
  <c r="H82"/>
  <c r="I82"/>
  <c r="J82"/>
  <c r="O82" s="1"/>
  <c r="U82" s="1"/>
  <c r="K82"/>
  <c r="L82"/>
  <c r="M82"/>
  <c r="N82"/>
  <c r="P82"/>
  <c r="Q82"/>
  <c r="R82"/>
  <c r="S82"/>
  <c r="T82"/>
  <c r="B83"/>
  <c r="C83"/>
  <c r="D83"/>
  <c r="E83"/>
  <c r="F83"/>
  <c r="G83"/>
  <c r="H83"/>
  <c r="I83"/>
  <c r="J83"/>
  <c r="O83" s="1"/>
  <c r="U83" s="1"/>
  <c r="K83"/>
  <c r="L83"/>
  <c r="M83"/>
  <c r="N83"/>
  <c r="P83"/>
  <c r="Q83"/>
  <c r="R83"/>
  <c r="S83"/>
  <c r="T83"/>
  <c r="B84"/>
  <c r="C84"/>
  <c r="D84"/>
  <c r="E84"/>
  <c r="F84"/>
  <c r="G84"/>
  <c r="H84"/>
  <c r="I84"/>
  <c r="J84"/>
  <c r="O84" s="1"/>
  <c r="U84" s="1"/>
  <c r="K84"/>
  <c r="L84"/>
  <c r="M84"/>
  <c r="N84"/>
  <c r="P84"/>
  <c r="Q84"/>
  <c r="R84"/>
  <c r="S84"/>
  <c r="T84"/>
  <c r="B85"/>
  <c r="C85"/>
  <c r="D85"/>
  <c r="E85"/>
  <c r="F85"/>
  <c r="G85"/>
  <c r="H85"/>
  <c r="I85"/>
  <c r="J85"/>
  <c r="O85" s="1"/>
  <c r="U85" s="1"/>
  <c r="K85"/>
  <c r="L85"/>
  <c r="M85"/>
  <c r="N85"/>
  <c r="P85"/>
  <c r="Q85"/>
  <c r="R85"/>
  <c r="S85"/>
  <c r="T85"/>
  <c r="B86"/>
  <c r="C86"/>
  <c r="D86"/>
  <c r="E86"/>
  <c r="F86"/>
  <c r="G86"/>
  <c r="H86"/>
  <c r="I86"/>
  <c r="J86"/>
  <c r="K86"/>
  <c r="L86"/>
  <c r="M86"/>
  <c r="N86"/>
  <c r="O86"/>
  <c r="U86" s="1"/>
  <c r="P86"/>
  <c r="Q86"/>
  <c r="R86"/>
  <c r="S86"/>
  <c r="T86"/>
  <c r="B87"/>
  <c r="C87"/>
  <c r="D87"/>
  <c r="E87"/>
  <c r="F87"/>
  <c r="G87"/>
  <c r="H87"/>
  <c r="I87"/>
  <c r="J87"/>
  <c r="K87"/>
  <c r="L87"/>
  <c r="M87"/>
  <c r="N87"/>
  <c r="O87"/>
  <c r="U87" s="1"/>
  <c r="P87"/>
  <c r="Q87"/>
  <c r="R87"/>
  <c r="S87"/>
  <c r="T87"/>
  <c r="B88"/>
  <c r="C88"/>
  <c r="D88"/>
  <c r="E88"/>
  <c r="F88"/>
  <c r="G88"/>
  <c r="H88"/>
  <c r="I88"/>
  <c r="J88"/>
  <c r="K88"/>
  <c r="L88"/>
  <c r="M88"/>
  <c r="N88"/>
  <c r="O88"/>
  <c r="U88" s="1"/>
  <c r="P88"/>
  <c r="Q88"/>
  <c r="R88"/>
  <c r="S88"/>
  <c r="T88"/>
  <c r="B89"/>
  <c r="C89"/>
  <c r="D89"/>
  <c r="E89"/>
  <c r="F89"/>
  <c r="G89"/>
  <c r="H89"/>
  <c r="I89"/>
  <c r="J89"/>
  <c r="O89" s="1"/>
  <c r="U89" s="1"/>
  <c r="K89"/>
  <c r="L89"/>
  <c r="M89"/>
  <c r="N89"/>
  <c r="P89"/>
  <c r="Q89"/>
  <c r="R89"/>
  <c r="S89"/>
  <c r="T89"/>
  <c r="B90"/>
  <c r="C90"/>
  <c r="D90"/>
  <c r="E90"/>
  <c r="F90"/>
  <c r="G90"/>
  <c r="H90"/>
  <c r="I90"/>
  <c r="J90"/>
  <c r="O90" s="1"/>
  <c r="U90" s="1"/>
  <c r="K90"/>
  <c r="L90"/>
  <c r="M90"/>
  <c r="N90"/>
  <c r="P90"/>
  <c r="Q90"/>
  <c r="R90"/>
  <c r="S90"/>
  <c r="T90"/>
  <c r="B91"/>
  <c r="C91"/>
  <c r="D91"/>
  <c r="E91"/>
  <c r="F91"/>
  <c r="G91"/>
  <c r="H91"/>
  <c r="I91"/>
  <c r="J91"/>
  <c r="O91" s="1"/>
  <c r="U91" s="1"/>
  <c r="K91"/>
  <c r="L91"/>
  <c r="M91"/>
  <c r="N91"/>
  <c r="P91"/>
  <c r="Q91"/>
  <c r="R91"/>
  <c r="S91"/>
  <c r="T91"/>
  <c r="B92"/>
  <c r="C92"/>
  <c r="D92"/>
  <c r="E92"/>
  <c r="F92"/>
  <c r="G92"/>
  <c r="H92"/>
  <c r="I92"/>
  <c r="J92"/>
  <c r="O92" s="1"/>
  <c r="U92" s="1"/>
  <c r="K92"/>
  <c r="L92"/>
  <c r="M92"/>
  <c r="N92"/>
  <c r="P92"/>
  <c r="Q92"/>
  <c r="R92"/>
  <c r="S92"/>
  <c r="T92"/>
  <c r="B93"/>
  <c r="C93"/>
  <c r="D93"/>
  <c r="E93"/>
  <c r="F93"/>
  <c r="G93"/>
  <c r="H93"/>
  <c r="I93"/>
  <c r="J93"/>
  <c r="O93" s="1"/>
  <c r="U93" s="1"/>
  <c r="K93"/>
  <c r="L93"/>
  <c r="M93"/>
  <c r="N93"/>
  <c r="P93"/>
  <c r="Q93"/>
  <c r="R93"/>
  <c r="S93"/>
  <c r="T93"/>
  <c r="B94"/>
  <c r="C94"/>
  <c r="D94"/>
  <c r="E94"/>
  <c r="F94"/>
  <c r="G94"/>
  <c r="H94"/>
  <c r="I94"/>
  <c r="J94"/>
  <c r="O94" s="1"/>
  <c r="U94" s="1"/>
  <c r="K94"/>
  <c r="L94"/>
  <c r="M94"/>
  <c r="N94"/>
  <c r="P94"/>
  <c r="Q94"/>
  <c r="R94"/>
  <c r="S94"/>
  <c r="T94"/>
  <c r="B95"/>
  <c r="C95"/>
  <c r="D95"/>
  <c r="E95"/>
  <c r="F95"/>
  <c r="G95"/>
  <c r="H95"/>
  <c r="I95"/>
  <c r="J95"/>
  <c r="O95" s="1"/>
  <c r="U95" s="1"/>
  <c r="K95"/>
  <c r="L95"/>
  <c r="M95"/>
  <c r="N95"/>
  <c r="P95"/>
  <c r="Q95"/>
  <c r="R95"/>
  <c r="S95"/>
  <c r="T95"/>
  <c r="B96"/>
  <c r="C96"/>
  <c r="D96"/>
  <c r="E96"/>
  <c r="F96"/>
  <c r="G96"/>
  <c r="H96"/>
  <c r="I96"/>
  <c r="J96"/>
  <c r="O96" s="1"/>
  <c r="U96" s="1"/>
  <c r="K96"/>
  <c r="L96"/>
  <c r="M96"/>
  <c r="N96"/>
  <c r="P96"/>
  <c r="Q96"/>
  <c r="R96"/>
  <c r="S96"/>
  <c r="T96"/>
  <c r="B97"/>
  <c r="C97"/>
  <c r="D97"/>
  <c r="E97"/>
  <c r="F97"/>
  <c r="G97"/>
  <c r="H97"/>
  <c r="I97"/>
  <c r="J97"/>
  <c r="O97" s="1"/>
  <c r="U97" s="1"/>
  <c r="K97"/>
  <c r="L97"/>
  <c r="M97"/>
  <c r="N97"/>
  <c r="P97"/>
  <c r="Q97"/>
  <c r="R97"/>
  <c r="S97"/>
  <c r="T97"/>
  <c r="B98"/>
  <c r="C98"/>
  <c r="D98"/>
  <c r="E98"/>
  <c r="F98"/>
  <c r="G98"/>
  <c r="H98"/>
  <c r="I98"/>
  <c r="J98"/>
  <c r="O98" s="1"/>
  <c r="U98" s="1"/>
  <c r="K98"/>
  <c r="L98"/>
  <c r="M98"/>
  <c r="N98"/>
  <c r="P98"/>
  <c r="Q98"/>
  <c r="R98"/>
  <c r="S98"/>
  <c r="T98"/>
  <c r="B99"/>
  <c r="C99"/>
  <c r="D99"/>
  <c r="E99"/>
  <c r="F99"/>
  <c r="G99"/>
  <c r="H99"/>
  <c r="I99"/>
  <c r="J99"/>
  <c r="O99" s="1"/>
  <c r="U99" s="1"/>
  <c r="K99"/>
  <c r="L99"/>
  <c r="M99"/>
  <c r="N99"/>
  <c r="P99"/>
  <c r="Q99"/>
  <c r="R99"/>
  <c r="S99"/>
  <c r="T99"/>
  <c r="B100"/>
  <c r="C100"/>
  <c r="D100"/>
  <c r="E100"/>
  <c r="F100"/>
  <c r="G100"/>
  <c r="H100"/>
  <c r="I100"/>
  <c r="J100"/>
  <c r="O100" s="1"/>
  <c r="U100" s="1"/>
  <c r="K100"/>
  <c r="L100"/>
  <c r="M100"/>
  <c r="N100"/>
  <c r="P100"/>
  <c r="Q100"/>
  <c r="R100"/>
  <c r="S100"/>
  <c r="T100"/>
  <c r="B101"/>
  <c r="C101"/>
  <c r="D101"/>
  <c r="E101"/>
  <c r="F101"/>
  <c r="G101"/>
  <c r="H101"/>
  <c r="I101"/>
  <c r="J101"/>
  <c r="O101" s="1"/>
  <c r="U101" s="1"/>
  <c r="K101"/>
  <c r="L101"/>
  <c r="M101"/>
  <c r="N101"/>
  <c r="P101"/>
  <c r="Q101"/>
  <c r="R101"/>
  <c r="S101"/>
  <c r="T101"/>
  <c r="B102"/>
  <c r="C102"/>
  <c r="D102"/>
  <c r="E102"/>
  <c r="F102"/>
  <c r="G102"/>
  <c r="H102"/>
  <c r="I102"/>
  <c r="J102"/>
  <c r="O102" s="1"/>
  <c r="U102" s="1"/>
  <c r="K102"/>
  <c r="L102"/>
  <c r="M102"/>
  <c r="N102"/>
  <c r="P102"/>
  <c r="Q102"/>
  <c r="R102"/>
  <c r="S102"/>
  <c r="T102"/>
  <c r="B103"/>
  <c r="C103"/>
  <c r="D103"/>
  <c r="E103"/>
  <c r="F103"/>
  <c r="G103"/>
  <c r="H103"/>
  <c r="I103"/>
  <c r="J103"/>
  <c r="O103" s="1"/>
  <c r="U103" s="1"/>
  <c r="K103"/>
  <c r="L103"/>
  <c r="M103"/>
  <c r="N103"/>
  <c r="P103"/>
  <c r="Q103"/>
  <c r="R103"/>
  <c r="S103"/>
  <c r="T103"/>
  <c r="B104"/>
  <c r="C104"/>
  <c r="D104"/>
  <c r="E104"/>
  <c r="F104"/>
  <c r="G104"/>
  <c r="H104"/>
  <c r="I104"/>
  <c r="J104"/>
  <c r="O104" s="1"/>
  <c r="U104" s="1"/>
  <c r="K104"/>
  <c r="L104"/>
  <c r="M104"/>
  <c r="N104"/>
  <c r="P104"/>
  <c r="Q104"/>
  <c r="R104"/>
  <c r="S104"/>
  <c r="T104"/>
  <c r="B105"/>
  <c r="C105"/>
  <c r="D105"/>
  <c r="E105"/>
  <c r="F105"/>
  <c r="G105"/>
  <c r="H105"/>
  <c r="I105"/>
  <c r="J105"/>
  <c r="O105" s="1"/>
  <c r="U105" s="1"/>
  <c r="K105"/>
  <c r="L105"/>
  <c r="M105"/>
  <c r="N105"/>
  <c r="P105"/>
  <c r="Q105"/>
  <c r="R105"/>
  <c r="S105"/>
  <c r="T105"/>
  <c r="B106"/>
  <c r="C106"/>
  <c r="D106"/>
  <c r="E106"/>
  <c r="F106"/>
  <c r="G106"/>
  <c r="H106"/>
  <c r="I106"/>
  <c r="J106"/>
  <c r="O106" s="1"/>
  <c r="U106" s="1"/>
  <c r="K106"/>
  <c r="L106"/>
  <c r="M106"/>
  <c r="N106"/>
  <c r="P106"/>
  <c r="Q106"/>
  <c r="R106"/>
  <c r="S106"/>
  <c r="T106"/>
  <c r="B107"/>
  <c r="C107"/>
  <c r="D107"/>
  <c r="E107"/>
  <c r="F107"/>
  <c r="G107"/>
  <c r="H107"/>
  <c r="I107"/>
  <c r="J107"/>
  <c r="O107" s="1"/>
  <c r="U107" s="1"/>
  <c r="K107"/>
  <c r="L107"/>
  <c r="M107"/>
  <c r="N107"/>
  <c r="P107"/>
  <c r="Q107"/>
  <c r="R107"/>
  <c r="S107"/>
  <c r="T107"/>
  <c r="B108"/>
  <c r="C108"/>
  <c r="D108"/>
  <c r="E108"/>
  <c r="F108"/>
  <c r="G108"/>
  <c r="H108"/>
  <c r="I108"/>
  <c r="J108"/>
  <c r="O108" s="1"/>
  <c r="U108" s="1"/>
  <c r="K108"/>
  <c r="L108"/>
  <c r="M108"/>
  <c r="N108"/>
  <c r="P108"/>
  <c r="Q108"/>
  <c r="R108"/>
  <c r="S108"/>
  <c r="T108"/>
  <c r="B109"/>
  <c r="C109"/>
  <c r="D109"/>
  <c r="E109"/>
  <c r="F109"/>
  <c r="G109"/>
  <c r="H109"/>
  <c r="I109"/>
  <c r="J109"/>
  <c r="O109" s="1"/>
  <c r="U109" s="1"/>
  <c r="K109"/>
  <c r="L109"/>
  <c r="M109"/>
  <c r="N109"/>
  <c r="P109"/>
  <c r="Q109"/>
  <c r="R109"/>
  <c r="S109"/>
  <c r="T109"/>
  <c r="B110"/>
  <c r="C110"/>
  <c r="D110"/>
  <c r="E110"/>
  <c r="F110"/>
  <c r="G110"/>
  <c r="H110"/>
  <c r="I110"/>
  <c r="J110"/>
  <c r="O110" s="1"/>
  <c r="U110" s="1"/>
  <c r="K110"/>
  <c r="L110"/>
  <c r="M110"/>
  <c r="N110"/>
  <c r="P110"/>
  <c r="Q110"/>
  <c r="R110"/>
  <c r="S110"/>
  <c r="T110"/>
  <c r="B111"/>
  <c r="C111"/>
  <c r="D111"/>
  <c r="E111"/>
  <c r="F111"/>
  <c r="G111"/>
  <c r="H111"/>
  <c r="I111"/>
  <c r="J111"/>
  <c r="O111" s="1"/>
  <c r="U111" s="1"/>
  <c r="K111"/>
  <c r="L111"/>
  <c r="M111"/>
  <c r="N111"/>
  <c r="P111"/>
  <c r="Q111"/>
  <c r="R111"/>
  <c r="S111"/>
  <c r="T111"/>
  <c r="B112"/>
  <c r="C112"/>
  <c r="D112"/>
  <c r="E112"/>
  <c r="F112"/>
  <c r="G112"/>
  <c r="H112"/>
  <c r="I112"/>
  <c r="J112"/>
  <c r="O112" s="1"/>
  <c r="U112" s="1"/>
  <c r="K112"/>
  <c r="L112"/>
  <c r="M112"/>
  <c r="N112"/>
  <c r="P112"/>
  <c r="Q112"/>
  <c r="R112"/>
  <c r="S112"/>
  <c r="T112"/>
  <c r="B113"/>
  <c r="C113"/>
  <c r="D113"/>
  <c r="E113"/>
  <c r="F113"/>
  <c r="G113"/>
  <c r="H113"/>
  <c r="I113"/>
  <c r="J113"/>
  <c r="O113" s="1"/>
  <c r="U113" s="1"/>
  <c r="K113"/>
  <c r="L113"/>
  <c r="M113"/>
  <c r="N113"/>
  <c r="P113"/>
  <c r="Q113"/>
  <c r="R113"/>
  <c r="S113"/>
  <c r="T113"/>
  <c r="B114"/>
  <c r="C114"/>
  <c r="D114"/>
  <c r="E114"/>
  <c r="F114"/>
  <c r="G114"/>
  <c r="H114"/>
  <c r="I114"/>
  <c r="J114"/>
  <c r="O114" s="1"/>
  <c r="U114" s="1"/>
  <c r="K114"/>
  <c r="L114"/>
  <c r="M114"/>
  <c r="N114"/>
  <c r="P114"/>
  <c r="Q114"/>
  <c r="R114"/>
  <c r="S114"/>
  <c r="T114"/>
  <c r="B115"/>
  <c r="C115"/>
  <c r="D115"/>
  <c r="E115"/>
  <c r="F115"/>
  <c r="G115"/>
  <c r="H115"/>
  <c r="I115"/>
  <c r="J115"/>
  <c r="O115" s="1"/>
  <c r="U115" s="1"/>
  <c r="K115"/>
  <c r="L115"/>
  <c r="M115"/>
  <c r="N115"/>
  <c r="P115"/>
  <c r="Q115"/>
  <c r="R115"/>
  <c r="S115"/>
  <c r="T115"/>
  <c r="B116"/>
  <c r="C116"/>
  <c r="D116"/>
  <c r="E116"/>
  <c r="F116"/>
  <c r="G116"/>
  <c r="H116"/>
  <c r="I116"/>
  <c r="J116"/>
  <c r="O116" s="1"/>
  <c r="U116" s="1"/>
  <c r="K116"/>
  <c r="L116"/>
  <c r="M116"/>
  <c r="N116"/>
  <c r="P116"/>
  <c r="Q116"/>
  <c r="R116"/>
  <c r="S116"/>
  <c r="T116"/>
  <c r="B117"/>
  <c r="C117"/>
  <c r="D117"/>
  <c r="E117"/>
  <c r="F117"/>
  <c r="G117"/>
  <c r="H117"/>
  <c r="I117"/>
  <c r="J117"/>
  <c r="O117" s="1"/>
  <c r="U117" s="1"/>
  <c r="K117"/>
  <c r="L117"/>
  <c r="M117"/>
  <c r="N117"/>
  <c r="P117"/>
  <c r="Q117"/>
  <c r="R117"/>
  <c r="S117"/>
  <c r="T117"/>
  <c r="B118"/>
  <c r="C118"/>
  <c r="D118"/>
  <c r="E118"/>
  <c r="F118"/>
  <c r="G118"/>
  <c r="H118"/>
  <c r="I118"/>
  <c r="J118"/>
  <c r="O118" s="1"/>
  <c r="U118" s="1"/>
  <c r="K118"/>
  <c r="L118"/>
  <c r="M118"/>
  <c r="N118"/>
  <c r="P118"/>
  <c r="Q118"/>
  <c r="R118"/>
  <c r="S118"/>
  <c r="T118"/>
  <c r="B119"/>
  <c r="C119"/>
  <c r="D119"/>
  <c r="E119"/>
  <c r="F119"/>
  <c r="G119"/>
  <c r="H119"/>
  <c r="I119"/>
  <c r="J119"/>
  <c r="O119" s="1"/>
  <c r="U119" s="1"/>
  <c r="K119"/>
  <c r="L119"/>
  <c r="M119"/>
  <c r="N119"/>
  <c r="P119"/>
  <c r="Q119"/>
  <c r="R119"/>
  <c r="S119"/>
  <c r="T119"/>
  <c r="B120"/>
  <c r="C120"/>
  <c r="D120"/>
  <c r="E120"/>
  <c r="F120"/>
  <c r="G120"/>
  <c r="H120"/>
  <c r="I120"/>
  <c r="J120"/>
  <c r="O120" s="1"/>
  <c r="U120" s="1"/>
  <c r="K120"/>
  <c r="L120"/>
  <c r="M120"/>
  <c r="N120"/>
  <c r="P120"/>
  <c r="Q120"/>
  <c r="R120"/>
  <c r="S120"/>
  <c r="T120"/>
  <c r="B121"/>
  <c r="C121"/>
  <c r="D121"/>
  <c r="E121"/>
  <c r="F121"/>
  <c r="G121"/>
  <c r="H121"/>
  <c r="I121"/>
  <c r="J121"/>
  <c r="O121" s="1"/>
  <c r="U121" s="1"/>
  <c r="K121"/>
  <c r="L121"/>
  <c r="M121"/>
  <c r="N121"/>
  <c r="P121"/>
  <c r="Q121"/>
  <c r="R121"/>
  <c r="S121"/>
  <c r="T121"/>
  <c r="B122"/>
  <c r="C122"/>
  <c r="D122"/>
  <c r="E122"/>
  <c r="F122"/>
  <c r="G122"/>
  <c r="H122"/>
  <c r="I122"/>
  <c r="J122"/>
  <c r="O122" s="1"/>
  <c r="U122" s="1"/>
  <c r="K122"/>
  <c r="L122"/>
  <c r="M122"/>
  <c r="N122"/>
  <c r="P122"/>
  <c r="Q122"/>
  <c r="R122"/>
  <c r="S122"/>
  <c r="T122"/>
  <c r="B123"/>
  <c r="C123"/>
  <c r="D123"/>
  <c r="E123"/>
  <c r="F123"/>
  <c r="G123"/>
  <c r="H123"/>
  <c r="I123"/>
  <c r="J123"/>
  <c r="O123" s="1"/>
  <c r="U123" s="1"/>
  <c r="K123"/>
  <c r="L123"/>
  <c r="M123"/>
  <c r="N123"/>
  <c r="P123"/>
  <c r="Q123"/>
  <c r="R123"/>
  <c r="S123"/>
  <c r="T123"/>
  <c r="B124"/>
  <c r="C124"/>
  <c r="D124"/>
  <c r="E124"/>
  <c r="F124"/>
  <c r="G124"/>
  <c r="H124"/>
  <c r="I124"/>
  <c r="J124"/>
  <c r="O124" s="1"/>
  <c r="U124" s="1"/>
  <c r="K124"/>
  <c r="L124"/>
  <c r="M124"/>
  <c r="N124"/>
  <c r="P124"/>
  <c r="Q124"/>
  <c r="R124"/>
  <c r="S124"/>
  <c r="T124"/>
  <c r="B125"/>
  <c r="C125"/>
  <c r="D125"/>
  <c r="E125"/>
  <c r="F125"/>
  <c r="G125"/>
  <c r="H125"/>
  <c r="I125"/>
  <c r="J125"/>
  <c r="O125" s="1"/>
  <c r="U125" s="1"/>
  <c r="K125"/>
  <c r="L125"/>
  <c r="M125"/>
  <c r="N125"/>
  <c r="P125"/>
  <c r="Q125"/>
  <c r="R125"/>
  <c r="S125"/>
  <c r="T125"/>
  <c r="B126"/>
  <c r="C126"/>
  <c r="D126"/>
  <c r="E126"/>
  <c r="F126"/>
  <c r="G126"/>
  <c r="H126"/>
  <c r="I126"/>
  <c r="J126"/>
  <c r="O126" s="1"/>
  <c r="U126" s="1"/>
  <c r="K126"/>
  <c r="L126"/>
  <c r="M126"/>
  <c r="N126"/>
  <c r="P126"/>
  <c r="Q126"/>
  <c r="R126"/>
  <c r="S126"/>
  <c r="T126"/>
  <c r="B127"/>
  <c r="C127"/>
  <c r="D127"/>
  <c r="E127"/>
  <c r="F127"/>
  <c r="G127"/>
  <c r="H127"/>
  <c r="I127"/>
  <c r="J127"/>
  <c r="O127" s="1"/>
  <c r="U127" s="1"/>
  <c r="K127"/>
  <c r="L127"/>
  <c r="M127"/>
  <c r="N127"/>
  <c r="P127"/>
  <c r="Q127"/>
  <c r="R127"/>
  <c r="S127"/>
  <c r="T127"/>
  <c r="B128"/>
  <c r="C128"/>
  <c r="D128"/>
  <c r="E128"/>
  <c r="F128"/>
  <c r="G128"/>
  <c r="H128"/>
  <c r="I128"/>
  <c r="J128"/>
  <c r="O128" s="1"/>
  <c r="U128" s="1"/>
  <c r="K128"/>
  <c r="L128"/>
  <c r="M128"/>
  <c r="N128"/>
  <c r="P128"/>
  <c r="Q128"/>
  <c r="R128"/>
  <c r="S128"/>
  <c r="T128"/>
  <c r="B129"/>
  <c r="C129"/>
  <c r="D129"/>
  <c r="E129"/>
  <c r="F129"/>
  <c r="G129"/>
  <c r="H129"/>
  <c r="I129"/>
  <c r="J129"/>
  <c r="O129" s="1"/>
  <c r="U129" s="1"/>
  <c r="K129"/>
  <c r="L129"/>
  <c r="M129"/>
  <c r="N129"/>
  <c r="P129"/>
  <c r="Q129"/>
  <c r="R129"/>
  <c r="S129"/>
  <c r="T129"/>
  <c r="B130"/>
  <c r="C130"/>
  <c r="D130"/>
  <c r="E130"/>
  <c r="F130"/>
  <c r="G130"/>
  <c r="H130"/>
  <c r="I130"/>
  <c r="J130"/>
  <c r="O130" s="1"/>
  <c r="U130" s="1"/>
  <c r="K130"/>
  <c r="L130"/>
  <c r="M130"/>
  <c r="N130"/>
  <c r="P130"/>
  <c r="Q130"/>
  <c r="R130"/>
  <c r="S130"/>
  <c r="T130"/>
  <c r="B131"/>
  <c r="C131"/>
  <c r="D131"/>
  <c r="E131"/>
  <c r="F131"/>
  <c r="G131"/>
  <c r="H131"/>
  <c r="I131"/>
  <c r="J131"/>
  <c r="O131" s="1"/>
  <c r="U131" s="1"/>
  <c r="K131"/>
  <c r="L131"/>
  <c r="M131"/>
  <c r="N131"/>
  <c r="P131"/>
  <c r="Q131"/>
  <c r="R131"/>
  <c r="S131"/>
  <c r="T131"/>
  <c r="B132"/>
  <c r="C132"/>
  <c r="D132"/>
  <c r="E132"/>
  <c r="F132"/>
  <c r="G132"/>
  <c r="H132"/>
  <c r="I132"/>
  <c r="J132"/>
  <c r="O132" s="1"/>
  <c r="U132" s="1"/>
  <c r="K132"/>
  <c r="L132"/>
  <c r="M132"/>
  <c r="N132"/>
  <c r="P132"/>
  <c r="Q132"/>
  <c r="R132"/>
  <c r="S132"/>
  <c r="T132"/>
  <c r="B133"/>
  <c r="C133"/>
  <c r="D133"/>
  <c r="E133"/>
  <c r="F133"/>
  <c r="G133"/>
  <c r="H133"/>
  <c r="I133"/>
  <c r="J133"/>
  <c r="O133" s="1"/>
  <c r="U133" s="1"/>
  <c r="K133"/>
  <c r="L133"/>
  <c r="M133"/>
  <c r="N133"/>
  <c r="P133"/>
  <c r="Q133"/>
  <c r="R133"/>
  <c r="S133"/>
  <c r="T133"/>
  <c r="B134"/>
  <c r="C134"/>
  <c r="D134"/>
  <c r="E134"/>
  <c r="F134"/>
  <c r="G134"/>
  <c r="H134"/>
  <c r="I134"/>
  <c r="J134"/>
  <c r="O134" s="1"/>
  <c r="U134" s="1"/>
  <c r="K134"/>
  <c r="L134"/>
  <c r="M134"/>
  <c r="N134"/>
  <c r="P134"/>
  <c r="Q134"/>
  <c r="R134"/>
  <c r="S134"/>
  <c r="T134"/>
  <c r="B135"/>
  <c r="C135"/>
  <c r="D135"/>
  <c r="E135"/>
  <c r="F135"/>
  <c r="G135"/>
  <c r="H135"/>
  <c r="I135"/>
  <c r="J135"/>
  <c r="O135" s="1"/>
  <c r="U135" s="1"/>
  <c r="K135"/>
  <c r="L135"/>
  <c r="M135"/>
  <c r="N135"/>
  <c r="P135"/>
  <c r="Q135"/>
  <c r="R135"/>
  <c r="S135"/>
  <c r="T135"/>
  <c r="B136"/>
  <c r="C136"/>
  <c r="D136"/>
  <c r="E136"/>
  <c r="F136"/>
  <c r="G136"/>
  <c r="H136"/>
  <c r="I136"/>
  <c r="J136"/>
  <c r="O136" s="1"/>
  <c r="U136" s="1"/>
  <c r="K136"/>
  <c r="L136"/>
  <c r="M136"/>
  <c r="N136"/>
  <c r="P136"/>
  <c r="Q136"/>
  <c r="R136"/>
  <c r="S136"/>
  <c r="T136"/>
  <c r="B137"/>
  <c r="C137"/>
  <c r="D137"/>
  <c r="E137"/>
  <c r="F137"/>
  <c r="G137"/>
  <c r="H137"/>
  <c r="I137"/>
  <c r="J137"/>
  <c r="O137" s="1"/>
  <c r="U137" s="1"/>
  <c r="K137"/>
  <c r="L137"/>
  <c r="M137"/>
  <c r="N137"/>
  <c r="P137"/>
  <c r="Q137"/>
  <c r="R137"/>
  <c r="S137"/>
  <c r="T137"/>
  <c r="B138"/>
  <c r="C138"/>
  <c r="D138"/>
  <c r="E138"/>
  <c r="F138"/>
  <c r="G138"/>
  <c r="H138"/>
  <c r="I138"/>
  <c r="J138"/>
  <c r="O138" s="1"/>
  <c r="U138" s="1"/>
  <c r="K138"/>
  <c r="L138"/>
  <c r="M138"/>
  <c r="N138"/>
  <c r="P138"/>
  <c r="Q138"/>
  <c r="R138"/>
  <c r="S138"/>
  <c r="T138"/>
  <c r="B139"/>
  <c r="C139"/>
  <c r="D139"/>
  <c r="E139"/>
  <c r="F139"/>
  <c r="G139"/>
  <c r="H139"/>
  <c r="I139"/>
  <c r="J139"/>
  <c r="O139" s="1"/>
  <c r="U139" s="1"/>
  <c r="K139"/>
  <c r="L139"/>
  <c r="M139"/>
  <c r="N139"/>
  <c r="P139"/>
  <c r="Q139"/>
  <c r="R139"/>
  <c r="S139"/>
  <c r="T139"/>
  <c r="B140"/>
  <c r="C140"/>
  <c r="D140"/>
  <c r="E140"/>
  <c r="F140"/>
  <c r="G140"/>
  <c r="H140"/>
  <c r="I140"/>
  <c r="J140"/>
  <c r="O140" s="1"/>
  <c r="U140" s="1"/>
  <c r="K140"/>
  <c r="L140"/>
  <c r="M140"/>
  <c r="N140"/>
  <c r="P140"/>
  <c r="Q140"/>
  <c r="R140"/>
  <c r="S140"/>
  <c r="T140"/>
  <c r="B141"/>
  <c r="C141"/>
  <c r="D141"/>
  <c r="E141"/>
  <c r="F141"/>
  <c r="G141"/>
  <c r="H141"/>
  <c r="I141"/>
  <c r="J141"/>
  <c r="O141" s="1"/>
  <c r="U141" s="1"/>
  <c r="K141"/>
  <c r="L141"/>
  <c r="M141"/>
  <c r="N141"/>
  <c r="P141"/>
  <c r="Q141"/>
  <c r="R141"/>
  <c r="S141"/>
  <c r="T141"/>
  <c r="B142"/>
  <c r="C142"/>
  <c r="D142"/>
  <c r="E142"/>
  <c r="F142"/>
  <c r="G142"/>
  <c r="H142"/>
  <c r="I142"/>
  <c r="J142"/>
  <c r="O142" s="1"/>
  <c r="U142" s="1"/>
  <c r="K142"/>
  <c r="L142"/>
  <c r="M142"/>
  <c r="N142"/>
  <c r="P142"/>
  <c r="Q142"/>
  <c r="R142"/>
  <c r="S142"/>
  <c r="T142"/>
  <c r="B143"/>
  <c r="C143"/>
  <c r="D143"/>
  <c r="E143"/>
  <c r="F143"/>
  <c r="G143"/>
  <c r="H143"/>
  <c r="I143"/>
  <c r="J143"/>
  <c r="O143" s="1"/>
  <c r="U143" s="1"/>
  <c r="K143"/>
  <c r="L143"/>
  <c r="M143"/>
  <c r="N143"/>
  <c r="P143"/>
  <c r="Q143"/>
  <c r="R143"/>
  <c r="S143"/>
  <c r="T143"/>
  <c r="B144"/>
  <c r="C144"/>
  <c r="D144"/>
  <c r="E144"/>
  <c r="F144"/>
  <c r="G144"/>
  <c r="H144"/>
  <c r="I144"/>
  <c r="J144"/>
  <c r="O144" s="1"/>
  <c r="U144" s="1"/>
  <c r="K144"/>
  <c r="L144"/>
  <c r="M144"/>
  <c r="N144"/>
  <c r="P144"/>
  <c r="Q144"/>
  <c r="R144"/>
  <c r="S144"/>
  <c r="T144"/>
  <c r="B145"/>
  <c r="C145"/>
  <c r="D145"/>
  <c r="E145"/>
  <c r="F145"/>
  <c r="G145"/>
  <c r="H145"/>
  <c r="I145"/>
  <c r="J145"/>
  <c r="O145" s="1"/>
  <c r="U145" s="1"/>
  <c r="K145"/>
  <c r="L145"/>
  <c r="M145"/>
  <c r="N145"/>
  <c r="P145"/>
  <c r="Q145"/>
  <c r="R145"/>
  <c r="S145"/>
  <c r="T145"/>
  <c r="B146"/>
  <c r="C146"/>
  <c r="D146"/>
  <c r="E146"/>
  <c r="F146"/>
  <c r="G146"/>
  <c r="H146"/>
  <c r="I146"/>
  <c r="J146"/>
  <c r="O146" s="1"/>
  <c r="U146" s="1"/>
  <c r="K146"/>
  <c r="L146"/>
  <c r="M146"/>
  <c r="N146"/>
  <c r="P146"/>
  <c r="Q146"/>
  <c r="R146"/>
  <c r="S146"/>
  <c r="T146"/>
  <c r="B147"/>
  <c r="C147"/>
  <c r="D147"/>
  <c r="E147"/>
  <c r="F147"/>
  <c r="G147"/>
  <c r="H147"/>
  <c r="I147"/>
  <c r="J147"/>
  <c r="O147" s="1"/>
  <c r="U147" s="1"/>
  <c r="K147"/>
  <c r="L147"/>
  <c r="M147"/>
  <c r="N147"/>
  <c r="P147"/>
  <c r="Q147"/>
  <c r="R147"/>
  <c r="S147"/>
  <c r="T147"/>
  <c r="B148"/>
  <c r="C148"/>
  <c r="D148"/>
  <c r="E148"/>
  <c r="F148"/>
  <c r="G148"/>
  <c r="H148"/>
  <c r="I148"/>
  <c r="J148"/>
  <c r="O148" s="1"/>
  <c r="U148" s="1"/>
  <c r="K148"/>
  <c r="L148"/>
  <c r="M148"/>
  <c r="N148"/>
  <c r="P148"/>
  <c r="Q148"/>
  <c r="R148"/>
  <c r="S148"/>
  <c r="T148"/>
  <c r="B149"/>
  <c r="C149"/>
  <c r="D149"/>
  <c r="E149"/>
  <c r="F149"/>
  <c r="G149"/>
  <c r="H149"/>
  <c r="I149"/>
  <c r="J149"/>
  <c r="O149" s="1"/>
  <c r="U149" s="1"/>
  <c r="K149"/>
  <c r="L149"/>
  <c r="M149"/>
  <c r="N149"/>
  <c r="P149"/>
  <c r="Q149"/>
  <c r="R149"/>
  <c r="S149"/>
  <c r="T149"/>
  <c r="B150"/>
  <c r="C150"/>
  <c r="D150"/>
  <c r="E150"/>
  <c r="F150"/>
  <c r="G150"/>
  <c r="H150"/>
  <c r="I150"/>
  <c r="J150"/>
  <c r="O150" s="1"/>
  <c r="U150" s="1"/>
  <c r="K150"/>
  <c r="L150"/>
  <c r="M150"/>
  <c r="N150"/>
  <c r="P150"/>
  <c r="Q150"/>
  <c r="R150"/>
  <c r="S150"/>
  <c r="T150"/>
  <c r="B151"/>
  <c r="C151"/>
  <c r="D151"/>
  <c r="E151"/>
  <c r="F151"/>
  <c r="G151"/>
  <c r="H151"/>
  <c r="I151"/>
  <c r="J151"/>
  <c r="O151" s="1"/>
  <c r="U151" s="1"/>
  <c r="K151"/>
  <c r="L151"/>
  <c r="M151"/>
  <c r="N151"/>
  <c r="P151"/>
  <c r="Q151"/>
  <c r="R151"/>
  <c r="S151"/>
  <c r="T151"/>
  <c r="B152"/>
  <c r="C152"/>
  <c r="D152"/>
  <c r="E152"/>
  <c r="F152"/>
  <c r="G152"/>
  <c r="H152"/>
  <c r="I152"/>
  <c r="J152"/>
  <c r="O152" s="1"/>
  <c r="U152" s="1"/>
  <c r="K152"/>
  <c r="L152"/>
  <c r="M152"/>
  <c r="N152"/>
  <c r="P152"/>
  <c r="Q152"/>
  <c r="R152"/>
  <c r="S152"/>
  <c r="T152"/>
  <c r="B153"/>
  <c r="C153"/>
  <c r="D153"/>
  <c r="E153"/>
  <c r="F153"/>
  <c r="G153"/>
  <c r="H153"/>
  <c r="I153"/>
  <c r="J153"/>
  <c r="O153" s="1"/>
  <c r="U153" s="1"/>
  <c r="K153"/>
  <c r="L153"/>
  <c r="M153"/>
  <c r="N153"/>
  <c r="P153"/>
  <c r="Q153"/>
  <c r="R153"/>
  <c r="S153"/>
  <c r="T153"/>
  <c r="B154"/>
  <c r="C154"/>
  <c r="D154"/>
  <c r="E154"/>
  <c r="F154"/>
  <c r="G154"/>
  <c r="H154"/>
  <c r="I154"/>
  <c r="J154"/>
  <c r="O154" s="1"/>
  <c r="U154" s="1"/>
  <c r="K154"/>
  <c r="L154"/>
  <c r="M154"/>
  <c r="N154"/>
  <c r="P154"/>
  <c r="Q154"/>
  <c r="R154"/>
  <c r="S154"/>
  <c r="T154"/>
  <c r="B155"/>
  <c r="C155"/>
  <c r="D155"/>
  <c r="E155"/>
  <c r="F155"/>
  <c r="G155"/>
  <c r="H155"/>
  <c r="I155"/>
  <c r="J155"/>
  <c r="O155" s="1"/>
  <c r="U155" s="1"/>
  <c r="K155"/>
  <c r="L155"/>
  <c r="M155"/>
  <c r="N155"/>
  <c r="P155"/>
  <c r="Q155"/>
  <c r="R155"/>
  <c r="S155"/>
  <c r="T155"/>
  <c r="B156"/>
  <c r="C156"/>
  <c r="D156"/>
  <c r="E156"/>
  <c r="F156"/>
  <c r="G156"/>
  <c r="H156"/>
  <c r="I156"/>
  <c r="J156"/>
  <c r="O156" s="1"/>
  <c r="U156" s="1"/>
  <c r="K156"/>
  <c r="L156"/>
  <c r="M156"/>
  <c r="N156"/>
  <c r="P156"/>
  <c r="Q156"/>
  <c r="R156"/>
  <c r="S156"/>
  <c r="T156"/>
  <c r="B157"/>
  <c r="C157"/>
  <c r="D157"/>
  <c r="E157"/>
  <c r="F157"/>
  <c r="G157"/>
  <c r="H157"/>
  <c r="I157"/>
  <c r="J157"/>
  <c r="O157" s="1"/>
  <c r="U157" s="1"/>
  <c r="K157"/>
  <c r="L157"/>
  <c r="M157"/>
  <c r="N157"/>
  <c r="P157"/>
  <c r="Q157"/>
  <c r="R157"/>
  <c r="S157"/>
  <c r="T157"/>
  <c r="B158"/>
  <c r="C158"/>
  <c r="D158"/>
  <c r="E158"/>
  <c r="F158"/>
  <c r="G158"/>
  <c r="H158"/>
  <c r="I158"/>
  <c r="J158"/>
  <c r="O158" s="1"/>
  <c r="U158" s="1"/>
  <c r="K158"/>
  <c r="L158"/>
  <c r="M158"/>
  <c r="N158"/>
  <c r="P158"/>
  <c r="Q158"/>
  <c r="R158"/>
  <c r="S158"/>
  <c r="T158"/>
  <c r="B159"/>
  <c r="C159"/>
  <c r="D159"/>
  <c r="E159"/>
  <c r="F159"/>
  <c r="G159"/>
  <c r="H159"/>
  <c r="I159"/>
  <c r="J159"/>
  <c r="O159" s="1"/>
  <c r="U159" s="1"/>
  <c r="K159"/>
  <c r="L159"/>
  <c r="M159"/>
  <c r="N159"/>
  <c r="P159"/>
  <c r="Q159"/>
  <c r="R159"/>
  <c r="S159"/>
  <c r="T159"/>
  <c r="B160"/>
  <c r="C160"/>
  <c r="D160"/>
  <c r="E160"/>
  <c r="F160"/>
  <c r="G160"/>
  <c r="H160"/>
  <c r="I160"/>
  <c r="J160"/>
  <c r="O160" s="1"/>
  <c r="U160" s="1"/>
  <c r="K160"/>
  <c r="L160"/>
  <c r="M160"/>
  <c r="N160"/>
  <c r="P160"/>
  <c r="Q160"/>
  <c r="R160"/>
  <c r="S160"/>
  <c r="T160"/>
  <c r="B161"/>
  <c r="C161"/>
  <c r="D161"/>
  <c r="E161"/>
  <c r="F161"/>
  <c r="G161"/>
  <c r="H161"/>
  <c r="I161"/>
  <c r="J161"/>
  <c r="O161" s="1"/>
  <c r="U161" s="1"/>
  <c r="K161"/>
  <c r="L161"/>
  <c r="M161"/>
  <c r="N161"/>
  <c r="P161"/>
  <c r="Q161"/>
  <c r="R161"/>
  <c r="S161"/>
  <c r="T161"/>
  <c r="B162"/>
  <c r="C162"/>
  <c r="D162"/>
  <c r="E162"/>
  <c r="F162"/>
  <c r="G162"/>
  <c r="H162"/>
  <c r="I162"/>
  <c r="J162"/>
  <c r="O162" s="1"/>
  <c r="U162" s="1"/>
  <c r="K162"/>
  <c r="L162"/>
  <c r="M162"/>
  <c r="N162"/>
  <c r="P162"/>
  <c r="Q162"/>
  <c r="R162"/>
  <c r="S162"/>
  <c r="T162"/>
  <c r="B163"/>
  <c r="C163"/>
  <c r="D163"/>
  <c r="E163"/>
  <c r="F163"/>
  <c r="G163"/>
  <c r="H163"/>
  <c r="I163"/>
  <c r="J163"/>
  <c r="O163" s="1"/>
  <c r="U163" s="1"/>
  <c r="K163"/>
  <c r="L163"/>
  <c r="M163"/>
  <c r="N163"/>
  <c r="P163"/>
  <c r="Q163"/>
  <c r="R163"/>
  <c r="S163"/>
  <c r="T163"/>
  <c r="B164"/>
  <c r="C164"/>
  <c r="D164"/>
  <c r="E164"/>
  <c r="F164"/>
  <c r="G164"/>
  <c r="H164"/>
  <c r="I164"/>
  <c r="J164"/>
  <c r="O164" s="1"/>
  <c r="U164" s="1"/>
  <c r="K164"/>
  <c r="L164"/>
  <c r="M164"/>
  <c r="N164"/>
  <c r="P164"/>
  <c r="Q164"/>
  <c r="R164"/>
  <c r="S164"/>
  <c r="T164"/>
  <c r="B165"/>
  <c r="C165"/>
  <c r="D165"/>
  <c r="E165"/>
  <c r="F165"/>
  <c r="G165"/>
  <c r="H165"/>
  <c r="I165"/>
  <c r="J165"/>
  <c r="O165" s="1"/>
  <c r="U165" s="1"/>
  <c r="K165"/>
  <c r="L165"/>
  <c r="M165"/>
  <c r="N165"/>
  <c r="P165"/>
  <c r="Q165"/>
  <c r="R165"/>
  <c r="S165"/>
  <c r="T165"/>
  <c r="B166"/>
  <c r="C166"/>
  <c r="D166"/>
  <c r="E166"/>
  <c r="F166"/>
  <c r="G166"/>
  <c r="H166"/>
  <c r="I166"/>
  <c r="J166"/>
  <c r="O166" s="1"/>
  <c r="U166" s="1"/>
  <c r="K166"/>
  <c r="L166"/>
  <c r="M166"/>
  <c r="N166"/>
  <c r="P166"/>
  <c r="Q166"/>
  <c r="R166"/>
  <c r="S166"/>
  <c r="T166"/>
  <c r="B167"/>
  <c r="C167"/>
  <c r="D167"/>
  <c r="E167"/>
  <c r="F167"/>
  <c r="G167"/>
  <c r="H167"/>
  <c r="I167"/>
  <c r="J167"/>
  <c r="O167" s="1"/>
  <c r="U167" s="1"/>
  <c r="K167"/>
  <c r="L167"/>
  <c r="M167"/>
  <c r="N167"/>
  <c r="P167"/>
  <c r="Q167"/>
  <c r="R167"/>
  <c r="S167"/>
  <c r="T167"/>
  <c r="B168"/>
  <c r="C168"/>
  <c r="D168"/>
  <c r="E168"/>
  <c r="F168"/>
  <c r="G168"/>
  <c r="H168"/>
  <c r="I168"/>
  <c r="J168"/>
  <c r="O168" s="1"/>
  <c r="U168" s="1"/>
  <c r="K168"/>
  <c r="L168"/>
  <c r="M168"/>
  <c r="N168"/>
  <c r="P168"/>
  <c r="Q168"/>
  <c r="R168"/>
  <c r="S168"/>
  <c r="T168"/>
  <c r="B169"/>
  <c r="C169"/>
  <c r="D169"/>
  <c r="E169"/>
  <c r="F169"/>
  <c r="G169"/>
  <c r="H169"/>
  <c r="I169"/>
  <c r="J169"/>
  <c r="O169" s="1"/>
  <c r="U169" s="1"/>
  <c r="K169"/>
  <c r="L169"/>
  <c r="M169"/>
  <c r="N169"/>
  <c r="P169"/>
  <c r="Q169"/>
  <c r="R169"/>
  <c r="S169"/>
  <c r="T169"/>
  <c r="B170"/>
  <c r="C170"/>
  <c r="D170"/>
  <c r="E170"/>
  <c r="F170"/>
  <c r="G170"/>
  <c r="H170"/>
  <c r="I170"/>
  <c r="J170"/>
  <c r="O170" s="1"/>
  <c r="U170" s="1"/>
  <c r="K170"/>
  <c r="L170"/>
  <c r="M170"/>
  <c r="N170"/>
  <c r="P170"/>
  <c r="Q170"/>
  <c r="R170"/>
  <c r="S170"/>
  <c r="T170"/>
  <c r="B171"/>
  <c r="C171"/>
  <c r="D171"/>
  <c r="E171"/>
  <c r="F171"/>
  <c r="G171"/>
  <c r="H171"/>
  <c r="I171"/>
  <c r="J171"/>
  <c r="O171" s="1"/>
  <c r="U171" s="1"/>
  <c r="K171"/>
  <c r="L171"/>
  <c r="M171"/>
  <c r="N171"/>
  <c r="P171"/>
  <c r="Q171"/>
  <c r="R171"/>
  <c r="S171"/>
  <c r="T171"/>
  <c r="B172"/>
  <c r="C172"/>
  <c r="D172"/>
  <c r="E172"/>
  <c r="F172"/>
  <c r="G172"/>
  <c r="H172"/>
  <c r="I172"/>
  <c r="J172"/>
  <c r="O172" s="1"/>
  <c r="U172" s="1"/>
  <c r="K172"/>
  <c r="L172"/>
  <c r="M172"/>
  <c r="N172"/>
  <c r="P172"/>
  <c r="Q172"/>
  <c r="R172"/>
  <c r="S172"/>
  <c r="T172"/>
  <c r="B173"/>
  <c r="C173"/>
  <c r="D173"/>
  <c r="E173"/>
  <c r="F173"/>
  <c r="G173"/>
  <c r="H173"/>
  <c r="I173"/>
  <c r="J173"/>
  <c r="O173" s="1"/>
  <c r="U173" s="1"/>
  <c r="K173"/>
  <c r="L173"/>
  <c r="M173"/>
  <c r="N173"/>
  <c r="P173"/>
  <c r="Q173"/>
  <c r="R173"/>
  <c r="S173"/>
  <c r="T173"/>
  <c r="B174"/>
  <c r="C174"/>
  <c r="D174"/>
  <c r="E174"/>
  <c r="F174"/>
  <c r="G174"/>
  <c r="H174"/>
  <c r="I174"/>
  <c r="J174"/>
  <c r="O174" s="1"/>
  <c r="U174" s="1"/>
  <c r="K174"/>
  <c r="L174"/>
  <c r="M174"/>
  <c r="N174"/>
  <c r="P174"/>
  <c r="Q174"/>
  <c r="R174"/>
  <c r="S174"/>
  <c r="T174"/>
  <c r="B175"/>
  <c r="C175"/>
  <c r="D175"/>
  <c r="E175"/>
  <c r="F175"/>
  <c r="G175"/>
  <c r="H175"/>
  <c r="I175"/>
  <c r="J175"/>
  <c r="O175" s="1"/>
  <c r="U175" s="1"/>
  <c r="K175"/>
  <c r="L175"/>
  <c r="M175"/>
  <c r="N175"/>
  <c r="P175"/>
  <c r="Q175"/>
  <c r="R175"/>
  <c r="S175"/>
  <c r="T175"/>
  <c r="B176"/>
  <c r="C176"/>
  <c r="D176"/>
  <c r="E176"/>
  <c r="F176"/>
  <c r="G176"/>
  <c r="H176"/>
  <c r="I176"/>
  <c r="J176"/>
  <c r="O176" s="1"/>
  <c r="U176" s="1"/>
  <c r="K176"/>
  <c r="L176"/>
  <c r="M176"/>
  <c r="N176"/>
  <c r="P176"/>
  <c r="Q176"/>
  <c r="R176"/>
  <c r="S176"/>
  <c r="T176"/>
  <c r="B177"/>
  <c r="C177"/>
  <c r="D177"/>
  <c r="E177"/>
  <c r="F177"/>
  <c r="G177"/>
  <c r="H177"/>
  <c r="I177"/>
  <c r="J177"/>
  <c r="O177" s="1"/>
  <c r="U177" s="1"/>
  <c r="K177"/>
  <c r="L177"/>
  <c r="M177"/>
  <c r="N177"/>
  <c r="P177"/>
  <c r="Q177"/>
  <c r="R177"/>
  <c r="S177"/>
  <c r="T177"/>
  <c r="B178"/>
  <c r="C178"/>
  <c r="D178"/>
  <c r="E178"/>
  <c r="F178"/>
  <c r="G178"/>
  <c r="H178"/>
  <c r="I178"/>
  <c r="J178"/>
  <c r="O178" s="1"/>
  <c r="U178" s="1"/>
  <c r="K178"/>
  <c r="L178"/>
  <c r="M178"/>
  <c r="N178"/>
  <c r="P178"/>
  <c r="Q178"/>
  <c r="R178"/>
  <c r="S178"/>
  <c r="T178"/>
  <c r="B179"/>
  <c r="C179"/>
  <c r="D179"/>
  <c r="E179"/>
  <c r="F179"/>
  <c r="G179"/>
  <c r="H179"/>
  <c r="I179"/>
  <c r="J179"/>
  <c r="O179" s="1"/>
  <c r="U179" s="1"/>
  <c r="K179"/>
  <c r="L179"/>
  <c r="M179"/>
  <c r="N179"/>
  <c r="P179"/>
  <c r="Q179"/>
  <c r="R179"/>
  <c r="S179"/>
  <c r="T179"/>
  <c r="B180"/>
  <c r="C180"/>
  <c r="D180"/>
  <c r="E180"/>
  <c r="F180"/>
  <c r="G180"/>
  <c r="H180"/>
  <c r="I180"/>
  <c r="J180"/>
  <c r="O180" s="1"/>
  <c r="U180" s="1"/>
  <c r="K180"/>
  <c r="L180"/>
  <c r="M180"/>
  <c r="N180"/>
  <c r="P180"/>
  <c r="Q180"/>
  <c r="R180"/>
  <c r="S180"/>
  <c r="T180"/>
  <c r="B181"/>
  <c r="C181"/>
  <c r="D181"/>
  <c r="E181"/>
  <c r="F181"/>
  <c r="G181"/>
  <c r="H181"/>
  <c r="I181"/>
  <c r="J181"/>
  <c r="O181" s="1"/>
  <c r="U181" s="1"/>
  <c r="K181"/>
  <c r="L181"/>
  <c r="M181"/>
  <c r="N181"/>
  <c r="P181"/>
  <c r="Q181"/>
  <c r="R181"/>
  <c r="S181"/>
  <c r="T181"/>
  <c r="B182"/>
  <c r="C182"/>
  <c r="D182"/>
  <c r="E182"/>
  <c r="F182"/>
  <c r="G182"/>
  <c r="H182"/>
  <c r="I182"/>
  <c r="J182"/>
  <c r="O182" s="1"/>
  <c r="U182" s="1"/>
  <c r="K182"/>
  <c r="L182"/>
  <c r="M182"/>
  <c r="N182"/>
  <c r="P182"/>
  <c r="Q182"/>
  <c r="R182"/>
  <c r="S182"/>
  <c r="T182"/>
  <c r="B183"/>
  <c r="C183"/>
  <c r="D183"/>
  <c r="E183"/>
  <c r="F183"/>
  <c r="G183"/>
  <c r="H183"/>
  <c r="I183"/>
  <c r="J183"/>
  <c r="O183" s="1"/>
  <c r="U183" s="1"/>
  <c r="K183"/>
  <c r="L183"/>
  <c r="M183"/>
  <c r="N183"/>
  <c r="P183"/>
  <c r="Q183"/>
  <c r="R183"/>
  <c r="S183"/>
  <c r="T183"/>
  <c r="B184"/>
  <c r="C184"/>
  <c r="D184"/>
  <c r="E184"/>
  <c r="F184"/>
  <c r="G184"/>
  <c r="H184"/>
  <c r="I184"/>
  <c r="J184"/>
  <c r="O184" s="1"/>
  <c r="U184" s="1"/>
  <c r="K184"/>
  <c r="L184"/>
  <c r="M184"/>
  <c r="N184"/>
  <c r="P184"/>
  <c r="Q184"/>
  <c r="R184"/>
  <c r="S184"/>
  <c r="T184"/>
  <c r="B185"/>
  <c r="C185"/>
  <c r="D185"/>
  <c r="E185"/>
  <c r="F185"/>
  <c r="G185"/>
  <c r="H185"/>
  <c r="I185"/>
  <c r="J185"/>
  <c r="O185" s="1"/>
  <c r="U185" s="1"/>
  <c r="K185"/>
  <c r="L185"/>
  <c r="M185"/>
  <c r="N185"/>
  <c r="P185"/>
  <c r="Q185"/>
  <c r="R185"/>
  <c r="S185"/>
  <c r="T185"/>
  <c r="B186"/>
  <c r="C186"/>
  <c r="D186"/>
  <c r="E186"/>
  <c r="F186"/>
  <c r="G186"/>
  <c r="H186"/>
  <c r="I186"/>
  <c r="J186"/>
  <c r="O186" s="1"/>
  <c r="U186" s="1"/>
  <c r="K186"/>
  <c r="L186"/>
  <c r="M186"/>
  <c r="N186"/>
  <c r="P186"/>
  <c r="Q186"/>
  <c r="R186"/>
  <c r="S186"/>
  <c r="T186"/>
  <c r="B187"/>
  <c r="C187"/>
  <c r="D187"/>
  <c r="E187"/>
  <c r="F187"/>
  <c r="G187"/>
  <c r="H187"/>
  <c r="I187"/>
  <c r="J187"/>
  <c r="O187" s="1"/>
  <c r="U187" s="1"/>
  <c r="K187"/>
  <c r="L187"/>
  <c r="M187"/>
  <c r="N187"/>
  <c r="P187"/>
  <c r="Q187"/>
  <c r="R187"/>
  <c r="S187"/>
  <c r="T187"/>
  <c r="B188"/>
  <c r="C188"/>
  <c r="D188"/>
  <c r="E188"/>
  <c r="F188"/>
  <c r="G188"/>
  <c r="H188"/>
  <c r="I188"/>
  <c r="J188"/>
  <c r="O188" s="1"/>
  <c r="U188" s="1"/>
  <c r="K188"/>
  <c r="L188"/>
  <c r="M188"/>
  <c r="N188"/>
  <c r="P188"/>
  <c r="Q188"/>
  <c r="R188"/>
  <c r="S188"/>
  <c r="T188"/>
  <c r="B189"/>
  <c r="C189"/>
  <c r="D189"/>
  <c r="E189"/>
  <c r="F189"/>
  <c r="G189"/>
  <c r="H189"/>
  <c r="I189"/>
  <c r="J189"/>
  <c r="O189" s="1"/>
  <c r="U189" s="1"/>
  <c r="K189"/>
  <c r="L189"/>
  <c r="M189"/>
  <c r="N189"/>
  <c r="P189"/>
  <c r="Q189"/>
  <c r="R189"/>
  <c r="S189"/>
  <c r="T189"/>
  <c r="B190"/>
  <c r="C190"/>
  <c r="D190"/>
  <c r="E190"/>
  <c r="F190"/>
  <c r="G190"/>
  <c r="H190"/>
  <c r="I190"/>
  <c r="J190"/>
  <c r="O190" s="1"/>
  <c r="U190" s="1"/>
  <c r="K190"/>
  <c r="L190"/>
  <c r="M190"/>
  <c r="N190"/>
  <c r="P190"/>
  <c r="Q190"/>
  <c r="R190"/>
  <c r="S190"/>
  <c r="T190"/>
  <c r="B191"/>
  <c r="C191"/>
  <c r="D191"/>
  <c r="E191"/>
  <c r="F191"/>
  <c r="G191"/>
  <c r="H191"/>
  <c r="I191"/>
  <c r="J191"/>
  <c r="O191" s="1"/>
  <c r="U191" s="1"/>
  <c r="K191"/>
  <c r="L191"/>
  <c r="M191"/>
  <c r="N191"/>
  <c r="P191"/>
  <c r="Q191"/>
  <c r="R191"/>
  <c r="S191"/>
  <c r="T191"/>
  <c r="B192"/>
  <c r="C192"/>
  <c r="D192"/>
  <c r="E192"/>
  <c r="F192"/>
  <c r="G192"/>
  <c r="H192"/>
  <c r="I192"/>
  <c r="J192"/>
  <c r="O192" s="1"/>
  <c r="U192" s="1"/>
  <c r="K192"/>
  <c r="L192"/>
  <c r="M192"/>
  <c r="N192"/>
  <c r="P192"/>
  <c r="Q192"/>
  <c r="R192"/>
  <c r="S192"/>
  <c r="T192"/>
  <c r="B193"/>
  <c r="C193"/>
  <c r="D193"/>
  <c r="E193"/>
  <c r="F193"/>
  <c r="G193"/>
  <c r="H193"/>
  <c r="I193"/>
  <c r="J193"/>
  <c r="O193" s="1"/>
  <c r="U193" s="1"/>
  <c r="K193"/>
  <c r="L193"/>
  <c r="M193"/>
  <c r="N193"/>
  <c r="P193"/>
  <c r="Q193"/>
  <c r="R193"/>
  <c r="S193"/>
  <c r="T193"/>
  <c r="B194"/>
  <c r="C194"/>
  <c r="D194"/>
  <c r="E194"/>
  <c r="F194"/>
  <c r="G194"/>
  <c r="H194"/>
  <c r="I194"/>
  <c r="J194"/>
  <c r="O194" s="1"/>
  <c r="U194" s="1"/>
  <c r="K194"/>
  <c r="L194"/>
  <c r="M194"/>
  <c r="N194"/>
  <c r="P194"/>
  <c r="Q194"/>
  <c r="R194"/>
  <c r="S194"/>
  <c r="T194"/>
  <c r="B195"/>
  <c r="C195"/>
  <c r="D195"/>
  <c r="E195"/>
  <c r="F195"/>
  <c r="G195"/>
  <c r="H195"/>
  <c r="I195"/>
  <c r="J195"/>
  <c r="O195" s="1"/>
  <c r="U195" s="1"/>
  <c r="K195"/>
  <c r="L195"/>
  <c r="M195"/>
  <c r="N195"/>
  <c r="P195"/>
  <c r="Q195"/>
  <c r="R195"/>
  <c r="S195"/>
  <c r="T195"/>
  <c r="B196"/>
  <c r="C196"/>
  <c r="D196"/>
  <c r="E196"/>
  <c r="F196"/>
  <c r="G196"/>
  <c r="H196"/>
  <c r="I196"/>
  <c r="J196"/>
  <c r="O196" s="1"/>
  <c r="U196" s="1"/>
  <c r="K196"/>
  <c r="L196"/>
  <c r="M196"/>
  <c r="N196"/>
  <c r="P196"/>
  <c r="Q196"/>
  <c r="R196"/>
  <c r="S196"/>
  <c r="T196"/>
  <c r="B197"/>
  <c r="C197"/>
  <c r="D197"/>
  <c r="E197"/>
  <c r="F197"/>
  <c r="G197"/>
  <c r="H197"/>
  <c r="I197"/>
  <c r="J197"/>
  <c r="O197" s="1"/>
  <c r="U197" s="1"/>
  <c r="K197"/>
  <c r="L197"/>
  <c r="M197"/>
  <c r="N197"/>
  <c r="P197"/>
  <c r="Q197"/>
  <c r="R197"/>
  <c r="S197"/>
  <c r="T197"/>
  <c r="B198"/>
  <c r="C198"/>
  <c r="D198"/>
  <c r="E198"/>
  <c r="F198"/>
  <c r="G198"/>
  <c r="H198"/>
  <c r="I198"/>
  <c r="J198"/>
  <c r="O198" s="1"/>
  <c r="U198" s="1"/>
  <c r="K198"/>
  <c r="L198"/>
  <c r="M198"/>
  <c r="N198"/>
  <c r="P198"/>
  <c r="Q198"/>
  <c r="R198"/>
  <c r="S198"/>
  <c r="T198"/>
  <c r="B199"/>
  <c r="C199"/>
  <c r="D199"/>
  <c r="E199"/>
  <c r="F199"/>
  <c r="G199"/>
  <c r="H199"/>
  <c r="I199"/>
  <c r="J199"/>
  <c r="O199" s="1"/>
  <c r="U199" s="1"/>
  <c r="K199"/>
  <c r="L199"/>
  <c r="M199"/>
  <c r="N199"/>
  <c r="P199"/>
  <c r="Q199"/>
  <c r="R199"/>
  <c r="S199"/>
  <c r="T199"/>
  <c r="B200"/>
  <c r="C200"/>
  <c r="D200"/>
  <c r="E200"/>
  <c r="F200"/>
  <c r="G200"/>
  <c r="H200"/>
  <c r="I200"/>
  <c r="J200"/>
  <c r="O200" s="1"/>
  <c r="U200" s="1"/>
  <c r="K200"/>
  <c r="L200"/>
  <c r="M200"/>
  <c r="N200"/>
  <c r="P200"/>
  <c r="Q200"/>
  <c r="R200"/>
  <c r="S200"/>
  <c r="T200"/>
  <c r="B201"/>
  <c r="C201"/>
  <c r="D201"/>
  <c r="E201"/>
  <c r="F201"/>
  <c r="G201"/>
  <c r="H201"/>
  <c r="I201"/>
  <c r="J201"/>
  <c r="O201" s="1"/>
  <c r="U201" s="1"/>
  <c r="K201"/>
  <c r="L201"/>
  <c r="M201"/>
  <c r="N201"/>
  <c r="P201"/>
  <c r="Q201"/>
  <c r="R201"/>
  <c r="S201"/>
  <c r="T201"/>
  <c r="B202"/>
  <c r="C202"/>
  <c r="D202"/>
  <c r="E202"/>
  <c r="F202"/>
  <c r="G202"/>
  <c r="H202"/>
  <c r="I202"/>
  <c r="J202"/>
  <c r="O202" s="1"/>
  <c r="U202" s="1"/>
  <c r="K202"/>
  <c r="L202"/>
  <c r="M202"/>
  <c r="N202"/>
  <c r="P202"/>
  <c r="Q202"/>
  <c r="R202"/>
  <c r="S202"/>
  <c r="T202"/>
  <c r="B203"/>
  <c r="C203"/>
  <c r="D203"/>
  <c r="E203"/>
  <c r="F203"/>
  <c r="G203"/>
  <c r="H203"/>
  <c r="I203"/>
  <c r="J203"/>
  <c r="O203" s="1"/>
  <c r="U203" s="1"/>
  <c r="K203"/>
  <c r="L203"/>
  <c r="M203"/>
  <c r="N203"/>
  <c r="P203"/>
  <c r="Q203"/>
  <c r="R203"/>
  <c r="S203"/>
  <c r="T203"/>
  <c r="B204"/>
  <c r="C204"/>
  <c r="D204"/>
  <c r="E204"/>
  <c r="F204"/>
  <c r="G204"/>
  <c r="H204"/>
  <c r="I204"/>
  <c r="J204"/>
  <c r="O204" s="1"/>
  <c r="U204" s="1"/>
  <c r="K204"/>
  <c r="L204"/>
  <c r="M204"/>
  <c r="N204"/>
  <c r="P204"/>
  <c r="Q204"/>
  <c r="R204"/>
  <c r="S204"/>
  <c r="T204"/>
  <c r="B205"/>
  <c r="C205"/>
  <c r="D205"/>
  <c r="E205"/>
  <c r="F205"/>
  <c r="G205"/>
  <c r="H205"/>
  <c r="I205"/>
  <c r="J205"/>
  <c r="O205" s="1"/>
  <c r="U205" s="1"/>
  <c r="K205"/>
  <c r="L205"/>
  <c r="M205"/>
  <c r="N205"/>
  <c r="P205"/>
  <c r="Q205"/>
  <c r="R205"/>
  <c r="S205"/>
  <c r="T205"/>
  <c r="B206"/>
  <c r="C206"/>
  <c r="D206"/>
  <c r="E206"/>
  <c r="F206"/>
  <c r="G206"/>
  <c r="H206"/>
  <c r="I206"/>
  <c r="J206"/>
  <c r="O206" s="1"/>
  <c r="U206" s="1"/>
  <c r="K206"/>
  <c r="L206"/>
  <c r="M206"/>
  <c r="N206"/>
  <c r="P206"/>
  <c r="Q206"/>
  <c r="R206"/>
  <c r="S206"/>
  <c r="T206"/>
  <c r="B207"/>
  <c r="C207"/>
  <c r="D207"/>
  <c r="E207"/>
  <c r="F207"/>
  <c r="G207"/>
  <c r="H207"/>
  <c r="I207"/>
  <c r="J207"/>
  <c r="O207" s="1"/>
  <c r="U207" s="1"/>
  <c r="K207"/>
  <c r="L207"/>
  <c r="M207"/>
  <c r="N207"/>
  <c r="P207"/>
  <c r="Q207"/>
  <c r="R207"/>
  <c r="S207"/>
  <c r="T207"/>
  <c r="B208"/>
  <c r="C208"/>
  <c r="D208"/>
  <c r="E208"/>
  <c r="F208"/>
  <c r="G208"/>
  <c r="H208"/>
  <c r="I208"/>
  <c r="J208"/>
  <c r="O208" s="1"/>
  <c r="U208" s="1"/>
  <c r="K208"/>
  <c r="L208"/>
  <c r="M208"/>
  <c r="N208"/>
  <c r="P208"/>
  <c r="Q208"/>
  <c r="R208"/>
  <c r="S208"/>
  <c r="T208"/>
  <c r="B209"/>
  <c r="C209"/>
  <c r="D209"/>
  <c r="E209"/>
  <c r="F209"/>
  <c r="G209"/>
  <c r="H209"/>
  <c r="I209"/>
  <c r="J209"/>
  <c r="O209" s="1"/>
  <c r="U209" s="1"/>
  <c r="K209"/>
  <c r="L209"/>
  <c r="M209"/>
  <c r="N209"/>
  <c r="P209"/>
  <c r="Q209"/>
  <c r="R209"/>
  <c r="S209"/>
  <c r="T209"/>
  <c r="B210"/>
  <c r="C210"/>
  <c r="D210"/>
  <c r="E210"/>
  <c r="F210"/>
  <c r="G210"/>
  <c r="H210"/>
  <c r="I210"/>
  <c r="J210"/>
  <c r="O210" s="1"/>
  <c r="U210" s="1"/>
  <c r="K210"/>
  <c r="L210"/>
  <c r="M210"/>
  <c r="N210"/>
  <c r="P210"/>
  <c r="Q210"/>
  <c r="R210"/>
  <c r="S210"/>
  <c r="T210"/>
  <c r="B211"/>
  <c r="C211"/>
  <c r="D211"/>
  <c r="E211"/>
  <c r="F211"/>
  <c r="G211"/>
  <c r="H211"/>
  <c r="I211"/>
  <c r="J211"/>
  <c r="O211" s="1"/>
  <c r="U211" s="1"/>
  <c r="K211"/>
  <c r="L211"/>
  <c r="M211"/>
  <c r="N211"/>
  <c r="P211"/>
  <c r="Q211"/>
  <c r="R211"/>
  <c r="S211"/>
  <c r="T211"/>
  <c r="B212"/>
  <c r="C212"/>
  <c r="D212"/>
  <c r="E212"/>
  <c r="F212"/>
  <c r="G212"/>
  <c r="H212"/>
  <c r="I212"/>
  <c r="J212"/>
  <c r="O212" s="1"/>
  <c r="U212" s="1"/>
  <c r="K212"/>
  <c r="L212"/>
  <c r="M212"/>
  <c r="N212"/>
  <c r="P212"/>
  <c r="Q212"/>
  <c r="R212"/>
  <c r="S212"/>
  <c r="T212"/>
  <c r="B213"/>
  <c r="C213"/>
  <c r="D213"/>
  <c r="E213"/>
  <c r="F213"/>
  <c r="G213"/>
  <c r="H213"/>
  <c r="I213"/>
  <c r="J213"/>
  <c r="O213" s="1"/>
  <c r="U213" s="1"/>
  <c r="K213"/>
  <c r="L213"/>
  <c r="M213"/>
  <c r="N213"/>
  <c r="P213"/>
  <c r="Q213"/>
  <c r="R213"/>
  <c r="S213"/>
  <c r="T213"/>
  <c r="B214"/>
  <c r="C214"/>
  <c r="D214"/>
  <c r="E214"/>
  <c r="F214"/>
  <c r="G214"/>
  <c r="H214"/>
  <c r="I214"/>
  <c r="J214"/>
  <c r="O214" s="1"/>
  <c r="U214" s="1"/>
  <c r="K214"/>
  <c r="L214"/>
  <c r="M214"/>
  <c r="N214"/>
  <c r="P214"/>
  <c r="Q214"/>
  <c r="R214"/>
  <c r="S214"/>
  <c r="T214"/>
  <c r="B215"/>
  <c r="C215"/>
  <c r="D215"/>
  <c r="E215"/>
  <c r="F215"/>
  <c r="G215"/>
  <c r="H215"/>
  <c r="I215"/>
  <c r="J215"/>
  <c r="O215" s="1"/>
  <c r="U215" s="1"/>
  <c r="K215"/>
  <c r="L215"/>
  <c r="M215"/>
  <c r="N215"/>
  <c r="P215"/>
  <c r="Q215"/>
  <c r="R215"/>
  <c r="S215"/>
  <c r="T215"/>
  <c r="B216"/>
  <c r="C216"/>
  <c r="D216"/>
  <c r="E216"/>
  <c r="F216"/>
  <c r="G216"/>
  <c r="H216"/>
  <c r="I216"/>
  <c r="J216"/>
  <c r="O216" s="1"/>
  <c r="U216" s="1"/>
  <c r="K216"/>
  <c r="L216"/>
  <c r="M216"/>
  <c r="N216"/>
  <c r="P216"/>
  <c r="Q216"/>
  <c r="R216"/>
  <c r="S216"/>
  <c r="T216"/>
  <c r="B217"/>
  <c r="C217"/>
  <c r="D217"/>
  <c r="E217"/>
  <c r="F217"/>
  <c r="G217"/>
  <c r="H217"/>
  <c r="I217"/>
  <c r="J217"/>
  <c r="O217" s="1"/>
  <c r="U217" s="1"/>
  <c r="K217"/>
  <c r="L217"/>
  <c r="M217"/>
  <c r="N217"/>
  <c r="P217"/>
  <c r="Q217"/>
  <c r="R217"/>
  <c r="S217"/>
  <c r="T217"/>
  <c r="B218"/>
  <c r="C218"/>
  <c r="D218"/>
  <c r="E218"/>
  <c r="F218"/>
  <c r="G218"/>
  <c r="H218"/>
  <c r="I218"/>
  <c r="J218"/>
  <c r="O218" s="1"/>
  <c r="U218" s="1"/>
  <c r="K218"/>
  <c r="L218"/>
  <c r="M218"/>
  <c r="N218"/>
  <c r="P218"/>
  <c r="Q218"/>
  <c r="R218"/>
  <c r="S218"/>
  <c r="T218"/>
  <c r="B219"/>
  <c r="C219"/>
  <c r="D219"/>
  <c r="E219"/>
  <c r="F219"/>
  <c r="G219"/>
  <c r="H219"/>
  <c r="I219"/>
  <c r="J219"/>
  <c r="O219" s="1"/>
  <c r="U219" s="1"/>
  <c r="K219"/>
  <c r="L219"/>
  <c r="M219"/>
  <c r="N219"/>
  <c r="P219"/>
  <c r="Q219"/>
  <c r="R219"/>
  <c r="S219"/>
  <c r="T219"/>
  <c r="B220"/>
  <c r="C220"/>
  <c r="D220"/>
  <c r="E220"/>
  <c r="F220"/>
  <c r="G220"/>
  <c r="H220"/>
  <c r="I220"/>
  <c r="J220"/>
  <c r="O220" s="1"/>
  <c r="U220" s="1"/>
  <c r="K220"/>
  <c r="L220"/>
  <c r="M220"/>
  <c r="N220"/>
  <c r="P220"/>
  <c r="Q220"/>
  <c r="R220"/>
  <c r="S220"/>
  <c r="T220"/>
  <c r="B221"/>
  <c r="C221"/>
  <c r="D221"/>
  <c r="E221"/>
  <c r="F221"/>
  <c r="G221"/>
  <c r="H221"/>
  <c r="I221"/>
  <c r="J221"/>
  <c r="O221" s="1"/>
  <c r="U221" s="1"/>
  <c r="K221"/>
  <c r="L221"/>
  <c r="M221"/>
  <c r="N221"/>
  <c r="P221"/>
  <c r="Q221"/>
  <c r="R221"/>
  <c r="S221"/>
  <c r="T221"/>
  <c r="B222"/>
  <c r="C222"/>
  <c r="D222"/>
  <c r="E222"/>
  <c r="F222"/>
  <c r="G222"/>
  <c r="H222"/>
  <c r="I222"/>
  <c r="J222"/>
  <c r="O222" s="1"/>
  <c r="U222" s="1"/>
  <c r="K222"/>
  <c r="L222"/>
  <c r="M222"/>
  <c r="N222"/>
  <c r="P222"/>
  <c r="Q222"/>
  <c r="R222"/>
  <c r="S222"/>
  <c r="T222"/>
  <c r="B223"/>
  <c r="C223"/>
  <c r="D223"/>
  <c r="E223"/>
  <c r="F223"/>
  <c r="G223"/>
  <c r="H223"/>
  <c r="I223"/>
  <c r="J223"/>
  <c r="O223" s="1"/>
  <c r="U223" s="1"/>
  <c r="K223"/>
  <c r="L223"/>
  <c r="M223"/>
  <c r="N223"/>
  <c r="P223"/>
  <c r="Q223"/>
  <c r="R223"/>
  <c r="S223"/>
  <c r="T223"/>
  <c r="B224"/>
  <c r="C224"/>
  <c r="D224"/>
  <c r="E224"/>
  <c r="F224"/>
  <c r="G224"/>
  <c r="H224"/>
  <c r="I224"/>
  <c r="J224"/>
  <c r="O224" s="1"/>
  <c r="U224" s="1"/>
  <c r="K224"/>
  <c r="L224"/>
  <c r="M224"/>
  <c r="N224"/>
  <c r="P224"/>
  <c r="Q224"/>
  <c r="R224"/>
  <c r="S224"/>
  <c r="T224"/>
  <c r="B225"/>
  <c r="C225"/>
  <c r="D225"/>
  <c r="E225"/>
  <c r="F225"/>
  <c r="G225"/>
  <c r="H225"/>
  <c r="I225"/>
  <c r="J225"/>
  <c r="O225" s="1"/>
  <c r="U225" s="1"/>
  <c r="K225"/>
  <c r="L225"/>
  <c r="M225"/>
  <c r="N225"/>
  <c r="P225"/>
  <c r="Q225"/>
  <c r="R225"/>
  <c r="S225"/>
  <c r="T225"/>
  <c r="B226"/>
  <c r="C226"/>
  <c r="D226"/>
  <c r="E226"/>
  <c r="F226"/>
  <c r="G226"/>
  <c r="H226"/>
  <c r="I226"/>
  <c r="J226"/>
  <c r="O226" s="1"/>
  <c r="U226" s="1"/>
  <c r="K226"/>
  <c r="L226"/>
  <c r="M226"/>
  <c r="N226"/>
  <c r="P226"/>
  <c r="Q226"/>
  <c r="R226"/>
  <c r="S226"/>
  <c r="T226"/>
  <c r="B227"/>
  <c r="C227"/>
  <c r="D227"/>
  <c r="E227"/>
  <c r="F227"/>
  <c r="G227"/>
  <c r="H227"/>
  <c r="I227"/>
  <c r="J227"/>
  <c r="O227" s="1"/>
  <c r="U227" s="1"/>
  <c r="K227"/>
  <c r="L227"/>
  <c r="M227"/>
  <c r="N227"/>
  <c r="P227"/>
  <c r="Q227"/>
  <c r="R227"/>
  <c r="S227"/>
  <c r="T227"/>
  <c r="B228"/>
  <c r="C228"/>
  <c r="D228"/>
  <c r="E228"/>
  <c r="F228"/>
  <c r="G228"/>
  <c r="H228"/>
  <c r="I228"/>
  <c r="J228"/>
  <c r="O228" s="1"/>
  <c r="U228" s="1"/>
  <c r="K228"/>
  <c r="L228"/>
  <c r="M228"/>
  <c r="N228"/>
  <c r="P228"/>
  <c r="Q228"/>
  <c r="R228"/>
  <c r="S228"/>
  <c r="T228"/>
  <c r="B229"/>
  <c r="C229"/>
  <c r="D229"/>
  <c r="E229"/>
  <c r="F229"/>
  <c r="G229"/>
  <c r="H229"/>
  <c r="I229"/>
  <c r="J229"/>
  <c r="O229" s="1"/>
  <c r="U229" s="1"/>
  <c r="K229"/>
  <c r="L229"/>
  <c r="M229"/>
  <c r="N229"/>
  <c r="P229"/>
  <c r="Q229"/>
  <c r="R229"/>
  <c r="S229"/>
  <c r="T229"/>
  <c r="B230"/>
  <c r="C230"/>
  <c r="D230"/>
  <c r="E230"/>
  <c r="F230"/>
  <c r="G230"/>
  <c r="H230"/>
  <c r="I230"/>
  <c r="J230"/>
  <c r="O230" s="1"/>
  <c r="U230" s="1"/>
  <c r="K230"/>
  <c r="L230"/>
  <c r="M230"/>
  <c r="N230"/>
  <c r="P230"/>
  <c r="Q230"/>
  <c r="R230"/>
  <c r="S230"/>
  <c r="T230"/>
  <c r="B231"/>
  <c r="C231"/>
  <c r="D231"/>
  <c r="E231"/>
  <c r="F231"/>
  <c r="G231"/>
  <c r="H231"/>
  <c r="I231"/>
  <c r="J231"/>
  <c r="O231" s="1"/>
  <c r="U231" s="1"/>
  <c r="K231"/>
  <c r="L231"/>
  <c r="M231"/>
  <c r="N231"/>
  <c r="P231"/>
  <c r="Q231"/>
  <c r="R231"/>
  <c r="S231"/>
  <c r="T231"/>
  <c r="B232"/>
  <c r="C232"/>
  <c r="D232"/>
  <c r="E232"/>
  <c r="F232"/>
  <c r="G232"/>
  <c r="H232"/>
  <c r="I232"/>
  <c r="J232"/>
  <c r="O232" s="1"/>
  <c r="U232" s="1"/>
  <c r="K232"/>
  <c r="L232"/>
  <c r="M232"/>
  <c r="N232"/>
  <c r="P232"/>
  <c r="Q232"/>
  <c r="R232"/>
  <c r="S232"/>
  <c r="T232"/>
  <c r="B233"/>
  <c r="C233"/>
  <c r="D233"/>
  <c r="E233"/>
  <c r="F233"/>
  <c r="G233"/>
  <c r="H233"/>
  <c r="I233"/>
  <c r="J233"/>
  <c r="O233" s="1"/>
  <c r="U233" s="1"/>
  <c r="K233"/>
  <c r="L233"/>
  <c r="M233"/>
  <c r="N233"/>
  <c r="P233"/>
  <c r="Q233"/>
  <c r="R233"/>
  <c r="S233"/>
  <c r="T233"/>
  <c r="B234"/>
  <c r="C234"/>
  <c r="D234"/>
  <c r="E234"/>
  <c r="F234"/>
  <c r="G234"/>
  <c r="H234"/>
  <c r="I234"/>
  <c r="J234"/>
  <c r="O234" s="1"/>
  <c r="U234" s="1"/>
  <c r="K234"/>
  <c r="L234"/>
  <c r="M234"/>
  <c r="N234"/>
  <c r="P234"/>
  <c r="Q234"/>
  <c r="R234"/>
  <c r="S234"/>
  <c r="T234"/>
  <c r="B235"/>
  <c r="C235"/>
  <c r="D235"/>
  <c r="E235"/>
  <c r="F235"/>
  <c r="G235"/>
  <c r="H235"/>
  <c r="I235"/>
  <c r="J235"/>
  <c r="O235" s="1"/>
  <c r="U235" s="1"/>
  <c r="K235"/>
  <c r="L235"/>
  <c r="M235"/>
  <c r="N235"/>
  <c r="P235"/>
  <c r="Q235"/>
  <c r="R235"/>
  <c r="S235"/>
  <c r="T235"/>
  <c r="B236"/>
  <c r="C236"/>
  <c r="D236"/>
  <c r="E236"/>
  <c r="F236"/>
  <c r="G236"/>
  <c r="H236"/>
  <c r="I236"/>
  <c r="J236"/>
  <c r="O236" s="1"/>
  <c r="U236" s="1"/>
  <c r="K236"/>
  <c r="L236"/>
  <c r="M236"/>
  <c r="N236"/>
  <c r="P236"/>
  <c r="Q236"/>
  <c r="R236"/>
  <c r="S236"/>
  <c r="T236"/>
  <c r="B237"/>
  <c r="C237"/>
  <c r="D237"/>
  <c r="E237"/>
  <c r="F237"/>
  <c r="G237"/>
  <c r="H237"/>
  <c r="I237"/>
  <c r="J237"/>
  <c r="O237" s="1"/>
  <c r="U237" s="1"/>
  <c r="K237"/>
  <c r="L237"/>
  <c r="M237"/>
  <c r="N237"/>
  <c r="P237"/>
  <c r="Q237"/>
  <c r="R237"/>
  <c r="S237"/>
  <c r="T237"/>
  <c r="B238"/>
  <c r="C238"/>
  <c r="D238"/>
  <c r="E238"/>
  <c r="F238"/>
  <c r="G238"/>
  <c r="H238"/>
  <c r="I238"/>
  <c r="J238"/>
  <c r="O238" s="1"/>
  <c r="U238" s="1"/>
  <c r="K238"/>
  <c r="L238"/>
  <c r="M238"/>
  <c r="N238"/>
  <c r="P238"/>
  <c r="Q238"/>
  <c r="R238"/>
  <c r="S238"/>
  <c r="T238"/>
  <c r="B239"/>
  <c r="C239"/>
  <c r="D239"/>
  <c r="E239"/>
  <c r="F239"/>
  <c r="G239"/>
  <c r="H239"/>
  <c r="I239"/>
  <c r="J239"/>
  <c r="O239" s="1"/>
  <c r="U239" s="1"/>
  <c r="K239"/>
  <c r="L239"/>
  <c r="M239"/>
  <c r="N239"/>
  <c r="P239"/>
  <c r="Q239"/>
  <c r="R239"/>
  <c r="S239"/>
  <c r="T239"/>
  <c r="B240"/>
  <c r="C240"/>
  <c r="D240"/>
  <c r="E240"/>
  <c r="F240"/>
  <c r="G240"/>
  <c r="H240"/>
  <c r="I240"/>
  <c r="J240"/>
  <c r="O240" s="1"/>
  <c r="U240" s="1"/>
  <c r="K240"/>
  <c r="L240"/>
  <c r="M240"/>
  <c r="N240"/>
  <c r="P240"/>
  <c r="Q240"/>
  <c r="R240"/>
  <c r="S240"/>
  <c r="T240"/>
  <c r="B241"/>
  <c r="C241"/>
  <c r="D241"/>
  <c r="E241"/>
  <c r="F241"/>
  <c r="G241"/>
  <c r="H241"/>
  <c r="I241"/>
  <c r="J241"/>
  <c r="O241" s="1"/>
  <c r="U241" s="1"/>
  <c r="K241"/>
  <c r="L241"/>
  <c r="M241"/>
  <c r="N241"/>
  <c r="P241"/>
  <c r="Q241"/>
  <c r="R241"/>
  <c r="S241"/>
  <c r="T241"/>
  <c r="B242"/>
  <c r="C242"/>
  <c r="D242"/>
  <c r="E242"/>
  <c r="F242"/>
  <c r="G242"/>
  <c r="H242"/>
  <c r="I242"/>
  <c r="J242"/>
  <c r="O242" s="1"/>
  <c r="U242" s="1"/>
  <c r="K242"/>
  <c r="L242"/>
  <c r="M242"/>
  <c r="N242"/>
  <c r="P242"/>
  <c r="Q242"/>
  <c r="R242"/>
  <c r="S242"/>
  <c r="T242"/>
  <c r="B243"/>
  <c r="C243"/>
  <c r="D243"/>
  <c r="E243"/>
  <c r="F243"/>
  <c r="G243"/>
  <c r="H243"/>
  <c r="I243"/>
  <c r="J243"/>
  <c r="O243" s="1"/>
  <c r="U243" s="1"/>
  <c r="K243"/>
  <c r="L243"/>
  <c r="M243"/>
  <c r="N243"/>
  <c r="P243"/>
  <c r="Q243"/>
  <c r="R243"/>
  <c r="S243"/>
  <c r="T243"/>
  <c r="B244"/>
  <c r="C244"/>
  <c r="D244"/>
  <c r="E244"/>
  <c r="F244"/>
  <c r="G244"/>
  <c r="H244"/>
  <c r="I244"/>
  <c r="J244"/>
  <c r="O244" s="1"/>
  <c r="U244" s="1"/>
  <c r="K244"/>
  <c r="L244"/>
  <c r="M244"/>
  <c r="N244"/>
  <c r="P244"/>
  <c r="Q244"/>
  <c r="R244"/>
  <c r="S244"/>
  <c r="T244"/>
  <c r="B245"/>
  <c r="C245"/>
  <c r="D245"/>
  <c r="E245"/>
  <c r="F245"/>
  <c r="G245"/>
  <c r="H245"/>
  <c r="I245"/>
  <c r="J245"/>
  <c r="O245" s="1"/>
  <c r="U245" s="1"/>
  <c r="K245"/>
  <c r="L245"/>
  <c r="M245"/>
  <c r="N245"/>
  <c r="P245"/>
  <c r="Q245"/>
  <c r="R245"/>
  <c r="S245"/>
  <c r="T245"/>
  <c r="B246"/>
  <c r="C246"/>
  <c r="D246"/>
  <c r="E246"/>
  <c r="F246"/>
  <c r="G246"/>
  <c r="H246"/>
  <c r="I246"/>
  <c r="J246"/>
  <c r="O246" s="1"/>
  <c r="U246" s="1"/>
  <c r="K246"/>
  <c r="L246"/>
  <c r="M246"/>
  <c r="N246"/>
  <c r="P246"/>
  <c r="Q246"/>
  <c r="R246"/>
  <c r="S246"/>
  <c r="T246"/>
  <c r="B247"/>
  <c r="C247"/>
  <c r="D247"/>
  <c r="E247"/>
  <c r="F247"/>
  <c r="G247"/>
  <c r="H247"/>
  <c r="I247"/>
  <c r="J247"/>
  <c r="O247" s="1"/>
  <c r="U247" s="1"/>
  <c r="K247"/>
  <c r="L247"/>
  <c r="M247"/>
  <c r="N247"/>
  <c r="P247"/>
  <c r="Q247"/>
  <c r="R247"/>
  <c r="S247"/>
  <c r="T247"/>
  <c r="B248"/>
  <c r="C248"/>
  <c r="D248"/>
  <c r="E248"/>
  <c r="F248"/>
  <c r="G248"/>
  <c r="H248"/>
  <c r="I248"/>
  <c r="J248"/>
  <c r="O248" s="1"/>
  <c r="U248" s="1"/>
  <c r="K248"/>
  <c r="L248"/>
  <c r="M248"/>
  <c r="N248"/>
  <c r="P248"/>
  <c r="Q248"/>
  <c r="R248"/>
  <c r="S248"/>
  <c r="T248"/>
  <c r="B249"/>
  <c r="C249"/>
  <c r="D249"/>
  <c r="E249"/>
  <c r="F249"/>
  <c r="G249"/>
  <c r="H249"/>
  <c r="I249"/>
  <c r="J249"/>
  <c r="O249" s="1"/>
  <c r="U249" s="1"/>
  <c r="K249"/>
  <c r="L249"/>
  <c r="M249"/>
  <c r="N249"/>
  <c r="P249"/>
  <c r="Q249"/>
  <c r="R249"/>
  <c r="S249"/>
  <c r="T249"/>
  <c r="B250"/>
  <c r="C250"/>
  <c r="D250"/>
  <c r="E250"/>
  <c r="F250"/>
  <c r="G250"/>
  <c r="H250"/>
  <c r="I250"/>
  <c r="J250"/>
  <c r="O250" s="1"/>
  <c r="U250" s="1"/>
  <c r="K250"/>
  <c r="L250"/>
  <c r="M250"/>
  <c r="N250"/>
  <c r="P250"/>
  <c r="Q250"/>
  <c r="R250"/>
  <c r="S250"/>
  <c r="T250"/>
  <c r="B251"/>
  <c r="C251"/>
  <c r="D251"/>
  <c r="E251"/>
  <c r="F251"/>
  <c r="G251"/>
  <c r="H251"/>
  <c r="I251"/>
  <c r="J251"/>
  <c r="O251" s="1"/>
  <c r="U251" s="1"/>
  <c r="K251"/>
  <c r="L251"/>
  <c r="M251"/>
  <c r="N251"/>
  <c r="P251"/>
  <c r="Q251"/>
  <c r="R251"/>
  <c r="S251"/>
  <c r="T251"/>
  <c r="B252"/>
  <c r="C252"/>
  <c r="D252"/>
  <c r="E252"/>
  <c r="F252"/>
  <c r="G252"/>
  <c r="H252"/>
  <c r="I252"/>
  <c r="J252"/>
  <c r="O252" s="1"/>
  <c r="U252" s="1"/>
  <c r="K252"/>
  <c r="L252"/>
  <c r="M252"/>
  <c r="N252"/>
  <c r="P252"/>
  <c r="Q252"/>
  <c r="R252"/>
  <c r="S252"/>
  <c r="T252"/>
  <c r="B253"/>
  <c r="C253"/>
  <c r="D253"/>
  <c r="E253"/>
  <c r="F253"/>
  <c r="G253"/>
  <c r="H253"/>
  <c r="I253"/>
  <c r="J253"/>
  <c r="O253" s="1"/>
  <c r="U253" s="1"/>
  <c r="K253"/>
  <c r="L253"/>
  <c r="M253"/>
  <c r="N253"/>
  <c r="P253"/>
  <c r="Q253"/>
  <c r="R253"/>
  <c r="S253"/>
  <c r="T253"/>
  <c r="B254"/>
  <c r="C254"/>
  <c r="D254"/>
  <c r="E254"/>
  <c r="F254"/>
  <c r="G254"/>
  <c r="H254"/>
  <c r="I254"/>
  <c r="J254"/>
  <c r="O254" s="1"/>
  <c r="U254" s="1"/>
  <c r="K254"/>
  <c r="L254"/>
  <c r="M254"/>
  <c r="N254"/>
  <c r="P254"/>
  <c r="Q254"/>
  <c r="R254"/>
  <c r="S254"/>
  <c r="T254"/>
  <c r="B255"/>
  <c r="C255"/>
  <c r="D255"/>
  <c r="E255"/>
  <c r="F255"/>
  <c r="G255"/>
  <c r="H255"/>
  <c r="I255"/>
  <c r="J255"/>
  <c r="O255" s="1"/>
  <c r="U255" s="1"/>
  <c r="K255"/>
  <c r="L255"/>
  <c r="M255"/>
  <c r="N255"/>
  <c r="P255"/>
  <c r="Q255"/>
  <c r="R255"/>
  <c r="S255"/>
  <c r="T255"/>
  <c r="B256"/>
  <c r="C256"/>
  <c r="D256"/>
  <c r="E256"/>
  <c r="F256"/>
  <c r="G256"/>
  <c r="H256"/>
  <c r="I256"/>
  <c r="J256"/>
  <c r="O256" s="1"/>
  <c r="U256" s="1"/>
  <c r="K256"/>
  <c r="L256"/>
  <c r="M256"/>
  <c r="N256"/>
  <c r="P256"/>
  <c r="Q256"/>
  <c r="R256"/>
  <c r="S256"/>
  <c r="T256"/>
  <c r="B257"/>
  <c r="C257"/>
  <c r="D257"/>
  <c r="E257"/>
  <c r="F257"/>
  <c r="G257"/>
  <c r="H257"/>
  <c r="I257"/>
  <c r="J257"/>
  <c r="O257" s="1"/>
  <c r="U257" s="1"/>
  <c r="K257"/>
  <c r="L257"/>
  <c r="M257"/>
  <c r="N257"/>
  <c r="P257"/>
  <c r="Q257"/>
  <c r="R257"/>
  <c r="S257"/>
  <c r="T257"/>
  <c r="B258"/>
  <c r="C258"/>
  <c r="D258"/>
  <c r="E258"/>
  <c r="F258"/>
  <c r="G258"/>
  <c r="H258"/>
  <c r="I258"/>
  <c r="J258"/>
  <c r="O258" s="1"/>
  <c r="U258" s="1"/>
  <c r="K258"/>
  <c r="L258"/>
  <c r="M258"/>
  <c r="N258"/>
  <c r="P258"/>
  <c r="Q258"/>
  <c r="R258"/>
  <c r="S258"/>
  <c r="T258"/>
  <c r="B259"/>
  <c r="C259"/>
  <c r="D259"/>
  <c r="E259"/>
  <c r="F259"/>
  <c r="G259"/>
  <c r="H259"/>
  <c r="I259"/>
  <c r="J259"/>
  <c r="O259" s="1"/>
  <c r="U259" s="1"/>
  <c r="K259"/>
  <c r="L259"/>
  <c r="M259"/>
  <c r="N259"/>
  <c r="P259"/>
  <c r="Q259"/>
  <c r="R259"/>
  <c r="S259"/>
  <c r="T259"/>
  <c r="B260"/>
  <c r="C260"/>
  <c r="D260"/>
  <c r="E260"/>
  <c r="F260"/>
  <c r="G260"/>
  <c r="H260"/>
  <c r="I260"/>
  <c r="J260"/>
  <c r="O260" s="1"/>
  <c r="U260" s="1"/>
  <c r="K260"/>
  <c r="L260"/>
  <c r="M260"/>
  <c r="N260"/>
  <c r="P260"/>
  <c r="Q260"/>
  <c r="R260"/>
  <c r="S260"/>
  <c r="T260"/>
  <c r="B261"/>
  <c r="C261"/>
  <c r="D261"/>
  <c r="E261"/>
  <c r="F261"/>
  <c r="G261"/>
  <c r="H261"/>
  <c r="I261"/>
  <c r="J261"/>
  <c r="O261" s="1"/>
  <c r="U261" s="1"/>
  <c r="K261"/>
  <c r="L261"/>
  <c r="M261"/>
  <c r="N261"/>
  <c r="P261"/>
  <c r="Q261"/>
  <c r="R261"/>
  <c r="S261"/>
  <c r="T261"/>
  <c r="B262"/>
  <c r="C262"/>
  <c r="D262"/>
  <c r="E262"/>
  <c r="F262"/>
  <c r="G262"/>
  <c r="H262"/>
  <c r="I262"/>
  <c r="J262"/>
  <c r="K262"/>
  <c r="L262"/>
  <c r="M262"/>
  <c r="N262"/>
  <c r="O262"/>
  <c r="U262" s="1"/>
  <c r="P262"/>
  <c r="Q262"/>
  <c r="R262"/>
  <c r="S262"/>
  <c r="T262"/>
  <c r="B263"/>
  <c r="C263"/>
  <c r="D263"/>
  <c r="E263"/>
  <c r="F263"/>
  <c r="G263"/>
  <c r="H263"/>
  <c r="I263"/>
  <c r="J263"/>
  <c r="K263"/>
  <c r="L263"/>
  <c r="M263"/>
  <c r="N263"/>
  <c r="O263"/>
  <c r="U263" s="1"/>
  <c r="P263"/>
  <c r="Q263"/>
  <c r="R263"/>
  <c r="S263"/>
  <c r="T263"/>
  <c r="B264"/>
  <c r="C264"/>
  <c r="D264"/>
  <c r="E264"/>
  <c r="F264"/>
  <c r="G264"/>
  <c r="H264"/>
  <c r="I264"/>
  <c r="J264"/>
  <c r="K264"/>
  <c r="L264"/>
  <c r="M264"/>
  <c r="N264"/>
  <c r="O264"/>
  <c r="U264" s="1"/>
  <c r="P264"/>
  <c r="Q264"/>
  <c r="R264"/>
  <c r="S264"/>
  <c r="T264"/>
  <c r="B265"/>
  <c r="C265"/>
  <c r="D265"/>
  <c r="E265"/>
  <c r="F265"/>
  <c r="G265"/>
  <c r="H265"/>
  <c r="I265"/>
  <c r="J265"/>
  <c r="K265"/>
  <c r="L265"/>
  <c r="M265"/>
  <c r="N265"/>
  <c r="O265"/>
  <c r="U265" s="1"/>
  <c r="P265"/>
  <c r="Q265"/>
  <c r="R265"/>
  <c r="S265"/>
  <c r="T265"/>
  <c r="B266"/>
  <c r="C266"/>
  <c r="D266"/>
  <c r="E266"/>
  <c r="F266"/>
  <c r="G266"/>
  <c r="H266"/>
  <c r="I266"/>
  <c r="J266"/>
  <c r="K266"/>
  <c r="L266"/>
  <c r="M266"/>
  <c r="N266"/>
  <c r="O266"/>
  <c r="U266" s="1"/>
  <c r="P266"/>
  <c r="Q266"/>
  <c r="R266"/>
  <c r="S266"/>
  <c r="T266"/>
  <c r="B267"/>
  <c r="C267"/>
  <c r="D267"/>
  <c r="E267"/>
  <c r="F267"/>
  <c r="G267"/>
  <c r="H267"/>
  <c r="I267"/>
  <c r="J267"/>
  <c r="K267"/>
  <c r="L267"/>
  <c r="M267"/>
  <c r="N267"/>
  <c r="O267"/>
  <c r="U267" s="1"/>
  <c r="P267"/>
  <c r="Q267"/>
  <c r="R267"/>
  <c r="S267"/>
  <c r="T267"/>
  <c r="B268"/>
  <c r="C268"/>
  <c r="D268"/>
  <c r="E268"/>
  <c r="F268"/>
  <c r="G268"/>
  <c r="H268"/>
  <c r="I268"/>
  <c r="J268"/>
  <c r="K268"/>
  <c r="L268"/>
  <c r="M268"/>
  <c r="N268"/>
  <c r="O268"/>
  <c r="U268" s="1"/>
  <c r="P268"/>
  <c r="Q268"/>
  <c r="R268"/>
  <c r="S268"/>
  <c r="T268"/>
  <c r="B269"/>
  <c r="C269"/>
  <c r="D269"/>
  <c r="E269"/>
  <c r="F269"/>
  <c r="G269"/>
  <c r="H269"/>
  <c r="I269"/>
  <c r="J269"/>
  <c r="K269"/>
  <c r="L269"/>
  <c r="M269"/>
  <c r="N269"/>
  <c r="O269"/>
  <c r="U269" s="1"/>
  <c r="P269"/>
  <c r="Q269"/>
  <c r="R269"/>
  <c r="S269"/>
  <c r="T269"/>
  <c r="B270"/>
  <c r="C270"/>
  <c r="D270"/>
  <c r="E270"/>
  <c r="F270"/>
  <c r="G270"/>
  <c r="H270"/>
  <c r="I270"/>
  <c r="J270"/>
  <c r="K270"/>
  <c r="L270"/>
  <c r="M270"/>
  <c r="N270"/>
  <c r="O270"/>
  <c r="U270" s="1"/>
  <c r="P270"/>
  <c r="Q270"/>
  <c r="R270"/>
  <c r="S270"/>
  <c r="T270"/>
  <c r="B271"/>
  <c r="C271"/>
  <c r="D271"/>
  <c r="E271"/>
  <c r="F271"/>
  <c r="G271"/>
  <c r="H271"/>
  <c r="I271"/>
  <c r="J271"/>
  <c r="K271"/>
  <c r="L271"/>
  <c r="M271"/>
  <c r="N271"/>
  <c r="O271"/>
  <c r="U271" s="1"/>
  <c r="P271"/>
  <c r="Q271"/>
  <c r="R271"/>
  <c r="S271"/>
  <c r="T271"/>
  <c r="B272"/>
  <c r="C272"/>
  <c r="D272"/>
  <c r="E272"/>
  <c r="F272"/>
  <c r="G272"/>
  <c r="H272"/>
  <c r="I272"/>
  <c r="J272"/>
  <c r="K272"/>
  <c r="L272"/>
  <c r="M272"/>
  <c r="N272"/>
  <c r="O272"/>
  <c r="U272" s="1"/>
  <c r="P272"/>
  <c r="Q272"/>
  <c r="R272"/>
  <c r="S272"/>
  <c r="T272"/>
  <c r="B273"/>
  <c r="C273"/>
  <c r="D273"/>
  <c r="E273"/>
  <c r="F273"/>
  <c r="G273"/>
  <c r="H273"/>
  <c r="I273"/>
  <c r="J273"/>
  <c r="K273"/>
  <c r="L273"/>
  <c r="M273"/>
  <c r="N273"/>
  <c r="O273"/>
  <c r="U273" s="1"/>
  <c r="P273"/>
  <c r="Q273"/>
  <c r="R273"/>
  <c r="S273"/>
  <c r="T273"/>
  <c r="B274"/>
  <c r="C274"/>
  <c r="D274"/>
  <c r="E274"/>
  <c r="F274"/>
  <c r="G274"/>
  <c r="H274"/>
  <c r="I274"/>
  <c r="J274"/>
  <c r="K274"/>
  <c r="L274"/>
  <c r="M274"/>
  <c r="N274"/>
  <c r="O274"/>
  <c r="U274" s="1"/>
  <c r="P274"/>
  <c r="Q274"/>
  <c r="R274"/>
  <c r="S274"/>
  <c r="T274"/>
  <c r="B275"/>
  <c r="C275"/>
  <c r="D275"/>
  <c r="E275"/>
  <c r="F275"/>
  <c r="G275"/>
  <c r="H275"/>
  <c r="I275"/>
  <c r="J275"/>
  <c r="K275"/>
  <c r="L275"/>
  <c r="M275"/>
  <c r="N275"/>
  <c r="O275"/>
  <c r="U275" s="1"/>
  <c r="P275"/>
  <c r="Q275"/>
  <c r="R275"/>
  <c r="S275"/>
  <c r="T275"/>
  <c r="B276"/>
  <c r="C276"/>
  <c r="D276"/>
  <c r="E276"/>
  <c r="F276"/>
  <c r="G276"/>
  <c r="H276"/>
  <c r="I276"/>
  <c r="J276"/>
  <c r="K276"/>
  <c r="L276"/>
  <c r="M276"/>
  <c r="N276"/>
  <c r="O276"/>
  <c r="U276" s="1"/>
  <c r="P276"/>
  <c r="Q276"/>
  <c r="R276"/>
  <c r="S276"/>
  <c r="T276"/>
  <c r="B277"/>
  <c r="C277"/>
  <c r="D277"/>
  <c r="E277"/>
  <c r="F277"/>
  <c r="G277"/>
  <c r="H277"/>
  <c r="I277"/>
  <c r="J277"/>
  <c r="K277"/>
  <c r="L277"/>
  <c r="M277"/>
  <c r="N277"/>
  <c r="O277"/>
  <c r="U277" s="1"/>
  <c r="P277"/>
  <c r="Q277"/>
  <c r="R277"/>
  <c r="S277"/>
  <c r="T277"/>
  <c r="B278"/>
  <c r="C278"/>
  <c r="D278"/>
  <c r="E278"/>
  <c r="F278"/>
  <c r="G278"/>
  <c r="H278"/>
  <c r="I278"/>
  <c r="J278"/>
  <c r="K278"/>
  <c r="L278"/>
  <c r="M278"/>
  <c r="N278"/>
  <c r="O278"/>
  <c r="U278" s="1"/>
  <c r="P278"/>
  <c r="Q278"/>
  <c r="R278"/>
  <c r="S278"/>
  <c r="T278"/>
  <c r="B279"/>
  <c r="C279"/>
  <c r="D279"/>
  <c r="E279"/>
  <c r="F279"/>
  <c r="G279"/>
  <c r="H279"/>
  <c r="I279"/>
  <c r="J279"/>
  <c r="K279"/>
  <c r="L279"/>
  <c r="M279"/>
  <c r="N279"/>
  <c r="O279"/>
  <c r="U279" s="1"/>
  <c r="P279"/>
  <c r="Q279"/>
  <c r="R279"/>
  <c r="S279"/>
  <c r="T279"/>
  <c r="B280"/>
  <c r="C280"/>
  <c r="D280"/>
  <c r="E280"/>
  <c r="F280"/>
  <c r="G280"/>
  <c r="H280"/>
  <c r="I280"/>
  <c r="J280"/>
  <c r="K280"/>
  <c r="L280"/>
  <c r="M280"/>
  <c r="N280"/>
  <c r="O280"/>
  <c r="U280" s="1"/>
  <c r="P280"/>
  <c r="Q280"/>
  <c r="R280"/>
  <c r="S280"/>
  <c r="T280"/>
  <c r="B281"/>
  <c r="C281"/>
  <c r="D281"/>
  <c r="E281"/>
  <c r="F281"/>
  <c r="G281"/>
  <c r="H281"/>
  <c r="I281"/>
  <c r="J281"/>
  <c r="K281"/>
  <c r="L281"/>
  <c r="M281"/>
  <c r="N281"/>
  <c r="O281"/>
  <c r="U281" s="1"/>
  <c r="P281"/>
  <c r="Q281"/>
  <c r="R281"/>
  <c r="S281"/>
  <c r="T281"/>
  <c r="B282"/>
  <c r="C282"/>
  <c r="D282"/>
  <c r="E282"/>
  <c r="F282"/>
  <c r="G282"/>
  <c r="H282"/>
  <c r="I282"/>
  <c r="J282"/>
  <c r="K282"/>
  <c r="L282"/>
  <c r="M282"/>
  <c r="N282"/>
  <c r="O282"/>
  <c r="U282" s="1"/>
  <c r="P282"/>
  <c r="Q282"/>
  <c r="R282"/>
  <c r="S282"/>
  <c r="T282"/>
  <c r="B283"/>
  <c r="C283"/>
  <c r="D283"/>
  <c r="E283"/>
  <c r="F283"/>
  <c r="G283"/>
  <c r="H283"/>
  <c r="I283"/>
  <c r="J283"/>
  <c r="K283"/>
  <c r="L283"/>
  <c r="M283"/>
  <c r="N283"/>
  <c r="O283"/>
  <c r="U283" s="1"/>
  <c r="P283"/>
  <c r="Q283"/>
  <c r="R283"/>
  <c r="S283"/>
  <c r="T283"/>
  <c r="B284"/>
  <c r="C284"/>
  <c r="D284"/>
  <c r="E284"/>
  <c r="F284"/>
  <c r="G284"/>
  <c r="H284"/>
  <c r="I284"/>
  <c r="J284"/>
  <c r="K284"/>
  <c r="L284"/>
  <c r="M284"/>
  <c r="N284"/>
  <c r="O284"/>
  <c r="U284" s="1"/>
  <c r="P284"/>
  <c r="Q284"/>
  <c r="R284"/>
  <c r="S284"/>
  <c r="T284"/>
  <c r="B285"/>
  <c r="C285"/>
  <c r="D285"/>
  <c r="E285"/>
  <c r="F285"/>
  <c r="G285"/>
  <c r="H285"/>
  <c r="I285"/>
  <c r="J285"/>
  <c r="K285"/>
  <c r="L285"/>
  <c r="M285"/>
  <c r="N285"/>
  <c r="O285"/>
  <c r="U285" s="1"/>
  <c r="P285"/>
  <c r="Q285"/>
  <c r="R285"/>
  <c r="S285"/>
  <c r="T285"/>
  <c r="B286"/>
  <c r="C286"/>
  <c r="D286"/>
  <c r="E286"/>
  <c r="F286"/>
  <c r="G286"/>
  <c r="H286"/>
  <c r="I286"/>
  <c r="J286"/>
  <c r="K286"/>
  <c r="L286"/>
  <c r="M286"/>
  <c r="N286"/>
  <c r="O286"/>
  <c r="U286" s="1"/>
  <c r="P286"/>
  <c r="Q286"/>
  <c r="R286"/>
  <c r="S286"/>
  <c r="T286"/>
  <c r="B287"/>
  <c r="C287"/>
  <c r="D287"/>
  <c r="E287"/>
  <c r="F287"/>
  <c r="G287"/>
  <c r="H287"/>
  <c r="I287"/>
  <c r="J287"/>
  <c r="K287"/>
  <c r="L287"/>
  <c r="M287"/>
  <c r="N287"/>
  <c r="O287"/>
  <c r="U287" s="1"/>
  <c r="P287"/>
  <c r="Q287"/>
  <c r="R287"/>
  <c r="S287"/>
  <c r="T287"/>
  <c r="B288"/>
  <c r="C288"/>
  <c r="D288"/>
  <c r="E288"/>
  <c r="F288"/>
  <c r="G288"/>
  <c r="H288"/>
  <c r="I288"/>
  <c r="J288"/>
  <c r="K288"/>
  <c r="L288"/>
  <c r="M288"/>
  <c r="N288"/>
  <c r="O288"/>
  <c r="U288" s="1"/>
  <c r="P288"/>
  <c r="Q288"/>
  <c r="R288"/>
  <c r="S288"/>
  <c r="T288"/>
  <c r="B289"/>
  <c r="C289"/>
  <c r="D289"/>
  <c r="E289"/>
  <c r="F289"/>
  <c r="G289"/>
  <c r="H289"/>
  <c r="I289"/>
  <c r="J289"/>
  <c r="K289"/>
  <c r="L289"/>
  <c r="M289"/>
  <c r="N289"/>
  <c r="O289"/>
  <c r="U289" s="1"/>
  <c r="P289"/>
  <c r="Q289"/>
  <c r="R289"/>
  <c r="S289"/>
  <c r="T289"/>
  <c r="B290"/>
  <c r="C290"/>
  <c r="D290"/>
  <c r="E290"/>
  <c r="F290"/>
  <c r="G290"/>
  <c r="H290"/>
  <c r="I290"/>
  <c r="J290"/>
  <c r="K290"/>
  <c r="L290"/>
  <c r="M290"/>
  <c r="N290"/>
  <c r="O290"/>
  <c r="U290" s="1"/>
  <c r="P290"/>
  <c r="Q290"/>
  <c r="R290"/>
  <c r="S290"/>
  <c r="T290"/>
  <c r="B291"/>
  <c r="C291"/>
  <c r="D291"/>
  <c r="E291"/>
  <c r="F291"/>
  <c r="G291"/>
  <c r="H291"/>
  <c r="I291"/>
  <c r="J291"/>
  <c r="K291"/>
  <c r="L291"/>
  <c r="M291"/>
  <c r="N291"/>
  <c r="O291"/>
  <c r="U291" s="1"/>
  <c r="P291"/>
  <c r="Q291"/>
  <c r="R291"/>
  <c r="S291"/>
  <c r="T291"/>
  <c r="B292"/>
  <c r="C292"/>
  <c r="D292"/>
  <c r="E292"/>
  <c r="F292"/>
  <c r="G292"/>
  <c r="H292"/>
  <c r="I292"/>
  <c r="J292"/>
  <c r="K292"/>
  <c r="L292"/>
  <c r="M292"/>
  <c r="N292"/>
  <c r="O292"/>
  <c r="U292" s="1"/>
  <c r="P292"/>
  <c r="Q292"/>
  <c r="R292"/>
  <c r="S292"/>
  <c r="T292"/>
  <c r="B293"/>
  <c r="C293"/>
  <c r="D293"/>
  <c r="E293"/>
  <c r="F293"/>
  <c r="G293"/>
  <c r="H293"/>
  <c r="I293"/>
  <c r="J293"/>
  <c r="K293"/>
  <c r="L293"/>
  <c r="M293"/>
  <c r="N293"/>
  <c r="O293"/>
  <c r="U293" s="1"/>
  <c r="P293"/>
  <c r="Q293"/>
  <c r="R293"/>
  <c r="S293"/>
  <c r="T293"/>
  <c r="B294"/>
  <c r="C294"/>
  <c r="D294"/>
  <c r="E294"/>
  <c r="F294"/>
  <c r="G294"/>
  <c r="H294"/>
  <c r="I294"/>
  <c r="J294"/>
  <c r="K294"/>
  <c r="L294"/>
  <c r="M294"/>
  <c r="N294"/>
  <c r="O294"/>
  <c r="U294" s="1"/>
  <c r="P294"/>
  <c r="Q294"/>
  <c r="R294"/>
  <c r="S294"/>
  <c r="T294"/>
  <c r="B295"/>
  <c r="C295"/>
  <c r="D295"/>
  <c r="E295"/>
  <c r="F295"/>
  <c r="G295"/>
  <c r="H295"/>
  <c r="I295"/>
  <c r="J295"/>
  <c r="K295"/>
  <c r="L295"/>
  <c r="M295"/>
  <c r="N295"/>
  <c r="O295"/>
  <c r="U295" s="1"/>
  <c r="P295"/>
  <c r="Q295"/>
  <c r="R295"/>
  <c r="S295"/>
  <c r="T295"/>
  <c r="B296"/>
  <c r="C296"/>
  <c r="D296"/>
  <c r="E296"/>
  <c r="F296"/>
  <c r="G296"/>
  <c r="H296"/>
  <c r="I296"/>
  <c r="J296"/>
  <c r="K296"/>
  <c r="L296"/>
  <c r="M296"/>
  <c r="N296"/>
  <c r="O296"/>
  <c r="U296" s="1"/>
  <c r="P296"/>
  <c r="Q296"/>
  <c r="R296"/>
  <c r="S296"/>
  <c r="T296"/>
  <c r="B297"/>
  <c r="C297"/>
  <c r="D297"/>
  <c r="E297"/>
  <c r="F297"/>
  <c r="G297"/>
  <c r="H297"/>
  <c r="I297"/>
  <c r="J297"/>
  <c r="K297"/>
  <c r="L297"/>
  <c r="M297"/>
  <c r="N297"/>
  <c r="O297"/>
  <c r="U297" s="1"/>
  <c r="P297"/>
  <c r="Q297"/>
  <c r="R297"/>
  <c r="S297"/>
  <c r="T297"/>
  <c r="B298"/>
  <c r="C298"/>
  <c r="D298"/>
  <c r="E298"/>
  <c r="F298"/>
  <c r="G298"/>
  <c r="H298"/>
  <c r="I298"/>
  <c r="J298"/>
  <c r="K298"/>
  <c r="L298"/>
  <c r="M298"/>
  <c r="N298"/>
  <c r="O298"/>
  <c r="U298" s="1"/>
  <c r="P298"/>
  <c r="Q298"/>
  <c r="R298"/>
  <c r="S298"/>
  <c r="T298"/>
  <c r="B299"/>
  <c r="C299"/>
  <c r="D299"/>
  <c r="E299"/>
  <c r="F299"/>
  <c r="G299"/>
  <c r="H299"/>
  <c r="I299"/>
  <c r="J299"/>
  <c r="K299"/>
  <c r="L299"/>
  <c r="M299"/>
  <c r="N299"/>
  <c r="O299"/>
  <c r="U299" s="1"/>
  <c r="P299"/>
  <c r="Q299"/>
  <c r="R299"/>
  <c r="S299"/>
  <c r="T299"/>
  <c r="B300"/>
  <c r="C300"/>
  <c r="D300"/>
  <c r="E300"/>
  <c r="F300"/>
  <c r="G300"/>
  <c r="H300"/>
  <c r="I300"/>
  <c r="J300"/>
  <c r="K300"/>
  <c r="L300"/>
  <c r="M300"/>
  <c r="N300"/>
  <c r="O300"/>
  <c r="U300" s="1"/>
  <c r="P300"/>
  <c r="Q300"/>
  <c r="R300"/>
  <c r="S300"/>
  <c r="T300"/>
  <c r="B301"/>
  <c r="C301"/>
  <c r="D301"/>
  <c r="E301"/>
  <c r="F301"/>
  <c r="G301"/>
  <c r="H301"/>
  <c r="I301"/>
  <c r="J301"/>
  <c r="K301"/>
  <c r="L301"/>
  <c r="M301"/>
  <c r="N301"/>
  <c r="O301"/>
  <c r="U301" s="1"/>
  <c r="P301"/>
  <c r="Q301"/>
  <c r="R301"/>
  <c r="S301"/>
  <c r="T301"/>
  <c r="B302"/>
  <c r="C302"/>
  <c r="D302"/>
  <c r="E302"/>
  <c r="F302"/>
  <c r="G302"/>
  <c r="H302"/>
  <c r="I302"/>
  <c r="J302"/>
  <c r="K302"/>
  <c r="L302"/>
  <c r="M302"/>
  <c r="N302"/>
  <c r="O302"/>
  <c r="U302" s="1"/>
  <c r="P302"/>
  <c r="Q302"/>
  <c r="R302"/>
  <c r="S302"/>
  <c r="T302"/>
  <c r="B303"/>
  <c r="C303"/>
  <c r="D303"/>
  <c r="E303"/>
  <c r="F303"/>
  <c r="G303"/>
  <c r="H303"/>
  <c r="I303"/>
  <c r="J303"/>
  <c r="K303"/>
  <c r="L303"/>
  <c r="M303"/>
  <c r="N303"/>
  <c r="O303"/>
  <c r="U303" s="1"/>
  <c r="P303"/>
  <c r="Q303"/>
  <c r="R303"/>
  <c r="S303"/>
  <c r="T303"/>
  <c r="B304"/>
  <c r="C304"/>
  <c r="D304"/>
  <c r="E304"/>
  <c r="F304"/>
  <c r="G304"/>
  <c r="H304"/>
  <c r="I304"/>
  <c r="J304"/>
  <c r="K304"/>
  <c r="L304"/>
  <c r="M304"/>
  <c r="N304"/>
  <c r="O304"/>
  <c r="U304" s="1"/>
  <c r="P304"/>
  <c r="Q304"/>
  <c r="R304"/>
  <c r="S304"/>
  <c r="T304"/>
  <c r="B305"/>
  <c r="C305"/>
  <c r="D305"/>
  <c r="E305"/>
  <c r="F305"/>
  <c r="G305"/>
  <c r="H305"/>
  <c r="I305"/>
  <c r="J305"/>
  <c r="K305"/>
  <c r="L305"/>
  <c r="M305"/>
  <c r="N305"/>
  <c r="O305"/>
  <c r="U305" s="1"/>
  <c r="P305"/>
  <c r="Q305"/>
  <c r="R305"/>
  <c r="S305"/>
  <c r="T305"/>
  <c r="B306"/>
  <c r="C306"/>
  <c r="D306"/>
  <c r="E306"/>
  <c r="F306"/>
  <c r="G306"/>
  <c r="H306"/>
  <c r="I306"/>
  <c r="J306"/>
  <c r="K306"/>
  <c r="L306"/>
  <c r="M306"/>
  <c r="N306"/>
  <c r="O306"/>
  <c r="U306" s="1"/>
  <c r="P306"/>
  <c r="Q306"/>
  <c r="R306"/>
  <c r="S306"/>
  <c r="T306"/>
  <c r="B307"/>
  <c r="C307"/>
  <c r="D307"/>
  <c r="E307"/>
  <c r="F307"/>
  <c r="G307"/>
  <c r="H307"/>
  <c r="I307"/>
  <c r="J307"/>
  <c r="K307"/>
  <c r="L307"/>
  <c r="M307"/>
  <c r="N307"/>
  <c r="O307"/>
  <c r="U307" s="1"/>
  <c r="P307"/>
  <c r="Q307"/>
  <c r="R307"/>
  <c r="S307"/>
  <c r="T307"/>
  <c r="B308"/>
  <c r="C308"/>
  <c r="D308"/>
  <c r="E308"/>
  <c r="F308"/>
  <c r="G308"/>
  <c r="H308"/>
  <c r="I308"/>
  <c r="J308"/>
  <c r="K308"/>
  <c r="L308"/>
  <c r="M308"/>
  <c r="N308"/>
  <c r="O308"/>
  <c r="U308" s="1"/>
  <c r="P308"/>
  <c r="Q308"/>
  <c r="R308"/>
  <c r="S308"/>
  <c r="T308"/>
  <c r="B309"/>
  <c r="C309"/>
  <c r="D309"/>
  <c r="E309"/>
  <c r="F309"/>
  <c r="G309"/>
  <c r="H309"/>
  <c r="I309"/>
  <c r="J309"/>
  <c r="K309"/>
  <c r="L309"/>
  <c r="M309"/>
  <c r="N309"/>
  <c r="O309"/>
  <c r="U309" s="1"/>
  <c r="P309"/>
  <c r="Q309"/>
  <c r="R309"/>
  <c r="S309"/>
  <c r="T309"/>
  <c r="B310"/>
  <c r="C310"/>
  <c r="D310"/>
  <c r="E310"/>
  <c r="F310"/>
  <c r="G310"/>
  <c r="H310"/>
  <c r="I310"/>
  <c r="J310"/>
  <c r="K310"/>
  <c r="L310"/>
  <c r="M310"/>
  <c r="N310"/>
  <c r="O310"/>
  <c r="U310" s="1"/>
  <c r="P310"/>
  <c r="Q310"/>
  <c r="R310"/>
  <c r="S310"/>
  <c r="T310"/>
  <c r="B311"/>
  <c r="C311"/>
  <c r="D311"/>
  <c r="E311"/>
  <c r="F311"/>
  <c r="G311"/>
  <c r="H311"/>
  <c r="I311"/>
  <c r="J311"/>
  <c r="K311"/>
  <c r="L311"/>
  <c r="M311"/>
  <c r="N311"/>
  <c r="O311"/>
  <c r="U311" s="1"/>
  <c r="P311"/>
  <c r="Q311"/>
  <c r="R311"/>
  <c r="S311"/>
  <c r="T311"/>
  <c r="B312"/>
  <c r="C312"/>
  <c r="D312"/>
  <c r="E312"/>
  <c r="F312"/>
  <c r="G312"/>
  <c r="H312"/>
  <c r="I312"/>
  <c r="J312"/>
  <c r="K312"/>
  <c r="L312"/>
  <c r="M312"/>
  <c r="N312"/>
  <c r="O312"/>
  <c r="U312" s="1"/>
  <c r="P312"/>
  <c r="Q312"/>
  <c r="R312"/>
  <c r="S312"/>
  <c r="T312"/>
  <c r="B313"/>
  <c r="C313"/>
  <c r="D313"/>
  <c r="E313"/>
  <c r="F313"/>
  <c r="G313"/>
  <c r="H313"/>
  <c r="I313"/>
  <c r="J313"/>
  <c r="K313"/>
  <c r="L313"/>
  <c r="M313"/>
  <c r="N313"/>
  <c r="O313"/>
  <c r="U313" s="1"/>
  <c r="P313"/>
  <c r="Q313"/>
  <c r="R313"/>
  <c r="S313"/>
  <c r="T313"/>
  <c r="B314"/>
  <c r="C314"/>
  <c r="D314"/>
  <c r="E314"/>
  <c r="F314"/>
  <c r="G314"/>
  <c r="H314"/>
  <c r="I314"/>
  <c r="J314"/>
  <c r="K314"/>
  <c r="L314"/>
  <c r="M314"/>
  <c r="N314"/>
  <c r="O314"/>
  <c r="U314" s="1"/>
  <c r="P314"/>
  <c r="Q314"/>
  <c r="R314"/>
  <c r="S314"/>
  <c r="T314"/>
  <c r="B315"/>
  <c r="C315"/>
  <c r="D315"/>
  <c r="E315"/>
  <c r="F315"/>
  <c r="G315"/>
  <c r="H315"/>
  <c r="I315"/>
  <c r="J315"/>
  <c r="K315"/>
  <c r="L315"/>
  <c r="M315"/>
  <c r="N315"/>
  <c r="O315"/>
  <c r="U315" s="1"/>
  <c r="P315"/>
  <c r="Q315"/>
  <c r="R315"/>
  <c r="S315"/>
  <c r="T315"/>
  <c r="B316"/>
  <c r="C316"/>
  <c r="D316"/>
  <c r="E316"/>
  <c r="F316"/>
  <c r="G316"/>
  <c r="H316"/>
  <c r="I316"/>
  <c r="J316"/>
  <c r="K316"/>
  <c r="L316"/>
  <c r="M316"/>
  <c r="N316"/>
  <c r="O316"/>
  <c r="U316" s="1"/>
  <c r="P316"/>
  <c r="Q316"/>
  <c r="R316"/>
  <c r="S316"/>
  <c r="T316"/>
  <c r="B317"/>
  <c r="C317"/>
  <c r="D317"/>
  <c r="E317"/>
  <c r="F317"/>
  <c r="G317"/>
  <c r="H317"/>
  <c r="I317"/>
  <c r="J317"/>
  <c r="K317"/>
  <c r="L317"/>
  <c r="M317"/>
  <c r="N317"/>
  <c r="O317"/>
  <c r="U317" s="1"/>
  <c r="P317"/>
  <c r="Q317"/>
  <c r="R317"/>
  <c r="S317"/>
  <c r="T317"/>
  <c r="B318"/>
  <c r="C318"/>
  <c r="D318"/>
  <c r="E318"/>
  <c r="F318"/>
  <c r="G318"/>
  <c r="H318"/>
  <c r="I318"/>
  <c r="J318"/>
  <c r="K318"/>
  <c r="L318"/>
  <c r="M318"/>
  <c r="N318"/>
  <c r="O318"/>
  <c r="U318" s="1"/>
  <c r="P318"/>
  <c r="Q318"/>
  <c r="R318"/>
  <c r="S318"/>
  <c r="T318"/>
  <c r="B319"/>
  <c r="C319"/>
  <c r="D319"/>
  <c r="E319"/>
  <c r="F319"/>
  <c r="G319"/>
  <c r="H319"/>
  <c r="I319"/>
  <c r="J319"/>
  <c r="K319"/>
  <c r="L319"/>
  <c r="M319"/>
  <c r="N319"/>
  <c r="O319"/>
  <c r="U319" s="1"/>
  <c r="P319"/>
  <c r="Q319"/>
  <c r="R319"/>
  <c r="S319"/>
  <c r="T319"/>
  <c r="B320"/>
  <c r="C320"/>
  <c r="D320"/>
  <c r="E320"/>
  <c r="F320"/>
  <c r="G320"/>
  <c r="H320"/>
  <c r="I320"/>
  <c r="J320"/>
  <c r="K320"/>
  <c r="L320"/>
  <c r="M320"/>
  <c r="N320"/>
  <c r="O320"/>
  <c r="U320" s="1"/>
  <c r="P320"/>
  <c r="Q320"/>
  <c r="R320"/>
  <c r="S320"/>
  <c r="T320"/>
  <c r="B321"/>
  <c r="C321"/>
  <c r="D321"/>
  <c r="E321"/>
  <c r="F321"/>
  <c r="G321"/>
  <c r="H321"/>
  <c r="I321"/>
  <c r="J321"/>
  <c r="K321"/>
  <c r="L321"/>
  <c r="M321"/>
  <c r="N321"/>
  <c r="O321"/>
  <c r="U321" s="1"/>
  <c r="P321"/>
  <c r="Q321"/>
  <c r="R321"/>
  <c r="S321"/>
  <c r="T321"/>
  <c r="B322"/>
  <c r="C322"/>
  <c r="D322"/>
  <c r="E322"/>
  <c r="F322"/>
  <c r="G322"/>
  <c r="H322"/>
  <c r="I322"/>
  <c r="J322"/>
  <c r="K322"/>
  <c r="L322"/>
  <c r="M322"/>
  <c r="N322"/>
  <c r="O322"/>
  <c r="U322" s="1"/>
  <c r="P322"/>
  <c r="Q322"/>
  <c r="R322"/>
  <c r="S322"/>
  <c r="T322"/>
  <c r="B323"/>
  <c r="C323"/>
  <c r="D323"/>
  <c r="E323"/>
  <c r="F323"/>
  <c r="G323"/>
  <c r="H323"/>
  <c r="I323"/>
  <c r="J323"/>
  <c r="K323"/>
  <c r="L323"/>
  <c r="M323"/>
  <c r="N323"/>
  <c r="O323"/>
  <c r="U323" s="1"/>
  <c r="P323"/>
  <c r="Q323"/>
  <c r="R323"/>
  <c r="S323"/>
  <c r="T323"/>
  <c r="B324"/>
  <c r="C324"/>
  <c r="D324"/>
  <c r="E324"/>
  <c r="F324"/>
  <c r="G324"/>
  <c r="H324"/>
  <c r="I324"/>
  <c r="J324"/>
  <c r="K324"/>
  <c r="L324"/>
  <c r="M324"/>
  <c r="N324"/>
  <c r="O324"/>
  <c r="U324" s="1"/>
  <c r="P324"/>
  <c r="Q324"/>
  <c r="R324"/>
  <c r="S324"/>
  <c r="T324"/>
  <c r="B325"/>
  <c r="C325"/>
  <c r="D325"/>
  <c r="E325"/>
  <c r="F325"/>
  <c r="G325"/>
  <c r="H325"/>
  <c r="I325"/>
  <c r="J325"/>
  <c r="K325"/>
  <c r="L325"/>
  <c r="M325"/>
  <c r="N325"/>
  <c r="O325"/>
  <c r="U325" s="1"/>
  <c r="P325"/>
  <c r="Q325"/>
  <c r="R325"/>
  <c r="S325"/>
  <c r="T325"/>
  <c r="B326"/>
  <c r="C326"/>
  <c r="D326"/>
  <c r="E326"/>
  <c r="F326"/>
  <c r="G326"/>
  <c r="H326"/>
  <c r="I326"/>
  <c r="J326"/>
  <c r="K326"/>
  <c r="L326"/>
  <c r="M326"/>
  <c r="N326"/>
  <c r="O326"/>
  <c r="U326" s="1"/>
  <c r="P326"/>
  <c r="Q326"/>
  <c r="R326"/>
  <c r="S326"/>
  <c r="T326"/>
  <c r="B327"/>
  <c r="C327"/>
  <c r="D327"/>
  <c r="E327"/>
  <c r="F327"/>
  <c r="G327"/>
  <c r="H327"/>
  <c r="I327"/>
  <c r="J327"/>
  <c r="K327"/>
  <c r="L327"/>
  <c r="M327"/>
  <c r="N327"/>
  <c r="O327"/>
  <c r="U327" s="1"/>
  <c r="P327"/>
  <c r="Q327"/>
  <c r="R327"/>
  <c r="S327"/>
  <c r="T327"/>
  <c r="B328"/>
  <c r="C328"/>
  <c r="D328"/>
  <c r="E328"/>
  <c r="F328"/>
  <c r="G328"/>
  <c r="H328"/>
  <c r="I328"/>
  <c r="J328"/>
  <c r="K328"/>
  <c r="L328"/>
  <c r="M328"/>
  <c r="N328"/>
  <c r="O328"/>
  <c r="U328" s="1"/>
  <c r="P328"/>
  <c r="Q328"/>
  <c r="R328"/>
  <c r="S328"/>
  <c r="T328"/>
  <c r="B329"/>
  <c r="C329"/>
  <c r="D329"/>
  <c r="E329"/>
  <c r="F329"/>
  <c r="G329"/>
  <c r="H329"/>
  <c r="I329"/>
  <c r="J329"/>
  <c r="K329"/>
  <c r="L329"/>
  <c r="M329"/>
  <c r="N329"/>
  <c r="O329"/>
  <c r="U329" s="1"/>
  <c r="P329"/>
  <c r="Q329"/>
  <c r="R329"/>
  <c r="S329"/>
  <c r="T329"/>
  <c r="B330"/>
  <c r="C330"/>
  <c r="D330"/>
  <c r="E330"/>
  <c r="F330"/>
  <c r="G330"/>
  <c r="H330"/>
  <c r="I330"/>
  <c r="J330"/>
  <c r="K330"/>
  <c r="L330"/>
  <c r="M330"/>
  <c r="N330"/>
  <c r="O330"/>
  <c r="U330" s="1"/>
  <c r="P330"/>
  <c r="Q330"/>
  <c r="R330"/>
  <c r="S330"/>
  <c r="T330"/>
  <c r="B331"/>
  <c r="C331"/>
  <c r="D331"/>
  <c r="E331"/>
  <c r="F331"/>
  <c r="G331"/>
  <c r="H331"/>
  <c r="I331"/>
  <c r="J331"/>
  <c r="K331"/>
  <c r="L331"/>
  <c r="M331"/>
  <c r="N331"/>
  <c r="O331"/>
  <c r="U331" s="1"/>
  <c r="P331"/>
  <c r="Q331"/>
  <c r="R331"/>
  <c r="S331"/>
  <c r="T331"/>
  <c r="B332"/>
  <c r="C332"/>
  <c r="D332"/>
  <c r="E332"/>
  <c r="F332"/>
  <c r="G332"/>
  <c r="H332"/>
  <c r="I332"/>
  <c r="J332"/>
  <c r="K332"/>
  <c r="L332"/>
  <c r="M332"/>
  <c r="N332"/>
  <c r="O332"/>
  <c r="U332" s="1"/>
  <c r="P332"/>
  <c r="Q332"/>
  <c r="R332"/>
  <c r="S332"/>
  <c r="T332"/>
  <c r="B333"/>
  <c r="C333"/>
  <c r="D333"/>
  <c r="E333"/>
  <c r="F333"/>
  <c r="G333"/>
  <c r="H333"/>
  <c r="I333"/>
  <c r="J333"/>
  <c r="K333"/>
  <c r="L333"/>
  <c r="M333"/>
  <c r="N333"/>
  <c r="O333"/>
  <c r="U333" s="1"/>
  <c r="P333"/>
  <c r="Q333"/>
  <c r="R333"/>
  <c r="S333"/>
  <c r="T333"/>
  <c r="B334"/>
  <c r="C334"/>
  <c r="D334"/>
  <c r="E334"/>
  <c r="F334"/>
  <c r="G334"/>
  <c r="H334"/>
  <c r="I334"/>
  <c r="J334"/>
  <c r="K334"/>
  <c r="L334"/>
  <c r="M334"/>
  <c r="N334"/>
  <c r="O334"/>
  <c r="U334" s="1"/>
  <c r="P334"/>
  <c r="Q334"/>
  <c r="R334"/>
  <c r="S334"/>
  <c r="T334"/>
  <c r="B335"/>
  <c r="C335"/>
  <c r="D335"/>
  <c r="E335"/>
  <c r="F335"/>
  <c r="G335"/>
  <c r="H335"/>
  <c r="I335"/>
  <c r="J335"/>
  <c r="K335"/>
  <c r="L335"/>
  <c r="M335"/>
  <c r="N335"/>
  <c r="O335"/>
  <c r="U335" s="1"/>
  <c r="P335"/>
  <c r="Q335"/>
  <c r="R335"/>
  <c r="S335"/>
  <c r="T335"/>
  <c r="B336"/>
  <c r="C336"/>
  <c r="D336"/>
  <c r="E336"/>
  <c r="F336"/>
  <c r="G336"/>
  <c r="H336"/>
  <c r="I336"/>
  <c r="J336"/>
  <c r="K336"/>
  <c r="L336"/>
  <c r="M336"/>
  <c r="N336"/>
  <c r="O336"/>
  <c r="U336" s="1"/>
  <c r="P336"/>
  <c r="Q336"/>
  <c r="R336"/>
  <c r="S336"/>
  <c r="T336"/>
  <c r="B337"/>
  <c r="C337"/>
  <c r="D337"/>
  <c r="E337"/>
  <c r="F337"/>
  <c r="G337"/>
  <c r="H337"/>
  <c r="I337"/>
  <c r="J337"/>
  <c r="K337"/>
  <c r="L337"/>
  <c r="M337"/>
  <c r="N337"/>
  <c r="O337"/>
  <c r="U337" s="1"/>
  <c r="P337"/>
  <c r="Q337"/>
  <c r="R337"/>
  <c r="S337"/>
  <c r="T337"/>
  <c r="B338"/>
  <c r="C338"/>
  <c r="D338"/>
  <c r="E338"/>
  <c r="F338"/>
  <c r="G338"/>
  <c r="H338"/>
  <c r="I338"/>
  <c r="J338"/>
  <c r="K338"/>
  <c r="L338"/>
  <c r="M338"/>
  <c r="N338"/>
  <c r="O338"/>
  <c r="U338" s="1"/>
  <c r="P338"/>
  <c r="Q338"/>
  <c r="R338"/>
  <c r="S338"/>
  <c r="T338"/>
  <c r="B339"/>
  <c r="C339"/>
  <c r="D339"/>
  <c r="E339"/>
  <c r="F339"/>
  <c r="G339"/>
  <c r="H339"/>
  <c r="I339"/>
  <c r="J339"/>
  <c r="K339"/>
  <c r="L339"/>
  <c r="M339"/>
  <c r="N339"/>
  <c r="O339"/>
  <c r="U339" s="1"/>
  <c r="P339"/>
  <c r="Q339"/>
  <c r="R339"/>
  <c r="S339"/>
  <c r="T339"/>
  <c r="B340"/>
  <c r="C340"/>
  <c r="D340"/>
  <c r="E340"/>
  <c r="F340"/>
  <c r="G340"/>
  <c r="H340"/>
  <c r="I340"/>
  <c r="J340"/>
  <c r="K340"/>
  <c r="L340"/>
  <c r="M340"/>
  <c r="N340"/>
  <c r="O340"/>
  <c r="U340" s="1"/>
  <c r="P340"/>
  <c r="Q340"/>
  <c r="R340"/>
  <c r="S340"/>
  <c r="T340"/>
  <c r="B341"/>
  <c r="C341"/>
  <c r="D341"/>
  <c r="E341"/>
  <c r="F341"/>
  <c r="G341"/>
  <c r="H341"/>
  <c r="I341"/>
  <c r="J341"/>
  <c r="K341"/>
  <c r="L341"/>
  <c r="M341"/>
  <c r="N341"/>
  <c r="O341"/>
  <c r="U341" s="1"/>
  <c r="P341"/>
  <c r="Q341"/>
  <c r="R341"/>
  <c r="S341"/>
  <c r="T341"/>
  <c r="B342"/>
  <c r="C342"/>
  <c r="D342"/>
  <c r="E342"/>
  <c r="F342"/>
  <c r="G342"/>
  <c r="H342"/>
  <c r="I342"/>
  <c r="J342"/>
  <c r="K342"/>
  <c r="L342"/>
  <c r="M342"/>
  <c r="N342"/>
  <c r="O342"/>
  <c r="U342" s="1"/>
  <c r="P342"/>
  <c r="Q342"/>
  <c r="R342"/>
  <c r="S342"/>
  <c r="T342"/>
  <c r="B343"/>
  <c r="C343"/>
  <c r="D343"/>
  <c r="E343"/>
  <c r="F343"/>
  <c r="G343"/>
  <c r="H343"/>
  <c r="I343"/>
  <c r="J343"/>
  <c r="K343"/>
  <c r="L343"/>
  <c r="M343"/>
  <c r="N343"/>
  <c r="O343"/>
  <c r="U343" s="1"/>
  <c r="P343"/>
  <c r="Q343"/>
  <c r="R343"/>
  <c r="S343"/>
  <c r="T343"/>
  <c r="B344"/>
  <c r="C344"/>
  <c r="D344"/>
  <c r="E344"/>
  <c r="F344"/>
  <c r="G344"/>
  <c r="H344"/>
  <c r="I344"/>
  <c r="J344"/>
  <c r="K344"/>
  <c r="L344"/>
  <c r="M344"/>
  <c r="N344"/>
  <c r="O344"/>
  <c r="U344" s="1"/>
  <c r="P344"/>
  <c r="Q344"/>
  <c r="R344"/>
  <c r="S344"/>
  <c r="T344"/>
  <c r="B345"/>
  <c r="C345"/>
  <c r="D345"/>
  <c r="E345"/>
  <c r="F345"/>
  <c r="G345"/>
  <c r="H345"/>
  <c r="I345"/>
  <c r="J345"/>
  <c r="K345"/>
  <c r="L345"/>
  <c r="M345"/>
  <c r="N345"/>
  <c r="O345"/>
  <c r="U345" s="1"/>
  <c r="P345"/>
  <c r="Q345"/>
  <c r="R345"/>
  <c r="S345"/>
  <c r="T345"/>
  <c r="B346"/>
  <c r="C346"/>
  <c r="D346"/>
  <c r="E346"/>
  <c r="F346"/>
  <c r="G346"/>
  <c r="H346"/>
  <c r="I346"/>
  <c r="J346"/>
  <c r="K346"/>
  <c r="L346"/>
  <c r="M346"/>
  <c r="N346"/>
  <c r="O346"/>
  <c r="U346" s="1"/>
  <c r="P346"/>
  <c r="Q346"/>
  <c r="R346"/>
  <c r="S346"/>
  <c r="T346"/>
  <c r="B347"/>
  <c r="C347"/>
  <c r="D347"/>
  <c r="E347"/>
  <c r="F347"/>
  <c r="G347"/>
  <c r="H347"/>
  <c r="I347"/>
  <c r="J347"/>
  <c r="K347"/>
  <c r="L347"/>
  <c r="M347"/>
  <c r="N347"/>
  <c r="O347"/>
  <c r="U347" s="1"/>
  <c r="P347"/>
  <c r="Q347"/>
  <c r="R347"/>
  <c r="S347"/>
  <c r="T347"/>
  <c r="B348"/>
  <c r="C348"/>
  <c r="D348"/>
  <c r="E348"/>
  <c r="F348"/>
  <c r="G348"/>
  <c r="H348"/>
  <c r="I348"/>
  <c r="J348"/>
  <c r="K348"/>
  <c r="L348"/>
  <c r="M348"/>
  <c r="N348"/>
  <c r="O348"/>
  <c r="U348" s="1"/>
  <c r="P348"/>
  <c r="Q348"/>
  <c r="R348"/>
  <c r="S348"/>
  <c r="T348"/>
  <c r="B349"/>
  <c r="C349"/>
  <c r="D349"/>
  <c r="E349"/>
  <c r="F349"/>
  <c r="G349"/>
  <c r="H349"/>
  <c r="I349"/>
  <c r="J349"/>
  <c r="K349"/>
  <c r="L349"/>
  <c r="M349"/>
  <c r="N349"/>
  <c r="O349"/>
  <c r="U349" s="1"/>
  <c r="P349"/>
  <c r="Q349"/>
  <c r="R349"/>
  <c r="S349"/>
  <c r="T349"/>
  <c r="B350"/>
  <c r="C350"/>
  <c r="D350"/>
  <c r="E350"/>
  <c r="F350"/>
  <c r="G350"/>
  <c r="H350"/>
  <c r="I350"/>
  <c r="J350"/>
  <c r="K350"/>
  <c r="L350"/>
  <c r="M350"/>
  <c r="N350"/>
  <c r="O350"/>
  <c r="U350" s="1"/>
  <c r="P350"/>
  <c r="Q350"/>
  <c r="R350"/>
  <c r="S350"/>
  <c r="T350"/>
  <c r="B351"/>
  <c r="C351"/>
  <c r="D351"/>
  <c r="E351"/>
  <c r="F351"/>
  <c r="G351"/>
  <c r="H351"/>
  <c r="I351"/>
  <c r="J351"/>
  <c r="K351"/>
  <c r="L351"/>
  <c r="M351"/>
  <c r="N351"/>
  <c r="O351"/>
  <c r="U351" s="1"/>
  <c r="P351"/>
  <c r="Q351"/>
  <c r="R351"/>
  <c r="S351"/>
  <c r="T351"/>
  <c r="B352"/>
  <c r="C352"/>
  <c r="D352"/>
  <c r="E352"/>
  <c r="F352"/>
  <c r="G352"/>
  <c r="H352"/>
  <c r="I352"/>
  <c r="J352"/>
  <c r="K352"/>
  <c r="L352"/>
  <c r="M352"/>
  <c r="N352"/>
  <c r="O352"/>
  <c r="U352" s="1"/>
  <c r="P352"/>
  <c r="Q352"/>
  <c r="R352"/>
  <c r="S352"/>
  <c r="T352"/>
  <c r="B353"/>
  <c r="C353"/>
  <c r="D353"/>
  <c r="E353"/>
  <c r="F353"/>
  <c r="G353"/>
  <c r="H353"/>
  <c r="I353"/>
  <c r="J353"/>
  <c r="K353"/>
  <c r="L353"/>
  <c r="M353"/>
  <c r="N353"/>
  <c r="O353"/>
  <c r="U353" s="1"/>
  <c r="P353"/>
  <c r="Q353"/>
  <c r="R353"/>
  <c r="S353"/>
  <c r="T353"/>
  <c r="B354"/>
  <c r="C354"/>
  <c r="D354"/>
  <c r="E354"/>
  <c r="F354"/>
  <c r="G354"/>
  <c r="H354"/>
  <c r="I354"/>
  <c r="J354"/>
  <c r="K354"/>
  <c r="L354"/>
  <c r="M354"/>
  <c r="N354"/>
  <c r="O354"/>
  <c r="U354" s="1"/>
  <c r="P354"/>
  <c r="Q354"/>
  <c r="R354"/>
  <c r="S354"/>
  <c r="T354"/>
  <c r="B355"/>
  <c r="C355"/>
  <c r="D355"/>
  <c r="E355"/>
  <c r="F355"/>
  <c r="G355"/>
  <c r="H355"/>
  <c r="I355"/>
  <c r="J355"/>
  <c r="K355"/>
  <c r="L355"/>
  <c r="M355"/>
  <c r="N355"/>
  <c r="O355"/>
  <c r="U355" s="1"/>
  <c r="P355"/>
  <c r="Q355"/>
  <c r="R355"/>
  <c r="S355"/>
  <c r="T355"/>
  <c r="B356"/>
  <c r="C356"/>
  <c r="D356"/>
  <c r="E356"/>
  <c r="F356"/>
  <c r="G356"/>
  <c r="H356"/>
  <c r="I356"/>
  <c r="J356"/>
  <c r="K356"/>
  <c r="L356"/>
  <c r="M356"/>
  <c r="N356"/>
  <c r="O356"/>
  <c r="U356" s="1"/>
  <c r="P356"/>
  <c r="Q356"/>
  <c r="R356"/>
  <c r="S356"/>
  <c r="T356"/>
  <c r="B357"/>
  <c r="C357"/>
  <c r="D357"/>
  <c r="E357"/>
  <c r="F357"/>
  <c r="G357"/>
  <c r="H357"/>
  <c r="I357"/>
  <c r="J357"/>
  <c r="K357"/>
  <c r="L357"/>
  <c r="M357"/>
  <c r="N357"/>
  <c r="O357"/>
  <c r="U357" s="1"/>
  <c r="P357"/>
  <c r="Q357"/>
  <c r="R357"/>
  <c r="S357"/>
  <c r="T357"/>
  <c r="B358"/>
  <c r="C358"/>
  <c r="D358"/>
  <c r="E358"/>
  <c r="F358"/>
  <c r="G358"/>
  <c r="H358"/>
  <c r="I358"/>
  <c r="J358"/>
  <c r="K358"/>
  <c r="L358"/>
  <c r="M358"/>
  <c r="N358"/>
  <c r="O358"/>
  <c r="U358" s="1"/>
  <c r="P358"/>
  <c r="Q358"/>
  <c r="R358"/>
  <c r="S358"/>
  <c r="T358"/>
  <c r="B359"/>
  <c r="C359"/>
  <c r="D359"/>
  <c r="E359"/>
  <c r="F359"/>
  <c r="G359"/>
  <c r="H359"/>
  <c r="I359"/>
  <c r="J359"/>
  <c r="K359"/>
  <c r="L359"/>
  <c r="M359"/>
  <c r="N359"/>
  <c r="O359"/>
  <c r="U359" s="1"/>
  <c r="P359"/>
  <c r="Q359"/>
  <c r="R359"/>
  <c r="S359"/>
  <c r="T359"/>
  <c r="B360"/>
  <c r="C360"/>
  <c r="D360"/>
  <c r="E360"/>
  <c r="F360"/>
  <c r="G360"/>
  <c r="H360"/>
  <c r="I360"/>
  <c r="J360"/>
  <c r="K360"/>
  <c r="L360"/>
  <c r="M360"/>
  <c r="N360"/>
  <c r="O360"/>
  <c r="U360" s="1"/>
  <c r="P360"/>
  <c r="Q360"/>
  <c r="R360"/>
  <c r="S360"/>
  <c r="T360"/>
  <c r="B361"/>
  <c r="C361"/>
  <c r="D361"/>
  <c r="E361"/>
  <c r="F361"/>
  <c r="G361"/>
  <c r="H361"/>
  <c r="I361"/>
  <c r="J361"/>
  <c r="K361"/>
  <c r="L361"/>
  <c r="M361"/>
  <c r="N361"/>
  <c r="O361"/>
  <c r="U361" s="1"/>
  <c r="P361"/>
  <c r="Q361"/>
  <c r="R361"/>
  <c r="S361"/>
  <c r="T361"/>
  <c r="B362"/>
  <c r="C362"/>
  <c r="D362"/>
  <c r="E362"/>
  <c r="F362"/>
  <c r="G362"/>
  <c r="H362"/>
  <c r="I362"/>
  <c r="J362"/>
  <c r="K362"/>
  <c r="L362"/>
  <c r="M362"/>
  <c r="N362"/>
  <c r="O362"/>
  <c r="U362" s="1"/>
  <c r="P362"/>
  <c r="Q362"/>
  <c r="R362"/>
  <c r="S362"/>
  <c r="T362"/>
  <c r="B363"/>
  <c r="C363"/>
  <c r="D363"/>
  <c r="E363"/>
  <c r="F363"/>
  <c r="G363"/>
  <c r="H363"/>
  <c r="I363"/>
  <c r="J363"/>
  <c r="K363"/>
  <c r="L363"/>
  <c r="M363"/>
  <c r="N363"/>
  <c r="O363"/>
  <c r="U363" s="1"/>
  <c r="P363"/>
  <c r="Q363"/>
  <c r="R363"/>
  <c r="S363"/>
  <c r="T363"/>
  <c r="B364"/>
  <c r="C364"/>
  <c r="D364"/>
  <c r="E364"/>
  <c r="F364"/>
  <c r="G364"/>
  <c r="H364"/>
  <c r="I364"/>
  <c r="J364"/>
  <c r="K364"/>
  <c r="L364"/>
  <c r="M364"/>
  <c r="N364"/>
  <c r="O364"/>
  <c r="U364" s="1"/>
  <c r="P364"/>
  <c r="Q364"/>
  <c r="R364"/>
  <c r="S364"/>
  <c r="T364"/>
  <c r="B365"/>
  <c r="C365"/>
  <c r="D365"/>
  <c r="E365"/>
  <c r="F365"/>
  <c r="G365"/>
  <c r="H365"/>
  <c r="I365"/>
  <c r="J365"/>
  <c r="K365"/>
  <c r="L365"/>
  <c r="M365"/>
  <c r="N365"/>
  <c r="O365"/>
  <c r="U365" s="1"/>
  <c r="P365"/>
  <c r="Q365"/>
  <c r="R365"/>
  <c r="S365"/>
  <c r="T365"/>
  <c r="B366"/>
  <c r="C366"/>
  <c r="D366"/>
  <c r="E366"/>
  <c r="F366"/>
  <c r="G366"/>
  <c r="H366"/>
  <c r="I366"/>
  <c r="J366"/>
  <c r="K366"/>
  <c r="L366"/>
  <c r="M366"/>
  <c r="N366"/>
  <c r="O366"/>
  <c r="U366" s="1"/>
  <c r="P366"/>
  <c r="Q366"/>
  <c r="R366"/>
  <c r="S366"/>
  <c r="T366"/>
  <c r="B367"/>
  <c r="C367"/>
  <c r="D367"/>
  <c r="E367"/>
  <c r="F367"/>
  <c r="G367"/>
  <c r="H367"/>
  <c r="I367"/>
  <c r="J367"/>
  <c r="K367"/>
  <c r="L367"/>
  <c r="M367"/>
  <c r="N367"/>
  <c r="O367"/>
  <c r="U367" s="1"/>
  <c r="P367"/>
  <c r="Q367"/>
  <c r="R367"/>
  <c r="S367"/>
  <c r="T367"/>
  <c r="B368"/>
  <c r="C368"/>
  <c r="D368"/>
  <c r="E368"/>
  <c r="F368"/>
  <c r="G368"/>
  <c r="H368"/>
  <c r="I368"/>
  <c r="J368"/>
  <c r="K368"/>
  <c r="L368"/>
  <c r="M368"/>
  <c r="N368"/>
  <c r="O368"/>
  <c r="U368" s="1"/>
  <c r="P368"/>
  <c r="Q368"/>
  <c r="R368"/>
  <c r="S368"/>
  <c r="T368"/>
  <c r="B369"/>
  <c r="C369"/>
  <c r="D369"/>
  <c r="E369"/>
  <c r="F369"/>
  <c r="G369"/>
  <c r="H369"/>
  <c r="I369"/>
  <c r="J369"/>
  <c r="K369"/>
  <c r="L369"/>
  <c r="M369"/>
  <c r="N369"/>
  <c r="O369"/>
  <c r="U369" s="1"/>
  <c r="P369"/>
  <c r="Q369"/>
  <c r="R369"/>
  <c r="S369"/>
  <c r="T369"/>
  <c r="B370"/>
  <c r="C370"/>
  <c r="D370"/>
  <c r="E370"/>
  <c r="F370"/>
  <c r="G370"/>
  <c r="H370"/>
  <c r="I370"/>
  <c r="J370"/>
  <c r="K370"/>
  <c r="L370"/>
  <c r="M370"/>
  <c r="N370"/>
  <c r="O370"/>
  <c r="U370" s="1"/>
  <c r="P370"/>
  <c r="Q370"/>
  <c r="R370"/>
  <c r="S370"/>
  <c r="T370"/>
  <c r="B371"/>
  <c r="C371"/>
  <c r="D371"/>
  <c r="E371"/>
  <c r="F371"/>
  <c r="G371"/>
  <c r="H371"/>
  <c r="I371"/>
  <c r="J371"/>
  <c r="K371"/>
  <c r="L371"/>
  <c r="M371"/>
  <c r="N371"/>
  <c r="O371"/>
  <c r="U371" s="1"/>
  <c r="P371"/>
  <c r="Q371"/>
  <c r="R371"/>
  <c r="S371"/>
  <c r="T371"/>
  <c r="B372"/>
  <c r="C372"/>
  <c r="D372"/>
  <c r="E372"/>
  <c r="F372"/>
  <c r="G372"/>
  <c r="H372"/>
  <c r="I372"/>
  <c r="J372"/>
  <c r="K372"/>
  <c r="L372"/>
  <c r="M372"/>
  <c r="N372"/>
  <c r="O372"/>
  <c r="U372" s="1"/>
  <c r="P372"/>
  <c r="Q372"/>
  <c r="R372"/>
  <c r="S372"/>
  <c r="T372"/>
  <c r="B373"/>
  <c r="C373"/>
  <c r="D373"/>
  <c r="E373"/>
  <c r="F373"/>
  <c r="G373"/>
  <c r="H373"/>
  <c r="I373"/>
  <c r="J373"/>
  <c r="K373"/>
  <c r="L373"/>
  <c r="M373"/>
  <c r="N373"/>
  <c r="O373"/>
  <c r="U373" s="1"/>
  <c r="P373"/>
  <c r="Q373"/>
  <c r="R373"/>
  <c r="S373"/>
  <c r="T373"/>
  <c r="B374"/>
  <c r="C374"/>
  <c r="D374"/>
  <c r="E374"/>
  <c r="F374"/>
  <c r="G374"/>
  <c r="H374"/>
  <c r="I374"/>
  <c r="J374"/>
  <c r="K374"/>
  <c r="L374"/>
  <c r="M374"/>
  <c r="N374"/>
  <c r="O374"/>
  <c r="U374" s="1"/>
  <c r="P374"/>
  <c r="Q374"/>
  <c r="R374"/>
  <c r="S374"/>
  <c r="T374"/>
  <c r="B375"/>
  <c r="C375"/>
  <c r="D375"/>
  <c r="E375"/>
  <c r="F375"/>
  <c r="G375"/>
  <c r="H375"/>
  <c r="I375"/>
  <c r="J375"/>
  <c r="K375"/>
  <c r="L375"/>
  <c r="M375"/>
  <c r="N375"/>
  <c r="O375"/>
  <c r="U375" s="1"/>
  <c r="P375"/>
  <c r="Q375"/>
  <c r="R375"/>
  <c r="S375"/>
  <c r="T375"/>
  <c r="B376"/>
  <c r="C376"/>
  <c r="D376"/>
  <c r="E376"/>
  <c r="F376"/>
  <c r="G376"/>
  <c r="H376"/>
  <c r="I376"/>
  <c r="J376"/>
  <c r="K376"/>
  <c r="L376"/>
  <c r="M376"/>
  <c r="N376"/>
  <c r="O376"/>
  <c r="U376" s="1"/>
  <c r="P376"/>
  <c r="Q376"/>
  <c r="R376"/>
  <c r="S376"/>
  <c r="T376"/>
  <c r="B377"/>
  <c r="C377"/>
  <c r="D377"/>
  <c r="E377"/>
  <c r="F377"/>
  <c r="G377"/>
  <c r="H377"/>
  <c r="I377"/>
  <c r="J377"/>
  <c r="K377"/>
  <c r="L377"/>
  <c r="M377"/>
  <c r="N377"/>
  <c r="O377"/>
  <c r="U377" s="1"/>
  <c r="P377"/>
  <c r="Q377"/>
  <c r="R377"/>
  <c r="S377"/>
  <c r="T377"/>
  <c r="B378"/>
  <c r="C378"/>
  <c r="D378"/>
  <c r="E378"/>
  <c r="F378"/>
  <c r="G378"/>
  <c r="H378"/>
  <c r="I378"/>
  <c r="J378"/>
  <c r="K378"/>
  <c r="L378"/>
  <c r="M378"/>
  <c r="N378"/>
  <c r="O378"/>
  <c r="U378" s="1"/>
  <c r="P378"/>
  <c r="Q378"/>
  <c r="R378"/>
  <c r="S378"/>
  <c r="T378"/>
  <c r="B379"/>
  <c r="C379"/>
  <c r="D379"/>
  <c r="E379"/>
  <c r="F379"/>
  <c r="G379"/>
  <c r="H379"/>
  <c r="I379"/>
  <c r="J379"/>
  <c r="K379"/>
  <c r="L379"/>
  <c r="M379"/>
  <c r="N379"/>
  <c r="O379"/>
  <c r="U379" s="1"/>
  <c r="P379"/>
  <c r="Q379"/>
  <c r="R379"/>
  <c r="S379"/>
  <c r="T379"/>
  <c r="B380"/>
  <c r="C380"/>
  <c r="D380"/>
  <c r="E380"/>
  <c r="F380"/>
  <c r="G380"/>
  <c r="H380"/>
  <c r="I380"/>
  <c r="J380"/>
  <c r="K380"/>
  <c r="L380"/>
  <c r="M380"/>
  <c r="N380"/>
  <c r="O380"/>
  <c r="U380" s="1"/>
  <c r="P380"/>
  <c r="Q380"/>
  <c r="R380"/>
  <c r="S380"/>
  <c r="T380"/>
  <c r="B381"/>
  <c r="C381"/>
  <c r="D381"/>
  <c r="E381"/>
  <c r="F381"/>
  <c r="G381"/>
  <c r="H381"/>
  <c r="I381"/>
  <c r="J381"/>
  <c r="K381"/>
  <c r="L381"/>
  <c r="M381"/>
  <c r="N381"/>
  <c r="O381"/>
  <c r="U381" s="1"/>
  <c r="P381"/>
  <c r="Q381"/>
  <c r="R381"/>
  <c r="S381"/>
  <c r="T381"/>
  <c r="B382"/>
  <c r="C382"/>
  <c r="D382"/>
  <c r="E382"/>
  <c r="F382"/>
  <c r="G382"/>
  <c r="H382"/>
  <c r="I382"/>
  <c r="J382"/>
  <c r="K382"/>
  <c r="L382"/>
  <c r="M382"/>
  <c r="N382"/>
  <c r="O382"/>
  <c r="U382" s="1"/>
  <c r="P382"/>
  <c r="Q382"/>
  <c r="R382"/>
  <c r="S382"/>
  <c r="T382"/>
  <c r="B383"/>
  <c r="C383"/>
  <c r="D383"/>
  <c r="E383"/>
  <c r="F383"/>
  <c r="G383"/>
  <c r="H383"/>
  <c r="I383"/>
  <c r="J383"/>
  <c r="K383"/>
  <c r="L383"/>
  <c r="M383"/>
  <c r="N383"/>
  <c r="O383"/>
  <c r="U383" s="1"/>
  <c r="P383"/>
  <c r="Q383"/>
  <c r="R383"/>
  <c r="S383"/>
  <c r="T383"/>
  <c r="B384"/>
  <c r="C384"/>
  <c r="D384"/>
  <c r="E384"/>
  <c r="F384"/>
  <c r="G384"/>
  <c r="H384"/>
  <c r="I384"/>
  <c r="J384"/>
  <c r="K384"/>
  <c r="L384"/>
  <c r="M384"/>
  <c r="N384"/>
  <c r="O384"/>
  <c r="U384" s="1"/>
  <c r="P384"/>
  <c r="Q384"/>
  <c r="R384"/>
  <c r="S384"/>
  <c r="T384"/>
  <c r="B385"/>
  <c r="C385"/>
  <c r="D385"/>
  <c r="E385"/>
  <c r="F385"/>
  <c r="G385"/>
  <c r="H385"/>
  <c r="I385"/>
  <c r="J385"/>
  <c r="K385"/>
  <c r="L385"/>
  <c r="M385"/>
  <c r="N385"/>
  <c r="O385"/>
  <c r="U385" s="1"/>
  <c r="P385"/>
  <c r="Q385"/>
  <c r="R385"/>
  <c r="S385"/>
  <c r="T385"/>
  <c r="B386"/>
  <c r="C386"/>
  <c r="D386"/>
  <c r="E386"/>
  <c r="F386"/>
  <c r="G386"/>
  <c r="H386"/>
  <c r="I386"/>
  <c r="J386"/>
  <c r="K386"/>
  <c r="L386"/>
  <c r="M386"/>
  <c r="N386"/>
  <c r="O386"/>
  <c r="U386" s="1"/>
  <c r="P386"/>
  <c r="Q386"/>
  <c r="R386"/>
  <c r="S386"/>
  <c r="T386"/>
  <c r="B387"/>
  <c r="C387"/>
  <c r="D387"/>
  <c r="E387"/>
  <c r="F387"/>
  <c r="G387"/>
  <c r="H387"/>
  <c r="I387"/>
  <c r="J387"/>
  <c r="K387"/>
  <c r="L387"/>
  <c r="M387"/>
  <c r="N387"/>
  <c r="O387"/>
  <c r="U387" s="1"/>
  <c r="P387"/>
  <c r="Q387"/>
  <c r="R387"/>
  <c r="S387"/>
  <c r="T387"/>
  <c r="B388"/>
  <c r="C388"/>
  <c r="D388"/>
  <c r="E388"/>
  <c r="F388"/>
  <c r="G388"/>
  <c r="H388"/>
  <c r="I388"/>
  <c r="J388"/>
  <c r="K388"/>
  <c r="L388"/>
  <c r="M388"/>
  <c r="N388"/>
  <c r="O388"/>
  <c r="U388" s="1"/>
  <c r="P388"/>
  <c r="Q388"/>
  <c r="R388"/>
  <c r="S388"/>
  <c r="T388"/>
  <c r="B389"/>
  <c r="C389"/>
  <c r="D389"/>
  <c r="E389"/>
  <c r="F389"/>
  <c r="G389"/>
  <c r="H389"/>
  <c r="I389"/>
  <c r="J389"/>
  <c r="K389"/>
  <c r="L389"/>
  <c r="M389"/>
  <c r="N389"/>
  <c r="O389"/>
  <c r="U389" s="1"/>
  <c r="P389"/>
  <c r="Q389"/>
  <c r="R389"/>
  <c r="S389"/>
  <c r="T389"/>
  <c r="B390"/>
  <c r="C390"/>
  <c r="D390"/>
  <c r="E390"/>
  <c r="F390"/>
  <c r="G390"/>
  <c r="H390"/>
  <c r="I390"/>
  <c r="J390"/>
  <c r="K390"/>
  <c r="L390"/>
  <c r="M390"/>
  <c r="N390"/>
  <c r="O390"/>
  <c r="U390" s="1"/>
  <c r="P390"/>
  <c r="Q390"/>
  <c r="R390"/>
  <c r="S390"/>
  <c r="T390"/>
  <c r="B391"/>
  <c r="C391"/>
  <c r="D391"/>
  <c r="E391"/>
  <c r="F391"/>
  <c r="G391"/>
  <c r="H391"/>
  <c r="I391"/>
  <c r="J391"/>
  <c r="K391"/>
  <c r="L391"/>
  <c r="M391"/>
  <c r="N391"/>
  <c r="O391"/>
  <c r="U391" s="1"/>
  <c r="P391"/>
  <c r="Q391"/>
  <c r="R391"/>
  <c r="S391"/>
  <c r="T391"/>
  <c r="B392"/>
  <c r="C392"/>
  <c r="D392"/>
  <c r="E392"/>
  <c r="F392"/>
  <c r="G392"/>
  <c r="H392"/>
  <c r="I392"/>
  <c r="J392"/>
  <c r="K392"/>
  <c r="L392"/>
  <c r="M392"/>
  <c r="N392"/>
  <c r="O392"/>
  <c r="U392" s="1"/>
  <c r="P392"/>
  <c r="Q392"/>
  <c r="R392"/>
  <c r="S392"/>
  <c r="T392"/>
  <c r="B393"/>
  <c r="C393"/>
  <c r="D393"/>
  <c r="E393"/>
  <c r="F393"/>
  <c r="G393"/>
  <c r="H393"/>
  <c r="I393"/>
  <c r="J393"/>
  <c r="K393"/>
  <c r="L393"/>
  <c r="M393"/>
  <c r="N393"/>
  <c r="O393"/>
  <c r="U393" s="1"/>
  <c r="P393"/>
  <c r="Q393"/>
  <c r="R393"/>
  <c r="S393"/>
  <c r="T393"/>
  <c r="B394"/>
  <c r="C394"/>
  <c r="D394"/>
  <c r="E394"/>
  <c r="F394"/>
  <c r="G394"/>
  <c r="H394"/>
  <c r="I394"/>
  <c r="J394"/>
  <c r="K394"/>
  <c r="L394"/>
  <c r="M394"/>
  <c r="N394"/>
  <c r="O394"/>
  <c r="U394" s="1"/>
  <c r="P394"/>
  <c r="Q394"/>
  <c r="R394"/>
  <c r="S394"/>
  <c r="T394"/>
  <c r="B395"/>
  <c r="C395"/>
  <c r="D395"/>
  <c r="E395"/>
  <c r="F395"/>
  <c r="G395"/>
  <c r="H395"/>
  <c r="I395"/>
  <c r="J395"/>
  <c r="K395"/>
  <c r="L395"/>
  <c r="M395"/>
  <c r="N395"/>
  <c r="O395"/>
  <c r="U395" s="1"/>
  <c r="P395"/>
  <c r="Q395"/>
  <c r="R395"/>
  <c r="S395"/>
  <c r="T395"/>
  <c r="B396"/>
  <c r="C396"/>
  <c r="D396"/>
  <c r="E396"/>
  <c r="F396"/>
  <c r="G396"/>
  <c r="H396"/>
  <c r="I396"/>
  <c r="J396"/>
  <c r="K396"/>
  <c r="L396"/>
  <c r="M396"/>
  <c r="N396"/>
  <c r="O396"/>
  <c r="U396" s="1"/>
  <c r="P396"/>
  <c r="Q396"/>
  <c r="R396"/>
  <c r="S396"/>
  <c r="T396"/>
  <c r="B397"/>
  <c r="C397"/>
  <c r="D397"/>
  <c r="E397"/>
  <c r="F397"/>
  <c r="G397"/>
  <c r="H397"/>
  <c r="I397"/>
  <c r="J397"/>
  <c r="K397"/>
  <c r="L397"/>
  <c r="M397"/>
  <c r="N397"/>
  <c r="O397"/>
  <c r="U397" s="1"/>
  <c r="P397"/>
  <c r="Q397"/>
  <c r="R397"/>
  <c r="S397"/>
  <c r="T397"/>
  <c r="B398"/>
  <c r="C398"/>
  <c r="D398"/>
  <c r="E398"/>
  <c r="F398"/>
  <c r="G398"/>
  <c r="H398"/>
  <c r="I398"/>
  <c r="J398"/>
  <c r="K398"/>
  <c r="L398"/>
  <c r="M398"/>
  <c r="N398"/>
  <c r="O398"/>
  <c r="U398" s="1"/>
  <c r="P398"/>
  <c r="Q398"/>
  <c r="R398"/>
  <c r="S398"/>
  <c r="T398"/>
  <c r="B399"/>
  <c r="C399"/>
  <c r="D399"/>
  <c r="E399"/>
  <c r="F399"/>
  <c r="G399"/>
  <c r="H399"/>
  <c r="I399"/>
  <c r="J399"/>
  <c r="K399"/>
  <c r="L399"/>
  <c r="M399"/>
  <c r="N399"/>
  <c r="O399"/>
  <c r="U399" s="1"/>
  <c r="P399"/>
  <c r="Q399"/>
  <c r="R399"/>
  <c r="S399"/>
  <c r="T399"/>
  <c r="B400"/>
  <c r="C400"/>
  <c r="D400"/>
  <c r="E400"/>
  <c r="F400"/>
  <c r="G400"/>
  <c r="H400"/>
  <c r="I400"/>
  <c r="J400"/>
  <c r="K400"/>
  <c r="L400"/>
  <c r="M400"/>
  <c r="N400"/>
  <c r="O400"/>
  <c r="U400" s="1"/>
  <c r="P400"/>
  <c r="Q400"/>
  <c r="R400"/>
  <c r="S400"/>
  <c r="T400"/>
  <c r="B401"/>
  <c r="C401"/>
  <c r="D401"/>
  <c r="E401"/>
  <c r="F401"/>
  <c r="G401"/>
  <c r="H401"/>
  <c r="I401"/>
  <c r="J401"/>
  <c r="K401"/>
  <c r="L401"/>
  <c r="M401"/>
  <c r="N401"/>
  <c r="O401"/>
  <c r="U401" s="1"/>
  <c r="P401"/>
  <c r="Q401"/>
  <c r="R401"/>
  <c r="S401"/>
  <c r="T401"/>
  <c r="B402"/>
  <c r="C402"/>
  <c r="D402"/>
  <c r="E402"/>
  <c r="F402"/>
  <c r="G402"/>
  <c r="H402"/>
  <c r="I402"/>
  <c r="J402"/>
  <c r="K402"/>
  <c r="L402"/>
  <c r="M402"/>
  <c r="N402"/>
  <c r="O402"/>
  <c r="U402" s="1"/>
  <c r="P402"/>
  <c r="Q402"/>
  <c r="R402"/>
  <c r="S402"/>
  <c r="T402"/>
  <c r="B403"/>
  <c r="C403"/>
  <c r="D403"/>
  <c r="E403"/>
  <c r="F403"/>
  <c r="G403"/>
  <c r="H403"/>
  <c r="I403"/>
  <c r="J403"/>
  <c r="K403"/>
  <c r="L403"/>
  <c r="M403"/>
  <c r="N403"/>
  <c r="O403"/>
  <c r="U403" s="1"/>
  <c r="P403"/>
  <c r="Q403"/>
  <c r="R403"/>
  <c r="S403"/>
  <c r="T403"/>
  <c r="B404"/>
  <c r="C404"/>
  <c r="D404"/>
  <c r="E404"/>
  <c r="F404"/>
  <c r="G404"/>
  <c r="H404"/>
  <c r="I404"/>
  <c r="J404"/>
  <c r="K404"/>
  <c r="L404"/>
  <c r="M404"/>
  <c r="N404"/>
  <c r="O404"/>
  <c r="U404" s="1"/>
  <c r="P404"/>
  <c r="Q404"/>
  <c r="R404"/>
  <c r="S404"/>
  <c r="T404"/>
  <c r="B405"/>
  <c r="C405"/>
  <c r="D405"/>
  <c r="E405"/>
  <c r="F405"/>
  <c r="G405"/>
  <c r="H405"/>
  <c r="I405"/>
  <c r="J405"/>
  <c r="K405"/>
  <c r="L405"/>
  <c r="M405"/>
  <c r="N405"/>
  <c r="O405"/>
  <c r="U405" s="1"/>
  <c r="P405"/>
  <c r="Q405"/>
  <c r="R405"/>
  <c r="S405"/>
  <c r="T405"/>
  <c r="B406"/>
  <c r="C406"/>
  <c r="D406"/>
  <c r="E406"/>
  <c r="F406"/>
  <c r="G406"/>
  <c r="H406"/>
  <c r="I406"/>
  <c r="J406"/>
  <c r="K406"/>
  <c r="L406"/>
  <c r="M406"/>
  <c r="N406"/>
  <c r="O406"/>
  <c r="U406" s="1"/>
  <c r="P406"/>
  <c r="Q406"/>
  <c r="R406"/>
  <c r="S406"/>
  <c r="T406"/>
  <c r="B407"/>
  <c r="C407"/>
  <c r="D407"/>
  <c r="E407"/>
  <c r="F407"/>
  <c r="G407"/>
  <c r="H407"/>
  <c r="I407"/>
  <c r="J407"/>
  <c r="K407"/>
  <c r="L407"/>
  <c r="M407"/>
  <c r="N407"/>
  <c r="O407"/>
  <c r="U407" s="1"/>
  <c r="P407"/>
  <c r="Q407"/>
  <c r="R407"/>
  <c r="S407"/>
  <c r="T407"/>
  <c r="B408"/>
  <c r="C408"/>
  <c r="D408"/>
  <c r="E408"/>
  <c r="F408"/>
  <c r="G408"/>
  <c r="H408"/>
  <c r="I408"/>
  <c r="J408"/>
  <c r="K408"/>
  <c r="L408"/>
  <c r="M408"/>
  <c r="N408"/>
  <c r="O408"/>
  <c r="U408" s="1"/>
  <c r="P408"/>
  <c r="Q408"/>
  <c r="R408"/>
  <c r="S408"/>
  <c r="T408"/>
  <c r="B409"/>
  <c r="C409"/>
  <c r="D409"/>
  <c r="E409"/>
  <c r="F409"/>
  <c r="G409"/>
  <c r="H409"/>
  <c r="I409"/>
  <c r="J409"/>
  <c r="K409"/>
  <c r="L409"/>
  <c r="M409"/>
  <c r="N409"/>
  <c r="O409"/>
  <c r="U409" s="1"/>
  <c r="P409"/>
  <c r="Q409"/>
  <c r="R409"/>
  <c r="S409"/>
  <c r="T409"/>
  <c r="B410"/>
  <c r="C410"/>
  <c r="D410"/>
  <c r="E410"/>
  <c r="F410"/>
  <c r="G410"/>
  <c r="H410"/>
  <c r="I410"/>
  <c r="J410"/>
  <c r="K410"/>
  <c r="L410"/>
  <c r="M410"/>
  <c r="N410"/>
  <c r="O410"/>
  <c r="U410" s="1"/>
  <c r="P410"/>
  <c r="Q410"/>
  <c r="R410"/>
  <c r="S410"/>
  <c r="T410"/>
  <c r="B411"/>
  <c r="C411"/>
  <c r="D411"/>
  <c r="E411"/>
  <c r="F411"/>
  <c r="G411"/>
  <c r="H411"/>
  <c r="I411"/>
  <c r="J411"/>
  <c r="K411"/>
  <c r="L411"/>
  <c r="M411"/>
  <c r="N411"/>
  <c r="O411"/>
  <c r="U411" s="1"/>
  <c r="P411"/>
  <c r="Q411"/>
  <c r="R411"/>
  <c r="S411"/>
  <c r="T411"/>
  <c r="B412"/>
  <c r="C412"/>
  <c r="D412"/>
  <c r="E412"/>
  <c r="F412"/>
  <c r="G412"/>
  <c r="H412"/>
  <c r="I412"/>
  <c r="J412"/>
  <c r="K412"/>
  <c r="L412"/>
  <c r="M412"/>
  <c r="N412"/>
  <c r="O412"/>
  <c r="U412" s="1"/>
  <c r="P412"/>
  <c r="Q412"/>
  <c r="R412"/>
  <c r="S412"/>
  <c r="T412"/>
  <c r="B413"/>
  <c r="C413"/>
  <c r="D413"/>
  <c r="E413"/>
  <c r="F413"/>
  <c r="G413"/>
  <c r="H413"/>
  <c r="I413"/>
  <c r="J413"/>
  <c r="K413"/>
  <c r="L413"/>
  <c r="M413"/>
  <c r="N413"/>
  <c r="O413"/>
  <c r="U413" s="1"/>
  <c r="P413"/>
  <c r="Q413"/>
  <c r="R413"/>
  <c r="S413"/>
  <c r="T413"/>
  <c r="B414"/>
  <c r="C414"/>
  <c r="D414"/>
  <c r="E414"/>
  <c r="F414"/>
  <c r="G414"/>
  <c r="H414"/>
  <c r="I414"/>
  <c r="J414"/>
  <c r="K414"/>
  <c r="L414"/>
  <c r="M414"/>
  <c r="N414"/>
  <c r="O414"/>
  <c r="U414" s="1"/>
  <c r="P414"/>
  <c r="Q414"/>
  <c r="R414"/>
  <c r="S414"/>
  <c r="T414"/>
  <c r="B415"/>
  <c r="C415"/>
  <c r="D415"/>
  <c r="E415"/>
  <c r="F415"/>
  <c r="G415"/>
  <c r="H415"/>
  <c r="I415"/>
  <c r="J415"/>
  <c r="K415"/>
  <c r="L415"/>
  <c r="M415"/>
  <c r="N415"/>
  <c r="O415"/>
  <c r="U415" s="1"/>
  <c r="P415"/>
  <c r="Q415"/>
  <c r="R415"/>
  <c r="S415"/>
  <c r="T415"/>
  <c r="B416"/>
  <c r="C416"/>
  <c r="D416"/>
  <c r="E416"/>
  <c r="F416"/>
  <c r="G416"/>
  <c r="H416"/>
  <c r="I416"/>
  <c r="J416"/>
  <c r="K416"/>
  <c r="L416"/>
  <c r="M416"/>
  <c r="N416"/>
  <c r="O416"/>
  <c r="U416" s="1"/>
  <c r="P416"/>
  <c r="Q416"/>
  <c r="R416"/>
  <c r="S416"/>
  <c r="T416"/>
  <c r="B417"/>
  <c r="C417"/>
  <c r="D417"/>
  <c r="E417"/>
  <c r="F417"/>
  <c r="G417"/>
  <c r="H417"/>
  <c r="I417"/>
  <c r="J417"/>
  <c r="K417"/>
  <c r="L417"/>
  <c r="M417"/>
  <c r="N417"/>
  <c r="O417"/>
  <c r="U417" s="1"/>
  <c r="P417"/>
  <c r="Q417"/>
  <c r="R417"/>
  <c r="S417"/>
  <c r="T417"/>
  <c r="B418"/>
  <c r="C418"/>
  <c r="D418"/>
  <c r="E418"/>
  <c r="F418"/>
  <c r="G418"/>
  <c r="H418"/>
  <c r="I418"/>
  <c r="J418"/>
  <c r="K418"/>
  <c r="L418"/>
  <c r="M418"/>
  <c r="N418"/>
  <c r="O418"/>
  <c r="U418" s="1"/>
  <c r="P418"/>
  <c r="Q418"/>
  <c r="R418"/>
  <c r="S418"/>
  <c r="T418"/>
  <c r="B419"/>
  <c r="C419"/>
  <c r="D419"/>
  <c r="E419"/>
  <c r="F419"/>
  <c r="G419"/>
  <c r="H419"/>
  <c r="I419"/>
  <c r="J419"/>
  <c r="K419"/>
  <c r="L419"/>
  <c r="M419"/>
  <c r="N419"/>
  <c r="O419"/>
  <c r="U419" s="1"/>
  <c r="P419"/>
  <c r="Q419"/>
  <c r="R419"/>
  <c r="S419"/>
  <c r="T419"/>
  <c r="B420"/>
  <c r="C420"/>
  <c r="D420"/>
  <c r="E420"/>
  <c r="F420"/>
  <c r="G420"/>
  <c r="H420"/>
  <c r="I420"/>
  <c r="J420"/>
  <c r="K420"/>
  <c r="L420"/>
  <c r="M420"/>
  <c r="N420"/>
  <c r="O420"/>
  <c r="U420" s="1"/>
  <c r="P420"/>
  <c r="Q420"/>
  <c r="R420"/>
  <c r="S420"/>
  <c r="T420"/>
  <c r="B421"/>
  <c r="C421"/>
  <c r="D421"/>
  <c r="E421"/>
  <c r="F421"/>
  <c r="G421"/>
  <c r="H421"/>
  <c r="I421"/>
  <c r="J421"/>
  <c r="K421"/>
  <c r="L421"/>
  <c r="M421"/>
  <c r="N421"/>
  <c r="O421"/>
  <c r="U421" s="1"/>
  <c r="P421"/>
  <c r="Q421"/>
  <c r="R421"/>
  <c r="S421"/>
  <c r="T421"/>
  <c r="B422"/>
  <c r="C422"/>
  <c r="D422"/>
  <c r="E422"/>
  <c r="F422"/>
  <c r="G422"/>
  <c r="H422"/>
  <c r="I422"/>
  <c r="J422"/>
  <c r="K422"/>
  <c r="L422"/>
  <c r="M422"/>
  <c r="N422"/>
  <c r="O422"/>
  <c r="U422" s="1"/>
  <c r="P422"/>
  <c r="Q422"/>
  <c r="R422"/>
  <c r="S422"/>
  <c r="T422"/>
  <c r="B423"/>
  <c r="C423"/>
  <c r="D423"/>
  <c r="E423"/>
  <c r="F423"/>
  <c r="G423"/>
  <c r="H423"/>
  <c r="I423"/>
  <c r="J423"/>
  <c r="K423"/>
  <c r="L423"/>
  <c r="M423"/>
  <c r="N423"/>
  <c r="O423"/>
  <c r="U423" s="1"/>
  <c r="P423"/>
  <c r="Q423"/>
  <c r="R423"/>
  <c r="S423"/>
  <c r="T423"/>
  <c r="B424"/>
  <c r="C424"/>
  <c r="D424"/>
  <c r="E424"/>
  <c r="F424"/>
  <c r="G424"/>
  <c r="H424"/>
  <c r="I424"/>
  <c r="J424"/>
  <c r="K424"/>
  <c r="L424"/>
  <c r="M424"/>
  <c r="N424"/>
  <c r="O424"/>
  <c r="U424" s="1"/>
  <c r="P424"/>
  <c r="Q424"/>
  <c r="R424"/>
  <c r="S424"/>
  <c r="T424"/>
  <c r="B425"/>
  <c r="C425"/>
  <c r="D425"/>
  <c r="E425"/>
  <c r="F425"/>
  <c r="G425"/>
  <c r="H425"/>
  <c r="I425"/>
  <c r="J425"/>
  <c r="K425"/>
  <c r="L425"/>
  <c r="M425"/>
  <c r="N425"/>
  <c r="O425"/>
  <c r="U425" s="1"/>
  <c r="P425"/>
  <c r="Q425"/>
  <c r="R425"/>
  <c r="S425"/>
  <c r="T425"/>
  <c r="B426"/>
  <c r="C426"/>
  <c r="D426"/>
  <c r="E426"/>
  <c r="F426"/>
  <c r="G426"/>
  <c r="H426"/>
  <c r="I426"/>
  <c r="J426"/>
  <c r="K426"/>
  <c r="L426"/>
  <c r="M426"/>
  <c r="N426"/>
  <c r="O426"/>
  <c r="U426" s="1"/>
  <c r="P426"/>
  <c r="Q426"/>
  <c r="R426"/>
  <c r="S426"/>
  <c r="T426"/>
  <c r="B427"/>
  <c r="C427"/>
  <c r="D427"/>
  <c r="E427"/>
  <c r="F427"/>
  <c r="G427"/>
  <c r="H427"/>
  <c r="I427"/>
  <c r="J427"/>
  <c r="K427"/>
  <c r="L427"/>
  <c r="M427"/>
  <c r="N427"/>
  <c r="O427"/>
  <c r="U427" s="1"/>
  <c r="P427"/>
  <c r="Q427"/>
  <c r="R427"/>
  <c r="S427"/>
  <c r="T427"/>
  <c r="B428"/>
  <c r="C428"/>
  <c r="D428"/>
  <c r="E428"/>
  <c r="F428"/>
  <c r="G428"/>
  <c r="H428"/>
  <c r="I428"/>
  <c r="J428"/>
  <c r="K428"/>
  <c r="L428"/>
  <c r="M428"/>
  <c r="N428"/>
  <c r="O428"/>
  <c r="U428" s="1"/>
  <c r="P428"/>
  <c r="Q428"/>
  <c r="R428"/>
  <c r="S428"/>
  <c r="T428"/>
  <c r="B429"/>
  <c r="C429"/>
  <c r="D429"/>
  <c r="E429"/>
  <c r="F429"/>
  <c r="G429"/>
  <c r="H429"/>
  <c r="I429"/>
  <c r="J429"/>
  <c r="K429"/>
  <c r="L429"/>
  <c r="M429"/>
  <c r="N429"/>
  <c r="O429"/>
  <c r="U429" s="1"/>
  <c r="P429"/>
  <c r="Q429"/>
  <c r="R429"/>
  <c r="S429"/>
  <c r="T429"/>
  <c r="B430"/>
  <c r="C430"/>
  <c r="D430"/>
  <c r="E430"/>
  <c r="F430"/>
  <c r="G430"/>
  <c r="H430"/>
  <c r="I430"/>
  <c r="J430"/>
  <c r="K430"/>
  <c r="L430"/>
  <c r="M430"/>
  <c r="N430"/>
  <c r="O430"/>
  <c r="U430" s="1"/>
  <c r="P430"/>
  <c r="Q430"/>
  <c r="R430"/>
  <c r="S430"/>
  <c r="T430"/>
  <c r="B431"/>
  <c r="C431"/>
  <c r="D431"/>
  <c r="E431"/>
  <c r="F431"/>
  <c r="G431"/>
  <c r="H431"/>
  <c r="I431"/>
  <c r="J431"/>
  <c r="K431"/>
  <c r="L431"/>
  <c r="M431"/>
  <c r="N431"/>
  <c r="O431"/>
  <c r="U431" s="1"/>
  <c r="P431"/>
  <c r="Q431"/>
  <c r="R431"/>
  <c r="S431"/>
  <c r="T431"/>
  <c r="B432"/>
  <c r="C432"/>
  <c r="D432"/>
  <c r="E432"/>
  <c r="F432"/>
  <c r="G432"/>
  <c r="H432"/>
  <c r="I432"/>
  <c r="J432"/>
  <c r="K432"/>
  <c r="L432"/>
  <c r="M432"/>
  <c r="N432"/>
  <c r="O432"/>
  <c r="U432" s="1"/>
  <c r="P432"/>
  <c r="Q432"/>
  <c r="R432"/>
  <c r="S432"/>
  <c r="T432"/>
  <c r="B433"/>
  <c r="C433"/>
  <c r="D433"/>
  <c r="E433"/>
  <c r="F433"/>
  <c r="G433"/>
  <c r="H433"/>
  <c r="I433"/>
  <c r="J433"/>
  <c r="K433"/>
  <c r="L433"/>
  <c r="M433"/>
  <c r="N433"/>
  <c r="O433"/>
  <c r="U433" s="1"/>
  <c r="P433"/>
  <c r="Q433"/>
  <c r="R433"/>
  <c r="S433"/>
  <c r="T433"/>
  <c r="B434"/>
  <c r="C434"/>
  <c r="D434"/>
  <c r="E434"/>
  <c r="F434"/>
  <c r="G434"/>
  <c r="H434"/>
  <c r="I434"/>
  <c r="J434"/>
  <c r="K434"/>
  <c r="L434"/>
  <c r="M434"/>
  <c r="N434"/>
  <c r="O434"/>
  <c r="U434" s="1"/>
  <c r="P434"/>
  <c r="Q434"/>
  <c r="R434"/>
  <c r="S434"/>
  <c r="T434"/>
  <c r="B435"/>
  <c r="C435"/>
  <c r="D435"/>
  <c r="E435"/>
  <c r="F435"/>
  <c r="G435"/>
  <c r="H435"/>
  <c r="I435"/>
  <c r="J435"/>
  <c r="K435"/>
  <c r="L435"/>
  <c r="M435"/>
  <c r="N435"/>
  <c r="O435"/>
  <c r="U435" s="1"/>
  <c r="P435"/>
  <c r="Q435"/>
  <c r="R435"/>
  <c r="S435"/>
  <c r="T435"/>
  <c r="B436"/>
  <c r="C436"/>
  <c r="D436"/>
  <c r="E436"/>
  <c r="F436"/>
  <c r="G436"/>
  <c r="H436"/>
  <c r="I436"/>
  <c r="J436"/>
  <c r="K436"/>
  <c r="L436"/>
  <c r="M436"/>
  <c r="N436"/>
  <c r="O436"/>
  <c r="U436" s="1"/>
  <c r="P436"/>
  <c r="Q436"/>
  <c r="R436"/>
  <c r="S436"/>
  <c r="T436"/>
  <c r="B437"/>
  <c r="C437"/>
  <c r="D437"/>
  <c r="E437"/>
  <c r="F437"/>
  <c r="G437"/>
  <c r="H437"/>
  <c r="I437"/>
  <c r="J437"/>
  <c r="K437"/>
  <c r="L437"/>
  <c r="M437"/>
  <c r="N437"/>
  <c r="O437"/>
  <c r="U437" s="1"/>
  <c r="P437"/>
  <c r="Q437"/>
  <c r="R437"/>
  <c r="S437"/>
  <c r="T437"/>
  <c r="B438"/>
  <c r="C438"/>
  <c r="D438"/>
  <c r="E438"/>
  <c r="F438"/>
  <c r="G438"/>
  <c r="H438"/>
  <c r="I438"/>
  <c r="J438"/>
  <c r="K438"/>
  <c r="L438"/>
  <c r="M438"/>
  <c r="N438"/>
  <c r="O438"/>
  <c r="U438" s="1"/>
  <c r="P438"/>
  <c r="Q438"/>
  <c r="R438"/>
  <c r="S438"/>
  <c r="T438"/>
  <c r="B439"/>
  <c r="C439"/>
  <c r="D439"/>
  <c r="E439"/>
  <c r="F439"/>
  <c r="G439"/>
  <c r="H439"/>
  <c r="I439"/>
  <c r="J439"/>
  <c r="K439"/>
  <c r="L439"/>
  <c r="M439"/>
  <c r="N439"/>
  <c r="O439"/>
  <c r="U439" s="1"/>
  <c r="P439"/>
  <c r="Q439"/>
  <c r="R439"/>
  <c r="S439"/>
  <c r="T439"/>
  <c r="B440"/>
  <c r="C440"/>
  <c r="D440"/>
  <c r="E440"/>
  <c r="F440"/>
  <c r="G440"/>
  <c r="H440"/>
  <c r="I440"/>
  <c r="J440"/>
  <c r="K440"/>
  <c r="L440"/>
  <c r="M440"/>
  <c r="N440"/>
  <c r="O440"/>
  <c r="U440" s="1"/>
  <c r="P440"/>
  <c r="Q440"/>
  <c r="R440"/>
  <c r="S440"/>
  <c r="T440"/>
  <c r="B441"/>
  <c r="C441"/>
  <c r="D441"/>
  <c r="E441"/>
  <c r="F441"/>
  <c r="G441"/>
  <c r="H441"/>
  <c r="I441"/>
  <c r="J441"/>
  <c r="K441"/>
  <c r="L441"/>
  <c r="M441"/>
  <c r="N441"/>
  <c r="O441"/>
  <c r="U441" s="1"/>
  <c r="P441"/>
  <c r="Q441"/>
  <c r="R441"/>
  <c r="S441"/>
  <c r="T441"/>
  <c r="B442"/>
  <c r="C442"/>
  <c r="D442"/>
  <c r="E442"/>
  <c r="F442"/>
  <c r="G442"/>
  <c r="H442"/>
  <c r="I442"/>
  <c r="J442"/>
  <c r="K442"/>
  <c r="L442"/>
  <c r="M442"/>
  <c r="N442"/>
  <c r="O442"/>
  <c r="U442" s="1"/>
  <c r="P442"/>
  <c r="Q442"/>
  <c r="R442"/>
  <c r="S442"/>
  <c r="T442"/>
  <c r="B443"/>
  <c r="C443"/>
  <c r="D443"/>
  <c r="E443"/>
  <c r="F443"/>
  <c r="G443"/>
  <c r="H443"/>
  <c r="I443"/>
  <c r="J443"/>
  <c r="K443"/>
  <c r="L443"/>
  <c r="M443"/>
  <c r="N443"/>
  <c r="O443"/>
  <c r="U443" s="1"/>
  <c r="P443"/>
  <c r="Q443"/>
  <c r="R443"/>
  <c r="S443"/>
  <c r="T443"/>
  <c r="B444"/>
  <c r="C444"/>
  <c r="D444"/>
  <c r="E444"/>
  <c r="F444"/>
  <c r="G444"/>
  <c r="H444"/>
  <c r="I444"/>
  <c r="J444"/>
  <c r="K444"/>
  <c r="L444"/>
  <c r="M444"/>
  <c r="N444"/>
  <c r="O444"/>
  <c r="U444" s="1"/>
  <c r="P444"/>
  <c r="Q444"/>
  <c r="R444"/>
  <c r="S444"/>
  <c r="T444"/>
  <c r="B445"/>
  <c r="C445"/>
  <c r="D445"/>
  <c r="E445"/>
  <c r="F445"/>
  <c r="G445"/>
  <c r="H445"/>
  <c r="I445"/>
  <c r="J445"/>
  <c r="K445"/>
  <c r="L445"/>
  <c r="M445"/>
  <c r="N445"/>
  <c r="O445"/>
  <c r="U445" s="1"/>
  <c r="P445"/>
  <c r="Q445"/>
  <c r="R445"/>
  <c r="S445"/>
  <c r="T445"/>
  <c r="B446"/>
  <c r="C446"/>
  <c r="D446"/>
  <c r="E446"/>
  <c r="F446"/>
  <c r="G446"/>
  <c r="H446"/>
  <c r="I446"/>
  <c r="J446"/>
  <c r="K446"/>
  <c r="L446"/>
  <c r="M446"/>
  <c r="N446"/>
  <c r="O446"/>
  <c r="U446" s="1"/>
  <c r="P446"/>
  <c r="Q446"/>
  <c r="R446"/>
  <c r="S446"/>
  <c r="T446"/>
  <c r="B447"/>
  <c r="C447"/>
  <c r="D447"/>
  <c r="E447"/>
  <c r="F447"/>
  <c r="G447"/>
  <c r="H447"/>
  <c r="I447"/>
  <c r="J447"/>
  <c r="K447"/>
  <c r="L447"/>
  <c r="M447"/>
  <c r="N447"/>
  <c r="O447"/>
  <c r="U447" s="1"/>
  <c r="P447"/>
  <c r="Q447"/>
  <c r="R447"/>
  <c r="S447"/>
  <c r="T447"/>
  <c r="B448"/>
  <c r="C448"/>
  <c r="D448"/>
  <c r="E448"/>
  <c r="F448"/>
  <c r="G448"/>
  <c r="H448"/>
  <c r="I448"/>
  <c r="J448"/>
  <c r="K448"/>
  <c r="L448"/>
  <c r="M448"/>
  <c r="N448"/>
  <c r="O448"/>
  <c r="U448" s="1"/>
  <c r="P448"/>
  <c r="Q448"/>
  <c r="R448"/>
  <c r="S448"/>
  <c r="T448"/>
  <c r="B449"/>
  <c r="C449"/>
  <c r="D449"/>
  <c r="E449"/>
  <c r="F449"/>
  <c r="G449"/>
  <c r="H449"/>
  <c r="I449"/>
  <c r="J449"/>
  <c r="K449"/>
  <c r="L449"/>
  <c r="M449"/>
  <c r="N449"/>
  <c r="O449"/>
  <c r="U449" s="1"/>
  <c r="P449"/>
  <c r="Q449"/>
  <c r="R449"/>
  <c r="S449"/>
  <c r="T449"/>
  <c r="B450"/>
  <c r="C450"/>
  <c r="D450"/>
  <c r="E450"/>
  <c r="F450"/>
  <c r="G450"/>
  <c r="H450"/>
  <c r="I450"/>
  <c r="J450"/>
  <c r="K450"/>
  <c r="L450"/>
  <c r="M450"/>
  <c r="N450"/>
  <c r="O450"/>
  <c r="U450" s="1"/>
  <c r="P450"/>
  <c r="Q450"/>
  <c r="R450"/>
  <c r="S450"/>
  <c r="T450"/>
  <c r="B451"/>
  <c r="C451"/>
  <c r="D451"/>
  <c r="E451"/>
  <c r="F451"/>
  <c r="G451"/>
  <c r="H451"/>
  <c r="I451"/>
  <c r="J451"/>
  <c r="K451"/>
  <c r="L451"/>
  <c r="M451"/>
  <c r="N451"/>
  <c r="O451"/>
  <c r="U451" s="1"/>
  <c r="P451"/>
  <c r="Q451"/>
  <c r="R451"/>
  <c r="S451"/>
  <c r="T451"/>
  <c r="B452"/>
  <c r="C452"/>
  <c r="D452"/>
  <c r="E452"/>
  <c r="F452"/>
  <c r="G452"/>
  <c r="H452"/>
  <c r="I452"/>
  <c r="J452"/>
  <c r="K452"/>
  <c r="L452"/>
  <c r="M452"/>
  <c r="N452"/>
  <c r="O452"/>
  <c r="U452" s="1"/>
  <c r="P452"/>
  <c r="Q452"/>
  <c r="R452"/>
  <c r="S452"/>
  <c r="T452"/>
  <c r="B453"/>
  <c r="C453"/>
  <c r="D453"/>
  <c r="E453"/>
  <c r="F453"/>
  <c r="G453"/>
  <c r="H453"/>
  <c r="I453"/>
  <c r="J453"/>
  <c r="K453"/>
  <c r="L453"/>
  <c r="M453"/>
  <c r="N453"/>
  <c r="O453"/>
  <c r="U453" s="1"/>
  <c r="P453"/>
  <c r="Q453"/>
  <c r="R453"/>
  <c r="S453"/>
  <c r="T453"/>
  <c r="B454"/>
  <c r="C454"/>
  <c r="D454"/>
  <c r="E454"/>
  <c r="F454"/>
  <c r="G454"/>
  <c r="H454"/>
  <c r="I454"/>
  <c r="J454"/>
  <c r="K454"/>
  <c r="L454"/>
  <c r="M454"/>
  <c r="N454"/>
  <c r="O454"/>
  <c r="U454" s="1"/>
  <c r="P454"/>
  <c r="Q454"/>
  <c r="R454"/>
  <c r="S454"/>
  <c r="T454"/>
  <c r="B455"/>
  <c r="C455"/>
  <c r="D455"/>
  <c r="E455"/>
  <c r="F455"/>
  <c r="G455"/>
  <c r="H455"/>
  <c r="I455"/>
  <c r="J455"/>
  <c r="K455"/>
  <c r="L455"/>
  <c r="M455"/>
  <c r="N455"/>
  <c r="O455"/>
  <c r="U455" s="1"/>
  <c r="P455"/>
  <c r="Q455"/>
  <c r="R455"/>
  <c r="S455"/>
  <c r="T455"/>
  <c r="B456"/>
  <c r="C456"/>
  <c r="D456"/>
  <c r="E456"/>
  <c r="F456"/>
  <c r="G456"/>
  <c r="H456"/>
  <c r="I456"/>
  <c r="J456"/>
  <c r="K456"/>
  <c r="L456"/>
  <c r="M456"/>
  <c r="N456"/>
  <c r="O456"/>
  <c r="U456" s="1"/>
  <c r="P456"/>
  <c r="Q456"/>
  <c r="R456"/>
  <c r="S456"/>
  <c r="T456"/>
  <c r="B457"/>
  <c r="C457"/>
  <c r="D457"/>
  <c r="E457"/>
  <c r="F457"/>
  <c r="G457"/>
  <c r="H457"/>
  <c r="I457"/>
  <c r="J457"/>
  <c r="K457"/>
  <c r="L457"/>
  <c r="M457"/>
  <c r="N457"/>
  <c r="O457"/>
  <c r="U457" s="1"/>
  <c r="P457"/>
  <c r="Q457"/>
  <c r="R457"/>
  <c r="S457"/>
  <c r="T457"/>
  <c r="B458"/>
  <c r="C458"/>
  <c r="D458"/>
  <c r="E458"/>
  <c r="F458"/>
  <c r="G458"/>
  <c r="H458"/>
  <c r="I458"/>
  <c r="J458"/>
  <c r="K458"/>
  <c r="L458"/>
  <c r="M458"/>
  <c r="N458"/>
  <c r="O458"/>
  <c r="U458" s="1"/>
  <c r="P458"/>
  <c r="Q458"/>
  <c r="R458"/>
  <c r="S458"/>
  <c r="T458"/>
  <c r="B459"/>
  <c r="C459"/>
  <c r="D459"/>
  <c r="E459"/>
  <c r="F459"/>
  <c r="G459"/>
  <c r="H459"/>
  <c r="I459"/>
  <c r="J459"/>
  <c r="K459"/>
  <c r="L459"/>
  <c r="M459"/>
  <c r="N459"/>
  <c r="O459"/>
  <c r="U459" s="1"/>
  <c r="P459"/>
  <c r="Q459"/>
  <c r="R459"/>
  <c r="S459"/>
  <c r="T459"/>
  <c r="B460"/>
  <c r="C460"/>
  <c r="D460"/>
  <c r="E460"/>
  <c r="F460"/>
  <c r="G460"/>
  <c r="H460"/>
  <c r="I460"/>
  <c r="J460"/>
  <c r="K460"/>
  <c r="L460"/>
  <c r="M460"/>
  <c r="N460"/>
  <c r="O460"/>
  <c r="U460" s="1"/>
  <c r="P460"/>
  <c r="Q460"/>
  <c r="R460"/>
  <c r="S460"/>
  <c r="T460"/>
  <c r="B461"/>
  <c r="C461"/>
  <c r="D461"/>
  <c r="E461"/>
  <c r="F461"/>
  <c r="G461"/>
  <c r="H461"/>
  <c r="I461"/>
  <c r="J461"/>
  <c r="K461"/>
  <c r="L461"/>
  <c r="M461"/>
  <c r="N461"/>
  <c r="O461"/>
  <c r="U461" s="1"/>
  <c r="P461"/>
  <c r="Q461"/>
  <c r="R461"/>
  <c r="S461"/>
  <c r="T461"/>
  <c r="B462"/>
  <c r="C462"/>
  <c r="D462"/>
  <c r="E462"/>
  <c r="F462"/>
  <c r="G462"/>
  <c r="H462"/>
  <c r="I462"/>
  <c r="J462"/>
  <c r="K462"/>
  <c r="L462"/>
  <c r="M462"/>
  <c r="N462"/>
  <c r="O462"/>
  <c r="U462" s="1"/>
  <c r="P462"/>
  <c r="Q462"/>
  <c r="R462"/>
  <c r="S462"/>
  <c r="T462"/>
  <c r="B463"/>
  <c r="C463"/>
  <c r="D463"/>
  <c r="E463"/>
  <c r="F463"/>
  <c r="G463"/>
  <c r="H463"/>
  <c r="I463"/>
  <c r="J463"/>
  <c r="K463"/>
  <c r="L463"/>
  <c r="M463"/>
  <c r="N463"/>
  <c r="O463"/>
  <c r="U463" s="1"/>
  <c r="P463"/>
  <c r="Q463"/>
  <c r="R463"/>
  <c r="S463"/>
  <c r="T463"/>
  <c r="B464"/>
  <c r="C464"/>
  <c r="D464"/>
  <c r="E464"/>
  <c r="F464"/>
  <c r="G464"/>
  <c r="H464"/>
  <c r="I464"/>
  <c r="J464"/>
  <c r="K464"/>
  <c r="L464"/>
  <c r="M464"/>
  <c r="N464"/>
  <c r="O464"/>
  <c r="U464" s="1"/>
  <c r="P464"/>
  <c r="Q464"/>
  <c r="R464"/>
  <c r="S464"/>
  <c r="T464"/>
  <c r="B465"/>
  <c r="C465"/>
  <c r="D465"/>
  <c r="E465"/>
  <c r="F465"/>
  <c r="G465"/>
  <c r="H465"/>
  <c r="I465"/>
  <c r="J465"/>
  <c r="K465"/>
  <c r="L465"/>
  <c r="M465"/>
  <c r="N465"/>
  <c r="O465"/>
  <c r="U465" s="1"/>
  <c r="P465"/>
  <c r="Q465"/>
  <c r="R465"/>
  <c r="S465"/>
  <c r="T465"/>
  <c r="B466"/>
  <c r="C466"/>
  <c r="D466"/>
  <c r="E466"/>
  <c r="F466"/>
  <c r="G466"/>
  <c r="H466"/>
  <c r="I466"/>
  <c r="J466"/>
  <c r="K466"/>
  <c r="L466"/>
  <c r="M466"/>
  <c r="N466"/>
  <c r="O466"/>
  <c r="U466" s="1"/>
  <c r="P466"/>
  <c r="Q466"/>
  <c r="R466"/>
  <c r="S466"/>
  <c r="T466"/>
  <c r="B467"/>
  <c r="C467"/>
  <c r="D467"/>
  <c r="E467"/>
  <c r="F467"/>
  <c r="G467"/>
  <c r="H467"/>
  <c r="I467"/>
  <c r="J467"/>
  <c r="K467"/>
  <c r="L467"/>
  <c r="M467"/>
  <c r="N467"/>
  <c r="O467"/>
  <c r="U467" s="1"/>
  <c r="P467"/>
  <c r="Q467"/>
  <c r="R467"/>
  <c r="S467"/>
  <c r="T467"/>
  <c r="B468"/>
  <c r="C468"/>
  <c r="D468"/>
  <c r="E468"/>
  <c r="F468"/>
  <c r="G468"/>
  <c r="H468"/>
  <c r="I468"/>
  <c r="J468"/>
  <c r="K468"/>
  <c r="L468"/>
  <c r="M468"/>
  <c r="N468"/>
  <c r="O468"/>
  <c r="U468" s="1"/>
  <c r="P468"/>
  <c r="Q468"/>
  <c r="R468"/>
  <c r="S468"/>
  <c r="T468"/>
  <c r="B469"/>
  <c r="C469"/>
  <c r="D469"/>
  <c r="E469"/>
  <c r="F469"/>
  <c r="G469"/>
  <c r="H469"/>
  <c r="I469"/>
  <c r="J469"/>
  <c r="K469"/>
  <c r="L469"/>
  <c r="M469"/>
  <c r="N469"/>
  <c r="O469"/>
  <c r="U469" s="1"/>
  <c r="P469"/>
  <c r="Q469"/>
  <c r="R469"/>
  <c r="S469"/>
  <c r="T469"/>
  <c r="B470"/>
  <c r="C470"/>
  <c r="D470"/>
  <c r="E470"/>
  <c r="F470"/>
  <c r="G470"/>
  <c r="H470"/>
  <c r="I470"/>
  <c r="J470"/>
  <c r="K470"/>
  <c r="L470"/>
  <c r="M470"/>
  <c r="N470"/>
  <c r="O470"/>
  <c r="U470" s="1"/>
  <c r="P470"/>
  <c r="Q470"/>
  <c r="R470"/>
  <c r="S470"/>
  <c r="T470"/>
  <c r="B471"/>
  <c r="C471"/>
  <c r="D471"/>
  <c r="E471"/>
  <c r="F471"/>
  <c r="G471"/>
  <c r="H471"/>
  <c r="I471"/>
  <c r="J471"/>
  <c r="K471"/>
  <c r="L471"/>
  <c r="M471"/>
  <c r="N471"/>
  <c r="O471"/>
  <c r="U471" s="1"/>
  <c r="P471"/>
  <c r="Q471"/>
  <c r="R471"/>
  <c r="S471"/>
  <c r="T471"/>
  <c r="B472"/>
  <c r="C472"/>
  <c r="D472"/>
  <c r="E472"/>
  <c r="F472"/>
  <c r="G472"/>
  <c r="H472"/>
  <c r="I472"/>
  <c r="J472"/>
  <c r="K472"/>
  <c r="L472"/>
  <c r="M472"/>
  <c r="N472"/>
  <c r="O472"/>
  <c r="U472" s="1"/>
  <c r="P472"/>
  <c r="Q472"/>
  <c r="R472"/>
  <c r="S472"/>
  <c r="T472"/>
  <c r="B473"/>
  <c r="C473"/>
  <c r="D473"/>
  <c r="E473"/>
  <c r="F473"/>
  <c r="G473"/>
  <c r="H473"/>
  <c r="I473"/>
  <c r="J473"/>
  <c r="K473"/>
  <c r="L473"/>
  <c r="M473"/>
  <c r="N473"/>
  <c r="O473"/>
  <c r="U473" s="1"/>
  <c r="P473"/>
  <c r="Q473"/>
  <c r="R473"/>
  <c r="S473"/>
  <c r="T473"/>
  <c r="B474"/>
  <c r="C474"/>
  <c r="D474"/>
  <c r="E474"/>
  <c r="F474"/>
  <c r="G474"/>
  <c r="H474"/>
  <c r="I474"/>
  <c r="J474"/>
  <c r="K474"/>
  <c r="L474"/>
  <c r="M474"/>
  <c r="N474"/>
  <c r="O474"/>
  <c r="U474" s="1"/>
  <c r="P474"/>
  <c r="Q474"/>
  <c r="R474"/>
  <c r="S474"/>
  <c r="T474"/>
  <c r="B475"/>
  <c r="C475"/>
  <c r="D475"/>
  <c r="E475"/>
  <c r="F475"/>
  <c r="G475"/>
  <c r="H475"/>
  <c r="I475"/>
  <c r="J475"/>
  <c r="K475"/>
  <c r="L475"/>
  <c r="M475"/>
  <c r="N475"/>
  <c r="O475"/>
  <c r="U475" s="1"/>
  <c r="P475"/>
  <c r="Q475"/>
  <c r="R475"/>
  <c r="S475"/>
  <c r="T475"/>
  <c r="B476"/>
  <c r="C476"/>
  <c r="D476"/>
  <c r="E476"/>
  <c r="F476"/>
  <c r="G476"/>
  <c r="H476"/>
  <c r="I476"/>
  <c r="J476"/>
  <c r="K476"/>
  <c r="L476"/>
  <c r="M476"/>
  <c r="N476"/>
  <c r="O476"/>
  <c r="U476" s="1"/>
  <c r="P476"/>
  <c r="Q476"/>
  <c r="R476"/>
  <c r="S476"/>
  <c r="T476"/>
  <c r="B477"/>
  <c r="C477"/>
  <c r="D477"/>
  <c r="E477"/>
  <c r="F477"/>
  <c r="G477"/>
  <c r="H477"/>
  <c r="I477"/>
  <c r="J477"/>
  <c r="K477"/>
  <c r="L477"/>
  <c r="M477"/>
  <c r="N477"/>
  <c r="O477"/>
  <c r="U477" s="1"/>
  <c r="P477"/>
  <c r="Q477"/>
  <c r="R477"/>
  <c r="S477"/>
  <c r="T477"/>
  <c r="B478"/>
  <c r="C478"/>
  <c r="D478"/>
  <c r="E478"/>
  <c r="F478"/>
  <c r="G478"/>
  <c r="H478"/>
  <c r="I478"/>
  <c r="J478"/>
  <c r="K478"/>
  <c r="L478"/>
  <c r="M478"/>
  <c r="N478"/>
  <c r="O478"/>
  <c r="U478" s="1"/>
  <c r="P478"/>
  <c r="Q478"/>
  <c r="R478"/>
  <c r="S478"/>
  <c r="T478"/>
  <c r="B479"/>
  <c r="C479"/>
  <c r="D479"/>
  <c r="E479"/>
  <c r="F479"/>
  <c r="G479"/>
  <c r="H479"/>
  <c r="I479"/>
  <c r="J479"/>
  <c r="K479"/>
  <c r="L479"/>
  <c r="M479"/>
  <c r="N479"/>
  <c r="O479"/>
  <c r="U479" s="1"/>
  <c r="P479"/>
  <c r="Q479"/>
  <c r="R479"/>
  <c r="S479"/>
  <c r="T479"/>
  <c r="B480"/>
  <c r="C480"/>
  <c r="D480"/>
  <c r="E480"/>
  <c r="F480"/>
  <c r="G480"/>
  <c r="H480"/>
  <c r="I480"/>
  <c r="J480"/>
  <c r="K480"/>
  <c r="L480"/>
  <c r="M480"/>
  <c r="N480"/>
  <c r="O480"/>
  <c r="U480" s="1"/>
  <c r="P480"/>
  <c r="Q480"/>
  <c r="R480"/>
  <c r="S480"/>
  <c r="T480"/>
  <c r="B481"/>
  <c r="C481"/>
  <c r="D481"/>
  <c r="E481"/>
  <c r="F481"/>
  <c r="G481"/>
  <c r="H481"/>
  <c r="I481"/>
  <c r="J481"/>
  <c r="K481"/>
  <c r="L481"/>
  <c r="M481"/>
  <c r="N481"/>
  <c r="O481"/>
  <c r="U481" s="1"/>
  <c r="P481"/>
  <c r="Q481"/>
  <c r="R481"/>
  <c r="S481"/>
  <c r="T481"/>
  <c r="B482"/>
  <c r="C482"/>
  <c r="D482"/>
  <c r="E482"/>
  <c r="F482"/>
  <c r="G482"/>
  <c r="H482"/>
  <c r="I482"/>
  <c r="J482"/>
  <c r="K482"/>
  <c r="L482"/>
  <c r="M482"/>
  <c r="N482"/>
  <c r="O482"/>
  <c r="U482" s="1"/>
  <c r="P482"/>
  <c r="Q482"/>
  <c r="R482"/>
  <c r="S482"/>
  <c r="T482"/>
  <c r="B483"/>
  <c r="C483"/>
  <c r="D483"/>
  <c r="E483"/>
  <c r="F483"/>
  <c r="G483"/>
  <c r="H483"/>
  <c r="I483"/>
  <c r="J483"/>
  <c r="K483"/>
  <c r="L483"/>
  <c r="M483"/>
  <c r="N483"/>
  <c r="O483"/>
  <c r="U483" s="1"/>
  <c r="P483"/>
  <c r="Q483"/>
  <c r="R483"/>
  <c r="S483"/>
  <c r="T483"/>
  <c r="B484"/>
  <c r="C484"/>
  <c r="D484"/>
  <c r="E484"/>
  <c r="F484"/>
  <c r="G484"/>
  <c r="H484"/>
  <c r="I484"/>
  <c r="J484"/>
  <c r="K484"/>
  <c r="L484"/>
  <c r="M484"/>
  <c r="N484"/>
  <c r="O484"/>
  <c r="U484" s="1"/>
  <c r="P484"/>
  <c r="Q484"/>
  <c r="R484"/>
  <c r="S484"/>
  <c r="T484"/>
  <c r="B485"/>
  <c r="C485"/>
  <c r="D485"/>
  <c r="E485"/>
  <c r="F485"/>
  <c r="G485"/>
  <c r="H485"/>
  <c r="I485"/>
  <c r="J485"/>
  <c r="K485"/>
  <c r="L485"/>
  <c r="M485"/>
  <c r="N485"/>
  <c r="O485"/>
  <c r="U485" s="1"/>
  <c r="P485"/>
  <c r="Q485"/>
  <c r="R485"/>
  <c r="S485"/>
  <c r="T485"/>
  <c r="B486"/>
  <c r="C486"/>
  <c r="D486"/>
  <c r="E486"/>
  <c r="F486"/>
  <c r="G486"/>
  <c r="H486"/>
  <c r="I486"/>
  <c r="J486"/>
  <c r="K486"/>
  <c r="L486"/>
  <c r="M486"/>
  <c r="N486"/>
  <c r="O486"/>
  <c r="U486" s="1"/>
  <c r="P486"/>
  <c r="Q486"/>
  <c r="R486"/>
  <c r="S486"/>
  <c r="T486"/>
  <c r="B487"/>
  <c r="C487"/>
  <c r="D487"/>
  <c r="E487"/>
  <c r="F487"/>
  <c r="G487"/>
  <c r="H487"/>
  <c r="I487"/>
  <c r="J487"/>
  <c r="K487"/>
  <c r="L487"/>
  <c r="M487"/>
  <c r="N487"/>
  <c r="O487"/>
  <c r="U487" s="1"/>
  <c r="P487"/>
  <c r="Q487"/>
  <c r="R487"/>
  <c r="S487"/>
  <c r="T487"/>
  <c r="B488"/>
  <c r="C488"/>
  <c r="D488"/>
  <c r="E488"/>
  <c r="F488"/>
  <c r="G488"/>
  <c r="H488"/>
  <c r="I488"/>
  <c r="J488"/>
  <c r="K488"/>
  <c r="L488"/>
  <c r="M488"/>
  <c r="N488"/>
  <c r="O488"/>
  <c r="U488" s="1"/>
  <c r="P488"/>
  <c r="Q488"/>
  <c r="R488"/>
  <c r="S488"/>
  <c r="T488"/>
  <c r="B489"/>
  <c r="C489"/>
  <c r="D489"/>
  <c r="E489"/>
  <c r="F489"/>
  <c r="G489"/>
  <c r="H489"/>
  <c r="I489"/>
  <c r="J489"/>
  <c r="K489"/>
  <c r="L489"/>
  <c r="M489"/>
  <c r="N489"/>
  <c r="O489"/>
  <c r="U489" s="1"/>
  <c r="P489"/>
  <c r="Q489"/>
  <c r="R489"/>
  <c r="S489"/>
  <c r="T489"/>
  <c r="B490"/>
  <c r="C490"/>
  <c r="D490"/>
  <c r="E490"/>
  <c r="F490"/>
  <c r="G490"/>
  <c r="H490"/>
  <c r="I490"/>
  <c r="J490"/>
  <c r="K490"/>
  <c r="L490"/>
  <c r="M490"/>
  <c r="N490"/>
  <c r="O490"/>
  <c r="U490" s="1"/>
  <c r="P490"/>
  <c r="Q490"/>
  <c r="R490"/>
  <c r="S490"/>
  <c r="T490"/>
  <c r="B491"/>
  <c r="C491"/>
  <c r="D491"/>
  <c r="E491"/>
  <c r="F491"/>
  <c r="G491"/>
  <c r="H491"/>
  <c r="I491"/>
  <c r="J491"/>
  <c r="K491"/>
  <c r="L491"/>
  <c r="M491"/>
  <c r="N491"/>
  <c r="O491"/>
  <c r="U491" s="1"/>
  <c r="P491"/>
  <c r="Q491"/>
  <c r="R491"/>
  <c r="S491"/>
  <c r="T491"/>
  <c r="B492"/>
  <c r="C492"/>
  <c r="D492"/>
  <c r="E492"/>
  <c r="F492"/>
  <c r="G492"/>
  <c r="H492"/>
  <c r="I492"/>
  <c r="J492"/>
  <c r="K492"/>
  <c r="L492"/>
  <c r="M492"/>
  <c r="N492"/>
  <c r="O492"/>
  <c r="U492" s="1"/>
  <c r="P492"/>
  <c r="Q492"/>
  <c r="R492"/>
  <c r="S492"/>
  <c r="T492"/>
  <c r="B493"/>
  <c r="C493"/>
  <c r="D493"/>
  <c r="E493"/>
  <c r="F493"/>
  <c r="G493"/>
  <c r="H493"/>
  <c r="I493"/>
  <c r="J493"/>
  <c r="K493"/>
  <c r="L493"/>
  <c r="M493"/>
  <c r="N493"/>
  <c r="O493"/>
  <c r="U493" s="1"/>
  <c r="P493"/>
  <c r="Q493"/>
  <c r="R493"/>
  <c r="S493"/>
  <c r="T493"/>
  <c r="B494"/>
  <c r="C494"/>
  <c r="D494"/>
  <c r="E494"/>
  <c r="F494"/>
  <c r="G494"/>
  <c r="H494"/>
  <c r="I494"/>
  <c r="J494"/>
  <c r="K494"/>
  <c r="L494"/>
  <c r="M494"/>
  <c r="N494"/>
  <c r="O494"/>
  <c r="U494" s="1"/>
  <c r="P494"/>
  <c r="Q494"/>
  <c r="R494"/>
  <c r="S494"/>
  <c r="T494"/>
  <c r="B495"/>
  <c r="C495"/>
  <c r="D495"/>
  <c r="E495"/>
  <c r="F495"/>
  <c r="G495"/>
  <c r="H495"/>
  <c r="I495"/>
  <c r="J495"/>
  <c r="K495"/>
  <c r="L495"/>
  <c r="M495"/>
  <c r="N495"/>
  <c r="O495"/>
  <c r="U495" s="1"/>
  <c r="P495"/>
  <c r="Q495"/>
  <c r="R495"/>
  <c r="S495"/>
  <c r="T495"/>
  <c r="B496"/>
  <c r="C496"/>
  <c r="D496"/>
  <c r="E496"/>
  <c r="F496"/>
  <c r="G496"/>
  <c r="H496"/>
  <c r="I496"/>
  <c r="J496"/>
  <c r="K496"/>
  <c r="L496"/>
  <c r="M496"/>
  <c r="N496"/>
  <c r="O496"/>
  <c r="U496" s="1"/>
  <c r="P496"/>
  <c r="Q496"/>
  <c r="R496"/>
  <c r="S496"/>
  <c r="T496"/>
  <c r="B497"/>
  <c r="C497"/>
  <c r="D497"/>
  <c r="E497"/>
  <c r="F497"/>
  <c r="G497"/>
  <c r="H497"/>
  <c r="I497"/>
  <c r="J497"/>
  <c r="K497"/>
  <c r="L497"/>
  <c r="M497"/>
  <c r="N497"/>
  <c r="O497"/>
  <c r="U497" s="1"/>
  <c r="P497"/>
  <c r="Q497"/>
  <c r="R497"/>
  <c r="S497"/>
  <c r="T497"/>
  <c r="B498"/>
  <c r="C498"/>
  <c r="D498"/>
  <c r="E498"/>
  <c r="F498"/>
  <c r="G498"/>
  <c r="H498"/>
  <c r="I498"/>
  <c r="J498"/>
  <c r="K498"/>
  <c r="L498"/>
  <c r="M498"/>
  <c r="N498"/>
  <c r="O498"/>
  <c r="U498" s="1"/>
  <c r="P498"/>
  <c r="Q498"/>
  <c r="R498"/>
  <c r="S498"/>
  <c r="T498"/>
  <c r="B499"/>
  <c r="C499"/>
  <c r="D499"/>
  <c r="E499"/>
  <c r="F499"/>
  <c r="G499"/>
  <c r="H499"/>
  <c r="I499"/>
  <c r="J499"/>
  <c r="K499"/>
  <c r="L499"/>
  <c r="M499"/>
  <c r="N499"/>
  <c r="O499"/>
  <c r="U499" s="1"/>
  <c r="P499"/>
  <c r="Q499"/>
  <c r="R499"/>
  <c r="S499"/>
  <c r="T499"/>
  <c r="B500"/>
  <c r="C500"/>
  <c r="D500"/>
  <c r="E500"/>
  <c r="F500"/>
  <c r="G500"/>
  <c r="H500"/>
  <c r="I500"/>
  <c r="J500"/>
  <c r="K500"/>
  <c r="L500"/>
  <c r="M500"/>
  <c r="N500"/>
  <c r="O500"/>
  <c r="U500" s="1"/>
  <c r="P500"/>
  <c r="Q500"/>
  <c r="R500"/>
  <c r="S500"/>
  <c r="T500"/>
  <c r="B501"/>
  <c r="C501"/>
  <c r="D501"/>
  <c r="E501"/>
  <c r="F501"/>
  <c r="G501"/>
  <c r="H501"/>
  <c r="I501"/>
  <c r="J501"/>
  <c r="K501"/>
  <c r="L501"/>
  <c r="M501"/>
  <c r="N501"/>
  <c r="O501"/>
  <c r="U501" s="1"/>
  <c r="P501"/>
  <c r="Q501"/>
  <c r="R501"/>
  <c r="S501"/>
  <c r="T501"/>
  <c r="B502"/>
  <c r="C502"/>
  <c r="D502"/>
  <c r="E502"/>
  <c r="F502"/>
  <c r="G502"/>
  <c r="H502"/>
  <c r="I502"/>
  <c r="J502"/>
  <c r="K502"/>
  <c r="L502"/>
  <c r="M502"/>
  <c r="N502"/>
  <c r="O502"/>
  <c r="U502" s="1"/>
  <c r="P502"/>
  <c r="Q502"/>
  <c r="R502"/>
  <c r="S502"/>
  <c r="T502"/>
  <c r="B503"/>
  <c r="C503"/>
  <c r="D503"/>
  <c r="E503"/>
  <c r="F503"/>
  <c r="G503"/>
  <c r="H503"/>
  <c r="I503"/>
  <c r="J503"/>
  <c r="K503"/>
  <c r="L503"/>
  <c r="M503"/>
  <c r="N503"/>
  <c r="O503"/>
  <c r="U503" s="1"/>
  <c r="P503"/>
  <c r="Q503"/>
  <c r="R503"/>
  <c r="S503"/>
  <c r="T503"/>
  <c r="B504"/>
  <c r="C504"/>
  <c r="D504"/>
  <c r="E504"/>
  <c r="F504"/>
  <c r="G504"/>
  <c r="H504"/>
  <c r="I504"/>
  <c r="J504"/>
  <c r="K504"/>
  <c r="L504"/>
  <c r="M504"/>
  <c r="N504"/>
  <c r="O504"/>
  <c r="U504" s="1"/>
  <c r="P504"/>
  <c r="Q504"/>
  <c r="R504"/>
  <c r="S504"/>
  <c r="T504"/>
  <c r="B505"/>
  <c r="C505"/>
  <c r="D505"/>
  <c r="E505"/>
  <c r="F505"/>
  <c r="G505"/>
  <c r="H505"/>
  <c r="I505"/>
  <c r="J505"/>
  <c r="K505"/>
  <c r="L505"/>
  <c r="M505"/>
  <c r="N505"/>
  <c r="O505"/>
  <c r="U505" s="1"/>
  <c r="P505"/>
  <c r="Q505"/>
  <c r="R505"/>
  <c r="S505"/>
  <c r="T505"/>
  <c r="B506"/>
  <c r="C506"/>
  <c r="D506"/>
  <c r="E506"/>
  <c r="F506"/>
  <c r="G506"/>
  <c r="H506"/>
  <c r="I506"/>
  <c r="J506"/>
  <c r="K506"/>
  <c r="L506"/>
  <c r="M506"/>
  <c r="N506"/>
  <c r="O506"/>
  <c r="U506" s="1"/>
  <c r="P506"/>
  <c r="Q506"/>
  <c r="R506"/>
  <c r="S506"/>
  <c r="T506"/>
  <c r="B507"/>
  <c r="C507"/>
  <c r="D507"/>
  <c r="E507"/>
  <c r="F507"/>
  <c r="G507"/>
  <c r="H507"/>
  <c r="I507"/>
  <c r="J507"/>
  <c r="K507"/>
  <c r="L507"/>
  <c r="M507"/>
  <c r="N507"/>
  <c r="O507"/>
  <c r="U507" s="1"/>
  <c r="P507"/>
  <c r="Q507"/>
  <c r="R507"/>
  <c r="S507"/>
  <c r="T507"/>
  <c r="B508"/>
  <c r="C508"/>
  <c r="D508"/>
  <c r="E508"/>
  <c r="F508"/>
  <c r="G508"/>
  <c r="H508"/>
  <c r="I508"/>
  <c r="J508"/>
  <c r="K508"/>
  <c r="L508"/>
  <c r="M508"/>
  <c r="N508"/>
  <c r="O508"/>
  <c r="U508" s="1"/>
  <c r="P508"/>
  <c r="Q508"/>
  <c r="R508"/>
  <c r="S508"/>
  <c r="T508"/>
  <c r="B509"/>
  <c r="C509"/>
  <c r="D509"/>
  <c r="E509"/>
  <c r="F509"/>
  <c r="G509"/>
  <c r="H509"/>
  <c r="I509"/>
  <c r="J509"/>
  <c r="K509"/>
  <c r="L509"/>
  <c r="M509"/>
  <c r="N509"/>
  <c r="O509"/>
  <c r="U509" s="1"/>
  <c r="P509"/>
  <c r="Q509"/>
  <c r="R509"/>
  <c r="S509"/>
  <c r="T509"/>
  <c r="B510"/>
  <c r="C510"/>
  <c r="D510"/>
  <c r="E510"/>
  <c r="F510"/>
  <c r="G510"/>
  <c r="H510"/>
  <c r="I510"/>
  <c r="J510"/>
  <c r="K510"/>
  <c r="L510"/>
  <c r="M510"/>
  <c r="N510"/>
  <c r="O510"/>
  <c r="U510" s="1"/>
  <c r="P510"/>
  <c r="Q510"/>
  <c r="R510"/>
  <c r="S510"/>
  <c r="T510"/>
  <c r="B511"/>
  <c r="C511"/>
  <c r="D511"/>
  <c r="E511"/>
  <c r="F511"/>
  <c r="G511"/>
  <c r="H511"/>
  <c r="I511"/>
  <c r="J511"/>
  <c r="K511"/>
  <c r="L511"/>
  <c r="M511"/>
  <c r="N511"/>
  <c r="O511"/>
  <c r="U511" s="1"/>
  <c r="P511"/>
  <c r="Q511"/>
  <c r="R511"/>
  <c r="S511"/>
  <c r="T511"/>
  <c r="B512"/>
  <c r="C512"/>
  <c r="D512"/>
  <c r="E512"/>
  <c r="F512"/>
  <c r="G512"/>
  <c r="H512"/>
  <c r="I512"/>
  <c r="J512"/>
  <c r="K512"/>
  <c r="L512"/>
  <c r="M512"/>
  <c r="N512"/>
  <c r="O512"/>
  <c r="U512" s="1"/>
  <c r="P512"/>
  <c r="Q512"/>
  <c r="R512"/>
  <c r="S512"/>
  <c r="T512"/>
  <c r="B513"/>
  <c r="C513"/>
  <c r="D513"/>
  <c r="E513"/>
  <c r="F513"/>
  <c r="G513"/>
  <c r="H513"/>
  <c r="I513"/>
  <c r="J513"/>
  <c r="K513"/>
  <c r="L513"/>
  <c r="M513"/>
  <c r="N513"/>
  <c r="O513"/>
  <c r="U513" s="1"/>
  <c r="P513"/>
  <c r="Q513"/>
  <c r="R513"/>
  <c r="S513"/>
  <c r="T513"/>
  <c r="B514"/>
  <c r="C514"/>
  <c r="D514"/>
  <c r="E514"/>
  <c r="F514"/>
  <c r="G514"/>
  <c r="H514"/>
  <c r="I514"/>
  <c r="J514"/>
  <c r="K514"/>
  <c r="L514"/>
  <c r="M514"/>
  <c r="N514"/>
  <c r="O514"/>
  <c r="U514" s="1"/>
  <c r="P514"/>
  <c r="Q514"/>
  <c r="R514"/>
  <c r="S514"/>
  <c r="T514"/>
  <c r="B515"/>
  <c r="C515"/>
  <c r="D515"/>
  <c r="E515"/>
  <c r="F515"/>
  <c r="G515"/>
  <c r="H515"/>
  <c r="I515"/>
  <c r="J515"/>
  <c r="K515"/>
  <c r="L515"/>
  <c r="M515"/>
  <c r="N515"/>
  <c r="O515"/>
  <c r="U515" s="1"/>
  <c r="P515"/>
  <c r="Q515"/>
  <c r="R515"/>
  <c r="S515"/>
  <c r="T515"/>
  <c r="B516"/>
  <c r="C516"/>
  <c r="D516"/>
  <c r="E516"/>
  <c r="F516"/>
  <c r="G516"/>
  <c r="H516"/>
  <c r="I516"/>
  <c r="J516"/>
  <c r="K516"/>
  <c r="L516"/>
  <c r="M516"/>
  <c r="N516"/>
  <c r="O516"/>
  <c r="U516" s="1"/>
  <c r="P516"/>
  <c r="Q516"/>
  <c r="R516"/>
  <c r="S516"/>
  <c r="T516"/>
  <c r="B517"/>
  <c r="C517"/>
  <c r="D517"/>
  <c r="E517"/>
  <c r="F517"/>
  <c r="G517"/>
  <c r="H517"/>
  <c r="I517"/>
  <c r="J517"/>
  <c r="K517"/>
  <c r="L517"/>
  <c r="M517"/>
  <c r="N517"/>
  <c r="O517"/>
  <c r="U517" s="1"/>
  <c r="P517"/>
  <c r="Q517"/>
  <c r="R517"/>
  <c r="S517"/>
  <c r="T517"/>
  <c r="B518"/>
  <c r="C518"/>
  <c r="D518"/>
  <c r="E518"/>
  <c r="F518"/>
  <c r="G518"/>
  <c r="H518"/>
  <c r="I518"/>
  <c r="J518"/>
  <c r="K518"/>
  <c r="L518"/>
  <c r="M518"/>
  <c r="N518"/>
  <c r="O518"/>
  <c r="U518" s="1"/>
  <c r="P518"/>
  <c r="Q518"/>
  <c r="R518"/>
  <c r="S518"/>
  <c r="T518"/>
  <c r="B519"/>
  <c r="C519"/>
  <c r="D519"/>
  <c r="E519"/>
  <c r="F519"/>
  <c r="G519"/>
  <c r="H519"/>
  <c r="I519"/>
  <c r="J519"/>
  <c r="K519"/>
  <c r="L519"/>
  <c r="M519"/>
  <c r="N519"/>
  <c r="O519"/>
  <c r="U519" s="1"/>
  <c r="P519"/>
  <c r="Q519"/>
  <c r="R519"/>
  <c r="S519"/>
  <c r="T519"/>
  <c r="B520"/>
  <c r="C520"/>
  <c r="D520"/>
  <c r="E520"/>
  <c r="F520"/>
  <c r="G520"/>
  <c r="H520"/>
  <c r="I520"/>
  <c r="J520"/>
  <c r="K520"/>
  <c r="L520"/>
  <c r="M520"/>
  <c r="N520"/>
  <c r="O520"/>
  <c r="U520" s="1"/>
  <c r="P520"/>
  <c r="Q520"/>
  <c r="R520"/>
  <c r="S520"/>
  <c r="T520"/>
  <c r="B521"/>
  <c r="C521"/>
  <c r="D521"/>
  <c r="E521"/>
  <c r="F521"/>
  <c r="G521"/>
  <c r="H521"/>
  <c r="I521"/>
  <c r="J521"/>
  <c r="K521"/>
  <c r="L521"/>
  <c r="M521"/>
  <c r="N521"/>
  <c r="O521"/>
  <c r="U521" s="1"/>
  <c r="P521"/>
  <c r="Q521"/>
  <c r="R521"/>
  <c r="S521"/>
  <c r="T521"/>
  <c r="B522"/>
  <c r="C522"/>
  <c r="D522"/>
  <c r="E522"/>
  <c r="F522"/>
  <c r="G522"/>
  <c r="H522"/>
  <c r="I522"/>
  <c r="J522"/>
  <c r="K522"/>
  <c r="L522"/>
  <c r="M522"/>
  <c r="N522"/>
  <c r="O522"/>
  <c r="U522" s="1"/>
  <c r="P522"/>
  <c r="Q522"/>
  <c r="R522"/>
  <c r="S522"/>
  <c r="T522"/>
  <c r="B523"/>
  <c r="C523"/>
  <c r="D523"/>
  <c r="E523"/>
  <c r="F523"/>
  <c r="G523"/>
  <c r="H523"/>
  <c r="I523"/>
  <c r="J523"/>
  <c r="K523"/>
  <c r="L523"/>
  <c r="M523"/>
  <c r="N523"/>
  <c r="O523"/>
  <c r="U523" s="1"/>
  <c r="P523"/>
  <c r="Q523"/>
  <c r="R523"/>
  <c r="S523"/>
  <c r="T523"/>
  <c r="B524"/>
  <c r="C524"/>
  <c r="D524"/>
  <c r="E524"/>
  <c r="F524"/>
  <c r="G524"/>
  <c r="H524"/>
  <c r="I524"/>
  <c r="J524"/>
  <c r="K524"/>
  <c r="L524"/>
  <c r="M524"/>
  <c r="N524"/>
  <c r="O524"/>
  <c r="U524" s="1"/>
  <c r="P524"/>
  <c r="Q524"/>
  <c r="R524"/>
  <c r="S524"/>
  <c r="T524"/>
  <c r="B525"/>
  <c r="C525"/>
  <c r="D525"/>
  <c r="E525"/>
  <c r="F525"/>
  <c r="G525"/>
  <c r="H525"/>
  <c r="I525"/>
  <c r="J525"/>
  <c r="K525"/>
  <c r="L525"/>
  <c r="M525"/>
  <c r="N525"/>
  <c r="O525"/>
  <c r="U525" s="1"/>
  <c r="P525"/>
  <c r="Q525"/>
  <c r="R525"/>
  <c r="S525"/>
  <c r="T525"/>
  <c r="B526"/>
  <c r="C526"/>
  <c r="D526"/>
  <c r="E526"/>
  <c r="F526"/>
  <c r="G526"/>
  <c r="H526"/>
  <c r="I526"/>
  <c r="J526"/>
  <c r="K526"/>
  <c r="L526"/>
  <c r="M526"/>
  <c r="N526"/>
  <c r="O526"/>
  <c r="U526" s="1"/>
  <c r="P526"/>
  <c r="Q526"/>
  <c r="R526"/>
  <c r="S526"/>
  <c r="T526"/>
  <c r="B527"/>
  <c r="C527"/>
  <c r="D527"/>
  <c r="E527"/>
  <c r="F527"/>
  <c r="G527"/>
  <c r="H527"/>
  <c r="I527"/>
  <c r="J527"/>
  <c r="K527"/>
  <c r="L527"/>
  <c r="M527"/>
  <c r="N527"/>
  <c r="O527"/>
  <c r="U527" s="1"/>
  <c r="P527"/>
  <c r="Q527"/>
  <c r="R527"/>
  <c r="S527"/>
  <c r="T527"/>
  <c r="B528"/>
  <c r="C528"/>
  <c r="D528"/>
  <c r="E528"/>
  <c r="F528"/>
  <c r="G528"/>
  <c r="H528"/>
  <c r="I528"/>
  <c r="J528"/>
  <c r="K528"/>
  <c r="L528"/>
  <c r="M528"/>
  <c r="N528"/>
  <c r="O528"/>
  <c r="U528" s="1"/>
  <c r="P528"/>
  <c r="Q528"/>
  <c r="R528"/>
  <c r="S528"/>
  <c r="T528"/>
  <c r="B529"/>
  <c r="C529"/>
  <c r="D529"/>
  <c r="E529"/>
  <c r="F529"/>
  <c r="G529"/>
  <c r="H529"/>
  <c r="I529"/>
  <c r="J529"/>
  <c r="K529"/>
  <c r="L529"/>
  <c r="M529"/>
  <c r="N529"/>
  <c r="O529"/>
  <c r="U529" s="1"/>
  <c r="P529"/>
  <c r="Q529"/>
  <c r="R529"/>
  <c r="S529"/>
  <c r="T529"/>
  <c r="B530"/>
  <c r="C530"/>
  <c r="D530"/>
  <c r="E530"/>
  <c r="F530"/>
  <c r="G530"/>
  <c r="H530"/>
  <c r="I530"/>
  <c r="J530"/>
  <c r="K530"/>
  <c r="L530"/>
  <c r="M530"/>
  <c r="N530"/>
  <c r="O530"/>
  <c r="U530" s="1"/>
  <c r="P530"/>
  <c r="Q530"/>
  <c r="R530"/>
  <c r="S530"/>
  <c r="T530"/>
  <c r="B531"/>
  <c r="C531"/>
  <c r="D531"/>
  <c r="E531"/>
  <c r="F531"/>
  <c r="G531"/>
  <c r="H531"/>
  <c r="I531"/>
  <c r="J531"/>
  <c r="K531"/>
  <c r="L531"/>
  <c r="M531"/>
  <c r="N531"/>
  <c r="O531"/>
  <c r="U531" s="1"/>
  <c r="P531"/>
  <c r="Q531"/>
  <c r="R531"/>
  <c r="S531"/>
  <c r="T531"/>
  <c r="B532"/>
  <c r="C532"/>
  <c r="D532"/>
  <c r="E532"/>
  <c r="F532"/>
  <c r="G532"/>
  <c r="H532"/>
  <c r="I532"/>
  <c r="J532"/>
  <c r="K532"/>
  <c r="L532"/>
  <c r="M532"/>
  <c r="N532"/>
  <c r="O532"/>
  <c r="U532" s="1"/>
  <c r="P532"/>
  <c r="Q532"/>
  <c r="R532"/>
  <c r="S532"/>
  <c r="T532"/>
  <c r="B533"/>
  <c r="C533"/>
  <c r="D533"/>
  <c r="E533"/>
  <c r="F533"/>
  <c r="G533"/>
  <c r="H533"/>
  <c r="I533"/>
  <c r="J533"/>
  <c r="K533"/>
  <c r="L533"/>
  <c r="M533"/>
  <c r="N533"/>
  <c r="O533"/>
  <c r="U533" s="1"/>
  <c r="P533"/>
  <c r="Q533"/>
  <c r="R533"/>
  <c r="S533"/>
  <c r="T533"/>
  <c r="B534"/>
  <c r="C534"/>
  <c r="D534"/>
  <c r="E534"/>
  <c r="F534"/>
  <c r="G534"/>
  <c r="H534"/>
  <c r="I534"/>
  <c r="J534"/>
  <c r="K534"/>
  <c r="L534"/>
  <c r="M534"/>
  <c r="N534"/>
  <c r="O534"/>
  <c r="U534" s="1"/>
  <c r="P534"/>
  <c r="Q534"/>
  <c r="R534"/>
  <c r="S534"/>
  <c r="T534"/>
  <c r="B535"/>
  <c r="C535"/>
  <c r="D535"/>
  <c r="E535"/>
  <c r="F535"/>
  <c r="G535"/>
  <c r="H535"/>
  <c r="I535"/>
  <c r="J535"/>
  <c r="K535"/>
  <c r="L535"/>
  <c r="M535"/>
  <c r="N535"/>
  <c r="O535"/>
  <c r="U535" s="1"/>
  <c r="P535"/>
  <c r="Q535"/>
  <c r="R535"/>
  <c r="S535"/>
  <c r="T535"/>
  <c r="B536"/>
  <c r="C536"/>
  <c r="D536"/>
  <c r="E536"/>
  <c r="F536"/>
  <c r="G536"/>
  <c r="H536"/>
  <c r="I536"/>
  <c r="J536"/>
  <c r="K536"/>
  <c r="L536"/>
  <c r="M536"/>
  <c r="N536"/>
  <c r="O536"/>
  <c r="U536" s="1"/>
  <c r="P536"/>
  <c r="Q536"/>
  <c r="R536"/>
  <c r="S536"/>
  <c r="T536"/>
  <c r="B537"/>
  <c r="C537"/>
  <c r="D537"/>
  <c r="E537"/>
  <c r="F537"/>
  <c r="G537"/>
  <c r="H537"/>
  <c r="I537"/>
  <c r="J537"/>
  <c r="K537"/>
  <c r="L537"/>
  <c r="M537"/>
  <c r="N537"/>
  <c r="O537"/>
  <c r="U537" s="1"/>
  <c r="P537"/>
  <c r="Q537"/>
  <c r="R537"/>
  <c r="S537"/>
  <c r="T537"/>
  <c r="B538"/>
  <c r="C538"/>
  <c r="D538"/>
  <c r="E538"/>
  <c r="F538"/>
  <c r="G538"/>
  <c r="H538"/>
  <c r="I538"/>
  <c r="J538"/>
  <c r="K538"/>
  <c r="L538"/>
  <c r="M538"/>
  <c r="N538"/>
  <c r="O538"/>
  <c r="U538" s="1"/>
  <c r="P538"/>
  <c r="Q538"/>
  <c r="R538"/>
  <c r="S538"/>
  <c r="T538"/>
  <c r="B539"/>
  <c r="C539"/>
  <c r="D539"/>
  <c r="E539"/>
  <c r="F539"/>
  <c r="G539"/>
  <c r="H539"/>
  <c r="I539"/>
  <c r="J539"/>
  <c r="K539"/>
  <c r="L539"/>
  <c r="M539"/>
  <c r="N539"/>
  <c r="O539"/>
  <c r="U539" s="1"/>
  <c r="P539"/>
  <c r="Q539"/>
  <c r="R539"/>
  <c r="S539"/>
  <c r="T539"/>
  <c r="B540"/>
  <c r="C540"/>
  <c r="D540"/>
  <c r="E540"/>
  <c r="F540"/>
  <c r="G540"/>
  <c r="H540"/>
  <c r="I540"/>
  <c r="J540"/>
  <c r="K540"/>
  <c r="L540"/>
  <c r="M540"/>
  <c r="N540"/>
  <c r="O540"/>
  <c r="U540" s="1"/>
  <c r="P540"/>
  <c r="Q540"/>
  <c r="R540"/>
  <c r="S540"/>
  <c r="T540"/>
  <c r="B541"/>
  <c r="C541"/>
  <c r="D541"/>
  <c r="E541"/>
  <c r="F541"/>
  <c r="G541"/>
  <c r="H541"/>
  <c r="I541"/>
  <c r="J541"/>
  <c r="K541"/>
  <c r="L541"/>
  <c r="M541"/>
  <c r="N541"/>
  <c r="O541"/>
  <c r="U541" s="1"/>
  <c r="P541"/>
  <c r="Q541"/>
  <c r="R541"/>
  <c r="S541"/>
  <c r="T541"/>
  <c r="B542"/>
  <c r="C542"/>
  <c r="D542"/>
  <c r="E542"/>
  <c r="F542"/>
  <c r="G542"/>
  <c r="H542"/>
  <c r="I542"/>
  <c r="J542"/>
  <c r="K542"/>
  <c r="L542"/>
  <c r="M542"/>
  <c r="N542"/>
  <c r="O542"/>
  <c r="U542" s="1"/>
  <c r="P542"/>
  <c r="Q542"/>
  <c r="R542"/>
  <c r="S542"/>
  <c r="T542"/>
  <c r="B543"/>
  <c r="C543"/>
  <c r="D543"/>
  <c r="E543"/>
  <c r="F543"/>
  <c r="G543"/>
  <c r="H543"/>
  <c r="I543"/>
  <c r="J543"/>
  <c r="K543"/>
  <c r="L543"/>
  <c r="M543"/>
  <c r="N543"/>
  <c r="O543"/>
  <c r="U543" s="1"/>
  <c r="P543"/>
  <c r="Q543"/>
  <c r="R543"/>
  <c r="S543"/>
  <c r="T543"/>
  <c r="B544"/>
  <c r="C544"/>
  <c r="D544"/>
  <c r="E544"/>
  <c r="F544"/>
  <c r="G544"/>
  <c r="H544"/>
  <c r="I544"/>
  <c r="J544"/>
  <c r="K544"/>
  <c r="L544"/>
  <c r="M544"/>
  <c r="N544"/>
  <c r="O544"/>
  <c r="U544" s="1"/>
  <c r="P544"/>
  <c r="Q544"/>
  <c r="R544"/>
  <c r="S544"/>
  <c r="T544"/>
  <c r="B545"/>
  <c r="C545"/>
  <c r="D545"/>
  <c r="E545"/>
  <c r="F545"/>
  <c r="G545"/>
  <c r="H545"/>
  <c r="I545"/>
  <c r="J545"/>
  <c r="K545"/>
  <c r="L545"/>
  <c r="M545"/>
  <c r="N545"/>
  <c r="O545"/>
  <c r="U545" s="1"/>
  <c r="P545"/>
  <c r="Q545"/>
  <c r="R545"/>
  <c r="S545"/>
  <c r="T545"/>
  <c r="B546"/>
  <c r="C546"/>
  <c r="D546"/>
  <c r="E546"/>
  <c r="F546"/>
  <c r="G546"/>
  <c r="H546"/>
  <c r="I546"/>
  <c r="J546"/>
  <c r="K546"/>
  <c r="L546"/>
  <c r="M546"/>
  <c r="N546"/>
  <c r="O546"/>
  <c r="U546" s="1"/>
  <c r="P546"/>
  <c r="Q546"/>
  <c r="R546"/>
  <c r="S546"/>
  <c r="T546"/>
  <c r="B547"/>
  <c r="C547"/>
  <c r="D547"/>
  <c r="E547"/>
  <c r="F547"/>
  <c r="G547"/>
  <c r="H547"/>
  <c r="I547"/>
  <c r="J547"/>
  <c r="K547"/>
  <c r="L547"/>
  <c r="M547"/>
  <c r="N547"/>
  <c r="O547"/>
  <c r="U547" s="1"/>
  <c r="P547"/>
  <c r="Q547"/>
  <c r="R547"/>
  <c r="S547"/>
  <c r="T547"/>
  <c r="B548"/>
  <c r="C548"/>
  <c r="D548"/>
  <c r="E548"/>
  <c r="F548"/>
  <c r="G548"/>
  <c r="H548"/>
  <c r="I548"/>
  <c r="J548"/>
  <c r="K548"/>
  <c r="L548"/>
  <c r="M548"/>
  <c r="N548"/>
  <c r="O548"/>
  <c r="U548" s="1"/>
  <c r="P548"/>
  <c r="Q548"/>
  <c r="R548"/>
  <c r="S548"/>
  <c r="T548"/>
  <c r="B549"/>
  <c r="C549"/>
  <c r="D549"/>
  <c r="E549"/>
  <c r="F549"/>
  <c r="G549"/>
  <c r="H549"/>
  <c r="I549"/>
  <c r="J549"/>
  <c r="K549"/>
  <c r="L549"/>
  <c r="M549"/>
  <c r="N549"/>
  <c r="O549"/>
  <c r="U549" s="1"/>
  <c r="P549"/>
  <c r="Q549"/>
  <c r="R549"/>
  <c r="S549"/>
  <c r="T549"/>
  <c r="B550"/>
  <c r="C550"/>
  <c r="D550"/>
  <c r="E550"/>
  <c r="F550"/>
  <c r="G550"/>
  <c r="H550"/>
  <c r="I550"/>
  <c r="J550"/>
  <c r="K550"/>
  <c r="L550"/>
  <c r="M550"/>
  <c r="N550"/>
  <c r="O550"/>
  <c r="U550" s="1"/>
  <c r="P550"/>
  <c r="Q550"/>
  <c r="R550"/>
  <c r="S550"/>
  <c r="T550"/>
  <c r="B551"/>
  <c r="C551"/>
  <c r="D551"/>
  <c r="E551"/>
  <c r="F551"/>
  <c r="G551"/>
  <c r="H551"/>
  <c r="I551"/>
  <c r="J551"/>
  <c r="K551"/>
  <c r="L551"/>
  <c r="M551"/>
  <c r="N551"/>
  <c r="O551"/>
  <c r="U551" s="1"/>
  <c r="P551"/>
  <c r="Q551"/>
  <c r="R551"/>
  <c r="S551"/>
  <c r="T551"/>
  <c r="B552"/>
  <c r="C552"/>
  <c r="D552"/>
  <c r="E552"/>
  <c r="F552"/>
  <c r="G552"/>
  <c r="H552"/>
  <c r="I552"/>
  <c r="J552"/>
  <c r="K552"/>
  <c r="L552"/>
  <c r="M552"/>
  <c r="N552"/>
  <c r="O552"/>
  <c r="U552" s="1"/>
  <c r="P552"/>
  <c r="Q552"/>
  <c r="R552"/>
  <c r="S552"/>
  <c r="T552"/>
  <c r="B553"/>
  <c r="C553"/>
  <c r="D553"/>
  <c r="E553"/>
  <c r="F553"/>
  <c r="G553"/>
  <c r="H553"/>
  <c r="I553"/>
  <c r="J553"/>
  <c r="K553"/>
  <c r="L553"/>
  <c r="M553"/>
  <c r="N553"/>
  <c r="O553"/>
  <c r="U553" s="1"/>
  <c r="P553"/>
  <c r="Q553"/>
  <c r="R553"/>
  <c r="S553"/>
  <c r="T553"/>
  <c r="B554"/>
  <c r="C554"/>
  <c r="D554"/>
  <c r="E554"/>
  <c r="F554"/>
  <c r="G554"/>
  <c r="H554"/>
  <c r="I554"/>
  <c r="J554"/>
  <c r="K554"/>
  <c r="L554"/>
  <c r="M554"/>
  <c r="N554"/>
  <c r="O554"/>
  <c r="U554" s="1"/>
  <c r="P554"/>
  <c r="Q554"/>
  <c r="R554"/>
  <c r="S554"/>
  <c r="T554"/>
  <c r="B555"/>
  <c r="C555"/>
  <c r="D555"/>
  <c r="E555"/>
  <c r="F555"/>
  <c r="G555"/>
  <c r="H555"/>
  <c r="I555"/>
  <c r="J555"/>
  <c r="K555"/>
  <c r="L555"/>
  <c r="M555"/>
  <c r="N555"/>
  <c r="O555"/>
  <c r="U555" s="1"/>
  <c r="P555"/>
  <c r="Q555"/>
  <c r="R555"/>
  <c r="S555"/>
  <c r="T555"/>
  <c r="B556"/>
  <c r="C556"/>
  <c r="D556"/>
  <c r="E556"/>
  <c r="F556"/>
  <c r="G556"/>
  <c r="H556"/>
  <c r="I556"/>
  <c r="J556"/>
  <c r="K556"/>
  <c r="L556"/>
  <c r="M556"/>
  <c r="N556"/>
  <c r="O556"/>
  <c r="U556" s="1"/>
  <c r="P556"/>
  <c r="Q556"/>
  <c r="R556"/>
  <c r="S556"/>
  <c r="T556"/>
  <c r="B557"/>
  <c r="C557"/>
  <c r="D557"/>
  <c r="E557"/>
  <c r="F557"/>
  <c r="G557"/>
  <c r="H557"/>
  <c r="I557"/>
  <c r="J557"/>
  <c r="K557"/>
  <c r="L557"/>
  <c r="M557"/>
  <c r="N557"/>
  <c r="O557"/>
  <c r="U557" s="1"/>
  <c r="P557"/>
  <c r="Q557"/>
  <c r="R557"/>
  <c r="S557"/>
  <c r="T557"/>
  <c r="B558"/>
  <c r="C558"/>
  <c r="D558"/>
  <c r="E558"/>
  <c r="F558"/>
  <c r="G558"/>
  <c r="H558"/>
  <c r="I558"/>
  <c r="J558"/>
  <c r="K558"/>
  <c r="L558"/>
  <c r="M558"/>
  <c r="N558"/>
  <c r="O558"/>
  <c r="U558" s="1"/>
  <c r="P558"/>
  <c r="Q558"/>
  <c r="R558"/>
  <c r="S558"/>
  <c r="T558"/>
  <c r="B559"/>
  <c r="C559"/>
  <c r="D559"/>
  <c r="E559"/>
  <c r="F559"/>
  <c r="G559"/>
  <c r="H559"/>
  <c r="I559"/>
  <c r="J559"/>
  <c r="K559"/>
  <c r="L559"/>
  <c r="M559"/>
  <c r="N559"/>
  <c r="O559"/>
  <c r="U559" s="1"/>
  <c r="P559"/>
  <c r="Q559"/>
  <c r="R559"/>
  <c r="S559"/>
  <c r="T559"/>
  <c r="B560"/>
  <c r="C560"/>
  <c r="D560"/>
  <c r="E560"/>
  <c r="F560"/>
  <c r="G560"/>
  <c r="H560"/>
  <c r="I560"/>
  <c r="J560"/>
  <c r="K560"/>
  <c r="L560"/>
  <c r="M560"/>
  <c r="N560"/>
  <c r="O560"/>
  <c r="U560" s="1"/>
  <c r="P560"/>
  <c r="Q560"/>
  <c r="R560"/>
  <c r="S560"/>
  <c r="T560"/>
  <c r="B561"/>
  <c r="C561"/>
  <c r="D561"/>
  <c r="E561"/>
  <c r="F561"/>
  <c r="G561"/>
  <c r="H561"/>
  <c r="I561"/>
  <c r="J561"/>
  <c r="K561"/>
  <c r="L561"/>
  <c r="M561"/>
  <c r="N561"/>
  <c r="O561"/>
  <c r="U561" s="1"/>
  <c r="P561"/>
  <c r="Q561"/>
  <c r="R561"/>
  <c r="S561"/>
  <c r="T561"/>
  <c r="B562"/>
  <c r="C562"/>
  <c r="D562"/>
  <c r="E562"/>
  <c r="F562"/>
  <c r="G562"/>
  <c r="H562"/>
  <c r="I562"/>
  <c r="J562"/>
  <c r="K562"/>
  <c r="L562"/>
  <c r="M562"/>
  <c r="N562"/>
  <c r="O562"/>
  <c r="U562" s="1"/>
  <c r="P562"/>
  <c r="Q562"/>
  <c r="R562"/>
  <c r="S562"/>
  <c r="T562"/>
  <c r="B563"/>
  <c r="C563"/>
  <c r="D563"/>
  <c r="E563"/>
  <c r="F563"/>
  <c r="G563"/>
  <c r="H563"/>
  <c r="I563"/>
  <c r="J563"/>
  <c r="K563"/>
  <c r="L563"/>
  <c r="M563"/>
  <c r="N563"/>
  <c r="O563"/>
  <c r="U563" s="1"/>
  <c r="P563"/>
  <c r="Q563"/>
  <c r="R563"/>
  <c r="S563"/>
  <c r="T563"/>
  <c r="B564"/>
  <c r="C564"/>
  <c r="D564"/>
  <c r="E564"/>
  <c r="F564"/>
  <c r="G564"/>
  <c r="H564"/>
  <c r="I564"/>
  <c r="J564"/>
  <c r="K564"/>
  <c r="L564"/>
  <c r="M564"/>
  <c r="N564"/>
  <c r="O564"/>
  <c r="U564" s="1"/>
  <c r="P564"/>
  <c r="Q564"/>
  <c r="R564"/>
  <c r="S564"/>
  <c r="T564"/>
  <c r="B565"/>
  <c r="C565"/>
  <c r="D565"/>
  <c r="E565"/>
  <c r="F565"/>
  <c r="G565"/>
  <c r="H565"/>
  <c r="I565"/>
  <c r="J565"/>
  <c r="K565"/>
  <c r="L565"/>
  <c r="M565"/>
  <c r="N565"/>
  <c r="O565"/>
  <c r="U565" s="1"/>
  <c r="P565"/>
  <c r="Q565"/>
  <c r="R565"/>
  <c r="S565"/>
  <c r="T565"/>
  <c r="B566"/>
  <c r="C566"/>
  <c r="D566"/>
  <c r="E566"/>
  <c r="F566"/>
  <c r="G566"/>
  <c r="H566"/>
  <c r="I566"/>
  <c r="J566"/>
  <c r="K566"/>
  <c r="L566"/>
  <c r="M566"/>
  <c r="N566"/>
  <c r="O566"/>
  <c r="U566" s="1"/>
  <c r="P566"/>
  <c r="Q566"/>
  <c r="R566"/>
  <c r="S566"/>
  <c r="T566"/>
  <c r="B567"/>
  <c r="C567"/>
  <c r="D567"/>
  <c r="E567"/>
  <c r="F567"/>
  <c r="G567"/>
  <c r="H567"/>
  <c r="I567"/>
  <c r="J567"/>
  <c r="K567"/>
  <c r="L567"/>
  <c r="M567"/>
  <c r="N567"/>
  <c r="O567"/>
  <c r="U567" s="1"/>
  <c r="P567"/>
  <c r="Q567"/>
  <c r="R567"/>
  <c r="S567"/>
  <c r="T567"/>
  <c r="B568"/>
  <c r="C568"/>
  <c r="D568"/>
  <c r="E568"/>
  <c r="F568"/>
  <c r="G568"/>
  <c r="H568"/>
  <c r="I568"/>
  <c r="J568"/>
  <c r="K568"/>
  <c r="L568"/>
  <c r="M568"/>
  <c r="N568"/>
  <c r="O568"/>
  <c r="U568" s="1"/>
  <c r="P568"/>
  <c r="Q568"/>
  <c r="R568"/>
  <c r="S568"/>
  <c r="T568"/>
  <c r="B569"/>
  <c r="C569"/>
  <c r="D569"/>
  <c r="E569"/>
  <c r="F569"/>
  <c r="G569"/>
  <c r="H569"/>
  <c r="I569"/>
  <c r="J569"/>
  <c r="K569"/>
  <c r="L569"/>
  <c r="M569"/>
  <c r="N569"/>
  <c r="O569"/>
  <c r="U569" s="1"/>
  <c r="P569"/>
  <c r="Q569"/>
  <c r="R569"/>
  <c r="S569"/>
  <c r="T569"/>
  <c r="B570"/>
  <c r="C570"/>
  <c r="D570"/>
  <c r="E570"/>
  <c r="F570"/>
  <c r="G570"/>
  <c r="H570"/>
  <c r="I570"/>
  <c r="J570"/>
  <c r="K570"/>
  <c r="L570"/>
  <c r="M570"/>
  <c r="N570"/>
  <c r="O570"/>
  <c r="U570" s="1"/>
  <c r="P570"/>
  <c r="Q570"/>
  <c r="R570"/>
  <c r="S570"/>
  <c r="T570"/>
  <c r="B571"/>
  <c r="C571"/>
  <c r="D571"/>
  <c r="E571"/>
  <c r="F571"/>
  <c r="G571"/>
  <c r="H571"/>
  <c r="I571"/>
  <c r="J571"/>
  <c r="K571"/>
  <c r="L571"/>
  <c r="M571"/>
  <c r="N571"/>
  <c r="O571"/>
  <c r="U571" s="1"/>
  <c r="P571"/>
  <c r="Q571"/>
  <c r="R571"/>
  <c r="S571"/>
  <c r="T571"/>
  <c r="B572"/>
  <c r="C572"/>
  <c r="D572"/>
  <c r="E572"/>
  <c r="F572"/>
  <c r="G572"/>
  <c r="H572"/>
  <c r="I572"/>
  <c r="J572"/>
  <c r="K572"/>
  <c r="L572"/>
  <c r="M572"/>
  <c r="N572"/>
  <c r="O572"/>
  <c r="U572" s="1"/>
  <c r="P572"/>
  <c r="Q572"/>
  <c r="R572"/>
  <c r="S572"/>
  <c r="T572"/>
  <c r="B573"/>
  <c r="C573"/>
  <c r="D573"/>
  <c r="E573"/>
  <c r="F573"/>
  <c r="G573"/>
  <c r="H573"/>
  <c r="I573"/>
  <c r="J573"/>
  <c r="K573"/>
  <c r="L573"/>
  <c r="M573"/>
  <c r="N573"/>
  <c r="O573"/>
  <c r="U573" s="1"/>
  <c r="P573"/>
  <c r="Q573"/>
  <c r="R573"/>
  <c r="S573"/>
  <c r="T573"/>
  <c r="B574"/>
  <c r="C574"/>
  <c r="D574"/>
  <c r="E574"/>
  <c r="F574"/>
  <c r="G574"/>
  <c r="H574"/>
  <c r="I574"/>
  <c r="J574"/>
  <c r="K574"/>
  <c r="L574"/>
  <c r="M574"/>
  <c r="N574"/>
  <c r="O574"/>
  <c r="U574" s="1"/>
  <c r="P574"/>
  <c r="Q574"/>
  <c r="R574"/>
  <c r="S574"/>
  <c r="T574"/>
  <c r="B575"/>
  <c r="C575"/>
  <c r="D575"/>
  <c r="E575"/>
  <c r="F575"/>
  <c r="G575"/>
  <c r="H575"/>
  <c r="I575"/>
  <c r="J575"/>
  <c r="K575"/>
  <c r="L575"/>
  <c r="M575"/>
  <c r="N575"/>
  <c r="O575"/>
  <c r="U575" s="1"/>
  <c r="P575"/>
  <c r="Q575"/>
  <c r="R575"/>
  <c r="S575"/>
  <c r="T575"/>
  <c r="B576"/>
  <c r="C576"/>
  <c r="D576"/>
  <c r="E576"/>
  <c r="F576"/>
  <c r="G576"/>
  <c r="H576"/>
  <c r="I576"/>
  <c r="J576"/>
  <c r="K576"/>
  <c r="L576"/>
  <c r="M576"/>
  <c r="N576"/>
  <c r="O576"/>
  <c r="U576" s="1"/>
  <c r="P576"/>
  <c r="Q576"/>
  <c r="R576"/>
  <c r="S576"/>
  <c r="T576"/>
  <c r="B577"/>
  <c r="C577"/>
  <c r="D577"/>
  <c r="E577"/>
  <c r="F577"/>
  <c r="G577"/>
  <c r="H577"/>
  <c r="I577"/>
  <c r="J577"/>
  <c r="K577"/>
  <c r="L577"/>
  <c r="M577"/>
  <c r="N577"/>
  <c r="O577"/>
  <c r="U577" s="1"/>
  <c r="P577"/>
  <c r="Q577"/>
  <c r="R577"/>
  <c r="S577"/>
  <c r="T577"/>
  <c r="B578"/>
  <c r="C578"/>
  <c r="D578"/>
  <c r="E578"/>
  <c r="F578"/>
  <c r="G578"/>
  <c r="H578"/>
  <c r="I578"/>
  <c r="J578"/>
  <c r="K578"/>
  <c r="L578"/>
  <c r="M578"/>
  <c r="N578"/>
  <c r="O578"/>
  <c r="U578" s="1"/>
  <c r="P578"/>
  <c r="Q578"/>
  <c r="R578"/>
  <c r="S578"/>
  <c r="T578"/>
  <c r="B579"/>
  <c r="C579"/>
  <c r="D579"/>
  <c r="E579"/>
  <c r="F579"/>
  <c r="G579"/>
  <c r="H579"/>
  <c r="I579"/>
  <c r="J579"/>
  <c r="K579"/>
  <c r="L579"/>
  <c r="M579"/>
  <c r="N579"/>
  <c r="O579"/>
  <c r="U579" s="1"/>
  <c r="P579"/>
  <c r="Q579"/>
  <c r="R579"/>
  <c r="S579"/>
  <c r="T579"/>
  <c r="B580"/>
  <c r="C580"/>
  <c r="D580"/>
  <c r="E580"/>
  <c r="F580"/>
  <c r="G580"/>
  <c r="H580"/>
  <c r="I580"/>
  <c r="J580"/>
  <c r="K580"/>
  <c r="L580"/>
  <c r="M580"/>
  <c r="N580"/>
  <c r="O580"/>
  <c r="U580" s="1"/>
  <c r="P580"/>
  <c r="Q580"/>
  <c r="R580"/>
  <c r="S580"/>
  <c r="T580"/>
  <c r="B581"/>
  <c r="C581"/>
  <c r="D581"/>
  <c r="E581"/>
  <c r="F581"/>
  <c r="G581"/>
  <c r="H581"/>
  <c r="I581"/>
  <c r="J581"/>
  <c r="K581"/>
  <c r="L581"/>
  <c r="M581"/>
  <c r="N581"/>
  <c r="O581"/>
  <c r="U581" s="1"/>
  <c r="P581"/>
  <c r="Q581"/>
  <c r="R581"/>
  <c r="S581"/>
  <c r="T581"/>
  <c r="B582"/>
  <c r="C582"/>
  <c r="D582"/>
  <c r="E582"/>
  <c r="F582"/>
  <c r="G582"/>
  <c r="H582"/>
  <c r="I582"/>
  <c r="J582"/>
  <c r="K582"/>
  <c r="L582"/>
  <c r="M582"/>
  <c r="N582"/>
  <c r="O582"/>
  <c r="U582" s="1"/>
  <c r="P582"/>
  <c r="Q582"/>
  <c r="R582"/>
  <c r="S582"/>
  <c r="T582"/>
  <c r="B583"/>
  <c r="C583"/>
  <c r="D583"/>
  <c r="E583"/>
  <c r="F583"/>
  <c r="G583"/>
  <c r="H583"/>
  <c r="I583"/>
  <c r="J583"/>
  <c r="K583"/>
  <c r="L583"/>
  <c r="M583"/>
  <c r="N583"/>
  <c r="O583"/>
  <c r="U583" s="1"/>
  <c r="P583"/>
  <c r="Q583"/>
  <c r="R583"/>
  <c r="S583"/>
  <c r="T583"/>
  <c r="B584"/>
  <c r="C584"/>
  <c r="D584"/>
  <c r="E584"/>
  <c r="F584"/>
  <c r="G584"/>
  <c r="H584"/>
  <c r="I584"/>
  <c r="J584"/>
  <c r="K584"/>
  <c r="L584"/>
  <c r="M584"/>
  <c r="N584"/>
  <c r="O584"/>
  <c r="U584" s="1"/>
  <c r="P584"/>
  <c r="Q584"/>
  <c r="R584"/>
  <c r="S584"/>
  <c r="T584"/>
  <c r="B585"/>
  <c r="C585"/>
  <c r="D585"/>
  <c r="E585"/>
  <c r="F585"/>
  <c r="G585"/>
  <c r="H585"/>
  <c r="I585"/>
  <c r="J585"/>
  <c r="K585"/>
  <c r="L585"/>
  <c r="M585"/>
  <c r="N585"/>
  <c r="O585"/>
  <c r="U585" s="1"/>
  <c r="P585"/>
  <c r="Q585"/>
  <c r="R585"/>
  <c r="S585"/>
  <c r="T585"/>
  <c r="B586"/>
  <c r="C586"/>
  <c r="D586"/>
  <c r="E586"/>
  <c r="F586"/>
  <c r="G586"/>
  <c r="H586"/>
  <c r="I586"/>
  <c r="J586"/>
  <c r="K586"/>
  <c r="L586"/>
  <c r="M586"/>
  <c r="N586"/>
  <c r="O586"/>
  <c r="U586" s="1"/>
  <c r="P586"/>
  <c r="Q586"/>
  <c r="R586"/>
  <c r="S586"/>
  <c r="T586"/>
  <c r="B587"/>
  <c r="C587"/>
  <c r="D587"/>
  <c r="E587"/>
  <c r="F587"/>
  <c r="G587"/>
  <c r="H587"/>
  <c r="I587"/>
  <c r="J587"/>
  <c r="K587"/>
  <c r="L587"/>
  <c r="M587"/>
  <c r="N587"/>
  <c r="O587"/>
  <c r="U587" s="1"/>
  <c r="P587"/>
  <c r="Q587"/>
  <c r="R587"/>
  <c r="S587"/>
  <c r="T587"/>
  <c r="B588"/>
  <c r="C588"/>
  <c r="D588"/>
  <c r="E588"/>
  <c r="F588"/>
  <c r="G588"/>
  <c r="H588"/>
  <c r="I588"/>
  <c r="J588"/>
  <c r="K588"/>
  <c r="L588"/>
  <c r="M588"/>
  <c r="N588"/>
  <c r="O588"/>
  <c r="U588" s="1"/>
  <c r="P588"/>
  <c r="Q588"/>
  <c r="R588"/>
  <c r="S588"/>
  <c r="T588"/>
  <c r="B589"/>
  <c r="C589"/>
  <c r="D589"/>
  <c r="E589"/>
  <c r="F589"/>
  <c r="G589"/>
  <c r="H589"/>
  <c r="I589"/>
  <c r="J589"/>
  <c r="K589"/>
  <c r="L589"/>
  <c r="M589"/>
  <c r="N589"/>
  <c r="O589"/>
  <c r="U589" s="1"/>
  <c r="P589"/>
  <c r="Q589"/>
  <c r="R589"/>
  <c r="S589"/>
  <c r="T589"/>
  <c r="B590"/>
  <c r="C590"/>
  <c r="D590"/>
  <c r="E590"/>
  <c r="F590"/>
  <c r="G590"/>
  <c r="H590"/>
  <c r="I590"/>
  <c r="J590"/>
  <c r="K590"/>
  <c r="L590"/>
  <c r="M590"/>
  <c r="N590"/>
  <c r="O590"/>
  <c r="U590" s="1"/>
  <c r="P590"/>
  <c r="Q590"/>
  <c r="R590"/>
  <c r="S590"/>
  <c r="T590"/>
  <c r="B591"/>
  <c r="C591"/>
  <c r="D591"/>
  <c r="E591"/>
  <c r="F591"/>
  <c r="G591"/>
  <c r="H591"/>
  <c r="I591"/>
  <c r="J591"/>
  <c r="K591"/>
  <c r="L591"/>
  <c r="M591"/>
  <c r="N591"/>
  <c r="O591"/>
  <c r="U591" s="1"/>
  <c r="P591"/>
  <c r="Q591"/>
  <c r="R591"/>
  <c r="S591"/>
  <c r="T591"/>
  <c r="B592"/>
  <c r="C592"/>
  <c r="D592"/>
  <c r="E592"/>
  <c r="F592"/>
  <c r="G592"/>
  <c r="H592"/>
  <c r="I592"/>
  <c r="J592"/>
  <c r="K592"/>
  <c r="L592"/>
  <c r="M592"/>
  <c r="N592"/>
  <c r="O592"/>
  <c r="U592" s="1"/>
  <c r="P592"/>
  <c r="Q592"/>
  <c r="R592"/>
  <c r="S592"/>
  <c r="T592"/>
  <c r="B593"/>
  <c r="C593"/>
  <c r="D593"/>
  <c r="E593"/>
  <c r="F593"/>
  <c r="G593"/>
  <c r="H593"/>
  <c r="I593"/>
  <c r="J593"/>
  <c r="K593"/>
  <c r="L593"/>
  <c r="M593"/>
  <c r="N593"/>
  <c r="O593"/>
  <c r="U593" s="1"/>
  <c r="P593"/>
  <c r="Q593"/>
  <c r="R593"/>
  <c r="S593"/>
  <c r="T593"/>
  <c r="B594"/>
  <c r="C594"/>
  <c r="D594"/>
  <c r="E594"/>
  <c r="F594"/>
  <c r="G594"/>
  <c r="H594"/>
  <c r="I594"/>
  <c r="J594"/>
  <c r="K594"/>
  <c r="L594"/>
  <c r="M594"/>
  <c r="N594"/>
  <c r="O594"/>
  <c r="U594" s="1"/>
  <c r="P594"/>
  <c r="Q594"/>
  <c r="R594"/>
  <c r="S594"/>
  <c r="T594"/>
  <c r="B595"/>
  <c r="C595"/>
  <c r="D595"/>
  <c r="E595"/>
  <c r="F595"/>
  <c r="G595"/>
  <c r="H595"/>
  <c r="I595"/>
  <c r="J595"/>
  <c r="K595"/>
  <c r="L595"/>
  <c r="M595"/>
  <c r="N595"/>
  <c r="O595"/>
  <c r="U595" s="1"/>
  <c r="P595"/>
  <c r="Q595"/>
  <c r="R595"/>
  <c r="S595"/>
  <c r="T595"/>
  <c r="B596"/>
  <c r="C596"/>
  <c r="D596"/>
  <c r="E596"/>
  <c r="F596"/>
  <c r="G596"/>
  <c r="H596"/>
  <c r="I596"/>
  <c r="J596"/>
  <c r="K596"/>
  <c r="L596"/>
  <c r="M596"/>
  <c r="N596"/>
  <c r="O596"/>
  <c r="U596" s="1"/>
  <c r="P596"/>
  <c r="Q596"/>
  <c r="R596"/>
  <c r="S596"/>
  <c r="T596"/>
  <c r="B597"/>
  <c r="C597"/>
  <c r="D597"/>
  <c r="E597"/>
  <c r="F597"/>
  <c r="G597"/>
  <c r="H597"/>
  <c r="I597"/>
  <c r="J597"/>
  <c r="K597"/>
  <c r="L597"/>
  <c r="M597"/>
  <c r="N597"/>
  <c r="O597"/>
  <c r="U597" s="1"/>
  <c r="P597"/>
  <c r="Q597"/>
  <c r="R597"/>
  <c r="S597"/>
  <c r="T597"/>
  <c r="B598"/>
  <c r="C598"/>
  <c r="D598"/>
  <c r="E598"/>
  <c r="F598"/>
  <c r="G598"/>
  <c r="H598"/>
  <c r="I598"/>
  <c r="J598"/>
  <c r="K598"/>
  <c r="L598"/>
  <c r="M598"/>
  <c r="N598"/>
  <c r="O598"/>
  <c r="U598" s="1"/>
  <c r="P598"/>
  <c r="Q598"/>
  <c r="R598"/>
  <c r="S598"/>
  <c r="T598"/>
  <c r="B599"/>
  <c r="C599"/>
  <c r="D599"/>
  <c r="E599"/>
  <c r="F599"/>
  <c r="G599"/>
  <c r="H599"/>
  <c r="I599"/>
  <c r="J599"/>
  <c r="K599"/>
  <c r="L599"/>
  <c r="M599"/>
  <c r="N599"/>
  <c r="O599"/>
  <c r="U599" s="1"/>
  <c r="P599"/>
  <c r="Q599"/>
  <c r="R599"/>
  <c r="S599"/>
  <c r="T599"/>
  <c r="B600"/>
  <c r="C600"/>
  <c r="D600"/>
  <c r="E600"/>
  <c r="F600"/>
  <c r="G600"/>
  <c r="H600"/>
  <c r="I600"/>
  <c r="J600"/>
  <c r="K600"/>
  <c r="L600"/>
  <c r="M600"/>
  <c r="N600"/>
  <c r="O600"/>
  <c r="U600" s="1"/>
  <c r="P600"/>
  <c r="Q600"/>
  <c r="R600"/>
  <c r="S600"/>
  <c r="T600"/>
  <c r="B601"/>
  <c r="C601"/>
  <c r="D601"/>
  <c r="E601"/>
  <c r="F601"/>
  <c r="G601"/>
  <c r="H601"/>
  <c r="I601"/>
  <c r="J601"/>
  <c r="K601"/>
  <c r="L601"/>
  <c r="M601"/>
  <c r="N601"/>
  <c r="O601"/>
  <c r="U601" s="1"/>
  <c r="P601"/>
  <c r="Q601"/>
  <c r="R601"/>
  <c r="S601"/>
  <c r="T601"/>
  <c r="B602"/>
  <c r="C602"/>
  <c r="D602"/>
  <c r="E602"/>
  <c r="F602"/>
  <c r="G602"/>
  <c r="H602"/>
  <c r="I602"/>
  <c r="J602"/>
  <c r="K602"/>
  <c r="L602"/>
  <c r="M602"/>
  <c r="N602"/>
  <c r="O602"/>
  <c r="U602" s="1"/>
  <c r="P602"/>
  <c r="Q602"/>
  <c r="R602"/>
  <c r="S602"/>
  <c r="T602"/>
  <c r="B603"/>
  <c r="C603"/>
  <c r="D603"/>
  <c r="E603"/>
  <c r="F603"/>
  <c r="G603"/>
  <c r="H603"/>
  <c r="I603"/>
  <c r="J603"/>
  <c r="K603"/>
  <c r="L603"/>
  <c r="M603"/>
  <c r="N603"/>
  <c r="O603"/>
  <c r="U603" s="1"/>
  <c r="P603"/>
  <c r="Q603"/>
  <c r="R603"/>
  <c r="S603"/>
  <c r="T603"/>
  <c r="B604"/>
  <c r="C604"/>
  <c r="D604"/>
  <c r="E604"/>
  <c r="F604"/>
  <c r="G604"/>
  <c r="H604"/>
  <c r="I604"/>
  <c r="J604"/>
  <c r="K604"/>
  <c r="L604"/>
  <c r="M604"/>
  <c r="N604"/>
  <c r="O604"/>
  <c r="U604" s="1"/>
  <c r="P604"/>
  <c r="Q604"/>
  <c r="R604"/>
  <c r="S604"/>
  <c r="T604"/>
  <c r="B605"/>
  <c r="C605"/>
  <c r="D605"/>
  <c r="E605"/>
  <c r="F605"/>
  <c r="G605"/>
  <c r="H605"/>
  <c r="I605"/>
  <c r="J605"/>
  <c r="K605"/>
  <c r="L605"/>
  <c r="M605"/>
  <c r="N605"/>
  <c r="O605"/>
  <c r="U605" s="1"/>
  <c r="P605"/>
  <c r="Q605"/>
  <c r="R605"/>
  <c r="S605"/>
  <c r="T605"/>
  <c r="B606"/>
  <c r="C606"/>
  <c r="D606"/>
  <c r="E606"/>
  <c r="F606"/>
  <c r="G606"/>
  <c r="H606"/>
  <c r="I606"/>
  <c r="J606"/>
  <c r="K606"/>
  <c r="L606"/>
  <c r="M606"/>
  <c r="N606"/>
  <c r="O606"/>
  <c r="U606" s="1"/>
  <c r="P606"/>
  <c r="Q606"/>
  <c r="R606"/>
  <c r="S606"/>
  <c r="T606"/>
  <c r="B607"/>
  <c r="C607"/>
  <c r="D607"/>
  <c r="E607"/>
  <c r="F607"/>
  <c r="G607"/>
  <c r="H607"/>
  <c r="I607"/>
  <c r="J607"/>
  <c r="K607"/>
  <c r="L607"/>
  <c r="M607"/>
  <c r="N607"/>
  <c r="O607"/>
  <c r="U607" s="1"/>
  <c r="P607"/>
  <c r="Q607"/>
  <c r="R607"/>
  <c r="S607"/>
  <c r="T607"/>
  <c r="B608"/>
  <c r="C608"/>
  <c r="D608"/>
  <c r="E608"/>
  <c r="F608"/>
  <c r="G608"/>
  <c r="H608"/>
  <c r="I608"/>
  <c r="J608"/>
  <c r="K608"/>
  <c r="L608"/>
  <c r="M608"/>
  <c r="N608"/>
  <c r="O608"/>
  <c r="U608" s="1"/>
  <c r="P608"/>
  <c r="Q608"/>
  <c r="R608"/>
  <c r="S608"/>
  <c r="T608"/>
  <c r="B609"/>
  <c r="C609"/>
  <c r="D609"/>
  <c r="E609"/>
  <c r="F609"/>
  <c r="G609"/>
  <c r="H609"/>
  <c r="I609"/>
  <c r="J609"/>
  <c r="K609"/>
  <c r="L609"/>
  <c r="M609"/>
  <c r="N609"/>
  <c r="O609"/>
  <c r="U609" s="1"/>
  <c r="P609"/>
  <c r="Q609"/>
  <c r="R609"/>
  <c r="S609"/>
  <c r="T609"/>
  <c r="B610"/>
  <c r="C610"/>
  <c r="D610"/>
  <c r="E610"/>
  <c r="F610"/>
  <c r="G610"/>
  <c r="H610"/>
  <c r="I610"/>
  <c r="J610"/>
  <c r="K610"/>
  <c r="L610"/>
  <c r="M610"/>
  <c r="N610"/>
  <c r="O610"/>
  <c r="U610" s="1"/>
  <c r="P610"/>
  <c r="Q610"/>
  <c r="R610"/>
  <c r="S610"/>
  <c r="T610"/>
  <c r="B611"/>
  <c r="C611"/>
  <c r="D611"/>
  <c r="E611"/>
  <c r="F611"/>
  <c r="G611"/>
  <c r="H611"/>
  <c r="I611"/>
  <c r="J611"/>
  <c r="K611"/>
  <c r="L611"/>
  <c r="M611"/>
  <c r="N611"/>
  <c r="O611"/>
  <c r="U611" s="1"/>
  <c r="P611"/>
  <c r="Q611"/>
  <c r="R611"/>
  <c r="S611"/>
  <c r="T611"/>
  <c r="B612"/>
  <c r="C612"/>
  <c r="D612"/>
  <c r="E612"/>
  <c r="F612"/>
  <c r="G612"/>
  <c r="H612"/>
  <c r="I612"/>
  <c r="J612"/>
  <c r="K612"/>
  <c r="L612"/>
  <c r="M612"/>
  <c r="N612"/>
  <c r="O612"/>
  <c r="U612" s="1"/>
  <c r="P612"/>
  <c r="Q612"/>
  <c r="R612"/>
  <c r="S612"/>
  <c r="T612"/>
  <c r="B613"/>
  <c r="C613"/>
  <c r="D613"/>
  <c r="E613"/>
  <c r="F613"/>
  <c r="G613"/>
  <c r="H613"/>
  <c r="I613"/>
  <c r="J613"/>
  <c r="K613"/>
  <c r="L613"/>
  <c r="M613"/>
  <c r="N613"/>
  <c r="O613"/>
  <c r="U613" s="1"/>
  <c r="P613"/>
  <c r="Q613"/>
  <c r="R613"/>
  <c r="S613"/>
  <c r="T613"/>
  <c r="B614"/>
  <c r="C614"/>
  <c r="D614"/>
  <c r="E614"/>
  <c r="F614"/>
  <c r="G614"/>
  <c r="H614"/>
  <c r="I614"/>
  <c r="J614"/>
  <c r="K614"/>
  <c r="L614"/>
  <c r="M614"/>
  <c r="N614"/>
  <c r="O614"/>
  <c r="U614" s="1"/>
  <c r="P614"/>
  <c r="Q614"/>
  <c r="R614"/>
  <c r="S614"/>
  <c r="T614"/>
  <c r="B615"/>
  <c r="C615"/>
  <c r="D615"/>
  <c r="E615"/>
  <c r="F615"/>
  <c r="G615"/>
  <c r="H615"/>
  <c r="I615"/>
  <c r="J615"/>
  <c r="K615"/>
  <c r="L615"/>
  <c r="M615"/>
  <c r="N615"/>
  <c r="O615"/>
  <c r="U615" s="1"/>
  <c r="P615"/>
  <c r="Q615"/>
  <c r="R615"/>
  <c r="S615"/>
  <c r="T615"/>
  <c r="B616"/>
  <c r="C616"/>
  <c r="D616"/>
  <c r="E616"/>
  <c r="F616"/>
  <c r="G616"/>
  <c r="H616"/>
  <c r="I616"/>
  <c r="J616"/>
  <c r="K616"/>
  <c r="L616"/>
  <c r="M616"/>
  <c r="N616"/>
  <c r="O616"/>
  <c r="U616" s="1"/>
  <c r="P616"/>
  <c r="Q616"/>
  <c r="R616"/>
  <c r="S616"/>
  <c r="T616"/>
  <c r="B617"/>
  <c r="C617"/>
  <c r="D617"/>
  <c r="E617"/>
  <c r="F617"/>
  <c r="G617"/>
  <c r="H617"/>
  <c r="I617"/>
  <c r="J617"/>
  <c r="K617"/>
  <c r="L617"/>
  <c r="M617"/>
  <c r="N617"/>
  <c r="O617"/>
  <c r="U617" s="1"/>
  <c r="P617"/>
  <c r="Q617"/>
  <c r="R617"/>
  <c r="S617"/>
  <c r="T617"/>
  <c r="B618"/>
  <c r="C618"/>
  <c r="D618"/>
  <c r="E618"/>
  <c r="F618"/>
  <c r="A618" s="1"/>
  <c r="G618"/>
  <c r="H618"/>
  <c r="I618"/>
  <c r="J618"/>
  <c r="K618"/>
  <c r="L618"/>
  <c r="M618"/>
  <c r="N618"/>
  <c r="O618"/>
  <c r="U618" s="1"/>
  <c r="P618"/>
  <c r="Q618"/>
  <c r="R618"/>
  <c r="S618"/>
  <c r="T618"/>
  <c r="B619"/>
  <c r="C619"/>
  <c r="D619"/>
  <c r="E619"/>
  <c r="F619"/>
  <c r="G619"/>
  <c r="H619"/>
  <c r="I619"/>
  <c r="J619"/>
  <c r="K619"/>
  <c r="L619"/>
  <c r="M619"/>
  <c r="N619"/>
  <c r="O619"/>
  <c r="U619" s="1"/>
  <c r="P619"/>
  <c r="Q619"/>
  <c r="R619"/>
  <c r="S619"/>
  <c r="T619"/>
  <c r="B620"/>
  <c r="C620"/>
  <c r="D620"/>
  <c r="E620"/>
  <c r="F620"/>
  <c r="G620"/>
  <c r="H620"/>
  <c r="I620"/>
  <c r="J620"/>
  <c r="K620"/>
  <c r="L620"/>
  <c r="M620"/>
  <c r="N620"/>
  <c r="O620"/>
  <c r="U620" s="1"/>
  <c r="P620"/>
  <c r="Q620"/>
  <c r="R620"/>
  <c r="S620"/>
  <c r="T620"/>
  <c r="B621"/>
  <c r="C621"/>
  <c r="D621"/>
  <c r="E621"/>
  <c r="F621"/>
  <c r="G621"/>
  <c r="H621"/>
  <c r="I621"/>
  <c r="J621"/>
  <c r="K621"/>
  <c r="L621"/>
  <c r="M621"/>
  <c r="N621"/>
  <c r="O621"/>
  <c r="U621" s="1"/>
  <c r="P621"/>
  <c r="Q621"/>
  <c r="R621"/>
  <c r="S621"/>
  <c r="T621"/>
  <c r="B622"/>
  <c r="C622"/>
  <c r="D622"/>
  <c r="E622"/>
  <c r="F622"/>
  <c r="G622"/>
  <c r="H622"/>
  <c r="I622"/>
  <c r="J622"/>
  <c r="K622"/>
  <c r="L622"/>
  <c r="M622"/>
  <c r="N622"/>
  <c r="O622"/>
  <c r="U622" s="1"/>
  <c r="P622"/>
  <c r="Q622"/>
  <c r="R622"/>
  <c r="S622"/>
  <c r="T622"/>
  <c r="B623"/>
  <c r="C623"/>
  <c r="D623"/>
  <c r="E623"/>
  <c r="F623"/>
  <c r="G623"/>
  <c r="H623"/>
  <c r="I623"/>
  <c r="J623"/>
  <c r="K623"/>
  <c r="L623"/>
  <c r="M623"/>
  <c r="N623"/>
  <c r="O623"/>
  <c r="U623" s="1"/>
  <c r="P623"/>
  <c r="Q623"/>
  <c r="R623"/>
  <c r="S623"/>
  <c r="T623"/>
  <c r="B624"/>
  <c r="C624"/>
  <c r="D624"/>
  <c r="E624"/>
  <c r="F624"/>
  <c r="G624"/>
  <c r="H624"/>
  <c r="I624"/>
  <c r="J624"/>
  <c r="K624"/>
  <c r="L624"/>
  <c r="M624"/>
  <c r="N624"/>
  <c r="O624"/>
  <c r="U624" s="1"/>
  <c r="P624"/>
  <c r="Q624"/>
  <c r="R624"/>
  <c r="S624"/>
  <c r="T624"/>
  <c r="B625"/>
  <c r="C625"/>
  <c r="D625"/>
  <c r="E625"/>
  <c r="F625"/>
  <c r="G625"/>
  <c r="H625"/>
  <c r="I625"/>
  <c r="J625"/>
  <c r="K625"/>
  <c r="L625"/>
  <c r="M625"/>
  <c r="N625"/>
  <c r="O625"/>
  <c r="U625" s="1"/>
  <c r="P625"/>
  <c r="Q625"/>
  <c r="R625"/>
  <c r="S625"/>
  <c r="T625"/>
  <c r="B626"/>
  <c r="C626"/>
  <c r="D626"/>
  <c r="E626"/>
  <c r="F626"/>
  <c r="G626"/>
  <c r="H626"/>
  <c r="I626"/>
  <c r="J626"/>
  <c r="K626"/>
  <c r="L626"/>
  <c r="M626"/>
  <c r="N626"/>
  <c r="O626"/>
  <c r="U626" s="1"/>
  <c r="P626"/>
  <c r="Q626"/>
  <c r="R626"/>
  <c r="S626"/>
  <c r="T626"/>
  <c r="B627"/>
  <c r="C627"/>
  <c r="D627"/>
  <c r="E627"/>
  <c r="F627"/>
  <c r="G627"/>
  <c r="H627"/>
  <c r="I627"/>
  <c r="J627"/>
  <c r="K627"/>
  <c r="L627"/>
  <c r="M627"/>
  <c r="N627"/>
  <c r="O627"/>
  <c r="U627" s="1"/>
  <c r="P627"/>
  <c r="Q627"/>
  <c r="R627"/>
  <c r="S627"/>
  <c r="T627"/>
  <c r="B628"/>
  <c r="C628"/>
  <c r="D628"/>
  <c r="E628"/>
  <c r="F628"/>
  <c r="G628"/>
  <c r="H628"/>
  <c r="I628"/>
  <c r="J628"/>
  <c r="K628"/>
  <c r="L628"/>
  <c r="M628"/>
  <c r="N628"/>
  <c r="O628"/>
  <c r="U628" s="1"/>
  <c r="P628"/>
  <c r="Q628"/>
  <c r="R628"/>
  <c r="S628"/>
  <c r="T628"/>
  <c r="B629"/>
  <c r="C629"/>
  <c r="D629"/>
  <c r="E629"/>
  <c r="F629"/>
  <c r="G629"/>
  <c r="H629"/>
  <c r="I629"/>
  <c r="J629"/>
  <c r="K629"/>
  <c r="L629"/>
  <c r="M629"/>
  <c r="N629"/>
  <c r="O629"/>
  <c r="U629" s="1"/>
  <c r="P629"/>
  <c r="Q629"/>
  <c r="R629"/>
  <c r="S629"/>
  <c r="T629"/>
  <c r="B630"/>
  <c r="C630"/>
  <c r="D630"/>
  <c r="E630"/>
  <c r="F630"/>
  <c r="G630"/>
  <c r="H630"/>
  <c r="I630"/>
  <c r="J630"/>
  <c r="K630"/>
  <c r="L630"/>
  <c r="M630"/>
  <c r="N630"/>
  <c r="O630"/>
  <c r="U630" s="1"/>
  <c r="P630"/>
  <c r="Q630"/>
  <c r="R630"/>
  <c r="S630"/>
  <c r="T630"/>
  <c r="B631"/>
  <c r="C631"/>
  <c r="D631"/>
  <c r="E631"/>
  <c r="F631"/>
  <c r="G631"/>
  <c r="H631"/>
  <c r="I631"/>
  <c r="J631"/>
  <c r="K631"/>
  <c r="L631"/>
  <c r="M631"/>
  <c r="N631"/>
  <c r="O631"/>
  <c r="U631" s="1"/>
  <c r="P631"/>
  <c r="Q631"/>
  <c r="R631"/>
  <c r="S631"/>
  <c r="T631"/>
  <c r="B632"/>
  <c r="C632"/>
  <c r="D632"/>
  <c r="E632"/>
  <c r="F632"/>
  <c r="G632"/>
  <c r="H632"/>
  <c r="I632"/>
  <c r="J632"/>
  <c r="K632"/>
  <c r="L632"/>
  <c r="M632"/>
  <c r="N632"/>
  <c r="O632"/>
  <c r="U632" s="1"/>
  <c r="P632"/>
  <c r="Q632"/>
  <c r="R632"/>
  <c r="S632"/>
  <c r="T632"/>
  <c r="B633"/>
  <c r="C633"/>
  <c r="D633"/>
  <c r="E633"/>
  <c r="F633"/>
  <c r="G633"/>
  <c r="H633"/>
  <c r="I633"/>
  <c r="J633"/>
  <c r="K633"/>
  <c r="L633"/>
  <c r="M633"/>
  <c r="N633"/>
  <c r="O633"/>
  <c r="U633" s="1"/>
  <c r="P633"/>
  <c r="Q633"/>
  <c r="R633"/>
  <c r="S633"/>
  <c r="T633"/>
  <c r="B634"/>
  <c r="C634"/>
  <c r="D634"/>
  <c r="E634"/>
  <c r="F634"/>
  <c r="G634"/>
  <c r="H634"/>
  <c r="I634"/>
  <c r="J634"/>
  <c r="K634"/>
  <c r="L634"/>
  <c r="M634"/>
  <c r="N634"/>
  <c r="O634"/>
  <c r="U634" s="1"/>
  <c r="P634"/>
  <c r="Q634"/>
  <c r="R634"/>
  <c r="S634"/>
  <c r="T634"/>
  <c r="B635"/>
  <c r="C635"/>
  <c r="D635"/>
  <c r="E635"/>
  <c r="F635"/>
  <c r="G635"/>
  <c r="H635"/>
  <c r="I635"/>
  <c r="J635"/>
  <c r="K635"/>
  <c r="L635"/>
  <c r="M635"/>
  <c r="N635"/>
  <c r="O635"/>
  <c r="U635" s="1"/>
  <c r="P635"/>
  <c r="Q635"/>
  <c r="R635"/>
  <c r="S635"/>
  <c r="T635"/>
  <c r="B636"/>
  <c r="C636"/>
  <c r="D636"/>
  <c r="E636"/>
  <c r="F636"/>
  <c r="G636"/>
  <c r="H636"/>
  <c r="I636"/>
  <c r="J636"/>
  <c r="K636"/>
  <c r="L636"/>
  <c r="M636"/>
  <c r="N636"/>
  <c r="O636"/>
  <c r="U636" s="1"/>
  <c r="P636"/>
  <c r="Q636"/>
  <c r="R636"/>
  <c r="S636"/>
  <c r="T636"/>
  <c r="B637"/>
  <c r="C637"/>
  <c r="D637"/>
  <c r="E637"/>
  <c r="F637"/>
  <c r="G637"/>
  <c r="H637"/>
  <c r="I637"/>
  <c r="J637"/>
  <c r="K637"/>
  <c r="L637"/>
  <c r="M637"/>
  <c r="N637"/>
  <c r="O637"/>
  <c r="U637" s="1"/>
  <c r="P637"/>
  <c r="Q637"/>
  <c r="R637"/>
  <c r="S637"/>
  <c r="T637"/>
  <c r="B638"/>
  <c r="C638"/>
  <c r="D638"/>
  <c r="E638"/>
  <c r="F638"/>
  <c r="G638"/>
  <c r="H638"/>
  <c r="I638"/>
  <c r="J638"/>
  <c r="K638"/>
  <c r="L638"/>
  <c r="M638"/>
  <c r="N638"/>
  <c r="O638"/>
  <c r="U638" s="1"/>
  <c r="P638"/>
  <c r="Q638"/>
  <c r="R638"/>
  <c r="S638"/>
  <c r="T638"/>
  <c r="B639"/>
  <c r="C639"/>
  <c r="D639"/>
  <c r="E639"/>
  <c r="F639"/>
  <c r="G639"/>
  <c r="H639"/>
  <c r="I639"/>
  <c r="J639"/>
  <c r="K639"/>
  <c r="L639"/>
  <c r="M639"/>
  <c r="N639"/>
  <c r="O639"/>
  <c r="U639" s="1"/>
  <c r="P639"/>
  <c r="Q639"/>
  <c r="R639"/>
  <c r="S639"/>
  <c r="T639"/>
  <c r="B640"/>
  <c r="C640"/>
  <c r="D640"/>
  <c r="E640"/>
  <c r="F640"/>
  <c r="G640"/>
  <c r="H640"/>
  <c r="I640"/>
  <c r="J640"/>
  <c r="K640"/>
  <c r="L640"/>
  <c r="M640"/>
  <c r="N640"/>
  <c r="O640"/>
  <c r="U640" s="1"/>
  <c r="P640"/>
  <c r="Q640"/>
  <c r="R640"/>
  <c r="S640"/>
  <c r="T640"/>
  <c r="B641"/>
  <c r="C641"/>
  <c r="D641"/>
  <c r="E641"/>
  <c r="F641"/>
  <c r="G641"/>
  <c r="H641"/>
  <c r="I641"/>
  <c r="J641"/>
  <c r="K641"/>
  <c r="L641"/>
  <c r="M641"/>
  <c r="N641"/>
  <c r="O641"/>
  <c r="U641" s="1"/>
  <c r="P641"/>
  <c r="Q641"/>
  <c r="R641"/>
  <c r="S641"/>
  <c r="T641"/>
  <c r="B642"/>
  <c r="C642"/>
  <c r="D642"/>
  <c r="E642"/>
  <c r="F642"/>
  <c r="G642"/>
  <c r="H642"/>
  <c r="I642"/>
  <c r="J642"/>
  <c r="K642"/>
  <c r="L642"/>
  <c r="M642"/>
  <c r="N642"/>
  <c r="O642"/>
  <c r="U642" s="1"/>
  <c r="P642"/>
  <c r="Q642"/>
  <c r="R642"/>
  <c r="S642"/>
  <c r="T642"/>
  <c r="B643"/>
  <c r="C643"/>
  <c r="D643"/>
  <c r="E643"/>
  <c r="F643"/>
  <c r="G643"/>
  <c r="H643"/>
  <c r="I643"/>
  <c r="J643"/>
  <c r="K643"/>
  <c r="L643"/>
  <c r="M643"/>
  <c r="N643"/>
  <c r="O643"/>
  <c r="U643" s="1"/>
  <c r="P643"/>
  <c r="Q643"/>
  <c r="R643"/>
  <c r="S643"/>
  <c r="T643"/>
  <c r="B644"/>
  <c r="C644"/>
  <c r="D644"/>
  <c r="E644"/>
  <c r="F644"/>
  <c r="G644"/>
  <c r="H644"/>
  <c r="I644"/>
  <c r="J644"/>
  <c r="K644"/>
  <c r="L644"/>
  <c r="M644"/>
  <c r="N644"/>
  <c r="O644"/>
  <c r="U644" s="1"/>
  <c r="P644"/>
  <c r="Q644"/>
  <c r="R644"/>
  <c r="S644"/>
  <c r="T644"/>
  <c r="B645"/>
  <c r="C645"/>
  <c r="D645"/>
  <c r="E645"/>
  <c r="F645"/>
  <c r="G645"/>
  <c r="H645"/>
  <c r="I645"/>
  <c r="J645"/>
  <c r="K645"/>
  <c r="L645"/>
  <c r="M645"/>
  <c r="N645"/>
  <c r="O645"/>
  <c r="U645" s="1"/>
  <c r="P645"/>
  <c r="Q645"/>
  <c r="R645"/>
  <c r="S645"/>
  <c r="T645"/>
  <c r="B646"/>
  <c r="C646"/>
  <c r="D646"/>
  <c r="E646"/>
  <c r="F646"/>
  <c r="G646"/>
  <c r="H646"/>
  <c r="I646"/>
  <c r="J646"/>
  <c r="K646"/>
  <c r="L646"/>
  <c r="M646"/>
  <c r="N646"/>
  <c r="O646"/>
  <c r="U646" s="1"/>
  <c r="P646"/>
  <c r="Q646"/>
  <c r="R646"/>
  <c r="S646"/>
  <c r="T646"/>
  <c r="B647"/>
  <c r="C647"/>
  <c r="D647"/>
  <c r="E647"/>
  <c r="F647"/>
  <c r="G647"/>
  <c r="H647"/>
  <c r="I647"/>
  <c r="J647"/>
  <c r="K647"/>
  <c r="L647"/>
  <c r="M647"/>
  <c r="N647"/>
  <c r="O647"/>
  <c r="U647" s="1"/>
  <c r="P647"/>
  <c r="Q647"/>
  <c r="R647"/>
  <c r="S647"/>
  <c r="T647"/>
  <c r="B648"/>
  <c r="C648"/>
  <c r="D648"/>
  <c r="E648"/>
  <c r="F648"/>
  <c r="G648"/>
  <c r="H648"/>
  <c r="I648"/>
  <c r="J648"/>
  <c r="K648"/>
  <c r="L648"/>
  <c r="M648"/>
  <c r="N648"/>
  <c r="O648"/>
  <c r="U648" s="1"/>
  <c r="P648"/>
  <c r="Q648"/>
  <c r="R648"/>
  <c r="S648"/>
  <c r="T648"/>
  <c r="B649"/>
  <c r="C649"/>
  <c r="D649"/>
  <c r="E649"/>
  <c r="F649"/>
  <c r="G649"/>
  <c r="H649"/>
  <c r="I649"/>
  <c r="J649"/>
  <c r="K649"/>
  <c r="L649"/>
  <c r="M649"/>
  <c r="N649"/>
  <c r="O649"/>
  <c r="U649" s="1"/>
  <c r="P649"/>
  <c r="Q649"/>
  <c r="R649"/>
  <c r="S649"/>
  <c r="T649"/>
  <c r="B650"/>
  <c r="C650"/>
  <c r="D650"/>
  <c r="E650"/>
  <c r="F650"/>
  <c r="G650"/>
  <c r="H650"/>
  <c r="I650"/>
  <c r="J650"/>
  <c r="K650"/>
  <c r="L650"/>
  <c r="M650"/>
  <c r="N650"/>
  <c r="O650"/>
  <c r="U650" s="1"/>
  <c r="P650"/>
  <c r="Q650"/>
  <c r="R650"/>
  <c r="S650"/>
  <c r="T650"/>
  <c r="B651"/>
  <c r="C651"/>
  <c r="D651"/>
  <c r="E651"/>
  <c r="F651"/>
  <c r="G651"/>
  <c r="H651"/>
  <c r="I651"/>
  <c r="J651"/>
  <c r="K651"/>
  <c r="L651"/>
  <c r="M651"/>
  <c r="N651"/>
  <c r="O651"/>
  <c r="U651" s="1"/>
  <c r="P651"/>
  <c r="Q651"/>
  <c r="R651"/>
  <c r="S651"/>
  <c r="T651"/>
  <c r="B652"/>
  <c r="C652"/>
  <c r="D652"/>
  <c r="E652"/>
  <c r="F652"/>
  <c r="G652"/>
  <c r="H652"/>
  <c r="I652"/>
  <c r="J652"/>
  <c r="K652"/>
  <c r="L652"/>
  <c r="M652"/>
  <c r="N652"/>
  <c r="O652"/>
  <c r="U652" s="1"/>
  <c r="P652"/>
  <c r="Q652"/>
  <c r="R652"/>
  <c r="S652"/>
  <c r="T652"/>
  <c r="B653"/>
  <c r="C653"/>
  <c r="D653"/>
  <c r="E653"/>
  <c r="F653"/>
  <c r="G653"/>
  <c r="H653"/>
  <c r="I653"/>
  <c r="J653"/>
  <c r="K653"/>
  <c r="L653"/>
  <c r="M653"/>
  <c r="N653"/>
  <c r="O653"/>
  <c r="U653" s="1"/>
  <c r="P653"/>
  <c r="Q653"/>
  <c r="R653"/>
  <c r="S653"/>
  <c r="T653"/>
  <c r="B654"/>
  <c r="C654"/>
  <c r="D654"/>
  <c r="E654"/>
  <c r="F654"/>
  <c r="G654"/>
  <c r="H654"/>
  <c r="I654"/>
  <c r="J654"/>
  <c r="K654"/>
  <c r="L654"/>
  <c r="M654"/>
  <c r="N654"/>
  <c r="O654"/>
  <c r="U654" s="1"/>
  <c r="P654"/>
  <c r="Q654"/>
  <c r="R654"/>
  <c r="S654"/>
  <c r="T654"/>
  <c r="B655"/>
  <c r="C655"/>
  <c r="D655"/>
  <c r="E655"/>
  <c r="F655"/>
  <c r="G655"/>
  <c r="H655"/>
  <c r="I655"/>
  <c r="J655"/>
  <c r="K655"/>
  <c r="L655"/>
  <c r="M655"/>
  <c r="N655"/>
  <c r="O655"/>
  <c r="U655" s="1"/>
  <c r="P655"/>
  <c r="Q655"/>
  <c r="R655"/>
  <c r="S655"/>
  <c r="T655"/>
  <c r="B656"/>
  <c r="C656"/>
  <c r="D656"/>
  <c r="E656"/>
  <c r="F656"/>
  <c r="G656"/>
  <c r="H656"/>
  <c r="I656"/>
  <c r="J656"/>
  <c r="K656"/>
  <c r="L656"/>
  <c r="M656"/>
  <c r="N656"/>
  <c r="O656"/>
  <c r="U656" s="1"/>
  <c r="P656"/>
  <c r="Q656"/>
  <c r="R656"/>
  <c r="S656"/>
  <c r="T656"/>
  <c r="B657"/>
  <c r="C657"/>
  <c r="D657"/>
  <c r="E657"/>
  <c r="F657"/>
  <c r="G657"/>
  <c r="H657"/>
  <c r="I657"/>
  <c r="J657"/>
  <c r="K657"/>
  <c r="L657"/>
  <c r="M657"/>
  <c r="N657"/>
  <c r="O657"/>
  <c r="U657" s="1"/>
  <c r="P657"/>
  <c r="Q657"/>
  <c r="R657"/>
  <c r="S657"/>
  <c r="T657"/>
  <c r="B658"/>
  <c r="C658"/>
  <c r="D658"/>
  <c r="E658"/>
  <c r="F658"/>
  <c r="G658"/>
  <c r="H658"/>
  <c r="I658"/>
  <c r="J658"/>
  <c r="K658"/>
  <c r="L658"/>
  <c r="M658"/>
  <c r="N658"/>
  <c r="O658"/>
  <c r="U658" s="1"/>
  <c r="P658"/>
  <c r="Q658"/>
  <c r="R658"/>
  <c r="S658"/>
  <c r="T658"/>
  <c r="B659"/>
  <c r="C659"/>
  <c r="D659"/>
  <c r="E659"/>
  <c r="F659"/>
  <c r="G659"/>
  <c r="H659"/>
  <c r="I659"/>
  <c r="J659"/>
  <c r="K659"/>
  <c r="L659"/>
  <c r="M659"/>
  <c r="N659"/>
  <c r="O659"/>
  <c r="U659" s="1"/>
  <c r="P659"/>
  <c r="Q659"/>
  <c r="R659"/>
  <c r="S659"/>
  <c r="T659"/>
  <c r="B660"/>
  <c r="C660"/>
  <c r="D660"/>
  <c r="E660"/>
  <c r="F660"/>
  <c r="G660"/>
  <c r="H660"/>
  <c r="I660"/>
  <c r="J660"/>
  <c r="K660"/>
  <c r="L660"/>
  <c r="M660"/>
  <c r="N660"/>
  <c r="O660"/>
  <c r="U660" s="1"/>
  <c r="P660"/>
  <c r="Q660"/>
  <c r="R660"/>
  <c r="S660"/>
  <c r="T660"/>
  <c r="B661"/>
  <c r="C661"/>
  <c r="D661"/>
  <c r="E661"/>
  <c r="F661"/>
  <c r="G661"/>
  <c r="H661"/>
  <c r="I661"/>
  <c r="J661"/>
  <c r="K661"/>
  <c r="L661"/>
  <c r="M661"/>
  <c r="N661"/>
  <c r="O661"/>
  <c r="U661" s="1"/>
  <c r="P661"/>
  <c r="Q661"/>
  <c r="R661"/>
  <c r="S661"/>
  <c r="T661"/>
  <c r="B662"/>
  <c r="C662"/>
  <c r="D662"/>
  <c r="E662"/>
  <c r="F662"/>
  <c r="G662"/>
  <c r="H662"/>
  <c r="I662"/>
  <c r="J662"/>
  <c r="K662"/>
  <c r="L662"/>
  <c r="M662"/>
  <c r="N662"/>
  <c r="O662"/>
  <c r="U662" s="1"/>
  <c r="P662"/>
  <c r="Q662"/>
  <c r="R662"/>
  <c r="S662"/>
  <c r="T662"/>
  <c r="B663"/>
  <c r="C663"/>
  <c r="D663"/>
  <c r="E663"/>
  <c r="F663"/>
  <c r="G663"/>
  <c r="H663"/>
  <c r="I663"/>
  <c r="J663"/>
  <c r="K663"/>
  <c r="L663"/>
  <c r="M663"/>
  <c r="N663"/>
  <c r="O663"/>
  <c r="U663" s="1"/>
  <c r="P663"/>
  <c r="Q663"/>
  <c r="R663"/>
  <c r="S663"/>
  <c r="T663"/>
  <c r="B664"/>
  <c r="C664"/>
  <c r="D664"/>
  <c r="E664"/>
  <c r="F664"/>
  <c r="G664"/>
  <c r="H664"/>
  <c r="I664"/>
  <c r="J664"/>
  <c r="K664"/>
  <c r="L664"/>
  <c r="M664"/>
  <c r="N664"/>
  <c r="O664"/>
  <c r="U664" s="1"/>
  <c r="P664"/>
  <c r="Q664"/>
  <c r="R664"/>
  <c r="S664"/>
  <c r="T664"/>
  <c r="B665"/>
  <c r="C665"/>
  <c r="D665"/>
  <c r="E665"/>
  <c r="F665"/>
  <c r="G665"/>
  <c r="H665"/>
  <c r="I665"/>
  <c r="J665"/>
  <c r="K665"/>
  <c r="L665"/>
  <c r="M665"/>
  <c r="N665"/>
  <c r="O665"/>
  <c r="U665" s="1"/>
  <c r="P665"/>
  <c r="Q665"/>
  <c r="R665"/>
  <c r="S665"/>
  <c r="T665"/>
  <c r="B666"/>
  <c r="C666"/>
  <c r="D666"/>
  <c r="E666"/>
  <c r="F666"/>
  <c r="G666"/>
  <c r="H666"/>
  <c r="I666"/>
  <c r="J666"/>
  <c r="K666"/>
  <c r="L666"/>
  <c r="M666"/>
  <c r="N666"/>
  <c r="O666"/>
  <c r="U666" s="1"/>
  <c r="P666"/>
  <c r="Q666"/>
  <c r="R666"/>
  <c r="S666"/>
  <c r="T666"/>
  <c r="B667"/>
  <c r="C667"/>
  <c r="D667"/>
  <c r="E667"/>
  <c r="F667"/>
  <c r="G667"/>
  <c r="H667"/>
  <c r="I667"/>
  <c r="J667"/>
  <c r="K667"/>
  <c r="L667"/>
  <c r="M667"/>
  <c r="N667"/>
  <c r="O667"/>
  <c r="U667" s="1"/>
  <c r="P667"/>
  <c r="Q667"/>
  <c r="R667"/>
  <c r="S667"/>
  <c r="T667"/>
  <c r="B668"/>
  <c r="C668"/>
  <c r="D668"/>
  <c r="E668"/>
  <c r="F668"/>
  <c r="G668"/>
  <c r="H668"/>
  <c r="I668"/>
  <c r="J668"/>
  <c r="K668"/>
  <c r="L668"/>
  <c r="M668"/>
  <c r="N668"/>
  <c r="O668"/>
  <c r="U668" s="1"/>
  <c r="P668"/>
  <c r="Q668"/>
  <c r="R668"/>
  <c r="S668"/>
  <c r="T668"/>
  <c r="B669"/>
  <c r="C669"/>
  <c r="D669"/>
  <c r="E669"/>
  <c r="F669"/>
  <c r="G669"/>
  <c r="H669"/>
  <c r="I669"/>
  <c r="J669"/>
  <c r="K669"/>
  <c r="L669"/>
  <c r="M669"/>
  <c r="N669"/>
  <c r="O669"/>
  <c r="U669" s="1"/>
  <c r="P669"/>
  <c r="Q669"/>
  <c r="R669"/>
  <c r="S669"/>
  <c r="T669"/>
  <c r="B670"/>
  <c r="C670"/>
  <c r="D670"/>
  <c r="E670"/>
  <c r="F670"/>
  <c r="G670"/>
  <c r="H670"/>
  <c r="I670"/>
  <c r="J670"/>
  <c r="K670"/>
  <c r="L670"/>
  <c r="M670"/>
  <c r="N670"/>
  <c r="O670"/>
  <c r="U670" s="1"/>
  <c r="P670"/>
  <c r="Q670"/>
  <c r="R670"/>
  <c r="S670"/>
  <c r="T670"/>
  <c r="B671"/>
  <c r="C671"/>
  <c r="D671"/>
  <c r="E671"/>
  <c r="F671"/>
  <c r="G671"/>
  <c r="H671"/>
  <c r="I671"/>
  <c r="J671"/>
  <c r="K671"/>
  <c r="L671"/>
  <c r="M671"/>
  <c r="N671"/>
  <c r="O671"/>
  <c r="U671" s="1"/>
  <c r="P671"/>
  <c r="Q671"/>
  <c r="R671"/>
  <c r="S671"/>
  <c r="T671"/>
  <c r="B672"/>
  <c r="C672"/>
  <c r="D672"/>
  <c r="E672"/>
  <c r="F672"/>
  <c r="G672"/>
  <c r="H672"/>
  <c r="I672"/>
  <c r="J672"/>
  <c r="K672"/>
  <c r="L672"/>
  <c r="M672"/>
  <c r="N672"/>
  <c r="O672"/>
  <c r="U672" s="1"/>
  <c r="P672"/>
  <c r="Q672"/>
  <c r="R672"/>
  <c r="S672"/>
  <c r="T672"/>
  <c r="B673"/>
  <c r="C673"/>
  <c r="D673"/>
  <c r="E673"/>
  <c r="F673"/>
  <c r="G673"/>
  <c r="H673"/>
  <c r="I673"/>
  <c r="J673"/>
  <c r="K673"/>
  <c r="L673"/>
  <c r="M673"/>
  <c r="N673"/>
  <c r="O673"/>
  <c r="U673" s="1"/>
  <c r="P673"/>
  <c r="Q673"/>
  <c r="R673"/>
  <c r="S673"/>
  <c r="T673"/>
  <c r="B674"/>
  <c r="C674"/>
  <c r="D674"/>
  <c r="E674"/>
  <c r="F674"/>
  <c r="G674"/>
  <c r="H674"/>
  <c r="I674"/>
  <c r="J674"/>
  <c r="K674"/>
  <c r="L674"/>
  <c r="M674"/>
  <c r="N674"/>
  <c r="O674"/>
  <c r="U674" s="1"/>
  <c r="P674"/>
  <c r="Q674"/>
  <c r="R674"/>
  <c r="S674"/>
  <c r="T674"/>
  <c r="B675"/>
  <c r="C675"/>
  <c r="D675"/>
  <c r="E675"/>
  <c r="F675"/>
  <c r="G675"/>
  <c r="H675"/>
  <c r="I675"/>
  <c r="J675"/>
  <c r="K675"/>
  <c r="L675"/>
  <c r="M675"/>
  <c r="N675"/>
  <c r="O675"/>
  <c r="U675" s="1"/>
  <c r="P675"/>
  <c r="Q675"/>
  <c r="R675"/>
  <c r="S675"/>
  <c r="T675"/>
  <c r="B676"/>
  <c r="C676"/>
  <c r="D676"/>
  <c r="E676"/>
  <c r="F676"/>
  <c r="G676"/>
  <c r="H676"/>
  <c r="I676"/>
  <c r="J676"/>
  <c r="K676"/>
  <c r="L676"/>
  <c r="M676"/>
  <c r="N676"/>
  <c r="O676"/>
  <c r="U676" s="1"/>
  <c r="P676"/>
  <c r="Q676"/>
  <c r="R676"/>
  <c r="S676"/>
  <c r="T676"/>
  <c r="B677"/>
  <c r="C677"/>
  <c r="D677"/>
  <c r="E677"/>
  <c r="F677"/>
  <c r="G677"/>
  <c r="H677"/>
  <c r="I677"/>
  <c r="J677"/>
  <c r="K677"/>
  <c r="L677"/>
  <c r="M677"/>
  <c r="N677"/>
  <c r="O677"/>
  <c r="U677" s="1"/>
  <c r="P677"/>
  <c r="Q677"/>
  <c r="R677"/>
  <c r="S677"/>
  <c r="T677"/>
  <c r="B678"/>
  <c r="C678"/>
  <c r="D678"/>
  <c r="E678"/>
  <c r="F678"/>
  <c r="G678"/>
  <c r="H678"/>
  <c r="I678"/>
  <c r="J678"/>
  <c r="K678"/>
  <c r="L678"/>
  <c r="M678"/>
  <c r="N678"/>
  <c r="O678"/>
  <c r="U678" s="1"/>
  <c r="P678"/>
  <c r="Q678"/>
  <c r="R678"/>
  <c r="S678"/>
  <c r="T678"/>
  <c r="B679"/>
  <c r="C679"/>
  <c r="D679"/>
  <c r="E679"/>
  <c r="F679"/>
  <c r="G679"/>
  <c r="H679"/>
  <c r="I679"/>
  <c r="J679"/>
  <c r="K679"/>
  <c r="L679"/>
  <c r="M679"/>
  <c r="N679"/>
  <c r="O679"/>
  <c r="U679" s="1"/>
  <c r="P679"/>
  <c r="Q679"/>
  <c r="R679"/>
  <c r="S679"/>
  <c r="T679"/>
  <c r="B680"/>
  <c r="C680"/>
  <c r="D680"/>
  <c r="E680"/>
  <c r="F680"/>
  <c r="G680"/>
  <c r="H680"/>
  <c r="I680"/>
  <c r="J680"/>
  <c r="K680"/>
  <c r="L680"/>
  <c r="M680"/>
  <c r="N680"/>
  <c r="O680"/>
  <c r="U680" s="1"/>
  <c r="P680"/>
  <c r="Q680"/>
  <c r="R680"/>
  <c r="S680"/>
  <c r="T680"/>
  <c r="B681"/>
  <c r="C681"/>
  <c r="D681"/>
  <c r="E681"/>
  <c r="F681"/>
  <c r="G681"/>
  <c r="H681"/>
  <c r="I681"/>
  <c r="J681"/>
  <c r="K681"/>
  <c r="L681"/>
  <c r="M681"/>
  <c r="N681"/>
  <c r="O681"/>
  <c r="U681" s="1"/>
  <c r="P681"/>
  <c r="Q681"/>
  <c r="R681"/>
  <c r="S681"/>
  <c r="T681"/>
  <c r="B682"/>
  <c r="C682"/>
  <c r="D682"/>
  <c r="E682"/>
  <c r="F682"/>
  <c r="G682"/>
  <c r="H682"/>
  <c r="I682"/>
  <c r="J682"/>
  <c r="K682"/>
  <c r="L682"/>
  <c r="M682"/>
  <c r="N682"/>
  <c r="O682"/>
  <c r="U682" s="1"/>
  <c r="P682"/>
  <c r="Q682"/>
  <c r="R682"/>
  <c r="S682"/>
  <c r="T682"/>
  <c r="B683"/>
  <c r="C683"/>
  <c r="D683"/>
  <c r="E683"/>
  <c r="F683"/>
  <c r="G683"/>
  <c r="H683"/>
  <c r="I683"/>
  <c r="J683"/>
  <c r="K683"/>
  <c r="L683"/>
  <c r="M683"/>
  <c r="N683"/>
  <c r="O683"/>
  <c r="U683" s="1"/>
  <c r="P683"/>
  <c r="Q683"/>
  <c r="R683"/>
  <c r="S683"/>
  <c r="T683"/>
  <c r="B684"/>
  <c r="C684"/>
  <c r="D684"/>
  <c r="E684"/>
  <c r="F684"/>
  <c r="G684"/>
  <c r="H684"/>
  <c r="I684"/>
  <c r="J684"/>
  <c r="K684"/>
  <c r="L684"/>
  <c r="M684"/>
  <c r="N684"/>
  <c r="O684"/>
  <c r="U684" s="1"/>
  <c r="P684"/>
  <c r="Q684"/>
  <c r="R684"/>
  <c r="S684"/>
  <c r="T684"/>
  <c r="B685"/>
  <c r="C685"/>
  <c r="D685"/>
  <c r="E685"/>
  <c r="F685"/>
  <c r="G685"/>
  <c r="H685"/>
  <c r="I685"/>
  <c r="J685"/>
  <c r="K685"/>
  <c r="L685"/>
  <c r="M685"/>
  <c r="N685"/>
  <c r="O685"/>
  <c r="U685" s="1"/>
  <c r="P685"/>
  <c r="Q685"/>
  <c r="R685"/>
  <c r="S685"/>
  <c r="T685"/>
  <c r="B686"/>
  <c r="C686"/>
  <c r="D686"/>
  <c r="E686"/>
  <c r="F686"/>
  <c r="G686"/>
  <c r="H686"/>
  <c r="I686"/>
  <c r="J686"/>
  <c r="K686"/>
  <c r="L686"/>
  <c r="M686"/>
  <c r="N686"/>
  <c r="O686"/>
  <c r="U686" s="1"/>
  <c r="P686"/>
  <c r="Q686"/>
  <c r="R686"/>
  <c r="S686"/>
  <c r="T686"/>
  <c r="B687"/>
  <c r="C687"/>
  <c r="D687"/>
  <c r="E687"/>
  <c r="F687"/>
  <c r="G687"/>
  <c r="H687"/>
  <c r="I687"/>
  <c r="J687"/>
  <c r="K687"/>
  <c r="L687"/>
  <c r="M687"/>
  <c r="N687"/>
  <c r="O687"/>
  <c r="U687" s="1"/>
  <c r="P687"/>
  <c r="Q687"/>
  <c r="R687"/>
  <c r="S687"/>
  <c r="T687"/>
  <c r="B688"/>
  <c r="C688"/>
  <c r="D688"/>
  <c r="E688"/>
  <c r="F688"/>
  <c r="G688"/>
  <c r="H688"/>
  <c r="I688"/>
  <c r="J688"/>
  <c r="K688"/>
  <c r="L688"/>
  <c r="M688"/>
  <c r="N688"/>
  <c r="O688"/>
  <c r="U688" s="1"/>
  <c r="P688"/>
  <c r="Q688"/>
  <c r="R688"/>
  <c r="S688"/>
  <c r="T688"/>
  <c r="B689"/>
  <c r="C689"/>
  <c r="D689"/>
  <c r="E689"/>
  <c r="F689"/>
  <c r="G689"/>
  <c r="H689"/>
  <c r="I689"/>
  <c r="J689"/>
  <c r="K689"/>
  <c r="L689"/>
  <c r="M689"/>
  <c r="N689"/>
  <c r="O689"/>
  <c r="U689" s="1"/>
  <c r="P689"/>
  <c r="Q689"/>
  <c r="R689"/>
  <c r="S689"/>
  <c r="T689"/>
  <c r="B690"/>
  <c r="C690"/>
  <c r="D690"/>
  <c r="E690"/>
  <c r="F690"/>
  <c r="G690"/>
  <c r="H690"/>
  <c r="I690"/>
  <c r="J690"/>
  <c r="K690"/>
  <c r="L690"/>
  <c r="M690"/>
  <c r="N690"/>
  <c r="O690"/>
  <c r="U690" s="1"/>
  <c r="P690"/>
  <c r="Q690"/>
  <c r="R690"/>
  <c r="S690"/>
  <c r="T690"/>
  <c r="B691"/>
  <c r="C691"/>
  <c r="D691"/>
  <c r="E691"/>
  <c r="F691"/>
  <c r="G691"/>
  <c r="H691"/>
  <c r="I691"/>
  <c r="J691"/>
  <c r="K691"/>
  <c r="L691"/>
  <c r="M691"/>
  <c r="N691"/>
  <c r="O691"/>
  <c r="U691" s="1"/>
  <c r="P691"/>
  <c r="Q691"/>
  <c r="R691"/>
  <c r="S691"/>
  <c r="T691"/>
  <c r="B692"/>
  <c r="C692"/>
  <c r="D692"/>
  <c r="E692"/>
  <c r="F692"/>
  <c r="G692"/>
  <c r="H692"/>
  <c r="I692"/>
  <c r="J692"/>
  <c r="K692"/>
  <c r="L692"/>
  <c r="M692"/>
  <c r="N692"/>
  <c r="O692"/>
  <c r="U692" s="1"/>
  <c r="P692"/>
  <c r="Q692"/>
  <c r="R692"/>
  <c r="S692"/>
  <c r="T692"/>
  <c r="B693"/>
  <c r="C693"/>
  <c r="D693"/>
  <c r="E693"/>
  <c r="F693"/>
  <c r="G693"/>
  <c r="H693"/>
  <c r="I693"/>
  <c r="J693"/>
  <c r="K693"/>
  <c r="L693"/>
  <c r="M693"/>
  <c r="N693"/>
  <c r="O693"/>
  <c r="U693" s="1"/>
  <c r="P693"/>
  <c r="Q693"/>
  <c r="R693"/>
  <c r="S693"/>
  <c r="T693"/>
  <c r="B694"/>
  <c r="C694"/>
  <c r="D694"/>
  <c r="E694"/>
  <c r="F694"/>
  <c r="G694"/>
  <c r="H694"/>
  <c r="I694"/>
  <c r="J694"/>
  <c r="K694"/>
  <c r="L694"/>
  <c r="M694"/>
  <c r="N694"/>
  <c r="O694"/>
  <c r="U694" s="1"/>
  <c r="P694"/>
  <c r="Q694"/>
  <c r="R694"/>
  <c r="S694"/>
  <c r="T694"/>
  <c r="B695"/>
  <c r="C695"/>
  <c r="D695"/>
  <c r="E695"/>
  <c r="F695"/>
  <c r="G695"/>
  <c r="H695"/>
  <c r="I695"/>
  <c r="J695"/>
  <c r="K695"/>
  <c r="L695"/>
  <c r="M695"/>
  <c r="N695"/>
  <c r="O695"/>
  <c r="U695" s="1"/>
  <c r="P695"/>
  <c r="Q695"/>
  <c r="R695"/>
  <c r="S695"/>
  <c r="T695"/>
  <c r="B696"/>
  <c r="C696"/>
  <c r="D696"/>
  <c r="E696"/>
  <c r="F696"/>
  <c r="G696"/>
  <c r="H696"/>
  <c r="I696"/>
  <c r="J696"/>
  <c r="K696"/>
  <c r="L696"/>
  <c r="M696"/>
  <c r="N696"/>
  <c r="O696"/>
  <c r="U696" s="1"/>
  <c r="P696"/>
  <c r="Q696"/>
  <c r="R696"/>
  <c r="S696"/>
  <c r="T696"/>
  <c r="B697"/>
  <c r="C697"/>
  <c r="D697"/>
  <c r="E697"/>
  <c r="F697"/>
  <c r="G697"/>
  <c r="H697"/>
  <c r="I697"/>
  <c r="J697"/>
  <c r="K697"/>
  <c r="L697"/>
  <c r="M697"/>
  <c r="N697"/>
  <c r="O697"/>
  <c r="U697" s="1"/>
  <c r="P697"/>
  <c r="Q697"/>
  <c r="R697"/>
  <c r="S697"/>
  <c r="T697"/>
  <c r="B698"/>
  <c r="C698"/>
  <c r="D698"/>
  <c r="E698"/>
  <c r="F698"/>
  <c r="G698"/>
  <c r="H698"/>
  <c r="I698"/>
  <c r="J698"/>
  <c r="K698"/>
  <c r="L698"/>
  <c r="M698"/>
  <c r="N698"/>
  <c r="O698"/>
  <c r="U698" s="1"/>
  <c r="P698"/>
  <c r="Q698"/>
  <c r="R698"/>
  <c r="S698"/>
  <c r="T698"/>
  <c r="B699"/>
  <c r="C699"/>
  <c r="D699"/>
  <c r="E699"/>
  <c r="F699"/>
  <c r="G699"/>
  <c r="H699"/>
  <c r="I699"/>
  <c r="J699"/>
  <c r="K699"/>
  <c r="L699"/>
  <c r="M699"/>
  <c r="N699"/>
  <c r="O699"/>
  <c r="U699" s="1"/>
  <c r="P699"/>
  <c r="Q699"/>
  <c r="R699"/>
  <c r="S699"/>
  <c r="T699"/>
  <c r="B700"/>
  <c r="C700"/>
  <c r="D700"/>
  <c r="E700"/>
  <c r="F700"/>
  <c r="G700"/>
  <c r="H700"/>
  <c r="I700"/>
  <c r="J700"/>
  <c r="K700"/>
  <c r="L700"/>
  <c r="M700"/>
  <c r="N700"/>
  <c r="O700"/>
  <c r="U700" s="1"/>
  <c r="P700"/>
  <c r="Q700"/>
  <c r="R700"/>
  <c r="S700"/>
  <c r="T700"/>
  <c r="B701"/>
  <c r="C701"/>
  <c r="D701"/>
  <c r="E701"/>
  <c r="F701"/>
  <c r="G701"/>
  <c r="H701"/>
  <c r="I701"/>
  <c r="J701"/>
  <c r="K701"/>
  <c r="L701"/>
  <c r="M701"/>
  <c r="N701"/>
  <c r="O701"/>
  <c r="U701" s="1"/>
  <c r="P701"/>
  <c r="Q701"/>
  <c r="R701"/>
  <c r="S701"/>
  <c r="T701"/>
  <c r="B702"/>
  <c r="C702"/>
  <c r="D702"/>
  <c r="E702"/>
  <c r="F702"/>
  <c r="G702"/>
  <c r="H702"/>
  <c r="I702"/>
  <c r="J702"/>
  <c r="K702"/>
  <c r="L702"/>
  <c r="M702"/>
  <c r="N702"/>
  <c r="O702"/>
  <c r="U702" s="1"/>
  <c r="P702"/>
  <c r="Q702"/>
  <c r="R702"/>
  <c r="S702"/>
  <c r="T702"/>
  <c r="B703"/>
  <c r="C703"/>
  <c r="D703"/>
  <c r="E703"/>
  <c r="F703"/>
  <c r="G703"/>
  <c r="H703"/>
  <c r="I703"/>
  <c r="J703"/>
  <c r="K703"/>
  <c r="L703"/>
  <c r="M703"/>
  <c r="N703"/>
  <c r="O703"/>
  <c r="U703" s="1"/>
  <c r="P703"/>
  <c r="Q703"/>
  <c r="R703"/>
  <c r="S703"/>
  <c r="T703"/>
  <c r="B704"/>
  <c r="C704"/>
  <c r="D704"/>
  <c r="E704"/>
  <c r="F704"/>
  <c r="G704"/>
  <c r="H704"/>
  <c r="I704"/>
  <c r="J704"/>
  <c r="K704"/>
  <c r="L704"/>
  <c r="M704"/>
  <c r="N704"/>
  <c r="O704"/>
  <c r="U704" s="1"/>
  <c r="P704"/>
  <c r="Q704"/>
  <c r="R704"/>
  <c r="S704"/>
  <c r="T704"/>
  <c r="B705"/>
  <c r="C705"/>
  <c r="D705"/>
  <c r="E705"/>
  <c r="F705"/>
  <c r="G705"/>
  <c r="H705"/>
  <c r="I705"/>
  <c r="J705"/>
  <c r="K705"/>
  <c r="L705"/>
  <c r="M705"/>
  <c r="N705"/>
  <c r="O705"/>
  <c r="U705" s="1"/>
  <c r="P705"/>
  <c r="Q705"/>
  <c r="R705"/>
  <c r="S705"/>
  <c r="T705"/>
  <c r="B706"/>
  <c r="C706"/>
  <c r="D706"/>
  <c r="E706"/>
  <c r="F706"/>
  <c r="G706"/>
  <c r="H706"/>
  <c r="I706"/>
  <c r="J706"/>
  <c r="K706"/>
  <c r="L706"/>
  <c r="M706"/>
  <c r="N706"/>
  <c r="O706"/>
  <c r="U706" s="1"/>
  <c r="P706"/>
  <c r="Q706"/>
  <c r="R706"/>
  <c r="S706"/>
  <c r="T706"/>
  <c r="B707"/>
  <c r="C707"/>
  <c r="D707"/>
  <c r="E707"/>
  <c r="F707"/>
  <c r="G707"/>
  <c r="H707"/>
  <c r="I707"/>
  <c r="J707"/>
  <c r="K707"/>
  <c r="L707"/>
  <c r="M707"/>
  <c r="N707"/>
  <c r="O707"/>
  <c r="U707" s="1"/>
  <c r="P707"/>
  <c r="Q707"/>
  <c r="R707"/>
  <c r="S707"/>
  <c r="T707"/>
  <c r="B708"/>
  <c r="C708"/>
  <c r="D708"/>
  <c r="E708"/>
  <c r="F708"/>
  <c r="G708"/>
  <c r="H708"/>
  <c r="I708"/>
  <c r="J708"/>
  <c r="K708"/>
  <c r="L708"/>
  <c r="M708"/>
  <c r="N708"/>
  <c r="O708"/>
  <c r="U708" s="1"/>
  <c r="P708"/>
  <c r="Q708"/>
  <c r="R708"/>
  <c r="S708"/>
  <c r="T708"/>
  <c r="B709"/>
  <c r="C709"/>
  <c r="D709"/>
  <c r="E709"/>
  <c r="F709"/>
  <c r="G709"/>
  <c r="H709"/>
  <c r="I709"/>
  <c r="J709"/>
  <c r="K709"/>
  <c r="L709"/>
  <c r="M709"/>
  <c r="N709"/>
  <c r="O709"/>
  <c r="U709" s="1"/>
  <c r="P709"/>
  <c r="Q709"/>
  <c r="R709"/>
  <c r="S709"/>
  <c r="T709"/>
  <c r="B710"/>
  <c r="C710"/>
  <c r="D710"/>
  <c r="E710"/>
  <c r="F710"/>
  <c r="G710"/>
  <c r="H710"/>
  <c r="I710"/>
  <c r="J710"/>
  <c r="K710"/>
  <c r="L710"/>
  <c r="M710"/>
  <c r="N710"/>
  <c r="O710"/>
  <c r="U710" s="1"/>
  <c r="P710"/>
  <c r="Q710"/>
  <c r="R710"/>
  <c r="S710"/>
  <c r="T710"/>
  <c r="B711"/>
  <c r="C711"/>
  <c r="D711"/>
  <c r="E711"/>
  <c r="F711"/>
  <c r="G711"/>
  <c r="H711"/>
  <c r="I711"/>
  <c r="J711"/>
  <c r="K711"/>
  <c r="L711"/>
  <c r="M711"/>
  <c r="N711"/>
  <c r="O711"/>
  <c r="U711" s="1"/>
  <c r="P711"/>
  <c r="Q711"/>
  <c r="R711"/>
  <c r="S711"/>
  <c r="T711"/>
  <c r="B712"/>
  <c r="C712"/>
  <c r="D712"/>
  <c r="E712"/>
  <c r="F712"/>
  <c r="G712"/>
  <c r="H712"/>
  <c r="I712"/>
  <c r="J712"/>
  <c r="K712"/>
  <c r="L712"/>
  <c r="M712"/>
  <c r="N712"/>
  <c r="O712"/>
  <c r="U712" s="1"/>
  <c r="P712"/>
  <c r="Q712"/>
  <c r="R712"/>
  <c r="S712"/>
  <c r="T712"/>
  <c r="B713"/>
  <c r="C713"/>
  <c r="D713"/>
  <c r="E713"/>
  <c r="F713"/>
  <c r="G713"/>
  <c r="H713"/>
  <c r="I713"/>
  <c r="J713"/>
  <c r="K713"/>
  <c r="L713"/>
  <c r="M713"/>
  <c r="N713"/>
  <c r="O713"/>
  <c r="U713" s="1"/>
  <c r="P713"/>
  <c r="Q713"/>
  <c r="R713"/>
  <c r="S713"/>
  <c r="T713"/>
  <c r="B714"/>
  <c r="C714"/>
  <c r="D714"/>
  <c r="E714"/>
  <c r="F714"/>
  <c r="G714"/>
  <c r="H714"/>
  <c r="I714"/>
  <c r="J714"/>
  <c r="K714"/>
  <c r="L714"/>
  <c r="M714"/>
  <c r="N714"/>
  <c r="O714"/>
  <c r="U714" s="1"/>
  <c r="P714"/>
  <c r="Q714"/>
  <c r="R714"/>
  <c r="S714"/>
  <c r="T714"/>
  <c r="B715"/>
  <c r="C715"/>
  <c r="D715"/>
  <c r="E715"/>
  <c r="F715"/>
  <c r="G715"/>
  <c r="H715"/>
  <c r="I715"/>
  <c r="J715"/>
  <c r="K715"/>
  <c r="L715"/>
  <c r="M715"/>
  <c r="N715"/>
  <c r="O715"/>
  <c r="U715" s="1"/>
  <c r="P715"/>
  <c r="Q715"/>
  <c r="R715"/>
  <c r="S715"/>
  <c r="T715"/>
  <c r="B716"/>
  <c r="C716"/>
  <c r="D716"/>
  <c r="E716"/>
  <c r="F716"/>
  <c r="G716"/>
  <c r="H716"/>
  <c r="I716"/>
  <c r="J716"/>
  <c r="K716"/>
  <c r="L716"/>
  <c r="M716"/>
  <c r="N716"/>
  <c r="O716"/>
  <c r="U716" s="1"/>
  <c r="P716"/>
  <c r="Q716"/>
  <c r="R716"/>
  <c r="S716"/>
  <c r="T716"/>
  <c r="B717"/>
  <c r="C717"/>
  <c r="D717"/>
  <c r="E717"/>
  <c r="F717"/>
  <c r="G717"/>
  <c r="H717"/>
  <c r="I717"/>
  <c r="J717"/>
  <c r="K717"/>
  <c r="L717"/>
  <c r="M717"/>
  <c r="N717"/>
  <c r="O717"/>
  <c r="U717" s="1"/>
  <c r="P717"/>
  <c r="Q717"/>
  <c r="R717"/>
  <c r="S717"/>
  <c r="T717"/>
  <c r="B718"/>
  <c r="C718"/>
  <c r="D718"/>
  <c r="E718"/>
  <c r="F718"/>
  <c r="G718"/>
  <c r="H718"/>
  <c r="I718"/>
  <c r="J718"/>
  <c r="K718"/>
  <c r="L718"/>
  <c r="M718"/>
  <c r="N718"/>
  <c r="O718"/>
  <c r="U718" s="1"/>
  <c r="P718"/>
  <c r="Q718"/>
  <c r="R718"/>
  <c r="S718"/>
  <c r="T718"/>
  <c r="B719"/>
  <c r="C719"/>
  <c r="D719"/>
  <c r="E719"/>
  <c r="F719"/>
  <c r="G719"/>
  <c r="H719"/>
  <c r="I719"/>
  <c r="J719"/>
  <c r="K719"/>
  <c r="L719"/>
  <c r="M719"/>
  <c r="N719"/>
  <c r="O719"/>
  <c r="U719" s="1"/>
  <c r="P719"/>
  <c r="Q719"/>
  <c r="R719"/>
  <c r="S719"/>
  <c r="T719"/>
  <c r="B720"/>
  <c r="C720"/>
  <c r="D720"/>
  <c r="E720"/>
  <c r="F720"/>
  <c r="G720"/>
  <c r="H720"/>
  <c r="I720"/>
  <c r="J720"/>
  <c r="K720"/>
  <c r="L720"/>
  <c r="M720"/>
  <c r="N720"/>
  <c r="O720"/>
  <c r="U720" s="1"/>
  <c r="P720"/>
  <c r="Q720"/>
  <c r="R720"/>
  <c r="S720"/>
  <c r="T720"/>
  <c r="B721"/>
  <c r="C721"/>
  <c r="D721"/>
  <c r="E721"/>
  <c r="F721"/>
  <c r="G721"/>
  <c r="H721"/>
  <c r="I721"/>
  <c r="J721"/>
  <c r="K721"/>
  <c r="L721"/>
  <c r="M721"/>
  <c r="N721"/>
  <c r="O721"/>
  <c r="U721" s="1"/>
  <c r="P721"/>
  <c r="Q721"/>
  <c r="R721"/>
  <c r="S721"/>
  <c r="T721"/>
  <c r="B722"/>
  <c r="C722"/>
  <c r="D722"/>
  <c r="E722"/>
  <c r="F722"/>
  <c r="G722"/>
  <c r="H722"/>
  <c r="I722"/>
  <c r="J722"/>
  <c r="K722"/>
  <c r="L722"/>
  <c r="M722"/>
  <c r="N722"/>
  <c r="O722"/>
  <c r="U722" s="1"/>
  <c r="P722"/>
  <c r="Q722"/>
  <c r="R722"/>
  <c r="S722"/>
  <c r="T722"/>
  <c r="B723"/>
  <c r="C723"/>
  <c r="D723"/>
  <c r="E723"/>
  <c r="F723"/>
  <c r="G723"/>
  <c r="H723"/>
  <c r="I723"/>
  <c r="J723"/>
  <c r="K723"/>
  <c r="L723"/>
  <c r="M723"/>
  <c r="N723"/>
  <c r="O723"/>
  <c r="U723" s="1"/>
  <c r="P723"/>
  <c r="Q723"/>
  <c r="R723"/>
  <c r="S723"/>
  <c r="T723"/>
  <c r="B724"/>
  <c r="C724"/>
  <c r="D724"/>
  <c r="E724"/>
  <c r="F724"/>
  <c r="G724"/>
  <c r="H724"/>
  <c r="I724"/>
  <c r="J724"/>
  <c r="K724"/>
  <c r="L724"/>
  <c r="M724"/>
  <c r="N724"/>
  <c r="O724"/>
  <c r="U724" s="1"/>
  <c r="P724"/>
  <c r="Q724"/>
  <c r="R724"/>
  <c r="S724"/>
  <c r="T724"/>
  <c r="B725"/>
  <c r="C725"/>
  <c r="D725"/>
  <c r="E725"/>
  <c r="F725"/>
  <c r="G725"/>
  <c r="H725"/>
  <c r="I725"/>
  <c r="J725"/>
  <c r="K725"/>
  <c r="L725"/>
  <c r="M725"/>
  <c r="N725"/>
  <c r="O725"/>
  <c r="U725" s="1"/>
  <c r="P725"/>
  <c r="Q725"/>
  <c r="R725"/>
  <c r="S725"/>
  <c r="T725"/>
  <c r="B726"/>
  <c r="C726"/>
  <c r="D726"/>
  <c r="E726"/>
  <c r="F726"/>
  <c r="G726"/>
  <c r="H726"/>
  <c r="I726"/>
  <c r="J726"/>
  <c r="K726"/>
  <c r="L726"/>
  <c r="M726"/>
  <c r="N726"/>
  <c r="O726"/>
  <c r="U726" s="1"/>
  <c r="P726"/>
  <c r="Q726"/>
  <c r="R726"/>
  <c r="S726"/>
  <c r="T726"/>
  <c r="B727"/>
  <c r="C727"/>
  <c r="D727"/>
  <c r="E727"/>
  <c r="F727"/>
  <c r="G727"/>
  <c r="H727"/>
  <c r="I727"/>
  <c r="J727"/>
  <c r="K727"/>
  <c r="L727"/>
  <c r="M727"/>
  <c r="N727"/>
  <c r="O727"/>
  <c r="U727" s="1"/>
  <c r="P727"/>
  <c r="Q727"/>
  <c r="R727"/>
  <c r="S727"/>
  <c r="T727"/>
  <c r="B728"/>
  <c r="C728"/>
  <c r="D728"/>
  <c r="E728"/>
  <c r="F728"/>
  <c r="G728"/>
  <c r="H728"/>
  <c r="I728"/>
  <c r="J728"/>
  <c r="K728"/>
  <c r="L728"/>
  <c r="M728"/>
  <c r="N728"/>
  <c r="O728"/>
  <c r="U728" s="1"/>
  <c r="P728"/>
  <c r="Q728"/>
  <c r="R728"/>
  <c r="S728"/>
  <c r="T728"/>
  <c r="B729"/>
  <c r="C729"/>
  <c r="D729"/>
  <c r="E729"/>
  <c r="F729"/>
  <c r="G729"/>
  <c r="H729"/>
  <c r="I729"/>
  <c r="J729"/>
  <c r="K729"/>
  <c r="L729"/>
  <c r="M729"/>
  <c r="N729"/>
  <c r="O729"/>
  <c r="U729" s="1"/>
  <c r="P729"/>
  <c r="Q729"/>
  <c r="R729"/>
  <c r="S729"/>
  <c r="T729"/>
  <c r="B730"/>
  <c r="C730"/>
  <c r="D730"/>
  <c r="E730"/>
  <c r="F730"/>
  <c r="G730"/>
  <c r="H730"/>
  <c r="I730"/>
  <c r="J730"/>
  <c r="K730"/>
  <c r="L730"/>
  <c r="M730"/>
  <c r="N730"/>
  <c r="O730"/>
  <c r="U730" s="1"/>
  <c r="P730"/>
  <c r="Q730"/>
  <c r="R730"/>
  <c r="S730"/>
  <c r="T730"/>
  <c r="B731"/>
  <c r="C731"/>
  <c r="D731"/>
  <c r="E731"/>
  <c r="F731"/>
  <c r="G731"/>
  <c r="H731"/>
  <c r="I731"/>
  <c r="J731"/>
  <c r="K731"/>
  <c r="L731"/>
  <c r="M731"/>
  <c r="N731"/>
  <c r="O731"/>
  <c r="U731" s="1"/>
  <c r="P731"/>
  <c r="Q731"/>
  <c r="R731"/>
  <c r="S731"/>
  <c r="T731"/>
  <c r="B732"/>
  <c r="C732"/>
  <c r="D732"/>
  <c r="E732"/>
  <c r="F732"/>
  <c r="G732"/>
  <c r="H732"/>
  <c r="I732"/>
  <c r="J732"/>
  <c r="K732"/>
  <c r="L732"/>
  <c r="M732"/>
  <c r="N732"/>
  <c r="O732"/>
  <c r="U732" s="1"/>
  <c r="P732"/>
  <c r="Q732"/>
  <c r="R732"/>
  <c r="S732"/>
  <c r="T732"/>
  <c r="B733"/>
  <c r="C733"/>
  <c r="D733"/>
  <c r="E733"/>
  <c r="F733"/>
  <c r="G733"/>
  <c r="H733"/>
  <c r="I733"/>
  <c r="J733"/>
  <c r="K733"/>
  <c r="L733"/>
  <c r="M733"/>
  <c r="N733"/>
  <c r="O733"/>
  <c r="U733" s="1"/>
  <c r="P733"/>
  <c r="Q733"/>
  <c r="R733"/>
  <c r="S733"/>
  <c r="T733"/>
  <c r="B734"/>
  <c r="C734"/>
  <c r="D734"/>
  <c r="E734"/>
  <c r="F734"/>
  <c r="G734"/>
  <c r="H734"/>
  <c r="I734"/>
  <c r="J734"/>
  <c r="K734"/>
  <c r="L734"/>
  <c r="M734"/>
  <c r="N734"/>
  <c r="O734"/>
  <c r="U734" s="1"/>
  <c r="P734"/>
  <c r="Q734"/>
  <c r="R734"/>
  <c r="S734"/>
  <c r="T734"/>
  <c r="B735"/>
  <c r="C735"/>
  <c r="D735"/>
  <c r="E735"/>
  <c r="F735"/>
  <c r="G735"/>
  <c r="H735"/>
  <c r="I735"/>
  <c r="J735"/>
  <c r="K735"/>
  <c r="L735"/>
  <c r="M735"/>
  <c r="N735"/>
  <c r="O735"/>
  <c r="U735" s="1"/>
  <c r="P735"/>
  <c r="Q735"/>
  <c r="R735"/>
  <c r="S735"/>
  <c r="T735"/>
  <c r="B736"/>
  <c r="C736"/>
  <c r="D736"/>
  <c r="E736"/>
  <c r="F736"/>
  <c r="G736"/>
  <c r="H736"/>
  <c r="I736"/>
  <c r="J736"/>
  <c r="K736"/>
  <c r="L736"/>
  <c r="M736"/>
  <c r="N736"/>
  <c r="O736"/>
  <c r="U736" s="1"/>
  <c r="P736"/>
  <c r="Q736"/>
  <c r="R736"/>
  <c r="S736"/>
  <c r="T736"/>
  <c r="B737"/>
  <c r="C737"/>
  <c r="D737"/>
  <c r="E737"/>
  <c r="F737"/>
  <c r="G737"/>
  <c r="H737"/>
  <c r="I737"/>
  <c r="J737"/>
  <c r="K737"/>
  <c r="L737"/>
  <c r="M737"/>
  <c r="N737"/>
  <c r="O737"/>
  <c r="U737" s="1"/>
  <c r="P737"/>
  <c r="Q737"/>
  <c r="R737"/>
  <c r="S737"/>
  <c r="T737"/>
  <c r="B738"/>
  <c r="C738"/>
  <c r="D738"/>
  <c r="E738"/>
  <c r="F738"/>
  <c r="G738"/>
  <c r="H738"/>
  <c r="I738"/>
  <c r="J738"/>
  <c r="K738"/>
  <c r="L738"/>
  <c r="M738"/>
  <c r="N738"/>
  <c r="O738"/>
  <c r="U738" s="1"/>
  <c r="P738"/>
  <c r="Q738"/>
  <c r="R738"/>
  <c r="S738"/>
  <c r="T738"/>
  <c r="B739"/>
  <c r="C739"/>
  <c r="D739"/>
  <c r="E739"/>
  <c r="F739"/>
  <c r="G739"/>
  <c r="H739"/>
  <c r="I739"/>
  <c r="J739"/>
  <c r="K739"/>
  <c r="L739"/>
  <c r="M739"/>
  <c r="N739"/>
  <c r="O739"/>
  <c r="U739" s="1"/>
  <c r="P739"/>
  <c r="Q739"/>
  <c r="R739"/>
  <c r="S739"/>
  <c r="T739"/>
  <c r="B740"/>
  <c r="C740"/>
  <c r="D740"/>
  <c r="E740"/>
  <c r="F740"/>
  <c r="G740"/>
  <c r="H740"/>
  <c r="I740"/>
  <c r="J740"/>
  <c r="K740"/>
  <c r="L740"/>
  <c r="M740"/>
  <c r="N740"/>
  <c r="O740"/>
  <c r="U740" s="1"/>
  <c r="P740"/>
  <c r="Q740"/>
  <c r="R740"/>
  <c r="S740"/>
  <c r="T740"/>
  <c r="B741"/>
  <c r="C741"/>
  <c r="D741"/>
  <c r="E741"/>
  <c r="F741"/>
  <c r="G741"/>
  <c r="H741"/>
  <c r="I741"/>
  <c r="J741"/>
  <c r="K741"/>
  <c r="L741"/>
  <c r="M741"/>
  <c r="N741"/>
  <c r="O741"/>
  <c r="U741" s="1"/>
  <c r="P741"/>
  <c r="Q741"/>
  <c r="R741"/>
  <c r="S741"/>
  <c r="T741"/>
  <c r="B742"/>
  <c r="C742"/>
  <c r="D742"/>
  <c r="E742"/>
  <c r="F742"/>
  <c r="G742"/>
  <c r="H742"/>
  <c r="I742"/>
  <c r="J742"/>
  <c r="K742"/>
  <c r="L742"/>
  <c r="M742"/>
  <c r="N742"/>
  <c r="O742"/>
  <c r="U742" s="1"/>
  <c r="P742"/>
  <c r="Q742"/>
  <c r="R742"/>
  <c r="S742"/>
  <c r="T742"/>
  <c r="B743"/>
  <c r="C743"/>
  <c r="D743"/>
  <c r="E743"/>
  <c r="F743"/>
  <c r="G743"/>
  <c r="H743"/>
  <c r="I743"/>
  <c r="J743"/>
  <c r="K743"/>
  <c r="L743"/>
  <c r="M743"/>
  <c r="N743"/>
  <c r="O743"/>
  <c r="U743" s="1"/>
  <c r="P743"/>
  <c r="Q743"/>
  <c r="R743"/>
  <c r="S743"/>
  <c r="T743"/>
  <c r="B744"/>
  <c r="C744"/>
  <c r="D744"/>
  <c r="E744"/>
  <c r="F744"/>
  <c r="G744"/>
  <c r="H744"/>
  <c r="I744"/>
  <c r="J744"/>
  <c r="K744"/>
  <c r="L744"/>
  <c r="M744"/>
  <c r="N744"/>
  <c r="O744"/>
  <c r="U744" s="1"/>
  <c r="P744"/>
  <c r="Q744"/>
  <c r="R744"/>
  <c r="S744"/>
  <c r="T744"/>
  <c r="B745"/>
  <c r="C745"/>
  <c r="D745"/>
  <c r="E745"/>
  <c r="F745"/>
  <c r="G745"/>
  <c r="H745"/>
  <c r="I745"/>
  <c r="J745"/>
  <c r="K745"/>
  <c r="L745"/>
  <c r="M745"/>
  <c r="N745"/>
  <c r="O745"/>
  <c r="U745" s="1"/>
  <c r="P745"/>
  <c r="Q745"/>
  <c r="R745"/>
  <c r="S745"/>
  <c r="T745"/>
  <c r="B746"/>
  <c r="C746"/>
  <c r="D746"/>
  <c r="E746"/>
  <c r="F746"/>
  <c r="G746"/>
  <c r="H746"/>
  <c r="I746"/>
  <c r="J746"/>
  <c r="K746"/>
  <c r="L746"/>
  <c r="M746"/>
  <c r="N746"/>
  <c r="O746"/>
  <c r="U746" s="1"/>
  <c r="P746"/>
  <c r="Q746"/>
  <c r="R746"/>
  <c r="S746"/>
  <c r="T746"/>
  <c r="B747"/>
  <c r="C747"/>
  <c r="D747"/>
  <c r="E747"/>
  <c r="F747"/>
  <c r="G747"/>
  <c r="H747"/>
  <c r="I747"/>
  <c r="J747"/>
  <c r="K747"/>
  <c r="L747"/>
  <c r="M747"/>
  <c r="N747"/>
  <c r="O747"/>
  <c r="U747" s="1"/>
  <c r="P747"/>
  <c r="Q747"/>
  <c r="R747"/>
  <c r="S747"/>
  <c r="T747"/>
  <c r="B748"/>
  <c r="C748"/>
  <c r="D748"/>
  <c r="E748"/>
  <c r="F748"/>
  <c r="G748"/>
  <c r="H748"/>
  <c r="I748"/>
  <c r="J748"/>
  <c r="K748"/>
  <c r="L748"/>
  <c r="M748"/>
  <c r="N748"/>
  <c r="O748"/>
  <c r="U748" s="1"/>
  <c r="P748"/>
  <c r="Q748"/>
  <c r="R748"/>
  <c r="S748"/>
  <c r="T748"/>
  <c r="B749"/>
  <c r="C749"/>
  <c r="D749"/>
  <c r="E749"/>
  <c r="F749"/>
  <c r="G749"/>
  <c r="H749"/>
  <c r="I749"/>
  <c r="J749"/>
  <c r="K749"/>
  <c r="L749"/>
  <c r="M749"/>
  <c r="N749"/>
  <c r="O749"/>
  <c r="U749" s="1"/>
  <c r="P749"/>
  <c r="Q749"/>
  <c r="R749"/>
  <c r="S749"/>
  <c r="T749"/>
  <c r="B750"/>
  <c r="C750"/>
  <c r="D750"/>
  <c r="E750"/>
  <c r="F750"/>
  <c r="G750"/>
  <c r="H750"/>
  <c r="I750"/>
  <c r="J750"/>
  <c r="K750"/>
  <c r="L750"/>
  <c r="M750"/>
  <c r="N750"/>
  <c r="O750"/>
  <c r="U750" s="1"/>
  <c r="P750"/>
  <c r="Q750"/>
  <c r="R750"/>
  <c r="S750"/>
  <c r="T750"/>
  <c r="B751"/>
  <c r="C751"/>
  <c r="D751"/>
  <c r="E751"/>
  <c r="F751"/>
  <c r="G751"/>
  <c r="H751"/>
  <c r="I751"/>
  <c r="J751"/>
  <c r="K751"/>
  <c r="L751"/>
  <c r="M751"/>
  <c r="N751"/>
  <c r="O751"/>
  <c r="U751" s="1"/>
  <c r="P751"/>
  <c r="Q751"/>
  <c r="R751"/>
  <c r="S751"/>
  <c r="T751"/>
  <c r="B752"/>
  <c r="C752"/>
  <c r="D752"/>
  <c r="E752"/>
  <c r="F752"/>
  <c r="G752"/>
  <c r="H752"/>
  <c r="I752"/>
  <c r="J752"/>
  <c r="K752"/>
  <c r="L752"/>
  <c r="M752"/>
  <c r="N752"/>
  <c r="O752"/>
  <c r="U752" s="1"/>
  <c r="P752"/>
  <c r="Q752"/>
  <c r="R752"/>
  <c r="S752"/>
  <c r="T752"/>
  <c r="B753"/>
  <c r="C753"/>
  <c r="D753"/>
  <c r="E753"/>
  <c r="F753"/>
  <c r="G753"/>
  <c r="H753"/>
  <c r="I753"/>
  <c r="J753"/>
  <c r="K753"/>
  <c r="L753"/>
  <c r="M753"/>
  <c r="N753"/>
  <c r="O753"/>
  <c r="U753" s="1"/>
  <c r="P753"/>
  <c r="Q753"/>
  <c r="R753"/>
  <c r="S753"/>
  <c r="T753"/>
  <c r="B754"/>
  <c r="C754"/>
  <c r="D754"/>
  <c r="E754"/>
  <c r="F754"/>
  <c r="G754"/>
  <c r="H754"/>
  <c r="I754"/>
  <c r="J754"/>
  <c r="K754"/>
  <c r="L754"/>
  <c r="M754"/>
  <c r="N754"/>
  <c r="O754"/>
  <c r="U754" s="1"/>
  <c r="P754"/>
  <c r="Q754"/>
  <c r="R754"/>
  <c r="S754"/>
  <c r="T754"/>
  <c r="B755"/>
  <c r="C755"/>
  <c r="D755"/>
  <c r="E755"/>
  <c r="F755"/>
  <c r="G755"/>
  <c r="H755"/>
  <c r="I755"/>
  <c r="J755"/>
  <c r="K755"/>
  <c r="L755"/>
  <c r="M755"/>
  <c r="N755"/>
  <c r="O755"/>
  <c r="U755" s="1"/>
  <c r="P755"/>
  <c r="Q755"/>
  <c r="R755"/>
  <c r="S755"/>
  <c r="T755"/>
  <c r="B756"/>
  <c r="C756"/>
  <c r="D756"/>
  <c r="E756"/>
  <c r="F756"/>
  <c r="G756"/>
  <c r="H756"/>
  <c r="I756"/>
  <c r="J756"/>
  <c r="K756"/>
  <c r="L756"/>
  <c r="M756"/>
  <c r="N756"/>
  <c r="O756"/>
  <c r="U756" s="1"/>
  <c r="P756"/>
  <c r="Q756"/>
  <c r="R756"/>
  <c r="S756"/>
  <c r="T756"/>
  <c r="B757"/>
  <c r="C757"/>
  <c r="D757"/>
  <c r="E757"/>
  <c r="F757"/>
  <c r="G757"/>
  <c r="H757"/>
  <c r="I757"/>
  <c r="J757"/>
  <c r="K757"/>
  <c r="L757"/>
  <c r="M757"/>
  <c r="N757"/>
  <c r="O757"/>
  <c r="U757" s="1"/>
  <c r="P757"/>
  <c r="Q757"/>
  <c r="R757"/>
  <c r="S757"/>
  <c r="T757"/>
  <c r="B758"/>
  <c r="C758"/>
  <c r="D758"/>
  <c r="E758"/>
  <c r="F758"/>
  <c r="G758"/>
  <c r="H758"/>
  <c r="I758"/>
  <c r="J758"/>
  <c r="K758"/>
  <c r="L758"/>
  <c r="M758"/>
  <c r="N758"/>
  <c r="O758"/>
  <c r="U758" s="1"/>
  <c r="P758"/>
  <c r="Q758"/>
  <c r="R758"/>
  <c r="S758"/>
  <c r="T758"/>
  <c r="B759"/>
  <c r="C759"/>
  <c r="D759"/>
  <c r="E759"/>
  <c r="F759"/>
  <c r="G759"/>
  <c r="H759"/>
  <c r="I759"/>
  <c r="J759"/>
  <c r="K759"/>
  <c r="L759"/>
  <c r="M759"/>
  <c r="N759"/>
  <c r="O759"/>
  <c r="U759" s="1"/>
  <c r="P759"/>
  <c r="Q759"/>
  <c r="R759"/>
  <c r="S759"/>
  <c r="T759"/>
  <c r="B760"/>
  <c r="C760"/>
  <c r="D760"/>
  <c r="E760"/>
  <c r="F760"/>
  <c r="G760"/>
  <c r="H760"/>
  <c r="I760"/>
  <c r="J760"/>
  <c r="K760"/>
  <c r="L760"/>
  <c r="M760"/>
  <c r="N760"/>
  <c r="O760"/>
  <c r="U760" s="1"/>
  <c r="P760"/>
  <c r="Q760"/>
  <c r="R760"/>
  <c r="S760"/>
  <c r="T760"/>
  <c r="B761"/>
  <c r="C761"/>
  <c r="D761"/>
  <c r="E761"/>
  <c r="F761"/>
  <c r="G761"/>
  <c r="H761"/>
  <c r="I761"/>
  <c r="J761"/>
  <c r="K761"/>
  <c r="L761"/>
  <c r="M761"/>
  <c r="N761"/>
  <c r="O761"/>
  <c r="U761" s="1"/>
  <c r="P761"/>
  <c r="Q761"/>
  <c r="R761"/>
  <c r="S761"/>
  <c r="T761"/>
  <c r="B762"/>
  <c r="C762"/>
  <c r="D762"/>
  <c r="E762"/>
  <c r="F762"/>
  <c r="G762"/>
  <c r="H762"/>
  <c r="I762"/>
  <c r="J762"/>
  <c r="K762"/>
  <c r="L762"/>
  <c r="M762"/>
  <c r="N762"/>
  <c r="O762"/>
  <c r="U762" s="1"/>
  <c r="P762"/>
  <c r="Q762"/>
  <c r="R762"/>
  <c r="S762"/>
  <c r="T762"/>
  <c r="B763"/>
  <c r="C763"/>
  <c r="D763"/>
  <c r="E763"/>
  <c r="F763"/>
  <c r="G763"/>
  <c r="H763"/>
  <c r="I763"/>
  <c r="J763"/>
  <c r="K763"/>
  <c r="L763"/>
  <c r="M763"/>
  <c r="N763"/>
  <c r="O763"/>
  <c r="U763" s="1"/>
  <c r="P763"/>
  <c r="Q763"/>
  <c r="R763"/>
  <c r="S763"/>
  <c r="T763"/>
  <c r="B764"/>
  <c r="C764"/>
  <c r="D764"/>
  <c r="E764"/>
  <c r="F764"/>
  <c r="G764"/>
  <c r="H764"/>
  <c r="I764"/>
  <c r="J764"/>
  <c r="K764"/>
  <c r="L764"/>
  <c r="M764"/>
  <c r="N764"/>
  <c r="O764"/>
  <c r="U764" s="1"/>
  <c r="P764"/>
  <c r="Q764"/>
  <c r="R764"/>
  <c r="S764"/>
  <c r="T764"/>
  <c r="B765"/>
  <c r="C765"/>
  <c r="D765"/>
  <c r="E765"/>
  <c r="F765"/>
  <c r="G765"/>
  <c r="H765"/>
  <c r="I765"/>
  <c r="J765"/>
  <c r="K765"/>
  <c r="L765"/>
  <c r="M765"/>
  <c r="N765"/>
  <c r="O765"/>
  <c r="U765" s="1"/>
  <c r="P765"/>
  <c r="Q765"/>
  <c r="R765"/>
  <c r="S765"/>
  <c r="T765"/>
  <c r="B766"/>
  <c r="C766"/>
  <c r="D766"/>
  <c r="E766"/>
  <c r="F766"/>
  <c r="G766"/>
  <c r="H766"/>
  <c r="I766"/>
  <c r="J766"/>
  <c r="K766"/>
  <c r="L766"/>
  <c r="M766"/>
  <c r="N766"/>
  <c r="O766"/>
  <c r="U766" s="1"/>
  <c r="P766"/>
  <c r="Q766"/>
  <c r="R766"/>
  <c r="S766"/>
  <c r="T766"/>
  <c r="B767"/>
  <c r="C767"/>
  <c r="D767"/>
  <c r="E767"/>
  <c r="F767"/>
  <c r="G767"/>
  <c r="H767"/>
  <c r="I767"/>
  <c r="J767"/>
  <c r="K767"/>
  <c r="L767"/>
  <c r="M767"/>
  <c r="N767"/>
  <c r="O767"/>
  <c r="U767" s="1"/>
  <c r="P767"/>
  <c r="Q767"/>
  <c r="R767"/>
  <c r="S767"/>
  <c r="T767"/>
  <c r="B768"/>
  <c r="C768"/>
  <c r="D768"/>
  <c r="E768"/>
  <c r="F768"/>
  <c r="G768"/>
  <c r="H768"/>
  <c r="I768"/>
  <c r="J768"/>
  <c r="K768"/>
  <c r="L768"/>
  <c r="M768"/>
  <c r="N768"/>
  <c r="O768"/>
  <c r="U768" s="1"/>
  <c r="P768"/>
  <c r="Q768"/>
  <c r="R768"/>
  <c r="S768"/>
  <c r="T768"/>
  <c r="B769"/>
  <c r="C769"/>
  <c r="D769"/>
  <c r="E769"/>
  <c r="F769"/>
  <c r="G769"/>
  <c r="H769"/>
  <c r="I769"/>
  <c r="J769"/>
  <c r="K769"/>
  <c r="L769"/>
  <c r="M769"/>
  <c r="N769"/>
  <c r="O769"/>
  <c r="U769" s="1"/>
  <c r="P769"/>
  <c r="Q769"/>
  <c r="R769"/>
  <c r="S769"/>
  <c r="T769"/>
  <c r="B770"/>
  <c r="C770"/>
  <c r="D770"/>
  <c r="E770"/>
  <c r="F770"/>
  <c r="G770"/>
  <c r="H770"/>
  <c r="I770"/>
  <c r="J770"/>
  <c r="K770"/>
  <c r="L770"/>
  <c r="M770"/>
  <c r="N770"/>
  <c r="O770"/>
  <c r="U770" s="1"/>
  <c r="P770"/>
  <c r="Q770"/>
  <c r="R770"/>
  <c r="S770"/>
  <c r="T770"/>
  <c r="B771"/>
  <c r="C771"/>
  <c r="D771"/>
  <c r="E771"/>
  <c r="F771"/>
  <c r="G771"/>
  <c r="H771"/>
  <c r="I771"/>
  <c r="J771"/>
  <c r="K771"/>
  <c r="L771"/>
  <c r="M771"/>
  <c r="N771"/>
  <c r="O771"/>
  <c r="U771" s="1"/>
  <c r="P771"/>
  <c r="Q771"/>
  <c r="R771"/>
  <c r="S771"/>
  <c r="T771"/>
  <c r="B772"/>
  <c r="C772"/>
  <c r="D772"/>
  <c r="E772"/>
  <c r="F772"/>
  <c r="G772"/>
  <c r="H772"/>
  <c r="I772"/>
  <c r="J772"/>
  <c r="K772"/>
  <c r="L772"/>
  <c r="M772"/>
  <c r="N772"/>
  <c r="O772"/>
  <c r="U772" s="1"/>
  <c r="P772"/>
  <c r="Q772"/>
  <c r="R772"/>
  <c r="S772"/>
  <c r="T772"/>
  <c r="B773"/>
  <c r="C773"/>
  <c r="D773"/>
  <c r="E773"/>
  <c r="F773"/>
  <c r="G773"/>
  <c r="H773"/>
  <c r="I773"/>
  <c r="J773"/>
  <c r="K773"/>
  <c r="L773"/>
  <c r="M773"/>
  <c r="N773"/>
  <c r="O773"/>
  <c r="U773" s="1"/>
  <c r="P773"/>
  <c r="Q773"/>
  <c r="R773"/>
  <c r="S773"/>
  <c r="T773"/>
  <c r="B774"/>
  <c r="C774"/>
  <c r="D774"/>
  <c r="E774"/>
  <c r="F774"/>
  <c r="G774"/>
  <c r="H774"/>
  <c r="I774"/>
  <c r="J774"/>
  <c r="K774"/>
  <c r="L774"/>
  <c r="M774"/>
  <c r="N774"/>
  <c r="O774"/>
  <c r="U774" s="1"/>
  <c r="P774"/>
  <c r="Q774"/>
  <c r="R774"/>
  <c r="S774"/>
  <c r="T774"/>
  <c r="B775"/>
  <c r="C775"/>
  <c r="D775"/>
  <c r="E775"/>
  <c r="F775"/>
  <c r="G775"/>
  <c r="H775"/>
  <c r="I775"/>
  <c r="J775"/>
  <c r="K775"/>
  <c r="L775"/>
  <c r="M775"/>
  <c r="N775"/>
  <c r="O775"/>
  <c r="U775" s="1"/>
  <c r="P775"/>
  <c r="Q775"/>
  <c r="R775"/>
  <c r="S775"/>
  <c r="T775"/>
  <c r="B776"/>
  <c r="C776"/>
  <c r="D776"/>
  <c r="E776"/>
  <c r="F776"/>
  <c r="G776"/>
  <c r="H776"/>
  <c r="I776"/>
  <c r="J776"/>
  <c r="K776"/>
  <c r="L776"/>
  <c r="M776"/>
  <c r="N776"/>
  <c r="O776"/>
  <c r="U776" s="1"/>
  <c r="P776"/>
  <c r="Q776"/>
  <c r="R776"/>
  <c r="S776"/>
  <c r="T776"/>
  <c r="B777"/>
  <c r="C777"/>
  <c r="D777"/>
  <c r="E777"/>
  <c r="F777"/>
  <c r="G777"/>
  <c r="H777"/>
  <c r="I777"/>
  <c r="J777"/>
  <c r="K777"/>
  <c r="L777"/>
  <c r="M777"/>
  <c r="N777"/>
  <c r="O777"/>
  <c r="U777" s="1"/>
  <c r="P777"/>
  <c r="Q777"/>
  <c r="R777"/>
  <c r="S777"/>
  <c r="T777"/>
  <c r="B778"/>
  <c r="C778"/>
  <c r="D778"/>
  <c r="E778"/>
  <c r="F778"/>
  <c r="G778"/>
  <c r="H778"/>
  <c r="I778"/>
  <c r="J778"/>
  <c r="K778"/>
  <c r="L778"/>
  <c r="M778"/>
  <c r="N778"/>
  <c r="O778"/>
  <c r="U778" s="1"/>
  <c r="P778"/>
  <c r="Q778"/>
  <c r="R778"/>
  <c r="S778"/>
  <c r="T778"/>
  <c r="B779"/>
  <c r="C779"/>
  <c r="D779"/>
  <c r="E779"/>
  <c r="F779"/>
  <c r="G779"/>
  <c r="H779"/>
  <c r="I779"/>
  <c r="J779"/>
  <c r="K779"/>
  <c r="L779"/>
  <c r="M779"/>
  <c r="N779"/>
  <c r="O779"/>
  <c r="U779" s="1"/>
  <c r="P779"/>
  <c r="Q779"/>
  <c r="R779"/>
  <c r="S779"/>
  <c r="T779"/>
  <c r="B780"/>
  <c r="C780"/>
  <c r="D780"/>
  <c r="E780"/>
  <c r="F780"/>
  <c r="G780"/>
  <c r="H780"/>
  <c r="I780"/>
  <c r="J780"/>
  <c r="K780"/>
  <c r="L780"/>
  <c r="M780"/>
  <c r="N780"/>
  <c r="O780"/>
  <c r="U780" s="1"/>
  <c r="P780"/>
  <c r="Q780"/>
  <c r="R780"/>
  <c r="S780"/>
  <c r="T780"/>
  <c r="B781"/>
  <c r="C781"/>
  <c r="D781"/>
  <c r="E781"/>
  <c r="F781"/>
  <c r="G781"/>
  <c r="H781"/>
  <c r="I781"/>
  <c r="J781"/>
  <c r="K781"/>
  <c r="L781"/>
  <c r="M781"/>
  <c r="N781"/>
  <c r="O781"/>
  <c r="U781" s="1"/>
  <c r="P781"/>
  <c r="Q781"/>
  <c r="R781"/>
  <c r="S781"/>
  <c r="T781"/>
  <c r="B782"/>
  <c r="C782"/>
  <c r="D782"/>
  <c r="E782"/>
  <c r="F782"/>
  <c r="G782"/>
  <c r="H782"/>
  <c r="I782"/>
  <c r="J782"/>
  <c r="K782"/>
  <c r="L782"/>
  <c r="M782"/>
  <c r="N782"/>
  <c r="O782"/>
  <c r="U782" s="1"/>
  <c r="P782"/>
  <c r="Q782"/>
  <c r="R782"/>
  <c r="S782"/>
  <c r="T782"/>
  <c r="B783"/>
  <c r="C783"/>
  <c r="D783"/>
  <c r="E783"/>
  <c r="F783"/>
  <c r="G783"/>
  <c r="H783"/>
  <c r="I783"/>
  <c r="J783"/>
  <c r="K783"/>
  <c r="L783"/>
  <c r="M783"/>
  <c r="N783"/>
  <c r="O783"/>
  <c r="U783" s="1"/>
  <c r="P783"/>
  <c r="Q783"/>
  <c r="R783"/>
  <c r="S783"/>
  <c r="T783"/>
  <c r="B784"/>
  <c r="C784"/>
  <c r="D784"/>
  <c r="E784"/>
  <c r="F784"/>
  <c r="G784"/>
  <c r="H784"/>
  <c r="I784"/>
  <c r="J784"/>
  <c r="K784"/>
  <c r="L784"/>
  <c r="M784"/>
  <c r="N784"/>
  <c r="O784"/>
  <c r="U784" s="1"/>
  <c r="P784"/>
  <c r="Q784"/>
  <c r="R784"/>
  <c r="S784"/>
  <c r="T784"/>
  <c r="B785"/>
  <c r="C785"/>
  <c r="D785"/>
  <c r="E785"/>
  <c r="F785"/>
  <c r="G785"/>
  <c r="H785"/>
  <c r="I785"/>
  <c r="J785"/>
  <c r="K785"/>
  <c r="L785"/>
  <c r="M785"/>
  <c r="N785"/>
  <c r="O785"/>
  <c r="U785" s="1"/>
  <c r="P785"/>
  <c r="Q785"/>
  <c r="R785"/>
  <c r="S785"/>
  <c r="T785"/>
  <c r="B786"/>
  <c r="C786"/>
  <c r="D786"/>
  <c r="E786"/>
  <c r="F786"/>
  <c r="G786"/>
  <c r="H786"/>
  <c r="I786"/>
  <c r="J786"/>
  <c r="K786"/>
  <c r="L786"/>
  <c r="M786"/>
  <c r="N786"/>
  <c r="O786"/>
  <c r="U786" s="1"/>
  <c r="P786"/>
  <c r="Q786"/>
  <c r="R786"/>
  <c r="S786"/>
  <c r="T786"/>
  <c r="B787"/>
  <c r="C787"/>
  <c r="D787"/>
  <c r="E787"/>
  <c r="F787"/>
  <c r="G787"/>
  <c r="H787"/>
  <c r="I787"/>
  <c r="J787"/>
  <c r="K787"/>
  <c r="L787"/>
  <c r="M787"/>
  <c r="N787"/>
  <c r="O787"/>
  <c r="U787" s="1"/>
  <c r="P787"/>
  <c r="Q787"/>
  <c r="R787"/>
  <c r="S787"/>
  <c r="T787"/>
  <c r="B788"/>
  <c r="C788"/>
  <c r="D788"/>
  <c r="E788"/>
  <c r="F788"/>
  <c r="G788"/>
  <c r="H788"/>
  <c r="I788"/>
  <c r="J788"/>
  <c r="K788"/>
  <c r="L788"/>
  <c r="M788"/>
  <c r="N788"/>
  <c r="O788"/>
  <c r="U788" s="1"/>
  <c r="P788"/>
  <c r="Q788"/>
  <c r="R788"/>
  <c r="S788"/>
  <c r="T788"/>
  <c r="B789"/>
  <c r="C789"/>
  <c r="D789"/>
  <c r="E789"/>
  <c r="F789"/>
  <c r="G789"/>
  <c r="H789"/>
  <c r="I789"/>
  <c r="J789"/>
  <c r="K789"/>
  <c r="L789"/>
  <c r="M789"/>
  <c r="N789"/>
  <c r="O789"/>
  <c r="U789" s="1"/>
  <c r="P789"/>
  <c r="Q789"/>
  <c r="R789"/>
  <c r="S789"/>
  <c r="T789"/>
  <c r="B790"/>
  <c r="C790"/>
  <c r="D790"/>
  <c r="E790"/>
  <c r="F790"/>
  <c r="G790"/>
  <c r="H790"/>
  <c r="I790"/>
  <c r="J790"/>
  <c r="K790"/>
  <c r="L790"/>
  <c r="M790"/>
  <c r="N790"/>
  <c r="O790"/>
  <c r="U790" s="1"/>
  <c r="P790"/>
  <c r="Q790"/>
  <c r="R790"/>
  <c r="S790"/>
  <c r="T790"/>
  <c r="B791"/>
  <c r="C791"/>
  <c r="D791"/>
  <c r="E791"/>
  <c r="F791"/>
  <c r="G791"/>
  <c r="H791"/>
  <c r="I791"/>
  <c r="J791"/>
  <c r="K791"/>
  <c r="L791"/>
  <c r="M791"/>
  <c r="N791"/>
  <c r="O791"/>
  <c r="U791" s="1"/>
  <c r="P791"/>
  <c r="Q791"/>
  <c r="R791"/>
  <c r="S791"/>
  <c r="T791"/>
  <c r="B792"/>
  <c r="C792"/>
  <c r="D792"/>
  <c r="E792"/>
  <c r="F792"/>
  <c r="G792"/>
  <c r="H792"/>
  <c r="I792"/>
  <c r="J792"/>
  <c r="K792"/>
  <c r="L792"/>
  <c r="M792"/>
  <c r="N792"/>
  <c r="O792"/>
  <c r="U792" s="1"/>
  <c r="P792"/>
  <c r="Q792"/>
  <c r="R792"/>
  <c r="S792"/>
  <c r="T792"/>
  <c r="B793"/>
  <c r="C793"/>
  <c r="D793"/>
  <c r="E793"/>
  <c r="F793"/>
  <c r="G793"/>
  <c r="H793"/>
  <c r="I793"/>
  <c r="J793"/>
  <c r="K793"/>
  <c r="L793"/>
  <c r="M793"/>
  <c r="N793"/>
  <c r="O793"/>
  <c r="U793" s="1"/>
  <c r="P793"/>
  <c r="Q793"/>
  <c r="R793"/>
  <c r="S793"/>
  <c r="T793"/>
  <c r="B794"/>
  <c r="C794"/>
  <c r="D794"/>
  <c r="E794"/>
  <c r="F794"/>
  <c r="G794"/>
  <c r="H794"/>
  <c r="I794"/>
  <c r="J794"/>
  <c r="K794"/>
  <c r="L794"/>
  <c r="M794"/>
  <c r="N794"/>
  <c r="O794"/>
  <c r="U794" s="1"/>
  <c r="P794"/>
  <c r="Q794"/>
  <c r="R794"/>
  <c r="S794"/>
  <c r="T794"/>
  <c r="B795"/>
  <c r="C795"/>
  <c r="D795"/>
  <c r="E795"/>
  <c r="F795"/>
  <c r="G795"/>
  <c r="H795"/>
  <c r="I795"/>
  <c r="J795"/>
  <c r="K795"/>
  <c r="L795"/>
  <c r="M795"/>
  <c r="N795"/>
  <c r="O795"/>
  <c r="U795" s="1"/>
  <c r="P795"/>
  <c r="Q795"/>
  <c r="R795"/>
  <c r="S795"/>
  <c r="T795"/>
  <c r="B796"/>
  <c r="C796"/>
  <c r="D796"/>
  <c r="E796"/>
  <c r="F796"/>
  <c r="G796"/>
  <c r="H796"/>
  <c r="I796"/>
  <c r="J796"/>
  <c r="K796"/>
  <c r="L796"/>
  <c r="M796"/>
  <c r="N796"/>
  <c r="O796"/>
  <c r="U796" s="1"/>
  <c r="P796"/>
  <c r="Q796"/>
  <c r="R796"/>
  <c r="S796"/>
  <c r="T796"/>
  <c r="B797"/>
  <c r="C797"/>
  <c r="D797"/>
  <c r="E797"/>
  <c r="F797"/>
  <c r="G797"/>
  <c r="H797"/>
  <c r="I797"/>
  <c r="J797"/>
  <c r="K797"/>
  <c r="L797"/>
  <c r="M797"/>
  <c r="N797"/>
  <c r="O797"/>
  <c r="U797" s="1"/>
  <c r="P797"/>
  <c r="Q797"/>
  <c r="R797"/>
  <c r="S797"/>
  <c r="T797"/>
  <c r="B798"/>
  <c r="C798"/>
  <c r="D798"/>
  <c r="E798"/>
  <c r="F798"/>
  <c r="G798"/>
  <c r="H798"/>
  <c r="I798"/>
  <c r="J798"/>
  <c r="K798"/>
  <c r="L798"/>
  <c r="M798"/>
  <c r="N798"/>
  <c r="O798"/>
  <c r="U798" s="1"/>
  <c r="P798"/>
  <c r="Q798"/>
  <c r="R798"/>
  <c r="S798"/>
  <c r="T798"/>
  <c r="B799"/>
  <c r="C799"/>
  <c r="D799"/>
  <c r="E799"/>
  <c r="F799"/>
  <c r="G799"/>
  <c r="H799"/>
  <c r="I799"/>
  <c r="J799"/>
  <c r="K799"/>
  <c r="L799"/>
  <c r="M799"/>
  <c r="N799"/>
  <c r="O799"/>
  <c r="U799" s="1"/>
  <c r="P799"/>
  <c r="Q799"/>
  <c r="R799"/>
  <c r="S799"/>
  <c r="T799"/>
  <c r="B800"/>
  <c r="C800"/>
  <c r="D800"/>
  <c r="E800"/>
  <c r="F800"/>
  <c r="G800"/>
  <c r="H800"/>
  <c r="I800"/>
  <c r="J800"/>
  <c r="K800"/>
  <c r="L800"/>
  <c r="M800"/>
  <c r="N800"/>
  <c r="O800"/>
  <c r="U800" s="1"/>
  <c r="P800"/>
  <c r="Q800"/>
  <c r="R800"/>
  <c r="S800"/>
  <c r="T800"/>
  <c r="B801"/>
  <c r="C801"/>
  <c r="D801"/>
  <c r="E801"/>
  <c r="F801"/>
  <c r="G801"/>
  <c r="H801"/>
  <c r="I801"/>
  <c r="J801"/>
  <c r="K801"/>
  <c r="L801"/>
  <c r="M801"/>
  <c r="N801"/>
  <c r="O801"/>
  <c r="U801" s="1"/>
  <c r="P801"/>
  <c r="Q801"/>
  <c r="R801"/>
  <c r="S801"/>
  <c r="T801"/>
  <c r="B802"/>
  <c r="C802"/>
  <c r="D802"/>
  <c r="E802"/>
  <c r="F802"/>
  <c r="G802"/>
  <c r="H802"/>
  <c r="I802"/>
  <c r="J802"/>
  <c r="K802"/>
  <c r="L802"/>
  <c r="M802"/>
  <c r="N802"/>
  <c r="O802"/>
  <c r="U802" s="1"/>
  <c r="P802"/>
  <c r="Q802"/>
  <c r="R802"/>
  <c r="S802"/>
  <c r="T802"/>
  <c r="B803"/>
  <c r="C803"/>
  <c r="D803"/>
  <c r="E803"/>
  <c r="F803"/>
  <c r="G803"/>
  <c r="H803"/>
  <c r="I803"/>
  <c r="J803"/>
  <c r="K803"/>
  <c r="L803"/>
  <c r="M803"/>
  <c r="N803"/>
  <c r="O803"/>
  <c r="U803" s="1"/>
  <c r="P803"/>
  <c r="Q803"/>
  <c r="R803"/>
  <c r="S803"/>
  <c r="T803"/>
  <c r="B804"/>
  <c r="C804"/>
  <c r="D804"/>
  <c r="E804"/>
  <c r="F804"/>
  <c r="G804"/>
  <c r="H804"/>
  <c r="I804"/>
  <c r="J804"/>
  <c r="K804"/>
  <c r="L804"/>
  <c r="M804"/>
  <c r="N804"/>
  <c r="O804"/>
  <c r="U804" s="1"/>
  <c r="P804"/>
  <c r="Q804"/>
  <c r="R804"/>
  <c r="S804"/>
  <c r="T804"/>
  <c r="B805"/>
  <c r="C805"/>
  <c r="D805"/>
  <c r="E805"/>
  <c r="F805"/>
  <c r="G805"/>
  <c r="H805"/>
  <c r="I805"/>
  <c r="J805"/>
  <c r="K805"/>
  <c r="L805"/>
  <c r="M805"/>
  <c r="N805"/>
  <c r="O805"/>
  <c r="U805" s="1"/>
  <c r="P805"/>
  <c r="Q805"/>
  <c r="R805"/>
  <c r="S805"/>
  <c r="T805"/>
  <c r="B806"/>
  <c r="C806"/>
  <c r="D806"/>
  <c r="E806"/>
  <c r="F806"/>
  <c r="G806"/>
  <c r="H806"/>
  <c r="I806"/>
  <c r="J806"/>
  <c r="K806"/>
  <c r="L806"/>
  <c r="M806"/>
  <c r="N806"/>
  <c r="O806"/>
  <c r="U806" s="1"/>
  <c r="P806"/>
  <c r="Q806"/>
  <c r="R806"/>
  <c r="S806"/>
  <c r="T806"/>
  <c r="B807"/>
  <c r="C807"/>
  <c r="D807"/>
  <c r="E807"/>
  <c r="F807"/>
  <c r="G807"/>
  <c r="H807"/>
  <c r="I807"/>
  <c r="J807"/>
  <c r="K807"/>
  <c r="L807"/>
  <c r="M807"/>
  <c r="N807"/>
  <c r="O807"/>
  <c r="U807" s="1"/>
  <c r="P807"/>
  <c r="Q807"/>
  <c r="R807"/>
  <c r="S807"/>
  <c r="T807"/>
  <c r="B808"/>
  <c r="C808"/>
  <c r="D808"/>
  <c r="E808"/>
  <c r="F808"/>
  <c r="G808"/>
  <c r="H808"/>
  <c r="I808"/>
  <c r="J808"/>
  <c r="K808"/>
  <c r="L808"/>
  <c r="M808"/>
  <c r="N808"/>
  <c r="O808"/>
  <c r="U808" s="1"/>
  <c r="P808"/>
  <c r="Q808"/>
  <c r="R808"/>
  <c r="S808"/>
  <c r="T808"/>
  <c r="B809"/>
  <c r="C809"/>
  <c r="D809"/>
  <c r="E809"/>
  <c r="F809"/>
  <c r="G809"/>
  <c r="H809"/>
  <c r="I809"/>
  <c r="J809"/>
  <c r="K809"/>
  <c r="L809"/>
  <c r="M809"/>
  <c r="N809"/>
  <c r="O809"/>
  <c r="U809" s="1"/>
  <c r="P809"/>
  <c r="Q809"/>
  <c r="R809"/>
  <c r="S809"/>
  <c r="T809"/>
  <c r="B810"/>
  <c r="C810"/>
  <c r="D810"/>
  <c r="E810"/>
  <c r="F810"/>
  <c r="G810"/>
  <c r="H810"/>
  <c r="I810"/>
  <c r="J810"/>
  <c r="K810"/>
  <c r="L810"/>
  <c r="M810"/>
  <c r="N810"/>
  <c r="O810"/>
  <c r="U810" s="1"/>
  <c r="P810"/>
  <c r="Q810"/>
  <c r="R810"/>
  <c r="S810"/>
  <c r="T810"/>
  <c r="B811"/>
  <c r="C811"/>
  <c r="D811"/>
  <c r="E811"/>
  <c r="F811"/>
  <c r="G811"/>
  <c r="H811"/>
  <c r="I811"/>
  <c r="J811"/>
  <c r="K811"/>
  <c r="L811"/>
  <c r="M811"/>
  <c r="N811"/>
  <c r="O811"/>
  <c r="U811" s="1"/>
  <c r="P811"/>
  <c r="Q811"/>
  <c r="R811"/>
  <c r="S811"/>
  <c r="T811"/>
  <c r="B812"/>
  <c r="C812"/>
  <c r="D812"/>
  <c r="E812"/>
  <c r="F812"/>
  <c r="G812"/>
  <c r="H812"/>
  <c r="I812"/>
  <c r="J812"/>
  <c r="K812"/>
  <c r="L812"/>
  <c r="M812"/>
  <c r="N812"/>
  <c r="O812"/>
  <c r="U812" s="1"/>
  <c r="P812"/>
  <c r="Q812"/>
  <c r="R812"/>
  <c r="S812"/>
  <c r="T812"/>
  <c r="B813"/>
  <c r="C813"/>
  <c r="D813"/>
  <c r="E813"/>
  <c r="F813"/>
  <c r="G813"/>
  <c r="H813"/>
  <c r="I813"/>
  <c r="J813"/>
  <c r="K813"/>
  <c r="L813"/>
  <c r="M813"/>
  <c r="N813"/>
  <c r="O813"/>
  <c r="U813" s="1"/>
  <c r="P813"/>
  <c r="Q813"/>
  <c r="R813"/>
  <c r="S813"/>
  <c r="T813"/>
  <c r="B814"/>
  <c r="C814"/>
  <c r="D814"/>
  <c r="E814"/>
  <c r="F814"/>
  <c r="G814"/>
  <c r="H814"/>
  <c r="I814"/>
  <c r="J814"/>
  <c r="K814"/>
  <c r="L814"/>
  <c r="M814"/>
  <c r="N814"/>
  <c r="O814"/>
  <c r="U814" s="1"/>
  <c r="P814"/>
  <c r="Q814"/>
  <c r="R814"/>
  <c r="S814"/>
  <c r="T814"/>
  <c r="B815"/>
  <c r="C815"/>
  <c r="D815"/>
  <c r="E815"/>
  <c r="F815"/>
  <c r="G815"/>
  <c r="H815"/>
  <c r="I815"/>
  <c r="J815"/>
  <c r="K815"/>
  <c r="L815"/>
  <c r="M815"/>
  <c r="N815"/>
  <c r="O815"/>
  <c r="U815" s="1"/>
  <c r="P815"/>
  <c r="Q815"/>
  <c r="R815"/>
  <c r="S815"/>
  <c r="T815"/>
  <c r="B816"/>
  <c r="C816"/>
  <c r="D816"/>
  <c r="E816"/>
  <c r="F816"/>
  <c r="G816"/>
  <c r="H816"/>
  <c r="I816"/>
  <c r="J816"/>
  <c r="K816"/>
  <c r="L816"/>
  <c r="M816"/>
  <c r="N816"/>
  <c r="O816"/>
  <c r="U816" s="1"/>
  <c r="P816"/>
  <c r="Q816"/>
  <c r="R816"/>
  <c r="S816"/>
  <c r="T816"/>
  <c r="B817"/>
  <c r="C817"/>
  <c r="D817"/>
  <c r="E817"/>
  <c r="F817"/>
  <c r="G817"/>
  <c r="H817"/>
  <c r="I817"/>
  <c r="J817"/>
  <c r="K817"/>
  <c r="L817"/>
  <c r="M817"/>
  <c r="N817"/>
  <c r="O817"/>
  <c r="U817" s="1"/>
  <c r="P817"/>
  <c r="Q817"/>
  <c r="R817"/>
  <c r="S817"/>
  <c r="T817"/>
  <c r="B818"/>
  <c r="C818"/>
  <c r="D818"/>
  <c r="E818"/>
  <c r="F818"/>
  <c r="G818"/>
  <c r="H818"/>
  <c r="I818"/>
  <c r="J818"/>
  <c r="K818"/>
  <c r="L818"/>
  <c r="M818"/>
  <c r="N818"/>
  <c r="O818"/>
  <c r="U818" s="1"/>
  <c r="P818"/>
  <c r="Q818"/>
  <c r="R818"/>
  <c r="S818"/>
  <c r="T818"/>
  <c r="B819"/>
  <c r="C819"/>
  <c r="D819"/>
  <c r="E819"/>
  <c r="F819"/>
  <c r="G819"/>
  <c r="H819"/>
  <c r="I819"/>
  <c r="J819"/>
  <c r="K819"/>
  <c r="L819"/>
  <c r="M819"/>
  <c r="N819"/>
  <c r="O819"/>
  <c r="U819" s="1"/>
  <c r="P819"/>
  <c r="Q819"/>
  <c r="R819"/>
  <c r="S819"/>
  <c r="T819"/>
  <c r="B820"/>
  <c r="C820"/>
  <c r="D820"/>
  <c r="E820"/>
  <c r="F820"/>
  <c r="G820"/>
  <c r="H820"/>
  <c r="I820"/>
  <c r="J820"/>
  <c r="K820"/>
  <c r="L820"/>
  <c r="M820"/>
  <c r="N820"/>
  <c r="O820"/>
  <c r="U820" s="1"/>
  <c r="P820"/>
  <c r="Q820"/>
  <c r="R820"/>
  <c r="S820"/>
  <c r="T820"/>
  <c r="B821"/>
  <c r="C821"/>
  <c r="D821"/>
  <c r="E821"/>
  <c r="F821"/>
  <c r="G821"/>
  <c r="H821"/>
  <c r="I821"/>
  <c r="J821"/>
  <c r="K821"/>
  <c r="L821"/>
  <c r="M821"/>
  <c r="N821"/>
  <c r="O821"/>
  <c r="U821" s="1"/>
  <c r="P821"/>
  <c r="Q821"/>
  <c r="R821"/>
  <c r="S821"/>
  <c r="T821"/>
  <c r="B822"/>
  <c r="C822"/>
  <c r="D822"/>
  <c r="E822"/>
  <c r="F822"/>
  <c r="G822"/>
  <c r="H822"/>
  <c r="I822"/>
  <c r="J822"/>
  <c r="K822"/>
  <c r="L822"/>
  <c r="M822"/>
  <c r="N822"/>
  <c r="O822"/>
  <c r="U822" s="1"/>
  <c r="P822"/>
  <c r="Q822"/>
  <c r="R822"/>
  <c r="S822"/>
  <c r="T822"/>
  <c r="B823"/>
  <c r="C823"/>
  <c r="D823"/>
  <c r="E823"/>
  <c r="F823"/>
  <c r="G823"/>
  <c r="H823"/>
  <c r="I823"/>
  <c r="J823"/>
  <c r="K823"/>
  <c r="L823"/>
  <c r="M823"/>
  <c r="N823"/>
  <c r="O823"/>
  <c r="U823" s="1"/>
  <c r="P823"/>
  <c r="Q823"/>
  <c r="R823"/>
  <c r="S823"/>
  <c r="T823"/>
  <c r="B824"/>
  <c r="C824"/>
  <c r="D824"/>
  <c r="E824"/>
  <c r="F824"/>
  <c r="G824"/>
  <c r="H824"/>
  <c r="I824"/>
  <c r="J824"/>
  <c r="K824"/>
  <c r="L824"/>
  <c r="M824"/>
  <c r="N824"/>
  <c r="O824"/>
  <c r="U824" s="1"/>
  <c r="P824"/>
  <c r="Q824"/>
  <c r="R824"/>
  <c r="S824"/>
  <c r="T824"/>
  <c r="B825"/>
  <c r="C825"/>
  <c r="D825"/>
  <c r="E825"/>
  <c r="F825"/>
  <c r="G825"/>
  <c r="H825"/>
  <c r="I825"/>
  <c r="J825"/>
  <c r="K825"/>
  <c r="L825"/>
  <c r="M825"/>
  <c r="N825"/>
  <c r="O825"/>
  <c r="U825" s="1"/>
  <c r="P825"/>
  <c r="Q825"/>
  <c r="R825"/>
  <c r="S825"/>
  <c r="T825"/>
  <c r="B826"/>
  <c r="C826"/>
  <c r="D826"/>
  <c r="E826"/>
  <c r="F826"/>
  <c r="G826"/>
  <c r="H826"/>
  <c r="I826"/>
  <c r="J826"/>
  <c r="K826"/>
  <c r="L826"/>
  <c r="M826"/>
  <c r="N826"/>
  <c r="O826"/>
  <c r="U826" s="1"/>
  <c r="P826"/>
  <c r="Q826"/>
  <c r="R826"/>
  <c r="S826"/>
  <c r="T826"/>
  <c r="B827"/>
  <c r="C827"/>
  <c r="D827"/>
  <c r="E827"/>
  <c r="F827"/>
  <c r="G827"/>
  <c r="H827"/>
  <c r="I827"/>
  <c r="J827"/>
  <c r="K827"/>
  <c r="L827"/>
  <c r="M827"/>
  <c r="N827"/>
  <c r="O827"/>
  <c r="U827" s="1"/>
  <c r="P827"/>
  <c r="Q827"/>
  <c r="R827"/>
  <c r="S827"/>
  <c r="T827"/>
  <c r="B828"/>
  <c r="C828"/>
  <c r="D828"/>
  <c r="E828"/>
  <c r="F828"/>
  <c r="G828"/>
  <c r="H828"/>
  <c r="I828"/>
  <c r="J828"/>
  <c r="K828"/>
  <c r="L828"/>
  <c r="M828"/>
  <c r="N828"/>
  <c r="O828"/>
  <c r="U828" s="1"/>
  <c r="P828"/>
  <c r="Q828"/>
  <c r="R828"/>
  <c r="S828"/>
  <c r="T828"/>
  <c r="B829"/>
  <c r="C829"/>
  <c r="D829"/>
  <c r="E829"/>
  <c r="F829"/>
  <c r="G829"/>
  <c r="H829"/>
  <c r="I829"/>
  <c r="J829"/>
  <c r="K829"/>
  <c r="L829"/>
  <c r="M829"/>
  <c r="N829"/>
  <c r="O829"/>
  <c r="U829" s="1"/>
  <c r="P829"/>
  <c r="Q829"/>
  <c r="R829"/>
  <c r="S829"/>
  <c r="T829"/>
  <c r="B830"/>
  <c r="C830"/>
  <c r="D830"/>
  <c r="E830"/>
  <c r="F830"/>
  <c r="G830"/>
  <c r="H830"/>
  <c r="I830"/>
  <c r="J830"/>
  <c r="K830"/>
  <c r="L830"/>
  <c r="M830"/>
  <c r="N830"/>
  <c r="O830"/>
  <c r="U830" s="1"/>
  <c r="P830"/>
  <c r="Q830"/>
  <c r="R830"/>
  <c r="S830"/>
  <c r="T830"/>
  <c r="B831"/>
  <c r="C831"/>
  <c r="D831"/>
  <c r="E831"/>
  <c r="F831"/>
  <c r="G831"/>
  <c r="H831"/>
  <c r="I831"/>
  <c r="J831"/>
  <c r="K831"/>
  <c r="L831"/>
  <c r="M831"/>
  <c r="N831"/>
  <c r="O831"/>
  <c r="U831" s="1"/>
  <c r="P831"/>
  <c r="Q831"/>
  <c r="R831"/>
  <c r="S831"/>
  <c r="T831"/>
  <c r="B832"/>
  <c r="C832"/>
  <c r="D832"/>
  <c r="E832"/>
  <c r="F832"/>
  <c r="G832"/>
  <c r="H832"/>
  <c r="I832"/>
  <c r="J832"/>
  <c r="K832"/>
  <c r="L832"/>
  <c r="M832"/>
  <c r="N832"/>
  <c r="O832"/>
  <c r="U832" s="1"/>
  <c r="P832"/>
  <c r="Q832"/>
  <c r="R832"/>
  <c r="S832"/>
  <c r="T832"/>
  <c r="B833"/>
  <c r="C833"/>
  <c r="D833"/>
  <c r="E833"/>
  <c r="F833"/>
  <c r="G833"/>
  <c r="H833"/>
  <c r="I833"/>
  <c r="J833"/>
  <c r="K833"/>
  <c r="L833"/>
  <c r="M833"/>
  <c r="N833"/>
  <c r="O833"/>
  <c r="U833" s="1"/>
  <c r="P833"/>
  <c r="Q833"/>
  <c r="R833"/>
  <c r="S833"/>
  <c r="T833"/>
  <c r="B834"/>
  <c r="C834"/>
  <c r="D834"/>
  <c r="E834"/>
  <c r="F834"/>
  <c r="G834"/>
  <c r="H834"/>
  <c r="I834"/>
  <c r="J834"/>
  <c r="K834"/>
  <c r="L834"/>
  <c r="M834"/>
  <c r="N834"/>
  <c r="O834"/>
  <c r="U834" s="1"/>
  <c r="P834"/>
  <c r="Q834"/>
  <c r="R834"/>
  <c r="S834"/>
  <c r="T834"/>
  <c r="B835"/>
  <c r="C835"/>
  <c r="D835"/>
  <c r="E835"/>
  <c r="F835"/>
  <c r="G835"/>
  <c r="H835"/>
  <c r="I835"/>
  <c r="J835"/>
  <c r="K835"/>
  <c r="L835"/>
  <c r="M835"/>
  <c r="N835"/>
  <c r="O835"/>
  <c r="U835" s="1"/>
  <c r="P835"/>
  <c r="Q835"/>
  <c r="R835"/>
  <c r="S835"/>
  <c r="T835"/>
  <c r="B836"/>
  <c r="C836"/>
  <c r="D836"/>
  <c r="E836"/>
  <c r="F836"/>
  <c r="G836"/>
  <c r="H836"/>
  <c r="I836"/>
  <c r="J836"/>
  <c r="K836"/>
  <c r="L836"/>
  <c r="M836"/>
  <c r="N836"/>
  <c r="O836"/>
  <c r="U836" s="1"/>
  <c r="P836"/>
  <c r="Q836"/>
  <c r="R836"/>
  <c r="S836"/>
  <c r="T836"/>
  <c r="B837"/>
  <c r="C837"/>
  <c r="D837"/>
  <c r="E837"/>
  <c r="F837"/>
  <c r="G837"/>
  <c r="H837"/>
  <c r="I837"/>
  <c r="J837"/>
  <c r="K837"/>
  <c r="L837"/>
  <c r="M837"/>
  <c r="N837"/>
  <c r="O837"/>
  <c r="U837" s="1"/>
  <c r="P837"/>
  <c r="Q837"/>
  <c r="R837"/>
  <c r="S837"/>
  <c r="T837"/>
  <c r="B838"/>
  <c r="C838"/>
  <c r="D838"/>
  <c r="E838"/>
  <c r="F838"/>
  <c r="G838"/>
  <c r="H838"/>
  <c r="I838"/>
  <c r="J838"/>
  <c r="K838"/>
  <c r="L838"/>
  <c r="M838"/>
  <c r="N838"/>
  <c r="O838"/>
  <c r="U838" s="1"/>
  <c r="P838"/>
  <c r="Q838"/>
  <c r="R838"/>
  <c r="S838"/>
  <c r="T838"/>
  <c r="B839"/>
  <c r="C839"/>
  <c r="D839"/>
  <c r="E839"/>
  <c r="F839"/>
  <c r="G839"/>
  <c r="H839"/>
  <c r="I839"/>
  <c r="J839"/>
  <c r="K839"/>
  <c r="L839"/>
  <c r="M839"/>
  <c r="N839"/>
  <c r="O839"/>
  <c r="U839" s="1"/>
  <c r="P839"/>
  <c r="Q839"/>
  <c r="R839"/>
  <c r="S839"/>
  <c r="T839"/>
  <c r="B840"/>
  <c r="C840"/>
  <c r="D840"/>
  <c r="E840"/>
  <c r="F840"/>
  <c r="G840"/>
  <c r="H840"/>
  <c r="I840"/>
  <c r="J840"/>
  <c r="K840"/>
  <c r="L840"/>
  <c r="M840"/>
  <c r="N840"/>
  <c r="O840"/>
  <c r="U840" s="1"/>
  <c r="P840"/>
  <c r="Q840"/>
  <c r="R840"/>
  <c r="S840"/>
  <c r="T840"/>
  <c r="B841"/>
  <c r="C841"/>
  <c r="D841"/>
  <c r="E841"/>
  <c r="F841"/>
  <c r="G841"/>
  <c r="H841"/>
  <c r="I841"/>
  <c r="J841"/>
  <c r="K841"/>
  <c r="L841"/>
  <c r="M841"/>
  <c r="N841"/>
  <c r="O841"/>
  <c r="U841" s="1"/>
  <c r="P841"/>
  <c r="Q841"/>
  <c r="R841"/>
  <c r="S841"/>
  <c r="T841"/>
  <c r="B842"/>
  <c r="C842"/>
  <c r="D842"/>
  <c r="E842"/>
  <c r="F842"/>
  <c r="G842"/>
  <c r="H842"/>
  <c r="I842"/>
  <c r="J842"/>
  <c r="K842"/>
  <c r="L842"/>
  <c r="M842"/>
  <c r="N842"/>
  <c r="O842"/>
  <c r="U842" s="1"/>
  <c r="P842"/>
  <c r="Q842"/>
  <c r="R842"/>
  <c r="S842"/>
  <c r="T842"/>
  <c r="B843"/>
  <c r="C843"/>
  <c r="D843"/>
  <c r="E843"/>
  <c r="F843"/>
  <c r="G843"/>
  <c r="H843"/>
  <c r="I843"/>
  <c r="J843"/>
  <c r="K843"/>
  <c r="L843"/>
  <c r="M843"/>
  <c r="N843"/>
  <c r="O843"/>
  <c r="U843" s="1"/>
  <c r="P843"/>
  <c r="Q843"/>
  <c r="R843"/>
  <c r="S843"/>
  <c r="T843"/>
  <c r="B844"/>
  <c r="C844"/>
  <c r="D844"/>
  <c r="E844"/>
  <c r="F844"/>
  <c r="G844"/>
  <c r="H844"/>
  <c r="I844"/>
  <c r="J844"/>
  <c r="K844"/>
  <c r="L844"/>
  <c r="M844"/>
  <c r="N844"/>
  <c r="O844"/>
  <c r="U844" s="1"/>
  <c r="P844"/>
  <c r="Q844"/>
  <c r="R844"/>
  <c r="S844"/>
  <c r="T844"/>
  <c r="B845"/>
  <c r="C845"/>
  <c r="D845"/>
  <c r="E845"/>
  <c r="F845"/>
  <c r="G845"/>
  <c r="H845"/>
  <c r="I845"/>
  <c r="J845"/>
  <c r="K845"/>
  <c r="L845"/>
  <c r="M845"/>
  <c r="N845"/>
  <c r="O845"/>
  <c r="U845" s="1"/>
  <c r="P845"/>
  <c r="Q845"/>
  <c r="R845"/>
  <c r="S845"/>
  <c r="T845"/>
  <c r="B846"/>
  <c r="C846"/>
  <c r="D846"/>
  <c r="E846"/>
  <c r="F846"/>
  <c r="G846"/>
  <c r="H846"/>
  <c r="I846"/>
  <c r="J846"/>
  <c r="K846"/>
  <c r="L846"/>
  <c r="M846"/>
  <c r="N846"/>
  <c r="O846"/>
  <c r="U846" s="1"/>
  <c r="P846"/>
  <c r="Q846"/>
  <c r="R846"/>
  <c r="S846"/>
  <c r="T846"/>
  <c r="B847"/>
  <c r="C847"/>
  <c r="D847"/>
  <c r="E847"/>
  <c r="F847"/>
  <c r="G847"/>
  <c r="H847"/>
  <c r="I847"/>
  <c r="J847"/>
  <c r="K847"/>
  <c r="L847"/>
  <c r="M847"/>
  <c r="N847"/>
  <c r="O847"/>
  <c r="U847" s="1"/>
  <c r="P847"/>
  <c r="Q847"/>
  <c r="R847"/>
  <c r="S847"/>
  <c r="T847"/>
  <c r="B848"/>
  <c r="C848"/>
  <c r="D848"/>
  <c r="E848"/>
  <c r="F848"/>
  <c r="G848"/>
  <c r="H848"/>
  <c r="I848"/>
  <c r="J848"/>
  <c r="K848"/>
  <c r="L848"/>
  <c r="M848"/>
  <c r="N848"/>
  <c r="O848"/>
  <c r="U848" s="1"/>
  <c r="P848"/>
  <c r="Q848"/>
  <c r="R848"/>
  <c r="S848"/>
  <c r="T848"/>
  <c r="B849"/>
  <c r="C849"/>
  <c r="D849"/>
  <c r="E849"/>
  <c r="F849"/>
  <c r="G849"/>
  <c r="H849"/>
  <c r="I849"/>
  <c r="J849"/>
  <c r="K849"/>
  <c r="L849"/>
  <c r="M849"/>
  <c r="N849"/>
  <c r="O849"/>
  <c r="U849" s="1"/>
  <c r="P849"/>
  <c r="Q849"/>
  <c r="R849"/>
  <c r="S849"/>
  <c r="T849"/>
  <c r="B850"/>
  <c r="C850"/>
  <c r="D850"/>
  <c r="E850"/>
  <c r="F850"/>
  <c r="G850"/>
  <c r="H850"/>
  <c r="I850"/>
  <c r="J850"/>
  <c r="K850"/>
  <c r="L850"/>
  <c r="M850"/>
  <c r="N850"/>
  <c r="O850"/>
  <c r="U850" s="1"/>
  <c r="P850"/>
  <c r="Q850"/>
  <c r="R850"/>
  <c r="S850"/>
  <c r="T850"/>
  <c r="B851"/>
  <c r="C851"/>
  <c r="D851"/>
  <c r="E851"/>
  <c r="F851"/>
  <c r="G851"/>
  <c r="H851"/>
  <c r="I851"/>
  <c r="J851"/>
  <c r="K851"/>
  <c r="L851"/>
  <c r="M851"/>
  <c r="N851"/>
  <c r="O851"/>
  <c r="U851" s="1"/>
  <c r="P851"/>
  <c r="Q851"/>
  <c r="R851"/>
  <c r="S851"/>
  <c r="T851"/>
  <c r="B852"/>
  <c r="C852"/>
  <c r="D852"/>
  <c r="E852"/>
  <c r="F852"/>
  <c r="G852"/>
  <c r="H852"/>
  <c r="I852"/>
  <c r="J852"/>
  <c r="K852"/>
  <c r="L852"/>
  <c r="M852"/>
  <c r="N852"/>
  <c r="O852"/>
  <c r="U852" s="1"/>
  <c r="P852"/>
  <c r="Q852"/>
  <c r="R852"/>
  <c r="S852"/>
  <c r="T852"/>
  <c r="B853"/>
  <c r="C853"/>
  <c r="D853"/>
  <c r="E853"/>
  <c r="F853"/>
  <c r="G853"/>
  <c r="H853"/>
  <c r="I853"/>
  <c r="J853"/>
  <c r="K853"/>
  <c r="L853"/>
  <c r="M853"/>
  <c r="N853"/>
  <c r="O853"/>
  <c r="U853" s="1"/>
  <c r="P853"/>
  <c r="Q853"/>
  <c r="R853"/>
  <c r="S853"/>
  <c r="T853"/>
  <c r="B854"/>
  <c r="C854"/>
  <c r="D854"/>
  <c r="E854"/>
  <c r="F854"/>
  <c r="G854"/>
  <c r="H854"/>
  <c r="I854"/>
  <c r="J854"/>
  <c r="K854"/>
  <c r="L854"/>
  <c r="M854"/>
  <c r="N854"/>
  <c r="O854"/>
  <c r="U854" s="1"/>
  <c r="P854"/>
  <c r="Q854"/>
  <c r="R854"/>
  <c r="S854"/>
  <c r="T854"/>
  <c r="B855"/>
  <c r="C855"/>
  <c r="D855"/>
  <c r="E855"/>
  <c r="F855"/>
  <c r="G855"/>
  <c r="H855"/>
  <c r="I855"/>
  <c r="J855"/>
  <c r="K855"/>
  <c r="L855"/>
  <c r="M855"/>
  <c r="N855"/>
  <c r="O855"/>
  <c r="U855" s="1"/>
  <c r="P855"/>
  <c r="Q855"/>
  <c r="R855"/>
  <c r="S855"/>
  <c r="T855"/>
  <c r="B856"/>
  <c r="C856"/>
  <c r="D856"/>
  <c r="E856"/>
  <c r="F856"/>
  <c r="G856"/>
  <c r="H856"/>
  <c r="I856"/>
  <c r="J856"/>
  <c r="K856"/>
  <c r="L856"/>
  <c r="M856"/>
  <c r="N856"/>
  <c r="O856"/>
  <c r="U856" s="1"/>
  <c r="P856"/>
  <c r="Q856"/>
  <c r="R856"/>
  <c r="S856"/>
  <c r="T856"/>
  <c r="B857"/>
  <c r="C857"/>
  <c r="D857"/>
  <c r="E857"/>
  <c r="F857"/>
  <c r="G857"/>
  <c r="H857"/>
  <c r="I857"/>
  <c r="J857"/>
  <c r="K857"/>
  <c r="L857"/>
  <c r="M857"/>
  <c r="N857"/>
  <c r="O857"/>
  <c r="U857" s="1"/>
  <c r="P857"/>
  <c r="Q857"/>
  <c r="R857"/>
  <c r="S857"/>
  <c r="T857"/>
  <c r="B858"/>
  <c r="C858"/>
  <c r="D858"/>
  <c r="E858"/>
  <c r="F858"/>
  <c r="G858"/>
  <c r="H858"/>
  <c r="I858"/>
  <c r="J858"/>
  <c r="K858"/>
  <c r="L858"/>
  <c r="M858"/>
  <c r="N858"/>
  <c r="O858"/>
  <c r="U858" s="1"/>
  <c r="P858"/>
  <c r="Q858"/>
  <c r="R858"/>
  <c r="S858"/>
  <c r="T858"/>
  <c r="B859"/>
  <c r="C859"/>
  <c r="D859"/>
  <c r="E859"/>
  <c r="F859"/>
  <c r="G859"/>
  <c r="H859"/>
  <c r="I859"/>
  <c r="J859"/>
  <c r="K859"/>
  <c r="L859"/>
  <c r="M859"/>
  <c r="N859"/>
  <c r="O859"/>
  <c r="U859" s="1"/>
  <c r="P859"/>
  <c r="Q859"/>
  <c r="R859"/>
  <c r="S859"/>
  <c r="T859"/>
  <c r="B860"/>
  <c r="C860"/>
  <c r="D860"/>
  <c r="E860"/>
  <c r="F860"/>
  <c r="G860"/>
  <c r="H860"/>
  <c r="I860"/>
  <c r="J860"/>
  <c r="K860"/>
  <c r="L860"/>
  <c r="M860"/>
  <c r="N860"/>
  <c r="O860"/>
  <c r="U860" s="1"/>
  <c r="P860"/>
  <c r="Q860"/>
  <c r="R860"/>
  <c r="S860"/>
  <c r="T860"/>
  <c r="B861"/>
  <c r="C861"/>
  <c r="D861"/>
  <c r="E861"/>
  <c r="F861"/>
  <c r="G861"/>
  <c r="H861"/>
  <c r="I861"/>
  <c r="J861"/>
  <c r="K861"/>
  <c r="L861"/>
  <c r="M861"/>
  <c r="N861"/>
  <c r="O861"/>
  <c r="U861" s="1"/>
  <c r="P861"/>
  <c r="Q861"/>
  <c r="R861"/>
  <c r="S861"/>
  <c r="T861"/>
  <c r="B862"/>
  <c r="C862"/>
  <c r="D862"/>
  <c r="E862"/>
  <c r="F862"/>
  <c r="G862"/>
  <c r="H862"/>
  <c r="I862"/>
  <c r="J862"/>
  <c r="K862"/>
  <c r="L862"/>
  <c r="M862"/>
  <c r="N862"/>
  <c r="O862"/>
  <c r="U862" s="1"/>
  <c r="P862"/>
  <c r="Q862"/>
  <c r="R862"/>
  <c r="S862"/>
  <c r="T862"/>
  <c r="B863"/>
  <c r="C863"/>
  <c r="D863"/>
  <c r="E863"/>
  <c r="F863"/>
  <c r="G863"/>
  <c r="H863"/>
  <c r="I863"/>
  <c r="J863"/>
  <c r="K863"/>
  <c r="L863"/>
  <c r="M863"/>
  <c r="N863"/>
  <c r="O863"/>
  <c r="U863" s="1"/>
  <c r="P863"/>
  <c r="Q863"/>
  <c r="R863"/>
  <c r="S863"/>
  <c r="T863"/>
  <c r="B864"/>
  <c r="C864"/>
  <c r="D864"/>
  <c r="E864"/>
  <c r="F864"/>
  <c r="G864"/>
  <c r="H864"/>
  <c r="I864"/>
  <c r="J864"/>
  <c r="K864"/>
  <c r="L864"/>
  <c r="M864"/>
  <c r="N864"/>
  <c r="O864"/>
  <c r="U864" s="1"/>
  <c r="P864"/>
  <c r="Q864"/>
  <c r="R864"/>
  <c r="S864"/>
  <c r="T864"/>
  <c r="B865"/>
  <c r="C865"/>
  <c r="D865"/>
  <c r="E865"/>
  <c r="F865"/>
  <c r="G865"/>
  <c r="H865"/>
  <c r="I865"/>
  <c r="J865"/>
  <c r="K865"/>
  <c r="L865"/>
  <c r="M865"/>
  <c r="N865"/>
  <c r="O865"/>
  <c r="U865" s="1"/>
  <c r="P865"/>
  <c r="Q865"/>
  <c r="R865"/>
  <c r="S865"/>
  <c r="T865"/>
  <c r="B866"/>
  <c r="C866"/>
  <c r="D866"/>
  <c r="E866"/>
  <c r="F866"/>
  <c r="G866"/>
  <c r="H866"/>
  <c r="I866"/>
  <c r="J866"/>
  <c r="K866"/>
  <c r="L866"/>
  <c r="M866"/>
  <c r="N866"/>
  <c r="O866"/>
  <c r="U866" s="1"/>
  <c r="P866"/>
  <c r="Q866"/>
  <c r="R866"/>
  <c r="S866"/>
  <c r="T866"/>
  <c r="B867"/>
  <c r="C867"/>
  <c r="D867"/>
  <c r="E867"/>
  <c r="F867"/>
  <c r="G867"/>
  <c r="H867"/>
  <c r="I867"/>
  <c r="J867"/>
  <c r="K867"/>
  <c r="L867"/>
  <c r="M867"/>
  <c r="N867"/>
  <c r="O867"/>
  <c r="U867" s="1"/>
  <c r="P867"/>
  <c r="Q867"/>
  <c r="R867"/>
  <c r="S867"/>
  <c r="T867"/>
  <c r="B868"/>
  <c r="C868"/>
  <c r="D868"/>
  <c r="E868"/>
  <c r="F868"/>
  <c r="G868"/>
  <c r="H868"/>
  <c r="I868"/>
  <c r="J868"/>
  <c r="K868"/>
  <c r="L868"/>
  <c r="M868"/>
  <c r="N868"/>
  <c r="O868"/>
  <c r="U868" s="1"/>
  <c r="P868"/>
  <c r="Q868"/>
  <c r="R868"/>
  <c r="S868"/>
  <c r="T868"/>
  <c r="B869"/>
  <c r="C869"/>
  <c r="D869"/>
  <c r="E869"/>
  <c r="F869"/>
  <c r="G869"/>
  <c r="H869"/>
  <c r="I869"/>
  <c r="J869"/>
  <c r="K869"/>
  <c r="L869"/>
  <c r="M869"/>
  <c r="N869"/>
  <c r="O869"/>
  <c r="U869" s="1"/>
  <c r="P869"/>
  <c r="Q869"/>
  <c r="R869"/>
  <c r="S869"/>
  <c r="T869"/>
  <c r="B870"/>
  <c r="C870"/>
  <c r="D870"/>
  <c r="E870"/>
  <c r="F870"/>
  <c r="G870"/>
  <c r="H870"/>
  <c r="I870"/>
  <c r="J870"/>
  <c r="K870"/>
  <c r="L870"/>
  <c r="M870"/>
  <c r="N870"/>
  <c r="O870"/>
  <c r="U870" s="1"/>
  <c r="P870"/>
  <c r="Q870"/>
  <c r="R870"/>
  <c r="S870"/>
  <c r="T870"/>
  <c r="B871"/>
  <c r="C871"/>
  <c r="D871"/>
  <c r="E871"/>
  <c r="F871"/>
  <c r="G871"/>
  <c r="H871"/>
  <c r="I871"/>
  <c r="J871"/>
  <c r="K871"/>
  <c r="L871"/>
  <c r="M871"/>
  <c r="N871"/>
  <c r="O871"/>
  <c r="U871" s="1"/>
  <c r="P871"/>
  <c r="Q871"/>
  <c r="R871"/>
  <c r="S871"/>
  <c r="T871"/>
  <c r="B872"/>
  <c r="C872"/>
  <c r="D872"/>
  <c r="E872"/>
  <c r="F872"/>
  <c r="G872"/>
  <c r="H872"/>
  <c r="I872"/>
  <c r="J872"/>
  <c r="K872"/>
  <c r="L872"/>
  <c r="M872"/>
  <c r="N872"/>
  <c r="O872"/>
  <c r="U872" s="1"/>
  <c r="P872"/>
  <c r="Q872"/>
  <c r="R872"/>
  <c r="S872"/>
  <c r="T872"/>
  <c r="B873"/>
  <c r="C873"/>
  <c r="D873"/>
  <c r="E873"/>
  <c r="F873"/>
  <c r="G873"/>
  <c r="H873"/>
  <c r="I873"/>
  <c r="J873"/>
  <c r="K873"/>
  <c r="L873"/>
  <c r="M873"/>
  <c r="N873"/>
  <c r="O873"/>
  <c r="U873" s="1"/>
  <c r="P873"/>
  <c r="Q873"/>
  <c r="R873"/>
  <c r="S873"/>
  <c r="T873"/>
  <c r="B874"/>
  <c r="C874"/>
  <c r="D874"/>
  <c r="E874"/>
  <c r="F874"/>
  <c r="G874"/>
  <c r="H874"/>
  <c r="I874"/>
  <c r="J874"/>
  <c r="K874"/>
  <c r="L874"/>
  <c r="M874"/>
  <c r="N874"/>
  <c r="O874"/>
  <c r="U874" s="1"/>
  <c r="P874"/>
  <c r="Q874"/>
  <c r="R874"/>
  <c r="S874"/>
  <c r="T874"/>
  <c r="B875"/>
  <c r="C875"/>
  <c r="D875"/>
  <c r="E875"/>
  <c r="F875"/>
  <c r="G875"/>
  <c r="H875"/>
  <c r="I875"/>
  <c r="J875"/>
  <c r="K875"/>
  <c r="L875"/>
  <c r="M875"/>
  <c r="N875"/>
  <c r="O875"/>
  <c r="U875" s="1"/>
  <c r="P875"/>
  <c r="Q875"/>
  <c r="R875"/>
  <c r="S875"/>
  <c r="T875"/>
  <c r="B876"/>
  <c r="C876"/>
  <c r="D876"/>
  <c r="E876"/>
  <c r="F876"/>
  <c r="G876"/>
  <c r="H876"/>
  <c r="I876"/>
  <c r="J876"/>
  <c r="K876"/>
  <c r="L876"/>
  <c r="M876"/>
  <c r="N876"/>
  <c r="O876"/>
  <c r="U876" s="1"/>
  <c r="P876"/>
  <c r="Q876"/>
  <c r="R876"/>
  <c r="S876"/>
  <c r="T876"/>
  <c r="B877"/>
  <c r="C877"/>
  <c r="D877"/>
  <c r="E877"/>
  <c r="F877"/>
  <c r="G877"/>
  <c r="H877"/>
  <c r="I877"/>
  <c r="J877"/>
  <c r="K877"/>
  <c r="L877"/>
  <c r="M877"/>
  <c r="N877"/>
  <c r="O877"/>
  <c r="U877" s="1"/>
  <c r="P877"/>
  <c r="Q877"/>
  <c r="R877"/>
  <c r="S877"/>
  <c r="T877"/>
  <c r="B878"/>
  <c r="C878"/>
  <c r="D878"/>
  <c r="E878"/>
  <c r="F878"/>
  <c r="G878"/>
  <c r="H878"/>
  <c r="I878"/>
  <c r="J878"/>
  <c r="K878"/>
  <c r="L878"/>
  <c r="M878"/>
  <c r="N878"/>
  <c r="O878"/>
  <c r="U878" s="1"/>
  <c r="P878"/>
  <c r="Q878"/>
  <c r="R878"/>
  <c r="S878"/>
  <c r="T878"/>
  <c r="B879"/>
  <c r="C879"/>
  <c r="D879"/>
  <c r="E879"/>
  <c r="F879"/>
  <c r="G879"/>
  <c r="H879"/>
  <c r="I879"/>
  <c r="J879"/>
  <c r="K879"/>
  <c r="L879"/>
  <c r="M879"/>
  <c r="N879"/>
  <c r="O879"/>
  <c r="U879" s="1"/>
  <c r="P879"/>
  <c r="Q879"/>
  <c r="R879"/>
  <c r="S879"/>
  <c r="T879"/>
  <c r="B880"/>
  <c r="C880"/>
  <c r="D880"/>
  <c r="E880"/>
  <c r="F880"/>
  <c r="G880"/>
  <c r="H880"/>
  <c r="I880"/>
  <c r="J880"/>
  <c r="K880"/>
  <c r="L880"/>
  <c r="M880"/>
  <c r="N880"/>
  <c r="O880"/>
  <c r="U880" s="1"/>
  <c r="P880"/>
  <c r="Q880"/>
  <c r="R880"/>
  <c r="S880"/>
  <c r="T880"/>
  <c r="B881"/>
  <c r="C881"/>
  <c r="D881"/>
  <c r="E881"/>
  <c r="F881"/>
  <c r="G881"/>
  <c r="H881"/>
  <c r="I881"/>
  <c r="J881"/>
  <c r="K881"/>
  <c r="L881"/>
  <c r="M881"/>
  <c r="N881"/>
  <c r="O881"/>
  <c r="U881" s="1"/>
  <c r="P881"/>
  <c r="Q881"/>
  <c r="R881"/>
  <c r="S881"/>
  <c r="T881"/>
  <c r="B882"/>
  <c r="C882"/>
  <c r="D882"/>
  <c r="E882"/>
  <c r="F882"/>
  <c r="G882"/>
  <c r="H882"/>
  <c r="I882"/>
  <c r="J882"/>
  <c r="K882"/>
  <c r="L882"/>
  <c r="M882"/>
  <c r="N882"/>
  <c r="O882"/>
  <c r="U882" s="1"/>
  <c r="P882"/>
  <c r="Q882"/>
  <c r="R882"/>
  <c r="S882"/>
  <c r="T882"/>
  <c r="B883"/>
  <c r="C883"/>
  <c r="D883"/>
  <c r="E883"/>
  <c r="F883"/>
  <c r="G883"/>
  <c r="H883"/>
  <c r="I883"/>
  <c r="J883"/>
  <c r="K883"/>
  <c r="L883"/>
  <c r="M883"/>
  <c r="N883"/>
  <c r="O883"/>
  <c r="U883" s="1"/>
  <c r="P883"/>
  <c r="Q883"/>
  <c r="R883"/>
  <c r="S883"/>
  <c r="T883"/>
  <c r="B884"/>
  <c r="C884"/>
  <c r="D884"/>
  <c r="E884"/>
  <c r="F884"/>
  <c r="G884"/>
  <c r="H884"/>
  <c r="I884"/>
  <c r="J884"/>
  <c r="K884"/>
  <c r="L884"/>
  <c r="M884"/>
  <c r="N884"/>
  <c r="O884"/>
  <c r="U884" s="1"/>
  <c r="P884"/>
  <c r="Q884"/>
  <c r="R884"/>
  <c r="S884"/>
  <c r="T884"/>
  <c r="B885"/>
  <c r="C885"/>
  <c r="D885"/>
  <c r="E885"/>
  <c r="F885"/>
  <c r="G885"/>
  <c r="H885"/>
  <c r="I885"/>
  <c r="J885"/>
  <c r="K885"/>
  <c r="L885"/>
  <c r="M885"/>
  <c r="N885"/>
  <c r="O885"/>
  <c r="U885" s="1"/>
  <c r="P885"/>
  <c r="Q885"/>
  <c r="R885"/>
  <c r="S885"/>
  <c r="T885"/>
  <c r="B886"/>
  <c r="C886"/>
  <c r="D886"/>
  <c r="E886"/>
  <c r="F886"/>
  <c r="G886"/>
  <c r="H886"/>
  <c r="I886"/>
  <c r="J886"/>
  <c r="K886"/>
  <c r="L886"/>
  <c r="M886"/>
  <c r="N886"/>
  <c r="O886"/>
  <c r="U886" s="1"/>
  <c r="P886"/>
  <c r="Q886"/>
  <c r="R886"/>
  <c r="S886"/>
  <c r="T886"/>
  <c r="B887"/>
  <c r="C887"/>
  <c r="D887"/>
  <c r="E887"/>
  <c r="F887"/>
  <c r="G887"/>
  <c r="H887"/>
  <c r="I887"/>
  <c r="J887"/>
  <c r="K887"/>
  <c r="L887"/>
  <c r="M887"/>
  <c r="N887"/>
  <c r="O887"/>
  <c r="U887" s="1"/>
  <c r="P887"/>
  <c r="Q887"/>
  <c r="R887"/>
  <c r="S887"/>
  <c r="T887"/>
  <c r="B888"/>
  <c r="C888"/>
  <c r="D888"/>
  <c r="E888"/>
  <c r="F888"/>
  <c r="G888"/>
  <c r="H888"/>
  <c r="I888"/>
  <c r="J888"/>
  <c r="K888"/>
  <c r="L888"/>
  <c r="M888"/>
  <c r="N888"/>
  <c r="O888"/>
  <c r="U888" s="1"/>
  <c r="P888"/>
  <c r="Q888"/>
  <c r="R888"/>
  <c r="S888"/>
  <c r="T888"/>
  <c r="B889"/>
  <c r="C889"/>
  <c r="D889"/>
  <c r="E889"/>
  <c r="F889"/>
  <c r="G889"/>
  <c r="H889"/>
  <c r="I889"/>
  <c r="J889"/>
  <c r="K889"/>
  <c r="L889"/>
  <c r="M889"/>
  <c r="N889"/>
  <c r="O889"/>
  <c r="U889" s="1"/>
  <c r="P889"/>
  <c r="Q889"/>
  <c r="R889"/>
  <c r="S889"/>
  <c r="T889"/>
  <c r="B890"/>
  <c r="C890"/>
  <c r="D890"/>
  <c r="E890"/>
  <c r="F890"/>
  <c r="G890"/>
  <c r="H890"/>
  <c r="I890"/>
  <c r="J890"/>
  <c r="K890"/>
  <c r="L890"/>
  <c r="M890"/>
  <c r="N890"/>
  <c r="O890"/>
  <c r="U890" s="1"/>
  <c r="P890"/>
  <c r="Q890"/>
  <c r="R890"/>
  <c r="S890"/>
  <c r="T890"/>
  <c r="B891"/>
  <c r="C891"/>
  <c r="D891"/>
  <c r="E891"/>
  <c r="F891"/>
  <c r="G891"/>
  <c r="H891"/>
  <c r="I891"/>
  <c r="J891"/>
  <c r="K891"/>
  <c r="L891"/>
  <c r="M891"/>
  <c r="N891"/>
  <c r="O891"/>
  <c r="U891" s="1"/>
  <c r="P891"/>
  <c r="Q891"/>
  <c r="R891"/>
  <c r="S891"/>
  <c r="T891"/>
  <c r="B892"/>
  <c r="C892"/>
  <c r="D892"/>
  <c r="E892"/>
  <c r="F892"/>
  <c r="G892"/>
  <c r="H892"/>
  <c r="I892"/>
  <c r="J892"/>
  <c r="K892"/>
  <c r="L892"/>
  <c r="M892"/>
  <c r="N892"/>
  <c r="O892"/>
  <c r="U892" s="1"/>
  <c r="P892"/>
  <c r="Q892"/>
  <c r="R892"/>
  <c r="S892"/>
  <c r="T892"/>
  <c r="B893"/>
  <c r="C893"/>
  <c r="D893"/>
  <c r="E893"/>
  <c r="F893"/>
  <c r="G893"/>
  <c r="H893"/>
  <c r="I893"/>
  <c r="J893"/>
  <c r="K893"/>
  <c r="L893"/>
  <c r="M893"/>
  <c r="N893"/>
  <c r="O893"/>
  <c r="U893" s="1"/>
  <c r="P893"/>
  <c r="Q893"/>
  <c r="R893"/>
  <c r="S893"/>
  <c r="T893"/>
  <c r="B894"/>
  <c r="C894"/>
  <c r="D894"/>
  <c r="E894"/>
  <c r="F894"/>
  <c r="G894"/>
  <c r="H894"/>
  <c r="I894"/>
  <c r="J894"/>
  <c r="K894"/>
  <c r="L894"/>
  <c r="M894"/>
  <c r="N894"/>
  <c r="O894"/>
  <c r="U894" s="1"/>
  <c r="P894"/>
  <c r="Q894"/>
  <c r="R894"/>
  <c r="S894"/>
  <c r="T894"/>
  <c r="B895"/>
  <c r="C895"/>
  <c r="D895"/>
  <c r="E895"/>
  <c r="F895"/>
  <c r="G895"/>
  <c r="H895"/>
  <c r="I895"/>
  <c r="J895"/>
  <c r="K895"/>
  <c r="L895"/>
  <c r="M895"/>
  <c r="N895"/>
  <c r="O895"/>
  <c r="U895" s="1"/>
  <c r="P895"/>
  <c r="Q895"/>
  <c r="R895"/>
  <c r="S895"/>
  <c r="T895"/>
  <c r="B896"/>
  <c r="C896"/>
  <c r="D896"/>
  <c r="E896"/>
  <c r="F896"/>
  <c r="G896"/>
  <c r="H896"/>
  <c r="I896"/>
  <c r="J896"/>
  <c r="K896"/>
  <c r="L896"/>
  <c r="M896"/>
  <c r="N896"/>
  <c r="O896"/>
  <c r="U896" s="1"/>
  <c r="P896"/>
  <c r="Q896"/>
  <c r="R896"/>
  <c r="S896"/>
  <c r="T896"/>
  <c r="B897"/>
  <c r="C897"/>
  <c r="D897"/>
  <c r="E897"/>
  <c r="F897"/>
  <c r="G897"/>
  <c r="H897"/>
  <c r="I897"/>
  <c r="J897"/>
  <c r="K897"/>
  <c r="L897"/>
  <c r="M897"/>
  <c r="N897"/>
  <c r="O897"/>
  <c r="U897" s="1"/>
  <c r="P897"/>
  <c r="Q897"/>
  <c r="R897"/>
  <c r="S897"/>
  <c r="T897"/>
  <c r="B898"/>
  <c r="C898"/>
  <c r="D898"/>
  <c r="E898"/>
  <c r="F898"/>
  <c r="G898"/>
  <c r="H898"/>
  <c r="I898"/>
  <c r="J898"/>
  <c r="K898"/>
  <c r="L898"/>
  <c r="M898"/>
  <c r="N898"/>
  <c r="O898"/>
  <c r="U898" s="1"/>
  <c r="P898"/>
  <c r="Q898"/>
  <c r="R898"/>
  <c r="S898"/>
  <c r="T898"/>
  <c r="B899"/>
  <c r="C899"/>
  <c r="D899"/>
  <c r="E899"/>
  <c r="F899"/>
  <c r="G899"/>
  <c r="H899"/>
  <c r="I899"/>
  <c r="J899"/>
  <c r="K899"/>
  <c r="L899"/>
  <c r="M899"/>
  <c r="N899"/>
  <c r="O899"/>
  <c r="U899" s="1"/>
  <c r="P899"/>
  <c r="Q899"/>
  <c r="R899"/>
  <c r="S899"/>
  <c r="T899"/>
  <c r="B900"/>
  <c r="C900"/>
  <c r="D900"/>
  <c r="E900"/>
  <c r="F900"/>
  <c r="G900"/>
  <c r="H900"/>
  <c r="I900"/>
  <c r="J900"/>
  <c r="K900"/>
  <c r="L900"/>
  <c r="M900"/>
  <c r="N900"/>
  <c r="O900"/>
  <c r="U900" s="1"/>
  <c r="P900"/>
  <c r="Q900"/>
  <c r="R900"/>
  <c r="S900"/>
  <c r="T900"/>
  <c r="B901"/>
  <c r="C901"/>
  <c r="D901"/>
  <c r="E901"/>
  <c r="F901"/>
  <c r="G901"/>
  <c r="H901"/>
  <c r="I901"/>
  <c r="J901"/>
  <c r="K901"/>
  <c r="L901"/>
  <c r="M901"/>
  <c r="N901"/>
  <c r="O901"/>
  <c r="U901" s="1"/>
  <c r="P901"/>
  <c r="Q901"/>
  <c r="R901"/>
  <c r="S901"/>
  <c r="T901"/>
  <c r="B902"/>
  <c r="C902"/>
  <c r="D902"/>
  <c r="E902"/>
  <c r="F902"/>
  <c r="G902"/>
  <c r="H902"/>
  <c r="I902"/>
  <c r="J902"/>
  <c r="K902"/>
  <c r="L902"/>
  <c r="M902"/>
  <c r="N902"/>
  <c r="O902"/>
  <c r="U902" s="1"/>
  <c r="P902"/>
  <c r="Q902"/>
  <c r="R902"/>
  <c r="S902"/>
  <c r="T902"/>
  <c r="B903"/>
  <c r="C903"/>
  <c r="D903"/>
  <c r="E903"/>
  <c r="F903"/>
  <c r="G903"/>
  <c r="H903"/>
  <c r="I903"/>
  <c r="J903"/>
  <c r="K903"/>
  <c r="L903"/>
  <c r="M903"/>
  <c r="N903"/>
  <c r="O903"/>
  <c r="U903" s="1"/>
  <c r="P903"/>
  <c r="Q903"/>
  <c r="R903"/>
  <c r="S903"/>
  <c r="T903"/>
  <c r="B904"/>
  <c r="C904"/>
  <c r="D904"/>
  <c r="E904"/>
  <c r="F904"/>
  <c r="G904"/>
  <c r="H904"/>
  <c r="I904"/>
  <c r="J904"/>
  <c r="K904"/>
  <c r="L904"/>
  <c r="M904"/>
  <c r="N904"/>
  <c r="O904"/>
  <c r="U904" s="1"/>
  <c r="P904"/>
  <c r="Q904"/>
  <c r="R904"/>
  <c r="S904"/>
  <c r="T904"/>
  <c r="B905"/>
  <c r="C905"/>
  <c r="D905"/>
  <c r="E905"/>
  <c r="F905"/>
  <c r="G905"/>
  <c r="H905"/>
  <c r="I905"/>
  <c r="J905"/>
  <c r="K905"/>
  <c r="L905"/>
  <c r="M905"/>
  <c r="N905"/>
  <c r="O905"/>
  <c r="U905" s="1"/>
  <c r="P905"/>
  <c r="Q905"/>
  <c r="R905"/>
  <c r="S905"/>
  <c r="T905"/>
  <c r="B906"/>
  <c r="C906"/>
  <c r="D906"/>
  <c r="E906"/>
  <c r="F906"/>
  <c r="G906"/>
  <c r="H906"/>
  <c r="I906"/>
  <c r="J906"/>
  <c r="K906"/>
  <c r="L906"/>
  <c r="M906"/>
  <c r="N906"/>
  <c r="O906"/>
  <c r="U906" s="1"/>
  <c r="P906"/>
  <c r="Q906"/>
  <c r="R906"/>
  <c r="S906"/>
  <c r="T906"/>
  <c r="B907"/>
  <c r="C907"/>
  <c r="D907"/>
  <c r="E907"/>
  <c r="F907"/>
  <c r="G907"/>
  <c r="H907"/>
  <c r="I907"/>
  <c r="J907"/>
  <c r="K907"/>
  <c r="L907"/>
  <c r="M907"/>
  <c r="N907"/>
  <c r="O907"/>
  <c r="U907" s="1"/>
  <c r="P907"/>
  <c r="Q907"/>
  <c r="R907"/>
  <c r="S907"/>
  <c r="T907"/>
  <c r="B908"/>
  <c r="C908"/>
  <c r="D908"/>
  <c r="E908"/>
  <c r="F908"/>
  <c r="G908"/>
  <c r="H908"/>
  <c r="I908"/>
  <c r="J908"/>
  <c r="K908"/>
  <c r="L908"/>
  <c r="M908"/>
  <c r="N908"/>
  <c r="O908"/>
  <c r="U908" s="1"/>
  <c r="P908"/>
  <c r="Q908"/>
  <c r="R908"/>
  <c r="S908"/>
  <c r="T908"/>
  <c r="B909"/>
  <c r="C909"/>
  <c r="D909"/>
  <c r="E909"/>
  <c r="F909"/>
  <c r="G909"/>
  <c r="H909"/>
  <c r="I909"/>
  <c r="J909"/>
  <c r="K909"/>
  <c r="L909"/>
  <c r="M909"/>
  <c r="N909"/>
  <c r="O909"/>
  <c r="U909" s="1"/>
  <c r="P909"/>
  <c r="Q909"/>
  <c r="R909"/>
  <c r="S909"/>
  <c r="T909"/>
  <c r="B910"/>
  <c r="C910"/>
  <c r="D910"/>
  <c r="E910"/>
  <c r="F910"/>
  <c r="G910"/>
  <c r="H910"/>
  <c r="I910"/>
  <c r="J910"/>
  <c r="K910"/>
  <c r="L910"/>
  <c r="M910"/>
  <c r="N910"/>
  <c r="O910"/>
  <c r="U910" s="1"/>
  <c r="P910"/>
  <c r="Q910"/>
  <c r="R910"/>
  <c r="S910"/>
  <c r="T910"/>
  <c r="B911"/>
  <c r="C911"/>
  <c r="D911"/>
  <c r="E911"/>
  <c r="F911"/>
  <c r="G911"/>
  <c r="H911"/>
  <c r="I911"/>
  <c r="J911"/>
  <c r="K911"/>
  <c r="L911"/>
  <c r="M911"/>
  <c r="N911"/>
  <c r="O911"/>
  <c r="U911" s="1"/>
  <c r="P911"/>
  <c r="Q911"/>
  <c r="R911"/>
  <c r="S911"/>
  <c r="T911"/>
  <c r="B912"/>
  <c r="C912"/>
  <c r="D912"/>
  <c r="E912"/>
  <c r="F912"/>
  <c r="G912"/>
  <c r="H912"/>
  <c r="I912"/>
  <c r="J912"/>
  <c r="K912"/>
  <c r="L912"/>
  <c r="M912"/>
  <c r="N912"/>
  <c r="O912"/>
  <c r="U912" s="1"/>
  <c r="P912"/>
  <c r="Q912"/>
  <c r="R912"/>
  <c r="S912"/>
  <c r="T912"/>
  <c r="B913"/>
  <c r="C913"/>
  <c r="D913"/>
  <c r="E913"/>
  <c r="F913"/>
  <c r="G913"/>
  <c r="H913"/>
  <c r="I913"/>
  <c r="J913"/>
  <c r="K913"/>
  <c r="L913"/>
  <c r="M913"/>
  <c r="N913"/>
  <c r="O913"/>
  <c r="U913" s="1"/>
  <c r="P913"/>
  <c r="Q913"/>
  <c r="R913"/>
  <c r="S913"/>
  <c r="T913"/>
  <c r="B914"/>
  <c r="C914"/>
  <c r="D914"/>
  <c r="E914"/>
  <c r="F914"/>
  <c r="G914"/>
  <c r="H914"/>
  <c r="I914"/>
  <c r="J914"/>
  <c r="K914"/>
  <c r="L914"/>
  <c r="M914"/>
  <c r="N914"/>
  <c r="O914"/>
  <c r="U914" s="1"/>
  <c r="P914"/>
  <c r="Q914"/>
  <c r="R914"/>
  <c r="S914"/>
  <c r="T914"/>
  <c r="B915"/>
  <c r="C915"/>
  <c r="D915"/>
  <c r="E915"/>
  <c r="F915"/>
  <c r="G915"/>
  <c r="H915"/>
  <c r="I915"/>
  <c r="J915"/>
  <c r="K915"/>
  <c r="L915"/>
  <c r="M915"/>
  <c r="N915"/>
  <c r="O915"/>
  <c r="U915" s="1"/>
  <c r="P915"/>
  <c r="Q915"/>
  <c r="R915"/>
  <c r="S915"/>
  <c r="T915"/>
  <c r="B916"/>
  <c r="C916"/>
  <c r="D916"/>
  <c r="E916"/>
  <c r="F916"/>
  <c r="G916"/>
  <c r="H916"/>
  <c r="I916"/>
  <c r="J916"/>
  <c r="K916"/>
  <c r="L916"/>
  <c r="M916"/>
  <c r="N916"/>
  <c r="O916"/>
  <c r="U916" s="1"/>
  <c r="P916"/>
  <c r="Q916"/>
  <c r="R916"/>
  <c r="S916"/>
  <c r="T916"/>
  <c r="B917"/>
  <c r="C917"/>
  <c r="D917"/>
  <c r="E917"/>
  <c r="F917"/>
  <c r="G917"/>
  <c r="H917"/>
  <c r="I917"/>
  <c r="J917"/>
  <c r="K917"/>
  <c r="L917"/>
  <c r="M917"/>
  <c r="N917"/>
  <c r="O917"/>
  <c r="U917" s="1"/>
  <c r="P917"/>
  <c r="Q917"/>
  <c r="R917"/>
  <c r="S917"/>
  <c r="T917"/>
  <c r="B918"/>
  <c r="C918"/>
  <c r="D918"/>
  <c r="E918"/>
  <c r="F918"/>
  <c r="G918"/>
  <c r="H918"/>
  <c r="I918"/>
  <c r="J918"/>
  <c r="K918"/>
  <c r="L918"/>
  <c r="M918"/>
  <c r="N918"/>
  <c r="O918"/>
  <c r="U918" s="1"/>
  <c r="P918"/>
  <c r="Q918"/>
  <c r="R918"/>
  <c r="S918"/>
  <c r="T918"/>
  <c r="B919"/>
  <c r="C919"/>
  <c r="D919"/>
  <c r="E919"/>
  <c r="F919"/>
  <c r="G919"/>
  <c r="H919"/>
  <c r="I919"/>
  <c r="J919"/>
  <c r="K919"/>
  <c r="L919"/>
  <c r="M919"/>
  <c r="N919"/>
  <c r="O919"/>
  <c r="U919" s="1"/>
  <c r="P919"/>
  <c r="Q919"/>
  <c r="R919"/>
  <c r="S919"/>
  <c r="T919"/>
  <c r="B920"/>
  <c r="C920"/>
  <c r="D920"/>
  <c r="E920"/>
  <c r="F920"/>
  <c r="G920"/>
  <c r="H920"/>
  <c r="I920"/>
  <c r="J920"/>
  <c r="K920"/>
  <c r="L920"/>
  <c r="M920"/>
  <c r="N920"/>
  <c r="O920"/>
  <c r="U920" s="1"/>
  <c r="P920"/>
  <c r="Q920"/>
  <c r="R920"/>
  <c r="S920"/>
  <c r="T920"/>
  <c r="B921"/>
  <c r="C921"/>
  <c r="D921"/>
  <c r="E921"/>
  <c r="F921"/>
  <c r="G921"/>
  <c r="H921"/>
  <c r="I921"/>
  <c r="J921"/>
  <c r="K921"/>
  <c r="L921"/>
  <c r="M921"/>
  <c r="N921"/>
  <c r="O921"/>
  <c r="U921" s="1"/>
  <c r="P921"/>
  <c r="Q921"/>
  <c r="R921"/>
  <c r="S921"/>
  <c r="T921"/>
  <c r="B922"/>
  <c r="C922"/>
  <c r="D922"/>
  <c r="E922"/>
  <c r="F922"/>
  <c r="G922"/>
  <c r="H922"/>
  <c r="I922"/>
  <c r="J922"/>
  <c r="K922"/>
  <c r="L922"/>
  <c r="M922"/>
  <c r="N922"/>
  <c r="O922"/>
  <c r="U922" s="1"/>
  <c r="P922"/>
  <c r="Q922"/>
  <c r="R922"/>
  <c r="S922"/>
  <c r="T922"/>
  <c r="B923"/>
  <c r="C923"/>
  <c r="D923"/>
  <c r="E923"/>
  <c r="F923"/>
  <c r="G923"/>
  <c r="H923"/>
  <c r="I923"/>
  <c r="J923"/>
  <c r="K923"/>
  <c r="L923"/>
  <c r="M923"/>
  <c r="N923"/>
  <c r="O923"/>
  <c r="U923" s="1"/>
  <c r="P923"/>
  <c r="Q923"/>
  <c r="R923"/>
  <c r="S923"/>
  <c r="T923"/>
  <c r="B924"/>
  <c r="C924"/>
  <c r="D924"/>
  <c r="E924"/>
  <c r="F924"/>
  <c r="G924"/>
  <c r="H924"/>
  <c r="I924"/>
  <c r="J924"/>
  <c r="K924"/>
  <c r="L924"/>
  <c r="M924"/>
  <c r="N924"/>
  <c r="O924"/>
  <c r="U924" s="1"/>
  <c r="P924"/>
  <c r="Q924"/>
  <c r="R924"/>
  <c r="S924"/>
  <c r="T924"/>
  <c r="B925"/>
  <c r="C925"/>
  <c r="D925"/>
  <c r="E925"/>
  <c r="F925"/>
  <c r="G925"/>
  <c r="H925"/>
  <c r="I925"/>
  <c r="J925"/>
  <c r="K925"/>
  <c r="L925"/>
  <c r="M925"/>
  <c r="N925"/>
  <c r="O925"/>
  <c r="U925" s="1"/>
  <c r="P925"/>
  <c r="Q925"/>
  <c r="R925"/>
  <c r="S925"/>
  <c r="T925"/>
  <c r="B926"/>
  <c r="C926"/>
  <c r="D926"/>
  <c r="E926"/>
  <c r="F926"/>
  <c r="G926"/>
  <c r="H926"/>
  <c r="I926"/>
  <c r="J926"/>
  <c r="K926"/>
  <c r="L926"/>
  <c r="M926"/>
  <c r="N926"/>
  <c r="O926"/>
  <c r="U926" s="1"/>
  <c r="P926"/>
  <c r="Q926"/>
  <c r="R926"/>
  <c r="S926"/>
  <c r="T926"/>
  <c r="B927"/>
  <c r="C927"/>
  <c r="D927"/>
  <c r="E927"/>
  <c r="F927"/>
  <c r="G927"/>
  <c r="H927"/>
  <c r="I927"/>
  <c r="J927"/>
  <c r="K927"/>
  <c r="L927"/>
  <c r="M927"/>
  <c r="N927"/>
  <c r="O927"/>
  <c r="U927" s="1"/>
  <c r="P927"/>
  <c r="Q927"/>
  <c r="R927"/>
  <c r="S927"/>
  <c r="T927"/>
  <c r="B928"/>
  <c r="C928"/>
  <c r="D928"/>
  <c r="E928"/>
  <c r="F928"/>
  <c r="G928"/>
  <c r="H928"/>
  <c r="I928"/>
  <c r="J928"/>
  <c r="K928"/>
  <c r="L928"/>
  <c r="M928"/>
  <c r="N928"/>
  <c r="O928"/>
  <c r="U928" s="1"/>
  <c r="P928"/>
  <c r="Q928"/>
  <c r="R928"/>
  <c r="S928"/>
  <c r="T928"/>
  <c r="B929"/>
  <c r="C929"/>
  <c r="D929"/>
  <c r="E929"/>
  <c r="F929"/>
  <c r="G929"/>
  <c r="H929"/>
  <c r="I929"/>
  <c r="J929"/>
  <c r="K929"/>
  <c r="L929"/>
  <c r="M929"/>
  <c r="N929"/>
  <c r="O929"/>
  <c r="U929" s="1"/>
  <c r="P929"/>
  <c r="Q929"/>
  <c r="R929"/>
  <c r="S929"/>
  <c r="T929"/>
  <c r="B930"/>
  <c r="C930"/>
  <c r="D930"/>
  <c r="E930"/>
  <c r="F930"/>
  <c r="G930"/>
  <c r="H930"/>
  <c r="I930"/>
  <c r="J930"/>
  <c r="K930"/>
  <c r="L930"/>
  <c r="M930"/>
  <c r="N930"/>
  <c r="O930"/>
  <c r="U930" s="1"/>
  <c r="P930"/>
  <c r="Q930"/>
  <c r="R930"/>
  <c r="S930"/>
  <c r="T930"/>
  <c r="B931"/>
  <c r="C931"/>
  <c r="D931"/>
  <c r="E931"/>
  <c r="F931"/>
  <c r="G931"/>
  <c r="H931"/>
  <c r="I931"/>
  <c r="J931"/>
  <c r="K931"/>
  <c r="L931"/>
  <c r="M931"/>
  <c r="N931"/>
  <c r="O931"/>
  <c r="U931" s="1"/>
  <c r="P931"/>
  <c r="Q931"/>
  <c r="R931"/>
  <c r="S931"/>
  <c r="T931"/>
  <c r="B932"/>
  <c r="C932"/>
  <c r="D932"/>
  <c r="E932"/>
  <c r="F932"/>
  <c r="G932"/>
  <c r="H932"/>
  <c r="I932"/>
  <c r="J932"/>
  <c r="K932"/>
  <c r="L932"/>
  <c r="M932"/>
  <c r="N932"/>
  <c r="O932"/>
  <c r="U932" s="1"/>
  <c r="P932"/>
  <c r="Q932"/>
  <c r="R932"/>
  <c r="S932"/>
  <c r="T932"/>
  <c r="B933"/>
  <c r="C933"/>
  <c r="D933"/>
  <c r="E933"/>
  <c r="F933"/>
  <c r="G933"/>
  <c r="H933"/>
  <c r="I933"/>
  <c r="J933"/>
  <c r="K933"/>
  <c r="L933"/>
  <c r="M933"/>
  <c r="N933"/>
  <c r="O933"/>
  <c r="U933" s="1"/>
  <c r="P933"/>
  <c r="Q933"/>
  <c r="R933"/>
  <c r="S933"/>
  <c r="T933"/>
  <c r="B934"/>
  <c r="C934"/>
  <c r="D934"/>
  <c r="E934"/>
  <c r="F934"/>
  <c r="G934"/>
  <c r="H934"/>
  <c r="I934"/>
  <c r="J934"/>
  <c r="K934"/>
  <c r="L934"/>
  <c r="M934"/>
  <c r="N934"/>
  <c r="O934"/>
  <c r="U934" s="1"/>
  <c r="P934"/>
  <c r="Q934"/>
  <c r="R934"/>
  <c r="S934"/>
  <c r="T934"/>
  <c r="B935"/>
  <c r="C935"/>
  <c r="D935"/>
  <c r="E935"/>
  <c r="F935"/>
  <c r="G935"/>
  <c r="H935"/>
  <c r="I935"/>
  <c r="J935"/>
  <c r="K935"/>
  <c r="L935"/>
  <c r="M935"/>
  <c r="N935"/>
  <c r="O935"/>
  <c r="U935" s="1"/>
  <c r="P935"/>
  <c r="Q935"/>
  <c r="R935"/>
  <c r="S935"/>
  <c r="T935"/>
  <c r="B936"/>
  <c r="C936"/>
  <c r="D936"/>
  <c r="E936"/>
  <c r="F936"/>
  <c r="G936"/>
  <c r="H936"/>
  <c r="I936"/>
  <c r="J936"/>
  <c r="K936"/>
  <c r="L936"/>
  <c r="M936"/>
  <c r="N936"/>
  <c r="O936"/>
  <c r="U936" s="1"/>
  <c r="P936"/>
  <c r="Q936"/>
  <c r="R936"/>
  <c r="S936"/>
  <c r="T936"/>
  <c r="B937"/>
  <c r="C937"/>
  <c r="D937"/>
  <c r="E937"/>
  <c r="F937"/>
  <c r="G937"/>
  <c r="H937"/>
  <c r="I937"/>
  <c r="J937"/>
  <c r="K937"/>
  <c r="L937"/>
  <c r="M937"/>
  <c r="N937"/>
  <c r="O937"/>
  <c r="U937" s="1"/>
  <c r="P937"/>
  <c r="Q937"/>
  <c r="R937"/>
  <c r="S937"/>
  <c r="T937"/>
  <c r="B938"/>
  <c r="C938"/>
  <c r="D938"/>
  <c r="E938"/>
  <c r="F938"/>
  <c r="G938"/>
  <c r="H938"/>
  <c r="I938"/>
  <c r="J938"/>
  <c r="K938"/>
  <c r="L938"/>
  <c r="M938"/>
  <c r="N938"/>
  <c r="O938"/>
  <c r="U938" s="1"/>
  <c r="P938"/>
  <c r="Q938"/>
  <c r="R938"/>
  <c r="S938"/>
  <c r="T938"/>
  <c r="B939"/>
  <c r="C939"/>
  <c r="D939"/>
  <c r="E939"/>
  <c r="F939"/>
  <c r="G939"/>
  <c r="H939"/>
  <c r="I939"/>
  <c r="J939"/>
  <c r="K939"/>
  <c r="L939"/>
  <c r="M939"/>
  <c r="N939"/>
  <c r="O939"/>
  <c r="U939" s="1"/>
  <c r="P939"/>
  <c r="Q939"/>
  <c r="R939"/>
  <c r="S939"/>
  <c r="T939"/>
  <c r="B940"/>
  <c r="C940"/>
  <c r="D940"/>
  <c r="E940"/>
  <c r="F940"/>
  <c r="G940"/>
  <c r="H940"/>
  <c r="I940"/>
  <c r="J940"/>
  <c r="K940"/>
  <c r="L940"/>
  <c r="M940"/>
  <c r="N940"/>
  <c r="O940"/>
  <c r="U940" s="1"/>
  <c r="P940"/>
  <c r="Q940"/>
  <c r="R940"/>
  <c r="S940"/>
  <c r="T940"/>
  <c r="B941"/>
  <c r="C941"/>
  <c r="D941"/>
  <c r="E941"/>
  <c r="F941"/>
  <c r="G941"/>
  <c r="H941"/>
  <c r="I941"/>
  <c r="J941"/>
  <c r="K941"/>
  <c r="L941"/>
  <c r="M941"/>
  <c r="N941"/>
  <c r="O941"/>
  <c r="U941" s="1"/>
  <c r="P941"/>
  <c r="Q941"/>
  <c r="R941"/>
  <c r="S941"/>
  <c r="T941"/>
  <c r="B942"/>
  <c r="C942"/>
  <c r="D942"/>
  <c r="E942"/>
  <c r="F942"/>
  <c r="G942"/>
  <c r="H942"/>
  <c r="I942"/>
  <c r="J942"/>
  <c r="K942"/>
  <c r="L942"/>
  <c r="M942"/>
  <c r="N942"/>
  <c r="O942"/>
  <c r="U942" s="1"/>
  <c r="P942"/>
  <c r="Q942"/>
  <c r="R942"/>
  <c r="S942"/>
  <c r="T942"/>
  <c r="B943"/>
  <c r="C943"/>
  <c r="D943"/>
  <c r="E943"/>
  <c r="F943"/>
  <c r="G943"/>
  <c r="H943"/>
  <c r="I943"/>
  <c r="J943"/>
  <c r="K943"/>
  <c r="L943"/>
  <c r="M943"/>
  <c r="N943"/>
  <c r="O943"/>
  <c r="U943" s="1"/>
  <c r="P943"/>
  <c r="Q943"/>
  <c r="R943"/>
  <c r="S943"/>
  <c r="T943"/>
  <c r="B944"/>
  <c r="C944"/>
  <c r="D944"/>
  <c r="E944"/>
  <c r="F944"/>
  <c r="G944"/>
  <c r="H944"/>
  <c r="I944"/>
  <c r="J944"/>
  <c r="K944"/>
  <c r="L944"/>
  <c r="M944"/>
  <c r="N944"/>
  <c r="O944"/>
  <c r="U944" s="1"/>
  <c r="P944"/>
  <c r="Q944"/>
  <c r="R944"/>
  <c r="S944"/>
  <c r="T944"/>
  <c r="B945"/>
  <c r="C945"/>
  <c r="D945"/>
  <c r="E945"/>
  <c r="F945"/>
  <c r="G945"/>
  <c r="H945"/>
  <c r="I945"/>
  <c r="J945"/>
  <c r="K945"/>
  <c r="L945"/>
  <c r="M945"/>
  <c r="N945"/>
  <c r="O945"/>
  <c r="U945" s="1"/>
  <c r="P945"/>
  <c r="Q945"/>
  <c r="R945"/>
  <c r="S945"/>
  <c r="T945"/>
  <c r="B946"/>
  <c r="C946"/>
  <c r="D946"/>
  <c r="E946"/>
  <c r="F946"/>
  <c r="G946"/>
  <c r="H946"/>
  <c r="I946"/>
  <c r="J946"/>
  <c r="K946"/>
  <c r="L946"/>
  <c r="M946"/>
  <c r="N946"/>
  <c r="O946"/>
  <c r="U946" s="1"/>
  <c r="P946"/>
  <c r="Q946"/>
  <c r="R946"/>
  <c r="S946"/>
  <c r="T946"/>
  <c r="B947"/>
  <c r="C947"/>
  <c r="D947"/>
  <c r="E947"/>
  <c r="F947"/>
  <c r="G947"/>
  <c r="H947"/>
  <c r="I947"/>
  <c r="J947"/>
  <c r="K947"/>
  <c r="L947"/>
  <c r="M947"/>
  <c r="N947"/>
  <c r="O947"/>
  <c r="U947" s="1"/>
  <c r="P947"/>
  <c r="Q947"/>
  <c r="R947"/>
  <c r="S947"/>
  <c r="T947"/>
  <c r="B948"/>
  <c r="C948"/>
  <c r="D948"/>
  <c r="E948"/>
  <c r="F948"/>
  <c r="G948"/>
  <c r="H948"/>
  <c r="I948"/>
  <c r="J948"/>
  <c r="K948"/>
  <c r="L948"/>
  <c r="M948"/>
  <c r="N948"/>
  <c r="O948"/>
  <c r="U948" s="1"/>
  <c r="P948"/>
  <c r="Q948"/>
  <c r="R948"/>
  <c r="S948"/>
  <c r="T948"/>
  <c r="B949"/>
  <c r="C949"/>
  <c r="D949"/>
  <c r="E949"/>
  <c r="F949"/>
  <c r="G949"/>
  <c r="H949"/>
  <c r="I949"/>
  <c r="J949"/>
  <c r="K949"/>
  <c r="L949"/>
  <c r="M949"/>
  <c r="N949"/>
  <c r="O949"/>
  <c r="U949" s="1"/>
  <c r="P949"/>
  <c r="Q949"/>
  <c r="R949"/>
  <c r="S949"/>
  <c r="T949"/>
  <c r="B950"/>
  <c r="C950"/>
  <c r="D950"/>
  <c r="E950"/>
  <c r="F950"/>
  <c r="G950"/>
  <c r="H950"/>
  <c r="I950"/>
  <c r="J950"/>
  <c r="K950"/>
  <c r="L950"/>
  <c r="M950"/>
  <c r="N950"/>
  <c r="O950"/>
  <c r="U950" s="1"/>
  <c r="P950"/>
  <c r="Q950"/>
  <c r="R950"/>
  <c r="S950"/>
  <c r="T950"/>
  <c r="B951"/>
  <c r="C951"/>
  <c r="D951"/>
  <c r="E951"/>
  <c r="F951"/>
  <c r="G951"/>
  <c r="H951"/>
  <c r="I951"/>
  <c r="J951"/>
  <c r="K951"/>
  <c r="L951"/>
  <c r="M951"/>
  <c r="N951"/>
  <c r="O951"/>
  <c r="U951" s="1"/>
  <c r="P951"/>
  <c r="Q951"/>
  <c r="R951"/>
  <c r="S951"/>
  <c r="T951"/>
  <c r="B952"/>
  <c r="C952"/>
  <c r="D952"/>
  <c r="E952"/>
  <c r="F952"/>
  <c r="G952"/>
  <c r="H952"/>
  <c r="I952"/>
  <c r="J952"/>
  <c r="K952"/>
  <c r="L952"/>
  <c r="M952"/>
  <c r="N952"/>
  <c r="O952"/>
  <c r="U952" s="1"/>
  <c r="P952"/>
  <c r="Q952"/>
  <c r="R952"/>
  <c r="S952"/>
  <c r="T952"/>
  <c r="B953"/>
  <c r="C953"/>
  <c r="D953"/>
  <c r="E953"/>
  <c r="F953"/>
  <c r="G953"/>
  <c r="H953"/>
  <c r="I953"/>
  <c r="J953"/>
  <c r="K953"/>
  <c r="L953"/>
  <c r="M953"/>
  <c r="N953"/>
  <c r="O953"/>
  <c r="U953" s="1"/>
  <c r="P953"/>
  <c r="Q953"/>
  <c r="R953"/>
  <c r="S953"/>
  <c r="T953"/>
  <c r="B954"/>
  <c r="C954"/>
  <c r="D954"/>
  <c r="E954"/>
  <c r="F954"/>
  <c r="G954"/>
  <c r="H954"/>
  <c r="I954"/>
  <c r="J954"/>
  <c r="K954"/>
  <c r="L954"/>
  <c r="M954"/>
  <c r="N954"/>
  <c r="O954"/>
  <c r="U954" s="1"/>
  <c r="P954"/>
  <c r="Q954"/>
  <c r="R954"/>
  <c r="S954"/>
  <c r="T954"/>
  <c r="B955"/>
  <c r="C955"/>
  <c r="D955"/>
  <c r="E955"/>
  <c r="F955"/>
  <c r="G955"/>
  <c r="H955"/>
  <c r="I955"/>
  <c r="J955"/>
  <c r="K955"/>
  <c r="L955"/>
  <c r="M955"/>
  <c r="N955"/>
  <c r="O955"/>
  <c r="U955" s="1"/>
  <c r="P955"/>
  <c r="Q955"/>
  <c r="R955"/>
  <c r="S955"/>
  <c r="T955"/>
  <c r="B956"/>
  <c r="C956"/>
  <c r="D956"/>
  <c r="E956"/>
  <c r="F956"/>
  <c r="G956"/>
  <c r="H956"/>
  <c r="I956"/>
  <c r="J956"/>
  <c r="K956"/>
  <c r="L956"/>
  <c r="M956"/>
  <c r="N956"/>
  <c r="O956"/>
  <c r="U956" s="1"/>
  <c r="P956"/>
  <c r="Q956"/>
  <c r="R956"/>
  <c r="S956"/>
  <c r="T956"/>
  <c r="B957"/>
  <c r="C957"/>
  <c r="D957"/>
  <c r="E957"/>
  <c r="F957"/>
  <c r="G957"/>
  <c r="H957"/>
  <c r="I957"/>
  <c r="J957"/>
  <c r="K957"/>
  <c r="L957"/>
  <c r="M957"/>
  <c r="N957"/>
  <c r="O957"/>
  <c r="U957" s="1"/>
  <c r="P957"/>
  <c r="Q957"/>
  <c r="R957"/>
  <c r="S957"/>
  <c r="T957"/>
  <c r="B958"/>
  <c r="C958"/>
  <c r="D958"/>
  <c r="E958"/>
  <c r="F958"/>
  <c r="G958"/>
  <c r="H958"/>
  <c r="I958"/>
  <c r="J958"/>
  <c r="K958"/>
  <c r="L958"/>
  <c r="M958"/>
  <c r="N958"/>
  <c r="O958"/>
  <c r="U958" s="1"/>
  <c r="P958"/>
  <c r="Q958"/>
  <c r="R958"/>
  <c r="S958"/>
  <c r="T958"/>
  <c r="B959"/>
  <c r="C959"/>
  <c r="D959"/>
  <c r="E959"/>
  <c r="F959"/>
  <c r="G959"/>
  <c r="H959"/>
  <c r="I959"/>
  <c r="J959"/>
  <c r="K959"/>
  <c r="L959"/>
  <c r="M959"/>
  <c r="N959"/>
  <c r="O959"/>
  <c r="U959" s="1"/>
  <c r="P959"/>
  <c r="Q959"/>
  <c r="R959"/>
  <c r="S959"/>
  <c r="T959"/>
  <c r="B960"/>
  <c r="C960"/>
  <c r="D960"/>
  <c r="E960"/>
  <c r="F960"/>
  <c r="G960"/>
  <c r="H960"/>
  <c r="I960"/>
  <c r="J960"/>
  <c r="K960"/>
  <c r="L960"/>
  <c r="M960"/>
  <c r="N960"/>
  <c r="O960"/>
  <c r="U960" s="1"/>
  <c r="P960"/>
  <c r="Q960"/>
  <c r="R960"/>
  <c r="S960"/>
  <c r="T960"/>
  <c r="B961"/>
  <c r="C961"/>
  <c r="D961"/>
  <c r="E961"/>
  <c r="F961"/>
  <c r="G961"/>
  <c r="H961"/>
  <c r="I961"/>
  <c r="J961"/>
  <c r="K961"/>
  <c r="L961"/>
  <c r="M961"/>
  <c r="N961"/>
  <c r="O961"/>
  <c r="U961" s="1"/>
  <c r="P961"/>
  <c r="Q961"/>
  <c r="R961"/>
  <c r="S961"/>
  <c r="T961"/>
  <c r="B962"/>
  <c r="C962"/>
  <c r="D962"/>
  <c r="E962"/>
  <c r="F962"/>
  <c r="G962"/>
  <c r="H962"/>
  <c r="I962"/>
  <c r="J962"/>
  <c r="K962"/>
  <c r="L962"/>
  <c r="M962"/>
  <c r="N962"/>
  <c r="O962"/>
  <c r="U962" s="1"/>
  <c r="P962"/>
  <c r="Q962"/>
  <c r="R962"/>
  <c r="S962"/>
  <c r="T962"/>
  <c r="B963"/>
  <c r="C963"/>
  <c r="D963"/>
  <c r="E963"/>
  <c r="F963"/>
  <c r="G963"/>
  <c r="H963"/>
  <c r="I963"/>
  <c r="J963"/>
  <c r="K963"/>
  <c r="L963"/>
  <c r="M963"/>
  <c r="N963"/>
  <c r="O963"/>
  <c r="U963" s="1"/>
  <c r="P963"/>
  <c r="Q963"/>
  <c r="R963"/>
  <c r="S963"/>
  <c r="T963"/>
  <c r="B964"/>
  <c r="C964"/>
  <c r="D964"/>
  <c r="E964"/>
  <c r="F964"/>
  <c r="G964"/>
  <c r="H964"/>
  <c r="I964"/>
  <c r="J964"/>
  <c r="K964"/>
  <c r="L964"/>
  <c r="M964"/>
  <c r="N964"/>
  <c r="O964"/>
  <c r="U964" s="1"/>
  <c r="P964"/>
  <c r="Q964"/>
  <c r="R964"/>
  <c r="S964"/>
  <c r="T964"/>
  <c r="B965"/>
  <c r="C965"/>
  <c r="D965"/>
  <c r="E965"/>
  <c r="F965"/>
  <c r="G965"/>
  <c r="H965"/>
  <c r="I965"/>
  <c r="J965"/>
  <c r="K965"/>
  <c r="L965"/>
  <c r="M965"/>
  <c r="N965"/>
  <c r="O965"/>
  <c r="U965" s="1"/>
  <c r="P965"/>
  <c r="Q965"/>
  <c r="R965"/>
  <c r="S965"/>
  <c r="T965"/>
  <c r="B966"/>
  <c r="C966"/>
  <c r="D966"/>
  <c r="E966"/>
  <c r="F966"/>
  <c r="G966"/>
  <c r="H966"/>
  <c r="I966"/>
  <c r="J966"/>
  <c r="K966"/>
  <c r="L966"/>
  <c r="M966"/>
  <c r="N966"/>
  <c r="O966"/>
  <c r="U966" s="1"/>
  <c r="P966"/>
  <c r="Q966"/>
  <c r="R966"/>
  <c r="S966"/>
  <c r="T966"/>
  <c r="B967"/>
  <c r="C967"/>
  <c r="D967"/>
  <c r="E967"/>
  <c r="F967"/>
  <c r="G967"/>
  <c r="H967"/>
  <c r="I967"/>
  <c r="J967"/>
  <c r="K967"/>
  <c r="L967"/>
  <c r="M967"/>
  <c r="N967"/>
  <c r="O967"/>
  <c r="U967" s="1"/>
  <c r="P967"/>
  <c r="Q967"/>
  <c r="R967"/>
  <c r="S967"/>
  <c r="T967"/>
  <c r="B968"/>
  <c r="C968"/>
  <c r="D968"/>
  <c r="E968"/>
  <c r="F968"/>
  <c r="G968"/>
  <c r="H968"/>
  <c r="I968"/>
  <c r="J968"/>
  <c r="K968"/>
  <c r="L968"/>
  <c r="M968"/>
  <c r="N968"/>
  <c r="O968"/>
  <c r="U968" s="1"/>
  <c r="P968"/>
  <c r="Q968"/>
  <c r="R968"/>
  <c r="S968"/>
  <c r="T968"/>
  <c r="B969"/>
  <c r="C969"/>
  <c r="D969"/>
  <c r="E969"/>
  <c r="F969"/>
  <c r="G969"/>
  <c r="H969"/>
  <c r="I969"/>
  <c r="J969"/>
  <c r="K969"/>
  <c r="L969"/>
  <c r="M969"/>
  <c r="N969"/>
  <c r="O969"/>
  <c r="U969" s="1"/>
  <c r="P969"/>
  <c r="Q969"/>
  <c r="R969"/>
  <c r="S969"/>
  <c r="T969"/>
  <c r="B970"/>
  <c r="C970"/>
  <c r="D970"/>
  <c r="E970"/>
  <c r="F970"/>
  <c r="G970"/>
  <c r="H970"/>
  <c r="I970"/>
  <c r="J970"/>
  <c r="K970"/>
  <c r="L970"/>
  <c r="M970"/>
  <c r="N970"/>
  <c r="O970"/>
  <c r="U970" s="1"/>
  <c r="P970"/>
  <c r="Q970"/>
  <c r="R970"/>
  <c r="S970"/>
  <c r="T970"/>
  <c r="B971"/>
  <c r="C971"/>
  <c r="D971"/>
  <c r="E971"/>
  <c r="F971"/>
  <c r="G971"/>
  <c r="H971"/>
  <c r="I971"/>
  <c r="J971"/>
  <c r="K971"/>
  <c r="L971"/>
  <c r="M971"/>
  <c r="N971"/>
  <c r="O971"/>
  <c r="U971" s="1"/>
  <c r="P971"/>
  <c r="Q971"/>
  <c r="R971"/>
  <c r="S971"/>
  <c r="T971"/>
  <c r="B972"/>
  <c r="C972"/>
  <c r="D972"/>
  <c r="E972"/>
  <c r="F972"/>
  <c r="G972"/>
  <c r="H972"/>
  <c r="I972"/>
  <c r="J972"/>
  <c r="K972"/>
  <c r="L972"/>
  <c r="M972"/>
  <c r="N972"/>
  <c r="O972"/>
  <c r="U972" s="1"/>
  <c r="P972"/>
  <c r="Q972"/>
  <c r="R972"/>
  <c r="S972"/>
  <c r="T972"/>
  <c r="B973"/>
  <c r="C973"/>
  <c r="D973"/>
  <c r="E973"/>
  <c r="F973"/>
  <c r="G973"/>
  <c r="H973"/>
  <c r="I973"/>
  <c r="J973"/>
  <c r="K973"/>
  <c r="L973"/>
  <c r="M973"/>
  <c r="N973"/>
  <c r="O973"/>
  <c r="U973" s="1"/>
  <c r="P973"/>
  <c r="Q973"/>
  <c r="R973"/>
  <c r="S973"/>
  <c r="T973"/>
  <c r="B974"/>
  <c r="C974"/>
  <c r="D974"/>
  <c r="E974"/>
  <c r="F974"/>
  <c r="G974"/>
  <c r="H974"/>
  <c r="I974"/>
  <c r="J974"/>
  <c r="K974"/>
  <c r="L974"/>
  <c r="M974"/>
  <c r="N974"/>
  <c r="O974"/>
  <c r="U974" s="1"/>
  <c r="P974"/>
  <c r="Q974"/>
  <c r="R974"/>
  <c r="S974"/>
  <c r="T974"/>
  <c r="B975"/>
  <c r="C975"/>
  <c r="D975"/>
  <c r="E975"/>
  <c r="F975"/>
  <c r="G975"/>
  <c r="H975"/>
  <c r="I975"/>
  <c r="J975"/>
  <c r="K975"/>
  <c r="L975"/>
  <c r="M975"/>
  <c r="N975"/>
  <c r="O975"/>
  <c r="U975" s="1"/>
  <c r="P975"/>
  <c r="Q975"/>
  <c r="R975"/>
  <c r="S975"/>
  <c r="T975"/>
  <c r="B976"/>
  <c r="C976"/>
  <c r="D976"/>
  <c r="E976"/>
  <c r="F976"/>
  <c r="G976"/>
  <c r="H976"/>
  <c r="I976"/>
  <c r="J976"/>
  <c r="K976"/>
  <c r="L976"/>
  <c r="M976"/>
  <c r="N976"/>
  <c r="O976"/>
  <c r="U976" s="1"/>
  <c r="P976"/>
  <c r="Q976"/>
  <c r="R976"/>
  <c r="S976"/>
  <c r="T976"/>
  <c r="B977"/>
  <c r="C977"/>
  <c r="D977"/>
  <c r="E977"/>
  <c r="F977"/>
  <c r="G977"/>
  <c r="H977"/>
  <c r="I977"/>
  <c r="J977"/>
  <c r="K977"/>
  <c r="L977"/>
  <c r="M977"/>
  <c r="N977"/>
  <c r="O977"/>
  <c r="U977" s="1"/>
  <c r="P977"/>
  <c r="Q977"/>
  <c r="R977"/>
  <c r="S977"/>
  <c r="T977"/>
  <c r="B978"/>
  <c r="C978"/>
  <c r="D978"/>
  <c r="E978"/>
  <c r="F978"/>
  <c r="G978"/>
  <c r="H978"/>
  <c r="I978"/>
  <c r="J978"/>
  <c r="K978"/>
  <c r="L978"/>
  <c r="M978"/>
  <c r="N978"/>
  <c r="O978"/>
  <c r="U978" s="1"/>
  <c r="P978"/>
  <c r="Q978"/>
  <c r="R978"/>
  <c r="S978"/>
  <c r="T978"/>
  <c r="B979"/>
  <c r="C979"/>
  <c r="D979"/>
  <c r="E979"/>
  <c r="F979"/>
  <c r="G979"/>
  <c r="H979"/>
  <c r="I979"/>
  <c r="J979"/>
  <c r="K979"/>
  <c r="L979"/>
  <c r="M979"/>
  <c r="N979"/>
  <c r="O979"/>
  <c r="U979" s="1"/>
  <c r="P979"/>
  <c r="Q979"/>
  <c r="R979"/>
  <c r="S979"/>
  <c r="T979"/>
  <c r="B980"/>
  <c r="C980"/>
  <c r="D980"/>
  <c r="E980"/>
  <c r="F980"/>
  <c r="G980"/>
  <c r="H980"/>
  <c r="I980"/>
  <c r="J980"/>
  <c r="K980"/>
  <c r="L980"/>
  <c r="M980"/>
  <c r="N980"/>
  <c r="O980"/>
  <c r="U980" s="1"/>
  <c r="P980"/>
  <c r="Q980"/>
  <c r="R980"/>
  <c r="S980"/>
  <c r="T980"/>
  <c r="B981"/>
  <c r="C981"/>
  <c r="D981"/>
  <c r="E981"/>
  <c r="F981"/>
  <c r="G981"/>
  <c r="H981"/>
  <c r="I981"/>
  <c r="J981"/>
  <c r="K981"/>
  <c r="L981"/>
  <c r="M981"/>
  <c r="N981"/>
  <c r="O981"/>
  <c r="U981" s="1"/>
  <c r="P981"/>
  <c r="Q981"/>
  <c r="R981"/>
  <c r="S981"/>
  <c r="T981"/>
  <c r="B982"/>
  <c r="C982"/>
  <c r="D982"/>
  <c r="E982"/>
  <c r="F982"/>
  <c r="G982"/>
  <c r="H982"/>
  <c r="I982"/>
  <c r="J982"/>
  <c r="K982"/>
  <c r="L982"/>
  <c r="M982"/>
  <c r="N982"/>
  <c r="O982"/>
  <c r="U982" s="1"/>
  <c r="P982"/>
  <c r="Q982"/>
  <c r="R982"/>
  <c r="S982"/>
  <c r="T982"/>
  <c r="B983"/>
  <c r="C983"/>
  <c r="D983"/>
  <c r="E983"/>
  <c r="F983"/>
  <c r="G983"/>
  <c r="H983"/>
  <c r="I983"/>
  <c r="J983"/>
  <c r="K983"/>
  <c r="L983"/>
  <c r="M983"/>
  <c r="N983"/>
  <c r="O983"/>
  <c r="U983" s="1"/>
  <c r="P983"/>
  <c r="Q983"/>
  <c r="R983"/>
  <c r="S983"/>
  <c r="T983"/>
  <c r="B984"/>
  <c r="C984"/>
  <c r="D984"/>
  <c r="E984"/>
  <c r="F984"/>
  <c r="G984"/>
  <c r="H984"/>
  <c r="I984"/>
  <c r="J984"/>
  <c r="K984"/>
  <c r="L984"/>
  <c r="M984"/>
  <c r="N984"/>
  <c r="O984"/>
  <c r="U984" s="1"/>
  <c r="P984"/>
  <c r="Q984"/>
  <c r="R984"/>
  <c r="S984"/>
  <c r="T984"/>
  <c r="B985"/>
  <c r="C985"/>
  <c r="D985"/>
  <c r="E985"/>
  <c r="F985"/>
  <c r="G985"/>
  <c r="H985"/>
  <c r="I985"/>
  <c r="J985"/>
  <c r="K985"/>
  <c r="L985"/>
  <c r="M985"/>
  <c r="N985"/>
  <c r="O985"/>
  <c r="U985" s="1"/>
  <c r="P985"/>
  <c r="Q985"/>
  <c r="R985"/>
  <c r="S985"/>
  <c r="T985"/>
  <c r="B986"/>
  <c r="C986"/>
  <c r="D986"/>
  <c r="E986"/>
  <c r="F986"/>
  <c r="G986"/>
  <c r="H986"/>
  <c r="I986"/>
  <c r="J986"/>
  <c r="K986"/>
  <c r="L986"/>
  <c r="M986"/>
  <c r="N986"/>
  <c r="O986"/>
  <c r="U986" s="1"/>
  <c r="P986"/>
  <c r="Q986"/>
  <c r="R986"/>
  <c r="S986"/>
  <c r="T986"/>
  <c r="B987"/>
  <c r="C987"/>
  <c r="D987"/>
  <c r="E987"/>
  <c r="F987"/>
  <c r="G987"/>
  <c r="H987"/>
  <c r="I987"/>
  <c r="J987"/>
  <c r="K987"/>
  <c r="L987"/>
  <c r="M987"/>
  <c r="N987"/>
  <c r="O987"/>
  <c r="U987" s="1"/>
  <c r="P987"/>
  <c r="Q987"/>
  <c r="R987"/>
  <c r="S987"/>
  <c r="T987"/>
  <c r="B988"/>
  <c r="C988"/>
  <c r="D988"/>
  <c r="E988"/>
  <c r="F988"/>
  <c r="G988"/>
  <c r="H988"/>
  <c r="I988"/>
  <c r="J988"/>
  <c r="K988"/>
  <c r="L988"/>
  <c r="M988"/>
  <c r="N988"/>
  <c r="O988"/>
  <c r="U988" s="1"/>
  <c r="P988"/>
  <c r="Q988"/>
  <c r="R988"/>
  <c r="S988"/>
  <c r="T988"/>
  <c r="B989"/>
  <c r="C989"/>
  <c r="D989"/>
  <c r="E989"/>
  <c r="F989"/>
  <c r="G989"/>
  <c r="H989"/>
  <c r="I989"/>
  <c r="J989"/>
  <c r="K989"/>
  <c r="L989"/>
  <c r="M989"/>
  <c r="N989"/>
  <c r="O989"/>
  <c r="U989" s="1"/>
  <c r="P989"/>
  <c r="Q989"/>
  <c r="R989"/>
  <c r="S989"/>
  <c r="T989"/>
  <c r="B990"/>
  <c r="C990"/>
  <c r="D990"/>
  <c r="E990"/>
  <c r="F990"/>
  <c r="G990"/>
  <c r="H990"/>
  <c r="I990"/>
  <c r="J990"/>
  <c r="K990"/>
  <c r="L990"/>
  <c r="M990"/>
  <c r="N990"/>
  <c r="O990"/>
  <c r="U990" s="1"/>
  <c r="P990"/>
  <c r="Q990"/>
  <c r="R990"/>
  <c r="S990"/>
  <c r="T990"/>
  <c r="B991"/>
  <c r="C991"/>
  <c r="D991"/>
  <c r="E991"/>
  <c r="F991"/>
  <c r="G991"/>
  <c r="H991"/>
  <c r="I991"/>
  <c r="J991"/>
  <c r="K991"/>
  <c r="L991"/>
  <c r="M991"/>
  <c r="N991"/>
  <c r="O991"/>
  <c r="U991" s="1"/>
  <c r="P991"/>
  <c r="Q991"/>
  <c r="R991"/>
  <c r="S991"/>
  <c r="T991"/>
  <c r="B992"/>
  <c r="C992"/>
  <c r="D992"/>
  <c r="E992"/>
  <c r="F992"/>
  <c r="G992"/>
  <c r="H992"/>
  <c r="I992"/>
  <c r="J992"/>
  <c r="K992"/>
  <c r="L992"/>
  <c r="M992"/>
  <c r="N992"/>
  <c r="O992"/>
  <c r="U992" s="1"/>
  <c r="P992"/>
  <c r="Q992"/>
  <c r="R992"/>
  <c r="S992"/>
  <c r="T992"/>
  <c r="B993"/>
  <c r="C993"/>
  <c r="D993"/>
  <c r="E993"/>
  <c r="F993"/>
  <c r="G993"/>
  <c r="H993"/>
  <c r="I993"/>
  <c r="J993"/>
  <c r="K993"/>
  <c r="L993"/>
  <c r="M993"/>
  <c r="N993"/>
  <c r="O993"/>
  <c r="U993" s="1"/>
  <c r="P993"/>
  <c r="Q993"/>
  <c r="R993"/>
  <c r="S993"/>
  <c r="T993"/>
  <c r="B994"/>
  <c r="C994"/>
  <c r="D994"/>
  <c r="E994"/>
  <c r="F994"/>
  <c r="G994"/>
  <c r="H994"/>
  <c r="I994"/>
  <c r="J994"/>
  <c r="K994"/>
  <c r="L994"/>
  <c r="M994"/>
  <c r="N994"/>
  <c r="O994"/>
  <c r="U994" s="1"/>
  <c r="P994"/>
  <c r="Q994"/>
  <c r="R994"/>
  <c r="S994"/>
  <c r="T994"/>
  <c r="B995"/>
  <c r="C995"/>
  <c r="D995"/>
  <c r="E995"/>
  <c r="F995"/>
  <c r="G995"/>
  <c r="H995"/>
  <c r="I995"/>
  <c r="J995"/>
  <c r="K995"/>
  <c r="L995"/>
  <c r="M995"/>
  <c r="N995"/>
  <c r="O995"/>
  <c r="U995" s="1"/>
  <c r="P995"/>
  <c r="Q995"/>
  <c r="R995"/>
  <c r="S995"/>
  <c r="T995"/>
  <c r="B996"/>
  <c r="C996"/>
  <c r="D996"/>
  <c r="E996"/>
  <c r="F996"/>
  <c r="G996"/>
  <c r="H996"/>
  <c r="I996"/>
  <c r="J996"/>
  <c r="K996"/>
  <c r="L996"/>
  <c r="M996"/>
  <c r="N996"/>
  <c r="O996"/>
  <c r="U996" s="1"/>
  <c r="P996"/>
  <c r="Q996"/>
  <c r="R996"/>
  <c r="S996"/>
  <c r="T996"/>
  <c r="B997"/>
  <c r="C997"/>
  <c r="D997"/>
  <c r="E997"/>
  <c r="F997"/>
  <c r="G997"/>
  <c r="H997"/>
  <c r="I997"/>
  <c r="J997"/>
  <c r="K997"/>
  <c r="L997"/>
  <c r="M997"/>
  <c r="N997"/>
  <c r="O997"/>
  <c r="U997" s="1"/>
  <c r="P997"/>
  <c r="Q997"/>
  <c r="R997"/>
  <c r="S997"/>
  <c r="T997"/>
  <c r="B998"/>
  <c r="C998"/>
  <c r="D998"/>
  <c r="E998"/>
  <c r="F998"/>
  <c r="G998"/>
  <c r="H998"/>
  <c r="I998"/>
  <c r="J998"/>
  <c r="K998"/>
  <c r="L998"/>
  <c r="M998"/>
  <c r="N998"/>
  <c r="O998"/>
  <c r="U998" s="1"/>
  <c r="P998"/>
  <c r="Q998"/>
  <c r="R998"/>
  <c r="S998"/>
  <c r="T998"/>
  <c r="B999"/>
  <c r="C999"/>
  <c r="D999"/>
  <c r="E999"/>
  <c r="F999"/>
  <c r="G999"/>
  <c r="H999"/>
  <c r="I999"/>
  <c r="J999"/>
  <c r="K999"/>
  <c r="L999"/>
  <c r="M999"/>
  <c r="N999"/>
  <c r="O999"/>
  <c r="U999" s="1"/>
  <c r="P999"/>
  <c r="Q999"/>
  <c r="R999"/>
  <c r="S999"/>
  <c r="T999"/>
  <c r="B1000"/>
  <c r="C1000"/>
  <c r="D1000"/>
  <c r="E1000"/>
  <c r="F1000"/>
  <c r="G1000"/>
  <c r="H1000"/>
  <c r="I1000"/>
  <c r="J1000"/>
  <c r="K1000"/>
  <c r="L1000"/>
  <c r="M1000"/>
  <c r="N1000"/>
  <c r="O1000"/>
  <c r="U1000" s="1"/>
  <c r="P1000"/>
  <c r="Q1000"/>
  <c r="R1000"/>
  <c r="S1000"/>
  <c r="T1000"/>
  <c r="B1001"/>
  <c r="C1001"/>
  <c r="D1001"/>
  <c r="E1001"/>
  <c r="F1001"/>
  <c r="G1001"/>
  <c r="H1001"/>
  <c r="I1001"/>
  <c r="J1001"/>
  <c r="K1001"/>
  <c r="L1001"/>
  <c r="M1001"/>
  <c r="N1001"/>
  <c r="O1001"/>
  <c r="U1001" s="1"/>
  <c r="P1001"/>
  <c r="Q1001"/>
  <c r="R1001"/>
  <c r="S1001"/>
  <c r="T1001"/>
  <c r="B1002"/>
  <c r="C1002"/>
  <c r="D1002"/>
  <c r="E1002"/>
  <c r="F1002"/>
  <c r="G1002"/>
  <c r="H1002"/>
  <c r="I1002"/>
  <c r="J1002"/>
  <c r="K1002"/>
  <c r="L1002"/>
  <c r="M1002"/>
  <c r="N1002"/>
  <c r="O1002"/>
  <c r="U1002" s="1"/>
  <c r="P1002"/>
  <c r="Q1002"/>
  <c r="R1002"/>
  <c r="S1002"/>
  <c r="T1002"/>
  <c r="B1003"/>
  <c r="C1003"/>
  <c r="D1003"/>
  <c r="E1003"/>
  <c r="F1003"/>
  <c r="G1003"/>
  <c r="H1003"/>
  <c r="I1003"/>
  <c r="J1003"/>
  <c r="K1003"/>
  <c r="L1003"/>
  <c r="M1003"/>
  <c r="N1003"/>
  <c r="O1003"/>
  <c r="U1003" s="1"/>
  <c r="P1003"/>
  <c r="Q1003"/>
  <c r="R1003"/>
  <c r="S1003"/>
  <c r="T1003"/>
  <c r="B1004"/>
  <c r="C1004"/>
  <c r="D1004"/>
  <c r="E1004"/>
  <c r="F1004"/>
  <c r="G1004"/>
  <c r="H1004"/>
  <c r="I1004"/>
  <c r="J1004"/>
  <c r="K1004"/>
  <c r="L1004"/>
  <c r="M1004"/>
  <c r="N1004"/>
  <c r="O1004"/>
  <c r="U1004" s="1"/>
  <c r="P1004"/>
  <c r="Q1004"/>
  <c r="R1004"/>
  <c r="S1004"/>
  <c r="T1004"/>
  <c r="B1005"/>
  <c r="C1005"/>
  <c r="D1005"/>
  <c r="E1005"/>
  <c r="F1005"/>
  <c r="G1005"/>
  <c r="H1005"/>
  <c r="I1005"/>
  <c r="J1005"/>
  <c r="K1005"/>
  <c r="L1005"/>
  <c r="M1005"/>
  <c r="N1005"/>
  <c r="O1005"/>
  <c r="U1005" s="1"/>
  <c r="P1005"/>
  <c r="Q1005"/>
  <c r="R1005"/>
  <c r="S1005"/>
  <c r="T1005"/>
  <c r="B1006"/>
  <c r="C1006"/>
  <c r="D1006"/>
  <c r="E1006"/>
  <c r="F1006"/>
  <c r="G1006"/>
  <c r="H1006"/>
  <c r="I1006"/>
  <c r="J1006"/>
  <c r="K1006"/>
  <c r="L1006"/>
  <c r="M1006"/>
  <c r="N1006"/>
  <c r="O1006"/>
  <c r="U1006" s="1"/>
  <c r="P1006"/>
  <c r="Q1006"/>
  <c r="R1006"/>
  <c r="S1006"/>
  <c r="T1006"/>
  <c r="B1007"/>
  <c r="C1007"/>
  <c r="D1007"/>
  <c r="E1007"/>
  <c r="F1007"/>
  <c r="G1007"/>
  <c r="H1007"/>
  <c r="I1007"/>
  <c r="J1007"/>
  <c r="K1007"/>
  <c r="L1007"/>
  <c r="M1007"/>
  <c r="N1007"/>
  <c r="O1007"/>
  <c r="U1007" s="1"/>
  <c r="P1007"/>
  <c r="Q1007"/>
  <c r="R1007"/>
  <c r="S1007"/>
  <c r="T1007"/>
  <c r="B1008"/>
  <c r="C1008"/>
  <c r="E1008"/>
  <c r="F1008"/>
  <c r="G1008"/>
  <c r="H1008"/>
  <c r="I1008"/>
  <c r="J1008"/>
  <c r="K1008"/>
  <c r="L1008"/>
  <c r="M1008"/>
  <c r="N1008"/>
  <c r="O1008"/>
  <c r="U1008" s="1"/>
  <c r="P1008"/>
  <c r="Q1008"/>
  <c r="R1008"/>
  <c r="S1008"/>
  <c r="T1008"/>
  <c r="B1009"/>
  <c r="C1009"/>
  <c r="D1009"/>
  <c r="E1009"/>
  <c r="F1009"/>
  <c r="G1009"/>
  <c r="H1009"/>
  <c r="I1009"/>
  <c r="J1009"/>
  <c r="K1009"/>
  <c r="L1009"/>
  <c r="M1009"/>
  <c r="N1009"/>
  <c r="O1009"/>
  <c r="U1009" s="1"/>
  <c r="P1009"/>
  <c r="Q1009"/>
  <c r="R1009"/>
  <c r="S1009"/>
  <c r="T1009"/>
  <c r="B1010"/>
  <c r="C1010"/>
  <c r="D1010"/>
  <c r="E1010"/>
  <c r="F1010"/>
  <c r="G1010"/>
  <c r="H1010"/>
  <c r="I1010"/>
  <c r="J1010"/>
  <c r="K1010"/>
  <c r="L1010"/>
  <c r="M1010"/>
  <c r="N1010"/>
  <c r="O1010"/>
  <c r="U1010" s="1"/>
  <c r="P1010"/>
  <c r="Q1010"/>
  <c r="R1010"/>
  <c r="S1010"/>
  <c r="T1010"/>
  <c r="B1011"/>
  <c r="C1011"/>
  <c r="D1011"/>
  <c r="E1011"/>
  <c r="F1011"/>
  <c r="G1011"/>
  <c r="H1011"/>
  <c r="I1011"/>
  <c r="J1011"/>
  <c r="K1011"/>
  <c r="L1011"/>
  <c r="M1011"/>
  <c r="N1011"/>
  <c r="O1011"/>
  <c r="U1011" s="1"/>
  <c r="P1011"/>
  <c r="Q1011"/>
  <c r="R1011"/>
  <c r="S1011"/>
  <c r="T1011"/>
  <c r="B1012"/>
  <c r="C1012"/>
  <c r="D1012"/>
  <c r="E1012"/>
  <c r="F1012"/>
  <c r="G1012"/>
  <c r="H1012"/>
  <c r="I1012"/>
  <c r="J1012"/>
  <c r="K1012"/>
  <c r="L1012"/>
  <c r="M1012"/>
  <c r="N1012"/>
  <c r="O1012"/>
  <c r="U1012" s="1"/>
  <c r="P1012"/>
  <c r="Q1012"/>
  <c r="R1012"/>
  <c r="S1012"/>
  <c r="T1012"/>
  <c r="B1013"/>
  <c r="C1013"/>
  <c r="D1013"/>
  <c r="E1013"/>
  <c r="F1013"/>
  <c r="G1013"/>
  <c r="H1013"/>
  <c r="I1013"/>
  <c r="J1013"/>
  <c r="K1013"/>
  <c r="L1013"/>
  <c r="M1013"/>
  <c r="N1013"/>
  <c r="O1013"/>
  <c r="U1013" s="1"/>
  <c r="P1013"/>
  <c r="Q1013"/>
  <c r="R1013"/>
  <c r="S1013"/>
  <c r="T1013"/>
  <c r="B1014"/>
  <c r="C1014"/>
  <c r="D1014"/>
  <c r="E1014"/>
  <c r="F1014"/>
  <c r="G1014"/>
  <c r="H1014"/>
  <c r="I1014"/>
  <c r="J1014"/>
  <c r="K1014"/>
  <c r="L1014"/>
  <c r="M1014"/>
  <c r="N1014"/>
  <c r="O1014"/>
  <c r="U1014" s="1"/>
  <c r="P1014"/>
  <c r="Q1014"/>
  <c r="R1014"/>
  <c r="S1014"/>
  <c r="T1014"/>
  <c r="B1015"/>
  <c r="C1015"/>
  <c r="D1015"/>
  <c r="E1015"/>
  <c r="F1015"/>
  <c r="G1015"/>
  <c r="H1015"/>
  <c r="I1015"/>
  <c r="J1015"/>
  <c r="K1015"/>
  <c r="L1015"/>
  <c r="M1015"/>
  <c r="N1015"/>
  <c r="O1015"/>
  <c r="U1015" s="1"/>
  <c r="P1015"/>
  <c r="Q1015"/>
  <c r="R1015"/>
  <c r="S1015"/>
  <c r="T1015"/>
  <c r="B1016"/>
  <c r="C1016"/>
  <c r="D1016"/>
  <c r="E1016"/>
  <c r="F1016"/>
  <c r="G1016"/>
  <c r="H1016"/>
  <c r="I1016"/>
  <c r="J1016"/>
  <c r="K1016"/>
  <c r="L1016"/>
  <c r="M1016"/>
  <c r="N1016"/>
  <c r="O1016"/>
  <c r="U1016" s="1"/>
  <c r="P1016"/>
  <c r="Q1016"/>
  <c r="R1016"/>
  <c r="S1016"/>
  <c r="T1016"/>
  <c r="B1017"/>
  <c r="C1017"/>
  <c r="D1017"/>
  <c r="E1017"/>
  <c r="F1017"/>
  <c r="G1017"/>
  <c r="H1017"/>
  <c r="I1017"/>
  <c r="J1017"/>
  <c r="K1017"/>
  <c r="L1017"/>
  <c r="M1017"/>
  <c r="N1017"/>
  <c r="O1017"/>
  <c r="U1017" s="1"/>
  <c r="P1017"/>
  <c r="Q1017"/>
  <c r="R1017"/>
  <c r="S1017"/>
  <c r="T1017"/>
  <c r="B1018"/>
  <c r="C1018"/>
  <c r="D1018"/>
  <c r="E1018"/>
  <c r="F1018"/>
  <c r="G1018"/>
  <c r="H1018"/>
  <c r="I1018"/>
  <c r="J1018"/>
  <c r="K1018"/>
  <c r="L1018"/>
  <c r="M1018"/>
  <c r="N1018"/>
  <c r="O1018"/>
  <c r="U1018" s="1"/>
  <c r="P1018"/>
  <c r="Q1018"/>
  <c r="R1018"/>
  <c r="S1018"/>
  <c r="T1018"/>
  <c r="B1019"/>
  <c r="C1019"/>
  <c r="D1019"/>
  <c r="E1019"/>
  <c r="F1019"/>
  <c r="G1019"/>
  <c r="H1019"/>
  <c r="I1019"/>
  <c r="J1019"/>
  <c r="K1019"/>
  <c r="L1019"/>
  <c r="M1019"/>
  <c r="N1019"/>
  <c r="O1019"/>
  <c r="U1019" s="1"/>
  <c r="P1019"/>
  <c r="Q1019"/>
  <c r="R1019"/>
  <c r="S1019"/>
  <c r="T1019"/>
  <c r="B1020"/>
  <c r="C1020"/>
  <c r="D1020"/>
  <c r="E1020"/>
  <c r="F1020"/>
  <c r="G1020"/>
  <c r="H1020"/>
  <c r="I1020"/>
  <c r="J1020"/>
  <c r="K1020"/>
  <c r="L1020"/>
  <c r="M1020"/>
  <c r="N1020"/>
  <c r="O1020"/>
  <c r="U1020" s="1"/>
  <c r="P1020"/>
  <c r="Q1020"/>
  <c r="R1020"/>
  <c r="S1020"/>
  <c r="T1020"/>
  <c r="B1021"/>
  <c r="C1021"/>
  <c r="D1021"/>
  <c r="E1021"/>
  <c r="F1021"/>
  <c r="G1021"/>
  <c r="H1021"/>
  <c r="I1021"/>
  <c r="J1021"/>
  <c r="K1021"/>
  <c r="L1021"/>
  <c r="M1021"/>
  <c r="N1021"/>
  <c r="O1021"/>
  <c r="U1021" s="1"/>
  <c r="P1021"/>
  <c r="Q1021"/>
  <c r="R1021"/>
  <c r="S1021"/>
  <c r="T1021"/>
  <c r="B1022"/>
  <c r="C1022"/>
  <c r="D1022"/>
  <c r="E1022"/>
  <c r="F1022"/>
  <c r="G1022"/>
  <c r="H1022"/>
  <c r="I1022"/>
  <c r="J1022"/>
  <c r="K1022"/>
  <c r="L1022"/>
  <c r="M1022"/>
  <c r="N1022"/>
  <c r="O1022"/>
  <c r="U1022" s="1"/>
  <c r="P1022"/>
  <c r="Q1022"/>
  <c r="R1022"/>
  <c r="S1022"/>
  <c r="T1022"/>
  <c r="B1023"/>
  <c r="C1023"/>
  <c r="D1023"/>
  <c r="E1023"/>
  <c r="F1023"/>
  <c r="G1023"/>
  <c r="H1023"/>
  <c r="I1023"/>
  <c r="J1023"/>
  <c r="K1023"/>
  <c r="L1023"/>
  <c r="M1023"/>
  <c r="N1023"/>
  <c r="O1023"/>
  <c r="U1023" s="1"/>
  <c r="P1023"/>
  <c r="Q1023"/>
  <c r="R1023"/>
  <c r="S1023"/>
  <c r="T1023"/>
  <c r="B1024"/>
  <c r="C1024"/>
  <c r="D1024"/>
  <c r="E1024"/>
  <c r="F1024"/>
  <c r="G1024"/>
  <c r="H1024"/>
  <c r="I1024"/>
  <c r="J1024"/>
  <c r="K1024"/>
  <c r="L1024"/>
  <c r="M1024"/>
  <c r="N1024"/>
  <c r="O1024"/>
  <c r="U1024" s="1"/>
  <c r="P1024"/>
  <c r="Q1024"/>
  <c r="R1024"/>
  <c r="S1024"/>
  <c r="T1024"/>
  <c r="B1025"/>
  <c r="C1025"/>
  <c r="D1025"/>
  <c r="E1025"/>
  <c r="F1025"/>
  <c r="G1025"/>
  <c r="H1025"/>
  <c r="I1025"/>
  <c r="J1025"/>
  <c r="K1025"/>
  <c r="L1025"/>
  <c r="M1025"/>
  <c r="N1025"/>
  <c r="O1025"/>
  <c r="U1025" s="1"/>
  <c r="P1025"/>
  <c r="Q1025"/>
  <c r="R1025"/>
  <c r="S1025"/>
  <c r="T1025"/>
  <c r="B1026"/>
  <c r="C1026"/>
  <c r="D1026"/>
  <c r="E1026"/>
  <c r="F1026"/>
  <c r="G1026"/>
  <c r="H1026"/>
  <c r="I1026"/>
  <c r="J1026"/>
  <c r="K1026"/>
  <c r="L1026"/>
  <c r="M1026"/>
  <c r="N1026"/>
  <c r="O1026"/>
  <c r="U1026" s="1"/>
  <c r="P1026"/>
  <c r="Q1026"/>
  <c r="R1026"/>
  <c r="S1026"/>
  <c r="T1026"/>
  <c r="B1027"/>
  <c r="C1027"/>
  <c r="D1027"/>
  <c r="E1027"/>
  <c r="F1027"/>
  <c r="G1027"/>
  <c r="H1027"/>
  <c r="I1027"/>
  <c r="J1027"/>
  <c r="K1027"/>
  <c r="L1027"/>
  <c r="M1027"/>
  <c r="N1027"/>
  <c r="O1027"/>
  <c r="U1027" s="1"/>
  <c r="P1027"/>
  <c r="Q1027"/>
  <c r="R1027"/>
  <c r="S1027"/>
  <c r="T1027"/>
  <c r="B1028"/>
  <c r="C1028"/>
  <c r="D1028"/>
  <c r="E1028"/>
  <c r="F1028"/>
  <c r="G1028"/>
  <c r="H1028"/>
  <c r="I1028"/>
  <c r="J1028"/>
  <c r="K1028"/>
  <c r="L1028"/>
  <c r="M1028"/>
  <c r="N1028"/>
  <c r="O1028"/>
  <c r="U1028" s="1"/>
  <c r="P1028"/>
  <c r="Q1028"/>
  <c r="R1028"/>
  <c r="S1028"/>
  <c r="T1028"/>
  <c r="B1029"/>
  <c r="C1029"/>
  <c r="D1029"/>
  <c r="E1029"/>
  <c r="F1029"/>
  <c r="G1029"/>
  <c r="H1029"/>
  <c r="I1029"/>
  <c r="J1029"/>
  <c r="K1029"/>
  <c r="L1029"/>
  <c r="M1029"/>
  <c r="N1029"/>
  <c r="O1029"/>
  <c r="U1029" s="1"/>
  <c r="P1029"/>
  <c r="Q1029"/>
  <c r="R1029"/>
  <c r="S1029"/>
  <c r="T1029"/>
  <c r="B1030"/>
  <c r="C1030"/>
  <c r="D1030"/>
  <c r="E1030"/>
  <c r="F1030"/>
  <c r="G1030"/>
  <c r="H1030"/>
  <c r="I1030"/>
  <c r="J1030"/>
  <c r="K1030"/>
  <c r="L1030"/>
  <c r="M1030"/>
  <c r="N1030"/>
  <c r="O1030"/>
  <c r="U1030" s="1"/>
  <c r="P1030"/>
  <c r="Q1030"/>
  <c r="R1030"/>
  <c r="S1030"/>
  <c r="T1030"/>
  <c r="B1031"/>
  <c r="C1031"/>
  <c r="D1031"/>
  <c r="E1031"/>
  <c r="F1031"/>
  <c r="G1031"/>
  <c r="H1031"/>
  <c r="I1031"/>
  <c r="J1031"/>
  <c r="K1031"/>
  <c r="L1031"/>
  <c r="M1031"/>
  <c r="N1031"/>
  <c r="O1031"/>
  <c r="U1031" s="1"/>
  <c r="P1031"/>
  <c r="Q1031"/>
  <c r="R1031"/>
  <c r="S1031"/>
  <c r="T1031"/>
  <c r="B1032"/>
  <c r="C1032"/>
  <c r="D1032"/>
  <c r="E1032"/>
  <c r="F1032"/>
  <c r="G1032"/>
  <c r="H1032"/>
  <c r="I1032"/>
  <c r="J1032"/>
  <c r="K1032"/>
  <c r="L1032"/>
  <c r="M1032"/>
  <c r="N1032"/>
  <c r="O1032"/>
  <c r="U1032" s="1"/>
  <c r="P1032"/>
  <c r="Q1032"/>
  <c r="R1032"/>
  <c r="S1032"/>
  <c r="T1032"/>
  <c r="B1033"/>
  <c r="C1033"/>
  <c r="D1033"/>
  <c r="E1033"/>
  <c r="F1033"/>
  <c r="G1033"/>
  <c r="H1033"/>
  <c r="I1033"/>
  <c r="J1033"/>
  <c r="K1033"/>
  <c r="L1033"/>
  <c r="M1033"/>
  <c r="N1033"/>
  <c r="O1033"/>
  <c r="U1033" s="1"/>
  <c r="P1033"/>
  <c r="Q1033"/>
  <c r="R1033"/>
  <c r="S1033"/>
  <c r="T1033"/>
  <c r="B1034"/>
  <c r="C1034"/>
  <c r="D1034"/>
  <c r="E1034"/>
  <c r="F1034"/>
  <c r="G1034"/>
  <c r="H1034"/>
  <c r="I1034"/>
  <c r="J1034"/>
  <c r="K1034"/>
  <c r="L1034"/>
  <c r="M1034"/>
  <c r="N1034"/>
  <c r="O1034"/>
  <c r="U1034" s="1"/>
  <c r="P1034"/>
  <c r="Q1034"/>
  <c r="R1034"/>
  <c r="S1034"/>
  <c r="T1034"/>
  <c r="B1035"/>
  <c r="C1035"/>
  <c r="D1035"/>
  <c r="E1035"/>
  <c r="F1035"/>
  <c r="G1035"/>
  <c r="H1035"/>
  <c r="I1035"/>
  <c r="J1035"/>
  <c r="K1035"/>
  <c r="L1035"/>
  <c r="M1035"/>
  <c r="N1035"/>
  <c r="O1035"/>
  <c r="U1035" s="1"/>
  <c r="P1035"/>
  <c r="Q1035"/>
  <c r="R1035"/>
  <c r="S1035"/>
  <c r="T1035"/>
  <c r="B1036"/>
  <c r="C1036"/>
  <c r="D1036"/>
  <c r="E1036"/>
  <c r="F1036"/>
  <c r="G1036"/>
  <c r="H1036"/>
  <c r="I1036"/>
  <c r="J1036"/>
  <c r="K1036"/>
  <c r="L1036"/>
  <c r="M1036"/>
  <c r="N1036"/>
  <c r="O1036"/>
  <c r="U1036" s="1"/>
  <c r="P1036"/>
  <c r="Q1036"/>
  <c r="R1036"/>
  <c r="S1036"/>
  <c r="T1036"/>
  <c r="B1037"/>
  <c r="C1037"/>
  <c r="D1037"/>
  <c r="E1037"/>
  <c r="F1037"/>
  <c r="G1037"/>
  <c r="H1037"/>
  <c r="I1037"/>
  <c r="J1037"/>
  <c r="K1037"/>
  <c r="L1037"/>
  <c r="M1037"/>
  <c r="N1037"/>
  <c r="O1037"/>
  <c r="U1037" s="1"/>
  <c r="P1037"/>
  <c r="Q1037"/>
  <c r="R1037"/>
  <c r="S1037"/>
  <c r="T1037"/>
  <c r="B1038"/>
  <c r="C1038"/>
  <c r="D1038"/>
  <c r="E1038"/>
  <c r="F1038"/>
  <c r="G1038"/>
  <c r="H1038"/>
  <c r="I1038"/>
  <c r="J1038"/>
  <c r="K1038"/>
  <c r="L1038"/>
  <c r="M1038"/>
  <c r="N1038"/>
  <c r="O1038"/>
  <c r="U1038" s="1"/>
  <c r="P1038"/>
  <c r="Q1038"/>
  <c r="R1038"/>
  <c r="S1038"/>
  <c r="T1038"/>
  <c r="B1039"/>
  <c r="C1039"/>
  <c r="D1039"/>
  <c r="E1039"/>
  <c r="F1039"/>
  <c r="G1039"/>
  <c r="H1039"/>
  <c r="I1039"/>
  <c r="J1039"/>
  <c r="K1039"/>
  <c r="L1039"/>
  <c r="M1039"/>
  <c r="N1039"/>
  <c r="O1039"/>
  <c r="U1039" s="1"/>
  <c r="P1039"/>
  <c r="Q1039"/>
  <c r="R1039"/>
  <c r="S1039"/>
  <c r="T1039"/>
  <c r="B1040"/>
  <c r="C1040"/>
  <c r="D1040"/>
  <c r="E1040"/>
  <c r="F1040"/>
  <c r="G1040"/>
  <c r="H1040"/>
  <c r="I1040"/>
  <c r="J1040"/>
  <c r="K1040"/>
  <c r="L1040"/>
  <c r="M1040"/>
  <c r="N1040"/>
  <c r="O1040"/>
  <c r="U1040" s="1"/>
  <c r="P1040"/>
  <c r="Q1040"/>
  <c r="R1040"/>
  <c r="S1040"/>
  <c r="T1040"/>
  <c r="B1041"/>
  <c r="C1041"/>
  <c r="D1041"/>
  <c r="E1041"/>
  <c r="F1041"/>
  <c r="G1041"/>
  <c r="H1041"/>
  <c r="I1041"/>
  <c r="J1041"/>
  <c r="K1041"/>
  <c r="L1041"/>
  <c r="M1041"/>
  <c r="N1041"/>
  <c r="O1041"/>
  <c r="U1041" s="1"/>
  <c r="P1041"/>
  <c r="Q1041"/>
  <c r="R1041"/>
  <c r="S1041"/>
  <c r="T1041"/>
  <c r="B1042"/>
  <c r="C1042"/>
  <c r="D1042"/>
  <c r="E1042"/>
  <c r="F1042"/>
  <c r="G1042"/>
  <c r="H1042"/>
  <c r="I1042"/>
  <c r="J1042"/>
  <c r="K1042"/>
  <c r="L1042"/>
  <c r="M1042"/>
  <c r="N1042"/>
  <c r="O1042"/>
  <c r="U1042" s="1"/>
  <c r="P1042"/>
  <c r="Q1042"/>
  <c r="R1042"/>
  <c r="S1042"/>
  <c r="T1042"/>
  <c r="B1043"/>
  <c r="C1043"/>
  <c r="D1043"/>
  <c r="E1043"/>
  <c r="F1043"/>
  <c r="G1043"/>
  <c r="H1043"/>
  <c r="I1043"/>
  <c r="J1043"/>
  <c r="K1043"/>
  <c r="L1043"/>
  <c r="M1043"/>
  <c r="N1043"/>
  <c r="O1043"/>
  <c r="U1043" s="1"/>
  <c r="P1043"/>
  <c r="Q1043"/>
  <c r="R1043"/>
  <c r="S1043"/>
  <c r="T1043"/>
  <c r="B1044"/>
  <c r="C1044"/>
  <c r="D1044"/>
  <c r="E1044"/>
  <c r="F1044"/>
  <c r="G1044"/>
  <c r="H1044"/>
  <c r="I1044"/>
  <c r="J1044"/>
  <c r="K1044"/>
  <c r="L1044"/>
  <c r="M1044"/>
  <c r="N1044"/>
  <c r="O1044"/>
  <c r="U1044" s="1"/>
  <c r="P1044"/>
  <c r="Q1044"/>
  <c r="R1044"/>
  <c r="S1044"/>
  <c r="T1044"/>
  <c r="B1045"/>
  <c r="C1045"/>
  <c r="D1045"/>
  <c r="E1045"/>
  <c r="F1045"/>
  <c r="G1045"/>
  <c r="H1045"/>
  <c r="I1045"/>
  <c r="J1045"/>
  <c r="K1045"/>
  <c r="L1045"/>
  <c r="M1045"/>
  <c r="N1045"/>
  <c r="O1045"/>
  <c r="U1045" s="1"/>
  <c r="P1045"/>
  <c r="Q1045"/>
  <c r="R1045"/>
  <c r="S1045"/>
  <c r="T1045"/>
  <c r="B1046"/>
  <c r="C1046"/>
  <c r="D1046"/>
  <c r="E1046"/>
  <c r="F1046"/>
  <c r="G1046"/>
  <c r="H1046"/>
  <c r="I1046"/>
  <c r="J1046"/>
  <c r="K1046"/>
  <c r="L1046"/>
  <c r="M1046"/>
  <c r="N1046"/>
  <c r="O1046"/>
  <c r="U1046" s="1"/>
  <c r="P1046"/>
  <c r="Q1046"/>
  <c r="R1046"/>
  <c r="S1046"/>
  <c r="T1046"/>
  <c r="B1047"/>
  <c r="C1047"/>
  <c r="D1047"/>
  <c r="E1047"/>
  <c r="F1047"/>
  <c r="G1047"/>
  <c r="H1047"/>
  <c r="I1047"/>
  <c r="J1047"/>
  <c r="K1047"/>
  <c r="L1047"/>
  <c r="M1047"/>
  <c r="N1047"/>
  <c r="O1047"/>
  <c r="U1047" s="1"/>
  <c r="P1047"/>
  <c r="Q1047"/>
  <c r="R1047"/>
  <c r="S1047"/>
  <c r="T1047"/>
  <c r="B1048"/>
  <c r="C1048"/>
  <c r="D1048"/>
  <c r="E1048"/>
  <c r="F1048"/>
  <c r="G1048"/>
  <c r="H1048"/>
  <c r="I1048"/>
  <c r="J1048"/>
  <c r="K1048"/>
  <c r="L1048"/>
  <c r="M1048"/>
  <c r="N1048"/>
  <c r="O1048"/>
  <c r="U1048" s="1"/>
  <c r="P1048"/>
  <c r="Q1048"/>
  <c r="R1048"/>
  <c r="S1048"/>
  <c r="T1048"/>
  <c r="B1049"/>
  <c r="C1049"/>
  <c r="D1049"/>
  <c r="E1049"/>
  <c r="F1049"/>
  <c r="G1049"/>
  <c r="H1049"/>
  <c r="I1049"/>
  <c r="J1049"/>
  <c r="K1049"/>
  <c r="L1049"/>
  <c r="M1049"/>
  <c r="N1049"/>
  <c r="O1049"/>
  <c r="U1049" s="1"/>
  <c r="P1049"/>
  <c r="Q1049"/>
  <c r="R1049"/>
  <c r="S1049"/>
  <c r="T1049"/>
  <c r="B1050"/>
  <c r="C1050"/>
  <c r="D1050"/>
  <c r="E1050"/>
  <c r="F1050"/>
  <c r="G1050"/>
  <c r="H1050"/>
  <c r="I1050"/>
  <c r="J1050"/>
  <c r="K1050"/>
  <c r="L1050"/>
  <c r="M1050"/>
  <c r="N1050"/>
  <c r="O1050"/>
  <c r="U1050" s="1"/>
  <c r="P1050"/>
  <c r="Q1050"/>
  <c r="R1050"/>
  <c r="S1050"/>
  <c r="T1050"/>
  <c r="B1051"/>
  <c r="C1051"/>
  <c r="D1051"/>
  <c r="E1051"/>
  <c r="F1051"/>
  <c r="G1051"/>
  <c r="H1051"/>
  <c r="I1051"/>
  <c r="J1051"/>
  <c r="K1051"/>
  <c r="L1051"/>
  <c r="M1051"/>
  <c r="N1051"/>
  <c r="O1051"/>
  <c r="U1051" s="1"/>
  <c r="P1051"/>
  <c r="Q1051"/>
  <c r="R1051"/>
  <c r="S1051"/>
  <c r="T1051"/>
  <c r="B1052"/>
  <c r="C1052"/>
  <c r="D1052"/>
  <c r="E1052"/>
  <c r="F1052"/>
  <c r="G1052"/>
  <c r="H1052"/>
  <c r="I1052"/>
  <c r="J1052"/>
  <c r="K1052"/>
  <c r="L1052"/>
  <c r="M1052"/>
  <c r="N1052"/>
  <c r="O1052"/>
  <c r="U1052" s="1"/>
  <c r="P1052"/>
  <c r="Q1052"/>
  <c r="R1052"/>
  <c r="S1052"/>
  <c r="T1052"/>
  <c r="B1053"/>
  <c r="C1053"/>
  <c r="D1053"/>
  <c r="E1053"/>
  <c r="F1053"/>
  <c r="G1053"/>
  <c r="H1053"/>
  <c r="I1053"/>
  <c r="J1053"/>
  <c r="K1053"/>
  <c r="L1053"/>
  <c r="M1053"/>
  <c r="N1053"/>
  <c r="O1053"/>
  <c r="U1053" s="1"/>
  <c r="P1053"/>
  <c r="Q1053"/>
  <c r="R1053"/>
  <c r="S1053"/>
  <c r="T1053"/>
  <c r="B1054"/>
  <c r="C1054"/>
  <c r="D1054"/>
  <c r="E1054"/>
  <c r="F1054"/>
  <c r="G1054"/>
  <c r="H1054"/>
  <c r="I1054"/>
  <c r="J1054"/>
  <c r="K1054"/>
  <c r="L1054"/>
  <c r="M1054"/>
  <c r="N1054"/>
  <c r="O1054"/>
  <c r="U1054" s="1"/>
  <c r="P1054"/>
  <c r="Q1054"/>
  <c r="R1054"/>
  <c r="S1054"/>
  <c r="T1054"/>
  <c r="B1055"/>
  <c r="C1055"/>
  <c r="D1055"/>
  <c r="E1055"/>
  <c r="F1055"/>
  <c r="G1055"/>
  <c r="H1055"/>
  <c r="I1055"/>
  <c r="J1055"/>
  <c r="K1055"/>
  <c r="L1055"/>
  <c r="M1055"/>
  <c r="N1055"/>
  <c r="O1055"/>
  <c r="U1055" s="1"/>
  <c r="P1055"/>
  <c r="Q1055"/>
  <c r="R1055"/>
  <c r="S1055"/>
  <c r="T1055"/>
  <c r="B1056"/>
  <c r="C1056"/>
  <c r="D1056"/>
  <c r="E1056"/>
  <c r="F1056"/>
  <c r="G1056"/>
  <c r="H1056"/>
  <c r="I1056"/>
  <c r="J1056"/>
  <c r="K1056"/>
  <c r="L1056"/>
  <c r="M1056"/>
  <c r="N1056"/>
  <c r="O1056"/>
  <c r="U1056" s="1"/>
  <c r="P1056"/>
  <c r="Q1056"/>
  <c r="R1056"/>
  <c r="S1056"/>
  <c r="T1056"/>
  <c r="B1057"/>
  <c r="C1057"/>
  <c r="D1057"/>
  <c r="E1057"/>
  <c r="F1057"/>
  <c r="G1057"/>
  <c r="H1057"/>
  <c r="I1057"/>
  <c r="J1057"/>
  <c r="K1057"/>
  <c r="L1057"/>
  <c r="M1057"/>
  <c r="N1057"/>
  <c r="O1057"/>
  <c r="U1057" s="1"/>
  <c r="P1057"/>
  <c r="Q1057"/>
  <c r="R1057"/>
  <c r="S1057"/>
  <c r="T1057"/>
  <c r="B1058"/>
  <c r="C1058"/>
  <c r="D1058"/>
  <c r="E1058"/>
  <c r="F1058"/>
  <c r="G1058"/>
  <c r="H1058"/>
  <c r="I1058"/>
  <c r="J1058"/>
  <c r="K1058"/>
  <c r="L1058"/>
  <c r="M1058"/>
  <c r="N1058"/>
  <c r="O1058"/>
  <c r="U1058" s="1"/>
  <c r="P1058"/>
  <c r="Q1058"/>
  <c r="R1058"/>
  <c r="S1058"/>
  <c r="T1058"/>
  <c r="B1059"/>
  <c r="C1059"/>
  <c r="D1059"/>
  <c r="E1059"/>
  <c r="F1059"/>
  <c r="G1059"/>
  <c r="H1059"/>
  <c r="I1059"/>
  <c r="J1059"/>
  <c r="K1059"/>
  <c r="L1059"/>
  <c r="M1059"/>
  <c r="N1059"/>
  <c r="O1059"/>
  <c r="U1059" s="1"/>
  <c r="P1059"/>
  <c r="Q1059"/>
  <c r="R1059"/>
  <c r="S1059"/>
  <c r="T1059"/>
  <c r="B1060"/>
  <c r="C1060"/>
  <c r="D1060"/>
  <c r="E1060"/>
  <c r="F1060"/>
  <c r="G1060"/>
  <c r="H1060"/>
  <c r="I1060"/>
  <c r="J1060"/>
  <c r="K1060"/>
  <c r="L1060"/>
  <c r="M1060"/>
  <c r="N1060"/>
  <c r="O1060"/>
  <c r="U1060" s="1"/>
  <c r="P1060"/>
  <c r="Q1060"/>
  <c r="R1060"/>
  <c r="S1060"/>
  <c r="T1060"/>
  <c r="B1061"/>
  <c r="C1061"/>
  <c r="D1061"/>
  <c r="E1061"/>
  <c r="F1061"/>
  <c r="G1061"/>
  <c r="H1061"/>
  <c r="I1061"/>
  <c r="J1061"/>
  <c r="K1061"/>
  <c r="L1061"/>
  <c r="M1061"/>
  <c r="N1061"/>
  <c r="O1061"/>
  <c r="U1061" s="1"/>
  <c r="P1061"/>
  <c r="Q1061"/>
  <c r="R1061"/>
  <c r="S1061"/>
  <c r="T1061"/>
  <c r="B1062"/>
  <c r="C1062"/>
  <c r="D1062"/>
  <c r="E1062"/>
  <c r="F1062"/>
  <c r="G1062"/>
  <c r="H1062"/>
  <c r="I1062"/>
  <c r="J1062"/>
  <c r="K1062"/>
  <c r="L1062"/>
  <c r="M1062"/>
  <c r="N1062"/>
  <c r="O1062"/>
  <c r="U1062" s="1"/>
  <c r="P1062"/>
  <c r="Q1062"/>
  <c r="R1062"/>
  <c r="S1062"/>
  <c r="T1062"/>
  <c r="B1063"/>
  <c r="C1063"/>
  <c r="D1063"/>
  <c r="E1063"/>
  <c r="F1063"/>
  <c r="G1063"/>
  <c r="H1063"/>
  <c r="I1063"/>
  <c r="J1063"/>
  <c r="K1063"/>
  <c r="L1063"/>
  <c r="M1063"/>
  <c r="N1063"/>
  <c r="O1063"/>
  <c r="U1063" s="1"/>
  <c r="P1063"/>
  <c r="Q1063"/>
  <c r="R1063"/>
  <c r="S1063"/>
  <c r="T1063"/>
  <c r="B1064"/>
  <c r="C1064"/>
  <c r="D1064"/>
  <c r="E1064"/>
  <c r="F1064"/>
  <c r="G1064"/>
  <c r="H1064"/>
  <c r="I1064"/>
  <c r="J1064"/>
  <c r="K1064"/>
  <c r="L1064"/>
  <c r="M1064"/>
  <c r="N1064"/>
  <c r="O1064"/>
  <c r="U1064" s="1"/>
  <c r="P1064"/>
  <c r="Q1064"/>
  <c r="R1064"/>
  <c r="S1064"/>
  <c r="T1064"/>
  <c r="B1065"/>
  <c r="C1065"/>
  <c r="D1065"/>
  <c r="E1065"/>
  <c r="F1065"/>
  <c r="G1065"/>
  <c r="H1065"/>
  <c r="I1065"/>
  <c r="J1065"/>
  <c r="K1065"/>
  <c r="L1065"/>
  <c r="M1065"/>
  <c r="N1065"/>
  <c r="O1065"/>
  <c r="U1065" s="1"/>
  <c r="P1065"/>
  <c r="Q1065"/>
  <c r="R1065"/>
  <c r="S1065"/>
  <c r="T1065"/>
  <c r="B1066"/>
  <c r="C1066"/>
  <c r="D1066"/>
  <c r="E1066"/>
  <c r="F1066"/>
  <c r="G1066"/>
  <c r="H1066"/>
  <c r="I1066"/>
  <c r="J1066"/>
  <c r="K1066"/>
  <c r="L1066"/>
  <c r="M1066"/>
  <c r="N1066"/>
  <c r="O1066"/>
  <c r="U1066" s="1"/>
  <c r="P1066"/>
  <c r="Q1066"/>
  <c r="R1066"/>
  <c r="S1066"/>
  <c r="T1066"/>
  <c r="B1067"/>
  <c r="C1067"/>
  <c r="D1067"/>
  <c r="E1067"/>
  <c r="F1067"/>
  <c r="G1067"/>
  <c r="H1067"/>
  <c r="I1067"/>
  <c r="J1067"/>
  <c r="K1067"/>
  <c r="L1067"/>
  <c r="M1067"/>
  <c r="N1067"/>
  <c r="O1067"/>
  <c r="U1067" s="1"/>
  <c r="P1067"/>
  <c r="Q1067"/>
  <c r="R1067"/>
  <c r="S1067"/>
  <c r="T1067"/>
  <c r="B1068"/>
  <c r="C1068"/>
  <c r="D1068"/>
  <c r="E1068"/>
  <c r="F1068"/>
  <c r="G1068"/>
  <c r="H1068"/>
  <c r="I1068"/>
  <c r="J1068"/>
  <c r="K1068"/>
  <c r="L1068"/>
  <c r="M1068"/>
  <c r="N1068"/>
  <c r="O1068"/>
  <c r="U1068" s="1"/>
  <c r="P1068"/>
  <c r="Q1068"/>
  <c r="R1068"/>
  <c r="S1068"/>
  <c r="T1068"/>
  <c r="B1069"/>
  <c r="C1069"/>
  <c r="D1069"/>
  <c r="E1069"/>
  <c r="F1069"/>
  <c r="G1069"/>
  <c r="H1069"/>
  <c r="I1069"/>
  <c r="J1069"/>
  <c r="K1069"/>
  <c r="L1069"/>
  <c r="M1069"/>
  <c r="N1069"/>
  <c r="O1069"/>
  <c r="U1069" s="1"/>
  <c r="P1069"/>
  <c r="Q1069"/>
  <c r="R1069"/>
  <c r="S1069"/>
  <c r="T1069"/>
  <c r="B1070"/>
  <c r="C1070"/>
  <c r="D1070"/>
  <c r="E1070"/>
  <c r="F1070"/>
  <c r="G1070"/>
  <c r="H1070"/>
  <c r="I1070"/>
  <c r="J1070"/>
  <c r="K1070"/>
  <c r="L1070"/>
  <c r="M1070"/>
  <c r="N1070"/>
  <c r="O1070"/>
  <c r="U1070" s="1"/>
  <c r="P1070"/>
  <c r="Q1070"/>
  <c r="R1070"/>
  <c r="S1070"/>
  <c r="T1070"/>
  <c r="B1071"/>
  <c r="C1071"/>
  <c r="D1071"/>
  <c r="E1071"/>
  <c r="F1071"/>
  <c r="G1071"/>
  <c r="H1071"/>
  <c r="I1071"/>
  <c r="J1071"/>
  <c r="K1071"/>
  <c r="L1071"/>
  <c r="M1071"/>
  <c r="N1071"/>
  <c r="O1071"/>
  <c r="U1071" s="1"/>
  <c r="P1071"/>
  <c r="Q1071"/>
  <c r="R1071"/>
  <c r="S1071"/>
  <c r="T1071"/>
  <c r="C1" i="26"/>
  <c r="B1" i="25"/>
  <c r="CK9" i="7"/>
  <c r="CL9"/>
  <c r="CK10"/>
  <c r="CL10"/>
  <c r="CK11"/>
  <c r="CL11"/>
  <c r="CK12"/>
  <c r="CL12"/>
  <c r="CG13"/>
  <c r="CH13"/>
  <c r="CI13"/>
  <c r="CJ13"/>
  <c r="CK13"/>
  <c r="CL13"/>
  <c r="CK14"/>
  <c r="CL14"/>
  <c r="CK15"/>
  <c r="CL15"/>
  <c r="CK16"/>
  <c r="CL16"/>
  <c r="CK17"/>
  <c r="CL17"/>
  <c r="CK18"/>
  <c r="CL18"/>
  <c r="CK19"/>
  <c r="CL19"/>
  <c r="CK20"/>
  <c r="CL20"/>
  <c r="CC21"/>
  <c r="CD21"/>
  <c r="CE21"/>
  <c r="CF21"/>
  <c r="CP21" s="1"/>
  <c r="CG21"/>
  <c r="CH21"/>
  <c r="CI21"/>
  <c r="CJ21"/>
  <c r="CK21"/>
  <c r="CL21"/>
  <c r="CM21"/>
  <c r="CN21"/>
  <c r="CO21"/>
  <c r="CQ21"/>
  <c r="CR21"/>
  <c r="CC22"/>
  <c r="CD22"/>
  <c r="CE22"/>
  <c r="CF22"/>
  <c r="CP22" s="1"/>
  <c r="CG22"/>
  <c r="CH22"/>
  <c r="CI22"/>
  <c r="CJ22"/>
  <c r="CK22"/>
  <c r="CL22"/>
  <c r="CM22"/>
  <c r="CN22"/>
  <c r="CO22"/>
  <c r="CQ22"/>
  <c r="CR22"/>
  <c r="CC23"/>
  <c r="CD23"/>
  <c r="CE23"/>
  <c r="CF23"/>
  <c r="CP23" s="1"/>
  <c r="CG23"/>
  <c r="CH23"/>
  <c r="CI23"/>
  <c r="CJ23"/>
  <c r="CK23"/>
  <c r="CL23"/>
  <c r="CM23"/>
  <c r="CN23"/>
  <c r="CO23"/>
  <c r="CQ23"/>
  <c r="CR23"/>
  <c r="CC24"/>
  <c r="CD24"/>
  <c r="CE24"/>
  <c r="CF24"/>
  <c r="CP24" s="1"/>
  <c r="CG24"/>
  <c r="CH24"/>
  <c r="CI24"/>
  <c r="CJ24"/>
  <c r="CK24"/>
  <c r="CL24"/>
  <c r="CM24"/>
  <c r="CN24"/>
  <c r="CO24"/>
  <c r="CQ24"/>
  <c r="CR24"/>
  <c r="CC25"/>
  <c r="CD25"/>
  <c r="CE25"/>
  <c r="CF25"/>
  <c r="CP25" s="1"/>
  <c r="CG25"/>
  <c r="CH25"/>
  <c r="CI25"/>
  <c r="CJ25"/>
  <c r="CK25"/>
  <c r="CL25"/>
  <c r="CM25"/>
  <c r="CN25"/>
  <c r="CO25"/>
  <c r="CQ25"/>
  <c r="CR25"/>
  <c r="CC26"/>
  <c r="CD26"/>
  <c r="CE26"/>
  <c r="CF26"/>
  <c r="CP26" s="1"/>
  <c r="CG26"/>
  <c r="CH26"/>
  <c r="CI26"/>
  <c r="CJ26"/>
  <c r="CK26"/>
  <c r="CL26"/>
  <c r="CM26"/>
  <c r="CN26"/>
  <c r="CO26"/>
  <c r="CQ26"/>
  <c r="CR26"/>
  <c r="CC27"/>
  <c r="CD27"/>
  <c r="CE27"/>
  <c r="CF27"/>
  <c r="CP27" s="1"/>
  <c r="CG27"/>
  <c r="CH27"/>
  <c r="CI27"/>
  <c r="CJ27"/>
  <c r="CK27"/>
  <c r="CL27"/>
  <c r="CM27"/>
  <c r="CN27"/>
  <c r="CO27"/>
  <c r="CQ27"/>
  <c r="CR27"/>
  <c r="CC28"/>
  <c r="CD28"/>
  <c r="CE28"/>
  <c r="CF28"/>
  <c r="CP28" s="1"/>
  <c r="CG28"/>
  <c r="CH28"/>
  <c r="CI28"/>
  <c r="CJ28"/>
  <c r="CK28"/>
  <c r="CL28"/>
  <c r="CM28"/>
  <c r="CN28"/>
  <c r="CO28"/>
  <c r="CQ28"/>
  <c r="CR28"/>
  <c r="CC29"/>
  <c r="CD29"/>
  <c r="CE29"/>
  <c r="CF29"/>
  <c r="CP29" s="1"/>
  <c r="CG29"/>
  <c r="CH29"/>
  <c r="CI29"/>
  <c r="CJ29"/>
  <c r="CK29"/>
  <c r="CL29"/>
  <c r="CM29"/>
  <c r="CN29"/>
  <c r="CO29"/>
  <c r="CQ29"/>
  <c r="CR29"/>
  <c r="CC30"/>
  <c r="CD30"/>
  <c r="CE30"/>
  <c r="CF30"/>
  <c r="CP30" s="1"/>
  <c r="CG30"/>
  <c r="CH30"/>
  <c r="CI30"/>
  <c r="CJ30"/>
  <c r="CK30"/>
  <c r="CL30"/>
  <c r="CM30"/>
  <c r="CN30"/>
  <c r="CO30"/>
  <c r="CQ30"/>
  <c r="CR30"/>
  <c r="CC31"/>
  <c r="CD31"/>
  <c r="CE31"/>
  <c r="CF31"/>
  <c r="CP31" s="1"/>
  <c r="CG31"/>
  <c r="CH31"/>
  <c r="CI31"/>
  <c r="CJ31"/>
  <c r="CK31"/>
  <c r="CL31"/>
  <c r="CM31"/>
  <c r="CN31"/>
  <c r="CO31"/>
  <c r="CQ31"/>
  <c r="CR31"/>
  <c r="CC32"/>
  <c r="CD32"/>
  <c r="CE32"/>
  <c r="CF32"/>
  <c r="CP32" s="1"/>
  <c r="CG32"/>
  <c r="CH32"/>
  <c r="CI32"/>
  <c r="CJ32"/>
  <c r="CK32"/>
  <c r="CL32"/>
  <c r="CM32"/>
  <c r="CN32"/>
  <c r="CO32"/>
  <c r="CQ32"/>
  <c r="CR32"/>
  <c r="CC33"/>
  <c r="CD33"/>
  <c r="CE33"/>
  <c r="CF33"/>
  <c r="CP33" s="1"/>
  <c r="CG33"/>
  <c r="CH33"/>
  <c r="CI33"/>
  <c r="CJ33"/>
  <c r="CK33"/>
  <c r="CL33"/>
  <c r="CM33"/>
  <c r="CN33"/>
  <c r="CO33"/>
  <c r="CQ33"/>
  <c r="CR33"/>
  <c r="CC34"/>
  <c r="CD34"/>
  <c r="CE34"/>
  <c r="CF34"/>
  <c r="CP34" s="1"/>
  <c r="CG34"/>
  <c r="CH34"/>
  <c r="CI34"/>
  <c r="CJ34"/>
  <c r="CK34"/>
  <c r="CL34"/>
  <c r="CM34"/>
  <c r="CN34"/>
  <c r="CO34"/>
  <c r="CQ34"/>
  <c r="CR34"/>
  <c r="CC35"/>
  <c r="CD35"/>
  <c r="CE35"/>
  <c r="CF35"/>
  <c r="CP35" s="1"/>
  <c r="CG35"/>
  <c r="CH35"/>
  <c r="CI35"/>
  <c r="CJ35"/>
  <c r="CK35"/>
  <c r="CL35"/>
  <c r="CM35"/>
  <c r="CN35"/>
  <c r="CO35"/>
  <c r="CQ35"/>
  <c r="CR35"/>
  <c r="CC36"/>
  <c r="CD36"/>
  <c r="CE36"/>
  <c r="CF36"/>
  <c r="CP36" s="1"/>
  <c r="CG36"/>
  <c r="CH36"/>
  <c r="CI36"/>
  <c r="CJ36"/>
  <c r="CK36"/>
  <c r="CL36"/>
  <c r="CM36"/>
  <c r="CN36"/>
  <c r="CO36"/>
  <c r="CQ36"/>
  <c r="CR36"/>
  <c r="CC37"/>
  <c r="CD37"/>
  <c r="CE37"/>
  <c r="CF37"/>
  <c r="CP37" s="1"/>
  <c r="CG37"/>
  <c r="CH37"/>
  <c r="CI37"/>
  <c r="CJ37"/>
  <c r="CK37"/>
  <c r="CL37"/>
  <c r="CM37"/>
  <c r="CN37"/>
  <c r="CO37"/>
  <c r="CQ37"/>
  <c r="CR37"/>
  <c r="CC38"/>
  <c r="CD38"/>
  <c r="CE38"/>
  <c r="CF38"/>
  <c r="CP38" s="1"/>
  <c r="CG38"/>
  <c r="CH38"/>
  <c r="CI38"/>
  <c r="CJ38"/>
  <c r="CK38"/>
  <c r="CL38"/>
  <c r="CM38"/>
  <c r="CN38"/>
  <c r="CO38"/>
  <c r="CQ38"/>
  <c r="CR38"/>
  <c r="CC39"/>
  <c r="CD39"/>
  <c r="CE39"/>
  <c r="CF39"/>
  <c r="CP39" s="1"/>
  <c r="CG39"/>
  <c r="CH39"/>
  <c r="CI39"/>
  <c r="CJ39"/>
  <c r="CK39"/>
  <c r="CL39"/>
  <c r="CM39"/>
  <c r="CN39"/>
  <c r="CO39"/>
  <c r="CQ39"/>
  <c r="CR39"/>
  <c r="CC40"/>
  <c r="CD40"/>
  <c r="CE40"/>
  <c r="CF40"/>
  <c r="CP40" s="1"/>
  <c r="CG40"/>
  <c r="CH40"/>
  <c r="CI40"/>
  <c r="CJ40"/>
  <c r="CK40"/>
  <c r="CL40"/>
  <c r="CM40"/>
  <c r="CN40"/>
  <c r="CO40"/>
  <c r="CQ40"/>
  <c r="CR40"/>
  <c r="CC41"/>
  <c r="CD41"/>
  <c r="CE41"/>
  <c r="CF41"/>
  <c r="CP41" s="1"/>
  <c r="CG41"/>
  <c r="CH41"/>
  <c r="CI41"/>
  <c r="CJ41"/>
  <c r="CK41"/>
  <c r="CL41"/>
  <c r="CM41"/>
  <c r="CN41"/>
  <c r="CO41"/>
  <c r="CQ41"/>
  <c r="CR41"/>
  <c r="CC42"/>
  <c r="CD42"/>
  <c r="CE42"/>
  <c r="CF42"/>
  <c r="CP42" s="1"/>
  <c r="CG42"/>
  <c r="CH42"/>
  <c r="CI42"/>
  <c r="CJ42"/>
  <c r="CK42"/>
  <c r="CL42"/>
  <c r="CM42"/>
  <c r="CN42"/>
  <c r="CO42"/>
  <c r="CQ42"/>
  <c r="CR42"/>
  <c r="CC43"/>
  <c r="CD43"/>
  <c r="CE43"/>
  <c r="CF43"/>
  <c r="CP43" s="1"/>
  <c r="CG43"/>
  <c r="CH43"/>
  <c r="CI43"/>
  <c r="CJ43"/>
  <c r="CK43"/>
  <c r="CL43"/>
  <c r="CM43"/>
  <c r="CN43"/>
  <c r="CO43"/>
  <c r="CQ43"/>
  <c r="CR43"/>
  <c r="CC44"/>
  <c r="CD44"/>
  <c r="CE44"/>
  <c r="CF44"/>
  <c r="CP44" s="1"/>
  <c r="CG44"/>
  <c r="CH44"/>
  <c r="CI44"/>
  <c r="CJ44"/>
  <c r="CK44"/>
  <c r="CL44"/>
  <c r="CM44"/>
  <c r="CN44"/>
  <c r="CO44"/>
  <c r="CQ44"/>
  <c r="CR44"/>
  <c r="CC45"/>
  <c r="CD45"/>
  <c r="CE45"/>
  <c r="CF45"/>
  <c r="CP45" s="1"/>
  <c r="CG45"/>
  <c r="CH45"/>
  <c r="CI45"/>
  <c r="CJ45"/>
  <c r="CK45"/>
  <c r="CL45"/>
  <c r="CM45"/>
  <c r="CN45"/>
  <c r="CO45"/>
  <c r="CQ45"/>
  <c r="CR45"/>
  <c r="CC46"/>
  <c r="CD46"/>
  <c r="CE46"/>
  <c r="CF46"/>
  <c r="CP46" s="1"/>
  <c r="CG46"/>
  <c r="CH46"/>
  <c r="CI46"/>
  <c r="CJ46"/>
  <c r="CK46"/>
  <c r="CL46"/>
  <c r="CM46"/>
  <c r="CN46"/>
  <c r="CO46"/>
  <c r="CQ46"/>
  <c r="CR46"/>
  <c r="CC47"/>
  <c r="CD47"/>
  <c r="CE47"/>
  <c r="CF47"/>
  <c r="CP47" s="1"/>
  <c r="CG47"/>
  <c r="CH47"/>
  <c r="CI47"/>
  <c r="CJ47"/>
  <c r="CK47"/>
  <c r="CL47"/>
  <c r="CM47"/>
  <c r="CN47"/>
  <c r="CO47"/>
  <c r="CQ47"/>
  <c r="CR47"/>
  <c r="CC48"/>
  <c r="CD48"/>
  <c r="CE48"/>
  <c r="CF48"/>
  <c r="CP48" s="1"/>
  <c r="CG48"/>
  <c r="CH48"/>
  <c r="CI48"/>
  <c r="CJ48"/>
  <c r="CK48"/>
  <c r="CL48"/>
  <c r="CM48"/>
  <c r="CN48"/>
  <c r="CO48"/>
  <c r="CQ48"/>
  <c r="CR48"/>
  <c r="CC49"/>
  <c r="CD49"/>
  <c r="CE49"/>
  <c r="CF49"/>
  <c r="CP49" s="1"/>
  <c r="CG49"/>
  <c r="CH49"/>
  <c r="CI49"/>
  <c r="CJ49"/>
  <c r="CK49"/>
  <c r="CL49"/>
  <c r="CM49"/>
  <c r="CN49"/>
  <c r="CO49"/>
  <c r="CQ49"/>
  <c r="CR49"/>
  <c r="CC50"/>
  <c r="CD50"/>
  <c r="CE50"/>
  <c r="CF50"/>
  <c r="CP50" s="1"/>
  <c r="CG50"/>
  <c r="CH50"/>
  <c r="CI50"/>
  <c r="CJ50"/>
  <c r="CK50"/>
  <c r="CL50"/>
  <c r="CM50"/>
  <c r="CN50"/>
  <c r="CO50"/>
  <c r="CQ50"/>
  <c r="CR50"/>
  <c r="CC51"/>
  <c r="CD51"/>
  <c r="CE51"/>
  <c r="CF51"/>
  <c r="CP51" s="1"/>
  <c r="CG51"/>
  <c r="CH51"/>
  <c r="CI51"/>
  <c r="CJ51"/>
  <c r="CK51"/>
  <c r="CL51"/>
  <c r="CM51"/>
  <c r="CN51"/>
  <c r="CO51"/>
  <c r="CQ51"/>
  <c r="CR51"/>
  <c r="CC52"/>
  <c r="CD52"/>
  <c r="CE52"/>
  <c r="CF52"/>
  <c r="CP52" s="1"/>
  <c r="CG52"/>
  <c r="CH52"/>
  <c r="CI52"/>
  <c r="CJ52"/>
  <c r="CK52"/>
  <c r="CL52"/>
  <c r="CM52"/>
  <c r="CN52"/>
  <c r="CO52"/>
  <c r="CQ52"/>
  <c r="CR52"/>
  <c r="CC53"/>
  <c r="CD53"/>
  <c r="CE53"/>
  <c r="CF53"/>
  <c r="CP53" s="1"/>
  <c r="CG53"/>
  <c r="CH53"/>
  <c r="CI53"/>
  <c r="CJ53"/>
  <c r="CK53"/>
  <c r="CL53"/>
  <c r="CM53"/>
  <c r="CN53"/>
  <c r="CO53"/>
  <c r="CQ53"/>
  <c r="CR53"/>
  <c r="CC54"/>
  <c r="CD54"/>
  <c r="CE54"/>
  <c r="CF54"/>
  <c r="CP54" s="1"/>
  <c r="CG54"/>
  <c r="CH54"/>
  <c r="CI54"/>
  <c r="CJ54"/>
  <c r="CK54"/>
  <c r="CL54"/>
  <c r="CM54"/>
  <c r="CN54"/>
  <c r="CO54"/>
  <c r="CQ54"/>
  <c r="CR54"/>
  <c r="CC55"/>
  <c r="CD55"/>
  <c r="CE55"/>
  <c r="CF55"/>
  <c r="CP55" s="1"/>
  <c r="CG55"/>
  <c r="CH55"/>
  <c r="CI55"/>
  <c r="CJ55"/>
  <c r="CK55"/>
  <c r="CL55"/>
  <c r="CM55"/>
  <c r="CN55"/>
  <c r="CO55"/>
  <c r="CQ55"/>
  <c r="CR55"/>
  <c r="CC56"/>
  <c r="CD56"/>
  <c r="CE56"/>
  <c r="CF56"/>
  <c r="CP56" s="1"/>
  <c r="CG56"/>
  <c r="CH56"/>
  <c r="CI56"/>
  <c r="CJ56"/>
  <c r="CK56"/>
  <c r="CL56"/>
  <c r="CM56"/>
  <c r="CN56"/>
  <c r="CO56"/>
  <c r="CQ56"/>
  <c r="CR56"/>
  <c r="CC57"/>
  <c r="CD57"/>
  <c r="CE57"/>
  <c r="CF57"/>
  <c r="CP57" s="1"/>
  <c r="CG57"/>
  <c r="CH57"/>
  <c r="CI57"/>
  <c r="CJ57"/>
  <c r="CK57"/>
  <c r="CL57"/>
  <c r="CM57"/>
  <c r="CN57"/>
  <c r="CO57"/>
  <c r="CQ57"/>
  <c r="CR57"/>
  <c r="CC58"/>
  <c r="CD58"/>
  <c r="CE58"/>
  <c r="CF58"/>
  <c r="CP58" s="1"/>
  <c r="CG58"/>
  <c r="CH58"/>
  <c r="CI58"/>
  <c r="CJ58"/>
  <c r="CK58"/>
  <c r="CL58"/>
  <c r="CM58"/>
  <c r="CN58"/>
  <c r="CO58"/>
  <c r="CQ58"/>
  <c r="CR58"/>
  <c r="CC59"/>
  <c r="CD59"/>
  <c r="CE59"/>
  <c r="CF59"/>
  <c r="CP59" s="1"/>
  <c r="CG59"/>
  <c r="CH59"/>
  <c r="CI59"/>
  <c r="CJ59"/>
  <c r="CK59"/>
  <c r="CL59"/>
  <c r="CM59"/>
  <c r="CN59"/>
  <c r="CO59"/>
  <c r="CQ59"/>
  <c r="CR59"/>
  <c r="CC60"/>
  <c r="CD60"/>
  <c r="CE60"/>
  <c r="CF60"/>
  <c r="CP60" s="1"/>
  <c r="CG60"/>
  <c r="CH60"/>
  <c r="CI60"/>
  <c r="CJ60"/>
  <c r="CK60"/>
  <c r="CL60"/>
  <c r="CM60"/>
  <c r="CN60"/>
  <c r="CO60"/>
  <c r="CQ60"/>
  <c r="CR60"/>
  <c r="CC61"/>
  <c r="CD61"/>
  <c r="CE61"/>
  <c r="CF61"/>
  <c r="CP61" s="1"/>
  <c r="CG61"/>
  <c r="CH61"/>
  <c r="CI61"/>
  <c r="CJ61"/>
  <c r="CK61"/>
  <c r="CL61"/>
  <c r="CM61"/>
  <c r="CN61"/>
  <c r="CO61"/>
  <c r="CQ61"/>
  <c r="CR61"/>
  <c r="CC62"/>
  <c r="CD62"/>
  <c r="CE62"/>
  <c r="CF62"/>
  <c r="CP62" s="1"/>
  <c r="CG62"/>
  <c r="CH62"/>
  <c r="CI62"/>
  <c r="CJ62"/>
  <c r="CK62"/>
  <c r="CL62"/>
  <c r="CM62"/>
  <c r="CN62"/>
  <c r="CO62"/>
  <c r="CQ62"/>
  <c r="CR62"/>
  <c r="CC63"/>
  <c r="CD63"/>
  <c r="CE63"/>
  <c r="CF63"/>
  <c r="CP63" s="1"/>
  <c r="CG63"/>
  <c r="CH63"/>
  <c r="CI63"/>
  <c r="CJ63"/>
  <c r="CK63"/>
  <c r="CL63"/>
  <c r="CM63"/>
  <c r="CN63"/>
  <c r="CO63"/>
  <c r="CQ63"/>
  <c r="CR63"/>
  <c r="CC64"/>
  <c r="CD64"/>
  <c r="CE64"/>
  <c r="CF64"/>
  <c r="CP64" s="1"/>
  <c r="CG64"/>
  <c r="CH64"/>
  <c r="CI64"/>
  <c r="CJ64"/>
  <c r="CK64"/>
  <c r="CL64"/>
  <c r="CM64"/>
  <c r="CN64"/>
  <c r="CO64"/>
  <c r="CQ64"/>
  <c r="CR64"/>
  <c r="CC65"/>
  <c r="CD65"/>
  <c r="CE65"/>
  <c r="CF65"/>
  <c r="CP65" s="1"/>
  <c r="CG65"/>
  <c r="CH65"/>
  <c r="CI65"/>
  <c r="CJ65"/>
  <c r="CK65"/>
  <c r="CL65"/>
  <c r="CM65"/>
  <c r="CN65"/>
  <c r="CO65"/>
  <c r="CQ65"/>
  <c r="CR65"/>
  <c r="CC66"/>
  <c r="CD66"/>
  <c r="CE66"/>
  <c r="CF66"/>
  <c r="CP66" s="1"/>
  <c r="CG66"/>
  <c r="CH66"/>
  <c r="CI66"/>
  <c r="CJ66"/>
  <c r="CK66"/>
  <c r="CL66"/>
  <c r="CM66"/>
  <c r="CN66"/>
  <c r="CO66"/>
  <c r="CQ66"/>
  <c r="CR66"/>
  <c r="CC67"/>
  <c r="CD67"/>
  <c r="CE67"/>
  <c r="CF67"/>
  <c r="CP67" s="1"/>
  <c r="CG67"/>
  <c r="CH67"/>
  <c r="CI67"/>
  <c r="CJ67"/>
  <c r="CK67"/>
  <c r="CL67"/>
  <c r="CM67"/>
  <c r="CN67"/>
  <c r="CO67"/>
  <c r="CQ67"/>
  <c r="CR67"/>
  <c r="CC68"/>
  <c r="CD68"/>
  <c r="CE68"/>
  <c r="CF68"/>
  <c r="CP68" s="1"/>
  <c r="CG68"/>
  <c r="CH68"/>
  <c r="CI68"/>
  <c r="CJ68"/>
  <c r="CK68"/>
  <c r="CL68"/>
  <c r="CM68"/>
  <c r="CN68"/>
  <c r="CO68"/>
  <c r="CQ68"/>
  <c r="CR68"/>
  <c r="CC69"/>
  <c r="CD69"/>
  <c r="CE69"/>
  <c r="CF69"/>
  <c r="CP69" s="1"/>
  <c r="CG69"/>
  <c r="CH69"/>
  <c r="CI69"/>
  <c r="CJ69"/>
  <c r="CK69"/>
  <c r="CL69"/>
  <c r="CM69"/>
  <c r="CN69"/>
  <c r="CO69"/>
  <c r="CQ69"/>
  <c r="CR69"/>
  <c r="CC70"/>
  <c r="CD70"/>
  <c r="CE70"/>
  <c r="CF70"/>
  <c r="CP70" s="1"/>
  <c r="CG70"/>
  <c r="CH70"/>
  <c r="CI70"/>
  <c r="CJ70"/>
  <c r="CK70"/>
  <c r="CL70"/>
  <c r="CM70"/>
  <c r="CN70"/>
  <c r="CO70"/>
  <c r="CQ70"/>
  <c r="CR70"/>
  <c r="CC71"/>
  <c r="CD71"/>
  <c r="CE71"/>
  <c r="CF71"/>
  <c r="CP71" s="1"/>
  <c r="CG71"/>
  <c r="CH71"/>
  <c r="CI71"/>
  <c r="CJ71"/>
  <c r="CK71"/>
  <c r="CL71"/>
  <c r="CM71"/>
  <c r="CN71"/>
  <c r="CO71"/>
  <c r="CQ71"/>
  <c r="CR71"/>
  <c r="CC72"/>
  <c r="CD72"/>
  <c r="CE72"/>
  <c r="CF72"/>
  <c r="CP72" s="1"/>
  <c r="CG72"/>
  <c r="CH72"/>
  <c r="CI72"/>
  <c r="CJ72"/>
  <c r="CK72"/>
  <c r="CL72"/>
  <c r="CM72"/>
  <c r="CN72"/>
  <c r="CO72"/>
  <c r="CQ72"/>
  <c r="CR72"/>
  <c r="CC73"/>
  <c r="CD73"/>
  <c r="CE73"/>
  <c r="CF73"/>
  <c r="CP73" s="1"/>
  <c r="CG73"/>
  <c r="CH73"/>
  <c r="CI73"/>
  <c r="CJ73"/>
  <c r="CK73"/>
  <c r="CL73"/>
  <c r="CM73"/>
  <c r="CN73"/>
  <c r="CO73"/>
  <c r="CQ73"/>
  <c r="CR73"/>
  <c r="CC74"/>
  <c r="CD74"/>
  <c r="CE74"/>
  <c r="CF74"/>
  <c r="CP74" s="1"/>
  <c r="CG74"/>
  <c r="CH74"/>
  <c r="CI74"/>
  <c r="CJ74"/>
  <c r="CK74"/>
  <c r="CL74"/>
  <c r="CM74"/>
  <c r="CN74"/>
  <c r="CO74"/>
  <c r="CQ74"/>
  <c r="CR74"/>
  <c r="CC75"/>
  <c r="CD75"/>
  <c r="CE75"/>
  <c r="CF75"/>
  <c r="CP75" s="1"/>
  <c r="CG75"/>
  <c r="CH75"/>
  <c r="CI75"/>
  <c r="CJ75"/>
  <c r="CK75"/>
  <c r="CL75"/>
  <c r="CM75"/>
  <c r="CN75"/>
  <c r="CO75"/>
  <c r="CQ75"/>
  <c r="CR75"/>
  <c r="CC76"/>
  <c r="CD76"/>
  <c r="CE76"/>
  <c r="CF76"/>
  <c r="CP76" s="1"/>
  <c r="CG76"/>
  <c r="CH76"/>
  <c r="CI76"/>
  <c r="CJ76"/>
  <c r="CK76"/>
  <c r="CL76"/>
  <c r="CM76"/>
  <c r="CN76"/>
  <c r="CO76"/>
  <c r="CQ76"/>
  <c r="CR76"/>
  <c r="CC77"/>
  <c r="CD77"/>
  <c r="CE77"/>
  <c r="CF77"/>
  <c r="CP77" s="1"/>
  <c r="CG77"/>
  <c r="CH77"/>
  <c r="CI77"/>
  <c r="CJ77"/>
  <c r="CK77"/>
  <c r="CL77"/>
  <c r="CM77"/>
  <c r="CN77"/>
  <c r="CO77"/>
  <c r="CQ77"/>
  <c r="CR77"/>
  <c r="CC78"/>
  <c r="CD78"/>
  <c r="CE78"/>
  <c r="CF78"/>
  <c r="CP78" s="1"/>
  <c r="CG78"/>
  <c r="CH78"/>
  <c r="CI78"/>
  <c r="CJ78"/>
  <c r="CK78"/>
  <c r="CL78"/>
  <c r="CM78"/>
  <c r="CN78"/>
  <c r="CO78"/>
  <c r="CQ78"/>
  <c r="CR78"/>
  <c r="CC79"/>
  <c r="CD79"/>
  <c r="CE79"/>
  <c r="CF79"/>
  <c r="CP79" s="1"/>
  <c r="CG79"/>
  <c r="CH79"/>
  <c r="CI79"/>
  <c r="CJ79"/>
  <c r="CK79"/>
  <c r="CL79"/>
  <c r="CM79"/>
  <c r="CN79"/>
  <c r="CO79"/>
  <c r="CQ79"/>
  <c r="CR79"/>
  <c r="CC80"/>
  <c r="CD80"/>
  <c r="CE80"/>
  <c r="CF80"/>
  <c r="CP80" s="1"/>
  <c r="CG80"/>
  <c r="CH80"/>
  <c r="CI80"/>
  <c r="CJ80"/>
  <c r="CK80"/>
  <c r="CL80"/>
  <c r="CM80"/>
  <c r="CN80"/>
  <c r="CO80"/>
  <c r="CQ80"/>
  <c r="CR80"/>
  <c r="CC81"/>
  <c r="CD81"/>
  <c r="CE81"/>
  <c r="CF81"/>
  <c r="CP81" s="1"/>
  <c r="CG81"/>
  <c r="CH81"/>
  <c r="CI81"/>
  <c r="CJ81"/>
  <c r="CK81"/>
  <c r="CL81"/>
  <c r="CM81"/>
  <c r="CN81"/>
  <c r="CO81"/>
  <c r="CQ81"/>
  <c r="CR81"/>
  <c r="CC82"/>
  <c r="CD82"/>
  <c r="CE82"/>
  <c r="CF82"/>
  <c r="CP82" s="1"/>
  <c r="CG82"/>
  <c r="CH82"/>
  <c r="CI82"/>
  <c r="CJ82"/>
  <c r="CK82"/>
  <c r="CL82"/>
  <c r="CM82"/>
  <c r="CN82"/>
  <c r="CO82"/>
  <c r="CQ82"/>
  <c r="CR82"/>
  <c r="CC83"/>
  <c r="CD83"/>
  <c r="CE83"/>
  <c r="CF83"/>
  <c r="CP83" s="1"/>
  <c r="CG83"/>
  <c r="CH83"/>
  <c r="CI83"/>
  <c r="CJ83"/>
  <c r="CK83"/>
  <c r="CL83"/>
  <c r="CM83"/>
  <c r="CN83"/>
  <c r="CO83"/>
  <c r="CQ83"/>
  <c r="CR83"/>
  <c r="CC84"/>
  <c r="CD84"/>
  <c r="CE84"/>
  <c r="CF84"/>
  <c r="CP84" s="1"/>
  <c r="CG84"/>
  <c r="CH84"/>
  <c r="CI84"/>
  <c r="CJ84"/>
  <c r="CK84"/>
  <c r="CL84"/>
  <c r="CM84"/>
  <c r="CN84"/>
  <c r="CO84"/>
  <c r="CQ84"/>
  <c r="CR84"/>
  <c r="CC85"/>
  <c r="CD85"/>
  <c r="CE85"/>
  <c r="CF85"/>
  <c r="CP85" s="1"/>
  <c r="CG85"/>
  <c r="CH85"/>
  <c r="CI85"/>
  <c r="CJ85"/>
  <c r="CK85"/>
  <c r="CL85"/>
  <c r="CM85"/>
  <c r="CN85"/>
  <c r="CO85"/>
  <c r="CQ85"/>
  <c r="CR85"/>
  <c r="CC86"/>
  <c r="CD86"/>
  <c r="CE86"/>
  <c r="CF86"/>
  <c r="CP86" s="1"/>
  <c r="CG86"/>
  <c r="CH86"/>
  <c r="CI86"/>
  <c r="CJ86"/>
  <c r="CK86"/>
  <c r="CL86"/>
  <c r="CM86"/>
  <c r="CN86"/>
  <c r="CO86"/>
  <c r="CQ86"/>
  <c r="CR86"/>
  <c r="CC87"/>
  <c r="CD87"/>
  <c r="CE87"/>
  <c r="CF87"/>
  <c r="CP87" s="1"/>
  <c r="CG87"/>
  <c r="CH87"/>
  <c r="CI87"/>
  <c r="CJ87"/>
  <c r="CK87"/>
  <c r="CL87"/>
  <c r="CM87"/>
  <c r="CN87"/>
  <c r="CO87"/>
  <c r="CQ87"/>
  <c r="CR87"/>
  <c r="CC88"/>
  <c r="CD88"/>
  <c r="CE88"/>
  <c r="CF88"/>
  <c r="CP88" s="1"/>
  <c r="CG88"/>
  <c r="CH88"/>
  <c r="CI88"/>
  <c r="CJ88"/>
  <c r="CK88"/>
  <c r="CL88"/>
  <c r="CM88"/>
  <c r="CN88"/>
  <c r="CO88"/>
  <c r="CQ88"/>
  <c r="CR88"/>
  <c r="CC89"/>
  <c r="CD89"/>
  <c r="CE89"/>
  <c r="CF89"/>
  <c r="CP89" s="1"/>
  <c r="CG89"/>
  <c r="CH89"/>
  <c r="CI89"/>
  <c r="CJ89"/>
  <c r="CK89"/>
  <c r="CL89"/>
  <c r="CM89"/>
  <c r="CN89"/>
  <c r="CO89"/>
  <c r="CQ89"/>
  <c r="CR89"/>
  <c r="CC90"/>
  <c r="CD90"/>
  <c r="CE90"/>
  <c r="CF90"/>
  <c r="CP90" s="1"/>
  <c r="CG90"/>
  <c r="CH90"/>
  <c r="CI90"/>
  <c r="CJ90"/>
  <c r="CK90"/>
  <c r="CL90"/>
  <c r="CM90"/>
  <c r="CN90"/>
  <c r="CO90"/>
  <c r="CQ90"/>
  <c r="CR90"/>
  <c r="CC91"/>
  <c r="CD91"/>
  <c r="CE91"/>
  <c r="CF91"/>
  <c r="CP91" s="1"/>
  <c r="CG91"/>
  <c r="CH91"/>
  <c r="CI91"/>
  <c r="CJ91"/>
  <c r="CK91"/>
  <c r="CL91"/>
  <c r="CM91"/>
  <c r="CN91"/>
  <c r="CO91"/>
  <c r="CQ91"/>
  <c r="CR91"/>
  <c r="CC92"/>
  <c r="CD92"/>
  <c r="CE92"/>
  <c r="CF92"/>
  <c r="CP92" s="1"/>
  <c r="CG92"/>
  <c r="CH92"/>
  <c r="CI92"/>
  <c r="CJ92"/>
  <c r="CK92"/>
  <c r="CL92"/>
  <c r="CM92"/>
  <c r="CN92"/>
  <c r="CO92"/>
  <c r="CQ92"/>
  <c r="CR92"/>
  <c r="CC93"/>
  <c r="CD93"/>
  <c r="CE93"/>
  <c r="CF93"/>
  <c r="CP93" s="1"/>
  <c r="CG93"/>
  <c r="CH93"/>
  <c r="CI93"/>
  <c r="CJ93"/>
  <c r="CK93"/>
  <c r="CL93"/>
  <c r="CM93"/>
  <c r="CN93"/>
  <c r="CO93"/>
  <c r="CQ93"/>
  <c r="CR93"/>
  <c r="CC94"/>
  <c r="CD94"/>
  <c r="CE94"/>
  <c r="CF94"/>
  <c r="CP94" s="1"/>
  <c r="CG94"/>
  <c r="CH94"/>
  <c r="CI94"/>
  <c r="CJ94"/>
  <c r="CK94"/>
  <c r="CL94"/>
  <c r="CM94"/>
  <c r="CN94"/>
  <c r="CO94"/>
  <c r="CQ94"/>
  <c r="CR94"/>
  <c r="CC95"/>
  <c r="CD95"/>
  <c r="CE95"/>
  <c r="CF95"/>
  <c r="CP95" s="1"/>
  <c r="CG95"/>
  <c r="CH95"/>
  <c r="CI95"/>
  <c r="CJ95"/>
  <c r="CK95"/>
  <c r="CL95"/>
  <c r="CM95"/>
  <c r="CN95"/>
  <c r="CO95"/>
  <c r="CQ95"/>
  <c r="CR95"/>
  <c r="CC96"/>
  <c r="CD96"/>
  <c r="CE96"/>
  <c r="CF96"/>
  <c r="CP96" s="1"/>
  <c r="CG96"/>
  <c r="CH96"/>
  <c r="CI96"/>
  <c r="CJ96"/>
  <c r="CK96"/>
  <c r="CL96"/>
  <c r="CM96"/>
  <c r="CN96"/>
  <c r="CO96"/>
  <c r="CQ96"/>
  <c r="CR96"/>
  <c r="CC97"/>
  <c r="CD97"/>
  <c r="CE97"/>
  <c r="CF97"/>
  <c r="CP97" s="1"/>
  <c r="CG97"/>
  <c r="CH97"/>
  <c r="CI97"/>
  <c r="CJ97"/>
  <c r="CK97"/>
  <c r="CL97"/>
  <c r="CM97"/>
  <c r="CN97"/>
  <c r="CO97"/>
  <c r="CQ97"/>
  <c r="CR97"/>
  <c r="CC98"/>
  <c r="CD98"/>
  <c r="CE98"/>
  <c r="CF98"/>
  <c r="CP98" s="1"/>
  <c r="CG98"/>
  <c r="CH98"/>
  <c r="CI98"/>
  <c r="CJ98"/>
  <c r="CK98"/>
  <c r="CL98"/>
  <c r="CM98"/>
  <c r="CN98"/>
  <c r="CO98"/>
  <c r="CQ98"/>
  <c r="CR98"/>
  <c r="CC99"/>
  <c r="CD99"/>
  <c r="CE99"/>
  <c r="CF99"/>
  <c r="CP99" s="1"/>
  <c r="CG99"/>
  <c r="CH99"/>
  <c r="CI99"/>
  <c r="CJ99"/>
  <c r="CK99"/>
  <c r="CL99"/>
  <c r="CM99"/>
  <c r="CN99"/>
  <c r="CO99"/>
  <c r="CQ99"/>
  <c r="CR99"/>
  <c r="CC100"/>
  <c r="CD100"/>
  <c r="CE100"/>
  <c r="CF100"/>
  <c r="CP100" s="1"/>
  <c r="CG100"/>
  <c r="CH100"/>
  <c r="CI100"/>
  <c r="CJ100"/>
  <c r="CK100"/>
  <c r="CL100"/>
  <c r="CM100"/>
  <c r="CN100"/>
  <c r="CO100"/>
  <c r="CQ100"/>
  <c r="CR100"/>
  <c r="CC101"/>
  <c r="CD101"/>
  <c r="CE101"/>
  <c r="CF101"/>
  <c r="CP101" s="1"/>
  <c r="CG101"/>
  <c r="CH101"/>
  <c r="CI101"/>
  <c r="CJ101"/>
  <c r="CK101"/>
  <c r="CL101"/>
  <c r="CM101"/>
  <c r="CN101"/>
  <c r="CO101"/>
  <c r="CQ101"/>
  <c r="CR101"/>
  <c r="CC102"/>
  <c r="CD102"/>
  <c r="CE102"/>
  <c r="CF102"/>
  <c r="CP102" s="1"/>
  <c r="CG102"/>
  <c r="CH102"/>
  <c r="CI102"/>
  <c r="CJ102"/>
  <c r="CK102"/>
  <c r="CL102"/>
  <c r="CM102"/>
  <c r="CN102"/>
  <c r="CO102"/>
  <c r="CQ102"/>
  <c r="CR102"/>
  <c r="CC103"/>
  <c r="CD103"/>
  <c r="CE103"/>
  <c r="CF103"/>
  <c r="CP103" s="1"/>
  <c r="CG103"/>
  <c r="CH103"/>
  <c r="CI103"/>
  <c r="CJ103"/>
  <c r="CK103"/>
  <c r="CL103"/>
  <c r="CM103"/>
  <c r="CN103"/>
  <c r="CO103"/>
  <c r="CQ103"/>
  <c r="CR103"/>
  <c r="CC104"/>
  <c r="CD104"/>
  <c r="CE104"/>
  <c r="CF104"/>
  <c r="CP104" s="1"/>
  <c r="CG104"/>
  <c r="CH104"/>
  <c r="CI104"/>
  <c r="CJ104"/>
  <c r="CK104"/>
  <c r="CL104"/>
  <c r="CM104"/>
  <c r="CN104"/>
  <c r="CO104"/>
  <c r="CQ104"/>
  <c r="CR104"/>
  <c r="CC105"/>
  <c r="CD105"/>
  <c r="CE105"/>
  <c r="CF105"/>
  <c r="CP105" s="1"/>
  <c r="CG105"/>
  <c r="CH105"/>
  <c r="CI105"/>
  <c r="CJ105"/>
  <c r="CK105"/>
  <c r="CL105"/>
  <c r="CM105"/>
  <c r="CN105"/>
  <c r="CO105"/>
  <c r="CQ105"/>
  <c r="CR105"/>
  <c r="CC106"/>
  <c r="CD106"/>
  <c r="CE106"/>
  <c r="CF106"/>
  <c r="CP106" s="1"/>
  <c r="CG106"/>
  <c r="CH106"/>
  <c r="CI106"/>
  <c r="CJ106"/>
  <c r="CK106"/>
  <c r="CL106"/>
  <c r="CM106"/>
  <c r="CN106"/>
  <c r="CO106"/>
  <c r="CQ106"/>
  <c r="CR106"/>
  <c r="CC107"/>
  <c r="CD107"/>
  <c r="CE107"/>
  <c r="CF107"/>
  <c r="CP107" s="1"/>
  <c r="CG107"/>
  <c r="CH107"/>
  <c r="CI107"/>
  <c r="CJ107"/>
  <c r="CK107"/>
  <c r="CL107"/>
  <c r="CM107"/>
  <c r="CN107"/>
  <c r="CO107"/>
  <c r="CQ107"/>
  <c r="CR107"/>
  <c r="CC108"/>
  <c r="CD108"/>
  <c r="CE108"/>
  <c r="CF108"/>
  <c r="CP108" s="1"/>
  <c r="CG108"/>
  <c r="CH108"/>
  <c r="CI108"/>
  <c r="CJ108"/>
  <c r="CK108"/>
  <c r="CL108"/>
  <c r="CM108"/>
  <c r="CN108"/>
  <c r="CO108"/>
  <c r="CQ108"/>
  <c r="CR108"/>
  <c r="CC109"/>
  <c r="CD109"/>
  <c r="CE109"/>
  <c r="CF109"/>
  <c r="CP109" s="1"/>
  <c r="CG109"/>
  <c r="CH109"/>
  <c r="CI109"/>
  <c r="CJ109"/>
  <c r="CK109"/>
  <c r="CL109"/>
  <c r="CM109"/>
  <c r="CN109"/>
  <c r="CO109"/>
  <c r="CQ109"/>
  <c r="CR109"/>
  <c r="CC110"/>
  <c r="CD110"/>
  <c r="CE110"/>
  <c r="CF110"/>
  <c r="CP110" s="1"/>
  <c r="CG110"/>
  <c r="CH110"/>
  <c r="CI110"/>
  <c r="CJ110"/>
  <c r="CK110"/>
  <c r="CL110"/>
  <c r="CM110"/>
  <c r="CN110"/>
  <c r="CO110"/>
  <c r="CQ110"/>
  <c r="CR110"/>
  <c r="CC111"/>
  <c r="CD111"/>
  <c r="CE111"/>
  <c r="CF111"/>
  <c r="CP111" s="1"/>
  <c r="CG111"/>
  <c r="CH111"/>
  <c r="CI111"/>
  <c r="CJ111"/>
  <c r="CK111"/>
  <c r="CL111"/>
  <c r="CM111"/>
  <c r="CN111"/>
  <c r="CO111"/>
  <c r="CQ111"/>
  <c r="CR111"/>
  <c r="CC112"/>
  <c r="CD112"/>
  <c r="CE112"/>
  <c r="CF112"/>
  <c r="CP112" s="1"/>
  <c r="CG112"/>
  <c r="CH112"/>
  <c r="CI112"/>
  <c r="CJ112"/>
  <c r="CK112"/>
  <c r="CL112"/>
  <c r="CM112"/>
  <c r="CN112"/>
  <c r="CO112"/>
  <c r="CQ112"/>
  <c r="CR112"/>
  <c r="CC113"/>
  <c r="CD113"/>
  <c r="CE113"/>
  <c r="CF113"/>
  <c r="CP113" s="1"/>
  <c r="CG113"/>
  <c r="CH113"/>
  <c r="CI113"/>
  <c r="CJ113"/>
  <c r="CK113"/>
  <c r="CL113"/>
  <c r="CM113"/>
  <c r="CN113"/>
  <c r="CO113"/>
  <c r="CQ113"/>
  <c r="CR113"/>
  <c r="CC114"/>
  <c r="CD114"/>
  <c r="CE114"/>
  <c r="CF114"/>
  <c r="CP114" s="1"/>
  <c r="CG114"/>
  <c r="CH114"/>
  <c r="CI114"/>
  <c r="CJ114"/>
  <c r="CK114"/>
  <c r="CL114"/>
  <c r="CM114"/>
  <c r="CN114"/>
  <c r="CO114"/>
  <c r="CQ114"/>
  <c r="CR114"/>
  <c r="CC115"/>
  <c r="CD115"/>
  <c r="CE115"/>
  <c r="CF115"/>
  <c r="CP115" s="1"/>
  <c r="CG115"/>
  <c r="CH115"/>
  <c r="CI115"/>
  <c r="CJ115"/>
  <c r="CK115"/>
  <c r="CL115"/>
  <c r="CM115"/>
  <c r="CN115"/>
  <c r="CO115"/>
  <c r="CQ115"/>
  <c r="CR115"/>
  <c r="CC116"/>
  <c r="CD116"/>
  <c r="CE116"/>
  <c r="CF116"/>
  <c r="CP116" s="1"/>
  <c r="CG116"/>
  <c r="CH116"/>
  <c r="CI116"/>
  <c r="CJ116"/>
  <c r="CK116"/>
  <c r="CL116"/>
  <c r="CM116"/>
  <c r="CN116"/>
  <c r="CO116"/>
  <c r="CQ116"/>
  <c r="CR116"/>
  <c r="CC117"/>
  <c r="CD117"/>
  <c r="CE117"/>
  <c r="CF117"/>
  <c r="CP117" s="1"/>
  <c r="CG117"/>
  <c r="CH117"/>
  <c r="CI117"/>
  <c r="CJ117"/>
  <c r="CK117"/>
  <c r="CL117"/>
  <c r="CM117"/>
  <c r="CN117"/>
  <c r="CO117"/>
  <c r="CQ117"/>
  <c r="CR117"/>
  <c r="CC118"/>
  <c r="CD118"/>
  <c r="CE118"/>
  <c r="CF118"/>
  <c r="CP118" s="1"/>
  <c r="CG118"/>
  <c r="CH118"/>
  <c r="CI118"/>
  <c r="CJ118"/>
  <c r="CK118"/>
  <c r="CL118"/>
  <c r="CM118"/>
  <c r="CN118"/>
  <c r="CO118"/>
  <c r="CQ118"/>
  <c r="CR118"/>
  <c r="CC119"/>
  <c r="CD119"/>
  <c r="CE119"/>
  <c r="CF119"/>
  <c r="CP119" s="1"/>
  <c r="CG119"/>
  <c r="CH119"/>
  <c r="CI119"/>
  <c r="CJ119"/>
  <c r="CK119"/>
  <c r="CL119"/>
  <c r="CM119"/>
  <c r="CN119"/>
  <c r="CO119"/>
  <c r="CQ119"/>
  <c r="CR119"/>
  <c r="CC120"/>
  <c r="CD120"/>
  <c r="CE120"/>
  <c r="CF120"/>
  <c r="CP120" s="1"/>
  <c r="CG120"/>
  <c r="CH120"/>
  <c r="CI120"/>
  <c r="CJ120"/>
  <c r="CK120"/>
  <c r="CL120"/>
  <c r="CM120"/>
  <c r="CN120"/>
  <c r="CO120"/>
  <c r="CQ120"/>
  <c r="CR120"/>
  <c r="CC121"/>
  <c r="CD121"/>
  <c r="CE121"/>
  <c r="CF121"/>
  <c r="CP121" s="1"/>
  <c r="CG121"/>
  <c r="CH121"/>
  <c r="CI121"/>
  <c r="CJ121"/>
  <c r="CK121"/>
  <c r="CL121"/>
  <c r="CM121"/>
  <c r="CN121"/>
  <c r="CO121"/>
  <c r="CQ121"/>
  <c r="CR121"/>
  <c r="CC122"/>
  <c r="CD122"/>
  <c r="CE122"/>
  <c r="CF122"/>
  <c r="CP122" s="1"/>
  <c r="CG122"/>
  <c r="CH122"/>
  <c r="CI122"/>
  <c r="CJ122"/>
  <c r="CK122"/>
  <c r="CL122"/>
  <c r="CM122"/>
  <c r="CN122"/>
  <c r="CO122"/>
  <c r="CQ122"/>
  <c r="CR122"/>
  <c r="CC123"/>
  <c r="CD123"/>
  <c r="CE123"/>
  <c r="CF123"/>
  <c r="CP123" s="1"/>
  <c r="CG123"/>
  <c r="CH123"/>
  <c r="CI123"/>
  <c r="CJ123"/>
  <c r="CK123"/>
  <c r="CL123"/>
  <c r="CM123"/>
  <c r="CN123"/>
  <c r="CO123"/>
  <c r="CQ123"/>
  <c r="CR123"/>
  <c r="CC124"/>
  <c r="CD124"/>
  <c r="CE124"/>
  <c r="CF124"/>
  <c r="CP124" s="1"/>
  <c r="CG124"/>
  <c r="CH124"/>
  <c r="CI124"/>
  <c r="CJ124"/>
  <c r="CK124"/>
  <c r="CL124"/>
  <c r="CM124"/>
  <c r="CN124"/>
  <c r="CO124"/>
  <c r="CQ124"/>
  <c r="CR124"/>
  <c r="CC125"/>
  <c r="CD125"/>
  <c r="CE125"/>
  <c r="CF125"/>
  <c r="CP125" s="1"/>
  <c r="CG125"/>
  <c r="CH125"/>
  <c r="CI125"/>
  <c r="CJ125"/>
  <c r="CK125"/>
  <c r="CL125"/>
  <c r="CM125"/>
  <c r="CN125"/>
  <c r="CO125"/>
  <c r="CQ125"/>
  <c r="CR125"/>
  <c r="CC126"/>
  <c r="CD126"/>
  <c r="CE126"/>
  <c r="CF126"/>
  <c r="CP126" s="1"/>
  <c r="CG126"/>
  <c r="CH126"/>
  <c r="CI126"/>
  <c r="CJ126"/>
  <c r="CK126"/>
  <c r="CL126"/>
  <c r="CM126"/>
  <c r="CN126"/>
  <c r="CO126"/>
  <c r="CQ126"/>
  <c r="CR126"/>
  <c r="CC127"/>
  <c r="CD127"/>
  <c r="CE127"/>
  <c r="CF127"/>
  <c r="CP127" s="1"/>
  <c r="CG127"/>
  <c r="CH127"/>
  <c r="CI127"/>
  <c r="CJ127"/>
  <c r="CK127"/>
  <c r="CL127"/>
  <c r="CM127"/>
  <c r="CN127"/>
  <c r="CO127"/>
  <c r="CQ127"/>
  <c r="CR127"/>
  <c r="CC128"/>
  <c r="CD128"/>
  <c r="CE128"/>
  <c r="CF128"/>
  <c r="CP128" s="1"/>
  <c r="CG128"/>
  <c r="CH128"/>
  <c r="CI128"/>
  <c r="CJ128"/>
  <c r="CK128"/>
  <c r="CL128"/>
  <c r="CM128"/>
  <c r="CN128"/>
  <c r="CO128"/>
  <c r="CQ128"/>
  <c r="CR128"/>
  <c r="CC129"/>
  <c r="CD129"/>
  <c r="CE129"/>
  <c r="CF129"/>
  <c r="CP129" s="1"/>
  <c r="CG129"/>
  <c r="CH129"/>
  <c r="CI129"/>
  <c r="CJ129"/>
  <c r="CK129"/>
  <c r="CL129"/>
  <c r="CM129"/>
  <c r="CN129"/>
  <c r="CO129"/>
  <c r="CQ129"/>
  <c r="CR129"/>
  <c r="CC130"/>
  <c r="CD130"/>
  <c r="CE130"/>
  <c r="CF130"/>
  <c r="CP130" s="1"/>
  <c r="CG130"/>
  <c r="CH130"/>
  <c r="CI130"/>
  <c r="CJ130"/>
  <c r="CK130"/>
  <c r="CL130"/>
  <c r="CM130"/>
  <c r="CN130"/>
  <c r="CO130"/>
  <c r="CQ130"/>
  <c r="CR130"/>
  <c r="CC131"/>
  <c r="CD131"/>
  <c r="CE131"/>
  <c r="CF131"/>
  <c r="CP131" s="1"/>
  <c r="CG131"/>
  <c r="CH131"/>
  <c r="CI131"/>
  <c r="CJ131"/>
  <c r="CK131"/>
  <c r="CL131"/>
  <c r="CM131"/>
  <c r="CN131"/>
  <c r="CO131"/>
  <c r="CQ131"/>
  <c r="CR131"/>
  <c r="CC132"/>
  <c r="CD132"/>
  <c r="CE132"/>
  <c r="CF132"/>
  <c r="CP132" s="1"/>
  <c r="CG132"/>
  <c r="CH132"/>
  <c r="CI132"/>
  <c r="CJ132"/>
  <c r="CK132"/>
  <c r="CL132"/>
  <c r="CM132"/>
  <c r="CN132"/>
  <c r="CO132"/>
  <c r="CQ132"/>
  <c r="CR132"/>
  <c r="CC133"/>
  <c r="CD133"/>
  <c r="CE133"/>
  <c r="CF133"/>
  <c r="CP133" s="1"/>
  <c r="CG133"/>
  <c r="CH133"/>
  <c r="CI133"/>
  <c r="CJ133"/>
  <c r="CK133"/>
  <c r="CL133"/>
  <c r="CM133"/>
  <c r="CN133"/>
  <c r="CO133"/>
  <c r="CQ133"/>
  <c r="CR133"/>
  <c r="CC134"/>
  <c r="CD134"/>
  <c r="CE134"/>
  <c r="CF134"/>
  <c r="CP134" s="1"/>
  <c r="CG134"/>
  <c r="CH134"/>
  <c r="CI134"/>
  <c r="CJ134"/>
  <c r="CK134"/>
  <c r="CL134"/>
  <c r="CM134"/>
  <c r="CN134"/>
  <c r="CO134"/>
  <c r="CQ134"/>
  <c r="CR134"/>
  <c r="CC135"/>
  <c r="CD135"/>
  <c r="CE135"/>
  <c r="CF135"/>
  <c r="CP135" s="1"/>
  <c r="CG135"/>
  <c r="CH135"/>
  <c r="CI135"/>
  <c r="CJ135"/>
  <c r="CK135"/>
  <c r="CL135"/>
  <c r="CM135"/>
  <c r="CN135"/>
  <c r="CO135"/>
  <c r="CQ135"/>
  <c r="CR135"/>
  <c r="CC136"/>
  <c r="CD136"/>
  <c r="CE136"/>
  <c r="CF136"/>
  <c r="CP136" s="1"/>
  <c r="CG136"/>
  <c r="CH136"/>
  <c r="CI136"/>
  <c r="CJ136"/>
  <c r="CK136"/>
  <c r="CL136"/>
  <c r="CM136"/>
  <c r="CN136"/>
  <c r="CO136"/>
  <c r="CQ136"/>
  <c r="CR136"/>
  <c r="CC137"/>
  <c r="CD137"/>
  <c r="CE137"/>
  <c r="CF137"/>
  <c r="CP137" s="1"/>
  <c r="CG137"/>
  <c r="CH137"/>
  <c r="CI137"/>
  <c r="CJ137"/>
  <c r="CK137"/>
  <c r="CL137"/>
  <c r="CM137"/>
  <c r="CN137"/>
  <c r="CO137"/>
  <c r="CQ137"/>
  <c r="CR137"/>
  <c r="CC138"/>
  <c r="CD138"/>
  <c r="CE138"/>
  <c r="CF138"/>
  <c r="CP138" s="1"/>
  <c r="CG138"/>
  <c r="CH138"/>
  <c r="CI138"/>
  <c r="CJ138"/>
  <c r="CK138"/>
  <c r="CL138"/>
  <c r="CM138"/>
  <c r="CN138"/>
  <c r="CO138"/>
  <c r="CQ138"/>
  <c r="CR138"/>
  <c r="CC139"/>
  <c r="CD139"/>
  <c r="CE139"/>
  <c r="CF139"/>
  <c r="CP139" s="1"/>
  <c r="CG139"/>
  <c r="CH139"/>
  <c r="CI139"/>
  <c r="CJ139"/>
  <c r="CK139"/>
  <c r="CL139"/>
  <c r="CM139"/>
  <c r="CN139"/>
  <c r="CO139"/>
  <c r="CQ139"/>
  <c r="CR139"/>
  <c r="CC140"/>
  <c r="CD140"/>
  <c r="CE140"/>
  <c r="CF140"/>
  <c r="CP140" s="1"/>
  <c r="CG140"/>
  <c r="CH140"/>
  <c r="CI140"/>
  <c r="CJ140"/>
  <c r="CK140"/>
  <c r="CL140"/>
  <c r="CM140"/>
  <c r="CN140"/>
  <c r="CO140"/>
  <c r="CQ140"/>
  <c r="CR140"/>
  <c r="CC141"/>
  <c r="CD141"/>
  <c r="CE141"/>
  <c r="CF141"/>
  <c r="CP141" s="1"/>
  <c r="CG141"/>
  <c r="CH141"/>
  <c r="CI141"/>
  <c r="CJ141"/>
  <c r="CK141"/>
  <c r="CL141"/>
  <c r="CM141"/>
  <c r="CN141"/>
  <c r="CO141"/>
  <c r="CQ141"/>
  <c r="CR141"/>
  <c r="CC142"/>
  <c r="CD142"/>
  <c r="CE142"/>
  <c r="CF142"/>
  <c r="CP142" s="1"/>
  <c r="CG142"/>
  <c r="CH142"/>
  <c r="CI142"/>
  <c r="CJ142"/>
  <c r="CK142"/>
  <c r="CL142"/>
  <c r="CM142"/>
  <c r="CN142"/>
  <c r="CO142"/>
  <c r="CQ142"/>
  <c r="CR142"/>
  <c r="CC143"/>
  <c r="CD143"/>
  <c r="CE143"/>
  <c r="CF143"/>
  <c r="CP143" s="1"/>
  <c r="CG143"/>
  <c r="CH143"/>
  <c r="CI143"/>
  <c r="CJ143"/>
  <c r="CK143"/>
  <c r="CL143"/>
  <c r="CM143"/>
  <c r="CN143"/>
  <c r="CO143"/>
  <c r="CQ143"/>
  <c r="CR143"/>
  <c r="CC144"/>
  <c r="CD144"/>
  <c r="CE144"/>
  <c r="CF144"/>
  <c r="CP144" s="1"/>
  <c r="CG144"/>
  <c r="CH144"/>
  <c r="CI144"/>
  <c r="CJ144"/>
  <c r="CK144"/>
  <c r="CL144"/>
  <c r="CM144"/>
  <c r="CN144"/>
  <c r="CO144"/>
  <c r="CQ144"/>
  <c r="CR144"/>
  <c r="CC145"/>
  <c r="CD145"/>
  <c r="CE145"/>
  <c r="CF145"/>
  <c r="CP145" s="1"/>
  <c r="CG145"/>
  <c r="CH145"/>
  <c r="CI145"/>
  <c r="CJ145"/>
  <c r="CK145"/>
  <c r="CL145"/>
  <c r="CM145"/>
  <c r="CN145"/>
  <c r="CO145"/>
  <c r="CQ145"/>
  <c r="CR145"/>
  <c r="CC146"/>
  <c r="CD146"/>
  <c r="CE146"/>
  <c r="CF146"/>
  <c r="CP146" s="1"/>
  <c r="CG146"/>
  <c r="CH146"/>
  <c r="CI146"/>
  <c r="CJ146"/>
  <c r="CK146"/>
  <c r="CL146"/>
  <c r="CM146"/>
  <c r="CN146"/>
  <c r="CO146"/>
  <c r="CQ146"/>
  <c r="CR146"/>
  <c r="CC147"/>
  <c r="CD147"/>
  <c r="CE147"/>
  <c r="CF147"/>
  <c r="CP147" s="1"/>
  <c r="CG147"/>
  <c r="CH147"/>
  <c r="CI147"/>
  <c r="CJ147"/>
  <c r="CK147"/>
  <c r="CL147"/>
  <c r="CM147"/>
  <c r="CN147"/>
  <c r="CO147"/>
  <c r="CQ147"/>
  <c r="CR147"/>
  <c r="CC148"/>
  <c r="CD148"/>
  <c r="CE148"/>
  <c r="CF148"/>
  <c r="CP148" s="1"/>
  <c r="CG148"/>
  <c r="CH148"/>
  <c r="CI148"/>
  <c r="CJ148"/>
  <c r="CK148"/>
  <c r="CL148"/>
  <c r="CM148"/>
  <c r="CN148"/>
  <c r="CO148"/>
  <c r="CQ148"/>
  <c r="CR148"/>
  <c r="CC149"/>
  <c r="CD149"/>
  <c r="CE149"/>
  <c r="CF149"/>
  <c r="CP149" s="1"/>
  <c r="CG149"/>
  <c r="CH149"/>
  <c r="CI149"/>
  <c r="CJ149"/>
  <c r="CK149"/>
  <c r="CL149"/>
  <c r="CM149"/>
  <c r="CN149"/>
  <c r="CO149"/>
  <c r="CQ149"/>
  <c r="CR149"/>
  <c r="CC150"/>
  <c r="CD150"/>
  <c r="CE150"/>
  <c r="CF150"/>
  <c r="CP150" s="1"/>
  <c r="CG150"/>
  <c r="CH150"/>
  <c r="CI150"/>
  <c r="CJ150"/>
  <c r="CK150"/>
  <c r="CL150"/>
  <c r="CM150"/>
  <c r="CN150"/>
  <c r="CO150"/>
  <c r="CQ150"/>
  <c r="CR150"/>
  <c r="CC151"/>
  <c r="CD151"/>
  <c r="CE151"/>
  <c r="CF151"/>
  <c r="CP151" s="1"/>
  <c r="CG151"/>
  <c r="CH151"/>
  <c r="CI151"/>
  <c r="CJ151"/>
  <c r="CK151"/>
  <c r="CL151"/>
  <c r="CM151"/>
  <c r="CN151"/>
  <c r="CO151"/>
  <c r="CQ151"/>
  <c r="CR151"/>
  <c r="CC152"/>
  <c r="CD152"/>
  <c r="CE152"/>
  <c r="CF152"/>
  <c r="CP152" s="1"/>
  <c r="CG152"/>
  <c r="CH152"/>
  <c r="CI152"/>
  <c r="CJ152"/>
  <c r="CK152"/>
  <c r="CL152"/>
  <c r="CM152"/>
  <c r="CN152"/>
  <c r="CO152"/>
  <c r="CQ152"/>
  <c r="CR152"/>
  <c r="CC153"/>
  <c r="CD153"/>
  <c r="CE153"/>
  <c r="CF153"/>
  <c r="CP153" s="1"/>
  <c r="CG153"/>
  <c r="CH153"/>
  <c r="CI153"/>
  <c r="CJ153"/>
  <c r="CK153"/>
  <c r="CL153"/>
  <c r="CM153"/>
  <c r="CN153"/>
  <c r="CO153"/>
  <c r="CQ153"/>
  <c r="CR153"/>
  <c r="CC154"/>
  <c r="CD154"/>
  <c r="CE154"/>
  <c r="CF154"/>
  <c r="CP154" s="1"/>
  <c r="CG154"/>
  <c r="CH154"/>
  <c r="CI154"/>
  <c r="CJ154"/>
  <c r="CK154"/>
  <c r="CL154"/>
  <c r="CM154"/>
  <c r="CN154"/>
  <c r="CO154"/>
  <c r="CQ154"/>
  <c r="CR154"/>
  <c r="CC155"/>
  <c r="CD155"/>
  <c r="CE155"/>
  <c r="CF155"/>
  <c r="CP155" s="1"/>
  <c r="CG155"/>
  <c r="CH155"/>
  <c r="CI155"/>
  <c r="CJ155"/>
  <c r="CK155"/>
  <c r="CL155"/>
  <c r="CM155"/>
  <c r="CN155"/>
  <c r="CO155"/>
  <c r="CQ155"/>
  <c r="CR155"/>
  <c r="CC156"/>
  <c r="CD156"/>
  <c r="CE156"/>
  <c r="CF156"/>
  <c r="CP156" s="1"/>
  <c r="CG156"/>
  <c r="CH156"/>
  <c r="CI156"/>
  <c r="CJ156"/>
  <c r="CK156"/>
  <c r="CL156"/>
  <c r="CM156"/>
  <c r="CN156"/>
  <c r="CO156"/>
  <c r="CQ156"/>
  <c r="CR156"/>
  <c r="CC157"/>
  <c r="CD157"/>
  <c r="CE157"/>
  <c r="CF157"/>
  <c r="CP157" s="1"/>
  <c r="CG157"/>
  <c r="CH157"/>
  <c r="CI157"/>
  <c r="CJ157"/>
  <c r="CK157"/>
  <c r="CL157"/>
  <c r="CM157"/>
  <c r="CN157"/>
  <c r="CO157"/>
  <c r="CQ157"/>
  <c r="CR157"/>
  <c r="CC158"/>
  <c r="CD158"/>
  <c r="CE158"/>
  <c r="CF158"/>
  <c r="CP158" s="1"/>
  <c r="CG158"/>
  <c r="CH158"/>
  <c r="CI158"/>
  <c r="CJ158"/>
  <c r="CK158"/>
  <c r="CL158"/>
  <c r="CM158"/>
  <c r="CN158"/>
  <c r="CO158"/>
  <c r="CQ158"/>
  <c r="CR158"/>
  <c r="CC159"/>
  <c r="CD159"/>
  <c r="CE159"/>
  <c r="CF159"/>
  <c r="CP159" s="1"/>
  <c r="CG159"/>
  <c r="CH159"/>
  <c r="CI159"/>
  <c r="CJ159"/>
  <c r="CK159"/>
  <c r="CL159"/>
  <c r="CM159"/>
  <c r="CN159"/>
  <c r="CO159"/>
  <c r="CQ159"/>
  <c r="CR159"/>
  <c r="CC160"/>
  <c r="CD160"/>
  <c r="CE160"/>
  <c r="CF160"/>
  <c r="CP160" s="1"/>
  <c r="CG160"/>
  <c r="CH160"/>
  <c r="CI160"/>
  <c r="CJ160"/>
  <c r="CK160"/>
  <c r="CL160"/>
  <c r="CM160"/>
  <c r="CN160"/>
  <c r="CO160"/>
  <c r="CQ160"/>
  <c r="CR160"/>
  <c r="CC161"/>
  <c r="CD161"/>
  <c r="CE161"/>
  <c r="CF161"/>
  <c r="CP161" s="1"/>
  <c r="CG161"/>
  <c r="CH161"/>
  <c r="CI161"/>
  <c r="CJ161"/>
  <c r="CK161"/>
  <c r="CL161"/>
  <c r="CM161"/>
  <c r="CN161"/>
  <c r="CO161"/>
  <c r="CQ161"/>
  <c r="CR161"/>
  <c r="CC162"/>
  <c r="CD162"/>
  <c r="CE162"/>
  <c r="CF162"/>
  <c r="CP162" s="1"/>
  <c r="CG162"/>
  <c r="CH162"/>
  <c r="CI162"/>
  <c r="CJ162"/>
  <c r="CK162"/>
  <c r="CL162"/>
  <c r="CM162"/>
  <c r="CN162"/>
  <c r="CO162"/>
  <c r="CQ162"/>
  <c r="CR162"/>
  <c r="CC163"/>
  <c r="CD163"/>
  <c r="CE163"/>
  <c r="CF163"/>
  <c r="CP163" s="1"/>
  <c r="CG163"/>
  <c r="CH163"/>
  <c r="CI163"/>
  <c r="CJ163"/>
  <c r="CK163"/>
  <c r="CL163"/>
  <c r="CM163"/>
  <c r="CN163"/>
  <c r="CO163"/>
  <c r="CQ163"/>
  <c r="CR163"/>
  <c r="CC164"/>
  <c r="CD164"/>
  <c r="CE164"/>
  <c r="CF164"/>
  <c r="CP164" s="1"/>
  <c r="CG164"/>
  <c r="CH164"/>
  <c r="CI164"/>
  <c r="CJ164"/>
  <c r="CK164"/>
  <c r="CL164"/>
  <c r="CM164"/>
  <c r="CN164"/>
  <c r="CO164"/>
  <c r="CQ164"/>
  <c r="CR164"/>
  <c r="CC165"/>
  <c r="CD165"/>
  <c r="CE165"/>
  <c r="CF165"/>
  <c r="CP165" s="1"/>
  <c r="CG165"/>
  <c r="CH165"/>
  <c r="CI165"/>
  <c r="CJ165"/>
  <c r="CK165"/>
  <c r="CL165"/>
  <c r="CM165"/>
  <c r="CN165"/>
  <c r="CO165"/>
  <c r="CQ165"/>
  <c r="CR165"/>
  <c r="CC166"/>
  <c r="CD166"/>
  <c r="CE166"/>
  <c r="CF166"/>
  <c r="CP166" s="1"/>
  <c r="CG166"/>
  <c r="CH166"/>
  <c r="CI166"/>
  <c r="CJ166"/>
  <c r="CK166"/>
  <c r="CL166"/>
  <c r="CM166"/>
  <c r="CN166"/>
  <c r="CO166"/>
  <c r="CQ166"/>
  <c r="CR166"/>
  <c r="CC167"/>
  <c r="CD167"/>
  <c r="CE167"/>
  <c r="CF167"/>
  <c r="CP167" s="1"/>
  <c r="CG167"/>
  <c r="CH167"/>
  <c r="CI167"/>
  <c r="CJ167"/>
  <c r="CK167"/>
  <c r="CL167"/>
  <c r="CM167"/>
  <c r="CN167"/>
  <c r="CO167"/>
  <c r="CQ167"/>
  <c r="CR167"/>
  <c r="CC168"/>
  <c r="CD168"/>
  <c r="CE168"/>
  <c r="CF168"/>
  <c r="CP168" s="1"/>
  <c r="CG168"/>
  <c r="CH168"/>
  <c r="CI168"/>
  <c r="CJ168"/>
  <c r="CK168"/>
  <c r="CL168"/>
  <c r="CM168"/>
  <c r="CN168"/>
  <c r="CO168"/>
  <c r="CQ168"/>
  <c r="CR168"/>
  <c r="CC169"/>
  <c r="CD169"/>
  <c r="CE169"/>
  <c r="CF169"/>
  <c r="CP169" s="1"/>
  <c r="CG169"/>
  <c r="CH169"/>
  <c r="CI169"/>
  <c r="CJ169"/>
  <c r="CK169"/>
  <c r="CL169"/>
  <c r="CM169"/>
  <c r="CN169"/>
  <c r="CO169"/>
  <c r="CQ169"/>
  <c r="CR169"/>
  <c r="CC170"/>
  <c r="CD170"/>
  <c r="CE170"/>
  <c r="CF170"/>
  <c r="CP170" s="1"/>
  <c r="CG170"/>
  <c r="CH170"/>
  <c r="CI170"/>
  <c r="CJ170"/>
  <c r="CK170"/>
  <c r="CL170"/>
  <c r="CM170"/>
  <c r="CN170"/>
  <c r="CO170"/>
  <c r="CQ170"/>
  <c r="CR170"/>
  <c r="CC171"/>
  <c r="CD171"/>
  <c r="CE171"/>
  <c r="CF171"/>
  <c r="CP171" s="1"/>
  <c r="CG171"/>
  <c r="CH171"/>
  <c r="CI171"/>
  <c r="CJ171"/>
  <c r="CK171"/>
  <c r="CL171"/>
  <c r="CM171"/>
  <c r="CN171"/>
  <c r="CO171"/>
  <c r="CQ171"/>
  <c r="CR171"/>
  <c r="CC172"/>
  <c r="CD172"/>
  <c r="CE172"/>
  <c r="CF172"/>
  <c r="CP172" s="1"/>
  <c r="CG172"/>
  <c r="CH172"/>
  <c r="CI172"/>
  <c r="CJ172"/>
  <c r="CK172"/>
  <c r="CL172"/>
  <c r="CM172"/>
  <c r="CN172"/>
  <c r="CO172"/>
  <c r="CQ172"/>
  <c r="CR172"/>
  <c r="CC173"/>
  <c r="CD173"/>
  <c r="CE173"/>
  <c r="CF173"/>
  <c r="CP173" s="1"/>
  <c r="CG173"/>
  <c r="CH173"/>
  <c r="CI173"/>
  <c r="CJ173"/>
  <c r="CK173"/>
  <c r="CL173"/>
  <c r="CM173"/>
  <c r="CN173"/>
  <c r="CO173"/>
  <c r="CQ173"/>
  <c r="CR173"/>
  <c r="CC174"/>
  <c r="CD174"/>
  <c r="CE174"/>
  <c r="CF174"/>
  <c r="CP174" s="1"/>
  <c r="CG174"/>
  <c r="CH174"/>
  <c r="CI174"/>
  <c r="CJ174"/>
  <c r="CK174"/>
  <c r="CL174"/>
  <c r="CM174"/>
  <c r="CN174"/>
  <c r="CO174"/>
  <c r="CQ174"/>
  <c r="CR174"/>
  <c r="CC175"/>
  <c r="CD175"/>
  <c r="CE175"/>
  <c r="CF175"/>
  <c r="CP175" s="1"/>
  <c r="CG175"/>
  <c r="CH175"/>
  <c r="CI175"/>
  <c r="CJ175"/>
  <c r="CK175"/>
  <c r="CL175"/>
  <c r="CM175"/>
  <c r="CN175"/>
  <c r="CO175"/>
  <c r="CQ175"/>
  <c r="CR175"/>
  <c r="CC176"/>
  <c r="CD176"/>
  <c r="CE176"/>
  <c r="CF176"/>
  <c r="CP176" s="1"/>
  <c r="CG176"/>
  <c r="CH176"/>
  <c r="CI176"/>
  <c r="CJ176"/>
  <c r="CK176"/>
  <c r="CL176"/>
  <c r="CM176"/>
  <c r="CN176"/>
  <c r="CO176"/>
  <c r="CQ176"/>
  <c r="CR176"/>
  <c r="CC177"/>
  <c r="CD177"/>
  <c r="CE177"/>
  <c r="CF177"/>
  <c r="CP177" s="1"/>
  <c r="CG177"/>
  <c r="CH177"/>
  <c r="CI177"/>
  <c r="CJ177"/>
  <c r="CK177"/>
  <c r="CL177"/>
  <c r="CM177"/>
  <c r="CN177"/>
  <c r="CO177"/>
  <c r="CQ177"/>
  <c r="CR177"/>
  <c r="CC178"/>
  <c r="CD178"/>
  <c r="CE178"/>
  <c r="CF178"/>
  <c r="CP178" s="1"/>
  <c r="CG178"/>
  <c r="CH178"/>
  <c r="CI178"/>
  <c r="CJ178"/>
  <c r="CK178"/>
  <c r="CL178"/>
  <c r="CM178"/>
  <c r="CN178"/>
  <c r="CO178"/>
  <c r="CQ178"/>
  <c r="CR178"/>
  <c r="CC179"/>
  <c r="CD179"/>
  <c r="CE179"/>
  <c r="CF179"/>
  <c r="CP179" s="1"/>
  <c r="CG179"/>
  <c r="CH179"/>
  <c r="CI179"/>
  <c r="CJ179"/>
  <c r="CK179"/>
  <c r="CL179"/>
  <c r="CM179"/>
  <c r="CN179"/>
  <c r="CO179"/>
  <c r="CQ179"/>
  <c r="CR179"/>
  <c r="CC180"/>
  <c r="CD180"/>
  <c r="CE180"/>
  <c r="CF180"/>
  <c r="CP180" s="1"/>
  <c r="CG180"/>
  <c r="CH180"/>
  <c r="CI180"/>
  <c r="CJ180"/>
  <c r="CK180"/>
  <c r="CL180"/>
  <c r="CM180"/>
  <c r="CN180"/>
  <c r="CO180"/>
  <c r="CQ180"/>
  <c r="CR180"/>
  <c r="CC181"/>
  <c r="CD181"/>
  <c r="CE181"/>
  <c r="CF181"/>
  <c r="CP181" s="1"/>
  <c r="CG181"/>
  <c r="CH181"/>
  <c r="CI181"/>
  <c r="CJ181"/>
  <c r="CK181"/>
  <c r="CL181"/>
  <c r="CM181"/>
  <c r="CN181"/>
  <c r="CO181"/>
  <c r="CQ181"/>
  <c r="CR181"/>
  <c r="CC182"/>
  <c r="CD182"/>
  <c r="CE182"/>
  <c r="CF182"/>
  <c r="CP182" s="1"/>
  <c r="CG182"/>
  <c r="CH182"/>
  <c r="CI182"/>
  <c r="CJ182"/>
  <c r="CK182"/>
  <c r="CL182"/>
  <c r="CM182"/>
  <c r="CN182"/>
  <c r="CO182"/>
  <c r="CQ182"/>
  <c r="CR182"/>
  <c r="CC183"/>
  <c r="CD183"/>
  <c r="CE183"/>
  <c r="CF183"/>
  <c r="CP183" s="1"/>
  <c r="CG183"/>
  <c r="CH183"/>
  <c r="CI183"/>
  <c r="CJ183"/>
  <c r="CK183"/>
  <c r="CL183"/>
  <c r="CM183"/>
  <c r="CN183"/>
  <c r="CO183"/>
  <c r="CQ183"/>
  <c r="CR183"/>
  <c r="CC184"/>
  <c r="CD184"/>
  <c r="CE184"/>
  <c r="CF184"/>
  <c r="CP184" s="1"/>
  <c r="CG184"/>
  <c r="CH184"/>
  <c r="CI184"/>
  <c r="CJ184"/>
  <c r="CK184"/>
  <c r="CL184"/>
  <c r="CM184"/>
  <c r="CN184"/>
  <c r="CO184"/>
  <c r="CQ184"/>
  <c r="CR184"/>
  <c r="CC185"/>
  <c r="CD185"/>
  <c r="CE185"/>
  <c r="CF185"/>
  <c r="CP185" s="1"/>
  <c r="CG185"/>
  <c r="CH185"/>
  <c r="CI185"/>
  <c r="CJ185"/>
  <c r="CK185"/>
  <c r="CL185"/>
  <c r="CM185"/>
  <c r="CN185"/>
  <c r="CO185"/>
  <c r="CQ185"/>
  <c r="CR185"/>
  <c r="CC186"/>
  <c r="CD186"/>
  <c r="CE186"/>
  <c r="CF186"/>
  <c r="CP186" s="1"/>
  <c r="CG186"/>
  <c r="CH186"/>
  <c r="CI186"/>
  <c r="CJ186"/>
  <c r="CK186"/>
  <c r="CL186"/>
  <c r="CM186"/>
  <c r="CN186"/>
  <c r="CO186"/>
  <c r="CQ186"/>
  <c r="CR186"/>
  <c r="CC187"/>
  <c r="CD187"/>
  <c r="CE187"/>
  <c r="CF187"/>
  <c r="CP187" s="1"/>
  <c r="CG187"/>
  <c r="CH187"/>
  <c r="CI187"/>
  <c r="CJ187"/>
  <c r="CK187"/>
  <c r="CL187"/>
  <c r="CM187"/>
  <c r="CN187"/>
  <c r="CO187"/>
  <c r="CQ187"/>
  <c r="CR187"/>
  <c r="CC188"/>
  <c r="CD188"/>
  <c r="CE188"/>
  <c r="CF188"/>
  <c r="CP188" s="1"/>
  <c r="CG188"/>
  <c r="CH188"/>
  <c r="CI188"/>
  <c r="CJ188"/>
  <c r="CK188"/>
  <c r="CL188"/>
  <c r="CM188"/>
  <c r="CN188"/>
  <c r="CO188"/>
  <c r="CQ188"/>
  <c r="CR188"/>
  <c r="CC189"/>
  <c r="CD189"/>
  <c r="CE189"/>
  <c r="CF189"/>
  <c r="CP189" s="1"/>
  <c r="CG189"/>
  <c r="CH189"/>
  <c r="CI189"/>
  <c r="CJ189"/>
  <c r="CK189"/>
  <c r="CL189"/>
  <c r="CM189"/>
  <c r="CN189"/>
  <c r="CO189"/>
  <c r="CQ189"/>
  <c r="CR189"/>
  <c r="CC190"/>
  <c r="CD190"/>
  <c r="CE190"/>
  <c r="CF190"/>
  <c r="CP190" s="1"/>
  <c r="CG190"/>
  <c r="CH190"/>
  <c r="CI190"/>
  <c r="CJ190"/>
  <c r="CK190"/>
  <c r="CL190"/>
  <c r="CM190"/>
  <c r="CN190"/>
  <c r="CO190"/>
  <c r="CQ190"/>
  <c r="CR190"/>
  <c r="CC191"/>
  <c r="CD191"/>
  <c r="CE191"/>
  <c r="CF191"/>
  <c r="CP191" s="1"/>
  <c r="CG191"/>
  <c r="CH191"/>
  <c r="CI191"/>
  <c r="CJ191"/>
  <c r="CK191"/>
  <c r="CL191"/>
  <c r="CM191"/>
  <c r="CN191"/>
  <c r="CO191"/>
  <c r="CQ191"/>
  <c r="CR191"/>
  <c r="CC192"/>
  <c r="CD192"/>
  <c r="CE192"/>
  <c r="CF192"/>
  <c r="CP192" s="1"/>
  <c r="CG192"/>
  <c r="CH192"/>
  <c r="CI192"/>
  <c r="CJ192"/>
  <c r="CK192"/>
  <c r="CL192"/>
  <c r="CM192"/>
  <c r="CN192"/>
  <c r="CO192"/>
  <c r="CQ192"/>
  <c r="CR192"/>
  <c r="CC193"/>
  <c r="CD193"/>
  <c r="CE193"/>
  <c r="CF193"/>
  <c r="CP193" s="1"/>
  <c r="CG193"/>
  <c r="CH193"/>
  <c r="CI193"/>
  <c r="CJ193"/>
  <c r="CK193"/>
  <c r="CL193"/>
  <c r="CM193"/>
  <c r="CN193"/>
  <c r="CO193"/>
  <c r="CQ193"/>
  <c r="CR193"/>
  <c r="CC194"/>
  <c r="CD194"/>
  <c r="CE194"/>
  <c r="CF194"/>
  <c r="CP194" s="1"/>
  <c r="CG194"/>
  <c r="CH194"/>
  <c r="CI194"/>
  <c r="CJ194"/>
  <c r="CK194"/>
  <c r="CL194"/>
  <c r="CM194"/>
  <c r="CN194"/>
  <c r="CO194"/>
  <c r="CQ194"/>
  <c r="CR194"/>
  <c r="CC195"/>
  <c r="CD195"/>
  <c r="CE195"/>
  <c r="CF195"/>
  <c r="CP195" s="1"/>
  <c r="CG195"/>
  <c r="CH195"/>
  <c r="CI195"/>
  <c r="CJ195"/>
  <c r="CK195"/>
  <c r="CL195"/>
  <c r="CM195"/>
  <c r="CN195"/>
  <c r="CO195"/>
  <c r="CQ195"/>
  <c r="CR195"/>
  <c r="CC196"/>
  <c r="CD196"/>
  <c r="CE196"/>
  <c r="CF196"/>
  <c r="CP196" s="1"/>
  <c r="CG196"/>
  <c r="CH196"/>
  <c r="CI196"/>
  <c r="CJ196"/>
  <c r="CK196"/>
  <c r="CL196"/>
  <c r="CM196"/>
  <c r="CN196"/>
  <c r="CO196"/>
  <c r="CQ196"/>
  <c r="CR196"/>
  <c r="CC197"/>
  <c r="CD197"/>
  <c r="CE197"/>
  <c r="CF197"/>
  <c r="CP197" s="1"/>
  <c r="CG197"/>
  <c r="CH197"/>
  <c r="CI197"/>
  <c r="CJ197"/>
  <c r="CK197"/>
  <c r="CL197"/>
  <c r="CM197"/>
  <c r="CN197"/>
  <c r="CO197"/>
  <c r="CQ197"/>
  <c r="CR197"/>
  <c r="CC198"/>
  <c r="CD198"/>
  <c r="CE198"/>
  <c r="CF198"/>
  <c r="CP198" s="1"/>
  <c r="CG198"/>
  <c r="CH198"/>
  <c r="CI198"/>
  <c r="CJ198"/>
  <c r="CK198"/>
  <c r="CL198"/>
  <c r="CM198"/>
  <c r="CN198"/>
  <c r="CO198"/>
  <c r="CQ198"/>
  <c r="CR198"/>
  <c r="CC199"/>
  <c r="CD199"/>
  <c r="CE199"/>
  <c r="CF199"/>
  <c r="CP199" s="1"/>
  <c r="CG199"/>
  <c r="CH199"/>
  <c r="CI199"/>
  <c r="CJ199"/>
  <c r="CK199"/>
  <c r="CL199"/>
  <c r="CM199"/>
  <c r="CN199"/>
  <c r="CO199"/>
  <c r="CQ199"/>
  <c r="CR199"/>
  <c r="CC200"/>
  <c r="CD200"/>
  <c r="CE200"/>
  <c r="CF200"/>
  <c r="CP200" s="1"/>
  <c r="CG200"/>
  <c r="CH200"/>
  <c r="CI200"/>
  <c r="CJ200"/>
  <c r="CK200"/>
  <c r="CL200"/>
  <c r="CM200"/>
  <c r="CN200"/>
  <c r="CO200"/>
  <c r="CQ200"/>
  <c r="CR200"/>
  <c r="CC201"/>
  <c r="CD201"/>
  <c r="CE201"/>
  <c r="CF201"/>
  <c r="CP201" s="1"/>
  <c r="CG201"/>
  <c r="CH201"/>
  <c r="CI201"/>
  <c r="CJ201"/>
  <c r="CK201"/>
  <c r="CL201"/>
  <c r="CM201"/>
  <c r="CN201"/>
  <c r="CO201"/>
  <c r="CQ201"/>
  <c r="CR201"/>
  <c r="CC202"/>
  <c r="CD202"/>
  <c r="CE202"/>
  <c r="CF202"/>
  <c r="CP202" s="1"/>
  <c r="CG202"/>
  <c r="CH202"/>
  <c r="CI202"/>
  <c r="CJ202"/>
  <c r="CK202"/>
  <c r="CL202"/>
  <c r="CM202"/>
  <c r="CN202"/>
  <c r="CO202"/>
  <c r="CQ202"/>
  <c r="CR202"/>
  <c r="CC203"/>
  <c r="CD203"/>
  <c r="CE203"/>
  <c r="CF203"/>
  <c r="CP203" s="1"/>
  <c r="CG203"/>
  <c r="CH203"/>
  <c r="CI203"/>
  <c r="CJ203"/>
  <c r="CK203"/>
  <c r="CL203"/>
  <c r="CM203"/>
  <c r="CN203"/>
  <c r="CO203"/>
  <c r="CQ203"/>
  <c r="CR203"/>
  <c r="CC204"/>
  <c r="CD204"/>
  <c r="CE204"/>
  <c r="CF204"/>
  <c r="CP204" s="1"/>
  <c r="CG204"/>
  <c r="CH204"/>
  <c r="CI204"/>
  <c r="CJ204"/>
  <c r="CK204"/>
  <c r="CL204"/>
  <c r="CM204"/>
  <c r="CN204"/>
  <c r="CO204"/>
  <c r="CQ204"/>
  <c r="CR204"/>
  <c r="CC205"/>
  <c r="CD205"/>
  <c r="CE205"/>
  <c r="CF205"/>
  <c r="CP205" s="1"/>
  <c r="CG205"/>
  <c r="CH205"/>
  <c r="CI205"/>
  <c r="CJ205"/>
  <c r="CK205"/>
  <c r="CL205"/>
  <c r="CM205"/>
  <c r="CN205"/>
  <c r="CO205"/>
  <c r="CQ205"/>
  <c r="CR205"/>
  <c r="CC206"/>
  <c r="CD206"/>
  <c r="CE206"/>
  <c r="CF206"/>
  <c r="CP206" s="1"/>
  <c r="CG206"/>
  <c r="CH206"/>
  <c r="CI206"/>
  <c r="CJ206"/>
  <c r="CK206"/>
  <c r="CL206"/>
  <c r="CM206"/>
  <c r="CN206"/>
  <c r="CO206"/>
  <c r="CQ206"/>
  <c r="CR206"/>
  <c r="CC207"/>
  <c r="CD207"/>
  <c r="CE207"/>
  <c r="CF207"/>
  <c r="CP207" s="1"/>
  <c r="CG207"/>
  <c r="CH207"/>
  <c r="CI207"/>
  <c r="CJ207"/>
  <c r="CK207"/>
  <c r="CL207"/>
  <c r="CM207"/>
  <c r="CN207"/>
  <c r="CO207"/>
  <c r="CQ207"/>
  <c r="CR207"/>
  <c r="CC208"/>
  <c r="CD208"/>
  <c r="CE208"/>
  <c r="CF208"/>
  <c r="CP208" s="1"/>
  <c r="CG208"/>
  <c r="CH208"/>
  <c r="CI208"/>
  <c r="CJ208"/>
  <c r="CK208"/>
  <c r="CL208"/>
  <c r="CM208"/>
  <c r="CN208"/>
  <c r="CO208"/>
  <c r="CQ208"/>
  <c r="CR208"/>
  <c r="CC209"/>
  <c r="CD209"/>
  <c r="CE209"/>
  <c r="CF209"/>
  <c r="CP209" s="1"/>
  <c r="CG209"/>
  <c r="CH209"/>
  <c r="CI209"/>
  <c r="CJ209"/>
  <c r="CK209"/>
  <c r="CL209"/>
  <c r="CM209"/>
  <c r="CN209"/>
  <c r="CO209"/>
  <c r="CQ209"/>
  <c r="CR209"/>
  <c r="CC210"/>
  <c r="CD210"/>
  <c r="CE210"/>
  <c r="CF210"/>
  <c r="CP210" s="1"/>
  <c r="CG210"/>
  <c r="CH210"/>
  <c r="CI210"/>
  <c r="CJ210"/>
  <c r="CK210"/>
  <c r="CL210"/>
  <c r="CM210"/>
  <c r="CN210"/>
  <c r="CO210"/>
  <c r="CQ210"/>
  <c r="CR210"/>
  <c r="CC211"/>
  <c r="CD211"/>
  <c r="CE211"/>
  <c r="CF211"/>
  <c r="CP211" s="1"/>
  <c r="CG211"/>
  <c r="CH211"/>
  <c r="CI211"/>
  <c r="CJ211"/>
  <c r="CK211"/>
  <c r="CL211"/>
  <c r="CM211"/>
  <c r="CN211"/>
  <c r="CO211"/>
  <c r="CQ211"/>
  <c r="CR211"/>
  <c r="CC212"/>
  <c r="CD212"/>
  <c r="CE212"/>
  <c r="CF212"/>
  <c r="CP212" s="1"/>
  <c r="CG212"/>
  <c r="CH212"/>
  <c r="CI212"/>
  <c r="CJ212"/>
  <c r="CK212"/>
  <c r="CL212"/>
  <c r="CM212"/>
  <c r="CN212"/>
  <c r="CO212"/>
  <c r="CQ212"/>
  <c r="CR212"/>
  <c r="CC213"/>
  <c r="CD213"/>
  <c r="CE213"/>
  <c r="CF213"/>
  <c r="CP213" s="1"/>
  <c r="CG213"/>
  <c r="CH213"/>
  <c r="CI213"/>
  <c r="CJ213"/>
  <c r="CK213"/>
  <c r="CL213"/>
  <c r="CM213"/>
  <c r="CN213"/>
  <c r="CO213"/>
  <c r="CQ213"/>
  <c r="CR213"/>
  <c r="CC214"/>
  <c r="CD214"/>
  <c r="CE214"/>
  <c r="CF214"/>
  <c r="CP214" s="1"/>
  <c r="CG214"/>
  <c r="CH214"/>
  <c r="CI214"/>
  <c r="CJ214"/>
  <c r="CK214"/>
  <c r="CL214"/>
  <c r="CM214"/>
  <c r="CN214"/>
  <c r="CO214"/>
  <c r="CQ214"/>
  <c r="CR214"/>
  <c r="CC215"/>
  <c r="CD215"/>
  <c r="CE215"/>
  <c r="CF215"/>
  <c r="CP215" s="1"/>
  <c r="CG215"/>
  <c r="CH215"/>
  <c r="CI215"/>
  <c r="CJ215"/>
  <c r="CK215"/>
  <c r="CL215"/>
  <c r="CM215"/>
  <c r="CN215"/>
  <c r="CO215"/>
  <c r="CQ215"/>
  <c r="CR215"/>
  <c r="CC216"/>
  <c r="CD216"/>
  <c r="CE216"/>
  <c r="CF216"/>
  <c r="CP216" s="1"/>
  <c r="CG216"/>
  <c r="CH216"/>
  <c r="CI216"/>
  <c r="CJ216"/>
  <c r="CK216"/>
  <c r="CL216"/>
  <c r="CM216"/>
  <c r="CN216"/>
  <c r="CO216"/>
  <c r="CQ216"/>
  <c r="CR216"/>
  <c r="CC217"/>
  <c r="CD217"/>
  <c r="CE217"/>
  <c r="CF217"/>
  <c r="CP217" s="1"/>
  <c r="CG217"/>
  <c r="CH217"/>
  <c r="CI217"/>
  <c r="CJ217"/>
  <c r="CK217"/>
  <c r="CL217"/>
  <c r="CM217"/>
  <c r="CN217"/>
  <c r="CO217"/>
  <c r="CQ217"/>
  <c r="CR217"/>
  <c r="CC218"/>
  <c r="CD218"/>
  <c r="CE218"/>
  <c r="CF218"/>
  <c r="CP218" s="1"/>
  <c r="CG218"/>
  <c r="CH218"/>
  <c r="CI218"/>
  <c r="CJ218"/>
  <c r="CK218"/>
  <c r="CL218"/>
  <c r="CM218"/>
  <c r="CN218"/>
  <c r="CO218"/>
  <c r="CQ218"/>
  <c r="CR218"/>
  <c r="CC219"/>
  <c r="CD219"/>
  <c r="CE219"/>
  <c r="CF219"/>
  <c r="CP219" s="1"/>
  <c r="CG219"/>
  <c r="CH219"/>
  <c r="CI219"/>
  <c r="CJ219"/>
  <c r="CK219"/>
  <c r="CL219"/>
  <c r="CM219"/>
  <c r="CN219"/>
  <c r="CO219"/>
  <c r="CQ219"/>
  <c r="CR219"/>
  <c r="CC220"/>
  <c r="CD220"/>
  <c r="CE220"/>
  <c r="CF220"/>
  <c r="CP220" s="1"/>
  <c r="CG220"/>
  <c r="CH220"/>
  <c r="CI220"/>
  <c r="CJ220"/>
  <c r="CK220"/>
  <c r="CL220"/>
  <c r="CM220"/>
  <c r="CN220"/>
  <c r="CO220"/>
  <c r="CQ220"/>
  <c r="CR220"/>
  <c r="CC221"/>
  <c r="CD221"/>
  <c r="CE221"/>
  <c r="CF221"/>
  <c r="CP221" s="1"/>
  <c r="CG221"/>
  <c r="CH221"/>
  <c r="CI221"/>
  <c r="CJ221"/>
  <c r="CK221"/>
  <c r="CL221"/>
  <c r="CM221"/>
  <c r="CN221"/>
  <c r="CO221"/>
  <c r="CQ221"/>
  <c r="CR221"/>
  <c r="CC222"/>
  <c r="CD222"/>
  <c r="CE222"/>
  <c r="CF222"/>
  <c r="CP222" s="1"/>
  <c r="CG222"/>
  <c r="CH222"/>
  <c r="CI222"/>
  <c r="CJ222"/>
  <c r="CK222"/>
  <c r="CL222"/>
  <c r="CM222"/>
  <c r="CN222"/>
  <c r="CO222"/>
  <c r="CQ222"/>
  <c r="CR222"/>
  <c r="CC223"/>
  <c r="CD223"/>
  <c r="CE223"/>
  <c r="CF223"/>
  <c r="CP223" s="1"/>
  <c r="CG223"/>
  <c r="CH223"/>
  <c r="CI223"/>
  <c r="CJ223"/>
  <c r="CK223"/>
  <c r="CL223"/>
  <c r="CM223"/>
  <c r="CN223"/>
  <c r="CO223"/>
  <c r="CQ223"/>
  <c r="CR223"/>
  <c r="CC224"/>
  <c r="CD224"/>
  <c r="CE224"/>
  <c r="CF224"/>
  <c r="CP224" s="1"/>
  <c r="CG224"/>
  <c r="CH224"/>
  <c r="CI224"/>
  <c r="CJ224"/>
  <c r="CK224"/>
  <c r="CL224"/>
  <c r="CM224"/>
  <c r="CN224"/>
  <c r="CO224"/>
  <c r="CQ224"/>
  <c r="CR224"/>
  <c r="CC225"/>
  <c r="CD225"/>
  <c r="CE225"/>
  <c r="CF225"/>
  <c r="CP225" s="1"/>
  <c r="CG225"/>
  <c r="CH225"/>
  <c r="CI225"/>
  <c r="CJ225"/>
  <c r="CK225"/>
  <c r="CL225"/>
  <c r="CM225"/>
  <c r="CN225"/>
  <c r="CO225"/>
  <c r="CQ225"/>
  <c r="CR225"/>
  <c r="CC226"/>
  <c r="CD226"/>
  <c r="CE226"/>
  <c r="CF226"/>
  <c r="CP226" s="1"/>
  <c r="CG226"/>
  <c r="CH226"/>
  <c r="CI226"/>
  <c r="CJ226"/>
  <c r="CK226"/>
  <c r="CL226"/>
  <c r="CM226"/>
  <c r="CN226"/>
  <c r="CO226"/>
  <c r="CQ226"/>
  <c r="CR226"/>
  <c r="CC227"/>
  <c r="CD227"/>
  <c r="CE227"/>
  <c r="CF227"/>
  <c r="CP227" s="1"/>
  <c r="CG227"/>
  <c r="CH227"/>
  <c r="CI227"/>
  <c r="CJ227"/>
  <c r="CK227"/>
  <c r="CL227"/>
  <c r="CM227"/>
  <c r="CN227"/>
  <c r="CO227"/>
  <c r="CQ227"/>
  <c r="CR227"/>
  <c r="CC228"/>
  <c r="CD228"/>
  <c r="CE228"/>
  <c r="CF228"/>
  <c r="CP228" s="1"/>
  <c r="CG228"/>
  <c r="CH228"/>
  <c r="CI228"/>
  <c r="CJ228"/>
  <c r="CK228"/>
  <c r="CL228"/>
  <c r="CM228"/>
  <c r="CN228"/>
  <c r="CO228"/>
  <c r="CQ228"/>
  <c r="CR228"/>
  <c r="CC229"/>
  <c r="CD229"/>
  <c r="CE229"/>
  <c r="CF229"/>
  <c r="CP229" s="1"/>
  <c r="CG229"/>
  <c r="CH229"/>
  <c r="CI229"/>
  <c r="CJ229"/>
  <c r="CK229"/>
  <c r="CL229"/>
  <c r="CM229"/>
  <c r="CN229"/>
  <c r="CO229"/>
  <c r="CQ229"/>
  <c r="CR229"/>
  <c r="CC230"/>
  <c r="CD230"/>
  <c r="CE230"/>
  <c r="CF230"/>
  <c r="CP230" s="1"/>
  <c r="CG230"/>
  <c r="CH230"/>
  <c r="CI230"/>
  <c r="CJ230"/>
  <c r="CK230"/>
  <c r="CL230"/>
  <c r="CM230"/>
  <c r="CN230"/>
  <c r="CO230"/>
  <c r="CQ230"/>
  <c r="CR230"/>
  <c r="CC231"/>
  <c r="CD231"/>
  <c r="CE231"/>
  <c r="CF231"/>
  <c r="CP231" s="1"/>
  <c r="CG231"/>
  <c r="CH231"/>
  <c r="CI231"/>
  <c r="CJ231"/>
  <c r="CK231"/>
  <c r="CL231"/>
  <c r="CM231"/>
  <c r="CN231"/>
  <c r="CO231"/>
  <c r="CQ231"/>
  <c r="CR231"/>
  <c r="CC232"/>
  <c r="CD232"/>
  <c r="CE232"/>
  <c r="CF232"/>
  <c r="CP232" s="1"/>
  <c r="CG232"/>
  <c r="CH232"/>
  <c r="CI232"/>
  <c r="CJ232"/>
  <c r="CK232"/>
  <c r="CL232"/>
  <c r="CM232"/>
  <c r="CN232"/>
  <c r="CO232"/>
  <c r="CQ232"/>
  <c r="CR232"/>
  <c r="CC233"/>
  <c r="CD233"/>
  <c r="CE233"/>
  <c r="CF233"/>
  <c r="CP233" s="1"/>
  <c r="CG233"/>
  <c r="CH233"/>
  <c r="CI233"/>
  <c r="CJ233"/>
  <c r="CK233"/>
  <c r="CL233"/>
  <c r="CM233"/>
  <c r="CN233"/>
  <c r="CO233"/>
  <c r="CQ233"/>
  <c r="CR233"/>
  <c r="CC234"/>
  <c r="CD234"/>
  <c r="CE234"/>
  <c r="CF234"/>
  <c r="CP234" s="1"/>
  <c r="CG234"/>
  <c r="CH234"/>
  <c r="CI234"/>
  <c r="CJ234"/>
  <c r="CK234"/>
  <c r="CL234"/>
  <c r="CM234"/>
  <c r="CN234"/>
  <c r="CO234"/>
  <c r="CQ234"/>
  <c r="CR234"/>
  <c r="CC235"/>
  <c r="CD235"/>
  <c r="CE235"/>
  <c r="CF235"/>
  <c r="CP235" s="1"/>
  <c r="CG235"/>
  <c r="CH235"/>
  <c r="CI235"/>
  <c r="CJ235"/>
  <c r="CK235"/>
  <c r="CL235"/>
  <c r="CM235"/>
  <c r="CN235"/>
  <c r="CO235"/>
  <c r="CQ235"/>
  <c r="CR235"/>
  <c r="CC236"/>
  <c r="CD236"/>
  <c r="CE236"/>
  <c r="CF236"/>
  <c r="CP236" s="1"/>
  <c r="CG236"/>
  <c r="CH236"/>
  <c r="CI236"/>
  <c r="CJ236"/>
  <c r="CK236"/>
  <c r="CL236"/>
  <c r="CM236"/>
  <c r="CN236"/>
  <c r="CO236"/>
  <c r="CQ236"/>
  <c r="CR236"/>
  <c r="CC237"/>
  <c r="CD237"/>
  <c r="CE237"/>
  <c r="CF237"/>
  <c r="CP237" s="1"/>
  <c r="CG237"/>
  <c r="CH237"/>
  <c r="CI237"/>
  <c r="CJ237"/>
  <c r="CK237"/>
  <c r="CL237"/>
  <c r="CM237"/>
  <c r="CN237"/>
  <c r="CO237"/>
  <c r="CQ237"/>
  <c r="CR237"/>
  <c r="CC238"/>
  <c r="CD238"/>
  <c r="CE238"/>
  <c r="CF238"/>
  <c r="CP238" s="1"/>
  <c r="CG238"/>
  <c r="CH238"/>
  <c r="CI238"/>
  <c r="CJ238"/>
  <c r="CK238"/>
  <c r="CL238"/>
  <c r="CM238"/>
  <c r="CN238"/>
  <c r="CO238"/>
  <c r="CQ238"/>
  <c r="CR238"/>
  <c r="CC239"/>
  <c r="CD239"/>
  <c r="CE239"/>
  <c r="CF239"/>
  <c r="CP239" s="1"/>
  <c r="CG239"/>
  <c r="CH239"/>
  <c r="CI239"/>
  <c r="CJ239"/>
  <c r="CK239"/>
  <c r="CL239"/>
  <c r="CM239"/>
  <c r="CN239"/>
  <c r="CO239"/>
  <c r="CQ239"/>
  <c r="CR239"/>
  <c r="CC240"/>
  <c r="CD240"/>
  <c r="CE240"/>
  <c r="CF240"/>
  <c r="CP240" s="1"/>
  <c r="CG240"/>
  <c r="CH240"/>
  <c r="CI240"/>
  <c r="CJ240"/>
  <c r="CK240"/>
  <c r="CL240"/>
  <c r="CM240"/>
  <c r="CN240"/>
  <c r="CO240"/>
  <c r="CQ240"/>
  <c r="CR240"/>
  <c r="CC241"/>
  <c r="CD241"/>
  <c r="CE241"/>
  <c r="CF241"/>
  <c r="CP241" s="1"/>
  <c r="CG241"/>
  <c r="CH241"/>
  <c r="CI241"/>
  <c r="CJ241"/>
  <c r="CK241"/>
  <c r="CL241"/>
  <c r="CM241"/>
  <c r="CN241"/>
  <c r="CO241"/>
  <c r="CQ241"/>
  <c r="CR241"/>
  <c r="CC242"/>
  <c r="CD242"/>
  <c r="CE242"/>
  <c r="CF242"/>
  <c r="CP242" s="1"/>
  <c r="CG242"/>
  <c r="CH242"/>
  <c r="CI242"/>
  <c r="CJ242"/>
  <c r="CK242"/>
  <c r="CL242"/>
  <c r="CM242"/>
  <c r="CN242"/>
  <c r="CO242"/>
  <c r="CQ242"/>
  <c r="CR242"/>
  <c r="CC243"/>
  <c r="CD243"/>
  <c r="CE243"/>
  <c r="CF243"/>
  <c r="CP243" s="1"/>
  <c r="CG243"/>
  <c r="CH243"/>
  <c r="CI243"/>
  <c r="CJ243"/>
  <c r="CK243"/>
  <c r="CL243"/>
  <c r="CM243"/>
  <c r="CN243"/>
  <c r="CO243"/>
  <c r="CQ243"/>
  <c r="CR243"/>
  <c r="CC244"/>
  <c r="CD244"/>
  <c r="CE244"/>
  <c r="CF244"/>
  <c r="CP244" s="1"/>
  <c r="CG244"/>
  <c r="CH244"/>
  <c r="CI244"/>
  <c r="CJ244"/>
  <c r="CK244"/>
  <c r="CL244"/>
  <c r="CM244"/>
  <c r="CN244"/>
  <c r="CO244"/>
  <c r="CQ244"/>
  <c r="CR244"/>
  <c r="CC245"/>
  <c r="CD245"/>
  <c r="CE245"/>
  <c r="CF245"/>
  <c r="CP245" s="1"/>
  <c r="CG245"/>
  <c r="CH245"/>
  <c r="CI245"/>
  <c r="CJ245"/>
  <c r="CK245"/>
  <c r="CL245"/>
  <c r="CM245"/>
  <c r="CN245"/>
  <c r="CO245"/>
  <c r="CQ245"/>
  <c r="CR245"/>
  <c r="CC246"/>
  <c r="CD246"/>
  <c r="CE246"/>
  <c r="CF246"/>
  <c r="CP246" s="1"/>
  <c r="CG246"/>
  <c r="CH246"/>
  <c r="CI246"/>
  <c r="CJ246"/>
  <c r="CK246"/>
  <c r="CL246"/>
  <c r="CM246"/>
  <c r="CN246"/>
  <c r="CO246"/>
  <c r="CQ246"/>
  <c r="CR246"/>
  <c r="CC247"/>
  <c r="CD247"/>
  <c r="CE247"/>
  <c r="CF247"/>
  <c r="CP247" s="1"/>
  <c r="CG247"/>
  <c r="CH247"/>
  <c r="CI247"/>
  <c r="CJ247"/>
  <c r="CK247"/>
  <c r="CL247"/>
  <c r="CM247"/>
  <c r="CN247"/>
  <c r="CO247"/>
  <c r="CQ247"/>
  <c r="CR247"/>
  <c r="CC248"/>
  <c r="CD248"/>
  <c r="CE248"/>
  <c r="CF248"/>
  <c r="CP248" s="1"/>
  <c r="CG248"/>
  <c r="CH248"/>
  <c r="CI248"/>
  <c r="CJ248"/>
  <c r="CK248"/>
  <c r="CL248"/>
  <c r="CM248"/>
  <c r="CN248"/>
  <c r="CO248"/>
  <c r="CQ248"/>
  <c r="CR248"/>
  <c r="CC249"/>
  <c r="CD249"/>
  <c r="CE249"/>
  <c r="CF249"/>
  <c r="CP249" s="1"/>
  <c r="CG249"/>
  <c r="CH249"/>
  <c r="CI249"/>
  <c r="CJ249"/>
  <c r="CK249"/>
  <c r="CL249"/>
  <c r="CM249"/>
  <c r="CN249"/>
  <c r="CO249"/>
  <c r="CQ249"/>
  <c r="CR249"/>
  <c r="CC250"/>
  <c r="CD250"/>
  <c r="CE250"/>
  <c r="CF250"/>
  <c r="CP250" s="1"/>
  <c r="CG250"/>
  <c r="CH250"/>
  <c r="CI250"/>
  <c r="CJ250"/>
  <c r="CK250"/>
  <c r="CL250"/>
  <c r="CM250"/>
  <c r="CN250"/>
  <c r="CO250"/>
  <c r="CQ250"/>
  <c r="CR250"/>
  <c r="CC251"/>
  <c r="CD251"/>
  <c r="CE251"/>
  <c r="CF251"/>
  <c r="CP251" s="1"/>
  <c r="CG251"/>
  <c r="CH251"/>
  <c r="CI251"/>
  <c r="CJ251"/>
  <c r="CK251"/>
  <c r="CL251"/>
  <c r="CM251"/>
  <c r="CN251"/>
  <c r="CO251"/>
  <c r="CQ251"/>
  <c r="CR251"/>
  <c r="CC252"/>
  <c r="CD252"/>
  <c r="CE252"/>
  <c r="CF252"/>
  <c r="CP252" s="1"/>
  <c r="CG252"/>
  <c r="CH252"/>
  <c r="CI252"/>
  <c r="CJ252"/>
  <c r="CK252"/>
  <c r="CL252"/>
  <c r="CM252"/>
  <c r="CN252"/>
  <c r="CO252"/>
  <c r="CQ252"/>
  <c r="CR252"/>
  <c r="CC253"/>
  <c r="CD253"/>
  <c r="CE253"/>
  <c r="CF253"/>
  <c r="CP253" s="1"/>
  <c r="CG253"/>
  <c r="CH253"/>
  <c r="CI253"/>
  <c r="CJ253"/>
  <c r="CK253"/>
  <c r="CL253"/>
  <c r="CM253"/>
  <c r="CN253"/>
  <c r="CO253"/>
  <c r="CQ253"/>
  <c r="CR253"/>
  <c r="CC254"/>
  <c r="CD254"/>
  <c r="CE254"/>
  <c r="CF254"/>
  <c r="CP254" s="1"/>
  <c r="CG254"/>
  <c r="CH254"/>
  <c r="CI254"/>
  <c r="CJ254"/>
  <c r="CK254"/>
  <c r="CL254"/>
  <c r="CM254"/>
  <c r="CN254"/>
  <c r="CO254"/>
  <c r="CQ254"/>
  <c r="CR254"/>
  <c r="CC255"/>
  <c r="CD255"/>
  <c r="CE255"/>
  <c r="CF255"/>
  <c r="CP255" s="1"/>
  <c r="CG255"/>
  <c r="CH255"/>
  <c r="CI255"/>
  <c r="CJ255"/>
  <c r="CK255"/>
  <c r="CL255"/>
  <c r="CM255"/>
  <c r="CN255"/>
  <c r="CO255"/>
  <c r="CQ255"/>
  <c r="CR255"/>
  <c r="CC256"/>
  <c r="CD256"/>
  <c r="CE256"/>
  <c r="CF256"/>
  <c r="CP256" s="1"/>
  <c r="CG256"/>
  <c r="CH256"/>
  <c r="CI256"/>
  <c r="CJ256"/>
  <c r="CK256"/>
  <c r="CL256"/>
  <c r="CM256"/>
  <c r="CN256"/>
  <c r="CO256"/>
  <c r="CQ256"/>
  <c r="CR256"/>
  <c r="CC257"/>
  <c r="CD257"/>
  <c r="CE257"/>
  <c r="CF257"/>
  <c r="CP257" s="1"/>
  <c r="CG257"/>
  <c r="CH257"/>
  <c r="CI257"/>
  <c r="CJ257"/>
  <c r="CK257"/>
  <c r="CL257"/>
  <c r="CM257"/>
  <c r="CN257"/>
  <c r="CO257"/>
  <c r="CQ257"/>
  <c r="CR257"/>
  <c r="CC258"/>
  <c r="CD258"/>
  <c r="CE258"/>
  <c r="CF258"/>
  <c r="CP258" s="1"/>
  <c r="CG258"/>
  <c r="CH258"/>
  <c r="CI258"/>
  <c r="CJ258"/>
  <c r="CK258"/>
  <c r="CL258"/>
  <c r="CM258"/>
  <c r="CN258"/>
  <c r="CO258"/>
  <c r="CQ258"/>
  <c r="CR258"/>
  <c r="CC259"/>
  <c r="CD259"/>
  <c r="CE259"/>
  <c r="CF259"/>
  <c r="CP259" s="1"/>
  <c r="CG259"/>
  <c r="CH259"/>
  <c r="CI259"/>
  <c r="CJ259"/>
  <c r="CK259"/>
  <c r="CL259"/>
  <c r="CM259"/>
  <c r="CN259"/>
  <c r="CO259"/>
  <c r="CQ259"/>
  <c r="CR259"/>
  <c r="CC260"/>
  <c r="CD260"/>
  <c r="CE260"/>
  <c r="CF260"/>
  <c r="CP260" s="1"/>
  <c r="CG260"/>
  <c r="CH260"/>
  <c r="CI260"/>
  <c r="CJ260"/>
  <c r="CK260"/>
  <c r="CL260"/>
  <c r="CM260"/>
  <c r="CN260"/>
  <c r="CO260"/>
  <c r="CQ260"/>
  <c r="CR260"/>
  <c r="CC261"/>
  <c r="CD261"/>
  <c r="CE261"/>
  <c r="CF261"/>
  <c r="CP261" s="1"/>
  <c r="CG261"/>
  <c r="CH261"/>
  <c r="CI261"/>
  <c r="CJ261"/>
  <c r="CK261"/>
  <c r="CL261"/>
  <c r="CM261"/>
  <c r="CN261"/>
  <c r="CO261"/>
  <c r="CQ261"/>
  <c r="CR261"/>
  <c r="CC262"/>
  <c r="CD262"/>
  <c r="CE262"/>
  <c r="CF262"/>
  <c r="CP262" s="1"/>
  <c r="CG262"/>
  <c r="CH262"/>
  <c r="CI262"/>
  <c r="CJ262"/>
  <c r="CK262"/>
  <c r="CL262"/>
  <c r="CM262"/>
  <c r="CN262"/>
  <c r="CO262"/>
  <c r="CQ262"/>
  <c r="CR262"/>
  <c r="CC263"/>
  <c r="CD263"/>
  <c r="CE263"/>
  <c r="CF263"/>
  <c r="CP263" s="1"/>
  <c r="CG263"/>
  <c r="CH263"/>
  <c r="CI263"/>
  <c r="CJ263"/>
  <c r="CK263"/>
  <c r="CL263"/>
  <c r="CM263"/>
  <c r="CN263"/>
  <c r="CO263"/>
  <c r="CQ263"/>
  <c r="CR263"/>
  <c r="CC264"/>
  <c r="CD264"/>
  <c r="CE264"/>
  <c r="CF264"/>
  <c r="CP264" s="1"/>
  <c r="CG264"/>
  <c r="CH264"/>
  <c r="CI264"/>
  <c r="CJ264"/>
  <c r="CK264"/>
  <c r="CL264"/>
  <c r="CM264"/>
  <c r="CN264"/>
  <c r="CO264"/>
  <c r="CQ264"/>
  <c r="CR264"/>
  <c r="CC265"/>
  <c r="CD265"/>
  <c r="CE265"/>
  <c r="CF265"/>
  <c r="CP265" s="1"/>
  <c r="CG265"/>
  <c r="CH265"/>
  <c r="CI265"/>
  <c r="CJ265"/>
  <c r="CK265"/>
  <c r="CL265"/>
  <c r="CM265"/>
  <c r="CN265"/>
  <c r="CO265"/>
  <c r="CQ265"/>
  <c r="CR265"/>
  <c r="CC266"/>
  <c r="CD266"/>
  <c r="CE266"/>
  <c r="CF266"/>
  <c r="CP266" s="1"/>
  <c r="CG266"/>
  <c r="CH266"/>
  <c r="CI266"/>
  <c r="CJ266"/>
  <c r="CK266"/>
  <c r="CL266"/>
  <c r="CM266"/>
  <c r="CN266"/>
  <c r="CO266"/>
  <c r="CQ266"/>
  <c r="CR266"/>
  <c r="CC267"/>
  <c r="CD267"/>
  <c r="CE267"/>
  <c r="CF267"/>
  <c r="CP267" s="1"/>
  <c r="CG267"/>
  <c r="CH267"/>
  <c r="CI267"/>
  <c r="CJ267"/>
  <c r="CK267"/>
  <c r="CL267"/>
  <c r="CM267"/>
  <c r="CN267"/>
  <c r="CO267"/>
  <c r="CQ267"/>
  <c r="CR267"/>
  <c r="CC268"/>
  <c r="CD268"/>
  <c r="CE268"/>
  <c r="CF268"/>
  <c r="CG268"/>
  <c r="CH268"/>
  <c r="CI268"/>
  <c r="CJ268"/>
  <c r="CK268"/>
  <c r="CL268"/>
  <c r="CM268"/>
  <c r="CN268"/>
  <c r="CO268"/>
  <c r="CP268"/>
  <c r="CQ268"/>
  <c r="CR268"/>
  <c r="CC269"/>
  <c r="CD269"/>
  <c r="CE269"/>
  <c r="CF269"/>
  <c r="CG269"/>
  <c r="CH269"/>
  <c r="CI269"/>
  <c r="CJ269"/>
  <c r="CK269"/>
  <c r="CL269"/>
  <c r="CM269"/>
  <c r="CN269"/>
  <c r="CO269"/>
  <c r="CP269"/>
  <c r="CQ269"/>
  <c r="CR269"/>
  <c r="CC270"/>
  <c r="CD270"/>
  <c r="CE270"/>
  <c r="CF270"/>
  <c r="CG270"/>
  <c r="CH270"/>
  <c r="CI270"/>
  <c r="CJ270"/>
  <c r="CK270"/>
  <c r="CL270"/>
  <c r="CM270"/>
  <c r="CN270"/>
  <c r="CO270"/>
  <c r="CP270"/>
  <c r="CQ270"/>
  <c r="CR270"/>
  <c r="CC271"/>
  <c r="CD271"/>
  <c r="CE271"/>
  <c r="CF271"/>
  <c r="CG271"/>
  <c r="CH271"/>
  <c r="CI271"/>
  <c r="CJ271"/>
  <c r="CK271"/>
  <c r="CL271"/>
  <c r="CM271"/>
  <c r="CN271"/>
  <c r="CO271"/>
  <c r="CP271"/>
  <c r="CQ271"/>
  <c r="CR271"/>
  <c r="CC272"/>
  <c r="CD272"/>
  <c r="CE272"/>
  <c r="CF272"/>
  <c r="CG272"/>
  <c r="CH272"/>
  <c r="CI272"/>
  <c r="CJ272"/>
  <c r="CK272"/>
  <c r="CL272"/>
  <c r="CM272"/>
  <c r="CN272"/>
  <c r="CO272"/>
  <c r="CP272"/>
  <c r="CQ272"/>
  <c r="CR272"/>
  <c r="CC273"/>
  <c r="CD273"/>
  <c r="CE273"/>
  <c r="CF273"/>
  <c r="CG273"/>
  <c r="CH273"/>
  <c r="CI273"/>
  <c r="CJ273"/>
  <c r="CK273"/>
  <c r="CL273"/>
  <c r="CM273"/>
  <c r="CN273"/>
  <c r="CO273"/>
  <c r="CP273"/>
  <c r="CQ273"/>
  <c r="CR273"/>
  <c r="CC274"/>
  <c r="CD274"/>
  <c r="CE274"/>
  <c r="CF274"/>
  <c r="CG274"/>
  <c r="CH274"/>
  <c r="CI274"/>
  <c r="CJ274"/>
  <c r="CK274"/>
  <c r="CL274"/>
  <c r="CM274"/>
  <c r="CN274"/>
  <c r="CO274"/>
  <c r="CP274"/>
  <c r="CQ274"/>
  <c r="CR274"/>
  <c r="CC275"/>
  <c r="CD275"/>
  <c r="CE275"/>
  <c r="CF275"/>
  <c r="CG275"/>
  <c r="CH275"/>
  <c r="CI275"/>
  <c r="CJ275"/>
  <c r="CK275"/>
  <c r="CL275"/>
  <c r="CM275"/>
  <c r="CN275"/>
  <c r="CO275"/>
  <c r="CP275"/>
  <c r="CQ275"/>
  <c r="CR275"/>
  <c r="CC276"/>
  <c r="CD276"/>
  <c r="CE276"/>
  <c r="CF276"/>
  <c r="CG276"/>
  <c r="CH276"/>
  <c r="CI276"/>
  <c r="CJ276"/>
  <c r="CK276"/>
  <c r="CL276"/>
  <c r="CM276"/>
  <c r="CN276"/>
  <c r="CO276"/>
  <c r="CP276"/>
  <c r="CQ276"/>
  <c r="CR276"/>
  <c r="CC277"/>
  <c r="CD277"/>
  <c r="CE277"/>
  <c r="CF277"/>
  <c r="CG277"/>
  <c r="CH277"/>
  <c r="CI277"/>
  <c r="CJ277"/>
  <c r="CK277"/>
  <c r="CL277"/>
  <c r="CM277"/>
  <c r="CN277"/>
  <c r="CO277"/>
  <c r="CP277"/>
  <c r="CQ277"/>
  <c r="CR277"/>
  <c r="CC278"/>
  <c r="CD278"/>
  <c r="CE278"/>
  <c r="CF278"/>
  <c r="CG278"/>
  <c r="CH278"/>
  <c r="CI278"/>
  <c r="CJ278"/>
  <c r="CK278"/>
  <c r="CL278"/>
  <c r="CM278"/>
  <c r="CN278"/>
  <c r="CO278"/>
  <c r="CP278"/>
  <c r="CQ278"/>
  <c r="CR278"/>
  <c r="CC279"/>
  <c r="CD279"/>
  <c r="CE279"/>
  <c r="CF279"/>
  <c r="CG279"/>
  <c r="CH279"/>
  <c r="CI279"/>
  <c r="CJ279"/>
  <c r="CK279"/>
  <c r="CL279"/>
  <c r="CM279"/>
  <c r="CN279"/>
  <c r="CO279"/>
  <c r="CP279"/>
  <c r="CQ279"/>
  <c r="CR279"/>
  <c r="CC280"/>
  <c r="CD280"/>
  <c r="CE280"/>
  <c r="CF280"/>
  <c r="CG280"/>
  <c r="CH280"/>
  <c r="CI280"/>
  <c r="CJ280"/>
  <c r="CK280"/>
  <c r="CL280"/>
  <c r="CM280"/>
  <c r="CN280"/>
  <c r="CO280"/>
  <c r="CP280"/>
  <c r="CQ280"/>
  <c r="CR280"/>
  <c r="CC281"/>
  <c r="CD281"/>
  <c r="CE281"/>
  <c r="CF281"/>
  <c r="CG281"/>
  <c r="CH281"/>
  <c r="CI281"/>
  <c r="CJ281"/>
  <c r="CK281"/>
  <c r="CL281"/>
  <c r="CM281"/>
  <c r="CN281"/>
  <c r="CO281"/>
  <c r="CP281"/>
  <c r="CQ281"/>
  <c r="CR281"/>
  <c r="CC282"/>
  <c r="CD282"/>
  <c r="CE282"/>
  <c r="CF282"/>
  <c r="CG282"/>
  <c r="CH282"/>
  <c r="CI282"/>
  <c r="CJ282"/>
  <c r="CK282"/>
  <c r="CL282"/>
  <c r="CM282"/>
  <c r="CN282"/>
  <c r="CO282"/>
  <c r="CP282"/>
  <c r="CQ282"/>
  <c r="CR282"/>
  <c r="CC283"/>
  <c r="CD283"/>
  <c r="CE283"/>
  <c r="CF283"/>
  <c r="CG283"/>
  <c r="CH283"/>
  <c r="CI283"/>
  <c r="CJ283"/>
  <c r="CK283"/>
  <c r="CL283"/>
  <c r="CM283"/>
  <c r="CN283"/>
  <c r="CO283"/>
  <c r="CP283"/>
  <c r="CQ283"/>
  <c r="CR283"/>
  <c r="CC284"/>
  <c r="CD284"/>
  <c r="CE284"/>
  <c r="CF284"/>
  <c r="CG284"/>
  <c r="CH284"/>
  <c r="CI284"/>
  <c r="CJ284"/>
  <c r="CK284"/>
  <c r="CL284"/>
  <c r="CM284"/>
  <c r="CN284"/>
  <c r="CO284"/>
  <c r="CP284"/>
  <c r="CQ284"/>
  <c r="CR284"/>
  <c r="CC285"/>
  <c r="CD285"/>
  <c r="CE285"/>
  <c r="CF285"/>
  <c r="CG285"/>
  <c r="CH285"/>
  <c r="CI285"/>
  <c r="CJ285"/>
  <c r="CK285"/>
  <c r="CL285"/>
  <c r="CM285"/>
  <c r="CN285"/>
  <c r="CO285"/>
  <c r="CP285"/>
  <c r="CQ285"/>
  <c r="CR285"/>
  <c r="CC286"/>
  <c r="CD286"/>
  <c r="CE286"/>
  <c r="CF286"/>
  <c r="CG286"/>
  <c r="CH286"/>
  <c r="CI286"/>
  <c r="CJ286"/>
  <c r="CK286"/>
  <c r="CL286"/>
  <c r="CM286"/>
  <c r="CN286"/>
  <c r="CO286"/>
  <c r="CP286"/>
  <c r="CQ286"/>
  <c r="CR286"/>
  <c r="CC287"/>
  <c r="CD287"/>
  <c r="CE287"/>
  <c r="CF287"/>
  <c r="CG287"/>
  <c r="CH287"/>
  <c r="CI287"/>
  <c r="CJ287"/>
  <c r="CK287"/>
  <c r="CL287"/>
  <c r="CM287"/>
  <c r="CN287"/>
  <c r="CO287"/>
  <c r="CP287"/>
  <c r="CQ287"/>
  <c r="CR287"/>
  <c r="CC288"/>
  <c r="CD288"/>
  <c r="CE288"/>
  <c r="CF288"/>
  <c r="CG288"/>
  <c r="CH288"/>
  <c r="CI288"/>
  <c r="CJ288"/>
  <c r="CK288"/>
  <c r="CL288"/>
  <c r="CM288"/>
  <c r="CN288"/>
  <c r="CO288"/>
  <c r="CP288"/>
  <c r="CQ288"/>
  <c r="CR288"/>
  <c r="CC289"/>
  <c r="CD289"/>
  <c r="CE289"/>
  <c r="CF289"/>
  <c r="CG289"/>
  <c r="CH289"/>
  <c r="CI289"/>
  <c r="CJ289"/>
  <c r="CK289"/>
  <c r="CL289"/>
  <c r="CM289"/>
  <c r="CN289"/>
  <c r="CO289"/>
  <c r="CP289"/>
  <c r="CQ289"/>
  <c r="CR289"/>
  <c r="CC290"/>
  <c r="CD290"/>
  <c r="CE290"/>
  <c r="CF290"/>
  <c r="CG290"/>
  <c r="CH290"/>
  <c r="CI290"/>
  <c r="CJ290"/>
  <c r="CK290"/>
  <c r="CL290"/>
  <c r="CM290"/>
  <c r="CN290"/>
  <c r="CO290"/>
  <c r="CP290"/>
  <c r="CQ290"/>
  <c r="CR290"/>
  <c r="CC291"/>
  <c r="CD291"/>
  <c r="CE291"/>
  <c r="CF291"/>
  <c r="CG291"/>
  <c r="CH291"/>
  <c r="CI291"/>
  <c r="CJ291"/>
  <c r="CK291"/>
  <c r="CL291"/>
  <c r="CM291"/>
  <c r="CN291"/>
  <c r="CO291"/>
  <c r="CP291"/>
  <c r="CQ291"/>
  <c r="CR291"/>
  <c r="CC292"/>
  <c r="CD292"/>
  <c r="CE292"/>
  <c r="CF292"/>
  <c r="CG292"/>
  <c r="CH292"/>
  <c r="CI292"/>
  <c r="CJ292"/>
  <c r="CK292"/>
  <c r="CL292"/>
  <c r="CM292"/>
  <c r="CN292"/>
  <c r="CO292"/>
  <c r="CP292"/>
  <c r="CQ292"/>
  <c r="CR292"/>
  <c r="CC293"/>
  <c r="CD293"/>
  <c r="CE293"/>
  <c r="CF293"/>
  <c r="CG293"/>
  <c r="CH293"/>
  <c r="CI293"/>
  <c r="CJ293"/>
  <c r="CK293"/>
  <c r="CL293"/>
  <c r="CM293"/>
  <c r="CN293"/>
  <c r="CO293"/>
  <c r="CP293"/>
  <c r="CQ293"/>
  <c r="CR293"/>
  <c r="CC294"/>
  <c r="CD294"/>
  <c r="CE294"/>
  <c r="CF294"/>
  <c r="CG294"/>
  <c r="CH294"/>
  <c r="CI294"/>
  <c r="CJ294"/>
  <c r="CK294"/>
  <c r="CL294"/>
  <c r="CM294"/>
  <c r="CN294"/>
  <c r="CO294"/>
  <c r="CP294"/>
  <c r="CQ294"/>
  <c r="CR294"/>
  <c r="CC295"/>
  <c r="CD295"/>
  <c r="CE295"/>
  <c r="CF295"/>
  <c r="CG295"/>
  <c r="CH295"/>
  <c r="CI295"/>
  <c r="CJ295"/>
  <c r="CK295"/>
  <c r="CL295"/>
  <c r="CM295"/>
  <c r="CN295"/>
  <c r="CO295"/>
  <c r="CP295"/>
  <c r="CQ295"/>
  <c r="CR295"/>
  <c r="CC296"/>
  <c r="CD296"/>
  <c r="CE296"/>
  <c r="CF296"/>
  <c r="CG296"/>
  <c r="CH296"/>
  <c r="CI296"/>
  <c r="CJ296"/>
  <c r="CK296"/>
  <c r="CL296"/>
  <c r="CM296"/>
  <c r="CN296"/>
  <c r="CO296"/>
  <c r="CP296"/>
  <c r="CQ296"/>
  <c r="CR296"/>
  <c r="CC297"/>
  <c r="CD297"/>
  <c r="CE297"/>
  <c r="CF297"/>
  <c r="CG297"/>
  <c r="CH297"/>
  <c r="CI297"/>
  <c r="CJ297"/>
  <c r="CK297"/>
  <c r="CL297"/>
  <c r="CM297"/>
  <c r="CN297"/>
  <c r="CO297"/>
  <c r="CP297"/>
  <c r="CQ297"/>
  <c r="CR297"/>
  <c r="CC298"/>
  <c r="CD298"/>
  <c r="CE298"/>
  <c r="CF298"/>
  <c r="CG298"/>
  <c r="CH298"/>
  <c r="CI298"/>
  <c r="CJ298"/>
  <c r="CK298"/>
  <c r="CL298"/>
  <c r="CM298"/>
  <c r="CN298"/>
  <c r="CO298"/>
  <c r="CP298"/>
  <c r="CQ298"/>
  <c r="CR298"/>
  <c r="CC299"/>
  <c r="CD299"/>
  <c r="CE299"/>
  <c r="CF299"/>
  <c r="CG299"/>
  <c r="CH299"/>
  <c r="CI299"/>
  <c r="CJ299"/>
  <c r="CK299"/>
  <c r="CL299"/>
  <c r="CM299"/>
  <c r="CN299"/>
  <c r="CO299"/>
  <c r="CP299"/>
  <c r="CQ299"/>
  <c r="CR299"/>
  <c r="CC300"/>
  <c r="CD300"/>
  <c r="CE300"/>
  <c r="CF300"/>
  <c r="CG300"/>
  <c r="CH300"/>
  <c r="CI300"/>
  <c r="CJ300"/>
  <c r="CK300"/>
  <c r="CL300"/>
  <c r="CM300"/>
  <c r="CN300"/>
  <c r="CO300"/>
  <c r="CP300"/>
  <c r="CQ300"/>
  <c r="CR300"/>
  <c r="CC301"/>
  <c r="CD301"/>
  <c r="CE301"/>
  <c r="CF301"/>
  <c r="CG301"/>
  <c r="CH301"/>
  <c r="CI301"/>
  <c r="CJ301"/>
  <c r="CK301"/>
  <c r="CL301"/>
  <c r="CM301"/>
  <c r="CN301"/>
  <c r="CO301"/>
  <c r="CP301"/>
  <c r="CQ301"/>
  <c r="CR301"/>
  <c r="CC302"/>
  <c r="CD302"/>
  <c r="CE302"/>
  <c r="CF302"/>
  <c r="CG302"/>
  <c r="CH302"/>
  <c r="CI302"/>
  <c r="CJ302"/>
  <c r="CK302"/>
  <c r="CL302"/>
  <c r="CM302"/>
  <c r="CN302"/>
  <c r="CO302"/>
  <c r="CP302"/>
  <c r="CQ302"/>
  <c r="CR302"/>
  <c r="CC303"/>
  <c r="CD303"/>
  <c r="CE303"/>
  <c r="CF303"/>
  <c r="CG303"/>
  <c r="CH303"/>
  <c r="CI303"/>
  <c r="CJ303"/>
  <c r="CK303"/>
  <c r="CL303"/>
  <c r="CM303"/>
  <c r="CN303"/>
  <c r="CO303"/>
  <c r="CP303"/>
  <c r="CQ303"/>
  <c r="CR303"/>
  <c r="CC304"/>
  <c r="CD304"/>
  <c r="CE304"/>
  <c r="CF304"/>
  <c r="CG304"/>
  <c r="CH304"/>
  <c r="CI304"/>
  <c r="CJ304"/>
  <c r="CK304"/>
  <c r="CL304"/>
  <c r="CM304"/>
  <c r="CN304"/>
  <c r="CO304"/>
  <c r="CP304"/>
  <c r="CQ304"/>
  <c r="CR304"/>
  <c r="CC305"/>
  <c r="CD305"/>
  <c r="CE305"/>
  <c r="CF305"/>
  <c r="CG305"/>
  <c r="CH305"/>
  <c r="CI305"/>
  <c r="CJ305"/>
  <c r="CK305"/>
  <c r="CL305"/>
  <c r="CM305"/>
  <c r="CN305"/>
  <c r="CO305"/>
  <c r="CP305"/>
  <c r="CQ305"/>
  <c r="CR305"/>
  <c r="CC306"/>
  <c r="CD306"/>
  <c r="CE306"/>
  <c r="CF306"/>
  <c r="CG306"/>
  <c r="CH306"/>
  <c r="CI306"/>
  <c r="CJ306"/>
  <c r="CK306"/>
  <c r="CL306"/>
  <c r="CM306"/>
  <c r="CN306"/>
  <c r="CO306"/>
  <c r="CP306"/>
  <c r="CQ306"/>
  <c r="CR306"/>
  <c r="CC307"/>
  <c r="CD307"/>
  <c r="CE307"/>
  <c r="CF307"/>
  <c r="CG307"/>
  <c r="CH307"/>
  <c r="CI307"/>
  <c r="CJ307"/>
  <c r="CK307"/>
  <c r="CL307"/>
  <c r="CM307"/>
  <c r="CN307"/>
  <c r="CO307"/>
  <c r="CP307"/>
  <c r="CQ307"/>
  <c r="CR307"/>
  <c r="CC308"/>
  <c r="CD308"/>
  <c r="CE308"/>
  <c r="CF308"/>
  <c r="CG308"/>
  <c r="CH308"/>
  <c r="CI308"/>
  <c r="CJ308"/>
  <c r="CK308"/>
  <c r="CL308"/>
  <c r="CM308"/>
  <c r="CN308"/>
  <c r="CO308"/>
  <c r="CP308"/>
  <c r="CQ308"/>
  <c r="CR308"/>
  <c r="CC309"/>
  <c r="CD309"/>
  <c r="CE309"/>
  <c r="CF309"/>
  <c r="CG309"/>
  <c r="CH309"/>
  <c r="CI309"/>
  <c r="CJ309"/>
  <c r="CK309"/>
  <c r="CL309"/>
  <c r="CM309"/>
  <c r="CN309"/>
  <c r="CO309"/>
  <c r="CP309"/>
  <c r="CQ309"/>
  <c r="CR309"/>
  <c r="CC310"/>
  <c r="CD310"/>
  <c r="CE310"/>
  <c r="CF310"/>
  <c r="CG310"/>
  <c r="CH310"/>
  <c r="CI310"/>
  <c r="CJ310"/>
  <c r="CK310"/>
  <c r="CL310"/>
  <c r="CM310"/>
  <c r="CN310"/>
  <c r="CO310"/>
  <c r="CP310"/>
  <c r="CQ310"/>
  <c r="CR310"/>
  <c r="CC311"/>
  <c r="CD311"/>
  <c r="CE311"/>
  <c r="CF311"/>
  <c r="CG311"/>
  <c r="CH311"/>
  <c r="CI311"/>
  <c r="CJ311"/>
  <c r="CK311"/>
  <c r="CL311"/>
  <c r="CM311"/>
  <c r="CN311"/>
  <c r="CO311"/>
  <c r="CP311"/>
  <c r="CQ311"/>
  <c r="CR311"/>
  <c r="CC312"/>
  <c r="CD312"/>
  <c r="CE312"/>
  <c r="CF312"/>
  <c r="CG312"/>
  <c r="CH312"/>
  <c r="CI312"/>
  <c r="CJ312"/>
  <c r="CK312"/>
  <c r="CL312"/>
  <c r="CM312"/>
  <c r="CN312"/>
  <c r="CO312"/>
  <c r="CP312"/>
  <c r="CQ312"/>
  <c r="CR312"/>
  <c r="CC313"/>
  <c r="CD313"/>
  <c r="CE313"/>
  <c r="CF313"/>
  <c r="CG313"/>
  <c r="CH313"/>
  <c r="CI313"/>
  <c r="CJ313"/>
  <c r="CK313"/>
  <c r="CL313"/>
  <c r="CM313"/>
  <c r="CN313"/>
  <c r="CO313"/>
  <c r="CP313"/>
  <c r="CQ313"/>
  <c r="CR313"/>
  <c r="CC314"/>
  <c r="CD314"/>
  <c r="CE314"/>
  <c r="CF314"/>
  <c r="CG314"/>
  <c r="CH314"/>
  <c r="CI314"/>
  <c r="CJ314"/>
  <c r="CK314"/>
  <c r="CL314"/>
  <c r="CM314"/>
  <c r="CN314"/>
  <c r="CO314"/>
  <c r="CP314"/>
  <c r="CQ314"/>
  <c r="CR314"/>
  <c r="CC315"/>
  <c r="CD315"/>
  <c r="CE315"/>
  <c r="CF315"/>
  <c r="CG315"/>
  <c r="CH315"/>
  <c r="CI315"/>
  <c r="CJ315"/>
  <c r="CK315"/>
  <c r="CL315"/>
  <c r="CM315"/>
  <c r="CN315"/>
  <c r="CO315"/>
  <c r="CP315"/>
  <c r="CQ315"/>
  <c r="CR315"/>
  <c r="CC316"/>
  <c r="CD316"/>
  <c r="CE316"/>
  <c r="CF316"/>
  <c r="CG316"/>
  <c r="CH316"/>
  <c r="CI316"/>
  <c r="CJ316"/>
  <c r="CK316"/>
  <c r="CL316"/>
  <c r="CM316"/>
  <c r="CN316"/>
  <c r="CO316"/>
  <c r="CP316"/>
  <c r="CQ316"/>
  <c r="CR316"/>
  <c r="CC317"/>
  <c r="CD317"/>
  <c r="CE317"/>
  <c r="CF317"/>
  <c r="CG317"/>
  <c r="CH317"/>
  <c r="CI317"/>
  <c r="CJ317"/>
  <c r="CK317"/>
  <c r="CL317"/>
  <c r="CM317"/>
  <c r="CN317"/>
  <c r="CO317"/>
  <c r="CP317"/>
  <c r="CQ317"/>
  <c r="CR317"/>
  <c r="CC318"/>
  <c r="CD318"/>
  <c r="CE318"/>
  <c r="CF318"/>
  <c r="CG318"/>
  <c r="CH318"/>
  <c r="CI318"/>
  <c r="CJ318"/>
  <c r="CK318"/>
  <c r="CL318"/>
  <c r="CM318"/>
  <c r="CN318"/>
  <c r="CO318"/>
  <c r="CP318"/>
  <c r="CQ318"/>
  <c r="CR318"/>
  <c r="CC319"/>
  <c r="CD319"/>
  <c r="CE319"/>
  <c r="CF319"/>
  <c r="CG319"/>
  <c r="CH319"/>
  <c r="CI319"/>
  <c r="CJ319"/>
  <c r="CK319"/>
  <c r="CL319"/>
  <c r="CM319"/>
  <c r="CN319"/>
  <c r="CO319"/>
  <c r="CP319"/>
  <c r="CQ319"/>
  <c r="CR319"/>
  <c r="CC320"/>
  <c r="CD320"/>
  <c r="CE320"/>
  <c r="CF320"/>
  <c r="CG320"/>
  <c r="CH320"/>
  <c r="CI320"/>
  <c r="CJ320"/>
  <c r="CK320"/>
  <c r="CL320"/>
  <c r="CM320"/>
  <c r="CN320"/>
  <c r="CO320"/>
  <c r="CP320"/>
  <c r="CQ320"/>
  <c r="CR320"/>
  <c r="CC321"/>
  <c r="CD321"/>
  <c r="CE321"/>
  <c r="CF321"/>
  <c r="CG321"/>
  <c r="CH321"/>
  <c r="CI321"/>
  <c r="CJ321"/>
  <c r="CK321"/>
  <c r="CL321"/>
  <c r="CM321"/>
  <c r="CN321"/>
  <c r="CO321"/>
  <c r="CP321"/>
  <c r="CQ321"/>
  <c r="CR321"/>
  <c r="CC322"/>
  <c r="CD322"/>
  <c r="CE322"/>
  <c r="CF322"/>
  <c r="CG322"/>
  <c r="CH322"/>
  <c r="CI322"/>
  <c r="CJ322"/>
  <c r="CK322"/>
  <c r="CL322"/>
  <c r="CM322"/>
  <c r="CN322"/>
  <c r="CO322"/>
  <c r="CP322"/>
  <c r="CQ322"/>
  <c r="CR322"/>
  <c r="CC323"/>
  <c r="CD323"/>
  <c r="CE323"/>
  <c r="CF323"/>
  <c r="CG323"/>
  <c r="CH323"/>
  <c r="CI323"/>
  <c r="CJ323"/>
  <c r="CK323"/>
  <c r="CL323"/>
  <c r="CM323"/>
  <c r="CN323"/>
  <c r="CO323"/>
  <c r="CP323"/>
  <c r="CQ323"/>
  <c r="CR323"/>
  <c r="CC324"/>
  <c r="CD324"/>
  <c r="CE324"/>
  <c r="CF324"/>
  <c r="CG324"/>
  <c r="CH324"/>
  <c r="CI324"/>
  <c r="CJ324"/>
  <c r="CK324"/>
  <c r="CL324"/>
  <c r="CM324"/>
  <c r="CN324"/>
  <c r="CO324"/>
  <c r="CP324"/>
  <c r="CQ324"/>
  <c r="CR324"/>
  <c r="CC325"/>
  <c r="CD325"/>
  <c r="CE325"/>
  <c r="CF325"/>
  <c r="CG325"/>
  <c r="CH325"/>
  <c r="CI325"/>
  <c r="CJ325"/>
  <c r="CK325"/>
  <c r="CL325"/>
  <c r="CM325"/>
  <c r="CN325"/>
  <c r="CO325"/>
  <c r="CP325"/>
  <c r="CQ325"/>
  <c r="CR325"/>
  <c r="CC326"/>
  <c r="CD326"/>
  <c r="CE326"/>
  <c r="CF326"/>
  <c r="CG326"/>
  <c r="CH326"/>
  <c r="CI326"/>
  <c r="CJ326"/>
  <c r="CK326"/>
  <c r="CL326"/>
  <c r="CM326"/>
  <c r="CN326"/>
  <c r="CO326"/>
  <c r="CP326"/>
  <c r="CQ326"/>
  <c r="CR326"/>
  <c r="CC327"/>
  <c r="CD327"/>
  <c r="CE327"/>
  <c r="CF327"/>
  <c r="CG327"/>
  <c r="CH327"/>
  <c r="CI327"/>
  <c r="CJ327"/>
  <c r="CK327"/>
  <c r="CL327"/>
  <c r="CM327"/>
  <c r="CN327"/>
  <c r="CO327"/>
  <c r="CP327"/>
  <c r="CQ327"/>
  <c r="CR327"/>
  <c r="CC328"/>
  <c r="CD328"/>
  <c r="CE328"/>
  <c r="CF328"/>
  <c r="CG328"/>
  <c r="CH328"/>
  <c r="CI328"/>
  <c r="CJ328"/>
  <c r="CK328"/>
  <c r="CL328"/>
  <c r="CM328"/>
  <c r="CN328"/>
  <c r="CO328"/>
  <c r="CP328"/>
  <c r="CQ328"/>
  <c r="CR328"/>
  <c r="CC329"/>
  <c r="CD329"/>
  <c r="CE329"/>
  <c r="CF329"/>
  <c r="CG329"/>
  <c r="CH329"/>
  <c r="CI329"/>
  <c r="CJ329"/>
  <c r="CK329"/>
  <c r="CL329"/>
  <c r="CM329"/>
  <c r="CN329"/>
  <c r="CO329"/>
  <c r="CP329"/>
  <c r="CQ329"/>
  <c r="CR329"/>
  <c r="CC330"/>
  <c r="CD330"/>
  <c r="CE330"/>
  <c r="CF330"/>
  <c r="CG330"/>
  <c r="CH330"/>
  <c r="CI330"/>
  <c r="CJ330"/>
  <c r="CK330"/>
  <c r="CL330"/>
  <c r="CM330"/>
  <c r="CN330"/>
  <c r="CO330"/>
  <c r="CP330"/>
  <c r="CQ330"/>
  <c r="CR330"/>
  <c r="CC331"/>
  <c r="CD331"/>
  <c r="CE331"/>
  <c r="CF331"/>
  <c r="CG331"/>
  <c r="CH331"/>
  <c r="CI331"/>
  <c r="CJ331"/>
  <c r="CK331"/>
  <c r="CL331"/>
  <c r="CM331"/>
  <c r="CN331"/>
  <c r="CO331"/>
  <c r="CP331"/>
  <c r="CQ331"/>
  <c r="CR331"/>
  <c r="CC332"/>
  <c r="CD332"/>
  <c r="CE332"/>
  <c r="CF332"/>
  <c r="CG332"/>
  <c r="CH332"/>
  <c r="CI332"/>
  <c r="CJ332"/>
  <c r="CK332"/>
  <c r="CL332"/>
  <c r="CM332"/>
  <c r="CN332"/>
  <c r="CO332"/>
  <c r="CP332"/>
  <c r="CQ332"/>
  <c r="CR332"/>
  <c r="CC333"/>
  <c r="CD333"/>
  <c r="CE333"/>
  <c r="CF333"/>
  <c r="CG333"/>
  <c r="CH333"/>
  <c r="CI333"/>
  <c r="CJ333"/>
  <c r="CK333"/>
  <c r="CL333"/>
  <c r="CM333"/>
  <c r="CN333"/>
  <c r="CO333"/>
  <c r="CP333"/>
  <c r="CQ333"/>
  <c r="CR333"/>
  <c r="CC334"/>
  <c r="CD334"/>
  <c r="CE334"/>
  <c r="CF334"/>
  <c r="CG334"/>
  <c r="CH334"/>
  <c r="CI334"/>
  <c r="CJ334"/>
  <c r="CK334"/>
  <c r="CL334"/>
  <c r="CM334"/>
  <c r="CN334"/>
  <c r="CO334"/>
  <c r="CP334"/>
  <c r="CQ334"/>
  <c r="CR334"/>
  <c r="CC335"/>
  <c r="CD335"/>
  <c r="CE335"/>
  <c r="CF335"/>
  <c r="CG335"/>
  <c r="CH335"/>
  <c r="CI335"/>
  <c r="CJ335"/>
  <c r="CK335"/>
  <c r="CL335"/>
  <c r="CM335"/>
  <c r="CN335"/>
  <c r="CO335"/>
  <c r="CP335"/>
  <c r="CQ335"/>
  <c r="CR335"/>
  <c r="CC336"/>
  <c r="CD336"/>
  <c r="CE336"/>
  <c r="CF336"/>
  <c r="CG336"/>
  <c r="CH336"/>
  <c r="CI336"/>
  <c r="CJ336"/>
  <c r="CK336"/>
  <c r="CL336"/>
  <c r="CM336"/>
  <c r="CN336"/>
  <c r="CO336"/>
  <c r="CP336"/>
  <c r="CQ336"/>
  <c r="CR336"/>
  <c r="CC337"/>
  <c r="CD337"/>
  <c r="CE337"/>
  <c r="CF337"/>
  <c r="CG337"/>
  <c r="CH337"/>
  <c r="CI337"/>
  <c r="CJ337"/>
  <c r="CK337"/>
  <c r="CL337"/>
  <c r="CM337"/>
  <c r="CN337"/>
  <c r="CO337"/>
  <c r="CP337"/>
  <c r="CQ337"/>
  <c r="CR337"/>
  <c r="CC338"/>
  <c r="CD338"/>
  <c r="CE338"/>
  <c r="CF338"/>
  <c r="CG338"/>
  <c r="CH338"/>
  <c r="CI338"/>
  <c r="CJ338"/>
  <c r="CK338"/>
  <c r="CL338"/>
  <c r="CM338"/>
  <c r="CN338"/>
  <c r="CO338"/>
  <c r="CP338"/>
  <c r="CQ338"/>
  <c r="CR338"/>
  <c r="CC339"/>
  <c r="CD339"/>
  <c r="CE339"/>
  <c r="CF339"/>
  <c r="CG339"/>
  <c r="CH339"/>
  <c r="CI339"/>
  <c r="CJ339"/>
  <c r="CK339"/>
  <c r="CL339"/>
  <c r="CM339"/>
  <c r="CN339"/>
  <c r="CO339"/>
  <c r="CP339"/>
  <c r="CQ339"/>
  <c r="CR339"/>
  <c r="CC340"/>
  <c r="CD340"/>
  <c r="CE340"/>
  <c r="CF340"/>
  <c r="CG340"/>
  <c r="CH340"/>
  <c r="CI340"/>
  <c r="CJ340"/>
  <c r="CK340"/>
  <c r="CL340"/>
  <c r="CM340"/>
  <c r="CN340"/>
  <c r="CO340"/>
  <c r="CP340"/>
  <c r="CQ340"/>
  <c r="CR340"/>
  <c r="CC341"/>
  <c r="CD341"/>
  <c r="CE341"/>
  <c r="CF341"/>
  <c r="CG341"/>
  <c r="CH341"/>
  <c r="CI341"/>
  <c r="CJ341"/>
  <c r="CK341"/>
  <c r="CL341"/>
  <c r="CM341"/>
  <c r="CN341"/>
  <c r="CO341"/>
  <c r="CP341"/>
  <c r="CQ341"/>
  <c r="CR341"/>
  <c r="CC342"/>
  <c r="CD342"/>
  <c r="CE342"/>
  <c r="CF342"/>
  <c r="CG342"/>
  <c r="CH342"/>
  <c r="CI342"/>
  <c r="CJ342"/>
  <c r="CK342"/>
  <c r="CL342"/>
  <c r="CM342"/>
  <c r="CN342"/>
  <c r="CO342"/>
  <c r="CP342"/>
  <c r="CQ342"/>
  <c r="CR342"/>
  <c r="CC343"/>
  <c r="CD343"/>
  <c r="CE343"/>
  <c r="CF343"/>
  <c r="CG343"/>
  <c r="CH343"/>
  <c r="CI343"/>
  <c r="CJ343"/>
  <c r="CK343"/>
  <c r="CL343"/>
  <c r="CM343"/>
  <c r="CN343"/>
  <c r="CO343"/>
  <c r="CP343"/>
  <c r="CQ343"/>
  <c r="CR343"/>
  <c r="CC344"/>
  <c r="CD344"/>
  <c r="CE344"/>
  <c r="CF344"/>
  <c r="CG344"/>
  <c r="CH344"/>
  <c r="CI344"/>
  <c r="CJ344"/>
  <c r="CK344"/>
  <c r="CL344"/>
  <c r="CM344"/>
  <c r="CN344"/>
  <c r="CO344"/>
  <c r="CP344"/>
  <c r="CQ344"/>
  <c r="CR344"/>
  <c r="CC345"/>
  <c r="CD345"/>
  <c r="CE345"/>
  <c r="CF345"/>
  <c r="CG345"/>
  <c r="CH345"/>
  <c r="CI345"/>
  <c r="CJ345"/>
  <c r="CK345"/>
  <c r="CL345"/>
  <c r="CM345"/>
  <c r="CN345"/>
  <c r="CO345"/>
  <c r="CP345"/>
  <c r="CQ345"/>
  <c r="CR345"/>
  <c r="CC346"/>
  <c r="CD346"/>
  <c r="CE346"/>
  <c r="CF346"/>
  <c r="CG346"/>
  <c r="CH346"/>
  <c r="CI346"/>
  <c r="CJ346"/>
  <c r="CK346"/>
  <c r="CL346"/>
  <c r="CM346"/>
  <c r="CN346"/>
  <c r="CO346"/>
  <c r="CP346"/>
  <c r="CQ346"/>
  <c r="CR346"/>
  <c r="CC347"/>
  <c r="CD347"/>
  <c r="CE347"/>
  <c r="CF347"/>
  <c r="CG347"/>
  <c r="CH347"/>
  <c r="CI347"/>
  <c r="CJ347"/>
  <c r="CK347"/>
  <c r="CL347"/>
  <c r="CM347"/>
  <c r="CN347"/>
  <c r="CO347"/>
  <c r="CP347"/>
  <c r="CQ347"/>
  <c r="CR347"/>
  <c r="CC348"/>
  <c r="CD348"/>
  <c r="CE348"/>
  <c r="CF348"/>
  <c r="CG348"/>
  <c r="CH348"/>
  <c r="CI348"/>
  <c r="CJ348"/>
  <c r="CK348"/>
  <c r="CL348"/>
  <c r="CM348"/>
  <c r="CN348"/>
  <c r="CO348"/>
  <c r="CP348"/>
  <c r="CQ348"/>
  <c r="CR348"/>
  <c r="CC349"/>
  <c r="CD349"/>
  <c r="CE349"/>
  <c r="CF349"/>
  <c r="CG349"/>
  <c r="CH349"/>
  <c r="CI349"/>
  <c r="CJ349"/>
  <c r="CK349"/>
  <c r="CL349"/>
  <c r="CM349"/>
  <c r="CN349"/>
  <c r="CO349"/>
  <c r="CP349"/>
  <c r="CQ349"/>
  <c r="CR349"/>
  <c r="CC350"/>
  <c r="CD350"/>
  <c r="CE350"/>
  <c r="CF350"/>
  <c r="CG350"/>
  <c r="CH350"/>
  <c r="CI350"/>
  <c r="CJ350"/>
  <c r="CK350"/>
  <c r="CL350"/>
  <c r="CM350"/>
  <c r="CN350"/>
  <c r="CO350"/>
  <c r="CP350"/>
  <c r="CQ350"/>
  <c r="CR350"/>
  <c r="CC351"/>
  <c r="CD351"/>
  <c r="CE351"/>
  <c r="CF351"/>
  <c r="CG351"/>
  <c r="CH351"/>
  <c r="CI351"/>
  <c r="CJ351"/>
  <c r="CK351"/>
  <c r="CL351"/>
  <c r="CM351"/>
  <c r="CN351"/>
  <c r="CO351"/>
  <c r="CP351"/>
  <c r="CQ351"/>
  <c r="CR351"/>
  <c r="CC352"/>
  <c r="CD352"/>
  <c r="CE352"/>
  <c r="CF352"/>
  <c r="CG352"/>
  <c r="CH352"/>
  <c r="CI352"/>
  <c r="CJ352"/>
  <c r="CK352"/>
  <c r="CL352"/>
  <c r="CM352"/>
  <c r="CN352"/>
  <c r="CO352"/>
  <c r="CP352"/>
  <c r="CQ352"/>
  <c r="CR352"/>
  <c r="CC353"/>
  <c r="CD353"/>
  <c r="CE353"/>
  <c r="CF353"/>
  <c r="CG353"/>
  <c r="CH353"/>
  <c r="CI353"/>
  <c r="CJ353"/>
  <c r="CK353"/>
  <c r="CL353"/>
  <c r="CM353"/>
  <c r="CN353"/>
  <c r="CO353"/>
  <c r="CP353"/>
  <c r="CQ353"/>
  <c r="CR353"/>
  <c r="CC354"/>
  <c r="CD354"/>
  <c r="CE354"/>
  <c r="CF354"/>
  <c r="CG354"/>
  <c r="CH354"/>
  <c r="CI354"/>
  <c r="CJ354"/>
  <c r="CK354"/>
  <c r="CL354"/>
  <c r="CM354"/>
  <c r="CN354"/>
  <c r="CO354"/>
  <c r="CP354"/>
  <c r="CQ354"/>
  <c r="CR354"/>
  <c r="CC355"/>
  <c r="CD355"/>
  <c r="CE355"/>
  <c r="CF355"/>
  <c r="CG355"/>
  <c r="CH355"/>
  <c r="CI355"/>
  <c r="CJ355"/>
  <c r="CK355"/>
  <c r="CL355"/>
  <c r="CM355"/>
  <c r="CN355"/>
  <c r="CO355"/>
  <c r="CP355"/>
  <c r="CQ355"/>
  <c r="CR355"/>
  <c r="CC356"/>
  <c r="CD356"/>
  <c r="CE356"/>
  <c r="CF356"/>
  <c r="CG356"/>
  <c r="CH356"/>
  <c r="CI356"/>
  <c r="CJ356"/>
  <c r="CK356"/>
  <c r="CL356"/>
  <c r="CM356"/>
  <c r="CN356"/>
  <c r="CO356"/>
  <c r="CP356"/>
  <c r="CQ356"/>
  <c r="CR356"/>
  <c r="CC357"/>
  <c r="CD357"/>
  <c r="CE357"/>
  <c r="CF357"/>
  <c r="CG357"/>
  <c r="CH357"/>
  <c r="CI357"/>
  <c r="CJ357"/>
  <c r="CK357"/>
  <c r="CL357"/>
  <c r="CM357"/>
  <c r="CN357"/>
  <c r="CO357"/>
  <c r="CP357"/>
  <c r="CQ357"/>
  <c r="CR357"/>
  <c r="CC358"/>
  <c r="CD358"/>
  <c r="CE358"/>
  <c r="CF358"/>
  <c r="CG358"/>
  <c r="CH358"/>
  <c r="CI358"/>
  <c r="CJ358"/>
  <c r="CK358"/>
  <c r="CL358"/>
  <c r="CM358"/>
  <c r="CN358"/>
  <c r="CO358"/>
  <c r="CP358"/>
  <c r="CQ358"/>
  <c r="CR358"/>
  <c r="CC359"/>
  <c r="CD359"/>
  <c r="CE359"/>
  <c r="CF359"/>
  <c r="CG359"/>
  <c r="CH359"/>
  <c r="CI359"/>
  <c r="CJ359"/>
  <c r="CK359"/>
  <c r="CL359"/>
  <c r="CM359"/>
  <c r="CN359"/>
  <c r="CO359"/>
  <c r="CP359"/>
  <c r="CQ359"/>
  <c r="CR359"/>
  <c r="CC360"/>
  <c r="CD360"/>
  <c r="CE360"/>
  <c r="CF360"/>
  <c r="CG360"/>
  <c r="CH360"/>
  <c r="CI360"/>
  <c r="CJ360"/>
  <c r="CK360"/>
  <c r="CL360"/>
  <c r="CM360"/>
  <c r="CN360"/>
  <c r="CO360"/>
  <c r="CP360"/>
  <c r="CQ360"/>
  <c r="CR360"/>
  <c r="CC361"/>
  <c r="CD361"/>
  <c r="CE361"/>
  <c r="CF361"/>
  <c r="CG361"/>
  <c r="CH361"/>
  <c r="CI361"/>
  <c r="CJ361"/>
  <c r="CK361"/>
  <c r="CL361"/>
  <c r="CM361"/>
  <c r="CN361"/>
  <c r="CO361"/>
  <c r="CP361"/>
  <c r="CQ361"/>
  <c r="CR361"/>
  <c r="CC362"/>
  <c r="CD362"/>
  <c r="CE362"/>
  <c r="CF362"/>
  <c r="CG362"/>
  <c r="CH362"/>
  <c r="CI362"/>
  <c r="CJ362"/>
  <c r="CK362"/>
  <c r="CL362"/>
  <c r="CM362"/>
  <c r="CN362"/>
  <c r="CO362"/>
  <c r="CP362"/>
  <c r="CQ362"/>
  <c r="CR362"/>
  <c r="CC363"/>
  <c r="CD363"/>
  <c r="CE363"/>
  <c r="CF363"/>
  <c r="CG363"/>
  <c r="CH363"/>
  <c r="CI363"/>
  <c r="CJ363"/>
  <c r="CK363"/>
  <c r="CL363"/>
  <c r="CM363"/>
  <c r="CN363"/>
  <c r="CO363"/>
  <c r="CP363"/>
  <c r="CQ363"/>
  <c r="CR363"/>
  <c r="CC364"/>
  <c r="CD364"/>
  <c r="CE364"/>
  <c r="CF364"/>
  <c r="CG364"/>
  <c r="CH364"/>
  <c r="CI364"/>
  <c r="CJ364"/>
  <c r="CK364"/>
  <c r="CL364"/>
  <c r="CM364"/>
  <c r="CN364"/>
  <c r="CO364"/>
  <c r="CP364"/>
  <c r="CQ364"/>
  <c r="CR364"/>
  <c r="CC365"/>
  <c r="CD365"/>
  <c r="CE365"/>
  <c r="CF365"/>
  <c r="CG365"/>
  <c r="CH365"/>
  <c r="CI365"/>
  <c r="CJ365"/>
  <c r="CK365"/>
  <c r="CL365"/>
  <c r="CM365"/>
  <c r="CN365"/>
  <c r="CO365"/>
  <c r="CP365"/>
  <c r="CQ365"/>
  <c r="CR365"/>
  <c r="CC366"/>
  <c r="CD366"/>
  <c r="CE366"/>
  <c r="CF366"/>
  <c r="CG366"/>
  <c r="CH366"/>
  <c r="CI366"/>
  <c r="CJ366"/>
  <c r="CK366"/>
  <c r="CL366"/>
  <c r="CM366"/>
  <c r="CN366"/>
  <c r="CO366"/>
  <c r="CP366"/>
  <c r="CQ366"/>
  <c r="CR366"/>
  <c r="CC367"/>
  <c r="CD367"/>
  <c r="CE367"/>
  <c r="CF367"/>
  <c r="CG367"/>
  <c r="CH367"/>
  <c r="CI367"/>
  <c r="CJ367"/>
  <c r="CK367"/>
  <c r="CL367"/>
  <c r="CM367"/>
  <c r="CN367"/>
  <c r="CO367"/>
  <c r="CP367"/>
  <c r="CQ367"/>
  <c r="CR367"/>
  <c r="CC368"/>
  <c r="CD368"/>
  <c r="CE368"/>
  <c r="CF368"/>
  <c r="CG368"/>
  <c r="CH368"/>
  <c r="CI368"/>
  <c r="CJ368"/>
  <c r="CK368"/>
  <c r="CL368"/>
  <c r="CM368"/>
  <c r="CN368"/>
  <c r="CO368"/>
  <c r="CP368"/>
  <c r="CQ368"/>
  <c r="CR368"/>
  <c r="CC369"/>
  <c r="CD369"/>
  <c r="CE369"/>
  <c r="CF369"/>
  <c r="CG369"/>
  <c r="CH369"/>
  <c r="CI369"/>
  <c r="CJ369"/>
  <c r="CK369"/>
  <c r="CL369"/>
  <c r="CM369"/>
  <c r="CN369"/>
  <c r="CO369"/>
  <c r="CP369"/>
  <c r="CQ369"/>
  <c r="CR369"/>
  <c r="CC370"/>
  <c r="CD370"/>
  <c r="CE370"/>
  <c r="CF370"/>
  <c r="CG370"/>
  <c r="CH370"/>
  <c r="CI370"/>
  <c r="CJ370"/>
  <c r="CK370"/>
  <c r="CL370"/>
  <c r="CM370"/>
  <c r="CN370"/>
  <c r="CO370"/>
  <c r="CP370"/>
  <c r="CQ370"/>
  <c r="CR370"/>
  <c r="CC371"/>
  <c r="CD371"/>
  <c r="CE371"/>
  <c r="CF371"/>
  <c r="CG371"/>
  <c r="CH371"/>
  <c r="CI371"/>
  <c r="CJ371"/>
  <c r="CK371"/>
  <c r="CL371"/>
  <c r="CM371"/>
  <c r="CN371"/>
  <c r="CO371"/>
  <c r="CP371"/>
  <c r="CQ371"/>
  <c r="CR371"/>
  <c r="CC372"/>
  <c r="CD372"/>
  <c r="CE372"/>
  <c r="CF372"/>
  <c r="CG372"/>
  <c r="CH372"/>
  <c r="CI372"/>
  <c r="CJ372"/>
  <c r="CK372"/>
  <c r="CL372"/>
  <c r="CM372"/>
  <c r="CN372"/>
  <c r="CO372"/>
  <c r="CP372"/>
  <c r="CQ372"/>
  <c r="CR372"/>
  <c r="CC373"/>
  <c r="CD373"/>
  <c r="CE373"/>
  <c r="CF373"/>
  <c r="CG373"/>
  <c r="CH373"/>
  <c r="CI373"/>
  <c r="CJ373"/>
  <c r="CK373"/>
  <c r="CL373"/>
  <c r="CM373"/>
  <c r="CN373"/>
  <c r="CO373"/>
  <c r="CP373"/>
  <c r="CQ373"/>
  <c r="CR373"/>
  <c r="CC374"/>
  <c r="CD374"/>
  <c r="CE374"/>
  <c r="CF374"/>
  <c r="CG374"/>
  <c r="CH374"/>
  <c r="CI374"/>
  <c r="CJ374"/>
  <c r="CK374"/>
  <c r="CL374"/>
  <c r="CM374"/>
  <c r="CN374"/>
  <c r="CO374"/>
  <c r="CP374"/>
  <c r="CQ374"/>
  <c r="CR374"/>
  <c r="CC375"/>
  <c r="CD375"/>
  <c r="CE375"/>
  <c r="CF375"/>
  <c r="CG375"/>
  <c r="CH375"/>
  <c r="CI375"/>
  <c r="CJ375"/>
  <c r="CK375"/>
  <c r="CL375"/>
  <c r="CM375"/>
  <c r="CN375"/>
  <c r="CO375"/>
  <c r="CP375"/>
  <c r="CQ375"/>
  <c r="CR375"/>
  <c r="CC376"/>
  <c r="CD376"/>
  <c r="CE376"/>
  <c r="CF376"/>
  <c r="CG376"/>
  <c r="CH376"/>
  <c r="CI376"/>
  <c r="CJ376"/>
  <c r="CK376"/>
  <c r="CL376"/>
  <c r="CM376"/>
  <c r="CN376"/>
  <c r="CO376"/>
  <c r="CP376"/>
  <c r="CQ376"/>
  <c r="CR376"/>
  <c r="CC377"/>
  <c r="CD377"/>
  <c r="CE377"/>
  <c r="CF377"/>
  <c r="CG377"/>
  <c r="CH377"/>
  <c r="CI377"/>
  <c r="CJ377"/>
  <c r="CK377"/>
  <c r="CL377"/>
  <c r="CM377"/>
  <c r="CN377"/>
  <c r="CO377"/>
  <c r="CP377"/>
  <c r="CQ377"/>
  <c r="CR377"/>
  <c r="CC378"/>
  <c r="CD378"/>
  <c r="CE378"/>
  <c r="CF378"/>
  <c r="CG378"/>
  <c r="CH378"/>
  <c r="CI378"/>
  <c r="CJ378"/>
  <c r="CK378"/>
  <c r="CL378"/>
  <c r="CM378"/>
  <c r="CN378"/>
  <c r="CO378"/>
  <c r="CP378"/>
  <c r="CQ378"/>
  <c r="CR378"/>
  <c r="CC379"/>
  <c r="CD379"/>
  <c r="CE379"/>
  <c r="CF379"/>
  <c r="CG379"/>
  <c r="CH379"/>
  <c r="CI379"/>
  <c r="CJ379"/>
  <c r="CK379"/>
  <c r="CL379"/>
  <c r="CM379"/>
  <c r="CN379"/>
  <c r="CO379"/>
  <c r="CP379"/>
  <c r="CQ379"/>
  <c r="CR379"/>
  <c r="CC380"/>
  <c r="CD380"/>
  <c r="CE380"/>
  <c r="CF380"/>
  <c r="CG380"/>
  <c r="CH380"/>
  <c r="CI380"/>
  <c r="CJ380"/>
  <c r="CK380"/>
  <c r="CL380"/>
  <c r="CM380"/>
  <c r="CN380"/>
  <c r="CO380"/>
  <c r="CP380"/>
  <c r="CQ380"/>
  <c r="CR380"/>
  <c r="CC381"/>
  <c r="CD381"/>
  <c r="CE381"/>
  <c r="CF381"/>
  <c r="CG381"/>
  <c r="CH381"/>
  <c r="CI381"/>
  <c r="CJ381"/>
  <c r="CK381"/>
  <c r="CL381"/>
  <c r="CM381"/>
  <c r="CN381"/>
  <c r="CO381"/>
  <c r="CP381"/>
  <c r="CQ381"/>
  <c r="CR381"/>
  <c r="CC382"/>
  <c r="CD382"/>
  <c r="CE382"/>
  <c r="CF382"/>
  <c r="CG382"/>
  <c r="CH382"/>
  <c r="CI382"/>
  <c r="CJ382"/>
  <c r="CK382"/>
  <c r="CL382"/>
  <c r="CM382"/>
  <c r="CN382"/>
  <c r="CO382"/>
  <c r="CP382"/>
  <c r="CQ382"/>
  <c r="CR382"/>
  <c r="CC383"/>
  <c r="CD383"/>
  <c r="CE383"/>
  <c r="CF383"/>
  <c r="CG383"/>
  <c r="CH383"/>
  <c r="CI383"/>
  <c r="CJ383"/>
  <c r="CK383"/>
  <c r="CL383"/>
  <c r="CM383"/>
  <c r="CN383"/>
  <c r="CO383"/>
  <c r="CP383"/>
  <c r="CQ383"/>
  <c r="CR383"/>
  <c r="CC384"/>
  <c r="CD384"/>
  <c r="CE384"/>
  <c r="CF384"/>
  <c r="CG384"/>
  <c r="CH384"/>
  <c r="CI384"/>
  <c r="CJ384"/>
  <c r="CK384"/>
  <c r="CL384"/>
  <c r="CM384"/>
  <c r="CN384"/>
  <c r="CO384"/>
  <c r="CP384"/>
  <c r="CQ384"/>
  <c r="CR384"/>
  <c r="CC385"/>
  <c r="CD385"/>
  <c r="CE385"/>
  <c r="CF385"/>
  <c r="CG385"/>
  <c r="CH385"/>
  <c r="CI385"/>
  <c r="CJ385"/>
  <c r="CK385"/>
  <c r="CL385"/>
  <c r="CM385"/>
  <c r="CN385"/>
  <c r="CO385"/>
  <c r="CP385"/>
  <c r="CQ385"/>
  <c r="CR385"/>
  <c r="CC386"/>
  <c r="CD386"/>
  <c r="CE386"/>
  <c r="CF386"/>
  <c r="CG386"/>
  <c r="CH386"/>
  <c r="CI386"/>
  <c r="CJ386"/>
  <c r="CK386"/>
  <c r="CL386"/>
  <c r="CM386"/>
  <c r="CN386"/>
  <c r="CO386"/>
  <c r="CP386"/>
  <c r="CQ386"/>
  <c r="CR386"/>
  <c r="CC387"/>
  <c r="CD387"/>
  <c r="CE387"/>
  <c r="CF387"/>
  <c r="CG387"/>
  <c r="CH387"/>
  <c r="CI387"/>
  <c r="CJ387"/>
  <c r="CK387"/>
  <c r="CL387"/>
  <c r="CM387"/>
  <c r="CN387"/>
  <c r="CO387"/>
  <c r="CP387"/>
  <c r="CQ387"/>
  <c r="CR387"/>
  <c r="CC388"/>
  <c r="CD388"/>
  <c r="CE388"/>
  <c r="CF388"/>
  <c r="CG388"/>
  <c r="CH388"/>
  <c r="CI388"/>
  <c r="CJ388"/>
  <c r="CK388"/>
  <c r="CL388"/>
  <c r="CM388"/>
  <c r="CN388"/>
  <c r="CO388"/>
  <c r="CP388"/>
  <c r="CQ388"/>
  <c r="CR388"/>
  <c r="CC389"/>
  <c r="CD389"/>
  <c r="CE389"/>
  <c r="CF389"/>
  <c r="CG389"/>
  <c r="CH389"/>
  <c r="CI389"/>
  <c r="CJ389"/>
  <c r="CK389"/>
  <c r="CL389"/>
  <c r="CM389"/>
  <c r="CN389"/>
  <c r="CO389"/>
  <c r="CP389"/>
  <c r="CQ389"/>
  <c r="CR389"/>
  <c r="CC390"/>
  <c r="CD390"/>
  <c r="CE390"/>
  <c r="CF390"/>
  <c r="CG390"/>
  <c r="CH390"/>
  <c r="CI390"/>
  <c r="CJ390"/>
  <c r="CK390"/>
  <c r="CL390"/>
  <c r="CM390"/>
  <c r="CN390"/>
  <c r="CO390"/>
  <c r="CP390"/>
  <c r="CQ390"/>
  <c r="CR390"/>
  <c r="CC391"/>
  <c r="CD391"/>
  <c r="CE391"/>
  <c r="CF391"/>
  <c r="CG391"/>
  <c r="CH391"/>
  <c r="CI391"/>
  <c r="CJ391"/>
  <c r="CK391"/>
  <c r="CL391"/>
  <c r="CM391"/>
  <c r="CN391"/>
  <c r="CO391"/>
  <c r="CP391"/>
  <c r="CQ391"/>
  <c r="CR391"/>
  <c r="CC392"/>
  <c r="CD392"/>
  <c r="CE392"/>
  <c r="CF392"/>
  <c r="CG392"/>
  <c r="CH392"/>
  <c r="CI392"/>
  <c r="CJ392"/>
  <c r="CK392"/>
  <c r="CL392"/>
  <c r="CM392"/>
  <c r="CN392"/>
  <c r="CO392"/>
  <c r="CP392"/>
  <c r="CQ392"/>
  <c r="CR392"/>
  <c r="CC393"/>
  <c r="CD393"/>
  <c r="CE393"/>
  <c r="CF393"/>
  <c r="CG393"/>
  <c r="CH393"/>
  <c r="CI393"/>
  <c r="CJ393"/>
  <c r="CK393"/>
  <c r="CL393"/>
  <c r="CM393"/>
  <c r="CN393"/>
  <c r="CO393"/>
  <c r="CP393"/>
  <c r="CQ393"/>
  <c r="CR393"/>
  <c r="CC394"/>
  <c r="CD394"/>
  <c r="CE394"/>
  <c r="CF394"/>
  <c r="CG394"/>
  <c r="CH394"/>
  <c r="CI394"/>
  <c r="CJ394"/>
  <c r="CK394"/>
  <c r="CL394"/>
  <c r="CM394"/>
  <c r="CN394"/>
  <c r="CO394"/>
  <c r="CP394"/>
  <c r="CQ394"/>
  <c r="CR394"/>
  <c r="CC395"/>
  <c r="CD395"/>
  <c r="CE395"/>
  <c r="CF395"/>
  <c r="CG395"/>
  <c r="CH395"/>
  <c r="CI395"/>
  <c r="CJ395"/>
  <c r="CK395"/>
  <c r="CL395"/>
  <c r="CM395"/>
  <c r="CN395"/>
  <c r="CO395"/>
  <c r="CP395"/>
  <c r="CQ395"/>
  <c r="CR395"/>
  <c r="CC396"/>
  <c r="CD396"/>
  <c r="CE396"/>
  <c r="CF396"/>
  <c r="CG396"/>
  <c r="CH396"/>
  <c r="CI396"/>
  <c r="CJ396"/>
  <c r="CK396"/>
  <c r="CL396"/>
  <c r="CM396"/>
  <c r="CN396"/>
  <c r="CO396"/>
  <c r="CP396"/>
  <c r="CQ396"/>
  <c r="CR396"/>
  <c r="CC397"/>
  <c r="CD397"/>
  <c r="CE397"/>
  <c r="CF397"/>
  <c r="CG397"/>
  <c r="CH397"/>
  <c r="CI397"/>
  <c r="CJ397"/>
  <c r="CK397"/>
  <c r="CL397"/>
  <c r="CM397"/>
  <c r="CN397"/>
  <c r="CO397"/>
  <c r="CP397"/>
  <c r="CQ397"/>
  <c r="CR397"/>
  <c r="CC398"/>
  <c r="CD398"/>
  <c r="CE398"/>
  <c r="CF398"/>
  <c r="CG398"/>
  <c r="CH398"/>
  <c r="CI398"/>
  <c r="CJ398"/>
  <c r="CK398"/>
  <c r="CL398"/>
  <c r="CM398"/>
  <c r="CN398"/>
  <c r="CO398"/>
  <c r="CP398"/>
  <c r="CQ398"/>
  <c r="CR398"/>
  <c r="CC399"/>
  <c r="CD399"/>
  <c r="CE399"/>
  <c r="CF399"/>
  <c r="CG399"/>
  <c r="CH399"/>
  <c r="CI399"/>
  <c r="CJ399"/>
  <c r="CK399"/>
  <c r="CL399"/>
  <c r="CM399"/>
  <c r="CN399"/>
  <c r="CO399"/>
  <c r="CP399"/>
  <c r="CQ399"/>
  <c r="CR399"/>
  <c r="CC400"/>
  <c r="CD400"/>
  <c r="CE400"/>
  <c r="CF400"/>
  <c r="CG400"/>
  <c r="CH400"/>
  <c r="CI400"/>
  <c r="CJ400"/>
  <c r="CK400"/>
  <c r="CL400"/>
  <c r="CM400"/>
  <c r="CN400"/>
  <c r="CO400"/>
  <c r="CP400"/>
  <c r="CQ400"/>
  <c r="CR400"/>
  <c r="CC401"/>
  <c r="CD401"/>
  <c r="CE401"/>
  <c r="CF401"/>
  <c r="CG401"/>
  <c r="CH401"/>
  <c r="CI401"/>
  <c r="CJ401"/>
  <c r="CK401"/>
  <c r="CL401"/>
  <c r="CM401"/>
  <c r="CN401"/>
  <c r="CO401"/>
  <c r="CP401"/>
  <c r="CQ401"/>
  <c r="CR401"/>
  <c r="CC402"/>
  <c r="CD402"/>
  <c r="CE402"/>
  <c r="CF402"/>
  <c r="CG402"/>
  <c r="CH402"/>
  <c r="CI402"/>
  <c r="CJ402"/>
  <c r="CK402"/>
  <c r="CL402"/>
  <c r="CM402"/>
  <c r="CN402"/>
  <c r="CO402"/>
  <c r="CP402"/>
  <c r="CQ402"/>
  <c r="CR402"/>
  <c r="CC403"/>
  <c r="CD403"/>
  <c r="CE403"/>
  <c r="CF403"/>
  <c r="CG403"/>
  <c r="CH403"/>
  <c r="CI403"/>
  <c r="CJ403"/>
  <c r="CK403"/>
  <c r="CL403"/>
  <c r="CM403"/>
  <c r="CN403"/>
  <c r="CO403"/>
  <c r="CP403"/>
  <c r="CQ403"/>
  <c r="CR403"/>
  <c r="CC404"/>
  <c r="CD404"/>
  <c r="CE404"/>
  <c r="CF404"/>
  <c r="CG404"/>
  <c r="CH404"/>
  <c r="CI404"/>
  <c r="CJ404"/>
  <c r="CK404"/>
  <c r="CL404"/>
  <c r="CM404"/>
  <c r="CN404"/>
  <c r="CO404"/>
  <c r="CP404"/>
  <c r="CQ404"/>
  <c r="CR404"/>
  <c r="CC405"/>
  <c r="CD405"/>
  <c r="CE405"/>
  <c r="CF405"/>
  <c r="CG405"/>
  <c r="CH405"/>
  <c r="CI405"/>
  <c r="CJ405"/>
  <c r="CK405"/>
  <c r="CL405"/>
  <c r="CM405"/>
  <c r="CN405"/>
  <c r="CO405"/>
  <c r="CP405"/>
  <c r="CQ405"/>
  <c r="CR405"/>
  <c r="CC406"/>
  <c r="CD406"/>
  <c r="CE406"/>
  <c r="CF406"/>
  <c r="CG406"/>
  <c r="CH406"/>
  <c r="CI406"/>
  <c r="CJ406"/>
  <c r="CK406"/>
  <c r="CL406"/>
  <c r="CM406"/>
  <c r="CN406"/>
  <c r="CO406"/>
  <c r="CP406"/>
  <c r="CQ406"/>
  <c r="CR406"/>
  <c r="CC407"/>
  <c r="CD407"/>
  <c r="CE407"/>
  <c r="CF407"/>
  <c r="CG407"/>
  <c r="CH407"/>
  <c r="CI407"/>
  <c r="CJ407"/>
  <c r="CK407"/>
  <c r="CL407"/>
  <c r="CM407"/>
  <c r="CN407"/>
  <c r="CO407"/>
  <c r="CP407"/>
  <c r="CQ407"/>
  <c r="CR407"/>
  <c r="CC408"/>
  <c r="CD408"/>
  <c r="CE408"/>
  <c r="CF408"/>
  <c r="CG408"/>
  <c r="CH408"/>
  <c r="CI408"/>
  <c r="CJ408"/>
  <c r="CK408"/>
  <c r="CL408"/>
  <c r="CM408"/>
  <c r="CN408"/>
  <c r="CO408"/>
  <c r="CP408"/>
  <c r="CQ408"/>
  <c r="CR408"/>
  <c r="CC409"/>
  <c r="CD409"/>
  <c r="CE409"/>
  <c r="CF409"/>
  <c r="CG409"/>
  <c r="CH409"/>
  <c r="CI409"/>
  <c r="CJ409"/>
  <c r="CK409"/>
  <c r="CL409"/>
  <c r="CM409"/>
  <c r="CN409"/>
  <c r="CO409"/>
  <c r="CP409"/>
  <c r="CQ409"/>
  <c r="CR409"/>
  <c r="CC410"/>
  <c r="CD410"/>
  <c r="CE410"/>
  <c r="CF410"/>
  <c r="CG410"/>
  <c r="CH410"/>
  <c r="CI410"/>
  <c r="CJ410"/>
  <c r="CK410"/>
  <c r="CL410"/>
  <c r="CM410"/>
  <c r="CN410"/>
  <c r="CO410"/>
  <c r="CP410"/>
  <c r="CQ410"/>
  <c r="CR410"/>
  <c r="CC411"/>
  <c r="CD411"/>
  <c r="CE411"/>
  <c r="CF411"/>
  <c r="CG411"/>
  <c r="CH411"/>
  <c r="CI411"/>
  <c r="CJ411"/>
  <c r="CK411"/>
  <c r="CL411"/>
  <c r="CM411"/>
  <c r="CN411"/>
  <c r="CO411"/>
  <c r="CP411"/>
  <c r="CQ411"/>
  <c r="CR411"/>
  <c r="CC412"/>
  <c r="CD412"/>
  <c r="CE412"/>
  <c r="CF412"/>
  <c r="CG412"/>
  <c r="CH412"/>
  <c r="CI412"/>
  <c r="CJ412"/>
  <c r="CK412"/>
  <c r="CL412"/>
  <c r="CM412"/>
  <c r="CN412"/>
  <c r="CO412"/>
  <c r="CP412"/>
  <c r="CQ412"/>
  <c r="CR412"/>
  <c r="CC413"/>
  <c r="CD413"/>
  <c r="CE413"/>
  <c r="CF413"/>
  <c r="CG413"/>
  <c r="CH413"/>
  <c r="CI413"/>
  <c r="CJ413"/>
  <c r="CK413"/>
  <c r="CL413"/>
  <c r="CM413"/>
  <c r="CN413"/>
  <c r="CO413"/>
  <c r="CP413"/>
  <c r="CQ413"/>
  <c r="CR413"/>
  <c r="CC414"/>
  <c r="CD414"/>
  <c r="CE414"/>
  <c r="CF414"/>
  <c r="CG414"/>
  <c r="CH414"/>
  <c r="CI414"/>
  <c r="CJ414"/>
  <c r="CK414"/>
  <c r="CL414"/>
  <c r="CM414"/>
  <c r="CN414"/>
  <c r="CO414"/>
  <c r="CP414"/>
  <c r="CQ414"/>
  <c r="CR414"/>
  <c r="CC415"/>
  <c r="CD415"/>
  <c r="CE415"/>
  <c r="CF415"/>
  <c r="CG415"/>
  <c r="CH415"/>
  <c r="CI415"/>
  <c r="CJ415"/>
  <c r="CK415"/>
  <c r="CL415"/>
  <c r="CM415"/>
  <c r="CN415"/>
  <c r="CO415"/>
  <c r="CP415"/>
  <c r="CQ415"/>
  <c r="CR415"/>
  <c r="CC416"/>
  <c r="CD416"/>
  <c r="CE416"/>
  <c r="CF416"/>
  <c r="CG416"/>
  <c r="CH416"/>
  <c r="CI416"/>
  <c r="CJ416"/>
  <c r="CK416"/>
  <c r="CL416"/>
  <c r="CM416"/>
  <c r="CN416"/>
  <c r="CO416"/>
  <c r="CP416"/>
  <c r="CQ416"/>
  <c r="CR416"/>
  <c r="CC417"/>
  <c r="CD417"/>
  <c r="CE417"/>
  <c r="CF417"/>
  <c r="CG417"/>
  <c r="CH417"/>
  <c r="CI417"/>
  <c r="CJ417"/>
  <c r="CK417"/>
  <c r="CL417"/>
  <c r="CM417"/>
  <c r="CN417"/>
  <c r="CO417"/>
  <c r="CP417"/>
  <c r="CQ417"/>
  <c r="CR417"/>
  <c r="CC418"/>
  <c r="CD418"/>
  <c r="CE418"/>
  <c r="CF418"/>
  <c r="CG418"/>
  <c r="CH418"/>
  <c r="CI418"/>
  <c r="CJ418"/>
  <c r="CK418"/>
  <c r="CL418"/>
  <c r="CM418"/>
  <c r="CN418"/>
  <c r="CO418"/>
  <c r="CP418"/>
  <c r="CQ418"/>
  <c r="CR418"/>
  <c r="CC419"/>
  <c r="CD419"/>
  <c r="CE419"/>
  <c r="CF419"/>
  <c r="CG419"/>
  <c r="CH419"/>
  <c r="CI419"/>
  <c r="CJ419"/>
  <c r="CK419"/>
  <c r="CL419"/>
  <c r="CM419"/>
  <c r="CN419"/>
  <c r="CO419"/>
  <c r="CP419"/>
  <c r="CQ419"/>
  <c r="CR419"/>
  <c r="CC420"/>
  <c r="CD420"/>
  <c r="CE420"/>
  <c r="CF420"/>
  <c r="CG420"/>
  <c r="CH420"/>
  <c r="CI420"/>
  <c r="CJ420"/>
  <c r="CK420"/>
  <c r="CL420"/>
  <c r="CM420"/>
  <c r="CN420"/>
  <c r="CO420"/>
  <c r="CP420"/>
  <c r="CQ420"/>
  <c r="CR420"/>
  <c r="CC421"/>
  <c r="CD421"/>
  <c r="CE421"/>
  <c r="CF421"/>
  <c r="CG421"/>
  <c r="CH421"/>
  <c r="CI421"/>
  <c r="CJ421"/>
  <c r="CK421"/>
  <c r="CL421"/>
  <c r="CM421"/>
  <c r="CN421"/>
  <c r="CO421"/>
  <c r="CP421"/>
  <c r="CQ421"/>
  <c r="CR421"/>
  <c r="CC422"/>
  <c r="CD422"/>
  <c r="CE422"/>
  <c r="CF422"/>
  <c r="CG422"/>
  <c r="CH422"/>
  <c r="CI422"/>
  <c r="CJ422"/>
  <c r="CK422"/>
  <c r="CL422"/>
  <c r="CM422"/>
  <c r="CN422"/>
  <c r="CO422"/>
  <c r="CP422"/>
  <c r="CQ422"/>
  <c r="CR422"/>
  <c r="CC423"/>
  <c r="CD423"/>
  <c r="CE423"/>
  <c r="CF423"/>
  <c r="CG423"/>
  <c r="CH423"/>
  <c r="CI423"/>
  <c r="CJ423"/>
  <c r="CK423"/>
  <c r="CL423"/>
  <c r="CM423"/>
  <c r="CN423"/>
  <c r="CO423"/>
  <c r="CP423"/>
  <c r="CQ423"/>
  <c r="CR423"/>
  <c r="CC424"/>
  <c r="CD424"/>
  <c r="CE424"/>
  <c r="CF424"/>
  <c r="CG424"/>
  <c r="CH424"/>
  <c r="CI424"/>
  <c r="CJ424"/>
  <c r="CK424"/>
  <c r="CL424"/>
  <c r="CM424"/>
  <c r="CN424"/>
  <c r="CO424"/>
  <c r="CP424"/>
  <c r="CQ424"/>
  <c r="CR424"/>
  <c r="CC425"/>
  <c r="CD425"/>
  <c r="CE425"/>
  <c r="CF425"/>
  <c r="CG425"/>
  <c r="CH425"/>
  <c r="CI425"/>
  <c r="CJ425"/>
  <c r="CK425"/>
  <c r="CL425"/>
  <c r="CM425"/>
  <c r="CN425"/>
  <c r="CO425"/>
  <c r="CP425"/>
  <c r="CQ425"/>
  <c r="CR425"/>
  <c r="CC426"/>
  <c r="CD426"/>
  <c r="CE426"/>
  <c r="CF426"/>
  <c r="CG426"/>
  <c r="CH426"/>
  <c r="CI426"/>
  <c r="CJ426"/>
  <c r="CK426"/>
  <c r="CL426"/>
  <c r="CM426"/>
  <c r="CN426"/>
  <c r="CO426"/>
  <c r="CP426"/>
  <c r="CQ426"/>
  <c r="CR426"/>
  <c r="CC427"/>
  <c r="CD427"/>
  <c r="CE427"/>
  <c r="CF427"/>
  <c r="CG427"/>
  <c r="CH427"/>
  <c r="CI427"/>
  <c r="CJ427"/>
  <c r="CK427"/>
  <c r="CL427"/>
  <c r="CM427"/>
  <c r="CN427"/>
  <c r="CO427"/>
  <c r="CP427"/>
  <c r="CQ427"/>
  <c r="CR427"/>
  <c r="CC428"/>
  <c r="CD428"/>
  <c r="CE428"/>
  <c r="CF428"/>
  <c r="CG428"/>
  <c r="CH428"/>
  <c r="CI428"/>
  <c r="CJ428"/>
  <c r="CK428"/>
  <c r="CL428"/>
  <c r="CM428"/>
  <c r="CN428"/>
  <c r="CO428"/>
  <c r="CP428"/>
  <c r="CQ428"/>
  <c r="CR428"/>
  <c r="CC429"/>
  <c r="CD429"/>
  <c r="CE429"/>
  <c r="CF429"/>
  <c r="CG429"/>
  <c r="CH429"/>
  <c r="CI429"/>
  <c r="CJ429"/>
  <c r="CK429"/>
  <c r="CL429"/>
  <c r="CM429"/>
  <c r="CN429"/>
  <c r="CO429"/>
  <c r="CP429"/>
  <c r="CQ429"/>
  <c r="CR429"/>
  <c r="CC430"/>
  <c r="CD430"/>
  <c r="CE430"/>
  <c r="CF430"/>
  <c r="CG430"/>
  <c r="CH430"/>
  <c r="CI430"/>
  <c r="CJ430"/>
  <c r="CK430"/>
  <c r="CL430"/>
  <c r="CM430"/>
  <c r="CN430"/>
  <c r="CO430"/>
  <c r="CP430"/>
  <c r="CQ430"/>
  <c r="CR430"/>
  <c r="CC431"/>
  <c r="CD431"/>
  <c r="CE431"/>
  <c r="CF431"/>
  <c r="CG431"/>
  <c r="CH431"/>
  <c r="CI431"/>
  <c r="CJ431"/>
  <c r="CK431"/>
  <c r="CL431"/>
  <c r="CM431"/>
  <c r="CN431"/>
  <c r="CO431"/>
  <c r="CP431"/>
  <c r="CQ431"/>
  <c r="CR431"/>
  <c r="CC432"/>
  <c r="CD432"/>
  <c r="CE432"/>
  <c r="CF432"/>
  <c r="CG432"/>
  <c r="CH432"/>
  <c r="CI432"/>
  <c r="CJ432"/>
  <c r="CK432"/>
  <c r="CL432"/>
  <c r="CM432"/>
  <c r="CN432"/>
  <c r="CO432"/>
  <c r="CP432"/>
  <c r="CQ432"/>
  <c r="CR432"/>
  <c r="CC433"/>
  <c r="CD433"/>
  <c r="CE433"/>
  <c r="CF433"/>
  <c r="CG433"/>
  <c r="CH433"/>
  <c r="CI433"/>
  <c r="CJ433"/>
  <c r="CK433"/>
  <c r="CL433"/>
  <c r="CM433"/>
  <c r="CN433"/>
  <c r="CO433"/>
  <c r="CP433"/>
  <c r="CQ433"/>
  <c r="CR433"/>
  <c r="CC434"/>
  <c r="CD434"/>
  <c r="CE434"/>
  <c r="CF434"/>
  <c r="CG434"/>
  <c r="CH434"/>
  <c r="CI434"/>
  <c r="CJ434"/>
  <c r="CK434"/>
  <c r="CL434"/>
  <c r="CM434"/>
  <c r="CN434"/>
  <c r="CO434"/>
  <c r="CP434"/>
  <c r="CQ434"/>
  <c r="CR434"/>
  <c r="CC435"/>
  <c r="CD435"/>
  <c r="CE435"/>
  <c r="CF435"/>
  <c r="CG435"/>
  <c r="CH435"/>
  <c r="CI435"/>
  <c r="CJ435"/>
  <c r="CK435"/>
  <c r="CL435"/>
  <c r="CM435"/>
  <c r="CN435"/>
  <c r="CO435"/>
  <c r="CP435"/>
  <c r="CQ435"/>
  <c r="CR435"/>
  <c r="CC436"/>
  <c r="CD436"/>
  <c r="CE436"/>
  <c r="CF436"/>
  <c r="CG436"/>
  <c r="CH436"/>
  <c r="CI436"/>
  <c r="CJ436"/>
  <c r="CK436"/>
  <c r="CL436"/>
  <c r="CM436"/>
  <c r="CN436"/>
  <c r="CO436"/>
  <c r="CP436"/>
  <c r="CQ436"/>
  <c r="CR436"/>
  <c r="CC437"/>
  <c r="CD437"/>
  <c r="CE437"/>
  <c r="CF437"/>
  <c r="CG437"/>
  <c r="CH437"/>
  <c r="CI437"/>
  <c r="CJ437"/>
  <c r="CK437"/>
  <c r="CL437"/>
  <c r="CM437"/>
  <c r="CN437"/>
  <c r="CO437"/>
  <c r="CP437"/>
  <c r="CQ437"/>
  <c r="CR437"/>
  <c r="CC438"/>
  <c r="CD438"/>
  <c r="CE438"/>
  <c r="CF438"/>
  <c r="CG438"/>
  <c r="CH438"/>
  <c r="CI438"/>
  <c r="CJ438"/>
  <c r="CK438"/>
  <c r="CL438"/>
  <c r="CM438"/>
  <c r="CN438"/>
  <c r="CO438"/>
  <c r="CP438"/>
  <c r="CQ438"/>
  <c r="CR438"/>
  <c r="CC439"/>
  <c r="CD439"/>
  <c r="CE439"/>
  <c r="CF439"/>
  <c r="CG439"/>
  <c r="CH439"/>
  <c r="CI439"/>
  <c r="CJ439"/>
  <c r="CK439"/>
  <c r="CL439"/>
  <c r="CM439"/>
  <c r="CN439"/>
  <c r="CO439"/>
  <c r="CP439"/>
  <c r="CQ439"/>
  <c r="CR439"/>
  <c r="CC440"/>
  <c r="CD440"/>
  <c r="CE440"/>
  <c r="CF440"/>
  <c r="CG440"/>
  <c r="CH440"/>
  <c r="CI440"/>
  <c r="CJ440"/>
  <c r="CK440"/>
  <c r="CL440"/>
  <c r="CM440"/>
  <c r="CN440"/>
  <c r="CO440"/>
  <c r="CP440"/>
  <c r="CQ440"/>
  <c r="CR440"/>
  <c r="CC441"/>
  <c r="CD441"/>
  <c r="CE441"/>
  <c r="CF441"/>
  <c r="CG441"/>
  <c r="CH441"/>
  <c r="CI441"/>
  <c r="CJ441"/>
  <c r="CK441"/>
  <c r="CL441"/>
  <c r="CM441"/>
  <c r="CN441"/>
  <c r="CO441"/>
  <c r="CP441"/>
  <c r="CQ441"/>
  <c r="CR441"/>
  <c r="CC442"/>
  <c r="CD442"/>
  <c r="CE442"/>
  <c r="CF442"/>
  <c r="CG442"/>
  <c r="CH442"/>
  <c r="CI442"/>
  <c r="CJ442"/>
  <c r="CK442"/>
  <c r="CL442"/>
  <c r="CM442"/>
  <c r="CN442"/>
  <c r="CO442"/>
  <c r="CP442"/>
  <c r="CQ442"/>
  <c r="CR442"/>
  <c r="CC443"/>
  <c r="CD443"/>
  <c r="CE443"/>
  <c r="CF443"/>
  <c r="CG443"/>
  <c r="CH443"/>
  <c r="CI443"/>
  <c r="CJ443"/>
  <c r="CK443"/>
  <c r="CL443"/>
  <c r="CM443"/>
  <c r="CN443"/>
  <c r="CO443"/>
  <c r="CP443"/>
  <c r="CQ443"/>
  <c r="CR443"/>
  <c r="CC444"/>
  <c r="CD444"/>
  <c r="CE444"/>
  <c r="CF444"/>
  <c r="CG444"/>
  <c r="CH444"/>
  <c r="CI444"/>
  <c r="CJ444"/>
  <c r="CK444"/>
  <c r="CL444"/>
  <c r="CM444"/>
  <c r="CN444"/>
  <c r="CO444"/>
  <c r="CP444"/>
  <c r="CQ444"/>
  <c r="CR444"/>
  <c r="CC445"/>
  <c r="CD445"/>
  <c r="CE445"/>
  <c r="CF445"/>
  <c r="CG445"/>
  <c r="CH445"/>
  <c r="CI445"/>
  <c r="CJ445"/>
  <c r="CK445"/>
  <c r="CL445"/>
  <c r="CM445"/>
  <c r="CN445"/>
  <c r="CO445"/>
  <c r="CP445"/>
  <c r="CQ445"/>
  <c r="CR445"/>
  <c r="CC446"/>
  <c r="CD446"/>
  <c r="CE446"/>
  <c r="CF446"/>
  <c r="CG446"/>
  <c r="CH446"/>
  <c r="CI446"/>
  <c r="CJ446"/>
  <c r="CK446"/>
  <c r="CL446"/>
  <c r="CM446"/>
  <c r="CN446"/>
  <c r="CO446"/>
  <c r="CP446"/>
  <c r="CQ446"/>
  <c r="CR446"/>
  <c r="CC447"/>
  <c r="CD447"/>
  <c r="CE447"/>
  <c r="CF447"/>
  <c r="CG447"/>
  <c r="CH447"/>
  <c r="CI447"/>
  <c r="CJ447"/>
  <c r="CK447"/>
  <c r="CL447"/>
  <c r="CM447"/>
  <c r="CN447"/>
  <c r="CO447"/>
  <c r="CP447"/>
  <c r="CQ447"/>
  <c r="CR447"/>
  <c r="CC448"/>
  <c r="CD448"/>
  <c r="CE448"/>
  <c r="CF448"/>
  <c r="CG448"/>
  <c r="CH448"/>
  <c r="CI448"/>
  <c r="CJ448"/>
  <c r="CK448"/>
  <c r="CL448"/>
  <c r="CM448"/>
  <c r="CN448"/>
  <c r="CO448"/>
  <c r="CP448"/>
  <c r="CQ448"/>
  <c r="CR448"/>
  <c r="CC449"/>
  <c r="CD449"/>
  <c r="CE449"/>
  <c r="CF449"/>
  <c r="CG449"/>
  <c r="CH449"/>
  <c r="CI449"/>
  <c r="CJ449"/>
  <c r="CK449"/>
  <c r="CL449"/>
  <c r="CM449"/>
  <c r="CN449"/>
  <c r="CO449"/>
  <c r="CP449"/>
  <c r="CQ449"/>
  <c r="CR449"/>
  <c r="CC450"/>
  <c r="CD450"/>
  <c r="CE450"/>
  <c r="CF450"/>
  <c r="CG450"/>
  <c r="CH450"/>
  <c r="CI450"/>
  <c r="CJ450"/>
  <c r="CK450"/>
  <c r="CL450"/>
  <c r="CM450"/>
  <c r="CN450"/>
  <c r="CO450"/>
  <c r="CP450"/>
  <c r="CQ450"/>
  <c r="CR450"/>
  <c r="CC451"/>
  <c r="CD451"/>
  <c r="CE451"/>
  <c r="CF451"/>
  <c r="CG451"/>
  <c r="CH451"/>
  <c r="CI451"/>
  <c r="CJ451"/>
  <c r="CK451"/>
  <c r="CL451"/>
  <c r="CM451"/>
  <c r="CN451"/>
  <c r="CO451"/>
  <c r="CP451"/>
  <c r="CQ451"/>
  <c r="CR451"/>
  <c r="CC452"/>
  <c r="CD452"/>
  <c r="CE452"/>
  <c r="CF452"/>
  <c r="CG452"/>
  <c r="CH452"/>
  <c r="CI452"/>
  <c r="CJ452"/>
  <c r="CK452"/>
  <c r="CL452"/>
  <c r="CM452"/>
  <c r="CN452"/>
  <c r="CO452"/>
  <c r="CP452"/>
  <c r="CQ452"/>
  <c r="CR452"/>
  <c r="CC453"/>
  <c r="CD453"/>
  <c r="CE453"/>
  <c r="CF453"/>
  <c r="CG453"/>
  <c r="CH453"/>
  <c r="CI453"/>
  <c r="CJ453"/>
  <c r="CK453"/>
  <c r="CL453"/>
  <c r="CM453"/>
  <c r="CN453"/>
  <c r="CO453"/>
  <c r="CP453"/>
  <c r="CQ453"/>
  <c r="CR453"/>
  <c r="CC454"/>
  <c r="CD454"/>
  <c r="CE454"/>
  <c r="CF454"/>
  <c r="CG454"/>
  <c r="CH454"/>
  <c r="CI454"/>
  <c r="CJ454"/>
  <c r="CK454"/>
  <c r="CL454"/>
  <c r="CM454"/>
  <c r="CN454"/>
  <c r="CO454"/>
  <c r="CP454"/>
  <c r="CQ454"/>
  <c r="CR454"/>
  <c r="CC455"/>
  <c r="CD455"/>
  <c r="CE455"/>
  <c r="CF455"/>
  <c r="CG455"/>
  <c r="CH455"/>
  <c r="CI455"/>
  <c r="CJ455"/>
  <c r="CK455"/>
  <c r="CL455"/>
  <c r="CM455"/>
  <c r="CN455"/>
  <c r="CO455"/>
  <c r="CP455"/>
  <c r="CQ455"/>
  <c r="CR455"/>
  <c r="CC456"/>
  <c r="CD456"/>
  <c r="CE456"/>
  <c r="CF456"/>
  <c r="CG456"/>
  <c r="CH456"/>
  <c r="CI456"/>
  <c r="CJ456"/>
  <c r="CK456"/>
  <c r="CL456"/>
  <c r="CM456"/>
  <c r="CN456"/>
  <c r="CO456"/>
  <c r="CP456"/>
  <c r="CQ456"/>
  <c r="CR456"/>
  <c r="CC457"/>
  <c r="CD457"/>
  <c r="CE457"/>
  <c r="CF457"/>
  <c r="CG457"/>
  <c r="CH457"/>
  <c r="CI457"/>
  <c r="CJ457"/>
  <c r="CK457"/>
  <c r="CL457"/>
  <c r="CM457"/>
  <c r="CN457"/>
  <c r="CO457"/>
  <c r="CP457"/>
  <c r="CQ457"/>
  <c r="CR457"/>
  <c r="CC458"/>
  <c r="CD458"/>
  <c r="CE458"/>
  <c r="CF458"/>
  <c r="CG458"/>
  <c r="CH458"/>
  <c r="CI458"/>
  <c r="CJ458"/>
  <c r="CK458"/>
  <c r="CL458"/>
  <c r="CM458"/>
  <c r="CN458"/>
  <c r="CO458"/>
  <c r="CP458"/>
  <c r="CQ458"/>
  <c r="CR458"/>
  <c r="CC459"/>
  <c r="CD459"/>
  <c r="CE459"/>
  <c r="CF459"/>
  <c r="CG459"/>
  <c r="CH459"/>
  <c r="CI459"/>
  <c r="CJ459"/>
  <c r="CK459"/>
  <c r="CL459"/>
  <c r="CM459"/>
  <c r="CN459"/>
  <c r="CO459"/>
  <c r="CP459"/>
  <c r="CQ459"/>
  <c r="CR459"/>
  <c r="CC460"/>
  <c r="CD460"/>
  <c r="CE460"/>
  <c r="CF460"/>
  <c r="CG460"/>
  <c r="CH460"/>
  <c r="CI460"/>
  <c r="CJ460"/>
  <c r="CK460"/>
  <c r="CL460"/>
  <c r="CM460"/>
  <c r="CN460"/>
  <c r="CO460"/>
  <c r="CP460"/>
  <c r="CQ460"/>
  <c r="CR460"/>
  <c r="CC461"/>
  <c r="CD461"/>
  <c r="CE461"/>
  <c r="CF461"/>
  <c r="CG461"/>
  <c r="CH461"/>
  <c r="CI461"/>
  <c r="CJ461"/>
  <c r="CK461"/>
  <c r="CL461"/>
  <c r="CM461"/>
  <c r="CN461"/>
  <c r="CO461"/>
  <c r="CP461"/>
  <c r="CQ461"/>
  <c r="CR461"/>
  <c r="CC462"/>
  <c r="CD462"/>
  <c r="CE462"/>
  <c r="CF462"/>
  <c r="CG462"/>
  <c r="CH462"/>
  <c r="CI462"/>
  <c r="CJ462"/>
  <c r="CK462"/>
  <c r="CL462"/>
  <c r="CM462"/>
  <c r="CN462"/>
  <c r="CO462"/>
  <c r="CP462"/>
  <c r="CQ462"/>
  <c r="CR462"/>
  <c r="CC463"/>
  <c r="CD463"/>
  <c r="CE463"/>
  <c r="CF463"/>
  <c r="CG463"/>
  <c r="CH463"/>
  <c r="CI463"/>
  <c r="CJ463"/>
  <c r="CK463"/>
  <c r="CL463"/>
  <c r="CM463"/>
  <c r="CN463"/>
  <c r="CO463"/>
  <c r="CP463"/>
  <c r="CQ463"/>
  <c r="CR463"/>
  <c r="CC464"/>
  <c r="CD464"/>
  <c r="CE464"/>
  <c r="CF464"/>
  <c r="CG464"/>
  <c r="CH464"/>
  <c r="CI464"/>
  <c r="CJ464"/>
  <c r="CK464"/>
  <c r="CL464"/>
  <c r="CM464"/>
  <c r="CN464"/>
  <c r="CO464"/>
  <c r="CP464"/>
  <c r="CQ464"/>
  <c r="CR464"/>
  <c r="CC465"/>
  <c r="CD465"/>
  <c r="CE465"/>
  <c r="CF465"/>
  <c r="CG465"/>
  <c r="CH465"/>
  <c r="CI465"/>
  <c r="CJ465"/>
  <c r="CK465"/>
  <c r="CL465"/>
  <c r="CM465"/>
  <c r="CN465"/>
  <c r="CO465"/>
  <c r="CP465"/>
  <c r="CQ465"/>
  <c r="CR465"/>
  <c r="CC466"/>
  <c r="CD466"/>
  <c r="CE466"/>
  <c r="CF466"/>
  <c r="CG466"/>
  <c r="CH466"/>
  <c r="CI466"/>
  <c r="CJ466"/>
  <c r="CK466"/>
  <c r="CL466"/>
  <c r="CM466"/>
  <c r="CN466"/>
  <c r="CO466"/>
  <c r="CP466"/>
  <c r="CQ466"/>
  <c r="CR466"/>
  <c r="CC467"/>
  <c r="CD467"/>
  <c r="CE467"/>
  <c r="CF467"/>
  <c r="CG467"/>
  <c r="CH467"/>
  <c r="CI467"/>
  <c r="CJ467"/>
  <c r="CK467"/>
  <c r="CL467"/>
  <c r="CM467"/>
  <c r="CN467"/>
  <c r="CO467"/>
  <c r="CP467"/>
  <c r="CQ467"/>
  <c r="CR467"/>
  <c r="CC468"/>
  <c r="CD468"/>
  <c r="CE468"/>
  <c r="CF468"/>
  <c r="CG468"/>
  <c r="CH468"/>
  <c r="CI468"/>
  <c r="CJ468"/>
  <c r="CK468"/>
  <c r="CL468"/>
  <c r="CM468"/>
  <c r="CN468"/>
  <c r="CO468"/>
  <c r="CP468"/>
  <c r="CQ468"/>
  <c r="CR468"/>
  <c r="CC469"/>
  <c r="CD469"/>
  <c r="CE469"/>
  <c r="CF469"/>
  <c r="CG469"/>
  <c r="CH469"/>
  <c r="CI469"/>
  <c r="CJ469"/>
  <c r="CK469"/>
  <c r="CL469"/>
  <c r="CM469"/>
  <c r="CN469"/>
  <c r="CO469"/>
  <c r="CP469"/>
  <c r="CQ469"/>
  <c r="CR469"/>
  <c r="CC470"/>
  <c r="CD470"/>
  <c r="CE470"/>
  <c r="CF470"/>
  <c r="CG470"/>
  <c r="CH470"/>
  <c r="CI470"/>
  <c r="CJ470"/>
  <c r="CK470"/>
  <c r="CL470"/>
  <c r="CM470"/>
  <c r="CN470"/>
  <c r="CO470"/>
  <c r="CP470"/>
  <c r="CQ470"/>
  <c r="CR470"/>
  <c r="CC471"/>
  <c r="CD471"/>
  <c r="CE471"/>
  <c r="CF471"/>
  <c r="CG471"/>
  <c r="CH471"/>
  <c r="CI471"/>
  <c r="CJ471"/>
  <c r="CK471"/>
  <c r="CL471"/>
  <c r="CM471"/>
  <c r="CN471"/>
  <c r="CO471"/>
  <c r="CP471"/>
  <c r="CQ471"/>
  <c r="CR471"/>
  <c r="CC472"/>
  <c r="CD472"/>
  <c r="CE472"/>
  <c r="CF472"/>
  <c r="CG472"/>
  <c r="CH472"/>
  <c r="CI472"/>
  <c r="CJ472"/>
  <c r="CK472"/>
  <c r="CL472"/>
  <c r="CM472"/>
  <c r="CN472"/>
  <c r="CO472"/>
  <c r="CP472"/>
  <c r="CQ472"/>
  <c r="CR472"/>
  <c r="CC473"/>
  <c r="CD473"/>
  <c r="CE473"/>
  <c r="CF473"/>
  <c r="CG473"/>
  <c r="CH473"/>
  <c r="CI473"/>
  <c r="CJ473"/>
  <c r="CK473"/>
  <c r="CL473"/>
  <c r="CM473"/>
  <c r="CN473"/>
  <c r="CO473"/>
  <c r="CP473"/>
  <c r="CQ473"/>
  <c r="CR473"/>
  <c r="CC474"/>
  <c r="CD474"/>
  <c r="CE474"/>
  <c r="CF474"/>
  <c r="CG474"/>
  <c r="CH474"/>
  <c r="CI474"/>
  <c r="CJ474"/>
  <c r="CK474"/>
  <c r="CL474"/>
  <c r="CM474"/>
  <c r="CN474"/>
  <c r="CO474"/>
  <c r="CP474"/>
  <c r="CQ474"/>
  <c r="CR474"/>
  <c r="CC475"/>
  <c r="CD475"/>
  <c r="CE475"/>
  <c r="CF475"/>
  <c r="CG475"/>
  <c r="CH475"/>
  <c r="CI475"/>
  <c r="CJ475"/>
  <c r="CK475"/>
  <c r="CL475"/>
  <c r="CM475"/>
  <c r="CN475"/>
  <c r="CO475"/>
  <c r="CP475"/>
  <c r="CQ475"/>
  <c r="CR475"/>
  <c r="CC476"/>
  <c r="CD476"/>
  <c r="CE476"/>
  <c r="CF476"/>
  <c r="CG476"/>
  <c r="CH476"/>
  <c r="CI476"/>
  <c r="CJ476"/>
  <c r="CK476"/>
  <c r="CL476"/>
  <c r="CM476"/>
  <c r="CN476"/>
  <c r="CO476"/>
  <c r="CP476"/>
  <c r="CQ476"/>
  <c r="CR476"/>
  <c r="CC477"/>
  <c r="CD477"/>
  <c r="CE477"/>
  <c r="CF477"/>
  <c r="CG477"/>
  <c r="CH477"/>
  <c r="CI477"/>
  <c r="CJ477"/>
  <c r="CK477"/>
  <c r="CL477"/>
  <c r="CM477"/>
  <c r="CN477"/>
  <c r="CO477"/>
  <c r="CP477"/>
  <c r="CQ477"/>
  <c r="CR477"/>
  <c r="CC478"/>
  <c r="CD478"/>
  <c r="CE478"/>
  <c r="CF478"/>
  <c r="CG478"/>
  <c r="CH478"/>
  <c r="CI478"/>
  <c r="CJ478"/>
  <c r="CK478"/>
  <c r="CL478"/>
  <c r="CM478"/>
  <c r="CN478"/>
  <c r="CO478"/>
  <c r="CP478"/>
  <c r="CQ478"/>
  <c r="CR478"/>
  <c r="CC479"/>
  <c r="CD479"/>
  <c r="CE479"/>
  <c r="CF479"/>
  <c r="CG479"/>
  <c r="CH479"/>
  <c r="CI479"/>
  <c r="CJ479"/>
  <c r="CK479"/>
  <c r="CL479"/>
  <c r="CM479"/>
  <c r="CN479"/>
  <c r="CO479"/>
  <c r="CP479"/>
  <c r="CQ479"/>
  <c r="CR479"/>
  <c r="CC480"/>
  <c r="CD480"/>
  <c r="CE480"/>
  <c r="CF480"/>
  <c r="CG480"/>
  <c r="CH480"/>
  <c r="CI480"/>
  <c r="CJ480"/>
  <c r="CK480"/>
  <c r="CL480"/>
  <c r="CM480"/>
  <c r="CN480"/>
  <c r="CO480"/>
  <c r="CP480"/>
  <c r="CQ480"/>
  <c r="CR480"/>
  <c r="CC481"/>
  <c r="CD481"/>
  <c r="CE481"/>
  <c r="CF481"/>
  <c r="CG481"/>
  <c r="CH481"/>
  <c r="CI481"/>
  <c r="CJ481"/>
  <c r="CK481"/>
  <c r="CL481"/>
  <c r="CM481"/>
  <c r="CN481"/>
  <c r="CO481"/>
  <c r="CP481"/>
  <c r="CQ481"/>
  <c r="CR481"/>
  <c r="CC482"/>
  <c r="CD482"/>
  <c r="CE482"/>
  <c r="CF482"/>
  <c r="CG482"/>
  <c r="CH482"/>
  <c r="CI482"/>
  <c r="CJ482"/>
  <c r="CK482"/>
  <c r="CL482"/>
  <c r="CM482"/>
  <c r="CN482"/>
  <c r="CO482"/>
  <c r="CP482"/>
  <c r="CQ482"/>
  <c r="CR482"/>
  <c r="CC483"/>
  <c r="CD483"/>
  <c r="CE483"/>
  <c r="CF483"/>
  <c r="CG483"/>
  <c r="CH483"/>
  <c r="CI483"/>
  <c r="CJ483"/>
  <c r="CK483"/>
  <c r="CL483"/>
  <c r="CM483"/>
  <c r="CN483"/>
  <c r="CO483"/>
  <c r="CP483"/>
  <c r="CQ483"/>
  <c r="CR483"/>
  <c r="CC484"/>
  <c r="CD484"/>
  <c r="CE484"/>
  <c r="CF484"/>
  <c r="CG484"/>
  <c r="CH484"/>
  <c r="CI484"/>
  <c r="CJ484"/>
  <c r="CK484"/>
  <c r="CL484"/>
  <c r="CM484"/>
  <c r="CN484"/>
  <c r="CO484"/>
  <c r="CP484"/>
  <c r="CQ484"/>
  <c r="CR484"/>
  <c r="CC485"/>
  <c r="CD485"/>
  <c r="CE485"/>
  <c r="CF485"/>
  <c r="CG485"/>
  <c r="CH485"/>
  <c r="CI485"/>
  <c r="CJ485"/>
  <c r="CK485"/>
  <c r="CL485"/>
  <c r="CM485"/>
  <c r="CN485"/>
  <c r="CO485"/>
  <c r="CP485"/>
  <c r="CQ485"/>
  <c r="CR485"/>
  <c r="CC486"/>
  <c r="CD486"/>
  <c r="CE486"/>
  <c r="CF486"/>
  <c r="CG486"/>
  <c r="CH486"/>
  <c r="CI486"/>
  <c r="CJ486"/>
  <c r="CK486"/>
  <c r="CL486"/>
  <c r="CM486"/>
  <c r="CN486"/>
  <c r="CO486"/>
  <c r="CP486"/>
  <c r="CQ486"/>
  <c r="CR486"/>
  <c r="CC487"/>
  <c r="CD487"/>
  <c r="CE487"/>
  <c r="CF487"/>
  <c r="CG487"/>
  <c r="CH487"/>
  <c r="CI487"/>
  <c r="CJ487"/>
  <c r="CK487"/>
  <c r="CL487"/>
  <c r="CM487"/>
  <c r="CN487"/>
  <c r="CO487"/>
  <c r="CP487"/>
  <c r="CQ487"/>
  <c r="CR487"/>
  <c r="CC488"/>
  <c r="CD488"/>
  <c r="CE488"/>
  <c r="CF488"/>
  <c r="CG488"/>
  <c r="CH488"/>
  <c r="CI488"/>
  <c r="CJ488"/>
  <c r="CK488"/>
  <c r="CL488"/>
  <c r="CM488"/>
  <c r="CN488"/>
  <c r="CO488"/>
  <c r="CP488"/>
  <c r="CQ488"/>
  <c r="CR488"/>
  <c r="CC489"/>
  <c r="CD489"/>
  <c r="CE489"/>
  <c r="CF489"/>
  <c r="CG489"/>
  <c r="CH489"/>
  <c r="CI489"/>
  <c r="CJ489"/>
  <c r="CK489"/>
  <c r="CL489"/>
  <c r="CM489"/>
  <c r="CN489"/>
  <c r="CO489"/>
  <c r="CP489"/>
  <c r="CQ489"/>
  <c r="CR489"/>
  <c r="CC490"/>
  <c r="CD490"/>
  <c r="CE490"/>
  <c r="CF490"/>
  <c r="CG490"/>
  <c r="CH490"/>
  <c r="CI490"/>
  <c r="CJ490"/>
  <c r="CK490"/>
  <c r="CL490"/>
  <c r="CM490"/>
  <c r="CN490"/>
  <c r="CO490"/>
  <c r="CP490"/>
  <c r="CQ490"/>
  <c r="CR490"/>
  <c r="CC491"/>
  <c r="CD491"/>
  <c r="CE491"/>
  <c r="CF491"/>
  <c r="CG491"/>
  <c r="CH491"/>
  <c r="CI491"/>
  <c r="CJ491"/>
  <c r="CK491"/>
  <c r="CL491"/>
  <c r="CM491"/>
  <c r="CN491"/>
  <c r="CO491"/>
  <c r="CP491"/>
  <c r="CQ491"/>
  <c r="CR491"/>
  <c r="CC492"/>
  <c r="CD492"/>
  <c r="CE492"/>
  <c r="CF492"/>
  <c r="CG492"/>
  <c r="CH492"/>
  <c r="CI492"/>
  <c r="CJ492"/>
  <c r="CK492"/>
  <c r="CL492"/>
  <c r="CM492"/>
  <c r="CN492"/>
  <c r="CO492"/>
  <c r="CP492"/>
  <c r="CQ492"/>
  <c r="CR492"/>
  <c r="CC493"/>
  <c r="CD493"/>
  <c r="CE493"/>
  <c r="CF493"/>
  <c r="CG493"/>
  <c r="CH493"/>
  <c r="CI493"/>
  <c r="CJ493"/>
  <c r="CK493"/>
  <c r="CL493"/>
  <c r="CM493"/>
  <c r="CN493"/>
  <c r="CO493"/>
  <c r="CP493"/>
  <c r="CQ493"/>
  <c r="CR493"/>
  <c r="CC494"/>
  <c r="CD494"/>
  <c r="CE494"/>
  <c r="CF494"/>
  <c r="CG494"/>
  <c r="CH494"/>
  <c r="CI494"/>
  <c r="CJ494"/>
  <c r="CK494"/>
  <c r="CL494"/>
  <c r="CM494"/>
  <c r="CN494"/>
  <c r="CO494"/>
  <c r="CP494"/>
  <c r="CQ494"/>
  <c r="CR494"/>
  <c r="CC495"/>
  <c r="CD495"/>
  <c r="CE495"/>
  <c r="CF495"/>
  <c r="CG495"/>
  <c r="CH495"/>
  <c r="CI495"/>
  <c r="CJ495"/>
  <c r="CK495"/>
  <c r="CL495"/>
  <c r="CM495"/>
  <c r="CN495"/>
  <c r="CO495"/>
  <c r="CP495"/>
  <c r="CQ495"/>
  <c r="CR495"/>
  <c r="CC496"/>
  <c r="CD496"/>
  <c r="CE496"/>
  <c r="CF496"/>
  <c r="CG496"/>
  <c r="CH496"/>
  <c r="CI496"/>
  <c r="CJ496"/>
  <c r="CK496"/>
  <c r="CL496"/>
  <c r="CM496"/>
  <c r="CN496"/>
  <c r="CO496"/>
  <c r="CP496"/>
  <c r="CQ496"/>
  <c r="CR496"/>
  <c r="CC497"/>
  <c r="CD497"/>
  <c r="CE497"/>
  <c r="CF497"/>
  <c r="CG497"/>
  <c r="CH497"/>
  <c r="CI497"/>
  <c r="CJ497"/>
  <c r="CK497"/>
  <c r="CL497"/>
  <c r="CM497"/>
  <c r="CN497"/>
  <c r="CO497"/>
  <c r="CP497"/>
  <c r="CQ497"/>
  <c r="CR497"/>
  <c r="CC498"/>
  <c r="CD498"/>
  <c r="CE498"/>
  <c r="CF498"/>
  <c r="CG498"/>
  <c r="CH498"/>
  <c r="CI498"/>
  <c r="CJ498"/>
  <c r="CK498"/>
  <c r="CL498"/>
  <c r="CM498"/>
  <c r="CN498"/>
  <c r="CO498"/>
  <c r="CP498"/>
  <c r="CQ498"/>
  <c r="CR498"/>
  <c r="CC499"/>
  <c r="CD499"/>
  <c r="CE499"/>
  <c r="CF499"/>
  <c r="CG499"/>
  <c r="CH499"/>
  <c r="CI499"/>
  <c r="CJ499"/>
  <c r="CK499"/>
  <c r="CL499"/>
  <c r="CM499"/>
  <c r="CN499"/>
  <c r="CO499"/>
  <c r="CP499"/>
  <c r="CQ499"/>
  <c r="CR499"/>
  <c r="CC500"/>
  <c r="CD500"/>
  <c r="CE500"/>
  <c r="CF500"/>
  <c r="CG500"/>
  <c r="CH500"/>
  <c r="CI500"/>
  <c r="CJ500"/>
  <c r="CK500"/>
  <c r="CL500"/>
  <c r="CM500"/>
  <c r="CN500"/>
  <c r="CO500"/>
  <c r="CP500"/>
  <c r="CQ500"/>
  <c r="CR500"/>
  <c r="CC501"/>
  <c r="CD501"/>
  <c r="CE501"/>
  <c r="CF501"/>
  <c r="CG501"/>
  <c r="CH501"/>
  <c r="CI501"/>
  <c r="CJ501"/>
  <c r="CK501"/>
  <c r="CL501"/>
  <c r="CM501"/>
  <c r="CN501"/>
  <c r="CO501"/>
  <c r="CP501"/>
  <c r="CQ501"/>
  <c r="CR501"/>
  <c r="CC502"/>
  <c r="CD502"/>
  <c r="CE502"/>
  <c r="CF502"/>
  <c r="CG502"/>
  <c r="CH502"/>
  <c r="CI502"/>
  <c r="CJ502"/>
  <c r="CK502"/>
  <c r="CL502"/>
  <c r="CM502"/>
  <c r="CN502"/>
  <c r="CO502"/>
  <c r="CP502"/>
  <c r="CQ502"/>
  <c r="CR502"/>
  <c r="CC503"/>
  <c r="CD503"/>
  <c r="CE503"/>
  <c r="CF503"/>
  <c r="CG503"/>
  <c r="CH503"/>
  <c r="CI503"/>
  <c r="CJ503"/>
  <c r="CK503"/>
  <c r="CL503"/>
  <c r="CM503"/>
  <c r="CN503"/>
  <c r="CO503"/>
  <c r="CP503"/>
  <c r="CQ503"/>
  <c r="CR503"/>
  <c r="CC504"/>
  <c r="CD504"/>
  <c r="CE504"/>
  <c r="CF504"/>
  <c r="CG504"/>
  <c r="CH504"/>
  <c r="CI504"/>
  <c r="CJ504"/>
  <c r="CK504"/>
  <c r="CL504"/>
  <c r="CM504"/>
  <c r="CN504"/>
  <c r="CO504"/>
  <c r="CP504"/>
  <c r="CQ504"/>
  <c r="CR504"/>
  <c r="CC505"/>
  <c r="CD505"/>
  <c r="CE505"/>
  <c r="CF505"/>
  <c r="CG505"/>
  <c r="CH505"/>
  <c r="CI505"/>
  <c r="CJ505"/>
  <c r="CK505"/>
  <c r="CL505"/>
  <c r="CM505"/>
  <c r="CN505"/>
  <c r="CO505"/>
  <c r="CP505"/>
  <c r="CQ505"/>
  <c r="CR505"/>
  <c r="CC506"/>
  <c r="CD506"/>
  <c r="CE506"/>
  <c r="CF506"/>
  <c r="CG506"/>
  <c r="CH506"/>
  <c r="CI506"/>
  <c r="CJ506"/>
  <c r="CK506"/>
  <c r="CL506"/>
  <c r="CM506"/>
  <c r="CN506"/>
  <c r="CO506"/>
  <c r="CP506"/>
  <c r="CQ506"/>
  <c r="CR506"/>
  <c r="CC507"/>
  <c r="CD507"/>
  <c r="CE507"/>
  <c r="CF507"/>
  <c r="CG507"/>
  <c r="CH507"/>
  <c r="CI507"/>
  <c r="CJ507"/>
  <c r="CK507"/>
  <c r="CL507"/>
  <c r="CM507"/>
  <c r="CN507"/>
  <c r="CO507"/>
  <c r="CP507"/>
  <c r="CQ507"/>
  <c r="CR507"/>
  <c r="CC508"/>
  <c r="CD508"/>
  <c r="CE508"/>
  <c r="CF508"/>
  <c r="CG508"/>
  <c r="CH508"/>
  <c r="CI508"/>
  <c r="CJ508"/>
  <c r="CK508"/>
  <c r="CL508"/>
  <c r="CM508"/>
  <c r="CN508"/>
  <c r="CO508"/>
  <c r="CP508"/>
  <c r="CQ508"/>
  <c r="CR508"/>
  <c r="CC509"/>
  <c r="CD509"/>
  <c r="CE509"/>
  <c r="CF509"/>
  <c r="CG509"/>
  <c r="CH509"/>
  <c r="CI509"/>
  <c r="CJ509"/>
  <c r="CK509"/>
  <c r="CL509"/>
  <c r="CM509"/>
  <c r="CN509"/>
  <c r="CO509"/>
  <c r="CP509"/>
  <c r="CQ509"/>
  <c r="CR509"/>
  <c r="CC510"/>
  <c r="CD510"/>
  <c r="CE510"/>
  <c r="CF510"/>
  <c r="CG510"/>
  <c r="CH510"/>
  <c r="CI510"/>
  <c r="CJ510"/>
  <c r="CK510"/>
  <c r="CL510"/>
  <c r="CM510"/>
  <c r="CN510"/>
  <c r="CO510"/>
  <c r="CP510"/>
  <c r="CQ510"/>
  <c r="CR510"/>
  <c r="CC511"/>
  <c r="CD511"/>
  <c r="CE511"/>
  <c r="CF511"/>
  <c r="CG511"/>
  <c r="CH511"/>
  <c r="CI511"/>
  <c r="CJ511"/>
  <c r="CK511"/>
  <c r="CL511"/>
  <c r="CM511"/>
  <c r="CN511"/>
  <c r="CO511"/>
  <c r="CP511"/>
  <c r="CQ511"/>
  <c r="CR511"/>
  <c r="CC512"/>
  <c r="CD512"/>
  <c r="CE512"/>
  <c r="CF512"/>
  <c r="CG512"/>
  <c r="CH512"/>
  <c r="CI512"/>
  <c r="CJ512"/>
  <c r="CK512"/>
  <c r="CL512"/>
  <c r="CM512"/>
  <c r="CN512"/>
  <c r="CO512"/>
  <c r="CP512"/>
  <c r="CQ512"/>
  <c r="CR512"/>
  <c r="CC513"/>
  <c r="CD513"/>
  <c r="CE513"/>
  <c r="CF513"/>
  <c r="CG513"/>
  <c r="CH513"/>
  <c r="CI513"/>
  <c r="CJ513"/>
  <c r="CK513"/>
  <c r="CL513"/>
  <c r="CM513"/>
  <c r="CN513"/>
  <c r="CO513"/>
  <c r="CP513"/>
  <c r="CQ513"/>
  <c r="CR513"/>
  <c r="CC514"/>
  <c r="CD514"/>
  <c r="CE514"/>
  <c r="CF514"/>
  <c r="CG514"/>
  <c r="CH514"/>
  <c r="CI514"/>
  <c r="CJ514"/>
  <c r="CK514"/>
  <c r="CL514"/>
  <c r="CM514"/>
  <c r="CN514"/>
  <c r="CO514"/>
  <c r="CP514"/>
  <c r="CQ514"/>
  <c r="CR514"/>
  <c r="CC515"/>
  <c r="CD515"/>
  <c r="CE515"/>
  <c r="CF515"/>
  <c r="CG515"/>
  <c r="CH515"/>
  <c r="CI515"/>
  <c r="CJ515"/>
  <c r="CK515"/>
  <c r="CL515"/>
  <c r="CM515"/>
  <c r="CN515"/>
  <c r="CO515"/>
  <c r="CP515"/>
  <c r="CQ515"/>
  <c r="CR515"/>
  <c r="CC516"/>
  <c r="CD516"/>
  <c r="CE516"/>
  <c r="CF516"/>
  <c r="CG516"/>
  <c r="CH516"/>
  <c r="CI516"/>
  <c r="CJ516"/>
  <c r="CK516"/>
  <c r="CL516"/>
  <c r="CM516"/>
  <c r="CN516"/>
  <c r="CO516"/>
  <c r="CP516"/>
  <c r="CQ516"/>
  <c r="CR516"/>
  <c r="CC517"/>
  <c r="CD517"/>
  <c r="CE517"/>
  <c r="CF517"/>
  <c r="CG517"/>
  <c r="CH517"/>
  <c r="CI517"/>
  <c r="CJ517"/>
  <c r="CK517"/>
  <c r="CL517"/>
  <c r="CM517"/>
  <c r="CN517"/>
  <c r="CO517"/>
  <c r="CP517"/>
  <c r="CQ517"/>
  <c r="CR517"/>
  <c r="CC518"/>
  <c r="CD518"/>
  <c r="CE518"/>
  <c r="CF518"/>
  <c r="CG518"/>
  <c r="CH518"/>
  <c r="CI518"/>
  <c r="CJ518"/>
  <c r="CK518"/>
  <c r="CL518"/>
  <c r="CM518"/>
  <c r="CN518"/>
  <c r="CO518"/>
  <c r="CP518"/>
  <c r="CQ518"/>
  <c r="CR518"/>
  <c r="CC519"/>
  <c r="CD519"/>
  <c r="CE519"/>
  <c r="CF519"/>
  <c r="CG519"/>
  <c r="CH519"/>
  <c r="CI519"/>
  <c r="CJ519"/>
  <c r="CK519"/>
  <c r="CL519"/>
  <c r="CM519"/>
  <c r="CN519"/>
  <c r="CO519"/>
  <c r="CP519"/>
  <c r="CQ519"/>
  <c r="CR519"/>
  <c r="CC520"/>
  <c r="CD520"/>
  <c r="CE520"/>
  <c r="CF520"/>
  <c r="CG520"/>
  <c r="CH520"/>
  <c r="CI520"/>
  <c r="CJ520"/>
  <c r="CK520"/>
  <c r="CL520"/>
  <c r="CM520"/>
  <c r="CN520"/>
  <c r="CO520"/>
  <c r="CP520"/>
  <c r="CQ520"/>
  <c r="CR520"/>
  <c r="CC521"/>
  <c r="CD521"/>
  <c r="CE521"/>
  <c r="CF521"/>
  <c r="CG521"/>
  <c r="CH521"/>
  <c r="CI521"/>
  <c r="CJ521"/>
  <c r="CK521"/>
  <c r="CL521"/>
  <c r="CM521"/>
  <c r="CN521"/>
  <c r="CO521"/>
  <c r="CP521"/>
  <c r="CQ521"/>
  <c r="CR521"/>
  <c r="CC522"/>
  <c r="CD522"/>
  <c r="CE522"/>
  <c r="CF522"/>
  <c r="CG522"/>
  <c r="CH522"/>
  <c r="CI522"/>
  <c r="CJ522"/>
  <c r="CK522"/>
  <c r="CL522"/>
  <c r="CM522"/>
  <c r="CN522"/>
  <c r="CO522"/>
  <c r="CP522"/>
  <c r="CQ522"/>
  <c r="CR522"/>
  <c r="CC523"/>
  <c r="CD523"/>
  <c r="CE523"/>
  <c r="CF523"/>
  <c r="CG523"/>
  <c r="CH523"/>
  <c r="CI523"/>
  <c r="CJ523"/>
  <c r="CK523"/>
  <c r="CL523"/>
  <c r="CM523"/>
  <c r="CN523"/>
  <c r="CO523"/>
  <c r="CP523"/>
  <c r="CQ523"/>
  <c r="CR523"/>
  <c r="CC524"/>
  <c r="CD524"/>
  <c r="CE524"/>
  <c r="CF524"/>
  <c r="CG524"/>
  <c r="CH524"/>
  <c r="CI524"/>
  <c r="CJ524"/>
  <c r="CK524"/>
  <c r="CL524"/>
  <c r="CM524"/>
  <c r="CN524"/>
  <c r="CO524"/>
  <c r="CP524"/>
  <c r="CQ524"/>
  <c r="CR524"/>
  <c r="CC525"/>
  <c r="CD525"/>
  <c r="CE525"/>
  <c r="CF525"/>
  <c r="CG525"/>
  <c r="CH525"/>
  <c r="CI525"/>
  <c r="CJ525"/>
  <c r="CK525"/>
  <c r="CL525"/>
  <c r="CM525"/>
  <c r="CN525"/>
  <c r="CO525"/>
  <c r="CP525"/>
  <c r="CQ525"/>
  <c r="CR525"/>
  <c r="CC526"/>
  <c r="CD526"/>
  <c r="CE526"/>
  <c r="CF526"/>
  <c r="CG526"/>
  <c r="CH526"/>
  <c r="CI526"/>
  <c r="CJ526"/>
  <c r="CK526"/>
  <c r="CL526"/>
  <c r="CM526"/>
  <c r="CN526"/>
  <c r="CO526"/>
  <c r="CP526"/>
  <c r="CQ526"/>
  <c r="CR526"/>
  <c r="CC527"/>
  <c r="CD527"/>
  <c r="CE527"/>
  <c r="CF527"/>
  <c r="CG527"/>
  <c r="CH527"/>
  <c r="CI527"/>
  <c r="CJ527"/>
  <c r="CK527"/>
  <c r="CL527"/>
  <c r="CM527"/>
  <c r="CN527"/>
  <c r="CO527"/>
  <c r="CP527"/>
  <c r="CQ527"/>
  <c r="CR527"/>
  <c r="CC528"/>
  <c r="CD528"/>
  <c r="CE528"/>
  <c r="CF528"/>
  <c r="CG528"/>
  <c r="CH528"/>
  <c r="CI528"/>
  <c r="CJ528"/>
  <c r="CK528"/>
  <c r="CL528"/>
  <c r="CM528"/>
  <c r="CN528"/>
  <c r="CO528"/>
  <c r="CP528"/>
  <c r="CQ528"/>
  <c r="CR528"/>
  <c r="CC529"/>
  <c r="CD529"/>
  <c r="CE529"/>
  <c r="CF529"/>
  <c r="CG529"/>
  <c r="CH529"/>
  <c r="CI529"/>
  <c r="CJ529"/>
  <c r="CK529"/>
  <c r="CL529"/>
  <c r="CM529"/>
  <c r="CN529"/>
  <c r="CO529"/>
  <c r="CP529"/>
  <c r="CQ529"/>
  <c r="CR529"/>
  <c r="CC530"/>
  <c r="CD530"/>
  <c r="CE530"/>
  <c r="CF530"/>
  <c r="CG530"/>
  <c r="CH530"/>
  <c r="CI530"/>
  <c r="CJ530"/>
  <c r="CK530"/>
  <c r="CL530"/>
  <c r="CM530"/>
  <c r="CN530"/>
  <c r="CO530"/>
  <c r="CP530"/>
  <c r="CQ530"/>
  <c r="CR530"/>
  <c r="CC531"/>
  <c r="CD531"/>
  <c r="CE531"/>
  <c r="CF531"/>
  <c r="CG531"/>
  <c r="CH531"/>
  <c r="CI531"/>
  <c r="CJ531"/>
  <c r="CK531"/>
  <c r="CL531"/>
  <c r="CM531"/>
  <c r="CN531"/>
  <c r="CO531"/>
  <c r="CP531"/>
  <c r="CQ531"/>
  <c r="CR531"/>
  <c r="CC532"/>
  <c r="CD532"/>
  <c r="CE532"/>
  <c r="CF532"/>
  <c r="CG532"/>
  <c r="CH532"/>
  <c r="CI532"/>
  <c r="CJ532"/>
  <c r="CK532"/>
  <c r="CL532"/>
  <c r="CM532"/>
  <c r="CN532"/>
  <c r="CO532"/>
  <c r="CP532"/>
  <c r="CQ532"/>
  <c r="CR532"/>
  <c r="CC533"/>
  <c r="CD533"/>
  <c r="CE533"/>
  <c r="CF533"/>
  <c r="CG533"/>
  <c r="CH533"/>
  <c r="CI533"/>
  <c r="CJ533"/>
  <c r="CK533"/>
  <c r="CL533"/>
  <c r="CM533"/>
  <c r="CN533"/>
  <c r="CO533"/>
  <c r="CP533"/>
  <c r="CQ533"/>
  <c r="CR533"/>
  <c r="CC534"/>
  <c r="CD534"/>
  <c r="CE534"/>
  <c r="CF534"/>
  <c r="CG534"/>
  <c r="CH534"/>
  <c r="CI534"/>
  <c r="CJ534"/>
  <c r="CK534"/>
  <c r="CL534"/>
  <c r="CM534"/>
  <c r="CN534"/>
  <c r="CO534"/>
  <c r="CP534"/>
  <c r="CQ534"/>
  <c r="CR534"/>
  <c r="CC535"/>
  <c r="CD535"/>
  <c r="CE535"/>
  <c r="CF535"/>
  <c r="CG535"/>
  <c r="CH535"/>
  <c r="CI535"/>
  <c r="CJ535"/>
  <c r="CK535"/>
  <c r="CL535"/>
  <c r="CM535"/>
  <c r="CN535"/>
  <c r="CO535"/>
  <c r="CP535"/>
  <c r="CQ535"/>
  <c r="CR535"/>
  <c r="CC536"/>
  <c r="CD536"/>
  <c r="CE536"/>
  <c r="CF536"/>
  <c r="CG536"/>
  <c r="CH536"/>
  <c r="CI536"/>
  <c r="CJ536"/>
  <c r="CK536"/>
  <c r="CL536"/>
  <c r="CM536"/>
  <c r="CN536"/>
  <c r="CO536"/>
  <c r="CP536"/>
  <c r="CQ536"/>
  <c r="CR536"/>
  <c r="CC537"/>
  <c r="CD537"/>
  <c r="CE537"/>
  <c r="CF537"/>
  <c r="CG537"/>
  <c r="CH537"/>
  <c r="CI537"/>
  <c r="CJ537"/>
  <c r="CK537"/>
  <c r="CL537"/>
  <c r="CM537"/>
  <c r="CN537"/>
  <c r="CO537"/>
  <c r="CP537"/>
  <c r="CQ537"/>
  <c r="CR537"/>
  <c r="CC538"/>
  <c r="CD538"/>
  <c r="CE538"/>
  <c r="CF538"/>
  <c r="CG538"/>
  <c r="CH538"/>
  <c r="CI538"/>
  <c r="CJ538"/>
  <c r="CK538"/>
  <c r="CL538"/>
  <c r="CM538"/>
  <c r="CN538"/>
  <c r="CO538"/>
  <c r="CP538"/>
  <c r="CQ538"/>
  <c r="CR538"/>
  <c r="CC539"/>
  <c r="CD539"/>
  <c r="CE539"/>
  <c r="CF539"/>
  <c r="CG539"/>
  <c r="CH539"/>
  <c r="CI539"/>
  <c r="CJ539"/>
  <c r="CK539"/>
  <c r="CL539"/>
  <c r="CM539"/>
  <c r="CN539"/>
  <c r="CO539"/>
  <c r="CP539"/>
  <c r="CQ539"/>
  <c r="CR539"/>
  <c r="CC540"/>
  <c r="CD540"/>
  <c r="CE540"/>
  <c r="CF540"/>
  <c r="CG540"/>
  <c r="CH540"/>
  <c r="CI540"/>
  <c r="CJ540"/>
  <c r="CK540"/>
  <c r="CL540"/>
  <c r="CM540"/>
  <c r="CN540"/>
  <c r="CO540"/>
  <c r="CP540"/>
  <c r="CQ540"/>
  <c r="CR540"/>
  <c r="CC541"/>
  <c r="CD541"/>
  <c r="CE541"/>
  <c r="CF541"/>
  <c r="CG541"/>
  <c r="CH541"/>
  <c r="CI541"/>
  <c r="CJ541"/>
  <c r="CK541"/>
  <c r="CL541"/>
  <c r="CM541"/>
  <c r="CN541"/>
  <c r="CO541"/>
  <c r="CP541"/>
  <c r="CQ541"/>
  <c r="CR541"/>
  <c r="CC542"/>
  <c r="CD542"/>
  <c r="CE542"/>
  <c r="CF542"/>
  <c r="CG542"/>
  <c r="CH542"/>
  <c r="CI542"/>
  <c r="CJ542"/>
  <c r="CK542"/>
  <c r="CL542"/>
  <c r="CM542"/>
  <c r="CN542"/>
  <c r="CO542"/>
  <c r="CP542"/>
  <c r="CQ542"/>
  <c r="CR542"/>
  <c r="CC543"/>
  <c r="CD543"/>
  <c r="CE543"/>
  <c r="CF543"/>
  <c r="CG543"/>
  <c r="CH543"/>
  <c r="CI543"/>
  <c r="CJ543"/>
  <c r="CK543"/>
  <c r="CL543"/>
  <c r="CM543"/>
  <c r="CN543"/>
  <c r="CO543"/>
  <c r="CP543"/>
  <c r="CQ543"/>
  <c r="CR543"/>
  <c r="CC544"/>
  <c r="CD544"/>
  <c r="CE544"/>
  <c r="CF544"/>
  <c r="CG544"/>
  <c r="CH544"/>
  <c r="CI544"/>
  <c r="CJ544"/>
  <c r="CK544"/>
  <c r="CL544"/>
  <c r="CM544"/>
  <c r="CN544"/>
  <c r="CO544"/>
  <c r="CP544"/>
  <c r="CQ544"/>
  <c r="CR544"/>
  <c r="CC545"/>
  <c r="CD545"/>
  <c r="CE545"/>
  <c r="CF545"/>
  <c r="CG545"/>
  <c r="CH545"/>
  <c r="CI545"/>
  <c r="CJ545"/>
  <c r="CK545"/>
  <c r="CL545"/>
  <c r="CM545"/>
  <c r="CN545"/>
  <c r="CO545"/>
  <c r="CP545"/>
  <c r="CQ545"/>
  <c r="CR545"/>
  <c r="CC546"/>
  <c r="CD546"/>
  <c r="CE546"/>
  <c r="CF546"/>
  <c r="CG546"/>
  <c r="CH546"/>
  <c r="CI546"/>
  <c r="CJ546"/>
  <c r="CK546"/>
  <c r="CL546"/>
  <c r="CM546"/>
  <c r="CN546"/>
  <c r="CO546"/>
  <c r="CP546"/>
  <c r="CQ546"/>
  <c r="CR546"/>
  <c r="CC547"/>
  <c r="CD547"/>
  <c r="CE547"/>
  <c r="CF547"/>
  <c r="CG547"/>
  <c r="CH547"/>
  <c r="CI547"/>
  <c r="CJ547"/>
  <c r="CK547"/>
  <c r="CL547"/>
  <c r="CM547"/>
  <c r="CN547"/>
  <c r="CO547"/>
  <c r="CP547"/>
  <c r="CQ547"/>
  <c r="CR547"/>
  <c r="CC548"/>
  <c r="CD548"/>
  <c r="CE548"/>
  <c r="CF548"/>
  <c r="CG548"/>
  <c r="CH548"/>
  <c r="CI548"/>
  <c r="CJ548"/>
  <c r="CK548"/>
  <c r="CL548"/>
  <c r="CM548"/>
  <c r="CN548"/>
  <c r="CO548"/>
  <c r="CP548"/>
  <c r="CQ548"/>
  <c r="CR548"/>
  <c r="CC549"/>
  <c r="CD549"/>
  <c r="CE549"/>
  <c r="CF549"/>
  <c r="CG549"/>
  <c r="CH549"/>
  <c r="CI549"/>
  <c r="CJ549"/>
  <c r="CK549"/>
  <c r="CL549"/>
  <c r="CM549"/>
  <c r="CN549"/>
  <c r="CO549"/>
  <c r="CP549"/>
  <c r="CQ549"/>
  <c r="CR549"/>
  <c r="CC550"/>
  <c r="CD550"/>
  <c r="CE550"/>
  <c r="CF550"/>
  <c r="CG550"/>
  <c r="CH550"/>
  <c r="CI550"/>
  <c r="CJ550"/>
  <c r="CK550"/>
  <c r="CL550"/>
  <c r="CM550"/>
  <c r="CN550"/>
  <c r="CO550"/>
  <c r="CP550"/>
  <c r="CQ550"/>
  <c r="CR550"/>
  <c r="CC551"/>
  <c r="CD551"/>
  <c r="CE551"/>
  <c r="CF551"/>
  <c r="CG551"/>
  <c r="CH551"/>
  <c r="CI551"/>
  <c r="CJ551"/>
  <c r="CK551"/>
  <c r="CL551"/>
  <c r="CM551"/>
  <c r="CN551"/>
  <c r="CO551"/>
  <c r="CP551"/>
  <c r="CQ551"/>
  <c r="CR551"/>
  <c r="CC552"/>
  <c r="CD552"/>
  <c r="CE552"/>
  <c r="CF552"/>
  <c r="CG552"/>
  <c r="CH552"/>
  <c r="CI552"/>
  <c r="CJ552"/>
  <c r="CK552"/>
  <c r="CL552"/>
  <c r="CM552"/>
  <c r="CN552"/>
  <c r="CO552"/>
  <c r="CP552"/>
  <c r="CQ552"/>
  <c r="CR552"/>
  <c r="CC553"/>
  <c r="CD553"/>
  <c r="CE553"/>
  <c r="CF553"/>
  <c r="CG553"/>
  <c r="CH553"/>
  <c r="CI553"/>
  <c r="CJ553"/>
  <c r="CK553"/>
  <c r="CL553"/>
  <c r="CM553"/>
  <c r="CN553"/>
  <c r="CO553"/>
  <c r="CP553"/>
  <c r="CQ553"/>
  <c r="CR553"/>
  <c r="CC554"/>
  <c r="CD554"/>
  <c r="CE554"/>
  <c r="CF554"/>
  <c r="CG554"/>
  <c r="CH554"/>
  <c r="CI554"/>
  <c r="CJ554"/>
  <c r="CK554"/>
  <c r="CL554"/>
  <c r="CM554"/>
  <c r="CN554"/>
  <c r="CO554"/>
  <c r="CP554"/>
  <c r="CQ554"/>
  <c r="CR554"/>
  <c r="CC555"/>
  <c r="CD555"/>
  <c r="CE555"/>
  <c r="CF555"/>
  <c r="CG555"/>
  <c r="CH555"/>
  <c r="CI555"/>
  <c r="CJ555"/>
  <c r="CK555"/>
  <c r="CL555"/>
  <c r="CM555"/>
  <c r="CN555"/>
  <c r="CO555"/>
  <c r="CP555"/>
  <c r="CQ555"/>
  <c r="CR555"/>
  <c r="CC556"/>
  <c r="CD556"/>
  <c r="CE556"/>
  <c r="CF556"/>
  <c r="CG556"/>
  <c r="CH556"/>
  <c r="CI556"/>
  <c r="CJ556"/>
  <c r="CK556"/>
  <c r="CL556"/>
  <c r="CM556"/>
  <c r="CN556"/>
  <c r="CO556"/>
  <c r="CP556"/>
  <c r="CQ556"/>
  <c r="CR556"/>
  <c r="CC557"/>
  <c r="CD557"/>
  <c r="CE557"/>
  <c r="CF557"/>
  <c r="CG557"/>
  <c r="CH557"/>
  <c r="CI557"/>
  <c r="CJ557"/>
  <c r="CK557"/>
  <c r="CL557"/>
  <c r="CM557"/>
  <c r="CN557"/>
  <c r="CO557"/>
  <c r="CP557"/>
  <c r="CQ557"/>
  <c r="CR557"/>
  <c r="CC558"/>
  <c r="CD558"/>
  <c r="CE558"/>
  <c r="CF558"/>
  <c r="CG558"/>
  <c r="CH558"/>
  <c r="CI558"/>
  <c r="CJ558"/>
  <c r="CK558"/>
  <c r="CL558"/>
  <c r="CM558"/>
  <c r="CN558"/>
  <c r="CO558"/>
  <c r="CP558"/>
  <c r="CQ558"/>
  <c r="CR558"/>
  <c r="CC559"/>
  <c r="CD559"/>
  <c r="CE559"/>
  <c r="CF559"/>
  <c r="CG559"/>
  <c r="CH559"/>
  <c r="CI559"/>
  <c r="CJ559"/>
  <c r="CK559"/>
  <c r="CL559"/>
  <c r="CM559"/>
  <c r="CN559"/>
  <c r="CO559"/>
  <c r="CP559"/>
  <c r="CQ559"/>
  <c r="CR559"/>
  <c r="CC560"/>
  <c r="CD560"/>
  <c r="CE560"/>
  <c r="CF560"/>
  <c r="CG560"/>
  <c r="CH560"/>
  <c r="CI560"/>
  <c r="CJ560"/>
  <c r="CK560"/>
  <c r="CL560"/>
  <c r="CM560"/>
  <c r="CN560"/>
  <c r="CO560"/>
  <c r="CP560"/>
  <c r="CQ560"/>
  <c r="CR560"/>
  <c r="CC561"/>
  <c r="CD561"/>
  <c r="CE561"/>
  <c r="CF561"/>
  <c r="CG561"/>
  <c r="CH561"/>
  <c r="CI561"/>
  <c r="CJ561"/>
  <c r="CK561"/>
  <c r="CL561"/>
  <c r="CM561"/>
  <c r="CN561"/>
  <c r="CO561"/>
  <c r="CP561"/>
  <c r="CQ561"/>
  <c r="CR561"/>
  <c r="CC562"/>
  <c r="CD562"/>
  <c r="CE562"/>
  <c r="CF562"/>
  <c r="CG562"/>
  <c r="CH562"/>
  <c r="CI562"/>
  <c r="CJ562"/>
  <c r="CK562"/>
  <c r="CL562"/>
  <c r="CM562"/>
  <c r="CN562"/>
  <c r="CO562"/>
  <c r="CP562"/>
  <c r="CQ562"/>
  <c r="CR562"/>
  <c r="CC563"/>
  <c r="CD563"/>
  <c r="CE563"/>
  <c r="CF563"/>
  <c r="CG563"/>
  <c r="CH563"/>
  <c r="CI563"/>
  <c r="CJ563"/>
  <c r="CK563"/>
  <c r="CL563"/>
  <c r="CM563"/>
  <c r="CN563"/>
  <c r="CO563"/>
  <c r="CP563"/>
  <c r="CQ563"/>
  <c r="CR563"/>
  <c r="CC564"/>
  <c r="CD564"/>
  <c r="CE564"/>
  <c r="CF564"/>
  <c r="CG564"/>
  <c r="CH564"/>
  <c r="CI564"/>
  <c r="CJ564"/>
  <c r="CK564"/>
  <c r="CL564"/>
  <c r="CM564"/>
  <c r="CN564"/>
  <c r="CO564"/>
  <c r="CP564"/>
  <c r="CQ564"/>
  <c r="CR564"/>
  <c r="CC565"/>
  <c r="CD565"/>
  <c r="CE565"/>
  <c r="CF565"/>
  <c r="CG565"/>
  <c r="CH565"/>
  <c r="CI565"/>
  <c r="CJ565"/>
  <c r="CK565"/>
  <c r="CL565"/>
  <c r="CM565"/>
  <c r="CN565"/>
  <c r="CO565"/>
  <c r="CP565"/>
  <c r="CQ565"/>
  <c r="CR565"/>
  <c r="CC566"/>
  <c r="CD566"/>
  <c r="CE566"/>
  <c r="CF566"/>
  <c r="CG566"/>
  <c r="CH566"/>
  <c r="CI566"/>
  <c r="CJ566"/>
  <c r="CK566"/>
  <c r="CL566"/>
  <c r="CM566"/>
  <c r="CN566"/>
  <c r="CO566"/>
  <c r="CP566"/>
  <c r="CQ566"/>
  <c r="CR566"/>
  <c r="CC567"/>
  <c r="CD567"/>
  <c r="CE567"/>
  <c r="CF567"/>
  <c r="CG567"/>
  <c r="CH567"/>
  <c r="CI567"/>
  <c r="CJ567"/>
  <c r="CK567"/>
  <c r="CL567"/>
  <c r="CM567"/>
  <c r="CN567"/>
  <c r="CO567"/>
  <c r="CP567"/>
  <c r="CQ567"/>
  <c r="CR567"/>
  <c r="CC568"/>
  <c r="CD568"/>
  <c r="CE568"/>
  <c r="CF568"/>
  <c r="CG568"/>
  <c r="CH568"/>
  <c r="CI568"/>
  <c r="CJ568"/>
  <c r="CK568"/>
  <c r="CL568"/>
  <c r="CM568"/>
  <c r="CN568"/>
  <c r="CO568"/>
  <c r="CP568"/>
  <c r="CQ568"/>
  <c r="CR568"/>
  <c r="CC569"/>
  <c r="CD569"/>
  <c r="CE569"/>
  <c r="CF569"/>
  <c r="CG569"/>
  <c r="CH569"/>
  <c r="CI569"/>
  <c r="CJ569"/>
  <c r="CK569"/>
  <c r="CL569"/>
  <c r="CM569"/>
  <c r="CN569"/>
  <c r="CO569"/>
  <c r="CP569"/>
  <c r="CQ569"/>
  <c r="CR569"/>
  <c r="CC570"/>
  <c r="CD570"/>
  <c r="CE570"/>
  <c r="CF570"/>
  <c r="CG570"/>
  <c r="CH570"/>
  <c r="CI570"/>
  <c r="CJ570"/>
  <c r="CK570"/>
  <c r="CL570"/>
  <c r="CM570"/>
  <c r="CN570"/>
  <c r="CO570"/>
  <c r="CP570"/>
  <c r="CQ570"/>
  <c r="CR570"/>
  <c r="CC571"/>
  <c r="CD571"/>
  <c r="CE571"/>
  <c r="CF571"/>
  <c r="CG571"/>
  <c r="CH571"/>
  <c r="CI571"/>
  <c r="CJ571"/>
  <c r="CK571"/>
  <c r="CL571"/>
  <c r="CM571"/>
  <c r="CN571"/>
  <c r="CO571"/>
  <c r="CP571"/>
  <c r="CQ571"/>
  <c r="CR571"/>
  <c r="CC572"/>
  <c r="CD572"/>
  <c r="CE572"/>
  <c r="CF572"/>
  <c r="CG572"/>
  <c r="CH572"/>
  <c r="CI572"/>
  <c r="CJ572"/>
  <c r="CK572"/>
  <c r="CL572"/>
  <c r="CM572"/>
  <c r="CN572"/>
  <c r="CO572"/>
  <c r="CP572"/>
  <c r="CQ572"/>
  <c r="CR572"/>
  <c r="CC573"/>
  <c r="CD573"/>
  <c r="CE573"/>
  <c r="CF573"/>
  <c r="CG573"/>
  <c r="CH573"/>
  <c r="CI573"/>
  <c r="CJ573"/>
  <c r="CK573"/>
  <c r="CL573"/>
  <c r="CM573"/>
  <c r="CN573"/>
  <c r="CO573"/>
  <c r="CP573"/>
  <c r="CQ573"/>
  <c r="CR573"/>
  <c r="CC574"/>
  <c r="CD574"/>
  <c r="CE574"/>
  <c r="CF574"/>
  <c r="CG574"/>
  <c r="CH574"/>
  <c r="CI574"/>
  <c r="CJ574"/>
  <c r="CK574"/>
  <c r="CL574"/>
  <c r="CM574"/>
  <c r="CN574"/>
  <c r="CO574"/>
  <c r="CP574"/>
  <c r="CQ574"/>
  <c r="CR574"/>
  <c r="CC575"/>
  <c r="CD575"/>
  <c r="CE575"/>
  <c r="CF575"/>
  <c r="CG575"/>
  <c r="CH575"/>
  <c r="CI575"/>
  <c r="CJ575"/>
  <c r="CK575"/>
  <c r="CL575"/>
  <c r="CM575"/>
  <c r="CN575"/>
  <c r="CO575"/>
  <c r="CP575"/>
  <c r="CQ575"/>
  <c r="CR575"/>
  <c r="CC576"/>
  <c r="CD576"/>
  <c r="CE576"/>
  <c r="CF576"/>
  <c r="CG576"/>
  <c r="CH576"/>
  <c r="CI576"/>
  <c r="CJ576"/>
  <c r="CK576"/>
  <c r="CL576"/>
  <c r="CM576"/>
  <c r="CN576"/>
  <c r="CO576"/>
  <c r="CP576"/>
  <c r="CQ576"/>
  <c r="CR576"/>
  <c r="CC577"/>
  <c r="CD577"/>
  <c r="CE577"/>
  <c r="CF577"/>
  <c r="CG577"/>
  <c r="CH577"/>
  <c r="CI577"/>
  <c r="CJ577"/>
  <c r="CK577"/>
  <c r="CL577"/>
  <c r="CM577"/>
  <c r="CN577"/>
  <c r="CO577"/>
  <c r="CP577"/>
  <c r="CQ577"/>
  <c r="CR577"/>
  <c r="CC578"/>
  <c r="CD578"/>
  <c r="CE578"/>
  <c r="CF578"/>
  <c r="CG578"/>
  <c r="CH578"/>
  <c r="CI578"/>
  <c r="CJ578"/>
  <c r="CK578"/>
  <c r="CL578"/>
  <c r="CM578"/>
  <c r="CN578"/>
  <c r="CO578"/>
  <c r="CP578"/>
  <c r="CQ578"/>
  <c r="CR578"/>
  <c r="CC579"/>
  <c r="CD579"/>
  <c r="CE579"/>
  <c r="CF579"/>
  <c r="CG579"/>
  <c r="CH579"/>
  <c r="CI579"/>
  <c r="CJ579"/>
  <c r="CK579"/>
  <c r="CL579"/>
  <c r="CM579"/>
  <c r="CN579"/>
  <c r="CO579"/>
  <c r="CP579"/>
  <c r="CQ579"/>
  <c r="CR579"/>
  <c r="CC580"/>
  <c r="CD580"/>
  <c r="CE580"/>
  <c r="CF580"/>
  <c r="CG580"/>
  <c r="CH580"/>
  <c r="CI580"/>
  <c r="CJ580"/>
  <c r="CK580"/>
  <c r="CL580"/>
  <c r="CM580"/>
  <c r="CN580"/>
  <c r="CO580"/>
  <c r="CP580"/>
  <c r="CQ580"/>
  <c r="CR580"/>
  <c r="CC581"/>
  <c r="CD581"/>
  <c r="CE581"/>
  <c r="CF581"/>
  <c r="CG581"/>
  <c r="CH581"/>
  <c r="CI581"/>
  <c r="CJ581"/>
  <c r="CK581"/>
  <c r="CL581"/>
  <c r="CM581"/>
  <c r="CN581"/>
  <c r="CO581"/>
  <c r="CP581"/>
  <c r="CQ581"/>
  <c r="CR581"/>
  <c r="CC582"/>
  <c r="CD582"/>
  <c r="CE582"/>
  <c r="CF582"/>
  <c r="CG582"/>
  <c r="CH582"/>
  <c r="CI582"/>
  <c r="CJ582"/>
  <c r="CK582"/>
  <c r="CL582"/>
  <c r="CM582"/>
  <c r="CN582"/>
  <c r="CO582"/>
  <c r="CP582"/>
  <c r="CQ582"/>
  <c r="CR582"/>
  <c r="CC583"/>
  <c r="CD583"/>
  <c r="CE583"/>
  <c r="CF583"/>
  <c r="CG583"/>
  <c r="CH583"/>
  <c r="CI583"/>
  <c r="CJ583"/>
  <c r="CK583"/>
  <c r="CL583"/>
  <c r="CM583"/>
  <c r="CN583"/>
  <c r="CO583"/>
  <c r="CP583"/>
  <c r="CQ583"/>
  <c r="CR583"/>
  <c r="CC584"/>
  <c r="CD584"/>
  <c r="CE584"/>
  <c r="CF584"/>
  <c r="CG584"/>
  <c r="CH584"/>
  <c r="CI584"/>
  <c r="CJ584"/>
  <c r="CK584"/>
  <c r="CL584"/>
  <c r="CM584"/>
  <c r="CN584"/>
  <c r="CO584"/>
  <c r="CP584"/>
  <c r="CQ584"/>
  <c r="CR584"/>
  <c r="CC585"/>
  <c r="CD585"/>
  <c r="CE585"/>
  <c r="CF585"/>
  <c r="CG585"/>
  <c r="CH585"/>
  <c r="CI585"/>
  <c r="CJ585"/>
  <c r="CK585"/>
  <c r="CL585"/>
  <c r="CM585"/>
  <c r="CN585"/>
  <c r="CO585"/>
  <c r="CP585"/>
  <c r="CQ585"/>
  <c r="CR585"/>
  <c r="CC586"/>
  <c r="CD586"/>
  <c r="CE586"/>
  <c r="CF586"/>
  <c r="CG586"/>
  <c r="CH586"/>
  <c r="CI586"/>
  <c r="CJ586"/>
  <c r="CK586"/>
  <c r="CL586"/>
  <c r="CM586"/>
  <c r="CN586"/>
  <c r="CO586"/>
  <c r="CP586"/>
  <c r="CQ586"/>
  <c r="CR586"/>
  <c r="CC587"/>
  <c r="CD587"/>
  <c r="CE587"/>
  <c r="CF587"/>
  <c r="CG587"/>
  <c r="CH587"/>
  <c r="CI587"/>
  <c r="CJ587"/>
  <c r="CK587"/>
  <c r="CL587"/>
  <c r="CM587"/>
  <c r="CN587"/>
  <c r="CO587"/>
  <c r="CP587"/>
  <c r="CQ587"/>
  <c r="CR587"/>
  <c r="CC588"/>
  <c r="CD588"/>
  <c r="CE588"/>
  <c r="CF588"/>
  <c r="CG588"/>
  <c r="CH588"/>
  <c r="CI588"/>
  <c r="CJ588"/>
  <c r="CK588"/>
  <c r="CL588"/>
  <c r="CM588"/>
  <c r="CN588"/>
  <c r="CO588"/>
  <c r="CP588"/>
  <c r="CQ588"/>
  <c r="CR588"/>
  <c r="CC589"/>
  <c r="CD589"/>
  <c r="CE589"/>
  <c r="CF589"/>
  <c r="CG589"/>
  <c r="CH589"/>
  <c r="CI589"/>
  <c r="CJ589"/>
  <c r="CK589"/>
  <c r="CL589"/>
  <c r="CM589"/>
  <c r="CN589"/>
  <c r="CO589"/>
  <c r="CP589"/>
  <c r="CQ589"/>
  <c r="CR589"/>
  <c r="CC590"/>
  <c r="CD590"/>
  <c r="CE590"/>
  <c r="CF590"/>
  <c r="CG590"/>
  <c r="CH590"/>
  <c r="CI590"/>
  <c r="CJ590"/>
  <c r="CK590"/>
  <c r="CL590"/>
  <c r="CM590"/>
  <c r="CN590"/>
  <c r="CO590"/>
  <c r="CP590"/>
  <c r="CQ590"/>
  <c r="CR590"/>
  <c r="CC591"/>
  <c r="CD591"/>
  <c r="CE591"/>
  <c r="CF591"/>
  <c r="CG591"/>
  <c r="CH591"/>
  <c r="CI591"/>
  <c r="CJ591"/>
  <c r="CK591"/>
  <c r="CL591"/>
  <c r="CM591"/>
  <c r="CN591"/>
  <c r="CO591"/>
  <c r="CP591"/>
  <c r="CQ591"/>
  <c r="CR591"/>
  <c r="CC592"/>
  <c r="CD592"/>
  <c r="CE592"/>
  <c r="CF592"/>
  <c r="CG592"/>
  <c r="CH592"/>
  <c r="CI592"/>
  <c r="CJ592"/>
  <c r="CK592"/>
  <c r="CL592"/>
  <c r="CM592"/>
  <c r="CN592"/>
  <c r="CO592"/>
  <c r="CP592"/>
  <c r="CQ592"/>
  <c r="CR592"/>
  <c r="CC593"/>
  <c r="CD593"/>
  <c r="CE593"/>
  <c r="CF593"/>
  <c r="CG593"/>
  <c r="CH593"/>
  <c r="CI593"/>
  <c r="CJ593"/>
  <c r="CK593"/>
  <c r="CL593"/>
  <c r="CM593"/>
  <c r="CN593"/>
  <c r="CO593"/>
  <c r="CP593"/>
  <c r="CQ593"/>
  <c r="CR593"/>
  <c r="CC594"/>
  <c r="CD594"/>
  <c r="CE594"/>
  <c r="CF594"/>
  <c r="CG594"/>
  <c r="CH594"/>
  <c r="CI594"/>
  <c r="CJ594"/>
  <c r="CK594"/>
  <c r="CL594"/>
  <c r="CM594"/>
  <c r="CN594"/>
  <c r="CO594"/>
  <c r="CP594"/>
  <c r="CQ594"/>
  <c r="CR594"/>
  <c r="CC595"/>
  <c r="CD595"/>
  <c r="CE595"/>
  <c r="CF595"/>
  <c r="CG595"/>
  <c r="CH595"/>
  <c r="CI595"/>
  <c r="CJ595"/>
  <c r="CK595"/>
  <c r="CL595"/>
  <c r="CM595"/>
  <c r="CN595"/>
  <c r="CO595"/>
  <c r="CP595"/>
  <c r="CQ595"/>
  <c r="CR595"/>
  <c r="CC596"/>
  <c r="CD596"/>
  <c r="CE596"/>
  <c r="CF596"/>
  <c r="CG596"/>
  <c r="CH596"/>
  <c r="CI596"/>
  <c r="CJ596"/>
  <c r="CK596"/>
  <c r="CL596"/>
  <c r="CM596"/>
  <c r="CN596"/>
  <c r="CO596"/>
  <c r="CP596"/>
  <c r="CQ596"/>
  <c r="CR596"/>
  <c r="CC597"/>
  <c r="CD597"/>
  <c r="CE597"/>
  <c r="CF597"/>
  <c r="CG597"/>
  <c r="CH597"/>
  <c r="CI597"/>
  <c r="CJ597"/>
  <c r="CK597"/>
  <c r="CL597"/>
  <c r="CM597"/>
  <c r="CN597"/>
  <c r="CO597"/>
  <c r="CP597"/>
  <c r="CQ597"/>
  <c r="CR597"/>
  <c r="CC598"/>
  <c r="CD598"/>
  <c r="CE598"/>
  <c r="CF598"/>
  <c r="CG598"/>
  <c r="CH598"/>
  <c r="CI598"/>
  <c r="CJ598"/>
  <c r="CK598"/>
  <c r="CL598"/>
  <c r="CM598"/>
  <c r="CN598"/>
  <c r="CO598"/>
  <c r="CP598"/>
  <c r="CQ598"/>
  <c r="CR598"/>
  <c r="CC599"/>
  <c r="CD599"/>
  <c r="CE599"/>
  <c r="CF599"/>
  <c r="CG599"/>
  <c r="CH599"/>
  <c r="CI599"/>
  <c r="CJ599"/>
  <c r="CK599"/>
  <c r="CL599"/>
  <c r="CM599"/>
  <c r="CN599"/>
  <c r="CO599"/>
  <c r="CP599"/>
  <c r="CQ599"/>
  <c r="CR599"/>
  <c r="CC600"/>
  <c r="CD600"/>
  <c r="CE600"/>
  <c r="CF600"/>
  <c r="CG600"/>
  <c r="CH600"/>
  <c r="CI600"/>
  <c r="CJ600"/>
  <c r="CK600"/>
  <c r="CL600"/>
  <c r="CM600"/>
  <c r="CN600"/>
  <c r="CO600"/>
  <c r="CP600"/>
  <c r="CQ600"/>
  <c r="CR600"/>
  <c r="CC601"/>
  <c r="CD601"/>
  <c r="CE601"/>
  <c r="CF601"/>
  <c r="CG601"/>
  <c r="CH601"/>
  <c r="CI601"/>
  <c r="CJ601"/>
  <c r="CK601"/>
  <c r="CL601"/>
  <c r="CM601"/>
  <c r="CN601"/>
  <c r="CO601"/>
  <c r="CP601"/>
  <c r="CQ601"/>
  <c r="CR601"/>
  <c r="CC602"/>
  <c r="CD602"/>
  <c r="CE602"/>
  <c r="CF602"/>
  <c r="CG602"/>
  <c r="CH602"/>
  <c r="CI602"/>
  <c r="CJ602"/>
  <c r="CK602"/>
  <c r="CL602"/>
  <c r="CM602"/>
  <c r="CN602"/>
  <c r="CO602"/>
  <c r="CP602"/>
  <c r="CQ602"/>
  <c r="CR602"/>
  <c r="CC603"/>
  <c r="CD603"/>
  <c r="CE603"/>
  <c r="CF603"/>
  <c r="CG603"/>
  <c r="CH603"/>
  <c r="CI603"/>
  <c r="CJ603"/>
  <c r="CK603"/>
  <c r="CL603"/>
  <c r="CM603"/>
  <c r="CN603"/>
  <c r="CO603"/>
  <c r="CP603"/>
  <c r="CQ603"/>
  <c r="CR603"/>
  <c r="CC604"/>
  <c r="CD604"/>
  <c r="CE604"/>
  <c r="CF604"/>
  <c r="CG604"/>
  <c r="CH604"/>
  <c r="CI604"/>
  <c r="CJ604"/>
  <c r="CK604"/>
  <c r="CL604"/>
  <c r="CM604"/>
  <c r="CN604"/>
  <c r="CO604"/>
  <c r="CP604"/>
  <c r="CQ604"/>
  <c r="CR604"/>
  <c r="CC605"/>
  <c r="CD605"/>
  <c r="CE605"/>
  <c r="CF605"/>
  <c r="CG605"/>
  <c r="CH605"/>
  <c r="CI605"/>
  <c r="CJ605"/>
  <c r="CK605"/>
  <c r="CL605"/>
  <c r="CM605"/>
  <c r="CN605"/>
  <c r="CO605"/>
  <c r="CP605"/>
  <c r="CQ605"/>
  <c r="CR605"/>
  <c r="CC606"/>
  <c r="CD606"/>
  <c r="CE606"/>
  <c r="CF606"/>
  <c r="CG606"/>
  <c r="CH606"/>
  <c r="CI606"/>
  <c r="CJ606"/>
  <c r="CK606"/>
  <c r="CL606"/>
  <c r="CM606"/>
  <c r="CN606"/>
  <c r="CO606"/>
  <c r="CP606"/>
  <c r="CQ606"/>
  <c r="CR606"/>
  <c r="CC607"/>
  <c r="CD607"/>
  <c r="CE607"/>
  <c r="CF607"/>
  <c r="CG607"/>
  <c r="CH607"/>
  <c r="CI607"/>
  <c r="CJ607"/>
  <c r="CK607"/>
  <c r="CL607"/>
  <c r="CM607"/>
  <c r="CN607"/>
  <c r="CO607"/>
  <c r="CP607"/>
  <c r="CQ607"/>
  <c r="CR607"/>
  <c r="CC608"/>
  <c r="CD608"/>
  <c r="CE608"/>
  <c r="CF608"/>
  <c r="CG608"/>
  <c r="CH608"/>
  <c r="CI608"/>
  <c r="CJ608"/>
  <c r="CK608"/>
  <c r="CL608"/>
  <c r="CM608"/>
  <c r="CN608"/>
  <c r="CO608"/>
  <c r="CP608"/>
  <c r="CQ608"/>
  <c r="CR608"/>
  <c r="CC609"/>
  <c r="CD609"/>
  <c r="CE609"/>
  <c r="CF609"/>
  <c r="CG609"/>
  <c r="CH609"/>
  <c r="CI609"/>
  <c r="CJ609"/>
  <c r="CK609"/>
  <c r="CL609"/>
  <c r="CM609"/>
  <c r="CN609"/>
  <c r="CO609"/>
  <c r="CP609"/>
  <c r="CQ609"/>
  <c r="CR609"/>
  <c r="CC610"/>
  <c r="CD610"/>
  <c r="CE610"/>
  <c r="CF610"/>
  <c r="CG610"/>
  <c r="CH610"/>
  <c r="CI610"/>
  <c r="CJ610"/>
  <c r="CK610"/>
  <c r="CL610"/>
  <c r="CM610"/>
  <c r="CN610"/>
  <c r="CO610"/>
  <c r="CP610"/>
  <c r="CQ610"/>
  <c r="CR610"/>
  <c r="CC611"/>
  <c r="CD611"/>
  <c r="CE611"/>
  <c r="CF611"/>
  <c r="CG611"/>
  <c r="CH611"/>
  <c r="CI611"/>
  <c r="CJ611"/>
  <c r="CK611"/>
  <c r="CL611"/>
  <c r="CM611"/>
  <c r="CN611"/>
  <c r="CO611"/>
  <c r="CP611"/>
  <c r="CQ611"/>
  <c r="CR611"/>
  <c r="CC612"/>
  <c r="CD612"/>
  <c r="CE612"/>
  <c r="CF612"/>
  <c r="CG612"/>
  <c r="CH612"/>
  <c r="CI612"/>
  <c r="CJ612"/>
  <c r="CK612"/>
  <c r="CL612"/>
  <c r="CM612"/>
  <c r="CN612"/>
  <c r="CO612"/>
  <c r="CP612"/>
  <c r="CQ612"/>
  <c r="CR612"/>
  <c r="CC613"/>
  <c r="CD613"/>
  <c r="CE613"/>
  <c r="CF613"/>
  <c r="CG613"/>
  <c r="CH613"/>
  <c r="CI613"/>
  <c r="CJ613"/>
  <c r="CK613"/>
  <c r="CL613"/>
  <c r="CM613"/>
  <c r="CN613"/>
  <c r="CO613"/>
  <c r="CP613"/>
  <c r="CQ613"/>
  <c r="CR613"/>
  <c r="CC614"/>
  <c r="CD614"/>
  <c r="CE614"/>
  <c r="CF614"/>
  <c r="CG614"/>
  <c r="CH614"/>
  <c r="CI614"/>
  <c r="CJ614"/>
  <c r="CK614"/>
  <c r="CL614"/>
  <c r="CM614"/>
  <c r="CN614"/>
  <c r="CO614"/>
  <c r="CP614"/>
  <c r="CQ614"/>
  <c r="CR614"/>
  <c r="CC615"/>
  <c r="CD615"/>
  <c r="CE615"/>
  <c r="CF615"/>
  <c r="CG615"/>
  <c r="CH615"/>
  <c r="CI615"/>
  <c r="CJ615"/>
  <c r="CK615"/>
  <c r="CL615"/>
  <c r="CM615"/>
  <c r="CN615"/>
  <c r="CO615"/>
  <c r="CP615"/>
  <c r="CQ615"/>
  <c r="CR615"/>
  <c r="CC616"/>
  <c r="CD616"/>
  <c r="CE616"/>
  <c r="CF616"/>
  <c r="CG616"/>
  <c r="CH616"/>
  <c r="CI616"/>
  <c r="CJ616"/>
  <c r="CK616"/>
  <c r="CL616"/>
  <c r="CM616"/>
  <c r="CN616"/>
  <c r="CO616"/>
  <c r="CP616"/>
  <c r="CQ616"/>
  <c r="CR616"/>
  <c r="CC617"/>
  <c r="CD617"/>
  <c r="CE617"/>
  <c r="CF617"/>
  <c r="CG617"/>
  <c r="CH617"/>
  <c r="CI617"/>
  <c r="CJ617"/>
  <c r="CK617"/>
  <c r="CL617"/>
  <c r="CM617"/>
  <c r="CN617"/>
  <c r="CO617"/>
  <c r="CP617"/>
  <c r="CQ617"/>
  <c r="CR617"/>
  <c r="CC618"/>
  <c r="CD618"/>
  <c r="CE618"/>
  <c r="CF618"/>
  <c r="CP618" s="1"/>
  <c r="CG618"/>
  <c r="CH618"/>
  <c r="CI618"/>
  <c r="CJ618"/>
  <c r="CK618"/>
  <c r="CL618"/>
  <c r="CM618"/>
  <c r="CN618"/>
  <c r="CO618"/>
  <c r="CQ618"/>
  <c r="CR618"/>
  <c r="CC619"/>
  <c r="CD619"/>
  <c r="CE619"/>
  <c r="CF619"/>
  <c r="CG619"/>
  <c r="CH619"/>
  <c r="CI619"/>
  <c r="CJ619"/>
  <c r="CK619"/>
  <c r="CL619"/>
  <c r="CM619"/>
  <c r="CN619"/>
  <c r="CO619"/>
  <c r="CP619"/>
  <c r="CQ619"/>
  <c r="CR619"/>
  <c r="CC621"/>
  <c r="CD621"/>
  <c r="CE621"/>
  <c r="CF621"/>
  <c r="CG621"/>
  <c r="CH621"/>
  <c r="CI621"/>
  <c r="CJ621"/>
  <c r="CK621"/>
  <c r="CL621"/>
  <c r="CM621"/>
  <c r="CN621"/>
  <c r="CO621"/>
  <c r="CP621"/>
  <c r="CQ621"/>
  <c r="CR621"/>
  <c r="CC622"/>
  <c r="CD622"/>
  <c r="CE622"/>
  <c r="CF622"/>
  <c r="CG622"/>
  <c r="CH622"/>
  <c r="CI622"/>
  <c r="CJ622"/>
  <c r="CK622"/>
  <c r="CL622"/>
  <c r="CM622"/>
  <c r="CN622"/>
  <c r="CO622"/>
  <c r="CP622"/>
  <c r="CQ622"/>
  <c r="CR622"/>
  <c r="CC623"/>
  <c r="CD623"/>
  <c r="CE623"/>
  <c r="CF623"/>
  <c r="CG623"/>
  <c r="CH623"/>
  <c r="CI623"/>
  <c r="CJ623"/>
  <c r="CK623"/>
  <c r="CL623"/>
  <c r="CM623"/>
  <c r="CN623"/>
  <c r="CO623"/>
  <c r="CP623"/>
  <c r="CQ623"/>
  <c r="CR623"/>
  <c r="CC624"/>
  <c r="CD624"/>
  <c r="CE624"/>
  <c r="CF624"/>
  <c r="CG624"/>
  <c r="CH624"/>
  <c r="CI624"/>
  <c r="CJ624"/>
  <c r="CK624"/>
  <c r="CL624"/>
  <c r="CM624"/>
  <c r="CN624"/>
  <c r="CO624"/>
  <c r="CP624"/>
  <c r="CQ624"/>
  <c r="CR624"/>
  <c r="CC625"/>
  <c r="CD625"/>
  <c r="CE625"/>
  <c r="CF625"/>
  <c r="CG625"/>
  <c r="CH625"/>
  <c r="CI625"/>
  <c r="CJ625"/>
  <c r="CK625"/>
  <c r="CL625"/>
  <c r="CM625"/>
  <c r="CN625"/>
  <c r="CO625"/>
  <c r="CP625"/>
  <c r="CQ625"/>
  <c r="CR625"/>
  <c r="CC626"/>
  <c r="CD626"/>
  <c r="CE626"/>
  <c r="CF626"/>
  <c r="CG626"/>
  <c r="CH626"/>
  <c r="CI626"/>
  <c r="CJ626"/>
  <c r="CK626"/>
  <c r="CL626"/>
  <c r="CM626"/>
  <c r="CN626"/>
  <c r="CO626"/>
  <c r="CP626"/>
  <c r="CQ626"/>
  <c r="CR626"/>
  <c r="CC627"/>
  <c r="CD627"/>
  <c r="CE627"/>
  <c r="CF627"/>
  <c r="CG627"/>
  <c r="CH627"/>
  <c r="CI627"/>
  <c r="CJ627"/>
  <c r="CK627"/>
  <c r="CL627"/>
  <c r="CM627"/>
  <c r="CN627"/>
  <c r="CO627"/>
  <c r="CP627"/>
  <c r="CQ627"/>
  <c r="CR627"/>
  <c r="CC628"/>
  <c r="CD628"/>
  <c r="CE628"/>
  <c r="CF628"/>
  <c r="CG628"/>
  <c r="CH628"/>
  <c r="CI628"/>
  <c r="CJ628"/>
  <c r="CK628"/>
  <c r="CL628"/>
  <c r="CM628"/>
  <c r="CN628"/>
  <c r="CO628"/>
  <c r="CP628"/>
  <c r="CQ628"/>
  <c r="CR628"/>
  <c r="CC629"/>
  <c r="CD629"/>
  <c r="CE629"/>
  <c r="CF629"/>
  <c r="CG629"/>
  <c r="CH629"/>
  <c r="CI629"/>
  <c r="CJ629"/>
  <c r="CK629"/>
  <c r="CL629"/>
  <c r="CM629"/>
  <c r="CN629"/>
  <c r="CO629"/>
  <c r="CP629"/>
  <c r="CQ629"/>
  <c r="CR629"/>
  <c r="CC630"/>
  <c r="CD630"/>
  <c r="CE630"/>
  <c r="CF630"/>
  <c r="CG630"/>
  <c r="CH630"/>
  <c r="CI630"/>
  <c r="CJ630"/>
  <c r="CK630"/>
  <c r="CL630"/>
  <c r="CM630"/>
  <c r="CN630"/>
  <c r="CO630"/>
  <c r="CP630"/>
  <c r="CQ630"/>
  <c r="CR630"/>
  <c r="CC631"/>
  <c r="CD631"/>
  <c r="CE631"/>
  <c r="CF631"/>
  <c r="CG631"/>
  <c r="CH631"/>
  <c r="CI631"/>
  <c r="CJ631"/>
  <c r="CK631"/>
  <c r="CL631"/>
  <c r="CM631"/>
  <c r="CN631"/>
  <c r="CO631"/>
  <c r="CP631"/>
  <c r="CQ631"/>
  <c r="CR631"/>
  <c r="CC632"/>
  <c r="CD632"/>
  <c r="CE632"/>
  <c r="CF632"/>
  <c r="CG632"/>
  <c r="CH632"/>
  <c r="CI632"/>
  <c r="CJ632"/>
  <c r="CK632"/>
  <c r="CL632"/>
  <c r="CM632"/>
  <c r="CN632"/>
  <c r="CO632"/>
  <c r="CP632"/>
  <c r="CQ632"/>
  <c r="CR632"/>
  <c r="CC633"/>
  <c r="CD633"/>
  <c r="CE633"/>
  <c r="CF633"/>
  <c r="CG633"/>
  <c r="CH633"/>
  <c r="CI633"/>
  <c r="CJ633"/>
  <c r="CK633"/>
  <c r="CL633"/>
  <c r="CM633"/>
  <c r="CN633"/>
  <c r="CO633"/>
  <c r="CP633"/>
  <c r="CQ633"/>
  <c r="CR633"/>
  <c r="CC634"/>
  <c r="CD634"/>
  <c r="CE634"/>
  <c r="CF634"/>
  <c r="CG634"/>
  <c r="CH634"/>
  <c r="CI634"/>
  <c r="CJ634"/>
  <c r="CK634"/>
  <c r="CL634"/>
  <c r="CM634"/>
  <c r="CN634"/>
  <c r="CO634"/>
  <c r="CP634"/>
  <c r="CQ634"/>
  <c r="CR634"/>
  <c r="CC635"/>
  <c r="CD635"/>
  <c r="CE635"/>
  <c r="CF635"/>
  <c r="CG635"/>
  <c r="CH635"/>
  <c r="CI635"/>
  <c r="CJ635"/>
  <c r="CK635"/>
  <c r="CL635"/>
  <c r="CM635"/>
  <c r="CN635"/>
  <c r="CO635"/>
  <c r="CP635"/>
  <c r="CQ635"/>
  <c r="CR635"/>
  <c r="CC636"/>
  <c r="CD636"/>
  <c r="CE636"/>
  <c r="CF636"/>
  <c r="CG636"/>
  <c r="CH636"/>
  <c r="CI636"/>
  <c r="CJ636"/>
  <c r="CK636"/>
  <c r="CL636"/>
  <c r="CM636"/>
  <c r="CN636"/>
  <c r="CO636"/>
  <c r="CP636"/>
  <c r="CQ636"/>
  <c r="CR636"/>
  <c r="CC637"/>
  <c r="CD637"/>
  <c r="CE637"/>
  <c r="CF637"/>
  <c r="CG637"/>
  <c r="CH637"/>
  <c r="CI637"/>
  <c r="CJ637"/>
  <c r="CK637"/>
  <c r="CL637"/>
  <c r="CM637"/>
  <c r="CN637"/>
  <c r="CO637"/>
  <c r="CP637"/>
  <c r="CQ637"/>
  <c r="CR637"/>
  <c r="CC638"/>
  <c r="CD638"/>
  <c r="CE638"/>
  <c r="CF638"/>
  <c r="CG638"/>
  <c r="CH638"/>
  <c r="CI638"/>
  <c r="CJ638"/>
  <c r="CK638"/>
  <c r="CL638"/>
  <c r="CM638"/>
  <c r="CN638"/>
  <c r="CO638"/>
  <c r="CP638"/>
  <c r="CQ638"/>
  <c r="CR638"/>
  <c r="CC639"/>
  <c r="CD639"/>
  <c r="CE639"/>
  <c r="CF639"/>
  <c r="CG639"/>
  <c r="CH639"/>
  <c r="CI639"/>
  <c r="CJ639"/>
  <c r="CK639"/>
  <c r="CL639"/>
  <c r="CM639"/>
  <c r="CN639"/>
  <c r="CO639"/>
  <c r="CP639"/>
  <c r="CQ639"/>
  <c r="CR639"/>
  <c r="CC640"/>
  <c r="CD640"/>
  <c r="CE640"/>
  <c r="CF640"/>
  <c r="CG640"/>
  <c r="CH640"/>
  <c r="CI640"/>
  <c r="CJ640"/>
  <c r="CK640"/>
  <c r="CL640"/>
  <c r="CM640"/>
  <c r="CN640"/>
  <c r="CO640"/>
  <c r="CP640"/>
  <c r="CQ640"/>
  <c r="CR640"/>
  <c r="CC641"/>
  <c r="CD641"/>
  <c r="CE641"/>
  <c r="CF641"/>
  <c r="CG641"/>
  <c r="CH641"/>
  <c r="CI641"/>
  <c r="CJ641"/>
  <c r="CK641"/>
  <c r="CL641"/>
  <c r="CM641"/>
  <c r="CN641"/>
  <c r="CO641"/>
  <c r="CP641"/>
  <c r="CQ641"/>
  <c r="CR641"/>
  <c r="CC642"/>
  <c r="CD642"/>
  <c r="CE642"/>
  <c r="CF642"/>
  <c r="CG642"/>
  <c r="CH642"/>
  <c r="CI642"/>
  <c r="CJ642"/>
  <c r="CK642"/>
  <c r="CL642"/>
  <c r="CM642"/>
  <c r="CN642"/>
  <c r="CO642"/>
  <c r="CP642"/>
  <c r="CQ642"/>
  <c r="CR642"/>
  <c r="CC643"/>
  <c r="CD643"/>
  <c r="CE643"/>
  <c r="CF643"/>
  <c r="CG643"/>
  <c r="CH643"/>
  <c r="CI643"/>
  <c r="CJ643"/>
  <c r="CK643"/>
  <c r="CL643"/>
  <c r="CM643"/>
  <c r="CN643"/>
  <c r="CO643"/>
  <c r="CP643"/>
  <c r="CQ643"/>
  <c r="CR643"/>
  <c r="CC644"/>
  <c r="CD644"/>
  <c r="CE644"/>
  <c r="CF644"/>
  <c r="CG644"/>
  <c r="CH644"/>
  <c r="CI644"/>
  <c r="CJ644"/>
  <c r="CK644"/>
  <c r="CL644"/>
  <c r="CM644"/>
  <c r="CN644"/>
  <c r="CO644"/>
  <c r="CP644"/>
  <c r="CQ644"/>
  <c r="CR644"/>
  <c r="CC645"/>
  <c r="CD645"/>
  <c r="CE645"/>
  <c r="CF645"/>
  <c r="CG645"/>
  <c r="CH645"/>
  <c r="CI645"/>
  <c r="CJ645"/>
  <c r="CK645"/>
  <c r="CL645"/>
  <c r="CM645"/>
  <c r="CN645"/>
  <c r="CO645"/>
  <c r="CP645"/>
  <c r="CQ645"/>
  <c r="CR645"/>
  <c r="CC646"/>
  <c r="CD646"/>
  <c r="CE646"/>
  <c r="CF646"/>
  <c r="CG646"/>
  <c r="CH646"/>
  <c r="CI646"/>
  <c r="CJ646"/>
  <c r="CK646"/>
  <c r="CL646"/>
  <c r="CM646"/>
  <c r="CN646"/>
  <c r="CO646"/>
  <c r="CP646"/>
  <c r="CQ646"/>
  <c r="CR646"/>
  <c r="CC647"/>
  <c r="CD647"/>
  <c r="CE647"/>
  <c r="CF647"/>
  <c r="CG647"/>
  <c r="CH647"/>
  <c r="CI647"/>
  <c r="CJ647"/>
  <c r="CK647"/>
  <c r="CL647"/>
  <c r="CM647"/>
  <c r="CN647"/>
  <c r="CO647"/>
  <c r="CP647"/>
  <c r="CQ647"/>
  <c r="CR647"/>
  <c r="CC648"/>
  <c r="CD648"/>
  <c r="CE648"/>
  <c r="CF648"/>
  <c r="CG648"/>
  <c r="CH648"/>
  <c r="CI648"/>
  <c r="CJ648"/>
  <c r="CK648"/>
  <c r="CL648"/>
  <c r="CM648"/>
  <c r="CN648"/>
  <c r="CO648"/>
  <c r="CP648"/>
  <c r="CQ648"/>
  <c r="CR648"/>
  <c r="CC649"/>
  <c r="CD649"/>
  <c r="CE649"/>
  <c r="CF649"/>
  <c r="CG649"/>
  <c r="CH649"/>
  <c r="CI649"/>
  <c r="CJ649"/>
  <c r="CK649"/>
  <c r="CL649"/>
  <c r="CM649"/>
  <c r="CN649"/>
  <c r="CO649"/>
  <c r="CP649"/>
  <c r="CQ649"/>
  <c r="CR649"/>
  <c r="CC650"/>
  <c r="CD650"/>
  <c r="CE650"/>
  <c r="CF650"/>
  <c r="CG650"/>
  <c r="CH650"/>
  <c r="CI650"/>
  <c r="CJ650"/>
  <c r="CK650"/>
  <c r="CL650"/>
  <c r="CM650"/>
  <c r="CN650"/>
  <c r="CO650"/>
  <c r="CP650"/>
  <c r="CQ650"/>
  <c r="CR650"/>
  <c r="CC651"/>
  <c r="CD651"/>
  <c r="CE651"/>
  <c r="CF651"/>
  <c r="CG651"/>
  <c r="CH651"/>
  <c r="CI651"/>
  <c r="CJ651"/>
  <c r="CK651"/>
  <c r="CL651"/>
  <c r="CM651"/>
  <c r="CN651"/>
  <c r="CO651"/>
  <c r="CP651"/>
  <c r="CQ651"/>
  <c r="CR651"/>
  <c r="CC652"/>
  <c r="CD652"/>
  <c r="CE652"/>
  <c r="CF652"/>
  <c r="CG652"/>
  <c r="CH652"/>
  <c r="CI652"/>
  <c r="CJ652"/>
  <c r="CK652"/>
  <c r="CL652"/>
  <c r="CM652"/>
  <c r="CN652"/>
  <c r="CO652"/>
  <c r="CP652"/>
  <c r="CQ652"/>
  <c r="CR652"/>
  <c r="CC653"/>
  <c r="CD653"/>
  <c r="CE653"/>
  <c r="CF653"/>
  <c r="CG653"/>
  <c r="CH653"/>
  <c r="CI653"/>
  <c r="CJ653"/>
  <c r="CK653"/>
  <c r="CL653"/>
  <c r="CM653"/>
  <c r="CN653"/>
  <c r="CO653"/>
  <c r="CP653"/>
  <c r="CQ653"/>
  <c r="CR653"/>
  <c r="CC654"/>
  <c r="CD654"/>
  <c r="CE654"/>
  <c r="CF654"/>
  <c r="CG654"/>
  <c r="CH654"/>
  <c r="CI654"/>
  <c r="CJ654"/>
  <c r="CK654"/>
  <c r="CL654"/>
  <c r="CM654"/>
  <c r="CN654"/>
  <c r="CO654"/>
  <c r="CP654"/>
  <c r="CQ654"/>
  <c r="CR654"/>
  <c r="CC655"/>
  <c r="CD655"/>
  <c r="CE655"/>
  <c r="CF655"/>
  <c r="CG655"/>
  <c r="CH655"/>
  <c r="CI655"/>
  <c r="CJ655"/>
  <c r="CK655"/>
  <c r="CL655"/>
  <c r="CM655"/>
  <c r="CN655"/>
  <c r="CO655"/>
  <c r="CP655"/>
  <c r="CQ655"/>
  <c r="CR655"/>
  <c r="CC656"/>
  <c r="CD656"/>
  <c r="CE656"/>
  <c r="CF656"/>
  <c r="CG656"/>
  <c r="CH656"/>
  <c r="CI656"/>
  <c r="CJ656"/>
  <c r="CK656"/>
  <c r="CL656"/>
  <c r="CM656"/>
  <c r="CN656"/>
  <c r="CO656"/>
  <c r="CP656"/>
  <c r="CQ656"/>
  <c r="CR656"/>
  <c r="CC657"/>
  <c r="CD657"/>
  <c r="CE657"/>
  <c r="CF657"/>
  <c r="CG657"/>
  <c r="CH657"/>
  <c r="CI657"/>
  <c r="CJ657"/>
  <c r="CK657"/>
  <c r="CL657"/>
  <c r="CM657"/>
  <c r="CN657"/>
  <c r="CO657"/>
  <c r="CP657"/>
  <c r="CQ657"/>
  <c r="CR657"/>
  <c r="CC658"/>
  <c r="CD658"/>
  <c r="CE658"/>
  <c r="CF658"/>
  <c r="CG658"/>
  <c r="CH658"/>
  <c r="CI658"/>
  <c r="CJ658"/>
  <c r="CK658"/>
  <c r="CL658"/>
  <c r="CM658"/>
  <c r="CN658"/>
  <c r="CO658"/>
  <c r="CP658"/>
  <c r="CQ658"/>
  <c r="CR658"/>
  <c r="CC659"/>
  <c r="CD659"/>
  <c r="CE659"/>
  <c r="CF659"/>
  <c r="CG659"/>
  <c r="CH659"/>
  <c r="CI659"/>
  <c r="CJ659"/>
  <c r="CK659"/>
  <c r="CL659"/>
  <c r="CM659"/>
  <c r="CN659"/>
  <c r="CO659"/>
  <c r="CP659"/>
  <c r="CQ659"/>
  <c r="CR659"/>
  <c r="CC660"/>
  <c r="CD660"/>
  <c r="CE660"/>
  <c r="CF660"/>
  <c r="CG660"/>
  <c r="CH660"/>
  <c r="CI660"/>
  <c r="CJ660"/>
  <c r="CK660"/>
  <c r="CL660"/>
  <c r="CM660"/>
  <c r="CN660"/>
  <c r="CO660"/>
  <c r="CP660"/>
  <c r="CQ660"/>
  <c r="CR660"/>
  <c r="CC661"/>
  <c r="CD661"/>
  <c r="CE661"/>
  <c r="CF661"/>
  <c r="CG661"/>
  <c r="CH661"/>
  <c r="CI661"/>
  <c r="CJ661"/>
  <c r="CK661"/>
  <c r="CL661"/>
  <c r="CM661"/>
  <c r="CN661"/>
  <c r="CO661"/>
  <c r="CP661"/>
  <c r="CQ661"/>
  <c r="CR661"/>
  <c r="CC662"/>
  <c r="CD662"/>
  <c r="CE662"/>
  <c r="CF662"/>
  <c r="CG662"/>
  <c r="CH662"/>
  <c r="CI662"/>
  <c r="CJ662"/>
  <c r="CK662"/>
  <c r="CL662"/>
  <c r="CM662"/>
  <c r="CN662"/>
  <c r="CO662"/>
  <c r="CP662"/>
  <c r="CQ662"/>
  <c r="CR662"/>
  <c r="CC663"/>
  <c r="CD663"/>
  <c r="CE663"/>
  <c r="CF663"/>
  <c r="CG663"/>
  <c r="CH663"/>
  <c r="CI663"/>
  <c r="CJ663"/>
  <c r="CK663"/>
  <c r="CL663"/>
  <c r="CM663"/>
  <c r="CN663"/>
  <c r="CO663"/>
  <c r="CP663"/>
  <c r="CQ663"/>
  <c r="CR663"/>
  <c r="CC664"/>
  <c r="CD664"/>
  <c r="CE664"/>
  <c r="CF664"/>
  <c r="CG664"/>
  <c r="CH664"/>
  <c r="CI664"/>
  <c r="CJ664"/>
  <c r="CK664"/>
  <c r="CL664"/>
  <c r="CM664"/>
  <c r="CN664"/>
  <c r="CO664"/>
  <c r="CP664"/>
  <c r="CQ664"/>
  <c r="CR664"/>
  <c r="CC665"/>
  <c r="CD665"/>
  <c r="CE665"/>
  <c r="CF665"/>
  <c r="CG665"/>
  <c r="CH665"/>
  <c r="CI665"/>
  <c r="CJ665"/>
  <c r="CK665"/>
  <c r="CL665"/>
  <c r="CM665"/>
  <c r="CN665"/>
  <c r="CO665"/>
  <c r="CP665"/>
  <c r="CQ665"/>
  <c r="CR665"/>
  <c r="CC666"/>
  <c r="CD666"/>
  <c r="CE666"/>
  <c r="CF666"/>
  <c r="CG666"/>
  <c r="CH666"/>
  <c r="CI666"/>
  <c r="CJ666"/>
  <c r="CK666"/>
  <c r="CL666"/>
  <c r="CM666"/>
  <c r="CN666"/>
  <c r="CO666"/>
  <c r="CP666"/>
  <c r="CQ666"/>
  <c r="CR666"/>
  <c r="CC667"/>
  <c r="CD667"/>
  <c r="CE667"/>
  <c r="CF667"/>
  <c r="CG667"/>
  <c r="CH667"/>
  <c r="CI667"/>
  <c r="CJ667"/>
  <c r="CK667"/>
  <c r="CL667"/>
  <c r="CM667"/>
  <c r="CN667"/>
  <c r="CO667"/>
  <c r="CP667"/>
  <c r="CQ667"/>
  <c r="CR667"/>
  <c r="CC668"/>
  <c r="CD668"/>
  <c r="CE668"/>
  <c r="CF668"/>
  <c r="CG668"/>
  <c r="CH668"/>
  <c r="CI668"/>
  <c r="CJ668"/>
  <c r="CK668"/>
  <c r="CL668"/>
  <c r="CM668"/>
  <c r="CN668"/>
  <c r="CO668"/>
  <c r="CP668"/>
  <c r="CQ668"/>
  <c r="CR668"/>
  <c r="CC669"/>
  <c r="CD669"/>
  <c r="CE669"/>
  <c r="CF669"/>
  <c r="CG669"/>
  <c r="CH669"/>
  <c r="CI669"/>
  <c r="CJ669"/>
  <c r="CK669"/>
  <c r="CL669"/>
  <c r="CM669"/>
  <c r="CN669"/>
  <c r="CO669"/>
  <c r="CP669"/>
  <c r="CQ669"/>
  <c r="CR669"/>
  <c r="CC670"/>
  <c r="CD670"/>
  <c r="CE670"/>
  <c r="CF670"/>
  <c r="CG670"/>
  <c r="CH670"/>
  <c r="CI670"/>
  <c r="CJ670"/>
  <c r="CK670"/>
  <c r="CL670"/>
  <c r="CM670"/>
  <c r="CN670"/>
  <c r="CO670"/>
  <c r="CP670"/>
  <c r="CQ670"/>
  <c r="CR670"/>
  <c r="CC671"/>
  <c r="CD671"/>
  <c r="CE671"/>
  <c r="CF671"/>
  <c r="CG671"/>
  <c r="CH671"/>
  <c r="CI671"/>
  <c r="CJ671"/>
  <c r="CK671"/>
  <c r="CL671"/>
  <c r="CM671"/>
  <c r="CN671"/>
  <c r="CO671"/>
  <c r="CP671"/>
  <c r="CQ671"/>
  <c r="CR671"/>
  <c r="CC672"/>
  <c r="CD672"/>
  <c r="CE672"/>
  <c r="CF672"/>
  <c r="CG672"/>
  <c r="CH672"/>
  <c r="CI672"/>
  <c r="CJ672"/>
  <c r="CK672"/>
  <c r="CL672"/>
  <c r="CM672"/>
  <c r="CN672"/>
  <c r="CO672"/>
  <c r="CP672"/>
  <c r="CQ672"/>
  <c r="CR672"/>
  <c r="CC673"/>
  <c r="CD673"/>
  <c r="CE673"/>
  <c r="CF673"/>
  <c r="CG673"/>
  <c r="CH673"/>
  <c r="CI673"/>
  <c r="CJ673"/>
  <c r="CK673"/>
  <c r="CL673"/>
  <c r="CM673"/>
  <c r="CN673"/>
  <c r="CO673"/>
  <c r="CP673"/>
  <c r="CQ673"/>
  <c r="CR673"/>
  <c r="CC674"/>
  <c r="CD674"/>
  <c r="CE674"/>
  <c r="CF674"/>
  <c r="CG674"/>
  <c r="CH674"/>
  <c r="CI674"/>
  <c r="CJ674"/>
  <c r="CK674"/>
  <c r="CL674"/>
  <c r="CM674"/>
  <c r="CN674"/>
  <c r="CO674"/>
  <c r="CP674"/>
  <c r="CQ674"/>
  <c r="CR674"/>
  <c r="CC675"/>
  <c r="CD675"/>
  <c r="CE675"/>
  <c r="CF675"/>
  <c r="CG675"/>
  <c r="CH675"/>
  <c r="CI675"/>
  <c r="CJ675"/>
  <c r="CK675"/>
  <c r="CL675"/>
  <c r="CM675"/>
  <c r="CN675"/>
  <c r="CO675"/>
  <c r="CP675"/>
  <c r="CQ675"/>
  <c r="CR675"/>
  <c r="CC676"/>
  <c r="CD676"/>
  <c r="CE676"/>
  <c r="CF676"/>
  <c r="CG676"/>
  <c r="CH676"/>
  <c r="CI676"/>
  <c r="CJ676"/>
  <c r="CK676"/>
  <c r="CL676"/>
  <c r="CM676"/>
  <c r="CN676"/>
  <c r="CO676"/>
  <c r="CP676"/>
  <c r="CQ676"/>
  <c r="CR676"/>
  <c r="CC677"/>
  <c r="CD677"/>
  <c r="CE677"/>
  <c r="CF677"/>
  <c r="CG677"/>
  <c r="CH677"/>
  <c r="CI677"/>
  <c r="CJ677"/>
  <c r="CK677"/>
  <c r="CL677"/>
  <c r="CM677"/>
  <c r="CN677"/>
  <c r="CO677"/>
  <c r="CP677"/>
  <c r="CQ677"/>
  <c r="CR677"/>
  <c r="CC678"/>
  <c r="CD678"/>
  <c r="CE678"/>
  <c r="CF678"/>
  <c r="CG678"/>
  <c r="CH678"/>
  <c r="CI678"/>
  <c r="CJ678"/>
  <c r="CK678"/>
  <c r="CL678"/>
  <c r="CM678"/>
  <c r="CN678"/>
  <c r="CO678"/>
  <c r="CP678"/>
  <c r="CQ678"/>
  <c r="CR678"/>
  <c r="CC679"/>
  <c r="CD679"/>
  <c r="CE679"/>
  <c r="CF679"/>
  <c r="CG679"/>
  <c r="CH679"/>
  <c r="CI679"/>
  <c r="CJ679"/>
  <c r="CK679"/>
  <c r="CL679"/>
  <c r="CM679"/>
  <c r="CN679"/>
  <c r="CO679"/>
  <c r="CP679"/>
  <c r="CQ679"/>
  <c r="CR679"/>
  <c r="CC680"/>
  <c r="CD680"/>
  <c r="CE680"/>
  <c r="CF680"/>
  <c r="CG680"/>
  <c r="CH680"/>
  <c r="CI680"/>
  <c r="CJ680"/>
  <c r="CK680"/>
  <c r="CL680"/>
  <c r="CM680"/>
  <c r="CN680"/>
  <c r="CO680"/>
  <c r="CP680"/>
  <c r="CQ680"/>
  <c r="CR680"/>
  <c r="CC681"/>
  <c r="CD681"/>
  <c r="CE681"/>
  <c r="CF681"/>
  <c r="CG681"/>
  <c r="CH681"/>
  <c r="CI681"/>
  <c r="CJ681"/>
  <c r="CK681"/>
  <c r="CL681"/>
  <c r="CM681"/>
  <c r="CN681"/>
  <c r="CO681"/>
  <c r="CP681"/>
  <c r="CQ681"/>
  <c r="CR681"/>
  <c r="CC682"/>
  <c r="CD682"/>
  <c r="CE682"/>
  <c r="CF682"/>
  <c r="CG682"/>
  <c r="CH682"/>
  <c r="CI682"/>
  <c r="CJ682"/>
  <c r="CK682"/>
  <c r="CL682"/>
  <c r="CM682"/>
  <c r="CN682"/>
  <c r="CO682"/>
  <c r="CP682"/>
  <c r="CQ682"/>
  <c r="CR682"/>
  <c r="CC683"/>
  <c r="CD683"/>
  <c r="CE683"/>
  <c r="CF683"/>
  <c r="CG683"/>
  <c r="CH683"/>
  <c r="CI683"/>
  <c r="CJ683"/>
  <c r="CK683"/>
  <c r="CL683"/>
  <c r="CM683"/>
  <c r="CN683"/>
  <c r="CO683"/>
  <c r="CP683"/>
  <c r="CQ683"/>
  <c r="CR683"/>
  <c r="CC684"/>
  <c r="CD684"/>
  <c r="CE684"/>
  <c r="CF684"/>
  <c r="CG684"/>
  <c r="CH684"/>
  <c r="CI684"/>
  <c r="CJ684"/>
  <c r="CK684"/>
  <c r="CL684"/>
  <c r="CM684"/>
  <c r="CN684"/>
  <c r="CO684"/>
  <c r="CP684"/>
  <c r="CQ684"/>
  <c r="CR684"/>
  <c r="CC685"/>
  <c r="CD685"/>
  <c r="CE685"/>
  <c r="CF685"/>
  <c r="CG685"/>
  <c r="CH685"/>
  <c r="CI685"/>
  <c r="CJ685"/>
  <c r="CK685"/>
  <c r="CL685"/>
  <c r="CM685"/>
  <c r="CN685"/>
  <c r="CO685"/>
  <c r="CP685"/>
  <c r="CQ685"/>
  <c r="CR685"/>
  <c r="CC686"/>
  <c r="CD686"/>
  <c r="CE686"/>
  <c r="CF686"/>
  <c r="CG686"/>
  <c r="CH686"/>
  <c r="CI686"/>
  <c r="CJ686"/>
  <c r="CK686"/>
  <c r="CL686"/>
  <c r="CM686"/>
  <c r="CN686"/>
  <c r="CO686"/>
  <c r="CP686"/>
  <c r="CQ686"/>
  <c r="CR686"/>
  <c r="CC687"/>
  <c r="CD687"/>
  <c r="CE687"/>
  <c r="CF687"/>
  <c r="CG687"/>
  <c r="CH687"/>
  <c r="CI687"/>
  <c r="CJ687"/>
  <c r="CK687"/>
  <c r="CL687"/>
  <c r="CM687"/>
  <c r="CN687"/>
  <c r="CO687"/>
  <c r="CP687"/>
  <c r="CQ687"/>
  <c r="CR687"/>
  <c r="CC688"/>
  <c r="CD688"/>
  <c r="CE688"/>
  <c r="CF688"/>
  <c r="CG688"/>
  <c r="CH688"/>
  <c r="CI688"/>
  <c r="CJ688"/>
  <c r="CK688"/>
  <c r="CL688"/>
  <c r="CM688"/>
  <c r="CN688"/>
  <c r="CO688"/>
  <c r="CP688"/>
  <c r="CQ688"/>
  <c r="CR688"/>
  <c r="CC689"/>
  <c r="CD689"/>
  <c r="CE689"/>
  <c r="CF689"/>
  <c r="CG689"/>
  <c r="CH689"/>
  <c r="CI689"/>
  <c r="CJ689"/>
  <c r="CK689"/>
  <c r="CL689"/>
  <c r="CM689"/>
  <c r="CN689"/>
  <c r="CO689"/>
  <c r="CP689"/>
  <c r="CQ689"/>
  <c r="CR689"/>
  <c r="CC690"/>
  <c r="CD690"/>
  <c r="CE690"/>
  <c r="CF690"/>
  <c r="CG690"/>
  <c r="CH690"/>
  <c r="CI690"/>
  <c r="CJ690"/>
  <c r="CK690"/>
  <c r="CL690"/>
  <c r="CM690"/>
  <c r="CN690"/>
  <c r="CO690"/>
  <c r="CP690"/>
  <c r="CQ690"/>
  <c r="CR690"/>
  <c r="CC691"/>
  <c r="CD691"/>
  <c r="CE691"/>
  <c r="CF691"/>
  <c r="CG691"/>
  <c r="CH691"/>
  <c r="CI691"/>
  <c r="CJ691"/>
  <c r="CK691"/>
  <c r="CL691"/>
  <c r="CM691"/>
  <c r="CN691"/>
  <c r="CO691"/>
  <c r="CP691"/>
  <c r="CQ691"/>
  <c r="CR691"/>
  <c r="CC692"/>
  <c r="CD692"/>
  <c r="CE692"/>
  <c r="CF692"/>
  <c r="CG692"/>
  <c r="CH692"/>
  <c r="CI692"/>
  <c r="CJ692"/>
  <c r="CK692"/>
  <c r="CL692"/>
  <c r="CM692"/>
  <c r="CN692"/>
  <c r="CO692"/>
  <c r="CP692"/>
  <c r="CQ692"/>
  <c r="CR692"/>
  <c r="CC693"/>
  <c r="CD693"/>
  <c r="CE693"/>
  <c r="CF693"/>
  <c r="CG693"/>
  <c r="CH693"/>
  <c r="CI693"/>
  <c r="CJ693"/>
  <c r="CK693"/>
  <c r="CL693"/>
  <c r="CM693"/>
  <c r="CN693"/>
  <c r="CO693"/>
  <c r="CP693"/>
  <c r="CQ693"/>
  <c r="CR693"/>
  <c r="CC694"/>
  <c r="CD694"/>
  <c r="CE694"/>
  <c r="CF694"/>
  <c r="CG694"/>
  <c r="CH694"/>
  <c r="CI694"/>
  <c r="CJ694"/>
  <c r="CK694"/>
  <c r="CL694"/>
  <c r="CM694"/>
  <c r="CN694"/>
  <c r="CO694"/>
  <c r="CP694"/>
  <c r="CQ694"/>
  <c r="CR694"/>
  <c r="CC695"/>
  <c r="CD695"/>
  <c r="CE695"/>
  <c r="CF695"/>
  <c r="CG695"/>
  <c r="CH695"/>
  <c r="CI695"/>
  <c r="CJ695"/>
  <c r="CK695"/>
  <c r="CL695"/>
  <c r="CM695"/>
  <c r="CN695"/>
  <c r="CO695"/>
  <c r="CP695"/>
  <c r="CQ695"/>
  <c r="CR695"/>
  <c r="CC696"/>
  <c r="CD696"/>
  <c r="CE696"/>
  <c r="CF696"/>
  <c r="CG696"/>
  <c r="CH696"/>
  <c r="CI696"/>
  <c r="CJ696"/>
  <c r="CK696"/>
  <c r="CL696"/>
  <c r="CM696"/>
  <c r="CN696"/>
  <c r="CO696"/>
  <c r="CP696"/>
  <c r="CQ696"/>
  <c r="CR696"/>
  <c r="CC697"/>
  <c r="CD697"/>
  <c r="CE697"/>
  <c r="CF697"/>
  <c r="CG697"/>
  <c r="CH697"/>
  <c r="CI697"/>
  <c r="CJ697"/>
  <c r="CK697"/>
  <c r="CL697"/>
  <c r="CM697"/>
  <c r="CN697"/>
  <c r="CO697"/>
  <c r="CP697"/>
  <c r="CQ697"/>
  <c r="CR697"/>
  <c r="CC698"/>
  <c r="CD698"/>
  <c r="CE698"/>
  <c r="CF698"/>
  <c r="CG698"/>
  <c r="CH698"/>
  <c r="CI698"/>
  <c r="CJ698"/>
  <c r="CK698"/>
  <c r="CL698"/>
  <c r="CM698"/>
  <c r="CN698"/>
  <c r="CO698"/>
  <c r="CP698"/>
  <c r="CQ698"/>
  <c r="CR698"/>
  <c r="CC699"/>
  <c r="CD699"/>
  <c r="CE699"/>
  <c r="CF699"/>
  <c r="CG699"/>
  <c r="CH699"/>
  <c r="CI699"/>
  <c r="CJ699"/>
  <c r="CK699"/>
  <c r="CL699"/>
  <c r="CM699"/>
  <c r="CN699"/>
  <c r="CO699"/>
  <c r="CP699"/>
  <c r="CQ699"/>
  <c r="CR699"/>
  <c r="CC700"/>
  <c r="CD700"/>
  <c r="CE700"/>
  <c r="CF700"/>
  <c r="CG700"/>
  <c r="CH700"/>
  <c r="CI700"/>
  <c r="CJ700"/>
  <c r="CK700"/>
  <c r="CL700"/>
  <c r="CM700"/>
  <c r="CN700"/>
  <c r="CO700"/>
  <c r="CP700"/>
  <c r="CQ700"/>
  <c r="CR700"/>
  <c r="CC701"/>
  <c r="CD701"/>
  <c r="CE701"/>
  <c r="CF701"/>
  <c r="CG701"/>
  <c r="CH701"/>
  <c r="CI701"/>
  <c r="CJ701"/>
  <c r="CK701"/>
  <c r="CL701"/>
  <c r="CM701"/>
  <c r="CN701"/>
  <c r="CO701"/>
  <c r="CP701"/>
  <c r="CQ701"/>
  <c r="CR701"/>
  <c r="CC702"/>
  <c r="CD702"/>
  <c r="CE702"/>
  <c r="CF702"/>
  <c r="CG702"/>
  <c r="CH702"/>
  <c r="CI702"/>
  <c r="CJ702"/>
  <c r="CK702"/>
  <c r="CL702"/>
  <c r="CM702"/>
  <c r="CN702"/>
  <c r="CO702"/>
  <c r="CP702"/>
  <c r="CQ702"/>
  <c r="CR702"/>
  <c r="CC703"/>
  <c r="CD703"/>
  <c r="CE703"/>
  <c r="CF703"/>
  <c r="CG703"/>
  <c r="CH703"/>
  <c r="CI703"/>
  <c r="CJ703"/>
  <c r="CK703"/>
  <c r="CL703"/>
  <c r="CM703"/>
  <c r="CN703"/>
  <c r="CO703"/>
  <c r="CP703"/>
  <c r="CQ703"/>
  <c r="CR703"/>
  <c r="CC704"/>
  <c r="CD704"/>
  <c r="CE704"/>
  <c r="CF704"/>
  <c r="CG704"/>
  <c r="CH704"/>
  <c r="CI704"/>
  <c r="CJ704"/>
  <c r="CK704"/>
  <c r="CL704"/>
  <c r="CM704"/>
  <c r="CN704"/>
  <c r="CO704"/>
  <c r="CP704"/>
  <c r="CQ704"/>
  <c r="CR704"/>
  <c r="CC705"/>
  <c r="CD705"/>
  <c r="CE705"/>
  <c r="CF705"/>
  <c r="CG705"/>
  <c r="CH705"/>
  <c r="CI705"/>
  <c r="CJ705"/>
  <c r="CK705"/>
  <c r="CL705"/>
  <c r="CM705"/>
  <c r="CN705"/>
  <c r="CO705"/>
  <c r="CP705"/>
  <c r="CQ705"/>
  <c r="CR705"/>
  <c r="CC706"/>
  <c r="CD706"/>
  <c r="CE706"/>
  <c r="CF706"/>
  <c r="CG706"/>
  <c r="CH706"/>
  <c r="CI706"/>
  <c r="CJ706"/>
  <c r="CK706"/>
  <c r="CL706"/>
  <c r="CM706"/>
  <c r="CN706"/>
  <c r="CO706"/>
  <c r="CP706"/>
  <c r="CQ706"/>
  <c r="CR706"/>
  <c r="CC707"/>
  <c r="CD707"/>
  <c r="CE707"/>
  <c r="CF707"/>
  <c r="CG707"/>
  <c r="CH707"/>
  <c r="CI707"/>
  <c r="CJ707"/>
  <c r="CK707"/>
  <c r="CL707"/>
  <c r="CM707"/>
  <c r="CN707"/>
  <c r="CO707"/>
  <c r="CP707"/>
  <c r="CQ707"/>
  <c r="CR707"/>
  <c r="CC708"/>
  <c r="CD708"/>
  <c r="CE708"/>
  <c r="CF708"/>
  <c r="CG708"/>
  <c r="CH708"/>
  <c r="CI708"/>
  <c r="CJ708"/>
  <c r="CK708"/>
  <c r="CL708"/>
  <c r="CM708"/>
  <c r="CN708"/>
  <c r="CO708"/>
  <c r="CP708"/>
  <c r="CQ708"/>
  <c r="CR708"/>
  <c r="CC709"/>
  <c r="CD709"/>
  <c r="CE709"/>
  <c r="CF709"/>
  <c r="CG709"/>
  <c r="CH709"/>
  <c r="CI709"/>
  <c r="CJ709"/>
  <c r="CK709"/>
  <c r="CL709"/>
  <c r="CM709"/>
  <c r="CN709"/>
  <c r="CO709"/>
  <c r="CP709"/>
  <c r="CQ709"/>
  <c r="CR709"/>
  <c r="CC710"/>
  <c r="CD710"/>
  <c r="CE710"/>
  <c r="CF710"/>
  <c r="CG710"/>
  <c r="CH710"/>
  <c r="CI710"/>
  <c r="CJ710"/>
  <c r="CK710"/>
  <c r="CL710"/>
  <c r="CM710"/>
  <c r="CN710"/>
  <c r="CO710"/>
  <c r="CP710"/>
  <c r="CQ710"/>
  <c r="CR710"/>
  <c r="CC711"/>
  <c r="CD711"/>
  <c r="CE711"/>
  <c r="CF711"/>
  <c r="CG711"/>
  <c r="CH711"/>
  <c r="CI711"/>
  <c r="CJ711"/>
  <c r="CK711"/>
  <c r="CL711"/>
  <c r="CM711"/>
  <c r="CN711"/>
  <c r="CO711"/>
  <c r="CP711"/>
  <c r="CQ711"/>
  <c r="CR711"/>
  <c r="CC712"/>
  <c r="CD712"/>
  <c r="CE712"/>
  <c r="CF712"/>
  <c r="CG712"/>
  <c r="CH712"/>
  <c r="CI712"/>
  <c r="CJ712"/>
  <c r="CK712"/>
  <c r="CL712"/>
  <c r="CM712"/>
  <c r="CN712"/>
  <c r="CO712"/>
  <c r="CP712"/>
  <c r="CQ712"/>
  <c r="CR712"/>
  <c r="CC713"/>
  <c r="CD713"/>
  <c r="CE713"/>
  <c r="CF713"/>
  <c r="CG713"/>
  <c r="CH713"/>
  <c r="CI713"/>
  <c r="CJ713"/>
  <c r="CK713"/>
  <c r="CL713"/>
  <c r="CM713"/>
  <c r="CN713"/>
  <c r="CO713"/>
  <c r="CP713"/>
  <c r="CQ713"/>
  <c r="CR713"/>
  <c r="CC714"/>
  <c r="CD714"/>
  <c r="CE714"/>
  <c r="CF714"/>
  <c r="CG714"/>
  <c r="CH714"/>
  <c r="CI714"/>
  <c r="CJ714"/>
  <c r="CK714"/>
  <c r="CL714"/>
  <c r="CM714"/>
  <c r="CN714"/>
  <c r="CO714"/>
  <c r="CP714"/>
  <c r="CQ714"/>
  <c r="CR714"/>
  <c r="CC715"/>
  <c r="CD715"/>
  <c r="CE715"/>
  <c r="CF715"/>
  <c r="CG715"/>
  <c r="CH715"/>
  <c r="CI715"/>
  <c r="CJ715"/>
  <c r="CK715"/>
  <c r="CL715"/>
  <c r="CM715"/>
  <c r="CN715"/>
  <c r="CO715"/>
  <c r="CP715"/>
  <c r="CQ715"/>
  <c r="CR715"/>
  <c r="CC716"/>
  <c r="CD716"/>
  <c r="CE716"/>
  <c r="CF716"/>
  <c r="CG716"/>
  <c r="CH716"/>
  <c r="CI716"/>
  <c r="CJ716"/>
  <c r="CK716"/>
  <c r="CL716"/>
  <c r="CM716"/>
  <c r="CN716"/>
  <c r="CO716"/>
  <c r="CP716"/>
  <c r="CQ716"/>
  <c r="CR716"/>
  <c r="CC717"/>
  <c r="CD717"/>
  <c r="CE717"/>
  <c r="CF717"/>
  <c r="CG717"/>
  <c r="CH717"/>
  <c r="CI717"/>
  <c r="CJ717"/>
  <c r="CK717"/>
  <c r="CL717"/>
  <c r="CM717"/>
  <c r="CN717"/>
  <c r="CO717"/>
  <c r="CP717"/>
  <c r="CQ717"/>
  <c r="CR717"/>
  <c r="CC718"/>
  <c r="CD718"/>
  <c r="CE718"/>
  <c r="CF718"/>
  <c r="CG718"/>
  <c r="CH718"/>
  <c r="CI718"/>
  <c r="CJ718"/>
  <c r="CK718"/>
  <c r="CL718"/>
  <c r="CM718"/>
  <c r="CN718"/>
  <c r="CO718"/>
  <c r="CP718"/>
  <c r="CQ718"/>
  <c r="CR718"/>
  <c r="CC719"/>
  <c r="CD719"/>
  <c r="CE719"/>
  <c r="CF719"/>
  <c r="CG719"/>
  <c r="CH719"/>
  <c r="CI719"/>
  <c r="CJ719"/>
  <c r="CK719"/>
  <c r="CL719"/>
  <c r="CM719"/>
  <c r="CN719"/>
  <c r="CO719"/>
  <c r="CP719"/>
  <c r="CQ719"/>
  <c r="CR719"/>
  <c r="CC720"/>
  <c r="CD720"/>
  <c r="CE720"/>
  <c r="CF720"/>
  <c r="CG720"/>
  <c r="CH720"/>
  <c r="CI720"/>
  <c r="CJ720"/>
  <c r="CK720"/>
  <c r="CL720"/>
  <c r="CM720"/>
  <c r="CN720"/>
  <c r="CO720"/>
  <c r="CP720"/>
  <c r="CQ720"/>
  <c r="CR720"/>
  <c r="CC721"/>
  <c r="CD721"/>
  <c r="CE721"/>
  <c r="CF721"/>
  <c r="CG721"/>
  <c r="CH721"/>
  <c r="CI721"/>
  <c r="CJ721"/>
  <c r="CK721"/>
  <c r="CL721"/>
  <c r="CM721"/>
  <c r="CN721"/>
  <c r="CO721"/>
  <c r="CP721"/>
  <c r="CQ721"/>
  <c r="CR721"/>
  <c r="CC722"/>
  <c r="CD722"/>
  <c r="CE722"/>
  <c r="CF722"/>
  <c r="CG722"/>
  <c r="CH722"/>
  <c r="CI722"/>
  <c r="CJ722"/>
  <c r="CK722"/>
  <c r="CL722"/>
  <c r="CM722"/>
  <c r="CN722"/>
  <c r="CO722"/>
  <c r="CP722"/>
  <c r="CQ722"/>
  <c r="CR722"/>
  <c r="CC723"/>
  <c r="CD723"/>
  <c r="CE723"/>
  <c r="CF723"/>
  <c r="CG723"/>
  <c r="CH723"/>
  <c r="CI723"/>
  <c r="CJ723"/>
  <c r="CK723"/>
  <c r="CL723"/>
  <c r="CM723"/>
  <c r="CN723"/>
  <c r="CO723"/>
  <c r="CP723"/>
  <c r="CQ723"/>
  <c r="CR723"/>
  <c r="CC724"/>
  <c r="CD724"/>
  <c r="CE724"/>
  <c r="CF724"/>
  <c r="CG724"/>
  <c r="CH724"/>
  <c r="CI724"/>
  <c r="CJ724"/>
  <c r="CK724"/>
  <c r="CL724"/>
  <c r="CM724"/>
  <c r="CN724"/>
  <c r="CO724"/>
  <c r="CP724"/>
  <c r="CQ724"/>
  <c r="CR724"/>
  <c r="CC725"/>
  <c r="CD725"/>
  <c r="CE725"/>
  <c r="CF725"/>
  <c r="CG725"/>
  <c r="CH725"/>
  <c r="CI725"/>
  <c r="CJ725"/>
  <c r="CK725"/>
  <c r="CL725"/>
  <c r="CM725"/>
  <c r="CN725"/>
  <c r="CO725"/>
  <c r="CP725"/>
  <c r="CQ725"/>
  <c r="CR725"/>
  <c r="CC726"/>
  <c r="CD726"/>
  <c r="CE726"/>
  <c r="CF726"/>
  <c r="CG726"/>
  <c r="CH726"/>
  <c r="CI726"/>
  <c r="CJ726"/>
  <c r="CK726"/>
  <c r="CL726"/>
  <c r="CM726"/>
  <c r="CN726"/>
  <c r="CO726"/>
  <c r="CP726"/>
  <c r="CQ726"/>
  <c r="CR726"/>
  <c r="CC727"/>
  <c r="CD727"/>
  <c r="CE727"/>
  <c r="CF727"/>
  <c r="CG727"/>
  <c r="CH727"/>
  <c r="CI727"/>
  <c r="CJ727"/>
  <c r="CK727"/>
  <c r="CL727"/>
  <c r="CM727"/>
  <c r="CN727"/>
  <c r="CO727"/>
  <c r="CP727"/>
  <c r="CQ727"/>
  <c r="CR727"/>
  <c r="CC728"/>
  <c r="CD728"/>
  <c r="CE728"/>
  <c r="CF728"/>
  <c r="CG728"/>
  <c r="CH728"/>
  <c r="CI728"/>
  <c r="CJ728"/>
  <c r="CK728"/>
  <c r="CL728"/>
  <c r="CM728"/>
  <c r="CN728"/>
  <c r="CO728"/>
  <c r="CP728"/>
  <c r="CQ728"/>
  <c r="CR728"/>
  <c r="CC729"/>
  <c r="CD729"/>
  <c r="CE729"/>
  <c r="CF729"/>
  <c r="CG729"/>
  <c r="CH729"/>
  <c r="CI729"/>
  <c r="CJ729"/>
  <c r="CK729"/>
  <c r="CL729"/>
  <c r="CM729"/>
  <c r="CN729"/>
  <c r="CO729"/>
  <c r="CP729"/>
  <c r="CQ729"/>
  <c r="CR729"/>
  <c r="CC730"/>
  <c r="CD730"/>
  <c r="CE730"/>
  <c r="CF730"/>
  <c r="CG730"/>
  <c r="CH730"/>
  <c r="CI730"/>
  <c r="CJ730"/>
  <c r="CK730"/>
  <c r="CL730"/>
  <c r="CM730"/>
  <c r="CN730"/>
  <c r="CO730"/>
  <c r="CP730"/>
  <c r="CQ730"/>
  <c r="CR730"/>
  <c r="CC731"/>
  <c r="CD731"/>
  <c r="CE731"/>
  <c r="CF731"/>
  <c r="CG731"/>
  <c r="CH731"/>
  <c r="CI731"/>
  <c r="CJ731"/>
  <c r="CK731"/>
  <c r="CL731"/>
  <c r="CM731"/>
  <c r="CN731"/>
  <c r="CO731"/>
  <c r="CP731"/>
  <c r="CQ731"/>
  <c r="CR731"/>
  <c r="CC732"/>
  <c r="CD732"/>
  <c r="CE732"/>
  <c r="CF732"/>
  <c r="CG732"/>
  <c r="CH732"/>
  <c r="CI732"/>
  <c r="CJ732"/>
  <c r="CK732"/>
  <c r="CL732"/>
  <c r="CM732"/>
  <c r="CN732"/>
  <c r="CO732"/>
  <c r="CP732"/>
  <c r="CQ732"/>
  <c r="CR732"/>
  <c r="CC733"/>
  <c r="CD733"/>
  <c r="CE733"/>
  <c r="CF733"/>
  <c r="CG733"/>
  <c r="CH733"/>
  <c r="CI733"/>
  <c r="CJ733"/>
  <c r="CK733"/>
  <c r="CL733"/>
  <c r="CM733"/>
  <c r="CN733"/>
  <c r="CO733"/>
  <c r="CP733"/>
  <c r="CQ733"/>
  <c r="CR733"/>
  <c r="CC734"/>
  <c r="CD734"/>
  <c r="CE734"/>
  <c r="CF734"/>
  <c r="CG734"/>
  <c r="CH734"/>
  <c r="CI734"/>
  <c r="CJ734"/>
  <c r="CK734"/>
  <c r="CL734"/>
  <c r="CM734"/>
  <c r="CN734"/>
  <c r="CO734"/>
  <c r="CP734"/>
  <c r="CQ734"/>
  <c r="CR734"/>
  <c r="CC735"/>
  <c r="CD735"/>
  <c r="CE735"/>
  <c r="CF735"/>
  <c r="CG735"/>
  <c r="CH735"/>
  <c r="CI735"/>
  <c r="CJ735"/>
  <c r="CK735"/>
  <c r="CL735"/>
  <c r="CM735"/>
  <c r="CN735"/>
  <c r="CO735"/>
  <c r="CP735"/>
  <c r="CQ735"/>
  <c r="CR735"/>
  <c r="CC736"/>
  <c r="CD736"/>
  <c r="CE736"/>
  <c r="CF736"/>
  <c r="CG736"/>
  <c r="CH736"/>
  <c r="CI736"/>
  <c r="CJ736"/>
  <c r="CK736"/>
  <c r="CL736"/>
  <c r="CM736"/>
  <c r="CN736"/>
  <c r="CO736"/>
  <c r="CP736"/>
  <c r="CQ736"/>
  <c r="CR736"/>
  <c r="CC737"/>
  <c r="CD737"/>
  <c r="CE737"/>
  <c r="CF737"/>
  <c r="CG737"/>
  <c r="CH737"/>
  <c r="CI737"/>
  <c r="CJ737"/>
  <c r="CK737"/>
  <c r="CL737"/>
  <c r="CM737"/>
  <c r="CN737"/>
  <c r="CO737"/>
  <c r="CP737"/>
  <c r="CQ737"/>
  <c r="CR737"/>
  <c r="CC738"/>
  <c r="CD738"/>
  <c r="CE738"/>
  <c r="CF738"/>
  <c r="CG738"/>
  <c r="CH738"/>
  <c r="CI738"/>
  <c r="CJ738"/>
  <c r="CK738"/>
  <c r="CL738"/>
  <c r="CM738"/>
  <c r="CN738"/>
  <c r="CO738"/>
  <c r="CP738"/>
  <c r="CQ738"/>
  <c r="CR738"/>
  <c r="CC739"/>
  <c r="CD739"/>
  <c r="CE739"/>
  <c r="CF739"/>
  <c r="CG739"/>
  <c r="CH739"/>
  <c r="CI739"/>
  <c r="CJ739"/>
  <c r="CK739"/>
  <c r="CL739"/>
  <c r="CM739"/>
  <c r="CN739"/>
  <c r="CO739"/>
  <c r="CP739"/>
  <c r="CQ739"/>
  <c r="CR739"/>
  <c r="CC740"/>
  <c r="CD740"/>
  <c r="CE740"/>
  <c r="CF740"/>
  <c r="CG740"/>
  <c r="CH740"/>
  <c r="CI740"/>
  <c r="CJ740"/>
  <c r="CK740"/>
  <c r="CL740"/>
  <c r="CM740"/>
  <c r="CN740"/>
  <c r="CO740"/>
  <c r="CP740"/>
  <c r="CQ740"/>
  <c r="CR740"/>
  <c r="CC741"/>
  <c r="CD741"/>
  <c r="CE741"/>
  <c r="CF741"/>
  <c r="CG741"/>
  <c r="CH741"/>
  <c r="CI741"/>
  <c r="CJ741"/>
  <c r="CK741"/>
  <c r="CL741"/>
  <c r="CM741"/>
  <c r="CN741"/>
  <c r="CO741"/>
  <c r="CP741"/>
  <c r="CQ741"/>
  <c r="CR741"/>
  <c r="CC742"/>
  <c r="CD742"/>
  <c r="CE742"/>
  <c r="CF742"/>
  <c r="CG742"/>
  <c r="CH742"/>
  <c r="CI742"/>
  <c r="CJ742"/>
  <c r="CK742"/>
  <c r="CL742"/>
  <c r="CM742"/>
  <c r="CN742"/>
  <c r="CO742"/>
  <c r="CP742"/>
  <c r="CQ742"/>
  <c r="CR742"/>
  <c r="CC743"/>
  <c r="CD743"/>
  <c r="CE743"/>
  <c r="CF743"/>
  <c r="CG743"/>
  <c r="CH743"/>
  <c r="CI743"/>
  <c r="CJ743"/>
  <c r="CK743"/>
  <c r="CL743"/>
  <c r="CM743"/>
  <c r="CN743"/>
  <c r="CO743"/>
  <c r="CP743"/>
  <c r="CQ743"/>
  <c r="CR743"/>
  <c r="CC744"/>
  <c r="CD744"/>
  <c r="CE744"/>
  <c r="CF744"/>
  <c r="CG744"/>
  <c r="CH744"/>
  <c r="CI744"/>
  <c r="CJ744"/>
  <c r="CK744"/>
  <c r="CL744"/>
  <c r="CM744"/>
  <c r="CN744"/>
  <c r="CO744"/>
  <c r="CP744"/>
  <c r="CQ744"/>
  <c r="CR744"/>
  <c r="CC745"/>
  <c r="CD745"/>
  <c r="CE745"/>
  <c r="CF745"/>
  <c r="CG745"/>
  <c r="CH745"/>
  <c r="CI745"/>
  <c r="CJ745"/>
  <c r="CK745"/>
  <c r="CL745"/>
  <c r="CM745"/>
  <c r="CN745"/>
  <c r="CO745"/>
  <c r="CP745"/>
  <c r="CQ745"/>
  <c r="CR745"/>
  <c r="CC746"/>
  <c r="CD746"/>
  <c r="CE746"/>
  <c r="CF746"/>
  <c r="CG746"/>
  <c r="CH746"/>
  <c r="CI746"/>
  <c r="CJ746"/>
  <c r="CK746"/>
  <c r="CL746"/>
  <c r="CM746"/>
  <c r="CN746"/>
  <c r="CO746"/>
  <c r="CP746"/>
  <c r="CQ746"/>
  <c r="CR746"/>
  <c r="CC747"/>
  <c r="CD747"/>
  <c r="CE747"/>
  <c r="CF747"/>
  <c r="CG747"/>
  <c r="CH747"/>
  <c r="CI747"/>
  <c r="CJ747"/>
  <c r="CK747"/>
  <c r="CL747"/>
  <c r="CM747"/>
  <c r="CN747"/>
  <c r="CO747"/>
  <c r="CP747"/>
  <c r="CQ747"/>
  <c r="CR747"/>
  <c r="CC748"/>
  <c r="CD748"/>
  <c r="CE748"/>
  <c r="CF748"/>
  <c r="CG748"/>
  <c r="CH748"/>
  <c r="CI748"/>
  <c r="CJ748"/>
  <c r="CK748"/>
  <c r="CL748"/>
  <c r="CM748"/>
  <c r="CN748"/>
  <c r="CO748"/>
  <c r="CP748"/>
  <c r="CQ748"/>
  <c r="CR748"/>
  <c r="CC749"/>
  <c r="CD749"/>
  <c r="CE749"/>
  <c r="CF749"/>
  <c r="CG749"/>
  <c r="CH749"/>
  <c r="CI749"/>
  <c r="CJ749"/>
  <c r="CK749"/>
  <c r="CL749"/>
  <c r="CM749"/>
  <c r="CN749"/>
  <c r="CO749"/>
  <c r="CP749"/>
  <c r="CQ749"/>
  <c r="CR749"/>
  <c r="CC750"/>
  <c r="CD750"/>
  <c r="CE750"/>
  <c r="CF750"/>
  <c r="CG750"/>
  <c r="CH750"/>
  <c r="CI750"/>
  <c r="CJ750"/>
  <c r="CK750"/>
  <c r="CL750"/>
  <c r="CM750"/>
  <c r="CN750"/>
  <c r="CO750"/>
  <c r="CP750"/>
  <c r="CQ750"/>
  <c r="CR750"/>
  <c r="CC751"/>
  <c r="CD751"/>
  <c r="CE751"/>
  <c r="CF751"/>
  <c r="CG751"/>
  <c r="CH751"/>
  <c r="CI751"/>
  <c r="CJ751"/>
  <c r="CK751"/>
  <c r="CL751"/>
  <c r="CM751"/>
  <c r="CN751"/>
  <c r="CO751"/>
  <c r="CP751"/>
  <c r="CQ751"/>
  <c r="CR751"/>
  <c r="CC752"/>
  <c r="CD752"/>
  <c r="CE752"/>
  <c r="CF752"/>
  <c r="CG752"/>
  <c r="CH752"/>
  <c r="CI752"/>
  <c r="CJ752"/>
  <c r="CK752"/>
  <c r="CL752"/>
  <c r="CM752"/>
  <c r="CN752"/>
  <c r="CO752"/>
  <c r="CP752"/>
  <c r="CQ752"/>
  <c r="CR752"/>
  <c r="CC753"/>
  <c r="CD753"/>
  <c r="CE753"/>
  <c r="CF753"/>
  <c r="CG753"/>
  <c r="CH753"/>
  <c r="CI753"/>
  <c r="CJ753"/>
  <c r="CK753"/>
  <c r="CL753"/>
  <c r="CM753"/>
  <c r="CN753"/>
  <c r="CO753"/>
  <c r="CP753"/>
  <c r="CQ753"/>
  <c r="CR753"/>
  <c r="CC754"/>
  <c r="CD754"/>
  <c r="CE754"/>
  <c r="CF754"/>
  <c r="CG754"/>
  <c r="CH754"/>
  <c r="CI754"/>
  <c r="CJ754"/>
  <c r="CK754"/>
  <c r="CL754"/>
  <c r="CM754"/>
  <c r="CN754"/>
  <c r="CO754"/>
  <c r="CP754"/>
  <c r="CQ754"/>
  <c r="CR754"/>
  <c r="CC755"/>
  <c r="CD755"/>
  <c r="CE755"/>
  <c r="CF755"/>
  <c r="CG755"/>
  <c r="CH755"/>
  <c r="CI755"/>
  <c r="CJ755"/>
  <c r="CK755"/>
  <c r="CL755"/>
  <c r="CM755"/>
  <c r="CN755"/>
  <c r="CO755"/>
  <c r="CP755"/>
  <c r="CQ755"/>
  <c r="CR755"/>
  <c r="CC756"/>
  <c r="CD756"/>
  <c r="CE756"/>
  <c r="CF756"/>
  <c r="CG756"/>
  <c r="CH756"/>
  <c r="CI756"/>
  <c r="CJ756"/>
  <c r="CK756"/>
  <c r="CL756"/>
  <c r="CM756"/>
  <c r="CN756"/>
  <c r="CO756"/>
  <c r="CP756"/>
  <c r="CQ756"/>
  <c r="CR756"/>
  <c r="CC757"/>
  <c r="CD757"/>
  <c r="CE757"/>
  <c r="CF757"/>
  <c r="CG757"/>
  <c r="CH757"/>
  <c r="CI757"/>
  <c r="CJ757"/>
  <c r="CK757"/>
  <c r="CL757"/>
  <c r="CM757"/>
  <c r="CN757"/>
  <c r="CO757"/>
  <c r="CP757"/>
  <c r="CQ757"/>
  <c r="CR757"/>
  <c r="CC758"/>
  <c r="CD758"/>
  <c r="CE758"/>
  <c r="CF758"/>
  <c r="CG758"/>
  <c r="CH758"/>
  <c r="CI758"/>
  <c r="CJ758"/>
  <c r="CK758"/>
  <c r="CL758"/>
  <c r="CM758"/>
  <c r="CN758"/>
  <c r="CO758"/>
  <c r="CP758"/>
  <c r="CQ758"/>
  <c r="CR758"/>
  <c r="CC759"/>
  <c r="CD759"/>
  <c r="CE759"/>
  <c r="CF759"/>
  <c r="CG759"/>
  <c r="CH759"/>
  <c r="CI759"/>
  <c r="CJ759"/>
  <c r="CK759"/>
  <c r="CL759"/>
  <c r="CM759"/>
  <c r="CN759"/>
  <c r="CO759"/>
  <c r="CP759"/>
  <c r="CQ759"/>
  <c r="CR759"/>
  <c r="CC760"/>
  <c r="CD760"/>
  <c r="CE760"/>
  <c r="CF760"/>
  <c r="CG760"/>
  <c r="CH760"/>
  <c r="CI760"/>
  <c r="CJ760"/>
  <c r="CK760"/>
  <c r="CL760"/>
  <c r="CM760"/>
  <c r="CN760"/>
  <c r="CO760"/>
  <c r="CP760"/>
  <c r="CQ760"/>
  <c r="CR760"/>
  <c r="CC761"/>
  <c r="CD761"/>
  <c r="CE761"/>
  <c r="CF761"/>
  <c r="CG761"/>
  <c r="CH761"/>
  <c r="CI761"/>
  <c r="CJ761"/>
  <c r="CK761"/>
  <c r="CL761"/>
  <c r="CM761"/>
  <c r="CN761"/>
  <c r="CO761"/>
  <c r="CP761"/>
  <c r="CQ761"/>
  <c r="CR761"/>
  <c r="CC762"/>
  <c r="CD762"/>
  <c r="CE762"/>
  <c r="CF762"/>
  <c r="CG762"/>
  <c r="CH762"/>
  <c r="CI762"/>
  <c r="CJ762"/>
  <c r="CK762"/>
  <c r="CL762"/>
  <c r="CM762"/>
  <c r="CN762"/>
  <c r="CO762"/>
  <c r="CP762"/>
  <c r="CQ762"/>
  <c r="CR762"/>
  <c r="CC763"/>
  <c r="CD763"/>
  <c r="CE763"/>
  <c r="CF763"/>
  <c r="CG763"/>
  <c r="CH763"/>
  <c r="CI763"/>
  <c r="CJ763"/>
  <c r="CK763"/>
  <c r="CL763"/>
  <c r="CM763"/>
  <c r="CN763"/>
  <c r="CO763"/>
  <c r="CP763"/>
  <c r="CQ763"/>
  <c r="CR763"/>
  <c r="CC764"/>
  <c r="CD764"/>
  <c r="CE764"/>
  <c r="CF764"/>
  <c r="CG764"/>
  <c r="CH764"/>
  <c r="CI764"/>
  <c r="CJ764"/>
  <c r="CK764"/>
  <c r="CL764"/>
  <c r="CM764"/>
  <c r="CN764"/>
  <c r="CO764"/>
  <c r="CP764"/>
  <c r="CQ764"/>
  <c r="CR764"/>
  <c r="CC765"/>
  <c r="CD765"/>
  <c r="CE765"/>
  <c r="CF765"/>
  <c r="CG765"/>
  <c r="CH765"/>
  <c r="CI765"/>
  <c r="CJ765"/>
  <c r="CK765"/>
  <c r="CL765"/>
  <c r="CM765"/>
  <c r="CN765"/>
  <c r="CO765"/>
  <c r="CP765"/>
  <c r="CQ765"/>
  <c r="CR765"/>
  <c r="CC766"/>
  <c r="CD766"/>
  <c r="CE766"/>
  <c r="CF766"/>
  <c r="CG766"/>
  <c r="CH766"/>
  <c r="CI766"/>
  <c r="CJ766"/>
  <c r="CK766"/>
  <c r="CL766"/>
  <c r="CM766"/>
  <c r="CN766"/>
  <c r="CO766"/>
  <c r="CP766"/>
  <c r="CQ766"/>
  <c r="CR766"/>
  <c r="CC767"/>
  <c r="CD767"/>
  <c r="CE767"/>
  <c r="CF767"/>
  <c r="CG767"/>
  <c r="CH767"/>
  <c r="CI767"/>
  <c r="CJ767"/>
  <c r="CK767"/>
  <c r="CL767"/>
  <c r="CM767"/>
  <c r="CN767"/>
  <c r="CO767"/>
  <c r="CP767"/>
  <c r="CQ767"/>
  <c r="CR767"/>
  <c r="CC768"/>
  <c r="CD768"/>
  <c r="CE768"/>
  <c r="CF768"/>
  <c r="CG768"/>
  <c r="CH768"/>
  <c r="CI768"/>
  <c r="CJ768"/>
  <c r="CK768"/>
  <c r="CL768"/>
  <c r="CM768"/>
  <c r="CN768"/>
  <c r="CO768"/>
  <c r="CP768"/>
  <c r="CQ768"/>
  <c r="CR768"/>
  <c r="CC769"/>
  <c r="CD769"/>
  <c r="CE769"/>
  <c r="CF769"/>
  <c r="CG769"/>
  <c r="CH769"/>
  <c r="CI769"/>
  <c r="CJ769"/>
  <c r="CK769"/>
  <c r="CL769"/>
  <c r="CM769"/>
  <c r="CN769"/>
  <c r="CO769"/>
  <c r="CP769"/>
  <c r="CQ769"/>
  <c r="CR769"/>
  <c r="CC770"/>
  <c r="CD770"/>
  <c r="CE770"/>
  <c r="CF770"/>
  <c r="CG770"/>
  <c r="CH770"/>
  <c r="CI770"/>
  <c r="CJ770"/>
  <c r="CK770"/>
  <c r="CL770"/>
  <c r="CM770"/>
  <c r="CN770"/>
  <c r="CO770"/>
  <c r="CP770"/>
  <c r="CQ770"/>
  <c r="CR770"/>
  <c r="CC771"/>
  <c r="CD771"/>
  <c r="CE771"/>
  <c r="CF771"/>
  <c r="CG771"/>
  <c r="CH771"/>
  <c r="CI771"/>
  <c r="CJ771"/>
  <c r="CK771"/>
  <c r="CL771"/>
  <c r="CM771"/>
  <c r="CN771"/>
  <c r="CO771"/>
  <c r="CP771"/>
  <c r="CQ771"/>
  <c r="CR771"/>
  <c r="CC772"/>
  <c r="CD772"/>
  <c r="CE772"/>
  <c r="CF772"/>
  <c r="CG772"/>
  <c r="CH772"/>
  <c r="CI772"/>
  <c r="CJ772"/>
  <c r="CK772"/>
  <c r="CL772"/>
  <c r="CM772"/>
  <c r="CN772"/>
  <c r="CO772"/>
  <c r="CP772"/>
  <c r="CQ772"/>
  <c r="CR772"/>
  <c r="CC773"/>
  <c r="CD773"/>
  <c r="CE773"/>
  <c r="CF773"/>
  <c r="CG773"/>
  <c r="CH773"/>
  <c r="CI773"/>
  <c r="CJ773"/>
  <c r="CK773"/>
  <c r="CL773"/>
  <c r="CM773"/>
  <c r="CN773"/>
  <c r="CO773"/>
  <c r="CP773"/>
  <c r="CQ773"/>
  <c r="CR773"/>
  <c r="CC774"/>
  <c r="CD774"/>
  <c r="CE774"/>
  <c r="CF774"/>
  <c r="CG774"/>
  <c r="CH774"/>
  <c r="CI774"/>
  <c r="CJ774"/>
  <c r="CK774"/>
  <c r="CL774"/>
  <c r="CM774"/>
  <c r="CN774"/>
  <c r="CO774"/>
  <c r="CP774"/>
  <c r="CQ774"/>
  <c r="CR774"/>
  <c r="CC775"/>
  <c r="CD775"/>
  <c r="CE775"/>
  <c r="CF775"/>
  <c r="CG775"/>
  <c r="CH775"/>
  <c r="CI775"/>
  <c r="CJ775"/>
  <c r="CK775"/>
  <c r="CL775"/>
  <c r="CM775"/>
  <c r="CN775"/>
  <c r="CO775"/>
  <c r="CP775"/>
  <c r="CQ775"/>
  <c r="CR775"/>
  <c r="CC776"/>
  <c r="CD776"/>
  <c r="CE776"/>
  <c r="CF776"/>
  <c r="CG776"/>
  <c r="CH776"/>
  <c r="CI776"/>
  <c r="CJ776"/>
  <c r="CK776"/>
  <c r="CL776"/>
  <c r="CM776"/>
  <c r="CN776"/>
  <c r="CO776"/>
  <c r="CP776"/>
  <c r="CQ776"/>
  <c r="CR776"/>
  <c r="CC777"/>
  <c r="CD777"/>
  <c r="CE777"/>
  <c r="CF777"/>
  <c r="CG777"/>
  <c r="CH777"/>
  <c r="CI777"/>
  <c r="CJ777"/>
  <c r="CK777"/>
  <c r="CL777"/>
  <c r="CM777"/>
  <c r="CN777"/>
  <c r="CO777"/>
  <c r="CP777"/>
  <c r="CQ777"/>
  <c r="CR777"/>
  <c r="CC778"/>
  <c r="CD778"/>
  <c r="CE778"/>
  <c r="CF778"/>
  <c r="CG778"/>
  <c r="CH778"/>
  <c r="CI778"/>
  <c r="CJ778"/>
  <c r="CK778"/>
  <c r="CL778"/>
  <c r="CM778"/>
  <c r="CN778"/>
  <c r="CO778"/>
  <c r="CP778"/>
  <c r="CQ778"/>
  <c r="CR778"/>
  <c r="CC779"/>
  <c r="CD779"/>
  <c r="CE779"/>
  <c r="CF779"/>
  <c r="CG779"/>
  <c r="CH779"/>
  <c r="CI779"/>
  <c r="CJ779"/>
  <c r="CK779"/>
  <c r="CL779"/>
  <c r="CM779"/>
  <c r="CN779"/>
  <c r="CO779"/>
  <c r="CP779"/>
  <c r="CQ779"/>
  <c r="CR779"/>
  <c r="CC780"/>
  <c r="CD780"/>
  <c r="CE780"/>
  <c r="CF780"/>
  <c r="CG780"/>
  <c r="CH780"/>
  <c r="CI780"/>
  <c r="CJ780"/>
  <c r="CK780"/>
  <c r="CL780"/>
  <c r="CM780"/>
  <c r="CN780"/>
  <c r="CO780"/>
  <c r="CP780"/>
  <c r="CQ780"/>
  <c r="CR780"/>
  <c r="CC781"/>
  <c r="CD781"/>
  <c r="CE781"/>
  <c r="CF781"/>
  <c r="CG781"/>
  <c r="CH781"/>
  <c r="CI781"/>
  <c r="CJ781"/>
  <c r="CK781"/>
  <c r="CL781"/>
  <c r="CM781"/>
  <c r="CN781"/>
  <c r="CO781"/>
  <c r="CP781"/>
  <c r="CQ781"/>
  <c r="CR781"/>
  <c r="CC782"/>
  <c r="CD782"/>
  <c r="CE782"/>
  <c r="CF782"/>
  <c r="CG782"/>
  <c r="CH782"/>
  <c r="CI782"/>
  <c r="CJ782"/>
  <c r="CK782"/>
  <c r="CL782"/>
  <c r="CM782"/>
  <c r="CN782"/>
  <c r="CO782"/>
  <c r="CP782"/>
  <c r="CQ782"/>
  <c r="CR782"/>
  <c r="CC783"/>
  <c r="CD783"/>
  <c r="CE783"/>
  <c r="CF783"/>
  <c r="CG783"/>
  <c r="CH783"/>
  <c r="CI783"/>
  <c r="CJ783"/>
  <c r="CK783"/>
  <c r="CL783"/>
  <c r="CM783"/>
  <c r="CN783"/>
  <c r="CO783"/>
  <c r="CP783"/>
  <c r="CQ783"/>
  <c r="CR783"/>
  <c r="CC784"/>
  <c r="CD784"/>
  <c r="CE784"/>
  <c r="CF784"/>
  <c r="CG784"/>
  <c r="CH784"/>
  <c r="CI784"/>
  <c r="CJ784"/>
  <c r="CK784"/>
  <c r="CL784"/>
  <c r="CM784"/>
  <c r="CN784"/>
  <c r="CO784"/>
  <c r="CP784"/>
  <c r="CQ784"/>
  <c r="CR784"/>
  <c r="CC785"/>
  <c r="CD785"/>
  <c r="CE785"/>
  <c r="CF785"/>
  <c r="CG785"/>
  <c r="CH785"/>
  <c r="CI785"/>
  <c r="CJ785"/>
  <c r="CK785"/>
  <c r="CL785"/>
  <c r="CM785"/>
  <c r="CN785"/>
  <c r="CO785"/>
  <c r="CP785"/>
  <c r="CQ785"/>
  <c r="CR785"/>
  <c r="CC786"/>
  <c r="CD786"/>
  <c r="CE786"/>
  <c r="CF786"/>
  <c r="CG786"/>
  <c r="CH786"/>
  <c r="CI786"/>
  <c r="CJ786"/>
  <c r="CK786"/>
  <c r="CL786"/>
  <c r="CM786"/>
  <c r="CN786"/>
  <c r="CO786"/>
  <c r="CP786"/>
  <c r="CQ786"/>
  <c r="CR786"/>
  <c r="CC787"/>
  <c r="CD787"/>
  <c r="CE787"/>
  <c r="CF787"/>
  <c r="CG787"/>
  <c r="CH787"/>
  <c r="CI787"/>
  <c r="CJ787"/>
  <c r="CK787"/>
  <c r="CL787"/>
  <c r="CM787"/>
  <c r="CN787"/>
  <c r="CO787"/>
  <c r="CP787"/>
  <c r="CQ787"/>
  <c r="CR787"/>
  <c r="CC788"/>
  <c r="CD788"/>
  <c r="CE788"/>
  <c r="CF788"/>
  <c r="CG788"/>
  <c r="CH788"/>
  <c r="CI788"/>
  <c r="CJ788"/>
  <c r="CK788"/>
  <c r="CL788"/>
  <c r="CM788"/>
  <c r="CN788"/>
  <c r="CO788"/>
  <c r="CP788"/>
  <c r="CQ788"/>
  <c r="CR788"/>
  <c r="CC789"/>
  <c r="CD789"/>
  <c r="CE789"/>
  <c r="CF789"/>
  <c r="CG789"/>
  <c r="CH789"/>
  <c r="CI789"/>
  <c r="CJ789"/>
  <c r="CK789"/>
  <c r="CL789"/>
  <c r="CM789"/>
  <c r="CN789"/>
  <c r="CO789"/>
  <c r="CP789"/>
  <c r="CQ789"/>
  <c r="CR789"/>
  <c r="CC790"/>
  <c r="CD790"/>
  <c r="CE790"/>
  <c r="CF790"/>
  <c r="CG790"/>
  <c r="CH790"/>
  <c r="CI790"/>
  <c r="CJ790"/>
  <c r="CK790"/>
  <c r="CL790"/>
  <c r="CM790"/>
  <c r="CN790"/>
  <c r="CO790"/>
  <c r="CP790"/>
  <c r="CQ790"/>
  <c r="CR790"/>
  <c r="CC791"/>
  <c r="CD791"/>
  <c r="CE791"/>
  <c r="CF791"/>
  <c r="CG791"/>
  <c r="CH791"/>
  <c r="CI791"/>
  <c r="CJ791"/>
  <c r="CK791"/>
  <c r="CL791"/>
  <c r="CM791"/>
  <c r="CN791"/>
  <c r="CO791"/>
  <c r="CP791"/>
  <c r="CQ791"/>
  <c r="CR791"/>
  <c r="CC792"/>
  <c r="CD792"/>
  <c r="CE792"/>
  <c r="CF792"/>
  <c r="CG792"/>
  <c r="CH792"/>
  <c r="CI792"/>
  <c r="CJ792"/>
  <c r="CK792"/>
  <c r="CL792"/>
  <c r="CM792"/>
  <c r="CN792"/>
  <c r="CO792"/>
  <c r="CP792"/>
  <c r="CQ792"/>
  <c r="CR792"/>
  <c r="CC793"/>
  <c r="CD793"/>
  <c r="CE793"/>
  <c r="CF793"/>
  <c r="CG793"/>
  <c r="CH793"/>
  <c r="CI793"/>
  <c r="CJ793"/>
  <c r="CK793"/>
  <c r="CL793"/>
  <c r="CM793"/>
  <c r="CN793"/>
  <c r="CO793"/>
  <c r="CP793"/>
  <c r="CQ793"/>
  <c r="CR793"/>
  <c r="CC794"/>
  <c r="CD794"/>
  <c r="CE794"/>
  <c r="CF794"/>
  <c r="CG794"/>
  <c r="CH794"/>
  <c r="CI794"/>
  <c r="CJ794"/>
  <c r="CK794"/>
  <c r="CL794"/>
  <c r="CM794"/>
  <c r="CN794"/>
  <c r="CO794"/>
  <c r="CP794"/>
  <c r="CQ794"/>
  <c r="CR794"/>
  <c r="CC795"/>
  <c r="CD795"/>
  <c r="CE795"/>
  <c r="CF795"/>
  <c r="CG795"/>
  <c r="CH795"/>
  <c r="CI795"/>
  <c r="CJ795"/>
  <c r="CK795"/>
  <c r="CL795"/>
  <c r="CM795"/>
  <c r="CN795"/>
  <c r="CO795"/>
  <c r="CP795"/>
  <c r="CQ795"/>
  <c r="CR795"/>
  <c r="CC796"/>
  <c r="CD796"/>
  <c r="CE796"/>
  <c r="CF796"/>
  <c r="CG796"/>
  <c r="CH796"/>
  <c r="CI796"/>
  <c r="CJ796"/>
  <c r="CK796"/>
  <c r="CL796"/>
  <c r="CM796"/>
  <c r="CN796"/>
  <c r="CO796"/>
  <c r="CP796"/>
  <c r="CQ796"/>
  <c r="CR796"/>
  <c r="CC797"/>
  <c r="CD797"/>
  <c r="CE797"/>
  <c r="CF797"/>
  <c r="CG797"/>
  <c r="CH797"/>
  <c r="CI797"/>
  <c r="CJ797"/>
  <c r="CK797"/>
  <c r="CL797"/>
  <c r="CM797"/>
  <c r="CN797"/>
  <c r="CO797"/>
  <c r="CP797"/>
  <c r="CQ797"/>
  <c r="CR797"/>
  <c r="CC798"/>
  <c r="CD798"/>
  <c r="CE798"/>
  <c r="CF798"/>
  <c r="CG798"/>
  <c r="CH798"/>
  <c r="CI798"/>
  <c r="CJ798"/>
  <c r="CK798"/>
  <c r="CL798"/>
  <c r="CM798"/>
  <c r="CN798"/>
  <c r="CO798"/>
  <c r="CP798"/>
  <c r="CQ798"/>
  <c r="CR798"/>
  <c r="CC799"/>
  <c r="CD799"/>
  <c r="CE799"/>
  <c r="CF799"/>
  <c r="CG799"/>
  <c r="CH799"/>
  <c r="CI799"/>
  <c r="CJ799"/>
  <c r="CK799"/>
  <c r="CL799"/>
  <c r="CM799"/>
  <c r="CN799"/>
  <c r="CO799"/>
  <c r="CP799"/>
  <c r="CQ799"/>
  <c r="CR799"/>
  <c r="CC800"/>
  <c r="CD800"/>
  <c r="CE800"/>
  <c r="CF800"/>
  <c r="CG800"/>
  <c r="CH800"/>
  <c r="CI800"/>
  <c r="CJ800"/>
  <c r="CK800"/>
  <c r="CL800"/>
  <c r="CM800"/>
  <c r="CN800"/>
  <c r="CO800"/>
  <c r="CP800"/>
  <c r="CQ800"/>
  <c r="CR800"/>
  <c r="CC801"/>
  <c r="CD801"/>
  <c r="CE801"/>
  <c r="CF801"/>
  <c r="CG801"/>
  <c r="CH801"/>
  <c r="CI801"/>
  <c r="CJ801"/>
  <c r="CK801"/>
  <c r="CL801"/>
  <c r="CM801"/>
  <c r="CN801"/>
  <c r="CO801"/>
  <c r="CP801"/>
  <c r="CQ801"/>
  <c r="CR801"/>
  <c r="CC802"/>
  <c r="CD802"/>
  <c r="CE802"/>
  <c r="CF802"/>
  <c r="CG802"/>
  <c r="CH802"/>
  <c r="CI802"/>
  <c r="CJ802"/>
  <c r="CK802"/>
  <c r="CL802"/>
  <c r="CM802"/>
  <c r="CN802"/>
  <c r="CO802"/>
  <c r="CP802"/>
  <c r="CQ802"/>
  <c r="CR802"/>
  <c r="CC803"/>
  <c r="CD803"/>
  <c r="CE803"/>
  <c r="CF803"/>
  <c r="CG803"/>
  <c r="CH803"/>
  <c r="CI803"/>
  <c r="CJ803"/>
  <c r="CK803"/>
  <c r="CL803"/>
  <c r="CM803"/>
  <c r="CN803"/>
  <c r="CO803"/>
  <c r="CP803"/>
  <c r="CQ803"/>
  <c r="CR803"/>
  <c r="CC804"/>
  <c r="CD804"/>
  <c r="CE804"/>
  <c r="CF804"/>
  <c r="CG804"/>
  <c r="CH804"/>
  <c r="CI804"/>
  <c r="CJ804"/>
  <c r="CK804"/>
  <c r="CL804"/>
  <c r="CM804"/>
  <c r="CN804"/>
  <c r="CO804"/>
  <c r="CP804"/>
  <c r="CQ804"/>
  <c r="CR804"/>
  <c r="CC805"/>
  <c r="CD805"/>
  <c r="CE805"/>
  <c r="CF805"/>
  <c r="CG805"/>
  <c r="CH805"/>
  <c r="CI805"/>
  <c r="CJ805"/>
  <c r="CK805"/>
  <c r="CL805"/>
  <c r="CM805"/>
  <c r="CN805"/>
  <c r="CO805"/>
  <c r="CP805"/>
  <c r="CQ805"/>
  <c r="CR805"/>
  <c r="CC806"/>
  <c r="CD806"/>
  <c r="CE806"/>
  <c r="CF806"/>
  <c r="CG806"/>
  <c r="CH806"/>
  <c r="CI806"/>
  <c r="CJ806"/>
  <c r="CK806"/>
  <c r="CL806"/>
  <c r="CM806"/>
  <c r="CN806"/>
  <c r="CO806"/>
  <c r="CP806"/>
  <c r="CQ806"/>
  <c r="CR806"/>
  <c r="CC807"/>
  <c r="CD807"/>
  <c r="CE807"/>
  <c r="CF807"/>
  <c r="CG807"/>
  <c r="CH807"/>
  <c r="CI807"/>
  <c r="CJ807"/>
  <c r="CK807"/>
  <c r="CL807"/>
  <c r="CM807"/>
  <c r="CN807"/>
  <c r="CO807"/>
  <c r="CP807"/>
  <c r="CQ807"/>
  <c r="CR807"/>
  <c r="CC808"/>
  <c r="CD808"/>
  <c r="CE808"/>
  <c r="CF808"/>
  <c r="CG808"/>
  <c r="CH808"/>
  <c r="CI808"/>
  <c r="CJ808"/>
  <c r="CK808"/>
  <c r="CL808"/>
  <c r="CM808"/>
  <c r="CN808"/>
  <c r="CO808"/>
  <c r="CP808"/>
  <c r="CQ808"/>
  <c r="CR808"/>
  <c r="CC809"/>
  <c r="CD809"/>
  <c r="CE809"/>
  <c r="CF809"/>
  <c r="CG809"/>
  <c r="CH809"/>
  <c r="CI809"/>
  <c r="CJ809"/>
  <c r="CK809"/>
  <c r="CL809"/>
  <c r="CM809"/>
  <c r="CN809"/>
  <c r="CO809"/>
  <c r="CP809"/>
  <c r="CQ809"/>
  <c r="CR809"/>
  <c r="CC810"/>
  <c r="CD810"/>
  <c r="CE810"/>
  <c r="CF810"/>
  <c r="CG810"/>
  <c r="CH810"/>
  <c r="CI810"/>
  <c r="CJ810"/>
  <c r="CK810"/>
  <c r="CL810"/>
  <c r="CM810"/>
  <c r="CN810"/>
  <c r="CO810"/>
  <c r="CP810"/>
  <c r="CQ810"/>
  <c r="CR810"/>
  <c r="CC811"/>
  <c r="CD811"/>
  <c r="CE811"/>
  <c r="CF811"/>
  <c r="CG811"/>
  <c r="CH811"/>
  <c r="CI811"/>
  <c r="CJ811"/>
  <c r="CK811"/>
  <c r="CL811"/>
  <c r="CM811"/>
  <c r="CN811"/>
  <c r="CO811"/>
  <c r="CP811"/>
  <c r="CQ811"/>
  <c r="CR811"/>
  <c r="CC812"/>
  <c r="CD812"/>
  <c r="CE812"/>
  <c r="CF812"/>
  <c r="CG812"/>
  <c r="CH812"/>
  <c r="CI812"/>
  <c r="CJ812"/>
  <c r="CK812"/>
  <c r="CL812"/>
  <c r="CM812"/>
  <c r="CN812"/>
  <c r="CO812"/>
  <c r="CP812"/>
  <c r="CQ812"/>
  <c r="CR812"/>
  <c r="CC813"/>
  <c r="CD813"/>
  <c r="CE813"/>
  <c r="CF813"/>
  <c r="CG813"/>
  <c r="CH813"/>
  <c r="CI813"/>
  <c r="CJ813"/>
  <c r="CK813"/>
  <c r="CL813"/>
  <c r="CM813"/>
  <c r="CN813"/>
  <c r="CO813"/>
  <c r="CP813"/>
  <c r="CQ813"/>
  <c r="CR813"/>
  <c r="CC814"/>
  <c r="CD814"/>
  <c r="CE814"/>
  <c r="CF814"/>
  <c r="CG814"/>
  <c r="CH814"/>
  <c r="CI814"/>
  <c r="CJ814"/>
  <c r="CK814"/>
  <c r="CL814"/>
  <c r="CM814"/>
  <c r="CN814"/>
  <c r="CO814"/>
  <c r="CP814"/>
  <c r="CQ814"/>
  <c r="CR814"/>
  <c r="CC815"/>
  <c r="CD815"/>
  <c r="CE815"/>
  <c r="CF815"/>
  <c r="CG815"/>
  <c r="CH815"/>
  <c r="CI815"/>
  <c r="CJ815"/>
  <c r="CK815"/>
  <c r="CL815"/>
  <c r="CM815"/>
  <c r="CN815"/>
  <c r="CO815"/>
  <c r="CP815"/>
  <c r="CQ815"/>
  <c r="CR815"/>
  <c r="CC816"/>
  <c r="CD816"/>
  <c r="CE816"/>
  <c r="CF816"/>
  <c r="CG816"/>
  <c r="CH816"/>
  <c r="CI816"/>
  <c r="CJ816"/>
  <c r="CK816"/>
  <c r="CL816"/>
  <c r="CM816"/>
  <c r="CN816"/>
  <c r="CO816"/>
  <c r="CP816"/>
  <c r="CQ816"/>
  <c r="CR816"/>
  <c r="CC817"/>
  <c r="CD817"/>
  <c r="CE817"/>
  <c r="CF817"/>
  <c r="CG817"/>
  <c r="CH817"/>
  <c r="CI817"/>
  <c r="CJ817"/>
  <c r="CK817"/>
  <c r="CL817"/>
  <c r="CM817"/>
  <c r="CN817"/>
  <c r="CO817"/>
  <c r="CP817"/>
  <c r="CQ817"/>
  <c r="CR817"/>
  <c r="CC818"/>
  <c r="CD818"/>
  <c r="CE818"/>
  <c r="CF818"/>
  <c r="CG818"/>
  <c r="CH818"/>
  <c r="CI818"/>
  <c r="CJ818"/>
  <c r="CK818"/>
  <c r="CL818"/>
  <c r="CM818"/>
  <c r="CN818"/>
  <c r="CO818"/>
  <c r="CP818"/>
  <c r="CQ818"/>
  <c r="CR818"/>
  <c r="CC819"/>
  <c r="CD819"/>
  <c r="CE819"/>
  <c r="CF819"/>
  <c r="CG819"/>
  <c r="CH819"/>
  <c r="CI819"/>
  <c r="CJ819"/>
  <c r="CK819"/>
  <c r="CL819"/>
  <c r="CM819"/>
  <c r="CN819"/>
  <c r="CO819"/>
  <c r="CP819"/>
  <c r="CQ819"/>
  <c r="CR819"/>
  <c r="CC820"/>
  <c r="CD820"/>
  <c r="CE820"/>
  <c r="CF820"/>
  <c r="CG820"/>
  <c r="CH820"/>
  <c r="CI820"/>
  <c r="CJ820"/>
  <c r="CK820"/>
  <c r="CL820"/>
  <c r="CM820"/>
  <c r="CN820"/>
  <c r="CO820"/>
  <c r="CP820"/>
  <c r="CQ820"/>
  <c r="CR820"/>
  <c r="CC821"/>
  <c r="CD821"/>
  <c r="CE821"/>
  <c r="CF821"/>
  <c r="CG821"/>
  <c r="CH821"/>
  <c r="CI821"/>
  <c r="CJ821"/>
  <c r="CK821"/>
  <c r="CL821"/>
  <c r="CM821"/>
  <c r="CN821"/>
  <c r="CO821"/>
  <c r="CP821"/>
  <c r="CQ821"/>
  <c r="CR821"/>
  <c r="CC822"/>
  <c r="CD822"/>
  <c r="CE822"/>
  <c r="CF822"/>
  <c r="CG822"/>
  <c r="CH822"/>
  <c r="CI822"/>
  <c r="CJ822"/>
  <c r="CK822"/>
  <c r="CL822"/>
  <c r="CM822"/>
  <c r="CN822"/>
  <c r="CO822"/>
  <c r="CP822"/>
  <c r="CQ822"/>
  <c r="CR822"/>
  <c r="CC823"/>
  <c r="CD823"/>
  <c r="CE823"/>
  <c r="CF823"/>
  <c r="CG823"/>
  <c r="CH823"/>
  <c r="CI823"/>
  <c r="CJ823"/>
  <c r="CK823"/>
  <c r="CL823"/>
  <c r="CM823"/>
  <c r="CN823"/>
  <c r="CO823"/>
  <c r="CP823"/>
  <c r="CQ823"/>
  <c r="CR823"/>
  <c r="CC824"/>
  <c r="CD824"/>
  <c r="CE824"/>
  <c r="CF824"/>
  <c r="CG824"/>
  <c r="CH824"/>
  <c r="CI824"/>
  <c r="CJ824"/>
  <c r="CK824"/>
  <c r="CL824"/>
  <c r="CM824"/>
  <c r="CN824"/>
  <c r="CO824"/>
  <c r="CP824"/>
  <c r="CQ824"/>
  <c r="CR824"/>
  <c r="CC825"/>
  <c r="CD825"/>
  <c r="CE825"/>
  <c r="CF825"/>
  <c r="CG825"/>
  <c r="CH825"/>
  <c r="CI825"/>
  <c r="CJ825"/>
  <c r="CK825"/>
  <c r="CL825"/>
  <c r="CM825"/>
  <c r="CN825"/>
  <c r="CO825"/>
  <c r="CP825"/>
  <c r="CQ825"/>
  <c r="CR825"/>
  <c r="CC826"/>
  <c r="CD826"/>
  <c r="CE826"/>
  <c r="CF826"/>
  <c r="CG826"/>
  <c r="CH826"/>
  <c r="CI826"/>
  <c r="CJ826"/>
  <c r="CK826"/>
  <c r="CL826"/>
  <c r="CM826"/>
  <c r="CN826"/>
  <c r="CO826"/>
  <c r="CP826"/>
  <c r="CQ826"/>
  <c r="CR826"/>
  <c r="CC827"/>
  <c r="CD827"/>
  <c r="CE827"/>
  <c r="CF827"/>
  <c r="CG827"/>
  <c r="CH827"/>
  <c r="CI827"/>
  <c r="CJ827"/>
  <c r="CK827"/>
  <c r="CL827"/>
  <c r="CM827"/>
  <c r="CN827"/>
  <c r="CO827"/>
  <c r="CP827"/>
  <c r="CQ827"/>
  <c r="CR827"/>
  <c r="CC828"/>
  <c r="CD828"/>
  <c r="CE828"/>
  <c r="CF828"/>
  <c r="CG828"/>
  <c r="CH828"/>
  <c r="CI828"/>
  <c r="CJ828"/>
  <c r="CK828"/>
  <c r="CL828"/>
  <c r="CM828"/>
  <c r="CN828"/>
  <c r="CO828"/>
  <c r="CP828"/>
  <c r="CQ828"/>
  <c r="CR828"/>
  <c r="CC829"/>
  <c r="CD829"/>
  <c r="CE829"/>
  <c r="CF829"/>
  <c r="CG829"/>
  <c r="CH829"/>
  <c r="CI829"/>
  <c r="CJ829"/>
  <c r="CK829"/>
  <c r="CL829"/>
  <c r="CM829"/>
  <c r="CN829"/>
  <c r="CO829"/>
  <c r="CP829"/>
  <c r="CQ829"/>
  <c r="CR829"/>
  <c r="CC830"/>
  <c r="CD830"/>
  <c r="CE830"/>
  <c r="CF830"/>
  <c r="CG830"/>
  <c r="CH830"/>
  <c r="CI830"/>
  <c r="CJ830"/>
  <c r="CK830"/>
  <c r="CL830"/>
  <c r="CM830"/>
  <c r="CN830"/>
  <c r="CO830"/>
  <c r="CP830"/>
  <c r="CQ830"/>
  <c r="CR830"/>
  <c r="CC831"/>
  <c r="CD831"/>
  <c r="CE831"/>
  <c r="CF831"/>
  <c r="CG831"/>
  <c r="CH831"/>
  <c r="CI831"/>
  <c r="CJ831"/>
  <c r="CK831"/>
  <c r="CL831"/>
  <c r="CM831"/>
  <c r="CN831"/>
  <c r="CO831"/>
  <c r="CP831"/>
  <c r="CQ831"/>
  <c r="CR831"/>
  <c r="CC832"/>
  <c r="CD832"/>
  <c r="CE832"/>
  <c r="CF832"/>
  <c r="CG832"/>
  <c r="CH832"/>
  <c r="CI832"/>
  <c r="CJ832"/>
  <c r="CK832"/>
  <c r="CL832"/>
  <c r="CM832"/>
  <c r="CN832"/>
  <c r="CO832"/>
  <c r="CP832"/>
  <c r="CQ832"/>
  <c r="CR832"/>
  <c r="CC833"/>
  <c r="CD833"/>
  <c r="CE833"/>
  <c r="CF833"/>
  <c r="CG833"/>
  <c r="CH833"/>
  <c r="CI833"/>
  <c r="CJ833"/>
  <c r="CK833"/>
  <c r="CL833"/>
  <c r="CM833"/>
  <c r="CN833"/>
  <c r="CO833"/>
  <c r="CP833"/>
  <c r="CQ833"/>
  <c r="CR833"/>
  <c r="CC834"/>
  <c r="CD834"/>
  <c r="CE834"/>
  <c r="CF834"/>
  <c r="CG834"/>
  <c r="CH834"/>
  <c r="CI834"/>
  <c r="CJ834"/>
  <c r="CK834"/>
  <c r="CL834"/>
  <c r="CM834"/>
  <c r="CN834"/>
  <c r="CO834"/>
  <c r="CP834"/>
  <c r="CQ834"/>
  <c r="CR834"/>
  <c r="CC835"/>
  <c r="CD835"/>
  <c r="CE835"/>
  <c r="CF835"/>
  <c r="CG835"/>
  <c r="CH835"/>
  <c r="CI835"/>
  <c r="CJ835"/>
  <c r="CK835"/>
  <c r="CL835"/>
  <c r="CM835"/>
  <c r="CN835"/>
  <c r="CO835"/>
  <c r="CP835"/>
  <c r="CQ835"/>
  <c r="CR835"/>
  <c r="CC836"/>
  <c r="CD836"/>
  <c r="CE836"/>
  <c r="CF836"/>
  <c r="CG836"/>
  <c r="CH836"/>
  <c r="CI836"/>
  <c r="CJ836"/>
  <c r="CK836"/>
  <c r="CL836"/>
  <c r="CM836"/>
  <c r="CN836"/>
  <c r="CO836"/>
  <c r="CP836"/>
  <c r="CQ836"/>
  <c r="CR836"/>
  <c r="CC837"/>
  <c r="CD837"/>
  <c r="CE837"/>
  <c r="CF837"/>
  <c r="CG837"/>
  <c r="CH837"/>
  <c r="CI837"/>
  <c r="CJ837"/>
  <c r="CK837"/>
  <c r="CL837"/>
  <c r="CM837"/>
  <c r="CN837"/>
  <c r="CO837"/>
  <c r="CP837"/>
  <c r="CQ837"/>
  <c r="CR837"/>
  <c r="CC838"/>
  <c r="CD838"/>
  <c r="CE838"/>
  <c r="CF838"/>
  <c r="CG838"/>
  <c r="CH838"/>
  <c r="CI838"/>
  <c r="CJ838"/>
  <c r="CK838"/>
  <c r="CL838"/>
  <c r="CM838"/>
  <c r="CN838"/>
  <c r="CO838"/>
  <c r="CP838"/>
  <c r="CQ838"/>
  <c r="CR838"/>
  <c r="CC839"/>
  <c r="CD839"/>
  <c r="CE839"/>
  <c r="CF839"/>
  <c r="CG839"/>
  <c r="CH839"/>
  <c r="CI839"/>
  <c r="CJ839"/>
  <c r="CK839"/>
  <c r="CL839"/>
  <c r="CM839"/>
  <c r="CN839"/>
  <c r="CO839"/>
  <c r="CP839"/>
  <c r="CQ839"/>
  <c r="CR839"/>
  <c r="CC840"/>
  <c r="CD840"/>
  <c r="CE840"/>
  <c r="CF840"/>
  <c r="CG840"/>
  <c r="CH840"/>
  <c r="CI840"/>
  <c r="CJ840"/>
  <c r="CK840"/>
  <c r="CL840"/>
  <c r="CM840"/>
  <c r="CN840"/>
  <c r="CO840"/>
  <c r="CP840"/>
  <c r="CQ840"/>
  <c r="CR840"/>
  <c r="CC841"/>
  <c r="CD841"/>
  <c r="CE841"/>
  <c r="CF841"/>
  <c r="CG841"/>
  <c r="CH841"/>
  <c r="CI841"/>
  <c r="CJ841"/>
  <c r="CK841"/>
  <c r="CL841"/>
  <c r="CM841"/>
  <c r="CN841"/>
  <c r="CO841"/>
  <c r="CP841"/>
  <c r="CQ841"/>
  <c r="CR841"/>
  <c r="CC842"/>
  <c r="CD842"/>
  <c r="CE842"/>
  <c r="CF842"/>
  <c r="CG842"/>
  <c r="CH842"/>
  <c r="CI842"/>
  <c r="CJ842"/>
  <c r="CK842"/>
  <c r="CL842"/>
  <c r="CM842"/>
  <c r="CN842"/>
  <c r="CO842"/>
  <c r="CP842"/>
  <c r="CQ842"/>
  <c r="CR842"/>
  <c r="CC843"/>
  <c r="CD843"/>
  <c r="CE843"/>
  <c r="CF843"/>
  <c r="CG843"/>
  <c r="CH843"/>
  <c r="CI843"/>
  <c r="CJ843"/>
  <c r="CK843"/>
  <c r="CL843"/>
  <c r="CM843"/>
  <c r="CN843"/>
  <c r="CO843"/>
  <c r="CP843"/>
  <c r="CQ843"/>
  <c r="CR843"/>
  <c r="CC844"/>
  <c r="CD844"/>
  <c r="CE844"/>
  <c r="CF844"/>
  <c r="CG844"/>
  <c r="CH844"/>
  <c r="CI844"/>
  <c r="CJ844"/>
  <c r="CK844"/>
  <c r="CL844"/>
  <c r="CM844"/>
  <c r="CN844"/>
  <c r="CO844"/>
  <c r="CP844"/>
  <c r="CQ844"/>
  <c r="CR844"/>
  <c r="CC845"/>
  <c r="CD845"/>
  <c r="CE845"/>
  <c r="CF845"/>
  <c r="CP845" s="1"/>
  <c r="CG845"/>
  <c r="CH845"/>
  <c r="CI845"/>
  <c r="CJ845"/>
  <c r="CK845"/>
  <c r="CL845"/>
  <c r="CM845"/>
  <c r="CN845"/>
  <c r="CO845"/>
  <c r="CQ845"/>
  <c r="CR845"/>
  <c r="CC846"/>
  <c r="CD846"/>
  <c r="CE846"/>
  <c r="CF846"/>
  <c r="CP846" s="1"/>
  <c r="CG846"/>
  <c r="CH846"/>
  <c r="CI846"/>
  <c r="CJ846"/>
  <c r="CK846"/>
  <c r="CL846"/>
  <c r="CM846"/>
  <c r="CN846"/>
  <c r="CO846"/>
  <c r="CQ846"/>
  <c r="CR846"/>
  <c r="CC847"/>
  <c r="CD847"/>
  <c r="CE847"/>
  <c r="CF847"/>
  <c r="CP847" s="1"/>
  <c r="CG847"/>
  <c r="CH847"/>
  <c r="CI847"/>
  <c r="CJ847"/>
  <c r="CK847"/>
  <c r="CL847"/>
  <c r="CM847"/>
  <c r="CN847"/>
  <c r="CO847"/>
  <c r="CQ847"/>
  <c r="CR847"/>
  <c r="CC848"/>
  <c r="CD848"/>
  <c r="CE848"/>
  <c r="CF848"/>
  <c r="CP848" s="1"/>
  <c r="CG848"/>
  <c r="CH848"/>
  <c r="CI848"/>
  <c r="CJ848"/>
  <c r="CK848"/>
  <c r="CL848"/>
  <c r="CM848"/>
  <c r="CN848"/>
  <c r="CO848"/>
  <c r="CQ848"/>
  <c r="CR848"/>
  <c r="CC849"/>
  <c r="CD849"/>
  <c r="CE849"/>
  <c r="CF849"/>
  <c r="CP849" s="1"/>
  <c r="CG849"/>
  <c r="CH849"/>
  <c r="CI849"/>
  <c r="CJ849"/>
  <c r="CK849"/>
  <c r="CL849"/>
  <c r="CM849"/>
  <c r="CN849"/>
  <c r="CO849"/>
  <c r="CQ849"/>
  <c r="CR849"/>
  <c r="CC850"/>
  <c r="CD850"/>
  <c r="CE850"/>
  <c r="CF850"/>
  <c r="CP850" s="1"/>
  <c r="CG850"/>
  <c r="CH850"/>
  <c r="CI850"/>
  <c r="CJ850"/>
  <c r="CK850"/>
  <c r="CL850"/>
  <c r="CM850"/>
  <c r="CN850"/>
  <c r="CO850"/>
  <c r="CQ850"/>
  <c r="CR850"/>
  <c r="CC851"/>
  <c r="CD851"/>
  <c r="CE851"/>
  <c r="CF851"/>
  <c r="CP851" s="1"/>
  <c r="CG851"/>
  <c r="CH851"/>
  <c r="CI851"/>
  <c r="CJ851"/>
  <c r="CK851"/>
  <c r="CL851"/>
  <c r="CM851"/>
  <c r="CN851"/>
  <c r="CO851"/>
  <c r="CQ851"/>
  <c r="CR851"/>
  <c r="CC852"/>
  <c r="CD852"/>
  <c r="CE852"/>
  <c r="CF852"/>
  <c r="CP852" s="1"/>
  <c r="CG852"/>
  <c r="CH852"/>
  <c r="CI852"/>
  <c r="CJ852"/>
  <c r="CK852"/>
  <c r="CL852"/>
  <c r="CM852"/>
  <c r="CN852"/>
  <c r="CO852"/>
  <c r="CQ852"/>
  <c r="CR852"/>
  <c r="CC853"/>
  <c r="CD853"/>
  <c r="CE853"/>
  <c r="CF853"/>
  <c r="CP853" s="1"/>
  <c r="CG853"/>
  <c r="CH853"/>
  <c r="CI853"/>
  <c r="CJ853"/>
  <c r="CK853"/>
  <c r="CL853"/>
  <c r="CM853"/>
  <c r="CN853"/>
  <c r="CO853"/>
  <c r="CQ853"/>
  <c r="CR853"/>
  <c r="CC854"/>
  <c r="CD854"/>
  <c r="CE854"/>
  <c r="CF854"/>
  <c r="CP854" s="1"/>
  <c r="CG854"/>
  <c r="CH854"/>
  <c r="CI854"/>
  <c r="CJ854"/>
  <c r="CK854"/>
  <c r="CL854"/>
  <c r="CM854"/>
  <c r="CN854"/>
  <c r="CO854"/>
  <c r="CQ854"/>
  <c r="CR854"/>
  <c r="CC855"/>
  <c r="CD855"/>
  <c r="CE855"/>
  <c r="CF855"/>
  <c r="CP855" s="1"/>
  <c r="CG855"/>
  <c r="CH855"/>
  <c r="CI855"/>
  <c r="CJ855"/>
  <c r="CK855"/>
  <c r="CL855"/>
  <c r="CM855"/>
  <c r="CN855"/>
  <c r="CO855"/>
  <c r="CQ855"/>
  <c r="CR855"/>
  <c r="CC856"/>
  <c r="CD856"/>
  <c r="CE856"/>
  <c r="CF856"/>
  <c r="CP856" s="1"/>
  <c r="CG856"/>
  <c r="CH856"/>
  <c r="CI856"/>
  <c r="CJ856"/>
  <c r="CK856"/>
  <c r="CL856"/>
  <c r="CM856"/>
  <c r="CN856"/>
  <c r="CO856"/>
  <c r="CQ856"/>
  <c r="CR856"/>
  <c r="CC857"/>
  <c r="CD857"/>
  <c r="CE857"/>
  <c r="CF857"/>
  <c r="CP857" s="1"/>
  <c r="CG857"/>
  <c r="CH857"/>
  <c r="CI857"/>
  <c r="CJ857"/>
  <c r="CK857"/>
  <c r="CL857"/>
  <c r="CM857"/>
  <c r="CN857"/>
  <c r="CO857"/>
  <c r="CQ857"/>
  <c r="CR857"/>
  <c r="CC858"/>
  <c r="CD858"/>
  <c r="CE858"/>
  <c r="CF858"/>
  <c r="CP858" s="1"/>
  <c r="CG858"/>
  <c r="CH858"/>
  <c r="CI858"/>
  <c r="CJ858"/>
  <c r="CK858"/>
  <c r="CL858"/>
  <c r="CM858"/>
  <c r="CN858"/>
  <c r="CO858"/>
  <c r="CQ858"/>
  <c r="CR858"/>
  <c r="CC859"/>
  <c r="CD859"/>
  <c r="CE859"/>
  <c r="CF859"/>
  <c r="CP859" s="1"/>
  <c r="CG859"/>
  <c r="CH859"/>
  <c r="CI859"/>
  <c r="CJ859"/>
  <c r="CK859"/>
  <c r="CL859"/>
  <c r="CM859"/>
  <c r="CN859"/>
  <c r="CO859"/>
  <c r="CQ859"/>
  <c r="CR859"/>
  <c r="CC860"/>
  <c r="CD860"/>
  <c r="CE860"/>
  <c r="CF860"/>
  <c r="CP860" s="1"/>
  <c r="CG860"/>
  <c r="CH860"/>
  <c r="CI860"/>
  <c r="CJ860"/>
  <c r="CK860"/>
  <c r="CL860"/>
  <c r="CM860"/>
  <c r="CN860"/>
  <c r="CO860"/>
  <c r="CQ860"/>
  <c r="CR860"/>
  <c r="CC861"/>
  <c r="CD861"/>
  <c r="CE861"/>
  <c r="CF861"/>
  <c r="CP861" s="1"/>
  <c r="CG861"/>
  <c r="CH861"/>
  <c r="CI861"/>
  <c r="CJ861"/>
  <c r="CK861"/>
  <c r="CL861"/>
  <c r="CM861"/>
  <c r="CN861"/>
  <c r="CO861"/>
  <c r="CQ861"/>
  <c r="CR861"/>
  <c r="CC862"/>
  <c r="CD862"/>
  <c r="CE862"/>
  <c r="CF862"/>
  <c r="CP862" s="1"/>
  <c r="CG862"/>
  <c r="CH862"/>
  <c r="CI862"/>
  <c r="CJ862"/>
  <c r="CK862"/>
  <c r="CL862"/>
  <c r="CM862"/>
  <c r="CN862"/>
  <c r="CO862"/>
  <c r="CQ862"/>
  <c r="CR862"/>
  <c r="CC863"/>
  <c r="CD863"/>
  <c r="CE863"/>
  <c r="CF863"/>
  <c r="CP863" s="1"/>
  <c r="CG863"/>
  <c r="CH863"/>
  <c r="CI863"/>
  <c r="CJ863"/>
  <c r="CK863"/>
  <c r="CL863"/>
  <c r="CM863"/>
  <c r="CN863"/>
  <c r="CO863"/>
  <c r="CQ863"/>
  <c r="CR863"/>
  <c r="CC864"/>
  <c r="CD864"/>
  <c r="CE864"/>
  <c r="CF864"/>
  <c r="CP864" s="1"/>
  <c r="CG864"/>
  <c r="CH864"/>
  <c r="CI864"/>
  <c r="CJ864"/>
  <c r="CK864"/>
  <c r="CL864"/>
  <c r="CM864"/>
  <c r="CN864"/>
  <c r="CO864"/>
  <c r="CQ864"/>
  <c r="CR864"/>
  <c r="CC865"/>
  <c r="CD865"/>
  <c r="CE865"/>
  <c r="CF865"/>
  <c r="CP865" s="1"/>
  <c r="CG865"/>
  <c r="CH865"/>
  <c r="CI865"/>
  <c r="CJ865"/>
  <c r="CK865"/>
  <c r="CL865"/>
  <c r="CM865"/>
  <c r="CN865"/>
  <c r="CO865"/>
  <c r="CQ865"/>
  <c r="CR865"/>
  <c r="CC866"/>
  <c r="CD866"/>
  <c r="CE866"/>
  <c r="CF866"/>
  <c r="CP866" s="1"/>
  <c r="CG866"/>
  <c r="CH866"/>
  <c r="CI866"/>
  <c r="CJ866"/>
  <c r="CK866"/>
  <c r="CL866"/>
  <c r="CM866"/>
  <c r="CN866"/>
  <c r="CO866"/>
  <c r="CQ866"/>
  <c r="CR866"/>
  <c r="CC867"/>
  <c r="CD867"/>
  <c r="CE867"/>
  <c r="CF867"/>
  <c r="CP867" s="1"/>
  <c r="CG867"/>
  <c r="CH867"/>
  <c r="CI867"/>
  <c r="CJ867"/>
  <c r="CK867"/>
  <c r="CL867"/>
  <c r="CM867"/>
  <c r="CN867"/>
  <c r="CO867"/>
  <c r="CQ867"/>
  <c r="CR867"/>
  <c r="CC868"/>
  <c r="CD868"/>
  <c r="CE868"/>
  <c r="CF868"/>
  <c r="CP868" s="1"/>
  <c r="CG868"/>
  <c r="CH868"/>
  <c r="CI868"/>
  <c r="CJ868"/>
  <c r="CK868"/>
  <c r="CL868"/>
  <c r="CM868"/>
  <c r="CN868"/>
  <c r="CO868"/>
  <c r="CQ868"/>
  <c r="CR868"/>
  <c r="CC869"/>
  <c r="CD869"/>
  <c r="CE869"/>
  <c r="CF869"/>
  <c r="CP869" s="1"/>
  <c r="CG869"/>
  <c r="CH869"/>
  <c r="CI869"/>
  <c r="CJ869"/>
  <c r="CK869"/>
  <c r="CL869"/>
  <c r="CM869"/>
  <c r="CN869"/>
  <c r="CO869"/>
  <c r="CQ869"/>
  <c r="CR869"/>
  <c r="CC870"/>
  <c r="CD870"/>
  <c r="CE870"/>
  <c r="CF870"/>
  <c r="CP870" s="1"/>
  <c r="CG870"/>
  <c r="CH870"/>
  <c r="CI870"/>
  <c r="CJ870"/>
  <c r="CK870"/>
  <c r="CL870"/>
  <c r="CM870"/>
  <c r="CN870"/>
  <c r="CO870"/>
  <c r="CQ870"/>
  <c r="CR870"/>
  <c r="CC871"/>
  <c r="CD871"/>
  <c r="CE871"/>
  <c r="CF871"/>
  <c r="CP871" s="1"/>
  <c r="CG871"/>
  <c r="CH871"/>
  <c r="CI871"/>
  <c r="CJ871"/>
  <c r="CK871"/>
  <c r="CL871"/>
  <c r="CM871"/>
  <c r="CN871"/>
  <c r="CO871"/>
  <c r="CQ871"/>
  <c r="CR871"/>
  <c r="CC872"/>
  <c r="CD872"/>
  <c r="CE872"/>
  <c r="CF872"/>
  <c r="CP872" s="1"/>
  <c r="CG872"/>
  <c r="CH872"/>
  <c r="CI872"/>
  <c r="CJ872"/>
  <c r="CK872"/>
  <c r="CL872"/>
  <c r="CM872"/>
  <c r="CN872"/>
  <c r="CO872"/>
  <c r="CQ872"/>
  <c r="CR872"/>
  <c r="CC873"/>
  <c r="CD873"/>
  <c r="CE873"/>
  <c r="CF873"/>
  <c r="CP873" s="1"/>
  <c r="CG873"/>
  <c r="CH873"/>
  <c r="CI873"/>
  <c r="CJ873"/>
  <c r="CK873"/>
  <c r="CL873"/>
  <c r="CM873"/>
  <c r="CN873"/>
  <c r="CO873"/>
  <c r="CQ873"/>
  <c r="CR873"/>
  <c r="CC874"/>
  <c r="CD874"/>
  <c r="CE874"/>
  <c r="CF874"/>
  <c r="CP874" s="1"/>
  <c r="CG874"/>
  <c r="CH874"/>
  <c r="CI874"/>
  <c r="CJ874"/>
  <c r="CK874"/>
  <c r="CL874"/>
  <c r="CM874"/>
  <c r="CN874"/>
  <c r="CO874"/>
  <c r="CQ874"/>
  <c r="CR874"/>
  <c r="CC875"/>
  <c r="CD875"/>
  <c r="CE875"/>
  <c r="CF875"/>
  <c r="CP875" s="1"/>
  <c r="CG875"/>
  <c r="CH875"/>
  <c r="CI875"/>
  <c r="CJ875"/>
  <c r="CK875"/>
  <c r="CL875"/>
  <c r="CM875"/>
  <c r="CN875"/>
  <c r="CO875"/>
  <c r="CQ875"/>
  <c r="CR875"/>
  <c r="CC876"/>
  <c r="CD876"/>
  <c r="CE876"/>
  <c r="CF876"/>
  <c r="CP876" s="1"/>
  <c r="CG876"/>
  <c r="CH876"/>
  <c r="CI876"/>
  <c r="CJ876"/>
  <c r="CK876"/>
  <c r="CL876"/>
  <c r="CM876"/>
  <c r="CN876"/>
  <c r="CO876"/>
  <c r="CQ876"/>
  <c r="CR876"/>
  <c r="CC877"/>
  <c r="CD877"/>
  <c r="CE877"/>
  <c r="CF877"/>
  <c r="CP877" s="1"/>
  <c r="CG877"/>
  <c r="CH877"/>
  <c r="CI877"/>
  <c r="CJ877"/>
  <c r="CK877"/>
  <c r="CL877"/>
  <c r="CM877"/>
  <c r="CN877"/>
  <c r="CO877"/>
  <c r="CQ877"/>
  <c r="CR877"/>
  <c r="CC878"/>
  <c r="CD878"/>
  <c r="CE878"/>
  <c r="CF878"/>
  <c r="CP878" s="1"/>
  <c r="CG878"/>
  <c r="CH878"/>
  <c r="CI878"/>
  <c r="CJ878"/>
  <c r="CK878"/>
  <c r="CL878"/>
  <c r="CM878"/>
  <c r="CN878"/>
  <c r="CO878"/>
  <c r="CQ878"/>
  <c r="CR878"/>
  <c r="CC879"/>
  <c r="CD879"/>
  <c r="CE879"/>
  <c r="CF879"/>
  <c r="CP879" s="1"/>
  <c r="CG879"/>
  <c r="CH879"/>
  <c r="CI879"/>
  <c r="CJ879"/>
  <c r="CK879"/>
  <c r="CL879"/>
  <c r="CM879"/>
  <c r="CN879"/>
  <c r="CO879"/>
  <c r="CQ879"/>
  <c r="CR879"/>
  <c r="CC880"/>
  <c r="CD880"/>
  <c r="CE880"/>
  <c r="CF880"/>
  <c r="CP880" s="1"/>
  <c r="CG880"/>
  <c r="CH880"/>
  <c r="CI880"/>
  <c r="CJ880"/>
  <c r="CK880"/>
  <c r="CL880"/>
  <c r="CM880"/>
  <c r="CN880"/>
  <c r="CO880"/>
  <c r="CQ880"/>
  <c r="CR880"/>
  <c r="CC881"/>
  <c r="CD881"/>
  <c r="CE881"/>
  <c r="CF881"/>
  <c r="CP881" s="1"/>
  <c r="CG881"/>
  <c r="CH881"/>
  <c r="CI881"/>
  <c r="CJ881"/>
  <c r="CK881"/>
  <c r="CL881"/>
  <c r="CM881"/>
  <c r="CN881"/>
  <c r="CO881"/>
  <c r="CQ881"/>
  <c r="CR881"/>
  <c r="CC882"/>
  <c r="CD882"/>
  <c r="CE882"/>
  <c r="CF882"/>
  <c r="CP882" s="1"/>
  <c r="CG882"/>
  <c r="CH882"/>
  <c r="CI882"/>
  <c r="CJ882"/>
  <c r="CK882"/>
  <c r="CL882"/>
  <c r="CM882"/>
  <c r="CN882"/>
  <c r="CO882"/>
  <c r="CQ882"/>
  <c r="CR882"/>
  <c r="CC883"/>
  <c r="CD883"/>
  <c r="CE883"/>
  <c r="CF883"/>
  <c r="CP883" s="1"/>
  <c r="CG883"/>
  <c r="CH883"/>
  <c r="CI883"/>
  <c r="CJ883"/>
  <c r="CK883"/>
  <c r="CL883"/>
  <c r="CM883"/>
  <c r="CN883"/>
  <c r="CO883"/>
  <c r="CQ883"/>
  <c r="CR883"/>
  <c r="CC884"/>
  <c r="CD884"/>
  <c r="CE884"/>
  <c r="CF884"/>
  <c r="CP884" s="1"/>
  <c r="CG884"/>
  <c r="CH884"/>
  <c r="CI884"/>
  <c r="CJ884"/>
  <c r="CK884"/>
  <c r="CL884"/>
  <c r="CM884"/>
  <c r="CN884"/>
  <c r="CO884"/>
  <c r="CQ884"/>
  <c r="CR884"/>
  <c r="CC885"/>
  <c r="CD885"/>
  <c r="CE885"/>
  <c r="CF885"/>
  <c r="CP885" s="1"/>
  <c r="CG885"/>
  <c r="CH885"/>
  <c r="CI885"/>
  <c r="CJ885"/>
  <c r="CK885"/>
  <c r="CL885"/>
  <c r="CM885"/>
  <c r="CN885"/>
  <c r="CO885"/>
  <c r="CQ885"/>
  <c r="CR885"/>
  <c r="CC886"/>
  <c r="CD886"/>
  <c r="CE886"/>
  <c r="CF886"/>
  <c r="CP886" s="1"/>
  <c r="CG886"/>
  <c r="CH886"/>
  <c r="CI886"/>
  <c r="CJ886"/>
  <c r="CK886"/>
  <c r="CL886"/>
  <c r="CM886"/>
  <c r="CN886"/>
  <c r="CO886"/>
  <c r="CQ886"/>
  <c r="CR886"/>
  <c r="CC887"/>
  <c r="CD887"/>
  <c r="CE887"/>
  <c r="CF887"/>
  <c r="CP887" s="1"/>
  <c r="CG887"/>
  <c r="CH887"/>
  <c r="CI887"/>
  <c r="CJ887"/>
  <c r="CK887"/>
  <c r="CL887"/>
  <c r="CM887"/>
  <c r="CN887"/>
  <c r="CO887"/>
  <c r="CQ887"/>
  <c r="CR887"/>
  <c r="CC888"/>
  <c r="CD888"/>
  <c r="CE888"/>
  <c r="CF888"/>
  <c r="CP888" s="1"/>
  <c r="CG888"/>
  <c r="CH888"/>
  <c r="CI888"/>
  <c r="CJ888"/>
  <c r="CK888"/>
  <c r="CL888"/>
  <c r="CM888"/>
  <c r="CN888"/>
  <c r="CO888"/>
  <c r="CQ888"/>
  <c r="CR888"/>
  <c r="CC889"/>
  <c r="CD889"/>
  <c r="CE889"/>
  <c r="CF889"/>
  <c r="CP889" s="1"/>
  <c r="CG889"/>
  <c r="CH889"/>
  <c r="CI889"/>
  <c r="CJ889"/>
  <c r="CK889"/>
  <c r="CL889"/>
  <c r="CM889"/>
  <c r="CN889"/>
  <c r="CO889"/>
  <c r="CQ889"/>
  <c r="CR889"/>
  <c r="CC890"/>
  <c r="CD890"/>
  <c r="CE890"/>
  <c r="CF890"/>
  <c r="CP890" s="1"/>
  <c r="CG890"/>
  <c r="CH890"/>
  <c r="CI890"/>
  <c r="CJ890"/>
  <c r="CK890"/>
  <c r="CL890"/>
  <c r="CM890"/>
  <c r="CN890"/>
  <c r="CO890"/>
  <c r="CQ890"/>
  <c r="CR890"/>
  <c r="CC891"/>
  <c r="CD891"/>
  <c r="CE891"/>
  <c r="CF891"/>
  <c r="CP891" s="1"/>
  <c r="CG891"/>
  <c r="CH891"/>
  <c r="CI891"/>
  <c r="CJ891"/>
  <c r="CK891"/>
  <c r="CL891"/>
  <c r="CM891"/>
  <c r="CN891"/>
  <c r="CO891"/>
  <c r="CQ891"/>
  <c r="CR891"/>
  <c r="CC892"/>
  <c r="CD892"/>
  <c r="CE892"/>
  <c r="CF892"/>
  <c r="CP892" s="1"/>
  <c r="CG892"/>
  <c r="CH892"/>
  <c r="CI892"/>
  <c r="CJ892"/>
  <c r="CK892"/>
  <c r="CL892"/>
  <c r="CM892"/>
  <c r="CN892"/>
  <c r="CO892"/>
  <c r="CQ892"/>
  <c r="CR892"/>
  <c r="CC893"/>
  <c r="CD893"/>
  <c r="CE893"/>
  <c r="CF893"/>
  <c r="CP893" s="1"/>
  <c r="CG893"/>
  <c r="CH893"/>
  <c r="CI893"/>
  <c r="CJ893"/>
  <c r="CK893"/>
  <c r="CL893"/>
  <c r="CM893"/>
  <c r="CN893"/>
  <c r="CO893"/>
  <c r="CQ893"/>
  <c r="CR893"/>
  <c r="CC894"/>
  <c r="CD894"/>
  <c r="CE894"/>
  <c r="CF894"/>
  <c r="CP894" s="1"/>
  <c r="CG894"/>
  <c r="CH894"/>
  <c r="CI894"/>
  <c r="CJ894"/>
  <c r="CK894"/>
  <c r="CL894"/>
  <c r="CM894"/>
  <c r="CN894"/>
  <c r="CO894"/>
  <c r="CQ894"/>
  <c r="CR894"/>
  <c r="CC895"/>
  <c r="CD895"/>
  <c r="CE895"/>
  <c r="CF895"/>
  <c r="CP895" s="1"/>
  <c r="CG895"/>
  <c r="CH895"/>
  <c r="CI895"/>
  <c r="CJ895"/>
  <c r="CK895"/>
  <c r="CL895"/>
  <c r="CM895"/>
  <c r="CN895"/>
  <c r="CO895"/>
  <c r="CQ895"/>
  <c r="CR895"/>
  <c r="CC896"/>
  <c r="CD896"/>
  <c r="CE896"/>
  <c r="CF896"/>
  <c r="CP896" s="1"/>
  <c r="CG896"/>
  <c r="CH896"/>
  <c r="CI896"/>
  <c r="CJ896"/>
  <c r="CK896"/>
  <c r="CL896"/>
  <c r="CM896"/>
  <c r="CN896"/>
  <c r="CO896"/>
  <c r="CQ896"/>
  <c r="CR896"/>
  <c r="CC897"/>
  <c r="CD897"/>
  <c r="CE897"/>
  <c r="CF897"/>
  <c r="CP897" s="1"/>
  <c r="CG897"/>
  <c r="CH897"/>
  <c r="CI897"/>
  <c r="CJ897"/>
  <c r="CK897"/>
  <c r="CL897"/>
  <c r="CM897"/>
  <c r="CN897"/>
  <c r="CO897"/>
  <c r="CQ897"/>
  <c r="CR897"/>
  <c r="CC898"/>
  <c r="CD898"/>
  <c r="CE898"/>
  <c r="CF898"/>
  <c r="CP898" s="1"/>
  <c r="CG898"/>
  <c r="CH898"/>
  <c r="CI898"/>
  <c r="CJ898"/>
  <c r="CK898"/>
  <c r="CL898"/>
  <c r="CM898"/>
  <c r="CN898"/>
  <c r="CO898"/>
  <c r="CQ898"/>
  <c r="CR898"/>
  <c r="CC899"/>
  <c r="CD899"/>
  <c r="CE899"/>
  <c r="CF899"/>
  <c r="CP899" s="1"/>
  <c r="CG899"/>
  <c r="CH899"/>
  <c r="CI899"/>
  <c r="CJ899"/>
  <c r="CK899"/>
  <c r="CL899"/>
  <c r="CM899"/>
  <c r="CN899"/>
  <c r="CO899"/>
  <c r="CQ899"/>
  <c r="CR899"/>
  <c r="CC900"/>
  <c r="CD900"/>
  <c r="CE900"/>
  <c r="CF900"/>
  <c r="CP900" s="1"/>
  <c r="CG900"/>
  <c r="CH900"/>
  <c r="CI900"/>
  <c r="CJ900"/>
  <c r="CK900"/>
  <c r="CL900"/>
  <c r="CM900"/>
  <c r="CN900"/>
  <c r="CO900"/>
  <c r="CQ900"/>
  <c r="CR900"/>
  <c r="CC901"/>
  <c r="CD901"/>
  <c r="CE901"/>
  <c r="CF901"/>
  <c r="CP901" s="1"/>
  <c r="CG901"/>
  <c r="CH901"/>
  <c r="CI901"/>
  <c r="CJ901"/>
  <c r="CK901"/>
  <c r="CL901"/>
  <c r="CM901"/>
  <c r="CN901"/>
  <c r="CO901"/>
  <c r="CQ901"/>
  <c r="CR901"/>
  <c r="CC902"/>
  <c r="CD902"/>
  <c r="CE902"/>
  <c r="CF902"/>
  <c r="CP902" s="1"/>
  <c r="CG902"/>
  <c r="CH902"/>
  <c r="CI902"/>
  <c r="CJ902"/>
  <c r="CK902"/>
  <c r="CL902"/>
  <c r="CM902"/>
  <c r="CN902"/>
  <c r="CO902"/>
  <c r="CQ902"/>
  <c r="CR902"/>
  <c r="CC903"/>
  <c r="CD903"/>
  <c r="CE903"/>
  <c r="CF903"/>
  <c r="CP903" s="1"/>
  <c r="CG903"/>
  <c r="CH903"/>
  <c r="CI903"/>
  <c r="CJ903"/>
  <c r="CK903"/>
  <c r="CL903"/>
  <c r="CM903"/>
  <c r="CN903"/>
  <c r="CO903"/>
  <c r="CQ903"/>
  <c r="CR903"/>
  <c r="CC904"/>
  <c r="CD904"/>
  <c r="CE904"/>
  <c r="CF904"/>
  <c r="CP904" s="1"/>
  <c r="CG904"/>
  <c r="CH904"/>
  <c r="CI904"/>
  <c r="CJ904"/>
  <c r="CK904"/>
  <c r="CL904"/>
  <c r="CM904"/>
  <c r="CN904"/>
  <c r="CO904"/>
  <c r="CQ904"/>
  <c r="CR904"/>
  <c r="CC905"/>
  <c r="CD905"/>
  <c r="CE905"/>
  <c r="CF905"/>
  <c r="CP905" s="1"/>
  <c r="CG905"/>
  <c r="CH905"/>
  <c r="CI905"/>
  <c r="CJ905"/>
  <c r="CK905"/>
  <c r="CL905"/>
  <c r="CM905"/>
  <c r="CN905"/>
  <c r="CO905"/>
  <c r="CQ905"/>
  <c r="CR905"/>
  <c r="CC906"/>
  <c r="CD906"/>
  <c r="CE906"/>
  <c r="CF906"/>
  <c r="CP906" s="1"/>
  <c r="CG906"/>
  <c r="CH906"/>
  <c r="CI906"/>
  <c r="CJ906"/>
  <c r="CK906"/>
  <c r="CL906"/>
  <c r="CM906"/>
  <c r="CN906"/>
  <c r="CO906"/>
  <c r="CQ906"/>
  <c r="CR906"/>
  <c r="CC907"/>
  <c r="CD907"/>
  <c r="CE907"/>
  <c r="CF907"/>
  <c r="CP907" s="1"/>
  <c r="CG907"/>
  <c r="CH907"/>
  <c r="CI907"/>
  <c r="CJ907"/>
  <c r="CK907"/>
  <c r="CL907"/>
  <c r="CM907"/>
  <c r="CN907"/>
  <c r="CO907"/>
  <c r="CQ907"/>
  <c r="CR907"/>
  <c r="CC908"/>
  <c r="CD908"/>
  <c r="CE908"/>
  <c r="CF908"/>
  <c r="CP908" s="1"/>
  <c r="CG908"/>
  <c r="CH908"/>
  <c r="CI908"/>
  <c r="CJ908"/>
  <c r="CK908"/>
  <c r="CL908"/>
  <c r="CM908"/>
  <c r="CN908"/>
  <c r="CO908"/>
  <c r="CQ908"/>
  <c r="CR908"/>
  <c r="CC909"/>
  <c r="CD909"/>
  <c r="CE909"/>
  <c r="CF909"/>
  <c r="CP909" s="1"/>
  <c r="CG909"/>
  <c r="CH909"/>
  <c r="CI909"/>
  <c r="CJ909"/>
  <c r="CK909"/>
  <c r="CL909"/>
  <c r="CM909"/>
  <c r="CN909"/>
  <c r="CO909"/>
  <c r="CQ909"/>
  <c r="CR909"/>
  <c r="CC910"/>
  <c r="CD910"/>
  <c r="CE910"/>
  <c r="CF910"/>
  <c r="CP910" s="1"/>
  <c r="CG910"/>
  <c r="CH910"/>
  <c r="CI910"/>
  <c r="CJ910"/>
  <c r="CK910"/>
  <c r="CL910"/>
  <c r="CM910"/>
  <c r="CN910"/>
  <c r="CO910"/>
  <c r="CQ910"/>
  <c r="CR910"/>
  <c r="CC911"/>
  <c r="CD911"/>
  <c r="CE911"/>
  <c r="CF911"/>
  <c r="CP911" s="1"/>
  <c r="CG911"/>
  <c r="CH911"/>
  <c r="CI911"/>
  <c r="CJ911"/>
  <c r="CK911"/>
  <c r="CL911"/>
  <c r="CM911"/>
  <c r="CN911"/>
  <c r="CO911"/>
  <c r="CQ911"/>
  <c r="CR911"/>
  <c r="CC912"/>
  <c r="CD912"/>
  <c r="CE912"/>
  <c r="CF912"/>
  <c r="CP912" s="1"/>
  <c r="CG912"/>
  <c r="CH912"/>
  <c r="CI912"/>
  <c r="CJ912"/>
  <c r="CK912"/>
  <c r="CL912"/>
  <c r="CM912"/>
  <c r="CN912"/>
  <c r="CO912"/>
  <c r="CQ912"/>
  <c r="CR912"/>
  <c r="CC913"/>
  <c r="CD913"/>
  <c r="CE913"/>
  <c r="CF913"/>
  <c r="CG913"/>
  <c r="CH913"/>
  <c r="CI913"/>
  <c r="CJ913"/>
  <c r="CK913"/>
  <c r="CL913"/>
  <c r="CM913"/>
  <c r="CN913"/>
  <c r="CO913"/>
  <c r="CP913"/>
  <c r="CQ913"/>
  <c r="CR913"/>
  <c r="CC914"/>
  <c r="CD914"/>
  <c r="CE914"/>
  <c r="CF914"/>
  <c r="CG914"/>
  <c r="CH914"/>
  <c r="CI914"/>
  <c r="CJ914"/>
  <c r="CK914"/>
  <c r="CL914"/>
  <c r="CM914"/>
  <c r="CN914"/>
  <c r="CO914"/>
  <c r="CP914"/>
  <c r="CQ914"/>
  <c r="CR914"/>
  <c r="CC915"/>
  <c r="CD915"/>
  <c r="CE915"/>
  <c r="CF915"/>
  <c r="CG915"/>
  <c r="CH915"/>
  <c r="CI915"/>
  <c r="CJ915"/>
  <c r="CK915"/>
  <c r="CL915"/>
  <c r="CM915"/>
  <c r="CN915"/>
  <c r="CO915"/>
  <c r="CP915"/>
  <c r="CQ915"/>
  <c r="CR915"/>
  <c r="CC916"/>
  <c r="CD916"/>
  <c r="CE916"/>
  <c r="CF916"/>
  <c r="CG916"/>
  <c r="CH916"/>
  <c r="CI916"/>
  <c r="CJ916"/>
  <c r="CK916"/>
  <c r="CL916"/>
  <c r="CM916"/>
  <c r="CN916"/>
  <c r="CO916"/>
  <c r="CP916"/>
  <c r="CQ916"/>
  <c r="CR916"/>
  <c r="CC917"/>
  <c r="CD917"/>
  <c r="CE917"/>
  <c r="CF917"/>
  <c r="CG917"/>
  <c r="CH917"/>
  <c r="CI917"/>
  <c r="CJ917"/>
  <c r="CK917"/>
  <c r="CL917"/>
  <c r="CM917"/>
  <c r="CN917"/>
  <c r="CO917"/>
  <c r="CP917"/>
  <c r="CQ917"/>
  <c r="CR917"/>
  <c r="CC918"/>
  <c r="CD918"/>
  <c r="CE918"/>
  <c r="CF918"/>
  <c r="CG918"/>
  <c r="CH918"/>
  <c r="CI918"/>
  <c r="CJ918"/>
  <c r="CK918"/>
  <c r="CL918"/>
  <c r="CM918"/>
  <c r="CN918"/>
  <c r="CO918"/>
  <c r="CP918"/>
  <c r="CQ918"/>
  <c r="CR918"/>
  <c r="CC919"/>
  <c r="CD919"/>
  <c r="CE919"/>
  <c r="CF919"/>
  <c r="CG919"/>
  <c r="CH919"/>
  <c r="CI919"/>
  <c r="CJ919"/>
  <c r="CK919"/>
  <c r="CL919"/>
  <c r="CM919"/>
  <c r="CN919"/>
  <c r="CO919"/>
  <c r="CP919"/>
  <c r="CQ919"/>
  <c r="CR919"/>
  <c r="CC920"/>
  <c r="CD920"/>
  <c r="CE920"/>
  <c r="CF920"/>
  <c r="CG920"/>
  <c r="CH920"/>
  <c r="CI920"/>
  <c r="CJ920"/>
  <c r="CK920"/>
  <c r="CL920"/>
  <c r="CM920"/>
  <c r="CN920"/>
  <c r="CO920"/>
  <c r="CP920"/>
  <c r="CQ920"/>
  <c r="CR920"/>
  <c r="CC921"/>
  <c r="CD921"/>
  <c r="CE921"/>
  <c r="CF921"/>
  <c r="CG921"/>
  <c r="CH921"/>
  <c r="CI921"/>
  <c r="CJ921"/>
  <c r="CK921"/>
  <c r="CL921"/>
  <c r="CM921"/>
  <c r="CN921"/>
  <c r="CO921"/>
  <c r="CP921"/>
  <c r="CQ921"/>
  <c r="CR921"/>
  <c r="CC922"/>
  <c r="CD922"/>
  <c r="CE922"/>
  <c r="CF922"/>
  <c r="CG922"/>
  <c r="CH922"/>
  <c r="CI922"/>
  <c r="CJ922"/>
  <c r="CK922"/>
  <c r="CL922"/>
  <c r="CM922"/>
  <c r="CN922"/>
  <c r="CO922"/>
  <c r="CP922"/>
  <c r="CQ922"/>
  <c r="CR922"/>
  <c r="CC923"/>
  <c r="CD923"/>
  <c r="CE923"/>
  <c r="CF923"/>
  <c r="CG923"/>
  <c r="CH923"/>
  <c r="CI923"/>
  <c r="CJ923"/>
  <c r="CK923"/>
  <c r="CL923"/>
  <c r="CM923"/>
  <c r="CN923"/>
  <c r="CO923"/>
  <c r="CP923"/>
  <c r="CQ923"/>
  <c r="CR923"/>
  <c r="CC924"/>
  <c r="CD924"/>
  <c r="CE924"/>
  <c r="CF924"/>
  <c r="CG924"/>
  <c r="CH924"/>
  <c r="CI924"/>
  <c r="CJ924"/>
  <c r="CK924"/>
  <c r="CL924"/>
  <c r="CM924"/>
  <c r="CN924"/>
  <c r="CO924"/>
  <c r="CP924"/>
  <c r="CQ924"/>
  <c r="CR924"/>
  <c r="CC925"/>
  <c r="CD925"/>
  <c r="CE925"/>
  <c r="CF925"/>
  <c r="CG925"/>
  <c r="CH925"/>
  <c r="CI925"/>
  <c r="CJ925"/>
  <c r="CK925"/>
  <c r="CL925"/>
  <c r="CM925"/>
  <c r="CN925"/>
  <c r="CO925"/>
  <c r="CP925"/>
  <c r="CQ925"/>
  <c r="CR925"/>
  <c r="CC926"/>
  <c r="CD926"/>
  <c r="CE926"/>
  <c r="CF926"/>
  <c r="CG926"/>
  <c r="CH926"/>
  <c r="CI926"/>
  <c r="CJ926"/>
  <c r="CK926"/>
  <c r="CL926"/>
  <c r="CM926"/>
  <c r="CN926"/>
  <c r="CO926"/>
  <c r="CP926"/>
  <c r="CQ926"/>
  <c r="CR926"/>
  <c r="CC927"/>
  <c r="CD927"/>
  <c r="CE927"/>
  <c r="CF927"/>
  <c r="CG927"/>
  <c r="CH927"/>
  <c r="CI927"/>
  <c r="CJ927"/>
  <c r="CK927"/>
  <c r="CL927"/>
  <c r="CM927"/>
  <c r="CN927"/>
  <c r="CO927"/>
  <c r="CP927"/>
  <c r="CQ927"/>
  <c r="CR927"/>
  <c r="CC928"/>
  <c r="CD928"/>
  <c r="CE928"/>
  <c r="CF928"/>
  <c r="CG928"/>
  <c r="CH928"/>
  <c r="CI928"/>
  <c r="CJ928"/>
  <c r="CK928"/>
  <c r="CL928"/>
  <c r="CM928"/>
  <c r="CN928"/>
  <c r="CO928"/>
  <c r="CP928"/>
  <c r="CQ928"/>
  <c r="CR928"/>
  <c r="CC929"/>
  <c r="CD929"/>
  <c r="CE929"/>
  <c r="CF929"/>
  <c r="CG929"/>
  <c r="CH929"/>
  <c r="CI929"/>
  <c r="CJ929"/>
  <c r="CK929"/>
  <c r="CL929"/>
  <c r="CM929"/>
  <c r="CN929"/>
  <c r="CO929"/>
  <c r="CP929"/>
  <c r="CQ929"/>
  <c r="CR929"/>
  <c r="CC930"/>
  <c r="CD930"/>
  <c r="CE930"/>
  <c r="CF930"/>
  <c r="CG930"/>
  <c r="CH930"/>
  <c r="CI930"/>
  <c r="CJ930"/>
  <c r="CK930"/>
  <c r="CL930"/>
  <c r="CM930"/>
  <c r="CN930"/>
  <c r="CO930"/>
  <c r="CP930"/>
  <c r="CQ930"/>
  <c r="CR930"/>
  <c r="CC931"/>
  <c r="CD931"/>
  <c r="CE931"/>
  <c r="CF931"/>
  <c r="CG931"/>
  <c r="CH931"/>
  <c r="CI931"/>
  <c r="CJ931"/>
  <c r="CK931"/>
  <c r="CL931"/>
  <c r="CM931"/>
  <c r="CN931"/>
  <c r="CO931"/>
  <c r="CP931"/>
  <c r="CQ931"/>
  <c r="CR931"/>
  <c r="CC932"/>
  <c r="CD932"/>
  <c r="CE932"/>
  <c r="CF932"/>
  <c r="CG932"/>
  <c r="CH932"/>
  <c r="CI932"/>
  <c r="CJ932"/>
  <c r="CK932"/>
  <c r="CL932"/>
  <c r="CM932"/>
  <c r="CN932"/>
  <c r="CO932"/>
  <c r="CP932"/>
  <c r="CQ932"/>
  <c r="CR932"/>
  <c r="CC933"/>
  <c r="CD933"/>
  <c r="CE933"/>
  <c r="CF933"/>
  <c r="CG933"/>
  <c r="CH933"/>
  <c r="CI933"/>
  <c r="CJ933"/>
  <c r="CK933"/>
  <c r="CL933"/>
  <c r="CM933"/>
  <c r="CN933"/>
  <c r="CO933"/>
  <c r="CP933"/>
  <c r="CQ933"/>
  <c r="CR933"/>
  <c r="CC934"/>
  <c r="CD934"/>
  <c r="CE934"/>
  <c r="CF934"/>
  <c r="CG934"/>
  <c r="CH934"/>
  <c r="CI934"/>
  <c r="CJ934"/>
  <c r="CK934"/>
  <c r="CL934"/>
  <c r="CM934"/>
  <c r="CN934"/>
  <c r="CO934"/>
  <c r="CP934"/>
  <c r="CQ934"/>
  <c r="CR934"/>
  <c r="CC935"/>
  <c r="CD935"/>
  <c r="CE935"/>
  <c r="CF935"/>
  <c r="CG935"/>
  <c r="CH935"/>
  <c r="CI935"/>
  <c r="CJ935"/>
  <c r="CK935"/>
  <c r="CL935"/>
  <c r="CM935"/>
  <c r="CN935"/>
  <c r="CO935"/>
  <c r="CP935"/>
  <c r="CQ935"/>
  <c r="CR935"/>
  <c r="CC936"/>
  <c r="CD936"/>
  <c r="CE936"/>
  <c r="CF936"/>
  <c r="CG936"/>
  <c r="CH936"/>
  <c r="CI936"/>
  <c r="CJ936"/>
  <c r="CK936"/>
  <c r="CL936"/>
  <c r="CM936"/>
  <c r="CN936"/>
  <c r="CO936"/>
  <c r="CP936"/>
  <c r="CQ936"/>
  <c r="CR936"/>
  <c r="CC937"/>
  <c r="CD937"/>
  <c r="CE937"/>
  <c r="CF937"/>
  <c r="CG937"/>
  <c r="CH937"/>
  <c r="CI937"/>
  <c r="CJ937"/>
  <c r="CK937"/>
  <c r="CL937"/>
  <c r="CM937"/>
  <c r="CN937"/>
  <c r="CO937"/>
  <c r="CP937"/>
  <c r="CQ937"/>
  <c r="CR937"/>
  <c r="CC938"/>
  <c r="CD938"/>
  <c r="CE938"/>
  <c r="CF938"/>
  <c r="CG938"/>
  <c r="CH938"/>
  <c r="CI938"/>
  <c r="CJ938"/>
  <c r="CK938"/>
  <c r="CL938"/>
  <c r="CM938"/>
  <c r="CN938"/>
  <c r="CO938"/>
  <c r="CP938"/>
  <c r="CQ938"/>
  <c r="CR938"/>
  <c r="CC939"/>
  <c r="CD939"/>
  <c r="CE939"/>
  <c r="CF939"/>
  <c r="CG939"/>
  <c r="CH939"/>
  <c r="CI939"/>
  <c r="CJ939"/>
  <c r="CK939"/>
  <c r="CL939"/>
  <c r="CM939"/>
  <c r="CN939"/>
  <c r="CO939"/>
  <c r="CP939"/>
  <c r="CQ939"/>
  <c r="CR939"/>
  <c r="CC940"/>
  <c r="CD940"/>
  <c r="CE940"/>
  <c r="CF940"/>
  <c r="CG940"/>
  <c r="CH940"/>
  <c r="CI940"/>
  <c r="CJ940"/>
  <c r="CK940"/>
  <c r="CL940"/>
  <c r="CM940"/>
  <c r="CN940"/>
  <c r="CO940"/>
  <c r="CP940"/>
  <c r="CQ940"/>
  <c r="CR940"/>
  <c r="CC941"/>
  <c r="CD941"/>
  <c r="CE941"/>
  <c r="CF941"/>
  <c r="CG941"/>
  <c r="CH941"/>
  <c r="CI941"/>
  <c r="CJ941"/>
  <c r="CK941"/>
  <c r="CL941"/>
  <c r="CM941"/>
  <c r="CN941"/>
  <c r="CO941"/>
  <c r="CP941"/>
  <c r="CQ941"/>
  <c r="CR941"/>
  <c r="CC942"/>
  <c r="CD942"/>
  <c r="CE942"/>
  <c r="CF942"/>
  <c r="CG942"/>
  <c r="CH942"/>
  <c r="CI942"/>
  <c r="CJ942"/>
  <c r="CK942"/>
  <c r="CL942"/>
  <c r="CM942"/>
  <c r="CN942"/>
  <c r="CO942"/>
  <c r="CP942"/>
  <c r="CQ942"/>
  <c r="CR942"/>
  <c r="CC943"/>
  <c r="CD943"/>
  <c r="CE943"/>
  <c r="CF943"/>
  <c r="CG943"/>
  <c r="CH943"/>
  <c r="CI943"/>
  <c r="CJ943"/>
  <c r="CK943"/>
  <c r="CL943"/>
  <c r="CM943"/>
  <c r="CN943"/>
  <c r="CO943"/>
  <c r="CP943"/>
  <c r="CQ943"/>
  <c r="CR943"/>
  <c r="CC944"/>
  <c r="CD944"/>
  <c r="CE944"/>
  <c r="CF944"/>
  <c r="CG944"/>
  <c r="CH944"/>
  <c r="CI944"/>
  <c r="CJ944"/>
  <c r="CK944"/>
  <c r="CL944"/>
  <c r="CM944"/>
  <c r="CN944"/>
  <c r="CO944"/>
  <c r="CP944"/>
  <c r="CQ944"/>
  <c r="CR944"/>
  <c r="CC945"/>
  <c r="CD945"/>
  <c r="CE945"/>
  <c r="CF945"/>
  <c r="CG945"/>
  <c r="CH945"/>
  <c r="CI945"/>
  <c r="CJ945"/>
  <c r="CK945"/>
  <c r="CL945"/>
  <c r="CM945"/>
  <c r="CN945"/>
  <c r="CO945"/>
  <c r="CP945"/>
  <c r="CQ945"/>
  <c r="CR945"/>
  <c r="CC946"/>
  <c r="CD946"/>
  <c r="CE946"/>
  <c r="CF946"/>
  <c r="CG946"/>
  <c r="CH946"/>
  <c r="CI946"/>
  <c r="CJ946"/>
  <c r="CK946"/>
  <c r="CL946"/>
  <c r="CM946"/>
  <c r="CN946"/>
  <c r="CO946"/>
  <c r="CP946"/>
  <c r="CQ946"/>
  <c r="CR946"/>
  <c r="CC947"/>
  <c r="CD947"/>
  <c r="CE947"/>
  <c r="CF947"/>
  <c r="CG947"/>
  <c r="CH947"/>
  <c r="CI947"/>
  <c r="CJ947"/>
  <c r="CK947"/>
  <c r="CL947"/>
  <c r="CM947"/>
  <c r="CN947"/>
  <c r="CO947"/>
  <c r="CP947"/>
  <c r="CQ947"/>
  <c r="CR947"/>
  <c r="CC948"/>
  <c r="CD948"/>
  <c r="CE948"/>
  <c r="CF948"/>
  <c r="CG948"/>
  <c r="CH948"/>
  <c r="CI948"/>
  <c r="CJ948"/>
  <c r="CK948"/>
  <c r="CL948"/>
  <c r="CM948"/>
  <c r="CN948"/>
  <c r="CO948"/>
  <c r="CP948"/>
  <c r="CQ948"/>
  <c r="CR948"/>
  <c r="CC949"/>
  <c r="CD949"/>
  <c r="CE949"/>
  <c r="CF949"/>
  <c r="CG949"/>
  <c r="CH949"/>
  <c r="CI949"/>
  <c r="CJ949"/>
  <c r="CK949"/>
  <c r="CL949"/>
  <c r="CM949"/>
  <c r="CN949"/>
  <c r="CO949"/>
  <c r="CP949"/>
  <c r="CQ949"/>
  <c r="CR949"/>
  <c r="CC950"/>
  <c r="CD950"/>
  <c r="CE950"/>
  <c r="CF950"/>
  <c r="CG950"/>
  <c r="CH950"/>
  <c r="CI950"/>
  <c r="CJ950"/>
  <c r="CK950"/>
  <c r="CL950"/>
  <c r="CM950"/>
  <c r="CN950"/>
  <c r="CO950"/>
  <c r="CP950"/>
  <c r="CQ950"/>
  <c r="CR950"/>
  <c r="CC951"/>
  <c r="CD951"/>
  <c r="CE951"/>
  <c r="CF951"/>
  <c r="CG951"/>
  <c r="CH951"/>
  <c r="CI951"/>
  <c r="CJ951"/>
  <c r="CK951"/>
  <c r="CL951"/>
  <c r="CM951"/>
  <c r="CN951"/>
  <c r="CO951"/>
  <c r="CP951"/>
  <c r="CQ951"/>
  <c r="CR951"/>
  <c r="CC952"/>
  <c r="CD952"/>
  <c r="CE952"/>
  <c r="CF952"/>
  <c r="CG952"/>
  <c r="CH952"/>
  <c r="CI952"/>
  <c r="CJ952"/>
  <c r="CK952"/>
  <c r="CL952"/>
  <c r="CM952"/>
  <c r="CN952"/>
  <c r="CO952"/>
  <c r="CP952"/>
  <c r="CQ952"/>
  <c r="CR952"/>
  <c r="CC953"/>
  <c r="CD953"/>
  <c r="CE953"/>
  <c r="CF953"/>
  <c r="CG953"/>
  <c r="CH953"/>
  <c r="CI953"/>
  <c r="CJ953"/>
  <c r="CK953"/>
  <c r="CL953"/>
  <c r="CM953"/>
  <c r="CN953"/>
  <c r="CO953"/>
  <c r="CP953"/>
  <c r="CQ953"/>
  <c r="CR953"/>
  <c r="CC954"/>
  <c r="CD954"/>
  <c r="CE954"/>
  <c r="CF954"/>
  <c r="CG954"/>
  <c r="CH954"/>
  <c r="CI954"/>
  <c r="CJ954"/>
  <c r="CK954"/>
  <c r="CL954"/>
  <c r="CM954"/>
  <c r="CN954"/>
  <c r="CO954"/>
  <c r="CP954"/>
  <c r="CQ954"/>
  <c r="CR954"/>
  <c r="CC955"/>
  <c r="CD955"/>
  <c r="CE955"/>
  <c r="CF955"/>
  <c r="CG955"/>
  <c r="CH955"/>
  <c r="CI955"/>
  <c r="CJ955"/>
  <c r="CK955"/>
  <c r="CL955"/>
  <c r="CM955"/>
  <c r="CN955"/>
  <c r="CO955"/>
  <c r="CP955"/>
  <c r="CQ955"/>
  <c r="CR955"/>
  <c r="CC956"/>
  <c r="CD956"/>
  <c r="CE956"/>
  <c r="CF956"/>
  <c r="CG956"/>
  <c r="CH956"/>
  <c r="CI956"/>
  <c r="CJ956"/>
  <c r="CK956"/>
  <c r="CL956"/>
  <c r="CM956"/>
  <c r="CN956"/>
  <c r="CO956"/>
  <c r="CP956"/>
  <c r="CQ956"/>
  <c r="CR956"/>
  <c r="CC957"/>
  <c r="CD957"/>
  <c r="CE957"/>
  <c r="CF957"/>
  <c r="CG957"/>
  <c r="CH957"/>
  <c r="CI957"/>
  <c r="CJ957"/>
  <c r="CK957"/>
  <c r="CL957"/>
  <c r="CM957"/>
  <c r="CN957"/>
  <c r="CO957"/>
  <c r="CP957"/>
  <c r="CQ957"/>
  <c r="CR957"/>
  <c r="CC958"/>
  <c r="CD958"/>
  <c r="CE958"/>
  <c r="CF958"/>
  <c r="CG958"/>
  <c r="CH958"/>
  <c r="CI958"/>
  <c r="CJ958"/>
  <c r="CK958"/>
  <c r="CL958"/>
  <c r="CM958"/>
  <c r="CN958"/>
  <c r="CO958"/>
  <c r="CP958"/>
  <c r="CQ958"/>
  <c r="CR958"/>
  <c r="CC959"/>
  <c r="CD959"/>
  <c r="CE959"/>
  <c r="CF959"/>
  <c r="CG959"/>
  <c r="CH959"/>
  <c r="CI959"/>
  <c r="CJ959"/>
  <c r="CK959"/>
  <c r="CL959"/>
  <c r="CM959"/>
  <c r="CN959"/>
  <c r="CO959"/>
  <c r="CP959"/>
  <c r="CQ959"/>
  <c r="CR959"/>
  <c r="CC960"/>
  <c r="CD960"/>
  <c r="CE960"/>
  <c r="CF960"/>
  <c r="CG960"/>
  <c r="CH960"/>
  <c r="CI960"/>
  <c r="CJ960"/>
  <c r="CK960"/>
  <c r="CL960"/>
  <c r="CM960"/>
  <c r="CN960"/>
  <c r="CO960"/>
  <c r="CP960"/>
  <c r="CQ960"/>
  <c r="CR960"/>
  <c r="CC961"/>
  <c r="CD961"/>
  <c r="CE961"/>
  <c r="CF961"/>
  <c r="CG961"/>
  <c r="CH961"/>
  <c r="CI961"/>
  <c r="CJ961"/>
  <c r="CK961"/>
  <c r="CL961"/>
  <c r="CM961"/>
  <c r="CN961"/>
  <c r="CO961"/>
  <c r="CP961"/>
  <c r="CQ961"/>
  <c r="CR961"/>
  <c r="CC962"/>
  <c r="CD962"/>
  <c r="CE962"/>
  <c r="CF962"/>
  <c r="CG962"/>
  <c r="CH962"/>
  <c r="CI962"/>
  <c r="CJ962"/>
  <c r="CK962"/>
  <c r="CL962"/>
  <c r="CM962"/>
  <c r="CN962"/>
  <c r="CO962"/>
  <c r="CP962"/>
  <c r="CQ962"/>
  <c r="CR962"/>
  <c r="CC963"/>
  <c r="CD963"/>
  <c r="CE963"/>
  <c r="CF963"/>
  <c r="CG963"/>
  <c r="CH963"/>
  <c r="CI963"/>
  <c r="CJ963"/>
  <c r="CK963"/>
  <c r="CL963"/>
  <c r="CM963"/>
  <c r="CN963"/>
  <c r="CO963"/>
  <c r="CP963"/>
  <c r="CQ963"/>
  <c r="CR963"/>
  <c r="CC964"/>
  <c r="CD964"/>
  <c r="CE964"/>
  <c r="CF964"/>
  <c r="CG964"/>
  <c r="CH964"/>
  <c r="CI964"/>
  <c r="CJ964"/>
  <c r="CK964"/>
  <c r="CL964"/>
  <c r="CM964"/>
  <c r="CN964"/>
  <c r="CO964"/>
  <c r="CP964"/>
  <c r="CQ964"/>
  <c r="CR964"/>
  <c r="CC965"/>
  <c r="CD965"/>
  <c r="CE965"/>
  <c r="CF965"/>
  <c r="CG965"/>
  <c r="CH965"/>
  <c r="CI965"/>
  <c r="CJ965"/>
  <c r="CK965"/>
  <c r="CL965"/>
  <c r="CM965"/>
  <c r="CN965"/>
  <c r="CO965"/>
  <c r="CP965"/>
  <c r="CQ965"/>
  <c r="CR965"/>
  <c r="CC966"/>
  <c r="CD966"/>
  <c r="CE966"/>
  <c r="CF966"/>
  <c r="CG966"/>
  <c r="CH966"/>
  <c r="CI966"/>
  <c r="CJ966"/>
  <c r="CK966"/>
  <c r="CL966"/>
  <c r="CM966"/>
  <c r="CN966"/>
  <c r="CO966"/>
  <c r="CP966"/>
  <c r="CQ966"/>
  <c r="CR966"/>
  <c r="CC967"/>
  <c r="CD967"/>
  <c r="CE967"/>
  <c r="CF967"/>
  <c r="CG967"/>
  <c r="CH967"/>
  <c r="CI967"/>
  <c r="CJ967"/>
  <c r="CK967"/>
  <c r="CL967"/>
  <c r="CM967"/>
  <c r="CN967"/>
  <c r="CO967"/>
  <c r="CP967"/>
  <c r="CQ967"/>
  <c r="CR967"/>
  <c r="CC968"/>
  <c r="CD968"/>
  <c r="CE968"/>
  <c r="CF968"/>
  <c r="CG968"/>
  <c r="CH968"/>
  <c r="CI968"/>
  <c r="CJ968"/>
  <c r="CK968"/>
  <c r="CL968"/>
  <c r="CM968"/>
  <c r="CN968"/>
  <c r="CO968"/>
  <c r="CP968"/>
  <c r="CQ968"/>
  <c r="CR968"/>
  <c r="CC969"/>
  <c r="CD969"/>
  <c r="CE969"/>
  <c r="CF969"/>
  <c r="CG969"/>
  <c r="CH969"/>
  <c r="CI969"/>
  <c r="CJ969"/>
  <c r="CK969"/>
  <c r="CL969"/>
  <c r="CM969"/>
  <c r="CN969"/>
  <c r="CO969"/>
  <c r="CP969"/>
  <c r="CQ969"/>
  <c r="CR969"/>
  <c r="CC970"/>
  <c r="CD970"/>
  <c r="CE970"/>
  <c r="CF970"/>
  <c r="CG970"/>
  <c r="CH970"/>
  <c r="CI970"/>
  <c r="CJ970"/>
  <c r="CK970"/>
  <c r="CL970"/>
  <c r="CM970"/>
  <c r="CN970"/>
  <c r="CO970"/>
  <c r="CP970"/>
  <c r="CQ970"/>
  <c r="CR970"/>
  <c r="CC971"/>
  <c r="CD971"/>
  <c r="CE971"/>
  <c r="CF971"/>
  <c r="CG971"/>
  <c r="CH971"/>
  <c r="CI971"/>
  <c r="CJ971"/>
  <c r="CK971"/>
  <c r="CL971"/>
  <c r="CM971"/>
  <c r="CN971"/>
  <c r="CO971"/>
  <c r="CP971"/>
  <c r="CQ971"/>
  <c r="CR971"/>
  <c r="CC972"/>
  <c r="CD972"/>
  <c r="CE972"/>
  <c r="CF972"/>
  <c r="CG972"/>
  <c r="CH972"/>
  <c r="CI972"/>
  <c r="CJ972"/>
  <c r="CK972"/>
  <c r="CL972"/>
  <c r="CM972"/>
  <c r="CN972"/>
  <c r="CO972"/>
  <c r="CP972"/>
  <c r="CQ972"/>
  <c r="CR972"/>
  <c r="CC973"/>
  <c r="CD973"/>
  <c r="CE973"/>
  <c r="CF973"/>
  <c r="CG973"/>
  <c r="CH973"/>
  <c r="CI973"/>
  <c r="CJ973"/>
  <c r="CK973"/>
  <c r="CL973"/>
  <c r="CM973"/>
  <c r="CN973"/>
  <c r="CO973"/>
  <c r="CP973"/>
  <c r="CQ973"/>
  <c r="CR973"/>
  <c r="CC974"/>
  <c r="CD974"/>
  <c r="CE974"/>
  <c r="CF974"/>
  <c r="CG974"/>
  <c r="CH974"/>
  <c r="CI974"/>
  <c r="CJ974"/>
  <c r="CK974"/>
  <c r="CL974"/>
  <c r="CM974"/>
  <c r="CN974"/>
  <c r="CO974"/>
  <c r="CP974"/>
  <c r="CQ974"/>
  <c r="CR974"/>
  <c r="CC975"/>
  <c r="CD975"/>
  <c r="CE975"/>
  <c r="CF975"/>
  <c r="CG975"/>
  <c r="CH975"/>
  <c r="CI975"/>
  <c r="CJ975"/>
  <c r="CK975"/>
  <c r="CL975"/>
  <c r="CM975"/>
  <c r="CN975"/>
  <c r="CO975"/>
  <c r="CP975"/>
  <c r="CQ975"/>
  <c r="CR975"/>
  <c r="CC976"/>
  <c r="CD976"/>
  <c r="CE976"/>
  <c r="CF976"/>
  <c r="CG976"/>
  <c r="CH976"/>
  <c r="CI976"/>
  <c r="CJ976"/>
  <c r="CK976"/>
  <c r="CL976"/>
  <c r="CM976"/>
  <c r="CN976"/>
  <c r="CO976"/>
  <c r="CP976"/>
  <c r="CQ976"/>
  <c r="CR976"/>
  <c r="CC977"/>
  <c r="CD977"/>
  <c r="CE977"/>
  <c r="CF977"/>
  <c r="CG977"/>
  <c r="CH977"/>
  <c r="CI977"/>
  <c r="CJ977"/>
  <c r="CK977"/>
  <c r="CL977"/>
  <c r="CM977"/>
  <c r="CN977"/>
  <c r="CO977"/>
  <c r="CP977"/>
  <c r="CQ977"/>
  <c r="CR977"/>
  <c r="CC978"/>
  <c r="CD978"/>
  <c r="CE978"/>
  <c r="CF978"/>
  <c r="CG978"/>
  <c r="CH978"/>
  <c r="CI978"/>
  <c r="CJ978"/>
  <c r="CK978"/>
  <c r="CL978"/>
  <c r="CM978"/>
  <c r="CN978"/>
  <c r="CO978"/>
  <c r="CP978"/>
  <c r="CQ978"/>
  <c r="CR978"/>
  <c r="CC979"/>
  <c r="CD979"/>
  <c r="CE979"/>
  <c r="CF979"/>
  <c r="CG979"/>
  <c r="CH979"/>
  <c r="CI979"/>
  <c r="CJ979"/>
  <c r="CK979"/>
  <c r="CL979"/>
  <c r="CM979"/>
  <c r="CN979"/>
  <c r="CO979"/>
  <c r="CP979"/>
  <c r="CQ979"/>
  <c r="CR979"/>
  <c r="CC980"/>
  <c r="CD980"/>
  <c r="CE980"/>
  <c r="CF980"/>
  <c r="CG980"/>
  <c r="CH980"/>
  <c r="CI980"/>
  <c r="CJ980"/>
  <c r="CK980"/>
  <c r="CL980"/>
  <c r="CM980"/>
  <c r="CN980"/>
  <c r="CO980"/>
  <c r="CP980"/>
  <c r="CQ980"/>
  <c r="CR980"/>
  <c r="CC981"/>
  <c r="CD981"/>
  <c r="CE981"/>
  <c r="CF981"/>
  <c r="CG981"/>
  <c r="CH981"/>
  <c r="CI981"/>
  <c r="CJ981"/>
  <c r="CK981"/>
  <c r="CL981"/>
  <c r="CM981"/>
  <c r="CN981"/>
  <c r="CO981"/>
  <c r="CP981"/>
  <c r="CQ981"/>
  <c r="CR981"/>
  <c r="CC982"/>
  <c r="CD982"/>
  <c r="CE982"/>
  <c r="CF982"/>
  <c r="CG982"/>
  <c r="CH982"/>
  <c r="CI982"/>
  <c r="CJ982"/>
  <c r="CK982"/>
  <c r="CL982"/>
  <c r="CM982"/>
  <c r="CN982"/>
  <c r="CO982"/>
  <c r="CP982"/>
  <c r="CQ982"/>
  <c r="CR982"/>
  <c r="CC983"/>
  <c r="CD983"/>
  <c r="CE983"/>
  <c r="CF983"/>
  <c r="CG983"/>
  <c r="CH983"/>
  <c r="CI983"/>
  <c r="CJ983"/>
  <c r="CK983"/>
  <c r="CL983"/>
  <c r="CM983"/>
  <c r="CN983"/>
  <c r="CO983"/>
  <c r="CP983"/>
  <c r="CQ983"/>
  <c r="CR983"/>
  <c r="CC984"/>
  <c r="CD984"/>
  <c r="CE984"/>
  <c r="CF984"/>
  <c r="CG984"/>
  <c r="CH984"/>
  <c r="CI984"/>
  <c r="CJ984"/>
  <c r="CK984"/>
  <c r="CL984"/>
  <c r="CM984"/>
  <c r="CN984"/>
  <c r="CO984"/>
  <c r="CP984"/>
  <c r="CQ984"/>
  <c r="CR984"/>
  <c r="CC985"/>
  <c r="CD985"/>
  <c r="CE985"/>
  <c r="CF985"/>
  <c r="CG985"/>
  <c r="CH985"/>
  <c r="CI985"/>
  <c r="CJ985"/>
  <c r="CK985"/>
  <c r="CL985"/>
  <c r="CM985"/>
  <c r="CN985"/>
  <c r="CO985"/>
  <c r="CP985"/>
  <c r="CQ985"/>
  <c r="CR985"/>
  <c r="CC986"/>
  <c r="CD986"/>
  <c r="CE986"/>
  <c r="CF986"/>
  <c r="CG986"/>
  <c r="CH986"/>
  <c r="CI986"/>
  <c r="CJ986"/>
  <c r="CK986"/>
  <c r="CL986"/>
  <c r="CM986"/>
  <c r="CN986"/>
  <c r="CO986"/>
  <c r="CP986"/>
  <c r="CQ986"/>
  <c r="CR986"/>
  <c r="CC987"/>
  <c r="CD987"/>
  <c r="CE987"/>
  <c r="CF987"/>
  <c r="CG987"/>
  <c r="CH987"/>
  <c r="CI987"/>
  <c r="CJ987"/>
  <c r="CK987"/>
  <c r="CL987"/>
  <c r="CM987"/>
  <c r="CN987"/>
  <c r="CO987"/>
  <c r="CP987"/>
  <c r="CQ987"/>
  <c r="CR987"/>
  <c r="CC988"/>
  <c r="CD988"/>
  <c r="CE988"/>
  <c r="CF988"/>
  <c r="CG988"/>
  <c r="CH988"/>
  <c r="CI988"/>
  <c r="CJ988"/>
  <c r="CK988"/>
  <c r="CL988"/>
  <c r="CM988"/>
  <c r="CN988"/>
  <c r="CO988"/>
  <c r="CP988"/>
  <c r="CQ988"/>
  <c r="CR988"/>
  <c r="CC989"/>
  <c r="CD989"/>
  <c r="CE989"/>
  <c r="CF989"/>
  <c r="CG989"/>
  <c r="CH989"/>
  <c r="CI989"/>
  <c r="CJ989"/>
  <c r="CK989"/>
  <c r="CL989"/>
  <c r="CM989"/>
  <c r="CN989"/>
  <c r="CO989"/>
  <c r="CP989"/>
  <c r="CQ989"/>
  <c r="CR989"/>
  <c r="CC990"/>
  <c r="CD990"/>
  <c r="CE990"/>
  <c r="CF990"/>
  <c r="CG990"/>
  <c r="CH990"/>
  <c r="CI990"/>
  <c r="CJ990"/>
  <c r="CK990"/>
  <c r="CL990"/>
  <c r="CM990"/>
  <c r="CN990"/>
  <c r="CO990"/>
  <c r="CP990"/>
  <c r="CQ990"/>
  <c r="CR990"/>
  <c r="CC991"/>
  <c r="CD991"/>
  <c r="CE991"/>
  <c r="CF991"/>
  <c r="CG991"/>
  <c r="CH991"/>
  <c r="CI991"/>
  <c r="CJ991"/>
  <c r="CK991"/>
  <c r="CL991"/>
  <c r="CM991"/>
  <c r="CN991"/>
  <c r="CO991"/>
  <c r="CP991"/>
  <c r="CQ991"/>
  <c r="CR991"/>
  <c r="CC992"/>
  <c r="CD992"/>
  <c r="CE992"/>
  <c r="CF992"/>
  <c r="CG992"/>
  <c r="CH992"/>
  <c r="CI992"/>
  <c r="CJ992"/>
  <c r="CK992"/>
  <c r="CL992"/>
  <c r="CM992"/>
  <c r="CN992"/>
  <c r="CO992"/>
  <c r="CP992"/>
  <c r="CQ992"/>
  <c r="CR992"/>
  <c r="CC993"/>
  <c r="CD993"/>
  <c r="CE993"/>
  <c r="CF993"/>
  <c r="CG993"/>
  <c r="CH993"/>
  <c r="CI993"/>
  <c r="CJ993"/>
  <c r="CK993"/>
  <c r="CL993"/>
  <c r="CM993"/>
  <c r="CN993"/>
  <c r="CO993"/>
  <c r="CP993"/>
  <c r="CQ993"/>
  <c r="CR993"/>
  <c r="CC994"/>
  <c r="CD994"/>
  <c r="CE994"/>
  <c r="CF994"/>
  <c r="CG994"/>
  <c r="CH994"/>
  <c r="CI994"/>
  <c r="CJ994"/>
  <c r="CK994"/>
  <c r="CL994"/>
  <c r="CM994"/>
  <c r="CN994"/>
  <c r="CO994"/>
  <c r="CP994"/>
  <c r="CQ994"/>
  <c r="CR994"/>
  <c r="CC995"/>
  <c r="CD995"/>
  <c r="CE995"/>
  <c r="CF995"/>
  <c r="CG995"/>
  <c r="CH995"/>
  <c r="CI995"/>
  <c r="CJ995"/>
  <c r="CK995"/>
  <c r="CL995"/>
  <c r="CM995"/>
  <c r="CN995"/>
  <c r="CO995"/>
  <c r="CP995"/>
  <c r="CQ995"/>
  <c r="CR995"/>
  <c r="CC996"/>
  <c r="CD996"/>
  <c r="CE996"/>
  <c r="CF996"/>
  <c r="CG996"/>
  <c r="CH996"/>
  <c r="CI996"/>
  <c r="CJ996"/>
  <c r="CK996"/>
  <c r="CL996"/>
  <c r="CM996"/>
  <c r="CN996"/>
  <c r="CO996"/>
  <c r="CP996"/>
  <c r="CQ996"/>
  <c r="CR996"/>
  <c r="CC997"/>
  <c r="CD997"/>
  <c r="CE997"/>
  <c r="CF997"/>
  <c r="CG997"/>
  <c r="CH997"/>
  <c r="CI997"/>
  <c r="CJ997"/>
  <c r="CK997"/>
  <c r="CL997"/>
  <c r="CM997"/>
  <c r="CN997"/>
  <c r="CO997"/>
  <c r="CP997"/>
  <c r="CQ997"/>
  <c r="CR997"/>
  <c r="CC998"/>
  <c r="CD998"/>
  <c r="CE998"/>
  <c r="CF998"/>
  <c r="CG998"/>
  <c r="CH998"/>
  <c r="CI998"/>
  <c r="CJ998"/>
  <c r="CK998"/>
  <c r="CL998"/>
  <c r="CM998"/>
  <c r="CN998"/>
  <c r="CO998"/>
  <c r="CP998"/>
  <c r="CQ998"/>
  <c r="CR998"/>
  <c r="CC999"/>
  <c r="CD999"/>
  <c r="CE999"/>
  <c r="CF999"/>
  <c r="CG999"/>
  <c r="CH999"/>
  <c r="CI999"/>
  <c r="CJ999"/>
  <c r="CK999"/>
  <c r="CL999"/>
  <c r="CM999"/>
  <c r="CN999"/>
  <c r="CO999"/>
  <c r="CP999"/>
  <c r="CQ999"/>
  <c r="CR999"/>
  <c r="CC1000"/>
  <c r="CD1000"/>
  <c r="CE1000"/>
  <c r="CF1000"/>
  <c r="CG1000"/>
  <c r="CH1000"/>
  <c r="CI1000"/>
  <c r="CJ1000"/>
  <c r="CK1000"/>
  <c r="CL1000"/>
  <c r="CM1000"/>
  <c r="CN1000"/>
  <c r="CO1000"/>
  <c r="CP1000"/>
  <c r="CQ1000"/>
  <c r="CR1000"/>
  <c r="CC1001"/>
  <c r="CD1001"/>
  <c r="CE1001"/>
  <c r="CF1001"/>
  <c r="CG1001"/>
  <c r="CH1001"/>
  <c r="CI1001"/>
  <c r="CJ1001"/>
  <c r="CK1001"/>
  <c r="CL1001"/>
  <c r="CM1001"/>
  <c r="CN1001"/>
  <c r="CO1001"/>
  <c r="CP1001"/>
  <c r="CQ1001"/>
  <c r="CR1001"/>
  <c r="CC1002"/>
  <c r="CD1002"/>
  <c r="CE1002"/>
  <c r="CF1002"/>
  <c r="CG1002"/>
  <c r="CH1002"/>
  <c r="CI1002"/>
  <c r="CJ1002"/>
  <c r="CK1002"/>
  <c r="CL1002"/>
  <c r="CM1002"/>
  <c r="CN1002"/>
  <c r="CO1002"/>
  <c r="CP1002"/>
  <c r="CQ1002"/>
  <c r="CR1002"/>
  <c r="CC1003"/>
  <c r="CD1003"/>
  <c r="CE1003"/>
  <c r="CF1003"/>
  <c r="CG1003"/>
  <c r="CH1003"/>
  <c r="CI1003"/>
  <c r="CJ1003"/>
  <c r="CK1003"/>
  <c r="CL1003"/>
  <c r="CM1003"/>
  <c r="CN1003"/>
  <c r="CO1003"/>
  <c r="CP1003"/>
  <c r="CQ1003"/>
  <c r="CR1003"/>
  <c r="CC1004"/>
  <c r="CD1004"/>
  <c r="CE1004"/>
  <c r="CF1004"/>
  <c r="CG1004"/>
  <c r="CH1004"/>
  <c r="CI1004"/>
  <c r="CJ1004"/>
  <c r="CK1004"/>
  <c r="CL1004"/>
  <c r="CM1004"/>
  <c r="CN1004"/>
  <c r="CO1004"/>
  <c r="CP1004"/>
  <c r="CQ1004"/>
  <c r="CR1004"/>
  <c r="CC1005"/>
  <c r="CD1005"/>
  <c r="CE1005"/>
  <c r="CF1005"/>
  <c r="CG1005"/>
  <c r="CH1005"/>
  <c r="CI1005"/>
  <c r="CJ1005"/>
  <c r="CK1005"/>
  <c r="CL1005"/>
  <c r="CM1005"/>
  <c r="CN1005"/>
  <c r="CO1005"/>
  <c r="CP1005"/>
  <c r="CQ1005"/>
  <c r="CR1005"/>
  <c r="CC1006"/>
  <c r="CD1006"/>
  <c r="CE1006"/>
  <c r="CF1006"/>
  <c r="CG1006"/>
  <c r="CH1006"/>
  <c r="CI1006"/>
  <c r="CJ1006"/>
  <c r="CK1006"/>
  <c r="CL1006"/>
  <c r="CM1006"/>
  <c r="CN1006"/>
  <c r="CO1006"/>
  <c r="CP1006"/>
  <c r="CQ1006"/>
  <c r="CR1006"/>
  <c r="CC1007"/>
  <c r="CD1007"/>
  <c r="CE1007"/>
  <c r="CF1007"/>
  <c r="CG1007"/>
  <c r="CH1007"/>
  <c r="CI1007"/>
  <c r="CJ1007"/>
  <c r="CK1007"/>
  <c r="CL1007"/>
  <c r="CM1007"/>
  <c r="CN1007"/>
  <c r="CO1007"/>
  <c r="CP1007"/>
  <c r="CQ1007"/>
  <c r="CR1007"/>
  <c r="CC1008"/>
  <c r="CD1008"/>
  <c r="CE1008"/>
  <c r="CF1008"/>
  <c r="CG1008"/>
  <c r="CH1008"/>
  <c r="CI1008"/>
  <c r="CJ1008"/>
  <c r="CK1008"/>
  <c r="CL1008"/>
  <c r="CM1008"/>
  <c r="CN1008"/>
  <c r="CO1008"/>
  <c r="CP1008"/>
  <c r="CQ1008"/>
  <c r="CR1008"/>
  <c r="CC1009"/>
  <c r="CD1009"/>
  <c r="CE1009"/>
  <c r="CF1009"/>
  <c r="CG1009"/>
  <c r="CH1009"/>
  <c r="CI1009"/>
  <c r="CJ1009"/>
  <c r="CK1009"/>
  <c r="CL1009"/>
  <c r="CM1009"/>
  <c r="CN1009"/>
  <c r="CO1009"/>
  <c r="CP1009"/>
  <c r="CQ1009"/>
  <c r="CR1009"/>
  <c r="CC1011"/>
  <c r="CD1011"/>
  <c r="CE1011"/>
  <c r="CF1011"/>
  <c r="CG1011"/>
  <c r="CH1011"/>
  <c r="CI1011"/>
  <c r="CJ1011"/>
  <c r="CK1011"/>
  <c r="CL1011"/>
  <c r="CM1011"/>
  <c r="CN1011"/>
  <c r="CO1011"/>
  <c r="CP1011"/>
  <c r="CQ1011"/>
  <c r="CR1011"/>
  <c r="CC1012"/>
  <c r="CD1012"/>
  <c r="CE1012"/>
  <c r="CF1012"/>
  <c r="CG1012"/>
  <c r="CH1012"/>
  <c r="CI1012"/>
  <c r="CJ1012"/>
  <c r="CK1012"/>
  <c r="CL1012"/>
  <c r="CM1012"/>
  <c r="CN1012"/>
  <c r="CO1012"/>
  <c r="CP1012"/>
  <c r="CQ1012"/>
  <c r="CR1012"/>
  <c r="CC1013"/>
  <c r="CD1013"/>
  <c r="CE1013"/>
  <c r="CF1013"/>
  <c r="CG1013"/>
  <c r="CH1013"/>
  <c r="CI1013"/>
  <c r="CJ1013"/>
  <c r="CK1013"/>
  <c r="CL1013"/>
  <c r="CM1013"/>
  <c r="CN1013"/>
  <c r="CO1013"/>
  <c r="CP1013"/>
  <c r="CQ1013"/>
  <c r="CR1013"/>
  <c r="CC1014"/>
  <c r="CD1014"/>
  <c r="CE1014"/>
  <c r="CF1014"/>
  <c r="CG1014"/>
  <c r="CH1014"/>
  <c r="CI1014"/>
  <c r="CJ1014"/>
  <c r="CK1014"/>
  <c r="CL1014"/>
  <c r="CM1014"/>
  <c r="CN1014"/>
  <c r="CO1014"/>
  <c r="CP1014"/>
  <c r="CQ1014"/>
  <c r="CR1014"/>
  <c r="CC1015"/>
  <c r="CD1015"/>
  <c r="CE1015"/>
  <c r="CF1015"/>
  <c r="CG1015"/>
  <c r="CH1015"/>
  <c r="CI1015"/>
  <c r="CJ1015"/>
  <c r="CK1015"/>
  <c r="CL1015"/>
  <c r="CM1015"/>
  <c r="CN1015"/>
  <c r="CO1015"/>
  <c r="CP1015"/>
  <c r="CQ1015"/>
  <c r="CR1015"/>
  <c r="CC1016"/>
  <c r="CD1016"/>
  <c r="CE1016"/>
  <c r="CF1016"/>
  <c r="CG1016"/>
  <c r="CH1016"/>
  <c r="CI1016"/>
  <c r="CJ1016"/>
  <c r="CK1016"/>
  <c r="CL1016"/>
  <c r="CM1016"/>
  <c r="CN1016"/>
  <c r="CO1016"/>
  <c r="CP1016"/>
  <c r="CQ1016"/>
  <c r="CR1016"/>
  <c r="CC1017"/>
  <c r="CD1017"/>
  <c r="CE1017"/>
  <c r="CF1017"/>
  <c r="CG1017"/>
  <c r="CH1017"/>
  <c r="CI1017"/>
  <c r="CJ1017"/>
  <c r="CK1017"/>
  <c r="CL1017"/>
  <c r="CM1017"/>
  <c r="CN1017"/>
  <c r="CO1017"/>
  <c r="CP1017"/>
  <c r="CQ1017"/>
  <c r="CR1017"/>
  <c r="CC1018"/>
  <c r="CD1018"/>
  <c r="CE1018"/>
  <c r="CF1018"/>
  <c r="CG1018"/>
  <c r="CH1018"/>
  <c r="CI1018"/>
  <c r="CJ1018"/>
  <c r="CK1018"/>
  <c r="CL1018"/>
  <c r="CM1018"/>
  <c r="CN1018"/>
  <c r="CO1018"/>
  <c r="CP1018"/>
  <c r="CQ1018"/>
  <c r="CR1018"/>
  <c r="CC1019"/>
  <c r="CD1019"/>
  <c r="CE1019"/>
  <c r="CF1019"/>
  <c r="CG1019"/>
  <c r="CH1019"/>
  <c r="CI1019"/>
  <c r="CJ1019"/>
  <c r="CK1019"/>
  <c r="CL1019"/>
  <c r="CM1019"/>
  <c r="CN1019"/>
  <c r="CO1019"/>
  <c r="CP1019"/>
  <c r="CQ1019"/>
  <c r="CR1019"/>
  <c r="CC1020"/>
  <c r="CD1020"/>
  <c r="CE1020"/>
  <c r="CF1020"/>
  <c r="CG1020"/>
  <c r="CH1020"/>
  <c r="CI1020"/>
  <c r="CJ1020"/>
  <c r="CK1020"/>
  <c r="CL1020"/>
  <c r="CM1020"/>
  <c r="CN1020"/>
  <c r="CO1020"/>
  <c r="CP1020"/>
  <c r="CQ1020"/>
  <c r="CR1020"/>
  <c r="CC1021"/>
  <c r="CD1021"/>
  <c r="CE1021"/>
  <c r="CF1021"/>
  <c r="CG1021"/>
  <c r="CH1021"/>
  <c r="CI1021"/>
  <c r="CJ1021"/>
  <c r="CK1021"/>
  <c r="CL1021"/>
  <c r="CM1021"/>
  <c r="CN1021"/>
  <c r="CO1021"/>
  <c r="CP1021"/>
  <c r="CQ1021"/>
  <c r="CR1021"/>
  <c r="CC1022"/>
  <c r="CD1022"/>
  <c r="CE1022"/>
  <c r="CF1022"/>
  <c r="CG1022"/>
  <c r="CH1022"/>
  <c r="CI1022"/>
  <c r="CJ1022"/>
  <c r="CK1022"/>
  <c r="CL1022"/>
  <c r="CM1022"/>
  <c r="CN1022"/>
  <c r="CO1022"/>
  <c r="CP1022"/>
  <c r="CQ1022"/>
  <c r="CR1022"/>
  <c r="CC1023"/>
  <c r="CD1023"/>
  <c r="CE1023"/>
  <c r="CF1023"/>
  <c r="CG1023"/>
  <c r="CH1023"/>
  <c r="CI1023"/>
  <c r="CJ1023"/>
  <c r="CK1023"/>
  <c r="CL1023"/>
  <c r="CM1023"/>
  <c r="CN1023"/>
  <c r="CO1023"/>
  <c r="CP1023"/>
  <c r="CQ1023"/>
  <c r="CR1023"/>
  <c r="CC1024"/>
  <c r="CD1024"/>
  <c r="CE1024"/>
  <c r="CF1024"/>
  <c r="CG1024"/>
  <c r="CH1024"/>
  <c r="CI1024"/>
  <c r="CJ1024"/>
  <c r="CK1024"/>
  <c r="CL1024"/>
  <c r="CM1024"/>
  <c r="CN1024"/>
  <c r="CO1024"/>
  <c r="CP1024"/>
  <c r="CQ1024"/>
  <c r="CR1024"/>
  <c r="CC1025"/>
  <c r="CD1025"/>
  <c r="CE1025"/>
  <c r="CF1025"/>
  <c r="CG1025"/>
  <c r="CH1025"/>
  <c r="CI1025"/>
  <c r="CJ1025"/>
  <c r="CK1025"/>
  <c r="CL1025"/>
  <c r="CM1025"/>
  <c r="CN1025"/>
  <c r="CO1025"/>
  <c r="CP1025"/>
  <c r="CQ1025"/>
  <c r="CR1025"/>
  <c r="CC1026"/>
  <c r="CD1026"/>
  <c r="CE1026"/>
  <c r="CF1026"/>
  <c r="CG1026"/>
  <c r="CH1026"/>
  <c r="CI1026"/>
  <c r="CJ1026"/>
  <c r="CK1026"/>
  <c r="CL1026"/>
  <c r="CM1026"/>
  <c r="CN1026"/>
  <c r="CO1026"/>
  <c r="CP1026"/>
  <c r="CQ1026"/>
  <c r="CR1026"/>
  <c r="CC1027"/>
  <c r="CD1027"/>
  <c r="CE1027"/>
  <c r="CF1027"/>
  <c r="CG1027"/>
  <c r="CH1027"/>
  <c r="CI1027"/>
  <c r="CJ1027"/>
  <c r="CK1027"/>
  <c r="CL1027"/>
  <c r="CM1027"/>
  <c r="CN1027"/>
  <c r="CO1027"/>
  <c r="CP1027"/>
  <c r="CQ1027"/>
  <c r="CR1027"/>
  <c r="CC1028"/>
  <c r="CD1028"/>
  <c r="CE1028"/>
  <c r="CF1028"/>
  <c r="CG1028"/>
  <c r="CH1028"/>
  <c r="CI1028"/>
  <c r="CJ1028"/>
  <c r="CK1028"/>
  <c r="CL1028"/>
  <c r="CM1028"/>
  <c r="CN1028"/>
  <c r="CO1028"/>
  <c r="CP1028"/>
  <c r="CQ1028"/>
  <c r="CR1028"/>
  <c r="CC1029"/>
  <c r="CD1029"/>
  <c r="CE1029"/>
  <c r="CF1029"/>
  <c r="CG1029"/>
  <c r="CH1029"/>
  <c r="CI1029"/>
  <c r="CJ1029"/>
  <c r="CK1029"/>
  <c r="CL1029"/>
  <c r="CM1029"/>
  <c r="CN1029"/>
  <c r="CO1029"/>
  <c r="CP1029"/>
  <c r="CQ1029"/>
  <c r="CR1029"/>
  <c r="CC1030"/>
  <c r="CD1030"/>
  <c r="CE1030"/>
  <c r="CF1030"/>
  <c r="CG1030"/>
  <c r="CH1030"/>
  <c r="CI1030"/>
  <c r="CJ1030"/>
  <c r="CK1030"/>
  <c r="CL1030"/>
  <c r="CM1030"/>
  <c r="CN1030"/>
  <c r="CO1030"/>
  <c r="CP1030"/>
  <c r="CQ1030"/>
  <c r="CR1030"/>
  <c r="CC1031"/>
  <c r="CD1031"/>
  <c r="CE1031"/>
  <c r="CF1031"/>
  <c r="CG1031"/>
  <c r="CH1031"/>
  <c r="CI1031"/>
  <c r="CJ1031"/>
  <c r="CK1031"/>
  <c r="CL1031"/>
  <c r="CM1031"/>
  <c r="CN1031"/>
  <c r="CO1031"/>
  <c r="CP1031"/>
  <c r="CQ1031"/>
  <c r="CR1031"/>
  <c r="CC1032"/>
  <c r="CD1032"/>
  <c r="CE1032"/>
  <c r="CF1032"/>
  <c r="CG1032"/>
  <c r="CH1032"/>
  <c r="CI1032"/>
  <c r="CJ1032"/>
  <c r="CK1032"/>
  <c r="CL1032"/>
  <c r="CM1032"/>
  <c r="CN1032"/>
  <c r="CO1032"/>
  <c r="CP1032"/>
  <c r="CQ1032"/>
  <c r="CR1032"/>
  <c r="CC1033"/>
  <c r="CD1033"/>
  <c r="CE1033"/>
  <c r="CF1033"/>
  <c r="CG1033"/>
  <c r="CH1033"/>
  <c r="CI1033"/>
  <c r="CJ1033"/>
  <c r="CK1033"/>
  <c r="CL1033"/>
  <c r="CM1033"/>
  <c r="CN1033"/>
  <c r="CO1033"/>
  <c r="CP1033"/>
  <c r="CQ1033"/>
  <c r="CR1033"/>
  <c r="CC1034"/>
  <c r="CD1034"/>
  <c r="CE1034"/>
  <c r="CF1034"/>
  <c r="CG1034"/>
  <c r="CH1034"/>
  <c r="CI1034"/>
  <c r="CJ1034"/>
  <c r="CK1034"/>
  <c r="CL1034"/>
  <c r="CM1034"/>
  <c r="CN1034"/>
  <c r="CO1034"/>
  <c r="CP1034"/>
  <c r="CQ1034"/>
  <c r="CR1034"/>
  <c r="CC1035"/>
  <c r="CD1035"/>
  <c r="CE1035"/>
  <c r="CF1035"/>
  <c r="CG1035"/>
  <c r="CH1035"/>
  <c r="CI1035"/>
  <c r="CJ1035"/>
  <c r="CK1035"/>
  <c r="CL1035"/>
  <c r="CM1035"/>
  <c r="CN1035"/>
  <c r="CO1035"/>
  <c r="CP1035"/>
  <c r="CQ1035"/>
  <c r="CR1035"/>
  <c r="CC1036"/>
  <c r="CD1036"/>
  <c r="CE1036"/>
  <c r="CF1036"/>
  <c r="CG1036"/>
  <c r="CH1036"/>
  <c r="CI1036"/>
  <c r="CJ1036"/>
  <c r="CK1036"/>
  <c r="CL1036"/>
  <c r="CM1036"/>
  <c r="CN1036"/>
  <c r="CO1036"/>
  <c r="CP1036"/>
  <c r="CQ1036"/>
  <c r="CR1036"/>
  <c r="CC1037"/>
  <c r="CD1037"/>
  <c r="CE1037"/>
  <c r="CF1037"/>
  <c r="CG1037"/>
  <c r="CH1037"/>
  <c r="CI1037"/>
  <c r="CJ1037"/>
  <c r="CK1037"/>
  <c r="CL1037"/>
  <c r="CM1037"/>
  <c r="CN1037"/>
  <c r="CO1037"/>
  <c r="CP1037"/>
  <c r="CQ1037"/>
  <c r="CR1037"/>
  <c r="CC1038"/>
  <c r="CD1038"/>
  <c r="CE1038"/>
  <c r="CF1038"/>
  <c r="CG1038"/>
  <c r="CH1038"/>
  <c r="CI1038"/>
  <c r="CJ1038"/>
  <c r="CK1038"/>
  <c r="CL1038"/>
  <c r="CM1038"/>
  <c r="CN1038"/>
  <c r="CO1038"/>
  <c r="CP1038"/>
  <c r="CQ1038"/>
  <c r="CR1038"/>
  <c r="CC1039"/>
  <c r="CD1039"/>
  <c r="CE1039"/>
  <c r="CF1039"/>
  <c r="CG1039"/>
  <c r="CH1039"/>
  <c r="CI1039"/>
  <c r="CJ1039"/>
  <c r="CK1039"/>
  <c r="CL1039"/>
  <c r="CM1039"/>
  <c r="CN1039"/>
  <c r="CO1039"/>
  <c r="CP1039"/>
  <c r="CQ1039"/>
  <c r="CR1039"/>
  <c r="CC1040"/>
  <c r="CD1040"/>
  <c r="CE1040"/>
  <c r="CF1040"/>
  <c r="CG1040"/>
  <c r="CH1040"/>
  <c r="CI1040"/>
  <c r="CJ1040"/>
  <c r="CK1040"/>
  <c r="CL1040"/>
  <c r="CM1040"/>
  <c r="CN1040"/>
  <c r="CO1040"/>
  <c r="CP1040"/>
  <c r="CQ1040"/>
  <c r="CR1040"/>
  <c r="CC1041"/>
  <c r="CD1041"/>
  <c r="CE1041"/>
  <c r="CF1041"/>
  <c r="CG1041"/>
  <c r="CH1041"/>
  <c r="CI1041"/>
  <c r="CJ1041"/>
  <c r="CK1041"/>
  <c r="CL1041"/>
  <c r="CM1041"/>
  <c r="CN1041"/>
  <c r="CO1041"/>
  <c r="CP1041"/>
  <c r="CQ1041"/>
  <c r="CR1041"/>
  <c r="CC1042"/>
  <c r="CD1042"/>
  <c r="CE1042"/>
  <c r="CF1042"/>
  <c r="CG1042"/>
  <c r="CH1042"/>
  <c r="CI1042"/>
  <c r="CJ1042"/>
  <c r="CK1042"/>
  <c r="CL1042"/>
  <c r="CM1042"/>
  <c r="CN1042"/>
  <c r="CO1042"/>
  <c r="CP1042"/>
  <c r="CQ1042"/>
  <c r="CR1042"/>
  <c r="CC1043"/>
  <c r="CD1043"/>
  <c r="CE1043"/>
  <c r="CF1043"/>
  <c r="CG1043"/>
  <c r="CH1043"/>
  <c r="CI1043"/>
  <c r="CJ1043"/>
  <c r="CK1043"/>
  <c r="CL1043"/>
  <c r="CM1043"/>
  <c r="CN1043"/>
  <c r="CO1043"/>
  <c r="CP1043"/>
  <c r="CQ1043"/>
  <c r="CR1043"/>
  <c r="CC1044"/>
  <c r="CD1044"/>
  <c r="CE1044"/>
  <c r="CF1044"/>
  <c r="CG1044"/>
  <c r="CH1044"/>
  <c r="CI1044"/>
  <c r="CJ1044"/>
  <c r="CK1044"/>
  <c r="CL1044"/>
  <c r="CM1044"/>
  <c r="CN1044"/>
  <c r="CO1044"/>
  <c r="CP1044"/>
  <c r="CQ1044"/>
  <c r="CR1044"/>
  <c r="CC1045"/>
  <c r="CD1045"/>
  <c r="CE1045"/>
  <c r="CF1045"/>
  <c r="CG1045"/>
  <c r="CH1045"/>
  <c r="CI1045"/>
  <c r="CJ1045"/>
  <c r="CK1045"/>
  <c r="CL1045"/>
  <c r="CM1045"/>
  <c r="CN1045"/>
  <c r="CO1045"/>
  <c r="CP1045"/>
  <c r="CQ1045"/>
  <c r="CR1045"/>
  <c r="CC1046"/>
  <c r="CD1046"/>
  <c r="CE1046"/>
  <c r="CF1046"/>
  <c r="CG1046"/>
  <c r="CH1046"/>
  <c r="CI1046"/>
  <c r="CJ1046"/>
  <c r="CK1046"/>
  <c r="CL1046"/>
  <c r="CM1046"/>
  <c r="CN1046"/>
  <c r="CO1046"/>
  <c r="CP1046"/>
  <c r="CQ1046"/>
  <c r="CR1046"/>
  <c r="CC1047"/>
  <c r="CD1047"/>
  <c r="CE1047"/>
  <c r="CF1047"/>
  <c r="CG1047"/>
  <c r="CH1047"/>
  <c r="CI1047"/>
  <c r="CJ1047"/>
  <c r="CK1047"/>
  <c r="CL1047"/>
  <c r="CM1047"/>
  <c r="CN1047"/>
  <c r="CO1047"/>
  <c r="CP1047"/>
  <c r="CQ1047"/>
  <c r="CR1047"/>
  <c r="CC1048"/>
  <c r="CD1048"/>
  <c r="CE1048"/>
  <c r="CF1048"/>
  <c r="CG1048"/>
  <c r="CH1048"/>
  <c r="CI1048"/>
  <c r="CJ1048"/>
  <c r="CK1048"/>
  <c r="CL1048"/>
  <c r="CM1048"/>
  <c r="CN1048"/>
  <c r="CO1048"/>
  <c r="CP1048"/>
  <c r="CQ1048"/>
  <c r="CR1048"/>
  <c r="CC1049"/>
  <c r="CD1049"/>
  <c r="CE1049"/>
  <c r="CF1049"/>
  <c r="CG1049"/>
  <c r="CH1049"/>
  <c r="CI1049"/>
  <c r="CJ1049"/>
  <c r="CK1049"/>
  <c r="CL1049"/>
  <c r="CM1049"/>
  <c r="CN1049"/>
  <c r="CO1049"/>
  <c r="CP1049"/>
  <c r="CQ1049"/>
  <c r="CR1049"/>
  <c r="CC1050"/>
  <c r="CD1050"/>
  <c r="CE1050"/>
  <c r="CF1050"/>
  <c r="CG1050"/>
  <c r="CH1050"/>
  <c r="CI1050"/>
  <c r="CJ1050"/>
  <c r="CK1050"/>
  <c r="CL1050"/>
  <c r="CM1050"/>
  <c r="CN1050"/>
  <c r="CO1050"/>
  <c r="CP1050"/>
  <c r="CQ1050"/>
  <c r="CR1050"/>
  <c r="CC1051"/>
  <c r="CD1051"/>
  <c r="CE1051"/>
  <c r="CF1051"/>
  <c r="CG1051"/>
  <c r="CH1051"/>
  <c r="CI1051"/>
  <c r="CJ1051"/>
  <c r="CK1051"/>
  <c r="CL1051"/>
  <c r="CM1051"/>
  <c r="CN1051"/>
  <c r="CO1051"/>
  <c r="CP1051"/>
  <c r="CQ1051"/>
  <c r="CR1051"/>
  <c r="CC1052"/>
  <c r="CD1052"/>
  <c r="CE1052"/>
  <c r="CF1052"/>
  <c r="CG1052"/>
  <c r="CH1052"/>
  <c r="CI1052"/>
  <c r="CJ1052"/>
  <c r="CK1052"/>
  <c r="CL1052"/>
  <c r="CM1052"/>
  <c r="CN1052"/>
  <c r="CO1052"/>
  <c r="CP1052"/>
  <c r="CQ1052"/>
  <c r="CR1052"/>
  <c r="CC1053"/>
  <c r="CD1053"/>
  <c r="CE1053"/>
  <c r="CF1053"/>
  <c r="CG1053"/>
  <c r="CH1053"/>
  <c r="CI1053"/>
  <c r="CJ1053"/>
  <c r="CK1053"/>
  <c r="CL1053"/>
  <c r="CM1053"/>
  <c r="CN1053"/>
  <c r="CO1053"/>
  <c r="CP1053"/>
  <c r="CQ1053"/>
  <c r="CR1053"/>
  <c r="CC1054"/>
  <c r="CD1054"/>
  <c r="CE1054"/>
  <c r="CF1054"/>
  <c r="CG1054"/>
  <c r="CH1054"/>
  <c r="CI1054"/>
  <c r="CJ1054"/>
  <c r="CK1054"/>
  <c r="CL1054"/>
  <c r="CM1054"/>
  <c r="CN1054"/>
  <c r="CO1054"/>
  <c r="CP1054"/>
  <c r="CQ1054"/>
  <c r="CR1054"/>
  <c r="CC1055"/>
  <c r="CD1055"/>
  <c r="CE1055"/>
  <c r="CF1055"/>
  <c r="CG1055"/>
  <c r="CH1055"/>
  <c r="CI1055"/>
  <c r="CJ1055"/>
  <c r="CK1055"/>
  <c r="CL1055"/>
  <c r="CM1055"/>
  <c r="CN1055"/>
  <c r="CO1055"/>
  <c r="CP1055"/>
  <c r="CQ1055"/>
  <c r="CR1055"/>
  <c r="CC1056"/>
  <c r="CD1056"/>
  <c r="CE1056"/>
  <c r="CF1056"/>
  <c r="CG1056"/>
  <c r="CH1056"/>
  <c r="CI1056"/>
  <c r="CJ1056"/>
  <c r="CK1056"/>
  <c r="CL1056"/>
  <c r="CM1056"/>
  <c r="CN1056"/>
  <c r="CO1056"/>
  <c r="CP1056"/>
  <c r="CQ1056"/>
  <c r="CR1056"/>
  <c r="CC1057"/>
  <c r="CD1057"/>
  <c r="CE1057"/>
  <c r="CF1057"/>
  <c r="CG1057"/>
  <c r="CH1057"/>
  <c r="CI1057"/>
  <c r="CJ1057"/>
  <c r="CK1057"/>
  <c r="CL1057"/>
  <c r="CM1057"/>
  <c r="CN1057"/>
  <c r="CO1057"/>
  <c r="CP1057"/>
  <c r="CQ1057"/>
  <c r="CR1057"/>
  <c r="CC1058"/>
  <c r="CD1058"/>
  <c r="CE1058"/>
  <c r="CF1058"/>
  <c r="CG1058"/>
  <c r="CH1058"/>
  <c r="CI1058"/>
  <c r="CJ1058"/>
  <c r="CK1058"/>
  <c r="CL1058"/>
  <c r="CM1058"/>
  <c r="CN1058"/>
  <c r="CO1058"/>
  <c r="CP1058"/>
  <c r="CQ1058"/>
  <c r="CR1058"/>
  <c r="CC1059"/>
  <c r="CD1059"/>
  <c r="CE1059"/>
  <c r="CF1059"/>
  <c r="CG1059"/>
  <c r="CH1059"/>
  <c r="CI1059"/>
  <c r="CJ1059"/>
  <c r="CK1059"/>
  <c r="CL1059"/>
  <c r="CM1059"/>
  <c r="CN1059"/>
  <c r="CO1059"/>
  <c r="CP1059"/>
  <c r="CQ1059"/>
  <c r="CR1059"/>
  <c r="CC1060"/>
  <c r="CD1060"/>
  <c r="CE1060"/>
  <c r="CF1060"/>
  <c r="CG1060"/>
  <c r="CH1060"/>
  <c r="CI1060"/>
  <c r="CJ1060"/>
  <c r="CK1060"/>
  <c r="CL1060"/>
  <c r="CM1060"/>
  <c r="CN1060"/>
  <c r="CO1060"/>
  <c r="CP1060"/>
  <c r="CQ1060"/>
  <c r="CR1060"/>
  <c r="CC1061"/>
  <c r="CD1061"/>
  <c r="CE1061"/>
  <c r="CF1061"/>
  <c r="CG1061"/>
  <c r="CH1061"/>
  <c r="CI1061"/>
  <c r="CJ1061"/>
  <c r="CK1061"/>
  <c r="CL1061"/>
  <c r="CM1061"/>
  <c r="CN1061"/>
  <c r="CO1061"/>
  <c r="CP1061"/>
  <c r="CQ1061"/>
  <c r="CR1061"/>
  <c r="CC1062"/>
  <c r="CD1062"/>
  <c r="CE1062"/>
  <c r="CF1062"/>
  <c r="CG1062"/>
  <c r="CH1062"/>
  <c r="CI1062"/>
  <c r="CJ1062"/>
  <c r="CK1062"/>
  <c r="CL1062"/>
  <c r="CM1062"/>
  <c r="CN1062"/>
  <c r="CO1062"/>
  <c r="CP1062"/>
  <c r="CQ1062"/>
  <c r="CR1062"/>
  <c r="CC1063"/>
  <c r="CD1063"/>
  <c r="CE1063"/>
  <c r="CF1063"/>
  <c r="CG1063"/>
  <c r="CH1063"/>
  <c r="CI1063"/>
  <c r="CJ1063"/>
  <c r="CK1063"/>
  <c r="CL1063"/>
  <c r="CM1063"/>
  <c r="CN1063"/>
  <c r="CO1063"/>
  <c r="CP1063"/>
  <c r="CQ1063"/>
  <c r="CR1063"/>
  <c r="CC1064"/>
  <c r="CD1064"/>
  <c r="CE1064"/>
  <c r="CF1064"/>
  <c r="CG1064"/>
  <c r="CH1064"/>
  <c r="CI1064"/>
  <c r="CJ1064"/>
  <c r="CK1064"/>
  <c r="CL1064"/>
  <c r="CM1064"/>
  <c r="CN1064"/>
  <c r="CO1064"/>
  <c r="CP1064"/>
  <c r="CQ1064"/>
  <c r="CR1064"/>
  <c r="CC1065"/>
  <c r="CD1065"/>
  <c r="CE1065"/>
  <c r="CF1065"/>
  <c r="CG1065"/>
  <c r="CH1065"/>
  <c r="CI1065"/>
  <c r="CJ1065"/>
  <c r="CK1065"/>
  <c r="CL1065"/>
  <c r="CM1065"/>
  <c r="CN1065"/>
  <c r="CO1065"/>
  <c r="CP1065"/>
  <c r="CQ1065"/>
  <c r="CR1065"/>
  <c r="CC1066"/>
  <c r="CD1066"/>
  <c r="CE1066"/>
  <c r="CF1066"/>
  <c r="CG1066"/>
  <c r="CH1066"/>
  <c r="CI1066"/>
  <c r="CJ1066"/>
  <c r="CK1066"/>
  <c r="CL1066"/>
  <c r="CM1066"/>
  <c r="CN1066"/>
  <c r="CO1066"/>
  <c r="CP1066"/>
  <c r="CQ1066"/>
  <c r="CR1066"/>
  <c r="CC1067"/>
  <c r="CD1067"/>
  <c r="CE1067"/>
  <c r="CF1067"/>
  <c r="CG1067"/>
  <c r="CH1067"/>
  <c r="CI1067"/>
  <c r="CJ1067"/>
  <c r="CK1067"/>
  <c r="CL1067"/>
  <c r="CM1067"/>
  <c r="CN1067"/>
  <c r="CO1067"/>
  <c r="CP1067"/>
  <c r="CQ1067"/>
  <c r="CR1067"/>
  <c r="CC1068"/>
  <c r="CD1068"/>
  <c r="CE1068"/>
  <c r="CF1068"/>
  <c r="CG1068"/>
  <c r="CH1068"/>
  <c r="CI1068"/>
  <c r="CJ1068"/>
  <c r="CK1068"/>
  <c r="CL1068"/>
  <c r="CM1068"/>
  <c r="CN1068"/>
  <c r="CO1068"/>
  <c r="CP1068"/>
  <c r="CQ1068"/>
  <c r="CR1068"/>
  <c r="CC1069"/>
  <c r="CD1069"/>
  <c r="CE1069"/>
  <c r="CF1069"/>
  <c r="CG1069"/>
  <c r="CH1069"/>
  <c r="CI1069"/>
  <c r="CJ1069"/>
  <c r="CK1069"/>
  <c r="CL1069"/>
  <c r="CM1069"/>
  <c r="CN1069"/>
  <c r="CO1069"/>
  <c r="CP1069"/>
  <c r="CQ1069"/>
  <c r="CR1069"/>
  <c r="CC1070"/>
  <c r="CD1070"/>
  <c r="CE1070"/>
  <c r="CF1070"/>
  <c r="CG1070"/>
  <c r="CH1070"/>
  <c r="CI1070"/>
  <c r="CJ1070"/>
  <c r="CK1070"/>
  <c r="CL1070"/>
  <c r="CM1070"/>
  <c r="CN1070"/>
  <c r="CO1070"/>
  <c r="CP1070"/>
  <c r="CQ1070"/>
  <c r="CR1070"/>
  <c r="CC1071"/>
  <c r="CD1071"/>
  <c r="CE1071"/>
  <c r="CF1071"/>
  <c r="CG1071"/>
  <c r="CH1071"/>
  <c r="CI1071"/>
  <c r="CJ1071"/>
  <c r="CK1071"/>
  <c r="CL1071"/>
  <c r="CM1071"/>
  <c r="CN1071"/>
  <c r="CO1071"/>
  <c r="CP1071"/>
  <c r="CQ1071"/>
  <c r="CR1071"/>
  <c r="CC1072"/>
  <c r="CD1072"/>
  <c r="CE1072"/>
  <c r="CF1072"/>
  <c r="CG1072"/>
  <c r="CH1072"/>
  <c r="CI1072"/>
  <c r="CJ1072"/>
  <c r="CK1072"/>
  <c r="CL1072"/>
  <c r="CM1072"/>
  <c r="CN1072"/>
  <c r="CO1072"/>
  <c r="CP1072"/>
  <c r="CQ1072"/>
  <c r="CR1072"/>
  <c r="CC1073"/>
  <c r="CD1073"/>
  <c r="CE1073"/>
  <c r="CF1073"/>
  <c r="CG1073"/>
  <c r="CH1073"/>
  <c r="CI1073"/>
  <c r="CJ1073"/>
  <c r="CK1073"/>
  <c r="CL1073"/>
  <c r="CM1073"/>
  <c r="CN1073"/>
  <c r="CO1073"/>
  <c r="CP1073"/>
  <c r="CQ1073"/>
  <c r="CR1073"/>
  <c r="CC1074"/>
  <c r="CD1074"/>
  <c r="CE1074"/>
  <c r="CF1074"/>
  <c r="CG1074"/>
  <c r="CH1074"/>
  <c r="CI1074"/>
  <c r="CJ1074"/>
  <c r="CK1074"/>
  <c r="CL1074"/>
  <c r="CM1074"/>
  <c r="CN1074"/>
  <c r="CO1074"/>
  <c r="CP1074"/>
  <c r="CQ1074"/>
  <c r="CR1074"/>
  <c r="CC1075"/>
  <c r="CD1075"/>
  <c r="CE1075"/>
  <c r="CF1075"/>
  <c r="CG1075"/>
  <c r="CH1075"/>
  <c r="CI1075"/>
  <c r="CJ1075"/>
  <c r="CK1075"/>
  <c r="CL1075"/>
  <c r="CM1075"/>
  <c r="CN1075"/>
  <c r="CO1075"/>
  <c r="CP1075"/>
  <c r="CQ1075"/>
  <c r="CR1075"/>
  <c r="CC1076"/>
  <c r="CD1076"/>
  <c r="CE1076"/>
  <c r="CF1076"/>
  <c r="CG1076"/>
  <c r="CH1076"/>
  <c r="CI1076"/>
  <c r="CJ1076"/>
  <c r="CK1076"/>
  <c r="CL1076"/>
  <c r="CM1076"/>
  <c r="CN1076"/>
  <c r="CO1076"/>
  <c r="CP1076"/>
  <c r="CQ1076"/>
  <c r="CR1076"/>
  <c r="CC1077"/>
  <c r="CD1077"/>
  <c r="CE1077"/>
  <c r="CF1077"/>
  <c r="CG1077"/>
  <c r="CH1077"/>
  <c r="CI1077"/>
  <c r="CJ1077"/>
  <c r="CK1077"/>
  <c r="CL1077"/>
  <c r="CM1077"/>
  <c r="CN1077"/>
  <c r="CO1077"/>
  <c r="CP1077"/>
  <c r="CQ1077"/>
  <c r="CR1077"/>
  <c r="CC1078"/>
  <c r="CD1078"/>
  <c r="CE1078"/>
  <c r="CF1078"/>
  <c r="CG1078"/>
  <c r="CH1078"/>
  <c r="CI1078"/>
  <c r="CJ1078"/>
  <c r="CK1078"/>
  <c r="CL1078"/>
  <c r="CM1078"/>
  <c r="CN1078"/>
  <c r="CO1078"/>
  <c r="CP1078"/>
  <c r="CQ1078"/>
  <c r="CR1078"/>
  <c r="CC1079"/>
  <c r="CD1079"/>
  <c r="CE1079"/>
  <c r="CF1079"/>
  <c r="CG1079"/>
  <c r="CH1079"/>
  <c r="CI1079"/>
  <c r="CJ1079"/>
  <c r="CK1079"/>
  <c r="CL1079"/>
  <c r="CM1079"/>
  <c r="CN1079"/>
  <c r="CO1079"/>
  <c r="CP1079"/>
  <c r="CQ1079"/>
  <c r="CR1079"/>
  <c r="CC1080"/>
  <c r="CD1080"/>
  <c r="CE1080"/>
  <c r="CF1080"/>
  <c r="CG1080"/>
  <c r="CH1080"/>
  <c r="CI1080"/>
  <c r="CJ1080"/>
  <c r="CK1080"/>
  <c r="CL1080"/>
  <c r="CM1080"/>
  <c r="CN1080"/>
  <c r="CO1080"/>
  <c r="CP1080"/>
  <c r="CQ1080"/>
  <c r="CR1080"/>
  <c r="CC1081"/>
  <c r="CD1081"/>
  <c r="CE1081"/>
  <c r="CF1081"/>
  <c r="CG1081"/>
  <c r="CH1081"/>
  <c r="CI1081"/>
  <c r="CJ1081"/>
  <c r="CK1081"/>
  <c r="CL1081"/>
  <c r="CM1081"/>
  <c r="CN1081"/>
  <c r="CO1081"/>
  <c r="CP1081"/>
  <c r="CQ1081"/>
  <c r="CR1081"/>
  <c r="CC1082"/>
  <c r="CD1082"/>
  <c r="CE1082"/>
  <c r="CF1082"/>
  <c r="CG1082"/>
  <c r="CH1082"/>
  <c r="CI1082"/>
  <c r="CJ1082"/>
  <c r="CK1082"/>
  <c r="CL1082"/>
  <c r="CM1082"/>
  <c r="CN1082"/>
  <c r="CO1082"/>
  <c r="CP1082"/>
  <c r="CQ1082"/>
  <c r="CR1082"/>
  <c r="CC1083"/>
  <c r="CD1083"/>
  <c r="CE1083"/>
  <c r="CF1083"/>
  <c r="CG1083"/>
  <c r="CH1083"/>
  <c r="CI1083"/>
  <c r="CJ1083"/>
  <c r="CK1083"/>
  <c r="CL1083"/>
  <c r="CM1083"/>
  <c r="CN1083"/>
  <c r="CO1083"/>
  <c r="CP1083"/>
  <c r="CQ1083"/>
  <c r="CR1083"/>
  <c r="CC1084"/>
  <c r="CD1084"/>
  <c r="CE1084"/>
  <c r="CF1084"/>
  <c r="CG1084"/>
  <c r="CH1084"/>
  <c r="CI1084"/>
  <c r="CJ1084"/>
  <c r="CK1084"/>
  <c r="CL1084"/>
  <c r="CM1084"/>
  <c r="CN1084"/>
  <c r="CO1084"/>
  <c r="CP1084"/>
  <c r="CQ1084"/>
  <c r="CR1084"/>
  <c r="CC1085"/>
  <c r="CD1085"/>
  <c r="CE1085"/>
  <c r="CF1085"/>
  <c r="CG1085"/>
  <c r="CH1085"/>
  <c r="CI1085"/>
  <c r="CJ1085"/>
  <c r="CK1085"/>
  <c r="CL1085"/>
  <c r="CM1085"/>
  <c r="CN1085"/>
  <c r="CO1085"/>
  <c r="CP1085"/>
  <c r="CQ1085"/>
  <c r="CR1085"/>
  <c r="CC1086"/>
  <c r="CD1086"/>
  <c r="CE1086"/>
  <c r="CF1086"/>
  <c r="CG1086"/>
  <c r="CH1086"/>
  <c r="CI1086"/>
  <c r="CJ1086"/>
  <c r="CK1086"/>
  <c r="CL1086"/>
  <c r="CM1086"/>
  <c r="CN1086"/>
  <c r="CO1086"/>
  <c r="CP1086"/>
  <c r="CQ1086"/>
  <c r="CR1086"/>
  <c r="CC1087"/>
  <c r="CD1087"/>
  <c r="CE1087"/>
  <c r="CF1087"/>
  <c r="CG1087"/>
  <c r="CH1087"/>
  <c r="CI1087"/>
  <c r="CJ1087"/>
  <c r="CK1087"/>
  <c r="CL1087"/>
  <c r="CM1087"/>
  <c r="CN1087"/>
  <c r="CO1087"/>
  <c r="CP1087"/>
  <c r="CQ1087"/>
  <c r="CR1087"/>
  <c r="CC1088"/>
  <c r="CD1088"/>
  <c r="CE1088"/>
  <c r="CF1088"/>
  <c r="CG1088"/>
  <c r="CH1088"/>
  <c r="CI1088"/>
  <c r="CJ1088"/>
  <c r="CK1088"/>
  <c r="CL1088"/>
  <c r="CM1088"/>
  <c r="CN1088"/>
  <c r="CO1088"/>
  <c r="CP1088"/>
  <c r="CQ1088"/>
  <c r="CR1088"/>
  <c r="CC1089"/>
  <c r="CD1089"/>
  <c r="CE1089"/>
  <c r="CF1089"/>
  <c r="CG1089"/>
  <c r="CH1089"/>
  <c r="CI1089"/>
  <c r="CJ1089"/>
  <c r="CK1089"/>
  <c r="CL1089"/>
  <c r="CM1089"/>
  <c r="CN1089"/>
  <c r="CO1089"/>
  <c r="CP1089"/>
  <c r="CQ1089"/>
  <c r="CR1089"/>
  <c r="CC1090"/>
  <c r="CD1090"/>
  <c r="CE1090"/>
  <c r="CF1090"/>
  <c r="CG1090"/>
  <c r="CH1090"/>
  <c r="CI1090"/>
  <c r="CJ1090"/>
  <c r="CK1090"/>
  <c r="CL1090"/>
  <c r="CM1090"/>
  <c r="CN1090"/>
  <c r="CO1090"/>
  <c r="CP1090"/>
  <c r="CQ1090"/>
  <c r="CR1090"/>
  <c r="CC1091"/>
  <c r="CD1091"/>
  <c r="CE1091"/>
  <c r="CF1091"/>
  <c r="CG1091"/>
  <c r="CH1091"/>
  <c r="CI1091"/>
  <c r="CJ1091"/>
  <c r="CK1091"/>
  <c r="CL1091"/>
  <c r="CM1091"/>
  <c r="CN1091"/>
  <c r="CO1091"/>
  <c r="CP1091"/>
  <c r="CQ1091"/>
  <c r="CR1091"/>
  <c r="CC1092"/>
  <c r="CD1092"/>
  <c r="CE1092"/>
  <c r="CF1092"/>
  <c r="CG1092"/>
  <c r="CH1092"/>
  <c r="CI1092"/>
  <c r="CJ1092"/>
  <c r="CK1092"/>
  <c r="CL1092"/>
  <c r="CM1092"/>
  <c r="CN1092"/>
  <c r="CO1092"/>
  <c r="CP1092"/>
  <c r="CQ1092"/>
  <c r="CR1092"/>
  <c r="CC1093"/>
  <c r="CD1093"/>
  <c r="CE1093"/>
  <c r="CF1093"/>
  <c r="CG1093"/>
  <c r="CH1093"/>
  <c r="CI1093"/>
  <c r="CJ1093"/>
  <c r="CK1093"/>
  <c r="CL1093"/>
  <c r="CM1093"/>
  <c r="CN1093"/>
  <c r="CO1093"/>
  <c r="CP1093"/>
  <c r="CQ1093"/>
  <c r="CR1093"/>
  <c r="CC1094"/>
  <c r="CD1094"/>
  <c r="CE1094"/>
  <c r="CF1094"/>
  <c r="CG1094"/>
  <c r="CH1094"/>
  <c r="CI1094"/>
  <c r="CJ1094"/>
  <c r="CK1094"/>
  <c r="CL1094"/>
  <c r="CM1094"/>
  <c r="CN1094"/>
  <c r="CO1094"/>
  <c r="CP1094"/>
  <c r="CQ1094"/>
  <c r="CR1094"/>
  <c r="CC1095"/>
  <c r="CD1095"/>
  <c r="CE1095"/>
  <c r="CF1095"/>
  <c r="CG1095"/>
  <c r="CH1095"/>
  <c r="CI1095"/>
  <c r="CJ1095"/>
  <c r="CK1095"/>
  <c r="CL1095"/>
  <c r="CM1095"/>
  <c r="CN1095"/>
  <c r="CO1095"/>
  <c r="CP1095"/>
  <c r="CQ1095"/>
  <c r="CR1095"/>
  <c r="CC1096"/>
  <c r="CD1096"/>
  <c r="CE1096"/>
  <c r="CF1096"/>
  <c r="CG1096"/>
  <c r="CH1096"/>
  <c r="CI1096"/>
  <c r="CJ1096"/>
  <c r="CK1096"/>
  <c r="CL1096"/>
  <c r="CM1096"/>
  <c r="CN1096"/>
  <c r="CO1096"/>
  <c r="CP1096"/>
  <c r="CQ1096"/>
  <c r="CR1096"/>
  <c r="CC1097"/>
  <c r="CD1097"/>
  <c r="CE1097"/>
  <c r="CF1097"/>
  <c r="CG1097"/>
  <c r="CH1097"/>
  <c r="CI1097"/>
  <c r="CJ1097"/>
  <c r="CK1097"/>
  <c r="CL1097"/>
  <c r="CM1097"/>
  <c r="CN1097"/>
  <c r="CO1097"/>
  <c r="CP1097"/>
  <c r="CQ1097"/>
  <c r="CR1097"/>
  <c r="CC1098"/>
  <c r="CD1098"/>
  <c r="CE1098"/>
  <c r="CF1098"/>
  <c r="CG1098"/>
  <c r="CH1098"/>
  <c r="CI1098"/>
  <c r="CJ1098"/>
  <c r="CK1098"/>
  <c r="CL1098"/>
  <c r="CM1098"/>
  <c r="CN1098"/>
  <c r="CO1098"/>
  <c r="CP1098"/>
  <c r="CQ1098"/>
  <c r="CR1098"/>
  <c r="CC1099"/>
  <c r="CD1099"/>
  <c r="CE1099"/>
  <c r="CF1099"/>
  <c r="CG1099"/>
  <c r="CH1099"/>
  <c r="CI1099"/>
  <c r="CJ1099"/>
  <c r="CK1099"/>
  <c r="CL1099"/>
  <c r="CM1099"/>
  <c r="CN1099"/>
  <c r="CO1099"/>
  <c r="CP1099"/>
  <c r="CQ1099"/>
  <c r="CR1099"/>
  <c r="CC1100"/>
  <c r="CD1100"/>
  <c r="CE1100"/>
  <c r="CF1100"/>
  <c r="CG1100"/>
  <c r="CH1100"/>
  <c r="CI1100"/>
  <c r="CJ1100"/>
  <c r="CK1100"/>
  <c r="CL1100"/>
  <c r="CM1100"/>
  <c r="CN1100"/>
  <c r="CO1100"/>
  <c r="CP1100"/>
  <c r="CQ1100"/>
  <c r="CR1100"/>
  <c r="CC1101"/>
  <c r="CD1101"/>
  <c r="CE1101"/>
  <c r="CF1101"/>
  <c r="CG1101"/>
  <c r="CH1101"/>
  <c r="CI1101"/>
  <c r="CJ1101"/>
  <c r="CK1101"/>
  <c r="CL1101"/>
  <c r="CM1101"/>
  <c r="CN1101"/>
  <c r="CO1101"/>
  <c r="CP1101"/>
  <c r="CQ1101"/>
  <c r="CR1101"/>
  <c r="CC1102"/>
  <c r="CD1102"/>
  <c r="CE1102"/>
  <c r="CF1102"/>
  <c r="CG1102"/>
  <c r="CH1102"/>
  <c r="CI1102"/>
  <c r="CJ1102"/>
  <c r="CK1102"/>
  <c r="CL1102"/>
  <c r="CM1102"/>
  <c r="CN1102"/>
  <c r="CO1102"/>
  <c r="CP1102"/>
  <c r="CQ1102"/>
  <c r="CR1102"/>
  <c r="CC1103"/>
  <c r="CD1103"/>
  <c r="CE1103"/>
  <c r="CF1103"/>
  <c r="CG1103"/>
  <c r="CH1103"/>
  <c r="CI1103"/>
  <c r="CJ1103"/>
  <c r="CK1103"/>
  <c r="CL1103"/>
  <c r="CM1103"/>
  <c r="CN1103"/>
  <c r="CO1103"/>
  <c r="CP1103"/>
  <c r="CQ1103"/>
  <c r="CR1103"/>
  <c r="CC1104"/>
  <c r="CD1104"/>
  <c r="CE1104"/>
  <c r="CF1104"/>
  <c r="CG1104"/>
  <c r="CH1104"/>
  <c r="CI1104"/>
  <c r="CJ1104"/>
  <c r="CK1104"/>
  <c r="CL1104"/>
  <c r="CM1104"/>
  <c r="CN1104"/>
  <c r="CO1104"/>
  <c r="CP1104"/>
  <c r="CQ1104"/>
  <c r="CR1104"/>
  <c r="CC1105"/>
  <c r="CD1105"/>
  <c r="CE1105"/>
  <c r="CF1105"/>
  <c r="CG1105"/>
  <c r="CH1105"/>
  <c r="CI1105"/>
  <c r="CJ1105"/>
  <c r="CK1105"/>
  <c r="CL1105"/>
  <c r="CM1105"/>
  <c r="CN1105"/>
  <c r="CO1105"/>
  <c r="CP1105"/>
  <c r="CQ1105"/>
  <c r="CR1105"/>
  <c r="CC1106"/>
  <c r="CD1106"/>
  <c r="CE1106"/>
  <c r="CF1106"/>
  <c r="CG1106"/>
  <c r="CH1106"/>
  <c r="CI1106"/>
  <c r="CJ1106"/>
  <c r="CK1106"/>
  <c r="CL1106"/>
  <c r="CM1106"/>
  <c r="CN1106"/>
  <c r="CO1106"/>
  <c r="CP1106"/>
  <c r="CQ1106"/>
  <c r="CR1106"/>
  <c r="CC1107"/>
  <c r="CD1107"/>
  <c r="CE1107"/>
  <c r="CF1107"/>
  <c r="CG1107"/>
  <c r="CH1107"/>
  <c r="CI1107"/>
  <c r="CJ1107"/>
  <c r="CK1107"/>
  <c r="CL1107"/>
  <c r="CM1107"/>
  <c r="CN1107"/>
  <c r="CO1107"/>
  <c r="CP1107"/>
  <c r="CQ1107"/>
  <c r="CR1107"/>
  <c r="CC1108"/>
  <c r="CD1108"/>
  <c r="CE1108"/>
  <c r="CF1108"/>
  <c r="CG1108"/>
  <c r="CH1108"/>
  <c r="CI1108"/>
  <c r="CJ1108"/>
  <c r="CK1108"/>
  <c r="CL1108"/>
  <c r="CM1108"/>
  <c r="CN1108"/>
  <c r="CO1108"/>
  <c r="CP1108"/>
  <c r="CQ1108"/>
  <c r="CR1108"/>
  <c r="CC1109"/>
  <c r="CD1109"/>
  <c r="CE1109"/>
  <c r="CF1109"/>
  <c r="CG1109"/>
  <c r="CH1109"/>
  <c r="CI1109"/>
  <c r="CJ1109"/>
  <c r="CK1109"/>
  <c r="CL1109"/>
  <c r="CM1109"/>
  <c r="CN1109"/>
  <c r="CO1109"/>
  <c r="CP1109"/>
  <c r="CQ1109"/>
  <c r="CR1109"/>
  <c r="CC1110"/>
  <c r="CD1110"/>
  <c r="CE1110"/>
  <c r="CF1110"/>
  <c r="CG1110"/>
  <c r="CH1110"/>
  <c r="CI1110"/>
  <c r="CJ1110"/>
  <c r="CK1110"/>
  <c r="CL1110"/>
  <c r="CM1110"/>
  <c r="CN1110"/>
  <c r="CO1110"/>
  <c r="CP1110"/>
  <c r="CQ1110"/>
  <c r="CR1110"/>
  <c r="CC1111"/>
  <c r="CD1111"/>
  <c r="CE1111"/>
  <c r="CF1111"/>
  <c r="CG1111"/>
  <c r="CH1111"/>
  <c r="CI1111"/>
  <c r="CJ1111"/>
  <c r="CK1111"/>
  <c r="CL1111"/>
  <c r="CM1111"/>
  <c r="CN1111"/>
  <c r="CO1111"/>
  <c r="CP1111"/>
  <c r="CQ1111"/>
  <c r="CR1111"/>
  <c r="CC1112"/>
  <c r="CD1112"/>
  <c r="CE1112"/>
  <c r="CF1112"/>
  <c r="CG1112"/>
  <c r="CH1112"/>
  <c r="CI1112"/>
  <c r="CJ1112"/>
  <c r="CK1112"/>
  <c r="CL1112"/>
  <c r="CM1112"/>
  <c r="CN1112"/>
  <c r="CO1112"/>
  <c r="CP1112"/>
  <c r="CQ1112"/>
  <c r="CR1112"/>
  <c r="CC1113"/>
  <c r="CD1113"/>
  <c r="CE1113"/>
  <c r="CF1113"/>
  <c r="CG1113"/>
  <c r="CH1113"/>
  <c r="CI1113"/>
  <c r="CJ1113"/>
  <c r="CK1113"/>
  <c r="CL1113"/>
  <c r="CM1113"/>
  <c r="CN1113"/>
  <c r="CO1113"/>
  <c r="CP1113"/>
  <c r="CQ1113"/>
  <c r="CR1113"/>
  <c r="CC1114"/>
  <c r="CD1114"/>
  <c r="CE1114"/>
  <c r="CF1114"/>
  <c r="CG1114"/>
  <c r="CH1114"/>
  <c r="CI1114"/>
  <c r="CJ1114"/>
  <c r="CK1114"/>
  <c r="CL1114"/>
  <c r="CM1114"/>
  <c r="CN1114"/>
  <c r="CO1114"/>
  <c r="CP1114"/>
  <c r="CQ1114"/>
  <c r="CR1114"/>
  <c r="CC1115"/>
  <c r="CD1115"/>
  <c r="CE1115"/>
  <c r="CF1115"/>
  <c r="CG1115"/>
  <c r="CH1115"/>
  <c r="CI1115"/>
  <c r="CJ1115"/>
  <c r="CK1115"/>
  <c r="CL1115"/>
  <c r="CM1115"/>
  <c r="CN1115"/>
  <c r="CO1115"/>
  <c r="CP1115"/>
  <c r="CQ1115"/>
  <c r="CR1115"/>
  <c r="CC1116"/>
  <c r="CD1116"/>
  <c r="CE1116"/>
  <c r="CF1116"/>
  <c r="CG1116"/>
  <c r="CH1116"/>
  <c r="CI1116"/>
  <c r="CJ1116"/>
  <c r="CK1116"/>
  <c r="CL1116"/>
  <c r="CM1116"/>
  <c r="CN1116"/>
  <c r="CO1116"/>
  <c r="CP1116"/>
  <c r="CQ1116"/>
  <c r="CR1116"/>
  <c r="CC1117"/>
  <c r="CD1117"/>
  <c r="CE1117"/>
  <c r="CF1117"/>
  <c r="CG1117"/>
  <c r="CH1117"/>
  <c r="CI1117"/>
  <c r="CJ1117"/>
  <c r="CK1117"/>
  <c r="CL1117"/>
  <c r="CM1117"/>
  <c r="CN1117"/>
  <c r="CO1117"/>
  <c r="CP1117"/>
  <c r="CQ1117"/>
  <c r="CR1117"/>
  <c r="CC1118"/>
  <c r="CD1118"/>
  <c r="CE1118"/>
  <c r="CF1118"/>
  <c r="CG1118"/>
  <c r="CH1118"/>
  <c r="CI1118"/>
  <c r="CJ1118"/>
  <c r="CK1118"/>
  <c r="CL1118"/>
  <c r="CM1118"/>
  <c r="CN1118"/>
  <c r="CO1118"/>
  <c r="CP1118"/>
  <c r="CQ1118"/>
  <c r="CR1118"/>
  <c r="CC1119"/>
  <c r="CD1119"/>
  <c r="CE1119"/>
  <c r="CF1119"/>
  <c r="CG1119"/>
  <c r="CH1119"/>
  <c r="CI1119"/>
  <c r="CJ1119"/>
  <c r="CK1119"/>
  <c r="CL1119"/>
  <c r="CM1119"/>
  <c r="CN1119"/>
  <c r="CO1119"/>
  <c r="CP1119"/>
  <c r="CQ1119"/>
  <c r="CR1119"/>
  <c r="CC1120"/>
  <c r="CD1120"/>
  <c r="CE1120"/>
  <c r="CF1120"/>
  <c r="CG1120"/>
  <c r="CH1120"/>
  <c r="CI1120"/>
  <c r="CJ1120"/>
  <c r="CK1120"/>
  <c r="CL1120"/>
  <c r="CM1120"/>
  <c r="CN1120"/>
  <c r="CO1120"/>
  <c r="CP1120"/>
  <c r="CQ1120"/>
  <c r="CR1120"/>
  <c r="CC1121"/>
  <c r="CD1121"/>
  <c r="CE1121"/>
  <c r="CF1121"/>
  <c r="CG1121"/>
  <c r="CH1121"/>
  <c r="CI1121"/>
  <c r="CJ1121"/>
  <c r="CK1121"/>
  <c r="CL1121"/>
  <c r="CM1121"/>
  <c r="CN1121"/>
  <c r="CO1121"/>
  <c r="CP1121"/>
  <c r="CQ1121"/>
  <c r="CR1121"/>
  <c r="CC1122"/>
  <c r="CD1122"/>
  <c r="CE1122"/>
  <c r="CF1122"/>
  <c r="CG1122"/>
  <c r="CH1122"/>
  <c r="CI1122"/>
  <c r="CJ1122"/>
  <c r="CK1122"/>
  <c r="CL1122"/>
  <c r="CM1122"/>
  <c r="CN1122"/>
  <c r="CO1122"/>
  <c r="CP1122"/>
  <c r="CQ1122"/>
  <c r="CR1122"/>
  <c r="CC1123"/>
  <c r="CD1123"/>
  <c r="CE1123"/>
  <c r="CF1123"/>
  <c r="CG1123"/>
  <c r="CH1123"/>
  <c r="CI1123"/>
  <c r="CJ1123"/>
  <c r="CK1123"/>
  <c r="CL1123"/>
  <c r="CM1123"/>
  <c r="CN1123"/>
  <c r="CO1123"/>
  <c r="CP1123"/>
  <c r="CQ1123"/>
  <c r="CR1123"/>
  <c r="CC1124"/>
  <c r="CD1124"/>
  <c r="CE1124"/>
  <c r="CF1124"/>
  <c r="CG1124"/>
  <c r="CH1124"/>
  <c r="CI1124"/>
  <c r="CJ1124"/>
  <c r="CK1124"/>
  <c r="CL1124"/>
  <c r="CM1124"/>
  <c r="CN1124"/>
  <c r="CO1124"/>
  <c r="CP1124"/>
  <c r="CQ1124"/>
  <c r="CR1124"/>
  <c r="CC1125"/>
  <c r="CD1125"/>
  <c r="CE1125"/>
  <c r="CF1125"/>
  <c r="CG1125"/>
  <c r="CH1125"/>
  <c r="CI1125"/>
  <c r="CJ1125"/>
  <c r="CK1125"/>
  <c r="CL1125"/>
  <c r="CM1125"/>
  <c r="CN1125"/>
  <c r="CO1125"/>
  <c r="CP1125"/>
  <c r="CQ1125"/>
  <c r="CR1125"/>
  <c r="CC1126"/>
  <c r="CD1126"/>
  <c r="CE1126"/>
  <c r="CF1126"/>
  <c r="CG1126"/>
  <c r="CH1126"/>
  <c r="CI1126"/>
  <c r="CJ1126"/>
  <c r="CK1126"/>
  <c r="CL1126"/>
  <c r="CM1126"/>
  <c r="CN1126"/>
  <c r="CO1126"/>
  <c r="CP1126"/>
  <c r="CQ1126"/>
  <c r="CR1126"/>
  <c r="CC1127"/>
  <c r="CD1127"/>
  <c r="CE1127"/>
  <c r="CF1127"/>
  <c r="CG1127"/>
  <c r="CH1127"/>
  <c r="CI1127"/>
  <c r="CJ1127"/>
  <c r="CK1127"/>
  <c r="CL1127"/>
  <c r="CM1127"/>
  <c r="CN1127"/>
  <c r="CO1127"/>
  <c r="CP1127"/>
  <c r="CQ1127"/>
  <c r="CR1127"/>
  <c r="CC1128"/>
  <c r="CD1128"/>
  <c r="CE1128"/>
  <c r="CF1128"/>
  <c r="CG1128"/>
  <c r="CH1128"/>
  <c r="CI1128"/>
  <c r="CJ1128"/>
  <c r="CK1128"/>
  <c r="CL1128"/>
  <c r="CM1128"/>
  <c r="CN1128"/>
  <c r="CO1128"/>
  <c r="CP1128"/>
  <c r="CQ1128"/>
  <c r="CR1128"/>
  <c r="CC1129"/>
  <c r="CD1129"/>
  <c r="CE1129"/>
  <c r="CF1129"/>
  <c r="CG1129"/>
  <c r="CH1129"/>
  <c r="CI1129"/>
  <c r="CJ1129"/>
  <c r="CK1129"/>
  <c r="CL1129"/>
  <c r="CM1129"/>
  <c r="CN1129"/>
  <c r="CO1129"/>
  <c r="CP1129"/>
  <c r="CQ1129"/>
  <c r="CR1129"/>
  <c r="CC1130"/>
  <c r="CD1130"/>
  <c r="CE1130"/>
  <c r="CF1130"/>
  <c r="CG1130"/>
  <c r="CH1130"/>
  <c r="CI1130"/>
  <c r="CJ1130"/>
  <c r="CK1130"/>
  <c r="CL1130"/>
  <c r="CM1130"/>
  <c r="CN1130"/>
  <c r="CO1130"/>
  <c r="CP1130"/>
  <c r="CQ1130"/>
  <c r="CR1130"/>
  <c r="CC1131"/>
  <c r="CD1131"/>
  <c r="CE1131"/>
  <c r="CF1131"/>
  <c r="CG1131"/>
  <c r="CH1131"/>
  <c r="CI1131"/>
  <c r="CJ1131"/>
  <c r="CK1131"/>
  <c r="CL1131"/>
  <c r="CM1131"/>
  <c r="CN1131"/>
  <c r="CO1131"/>
  <c r="CP1131"/>
  <c r="CQ1131"/>
  <c r="CR1131"/>
  <c r="CC1132"/>
  <c r="CD1132"/>
  <c r="CE1132"/>
  <c r="CF1132"/>
  <c r="CG1132"/>
  <c r="CH1132"/>
  <c r="CI1132"/>
  <c r="CJ1132"/>
  <c r="CK1132"/>
  <c r="CL1132"/>
  <c r="CM1132"/>
  <c r="CN1132"/>
  <c r="CO1132"/>
  <c r="CP1132"/>
  <c r="CQ1132"/>
  <c r="CR1132"/>
  <c r="CC1133"/>
  <c r="CD1133"/>
  <c r="CE1133"/>
  <c r="CF1133"/>
  <c r="CG1133"/>
  <c r="CH1133"/>
  <c r="CI1133"/>
  <c r="CJ1133"/>
  <c r="CK1133"/>
  <c r="CL1133"/>
  <c r="CM1133"/>
  <c r="CN1133"/>
  <c r="CO1133"/>
  <c r="CP1133"/>
  <c r="CQ1133"/>
  <c r="CR1133"/>
  <c r="CC1134"/>
  <c r="CD1134"/>
  <c r="CE1134"/>
  <c r="CF1134"/>
  <c r="CG1134"/>
  <c r="CH1134"/>
  <c r="CI1134"/>
  <c r="CJ1134"/>
  <c r="CK1134"/>
  <c r="CL1134"/>
  <c r="CM1134"/>
  <c r="CN1134"/>
  <c r="CO1134"/>
  <c r="CP1134"/>
  <c r="CQ1134"/>
  <c r="CR1134"/>
  <c r="CC1135"/>
  <c r="CD1135"/>
  <c r="CE1135"/>
  <c r="CF1135"/>
  <c r="CG1135"/>
  <c r="CH1135"/>
  <c r="CI1135"/>
  <c r="CJ1135"/>
  <c r="CK1135"/>
  <c r="CL1135"/>
  <c r="CM1135"/>
  <c r="CN1135"/>
  <c r="CO1135"/>
  <c r="CP1135"/>
  <c r="CQ1135"/>
  <c r="CR1135"/>
  <c r="CC1136"/>
  <c r="CD1136"/>
  <c r="CE1136"/>
  <c r="CF1136"/>
  <c r="CG1136"/>
  <c r="CH1136"/>
  <c r="CI1136"/>
  <c r="CJ1136"/>
  <c r="CK1136"/>
  <c r="CL1136"/>
  <c r="CM1136"/>
  <c r="CN1136"/>
  <c r="CO1136"/>
  <c r="CP1136"/>
  <c r="CQ1136"/>
  <c r="CR1136"/>
  <c r="CC1137"/>
  <c r="CD1137"/>
  <c r="CE1137"/>
  <c r="CF1137"/>
  <c r="CG1137"/>
  <c r="CH1137"/>
  <c r="CI1137"/>
  <c r="CJ1137"/>
  <c r="CK1137"/>
  <c r="CL1137"/>
  <c r="CM1137"/>
  <c r="CN1137"/>
  <c r="CO1137"/>
  <c r="CP1137"/>
  <c r="CQ1137"/>
  <c r="CR1137"/>
  <c r="CC1138"/>
  <c r="CD1138"/>
  <c r="CE1138"/>
  <c r="CF1138"/>
  <c r="CG1138"/>
  <c r="CH1138"/>
  <c r="CI1138"/>
  <c r="CJ1138"/>
  <c r="CK1138"/>
  <c r="CL1138"/>
  <c r="CM1138"/>
  <c r="CN1138"/>
  <c r="CO1138"/>
  <c r="CP1138"/>
  <c r="CQ1138"/>
  <c r="CR1138"/>
  <c r="CC1139"/>
  <c r="CD1139"/>
  <c r="CE1139"/>
  <c r="CF1139"/>
  <c r="CG1139"/>
  <c r="CH1139"/>
  <c r="CI1139"/>
  <c r="CJ1139"/>
  <c r="CK1139"/>
  <c r="CL1139"/>
  <c r="CM1139"/>
  <c r="CN1139"/>
  <c r="CO1139"/>
  <c r="CP1139"/>
  <c r="CQ1139"/>
  <c r="CR1139"/>
  <c r="CC1140"/>
  <c r="CD1140"/>
  <c r="CE1140"/>
  <c r="CF1140"/>
  <c r="CG1140"/>
  <c r="CH1140"/>
  <c r="CI1140"/>
  <c r="CJ1140"/>
  <c r="CK1140"/>
  <c r="CL1140"/>
  <c r="CM1140"/>
  <c r="CN1140"/>
  <c r="CO1140"/>
  <c r="CP1140"/>
  <c r="CQ1140"/>
  <c r="CR1140"/>
  <c r="CC1141"/>
  <c r="CD1141"/>
  <c r="CE1141"/>
  <c r="CF1141"/>
  <c r="CG1141"/>
  <c r="CH1141"/>
  <c r="CI1141"/>
  <c r="CJ1141"/>
  <c r="CK1141"/>
  <c r="CL1141"/>
  <c r="CM1141"/>
  <c r="CN1141"/>
  <c r="CO1141"/>
  <c r="CP1141"/>
  <c r="CQ1141"/>
  <c r="CR1141"/>
  <c r="CC1142"/>
  <c r="CD1142"/>
  <c r="CE1142"/>
  <c r="CF1142"/>
  <c r="CG1142"/>
  <c r="CH1142"/>
  <c r="CI1142"/>
  <c r="CJ1142"/>
  <c r="CK1142"/>
  <c r="CL1142"/>
  <c r="CM1142"/>
  <c r="CN1142"/>
  <c r="CO1142"/>
  <c r="CP1142"/>
  <c r="CQ1142"/>
  <c r="CR1142"/>
  <c r="CC1143"/>
  <c r="CD1143"/>
  <c r="CE1143"/>
  <c r="CF1143"/>
  <c r="CG1143"/>
  <c r="CH1143"/>
  <c r="CI1143"/>
  <c r="CJ1143"/>
  <c r="CK1143"/>
  <c r="CL1143"/>
  <c r="CM1143"/>
  <c r="CN1143"/>
  <c r="CO1143"/>
  <c r="CP1143"/>
  <c r="CQ1143"/>
  <c r="CR1143"/>
  <c r="CC1144"/>
  <c r="CD1144"/>
  <c r="CE1144"/>
  <c r="CF1144"/>
  <c r="CG1144"/>
  <c r="CH1144"/>
  <c r="CI1144"/>
  <c r="CJ1144"/>
  <c r="CK1144"/>
  <c r="CL1144"/>
  <c r="CM1144"/>
  <c r="CN1144"/>
  <c r="CO1144"/>
  <c r="CP1144"/>
  <c r="CQ1144"/>
  <c r="CR1144"/>
  <c r="CC1145"/>
  <c r="CD1145"/>
  <c r="CE1145"/>
  <c r="CF1145"/>
  <c r="CG1145"/>
  <c r="CH1145"/>
  <c r="CI1145"/>
  <c r="CJ1145"/>
  <c r="CK1145"/>
  <c r="CL1145"/>
  <c r="CM1145"/>
  <c r="CN1145"/>
  <c r="CO1145"/>
  <c r="CP1145"/>
  <c r="CQ1145"/>
  <c r="CR1145"/>
  <c r="CC1146"/>
  <c r="CD1146"/>
  <c r="CE1146"/>
  <c r="CF1146"/>
  <c r="CG1146"/>
  <c r="CH1146"/>
  <c r="CI1146"/>
  <c r="CJ1146"/>
  <c r="CK1146"/>
  <c r="CL1146"/>
  <c r="CM1146"/>
  <c r="CN1146"/>
  <c r="CO1146"/>
  <c r="CP1146"/>
  <c r="CQ1146"/>
  <c r="CR1146"/>
  <c r="CC1147"/>
  <c r="CD1147"/>
  <c r="CE1147"/>
  <c r="CF1147"/>
  <c r="CG1147"/>
  <c r="CH1147"/>
  <c r="CI1147"/>
  <c r="CJ1147"/>
  <c r="CK1147"/>
  <c r="CL1147"/>
  <c r="CM1147"/>
  <c r="CN1147"/>
  <c r="CO1147"/>
  <c r="CP1147"/>
  <c r="CQ1147"/>
  <c r="CR1147"/>
  <c r="CC1148"/>
  <c r="CD1148"/>
  <c r="CE1148"/>
  <c r="CF1148"/>
  <c r="CG1148"/>
  <c r="CH1148"/>
  <c r="CI1148"/>
  <c r="CJ1148"/>
  <c r="CK1148"/>
  <c r="CL1148"/>
  <c r="CM1148"/>
  <c r="CN1148"/>
  <c r="CO1148"/>
  <c r="CP1148"/>
  <c r="CQ1148"/>
  <c r="CR1148"/>
  <c r="CC1149"/>
  <c r="CD1149"/>
  <c r="CE1149"/>
  <c r="CF1149"/>
  <c r="CG1149"/>
  <c r="CH1149"/>
  <c r="CI1149"/>
  <c r="CJ1149"/>
  <c r="CK1149"/>
  <c r="CL1149"/>
  <c r="CM1149"/>
  <c r="CN1149"/>
  <c r="CO1149"/>
  <c r="CP1149"/>
  <c r="CQ1149"/>
  <c r="CR1149"/>
  <c r="CC1150"/>
  <c r="CD1150"/>
  <c r="CE1150"/>
  <c r="CF1150"/>
  <c r="CG1150"/>
  <c r="CH1150"/>
  <c r="CI1150"/>
  <c r="CJ1150"/>
  <c r="CK1150"/>
  <c r="CL1150"/>
  <c r="CM1150"/>
  <c r="CN1150"/>
  <c r="CO1150"/>
  <c r="CP1150"/>
  <c r="CQ1150"/>
  <c r="CR1150"/>
  <c r="CC1151"/>
  <c r="CD1151"/>
  <c r="CE1151"/>
  <c r="CF1151"/>
  <c r="CG1151"/>
  <c r="CH1151"/>
  <c r="CI1151"/>
  <c r="CJ1151"/>
  <c r="CK1151"/>
  <c r="CL1151"/>
  <c r="CM1151"/>
  <c r="CN1151"/>
  <c r="CO1151"/>
  <c r="CP1151"/>
  <c r="CQ1151"/>
  <c r="CR1151"/>
  <c r="CC1152"/>
  <c r="CD1152"/>
  <c r="CE1152"/>
  <c r="CF1152"/>
  <c r="CG1152"/>
  <c r="CH1152"/>
  <c r="CI1152"/>
  <c r="CJ1152"/>
  <c r="CK1152"/>
  <c r="CL1152"/>
  <c r="CM1152"/>
  <c r="CN1152"/>
  <c r="CO1152"/>
  <c r="CP1152"/>
  <c r="CQ1152"/>
  <c r="CR1152"/>
  <c r="CC1153"/>
  <c r="CD1153"/>
  <c r="CE1153"/>
  <c r="CF1153"/>
  <c r="CG1153"/>
  <c r="CH1153"/>
  <c r="CI1153"/>
  <c r="CJ1153"/>
  <c r="CK1153"/>
  <c r="CL1153"/>
  <c r="CM1153"/>
  <c r="CN1153"/>
  <c r="CO1153"/>
  <c r="CP1153"/>
  <c r="CQ1153"/>
  <c r="CR1153"/>
  <c r="CC1154"/>
  <c r="CD1154"/>
  <c r="CE1154"/>
  <c r="CF1154"/>
  <c r="CG1154"/>
  <c r="CH1154"/>
  <c r="CI1154"/>
  <c r="CJ1154"/>
  <c r="CK1154"/>
  <c r="CL1154"/>
  <c r="CM1154"/>
  <c r="CN1154"/>
  <c r="CO1154"/>
  <c r="CP1154"/>
  <c r="CQ1154"/>
  <c r="CR1154"/>
  <c r="CC1155"/>
  <c r="CD1155"/>
  <c r="CE1155"/>
  <c r="CF1155"/>
  <c r="CG1155"/>
  <c r="CH1155"/>
  <c r="CI1155"/>
  <c r="CJ1155"/>
  <c r="CK1155"/>
  <c r="CL1155"/>
  <c r="CM1155"/>
  <c r="CN1155"/>
  <c r="CO1155"/>
  <c r="CP1155"/>
  <c r="CQ1155"/>
  <c r="CR1155"/>
  <c r="CC1156"/>
  <c r="CD1156"/>
  <c r="CE1156"/>
  <c r="CF1156"/>
  <c r="CG1156"/>
  <c r="CH1156"/>
  <c r="CI1156"/>
  <c r="CJ1156"/>
  <c r="CK1156"/>
  <c r="CL1156"/>
  <c r="CM1156"/>
  <c r="CN1156"/>
  <c r="CO1156"/>
  <c r="CP1156"/>
  <c r="CQ1156"/>
  <c r="CR1156"/>
  <c r="CC1157"/>
  <c r="CD1157"/>
  <c r="CE1157"/>
  <c r="CF1157"/>
  <c r="CG1157"/>
  <c r="CH1157"/>
  <c r="CI1157"/>
  <c r="CJ1157"/>
  <c r="CK1157"/>
  <c r="CL1157"/>
  <c r="CM1157"/>
  <c r="CN1157"/>
  <c r="CO1157"/>
  <c r="CP1157"/>
  <c r="CQ1157"/>
  <c r="CR1157"/>
  <c r="CC1158"/>
  <c r="CD1158"/>
  <c r="CE1158"/>
  <c r="CF1158"/>
  <c r="CG1158"/>
  <c r="CH1158"/>
  <c r="CI1158"/>
  <c r="CJ1158"/>
  <c r="CK1158"/>
  <c r="CL1158"/>
  <c r="CM1158"/>
  <c r="CN1158"/>
  <c r="CO1158"/>
  <c r="CP1158"/>
  <c r="CQ1158"/>
  <c r="CR1158"/>
  <c r="CC1159"/>
  <c r="CD1159"/>
  <c r="CE1159"/>
  <c r="CF1159"/>
  <c r="CG1159"/>
  <c r="CH1159"/>
  <c r="CI1159"/>
  <c r="CJ1159"/>
  <c r="CK1159"/>
  <c r="CL1159"/>
  <c r="CM1159"/>
  <c r="CN1159"/>
  <c r="CO1159"/>
  <c r="CP1159"/>
  <c r="CQ1159"/>
  <c r="CR1159"/>
  <c r="CC1160"/>
  <c r="CD1160"/>
  <c r="CE1160"/>
  <c r="CF1160"/>
  <c r="CG1160"/>
  <c r="CH1160"/>
  <c r="CI1160"/>
  <c r="CJ1160"/>
  <c r="CK1160"/>
  <c r="CL1160"/>
  <c r="CM1160"/>
  <c r="CN1160"/>
  <c r="CO1160"/>
  <c r="CP1160"/>
  <c r="CQ1160"/>
  <c r="CR1160"/>
  <c r="CC1161"/>
  <c r="CD1161"/>
  <c r="CE1161"/>
  <c r="CF1161"/>
  <c r="CG1161"/>
  <c r="CH1161"/>
  <c r="CI1161"/>
  <c r="CJ1161"/>
  <c r="CK1161"/>
  <c r="CL1161"/>
  <c r="CM1161"/>
  <c r="CN1161"/>
  <c r="CO1161"/>
  <c r="CP1161"/>
  <c r="CQ1161"/>
  <c r="CR1161"/>
  <c r="CC1162"/>
  <c r="CD1162"/>
  <c r="CE1162"/>
  <c r="CF1162"/>
  <c r="CG1162"/>
  <c r="CH1162"/>
  <c r="CI1162"/>
  <c r="CJ1162"/>
  <c r="CK1162"/>
  <c r="CL1162"/>
  <c r="CM1162"/>
  <c r="CN1162"/>
  <c r="CO1162"/>
  <c r="CP1162"/>
  <c r="CQ1162"/>
  <c r="CR1162"/>
  <c r="CC1163"/>
  <c r="CD1163"/>
  <c r="CE1163"/>
  <c r="CF1163"/>
  <c r="CG1163"/>
  <c r="CH1163"/>
  <c r="CI1163"/>
  <c r="CJ1163"/>
  <c r="CK1163"/>
  <c r="CL1163"/>
  <c r="CM1163"/>
  <c r="CN1163"/>
  <c r="CO1163"/>
  <c r="CP1163"/>
  <c r="CQ1163"/>
  <c r="CR1163"/>
  <c r="CC1164"/>
  <c r="CD1164"/>
  <c r="CE1164"/>
  <c r="CF1164"/>
  <c r="CG1164"/>
  <c r="CH1164"/>
  <c r="CI1164"/>
  <c r="CJ1164"/>
  <c r="CK1164"/>
  <c r="CL1164"/>
  <c r="CM1164"/>
  <c r="CN1164"/>
  <c r="CO1164"/>
  <c r="CP1164"/>
  <c r="CQ1164"/>
  <c r="CR1164"/>
  <c r="CC1165"/>
  <c r="CD1165"/>
  <c r="CE1165"/>
  <c r="CF1165"/>
  <c r="CG1165"/>
  <c r="CH1165"/>
  <c r="CI1165"/>
  <c r="CJ1165"/>
  <c r="CK1165"/>
  <c r="CL1165"/>
  <c r="CM1165"/>
  <c r="CN1165"/>
  <c r="CO1165"/>
  <c r="CP1165"/>
  <c r="CQ1165"/>
  <c r="CR1165"/>
  <c r="CC1166"/>
  <c r="CD1166"/>
  <c r="CE1166"/>
  <c r="CF1166"/>
  <c r="CG1166"/>
  <c r="CH1166"/>
  <c r="CI1166"/>
  <c r="CJ1166"/>
  <c r="CK1166"/>
  <c r="CL1166"/>
  <c r="CM1166"/>
  <c r="CN1166"/>
  <c r="CO1166"/>
  <c r="CP1166"/>
  <c r="CQ1166"/>
  <c r="CR1166"/>
  <c r="CC1167"/>
  <c r="CD1167"/>
  <c r="CE1167"/>
  <c r="CF1167"/>
  <c r="CG1167"/>
  <c r="CH1167"/>
  <c r="CI1167"/>
  <c r="CJ1167"/>
  <c r="CK1167"/>
  <c r="CL1167"/>
  <c r="CM1167"/>
  <c r="CN1167"/>
  <c r="CO1167"/>
  <c r="CP1167"/>
  <c r="CQ1167"/>
  <c r="CR1167"/>
  <c r="CC1168"/>
  <c r="CD1168"/>
  <c r="CE1168"/>
  <c r="CF1168"/>
  <c r="CG1168"/>
  <c r="CH1168"/>
  <c r="CI1168"/>
  <c r="CJ1168"/>
  <c r="CK1168"/>
  <c r="CL1168"/>
  <c r="CM1168"/>
  <c r="CN1168"/>
  <c r="CO1168"/>
  <c r="CP1168"/>
  <c r="CQ1168"/>
  <c r="CR1168"/>
  <c r="CC1169"/>
  <c r="CD1169"/>
  <c r="CE1169"/>
  <c r="CF1169"/>
  <c r="CG1169"/>
  <c r="CH1169"/>
  <c r="CI1169"/>
  <c r="CJ1169"/>
  <c r="CK1169"/>
  <c r="CL1169"/>
  <c r="CM1169"/>
  <c r="CN1169"/>
  <c r="CO1169"/>
  <c r="CP1169"/>
  <c r="CQ1169"/>
  <c r="CR1169"/>
  <c r="CG4"/>
  <c r="CD4"/>
  <c r="CC8" s="1"/>
  <c r="T21"/>
  <c r="T22"/>
  <c r="T23"/>
  <c r="T27"/>
  <c r="T31"/>
  <c r="T46"/>
  <c r="T48"/>
  <c r="T50"/>
  <c r="T54"/>
  <c r="T56"/>
  <c r="T70"/>
  <c r="EE1170"/>
  <c r="EF1170"/>
  <c r="EG1170"/>
  <c r="EH1170"/>
  <c r="ES1170" s="1"/>
  <c r="EI1170"/>
  <c r="EJ1170"/>
  <c r="EK1170"/>
  <c r="EL1170"/>
  <c r="EM1170"/>
  <c r="EN1170"/>
  <c r="EO1170"/>
  <c r="EP1170"/>
  <c r="EQ1170"/>
  <c r="ER1170"/>
  <c r="ET1170"/>
  <c r="EM9"/>
  <c r="EN9"/>
  <c r="EM10"/>
  <c r="EN10"/>
  <c r="EM11"/>
  <c r="EN11"/>
  <c r="EM12"/>
  <c r="EN12"/>
  <c r="EI13"/>
  <c r="EJ13"/>
  <c r="EK13"/>
  <c r="EL13"/>
  <c r="EM13"/>
  <c r="EN13"/>
  <c r="EM14"/>
  <c r="EN14"/>
  <c r="EM15"/>
  <c r="EN15"/>
  <c r="EM16"/>
  <c r="EN16"/>
  <c r="EM17"/>
  <c r="EN17"/>
  <c r="EE21"/>
  <c r="EF21"/>
  <c r="EG21"/>
  <c r="EH21"/>
  <c r="ES21" s="1"/>
  <c r="EI21"/>
  <c r="EJ21"/>
  <c r="EK21"/>
  <c r="EL21"/>
  <c r="EM21"/>
  <c r="EN21"/>
  <c r="EO21"/>
  <c r="EP21"/>
  <c r="EQ21"/>
  <c r="ER21"/>
  <c r="ET21"/>
  <c r="EE22"/>
  <c r="EF22"/>
  <c r="EG22"/>
  <c r="EH22"/>
  <c r="ES22" s="1"/>
  <c r="EI22"/>
  <c r="EJ22"/>
  <c r="EK22"/>
  <c r="EL22"/>
  <c r="EM22"/>
  <c r="EN22"/>
  <c r="EO22"/>
  <c r="EP22"/>
  <c r="EQ22"/>
  <c r="ER22"/>
  <c r="ET22"/>
  <c r="EE23"/>
  <c r="EF23"/>
  <c r="EG23"/>
  <c r="EH23"/>
  <c r="ES23" s="1"/>
  <c r="EI23"/>
  <c r="EJ23"/>
  <c r="EK23"/>
  <c r="EL23"/>
  <c r="EM23"/>
  <c r="EN23"/>
  <c r="EO23"/>
  <c r="EP23"/>
  <c r="EQ23"/>
  <c r="ER23"/>
  <c r="ET23"/>
  <c r="EE24"/>
  <c r="EF24"/>
  <c r="EG24"/>
  <c r="EH24"/>
  <c r="ES24" s="1"/>
  <c r="EI24"/>
  <c r="EJ24"/>
  <c r="EK24"/>
  <c r="EL24"/>
  <c r="EM24"/>
  <c r="EN24"/>
  <c r="EO24"/>
  <c r="EP24"/>
  <c r="EQ24"/>
  <c r="ER24"/>
  <c r="ET24"/>
  <c r="EE25"/>
  <c r="EF25"/>
  <c r="EG25"/>
  <c r="EH25"/>
  <c r="ES25" s="1"/>
  <c r="EI25"/>
  <c r="EJ25"/>
  <c r="EK25"/>
  <c r="EL25"/>
  <c r="EM25"/>
  <c r="EN25"/>
  <c r="EO25"/>
  <c r="EP25"/>
  <c r="EQ25"/>
  <c r="ER25"/>
  <c r="ET25"/>
  <c r="EE26"/>
  <c r="EF26"/>
  <c r="EG26"/>
  <c r="EH26"/>
  <c r="ES26" s="1"/>
  <c r="EI26"/>
  <c r="EJ26"/>
  <c r="EK26"/>
  <c r="EL26"/>
  <c r="EM26"/>
  <c r="EN26"/>
  <c r="EO26"/>
  <c r="EP26"/>
  <c r="EQ26"/>
  <c r="ER26"/>
  <c r="ET26"/>
  <c r="EE27"/>
  <c r="EF27"/>
  <c r="EG27"/>
  <c r="EB27" s="1"/>
  <c r="EH27"/>
  <c r="ES27" s="1"/>
  <c r="EI27"/>
  <c r="EJ27"/>
  <c r="EK27"/>
  <c r="EL27"/>
  <c r="EM27"/>
  <c r="EN27"/>
  <c r="EO27"/>
  <c r="EP27"/>
  <c r="EQ27"/>
  <c r="ER27"/>
  <c r="ET27"/>
  <c r="EE28"/>
  <c r="EF28"/>
  <c r="EG28"/>
  <c r="EH28"/>
  <c r="ES28" s="1"/>
  <c r="EI28"/>
  <c r="EJ28"/>
  <c r="EK28"/>
  <c r="EL28"/>
  <c r="EM28"/>
  <c r="EN28"/>
  <c r="EO28"/>
  <c r="EP28"/>
  <c r="EQ28"/>
  <c r="ER28"/>
  <c r="ET28"/>
  <c r="EE29"/>
  <c r="EF29"/>
  <c r="EG29"/>
  <c r="EH29"/>
  <c r="ES29" s="1"/>
  <c r="EI29"/>
  <c r="EJ29"/>
  <c r="EK29"/>
  <c r="EL29"/>
  <c r="EM29"/>
  <c r="EN29"/>
  <c r="EO29"/>
  <c r="EP29"/>
  <c r="EQ29"/>
  <c r="ER29"/>
  <c r="ET29"/>
  <c r="EE30"/>
  <c r="EF30"/>
  <c r="EG30"/>
  <c r="EH30"/>
  <c r="ES30" s="1"/>
  <c r="EI30"/>
  <c r="EJ30"/>
  <c r="EK30"/>
  <c r="EL30"/>
  <c r="EM30"/>
  <c r="EN30"/>
  <c r="EO30"/>
  <c r="EP30"/>
  <c r="EQ30"/>
  <c r="ER30"/>
  <c r="ET30"/>
  <c r="EE31"/>
  <c r="EF31"/>
  <c r="EG31"/>
  <c r="EH31"/>
  <c r="ES31" s="1"/>
  <c r="EI31"/>
  <c r="EJ31"/>
  <c r="EK31"/>
  <c r="EL31"/>
  <c r="EM31"/>
  <c r="EN31"/>
  <c r="EO31"/>
  <c r="EP31"/>
  <c r="EQ31"/>
  <c r="ER31"/>
  <c r="ET31"/>
  <c r="EE32"/>
  <c r="EF32"/>
  <c r="EG32"/>
  <c r="EH32"/>
  <c r="ES32" s="1"/>
  <c r="EI32"/>
  <c r="EJ32"/>
  <c r="EK32"/>
  <c r="EL32"/>
  <c r="EM32"/>
  <c r="EN32"/>
  <c r="EO32"/>
  <c r="EP32"/>
  <c r="EQ32"/>
  <c r="ER32"/>
  <c r="ET32"/>
  <c r="EE33"/>
  <c r="EF33"/>
  <c r="EG33"/>
  <c r="EH33"/>
  <c r="ES33" s="1"/>
  <c r="EI33"/>
  <c r="EJ33"/>
  <c r="EK33"/>
  <c r="EL33"/>
  <c r="EM33"/>
  <c r="EN33"/>
  <c r="EO33"/>
  <c r="EP33"/>
  <c r="EQ33"/>
  <c r="ER33"/>
  <c r="ET33"/>
  <c r="EE34"/>
  <c r="EF34"/>
  <c r="EG34"/>
  <c r="EH34"/>
  <c r="ES34" s="1"/>
  <c r="EI34"/>
  <c r="EJ34"/>
  <c r="EK34"/>
  <c r="EL34"/>
  <c r="EM34"/>
  <c r="EN34"/>
  <c r="EO34"/>
  <c r="EP34"/>
  <c r="EQ34"/>
  <c r="ER34"/>
  <c r="ET34"/>
  <c r="EE35"/>
  <c r="EF35"/>
  <c r="EG35"/>
  <c r="EB35" s="1"/>
  <c r="EH35"/>
  <c r="ES35" s="1"/>
  <c r="EI35"/>
  <c r="EJ35"/>
  <c r="EK35"/>
  <c r="EL35"/>
  <c r="EM35"/>
  <c r="EN35"/>
  <c r="EO35"/>
  <c r="EP35"/>
  <c r="EQ35"/>
  <c r="ER35"/>
  <c r="ET35"/>
  <c r="EE36"/>
  <c r="EF36"/>
  <c r="EG36"/>
  <c r="EH36"/>
  <c r="ES36" s="1"/>
  <c r="EI36"/>
  <c r="EJ36"/>
  <c r="EK36"/>
  <c r="EL36"/>
  <c r="EM36"/>
  <c r="EN36"/>
  <c r="EO36"/>
  <c r="EP36"/>
  <c r="EQ36"/>
  <c r="ER36"/>
  <c r="ET36"/>
  <c r="EE37"/>
  <c r="EF37"/>
  <c r="EG37"/>
  <c r="EH37"/>
  <c r="ES37" s="1"/>
  <c r="EI37"/>
  <c r="EJ37"/>
  <c r="EK37"/>
  <c r="EL37"/>
  <c r="EM37"/>
  <c r="EN37"/>
  <c r="EO37"/>
  <c r="EP37"/>
  <c r="EQ37"/>
  <c r="ER37"/>
  <c r="ET37"/>
  <c r="EE38"/>
  <c r="EF38"/>
  <c r="EG38"/>
  <c r="EH38"/>
  <c r="ES38" s="1"/>
  <c r="EI38"/>
  <c r="EJ38"/>
  <c r="EK38"/>
  <c r="EL38"/>
  <c r="EM38"/>
  <c r="EN38"/>
  <c r="EO38"/>
  <c r="EP38"/>
  <c r="EQ38"/>
  <c r="ER38"/>
  <c r="ET38"/>
  <c r="EE39"/>
  <c r="EF39"/>
  <c r="EG39"/>
  <c r="EB39" s="1"/>
  <c r="EH39"/>
  <c r="ES39" s="1"/>
  <c r="EI39"/>
  <c r="EJ39"/>
  <c r="EK39"/>
  <c r="EL39"/>
  <c r="EM39"/>
  <c r="EN39"/>
  <c r="EO39"/>
  <c r="EP39"/>
  <c r="EQ39"/>
  <c r="ER39"/>
  <c r="ET39"/>
  <c r="EE40"/>
  <c r="EF40"/>
  <c r="EG40"/>
  <c r="EH40"/>
  <c r="ES40" s="1"/>
  <c r="EI40"/>
  <c r="EJ40"/>
  <c r="EK40"/>
  <c r="EL40"/>
  <c r="EM40"/>
  <c r="EN40"/>
  <c r="EO40"/>
  <c r="EP40"/>
  <c r="EQ40"/>
  <c r="ER40"/>
  <c r="ET40"/>
  <c r="EE41"/>
  <c r="EF41"/>
  <c r="EG41"/>
  <c r="EH41"/>
  <c r="ES41" s="1"/>
  <c r="EI41"/>
  <c r="EJ41"/>
  <c r="EK41"/>
  <c r="EL41"/>
  <c r="EM41"/>
  <c r="EN41"/>
  <c r="EO41"/>
  <c r="EP41"/>
  <c r="EQ41"/>
  <c r="ER41"/>
  <c r="ET41"/>
  <c r="EE42"/>
  <c r="EF42"/>
  <c r="EG42"/>
  <c r="EH42"/>
  <c r="ES42" s="1"/>
  <c r="EI42"/>
  <c r="EJ42"/>
  <c r="EK42"/>
  <c r="EL42"/>
  <c r="EM42"/>
  <c r="EN42"/>
  <c r="EO42"/>
  <c r="EP42"/>
  <c r="EQ42"/>
  <c r="ER42"/>
  <c r="ET42"/>
  <c r="EE43"/>
  <c r="EF43"/>
  <c r="EG43"/>
  <c r="EB43" s="1"/>
  <c r="EH43"/>
  <c r="ES43" s="1"/>
  <c r="EI43"/>
  <c r="EJ43"/>
  <c r="EK43"/>
  <c r="EL43"/>
  <c r="EM43"/>
  <c r="EN43"/>
  <c r="EO43"/>
  <c r="EP43"/>
  <c r="EQ43"/>
  <c r="ER43"/>
  <c r="ET43"/>
  <c r="EE44"/>
  <c r="EF44"/>
  <c r="EG44"/>
  <c r="EH44"/>
  <c r="ES44" s="1"/>
  <c r="EI44"/>
  <c r="EJ44"/>
  <c r="EK44"/>
  <c r="EL44"/>
  <c r="EM44"/>
  <c r="EN44"/>
  <c r="EO44"/>
  <c r="EP44"/>
  <c r="EQ44"/>
  <c r="ER44"/>
  <c r="ET44"/>
  <c r="EE45"/>
  <c r="EF45"/>
  <c r="EG45"/>
  <c r="EH45"/>
  <c r="ES45" s="1"/>
  <c r="EI45"/>
  <c r="EJ45"/>
  <c r="EK45"/>
  <c r="EL45"/>
  <c r="EM45"/>
  <c r="EN45"/>
  <c r="EO45"/>
  <c r="EP45"/>
  <c r="EQ45"/>
  <c r="ER45"/>
  <c r="ET45"/>
  <c r="EE46"/>
  <c r="EF46"/>
  <c r="EG46"/>
  <c r="EH46"/>
  <c r="ES46" s="1"/>
  <c r="EI46"/>
  <c r="EJ46"/>
  <c r="EK46"/>
  <c r="EL46"/>
  <c r="EM46"/>
  <c r="EN46"/>
  <c r="EO46"/>
  <c r="EP46"/>
  <c r="EQ46"/>
  <c r="ER46"/>
  <c r="ET46"/>
  <c r="EE47"/>
  <c r="EF47"/>
  <c r="EG47"/>
  <c r="EB47" s="1"/>
  <c r="EH47"/>
  <c r="ES47" s="1"/>
  <c r="EI47"/>
  <c r="EJ47"/>
  <c r="EK47"/>
  <c r="EL47"/>
  <c r="EM47"/>
  <c r="EN47"/>
  <c r="EO47"/>
  <c r="EP47"/>
  <c r="EQ47"/>
  <c r="ER47"/>
  <c r="ET47"/>
  <c r="EE48"/>
  <c r="EF48"/>
  <c r="EG48"/>
  <c r="EH48"/>
  <c r="ES48" s="1"/>
  <c r="EI48"/>
  <c r="EJ48"/>
  <c r="EK48"/>
  <c r="EL48"/>
  <c r="EM48"/>
  <c r="EN48"/>
  <c r="EO48"/>
  <c r="EP48"/>
  <c r="EQ48"/>
  <c r="ER48"/>
  <c r="ET48"/>
  <c r="EE49"/>
  <c r="EF49"/>
  <c r="EG49"/>
  <c r="EH49"/>
  <c r="ES49" s="1"/>
  <c r="EI49"/>
  <c r="EJ49"/>
  <c r="EK49"/>
  <c r="EL49"/>
  <c r="EM49"/>
  <c r="EN49"/>
  <c r="EO49"/>
  <c r="EP49"/>
  <c r="EQ49"/>
  <c r="ER49"/>
  <c r="ET49"/>
  <c r="EE50"/>
  <c r="EF50"/>
  <c r="EG50"/>
  <c r="EH50"/>
  <c r="ES50" s="1"/>
  <c r="EI50"/>
  <c r="EJ50"/>
  <c r="EK50"/>
  <c r="EL50"/>
  <c r="EM50"/>
  <c r="EN50"/>
  <c r="EO50"/>
  <c r="EP50"/>
  <c r="EQ50"/>
  <c r="ER50"/>
  <c r="ET50"/>
  <c r="EE51"/>
  <c r="EF51"/>
  <c r="EG51"/>
  <c r="EB51" s="1"/>
  <c r="EH51"/>
  <c r="ES51" s="1"/>
  <c r="EI51"/>
  <c r="EJ51"/>
  <c r="EK51"/>
  <c r="EL51"/>
  <c r="EM51"/>
  <c r="EN51"/>
  <c r="EO51"/>
  <c r="EP51"/>
  <c r="EQ51"/>
  <c r="ER51"/>
  <c r="ET51"/>
  <c r="EE52"/>
  <c r="EF52"/>
  <c r="EG52"/>
  <c r="EH52"/>
  <c r="ES52" s="1"/>
  <c r="EI52"/>
  <c r="EJ52"/>
  <c r="EK52"/>
  <c r="EL52"/>
  <c r="EM52"/>
  <c r="EN52"/>
  <c r="EO52"/>
  <c r="EP52"/>
  <c r="EQ52"/>
  <c r="ER52"/>
  <c r="ET52"/>
  <c r="EE53"/>
  <c r="EF53"/>
  <c r="EG53"/>
  <c r="EH53"/>
  <c r="ES53" s="1"/>
  <c r="EI53"/>
  <c r="EJ53"/>
  <c r="EK53"/>
  <c r="EL53"/>
  <c r="EM53"/>
  <c r="EN53"/>
  <c r="EO53"/>
  <c r="EP53"/>
  <c r="EQ53"/>
  <c r="ER53"/>
  <c r="ET53"/>
  <c r="EE54"/>
  <c r="EF54"/>
  <c r="EG54"/>
  <c r="EH54"/>
  <c r="ES54" s="1"/>
  <c r="EI54"/>
  <c r="EJ54"/>
  <c r="EK54"/>
  <c r="EL54"/>
  <c r="EM54"/>
  <c r="EN54"/>
  <c r="EO54"/>
  <c r="EP54"/>
  <c r="EQ54"/>
  <c r="ER54"/>
  <c r="ET54"/>
  <c r="EE55"/>
  <c r="EF55"/>
  <c r="EG55"/>
  <c r="EB55" s="1"/>
  <c r="EH55"/>
  <c r="ES55" s="1"/>
  <c r="EI55"/>
  <c r="EJ55"/>
  <c r="EK55"/>
  <c r="EL55"/>
  <c r="EM55"/>
  <c r="EN55"/>
  <c r="EO55"/>
  <c r="EP55"/>
  <c r="EQ55"/>
  <c r="ER55"/>
  <c r="ET55"/>
  <c r="EE56"/>
  <c r="EF56"/>
  <c r="EG56"/>
  <c r="EH56"/>
  <c r="ES56" s="1"/>
  <c r="EI56"/>
  <c r="EJ56"/>
  <c r="EK56"/>
  <c r="EL56"/>
  <c r="EM56"/>
  <c r="EN56"/>
  <c r="EO56"/>
  <c r="EP56"/>
  <c r="EQ56"/>
  <c r="ER56"/>
  <c r="ET56"/>
  <c r="EE57"/>
  <c r="EF57"/>
  <c r="EG57"/>
  <c r="EH57"/>
  <c r="ES57" s="1"/>
  <c r="EI57"/>
  <c r="EJ57"/>
  <c r="EK57"/>
  <c r="EL57"/>
  <c r="EM57"/>
  <c r="EN57"/>
  <c r="EO57"/>
  <c r="EP57"/>
  <c r="EQ57"/>
  <c r="ER57"/>
  <c r="ET57"/>
  <c r="EE58"/>
  <c r="EF58"/>
  <c r="EG58"/>
  <c r="EH58"/>
  <c r="ES58" s="1"/>
  <c r="EI58"/>
  <c r="EJ58"/>
  <c r="EK58"/>
  <c r="EL58"/>
  <c r="EM58"/>
  <c r="EN58"/>
  <c r="EO58"/>
  <c r="EP58"/>
  <c r="EQ58"/>
  <c r="ER58"/>
  <c r="ET58"/>
  <c r="EE59"/>
  <c r="EF59"/>
  <c r="EG59"/>
  <c r="EB59" s="1"/>
  <c r="EH59"/>
  <c r="ES59" s="1"/>
  <c r="EI59"/>
  <c r="EJ59"/>
  <c r="EK59"/>
  <c r="EL59"/>
  <c r="EM59"/>
  <c r="EN59"/>
  <c r="EO59"/>
  <c r="EP59"/>
  <c r="EQ59"/>
  <c r="ER59"/>
  <c r="ET59"/>
  <c r="EE60"/>
  <c r="EF60"/>
  <c r="EG60"/>
  <c r="EH60"/>
  <c r="ES60" s="1"/>
  <c r="EI60"/>
  <c r="EJ60"/>
  <c r="EK60"/>
  <c r="EL60"/>
  <c r="EM60"/>
  <c r="EN60"/>
  <c r="EO60"/>
  <c r="EP60"/>
  <c r="EQ60"/>
  <c r="ER60"/>
  <c r="ET60"/>
  <c r="EE61"/>
  <c r="EF61"/>
  <c r="EG61"/>
  <c r="EH61"/>
  <c r="ES61" s="1"/>
  <c r="EI61"/>
  <c r="EJ61"/>
  <c r="EK61"/>
  <c r="EL61"/>
  <c r="EM61"/>
  <c r="EN61"/>
  <c r="EO61"/>
  <c r="EP61"/>
  <c r="EQ61"/>
  <c r="ER61"/>
  <c r="ET61"/>
  <c r="EE62"/>
  <c r="EF62"/>
  <c r="EG62"/>
  <c r="EH62"/>
  <c r="ES62" s="1"/>
  <c r="EI62"/>
  <c r="EJ62"/>
  <c r="EK62"/>
  <c r="EL62"/>
  <c r="EM62"/>
  <c r="EN62"/>
  <c r="EO62"/>
  <c r="EP62"/>
  <c r="EQ62"/>
  <c r="ER62"/>
  <c r="ET62"/>
  <c r="EE63"/>
  <c r="EF63"/>
  <c r="EG63"/>
  <c r="EB63" s="1"/>
  <c r="EH63"/>
  <c r="ES63" s="1"/>
  <c r="EI63"/>
  <c r="EJ63"/>
  <c r="EK63"/>
  <c r="EL63"/>
  <c r="EM63"/>
  <c r="EN63"/>
  <c r="EO63"/>
  <c r="EP63"/>
  <c r="EQ63"/>
  <c r="ER63"/>
  <c r="ET63"/>
  <c r="EE64"/>
  <c r="EF64"/>
  <c r="EG64"/>
  <c r="EH64"/>
  <c r="ES64" s="1"/>
  <c r="EI64"/>
  <c r="EJ64"/>
  <c r="EK64"/>
  <c r="EL64"/>
  <c r="EM64"/>
  <c r="EN64"/>
  <c r="EO64"/>
  <c r="EP64"/>
  <c r="EQ64"/>
  <c r="ER64"/>
  <c r="ET64"/>
  <c r="EE65"/>
  <c r="EF65"/>
  <c r="EG65"/>
  <c r="EH65"/>
  <c r="ES65" s="1"/>
  <c r="EI65"/>
  <c r="EJ65"/>
  <c r="EK65"/>
  <c r="EL65"/>
  <c r="EM65"/>
  <c r="EN65"/>
  <c r="EO65"/>
  <c r="EP65"/>
  <c r="EQ65"/>
  <c r="ER65"/>
  <c r="ET65"/>
  <c r="EE66"/>
  <c r="EF66"/>
  <c r="EG66"/>
  <c r="EH66"/>
  <c r="ES66" s="1"/>
  <c r="EI66"/>
  <c r="EJ66"/>
  <c r="EK66"/>
  <c r="EL66"/>
  <c r="EM66"/>
  <c r="EN66"/>
  <c r="EO66"/>
  <c r="EP66"/>
  <c r="EQ66"/>
  <c r="ER66"/>
  <c r="ET66"/>
  <c r="EE67"/>
  <c r="EF67"/>
  <c r="EG67"/>
  <c r="EB67" s="1"/>
  <c r="EH67"/>
  <c r="ES67" s="1"/>
  <c r="EI67"/>
  <c r="EJ67"/>
  <c r="EK67"/>
  <c r="EL67"/>
  <c r="EM67"/>
  <c r="EN67"/>
  <c r="EO67"/>
  <c r="EP67"/>
  <c r="EQ67"/>
  <c r="ER67"/>
  <c r="ET67"/>
  <c r="EE68"/>
  <c r="EF68"/>
  <c r="EG68"/>
  <c r="EH68"/>
  <c r="ES68" s="1"/>
  <c r="EI68"/>
  <c r="EJ68"/>
  <c r="EK68"/>
  <c r="EL68"/>
  <c r="EM68"/>
  <c r="EN68"/>
  <c r="EO68"/>
  <c r="EP68"/>
  <c r="EQ68"/>
  <c r="ER68"/>
  <c r="ET68"/>
  <c r="EE69"/>
  <c r="EF69"/>
  <c r="EG69"/>
  <c r="EH69"/>
  <c r="ES69" s="1"/>
  <c r="EI69"/>
  <c r="EJ69"/>
  <c r="EK69"/>
  <c r="EL69"/>
  <c r="EM69"/>
  <c r="EN69"/>
  <c r="EO69"/>
  <c r="EP69"/>
  <c r="EQ69"/>
  <c r="ER69"/>
  <c r="ET69"/>
  <c r="EE70"/>
  <c r="EF70"/>
  <c r="EG70"/>
  <c r="EH70"/>
  <c r="ES70" s="1"/>
  <c r="EI70"/>
  <c r="EJ70"/>
  <c r="EK70"/>
  <c r="EL70"/>
  <c r="EM70"/>
  <c r="EN70"/>
  <c r="EO70"/>
  <c r="EP70"/>
  <c r="EQ70"/>
  <c r="ER70"/>
  <c r="ET70"/>
  <c r="EE71"/>
  <c r="EF71"/>
  <c r="EG71"/>
  <c r="EB71" s="1"/>
  <c r="EH71"/>
  <c r="ES71" s="1"/>
  <c r="EI71"/>
  <c r="EJ71"/>
  <c r="EK71"/>
  <c r="EL71"/>
  <c r="EM71"/>
  <c r="EN71"/>
  <c r="EO71"/>
  <c r="EP71"/>
  <c r="EQ71"/>
  <c r="ER71"/>
  <c r="ET71"/>
  <c r="EE72"/>
  <c r="EF72"/>
  <c r="EG72"/>
  <c r="EH72"/>
  <c r="ES72" s="1"/>
  <c r="EI72"/>
  <c r="EJ72"/>
  <c r="EK72"/>
  <c r="EL72"/>
  <c r="EM72"/>
  <c r="EN72"/>
  <c r="EO72"/>
  <c r="EP72"/>
  <c r="EQ72"/>
  <c r="ER72"/>
  <c r="ET72"/>
  <c r="EE73"/>
  <c r="EF73"/>
  <c r="EG73"/>
  <c r="EH73"/>
  <c r="ES73" s="1"/>
  <c r="EI73"/>
  <c r="EJ73"/>
  <c r="EK73"/>
  <c r="EL73"/>
  <c r="EM73"/>
  <c r="EN73"/>
  <c r="EO73"/>
  <c r="EP73"/>
  <c r="EQ73"/>
  <c r="ER73"/>
  <c r="ET73"/>
  <c r="EE74"/>
  <c r="EF74"/>
  <c r="EG74"/>
  <c r="EH74"/>
  <c r="ES74" s="1"/>
  <c r="EI74"/>
  <c r="EJ74"/>
  <c r="EK74"/>
  <c r="EL74"/>
  <c r="EM74"/>
  <c r="EN74"/>
  <c r="EO74"/>
  <c r="EP74"/>
  <c r="EQ74"/>
  <c r="ER74"/>
  <c r="ET74"/>
  <c r="EE75"/>
  <c r="EF75"/>
  <c r="EG75"/>
  <c r="EB75" s="1"/>
  <c r="EH75"/>
  <c r="ES75" s="1"/>
  <c r="EI75"/>
  <c r="EJ75"/>
  <c r="EK75"/>
  <c r="EL75"/>
  <c r="EM75"/>
  <c r="EN75"/>
  <c r="EO75"/>
  <c r="EP75"/>
  <c r="EQ75"/>
  <c r="ER75"/>
  <c r="ET75"/>
  <c r="EE76"/>
  <c r="EF76"/>
  <c r="EG76"/>
  <c r="EH76"/>
  <c r="ES76" s="1"/>
  <c r="EI76"/>
  <c r="EJ76"/>
  <c r="EK76"/>
  <c r="EL76"/>
  <c r="EM76"/>
  <c r="EN76"/>
  <c r="EO76"/>
  <c r="EP76"/>
  <c r="EQ76"/>
  <c r="ER76"/>
  <c r="ET76"/>
  <c r="EE77"/>
  <c r="EF77"/>
  <c r="EG77"/>
  <c r="EH77"/>
  <c r="ES77" s="1"/>
  <c r="EI77"/>
  <c r="EJ77"/>
  <c r="EK77"/>
  <c r="EL77"/>
  <c r="EM77"/>
  <c r="EN77"/>
  <c r="EO77"/>
  <c r="EP77"/>
  <c r="EQ77"/>
  <c r="ER77"/>
  <c r="ET77"/>
  <c r="EE78"/>
  <c r="EF78"/>
  <c r="EG78"/>
  <c r="EH78"/>
  <c r="ES78" s="1"/>
  <c r="EI78"/>
  <c r="EJ78"/>
  <c r="EK78"/>
  <c r="EL78"/>
  <c r="EM78"/>
  <c r="EN78"/>
  <c r="EO78"/>
  <c r="EP78"/>
  <c r="EQ78"/>
  <c r="ER78"/>
  <c r="ET78"/>
  <c r="EE79"/>
  <c r="EF79"/>
  <c r="EG79"/>
  <c r="EB79" s="1"/>
  <c r="EH79"/>
  <c r="ES79" s="1"/>
  <c r="EI79"/>
  <c r="EJ79"/>
  <c r="EK79"/>
  <c r="EL79"/>
  <c r="EM79"/>
  <c r="EN79"/>
  <c r="EO79"/>
  <c r="EP79"/>
  <c r="EQ79"/>
  <c r="ER79"/>
  <c r="ET79"/>
  <c r="EE80"/>
  <c r="EF80"/>
  <c r="EG80"/>
  <c r="EH80"/>
  <c r="ES80" s="1"/>
  <c r="EI80"/>
  <c r="EJ80"/>
  <c r="EK80"/>
  <c r="EL80"/>
  <c r="EM80"/>
  <c r="EN80"/>
  <c r="EO80"/>
  <c r="EP80"/>
  <c r="EQ80"/>
  <c r="ER80"/>
  <c r="ET80"/>
  <c r="EE81"/>
  <c r="EF81"/>
  <c r="EG81"/>
  <c r="EH81"/>
  <c r="ES81" s="1"/>
  <c r="EI81"/>
  <c r="EJ81"/>
  <c r="EK81"/>
  <c r="EL81"/>
  <c r="EM81"/>
  <c r="EN81"/>
  <c r="EO81"/>
  <c r="EP81"/>
  <c r="EQ81"/>
  <c r="ER81"/>
  <c r="ET81"/>
  <c r="EE82"/>
  <c r="EF82"/>
  <c r="EG82"/>
  <c r="EH82"/>
  <c r="ES82" s="1"/>
  <c r="EI82"/>
  <c r="EJ82"/>
  <c r="EK82"/>
  <c r="EL82"/>
  <c r="EM82"/>
  <c r="EN82"/>
  <c r="EO82"/>
  <c r="EP82"/>
  <c r="EQ82"/>
  <c r="ER82"/>
  <c r="ET82"/>
  <c r="EE83"/>
  <c r="EF83"/>
  <c r="EG83"/>
  <c r="EB83" s="1"/>
  <c r="EH83"/>
  <c r="ES83" s="1"/>
  <c r="EI83"/>
  <c r="EJ83"/>
  <c r="EK83"/>
  <c r="EL83"/>
  <c r="EM83"/>
  <c r="EN83"/>
  <c r="EO83"/>
  <c r="EP83"/>
  <c r="EQ83"/>
  <c r="ER83"/>
  <c r="ET83"/>
  <c r="EE84"/>
  <c r="EF84"/>
  <c r="EG84"/>
  <c r="EH84"/>
  <c r="ES84" s="1"/>
  <c r="EI84"/>
  <c r="EJ84"/>
  <c r="EK84"/>
  <c r="EL84"/>
  <c r="EM84"/>
  <c r="EN84"/>
  <c r="EO84"/>
  <c r="EP84"/>
  <c r="EQ84"/>
  <c r="ER84"/>
  <c r="ET84"/>
  <c r="EE85"/>
  <c r="EF85"/>
  <c r="EG85"/>
  <c r="EH85"/>
  <c r="ES85" s="1"/>
  <c r="EI85"/>
  <c r="EJ85"/>
  <c r="EK85"/>
  <c r="EL85"/>
  <c r="EM85"/>
  <c r="EN85"/>
  <c r="EO85"/>
  <c r="EP85"/>
  <c r="EQ85"/>
  <c r="ER85"/>
  <c r="ET85"/>
  <c r="EE86"/>
  <c r="EF86"/>
  <c r="EG86"/>
  <c r="EH86"/>
  <c r="ES86" s="1"/>
  <c r="EI86"/>
  <c r="EJ86"/>
  <c r="EK86"/>
  <c r="EL86"/>
  <c r="EM86"/>
  <c r="EN86"/>
  <c r="EO86"/>
  <c r="EP86"/>
  <c r="EQ86"/>
  <c r="ER86"/>
  <c r="ET86"/>
  <c r="EE87"/>
  <c r="EF87"/>
  <c r="EG87"/>
  <c r="EB87" s="1"/>
  <c r="EH87"/>
  <c r="ES87" s="1"/>
  <c r="EI87"/>
  <c r="EJ87"/>
  <c r="EK87"/>
  <c r="EL87"/>
  <c r="EM87"/>
  <c r="EN87"/>
  <c r="EO87"/>
  <c r="EP87"/>
  <c r="EQ87"/>
  <c r="ER87"/>
  <c r="ET87"/>
  <c r="EE88"/>
  <c r="EF88"/>
  <c r="EG88"/>
  <c r="EH88"/>
  <c r="ES88" s="1"/>
  <c r="EI88"/>
  <c r="EJ88"/>
  <c r="EK88"/>
  <c r="EL88"/>
  <c r="EM88"/>
  <c r="EN88"/>
  <c r="EO88"/>
  <c r="EP88"/>
  <c r="EQ88"/>
  <c r="ER88"/>
  <c r="ET88"/>
  <c r="EE89"/>
  <c r="EF89"/>
  <c r="EG89"/>
  <c r="EH89"/>
  <c r="ES89" s="1"/>
  <c r="EI89"/>
  <c r="EJ89"/>
  <c r="EK89"/>
  <c r="EL89"/>
  <c r="EM89"/>
  <c r="EN89"/>
  <c r="EO89"/>
  <c r="EP89"/>
  <c r="EQ89"/>
  <c r="ER89"/>
  <c r="ET89"/>
  <c r="EE90"/>
  <c r="EF90"/>
  <c r="EG90"/>
  <c r="EH90"/>
  <c r="ES90" s="1"/>
  <c r="EI90"/>
  <c r="EJ90"/>
  <c r="EK90"/>
  <c r="EL90"/>
  <c r="EM90"/>
  <c r="EN90"/>
  <c r="EO90"/>
  <c r="EP90"/>
  <c r="EQ90"/>
  <c r="ER90"/>
  <c r="ET90"/>
  <c r="EE91"/>
  <c r="EF91"/>
  <c r="EG91"/>
  <c r="EB91" s="1"/>
  <c r="EH91"/>
  <c r="ES91" s="1"/>
  <c r="EI91"/>
  <c r="EJ91"/>
  <c r="EK91"/>
  <c r="EL91"/>
  <c r="EM91"/>
  <c r="EN91"/>
  <c r="EO91"/>
  <c r="EP91"/>
  <c r="EQ91"/>
  <c r="ER91"/>
  <c r="ET91"/>
  <c r="EE92"/>
  <c r="EF92"/>
  <c r="EG92"/>
  <c r="EH92"/>
  <c r="ES92" s="1"/>
  <c r="EI92"/>
  <c r="EJ92"/>
  <c r="EK92"/>
  <c r="EL92"/>
  <c r="EM92"/>
  <c r="EN92"/>
  <c r="EO92"/>
  <c r="EP92"/>
  <c r="EQ92"/>
  <c r="ER92"/>
  <c r="ET92"/>
  <c r="EE93"/>
  <c r="EF93"/>
  <c r="EG93"/>
  <c r="EH93"/>
  <c r="ES93" s="1"/>
  <c r="EI93"/>
  <c r="EJ93"/>
  <c r="EK93"/>
  <c r="EL93"/>
  <c r="EM93"/>
  <c r="EN93"/>
  <c r="EO93"/>
  <c r="EP93"/>
  <c r="EQ93"/>
  <c r="ER93"/>
  <c r="ET93"/>
  <c r="EE94"/>
  <c r="EF94"/>
  <c r="EG94"/>
  <c r="EH94"/>
  <c r="ES94" s="1"/>
  <c r="EI94"/>
  <c r="EJ94"/>
  <c r="EK94"/>
  <c r="EL94"/>
  <c r="EM94"/>
  <c r="EN94"/>
  <c r="EO94"/>
  <c r="EP94"/>
  <c r="EQ94"/>
  <c r="ER94"/>
  <c r="ET94"/>
  <c r="EE95"/>
  <c r="EF95"/>
  <c r="EG95"/>
  <c r="EB95" s="1"/>
  <c r="EH95"/>
  <c r="ES95" s="1"/>
  <c r="EI95"/>
  <c r="EJ95"/>
  <c r="EK95"/>
  <c r="EL95"/>
  <c r="EM95"/>
  <c r="EN95"/>
  <c r="EO95"/>
  <c r="EP95"/>
  <c r="EQ95"/>
  <c r="ER95"/>
  <c r="ET95"/>
  <c r="EE96"/>
  <c r="EF96"/>
  <c r="EG96"/>
  <c r="EH96"/>
  <c r="ES96" s="1"/>
  <c r="EI96"/>
  <c r="EJ96"/>
  <c r="EK96"/>
  <c r="EL96"/>
  <c r="EM96"/>
  <c r="EN96"/>
  <c r="EO96"/>
  <c r="EP96"/>
  <c r="EQ96"/>
  <c r="ER96"/>
  <c r="ET96"/>
  <c r="EE97"/>
  <c r="EF97"/>
  <c r="EG97"/>
  <c r="EH97"/>
  <c r="ES97" s="1"/>
  <c r="EI97"/>
  <c r="EJ97"/>
  <c r="EK97"/>
  <c r="EL97"/>
  <c r="EM97"/>
  <c r="EN97"/>
  <c r="EO97"/>
  <c r="EP97"/>
  <c r="EQ97"/>
  <c r="ER97"/>
  <c r="ET97"/>
  <c r="EE98"/>
  <c r="EF98"/>
  <c r="EG98"/>
  <c r="EH98"/>
  <c r="ES98" s="1"/>
  <c r="EI98"/>
  <c r="EJ98"/>
  <c r="EK98"/>
  <c r="EL98"/>
  <c r="EM98"/>
  <c r="EN98"/>
  <c r="EO98"/>
  <c r="EP98"/>
  <c r="EQ98"/>
  <c r="ER98"/>
  <c r="ET98"/>
  <c r="EE99"/>
  <c r="EF99"/>
  <c r="EG99"/>
  <c r="EB99" s="1"/>
  <c r="EH99"/>
  <c r="ES99" s="1"/>
  <c r="EI99"/>
  <c r="EJ99"/>
  <c r="EK99"/>
  <c r="EL99"/>
  <c r="EM99"/>
  <c r="EN99"/>
  <c r="EO99"/>
  <c r="EP99"/>
  <c r="EQ99"/>
  <c r="ER99"/>
  <c r="ET99"/>
  <c r="EE100"/>
  <c r="EF100"/>
  <c r="EG100"/>
  <c r="EH100"/>
  <c r="ES100" s="1"/>
  <c r="EI100"/>
  <c r="EJ100"/>
  <c r="EK100"/>
  <c r="EL100"/>
  <c r="EM100"/>
  <c r="EN100"/>
  <c r="EO100"/>
  <c r="EP100"/>
  <c r="EQ100"/>
  <c r="ER100"/>
  <c r="ET100"/>
  <c r="EE101"/>
  <c r="EF101"/>
  <c r="EG101"/>
  <c r="EH101"/>
  <c r="ES101" s="1"/>
  <c r="EI101"/>
  <c r="EJ101"/>
  <c r="EK101"/>
  <c r="EL101"/>
  <c r="EM101"/>
  <c r="EN101"/>
  <c r="EO101"/>
  <c r="EP101"/>
  <c r="EQ101"/>
  <c r="ER101"/>
  <c r="ET101"/>
  <c r="EE102"/>
  <c r="EF102"/>
  <c r="EG102"/>
  <c r="EH102"/>
  <c r="ES102" s="1"/>
  <c r="EI102"/>
  <c r="EJ102"/>
  <c r="EK102"/>
  <c r="EL102"/>
  <c r="EM102"/>
  <c r="EN102"/>
  <c r="EO102"/>
  <c r="EP102"/>
  <c r="EQ102"/>
  <c r="ER102"/>
  <c r="ET102"/>
  <c r="EE103"/>
  <c r="EF103"/>
  <c r="EG103"/>
  <c r="EB103" s="1"/>
  <c r="EH103"/>
  <c r="ES103" s="1"/>
  <c r="EI103"/>
  <c r="EJ103"/>
  <c r="EK103"/>
  <c r="EL103"/>
  <c r="EM103"/>
  <c r="EN103"/>
  <c r="EO103"/>
  <c r="EP103"/>
  <c r="EQ103"/>
  <c r="ER103"/>
  <c r="ET103"/>
  <c r="EE104"/>
  <c r="EF104"/>
  <c r="EG104"/>
  <c r="EH104"/>
  <c r="ES104" s="1"/>
  <c r="EI104"/>
  <c r="EJ104"/>
  <c r="EK104"/>
  <c r="EL104"/>
  <c r="EM104"/>
  <c r="EN104"/>
  <c r="EO104"/>
  <c r="EP104"/>
  <c r="EQ104"/>
  <c r="ER104"/>
  <c r="ET104"/>
  <c r="EE105"/>
  <c r="EF105"/>
  <c r="EG105"/>
  <c r="EH105"/>
  <c r="ES105" s="1"/>
  <c r="EI105"/>
  <c r="EJ105"/>
  <c r="EK105"/>
  <c r="EL105"/>
  <c r="EM105"/>
  <c r="EN105"/>
  <c r="EO105"/>
  <c r="EP105"/>
  <c r="EQ105"/>
  <c r="ER105"/>
  <c r="ET105"/>
  <c r="EE106"/>
  <c r="EF106"/>
  <c r="EG106"/>
  <c r="EH106"/>
  <c r="ES106" s="1"/>
  <c r="EI106"/>
  <c r="EJ106"/>
  <c r="EK106"/>
  <c r="EL106"/>
  <c r="EM106"/>
  <c r="EN106"/>
  <c r="EO106"/>
  <c r="EP106"/>
  <c r="EQ106"/>
  <c r="ER106"/>
  <c r="ET106"/>
  <c r="EE107"/>
  <c r="EF107"/>
  <c r="EG107"/>
  <c r="EB107" s="1"/>
  <c r="EH107"/>
  <c r="ES107" s="1"/>
  <c r="EI107"/>
  <c r="EJ107"/>
  <c r="EK107"/>
  <c r="EL107"/>
  <c r="EM107"/>
  <c r="EN107"/>
  <c r="EO107"/>
  <c r="EP107"/>
  <c r="EQ107"/>
  <c r="ER107"/>
  <c r="ET107"/>
  <c r="EE108"/>
  <c r="EF108"/>
  <c r="EG108"/>
  <c r="EH108"/>
  <c r="ES108" s="1"/>
  <c r="EI108"/>
  <c r="EJ108"/>
  <c r="EK108"/>
  <c r="EL108"/>
  <c r="EM108"/>
  <c r="EN108"/>
  <c r="EO108"/>
  <c r="EP108"/>
  <c r="EQ108"/>
  <c r="ER108"/>
  <c r="ET108"/>
  <c r="EE109"/>
  <c r="EF109"/>
  <c r="EG109"/>
  <c r="EH109"/>
  <c r="ES109" s="1"/>
  <c r="EI109"/>
  <c r="EJ109"/>
  <c r="EK109"/>
  <c r="EL109"/>
  <c r="EM109"/>
  <c r="EN109"/>
  <c r="EO109"/>
  <c r="EP109"/>
  <c r="EQ109"/>
  <c r="ER109"/>
  <c r="ET109"/>
  <c r="EE110"/>
  <c r="EF110"/>
  <c r="EG110"/>
  <c r="EH110"/>
  <c r="ES110" s="1"/>
  <c r="EI110"/>
  <c r="EJ110"/>
  <c r="EK110"/>
  <c r="EL110"/>
  <c r="EM110"/>
  <c r="EN110"/>
  <c r="EO110"/>
  <c r="EP110"/>
  <c r="EQ110"/>
  <c r="ER110"/>
  <c r="ET110"/>
  <c r="EE111"/>
  <c r="EF111"/>
  <c r="EG111"/>
  <c r="EB111" s="1"/>
  <c r="EH111"/>
  <c r="ES111" s="1"/>
  <c r="EI111"/>
  <c r="EJ111"/>
  <c r="EK111"/>
  <c r="EL111"/>
  <c r="EM111"/>
  <c r="EN111"/>
  <c r="EO111"/>
  <c r="EP111"/>
  <c r="EQ111"/>
  <c r="ER111"/>
  <c r="ET111"/>
  <c r="EE112"/>
  <c r="EF112"/>
  <c r="EG112"/>
  <c r="EH112"/>
  <c r="ES112" s="1"/>
  <c r="EI112"/>
  <c r="EJ112"/>
  <c r="EK112"/>
  <c r="EL112"/>
  <c r="EM112"/>
  <c r="EN112"/>
  <c r="EO112"/>
  <c r="EP112"/>
  <c r="EQ112"/>
  <c r="ER112"/>
  <c r="ET112"/>
  <c r="EE113"/>
  <c r="EF113"/>
  <c r="EG113"/>
  <c r="EH113"/>
  <c r="ES113" s="1"/>
  <c r="EI113"/>
  <c r="EJ113"/>
  <c r="EK113"/>
  <c r="EL113"/>
  <c r="EM113"/>
  <c r="EN113"/>
  <c r="EO113"/>
  <c r="EP113"/>
  <c r="EQ113"/>
  <c r="ER113"/>
  <c r="ET113"/>
  <c r="EE114"/>
  <c r="EF114"/>
  <c r="EG114"/>
  <c r="EH114"/>
  <c r="ES114" s="1"/>
  <c r="EI114"/>
  <c r="EJ114"/>
  <c r="EK114"/>
  <c r="EL114"/>
  <c r="EM114"/>
  <c r="EN114"/>
  <c r="EO114"/>
  <c r="EP114"/>
  <c r="EQ114"/>
  <c r="ER114"/>
  <c r="ET114"/>
  <c r="EE115"/>
  <c r="EF115"/>
  <c r="EG115"/>
  <c r="EB115" s="1"/>
  <c r="EH115"/>
  <c r="ES115" s="1"/>
  <c r="EI115"/>
  <c r="EJ115"/>
  <c r="EK115"/>
  <c r="EL115"/>
  <c r="EM115"/>
  <c r="EN115"/>
  <c r="EO115"/>
  <c r="EP115"/>
  <c r="EQ115"/>
  <c r="ER115"/>
  <c r="ET115"/>
  <c r="EE116"/>
  <c r="EF116"/>
  <c r="EG116"/>
  <c r="EH116"/>
  <c r="ES116" s="1"/>
  <c r="EI116"/>
  <c r="EJ116"/>
  <c r="EK116"/>
  <c r="EL116"/>
  <c r="EM116"/>
  <c r="EN116"/>
  <c r="EO116"/>
  <c r="EP116"/>
  <c r="EQ116"/>
  <c r="ER116"/>
  <c r="ET116"/>
  <c r="EE117"/>
  <c r="EF117"/>
  <c r="EG117"/>
  <c r="EH117"/>
  <c r="ES117" s="1"/>
  <c r="EI117"/>
  <c r="EJ117"/>
  <c r="EK117"/>
  <c r="EL117"/>
  <c r="EM117"/>
  <c r="EN117"/>
  <c r="EO117"/>
  <c r="EP117"/>
  <c r="EQ117"/>
  <c r="ER117"/>
  <c r="ET117"/>
  <c r="EE118"/>
  <c r="EF118"/>
  <c r="EG118"/>
  <c r="EH118"/>
  <c r="ES118" s="1"/>
  <c r="EI118"/>
  <c r="EJ118"/>
  <c r="EK118"/>
  <c r="EL118"/>
  <c r="EM118"/>
  <c r="EN118"/>
  <c r="EO118"/>
  <c r="EP118"/>
  <c r="EQ118"/>
  <c r="ER118"/>
  <c r="ET118"/>
  <c r="EE119"/>
  <c r="EF119"/>
  <c r="EG119"/>
  <c r="EB119" s="1"/>
  <c r="EH119"/>
  <c r="ES119" s="1"/>
  <c r="EI119"/>
  <c r="EJ119"/>
  <c r="EK119"/>
  <c r="EL119"/>
  <c r="EM119"/>
  <c r="EN119"/>
  <c r="EO119"/>
  <c r="EP119"/>
  <c r="EQ119"/>
  <c r="ER119"/>
  <c r="ET119"/>
  <c r="EE120"/>
  <c r="EF120"/>
  <c r="EG120"/>
  <c r="EH120"/>
  <c r="ES120" s="1"/>
  <c r="EI120"/>
  <c r="EJ120"/>
  <c r="EK120"/>
  <c r="EL120"/>
  <c r="EM120"/>
  <c r="EN120"/>
  <c r="EO120"/>
  <c r="EP120"/>
  <c r="EQ120"/>
  <c r="ER120"/>
  <c r="ET120"/>
  <c r="EE121"/>
  <c r="EF121"/>
  <c r="EG121"/>
  <c r="EH121"/>
  <c r="ES121" s="1"/>
  <c r="EI121"/>
  <c r="EJ121"/>
  <c r="EK121"/>
  <c r="EL121"/>
  <c r="EM121"/>
  <c r="EN121"/>
  <c r="EO121"/>
  <c r="EP121"/>
  <c r="EQ121"/>
  <c r="ER121"/>
  <c r="ET121"/>
  <c r="EE122"/>
  <c r="EF122"/>
  <c r="EG122"/>
  <c r="EH122"/>
  <c r="ES122" s="1"/>
  <c r="EI122"/>
  <c r="EJ122"/>
  <c r="EK122"/>
  <c r="EL122"/>
  <c r="EM122"/>
  <c r="EN122"/>
  <c r="EO122"/>
  <c r="EP122"/>
  <c r="EQ122"/>
  <c r="ER122"/>
  <c r="ET122"/>
  <c r="EE123"/>
  <c r="EF123"/>
  <c r="EG123"/>
  <c r="EB123" s="1"/>
  <c r="EH123"/>
  <c r="ES123" s="1"/>
  <c r="EI123"/>
  <c r="EJ123"/>
  <c r="EK123"/>
  <c r="EL123"/>
  <c r="EM123"/>
  <c r="EN123"/>
  <c r="EO123"/>
  <c r="EP123"/>
  <c r="EQ123"/>
  <c r="ER123"/>
  <c r="ET123"/>
  <c r="EE124"/>
  <c r="EF124"/>
  <c r="EG124"/>
  <c r="EH124"/>
  <c r="ES124" s="1"/>
  <c r="EI124"/>
  <c r="EJ124"/>
  <c r="EK124"/>
  <c r="EL124"/>
  <c r="EM124"/>
  <c r="EN124"/>
  <c r="EO124"/>
  <c r="EP124"/>
  <c r="EQ124"/>
  <c r="ER124"/>
  <c r="ET124"/>
  <c r="EE125"/>
  <c r="EF125"/>
  <c r="EG125"/>
  <c r="EH125"/>
  <c r="ES125" s="1"/>
  <c r="EI125"/>
  <c r="EJ125"/>
  <c r="EK125"/>
  <c r="EL125"/>
  <c r="EM125"/>
  <c r="EN125"/>
  <c r="EO125"/>
  <c r="EP125"/>
  <c r="EQ125"/>
  <c r="ER125"/>
  <c r="ET125"/>
  <c r="EE126"/>
  <c r="EF126"/>
  <c r="EG126"/>
  <c r="EH126"/>
  <c r="ES126" s="1"/>
  <c r="EI126"/>
  <c r="EJ126"/>
  <c r="EK126"/>
  <c r="EL126"/>
  <c r="EM126"/>
  <c r="EN126"/>
  <c r="EO126"/>
  <c r="EP126"/>
  <c r="EQ126"/>
  <c r="ER126"/>
  <c r="ET126"/>
  <c r="EE127"/>
  <c r="EF127"/>
  <c r="EG127"/>
  <c r="EB127" s="1"/>
  <c r="EH127"/>
  <c r="ES127" s="1"/>
  <c r="EI127"/>
  <c r="EJ127"/>
  <c r="EK127"/>
  <c r="EL127"/>
  <c r="EM127"/>
  <c r="EN127"/>
  <c r="EO127"/>
  <c r="EP127"/>
  <c r="EQ127"/>
  <c r="ER127"/>
  <c r="ET127"/>
  <c r="EE128"/>
  <c r="EF128"/>
  <c r="EG128"/>
  <c r="EH128"/>
  <c r="ES128" s="1"/>
  <c r="EI128"/>
  <c r="EJ128"/>
  <c r="EK128"/>
  <c r="EL128"/>
  <c r="EM128"/>
  <c r="EN128"/>
  <c r="EO128"/>
  <c r="EP128"/>
  <c r="EQ128"/>
  <c r="ER128"/>
  <c r="ET128"/>
  <c r="EE129"/>
  <c r="EF129"/>
  <c r="EG129"/>
  <c r="EH129"/>
  <c r="ES129" s="1"/>
  <c r="EI129"/>
  <c r="EJ129"/>
  <c r="EK129"/>
  <c r="EL129"/>
  <c r="EM129"/>
  <c r="EN129"/>
  <c r="EO129"/>
  <c r="EP129"/>
  <c r="EQ129"/>
  <c r="ER129"/>
  <c r="ET129"/>
  <c r="EE130"/>
  <c r="EF130"/>
  <c r="EG130"/>
  <c r="EH130"/>
  <c r="ES130" s="1"/>
  <c r="EI130"/>
  <c r="EJ130"/>
  <c r="EK130"/>
  <c r="EL130"/>
  <c r="EM130"/>
  <c r="EN130"/>
  <c r="EO130"/>
  <c r="EP130"/>
  <c r="EQ130"/>
  <c r="ER130"/>
  <c r="ET130"/>
  <c r="EE131"/>
  <c r="EF131"/>
  <c r="EG131"/>
  <c r="EB131" s="1"/>
  <c r="EH131"/>
  <c r="ES131" s="1"/>
  <c r="EI131"/>
  <c r="EJ131"/>
  <c r="EK131"/>
  <c r="EL131"/>
  <c r="EM131"/>
  <c r="EN131"/>
  <c r="EO131"/>
  <c r="EP131"/>
  <c r="EQ131"/>
  <c r="ER131"/>
  <c r="ET131"/>
  <c r="EE132"/>
  <c r="EF132"/>
  <c r="EG132"/>
  <c r="EH132"/>
  <c r="ES132" s="1"/>
  <c r="EI132"/>
  <c r="EJ132"/>
  <c r="EK132"/>
  <c r="EL132"/>
  <c r="EM132"/>
  <c r="EN132"/>
  <c r="EO132"/>
  <c r="EP132"/>
  <c r="EQ132"/>
  <c r="ER132"/>
  <c r="ET132"/>
  <c r="EE133"/>
  <c r="EF133"/>
  <c r="EG133"/>
  <c r="EH133"/>
  <c r="ES133" s="1"/>
  <c r="EI133"/>
  <c r="EJ133"/>
  <c r="EK133"/>
  <c r="EL133"/>
  <c r="EM133"/>
  <c r="EN133"/>
  <c r="EO133"/>
  <c r="EP133"/>
  <c r="EQ133"/>
  <c r="ER133"/>
  <c r="ET133"/>
  <c r="EE134"/>
  <c r="EF134"/>
  <c r="EG134"/>
  <c r="EH134"/>
  <c r="ES134" s="1"/>
  <c r="EI134"/>
  <c r="EJ134"/>
  <c r="EK134"/>
  <c r="EL134"/>
  <c r="EM134"/>
  <c r="EN134"/>
  <c r="EO134"/>
  <c r="EP134"/>
  <c r="EQ134"/>
  <c r="ER134"/>
  <c r="ET134"/>
  <c r="EE135"/>
  <c r="EF135"/>
  <c r="EG135"/>
  <c r="EB135" s="1"/>
  <c r="EH135"/>
  <c r="ES135" s="1"/>
  <c r="EI135"/>
  <c r="EJ135"/>
  <c r="EK135"/>
  <c r="EL135"/>
  <c r="EM135"/>
  <c r="EN135"/>
  <c r="EO135"/>
  <c r="EP135"/>
  <c r="EQ135"/>
  <c r="ER135"/>
  <c r="ET135"/>
  <c r="EE136"/>
  <c r="EF136"/>
  <c r="EG136"/>
  <c r="EH136"/>
  <c r="ES136" s="1"/>
  <c r="EI136"/>
  <c r="EJ136"/>
  <c r="EK136"/>
  <c r="EL136"/>
  <c r="EM136"/>
  <c r="EN136"/>
  <c r="EO136"/>
  <c r="EP136"/>
  <c r="EQ136"/>
  <c r="ER136"/>
  <c r="ET136"/>
  <c r="EE137"/>
  <c r="EF137"/>
  <c r="EG137"/>
  <c r="EH137"/>
  <c r="ES137" s="1"/>
  <c r="EI137"/>
  <c r="EJ137"/>
  <c r="EK137"/>
  <c r="EL137"/>
  <c r="EM137"/>
  <c r="EN137"/>
  <c r="EO137"/>
  <c r="EP137"/>
  <c r="EQ137"/>
  <c r="ER137"/>
  <c r="ET137"/>
  <c r="EE138"/>
  <c r="EF138"/>
  <c r="EG138"/>
  <c r="EH138"/>
  <c r="ES138" s="1"/>
  <c r="EI138"/>
  <c r="EJ138"/>
  <c r="EK138"/>
  <c r="EL138"/>
  <c r="EM138"/>
  <c r="EN138"/>
  <c r="EO138"/>
  <c r="EP138"/>
  <c r="EQ138"/>
  <c r="ER138"/>
  <c r="ET138"/>
  <c r="EE139"/>
  <c r="EF139"/>
  <c r="EG139"/>
  <c r="EB139" s="1"/>
  <c r="EH139"/>
  <c r="ES139" s="1"/>
  <c r="EI139"/>
  <c r="EJ139"/>
  <c r="EK139"/>
  <c r="EL139"/>
  <c r="EM139"/>
  <c r="EN139"/>
  <c r="EO139"/>
  <c r="EP139"/>
  <c r="EQ139"/>
  <c r="ER139"/>
  <c r="ET139"/>
  <c r="EE140"/>
  <c r="EF140"/>
  <c r="EG140"/>
  <c r="EH140"/>
  <c r="ES140" s="1"/>
  <c r="EI140"/>
  <c r="EJ140"/>
  <c r="EK140"/>
  <c r="EL140"/>
  <c r="EM140"/>
  <c r="EN140"/>
  <c r="EO140"/>
  <c r="EP140"/>
  <c r="EQ140"/>
  <c r="ER140"/>
  <c r="ET140"/>
  <c r="EE141"/>
  <c r="EF141"/>
  <c r="EG141"/>
  <c r="EH141"/>
  <c r="ES141" s="1"/>
  <c r="EI141"/>
  <c r="EJ141"/>
  <c r="EK141"/>
  <c r="EL141"/>
  <c r="EM141"/>
  <c r="EN141"/>
  <c r="EO141"/>
  <c r="EP141"/>
  <c r="EQ141"/>
  <c r="ER141"/>
  <c r="ET141"/>
  <c r="EE142"/>
  <c r="EF142"/>
  <c r="EG142"/>
  <c r="EH142"/>
  <c r="ES142" s="1"/>
  <c r="EI142"/>
  <c r="EJ142"/>
  <c r="EK142"/>
  <c r="EL142"/>
  <c r="EM142"/>
  <c r="EN142"/>
  <c r="EO142"/>
  <c r="EP142"/>
  <c r="EQ142"/>
  <c r="ER142"/>
  <c r="ET142"/>
  <c r="EE143"/>
  <c r="EF143"/>
  <c r="EG143"/>
  <c r="EB143" s="1"/>
  <c r="EH143"/>
  <c r="ES143" s="1"/>
  <c r="EI143"/>
  <c r="EJ143"/>
  <c r="EK143"/>
  <c r="EL143"/>
  <c r="EM143"/>
  <c r="EN143"/>
  <c r="EO143"/>
  <c r="EP143"/>
  <c r="EQ143"/>
  <c r="ER143"/>
  <c r="ET143"/>
  <c r="EE144"/>
  <c r="EF144"/>
  <c r="EG144"/>
  <c r="EH144"/>
  <c r="ES144" s="1"/>
  <c r="EI144"/>
  <c r="EJ144"/>
  <c r="EK144"/>
  <c r="EL144"/>
  <c r="EM144"/>
  <c r="EN144"/>
  <c r="EO144"/>
  <c r="EP144"/>
  <c r="EQ144"/>
  <c r="ER144"/>
  <c r="ET144"/>
  <c r="EE145"/>
  <c r="EF145"/>
  <c r="EG145"/>
  <c r="EH145"/>
  <c r="ES145" s="1"/>
  <c r="EI145"/>
  <c r="EJ145"/>
  <c r="EK145"/>
  <c r="EL145"/>
  <c r="EM145"/>
  <c r="EN145"/>
  <c r="EO145"/>
  <c r="EP145"/>
  <c r="EQ145"/>
  <c r="ER145"/>
  <c r="ET145"/>
  <c r="EE146"/>
  <c r="EF146"/>
  <c r="EG146"/>
  <c r="EH146"/>
  <c r="ES146" s="1"/>
  <c r="EI146"/>
  <c r="EJ146"/>
  <c r="EK146"/>
  <c r="EL146"/>
  <c r="EM146"/>
  <c r="EN146"/>
  <c r="EO146"/>
  <c r="EP146"/>
  <c r="EQ146"/>
  <c r="ER146"/>
  <c r="ET146"/>
  <c r="EE147"/>
  <c r="EF147"/>
  <c r="EG147"/>
  <c r="EB147" s="1"/>
  <c r="EH147"/>
  <c r="ES147" s="1"/>
  <c r="EI147"/>
  <c r="EJ147"/>
  <c r="EK147"/>
  <c r="EL147"/>
  <c r="EM147"/>
  <c r="EN147"/>
  <c r="EO147"/>
  <c r="EP147"/>
  <c r="EQ147"/>
  <c r="ER147"/>
  <c r="ET147"/>
  <c r="EE148"/>
  <c r="EF148"/>
  <c r="EG148"/>
  <c r="EH148"/>
  <c r="ES148" s="1"/>
  <c r="EI148"/>
  <c r="EJ148"/>
  <c r="EK148"/>
  <c r="EL148"/>
  <c r="EM148"/>
  <c r="EN148"/>
  <c r="EO148"/>
  <c r="EP148"/>
  <c r="EQ148"/>
  <c r="ER148"/>
  <c r="ET148"/>
  <c r="EE149"/>
  <c r="EF149"/>
  <c r="EG149"/>
  <c r="EH149"/>
  <c r="ES149" s="1"/>
  <c r="EI149"/>
  <c r="EJ149"/>
  <c r="EK149"/>
  <c r="EL149"/>
  <c r="EM149"/>
  <c r="EN149"/>
  <c r="EO149"/>
  <c r="EP149"/>
  <c r="EQ149"/>
  <c r="ER149"/>
  <c r="ET149"/>
  <c r="EE150"/>
  <c r="EF150"/>
  <c r="EG150"/>
  <c r="EH150"/>
  <c r="ES150" s="1"/>
  <c r="EI150"/>
  <c r="EJ150"/>
  <c r="EK150"/>
  <c r="EL150"/>
  <c r="EM150"/>
  <c r="EN150"/>
  <c r="EO150"/>
  <c r="EP150"/>
  <c r="EQ150"/>
  <c r="ER150"/>
  <c r="ET150"/>
  <c r="EE151"/>
  <c r="EF151"/>
  <c r="EG151"/>
  <c r="EB151" s="1"/>
  <c r="EH151"/>
  <c r="ES151" s="1"/>
  <c r="EI151"/>
  <c r="EJ151"/>
  <c r="EK151"/>
  <c r="EL151"/>
  <c r="EM151"/>
  <c r="EN151"/>
  <c r="EO151"/>
  <c r="EP151"/>
  <c r="EQ151"/>
  <c r="ER151"/>
  <c r="ET151"/>
  <c r="EE152"/>
  <c r="EF152"/>
  <c r="EG152"/>
  <c r="EH152"/>
  <c r="ES152" s="1"/>
  <c r="EI152"/>
  <c r="EJ152"/>
  <c r="EK152"/>
  <c r="EL152"/>
  <c r="EM152"/>
  <c r="EN152"/>
  <c r="EO152"/>
  <c r="EP152"/>
  <c r="EQ152"/>
  <c r="ER152"/>
  <c r="ET152"/>
  <c r="EE153"/>
  <c r="EF153"/>
  <c r="EG153"/>
  <c r="EH153"/>
  <c r="ES153" s="1"/>
  <c r="EI153"/>
  <c r="EJ153"/>
  <c r="EK153"/>
  <c r="EL153"/>
  <c r="EM153"/>
  <c r="EN153"/>
  <c r="EO153"/>
  <c r="EP153"/>
  <c r="EQ153"/>
  <c r="ER153"/>
  <c r="ET153"/>
  <c r="EE154"/>
  <c r="EF154"/>
  <c r="EG154"/>
  <c r="EH154"/>
  <c r="ES154" s="1"/>
  <c r="EI154"/>
  <c r="EJ154"/>
  <c r="EK154"/>
  <c r="EL154"/>
  <c r="EM154"/>
  <c r="EN154"/>
  <c r="EO154"/>
  <c r="EP154"/>
  <c r="EQ154"/>
  <c r="ER154"/>
  <c r="ET154"/>
  <c r="EE155"/>
  <c r="EF155"/>
  <c r="EG155"/>
  <c r="EB155" s="1"/>
  <c r="EH155"/>
  <c r="ES155" s="1"/>
  <c r="EI155"/>
  <c r="EJ155"/>
  <c r="EK155"/>
  <c r="EL155"/>
  <c r="EM155"/>
  <c r="EN155"/>
  <c r="EO155"/>
  <c r="EP155"/>
  <c r="EQ155"/>
  <c r="ER155"/>
  <c r="ET155"/>
  <c r="EE156"/>
  <c r="EF156"/>
  <c r="EG156"/>
  <c r="EH156"/>
  <c r="ES156" s="1"/>
  <c r="EI156"/>
  <c r="EJ156"/>
  <c r="EK156"/>
  <c r="EL156"/>
  <c r="EM156"/>
  <c r="EN156"/>
  <c r="EO156"/>
  <c r="EP156"/>
  <c r="EQ156"/>
  <c r="ER156"/>
  <c r="ET156"/>
  <c r="EE157"/>
  <c r="EF157"/>
  <c r="EG157"/>
  <c r="EH157"/>
  <c r="ES157" s="1"/>
  <c r="EI157"/>
  <c r="EJ157"/>
  <c r="EK157"/>
  <c r="EL157"/>
  <c r="EM157"/>
  <c r="EN157"/>
  <c r="EO157"/>
  <c r="EP157"/>
  <c r="EQ157"/>
  <c r="ER157"/>
  <c r="ET157"/>
  <c r="EE158"/>
  <c r="EF158"/>
  <c r="EG158"/>
  <c r="EH158"/>
  <c r="ES158" s="1"/>
  <c r="EI158"/>
  <c r="EJ158"/>
  <c r="EK158"/>
  <c r="EL158"/>
  <c r="EM158"/>
  <c r="EN158"/>
  <c r="EO158"/>
  <c r="EP158"/>
  <c r="EQ158"/>
  <c r="ER158"/>
  <c r="ET158"/>
  <c r="EE159"/>
  <c r="EF159"/>
  <c r="EG159"/>
  <c r="EB159" s="1"/>
  <c r="EH159"/>
  <c r="ES159" s="1"/>
  <c r="EI159"/>
  <c r="EJ159"/>
  <c r="EK159"/>
  <c r="EL159"/>
  <c r="EM159"/>
  <c r="EN159"/>
  <c r="EO159"/>
  <c r="EP159"/>
  <c r="EQ159"/>
  <c r="ER159"/>
  <c r="ET159"/>
  <c r="EE160"/>
  <c r="EF160"/>
  <c r="EG160"/>
  <c r="EH160"/>
  <c r="ES160" s="1"/>
  <c r="EI160"/>
  <c r="EJ160"/>
  <c r="EK160"/>
  <c r="EL160"/>
  <c r="EM160"/>
  <c r="EN160"/>
  <c r="EO160"/>
  <c r="EP160"/>
  <c r="EQ160"/>
  <c r="ER160"/>
  <c r="ET160"/>
  <c r="EE161"/>
  <c r="EF161"/>
  <c r="EG161"/>
  <c r="EH161"/>
  <c r="ES161" s="1"/>
  <c r="EI161"/>
  <c r="EJ161"/>
  <c r="EK161"/>
  <c r="EL161"/>
  <c r="EM161"/>
  <c r="EN161"/>
  <c r="EO161"/>
  <c r="EP161"/>
  <c r="EQ161"/>
  <c r="ER161"/>
  <c r="ET161"/>
  <c r="EE162"/>
  <c r="EF162"/>
  <c r="EG162"/>
  <c r="EH162"/>
  <c r="ES162" s="1"/>
  <c r="EI162"/>
  <c r="EJ162"/>
  <c r="EK162"/>
  <c r="EL162"/>
  <c r="EM162"/>
  <c r="EN162"/>
  <c r="EO162"/>
  <c r="EP162"/>
  <c r="EQ162"/>
  <c r="ER162"/>
  <c r="ET162"/>
  <c r="EE163"/>
  <c r="EF163"/>
  <c r="EG163"/>
  <c r="EB163" s="1"/>
  <c r="EH163"/>
  <c r="ES163" s="1"/>
  <c r="EI163"/>
  <c r="EJ163"/>
  <c r="EK163"/>
  <c r="EL163"/>
  <c r="EM163"/>
  <c r="EN163"/>
  <c r="EO163"/>
  <c r="EP163"/>
  <c r="EQ163"/>
  <c r="ER163"/>
  <c r="ET163"/>
  <c r="EE164"/>
  <c r="EF164"/>
  <c r="EG164"/>
  <c r="EH164"/>
  <c r="ES164" s="1"/>
  <c r="EI164"/>
  <c r="EJ164"/>
  <c r="EK164"/>
  <c r="EL164"/>
  <c r="EM164"/>
  <c r="EN164"/>
  <c r="EO164"/>
  <c r="EP164"/>
  <c r="EQ164"/>
  <c r="ER164"/>
  <c r="ET164"/>
  <c r="EE165"/>
  <c r="EF165"/>
  <c r="EG165"/>
  <c r="EH165"/>
  <c r="ES165" s="1"/>
  <c r="EI165"/>
  <c r="EJ165"/>
  <c r="EK165"/>
  <c r="EL165"/>
  <c r="EM165"/>
  <c r="EN165"/>
  <c r="EO165"/>
  <c r="EP165"/>
  <c r="EQ165"/>
  <c r="ER165"/>
  <c r="ET165"/>
  <c r="EE166"/>
  <c r="EF166"/>
  <c r="EG166"/>
  <c r="EH166"/>
  <c r="ES166" s="1"/>
  <c r="EI166"/>
  <c r="EJ166"/>
  <c r="EK166"/>
  <c r="EL166"/>
  <c r="EM166"/>
  <c r="EN166"/>
  <c r="EO166"/>
  <c r="EP166"/>
  <c r="EQ166"/>
  <c r="ER166"/>
  <c r="ET166"/>
  <c r="EE167"/>
  <c r="EF167"/>
  <c r="EG167"/>
  <c r="EB167" s="1"/>
  <c r="EH167"/>
  <c r="ES167" s="1"/>
  <c r="EI167"/>
  <c r="EJ167"/>
  <c r="EK167"/>
  <c r="EL167"/>
  <c r="EM167"/>
  <c r="EN167"/>
  <c r="EO167"/>
  <c r="EP167"/>
  <c r="EQ167"/>
  <c r="ER167"/>
  <c r="ET167"/>
  <c r="EE168"/>
  <c r="EF168"/>
  <c r="EG168"/>
  <c r="EH168"/>
  <c r="ES168" s="1"/>
  <c r="EI168"/>
  <c r="EJ168"/>
  <c r="EK168"/>
  <c r="EL168"/>
  <c r="EM168"/>
  <c r="EN168"/>
  <c r="EO168"/>
  <c r="EP168"/>
  <c r="EQ168"/>
  <c r="ER168"/>
  <c r="ET168"/>
  <c r="EE169"/>
  <c r="EF169"/>
  <c r="EG169"/>
  <c r="EH169"/>
  <c r="ES169" s="1"/>
  <c r="EI169"/>
  <c r="EJ169"/>
  <c r="EK169"/>
  <c r="EL169"/>
  <c r="EM169"/>
  <c r="EN169"/>
  <c r="EO169"/>
  <c r="EP169"/>
  <c r="EQ169"/>
  <c r="ER169"/>
  <c r="ET169"/>
  <c r="EE170"/>
  <c r="EF170"/>
  <c r="EG170"/>
  <c r="EH170"/>
  <c r="ES170" s="1"/>
  <c r="EI170"/>
  <c r="EJ170"/>
  <c r="EK170"/>
  <c r="EL170"/>
  <c r="EM170"/>
  <c r="EN170"/>
  <c r="EO170"/>
  <c r="EP170"/>
  <c r="EQ170"/>
  <c r="ER170"/>
  <c r="ET170"/>
  <c r="EE171"/>
  <c r="EF171"/>
  <c r="EG171"/>
  <c r="EB171" s="1"/>
  <c r="EH171"/>
  <c r="ES171" s="1"/>
  <c r="EI171"/>
  <c r="EJ171"/>
  <c r="EK171"/>
  <c r="EL171"/>
  <c r="EM171"/>
  <c r="EN171"/>
  <c r="EO171"/>
  <c r="EP171"/>
  <c r="EQ171"/>
  <c r="ER171"/>
  <c r="ET171"/>
  <c r="EE172"/>
  <c r="EF172"/>
  <c r="EG172"/>
  <c r="EH172"/>
  <c r="ES172" s="1"/>
  <c r="EI172"/>
  <c r="EJ172"/>
  <c r="EK172"/>
  <c r="EL172"/>
  <c r="EM172"/>
  <c r="EN172"/>
  <c r="EO172"/>
  <c r="EP172"/>
  <c r="EQ172"/>
  <c r="ER172"/>
  <c r="ET172"/>
  <c r="EE173"/>
  <c r="EF173"/>
  <c r="EG173"/>
  <c r="EH173"/>
  <c r="ES173" s="1"/>
  <c r="EI173"/>
  <c r="EJ173"/>
  <c r="EK173"/>
  <c r="EL173"/>
  <c r="EM173"/>
  <c r="EN173"/>
  <c r="EO173"/>
  <c r="EP173"/>
  <c r="EQ173"/>
  <c r="ER173"/>
  <c r="ET173"/>
  <c r="EE174"/>
  <c r="EF174"/>
  <c r="EG174"/>
  <c r="EH174"/>
  <c r="ES174" s="1"/>
  <c r="EI174"/>
  <c r="EJ174"/>
  <c r="EK174"/>
  <c r="EL174"/>
  <c r="EM174"/>
  <c r="EN174"/>
  <c r="EO174"/>
  <c r="EP174"/>
  <c r="EQ174"/>
  <c r="ER174"/>
  <c r="ET174"/>
  <c r="EE175"/>
  <c r="EF175"/>
  <c r="EG175"/>
  <c r="EB175" s="1"/>
  <c r="EH175"/>
  <c r="ES175" s="1"/>
  <c r="EI175"/>
  <c r="EJ175"/>
  <c r="EK175"/>
  <c r="EL175"/>
  <c r="EM175"/>
  <c r="EN175"/>
  <c r="EO175"/>
  <c r="EP175"/>
  <c r="EQ175"/>
  <c r="ER175"/>
  <c r="ET175"/>
  <c r="EE176"/>
  <c r="EF176"/>
  <c r="EG176"/>
  <c r="EH176"/>
  <c r="ES176" s="1"/>
  <c r="EI176"/>
  <c r="EJ176"/>
  <c r="EK176"/>
  <c r="EL176"/>
  <c r="EM176"/>
  <c r="EN176"/>
  <c r="EO176"/>
  <c r="EP176"/>
  <c r="EQ176"/>
  <c r="ER176"/>
  <c r="ET176"/>
  <c r="EE177"/>
  <c r="EF177"/>
  <c r="EG177"/>
  <c r="EH177"/>
  <c r="ES177" s="1"/>
  <c r="EI177"/>
  <c r="EJ177"/>
  <c r="EK177"/>
  <c r="EL177"/>
  <c r="EM177"/>
  <c r="EN177"/>
  <c r="EO177"/>
  <c r="EP177"/>
  <c r="EQ177"/>
  <c r="ER177"/>
  <c r="ET177"/>
  <c r="EE178"/>
  <c r="EF178"/>
  <c r="EG178"/>
  <c r="EH178"/>
  <c r="ES178" s="1"/>
  <c r="EI178"/>
  <c r="EJ178"/>
  <c r="EK178"/>
  <c r="EL178"/>
  <c r="EM178"/>
  <c r="EN178"/>
  <c r="EO178"/>
  <c r="EP178"/>
  <c r="EQ178"/>
  <c r="ER178"/>
  <c r="ET178"/>
  <c r="EE179"/>
  <c r="EF179"/>
  <c r="EG179"/>
  <c r="EB179" s="1"/>
  <c r="EH179"/>
  <c r="ES179" s="1"/>
  <c r="EI179"/>
  <c r="EJ179"/>
  <c r="EK179"/>
  <c r="EL179"/>
  <c r="EM179"/>
  <c r="EN179"/>
  <c r="EO179"/>
  <c r="EP179"/>
  <c r="EQ179"/>
  <c r="ER179"/>
  <c r="ET179"/>
  <c r="EE180"/>
  <c r="EF180"/>
  <c r="EG180"/>
  <c r="EH180"/>
  <c r="ES180" s="1"/>
  <c r="EI180"/>
  <c r="EJ180"/>
  <c r="EK180"/>
  <c r="EL180"/>
  <c r="EM180"/>
  <c r="EN180"/>
  <c r="EO180"/>
  <c r="EP180"/>
  <c r="EQ180"/>
  <c r="ER180"/>
  <c r="ET180"/>
  <c r="EE181"/>
  <c r="EF181"/>
  <c r="EG181"/>
  <c r="EH181"/>
  <c r="ES181" s="1"/>
  <c r="EI181"/>
  <c r="EJ181"/>
  <c r="EK181"/>
  <c r="EL181"/>
  <c r="EM181"/>
  <c r="EN181"/>
  <c r="EO181"/>
  <c r="EP181"/>
  <c r="EQ181"/>
  <c r="ER181"/>
  <c r="ET181"/>
  <c r="EE182"/>
  <c r="EF182"/>
  <c r="EG182"/>
  <c r="EH182"/>
  <c r="ES182" s="1"/>
  <c r="EI182"/>
  <c r="EJ182"/>
  <c r="EK182"/>
  <c r="EL182"/>
  <c r="EM182"/>
  <c r="EN182"/>
  <c r="EO182"/>
  <c r="EP182"/>
  <c r="EQ182"/>
  <c r="ER182"/>
  <c r="ET182"/>
  <c r="EE183"/>
  <c r="EF183"/>
  <c r="EG183"/>
  <c r="EB183" s="1"/>
  <c r="EH183"/>
  <c r="ES183" s="1"/>
  <c r="EI183"/>
  <c r="EJ183"/>
  <c r="EK183"/>
  <c r="EL183"/>
  <c r="EM183"/>
  <c r="EN183"/>
  <c r="EO183"/>
  <c r="EP183"/>
  <c r="EQ183"/>
  <c r="ER183"/>
  <c r="ET183"/>
  <c r="EE184"/>
  <c r="EF184"/>
  <c r="EG184"/>
  <c r="EH184"/>
  <c r="ES184" s="1"/>
  <c r="EI184"/>
  <c r="EJ184"/>
  <c r="EK184"/>
  <c r="EL184"/>
  <c r="EM184"/>
  <c r="EN184"/>
  <c r="EO184"/>
  <c r="EP184"/>
  <c r="EQ184"/>
  <c r="ER184"/>
  <c r="ET184"/>
  <c r="EE185"/>
  <c r="EF185"/>
  <c r="EG185"/>
  <c r="EH185"/>
  <c r="ES185" s="1"/>
  <c r="EI185"/>
  <c r="EJ185"/>
  <c r="EK185"/>
  <c r="EL185"/>
  <c r="EM185"/>
  <c r="EN185"/>
  <c r="EO185"/>
  <c r="EP185"/>
  <c r="EQ185"/>
  <c r="ER185"/>
  <c r="ET185"/>
  <c r="EE186"/>
  <c r="EF186"/>
  <c r="EG186"/>
  <c r="EH186"/>
  <c r="ES186" s="1"/>
  <c r="EI186"/>
  <c r="EJ186"/>
  <c r="EK186"/>
  <c r="EL186"/>
  <c r="EM186"/>
  <c r="EN186"/>
  <c r="EO186"/>
  <c r="EP186"/>
  <c r="EQ186"/>
  <c r="ER186"/>
  <c r="ET186"/>
  <c r="EE187"/>
  <c r="EF187"/>
  <c r="EG187"/>
  <c r="EB187" s="1"/>
  <c r="EH187"/>
  <c r="ES187" s="1"/>
  <c r="EI187"/>
  <c r="EJ187"/>
  <c r="EK187"/>
  <c r="EL187"/>
  <c r="EM187"/>
  <c r="EN187"/>
  <c r="EO187"/>
  <c r="EP187"/>
  <c r="EQ187"/>
  <c r="ER187"/>
  <c r="ET187"/>
  <c r="EE188"/>
  <c r="EF188"/>
  <c r="EG188"/>
  <c r="EH188"/>
  <c r="ES188" s="1"/>
  <c r="EI188"/>
  <c r="EJ188"/>
  <c r="EK188"/>
  <c r="EL188"/>
  <c r="EM188"/>
  <c r="EN188"/>
  <c r="EO188"/>
  <c r="EP188"/>
  <c r="EQ188"/>
  <c r="ER188"/>
  <c r="ET188"/>
  <c r="EE189"/>
  <c r="EF189"/>
  <c r="EG189"/>
  <c r="EH189"/>
  <c r="ES189" s="1"/>
  <c r="EI189"/>
  <c r="EJ189"/>
  <c r="EK189"/>
  <c r="EL189"/>
  <c r="EM189"/>
  <c r="EN189"/>
  <c r="EO189"/>
  <c r="EP189"/>
  <c r="EQ189"/>
  <c r="ER189"/>
  <c r="ET189"/>
  <c r="EE190"/>
  <c r="EF190"/>
  <c r="EG190"/>
  <c r="EH190"/>
  <c r="ES190" s="1"/>
  <c r="EI190"/>
  <c r="EJ190"/>
  <c r="EK190"/>
  <c r="EL190"/>
  <c r="EM190"/>
  <c r="EN190"/>
  <c r="EO190"/>
  <c r="EP190"/>
  <c r="EQ190"/>
  <c r="ER190"/>
  <c r="ET190"/>
  <c r="EE191"/>
  <c r="EF191"/>
  <c r="EG191"/>
  <c r="EB191" s="1"/>
  <c r="EH191"/>
  <c r="ES191" s="1"/>
  <c r="EI191"/>
  <c r="EJ191"/>
  <c r="EK191"/>
  <c r="EL191"/>
  <c r="EM191"/>
  <c r="EN191"/>
  <c r="EO191"/>
  <c r="EP191"/>
  <c r="EQ191"/>
  <c r="ER191"/>
  <c r="ET191"/>
  <c r="EE192"/>
  <c r="EF192"/>
  <c r="EG192"/>
  <c r="EH192"/>
  <c r="ES192" s="1"/>
  <c r="EI192"/>
  <c r="EJ192"/>
  <c r="EK192"/>
  <c r="EL192"/>
  <c r="EM192"/>
  <c r="EN192"/>
  <c r="EO192"/>
  <c r="EP192"/>
  <c r="EQ192"/>
  <c r="ER192"/>
  <c r="ET192"/>
  <c r="EE193"/>
  <c r="EF193"/>
  <c r="EG193"/>
  <c r="EH193"/>
  <c r="ES193" s="1"/>
  <c r="EI193"/>
  <c r="EJ193"/>
  <c r="EK193"/>
  <c r="EL193"/>
  <c r="EM193"/>
  <c r="EN193"/>
  <c r="EO193"/>
  <c r="EP193"/>
  <c r="EQ193"/>
  <c r="ER193"/>
  <c r="ET193"/>
  <c r="EE194"/>
  <c r="EF194"/>
  <c r="EG194"/>
  <c r="EH194"/>
  <c r="ES194" s="1"/>
  <c r="EI194"/>
  <c r="EJ194"/>
  <c r="EK194"/>
  <c r="EL194"/>
  <c r="EM194"/>
  <c r="EN194"/>
  <c r="EO194"/>
  <c r="EP194"/>
  <c r="EQ194"/>
  <c r="ER194"/>
  <c r="ET194"/>
  <c r="EE195"/>
  <c r="EF195"/>
  <c r="EG195"/>
  <c r="EB195" s="1"/>
  <c r="EH195"/>
  <c r="ES195" s="1"/>
  <c r="EI195"/>
  <c r="EJ195"/>
  <c r="EK195"/>
  <c r="EL195"/>
  <c r="EM195"/>
  <c r="EN195"/>
  <c r="EO195"/>
  <c r="EP195"/>
  <c r="EQ195"/>
  <c r="ER195"/>
  <c r="ET195"/>
  <c r="EE196"/>
  <c r="EF196"/>
  <c r="EG196"/>
  <c r="EH196"/>
  <c r="ES196" s="1"/>
  <c r="EI196"/>
  <c r="EJ196"/>
  <c r="EK196"/>
  <c r="EL196"/>
  <c r="EM196"/>
  <c r="EN196"/>
  <c r="EO196"/>
  <c r="EP196"/>
  <c r="EQ196"/>
  <c r="ER196"/>
  <c r="ET196"/>
  <c r="EE197"/>
  <c r="EF197"/>
  <c r="EG197"/>
  <c r="EH197"/>
  <c r="ES197" s="1"/>
  <c r="EI197"/>
  <c r="EJ197"/>
  <c r="EK197"/>
  <c r="EL197"/>
  <c r="EM197"/>
  <c r="EN197"/>
  <c r="EO197"/>
  <c r="EP197"/>
  <c r="EQ197"/>
  <c r="ER197"/>
  <c r="ET197"/>
  <c r="EE198"/>
  <c r="EF198"/>
  <c r="EG198"/>
  <c r="EH198"/>
  <c r="ES198" s="1"/>
  <c r="EI198"/>
  <c r="EJ198"/>
  <c r="EK198"/>
  <c r="EL198"/>
  <c r="EM198"/>
  <c r="EN198"/>
  <c r="EO198"/>
  <c r="EP198"/>
  <c r="EQ198"/>
  <c r="ER198"/>
  <c r="ET198"/>
  <c r="EE199"/>
  <c r="EF199"/>
  <c r="EG199"/>
  <c r="EB199" s="1"/>
  <c r="EH199"/>
  <c r="ES199" s="1"/>
  <c r="EI199"/>
  <c r="EJ199"/>
  <c r="EK199"/>
  <c r="EL199"/>
  <c r="EM199"/>
  <c r="EN199"/>
  <c r="EO199"/>
  <c r="EP199"/>
  <c r="EQ199"/>
  <c r="ER199"/>
  <c r="ET199"/>
  <c r="EE200"/>
  <c r="EF200"/>
  <c r="EG200"/>
  <c r="EH200"/>
  <c r="ES200" s="1"/>
  <c r="EI200"/>
  <c r="EJ200"/>
  <c r="EK200"/>
  <c r="EL200"/>
  <c r="EM200"/>
  <c r="EN200"/>
  <c r="EO200"/>
  <c r="EP200"/>
  <c r="EQ200"/>
  <c r="ER200"/>
  <c r="ET200"/>
  <c r="EE201"/>
  <c r="EF201"/>
  <c r="EG201"/>
  <c r="EH201"/>
  <c r="ES201" s="1"/>
  <c r="EI201"/>
  <c r="EJ201"/>
  <c r="EK201"/>
  <c r="EL201"/>
  <c r="EM201"/>
  <c r="EN201"/>
  <c r="EO201"/>
  <c r="EP201"/>
  <c r="EQ201"/>
  <c r="ER201"/>
  <c r="ET201"/>
  <c r="EE202"/>
  <c r="EF202"/>
  <c r="EG202"/>
  <c r="EH202"/>
  <c r="ES202" s="1"/>
  <c r="EI202"/>
  <c r="EJ202"/>
  <c r="EK202"/>
  <c r="EL202"/>
  <c r="EM202"/>
  <c r="EN202"/>
  <c r="EO202"/>
  <c r="EP202"/>
  <c r="EQ202"/>
  <c r="ER202"/>
  <c r="ET202"/>
  <c r="EE203"/>
  <c r="EF203"/>
  <c r="EG203"/>
  <c r="EB203" s="1"/>
  <c r="EH203"/>
  <c r="ES203" s="1"/>
  <c r="EI203"/>
  <c r="EJ203"/>
  <c r="EK203"/>
  <c r="EL203"/>
  <c r="EM203"/>
  <c r="EN203"/>
  <c r="EO203"/>
  <c r="EP203"/>
  <c r="EQ203"/>
  <c r="ER203"/>
  <c r="ET203"/>
  <c r="EE204"/>
  <c r="EF204"/>
  <c r="EG204"/>
  <c r="EH204"/>
  <c r="ES204" s="1"/>
  <c r="EI204"/>
  <c r="EJ204"/>
  <c r="EK204"/>
  <c r="EL204"/>
  <c r="EM204"/>
  <c r="EN204"/>
  <c r="EO204"/>
  <c r="EP204"/>
  <c r="EQ204"/>
  <c r="ER204"/>
  <c r="ET204"/>
  <c r="EE205"/>
  <c r="EF205"/>
  <c r="EG205"/>
  <c r="EH205"/>
  <c r="ES205" s="1"/>
  <c r="EI205"/>
  <c r="EJ205"/>
  <c r="EK205"/>
  <c r="EL205"/>
  <c r="EM205"/>
  <c r="EN205"/>
  <c r="EO205"/>
  <c r="EP205"/>
  <c r="EQ205"/>
  <c r="ER205"/>
  <c r="ET205"/>
  <c r="EE206"/>
  <c r="EF206"/>
  <c r="EG206"/>
  <c r="EH206"/>
  <c r="ES206" s="1"/>
  <c r="EI206"/>
  <c r="EJ206"/>
  <c r="EK206"/>
  <c r="EL206"/>
  <c r="EM206"/>
  <c r="EN206"/>
  <c r="EO206"/>
  <c r="EP206"/>
  <c r="EQ206"/>
  <c r="ER206"/>
  <c r="ET206"/>
  <c r="EE207"/>
  <c r="EF207"/>
  <c r="EG207"/>
  <c r="EB207" s="1"/>
  <c r="EH207"/>
  <c r="ES207" s="1"/>
  <c r="EI207"/>
  <c r="EJ207"/>
  <c r="EK207"/>
  <c r="EL207"/>
  <c r="EM207"/>
  <c r="EN207"/>
  <c r="EO207"/>
  <c r="EP207"/>
  <c r="EQ207"/>
  <c r="ER207"/>
  <c r="ET207"/>
  <c r="EE208"/>
  <c r="EF208"/>
  <c r="EG208"/>
  <c r="EH208"/>
  <c r="ES208" s="1"/>
  <c r="EI208"/>
  <c r="EJ208"/>
  <c r="EK208"/>
  <c r="EL208"/>
  <c r="EM208"/>
  <c r="EN208"/>
  <c r="EO208"/>
  <c r="EP208"/>
  <c r="EQ208"/>
  <c r="ER208"/>
  <c r="ET208"/>
  <c r="EE209"/>
  <c r="EF209"/>
  <c r="EG209"/>
  <c r="EH209"/>
  <c r="ES209" s="1"/>
  <c r="EI209"/>
  <c r="EJ209"/>
  <c r="EK209"/>
  <c r="EL209"/>
  <c r="EM209"/>
  <c r="EN209"/>
  <c r="EO209"/>
  <c r="EP209"/>
  <c r="EQ209"/>
  <c r="ER209"/>
  <c r="ET209"/>
  <c r="EE210"/>
  <c r="EF210"/>
  <c r="EG210"/>
  <c r="EH210"/>
  <c r="ES210" s="1"/>
  <c r="EI210"/>
  <c r="EJ210"/>
  <c r="EK210"/>
  <c r="EL210"/>
  <c r="EM210"/>
  <c r="EN210"/>
  <c r="EO210"/>
  <c r="EP210"/>
  <c r="EQ210"/>
  <c r="ER210"/>
  <c r="ET210"/>
  <c r="EE211"/>
  <c r="EF211"/>
  <c r="EG211"/>
  <c r="EB211" s="1"/>
  <c r="EH211"/>
  <c r="ES211" s="1"/>
  <c r="EI211"/>
  <c r="EJ211"/>
  <c r="EK211"/>
  <c r="EL211"/>
  <c r="EM211"/>
  <c r="EN211"/>
  <c r="EO211"/>
  <c r="EP211"/>
  <c r="EQ211"/>
  <c r="ER211"/>
  <c r="ET211"/>
  <c r="EE212"/>
  <c r="EF212"/>
  <c r="EG212"/>
  <c r="EH212"/>
  <c r="ES212" s="1"/>
  <c r="EI212"/>
  <c r="EJ212"/>
  <c r="EK212"/>
  <c r="EL212"/>
  <c r="EM212"/>
  <c r="EN212"/>
  <c r="EO212"/>
  <c r="EP212"/>
  <c r="EQ212"/>
  <c r="ER212"/>
  <c r="ET212"/>
  <c r="EE213"/>
  <c r="EF213"/>
  <c r="EG213"/>
  <c r="EH213"/>
  <c r="ES213" s="1"/>
  <c r="EI213"/>
  <c r="EJ213"/>
  <c r="EK213"/>
  <c r="EL213"/>
  <c r="EM213"/>
  <c r="EN213"/>
  <c r="EO213"/>
  <c r="EP213"/>
  <c r="EQ213"/>
  <c r="ER213"/>
  <c r="ET213"/>
  <c r="EE214"/>
  <c r="EF214"/>
  <c r="EG214"/>
  <c r="EH214"/>
  <c r="ES214" s="1"/>
  <c r="EI214"/>
  <c r="EJ214"/>
  <c r="EK214"/>
  <c r="EL214"/>
  <c r="EM214"/>
  <c r="EN214"/>
  <c r="EO214"/>
  <c r="EP214"/>
  <c r="EQ214"/>
  <c r="ER214"/>
  <c r="ET214"/>
  <c r="EE215"/>
  <c r="EF215"/>
  <c r="EG215"/>
  <c r="EB215" s="1"/>
  <c r="EH215"/>
  <c r="ES215" s="1"/>
  <c r="EI215"/>
  <c r="EJ215"/>
  <c r="EK215"/>
  <c r="EL215"/>
  <c r="EM215"/>
  <c r="EN215"/>
  <c r="EO215"/>
  <c r="EP215"/>
  <c r="EQ215"/>
  <c r="ER215"/>
  <c r="ET215"/>
  <c r="EE216"/>
  <c r="EF216"/>
  <c r="EG216"/>
  <c r="EH216"/>
  <c r="ES216" s="1"/>
  <c r="EI216"/>
  <c r="EJ216"/>
  <c r="EK216"/>
  <c r="EL216"/>
  <c r="EM216"/>
  <c r="EN216"/>
  <c r="EO216"/>
  <c r="EP216"/>
  <c r="EQ216"/>
  <c r="ER216"/>
  <c r="ET216"/>
  <c r="EE217"/>
  <c r="EF217"/>
  <c r="EG217"/>
  <c r="EH217"/>
  <c r="ES217" s="1"/>
  <c r="EI217"/>
  <c r="EJ217"/>
  <c r="EK217"/>
  <c r="EL217"/>
  <c r="EM217"/>
  <c r="EN217"/>
  <c r="EO217"/>
  <c r="EP217"/>
  <c r="EQ217"/>
  <c r="ER217"/>
  <c r="ET217"/>
  <c r="EE218"/>
  <c r="EF218"/>
  <c r="EG218"/>
  <c r="EH218"/>
  <c r="ES218" s="1"/>
  <c r="EI218"/>
  <c r="EJ218"/>
  <c r="EK218"/>
  <c r="EL218"/>
  <c r="EM218"/>
  <c r="EN218"/>
  <c r="EO218"/>
  <c r="EP218"/>
  <c r="EQ218"/>
  <c r="ER218"/>
  <c r="ET218"/>
  <c r="EE219"/>
  <c r="EF219"/>
  <c r="EG219"/>
  <c r="EB219" s="1"/>
  <c r="EH219"/>
  <c r="ES219" s="1"/>
  <c r="EI219"/>
  <c r="EJ219"/>
  <c r="EK219"/>
  <c r="EL219"/>
  <c r="EM219"/>
  <c r="EN219"/>
  <c r="EO219"/>
  <c r="EP219"/>
  <c r="EQ219"/>
  <c r="ER219"/>
  <c r="ET219"/>
  <c r="EE220"/>
  <c r="EF220"/>
  <c r="EG220"/>
  <c r="EH220"/>
  <c r="ES220" s="1"/>
  <c r="EI220"/>
  <c r="EJ220"/>
  <c r="EK220"/>
  <c r="EL220"/>
  <c r="EM220"/>
  <c r="EN220"/>
  <c r="EO220"/>
  <c r="EP220"/>
  <c r="EQ220"/>
  <c r="ER220"/>
  <c r="ET220"/>
  <c r="EE221"/>
  <c r="EF221"/>
  <c r="EG221"/>
  <c r="EH221"/>
  <c r="ES221" s="1"/>
  <c r="EI221"/>
  <c r="EJ221"/>
  <c r="EK221"/>
  <c r="EL221"/>
  <c r="EM221"/>
  <c r="EN221"/>
  <c r="EO221"/>
  <c r="EP221"/>
  <c r="EQ221"/>
  <c r="ER221"/>
  <c r="ET221"/>
  <c r="EE222"/>
  <c r="EF222"/>
  <c r="EG222"/>
  <c r="EH222"/>
  <c r="ES222" s="1"/>
  <c r="EI222"/>
  <c r="EJ222"/>
  <c r="EK222"/>
  <c r="EL222"/>
  <c r="EM222"/>
  <c r="EN222"/>
  <c r="EO222"/>
  <c r="EP222"/>
  <c r="EQ222"/>
  <c r="ER222"/>
  <c r="ET222"/>
  <c r="EE223"/>
  <c r="EF223"/>
  <c r="EG223"/>
  <c r="EB223" s="1"/>
  <c r="EH223"/>
  <c r="ES223" s="1"/>
  <c r="EI223"/>
  <c r="EJ223"/>
  <c r="EK223"/>
  <c r="EL223"/>
  <c r="EM223"/>
  <c r="EN223"/>
  <c r="EO223"/>
  <c r="EP223"/>
  <c r="EQ223"/>
  <c r="ER223"/>
  <c r="ET223"/>
  <c r="EE224"/>
  <c r="EF224"/>
  <c r="EG224"/>
  <c r="EH224"/>
  <c r="ES224" s="1"/>
  <c r="EI224"/>
  <c r="EJ224"/>
  <c r="EK224"/>
  <c r="EL224"/>
  <c r="EM224"/>
  <c r="EN224"/>
  <c r="EO224"/>
  <c r="EP224"/>
  <c r="EQ224"/>
  <c r="ER224"/>
  <c r="ET224"/>
  <c r="EE225"/>
  <c r="EF225"/>
  <c r="EG225"/>
  <c r="EH225"/>
  <c r="ES225" s="1"/>
  <c r="EI225"/>
  <c r="EJ225"/>
  <c r="EK225"/>
  <c r="EL225"/>
  <c r="EM225"/>
  <c r="EN225"/>
  <c r="EO225"/>
  <c r="EP225"/>
  <c r="EQ225"/>
  <c r="ER225"/>
  <c r="ET225"/>
  <c r="EE226"/>
  <c r="EF226"/>
  <c r="EG226"/>
  <c r="EH226"/>
  <c r="ES226" s="1"/>
  <c r="EI226"/>
  <c r="EJ226"/>
  <c r="EK226"/>
  <c r="EL226"/>
  <c r="EM226"/>
  <c r="EN226"/>
  <c r="EO226"/>
  <c r="EP226"/>
  <c r="EQ226"/>
  <c r="ER226"/>
  <c r="ET226"/>
  <c r="EE227"/>
  <c r="EF227"/>
  <c r="EG227"/>
  <c r="EB227" s="1"/>
  <c r="EH227"/>
  <c r="ES227" s="1"/>
  <c r="EI227"/>
  <c r="EJ227"/>
  <c r="EK227"/>
  <c r="EL227"/>
  <c r="EM227"/>
  <c r="EN227"/>
  <c r="EO227"/>
  <c r="EP227"/>
  <c r="EQ227"/>
  <c r="ER227"/>
  <c r="ET227"/>
  <c r="EE228"/>
  <c r="EF228"/>
  <c r="EG228"/>
  <c r="EH228"/>
  <c r="ES228" s="1"/>
  <c r="EI228"/>
  <c r="EJ228"/>
  <c r="EK228"/>
  <c r="EL228"/>
  <c r="EM228"/>
  <c r="EN228"/>
  <c r="EO228"/>
  <c r="EP228"/>
  <c r="EQ228"/>
  <c r="ER228"/>
  <c r="ET228"/>
  <c r="EE229"/>
  <c r="EF229"/>
  <c r="EG229"/>
  <c r="EH229"/>
  <c r="ES229" s="1"/>
  <c r="EI229"/>
  <c r="EJ229"/>
  <c r="EK229"/>
  <c r="EL229"/>
  <c r="EM229"/>
  <c r="EN229"/>
  <c r="EO229"/>
  <c r="EP229"/>
  <c r="EQ229"/>
  <c r="ER229"/>
  <c r="ET229"/>
  <c r="EE230"/>
  <c r="EF230"/>
  <c r="EG230"/>
  <c r="EH230"/>
  <c r="ES230" s="1"/>
  <c r="EI230"/>
  <c r="EJ230"/>
  <c r="EK230"/>
  <c r="EL230"/>
  <c r="EM230"/>
  <c r="EN230"/>
  <c r="EO230"/>
  <c r="EP230"/>
  <c r="EQ230"/>
  <c r="ER230"/>
  <c r="ET230"/>
  <c r="EE231"/>
  <c r="EF231"/>
  <c r="EG231"/>
  <c r="EB231" s="1"/>
  <c r="EH231"/>
  <c r="ES231" s="1"/>
  <c r="EI231"/>
  <c r="EJ231"/>
  <c r="EK231"/>
  <c r="EL231"/>
  <c r="EM231"/>
  <c r="EN231"/>
  <c r="EO231"/>
  <c r="EP231"/>
  <c r="EQ231"/>
  <c r="ER231"/>
  <c r="ET231"/>
  <c r="EE232"/>
  <c r="EF232"/>
  <c r="EG232"/>
  <c r="EH232"/>
  <c r="ES232" s="1"/>
  <c r="EI232"/>
  <c r="EJ232"/>
  <c r="EK232"/>
  <c r="EL232"/>
  <c r="EM232"/>
  <c r="EN232"/>
  <c r="EO232"/>
  <c r="EP232"/>
  <c r="EQ232"/>
  <c r="ER232"/>
  <c r="ET232"/>
  <c r="EE233"/>
  <c r="EF233"/>
  <c r="EG233"/>
  <c r="EH233"/>
  <c r="ES233" s="1"/>
  <c r="EI233"/>
  <c r="EJ233"/>
  <c r="EK233"/>
  <c r="EL233"/>
  <c r="EM233"/>
  <c r="EN233"/>
  <c r="EO233"/>
  <c r="EP233"/>
  <c r="EQ233"/>
  <c r="ER233"/>
  <c r="ET233"/>
  <c r="EE234"/>
  <c r="EF234"/>
  <c r="EG234"/>
  <c r="EH234"/>
  <c r="ES234" s="1"/>
  <c r="EI234"/>
  <c r="EJ234"/>
  <c r="EK234"/>
  <c r="EL234"/>
  <c r="EM234"/>
  <c r="EN234"/>
  <c r="EO234"/>
  <c r="EP234"/>
  <c r="EQ234"/>
  <c r="ER234"/>
  <c r="ET234"/>
  <c r="EE235"/>
  <c r="EF235"/>
  <c r="EG235"/>
  <c r="EB235" s="1"/>
  <c r="EH235"/>
  <c r="ES235" s="1"/>
  <c r="EI235"/>
  <c r="EJ235"/>
  <c r="EK235"/>
  <c r="EL235"/>
  <c r="EM235"/>
  <c r="EN235"/>
  <c r="EO235"/>
  <c r="EP235"/>
  <c r="EQ235"/>
  <c r="ER235"/>
  <c r="ET235"/>
  <c r="EE236"/>
  <c r="EF236"/>
  <c r="EG236"/>
  <c r="EH236"/>
  <c r="ES236" s="1"/>
  <c r="EI236"/>
  <c r="EJ236"/>
  <c r="EK236"/>
  <c r="EL236"/>
  <c r="EM236"/>
  <c r="EN236"/>
  <c r="EO236"/>
  <c r="EP236"/>
  <c r="EQ236"/>
  <c r="ER236"/>
  <c r="ET236"/>
  <c r="EE237"/>
  <c r="EF237"/>
  <c r="EG237"/>
  <c r="EH237"/>
  <c r="ES237" s="1"/>
  <c r="EI237"/>
  <c r="EJ237"/>
  <c r="EK237"/>
  <c r="EL237"/>
  <c r="EM237"/>
  <c r="EN237"/>
  <c r="EO237"/>
  <c r="EP237"/>
  <c r="EQ237"/>
  <c r="ER237"/>
  <c r="ET237"/>
  <c r="EE238"/>
  <c r="EF238"/>
  <c r="EG238"/>
  <c r="EH238"/>
  <c r="ES238" s="1"/>
  <c r="EI238"/>
  <c r="EJ238"/>
  <c r="EK238"/>
  <c r="EL238"/>
  <c r="EM238"/>
  <c r="EN238"/>
  <c r="EO238"/>
  <c r="EP238"/>
  <c r="EQ238"/>
  <c r="ER238"/>
  <c r="ET238"/>
  <c r="EE239"/>
  <c r="EF239"/>
  <c r="EG239"/>
  <c r="EB239" s="1"/>
  <c r="EH239"/>
  <c r="ES239" s="1"/>
  <c r="EI239"/>
  <c r="EJ239"/>
  <c r="EK239"/>
  <c r="EL239"/>
  <c r="EM239"/>
  <c r="EN239"/>
  <c r="EO239"/>
  <c r="EP239"/>
  <c r="EQ239"/>
  <c r="ER239"/>
  <c r="ET239"/>
  <c r="EE240"/>
  <c r="EF240"/>
  <c r="EG240"/>
  <c r="EH240"/>
  <c r="ES240" s="1"/>
  <c r="EI240"/>
  <c r="EJ240"/>
  <c r="EK240"/>
  <c r="EL240"/>
  <c r="EM240"/>
  <c r="EN240"/>
  <c r="EO240"/>
  <c r="EP240"/>
  <c r="EQ240"/>
  <c r="ER240"/>
  <c r="ET240"/>
  <c r="EE241"/>
  <c r="EF241"/>
  <c r="EG241"/>
  <c r="EH241"/>
  <c r="ES241" s="1"/>
  <c r="EI241"/>
  <c r="EJ241"/>
  <c r="EK241"/>
  <c r="EL241"/>
  <c r="EM241"/>
  <c r="EN241"/>
  <c r="EO241"/>
  <c r="EP241"/>
  <c r="EQ241"/>
  <c r="ER241"/>
  <c r="ET241"/>
  <c r="EE242"/>
  <c r="EF242"/>
  <c r="EG242"/>
  <c r="EH242"/>
  <c r="ES242" s="1"/>
  <c r="EI242"/>
  <c r="EJ242"/>
  <c r="EK242"/>
  <c r="EL242"/>
  <c r="EM242"/>
  <c r="EN242"/>
  <c r="EO242"/>
  <c r="EP242"/>
  <c r="EQ242"/>
  <c r="ER242"/>
  <c r="ET242"/>
  <c r="EE243"/>
  <c r="EF243"/>
  <c r="EG243"/>
  <c r="EB243" s="1"/>
  <c r="EH243"/>
  <c r="ES243" s="1"/>
  <c r="EI243"/>
  <c r="EJ243"/>
  <c r="EK243"/>
  <c r="EL243"/>
  <c r="EM243"/>
  <c r="EN243"/>
  <c r="EO243"/>
  <c r="EP243"/>
  <c r="EQ243"/>
  <c r="ER243"/>
  <c r="ET243"/>
  <c r="EE244"/>
  <c r="EF244"/>
  <c r="EG244"/>
  <c r="EH244"/>
  <c r="ES244" s="1"/>
  <c r="EI244"/>
  <c r="EJ244"/>
  <c r="EK244"/>
  <c r="EL244"/>
  <c r="EM244"/>
  <c r="EN244"/>
  <c r="EO244"/>
  <c r="EP244"/>
  <c r="EQ244"/>
  <c r="ER244"/>
  <c r="ET244"/>
  <c r="EE245"/>
  <c r="EF245"/>
  <c r="EG245"/>
  <c r="EH245"/>
  <c r="ES245" s="1"/>
  <c r="EI245"/>
  <c r="EJ245"/>
  <c r="EK245"/>
  <c r="EL245"/>
  <c r="EM245"/>
  <c r="EN245"/>
  <c r="EO245"/>
  <c r="EP245"/>
  <c r="EQ245"/>
  <c r="ER245"/>
  <c r="ET245"/>
  <c r="EE246"/>
  <c r="EF246"/>
  <c r="EG246"/>
  <c r="EH246"/>
  <c r="ES246" s="1"/>
  <c r="EI246"/>
  <c r="EJ246"/>
  <c r="EK246"/>
  <c r="EL246"/>
  <c r="EM246"/>
  <c r="EN246"/>
  <c r="EO246"/>
  <c r="EP246"/>
  <c r="EQ246"/>
  <c r="ER246"/>
  <c r="ET246"/>
  <c r="EE247"/>
  <c r="EF247"/>
  <c r="EG247"/>
  <c r="EB247" s="1"/>
  <c r="EH247"/>
  <c r="ES247" s="1"/>
  <c r="EI247"/>
  <c r="EJ247"/>
  <c r="EK247"/>
  <c r="EL247"/>
  <c r="EM247"/>
  <c r="EN247"/>
  <c r="EO247"/>
  <c r="EP247"/>
  <c r="EQ247"/>
  <c r="ER247"/>
  <c r="ET247"/>
  <c r="EE248"/>
  <c r="EF248"/>
  <c r="EG248"/>
  <c r="EH248"/>
  <c r="ES248" s="1"/>
  <c r="EI248"/>
  <c r="EJ248"/>
  <c r="EK248"/>
  <c r="EL248"/>
  <c r="EM248"/>
  <c r="EN248"/>
  <c r="EO248"/>
  <c r="EP248"/>
  <c r="EQ248"/>
  <c r="ER248"/>
  <c r="ET248"/>
  <c r="EE249"/>
  <c r="EF249"/>
  <c r="EG249"/>
  <c r="EH249"/>
  <c r="ES249" s="1"/>
  <c r="EI249"/>
  <c r="EJ249"/>
  <c r="EK249"/>
  <c r="EL249"/>
  <c r="EM249"/>
  <c r="EN249"/>
  <c r="EO249"/>
  <c r="EP249"/>
  <c r="EQ249"/>
  <c r="ER249"/>
  <c r="ET249"/>
  <c r="EE250"/>
  <c r="EF250"/>
  <c r="EG250"/>
  <c r="EH250"/>
  <c r="ES250" s="1"/>
  <c r="EI250"/>
  <c r="EJ250"/>
  <c r="EK250"/>
  <c r="EL250"/>
  <c r="EM250"/>
  <c r="EN250"/>
  <c r="EO250"/>
  <c r="EP250"/>
  <c r="EQ250"/>
  <c r="ER250"/>
  <c r="ET250"/>
  <c r="EE251"/>
  <c r="EF251"/>
  <c r="EG251"/>
  <c r="EB251" s="1"/>
  <c r="EH251"/>
  <c r="ES251" s="1"/>
  <c r="EI251"/>
  <c r="EJ251"/>
  <c r="EK251"/>
  <c r="EL251"/>
  <c r="EM251"/>
  <c r="EN251"/>
  <c r="EO251"/>
  <c r="EP251"/>
  <c r="EQ251"/>
  <c r="ER251"/>
  <c r="ET251"/>
  <c r="EE252"/>
  <c r="EF252"/>
  <c r="EG252"/>
  <c r="EH252"/>
  <c r="ES252" s="1"/>
  <c r="EI252"/>
  <c r="EJ252"/>
  <c r="EK252"/>
  <c r="EL252"/>
  <c r="EM252"/>
  <c r="EN252"/>
  <c r="EO252"/>
  <c r="EP252"/>
  <c r="EQ252"/>
  <c r="ER252"/>
  <c r="ET252"/>
  <c r="EE253"/>
  <c r="EF253"/>
  <c r="EG253"/>
  <c r="EH253"/>
  <c r="ES253" s="1"/>
  <c r="EI253"/>
  <c r="EJ253"/>
  <c r="EK253"/>
  <c r="EL253"/>
  <c r="EM253"/>
  <c r="EN253"/>
  <c r="EO253"/>
  <c r="EP253"/>
  <c r="EQ253"/>
  <c r="ER253"/>
  <c r="ET253"/>
  <c r="EE254"/>
  <c r="EF254"/>
  <c r="EG254"/>
  <c r="EH254"/>
  <c r="ES254" s="1"/>
  <c r="EI254"/>
  <c r="EJ254"/>
  <c r="EK254"/>
  <c r="EL254"/>
  <c r="EM254"/>
  <c r="EN254"/>
  <c r="EO254"/>
  <c r="EP254"/>
  <c r="EQ254"/>
  <c r="ER254"/>
  <c r="ET254"/>
  <c r="EE255"/>
  <c r="EF255"/>
  <c r="EG255"/>
  <c r="EB255" s="1"/>
  <c r="EH255"/>
  <c r="ES255" s="1"/>
  <c r="EI255"/>
  <c r="EJ255"/>
  <c r="EK255"/>
  <c r="EL255"/>
  <c r="EM255"/>
  <c r="EN255"/>
  <c r="EO255"/>
  <c r="EP255"/>
  <c r="EQ255"/>
  <c r="ER255"/>
  <c r="ET255"/>
  <c r="EE256"/>
  <c r="EF256"/>
  <c r="EG256"/>
  <c r="EH256"/>
  <c r="ES256" s="1"/>
  <c r="EI256"/>
  <c r="EJ256"/>
  <c r="EK256"/>
  <c r="EL256"/>
  <c r="EM256"/>
  <c r="EN256"/>
  <c r="EO256"/>
  <c r="EP256"/>
  <c r="EQ256"/>
  <c r="ER256"/>
  <c r="ET256"/>
  <c r="EE257"/>
  <c r="EF257"/>
  <c r="EG257"/>
  <c r="EH257"/>
  <c r="ES257" s="1"/>
  <c r="EI257"/>
  <c r="EJ257"/>
  <c r="EK257"/>
  <c r="EL257"/>
  <c r="EM257"/>
  <c r="EN257"/>
  <c r="EO257"/>
  <c r="EP257"/>
  <c r="EQ257"/>
  <c r="ER257"/>
  <c r="ET257"/>
  <c r="EE258"/>
  <c r="EF258"/>
  <c r="EG258"/>
  <c r="EH258"/>
  <c r="ES258" s="1"/>
  <c r="EI258"/>
  <c r="EJ258"/>
  <c r="EK258"/>
  <c r="EL258"/>
  <c r="EM258"/>
  <c r="EN258"/>
  <c r="EO258"/>
  <c r="EP258"/>
  <c r="EQ258"/>
  <c r="ER258"/>
  <c r="ET258"/>
  <c r="EE259"/>
  <c r="EF259"/>
  <c r="EG259"/>
  <c r="EB259" s="1"/>
  <c r="EH259"/>
  <c r="ES259" s="1"/>
  <c r="EI259"/>
  <c r="EJ259"/>
  <c r="EK259"/>
  <c r="EL259"/>
  <c r="EM259"/>
  <c r="EN259"/>
  <c r="EO259"/>
  <c r="EP259"/>
  <c r="EQ259"/>
  <c r="ER259"/>
  <c r="ET259"/>
  <c r="EE260"/>
  <c r="EF260"/>
  <c r="EG260"/>
  <c r="EH260"/>
  <c r="ES260" s="1"/>
  <c r="EI260"/>
  <c r="EJ260"/>
  <c r="EK260"/>
  <c r="EL260"/>
  <c r="EM260"/>
  <c r="EN260"/>
  <c r="EO260"/>
  <c r="EP260"/>
  <c r="EQ260"/>
  <c r="ER260"/>
  <c r="ET260"/>
  <c r="EE261"/>
  <c r="EF261"/>
  <c r="EG261"/>
  <c r="EH261"/>
  <c r="ES261" s="1"/>
  <c r="EI261"/>
  <c r="EJ261"/>
  <c r="EK261"/>
  <c r="EL261"/>
  <c r="EM261"/>
  <c r="EN261"/>
  <c r="EO261"/>
  <c r="EP261"/>
  <c r="EQ261"/>
  <c r="ER261"/>
  <c r="ET261"/>
  <c r="EE262"/>
  <c r="EF262"/>
  <c r="EG262"/>
  <c r="EH262"/>
  <c r="ES262" s="1"/>
  <c r="EI262"/>
  <c r="EJ262"/>
  <c r="EK262"/>
  <c r="EL262"/>
  <c r="EM262"/>
  <c r="EN262"/>
  <c r="EO262"/>
  <c r="EP262"/>
  <c r="EQ262"/>
  <c r="ER262"/>
  <c r="ET262"/>
  <c r="EE263"/>
  <c r="EF263"/>
  <c r="EG263"/>
  <c r="EB263" s="1"/>
  <c r="EH263"/>
  <c r="ES263" s="1"/>
  <c r="EI263"/>
  <c r="EJ263"/>
  <c r="EK263"/>
  <c r="EL263"/>
  <c r="EM263"/>
  <c r="EN263"/>
  <c r="EO263"/>
  <c r="EP263"/>
  <c r="EQ263"/>
  <c r="ER263"/>
  <c r="ET263"/>
  <c r="EE264"/>
  <c r="EF264"/>
  <c r="EG264"/>
  <c r="EH264"/>
  <c r="ES264" s="1"/>
  <c r="EI264"/>
  <c r="EJ264"/>
  <c r="EK264"/>
  <c r="EL264"/>
  <c r="EM264"/>
  <c r="EN264"/>
  <c r="EO264"/>
  <c r="EP264"/>
  <c r="EQ264"/>
  <c r="ER264"/>
  <c r="ET264"/>
  <c r="EE265"/>
  <c r="EF265"/>
  <c r="EG265"/>
  <c r="EH265"/>
  <c r="ES265" s="1"/>
  <c r="EI265"/>
  <c r="EJ265"/>
  <c r="EK265"/>
  <c r="EL265"/>
  <c r="EM265"/>
  <c r="EN265"/>
  <c r="EO265"/>
  <c r="EP265"/>
  <c r="EQ265"/>
  <c r="ER265"/>
  <c r="ET265"/>
  <c r="EE266"/>
  <c r="EF266"/>
  <c r="EG266"/>
  <c r="EH266"/>
  <c r="ES266" s="1"/>
  <c r="EI266"/>
  <c r="EJ266"/>
  <c r="EK266"/>
  <c r="EL266"/>
  <c r="EM266"/>
  <c r="EN266"/>
  <c r="EO266"/>
  <c r="EP266"/>
  <c r="EQ266"/>
  <c r="ER266"/>
  <c r="ET266"/>
  <c r="EE267"/>
  <c r="EF267"/>
  <c r="EG267"/>
  <c r="EB267" s="1"/>
  <c r="EH267"/>
  <c r="ES267" s="1"/>
  <c r="EI267"/>
  <c r="EJ267"/>
  <c r="EK267"/>
  <c r="EL267"/>
  <c r="EM267"/>
  <c r="EN267"/>
  <c r="EO267"/>
  <c r="EP267"/>
  <c r="EQ267"/>
  <c r="ER267"/>
  <c r="ET267"/>
  <c r="EE268"/>
  <c r="EF268"/>
  <c r="EG268"/>
  <c r="EH268"/>
  <c r="ES268" s="1"/>
  <c r="EI268"/>
  <c r="EJ268"/>
  <c r="EK268"/>
  <c r="EL268"/>
  <c r="EM268"/>
  <c r="EN268"/>
  <c r="EO268"/>
  <c r="EP268"/>
  <c r="EQ268"/>
  <c r="ER268"/>
  <c r="ET268"/>
  <c r="EE269"/>
  <c r="EF269"/>
  <c r="EG269"/>
  <c r="EH269"/>
  <c r="ES269" s="1"/>
  <c r="EI269"/>
  <c r="EJ269"/>
  <c r="EK269"/>
  <c r="EL269"/>
  <c r="EM269"/>
  <c r="EN269"/>
  <c r="EO269"/>
  <c r="EP269"/>
  <c r="EQ269"/>
  <c r="ER269"/>
  <c r="ET269"/>
  <c r="EE270"/>
  <c r="EF270"/>
  <c r="EG270"/>
  <c r="EH270"/>
  <c r="ES270" s="1"/>
  <c r="EI270"/>
  <c r="EJ270"/>
  <c r="EK270"/>
  <c r="EL270"/>
  <c r="EM270"/>
  <c r="EN270"/>
  <c r="EO270"/>
  <c r="EP270"/>
  <c r="EQ270"/>
  <c r="ER270"/>
  <c r="ET270"/>
  <c r="EE271"/>
  <c r="EF271"/>
  <c r="EG271"/>
  <c r="EB271" s="1"/>
  <c r="EH271"/>
  <c r="ES271" s="1"/>
  <c r="EI271"/>
  <c r="EJ271"/>
  <c r="EK271"/>
  <c r="EL271"/>
  <c r="EM271"/>
  <c r="EN271"/>
  <c r="EO271"/>
  <c r="EP271"/>
  <c r="EQ271"/>
  <c r="ER271"/>
  <c r="ET271"/>
  <c r="EE272"/>
  <c r="EF272"/>
  <c r="EG272"/>
  <c r="EH272"/>
  <c r="ES272" s="1"/>
  <c r="EI272"/>
  <c r="EJ272"/>
  <c r="EK272"/>
  <c r="EL272"/>
  <c r="EM272"/>
  <c r="EN272"/>
  <c r="EO272"/>
  <c r="EP272"/>
  <c r="EQ272"/>
  <c r="ER272"/>
  <c r="ET272"/>
  <c r="EE273"/>
  <c r="EF273"/>
  <c r="EG273"/>
  <c r="EH273"/>
  <c r="ES273" s="1"/>
  <c r="EI273"/>
  <c r="EJ273"/>
  <c r="EK273"/>
  <c r="EL273"/>
  <c r="EM273"/>
  <c r="EN273"/>
  <c r="EO273"/>
  <c r="EP273"/>
  <c r="EQ273"/>
  <c r="ER273"/>
  <c r="ET273"/>
  <c r="EE274"/>
  <c r="EF274"/>
  <c r="EG274"/>
  <c r="EH274"/>
  <c r="ES274" s="1"/>
  <c r="EI274"/>
  <c r="EJ274"/>
  <c r="EK274"/>
  <c r="EL274"/>
  <c r="EM274"/>
  <c r="EN274"/>
  <c r="EO274"/>
  <c r="EP274"/>
  <c r="EQ274"/>
  <c r="ER274"/>
  <c r="ET274"/>
  <c r="EE275"/>
  <c r="EF275"/>
  <c r="EG275"/>
  <c r="EB275" s="1"/>
  <c r="EH275"/>
  <c r="ES275" s="1"/>
  <c r="EI275"/>
  <c r="EJ275"/>
  <c r="EK275"/>
  <c r="EL275"/>
  <c r="EM275"/>
  <c r="EN275"/>
  <c r="EO275"/>
  <c r="EP275"/>
  <c r="EQ275"/>
  <c r="ER275"/>
  <c r="ET275"/>
  <c r="EE276"/>
  <c r="EF276"/>
  <c r="EG276"/>
  <c r="EH276"/>
  <c r="ES276" s="1"/>
  <c r="EI276"/>
  <c r="EJ276"/>
  <c r="EK276"/>
  <c r="EL276"/>
  <c r="EM276"/>
  <c r="EN276"/>
  <c r="EO276"/>
  <c r="EP276"/>
  <c r="EQ276"/>
  <c r="ER276"/>
  <c r="ET276"/>
  <c r="EE277"/>
  <c r="EF277"/>
  <c r="EG277"/>
  <c r="EH277"/>
  <c r="ES277" s="1"/>
  <c r="EI277"/>
  <c r="EJ277"/>
  <c r="EK277"/>
  <c r="EL277"/>
  <c r="EM277"/>
  <c r="EN277"/>
  <c r="EO277"/>
  <c r="EP277"/>
  <c r="EQ277"/>
  <c r="ER277"/>
  <c r="ET277"/>
  <c r="EE278"/>
  <c r="EF278"/>
  <c r="EG278"/>
  <c r="EH278"/>
  <c r="ES278" s="1"/>
  <c r="EI278"/>
  <c r="EJ278"/>
  <c r="EK278"/>
  <c r="EL278"/>
  <c r="EM278"/>
  <c r="EN278"/>
  <c r="EO278"/>
  <c r="EP278"/>
  <c r="EQ278"/>
  <c r="ER278"/>
  <c r="ET278"/>
  <c r="EE279"/>
  <c r="EF279"/>
  <c r="EG279"/>
  <c r="EB279" s="1"/>
  <c r="EH279"/>
  <c r="ES279" s="1"/>
  <c r="EI279"/>
  <c r="EJ279"/>
  <c r="EK279"/>
  <c r="EL279"/>
  <c r="EM279"/>
  <c r="EN279"/>
  <c r="EO279"/>
  <c r="EP279"/>
  <c r="EQ279"/>
  <c r="ER279"/>
  <c r="ET279"/>
  <c r="EE280"/>
  <c r="EF280"/>
  <c r="EG280"/>
  <c r="EH280"/>
  <c r="ES280" s="1"/>
  <c r="EI280"/>
  <c r="EJ280"/>
  <c r="EK280"/>
  <c r="EL280"/>
  <c r="EM280"/>
  <c r="EN280"/>
  <c r="EO280"/>
  <c r="EP280"/>
  <c r="EQ280"/>
  <c r="ER280"/>
  <c r="ET280"/>
  <c r="EE281"/>
  <c r="EF281"/>
  <c r="EG281"/>
  <c r="EH281"/>
  <c r="ES281" s="1"/>
  <c r="EI281"/>
  <c r="EJ281"/>
  <c r="EK281"/>
  <c r="EL281"/>
  <c r="EM281"/>
  <c r="EN281"/>
  <c r="EO281"/>
  <c r="EP281"/>
  <c r="EQ281"/>
  <c r="ER281"/>
  <c r="ET281"/>
  <c r="EE282"/>
  <c r="EF282"/>
  <c r="EG282"/>
  <c r="EH282"/>
  <c r="ES282" s="1"/>
  <c r="EI282"/>
  <c r="EJ282"/>
  <c r="EK282"/>
  <c r="EL282"/>
  <c r="EM282"/>
  <c r="EN282"/>
  <c r="EO282"/>
  <c r="EP282"/>
  <c r="EQ282"/>
  <c r="ER282"/>
  <c r="ET282"/>
  <c r="EE283"/>
  <c r="EF283"/>
  <c r="EG283"/>
  <c r="EB283" s="1"/>
  <c r="EH283"/>
  <c r="ES283" s="1"/>
  <c r="EI283"/>
  <c r="EJ283"/>
  <c r="EK283"/>
  <c r="EL283"/>
  <c r="EM283"/>
  <c r="EN283"/>
  <c r="EO283"/>
  <c r="EP283"/>
  <c r="EQ283"/>
  <c r="ER283"/>
  <c r="ET283"/>
  <c r="EE284"/>
  <c r="EF284"/>
  <c r="EG284"/>
  <c r="EH284"/>
  <c r="ES284" s="1"/>
  <c r="EI284"/>
  <c r="EJ284"/>
  <c r="EK284"/>
  <c r="EL284"/>
  <c r="EM284"/>
  <c r="EN284"/>
  <c r="EO284"/>
  <c r="EP284"/>
  <c r="EQ284"/>
  <c r="ER284"/>
  <c r="ET284"/>
  <c r="EE285"/>
  <c r="EF285"/>
  <c r="EG285"/>
  <c r="EH285"/>
  <c r="ES285" s="1"/>
  <c r="EI285"/>
  <c r="EJ285"/>
  <c r="EK285"/>
  <c r="EL285"/>
  <c r="EM285"/>
  <c r="EN285"/>
  <c r="EO285"/>
  <c r="EP285"/>
  <c r="EQ285"/>
  <c r="ER285"/>
  <c r="ET285"/>
  <c r="EE286"/>
  <c r="EF286"/>
  <c r="EG286"/>
  <c r="EH286"/>
  <c r="ES286" s="1"/>
  <c r="EI286"/>
  <c r="EJ286"/>
  <c r="EK286"/>
  <c r="EL286"/>
  <c r="EM286"/>
  <c r="EN286"/>
  <c r="EO286"/>
  <c r="EP286"/>
  <c r="EQ286"/>
  <c r="ER286"/>
  <c r="ET286"/>
  <c r="EE287"/>
  <c r="EF287"/>
  <c r="EG287"/>
  <c r="EB287" s="1"/>
  <c r="EH287"/>
  <c r="ES287" s="1"/>
  <c r="EI287"/>
  <c r="EJ287"/>
  <c r="EK287"/>
  <c r="EL287"/>
  <c r="EM287"/>
  <c r="EN287"/>
  <c r="EO287"/>
  <c r="EP287"/>
  <c r="EQ287"/>
  <c r="ER287"/>
  <c r="ET287"/>
  <c r="EE288"/>
  <c r="EF288"/>
  <c r="EG288"/>
  <c r="EH288"/>
  <c r="ES288" s="1"/>
  <c r="EI288"/>
  <c r="EJ288"/>
  <c r="EK288"/>
  <c r="EL288"/>
  <c r="EM288"/>
  <c r="EN288"/>
  <c r="EO288"/>
  <c r="EP288"/>
  <c r="EQ288"/>
  <c r="ER288"/>
  <c r="ET288"/>
  <c r="EE289"/>
  <c r="EF289"/>
  <c r="EG289"/>
  <c r="EH289"/>
  <c r="ES289" s="1"/>
  <c r="EI289"/>
  <c r="EJ289"/>
  <c r="EK289"/>
  <c r="EL289"/>
  <c r="EM289"/>
  <c r="EN289"/>
  <c r="EO289"/>
  <c r="EP289"/>
  <c r="EQ289"/>
  <c r="ER289"/>
  <c r="ET289"/>
  <c r="EE290"/>
  <c r="EF290"/>
  <c r="EG290"/>
  <c r="EH290"/>
  <c r="ES290" s="1"/>
  <c r="EI290"/>
  <c r="EJ290"/>
  <c r="EK290"/>
  <c r="EL290"/>
  <c r="EM290"/>
  <c r="EN290"/>
  <c r="EO290"/>
  <c r="EP290"/>
  <c r="EQ290"/>
  <c r="ER290"/>
  <c r="ET290"/>
  <c r="EE291"/>
  <c r="EF291"/>
  <c r="EG291"/>
  <c r="EB291" s="1"/>
  <c r="EH291"/>
  <c r="ES291" s="1"/>
  <c r="EI291"/>
  <c r="EJ291"/>
  <c r="EK291"/>
  <c r="EL291"/>
  <c r="EM291"/>
  <c r="EN291"/>
  <c r="EO291"/>
  <c r="EP291"/>
  <c r="EQ291"/>
  <c r="ER291"/>
  <c r="ET291"/>
  <c r="EE292"/>
  <c r="EF292"/>
  <c r="EG292"/>
  <c r="EH292"/>
  <c r="ES292" s="1"/>
  <c r="EI292"/>
  <c r="EJ292"/>
  <c r="EK292"/>
  <c r="EL292"/>
  <c r="EM292"/>
  <c r="EN292"/>
  <c r="EO292"/>
  <c r="EP292"/>
  <c r="EQ292"/>
  <c r="ER292"/>
  <c r="ET292"/>
  <c r="EE293"/>
  <c r="EF293"/>
  <c r="EG293"/>
  <c r="EH293"/>
  <c r="ES293" s="1"/>
  <c r="EI293"/>
  <c r="EJ293"/>
  <c r="EK293"/>
  <c r="EL293"/>
  <c r="EM293"/>
  <c r="EN293"/>
  <c r="EO293"/>
  <c r="EP293"/>
  <c r="EQ293"/>
  <c r="ER293"/>
  <c r="ET293"/>
  <c r="EE294"/>
  <c r="EF294"/>
  <c r="EG294"/>
  <c r="EH294"/>
  <c r="ES294" s="1"/>
  <c r="EI294"/>
  <c r="EJ294"/>
  <c r="EK294"/>
  <c r="EL294"/>
  <c r="EM294"/>
  <c r="EN294"/>
  <c r="EO294"/>
  <c r="EP294"/>
  <c r="EQ294"/>
  <c r="ER294"/>
  <c r="ET294"/>
  <c r="EE295"/>
  <c r="EF295"/>
  <c r="EG295"/>
  <c r="EB295" s="1"/>
  <c r="EH295"/>
  <c r="ES295" s="1"/>
  <c r="EI295"/>
  <c r="EJ295"/>
  <c r="EK295"/>
  <c r="EL295"/>
  <c r="EM295"/>
  <c r="EN295"/>
  <c r="EO295"/>
  <c r="EP295"/>
  <c r="EQ295"/>
  <c r="ER295"/>
  <c r="ET295"/>
  <c r="EE296"/>
  <c r="EF296"/>
  <c r="EG296"/>
  <c r="EH296"/>
  <c r="ES296" s="1"/>
  <c r="EI296"/>
  <c r="EJ296"/>
  <c r="EK296"/>
  <c r="EL296"/>
  <c r="EM296"/>
  <c r="EN296"/>
  <c r="EO296"/>
  <c r="EP296"/>
  <c r="EQ296"/>
  <c r="ER296"/>
  <c r="ET296"/>
  <c r="EE297"/>
  <c r="EF297"/>
  <c r="EG297"/>
  <c r="EH297"/>
  <c r="ES297" s="1"/>
  <c r="EI297"/>
  <c r="EJ297"/>
  <c r="EK297"/>
  <c r="EL297"/>
  <c r="EM297"/>
  <c r="EN297"/>
  <c r="EO297"/>
  <c r="EP297"/>
  <c r="EQ297"/>
  <c r="ER297"/>
  <c r="ET297"/>
  <c r="EE298"/>
  <c r="EF298"/>
  <c r="EG298"/>
  <c r="EH298"/>
  <c r="ES298" s="1"/>
  <c r="EI298"/>
  <c r="EJ298"/>
  <c r="EK298"/>
  <c r="EL298"/>
  <c r="EM298"/>
  <c r="EN298"/>
  <c r="EO298"/>
  <c r="EP298"/>
  <c r="EQ298"/>
  <c r="ER298"/>
  <c r="ET298"/>
  <c r="EE299"/>
  <c r="EF299"/>
  <c r="EG299"/>
  <c r="EB299" s="1"/>
  <c r="EH299"/>
  <c r="ES299" s="1"/>
  <c r="EI299"/>
  <c r="EJ299"/>
  <c r="EK299"/>
  <c r="EL299"/>
  <c r="EM299"/>
  <c r="EN299"/>
  <c r="EO299"/>
  <c r="EP299"/>
  <c r="EQ299"/>
  <c r="ER299"/>
  <c r="ET299"/>
  <c r="EE300"/>
  <c r="EF300"/>
  <c r="EG300"/>
  <c r="EH300"/>
  <c r="ES300" s="1"/>
  <c r="EI300"/>
  <c r="EJ300"/>
  <c r="EK300"/>
  <c r="EL300"/>
  <c r="EM300"/>
  <c r="EN300"/>
  <c r="EO300"/>
  <c r="EP300"/>
  <c r="EQ300"/>
  <c r="ER300"/>
  <c r="ET300"/>
  <c r="EE301"/>
  <c r="EF301"/>
  <c r="EG301"/>
  <c r="EH301"/>
  <c r="ES301" s="1"/>
  <c r="EI301"/>
  <c r="EJ301"/>
  <c r="EK301"/>
  <c r="EL301"/>
  <c r="EM301"/>
  <c r="EN301"/>
  <c r="EO301"/>
  <c r="EP301"/>
  <c r="EQ301"/>
  <c r="ER301"/>
  <c r="ET301"/>
  <c r="EE302"/>
  <c r="EF302"/>
  <c r="EG302"/>
  <c r="EH302"/>
  <c r="ES302" s="1"/>
  <c r="EI302"/>
  <c r="EJ302"/>
  <c r="EK302"/>
  <c r="EL302"/>
  <c r="EM302"/>
  <c r="EN302"/>
  <c r="EO302"/>
  <c r="EP302"/>
  <c r="EQ302"/>
  <c r="ER302"/>
  <c r="ET302"/>
  <c r="EE303"/>
  <c r="EF303"/>
  <c r="EG303"/>
  <c r="EB303" s="1"/>
  <c r="EH303"/>
  <c r="ES303" s="1"/>
  <c r="EI303"/>
  <c r="EJ303"/>
  <c r="EK303"/>
  <c r="EL303"/>
  <c r="EM303"/>
  <c r="EN303"/>
  <c r="EO303"/>
  <c r="EP303"/>
  <c r="EQ303"/>
  <c r="ER303"/>
  <c r="ET303"/>
  <c r="EE304"/>
  <c r="EF304"/>
  <c r="EG304"/>
  <c r="EH304"/>
  <c r="ES304" s="1"/>
  <c r="EI304"/>
  <c r="EJ304"/>
  <c r="EK304"/>
  <c r="EL304"/>
  <c r="EM304"/>
  <c r="EN304"/>
  <c r="EO304"/>
  <c r="EP304"/>
  <c r="EQ304"/>
  <c r="ER304"/>
  <c r="ET304"/>
  <c r="EE305"/>
  <c r="EF305"/>
  <c r="EG305"/>
  <c r="EH305"/>
  <c r="ES305" s="1"/>
  <c r="EI305"/>
  <c r="EJ305"/>
  <c r="EK305"/>
  <c r="EL305"/>
  <c r="EM305"/>
  <c r="EN305"/>
  <c r="EO305"/>
  <c r="EP305"/>
  <c r="EQ305"/>
  <c r="ER305"/>
  <c r="ET305"/>
  <c r="EE306"/>
  <c r="EF306"/>
  <c r="EG306"/>
  <c r="EH306"/>
  <c r="ES306" s="1"/>
  <c r="EI306"/>
  <c r="EJ306"/>
  <c r="EK306"/>
  <c r="EL306"/>
  <c r="EM306"/>
  <c r="EN306"/>
  <c r="EO306"/>
  <c r="EP306"/>
  <c r="EQ306"/>
  <c r="ER306"/>
  <c r="ET306"/>
  <c r="EE307"/>
  <c r="EF307"/>
  <c r="EG307"/>
  <c r="EB307" s="1"/>
  <c r="EH307"/>
  <c r="ES307" s="1"/>
  <c r="EI307"/>
  <c r="EJ307"/>
  <c r="EK307"/>
  <c r="EL307"/>
  <c r="EM307"/>
  <c r="EN307"/>
  <c r="EO307"/>
  <c r="EP307"/>
  <c r="EQ307"/>
  <c r="ER307"/>
  <c r="ET307"/>
  <c r="EE308"/>
  <c r="EF308"/>
  <c r="EG308"/>
  <c r="EH308"/>
  <c r="ES308" s="1"/>
  <c r="EI308"/>
  <c r="EJ308"/>
  <c r="EK308"/>
  <c r="EL308"/>
  <c r="EM308"/>
  <c r="EN308"/>
  <c r="EO308"/>
  <c r="EP308"/>
  <c r="EQ308"/>
  <c r="ER308"/>
  <c r="ET308"/>
  <c r="EE309"/>
  <c r="EF309"/>
  <c r="EG309"/>
  <c r="EH309"/>
  <c r="ES309" s="1"/>
  <c r="EI309"/>
  <c r="EJ309"/>
  <c r="EK309"/>
  <c r="EL309"/>
  <c r="EM309"/>
  <c r="EN309"/>
  <c r="EO309"/>
  <c r="EP309"/>
  <c r="EQ309"/>
  <c r="ER309"/>
  <c r="ET309"/>
  <c r="EE310"/>
  <c r="EF310"/>
  <c r="EG310"/>
  <c r="EH310"/>
  <c r="ES310" s="1"/>
  <c r="EI310"/>
  <c r="EJ310"/>
  <c r="EK310"/>
  <c r="EL310"/>
  <c r="EM310"/>
  <c r="EN310"/>
  <c r="EO310"/>
  <c r="EP310"/>
  <c r="EQ310"/>
  <c r="ER310"/>
  <c r="ET310"/>
  <c r="EE311"/>
  <c r="EF311"/>
  <c r="EG311"/>
  <c r="EB311" s="1"/>
  <c r="EH311"/>
  <c r="ES311" s="1"/>
  <c r="EI311"/>
  <c r="EJ311"/>
  <c r="EK311"/>
  <c r="EL311"/>
  <c r="EM311"/>
  <c r="EN311"/>
  <c r="EO311"/>
  <c r="EP311"/>
  <c r="EQ311"/>
  <c r="ER311"/>
  <c r="ET311"/>
  <c r="EE312"/>
  <c r="EF312"/>
  <c r="EG312"/>
  <c r="EH312"/>
  <c r="ES312" s="1"/>
  <c r="EI312"/>
  <c r="EJ312"/>
  <c r="EK312"/>
  <c r="EL312"/>
  <c r="EM312"/>
  <c r="EN312"/>
  <c r="EO312"/>
  <c r="EP312"/>
  <c r="EQ312"/>
  <c r="ER312"/>
  <c r="ET312"/>
  <c r="EE313"/>
  <c r="EF313"/>
  <c r="EG313"/>
  <c r="EH313"/>
  <c r="ES313" s="1"/>
  <c r="EI313"/>
  <c r="EJ313"/>
  <c r="EK313"/>
  <c r="EL313"/>
  <c r="EM313"/>
  <c r="EN313"/>
  <c r="EO313"/>
  <c r="EP313"/>
  <c r="EQ313"/>
  <c r="ER313"/>
  <c r="ET313"/>
  <c r="EE314"/>
  <c r="EF314"/>
  <c r="EG314"/>
  <c r="EH314"/>
  <c r="ES314" s="1"/>
  <c r="EI314"/>
  <c r="EJ314"/>
  <c r="EK314"/>
  <c r="EL314"/>
  <c r="EM314"/>
  <c r="EN314"/>
  <c r="EO314"/>
  <c r="EP314"/>
  <c r="EQ314"/>
  <c r="ER314"/>
  <c r="ET314"/>
  <c r="EE315"/>
  <c r="EF315"/>
  <c r="EG315"/>
  <c r="EB315" s="1"/>
  <c r="EH315"/>
  <c r="ES315" s="1"/>
  <c r="EI315"/>
  <c r="EJ315"/>
  <c r="EK315"/>
  <c r="EL315"/>
  <c r="EM315"/>
  <c r="EN315"/>
  <c r="EO315"/>
  <c r="EP315"/>
  <c r="EQ315"/>
  <c r="ER315"/>
  <c r="ET315"/>
  <c r="EE316"/>
  <c r="EF316"/>
  <c r="EG316"/>
  <c r="EH316"/>
  <c r="ES316" s="1"/>
  <c r="EI316"/>
  <c r="EJ316"/>
  <c r="EK316"/>
  <c r="EL316"/>
  <c r="EM316"/>
  <c r="EN316"/>
  <c r="EO316"/>
  <c r="EP316"/>
  <c r="EQ316"/>
  <c r="ER316"/>
  <c r="ET316"/>
  <c r="EE317"/>
  <c r="EF317"/>
  <c r="EG317"/>
  <c r="EH317"/>
  <c r="ES317" s="1"/>
  <c r="EI317"/>
  <c r="EJ317"/>
  <c r="EK317"/>
  <c r="EL317"/>
  <c r="EM317"/>
  <c r="EN317"/>
  <c r="EO317"/>
  <c r="EP317"/>
  <c r="EQ317"/>
  <c r="ER317"/>
  <c r="ET317"/>
  <c r="EE318"/>
  <c r="EF318"/>
  <c r="EG318"/>
  <c r="EH318"/>
  <c r="ES318" s="1"/>
  <c r="EI318"/>
  <c r="EJ318"/>
  <c r="EK318"/>
  <c r="EL318"/>
  <c r="EM318"/>
  <c r="EN318"/>
  <c r="EO318"/>
  <c r="EP318"/>
  <c r="EQ318"/>
  <c r="ER318"/>
  <c r="ET318"/>
  <c r="EE319"/>
  <c r="EF319"/>
  <c r="EG319"/>
  <c r="EB319" s="1"/>
  <c r="EH319"/>
  <c r="ES319" s="1"/>
  <c r="EI319"/>
  <c r="EJ319"/>
  <c r="EK319"/>
  <c r="EL319"/>
  <c r="EM319"/>
  <c r="EN319"/>
  <c r="EO319"/>
  <c r="EP319"/>
  <c r="EQ319"/>
  <c r="ER319"/>
  <c r="ET319"/>
  <c r="EE320"/>
  <c r="EF320"/>
  <c r="EG320"/>
  <c r="EH320"/>
  <c r="ES320" s="1"/>
  <c r="EI320"/>
  <c r="EJ320"/>
  <c r="EK320"/>
  <c r="EL320"/>
  <c r="EM320"/>
  <c r="EN320"/>
  <c r="EO320"/>
  <c r="EP320"/>
  <c r="EQ320"/>
  <c r="ER320"/>
  <c r="ET320"/>
  <c r="EE321"/>
  <c r="EF321"/>
  <c r="EG321"/>
  <c r="EH321"/>
  <c r="ES321" s="1"/>
  <c r="EI321"/>
  <c r="EJ321"/>
  <c r="EK321"/>
  <c r="EL321"/>
  <c r="EM321"/>
  <c r="EN321"/>
  <c r="EO321"/>
  <c r="EP321"/>
  <c r="EQ321"/>
  <c r="ER321"/>
  <c r="ET321"/>
  <c r="EE322"/>
  <c r="EF322"/>
  <c r="EG322"/>
  <c r="EH322"/>
  <c r="ES322" s="1"/>
  <c r="EI322"/>
  <c r="EJ322"/>
  <c r="EK322"/>
  <c r="EL322"/>
  <c r="EM322"/>
  <c r="EN322"/>
  <c r="EO322"/>
  <c r="EP322"/>
  <c r="EQ322"/>
  <c r="ER322"/>
  <c r="ET322"/>
  <c r="EE323"/>
  <c r="EF323"/>
  <c r="EG323"/>
  <c r="EB323" s="1"/>
  <c r="EH323"/>
  <c r="ES323" s="1"/>
  <c r="EI323"/>
  <c r="EJ323"/>
  <c r="EK323"/>
  <c r="EL323"/>
  <c r="EM323"/>
  <c r="EN323"/>
  <c r="EO323"/>
  <c r="EP323"/>
  <c r="EQ323"/>
  <c r="ER323"/>
  <c r="ET323"/>
  <c r="EE324"/>
  <c r="EF324"/>
  <c r="EG324"/>
  <c r="EH324"/>
  <c r="ES324" s="1"/>
  <c r="EI324"/>
  <c r="EJ324"/>
  <c r="EK324"/>
  <c r="EL324"/>
  <c r="EM324"/>
  <c r="EN324"/>
  <c r="EO324"/>
  <c r="EP324"/>
  <c r="EQ324"/>
  <c r="ER324"/>
  <c r="ET324"/>
  <c r="EE325"/>
  <c r="EF325"/>
  <c r="EG325"/>
  <c r="EH325"/>
  <c r="ES325" s="1"/>
  <c r="EI325"/>
  <c r="EJ325"/>
  <c r="EK325"/>
  <c r="EL325"/>
  <c r="EM325"/>
  <c r="EN325"/>
  <c r="EO325"/>
  <c r="EP325"/>
  <c r="EQ325"/>
  <c r="ER325"/>
  <c r="ET325"/>
  <c r="EE326"/>
  <c r="EF326"/>
  <c r="EG326"/>
  <c r="EH326"/>
  <c r="ES326" s="1"/>
  <c r="EI326"/>
  <c r="EJ326"/>
  <c r="EK326"/>
  <c r="EL326"/>
  <c r="EM326"/>
  <c r="EN326"/>
  <c r="EO326"/>
  <c r="EP326"/>
  <c r="EQ326"/>
  <c r="ER326"/>
  <c r="ET326"/>
  <c r="EE327"/>
  <c r="EF327"/>
  <c r="EG327"/>
  <c r="EB327" s="1"/>
  <c r="EH327"/>
  <c r="ES327" s="1"/>
  <c r="EI327"/>
  <c r="EJ327"/>
  <c r="EK327"/>
  <c r="EL327"/>
  <c r="EM327"/>
  <c r="EN327"/>
  <c r="EO327"/>
  <c r="EP327"/>
  <c r="EQ327"/>
  <c r="ER327"/>
  <c r="ET327"/>
  <c r="EE328"/>
  <c r="EF328"/>
  <c r="EG328"/>
  <c r="EH328"/>
  <c r="ES328" s="1"/>
  <c r="EI328"/>
  <c r="EJ328"/>
  <c r="EK328"/>
  <c r="EL328"/>
  <c r="EM328"/>
  <c r="EN328"/>
  <c r="EO328"/>
  <c r="EP328"/>
  <c r="EQ328"/>
  <c r="ER328"/>
  <c r="ET328"/>
  <c r="EE329"/>
  <c r="EF329"/>
  <c r="EG329"/>
  <c r="EH329"/>
  <c r="ES329" s="1"/>
  <c r="EI329"/>
  <c r="EJ329"/>
  <c r="EK329"/>
  <c r="EL329"/>
  <c r="EM329"/>
  <c r="EN329"/>
  <c r="EO329"/>
  <c r="EP329"/>
  <c r="EQ329"/>
  <c r="ER329"/>
  <c r="ET329"/>
  <c r="EE330"/>
  <c r="EF330"/>
  <c r="EG330"/>
  <c r="EH330"/>
  <c r="ES330" s="1"/>
  <c r="EI330"/>
  <c r="EJ330"/>
  <c r="EK330"/>
  <c r="EL330"/>
  <c r="EM330"/>
  <c r="EN330"/>
  <c r="EO330"/>
  <c r="EP330"/>
  <c r="EQ330"/>
  <c r="ER330"/>
  <c r="ET330"/>
  <c r="EE331"/>
  <c r="EF331"/>
  <c r="EG331"/>
  <c r="EB331" s="1"/>
  <c r="EH331"/>
  <c r="ES331" s="1"/>
  <c r="EI331"/>
  <c r="EJ331"/>
  <c r="EK331"/>
  <c r="EL331"/>
  <c r="EM331"/>
  <c r="EN331"/>
  <c r="EO331"/>
  <c r="EP331"/>
  <c r="EQ331"/>
  <c r="ER331"/>
  <c r="ET331"/>
  <c r="EE332"/>
  <c r="EF332"/>
  <c r="EG332"/>
  <c r="EH332"/>
  <c r="ES332" s="1"/>
  <c r="EI332"/>
  <c r="EJ332"/>
  <c r="EK332"/>
  <c r="EL332"/>
  <c r="EM332"/>
  <c r="EN332"/>
  <c r="EO332"/>
  <c r="EP332"/>
  <c r="EQ332"/>
  <c r="ER332"/>
  <c r="ET332"/>
  <c r="EE333"/>
  <c r="EF333"/>
  <c r="EG333"/>
  <c r="EH333"/>
  <c r="ES333" s="1"/>
  <c r="EI333"/>
  <c r="EJ333"/>
  <c r="EK333"/>
  <c r="EL333"/>
  <c r="EM333"/>
  <c r="EN333"/>
  <c r="EO333"/>
  <c r="EP333"/>
  <c r="EQ333"/>
  <c r="ER333"/>
  <c r="ET333"/>
  <c r="EE334"/>
  <c r="EF334"/>
  <c r="EG334"/>
  <c r="EH334"/>
  <c r="ES334" s="1"/>
  <c r="EI334"/>
  <c r="EJ334"/>
  <c r="EK334"/>
  <c r="EL334"/>
  <c r="EM334"/>
  <c r="EN334"/>
  <c r="EO334"/>
  <c r="EP334"/>
  <c r="EQ334"/>
  <c r="ER334"/>
  <c r="ET334"/>
  <c r="EE335"/>
  <c r="EF335"/>
  <c r="EG335"/>
  <c r="EB335" s="1"/>
  <c r="EH335"/>
  <c r="ES335" s="1"/>
  <c r="EI335"/>
  <c r="EJ335"/>
  <c r="EK335"/>
  <c r="EL335"/>
  <c r="EM335"/>
  <c r="EN335"/>
  <c r="EO335"/>
  <c r="EP335"/>
  <c r="EQ335"/>
  <c r="ER335"/>
  <c r="ET335"/>
  <c r="EE336"/>
  <c r="EF336"/>
  <c r="EG336"/>
  <c r="EH336"/>
  <c r="ES336" s="1"/>
  <c r="EI336"/>
  <c r="EJ336"/>
  <c r="EK336"/>
  <c r="EL336"/>
  <c r="EM336"/>
  <c r="EN336"/>
  <c r="EO336"/>
  <c r="EP336"/>
  <c r="EQ336"/>
  <c r="ER336"/>
  <c r="ET336"/>
  <c r="EE337"/>
  <c r="EF337"/>
  <c r="EG337"/>
  <c r="EH337"/>
  <c r="ES337" s="1"/>
  <c r="EI337"/>
  <c r="EJ337"/>
  <c r="EK337"/>
  <c r="EL337"/>
  <c r="EM337"/>
  <c r="EN337"/>
  <c r="EO337"/>
  <c r="EP337"/>
  <c r="EQ337"/>
  <c r="ER337"/>
  <c r="ET337"/>
  <c r="EE338"/>
  <c r="EF338"/>
  <c r="EG338"/>
  <c r="EH338"/>
  <c r="ES338" s="1"/>
  <c r="EI338"/>
  <c r="EJ338"/>
  <c r="EK338"/>
  <c r="EL338"/>
  <c r="EM338"/>
  <c r="EN338"/>
  <c r="EO338"/>
  <c r="EP338"/>
  <c r="EQ338"/>
  <c r="ER338"/>
  <c r="ET338"/>
  <c r="EE339"/>
  <c r="EF339"/>
  <c r="EG339"/>
  <c r="EB339" s="1"/>
  <c r="EH339"/>
  <c r="ES339" s="1"/>
  <c r="EI339"/>
  <c r="EJ339"/>
  <c r="EK339"/>
  <c r="EL339"/>
  <c r="EM339"/>
  <c r="EN339"/>
  <c r="EO339"/>
  <c r="EP339"/>
  <c r="EQ339"/>
  <c r="ER339"/>
  <c r="ET339"/>
  <c r="EE340"/>
  <c r="EF340"/>
  <c r="EG340"/>
  <c r="EH340"/>
  <c r="ES340" s="1"/>
  <c r="EI340"/>
  <c r="EJ340"/>
  <c r="EK340"/>
  <c r="EL340"/>
  <c r="EM340"/>
  <c r="EN340"/>
  <c r="EO340"/>
  <c r="EP340"/>
  <c r="EQ340"/>
  <c r="ER340"/>
  <c r="ET340"/>
  <c r="EE341"/>
  <c r="EF341"/>
  <c r="EG341"/>
  <c r="EH341"/>
  <c r="ES341" s="1"/>
  <c r="EI341"/>
  <c r="EJ341"/>
  <c r="EK341"/>
  <c r="EL341"/>
  <c r="EM341"/>
  <c r="EN341"/>
  <c r="EO341"/>
  <c r="EP341"/>
  <c r="EQ341"/>
  <c r="ER341"/>
  <c r="ET341"/>
  <c r="EE342"/>
  <c r="EF342"/>
  <c r="EG342"/>
  <c r="EH342"/>
  <c r="ES342" s="1"/>
  <c r="EI342"/>
  <c r="EJ342"/>
  <c r="EK342"/>
  <c r="EL342"/>
  <c r="EM342"/>
  <c r="EN342"/>
  <c r="EO342"/>
  <c r="EP342"/>
  <c r="EQ342"/>
  <c r="ER342"/>
  <c r="ET342"/>
  <c r="EE343"/>
  <c r="EF343"/>
  <c r="EG343"/>
  <c r="EB343" s="1"/>
  <c r="EH343"/>
  <c r="ES343" s="1"/>
  <c r="EI343"/>
  <c r="EJ343"/>
  <c r="EK343"/>
  <c r="EL343"/>
  <c r="EM343"/>
  <c r="EN343"/>
  <c r="EO343"/>
  <c r="EP343"/>
  <c r="EQ343"/>
  <c r="ER343"/>
  <c r="ET343"/>
  <c r="EE344"/>
  <c r="EF344"/>
  <c r="EG344"/>
  <c r="EH344"/>
  <c r="ES344" s="1"/>
  <c r="EI344"/>
  <c r="EJ344"/>
  <c r="EK344"/>
  <c r="EL344"/>
  <c r="EM344"/>
  <c r="EN344"/>
  <c r="EO344"/>
  <c r="EP344"/>
  <c r="EQ344"/>
  <c r="ER344"/>
  <c r="ET344"/>
  <c r="EE345"/>
  <c r="EF345"/>
  <c r="EG345"/>
  <c r="EH345"/>
  <c r="ES345" s="1"/>
  <c r="EI345"/>
  <c r="EJ345"/>
  <c r="EK345"/>
  <c r="EL345"/>
  <c r="EM345"/>
  <c r="EN345"/>
  <c r="EO345"/>
  <c r="EP345"/>
  <c r="EQ345"/>
  <c r="ER345"/>
  <c r="ET345"/>
  <c r="EE346"/>
  <c r="EF346"/>
  <c r="EG346"/>
  <c r="EH346"/>
  <c r="ES346" s="1"/>
  <c r="EI346"/>
  <c r="EJ346"/>
  <c r="EK346"/>
  <c r="EL346"/>
  <c r="EM346"/>
  <c r="EN346"/>
  <c r="EO346"/>
  <c r="EP346"/>
  <c r="EQ346"/>
  <c r="ER346"/>
  <c r="ET346"/>
  <c r="EE347"/>
  <c r="EF347"/>
  <c r="EG347"/>
  <c r="EB347" s="1"/>
  <c r="EH347"/>
  <c r="ES347" s="1"/>
  <c r="EI347"/>
  <c r="EJ347"/>
  <c r="EK347"/>
  <c r="EL347"/>
  <c r="EM347"/>
  <c r="EN347"/>
  <c r="EO347"/>
  <c r="EP347"/>
  <c r="EQ347"/>
  <c r="ER347"/>
  <c r="ET347"/>
  <c r="EE348"/>
  <c r="EF348"/>
  <c r="EG348"/>
  <c r="EH348"/>
  <c r="ES348" s="1"/>
  <c r="EI348"/>
  <c r="EJ348"/>
  <c r="EK348"/>
  <c r="EL348"/>
  <c r="EM348"/>
  <c r="EN348"/>
  <c r="EO348"/>
  <c r="EP348"/>
  <c r="EQ348"/>
  <c r="ER348"/>
  <c r="ET348"/>
  <c r="EE349"/>
  <c r="EF349"/>
  <c r="EG349"/>
  <c r="EH349"/>
  <c r="ES349" s="1"/>
  <c r="EI349"/>
  <c r="EJ349"/>
  <c r="EK349"/>
  <c r="EL349"/>
  <c r="EM349"/>
  <c r="EN349"/>
  <c r="EO349"/>
  <c r="EP349"/>
  <c r="EQ349"/>
  <c r="ER349"/>
  <c r="ET349"/>
  <c r="EE350"/>
  <c r="EF350"/>
  <c r="EG350"/>
  <c r="EH350"/>
  <c r="ES350" s="1"/>
  <c r="EI350"/>
  <c r="EJ350"/>
  <c r="EK350"/>
  <c r="EL350"/>
  <c r="EM350"/>
  <c r="EN350"/>
  <c r="EO350"/>
  <c r="EP350"/>
  <c r="EQ350"/>
  <c r="ER350"/>
  <c r="ET350"/>
  <c r="EE351"/>
  <c r="EF351"/>
  <c r="EG351"/>
  <c r="EB351" s="1"/>
  <c r="EH351"/>
  <c r="ES351" s="1"/>
  <c r="EI351"/>
  <c r="EJ351"/>
  <c r="EK351"/>
  <c r="EL351"/>
  <c r="EM351"/>
  <c r="EN351"/>
  <c r="EO351"/>
  <c r="EP351"/>
  <c r="EQ351"/>
  <c r="ER351"/>
  <c r="ET351"/>
  <c r="EE352"/>
  <c r="EF352"/>
  <c r="EG352"/>
  <c r="EH352"/>
  <c r="ES352" s="1"/>
  <c r="EI352"/>
  <c r="EJ352"/>
  <c r="EK352"/>
  <c r="EL352"/>
  <c r="EM352"/>
  <c r="EN352"/>
  <c r="EO352"/>
  <c r="EP352"/>
  <c r="EQ352"/>
  <c r="ER352"/>
  <c r="ET352"/>
  <c r="EE353"/>
  <c r="EF353"/>
  <c r="EG353"/>
  <c r="EH353"/>
  <c r="ES353" s="1"/>
  <c r="EI353"/>
  <c r="EJ353"/>
  <c r="EK353"/>
  <c r="EL353"/>
  <c r="EM353"/>
  <c r="EN353"/>
  <c r="EO353"/>
  <c r="EP353"/>
  <c r="EQ353"/>
  <c r="ER353"/>
  <c r="ET353"/>
  <c r="EE354"/>
  <c r="EF354"/>
  <c r="EG354"/>
  <c r="EH354"/>
  <c r="ES354" s="1"/>
  <c r="EI354"/>
  <c r="EJ354"/>
  <c r="EK354"/>
  <c r="EL354"/>
  <c r="EM354"/>
  <c r="EN354"/>
  <c r="EO354"/>
  <c r="EP354"/>
  <c r="EQ354"/>
  <c r="ER354"/>
  <c r="ET354"/>
  <c r="EE355"/>
  <c r="EF355"/>
  <c r="EG355"/>
  <c r="EB355" s="1"/>
  <c r="EH355"/>
  <c r="ES355" s="1"/>
  <c r="EI355"/>
  <c r="EJ355"/>
  <c r="EK355"/>
  <c r="EL355"/>
  <c r="EM355"/>
  <c r="EN355"/>
  <c r="EO355"/>
  <c r="EP355"/>
  <c r="EQ355"/>
  <c r="ER355"/>
  <c r="ET355"/>
  <c r="EE356"/>
  <c r="EF356"/>
  <c r="EG356"/>
  <c r="EH356"/>
  <c r="ES356" s="1"/>
  <c r="EI356"/>
  <c r="EJ356"/>
  <c r="EK356"/>
  <c r="EL356"/>
  <c r="EM356"/>
  <c r="EN356"/>
  <c r="EO356"/>
  <c r="EP356"/>
  <c r="EQ356"/>
  <c r="ER356"/>
  <c r="ET356"/>
  <c r="EE357"/>
  <c r="EF357"/>
  <c r="EG357"/>
  <c r="EH357"/>
  <c r="ES357" s="1"/>
  <c r="EI357"/>
  <c r="EJ357"/>
  <c r="EK357"/>
  <c r="EL357"/>
  <c r="EM357"/>
  <c r="EN357"/>
  <c r="EO357"/>
  <c r="EP357"/>
  <c r="EQ357"/>
  <c r="ER357"/>
  <c r="ET357"/>
  <c r="EE358"/>
  <c r="EF358"/>
  <c r="EG358"/>
  <c r="EH358"/>
  <c r="ES358" s="1"/>
  <c r="EI358"/>
  <c r="EJ358"/>
  <c r="EK358"/>
  <c r="EL358"/>
  <c r="EM358"/>
  <c r="EN358"/>
  <c r="EO358"/>
  <c r="EP358"/>
  <c r="EQ358"/>
  <c r="ER358"/>
  <c r="ET358"/>
  <c r="EE359"/>
  <c r="EF359"/>
  <c r="EG359"/>
  <c r="EB359" s="1"/>
  <c r="EH359"/>
  <c r="ES359" s="1"/>
  <c r="EI359"/>
  <c r="EJ359"/>
  <c r="EK359"/>
  <c r="EL359"/>
  <c r="EM359"/>
  <c r="EN359"/>
  <c r="EO359"/>
  <c r="EP359"/>
  <c r="EQ359"/>
  <c r="ER359"/>
  <c r="ET359"/>
  <c r="EE360"/>
  <c r="EF360"/>
  <c r="EG360"/>
  <c r="EH360"/>
  <c r="ES360" s="1"/>
  <c r="EI360"/>
  <c r="EJ360"/>
  <c r="EK360"/>
  <c r="EL360"/>
  <c r="EM360"/>
  <c r="EN360"/>
  <c r="EO360"/>
  <c r="EP360"/>
  <c r="EQ360"/>
  <c r="ER360"/>
  <c r="ET360"/>
  <c r="EE361"/>
  <c r="EF361"/>
  <c r="EG361"/>
  <c r="EH361"/>
  <c r="ES361" s="1"/>
  <c r="EI361"/>
  <c r="EJ361"/>
  <c r="EK361"/>
  <c r="EL361"/>
  <c r="EM361"/>
  <c r="EN361"/>
  <c r="EO361"/>
  <c r="EP361"/>
  <c r="EQ361"/>
  <c r="ER361"/>
  <c r="ET361"/>
  <c r="EE362"/>
  <c r="EF362"/>
  <c r="EG362"/>
  <c r="EH362"/>
  <c r="ES362" s="1"/>
  <c r="EI362"/>
  <c r="EJ362"/>
  <c r="EK362"/>
  <c r="EL362"/>
  <c r="EM362"/>
  <c r="EN362"/>
  <c r="EO362"/>
  <c r="EP362"/>
  <c r="EQ362"/>
  <c r="ER362"/>
  <c r="ET362"/>
  <c r="EE363"/>
  <c r="EF363"/>
  <c r="EG363"/>
  <c r="EB363" s="1"/>
  <c r="EH363"/>
  <c r="ES363" s="1"/>
  <c r="EI363"/>
  <c r="EJ363"/>
  <c r="EK363"/>
  <c r="EL363"/>
  <c r="EM363"/>
  <c r="EN363"/>
  <c r="EO363"/>
  <c r="EP363"/>
  <c r="EQ363"/>
  <c r="ER363"/>
  <c r="ET363"/>
  <c r="EE364"/>
  <c r="EF364"/>
  <c r="EG364"/>
  <c r="EH364"/>
  <c r="ES364" s="1"/>
  <c r="EI364"/>
  <c r="EJ364"/>
  <c r="EK364"/>
  <c r="EL364"/>
  <c r="EM364"/>
  <c r="EN364"/>
  <c r="EO364"/>
  <c r="EP364"/>
  <c r="EQ364"/>
  <c r="ER364"/>
  <c r="ET364"/>
  <c r="EE365"/>
  <c r="EF365"/>
  <c r="EG365"/>
  <c r="EH365"/>
  <c r="ES365" s="1"/>
  <c r="EI365"/>
  <c r="EJ365"/>
  <c r="EK365"/>
  <c r="EL365"/>
  <c r="EM365"/>
  <c r="EN365"/>
  <c r="EO365"/>
  <c r="EP365"/>
  <c r="EQ365"/>
  <c r="ER365"/>
  <c r="ET365"/>
  <c r="EE366"/>
  <c r="EF366"/>
  <c r="EG366"/>
  <c r="EH366"/>
  <c r="ES366" s="1"/>
  <c r="EI366"/>
  <c r="EJ366"/>
  <c r="EK366"/>
  <c r="EL366"/>
  <c r="EM366"/>
  <c r="EN366"/>
  <c r="EO366"/>
  <c r="EP366"/>
  <c r="EQ366"/>
  <c r="ER366"/>
  <c r="ET366"/>
  <c r="EE367"/>
  <c r="EF367"/>
  <c r="EG367"/>
  <c r="EB367" s="1"/>
  <c r="EH367"/>
  <c r="ES367" s="1"/>
  <c r="EI367"/>
  <c r="EJ367"/>
  <c r="EK367"/>
  <c r="EL367"/>
  <c r="EM367"/>
  <c r="EN367"/>
  <c r="EO367"/>
  <c r="EP367"/>
  <c r="EQ367"/>
  <c r="ER367"/>
  <c r="ET367"/>
  <c r="EE368"/>
  <c r="EF368"/>
  <c r="EG368"/>
  <c r="EH368"/>
  <c r="ES368" s="1"/>
  <c r="EI368"/>
  <c r="EJ368"/>
  <c r="EK368"/>
  <c r="EL368"/>
  <c r="EM368"/>
  <c r="EN368"/>
  <c r="EO368"/>
  <c r="EP368"/>
  <c r="EQ368"/>
  <c r="ER368"/>
  <c r="ET368"/>
  <c r="EE369"/>
  <c r="EF369"/>
  <c r="EG369"/>
  <c r="EH369"/>
  <c r="ES369" s="1"/>
  <c r="EI369"/>
  <c r="EJ369"/>
  <c r="EK369"/>
  <c r="EL369"/>
  <c r="EM369"/>
  <c r="EN369"/>
  <c r="EO369"/>
  <c r="EP369"/>
  <c r="EQ369"/>
  <c r="ER369"/>
  <c r="ET369"/>
  <c r="EE370"/>
  <c r="EF370"/>
  <c r="EG370"/>
  <c r="EH370"/>
  <c r="ES370" s="1"/>
  <c r="EI370"/>
  <c r="EJ370"/>
  <c r="EK370"/>
  <c r="EL370"/>
  <c r="EM370"/>
  <c r="EN370"/>
  <c r="EO370"/>
  <c r="EP370"/>
  <c r="EQ370"/>
  <c r="ER370"/>
  <c r="ET370"/>
  <c r="EE371"/>
  <c r="EF371"/>
  <c r="EG371"/>
  <c r="EB371" s="1"/>
  <c r="EH371"/>
  <c r="ES371" s="1"/>
  <c r="EI371"/>
  <c r="EJ371"/>
  <c r="EK371"/>
  <c r="EL371"/>
  <c r="EM371"/>
  <c r="EN371"/>
  <c r="EO371"/>
  <c r="EP371"/>
  <c r="EQ371"/>
  <c r="ER371"/>
  <c r="ET371"/>
  <c r="EE372"/>
  <c r="EF372"/>
  <c r="EG372"/>
  <c r="EH372"/>
  <c r="ES372" s="1"/>
  <c r="EI372"/>
  <c r="EJ372"/>
  <c r="EK372"/>
  <c r="EL372"/>
  <c r="EM372"/>
  <c r="EN372"/>
  <c r="EO372"/>
  <c r="EP372"/>
  <c r="EQ372"/>
  <c r="ER372"/>
  <c r="ET372"/>
  <c r="EE373"/>
  <c r="EF373"/>
  <c r="EG373"/>
  <c r="EH373"/>
  <c r="ES373" s="1"/>
  <c r="EI373"/>
  <c r="EJ373"/>
  <c r="EK373"/>
  <c r="EL373"/>
  <c r="EM373"/>
  <c r="EN373"/>
  <c r="EO373"/>
  <c r="EP373"/>
  <c r="EQ373"/>
  <c r="ER373"/>
  <c r="ET373"/>
  <c r="EE374"/>
  <c r="EF374"/>
  <c r="EG374"/>
  <c r="EH374"/>
  <c r="ES374" s="1"/>
  <c r="EI374"/>
  <c r="EJ374"/>
  <c r="EK374"/>
  <c r="EL374"/>
  <c r="EM374"/>
  <c r="EN374"/>
  <c r="EO374"/>
  <c r="EP374"/>
  <c r="EQ374"/>
  <c r="ER374"/>
  <c r="ET374"/>
  <c r="EE375"/>
  <c r="EF375"/>
  <c r="EG375"/>
  <c r="EB375" s="1"/>
  <c r="EH375"/>
  <c r="ES375" s="1"/>
  <c r="EI375"/>
  <c r="EJ375"/>
  <c r="EK375"/>
  <c r="EL375"/>
  <c r="EM375"/>
  <c r="EN375"/>
  <c r="EO375"/>
  <c r="EP375"/>
  <c r="EQ375"/>
  <c r="ER375"/>
  <c r="ET375"/>
  <c r="EE376"/>
  <c r="EF376"/>
  <c r="EG376"/>
  <c r="EH376"/>
  <c r="ES376" s="1"/>
  <c r="EI376"/>
  <c r="EJ376"/>
  <c r="EK376"/>
  <c r="EL376"/>
  <c r="EM376"/>
  <c r="EN376"/>
  <c r="EO376"/>
  <c r="EP376"/>
  <c r="EQ376"/>
  <c r="ER376"/>
  <c r="ET376"/>
  <c r="EE377"/>
  <c r="EF377"/>
  <c r="EG377"/>
  <c r="EH377"/>
  <c r="ES377" s="1"/>
  <c r="EI377"/>
  <c r="EJ377"/>
  <c r="EK377"/>
  <c r="EL377"/>
  <c r="EM377"/>
  <c r="EN377"/>
  <c r="EO377"/>
  <c r="EP377"/>
  <c r="EQ377"/>
  <c r="ER377"/>
  <c r="ET377"/>
  <c r="EE378"/>
  <c r="EF378"/>
  <c r="EG378"/>
  <c r="EH378"/>
  <c r="ES378" s="1"/>
  <c r="EI378"/>
  <c r="EJ378"/>
  <c r="EK378"/>
  <c r="EL378"/>
  <c r="EM378"/>
  <c r="EN378"/>
  <c r="EO378"/>
  <c r="EP378"/>
  <c r="EQ378"/>
  <c r="ER378"/>
  <c r="ET378"/>
  <c r="EE379"/>
  <c r="EF379"/>
  <c r="EG379"/>
  <c r="EB379" s="1"/>
  <c r="EH379"/>
  <c r="ES379" s="1"/>
  <c r="EI379"/>
  <c r="EJ379"/>
  <c r="EK379"/>
  <c r="EL379"/>
  <c r="EM379"/>
  <c r="EN379"/>
  <c r="EO379"/>
  <c r="EP379"/>
  <c r="EQ379"/>
  <c r="ER379"/>
  <c r="ET379"/>
  <c r="EE380"/>
  <c r="EF380"/>
  <c r="EG380"/>
  <c r="EH380"/>
  <c r="ES380" s="1"/>
  <c r="EI380"/>
  <c r="EJ380"/>
  <c r="EK380"/>
  <c r="EL380"/>
  <c r="EM380"/>
  <c r="EN380"/>
  <c r="EO380"/>
  <c r="EP380"/>
  <c r="EQ380"/>
  <c r="ER380"/>
  <c r="ET380"/>
  <c r="EE381"/>
  <c r="EF381"/>
  <c r="EG381"/>
  <c r="EH381"/>
  <c r="ES381" s="1"/>
  <c r="EI381"/>
  <c r="EJ381"/>
  <c r="EK381"/>
  <c r="EL381"/>
  <c r="EM381"/>
  <c r="EN381"/>
  <c r="EO381"/>
  <c r="EP381"/>
  <c r="EQ381"/>
  <c r="ER381"/>
  <c r="ET381"/>
  <c r="EE382"/>
  <c r="EF382"/>
  <c r="EG382"/>
  <c r="EH382"/>
  <c r="ES382" s="1"/>
  <c r="EI382"/>
  <c r="EJ382"/>
  <c r="EK382"/>
  <c r="EL382"/>
  <c r="EM382"/>
  <c r="EN382"/>
  <c r="EO382"/>
  <c r="EP382"/>
  <c r="EQ382"/>
  <c r="ER382"/>
  <c r="ET382"/>
  <c r="EE383"/>
  <c r="EF383"/>
  <c r="EG383"/>
  <c r="EB383" s="1"/>
  <c r="EH383"/>
  <c r="ES383" s="1"/>
  <c r="EI383"/>
  <c r="EJ383"/>
  <c r="EK383"/>
  <c r="EL383"/>
  <c r="EM383"/>
  <c r="EN383"/>
  <c r="EO383"/>
  <c r="EP383"/>
  <c r="EQ383"/>
  <c r="ER383"/>
  <c r="ET383"/>
  <c r="EE384"/>
  <c r="EF384"/>
  <c r="EG384"/>
  <c r="EH384"/>
  <c r="ES384" s="1"/>
  <c r="EI384"/>
  <c r="EJ384"/>
  <c r="EK384"/>
  <c r="EL384"/>
  <c r="EM384"/>
  <c r="EN384"/>
  <c r="EO384"/>
  <c r="EP384"/>
  <c r="EQ384"/>
  <c r="ER384"/>
  <c r="ET384"/>
  <c r="EE385"/>
  <c r="EF385"/>
  <c r="EG385"/>
  <c r="EH385"/>
  <c r="ES385" s="1"/>
  <c r="EI385"/>
  <c r="EJ385"/>
  <c r="EK385"/>
  <c r="EL385"/>
  <c r="EM385"/>
  <c r="EN385"/>
  <c r="EO385"/>
  <c r="EP385"/>
  <c r="EQ385"/>
  <c r="ER385"/>
  <c r="ET385"/>
  <c r="EE386"/>
  <c r="EF386"/>
  <c r="EG386"/>
  <c r="EH386"/>
  <c r="ES386" s="1"/>
  <c r="EI386"/>
  <c r="EJ386"/>
  <c r="EK386"/>
  <c r="EL386"/>
  <c r="EM386"/>
  <c r="EN386"/>
  <c r="EO386"/>
  <c r="EP386"/>
  <c r="EQ386"/>
  <c r="ER386"/>
  <c r="ET386"/>
  <c r="EE387"/>
  <c r="EF387"/>
  <c r="EG387"/>
  <c r="EB387" s="1"/>
  <c r="EH387"/>
  <c r="ES387" s="1"/>
  <c r="EI387"/>
  <c r="EJ387"/>
  <c r="EK387"/>
  <c r="EL387"/>
  <c r="EM387"/>
  <c r="EN387"/>
  <c r="EO387"/>
  <c r="EP387"/>
  <c r="EQ387"/>
  <c r="ER387"/>
  <c r="ET387"/>
  <c r="EE388"/>
  <c r="EF388"/>
  <c r="EG388"/>
  <c r="EH388"/>
  <c r="ES388" s="1"/>
  <c r="EI388"/>
  <c r="EJ388"/>
  <c r="EK388"/>
  <c r="EL388"/>
  <c r="EM388"/>
  <c r="EN388"/>
  <c r="EO388"/>
  <c r="EP388"/>
  <c r="EQ388"/>
  <c r="ER388"/>
  <c r="ET388"/>
  <c r="EE389"/>
  <c r="EF389"/>
  <c r="EG389"/>
  <c r="EH389"/>
  <c r="ES389" s="1"/>
  <c r="EI389"/>
  <c r="EJ389"/>
  <c r="EK389"/>
  <c r="EL389"/>
  <c r="EM389"/>
  <c r="EN389"/>
  <c r="EO389"/>
  <c r="EP389"/>
  <c r="EQ389"/>
  <c r="ER389"/>
  <c r="ET389"/>
  <c r="EE390"/>
  <c r="EF390"/>
  <c r="EG390"/>
  <c r="EH390"/>
  <c r="ES390" s="1"/>
  <c r="EI390"/>
  <c r="EJ390"/>
  <c r="EK390"/>
  <c r="EL390"/>
  <c r="EM390"/>
  <c r="EN390"/>
  <c r="EO390"/>
  <c r="EP390"/>
  <c r="EQ390"/>
  <c r="ER390"/>
  <c r="ET390"/>
  <c r="EE391"/>
  <c r="EF391"/>
  <c r="EG391"/>
  <c r="EB391" s="1"/>
  <c r="EH391"/>
  <c r="ES391" s="1"/>
  <c r="EI391"/>
  <c r="EJ391"/>
  <c r="EK391"/>
  <c r="EL391"/>
  <c r="EM391"/>
  <c r="EN391"/>
  <c r="EO391"/>
  <c r="EP391"/>
  <c r="EQ391"/>
  <c r="ER391"/>
  <c r="ET391"/>
  <c r="EE392"/>
  <c r="EF392"/>
  <c r="EG392"/>
  <c r="EH392"/>
  <c r="ES392" s="1"/>
  <c r="EI392"/>
  <c r="EJ392"/>
  <c r="EK392"/>
  <c r="EL392"/>
  <c r="EM392"/>
  <c r="EN392"/>
  <c r="EO392"/>
  <c r="EP392"/>
  <c r="EQ392"/>
  <c r="ER392"/>
  <c r="ET392"/>
  <c r="EE393"/>
  <c r="EF393"/>
  <c r="EG393"/>
  <c r="EH393"/>
  <c r="ES393" s="1"/>
  <c r="EI393"/>
  <c r="EJ393"/>
  <c r="EK393"/>
  <c r="EL393"/>
  <c r="EM393"/>
  <c r="EN393"/>
  <c r="EO393"/>
  <c r="EP393"/>
  <c r="EQ393"/>
  <c r="ER393"/>
  <c r="ET393"/>
  <c r="EE394"/>
  <c r="EF394"/>
  <c r="EG394"/>
  <c r="EH394"/>
  <c r="ES394" s="1"/>
  <c r="EI394"/>
  <c r="EJ394"/>
  <c r="EK394"/>
  <c r="EL394"/>
  <c r="EM394"/>
  <c r="EN394"/>
  <c r="EO394"/>
  <c r="EP394"/>
  <c r="EQ394"/>
  <c r="ER394"/>
  <c r="ET394"/>
  <c r="EE395"/>
  <c r="EF395"/>
  <c r="EG395"/>
  <c r="EB395" s="1"/>
  <c r="EH395"/>
  <c r="ES395" s="1"/>
  <c r="EI395"/>
  <c r="EJ395"/>
  <c r="EK395"/>
  <c r="EL395"/>
  <c r="EM395"/>
  <c r="EN395"/>
  <c r="EO395"/>
  <c r="EP395"/>
  <c r="EQ395"/>
  <c r="ER395"/>
  <c r="ET395"/>
  <c r="EE396"/>
  <c r="EF396"/>
  <c r="EG396"/>
  <c r="EH396"/>
  <c r="ES396" s="1"/>
  <c r="EI396"/>
  <c r="EJ396"/>
  <c r="EK396"/>
  <c r="EL396"/>
  <c r="EM396"/>
  <c r="EN396"/>
  <c r="EO396"/>
  <c r="EP396"/>
  <c r="EQ396"/>
  <c r="ER396"/>
  <c r="ET396"/>
  <c r="EE397"/>
  <c r="EF397"/>
  <c r="EG397"/>
  <c r="EH397"/>
  <c r="ES397" s="1"/>
  <c r="EI397"/>
  <c r="EJ397"/>
  <c r="EK397"/>
  <c r="EL397"/>
  <c r="EM397"/>
  <c r="EN397"/>
  <c r="EO397"/>
  <c r="EP397"/>
  <c r="EQ397"/>
  <c r="ER397"/>
  <c r="ET397"/>
  <c r="EE398"/>
  <c r="EF398"/>
  <c r="EG398"/>
  <c r="EH398"/>
  <c r="ES398" s="1"/>
  <c r="EI398"/>
  <c r="EJ398"/>
  <c r="EK398"/>
  <c r="EL398"/>
  <c r="EM398"/>
  <c r="EN398"/>
  <c r="EO398"/>
  <c r="EP398"/>
  <c r="EQ398"/>
  <c r="ER398"/>
  <c r="ET398"/>
  <c r="EE399"/>
  <c r="EF399"/>
  <c r="EG399"/>
  <c r="EB399" s="1"/>
  <c r="EH399"/>
  <c r="ES399" s="1"/>
  <c r="EI399"/>
  <c r="EJ399"/>
  <c r="EK399"/>
  <c r="EL399"/>
  <c r="EM399"/>
  <c r="EN399"/>
  <c r="EO399"/>
  <c r="EP399"/>
  <c r="EQ399"/>
  <c r="ER399"/>
  <c r="ET399"/>
  <c r="EE400"/>
  <c r="EF400"/>
  <c r="EG400"/>
  <c r="EH400"/>
  <c r="ES400" s="1"/>
  <c r="EI400"/>
  <c r="EJ400"/>
  <c r="EK400"/>
  <c r="EL400"/>
  <c r="EM400"/>
  <c r="EN400"/>
  <c r="EO400"/>
  <c r="EP400"/>
  <c r="EQ400"/>
  <c r="ER400"/>
  <c r="ET400"/>
  <c r="EE401"/>
  <c r="EF401"/>
  <c r="EG401"/>
  <c r="EH401"/>
  <c r="ES401" s="1"/>
  <c r="EI401"/>
  <c r="EJ401"/>
  <c r="EK401"/>
  <c r="EL401"/>
  <c r="EM401"/>
  <c r="EN401"/>
  <c r="EO401"/>
  <c r="EP401"/>
  <c r="EQ401"/>
  <c r="ER401"/>
  <c r="ET401"/>
  <c r="EE402"/>
  <c r="EF402"/>
  <c r="EG402"/>
  <c r="EH402"/>
  <c r="ES402" s="1"/>
  <c r="EI402"/>
  <c r="EJ402"/>
  <c r="EK402"/>
  <c r="EL402"/>
  <c r="EM402"/>
  <c r="EN402"/>
  <c r="EO402"/>
  <c r="EP402"/>
  <c r="EQ402"/>
  <c r="ER402"/>
  <c r="ET402"/>
  <c r="EE403"/>
  <c r="EF403"/>
  <c r="EG403"/>
  <c r="EB403" s="1"/>
  <c r="EH403"/>
  <c r="ES403" s="1"/>
  <c r="EI403"/>
  <c r="EJ403"/>
  <c r="EK403"/>
  <c r="EL403"/>
  <c r="EM403"/>
  <c r="EN403"/>
  <c r="EO403"/>
  <c r="EP403"/>
  <c r="EQ403"/>
  <c r="ER403"/>
  <c r="ET403"/>
  <c r="EE404"/>
  <c r="EF404"/>
  <c r="EG404"/>
  <c r="EH404"/>
  <c r="ES404" s="1"/>
  <c r="EI404"/>
  <c r="EJ404"/>
  <c r="EK404"/>
  <c r="EL404"/>
  <c r="EM404"/>
  <c r="EN404"/>
  <c r="EO404"/>
  <c r="EP404"/>
  <c r="EQ404"/>
  <c r="ER404"/>
  <c r="ET404"/>
  <c r="EE405"/>
  <c r="EF405"/>
  <c r="EG405"/>
  <c r="EH405"/>
  <c r="ES405" s="1"/>
  <c r="EI405"/>
  <c r="EJ405"/>
  <c r="EK405"/>
  <c r="EL405"/>
  <c r="EM405"/>
  <c r="EN405"/>
  <c r="EO405"/>
  <c r="EP405"/>
  <c r="EQ405"/>
  <c r="ER405"/>
  <c r="ET405"/>
  <c r="EE406"/>
  <c r="EF406"/>
  <c r="EG406"/>
  <c r="EH406"/>
  <c r="ES406" s="1"/>
  <c r="EI406"/>
  <c r="EJ406"/>
  <c r="EK406"/>
  <c r="EL406"/>
  <c r="EM406"/>
  <c r="EN406"/>
  <c r="EO406"/>
  <c r="EP406"/>
  <c r="EQ406"/>
  <c r="ER406"/>
  <c r="ET406"/>
  <c r="EE407"/>
  <c r="EF407"/>
  <c r="EG407"/>
  <c r="EB407" s="1"/>
  <c r="EH407"/>
  <c r="ES407" s="1"/>
  <c r="EI407"/>
  <c r="EJ407"/>
  <c r="EK407"/>
  <c r="EL407"/>
  <c r="EM407"/>
  <c r="EN407"/>
  <c r="EO407"/>
  <c r="EP407"/>
  <c r="EQ407"/>
  <c r="ER407"/>
  <c r="ET407"/>
  <c r="EE408"/>
  <c r="EF408"/>
  <c r="EG408"/>
  <c r="EH408"/>
  <c r="ES408" s="1"/>
  <c r="EI408"/>
  <c r="EJ408"/>
  <c r="EK408"/>
  <c r="EL408"/>
  <c r="EM408"/>
  <c r="EN408"/>
  <c r="EO408"/>
  <c r="EP408"/>
  <c r="EQ408"/>
  <c r="ER408"/>
  <c r="ET408"/>
  <c r="EE409"/>
  <c r="EF409"/>
  <c r="EG409"/>
  <c r="EH409"/>
  <c r="ES409" s="1"/>
  <c r="EI409"/>
  <c r="EJ409"/>
  <c r="EK409"/>
  <c r="EL409"/>
  <c r="EM409"/>
  <c r="EN409"/>
  <c r="EO409"/>
  <c r="EP409"/>
  <c r="EQ409"/>
  <c r="ER409"/>
  <c r="ET409"/>
  <c r="EE410"/>
  <c r="EF410"/>
  <c r="EG410"/>
  <c r="EH410"/>
  <c r="ES410" s="1"/>
  <c r="EI410"/>
  <c r="EJ410"/>
  <c r="EK410"/>
  <c r="EL410"/>
  <c r="EM410"/>
  <c r="EN410"/>
  <c r="EO410"/>
  <c r="EP410"/>
  <c r="EQ410"/>
  <c r="ER410"/>
  <c r="ET410"/>
  <c r="EE411"/>
  <c r="EF411"/>
  <c r="EG411"/>
  <c r="EB411" s="1"/>
  <c r="EH411"/>
  <c r="ES411" s="1"/>
  <c r="EI411"/>
  <c r="EJ411"/>
  <c r="EK411"/>
  <c r="EL411"/>
  <c r="EM411"/>
  <c r="EN411"/>
  <c r="EO411"/>
  <c r="EP411"/>
  <c r="EQ411"/>
  <c r="ER411"/>
  <c r="ET411"/>
  <c r="EE412"/>
  <c r="EF412"/>
  <c r="EG412"/>
  <c r="EH412"/>
  <c r="ES412" s="1"/>
  <c r="EI412"/>
  <c r="EJ412"/>
  <c r="EK412"/>
  <c r="EL412"/>
  <c r="EM412"/>
  <c r="EN412"/>
  <c r="EO412"/>
  <c r="EP412"/>
  <c r="EQ412"/>
  <c r="ER412"/>
  <c r="ET412"/>
  <c r="EE413"/>
  <c r="EF413"/>
  <c r="EG413"/>
  <c r="EH413"/>
  <c r="ES413" s="1"/>
  <c r="EI413"/>
  <c r="EJ413"/>
  <c r="EK413"/>
  <c r="EL413"/>
  <c r="EM413"/>
  <c r="EN413"/>
  <c r="EO413"/>
  <c r="EP413"/>
  <c r="EQ413"/>
  <c r="ER413"/>
  <c r="ET413"/>
  <c r="EE414"/>
  <c r="EF414"/>
  <c r="EG414"/>
  <c r="EH414"/>
  <c r="ES414" s="1"/>
  <c r="EI414"/>
  <c r="EJ414"/>
  <c r="EK414"/>
  <c r="EL414"/>
  <c r="EM414"/>
  <c r="EN414"/>
  <c r="EO414"/>
  <c r="EP414"/>
  <c r="EQ414"/>
  <c r="ER414"/>
  <c r="ET414"/>
  <c r="EE415"/>
  <c r="EF415"/>
  <c r="EG415"/>
  <c r="EB415" s="1"/>
  <c r="EH415"/>
  <c r="ES415" s="1"/>
  <c r="EI415"/>
  <c r="EJ415"/>
  <c r="EK415"/>
  <c r="EL415"/>
  <c r="EM415"/>
  <c r="EN415"/>
  <c r="EO415"/>
  <c r="EP415"/>
  <c r="EQ415"/>
  <c r="ER415"/>
  <c r="ET415"/>
  <c r="EE416"/>
  <c r="EF416"/>
  <c r="EG416"/>
  <c r="EH416"/>
  <c r="ES416" s="1"/>
  <c r="EI416"/>
  <c r="EJ416"/>
  <c r="EK416"/>
  <c r="EL416"/>
  <c r="EM416"/>
  <c r="EN416"/>
  <c r="EO416"/>
  <c r="EP416"/>
  <c r="EQ416"/>
  <c r="ER416"/>
  <c r="ET416"/>
  <c r="EE417"/>
  <c r="EF417"/>
  <c r="EG417"/>
  <c r="EH417"/>
  <c r="ES417" s="1"/>
  <c r="EI417"/>
  <c r="EJ417"/>
  <c r="EK417"/>
  <c r="EL417"/>
  <c r="EM417"/>
  <c r="EN417"/>
  <c r="EO417"/>
  <c r="EP417"/>
  <c r="EQ417"/>
  <c r="ER417"/>
  <c r="ET417"/>
  <c r="EE418"/>
  <c r="EF418"/>
  <c r="EG418"/>
  <c r="EH418"/>
  <c r="ES418" s="1"/>
  <c r="EI418"/>
  <c r="EJ418"/>
  <c r="EK418"/>
  <c r="EL418"/>
  <c r="EM418"/>
  <c r="EN418"/>
  <c r="EO418"/>
  <c r="EP418"/>
  <c r="EQ418"/>
  <c r="ER418"/>
  <c r="ET418"/>
  <c r="EE419"/>
  <c r="EF419"/>
  <c r="EG419"/>
  <c r="EB419" s="1"/>
  <c r="EH419"/>
  <c r="ES419" s="1"/>
  <c r="EI419"/>
  <c r="EJ419"/>
  <c r="EK419"/>
  <c r="EL419"/>
  <c r="EM419"/>
  <c r="EN419"/>
  <c r="EO419"/>
  <c r="EP419"/>
  <c r="EQ419"/>
  <c r="ER419"/>
  <c r="ET419"/>
  <c r="EE420"/>
  <c r="EF420"/>
  <c r="EG420"/>
  <c r="EH420"/>
  <c r="ES420" s="1"/>
  <c r="EI420"/>
  <c r="EJ420"/>
  <c r="EK420"/>
  <c r="EL420"/>
  <c r="EM420"/>
  <c r="EN420"/>
  <c r="EO420"/>
  <c r="EP420"/>
  <c r="EQ420"/>
  <c r="ER420"/>
  <c r="ET420"/>
  <c r="EE421"/>
  <c r="EF421"/>
  <c r="EG421"/>
  <c r="EH421"/>
  <c r="ES421" s="1"/>
  <c r="EI421"/>
  <c r="EJ421"/>
  <c r="EK421"/>
  <c r="EL421"/>
  <c r="EM421"/>
  <c r="EN421"/>
  <c r="EO421"/>
  <c r="EP421"/>
  <c r="EQ421"/>
  <c r="ER421"/>
  <c r="ET421"/>
  <c r="EE422"/>
  <c r="EF422"/>
  <c r="EG422"/>
  <c r="EH422"/>
  <c r="ES422" s="1"/>
  <c r="EI422"/>
  <c r="EJ422"/>
  <c r="EK422"/>
  <c r="EL422"/>
  <c r="EM422"/>
  <c r="EN422"/>
  <c r="EO422"/>
  <c r="EP422"/>
  <c r="EQ422"/>
  <c r="ER422"/>
  <c r="ET422"/>
  <c r="EE423"/>
  <c r="EF423"/>
  <c r="EG423"/>
  <c r="EB423" s="1"/>
  <c r="EH423"/>
  <c r="ES423" s="1"/>
  <c r="EI423"/>
  <c r="EJ423"/>
  <c r="EK423"/>
  <c r="EL423"/>
  <c r="EM423"/>
  <c r="EN423"/>
  <c r="EO423"/>
  <c r="EP423"/>
  <c r="EQ423"/>
  <c r="ER423"/>
  <c r="ET423"/>
  <c r="EE424"/>
  <c r="EF424"/>
  <c r="EG424"/>
  <c r="EH424"/>
  <c r="ES424" s="1"/>
  <c r="EI424"/>
  <c r="EJ424"/>
  <c r="EK424"/>
  <c r="EL424"/>
  <c r="EM424"/>
  <c r="EN424"/>
  <c r="EO424"/>
  <c r="EP424"/>
  <c r="EQ424"/>
  <c r="ER424"/>
  <c r="ET424"/>
  <c r="EE425"/>
  <c r="EF425"/>
  <c r="EG425"/>
  <c r="EH425"/>
  <c r="ES425" s="1"/>
  <c r="EI425"/>
  <c r="EJ425"/>
  <c r="EK425"/>
  <c r="EL425"/>
  <c r="EM425"/>
  <c r="EN425"/>
  <c r="EO425"/>
  <c r="EP425"/>
  <c r="EQ425"/>
  <c r="ER425"/>
  <c r="ET425"/>
  <c r="EE426"/>
  <c r="EF426"/>
  <c r="EG426"/>
  <c r="EH426"/>
  <c r="ES426" s="1"/>
  <c r="EI426"/>
  <c r="EJ426"/>
  <c r="EK426"/>
  <c r="EL426"/>
  <c r="EM426"/>
  <c r="EN426"/>
  <c r="EO426"/>
  <c r="EP426"/>
  <c r="EQ426"/>
  <c r="ER426"/>
  <c r="ET426"/>
  <c r="EE427"/>
  <c r="EF427"/>
  <c r="EG427"/>
  <c r="EB427" s="1"/>
  <c r="EH427"/>
  <c r="ES427" s="1"/>
  <c r="EI427"/>
  <c r="EJ427"/>
  <c r="EK427"/>
  <c r="EL427"/>
  <c r="EM427"/>
  <c r="EN427"/>
  <c r="EO427"/>
  <c r="EP427"/>
  <c r="EQ427"/>
  <c r="ER427"/>
  <c r="ET427"/>
  <c r="EE428"/>
  <c r="EF428"/>
  <c r="EG428"/>
  <c r="EH428"/>
  <c r="ES428" s="1"/>
  <c r="EI428"/>
  <c r="EJ428"/>
  <c r="EK428"/>
  <c r="EL428"/>
  <c r="EM428"/>
  <c r="EN428"/>
  <c r="EO428"/>
  <c r="EP428"/>
  <c r="EQ428"/>
  <c r="ER428"/>
  <c r="ET428"/>
  <c r="EE429"/>
  <c r="EF429"/>
  <c r="EG429"/>
  <c r="EH429"/>
  <c r="ES429" s="1"/>
  <c r="EI429"/>
  <c r="EJ429"/>
  <c r="EK429"/>
  <c r="EL429"/>
  <c r="EM429"/>
  <c r="EN429"/>
  <c r="EO429"/>
  <c r="EP429"/>
  <c r="EQ429"/>
  <c r="ER429"/>
  <c r="ET429"/>
  <c r="EE430"/>
  <c r="EF430"/>
  <c r="EG430"/>
  <c r="EH430"/>
  <c r="ES430" s="1"/>
  <c r="EI430"/>
  <c r="EJ430"/>
  <c r="EK430"/>
  <c r="EL430"/>
  <c r="EM430"/>
  <c r="EN430"/>
  <c r="EO430"/>
  <c r="EP430"/>
  <c r="EQ430"/>
  <c r="ER430"/>
  <c r="ET430"/>
  <c r="EE431"/>
  <c r="EF431"/>
  <c r="EG431"/>
  <c r="EB431" s="1"/>
  <c r="EH431"/>
  <c r="ES431" s="1"/>
  <c r="EI431"/>
  <c r="EJ431"/>
  <c r="EK431"/>
  <c r="EL431"/>
  <c r="EM431"/>
  <c r="EN431"/>
  <c r="EO431"/>
  <c r="EP431"/>
  <c r="EQ431"/>
  <c r="ER431"/>
  <c r="ET431"/>
  <c r="EE432"/>
  <c r="EF432"/>
  <c r="EG432"/>
  <c r="EH432"/>
  <c r="ES432" s="1"/>
  <c r="EI432"/>
  <c r="EJ432"/>
  <c r="EK432"/>
  <c r="EL432"/>
  <c r="EM432"/>
  <c r="EN432"/>
  <c r="EO432"/>
  <c r="EP432"/>
  <c r="EQ432"/>
  <c r="ER432"/>
  <c r="ET432"/>
  <c r="EE433"/>
  <c r="EF433"/>
  <c r="EG433"/>
  <c r="EH433"/>
  <c r="ES433" s="1"/>
  <c r="EI433"/>
  <c r="EJ433"/>
  <c r="EK433"/>
  <c r="EL433"/>
  <c r="EM433"/>
  <c r="EN433"/>
  <c r="EO433"/>
  <c r="EP433"/>
  <c r="EQ433"/>
  <c r="ER433"/>
  <c r="ET433"/>
  <c r="EE434"/>
  <c r="EF434"/>
  <c r="EG434"/>
  <c r="EH434"/>
  <c r="ES434" s="1"/>
  <c r="EI434"/>
  <c r="EJ434"/>
  <c r="EK434"/>
  <c r="EL434"/>
  <c r="EM434"/>
  <c r="EN434"/>
  <c r="EO434"/>
  <c r="EP434"/>
  <c r="EQ434"/>
  <c r="ER434"/>
  <c r="ET434"/>
  <c r="EE435"/>
  <c r="EF435"/>
  <c r="EG435"/>
  <c r="EB435" s="1"/>
  <c r="EH435"/>
  <c r="ES435" s="1"/>
  <c r="EI435"/>
  <c r="EJ435"/>
  <c r="EK435"/>
  <c r="EL435"/>
  <c r="EM435"/>
  <c r="EN435"/>
  <c r="EO435"/>
  <c r="EP435"/>
  <c r="EQ435"/>
  <c r="ER435"/>
  <c r="ET435"/>
  <c r="EE436"/>
  <c r="EF436"/>
  <c r="EG436"/>
  <c r="EH436"/>
  <c r="ES436" s="1"/>
  <c r="EI436"/>
  <c r="EJ436"/>
  <c r="EK436"/>
  <c r="EL436"/>
  <c r="EM436"/>
  <c r="EN436"/>
  <c r="EO436"/>
  <c r="EP436"/>
  <c r="EQ436"/>
  <c r="ER436"/>
  <c r="ET436"/>
  <c r="EE437"/>
  <c r="EF437"/>
  <c r="EG437"/>
  <c r="EH437"/>
  <c r="ES437" s="1"/>
  <c r="EI437"/>
  <c r="EJ437"/>
  <c r="EK437"/>
  <c r="EL437"/>
  <c r="EM437"/>
  <c r="EN437"/>
  <c r="EO437"/>
  <c r="EP437"/>
  <c r="EQ437"/>
  <c r="ER437"/>
  <c r="ET437"/>
  <c r="EE438"/>
  <c r="EF438"/>
  <c r="EG438"/>
  <c r="EH438"/>
  <c r="ES438" s="1"/>
  <c r="EI438"/>
  <c r="EJ438"/>
  <c r="EK438"/>
  <c r="EL438"/>
  <c r="EM438"/>
  <c r="EN438"/>
  <c r="EO438"/>
  <c r="EP438"/>
  <c r="EQ438"/>
  <c r="ER438"/>
  <c r="ET438"/>
  <c r="EE439"/>
  <c r="EF439"/>
  <c r="EG439"/>
  <c r="EB439" s="1"/>
  <c r="EH439"/>
  <c r="ES439" s="1"/>
  <c r="EI439"/>
  <c r="EJ439"/>
  <c r="EK439"/>
  <c r="EL439"/>
  <c r="EM439"/>
  <c r="EN439"/>
  <c r="EO439"/>
  <c r="EP439"/>
  <c r="EQ439"/>
  <c r="ER439"/>
  <c r="ET439"/>
  <c r="EE440"/>
  <c r="EF440"/>
  <c r="EG440"/>
  <c r="EH440"/>
  <c r="ES440" s="1"/>
  <c r="EI440"/>
  <c r="EJ440"/>
  <c r="EK440"/>
  <c r="EL440"/>
  <c r="EM440"/>
  <c r="EN440"/>
  <c r="EO440"/>
  <c r="EP440"/>
  <c r="EQ440"/>
  <c r="ER440"/>
  <c r="ET440"/>
  <c r="EE441"/>
  <c r="EF441"/>
  <c r="EG441"/>
  <c r="EH441"/>
  <c r="ES441" s="1"/>
  <c r="EI441"/>
  <c r="EJ441"/>
  <c r="EK441"/>
  <c r="EL441"/>
  <c r="EM441"/>
  <c r="EN441"/>
  <c r="EO441"/>
  <c r="EP441"/>
  <c r="EQ441"/>
  <c r="ER441"/>
  <c r="ET441"/>
  <c r="EE442"/>
  <c r="EF442"/>
  <c r="EG442"/>
  <c r="EH442"/>
  <c r="ES442" s="1"/>
  <c r="EI442"/>
  <c r="EJ442"/>
  <c r="EK442"/>
  <c r="EL442"/>
  <c r="EM442"/>
  <c r="EN442"/>
  <c r="EO442"/>
  <c r="EP442"/>
  <c r="EQ442"/>
  <c r="ER442"/>
  <c r="ET442"/>
  <c r="EE443"/>
  <c r="EF443"/>
  <c r="EG443"/>
  <c r="EB443" s="1"/>
  <c r="EH443"/>
  <c r="ES443" s="1"/>
  <c r="EI443"/>
  <c r="EJ443"/>
  <c r="EK443"/>
  <c r="EL443"/>
  <c r="EM443"/>
  <c r="EN443"/>
  <c r="EO443"/>
  <c r="EP443"/>
  <c r="EQ443"/>
  <c r="ER443"/>
  <c r="ET443"/>
  <c r="EE444"/>
  <c r="EF444"/>
  <c r="EG444"/>
  <c r="EH444"/>
  <c r="ES444" s="1"/>
  <c r="EI444"/>
  <c r="EJ444"/>
  <c r="EK444"/>
  <c r="EL444"/>
  <c r="EM444"/>
  <c r="EN444"/>
  <c r="EO444"/>
  <c r="EP444"/>
  <c r="EQ444"/>
  <c r="ER444"/>
  <c r="ET444"/>
  <c r="EE445"/>
  <c r="EF445"/>
  <c r="EG445"/>
  <c r="EH445"/>
  <c r="ES445" s="1"/>
  <c r="EI445"/>
  <c r="EJ445"/>
  <c r="EK445"/>
  <c r="EL445"/>
  <c r="EM445"/>
  <c r="EN445"/>
  <c r="EO445"/>
  <c r="EP445"/>
  <c r="EQ445"/>
  <c r="ER445"/>
  <c r="ET445"/>
  <c r="EE446"/>
  <c r="EF446"/>
  <c r="EG446"/>
  <c r="EH446"/>
  <c r="ES446" s="1"/>
  <c r="EI446"/>
  <c r="EJ446"/>
  <c r="EK446"/>
  <c r="EL446"/>
  <c r="EM446"/>
  <c r="EN446"/>
  <c r="EO446"/>
  <c r="EP446"/>
  <c r="EQ446"/>
  <c r="ER446"/>
  <c r="ET446"/>
  <c r="EE447"/>
  <c r="EF447"/>
  <c r="EG447"/>
  <c r="EB447" s="1"/>
  <c r="EH447"/>
  <c r="ES447" s="1"/>
  <c r="EI447"/>
  <c r="EJ447"/>
  <c r="EK447"/>
  <c r="EL447"/>
  <c r="EM447"/>
  <c r="EN447"/>
  <c r="EO447"/>
  <c r="EP447"/>
  <c r="EQ447"/>
  <c r="ER447"/>
  <c r="ET447"/>
  <c r="EE448"/>
  <c r="EF448"/>
  <c r="EG448"/>
  <c r="EH448"/>
  <c r="ES448" s="1"/>
  <c r="EI448"/>
  <c r="EJ448"/>
  <c r="EK448"/>
  <c r="EL448"/>
  <c r="EM448"/>
  <c r="EN448"/>
  <c r="EO448"/>
  <c r="EP448"/>
  <c r="EQ448"/>
  <c r="ER448"/>
  <c r="ET448"/>
  <c r="EE449"/>
  <c r="EF449"/>
  <c r="EG449"/>
  <c r="EH449"/>
  <c r="ES449" s="1"/>
  <c r="EI449"/>
  <c r="EJ449"/>
  <c r="EK449"/>
  <c r="EL449"/>
  <c r="EM449"/>
  <c r="EN449"/>
  <c r="EO449"/>
  <c r="EP449"/>
  <c r="EQ449"/>
  <c r="ER449"/>
  <c r="ET449"/>
  <c r="EE450"/>
  <c r="EF450"/>
  <c r="EG450"/>
  <c r="EH450"/>
  <c r="ES450" s="1"/>
  <c r="EI450"/>
  <c r="EJ450"/>
  <c r="EK450"/>
  <c r="EL450"/>
  <c r="EM450"/>
  <c r="EN450"/>
  <c r="EO450"/>
  <c r="EP450"/>
  <c r="EQ450"/>
  <c r="ER450"/>
  <c r="ET450"/>
  <c r="EE451"/>
  <c r="EF451"/>
  <c r="EG451"/>
  <c r="EB451" s="1"/>
  <c r="EH451"/>
  <c r="ES451" s="1"/>
  <c r="EI451"/>
  <c r="EJ451"/>
  <c r="EK451"/>
  <c r="EL451"/>
  <c r="EM451"/>
  <c r="EN451"/>
  <c r="EO451"/>
  <c r="EP451"/>
  <c r="EQ451"/>
  <c r="ER451"/>
  <c r="ET451"/>
  <c r="EE452"/>
  <c r="EF452"/>
  <c r="EG452"/>
  <c r="EH452"/>
  <c r="ES452" s="1"/>
  <c r="EI452"/>
  <c r="EJ452"/>
  <c r="EK452"/>
  <c r="EL452"/>
  <c r="EM452"/>
  <c r="EN452"/>
  <c r="EO452"/>
  <c r="EP452"/>
  <c r="EQ452"/>
  <c r="ER452"/>
  <c r="ET452"/>
  <c r="EE453"/>
  <c r="EF453"/>
  <c r="EG453"/>
  <c r="EH453"/>
  <c r="ES453" s="1"/>
  <c r="EI453"/>
  <c r="EJ453"/>
  <c r="EK453"/>
  <c r="EL453"/>
  <c r="EM453"/>
  <c r="EN453"/>
  <c r="EO453"/>
  <c r="EP453"/>
  <c r="EQ453"/>
  <c r="ER453"/>
  <c r="ET453"/>
  <c r="EE454"/>
  <c r="EF454"/>
  <c r="EG454"/>
  <c r="EH454"/>
  <c r="ES454" s="1"/>
  <c r="EI454"/>
  <c r="EJ454"/>
  <c r="EK454"/>
  <c r="EL454"/>
  <c r="EM454"/>
  <c r="EN454"/>
  <c r="EO454"/>
  <c r="EP454"/>
  <c r="EQ454"/>
  <c r="ER454"/>
  <c r="ET454"/>
  <c r="EE455"/>
  <c r="EF455"/>
  <c r="EG455"/>
  <c r="EB455" s="1"/>
  <c r="EH455"/>
  <c r="ES455" s="1"/>
  <c r="EI455"/>
  <c r="EJ455"/>
  <c r="EK455"/>
  <c r="EL455"/>
  <c r="EM455"/>
  <c r="EN455"/>
  <c r="EO455"/>
  <c r="EP455"/>
  <c r="EQ455"/>
  <c r="ER455"/>
  <c r="ET455"/>
  <c r="EE456"/>
  <c r="EF456"/>
  <c r="EG456"/>
  <c r="EH456"/>
  <c r="ES456" s="1"/>
  <c r="EI456"/>
  <c r="EJ456"/>
  <c r="EK456"/>
  <c r="EL456"/>
  <c r="EM456"/>
  <c r="EN456"/>
  <c r="EO456"/>
  <c r="EP456"/>
  <c r="EQ456"/>
  <c r="ER456"/>
  <c r="ET456"/>
  <c r="EE457"/>
  <c r="EF457"/>
  <c r="EG457"/>
  <c r="EH457"/>
  <c r="ES457" s="1"/>
  <c r="EI457"/>
  <c r="EJ457"/>
  <c r="EK457"/>
  <c r="EL457"/>
  <c r="EM457"/>
  <c r="EN457"/>
  <c r="EO457"/>
  <c r="EP457"/>
  <c r="EQ457"/>
  <c r="ER457"/>
  <c r="ET457"/>
  <c r="EE458"/>
  <c r="EF458"/>
  <c r="EG458"/>
  <c r="EH458"/>
  <c r="ES458" s="1"/>
  <c r="EI458"/>
  <c r="EJ458"/>
  <c r="EK458"/>
  <c r="EL458"/>
  <c r="EM458"/>
  <c r="EN458"/>
  <c r="EO458"/>
  <c r="EP458"/>
  <c r="EQ458"/>
  <c r="ER458"/>
  <c r="ET458"/>
  <c r="EE459"/>
  <c r="EF459"/>
  <c r="EG459"/>
  <c r="EB459" s="1"/>
  <c r="EH459"/>
  <c r="ES459" s="1"/>
  <c r="EI459"/>
  <c r="EJ459"/>
  <c r="EK459"/>
  <c r="EL459"/>
  <c r="EM459"/>
  <c r="EN459"/>
  <c r="EO459"/>
  <c r="EP459"/>
  <c r="EQ459"/>
  <c r="ER459"/>
  <c r="ET459"/>
  <c r="EE460"/>
  <c r="EF460"/>
  <c r="EG460"/>
  <c r="EH460"/>
  <c r="ES460" s="1"/>
  <c r="EI460"/>
  <c r="EJ460"/>
  <c r="EK460"/>
  <c r="EL460"/>
  <c r="EM460"/>
  <c r="EN460"/>
  <c r="EO460"/>
  <c r="EP460"/>
  <c r="EQ460"/>
  <c r="ER460"/>
  <c r="ET460"/>
  <c r="EE461"/>
  <c r="EF461"/>
  <c r="EG461"/>
  <c r="EH461"/>
  <c r="ES461" s="1"/>
  <c r="EI461"/>
  <c r="EJ461"/>
  <c r="EK461"/>
  <c r="EL461"/>
  <c r="EM461"/>
  <c r="EN461"/>
  <c r="EO461"/>
  <c r="EP461"/>
  <c r="EQ461"/>
  <c r="ER461"/>
  <c r="ET461"/>
  <c r="EE462"/>
  <c r="EF462"/>
  <c r="EG462"/>
  <c r="EH462"/>
  <c r="ES462" s="1"/>
  <c r="EI462"/>
  <c r="EJ462"/>
  <c r="EK462"/>
  <c r="EL462"/>
  <c r="EM462"/>
  <c r="EN462"/>
  <c r="EO462"/>
  <c r="EP462"/>
  <c r="EQ462"/>
  <c r="ER462"/>
  <c r="ET462"/>
  <c r="EE463"/>
  <c r="EF463"/>
  <c r="EG463"/>
  <c r="EB463" s="1"/>
  <c r="EH463"/>
  <c r="ES463" s="1"/>
  <c r="EI463"/>
  <c r="EJ463"/>
  <c r="EK463"/>
  <c r="EL463"/>
  <c r="EM463"/>
  <c r="EN463"/>
  <c r="EO463"/>
  <c r="EP463"/>
  <c r="EQ463"/>
  <c r="ER463"/>
  <c r="ET463"/>
  <c r="EE464"/>
  <c r="EF464"/>
  <c r="EG464"/>
  <c r="EH464"/>
  <c r="ES464" s="1"/>
  <c r="EI464"/>
  <c r="EJ464"/>
  <c r="EK464"/>
  <c r="EL464"/>
  <c r="EM464"/>
  <c r="EN464"/>
  <c r="EO464"/>
  <c r="EP464"/>
  <c r="EQ464"/>
  <c r="ER464"/>
  <c r="ET464"/>
  <c r="EE465"/>
  <c r="EF465"/>
  <c r="EG465"/>
  <c r="EH465"/>
  <c r="ES465" s="1"/>
  <c r="EI465"/>
  <c r="EJ465"/>
  <c r="EK465"/>
  <c r="EL465"/>
  <c r="EM465"/>
  <c r="EN465"/>
  <c r="EO465"/>
  <c r="EP465"/>
  <c r="EQ465"/>
  <c r="ER465"/>
  <c r="ET465"/>
  <c r="EE466"/>
  <c r="EF466"/>
  <c r="EG466"/>
  <c r="EH466"/>
  <c r="ES466" s="1"/>
  <c r="EI466"/>
  <c r="EJ466"/>
  <c r="EK466"/>
  <c r="EL466"/>
  <c r="EM466"/>
  <c r="EN466"/>
  <c r="EO466"/>
  <c r="EP466"/>
  <c r="EQ466"/>
  <c r="ER466"/>
  <c r="ET466"/>
  <c r="EE467"/>
  <c r="EF467"/>
  <c r="EG467"/>
  <c r="EB467" s="1"/>
  <c r="EH467"/>
  <c r="ES467" s="1"/>
  <c r="EI467"/>
  <c r="EJ467"/>
  <c r="EK467"/>
  <c r="EL467"/>
  <c r="EM467"/>
  <c r="EN467"/>
  <c r="EO467"/>
  <c r="EP467"/>
  <c r="EQ467"/>
  <c r="ER467"/>
  <c r="ET467"/>
  <c r="EE468"/>
  <c r="EF468"/>
  <c r="EG468"/>
  <c r="EH468"/>
  <c r="ES468" s="1"/>
  <c r="EI468"/>
  <c r="EJ468"/>
  <c r="EK468"/>
  <c r="EL468"/>
  <c r="EM468"/>
  <c r="EN468"/>
  <c r="EO468"/>
  <c r="EP468"/>
  <c r="EQ468"/>
  <c r="ER468"/>
  <c r="ET468"/>
  <c r="EE469"/>
  <c r="EF469"/>
  <c r="EG469"/>
  <c r="EH469"/>
  <c r="ES469" s="1"/>
  <c r="EI469"/>
  <c r="EJ469"/>
  <c r="EK469"/>
  <c r="EL469"/>
  <c r="EM469"/>
  <c r="EN469"/>
  <c r="EO469"/>
  <c r="EP469"/>
  <c r="EQ469"/>
  <c r="ER469"/>
  <c r="ET469"/>
  <c r="EE470"/>
  <c r="EF470"/>
  <c r="EG470"/>
  <c r="EH470"/>
  <c r="ES470" s="1"/>
  <c r="EI470"/>
  <c r="EJ470"/>
  <c r="EK470"/>
  <c r="EL470"/>
  <c r="EM470"/>
  <c r="EN470"/>
  <c r="EO470"/>
  <c r="EP470"/>
  <c r="EQ470"/>
  <c r="ER470"/>
  <c r="ET470"/>
  <c r="EE471"/>
  <c r="EF471"/>
  <c r="EG471"/>
  <c r="EB471" s="1"/>
  <c r="EH471"/>
  <c r="ES471" s="1"/>
  <c r="EI471"/>
  <c r="EJ471"/>
  <c r="EK471"/>
  <c r="EL471"/>
  <c r="EM471"/>
  <c r="EN471"/>
  <c r="EO471"/>
  <c r="EP471"/>
  <c r="EQ471"/>
  <c r="ER471"/>
  <c r="ET471"/>
  <c r="EE472"/>
  <c r="EF472"/>
  <c r="EG472"/>
  <c r="EH472"/>
  <c r="ES472" s="1"/>
  <c r="EI472"/>
  <c r="EJ472"/>
  <c r="EK472"/>
  <c r="EL472"/>
  <c r="EM472"/>
  <c r="EN472"/>
  <c r="EO472"/>
  <c r="EP472"/>
  <c r="EQ472"/>
  <c r="ER472"/>
  <c r="ET472"/>
  <c r="EE473"/>
  <c r="EF473"/>
  <c r="EG473"/>
  <c r="EH473"/>
  <c r="ES473" s="1"/>
  <c r="EI473"/>
  <c r="EJ473"/>
  <c r="EK473"/>
  <c r="EL473"/>
  <c r="EM473"/>
  <c r="EN473"/>
  <c r="EO473"/>
  <c r="EP473"/>
  <c r="EQ473"/>
  <c r="ER473"/>
  <c r="ET473"/>
  <c r="EE474"/>
  <c r="EF474"/>
  <c r="EG474"/>
  <c r="EH474"/>
  <c r="ES474" s="1"/>
  <c r="EI474"/>
  <c r="EJ474"/>
  <c r="EK474"/>
  <c r="EL474"/>
  <c r="EM474"/>
  <c r="EN474"/>
  <c r="EO474"/>
  <c r="EP474"/>
  <c r="EQ474"/>
  <c r="ER474"/>
  <c r="ET474"/>
  <c r="EE475"/>
  <c r="EF475"/>
  <c r="EG475"/>
  <c r="EB475" s="1"/>
  <c r="EH475"/>
  <c r="ES475" s="1"/>
  <c r="EI475"/>
  <c r="EJ475"/>
  <c r="EK475"/>
  <c r="EL475"/>
  <c r="EM475"/>
  <c r="EN475"/>
  <c r="EO475"/>
  <c r="EP475"/>
  <c r="EQ475"/>
  <c r="ER475"/>
  <c r="ET475"/>
  <c r="EE476"/>
  <c r="EF476"/>
  <c r="EG476"/>
  <c r="EH476"/>
  <c r="ES476" s="1"/>
  <c r="EI476"/>
  <c r="EJ476"/>
  <c r="EK476"/>
  <c r="EL476"/>
  <c r="EM476"/>
  <c r="EN476"/>
  <c r="EO476"/>
  <c r="EP476"/>
  <c r="EQ476"/>
  <c r="ER476"/>
  <c r="ET476"/>
  <c r="EE477"/>
  <c r="EF477"/>
  <c r="EG477"/>
  <c r="EH477"/>
  <c r="ES477" s="1"/>
  <c r="EI477"/>
  <c r="EJ477"/>
  <c r="EK477"/>
  <c r="EL477"/>
  <c r="EM477"/>
  <c r="EN477"/>
  <c r="EO477"/>
  <c r="EP477"/>
  <c r="EQ477"/>
  <c r="ER477"/>
  <c r="ET477"/>
  <c r="EE478"/>
  <c r="EF478"/>
  <c r="EG478"/>
  <c r="EH478"/>
  <c r="ES478" s="1"/>
  <c r="EI478"/>
  <c r="EJ478"/>
  <c r="EK478"/>
  <c r="EL478"/>
  <c r="EM478"/>
  <c r="EN478"/>
  <c r="EO478"/>
  <c r="EP478"/>
  <c r="EQ478"/>
  <c r="ER478"/>
  <c r="ET478"/>
  <c r="EE479"/>
  <c r="EF479"/>
  <c r="EG479"/>
  <c r="EB479" s="1"/>
  <c r="EH479"/>
  <c r="ES479" s="1"/>
  <c r="EI479"/>
  <c r="EJ479"/>
  <c r="EK479"/>
  <c r="EL479"/>
  <c r="EM479"/>
  <c r="EN479"/>
  <c r="EO479"/>
  <c r="EP479"/>
  <c r="EQ479"/>
  <c r="ER479"/>
  <c r="ET479"/>
  <c r="EE480"/>
  <c r="EF480"/>
  <c r="EG480"/>
  <c r="EH480"/>
  <c r="ES480" s="1"/>
  <c r="EI480"/>
  <c r="EJ480"/>
  <c r="EK480"/>
  <c r="EL480"/>
  <c r="EM480"/>
  <c r="EN480"/>
  <c r="EO480"/>
  <c r="EP480"/>
  <c r="EQ480"/>
  <c r="ER480"/>
  <c r="ET480"/>
  <c r="EE481"/>
  <c r="EF481"/>
  <c r="EG481"/>
  <c r="EH481"/>
  <c r="ES481" s="1"/>
  <c r="EI481"/>
  <c r="EJ481"/>
  <c r="EK481"/>
  <c r="EL481"/>
  <c r="EM481"/>
  <c r="EN481"/>
  <c r="EO481"/>
  <c r="EP481"/>
  <c r="EQ481"/>
  <c r="ER481"/>
  <c r="ET481"/>
  <c r="EE482"/>
  <c r="EF482"/>
  <c r="EG482"/>
  <c r="EH482"/>
  <c r="ES482" s="1"/>
  <c r="EI482"/>
  <c r="EJ482"/>
  <c r="EK482"/>
  <c r="EL482"/>
  <c r="EM482"/>
  <c r="EN482"/>
  <c r="EO482"/>
  <c r="EP482"/>
  <c r="EQ482"/>
  <c r="ER482"/>
  <c r="ET482"/>
  <c r="EE483"/>
  <c r="EF483"/>
  <c r="EG483"/>
  <c r="EB483" s="1"/>
  <c r="EH483"/>
  <c r="ES483" s="1"/>
  <c r="EI483"/>
  <c r="EJ483"/>
  <c r="EK483"/>
  <c r="EL483"/>
  <c r="EM483"/>
  <c r="EN483"/>
  <c r="EO483"/>
  <c r="EP483"/>
  <c r="EQ483"/>
  <c r="ER483"/>
  <c r="ET483"/>
  <c r="EE484"/>
  <c r="EF484"/>
  <c r="EG484"/>
  <c r="EH484"/>
  <c r="ES484" s="1"/>
  <c r="EI484"/>
  <c r="EJ484"/>
  <c r="EK484"/>
  <c r="EL484"/>
  <c r="EM484"/>
  <c r="EN484"/>
  <c r="EO484"/>
  <c r="EP484"/>
  <c r="EQ484"/>
  <c r="ER484"/>
  <c r="ET484"/>
  <c r="EE485"/>
  <c r="EF485"/>
  <c r="EG485"/>
  <c r="EH485"/>
  <c r="ES485" s="1"/>
  <c r="EI485"/>
  <c r="EJ485"/>
  <c r="EK485"/>
  <c r="EL485"/>
  <c r="EM485"/>
  <c r="EN485"/>
  <c r="EO485"/>
  <c r="EP485"/>
  <c r="EQ485"/>
  <c r="ER485"/>
  <c r="ET485"/>
  <c r="EE486"/>
  <c r="EF486"/>
  <c r="EG486"/>
  <c r="EH486"/>
  <c r="ES486" s="1"/>
  <c r="EI486"/>
  <c r="EJ486"/>
  <c r="EK486"/>
  <c r="EL486"/>
  <c r="EM486"/>
  <c r="EN486"/>
  <c r="EO486"/>
  <c r="EP486"/>
  <c r="EQ486"/>
  <c r="ER486"/>
  <c r="ET486"/>
  <c r="EE487"/>
  <c r="EF487"/>
  <c r="EG487"/>
  <c r="EB487" s="1"/>
  <c r="EH487"/>
  <c r="ES487" s="1"/>
  <c r="EI487"/>
  <c r="EJ487"/>
  <c r="EK487"/>
  <c r="EL487"/>
  <c r="EM487"/>
  <c r="EN487"/>
  <c r="EO487"/>
  <c r="EP487"/>
  <c r="EQ487"/>
  <c r="ER487"/>
  <c r="ET487"/>
  <c r="EE488"/>
  <c r="EF488"/>
  <c r="EG488"/>
  <c r="EH488"/>
  <c r="ES488" s="1"/>
  <c r="EI488"/>
  <c r="EJ488"/>
  <c r="EK488"/>
  <c r="EL488"/>
  <c r="EM488"/>
  <c r="EN488"/>
  <c r="EO488"/>
  <c r="EP488"/>
  <c r="EQ488"/>
  <c r="ER488"/>
  <c r="ET488"/>
  <c r="EE489"/>
  <c r="EF489"/>
  <c r="EG489"/>
  <c r="EH489"/>
  <c r="ES489" s="1"/>
  <c r="EI489"/>
  <c r="EJ489"/>
  <c r="EK489"/>
  <c r="EL489"/>
  <c r="EM489"/>
  <c r="EN489"/>
  <c r="EO489"/>
  <c r="EP489"/>
  <c r="EQ489"/>
  <c r="ER489"/>
  <c r="ET489"/>
  <c r="EE490"/>
  <c r="EF490"/>
  <c r="EG490"/>
  <c r="EH490"/>
  <c r="ES490" s="1"/>
  <c r="EI490"/>
  <c r="EJ490"/>
  <c r="EK490"/>
  <c r="EL490"/>
  <c r="EM490"/>
  <c r="EN490"/>
  <c r="EO490"/>
  <c r="EP490"/>
  <c r="EQ490"/>
  <c r="ER490"/>
  <c r="ET490"/>
  <c r="EE491"/>
  <c r="EF491"/>
  <c r="EG491"/>
  <c r="EB491" s="1"/>
  <c r="EH491"/>
  <c r="ES491" s="1"/>
  <c r="EI491"/>
  <c r="EJ491"/>
  <c r="EK491"/>
  <c r="EL491"/>
  <c r="EM491"/>
  <c r="EN491"/>
  <c r="EO491"/>
  <c r="EP491"/>
  <c r="EQ491"/>
  <c r="ER491"/>
  <c r="ET491"/>
  <c r="EE492"/>
  <c r="EF492"/>
  <c r="EG492"/>
  <c r="EH492"/>
  <c r="ES492" s="1"/>
  <c r="EI492"/>
  <c r="EJ492"/>
  <c r="EK492"/>
  <c r="EL492"/>
  <c r="EM492"/>
  <c r="EN492"/>
  <c r="EO492"/>
  <c r="EP492"/>
  <c r="EQ492"/>
  <c r="ER492"/>
  <c r="ET492"/>
  <c r="EE493"/>
  <c r="EF493"/>
  <c r="EG493"/>
  <c r="EH493"/>
  <c r="ES493" s="1"/>
  <c r="EI493"/>
  <c r="EJ493"/>
  <c r="EK493"/>
  <c r="EL493"/>
  <c r="EM493"/>
  <c r="EN493"/>
  <c r="EO493"/>
  <c r="EP493"/>
  <c r="EQ493"/>
  <c r="ER493"/>
  <c r="ET493"/>
  <c r="EE494"/>
  <c r="EF494"/>
  <c r="EG494"/>
  <c r="EH494"/>
  <c r="ES494" s="1"/>
  <c r="EI494"/>
  <c r="EJ494"/>
  <c r="EK494"/>
  <c r="EL494"/>
  <c r="EM494"/>
  <c r="EN494"/>
  <c r="EO494"/>
  <c r="EP494"/>
  <c r="EQ494"/>
  <c r="ER494"/>
  <c r="ET494"/>
  <c r="EE495"/>
  <c r="EF495"/>
  <c r="EG495"/>
  <c r="EB495" s="1"/>
  <c r="EH495"/>
  <c r="ES495" s="1"/>
  <c r="EI495"/>
  <c r="EJ495"/>
  <c r="EK495"/>
  <c r="EL495"/>
  <c r="EM495"/>
  <c r="EN495"/>
  <c r="EO495"/>
  <c r="EP495"/>
  <c r="EQ495"/>
  <c r="ER495"/>
  <c r="ET495"/>
  <c r="EE496"/>
  <c r="EF496"/>
  <c r="EG496"/>
  <c r="EH496"/>
  <c r="ES496" s="1"/>
  <c r="EI496"/>
  <c r="EJ496"/>
  <c r="EK496"/>
  <c r="EL496"/>
  <c r="EM496"/>
  <c r="EN496"/>
  <c r="EO496"/>
  <c r="EP496"/>
  <c r="EQ496"/>
  <c r="ER496"/>
  <c r="ET496"/>
  <c r="EE497"/>
  <c r="EF497"/>
  <c r="EG497"/>
  <c r="EH497"/>
  <c r="ES497" s="1"/>
  <c r="EI497"/>
  <c r="EJ497"/>
  <c r="EK497"/>
  <c r="EL497"/>
  <c r="EM497"/>
  <c r="EN497"/>
  <c r="EO497"/>
  <c r="EP497"/>
  <c r="EQ497"/>
  <c r="ER497"/>
  <c r="ET497"/>
  <c r="EE498"/>
  <c r="EF498"/>
  <c r="EG498"/>
  <c r="EH498"/>
  <c r="ES498" s="1"/>
  <c r="EI498"/>
  <c r="EJ498"/>
  <c r="EK498"/>
  <c r="EL498"/>
  <c r="EM498"/>
  <c r="EN498"/>
  <c r="EO498"/>
  <c r="EP498"/>
  <c r="EQ498"/>
  <c r="ER498"/>
  <c r="ET498"/>
  <c r="EE499"/>
  <c r="EF499"/>
  <c r="EG499"/>
  <c r="EB499" s="1"/>
  <c r="EH499"/>
  <c r="ES499" s="1"/>
  <c r="EI499"/>
  <c r="EJ499"/>
  <c r="EK499"/>
  <c r="EL499"/>
  <c r="EM499"/>
  <c r="EN499"/>
  <c r="EO499"/>
  <c r="EP499"/>
  <c r="EQ499"/>
  <c r="ER499"/>
  <c r="ET499"/>
  <c r="EE500"/>
  <c r="EF500"/>
  <c r="EG500"/>
  <c r="EH500"/>
  <c r="ES500" s="1"/>
  <c r="EI500"/>
  <c r="EJ500"/>
  <c r="EK500"/>
  <c r="EL500"/>
  <c r="EM500"/>
  <c r="EN500"/>
  <c r="EO500"/>
  <c r="EP500"/>
  <c r="EQ500"/>
  <c r="ER500"/>
  <c r="ET500"/>
  <c r="EE501"/>
  <c r="EF501"/>
  <c r="EG501"/>
  <c r="EH501"/>
  <c r="ES501" s="1"/>
  <c r="EI501"/>
  <c r="EJ501"/>
  <c r="EK501"/>
  <c r="EL501"/>
  <c r="EM501"/>
  <c r="EN501"/>
  <c r="EO501"/>
  <c r="EP501"/>
  <c r="EQ501"/>
  <c r="ER501"/>
  <c r="ET501"/>
  <c r="EE502"/>
  <c r="EF502"/>
  <c r="EG502"/>
  <c r="EH502"/>
  <c r="ES502" s="1"/>
  <c r="EI502"/>
  <c r="EJ502"/>
  <c r="EK502"/>
  <c r="EL502"/>
  <c r="EM502"/>
  <c r="EN502"/>
  <c r="EO502"/>
  <c r="EP502"/>
  <c r="EQ502"/>
  <c r="ER502"/>
  <c r="ET502"/>
  <c r="EE503"/>
  <c r="EF503"/>
  <c r="EG503"/>
  <c r="EB503" s="1"/>
  <c r="EH503"/>
  <c r="ES503" s="1"/>
  <c r="EI503"/>
  <c r="EJ503"/>
  <c r="EK503"/>
  <c r="EL503"/>
  <c r="EM503"/>
  <c r="EN503"/>
  <c r="EO503"/>
  <c r="EP503"/>
  <c r="EQ503"/>
  <c r="ER503"/>
  <c r="ET503"/>
  <c r="EE504"/>
  <c r="EF504"/>
  <c r="EG504"/>
  <c r="EH504"/>
  <c r="ES504" s="1"/>
  <c r="EI504"/>
  <c r="EJ504"/>
  <c r="EK504"/>
  <c r="EL504"/>
  <c r="EM504"/>
  <c r="EN504"/>
  <c r="EO504"/>
  <c r="EP504"/>
  <c r="EQ504"/>
  <c r="ER504"/>
  <c r="ET504"/>
  <c r="EE505"/>
  <c r="EF505"/>
  <c r="EG505"/>
  <c r="EH505"/>
  <c r="ES505" s="1"/>
  <c r="EI505"/>
  <c r="EJ505"/>
  <c r="EK505"/>
  <c r="EL505"/>
  <c r="EM505"/>
  <c r="EN505"/>
  <c r="EO505"/>
  <c r="EP505"/>
  <c r="EQ505"/>
  <c r="ER505"/>
  <c r="ET505"/>
  <c r="EE506"/>
  <c r="EF506"/>
  <c r="EG506"/>
  <c r="EH506"/>
  <c r="ES506" s="1"/>
  <c r="EI506"/>
  <c r="EJ506"/>
  <c r="EK506"/>
  <c r="EL506"/>
  <c r="EM506"/>
  <c r="EN506"/>
  <c r="EO506"/>
  <c r="EP506"/>
  <c r="EQ506"/>
  <c r="ER506"/>
  <c r="ET506"/>
  <c r="EE507"/>
  <c r="EF507"/>
  <c r="EG507"/>
  <c r="EB507" s="1"/>
  <c r="EH507"/>
  <c r="ES507" s="1"/>
  <c r="EI507"/>
  <c r="EJ507"/>
  <c r="EK507"/>
  <c r="EL507"/>
  <c r="EM507"/>
  <c r="EN507"/>
  <c r="EO507"/>
  <c r="EP507"/>
  <c r="EQ507"/>
  <c r="ER507"/>
  <c r="ET507"/>
  <c r="EE508"/>
  <c r="EF508"/>
  <c r="EG508"/>
  <c r="EH508"/>
  <c r="ES508" s="1"/>
  <c r="EI508"/>
  <c r="EJ508"/>
  <c r="EK508"/>
  <c r="EL508"/>
  <c r="EM508"/>
  <c r="EN508"/>
  <c r="EO508"/>
  <c r="EP508"/>
  <c r="EQ508"/>
  <c r="ER508"/>
  <c r="ET508"/>
  <c r="EE509"/>
  <c r="EF509"/>
  <c r="EG509"/>
  <c r="EH509"/>
  <c r="ES509" s="1"/>
  <c r="EI509"/>
  <c r="EJ509"/>
  <c r="EK509"/>
  <c r="EL509"/>
  <c r="EM509"/>
  <c r="EN509"/>
  <c r="EO509"/>
  <c r="EP509"/>
  <c r="EQ509"/>
  <c r="ER509"/>
  <c r="ET509"/>
  <c r="EE510"/>
  <c r="EF510"/>
  <c r="EG510"/>
  <c r="EH510"/>
  <c r="ES510" s="1"/>
  <c r="EI510"/>
  <c r="EJ510"/>
  <c r="EK510"/>
  <c r="EL510"/>
  <c r="EM510"/>
  <c r="EN510"/>
  <c r="EO510"/>
  <c r="EP510"/>
  <c r="EQ510"/>
  <c r="ER510"/>
  <c r="ET510"/>
  <c r="EE511"/>
  <c r="EF511"/>
  <c r="EG511"/>
  <c r="EB511" s="1"/>
  <c r="EH511"/>
  <c r="ES511" s="1"/>
  <c r="EI511"/>
  <c r="EJ511"/>
  <c r="EK511"/>
  <c r="EL511"/>
  <c r="EM511"/>
  <c r="EN511"/>
  <c r="EO511"/>
  <c r="EP511"/>
  <c r="EQ511"/>
  <c r="ER511"/>
  <c r="ET511"/>
  <c r="EE512"/>
  <c r="EF512"/>
  <c r="EG512"/>
  <c r="EH512"/>
  <c r="ES512" s="1"/>
  <c r="EI512"/>
  <c r="EJ512"/>
  <c r="EK512"/>
  <c r="EL512"/>
  <c r="EM512"/>
  <c r="EN512"/>
  <c r="EO512"/>
  <c r="EP512"/>
  <c r="EQ512"/>
  <c r="ER512"/>
  <c r="ET512"/>
  <c r="EE513"/>
  <c r="EF513"/>
  <c r="EG513"/>
  <c r="EH513"/>
  <c r="ES513" s="1"/>
  <c r="EI513"/>
  <c r="EJ513"/>
  <c r="EK513"/>
  <c r="EL513"/>
  <c r="EM513"/>
  <c r="EN513"/>
  <c r="EO513"/>
  <c r="EP513"/>
  <c r="EQ513"/>
  <c r="ER513"/>
  <c r="ET513"/>
  <c r="EE514"/>
  <c r="EF514"/>
  <c r="EG514"/>
  <c r="EH514"/>
  <c r="ES514" s="1"/>
  <c r="EI514"/>
  <c r="EJ514"/>
  <c r="EK514"/>
  <c r="EL514"/>
  <c r="EM514"/>
  <c r="EN514"/>
  <c r="EO514"/>
  <c r="EP514"/>
  <c r="EQ514"/>
  <c r="ER514"/>
  <c r="ET514"/>
  <c r="EE515"/>
  <c r="EF515"/>
  <c r="EG515"/>
  <c r="EB515" s="1"/>
  <c r="EH515"/>
  <c r="ES515" s="1"/>
  <c r="EI515"/>
  <c r="EJ515"/>
  <c r="EK515"/>
  <c r="EL515"/>
  <c r="EM515"/>
  <c r="EN515"/>
  <c r="EO515"/>
  <c r="EP515"/>
  <c r="EQ515"/>
  <c r="ER515"/>
  <c r="ET515"/>
  <c r="EE516"/>
  <c r="EF516"/>
  <c r="EG516"/>
  <c r="EH516"/>
  <c r="ES516" s="1"/>
  <c r="EI516"/>
  <c r="EJ516"/>
  <c r="EK516"/>
  <c r="EL516"/>
  <c r="EM516"/>
  <c r="EN516"/>
  <c r="EO516"/>
  <c r="EP516"/>
  <c r="EQ516"/>
  <c r="ER516"/>
  <c r="ET516"/>
  <c r="EE517"/>
  <c r="EF517"/>
  <c r="EG517"/>
  <c r="EH517"/>
  <c r="ES517" s="1"/>
  <c r="EI517"/>
  <c r="EJ517"/>
  <c r="EK517"/>
  <c r="EL517"/>
  <c r="EM517"/>
  <c r="EN517"/>
  <c r="EO517"/>
  <c r="EP517"/>
  <c r="EQ517"/>
  <c r="ER517"/>
  <c r="ET517"/>
  <c r="EE518"/>
  <c r="EF518"/>
  <c r="EG518"/>
  <c r="EH518"/>
  <c r="ES518" s="1"/>
  <c r="EI518"/>
  <c r="EJ518"/>
  <c r="EK518"/>
  <c r="EL518"/>
  <c r="EM518"/>
  <c r="EN518"/>
  <c r="EO518"/>
  <c r="EP518"/>
  <c r="EQ518"/>
  <c r="ER518"/>
  <c r="ET518"/>
  <c r="EE519"/>
  <c r="EF519"/>
  <c r="EG519"/>
  <c r="EB519" s="1"/>
  <c r="EH519"/>
  <c r="ES519" s="1"/>
  <c r="EI519"/>
  <c r="EJ519"/>
  <c r="EK519"/>
  <c r="EL519"/>
  <c r="EM519"/>
  <c r="EN519"/>
  <c r="EO519"/>
  <c r="EP519"/>
  <c r="EQ519"/>
  <c r="ER519"/>
  <c r="ET519"/>
  <c r="EE520"/>
  <c r="EF520"/>
  <c r="EG520"/>
  <c r="EH520"/>
  <c r="ES520" s="1"/>
  <c r="EI520"/>
  <c r="EJ520"/>
  <c r="EK520"/>
  <c r="EL520"/>
  <c r="EM520"/>
  <c r="EN520"/>
  <c r="EO520"/>
  <c r="EP520"/>
  <c r="EQ520"/>
  <c r="ER520"/>
  <c r="ET520"/>
  <c r="EE521"/>
  <c r="EF521"/>
  <c r="EG521"/>
  <c r="EH521"/>
  <c r="ES521" s="1"/>
  <c r="EI521"/>
  <c r="EJ521"/>
  <c r="EK521"/>
  <c r="EL521"/>
  <c r="EM521"/>
  <c r="EN521"/>
  <c r="EO521"/>
  <c r="EP521"/>
  <c r="EQ521"/>
  <c r="ER521"/>
  <c r="ET521"/>
  <c r="EE522"/>
  <c r="EF522"/>
  <c r="EG522"/>
  <c r="EH522"/>
  <c r="ES522" s="1"/>
  <c r="EI522"/>
  <c r="EJ522"/>
  <c r="EK522"/>
  <c r="EL522"/>
  <c r="EM522"/>
  <c r="EN522"/>
  <c r="EO522"/>
  <c r="EP522"/>
  <c r="EQ522"/>
  <c r="ER522"/>
  <c r="ET522"/>
  <c r="EE523"/>
  <c r="EF523"/>
  <c r="EG523"/>
  <c r="EB523" s="1"/>
  <c r="EH523"/>
  <c r="ES523" s="1"/>
  <c r="EI523"/>
  <c r="EJ523"/>
  <c r="EK523"/>
  <c r="EL523"/>
  <c r="EM523"/>
  <c r="EN523"/>
  <c r="EO523"/>
  <c r="EP523"/>
  <c r="EQ523"/>
  <c r="ER523"/>
  <c r="ET523"/>
  <c r="EE524"/>
  <c r="EF524"/>
  <c r="EG524"/>
  <c r="EH524"/>
  <c r="ES524" s="1"/>
  <c r="EI524"/>
  <c r="EJ524"/>
  <c r="EK524"/>
  <c r="EL524"/>
  <c r="EM524"/>
  <c r="EN524"/>
  <c r="EO524"/>
  <c r="EP524"/>
  <c r="EQ524"/>
  <c r="ER524"/>
  <c r="ET524"/>
  <c r="EE525"/>
  <c r="EF525"/>
  <c r="EG525"/>
  <c r="EH525"/>
  <c r="ES525" s="1"/>
  <c r="EI525"/>
  <c r="EJ525"/>
  <c r="EK525"/>
  <c r="EL525"/>
  <c r="EM525"/>
  <c r="EN525"/>
  <c r="EO525"/>
  <c r="EP525"/>
  <c r="EQ525"/>
  <c r="ER525"/>
  <c r="ET525"/>
  <c r="EE526"/>
  <c r="EF526"/>
  <c r="EG526"/>
  <c r="EH526"/>
  <c r="ES526" s="1"/>
  <c r="EI526"/>
  <c r="EJ526"/>
  <c r="EK526"/>
  <c r="EL526"/>
  <c r="EM526"/>
  <c r="EN526"/>
  <c r="EO526"/>
  <c r="EP526"/>
  <c r="EQ526"/>
  <c r="ER526"/>
  <c r="ET526"/>
  <c r="EE527"/>
  <c r="EF527"/>
  <c r="EG527"/>
  <c r="EB527" s="1"/>
  <c r="EH527"/>
  <c r="ES527" s="1"/>
  <c r="EI527"/>
  <c r="EJ527"/>
  <c r="EK527"/>
  <c r="EL527"/>
  <c r="EM527"/>
  <c r="EN527"/>
  <c r="EO527"/>
  <c r="EP527"/>
  <c r="EQ527"/>
  <c r="ER527"/>
  <c r="ET527"/>
  <c r="EE528"/>
  <c r="EF528"/>
  <c r="EG528"/>
  <c r="EH528"/>
  <c r="ES528" s="1"/>
  <c r="EI528"/>
  <c r="EJ528"/>
  <c r="EK528"/>
  <c r="EL528"/>
  <c r="EM528"/>
  <c r="EN528"/>
  <c r="EO528"/>
  <c r="EP528"/>
  <c r="EQ528"/>
  <c r="ER528"/>
  <c r="ET528"/>
  <c r="EE529"/>
  <c r="EF529"/>
  <c r="EG529"/>
  <c r="EH529"/>
  <c r="ES529" s="1"/>
  <c r="EI529"/>
  <c r="EJ529"/>
  <c r="EK529"/>
  <c r="EL529"/>
  <c r="EM529"/>
  <c r="EN529"/>
  <c r="EO529"/>
  <c r="EP529"/>
  <c r="EQ529"/>
  <c r="ER529"/>
  <c r="ET529"/>
  <c r="EE530"/>
  <c r="EF530"/>
  <c r="EG530"/>
  <c r="EH530"/>
  <c r="ES530" s="1"/>
  <c r="EI530"/>
  <c r="EJ530"/>
  <c r="EK530"/>
  <c r="EL530"/>
  <c r="EM530"/>
  <c r="EN530"/>
  <c r="EO530"/>
  <c r="EP530"/>
  <c r="EQ530"/>
  <c r="ER530"/>
  <c r="ET530"/>
  <c r="EE531"/>
  <c r="EF531"/>
  <c r="EG531"/>
  <c r="EB531" s="1"/>
  <c r="EH531"/>
  <c r="ES531" s="1"/>
  <c r="EI531"/>
  <c r="EJ531"/>
  <c r="EK531"/>
  <c r="EL531"/>
  <c r="EM531"/>
  <c r="EN531"/>
  <c r="EO531"/>
  <c r="EP531"/>
  <c r="EQ531"/>
  <c r="ER531"/>
  <c r="ET531"/>
  <c r="EE532"/>
  <c r="EF532"/>
  <c r="EG532"/>
  <c r="EH532"/>
  <c r="ES532" s="1"/>
  <c r="EI532"/>
  <c r="EJ532"/>
  <c r="EK532"/>
  <c r="EL532"/>
  <c r="EM532"/>
  <c r="EN532"/>
  <c r="EO532"/>
  <c r="EP532"/>
  <c r="EQ532"/>
  <c r="ER532"/>
  <c r="ET532"/>
  <c r="EE533"/>
  <c r="EF533"/>
  <c r="EG533"/>
  <c r="EH533"/>
  <c r="ES533" s="1"/>
  <c r="EI533"/>
  <c r="EJ533"/>
  <c r="EK533"/>
  <c r="EL533"/>
  <c r="EM533"/>
  <c r="EN533"/>
  <c r="EO533"/>
  <c r="EP533"/>
  <c r="EQ533"/>
  <c r="ER533"/>
  <c r="ET533"/>
  <c r="EE534"/>
  <c r="EF534"/>
  <c r="EG534"/>
  <c r="EH534"/>
  <c r="ES534" s="1"/>
  <c r="EI534"/>
  <c r="EJ534"/>
  <c r="EK534"/>
  <c r="EL534"/>
  <c r="EM534"/>
  <c r="EN534"/>
  <c r="EO534"/>
  <c r="EP534"/>
  <c r="EQ534"/>
  <c r="ER534"/>
  <c r="ET534"/>
  <c r="EE535"/>
  <c r="EF535"/>
  <c r="EG535"/>
  <c r="EB535" s="1"/>
  <c r="EH535"/>
  <c r="ES535" s="1"/>
  <c r="EI535"/>
  <c r="EJ535"/>
  <c r="EK535"/>
  <c r="EL535"/>
  <c r="EM535"/>
  <c r="EN535"/>
  <c r="EO535"/>
  <c r="EP535"/>
  <c r="EQ535"/>
  <c r="ER535"/>
  <c r="ET535"/>
  <c r="EE536"/>
  <c r="EF536"/>
  <c r="EG536"/>
  <c r="EH536"/>
  <c r="ES536" s="1"/>
  <c r="EI536"/>
  <c r="EJ536"/>
  <c r="EK536"/>
  <c r="EL536"/>
  <c r="EM536"/>
  <c r="EN536"/>
  <c r="EO536"/>
  <c r="EP536"/>
  <c r="EQ536"/>
  <c r="ER536"/>
  <c r="ET536"/>
  <c r="EE537"/>
  <c r="EF537"/>
  <c r="EG537"/>
  <c r="EH537"/>
  <c r="ES537" s="1"/>
  <c r="EI537"/>
  <c r="EJ537"/>
  <c r="EK537"/>
  <c r="EL537"/>
  <c r="EM537"/>
  <c r="EN537"/>
  <c r="EO537"/>
  <c r="EP537"/>
  <c r="EQ537"/>
  <c r="ER537"/>
  <c r="ET537"/>
  <c r="EE538"/>
  <c r="EF538"/>
  <c r="EG538"/>
  <c r="EH538"/>
  <c r="ES538" s="1"/>
  <c r="EI538"/>
  <c r="EJ538"/>
  <c r="EK538"/>
  <c r="EL538"/>
  <c r="EM538"/>
  <c r="EN538"/>
  <c r="EO538"/>
  <c r="EP538"/>
  <c r="EQ538"/>
  <c r="ER538"/>
  <c r="ET538"/>
  <c r="EE539"/>
  <c r="EF539"/>
  <c r="EG539"/>
  <c r="EB539" s="1"/>
  <c r="EH539"/>
  <c r="ES539" s="1"/>
  <c r="EI539"/>
  <c r="EJ539"/>
  <c r="EK539"/>
  <c r="EL539"/>
  <c r="EM539"/>
  <c r="EN539"/>
  <c r="EO539"/>
  <c r="EP539"/>
  <c r="EQ539"/>
  <c r="ER539"/>
  <c r="ET539"/>
  <c r="EE540"/>
  <c r="EF540"/>
  <c r="EG540"/>
  <c r="EH540"/>
  <c r="ES540" s="1"/>
  <c r="EI540"/>
  <c r="EJ540"/>
  <c r="EK540"/>
  <c r="EL540"/>
  <c r="EM540"/>
  <c r="EN540"/>
  <c r="EO540"/>
  <c r="EP540"/>
  <c r="EQ540"/>
  <c r="ER540"/>
  <c r="ET540"/>
  <c r="EE541"/>
  <c r="EF541"/>
  <c r="EG541"/>
  <c r="EH541"/>
  <c r="ES541" s="1"/>
  <c r="EI541"/>
  <c r="EJ541"/>
  <c r="EK541"/>
  <c r="EL541"/>
  <c r="EM541"/>
  <c r="EN541"/>
  <c r="EO541"/>
  <c r="EP541"/>
  <c r="EQ541"/>
  <c r="ER541"/>
  <c r="ET541"/>
  <c r="EE542"/>
  <c r="EF542"/>
  <c r="EG542"/>
  <c r="EH542"/>
  <c r="ES542" s="1"/>
  <c r="EI542"/>
  <c r="EJ542"/>
  <c r="EK542"/>
  <c r="EL542"/>
  <c r="EM542"/>
  <c r="EN542"/>
  <c r="EO542"/>
  <c r="EP542"/>
  <c r="EQ542"/>
  <c r="ER542"/>
  <c r="ET542"/>
  <c r="EE543"/>
  <c r="EF543"/>
  <c r="EG543"/>
  <c r="EB543" s="1"/>
  <c r="EH543"/>
  <c r="ES543" s="1"/>
  <c r="EI543"/>
  <c r="EJ543"/>
  <c r="EK543"/>
  <c r="EL543"/>
  <c r="EM543"/>
  <c r="EN543"/>
  <c r="EO543"/>
  <c r="EP543"/>
  <c r="EQ543"/>
  <c r="ER543"/>
  <c r="ET543"/>
  <c r="EE544"/>
  <c r="EF544"/>
  <c r="EG544"/>
  <c r="EH544"/>
  <c r="ES544" s="1"/>
  <c r="EI544"/>
  <c r="EJ544"/>
  <c r="EK544"/>
  <c r="EL544"/>
  <c r="EM544"/>
  <c r="EN544"/>
  <c r="EO544"/>
  <c r="EP544"/>
  <c r="EQ544"/>
  <c r="ER544"/>
  <c r="ET544"/>
  <c r="EE545"/>
  <c r="EF545"/>
  <c r="EG545"/>
  <c r="EH545"/>
  <c r="ES545" s="1"/>
  <c r="EI545"/>
  <c r="EJ545"/>
  <c r="EK545"/>
  <c r="EL545"/>
  <c r="EM545"/>
  <c r="EN545"/>
  <c r="EO545"/>
  <c r="EP545"/>
  <c r="EQ545"/>
  <c r="ER545"/>
  <c r="ET545"/>
  <c r="EE546"/>
  <c r="EF546"/>
  <c r="EG546"/>
  <c r="EH546"/>
  <c r="ES546" s="1"/>
  <c r="EI546"/>
  <c r="EJ546"/>
  <c r="EK546"/>
  <c r="EL546"/>
  <c r="EM546"/>
  <c r="EN546"/>
  <c r="EO546"/>
  <c r="EP546"/>
  <c r="EQ546"/>
  <c r="ER546"/>
  <c r="ET546"/>
  <c r="EE547"/>
  <c r="EF547"/>
  <c r="EG547"/>
  <c r="EB547" s="1"/>
  <c r="EH547"/>
  <c r="ES547" s="1"/>
  <c r="EI547"/>
  <c r="EJ547"/>
  <c r="EK547"/>
  <c r="EL547"/>
  <c r="EM547"/>
  <c r="EN547"/>
  <c r="EO547"/>
  <c r="EP547"/>
  <c r="EQ547"/>
  <c r="ER547"/>
  <c r="ET547"/>
  <c r="EE548"/>
  <c r="EF548"/>
  <c r="EG548"/>
  <c r="EH548"/>
  <c r="ES548" s="1"/>
  <c r="EI548"/>
  <c r="EJ548"/>
  <c r="EK548"/>
  <c r="EL548"/>
  <c r="EM548"/>
  <c r="EN548"/>
  <c r="EO548"/>
  <c r="EP548"/>
  <c r="EQ548"/>
  <c r="ER548"/>
  <c r="ET548"/>
  <c r="EE549"/>
  <c r="EF549"/>
  <c r="EG549"/>
  <c r="EH549"/>
  <c r="ES549" s="1"/>
  <c r="EI549"/>
  <c r="EJ549"/>
  <c r="EK549"/>
  <c r="EL549"/>
  <c r="EM549"/>
  <c r="EN549"/>
  <c r="EO549"/>
  <c r="EP549"/>
  <c r="EQ549"/>
  <c r="ER549"/>
  <c r="ET549"/>
  <c r="EE550"/>
  <c r="EF550"/>
  <c r="EG550"/>
  <c r="EH550"/>
  <c r="ES550" s="1"/>
  <c r="EI550"/>
  <c r="EJ550"/>
  <c r="EK550"/>
  <c r="EL550"/>
  <c r="EM550"/>
  <c r="EN550"/>
  <c r="EO550"/>
  <c r="EP550"/>
  <c r="EQ550"/>
  <c r="ER550"/>
  <c r="ET550"/>
  <c r="EE551"/>
  <c r="EF551"/>
  <c r="EG551"/>
  <c r="EB551" s="1"/>
  <c r="EH551"/>
  <c r="ES551" s="1"/>
  <c r="EI551"/>
  <c r="EJ551"/>
  <c r="EK551"/>
  <c r="EL551"/>
  <c r="EM551"/>
  <c r="EN551"/>
  <c r="EO551"/>
  <c r="EP551"/>
  <c r="EQ551"/>
  <c r="ER551"/>
  <c r="ET551"/>
  <c r="EE552"/>
  <c r="EF552"/>
  <c r="EG552"/>
  <c r="EH552"/>
  <c r="ES552" s="1"/>
  <c r="EI552"/>
  <c r="EJ552"/>
  <c r="EK552"/>
  <c r="EL552"/>
  <c r="EM552"/>
  <c r="EN552"/>
  <c r="EO552"/>
  <c r="EP552"/>
  <c r="EQ552"/>
  <c r="ER552"/>
  <c r="ET552"/>
  <c r="EE553"/>
  <c r="EF553"/>
  <c r="EG553"/>
  <c r="EH553"/>
  <c r="ES553" s="1"/>
  <c r="EI553"/>
  <c r="EJ553"/>
  <c r="EK553"/>
  <c r="EL553"/>
  <c r="EM553"/>
  <c r="EN553"/>
  <c r="EO553"/>
  <c r="EP553"/>
  <c r="EQ553"/>
  <c r="ER553"/>
  <c r="ET553"/>
  <c r="EE554"/>
  <c r="EF554"/>
  <c r="EG554"/>
  <c r="EH554"/>
  <c r="ES554" s="1"/>
  <c r="EI554"/>
  <c r="EJ554"/>
  <c r="EK554"/>
  <c r="EL554"/>
  <c r="EM554"/>
  <c r="EN554"/>
  <c r="EO554"/>
  <c r="EP554"/>
  <c r="EQ554"/>
  <c r="ER554"/>
  <c r="ET554"/>
  <c r="EE555"/>
  <c r="EF555"/>
  <c r="EG555"/>
  <c r="EB555" s="1"/>
  <c r="EH555"/>
  <c r="ES555" s="1"/>
  <c r="EI555"/>
  <c r="EJ555"/>
  <c r="EK555"/>
  <c r="EL555"/>
  <c r="EM555"/>
  <c r="EN555"/>
  <c r="EO555"/>
  <c r="EP555"/>
  <c r="EQ555"/>
  <c r="ER555"/>
  <c r="ET555"/>
  <c r="EE556"/>
  <c r="EF556"/>
  <c r="EG556"/>
  <c r="EH556"/>
  <c r="ES556" s="1"/>
  <c r="EI556"/>
  <c r="EJ556"/>
  <c r="EK556"/>
  <c r="EL556"/>
  <c r="EM556"/>
  <c r="EN556"/>
  <c r="EO556"/>
  <c r="EP556"/>
  <c r="EQ556"/>
  <c r="ER556"/>
  <c r="ET556"/>
  <c r="EE557"/>
  <c r="EF557"/>
  <c r="EG557"/>
  <c r="EH557"/>
  <c r="ES557" s="1"/>
  <c r="EI557"/>
  <c r="EJ557"/>
  <c r="EK557"/>
  <c r="EL557"/>
  <c r="EM557"/>
  <c r="EN557"/>
  <c r="EO557"/>
  <c r="EP557"/>
  <c r="EQ557"/>
  <c r="ER557"/>
  <c r="ET557"/>
  <c r="EE558"/>
  <c r="EF558"/>
  <c r="EG558"/>
  <c r="EH558"/>
  <c r="ES558" s="1"/>
  <c r="EI558"/>
  <c r="EJ558"/>
  <c r="EK558"/>
  <c r="EL558"/>
  <c r="EM558"/>
  <c r="EN558"/>
  <c r="EO558"/>
  <c r="EP558"/>
  <c r="EQ558"/>
  <c r="ER558"/>
  <c r="ET558"/>
  <c r="EE559"/>
  <c r="EF559"/>
  <c r="EG559"/>
  <c r="EB559" s="1"/>
  <c r="EH559"/>
  <c r="ES559" s="1"/>
  <c r="EI559"/>
  <c r="EJ559"/>
  <c r="EK559"/>
  <c r="EL559"/>
  <c r="EM559"/>
  <c r="EN559"/>
  <c r="EO559"/>
  <c r="EP559"/>
  <c r="EQ559"/>
  <c r="ER559"/>
  <c r="ET559"/>
  <c r="EE560"/>
  <c r="EF560"/>
  <c r="EG560"/>
  <c r="EH560"/>
  <c r="ES560" s="1"/>
  <c r="EI560"/>
  <c r="EJ560"/>
  <c r="EK560"/>
  <c r="EL560"/>
  <c r="EM560"/>
  <c r="EN560"/>
  <c r="EO560"/>
  <c r="EP560"/>
  <c r="EQ560"/>
  <c r="ER560"/>
  <c r="ET560"/>
  <c r="EE561"/>
  <c r="EF561"/>
  <c r="EG561"/>
  <c r="EH561"/>
  <c r="ES561" s="1"/>
  <c r="EI561"/>
  <c r="EJ561"/>
  <c r="EK561"/>
  <c r="EL561"/>
  <c r="EM561"/>
  <c r="EN561"/>
  <c r="EO561"/>
  <c r="EP561"/>
  <c r="EQ561"/>
  <c r="ER561"/>
  <c r="ET561"/>
  <c r="EE562"/>
  <c r="EF562"/>
  <c r="EG562"/>
  <c r="EH562"/>
  <c r="ES562" s="1"/>
  <c r="EI562"/>
  <c r="EJ562"/>
  <c r="EK562"/>
  <c r="EL562"/>
  <c r="EM562"/>
  <c r="EN562"/>
  <c r="EO562"/>
  <c r="EP562"/>
  <c r="EQ562"/>
  <c r="ER562"/>
  <c r="ET562"/>
  <c r="EE563"/>
  <c r="EF563"/>
  <c r="EG563"/>
  <c r="EB563" s="1"/>
  <c r="EH563"/>
  <c r="ES563" s="1"/>
  <c r="EI563"/>
  <c r="EJ563"/>
  <c r="EK563"/>
  <c r="EL563"/>
  <c r="EM563"/>
  <c r="EN563"/>
  <c r="EO563"/>
  <c r="EP563"/>
  <c r="EQ563"/>
  <c r="ER563"/>
  <c r="ET563"/>
  <c r="EE564"/>
  <c r="EF564"/>
  <c r="EG564"/>
  <c r="EH564"/>
  <c r="ES564" s="1"/>
  <c r="EI564"/>
  <c r="EJ564"/>
  <c r="EK564"/>
  <c r="EL564"/>
  <c r="EM564"/>
  <c r="EN564"/>
  <c r="EO564"/>
  <c r="EP564"/>
  <c r="EQ564"/>
  <c r="ER564"/>
  <c r="ET564"/>
  <c r="EE565"/>
  <c r="EF565"/>
  <c r="EG565"/>
  <c r="EH565"/>
  <c r="ES565" s="1"/>
  <c r="EI565"/>
  <c r="EJ565"/>
  <c r="EK565"/>
  <c r="EL565"/>
  <c r="EM565"/>
  <c r="EN565"/>
  <c r="EO565"/>
  <c r="EP565"/>
  <c r="EQ565"/>
  <c r="ER565"/>
  <c r="ET565"/>
  <c r="EE566"/>
  <c r="EF566"/>
  <c r="EG566"/>
  <c r="EH566"/>
  <c r="ES566" s="1"/>
  <c r="EI566"/>
  <c r="EJ566"/>
  <c r="EK566"/>
  <c r="EL566"/>
  <c r="EM566"/>
  <c r="EN566"/>
  <c r="EO566"/>
  <c r="EP566"/>
  <c r="EQ566"/>
  <c r="ER566"/>
  <c r="ET566"/>
  <c r="EE567"/>
  <c r="EF567"/>
  <c r="EG567"/>
  <c r="EB567" s="1"/>
  <c r="EH567"/>
  <c r="ES567" s="1"/>
  <c r="EI567"/>
  <c r="EJ567"/>
  <c r="EK567"/>
  <c r="EL567"/>
  <c r="EM567"/>
  <c r="EN567"/>
  <c r="EO567"/>
  <c r="EP567"/>
  <c r="EQ567"/>
  <c r="ER567"/>
  <c r="ET567"/>
  <c r="EE568"/>
  <c r="EF568"/>
  <c r="EG568"/>
  <c r="EH568"/>
  <c r="ES568" s="1"/>
  <c r="EI568"/>
  <c r="EJ568"/>
  <c r="EK568"/>
  <c r="EL568"/>
  <c r="EM568"/>
  <c r="EN568"/>
  <c r="EO568"/>
  <c r="EP568"/>
  <c r="EQ568"/>
  <c r="ER568"/>
  <c r="ET568"/>
  <c r="EE569"/>
  <c r="EF569"/>
  <c r="EG569"/>
  <c r="EH569"/>
  <c r="ES569" s="1"/>
  <c r="EI569"/>
  <c r="EJ569"/>
  <c r="EK569"/>
  <c r="EL569"/>
  <c r="EM569"/>
  <c r="EN569"/>
  <c r="EO569"/>
  <c r="EP569"/>
  <c r="EQ569"/>
  <c r="ER569"/>
  <c r="ET569"/>
  <c r="EE570"/>
  <c r="EF570"/>
  <c r="EG570"/>
  <c r="EH570"/>
  <c r="ES570" s="1"/>
  <c r="EI570"/>
  <c r="EJ570"/>
  <c r="EK570"/>
  <c r="EL570"/>
  <c r="EM570"/>
  <c r="EN570"/>
  <c r="EO570"/>
  <c r="EP570"/>
  <c r="EQ570"/>
  <c r="ER570"/>
  <c r="ET570"/>
  <c r="EE571"/>
  <c r="EF571"/>
  <c r="EG571"/>
  <c r="EB571" s="1"/>
  <c r="EH571"/>
  <c r="ES571" s="1"/>
  <c r="EI571"/>
  <c r="EJ571"/>
  <c r="EK571"/>
  <c r="EL571"/>
  <c r="EM571"/>
  <c r="EN571"/>
  <c r="EO571"/>
  <c r="EP571"/>
  <c r="EQ571"/>
  <c r="ER571"/>
  <c r="ET571"/>
  <c r="EE572"/>
  <c r="EF572"/>
  <c r="EG572"/>
  <c r="EH572"/>
  <c r="ES572" s="1"/>
  <c r="EI572"/>
  <c r="EJ572"/>
  <c r="EK572"/>
  <c r="EL572"/>
  <c r="EM572"/>
  <c r="EN572"/>
  <c r="EO572"/>
  <c r="EP572"/>
  <c r="EQ572"/>
  <c r="ER572"/>
  <c r="ET572"/>
  <c r="EE573"/>
  <c r="EF573"/>
  <c r="EG573"/>
  <c r="EH573"/>
  <c r="ES573" s="1"/>
  <c r="EI573"/>
  <c r="EJ573"/>
  <c r="EK573"/>
  <c r="EL573"/>
  <c r="EM573"/>
  <c r="EN573"/>
  <c r="EO573"/>
  <c r="EP573"/>
  <c r="EQ573"/>
  <c r="ER573"/>
  <c r="ET573"/>
  <c r="EE574"/>
  <c r="EF574"/>
  <c r="EG574"/>
  <c r="EH574"/>
  <c r="ES574" s="1"/>
  <c r="EI574"/>
  <c r="EJ574"/>
  <c r="EK574"/>
  <c r="EL574"/>
  <c r="EM574"/>
  <c r="EN574"/>
  <c r="EO574"/>
  <c r="EP574"/>
  <c r="EQ574"/>
  <c r="ER574"/>
  <c r="ET574"/>
  <c r="EE575"/>
  <c r="EF575"/>
  <c r="EG575"/>
  <c r="EB575" s="1"/>
  <c r="EH575"/>
  <c r="ES575" s="1"/>
  <c r="EI575"/>
  <c r="EJ575"/>
  <c r="EK575"/>
  <c r="EL575"/>
  <c r="EM575"/>
  <c r="EN575"/>
  <c r="EO575"/>
  <c r="EP575"/>
  <c r="EQ575"/>
  <c r="ER575"/>
  <c r="ET575"/>
  <c r="EE576"/>
  <c r="EF576"/>
  <c r="EG576"/>
  <c r="EH576"/>
  <c r="ES576" s="1"/>
  <c r="EI576"/>
  <c r="EJ576"/>
  <c r="EK576"/>
  <c r="EL576"/>
  <c r="EM576"/>
  <c r="EN576"/>
  <c r="EO576"/>
  <c r="EP576"/>
  <c r="EQ576"/>
  <c r="ER576"/>
  <c r="ET576"/>
  <c r="EE577"/>
  <c r="EF577"/>
  <c r="EG577"/>
  <c r="EH577"/>
  <c r="ES577" s="1"/>
  <c r="EI577"/>
  <c r="EJ577"/>
  <c r="EK577"/>
  <c r="EL577"/>
  <c r="EM577"/>
  <c r="EN577"/>
  <c r="EO577"/>
  <c r="EP577"/>
  <c r="EQ577"/>
  <c r="ER577"/>
  <c r="ET577"/>
  <c r="EE578"/>
  <c r="EF578"/>
  <c r="EG578"/>
  <c r="EH578"/>
  <c r="ES578" s="1"/>
  <c r="EI578"/>
  <c r="EJ578"/>
  <c r="EK578"/>
  <c r="EL578"/>
  <c r="EM578"/>
  <c r="EN578"/>
  <c r="EO578"/>
  <c r="EP578"/>
  <c r="EQ578"/>
  <c r="ER578"/>
  <c r="ET578"/>
  <c r="EE579"/>
  <c r="EF579"/>
  <c r="EG579"/>
  <c r="EB579" s="1"/>
  <c r="EH579"/>
  <c r="ES579" s="1"/>
  <c r="EI579"/>
  <c r="EJ579"/>
  <c r="EK579"/>
  <c r="EL579"/>
  <c r="EM579"/>
  <c r="EN579"/>
  <c r="EO579"/>
  <c r="EP579"/>
  <c r="EQ579"/>
  <c r="ER579"/>
  <c r="ET579"/>
  <c r="EE580"/>
  <c r="EF580"/>
  <c r="EG580"/>
  <c r="EH580"/>
  <c r="ES580" s="1"/>
  <c r="EI580"/>
  <c r="EJ580"/>
  <c r="EK580"/>
  <c r="EL580"/>
  <c r="EM580"/>
  <c r="EN580"/>
  <c r="EO580"/>
  <c r="EP580"/>
  <c r="EQ580"/>
  <c r="ER580"/>
  <c r="ET580"/>
  <c r="EE581"/>
  <c r="EF581"/>
  <c r="EG581"/>
  <c r="EH581"/>
  <c r="ES581" s="1"/>
  <c r="EI581"/>
  <c r="EJ581"/>
  <c r="EK581"/>
  <c r="EL581"/>
  <c r="EM581"/>
  <c r="EN581"/>
  <c r="EO581"/>
  <c r="EP581"/>
  <c r="EQ581"/>
  <c r="ER581"/>
  <c r="ET581"/>
  <c r="EE582"/>
  <c r="EF582"/>
  <c r="EG582"/>
  <c r="EH582"/>
  <c r="ES582" s="1"/>
  <c r="EI582"/>
  <c r="EJ582"/>
  <c r="EK582"/>
  <c r="EL582"/>
  <c r="EM582"/>
  <c r="EN582"/>
  <c r="EO582"/>
  <c r="EP582"/>
  <c r="EQ582"/>
  <c r="ER582"/>
  <c r="ET582"/>
  <c r="EE583"/>
  <c r="EF583"/>
  <c r="EG583"/>
  <c r="EB583" s="1"/>
  <c r="EH583"/>
  <c r="ES583" s="1"/>
  <c r="EI583"/>
  <c r="EJ583"/>
  <c r="EK583"/>
  <c r="EL583"/>
  <c r="EM583"/>
  <c r="EN583"/>
  <c r="EO583"/>
  <c r="EP583"/>
  <c r="EQ583"/>
  <c r="ER583"/>
  <c r="ET583"/>
  <c r="EE584"/>
  <c r="EF584"/>
  <c r="EG584"/>
  <c r="EH584"/>
  <c r="ES584" s="1"/>
  <c r="EI584"/>
  <c r="EJ584"/>
  <c r="EK584"/>
  <c r="EL584"/>
  <c r="EM584"/>
  <c r="EN584"/>
  <c r="EO584"/>
  <c r="EP584"/>
  <c r="EQ584"/>
  <c r="ER584"/>
  <c r="ET584"/>
  <c r="EE585"/>
  <c r="EF585"/>
  <c r="EG585"/>
  <c r="EH585"/>
  <c r="ES585" s="1"/>
  <c r="EI585"/>
  <c r="EJ585"/>
  <c r="EK585"/>
  <c r="EL585"/>
  <c r="EM585"/>
  <c r="EN585"/>
  <c r="EO585"/>
  <c r="EP585"/>
  <c r="EQ585"/>
  <c r="ER585"/>
  <c r="ET585"/>
  <c r="EE586"/>
  <c r="EF586"/>
  <c r="EG586"/>
  <c r="EH586"/>
  <c r="ES586" s="1"/>
  <c r="EI586"/>
  <c r="EJ586"/>
  <c r="EK586"/>
  <c r="EL586"/>
  <c r="EM586"/>
  <c r="EN586"/>
  <c r="EO586"/>
  <c r="EP586"/>
  <c r="EQ586"/>
  <c r="ER586"/>
  <c r="ET586"/>
  <c r="EE587"/>
  <c r="EF587"/>
  <c r="EG587"/>
  <c r="EB587" s="1"/>
  <c r="EH587"/>
  <c r="ES587" s="1"/>
  <c r="EI587"/>
  <c r="EJ587"/>
  <c r="EK587"/>
  <c r="EL587"/>
  <c r="EM587"/>
  <c r="EN587"/>
  <c r="EO587"/>
  <c r="EP587"/>
  <c r="EQ587"/>
  <c r="ER587"/>
  <c r="ET587"/>
  <c r="EE588"/>
  <c r="EF588"/>
  <c r="EG588"/>
  <c r="EH588"/>
  <c r="ES588" s="1"/>
  <c r="EI588"/>
  <c r="EJ588"/>
  <c r="EK588"/>
  <c r="EL588"/>
  <c r="EM588"/>
  <c r="EN588"/>
  <c r="EO588"/>
  <c r="EP588"/>
  <c r="EQ588"/>
  <c r="ER588"/>
  <c r="ET588"/>
  <c r="EE589"/>
  <c r="EF589"/>
  <c r="EG589"/>
  <c r="EH589"/>
  <c r="ES589" s="1"/>
  <c r="EI589"/>
  <c r="EJ589"/>
  <c r="EK589"/>
  <c r="EL589"/>
  <c r="EM589"/>
  <c r="EN589"/>
  <c r="EO589"/>
  <c r="EP589"/>
  <c r="EQ589"/>
  <c r="ER589"/>
  <c r="ET589"/>
  <c r="EE590"/>
  <c r="EF590"/>
  <c r="EG590"/>
  <c r="EH590"/>
  <c r="ES590" s="1"/>
  <c r="EI590"/>
  <c r="EJ590"/>
  <c r="EK590"/>
  <c r="EL590"/>
  <c r="EM590"/>
  <c r="EN590"/>
  <c r="EO590"/>
  <c r="EP590"/>
  <c r="EQ590"/>
  <c r="ER590"/>
  <c r="ET590"/>
  <c r="EE591"/>
  <c r="EF591"/>
  <c r="EG591"/>
  <c r="EB591" s="1"/>
  <c r="EH591"/>
  <c r="ES591" s="1"/>
  <c r="EI591"/>
  <c r="EJ591"/>
  <c r="EK591"/>
  <c r="EL591"/>
  <c r="EM591"/>
  <c r="EN591"/>
  <c r="EO591"/>
  <c r="EP591"/>
  <c r="EQ591"/>
  <c r="ER591"/>
  <c r="ET591"/>
  <c r="EE592"/>
  <c r="EF592"/>
  <c r="EG592"/>
  <c r="EH592"/>
  <c r="ES592" s="1"/>
  <c r="EI592"/>
  <c r="EJ592"/>
  <c r="EK592"/>
  <c r="EL592"/>
  <c r="EM592"/>
  <c r="EN592"/>
  <c r="EO592"/>
  <c r="EP592"/>
  <c r="EQ592"/>
  <c r="ER592"/>
  <c r="ET592"/>
  <c r="EE593"/>
  <c r="EF593"/>
  <c r="EG593"/>
  <c r="EH593"/>
  <c r="ES593" s="1"/>
  <c r="EI593"/>
  <c r="EJ593"/>
  <c r="EK593"/>
  <c r="EL593"/>
  <c r="EM593"/>
  <c r="EN593"/>
  <c r="EO593"/>
  <c r="EP593"/>
  <c r="EQ593"/>
  <c r="ER593"/>
  <c r="ET593"/>
  <c r="EE594"/>
  <c r="EF594"/>
  <c r="EG594"/>
  <c r="EH594"/>
  <c r="ES594" s="1"/>
  <c r="EI594"/>
  <c r="EJ594"/>
  <c r="EK594"/>
  <c r="EL594"/>
  <c r="EM594"/>
  <c r="EN594"/>
  <c r="EO594"/>
  <c r="EP594"/>
  <c r="EQ594"/>
  <c r="ER594"/>
  <c r="ET594"/>
  <c r="EE595"/>
  <c r="EF595"/>
  <c r="EG595"/>
  <c r="EB595" s="1"/>
  <c r="EH595"/>
  <c r="ES595" s="1"/>
  <c r="EI595"/>
  <c r="EJ595"/>
  <c r="EK595"/>
  <c r="EL595"/>
  <c r="EM595"/>
  <c r="EN595"/>
  <c r="EO595"/>
  <c r="EP595"/>
  <c r="EQ595"/>
  <c r="ER595"/>
  <c r="ET595"/>
  <c r="EE596"/>
  <c r="EF596"/>
  <c r="EG596"/>
  <c r="EH596"/>
  <c r="ES596" s="1"/>
  <c r="EI596"/>
  <c r="EJ596"/>
  <c r="EK596"/>
  <c r="EL596"/>
  <c r="EM596"/>
  <c r="EN596"/>
  <c r="EO596"/>
  <c r="EP596"/>
  <c r="EQ596"/>
  <c r="ER596"/>
  <c r="ET596"/>
  <c r="EE597"/>
  <c r="EF597"/>
  <c r="EG597"/>
  <c r="EH597"/>
  <c r="ES597" s="1"/>
  <c r="EI597"/>
  <c r="EJ597"/>
  <c r="EK597"/>
  <c r="EL597"/>
  <c r="EM597"/>
  <c r="EN597"/>
  <c r="EO597"/>
  <c r="EP597"/>
  <c r="EQ597"/>
  <c r="ER597"/>
  <c r="ET597"/>
  <c r="EE598"/>
  <c r="EF598"/>
  <c r="EG598"/>
  <c r="EH598"/>
  <c r="ES598" s="1"/>
  <c r="EI598"/>
  <c r="EJ598"/>
  <c r="EK598"/>
  <c r="EL598"/>
  <c r="EM598"/>
  <c r="EN598"/>
  <c r="EO598"/>
  <c r="EP598"/>
  <c r="EQ598"/>
  <c r="ER598"/>
  <c r="ET598"/>
  <c r="EE599"/>
  <c r="EF599"/>
  <c r="EG599"/>
  <c r="EB599" s="1"/>
  <c r="EH599"/>
  <c r="ES599" s="1"/>
  <c r="EI599"/>
  <c r="EJ599"/>
  <c r="EK599"/>
  <c r="EL599"/>
  <c r="EM599"/>
  <c r="EN599"/>
  <c r="EO599"/>
  <c r="EP599"/>
  <c r="EQ599"/>
  <c r="ER599"/>
  <c r="ET599"/>
  <c r="EE600"/>
  <c r="EF600"/>
  <c r="EG600"/>
  <c r="EH600"/>
  <c r="ES600" s="1"/>
  <c r="EI600"/>
  <c r="EJ600"/>
  <c r="EK600"/>
  <c r="EL600"/>
  <c r="EM600"/>
  <c r="EN600"/>
  <c r="EO600"/>
  <c r="EP600"/>
  <c r="EQ600"/>
  <c r="ER600"/>
  <c r="ET600"/>
  <c r="EE601"/>
  <c r="EF601"/>
  <c r="EG601"/>
  <c r="EH601"/>
  <c r="ES601" s="1"/>
  <c r="EI601"/>
  <c r="EJ601"/>
  <c r="EK601"/>
  <c r="EL601"/>
  <c r="EM601"/>
  <c r="EN601"/>
  <c r="EO601"/>
  <c r="EP601"/>
  <c r="EQ601"/>
  <c r="ER601"/>
  <c r="ET601"/>
  <c r="EE602"/>
  <c r="EF602"/>
  <c r="EG602"/>
  <c r="EH602"/>
  <c r="ES602" s="1"/>
  <c r="EI602"/>
  <c r="EJ602"/>
  <c r="EK602"/>
  <c r="EL602"/>
  <c r="EM602"/>
  <c r="EN602"/>
  <c r="EO602"/>
  <c r="EP602"/>
  <c r="EQ602"/>
  <c r="ER602"/>
  <c r="ET602"/>
  <c r="EE603"/>
  <c r="EF603"/>
  <c r="EG603"/>
  <c r="EB603" s="1"/>
  <c r="EH603"/>
  <c r="ES603" s="1"/>
  <c r="EI603"/>
  <c r="EJ603"/>
  <c r="EK603"/>
  <c r="EL603"/>
  <c r="EM603"/>
  <c r="EN603"/>
  <c r="EO603"/>
  <c r="EP603"/>
  <c r="EQ603"/>
  <c r="ER603"/>
  <c r="ET603"/>
  <c r="EE604"/>
  <c r="EF604"/>
  <c r="EG604"/>
  <c r="EH604"/>
  <c r="ES604" s="1"/>
  <c r="EI604"/>
  <c r="EJ604"/>
  <c r="EK604"/>
  <c r="EL604"/>
  <c r="EM604"/>
  <c r="EN604"/>
  <c r="EO604"/>
  <c r="EP604"/>
  <c r="EQ604"/>
  <c r="ER604"/>
  <c r="ET604"/>
  <c r="EE605"/>
  <c r="EF605"/>
  <c r="EG605"/>
  <c r="EH605"/>
  <c r="ES605" s="1"/>
  <c r="EI605"/>
  <c r="EJ605"/>
  <c r="EK605"/>
  <c r="EL605"/>
  <c r="EM605"/>
  <c r="EN605"/>
  <c r="EO605"/>
  <c r="EP605"/>
  <c r="EQ605"/>
  <c r="ER605"/>
  <c r="ET605"/>
  <c r="EE606"/>
  <c r="EF606"/>
  <c r="EG606"/>
  <c r="EH606"/>
  <c r="ES606" s="1"/>
  <c r="EI606"/>
  <c r="EJ606"/>
  <c r="EK606"/>
  <c r="EL606"/>
  <c r="EM606"/>
  <c r="EN606"/>
  <c r="EO606"/>
  <c r="EP606"/>
  <c r="EQ606"/>
  <c r="ER606"/>
  <c r="ET606"/>
  <c r="EE607"/>
  <c r="EF607"/>
  <c r="EG607"/>
  <c r="EB607" s="1"/>
  <c r="EH607"/>
  <c r="ES607" s="1"/>
  <c r="EI607"/>
  <c r="EJ607"/>
  <c r="EK607"/>
  <c r="EL607"/>
  <c r="EM607"/>
  <c r="EN607"/>
  <c r="EO607"/>
  <c r="EP607"/>
  <c r="EQ607"/>
  <c r="ER607"/>
  <c r="ET607"/>
  <c r="EE608"/>
  <c r="EF608"/>
  <c r="EG608"/>
  <c r="EH608"/>
  <c r="ES608" s="1"/>
  <c r="EI608"/>
  <c r="EJ608"/>
  <c r="EK608"/>
  <c r="EL608"/>
  <c r="EM608"/>
  <c r="EN608"/>
  <c r="EO608"/>
  <c r="EP608"/>
  <c r="EQ608"/>
  <c r="ER608"/>
  <c r="ET608"/>
  <c r="EE609"/>
  <c r="EF609"/>
  <c r="EG609"/>
  <c r="EH609"/>
  <c r="ES609" s="1"/>
  <c r="EI609"/>
  <c r="EJ609"/>
  <c r="EK609"/>
  <c r="EL609"/>
  <c r="EM609"/>
  <c r="EN609"/>
  <c r="EO609"/>
  <c r="EP609"/>
  <c r="EQ609"/>
  <c r="ER609"/>
  <c r="ET609"/>
  <c r="EE610"/>
  <c r="EF610"/>
  <c r="EG610"/>
  <c r="EH610"/>
  <c r="ES610" s="1"/>
  <c r="EI610"/>
  <c r="EJ610"/>
  <c r="EK610"/>
  <c r="EL610"/>
  <c r="EM610"/>
  <c r="EN610"/>
  <c r="EO610"/>
  <c r="EP610"/>
  <c r="EQ610"/>
  <c r="ER610"/>
  <c r="ET610"/>
  <c r="EE611"/>
  <c r="EF611"/>
  <c r="EG611"/>
  <c r="EB611" s="1"/>
  <c r="EH611"/>
  <c r="ES611" s="1"/>
  <c r="EI611"/>
  <c r="EJ611"/>
  <c r="EK611"/>
  <c r="EL611"/>
  <c r="EM611"/>
  <c r="EN611"/>
  <c r="EO611"/>
  <c r="EP611"/>
  <c r="EQ611"/>
  <c r="ER611"/>
  <c r="ET611"/>
  <c r="EE612"/>
  <c r="EF612"/>
  <c r="EG612"/>
  <c r="EH612"/>
  <c r="ES612" s="1"/>
  <c r="EI612"/>
  <c r="EJ612"/>
  <c r="EK612"/>
  <c r="EL612"/>
  <c r="EM612"/>
  <c r="EN612"/>
  <c r="EO612"/>
  <c r="EP612"/>
  <c r="EQ612"/>
  <c r="ER612"/>
  <c r="ET612"/>
  <c r="EE613"/>
  <c r="EF613"/>
  <c r="EG613"/>
  <c r="EH613"/>
  <c r="ES613" s="1"/>
  <c r="EI613"/>
  <c r="EJ613"/>
  <c r="EK613"/>
  <c r="EL613"/>
  <c r="EM613"/>
  <c r="EN613"/>
  <c r="EO613"/>
  <c r="EP613"/>
  <c r="EQ613"/>
  <c r="ER613"/>
  <c r="ET613"/>
  <c r="EE614"/>
  <c r="EF614"/>
  <c r="EG614"/>
  <c r="EH614"/>
  <c r="ES614" s="1"/>
  <c r="EI614"/>
  <c r="EJ614"/>
  <c r="EK614"/>
  <c r="EL614"/>
  <c r="EM614"/>
  <c r="EN614"/>
  <c r="EO614"/>
  <c r="EP614"/>
  <c r="EQ614"/>
  <c r="ER614"/>
  <c r="ET614"/>
  <c r="EE615"/>
  <c r="EF615"/>
  <c r="EG615"/>
  <c r="EB615" s="1"/>
  <c r="EH615"/>
  <c r="ES615" s="1"/>
  <c r="EI615"/>
  <c r="EJ615"/>
  <c r="EK615"/>
  <c r="EL615"/>
  <c r="EM615"/>
  <c r="EN615"/>
  <c r="EO615"/>
  <c r="EP615"/>
  <c r="EQ615"/>
  <c r="ER615"/>
  <c r="ET615"/>
  <c r="EE616"/>
  <c r="EF616"/>
  <c r="EG616"/>
  <c r="EH616"/>
  <c r="ES616" s="1"/>
  <c r="EI616"/>
  <c r="EJ616"/>
  <c r="EK616"/>
  <c r="EL616"/>
  <c r="EM616"/>
  <c r="EN616"/>
  <c r="EO616"/>
  <c r="EP616"/>
  <c r="EQ616"/>
  <c r="ER616"/>
  <c r="ET616"/>
  <c r="EE617"/>
  <c r="EF617"/>
  <c r="EG617"/>
  <c r="EH617"/>
  <c r="ES617" s="1"/>
  <c r="EI617"/>
  <c r="EJ617"/>
  <c r="EK617"/>
  <c r="EL617"/>
  <c r="EM617"/>
  <c r="EN617"/>
  <c r="EO617"/>
  <c r="EP617"/>
  <c r="EQ617"/>
  <c r="ER617"/>
  <c r="ET617"/>
  <c r="EE618"/>
  <c r="EF618"/>
  <c r="EG618"/>
  <c r="EH618"/>
  <c r="ES618" s="1"/>
  <c r="EI618"/>
  <c r="EJ618"/>
  <c r="EK618"/>
  <c r="EL618"/>
  <c r="EM618"/>
  <c r="EN618"/>
  <c r="EO618"/>
  <c r="EP618"/>
  <c r="EQ618"/>
  <c r="ER618"/>
  <c r="ET618"/>
  <c r="EE619"/>
  <c r="EF619"/>
  <c r="EG619"/>
  <c r="EB619" s="1"/>
  <c r="EH619"/>
  <c r="ES619" s="1"/>
  <c r="EI619"/>
  <c r="EJ619"/>
  <c r="EK619"/>
  <c r="EL619"/>
  <c r="EM619"/>
  <c r="EN619"/>
  <c r="EO619"/>
  <c r="EP619"/>
  <c r="EQ619"/>
  <c r="ER619"/>
  <c r="ET619"/>
  <c r="EE621"/>
  <c r="EF621"/>
  <c r="EG621"/>
  <c r="EH621"/>
  <c r="ES621" s="1"/>
  <c r="EI621"/>
  <c r="EJ621"/>
  <c r="EK621"/>
  <c r="EL621"/>
  <c r="EM621"/>
  <c r="EN621"/>
  <c r="EO621"/>
  <c r="EP621"/>
  <c r="EQ621"/>
  <c r="ER621"/>
  <c r="ET621"/>
  <c r="EE622"/>
  <c r="EF622"/>
  <c r="EG622"/>
  <c r="EH622"/>
  <c r="ES622" s="1"/>
  <c r="EI622"/>
  <c r="EJ622"/>
  <c r="EK622"/>
  <c r="EL622"/>
  <c r="EM622"/>
  <c r="EN622"/>
  <c r="EO622"/>
  <c r="EP622"/>
  <c r="EQ622"/>
  <c r="ER622"/>
  <c r="ET622"/>
  <c r="EE623"/>
  <c r="EF623"/>
  <c r="EG623"/>
  <c r="EH623"/>
  <c r="ES623" s="1"/>
  <c r="EI623"/>
  <c r="EJ623"/>
  <c r="EK623"/>
  <c r="EL623"/>
  <c r="EM623"/>
  <c r="EN623"/>
  <c r="EO623"/>
  <c r="EP623"/>
  <c r="EQ623"/>
  <c r="ER623"/>
  <c r="ET623"/>
  <c r="EE624"/>
  <c r="EF624"/>
  <c r="EG624"/>
  <c r="EB624" s="1"/>
  <c r="EH624"/>
  <c r="ES624" s="1"/>
  <c r="EI624"/>
  <c r="EJ624"/>
  <c r="EK624"/>
  <c r="EL624"/>
  <c r="EM624"/>
  <c r="EN624"/>
  <c r="EO624"/>
  <c r="EP624"/>
  <c r="EQ624"/>
  <c r="ER624"/>
  <c r="ET624"/>
  <c r="EE625"/>
  <c r="EF625"/>
  <c r="EG625"/>
  <c r="EH625"/>
  <c r="ES625" s="1"/>
  <c r="EI625"/>
  <c r="EJ625"/>
  <c r="EK625"/>
  <c r="EL625"/>
  <c r="EM625"/>
  <c r="EN625"/>
  <c r="EO625"/>
  <c r="EP625"/>
  <c r="EQ625"/>
  <c r="ER625"/>
  <c r="ET625"/>
  <c r="EE626"/>
  <c r="EF626"/>
  <c r="EG626"/>
  <c r="EH626"/>
  <c r="ES626" s="1"/>
  <c r="EI626"/>
  <c r="EJ626"/>
  <c r="EK626"/>
  <c r="EL626"/>
  <c r="EM626"/>
  <c r="EN626"/>
  <c r="EO626"/>
  <c r="EP626"/>
  <c r="EQ626"/>
  <c r="ER626"/>
  <c r="ET626"/>
  <c r="EE627"/>
  <c r="EF627"/>
  <c r="EG627"/>
  <c r="EH627"/>
  <c r="ES627" s="1"/>
  <c r="EI627"/>
  <c r="EJ627"/>
  <c r="EK627"/>
  <c r="EL627"/>
  <c r="EM627"/>
  <c r="EN627"/>
  <c r="EO627"/>
  <c r="EP627"/>
  <c r="EQ627"/>
  <c r="ER627"/>
  <c r="ET627"/>
  <c r="EE628"/>
  <c r="EF628"/>
  <c r="EG628"/>
  <c r="EB628" s="1"/>
  <c r="EH628"/>
  <c r="ES628" s="1"/>
  <c r="EI628"/>
  <c r="EJ628"/>
  <c r="EK628"/>
  <c r="EL628"/>
  <c r="EM628"/>
  <c r="EN628"/>
  <c r="EO628"/>
  <c r="EP628"/>
  <c r="EQ628"/>
  <c r="ER628"/>
  <c r="ET628"/>
  <c r="EE629"/>
  <c r="EF629"/>
  <c r="EG629"/>
  <c r="EH629"/>
  <c r="ES629" s="1"/>
  <c r="EI629"/>
  <c r="EJ629"/>
  <c r="EK629"/>
  <c r="EL629"/>
  <c r="EM629"/>
  <c r="EN629"/>
  <c r="EO629"/>
  <c r="EP629"/>
  <c r="EQ629"/>
  <c r="ER629"/>
  <c r="ET629"/>
  <c r="EE630"/>
  <c r="EF630"/>
  <c r="EG630"/>
  <c r="EH630"/>
  <c r="ES630" s="1"/>
  <c r="EI630"/>
  <c r="EJ630"/>
  <c r="EK630"/>
  <c r="EL630"/>
  <c r="EM630"/>
  <c r="EN630"/>
  <c r="EO630"/>
  <c r="EP630"/>
  <c r="EQ630"/>
  <c r="ER630"/>
  <c r="ET630"/>
  <c r="EE631"/>
  <c r="EF631"/>
  <c r="EG631"/>
  <c r="EH631"/>
  <c r="ES631" s="1"/>
  <c r="EI631"/>
  <c r="EJ631"/>
  <c r="EK631"/>
  <c r="EL631"/>
  <c r="EM631"/>
  <c r="EN631"/>
  <c r="EO631"/>
  <c r="EP631"/>
  <c r="EQ631"/>
  <c r="ER631"/>
  <c r="ET631"/>
  <c r="EE632"/>
  <c r="EF632"/>
  <c r="EG632"/>
  <c r="EB632" s="1"/>
  <c r="EH632"/>
  <c r="ES632" s="1"/>
  <c r="EI632"/>
  <c r="EJ632"/>
  <c r="EK632"/>
  <c r="EL632"/>
  <c r="EM632"/>
  <c r="EN632"/>
  <c r="EO632"/>
  <c r="EP632"/>
  <c r="EQ632"/>
  <c r="ER632"/>
  <c r="ET632"/>
  <c r="EE633"/>
  <c r="EF633"/>
  <c r="EG633"/>
  <c r="EH633"/>
  <c r="ES633" s="1"/>
  <c r="EI633"/>
  <c r="EJ633"/>
  <c r="EK633"/>
  <c r="EL633"/>
  <c r="EM633"/>
  <c r="EN633"/>
  <c r="EO633"/>
  <c r="EP633"/>
  <c r="EQ633"/>
  <c r="ER633"/>
  <c r="ET633"/>
  <c r="EE634"/>
  <c r="EF634"/>
  <c r="EG634"/>
  <c r="EH634"/>
  <c r="ES634" s="1"/>
  <c r="EI634"/>
  <c r="EJ634"/>
  <c r="EK634"/>
  <c r="EL634"/>
  <c r="EM634"/>
  <c r="EN634"/>
  <c r="EO634"/>
  <c r="EP634"/>
  <c r="EQ634"/>
  <c r="ER634"/>
  <c r="ET634"/>
  <c r="EE635"/>
  <c r="EF635"/>
  <c r="EG635"/>
  <c r="EH635"/>
  <c r="ES635" s="1"/>
  <c r="EI635"/>
  <c r="EJ635"/>
  <c r="EK635"/>
  <c r="EL635"/>
  <c r="EM635"/>
  <c r="EN635"/>
  <c r="EO635"/>
  <c r="EP635"/>
  <c r="EQ635"/>
  <c r="ER635"/>
  <c r="ET635"/>
  <c r="EE636"/>
  <c r="EF636"/>
  <c r="EG636"/>
  <c r="EB636" s="1"/>
  <c r="EH636"/>
  <c r="ES636" s="1"/>
  <c r="EI636"/>
  <c r="EJ636"/>
  <c r="EK636"/>
  <c r="EL636"/>
  <c r="EM636"/>
  <c r="EN636"/>
  <c r="EO636"/>
  <c r="EP636"/>
  <c r="EQ636"/>
  <c r="ER636"/>
  <c r="ET636"/>
  <c r="EE637"/>
  <c r="EF637"/>
  <c r="EG637"/>
  <c r="EH637"/>
  <c r="ES637" s="1"/>
  <c r="EI637"/>
  <c r="EJ637"/>
  <c r="EK637"/>
  <c r="EL637"/>
  <c r="EM637"/>
  <c r="EN637"/>
  <c r="EO637"/>
  <c r="EP637"/>
  <c r="EQ637"/>
  <c r="ER637"/>
  <c r="ET637"/>
  <c r="EE638"/>
  <c r="EF638"/>
  <c r="EG638"/>
  <c r="EH638"/>
  <c r="ES638" s="1"/>
  <c r="EI638"/>
  <c r="EJ638"/>
  <c r="EK638"/>
  <c r="EL638"/>
  <c r="EM638"/>
  <c r="EN638"/>
  <c r="EO638"/>
  <c r="EP638"/>
  <c r="EQ638"/>
  <c r="ER638"/>
  <c r="ET638"/>
  <c r="EE639"/>
  <c r="EF639"/>
  <c r="EG639"/>
  <c r="EH639"/>
  <c r="ES639" s="1"/>
  <c r="EI639"/>
  <c r="EJ639"/>
  <c r="EK639"/>
  <c r="EL639"/>
  <c r="EM639"/>
  <c r="EN639"/>
  <c r="EO639"/>
  <c r="EP639"/>
  <c r="EQ639"/>
  <c r="ER639"/>
  <c r="ET639"/>
  <c r="EE640"/>
  <c r="EF640"/>
  <c r="EG640"/>
  <c r="EB640" s="1"/>
  <c r="EH640"/>
  <c r="ES640" s="1"/>
  <c r="EI640"/>
  <c r="EJ640"/>
  <c r="EK640"/>
  <c r="EL640"/>
  <c r="EM640"/>
  <c r="EN640"/>
  <c r="EO640"/>
  <c r="EP640"/>
  <c r="EQ640"/>
  <c r="ER640"/>
  <c r="ET640"/>
  <c r="EE641"/>
  <c r="EF641"/>
  <c r="EG641"/>
  <c r="EH641"/>
  <c r="ES641" s="1"/>
  <c r="EI641"/>
  <c r="EJ641"/>
  <c r="EK641"/>
  <c r="EL641"/>
  <c r="EM641"/>
  <c r="EN641"/>
  <c r="EO641"/>
  <c r="EP641"/>
  <c r="EQ641"/>
  <c r="ER641"/>
  <c r="ET641"/>
  <c r="EE642"/>
  <c r="EF642"/>
  <c r="EG642"/>
  <c r="EH642"/>
  <c r="ES642" s="1"/>
  <c r="EI642"/>
  <c r="EJ642"/>
  <c r="EK642"/>
  <c r="EL642"/>
  <c r="EM642"/>
  <c r="EN642"/>
  <c r="EO642"/>
  <c r="EP642"/>
  <c r="EQ642"/>
  <c r="ER642"/>
  <c r="ET642"/>
  <c r="EE643"/>
  <c r="EF643"/>
  <c r="EG643"/>
  <c r="EH643"/>
  <c r="ES643" s="1"/>
  <c r="EI643"/>
  <c r="EJ643"/>
  <c r="EK643"/>
  <c r="EL643"/>
  <c r="EM643"/>
  <c r="EN643"/>
  <c r="EO643"/>
  <c r="EP643"/>
  <c r="EQ643"/>
  <c r="ER643"/>
  <c r="ET643"/>
  <c r="EE644"/>
  <c r="EF644"/>
  <c r="EG644"/>
  <c r="EB644" s="1"/>
  <c r="EH644"/>
  <c r="ES644" s="1"/>
  <c r="EI644"/>
  <c r="EJ644"/>
  <c r="EK644"/>
  <c r="EL644"/>
  <c r="EM644"/>
  <c r="EN644"/>
  <c r="EO644"/>
  <c r="EP644"/>
  <c r="EQ644"/>
  <c r="ER644"/>
  <c r="ET644"/>
  <c r="EE645"/>
  <c r="EF645"/>
  <c r="EG645"/>
  <c r="EH645"/>
  <c r="ES645" s="1"/>
  <c r="EI645"/>
  <c r="EJ645"/>
  <c r="EK645"/>
  <c r="EL645"/>
  <c r="EM645"/>
  <c r="EN645"/>
  <c r="EO645"/>
  <c r="EP645"/>
  <c r="EQ645"/>
  <c r="ER645"/>
  <c r="ET645"/>
  <c r="EE646"/>
  <c r="EF646"/>
  <c r="EG646"/>
  <c r="EH646"/>
  <c r="ES646" s="1"/>
  <c r="EI646"/>
  <c r="EJ646"/>
  <c r="EK646"/>
  <c r="EL646"/>
  <c r="EM646"/>
  <c r="EN646"/>
  <c r="EO646"/>
  <c r="EP646"/>
  <c r="EQ646"/>
  <c r="ER646"/>
  <c r="ET646"/>
  <c r="EE647"/>
  <c r="EF647"/>
  <c r="EG647"/>
  <c r="EH647"/>
  <c r="ES647" s="1"/>
  <c r="EI647"/>
  <c r="EJ647"/>
  <c r="EK647"/>
  <c r="EL647"/>
  <c r="EM647"/>
  <c r="EN647"/>
  <c r="EO647"/>
  <c r="EP647"/>
  <c r="EQ647"/>
  <c r="ER647"/>
  <c r="ET647"/>
  <c r="EE648"/>
  <c r="EF648"/>
  <c r="EG648"/>
  <c r="EB648" s="1"/>
  <c r="EH648"/>
  <c r="ES648" s="1"/>
  <c r="EI648"/>
  <c r="EJ648"/>
  <c r="EK648"/>
  <c r="EL648"/>
  <c r="EM648"/>
  <c r="EN648"/>
  <c r="EO648"/>
  <c r="EP648"/>
  <c r="EQ648"/>
  <c r="ER648"/>
  <c r="ET648"/>
  <c r="EE649"/>
  <c r="EF649"/>
  <c r="EG649"/>
  <c r="EH649"/>
  <c r="ES649" s="1"/>
  <c r="EI649"/>
  <c r="EJ649"/>
  <c r="EK649"/>
  <c r="EL649"/>
  <c r="EM649"/>
  <c r="EN649"/>
  <c r="EO649"/>
  <c r="EP649"/>
  <c r="EQ649"/>
  <c r="ER649"/>
  <c r="ET649"/>
  <c r="EE650"/>
  <c r="EF650"/>
  <c r="EG650"/>
  <c r="EH650"/>
  <c r="ES650" s="1"/>
  <c r="EI650"/>
  <c r="EJ650"/>
  <c r="EK650"/>
  <c r="EL650"/>
  <c r="EM650"/>
  <c r="EN650"/>
  <c r="EO650"/>
  <c r="EP650"/>
  <c r="EQ650"/>
  <c r="ER650"/>
  <c r="ET650"/>
  <c r="EE651"/>
  <c r="EF651"/>
  <c r="EG651"/>
  <c r="EH651"/>
  <c r="ES651" s="1"/>
  <c r="EI651"/>
  <c r="EJ651"/>
  <c r="EK651"/>
  <c r="EL651"/>
  <c r="EM651"/>
  <c r="EN651"/>
  <c r="EO651"/>
  <c r="EP651"/>
  <c r="EQ651"/>
  <c r="ER651"/>
  <c r="ET651"/>
  <c r="EE652"/>
  <c r="EF652"/>
  <c r="EG652"/>
  <c r="EB652" s="1"/>
  <c r="EH652"/>
  <c r="ES652" s="1"/>
  <c r="EI652"/>
  <c r="EJ652"/>
  <c r="EK652"/>
  <c r="EL652"/>
  <c r="EM652"/>
  <c r="EN652"/>
  <c r="EO652"/>
  <c r="EP652"/>
  <c r="EQ652"/>
  <c r="ER652"/>
  <c r="ET652"/>
  <c r="EE653"/>
  <c r="EF653"/>
  <c r="EG653"/>
  <c r="EH653"/>
  <c r="ES653" s="1"/>
  <c r="EI653"/>
  <c r="EJ653"/>
  <c r="EK653"/>
  <c r="EL653"/>
  <c r="EM653"/>
  <c r="EN653"/>
  <c r="EO653"/>
  <c r="EP653"/>
  <c r="EQ653"/>
  <c r="ER653"/>
  <c r="ET653"/>
  <c r="EE654"/>
  <c r="EF654"/>
  <c r="EG654"/>
  <c r="EH654"/>
  <c r="ES654" s="1"/>
  <c r="EI654"/>
  <c r="EJ654"/>
  <c r="EK654"/>
  <c r="EL654"/>
  <c r="EM654"/>
  <c r="EN654"/>
  <c r="EO654"/>
  <c r="EP654"/>
  <c r="EQ654"/>
  <c r="ER654"/>
  <c r="ET654"/>
  <c r="EE655"/>
  <c r="EF655"/>
  <c r="EG655"/>
  <c r="EH655"/>
  <c r="ES655" s="1"/>
  <c r="EI655"/>
  <c r="EJ655"/>
  <c r="EK655"/>
  <c r="EL655"/>
  <c r="EM655"/>
  <c r="EN655"/>
  <c r="EO655"/>
  <c r="EP655"/>
  <c r="EQ655"/>
  <c r="ER655"/>
  <c r="ET655"/>
  <c r="EE656"/>
  <c r="EF656"/>
  <c r="EG656"/>
  <c r="EB656" s="1"/>
  <c r="EH656"/>
  <c r="ES656" s="1"/>
  <c r="EI656"/>
  <c r="EJ656"/>
  <c r="EK656"/>
  <c r="EL656"/>
  <c r="EM656"/>
  <c r="EN656"/>
  <c r="EO656"/>
  <c r="EP656"/>
  <c r="EQ656"/>
  <c r="ER656"/>
  <c r="ET656"/>
  <c r="EE657"/>
  <c r="EF657"/>
  <c r="EG657"/>
  <c r="EH657"/>
  <c r="ES657" s="1"/>
  <c r="EI657"/>
  <c r="EJ657"/>
  <c r="EK657"/>
  <c r="EL657"/>
  <c r="EM657"/>
  <c r="EN657"/>
  <c r="EO657"/>
  <c r="EP657"/>
  <c r="EQ657"/>
  <c r="ER657"/>
  <c r="ET657"/>
  <c r="EE658"/>
  <c r="EF658"/>
  <c r="EG658"/>
  <c r="EH658"/>
  <c r="ES658" s="1"/>
  <c r="EI658"/>
  <c r="EJ658"/>
  <c r="EK658"/>
  <c r="EL658"/>
  <c r="EM658"/>
  <c r="EN658"/>
  <c r="EO658"/>
  <c r="EP658"/>
  <c r="EQ658"/>
  <c r="ER658"/>
  <c r="ET658"/>
  <c r="EE659"/>
  <c r="EF659"/>
  <c r="EG659"/>
  <c r="EH659"/>
  <c r="ES659" s="1"/>
  <c r="EI659"/>
  <c r="EJ659"/>
  <c r="EK659"/>
  <c r="EL659"/>
  <c r="EM659"/>
  <c r="EN659"/>
  <c r="EO659"/>
  <c r="EP659"/>
  <c r="EQ659"/>
  <c r="ER659"/>
  <c r="ET659"/>
  <c r="EE660"/>
  <c r="EF660"/>
  <c r="EG660"/>
  <c r="EB660" s="1"/>
  <c r="EH660"/>
  <c r="ES660" s="1"/>
  <c r="EI660"/>
  <c r="EJ660"/>
  <c r="EK660"/>
  <c r="EL660"/>
  <c r="EM660"/>
  <c r="EN660"/>
  <c r="EO660"/>
  <c r="EP660"/>
  <c r="EQ660"/>
  <c r="ER660"/>
  <c r="ET660"/>
  <c r="EE661"/>
  <c r="EF661"/>
  <c r="EG661"/>
  <c r="EH661"/>
  <c r="ES661" s="1"/>
  <c r="EI661"/>
  <c r="EJ661"/>
  <c r="EK661"/>
  <c r="EL661"/>
  <c r="EM661"/>
  <c r="EN661"/>
  <c r="EO661"/>
  <c r="EP661"/>
  <c r="EQ661"/>
  <c r="ER661"/>
  <c r="ET661"/>
  <c r="EE662"/>
  <c r="EF662"/>
  <c r="EG662"/>
  <c r="EH662"/>
  <c r="ES662" s="1"/>
  <c r="EI662"/>
  <c r="EJ662"/>
  <c r="EK662"/>
  <c r="EL662"/>
  <c r="EM662"/>
  <c r="EN662"/>
  <c r="EO662"/>
  <c r="EP662"/>
  <c r="EQ662"/>
  <c r="ER662"/>
  <c r="ET662"/>
  <c r="EE663"/>
  <c r="EF663"/>
  <c r="EG663"/>
  <c r="EH663"/>
  <c r="ES663" s="1"/>
  <c r="EI663"/>
  <c r="EJ663"/>
  <c r="EK663"/>
  <c r="EL663"/>
  <c r="EM663"/>
  <c r="EN663"/>
  <c r="EO663"/>
  <c r="EP663"/>
  <c r="EQ663"/>
  <c r="ER663"/>
  <c r="ET663"/>
  <c r="EE664"/>
  <c r="EF664"/>
  <c r="EG664"/>
  <c r="EB664" s="1"/>
  <c r="EH664"/>
  <c r="ES664" s="1"/>
  <c r="EI664"/>
  <c r="EJ664"/>
  <c r="EK664"/>
  <c r="EL664"/>
  <c r="EM664"/>
  <c r="EN664"/>
  <c r="EO664"/>
  <c r="EP664"/>
  <c r="EQ664"/>
  <c r="ER664"/>
  <c r="ET664"/>
  <c r="EE665"/>
  <c r="EF665"/>
  <c r="EG665"/>
  <c r="EH665"/>
  <c r="ES665" s="1"/>
  <c r="EI665"/>
  <c r="EJ665"/>
  <c r="EK665"/>
  <c r="EL665"/>
  <c r="EM665"/>
  <c r="EN665"/>
  <c r="EO665"/>
  <c r="EP665"/>
  <c r="EQ665"/>
  <c r="ER665"/>
  <c r="ET665"/>
  <c r="EE666"/>
  <c r="EF666"/>
  <c r="EG666"/>
  <c r="EH666"/>
  <c r="ES666" s="1"/>
  <c r="EI666"/>
  <c r="EJ666"/>
  <c r="EK666"/>
  <c r="EL666"/>
  <c r="EM666"/>
  <c r="EN666"/>
  <c r="EO666"/>
  <c r="EP666"/>
  <c r="EQ666"/>
  <c r="ER666"/>
  <c r="ET666"/>
  <c r="EE667"/>
  <c r="EF667"/>
  <c r="EG667"/>
  <c r="EH667"/>
  <c r="ES667" s="1"/>
  <c r="EI667"/>
  <c r="EJ667"/>
  <c r="EK667"/>
  <c r="EL667"/>
  <c r="EM667"/>
  <c r="EN667"/>
  <c r="EO667"/>
  <c r="EP667"/>
  <c r="EQ667"/>
  <c r="ER667"/>
  <c r="ET667"/>
  <c r="EE668"/>
  <c r="EF668"/>
  <c r="EG668"/>
  <c r="EB668" s="1"/>
  <c r="EH668"/>
  <c r="ES668" s="1"/>
  <c r="EI668"/>
  <c r="EJ668"/>
  <c r="EK668"/>
  <c r="EL668"/>
  <c r="EM668"/>
  <c r="EN668"/>
  <c r="EO668"/>
  <c r="EP668"/>
  <c r="EQ668"/>
  <c r="ER668"/>
  <c r="ET668"/>
  <c r="EE669"/>
  <c r="EF669"/>
  <c r="EG669"/>
  <c r="EH669"/>
  <c r="ES669" s="1"/>
  <c r="EI669"/>
  <c r="EJ669"/>
  <c r="EK669"/>
  <c r="EL669"/>
  <c r="EM669"/>
  <c r="EN669"/>
  <c r="EO669"/>
  <c r="EP669"/>
  <c r="EQ669"/>
  <c r="ER669"/>
  <c r="ET669"/>
  <c r="EE670"/>
  <c r="EF670"/>
  <c r="EG670"/>
  <c r="EH670"/>
  <c r="ES670" s="1"/>
  <c r="EI670"/>
  <c r="EJ670"/>
  <c r="EK670"/>
  <c r="EL670"/>
  <c r="EM670"/>
  <c r="EN670"/>
  <c r="EO670"/>
  <c r="EP670"/>
  <c r="EQ670"/>
  <c r="ER670"/>
  <c r="ET670"/>
  <c r="EE671"/>
  <c r="EF671"/>
  <c r="EG671"/>
  <c r="EH671"/>
  <c r="ES671" s="1"/>
  <c r="EI671"/>
  <c r="EJ671"/>
  <c r="EK671"/>
  <c r="EL671"/>
  <c r="EM671"/>
  <c r="EN671"/>
  <c r="EO671"/>
  <c r="EP671"/>
  <c r="EQ671"/>
  <c r="ER671"/>
  <c r="ET671"/>
  <c r="EE672"/>
  <c r="EF672"/>
  <c r="EG672"/>
  <c r="EB672" s="1"/>
  <c r="EH672"/>
  <c r="ES672" s="1"/>
  <c r="EI672"/>
  <c r="EJ672"/>
  <c r="EK672"/>
  <c r="EL672"/>
  <c r="EM672"/>
  <c r="EN672"/>
  <c r="EO672"/>
  <c r="EP672"/>
  <c r="EQ672"/>
  <c r="ER672"/>
  <c r="ET672"/>
  <c r="EE673"/>
  <c r="EF673"/>
  <c r="EG673"/>
  <c r="EH673"/>
  <c r="ES673" s="1"/>
  <c r="EI673"/>
  <c r="EJ673"/>
  <c r="EK673"/>
  <c r="EL673"/>
  <c r="EM673"/>
  <c r="EN673"/>
  <c r="EO673"/>
  <c r="EP673"/>
  <c r="EQ673"/>
  <c r="ER673"/>
  <c r="ET673"/>
  <c r="EE674"/>
  <c r="EF674"/>
  <c r="EG674"/>
  <c r="EH674"/>
  <c r="ES674" s="1"/>
  <c r="EI674"/>
  <c r="EJ674"/>
  <c r="EK674"/>
  <c r="EL674"/>
  <c r="EM674"/>
  <c r="EN674"/>
  <c r="EO674"/>
  <c r="EP674"/>
  <c r="EQ674"/>
  <c r="ER674"/>
  <c r="ET674"/>
  <c r="EE675"/>
  <c r="EF675"/>
  <c r="EG675"/>
  <c r="EH675"/>
  <c r="ES675" s="1"/>
  <c r="EI675"/>
  <c r="EJ675"/>
  <c r="EK675"/>
  <c r="EL675"/>
  <c r="EM675"/>
  <c r="EN675"/>
  <c r="EO675"/>
  <c r="EP675"/>
  <c r="EQ675"/>
  <c r="ER675"/>
  <c r="ET675"/>
  <c r="EE676"/>
  <c r="EF676"/>
  <c r="EG676"/>
  <c r="EB676" s="1"/>
  <c r="EH676"/>
  <c r="ES676" s="1"/>
  <c r="EI676"/>
  <c r="EJ676"/>
  <c r="EK676"/>
  <c r="EL676"/>
  <c r="EM676"/>
  <c r="EN676"/>
  <c r="EO676"/>
  <c r="EP676"/>
  <c r="EQ676"/>
  <c r="ER676"/>
  <c r="ET676"/>
  <c r="EE677"/>
  <c r="EF677"/>
  <c r="EG677"/>
  <c r="EH677"/>
  <c r="ES677" s="1"/>
  <c r="EI677"/>
  <c r="EJ677"/>
  <c r="EK677"/>
  <c r="EL677"/>
  <c r="EM677"/>
  <c r="EN677"/>
  <c r="EO677"/>
  <c r="EP677"/>
  <c r="EQ677"/>
  <c r="ER677"/>
  <c r="ET677"/>
  <c r="EE678"/>
  <c r="EF678"/>
  <c r="EG678"/>
  <c r="EH678"/>
  <c r="ES678" s="1"/>
  <c r="EI678"/>
  <c r="EJ678"/>
  <c r="EK678"/>
  <c r="EL678"/>
  <c r="EM678"/>
  <c r="EN678"/>
  <c r="EO678"/>
  <c r="EP678"/>
  <c r="EQ678"/>
  <c r="ER678"/>
  <c r="ET678"/>
  <c r="EE679"/>
  <c r="EF679"/>
  <c r="EG679"/>
  <c r="EH679"/>
  <c r="ES679" s="1"/>
  <c r="EI679"/>
  <c r="EJ679"/>
  <c r="EK679"/>
  <c r="EL679"/>
  <c r="EM679"/>
  <c r="EN679"/>
  <c r="EO679"/>
  <c r="EP679"/>
  <c r="EQ679"/>
  <c r="ER679"/>
  <c r="ET679"/>
  <c r="EE680"/>
  <c r="EF680"/>
  <c r="EG680"/>
  <c r="EB680" s="1"/>
  <c r="EH680"/>
  <c r="ES680" s="1"/>
  <c r="EI680"/>
  <c r="EJ680"/>
  <c r="EK680"/>
  <c r="EL680"/>
  <c r="EM680"/>
  <c r="EN680"/>
  <c r="EO680"/>
  <c r="EP680"/>
  <c r="EQ680"/>
  <c r="ER680"/>
  <c r="ET680"/>
  <c r="EE681"/>
  <c r="EF681"/>
  <c r="EG681"/>
  <c r="EH681"/>
  <c r="ES681" s="1"/>
  <c r="EI681"/>
  <c r="EJ681"/>
  <c r="EK681"/>
  <c r="EL681"/>
  <c r="EM681"/>
  <c r="EN681"/>
  <c r="EO681"/>
  <c r="EP681"/>
  <c r="EQ681"/>
  <c r="ER681"/>
  <c r="ET681"/>
  <c r="EE682"/>
  <c r="EF682"/>
  <c r="EG682"/>
  <c r="EH682"/>
  <c r="ES682" s="1"/>
  <c r="EI682"/>
  <c r="EJ682"/>
  <c r="EK682"/>
  <c r="EL682"/>
  <c r="EM682"/>
  <c r="EN682"/>
  <c r="EO682"/>
  <c r="EP682"/>
  <c r="EQ682"/>
  <c r="ER682"/>
  <c r="ET682"/>
  <c r="EE683"/>
  <c r="EF683"/>
  <c r="EG683"/>
  <c r="EH683"/>
  <c r="ES683" s="1"/>
  <c r="EI683"/>
  <c r="EJ683"/>
  <c r="EK683"/>
  <c r="EL683"/>
  <c r="EM683"/>
  <c r="EN683"/>
  <c r="EO683"/>
  <c r="EP683"/>
  <c r="EQ683"/>
  <c r="ER683"/>
  <c r="ET683"/>
  <c r="EE684"/>
  <c r="EF684"/>
  <c r="EG684"/>
  <c r="EB684" s="1"/>
  <c r="EH684"/>
  <c r="ES684" s="1"/>
  <c r="EI684"/>
  <c r="EJ684"/>
  <c r="EK684"/>
  <c r="EL684"/>
  <c r="EM684"/>
  <c r="EN684"/>
  <c r="EO684"/>
  <c r="EP684"/>
  <c r="EQ684"/>
  <c r="ER684"/>
  <c r="ET684"/>
  <c r="EE685"/>
  <c r="EF685"/>
  <c r="EG685"/>
  <c r="EH685"/>
  <c r="ES685" s="1"/>
  <c r="EI685"/>
  <c r="EJ685"/>
  <c r="EK685"/>
  <c r="EL685"/>
  <c r="EM685"/>
  <c r="EN685"/>
  <c r="EO685"/>
  <c r="EP685"/>
  <c r="EQ685"/>
  <c r="ER685"/>
  <c r="ET685"/>
  <c r="EE686"/>
  <c r="EF686"/>
  <c r="EG686"/>
  <c r="EH686"/>
  <c r="ES686" s="1"/>
  <c r="EI686"/>
  <c r="EJ686"/>
  <c r="EK686"/>
  <c r="EL686"/>
  <c r="EM686"/>
  <c r="EN686"/>
  <c r="EO686"/>
  <c r="EP686"/>
  <c r="EQ686"/>
  <c r="ER686"/>
  <c r="ET686"/>
  <c r="EE687"/>
  <c r="EF687"/>
  <c r="EG687"/>
  <c r="EH687"/>
  <c r="ES687" s="1"/>
  <c r="EI687"/>
  <c r="EJ687"/>
  <c r="EK687"/>
  <c r="EL687"/>
  <c r="EM687"/>
  <c r="EN687"/>
  <c r="EO687"/>
  <c r="EP687"/>
  <c r="EQ687"/>
  <c r="ER687"/>
  <c r="ET687"/>
  <c r="EE688"/>
  <c r="EF688"/>
  <c r="EG688"/>
  <c r="EB688" s="1"/>
  <c r="EH688"/>
  <c r="ES688" s="1"/>
  <c r="EI688"/>
  <c r="EJ688"/>
  <c r="EK688"/>
  <c r="EL688"/>
  <c r="EM688"/>
  <c r="EN688"/>
  <c r="EO688"/>
  <c r="EP688"/>
  <c r="EQ688"/>
  <c r="ER688"/>
  <c r="ET688"/>
  <c r="EE689"/>
  <c r="EF689"/>
  <c r="EG689"/>
  <c r="EH689"/>
  <c r="ES689" s="1"/>
  <c r="EI689"/>
  <c r="EJ689"/>
  <c r="EK689"/>
  <c r="EL689"/>
  <c r="EM689"/>
  <c r="EN689"/>
  <c r="EO689"/>
  <c r="EP689"/>
  <c r="EQ689"/>
  <c r="ER689"/>
  <c r="ET689"/>
  <c r="EE690"/>
  <c r="EF690"/>
  <c r="EG690"/>
  <c r="EH690"/>
  <c r="ES690" s="1"/>
  <c r="EI690"/>
  <c r="EJ690"/>
  <c r="EK690"/>
  <c r="EL690"/>
  <c r="EM690"/>
  <c r="EN690"/>
  <c r="EO690"/>
  <c r="EP690"/>
  <c r="EQ690"/>
  <c r="ER690"/>
  <c r="ET690"/>
  <c r="EE691"/>
  <c r="EF691"/>
  <c r="EG691"/>
  <c r="EH691"/>
  <c r="ES691" s="1"/>
  <c r="EI691"/>
  <c r="EJ691"/>
  <c r="EK691"/>
  <c r="EL691"/>
  <c r="EM691"/>
  <c r="EN691"/>
  <c r="EO691"/>
  <c r="EP691"/>
  <c r="EQ691"/>
  <c r="ER691"/>
  <c r="ET691"/>
  <c r="EE692"/>
  <c r="EF692"/>
  <c r="EG692"/>
  <c r="EB692" s="1"/>
  <c r="EH692"/>
  <c r="ES692" s="1"/>
  <c r="EI692"/>
  <c r="EJ692"/>
  <c r="EK692"/>
  <c r="EL692"/>
  <c r="EM692"/>
  <c r="EN692"/>
  <c r="EO692"/>
  <c r="EP692"/>
  <c r="EQ692"/>
  <c r="ER692"/>
  <c r="ET692"/>
  <c r="EE693"/>
  <c r="EF693"/>
  <c r="EG693"/>
  <c r="EH693"/>
  <c r="ES693" s="1"/>
  <c r="EI693"/>
  <c r="EJ693"/>
  <c r="EK693"/>
  <c r="EL693"/>
  <c r="EM693"/>
  <c r="EN693"/>
  <c r="EO693"/>
  <c r="EP693"/>
  <c r="EQ693"/>
  <c r="ER693"/>
  <c r="ET693"/>
  <c r="EE694"/>
  <c r="EF694"/>
  <c r="EG694"/>
  <c r="EH694"/>
  <c r="ES694" s="1"/>
  <c r="EI694"/>
  <c r="EJ694"/>
  <c r="EK694"/>
  <c r="EL694"/>
  <c r="EM694"/>
  <c r="EN694"/>
  <c r="EO694"/>
  <c r="EP694"/>
  <c r="EQ694"/>
  <c r="ER694"/>
  <c r="ET694"/>
  <c r="EE695"/>
  <c r="EF695"/>
  <c r="EG695"/>
  <c r="EH695"/>
  <c r="ES695" s="1"/>
  <c r="EI695"/>
  <c r="EJ695"/>
  <c r="EK695"/>
  <c r="EL695"/>
  <c r="EM695"/>
  <c r="EN695"/>
  <c r="EO695"/>
  <c r="EP695"/>
  <c r="EQ695"/>
  <c r="ER695"/>
  <c r="ET695"/>
  <c r="EE696"/>
  <c r="EF696"/>
  <c r="EG696"/>
  <c r="EB696" s="1"/>
  <c r="EH696"/>
  <c r="ES696" s="1"/>
  <c r="EI696"/>
  <c r="EJ696"/>
  <c r="EK696"/>
  <c r="EL696"/>
  <c r="EM696"/>
  <c r="EN696"/>
  <c r="EO696"/>
  <c r="EP696"/>
  <c r="EQ696"/>
  <c r="ER696"/>
  <c r="ET696"/>
  <c r="EE697"/>
  <c r="EF697"/>
  <c r="EG697"/>
  <c r="EH697"/>
  <c r="ES697" s="1"/>
  <c r="EI697"/>
  <c r="EJ697"/>
  <c r="EK697"/>
  <c r="EL697"/>
  <c r="EM697"/>
  <c r="EN697"/>
  <c r="EO697"/>
  <c r="EP697"/>
  <c r="EQ697"/>
  <c r="ER697"/>
  <c r="ET697"/>
  <c r="EE698"/>
  <c r="EF698"/>
  <c r="EG698"/>
  <c r="EH698"/>
  <c r="ES698" s="1"/>
  <c r="EI698"/>
  <c r="EJ698"/>
  <c r="EK698"/>
  <c r="EL698"/>
  <c r="EM698"/>
  <c r="EN698"/>
  <c r="EO698"/>
  <c r="EP698"/>
  <c r="EQ698"/>
  <c r="ER698"/>
  <c r="ET698"/>
  <c r="EE699"/>
  <c r="EF699"/>
  <c r="EG699"/>
  <c r="EH699"/>
  <c r="ES699" s="1"/>
  <c r="EI699"/>
  <c r="EJ699"/>
  <c r="EK699"/>
  <c r="EL699"/>
  <c r="EM699"/>
  <c r="EN699"/>
  <c r="EO699"/>
  <c r="EP699"/>
  <c r="EQ699"/>
  <c r="ER699"/>
  <c r="ET699"/>
  <c r="EE700"/>
  <c r="EF700"/>
  <c r="EG700"/>
  <c r="EB700" s="1"/>
  <c r="EH700"/>
  <c r="ES700" s="1"/>
  <c r="EI700"/>
  <c r="EJ700"/>
  <c r="EK700"/>
  <c r="EL700"/>
  <c r="EM700"/>
  <c r="EN700"/>
  <c r="EO700"/>
  <c r="EP700"/>
  <c r="EQ700"/>
  <c r="ER700"/>
  <c r="ET700"/>
  <c r="EE701"/>
  <c r="EF701"/>
  <c r="EG701"/>
  <c r="EH701"/>
  <c r="ES701" s="1"/>
  <c r="EI701"/>
  <c r="EJ701"/>
  <c r="EK701"/>
  <c r="EL701"/>
  <c r="EM701"/>
  <c r="EN701"/>
  <c r="EO701"/>
  <c r="EP701"/>
  <c r="EQ701"/>
  <c r="ER701"/>
  <c r="ET701"/>
  <c r="EE702"/>
  <c r="EF702"/>
  <c r="EG702"/>
  <c r="EH702"/>
  <c r="ES702" s="1"/>
  <c r="EI702"/>
  <c r="EJ702"/>
  <c r="EK702"/>
  <c r="EL702"/>
  <c r="EM702"/>
  <c r="EN702"/>
  <c r="EO702"/>
  <c r="EP702"/>
  <c r="EQ702"/>
  <c r="ER702"/>
  <c r="ET702"/>
  <c r="EE703"/>
  <c r="EF703"/>
  <c r="EG703"/>
  <c r="EH703"/>
  <c r="ES703" s="1"/>
  <c r="EI703"/>
  <c r="EJ703"/>
  <c r="EK703"/>
  <c r="EL703"/>
  <c r="EM703"/>
  <c r="EN703"/>
  <c r="EO703"/>
  <c r="EP703"/>
  <c r="EQ703"/>
  <c r="ER703"/>
  <c r="ET703"/>
  <c r="EE704"/>
  <c r="EF704"/>
  <c r="EG704"/>
  <c r="EB704" s="1"/>
  <c r="EH704"/>
  <c r="ES704" s="1"/>
  <c r="EI704"/>
  <c r="EJ704"/>
  <c r="EK704"/>
  <c r="EL704"/>
  <c r="EM704"/>
  <c r="EN704"/>
  <c r="EO704"/>
  <c r="EP704"/>
  <c r="EQ704"/>
  <c r="ER704"/>
  <c r="ET704"/>
  <c r="EE705"/>
  <c r="EF705"/>
  <c r="EG705"/>
  <c r="EH705"/>
  <c r="ES705" s="1"/>
  <c r="EI705"/>
  <c r="EJ705"/>
  <c r="EK705"/>
  <c r="EL705"/>
  <c r="EM705"/>
  <c r="EN705"/>
  <c r="EO705"/>
  <c r="EP705"/>
  <c r="EQ705"/>
  <c r="ER705"/>
  <c r="ET705"/>
  <c r="EE706"/>
  <c r="EF706"/>
  <c r="EG706"/>
  <c r="EH706"/>
  <c r="ES706" s="1"/>
  <c r="EI706"/>
  <c r="EJ706"/>
  <c r="EK706"/>
  <c r="EL706"/>
  <c r="EM706"/>
  <c r="EN706"/>
  <c r="EO706"/>
  <c r="EP706"/>
  <c r="EQ706"/>
  <c r="ER706"/>
  <c r="ET706"/>
  <c r="EE707"/>
  <c r="EF707"/>
  <c r="EG707"/>
  <c r="EH707"/>
  <c r="ES707" s="1"/>
  <c r="EI707"/>
  <c r="EJ707"/>
  <c r="EK707"/>
  <c r="EL707"/>
  <c r="EM707"/>
  <c r="EN707"/>
  <c r="EO707"/>
  <c r="EP707"/>
  <c r="EQ707"/>
  <c r="ER707"/>
  <c r="ET707"/>
  <c r="EE708"/>
  <c r="EF708"/>
  <c r="EG708"/>
  <c r="EB708" s="1"/>
  <c r="EH708"/>
  <c r="ES708" s="1"/>
  <c r="EI708"/>
  <c r="EJ708"/>
  <c r="EK708"/>
  <c r="EL708"/>
  <c r="EM708"/>
  <c r="EN708"/>
  <c r="EO708"/>
  <c r="EP708"/>
  <c r="EQ708"/>
  <c r="ER708"/>
  <c r="ET708"/>
  <c r="EE709"/>
  <c r="EF709"/>
  <c r="EG709"/>
  <c r="EH709"/>
  <c r="ES709" s="1"/>
  <c r="EI709"/>
  <c r="EJ709"/>
  <c r="EK709"/>
  <c r="EL709"/>
  <c r="EM709"/>
  <c r="EN709"/>
  <c r="EO709"/>
  <c r="EP709"/>
  <c r="EQ709"/>
  <c r="ER709"/>
  <c r="ET709"/>
  <c r="EE710"/>
  <c r="EF710"/>
  <c r="EG710"/>
  <c r="EH710"/>
  <c r="ES710" s="1"/>
  <c r="EI710"/>
  <c r="EJ710"/>
  <c r="EK710"/>
  <c r="EL710"/>
  <c r="EM710"/>
  <c r="EN710"/>
  <c r="EO710"/>
  <c r="EP710"/>
  <c r="EQ710"/>
  <c r="ER710"/>
  <c r="ET710"/>
  <c r="EE711"/>
  <c r="EF711"/>
  <c r="EG711"/>
  <c r="EH711"/>
  <c r="ES711" s="1"/>
  <c r="EI711"/>
  <c r="EJ711"/>
  <c r="EK711"/>
  <c r="EL711"/>
  <c r="EM711"/>
  <c r="EN711"/>
  <c r="EO711"/>
  <c r="EP711"/>
  <c r="EQ711"/>
  <c r="ER711"/>
  <c r="ET711"/>
  <c r="EE712"/>
  <c r="EF712"/>
  <c r="EG712"/>
  <c r="EB712" s="1"/>
  <c r="EH712"/>
  <c r="ES712" s="1"/>
  <c r="EI712"/>
  <c r="EJ712"/>
  <c r="EK712"/>
  <c r="EL712"/>
  <c r="EM712"/>
  <c r="EN712"/>
  <c r="EO712"/>
  <c r="EP712"/>
  <c r="EQ712"/>
  <c r="ER712"/>
  <c r="ET712"/>
  <c r="EE713"/>
  <c r="EF713"/>
  <c r="EG713"/>
  <c r="EH713"/>
  <c r="ES713" s="1"/>
  <c r="EI713"/>
  <c r="EJ713"/>
  <c r="EK713"/>
  <c r="EL713"/>
  <c r="EM713"/>
  <c r="EN713"/>
  <c r="EO713"/>
  <c r="EP713"/>
  <c r="EQ713"/>
  <c r="ER713"/>
  <c r="ET713"/>
  <c r="EE714"/>
  <c r="EF714"/>
  <c r="EG714"/>
  <c r="EH714"/>
  <c r="ES714" s="1"/>
  <c r="EI714"/>
  <c r="EJ714"/>
  <c r="EK714"/>
  <c r="EL714"/>
  <c r="EM714"/>
  <c r="EN714"/>
  <c r="EO714"/>
  <c r="EP714"/>
  <c r="EQ714"/>
  <c r="ER714"/>
  <c r="ET714"/>
  <c r="EE715"/>
  <c r="EF715"/>
  <c r="EG715"/>
  <c r="EH715"/>
  <c r="ES715" s="1"/>
  <c r="EI715"/>
  <c r="EJ715"/>
  <c r="EK715"/>
  <c r="EL715"/>
  <c r="EM715"/>
  <c r="EN715"/>
  <c r="EO715"/>
  <c r="EP715"/>
  <c r="EQ715"/>
  <c r="ER715"/>
  <c r="ET715"/>
  <c r="EE716"/>
  <c r="EF716"/>
  <c r="EG716"/>
  <c r="EB716" s="1"/>
  <c r="EH716"/>
  <c r="ES716" s="1"/>
  <c r="EI716"/>
  <c r="EJ716"/>
  <c r="EK716"/>
  <c r="EL716"/>
  <c r="EM716"/>
  <c r="EN716"/>
  <c r="EO716"/>
  <c r="EP716"/>
  <c r="EQ716"/>
  <c r="ER716"/>
  <c r="ET716"/>
  <c r="EE717"/>
  <c r="EF717"/>
  <c r="EG717"/>
  <c r="EH717"/>
  <c r="ES717" s="1"/>
  <c r="EI717"/>
  <c r="EJ717"/>
  <c r="EK717"/>
  <c r="EL717"/>
  <c r="EM717"/>
  <c r="EN717"/>
  <c r="EO717"/>
  <c r="EP717"/>
  <c r="EQ717"/>
  <c r="ER717"/>
  <c r="ET717"/>
  <c r="EE718"/>
  <c r="EF718"/>
  <c r="EG718"/>
  <c r="EH718"/>
  <c r="ES718" s="1"/>
  <c r="EI718"/>
  <c r="EJ718"/>
  <c r="EK718"/>
  <c r="EL718"/>
  <c r="EM718"/>
  <c r="EN718"/>
  <c r="EO718"/>
  <c r="EP718"/>
  <c r="EQ718"/>
  <c r="ER718"/>
  <c r="ET718"/>
  <c r="EE719"/>
  <c r="EF719"/>
  <c r="EG719"/>
  <c r="EH719"/>
  <c r="ES719" s="1"/>
  <c r="EI719"/>
  <c r="EJ719"/>
  <c r="EK719"/>
  <c r="EL719"/>
  <c r="EM719"/>
  <c r="EN719"/>
  <c r="EO719"/>
  <c r="EP719"/>
  <c r="EQ719"/>
  <c r="ER719"/>
  <c r="ET719"/>
  <c r="EE720"/>
  <c r="EF720"/>
  <c r="EG720"/>
  <c r="EB720" s="1"/>
  <c r="EH720"/>
  <c r="ES720" s="1"/>
  <c r="EI720"/>
  <c r="EJ720"/>
  <c r="EK720"/>
  <c r="EL720"/>
  <c r="EM720"/>
  <c r="EN720"/>
  <c r="EO720"/>
  <c r="EP720"/>
  <c r="EQ720"/>
  <c r="ER720"/>
  <c r="ET720"/>
  <c r="EE721"/>
  <c r="EF721"/>
  <c r="EG721"/>
  <c r="EH721"/>
  <c r="ES721" s="1"/>
  <c r="EI721"/>
  <c r="EJ721"/>
  <c r="EK721"/>
  <c r="EL721"/>
  <c r="EM721"/>
  <c r="EN721"/>
  <c r="EO721"/>
  <c r="EP721"/>
  <c r="EQ721"/>
  <c r="ER721"/>
  <c r="ET721"/>
  <c r="EE722"/>
  <c r="EF722"/>
  <c r="EG722"/>
  <c r="EH722"/>
  <c r="ES722" s="1"/>
  <c r="EI722"/>
  <c r="EJ722"/>
  <c r="EK722"/>
  <c r="EL722"/>
  <c r="EM722"/>
  <c r="EN722"/>
  <c r="EO722"/>
  <c r="EP722"/>
  <c r="EQ722"/>
  <c r="ER722"/>
  <c r="ET722"/>
  <c r="EE723"/>
  <c r="EF723"/>
  <c r="EG723"/>
  <c r="EH723"/>
  <c r="ES723" s="1"/>
  <c r="EI723"/>
  <c r="EJ723"/>
  <c r="EK723"/>
  <c r="EL723"/>
  <c r="EM723"/>
  <c r="EN723"/>
  <c r="EO723"/>
  <c r="EP723"/>
  <c r="EQ723"/>
  <c r="ER723"/>
  <c r="ET723"/>
  <c r="EE724"/>
  <c r="EF724"/>
  <c r="EG724"/>
  <c r="EB724" s="1"/>
  <c r="EH724"/>
  <c r="ES724" s="1"/>
  <c r="EI724"/>
  <c r="EJ724"/>
  <c r="EK724"/>
  <c r="EL724"/>
  <c r="EM724"/>
  <c r="EN724"/>
  <c r="EO724"/>
  <c r="EP724"/>
  <c r="EQ724"/>
  <c r="ER724"/>
  <c r="ET724"/>
  <c r="EE725"/>
  <c r="EF725"/>
  <c r="EG725"/>
  <c r="EH725"/>
  <c r="ES725" s="1"/>
  <c r="EI725"/>
  <c r="EJ725"/>
  <c r="EK725"/>
  <c r="EL725"/>
  <c r="EM725"/>
  <c r="EN725"/>
  <c r="EO725"/>
  <c r="EP725"/>
  <c r="EQ725"/>
  <c r="ER725"/>
  <c r="ET725"/>
  <c r="EE726"/>
  <c r="EF726"/>
  <c r="EG726"/>
  <c r="EH726"/>
  <c r="ES726" s="1"/>
  <c r="EI726"/>
  <c r="EJ726"/>
  <c r="EK726"/>
  <c r="EL726"/>
  <c r="EM726"/>
  <c r="EN726"/>
  <c r="EO726"/>
  <c r="EP726"/>
  <c r="EQ726"/>
  <c r="ER726"/>
  <c r="ET726"/>
  <c r="EE727"/>
  <c r="EF727"/>
  <c r="EG727"/>
  <c r="EH727"/>
  <c r="ES727" s="1"/>
  <c r="EI727"/>
  <c r="EJ727"/>
  <c r="EK727"/>
  <c r="EL727"/>
  <c r="EM727"/>
  <c r="EN727"/>
  <c r="EO727"/>
  <c r="EP727"/>
  <c r="EQ727"/>
  <c r="ER727"/>
  <c r="ET727"/>
  <c r="EE728"/>
  <c r="EF728"/>
  <c r="EG728"/>
  <c r="EB728" s="1"/>
  <c r="EH728"/>
  <c r="ES728" s="1"/>
  <c r="EI728"/>
  <c r="EJ728"/>
  <c r="EK728"/>
  <c r="EL728"/>
  <c r="EM728"/>
  <c r="EN728"/>
  <c r="EO728"/>
  <c r="EP728"/>
  <c r="EQ728"/>
  <c r="ER728"/>
  <c r="ET728"/>
  <c r="EE729"/>
  <c r="EF729"/>
  <c r="EG729"/>
  <c r="EH729"/>
  <c r="ES729" s="1"/>
  <c r="EI729"/>
  <c r="EJ729"/>
  <c r="EK729"/>
  <c r="EL729"/>
  <c r="EM729"/>
  <c r="EN729"/>
  <c r="EO729"/>
  <c r="EP729"/>
  <c r="EQ729"/>
  <c r="ER729"/>
  <c r="ET729"/>
  <c r="EE730"/>
  <c r="EF730"/>
  <c r="EG730"/>
  <c r="EH730"/>
  <c r="ES730" s="1"/>
  <c r="EI730"/>
  <c r="EJ730"/>
  <c r="EK730"/>
  <c r="EL730"/>
  <c r="EM730"/>
  <c r="EN730"/>
  <c r="EO730"/>
  <c r="EP730"/>
  <c r="EQ730"/>
  <c r="ER730"/>
  <c r="ET730"/>
  <c r="EE731"/>
  <c r="EF731"/>
  <c r="EG731"/>
  <c r="EH731"/>
  <c r="ES731" s="1"/>
  <c r="EI731"/>
  <c r="EJ731"/>
  <c r="EK731"/>
  <c r="EL731"/>
  <c r="EM731"/>
  <c r="EN731"/>
  <c r="EO731"/>
  <c r="EP731"/>
  <c r="EQ731"/>
  <c r="ER731"/>
  <c r="ET731"/>
  <c r="EE732"/>
  <c r="EF732"/>
  <c r="EG732"/>
  <c r="EB732" s="1"/>
  <c r="EH732"/>
  <c r="ES732" s="1"/>
  <c r="EI732"/>
  <c r="EJ732"/>
  <c r="EK732"/>
  <c r="EL732"/>
  <c r="EM732"/>
  <c r="EN732"/>
  <c r="EO732"/>
  <c r="EP732"/>
  <c r="EQ732"/>
  <c r="ER732"/>
  <c r="ET732"/>
  <c r="EE733"/>
  <c r="EF733"/>
  <c r="EG733"/>
  <c r="EH733"/>
  <c r="ES733" s="1"/>
  <c r="EI733"/>
  <c r="EJ733"/>
  <c r="EK733"/>
  <c r="EL733"/>
  <c r="EM733"/>
  <c r="EN733"/>
  <c r="EO733"/>
  <c r="EP733"/>
  <c r="EQ733"/>
  <c r="ER733"/>
  <c r="ET733"/>
  <c r="EE734"/>
  <c r="EF734"/>
  <c r="EG734"/>
  <c r="EH734"/>
  <c r="ES734" s="1"/>
  <c r="EI734"/>
  <c r="EJ734"/>
  <c r="EK734"/>
  <c r="EL734"/>
  <c r="EM734"/>
  <c r="EN734"/>
  <c r="EO734"/>
  <c r="EP734"/>
  <c r="EQ734"/>
  <c r="ER734"/>
  <c r="ET734"/>
  <c r="EE735"/>
  <c r="EF735"/>
  <c r="EG735"/>
  <c r="EH735"/>
  <c r="ES735" s="1"/>
  <c r="EI735"/>
  <c r="EJ735"/>
  <c r="EK735"/>
  <c r="EL735"/>
  <c r="EM735"/>
  <c r="EN735"/>
  <c r="EO735"/>
  <c r="EP735"/>
  <c r="EQ735"/>
  <c r="ER735"/>
  <c r="ET735"/>
  <c r="EE736"/>
  <c r="EF736"/>
  <c r="EG736"/>
  <c r="EB736" s="1"/>
  <c r="EH736"/>
  <c r="ES736" s="1"/>
  <c r="EI736"/>
  <c r="EJ736"/>
  <c r="EK736"/>
  <c r="EL736"/>
  <c r="EM736"/>
  <c r="EN736"/>
  <c r="EO736"/>
  <c r="EP736"/>
  <c r="EQ736"/>
  <c r="ER736"/>
  <c r="ET736"/>
  <c r="EE737"/>
  <c r="EF737"/>
  <c r="EG737"/>
  <c r="EH737"/>
  <c r="ES737" s="1"/>
  <c r="EI737"/>
  <c r="EJ737"/>
  <c r="EK737"/>
  <c r="EL737"/>
  <c r="EM737"/>
  <c r="EN737"/>
  <c r="EO737"/>
  <c r="EP737"/>
  <c r="EQ737"/>
  <c r="ER737"/>
  <c r="ET737"/>
  <c r="EE738"/>
  <c r="EF738"/>
  <c r="EG738"/>
  <c r="EH738"/>
  <c r="ES738" s="1"/>
  <c r="EI738"/>
  <c r="EJ738"/>
  <c r="EK738"/>
  <c r="EL738"/>
  <c r="EM738"/>
  <c r="EN738"/>
  <c r="EO738"/>
  <c r="EP738"/>
  <c r="EQ738"/>
  <c r="ER738"/>
  <c r="ET738"/>
  <c r="EE739"/>
  <c r="EF739"/>
  <c r="EG739"/>
  <c r="EH739"/>
  <c r="ES739" s="1"/>
  <c r="EI739"/>
  <c r="EJ739"/>
  <c r="EK739"/>
  <c r="EL739"/>
  <c r="EM739"/>
  <c r="EN739"/>
  <c r="EO739"/>
  <c r="EP739"/>
  <c r="EQ739"/>
  <c r="ER739"/>
  <c r="ET739"/>
  <c r="EE740"/>
  <c r="EF740"/>
  <c r="EG740"/>
  <c r="EB740" s="1"/>
  <c r="EH740"/>
  <c r="ES740" s="1"/>
  <c r="EI740"/>
  <c r="EJ740"/>
  <c r="EK740"/>
  <c r="EL740"/>
  <c r="EM740"/>
  <c r="EN740"/>
  <c r="EO740"/>
  <c r="EP740"/>
  <c r="EQ740"/>
  <c r="ER740"/>
  <c r="ET740"/>
  <c r="EE741"/>
  <c r="EF741"/>
  <c r="EG741"/>
  <c r="EH741"/>
  <c r="ES741" s="1"/>
  <c r="EI741"/>
  <c r="EJ741"/>
  <c r="EK741"/>
  <c r="EL741"/>
  <c r="EM741"/>
  <c r="EN741"/>
  <c r="EO741"/>
  <c r="EP741"/>
  <c r="EQ741"/>
  <c r="ER741"/>
  <c r="ET741"/>
  <c r="EE742"/>
  <c r="EF742"/>
  <c r="EG742"/>
  <c r="EH742"/>
  <c r="ES742" s="1"/>
  <c r="EI742"/>
  <c r="EJ742"/>
  <c r="EK742"/>
  <c r="EL742"/>
  <c r="EM742"/>
  <c r="EN742"/>
  <c r="EO742"/>
  <c r="EP742"/>
  <c r="EQ742"/>
  <c r="ER742"/>
  <c r="ET742"/>
  <c r="EE743"/>
  <c r="EF743"/>
  <c r="EG743"/>
  <c r="EH743"/>
  <c r="ES743" s="1"/>
  <c r="EI743"/>
  <c r="EJ743"/>
  <c r="EK743"/>
  <c r="EL743"/>
  <c r="EM743"/>
  <c r="EN743"/>
  <c r="EO743"/>
  <c r="EP743"/>
  <c r="EQ743"/>
  <c r="ER743"/>
  <c r="ET743"/>
  <c r="EE744"/>
  <c r="EF744"/>
  <c r="EG744"/>
  <c r="EB744" s="1"/>
  <c r="EH744"/>
  <c r="ES744" s="1"/>
  <c r="EI744"/>
  <c r="EJ744"/>
  <c r="EK744"/>
  <c r="EL744"/>
  <c r="EM744"/>
  <c r="EN744"/>
  <c r="EO744"/>
  <c r="EP744"/>
  <c r="EQ744"/>
  <c r="ER744"/>
  <c r="ET744"/>
  <c r="EE745"/>
  <c r="EF745"/>
  <c r="EG745"/>
  <c r="EH745"/>
  <c r="ES745" s="1"/>
  <c r="EI745"/>
  <c r="EJ745"/>
  <c r="EK745"/>
  <c r="EL745"/>
  <c r="EM745"/>
  <c r="EN745"/>
  <c r="EO745"/>
  <c r="EP745"/>
  <c r="EQ745"/>
  <c r="ER745"/>
  <c r="ET745"/>
  <c r="EE746"/>
  <c r="EF746"/>
  <c r="EG746"/>
  <c r="EH746"/>
  <c r="ES746" s="1"/>
  <c r="EI746"/>
  <c r="EJ746"/>
  <c r="EK746"/>
  <c r="EL746"/>
  <c r="EM746"/>
  <c r="EN746"/>
  <c r="EO746"/>
  <c r="EP746"/>
  <c r="EQ746"/>
  <c r="ER746"/>
  <c r="ET746"/>
  <c r="EE747"/>
  <c r="EF747"/>
  <c r="EG747"/>
  <c r="EH747"/>
  <c r="ES747" s="1"/>
  <c r="EI747"/>
  <c r="EJ747"/>
  <c r="EK747"/>
  <c r="EL747"/>
  <c r="EM747"/>
  <c r="EN747"/>
  <c r="EO747"/>
  <c r="EP747"/>
  <c r="EQ747"/>
  <c r="ER747"/>
  <c r="ET747"/>
  <c r="EE748"/>
  <c r="EF748"/>
  <c r="EG748"/>
  <c r="EB748" s="1"/>
  <c r="EH748"/>
  <c r="ES748" s="1"/>
  <c r="EI748"/>
  <c r="EJ748"/>
  <c r="EK748"/>
  <c r="EL748"/>
  <c r="EM748"/>
  <c r="EN748"/>
  <c r="EO748"/>
  <c r="EP748"/>
  <c r="EQ748"/>
  <c r="ER748"/>
  <c r="ET748"/>
  <c r="EE749"/>
  <c r="EF749"/>
  <c r="EG749"/>
  <c r="EH749"/>
  <c r="ES749" s="1"/>
  <c r="EI749"/>
  <c r="EJ749"/>
  <c r="EK749"/>
  <c r="EL749"/>
  <c r="EM749"/>
  <c r="EN749"/>
  <c r="EO749"/>
  <c r="EP749"/>
  <c r="EQ749"/>
  <c r="ER749"/>
  <c r="ET749"/>
  <c r="EE750"/>
  <c r="EF750"/>
  <c r="EG750"/>
  <c r="EH750"/>
  <c r="ES750" s="1"/>
  <c r="EI750"/>
  <c r="EJ750"/>
  <c r="EK750"/>
  <c r="EL750"/>
  <c r="EM750"/>
  <c r="EN750"/>
  <c r="EO750"/>
  <c r="EP750"/>
  <c r="EQ750"/>
  <c r="ER750"/>
  <c r="ET750"/>
  <c r="EE751"/>
  <c r="EF751"/>
  <c r="EG751"/>
  <c r="EH751"/>
  <c r="ES751" s="1"/>
  <c r="EI751"/>
  <c r="EJ751"/>
  <c r="EK751"/>
  <c r="EL751"/>
  <c r="EM751"/>
  <c r="EN751"/>
  <c r="EO751"/>
  <c r="EP751"/>
  <c r="EQ751"/>
  <c r="ER751"/>
  <c r="ET751"/>
  <c r="EE752"/>
  <c r="EF752"/>
  <c r="EG752"/>
  <c r="EB752" s="1"/>
  <c r="EH752"/>
  <c r="ES752" s="1"/>
  <c r="EI752"/>
  <c r="EJ752"/>
  <c r="EK752"/>
  <c r="EL752"/>
  <c r="EM752"/>
  <c r="EN752"/>
  <c r="EO752"/>
  <c r="EP752"/>
  <c r="EQ752"/>
  <c r="ER752"/>
  <c r="ET752"/>
  <c r="EE753"/>
  <c r="EF753"/>
  <c r="EG753"/>
  <c r="EH753"/>
  <c r="ES753" s="1"/>
  <c r="EI753"/>
  <c r="EJ753"/>
  <c r="EK753"/>
  <c r="EL753"/>
  <c r="EM753"/>
  <c r="EN753"/>
  <c r="EO753"/>
  <c r="EP753"/>
  <c r="EQ753"/>
  <c r="ER753"/>
  <c r="ET753"/>
  <c r="EE754"/>
  <c r="EF754"/>
  <c r="EG754"/>
  <c r="EH754"/>
  <c r="ES754" s="1"/>
  <c r="EI754"/>
  <c r="EJ754"/>
  <c r="EK754"/>
  <c r="EL754"/>
  <c r="EM754"/>
  <c r="EN754"/>
  <c r="EO754"/>
  <c r="EP754"/>
  <c r="EQ754"/>
  <c r="ER754"/>
  <c r="ET754"/>
  <c r="EE755"/>
  <c r="EF755"/>
  <c r="EG755"/>
  <c r="EH755"/>
  <c r="ES755" s="1"/>
  <c r="EI755"/>
  <c r="EJ755"/>
  <c r="EK755"/>
  <c r="EL755"/>
  <c r="EM755"/>
  <c r="EN755"/>
  <c r="EO755"/>
  <c r="EP755"/>
  <c r="EQ755"/>
  <c r="ER755"/>
  <c r="ET755"/>
  <c r="EE756"/>
  <c r="EF756"/>
  <c r="EG756"/>
  <c r="EB756" s="1"/>
  <c r="EH756"/>
  <c r="ES756" s="1"/>
  <c r="EI756"/>
  <c r="EJ756"/>
  <c r="EK756"/>
  <c r="EL756"/>
  <c r="EM756"/>
  <c r="EN756"/>
  <c r="EO756"/>
  <c r="EP756"/>
  <c r="EQ756"/>
  <c r="ER756"/>
  <c r="ET756"/>
  <c r="EE757"/>
  <c r="EF757"/>
  <c r="EG757"/>
  <c r="EH757"/>
  <c r="ES757" s="1"/>
  <c r="EI757"/>
  <c r="EJ757"/>
  <c r="EK757"/>
  <c r="EL757"/>
  <c r="EM757"/>
  <c r="EN757"/>
  <c r="EO757"/>
  <c r="EP757"/>
  <c r="EQ757"/>
  <c r="ER757"/>
  <c r="ET757"/>
  <c r="EE758"/>
  <c r="EF758"/>
  <c r="EG758"/>
  <c r="EH758"/>
  <c r="ES758" s="1"/>
  <c r="EI758"/>
  <c r="EJ758"/>
  <c r="EK758"/>
  <c r="EL758"/>
  <c r="EM758"/>
  <c r="EN758"/>
  <c r="EO758"/>
  <c r="EP758"/>
  <c r="EQ758"/>
  <c r="ER758"/>
  <c r="ET758"/>
  <c r="EE759"/>
  <c r="EF759"/>
  <c r="EG759"/>
  <c r="EH759"/>
  <c r="ES759" s="1"/>
  <c r="EI759"/>
  <c r="EJ759"/>
  <c r="EK759"/>
  <c r="EL759"/>
  <c r="EM759"/>
  <c r="EN759"/>
  <c r="EO759"/>
  <c r="EP759"/>
  <c r="EQ759"/>
  <c r="ER759"/>
  <c r="ET759"/>
  <c r="EE760"/>
  <c r="EF760"/>
  <c r="EG760"/>
  <c r="EB760" s="1"/>
  <c r="EH760"/>
  <c r="ES760" s="1"/>
  <c r="EI760"/>
  <c r="EJ760"/>
  <c r="EK760"/>
  <c r="EL760"/>
  <c r="EM760"/>
  <c r="EN760"/>
  <c r="EO760"/>
  <c r="EP760"/>
  <c r="EQ760"/>
  <c r="ER760"/>
  <c r="ET760"/>
  <c r="EE761"/>
  <c r="EF761"/>
  <c r="EG761"/>
  <c r="EH761"/>
  <c r="ES761" s="1"/>
  <c r="EI761"/>
  <c r="EJ761"/>
  <c r="EK761"/>
  <c r="EL761"/>
  <c r="EM761"/>
  <c r="EN761"/>
  <c r="EO761"/>
  <c r="EP761"/>
  <c r="EQ761"/>
  <c r="ER761"/>
  <c r="ET761"/>
  <c r="EE762"/>
  <c r="EF762"/>
  <c r="EG762"/>
  <c r="EH762"/>
  <c r="ES762" s="1"/>
  <c r="EI762"/>
  <c r="EJ762"/>
  <c r="EK762"/>
  <c r="EL762"/>
  <c r="EM762"/>
  <c r="EN762"/>
  <c r="EO762"/>
  <c r="EP762"/>
  <c r="EQ762"/>
  <c r="ER762"/>
  <c r="ET762"/>
  <c r="EE763"/>
  <c r="EF763"/>
  <c r="EG763"/>
  <c r="EH763"/>
  <c r="ES763" s="1"/>
  <c r="EI763"/>
  <c r="EJ763"/>
  <c r="EK763"/>
  <c r="EL763"/>
  <c r="EM763"/>
  <c r="EN763"/>
  <c r="EO763"/>
  <c r="EP763"/>
  <c r="EQ763"/>
  <c r="ER763"/>
  <c r="ET763"/>
  <c r="EE764"/>
  <c r="EF764"/>
  <c r="EG764"/>
  <c r="EB764" s="1"/>
  <c r="EH764"/>
  <c r="ES764" s="1"/>
  <c r="EI764"/>
  <c r="EJ764"/>
  <c r="EK764"/>
  <c r="EL764"/>
  <c r="EM764"/>
  <c r="EN764"/>
  <c r="EO764"/>
  <c r="EP764"/>
  <c r="EQ764"/>
  <c r="ER764"/>
  <c r="ET764"/>
  <c r="EE765"/>
  <c r="EF765"/>
  <c r="EG765"/>
  <c r="EH765"/>
  <c r="ES765" s="1"/>
  <c r="EI765"/>
  <c r="EJ765"/>
  <c r="EK765"/>
  <c r="EL765"/>
  <c r="EM765"/>
  <c r="EN765"/>
  <c r="EO765"/>
  <c r="EP765"/>
  <c r="EQ765"/>
  <c r="ER765"/>
  <c r="ET765"/>
  <c r="EE766"/>
  <c r="EF766"/>
  <c r="EG766"/>
  <c r="EH766"/>
  <c r="ES766" s="1"/>
  <c r="EI766"/>
  <c r="EJ766"/>
  <c r="EK766"/>
  <c r="EL766"/>
  <c r="EM766"/>
  <c r="EN766"/>
  <c r="EO766"/>
  <c r="EP766"/>
  <c r="EQ766"/>
  <c r="ER766"/>
  <c r="ET766"/>
  <c r="EE767"/>
  <c r="EF767"/>
  <c r="EG767"/>
  <c r="EH767"/>
  <c r="ES767" s="1"/>
  <c r="EI767"/>
  <c r="EJ767"/>
  <c r="EK767"/>
  <c r="EL767"/>
  <c r="EM767"/>
  <c r="EN767"/>
  <c r="EO767"/>
  <c r="EP767"/>
  <c r="EQ767"/>
  <c r="ER767"/>
  <c r="ET767"/>
  <c r="EE768"/>
  <c r="EF768"/>
  <c r="EG768"/>
  <c r="EB768" s="1"/>
  <c r="EH768"/>
  <c r="ES768" s="1"/>
  <c r="EI768"/>
  <c r="EJ768"/>
  <c r="EK768"/>
  <c r="EL768"/>
  <c r="EM768"/>
  <c r="EN768"/>
  <c r="EO768"/>
  <c r="EP768"/>
  <c r="EQ768"/>
  <c r="ER768"/>
  <c r="ET768"/>
  <c r="EE769"/>
  <c r="EF769"/>
  <c r="EG769"/>
  <c r="EH769"/>
  <c r="ES769" s="1"/>
  <c r="EI769"/>
  <c r="EJ769"/>
  <c r="EK769"/>
  <c r="EL769"/>
  <c r="EM769"/>
  <c r="EN769"/>
  <c r="EO769"/>
  <c r="EP769"/>
  <c r="EQ769"/>
  <c r="ER769"/>
  <c r="ET769"/>
  <c r="EE770"/>
  <c r="EF770"/>
  <c r="EG770"/>
  <c r="EH770"/>
  <c r="ES770" s="1"/>
  <c r="EI770"/>
  <c r="EJ770"/>
  <c r="EK770"/>
  <c r="EL770"/>
  <c r="EM770"/>
  <c r="EN770"/>
  <c r="EO770"/>
  <c r="EP770"/>
  <c r="EQ770"/>
  <c r="ER770"/>
  <c r="ET770"/>
  <c r="EE771"/>
  <c r="EF771"/>
  <c r="EG771"/>
  <c r="EH771"/>
  <c r="ES771" s="1"/>
  <c r="EI771"/>
  <c r="EJ771"/>
  <c r="EK771"/>
  <c r="EL771"/>
  <c r="EM771"/>
  <c r="EN771"/>
  <c r="EO771"/>
  <c r="EP771"/>
  <c r="EQ771"/>
  <c r="ER771"/>
  <c r="ET771"/>
  <c r="EE772"/>
  <c r="EF772"/>
  <c r="EG772"/>
  <c r="EB772" s="1"/>
  <c r="EH772"/>
  <c r="ES772" s="1"/>
  <c r="EI772"/>
  <c r="EJ772"/>
  <c r="EK772"/>
  <c r="EL772"/>
  <c r="EM772"/>
  <c r="EN772"/>
  <c r="EO772"/>
  <c r="EP772"/>
  <c r="EQ772"/>
  <c r="ER772"/>
  <c r="ET772"/>
  <c r="EE773"/>
  <c r="EF773"/>
  <c r="EG773"/>
  <c r="EH773"/>
  <c r="ES773" s="1"/>
  <c r="EI773"/>
  <c r="EJ773"/>
  <c r="EK773"/>
  <c r="EL773"/>
  <c r="EM773"/>
  <c r="EN773"/>
  <c r="EO773"/>
  <c r="EP773"/>
  <c r="EQ773"/>
  <c r="ER773"/>
  <c r="ET773"/>
  <c r="EE774"/>
  <c r="EF774"/>
  <c r="EG774"/>
  <c r="EH774"/>
  <c r="ES774" s="1"/>
  <c r="EI774"/>
  <c r="EJ774"/>
  <c r="EK774"/>
  <c r="EL774"/>
  <c r="EM774"/>
  <c r="EN774"/>
  <c r="EO774"/>
  <c r="EP774"/>
  <c r="EQ774"/>
  <c r="ER774"/>
  <c r="ET774"/>
  <c r="EE775"/>
  <c r="EF775"/>
  <c r="EG775"/>
  <c r="EH775"/>
  <c r="ES775" s="1"/>
  <c r="EI775"/>
  <c r="EJ775"/>
  <c r="EK775"/>
  <c r="EL775"/>
  <c r="EM775"/>
  <c r="EN775"/>
  <c r="EO775"/>
  <c r="EP775"/>
  <c r="EQ775"/>
  <c r="ER775"/>
  <c r="ET775"/>
  <c r="EE776"/>
  <c r="EF776"/>
  <c r="EG776"/>
  <c r="EB776" s="1"/>
  <c r="EH776"/>
  <c r="ES776" s="1"/>
  <c r="EI776"/>
  <c r="EJ776"/>
  <c r="EK776"/>
  <c r="EL776"/>
  <c r="EM776"/>
  <c r="EN776"/>
  <c r="EO776"/>
  <c r="EP776"/>
  <c r="EQ776"/>
  <c r="ER776"/>
  <c r="ET776"/>
  <c r="EE777"/>
  <c r="EF777"/>
  <c r="EG777"/>
  <c r="EH777"/>
  <c r="ES777" s="1"/>
  <c r="EI777"/>
  <c r="EJ777"/>
  <c r="EK777"/>
  <c r="EL777"/>
  <c r="EM777"/>
  <c r="EN777"/>
  <c r="EO777"/>
  <c r="EP777"/>
  <c r="EQ777"/>
  <c r="ER777"/>
  <c r="ET777"/>
  <c r="EE778"/>
  <c r="EF778"/>
  <c r="EG778"/>
  <c r="EH778"/>
  <c r="ES778" s="1"/>
  <c r="EI778"/>
  <c r="EJ778"/>
  <c r="EK778"/>
  <c r="EL778"/>
  <c r="EM778"/>
  <c r="EN778"/>
  <c r="EO778"/>
  <c r="EP778"/>
  <c r="EQ778"/>
  <c r="ER778"/>
  <c r="ET778"/>
  <c r="EE779"/>
  <c r="EF779"/>
  <c r="EG779"/>
  <c r="EH779"/>
  <c r="ES779" s="1"/>
  <c r="EI779"/>
  <c r="EJ779"/>
  <c r="EK779"/>
  <c r="EL779"/>
  <c r="EM779"/>
  <c r="EN779"/>
  <c r="EO779"/>
  <c r="EP779"/>
  <c r="EQ779"/>
  <c r="ER779"/>
  <c r="ET779"/>
  <c r="EE780"/>
  <c r="EF780"/>
  <c r="EG780"/>
  <c r="EB780" s="1"/>
  <c r="EH780"/>
  <c r="ES780" s="1"/>
  <c r="EI780"/>
  <c r="EJ780"/>
  <c r="EK780"/>
  <c r="EL780"/>
  <c r="EM780"/>
  <c r="EN780"/>
  <c r="EO780"/>
  <c r="EP780"/>
  <c r="EQ780"/>
  <c r="ER780"/>
  <c r="ET780"/>
  <c r="EE781"/>
  <c r="EF781"/>
  <c r="EG781"/>
  <c r="EH781"/>
  <c r="ES781" s="1"/>
  <c r="EI781"/>
  <c r="EJ781"/>
  <c r="EK781"/>
  <c r="EL781"/>
  <c r="EM781"/>
  <c r="EN781"/>
  <c r="EO781"/>
  <c r="EP781"/>
  <c r="EQ781"/>
  <c r="ER781"/>
  <c r="ET781"/>
  <c r="EE782"/>
  <c r="EF782"/>
  <c r="EG782"/>
  <c r="EH782"/>
  <c r="ES782" s="1"/>
  <c r="EI782"/>
  <c r="EJ782"/>
  <c r="EK782"/>
  <c r="EL782"/>
  <c r="EM782"/>
  <c r="EN782"/>
  <c r="EO782"/>
  <c r="EP782"/>
  <c r="EQ782"/>
  <c r="ER782"/>
  <c r="ET782"/>
  <c r="EE783"/>
  <c r="EF783"/>
  <c r="EG783"/>
  <c r="EH783"/>
  <c r="ES783" s="1"/>
  <c r="EI783"/>
  <c r="EJ783"/>
  <c r="EK783"/>
  <c r="EL783"/>
  <c r="EM783"/>
  <c r="EN783"/>
  <c r="EO783"/>
  <c r="EP783"/>
  <c r="EQ783"/>
  <c r="ER783"/>
  <c r="ET783"/>
  <c r="EE784"/>
  <c r="EF784"/>
  <c r="EG784"/>
  <c r="EB784" s="1"/>
  <c r="EH784"/>
  <c r="ES784" s="1"/>
  <c r="EI784"/>
  <c r="EJ784"/>
  <c r="EK784"/>
  <c r="EL784"/>
  <c r="EM784"/>
  <c r="EN784"/>
  <c r="EO784"/>
  <c r="EP784"/>
  <c r="EQ784"/>
  <c r="ER784"/>
  <c r="ET784"/>
  <c r="EE785"/>
  <c r="EF785"/>
  <c r="EG785"/>
  <c r="EH785"/>
  <c r="ES785" s="1"/>
  <c r="EI785"/>
  <c r="EJ785"/>
  <c r="EK785"/>
  <c r="EL785"/>
  <c r="EM785"/>
  <c r="EN785"/>
  <c r="EO785"/>
  <c r="EP785"/>
  <c r="EQ785"/>
  <c r="ER785"/>
  <c r="ET785"/>
  <c r="EE786"/>
  <c r="EF786"/>
  <c r="EG786"/>
  <c r="EH786"/>
  <c r="ES786" s="1"/>
  <c r="EI786"/>
  <c r="EJ786"/>
  <c r="EK786"/>
  <c r="EL786"/>
  <c r="EM786"/>
  <c r="EN786"/>
  <c r="EO786"/>
  <c r="EP786"/>
  <c r="EQ786"/>
  <c r="ER786"/>
  <c r="ET786"/>
  <c r="EE787"/>
  <c r="EF787"/>
  <c r="EG787"/>
  <c r="EH787"/>
  <c r="ES787" s="1"/>
  <c r="EI787"/>
  <c r="EJ787"/>
  <c r="EK787"/>
  <c r="EL787"/>
  <c r="EM787"/>
  <c r="EN787"/>
  <c r="EO787"/>
  <c r="EP787"/>
  <c r="EQ787"/>
  <c r="ER787"/>
  <c r="ET787"/>
  <c r="EE788"/>
  <c r="EF788"/>
  <c r="EG788"/>
  <c r="EB788" s="1"/>
  <c r="EH788"/>
  <c r="ES788" s="1"/>
  <c r="EI788"/>
  <c r="EJ788"/>
  <c r="EK788"/>
  <c r="EL788"/>
  <c r="EM788"/>
  <c r="EN788"/>
  <c r="EO788"/>
  <c r="EP788"/>
  <c r="EQ788"/>
  <c r="ER788"/>
  <c r="ET788"/>
  <c r="EE789"/>
  <c r="EF789"/>
  <c r="EG789"/>
  <c r="EH789"/>
  <c r="ES789" s="1"/>
  <c r="EI789"/>
  <c r="EJ789"/>
  <c r="EK789"/>
  <c r="EL789"/>
  <c r="EM789"/>
  <c r="EN789"/>
  <c r="EO789"/>
  <c r="EP789"/>
  <c r="EQ789"/>
  <c r="ER789"/>
  <c r="ET789"/>
  <c r="EE790"/>
  <c r="EF790"/>
  <c r="EG790"/>
  <c r="EH790"/>
  <c r="ES790" s="1"/>
  <c r="EI790"/>
  <c r="EJ790"/>
  <c r="EK790"/>
  <c r="EL790"/>
  <c r="EM790"/>
  <c r="EN790"/>
  <c r="EO790"/>
  <c r="EP790"/>
  <c r="EQ790"/>
  <c r="ER790"/>
  <c r="ET790"/>
  <c r="EE791"/>
  <c r="EF791"/>
  <c r="EG791"/>
  <c r="EH791"/>
  <c r="ES791" s="1"/>
  <c r="EI791"/>
  <c r="EJ791"/>
  <c r="EK791"/>
  <c r="EL791"/>
  <c r="EM791"/>
  <c r="EN791"/>
  <c r="EO791"/>
  <c r="EP791"/>
  <c r="EQ791"/>
  <c r="ER791"/>
  <c r="ET791"/>
  <c r="EE792"/>
  <c r="EF792"/>
  <c r="EG792"/>
  <c r="EB792" s="1"/>
  <c r="EH792"/>
  <c r="ES792" s="1"/>
  <c r="EI792"/>
  <c r="EJ792"/>
  <c r="EK792"/>
  <c r="EL792"/>
  <c r="EM792"/>
  <c r="EN792"/>
  <c r="EO792"/>
  <c r="EP792"/>
  <c r="EQ792"/>
  <c r="ER792"/>
  <c r="ET792"/>
  <c r="EE793"/>
  <c r="EF793"/>
  <c r="EG793"/>
  <c r="EH793"/>
  <c r="ES793" s="1"/>
  <c r="EI793"/>
  <c r="EJ793"/>
  <c r="EK793"/>
  <c r="EL793"/>
  <c r="EM793"/>
  <c r="EN793"/>
  <c r="EO793"/>
  <c r="EP793"/>
  <c r="EQ793"/>
  <c r="ER793"/>
  <c r="ET793"/>
  <c r="EE794"/>
  <c r="EF794"/>
  <c r="EG794"/>
  <c r="EH794"/>
  <c r="ES794" s="1"/>
  <c r="EI794"/>
  <c r="EJ794"/>
  <c r="EK794"/>
  <c r="EL794"/>
  <c r="EM794"/>
  <c r="EN794"/>
  <c r="EO794"/>
  <c r="EP794"/>
  <c r="EQ794"/>
  <c r="ER794"/>
  <c r="ET794"/>
  <c r="EE795"/>
  <c r="EF795"/>
  <c r="EG795"/>
  <c r="EH795"/>
  <c r="ES795" s="1"/>
  <c r="EI795"/>
  <c r="EJ795"/>
  <c r="EK795"/>
  <c r="EL795"/>
  <c r="EM795"/>
  <c r="EN795"/>
  <c r="EO795"/>
  <c r="EP795"/>
  <c r="EQ795"/>
  <c r="ER795"/>
  <c r="ET795"/>
  <c r="EE796"/>
  <c r="EF796"/>
  <c r="EG796"/>
  <c r="EB796" s="1"/>
  <c r="EH796"/>
  <c r="ES796" s="1"/>
  <c r="EI796"/>
  <c r="EJ796"/>
  <c r="EK796"/>
  <c r="EL796"/>
  <c r="EM796"/>
  <c r="EN796"/>
  <c r="EO796"/>
  <c r="EP796"/>
  <c r="EQ796"/>
  <c r="ER796"/>
  <c r="ET796"/>
  <c r="EE797"/>
  <c r="EF797"/>
  <c r="EG797"/>
  <c r="EH797"/>
  <c r="ES797" s="1"/>
  <c r="EI797"/>
  <c r="EJ797"/>
  <c r="EK797"/>
  <c r="EL797"/>
  <c r="EM797"/>
  <c r="EN797"/>
  <c r="EO797"/>
  <c r="EP797"/>
  <c r="EQ797"/>
  <c r="ER797"/>
  <c r="ET797"/>
  <c r="EE798"/>
  <c r="EF798"/>
  <c r="EG798"/>
  <c r="EH798"/>
  <c r="ES798" s="1"/>
  <c r="EI798"/>
  <c r="EJ798"/>
  <c r="EK798"/>
  <c r="EL798"/>
  <c r="EM798"/>
  <c r="EN798"/>
  <c r="EO798"/>
  <c r="EP798"/>
  <c r="EQ798"/>
  <c r="ER798"/>
  <c r="ET798"/>
  <c r="EE799"/>
  <c r="EF799"/>
  <c r="EG799"/>
  <c r="EH799"/>
  <c r="ES799" s="1"/>
  <c r="EI799"/>
  <c r="EJ799"/>
  <c r="EK799"/>
  <c r="EL799"/>
  <c r="EM799"/>
  <c r="EN799"/>
  <c r="EO799"/>
  <c r="EP799"/>
  <c r="EQ799"/>
  <c r="ER799"/>
  <c r="ET799"/>
  <c r="EE800"/>
  <c r="EF800"/>
  <c r="EG800"/>
  <c r="EB800" s="1"/>
  <c r="EH800"/>
  <c r="ES800" s="1"/>
  <c r="EI800"/>
  <c r="EJ800"/>
  <c r="EK800"/>
  <c r="EL800"/>
  <c r="EM800"/>
  <c r="EN800"/>
  <c r="EO800"/>
  <c r="EP800"/>
  <c r="EQ800"/>
  <c r="ER800"/>
  <c r="ET800"/>
  <c r="EE801"/>
  <c r="EF801"/>
  <c r="EG801"/>
  <c r="EH801"/>
  <c r="ES801" s="1"/>
  <c r="EI801"/>
  <c r="EJ801"/>
  <c r="EK801"/>
  <c r="EL801"/>
  <c r="EM801"/>
  <c r="EN801"/>
  <c r="EO801"/>
  <c r="EP801"/>
  <c r="EQ801"/>
  <c r="ER801"/>
  <c r="ET801"/>
  <c r="EE802"/>
  <c r="EF802"/>
  <c r="EG802"/>
  <c r="EH802"/>
  <c r="ES802" s="1"/>
  <c r="EI802"/>
  <c r="EJ802"/>
  <c r="EK802"/>
  <c r="EL802"/>
  <c r="EM802"/>
  <c r="EN802"/>
  <c r="EO802"/>
  <c r="EP802"/>
  <c r="EQ802"/>
  <c r="ER802"/>
  <c r="ET802"/>
  <c r="EE803"/>
  <c r="EF803"/>
  <c r="EG803"/>
  <c r="EH803"/>
  <c r="ES803" s="1"/>
  <c r="EI803"/>
  <c r="EJ803"/>
  <c r="EK803"/>
  <c r="EL803"/>
  <c r="EM803"/>
  <c r="EN803"/>
  <c r="EO803"/>
  <c r="EP803"/>
  <c r="EQ803"/>
  <c r="ER803"/>
  <c r="ET803"/>
  <c r="EE804"/>
  <c r="EF804"/>
  <c r="EG804"/>
  <c r="EB804" s="1"/>
  <c r="EH804"/>
  <c r="ES804" s="1"/>
  <c r="EI804"/>
  <c r="EJ804"/>
  <c r="EK804"/>
  <c r="EL804"/>
  <c r="EM804"/>
  <c r="EN804"/>
  <c r="EO804"/>
  <c r="EP804"/>
  <c r="EQ804"/>
  <c r="ER804"/>
  <c r="ET804"/>
  <c r="EE805"/>
  <c r="EF805"/>
  <c r="EG805"/>
  <c r="EH805"/>
  <c r="ES805" s="1"/>
  <c r="EI805"/>
  <c r="EJ805"/>
  <c r="EK805"/>
  <c r="EL805"/>
  <c r="EM805"/>
  <c r="EN805"/>
  <c r="EO805"/>
  <c r="EP805"/>
  <c r="EQ805"/>
  <c r="ER805"/>
  <c r="ET805"/>
  <c r="EE806"/>
  <c r="EF806"/>
  <c r="EG806"/>
  <c r="EH806"/>
  <c r="ES806" s="1"/>
  <c r="EI806"/>
  <c r="EJ806"/>
  <c r="EK806"/>
  <c r="EL806"/>
  <c r="EM806"/>
  <c r="EN806"/>
  <c r="EO806"/>
  <c r="EP806"/>
  <c r="EQ806"/>
  <c r="ER806"/>
  <c r="ET806"/>
  <c r="EE807"/>
  <c r="EF807"/>
  <c r="EG807"/>
  <c r="EH807"/>
  <c r="ES807" s="1"/>
  <c r="EI807"/>
  <c r="EJ807"/>
  <c r="EK807"/>
  <c r="EL807"/>
  <c r="EM807"/>
  <c r="EN807"/>
  <c r="EO807"/>
  <c r="EP807"/>
  <c r="EQ807"/>
  <c r="ER807"/>
  <c r="ET807"/>
  <c r="EE808"/>
  <c r="EF808"/>
  <c r="EG808"/>
  <c r="EB808" s="1"/>
  <c r="EH808"/>
  <c r="ES808" s="1"/>
  <c r="EI808"/>
  <c r="EJ808"/>
  <c r="EK808"/>
  <c r="EL808"/>
  <c r="EM808"/>
  <c r="EN808"/>
  <c r="EO808"/>
  <c r="EP808"/>
  <c r="EQ808"/>
  <c r="ER808"/>
  <c r="ET808"/>
  <c r="EE809"/>
  <c r="EF809"/>
  <c r="EG809"/>
  <c r="EH809"/>
  <c r="ES809" s="1"/>
  <c r="EI809"/>
  <c r="EJ809"/>
  <c r="EK809"/>
  <c r="EL809"/>
  <c r="EM809"/>
  <c r="EN809"/>
  <c r="EO809"/>
  <c r="EP809"/>
  <c r="EQ809"/>
  <c r="ER809"/>
  <c r="ET809"/>
  <c r="EE810"/>
  <c r="EF810"/>
  <c r="EG810"/>
  <c r="EH810"/>
  <c r="ES810" s="1"/>
  <c r="EI810"/>
  <c r="EJ810"/>
  <c r="EK810"/>
  <c r="EL810"/>
  <c r="EM810"/>
  <c r="EN810"/>
  <c r="EO810"/>
  <c r="EP810"/>
  <c r="EQ810"/>
  <c r="ER810"/>
  <c r="ET810"/>
  <c r="EE811"/>
  <c r="EF811"/>
  <c r="EG811"/>
  <c r="EH811"/>
  <c r="ES811" s="1"/>
  <c r="EI811"/>
  <c r="EJ811"/>
  <c r="EK811"/>
  <c r="EL811"/>
  <c r="EM811"/>
  <c r="EN811"/>
  <c r="EO811"/>
  <c r="EP811"/>
  <c r="EQ811"/>
  <c r="ER811"/>
  <c r="ET811"/>
  <c r="EE812"/>
  <c r="EF812"/>
  <c r="EG812"/>
  <c r="EB812" s="1"/>
  <c r="EH812"/>
  <c r="ES812" s="1"/>
  <c r="EI812"/>
  <c r="EJ812"/>
  <c r="EK812"/>
  <c r="EL812"/>
  <c r="EM812"/>
  <c r="EN812"/>
  <c r="EO812"/>
  <c r="EP812"/>
  <c r="EQ812"/>
  <c r="ER812"/>
  <c r="ET812"/>
  <c r="EE813"/>
  <c r="EF813"/>
  <c r="EG813"/>
  <c r="EH813"/>
  <c r="ES813" s="1"/>
  <c r="EI813"/>
  <c r="EJ813"/>
  <c r="EK813"/>
  <c r="EL813"/>
  <c r="EM813"/>
  <c r="EN813"/>
  <c r="EO813"/>
  <c r="EP813"/>
  <c r="EQ813"/>
  <c r="ER813"/>
  <c r="ET813"/>
  <c r="EE814"/>
  <c r="EF814"/>
  <c r="EG814"/>
  <c r="EH814"/>
  <c r="ES814" s="1"/>
  <c r="EI814"/>
  <c r="EJ814"/>
  <c r="EK814"/>
  <c r="EL814"/>
  <c r="EM814"/>
  <c r="EN814"/>
  <c r="EO814"/>
  <c r="EP814"/>
  <c r="EQ814"/>
  <c r="ER814"/>
  <c r="ET814"/>
  <c r="EE815"/>
  <c r="EF815"/>
  <c r="EG815"/>
  <c r="EH815"/>
  <c r="ES815" s="1"/>
  <c r="EI815"/>
  <c r="EJ815"/>
  <c r="EK815"/>
  <c r="EL815"/>
  <c r="EM815"/>
  <c r="EN815"/>
  <c r="EO815"/>
  <c r="EP815"/>
  <c r="EQ815"/>
  <c r="ER815"/>
  <c r="ET815"/>
  <c r="EE816"/>
  <c r="EF816"/>
  <c r="EG816"/>
  <c r="EB816" s="1"/>
  <c r="EH816"/>
  <c r="ES816" s="1"/>
  <c r="EI816"/>
  <c r="EJ816"/>
  <c r="EK816"/>
  <c r="EL816"/>
  <c r="EM816"/>
  <c r="EN816"/>
  <c r="EO816"/>
  <c r="EP816"/>
  <c r="EQ816"/>
  <c r="ER816"/>
  <c r="ET816"/>
  <c r="EE817"/>
  <c r="EF817"/>
  <c r="EG817"/>
  <c r="EH817"/>
  <c r="ES817" s="1"/>
  <c r="EI817"/>
  <c r="EJ817"/>
  <c r="EK817"/>
  <c r="EL817"/>
  <c r="EM817"/>
  <c r="EN817"/>
  <c r="EO817"/>
  <c r="EP817"/>
  <c r="EQ817"/>
  <c r="ER817"/>
  <c r="ET817"/>
  <c r="EE818"/>
  <c r="EF818"/>
  <c r="EG818"/>
  <c r="EH818"/>
  <c r="ES818" s="1"/>
  <c r="EI818"/>
  <c r="EJ818"/>
  <c r="EK818"/>
  <c r="EL818"/>
  <c r="EM818"/>
  <c r="EN818"/>
  <c r="EO818"/>
  <c r="EP818"/>
  <c r="EQ818"/>
  <c r="ER818"/>
  <c r="ET818"/>
  <c r="EE819"/>
  <c r="EF819"/>
  <c r="EG819"/>
  <c r="EH819"/>
  <c r="ES819" s="1"/>
  <c r="EI819"/>
  <c r="EJ819"/>
  <c r="EK819"/>
  <c r="EL819"/>
  <c r="EM819"/>
  <c r="EN819"/>
  <c r="EO819"/>
  <c r="EP819"/>
  <c r="EQ819"/>
  <c r="ER819"/>
  <c r="ET819"/>
  <c r="EE820"/>
  <c r="EF820"/>
  <c r="EG820"/>
  <c r="EB820" s="1"/>
  <c r="EH820"/>
  <c r="ES820" s="1"/>
  <c r="EI820"/>
  <c r="EJ820"/>
  <c r="EK820"/>
  <c r="EL820"/>
  <c r="EM820"/>
  <c r="EN820"/>
  <c r="EO820"/>
  <c r="EP820"/>
  <c r="EQ820"/>
  <c r="ER820"/>
  <c r="ET820"/>
  <c r="EE821"/>
  <c r="EF821"/>
  <c r="EG821"/>
  <c r="EH821"/>
  <c r="ES821" s="1"/>
  <c r="EI821"/>
  <c r="EJ821"/>
  <c r="EK821"/>
  <c r="EL821"/>
  <c r="EM821"/>
  <c r="EN821"/>
  <c r="EO821"/>
  <c r="EP821"/>
  <c r="EQ821"/>
  <c r="ER821"/>
  <c r="ET821"/>
  <c r="EE822"/>
  <c r="EF822"/>
  <c r="EG822"/>
  <c r="EH822"/>
  <c r="ES822" s="1"/>
  <c r="EI822"/>
  <c r="EJ822"/>
  <c r="EK822"/>
  <c r="EL822"/>
  <c r="EM822"/>
  <c r="EN822"/>
  <c r="EO822"/>
  <c r="EP822"/>
  <c r="EQ822"/>
  <c r="ER822"/>
  <c r="ET822"/>
  <c r="EE823"/>
  <c r="EF823"/>
  <c r="EG823"/>
  <c r="EH823"/>
  <c r="ES823" s="1"/>
  <c r="EI823"/>
  <c r="EJ823"/>
  <c r="EK823"/>
  <c r="EL823"/>
  <c r="EM823"/>
  <c r="EN823"/>
  <c r="EO823"/>
  <c r="EP823"/>
  <c r="EQ823"/>
  <c r="ER823"/>
  <c r="ET823"/>
  <c r="EE824"/>
  <c r="EF824"/>
  <c r="EG824"/>
  <c r="EB824" s="1"/>
  <c r="EH824"/>
  <c r="ES824" s="1"/>
  <c r="EI824"/>
  <c r="EJ824"/>
  <c r="EK824"/>
  <c r="EL824"/>
  <c r="EM824"/>
  <c r="EN824"/>
  <c r="EO824"/>
  <c r="EP824"/>
  <c r="EQ824"/>
  <c r="ER824"/>
  <c r="ET824"/>
  <c r="EE825"/>
  <c r="EF825"/>
  <c r="EG825"/>
  <c r="EH825"/>
  <c r="ES825" s="1"/>
  <c r="EI825"/>
  <c r="EJ825"/>
  <c r="EK825"/>
  <c r="EL825"/>
  <c r="EM825"/>
  <c r="EN825"/>
  <c r="EO825"/>
  <c r="EP825"/>
  <c r="EQ825"/>
  <c r="ER825"/>
  <c r="ET825"/>
  <c r="EE826"/>
  <c r="EF826"/>
  <c r="EG826"/>
  <c r="EH826"/>
  <c r="ES826" s="1"/>
  <c r="EI826"/>
  <c r="EJ826"/>
  <c r="EK826"/>
  <c r="EL826"/>
  <c r="EM826"/>
  <c r="EN826"/>
  <c r="EO826"/>
  <c r="EP826"/>
  <c r="EQ826"/>
  <c r="ER826"/>
  <c r="ET826"/>
  <c r="EE827"/>
  <c r="EF827"/>
  <c r="EG827"/>
  <c r="EH827"/>
  <c r="ES827" s="1"/>
  <c r="EI827"/>
  <c r="EJ827"/>
  <c r="EK827"/>
  <c r="EL827"/>
  <c r="EM827"/>
  <c r="EN827"/>
  <c r="EO827"/>
  <c r="EP827"/>
  <c r="EQ827"/>
  <c r="ER827"/>
  <c r="ET827"/>
  <c r="EE828"/>
  <c r="EF828"/>
  <c r="EG828"/>
  <c r="EB828" s="1"/>
  <c r="EH828"/>
  <c r="ES828" s="1"/>
  <c r="EI828"/>
  <c r="EJ828"/>
  <c r="EK828"/>
  <c r="EL828"/>
  <c r="EM828"/>
  <c r="EN828"/>
  <c r="EO828"/>
  <c r="EP828"/>
  <c r="EQ828"/>
  <c r="ER828"/>
  <c r="ET828"/>
  <c r="EE829"/>
  <c r="EF829"/>
  <c r="EG829"/>
  <c r="EH829"/>
  <c r="ES829" s="1"/>
  <c r="EI829"/>
  <c r="EJ829"/>
  <c r="EK829"/>
  <c r="EL829"/>
  <c r="EM829"/>
  <c r="EN829"/>
  <c r="EO829"/>
  <c r="EP829"/>
  <c r="EQ829"/>
  <c r="ER829"/>
  <c r="ET829"/>
  <c r="EE830"/>
  <c r="EF830"/>
  <c r="EG830"/>
  <c r="EH830"/>
  <c r="ES830" s="1"/>
  <c r="EI830"/>
  <c r="EJ830"/>
  <c r="EK830"/>
  <c r="EL830"/>
  <c r="EM830"/>
  <c r="EN830"/>
  <c r="EO830"/>
  <c r="EP830"/>
  <c r="EQ830"/>
  <c r="ER830"/>
  <c r="ET830"/>
  <c r="EE831"/>
  <c r="EF831"/>
  <c r="EG831"/>
  <c r="EH831"/>
  <c r="ES831" s="1"/>
  <c r="EI831"/>
  <c r="EJ831"/>
  <c r="EK831"/>
  <c r="EL831"/>
  <c r="EM831"/>
  <c r="EN831"/>
  <c r="EO831"/>
  <c r="EP831"/>
  <c r="EQ831"/>
  <c r="ER831"/>
  <c r="ET831"/>
  <c r="EE832"/>
  <c r="EF832"/>
  <c r="EG832"/>
  <c r="EB832" s="1"/>
  <c r="EH832"/>
  <c r="ES832" s="1"/>
  <c r="EI832"/>
  <c r="EJ832"/>
  <c r="EK832"/>
  <c r="EL832"/>
  <c r="EM832"/>
  <c r="EN832"/>
  <c r="EO832"/>
  <c r="EP832"/>
  <c r="EQ832"/>
  <c r="ER832"/>
  <c r="ET832"/>
  <c r="EE833"/>
  <c r="EF833"/>
  <c r="EG833"/>
  <c r="EH833"/>
  <c r="ES833" s="1"/>
  <c r="EI833"/>
  <c r="EJ833"/>
  <c r="EK833"/>
  <c r="EL833"/>
  <c r="EM833"/>
  <c r="EN833"/>
  <c r="EO833"/>
  <c r="EP833"/>
  <c r="EQ833"/>
  <c r="ER833"/>
  <c r="ET833"/>
  <c r="EE834"/>
  <c r="EF834"/>
  <c r="EG834"/>
  <c r="EH834"/>
  <c r="ES834" s="1"/>
  <c r="EI834"/>
  <c r="EJ834"/>
  <c r="EK834"/>
  <c r="EL834"/>
  <c r="EM834"/>
  <c r="EN834"/>
  <c r="EO834"/>
  <c r="EP834"/>
  <c r="EQ834"/>
  <c r="ER834"/>
  <c r="ET834"/>
  <c r="EE835"/>
  <c r="EF835"/>
  <c r="EG835"/>
  <c r="EH835"/>
  <c r="ES835" s="1"/>
  <c r="EI835"/>
  <c r="EJ835"/>
  <c r="EK835"/>
  <c r="EL835"/>
  <c r="EM835"/>
  <c r="EN835"/>
  <c r="EO835"/>
  <c r="EP835"/>
  <c r="EQ835"/>
  <c r="ER835"/>
  <c r="ET835"/>
  <c r="EE836"/>
  <c r="EF836"/>
  <c r="EG836"/>
  <c r="EB836" s="1"/>
  <c r="EH836"/>
  <c r="ES836" s="1"/>
  <c r="EI836"/>
  <c r="EJ836"/>
  <c r="EK836"/>
  <c r="EL836"/>
  <c r="EM836"/>
  <c r="EN836"/>
  <c r="EO836"/>
  <c r="EP836"/>
  <c r="EQ836"/>
  <c r="ER836"/>
  <c r="ET836"/>
  <c r="EE837"/>
  <c r="EF837"/>
  <c r="EG837"/>
  <c r="EH837"/>
  <c r="ES837" s="1"/>
  <c r="EI837"/>
  <c r="EJ837"/>
  <c r="EK837"/>
  <c r="EL837"/>
  <c r="EM837"/>
  <c r="EN837"/>
  <c r="EO837"/>
  <c r="EP837"/>
  <c r="EQ837"/>
  <c r="ER837"/>
  <c r="ET837"/>
  <c r="EE838"/>
  <c r="EF838"/>
  <c r="EG838"/>
  <c r="EH838"/>
  <c r="ES838" s="1"/>
  <c r="EI838"/>
  <c r="EJ838"/>
  <c r="EK838"/>
  <c r="EL838"/>
  <c r="EM838"/>
  <c r="EN838"/>
  <c r="EO838"/>
  <c r="EP838"/>
  <c r="EQ838"/>
  <c r="ER838"/>
  <c r="ET838"/>
  <c r="EE839"/>
  <c r="EF839"/>
  <c r="EG839"/>
  <c r="EH839"/>
  <c r="ES839" s="1"/>
  <c r="EI839"/>
  <c r="EJ839"/>
  <c r="EK839"/>
  <c r="EL839"/>
  <c r="EM839"/>
  <c r="EN839"/>
  <c r="EO839"/>
  <c r="EP839"/>
  <c r="EQ839"/>
  <c r="ER839"/>
  <c r="ET839"/>
  <c r="EE840"/>
  <c r="EF840"/>
  <c r="EG840"/>
  <c r="EB840" s="1"/>
  <c r="EH840"/>
  <c r="ES840" s="1"/>
  <c r="EI840"/>
  <c r="EJ840"/>
  <c r="EK840"/>
  <c r="EL840"/>
  <c r="EM840"/>
  <c r="EN840"/>
  <c r="EO840"/>
  <c r="EP840"/>
  <c r="EQ840"/>
  <c r="ER840"/>
  <c r="ET840"/>
  <c r="EE841"/>
  <c r="EF841"/>
  <c r="EG841"/>
  <c r="EH841"/>
  <c r="ES841" s="1"/>
  <c r="EI841"/>
  <c r="EJ841"/>
  <c r="EK841"/>
  <c r="EL841"/>
  <c r="EM841"/>
  <c r="EN841"/>
  <c r="EO841"/>
  <c r="EP841"/>
  <c r="EQ841"/>
  <c r="ER841"/>
  <c r="ET841"/>
  <c r="EE842"/>
  <c r="EF842"/>
  <c r="EG842"/>
  <c r="EH842"/>
  <c r="ES842" s="1"/>
  <c r="EI842"/>
  <c r="EJ842"/>
  <c r="EK842"/>
  <c r="EL842"/>
  <c r="EM842"/>
  <c r="EN842"/>
  <c r="EO842"/>
  <c r="EP842"/>
  <c r="EQ842"/>
  <c r="ER842"/>
  <c r="ET842"/>
  <c r="EE843"/>
  <c r="EF843"/>
  <c r="EG843"/>
  <c r="EH843"/>
  <c r="ES843" s="1"/>
  <c r="EI843"/>
  <c r="EJ843"/>
  <c r="EK843"/>
  <c r="EL843"/>
  <c r="EM843"/>
  <c r="EN843"/>
  <c r="EO843"/>
  <c r="EP843"/>
  <c r="EQ843"/>
  <c r="ER843"/>
  <c r="ET843"/>
  <c r="EE844"/>
  <c r="EF844"/>
  <c r="EG844"/>
  <c r="EB844" s="1"/>
  <c r="EH844"/>
  <c r="ES844" s="1"/>
  <c r="EI844"/>
  <c r="EJ844"/>
  <c r="EK844"/>
  <c r="EL844"/>
  <c r="EM844"/>
  <c r="EN844"/>
  <c r="EO844"/>
  <c r="EP844"/>
  <c r="EQ844"/>
  <c r="ER844"/>
  <c r="ET844"/>
  <c r="EE845"/>
  <c r="EF845"/>
  <c r="EG845"/>
  <c r="EH845"/>
  <c r="ES845" s="1"/>
  <c r="EI845"/>
  <c r="EJ845"/>
  <c r="EK845"/>
  <c r="EL845"/>
  <c r="EM845"/>
  <c r="EN845"/>
  <c r="EO845"/>
  <c r="EP845"/>
  <c r="EQ845"/>
  <c r="ER845"/>
  <c r="ET845"/>
  <c r="EE846"/>
  <c r="EF846"/>
  <c r="EG846"/>
  <c r="EH846"/>
  <c r="ES846" s="1"/>
  <c r="EI846"/>
  <c r="EJ846"/>
  <c r="EK846"/>
  <c r="EL846"/>
  <c r="EM846"/>
  <c r="EN846"/>
  <c r="EO846"/>
  <c r="EP846"/>
  <c r="EQ846"/>
  <c r="ER846"/>
  <c r="ET846"/>
  <c r="EE847"/>
  <c r="EF847"/>
  <c r="EG847"/>
  <c r="EH847"/>
  <c r="ES847" s="1"/>
  <c r="EI847"/>
  <c r="EJ847"/>
  <c r="EK847"/>
  <c r="EL847"/>
  <c r="EM847"/>
  <c r="EN847"/>
  <c r="EO847"/>
  <c r="EP847"/>
  <c r="EQ847"/>
  <c r="ER847"/>
  <c r="ET847"/>
  <c r="EE848"/>
  <c r="EF848"/>
  <c r="EG848"/>
  <c r="EB848" s="1"/>
  <c r="EH848"/>
  <c r="ES848" s="1"/>
  <c r="EI848"/>
  <c r="EJ848"/>
  <c r="EK848"/>
  <c r="EL848"/>
  <c r="EM848"/>
  <c r="EN848"/>
  <c r="EO848"/>
  <c r="EP848"/>
  <c r="EQ848"/>
  <c r="ER848"/>
  <c r="ET848"/>
  <c r="EE849"/>
  <c r="EF849"/>
  <c r="EG849"/>
  <c r="EH849"/>
  <c r="ES849" s="1"/>
  <c r="EI849"/>
  <c r="EJ849"/>
  <c r="EK849"/>
  <c r="EL849"/>
  <c r="EM849"/>
  <c r="EN849"/>
  <c r="EO849"/>
  <c r="EP849"/>
  <c r="EQ849"/>
  <c r="ER849"/>
  <c r="ET849"/>
  <c r="EE850"/>
  <c r="EF850"/>
  <c r="EG850"/>
  <c r="EH850"/>
  <c r="ES850" s="1"/>
  <c r="EI850"/>
  <c r="EJ850"/>
  <c r="EK850"/>
  <c r="EL850"/>
  <c r="EM850"/>
  <c r="EN850"/>
  <c r="EO850"/>
  <c r="EP850"/>
  <c r="EQ850"/>
  <c r="ER850"/>
  <c r="ET850"/>
  <c r="EE851"/>
  <c r="EF851"/>
  <c r="EG851"/>
  <c r="EH851"/>
  <c r="ES851" s="1"/>
  <c r="EI851"/>
  <c r="EJ851"/>
  <c r="EK851"/>
  <c r="EL851"/>
  <c r="EM851"/>
  <c r="EN851"/>
  <c r="EO851"/>
  <c r="EP851"/>
  <c r="EQ851"/>
  <c r="ER851"/>
  <c r="ET851"/>
  <c r="EE852"/>
  <c r="EF852"/>
  <c r="EG852"/>
  <c r="EB852" s="1"/>
  <c r="EH852"/>
  <c r="ES852" s="1"/>
  <c r="EI852"/>
  <c r="EJ852"/>
  <c r="EK852"/>
  <c r="EL852"/>
  <c r="EM852"/>
  <c r="EN852"/>
  <c r="EO852"/>
  <c r="EP852"/>
  <c r="EQ852"/>
  <c r="ER852"/>
  <c r="ET852"/>
  <c r="EE853"/>
  <c r="EF853"/>
  <c r="EG853"/>
  <c r="EH853"/>
  <c r="ES853" s="1"/>
  <c r="EI853"/>
  <c r="EJ853"/>
  <c r="EK853"/>
  <c r="EL853"/>
  <c r="EM853"/>
  <c r="EN853"/>
  <c r="EO853"/>
  <c r="EP853"/>
  <c r="EQ853"/>
  <c r="ER853"/>
  <c r="ET853"/>
  <c r="EE854"/>
  <c r="EF854"/>
  <c r="EG854"/>
  <c r="EH854"/>
  <c r="ES854" s="1"/>
  <c r="EI854"/>
  <c r="EJ854"/>
  <c r="EK854"/>
  <c r="EL854"/>
  <c r="EM854"/>
  <c r="EN854"/>
  <c r="EO854"/>
  <c r="EP854"/>
  <c r="EQ854"/>
  <c r="ER854"/>
  <c r="ET854"/>
  <c r="EE855"/>
  <c r="EF855"/>
  <c r="EG855"/>
  <c r="EH855"/>
  <c r="ES855" s="1"/>
  <c r="EI855"/>
  <c r="EJ855"/>
  <c r="EK855"/>
  <c r="EL855"/>
  <c r="EM855"/>
  <c r="EN855"/>
  <c r="EO855"/>
  <c r="EP855"/>
  <c r="EQ855"/>
  <c r="ER855"/>
  <c r="ET855"/>
  <c r="EE856"/>
  <c r="EF856"/>
  <c r="EG856"/>
  <c r="EB856" s="1"/>
  <c r="EH856"/>
  <c r="ES856" s="1"/>
  <c r="EI856"/>
  <c r="EJ856"/>
  <c r="EK856"/>
  <c r="EL856"/>
  <c r="EM856"/>
  <c r="EN856"/>
  <c r="EO856"/>
  <c r="EP856"/>
  <c r="EQ856"/>
  <c r="ER856"/>
  <c r="ET856"/>
  <c r="EE857"/>
  <c r="EF857"/>
  <c r="EG857"/>
  <c r="EH857"/>
  <c r="ES857" s="1"/>
  <c r="EI857"/>
  <c r="EJ857"/>
  <c r="EK857"/>
  <c r="EL857"/>
  <c r="EM857"/>
  <c r="EN857"/>
  <c r="EO857"/>
  <c r="EP857"/>
  <c r="EQ857"/>
  <c r="ER857"/>
  <c r="ET857"/>
  <c r="EE858"/>
  <c r="EF858"/>
  <c r="EG858"/>
  <c r="EH858"/>
  <c r="ES858" s="1"/>
  <c r="EI858"/>
  <c r="EJ858"/>
  <c r="EK858"/>
  <c r="EL858"/>
  <c r="EM858"/>
  <c r="EN858"/>
  <c r="EO858"/>
  <c r="EP858"/>
  <c r="EQ858"/>
  <c r="ER858"/>
  <c r="ET858"/>
  <c r="EE859"/>
  <c r="EF859"/>
  <c r="EG859"/>
  <c r="EH859"/>
  <c r="ES859" s="1"/>
  <c r="EI859"/>
  <c r="EJ859"/>
  <c r="EK859"/>
  <c r="EL859"/>
  <c r="EM859"/>
  <c r="EN859"/>
  <c r="EO859"/>
  <c r="EP859"/>
  <c r="EQ859"/>
  <c r="ER859"/>
  <c r="ET859"/>
  <c r="EE860"/>
  <c r="EF860"/>
  <c r="EG860"/>
  <c r="EB860" s="1"/>
  <c r="EH860"/>
  <c r="ES860" s="1"/>
  <c r="EI860"/>
  <c r="EJ860"/>
  <c r="EK860"/>
  <c r="EL860"/>
  <c r="EM860"/>
  <c r="EN860"/>
  <c r="EO860"/>
  <c r="EP860"/>
  <c r="EQ860"/>
  <c r="ER860"/>
  <c r="ET860"/>
  <c r="EE861"/>
  <c r="EF861"/>
  <c r="EG861"/>
  <c r="EH861"/>
  <c r="ES861" s="1"/>
  <c r="EI861"/>
  <c r="EJ861"/>
  <c r="EK861"/>
  <c r="EL861"/>
  <c r="EM861"/>
  <c r="EN861"/>
  <c r="EO861"/>
  <c r="EP861"/>
  <c r="EQ861"/>
  <c r="ER861"/>
  <c r="ET861"/>
  <c r="EE862"/>
  <c r="EF862"/>
  <c r="EG862"/>
  <c r="EH862"/>
  <c r="ES862" s="1"/>
  <c r="EI862"/>
  <c r="EJ862"/>
  <c r="EK862"/>
  <c r="EL862"/>
  <c r="EM862"/>
  <c r="EN862"/>
  <c r="EO862"/>
  <c r="EP862"/>
  <c r="EQ862"/>
  <c r="ER862"/>
  <c r="ET862"/>
  <c r="EE863"/>
  <c r="EF863"/>
  <c r="EG863"/>
  <c r="EH863"/>
  <c r="ES863" s="1"/>
  <c r="EI863"/>
  <c r="EJ863"/>
  <c r="EK863"/>
  <c r="EL863"/>
  <c r="EM863"/>
  <c r="EN863"/>
  <c r="EO863"/>
  <c r="EP863"/>
  <c r="EQ863"/>
  <c r="ER863"/>
  <c r="ET863"/>
  <c r="EE864"/>
  <c r="EF864"/>
  <c r="EG864"/>
  <c r="EB864" s="1"/>
  <c r="EH864"/>
  <c r="ES864" s="1"/>
  <c r="EI864"/>
  <c r="EJ864"/>
  <c r="EK864"/>
  <c r="EL864"/>
  <c r="EM864"/>
  <c r="EN864"/>
  <c r="EO864"/>
  <c r="EP864"/>
  <c r="EQ864"/>
  <c r="ER864"/>
  <c r="ET864"/>
  <c r="EE865"/>
  <c r="EF865"/>
  <c r="EG865"/>
  <c r="EH865"/>
  <c r="ES865" s="1"/>
  <c r="EI865"/>
  <c r="EJ865"/>
  <c r="EK865"/>
  <c r="EL865"/>
  <c r="EM865"/>
  <c r="EN865"/>
  <c r="EO865"/>
  <c r="EP865"/>
  <c r="EQ865"/>
  <c r="ER865"/>
  <c r="ET865"/>
  <c r="EE866"/>
  <c r="EF866"/>
  <c r="EG866"/>
  <c r="EH866"/>
  <c r="ES866" s="1"/>
  <c r="EI866"/>
  <c r="EJ866"/>
  <c r="EK866"/>
  <c r="EL866"/>
  <c r="EM866"/>
  <c r="EN866"/>
  <c r="EO866"/>
  <c r="EP866"/>
  <c r="EQ866"/>
  <c r="ER866"/>
  <c r="ET866"/>
  <c r="EE867"/>
  <c r="EF867"/>
  <c r="EG867"/>
  <c r="EH867"/>
  <c r="ES867" s="1"/>
  <c r="EI867"/>
  <c r="EJ867"/>
  <c r="EK867"/>
  <c r="EL867"/>
  <c r="EM867"/>
  <c r="EN867"/>
  <c r="EO867"/>
  <c r="EP867"/>
  <c r="EQ867"/>
  <c r="ER867"/>
  <c r="ET867"/>
  <c r="EE868"/>
  <c r="EF868"/>
  <c r="EG868"/>
  <c r="EB868" s="1"/>
  <c r="EH868"/>
  <c r="ES868" s="1"/>
  <c r="EI868"/>
  <c r="EJ868"/>
  <c r="EK868"/>
  <c r="EL868"/>
  <c r="EM868"/>
  <c r="EN868"/>
  <c r="EO868"/>
  <c r="EP868"/>
  <c r="EQ868"/>
  <c r="ER868"/>
  <c r="ET868"/>
  <c r="EE869"/>
  <c r="EF869"/>
  <c r="EG869"/>
  <c r="EH869"/>
  <c r="ES869" s="1"/>
  <c r="EI869"/>
  <c r="EJ869"/>
  <c r="EK869"/>
  <c r="EL869"/>
  <c r="EM869"/>
  <c r="EN869"/>
  <c r="EO869"/>
  <c r="EP869"/>
  <c r="EQ869"/>
  <c r="ER869"/>
  <c r="ET869"/>
  <c r="EE870"/>
  <c r="EF870"/>
  <c r="EG870"/>
  <c r="EH870"/>
  <c r="ES870" s="1"/>
  <c r="EI870"/>
  <c r="EJ870"/>
  <c r="EK870"/>
  <c r="EL870"/>
  <c r="EM870"/>
  <c r="EN870"/>
  <c r="EO870"/>
  <c r="EP870"/>
  <c r="EQ870"/>
  <c r="ER870"/>
  <c r="ET870"/>
  <c r="EE871"/>
  <c r="EF871"/>
  <c r="EG871"/>
  <c r="EH871"/>
  <c r="ES871" s="1"/>
  <c r="EI871"/>
  <c r="EJ871"/>
  <c r="EK871"/>
  <c r="EL871"/>
  <c r="EM871"/>
  <c r="EN871"/>
  <c r="EO871"/>
  <c r="EP871"/>
  <c r="EQ871"/>
  <c r="ER871"/>
  <c r="ET871"/>
  <c r="EE872"/>
  <c r="EF872"/>
  <c r="EG872"/>
  <c r="EB872" s="1"/>
  <c r="EH872"/>
  <c r="ES872" s="1"/>
  <c r="EI872"/>
  <c r="EJ872"/>
  <c r="EK872"/>
  <c r="EL872"/>
  <c r="EM872"/>
  <c r="EN872"/>
  <c r="EO872"/>
  <c r="EP872"/>
  <c r="EQ872"/>
  <c r="ER872"/>
  <c r="ET872"/>
  <c r="EE873"/>
  <c r="EF873"/>
  <c r="EG873"/>
  <c r="EH873"/>
  <c r="ES873" s="1"/>
  <c r="EI873"/>
  <c r="EJ873"/>
  <c r="EK873"/>
  <c r="EL873"/>
  <c r="EM873"/>
  <c r="EN873"/>
  <c r="EO873"/>
  <c r="EP873"/>
  <c r="EQ873"/>
  <c r="ER873"/>
  <c r="ET873"/>
  <c r="EE874"/>
  <c r="EF874"/>
  <c r="EG874"/>
  <c r="EH874"/>
  <c r="ES874" s="1"/>
  <c r="EI874"/>
  <c r="EJ874"/>
  <c r="EK874"/>
  <c r="EL874"/>
  <c r="EM874"/>
  <c r="EN874"/>
  <c r="EO874"/>
  <c r="EP874"/>
  <c r="EQ874"/>
  <c r="ER874"/>
  <c r="ET874"/>
  <c r="EE875"/>
  <c r="EF875"/>
  <c r="EG875"/>
  <c r="EH875"/>
  <c r="ES875" s="1"/>
  <c r="EI875"/>
  <c r="EJ875"/>
  <c r="EK875"/>
  <c r="EL875"/>
  <c r="EM875"/>
  <c r="EN875"/>
  <c r="EO875"/>
  <c r="EP875"/>
  <c r="EQ875"/>
  <c r="ER875"/>
  <c r="ET875"/>
  <c r="EE876"/>
  <c r="EF876"/>
  <c r="EG876"/>
  <c r="EB876" s="1"/>
  <c r="EH876"/>
  <c r="ES876" s="1"/>
  <c r="EI876"/>
  <c r="EJ876"/>
  <c r="EK876"/>
  <c r="EL876"/>
  <c r="EM876"/>
  <c r="EN876"/>
  <c r="EO876"/>
  <c r="EP876"/>
  <c r="EQ876"/>
  <c r="ER876"/>
  <c r="ET876"/>
  <c r="EE877"/>
  <c r="EF877"/>
  <c r="EG877"/>
  <c r="EH877"/>
  <c r="ES877" s="1"/>
  <c r="EI877"/>
  <c r="EJ877"/>
  <c r="EK877"/>
  <c r="EL877"/>
  <c r="EM877"/>
  <c r="EN877"/>
  <c r="EO877"/>
  <c r="EP877"/>
  <c r="EQ877"/>
  <c r="ER877"/>
  <c r="ET877"/>
  <c r="EE878"/>
  <c r="EF878"/>
  <c r="EG878"/>
  <c r="EH878"/>
  <c r="ES878" s="1"/>
  <c r="EI878"/>
  <c r="EJ878"/>
  <c r="EK878"/>
  <c r="EL878"/>
  <c r="EM878"/>
  <c r="EN878"/>
  <c r="EO878"/>
  <c r="EP878"/>
  <c r="EQ878"/>
  <c r="ER878"/>
  <c r="ET878"/>
  <c r="EE879"/>
  <c r="EF879"/>
  <c r="EG879"/>
  <c r="EH879"/>
  <c r="ES879" s="1"/>
  <c r="EI879"/>
  <c r="EJ879"/>
  <c r="EK879"/>
  <c r="EL879"/>
  <c r="EM879"/>
  <c r="EN879"/>
  <c r="EO879"/>
  <c r="EP879"/>
  <c r="EQ879"/>
  <c r="ER879"/>
  <c r="ET879"/>
  <c r="EE880"/>
  <c r="EF880"/>
  <c r="EG880"/>
  <c r="EB880" s="1"/>
  <c r="EH880"/>
  <c r="ES880" s="1"/>
  <c r="EI880"/>
  <c r="EJ880"/>
  <c r="EK880"/>
  <c r="EL880"/>
  <c r="EM880"/>
  <c r="EN880"/>
  <c r="EO880"/>
  <c r="EP880"/>
  <c r="EQ880"/>
  <c r="ER880"/>
  <c r="ET880"/>
  <c r="EE881"/>
  <c r="EF881"/>
  <c r="EG881"/>
  <c r="EH881"/>
  <c r="ES881" s="1"/>
  <c r="EI881"/>
  <c r="EJ881"/>
  <c r="EK881"/>
  <c r="EL881"/>
  <c r="EM881"/>
  <c r="EN881"/>
  <c r="EO881"/>
  <c r="EP881"/>
  <c r="EQ881"/>
  <c r="ER881"/>
  <c r="ET881"/>
  <c r="EE882"/>
  <c r="EF882"/>
  <c r="EG882"/>
  <c r="EH882"/>
  <c r="ES882" s="1"/>
  <c r="EI882"/>
  <c r="EJ882"/>
  <c r="EK882"/>
  <c r="EL882"/>
  <c r="EM882"/>
  <c r="EN882"/>
  <c r="EO882"/>
  <c r="EP882"/>
  <c r="EQ882"/>
  <c r="ER882"/>
  <c r="ET882"/>
  <c r="EE883"/>
  <c r="EF883"/>
  <c r="EG883"/>
  <c r="EH883"/>
  <c r="ES883" s="1"/>
  <c r="EI883"/>
  <c r="EJ883"/>
  <c r="EK883"/>
  <c r="EL883"/>
  <c r="EM883"/>
  <c r="EN883"/>
  <c r="EO883"/>
  <c r="EP883"/>
  <c r="EQ883"/>
  <c r="ER883"/>
  <c r="ET883"/>
  <c r="EE884"/>
  <c r="EF884"/>
  <c r="EG884"/>
  <c r="EB884" s="1"/>
  <c r="EH884"/>
  <c r="ES884" s="1"/>
  <c r="EI884"/>
  <c r="EJ884"/>
  <c r="EK884"/>
  <c r="EL884"/>
  <c r="EM884"/>
  <c r="EN884"/>
  <c r="EO884"/>
  <c r="EP884"/>
  <c r="EQ884"/>
  <c r="ER884"/>
  <c r="ET884"/>
  <c r="EE885"/>
  <c r="EF885"/>
  <c r="EG885"/>
  <c r="EH885"/>
  <c r="ES885" s="1"/>
  <c r="EI885"/>
  <c r="EJ885"/>
  <c r="EK885"/>
  <c r="EL885"/>
  <c r="EM885"/>
  <c r="EN885"/>
  <c r="EO885"/>
  <c r="EP885"/>
  <c r="EQ885"/>
  <c r="ER885"/>
  <c r="ET885"/>
  <c r="EE886"/>
  <c r="EF886"/>
  <c r="EG886"/>
  <c r="EH886"/>
  <c r="ES886" s="1"/>
  <c r="EI886"/>
  <c r="EJ886"/>
  <c r="EK886"/>
  <c r="EL886"/>
  <c r="EM886"/>
  <c r="EN886"/>
  <c r="EO886"/>
  <c r="EP886"/>
  <c r="EQ886"/>
  <c r="ER886"/>
  <c r="ET886"/>
  <c r="EE887"/>
  <c r="EF887"/>
  <c r="EG887"/>
  <c r="EH887"/>
  <c r="ES887" s="1"/>
  <c r="EI887"/>
  <c r="EJ887"/>
  <c r="EK887"/>
  <c r="EL887"/>
  <c r="EM887"/>
  <c r="EN887"/>
  <c r="EO887"/>
  <c r="EP887"/>
  <c r="EQ887"/>
  <c r="ER887"/>
  <c r="ET887"/>
  <c r="EE888"/>
  <c r="EF888"/>
  <c r="EG888"/>
  <c r="EB888" s="1"/>
  <c r="EH888"/>
  <c r="ES888" s="1"/>
  <c r="EI888"/>
  <c r="EJ888"/>
  <c r="EK888"/>
  <c r="EL888"/>
  <c r="EM888"/>
  <c r="EN888"/>
  <c r="EO888"/>
  <c r="EP888"/>
  <c r="EQ888"/>
  <c r="ER888"/>
  <c r="ET888"/>
  <c r="EE889"/>
  <c r="EF889"/>
  <c r="EG889"/>
  <c r="EH889"/>
  <c r="ES889" s="1"/>
  <c r="EI889"/>
  <c r="EJ889"/>
  <c r="EK889"/>
  <c r="EL889"/>
  <c r="EM889"/>
  <c r="EN889"/>
  <c r="EO889"/>
  <c r="EP889"/>
  <c r="EQ889"/>
  <c r="ER889"/>
  <c r="ET889"/>
  <c r="EE890"/>
  <c r="EF890"/>
  <c r="EG890"/>
  <c r="EH890"/>
  <c r="ES890" s="1"/>
  <c r="EI890"/>
  <c r="EJ890"/>
  <c r="EK890"/>
  <c r="EL890"/>
  <c r="EM890"/>
  <c r="EN890"/>
  <c r="EO890"/>
  <c r="EP890"/>
  <c r="EQ890"/>
  <c r="ER890"/>
  <c r="ET890"/>
  <c r="EE891"/>
  <c r="EF891"/>
  <c r="EG891"/>
  <c r="EH891"/>
  <c r="ES891" s="1"/>
  <c r="EI891"/>
  <c r="EJ891"/>
  <c r="EK891"/>
  <c r="EL891"/>
  <c r="EM891"/>
  <c r="EN891"/>
  <c r="EO891"/>
  <c r="EP891"/>
  <c r="EQ891"/>
  <c r="ER891"/>
  <c r="ET891"/>
  <c r="EE892"/>
  <c r="EF892"/>
  <c r="EG892"/>
  <c r="EB892" s="1"/>
  <c r="EH892"/>
  <c r="ES892" s="1"/>
  <c r="EI892"/>
  <c r="EJ892"/>
  <c r="EK892"/>
  <c r="EL892"/>
  <c r="EM892"/>
  <c r="EN892"/>
  <c r="EO892"/>
  <c r="EP892"/>
  <c r="EQ892"/>
  <c r="ER892"/>
  <c r="ET892"/>
  <c r="EE893"/>
  <c r="EF893"/>
  <c r="EG893"/>
  <c r="EH893"/>
  <c r="ES893" s="1"/>
  <c r="EI893"/>
  <c r="EJ893"/>
  <c r="EK893"/>
  <c r="EL893"/>
  <c r="EM893"/>
  <c r="EN893"/>
  <c r="EO893"/>
  <c r="EP893"/>
  <c r="EQ893"/>
  <c r="ER893"/>
  <c r="ET893"/>
  <c r="EE894"/>
  <c r="EF894"/>
  <c r="EG894"/>
  <c r="EH894"/>
  <c r="ES894" s="1"/>
  <c r="EI894"/>
  <c r="EJ894"/>
  <c r="EK894"/>
  <c r="EL894"/>
  <c r="EM894"/>
  <c r="EN894"/>
  <c r="EO894"/>
  <c r="EP894"/>
  <c r="EQ894"/>
  <c r="ER894"/>
  <c r="ET894"/>
  <c r="EE895"/>
  <c r="EF895"/>
  <c r="EG895"/>
  <c r="EH895"/>
  <c r="ES895" s="1"/>
  <c r="EI895"/>
  <c r="EJ895"/>
  <c r="EK895"/>
  <c r="EL895"/>
  <c r="EM895"/>
  <c r="EN895"/>
  <c r="EO895"/>
  <c r="EP895"/>
  <c r="EQ895"/>
  <c r="ER895"/>
  <c r="ET895"/>
  <c r="EE896"/>
  <c r="EF896"/>
  <c r="EG896"/>
  <c r="EB896" s="1"/>
  <c r="EH896"/>
  <c r="ES896" s="1"/>
  <c r="EI896"/>
  <c r="EJ896"/>
  <c r="EK896"/>
  <c r="EL896"/>
  <c r="EM896"/>
  <c r="EN896"/>
  <c r="EO896"/>
  <c r="EP896"/>
  <c r="EQ896"/>
  <c r="ER896"/>
  <c r="ET896"/>
  <c r="EE897"/>
  <c r="EF897"/>
  <c r="EG897"/>
  <c r="EH897"/>
  <c r="ES897" s="1"/>
  <c r="EI897"/>
  <c r="EJ897"/>
  <c r="EK897"/>
  <c r="EL897"/>
  <c r="EM897"/>
  <c r="EN897"/>
  <c r="EO897"/>
  <c r="EP897"/>
  <c r="EQ897"/>
  <c r="ER897"/>
  <c r="ET897"/>
  <c r="EE898"/>
  <c r="EF898"/>
  <c r="EG898"/>
  <c r="EH898"/>
  <c r="ES898" s="1"/>
  <c r="EI898"/>
  <c r="EJ898"/>
  <c r="EK898"/>
  <c r="EL898"/>
  <c r="EM898"/>
  <c r="EN898"/>
  <c r="EO898"/>
  <c r="EP898"/>
  <c r="EQ898"/>
  <c r="ER898"/>
  <c r="ET898"/>
  <c r="EE899"/>
  <c r="EF899"/>
  <c r="EG899"/>
  <c r="EH899"/>
  <c r="ES899" s="1"/>
  <c r="EI899"/>
  <c r="EJ899"/>
  <c r="EK899"/>
  <c r="EL899"/>
  <c r="EM899"/>
  <c r="EN899"/>
  <c r="EO899"/>
  <c r="EP899"/>
  <c r="EQ899"/>
  <c r="ER899"/>
  <c r="ET899"/>
  <c r="EE900"/>
  <c r="EF900"/>
  <c r="EG900"/>
  <c r="EB900" s="1"/>
  <c r="EH900"/>
  <c r="ES900" s="1"/>
  <c r="EI900"/>
  <c r="EJ900"/>
  <c r="EK900"/>
  <c r="EL900"/>
  <c r="EM900"/>
  <c r="EN900"/>
  <c r="EO900"/>
  <c r="EP900"/>
  <c r="EQ900"/>
  <c r="ER900"/>
  <c r="ET900"/>
  <c r="EE901"/>
  <c r="EF901"/>
  <c r="EG901"/>
  <c r="EH901"/>
  <c r="ES901" s="1"/>
  <c r="EI901"/>
  <c r="EJ901"/>
  <c r="EK901"/>
  <c r="EL901"/>
  <c r="EM901"/>
  <c r="EN901"/>
  <c r="EO901"/>
  <c r="EP901"/>
  <c r="EQ901"/>
  <c r="ER901"/>
  <c r="ET901"/>
  <c r="EE902"/>
  <c r="EF902"/>
  <c r="EG902"/>
  <c r="EH902"/>
  <c r="ES902" s="1"/>
  <c r="EI902"/>
  <c r="EJ902"/>
  <c r="EK902"/>
  <c r="EL902"/>
  <c r="EM902"/>
  <c r="EN902"/>
  <c r="EO902"/>
  <c r="EP902"/>
  <c r="EQ902"/>
  <c r="ER902"/>
  <c r="ET902"/>
  <c r="EE903"/>
  <c r="EF903"/>
  <c r="EG903"/>
  <c r="EH903"/>
  <c r="ES903" s="1"/>
  <c r="EI903"/>
  <c r="EJ903"/>
  <c r="EK903"/>
  <c r="EL903"/>
  <c r="EM903"/>
  <c r="EN903"/>
  <c r="EO903"/>
  <c r="EP903"/>
  <c r="EQ903"/>
  <c r="ER903"/>
  <c r="ET903"/>
  <c r="EE904"/>
  <c r="EF904"/>
  <c r="EG904"/>
  <c r="EB904" s="1"/>
  <c r="EH904"/>
  <c r="ES904" s="1"/>
  <c r="EI904"/>
  <c r="EJ904"/>
  <c r="EK904"/>
  <c r="EL904"/>
  <c r="EM904"/>
  <c r="EN904"/>
  <c r="EO904"/>
  <c r="EP904"/>
  <c r="EQ904"/>
  <c r="ER904"/>
  <c r="ET904"/>
  <c r="EE905"/>
  <c r="EF905"/>
  <c r="EG905"/>
  <c r="EH905"/>
  <c r="ES905" s="1"/>
  <c r="EI905"/>
  <c r="EJ905"/>
  <c r="EK905"/>
  <c r="EL905"/>
  <c r="EM905"/>
  <c r="EN905"/>
  <c r="EO905"/>
  <c r="EP905"/>
  <c r="EQ905"/>
  <c r="ER905"/>
  <c r="ET905"/>
  <c r="EE906"/>
  <c r="EF906"/>
  <c r="EG906"/>
  <c r="EH906"/>
  <c r="ES906" s="1"/>
  <c r="EI906"/>
  <c r="EJ906"/>
  <c r="EK906"/>
  <c r="EL906"/>
  <c r="EM906"/>
  <c r="EN906"/>
  <c r="EO906"/>
  <c r="EP906"/>
  <c r="EQ906"/>
  <c r="ER906"/>
  <c r="ET906"/>
  <c r="EE907"/>
  <c r="EF907"/>
  <c r="EG907"/>
  <c r="EH907"/>
  <c r="ES907" s="1"/>
  <c r="EI907"/>
  <c r="EJ907"/>
  <c r="EK907"/>
  <c r="EL907"/>
  <c r="EM907"/>
  <c r="EN907"/>
  <c r="EO907"/>
  <c r="EP907"/>
  <c r="EQ907"/>
  <c r="ER907"/>
  <c r="ET907"/>
  <c r="EE908"/>
  <c r="EF908"/>
  <c r="EG908"/>
  <c r="EB908" s="1"/>
  <c r="EH908"/>
  <c r="ES908" s="1"/>
  <c r="EI908"/>
  <c r="EJ908"/>
  <c r="EK908"/>
  <c r="EL908"/>
  <c r="EM908"/>
  <c r="EN908"/>
  <c r="EO908"/>
  <c r="EP908"/>
  <c r="EQ908"/>
  <c r="ER908"/>
  <c r="ET908"/>
  <c r="EE909"/>
  <c r="EF909"/>
  <c r="EG909"/>
  <c r="EH909"/>
  <c r="ES909" s="1"/>
  <c r="EI909"/>
  <c r="EJ909"/>
  <c r="EK909"/>
  <c r="EL909"/>
  <c r="EM909"/>
  <c r="EN909"/>
  <c r="EO909"/>
  <c r="EP909"/>
  <c r="EQ909"/>
  <c r="ER909"/>
  <c r="ET909"/>
  <c r="EE910"/>
  <c r="EF910"/>
  <c r="EG910"/>
  <c r="EH910"/>
  <c r="ES910" s="1"/>
  <c r="EI910"/>
  <c r="EJ910"/>
  <c r="EK910"/>
  <c r="EL910"/>
  <c r="EM910"/>
  <c r="EN910"/>
  <c r="EO910"/>
  <c r="EP910"/>
  <c r="EQ910"/>
  <c r="ER910"/>
  <c r="ET910"/>
  <c r="EE911"/>
  <c r="EF911"/>
  <c r="EG911"/>
  <c r="EH911"/>
  <c r="ES911" s="1"/>
  <c r="EI911"/>
  <c r="EJ911"/>
  <c r="EK911"/>
  <c r="EL911"/>
  <c r="EM911"/>
  <c r="EN911"/>
  <c r="EO911"/>
  <c r="EP911"/>
  <c r="EQ911"/>
  <c r="ER911"/>
  <c r="ET911"/>
  <c r="EE912"/>
  <c r="EF912"/>
  <c r="EG912"/>
  <c r="EB912" s="1"/>
  <c r="EH912"/>
  <c r="ES912" s="1"/>
  <c r="EI912"/>
  <c r="EJ912"/>
  <c r="EK912"/>
  <c r="EL912"/>
  <c r="EM912"/>
  <c r="EN912"/>
  <c r="EO912"/>
  <c r="EP912"/>
  <c r="EQ912"/>
  <c r="ER912"/>
  <c r="ET912"/>
  <c r="EE913"/>
  <c r="EF913"/>
  <c r="EG913"/>
  <c r="EH913"/>
  <c r="ES913" s="1"/>
  <c r="EI913"/>
  <c r="EJ913"/>
  <c r="EK913"/>
  <c r="EL913"/>
  <c r="EM913"/>
  <c r="EN913"/>
  <c r="EO913"/>
  <c r="EP913"/>
  <c r="EQ913"/>
  <c r="ER913"/>
  <c r="ET913"/>
  <c r="EE914"/>
  <c r="EF914"/>
  <c r="EG914"/>
  <c r="EH914"/>
  <c r="ES914" s="1"/>
  <c r="EI914"/>
  <c r="EJ914"/>
  <c r="EK914"/>
  <c r="EL914"/>
  <c r="EM914"/>
  <c r="EN914"/>
  <c r="EO914"/>
  <c r="EP914"/>
  <c r="EQ914"/>
  <c r="ER914"/>
  <c r="ET914"/>
  <c r="EE915"/>
  <c r="EF915"/>
  <c r="EG915"/>
  <c r="EH915"/>
  <c r="ES915" s="1"/>
  <c r="EI915"/>
  <c r="EJ915"/>
  <c r="EK915"/>
  <c r="EL915"/>
  <c r="EM915"/>
  <c r="EN915"/>
  <c r="EO915"/>
  <c r="EP915"/>
  <c r="EQ915"/>
  <c r="ER915"/>
  <c r="ET915"/>
  <c r="EE916"/>
  <c r="EF916"/>
  <c r="EG916"/>
  <c r="EB916" s="1"/>
  <c r="EH916"/>
  <c r="ES916" s="1"/>
  <c r="EI916"/>
  <c r="EJ916"/>
  <c r="EK916"/>
  <c r="EL916"/>
  <c r="EM916"/>
  <c r="EN916"/>
  <c r="EO916"/>
  <c r="EP916"/>
  <c r="EQ916"/>
  <c r="ER916"/>
  <c r="ET916"/>
  <c r="EE917"/>
  <c r="EF917"/>
  <c r="EG917"/>
  <c r="EH917"/>
  <c r="ES917" s="1"/>
  <c r="EI917"/>
  <c r="EJ917"/>
  <c r="EK917"/>
  <c r="EL917"/>
  <c r="EM917"/>
  <c r="EN917"/>
  <c r="EO917"/>
  <c r="EP917"/>
  <c r="EQ917"/>
  <c r="ER917"/>
  <c r="ET917"/>
  <c r="EE918"/>
  <c r="EF918"/>
  <c r="EG918"/>
  <c r="EH918"/>
  <c r="ES918" s="1"/>
  <c r="EI918"/>
  <c r="EJ918"/>
  <c r="EK918"/>
  <c r="EL918"/>
  <c r="EM918"/>
  <c r="EN918"/>
  <c r="EO918"/>
  <c r="EP918"/>
  <c r="EQ918"/>
  <c r="ER918"/>
  <c r="ET918"/>
  <c r="EE919"/>
  <c r="EF919"/>
  <c r="EG919"/>
  <c r="EH919"/>
  <c r="ES919" s="1"/>
  <c r="EI919"/>
  <c r="EJ919"/>
  <c r="EK919"/>
  <c r="EL919"/>
  <c r="EM919"/>
  <c r="EN919"/>
  <c r="EO919"/>
  <c r="EP919"/>
  <c r="EQ919"/>
  <c r="ER919"/>
  <c r="ET919"/>
  <c r="EE920"/>
  <c r="EF920"/>
  <c r="EG920"/>
  <c r="EB920" s="1"/>
  <c r="EH920"/>
  <c r="ES920" s="1"/>
  <c r="EI920"/>
  <c r="EJ920"/>
  <c r="EK920"/>
  <c r="EL920"/>
  <c r="EM920"/>
  <c r="EN920"/>
  <c r="EO920"/>
  <c r="EP920"/>
  <c r="EQ920"/>
  <c r="ER920"/>
  <c r="ET920"/>
  <c r="EE921"/>
  <c r="EF921"/>
  <c r="EG921"/>
  <c r="EH921"/>
  <c r="ES921" s="1"/>
  <c r="EI921"/>
  <c r="EJ921"/>
  <c r="EK921"/>
  <c r="EL921"/>
  <c r="EM921"/>
  <c r="EN921"/>
  <c r="EO921"/>
  <c r="EP921"/>
  <c r="EQ921"/>
  <c r="ER921"/>
  <c r="ET921"/>
  <c r="EE922"/>
  <c r="EF922"/>
  <c r="EG922"/>
  <c r="EH922"/>
  <c r="ES922" s="1"/>
  <c r="EI922"/>
  <c r="EJ922"/>
  <c r="EK922"/>
  <c r="EL922"/>
  <c r="EM922"/>
  <c r="EN922"/>
  <c r="EO922"/>
  <c r="EP922"/>
  <c r="EQ922"/>
  <c r="ER922"/>
  <c r="ET922"/>
  <c r="EE923"/>
  <c r="EF923"/>
  <c r="EG923"/>
  <c r="EH923"/>
  <c r="ES923" s="1"/>
  <c r="EI923"/>
  <c r="EJ923"/>
  <c r="EK923"/>
  <c r="EL923"/>
  <c r="EM923"/>
  <c r="EN923"/>
  <c r="EO923"/>
  <c r="EP923"/>
  <c r="EQ923"/>
  <c r="ER923"/>
  <c r="ET923"/>
  <c r="EE924"/>
  <c r="EF924"/>
  <c r="EG924"/>
  <c r="EB924" s="1"/>
  <c r="EH924"/>
  <c r="ES924" s="1"/>
  <c r="EI924"/>
  <c r="EJ924"/>
  <c r="EK924"/>
  <c r="EL924"/>
  <c r="EM924"/>
  <c r="EN924"/>
  <c r="EO924"/>
  <c r="EP924"/>
  <c r="EQ924"/>
  <c r="ER924"/>
  <c r="ET924"/>
  <c r="EE925"/>
  <c r="EF925"/>
  <c r="EG925"/>
  <c r="EH925"/>
  <c r="ES925" s="1"/>
  <c r="EI925"/>
  <c r="EJ925"/>
  <c r="EK925"/>
  <c r="EL925"/>
  <c r="EM925"/>
  <c r="EN925"/>
  <c r="EO925"/>
  <c r="EP925"/>
  <c r="EQ925"/>
  <c r="ER925"/>
  <c r="ET925"/>
  <c r="EE926"/>
  <c r="EF926"/>
  <c r="EG926"/>
  <c r="EH926"/>
  <c r="ES926" s="1"/>
  <c r="EI926"/>
  <c r="EJ926"/>
  <c r="EK926"/>
  <c r="EL926"/>
  <c r="EM926"/>
  <c r="EN926"/>
  <c r="EO926"/>
  <c r="EP926"/>
  <c r="EQ926"/>
  <c r="ER926"/>
  <c r="ET926"/>
  <c r="EE927"/>
  <c r="EF927"/>
  <c r="EG927"/>
  <c r="EH927"/>
  <c r="ES927" s="1"/>
  <c r="EI927"/>
  <c r="EJ927"/>
  <c r="EK927"/>
  <c r="EL927"/>
  <c r="EM927"/>
  <c r="EN927"/>
  <c r="EO927"/>
  <c r="EP927"/>
  <c r="EQ927"/>
  <c r="ER927"/>
  <c r="ET927"/>
  <c r="EE928"/>
  <c r="EF928"/>
  <c r="EG928"/>
  <c r="EB928" s="1"/>
  <c r="EH928"/>
  <c r="ES928" s="1"/>
  <c r="EI928"/>
  <c r="EJ928"/>
  <c r="EK928"/>
  <c r="EL928"/>
  <c r="EM928"/>
  <c r="EN928"/>
  <c r="EO928"/>
  <c r="EP928"/>
  <c r="EQ928"/>
  <c r="ER928"/>
  <c r="ET928"/>
  <c r="EE929"/>
  <c r="EF929"/>
  <c r="EG929"/>
  <c r="EH929"/>
  <c r="ES929" s="1"/>
  <c r="EI929"/>
  <c r="EJ929"/>
  <c r="EK929"/>
  <c r="EL929"/>
  <c r="EM929"/>
  <c r="EN929"/>
  <c r="EO929"/>
  <c r="EP929"/>
  <c r="EQ929"/>
  <c r="ER929"/>
  <c r="ET929"/>
  <c r="EE930"/>
  <c r="EF930"/>
  <c r="EG930"/>
  <c r="EH930"/>
  <c r="ES930" s="1"/>
  <c r="EI930"/>
  <c r="EJ930"/>
  <c r="EK930"/>
  <c r="EL930"/>
  <c r="EM930"/>
  <c r="EN930"/>
  <c r="EO930"/>
  <c r="EP930"/>
  <c r="EQ930"/>
  <c r="ER930"/>
  <c r="ET930"/>
  <c r="EE931"/>
  <c r="EF931"/>
  <c r="EG931"/>
  <c r="EH931"/>
  <c r="ES931" s="1"/>
  <c r="EI931"/>
  <c r="EJ931"/>
  <c r="EK931"/>
  <c r="EL931"/>
  <c r="EM931"/>
  <c r="EN931"/>
  <c r="EO931"/>
  <c r="EP931"/>
  <c r="EQ931"/>
  <c r="ER931"/>
  <c r="ET931"/>
  <c r="EE932"/>
  <c r="EF932"/>
  <c r="EG932"/>
  <c r="EB932" s="1"/>
  <c r="EH932"/>
  <c r="ES932" s="1"/>
  <c r="EI932"/>
  <c r="EJ932"/>
  <c r="EK932"/>
  <c r="EL932"/>
  <c r="EM932"/>
  <c r="EN932"/>
  <c r="EO932"/>
  <c r="EP932"/>
  <c r="EQ932"/>
  <c r="ER932"/>
  <c r="ET932"/>
  <c r="EE933"/>
  <c r="EF933"/>
  <c r="EG933"/>
  <c r="EH933"/>
  <c r="ES933" s="1"/>
  <c r="EI933"/>
  <c r="EJ933"/>
  <c r="EK933"/>
  <c r="EL933"/>
  <c r="EM933"/>
  <c r="EN933"/>
  <c r="EO933"/>
  <c r="EP933"/>
  <c r="EQ933"/>
  <c r="ER933"/>
  <c r="ET933"/>
  <c r="EE934"/>
  <c r="EF934"/>
  <c r="EG934"/>
  <c r="EH934"/>
  <c r="ES934" s="1"/>
  <c r="EI934"/>
  <c r="EJ934"/>
  <c r="EK934"/>
  <c r="EL934"/>
  <c r="EM934"/>
  <c r="EN934"/>
  <c r="EO934"/>
  <c r="EP934"/>
  <c r="EQ934"/>
  <c r="ER934"/>
  <c r="ET934"/>
  <c r="EE935"/>
  <c r="EF935"/>
  <c r="EG935"/>
  <c r="EH935"/>
  <c r="ES935" s="1"/>
  <c r="EI935"/>
  <c r="EJ935"/>
  <c r="EK935"/>
  <c r="EL935"/>
  <c r="EM935"/>
  <c r="EN935"/>
  <c r="EO935"/>
  <c r="EP935"/>
  <c r="EQ935"/>
  <c r="ER935"/>
  <c r="ET935"/>
  <c r="EE936"/>
  <c r="EF936"/>
  <c r="EG936"/>
  <c r="EB936" s="1"/>
  <c r="EH936"/>
  <c r="ES936" s="1"/>
  <c r="EI936"/>
  <c r="EJ936"/>
  <c r="EK936"/>
  <c r="EL936"/>
  <c r="EM936"/>
  <c r="EN936"/>
  <c r="EO936"/>
  <c r="EP936"/>
  <c r="EQ936"/>
  <c r="ER936"/>
  <c r="ET936"/>
  <c r="EE937"/>
  <c r="EF937"/>
  <c r="EG937"/>
  <c r="EH937"/>
  <c r="ES937" s="1"/>
  <c r="EI937"/>
  <c r="EJ937"/>
  <c r="EK937"/>
  <c r="EL937"/>
  <c r="EM937"/>
  <c r="EN937"/>
  <c r="EO937"/>
  <c r="EP937"/>
  <c r="EQ937"/>
  <c r="ER937"/>
  <c r="ET937"/>
  <c r="EE938"/>
  <c r="EF938"/>
  <c r="EG938"/>
  <c r="EH938"/>
  <c r="ES938" s="1"/>
  <c r="EI938"/>
  <c r="EJ938"/>
  <c r="EK938"/>
  <c r="EL938"/>
  <c r="EM938"/>
  <c r="EN938"/>
  <c r="EO938"/>
  <c r="EP938"/>
  <c r="EQ938"/>
  <c r="ER938"/>
  <c r="ET938"/>
  <c r="EE939"/>
  <c r="EF939"/>
  <c r="EG939"/>
  <c r="EH939"/>
  <c r="ES939" s="1"/>
  <c r="EI939"/>
  <c r="EJ939"/>
  <c r="EK939"/>
  <c r="EL939"/>
  <c r="EM939"/>
  <c r="EN939"/>
  <c r="EO939"/>
  <c r="EP939"/>
  <c r="EQ939"/>
  <c r="ER939"/>
  <c r="ET939"/>
  <c r="EE940"/>
  <c r="EF940"/>
  <c r="EG940"/>
  <c r="EB940" s="1"/>
  <c r="EH940"/>
  <c r="ES940" s="1"/>
  <c r="EI940"/>
  <c r="EJ940"/>
  <c r="EK940"/>
  <c r="EL940"/>
  <c r="EM940"/>
  <c r="EN940"/>
  <c r="EO940"/>
  <c r="EP940"/>
  <c r="EQ940"/>
  <c r="ER940"/>
  <c r="ET940"/>
  <c r="EE941"/>
  <c r="EF941"/>
  <c r="EG941"/>
  <c r="EH941"/>
  <c r="ES941" s="1"/>
  <c r="EI941"/>
  <c r="EJ941"/>
  <c r="EK941"/>
  <c r="EL941"/>
  <c r="EM941"/>
  <c r="EN941"/>
  <c r="EO941"/>
  <c r="EP941"/>
  <c r="EQ941"/>
  <c r="ER941"/>
  <c r="ET941"/>
  <c r="EE942"/>
  <c r="EF942"/>
  <c r="EG942"/>
  <c r="EH942"/>
  <c r="ES942" s="1"/>
  <c r="EI942"/>
  <c r="EJ942"/>
  <c r="EK942"/>
  <c r="EL942"/>
  <c r="EM942"/>
  <c r="EN942"/>
  <c r="EO942"/>
  <c r="EP942"/>
  <c r="EQ942"/>
  <c r="ER942"/>
  <c r="ET942"/>
  <c r="EE943"/>
  <c r="EF943"/>
  <c r="EG943"/>
  <c r="EH943"/>
  <c r="ES943" s="1"/>
  <c r="EI943"/>
  <c r="EJ943"/>
  <c r="EK943"/>
  <c r="EL943"/>
  <c r="EM943"/>
  <c r="EN943"/>
  <c r="EO943"/>
  <c r="EP943"/>
  <c r="EQ943"/>
  <c r="ER943"/>
  <c r="ET943"/>
  <c r="EE944"/>
  <c r="EF944"/>
  <c r="EG944"/>
  <c r="EB944" s="1"/>
  <c r="EH944"/>
  <c r="ES944" s="1"/>
  <c r="EI944"/>
  <c r="EJ944"/>
  <c r="EK944"/>
  <c r="EL944"/>
  <c r="EM944"/>
  <c r="EN944"/>
  <c r="EO944"/>
  <c r="EP944"/>
  <c r="EQ944"/>
  <c r="ER944"/>
  <c r="ET944"/>
  <c r="EE945"/>
  <c r="EF945"/>
  <c r="EG945"/>
  <c r="EH945"/>
  <c r="ES945" s="1"/>
  <c r="EI945"/>
  <c r="EJ945"/>
  <c r="EK945"/>
  <c r="EL945"/>
  <c r="EM945"/>
  <c r="EN945"/>
  <c r="EO945"/>
  <c r="EP945"/>
  <c r="EQ945"/>
  <c r="ER945"/>
  <c r="ET945"/>
  <c r="EE946"/>
  <c r="EF946"/>
  <c r="EG946"/>
  <c r="EH946"/>
  <c r="ES946" s="1"/>
  <c r="EI946"/>
  <c r="EJ946"/>
  <c r="EK946"/>
  <c r="EL946"/>
  <c r="EM946"/>
  <c r="EN946"/>
  <c r="EO946"/>
  <c r="EP946"/>
  <c r="EQ946"/>
  <c r="ER946"/>
  <c r="ET946"/>
  <c r="EE947"/>
  <c r="EF947"/>
  <c r="EG947"/>
  <c r="EH947"/>
  <c r="ES947" s="1"/>
  <c r="EI947"/>
  <c r="EJ947"/>
  <c r="EK947"/>
  <c r="EL947"/>
  <c r="EM947"/>
  <c r="EN947"/>
  <c r="EO947"/>
  <c r="EP947"/>
  <c r="EQ947"/>
  <c r="ER947"/>
  <c r="ET947"/>
  <c r="EE948"/>
  <c r="EF948"/>
  <c r="EG948"/>
  <c r="EB948" s="1"/>
  <c r="EH948"/>
  <c r="ES948" s="1"/>
  <c r="EI948"/>
  <c r="EJ948"/>
  <c r="EK948"/>
  <c r="EL948"/>
  <c r="EM948"/>
  <c r="EN948"/>
  <c r="EO948"/>
  <c r="EP948"/>
  <c r="EQ948"/>
  <c r="ER948"/>
  <c r="ET948"/>
  <c r="EE949"/>
  <c r="EF949"/>
  <c r="EG949"/>
  <c r="EH949"/>
  <c r="ES949" s="1"/>
  <c r="EI949"/>
  <c r="EJ949"/>
  <c r="EK949"/>
  <c r="EL949"/>
  <c r="EM949"/>
  <c r="EN949"/>
  <c r="EO949"/>
  <c r="EP949"/>
  <c r="EQ949"/>
  <c r="ER949"/>
  <c r="ET949"/>
  <c r="EE950"/>
  <c r="EF950"/>
  <c r="EG950"/>
  <c r="EH950"/>
  <c r="ES950" s="1"/>
  <c r="EI950"/>
  <c r="EJ950"/>
  <c r="EK950"/>
  <c r="EL950"/>
  <c r="EM950"/>
  <c r="EN950"/>
  <c r="EO950"/>
  <c r="EP950"/>
  <c r="EQ950"/>
  <c r="ER950"/>
  <c r="ET950"/>
  <c r="EE951"/>
  <c r="EF951"/>
  <c r="EG951"/>
  <c r="EH951"/>
  <c r="ES951" s="1"/>
  <c r="EI951"/>
  <c r="EJ951"/>
  <c r="EK951"/>
  <c r="EL951"/>
  <c r="EM951"/>
  <c r="EN951"/>
  <c r="EO951"/>
  <c r="EP951"/>
  <c r="EQ951"/>
  <c r="ER951"/>
  <c r="ET951"/>
  <c r="EE952"/>
  <c r="EF952"/>
  <c r="EG952"/>
  <c r="EB952" s="1"/>
  <c r="EH952"/>
  <c r="ES952" s="1"/>
  <c r="EI952"/>
  <c r="EJ952"/>
  <c r="EK952"/>
  <c r="EL952"/>
  <c r="EM952"/>
  <c r="EN952"/>
  <c r="EO952"/>
  <c r="EP952"/>
  <c r="EQ952"/>
  <c r="ER952"/>
  <c r="ET952"/>
  <c r="EE953"/>
  <c r="EF953"/>
  <c r="EG953"/>
  <c r="EH953"/>
  <c r="ES953" s="1"/>
  <c r="EI953"/>
  <c r="EJ953"/>
  <c r="EK953"/>
  <c r="EL953"/>
  <c r="EM953"/>
  <c r="EN953"/>
  <c r="EO953"/>
  <c r="EP953"/>
  <c r="EQ953"/>
  <c r="ER953"/>
  <c r="ET953"/>
  <c r="EE954"/>
  <c r="EF954"/>
  <c r="EG954"/>
  <c r="EH954"/>
  <c r="ES954" s="1"/>
  <c r="EI954"/>
  <c r="EJ954"/>
  <c r="EK954"/>
  <c r="EL954"/>
  <c r="EM954"/>
  <c r="EN954"/>
  <c r="EO954"/>
  <c r="EP954"/>
  <c r="EQ954"/>
  <c r="ER954"/>
  <c r="ET954"/>
  <c r="EE955"/>
  <c r="EF955"/>
  <c r="EG955"/>
  <c r="EH955"/>
  <c r="ES955" s="1"/>
  <c r="EI955"/>
  <c r="EJ955"/>
  <c r="EK955"/>
  <c r="EL955"/>
  <c r="EM955"/>
  <c r="EN955"/>
  <c r="EO955"/>
  <c r="EP955"/>
  <c r="EQ955"/>
  <c r="ER955"/>
  <c r="ET955"/>
  <c r="EE956"/>
  <c r="EF956"/>
  <c r="EG956"/>
  <c r="EB956" s="1"/>
  <c r="EH956"/>
  <c r="ES956" s="1"/>
  <c r="EI956"/>
  <c r="EJ956"/>
  <c r="EK956"/>
  <c r="EL956"/>
  <c r="EM956"/>
  <c r="EN956"/>
  <c r="EO956"/>
  <c r="EP956"/>
  <c r="EQ956"/>
  <c r="ER956"/>
  <c r="ET956"/>
  <c r="EE957"/>
  <c r="EF957"/>
  <c r="EG957"/>
  <c r="EH957"/>
  <c r="ES957" s="1"/>
  <c r="EI957"/>
  <c r="EJ957"/>
  <c r="EK957"/>
  <c r="EL957"/>
  <c r="EM957"/>
  <c r="EN957"/>
  <c r="EO957"/>
  <c r="EP957"/>
  <c r="EQ957"/>
  <c r="ER957"/>
  <c r="ET957"/>
  <c r="EE958"/>
  <c r="EF958"/>
  <c r="EG958"/>
  <c r="EH958"/>
  <c r="ES958" s="1"/>
  <c r="EI958"/>
  <c r="EJ958"/>
  <c r="EK958"/>
  <c r="EL958"/>
  <c r="EM958"/>
  <c r="EN958"/>
  <c r="EO958"/>
  <c r="EP958"/>
  <c r="EQ958"/>
  <c r="ER958"/>
  <c r="ET958"/>
  <c r="EE959"/>
  <c r="EF959"/>
  <c r="EG959"/>
  <c r="EH959"/>
  <c r="ES959" s="1"/>
  <c r="EI959"/>
  <c r="EJ959"/>
  <c r="EK959"/>
  <c r="EL959"/>
  <c r="EM959"/>
  <c r="EN959"/>
  <c r="EO959"/>
  <c r="EP959"/>
  <c r="EQ959"/>
  <c r="ER959"/>
  <c r="ET959"/>
  <c r="EE960"/>
  <c r="EF960"/>
  <c r="EG960"/>
  <c r="EB960" s="1"/>
  <c r="EH960"/>
  <c r="ES960" s="1"/>
  <c r="EI960"/>
  <c r="EJ960"/>
  <c r="EK960"/>
  <c r="EL960"/>
  <c r="EM960"/>
  <c r="EN960"/>
  <c r="EO960"/>
  <c r="EP960"/>
  <c r="EQ960"/>
  <c r="ER960"/>
  <c r="ET960"/>
  <c r="EE961"/>
  <c r="EF961"/>
  <c r="EG961"/>
  <c r="EH961"/>
  <c r="ES961" s="1"/>
  <c r="EI961"/>
  <c r="EJ961"/>
  <c r="EK961"/>
  <c r="EL961"/>
  <c r="EM961"/>
  <c r="EN961"/>
  <c r="EO961"/>
  <c r="EP961"/>
  <c r="EQ961"/>
  <c r="ER961"/>
  <c r="ET961"/>
  <c r="EE962"/>
  <c r="EF962"/>
  <c r="EG962"/>
  <c r="EH962"/>
  <c r="ES962" s="1"/>
  <c r="EI962"/>
  <c r="EJ962"/>
  <c r="EK962"/>
  <c r="EL962"/>
  <c r="EM962"/>
  <c r="EN962"/>
  <c r="EO962"/>
  <c r="EP962"/>
  <c r="EQ962"/>
  <c r="ER962"/>
  <c r="ET962"/>
  <c r="EE963"/>
  <c r="EF963"/>
  <c r="EG963"/>
  <c r="EH963"/>
  <c r="ES963" s="1"/>
  <c r="EI963"/>
  <c r="EJ963"/>
  <c r="EK963"/>
  <c r="EL963"/>
  <c r="EM963"/>
  <c r="EN963"/>
  <c r="EO963"/>
  <c r="EP963"/>
  <c r="EQ963"/>
  <c r="ER963"/>
  <c r="ET963"/>
  <c r="EE964"/>
  <c r="EF964"/>
  <c r="EG964"/>
  <c r="EB964" s="1"/>
  <c r="EH964"/>
  <c r="ES964" s="1"/>
  <c r="EI964"/>
  <c r="EJ964"/>
  <c r="EK964"/>
  <c r="EL964"/>
  <c r="EM964"/>
  <c r="EN964"/>
  <c r="EO964"/>
  <c r="EP964"/>
  <c r="EQ964"/>
  <c r="ER964"/>
  <c r="ET964"/>
  <c r="EE965"/>
  <c r="EF965"/>
  <c r="EG965"/>
  <c r="EH965"/>
  <c r="ES965" s="1"/>
  <c r="EI965"/>
  <c r="EJ965"/>
  <c r="EK965"/>
  <c r="EL965"/>
  <c r="EM965"/>
  <c r="EN965"/>
  <c r="EO965"/>
  <c r="EP965"/>
  <c r="EQ965"/>
  <c r="ER965"/>
  <c r="ET965"/>
  <c r="EE966"/>
  <c r="EF966"/>
  <c r="EG966"/>
  <c r="EH966"/>
  <c r="ES966" s="1"/>
  <c r="EI966"/>
  <c r="EJ966"/>
  <c r="EK966"/>
  <c r="EL966"/>
  <c r="EM966"/>
  <c r="EN966"/>
  <c r="EO966"/>
  <c r="EP966"/>
  <c r="EQ966"/>
  <c r="ER966"/>
  <c r="ET966"/>
  <c r="EE967"/>
  <c r="EF967"/>
  <c r="EG967"/>
  <c r="EH967"/>
  <c r="ES967" s="1"/>
  <c r="EI967"/>
  <c r="EJ967"/>
  <c r="EK967"/>
  <c r="EL967"/>
  <c r="EM967"/>
  <c r="EN967"/>
  <c r="EO967"/>
  <c r="EP967"/>
  <c r="EQ967"/>
  <c r="ER967"/>
  <c r="ET967"/>
  <c r="EE968"/>
  <c r="EF968"/>
  <c r="EG968"/>
  <c r="EB968" s="1"/>
  <c r="EH968"/>
  <c r="ES968" s="1"/>
  <c r="EI968"/>
  <c r="EJ968"/>
  <c r="EK968"/>
  <c r="EL968"/>
  <c r="EM968"/>
  <c r="EN968"/>
  <c r="EO968"/>
  <c r="EP968"/>
  <c r="EQ968"/>
  <c r="ER968"/>
  <c r="ET968"/>
  <c r="EE969"/>
  <c r="EF969"/>
  <c r="EG969"/>
  <c r="EH969"/>
  <c r="ES969" s="1"/>
  <c r="EI969"/>
  <c r="EJ969"/>
  <c r="EK969"/>
  <c r="EL969"/>
  <c r="EM969"/>
  <c r="EN969"/>
  <c r="EO969"/>
  <c r="EP969"/>
  <c r="EQ969"/>
  <c r="ER969"/>
  <c r="ET969"/>
  <c r="EE970"/>
  <c r="EF970"/>
  <c r="EG970"/>
  <c r="EH970"/>
  <c r="ES970" s="1"/>
  <c r="EI970"/>
  <c r="EJ970"/>
  <c r="EK970"/>
  <c r="EL970"/>
  <c r="EM970"/>
  <c r="EN970"/>
  <c r="EO970"/>
  <c r="EP970"/>
  <c r="EQ970"/>
  <c r="ER970"/>
  <c r="ET970"/>
  <c r="EE971"/>
  <c r="EF971"/>
  <c r="EG971"/>
  <c r="EH971"/>
  <c r="ES971" s="1"/>
  <c r="EI971"/>
  <c r="EJ971"/>
  <c r="EK971"/>
  <c r="EL971"/>
  <c r="EM971"/>
  <c r="EN971"/>
  <c r="EO971"/>
  <c r="EP971"/>
  <c r="EQ971"/>
  <c r="ER971"/>
  <c r="ET971"/>
  <c r="EE972"/>
  <c r="EF972"/>
  <c r="EG972"/>
  <c r="EB972" s="1"/>
  <c r="EH972"/>
  <c r="ES972" s="1"/>
  <c r="EI972"/>
  <c r="EJ972"/>
  <c r="EK972"/>
  <c r="EL972"/>
  <c r="EM972"/>
  <c r="EN972"/>
  <c r="EO972"/>
  <c r="EP972"/>
  <c r="EQ972"/>
  <c r="ER972"/>
  <c r="ET972"/>
  <c r="EE973"/>
  <c r="EF973"/>
  <c r="EG973"/>
  <c r="EH973"/>
  <c r="ES973" s="1"/>
  <c r="EI973"/>
  <c r="EJ973"/>
  <c r="EK973"/>
  <c r="EL973"/>
  <c r="EM973"/>
  <c r="EN973"/>
  <c r="EO973"/>
  <c r="EP973"/>
  <c r="EQ973"/>
  <c r="ER973"/>
  <c r="ET973"/>
  <c r="EE974"/>
  <c r="EF974"/>
  <c r="EG974"/>
  <c r="EH974"/>
  <c r="ES974" s="1"/>
  <c r="EI974"/>
  <c r="EJ974"/>
  <c r="EK974"/>
  <c r="EL974"/>
  <c r="EM974"/>
  <c r="EN974"/>
  <c r="EO974"/>
  <c r="EP974"/>
  <c r="EQ974"/>
  <c r="ER974"/>
  <c r="ET974"/>
  <c r="EE975"/>
  <c r="EF975"/>
  <c r="EG975"/>
  <c r="EH975"/>
  <c r="ES975" s="1"/>
  <c r="EI975"/>
  <c r="EJ975"/>
  <c r="EK975"/>
  <c r="EL975"/>
  <c r="EM975"/>
  <c r="EN975"/>
  <c r="EO975"/>
  <c r="EP975"/>
  <c r="EQ975"/>
  <c r="ER975"/>
  <c r="ET975"/>
  <c r="EE976"/>
  <c r="EF976"/>
  <c r="EG976"/>
  <c r="EB976" s="1"/>
  <c r="EH976"/>
  <c r="ES976" s="1"/>
  <c r="EI976"/>
  <c r="EJ976"/>
  <c r="EK976"/>
  <c r="EL976"/>
  <c r="EM976"/>
  <c r="EN976"/>
  <c r="EO976"/>
  <c r="EP976"/>
  <c r="EQ976"/>
  <c r="ER976"/>
  <c r="ET976"/>
  <c r="EE977"/>
  <c r="EF977"/>
  <c r="EG977"/>
  <c r="EH977"/>
  <c r="ES977" s="1"/>
  <c r="EI977"/>
  <c r="EJ977"/>
  <c r="EK977"/>
  <c r="EL977"/>
  <c r="EM977"/>
  <c r="EN977"/>
  <c r="EO977"/>
  <c r="EP977"/>
  <c r="EQ977"/>
  <c r="ER977"/>
  <c r="ET977"/>
  <c r="EE978"/>
  <c r="EF978"/>
  <c r="EG978"/>
  <c r="EH978"/>
  <c r="ES978" s="1"/>
  <c r="EI978"/>
  <c r="EJ978"/>
  <c r="EK978"/>
  <c r="EL978"/>
  <c r="EM978"/>
  <c r="EN978"/>
  <c r="EO978"/>
  <c r="EP978"/>
  <c r="EQ978"/>
  <c r="ER978"/>
  <c r="ET978"/>
  <c r="EE979"/>
  <c r="EF979"/>
  <c r="EG979"/>
  <c r="EH979"/>
  <c r="ES979" s="1"/>
  <c r="EI979"/>
  <c r="EJ979"/>
  <c r="EK979"/>
  <c r="EL979"/>
  <c r="EM979"/>
  <c r="EN979"/>
  <c r="EO979"/>
  <c r="EP979"/>
  <c r="EQ979"/>
  <c r="ER979"/>
  <c r="ET979"/>
  <c r="EE980"/>
  <c r="EF980"/>
  <c r="EG980"/>
  <c r="EB980" s="1"/>
  <c r="EH980"/>
  <c r="ES980" s="1"/>
  <c r="EI980"/>
  <c r="EJ980"/>
  <c r="EK980"/>
  <c r="EL980"/>
  <c r="EM980"/>
  <c r="EN980"/>
  <c r="EO980"/>
  <c r="EP980"/>
  <c r="EQ980"/>
  <c r="ER980"/>
  <c r="ET980"/>
  <c r="EE981"/>
  <c r="EF981"/>
  <c r="EG981"/>
  <c r="EH981"/>
  <c r="ES981" s="1"/>
  <c r="EI981"/>
  <c r="EJ981"/>
  <c r="EK981"/>
  <c r="EL981"/>
  <c r="EM981"/>
  <c r="EN981"/>
  <c r="EO981"/>
  <c r="EP981"/>
  <c r="EQ981"/>
  <c r="ER981"/>
  <c r="ET981"/>
  <c r="EE982"/>
  <c r="EF982"/>
  <c r="EG982"/>
  <c r="EH982"/>
  <c r="ES982" s="1"/>
  <c r="EI982"/>
  <c r="EJ982"/>
  <c r="EK982"/>
  <c r="EL982"/>
  <c r="EM982"/>
  <c r="EN982"/>
  <c r="EO982"/>
  <c r="EP982"/>
  <c r="EQ982"/>
  <c r="ER982"/>
  <c r="ET982"/>
  <c r="EE983"/>
  <c r="EF983"/>
  <c r="EG983"/>
  <c r="EH983"/>
  <c r="ES983" s="1"/>
  <c r="EI983"/>
  <c r="EJ983"/>
  <c r="EK983"/>
  <c r="EL983"/>
  <c r="EM983"/>
  <c r="EN983"/>
  <c r="EO983"/>
  <c r="EP983"/>
  <c r="EQ983"/>
  <c r="ER983"/>
  <c r="ET983"/>
  <c r="EE984"/>
  <c r="EF984"/>
  <c r="EG984"/>
  <c r="EB984" s="1"/>
  <c r="EH984"/>
  <c r="ES984" s="1"/>
  <c r="EI984"/>
  <c r="EJ984"/>
  <c r="EK984"/>
  <c r="EL984"/>
  <c r="EM984"/>
  <c r="EN984"/>
  <c r="EO984"/>
  <c r="EP984"/>
  <c r="EQ984"/>
  <c r="ER984"/>
  <c r="ET984"/>
  <c r="EE985"/>
  <c r="EF985"/>
  <c r="EG985"/>
  <c r="EH985"/>
  <c r="ES985" s="1"/>
  <c r="EI985"/>
  <c r="EJ985"/>
  <c r="EK985"/>
  <c r="EL985"/>
  <c r="EM985"/>
  <c r="EN985"/>
  <c r="EO985"/>
  <c r="EP985"/>
  <c r="EQ985"/>
  <c r="ER985"/>
  <c r="ET985"/>
  <c r="EE986"/>
  <c r="EF986"/>
  <c r="EG986"/>
  <c r="EH986"/>
  <c r="ES986" s="1"/>
  <c r="EI986"/>
  <c r="EJ986"/>
  <c r="EK986"/>
  <c r="EL986"/>
  <c r="EM986"/>
  <c r="EN986"/>
  <c r="EO986"/>
  <c r="EP986"/>
  <c r="EQ986"/>
  <c r="ER986"/>
  <c r="ET986"/>
  <c r="EE987"/>
  <c r="EF987"/>
  <c r="EG987"/>
  <c r="EH987"/>
  <c r="ES987" s="1"/>
  <c r="EI987"/>
  <c r="EJ987"/>
  <c r="EK987"/>
  <c r="EL987"/>
  <c r="EM987"/>
  <c r="EN987"/>
  <c r="EO987"/>
  <c r="EP987"/>
  <c r="EQ987"/>
  <c r="ER987"/>
  <c r="ET987"/>
  <c r="EE988"/>
  <c r="EF988"/>
  <c r="EG988"/>
  <c r="EB988" s="1"/>
  <c r="EH988"/>
  <c r="ES988" s="1"/>
  <c r="EI988"/>
  <c r="EJ988"/>
  <c r="EK988"/>
  <c r="EL988"/>
  <c r="EM988"/>
  <c r="EN988"/>
  <c r="EO988"/>
  <c r="EP988"/>
  <c r="EQ988"/>
  <c r="ER988"/>
  <c r="ET988"/>
  <c r="EE989"/>
  <c r="EF989"/>
  <c r="EG989"/>
  <c r="EH989"/>
  <c r="ES989" s="1"/>
  <c r="EI989"/>
  <c r="EJ989"/>
  <c r="EK989"/>
  <c r="EL989"/>
  <c r="EM989"/>
  <c r="EN989"/>
  <c r="EO989"/>
  <c r="EP989"/>
  <c r="EQ989"/>
  <c r="ER989"/>
  <c r="ET989"/>
  <c r="EE990"/>
  <c r="EF990"/>
  <c r="EG990"/>
  <c r="EH990"/>
  <c r="ES990" s="1"/>
  <c r="EI990"/>
  <c r="EJ990"/>
  <c r="EK990"/>
  <c r="EL990"/>
  <c r="EM990"/>
  <c r="EN990"/>
  <c r="EO990"/>
  <c r="EP990"/>
  <c r="EQ990"/>
  <c r="ER990"/>
  <c r="ET990"/>
  <c r="EE991"/>
  <c r="EF991"/>
  <c r="EG991"/>
  <c r="EH991"/>
  <c r="ES991" s="1"/>
  <c r="EI991"/>
  <c r="EJ991"/>
  <c r="EK991"/>
  <c r="EL991"/>
  <c r="EM991"/>
  <c r="EN991"/>
  <c r="EO991"/>
  <c r="EP991"/>
  <c r="EQ991"/>
  <c r="ER991"/>
  <c r="ET991"/>
  <c r="EE992"/>
  <c r="EF992"/>
  <c r="EG992"/>
  <c r="EB992" s="1"/>
  <c r="EH992"/>
  <c r="ES992" s="1"/>
  <c r="EI992"/>
  <c r="EJ992"/>
  <c r="EK992"/>
  <c r="EL992"/>
  <c r="EM992"/>
  <c r="EN992"/>
  <c r="EO992"/>
  <c r="EP992"/>
  <c r="EQ992"/>
  <c r="ER992"/>
  <c r="ET992"/>
  <c r="EE993"/>
  <c r="EF993"/>
  <c r="EG993"/>
  <c r="EH993"/>
  <c r="ES993" s="1"/>
  <c r="EI993"/>
  <c r="EJ993"/>
  <c r="EK993"/>
  <c r="EL993"/>
  <c r="EM993"/>
  <c r="EN993"/>
  <c r="EO993"/>
  <c r="EP993"/>
  <c r="EQ993"/>
  <c r="ER993"/>
  <c r="ET993"/>
  <c r="EE994"/>
  <c r="EF994"/>
  <c r="EG994"/>
  <c r="EH994"/>
  <c r="ES994" s="1"/>
  <c r="EI994"/>
  <c r="EJ994"/>
  <c r="EK994"/>
  <c r="EL994"/>
  <c r="EM994"/>
  <c r="EN994"/>
  <c r="EO994"/>
  <c r="EP994"/>
  <c r="EQ994"/>
  <c r="ER994"/>
  <c r="ET994"/>
  <c r="EE995"/>
  <c r="EF995"/>
  <c r="EG995"/>
  <c r="EH995"/>
  <c r="ES995" s="1"/>
  <c r="EI995"/>
  <c r="EJ995"/>
  <c r="EK995"/>
  <c r="EL995"/>
  <c r="EM995"/>
  <c r="EN995"/>
  <c r="EO995"/>
  <c r="EP995"/>
  <c r="EQ995"/>
  <c r="ER995"/>
  <c r="ET995"/>
  <c r="EE996"/>
  <c r="EF996"/>
  <c r="EG996"/>
  <c r="EB996" s="1"/>
  <c r="EH996"/>
  <c r="ES996" s="1"/>
  <c r="EI996"/>
  <c r="EJ996"/>
  <c r="EK996"/>
  <c r="EL996"/>
  <c r="EM996"/>
  <c r="EN996"/>
  <c r="EO996"/>
  <c r="EP996"/>
  <c r="EQ996"/>
  <c r="ER996"/>
  <c r="ET996"/>
  <c r="EE997"/>
  <c r="EF997"/>
  <c r="EG997"/>
  <c r="EH997"/>
  <c r="ES997" s="1"/>
  <c r="EI997"/>
  <c r="EJ997"/>
  <c r="EK997"/>
  <c r="EL997"/>
  <c r="EM997"/>
  <c r="EN997"/>
  <c r="EO997"/>
  <c r="EP997"/>
  <c r="EQ997"/>
  <c r="ER997"/>
  <c r="ET997"/>
  <c r="EE998"/>
  <c r="EF998"/>
  <c r="EG998"/>
  <c r="EH998"/>
  <c r="ES998" s="1"/>
  <c r="EI998"/>
  <c r="EJ998"/>
  <c r="EK998"/>
  <c r="EL998"/>
  <c r="EM998"/>
  <c r="EN998"/>
  <c r="EO998"/>
  <c r="EP998"/>
  <c r="EQ998"/>
  <c r="ER998"/>
  <c r="ET998"/>
  <c r="EE999"/>
  <c r="EF999"/>
  <c r="EG999"/>
  <c r="EB999" s="1"/>
  <c r="EH999"/>
  <c r="ES999" s="1"/>
  <c r="EI999"/>
  <c r="EJ999"/>
  <c r="EK999"/>
  <c r="EL999"/>
  <c r="EM999"/>
  <c r="EN999"/>
  <c r="EO999"/>
  <c r="EP999"/>
  <c r="EQ999"/>
  <c r="ER999"/>
  <c r="ET999"/>
  <c r="EE1000"/>
  <c r="EF1000"/>
  <c r="EG1000"/>
  <c r="EB1000" s="1"/>
  <c r="EH1000"/>
  <c r="ES1000" s="1"/>
  <c r="EI1000"/>
  <c r="EJ1000"/>
  <c r="EK1000"/>
  <c r="EL1000"/>
  <c r="EM1000"/>
  <c r="EN1000"/>
  <c r="EO1000"/>
  <c r="EP1000"/>
  <c r="EQ1000"/>
  <c r="ER1000"/>
  <c r="ET1000"/>
  <c r="EE1001"/>
  <c r="EF1001"/>
  <c r="EG1001"/>
  <c r="EH1001"/>
  <c r="ES1001" s="1"/>
  <c r="EI1001"/>
  <c r="EJ1001"/>
  <c r="EK1001"/>
  <c r="EL1001"/>
  <c r="EM1001"/>
  <c r="EN1001"/>
  <c r="EO1001"/>
  <c r="EP1001"/>
  <c r="EQ1001"/>
  <c r="ER1001"/>
  <c r="ET1001"/>
  <c r="EE1002"/>
  <c r="EF1002"/>
  <c r="EG1002"/>
  <c r="EH1002"/>
  <c r="ES1002" s="1"/>
  <c r="EI1002"/>
  <c r="EJ1002"/>
  <c r="EK1002"/>
  <c r="EL1002"/>
  <c r="EM1002"/>
  <c r="EN1002"/>
  <c r="EO1002"/>
  <c r="EP1002"/>
  <c r="EQ1002"/>
  <c r="ER1002"/>
  <c r="ET1002"/>
  <c r="EE1003"/>
  <c r="EF1003"/>
  <c r="EG1003"/>
  <c r="EB1003" s="1"/>
  <c r="EH1003"/>
  <c r="ES1003" s="1"/>
  <c r="EI1003"/>
  <c r="EJ1003"/>
  <c r="EK1003"/>
  <c r="EL1003"/>
  <c r="EM1003"/>
  <c r="EN1003"/>
  <c r="EO1003"/>
  <c r="EP1003"/>
  <c r="EQ1003"/>
  <c r="ER1003"/>
  <c r="ET1003"/>
  <c r="EE1004"/>
  <c r="EF1004"/>
  <c r="EG1004"/>
  <c r="EB1004" s="1"/>
  <c r="EH1004"/>
  <c r="ES1004" s="1"/>
  <c r="EI1004"/>
  <c r="EJ1004"/>
  <c r="EK1004"/>
  <c r="EL1004"/>
  <c r="EM1004"/>
  <c r="EN1004"/>
  <c r="EO1004"/>
  <c r="EP1004"/>
  <c r="EQ1004"/>
  <c r="ER1004"/>
  <c r="ET1004"/>
  <c r="EE1005"/>
  <c r="EF1005"/>
  <c r="EG1005"/>
  <c r="EH1005"/>
  <c r="ES1005" s="1"/>
  <c r="EI1005"/>
  <c r="EJ1005"/>
  <c r="EK1005"/>
  <c r="EL1005"/>
  <c r="EM1005"/>
  <c r="EN1005"/>
  <c r="EO1005"/>
  <c r="EP1005"/>
  <c r="EQ1005"/>
  <c r="ER1005"/>
  <c r="ET1005"/>
  <c r="EE1006"/>
  <c r="EF1006"/>
  <c r="EG1006"/>
  <c r="EH1006"/>
  <c r="ES1006" s="1"/>
  <c r="EI1006"/>
  <c r="EJ1006"/>
  <c r="EK1006"/>
  <c r="EL1006"/>
  <c r="EM1006"/>
  <c r="EN1006"/>
  <c r="EO1006"/>
  <c r="EP1006"/>
  <c r="EQ1006"/>
  <c r="ER1006"/>
  <c r="ET1006"/>
  <c r="EE1007"/>
  <c r="EF1007"/>
  <c r="EG1007"/>
  <c r="EB1007" s="1"/>
  <c r="EH1007"/>
  <c r="ES1007" s="1"/>
  <c r="EI1007"/>
  <c r="EJ1007"/>
  <c r="EK1007"/>
  <c r="EL1007"/>
  <c r="EM1007"/>
  <c r="EN1007"/>
  <c r="EO1007"/>
  <c r="EP1007"/>
  <c r="EQ1007"/>
  <c r="ER1007"/>
  <c r="ET1007"/>
  <c r="EE1008"/>
  <c r="EF1008"/>
  <c r="EG1008"/>
  <c r="EB1008" s="1"/>
  <c r="EH1008"/>
  <c r="ES1008" s="1"/>
  <c r="EI1008"/>
  <c r="EJ1008"/>
  <c r="EK1008"/>
  <c r="EL1008"/>
  <c r="EM1008"/>
  <c r="EN1008"/>
  <c r="EO1008"/>
  <c r="EP1008"/>
  <c r="EQ1008"/>
  <c r="ER1008"/>
  <c r="ET1008"/>
  <c r="EE1009"/>
  <c r="EF1009"/>
  <c r="EG1009"/>
  <c r="EH1009"/>
  <c r="ES1009" s="1"/>
  <c r="EI1009"/>
  <c r="EJ1009"/>
  <c r="EK1009"/>
  <c r="EL1009"/>
  <c r="EM1009"/>
  <c r="EN1009"/>
  <c r="EO1009"/>
  <c r="EP1009"/>
  <c r="EQ1009"/>
  <c r="ER1009"/>
  <c r="ET1009"/>
  <c r="EE1011"/>
  <c r="EF1011"/>
  <c r="EG1011"/>
  <c r="EH1011"/>
  <c r="ES1011" s="1"/>
  <c r="EI1011"/>
  <c r="EJ1011"/>
  <c r="EK1011"/>
  <c r="EL1011"/>
  <c r="EM1011"/>
  <c r="EN1011"/>
  <c r="EO1011"/>
  <c r="EP1011"/>
  <c r="EQ1011"/>
  <c r="ER1011"/>
  <c r="ET1011"/>
  <c r="EE1012"/>
  <c r="EF1012"/>
  <c r="EG1012"/>
  <c r="EB1012" s="1"/>
  <c r="EH1012"/>
  <c r="ES1012" s="1"/>
  <c r="EI1012"/>
  <c r="EJ1012"/>
  <c r="EK1012"/>
  <c r="EL1012"/>
  <c r="EM1012"/>
  <c r="EN1012"/>
  <c r="EO1012"/>
  <c r="EP1012"/>
  <c r="EQ1012"/>
  <c r="ER1012"/>
  <c r="ET1012"/>
  <c r="EE1013"/>
  <c r="EF1013"/>
  <c r="EG1013"/>
  <c r="EB1013" s="1"/>
  <c r="EH1013"/>
  <c r="ES1013" s="1"/>
  <c r="EI1013"/>
  <c r="EJ1013"/>
  <c r="EK1013"/>
  <c r="EL1013"/>
  <c r="EM1013"/>
  <c r="EN1013"/>
  <c r="EO1013"/>
  <c r="EP1013"/>
  <c r="EQ1013"/>
  <c r="ER1013"/>
  <c r="ET1013"/>
  <c r="EE1014"/>
  <c r="EF1014"/>
  <c r="EG1014"/>
  <c r="EH1014"/>
  <c r="ES1014" s="1"/>
  <c r="EI1014"/>
  <c r="EJ1014"/>
  <c r="EK1014"/>
  <c r="EL1014"/>
  <c r="EM1014"/>
  <c r="EN1014"/>
  <c r="EO1014"/>
  <c r="EP1014"/>
  <c r="EQ1014"/>
  <c r="ER1014"/>
  <c r="ET1014"/>
  <c r="EE1015"/>
  <c r="EF1015"/>
  <c r="EG1015"/>
  <c r="EH1015"/>
  <c r="ES1015" s="1"/>
  <c r="EI1015"/>
  <c r="EJ1015"/>
  <c r="EK1015"/>
  <c r="EL1015"/>
  <c r="EM1015"/>
  <c r="EN1015"/>
  <c r="EO1015"/>
  <c r="EP1015"/>
  <c r="EQ1015"/>
  <c r="ER1015"/>
  <c r="ET1015"/>
  <c r="EE1016"/>
  <c r="EF1016"/>
  <c r="EG1016"/>
  <c r="EB1016" s="1"/>
  <c r="EH1016"/>
  <c r="ES1016" s="1"/>
  <c r="EI1016"/>
  <c r="EJ1016"/>
  <c r="EK1016"/>
  <c r="EL1016"/>
  <c r="EM1016"/>
  <c r="EN1016"/>
  <c r="EO1016"/>
  <c r="EP1016"/>
  <c r="EQ1016"/>
  <c r="ER1016"/>
  <c r="ET1016"/>
  <c r="EE1017"/>
  <c r="EF1017"/>
  <c r="EG1017"/>
  <c r="EB1017" s="1"/>
  <c r="EH1017"/>
  <c r="ES1017" s="1"/>
  <c r="EI1017"/>
  <c r="EJ1017"/>
  <c r="EK1017"/>
  <c r="EL1017"/>
  <c r="EM1017"/>
  <c r="EN1017"/>
  <c r="EO1017"/>
  <c r="EP1017"/>
  <c r="EQ1017"/>
  <c r="ER1017"/>
  <c r="ET1017"/>
  <c r="EE1018"/>
  <c r="EF1018"/>
  <c r="EG1018"/>
  <c r="EH1018"/>
  <c r="ES1018" s="1"/>
  <c r="EI1018"/>
  <c r="EJ1018"/>
  <c r="EK1018"/>
  <c r="EL1018"/>
  <c r="EM1018"/>
  <c r="EN1018"/>
  <c r="EO1018"/>
  <c r="EP1018"/>
  <c r="EQ1018"/>
  <c r="ER1018"/>
  <c r="ET1018"/>
  <c r="EE1019"/>
  <c r="EF1019"/>
  <c r="EG1019"/>
  <c r="EH1019"/>
  <c r="ES1019" s="1"/>
  <c r="EI1019"/>
  <c r="EJ1019"/>
  <c r="EK1019"/>
  <c r="EL1019"/>
  <c r="EM1019"/>
  <c r="EN1019"/>
  <c r="EO1019"/>
  <c r="EP1019"/>
  <c r="EQ1019"/>
  <c r="ER1019"/>
  <c r="ET1019"/>
  <c r="EE1020"/>
  <c r="EF1020"/>
  <c r="EG1020"/>
  <c r="EB1020" s="1"/>
  <c r="EH1020"/>
  <c r="ES1020" s="1"/>
  <c r="EI1020"/>
  <c r="EJ1020"/>
  <c r="EK1020"/>
  <c r="EL1020"/>
  <c r="EM1020"/>
  <c r="EN1020"/>
  <c r="EO1020"/>
  <c r="EP1020"/>
  <c r="EQ1020"/>
  <c r="ER1020"/>
  <c r="ET1020"/>
  <c r="EE1021"/>
  <c r="EF1021"/>
  <c r="EG1021"/>
  <c r="EB1021" s="1"/>
  <c r="EH1021"/>
  <c r="ES1021" s="1"/>
  <c r="EI1021"/>
  <c r="EJ1021"/>
  <c r="EK1021"/>
  <c r="EL1021"/>
  <c r="EM1021"/>
  <c r="EN1021"/>
  <c r="EO1021"/>
  <c r="EP1021"/>
  <c r="EQ1021"/>
  <c r="ER1021"/>
  <c r="ET1021"/>
  <c r="EE1022"/>
  <c r="EF1022"/>
  <c r="EG1022"/>
  <c r="EH1022"/>
  <c r="ES1022" s="1"/>
  <c r="EI1022"/>
  <c r="EJ1022"/>
  <c r="EK1022"/>
  <c r="EL1022"/>
  <c r="EM1022"/>
  <c r="EN1022"/>
  <c r="EO1022"/>
  <c r="EP1022"/>
  <c r="EQ1022"/>
  <c r="ER1022"/>
  <c r="ET1022"/>
  <c r="EE1023"/>
  <c r="EF1023"/>
  <c r="EG1023"/>
  <c r="EH1023"/>
  <c r="ES1023" s="1"/>
  <c r="EI1023"/>
  <c r="EJ1023"/>
  <c r="EK1023"/>
  <c r="EL1023"/>
  <c r="EM1023"/>
  <c r="EN1023"/>
  <c r="EO1023"/>
  <c r="EP1023"/>
  <c r="EQ1023"/>
  <c r="ER1023"/>
  <c r="ET1023"/>
  <c r="EE1024"/>
  <c r="EF1024"/>
  <c r="EG1024"/>
  <c r="EB1024" s="1"/>
  <c r="EH1024"/>
  <c r="ES1024" s="1"/>
  <c r="EI1024"/>
  <c r="EJ1024"/>
  <c r="EK1024"/>
  <c r="EL1024"/>
  <c r="EM1024"/>
  <c r="EN1024"/>
  <c r="EO1024"/>
  <c r="EP1024"/>
  <c r="EQ1024"/>
  <c r="ER1024"/>
  <c r="ET1024"/>
  <c r="EE1025"/>
  <c r="EF1025"/>
  <c r="EG1025"/>
  <c r="EB1025" s="1"/>
  <c r="EH1025"/>
  <c r="ES1025" s="1"/>
  <c r="EI1025"/>
  <c r="EJ1025"/>
  <c r="EK1025"/>
  <c r="EL1025"/>
  <c r="EM1025"/>
  <c r="EN1025"/>
  <c r="EO1025"/>
  <c r="EP1025"/>
  <c r="EQ1025"/>
  <c r="ER1025"/>
  <c r="ET1025"/>
  <c r="EE1026"/>
  <c r="EF1026"/>
  <c r="EG1026"/>
  <c r="EH1026"/>
  <c r="ES1026" s="1"/>
  <c r="EI1026"/>
  <c r="EJ1026"/>
  <c r="EK1026"/>
  <c r="EL1026"/>
  <c r="EM1026"/>
  <c r="EN1026"/>
  <c r="EO1026"/>
  <c r="EP1026"/>
  <c r="EQ1026"/>
  <c r="ER1026"/>
  <c r="ET1026"/>
  <c r="EE1027"/>
  <c r="EF1027"/>
  <c r="EG1027"/>
  <c r="EH1027"/>
  <c r="ES1027" s="1"/>
  <c r="EI1027"/>
  <c r="EJ1027"/>
  <c r="EK1027"/>
  <c r="EL1027"/>
  <c r="EM1027"/>
  <c r="EN1027"/>
  <c r="EO1027"/>
  <c r="EP1027"/>
  <c r="EQ1027"/>
  <c r="ER1027"/>
  <c r="ET1027"/>
  <c r="EE1028"/>
  <c r="EF1028"/>
  <c r="EG1028"/>
  <c r="EB1028" s="1"/>
  <c r="EH1028"/>
  <c r="ES1028" s="1"/>
  <c r="EI1028"/>
  <c r="EJ1028"/>
  <c r="EK1028"/>
  <c r="EL1028"/>
  <c r="EM1028"/>
  <c r="EN1028"/>
  <c r="EO1028"/>
  <c r="EP1028"/>
  <c r="EQ1028"/>
  <c r="ER1028"/>
  <c r="ET1028"/>
  <c r="EE1029"/>
  <c r="EF1029"/>
  <c r="EG1029"/>
  <c r="EB1029" s="1"/>
  <c r="EH1029"/>
  <c r="ES1029" s="1"/>
  <c r="EI1029"/>
  <c r="EJ1029"/>
  <c r="EK1029"/>
  <c r="EL1029"/>
  <c r="EM1029"/>
  <c r="EN1029"/>
  <c r="EO1029"/>
  <c r="EP1029"/>
  <c r="EQ1029"/>
  <c r="ER1029"/>
  <c r="ET1029"/>
  <c r="EE1030"/>
  <c r="EF1030"/>
  <c r="EG1030"/>
  <c r="EH1030"/>
  <c r="ES1030" s="1"/>
  <c r="EI1030"/>
  <c r="EJ1030"/>
  <c r="EK1030"/>
  <c r="EL1030"/>
  <c r="EM1030"/>
  <c r="EN1030"/>
  <c r="EO1030"/>
  <c r="EP1030"/>
  <c r="EQ1030"/>
  <c r="ER1030"/>
  <c r="ET1030"/>
  <c r="EE1031"/>
  <c r="EF1031"/>
  <c r="EG1031"/>
  <c r="EH1031"/>
  <c r="ES1031" s="1"/>
  <c r="EI1031"/>
  <c r="EJ1031"/>
  <c r="EK1031"/>
  <c r="EL1031"/>
  <c r="EM1031"/>
  <c r="EN1031"/>
  <c r="EO1031"/>
  <c r="EP1031"/>
  <c r="EQ1031"/>
  <c r="ER1031"/>
  <c r="ET1031"/>
  <c r="EE1032"/>
  <c r="EF1032"/>
  <c r="EG1032"/>
  <c r="EB1032" s="1"/>
  <c r="EH1032"/>
  <c r="ES1032" s="1"/>
  <c r="EI1032"/>
  <c r="EJ1032"/>
  <c r="EK1032"/>
  <c r="EL1032"/>
  <c r="EM1032"/>
  <c r="EN1032"/>
  <c r="EO1032"/>
  <c r="EP1032"/>
  <c r="EQ1032"/>
  <c r="ER1032"/>
  <c r="ET1032"/>
  <c r="EE1033"/>
  <c r="EF1033"/>
  <c r="EG1033"/>
  <c r="EB1033" s="1"/>
  <c r="EH1033"/>
  <c r="ES1033" s="1"/>
  <c r="EI1033"/>
  <c r="EJ1033"/>
  <c r="EK1033"/>
  <c r="EL1033"/>
  <c r="EM1033"/>
  <c r="EN1033"/>
  <c r="EO1033"/>
  <c r="EP1033"/>
  <c r="EQ1033"/>
  <c r="ER1033"/>
  <c r="ET1033"/>
  <c r="EE1034"/>
  <c r="EF1034"/>
  <c r="EG1034"/>
  <c r="EH1034"/>
  <c r="ES1034" s="1"/>
  <c r="EI1034"/>
  <c r="EJ1034"/>
  <c r="EK1034"/>
  <c r="EL1034"/>
  <c r="EM1034"/>
  <c r="EN1034"/>
  <c r="EO1034"/>
  <c r="EP1034"/>
  <c r="EQ1034"/>
  <c r="ER1034"/>
  <c r="ET1034"/>
  <c r="EE1035"/>
  <c r="EF1035"/>
  <c r="EG1035"/>
  <c r="EH1035"/>
  <c r="ES1035" s="1"/>
  <c r="EI1035"/>
  <c r="EJ1035"/>
  <c r="EK1035"/>
  <c r="EL1035"/>
  <c r="EM1035"/>
  <c r="EN1035"/>
  <c r="EO1035"/>
  <c r="EP1035"/>
  <c r="EQ1035"/>
  <c r="ER1035"/>
  <c r="ET1035"/>
  <c r="EE1036"/>
  <c r="EF1036"/>
  <c r="EG1036"/>
  <c r="EB1036" s="1"/>
  <c r="EH1036"/>
  <c r="ES1036" s="1"/>
  <c r="EI1036"/>
  <c r="EJ1036"/>
  <c r="EK1036"/>
  <c r="EL1036"/>
  <c r="EM1036"/>
  <c r="EN1036"/>
  <c r="EO1036"/>
  <c r="EP1036"/>
  <c r="EQ1036"/>
  <c r="ER1036"/>
  <c r="ET1036"/>
  <c r="EE1037"/>
  <c r="EF1037"/>
  <c r="EG1037"/>
  <c r="EB1037" s="1"/>
  <c r="EH1037"/>
  <c r="ES1037" s="1"/>
  <c r="EI1037"/>
  <c r="EJ1037"/>
  <c r="EK1037"/>
  <c r="EL1037"/>
  <c r="EM1037"/>
  <c r="EN1037"/>
  <c r="EO1037"/>
  <c r="EP1037"/>
  <c r="EQ1037"/>
  <c r="ER1037"/>
  <c r="ET1037"/>
  <c r="EE1038"/>
  <c r="EF1038"/>
  <c r="EG1038"/>
  <c r="EH1038"/>
  <c r="ES1038" s="1"/>
  <c r="EI1038"/>
  <c r="EJ1038"/>
  <c r="EK1038"/>
  <c r="EL1038"/>
  <c r="EM1038"/>
  <c r="EN1038"/>
  <c r="EO1038"/>
  <c r="EP1038"/>
  <c r="EQ1038"/>
  <c r="ER1038"/>
  <c r="ET1038"/>
  <c r="EE1039"/>
  <c r="EF1039"/>
  <c r="EG1039"/>
  <c r="EH1039"/>
  <c r="ES1039" s="1"/>
  <c r="EI1039"/>
  <c r="EJ1039"/>
  <c r="EK1039"/>
  <c r="EL1039"/>
  <c r="EM1039"/>
  <c r="EN1039"/>
  <c r="EO1039"/>
  <c r="EP1039"/>
  <c r="EQ1039"/>
  <c r="ER1039"/>
  <c r="ET1039"/>
  <c r="EE1040"/>
  <c r="EF1040"/>
  <c r="EG1040"/>
  <c r="EB1040" s="1"/>
  <c r="EH1040"/>
  <c r="ES1040" s="1"/>
  <c r="EI1040"/>
  <c r="EJ1040"/>
  <c r="EK1040"/>
  <c r="EL1040"/>
  <c r="EM1040"/>
  <c r="EN1040"/>
  <c r="EO1040"/>
  <c r="EP1040"/>
  <c r="EQ1040"/>
  <c r="ER1040"/>
  <c r="ET1040"/>
  <c r="EE1041"/>
  <c r="EF1041"/>
  <c r="EG1041"/>
  <c r="EB1041" s="1"/>
  <c r="EH1041"/>
  <c r="ES1041" s="1"/>
  <c r="EI1041"/>
  <c r="EJ1041"/>
  <c r="EK1041"/>
  <c r="EL1041"/>
  <c r="EM1041"/>
  <c r="EN1041"/>
  <c r="EO1041"/>
  <c r="EP1041"/>
  <c r="EQ1041"/>
  <c r="ER1041"/>
  <c r="ET1041"/>
  <c r="EE1042"/>
  <c r="EF1042"/>
  <c r="EG1042"/>
  <c r="EH1042"/>
  <c r="ES1042" s="1"/>
  <c r="EI1042"/>
  <c r="EJ1042"/>
  <c r="EK1042"/>
  <c r="EL1042"/>
  <c r="EM1042"/>
  <c r="EN1042"/>
  <c r="EO1042"/>
  <c r="EP1042"/>
  <c r="EQ1042"/>
  <c r="ER1042"/>
  <c r="ET1042"/>
  <c r="EE1043"/>
  <c r="EF1043"/>
  <c r="EG1043"/>
  <c r="EH1043"/>
  <c r="ES1043" s="1"/>
  <c r="EI1043"/>
  <c r="EJ1043"/>
  <c r="EK1043"/>
  <c r="EL1043"/>
  <c r="EM1043"/>
  <c r="EN1043"/>
  <c r="EO1043"/>
  <c r="EP1043"/>
  <c r="EQ1043"/>
  <c r="ER1043"/>
  <c r="ET1043"/>
  <c r="EE1044"/>
  <c r="EF1044"/>
  <c r="EG1044"/>
  <c r="EB1044" s="1"/>
  <c r="EH1044"/>
  <c r="ES1044" s="1"/>
  <c r="EI1044"/>
  <c r="EJ1044"/>
  <c r="EK1044"/>
  <c r="EL1044"/>
  <c r="EM1044"/>
  <c r="EN1044"/>
  <c r="EO1044"/>
  <c r="EP1044"/>
  <c r="EQ1044"/>
  <c r="ER1044"/>
  <c r="ET1044"/>
  <c r="EE1045"/>
  <c r="EF1045"/>
  <c r="EG1045"/>
  <c r="EB1045" s="1"/>
  <c r="EH1045"/>
  <c r="ES1045" s="1"/>
  <c r="EI1045"/>
  <c r="EJ1045"/>
  <c r="EK1045"/>
  <c r="EL1045"/>
  <c r="EM1045"/>
  <c r="EN1045"/>
  <c r="EO1045"/>
  <c r="EP1045"/>
  <c r="EQ1045"/>
  <c r="ER1045"/>
  <c r="ET1045"/>
  <c r="EE1046"/>
  <c r="EF1046"/>
  <c r="EG1046"/>
  <c r="EH1046"/>
  <c r="ES1046" s="1"/>
  <c r="EI1046"/>
  <c r="EJ1046"/>
  <c r="EK1046"/>
  <c r="EL1046"/>
  <c r="EM1046"/>
  <c r="EN1046"/>
  <c r="EO1046"/>
  <c r="EP1046"/>
  <c r="EQ1046"/>
  <c r="ER1046"/>
  <c r="ET1046"/>
  <c r="EE1047"/>
  <c r="EF1047"/>
  <c r="EG1047"/>
  <c r="EH1047"/>
  <c r="ES1047" s="1"/>
  <c r="EI1047"/>
  <c r="EJ1047"/>
  <c r="EK1047"/>
  <c r="EL1047"/>
  <c r="EM1047"/>
  <c r="EN1047"/>
  <c r="EO1047"/>
  <c r="EP1047"/>
  <c r="EQ1047"/>
  <c r="ER1047"/>
  <c r="ET1047"/>
  <c r="EE1048"/>
  <c r="EF1048"/>
  <c r="EG1048"/>
  <c r="EB1048" s="1"/>
  <c r="EH1048"/>
  <c r="ES1048" s="1"/>
  <c r="EI1048"/>
  <c r="EJ1048"/>
  <c r="EK1048"/>
  <c r="EL1048"/>
  <c r="EM1048"/>
  <c r="EN1048"/>
  <c r="EO1048"/>
  <c r="EP1048"/>
  <c r="EQ1048"/>
  <c r="ER1048"/>
  <c r="ET1048"/>
  <c r="EE1049"/>
  <c r="EF1049"/>
  <c r="EG1049"/>
  <c r="EB1049" s="1"/>
  <c r="EH1049"/>
  <c r="ES1049" s="1"/>
  <c r="EI1049"/>
  <c r="EJ1049"/>
  <c r="EK1049"/>
  <c r="EL1049"/>
  <c r="EM1049"/>
  <c r="EN1049"/>
  <c r="EO1049"/>
  <c r="EP1049"/>
  <c r="EQ1049"/>
  <c r="ER1049"/>
  <c r="ET1049"/>
  <c r="EE1050"/>
  <c r="EF1050"/>
  <c r="EG1050"/>
  <c r="EH1050"/>
  <c r="ES1050" s="1"/>
  <c r="EI1050"/>
  <c r="EJ1050"/>
  <c r="EK1050"/>
  <c r="EL1050"/>
  <c r="EM1050"/>
  <c r="EN1050"/>
  <c r="EO1050"/>
  <c r="EP1050"/>
  <c r="EQ1050"/>
  <c r="ER1050"/>
  <c r="ET1050"/>
  <c r="EE1051"/>
  <c r="EF1051"/>
  <c r="EG1051"/>
  <c r="EH1051"/>
  <c r="ES1051" s="1"/>
  <c r="EI1051"/>
  <c r="EJ1051"/>
  <c r="EK1051"/>
  <c r="EL1051"/>
  <c r="EM1051"/>
  <c r="EN1051"/>
  <c r="EO1051"/>
  <c r="EP1051"/>
  <c r="EQ1051"/>
  <c r="ER1051"/>
  <c r="ET1051"/>
  <c r="EE1052"/>
  <c r="EF1052"/>
  <c r="EG1052"/>
  <c r="EB1052" s="1"/>
  <c r="EH1052"/>
  <c r="ES1052" s="1"/>
  <c r="EI1052"/>
  <c r="EJ1052"/>
  <c r="EK1052"/>
  <c r="EL1052"/>
  <c r="EM1052"/>
  <c r="EN1052"/>
  <c r="EO1052"/>
  <c r="EP1052"/>
  <c r="EQ1052"/>
  <c r="ER1052"/>
  <c r="ET1052"/>
  <c r="EE1053"/>
  <c r="EF1053"/>
  <c r="EG1053"/>
  <c r="EB1053" s="1"/>
  <c r="EH1053"/>
  <c r="ES1053" s="1"/>
  <c r="EI1053"/>
  <c r="EJ1053"/>
  <c r="EK1053"/>
  <c r="EL1053"/>
  <c r="EM1053"/>
  <c r="EN1053"/>
  <c r="EO1053"/>
  <c r="EP1053"/>
  <c r="EQ1053"/>
  <c r="ER1053"/>
  <c r="ET1053"/>
  <c r="EE1054"/>
  <c r="EF1054"/>
  <c r="EG1054"/>
  <c r="EH1054"/>
  <c r="ES1054" s="1"/>
  <c r="EI1054"/>
  <c r="EJ1054"/>
  <c r="EK1054"/>
  <c r="EL1054"/>
  <c r="EM1054"/>
  <c r="EN1054"/>
  <c r="EO1054"/>
  <c r="EP1054"/>
  <c r="EQ1054"/>
  <c r="ER1054"/>
  <c r="ET1054"/>
  <c r="EE1055"/>
  <c r="EF1055"/>
  <c r="EG1055"/>
  <c r="EH1055"/>
  <c r="ES1055" s="1"/>
  <c r="EI1055"/>
  <c r="EJ1055"/>
  <c r="EK1055"/>
  <c r="EL1055"/>
  <c r="EM1055"/>
  <c r="EN1055"/>
  <c r="EO1055"/>
  <c r="EP1055"/>
  <c r="EQ1055"/>
  <c r="ER1055"/>
  <c r="ET1055"/>
  <c r="EE1056"/>
  <c r="EF1056"/>
  <c r="EG1056"/>
  <c r="EB1056" s="1"/>
  <c r="EH1056"/>
  <c r="ES1056" s="1"/>
  <c r="EI1056"/>
  <c r="EJ1056"/>
  <c r="EK1056"/>
  <c r="EL1056"/>
  <c r="EM1056"/>
  <c r="EN1056"/>
  <c r="EO1056"/>
  <c r="EP1056"/>
  <c r="EQ1056"/>
  <c r="ER1056"/>
  <c r="ET1056"/>
  <c r="EE1057"/>
  <c r="EF1057"/>
  <c r="EG1057"/>
  <c r="EB1057" s="1"/>
  <c r="EH1057"/>
  <c r="ES1057" s="1"/>
  <c r="EI1057"/>
  <c r="EJ1057"/>
  <c r="EK1057"/>
  <c r="EL1057"/>
  <c r="EM1057"/>
  <c r="EN1057"/>
  <c r="EO1057"/>
  <c r="EP1057"/>
  <c r="EQ1057"/>
  <c r="ER1057"/>
  <c r="ET1057"/>
  <c r="EE1058"/>
  <c r="EF1058"/>
  <c r="EG1058"/>
  <c r="EH1058"/>
  <c r="ES1058" s="1"/>
  <c r="EI1058"/>
  <c r="EJ1058"/>
  <c r="EK1058"/>
  <c r="EL1058"/>
  <c r="EM1058"/>
  <c r="EN1058"/>
  <c r="EO1058"/>
  <c r="EP1058"/>
  <c r="EQ1058"/>
  <c r="ER1058"/>
  <c r="ET1058"/>
  <c r="EE1059"/>
  <c r="EF1059"/>
  <c r="EG1059"/>
  <c r="EH1059"/>
  <c r="ES1059" s="1"/>
  <c r="EI1059"/>
  <c r="EJ1059"/>
  <c r="EK1059"/>
  <c r="EL1059"/>
  <c r="EM1059"/>
  <c r="EN1059"/>
  <c r="EO1059"/>
  <c r="EP1059"/>
  <c r="EQ1059"/>
  <c r="ER1059"/>
  <c r="ET1059"/>
  <c r="EE1060"/>
  <c r="EF1060"/>
  <c r="EG1060"/>
  <c r="EB1060" s="1"/>
  <c r="EH1060"/>
  <c r="ES1060" s="1"/>
  <c r="EI1060"/>
  <c r="EJ1060"/>
  <c r="EK1060"/>
  <c r="EL1060"/>
  <c r="EM1060"/>
  <c r="EN1060"/>
  <c r="EO1060"/>
  <c r="EP1060"/>
  <c r="EQ1060"/>
  <c r="ER1060"/>
  <c r="ET1060"/>
  <c r="EE1061"/>
  <c r="EF1061"/>
  <c r="EG1061"/>
  <c r="EB1061" s="1"/>
  <c r="EH1061"/>
  <c r="ES1061" s="1"/>
  <c r="EI1061"/>
  <c r="EJ1061"/>
  <c r="EK1061"/>
  <c r="EL1061"/>
  <c r="EM1061"/>
  <c r="EN1061"/>
  <c r="EO1061"/>
  <c r="EP1061"/>
  <c r="EQ1061"/>
  <c r="ER1061"/>
  <c r="ET1061"/>
  <c r="EE1062"/>
  <c r="EF1062"/>
  <c r="EG1062"/>
  <c r="EH1062"/>
  <c r="ES1062" s="1"/>
  <c r="EI1062"/>
  <c r="EJ1062"/>
  <c r="EK1062"/>
  <c r="EL1062"/>
  <c r="EM1062"/>
  <c r="EN1062"/>
  <c r="EO1062"/>
  <c r="EP1062"/>
  <c r="EQ1062"/>
  <c r="ER1062"/>
  <c r="ET1062"/>
  <c r="EE1063"/>
  <c r="EF1063"/>
  <c r="EG1063"/>
  <c r="EH1063"/>
  <c r="ES1063" s="1"/>
  <c r="EI1063"/>
  <c r="EJ1063"/>
  <c r="EK1063"/>
  <c r="EL1063"/>
  <c r="EM1063"/>
  <c r="EN1063"/>
  <c r="EO1063"/>
  <c r="EP1063"/>
  <c r="EQ1063"/>
  <c r="ER1063"/>
  <c r="ET1063"/>
  <c r="EE1064"/>
  <c r="EF1064"/>
  <c r="EG1064"/>
  <c r="EB1064" s="1"/>
  <c r="EH1064"/>
  <c r="ES1064" s="1"/>
  <c r="EI1064"/>
  <c r="EJ1064"/>
  <c r="EK1064"/>
  <c r="EL1064"/>
  <c r="EM1064"/>
  <c r="EN1064"/>
  <c r="EO1064"/>
  <c r="EP1064"/>
  <c r="EQ1064"/>
  <c r="ER1064"/>
  <c r="ET1064"/>
  <c r="EE1065"/>
  <c r="EF1065"/>
  <c r="EG1065"/>
  <c r="EB1065" s="1"/>
  <c r="EH1065"/>
  <c r="ES1065" s="1"/>
  <c r="EI1065"/>
  <c r="EJ1065"/>
  <c r="EK1065"/>
  <c r="EL1065"/>
  <c r="EM1065"/>
  <c r="EN1065"/>
  <c r="EO1065"/>
  <c r="EP1065"/>
  <c r="EQ1065"/>
  <c r="ER1065"/>
  <c r="ET1065"/>
  <c r="EE1066"/>
  <c r="EF1066"/>
  <c r="EG1066"/>
  <c r="EH1066"/>
  <c r="ES1066" s="1"/>
  <c r="EI1066"/>
  <c r="EJ1066"/>
  <c r="EK1066"/>
  <c r="EL1066"/>
  <c r="EM1066"/>
  <c r="EN1066"/>
  <c r="EO1066"/>
  <c r="EP1066"/>
  <c r="EQ1066"/>
  <c r="ER1066"/>
  <c r="ET1066"/>
  <c r="EE1067"/>
  <c r="EF1067"/>
  <c r="EG1067"/>
  <c r="EH1067"/>
  <c r="ES1067" s="1"/>
  <c r="EI1067"/>
  <c r="EJ1067"/>
  <c r="EK1067"/>
  <c r="EL1067"/>
  <c r="EM1067"/>
  <c r="EN1067"/>
  <c r="EO1067"/>
  <c r="EP1067"/>
  <c r="EQ1067"/>
  <c r="ER1067"/>
  <c r="ET1067"/>
  <c r="EE1068"/>
  <c r="EF1068"/>
  <c r="EG1068"/>
  <c r="EB1068" s="1"/>
  <c r="EH1068"/>
  <c r="ES1068" s="1"/>
  <c r="EI1068"/>
  <c r="EJ1068"/>
  <c r="EK1068"/>
  <c r="EL1068"/>
  <c r="EM1068"/>
  <c r="EN1068"/>
  <c r="EO1068"/>
  <c r="EP1068"/>
  <c r="EQ1068"/>
  <c r="ER1068"/>
  <c r="ET1068"/>
  <c r="EE1069"/>
  <c r="EF1069"/>
  <c r="EG1069"/>
  <c r="EB1069" s="1"/>
  <c r="EH1069"/>
  <c r="ES1069" s="1"/>
  <c r="EI1069"/>
  <c r="EJ1069"/>
  <c r="EK1069"/>
  <c r="EL1069"/>
  <c r="EM1069"/>
  <c r="EN1069"/>
  <c r="EO1069"/>
  <c r="EP1069"/>
  <c r="EQ1069"/>
  <c r="ER1069"/>
  <c r="ET1069"/>
  <c r="EE1070"/>
  <c r="EF1070"/>
  <c r="EG1070"/>
  <c r="EH1070"/>
  <c r="ES1070" s="1"/>
  <c r="EI1070"/>
  <c r="EJ1070"/>
  <c r="EK1070"/>
  <c r="EL1070"/>
  <c r="EM1070"/>
  <c r="EN1070"/>
  <c r="EO1070"/>
  <c r="EP1070"/>
  <c r="EQ1070"/>
  <c r="ER1070"/>
  <c r="ET1070"/>
  <c r="EE1071"/>
  <c r="EF1071"/>
  <c r="EG1071"/>
  <c r="EH1071"/>
  <c r="ES1071" s="1"/>
  <c r="EI1071"/>
  <c r="EJ1071"/>
  <c r="EK1071"/>
  <c r="EL1071"/>
  <c r="EM1071"/>
  <c r="EN1071"/>
  <c r="EO1071"/>
  <c r="EP1071"/>
  <c r="EQ1071"/>
  <c r="ER1071"/>
  <c r="ET1071"/>
  <c r="EE1072"/>
  <c r="EF1072"/>
  <c r="EG1072"/>
  <c r="EB1072" s="1"/>
  <c r="EH1072"/>
  <c r="ES1072" s="1"/>
  <c r="EI1072"/>
  <c r="EJ1072"/>
  <c r="EK1072"/>
  <c r="EL1072"/>
  <c r="EM1072"/>
  <c r="EN1072"/>
  <c r="EO1072"/>
  <c r="EP1072"/>
  <c r="EQ1072"/>
  <c r="ER1072"/>
  <c r="ET1072"/>
  <c r="EE1073"/>
  <c r="EF1073"/>
  <c r="EG1073"/>
  <c r="EB1073" s="1"/>
  <c r="EH1073"/>
  <c r="ES1073" s="1"/>
  <c r="EI1073"/>
  <c r="EJ1073"/>
  <c r="EK1073"/>
  <c r="EL1073"/>
  <c r="EM1073"/>
  <c r="EN1073"/>
  <c r="EO1073"/>
  <c r="EP1073"/>
  <c r="EQ1073"/>
  <c r="ER1073"/>
  <c r="ET1073"/>
  <c r="EE1074"/>
  <c r="EF1074"/>
  <c r="EG1074"/>
  <c r="EH1074"/>
  <c r="ES1074" s="1"/>
  <c r="EI1074"/>
  <c r="EJ1074"/>
  <c r="EK1074"/>
  <c r="EL1074"/>
  <c r="EM1074"/>
  <c r="EN1074"/>
  <c r="EO1074"/>
  <c r="EP1074"/>
  <c r="EQ1074"/>
  <c r="ER1074"/>
  <c r="ET1074"/>
  <c r="EE1075"/>
  <c r="EF1075"/>
  <c r="EG1075"/>
  <c r="EH1075"/>
  <c r="ES1075" s="1"/>
  <c r="EI1075"/>
  <c r="EJ1075"/>
  <c r="EK1075"/>
  <c r="EL1075"/>
  <c r="EM1075"/>
  <c r="EN1075"/>
  <c r="EO1075"/>
  <c r="EP1075"/>
  <c r="EQ1075"/>
  <c r="ER1075"/>
  <c r="ET1075"/>
  <c r="EE1076"/>
  <c r="EF1076"/>
  <c r="EG1076"/>
  <c r="EB1076" s="1"/>
  <c r="EH1076"/>
  <c r="ES1076" s="1"/>
  <c r="EI1076"/>
  <c r="EJ1076"/>
  <c r="EK1076"/>
  <c r="EL1076"/>
  <c r="EM1076"/>
  <c r="EN1076"/>
  <c r="EO1076"/>
  <c r="EP1076"/>
  <c r="EQ1076"/>
  <c r="ER1076"/>
  <c r="ET1076"/>
  <c r="EE1077"/>
  <c r="EF1077"/>
  <c r="EG1077"/>
  <c r="EB1077" s="1"/>
  <c r="EH1077"/>
  <c r="ES1077" s="1"/>
  <c r="EI1077"/>
  <c r="EJ1077"/>
  <c r="EK1077"/>
  <c r="EL1077"/>
  <c r="EM1077"/>
  <c r="EN1077"/>
  <c r="EO1077"/>
  <c r="EP1077"/>
  <c r="EQ1077"/>
  <c r="ER1077"/>
  <c r="ET1077"/>
  <c r="EE1078"/>
  <c r="EF1078"/>
  <c r="EG1078"/>
  <c r="EH1078"/>
  <c r="ES1078" s="1"/>
  <c r="EI1078"/>
  <c r="EJ1078"/>
  <c r="EK1078"/>
  <c r="EL1078"/>
  <c r="EM1078"/>
  <c r="EN1078"/>
  <c r="EO1078"/>
  <c r="EP1078"/>
  <c r="EQ1078"/>
  <c r="ER1078"/>
  <c r="ET1078"/>
  <c r="EE1079"/>
  <c r="EF1079"/>
  <c r="EG1079"/>
  <c r="EH1079"/>
  <c r="ES1079" s="1"/>
  <c r="EI1079"/>
  <c r="EJ1079"/>
  <c r="EK1079"/>
  <c r="EL1079"/>
  <c r="EM1079"/>
  <c r="EN1079"/>
  <c r="EO1079"/>
  <c r="EP1079"/>
  <c r="EQ1079"/>
  <c r="ER1079"/>
  <c r="ET1079"/>
  <c r="EE1080"/>
  <c r="EF1080"/>
  <c r="EG1080"/>
  <c r="EB1080" s="1"/>
  <c r="EH1080"/>
  <c r="ES1080" s="1"/>
  <c r="EI1080"/>
  <c r="EJ1080"/>
  <c r="EK1080"/>
  <c r="EL1080"/>
  <c r="EM1080"/>
  <c r="EN1080"/>
  <c r="EO1080"/>
  <c r="EP1080"/>
  <c r="EQ1080"/>
  <c r="ER1080"/>
  <c r="ET1080"/>
  <c r="EE1081"/>
  <c r="EF1081"/>
  <c r="EG1081"/>
  <c r="EB1081" s="1"/>
  <c r="EH1081"/>
  <c r="ES1081" s="1"/>
  <c r="EI1081"/>
  <c r="EJ1081"/>
  <c r="EK1081"/>
  <c r="EL1081"/>
  <c r="EM1081"/>
  <c r="EN1081"/>
  <c r="EO1081"/>
  <c r="EP1081"/>
  <c r="EQ1081"/>
  <c r="ER1081"/>
  <c r="ET1081"/>
  <c r="EE1082"/>
  <c r="EF1082"/>
  <c r="EG1082"/>
  <c r="EH1082"/>
  <c r="ES1082" s="1"/>
  <c r="EI1082"/>
  <c r="EJ1082"/>
  <c r="EK1082"/>
  <c r="EL1082"/>
  <c r="EM1082"/>
  <c r="EN1082"/>
  <c r="EO1082"/>
  <c r="EP1082"/>
  <c r="EQ1082"/>
  <c r="ER1082"/>
  <c r="ET1082"/>
  <c r="EE1083"/>
  <c r="EF1083"/>
  <c r="EG1083"/>
  <c r="EH1083"/>
  <c r="ES1083" s="1"/>
  <c r="EI1083"/>
  <c r="EJ1083"/>
  <c r="EK1083"/>
  <c r="EL1083"/>
  <c r="EM1083"/>
  <c r="EN1083"/>
  <c r="EO1083"/>
  <c r="EP1083"/>
  <c r="EQ1083"/>
  <c r="ER1083"/>
  <c r="ET1083"/>
  <c r="EE1084"/>
  <c r="EF1084"/>
  <c r="EG1084"/>
  <c r="EB1084" s="1"/>
  <c r="EH1084"/>
  <c r="ES1084" s="1"/>
  <c r="EI1084"/>
  <c r="EJ1084"/>
  <c r="EK1084"/>
  <c r="EL1084"/>
  <c r="EM1084"/>
  <c r="EN1084"/>
  <c r="EO1084"/>
  <c r="EP1084"/>
  <c r="EQ1084"/>
  <c r="ER1084"/>
  <c r="ET1084"/>
  <c r="EE1085"/>
  <c r="EF1085"/>
  <c r="EG1085"/>
  <c r="EB1085" s="1"/>
  <c r="EH1085"/>
  <c r="ES1085" s="1"/>
  <c r="EI1085"/>
  <c r="EJ1085"/>
  <c r="EK1085"/>
  <c r="EL1085"/>
  <c r="EM1085"/>
  <c r="EN1085"/>
  <c r="EO1085"/>
  <c r="EP1085"/>
  <c r="EQ1085"/>
  <c r="ER1085"/>
  <c r="ET1085"/>
  <c r="EE1086"/>
  <c r="EF1086"/>
  <c r="EG1086"/>
  <c r="EH1086"/>
  <c r="ES1086" s="1"/>
  <c r="EI1086"/>
  <c r="EJ1086"/>
  <c r="EK1086"/>
  <c r="EL1086"/>
  <c r="EM1086"/>
  <c r="EN1086"/>
  <c r="EO1086"/>
  <c r="EP1086"/>
  <c r="EQ1086"/>
  <c r="ER1086"/>
  <c r="ET1086"/>
  <c r="EE1087"/>
  <c r="EF1087"/>
  <c r="EG1087"/>
  <c r="EH1087"/>
  <c r="ES1087" s="1"/>
  <c r="EI1087"/>
  <c r="EJ1087"/>
  <c r="EK1087"/>
  <c r="EL1087"/>
  <c r="EM1087"/>
  <c r="EN1087"/>
  <c r="EO1087"/>
  <c r="EP1087"/>
  <c r="EQ1087"/>
  <c r="ER1087"/>
  <c r="ET1087"/>
  <c r="EE1088"/>
  <c r="EF1088"/>
  <c r="EG1088"/>
  <c r="EB1088" s="1"/>
  <c r="EH1088"/>
  <c r="ES1088" s="1"/>
  <c r="EI1088"/>
  <c r="EJ1088"/>
  <c r="EK1088"/>
  <c r="EL1088"/>
  <c r="EM1088"/>
  <c r="EN1088"/>
  <c r="EO1088"/>
  <c r="EP1088"/>
  <c r="EQ1088"/>
  <c r="ER1088"/>
  <c r="ET1088"/>
  <c r="EE1089"/>
  <c r="EF1089"/>
  <c r="EG1089"/>
  <c r="EB1089" s="1"/>
  <c r="EH1089"/>
  <c r="ES1089" s="1"/>
  <c r="EI1089"/>
  <c r="EJ1089"/>
  <c r="EK1089"/>
  <c r="EL1089"/>
  <c r="EM1089"/>
  <c r="EN1089"/>
  <c r="EO1089"/>
  <c r="EP1089"/>
  <c r="EQ1089"/>
  <c r="ER1089"/>
  <c r="ET1089"/>
  <c r="EE1090"/>
  <c r="EF1090"/>
  <c r="EG1090"/>
  <c r="EH1090"/>
  <c r="ES1090" s="1"/>
  <c r="EI1090"/>
  <c r="EJ1090"/>
  <c r="EK1090"/>
  <c r="EL1090"/>
  <c r="EM1090"/>
  <c r="EN1090"/>
  <c r="EO1090"/>
  <c r="EP1090"/>
  <c r="EQ1090"/>
  <c r="ER1090"/>
  <c r="ET1090"/>
  <c r="EE1091"/>
  <c r="EF1091"/>
  <c r="EG1091"/>
  <c r="EH1091"/>
  <c r="ES1091" s="1"/>
  <c r="EI1091"/>
  <c r="EJ1091"/>
  <c r="EK1091"/>
  <c r="EL1091"/>
  <c r="EM1091"/>
  <c r="EN1091"/>
  <c r="EO1091"/>
  <c r="EP1091"/>
  <c r="EQ1091"/>
  <c r="ER1091"/>
  <c r="ET1091"/>
  <c r="EE1092"/>
  <c r="EF1092"/>
  <c r="EG1092"/>
  <c r="EB1092" s="1"/>
  <c r="EH1092"/>
  <c r="ES1092" s="1"/>
  <c r="EI1092"/>
  <c r="EJ1092"/>
  <c r="EK1092"/>
  <c r="EL1092"/>
  <c r="EM1092"/>
  <c r="EN1092"/>
  <c r="EO1092"/>
  <c r="EP1092"/>
  <c r="EQ1092"/>
  <c r="ER1092"/>
  <c r="ET1092"/>
  <c r="EE1093"/>
  <c r="EF1093"/>
  <c r="EG1093"/>
  <c r="EB1093" s="1"/>
  <c r="EH1093"/>
  <c r="ES1093" s="1"/>
  <c r="EI1093"/>
  <c r="EJ1093"/>
  <c r="EK1093"/>
  <c r="EL1093"/>
  <c r="EM1093"/>
  <c r="EN1093"/>
  <c r="EO1093"/>
  <c r="EP1093"/>
  <c r="EQ1093"/>
  <c r="ER1093"/>
  <c r="ET1093"/>
  <c r="EE1094"/>
  <c r="EF1094"/>
  <c r="EG1094"/>
  <c r="EH1094"/>
  <c r="ES1094" s="1"/>
  <c r="EI1094"/>
  <c r="EJ1094"/>
  <c r="EK1094"/>
  <c r="EL1094"/>
  <c r="EM1094"/>
  <c r="EN1094"/>
  <c r="EO1094"/>
  <c r="EP1094"/>
  <c r="EQ1094"/>
  <c r="ER1094"/>
  <c r="ET1094"/>
  <c r="EE1095"/>
  <c r="EF1095"/>
  <c r="EG1095"/>
  <c r="EH1095"/>
  <c r="ES1095" s="1"/>
  <c r="EI1095"/>
  <c r="EJ1095"/>
  <c r="EK1095"/>
  <c r="EL1095"/>
  <c r="EM1095"/>
  <c r="EN1095"/>
  <c r="EO1095"/>
  <c r="EP1095"/>
  <c r="EQ1095"/>
  <c r="ER1095"/>
  <c r="ET1095"/>
  <c r="EE1096"/>
  <c r="EF1096"/>
  <c r="EG1096"/>
  <c r="EB1096" s="1"/>
  <c r="EH1096"/>
  <c r="ES1096" s="1"/>
  <c r="EI1096"/>
  <c r="EJ1096"/>
  <c r="EK1096"/>
  <c r="EL1096"/>
  <c r="EM1096"/>
  <c r="EN1096"/>
  <c r="EO1096"/>
  <c r="EP1096"/>
  <c r="EQ1096"/>
  <c r="ER1096"/>
  <c r="ET1096"/>
  <c r="EE1097"/>
  <c r="EF1097"/>
  <c r="EG1097"/>
  <c r="EB1097" s="1"/>
  <c r="EH1097"/>
  <c r="ES1097" s="1"/>
  <c r="EI1097"/>
  <c r="EJ1097"/>
  <c r="EK1097"/>
  <c r="EL1097"/>
  <c r="EM1097"/>
  <c r="EN1097"/>
  <c r="EO1097"/>
  <c r="EP1097"/>
  <c r="EQ1097"/>
  <c r="ER1097"/>
  <c r="ET1097"/>
  <c r="EE1098"/>
  <c r="EF1098"/>
  <c r="EG1098"/>
  <c r="EH1098"/>
  <c r="ES1098" s="1"/>
  <c r="EI1098"/>
  <c r="EJ1098"/>
  <c r="EK1098"/>
  <c r="EL1098"/>
  <c r="EM1098"/>
  <c r="EN1098"/>
  <c r="EO1098"/>
  <c r="EP1098"/>
  <c r="EQ1098"/>
  <c r="ER1098"/>
  <c r="ET1098"/>
  <c r="EE1099"/>
  <c r="EF1099"/>
  <c r="EG1099"/>
  <c r="EH1099"/>
  <c r="ES1099" s="1"/>
  <c r="EI1099"/>
  <c r="EJ1099"/>
  <c r="EK1099"/>
  <c r="EL1099"/>
  <c r="EM1099"/>
  <c r="EN1099"/>
  <c r="EO1099"/>
  <c r="EP1099"/>
  <c r="EQ1099"/>
  <c r="ER1099"/>
  <c r="ET1099"/>
  <c r="EE1100"/>
  <c r="EF1100"/>
  <c r="EG1100"/>
  <c r="EB1100" s="1"/>
  <c r="EH1100"/>
  <c r="ES1100" s="1"/>
  <c r="EI1100"/>
  <c r="EJ1100"/>
  <c r="EK1100"/>
  <c r="EL1100"/>
  <c r="EM1100"/>
  <c r="EN1100"/>
  <c r="EO1100"/>
  <c r="EP1100"/>
  <c r="EQ1100"/>
  <c r="ER1100"/>
  <c r="ET1100"/>
  <c r="EE1101"/>
  <c r="EF1101"/>
  <c r="EG1101"/>
  <c r="EB1101" s="1"/>
  <c r="EH1101"/>
  <c r="ES1101" s="1"/>
  <c r="EI1101"/>
  <c r="EJ1101"/>
  <c r="EK1101"/>
  <c r="EL1101"/>
  <c r="EM1101"/>
  <c r="EN1101"/>
  <c r="EO1101"/>
  <c r="EP1101"/>
  <c r="EQ1101"/>
  <c r="ER1101"/>
  <c r="ET1101"/>
  <c r="EE1102"/>
  <c r="EF1102"/>
  <c r="EG1102"/>
  <c r="EH1102"/>
  <c r="ES1102" s="1"/>
  <c r="EI1102"/>
  <c r="EJ1102"/>
  <c r="EK1102"/>
  <c r="EL1102"/>
  <c r="EM1102"/>
  <c r="EN1102"/>
  <c r="EO1102"/>
  <c r="EP1102"/>
  <c r="EQ1102"/>
  <c r="ER1102"/>
  <c r="ET1102"/>
  <c r="EE1103"/>
  <c r="EF1103"/>
  <c r="EG1103"/>
  <c r="EH1103"/>
  <c r="ES1103" s="1"/>
  <c r="EI1103"/>
  <c r="EJ1103"/>
  <c r="EK1103"/>
  <c r="EL1103"/>
  <c r="EM1103"/>
  <c r="EN1103"/>
  <c r="EO1103"/>
  <c r="EP1103"/>
  <c r="EQ1103"/>
  <c r="ER1103"/>
  <c r="ET1103"/>
  <c r="EE1104"/>
  <c r="EF1104"/>
  <c r="EG1104"/>
  <c r="EB1104" s="1"/>
  <c r="EH1104"/>
  <c r="ES1104" s="1"/>
  <c r="EI1104"/>
  <c r="EJ1104"/>
  <c r="EK1104"/>
  <c r="EL1104"/>
  <c r="EM1104"/>
  <c r="EN1104"/>
  <c r="EO1104"/>
  <c r="EP1104"/>
  <c r="EQ1104"/>
  <c r="ER1104"/>
  <c r="ET1104"/>
  <c r="EE1105"/>
  <c r="EF1105"/>
  <c r="EG1105"/>
  <c r="EB1105" s="1"/>
  <c r="EH1105"/>
  <c r="ES1105" s="1"/>
  <c r="EI1105"/>
  <c r="EJ1105"/>
  <c r="EK1105"/>
  <c r="EL1105"/>
  <c r="EM1105"/>
  <c r="EN1105"/>
  <c r="EO1105"/>
  <c r="EP1105"/>
  <c r="EQ1105"/>
  <c r="ER1105"/>
  <c r="ET1105"/>
  <c r="EE1106"/>
  <c r="EF1106"/>
  <c r="EG1106"/>
  <c r="EH1106"/>
  <c r="ES1106" s="1"/>
  <c r="EI1106"/>
  <c r="EJ1106"/>
  <c r="EK1106"/>
  <c r="EL1106"/>
  <c r="EM1106"/>
  <c r="EN1106"/>
  <c r="EO1106"/>
  <c r="EP1106"/>
  <c r="EQ1106"/>
  <c r="ER1106"/>
  <c r="ET1106"/>
  <c r="EE1107"/>
  <c r="EF1107"/>
  <c r="EG1107"/>
  <c r="EH1107"/>
  <c r="ES1107" s="1"/>
  <c r="EI1107"/>
  <c r="EJ1107"/>
  <c r="EK1107"/>
  <c r="EL1107"/>
  <c r="EM1107"/>
  <c r="EN1107"/>
  <c r="EO1107"/>
  <c r="EP1107"/>
  <c r="EQ1107"/>
  <c r="ER1107"/>
  <c r="ET1107"/>
  <c r="EE1108"/>
  <c r="EF1108"/>
  <c r="EG1108"/>
  <c r="EH1108"/>
  <c r="ES1108" s="1"/>
  <c r="EI1108"/>
  <c r="EJ1108"/>
  <c r="EK1108"/>
  <c r="EL1108"/>
  <c r="EM1108"/>
  <c r="EN1108"/>
  <c r="EO1108"/>
  <c r="EP1108"/>
  <c r="EQ1108"/>
  <c r="ER1108"/>
  <c r="ET1108"/>
  <c r="EE1109"/>
  <c r="EF1109"/>
  <c r="EG1109"/>
  <c r="EB1109" s="1"/>
  <c r="EH1109"/>
  <c r="ES1109" s="1"/>
  <c r="EI1109"/>
  <c r="EJ1109"/>
  <c r="EK1109"/>
  <c r="EL1109"/>
  <c r="EM1109"/>
  <c r="EN1109"/>
  <c r="EO1109"/>
  <c r="EP1109"/>
  <c r="EQ1109"/>
  <c r="ER1109"/>
  <c r="ET1109"/>
  <c r="EE1110"/>
  <c r="EF1110"/>
  <c r="EG1110"/>
  <c r="EH1110"/>
  <c r="ES1110" s="1"/>
  <c r="EI1110"/>
  <c r="EJ1110"/>
  <c r="EK1110"/>
  <c r="EL1110"/>
  <c r="EM1110"/>
  <c r="EN1110"/>
  <c r="EO1110"/>
  <c r="EP1110"/>
  <c r="EQ1110"/>
  <c r="ER1110"/>
  <c r="ET1110"/>
  <c r="EE1111"/>
  <c r="EF1111"/>
  <c r="EG1111"/>
  <c r="EH1111"/>
  <c r="ES1111" s="1"/>
  <c r="EI1111"/>
  <c r="EJ1111"/>
  <c r="EK1111"/>
  <c r="EL1111"/>
  <c r="EM1111"/>
  <c r="EN1111"/>
  <c r="EO1111"/>
  <c r="EP1111"/>
  <c r="EQ1111"/>
  <c r="ER1111"/>
  <c r="ET1111"/>
  <c r="EE1112"/>
  <c r="EF1112"/>
  <c r="EG1112"/>
  <c r="EH1112"/>
  <c r="ES1112" s="1"/>
  <c r="EI1112"/>
  <c r="EJ1112"/>
  <c r="EK1112"/>
  <c r="EL1112"/>
  <c r="EM1112"/>
  <c r="EN1112"/>
  <c r="EO1112"/>
  <c r="EP1112"/>
  <c r="EQ1112"/>
  <c r="ER1112"/>
  <c r="ET1112"/>
  <c r="EE1113"/>
  <c r="EF1113"/>
  <c r="EG1113"/>
  <c r="EB1113" s="1"/>
  <c r="EH1113"/>
  <c r="ES1113" s="1"/>
  <c r="EI1113"/>
  <c r="EJ1113"/>
  <c r="EK1113"/>
  <c r="EL1113"/>
  <c r="EM1113"/>
  <c r="EN1113"/>
  <c r="EO1113"/>
  <c r="EP1113"/>
  <c r="EQ1113"/>
  <c r="ER1113"/>
  <c r="ET1113"/>
  <c r="EE1114"/>
  <c r="EF1114"/>
  <c r="EG1114"/>
  <c r="EH1114"/>
  <c r="ES1114" s="1"/>
  <c r="EI1114"/>
  <c r="EJ1114"/>
  <c r="EK1114"/>
  <c r="EL1114"/>
  <c r="EM1114"/>
  <c r="EN1114"/>
  <c r="EO1114"/>
  <c r="EP1114"/>
  <c r="EQ1114"/>
  <c r="ER1114"/>
  <c r="ET1114"/>
  <c r="EE1115"/>
  <c r="EF1115"/>
  <c r="EG1115"/>
  <c r="EH1115"/>
  <c r="ES1115" s="1"/>
  <c r="EI1115"/>
  <c r="EJ1115"/>
  <c r="EK1115"/>
  <c r="EL1115"/>
  <c r="EM1115"/>
  <c r="EN1115"/>
  <c r="EO1115"/>
  <c r="EP1115"/>
  <c r="EQ1115"/>
  <c r="ER1115"/>
  <c r="ET1115"/>
  <c r="EE1116"/>
  <c r="EF1116"/>
  <c r="EG1116"/>
  <c r="EH1116"/>
  <c r="ES1116" s="1"/>
  <c r="EI1116"/>
  <c r="EJ1116"/>
  <c r="EK1116"/>
  <c r="EL1116"/>
  <c r="EM1116"/>
  <c r="EN1116"/>
  <c r="EO1116"/>
  <c r="EP1116"/>
  <c r="EQ1116"/>
  <c r="ER1116"/>
  <c r="ET1116"/>
  <c r="EE1117"/>
  <c r="EF1117"/>
  <c r="EG1117"/>
  <c r="EB1117" s="1"/>
  <c r="EH1117"/>
  <c r="ES1117" s="1"/>
  <c r="EI1117"/>
  <c r="EJ1117"/>
  <c r="EK1117"/>
  <c r="EL1117"/>
  <c r="EM1117"/>
  <c r="EN1117"/>
  <c r="EO1117"/>
  <c r="EP1117"/>
  <c r="EQ1117"/>
  <c r="ER1117"/>
  <c r="ET1117"/>
  <c r="EE1118"/>
  <c r="EF1118"/>
  <c r="EG1118"/>
  <c r="EH1118"/>
  <c r="ES1118" s="1"/>
  <c r="EI1118"/>
  <c r="EJ1118"/>
  <c r="EK1118"/>
  <c r="EL1118"/>
  <c r="EM1118"/>
  <c r="EN1118"/>
  <c r="EO1118"/>
  <c r="EP1118"/>
  <c r="EQ1118"/>
  <c r="ER1118"/>
  <c r="ET1118"/>
  <c r="EE1119"/>
  <c r="EF1119"/>
  <c r="EG1119"/>
  <c r="EH1119"/>
  <c r="ES1119" s="1"/>
  <c r="EI1119"/>
  <c r="EJ1119"/>
  <c r="EK1119"/>
  <c r="EL1119"/>
  <c r="EM1119"/>
  <c r="EN1119"/>
  <c r="EO1119"/>
  <c r="EP1119"/>
  <c r="EQ1119"/>
  <c r="ER1119"/>
  <c r="ET1119"/>
  <c r="EE1120"/>
  <c r="EF1120"/>
  <c r="EG1120"/>
  <c r="EH1120"/>
  <c r="ES1120" s="1"/>
  <c r="EI1120"/>
  <c r="EJ1120"/>
  <c r="EK1120"/>
  <c r="EL1120"/>
  <c r="EM1120"/>
  <c r="EN1120"/>
  <c r="EO1120"/>
  <c r="EP1120"/>
  <c r="EQ1120"/>
  <c r="ER1120"/>
  <c r="ET1120"/>
  <c r="EE1121"/>
  <c r="EF1121"/>
  <c r="EG1121"/>
  <c r="EB1121" s="1"/>
  <c r="EH1121"/>
  <c r="ES1121" s="1"/>
  <c r="EI1121"/>
  <c r="EJ1121"/>
  <c r="EK1121"/>
  <c r="EL1121"/>
  <c r="EM1121"/>
  <c r="EN1121"/>
  <c r="EO1121"/>
  <c r="EP1121"/>
  <c r="EQ1121"/>
  <c r="ER1121"/>
  <c r="ET1121"/>
  <c r="EE1122"/>
  <c r="EF1122"/>
  <c r="EG1122"/>
  <c r="EH1122"/>
  <c r="ES1122" s="1"/>
  <c r="EI1122"/>
  <c r="EJ1122"/>
  <c r="EK1122"/>
  <c r="EL1122"/>
  <c r="EM1122"/>
  <c r="EN1122"/>
  <c r="EO1122"/>
  <c r="EP1122"/>
  <c r="EQ1122"/>
  <c r="ER1122"/>
  <c r="ET1122"/>
  <c r="EE1123"/>
  <c r="EF1123"/>
  <c r="EG1123"/>
  <c r="EH1123"/>
  <c r="ES1123" s="1"/>
  <c r="EI1123"/>
  <c r="EJ1123"/>
  <c r="EK1123"/>
  <c r="EL1123"/>
  <c r="EM1123"/>
  <c r="EN1123"/>
  <c r="EO1123"/>
  <c r="EP1123"/>
  <c r="EQ1123"/>
  <c r="ER1123"/>
  <c r="ET1123"/>
  <c r="EE1124"/>
  <c r="EF1124"/>
  <c r="EG1124"/>
  <c r="EH1124"/>
  <c r="ES1124" s="1"/>
  <c r="EI1124"/>
  <c r="EJ1124"/>
  <c r="EK1124"/>
  <c r="EL1124"/>
  <c r="EM1124"/>
  <c r="EN1124"/>
  <c r="EO1124"/>
  <c r="EP1124"/>
  <c r="EQ1124"/>
  <c r="ER1124"/>
  <c r="ET1124"/>
  <c r="EE1125"/>
  <c r="EF1125"/>
  <c r="EG1125"/>
  <c r="EB1125" s="1"/>
  <c r="EH1125"/>
  <c r="ES1125" s="1"/>
  <c r="EI1125"/>
  <c r="EJ1125"/>
  <c r="EK1125"/>
  <c r="EL1125"/>
  <c r="EM1125"/>
  <c r="EN1125"/>
  <c r="EO1125"/>
  <c r="EP1125"/>
  <c r="EQ1125"/>
  <c r="ER1125"/>
  <c r="ET1125"/>
  <c r="EE1126"/>
  <c r="EF1126"/>
  <c r="EG1126"/>
  <c r="EH1126"/>
  <c r="ES1126" s="1"/>
  <c r="EI1126"/>
  <c r="EJ1126"/>
  <c r="EK1126"/>
  <c r="EL1126"/>
  <c r="EM1126"/>
  <c r="EN1126"/>
  <c r="EO1126"/>
  <c r="EP1126"/>
  <c r="EQ1126"/>
  <c r="ER1126"/>
  <c r="ET1126"/>
  <c r="EE1127"/>
  <c r="EF1127"/>
  <c r="EG1127"/>
  <c r="EH1127"/>
  <c r="ES1127" s="1"/>
  <c r="EI1127"/>
  <c r="EJ1127"/>
  <c r="EK1127"/>
  <c r="EL1127"/>
  <c r="EM1127"/>
  <c r="EN1127"/>
  <c r="EO1127"/>
  <c r="EP1127"/>
  <c r="EQ1127"/>
  <c r="ER1127"/>
  <c r="ET1127"/>
  <c r="EE1128"/>
  <c r="EF1128"/>
  <c r="EG1128"/>
  <c r="EH1128"/>
  <c r="ES1128" s="1"/>
  <c r="EI1128"/>
  <c r="EJ1128"/>
  <c r="EK1128"/>
  <c r="EL1128"/>
  <c r="EM1128"/>
  <c r="EN1128"/>
  <c r="EO1128"/>
  <c r="EP1128"/>
  <c r="EQ1128"/>
  <c r="ER1128"/>
  <c r="ET1128"/>
  <c r="EE1129"/>
  <c r="EF1129"/>
  <c r="EG1129"/>
  <c r="EB1129" s="1"/>
  <c r="EH1129"/>
  <c r="ES1129" s="1"/>
  <c r="EI1129"/>
  <c r="EJ1129"/>
  <c r="EK1129"/>
  <c r="EL1129"/>
  <c r="EM1129"/>
  <c r="EN1129"/>
  <c r="EO1129"/>
  <c r="EP1129"/>
  <c r="EQ1129"/>
  <c r="ER1129"/>
  <c r="ET1129"/>
  <c r="EE1130"/>
  <c r="EF1130"/>
  <c r="EG1130"/>
  <c r="EH1130"/>
  <c r="ES1130" s="1"/>
  <c r="EI1130"/>
  <c r="EJ1130"/>
  <c r="EK1130"/>
  <c r="EL1130"/>
  <c r="EM1130"/>
  <c r="EN1130"/>
  <c r="EO1130"/>
  <c r="EP1130"/>
  <c r="EQ1130"/>
  <c r="ER1130"/>
  <c r="ET1130"/>
  <c r="EE1131"/>
  <c r="EF1131"/>
  <c r="EG1131"/>
  <c r="EH1131"/>
  <c r="ES1131" s="1"/>
  <c r="EI1131"/>
  <c r="EJ1131"/>
  <c r="EK1131"/>
  <c r="EL1131"/>
  <c r="EM1131"/>
  <c r="EN1131"/>
  <c r="EO1131"/>
  <c r="EP1131"/>
  <c r="EQ1131"/>
  <c r="ER1131"/>
  <c r="ET1131"/>
  <c r="EE1132"/>
  <c r="EF1132"/>
  <c r="EG1132"/>
  <c r="EH1132"/>
  <c r="ES1132" s="1"/>
  <c r="EI1132"/>
  <c r="EJ1132"/>
  <c r="EK1132"/>
  <c r="EL1132"/>
  <c r="EM1132"/>
  <c r="EN1132"/>
  <c r="EO1132"/>
  <c r="EP1132"/>
  <c r="EQ1132"/>
  <c r="ER1132"/>
  <c r="ET1132"/>
  <c r="EE1133"/>
  <c r="EF1133"/>
  <c r="EG1133"/>
  <c r="EB1133" s="1"/>
  <c r="EH1133"/>
  <c r="ES1133" s="1"/>
  <c r="EI1133"/>
  <c r="EJ1133"/>
  <c r="EK1133"/>
  <c r="EL1133"/>
  <c r="EM1133"/>
  <c r="EN1133"/>
  <c r="EO1133"/>
  <c r="EP1133"/>
  <c r="EQ1133"/>
  <c r="ER1133"/>
  <c r="ET1133"/>
  <c r="EE1134"/>
  <c r="EF1134"/>
  <c r="EG1134"/>
  <c r="EH1134"/>
  <c r="ES1134" s="1"/>
  <c r="EI1134"/>
  <c r="EJ1134"/>
  <c r="EK1134"/>
  <c r="EL1134"/>
  <c r="EM1134"/>
  <c r="EN1134"/>
  <c r="EO1134"/>
  <c r="EP1134"/>
  <c r="EQ1134"/>
  <c r="ER1134"/>
  <c r="ET1134"/>
  <c r="EE1135"/>
  <c r="EF1135"/>
  <c r="EG1135"/>
  <c r="EH1135"/>
  <c r="ES1135" s="1"/>
  <c r="EI1135"/>
  <c r="EJ1135"/>
  <c r="EK1135"/>
  <c r="EL1135"/>
  <c r="EM1135"/>
  <c r="EN1135"/>
  <c r="EO1135"/>
  <c r="EP1135"/>
  <c r="EQ1135"/>
  <c r="ER1135"/>
  <c r="ET1135"/>
  <c r="EE1136"/>
  <c r="EF1136"/>
  <c r="EG1136"/>
  <c r="EH1136"/>
  <c r="ES1136" s="1"/>
  <c r="EI1136"/>
  <c r="EJ1136"/>
  <c r="EK1136"/>
  <c r="EL1136"/>
  <c r="EM1136"/>
  <c r="EN1136"/>
  <c r="EO1136"/>
  <c r="EP1136"/>
  <c r="EQ1136"/>
  <c r="ER1136"/>
  <c r="ET1136"/>
  <c r="EE1137"/>
  <c r="EF1137"/>
  <c r="EG1137"/>
  <c r="EB1137" s="1"/>
  <c r="EH1137"/>
  <c r="ES1137" s="1"/>
  <c r="EI1137"/>
  <c r="EJ1137"/>
  <c r="EK1137"/>
  <c r="EL1137"/>
  <c r="EM1137"/>
  <c r="EN1137"/>
  <c r="EO1137"/>
  <c r="EP1137"/>
  <c r="EQ1137"/>
  <c r="ER1137"/>
  <c r="ET1137"/>
  <c r="EE1138"/>
  <c r="EF1138"/>
  <c r="EG1138"/>
  <c r="EH1138"/>
  <c r="ES1138" s="1"/>
  <c r="EI1138"/>
  <c r="EJ1138"/>
  <c r="EK1138"/>
  <c r="EL1138"/>
  <c r="EM1138"/>
  <c r="EN1138"/>
  <c r="EO1138"/>
  <c r="EP1138"/>
  <c r="EQ1138"/>
  <c r="ER1138"/>
  <c r="ET1138"/>
  <c r="EE1139"/>
  <c r="EF1139"/>
  <c r="EG1139"/>
  <c r="EH1139"/>
  <c r="ES1139" s="1"/>
  <c r="EI1139"/>
  <c r="EJ1139"/>
  <c r="EK1139"/>
  <c r="EL1139"/>
  <c r="EM1139"/>
  <c r="EN1139"/>
  <c r="EO1139"/>
  <c r="EP1139"/>
  <c r="EQ1139"/>
  <c r="ER1139"/>
  <c r="ET1139"/>
  <c r="EE1140"/>
  <c r="EF1140"/>
  <c r="EG1140"/>
  <c r="EH1140"/>
  <c r="ES1140" s="1"/>
  <c r="EI1140"/>
  <c r="EJ1140"/>
  <c r="EK1140"/>
  <c r="EL1140"/>
  <c r="EM1140"/>
  <c r="EN1140"/>
  <c r="EO1140"/>
  <c r="EP1140"/>
  <c r="EQ1140"/>
  <c r="ER1140"/>
  <c r="ET1140"/>
  <c r="EE1141"/>
  <c r="EF1141"/>
  <c r="EG1141"/>
  <c r="EB1141" s="1"/>
  <c r="EH1141"/>
  <c r="ES1141" s="1"/>
  <c r="EI1141"/>
  <c r="EJ1141"/>
  <c r="EK1141"/>
  <c r="EL1141"/>
  <c r="EM1141"/>
  <c r="EN1141"/>
  <c r="EO1141"/>
  <c r="EP1141"/>
  <c r="EQ1141"/>
  <c r="ER1141"/>
  <c r="ET1141"/>
  <c r="EE1142"/>
  <c r="EF1142"/>
  <c r="EG1142"/>
  <c r="EH1142"/>
  <c r="ES1142" s="1"/>
  <c r="EI1142"/>
  <c r="EJ1142"/>
  <c r="EK1142"/>
  <c r="EL1142"/>
  <c r="EM1142"/>
  <c r="EN1142"/>
  <c r="EO1142"/>
  <c r="EP1142"/>
  <c r="EQ1142"/>
  <c r="ER1142"/>
  <c r="ET1142"/>
  <c r="EE1143"/>
  <c r="EF1143"/>
  <c r="EG1143"/>
  <c r="EH1143"/>
  <c r="ES1143" s="1"/>
  <c r="EI1143"/>
  <c r="EJ1143"/>
  <c r="EK1143"/>
  <c r="EL1143"/>
  <c r="EM1143"/>
  <c r="EN1143"/>
  <c r="EO1143"/>
  <c r="EP1143"/>
  <c r="EQ1143"/>
  <c r="ER1143"/>
  <c r="ET1143"/>
  <c r="EE1144"/>
  <c r="EF1144"/>
  <c r="EG1144"/>
  <c r="EH1144"/>
  <c r="ES1144" s="1"/>
  <c r="EI1144"/>
  <c r="EJ1144"/>
  <c r="EK1144"/>
  <c r="EL1144"/>
  <c r="EM1144"/>
  <c r="EN1144"/>
  <c r="EO1144"/>
  <c r="EP1144"/>
  <c r="EQ1144"/>
  <c r="ER1144"/>
  <c r="ET1144"/>
  <c r="EE1145"/>
  <c r="EF1145"/>
  <c r="EG1145"/>
  <c r="EB1145" s="1"/>
  <c r="EH1145"/>
  <c r="ES1145" s="1"/>
  <c r="EI1145"/>
  <c r="EJ1145"/>
  <c r="EK1145"/>
  <c r="EL1145"/>
  <c r="EM1145"/>
  <c r="EN1145"/>
  <c r="EO1145"/>
  <c r="EP1145"/>
  <c r="EQ1145"/>
  <c r="ER1145"/>
  <c r="ET1145"/>
  <c r="EE1146"/>
  <c r="EF1146"/>
  <c r="EG1146"/>
  <c r="EH1146"/>
  <c r="ES1146" s="1"/>
  <c r="EI1146"/>
  <c r="EJ1146"/>
  <c r="EK1146"/>
  <c r="EL1146"/>
  <c r="EM1146"/>
  <c r="EN1146"/>
  <c r="EO1146"/>
  <c r="EP1146"/>
  <c r="EQ1146"/>
  <c r="ER1146"/>
  <c r="ET1146"/>
  <c r="EE1147"/>
  <c r="EF1147"/>
  <c r="EG1147"/>
  <c r="EH1147"/>
  <c r="ES1147" s="1"/>
  <c r="EI1147"/>
  <c r="EJ1147"/>
  <c r="EK1147"/>
  <c r="EL1147"/>
  <c r="EM1147"/>
  <c r="EN1147"/>
  <c r="EO1147"/>
  <c r="EP1147"/>
  <c r="EQ1147"/>
  <c r="ER1147"/>
  <c r="ET1147"/>
  <c r="EE1148"/>
  <c r="EF1148"/>
  <c r="EG1148"/>
  <c r="EH1148"/>
  <c r="ES1148" s="1"/>
  <c r="EI1148"/>
  <c r="EJ1148"/>
  <c r="EK1148"/>
  <c r="EL1148"/>
  <c r="EM1148"/>
  <c r="EN1148"/>
  <c r="EO1148"/>
  <c r="EP1148"/>
  <c r="EQ1148"/>
  <c r="ER1148"/>
  <c r="ET1148"/>
  <c r="EE1149"/>
  <c r="EF1149"/>
  <c r="EG1149"/>
  <c r="EB1149" s="1"/>
  <c r="EH1149"/>
  <c r="ES1149" s="1"/>
  <c r="EI1149"/>
  <c r="EJ1149"/>
  <c r="EK1149"/>
  <c r="EL1149"/>
  <c r="EM1149"/>
  <c r="EN1149"/>
  <c r="EO1149"/>
  <c r="EP1149"/>
  <c r="EQ1149"/>
  <c r="ER1149"/>
  <c r="ET1149"/>
  <c r="EE1150"/>
  <c r="EF1150"/>
  <c r="EG1150"/>
  <c r="EH1150"/>
  <c r="ES1150" s="1"/>
  <c r="EI1150"/>
  <c r="EJ1150"/>
  <c r="EK1150"/>
  <c r="EL1150"/>
  <c r="EM1150"/>
  <c r="EN1150"/>
  <c r="EO1150"/>
  <c r="EP1150"/>
  <c r="EQ1150"/>
  <c r="ER1150"/>
  <c r="ET1150"/>
  <c r="EE1151"/>
  <c r="EF1151"/>
  <c r="EG1151"/>
  <c r="EH1151"/>
  <c r="ES1151" s="1"/>
  <c r="EI1151"/>
  <c r="EJ1151"/>
  <c r="EK1151"/>
  <c r="EL1151"/>
  <c r="EM1151"/>
  <c r="EN1151"/>
  <c r="EO1151"/>
  <c r="EP1151"/>
  <c r="EQ1151"/>
  <c r="ER1151"/>
  <c r="ET1151"/>
  <c r="EE1152"/>
  <c r="EF1152"/>
  <c r="EG1152"/>
  <c r="EH1152"/>
  <c r="ES1152" s="1"/>
  <c r="EI1152"/>
  <c r="EJ1152"/>
  <c r="EK1152"/>
  <c r="EL1152"/>
  <c r="EM1152"/>
  <c r="EN1152"/>
  <c r="EO1152"/>
  <c r="EP1152"/>
  <c r="EQ1152"/>
  <c r="ER1152"/>
  <c r="ET1152"/>
  <c r="EE1153"/>
  <c r="EF1153"/>
  <c r="EG1153"/>
  <c r="EB1153" s="1"/>
  <c r="EH1153"/>
  <c r="ES1153" s="1"/>
  <c r="EI1153"/>
  <c r="EJ1153"/>
  <c r="EK1153"/>
  <c r="EL1153"/>
  <c r="EM1153"/>
  <c r="EN1153"/>
  <c r="EO1153"/>
  <c r="EP1153"/>
  <c r="EQ1153"/>
  <c r="ER1153"/>
  <c r="ET1153"/>
  <c r="EE1154"/>
  <c r="EF1154"/>
  <c r="EG1154"/>
  <c r="EH1154"/>
  <c r="ES1154" s="1"/>
  <c r="EI1154"/>
  <c r="EJ1154"/>
  <c r="EK1154"/>
  <c r="EL1154"/>
  <c r="EM1154"/>
  <c r="EN1154"/>
  <c r="EO1154"/>
  <c r="EP1154"/>
  <c r="EQ1154"/>
  <c r="ER1154"/>
  <c r="ET1154"/>
  <c r="EE1155"/>
  <c r="EF1155"/>
  <c r="EG1155"/>
  <c r="EH1155"/>
  <c r="ES1155" s="1"/>
  <c r="EI1155"/>
  <c r="EJ1155"/>
  <c r="EK1155"/>
  <c r="EL1155"/>
  <c r="EM1155"/>
  <c r="EN1155"/>
  <c r="EO1155"/>
  <c r="EP1155"/>
  <c r="EQ1155"/>
  <c r="ER1155"/>
  <c r="ET1155"/>
  <c r="EE1156"/>
  <c r="EF1156"/>
  <c r="EG1156"/>
  <c r="EH1156"/>
  <c r="ES1156" s="1"/>
  <c r="EI1156"/>
  <c r="EJ1156"/>
  <c r="EK1156"/>
  <c r="EL1156"/>
  <c r="EM1156"/>
  <c r="EN1156"/>
  <c r="EO1156"/>
  <c r="EP1156"/>
  <c r="EQ1156"/>
  <c r="ER1156"/>
  <c r="ET1156"/>
  <c r="EE1157"/>
  <c r="EF1157"/>
  <c r="EG1157"/>
  <c r="EB1157" s="1"/>
  <c r="EH1157"/>
  <c r="ES1157" s="1"/>
  <c r="EI1157"/>
  <c r="EJ1157"/>
  <c r="EK1157"/>
  <c r="EL1157"/>
  <c r="EM1157"/>
  <c r="EN1157"/>
  <c r="EO1157"/>
  <c r="EP1157"/>
  <c r="EQ1157"/>
  <c r="ER1157"/>
  <c r="ET1157"/>
  <c r="EE1158"/>
  <c r="EF1158"/>
  <c r="EG1158"/>
  <c r="EH1158"/>
  <c r="ES1158" s="1"/>
  <c r="EI1158"/>
  <c r="EJ1158"/>
  <c r="EK1158"/>
  <c r="EL1158"/>
  <c r="EM1158"/>
  <c r="EN1158"/>
  <c r="EO1158"/>
  <c r="EP1158"/>
  <c r="EQ1158"/>
  <c r="ER1158"/>
  <c r="ET1158"/>
  <c r="EE1159"/>
  <c r="EF1159"/>
  <c r="EG1159"/>
  <c r="EH1159"/>
  <c r="ES1159" s="1"/>
  <c r="EI1159"/>
  <c r="EJ1159"/>
  <c r="EK1159"/>
  <c r="EL1159"/>
  <c r="EM1159"/>
  <c r="EN1159"/>
  <c r="EO1159"/>
  <c r="EP1159"/>
  <c r="EQ1159"/>
  <c r="ER1159"/>
  <c r="ET1159"/>
  <c r="EE1160"/>
  <c r="EF1160"/>
  <c r="EG1160"/>
  <c r="EH1160"/>
  <c r="ES1160" s="1"/>
  <c r="EI1160"/>
  <c r="EJ1160"/>
  <c r="EK1160"/>
  <c r="EL1160"/>
  <c r="EM1160"/>
  <c r="EN1160"/>
  <c r="EO1160"/>
  <c r="EP1160"/>
  <c r="EQ1160"/>
  <c r="ER1160"/>
  <c r="ET1160"/>
  <c r="EE1161"/>
  <c r="EF1161"/>
  <c r="EG1161"/>
  <c r="EB1161" s="1"/>
  <c r="EH1161"/>
  <c r="ES1161" s="1"/>
  <c r="EI1161"/>
  <c r="EJ1161"/>
  <c r="EK1161"/>
  <c r="EL1161"/>
  <c r="EM1161"/>
  <c r="EN1161"/>
  <c r="EO1161"/>
  <c r="EP1161"/>
  <c r="EQ1161"/>
  <c r="ER1161"/>
  <c r="ET1161"/>
  <c r="EE1162"/>
  <c r="EF1162"/>
  <c r="EG1162"/>
  <c r="EH1162"/>
  <c r="ES1162" s="1"/>
  <c r="EI1162"/>
  <c r="EJ1162"/>
  <c r="EK1162"/>
  <c r="EL1162"/>
  <c r="EM1162"/>
  <c r="EN1162"/>
  <c r="EO1162"/>
  <c r="EP1162"/>
  <c r="EQ1162"/>
  <c r="ER1162"/>
  <c r="ET1162"/>
  <c r="EE1163"/>
  <c r="EF1163"/>
  <c r="EG1163"/>
  <c r="EH1163"/>
  <c r="ES1163" s="1"/>
  <c r="EI1163"/>
  <c r="EJ1163"/>
  <c r="EK1163"/>
  <c r="EL1163"/>
  <c r="EM1163"/>
  <c r="EN1163"/>
  <c r="EO1163"/>
  <c r="EP1163"/>
  <c r="EQ1163"/>
  <c r="ER1163"/>
  <c r="ET1163"/>
  <c r="EE1164"/>
  <c r="EF1164"/>
  <c r="EG1164"/>
  <c r="EH1164"/>
  <c r="ES1164" s="1"/>
  <c r="EI1164"/>
  <c r="EJ1164"/>
  <c r="EK1164"/>
  <c r="EL1164"/>
  <c r="EM1164"/>
  <c r="EN1164"/>
  <c r="EO1164"/>
  <c r="EP1164"/>
  <c r="EQ1164"/>
  <c r="ER1164"/>
  <c r="ET1164"/>
  <c r="EE1165"/>
  <c r="EF1165"/>
  <c r="EG1165"/>
  <c r="EB1165" s="1"/>
  <c r="EH1165"/>
  <c r="ES1165" s="1"/>
  <c r="EI1165"/>
  <c r="EJ1165"/>
  <c r="EK1165"/>
  <c r="EL1165"/>
  <c r="EM1165"/>
  <c r="EN1165"/>
  <c r="EO1165"/>
  <c r="EP1165"/>
  <c r="EQ1165"/>
  <c r="ER1165"/>
  <c r="ET1165"/>
  <c r="EE1166"/>
  <c r="EF1166"/>
  <c r="EG1166"/>
  <c r="EB1166" s="1"/>
  <c r="EH1166"/>
  <c r="ES1166" s="1"/>
  <c r="EI1166"/>
  <c r="EJ1166"/>
  <c r="EK1166"/>
  <c r="EL1166"/>
  <c r="EM1166"/>
  <c r="EN1166"/>
  <c r="EO1166"/>
  <c r="EP1166"/>
  <c r="EQ1166"/>
  <c r="ER1166"/>
  <c r="ET1166"/>
  <c r="EE1167"/>
  <c r="EF1167"/>
  <c r="EG1167"/>
  <c r="EB1167" s="1"/>
  <c r="EH1167"/>
  <c r="ES1167" s="1"/>
  <c r="EI1167"/>
  <c r="EJ1167"/>
  <c r="EK1167"/>
  <c r="EL1167"/>
  <c r="EM1167"/>
  <c r="EN1167"/>
  <c r="EO1167"/>
  <c r="EP1167"/>
  <c r="EQ1167"/>
  <c r="ER1167"/>
  <c r="ET1167"/>
  <c r="EE1168"/>
  <c r="EF1168"/>
  <c r="EG1168"/>
  <c r="EB1168" s="1"/>
  <c r="EH1168"/>
  <c r="ES1168" s="1"/>
  <c r="EI1168"/>
  <c r="EJ1168"/>
  <c r="EK1168"/>
  <c r="EL1168"/>
  <c r="EM1168"/>
  <c r="EN1168"/>
  <c r="EO1168"/>
  <c r="EP1168"/>
  <c r="EQ1168"/>
  <c r="ER1168"/>
  <c r="ET1168"/>
  <c r="EE1169"/>
  <c r="EF1169"/>
  <c r="EG1169"/>
  <c r="EB1169" s="1"/>
  <c r="EH1169"/>
  <c r="ES1169" s="1"/>
  <c r="EI1169"/>
  <c r="EJ1169"/>
  <c r="EK1169"/>
  <c r="EL1169"/>
  <c r="EM1169"/>
  <c r="EN1169"/>
  <c r="EO1169"/>
  <c r="EP1169"/>
  <c r="EQ1169"/>
  <c r="ER1169"/>
  <c r="ET1169"/>
  <c r="DE1166"/>
  <c r="DF1166"/>
  <c r="DG1166"/>
  <c r="DH1166"/>
  <c r="DS1166" s="1"/>
  <c r="DI1166"/>
  <c r="DJ1166"/>
  <c r="DK1166"/>
  <c r="DL1166"/>
  <c r="DM1166"/>
  <c r="DN1166"/>
  <c r="DO1166"/>
  <c r="DP1166"/>
  <c r="DQ1166"/>
  <c r="DR1166"/>
  <c r="DT1166"/>
  <c r="DE1167"/>
  <c r="DF1167"/>
  <c r="DG1167"/>
  <c r="DH1167"/>
  <c r="DI1167"/>
  <c r="DJ1167"/>
  <c r="DK1167"/>
  <c r="DL1167"/>
  <c r="DM1167"/>
  <c r="DN1167"/>
  <c r="DO1167"/>
  <c r="DP1167"/>
  <c r="DQ1167"/>
  <c r="DR1167"/>
  <c r="DS1167"/>
  <c r="DT1167"/>
  <c r="DE1168"/>
  <c r="DF1168"/>
  <c r="DG1168"/>
  <c r="DH1168"/>
  <c r="DS1168" s="1"/>
  <c r="DI1168"/>
  <c r="DJ1168"/>
  <c r="DK1168"/>
  <c r="DL1168"/>
  <c r="DM1168"/>
  <c r="DN1168"/>
  <c r="DO1168"/>
  <c r="DP1168"/>
  <c r="DQ1168"/>
  <c r="DR1168"/>
  <c r="DT1168"/>
  <c r="DE1169"/>
  <c r="DF1169"/>
  <c r="DG1169"/>
  <c r="DH1169"/>
  <c r="DS1169" s="1"/>
  <c r="DI1169"/>
  <c r="DJ1169"/>
  <c r="DK1169"/>
  <c r="DL1169"/>
  <c r="DM1169"/>
  <c r="DN1169"/>
  <c r="DO1169"/>
  <c r="DP1169"/>
  <c r="DQ1169"/>
  <c r="DR1169"/>
  <c r="DT1169"/>
  <c r="DE1170"/>
  <c r="DF1170"/>
  <c r="DG1170"/>
  <c r="DH1170"/>
  <c r="DS1170" s="1"/>
  <c r="DI1170"/>
  <c r="DJ1170"/>
  <c r="DK1170"/>
  <c r="DL1170"/>
  <c r="DM1170"/>
  <c r="DN1170"/>
  <c r="DO1170"/>
  <c r="DP1170"/>
  <c r="DQ1170"/>
  <c r="DR1170"/>
  <c r="DT1170"/>
  <c r="EB1170"/>
  <c r="DM9"/>
  <c r="DN9"/>
  <c r="DM10"/>
  <c r="DN10"/>
  <c r="DM11"/>
  <c r="DN11"/>
  <c r="DM12"/>
  <c r="DN12"/>
  <c r="DI13"/>
  <c r="DJ13"/>
  <c r="DK13"/>
  <c r="DL13"/>
  <c r="DM13"/>
  <c r="DN13"/>
  <c r="DM14"/>
  <c r="DN14"/>
  <c r="DM15"/>
  <c r="DN15"/>
  <c r="DM16"/>
  <c r="DN16"/>
  <c r="DM17"/>
  <c r="DN17"/>
  <c r="DE21"/>
  <c r="DF21"/>
  <c r="DG21"/>
  <c r="DH21"/>
  <c r="DI21"/>
  <c r="DJ21"/>
  <c r="DK21"/>
  <c r="DL21"/>
  <c r="DM21"/>
  <c r="DN21"/>
  <c r="DO21"/>
  <c r="DP21"/>
  <c r="DQ21"/>
  <c r="DR21"/>
  <c r="DS21"/>
  <c r="DT21"/>
  <c r="EB21"/>
  <c r="DE22"/>
  <c r="DF22"/>
  <c r="DG22"/>
  <c r="DH22"/>
  <c r="DS22" s="1"/>
  <c r="DI22"/>
  <c r="DJ22"/>
  <c r="DK22"/>
  <c r="DL22"/>
  <c r="DM22"/>
  <c r="DN22"/>
  <c r="DO22"/>
  <c r="DP22"/>
  <c r="DQ22"/>
  <c r="DR22"/>
  <c r="DT22"/>
  <c r="EB22"/>
  <c r="DE23"/>
  <c r="DF23"/>
  <c r="DG23"/>
  <c r="DH23"/>
  <c r="DS23" s="1"/>
  <c r="DI23"/>
  <c r="DJ23"/>
  <c r="DK23"/>
  <c r="DL23"/>
  <c r="DM23"/>
  <c r="DN23"/>
  <c r="DO23"/>
  <c r="DP23"/>
  <c r="DQ23"/>
  <c r="DR23"/>
  <c r="DT23"/>
  <c r="EB23"/>
  <c r="DE24"/>
  <c r="DF24"/>
  <c r="DG24"/>
  <c r="DH24"/>
  <c r="DS24" s="1"/>
  <c r="DI24"/>
  <c r="DJ24"/>
  <c r="DK24"/>
  <c r="DL24"/>
  <c r="DM24"/>
  <c r="DN24"/>
  <c r="DO24"/>
  <c r="DP24"/>
  <c r="DQ24"/>
  <c r="DR24"/>
  <c r="DT24"/>
  <c r="EB24"/>
  <c r="DE25"/>
  <c r="DF25"/>
  <c r="DG25"/>
  <c r="DH25"/>
  <c r="DI25"/>
  <c r="DJ25"/>
  <c r="DK25"/>
  <c r="DL25"/>
  <c r="DM25"/>
  <c r="DN25"/>
  <c r="DO25"/>
  <c r="DP25"/>
  <c r="DQ25"/>
  <c r="DR25"/>
  <c r="DS25"/>
  <c r="DT25"/>
  <c r="EB25"/>
  <c r="DE26"/>
  <c r="DF26"/>
  <c r="DG26"/>
  <c r="DH26"/>
  <c r="DS26" s="1"/>
  <c r="DI26"/>
  <c r="DJ26"/>
  <c r="DK26"/>
  <c r="DL26"/>
  <c r="DM26"/>
  <c r="DN26"/>
  <c r="DO26"/>
  <c r="DP26"/>
  <c r="DQ26"/>
  <c r="DR26"/>
  <c r="DT26"/>
  <c r="EB26"/>
  <c r="DE27"/>
  <c r="DF27"/>
  <c r="DG27"/>
  <c r="DH27"/>
  <c r="DI27"/>
  <c r="DJ27"/>
  <c r="DK27"/>
  <c r="DL27"/>
  <c r="DM27"/>
  <c r="DN27"/>
  <c r="DO27"/>
  <c r="DP27"/>
  <c r="DQ27"/>
  <c r="DR27"/>
  <c r="DS27"/>
  <c r="DT27"/>
  <c r="DE28"/>
  <c r="DF28"/>
  <c r="DG28"/>
  <c r="DH28"/>
  <c r="DS28" s="1"/>
  <c r="DI28"/>
  <c r="DJ28"/>
  <c r="DK28"/>
  <c r="DL28"/>
  <c r="DM28"/>
  <c r="DN28"/>
  <c r="DO28"/>
  <c r="DP28"/>
  <c r="DQ28"/>
  <c r="DR28"/>
  <c r="DT28"/>
  <c r="EB28"/>
  <c r="DE29"/>
  <c r="DF29"/>
  <c r="DG29"/>
  <c r="DH29"/>
  <c r="DI29"/>
  <c r="DJ29"/>
  <c r="DK29"/>
  <c r="DL29"/>
  <c r="DM29"/>
  <c r="DN29"/>
  <c r="DO29"/>
  <c r="DP29"/>
  <c r="DQ29"/>
  <c r="DR29"/>
  <c r="DS29"/>
  <c r="DT29"/>
  <c r="EB29"/>
  <c r="DE30"/>
  <c r="DF30"/>
  <c r="DG30"/>
  <c r="DH30"/>
  <c r="DS30" s="1"/>
  <c r="DI30"/>
  <c r="DJ30"/>
  <c r="DK30"/>
  <c r="DL30"/>
  <c r="DM30"/>
  <c r="DN30"/>
  <c r="DO30"/>
  <c r="DP30"/>
  <c r="DQ30"/>
  <c r="DR30"/>
  <c r="DT30"/>
  <c r="EB30"/>
  <c r="DE31"/>
  <c r="DF31"/>
  <c r="DG31"/>
  <c r="DH31"/>
  <c r="DI31"/>
  <c r="DJ31"/>
  <c r="DK31"/>
  <c r="DL31"/>
  <c r="DM31"/>
  <c r="DN31"/>
  <c r="DO31"/>
  <c r="DP31"/>
  <c r="DQ31"/>
  <c r="DR31"/>
  <c r="DS31"/>
  <c r="DT31"/>
  <c r="EB31"/>
  <c r="DE32"/>
  <c r="DF32"/>
  <c r="DG32"/>
  <c r="DH32"/>
  <c r="DS32" s="1"/>
  <c r="DI32"/>
  <c r="DJ32"/>
  <c r="DK32"/>
  <c r="DL32"/>
  <c r="DM32"/>
  <c r="DN32"/>
  <c r="DO32"/>
  <c r="DP32"/>
  <c r="DQ32"/>
  <c r="DR32"/>
  <c r="DT32"/>
  <c r="EB32"/>
  <c r="DE33"/>
  <c r="DF33"/>
  <c r="DG33"/>
  <c r="DH33"/>
  <c r="DI33"/>
  <c r="DJ33"/>
  <c r="DK33"/>
  <c r="DL33"/>
  <c r="DM33"/>
  <c r="DN33"/>
  <c r="DO33"/>
  <c r="DP33"/>
  <c r="DQ33"/>
  <c r="DR33"/>
  <c r="DS33"/>
  <c r="DT33"/>
  <c r="EB33"/>
  <c r="DE34"/>
  <c r="DF34"/>
  <c r="DG34"/>
  <c r="DH34"/>
  <c r="DS34" s="1"/>
  <c r="DI34"/>
  <c r="DJ34"/>
  <c r="DK34"/>
  <c r="DL34"/>
  <c r="DM34"/>
  <c r="DN34"/>
  <c r="DO34"/>
  <c r="DP34"/>
  <c r="DQ34"/>
  <c r="DR34"/>
  <c r="DT34"/>
  <c r="EB34"/>
  <c r="DE35"/>
  <c r="DF35"/>
  <c r="DG35"/>
  <c r="DH35"/>
  <c r="DI35"/>
  <c r="DJ35"/>
  <c r="DK35"/>
  <c r="DL35"/>
  <c r="DM35"/>
  <c r="DN35"/>
  <c r="DO35"/>
  <c r="DP35"/>
  <c r="DQ35"/>
  <c r="DR35"/>
  <c r="DS35"/>
  <c r="DT35"/>
  <c r="DE36"/>
  <c r="DF36"/>
  <c r="DG36"/>
  <c r="DH36"/>
  <c r="DS36" s="1"/>
  <c r="DI36"/>
  <c r="DJ36"/>
  <c r="DK36"/>
  <c r="DL36"/>
  <c r="DM36"/>
  <c r="DN36"/>
  <c r="DO36"/>
  <c r="DP36"/>
  <c r="DQ36"/>
  <c r="DR36"/>
  <c r="DT36"/>
  <c r="EB36"/>
  <c r="DE37"/>
  <c r="DF37"/>
  <c r="DG37"/>
  <c r="DH37"/>
  <c r="DS37" s="1"/>
  <c r="DI37"/>
  <c r="DJ37"/>
  <c r="DK37"/>
  <c r="DL37"/>
  <c r="DM37"/>
  <c r="DN37"/>
  <c r="DO37"/>
  <c r="DP37"/>
  <c r="DQ37"/>
  <c r="DR37"/>
  <c r="DT37"/>
  <c r="EB37"/>
  <c r="DE38"/>
  <c r="DF38"/>
  <c r="DG38"/>
  <c r="DH38"/>
  <c r="DS38" s="1"/>
  <c r="DI38"/>
  <c r="DJ38"/>
  <c r="DK38"/>
  <c r="DL38"/>
  <c r="DM38"/>
  <c r="DN38"/>
  <c r="DO38"/>
  <c r="DP38"/>
  <c r="DQ38"/>
  <c r="DR38"/>
  <c r="DT38"/>
  <c r="EB38"/>
  <c r="DE39"/>
  <c r="DF39"/>
  <c r="DG39"/>
  <c r="DH39"/>
  <c r="DS39" s="1"/>
  <c r="DI39"/>
  <c r="DJ39"/>
  <c r="DK39"/>
  <c r="DL39"/>
  <c r="DM39"/>
  <c r="DN39"/>
  <c r="DO39"/>
  <c r="DP39"/>
  <c r="DQ39"/>
  <c r="DR39"/>
  <c r="DT39"/>
  <c r="DE40"/>
  <c r="DF40"/>
  <c r="DG40"/>
  <c r="DH40"/>
  <c r="DS40" s="1"/>
  <c r="DI40"/>
  <c r="DJ40"/>
  <c r="DK40"/>
  <c r="DL40"/>
  <c r="DM40"/>
  <c r="DN40"/>
  <c r="DO40"/>
  <c r="DP40"/>
  <c r="DQ40"/>
  <c r="DR40"/>
  <c r="DT40"/>
  <c r="EB40"/>
  <c r="DE41"/>
  <c r="DF41"/>
  <c r="DG41"/>
  <c r="DH41"/>
  <c r="DS41" s="1"/>
  <c r="DI41"/>
  <c r="DJ41"/>
  <c r="DK41"/>
  <c r="DL41"/>
  <c r="DM41"/>
  <c r="DN41"/>
  <c r="DO41"/>
  <c r="DP41"/>
  <c r="DQ41"/>
  <c r="DR41"/>
  <c r="DT41"/>
  <c r="EB41"/>
  <c r="DE42"/>
  <c r="DF42"/>
  <c r="DG42"/>
  <c r="DH42"/>
  <c r="DS42" s="1"/>
  <c r="DI42"/>
  <c r="DJ42"/>
  <c r="DK42"/>
  <c r="DL42"/>
  <c r="DM42"/>
  <c r="DN42"/>
  <c r="DO42"/>
  <c r="DP42"/>
  <c r="DQ42"/>
  <c r="DR42"/>
  <c r="DT42"/>
  <c r="EB42"/>
  <c r="DE43"/>
  <c r="DF43"/>
  <c r="DG43"/>
  <c r="DH43"/>
  <c r="DS43" s="1"/>
  <c r="DI43"/>
  <c r="DJ43"/>
  <c r="DK43"/>
  <c r="DL43"/>
  <c r="DM43"/>
  <c r="DN43"/>
  <c r="DO43"/>
  <c r="DP43"/>
  <c r="DQ43"/>
  <c r="DR43"/>
  <c r="DT43"/>
  <c r="DE44"/>
  <c r="DF44"/>
  <c r="DG44"/>
  <c r="DH44"/>
  <c r="DS44" s="1"/>
  <c r="DI44"/>
  <c r="DJ44"/>
  <c r="DK44"/>
  <c r="DL44"/>
  <c r="DM44"/>
  <c r="DN44"/>
  <c r="DO44"/>
  <c r="DP44"/>
  <c r="DQ44"/>
  <c r="DR44"/>
  <c r="DT44"/>
  <c r="EB44"/>
  <c r="DE45"/>
  <c r="DF45"/>
  <c r="DG45"/>
  <c r="DH45"/>
  <c r="DS45" s="1"/>
  <c r="DI45"/>
  <c r="DJ45"/>
  <c r="DK45"/>
  <c r="DL45"/>
  <c r="DM45"/>
  <c r="DN45"/>
  <c r="DO45"/>
  <c r="DP45"/>
  <c r="DQ45"/>
  <c r="DR45"/>
  <c r="DT45"/>
  <c r="EB45"/>
  <c r="DE46"/>
  <c r="DF46"/>
  <c r="DG46"/>
  <c r="DH46"/>
  <c r="DS46" s="1"/>
  <c r="DI46"/>
  <c r="DJ46"/>
  <c r="DK46"/>
  <c r="DL46"/>
  <c r="DM46"/>
  <c r="DN46"/>
  <c r="DO46"/>
  <c r="DP46"/>
  <c r="DQ46"/>
  <c r="DR46"/>
  <c r="DT46"/>
  <c r="EB46"/>
  <c r="DE47"/>
  <c r="DF47"/>
  <c r="DG47"/>
  <c r="DH47"/>
  <c r="DS47" s="1"/>
  <c r="DI47"/>
  <c r="DJ47"/>
  <c r="DK47"/>
  <c r="DL47"/>
  <c r="DM47"/>
  <c r="DN47"/>
  <c r="DO47"/>
  <c r="DP47"/>
  <c r="DQ47"/>
  <c r="DR47"/>
  <c r="DT47"/>
  <c r="DE48"/>
  <c r="DF48"/>
  <c r="DG48"/>
  <c r="DH48"/>
  <c r="DS48" s="1"/>
  <c r="DI48"/>
  <c r="DJ48"/>
  <c r="DK48"/>
  <c r="DL48"/>
  <c r="DM48"/>
  <c r="DN48"/>
  <c r="DO48"/>
  <c r="DP48"/>
  <c r="DQ48"/>
  <c r="DR48"/>
  <c r="DT48"/>
  <c r="EB48"/>
  <c r="DE49"/>
  <c r="DF49"/>
  <c r="DG49"/>
  <c r="DH49"/>
  <c r="DS49" s="1"/>
  <c r="DI49"/>
  <c r="DJ49"/>
  <c r="DK49"/>
  <c r="DL49"/>
  <c r="DM49"/>
  <c r="DN49"/>
  <c r="DO49"/>
  <c r="DP49"/>
  <c r="DQ49"/>
  <c r="DR49"/>
  <c r="DT49"/>
  <c r="EB49"/>
  <c r="DE50"/>
  <c r="DF50"/>
  <c r="DG50"/>
  <c r="DH50"/>
  <c r="DS50" s="1"/>
  <c r="DI50"/>
  <c r="DJ50"/>
  <c r="DK50"/>
  <c r="DL50"/>
  <c r="DM50"/>
  <c r="DN50"/>
  <c r="DO50"/>
  <c r="DP50"/>
  <c r="DQ50"/>
  <c r="DR50"/>
  <c r="DT50"/>
  <c r="EB50"/>
  <c r="DE51"/>
  <c r="DF51"/>
  <c r="DG51"/>
  <c r="DH51"/>
  <c r="DS51" s="1"/>
  <c r="DI51"/>
  <c r="DJ51"/>
  <c r="DK51"/>
  <c r="DL51"/>
  <c r="DM51"/>
  <c r="DN51"/>
  <c r="DO51"/>
  <c r="DP51"/>
  <c r="DQ51"/>
  <c r="DR51"/>
  <c r="DT51"/>
  <c r="DE52"/>
  <c r="DF52"/>
  <c r="DG52"/>
  <c r="DH52"/>
  <c r="DS52" s="1"/>
  <c r="DI52"/>
  <c r="DJ52"/>
  <c r="DK52"/>
  <c r="DL52"/>
  <c r="DM52"/>
  <c r="DN52"/>
  <c r="DO52"/>
  <c r="DP52"/>
  <c r="DQ52"/>
  <c r="DR52"/>
  <c r="DT52"/>
  <c r="EB52"/>
  <c r="DE53"/>
  <c r="DF53"/>
  <c r="DG53"/>
  <c r="DH53"/>
  <c r="DS53" s="1"/>
  <c r="DI53"/>
  <c r="DJ53"/>
  <c r="DK53"/>
  <c r="DL53"/>
  <c r="DM53"/>
  <c r="DN53"/>
  <c r="DO53"/>
  <c r="DP53"/>
  <c r="DQ53"/>
  <c r="DR53"/>
  <c r="DT53"/>
  <c r="EB53"/>
  <c r="DE54"/>
  <c r="DF54"/>
  <c r="DG54"/>
  <c r="DH54"/>
  <c r="DS54" s="1"/>
  <c r="DI54"/>
  <c r="DJ54"/>
  <c r="DK54"/>
  <c r="DL54"/>
  <c r="DM54"/>
  <c r="DN54"/>
  <c r="DO54"/>
  <c r="DP54"/>
  <c r="DQ54"/>
  <c r="DR54"/>
  <c r="DT54"/>
  <c r="EB54"/>
  <c r="DE55"/>
  <c r="DF55"/>
  <c r="DG55"/>
  <c r="DH55"/>
  <c r="DS55" s="1"/>
  <c r="DI55"/>
  <c r="DJ55"/>
  <c r="DK55"/>
  <c r="DL55"/>
  <c r="DM55"/>
  <c r="DN55"/>
  <c r="DO55"/>
  <c r="DP55"/>
  <c r="DQ55"/>
  <c r="DR55"/>
  <c r="DT55"/>
  <c r="DE56"/>
  <c r="DF56"/>
  <c r="DG56"/>
  <c r="DH56"/>
  <c r="DS56" s="1"/>
  <c r="DI56"/>
  <c r="DJ56"/>
  <c r="DK56"/>
  <c r="DL56"/>
  <c r="DM56"/>
  <c r="DN56"/>
  <c r="DO56"/>
  <c r="DP56"/>
  <c r="DQ56"/>
  <c r="DR56"/>
  <c r="DT56"/>
  <c r="EB56"/>
  <c r="DE57"/>
  <c r="DF57"/>
  <c r="DG57"/>
  <c r="DH57"/>
  <c r="DS57" s="1"/>
  <c r="DI57"/>
  <c r="DJ57"/>
  <c r="DK57"/>
  <c r="DL57"/>
  <c r="DM57"/>
  <c r="DN57"/>
  <c r="DO57"/>
  <c r="DP57"/>
  <c r="DQ57"/>
  <c r="DR57"/>
  <c r="DT57"/>
  <c r="EB57"/>
  <c r="DE58"/>
  <c r="DF58"/>
  <c r="DG58"/>
  <c r="DH58"/>
  <c r="DS58" s="1"/>
  <c r="DI58"/>
  <c r="DJ58"/>
  <c r="DK58"/>
  <c r="DL58"/>
  <c r="DM58"/>
  <c r="DN58"/>
  <c r="DO58"/>
  <c r="DP58"/>
  <c r="DQ58"/>
  <c r="DR58"/>
  <c r="DT58"/>
  <c r="EB58"/>
  <c r="DE59"/>
  <c r="DF59"/>
  <c r="DG59"/>
  <c r="DH59"/>
  <c r="DS59" s="1"/>
  <c r="DI59"/>
  <c r="DJ59"/>
  <c r="DK59"/>
  <c r="DL59"/>
  <c r="DM59"/>
  <c r="DN59"/>
  <c r="DO59"/>
  <c r="DP59"/>
  <c r="DQ59"/>
  <c r="DR59"/>
  <c r="DT59"/>
  <c r="DE60"/>
  <c r="DF60"/>
  <c r="DG60"/>
  <c r="DH60"/>
  <c r="DS60" s="1"/>
  <c r="DI60"/>
  <c r="DJ60"/>
  <c r="DK60"/>
  <c r="DL60"/>
  <c r="DM60"/>
  <c r="DN60"/>
  <c r="DO60"/>
  <c r="DP60"/>
  <c r="DQ60"/>
  <c r="DR60"/>
  <c r="DT60"/>
  <c r="EB60"/>
  <c r="DE61"/>
  <c r="DF61"/>
  <c r="DG61"/>
  <c r="DH61"/>
  <c r="DS61" s="1"/>
  <c r="DI61"/>
  <c r="DJ61"/>
  <c r="DK61"/>
  <c r="DL61"/>
  <c r="DM61"/>
  <c r="DN61"/>
  <c r="DO61"/>
  <c r="DP61"/>
  <c r="DQ61"/>
  <c r="DR61"/>
  <c r="DT61"/>
  <c r="EB61"/>
  <c r="DE62"/>
  <c r="DF62"/>
  <c r="DG62"/>
  <c r="DH62"/>
  <c r="DS62" s="1"/>
  <c r="DI62"/>
  <c r="DJ62"/>
  <c r="DK62"/>
  <c r="DL62"/>
  <c r="DM62"/>
  <c r="DN62"/>
  <c r="DO62"/>
  <c r="DP62"/>
  <c r="DQ62"/>
  <c r="DR62"/>
  <c r="DT62"/>
  <c r="EB62"/>
  <c r="DE63"/>
  <c r="DF63"/>
  <c r="DG63"/>
  <c r="DH63"/>
  <c r="DS63" s="1"/>
  <c r="DI63"/>
  <c r="DJ63"/>
  <c r="DK63"/>
  <c r="DL63"/>
  <c r="DM63"/>
  <c r="DN63"/>
  <c r="DO63"/>
  <c r="DP63"/>
  <c r="DQ63"/>
  <c r="DR63"/>
  <c r="DT63"/>
  <c r="DE64"/>
  <c r="DF64"/>
  <c r="DG64"/>
  <c r="DH64"/>
  <c r="DS64" s="1"/>
  <c r="DI64"/>
  <c r="DJ64"/>
  <c r="DK64"/>
  <c r="DL64"/>
  <c r="DM64"/>
  <c r="DN64"/>
  <c r="DO64"/>
  <c r="DP64"/>
  <c r="DQ64"/>
  <c r="DR64"/>
  <c r="DT64"/>
  <c r="EB64"/>
  <c r="DE65"/>
  <c r="DF65"/>
  <c r="DG65"/>
  <c r="DH65"/>
  <c r="DS65" s="1"/>
  <c r="DI65"/>
  <c r="DJ65"/>
  <c r="DK65"/>
  <c r="DL65"/>
  <c r="DM65"/>
  <c r="DN65"/>
  <c r="DO65"/>
  <c r="DP65"/>
  <c r="DQ65"/>
  <c r="DR65"/>
  <c r="DT65"/>
  <c r="EB65"/>
  <c r="DE66"/>
  <c r="DF66"/>
  <c r="DG66"/>
  <c r="DH66"/>
  <c r="DS66" s="1"/>
  <c r="DI66"/>
  <c r="DJ66"/>
  <c r="DK66"/>
  <c r="DL66"/>
  <c r="DM66"/>
  <c r="DN66"/>
  <c r="DO66"/>
  <c r="DP66"/>
  <c r="DQ66"/>
  <c r="DR66"/>
  <c r="DT66"/>
  <c r="EB66"/>
  <c r="DE67"/>
  <c r="DF67"/>
  <c r="DG67"/>
  <c r="DH67"/>
  <c r="DS67" s="1"/>
  <c r="DI67"/>
  <c r="DJ67"/>
  <c r="DK67"/>
  <c r="DL67"/>
  <c r="DM67"/>
  <c r="DN67"/>
  <c r="DO67"/>
  <c r="DP67"/>
  <c r="DQ67"/>
  <c r="DR67"/>
  <c r="DT67"/>
  <c r="DE68"/>
  <c r="DF68"/>
  <c r="DG68"/>
  <c r="DH68"/>
  <c r="DS68" s="1"/>
  <c r="DI68"/>
  <c r="DJ68"/>
  <c r="DK68"/>
  <c r="DL68"/>
  <c r="DM68"/>
  <c r="DN68"/>
  <c r="DO68"/>
  <c r="DP68"/>
  <c r="DQ68"/>
  <c r="DR68"/>
  <c r="DT68"/>
  <c r="EB68"/>
  <c r="DE69"/>
  <c r="DF69"/>
  <c r="DG69"/>
  <c r="DH69"/>
  <c r="DS69" s="1"/>
  <c r="DI69"/>
  <c r="DJ69"/>
  <c r="DK69"/>
  <c r="DL69"/>
  <c r="DM69"/>
  <c r="DN69"/>
  <c r="DO69"/>
  <c r="DP69"/>
  <c r="DQ69"/>
  <c r="DR69"/>
  <c r="DT69"/>
  <c r="EB69"/>
  <c r="DE70"/>
  <c r="DF70"/>
  <c r="DG70"/>
  <c r="DH70"/>
  <c r="DS70" s="1"/>
  <c r="DI70"/>
  <c r="DJ70"/>
  <c r="DK70"/>
  <c r="DL70"/>
  <c r="DM70"/>
  <c r="DN70"/>
  <c r="DO70"/>
  <c r="DP70"/>
  <c r="DQ70"/>
  <c r="DR70"/>
  <c r="DT70"/>
  <c r="EB70"/>
  <c r="DE71"/>
  <c r="DF71"/>
  <c r="DG71"/>
  <c r="DH71"/>
  <c r="DS71" s="1"/>
  <c r="DI71"/>
  <c r="DJ71"/>
  <c r="DK71"/>
  <c r="DL71"/>
  <c r="DM71"/>
  <c r="DN71"/>
  <c r="DO71"/>
  <c r="DP71"/>
  <c r="DQ71"/>
  <c r="DR71"/>
  <c r="DT71"/>
  <c r="DE72"/>
  <c r="DF72"/>
  <c r="DG72"/>
  <c r="DH72"/>
  <c r="DS72" s="1"/>
  <c r="DI72"/>
  <c r="DJ72"/>
  <c r="DK72"/>
  <c r="DL72"/>
  <c r="DM72"/>
  <c r="DN72"/>
  <c r="DO72"/>
  <c r="DP72"/>
  <c r="DQ72"/>
  <c r="DR72"/>
  <c r="DT72"/>
  <c r="EB72"/>
  <c r="DE73"/>
  <c r="DF73"/>
  <c r="DG73"/>
  <c r="DH73"/>
  <c r="DS73" s="1"/>
  <c r="DI73"/>
  <c r="DJ73"/>
  <c r="DK73"/>
  <c r="DL73"/>
  <c r="DM73"/>
  <c r="DN73"/>
  <c r="DO73"/>
  <c r="DP73"/>
  <c r="DQ73"/>
  <c r="DR73"/>
  <c r="DT73"/>
  <c r="EB73"/>
  <c r="DE74"/>
  <c r="DF74"/>
  <c r="DG74"/>
  <c r="DH74"/>
  <c r="DS74" s="1"/>
  <c r="DI74"/>
  <c r="DJ74"/>
  <c r="DK74"/>
  <c r="DL74"/>
  <c r="DM74"/>
  <c r="DN74"/>
  <c r="DO74"/>
  <c r="DP74"/>
  <c r="DQ74"/>
  <c r="DR74"/>
  <c r="DT74"/>
  <c r="EB74"/>
  <c r="DE75"/>
  <c r="DF75"/>
  <c r="DG75"/>
  <c r="DH75"/>
  <c r="DS75" s="1"/>
  <c r="DI75"/>
  <c r="DJ75"/>
  <c r="DK75"/>
  <c r="DL75"/>
  <c r="DM75"/>
  <c r="DN75"/>
  <c r="DO75"/>
  <c r="DP75"/>
  <c r="DQ75"/>
  <c r="DR75"/>
  <c r="DT75"/>
  <c r="DE76"/>
  <c r="DF76"/>
  <c r="DG76"/>
  <c r="DH76"/>
  <c r="DS76" s="1"/>
  <c r="DI76"/>
  <c r="DJ76"/>
  <c r="DK76"/>
  <c r="DL76"/>
  <c r="DM76"/>
  <c r="DN76"/>
  <c r="DO76"/>
  <c r="DP76"/>
  <c r="DQ76"/>
  <c r="DR76"/>
  <c r="DT76"/>
  <c r="EB76"/>
  <c r="DE77"/>
  <c r="DF77"/>
  <c r="DG77"/>
  <c r="DH77"/>
  <c r="DS77" s="1"/>
  <c r="DI77"/>
  <c r="DJ77"/>
  <c r="DK77"/>
  <c r="DL77"/>
  <c r="DM77"/>
  <c r="DN77"/>
  <c r="DO77"/>
  <c r="DP77"/>
  <c r="DQ77"/>
  <c r="DR77"/>
  <c r="DT77"/>
  <c r="EB77"/>
  <c r="DE78"/>
  <c r="DF78"/>
  <c r="DG78"/>
  <c r="DH78"/>
  <c r="DS78" s="1"/>
  <c r="DI78"/>
  <c r="DJ78"/>
  <c r="DK78"/>
  <c r="DL78"/>
  <c r="DM78"/>
  <c r="DN78"/>
  <c r="DO78"/>
  <c r="DP78"/>
  <c r="DQ78"/>
  <c r="DR78"/>
  <c r="DT78"/>
  <c r="EB78"/>
  <c r="DE79"/>
  <c r="DF79"/>
  <c r="DG79"/>
  <c r="DH79"/>
  <c r="DS79" s="1"/>
  <c r="DI79"/>
  <c r="DJ79"/>
  <c r="DK79"/>
  <c r="DL79"/>
  <c r="DM79"/>
  <c r="DN79"/>
  <c r="DO79"/>
  <c r="DP79"/>
  <c r="DQ79"/>
  <c r="DR79"/>
  <c r="DT79"/>
  <c r="DE80"/>
  <c r="DF80"/>
  <c r="DG80"/>
  <c r="DH80"/>
  <c r="DS80" s="1"/>
  <c r="DI80"/>
  <c r="DJ80"/>
  <c r="DK80"/>
  <c r="DL80"/>
  <c r="DM80"/>
  <c r="DN80"/>
  <c r="DO80"/>
  <c r="DP80"/>
  <c r="DQ80"/>
  <c r="DR80"/>
  <c r="DT80"/>
  <c r="EB80"/>
  <c r="DE81"/>
  <c r="DF81"/>
  <c r="DG81"/>
  <c r="DH81"/>
  <c r="DS81" s="1"/>
  <c r="DI81"/>
  <c r="DJ81"/>
  <c r="DK81"/>
  <c r="DL81"/>
  <c r="DM81"/>
  <c r="DN81"/>
  <c r="DO81"/>
  <c r="DP81"/>
  <c r="DQ81"/>
  <c r="DR81"/>
  <c r="DT81"/>
  <c r="EB81"/>
  <c r="DE82"/>
  <c r="DF82"/>
  <c r="DG82"/>
  <c r="DH82"/>
  <c r="DS82" s="1"/>
  <c r="DI82"/>
  <c r="DJ82"/>
  <c r="DK82"/>
  <c r="DL82"/>
  <c r="DM82"/>
  <c r="DN82"/>
  <c r="DO82"/>
  <c r="DP82"/>
  <c r="DQ82"/>
  <c r="DR82"/>
  <c r="DT82"/>
  <c r="EB82"/>
  <c r="DE83"/>
  <c r="DF83"/>
  <c r="DG83"/>
  <c r="DH83"/>
  <c r="DS83" s="1"/>
  <c r="DI83"/>
  <c r="DJ83"/>
  <c r="DK83"/>
  <c r="DL83"/>
  <c r="DM83"/>
  <c r="DN83"/>
  <c r="DO83"/>
  <c r="DP83"/>
  <c r="DQ83"/>
  <c r="DR83"/>
  <c r="DT83"/>
  <c r="DE84"/>
  <c r="DF84"/>
  <c r="DG84"/>
  <c r="DH84"/>
  <c r="DS84" s="1"/>
  <c r="DI84"/>
  <c r="DJ84"/>
  <c r="DK84"/>
  <c r="DL84"/>
  <c r="DM84"/>
  <c r="DN84"/>
  <c r="DO84"/>
  <c r="DP84"/>
  <c r="DQ84"/>
  <c r="DR84"/>
  <c r="DT84"/>
  <c r="EB84"/>
  <c r="DE85"/>
  <c r="DF85"/>
  <c r="DG85"/>
  <c r="DH85"/>
  <c r="DS85" s="1"/>
  <c r="DI85"/>
  <c r="DJ85"/>
  <c r="DK85"/>
  <c r="DL85"/>
  <c r="DM85"/>
  <c r="DN85"/>
  <c r="DO85"/>
  <c r="DP85"/>
  <c r="DQ85"/>
  <c r="DR85"/>
  <c r="DT85"/>
  <c r="EB85"/>
  <c r="DE86"/>
  <c r="DF86"/>
  <c r="DG86"/>
  <c r="DH86"/>
  <c r="DS86" s="1"/>
  <c r="DI86"/>
  <c r="DJ86"/>
  <c r="DK86"/>
  <c r="DL86"/>
  <c r="DM86"/>
  <c r="DN86"/>
  <c r="DO86"/>
  <c r="DP86"/>
  <c r="DQ86"/>
  <c r="DR86"/>
  <c r="DT86"/>
  <c r="EB86"/>
  <c r="DE87"/>
  <c r="DF87"/>
  <c r="DG87"/>
  <c r="DH87"/>
  <c r="DS87" s="1"/>
  <c r="DI87"/>
  <c r="DJ87"/>
  <c r="DK87"/>
  <c r="DL87"/>
  <c r="DM87"/>
  <c r="DN87"/>
  <c r="DO87"/>
  <c r="DP87"/>
  <c r="DQ87"/>
  <c r="DR87"/>
  <c r="DT87"/>
  <c r="DE88"/>
  <c r="DF88"/>
  <c r="DG88"/>
  <c r="DH88"/>
  <c r="DS88" s="1"/>
  <c r="DI88"/>
  <c r="DJ88"/>
  <c r="DK88"/>
  <c r="DL88"/>
  <c r="DM88"/>
  <c r="DN88"/>
  <c r="DO88"/>
  <c r="DP88"/>
  <c r="DQ88"/>
  <c r="DR88"/>
  <c r="DT88"/>
  <c r="EB88"/>
  <c r="DE89"/>
  <c r="DF89"/>
  <c r="DG89"/>
  <c r="DH89"/>
  <c r="DS89" s="1"/>
  <c r="DI89"/>
  <c r="DJ89"/>
  <c r="DK89"/>
  <c r="DL89"/>
  <c r="DM89"/>
  <c r="DN89"/>
  <c r="DO89"/>
  <c r="DP89"/>
  <c r="DQ89"/>
  <c r="DR89"/>
  <c r="DT89"/>
  <c r="EB89"/>
  <c r="DE90"/>
  <c r="DF90"/>
  <c r="DG90"/>
  <c r="DH90"/>
  <c r="DS90" s="1"/>
  <c r="DI90"/>
  <c r="DJ90"/>
  <c r="DK90"/>
  <c r="DL90"/>
  <c r="DM90"/>
  <c r="DN90"/>
  <c r="DO90"/>
  <c r="DP90"/>
  <c r="DQ90"/>
  <c r="DR90"/>
  <c r="DT90"/>
  <c r="EB90"/>
  <c r="DE91"/>
  <c r="DF91"/>
  <c r="DG91"/>
  <c r="DH91"/>
  <c r="DS91" s="1"/>
  <c r="DI91"/>
  <c r="DJ91"/>
  <c r="DK91"/>
  <c r="DL91"/>
  <c r="DM91"/>
  <c r="DN91"/>
  <c r="DO91"/>
  <c r="DP91"/>
  <c r="DQ91"/>
  <c r="DR91"/>
  <c r="DT91"/>
  <c r="DE92"/>
  <c r="DF92"/>
  <c r="DG92"/>
  <c r="DH92"/>
  <c r="DS92" s="1"/>
  <c r="DI92"/>
  <c r="DJ92"/>
  <c r="DK92"/>
  <c r="DL92"/>
  <c r="DM92"/>
  <c r="DN92"/>
  <c r="DO92"/>
  <c r="DP92"/>
  <c r="DQ92"/>
  <c r="DR92"/>
  <c r="DT92"/>
  <c r="EB92"/>
  <c r="DE93"/>
  <c r="DF93"/>
  <c r="DG93"/>
  <c r="DH93"/>
  <c r="DS93" s="1"/>
  <c r="DI93"/>
  <c r="DJ93"/>
  <c r="DK93"/>
  <c r="DL93"/>
  <c r="DM93"/>
  <c r="DN93"/>
  <c r="DO93"/>
  <c r="DP93"/>
  <c r="DQ93"/>
  <c r="DR93"/>
  <c r="DT93"/>
  <c r="EB93"/>
  <c r="DE94"/>
  <c r="DF94"/>
  <c r="DG94"/>
  <c r="DH94"/>
  <c r="DS94" s="1"/>
  <c r="DI94"/>
  <c r="DJ94"/>
  <c r="DK94"/>
  <c r="DL94"/>
  <c r="DM94"/>
  <c r="DN94"/>
  <c r="DO94"/>
  <c r="DP94"/>
  <c r="DQ94"/>
  <c r="DR94"/>
  <c r="DT94"/>
  <c r="EB94"/>
  <c r="DE95"/>
  <c r="DF95"/>
  <c r="DG95"/>
  <c r="DH95"/>
  <c r="DS95" s="1"/>
  <c r="DI95"/>
  <c r="DJ95"/>
  <c r="DK95"/>
  <c r="DL95"/>
  <c r="DM95"/>
  <c r="DN95"/>
  <c r="DO95"/>
  <c r="DP95"/>
  <c r="DQ95"/>
  <c r="DR95"/>
  <c r="DT95"/>
  <c r="DE96"/>
  <c r="DF96"/>
  <c r="DG96"/>
  <c r="DH96"/>
  <c r="DS96" s="1"/>
  <c r="DI96"/>
  <c r="DJ96"/>
  <c r="DK96"/>
  <c r="DL96"/>
  <c r="DM96"/>
  <c r="DN96"/>
  <c r="DO96"/>
  <c r="DP96"/>
  <c r="DQ96"/>
  <c r="DR96"/>
  <c r="DT96"/>
  <c r="EB96"/>
  <c r="DE97"/>
  <c r="DF97"/>
  <c r="DG97"/>
  <c r="DH97"/>
  <c r="DS97" s="1"/>
  <c r="DI97"/>
  <c r="DJ97"/>
  <c r="DK97"/>
  <c r="DL97"/>
  <c r="DM97"/>
  <c r="DN97"/>
  <c r="DO97"/>
  <c r="DP97"/>
  <c r="DQ97"/>
  <c r="DR97"/>
  <c r="DT97"/>
  <c r="EB97"/>
  <c r="DE98"/>
  <c r="DF98"/>
  <c r="DG98"/>
  <c r="DH98"/>
  <c r="DS98" s="1"/>
  <c r="DI98"/>
  <c r="DJ98"/>
  <c r="DK98"/>
  <c r="DL98"/>
  <c r="DM98"/>
  <c r="DN98"/>
  <c r="DO98"/>
  <c r="DP98"/>
  <c r="DQ98"/>
  <c r="DR98"/>
  <c r="DT98"/>
  <c r="EB98"/>
  <c r="DE99"/>
  <c r="DF99"/>
  <c r="DG99"/>
  <c r="DH99"/>
  <c r="DS99" s="1"/>
  <c r="DI99"/>
  <c r="DJ99"/>
  <c r="DK99"/>
  <c r="DL99"/>
  <c r="DM99"/>
  <c r="DN99"/>
  <c r="DO99"/>
  <c r="DP99"/>
  <c r="DQ99"/>
  <c r="DR99"/>
  <c r="DT99"/>
  <c r="DE100"/>
  <c r="DF100"/>
  <c r="DG100"/>
  <c r="DH100"/>
  <c r="DS100" s="1"/>
  <c r="DI100"/>
  <c r="DJ100"/>
  <c r="DK100"/>
  <c r="DL100"/>
  <c r="DM100"/>
  <c r="DN100"/>
  <c r="DO100"/>
  <c r="DP100"/>
  <c r="DQ100"/>
  <c r="DR100"/>
  <c r="DT100"/>
  <c r="EB100"/>
  <c r="DE101"/>
  <c r="DF101"/>
  <c r="DG101"/>
  <c r="DH101"/>
  <c r="DS101" s="1"/>
  <c r="DI101"/>
  <c r="DJ101"/>
  <c r="DK101"/>
  <c r="DL101"/>
  <c r="DM101"/>
  <c r="DN101"/>
  <c r="DO101"/>
  <c r="DP101"/>
  <c r="DQ101"/>
  <c r="DR101"/>
  <c r="DT101"/>
  <c r="EB101"/>
  <c r="DE102"/>
  <c r="DF102"/>
  <c r="DG102"/>
  <c r="DH102"/>
  <c r="DS102" s="1"/>
  <c r="DI102"/>
  <c r="DJ102"/>
  <c r="DK102"/>
  <c r="DL102"/>
  <c r="DM102"/>
  <c r="DN102"/>
  <c r="DO102"/>
  <c r="DP102"/>
  <c r="DQ102"/>
  <c r="DR102"/>
  <c r="DT102"/>
  <c r="EB102"/>
  <c r="DE103"/>
  <c r="DF103"/>
  <c r="DG103"/>
  <c r="DH103"/>
  <c r="DS103" s="1"/>
  <c r="DI103"/>
  <c r="DJ103"/>
  <c r="DK103"/>
  <c r="DL103"/>
  <c r="DM103"/>
  <c r="DN103"/>
  <c r="DO103"/>
  <c r="DP103"/>
  <c r="DQ103"/>
  <c r="DR103"/>
  <c r="DT103"/>
  <c r="DE104"/>
  <c r="DF104"/>
  <c r="DG104"/>
  <c r="DH104"/>
  <c r="DS104" s="1"/>
  <c r="DI104"/>
  <c r="DJ104"/>
  <c r="DK104"/>
  <c r="DL104"/>
  <c r="DM104"/>
  <c r="DN104"/>
  <c r="DO104"/>
  <c r="DP104"/>
  <c r="DQ104"/>
  <c r="DR104"/>
  <c r="DT104"/>
  <c r="EB104"/>
  <c r="DE105"/>
  <c r="DF105"/>
  <c r="DG105"/>
  <c r="DH105"/>
  <c r="DS105" s="1"/>
  <c r="DI105"/>
  <c r="DJ105"/>
  <c r="DK105"/>
  <c r="DL105"/>
  <c r="DM105"/>
  <c r="DN105"/>
  <c r="DO105"/>
  <c r="DP105"/>
  <c r="DQ105"/>
  <c r="DR105"/>
  <c r="DT105"/>
  <c r="EB105"/>
  <c r="DE106"/>
  <c r="DF106"/>
  <c r="DG106"/>
  <c r="DH106"/>
  <c r="DS106" s="1"/>
  <c r="DI106"/>
  <c r="DJ106"/>
  <c r="DK106"/>
  <c r="DL106"/>
  <c r="DM106"/>
  <c r="DN106"/>
  <c r="DO106"/>
  <c r="DP106"/>
  <c r="DQ106"/>
  <c r="DR106"/>
  <c r="DT106"/>
  <c r="EB106"/>
  <c r="DE107"/>
  <c r="DF107"/>
  <c r="DG107"/>
  <c r="DH107"/>
  <c r="DS107" s="1"/>
  <c r="DI107"/>
  <c r="DJ107"/>
  <c r="DK107"/>
  <c r="DL107"/>
  <c r="DM107"/>
  <c r="DN107"/>
  <c r="DO107"/>
  <c r="DP107"/>
  <c r="DQ107"/>
  <c r="DR107"/>
  <c r="DT107"/>
  <c r="DE108"/>
  <c r="DF108"/>
  <c r="DG108"/>
  <c r="DH108"/>
  <c r="DS108" s="1"/>
  <c r="DI108"/>
  <c r="DJ108"/>
  <c r="DK108"/>
  <c r="DL108"/>
  <c r="DM108"/>
  <c r="DN108"/>
  <c r="DO108"/>
  <c r="DP108"/>
  <c r="DQ108"/>
  <c r="DR108"/>
  <c r="DT108"/>
  <c r="EB108"/>
  <c r="DE109"/>
  <c r="DF109"/>
  <c r="DG109"/>
  <c r="DH109"/>
  <c r="DS109" s="1"/>
  <c r="DI109"/>
  <c r="DJ109"/>
  <c r="DK109"/>
  <c r="DL109"/>
  <c r="DM109"/>
  <c r="DN109"/>
  <c r="DO109"/>
  <c r="DP109"/>
  <c r="DQ109"/>
  <c r="DR109"/>
  <c r="DT109"/>
  <c r="EB109"/>
  <c r="DE110"/>
  <c r="DF110"/>
  <c r="DG110"/>
  <c r="DH110"/>
  <c r="DS110" s="1"/>
  <c r="DI110"/>
  <c r="DJ110"/>
  <c r="DK110"/>
  <c r="DL110"/>
  <c r="DM110"/>
  <c r="DN110"/>
  <c r="DO110"/>
  <c r="DP110"/>
  <c r="DQ110"/>
  <c r="DR110"/>
  <c r="DT110"/>
  <c r="EB110"/>
  <c r="DE111"/>
  <c r="DF111"/>
  <c r="DG111"/>
  <c r="DH111"/>
  <c r="DS111" s="1"/>
  <c r="DI111"/>
  <c r="DJ111"/>
  <c r="DK111"/>
  <c r="DL111"/>
  <c r="DM111"/>
  <c r="DN111"/>
  <c r="DO111"/>
  <c r="DP111"/>
  <c r="DQ111"/>
  <c r="DR111"/>
  <c r="DT111"/>
  <c r="DE112"/>
  <c r="DF112"/>
  <c r="DG112"/>
  <c r="DH112"/>
  <c r="DS112" s="1"/>
  <c r="DI112"/>
  <c r="DJ112"/>
  <c r="DK112"/>
  <c r="DL112"/>
  <c r="DM112"/>
  <c r="DN112"/>
  <c r="DO112"/>
  <c r="DP112"/>
  <c r="DQ112"/>
  <c r="DR112"/>
  <c r="DT112"/>
  <c r="EB112"/>
  <c r="DE113"/>
  <c r="DF113"/>
  <c r="DG113"/>
  <c r="DH113"/>
  <c r="DS113" s="1"/>
  <c r="DI113"/>
  <c r="DJ113"/>
  <c r="DK113"/>
  <c r="DL113"/>
  <c r="DM113"/>
  <c r="DN113"/>
  <c r="DO113"/>
  <c r="DP113"/>
  <c r="DQ113"/>
  <c r="DR113"/>
  <c r="DT113"/>
  <c r="EB113"/>
  <c r="DE114"/>
  <c r="DF114"/>
  <c r="DG114"/>
  <c r="DH114"/>
  <c r="DS114" s="1"/>
  <c r="DI114"/>
  <c r="DJ114"/>
  <c r="DK114"/>
  <c r="DL114"/>
  <c r="DM114"/>
  <c r="DN114"/>
  <c r="DO114"/>
  <c r="DP114"/>
  <c r="DQ114"/>
  <c r="DR114"/>
  <c r="DT114"/>
  <c r="EB114"/>
  <c r="DE115"/>
  <c r="DF115"/>
  <c r="DG115"/>
  <c r="DH115"/>
  <c r="DS115" s="1"/>
  <c r="DI115"/>
  <c r="DJ115"/>
  <c r="DK115"/>
  <c r="DL115"/>
  <c r="DM115"/>
  <c r="DN115"/>
  <c r="DO115"/>
  <c r="DP115"/>
  <c r="DQ115"/>
  <c r="DR115"/>
  <c r="DT115"/>
  <c r="DE116"/>
  <c r="DF116"/>
  <c r="DG116"/>
  <c r="DH116"/>
  <c r="DS116" s="1"/>
  <c r="DI116"/>
  <c r="DJ116"/>
  <c r="DK116"/>
  <c r="DL116"/>
  <c r="DM116"/>
  <c r="DN116"/>
  <c r="DO116"/>
  <c r="DP116"/>
  <c r="DQ116"/>
  <c r="DR116"/>
  <c r="DT116"/>
  <c r="EB116"/>
  <c r="DE117"/>
  <c r="DF117"/>
  <c r="DG117"/>
  <c r="DH117"/>
  <c r="DS117" s="1"/>
  <c r="DI117"/>
  <c r="DJ117"/>
  <c r="DK117"/>
  <c r="DL117"/>
  <c r="DM117"/>
  <c r="DN117"/>
  <c r="DO117"/>
  <c r="DP117"/>
  <c r="DQ117"/>
  <c r="DR117"/>
  <c r="DT117"/>
  <c r="EB117"/>
  <c r="DE118"/>
  <c r="DF118"/>
  <c r="DG118"/>
  <c r="DH118"/>
  <c r="DS118" s="1"/>
  <c r="DI118"/>
  <c r="DJ118"/>
  <c r="DK118"/>
  <c r="DL118"/>
  <c r="DM118"/>
  <c r="DN118"/>
  <c r="DO118"/>
  <c r="DP118"/>
  <c r="DQ118"/>
  <c r="DR118"/>
  <c r="DT118"/>
  <c r="EB118"/>
  <c r="DE119"/>
  <c r="DF119"/>
  <c r="DG119"/>
  <c r="DH119"/>
  <c r="DS119" s="1"/>
  <c r="DI119"/>
  <c r="DJ119"/>
  <c r="DK119"/>
  <c r="DL119"/>
  <c r="DM119"/>
  <c r="DN119"/>
  <c r="DO119"/>
  <c r="DP119"/>
  <c r="DQ119"/>
  <c r="DR119"/>
  <c r="DT119"/>
  <c r="DE120"/>
  <c r="DF120"/>
  <c r="DG120"/>
  <c r="DH120"/>
  <c r="DS120" s="1"/>
  <c r="DI120"/>
  <c r="DJ120"/>
  <c r="DK120"/>
  <c r="DL120"/>
  <c r="DM120"/>
  <c r="DN120"/>
  <c r="DO120"/>
  <c r="DP120"/>
  <c r="DQ120"/>
  <c r="DR120"/>
  <c r="DT120"/>
  <c r="EB120"/>
  <c r="DE121"/>
  <c r="DF121"/>
  <c r="DG121"/>
  <c r="DH121"/>
  <c r="DS121" s="1"/>
  <c r="DI121"/>
  <c r="DJ121"/>
  <c r="DK121"/>
  <c r="DL121"/>
  <c r="DM121"/>
  <c r="DN121"/>
  <c r="DO121"/>
  <c r="DP121"/>
  <c r="DQ121"/>
  <c r="DR121"/>
  <c r="DT121"/>
  <c r="EB121"/>
  <c r="DE122"/>
  <c r="DF122"/>
  <c r="DG122"/>
  <c r="DH122"/>
  <c r="DS122" s="1"/>
  <c r="DI122"/>
  <c r="DJ122"/>
  <c r="DK122"/>
  <c r="DL122"/>
  <c r="DM122"/>
  <c r="DN122"/>
  <c r="DO122"/>
  <c r="DP122"/>
  <c r="DQ122"/>
  <c r="DR122"/>
  <c r="DT122"/>
  <c r="EB122"/>
  <c r="DE123"/>
  <c r="DF123"/>
  <c r="DG123"/>
  <c r="DH123"/>
  <c r="DS123" s="1"/>
  <c r="DI123"/>
  <c r="DJ123"/>
  <c r="DK123"/>
  <c r="DL123"/>
  <c r="DM123"/>
  <c r="DN123"/>
  <c r="DO123"/>
  <c r="DP123"/>
  <c r="DQ123"/>
  <c r="DR123"/>
  <c r="DT123"/>
  <c r="DE124"/>
  <c r="DF124"/>
  <c r="DG124"/>
  <c r="DH124"/>
  <c r="DS124" s="1"/>
  <c r="DI124"/>
  <c r="DJ124"/>
  <c r="DK124"/>
  <c r="DL124"/>
  <c r="DM124"/>
  <c r="DN124"/>
  <c r="DO124"/>
  <c r="DP124"/>
  <c r="DQ124"/>
  <c r="DR124"/>
  <c r="DT124"/>
  <c r="EB124"/>
  <c r="DE125"/>
  <c r="DF125"/>
  <c r="DG125"/>
  <c r="DH125"/>
  <c r="DS125" s="1"/>
  <c r="DI125"/>
  <c r="DJ125"/>
  <c r="DK125"/>
  <c r="DL125"/>
  <c r="DM125"/>
  <c r="DN125"/>
  <c r="DO125"/>
  <c r="DP125"/>
  <c r="DQ125"/>
  <c r="DR125"/>
  <c r="DT125"/>
  <c r="EB125"/>
  <c r="DE126"/>
  <c r="DF126"/>
  <c r="DG126"/>
  <c r="DH126"/>
  <c r="DS126" s="1"/>
  <c r="DI126"/>
  <c r="DJ126"/>
  <c r="DK126"/>
  <c r="DL126"/>
  <c r="DM126"/>
  <c r="DN126"/>
  <c r="DO126"/>
  <c r="DP126"/>
  <c r="DQ126"/>
  <c r="DR126"/>
  <c r="DT126"/>
  <c r="EB126"/>
  <c r="DE127"/>
  <c r="DF127"/>
  <c r="DG127"/>
  <c r="DH127"/>
  <c r="DS127" s="1"/>
  <c r="DI127"/>
  <c r="DJ127"/>
  <c r="DK127"/>
  <c r="DL127"/>
  <c r="DM127"/>
  <c r="DN127"/>
  <c r="DO127"/>
  <c r="DP127"/>
  <c r="DQ127"/>
  <c r="DR127"/>
  <c r="DT127"/>
  <c r="DE128"/>
  <c r="DF128"/>
  <c r="DG128"/>
  <c r="DH128"/>
  <c r="DS128" s="1"/>
  <c r="DI128"/>
  <c r="DJ128"/>
  <c r="DK128"/>
  <c r="DL128"/>
  <c r="DM128"/>
  <c r="DN128"/>
  <c r="DO128"/>
  <c r="DP128"/>
  <c r="DQ128"/>
  <c r="DR128"/>
  <c r="DT128"/>
  <c r="EB128"/>
  <c r="DE129"/>
  <c r="DF129"/>
  <c r="DG129"/>
  <c r="DH129"/>
  <c r="DS129" s="1"/>
  <c r="DI129"/>
  <c r="DJ129"/>
  <c r="DK129"/>
  <c r="DL129"/>
  <c r="DM129"/>
  <c r="DN129"/>
  <c r="DO129"/>
  <c r="DP129"/>
  <c r="DQ129"/>
  <c r="DR129"/>
  <c r="DT129"/>
  <c r="EB129"/>
  <c r="DE130"/>
  <c r="DF130"/>
  <c r="DG130"/>
  <c r="DH130"/>
  <c r="DS130" s="1"/>
  <c r="DI130"/>
  <c r="DJ130"/>
  <c r="DK130"/>
  <c r="DL130"/>
  <c r="DM130"/>
  <c r="DN130"/>
  <c r="DO130"/>
  <c r="DP130"/>
  <c r="DQ130"/>
  <c r="DR130"/>
  <c r="DT130"/>
  <c r="EB130"/>
  <c r="DE131"/>
  <c r="DF131"/>
  <c r="DG131"/>
  <c r="DH131"/>
  <c r="DS131" s="1"/>
  <c r="DI131"/>
  <c r="DJ131"/>
  <c r="DK131"/>
  <c r="DL131"/>
  <c r="DM131"/>
  <c r="DN131"/>
  <c r="DO131"/>
  <c r="DP131"/>
  <c r="DQ131"/>
  <c r="DR131"/>
  <c r="DT131"/>
  <c r="DE132"/>
  <c r="DF132"/>
  <c r="DG132"/>
  <c r="DH132"/>
  <c r="DS132" s="1"/>
  <c r="DI132"/>
  <c r="DJ132"/>
  <c r="DK132"/>
  <c r="DL132"/>
  <c r="DM132"/>
  <c r="DN132"/>
  <c r="DO132"/>
  <c r="DP132"/>
  <c r="DQ132"/>
  <c r="DR132"/>
  <c r="DT132"/>
  <c r="EB132"/>
  <c r="DE133"/>
  <c r="DF133"/>
  <c r="DG133"/>
  <c r="DH133"/>
  <c r="DS133" s="1"/>
  <c r="DI133"/>
  <c r="DJ133"/>
  <c r="DK133"/>
  <c r="DL133"/>
  <c r="DM133"/>
  <c r="DN133"/>
  <c r="DO133"/>
  <c r="DP133"/>
  <c r="DQ133"/>
  <c r="DR133"/>
  <c r="DT133"/>
  <c r="EB133"/>
  <c r="DE134"/>
  <c r="DF134"/>
  <c r="DG134"/>
  <c r="DH134"/>
  <c r="DS134" s="1"/>
  <c r="DI134"/>
  <c r="DJ134"/>
  <c r="DK134"/>
  <c r="DL134"/>
  <c r="DM134"/>
  <c r="DN134"/>
  <c r="DO134"/>
  <c r="DP134"/>
  <c r="DQ134"/>
  <c r="DR134"/>
  <c r="DT134"/>
  <c r="EB134"/>
  <c r="DE135"/>
  <c r="DF135"/>
  <c r="DG135"/>
  <c r="DH135"/>
  <c r="DS135" s="1"/>
  <c r="DI135"/>
  <c r="DJ135"/>
  <c r="DK135"/>
  <c r="DL135"/>
  <c r="DM135"/>
  <c r="DN135"/>
  <c r="DO135"/>
  <c r="DP135"/>
  <c r="DQ135"/>
  <c r="DR135"/>
  <c r="DT135"/>
  <c r="DE136"/>
  <c r="DF136"/>
  <c r="DG136"/>
  <c r="DH136"/>
  <c r="DS136" s="1"/>
  <c r="DI136"/>
  <c r="DJ136"/>
  <c r="DK136"/>
  <c r="DL136"/>
  <c r="DM136"/>
  <c r="DN136"/>
  <c r="DO136"/>
  <c r="DP136"/>
  <c r="DQ136"/>
  <c r="DR136"/>
  <c r="DT136"/>
  <c r="EB136"/>
  <c r="DE137"/>
  <c r="DF137"/>
  <c r="DG137"/>
  <c r="DH137"/>
  <c r="DS137" s="1"/>
  <c r="DI137"/>
  <c r="DJ137"/>
  <c r="DK137"/>
  <c r="DL137"/>
  <c r="DM137"/>
  <c r="DN137"/>
  <c r="DO137"/>
  <c r="DP137"/>
  <c r="DQ137"/>
  <c r="DR137"/>
  <c r="DT137"/>
  <c r="EB137"/>
  <c r="DE138"/>
  <c r="DF138"/>
  <c r="DG138"/>
  <c r="DH138"/>
  <c r="DS138" s="1"/>
  <c r="DI138"/>
  <c r="DJ138"/>
  <c r="DK138"/>
  <c r="DL138"/>
  <c r="DM138"/>
  <c r="DN138"/>
  <c r="DO138"/>
  <c r="DP138"/>
  <c r="DQ138"/>
  <c r="DR138"/>
  <c r="DT138"/>
  <c r="EB138"/>
  <c r="DE139"/>
  <c r="DF139"/>
  <c r="DG139"/>
  <c r="DH139"/>
  <c r="DS139" s="1"/>
  <c r="DI139"/>
  <c r="DJ139"/>
  <c r="DK139"/>
  <c r="DL139"/>
  <c r="DM139"/>
  <c r="DN139"/>
  <c r="DO139"/>
  <c r="DP139"/>
  <c r="DQ139"/>
  <c r="DR139"/>
  <c r="DT139"/>
  <c r="DE140"/>
  <c r="DF140"/>
  <c r="DG140"/>
  <c r="DH140"/>
  <c r="DS140" s="1"/>
  <c r="DI140"/>
  <c r="DJ140"/>
  <c r="DK140"/>
  <c r="DL140"/>
  <c r="DM140"/>
  <c r="DN140"/>
  <c r="DO140"/>
  <c r="DP140"/>
  <c r="DQ140"/>
  <c r="DR140"/>
  <c r="DT140"/>
  <c r="EB140"/>
  <c r="DE141"/>
  <c r="DF141"/>
  <c r="DG141"/>
  <c r="DH141"/>
  <c r="DS141" s="1"/>
  <c r="DI141"/>
  <c r="DJ141"/>
  <c r="DK141"/>
  <c r="DL141"/>
  <c r="DM141"/>
  <c r="DN141"/>
  <c r="DO141"/>
  <c r="DP141"/>
  <c r="DQ141"/>
  <c r="DR141"/>
  <c r="DT141"/>
  <c r="EB141"/>
  <c r="DE142"/>
  <c r="DF142"/>
  <c r="DG142"/>
  <c r="DH142"/>
  <c r="DS142" s="1"/>
  <c r="DI142"/>
  <c r="DJ142"/>
  <c r="DK142"/>
  <c r="DL142"/>
  <c r="DM142"/>
  <c r="DN142"/>
  <c r="DO142"/>
  <c r="DP142"/>
  <c r="DQ142"/>
  <c r="DR142"/>
  <c r="DT142"/>
  <c r="EB142"/>
  <c r="DE143"/>
  <c r="DF143"/>
  <c r="DG143"/>
  <c r="DH143"/>
  <c r="DS143" s="1"/>
  <c r="DI143"/>
  <c r="DJ143"/>
  <c r="DK143"/>
  <c r="DL143"/>
  <c r="DM143"/>
  <c r="DN143"/>
  <c r="DO143"/>
  <c r="DP143"/>
  <c r="DQ143"/>
  <c r="DR143"/>
  <c r="DT143"/>
  <c r="DE144"/>
  <c r="DF144"/>
  <c r="DG144"/>
  <c r="DH144"/>
  <c r="DS144" s="1"/>
  <c r="DI144"/>
  <c r="DJ144"/>
  <c r="DK144"/>
  <c r="DL144"/>
  <c r="DM144"/>
  <c r="DN144"/>
  <c r="DO144"/>
  <c r="DP144"/>
  <c r="DQ144"/>
  <c r="DR144"/>
  <c r="DT144"/>
  <c r="EB144"/>
  <c r="DE145"/>
  <c r="DF145"/>
  <c r="DG145"/>
  <c r="DH145"/>
  <c r="DS145" s="1"/>
  <c r="DI145"/>
  <c r="DJ145"/>
  <c r="DK145"/>
  <c r="DL145"/>
  <c r="DM145"/>
  <c r="DN145"/>
  <c r="DO145"/>
  <c r="DP145"/>
  <c r="DQ145"/>
  <c r="DR145"/>
  <c r="DT145"/>
  <c r="EB145"/>
  <c r="DE146"/>
  <c r="DF146"/>
  <c r="DG146"/>
  <c r="DH146"/>
  <c r="DS146" s="1"/>
  <c r="DI146"/>
  <c r="DJ146"/>
  <c r="DK146"/>
  <c r="DL146"/>
  <c r="DM146"/>
  <c r="DN146"/>
  <c r="DO146"/>
  <c r="DP146"/>
  <c r="DQ146"/>
  <c r="DR146"/>
  <c r="DT146"/>
  <c r="EB146"/>
  <c r="DE147"/>
  <c r="DF147"/>
  <c r="DG147"/>
  <c r="DH147"/>
  <c r="DS147" s="1"/>
  <c r="DI147"/>
  <c r="DJ147"/>
  <c r="DK147"/>
  <c r="DL147"/>
  <c r="DM147"/>
  <c r="DN147"/>
  <c r="DO147"/>
  <c r="DP147"/>
  <c r="DQ147"/>
  <c r="DR147"/>
  <c r="DT147"/>
  <c r="DE148"/>
  <c r="DF148"/>
  <c r="DG148"/>
  <c r="DH148"/>
  <c r="DS148" s="1"/>
  <c r="DI148"/>
  <c r="DJ148"/>
  <c r="DK148"/>
  <c r="DL148"/>
  <c r="DM148"/>
  <c r="DN148"/>
  <c r="DO148"/>
  <c r="DP148"/>
  <c r="DQ148"/>
  <c r="DR148"/>
  <c r="DT148"/>
  <c r="EB148"/>
  <c r="DE149"/>
  <c r="DF149"/>
  <c r="DG149"/>
  <c r="DH149"/>
  <c r="DS149" s="1"/>
  <c r="DI149"/>
  <c r="DJ149"/>
  <c r="DK149"/>
  <c r="DL149"/>
  <c r="DM149"/>
  <c r="DN149"/>
  <c r="DO149"/>
  <c r="DP149"/>
  <c r="DQ149"/>
  <c r="DR149"/>
  <c r="DT149"/>
  <c r="EB149"/>
  <c r="DE150"/>
  <c r="DF150"/>
  <c r="DG150"/>
  <c r="DH150"/>
  <c r="DS150" s="1"/>
  <c r="DI150"/>
  <c r="DJ150"/>
  <c r="DK150"/>
  <c r="DL150"/>
  <c r="DM150"/>
  <c r="DN150"/>
  <c r="DO150"/>
  <c r="DP150"/>
  <c r="DQ150"/>
  <c r="DR150"/>
  <c r="DT150"/>
  <c r="EB150"/>
  <c r="DE151"/>
  <c r="DF151"/>
  <c r="DG151"/>
  <c r="DH151"/>
  <c r="DS151" s="1"/>
  <c r="DI151"/>
  <c r="DJ151"/>
  <c r="DK151"/>
  <c r="DL151"/>
  <c r="DM151"/>
  <c r="DN151"/>
  <c r="DO151"/>
  <c r="DP151"/>
  <c r="DQ151"/>
  <c r="DR151"/>
  <c r="DT151"/>
  <c r="DE152"/>
  <c r="DF152"/>
  <c r="DG152"/>
  <c r="DH152"/>
  <c r="DS152" s="1"/>
  <c r="DI152"/>
  <c r="DJ152"/>
  <c r="DK152"/>
  <c r="DL152"/>
  <c r="DM152"/>
  <c r="DN152"/>
  <c r="DO152"/>
  <c r="DP152"/>
  <c r="DQ152"/>
  <c r="DR152"/>
  <c r="DT152"/>
  <c r="EB152"/>
  <c r="DE153"/>
  <c r="DF153"/>
  <c r="DG153"/>
  <c r="DH153"/>
  <c r="DS153" s="1"/>
  <c r="DI153"/>
  <c r="DJ153"/>
  <c r="DK153"/>
  <c r="DL153"/>
  <c r="DM153"/>
  <c r="DN153"/>
  <c r="DO153"/>
  <c r="DP153"/>
  <c r="DQ153"/>
  <c r="DR153"/>
  <c r="DT153"/>
  <c r="EB153"/>
  <c r="DE154"/>
  <c r="DF154"/>
  <c r="DG154"/>
  <c r="DH154"/>
  <c r="DS154" s="1"/>
  <c r="DI154"/>
  <c r="DJ154"/>
  <c r="DK154"/>
  <c r="DL154"/>
  <c r="DM154"/>
  <c r="DN154"/>
  <c r="DO154"/>
  <c r="DP154"/>
  <c r="DQ154"/>
  <c r="DR154"/>
  <c r="DT154"/>
  <c r="EB154"/>
  <c r="DE155"/>
  <c r="DF155"/>
  <c r="DG155"/>
  <c r="DH155"/>
  <c r="DS155" s="1"/>
  <c r="DI155"/>
  <c r="DJ155"/>
  <c r="DK155"/>
  <c r="DL155"/>
  <c r="DM155"/>
  <c r="DN155"/>
  <c r="DO155"/>
  <c r="DP155"/>
  <c r="DQ155"/>
  <c r="DR155"/>
  <c r="DT155"/>
  <c r="DE156"/>
  <c r="DF156"/>
  <c r="DG156"/>
  <c r="DH156"/>
  <c r="DS156" s="1"/>
  <c r="DI156"/>
  <c r="DJ156"/>
  <c r="DK156"/>
  <c r="DL156"/>
  <c r="DM156"/>
  <c r="DN156"/>
  <c r="DO156"/>
  <c r="DP156"/>
  <c r="DQ156"/>
  <c r="DR156"/>
  <c r="DT156"/>
  <c r="EB156"/>
  <c r="DE157"/>
  <c r="DF157"/>
  <c r="DG157"/>
  <c r="DH157"/>
  <c r="DS157" s="1"/>
  <c r="DI157"/>
  <c r="DJ157"/>
  <c r="DK157"/>
  <c r="DL157"/>
  <c r="DM157"/>
  <c r="DN157"/>
  <c r="DO157"/>
  <c r="DP157"/>
  <c r="DQ157"/>
  <c r="DR157"/>
  <c r="DT157"/>
  <c r="EB157"/>
  <c r="DE158"/>
  <c r="DF158"/>
  <c r="DG158"/>
  <c r="DH158"/>
  <c r="DS158" s="1"/>
  <c r="DI158"/>
  <c r="DJ158"/>
  <c r="DK158"/>
  <c r="DL158"/>
  <c r="DM158"/>
  <c r="DN158"/>
  <c r="DO158"/>
  <c r="DP158"/>
  <c r="DQ158"/>
  <c r="DR158"/>
  <c r="DT158"/>
  <c r="EB158"/>
  <c r="DE159"/>
  <c r="DF159"/>
  <c r="DG159"/>
  <c r="DH159"/>
  <c r="DS159" s="1"/>
  <c r="DI159"/>
  <c r="DJ159"/>
  <c r="DK159"/>
  <c r="DL159"/>
  <c r="DM159"/>
  <c r="DN159"/>
  <c r="DO159"/>
  <c r="DP159"/>
  <c r="DQ159"/>
  <c r="DR159"/>
  <c r="DT159"/>
  <c r="DE160"/>
  <c r="DF160"/>
  <c r="DG160"/>
  <c r="DH160"/>
  <c r="DS160" s="1"/>
  <c r="DI160"/>
  <c r="DJ160"/>
  <c r="DK160"/>
  <c r="DL160"/>
  <c r="DM160"/>
  <c r="DN160"/>
  <c r="DO160"/>
  <c r="DP160"/>
  <c r="DQ160"/>
  <c r="DR160"/>
  <c r="DT160"/>
  <c r="EB160"/>
  <c r="DE161"/>
  <c r="DF161"/>
  <c r="DG161"/>
  <c r="DH161"/>
  <c r="DS161" s="1"/>
  <c r="DI161"/>
  <c r="DJ161"/>
  <c r="DK161"/>
  <c r="DL161"/>
  <c r="DM161"/>
  <c r="DN161"/>
  <c r="DO161"/>
  <c r="DP161"/>
  <c r="DQ161"/>
  <c r="DR161"/>
  <c r="DT161"/>
  <c r="EB161"/>
  <c r="DE162"/>
  <c r="DF162"/>
  <c r="DG162"/>
  <c r="DH162"/>
  <c r="DS162" s="1"/>
  <c r="DI162"/>
  <c r="DJ162"/>
  <c r="DK162"/>
  <c r="DL162"/>
  <c r="DM162"/>
  <c r="DN162"/>
  <c r="DO162"/>
  <c r="DP162"/>
  <c r="DQ162"/>
  <c r="DR162"/>
  <c r="DT162"/>
  <c r="EB162"/>
  <c r="DE163"/>
  <c r="DF163"/>
  <c r="DG163"/>
  <c r="DH163"/>
  <c r="DS163" s="1"/>
  <c r="DI163"/>
  <c r="DJ163"/>
  <c r="DK163"/>
  <c r="DL163"/>
  <c r="DM163"/>
  <c r="DN163"/>
  <c r="DO163"/>
  <c r="DP163"/>
  <c r="DQ163"/>
  <c r="DR163"/>
  <c r="DT163"/>
  <c r="DE164"/>
  <c r="DF164"/>
  <c r="DG164"/>
  <c r="DH164"/>
  <c r="DS164" s="1"/>
  <c r="DI164"/>
  <c r="DJ164"/>
  <c r="DK164"/>
  <c r="DL164"/>
  <c r="DM164"/>
  <c r="DN164"/>
  <c r="DO164"/>
  <c r="DP164"/>
  <c r="DQ164"/>
  <c r="DR164"/>
  <c r="DT164"/>
  <c r="EB164"/>
  <c r="DE165"/>
  <c r="DF165"/>
  <c r="DG165"/>
  <c r="DH165"/>
  <c r="DS165" s="1"/>
  <c r="DI165"/>
  <c r="DJ165"/>
  <c r="DK165"/>
  <c r="DL165"/>
  <c r="DM165"/>
  <c r="DN165"/>
  <c r="DO165"/>
  <c r="DP165"/>
  <c r="DQ165"/>
  <c r="DR165"/>
  <c r="DT165"/>
  <c r="EB165"/>
  <c r="DE166"/>
  <c r="DF166"/>
  <c r="DG166"/>
  <c r="DH166"/>
  <c r="DS166" s="1"/>
  <c r="DI166"/>
  <c r="DJ166"/>
  <c r="DK166"/>
  <c r="DL166"/>
  <c r="DM166"/>
  <c r="DN166"/>
  <c r="DO166"/>
  <c r="DP166"/>
  <c r="DQ166"/>
  <c r="DR166"/>
  <c r="DT166"/>
  <c r="EB166"/>
  <c r="DE167"/>
  <c r="DF167"/>
  <c r="DG167"/>
  <c r="DH167"/>
  <c r="DS167" s="1"/>
  <c r="DI167"/>
  <c r="DJ167"/>
  <c r="DK167"/>
  <c r="DL167"/>
  <c r="DM167"/>
  <c r="DN167"/>
  <c r="DO167"/>
  <c r="DP167"/>
  <c r="DQ167"/>
  <c r="DR167"/>
  <c r="DT167"/>
  <c r="DE168"/>
  <c r="DF168"/>
  <c r="DG168"/>
  <c r="DH168"/>
  <c r="DS168" s="1"/>
  <c r="DI168"/>
  <c r="DJ168"/>
  <c r="DK168"/>
  <c r="DL168"/>
  <c r="DM168"/>
  <c r="DN168"/>
  <c r="DO168"/>
  <c r="DP168"/>
  <c r="DQ168"/>
  <c r="DR168"/>
  <c r="DT168"/>
  <c r="EB168"/>
  <c r="DE169"/>
  <c r="DF169"/>
  <c r="DG169"/>
  <c r="DH169"/>
  <c r="DS169" s="1"/>
  <c r="DI169"/>
  <c r="DJ169"/>
  <c r="DK169"/>
  <c r="DL169"/>
  <c r="DM169"/>
  <c r="DN169"/>
  <c r="DO169"/>
  <c r="DP169"/>
  <c r="DQ169"/>
  <c r="DR169"/>
  <c r="DT169"/>
  <c r="EB169"/>
  <c r="DE170"/>
  <c r="DF170"/>
  <c r="DG170"/>
  <c r="DH170"/>
  <c r="DS170" s="1"/>
  <c r="DI170"/>
  <c r="DJ170"/>
  <c r="DK170"/>
  <c r="DL170"/>
  <c r="DM170"/>
  <c r="DN170"/>
  <c r="DO170"/>
  <c r="DP170"/>
  <c r="DQ170"/>
  <c r="DR170"/>
  <c r="DT170"/>
  <c r="EB170"/>
  <c r="DE171"/>
  <c r="DF171"/>
  <c r="DG171"/>
  <c r="DH171"/>
  <c r="DS171" s="1"/>
  <c r="DI171"/>
  <c r="DJ171"/>
  <c r="DK171"/>
  <c r="DL171"/>
  <c r="DM171"/>
  <c r="DN171"/>
  <c r="DO171"/>
  <c r="DP171"/>
  <c r="DQ171"/>
  <c r="DR171"/>
  <c r="DT171"/>
  <c r="DE172"/>
  <c r="DF172"/>
  <c r="DG172"/>
  <c r="DH172"/>
  <c r="DS172" s="1"/>
  <c r="DI172"/>
  <c r="DJ172"/>
  <c r="DK172"/>
  <c r="DL172"/>
  <c r="DM172"/>
  <c r="DN172"/>
  <c r="DO172"/>
  <c r="DP172"/>
  <c r="DQ172"/>
  <c r="DR172"/>
  <c r="DT172"/>
  <c r="EB172"/>
  <c r="DE173"/>
  <c r="DF173"/>
  <c r="DG173"/>
  <c r="DH173"/>
  <c r="DS173" s="1"/>
  <c r="DI173"/>
  <c r="DJ173"/>
  <c r="DK173"/>
  <c r="DL173"/>
  <c r="DM173"/>
  <c r="DN173"/>
  <c r="DO173"/>
  <c r="DP173"/>
  <c r="DQ173"/>
  <c r="DR173"/>
  <c r="DT173"/>
  <c r="EB173"/>
  <c r="DE174"/>
  <c r="DF174"/>
  <c r="DG174"/>
  <c r="DH174"/>
  <c r="DS174" s="1"/>
  <c r="DI174"/>
  <c r="DJ174"/>
  <c r="DK174"/>
  <c r="DL174"/>
  <c r="DM174"/>
  <c r="DN174"/>
  <c r="DO174"/>
  <c r="DP174"/>
  <c r="DQ174"/>
  <c r="DR174"/>
  <c r="DT174"/>
  <c r="EB174"/>
  <c r="DE175"/>
  <c r="DF175"/>
  <c r="DG175"/>
  <c r="DH175"/>
  <c r="DS175" s="1"/>
  <c r="DI175"/>
  <c r="DJ175"/>
  <c r="DK175"/>
  <c r="DL175"/>
  <c r="DM175"/>
  <c r="DN175"/>
  <c r="DO175"/>
  <c r="DP175"/>
  <c r="DQ175"/>
  <c r="DR175"/>
  <c r="DT175"/>
  <c r="DE176"/>
  <c r="DF176"/>
  <c r="DG176"/>
  <c r="DH176"/>
  <c r="DS176" s="1"/>
  <c r="DI176"/>
  <c r="DJ176"/>
  <c r="DK176"/>
  <c r="DL176"/>
  <c r="DM176"/>
  <c r="DN176"/>
  <c r="DO176"/>
  <c r="DP176"/>
  <c r="DQ176"/>
  <c r="DR176"/>
  <c r="DT176"/>
  <c r="EB176"/>
  <c r="DE177"/>
  <c r="DF177"/>
  <c r="DG177"/>
  <c r="DH177"/>
  <c r="DS177" s="1"/>
  <c r="DI177"/>
  <c r="DJ177"/>
  <c r="DK177"/>
  <c r="DL177"/>
  <c r="DM177"/>
  <c r="DN177"/>
  <c r="DO177"/>
  <c r="DP177"/>
  <c r="DQ177"/>
  <c r="DR177"/>
  <c r="DT177"/>
  <c r="EB177"/>
  <c r="DE178"/>
  <c r="DF178"/>
  <c r="DG178"/>
  <c r="DH178"/>
  <c r="DS178" s="1"/>
  <c r="DI178"/>
  <c r="DJ178"/>
  <c r="DK178"/>
  <c r="DL178"/>
  <c r="DM178"/>
  <c r="DN178"/>
  <c r="DO178"/>
  <c r="DP178"/>
  <c r="DQ178"/>
  <c r="DR178"/>
  <c r="DT178"/>
  <c r="EB178"/>
  <c r="DE179"/>
  <c r="DF179"/>
  <c r="DG179"/>
  <c r="DH179"/>
  <c r="DS179" s="1"/>
  <c r="DI179"/>
  <c r="DJ179"/>
  <c r="DK179"/>
  <c r="DL179"/>
  <c r="DM179"/>
  <c r="DN179"/>
  <c r="DO179"/>
  <c r="DP179"/>
  <c r="DQ179"/>
  <c r="DR179"/>
  <c r="DT179"/>
  <c r="DE180"/>
  <c r="DF180"/>
  <c r="DG180"/>
  <c r="DH180"/>
  <c r="DS180" s="1"/>
  <c r="DI180"/>
  <c r="DJ180"/>
  <c r="DK180"/>
  <c r="DL180"/>
  <c r="DM180"/>
  <c r="DN180"/>
  <c r="DO180"/>
  <c r="DP180"/>
  <c r="DQ180"/>
  <c r="DR180"/>
  <c r="DT180"/>
  <c r="EB180"/>
  <c r="DE181"/>
  <c r="DF181"/>
  <c r="DG181"/>
  <c r="DH181"/>
  <c r="DS181" s="1"/>
  <c r="DI181"/>
  <c r="DJ181"/>
  <c r="DK181"/>
  <c r="DL181"/>
  <c r="DM181"/>
  <c r="DN181"/>
  <c r="DO181"/>
  <c r="DP181"/>
  <c r="DQ181"/>
  <c r="DR181"/>
  <c r="DT181"/>
  <c r="EB181"/>
  <c r="DE182"/>
  <c r="DF182"/>
  <c r="DG182"/>
  <c r="DH182"/>
  <c r="DS182" s="1"/>
  <c r="DI182"/>
  <c r="DJ182"/>
  <c r="DK182"/>
  <c r="DL182"/>
  <c r="DM182"/>
  <c r="DN182"/>
  <c r="DO182"/>
  <c r="DP182"/>
  <c r="DQ182"/>
  <c r="DR182"/>
  <c r="DT182"/>
  <c r="EB182"/>
  <c r="DE183"/>
  <c r="DF183"/>
  <c r="DG183"/>
  <c r="DH183"/>
  <c r="DS183" s="1"/>
  <c r="DI183"/>
  <c r="DJ183"/>
  <c r="DK183"/>
  <c r="DL183"/>
  <c r="DM183"/>
  <c r="DN183"/>
  <c r="DO183"/>
  <c r="DP183"/>
  <c r="DQ183"/>
  <c r="DR183"/>
  <c r="DT183"/>
  <c r="DE184"/>
  <c r="DF184"/>
  <c r="DG184"/>
  <c r="DH184"/>
  <c r="DS184" s="1"/>
  <c r="DI184"/>
  <c r="DJ184"/>
  <c r="DK184"/>
  <c r="DL184"/>
  <c r="DM184"/>
  <c r="DN184"/>
  <c r="DO184"/>
  <c r="DP184"/>
  <c r="DQ184"/>
  <c r="DR184"/>
  <c r="DT184"/>
  <c r="EB184"/>
  <c r="DE185"/>
  <c r="DF185"/>
  <c r="DG185"/>
  <c r="DH185"/>
  <c r="DS185" s="1"/>
  <c r="DI185"/>
  <c r="DJ185"/>
  <c r="DK185"/>
  <c r="DL185"/>
  <c r="DM185"/>
  <c r="DN185"/>
  <c r="DO185"/>
  <c r="DP185"/>
  <c r="DQ185"/>
  <c r="DR185"/>
  <c r="DT185"/>
  <c r="EB185"/>
  <c r="DE186"/>
  <c r="DF186"/>
  <c r="DG186"/>
  <c r="DH186"/>
  <c r="DS186" s="1"/>
  <c r="DI186"/>
  <c r="DJ186"/>
  <c r="DK186"/>
  <c r="DL186"/>
  <c r="DM186"/>
  <c r="DN186"/>
  <c r="DO186"/>
  <c r="DP186"/>
  <c r="DQ186"/>
  <c r="DR186"/>
  <c r="DT186"/>
  <c r="EB186"/>
  <c r="DE187"/>
  <c r="DF187"/>
  <c r="DG187"/>
  <c r="DH187"/>
  <c r="DS187" s="1"/>
  <c r="DI187"/>
  <c r="DJ187"/>
  <c r="DK187"/>
  <c r="DL187"/>
  <c r="DM187"/>
  <c r="DN187"/>
  <c r="DO187"/>
  <c r="DP187"/>
  <c r="DQ187"/>
  <c r="DR187"/>
  <c r="DT187"/>
  <c r="DE188"/>
  <c r="DF188"/>
  <c r="DG188"/>
  <c r="DH188"/>
  <c r="DS188" s="1"/>
  <c r="DI188"/>
  <c r="DJ188"/>
  <c r="DK188"/>
  <c r="DL188"/>
  <c r="DM188"/>
  <c r="DN188"/>
  <c r="DO188"/>
  <c r="DP188"/>
  <c r="DQ188"/>
  <c r="DR188"/>
  <c r="DT188"/>
  <c r="EB188"/>
  <c r="DE189"/>
  <c r="DF189"/>
  <c r="DG189"/>
  <c r="DH189"/>
  <c r="DS189" s="1"/>
  <c r="DI189"/>
  <c r="DJ189"/>
  <c r="DK189"/>
  <c r="DL189"/>
  <c r="DM189"/>
  <c r="DN189"/>
  <c r="DO189"/>
  <c r="DP189"/>
  <c r="DQ189"/>
  <c r="DR189"/>
  <c r="DT189"/>
  <c r="EB189"/>
  <c r="DE190"/>
  <c r="DF190"/>
  <c r="DG190"/>
  <c r="DH190"/>
  <c r="DS190" s="1"/>
  <c r="DI190"/>
  <c r="DJ190"/>
  <c r="DK190"/>
  <c r="DL190"/>
  <c r="DM190"/>
  <c r="DN190"/>
  <c r="DO190"/>
  <c r="DP190"/>
  <c r="DQ190"/>
  <c r="DR190"/>
  <c r="DT190"/>
  <c r="EB190"/>
  <c r="DE191"/>
  <c r="DF191"/>
  <c r="DG191"/>
  <c r="DH191"/>
  <c r="DS191" s="1"/>
  <c r="DI191"/>
  <c r="DJ191"/>
  <c r="DK191"/>
  <c r="DL191"/>
  <c r="DM191"/>
  <c r="DN191"/>
  <c r="DO191"/>
  <c r="DP191"/>
  <c r="DQ191"/>
  <c r="DR191"/>
  <c r="DT191"/>
  <c r="DE192"/>
  <c r="DF192"/>
  <c r="DG192"/>
  <c r="DH192"/>
  <c r="DS192" s="1"/>
  <c r="DI192"/>
  <c r="DJ192"/>
  <c r="DK192"/>
  <c r="DL192"/>
  <c r="DM192"/>
  <c r="DN192"/>
  <c r="DO192"/>
  <c r="DP192"/>
  <c r="DQ192"/>
  <c r="DR192"/>
  <c r="DT192"/>
  <c r="EB192"/>
  <c r="DE193"/>
  <c r="DF193"/>
  <c r="DG193"/>
  <c r="DH193"/>
  <c r="DS193" s="1"/>
  <c r="DI193"/>
  <c r="DJ193"/>
  <c r="DK193"/>
  <c r="DL193"/>
  <c r="DM193"/>
  <c r="DN193"/>
  <c r="DO193"/>
  <c r="DP193"/>
  <c r="DQ193"/>
  <c r="DR193"/>
  <c r="DT193"/>
  <c r="EB193"/>
  <c r="DE194"/>
  <c r="DF194"/>
  <c r="DG194"/>
  <c r="DH194"/>
  <c r="DS194" s="1"/>
  <c r="DI194"/>
  <c r="DJ194"/>
  <c r="DK194"/>
  <c r="DL194"/>
  <c r="DM194"/>
  <c r="DN194"/>
  <c r="DO194"/>
  <c r="DP194"/>
  <c r="DQ194"/>
  <c r="DR194"/>
  <c r="DT194"/>
  <c r="EB194"/>
  <c r="DE195"/>
  <c r="DF195"/>
  <c r="DG195"/>
  <c r="DH195"/>
  <c r="DS195" s="1"/>
  <c r="DI195"/>
  <c r="DJ195"/>
  <c r="DK195"/>
  <c r="DL195"/>
  <c r="DM195"/>
  <c r="DN195"/>
  <c r="DO195"/>
  <c r="DP195"/>
  <c r="DQ195"/>
  <c r="DR195"/>
  <c r="DT195"/>
  <c r="DE196"/>
  <c r="DF196"/>
  <c r="DG196"/>
  <c r="DH196"/>
  <c r="DS196" s="1"/>
  <c r="DI196"/>
  <c r="DJ196"/>
  <c r="DK196"/>
  <c r="DL196"/>
  <c r="DM196"/>
  <c r="DN196"/>
  <c r="DO196"/>
  <c r="DP196"/>
  <c r="DQ196"/>
  <c r="DR196"/>
  <c r="DT196"/>
  <c r="EB196"/>
  <c r="DE197"/>
  <c r="DF197"/>
  <c r="DG197"/>
  <c r="DH197"/>
  <c r="DS197" s="1"/>
  <c r="DI197"/>
  <c r="DJ197"/>
  <c r="DK197"/>
  <c r="DL197"/>
  <c r="DM197"/>
  <c r="DN197"/>
  <c r="DO197"/>
  <c r="DP197"/>
  <c r="DQ197"/>
  <c r="DR197"/>
  <c r="DT197"/>
  <c r="EB197"/>
  <c r="DE198"/>
  <c r="DF198"/>
  <c r="DG198"/>
  <c r="DH198"/>
  <c r="DS198" s="1"/>
  <c r="DI198"/>
  <c r="DJ198"/>
  <c r="DK198"/>
  <c r="DL198"/>
  <c r="DM198"/>
  <c r="DN198"/>
  <c r="DO198"/>
  <c r="DP198"/>
  <c r="DQ198"/>
  <c r="DR198"/>
  <c r="DT198"/>
  <c r="EB198"/>
  <c r="DE199"/>
  <c r="DF199"/>
  <c r="DG199"/>
  <c r="DH199"/>
  <c r="DS199" s="1"/>
  <c r="DI199"/>
  <c r="DJ199"/>
  <c r="DK199"/>
  <c r="DL199"/>
  <c r="DM199"/>
  <c r="DN199"/>
  <c r="DO199"/>
  <c r="DP199"/>
  <c r="DQ199"/>
  <c r="DR199"/>
  <c r="DT199"/>
  <c r="DE200"/>
  <c r="DF200"/>
  <c r="DG200"/>
  <c r="DH200"/>
  <c r="DS200" s="1"/>
  <c r="DI200"/>
  <c r="DJ200"/>
  <c r="DK200"/>
  <c r="DL200"/>
  <c r="DM200"/>
  <c r="DN200"/>
  <c r="DO200"/>
  <c r="DP200"/>
  <c r="DQ200"/>
  <c r="DR200"/>
  <c r="DT200"/>
  <c r="EB200"/>
  <c r="DE201"/>
  <c r="DF201"/>
  <c r="DG201"/>
  <c r="DH201"/>
  <c r="DS201" s="1"/>
  <c r="DI201"/>
  <c r="DJ201"/>
  <c r="DK201"/>
  <c r="DL201"/>
  <c r="DM201"/>
  <c r="DN201"/>
  <c r="DO201"/>
  <c r="DP201"/>
  <c r="DQ201"/>
  <c r="DR201"/>
  <c r="DT201"/>
  <c r="EB201"/>
  <c r="DE202"/>
  <c r="DF202"/>
  <c r="DG202"/>
  <c r="DH202"/>
  <c r="DS202" s="1"/>
  <c r="DI202"/>
  <c r="DJ202"/>
  <c r="DK202"/>
  <c r="DL202"/>
  <c r="DM202"/>
  <c r="DN202"/>
  <c r="DO202"/>
  <c r="DP202"/>
  <c r="DQ202"/>
  <c r="DR202"/>
  <c r="DT202"/>
  <c r="EB202"/>
  <c r="DE203"/>
  <c r="DF203"/>
  <c r="DG203"/>
  <c r="DH203"/>
  <c r="DS203" s="1"/>
  <c r="DI203"/>
  <c r="DJ203"/>
  <c r="DK203"/>
  <c r="DL203"/>
  <c r="DM203"/>
  <c r="DN203"/>
  <c r="DO203"/>
  <c r="DP203"/>
  <c r="DQ203"/>
  <c r="DR203"/>
  <c r="DT203"/>
  <c r="DE204"/>
  <c r="DF204"/>
  <c r="DG204"/>
  <c r="DH204"/>
  <c r="DS204" s="1"/>
  <c r="DI204"/>
  <c r="DJ204"/>
  <c r="DK204"/>
  <c r="DL204"/>
  <c r="DM204"/>
  <c r="DN204"/>
  <c r="DO204"/>
  <c r="DP204"/>
  <c r="DQ204"/>
  <c r="DR204"/>
  <c r="DT204"/>
  <c r="EB204"/>
  <c r="DE205"/>
  <c r="DF205"/>
  <c r="DG205"/>
  <c r="DH205"/>
  <c r="DS205" s="1"/>
  <c r="DI205"/>
  <c r="DJ205"/>
  <c r="DK205"/>
  <c r="DL205"/>
  <c r="DM205"/>
  <c r="DN205"/>
  <c r="DO205"/>
  <c r="DP205"/>
  <c r="DQ205"/>
  <c r="DR205"/>
  <c r="DT205"/>
  <c r="EB205"/>
  <c r="DE206"/>
  <c r="DF206"/>
  <c r="DG206"/>
  <c r="DH206"/>
  <c r="DS206" s="1"/>
  <c r="DI206"/>
  <c r="DJ206"/>
  <c r="DK206"/>
  <c r="DL206"/>
  <c r="DM206"/>
  <c r="DN206"/>
  <c r="DO206"/>
  <c r="DP206"/>
  <c r="DQ206"/>
  <c r="DR206"/>
  <c r="DT206"/>
  <c r="EB206"/>
  <c r="DE207"/>
  <c r="DF207"/>
  <c r="DG207"/>
  <c r="DH207"/>
  <c r="DS207" s="1"/>
  <c r="DI207"/>
  <c r="DJ207"/>
  <c r="DK207"/>
  <c r="DL207"/>
  <c r="DM207"/>
  <c r="DN207"/>
  <c r="DO207"/>
  <c r="DP207"/>
  <c r="DQ207"/>
  <c r="DR207"/>
  <c r="DT207"/>
  <c r="DE208"/>
  <c r="DF208"/>
  <c r="DG208"/>
  <c r="DH208"/>
  <c r="DS208" s="1"/>
  <c r="DI208"/>
  <c r="DJ208"/>
  <c r="DK208"/>
  <c r="DL208"/>
  <c r="DM208"/>
  <c r="DN208"/>
  <c r="DO208"/>
  <c r="DP208"/>
  <c r="DQ208"/>
  <c r="DR208"/>
  <c r="DT208"/>
  <c r="EB208"/>
  <c r="DE209"/>
  <c r="DF209"/>
  <c r="DG209"/>
  <c r="DH209"/>
  <c r="DS209" s="1"/>
  <c r="DI209"/>
  <c r="DJ209"/>
  <c r="DK209"/>
  <c r="DL209"/>
  <c r="DM209"/>
  <c r="DN209"/>
  <c r="DO209"/>
  <c r="DP209"/>
  <c r="DQ209"/>
  <c r="DR209"/>
  <c r="DT209"/>
  <c r="EB209"/>
  <c r="DE210"/>
  <c r="DF210"/>
  <c r="DG210"/>
  <c r="DH210"/>
  <c r="DS210" s="1"/>
  <c r="DI210"/>
  <c r="DJ210"/>
  <c r="DK210"/>
  <c r="DL210"/>
  <c r="DM210"/>
  <c r="DN210"/>
  <c r="DO210"/>
  <c r="DP210"/>
  <c r="DQ210"/>
  <c r="DR210"/>
  <c r="DT210"/>
  <c r="EB210"/>
  <c r="DE211"/>
  <c r="DF211"/>
  <c r="DG211"/>
  <c r="DH211"/>
  <c r="DS211" s="1"/>
  <c r="DI211"/>
  <c r="DJ211"/>
  <c r="DK211"/>
  <c r="DL211"/>
  <c r="DM211"/>
  <c r="DN211"/>
  <c r="DO211"/>
  <c r="DP211"/>
  <c r="DQ211"/>
  <c r="DR211"/>
  <c r="DT211"/>
  <c r="DE212"/>
  <c r="DF212"/>
  <c r="DG212"/>
  <c r="DH212"/>
  <c r="DS212" s="1"/>
  <c r="DI212"/>
  <c r="DJ212"/>
  <c r="DK212"/>
  <c r="DL212"/>
  <c r="DM212"/>
  <c r="DN212"/>
  <c r="DO212"/>
  <c r="DP212"/>
  <c r="DQ212"/>
  <c r="DR212"/>
  <c r="DT212"/>
  <c r="EB212"/>
  <c r="DE213"/>
  <c r="DF213"/>
  <c r="DG213"/>
  <c r="DH213"/>
  <c r="DS213" s="1"/>
  <c r="DI213"/>
  <c r="DJ213"/>
  <c r="DK213"/>
  <c r="DL213"/>
  <c r="DM213"/>
  <c r="DN213"/>
  <c r="DO213"/>
  <c r="DP213"/>
  <c r="DQ213"/>
  <c r="DR213"/>
  <c r="DT213"/>
  <c r="EB213"/>
  <c r="DE214"/>
  <c r="DF214"/>
  <c r="DG214"/>
  <c r="DH214"/>
  <c r="DS214" s="1"/>
  <c r="DI214"/>
  <c r="DJ214"/>
  <c r="DK214"/>
  <c r="DL214"/>
  <c r="DM214"/>
  <c r="DN214"/>
  <c r="DO214"/>
  <c r="DP214"/>
  <c r="DQ214"/>
  <c r="DR214"/>
  <c r="DT214"/>
  <c r="EB214"/>
  <c r="DE215"/>
  <c r="DF215"/>
  <c r="DG215"/>
  <c r="DH215"/>
  <c r="DS215" s="1"/>
  <c r="DI215"/>
  <c r="DJ215"/>
  <c r="DK215"/>
  <c r="DL215"/>
  <c r="DM215"/>
  <c r="DN215"/>
  <c r="DO215"/>
  <c r="DP215"/>
  <c r="DQ215"/>
  <c r="DR215"/>
  <c r="DT215"/>
  <c r="DE216"/>
  <c r="DF216"/>
  <c r="DG216"/>
  <c r="DH216"/>
  <c r="DS216" s="1"/>
  <c r="DI216"/>
  <c r="DJ216"/>
  <c r="DK216"/>
  <c r="DL216"/>
  <c r="DM216"/>
  <c r="DN216"/>
  <c r="DO216"/>
  <c r="DP216"/>
  <c r="DQ216"/>
  <c r="DR216"/>
  <c r="DT216"/>
  <c r="EB216"/>
  <c r="DE217"/>
  <c r="DF217"/>
  <c r="DG217"/>
  <c r="DH217"/>
  <c r="DS217" s="1"/>
  <c r="DI217"/>
  <c r="DJ217"/>
  <c r="DK217"/>
  <c r="DL217"/>
  <c r="DM217"/>
  <c r="DN217"/>
  <c r="DO217"/>
  <c r="DP217"/>
  <c r="DQ217"/>
  <c r="DR217"/>
  <c r="DT217"/>
  <c r="EB217"/>
  <c r="DE218"/>
  <c r="DF218"/>
  <c r="DG218"/>
  <c r="DH218"/>
  <c r="DS218" s="1"/>
  <c r="DI218"/>
  <c r="DJ218"/>
  <c r="DK218"/>
  <c r="DL218"/>
  <c r="DM218"/>
  <c r="DN218"/>
  <c r="DO218"/>
  <c r="DP218"/>
  <c r="DQ218"/>
  <c r="DR218"/>
  <c r="DT218"/>
  <c r="EB218"/>
  <c r="DE219"/>
  <c r="DF219"/>
  <c r="DG219"/>
  <c r="DH219"/>
  <c r="DS219" s="1"/>
  <c r="DI219"/>
  <c r="DJ219"/>
  <c r="DK219"/>
  <c r="DL219"/>
  <c r="DM219"/>
  <c r="DN219"/>
  <c r="DO219"/>
  <c r="DP219"/>
  <c r="DQ219"/>
  <c r="DR219"/>
  <c r="DT219"/>
  <c r="DE220"/>
  <c r="DF220"/>
  <c r="DG220"/>
  <c r="DH220"/>
  <c r="DS220" s="1"/>
  <c r="DI220"/>
  <c r="DJ220"/>
  <c r="DK220"/>
  <c r="DL220"/>
  <c r="DM220"/>
  <c r="DN220"/>
  <c r="DO220"/>
  <c r="DP220"/>
  <c r="DQ220"/>
  <c r="DR220"/>
  <c r="DT220"/>
  <c r="EB220"/>
  <c r="DE221"/>
  <c r="DF221"/>
  <c r="DG221"/>
  <c r="DH221"/>
  <c r="DS221" s="1"/>
  <c r="DI221"/>
  <c r="DJ221"/>
  <c r="DK221"/>
  <c r="DL221"/>
  <c r="DM221"/>
  <c r="DN221"/>
  <c r="DO221"/>
  <c r="DP221"/>
  <c r="DQ221"/>
  <c r="DR221"/>
  <c r="DT221"/>
  <c r="EB221"/>
  <c r="DE222"/>
  <c r="DF222"/>
  <c r="DG222"/>
  <c r="DH222"/>
  <c r="DS222" s="1"/>
  <c r="DI222"/>
  <c r="DJ222"/>
  <c r="DK222"/>
  <c r="DL222"/>
  <c r="DM222"/>
  <c r="DN222"/>
  <c r="DO222"/>
  <c r="DP222"/>
  <c r="DQ222"/>
  <c r="DR222"/>
  <c r="DT222"/>
  <c r="EB222"/>
  <c r="DE223"/>
  <c r="DF223"/>
  <c r="DG223"/>
  <c r="DH223"/>
  <c r="DS223" s="1"/>
  <c r="DI223"/>
  <c r="DJ223"/>
  <c r="DK223"/>
  <c r="DL223"/>
  <c r="DM223"/>
  <c r="DN223"/>
  <c r="DO223"/>
  <c r="DP223"/>
  <c r="DQ223"/>
  <c r="DR223"/>
  <c r="DT223"/>
  <c r="DE224"/>
  <c r="DF224"/>
  <c r="DG224"/>
  <c r="DH224"/>
  <c r="DS224" s="1"/>
  <c r="DI224"/>
  <c r="DJ224"/>
  <c r="DK224"/>
  <c r="DL224"/>
  <c r="DM224"/>
  <c r="DN224"/>
  <c r="DO224"/>
  <c r="DP224"/>
  <c r="DQ224"/>
  <c r="DR224"/>
  <c r="DT224"/>
  <c r="EB224"/>
  <c r="DE225"/>
  <c r="DF225"/>
  <c r="DG225"/>
  <c r="DH225"/>
  <c r="DS225" s="1"/>
  <c r="DI225"/>
  <c r="DJ225"/>
  <c r="DK225"/>
  <c r="DL225"/>
  <c r="DM225"/>
  <c r="DN225"/>
  <c r="DO225"/>
  <c r="DP225"/>
  <c r="DQ225"/>
  <c r="DR225"/>
  <c r="DT225"/>
  <c r="EB225"/>
  <c r="DE226"/>
  <c r="DF226"/>
  <c r="DG226"/>
  <c r="DH226"/>
  <c r="DS226" s="1"/>
  <c r="DI226"/>
  <c r="DJ226"/>
  <c r="DK226"/>
  <c r="DL226"/>
  <c r="DM226"/>
  <c r="DN226"/>
  <c r="DO226"/>
  <c r="DP226"/>
  <c r="DQ226"/>
  <c r="DR226"/>
  <c r="DT226"/>
  <c r="EB226"/>
  <c r="DE227"/>
  <c r="DF227"/>
  <c r="DG227"/>
  <c r="DH227"/>
  <c r="DS227" s="1"/>
  <c r="DI227"/>
  <c r="DJ227"/>
  <c r="DK227"/>
  <c r="DL227"/>
  <c r="DM227"/>
  <c r="DN227"/>
  <c r="DO227"/>
  <c r="DP227"/>
  <c r="DQ227"/>
  <c r="DR227"/>
  <c r="DT227"/>
  <c r="DE228"/>
  <c r="DF228"/>
  <c r="DG228"/>
  <c r="DH228"/>
  <c r="DS228" s="1"/>
  <c r="DI228"/>
  <c r="DJ228"/>
  <c r="DK228"/>
  <c r="DL228"/>
  <c r="DM228"/>
  <c r="DN228"/>
  <c r="DO228"/>
  <c r="DP228"/>
  <c r="DQ228"/>
  <c r="DR228"/>
  <c r="DT228"/>
  <c r="EB228"/>
  <c r="DE229"/>
  <c r="DF229"/>
  <c r="DG229"/>
  <c r="DH229"/>
  <c r="DS229" s="1"/>
  <c r="DI229"/>
  <c r="DJ229"/>
  <c r="DK229"/>
  <c r="DL229"/>
  <c r="DM229"/>
  <c r="DN229"/>
  <c r="DO229"/>
  <c r="DP229"/>
  <c r="DQ229"/>
  <c r="DR229"/>
  <c r="DT229"/>
  <c r="EB229"/>
  <c r="DE230"/>
  <c r="DF230"/>
  <c r="DG230"/>
  <c r="DH230"/>
  <c r="DS230" s="1"/>
  <c r="DI230"/>
  <c r="DJ230"/>
  <c r="DK230"/>
  <c r="DL230"/>
  <c r="DM230"/>
  <c r="DN230"/>
  <c r="DO230"/>
  <c r="DP230"/>
  <c r="DQ230"/>
  <c r="DR230"/>
  <c r="DT230"/>
  <c r="EB230"/>
  <c r="DE231"/>
  <c r="DF231"/>
  <c r="DG231"/>
  <c r="DH231"/>
  <c r="DS231" s="1"/>
  <c r="DI231"/>
  <c r="DJ231"/>
  <c r="DK231"/>
  <c r="DL231"/>
  <c r="DM231"/>
  <c r="DN231"/>
  <c r="DO231"/>
  <c r="DP231"/>
  <c r="DQ231"/>
  <c r="DR231"/>
  <c r="DT231"/>
  <c r="DE232"/>
  <c r="DF232"/>
  <c r="DG232"/>
  <c r="DH232"/>
  <c r="DS232" s="1"/>
  <c r="DI232"/>
  <c r="DJ232"/>
  <c r="DK232"/>
  <c r="DL232"/>
  <c r="DM232"/>
  <c r="DN232"/>
  <c r="DO232"/>
  <c r="DP232"/>
  <c r="DQ232"/>
  <c r="DR232"/>
  <c r="DT232"/>
  <c r="EB232"/>
  <c r="DE233"/>
  <c r="DF233"/>
  <c r="DG233"/>
  <c r="DH233"/>
  <c r="DS233" s="1"/>
  <c r="DI233"/>
  <c r="DJ233"/>
  <c r="DK233"/>
  <c r="DL233"/>
  <c r="DM233"/>
  <c r="DN233"/>
  <c r="DO233"/>
  <c r="DP233"/>
  <c r="DQ233"/>
  <c r="DR233"/>
  <c r="DT233"/>
  <c r="EB233"/>
  <c r="DE234"/>
  <c r="DF234"/>
  <c r="DG234"/>
  <c r="DH234"/>
  <c r="DS234" s="1"/>
  <c r="DI234"/>
  <c r="DJ234"/>
  <c r="DK234"/>
  <c r="DL234"/>
  <c r="DM234"/>
  <c r="DN234"/>
  <c r="DO234"/>
  <c r="DP234"/>
  <c r="DQ234"/>
  <c r="DR234"/>
  <c r="DT234"/>
  <c r="EB234"/>
  <c r="DE235"/>
  <c r="DF235"/>
  <c r="DG235"/>
  <c r="DH235"/>
  <c r="DS235" s="1"/>
  <c r="DI235"/>
  <c r="DJ235"/>
  <c r="DK235"/>
  <c r="DL235"/>
  <c r="DM235"/>
  <c r="DN235"/>
  <c r="DO235"/>
  <c r="DP235"/>
  <c r="DQ235"/>
  <c r="DR235"/>
  <c r="DT235"/>
  <c r="DE236"/>
  <c r="DF236"/>
  <c r="DG236"/>
  <c r="DH236"/>
  <c r="DS236" s="1"/>
  <c r="DI236"/>
  <c r="DJ236"/>
  <c r="DK236"/>
  <c r="DL236"/>
  <c r="DM236"/>
  <c r="DN236"/>
  <c r="DO236"/>
  <c r="DP236"/>
  <c r="DQ236"/>
  <c r="DR236"/>
  <c r="DT236"/>
  <c r="EB236"/>
  <c r="DE237"/>
  <c r="DF237"/>
  <c r="DG237"/>
  <c r="DH237"/>
  <c r="DS237" s="1"/>
  <c r="DI237"/>
  <c r="DJ237"/>
  <c r="DK237"/>
  <c r="DL237"/>
  <c r="DM237"/>
  <c r="DN237"/>
  <c r="DO237"/>
  <c r="DP237"/>
  <c r="DQ237"/>
  <c r="DR237"/>
  <c r="DT237"/>
  <c r="EB237"/>
  <c r="DE238"/>
  <c r="DF238"/>
  <c r="DG238"/>
  <c r="DH238"/>
  <c r="DS238" s="1"/>
  <c r="DI238"/>
  <c r="DJ238"/>
  <c r="DK238"/>
  <c r="DL238"/>
  <c r="DM238"/>
  <c r="DN238"/>
  <c r="DO238"/>
  <c r="DP238"/>
  <c r="DQ238"/>
  <c r="DR238"/>
  <c r="DT238"/>
  <c r="EB238"/>
  <c r="DE239"/>
  <c r="DF239"/>
  <c r="DG239"/>
  <c r="DH239"/>
  <c r="DS239" s="1"/>
  <c r="DI239"/>
  <c r="DJ239"/>
  <c r="DK239"/>
  <c r="DL239"/>
  <c r="DM239"/>
  <c r="DN239"/>
  <c r="DO239"/>
  <c r="DP239"/>
  <c r="DQ239"/>
  <c r="DR239"/>
  <c r="DT239"/>
  <c r="DE240"/>
  <c r="DF240"/>
  <c r="DG240"/>
  <c r="DH240"/>
  <c r="DS240" s="1"/>
  <c r="DI240"/>
  <c r="DJ240"/>
  <c r="DK240"/>
  <c r="DL240"/>
  <c r="DM240"/>
  <c r="DN240"/>
  <c r="DO240"/>
  <c r="DP240"/>
  <c r="DQ240"/>
  <c r="DR240"/>
  <c r="DT240"/>
  <c r="EB240"/>
  <c r="DE241"/>
  <c r="DF241"/>
  <c r="DG241"/>
  <c r="DH241"/>
  <c r="DS241" s="1"/>
  <c r="DI241"/>
  <c r="DJ241"/>
  <c r="DK241"/>
  <c r="DL241"/>
  <c r="DM241"/>
  <c r="DN241"/>
  <c r="DO241"/>
  <c r="DP241"/>
  <c r="DQ241"/>
  <c r="DR241"/>
  <c r="DT241"/>
  <c r="EB241"/>
  <c r="DE242"/>
  <c r="DF242"/>
  <c r="DG242"/>
  <c r="DH242"/>
  <c r="DS242" s="1"/>
  <c r="DI242"/>
  <c r="DJ242"/>
  <c r="DK242"/>
  <c r="DL242"/>
  <c r="DM242"/>
  <c r="DN242"/>
  <c r="DO242"/>
  <c r="DP242"/>
  <c r="DQ242"/>
  <c r="DR242"/>
  <c r="DT242"/>
  <c r="EB242"/>
  <c r="DE243"/>
  <c r="DF243"/>
  <c r="DG243"/>
  <c r="DH243"/>
  <c r="DS243" s="1"/>
  <c r="DI243"/>
  <c r="DJ243"/>
  <c r="DK243"/>
  <c r="DL243"/>
  <c r="DM243"/>
  <c r="DN243"/>
  <c r="DO243"/>
  <c r="DP243"/>
  <c r="DQ243"/>
  <c r="DR243"/>
  <c r="DT243"/>
  <c r="DE244"/>
  <c r="DF244"/>
  <c r="DG244"/>
  <c r="DH244"/>
  <c r="DS244" s="1"/>
  <c r="DI244"/>
  <c r="DJ244"/>
  <c r="DK244"/>
  <c r="DL244"/>
  <c r="DM244"/>
  <c r="DN244"/>
  <c r="DO244"/>
  <c r="DP244"/>
  <c r="DQ244"/>
  <c r="DR244"/>
  <c r="DT244"/>
  <c r="EB244"/>
  <c r="DE245"/>
  <c r="DF245"/>
  <c r="DG245"/>
  <c r="DH245"/>
  <c r="DS245" s="1"/>
  <c r="DI245"/>
  <c r="DJ245"/>
  <c r="DK245"/>
  <c r="DL245"/>
  <c r="DM245"/>
  <c r="DN245"/>
  <c r="DO245"/>
  <c r="DP245"/>
  <c r="DQ245"/>
  <c r="DR245"/>
  <c r="DT245"/>
  <c r="EB245"/>
  <c r="DE246"/>
  <c r="DF246"/>
  <c r="DG246"/>
  <c r="DH246"/>
  <c r="DS246" s="1"/>
  <c r="DI246"/>
  <c r="DJ246"/>
  <c r="DK246"/>
  <c r="DL246"/>
  <c r="DM246"/>
  <c r="DN246"/>
  <c r="DO246"/>
  <c r="DP246"/>
  <c r="DQ246"/>
  <c r="DR246"/>
  <c r="DT246"/>
  <c r="EB246"/>
  <c r="DE247"/>
  <c r="DF247"/>
  <c r="DG247"/>
  <c r="DH247"/>
  <c r="DS247" s="1"/>
  <c r="DI247"/>
  <c r="DJ247"/>
  <c r="DK247"/>
  <c r="DL247"/>
  <c r="DM247"/>
  <c r="DN247"/>
  <c r="DO247"/>
  <c r="DP247"/>
  <c r="DQ247"/>
  <c r="DR247"/>
  <c r="DT247"/>
  <c r="DE248"/>
  <c r="DF248"/>
  <c r="DG248"/>
  <c r="DH248"/>
  <c r="DS248" s="1"/>
  <c r="DI248"/>
  <c r="DJ248"/>
  <c r="DK248"/>
  <c r="DL248"/>
  <c r="DM248"/>
  <c r="DN248"/>
  <c r="DO248"/>
  <c r="DP248"/>
  <c r="DQ248"/>
  <c r="DR248"/>
  <c r="DT248"/>
  <c r="EB248"/>
  <c r="DE249"/>
  <c r="DF249"/>
  <c r="DG249"/>
  <c r="DH249"/>
  <c r="DS249" s="1"/>
  <c r="DI249"/>
  <c r="DJ249"/>
  <c r="DK249"/>
  <c r="DL249"/>
  <c r="DM249"/>
  <c r="DN249"/>
  <c r="DO249"/>
  <c r="DP249"/>
  <c r="DQ249"/>
  <c r="DR249"/>
  <c r="DT249"/>
  <c r="EB249"/>
  <c r="DE250"/>
  <c r="DF250"/>
  <c r="DG250"/>
  <c r="DH250"/>
  <c r="DS250" s="1"/>
  <c r="DI250"/>
  <c r="DJ250"/>
  <c r="DK250"/>
  <c r="DL250"/>
  <c r="DM250"/>
  <c r="DN250"/>
  <c r="DO250"/>
  <c r="DP250"/>
  <c r="DQ250"/>
  <c r="DR250"/>
  <c r="DT250"/>
  <c r="EB250"/>
  <c r="DE251"/>
  <c r="DF251"/>
  <c r="DG251"/>
  <c r="DH251"/>
  <c r="DS251" s="1"/>
  <c r="DI251"/>
  <c r="DJ251"/>
  <c r="DK251"/>
  <c r="DL251"/>
  <c r="DM251"/>
  <c r="DN251"/>
  <c r="DO251"/>
  <c r="DP251"/>
  <c r="DQ251"/>
  <c r="DR251"/>
  <c r="DT251"/>
  <c r="DE252"/>
  <c r="DF252"/>
  <c r="DG252"/>
  <c r="DH252"/>
  <c r="DS252" s="1"/>
  <c r="DI252"/>
  <c r="DJ252"/>
  <c r="DK252"/>
  <c r="DL252"/>
  <c r="DM252"/>
  <c r="DN252"/>
  <c r="DO252"/>
  <c r="DP252"/>
  <c r="DQ252"/>
  <c r="DR252"/>
  <c r="DT252"/>
  <c r="EB252"/>
  <c r="DE253"/>
  <c r="DF253"/>
  <c r="DG253"/>
  <c r="DH253"/>
  <c r="DS253" s="1"/>
  <c r="DI253"/>
  <c r="DJ253"/>
  <c r="DK253"/>
  <c r="DL253"/>
  <c r="DM253"/>
  <c r="DN253"/>
  <c r="DO253"/>
  <c r="DP253"/>
  <c r="DQ253"/>
  <c r="DR253"/>
  <c r="DT253"/>
  <c r="EB253"/>
  <c r="DE254"/>
  <c r="DF254"/>
  <c r="DG254"/>
  <c r="DH254"/>
  <c r="DS254" s="1"/>
  <c r="DI254"/>
  <c r="DJ254"/>
  <c r="DK254"/>
  <c r="DL254"/>
  <c r="DM254"/>
  <c r="DN254"/>
  <c r="DO254"/>
  <c r="DP254"/>
  <c r="DQ254"/>
  <c r="DR254"/>
  <c r="DT254"/>
  <c r="EB254"/>
  <c r="DE255"/>
  <c r="DF255"/>
  <c r="DG255"/>
  <c r="DH255"/>
  <c r="DS255" s="1"/>
  <c r="DI255"/>
  <c r="DJ255"/>
  <c r="DK255"/>
  <c r="DL255"/>
  <c r="DM255"/>
  <c r="DN255"/>
  <c r="DO255"/>
  <c r="DP255"/>
  <c r="DQ255"/>
  <c r="DR255"/>
  <c r="DT255"/>
  <c r="DE256"/>
  <c r="DF256"/>
  <c r="DG256"/>
  <c r="DH256"/>
  <c r="DS256" s="1"/>
  <c r="DI256"/>
  <c r="DJ256"/>
  <c r="DK256"/>
  <c r="DL256"/>
  <c r="DM256"/>
  <c r="DN256"/>
  <c r="DO256"/>
  <c r="DP256"/>
  <c r="DQ256"/>
  <c r="DR256"/>
  <c r="DT256"/>
  <c r="EB256"/>
  <c r="DE257"/>
  <c r="DF257"/>
  <c r="DG257"/>
  <c r="DH257"/>
  <c r="DS257" s="1"/>
  <c r="DI257"/>
  <c r="DJ257"/>
  <c r="DK257"/>
  <c r="DL257"/>
  <c r="DM257"/>
  <c r="DN257"/>
  <c r="DO257"/>
  <c r="DP257"/>
  <c r="DQ257"/>
  <c r="DR257"/>
  <c r="DT257"/>
  <c r="EB257"/>
  <c r="DE258"/>
  <c r="DF258"/>
  <c r="DG258"/>
  <c r="DH258"/>
  <c r="DS258" s="1"/>
  <c r="DI258"/>
  <c r="DJ258"/>
  <c r="DK258"/>
  <c r="DL258"/>
  <c r="DM258"/>
  <c r="DN258"/>
  <c r="DO258"/>
  <c r="DP258"/>
  <c r="DQ258"/>
  <c r="DR258"/>
  <c r="DT258"/>
  <c r="EB258"/>
  <c r="DE259"/>
  <c r="DF259"/>
  <c r="DG259"/>
  <c r="DH259"/>
  <c r="DS259" s="1"/>
  <c r="DI259"/>
  <c r="DJ259"/>
  <c r="DK259"/>
  <c r="DL259"/>
  <c r="DM259"/>
  <c r="DN259"/>
  <c r="DO259"/>
  <c r="DP259"/>
  <c r="DQ259"/>
  <c r="DR259"/>
  <c r="DT259"/>
  <c r="DE260"/>
  <c r="DF260"/>
  <c r="DG260"/>
  <c r="DH260"/>
  <c r="DS260" s="1"/>
  <c r="DI260"/>
  <c r="DJ260"/>
  <c r="DK260"/>
  <c r="DL260"/>
  <c r="DM260"/>
  <c r="DN260"/>
  <c r="DO260"/>
  <c r="DP260"/>
  <c r="DQ260"/>
  <c r="DR260"/>
  <c r="DT260"/>
  <c r="EB260"/>
  <c r="DE261"/>
  <c r="DF261"/>
  <c r="DG261"/>
  <c r="DH261"/>
  <c r="DS261" s="1"/>
  <c r="DI261"/>
  <c r="DJ261"/>
  <c r="DK261"/>
  <c r="DL261"/>
  <c r="DM261"/>
  <c r="DN261"/>
  <c r="DO261"/>
  <c r="DP261"/>
  <c r="DQ261"/>
  <c r="DR261"/>
  <c r="DT261"/>
  <c r="EB261"/>
  <c r="DE262"/>
  <c r="DF262"/>
  <c r="DG262"/>
  <c r="DH262"/>
  <c r="DS262" s="1"/>
  <c r="DI262"/>
  <c r="DJ262"/>
  <c r="DK262"/>
  <c r="DL262"/>
  <c r="DM262"/>
  <c r="DN262"/>
  <c r="DO262"/>
  <c r="DP262"/>
  <c r="DQ262"/>
  <c r="DR262"/>
  <c r="DT262"/>
  <c r="EB262"/>
  <c r="DE263"/>
  <c r="DF263"/>
  <c r="DG263"/>
  <c r="DH263"/>
  <c r="DS263" s="1"/>
  <c r="DI263"/>
  <c r="DJ263"/>
  <c r="DK263"/>
  <c r="DL263"/>
  <c r="DM263"/>
  <c r="DN263"/>
  <c r="DO263"/>
  <c r="DP263"/>
  <c r="DQ263"/>
  <c r="DR263"/>
  <c r="DT263"/>
  <c r="DE264"/>
  <c r="DF264"/>
  <c r="DG264"/>
  <c r="DH264"/>
  <c r="DS264" s="1"/>
  <c r="DI264"/>
  <c r="DJ264"/>
  <c r="DK264"/>
  <c r="DL264"/>
  <c r="DM264"/>
  <c r="DN264"/>
  <c r="DO264"/>
  <c r="DP264"/>
  <c r="DQ264"/>
  <c r="DR264"/>
  <c r="DT264"/>
  <c r="EB264"/>
  <c r="DE265"/>
  <c r="DF265"/>
  <c r="DG265"/>
  <c r="DH265"/>
  <c r="DS265" s="1"/>
  <c r="DI265"/>
  <c r="DJ265"/>
  <c r="DK265"/>
  <c r="DL265"/>
  <c r="DM265"/>
  <c r="DN265"/>
  <c r="DO265"/>
  <c r="DP265"/>
  <c r="DQ265"/>
  <c r="DR265"/>
  <c r="DT265"/>
  <c r="EB265"/>
  <c r="DE266"/>
  <c r="DF266"/>
  <c r="DG266"/>
  <c r="DH266"/>
  <c r="DS266" s="1"/>
  <c r="DI266"/>
  <c r="DJ266"/>
  <c r="DK266"/>
  <c r="DL266"/>
  <c r="DM266"/>
  <c r="DN266"/>
  <c r="DO266"/>
  <c r="DP266"/>
  <c r="DQ266"/>
  <c r="DR266"/>
  <c r="DT266"/>
  <c r="EB266"/>
  <c r="DE267"/>
  <c r="DF267"/>
  <c r="DG267"/>
  <c r="DH267"/>
  <c r="DS267" s="1"/>
  <c r="DI267"/>
  <c r="DJ267"/>
  <c r="DK267"/>
  <c r="DL267"/>
  <c r="DM267"/>
  <c r="DN267"/>
  <c r="DO267"/>
  <c r="DP267"/>
  <c r="DQ267"/>
  <c r="DR267"/>
  <c r="DT267"/>
  <c r="DE268"/>
  <c r="DF268"/>
  <c r="DG268"/>
  <c r="DH268"/>
  <c r="DS268" s="1"/>
  <c r="DI268"/>
  <c r="DJ268"/>
  <c r="DK268"/>
  <c r="DL268"/>
  <c r="DM268"/>
  <c r="DN268"/>
  <c r="DO268"/>
  <c r="DP268"/>
  <c r="DQ268"/>
  <c r="DR268"/>
  <c r="DT268"/>
  <c r="EB268"/>
  <c r="DE269"/>
  <c r="DF269"/>
  <c r="DG269"/>
  <c r="DH269"/>
  <c r="DS269" s="1"/>
  <c r="DI269"/>
  <c r="DJ269"/>
  <c r="DK269"/>
  <c r="DL269"/>
  <c r="DM269"/>
  <c r="DN269"/>
  <c r="DO269"/>
  <c r="DP269"/>
  <c r="DQ269"/>
  <c r="DR269"/>
  <c r="DT269"/>
  <c r="EB269"/>
  <c r="DE270"/>
  <c r="DF270"/>
  <c r="DG270"/>
  <c r="DH270"/>
  <c r="DS270" s="1"/>
  <c r="DI270"/>
  <c r="DJ270"/>
  <c r="DK270"/>
  <c r="DL270"/>
  <c r="DM270"/>
  <c r="DN270"/>
  <c r="DO270"/>
  <c r="DP270"/>
  <c r="DQ270"/>
  <c r="DR270"/>
  <c r="DT270"/>
  <c r="EB270"/>
  <c r="DE271"/>
  <c r="DF271"/>
  <c r="DG271"/>
  <c r="DH271"/>
  <c r="DS271" s="1"/>
  <c r="DI271"/>
  <c r="DJ271"/>
  <c r="DK271"/>
  <c r="DL271"/>
  <c r="DM271"/>
  <c r="DN271"/>
  <c r="DO271"/>
  <c r="DP271"/>
  <c r="DQ271"/>
  <c r="DR271"/>
  <c r="DT271"/>
  <c r="DE272"/>
  <c r="DF272"/>
  <c r="DG272"/>
  <c r="DH272"/>
  <c r="DS272" s="1"/>
  <c r="DI272"/>
  <c r="DJ272"/>
  <c r="DK272"/>
  <c r="DL272"/>
  <c r="DM272"/>
  <c r="DN272"/>
  <c r="DO272"/>
  <c r="DP272"/>
  <c r="DQ272"/>
  <c r="DR272"/>
  <c r="DT272"/>
  <c r="EB272"/>
  <c r="DE273"/>
  <c r="DF273"/>
  <c r="DG273"/>
  <c r="DH273"/>
  <c r="DS273" s="1"/>
  <c r="DI273"/>
  <c r="DJ273"/>
  <c r="DK273"/>
  <c r="DL273"/>
  <c r="DM273"/>
  <c r="DN273"/>
  <c r="DO273"/>
  <c r="DP273"/>
  <c r="DQ273"/>
  <c r="DR273"/>
  <c r="DT273"/>
  <c r="EB273"/>
  <c r="DE274"/>
  <c r="DF274"/>
  <c r="DG274"/>
  <c r="DH274"/>
  <c r="DS274" s="1"/>
  <c r="DI274"/>
  <c r="DJ274"/>
  <c r="DK274"/>
  <c r="DL274"/>
  <c r="DM274"/>
  <c r="DN274"/>
  <c r="DO274"/>
  <c r="DP274"/>
  <c r="DQ274"/>
  <c r="DR274"/>
  <c r="DT274"/>
  <c r="EB274"/>
  <c r="DE275"/>
  <c r="DF275"/>
  <c r="DG275"/>
  <c r="DH275"/>
  <c r="DS275" s="1"/>
  <c r="DI275"/>
  <c r="DJ275"/>
  <c r="DK275"/>
  <c r="DL275"/>
  <c r="DM275"/>
  <c r="DN275"/>
  <c r="DO275"/>
  <c r="DP275"/>
  <c r="DQ275"/>
  <c r="DR275"/>
  <c r="DT275"/>
  <c r="DE276"/>
  <c r="DF276"/>
  <c r="DG276"/>
  <c r="DH276"/>
  <c r="DS276" s="1"/>
  <c r="DI276"/>
  <c r="DJ276"/>
  <c r="DK276"/>
  <c r="DL276"/>
  <c r="DM276"/>
  <c r="DN276"/>
  <c r="DO276"/>
  <c r="DP276"/>
  <c r="DQ276"/>
  <c r="DR276"/>
  <c r="DT276"/>
  <c r="EB276"/>
  <c r="DE277"/>
  <c r="DF277"/>
  <c r="DG277"/>
  <c r="DH277"/>
  <c r="DS277" s="1"/>
  <c r="DI277"/>
  <c r="DJ277"/>
  <c r="DK277"/>
  <c r="DL277"/>
  <c r="DM277"/>
  <c r="DN277"/>
  <c r="DO277"/>
  <c r="DP277"/>
  <c r="DQ277"/>
  <c r="DR277"/>
  <c r="DT277"/>
  <c r="EB277"/>
  <c r="DE278"/>
  <c r="DF278"/>
  <c r="DG278"/>
  <c r="DH278"/>
  <c r="DS278" s="1"/>
  <c r="DI278"/>
  <c r="DJ278"/>
  <c r="DK278"/>
  <c r="DL278"/>
  <c r="DM278"/>
  <c r="DN278"/>
  <c r="DO278"/>
  <c r="DP278"/>
  <c r="DQ278"/>
  <c r="DR278"/>
  <c r="DT278"/>
  <c r="EB278"/>
  <c r="DE279"/>
  <c r="DF279"/>
  <c r="DG279"/>
  <c r="DH279"/>
  <c r="DS279" s="1"/>
  <c r="DI279"/>
  <c r="DJ279"/>
  <c r="DK279"/>
  <c r="DL279"/>
  <c r="DM279"/>
  <c r="DN279"/>
  <c r="DO279"/>
  <c r="DP279"/>
  <c r="DQ279"/>
  <c r="DR279"/>
  <c r="DT279"/>
  <c r="DE280"/>
  <c r="DF280"/>
  <c r="DG280"/>
  <c r="DH280"/>
  <c r="DS280" s="1"/>
  <c r="DI280"/>
  <c r="DJ280"/>
  <c r="DK280"/>
  <c r="DL280"/>
  <c r="DM280"/>
  <c r="DN280"/>
  <c r="DO280"/>
  <c r="DP280"/>
  <c r="DQ280"/>
  <c r="DR280"/>
  <c r="DT280"/>
  <c r="EB280"/>
  <c r="DE281"/>
  <c r="DF281"/>
  <c r="DG281"/>
  <c r="DH281"/>
  <c r="DS281" s="1"/>
  <c r="DI281"/>
  <c r="DJ281"/>
  <c r="DK281"/>
  <c r="DL281"/>
  <c r="DM281"/>
  <c r="DN281"/>
  <c r="DO281"/>
  <c r="DP281"/>
  <c r="DQ281"/>
  <c r="DR281"/>
  <c r="DT281"/>
  <c r="EB281"/>
  <c r="DE282"/>
  <c r="DF282"/>
  <c r="DG282"/>
  <c r="DH282"/>
  <c r="DS282" s="1"/>
  <c r="DI282"/>
  <c r="DJ282"/>
  <c r="DK282"/>
  <c r="DL282"/>
  <c r="DM282"/>
  <c r="DN282"/>
  <c r="DO282"/>
  <c r="DP282"/>
  <c r="DQ282"/>
  <c r="DR282"/>
  <c r="DT282"/>
  <c r="EB282"/>
  <c r="DE283"/>
  <c r="DF283"/>
  <c r="DG283"/>
  <c r="DH283"/>
  <c r="DS283" s="1"/>
  <c r="DI283"/>
  <c r="DJ283"/>
  <c r="DK283"/>
  <c r="DL283"/>
  <c r="DM283"/>
  <c r="DN283"/>
  <c r="DO283"/>
  <c r="DP283"/>
  <c r="DQ283"/>
  <c r="DR283"/>
  <c r="DT283"/>
  <c r="DE284"/>
  <c r="DF284"/>
  <c r="DG284"/>
  <c r="DH284"/>
  <c r="DS284" s="1"/>
  <c r="DI284"/>
  <c r="DJ284"/>
  <c r="DK284"/>
  <c r="DL284"/>
  <c r="DM284"/>
  <c r="DN284"/>
  <c r="DO284"/>
  <c r="DP284"/>
  <c r="DQ284"/>
  <c r="DR284"/>
  <c r="DT284"/>
  <c r="EB284"/>
  <c r="DE285"/>
  <c r="DF285"/>
  <c r="DG285"/>
  <c r="DH285"/>
  <c r="DS285" s="1"/>
  <c r="DI285"/>
  <c r="DJ285"/>
  <c r="DK285"/>
  <c r="DL285"/>
  <c r="DM285"/>
  <c r="DN285"/>
  <c r="DO285"/>
  <c r="DP285"/>
  <c r="DQ285"/>
  <c r="DR285"/>
  <c r="DT285"/>
  <c r="EB285"/>
  <c r="DE286"/>
  <c r="DF286"/>
  <c r="DG286"/>
  <c r="DH286"/>
  <c r="DS286" s="1"/>
  <c r="DI286"/>
  <c r="DJ286"/>
  <c r="DK286"/>
  <c r="DL286"/>
  <c r="DM286"/>
  <c r="DN286"/>
  <c r="DO286"/>
  <c r="DP286"/>
  <c r="DQ286"/>
  <c r="DR286"/>
  <c r="DT286"/>
  <c r="EB286"/>
  <c r="DE287"/>
  <c r="DF287"/>
  <c r="DG287"/>
  <c r="DH287"/>
  <c r="DS287" s="1"/>
  <c r="DI287"/>
  <c r="DJ287"/>
  <c r="DK287"/>
  <c r="DL287"/>
  <c r="DM287"/>
  <c r="DN287"/>
  <c r="DO287"/>
  <c r="DP287"/>
  <c r="DQ287"/>
  <c r="DR287"/>
  <c r="DT287"/>
  <c r="DE288"/>
  <c r="DF288"/>
  <c r="DG288"/>
  <c r="DH288"/>
  <c r="DS288" s="1"/>
  <c r="DI288"/>
  <c r="DJ288"/>
  <c r="DK288"/>
  <c r="DL288"/>
  <c r="DM288"/>
  <c r="DN288"/>
  <c r="DO288"/>
  <c r="DP288"/>
  <c r="DQ288"/>
  <c r="DR288"/>
  <c r="DT288"/>
  <c r="EB288"/>
  <c r="DE289"/>
  <c r="DF289"/>
  <c r="DG289"/>
  <c r="DH289"/>
  <c r="DS289" s="1"/>
  <c r="DI289"/>
  <c r="DJ289"/>
  <c r="DK289"/>
  <c r="DL289"/>
  <c r="DM289"/>
  <c r="DN289"/>
  <c r="DO289"/>
  <c r="DP289"/>
  <c r="DQ289"/>
  <c r="DR289"/>
  <c r="DT289"/>
  <c r="EB289"/>
  <c r="DE290"/>
  <c r="DF290"/>
  <c r="DG290"/>
  <c r="DH290"/>
  <c r="DS290" s="1"/>
  <c r="DI290"/>
  <c r="DJ290"/>
  <c r="DK290"/>
  <c r="DL290"/>
  <c r="DM290"/>
  <c r="DN290"/>
  <c r="DO290"/>
  <c r="DP290"/>
  <c r="DQ290"/>
  <c r="DR290"/>
  <c r="DT290"/>
  <c r="EB290"/>
  <c r="DE291"/>
  <c r="DF291"/>
  <c r="DG291"/>
  <c r="DH291"/>
  <c r="DS291" s="1"/>
  <c r="DI291"/>
  <c r="DJ291"/>
  <c r="DK291"/>
  <c r="DL291"/>
  <c r="DM291"/>
  <c r="DN291"/>
  <c r="DO291"/>
  <c r="DP291"/>
  <c r="DQ291"/>
  <c r="DR291"/>
  <c r="DT291"/>
  <c r="DE292"/>
  <c r="DF292"/>
  <c r="DG292"/>
  <c r="DH292"/>
  <c r="DS292" s="1"/>
  <c r="DI292"/>
  <c r="DJ292"/>
  <c r="DK292"/>
  <c r="DL292"/>
  <c r="DM292"/>
  <c r="DN292"/>
  <c r="DO292"/>
  <c r="DP292"/>
  <c r="DQ292"/>
  <c r="DR292"/>
  <c r="DT292"/>
  <c r="EB292"/>
  <c r="DE293"/>
  <c r="DF293"/>
  <c r="DG293"/>
  <c r="DH293"/>
  <c r="DS293" s="1"/>
  <c r="DI293"/>
  <c r="DJ293"/>
  <c r="DK293"/>
  <c r="DL293"/>
  <c r="DM293"/>
  <c r="DN293"/>
  <c r="DO293"/>
  <c r="DP293"/>
  <c r="DQ293"/>
  <c r="DR293"/>
  <c r="DT293"/>
  <c r="EB293"/>
  <c r="DE294"/>
  <c r="DF294"/>
  <c r="DG294"/>
  <c r="DH294"/>
  <c r="DS294" s="1"/>
  <c r="DI294"/>
  <c r="DJ294"/>
  <c r="DK294"/>
  <c r="DL294"/>
  <c r="DM294"/>
  <c r="DN294"/>
  <c r="DO294"/>
  <c r="DP294"/>
  <c r="DQ294"/>
  <c r="DR294"/>
  <c r="DT294"/>
  <c r="EB294"/>
  <c r="DE295"/>
  <c r="DF295"/>
  <c r="DG295"/>
  <c r="DH295"/>
  <c r="DS295" s="1"/>
  <c r="DI295"/>
  <c r="DJ295"/>
  <c r="DK295"/>
  <c r="DL295"/>
  <c r="DM295"/>
  <c r="DN295"/>
  <c r="DO295"/>
  <c r="DP295"/>
  <c r="DQ295"/>
  <c r="DR295"/>
  <c r="DT295"/>
  <c r="DE296"/>
  <c r="DF296"/>
  <c r="DG296"/>
  <c r="DH296"/>
  <c r="DS296" s="1"/>
  <c r="DI296"/>
  <c r="DJ296"/>
  <c r="DK296"/>
  <c r="DL296"/>
  <c r="DM296"/>
  <c r="DN296"/>
  <c r="DO296"/>
  <c r="DP296"/>
  <c r="DQ296"/>
  <c r="DR296"/>
  <c r="DT296"/>
  <c r="EB296"/>
  <c r="DE297"/>
  <c r="DF297"/>
  <c r="DG297"/>
  <c r="DH297"/>
  <c r="DS297" s="1"/>
  <c r="DI297"/>
  <c r="DJ297"/>
  <c r="DK297"/>
  <c r="DL297"/>
  <c r="DM297"/>
  <c r="DN297"/>
  <c r="DO297"/>
  <c r="DP297"/>
  <c r="DQ297"/>
  <c r="DR297"/>
  <c r="DT297"/>
  <c r="EB297"/>
  <c r="DE298"/>
  <c r="DF298"/>
  <c r="DG298"/>
  <c r="DH298"/>
  <c r="DS298" s="1"/>
  <c r="DI298"/>
  <c r="DJ298"/>
  <c r="DK298"/>
  <c r="DL298"/>
  <c r="DM298"/>
  <c r="DN298"/>
  <c r="DO298"/>
  <c r="DP298"/>
  <c r="DQ298"/>
  <c r="DR298"/>
  <c r="DT298"/>
  <c r="EB298"/>
  <c r="DE299"/>
  <c r="DF299"/>
  <c r="DG299"/>
  <c r="DH299"/>
  <c r="DS299" s="1"/>
  <c r="DI299"/>
  <c r="DJ299"/>
  <c r="DK299"/>
  <c r="DL299"/>
  <c r="DM299"/>
  <c r="DN299"/>
  <c r="DO299"/>
  <c r="DP299"/>
  <c r="DQ299"/>
  <c r="DR299"/>
  <c r="DT299"/>
  <c r="DE300"/>
  <c r="DF300"/>
  <c r="DG300"/>
  <c r="DH300"/>
  <c r="DS300" s="1"/>
  <c r="DI300"/>
  <c r="DJ300"/>
  <c r="DK300"/>
  <c r="DL300"/>
  <c r="DM300"/>
  <c r="DN300"/>
  <c r="DO300"/>
  <c r="DP300"/>
  <c r="DQ300"/>
  <c r="DR300"/>
  <c r="DT300"/>
  <c r="EB300"/>
  <c r="DE301"/>
  <c r="DF301"/>
  <c r="DG301"/>
  <c r="DH301"/>
  <c r="DS301" s="1"/>
  <c r="DI301"/>
  <c r="DJ301"/>
  <c r="DK301"/>
  <c r="DL301"/>
  <c r="DM301"/>
  <c r="DN301"/>
  <c r="DO301"/>
  <c r="DP301"/>
  <c r="DQ301"/>
  <c r="DR301"/>
  <c r="DT301"/>
  <c r="EB301"/>
  <c r="DE302"/>
  <c r="DF302"/>
  <c r="DG302"/>
  <c r="DH302"/>
  <c r="DS302" s="1"/>
  <c r="DI302"/>
  <c r="DJ302"/>
  <c r="DK302"/>
  <c r="DL302"/>
  <c r="DM302"/>
  <c r="DN302"/>
  <c r="DO302"/>
  <c r="DP302"/>
  <c r="DQ302"/>
  <c r="DR302"/>
  <c r="DT302"/>
  <c r="EB302"/>
  <c r="DE303"/>
  <c r="DF303"/>
  <c r="DG303"/>
  <c r="DH303"/>
  <c r="DS303" s="1"/>
  <c r="DI303"/>
  <c r="DJ303"/>
  <c r="DK303"/>
  <c r="DL303"/>
  <c r="DM303"/>
  <c r="DN303"/>
  <c r="DO303"/>
  <c r="DP303"/>
  <c r="DQ303"/>
  <c r="DR303"/>
  <c r="DT303"/>
  <c r="DE304"/>
  <c r="DF304"/>
  <c r="DG304"/>
  <c r="DH304"/>
  <c r="DS304" s="1"/>
  <c r="DI304"/>
  <c r="DJ304"/>
  <c r="DK304"/>
  <c r="DL304"/>
  <c r="DM304"/>
  <c r="DN304"/>
  <c r="DO304"/>
  <c r="DP304"/>
  <c r="DQ304"/>
  <c r="DR304"/>
  <c r="DT304"/>
  <c r="EB304"/>
  <c r="DE305"/>
  <c r="DF305"/>
  <c r="DG305"/>
  <c r="DH305"/>
  <c r="DS305" s="1"/>
  <c r="DI305"/>
  <c r="DJ305"/>
  <c r="DK305"/>
  <c r="DL305"/>
  <c r="DM305"/>
  <c r="DN305"/>
  <c r="DO305"/>
  <c r="DP305"/>
  <c r="DQ305"/>
  <c r="DR305"/>
  <c r="DT305"/>
  <c r="EB305"/>
  <c r="DE306"/>
  <c r="DF306"/>
  <c r="DG306"/>
  <c r="DH306"/>
  <c r="DS306" s="1"/>
  <c r="DI306"/>
  <c r="DJ306"/>
  <c r="DK306"/>
  <c r="DL306"/>
  <c r="DM306"/>
  <c r="DN306"/>
  <c r="DO306"/>
  <c r="DP306"/>
  <c r="DQ306"/>
  <c r="DR306"/>
  <c r="DT306"/>
  <c r="EB306"/>
  <c r="DE307"/>
  <c r="DF307"/>
  <c r="DG307"/>
  <c r="DH307"/>
  <c r="DS307" s="1"/>
  <c r="DI307"/>
  <c r="DJ307"/>
  <c r="DK307"/>
  <c r="DL307"/>
  <c r="DM307"/>
  <c r="DN307"/>
  <c r="DO307"/>
  <c r="DP307"/>
  <c r="DQ307"/>
  <c r="DR307"/>
  <c r="DT307"/>
  <c r="DE308"/>
  <c r="DF308"/>
  <c r="DG308"/>
  <c r="DH308"/>
  <c r="DS308" s="1"/>
  <c r="DI308"/>
  <c r="DJ308"/>
  <c r="DK308"/>
  <c r="DL308"/>
  <c r="DM308"/>
  <c r="DN308"/>
  <c r="DO308"/>
  <c r="DP308"/>
  <c r="DQ308"/>
  <c r="DR308"/>
  <c r="DT308"/>
  <c r="EB308"/>
  <c r="DE309"/>
  <c r="DF309"/>
  <c r="DG309"/>
  <c r="DH309"/>
  <c r="DS309" s="1"/>
  <c r="DI309"/>
  <c r="DJ309"/>
  <c r="DK309"/>
  <c r="DL309"/>
  <c r="DM309"/>
  <c r="DN309"/>
  <c r="DO309"/>
  <c r="DP309"/>
  <c r="DQ309"/>
  <c r="DR309"/>
  <c r="DT309"/>
  <c r="EB309"/>
  <c r="DE310"/>
  <c r="DF310"/>
  <c r="DG310"/>
  <c r="DH310"/>
  <c r="DS310" s="1"/>
  <c r="DI310"/>
  <c r="DJ310"/>
  <c r="DK310"/>
  <c r="DL310"/>
  <c r="DM310"/>
  <c r="DN310"/>
  <c r="DO310"/>
  <c r="DP310"/>
  <c r="DQ310"/>
  <c r="DR310"/>
  <c r="DT310"/>
  <c r="EB310"/>
  <c r="DE311"/>
  <c r="DF311"/>
  <c r="DG311"/>
  <c r="DH311"/>
  <c r="DS311" s="1"/>
  <c r="DI311"/>
  <c r="DJ311"/>
  <c r="DK311"/>
  <c r="DL311"/>
  <c r="DM311"/>
  <c r="DN311"/>
  <c r="DO311"/>
  <c r="DP311"/>
  <c r="DQ311"/>
  <c r="DR311"/>
  <c r="DT311"/>
  <c r="DE312"/>
  <c r="DF312"/>
  <c r="DG312"/>
  <c r="DH312"/>
  <c r="DS312" s="1"/>
  <c r="DI312"/>
  <c r="DJ312"/>
  <c r="DK312"/>
  <c r="DL312"/>
  <c r="DM312"/>
  <c r="DN312"/>
  <c r="DO312"/>
  <c r="DP312"/>
  <c r="DQ312"/>
  <c r="DR312"/>
  <c r="DT312"/>
  <c r="EB312"/>
  <c r="DE313"/>
  <c r="DF313"/>
  <c r="DG313"/>
  <c r="DH313"/>
  <c r="DS313" s="1"/>
  <c r="DI313"/>
  <c r="DJ313"/>
  <c r="DK313"/>
  <c r="DL313"/>
  <c r="DM313"/>
  <c r="DN313"/>
  <c r="DO313"/>
  <c r="DP313"/>
  <c r="DQ313"/>
  <c r="DR313"/>
  <c r="DT313"/>
  <c r="EB313"/>
  <c r="DE314"/>
  <c r="DF314"/>
  <c r="DG314"/>
  <c r="DH314"/>
  <c r="DS314" s="1"/>
  <c r="DI314"/>
  <c r="DJ314"/>
  <c r="DK314"/>
  <c r="DL314"/>
  <c r="DM314"/>
  <c r="DN314"/>
  <c r="DO314"/>
  <c r="DP314"/>
  <c r="DQ314"/>
  <c r="DR314"/>
  <c r="DT314"/>
  <c r="EB314"/>
  <c r="DE315"/>
  <c r="DF315"/>
  <c r="DG315"/>
  <c r="DH315"/>
  <c r="DS315" s="1"/>
  <c r="DI315"/>
  <c r="DJ315"/>
  <c r="DK315"/>
  <c r="DL315"/>
  <c r="DM315"/>
  <c r="DN315"/>
  <c r="DO315"/>
  <c r="DP315"/>
  <c r="DQ315"/>
  <c r="DR315"/>
  <c r="DT315"/>
  <c r="DE316"/>
  <c r="DF316"/>
  <c r="DG316"/>
  <c r="DH316"/>
  <c r="DS316" s="1"/>
  <c r="DI316"/>
  <c r="DJ316"/>
  <c r="DK316"/>
  <c r="DL316"/>
  <c r="DM316"/>
  <c r="DN316"/>
  <c r="DO316"/>
  <c r="DP316"/>
  <c r="DQ316"/>
  <c r="DR316"/>
  <c r="DT316"/>
  <c r="EB316"/>
  <c r="DE317"/>
  <c r="DF317"/>
  <c r="DG317"/>
  <c r="DH317"/>
  <c r="DS317" s="1"/>
  <c r="DI317"/>
  <c r="DJ317"/>
  <c r="DK317"/>
  <c r="DL317"/>
  <c r="DM317"/>
  <c r="DN317"/>
  <c r="DO317"/>
  <c r="DP317"/>
  <c r="DQ317"/>
  <c r="DR317"/>
  <c r="DT317"/>
  <c r="EB317"/>
  <c r="DE318"/>
  <c r="DF318"/>
  <c r="DG318"/>
  <c r="DH318"/>
  <c r="DS318" s="1"/>
  <c r="DI318"/>
  <c r="DJ318"/>
  <c r="DK318"/>
  <c r="DL318"/>
  <c r="DM318"/>
  <c r="DN318"/>
  <c r="DO318"/>
  <c r="DP318"/>
  <c r="DQ318"/>
  <c r="DR318"/>
  <c r="DT318"/>
  <c r="EB318"/>
  <c r="DE319"/>
  <c r="DF319"/>
  <c r="DG319"/>
  <c r="DH319"/>
  <c r="DS319" s="1"/>
  <c r="DI319"/>
  <c r="DJ319"/>
  <c r="DK319"/>
  <c r="DL319"/>
  <c r="DM319"/>
  <c r="DN319"/>
  <c r="DO319"/>
  <c r="DP319"/>
  <c r="DQ319"/>
  <c r="DR319"/>
  <c r="DT319"/>
  <c r="DE320"/>
  <c r="DF320"/>
  <c r="DG320"/>
  <c r="DH320"/>
  <c r="DS320" s="1"/>
  <c r="DI320"/>
  <c r="DJ320"/>
  <c r="DK320"/>
  <c r="DL320"/>
  <c r="DM320"/>
  <c r="DN320"/>
  <c r="DO320"/>
  <c r="DP320"/>
  <c r="DQ320"/>
  <c r="DR320"/>
  <c r="DT320"/>
  <c r="EB320"/>
  <c r="DE321"/>
  <c r="DF321"/>
  <c r="DG321"/>
  <c r="DH321"/>
  <c r="DS321" s="1"/>
  <c r="DI321"/>
  <c r="DJ321"/>
  <c r="DK321"/>
  <c r="DL321"/>
  <c r="DM321"/>
  <c r="DN321"/>
  <c r="DO321"/>
  <c r="DP321"/>
  <c r="DQ321"/>
  <c r="DR321"/>
  <c r="DT321"/>
  <c r="EB321"/>
  <c r="DE322"/>
  <c r="DF322"/>
  <c r="DG322"/>
  <c r="DH322"/>
  <c r="DS322" s="1"/>
  <c r="DI322"/>
  <c r="DJ322"/>
  <c r="DK322"/>
  <c r="DL322"/>
  <c r="DM322"/>
  <c r="DN322"/>
  <c r="DO322"/>
  <c r="DP322"/>
  <c r="DQ322"/>
  <c r="DR322"/>
  <c r="DT322"/>
  <c r="EB322"/>
  <c r="DE323"/>
  <c r="DF323"/>
  <c r="DG323"/>
  <c r="DH323"/>
  <c r="DS323" s="1"/>
  <c r="DI323"/>
  <c r="DJ323"/>
  <c r="DK323"/>
  <c r="DL323"/>
  <c r="DM323"/>
  <c r="DN323"/>
  <c r="DO323"/>
  <c r="DP323"/>
  <c r="DQ323"/>
  <c r="DR323"/>
  <c r="DT323"/>
  <c r="DE324"/>
  <c r="DF324"/>
  <c r="DG324"/>
  <c r="DH324"/>
  <c r="DS324" s="1"/>
  <c r="DI324"/>
  <c r="DJ324"/>
  <c r="DK324"/>
  <c r="DL324"/>
  <c r="DM324"/>
  <c r="DN324"/>
  <c r="DO324"/>
  <c r="DP324"/>
  <c r="DQ324"/>
  <c r="DR324"/>
  <c r="DT324"/>
  <c r="EB324"/>
  <c r="DE325"/>
  <c r="DF325"/>
  <c r="DG325"/>
  <c r="DH325"/>
  <c r="DS325" s="1"/>
  <c r="DI325"/>
  <c r="DJ325"/>
  <c r="DK325"/>
  <c r="DL325"/>
  <c r="DM325"/>
  <c r="DN325"/>
  <c r="DO325"/>
  <c r="DP325"/>
  <c r="DQ325"/>
  <c r="DR325"/>
  <c r="DT325"/>
  <c r="EB325"/>
  <c r="DE326"/>
  <c r="DF326"/>
  <c r="DG326"/>
  <c r="DH326"/>
  <c r="DS326" s="1"/>
  <c r="DI326"/>
  <c r="DJ326"/>
  <c r="DK326"/>
  <c r="DL326"/>
  <c r="DM326"/>
  <c r="DN326"/>
  <c r="DO326"/>
  <c r="DP326"/>
  <c r="DQ326"/>
  <c r="DR326"/>
  <c r="DT326"/>
  <c r="EB326"/>
  <c r="DE327"/>
  <c r="DF327"/>
  <c r="DG327"/>
  <c r="DH327"/>
  <c r="DS327" s="1"/>
  <c r="DI327"/>
  <c r="DJ327"/>
  <c r="DK327"/>
  <c r="DL327"/>
  <c r="DM327"/>
  <c r="DN327"/>
  <c r="DO327"/>
  <c r="DP327"/>
  <c r="DQ327"/>
  <c r="DR327"/>
  <c r="DT327"/>
  <c r="DE328"/>
  <c r="DF328"/>
  <c r="DG328"/>
  <c r="DH328"/>
  <c r="DS328" s="1"/>
  <c r="DI328"/>
  <c r="DJ328"/>
  <c r="DK328"/>
  <c r="DL328"/>
  <c r="DM328"/>
  <c r="DN328"/>
  <c r="DO328"/>
  <c r="DP328"/>
  <c r="DQ328"/>
  <c r="DR328"/>
  <c r="DT328"/>
  <c r="EB328"/>
  <c r="DE329"/>
  <c r="DF329"/>
  <c r="DG329"/>
  <c r="DH329"/>
  <c r="DS329" s="1"/>
  <c r="DI329"/>
  <c r="DJ329"/>
  <c r="DK329"/>
  <c r="DL329"/>
  <c r="DM329"/>
  <c r="DN329"/>
  <c r="DO329"/>
  <c r="DP329"/>
  <c r="DQ329"/>
  <c r="DR329"/>
  <c r="DT329"/>
  <c r="EB329"/>
  <c r="DE330"/>
  <c r="DF330"/>
  <c r="DG330"/>
  <c r="DH330"/>
  <c r="DS330" s="1"/>
  <c r="DI330"/>
  <c r="DJ330"/>
  <c r="DK330"/>
  <c r="DL330"/>
  <c r="DM330"/>
  <c r="DN330"/>
  <c r="DO330"/>
  <c r="DP330"/>
  <c r="DQ330"/>
  <c r="DR330"/>
  <c r="DT330"/>
  <c r="EB330"/>
  <c r="DE331"/>
  <c r="DF331"/>
  <c r="DG331"/>
  <c r="DH331"/>
  <c r="DS331" s="1"/>
  <c r="DI331"/>
  <c r="DJ331"/>
  <c r="DK331"/>
  <c r="DL331"/>
  <c r="DM331"/>
  <c r="DN331"/>
  <c r="DO331"/>
  <c r="DP331"/>
  <c r="DQ331"/>
  <c r="DR331"/>
  <c r="DT331"/>
  <c r="DE332"/>
  <c r="DF332"/>
  <c r="DG332"/>
  <c r="DH332"/>
  <c r="DS332" s="1"/>
  <c r="DI332"/>
  <c r="DJ332"/>
  <c r="DK332"/>
  <c r="DL332"/>
  <c r="DM332"/>
  <c r="DN332"/>
  <c r="DO332"/>
  <c r="DP332"/>
  <c r="DQ332"/>
  <c r="DR332"/>
  <c r="DT332"/>
  <c r="EB332"/>
  <c r="DE333"/>
  <c r="DF333"/>
  <c r="DG333"/>
  <c r="DH333"/>
  <c r="DS333" s="1"/>
  <c r="DI333"/>
  <c r="DJ333"/>
  <c r="DK333"/>
  <c r="DL333"/>
  <c r="DM333"/>
  <c r="DN333"/>
  <c r="DO333"/>
  <c r="DP333"/>
  <c r="DQ333"/>
  <c r="DR333"/>
  <c r="DT333"/>
  <c r="EB333"/>
  <c r="DE334"/>
  <c r="DF334"/>
  <c r="DG334"/>
  <c r="DH334"/>
  <c r="DS334" s="1"/>
  <c r="DI334"/>
  <c r="DJ334"/>
  <c r="DK334"/>
  <c r="DL334"/>
  <c r="DM334"/>
  <c r="DN334"/>
  <c r="DO334"/>
  <c r="DP334"/>
  <c r="DQ334"/>
  <c r="DR334"/>
  <c r="DT334"/>
  <c r="EB334"/>
  <c r="DE335"/>
  <c r="DF335"/>
  <c r="DG335"/>
  <c r="DH335"/>
  <c r="DS335" s="1"/>
  <c r="DI335"/>
  <c r="DJ335"/>
  <c r="DK335"/>
  <c r="DL335"/>
  <c r="DM335"/>
  <c r="DN335"/>
  <c r="DO335"/>
  <c r="DP335"/>
  <c r="DQ335"/>
  <c r="DR335"/>
  <c r="DT335"/>
  <c r="DE336"/>
  <c r="DF336"/>
  <c r="DG336"/>
  <c r="DH336"/>
  <c r="DS336" s="1"/>
  <c r="DI336"/>
  <c r="DJ336"/>
  <c r="DK336"/>
  <c r="DL336"/>
  <c r="DM336"/>
  <c r="DN336"/>
  <c r="DO336"/>
  <c r="DP336"/>
  <c r="DQ336"/>
  <c r="DR336"/>
  <c r="DT336"/>
  <c r="EB336"/>
  <c r="DE337"/>
  <c r="DF337"/>
  <c r="DG337"/>
  <c r="DH337"/>
  <c r="DS337" s="1"/>
  <c r="DI337"/>
  <c r="DJ337"/>
  <c r="DK337"/>
  <c r="DL337"/>
  <c r="DM337"/>
  <c r="DN337"/>
  <c r="DO337"/>
  <c r="DP337"/>
  <c r="DQ337"/>
  <c r="DR337"/>
  <c r="DT337"/>
  <c r="EB337"/>
  <c r="DE338"/>
  <c r="DF338"/>
  <c r="DG338"/>
  <c r="DH338"/>
  <c r="DS338" s="1"/>
  <c r="DI338"/>
  <c r="DJ338"/>
  <c r="DK338"/>
  <c r="DL338"/>
  <c r="DM338"/>
  <c r="DN338"/>
  <c r="DO338"/>
  <c r="DP338"/>
  <c r="DQ338"/>
  <c r="DR338"/>
  <c r="DT338"/>
  <c r="EB338"/>
  <c r="DE339"/>
  <c r="DF339"/>
  <c r="DG339"/>
  <c r="DH339"/>
  <c r="DS339" s="1"/>
  <c r="DI339"/>
  <c r="DJ339"/>
  <c r="DK339"/>
  <c r="DL339"/>
  <c r="DM339"/>
  <c r="DN339"/>
  <c r="DO339"/>
  <c r="DP339"/>
  <c r="DQ339"/>
  <c r="DR339"/>
  <c r="DT339"/>
  <c r="DE340"/>
  <c r="DF340"/>
  <c r="DG340"/>
  <c r="DH340"/>
  <c r="DS340" s="1"/>
  <c r="DI340"/>
  <c r="DJ340"/>
  <c r="DK340"/>
  <c r="DL340"/>
  <c r="DM340"/>
  <c r="DN340"/>
  <c r="DO340"/>
  <c r="DP340"/>
  <c r="DQ340"/>
  <c r="DR340"/>
  <c r="DT340"/>
  <c r="EB340"/>
  <c r="DE341"/>
  <c r="DF341"/>
  <c r="DG341"/>
  <c r="DH341"/>
  <c r="DS341" s="1"/>
  <c r="DI341"/>
  <c r="DJ341"/>
  <c r="DK341"/>
  <c r="DL341"/>
  <c r="DM341"/>
  <c r="DN341"/>
  <c r="DO341"/>
  <c r="DP341"/>
  <c r="DQ341"/>
  <c r="DR341"/>
  <c r="DT341"/>
  <c r="EB341"/>
  <c r="DE342"/>
  <c r="DF342"/>
  <c r="DG342"/>
  <c r="DH342"/>
  <c r="DS342" s="1"/>
  <c r="DI342"/>
  <c r="DJ342"/>
  <c r="DK342"/>
  <c r="DL342"/>
  <c r="DM342"/>
  <c r="DN342"/>
  <c r="DO342"/>
  <c r="DP342"/>
  <c r="DQ342"/>
  <c r="DR342"/>
  <c r="DT342"/>
  <c r="EB342"/>
  <c r="DE343"/>
  <c r="DF343"/>
  <c r="DG343"/>
  <c r="DH343"/>
  <c r="DS343" s="1"/>
  <c r="DI343"/>
  <c r="DJ343"/>
  <c r="DK343"/>
  <c r="DL343"/>
  <c r="DM343"/>
  <c r="DN343"/>
  <c r="DO343"/>
  <c r="DP343"/>
  <c r="DQ343"/>
  <c r="DR343"/>
  <c r="DT343"/>
  <c r="DE344"/>
  <c r="DF344"/>
  <c r="DG344"/>
  <c r="DH344"/>
  <c r="DS344" s="1"/>
  <c r="DI344"/>
  <c r="DJ344"/>
  <c r="DK344"/>
  <c r="DL344"/>
  <c r="DM344"/>
  <c r="DN344"/>
  <c r="DO344"/>
  <c r="DP344"/>
  <c r="DQ344"/>
  <c r="DR344"/>
  <c r="DT344"/>
  <c r="EB344"/>
  <c r="DE345"/>
  <c r="DF345"/>
  <c r="DG345"/>
  <c r="DH345"/>
  <c r="DS345" s="1"/>
  <c r="DI345"/>
  <c r="DJ345"/>
  <c r="DK345"/>
  <c r="DL345"/>
  <c r="DM345"/>
  <c r="DN345"/>
  <c r="DO345"/>
  <c r="DP345"/>
  <c r="DQ345"/>
  <c r="DR345"/>
  <c r="DT345"/>
  <c r="EB345"/>
  <c r="DE346"/>
  <c r="DF346"/>
  <c r="DG346"/>
  <c r="DH346"/>
  <c r="DS346" s="1"/>
  <c r="DI346"/>
  <c r="DJ346"/>
  <c r="DK346"/>
  <c r="DL346"/>
  <c r="DM346"/>
  <c r="DN346"/>
  <c r="DO346"/>
  <c r="DP346"/>
  <c r="DQ346"/>
  <c r="DR346"/>
  <c r="DT346"/>
  <c r="EB346"/>
  <c r="DE347"/>
  <c r="DF347"/>
  <c r="DG347"/>
  <c r="DH347"/>
  <c r="DS347" s="1"/>
  <c r="DI347"/>
  <c r="DJ347"/>
  <c r="DK347"/>
  <c r="DL347"/>
  <c r="DM347"/>
  <c r="DN347"/>
  <c r="DO347"/>
  <c r="DP347"/>
  <c r="DQ347"/>
  <c r="DR347"/>
  <c r="DT347"/>
  <c r="DE348"/>
  <c r="DF348"/>
  <c r="DG348"/>
  <c r="DH348"/>
  <c r="DS348" s="1"/>
  <c r="DI348"/>
  <c r="DJ348"/>
  <c r="DK348"/>
  <c r="DL348"/>
  <c r="DM348"/>
  <c r="DN348"/>
  <c r="DO348"/>
  <c r="DP348"/>
  <c r="DQ348"/>
  <c r="DR348"/>
  <c r="DT348"/>
  <c r="EB348"/>
  <c r="DE349"/>
  <c r="DF349"/>
  <c r="DG349"/>
  <c r="DH349"/>
  <c r="DS349" s="1"/>
  <c r="DI349"/>
  <c r="DJ349"/>
  <c r="DK349"/>
  <c r="DL349"/>
  <c r="DM349"/>
  <c r="DN349"/>
  <c r="DO349"/>
  <c r="DP349"/>
  <c r="DQ349"/>
  <c r="DR349"/>
  <c r="DT349"/>
  <c r="EB349"/>
  <c r="DE350"/>
  <c r="DF350"/>
  <c r="DG350"/>
  <c r="DH350"/>
  <c r="DS350" s="1"/>
  <c r="DI350"/>
  <c r="DJ350"/>
  <c r="DK350"/>
  <c r="DL350"/>
  <c r="DM350"/>
  <c r="DN350"/>
  <c r="DO350"/>
  <c r="DP350"/>
  <c r="DQ350"/>
  <c r="DR350"/>
  <c r="DT350"/>
  <c r="EB350"/>
  <c r="DE351"/>
  <c r="DF351"/>
  <c r="DG351"/>
  <c r="DH351"/>
  <c r="DS351" s="1"/>
  <c r="DI351"/>
  <c r="DJ351"/>
  <c r="DK351"/>
  <c r="DL351"/>
  <c r="DM351"/>
  <c r="DN351"/>
  <c r="DO351"/>
  <c r="DP351"/>
  <c r="DQ351"/>
  <c r="DR351"/>
  <c r="DT351"/>
  <c r="DE352"/>
  <c r="DF352"/>
  <c r="DG352"/>
  <c r="DH352"/>
  <c r="DS352" s="1"/>
  <c r="DI352"/>
  <c r="DJ352"/>
  <c r="DK352"/>
  <c r="DL352"/>
  <c r="DM352"/>
  <c r="DN352"/>
  <c r="DO352"/>
  <c r="DP352"/>
  <c r="DQ352"/>
  <c r="DR352"/>
  <c r="DT352"/>
  <c r="EB352"/>
  <c r="DE353"/>
  <c r="DF353"/>
  <c r="DG353"/>
  <c r="DH353"/>
  <c r="DS353" s="1"/>
  <c r="DI353"/>
  <c r="DJ353"/>
  <c r="DK353"/>
  <c r="DL353"/>
  <c r="DM353"/>
  <c r="DN353"/>
  <c r="DO353"/>
  <c r="DP353"/>
  <c r="DQ353"/>
  <c r="DR353"/>
  <c r="DT353"/>
  <c r="EB353"/>
  <c r="DE354"/>
  <c r="DF354"/>
  <c r="DG354"/>
  <c r="DH354"/>
  <c r="DS354" s="1"/>
  <c r="DI354"/>
  <c r="DJ354"/>
  <c r="DK354"/>
  <c r="DL354"/>
  <c r="DM354"/>
  <c r="DN354"/>
  <c r="DO354"/>
  <c r="DP354"/>
  <c r="DQ354"/>
  <c r="DR354"/>
  <c r="DT354"/>
  <c r="EB354"/>
  <c r="DE355"/>
  <c r="DF355"/>
  <c r="DG355"/>
  <c r="DH355"/>
  <c r="DS355" s="1"/>
  <c r="DI355"/>
  <c r="DJ355"/>
  <c r="DK355"/>
  <c r="DL355"/>
  <c r="DM355"/>
  <c r="DN355"/>
  <c r="DO355"/>
  <c r="DP355"/>
  <c r="DQ355"/>
  <c r="DR355"/>
  <c r="DT355"/>
  <c r="DE356"/>
  <c r="DF356"/>
  <c r="DG356"/>
  <c r="DH356"/>
  <c r="DS356" s="1"/>
  <c r="DI356"/>
  <c r="DJ356"/>
  <c r="DK356"/>
  <c r="DL356"/>
  <c r="DM356"/>
  <c r="DN356"/>
  <c r="DO356"/>
  <c r="DP356"/>
  <c r="DQ356"/>
  <c r="DR356"/>
  <c r="DT356"/>
  <c r="EB356"/>
  <c r="DE357"/>
  <c r="DF357"/>
  <c r="DG357"/>
  <c r="DH357"/>
  <c r="DS357" s="1"/>
  <c r="DI357"/>
  <c r="DJ357"/>
  <c r="DK357"/>
  <c r="DL357"/>
  <c r="DM357"/>
  <c r="DN357"/>
  <c r="DO357"/>
  <c r="DP357"/>
  <c r="DQ357"/>
  <c r="DR357"/>
  <c r="DT357"/>
  <c r="EB357"/>
  <c r="DE358"/>
  <c r="DF358"/>
  <c r="DG358"/>
  <c r="DH358"/>
  <c r="DS358" s="1"/>
  <c r="DI358"/>
  <c r="DJ358"/>
  <c r="DK358"/>
  <c r="DL358"/>
  <c r="DM358"/>
  <c r="DN358"/>
  <c r="DO358"/>
  <c r="DP358"/>
  <c r="DQ358"/>
  <c r="DR358"/>
  <c r="DT358"/>
  <c r="EB358"/>
  <c r="DE359"/>
  <c r="DF359"/>
  <c r="DG359"/>
  <c r="DH359"/>
  <c r="DS359" s="1"/>
  <c r="DI359"/>
  <c r="DJ359"/>
  <c r="DK359"/>
  <c r="DL359"/>
  <c r="DM359"/>
  <c r="DN359"/>
  <c r="DO359"/>
  <c r="DP359"/>
  <c r="DQ359"/>
  <c r="DR359"/>
  <c r="DT359"/>
  <c r="DE360"/>
  <c r="DF360"/>
  <c r="DG360"/>
  <c r="DH360"/>
  <c r="DS360" s="1"/>
  <c r="DI360"/>
  <c r="DJ360"/>
  <c r="DK360"/>
  <c r="DL360"/>
  <c r="DM360"/>
  <c r="DN360"/>
  <c r="DO360"/>
  <c r="DP360"/>
  <c r="DQ360"/>
  <c r="DR360"/>
  <c r="DT360"/>
  <c r="EB360"/>
  <c r="DE361"/>
  <c r="DF361"/>
  <c r="DG361"/>
  <c r="DH361"/>
  <c r="DS361" s="1"/>
  <c r="DI361"/>
  <c r="DJ361"/>
  <c r="DK361"/>
  <c r="DL361"/>
  <c r="DM361"/>
  <c r="DN361"/>
  <c r="DO361"/>
  <c r="DP361"/>
  <c r="DQ361"/>
  <c r="DR361"/>
  <c r="DT361"/>
  <c r="EB361"/>
  <c r="DE362"/>
  <c r="DF362"/>
  <c r="DG362"/>
  <c r="DH362"/>
  <c r="DS362" s="1"/>
  <c r="DI362"/>
  <c r="DJ362"/>
  <c r="DK362"/>
  <c r="DL362"/>
  <c r="DM362"/>
  <c r="DN362"/>
  <c r="DO362"/>
  <c r="DP362"/>
  <c r="DQ362"/>
  <c r="DR362"/>
  <c r="DT362"/>
  <c r="EB362"/>
  <c r="DE363"/>
  <c r="DF363"/>
  <c r="DG363"/>
  <c r="DH363"/>
  <c r="DS363" s="1"/>
  <c r="DI363"/>
  <c r="DJ363"/>
  <c r="DK363"/>
  <c r="DL363"/>
  <c r="DM363"/>
  <c r="DN363"/>
  <c r="DO363"/>
  <c r="DP363"/>
  <c r="DQ363"/>
  <c r="DR363"/>
  <c r="DT363"/>
  <c r="DE364"/>
  <c r="DF364"/>
  <c r="DG364"/>
  <c r="DH364"/>
  <c r="DS364" s="1"/>
  <c r="DI364"/>
  <c r="DJ364"/>
  <c r="DK364"/>
  <c r="DL364"/>
  <c r="DM364"/>
  <c r="DN364"/>
  <c r="DO364"/>
  <c r="DP364"/>
  <c r="DQ364"/>
  <c r="DR364"/>
  <c r="DT364"/>
  <c r="EB364"/>
  <c r="DE365"/>
  <c r="DF365"/>
  <c r="DG365"/>
  <c r="DH365"/>
  <c r="DS365" s="1"/>
  <c r="DI365"/>
  <c r="DJ365"/>
  <c r="DK365"/>
  <c r="DL365"/>
  <c r="DM365"/>
  <c r="DN365"/>
  <c r="DO365"/>
  <c r="DP365"/>
  <c r="DQ365"/>
  <c r="DR365"/>
  <c r="DT365"/>
  <c r="EB365"/>
  <c r="DE366"/>
  <c r="DF366"/>
  <c r="DG366"/>
  <c r="DH366"/>
  <c r="DS366" s="1"/>
  <c r="DI366"/>
  <c r="DJ366"/>
  <c r="DK366"/>
  <c r="DL366"/>
  <c r="DM366"/>
  <c r="DN366"/>
  <c r="DO366"/>
  <c r="DP366"/>
  <c r="DQ366"/>
  <c r="DR366"/>
  <c r="DT366"/>
  <c r="EB366"/>
  <c r="DE367"/>
  <c r="DF367"/>
  <c r="DG367"/>
  <c r="DH367"/>
  <c r="DS367" s="1"/>
  <c r="DI367"/>
  <c r="DJ367"/>
  <c r="DK367"/>
  <c r="DL367"/>
  <c r="DM367"/>
  <c r="DN367"/>
  <c r="DO367"/>
  <c r="DP367"/>
  <c r="DQ367"/>
  <c r="DR367"/>
  <c r="DT367"/>
  <c r="DE368"/>
  <c r="DF368"/>
  <c r="DG368"/>
  <c r="DH368"/>
  <c r="DS368" s="1"/>
  <c r="DI368"/>
  <c r="DJ368"/>
  <c r="DK368"/>
  <c r="DL368"/>
  <c r="DM368"/>
  <c r="DN368"/>
  <c r="DO368"/>
  <c r="DP368"/>
  <c r="DQ368"/>
  <c r="DR368"/>
  <c r="DT368"/>
  <c r="EB368"/>
  <c r="DE369"/>
  <c r="DF369"/>
  <c r="DG369"/>
  <c r="DH369"/>
  <c r="DS369" s="1"/>
  <c r="DI369"/>
  <c r="DJ369"/>
  <c r="DK369"/>
  <c r="DL369"/>
  <c r="DM369"/>
  <c r="DN369"/>
  <c r="DO369"/>
  <c r="DP369"/>
  <c r="DQ369"/>
  <c r="DR369"/>
  <c r="DT369"/>
  <c r="EB369"/>
  <c r="DE370"/>
  <c r="DF370"/>
  <c r="DG370"/>
  <c r="DH370"/>
  <c r="DS370" s="1"/>
  <c r="DI370"/>
  <c r="DJ370"/>
  <c r="DK370"/>
  <c r="DL370"/>
  <c r="DM370"/>
  <c r="DN370"/>
  <c r="DO370"/>
  <c r="DP370"/>
  <c r="DQ370"/>
  <c r="DR370"/>
  <c r="DT370"/>
  <c r="EB370"/>
  <c r="DE371"/>
  <c r="DF371"/>
  <c r="DG371"/>
  <c r="DH371"/>
  <c r="DS371" s="1"/>
  <c r="DI371"/>
  <c r="DJ371"/>
  <c r="DK371"/>
  <c r="DL371"/>
  <c r="DM371"/>
  <c r="DN371"/>
  <c r="DO371"/>
  <c r="DP371"/>
  <c r="DQ371"/>
  <c r="DR371"/>
  <c r="DT371"/>
  <c r="DE372"/>
  <c r="DF372"/>
  <c r="DG372"/>
  <c r="DH372"/>
  <c r="DS372" s="1"/>
  <c r="DI372"/>
  <c r="DJ372"/>
  <c r="DK372"/>
  <c r="DL372"/>
  <c r="DM372"/>
  <c r="DN372"/>
  <c r="DO372"/>
  <c r="DP372"/>
  <c r="DQ372"/>
  <c r="DR372"/>
  <c r="DT372"/>
  <c r="EB372"/>
  <c r="DE373"/>
  <c r="DF373"/>
  <c r="DG373"/>
  <c r="DH373"/>
  <c r="DS373" s="1"/>
  <c r="DI373"/>
  <c r="DJ373"/>
  <c r="DK373"/>
  <c r="DL373"/>
  <c r="DM373"/>
  <c r="DN373"/>
  <c r="DO373"/>
  <c r="DP373"/>
  <c r="DQ373"/>
  <c r="DR373"/>
  <c r="DT373"/>
  <c r="EB373"/>
  <c r="DE374"/>
  <c r="DF374"/>
  <c r="DG374"/>
  <c r="DH374"/>
  <c r="DS374" s="1"/>
  <c r="DI374"/>
  <c r="DJ374"/>
  <c r="DK374"/>
  <c r="DL374"/>
  <c r="DM374"/>
  <c r="DN374"/>
  <c r="DO374"/>
  <c r="DP374"/>
  <c r="DQ374"/>
  <c r="DR374"/>
  <c r="DT374"/>
  <c r="EB374"/>
  <c r="DE375"/>
  <c r="DF375"/>
  <c r="DG375"/>
  <c r="DH375"/>
  <c r="DS375" s="1"/>
  <c r="DI375"/>
  <c r="DJ375"/>
  <c r="DK375"/>
  <c r="DL375"/>
  <c r="DM375"/>
  <c r="DN375"/>
  <c r="DO375"/>
  <c r="DP375"/>
  <c r="DQ375"/>
  <c r="DR375"/>
  <c r="DT375"/>
  <c r="DE376"/>
  <c r="DF376"/>
  <c r="DG376"/>
  <c r="DH376"/>
  <c r="DS376" s="1"/>
  <c r="DI376"/>
  <c r="DJ376"/>
  <c r="DK376"/>
  <c r="DL376"/>
  <c r="DM376"/>
  <c r="DN376"/>
  <c r="DO376"/>
  <c r="DP376"/>
  <c r="DQ376"/>
  <c r="DR376"/>
  <c r="DT376"/>
  <c r="EB376"/>
  <c r="DE377"/>
  <c r="DF377"/>
  <c r="DG377"/>
  <c r="DH377"/>
  <c r="DS377" s="1"/>
  <c r="DI377"/>
  <c r="DJ377"/>
  <c r="DK377"/>
  <c r="DL377"/>
  <c r="DM377"/>
  <c r="DN377"/>
  <c r="DO377"/>
  <c r="DP377"/>
  <c r="DQ377"/>
  <c r="DR377"/>
  <c r="DT377"/>
  <c r="EB377"/>
  <c r="DE378"/>
  <c r="DF378"/>
  <c r="DG378"/>
  <c r="DH378"/>
  <c r="DS378" s="1"/>
  <c r="DI378"/>
  <c r="DJ378"/>
  <c r="DK378"/>
  <c r="DL378"/>
  <c r="DM378"/>
  <c r="DN378"/>
  <c r="DO378"/>
  <c r="DP378"/>
  <c r="DQ378"/>
  <c r="DR378"/>
  <c r="DT378"/>
  <c r="EB378"/>
  <c r="DE379"/>
  <c r="DF379"/>
  <c r="DG379"/>
  <c r="DH379"/>
  <c r="DS379" s="1"/>
  <c r="DI379"/>
  <c r="DJ379"/>
  <c r="DK379"/>
  <c r="DL379"/>
  <c r="DM379"/>
  <c r="DN379"/>
  <c r="DO379"/>
  <c r="DP379"/>
  <c r="DQ379"/>
  <c r="DR379"/>
  <c r="DT379"/>
  <c r="DE380"/>
  <c r="DF380"/>
  <c r="DG380"/>
  <c r="DH380"/>
  <c r="DS380" s="1"/>
  <c r="DI380"/>
  <c r="DJ380"/>
  <c r="DK380"/>
  <c r="DL380"/>
  <c r="DM380"/>
  <c r="DN380"/>
  <c r="DO380"/>
  <c r="DP380"/>
  <c r="DQ380"/>
  <c r="DR380"/>
  <c r="DT380"/>
  <c r="EB380"/>
  <c r="DE381"/>
  <c r="DF381"/>
  <c r="DG381"/>
  <c r="DH381"/>
  <c r="DS381" s="1"/>
  <c r="DI381"/>
  <c r="DJ381"/>
  <c r="DK381"/>
  <c r="DL381"/>
  <c r="DM381"/>
  <c r="DN381"/>
  <c r="DO381"/>
  <c r="DP381"/>
  <c r="DQ381"/>
  <c r="DR381"/>
  <c r="DT381"/>
  <c r="EB381"/>
  <c r="DE382"/>
  <c r="DF382"/>
  <c r="DG382"/>
  <c r="DH382"/>
  <c r="DS382" s="1"/>
  <c r="DI382"/>
  <c r="DJ382"/>
  <c r="DK382"/>
  <c r="DL382"/>
  <c r="DM382"/>
  <c r="DN382"/>
  <c r="DO382"/>
  <c r="DP382"/>
  <c r="DQ382"/>
  <c r="DR382"/>
  <c r="DT382"/>
  <c r="EB382"/>
  <c r="DE383"/>
  <c r="DF383"/>
  <c r="DG383"/>
  <c r="DH383"/>
  <c r="DS383" s="1"/>
  <c r="DI383"/>
  <c r="DJ383"/>
  <c r="DK383"/>
  <c r="DL383"/>
  <c r="DM383"/>
  <c r="DN383"/>
  <c r="DO383"/>
  <c r="DP383"/>
  <c r="DQ383"/>
  <c r="DR383"/>
  <c r="DT383"/>
  <c r="DE384"/>
  <c r="DF384"/>
  <c r="DG384"/>
  <c r="DH384"/>
  <c r="DS384" s="1"/>
  <c r="DI384"/>
  <c r="DJ384"/>
  <c r="DK384"/>
  <c r="DL384"/>
  <c r="DM384"/>
  <c r="DN384"/>
  <c r="DO384"/>
  <c r="DP384"/>
  <c r="DQ384"/>
  <c r="DR384"/>
  <c r="DT384"/>
  <c r="EB384"/>
  <c r="DE385"/>
  <c r="DF385"/>
  <c r="DG385"/>
  <c r="DH385"/>
  <c r="DS385" s="1"/>
  <c r="DI385"/>
  <c r="DJ385"/>
  <c r="DK385"/>
  <c r="DL385"/>
  <c r="DM385"/>
  <c r="DN385"/>
  <c r="DO385"/>
  <c r="DP385"/>
  <c r="DQ385"/>
  <c r="DR385"/>
  <c r="DT385"/>
  <c r="EB385"/>
  <c r="DE386"/>
  <c r="DF386"/>
  <c r="DG386"/>
  <c r="DH386"/>
  <c r="DS386" s="1"/>
  <c r="DI386"/>
  <c r="DJ386"/>
  <c r="DK386"/>
  <c r="DL386"/>
  <c r="DM386"/>
  <c r="DN386"/>
  <c r="DO386"/>
  <c r="DP386"/>
  <c r="DQ386"/>
  <c r="DR386"/>
  <c r="DT386"/>
  <c r="EB386"/>
  <c r="DE387"/>
  <c r="DF387"/>
  <c r="DG387"/>
  <c r="DH387"/>
  <c r="DS387" s="1"/>
  <c r="DI387"/>
  <c r="DJ387"/>
  <c r="DK387"/>
  <c r="DL387"/>
  <c r="DM387"/>
  <c r="DN387"/>
  <c r="DO387"/>
  <c r="DP387"/>
  <c r="DQ387"/>
  <c r="DR387"/>
  <c r="DT387"/>
  <c r="DE388"/>
  <c r="DF388"/>
  <c r="DG388"/>
  <c r="DH388"/>
  <c r="DS388" s="1"/>
  <c r="DI388"/>
  <c r="DJ388"/>
  <c r="DK388"/>
  <c r="DL388"/>
  <c r="DM388"/>
  <c r="DN388"/>
  <c r="DO388"/>
  <c r="DP388"/>
  <c r="DQ388"/>
  <c r="DR388"/>
  <c r="DT388"/>
  <c r="EB388"/>
  <c r="DE389"/>
  <c r="DF389"/>
  <c r="DG389"/>
  <c r="DH389"/>
  <c r="DS389" s="1"/>
  <c r="DI389"/>
  <c r="DJ389"/>
  <c r="DK389"/>
  <c r="DL389"/>
  <c r="DM389"/>
  <c r="DN389"/>
  <c r="DO389"/>
  <c r="DP389"/>
  <c r="DQ389"/>
  <c r="DR389"/>
  <c r="DT389"/>
  <c r="EB389"/>
  <c r="DE390"/>
  <c r="DF390"/>
  <c r="DG390"/>
  <c r="DH390"/>
  <c r="DS390" s="1"/>
  <c r="DI390"/>
  <c r="DJ390"/>
  <c r="DK390"/>
  <c r="DL390"/>
  <c r="DM390"/>
  <c r="DN390"/>
  <c r="DO390"/>
  <c r="DP390"/>
  <c r="DQ390"/>
  <c r="DR390"/>
  <c r="DT390"/>
  <c r="EB390"/>
  <c r="DE391"/>
  <c r="DF391"/>
  <c r="DG391"/>
  <c r="DH391"/>
  <c r="DS391" s="1"/>
  <c r="DI391"/>
  <c r="DJ391"/>
  <c r="DK391"/>
  <c r="DL391"/>
  <c r="DM391"/>
  <c r="DN391"/>
  <c r="DO391"/>
  <c r="DP391"/>
  <c r="DQ391"/>
  <c r="DR391"/>
  <c r="DT391"/>
  <c r="DE392"/>
  <c r="DF392"/>
  <c r="DG392"/>
  <c r="DH392"/>
  <c r="DS392" s="1"/>
  <c r="DI392"/>
  <c r="DJ392"/>
  <c r="DK392"/>
  <c r="DL392"/>
  <c r="DM392"/>
  <c r="DN392"/>
  <c r="DO392"/>
  <c r="DP392"/>
  <c r="DQ392"/>
  <c r="DR392"/>
  <c r="DT392"/>
  <c r="EB392"/>
  <c r="DE393"/>
  <c r="DF393"/>
  <c r="DG393"/>
  <c r="DH393"/>
  <c r="DS393" s="1"/>
  <c r="DI393"/>
  <c r="DJ393"/>
  <c r="DK393"/>
  <c r="DL393"/>
  <c r="DM393"/>
  <c r="DN393"/>
  <c r="DO393"/>
  <c r="DP393"/>
  <c r="DQ393"/>
  <c r="DR393"/>
  <c r="DT393"/>
  <c r="EB393"/>
  <c r="DE394"/>
  <c r="DF394"/>
  <c r="DG394"/>
  <c r="DH394"/>
  <c r="DS394" s="1"/>
  <c r="DI394"/>
  <c r="DJ394"/>
  <c r="DK394"/>
  <c r="DL394"/>
  <c r="DM394"/>
  <c r="DN394"/>
  <c r="DO394"/>
  <c r="DP394"/>
  <c r="DQ394"/>
  <c r="DR394"/>
  <c r="DT394"/>
  <c r="EB394"/>
  <c r="DE395"/>
  <c r="DF395"/>
  <c r="DG395"/>
  <c r="DH395"/>
  <c r="DS395" s="1"/>
  <c r="DI395"/>
  <c r="DJ395"/>
  <c r="DK395"/>
  <c r="DL395"/>
  <c r="DM395"/>
  <c r="DN395"/>
  <c r="DO395"/>
  <c r="DP395"/>
  <c r="DQ395"/>
  <c r="DR395"/>
  <c r="DT395"/>
  <c r="DE396"/>
  <c r="DF396"/>
  <c r="DG396"/>
  <c r="DH396"/>
  <c r="DS396" s="1"/>
  <c r="DI396"/>
  <c r="DJ396"/>
  <c r="DK396"/>
  <c r="DL396"/>
  <c r="DM396"/>
  <c r="DN396"/>
  <c r="DO396"/>
  <c r="DP396"/>
  <c r="DQ396"/>
  <c r="DR396"/>
  <c r="DT396"/>
  <c r="EB396"/>
  <c r="DE397"/>
  <c r="DF397"/>
  <c r="DG397"/>
  <c r="DH397"/>
  <c r="DS397" s="1"/>
  <c r="DI397"/>
  <c r="DJ397"/>
  <c r="DK397"/>
  <c r="DL397"/>
  <c r="DM397"/>
  <c r="DN397"/>
  <c r="DO397"/>
  <c r="DP397"/>
  <c r="DQ397"/>
  <c r="DR397"/>
  <c r="DT397"/>
  <c r="EB397"/>
  <c r="DE398"/>
  <c r="DF398"/>
  <c r="DG398"/>
  <c r="DH398"/>
  <c r="DS398" s="1"/>
  <c r="DI398"/>
  <c r="DJ398"/>
  <c r="DK398"/>
  <c r="DL398"/>
  <c r="DM398"/>
  <c r="DN398"/>
  <c r="DO398"/>
  <c r="DP398"/>
  <c r="DQ398"/>
  <c r="DR398"/>
  <c r="DT398"/>
  <c r="EB398"/>
  <c r="DE399"/>
  <c r="DF399"/>
  <c r="DG399"/>
  <c r="DH399"/>
  <c r="DS399" s="1"/>
  <c r="DI399"/>
  <c r="DJ399"/>
  <c r="DK399"/>
  <c r="DL399"/>
  <c r="DM399"/>
  <c r="DN399"/>
  <c r="DO399"/>
  <c r="DP399"/>
  <c r="DQ399"/>
  <c r="DR399"/>
  <c r="DT399"/>
  <c r="DE400"/>
  <c r="DF400"/>
  <c r="DG400"/>
  <c r="DH400"/>
  <c r="DS400" s="1"/>
  <c r="DI400"/>
  <c r="DJ400"/>
  <c r="DK400"/>
  <c r="DL400"/>
  <c r="DM400"/>
  <c r="DN400"/>
  <c r="DO400"/>
  <c r="DP400"/>
  <c r="DQ400"/>
  <c r="DR400"/>
  <c r="DT400"/>
  <c r="EB400"/>
  <c r="DE401"/>
  <c r="DF401"/>
  <c r="DG401"/>
  <c r="DH401"/>
  <c r="DS401" s="1"/>
  <c r="DI401"/>
  <c r="DJ401"/>
  <c r="DK401"/>
  <c r="DL401"/>
  <c r="DM401"/>
  <c r="DN401"/>
  <c r="DO401"/>
  <c r="DP401"/>
  <c r="DQ401"/>
  <c r="DR401"/>
  <c r="DT401"/>
  <c r="EB401"/>
  <c r="DE402"/>
  <c r="DF402"/>
  <c r="DG402"/>
  <c r="DH402"/>
  <c r="DS402" s="1"/>
  <c r="DI402"/>
  <c r="DJ402"/>
  <c r="DK402"/>
  <c r="DL402"/>
  <c r="DM402"/>
  <c r="DN402"/>
  <c r="DO402"/>
  <c r="DP402"/>
  <c r="DQ402"/>
  <c r="DR402"/>
  <c r="DT402"/>
  <c r="EB402"/>
  <c r="DE403"/>
  <c r="DF403"/>
  <c r="DG403"/>
  <c r="DH403"/>
  <c r="DS403" s="1"/>
  <c r="DI403"/>
  <c r="DJ403"/>
  <c r="DK403"/>
  <c r="DL403"/>
  <c r="DM403"/>
  <c r="DN403"/>
  <c r="DO403"/>
  <c r="DP403"/>
  <c r="DQ403"/>
  <c r="DR403"/>
  <c r="DT403"/>
  <c r="DE404"/>
  <c r="DF404"/>
  <c r="DG404"/>
  <c r="DH404"/>
  <c r="DS404" s="1"/>
  <c r="DI404"/>
  <c r="DJ404"/>
  <c r="DK404"/>
  <c r="DL404"/>
  <c r="DM404"/>
  <c r="DN404"/>
  <c r="DO404"/>
  <c r="DP404"/>
  <c r="DQ404"/>
  <c r="DR404"/>
  <c r="DT404"/>
  <c r="EB404"/>
  <c r="DE405"/>
  <c r="DF405"/>
  <c r="DG405"/>
  <c r="DH405"/>
  <c r="DS405" s="1"/>
  <c r="DI405"/>
  <c r="DJ405"/>
  <c r="DK405"/>
  <c r="DL405"/>
  <c r="DM405"/>
  <c r="DN405"/>
  <c r="DO405"/>
  <c r="DP405"/>
  <c r="DQ405"/>
  <c r="DR405"/>
  <c r="DT405"/>
  <c r="EB405"/>
  <c r="DE406"/>
  <c r="DF406"/>
  <c r="DG406"/>
  <c r="DH406"/>
  <c r="DS406" s="1"/>
  <c r="DI406"/>
  <c r="DJ406"/>
  <c r="DK406"/>
  <c r="DL406"/>
  <c r="DM406"/>
  <c r="DN406"/>
  <c r="DO406"/>
  <c r="DP406"/>
  <c r="DQ406"/>
  <c r="DR406"/>
  <c r="DT406"/>
  <c r="EB406"/>
  <c r="DE407"/>
  <c r="DF407"/>
  <c r="DG407"/>
  <c r="DH407"/>
  <c r="DS407" s="1"/>
  <c r="DI407"/>
  <c r="DJ407"/>
  <c r="DK407"/>
  <c r="DL407"/>
  <c r="DM407"/>
  <c r="DN407"/>
  <c r="DO407"/>
  <c r="DP407"/>
  <c r="DQ407"/>
  <c r="DR407"/>
  <c r="DT407"/>
  <c r="DE408"/>
  <c r="DF408"/>
  <c r="DG408"/>
  <c r="DH408"/>
  <c r="DS408" s="1"/>
  <c r="DI408"/>
  <c r="DJ408"/>
  <c r="DK408"/>
  <c r="DL408"/>
  <c r="DM408"/>
  <c r="DN408"/>
  <c r="DO408"/>
  <c r="DP408"/>
  <c r="DQ408"/>
  <c r="DR408"/>
  <c r="DT408"/>
  <c r="EB408"/>
  <c r="DE409"/>
  <c r="DF409"/>
  <c r="DG409"/>
  <c r="DH409"/>
  <c r="DS409" s="1"/>
  <c r="DI409"/>
  <c r="DJ409"/>
  <c r="DK409"/>
  <c r="DL409"/>
  <c r="DM409"/>
  <c r="DN409"/>
  <c r="DO409"/>
  <c r="DP409"/>
  <c r="DQ409"/>
  <c r="DR409"/>
  <c r="DT409"/>
  <c r="EB409"/>
  <c r="DE410"/>
  <c r="DF410"/>
  <c r="DG410"/>
  <c r="DH410"/>
  <c r="DS410" s="1"/>
  <c r="DI410"/>
  <c r="DJ410"/>
  <c r="DK410"/>
  <c r="DL410"/>
  <c r="DM410"/>
  <c r="DN410"/>
  <c r="DO410"/>
  <c r="DP410"/>
  <c r="DQ410"/>
  <c r="DR410"/>
  <c r="DT410"/>
  <c r="EB410"/>
  <c r="DE411"/>
  <c r="DF411"/>
  <c r="DG411"/>
  <c r="DH411"/>
  <c r="DS411" s="1"/>
  <c r="DI411"/>
  <c r="DJ411"/>
  <c r="DK411"/>
  <c r="DL411"/>
  <c r="DM411"/>
  <c r="DN411"/>
  <c r="DO411"/>
  <c r="DP411"/>
  <c r="DQ411"/>
  <c r="DR411"/>
  <c r="DT411"/>
  <c r="DE412"/>
  <c r="DF412"/>
  <c r="DG412"/>
  <c r="DH412"/>
  <c r="DS412" s="1"/>
  <c r="DI412"/>
  <c r="DJ412"/>
  <c r="DK412"/>
  <c r="DL412"/>
  <c r="DM412"/>
  <c r="DN412"/>
  <c r="DO412"/>
  <c r="DP412"/>
  <c r="DQ412"/>
  <c r="DR412"/>
  <c r="DT412"/>
  <c r="EB412"/>
  <c r="DE413"/>
  <c r="DF413"/>
  <c r="DG413"/>
  <c r="DH413"/>
  <c r="DS413" s="1"/>
  <c r="DI413"/>
  <c r="DJ413"/>
  <c r="DK413"/>
  <c r="DL413"/>
  <c r="DM413"/>
  <c r="DN413"/>
  <c r="DO413"/>
  <c r="DP413"/>
  <c r="DQ413"/>
  <c r="DR413"/>
  <c r="DT413"/>
  <c r="EB413"/>
  <c r="DE414"/>
  <c r="DF414"/>
  <c r="DG414"/>
  <c r="DH414"/>
  <c r="DS414" s="1"/>
  <c r="DI414"/>
  <c r="DJ414"/>
  <c r="DK414"/>
  <c r="DL414"/>
  <c r="DM414"/>
  <c r="DN414"/>
  <c r="DO414"/>
  <c r="DP414"/>
  <c r="DQ414"/>
  <c r="DR414"/>
  <c r="DT414"/>
  <c r="EB414"/>
  <c r="DE415"/>
  <c r="DF415"/>
  <c r="DG415"/>
  <c r="DH415"/>
  <c r="DS415" s="1"/>
  <c r="DI415"/>
  <c r="DJ415"/>
  <c r="DK415"/>
  <c r="DL415"/>
  <c r="DM415"/>
  <c r="DN415"/>
  <c r="DO415"/>
  <c r="DP415"/>
  <c r="DQ415"/>
  <c r="DR415"/>
  <c r="DT415"/>
  <c r="DE416"/>
  <c r="DF416"/>
  <c r="DG416"/>
  <c r="DH416"/>
  <c r="DS416" s="1"/>
  <c r="DI416"/>
  <c r="DJ416"/>
  <c r="DK416"/>
  <c r="DL416"/>
  <c r="DM416"/>
  <c r="DN416"/>
  <c r="DO416"/>
  <c r="DP416"/>
  <c r="DQ416"/>
  <c r="DR416"/>
  <c r="DT416"/>
  <c r="EB416"/>
  <c r="DE417"/>
  <c r="DF417"/>
  <c r="DG417"/>
  <c r="DH417"/>
  <c r="DS417" s="1"/>
  <c r="DI417"/>
  <c r="DJ417"/>
  <c r="DK417"/>
  <c r="DL417"/>
  <c r="DM417"/>
  <c r="DN417"/>
  <c r="DO417"/>
  <c r="DP417"/>
  <c r="DQ417"/>
  <c r="DR417"/>
  <c r="DT417"/>
  <c r="EB417"/>
  <c r="DE418"/>
  <c r="DF418"/>
  <c r="DG418"/>
  <c r="DH418"/>
  <c r="DS418" s="1"/>
  <c r="DI418"/>
  <c r="DJ418"/>
  <c r="DK418"/>
  <c r="DL418"/>
  <c r="DM418"/>
  <c r="DN418"/>
  <c r="DO418"/>
  <c r="DP418"/>
  <c r="DQ418"/>
  <c r="DR418"/>
  <c r="DT418"/>
  <c r="EB418"/>
  <c r="DE419"/>
  <c r="DF419"/>
  <c r="DG419"/>
  <c r="DH419"/>
  <c r="DS419" s="1"/>
  <c r="DI419"/>
  <c r="DJ419"/>
  <c r="DK419"/>
  <c r="DL419"/>
  <c r="DM419"/>
  <c r="DN419"/>
  <c r="DO419"/>
  <c r="DP419"/>
  <c r="DQ419"/>
  <c r="DR419"/>
  <c r="DT419"/>
  <c r="DE420"/>
  <c r="DF420"/>
  <c r="DG420"/>
  <c r="DH420"/>
  <c r="DS420" s="1"/>
  <c r="DI420"/>
  <c r="DJ420"/>
  <c r="DK420"/>
  <c r="DL420"/>
  <c r="DM420"/>
  <c r="DN420"/>
  <c r="DO420"/>
  <c r="DP420"/>
  <c r="DQ420"/>
  <c r="DR420"/>
  <c r="DT420"/>
  <c r="EB420"/>
  <c r="DE421"/>
  <c r="DF421"/>
  <c r="DG421"/>
  <c r="DH421"/>
  <c r="DS421" s="1"/>
  <c r="DI421"/>
  <c r="DJ421"/>
  <c r="DK421"/>
  <c r="DL421"/>
  <c r="DM421"/>
  <c r="DN421"/>
  <c r="DO421"/>
  <c r="DP421"/>
  <c r="DQ421"/>
  <c r="DR421"/>
  <c r="DT421"/>
  <c r="EB421"/>
  <c r="DE422"/>
  <c r="DF422"/>
  <c r="DG422"/>
  <c r="DH422"/>
  <c r="DS422" s="1"/>
  <c r="DI422"/>
  <c r="DJ422"/>
  <c r="DK422"/>
  <c r="DL422"/>
  <c r="DM422"/>
  <c r="DN422"/>
  <c r="DO422"/>
  <c r="DP422"/>
  <c r="DQ422"/>
  <c r="DR422"/>
  <c r="DT422"/>
  <c r="EB422"/>
  <c r="DE423"/>
  <c r="DF423"/>
  <c r="DG423"/>
  <c r="DH423"/>
  <c r="DS423" s="1"/>
  <c r="DI423"/>
  <c r="DJ423"/>
  <c r="DK423"/>
  <c r="DL423"/>
  <c r="DM423"/>
  <c r="DN423"/>
  <c r="DO423"/>
  <c r="DP423"/>
  <c r="DQ423"/>
  <c r="DR423"/>
  <c r="DT423"/>
  <c r="DE424"/>
  <c r="DF424"/>
  <c r="DG424"/>
  <c r="DH424"/>
  <c r="DS424" s="1"/>
  <c r="DI424"/>
  <c r="DJ424"/>
  <c r="DK424"/>
  <c r="DL424"/>
  <c r="DM424"/>
  <c r="DN424"/>
  <c r="DO424"/>
  <c r="DP424"/>
  <c r="DQ424"/>
  <c r="DR424"/>
  <c r="DT424"/>
  <c r="EB424"/>
  <c r="DE425"/>
  <c r="DF425"/>
  <c r="DG425"/>
  <c r="DH425"/>
  <c r="DS425" s="1"/>
  <c r="DI425"/>
  <c r="DJ425"/>
  <c r="DK425"/>
  <c r="DL425"/>
  <c r="DM425"/>
  <c r="DN425"/>
  <c r="DO425"/>
  <c r="DP425"/>
  <c r="DQ425"/>
  <c r="DR425"/>
  <c r="DT425"/>
  <c r="EB425"/>
  <c r="DE426"/>
  <c r="DF426"/>
  <c r="DG426"/>
  <c r="DH426"/>
  <c r="DS426" s="1"/>
  <c r="DI426"/>
  <c r="DJ426"/>
  <c r="DK426"/>
  <c r="DL426"/>
  <c r="DM426"/>
  <c r="DN426"/>
  <c r="DO426"/>
  <c r="DP426"/>
  <c r="DQ426"/>
  <c r="DR426"/>
  <c r="DT426"/>
  <c r="EB426"/>
  <c r="DE427"/>
  <c r="DF427"/>
  <c r="DG427"/>
  <c r="DH427"/>
  <c r="DS427" s="1"/>
  <c r="DI427"/>
  <c r="DJ427"/>
  <c r="DK427"/>
  <c r="DL427"/>
  <c r="DM427"/>
  <c r="DN427"/>
  <c r="DO427"/>
  <c r="DP427"/>
  <c r="DQ427"/>
  <c r="DR427"/>
  <c r="DT427"/>
  <c r="DE428"/>
  <c r="DF428"/>
  <c r="DG428"/>
  <c r="DH428"/>
  <c r="DS428" s="1"/>
  <c r="DI428"/>
  <c r="DJ428"/>
  <c r="DK428"/>
  <c r="DL428"/>
  <c r="DM428"/>
  <c r="DN428"/>
  <c r="DO428"/>
  <c r="DP428"/>
  <c r="DQ428"/>
  <c r="DR428"/>
  <c r="DT428"/>
  <c r="EB428"/>
  <c r="DE429"/>
  <c r="DF429"/>
  <c r="DG429"/>
  <c r="DH429"/>
  <c r="DS429" s="1"/>
  <c r="DI429"/>
  <c r="DJ429"/>
  <c r="DK429"/>
  <c r="DL429"/>
  <c r="DM429"/>
  <c r="DN429"/>
  <c r="DO429"/>
  <c r="DP429"/>
  <c r="DQ429"/>
  <c r="DR429"/>
  <c r="DT429"/>
  <c r="EB429"/>
  <c r="DE430"/>
  <c r="DF430"/>
  <c r="DG430"/>
  <c r="DH430"/>
  <c r="DS430" s="1"/>
  <c r="DI430"/>
  <c r="DJ430"/>
  <c r="DK430"/>
  <c r="DL430"/>
  <c r="DM430"/>
  <c r="DN430"/>
  <c r="DO430"/>
  <c r="DP430"/>
  <c r="DQ430"/>
  <c r="DR430"/>
  <c r="DT430"/>
  <c r="EB430"/>
  <c r="DE431"/>
  <c r="DF431"/>
  <c r="DG431"/>
  <c r="DH431"/>
  <c r="DS431" s="1"/>
  <c r="DI431"/>
  <c r="DJ431"/>
  <c r="DK431"/>
  <c r="DL431"/>
  <c r="DM431"/>
  <c r="DN431"/>
  <c r="DO431"/>
  <c r="DP431"/>
  <c r="DQ431"/>
  <c r="DR431"/>
  <c r="DT431"/>
  <c r="DE432"/>
  <c r="DF432"/>
  <c r="DG432"/>
  <c r="DH432"/>
  <c r="DS432" s="1"/>
  <c r="DI432"/>
  <c r="DJ432"/>
  <c r="DK432"/>
  <c r="DL432"/>
  <c r="DM432"/>
  <c r="DN432"/>
  <c r="DO432"/>
  <c r="DP432"/>
  <c r="DQ432"/>
  <c r="DR432"/>
  <c r="DT432"/>
  <c r="EB432"/>
  <c r="DE433"/>
  <c r="DF433"/>
  <c r="DG433"/>
  <c r="DH433"/>
  <c r="DS433" s="1"/>
  <c r="DI433"/>
  <c r="DJ433"/>
  <c r="DK433"/>
  <c r="DL433"/>
  <c r="DM433"/>
  <c r="DN433"/>
  <c r="DO433"/>
  <c r="DP433"/>
  <c r="DQ433"/>
  <c r="DR433"/>
  <c r="DT433"/>
  <c r="EB433"/>
  <c r="DE434"/>
  <c r="DF434"/>
  <c r="DG434"/>
  <c r="DH434"/>
  <c r="DS434" s="1"/>
  <c r="DI434"/>
  <c r="DJ434"/>
  <c r="DK434"/>
  <c r="DL434"/>
  <c r="DM434"/>
  <c r="DN434"/>
  <c r="DO434"/>
  <c r="DP434"/>
  <c r="DQ434"/>
  <c r="DR434"/>
  <c r="DT434"/>
  <c r="EB434"/>
  <c r="DE435"/>
  <c r="DF435"/>
  <c r="DG435"/>
  <c r="DH435"/>
  <c r="DS435" s="1"/>
  <c r="DI435"/>
  <c r="DJ435"/>
  <c r="DK435"/>
  <c r="DL435"/>
  <c r="DM435"/>
  <c r="DN435"/>
  <c r="DO435"/>
  <c r="DP435"/>
  <c r="DQ435"/>
  <c r="DR435"/>
  <c r="DT435"/>
  <c r="DE436"/>
  <c r="DF436"/>
  <c r="DG436"/>
  <c r="DH436"/>
  <c r="DS436" s="1"/>
  <c r="DI436"/>
  <c r="DJ436"/>
  <c r="DK436"/>
  <c r="DL436"/>
  <c r="DM436"/>
  <c r="DN436"/>
  <c r="DO436"/>
  <c r="DP436"/>
  <c r="DQ436"/>
  <c r="DR436"/>
  <c r="DT436"/>
  <c r="EB436"/>
  <c r="DE437"/>
  <c r="DF437"/>
  <c r="DG437"/>
  <c r="DH437"/>
  <c r="DS437" s="1"/>
  <c r="DI437"/>
  <c r="DJ437"/>
  <c r="DK437"/>
  <c r="DL437"/>
  <c r="DM437"/>
  <c r="DN437"/>
  <c r="DO437"/>
  <c r="DP437"/>
  <c r="DQ437"/>
  <c r="DR437"/>
  <c r="DT437"/>
  <c r="EB437"/>
  <c r="DE438"/>
  <c r="DF438"/>
  <c r="DG438"/>
  <c r="DH438"/>
  <c r="DS438" s="1"/>
  <c r="DI438"/>
  <c r="DJ438"/>
  <c r="DK438"/>
  <c r="DL438"/>
  <c r="DM438"/>
  <c r="DN438"/>
  <c r="DO438"/>
  <c r="DP438"/>
  <c r="DQ438"/>
  <c r="DR438"/>
  <c r="DT438"/>
  <c r="EB438"/>
  <c r="DE439"/>
  <c r="DF439"/>
  <c r="DG439"/>
  <c r="DH439"/>
  <c r="DS439" s="1"/>
  <c r="DI439"/>
  <c r="DJ439"/>
  <c r="DK439"/>
  <c r="DL439"/>
  <c r="DM439"/>
  <c r="DN439"/>
  <c r="DO439"/>
  <c r="DP439"/>
  <c r="DQ439"/>
  <c r="DR439"/>
  <c r="DT439"/>
  <c r="DE440"/>
  <c r="DF440"/>
  <c r="DG440"/>
  <c r="DH440"/>
  <c r="DS440" s="1"/>
  <c r="DI440"/>
  <c r="DJ440"/>
  <c r="DK440"/>
  <c r="DL440"/>
  <c r="DM440"/>
  <c r="DN440"/>
  <c r="DO440"/>
  <c r="DP440"/>
  <c r="DQ440"/>
  <c r="DR440"/>
  <c r="DT440"/>
  <c r="EB440"/>
  <c r="DE441"/>
  <c r="DF441"/>
  <c r="DG441"/>
  <c r="DH441"/>
  <c r="DS441" s="1"/>
  <c r="DI441"/>
  <c r="DJ441"/>
  <c r="DK441"/>
  <c r="DL441"/>
  <c r="DM441"/>
  <c r="DN441"/>
  <c r="DO441"/>
  <c r="DP441"/>
  <c r="DQ441"/>
  <c r="DR441"/>
  <c r="DT441"/>
  <c r="EB441"/>
  <c r="DE442"/>
  <c r="DF442"/>
  <c r="DG442"/>
  <c r="DH442"/>
  <c r="DS442" s="1"/>
  <c r="DI442"/>
  <c r="DJ442"/>
  <c r="DK442"/>
  <c r="DL442"/>
  <c r="DM442"/>
  <c r="DN442"/>
  <c r="DO442"/>
  <c r="DP442"/>
  <c r="DQ442"/>
  <c r="DR442"/>
  <c r="DT442"/>
  <c r="EB442"/>
  <c r="DE443"/>
  <c r="DF443"/>
  <c r="DG443"/>
  <c r="DH443"/>
  <c r="DS443" s="1"/>
  <c r="DI443"/>
  <c r="DJ443"/>
  <c r="DK443"/>
  <c r="DL443"/>
  <c r="DM443"/>
  <c r="DN443"/>
  <c r="DO443"/>
  <c r="DP443"/>
  <c r="DQ443"/>
  <c r="DR443"/>
  <c r="DT443"/>
  <c r="DE444"/>
  <c r="DF444"/>
  <c r="DG444"/>
  <c r="DH444"/>
  <c r="DS444" s="1"/>
  <c r="DI444"/>
  <c r="DJ444"/>
  <c r="DK444"/>
  <c r="DL444"/>
  <c r="DM444"/>
  <c r="DN444"/>
  <c r="DO444"/>
  <c r="DP444"/>
  <c r="DQ444"/>
  <c r="DR444"/>
  <c r="DT444"/>
  <c r="EB444"/>
  <c r="DE445"/>
  <c r="DF445"/>
  <c r="DG445"/>
  <c r="DH445"/>
  <c r="DS445" s="1"/>
  <c r="DI445"/>
  <c r="DJ445"/>
  <c r="DK445"/>
  <c r="DL445"/>
  <c r="DM445"/>
  <c r="DN445"/>
  <c r="DO445"/>
  <c r="DP445"/>
  <c r="DQ445"/>
  <c r="DR445"/>
  <c r="DT445"/>
  <c r="EB445"/>
  <c r="DE446"/>
  <c r="DF446"/>
  <c r="DG446"/>
  <c r="DH446"/>
  <c r="DS446" s="1"/>
  <c r="DI446"/>
  <c r="DJ446"/>
  <c r="DK446"/>
  <c r="DL446"/>
  <c r="DM446"/>
  <c r="DN446"/>
  <c r="DO446"/>
  <c r="DP446"/>
  <c r="DQ446"/>
  <c r="DR446"/>
  <c r="DT446"/>
  <c r="EB446"/>
  <c r="DE447"/>
  <c r="DF447"/>
  <c r="DG447"/>
  <c r="DH447"/>
  <c r="DS447" s="1"/>
  <c r="DI447"/>
  <c r="DJ447"/>
  <c r="DK447"/>
  <c r="DL447"/>
  <c r="DM447"/>
  <c r="DN447"/>
  <c r="DO447"/>
  <c r="DP447"/>
  <c r="DQ447"/>
  <c r="DR447"/>
  <c r="DT447"/>
  <c r="DE448"/>
  <c r="DF448"/>
  <c r="DG448"/>
  <c r="DH448"/>
  <c r="DS448" s="1"/>
  <c r="DI448"/>
  <c r="DJ448"/>
  <c r="DK448"/>
  <c r="DL448"/>
  <c r="DM448"/>
  <c r="DN448"/>
  <c r="DO448"/>
  <c r="DP448"/>
  <c r="DQ448"/>
  <c r="DR448"/>
  <c r="DT448"/>
  <c r="EB448"/>
  <c r="DE449"/>
  <c r="DF449"/>
  <c r="DG449"/>
  <c r="DH449"/>
  <c r="DS449" s="1"/>
  <c r="DI449"/>
  <c r="DJ449"/>
  <c r="DK449"/>
  <c r="DL449"/>
  <c r="DM449"/>
  <c r="DN449"/>
  <c r="DO449"/>
  <c r="DP449"/>
  <c r="DQ449"/>
  <c r="DR449"/>
  <c r="DT449"/>
  <c r="EB449"/>
  <c r="DE450"/>
  <c r="DF450"/>
  <c r="DG450"/>
  <c r="DH450"/>
  <c r="DS450" s="1"/>
  <c r="DI450"/>
  <c r="DJ450"/>
  <c r="DK450"/>
  <c r="DL450"/>
  <c r="DM450"/>
  <c r="DN450"/>
  <c r="DO450"/>
  <c r="DP450"/>
  <c r="DQ450"/>
  <c r="DR450"/>
  <c r="DT450"/>
  <c r="EB450"/>
  <c r="DE451"/>
  <c r="DF451"/>
  <c r="DG451"/>
  <c r="DH451"/>
  <c r="DS451" s="1"/>
  <c r="DI451"/>
  <c r="DJ451"/>
  <c r="DK451"/>
  <c r="DL451"/>
  <c r="DM451"/>
  <c r="DN451"/>
  <c r="DO451"/>
  <c r="DP451"/>
  <c r="DQ451"/>
  <c r="DR451"/>
  <c r="DT451"/>
  <c r="DE452"/>
  <c r="DF452"/>
  <c r="DG452"/>
  <c r="DH452"/>
  <c r="DS452" s="1"/>
  <c r="DI452"/>
  <c r="DJ452"/>
  <c r="DK452"/>
  <c r="DL452"/>
  <c r="DM452"/>
  <c r="DN452"/>
  <c r="DO452"/>
  <c r="DP452"/>
  <c r="DQ452"/>
  <c r="DR452"/>
  <c r="DT452"/>
  <c r="EB452"/>
  <c r="DE453"/>
  <c r="DF453"/>
  <c r="DG453"/>
  <c r="DH453"/>
  <c r="DS453" s="1"/>
  <c r="DI453"/>
  <c r="DJ453"/>
  <c r="DK453"/>
  <c r="DL453"/>
  <c r="DM453"/>
  <c r="DN453"/>
  <c r="DO453"/>
  <c r="DP453"/>
  <c r="DQ453"/>
  <c r="DR453"/>
  <c r="DT453"/>
  <c r="EB453"/>
  <c r="DE454"/>
  <c r="DF454"/>
  <c r="DG454"/>
  <c r="DH454"/>
  <c r="DS454" s="1"/>
  <c r="DI454"/>
  <c r="DJ454"/>
  <c r="DK454"/>
  <c r="DL454"/>
  <c r="DM454"/>
  <c r="DN454"/>
  <c r="DO454"/>
  <c r="DP454"/>
  <c r="DQ454"/>
  <c r="DR454"/>
  <c r="DT454"/>
  <c r="EB454"/>
  <c r="DE455"/>
  <c r="DF455"/>
  <c r="DG455"/>
  <c r="DH455"/>
  <c r="DS455" s="1"/>
  <c r="DI455"/>
  <c r="DJ455"/>
  <c r="DK455"/>
  <c r="DL455"/>
  <c r="DM455"/>
  <c r="DN455"/>
  <c r="DO455"/>
  <c r="DP455"/>
  <c r="DQ455"/>
  <c r="DR455"/>
  <c r="DT455"/>
  <c r="DE456"/>
  <c r="DF456"/>
  <c r="DG456"/>
  <c r="DH456"/>
  <c r="DS456" s="1"/>
  <c r="DI456"/>
  <c r="DJ456"/>
  <c r="DK456"/>
  <c r="DL456"/>
  <c r="DM456"/>
  <c r="DN456"/>
  <c r="DO456"/>
  <c r="DP456"/>
  <c r="DQ456"/>
  <c r="DR456"/>
  <c r="DT456"/>
  <c r="EB456"/>
  <c r="DE457"/>
  <c r="DF457"/>
  <c r="DG457"/>
  <c r="DH457"/>
  <c r="DS457" s="1"/>
  <c r="DI457"/>
  <c r="DJ457"/>
  <c r="DK457"/>
  <c r="DL457"/>
  <c r="DM457"/>
  <c r="DN457"/>
  <c r="DO457"/>
  <c r="DP457"/>
  <c r="DQ457"/>
  <c r="DR457"/>
  <c r="DT457"/>
  <c r="EB457"/>
  <c r="DE458"/>
  <c r="DF458"/>
  <c r="DG458"/>
  <c r="DH458"/>
  <c r="DS458" s="1"/>
  <c r="DI458"/>
  <c r="DJ458"/>
  <c r="DK458"/>
  <c r="DL458"/>
  <c r="DM458"/>
  <c r="DN458"/>
  <c r="DO458"/>
  <c r="DP458"/>
  <c r="DQ458"/>
  <c r="DR458"/>
  <c r="DT458"/>
  <c r="EB458"/>
  <c r="DE459"/>
  <c r="DF459"/>
  <c r="DG459"/>
  <c r="DH459"/>
  <c r="DS459" s="1"/>
  <c r="DI459"/>
  <c r="DJ459"/>
  <c r="DK459"/>
  <c r="DL459"/>
  <c r="DM459"/>
  <c r="DN459"/>
  <c r="DO459"/>
  <c r="DP459"/>
  <c r="DQ459"/>
  <c r="DR459"/>
  <c r="DT459"/>
  <c r="DE460"/>
  <c r="DF460"/>
  <c r="DG460"/>
  <c r="DH460"/>
  <c r="DS460" s="1"/>
  <c r="DI460"/>
  <c r="DJ460"/>
  <c r="DK460"/>
  <c r="DL460"/>
  <c r="DM460"/>
  <c r="DN460"/>
  <c r="DO460"/>
  <c r="DP460"/>
  <c r="DQ460"/>
  <c r="DR460"/>
  <c r="DT460"/>
  <c r="EB460"/>
  <c r="DE461"/>
  <c r="DF461"/>
  <c r="DG461"/>
  <c r="DH461"/>
  <c r="DS461" s="1"/>
  <c r="DI461"/>
  <c r="DJ461"/>
  <c r="DK461"/>
  <c r="DL461"/>
  <c r="DM461"/>
  <c r="DN461"/>
  <c r="DO461"/>
  <c r="DP461"/>
  <c r="DQ461"/>
  <c r="DR461"/>
  <c r="DT461"/>
  <c r="EB461"/>
  <c r="DE462"/>
  <c r="DF462"/>
  <c r="DG462"/>
  <c r="DH462"/>
  <c r="DS462" s="1"/>
  <c r="DI462"/>
  <c r="DJ462"/>
  <c r="DK462"/>
  <c r="DL462"/>
  <c r="DM462"/>
  <c r="DN462"/>
  <c r="DO462"/>
  <c r="DP462"/>
  <c r="DQ462"/>
  <c r="DR462"/>
  <c r="DT462"/>
  <c r="EB462"/>
  <c r="DE463"/>
  <c r="DF463"/>
  <c r="DG463"/>
  <c r="DH463"/>
  <c r="DS463" s="1"/>
  <c r="DI463"/>
  <c r="DJ463"/>
  <c r="DK463"/>
  <c r="DL463"/>
  <c r="DM463"/>
  <c r="DN463"/>
  <c r="DO463"/>
  <c r="DP463"/>
  <c r="DQ463"/>
  <c r="DR463"/>
  <c r="DT463"/>
  <c r="DE464"/>
  <c r="DF464"/>
  <c r="DG464"/>
  <c r="DH464"/>
  <c r="DS464" s="1"/>
  <c r="DI464"/>
  <c r="DJ464"/>
  <c r="DK464"/>
  <c r="DL464"/>
  <c r="DM464"/>
  <c r="DN464"/>
  <c r="DO464"/>
  <c r="DP464"/>
  <c r="DQ464"/>
  <c r="DR464"/>
  <c r="DT464"/>
  <c r="EB464"/>
  <c r="DE465"/>
  <c r="DF465"/>
  <c r="DG465"/>
  <c r="DH465"/>
  <c r="DS465" s="1"/>
  <c r="DI465"/>
  <c r="DJ465"/>
  <c r="DK465"/>
  <c r="DL465"/>
  <c r="DM465"/>
  <c r="DN465"/>
  <c r="DO465"/>
  <c r="DP465"/>
  <c r="DQ465"/>
  <c r="DR465"/>
  <c r="DT465"/>
  <c r="EB465"/>
  <c r="DE466"/>
  <c r="DF466"/>
  <c r="DG466"/>
  <c r="DH466"/>
  <c r="DS466" s="1"/>
  <c r="DI466"/>
  <c r="DJ466"/>
  <c r="DK466"/>
  <c r="DL466"/>
  <c r="DM466"/>
  <c r="DN466"/>
  <c r="DO466"/>
  <c r="DP466"/>
  <c r="DQ466"/>
  <c r="DR466"/>
  <c r="DT466"/>
  <c r="EB466"/>
  <c r="DE467"/>
  <c r="DF467"/>
  <c r="DG467"/>
  <c r="DH467"/>
  <c r="DS467" s="1"/>
  <c r="DI467"/>
  <c r="DJ467"/>
  <c r="DK467"/>
  <c r="DL467"/>
  <c r="DM467"/>
  <c r="DN467"/>
  <c r="DO467"/>
  <c r="DP467"/>
  <c r="DQ467"/>
  <c r="DR467"/>
  <c r="DT467"/>
  <c r="DE468"/>
  <c r="DF468"/>
  <c r="DG468"/>
  <c r="DH468"/>
  <c r="DS468" s="1"/>
  <c r="DI468"/>
  <c r="DJ468"/>
  <c r="DK468"/>
  <c r="DL468"/>
  <c r="DM468"/>
  <c r="DN468"/>
  <c r="DO468"/>
  <c r="DP468"/>
  <c r="DQ468"/>
  <c r="DR468"/>
  <c r="DT468"/>
  <c r="EB468"/>
  <c r="DE469"/>
  <c r="DF469"/>
  <c r="DG469"/>
  <c r="DH469"/>
  <c r="DS469" s="1"/>
  <c r="DI469"/>
  <c r="DJ469"/>
  <c r="DK469"/>
  <c r="DL469"/>
  <c r="DM469"/>
  <c r="DN469"/>
  <c r="DO469"/>
  <c r="DP469"/>
  <c r="DQ469"/>
  <c r="DR469"/>
  <c r="DT469"/>
  <c r="EB469"/>
  <c r="DE470"/>
  <c r="DF470"/>
  <c r="DG470"/>
  <c r="DH470"/>
  <c r="DS470" s="1"/>
  <c r="DI470"/>
  <c r="DJ470"/>
  <c r="DK470"/>
  <c r="DL470"/>
  <c r="DM470"/>
  <c r="DN470"/>
  <c r="DO470"/>
  <c r="DP470"/>
  <c r="DQ470"/>
  <c r="DR470"/>
  <c r="DT470"/>
  <c r="EB470"/>
  <c r="DE471"/>
  <c r="DF471"/>
  <c r="DG471"/>
  <c r="DH471"/>
  <c r="DS471" s="1"/>
  <c r="DI471"/>
  <c r="DJ471"/>
  <c r="DK471"/>
  <c r="DL471"/>
  <c r="DM471"/>
  <c r="DN471"/>
  <c r="DO471"/>
  <c r="DP471"/>
  <c r="DQ471"/>
  <c r="DR471"/>
  <c r="DT471"/>
  <c r="DE472"/>
  <c r="DF472"/>
  <c r="DG472"/>
  <c r="DH472"/>
  <c r="DS472" s="1"/>
  <c r="DI472"/>
  <c r="DJ472"/>
  <c r="DK472"/>
  <c r="DL472"/>
  <c r="DM472"/>
  <c r="DN472"/>
  <c r="DO472"/>
  <c r="DP472"/>
  <c r="DQ472"/>
  <c r="DR472"/>
  <c r="DT472"/>
  <c r="EB472"/>
  <c r="DE473"/>
  <c r="DF473"/>
  <c r="DG473"/>
  <c r="DH473"/>
  <c r="DS473" s="1"/>
  <c r="DI473"/>
  <c r="DJ473"/>
  <c r="DK473"/>
  <c r="DL473"/>
  <c r="DM473"/>
  <c r="DN473"/>
  <c r="DO473"/>
  <c r="DP473"/>
  <c r="DQ473"/>
  <c r="DR473"/>
  <c r="DT473"/>
  <c r="EB473"/>
  <c r="DE474"/>
  <c r="DF474"/>
  <c r="DG474"/>
  <c r="DH474"/>
  <c r="DS474" s="1"/>
  <c r="DI474"/>
  <c r="DJ474"/>
  <c r="DK474"/>
  <c r="DL474"/>
  <c r="DM474"/>
  <c r="DN474"/>
  <c r="DO474"/>
  <c r="DP474"/>
  <c r="DQ474"/>
  <c r="DR474"/>
  <c r="DT474"/>
  <c r="EB474"/>
  <c r="DE475"/>
  <c r="DF475"/>
  <c r="DG475"/>
  <c r="DH475"/>
  <c r="DS475" s="1"/>
  <c r="DI475"/>
  <c r="DJ475"/>
  <c r="DK475"/>
  <c r="DL475"/>
  <c r="DM475"/>
  <c r="DN475"/>
  <c r="DO475"/>
  <c r="DP475"/>
  <c r="DQ475"/>
  <c r="DR475"/>
  <c r="DT475"/>
  <c r="DE476"/>
  <c r="DF476"/>
  <c r="DG476"/>
  <c r="DH476"/>
  <c r="DS476" s="1"/>
  <c r="DI476"/>
  <c r="DJ476"/>
  <c r="DK476"/>
  <c r="DL476"/>
  <c r="DM476"/>
  <c r="DN476"/>
  <c r="DO476"/>
  <c r="DP476"/>
  <c r="DQ476"/>
  <c r="DR476"/>
  <c r="DT476"/>
  <c r="EB476"/>
  <c r="DE477"/>
  <c r="DF477"/>
  <c r="DG477"/>
  <c r="DH477"/>
  <c r="DS477" s="1"/>
  <c r="DI477"/>
  <c r="DJ477"/>
  <c r="DK477"/>
  <c r="DL477"/>
  <c r="DM477"/>
  <c r="DN477"/>
  <c r="DO477"/>
  <c r="DP477"/>
  <c r="DQ477"/>
  <c r="DR477"/>
  <c r="DT477"/>
  <c r="EB477"/>
  <c r="DE478"/>
  <c r="DF478"/>
  <c r="DG478"/>
  <c r="DH478"/>
  <c r="DS478" s="1"/>
  <c r="DI478"/>
  <c r="DJ478"/>
  <c r="DK478"/>
  <c r="DL478"/>
  <c r="DM478"/>
  <c r="DN478"/>
  <c r="DO478"/>
  <c r="DP478"/>
  <c r="DQ478"/>
  <c r="DR478"/>
  <c r="DT478"/>
  <c r="EB478"/>
  <c r="DE479"/>
  <c r="DF479"/>
  <c r="DG479"/>
  <c r="DH479"/>
  <c r="DS479" s="1"/>
  <c r="DI479"/>
  <c r="DJ479"/>
  <c r="DK479"/>
  <c r="DL479"/>
  <c r="DM479"/>
  <c r="DN479"/>
  <c r="DO479"/>
  <c r="DP479"/>
  <c r="DQ479"/>
  <c r="DR479"/>
  <c r="DT479"/>
  <c r="DE480"/>
  <c r="DF480"/>
  <c r="DG480"/>
  <c r="DH480"/>
  <c r="DS480" s="1"/>
  <c r="DI480"/>
  <c r="DJ480"/>
  <c r="DK480"/>
  <c r="DL480"/>
  <c r="DM480"/>
  <c r="DN480"/>
  <c r="DO480"/>
  <c r="DP480"/>
  <c r="DQ480"/>
  <c r="DR480"/>
  <c r="DT480"/>
  <c r="EB480"/>
  <c r="DE481"/>
  <c r="DF481"/>
  <c r="DG481"/>
  <c r="DH481"/>
  <c r="DS481" s="1"/>
  <c r="DI481"/>
  <c r="DJ481"/>
  <c r="DK481"/>
  <c r="DL481"/>
  <c r="DM481"/>
  <c r="DN481"/>
  <c r="DO481"/>
  <c r="DP481"/>
  <c r="DQ481"/>
  <c r="DR481"/>
  <c r="DT481"/>
  <c r="EB481"/>
  <c r="DE482"/>
  <c r="DF482"/>
  <c r="DG482"/>
  <c r="DH482"/>
  <c r="DS482" s="1"/>
  <c r="DI482"/>
  <c r="DJ482"/>
  <c r="DK482"/>
  <c r="DL482"/>
  <c r="DM482"/>
  <c r="DN482"/>
  <c r="DO482"/>
  <c r="DP482"/>
  <c r="DQ482"/>
  <c r="DR482"/>
  <c r="DT482"/>
  <c r="EB482"/>
  <c r="DE483"/>
  <c r="DF483"/>
  <c r="DG483"/>
  <c r="DH483"/>
  <c r="DS483" s="1"/>
  <c r="DI483"/>
  <c r="DJ483"/>
  <c r="DK483"/>
  <c r="DL483"/>
  <c r="DM483"/>
  <c r="DN483"/>
  <c r="DO483"/>
  <c r="DP483"/>
  <c r="DQ483"/>
  <c r="DR483"/>
  <c r="DT483"/>
  <c r="DE484"/>
  <c r="DF484"/>
  <c r="DG484"/>
  <c r="DH484"/>
  <c r="DS484" s="1"/>
  <c r="DI484"/>
  <c r="DJ484"/>
  <c r="DK484"/>
  <c r="DL484"/>
  <c r="DM484"/>
  <c r="DN484"/>
  <c r="DO484"/>
  <c r="DP484"/>
  <c r="DQ484"/>
  <c r="DR484"/>
  <c r="DT484"/>
  <c r="EB484"/>
  <c r="DE485"/>
  <c r="DF485"/>
  <c r="DG485"/>
  <c r="DH485"/>
  <c r="DS485" s="1"/>
  <c r="DI485"/>
  <c r="DJ485"/>
  <c r="DK485"/>
  <c r="DL485"/>
  <c r="DM485"/>
  <c r="DN485"/>
  <c r="DO485"/>
  <c r="DP485"/>
  <c r="DQ485"/>
  <c r="DR485"/>
  <c r="DT485"/>
  <c r="EB485"/>
  <c r="DE486"/>
  <c r="DF486"/>
  <c r="DG486"/>
  <c r="DH486"/>
  <c r="DS486" s="1"/>
  <c r="DI486"/>
  <c r="DJ486"/>
  <c r="DK486"/>
  <c r="DL486"/>
  <c r="DM486"/>
  <c r="DN486"/>
  <c r="DO486"/>
  <c r="DP486"/>
  <c r="DQ486"/>
  <c r="DR486"/>
  <c r="DT486"/>
  <c r="EB486"/>
  <c r="DE487"/>
  <c r="DF487"/>
  <c r="DG487"/>
  <c r="DH487"/>
  <c r="DS487" s="1"/>
  <c r="DI487"/>
  <c r="DJ487"/>
  <c r="DK487"/>
  <c r="DL487"/>
  <c r="DM487"/>
  <c r="DN487"/>
  <c r="DO487"/>
  <c r="DP487"/>
  <c r="DQ487"/>
  <c r="DR487"/>
  <c r="DT487"/>
  <c r="DE488"/>
  <c r="DF488"/>
  <c r="DG488"/>
  <c r="DH488"/>
  <c r="DS488" s="1"/>
  <c r="DI488"/>
  <c r="DJ488"/>
  <c r="DK488"/>
  <c r="DL488"/>
  <c r="DM488"/>
  <c r="DN488"/>
  <c r="DO488"/>
  <c r="DP488"/>
  <c r="DQ488"/>
  <c r="DR488"/>
  <c r="DT488"/>
  <c r="EB488"/>
  <c r="DE489"/>
  <c r="DF489"/>
  <c r="DG489"/>
  <c r="DH489"/>
  <c r="DS489" s="1"/>
  <c r="DI489"/>
  <c r="DJ489"/>
  <c r="DK489"/>
  <c r="DL489"/>
  <c r="DM489"/>
  <c r="DN489"/>
  <c r="DO489"/>
  <c r="DP489"/>
  <c r="DQ489"/>
  <c r="DR489"/>
  <c r="DT489"/>
  <c r="EB489"/>
  <c r="DE490"/>
  <c r="DF490"/>
  <c r="DG490"/>
  <c r="DH490"/>
  <c r="DS490" s="1"/>
  <c r="DI490"/>
  <c r="DJ490"/>
  <c r="DK490"/>
  <c r="DL490"/>
  <c r="DM490"/>
  <c r="DN490"/>
  <c r="DO490"/>
  <c r="DP490"/>
  <c r="DQ490"/>
  <c r="DR490"/>
  <c r="DT490"/>
  <c r="EB490"/>
  <c r="DE491"/>
  <c r="DF491"/>
  <c r="DG491"/>
  <c r="DH491"/>
  <c r="DS491" s="1"/>
  <c r="DI491"/>
  <c r="DJ491"/>
  <c r="DK491"/>
  <c r="DL491"/>
  <c r="DM491"/>
  <c r="DN491"/>
  <c r="DO491"/>
  <c r="DP491"/>
  <c r="DQ491"/>
  <c r="DR491"/>
  <c r="DT491"/>
  <c r="DE492"/>
  <c r="DF492"/>
  <c r="DG492"/>
  <c r="DH492"/>
  <c r="DS492" s="1"/>
  <c r="DI492"/>
  <c r="DJ492"/>
  <c r="DK492"/>
  <c r="DL492"/>
  <c r="DM492"/>
  <c r="DN492"/>
  <c r="DO492"/>
  <c r="DP492"/>
  <c r="DQ492"/>
  <c r="DR492"/>
  <c r="DT492"/>
  <c r="EB492"/>
  <c r="DE493"/>
  <c r="DF493"/>
  <c r="DG493"/>
  <c r="DH493"/>
  <c r="DS493" s="1"/>
  <c r="DI493"/>
  <c r="DJ493"/>
  <c r="DK493"/>
  <c r="DL493"/>
  <c r="DM493"/>
  <c r="DN493"/>
  <c r="DO493"/>
  <c r="DP493"/>
  <c r="DQ493"/>
  <c r="DR493"/>
  <c r="DT493"/>
  <c r="EB493"/>
  <c r="DE494"/>
  <c r="DF494"/>
  <c r="DG494"/>
  <c r="DH494"/>
  <c r="DS494" s="1"/>
  <c r="DI494"/>
  <c r="DJ494"/>
  <c r="DK494"/>
  <c r="DL494"/>
  <c r="DM494"/>
  <c r="DN494"/>
  <c r="DO494"/>
  <c r="DP494"/>
  <c r="DQ494"/>
  <c r="DR494"/>
  <c r="DT494"/>
  <c r="EB494"/>
  <c r="DE495"/>
  <c r="DF495"/>
  <c r="DG495"/>
  <c r="DH495"/>
  <c r="DS495" s="1"/>
  <c r="DI495"/>
  <c r="DJ495"/>
  <c r="DK495"/>
  <c r="DL495"/>
  <c r="DM495"/>
  <c r="DN495"/>
  <c r="DO495"/>
  <c r="DP495"/>
  <c r="DQ495"/>
  <c r="DR495"/>
  <c r="DT495"/>
  <c r="DE496"/>
  <c r="DF496"/>
  <c r="DG496"/>
  <c r="DH496"/>
  <c r="DS496" s="1"/>
  <c r="DI496"/>
  <c r="DJ496"/>
  <c r="DK496"/>
  <c r="DL496"/>
  <c r="DM496"/>
  <c r="DN496"/>
  <c r="DO496"/>
  <c r="DP496"/>
  <c r="DQ496"/>
  <c r="DR496"/>
  <c r="DT496"/>
  <c r="EB496"/>
  <c r="DE497"/>
  <c r="DF497"/>
  <c r="DG497"/>
  <c r="DH497"/>
  <c r="DS497" s="1"/>
  <c r="DI497"/>
  <c r="DJ497"/>
  <c r="DK497"/>
  <c r="DL497"/>
  <c r="DM497"/>
  <c r="DN497"/>
  <c r="DO497"/>
  <c r="DP497"/>
  <c r="DQ497"/>
  <c r="DR497"/>
  <c r="DT497"/>
  <c r="EB497"/>
  <c r="DE498"/>
  <c r="DF498"/>
  <c r="DG498"/>
  <c r="DH498"/>
  <c r="DS498" s="1"/>
  <c r="DI498"/>
  <c r="DJ498"/>
  <c r="DK498"/>
  <c r="DL498"/>
  <c r="DM498"/>
  <c r="DN498"/>
  <c r="DO498"/>
  <c r="DP498"/>
  <c r="DQ498"/>
  <c r="DR498"/>
  <c r="DT498"/>
  <c r="EB498"/>
  <c r="DE499"/>
  <c r="DF499"/>
  <c r="DG499"/>
  <c r="DH499"/>
  <c r="DS499" s="1"/>
  <c r="DI499"/>
  <c r="DJ499"/>
  <c r="DK499"/>
  <c r="DL499"/>
  <c r="DM499"/>
  <c r="DN499"/>
  <c r="DO499"/>
  <c r="DP499"/>
  <c r="DQ499"/>
  <c r="DR499"/>
  <c r="DT499"/>
  <c r="DE500"/>
  <c r="DF500"/>
  <c r="DG500"/>
  <c r="DH500"/>
  <c r="DS500" s="1"/>
  <c r="DI500"/>
  <c r="DJ500"/>
  <c r="DK500"/>
  <c r="DL500"/>
  <c r="DM500"/>
  <c r="DN500"/>
  <c r="DO500"/>
  <c r="DP500"/>
  <c r="DQ500"/>
  <c r="DR500"/>
  <c r="DT500"/>
  <c r="EB500"/>
  <c r="DE501"/>
  <c r="DF501"/>
  <c r="DG501"/>
  <c r="DH501"/>
  <c r="DS501" s="1"/>
  <c r="DI501"/>
  <c r="DJ501"/>
  <c r="DK501"/>
  <c r="DL501"/>
  <c r="DM501"/>
  <c r="DN501"/>
  <c r="DO501"/>
  <c r="DP501"/>
  <c r="DQ501"/>
  <c r="DR501"/>
  <c r="DT501"/>
  <c r="EB501"/>
  <c r="DE502"/>
  <c r="DF502"/>
  <c r="DG502"/>
  <c r="DH502"/>
  <c r="DS502" s="1"/>
  <c r="DI502"/>
  <c r="DJ502"/>
  <c r="DK502"/>
  <c r="DL502"/>
  <c r="DM502"/>
  <c r="DN502"/>
  <c r="DO502"/>
  <c r="DP502"/>
  <c r="DQ502"/>
  <c r="DR502"/>
  <c r="DT502"/>
  <c r="EB502"/>
  <c r="DE503"/>
  <c r="DF503"/>
  <c r="DG503"/>
  <c r="DH503"/>
  <c r="DS503" s="1"/>
  <c r="DI503"/>
  <c r="DJ503"/>
  <c r="DK503"/>
  <c r="DL503"/>
  <c r="DM503"/>
  <c r="DN503"/>
  <c r="DO503"/>
  <c r="DP503"/>
  <c r="DQ503"/>
  <c r="DR503"/>
  <c r="DT503"/>
  <c r="DE504"/>
  <c r="DF504"/>
  <c r="DG504"/>
  <c r="DH504"/>
  <c r="DS504" s="1"/>
  <c r="DI504"/>
  <c r="DJ504"/>
  <c r="DK504"/>
  <c r="DL504"/>
  <c r="DM504"/>
  <c r="DN504"/>
  <c r="DO504"/>
  <c r="DP504"/>
  <c r="DQ504"/>
  <c r="DR504"/>
  <c r="DT504"/>
  <c r="EB504"/>
  <c r="DE505"/>
  <c r="DF505"/>
  <c r="DG505"/>
  <c r="DH505"/>
  <c r="DS505" s="1"/>
  <c r="DI505"/>
  <c r="DJ505"/>
  <c r="DK505"/>
  <c r="DL505"/>
  <c r="DM505"/>
  <c r="DN505"/>
  <c r="DO505"/>
  <c r="DP505"/>
  <c r="DQ505"/>
  <c r="DR505"/>
  <c r="DT505"/>
  <c r="EB505"/>
  <c r="DE506"/>
  <c r="DF506"/>
  <c r="DG506"/>
  <c r="DH506"/>
  <c r="DS506" s="1"/>
  <c r="DI506"/>
  <c r="DJ506"/>
  <c r="DK506"/>
  <c r="DL506"/>
  <c r="DM506"/>
  <c r="DN506"/>
  <c r="DO506"/>
  <c r="DP506"/>
  <c r="DQ506"/>
  <c r="DR506"/>
  <c r="DT506"/>
  <c r="EB506"/>
  <c r="DE507"/>
  <c r="DF507"/>
  <c r="DG507"/>
  <c r="DH507"/>
  <c r="DS507" s="1"/>
  <c r="DI507"/>
  <c r="DJ507"/>
  <c r="DK507"/>
  <c r="DL507"/>
  <c r="DM507"/>
  <c r="DN507"/>
  <c r="DO507"/>
  <c r="DP507"/>
  <c r="DQ507"/>
  <c r="DR507"/>
  <c r="DT507"/>
  <c r="DE508"/>
  <c r="DF508"/>
  <c r="DG508"/>
  <c r="DH508"/>
  <c r="DS508" s="1"/>
  <c r="DI508"/>
  <c r="DJ508"/>
  <c r="DK508"/>
  <c r="DL508"/>
  <c r="DM508"/>
  <c r="DN508"/>
  <c r="DO508"/>
  <c r="DP508"/>
  <c r="DQ508"/>
  <c r="DR508"/>
  <c r="DT508"/>
  <c r="EB508"/>
  <c r="DE509"/>
  <c r="DF509"/>
  <c r="DG509"/>
  <c r="DH509"/>
  <c r="DS509" s="1"/>
  <c r="DI509"/>
  <c r="DJ509"/>
  <c r="DK509"/>
  <c r="DL509"/>
  <c r="DM509"/>
  <c r="DN509"/>
  <c r="DO509"/>
  <c r="DP509"/>
  <c r="DQ509"/>
  <c r="DR509"/>
  <c r="DT509"/>
  <c r="EB509"/>
  <c r="DE510"/>
  <c r="DF510"/>
  <c r="DG510"/>
  <c r="DH510"/>
  <c r="DS510" s="1"/>
  <c r="DI510"/>
  <c r="DJ510"/>
  <c r="DK510"/>
  <c r="DL510"/>
  <c r="DM510"/>
  <c r="DN510"/>
  <c r="DO510"/>
  <c r="DP510"/>
  <c r="DQ510"/>
  <c r="DR510"/>
  <c r="DT510"/>
  <c r="EB510"/>
  <c r="DE511"/>
  <c r="DF511"/>
  <c r="DG511"/>
  <c r="DH511"/>
  <c r="DS511" s="1"/>
  <c r="DI511"/>
  <c r="DJ511"/>
  <c r="DK511"/>
  <c r="DL511"/>
  <c r="DM511"/>
  <c r="DN511"/>
  <c r="DO511"/>
  <c r="DP511"/>
  <c r="DQ511"/>
  <c r="DR511"/>
  <c r="DT511"/>
  <c r="DE512"/>
  <c r="DF512"/>
  <c r="DG512"/>
  <c r="DH512"/>
  <c r="DS512" s="1"/>
  <c r="DI512"/>
  <c r="DJ512"/>
  <c r="DK512"/>
  <c r="DL512"/>
  <c r="DM512"/>
  <c r="DN512"/>
  <c r="DO512"/>
  <c r="DP512"/>
  <c r="DQ512"/>
  <c r="DR512"/>
  <c r="DT512"/>
  <c r="EB512"/>
  <c r="DE513"/>
  <c r="DF513"/>
  <c r="DG513"/>
  <c r="DH513"/>
  <c r="DS513" s="1"/>
  <c r="DI513"/>
  <c r="DJ513"/>
  <c r="DK513"/>
  <c r="DL513"/>
  <c r="DM513"/>
  <c r="DN513"/>
  <c r="DO513"/>
  <c r="DP513"/>
  <c r="DQ513"/>
  <c r="DR513"/>
  <c r="DT513"/>
  <c r="EB513"/>
  <c r="DE514"/>
  <c r="DF514"/>
  <c r="DG514"/>
  <c r="DH514"/>
  <c r="DS514" s="1"/>
  <c r="DI514"/>
  <c r="DJ514"/>
  <c r="DK514"/>
  <c r="DL514"/>
  <c r="DM514"/>
  <c r="DN514"/>
  <c r="DO514"/>
  <c r="DP514"/>
  <c r="DQ514"/>
  <c r="DR514"/>
  <c r="DT514"/>
  <c r="EB514"/>
  <c r="DE515"/>
  <c r="DF515"/>
  <c r="DG515"/>
  <c r="DH515"/>
  <c r="DS515" s="1"/>
  <c r="DI515"/>
  <c r="DJ515"/>
  <c r="DK515"/>
  <c r="DL515"/>
  <c r="DM515"/>
  <c r="DN515"/>
  <c r="DO515"/>
  <c r="DP515"/>
  <c r="DQ515"/>
  <c r="DR515"/>
  <c r="DT515"/>
  <c r="DE516"/>
  <c r="DF516"/>
  <c r="DG516"/>
  <c r="DH516"/>
  <c r="DS516" s="1"/>
  <c r="DI516"/>
  <c r="DJ516"/>
  <c r="DK516"/>
  <c r="DL516"/>
  <c r="DM516"/>
  <c r="DN516"/>
  <c r="DO516"/>
  <c r="DP516"/>
  <c r="DQ516"/>
  <c r="DR516"/>
  <c r="DT516"/>
  <c r="EB516"/>
  <c r="DE517"/>
  <c r="DF517"/>
  <c r="DG517"/>
  <c r="DH517"/>
  <c r="DS517" s="1"/>
  <c r="DI517"/>
  <c r="DJ517"/>
  <c r="DK517"/>
  <c r="DL517"/>
  <c r="DM517"/>
  <c r="DN517"/>
  <c r="DO517"/>
  <c r="DP517"/>
  <c r="DQ517"/>
  <c r="DR517"/>
  <c r="DT517"/>
  <c r="EB517"/>
  <c r="DE518"/>
  <c r="DF518"/>
  <c r="DG518"/>
  <c r="DH518"/>
  <c r="DS518" s="1"/>
  <c r="DI518"/>
  <c r="DJ518"/>
  <c r="DK518"/>
  <c r="DL518"/>
  <c r="DM518"/>
  <c r="DN518"/>
  <c r="DO518"/>
  <c r="DP518"/>
  <c r="DQ518"/>
  <c r="DR518"/>
  <c r="DT518"/>
  <c r="EB518"/>
  <c r="DE519"/>
  <c r="DF519"/>
  <c r="DG519"/>
  <c r="DH519"/>
  <c r="DS519" s="1"/>
  <c r="DI519"/>
  <c r="DJ519"/>
  <c r="DK519"/>
  <c r="DL519"/>
  <c r="DM519"/>
  <c r="DN519"/>
  <c r="DO519"/>
  <c r="DP519"/>
  <c r="DQ519"/>
  <c r="DR519"/>
  <c r="DT519"/>
  <c r="DE520"/>
  <c r="DF520"/>
  <c r="DG520"/>
  <c r="DH520"/>
  <c r="DS520" s="1"/>
  <c r="DI520"/>
  <c r="DJ520"/>
  <c r="DK520"/>
  <c r="DL520"/>
  <c r="DM520"/>
  <c r="DN520"/>
  <c r="DO520"/>
  <c r="DP520"/>
  <c r="DQ520"/>
  <c r="DR520"/>
  <c r="DT520"/>
  <c r="EB520"/>
  <c r="DE521"/>
  <c r="DF521"/>
  <c r="DG521"/>
  <c r="DH521"/>
  <c r="DS521" s="1"/>
  <c r="DI521"/>
  <c r="DJ521"/>
  <c r="DK521"/>
  <c r="DL521"/>
  <c r="DM521"/>
  <c r="DN521"/>
  <c r="DO521"/>
  <c r="DP521"/>
  <c r="DQ521"/>
  <c r="DR521"/>
  <c r="DT521"/>
  <c r="EB521"/>
  <c r="DE522"/>
  <c r="DF522"/>
  <c r="DG522"/>
  <c r="DH522"/>
  <c r="DS522" s="1"/>
  <c r="DI522"/>
  <c r="DJ522"/>
  <c r="DK522"/>
  <c r="DL522"/>
  <c r="DM522"/>
  <c r="DN522"/>
  <c r="DO522"/>
  <c r="DP522"/>
  <c r="DQ522"/>
  <c r="DR522"/>
  <c r="DT522"/>
  <c r="EB522"/>
  <c r="DE523"/>
  <c r="DF523"/>
  <c r="DG523"/>
  <c r="DH523"/>
  <c r="DS523" s="1"/>
  <c r="DI523"/>
  <c r="DJ523"/>
  <c r="DK523"/>
  <c r="DL523"/>
  <c r="DM523"/>
  <c r="DN523"/>
  <c r="DO523"/>
  <c r="DP523"/>
  <c r="DQ523"/>
  <c r="DR523"/>
  <c r="DT523"/>
  <c r="DE524"/>
  <c r="DF524"/>
  <c r="DG524"/>
  <c r="DH524"/>
  <c r="DS524" s="1"/>
  <c r="DI524"/>
  <c r="DJ524"/>
  <c r="DK524"/>
  <c r="DL524"/>
  <c r="DM524"/>
  <c r="DN524"/>
  <c r="DO524"/>
  <c r="DP524"/>
  <c r="DQ524"/>
  <c r="DR524"/>
  <c r="DT524"/>
  <c r="EB524"/>
  <c r="DE525"/>
  <c r="DF525"/>
  <c r="DG525"/>
  <c r="DH525"/>
  <c r="DS525" s="1"/>
  <c r="DI525"/>
  <c r="DJ525"/>
  <c r="DK525"/>
  <c r="DL525"/>
  <c r="DM525"/>
  <c r="DN525"/>
  <c r="DO525"/>
  <c r="DP525"/>
  <c r="DQ525"/>
  <c r="DR525"/>
  <c r="DT525"/>
  <c r="EB525"/>
  <c r="DE526"/>
  <c r="DF526"/>
  <c r="DG526"/>
  <c r="DH526"/>
  <c r="DS526" s="1"/>
  <c r="DI526"/>
  <c r="DJ526"/>
  <c r="DK526"/>
  <c r="DL526"/>
  <c r="DM526"/>
  <c r="DN526"/>
  <c r="DO526"/>
  <c r="DP526"/>
  <c r="DQ526"/>
  <c r="DR526"/>
  <c r="DT526"/>
  <c r="EB526"/>
  <c r="DE527"/>
  <c r="DF527"/>
  <c r="DG527"/>
  <c r="DH527"/>
  <c r="DS527" s="1"/>
  <c r="DI527"/>
  <c r="DJ527"/>
  <c r="DK527"/>
  <c r="DL527"/>
  <c r="DM527"/>
  <c r="DN527"/>
  <c r="DO527"/>
  <c r="DP527"/>
  <c r="DQ527"/>
  <c r="DR527"/>
  <c r="DT527"/>
  <c r="DE528"/>
  <c r="DF528"/>
  <c r="DG528"/>
  <c r="DH528"/>
  <c r="DS528" s="1"/>
  <c r="DI528"/>
  <c r="DJ528"/>
  <c r="DK528"/>
  <c r="DL528"/>
  <c r="DM528"/>
  <c r="DN528"/>
  <c r="DO528"/>
  <c r="DP528"/>
  <c r="DQ528"/>
  <c r="DR528"/>
  <c r="DT528"/>
  <c r="EB528"/>
  <c r="DE529"/>
  <c r="DF529"/>
  <c r="DG529"/>
  <c r="DH529"/>
  <c r="DS529" s="1"/>
  <c r="DI529"/>
  <c r="DJ529"/>
  <c r="DK529"/>
  <c r="DL529"/>
  <c r="DM529"/>
  <c r="DN529"/>
  <c r="DO529"/>
  <c r="DP529"/>
  <c r="DQ529"/>
  <c r="DR529"/>
  <c r="DT529"/>
  <c r="EB529"/>
  <c r="DE530"/>
  <c r="DF530"/>
  <c r="DG530"/>
  <c r="DH530"/>
  <c r="DS530" s="1"/>
  <c r="DI530"/>
  <c r="DJ530"/>
  <c r="DK530"/>
  <c r="DL530"/>
  <c r="DM530"/>
  <c r="DN530"/>
  <c r="DO530"/>
  <c r="DP530"/>
  <c r="DQ530"/>
  <c r="DR530"/>
  <c r="DT530"/>
  <c r="EB530"/>
  <c r="DE531"/>
  <c r="DF531"/>
  <c r="DG531"/>
  <c r="DH531"/>
  <c r="DS531" s="1"/>
  <c r="DI531"/>
  <c r="DJ531"/>
  <c r="DK531"/>
  <c r="DL531"/>
  <c r="DM531"/>
  <c r="DN531"/>
  <c r="DO531"/>
  <c r="DP531"/>
  <c r="DQ531"/>
  <c r="DR531"/>
  <c r="DT531"/>
  <c r="DE532"/>
  <c r="DF532"/>
  <c r="DG532"/>
  <c r="DH532"/>
  <c r="DS532" s="1"/>
  <c r="DI532"/>
  <c r="DJ532"/>
  <c r="DK532"/>
  <c r="DL532"/>
  <c r="DM532"/>
  <c r="DN532"/>
  <c r="DO532"/>
  <c r="DP532"/>
  <c r="DQ532"/>
  <c r="DR532"/>
  <c r="DT532"/>
  <c r="EB532"/>
  <c r="DE533"/>
  <c r="DF533"/>
  <c r="DG533"/>
  <c r="DH533"/>
  <c r="DS533" s="1"/>
  <c r="DI533"/>
  <c r="DJ533"/>
  <c r="DK533"/>
  <c r="DL533"/>
  <c r="DM533"/>
  <c r="DN533"/>
  <c r="DO533"/>
  <c r="DP533"/>
  <c r="DQ533"/>
  <c r="DR533"/>
  <c r="DT533"/>
  <c r="EB533"/>
  <c r="DE534"/>
  <c r="DF534"/>
  <c r="DG534"/>
  <c r="DH534"/>
  <c r="DS534" s="1"/>
  <c r="DI534"/>
  <c r="DJ534"/>
  <c r="DK534"/>
  <c r="DL534"/>
  <c r="DM534"/>
  <c r="DN534"/>
  <c r="DO534"/>
  <c r="DP534"/>
  <c r="DQ534"/>
  <c r="DR534"/>
  <c r="DT534"/>
  <c r="EB534"/>
  <c r="DE535"/>
  <c r="DF535"/>
  <c r="DG535"/>
  <c r="DH535"/>
  <c r="DS535" s="1"/>
  <c r="DI535"/>
  <c r="DJ535"/>
  <c r="DK535"/>
  <c r="DL535"/>
  <c r="DM535"/>
  <c r="DN535"/>
  <c r="DO535"/>
  <c r="DP535"/>
  <c r="DQ535"/>
  <c r="DR535"/>
  <c r="DT535"/>
  <c r="DE536"/>
  <c r="DF536"/>
  <c r="DG536"/>
  <c r="DH536"/>
  <c r="DS536" s="1"/>
  <c r="DI536"/>
  <c r="DJ536"/>
  <c r="DK536"/>
  <c r="DL536"/>
  <c r="DM536"/>
  <c r="DN536"/>
  <c r="DO536"/>
  <c r="DP536"/>
  <c r="DQ536"/>
  <c r="DR536"/>
  <c r="DT536"/>
  <c r="EB536"/>
  <c r="DE537"/>
  <c r="DF537"/>
  <c r="DG537"/>
  <c r="DH537"/>
  <c r="DS537" s="1"/>
  <c r="DI537"/>
  <c r="DJ537"/>
  <c r="DK537"/>
  <c r="DL537"/>
  <c r="DM537"/>
  <c r="DN537"/>
  <c r="DO537"/>
  <c r="DP537"/>
  <c r="DQ537"/>
  <c r="DR537"/>
  <c r="DT537"/>
  <c r="EB537"/>
  <c r="DE538"/>
  <c r="DF538"/>
  <c r="DG538"/>
  <c r="DH538"/>
  <c r="DS538" s="1"/>
  <c r="DI538"/>
  <c r="DJ538"/>
  <c r="DK538"/>
  <c r="DL538"/>
  <c r="DM538"/>
  <c r="DN538"/>
  <c r="DO538"/>
  <c r="DP538"/>
  <c r="DQ538"/>
  <c r="DR538"/>
  <c r="DT538"/>
  <c r="EB538"/>
  <c r="DE539"/>
  <c r="DF539"/>
  <c r="DG539"/>
  <c r="DH539"/>
  <c r="DS539" s="1"/>
  <c r="DI539"/>
  <c r="DJ539"/>
  <c r="DK539"/>
  <c r="DL539"/>
  <c r="DM539"/>
  <c r="DN539"/>
  <c r="DO539"/>
  <c r="DP539"/>
  <c r="DQ539"/>
  <c r="DR539"/>
  <c r="DT539"/>
  <c r="DE540"/>
  <c r="DF540"/>
  <c r="DG540"/>
  <c r="DH540"/>
  <c r="DS540" s="1"/>
  <c r="DI540"/>
  <c r="DJ540"/>
  <c r="DK540"/>
  <c r="DL540"/>
  <c r="DM540"/>
  <c r="DN540"/>
  <c r="DO540"/>
  <c r="DP540"/>
  <c r="DQ540"/>
  <c r="DR540"/>
  <c r="DT540"/>
  <c r="EB540"/>
  <c r="DE541"/>
  <c r="DF541"/>
  <c r="DG541"/>
  <c r="DH541"/>
  <c r="DS541" s="1"/>
  <c r="DI541"/>
  <c r="DJ541"/>
  <c r="DK541"/>
  <c r="DL541"/>
  <c r="DM541"/>
  <c r="DN541"/>
  <c r="DO541"/>
  <c r="DP541"/>
  <c r="DQ541"/>
  <c r="DR541"/>
  <c r="DT541"/>
  <c r="EB541"/>
  <c r="DE542"/>
  <c r="DF542"/>
  <c r="DG542"/>
  <c r="DH542"/>
  <c r="DS542" s="1"/>
  <c r="DI542"/>
  <c r="DJ542"/>
  <c r="DK542"/>
  <c r="DL542"/>
  <c r="DM542"/>
  <c r="DN542"/>
  <c r="DO542"/>
  <c r="DP542"/>
  <c r="DQ542"/>
  <c r="DR542"/>
  <c r="DT542"/>
  <c r="EB542"/>
  <c r="DE543"/>
  <c r="DF543"/>
  <c r="DG543"/>
  <c r="DH543"/>
  <c r="DS543" s="1"/>
  <c r="DI543"/>
  <c r="DJ543"/>
  <c r="DK543"/>
  <c r="DL543"/>
  <c r="DM543"/>
  <c r="DN543"/>
  <c r="DO543"/>
  <c r="DP543"/>
  <c r="DQ543"/>
  <c r="DR543"/>
  <c r="DT543"/>
  <c r="DE544"/>
  <c r="DF544"/>
  <c r="DG544"/>
  <c r="DH544"/>
  <c r="DS544" s="1"/>
  <c r="DI544"/>
  <c r="DJ544"/>
  <c r="DK544"/>
  <c r="DL544"/>
  <c r="DM544"/>
  <c r="DN544"/>
  <c r="DO544"/>
  <c r="DP544"/>
  <c r="DQ544"/>
  <c r="DR544"/>
  <c r="DT544"/>
  <c r="EB544"/>
  <c r="DE545"/>
  <c r="DF545"/>
  <c r="DG545"/>
  <c r="DH545"/>
  <c r="DS545" s="1"/>
  <c r="DI545"/>
  <c r="DJ545"/>
  <c r="DK545"/>
  <c r="DL545"/>
  <c r="DM545"/>
  <c r="DN545"/>
  <c r="DO545"/>
  <c r="DP545"/>
  <c r="DQ545"/>
  <c r="DR545"/>
  <c r="DT545"/>
  <c r="EB545"/>
  <c r="DE546"/>
  <c r="DF546"/>
  <c r="DG546"/>
  <c r="DH546"/>
  <c r="DS546" s="1"/>
  <c r="DI546"/>
  <c r="DJ546"/>
  <c r="DK546"/>
  <c r="DL546"/>
  <c r="DM546"/>
  <c r="DN546"/>
  <c r="DO546"/>
  <c r="DP546"/>
  <c r="DQ546"/>
  <c r="DR546"/>
  <c r="DT546"/>
  <c r="EB546"/>
  <c r="DE547"/>
  <c r="DF547"/>
  <c r="DG547"/>
  <c r="DH547"/>
  <c r="DS547" s="1"/>
  <c r="DI547"/>
  <c r="DJ547"/>
  <c r="DK547"/>
  <c r="DL547"/>
  <c r="DM547"/>
  <c r="DN547"/>
  <c r="DO547"/>
  <c r="DP547"/>
  <c r="DQ547"/>
  <c r="DR547"/>
  <c r="DT547"/>
  <c r="DE548"/>
  <c r="DF548"/>
  <c r="DG548"/>
  <c r="DH548"/>
  <c r="DS548" s="1"/>
  <c r="DI548"/>
  <c r="DJ548"/>
  <c r="DK548"/>
  <c r="DL548"/>
  <c r="DM548"/>
  <c r="DN548"/>
  <c r="DO548"/>
  <c r="DP548"/>
  <c r="DQ548"/>
  <c r="DR548"/>
  <c r="DT548"/>
  <c r="EB548"/>
  <c r="DE549"/>
  <c r="DF549"/>
  <c r="DG549"/>
  <c r="DH549"/>
  <c r="DS549" s="1"/>
  <c r="DI549"/>
  <c r="DJ549"/>
  <c r="DK549"/>
  <c r="DL549"/>
  <c r="DM549"/>
  <c r="DN549"/>
  <c r="DO549"/>
  <c r="DP549"/>
  <c r="DQ549"/>
  <c r="DR549"/>
  <c r="DT549"/>
  <c r="EB549"/>
  <c r="DE550"/>
  <c r="DF550"/>
  <c r="DG550"/>
  <c r="DH550"/>
  <c r="DS550" s="1"/>
  <c r="DI550"/>
  <c r="DJ550"/>
  <c r="DK550"/>
  <c r="DL550"/>
  <c r="DM550"/>
  <c r="DN550"/>
  <c r="DO550"/>
  <c r="DP550"/>
  <c r="DQ550"/>
  <c r="DR550"/>
  <c r="DT550"/>
  <c r="EB550"/>
  <c r="DE551"/>
  <c r="DF551"/>
  <c r="DG551"/>
  <c r="DH551"/>
  <c r="DS551" s="1"/>
  <c r="DI551"/>
  <c r="DJ551"/>
  <c r="DK551"/>
  <c r="DL551"/>
  <c r="DM551"/>
  <c r="DN551"/>
  <c r="DO551"/>
  <c r="DP551"/>
  <c r="DQ551"/>
  <c r="DR551"/>
  <c r="DT551"/>
  <c r="DE552"/>
  <c r="DF552"/>
  <c r="DG552"/>
  <c r="DH552"/>
  <c r="DS552" s="1"/>
  <c r="DI552"/>
  <c r="DJ552"/>
  <c r="DK552"/>
  <c r="DL552"/>
  <c r="DM552"/>
  <c r="DN552"/>
  <c r="DO552"/>
  <c r="DP552"/>
  <c r="DQ552"/>
  <c r="DR552"/>
  <c r="DT552"/>
  <c r="EB552"/>
  <c r="DE553"/>
  <c r="DF553"/>
  <c r="DG553"/>
  <c r="DH553"/>
  <c r="DS553" s="1"/>
  <c r="DI553"/>
  <c r="DJ553"/>
  <c r="DK553"/>
  <c r="DL553"/>
  <c r="DM553"/>
  <c r="DN553"/>
  <c r="DO553"/>
  <c r="DP553"/>
  <c r="DQ553"/>
  <c r="DR553"/>
  <c r="DT553"/>
  <c r="EB553"/>
  <c r="DE554"/>
  <c r="DF554"/>
  <c r="DG554"/>
  <c r="DH554"/>
  <c r="DS554" s="1"/>
  <c r="DI554"/>
  <c r="DJ554"/>
  <c r="DK554"/>
  <c r="DL554"/>
  <c r="DM554"/>
  <c r="DN554"/>
  <c r="DO554"/>
  <c r="DP554"/>
  <c r="DQ554"/>
  <c r="DR554"/>
  <c r="DT554"/>
  <c r="EB554"/>
  <c r="DE555"/>
  <c r="DF555"/>
  <c r="DG555"/>
  <c r="DH555"/>
  <c r="DS555" s="1"/>
  <c r="DI555"/>
  <c r="DJ555"/>
  <c r="DK555"/>
  <c r="DL555"/>
  <c r="DM555"/>
  <c r="DN555"/>
  <c r="DO555"/>
  <c r="DP555"/>
  <c r="DQ555"/>
  <c r="DR555"/>
  <c r="DT555"/>
  <c r="DE556"/>
  <c r="DF556"/>
  <c r="DG556"/>
  <c r="DH556"/>
  <c r="DS556" s="1"/>
  <c r="DI556"/>
  <c r="DJ556"/>
  <c r="DK556"/>
  <c r="DL556"/>
  <c r="DM556"/>
  <c r="DN556"/>
  <c r="DO556"/>
  <c r="DP556"/>
  <c r="DQ556"/>
  <c r="DR556"/>
  <c r="DT556"/>
  <c r="EB556"/>
  <c r="DE557"/>
  <c r="DF557"/>
  <c r="DG557"/>
  <c r="DH557"/>
  <c r="DS557" s="1"/>
  <c r="DI557"/>
  <c r="DJ557"/>
  <c r="DK557"/>
  <c r="DL557"/>
  <c r="DM557"/>
  <c r="DN557"/>
  <c r="DO557"/>
  <c r="DP557"/>
  <c r="DQ557"/>
  <c r="DR557"/>
  <c r="DT557"/>
  <c r="EB557"/>
  <c r="DE558"/>
  <c r="DF558"/>
  <c r="DG558"/>
  <c r="DH558"/>
  <c r="DS558" s="1"/>
  <c r="DI558"/>
  <c r="DJ558"/>
  <c r="DK558"/>
  <c r="DL558"/>
  <c r="DM558"/>
  <c r="DN558"/>
  <c r="DO558"/>
  <c r="DP558"/>
  <c r="DQ558"/>
  <c r="DR558"/>
  <c r="DT558"/>
  <c r="EB558"/>
  <c r="DE559"/>
  <c r="DF559"/>
  <c r="DG559"/>
  <c r="DH559"/>
  <c r="DS559" s="1"/>
  <c r="DI559"/>
  <c r="DJ559"/>
  <c r="DK559"/>
  <c r="DL559"/>
  <c r="DM559"/>
  <c r="DN559"/>
  <c r="DO559"/>
  <c r="DP559"/>
  <c r="DQ559"/>
  <c r="DR559"/>
  <c r="DT559"/>
  <c r="DE560"/>
  <c r="DF560"/>
  <c r="DG560"/>
  <c r="DH560"/>
  <c r="DS560" s="1"/>
  <c r="DI560"/>
  <c r="DJ560"/>
  <c r="DK560"/>
  <c r="DL560"/>
  <c r="DM560"/>
  <c r="DN560"/>
  <c r="DO560"/>
  <c r="DP560"/>
  <c r="DQ560"/>
  <c r="DR560"/>
  <c r="DT560"/>
  <c r="EB560"/>
  <c r="DE561"/>
  <c r="DF561"/>
  <c r="DG561"/>
  <c r="DH561"/>
  <c r="DS561" s="1"/>
  <c r="DI561"/>
  <c r="DJ561"/>
  <c r="DK561"/>
  <c r="DL561"/>
  <c r="DM561"/>
  <c r="DN561"/>
  <c r="DO561"/>
  <c r="DP561"/>
  <c r="DQ561"/>
  <c r="DR561"/>
  <c r="DT561"/>
  <c r="EB561"/>
  <c r="DE562"/>
  <c r="DF562"/>
  <c r="DG562"/>
  <c r="DH562"/>
  <c r="DS562" s="1"/>
  <c r="DI562"/>
  <c r="DJ562"/>
  <c r="DK562"/>
  <c r="DL562"/>
  <c r="DM562"/>
  <c r="DN562"/>
  <c r="DO562"/>
  <c r="DP562"/>
  <c r="DQ562"/>
  <c r="DR562"/>
  <c r="DT562"/>
  <c r="EB562"/>
  <c r="DE563"/>
  <c r="DF563"/>
  <c r="DG563"/>
  <c r="DH563"/>
  <c r="DS563" s="1"/>
  <c r="DI563"/>
  <c r="DJ563"/>
  <c r="DK563"/>
  <c r="DL563"/>
  <c r="DM563"/>
  <c r="DN563"/>
  <c r="DO563"/>
  <c r="DP563"/>
  <c r="DQ563"/>
  <c r="DR563"/>
  <c r="DT563"/>
  <c r="DE564"/>
  <c r="DF564"/>
  <c r="DG564"/>
  <c r="DH564"/>
  <c r="DS564" s="1"/>
  <c r="DI564"/>
  <c r="DJ564"/>
  <c r="DK564"/>
  <c r="DL564"/>
  <c r="DM564"/>
  <c r="DN564"/>
  <c r="DO564"/>
  <c r="DP564"/>
  <c r="DQ564"/>
  <c r="DR564"/>
  <c r="DT564"/>
  <c r="EB564"/>
  <c r="DE565"/>
  <c r="DF565"/>
  <c r="DG565"/>
  <c r="DH565"/>
  <c r="DS565" s="1"/>
  <c r="DI565"/>
  <c r="DJ565"/>
  <c r="DK565"/>
  <c r="DL565"/>
  <c r="DM565"/>
  <c r="DN565"/>
  <c r="DO565"/>
  <c r="DP565"/>
  <c r="DQ565"/>
  <c r="DR565"/>
  <c r="DT565"/>
  <c r="EB565"/>
  <c r="DE566"/>
  <c r="DF566"/>
  <c r="DG566"/>
  <c r="DH566"/>
  <c r="DS566" s="1"/>
  <c r="DI566"/>
  <c r="DJ566"/>
  <c r="DK566"/>
  <c r="DL566"/>
  <c r="DM566"/>
  <c r="DN566"/>
  <c r="DO566"/>
  <c r="DP566"/>
  <c r="DQ566"/>
  <c r="DR566"/>
  <c r="DT566"/>
  <c r="EB566"/>
  <c r="DE567"/>
  <c r="DF567"/>
  <c r="DG567"/>
  <c r="DH567"/>
  <c r="DS567" s="1"/>
  <c r="DI567"/>
  <c r="DJ567"/>
  <c r="DK567"/>
  <c r="DL567"/>
  <c r="DM567"/>
  <c r="DN567"/>
  <c r="DO567"/>
  <c r="DP567"/>
  <c r="DQ567"/>
  <c r="DR567"/>
  <c r="DT567"/>
  <c r="DE568"/>
  <c r="DF568"/>
  <c r="DG568"/>
  <c r="DH568"/>
  <c r="DS568" s="1"/>
  <c r="DI568"/>
  <c r="DJ568"/>
  <c r="DK568"/>
  <c r="DL568"/>
  <c r="DM568"/>
  <c r="DN568"/>
  <c r="DO568"/>
  <c r="DP568"/>
  <c r="DQ568"/>
  <c r="DR568"/>
  <c r="DT568"/>
  <c r="EB568"/>
  <c r="DE569"/>
  <c r="DF569"/>
  <c r="DG569"/>
  <c r="DH569"/>
  <c r="DS569" s="1"/>
  <c r="DI569"/>
  <c r="DJ569"/>
  <c r="DK569"/>
  <c r="DL569"/>
  <c r="DM569"/>
  <c r="DN569"/>
  <c r="DO569"/>
  <c r="DP569"/>
  <c r="DQ569"/>
  <c r="DR569"/>
  <c r="DT569"/>
  <c r="EB569"/>
  <c r="DE570"/>
  <c r="DF570"/>
  <c r="DG570"/>
  <c r="DH570"/>
  <c r="DS570" s="1"/>
  <c r="DI570"/>
  <c r="DJ570"/>
  <c r="DK570"/>
  <c r="DL570"/>
  <c r="DM570"/>
  <c r="DN570"/>
  <c r="DO570"/>
  <c r="DP570"/>
  <c r="DQ570"/>
  <c r="DR570"/>
  <c r="DT570"/>
  <c r="EB570"/>
  <c r="DE571"/>
  <c r="DF571"/>
  <c r="DG571"/>
  <c r="DH571"/>
  <c r="DS571" s="1"/>
  <c r="DI571"/>
  <c r="DJ571"/>
  <c r="DK571"/>
  <c r="DL571"/>
  <c r="DM571"/>
  <c r="DN571"/>
  <c r="DO571"/>
  <c r="DP571"/>
  <c r="DQ571"/>
  <c r="DR571"/>
  <c r="DT571"/>
  <c r="DE572"/>
  <c r="DF572"/>
  <c r="DG572"/>
  <c r="DH572"/>
  <c r="DS572" s="1"/>
  <c r="DI572"/>
  <c r="DJ572"/>
  <c r="DK572"/>
  <c r="DL572"/>
  <c r="DM572"/>
  <c r="DN572"/>
  <c r="DO572"/>
  <c r="DP572"/>
  <c r="DQ572"/>
  <c r="DR572"/>
  <c r="DT572"/>
  <c r="EB572"/>
  <c r="DE573"/>
  <c r="DF573"/>
  <c r="DG573"/>
  <c r="DH573"/>
  <c r="DS573" s="1"/>
  <c r="DI573"/>
  <c r="DJ573"/>
  <c r="DK573"/>
  <c r="DL573"/>
  <c r="DM573"/>
  <c r="DN573"/>
  <c r="DO573"/>
  <c r="DP573"/>
  <c r="DQ573"/>
  <c r="DR573"/>
  <c r="DT573"/>
  <c r="EB573"/>
  <c r="DE574"/>
  <c r="DF574"/>
  <c r="DG574"/>
  <c r="DH574"/>
  <c r="DS574" s="1"/>
  <c r="DI574"/>
  <c r="DJ574"/>
  <c r="DK574"/>
  <c r="DL574"/>
  <c r="DM574"/>
  <c r="DN574"/>
  <c r="DO574"/>
  <c r="DP574"/>
  <c r="DQ574"/>
  <c r="DR574"/>
  <c r="DT574"/>
  <c r="EB574"/>
  <c r="DE575"/>
  <c r="DF575"/>
  <c r="DG575"/>
  <c r="DH575"/>
  <c r="DS575" s="1"/>
  <c r="DI575"/>
  <c r="DJ575"/>
  <c r="DK575"/>
  <c r="DL575"/>
  <c r="DM575"/>
  <c r="DN575"/>
  <c r="DO575"/>
  <c r="DP575"/>
  <c r="DQ575"/>
  <c r="DR575"/>
  <c r="DT575"/>
  <c r="DE576"/>
  <c r="DF576"/>
  <c r="DG576"/>
  <c r="DH576"/>
  <c r="DS576" s="1"/>
  <c r="DI576"/>
  <c r="DJ576"/>
  <c r="DK576"/>
  <c r="DL576"/>
  <c r="DM576"/>
  <c r="DN576"/>
  <c r="DO576"/>
  <c r="DP576"/>
  <c r="DQ576"/>
  <c r="DR576"/>
  <c r="DT576"/>
  <c r="EB576"/>
  <c r="DE577"/>
  <c r="DF577"/>
  <c r="DG577"/>
  <c r="DH577"/>
  <c r="DS577" s="1"/>
  <c r="DI577"/>
  <c r="DJ577"/>
  <c r="DK577"/>
  <c r="DL577"/>
  <c r="DM577"/>
  <c r="DN577"/>
  <c r="DO577"/>
  <c r="DP577"/>
  <c r="DQ577"/>
  <c r="DR577"/>
  <c r="DT577"/>
  <c r="EB577"/>
  <c r="DE578"/>
  <c r="DF578"/>
  <c r="DG578"/>
  <c r="DH578"/>
  <c r="DS578" s="1"/>
  <c r="DI578"/>
  <c r="DJ578"/>
  <c r="DK578"/>
  <c r="DL578"/>
  <c r="DM578"/>
  <c r="DN578"/>
  <c r="DO578"/>
  <c r="DP578"/>
  <c r="DQ578"/>
  <c r="DR578"/>
  <c r="DT578"/>
  <c r="EB578"/>
  <c r="DE579"/>
  <c r="DF579"/>
  <c r="DG579"/>
  <c r="DH579"/>
  <c r="DS579" s="1"/>
  <c r="DI579"/>
  <c r="DJ579"/>
  <c r="DK579"/>
  <c r="DL579"/>
  <c r="DM579"/>
  <c r="DN579"/>
  <c r="DO579"/>
  <c r="DP579"/>
  <c r="DQ579"/>
  <c r="DR579"/>
  <c r="DT579"/>
  <c r="DE580"/>
  <c r="DF580"/>
  <c r="DG580"/>
  <c r="DH580"/>
  <c r="DS580" s="1"/>
  <c r="DI580"/>
  <c r="DJ580"/>
  <c r="DK580"/>
  <c r="DL580"/>
  <c r="DM580"/>
  <c r="DN580"/>
  <c r="DO580"/>
  <c r="DP580"/>
  <c r="DQ580"/>
  <c r="DR580"/>
  <c r="DT580"/>
  <c r="EB580"/>
  <c r="DE581"/>
  <c r="DF581"/>
  <c r="DG581"/>
  <c r="DH581"/>
  <c r="DS581" s="1"/>
  <c r="DI581"/>
  <c r="DJ581"/>
  <c r="DK581"/>
  <c r="DL581"/>
  <c r="DM581"/>
  <c r="DN581"/>
  <c r="DO581"/>
  <c r="DP581"/>
  <c r="DQ581"/>
  <c r="DR581"/>
  <c r="DT581"/>
  <c r="EB581"/>
  <c r="DE582"/>
  <c r="DF582"/>
  <c r="DG582"/>
  <c r="DH582"/>
  <c r="DS582" s="1"/>
  <c r="DI582"/>
  <c r="DJ582"/>
  <c r="DK582"/>
  <c r="DL582"/>
  <c r="DM582"/>
  <c r="DN582"/>
  <c r="DO582"/>
  <c r="DP582"/>
  <c r="DQ582"/>
  <c r="DR582"/>
  <c r="DT582"/>
  <c r="EB582"/>
  <c r="DE583"/>
  <c r="DF583"/>
  <c r="DG583"/>
  <c r="DH583"/>
  <c r="DS583" s="1"/>
  <c r="DI583"/>
  <c r="DJ583"/>
  <c r="DK583"/>
  <c r="DL583"/>
  <c r="DM583"/>
  <c r="DN583"/>
  <c r="DO583"/>
  <c r="DP583"/>
  <c r="DQ583"/>
  <c r="DR583"/>
  <c r="DT583"/>
  <c r="DE584"/>
  <c r="DF584"/>
  <c r="DG584"/>
  <c r="DH584"/>
  <c r="DS584" s="1"/>
  <c r="DI584"/>
  <c r="DJ584"/>
  <c r="DK584"/>
  <c r="DL584"/>
  <c r="DM584"/>
  <c r="DN584"/>
  <c r="DO584"/>
  <c r="DP584"/>
  <c r="DQ584"/>
  <c r="DR584"/>
  <c r="DT584"/>
  <c r="EB584"/>
  <c r="DE585"/>
  <c r="DF585"/>
  <c r="DG585"/>
  <c r="DH585"/>
  <c r="DS585" s="1"/>
  <c r="DI585"/>
  <c r="DJ585"/>
  <c r="DK585"/>
  <c r="DL585"/>
  <c r="DM585"/>
  <c r="DN585"/>
  <c r="DO585"/>
  <c r="DP585"/>
  <c r="DQ585"/>
  <c r="DR585"/>
  <c r="DT585"/>
  <c r="EB585"/>
  <c r="DE586"/>
  <c r="DF586"/>
  <c r="DG586"/>
  <c r="DH586"/>
  <c r="DS586" s="1"/>
  <c r="DI586"/>
  <c r="DJ586"/>
  <c r="DK586"/>
  <c r="DL586"/>
  <c r="DM586"/>
  <c r="DN586"/>
  <c r="DO586"/>
  <c r="DP586"/>
  <c r="DQ586"/>
  <c r="DR586"/>
  <c r="DT586"/>
  <c r="EB586"/>
  <c r="DE587"/>
  <c r="DF587"/>
  <c r="DG587"/>
  <c r="DH587"/>
  <c r="DS587" s="1"/>
  <c r="DI587"/>
  <c r="DJ587"/>
  <c r="DK587"/>
  <c r="DL587"/>
  <c r="DM587"/>
  <c r="DN587"/>
  <c r="DO587"/>
  <c r="DP587"/>
  <c r="DQ587"/>
  <c r="DR587"/>
  <c r="DT587"/>
  <c r="DE588"/>
  <c r="DF588"/>
  <c r="DG588"/>
  <c r="DH588"/>
  <c r="DS588" s="1"/>
  <c r="DI588"/>
  <c r="DJ588"/>
  <c r="DK588"/>
  <c r="DL588"/>
  <c r="DM588"/>
  <c r="DN588"/>
  <c r="DO588"/>
  <c r="DP588"/>
  <c r="DQ588"/>
  <c r="DR588"/>
  <c r="DT588"/>
  <c r="EB588"/>
  <c r="DE589"/>
  <c r="DF589"/>
  <c r="DG589"/>
  <c r="DH589"/>
  <c r="DS589" s="1"/>
  <c r="DI589"/>
  <c r="DJ589"/>
  <c r="DK589"/>
  <c r="DL589"/>
  <c r="DM589"/>
  <c r="DN589"/>
  <c r="DO589"/>
  <c r="DP589"/>
  <c r="DQ589"/>
  <c r="DR589"/>
  <c r="DT589"/>
  <c r="EB589"/>
  <c r="DE590"/>
  <c r="DF590"/>
  <c r="DG590"/>
  <c r="DH590"/>
  <c r="DS590" s="1"/>
  <c r="DI590"/>
  <c r="DJ590"/>
  <c r="DK590"/>
  <c r="DL590"/>
  <c r="DM590"/>
  <c r="DN590"/>
  <c r="DO590"/>
  <c r="DP590"/>
  <c r="DQ590"/>
  <c r="DR590"/>
  <c r="DT590"/>
  <c r="EB590"/>
  <c r="DE591"/>
  <c r="DF591"/>
  <c r="DG591"/>
  <c r="DH591"/>
  <c r="DS591" s="1"/>
  <c r="DI591"/>
  <c r="DJ591"/>
  <c r="DK591"/>
  <c r="DL591"/>
  <c r="DM591"/>
  <c r="DN591"/>
  <c r="DO591"/>
  <c r="DP591"/>
  <c r="DQ591"/>
  <c r="DR591"/>
  <c r="DT591"/>
  <c r="DE592"/>
  <c r="DF592"/>
  <c r="DG592"/>
  <c r="DH592"/>
  <c r="DS592" s="1"/>
  <c r="DI592"/>
  <c r="DJ592"/>
  <c r="DK592"/>
  <c r="DL592"/>
  <c r="DM592"/>
  <c r="DN592"/>
  <c r="DO592"/>
  <c r="DP592"/>
  <c r="DQ592"/>
  <c r="DR592"/>
  <c r="DT592"/>
  <c r="EB592"/>
  <c r="DE593"/>
  <c r="DF593"/>
  <c r="DG593"/>
  <c r="DH593"/>
  <c r="DS593" s="1"/>
  <c r="DI593"/>
  <c r="DJ593"/>
  <c r="DK593"/>
  <c r="DL593"/>
  <c r="DM593"/>
  <c r="DN593"/>
  <c r="DO593"/>
  <c r="DP593"/>
  <c r="DQ593"/>
  <c r="DR593"/>
  <c r="DT593"/>
  <c r="EB593"/>
  <c r="DE594"/>
  <c r="DF594"/>
  <c r="DG594"/>
  <c r="DH594"/>
  <c r="DS594" s="1"/>
  <c r="DI594"/>
  <c r="DJ594"/>
  <c r="DK594"/>
  <c r="DL594"/>
  <c r="DM594"/>
  <c r="DN594"/>
  <c r="DO594"/>
  <c r="DP594"/>
  <c r="DQ594"/>
  <c r="DR594"/>
  <c r="DT594"/>
  <c r="EB594"/>
  <c r="DE595"/>
  <c r="DF595"/>
  <c r="DG595"/>
  <c r="DH595"/>
  <c r="DS595" s="1"/>
  <c r="DI595"/>
  <c r="DJ595"/>
  <c r="DK595"/>
  <c r="DL595"/>
  <c r="DM595"/>
  <c r="DN595"/>
  <c r="DO595"/>
  <c r="DP595"/>
  <c r="DQ595"/>
  <c r="DR595"/>
  <c r="DT595"/>
  <c r="DE596"/>
  <c r="DF596"/>
  <c r="DG596"/>
  <c r="DH596"/>
  <c r="DS596" s="1"/>
  <c r="DI596"/>
  <c r="DJ596"/>
  <c r="DK596"/>
  <c r="DL596"/>
  <c r="DM596"/>
  <c r="DN596"/>
  <c r="DO596"/>
  <c r="DP596"/>
  <c r="DQ596"/>
  <c r="DR596"/>
  <c r="DT596"/>
  <c r="EB596"/>
  <c r="DE597"/>
  <c r="DF597"/>
  <c r="DG597"/>
  <c r="DH597"/>
  <c r="DS597" s="1"/>
  <c r="DI597"/>
  <c r="DJ597"/>
  <c r="DK597"/>
  <c r="DL597"/>
  <c r="DM597"/>
  <c r="DN597"/>
  <c r="DO597"/>
  <c r="DP597"/>
  <c r="DQ597"/>
  <c r="DR597"/>
  <c r="DT597"/>
  <c r="EB597"/>
  <c r="DE598"/>
  <c r="DF598"/>
  <c r="DG598"/>
  <c r="DH598"/>
  <c r="DS598" s="1"/>
  <c r="DI598"/>
  <c r="DJ598"/>
  <c r="DK598"/>
  <c r="DL598"/>
  <c r="DM598"/>
  <c r="DN598"/>
  <c r="DO598"/>
  <c r="DP598"/>
  <c r="DQ598"/>
  <c r="DR598"/>
  <c r="DT598"/>
  <c r="EB598"/>
  <c r="DE599"/>
  <c r="DF599"/>
  <c r="DG599"/>
  <c r="DH599"/>
  <c r="DS599" s="1"/>
  <c r="DI599"/>
  <c r="DJ599"/>
  <c r="DK599"/>
  <c r="DL599"/>
  <c r="DM599"/>
  <c r="DN599"/>
  <c r="DO599"/>
  <c r="DP599"/>
  <c r="DQ599"/>
  <c r="DR599"/>
  <c r="DT599"/>
  <c r="DE600"/>
  <c r="DF600"/>
  <c r="DG600"/>
  <c r="DH600"/>
  <c r="DS600" s="1"/>
  <c r="DI600"/>
  <c r="DJ600"/>
  <c r="DK600"/>
  <c r="DL600"/>
  <c r="DM600"/>
  <c r="DN600"/>
  <c r="DO600"/>
  <c r="DP600"/>
  <c r="DQ600"/>
  <c r="DR600"/>
  <c r="DT600"/>
  <c r="EB600"/>
  <c r="DE601"/>
  <c r="DF601"/>
  <c r="DG601"/>
  <c r="DH601"/>
  <c r="DS601" s="1"/>
  <c r="DI601"/>
  <c r="DJ601"/>
  <c r="DK601"/>
  <c r="DL601"/>
  <c r="DM601"/>
  <c r="DN601"/>
  <c r="DO601"/>
  <c r="DP601"/>
  <c r="DQ601"/>
  <c r="DR601"/>
  <c r="DT601"/>
  <c r="EB601"/>
  <c r="DE602"/>
  <c r="DF602"/>
  <c r="DG602"/>
  <c r="DH602"/>
  <c r="DS602" s="1"/>
  <c r="DI602"/>
  <c r="DJ602"/>
  <c r="DK602"/>
  <c r="DL602"/>
  <c r="DM602"/>
  <c r="DN602"/>
  <c r="DO602"/>
  <c r="DP602"/>
  <c r="DQ602"/>
  <c r="DR602"/>
  <c r="DT602"/>
  <c r="EB602"/>
  <c r="DE603"/>
  <c r="DF603"/>
  <c r="DG603"/>
  <c r="DH603"/>
  <c r="DS603" s="1"/>
  <c r="DI603"/>
  <c r="DJ603"/>
  <c r="DK603"/>
  <c r="DL603"/>
  <c r="DM603"/>
  <c r="DN603"/>
  <c r="DO603"/>
  <c r="DP603"/>
  <c r="DQ603"/>
  <c r="DR603"/>
  <c r="DT603"/>
  <c r="DE604"/>
  <c r="DF604"/>
  <c r="DG604"/>
  <c r="DH604"/>
  <c r="DS604" s="1"/>
  <c r="DI604"/>
  <c r="DJ604"/>
  <c r="DK604"/>
  <c r="DL604"/>
  <c r="DM604"/>
  <c r="DN604"/>
  <c r="DO604"/>
  <c r="DP604"/>
  <c r="DQ604"/>
  <c r="DR604"/>
  <c r="DT604"/>
  <c r="EB604"/>
  <c r="DE605"/>
  <c r="DF605"/>
  <c r="DG605"/>
  <c r="DH605"/>
  <c r="DS605" s="1"/>
  <c r="DI605"/>
  <c r="DJ605"/>
  <c r="DK605"/>
  <c r="DL605"/>
  <c r="DM605"/>
  <c r="DN605"/>
  <c r="DO605"/>
  <c r="DP605"/>
  <c r="DQ605"/>
  <c r="DR605"/>
  <c r="DT605"/>
  <c r="EB605"/>
  <c r="DE606"/>
  <c r="DF606"/>
  <c r="DG606"/>
  <c r="DH606"/>
  <c r="DS606" s="1"/>
  <c r="DI606"/>
  <c r="DJ606"/>
  <c r="DK606"/>
  <c r="DL606"/>
  <c r="DM606"/>
  <c r="DN606"/>
  <c r="DO606"/>
  <c r="DP606"/>
  <c r="DQ606"/>
  <c r="DR606"/>
  <c r="DT606"/>
  <c r="EB606"/>
  <c r="DE607"/>
  <c r="DF607"/>
  <c r="DG607"/>
  <c r="DH607"/>
  <c r="DS607" s="1"/>
  <c r="DI607"/>
  <c r="DJ607"/>
  <c r="DK607"/>
  <c r="DL607"/>
  <c r="DM607"/>
  <c r="DN607"/>
  <c r="DO607"/>
  <c r="DP607"/>
  <c r="DQ607"/>
  <c r="DR607"/>
  <c r="DT607"/>
  <c r="DE608"/>
  <c r="DF608"/>
  <c r="DG608"/>
  <c r="DH608"/>
  <c r="DS608" s="1"/>
  <c r="DI608"/>
  <c r="DJ608"/>
  <c r="DK608"/>
  <c r="DL608"/>
  <c r="DM608"/>
  <c r="DN608"/>
  <c r="DO608"/>
  <c r="DP608"/>
  <c r="DQ608"/>
  <c r="DR608"/>
  <c r="DT608"/>
  <c r="EB608"/>
  <c r="DE609"/>
  <c r="DF609"/>
  <c r="DG609"/>
  <c r="DH609"/>
  <c r="DS609" s="1"/>
  <c r="DI609"/>
  <c r="DJ609"/>
  <c r="DK609"/>
  <c r="DL609"/>
  <c r="DM609"/>
  <c r="DN609"/>
  <c r="DO609"/>
  <c r="DP609"/>
  <c r="DQ609"/>
  <c r="DR609"/>
  <c r="DT609"/>
  <c r="EB609"/>
  <c r="DE610"/>
  <c r="DF610"/>
  <c r="DG610"/>
  <c r="DH610"/>
  <c r="DS610" s="1"/>
  <c r="DI610"/>
  <c r="DJ610"/>
  <c r="DK610"/>
  <c r="DL610"/>
  <c r="DM610"/>
  <c r="DN610"/>
  <c r="DO610"/>
  <c r="DP610"/>
  <c r="DQ610"/>
  <c r="DR610"/>
  <c r="DT610"/>
  <c r="EB610"/>
  <c r="DE611"/>
  <c r="DF611"/>
  <c r="DG611"/>
  <c r="DH611"/>
  <c r="DS611" s="1"/>
  <c r="DI611"/>
  <c r="DJ611"/>
  <c r="DK611"/>
  <c r="DL611"/>
  <c r="DM611"/>
  <c r="DN611"/>
  <c r="DO611"/>
  <c r="DP611"/>
  <c r="DQ611"/>
  <c r="DR611"/>
  <c r="DT611"/>
  <c r="DE612"/>
  <c r="DF612"/>
  <c r="DG612"/>
  <c r="DH612"/>
  <c r="DS612" s="1"/>
  <c r="DI612"/>
  <c r="DJ612"/>
  <c r="DK612"/>
  <c r="DL612"/>
  <c r="DM612"/>
  <c r="DN612"/>
  <c r="DO612"/>
  <c r="DP612"/>
  <c r="DQ612"/>
  <c r="DR612"/>
  <c r="DT612"/>
  <c r="EB612"/>
  <c r="DE613"/>
  <c r="DF613"/>
  <c r="DG613"/>
  <c r="DH613"/>
  <c r="DS613" s="1"/>
  <c r="DI613"/>
  <c r="DJ613"/>
  <c r="DK613"/>
  <c r="DL613"/>
  <c r="DM613"/>
  <c r="DN613"/>
  <c r="DO613"/>
  <c r="DP613"/>
  <c r="DQ613"/>
  <c r="DR613"/>
  <c r="DT613"/>
  <c r="EB613"/>
  <c r="DE614"/>
  <c r="DF614"/>
  <c r="DG614"/>
  <c r="DH614"/>
  <c r="DS614" s="1"/>
  <c r="DI614"/>
  <c r="DJ614"/>
  <c r="DK614"/>
  <c r="DL614"/>
  <c r="DM614"/>
  <c r="DN614"/>
  <c r="DO614"/>
  <c r="DP614"/>
  <c r="DQ614"/>
  <c r="DR614"/>
  <c r="DT614"/>
  <c r="EB614"/>
  <c r="DE615"/>
  <c r="DF615"/>
  <c r="DG615"/>
  <c r="DH615"/>
  <c r="DS615" s="1"/>
  <c r="DI615"/>
  <c r="DJ615"/>
  <c r="DK615"/>
  <c r="DL615"/>
  <c r="DM615"/>
  <c r="DN615"/>
  <c r="DO615"/>
  <c r="DP615"/>
  <c r="DQ615"/>
  <c r="DR615"/>
  <c r="DT615"/>
  <c r="DE616"/>
  <c r="DF616"/>
  <c r="DG616"/>
  <c r="DH616"/>
  <c r="DS616" s="1"/>
  <c r="DI616"/>
  <c r="DJ616"/>
  <c r="DK616"/>
  <c r="DL616"/>
  <c r="DM616"/>
  <c r="DN616"/>
  <c r="DO616"/>
  <c r="DP616"/>
  <c r="DQ616"/>
  <c r="DR616"/>
  <c r="DT616"/>
  <c r="EB616"/>
  <c r="DE617"/>
  <c r="DF617"/>
  <c r="DG617"/>
  <c r="DH617"/>
  <c r="DS617" s="1"/>
  <c r="DI617"/>
  <c r="DJ617"/>
  <c r="DK617"/>
  <c r="DL617"/>
  <c r="DM617"/>
  <c r="DN617"/>
  <c r="DO617"/>
  <c r="DP617"/>
  <c r="DQ617"/>
  <c r="DR617"/>
  <c r="DT617"/>
  <c r="EB617"/>
  <c r="DE618"/>
  <c r="DF618"/>
  <c r="DG618"/>
  <c r="DH618"/>
  <c r="DS618" s="1"/>
  <c r="DI618"/>
  <c r="DJ618"/>
  <c r="DK618"/>
  <c r="DL618"/>
  <c r="DM618"/>
  <c r="DN618"/>
  <c r="DO618"/>
  <c r="DP618"/>
  <c r="DQ618"/>
  <c r="DR618"/>
  <c r="DT618"/>
  <c r="EB618"/>
  <c r="DE619"/>
  <c r="DF619"/>
  <c r="DG619"/>
  <c r="DH619"/>
  <c r="DS619" s="1"/>
  <c r="DI619"/>
  <c r="DJ619"/>
  <c r="DK619"/>
  <c r="DL619"/>
  <c r="DM619"/>
  <c r="DN619"/>
  <c r="DO619"/>
  <c r="DP619"/>
  <c r="DQ619"/>
  <c r="DR619"/>
  <c r="DT619"/>
  <c r="DE621"/>
  <c r="DF621"/>
  <c r="DG621"/>
  <c r="DH621"/>
  <c r="DS621" s="1"/>
  <c r="DI621"/>
  <c r="DJ621"/>
  <c r="DK621"/>
  <c r="DL621"/>
  <c r="DM621"/>
  <c r="DN621"/>
  <c r="DO621"/>
  <c r="DP621"/>
  <c r="DQ621"/>
  <c r="DR621"/>
  <c r="DT621"/>
  <c r="EB621"/>
  <c r="DE622"/>
  <c r="DF622"/>
  <c r="DG622"/>
  <c r="DH622"/>
  <c r="DS622" s="1"/>
  <c r="DI622"/>
  <c r="DJ622"/>
  <c r="DK622"/>
  <c r="DL622"/>
  <c r="DM622"/>
  <c r="DN622"/>
  <c r="DO622"/>
  <c r="DP622"/>
  <c r="DQ622"/>
  <c r="DR622"/>
  <c r="DT622"/>
  <c r="EB622"/>
  <c r="DE623"/>
  <c r="DF623"/>
  <c r="DG623"/>
  <c r="DH623"/>
  <c r="DS623" s="1"/>
  <c r="DI623"/>
  <c r="DJ623"/>
  <c r="DK623"/>
  <c r="DL623"/>
  <c r="DM623"/>
  <c r="DN623"/>
  <c r="DO623"/>
  <c r="DP623"/>
  <c r="DQ623"/>
  <c r="DR623"/>
  <c r="DT623"/>
  <c r="EB623"/>
  <c r="DE624"/>
  <c r="DF624"/>
  <c r="DG624"/>
  <c r="DH624"/>
  <c r="DS624" s="1"/>
  <c r="DI624"/>
  <c r="DJ624"/>
  <c r="DK624"/>
  <c r="DL624"/>
  <c r="DM624"/>
  <c r="DN624"/>
  <c r="DO624"/>
  <c r="DP624"/>
  <c r="DQ624"/>
  <c r="DR624"/>
  <c r="DT624"/>
  <c r="DE625"/>
  <c r="DF625"/>
  <c r="DG625"/>
  <c r="DH625"/>
  <c r="DS625" s="1"/>
  <c r="DI625"/>
  <c r="DJ625"/>
  <c r="DK625"/>
  <c r="DL625"/>
  <c r="DM625"/>
  <c r="DN625"/>
  <c r="DO625"/>
  <c r="DP625"/>
  <c r="DQ625"/>
  <c r="DR625"/>
  <c r="DT625"/>
  <c r="EB625"/>
  <c r="DE626"/>
  <c r="DF626"/>
  <c r="DG626"/>
  <c r="DH626"/>
  <c r="DS626" s="1"/>
  <c r="DI626"/>
  <c r="DJ626"/>
  <c r="DK626"/>
  <c r="DL626"/>
  <c r="DM626"/>
  <c r="DN626"/>
  <c r="DO626"/>
  <c r="DP626"/>
  <c r="DQ626"/>
  <c r="DR626"/>
  <c r="DT626"/>
  <c r="EB626"/>
  <c r="DE627"/>
  <c r="DF627"/>
  <c r="DG627"/>
  <c r="DH627"/>
  <c r="DS627" s="1"/>
  <c r="DI627"/>
  <c r="DJ627"/>
  <c r="DK627"/>
  <c r="DL627"/>
  <c r="DM627"/>
  <c r="DN627"/>
  <c r="DO627"/>
  <c r="DP627"/>
  <c r="DQ627"/>
  <c r="DR627"/>
  <c r="DT627"/>
  <c r="EB627"/>
  <c r="DE628"/>
  <c r="DF628"/>
  <c r="DG628"/>
  <c r="DH628"/>
  <c r="DS628" s="1"/>
  <c r="DI628"/>
  <c r="DJ628"/>
  <c r="DK628"/>
  <c r="DL628"/>
  <c r="DM628"/>
  <c r="DN628"/>
  <c r="DO628"/>
  <c r="DP628"/>
  <c r="DQ628"/>
  <c r="DR628"/>
  <c r="DT628"/>
  <c r="DE629"/>
  <c r="DF629"/>
  <c r="DG629"/>
  <c r="DH629"/>
  <c r="DS629" s="1"/>
  <c r="DI629"/>
  <c r="DJ629"/>
  <c r="DK629"/>
  <c r="DL629"/>
  <c r="DM629"/>
  <c r="DN629"/>
  <c r="DO629"/>
  <c r="DP629"/>
  <c r="DQ629"/>
  <c r="DR629"/>
  <c r="DT629"/>
  <c r="EB629"/>
  <c r="DE630"/>
  <c r="DF630"/>
  <c r="DG630"/>
  <c r="DH630"/>
  <c r="DS630" s="1"/>
  <c r="DI630"/>
  <c r="DJ630"/>
  <c r="DK630"/>
  <c r="DL630"/>
  <c r="DM630"/>
  <c r="DN630"/>
  <c r="DO630"/>
  <c r="DP630"/>
  <c r="DQ630"/>
  <c r="DR630"/>
  <c r="DT630"/>
  <c r="EB630"/>
  <c r="DE631"/>
  <c r="DF631"/>
  <c r="DG631"/>
  <c r="DH631"/>
  <c r="DS631" s="1"/>
  <c r="DI631"/>
  <c r="DJ631"/>
  <c r="DK631"/>
  <c r="DL631"/>
  <c r="DM631"/>
  <c r="DN631"/>
  <c r="DO631"/>
  <c r="DP631"/>
  <c r="DQ631"/>
  <c r="DR631"/>
  <c r="DT631"/>
  <c r="EB631"/>
  <c r="DE632"/>
  <c r="DF632"/>
  <c r="DG632"/>
  <c r="DH632"/>
  <c r="DS632" s="1"/>
  <c r="DI632"/>
  <c r="DJ632"/>
  <c r="DK632"/>
  <c r="DL632"/>
  <c r="DM632"/>
  <c r="DN632"/>
  <c r="DO632"/>
  <c r="DP632"/>
  <c r="DQ632"/>
  <c r="DR632"/>
  <c r="DT632"/>
  <c r="DE633"/>
  <c r="DF633"/>
  <c r="DG633"/>
  <c r="DH633"/>
  <c r="DS633" s="1"/>
  <c r="DI633"/>
  <c r="DJ633"/>
  <c r="DK633"/>
  <c r="DL633"/>
  <c r="DM633"/>
  <c r="DN633"/>
  <c r="DO633"/>
  <c r="DP633"/>
  <c r="DQ633"/>
  <c r="DR633"/>
  <c r="DT633"/>
  <c r="EB633"/>
  <c r="DE634"/>
  <c r="DF634"/>
  <c r="DG634"/>
  <c r="DH634"/>
  <c r="DS634" s="1"/>
  <c r="DI634"/>
  <c r="DJ634"/>
  <c r="DK634"/>
  <c r="DL634"/>
  <c r="DM634"/>
  <c r="DN634"/>
  <c r="DO634"/>
  <c r="DP634"/>
  <c r="DQ634"/>
  <c r="DR634"/>
  <c r="DT634"/>
  <c r="EB634"/>
  <c r="DE635"/>
  <c r="DF635"/>
  <c r="DG635"/>
  <c r="DH635"/>
  <c r="DS635" s="1"/>
  <c r="DI635"/>
  <c r="DJ635"/>
  <c r="DK635"/>
  <c r="DL635"/>
  <c r="DM635"/>
  <c r="DN635"/>
  <c r="DO635"/>
  <c r="DP635"/>
  <c r="DQ635"/>
  <c r="DR635"/>
  <c r="DT635"/>
  <c r="EB635"/>
  <c r="DE636"/>
  <c r="DF636"/>
  <c r="DG636"/>
  <c r="DH636"/>
  <c r="DS636" s="1"/>
  <c r="DI636"/>
  <c r="DJ636"/>
  <c r="DK636"/>
  <c r="DL636"/>
  <c r="DM636"/>
  <c r="DN636"/>
  <c r="DO636"/>
  <c r="DP636"/>
  <c r="DQ636"/>
  <c r="DR636"/>
  <c r="DT636"/>
  <c r="DE637"/>
  <c r="DF637"/>
  <c r="DG637"/>
  <c r="DH637"/>
  <c r="DS637" s="1"/>
  <c r="DI637"/>
  <c r="DJ637"/>
  <c r="DK637"/>
  <c r="DL637"/>
  <c r="DM637"/>
  <c r="DN637"/>
  <c r="DO637"/>
  <c r="DP637"/>
  <c r="DQ637"/>
  <c r="DR637"/>
  <c r="DT637"/>
  <c r="EB637"/>
  <c r="DE638"/>
  <c r="DF638"/>
  <c r="DG638"/>
  <c r="DH638"/>
  <c r="DS638" s="1"/>
  <c r="DI638"/>
  <c r="DJ638"/>
  <c r="DK638"/>
  <c r="DL638"/>
  <c r="DM638"/>
  <c r="DN638"/>
  <c r="DO638"/>
  <c r="DP638"/>
  <c r="DQ638"/>
  <c r="DR638"/>
  <c r="DT638"/>
  <c r="EB638"/>
  <c r="DE639"/>
  <c r="DF639"/>
  <c r="DG639"/>
  <c r="DH639"/>
  <c r="DS639" s="1"/>
  <c r="DI639"/>
  <c r="DJ639"/>
  <c r="DK639"/>
  <c r="DL639"/>
  <c r="DM639"/>
  <c r="DN639"/>
  <c r="DO639"/>
  <c r="DP639"/>
  <c r="DQ639"/>
  <c r="DR639"/>
  <c r="DT639"/>
  <c r="EB639"/>
  <c r="DE640"/>
  <c r="DF640"/>
  <c r="DG640"/>
  <c r="DH640"/>
  <c r="DS640" s="1"/>
  <c r="DI640"/>
  <c r="DJ640"/>
  <c r="DK640"/>
  <c r="DL640"/>
  <c r="DM640"/>
  <c r="DN640"/>
  <c r="DO640"/>
  <c r="DP640"/>
  <c r="DQ640"/>
  <c r="DR640"/>
  <c r="DT640"/>
  <c r="DE641"/>
  <c r="DF641"/>
  <c r="DG641"/>
  <c r="DH641"/>
  <c r="DS641" s="1"/>
  <c r="DI641"/>
  <c r="DJ641"/>
  <c r="DK641"/>
  <c r="DL641"/>
  <c r="DM641"/>
  <c r="DN641"/>
  <c r="DO641"/>
  <c r="DP641"/>
  <c r="DQ641"/>
  <c r="DR641"/>
  <c r="DT641"/>
  <c r="EB641"/>
  <c r="DE642"/>
  <c r="DF642"/>
  <c r="DG642"/>
  <c r="DH642"/>
  <c r="DS642" s="1"/>
  <c r="DI642"/>
  <c r="DJ642"/>
  <c r="DK642"/>
  <c r="DL642"/>
  <c r="DM642"/>
  <c r="DN642"/>
  <c r="DO642"/>
  <c r="DP642"/>
  <c r="DQ642"/>
  <c r="DR642"/>
  <c r="DT642"/>
  <c r="EB642"/>
  <c r="DE643"/>
  <c r="DF643"/>
  <c r="DG643"/>
  <c r="DH643"/>
  <c r="DS643" s="1"/>
  <c r="DI643"/>
  <c r="DJ643"/>
  <c r="DK643"/>
  <c r="DL643"/>
  <c r="DM643"/>
  <c r="DN643"/>
  <c r="DO643"/>
  <c r="DP643"/>
  <c r="DQ643"/>
  <c r="DR643"/>
  <c r="DT643"/>
  <c r="EB643"/>
  <c r="DE644"/>
  <c r="DF644"/>
  <c r="DG644"/>
  <c r="DH644"/>
  <c r="DS644" s="1"/>
  <c r="DI644"/>
  <c r="DJ644"/>
  <c r="DK644"/>
  <c r="DL644"/>
  <c r="DM644"/>
  <c r="DN644"/>
  <c r="DO644"/>
  <c r="DP644"/>
  <c r="DQ644"/>
  <c r="DR644"/>
  <c r="DT644"/>
  <c r="DE645"/>
  <c r="DF645"/>
  <c r="DG645"/>
  <c r="DH645"/>
  <c r="DS645" s="1"/>
  <c r="DI645"/>
  <c r="DJ645"/>
  <c r="DK645"/>
  <c r="DL645"/>
  <c r="DM645"/>
  <c r="DN645"/>
  <c r="DO645"/>
  <c r="DP645"/>
  <c r="DQ645"/>
  <c r="DR645"/>
  <c r="DT645"/>
  <c r="EB645"/>
  <c r="DE646"/>
  <c r="DF646"/>
  <c r="DG646"/>
  <c r="DH646"/>
  <c r="DS646" s="1"/>
  <c r="DI646"/>
  <c r="DJ646"/>
  <c r="DK646"/>
  <c r="DL646"/>
  <c r="DM646"/>
  <c r="DN646"/>
  <c r="DO646"/>
  <c r="DP646"/>
  <c r="DQ646"/>
  <c r="DR646"/>
  <c r="DT646"/>
  <c r="EB646"/>
  <c r="DE647"/>
  <c r="DF647"/>
  <c r="DG647"/>
  <c r="DH647"/>
  <c r="DS647" s="1"/>
  <c r="DI647"/>
  <c r="DJ647"/>
  <c r="DK647"/>
  <c r="DL647"/>
  <c r="DM647"/>
  <c r="DN647"/>
  <c r="DO647"/>
  <c r="DP647"/>
  <c r="DQ647"/>
  <c r="DR647"/>
  <c r="DT647"/>
  <c r="EB647"/>
  <c r="DE648"/>
  <c r="DF648"/>
  <c r="DG648"/>
  <c r="DH648"/>
  <c r="DS648" s="1"/>
  <c r="DI648"/>
  <c r="DJ648"/>
  <c r="DK648"/>
  <c r="DL648"/>
  <c r="DM648"/>
  <c r="DN648"/>
  <c r="DO648"/>
  <c r="DP648"/>
  <c r="DQ648"/>
  <c r="DR648"/>
  <c r="DT648"/>
  <c r="DE649"/>
  <c r="DF649"/>
  <c r="DG649"/>
  <c r="DH649"/>
  <c r="DS649" s="1"/>
  <c r="DI649"/>
  <c r="DJ649"/>
  <c r="DK649"/>
  <c r="DL649"/>
  <c r="DM649"/>
  <c r="DN649"/>
  <c r="DO649"/>
  <c r="DP649"/>
  <c r="DQ649"/>
  <c r="DR649"/>
  <c r="DT649"/>
  <c r="EB649"/>
  <c r="DE650"/>
  <c r="DF650"/>
  <c r="DG650"/>
  <c r="DH650"/>
  <c r="DS650" s="1"/>
  <c r="DI650"/>
  <c r="DJ650"/>
  <c r="DK650"/>
  <c r="DL650"/>
  <c r="DM650"/>
  <c r="DN650"/>
  <c r="DO650"/>
  <c r="DP650"/>
  <c r="DQ650"/>
  <c r="DR650"/>
  <c r="DT650"/>
  <c r="EB650"/>
  <c r="DE651"/>
  <c r="DF651"/>
  <c r="DG651"/>
  <c r="DH651"/>
  <c r="DS651" s="1"/>
  <c r="DI651"/>
  <c r="DJ651"/>
  <c r="DK651"/>
  <c r="DL651"/>
  <c r="DM651"/>
  <c r="DN651"/>
  <c r="DO651"/>
  <c r="DP651"/>
  <c r="DQ651"/>
  <c r="DR651"/>
  <c r="DT651"/>
  <c r="EB651"/>
  <c r="DE652"/>
  <c r="DF652"/>
  <c r="DG652"/>
  <c r="DH652"/>
  <c r="DS652" s="1"/>
  <c r="DI652"/>
  <c r="DJ652"/>
  <c r="DK652"/>
  <c r="DL652"/>
  <c r="DM652"/>
  <c r="DN652"/>
  <c r="DO652"/>
  <c r="DP652"/>
  <c r="DQ652"/>
  <c r="DR652"/>
  <c r="DT652"/>
  <c r="DE653"/>
  <c r="DF653"/>
  <c r="DG653"/>
  <c r="DH653"/>
  <c r="DS653" s="1"/>
  <c r="DI653"/>
  <c r="DJ653"/>
  <c r="DK653"/>
  <c r="DL653"/>
  <c r="DM653"/>
  <c r="DN653"/>
  <c r="DO653"/>
  <c r="DP653"/>
  <c r="DQ653"/>
  <c r="DR653"/>
  <c r="DT653"/>
  <c r="EB653"/>
  <c r="DE654"/>
  <c r="DF654"/>
  <c r="DG654"/>
  <c r="DH654"/>
  <c r="DS654" s="1"/>
  <c r="DI654"/>
  <c r="DJ654"/>
  <c r="DK654"/>
  <c r="DL654"/>
  <c r="DM654"/>
  <c r="DN654"/>
  <c r="DO654"/>
  <c r="DP654"/>
  <c r="DQ654"/>
  <c r="DR654"/>
  <c r="DT654"/>
  <c r="EB654"/>
  <c r="DE655"/>
  <c r="DF655"/>
  <c r="DG655"/>
  <c r="DH655"/>
  <c r="DS655" s="1"/>
  <c r="DI655"/>
  <c r="DJ655"/>
  <c r="DK655"/>
  <c r="DL655"/>
  <c r="DM655"/>
  <c r="DN655"/>
  <c r="DO655"/>
  <c r="DP655"/>
  <c r="DQ655"/>
  <c r="DR655"/>
  <c r="DT655"/>
  <c r="EB655"/>
  <c r="DE656"/>
  <c r="DF656"/>
  <c r="DG656"/>
  <c r="DH656"/>
  <c r="DS656" s="1"/>
  <c r="DI656"/>
  <c r="DJ656"/>
  <c r="DK656"/>
  <c r="DL656"/>
  <c r="DM656"/>
  <c r="DN656"/>
  <c r="DO656"/>
  <c r="DP656"/>
  <c r="DQ656"/>
  <c r="DR656"/>
  <c r="DT656"/>
  <c r="DE657"/>
  <c r="DF657"/>
  <c r="DG657"/>
  <c r="DH657"/>
  <c r="DS657" s="1"/>
  <c r="DI657"/>
  <c r="DJ657"/>
  <c r="DK657"/>
  <c r="DL657"/>
  <c r="DM657"/>
  <c r="DN657"/>
  <c r="DO657"/>
  <c r="DP657"/>
  <c r="DQ657"/>
  <c r="DR657"/>
  <c r="DT657"/>
  <c r="EB657"/>
  <c r="DE658"/>
  <c r="DF658"/>
  <c r="DG658"/>
  <c r="DH658"/>
  <c r="DS658" s="1"/>
  <c r="DI658"/>
  <c r="DJ658"/>
  <c r="DK658"/>
  <c r="DL658"/>
  <c r="DM658"/>
  <c r="DN658"/>
  <c r="DO658"/>
  <c r="DP658"/>
  <c r="DQ658"/>
  <c r="DR658"/>
  <c r="DT658"/>
  <c r="EB658"/>
  <c r="DE659"/>
  <c r="DF659"/>
  <c r="DG659"/>
  <c r="DH659"/>
  <c r="DS659" s="1"/>
  <c r="DI659"/>
  <c r="DJ659"/>
  <c r="DK659"/>
  <c r="DL659"/>
  <c r="DM659"/>
  <c r="DN659"/>
  <c r="DO659"/>
  <c r="DP659"/>
  <c r="DQ659"/>
  <c r="DR659"/>
  <c r="DT659"/>
  <c r="EB659"/>
  <c r="DE660"/>
  <c r="DF660"/>
  <c r="DG660"/>
  <c r="DH660"/>
  <c r="DS660" s="1"/>
  <c r="DI660"/>
  <c r="DJ660"/>
  <c r="DK660"/>
  <c r="DL660"/>
  <c r="DM660"/>
  <c r="DN660"/>
  <c r="DO660"/>
  <c r="DP660"/>
  <c r="DQ660"/>
  <c r="DR660"/>
  <c r="DT660"/>
  <c r="DE661"/>
  <c r="DF661"/>
  <c r="DG661"/>
  <c r="DH661"/>
  <c r="DS661" s="1"/>
  <c r="DI661"/>
  <c r="DJ661"/>
  <c r="DK661"/>
  <c r="DL661"/>
  <c r="DM661"/>
  <c r="DN661"/>
  <c r="DO661"/>
  <c r="DP661"/>
  <c r="DQ661"/>
  <c r="DR661"/>
  <c r="DT661"/>
  <c r="EB661"/>
  <c r="DE662"/>
  <c r="DF662"/>
  <c r="DG662"/>
  <c r="DH662"/>
  <c r="DS662" s="1"/>
  <c r="DI662"/>
  <c r="DJ662"/>
  <c r="DK662"/>
  <c r="DL662"/>
  <c r="DM662"/>
  <c r="DN662"/>
  <c r="DO662"/>
  <c r="DP662"/>
  <c r="DQ662"/>
  <c r="DR662"/>
  <c r="DT662"/>
  <c r="EB662"/>
  <c r="DE663"/>
  <c r="DF663"/>
  <c r="DG663"/>
  <c r="DH663"/>
  <c r="DS663" s="1"/>
  <c r="DI663"/>
  <c r="DJ663"/>
  <c r="DK663"/>
  <c r="DL663"/>
  <c r="DM663"/>
  <c r="DN663"/>
  <c r="DO663"/>
  <c r="DP663"/>
  <c r="DQ663"/>
  <c r="DR663"/>
  <c r="DT663"/>
  <c r="EB663"/>
  <c r="DE664"/>
  <c r="DF664"/>
  <c r="DG664"/>
  <c r="DH664"/>
  <c r="DS664" s="1"/>
  <c r="DI664"/>
  <c r="DJ664"/>
  <c r="DK664"/>
  <c r="DL664"/>
  <c r="DM664"/>
  <c r="DN664"/>
  <c r="DO664"/>
  <c r="DP664"/>
  <c r="DQ664"/>
  <c r="DR664"/>
  <c r="DT664"/>
  <c r="DE665"/>
  <c r="DF665"/>
  <c r="DG665"/>
  <c r="DH665"/>
  <c r="DS665" s="1"/>
  <c r="DI665"/>
  <c r="DJ665"/>
  <c r="DK665"/>
  <c r="DL665"/>
  <c r="DM665"/>
  <c r="DN665"/>
  <c r="DO665"/>
  <c r="DP665"/>
  <c r="DQ665"/>
  <c r="DR665"/>
  <c r="DT665"/>
  <c r="EB665"/>
  <c r="DE666"/>
  <c r="DF666"/>
  <c r="DG666"/>
  <c r="DH666"/>
  <c r="DS666" s="1"/>
  <c r="DI666"/>
  <c r="DJ666"/>
  <c r="DK666"/>
  <c r="DL666"/>
  <c r="DM666"/>
  <c r="DN666"/>
  <c r="DO666"/>
  <c r="DP666"/>
  <c r="DQ666"/>
  <c r="DR666"/>
  <c r="DT666"/>
  <c r="EB666"/>
  <c r="DE667"/>
  <c r="DF667"/>
  <c r="DG667"/>
  <c r="DH667"/>
  <c r="DS667" s="1"/>
  <c r="DI667"/>
  <c r="DJ667"/>
  <c r="DK667"/>
  <c r="DL667"/>
  <c r="DM667"/>
  <c r="DN667"/>
  <c r="DO667"/>
  <c r="DP667"/>
  <c r="DQ667"/>
  <c r="DR667"/>
  <c r="DT667"/>
  <c r="EB667"/>
  <c r="DE668"/>
  <c r="DF668"/>
  <c r="DG668"/>
  <c r="DH668"/>
  <c r="DS668" s="1"/>
  <c r="DI668"/>
  <c r="DJ668"/>
  <c r="DK668"/>
  <c r="DL668"/>
  <c r="DM668"/>
  <c r="DN668"/>
  <c r="DO668"/>
  <c r="DP668"/>
  <c r="DQ668"/>
  <c r="DR668"/>
  <c r="DT668"/>
  <c r="DE669"/>
  <c r="DF669"/>
  <c r="DG669"/>
  <c r="DH669"/>
  <c r="DS669" s="1"/>
  <c r="DI669"/>
  <c r="DJ669"/>
  <c r="DK669"/>
  <c r="DL669"/>
  <c r="DM669"/>
  <c r="DN669"/>
  <c r="DO669"/>
  <c r="DP669"/>
  <c r="DQ669"/>
  <c r="DR669"/>
  <c r="DT669"/>
  <c r="EB669"/>
  <c r="DE670"/>
  <c r="DF670"/>
  <c r="DG670"/>
  <c r="DH670"/>
  <c r="DS670" s="1"/>
  <c r="DI670"/>
  <c r="DJ670"/>
  <c r="DK670"/>
  <c r="DL670"/>
  <c r="DM670"/>
  <c r="DN670"/>
  <c r="DO670"/>
  <c r="DP670"/>
  <c r="DQ670"/>
  <c r="DR670"/>
  <c r="DT670"/>
  <c r="EB670"/>
  <c r="DE671"/>
  <c r="DF671"/>
  <c r="DG671"/>
  <c r="DH671"/>
  <c r="DS671" s="1"/>
  <c r="DI671"/>
  <c r="DJ671"/>
  <c r="DK671"/>
  <c r="DL671"/>
  <c r="DM671"/>
  <c r="DN671"/>
  <c r="DO671"/>
  <c r="DP671"/>
  <c r="DQ671"/>
  <c r="DR671"/>
  <c r="DT671"/>
  <c r="EB671"/>
  <c r="DE672"/>
  <c r="DF672"/>
  <c r="DG672"/>
  <c r="DH672"/>
  <c r="DS672" s="1"/>
  <c r="DI672"/>
  <c r="DJ672"/>
  <c r="DK672"/>
  <c r="DL672"/>
  <c r="DM672"/>
  <c r="DN672"/>
  <c r="DO672"/>
  <c r="DP672"/>
  <c r="DQ672"/>
  <c r="DR672"/>
  <c r="DT672"/>
  <c r="DE673"/>
  <c r="DF673"/>
  <c r="DG673"/>
  <c r="DH673"/>
  <c r="DS673" s="1"/>
  <c r="DI673"/>
  <c r="DJ673"/>
  <c r="DK673"/>
  <c r="DL673"/>
  <c r="DM673"/>
  <c r="DN673"/>
  <c r="DO673"/>
  <c r="DP673"/>
  <c r="DQ673"/>
  <c r="DR673"/>
  <c r="DT673"/>
  <c r="EB673"/>
  <c r="DE674"/>
  <c r="DF674"/>
  <c r="DG674"/>
  <c r="DH674"/>
  <c r="DS674" s="1"/>
  <c r="DI674"/>
  <c r="DJ674"/>
  <c r="DK674"/>
  <c r="DL674"/>
  <c r="DM674"/>
  <c r="DN674"/>
  <c r="DO674"/>
  <c r="DP674"/>
  <c r="DQ674"/>
  <c r="DR674"/>
  <c r="DT674"/>
  <c r="EB674"/>
  <c r="DE675"/>
  <c r="DF675"/>
  <c r="DG675"/>
  <c r="DH675"/>
  <c r="DS675" s="1"/>
  <c r="DI675"/>
  <c r="DJ675"/>
  <c r="DK675"/>
  <c r="DL675"/>
  <c r="DM675"/>
  <c r="DN675"/>
  <c r="DO675"/>
  <c r="DP675"/>
  <c r="DQ675"/>
  <c r="DR675"/>
  <c r="DT675"/>
  <c r="EB675"/>
  <c r="DE676"/>
  <c r="DF676"/>
  <c r="DG676"/>
  <c r="DH676"/>
  <c r="DS676" s="1"/>
  <c r="DI676"/>
  <c r="DJ676"/>
  <c r="DK676"/>
  <c r="DL676"/>
  <c r="DM676"/>
  <c r="DN676"/>
  <c r="DO676"/>
  <c r="DP676"/>
  <c r="DQ676"/>
  <c r="DR676"/>
  <c r="DT676"/>
  <c r="DE677"/>
  <c r="DF677"/>
  <c r="DG677"/>
  <c r="DH677"/>
  <c r="DS677" s="1"/>
  <c r="DI677"/>
  <c r="DJ677"/>
  <c r="DK677"/>
  <c r="DL677"/>
  <c r="DM677"/>
  <c r="DN677"/>
  <c r="DO677"/>
  <c r="DP677"/>
  <c r="DQ677"/>
  <c r="DR677"/>
  <c r="DT677"/>
  <c r="EB677"/>
  <c r="DE678"/>
  <c r="DF678"/>
  <c r="DG678"/>
  <c r="DH678"/>
  <c r="DS678" s="1"/>
  <c r="DI678"/>
  <c r="DJ678"/>
  <c r="DK678"/>
  <c r="DL678"/>
  <c r="DM678"/>
  <c r="DN678"/>
  <c r="DO678"/>
  <c r="DP678"/>
  <c r="DQ678"/>
  <c r="DR678"/>
  <c r="DT678"/>
  <c r="EB678"/>
  <c r="DE679"/>
  <c r="DF679"/>
  <c r="DG679"/>
  <c r="DH679"/>
  <c r="DS679" s="1"/>
  <c r="DI679"/>
  <c r="DJ679"/>
  <c r="DK679"/>
  <c r="DL679"/>
  <c r="DM679"/>
  <c r="DN679"/>
  <c r="DO679"/>
  <c r="DP679"/>
  <c r="DQ679"/>
  <c r="DR679"/>
  <c r="DT679"/>
  <c r="EB679"/>
  <c r="DE680"/>
  <c r="DF680"/>
  <c r="DG680"/>
  <c r="DH680"/>
  <c r="DS680" s="1"/>
  <c r="DI680"/>
  <c r="DJ680"/>
  <c r="DK680"/>
  <c r="DL680"/>
  <c r="DM680"/>
  <c r="DN680"/>
  <c r="DO680"/>
  <c r="DP680"/>
  <c r="DQ680"/>
  <c r="DR680"/>
  <c r="DT680"/>
  <c r="DE681"/>
  <c r="DF681"/>
  <c r="DG681"/>
  <c r="DH681"/>
  <c r="DS681" s="1"/>
  <c r="DI681"/>
  <c r="DJ681"/>
  <c r="DK681"/>
  <c r="DL681"/>
  <c r="DM681"/>
  <c r="DN681"/>
  <c r="DO681"/>
  <c r="DP681"/>
  <c r="DQ681"/>
  <c r="DR681"/>
  <c r="DT681"/>
  <c r="EB681"/>
  <c r="DE682"/>
  <c r="DF682"/>
  <c r="DG682"/>
  <c r="DH682"/>
  <c r="DS682" s="1"/>
  <c r="DI682"/>
  <c r="DJ682"/>
  <c r="DK682"/>
  <c r="DL682"/>
  <c r="DM682"/>
  <c r="DN682"/>
  <c r="DO682"/>
  <c r="DP682"/>
  <c r="DQ682"/>
  <c r="DR682"/>
  <c r="DT682"/>
  <c r="EB682"/>
  <c r="DE683"/>
  <c r="DF683"/>
  <c r="DG683"/>
  <c r="DH683"/>
  <c r="DS683" s="1"/>
  <c r="DI683"/>
  <c r="DJ683"/>
  <c r="DK683"/>
  <c r="DL683"/>
  <c r="DM683"/>
  <c r="DN683"/>
  <c r="DO683"/>
  <c r="DP683"/>
  <c r="DQ683"/>
  <c r="DR683"/>
  <c r="DT683"/>
  <c r="EB683"/>
  <c r="DE684"/>
  <c r="DF684"/>
  <c r="DG684"/>
  <c r="DH684"/>
  <c r="DS684" s="1"/>
  <c r="DI684"/>
  <c r="DJ684"/>
  <c r="DK684"/>
  <c r="DL684"/>
  <c r="DM684"/>
  <c r="DN684"/>
  <c r="DO684"/>
  <c r="DP684"/>
  <c r="DQ684"/>
  <c r="DR684"/>
  <c r="DT684"/>
  <c r="DE685"/>
  <c r="DF685"/>
  <c r="DG685"/>
  <c r="DH685"/>
  <c r="DS685" s="1"/>
  <c r="DI685"/>
  <c r="DJ685"/>
  <c r="DK685"/>
  <c r="DL685"/>
  <c r="DM685"/>
  <c r="DN685"/>
  <c r="DO685"/>
  <c r="DP685"/>
  <c r="DQ685"/>
  <c r="DR685"/>
  <c r="DT685"/>
  <c r="EB685"/>
  <c r="DE686"/>
  <c r="DF686"/>
  <c r="DG686"/>
  <c r="DH686"/>
  <c r="DS686" s="1"/>
  <c r="DI686"/>
  <c r="DJ686"/>
  <c r="DK686"/>
  <c r="DL686"/>
  <c r="DM686"/>
  <c r="DN686"/>
  <c r="DO686"/>
  <c r="DP686"/>
  <c r="DQ686"/>
  <c r="DR686"/>
  <c r="DT686"/>
  <c r="EB686"/>
  <c r="DE687"/>
  <c r="DF687"/>
  <c r="DG687"/>
  <c r="DH687"/>
  <c r="DS687" s="1"/>
  <c r="DI687"/>
  <c r="DJ687"/>
  <c r="DK687"/>
  <c r="DL687"/>
  <c r="DM687"/>
  <c r="DN687"/>
  <c r="DO687"/>
  <c r="DP687"/>
  <c r="DQ687"/>
  <c r="DR687"/>
  <c r="DT687"/>
  <c r="EB687"/>
  <c r="DE688"/>
  <c r="DF688"/>
  <c r="DG688"/>
  <c r="DH688"/>
  <c r="DS688" s="1"/>
  <c r="DI688"/>
  <c r="DJ688"/>
  <c r="DK688"/>
  <c r="DL688"/>
  <c r="DM688"/>
  <c r="DN688"/>
  <c r="DO688"/>
  <c r="DP688"/>
  <c r="DQ688"/>
  <c r="DR688"/>
  <c r="DT688"/>
  <c r="DE689"/>
  <c r="DF689"/>
  <c r="DG689"/>
  <c r="DH689"/>
  <c r="DS689" s="1"/>
  <c r="DI689"/>
  <c r="DJ689"/>
  <c r="DK689"/>
  <c r="DL689"/>
  <c r="DM689"/>
  <c r="DN689"/>
  <c r="DO689"/>
  <c r="DP689"/>
  <c r="DQ689"/>
  <c r="DR689"/>
  <c r="DT689"/>
  <c r="EB689"/>
  <c r="DE690"/>
  <c r="DF690"/>
  <c r="DG690"/>
  <c r="DH690"/>
  <c r="DS690" s="1"/>
  <c r="DI690"/>
  <c r="DJ690"/>
  <c r="DK690"/>
  <c r="DL690"/>
  <c r="DM690"/>
  <c r="DN690"/>
  <c r="DO690"/>
  <c r="DP690"/>
  <c r="DQ690"/>
  <c r="DR690"/>
  <c r="DT690"/>
  <c r="EB690"/>
  <c r="DE691"/>
  <c r="DF691"/>
  <c r="DG691"/>
  <c r="DH691"/>
  <c r="DS691" s="1"/>
  <c r="DI691"/>
  <c r="DJ691"/>
  <c r="DK691"/>
  <c r="DL691"/>
  <c r="DM691"/>
  <c r="DN691"/>
  <c r="DO691"/>
  <c r="DP691"/>
  <c r="DQ691"/>
  <c r="DR691"/>
  <c r="DT691"/>
  <c r="EB691"/>
  <c r="DE692"/>
  <c r="DF692"/>
  <c r="DG692"/>
  <c r="DH692"/>
  <c r="DS692" s="1"/>
  <c r="DI692"/>
  <c r="DJ692"/>
  <c r="DK692"/>
  <c r="DL692"/>
  <c r="DM692"/>
  <c r="DN692"/>
  <c r="DO692"/>
  <c r="DP692"/>
  <c r="DQ692"/>
  <c r="DR692"/>
  <c r="DT692"/>
  <c r="DE693"/>
  <c r="DF693"/>
  <c r="DG693"/>
  <c r="DH693"/>
  <c r="DS693" s="1"/>
  <c r="DI693"/>
  <c r="DJ693"/>
  <c r="DK693"/>
  <c r="DL693"/>
  <c r="DM693"/>
  <c r="DN693"/>
  <c r="DO693"/>
  <c r="DP693"/>
  <c r="DQ693"/>
  <c r="DR693"/>
  <c r="DT693"/>
  <c r="EB693"/>
  <c r="DE694"/>
  <c r="DF694"/>
  <c r="DG694"/>
  <c r="DH694"/>
  <c r="DS694" s="1"/>
  <c r="DI694"/>
  <c r="DJ694"/>
  <c r="DK694"/>
  <c r="DL694"/>
  <c r="DM694"/>
  <c r="DN694"/>
  <c r="DO694"/>
  <c r="DP694"/>
  <c r="DQ694"/>
  <c r="DR694"/>
  <c r="DT694"/>
  <c r="EB694"/>
  <c r="DE695"/>
  <c r="DF695"/>
  <c r="DG695"/>
  <c r="DH695"/>
  <c r="DS695" s="1"/>
  <c r="DI695"/>
  <c r="DJ695"/>
  <c r="DK695"/>
  <c r="DL695"/>
  <c r="DM695"/>
  <c r="DN695"/>
  <c r="DO695"/>
  <c r="DP695"/>
  <c r="DQ695"/>
  <c r="DR695"/>
  <c r="DT695"/>
  <c r="EB695"/>
  <c r="DE696"/>
  <c r="DF696"/>
  <c r="DG696"/>
  <c r="DH696"/>
  <c r="DS696" s="1"/>
  <c r="DI696"/>
  <c r="DJ696"/>
  <c r="DK696"/>
  <c r="DL696"/>
  <c r="DM696"/>
  <c r="DN696"/>
  <c r="DO696"/>
  <c r="DP696"/>
  <c r="DQ696"/>
  <c r="DR696"/>
  <c r="DT696"/>
  <c r="DE697"/>
  <c r="DF697"/>
  <c r="DG697"/>
  <c r="DH697"/>
  <c r="DS697" s="1"/>
  <c r="DI697"/>
  <c r="DJ697"/>
  <c r="DK697"/>
  <c r="DL697"/>
  <c r="DM697"/>
  <c r="DN697"/>
  <c r="DO697"/>
  <c r="DP697"/>
  <c r="DQ697"/>
  <c r="DR697"/>
  <c r="DT697"/>
  <c r="EB697"/>
  <c r="DE698"/>
  <c r="DF698"/>
  <c r="DG698"/>
  <c r="DH698"/>
  <c r="DS698" s="1"/>
  <c r="DI698"/>
  <c r="DJ698"/>
  <c r="DK698"/>
  <c r="DL698"/>
  <c r="DM698"/>
  <c r="DN698"/>
  <c r="DO698"/>
  <c r="DP698"/>
  <c r="DQ698"/>
  <c r="DR698"/>
  <c r="DT698"/>
  <c r="EB698"/>
  <c r="DE699"/>
  <c r="DF699"/>
  <c r="DG699"/>
  <c r="DH699"/>
  <c r="DS699" s="1"/>
  <c r="DI699"/>
  <c r="DJ699"/>
  <c r="DK699"/>
  <c r="DL699"/>
  <c r="DM699"/>
  <c r="DN699"/>
  <c r="DO699"/>
  <c r="DP699"/>
  <c r="DQ699"/>
  <c r="DR699"/>
  <c r="DT699"/>
  <c r="EB699"/>
  <c r="DE700"/>
  <c r="DF700"/>
  <c r="DG700"/>
  <c r="DH700"/>
  <c r="DS700" s="1"/>
  <c r="DI700"/>
  <c r="DJ700"/>
  <c r="DK700"/>
  <c r="DL700"/>
  <c r="DM700"/>
  <c r="DN700"/>
  <c r="DO700"/>
  <c r="DP700"/>
  <c r="DQ700"/>
  <c r="DR700"/>
  <c r="DT700"/>
  <c r="DE701"/>
  <c r="DF701"/>
  <c r="DG701"/>
  <c r="DH701"/>
  <c r="DS701" s="1"/>
  <c r="DI701"/>
  <c r="DJ701"/>
  <c r="DK701"/>
  <c r="DL701"/>
  <c r="DM701"/>
  <c r="DN701"/>
  <c r="DO701"/>
  <c r="DP701"/>
  <c r="DQ701"/>
  <c r="DR701"/>
  <c r="DT701"/>
  <c r="EB701"/>
  <c r="DE702"/>
  <c r="DF702"/>
  <c r="DG702"/>
  <c r="DH702"/>
  <c r="DS702" s="1"/>
  <c r="DI702"/>
  <c r="DJ702"/>
  <c r="DK702"/>
  <c r="DL702"/>
  <c r="DM702"/>
  <c r="DN702"/>
  <c r="DO702"/>
  <c r="DP702"/>
  <c r="DQ702"/>
  <c r="DR702"/>
  <c r="DT702"/>
  <c r="EB702"/>
  <c r="DE703"/>
  <c r="DF703"/>
  <c r="DG703"/>
  <c r="DH703"/>
  <c r="DS703" s="1"/>
  <c r="DI703"/>
  <c r="DJ703"/>
  <c r="DK703"/>
  <c r="DL703"/>
  <c r="DM703"/>
  <c r="DN703"/>
  <c r="DO703"/>
  <c r="DP703"/>
  <c r="DQ703"/>
  <c r="DR703"/>
  <c r="DT703"/>
  <c r="EB703"/>
  <c r="DE704"/>
  <c r="DF704"/>
  <c r="DG704"/>
  <c r="DH704"/>
  <c r="DS704" s="1"/>
  <c r="DI704"/>
  <c r="DJ704"/>
  <c r="DK704"/>
  <c r="DL704"/>
  <c r="DM704"/>
  <c r="DN704"/>
  <c r="DO704"/>
  <c r="DP704"/>
  <c r="DQ704"/>
  <c r="DR704"/>
  <c r="DT704"/>
  <c r="DE705"/>
  <c r="DF705"/>
  <c r="DG705"/>
  <c r="DH705"/>
  <c r="DS705" s="1"/>
  <c r="DI705"/>
  <c r="DJ705"/>
  <c r="DK705"/>
  <c r="DL705"/>
  <c r="DM705"/>
  <c r="DN705"/>
  <c r="DO705"/>
  <c r="DP705"/>
  <c r="DQ705"/>
  <c r="DR705"/>
  <c r="DT705"/>
  <c r="EB705"/>
  <c r="DE706"/>
  <c r="DF706"/>
  <c r="DG706"/>
  <c r="DH706"/>
  <c r="DS706" s="1"/>
  <c r="DI706"/>
  <c r="DJ706"/>
  <c r="DK706"/>
  <c r="DL706"/>
  <c r="DM706"/>
  <c r="DN706"/>
  <c r="DO706"/>
  <c r="DP706"/>
  <c r="DQ706"/>
  <c r="DR706"/>
  <c r="DT706"/>
  <c r="EB706"/>
  <c r="DE707"/>
  <c r="DF707"/>
  <c r="DG707"/>
  <c r="DH707"/>
  <c r="DS707" s="1"/>
  <c r="DI707"/>
  <c r="DJ707"/>
  <c r="DK707"/>
  <c r="DL707"/>
  <c r="DM707"/>
  <c r="DN707"/>
  <c r="DO707"/>
  <c r="DP707"/>
  <c r="DQ707"/>
  <c r="DR707"/>
  <c r="DT707"/>
  <c r="EB707"/>
  <c r="DE708"/>
  <c r="DF708"/>
  <c r="DG708"/>
  <c r="DH708"/>
  <c r="DS708" s="1"/>
  <c r="DI708"/>
  <c r="DJ708"/>
  <c r="DK708"/>
  <c r="DL708"/>
  <c r="DM708"/>
  <c r="DN708"/>
  <c r="DO708"/>
  <c r="DP708"/>
  <c r="DQ708"/>
  <c r="DR708"/>
  <c r="DT708"/>
  <c r="DE709"/>
  <c r="DF709"/>
  <c r="DG709"/>
  <c r="DH709"/>
  <c r="DS709" s="1"/>
  <c r="DI709"/>
  <c r="DJ709"/>
  <c r="DK709"/>
  <c r="DL709"/>
  <c r="DM709"/>
  <c r="DN709"/>
  <c r="DO709"/>
  <c r="DP709"/>
  <c r="DQ709"/>
  <c r="DR709"/>
  <c r="DT709"/>
  <c r="EB709"/>
  <c r="DE710"/>
  <c r="DF710"/>
  <c r="DG710"/>
  <c r="DH710"/>
  <c r="DS710" s="1"/>
  <c r="DI710"/>
  <c r="DJ710"/>
  <c r="DK710"/>
  <c r="DL710"/>
  <c r="DM710"/>
  <c r="DN710"/>
  <c r="DO710"/>
  <c r="DP710"/>
  <c r="DQ710"/>
  <c r="DR710"/>
  <c r="DT710"/>
  <c r="EB710"/>
  <c r="DE711"/>
  <c r="DF711"/>
  <c r="DG711"/>
  <c r="DH711"/>
  <c r="DS711" s="1"/>
  <c r="DI711"/>
  <c r="DJ711"/>
  <c r="DK711"/>
  <c r="DL711"/>
  <c r="DM711"/>
  <c r="DN711"/>
  <c r="DO711"/>
  <c r="DP711"/>
  <c r="DQ711"/>
  <c r="DR711"/>
  <c r="DT711"/>
  <c r="EB711"/>
  <c r="DE712"/>
  <c r="DF712"/>
  <c r="DG712"/>
  <c r="DH712"/>
  <c r="DS712" s="1"/>
  <c r="DI712"/>
  <c r="DJ712"/>
  <c r="DK712"/>
  <c r="DL712"/>
  <c r="DM712"/>
  <c r="DN712"/>
  <c r="DO712"/>
  <c r="DP712"/>
  <c r="DQ712"/>
  <c r="DR712"/>
  <c r="DT712"/>
  <c r="DE713"/>
  <c r="DF713"/>
  <c r="DG713"/>
  <c r="DH713"/>
  <c r="DS713" s="1"/>
  <c r="DI713"/>
  <c r="DJ713"/>
  <c r="DK713"/>
  <c r="DL713"/>
  <c r="DM713"/>
  <c r="DN713"/>
  <c r="DO713"/>
  <c r="DP713"/>
  <c r="DQ713"/>
  <c r="DR713"/>
  <c r="DT713"/>
  <c r="EB713"/>
  <c r="DE714"/>
  <c r="DF714"/>
  <c r="DG714"/>
  <c r="DH714"/>
  <c r="DS714" s="1"/>
  <c r="DI714"/>
  <c r="DJ714"/>
  <c r="DK714"/>
  <c r="DL714"/>
  <c r="DM714"/>
  <c r="DN714"/>
  <c r="DO714"/>
  <c r="DP714"/>
  <c r="DQ714"/>
  <c r="DR714"/>
  <c r="DT714"/>
  <c r="EB714"/>
  <c r="DE715"/>
  <c r="DF715"/>
  <c r="DG715"/>
  <c r="DH715"/>
  <c r="DS715" s="1"/>
  <c r="DI715"/>
  <c r="DJ715"/>
  <c r="DK715"/>
  <c r="DL715"/>
  <c r="DM715"/>
  <c r="DN715"/>
  <c r="DO715"/>
  <c r="DP715"/>
  <c r="DQ715"/>
  <c r="DR715"/>
  <c r="DT715"/>
  <c r="EB715"/>
  <c r="DE716"/>
  <c r="DF716"/>
  <c r="DG716"/>
  <c r="DH716"/>
  <c r="DS716" s="1"/>
  <c r="DI716"/>
  <c r="DJ716"/>
  <c r="DK716"/>
  <c r="DL716"/>
  <c r="DM716"/>
  <c r="DN716"/>
  <c r="DO716"/>
  <c r="DP716"/>
  <c r="DQ716"/>
  <c r="DR716"/>
  <c r="DT716"/>
  <c r="DE717"/>
  <c r="DF717"/>
  <c r="DG717"/>
  <c r="DH717"/>
  <c r="DS717" s="1"/>
  <c r="DI717"/>
  <c r="DJ717"/>
  <c r="DK717"/>
  <c r="DL717"/>
  <c r="DM717"/>
  <c r="DN717"/>
  <c r="DO717"/>
  <c r="DP717"/>
  <c r="DQ717"/>
  <c r="DR717"/>
  <c r="DT717"/>
  <c r="EB717"/>
  <c r="DE718"/>
  <c r="DF718"/>
  <c r="DG718"/>
  <c r="DH718"/>
  <c r="DS718" s="1"/>
  <c r="DI718"/>
  <c r="DJ718"/>
  <c r="DK718"/>
  <c r="DL718"/>
  <c r="DM718"/>
  <c r="DN718"/>
  <c r="DO718"/>
  <c r="DP718"/>
  <c r="DQ718"/>
  <c r="DR718"/>
  <c r="DT718"/>
  <c r="EB718"/>
  <c r="DE719"/>
  <c r="DF719"/>
  <c r="DG719"/>
  <c r="DH719"/>
  <c r="DS719" s="1"/>
  <c r="DI719"/>
  <c r="DJ719"/>
  <c r="DK719"/>
  <c r="DL719"/>
  <c r="DM719"/>
  <c r="DN719"/>
  <c r="DO719"/>
  <c r="DP719"/>
  <c r="DQ719"/>
  <c r="DR719"/>
  <c r="DT719"/>
  <c r="EB719"/>
  <c r="DE720"/>
  <c r="DF720"/>
  <c r="DG720"/>
  <c r="DH720"/>
  <c r="DS720" s="1"/>
  <c r="DI720"/>
  <c r="DJ720"/>
  <c r="DK720"/>
  <c r="DL720"/>
  <c r="DM720"/>
  <c r="DN720"/>
  <c r="DO720"/>
  <c r="DP720"/>
  <c r="DQ720"/>
  <c r="DR720"/>
  <c r="DT720"/>
  <c r="DE721"/>
  <c r="DF721"/>
  <c r="DG721"/>
  <c r="DH721"/>
  <c r="DS721" s="1"/>
  <c r="DI721"/>
  <c r="DJ721"/>
  <c r="DK721"/>
  <c r="DL721"/>
  <c r="DM721"/>
  <c r="DN721"/>
  <c r="DO721"/>
  <c r="DP721"/>
  <c r="DQ721"/>
  <c r="DR721"/>
  <c r="DT721"/>
  <c r="EB721"/>
  <c r="DE722"/>
  <c r="DF722"/>
  <c r="DG722"/>
  <c r="DH722"/>
  <c r="DS722" s="1"/>
  <c r="DI722"/>
  <c r="DJ722"/>
  <c r="DK722"/>
  <c r="DL722"/>
  <c r="DM722"/>
  <c r="DN722"/>
  <c r="DO722"/>
  <c r="DP722"/>
  <c r="DQ722"/>
  <c r="DR722"/>
  <c r="DT722"/>
  <c r="EB722"/>
  <c r="DE723"/>
  <c r="DF723"/>
  <c r="DG723"/>
  <c r="DH723"/>
  <c r="DS723" s="1"/>
  <c r="DI723"/>
  <c r="DJ723"/>
  <c r="DK723"/>
  <c r="DL723"/>
  <c r="DM723"/>
  <c r="DN723"/>
  <c r="DO723"/>
  <c r="DP723"/>
  <c r="DQ723"/>
  <c r="DR723"/>
  <c r="DT723"/>
  <c r="EB723"/>
  <c r="DE724"/>
  <c r="DF724"/>
  <c r="DG724"/>
  <c r="DH724"/>
  <c r="DS724" s="1"/>
  <c r="DI724"/>
  <c r="DJ724"/>
  <c r="DK724"/>
  <c r="DL724"/>
  <c r="DM724"/>
  <c r="DN724"/>
  <c r="DO724"/>
  <c r="DP724"/>
  <c r="DQ724"/>
  <c r="DR724"/>
  <c r="DT724"/>
  <c r="DE725"/>
  <c r="DF725"/>
  <c r="DG725"/>
  <c r="DH725"/>
  <c r="DS725" s="1"/>
  <c r="DI725"/>
  <c r="DJ725"/>
  <c r="DK725"/>
  <c r="DL725"/>
  <c r="DM725"/>
  <c r="DN725"/>
  <c r="DO725"/>
  <c r="DP725"/>
  <c r="DQ725"/>
  <c r="DR725"/>
  <c r="DT725"/>
  <c r="EB725"/>
  <c r="DE726"/>
  <c r="DF726"/>
  <c r="DG726"/>
  <c r="DH726"/>
  <c r="DS726" s="1"/>
  <c r="DI726"/>
  <c r="DJ726"/>
  <c r="DK726"/>
  <c r="DL726"/>
  <c r="DM726"/>
  <c r="DN726"/>
  <c r="DO726"/>
  <c r="DP726"/>
  <c r="DQ726"/>
  <c r="DR726"/>
  <c r="DT726"/>
  <c r="EB726"/>
  <c r="DE727"/>
  <c r="DF727"/>
  <c r="DG727"/>
  <c r="DH727"/>
  <c r="DS727" s="1"/>
  <c r="DI727"/>
  <c r="DJ727"/>
  <c r="DK727"/>
  <c r="DL727"/>
  <c r="DM727"/>
  <c r="DN727"/>
  <c r="DO727"/>
  <c r="DP727"/>
  <c r="DQ727"/>
  <c r="DR727"/>
  <c r="DT727"/>
  <c r="EB727"/>
  <c r="DE728"/>
  <c r="DF728"/>
  <c r="DG728"/>
  <c r="DH728"/>
  <c r="DS728" s="1"/>
  <c r="DI728"/>
  <c r="DJ728"/>
  <c r="DK728"/>
  <c r="DL728"/>
  <c r="DM728"/>
  <c r="DN728"/>
  <c r="DO728"/>
  <c r="DP728"/>
  <c r="DQ728"/>
  <c r="DR728"/>
  <c r="DT728"/>
  <c r="DE729"/>
  <c r="DF729"/>
  <c r="DG729"/>
  <c r="DH729"/>
  <c r="DS729" s="1"/>
  <c r="DI729"/>
  <c r="DJ729"/>
  <c r="DK729"/>
  <c r="DL729"/>
  <c r="DM729"/>
  <c r="DN729"/>
  <c r="DO729"/>
  <c r="DP729"/>
  <c r="DQ729"/>
  <c r="DR729"/>
  <c r="DT729"/>
  <c r="EB729"/>
  <c r="DE730"/>
  <c r="DF730"/>
  <c r="DG730"/>
  <c r="DH730"/>
  <c r="DS730" s="1"/>
  <c r="DI730"/>
  <c r="DJ730"/>
  <c r="DK730"/>
  <c r="DL730"/>
  <c r="DM730"/>
  <c r="DN730"/>
  <c r="DO730"/>
  <c r="DP730"/>
  <c r="DQ730"/>
  <c r="DR730"/>
  <c r="DT730"/>
  <c r="EB730"/>
  <c r="DE731"/>
  <c r="DF731"/>
  <c r="DG731"/>
  <c r="DH731"/>
  <c r="DS731" s="1"/>
  <c r="DI731"/>
  <c r="DJ731"/>
  <c r="DK731"/>
  <c r="DL731"/>
  <c r="DM731"/>
  <c r="DN731"/>
  <c r="DO731"/>
  <c r="DP731"/>
  <c r="DQ731"/>
  <c r="DR731"/>
  <c r="DT731"/>
  <c r="EB731"/>
  <c r="DE732"/>
  <c r="DF732"/>
  <c r="DG732"/>
  <c r="DH732"/>
  <c r="DS732" s="1"/>
  <c r="DI732"/>
  <c r="DJ732"/>
  <c r="DK732"/>
  <c r="DL732"/>
  <c r="DM732"/>
  <c r="DN732"/>
  <c r="DO732"/>
  <c r="DP732"/>
  <c r="DQ732"/>
  <c r="DR732"/>
  <c r="DT732"/>
  <c r="DE733"/>
  <c r="DF733"/>
  <c r="DG733"/>
  <c r="DH733"/>
  <c r="DS733" s="1"/>
  <c r="DI733"/>
  <c r="DJ733"/>
  <c r="DK733"/>
  <c r="DL733"/>
  <c r="DM733"/>
  <c r="DN733"/>
  <c r="DO733"/>
  <c r="DP733"/>
  <c r="DQ733"/>
  <c r="DR733"/>
  <c r="DT733"/>
  <c r="EB733"/>
  <c r="DE734"/>
  <c r="DF734"/>
  <c r="DG734"/>
  <c r="DH734"/>
  <c r="DS734" s="1"/>
  <c r="DI734"/>
  <c r="DJ734"/>
  <c r="DK734"/>
  <c r="DL734"/>
  <c r="DM734"/>
  <c r="DN734"/>
  <c r="DO734"/>
  <c r="DP734"/>
  <c r="DQ734"/>
  <c r="DR734"/>
  <c r="DT734"/>
  <c r="EB734"/>
  <c r="DE735"/>
  <c r="DF735"/>
  <c r="DG735"/>
  <c r="DH735"/>
  <c r="DS735" s="1"/>
  <c r="DI735"/>
  <c r="DJ735"/>
  <c r="DK735"/>
  <c r="DL735"/>
  <c r="DM735"/>
  <c r="DN735"/>
  <c r="DO735"/>
  <c r="DP735"/>
  <c r="DQ735"/>
  <c r="DR735"/>
  <c r="DT735"/>
  <c r="EB735"/>
  <c r="DE736"/>
  <c r="DF736"/>
  <c r="DG736"/>
  <c r="DH736"/>
  <c r="DS736" s="1"/>
  <c r="DI736"/>
  <c r="DJ736"/>
  <c r="DK736"/>
  <c r="DL736"/>
  <c r="DM736"/>
  <c r="DN736"/>
  <c r="DO736"/>
  <c r="DP736"/>
  <c r="DQ736"/>
  <c r="DR736"/>
  <c r="DT736"/>
  <c r="DE737"/>
  <c r="DF737"/>
  <c r="DG737"/>
  <c r="DH737"/>
  <c r="DS737" s="1"/>
  <c r="DI737"/>
  <c r="DJ737"/>
  <c r="DK737"/>
  <c r="DL737"/>
  <c r="DM737"/>
  <c r="DN737"/>
  <c r="DO737"/>
  <c r="DP737"/>
  <c r="DQ737"/>
  <c r="DR737"/>
  <c r="DT737"/>
  <c r="EB737"/>
  <c r="DE738"/>
  <c r="DF738"/>
  <c r="DG738"/>
  <c r="DH738"/>
  <c r="DS738" s="1"/>
  <c r="DI738"/>
  <c r="DJ738"/>
  <c r="DK738"/>
  <c r="DL738"/>
  <c r="DM738"/>
  <c r="DN738"/>
  <c r="DO738"/>
  <c r="DP738"/>
  <c r="DQ738"/>
  <c r="DR738"/>
  <c r="DT738"/>
  <c r="EB738"/>
  <c r="DE739"/>
  <c r="DF739"/>
  <c r="DG739"/>
  <c r="DH739"/>
  <c r="DS739" s="1"/>
  <c r="DI739"/>
  <c r="DJ739"/>
  <c r="DK739"/>
  <c r="DL739"/>
  <c r="DM739"/>
  <c r="DN739"/>
  <c r="DO739"/>
  <c r="DP739"/>
  <c r="DQ739"/>
  <c r="DR739"/>
  <c r="DT739"/>
  <c r="EB739"/>
  <c r="DE740"/>
  <c r="DF740"/>
  <c r="DG740"/>
  <c r="DH740"/>
  <c r="DS740" s="1"/>
  <c r="DI740"/>
  <c r="DJ740"/>
  <c r="DK740"/>
  <c r="DL740"/>
  <c r="DM740"/>
  <c r="DN740"/>
  <c r="DO740"/>
  <c r="DP740"/>
  <c r="DQ740"/>
  <c r="DR740"/>
  <c r="DT740"/>
  <c r="DE741"/>
  <c r="DF741"/>
  <c r="DG741"/>
  <c r="DH741"/>
  <c r="DS741" s="1"/>
  <c r="DI741"/>
  <c r="DJ741"/>
  <c r="DK741"/>
  <c r="DL741"/>
  <c r="DM741"/>
  <c r="DN741"/>
  <c r="DO741"/>
  <c r="DP741"/>
  <c r="DQ741"/>
  <c r="DR741"/>
  <c r="DT741"/>
  <c r="EB741"/>
  <c r="DE742"/>
  <c r="DF742"/>
  <c r="DG742"/>
  <c r="DH742"/>
  <c r="DS742" s="1"/>
  <c r="DI742"/>
  <c r="DJ742"/>
  <c r="DK742"/>
  <c r="DL742"/>
  <c r="DM742"/>
  <c r="DN742"/>
  <c r="DO742"/>
  <c r="DP742"/>
  <c r="DQ742"/>
  <c r="DR742"/>
  <c r="DT742"/>
  <c r="EB742"/>
  <c r="DE743"/>
  <c r="DF743"/>
  <c r="DG743"/>
  <c r="DH743"/>
  <c r="DS743" s="1"/>
  <c r="DI743"/>
  <c r="DJ743"/>
  <c r="DK743"/>
  <c r="DL743"/>
  <c r="DM743"/>
  <c r="DN743"/>
  <c r="DO743"/>
  <c r="DP743"/>
  <c r="DQ743"/>
  <c r="DR743"/>
  <c r="DT743"/>
  <c r="EB743"/>
  <c r="DE744"/>
  <c r="DF744"/>
  <c r="DG744"/>
  <c r="DH744"/>
  <c r="DS744" s="1"/>
  <c r="DI744"/>
  <c r="DJ744"/>
  <c r="DK744"/>
  <c r="DL744"/>
  <c r="DM744"/>
  <c r="DN744"/>
  <c r="DO744"/>
  <c r="DP744"/>
  <c r="DQ744"/>
  <c r="DR744"/>
  <c r="DT744"/>
  <c r="DE745"/>
  <c r="DF745"/>
  <c r="DG745"/>
  <c r="DH745"/>
  <c r="DS745" s="1"/>
  <c r="DI745"/>
  <c r="DJ745"/>
  <c r="DK745"/>
  <c r="DL745"/>
  <c r="DM745"/>
  <c r="DN745"/>
  <c r="DO745"/>
  <c r="DP745"/>
  <c r="DQ745"/>
  <c r="DR745"/>
  <c r="DT745"/>
  <c r="EB745"/>
  <c r="DE746"/>
  <c r="DF746"/>
  <c r="DG746"/>
  <c r="DH746"/>
  <c r="DS746" s="1"/>
  <c r="DI746"/>
  <c r="DJ746"/>
  <c r="DK746"/>
  <c r="DL746"/>
  <c r="DM746"/>
  <c r="DN746"/>
  <c r="DO746"/>
  <c r="DP746"/>
  <c r="DQ746"/>
  <c r="DR746"/>
  <c r="DT746"/>
  <c r="EB746"/>
  <c r="DE747"/>
  <c r="DF747"/>
  <c r="DG747"/>
  <c r="DH747"/>
  <c r="DS747" s="1"/>
  <c r="DI747"/>
  <c r="DJ747"/>
  <c r="DK747"/>
  <c r="DL747"/>
  <c r="DM747"/>
  <c r="DN747"/>
  <c r="DO747"/>
  <c r="DP747"/>
  <c r="DQ747"/>
  <c r="DR747"/>
  <c r="DT747"/>
  <c r="EB747"/>
  <c r="DE748"/>
  <c r="DF748"/>
  <c r="DG748"/>
  <c r="DH748"/>
  <c r="DS748" s="1"/>
  <c r="DI748"/>
  <c r="DJ748"/>
  <c r="DK748"/>
  <c r="DL748"/>
  <c r="DM748"/>
  <c r="DN748"/>
  <c r="DO748"/>
  <c r="DP748"/>
  <c r="DQ748"/>
  <c r="DR748"/>
  <c r="DT748"/>
  <c r="DE749"/>
  <c r="DF749"/>
  <c r="DG749"/>
  <c r="DH749"/>
  <c r="DS749" s="1"/>
  <c r="DI749"/>
  <c r="DJ749"/>
  <c r="DK749"/>
  <c r="DL749"/>
  <c r="DM749"/>
  <c r="DN749"/>
  <c r="DO749"/>
  <c r="DP749"/>
  <c r="DQ749"/>
  <c r="DR749"/>
  <c r="DT749"/>
  <c r="EB749"/>
  <c r="DE750"/>
  <c r="DF750"/>
  <c r="DG750"/>
  <c r="DH750"/>
  <c r="DS750" s="1"/>
  <c r="DI750"/>
  <c r="DJ750"/>
  <c r="DK750"/>
  <c r="DL750"/>
  <c r="DM750"/>
  <c r="DN750"/>
  <c r="DO750"/>
  <c r="DP750"/>
  <c r="DQ750"/>
  <c r="DR750"/>
  <c r="DT750"/>
  <c r="EB750"/>
  <c r="DE751"/>
  <c r="DF751"/>
  <c r="DG751"/>
  <c r="DH751"/>
  <c r="DS751" s="1"/>
  <c r="DI751"/>
  <c r="DJ751"/>
  <c r="DK751"/>
  <c r="DL751"/>
  <c r="DM751"/>
  <c r="DN751"/>
  <c r="DO751"/>
  <c r="DP751"/>
  <c r="DQ751"/>
  <c r="DR751"/>
  <c r="DT751"/>
  <c r="EB751"/>
  <c r="DE752"/>
  <c r="DF752"/>
  <c r="DG752"/>
  <c r="DH752"/>
  <c r="DS752" s="1"/>
  <c r="DI752"/>
  <c r="DJ752"/>
  <c r="DK752"/>
  <c r="DL752"/>
  <c r="DM752"/>
  <c r="DN752"/>
  <c r="DO752"/>
  <c r="DP752"/>
  <c r="DQ752"/>
  <c r="DR752"/>
  <c r="DT752"/>
  <c r="DE753"/>
  <c r="DF753"/>
  <c r="DG753"/>
  <c r="DH753"/>
  <c r="DS753" s="1"/>
  <c r="DI753"/>
  <c r="DJ753"/>
  <c r="DK753"/>
  <c r="DL753"/>
  <c r="DM753"/>
  <c r="DN753"/>
  <c r="DO753"/>
  <c r="DP753"/>
  <c r="DQ753"/>
  <c r="DR753"/>
  <c r="DT753"/>
  <c r="EB753"/>
  <c r="DE754"/>
  <c r="DF754"/>
  <c r="DG754"/>
  <c r="DH754"/>
  <c r="DS754" s="1"/>
  <c r="DI754"/>
  <c r="DJ754"/>
  <c r="DK754"/>
  <c r="DL754"/>
  <c r="DM754"/>
  <c r="DN754"/>
  <c r="DO754"/>
  <c r="DP754"/>
  <c r="DQ754"/>
  <c r="DR754"/>
  <c r="DT754"/>
  <c r="EB754"/>
  <c r="DE755"/>
  <c r="DF755"/>
  <c r="DG755"/>
  <c r="DH755"/>
  <c r="DS755" s="1"/>
  <c r="DI755"/>
  <c r="DJ755"/>
  <c r="DK755"/>
  <c r="DL755"/>
  <c r="DM755"/>
  <c r="DN755"/>
  <c r="DO755"/>
  <c r="DP755"/>
  <c r="DQ755"/>
  <c r="DR755"/>
  <c r="DT755"/>
  <c r="EB755"/>
  <c r="DE756"/>
  <c r="DF756"/>
  <c r="DG756"/>
  <c r="DH756"/>
  <c r="DS756" s="1"/>
  <c r="DI756"/>
  <c r="DJ756"/>
  <c r="DK756"/>
  <c r="DL756"/>
  <c r="DM756"/>
  <c r="DN756"/>
  <c r="DO756"/>
  <c r="DP756"/>
  <c r="DQ756"/>
  <c r="DR756"/>
  <c r="DT756"/>
  <c r="DE757"/>
  <c r="DF757"/>
  <c r="DG757"/>
  <c r="DH757"/>
  <c r="DS757" s="1"/>
  <c r="DI757"/>
  <c r="DJ757"/>
  <c r="DK757"/>
  <c r="DL757"/>
  <c r="DM757"/>
  <c r="DN757"/>
  <c r="DO757"/>
  <c r="DP757"/>
  <c r="DQ757"/>
  <c r="DR757"/>
  <c r="DT757"/>
  <c r="EB757"/>
  <c r="DE758"/>
  <c r="DF758"/>
  <c r="DG758"/>
  <c r="DH758"/>
  <c r="DS758" s="1"/>
  <c r="DI758"/>
  <c r="DJ758"/>
  <c r="DK758"/>
  <c r="DL758"/>
  <c r="DM758"/>
  <c r="DN758"/>
  <c r="DO758"/>
  <c r="DP758"/>
  <c r="DQ758"/>
  <c r="DR758"/>
  <c r="DT758"/>
  <c r="EB758"/>
  <c r="DE759"/>
  <c r="DF759"/>
  <c r="DG759"/>
  <c r="DH759"/>
  <c r="DS759" s="1"/>
  <c r="DI759"/>
  <c r="DJ759"/>
  <c r="DK759"/>
  <c r="DL759"/>
  <c r="DM759"/>
  <c r="DN759"/>
  <c r="DO759"/>
  <c r="DP759"/>
  <c r="DQ759"/>
  <c r="DR759"/>
  <c r="DT759"/>
  <c r="EB759"/>
  <c r="DE760"/>
  <c r="DF760"/>
  <c r="DG760"/>
  <c r="DH760"/>
  <c r="DS760" s="1"/>
  <c r="DI760"/>
  <c r="DJ760"/>
  <c r="DK760"/>
  <c r="DL760"/>
  <c r="DM760"/>
  <c r="DN760"/>
  <c r="DO760"/>
  <c r="DP760"/>
  <c r="DQ760"/>
  <c r="DR760"/>
  <c r="DT760"/>
  <c r="DE761"/>
  <c r="DF761"/>
  <c r="DG761"/>
  <c r="DH761"/>
  <c r="DS761" s="1"/>
  <c r="DI761"/>
  <c r="DJ761"/>
  <c r="DK761"/>
  <c r="DL761"/>
  <c r="DM761"/>
  <c r="DN761"/>
  <c r="DO761"/>
  <c r="DP761"/>
  <c r="DQ761"/>
  <c r="DR761"/>
  <c r="DT761"/>
  <c r="EB761"/>
  <c r="DE762"/>
  <c r="DF762"/>
  <c r="DG762"/>
  <c r="DH762"/>
  <c r="DS762" s="1"/>
  <c r="DI762"/>
  <c r="DJ762"/>
  <c r="DK762"/>
  <c r="DL762"/>
  <c r="DM762"/>
  <c r="DN762"/>
  <c r="DO762"/>
  <c r="DP762"/>
  <c r="DQ762"/>
  <c r="DR762"/>
  <c r="DT762"/>
  <c r="EB762"/>
  <c r="DE763"/>
  <c r="DF763"/>
  <c r="DG763"/>
  <c r="DH763"/>
  <c r="DS763" s="1"/>
  <c r="DI763"/>
  <c r="DJ763"/>
  <c r="DK763"/>
  <c r="DL763"/>
  <c r="DM763"/>
  <c r="DN763"/>
  <c r="DO763"/>
  <c r="DP763"/>
  <c r="DQ763"/>
  <c r="DR763"/>
  <c r="DT763"/>
  <c r="EB763"/>
  <c r="DE764"/>
  <c r="DF764"/>
  <c r="DG764"/>
  <c r="DH764"/>
  <c r="DS764" s="1"/>
  <c r="DI764"/>
  <c r="DJ764"/>
  <c r="DK764"/>
  <c r="DL764"/>
  <c r="DM764"/>
  <c r="DN764"/>
  <c r="DO764"/>
  <c r="DP764"/>
  <c r="DQ764"/>
  <c r="DR764"/>
  <c r="DT764"/>
  <c r="DE765"/>
  <c r="DF765"/>
  <c r="DG765"/>
  <c r="DH765"/>
  <c r="DS765" s="1"/>
  <c r="DI765"/>
  <c r="DJ765"/>
  <c r="DK765"/>
  <c r="DL765"/>
  <c r="DM765"/>
  <c r="DN765"/>
  <c r="DO765"/>
  <c r="DP765"/>
  <c r="DQ765"/>
  <c r="DR765"/>
  <c r="DT765"/>
  <c r="EB765"/>
  <c r="DE766"/>
  <c r="DF766"/>
  <c r="DG766"/>
  <c r="DH766"/>
  <c r="DS766" s="1"/>
  <c r="DI766"/>
  <c r="DJ766"/>
  <c r="DK766"/>
  <c r="DL766"/>
  <c r="DM766"/>
  <c r="DN766"/>
  <c r="DO766"/>
  <c r="DP766"/>
  <c r="DQ766"/>
  <c r="DR766"/>
  <c r="DT766"/>
  <c r="EB766"/>
  <c r="DE767"/>
  <c r="DF767"/>
  <c r="DG767"/>
  <c r="DH767"/>
  <c r="DS767" s="1"/>
  <c r="DI767"/>
  <c r="DJ767"/>
  <c r="DK767"/>
  <c r="DL767"/>
  <c r="DM767"/>
  <c r="DN767"/>
  <c r="DO767"/>
  <c r="DP767"/>
  <c r="DQ767"/>
  <c r="DR767"/>
  <c r="DT767"/>
  <c r="EB767"/>
  <c r="DE768"/>
  <c r="DF768"/>
  <c r="DG768"/>
  <c r="DH768"/>
  <c r="DS768" s="1"/>
  <c r="DI768"/>
  <c r="DJ768"/>
  <c r="DK768"/>
  <c r="DL768"/>
  <c r="DM768"/>
  <c r="DN768"/>
  <c r="DO768"/>
  <c r="DP768"/>
  <c r="DQ768"/>
  <c r="DR768"/>
  <c r="DT768"/>
  <c r="DE769"/>
  <c r="DF769"/>
  <c r="DG769"/>
  <c r="DH769"/>
  <c r="DS769" s="1"/>
  <c r="DI769"/>
  <c r="DJ769"/>
  <c r="DK769"/>
  <c r="DL769"/>
  <c r="DM769"/>
  <c r="DN769"/>
  <c r="DO769"/>
  <c r="DP769"/>
  <c r="DQ769"/>
  <c r="DR769"/>
  <c r="DT769"/>
  <c r="EB769"/>
  <c r="DE770"/>
  <c r="DF770"/>
  <c r="DG770"/>
  <c r="DH770"/>
  <c r="DS770" s="1"/>
  <c r="DI770"/>
  <c r="DJ770"/>
  <c r="DK770"/>
  <c r="DL770"/>
  <c r="DM770"/>
  <c r="DN770"/>
  <c r="DO770"/>
  <c r="DP770"/>
  <c r="DQ770"/>
  <c r="DR770"/>
  <c r="DT770"/>
  <c r="EB770"/>
  <c r="DE771"/>
  <c r="DF771"/>
  <c r="DG771"/>
  <c r="DH771"/>
  <c r="DS771" s="1"/>
  <c r="DI771"/>
  <c r="DJ771"/>
  <c r="DK771"/>
  <c r="DL771"/>
  <c r="DM771"/>
  <c r="DN771"/>
  <c r="DO771"/>
  <c r="DP771"/>
  <c r="DQ771"/>
  <c r="DR771"/>
  <c r="DT771"/>
  <c r="EB771"/>
  <c r="DE772"/>
  <c r="DF772"/>
  <c r="DG772"/>
  <c r="DH772"/>
  <c r="DS772" s="1"/>
  <c r="DI772"/>
  <c r="DJ772"/>
  <c r="DK772"/>
  <c r="DL772"/>
  <c r="DM772"/>
  <c r="DN772"/>
  <c r="DO772"/>
  <c r="DP772"/>
  <c r="DQ772"/>
  <c r="DR772"/>
  <c r="DT772"/>
  <c r="DE773"/>
  <c r="DF773"/>
  <c r="DG773"/>
  <c r="DH773"/>
  <c r="DS773" s="1"/>
  <c r="DI773"/>
  <c r="DJ773"/>
  <c r="DK773"/>
  <c r="DL773"/>
  <c r="DM773"/>
  <c r="DN773"/>
  <c r="DO773"/>
  <c r="DP773"/>
  <c r="DQ773"/>
  <c r="DR773"/>
  <c r="DT773"/>
  <c r="EB773"/>
  <c r="DE774"/>
  <c r="DF774"/>
  <c r="DG774"/>
  <c r="DH774"/>
  <c r="DS774" s="1"/>
  <c r="DI774"/>
  <c r="DJ774"/>
  <c r="DK774"/>
  <c r="DL774"/>
  <c r="DM774"/>
  <c r="DN774"/>
  <c r="DO774"/>
  <c r="DP774"/>
  <c r="DQ774"/>
  <c r="DR774"/>
  <c r="DT774"/>
  <c r="EB774"/>
  <c r="DE775"/>
  <c r="DF775"/>
  <c r="DG775"/>
  <c r="DH775"/>
  <c r="DS775" s="1"/>
  <c r="DI775"/>
  <c r="DJ775"/>
  <c r="DK775"/>
  <c r="DL775"/>
  <c r="DM775"/>
  <c r="DN775"/>
  <c r="DO775"/>
  <c r="DP775"/>
  <c r="DQ775"/>
  <c r="DR775"/>
  <c r="DT775"/>
  <c r="EB775"/>
  <c r="DE776"/>
  <c r="DF776"/>
  <c r="DG776"/>
  <c r="DH776"/>
  <c r="DS776" s="1"/>
  <c r="DI776"/>
  <c r="DJ776"/>
  <c r="DK776"/>
  <c r="DL776"/>
  <c r="DM776"/>
  <c r="DN776"/>
  <c r="DO776"/>
  <c r="DP776"/>
  <c r="DQ776"/>
  <c r="DR776"/>
  <c r="DT776"/>
  <c r="DE777"/>
  <c r="DF777"/>
  <c r="DG777"/>
  <c r="DH777"/>
  <c r="DS777" s="1"/>
  <c r="DI777"/>
  <c r="DJ777"/>
  <c r="DK777"/>
  <c r="DL777"/>
  <c r="DM777"/>
  <c r="DN777"/>
  <c r="DO777"/>
  <c r="DP777"/>
  <c r="DQ777"/>
  <c r="DR777"/>
  <c r="DT777"/>
  <c r="EB777"/>
  <c r="DE778"/>
  <c r="DF778"/>
  <c r="DG778"/>
  <c r="DH778"/>
  <c r="DS778" s="1"/>
  <c r="DI778"/>
  <c r="DJ778"/>
  <c r="DK778"/>
  <c r="DL778"/>
  <c r="DM778"/>
  <c r="DN778"/>
  <c r="DO778"/>
  <c r="DP778"/>
  <c r="DQ778"/>
  <c r="DR778"/>
  <c r="DT778"/>
  <c r="EB778"/>
  <c r="DE779"/>
  <c r="DF779"/>
  <c r="DG779"/>
  <c r="DH779"/>
  <c r="DS779" s="1"/>
  <c r="DI779"/>
  <c r="DJ779"/>
  <c r="DK779"/>
  <c r="DL779"/>
  <c r="DM779"/>
  <c r="DN779"/>
  <c r="DO779"/>
  <c r="DP779"/>
  <c r="DQ779"/>
  <c r="DR779"/>
  <c r="DT779"/>
  <c r="EB779"/>
  <c r="DE780"/>
  <c r="DF780"/>
  <c r="DG780"/>
  <c r="DH780"/>
  <c r="DS780" s="1"/>
  <c r="DI780"/>
  <c r="DJ780"/>
  <c r="DK780"/>
  <c r="DL780"/>
  <c r="DM780"/>
  <c r="DN780"/>
  <c r="DO780"/>
  <c r="DP780"/>
  <c r="DQ780"/>
  <c r="DR780"/>
  <c r="DT780"/>
  <c r="DE781"/>
  <c r="DF781"/>
  <c r="DG781"/>
  <c r="DH781"/>
  <c r="DS781" s="1"/>
  <c r="DI781"/>
  <c r="DJ781"/>
  <c r="DK781"/>
  <c r="DL781"/>
  <c r="DM781"/>
  <c r="DN781"/>
  <c r="DO781"/>
  <c r="DP781"/>
  <c r="DQ781"/>
  <c r="DR781"/>
  <c r="DT781"/>
  <c r="EB781"/>
  <c r="DE782"/>
  <c r="DF782"/>
  <c r="DG782"/>
  <c r="DH782"/>
  <c r="DS782" s="1"/>
  <c r="DI782"/>
  <c r="DJ782"/>
  <c r="DK782"/>
  <c r="DL782"/>
  <c r="DM782"/>
  <c r="DN782"/>
  <c r="DO782"/>
  <c r="DP782"/>
  <c r="DQ782"/>
  <c r="DR782"/>
  <c r="DT782"/>
  <c r="EB782"/>
  <c r="DE783"/>
  <c r="DF783"/>
  <c r="DG783"/>
  <c r="DH783"/>
  <c r="DS783" s="1"/>
  <c r="DI783"/>
  <c r="DJ783"/>
  <c r="DK783"/>
  <c r="DL783"/>
  <c r="DM783"/>
  <c r="DN783"/>
  <c r="DO783"/>
  <c r="DP783"/>
  <c r="DQ783"/>
  <c r="DR783"/>
  <c r="DT783"/>
  <c r="EB783"/>
  <c r="DE784"/>
  <c r="DF784"/>
  <c r="DG784"/>
  <c r="DH784"/>
  <c r="DS784" s="1"/>
  <c r="DI784"/>
  <c r="DJ784"/>
  <c r="DK784"/>
  <c r="DL784"/>
  <c r="DM784"/>
  <c r="DN784"/>
  <c r="DO784"/>
  <c r="DP784"/>
  <c r="DQ784"/>
  <c r="DR784"/>
  <c r="DT784"/>
  <c r="DE785"/>
  <c r="DF785"/>
  <c r="DG785"/>
  <c r="DH785"/>
  <c r="DS785" s="1"/>
  <c r="DI785"/>
  <c r="DJ785"/>
  <c r="DK785"/>
  <c r="DL785"/>
  <c r="DM785"/>
  <c r="DN785"/>
  <c r="DO785"/>
  <c r="DP785"/>
  <c r="DQ785"/>
  <c r="DR785"/>
  <c r="DT785"/>
  <c r="EB785"/>
  <c r="DE786"/>
  <c r="DF786"/>
  <c r="DG786"/>
  <c r="DH786"/>
  <c r="DS786" s="1"/>
  <c r="DI786"/>
  <c r="DJ786"/>
  <c r="DK786"/>
  <c r="DL786"/>
  <c r="DM786"/>
  <c r="DN786"/>
  <c r="DO786"/>
  <c r="DP786"/>
  <c r="DQ786"/>
  <c r="DR786"/>
  <c r="DT786"/>
  <c r="EB786"/>
  <c r="DE787"/>
  <c r="DF787"/>
  <c r="DG787"/>
  <c r="DH787"/>
  <c r="DS787" s="1"/>
  <c r="DI787"/>
  <c r="DJ787"/>
  <c r="DK787"/>
  <c r="DL787"/>
  <c r="DM787"/>
  <c r="DN787"/>
  <c r="DO787"/>
  <c r="DP787"/>
  <c r="DQ787"/>
  <c r="DR787"/>
  <c r="DT787"/>
  <c r="EB787"/>
  <c r="DE788"/>
  <c r="DF788"/>
  <c r="DG788"/>
  <c r="DH788"/>
  <c r="DS788" s="1"/>
  <c r="DI788"/>
  <c r="DJ788"/>
  <c r="DK788"/>
  <c r="DL788"/>
  <c r="DM788"/>
  <c r="DN788"/>
  <c r="DO788"/>
  <c r="DP788"/>
  <c r="DQ788"/>
  <c r="DR788"/>
  <c r="DT788"/>
  <c r="DE789"/>
  <c r="DF789"/>
  <c r="DG789"/>
  <c r="DH789"/>
  <c r="DS789" s="1"/>
  <c r="DI789"/>
  <c r="DJ789"/>
  <c r="DK789"/>
  <c r="DL789"/>
  <c r="DM789"/>
  <c r="DN789"/>
  <c r="DO789"/>
  <c r="DP789"/>
  <c r="DQ789"/>
  <c r="DR789"/>
  <c r="DT789"/>
  <c r="EB789"/>
  <c r="DE790"/>
  <c r="DF790"/>
  <c r="DG790"/>
  <c r="DH790"/>
  <c r="DS790" s="1"/>
  <c r="DI790"/>
  <c r="DJ790"/>
  <c r="DK790"/>
  <c r="DL790"/>
  <c r="DM790"/>
  <c r="DN790"/>
  <c r="DO790"/>
  <c r="DP790"/>
  <c r="DQ790"/>
  <c r="DR790"/>
  <c r="DT790"/>
  <c r="EB790"/>
  <c r="DE791"/>
  <c r="DF791"/>
  <c r="DG791"/>
  <c r="DH791"/>
  <c r="DS791" s="1"/>
  <c r="DI791"/>
  <c r="DJ791"/>
  <c r="DK791"/>
  <c r="DL791"/>
  <c r="DM791"/>
  <c r="DN791"/>
  <c r="DO791"/>
  <c r="DP791"/>
  <c r="DQ791"/>
  <c r="DR791"/>
  <c r="DT791"/>
  <c r="EB791"/>
  <c r="DE792"/>
  <c r="DF792"/>
  <c r="DG792"/>
  <c r="DH792"/>
  <c r="DS792" s="1"/>
  <c r="DI792"/>
  <c r="DJ792"/>
  <c r="DK792"/>
  <c r="DL792"/>
  <c r="DM792"/>
  <c r="DN792"/>
  <c r="DO792"/>
  <c r="DP792"/>
  <c r="DQ792"/>
  <c r="DR792"/>
  <c r="DT792"/>
  <c r="DE793"/>
  <c r="DF793"/>
  <c r="DG793"/>
  <c r="DH793"/>
  <c r="DS793" s="1"/>
  <c r="DI793"/>
  <c r="DJ793"/>
  <c r="DK793"/>
  <c r="DL793"/>
  <c r="DM793"/>
  <c r="DN793"/>
  <c r="DO793"/>
  <c r="DP793"/>
  <c r="DQ793"/>
  <c r="DR793"/>
  <c r="DT793"/>
  <c r="EB793"/>
  <c r="DE794"/>
  <c r="DF794"/>
  <c r="DG794"/>
  <c r="DH794"/>
  <c r="DS794" s="1"/>
  <c r="DI794"/>
  <c r="DJ794"/>
  <c r="DK794"/>
  <c r="DL794"/>
  <c r="DM794"/>
  <c r="DN794"/>
  <c r="DO794"/>
  <c r="DP794"/>
  <c r="DQ794"/>
  <c r="DR794"/>
  <c r="DT794"/>
  <c r="EB794"/>
  <c r="DE795"/>
  <c r="DF795"/>
  <c r="DG795"/>
  <c r="DH795"/>
  <c r="DS795" s="1"/>
  <c r="DI795"/>
  <c r="DJ795"/>
  <c r="DK795"/>
  <c r="DL795"/>
  <c r="DM795"/>
  <c r="DN795"/>
  <c r="DO795"/>
  <c r="DP795"/>
  <c r="DQ795"/>
  <c r="DR795"/>
  <c r="DT795"/>
  <c r="EB795"/>
  <c r="DE796"/>
  <c r="DF796"/>
  <c r="DG796"/>
  <c r="DH796"/>
  <c r="DS796" s="1"/>
  <c r="DI796"/>
  <c r="DJ796"/>
  <c r="DK796"/>
  <c r="DL796"/>
  <c r="DM796"/>
  <c r="DN796"/>
  <c r="DO796"/>
  <c r="DP796"/>
  <c r="DQ796"/>
  <c r="DR796"/>
  <c r="DT796"/>
  <c r="DE797"/>
  <c r="DF797"/>
  <c r="DG797"/>
  <c r="DH797"/>
  <c r="DS797" s="1"/>
  <c r="DI797"/>
  <c r="DJ797"/>
  <c r="DK797"/>
  <c r="DL797"/>
  <c r="DM797"/>
  <c r="DN797"/>
  <c r="DO797"/>
  <c r="DP797"/>
  <c r="DQ797"/>
  <c r="DR797"/>
  <c r="DT797"/>
  <c r="EB797"/>
  <c r="DE798"/>
  <c r="DF798"/>
  <c r="DG798"/>
  <c r="DH798"/>
  <c r="DS798" s="1"/>
  <c r="DI798"/>
  <c r="DJ798"/>
  <c r="DK798"/>
  <c r="DL798"/>
  <c r="DM798"/>
  <c r="DN798"/>
  <c r="DO798"/>
  <c r="DP798"/>
  <c r="DQ798"/>
  <c r="DR798"/>
  <c r="DT798"/>
  <c r="EB798"/>
  <c r="DE799"/>
  <c r="DF799"/>
  <c r="DG799"/>
  <c r="DH799"/>
  <c r="DS799" s="1"/>
  <c r="DI799"/>
  <c r="DJ799"/>
  <c r="DK799"/>
  <c r="DL799"/>
  <c r="DM799"/>
  <c r="DN799"/>
  <c r="DO799"/>
  <c r="DP799"/>
  <c r="DQ799"/>
  <c r="DR799"/>
  <c r="DT799"/>
  <c r="EB799"/>
  <c r="DE800"/>
  <c r="DF800"/>
  <c r="DG800"/>
  <c r="DH800"/>
  <c r="DS800" s="1"/>
  <c r="DI800"/>
  <c r="DJ800"/>
  <c r="DK800"/>
  <c r="DL800"/>
  <c r="DM800"/>
  <c r="DN800"/>
  <c r="DO800"/>
  <c r="DP800"/>
  <c r="DQ800"/>
  <c r="DR800"/>
  <c r="DT800"/>
  <c r="DE801"/>
  <c r="DF801"/>
  <c r="DG801"/>
  <c r="DH801"/>
  <c r="DS801" s="1"/>
  <c r="DI801"/>
  <c r="DJ801"/>
  <c r="DK801"/>
  <c r="DL801"/>
  <c r="DM801"/>
  <c r="DN801"/>
  <c r="DO801"/>
  <c r="DP801"/>
  <c r="DQ801"/>
  <c r="DR801"/>
  <c r="DT801"/>
  <c r="EB801"/>
  <c r="DE802"/>
  <c r="DF802"/>
  <c r="DG802"/>
  <c r="DH802"/>
  <c r="DS802" s="1"/>
  <c r="DI802"/>
  <c r="DJ802"/>
  <c r="DK802"/>
  <c r="DL802"/>
  <c r="DM802"/>
  <c r="DN802"/>
  <c r="DO802"/>
  <c r="DP802"/>
  <c r="DQ802"/>
  <c r="DR802"/>
  <c r="DT802"/>
  <c r="EB802"/>
  <c r="DE803"/>
  <c r="DF803"/>
  <c r="DG803"/>
  <c r="DH803"/>
  <c r="DS803" s="1"/>
  <c r="DI803"/>
  <c r="DJ803"/>
  <c r="DK803"/>
  <c r="DL803"/>
  <c r="DM803"/>
  <c r="DN803"/>
  <c r="DO803"/>
  <c r="DP803"/>
  <c r="DQ803"/>
  <c r="DR803"/>
  <c r="DT803"/>
  <c r="EB803"/>
  <c r="DE804"/>
  <c r="DF804"/>
  <c r="DG804"/>
  <c r="DH804"/>
  <c r="DS804" s="1"/>
  <c r="DI804"/>
  <c r="DJ804"/>
  <c r="DK804"/>
  <c r="DL804"/>
  <c r="DM804"/>
  <c r="DN804"/>
  <c r="DO804"/>
  <c r="DP804"/>
  <c r="DQ804"/>
  <c r="DR804"/>
  <c r="DT804"/>
  <c r="DE805"/>
  <c r="DF805"/>
  <c r="DG805"/>
  <c r="DH805"/>
  <c r="DS805" s="1"/>
  <c r="DI805"/>
  <c r="DJ805"/>
  <c r="DK805"/>
  <c r="DL805"/>
  <c r="DM805"/>
  <c r="DN805"/>
  <c r="DO805"/>
  <c r="DP805"/>
  <c r="DQ805"/>
  <c r="DR805"/>
  <c r="DT805"/>
  <c r="EB805"/>
  <c r="DE806"/>
  <c r="DF806"/>
  <c r="DG806"/>
  <c r="DH806"/>
  <c r="DS806" s="1"/>
  <c r="DI806"/>
  <c r="DJ806"/>
  <c r="DK806"/>
  <c r="DL806"/>
  <c r="DM806"/>
  <c r="DN806"/>
  <c r="DO806"/>
  <c r="DP806"/>
  <c r="DQ806"/>
  <c r="DR806"/>
  <c r="DT806"/>
  <c r="EB806"/>
  <c r="DE807"/>
  <c r="DF807"/>
  <c r="DG807"/>
  <c r="DH807"/>
  <c r="DS807" s="1"/>
  <c r="DI807"/>
  <c r="DJ807"/>
  <c r="DK807"/>
  <c r="DL807"/>
  <c r="DM807"/>
  <c r="DN807"/>
  <c r="DO807"/>
  <c r="DP807"/>
  <c r="DQ807"/>
  <c r="DR807"/>
  <c r="DT807"/>
  <c r="EB807"/>
  <c r="DE808"/>
  <c r="DF808"/>
  <c r="DG808"/>
  <c r="DH808"/>
  <c r="DS808" s="1"/>
  <c r="DI808"/>
  <c r="DJ808"/>
  <c r="DK808"/>
  <c r="DL808"/>
  <c r="DM808"/>
  <c r="DN808"/>
  <c r="DO808"/>
  <c r="DP808"/>
  <c r="DQ808"/>
  <c r="DR808"/>
  <c r="DT808"/>
  <c r="DE809"/>
  <c r="DF809"/>
  <c r="DG809"/>
  <c r="DH809"/>
  <c r="DS809" s="1"/>
  <c r="DI809"/>
  <c r="DJ809"/>
  <c r="DK809"/>
  <c r="DL809"/>
  <c r="DM809"/>
  <c r="DN809"/>
  <c r="DO809"/>
  <c r="DP809"/>
  <c r="DQ809"/>
  <c r="DR809"/>
  <c r="DT809"/>
  <c r="EB809"/>
  <c r="DE810"/>
  <c r="DF810"/>
  <c r="DG810"/>
  <c r="DH810"/>
  <c r="DS810" s="1"/>
  <c r="DI810"/>
  <c r="DJ810"/>
  <c r="DK810"/>
  <c r="DL810"/>
  <c r="DM810"/>
  <c r="DN810"/>
  <c r="DO810"/>
  <c r="DP810"/>
  <c r="DQ810"/>
  <c r="DR810"/>
  <c r="DT810"/>
  <c r="EB810"/>
  <c r="DE811"/>
  <c r="DF811"/>
  <c r="DG811"/>
  <c r="DH811"/>
  <c r="DS811" s="1"/>
  <c r="DI811"/>
  <c r="DJ811"/>
  <c r="DK811"/>
  <c r="DL811"/>
  <c r="DM811"/>
  <c r="DN811"/>
  <c r="DO811"/>
  <c r="DP811"/>
  <c r="DQ811"/>
  <c r="DR811"/>
  <c r="DT811"/>
  <c r="EB811"/>
  <c r="DE812"/>
  <c r="DF812"/>
  <c r="DG812"/>
  <c r="DH812"/>
  <c r="DS812" s="1"/>
  <c r="DI812"/>
  <c r="DJ812"/>
  <c r="DK812"/>
  <c r="DL812"/>
  <c r="DM812"/>
  <c r="DN812"/>
  <c r="DO812"/>
  <c r="DP812"/>
  <c r="DQ812"/>
  <c r="DR812"/>
  <c r="DT812"/>
  <c r="DE813"/>
  <c r="DF813"/>
  <c r="DG813"/>
  <c r="DH813"/>
  <c r="DS813" s="1"/>
  <c r="DI813"/>
  <c r="DJ813"/>
  <c r="DK813"/>
  <c r="DL813"/>
  <c r="DM813"/>
  <c r="DN813"/>
  <c r="DO813"/>
  <c r="DP813"/>
  <c r="DQ813"/>
  <c r="DR813"/>
  <c r="DT813"/>
  <c r="EB813"/>
  <c r="DE814"/>
  <c r="DF814"/>
  <c r="DG814"/>
  <c r="DH814"/>
  <c r="DS814" s="1"/>
  <c r="DI814"/>
  <c r="DJ814"/>
  <c r="DK814"/>
  <c r="DL814"/>
  <c r="DM814"/>
  <c r="DN814"/>
  <c r="DO814"/>
  <c r="DP814"/>
  <c r="DQ814"/>
  <c r="DR814"/>
  <c r="DT814"/>
  <c r="EB814"/>
  <c r="DE815"/>
  <c r="DF815"/>
  <c r="DG815"/>
  <c r="DB815" s="1"/>
  <c r="DH815"/>
  <c r="DS815" s="1"/>
  <c r="DI815"/>
  <c r="DJ815"/>
  <c r="DK815"/>
  <c r="DL815"/>
  <c r="DM815"/>
  <c r="DN815"/>
  <c r="DO815"/>
  <c r="DP815"/>
  <c r="DQ815"/>
  <c r="DR815"/>
  <c r="DT815"/>
  <c r="EB815"/>
  <c r="DE816"/>
  <c r="DF816"/>
  <c r="DG816"/>
  <c r="DH816"/>
  <c r="DS816" s="1"/>
  <c r="DI816"/>
  <c r="DJ816"/>
  <c r="DK816"/>
  <c r="DL816"/>
  <c r="DM816"/>
  <c r="DN816"/>
  <c r="DO816"/>
  <c r="DP816"/>
  <c r="DQ816"/>
  <c r="DR816"/>
  <c r="DT816"/>
  <c r="DE817"/>
  <c r="DF817"/>
  <c r="DG817"/>
  <c r="DH817"/>
  <c r="DS817" s="1"/>
  <c r="DI817"/>
  <c r="DJ817"/>
  <c r="DK817"/>
  <c r="DL817"/>
  <c r="DM817"/>
  <c r="DN817"/>
  <c r="DO817"/>
  <c r="DP817"/>
  <c r="DQ817"/>
  <c r="DR817"/>
  <c r="DT817"/>
  <c r="EB817"/>
  <c r="DE818"/>
  <c r="DF818"/>
  <c r="DG818"/>
  <c r="DH818"/>
  <c r="DS818" s="1"/>
  <c r="DI818"/>
  <c r="DJ818"/>
  <c r="DK818"/>
  <c r="DL818"/>
  <c r="DM818"/>
  <c r="DN818"/>
  <c r="DO818"/>
  <c r="DP818"/>
  <c r="DQ818"/>
  <c r="DR818"/>
  <c r="DT818"/>
  <c r="EB818"/>
  <c r="DE819"/>
  <c r="DF819"/>
  <c r="DG819"/>
  <c r="DH819"/>
  <c r="DS819" s="1"/>
  <c r="DI819"/>
  <c r="DJ819"/>
  <c r="DK819"/>
  <c r="DL819"/>
  <c r="DM819"/>
  <c r="DN819"/>
  <c r="DO819"/>
  <c r="DP819"/>
  <c r="DQ819"/>
  <c r="DR819"/>
  <c r="DT819"/>
  <c r="EB819"/>
  <c r="DE820"/>
  <c r="DF820"/>
  <c r="DG820"/>
  <c r="DH820"/>
  <c r="DS820" s="1"/>
  <c r="DI820"/>
  <c r="DJ820"/>
  <c r="DK820"/>
  <c r="DL820"/>
  <c r="DM820"/>
  <c r="DN820"/>
  <c r="DO820"/>
  <c r="DP820"/>
  <c r="DQ820"/>
  <c r="DR820"/>
  <c r="DT820"/>
  <c r="DE821"/>
  <c r="DF821"/>
  <c r="DG821"/>
  <c r="DH821"/>
  <c r="DS821" s="1"/>
  <c r="DI821"/>
  <c r="DJ821"/>
  <c r="DK821"/>
  <c r="DL821"/>
  <c r="DM821"/>
  <c r="DN821"/>
  <c r="DO821"/>
  <c r="DP821"/>
  <c r="DQ821"/>
  <c r="DR821"/>
  <c r="DT821"/>
  <c r="EB821"/>
  <c r="DE822"/>
  <c r="DF822"/>
  <c r="DG822"/>
  <c r="DH822"/>
  <c r="DS822" s="1"/>
  <c r="DI822"/>
  <c r="DJ822"/>
  <c r="DK822"/>
  <c r="DL822"/>
  <c r="DM822"/>
  <c r="DN822"/>
  <c r="DO822"/>
  <c r="DP822"/>
  <c r="DQ822"/>
  <c r="DR822"/>
  <c r="DT822"/>
  <c r="EB822"/>
  <c r="DE823"/>
  <c r="DF823"/>
  <c r="DG823"/>
  <c r="DB823" s="1"/>
  <c r="DH823"/>
  <c r="DS823" s="1"/>
  <c r="DI823"/>
  <c r="DJ823"/>
  <c r="DK823"/>
  <c r="DL823"/>
  <c r="DM823"/>
  <c r="DN823"/>
  <c r="DO823"/>
  <c r="DP823"/>
  <c r="DQ823"/>
  <c r="DR823"/>
  <c r="DT823"/>
  <c r="EB823"/>
  <c r="DE824"/>
  <c r="DF824"/>
  <c r="DG824"/>
  <c r="DH824"/>
  <c r="DS824" s="1"/>
  <c r="DI824"/>
  <c r="DJ824"/>
  <c r="DK824"/>
  <c r="DL824"/>
  <c r="DM824"/>
  <c r="DN824"/>
  <c r="DO824"/>
  <c r="DP824"/>
  <c r="DQ824"/>
  <c r="DR824"/>
  <c r="DT824"/>
  <c r="DE825"/>
  <c r="DF825"/>
  <c r="DG825"/>
  <c r="DH825"/>
  <c r="DS825" s="1"/>
  <c r="DI825"/>
  <c r="DJ825"/>
  <c r="DK825"/>
  <c r="DL825"/>
  <c r="DM825"/>
  <c r="DN825"/>
  <c r="DO825"/>
  <c r="DP825"/>
  <c r="DQ825"/>
  <c r="DR825"/>
  <c r="DT825"/>
  <c r="EB825"/>
  <c r="DE826"/>
  <c r="DF826"/>
  <c r="DG826"/>
  <c r="DH826"/>
  <c r="DS826" s="1"/>
  <c r="DI826"/>
  <c r="DJ826"/>
  <c r="DK826"/>
  <c r="DL826"/>
  <c r="DM826"/>
  <c r="DN826"/>
  <c r="DO826"/>
  <c r="DP826"/>
  <c r="DQ826"/>
  <c r="DR826"/>
  <c r="DT826"/>
  <c r="EB826"/>
  <c r="DE827"/>
  <c r="DF827"/>
  <c r="DG827"/>
  <c r="DH827"/>
  <c r="DS827" s="1"/>
  <c r="DI827"/>
  <c r="DJ827"/>
  <c r="DK827"/>
  <c r="DL827"/>
  <c r="DM827"/>
  <c r="DN827"/>
  <c r="DO827"/>
  <c r="DP827"/>
  <c r="DQ827"/>
  <c r="DR827"/>
  <c r="DT827"/>
  <c r="EB827"/>
  <c r="DE828"/>
  <c r="DF828"/>
  <c r="DG828"/>
  <c r="DH828"/>
  <c r="DS828" s="1"/>
  <c r="DI828"/>
  <c r="DJ828"/>
  <c r="DK828"/>
  <c r="DL828"/>
  <c r="DM828"/>
  <c r="DN828"/>
  <c r="DO828"/>
  <c r="DP828"/>
  <c r="DQ828"/>
  <c r="DR828"/>
  <c r="DT828"/>
  <c r="DE829"/>
  <c r="DF829"/>
  <c r="DG829"/>
  <c r="DH829"/>
  <c r="DS829" s="1"/>
  <c r="DI829"/>
  <c r="DJ829"/>
  <c r="DK829"/>
  <c r="DL829"/>
  <c r="DM829"/>
  <c r="DN829"/>
  <c r="DO829"/>
  <c r="DP829"/>
  <c r="DQ829"/>
  <c r="DR829"/>
  <c r="DT829"/>
  <c r="EB829"/>
  <c r="DE830"/>
  <c r="DF830"/>
  <c r="DG830"/>
  <c r="DH830"/>
  <c r="DS830" s="1"/>
  <c r="DI830"/>
  <c r="DJ830"/>
  <c r="DK830"/>
  <c r="DL830"/>
  <c r="DM830"/>
  <c r="DN830"/>
  <c r="DO830"/>
  <c r="DP830"/>
  <c r="DQ830"/>
  <c r="DR830"/>
  <c r="DT830"/>
  <c r="EB830"/>
  <c r="DE831"/>
  <c r="DF831"/>
  <c r="DG831"/>
  <c r="DB831" s="1"/>
  <c r="DH831"/>
  <c r="DS831" s="1"/>
  <c r="DI831"/>
  <c r="DJ831"/>
  <c r="DK831"/>
  <c r="DL831"/>
  <c r="DM831"/>
  <c r="DN831"/>
  <c r="DO831"/>
  <c r="DP831"/>
  <c r="DQ831"/>
  <c r="DR831"/>
  <c r="DT831"/>
  <c r="EB831"/>
  <c r="DE832"/>
  <c r="DF832"/>
  <c r="DG832"/>
  <c r="DH832"/>
  <c r="DS832" s="1"/>
  <c r="DI832"/>
  <c r="DJ832"/>
  <c r="DK832"/>
  <c r="DL832"/>
  <c r="DM832"/>
  <c r="DN832"/>
  <c r="DO832"/>
  <c r="DP832"/>
  <c r="DQ832"/>
  <c r="DR832"/>
  <c r="DT832"/>
  <c r="DE833"/>
  <c r="DF833"/>
  <c r="DG833"/>
  <c r="DH833"/>
  <c r="DS833" s="1"/>
  <c r="DI833"/>
  <c r="DJ833"/>
  <c r="DK833"/>
  <c r="DL833"/>
  <c r="DM833"/>
  <c r="DN833"/>
  <c r="DO833"/>
  <c r="DP833"/>
  <c r="DQ833"/>
  <c r="DR833"/>
  <c r="DT833"/>
  <c r="EB833"/>
  <c r="DE834"/>
  <c r="DF834"/>
  <c r="DG834"/>
  <c r="DH834"/>
  <c r="DS834" s="1"/>
  <c r="DI834"/>
  <c r="DJ834"/>
  <c r="DK834"/>
  <c r="DL834"/>
  <c r="DM834"/>
  <c r="DN834"/>
  <c r="DO834"/>
  <c r="DP834"/>
  <c r="DQ834"/>
  <c r="DR834"/>
  <c r="DT834"/>
  <c r="EB834"/>
  <c r="DE835"/>
  <c r="DF835"/>
  <c r="DG835"/>
  <c r="DH835"/>
  <c r="DS835" s="1"/>
  <c r="DI835"/>
  <c r="DJ835"/>
  <c r="DK835"/>
  <c r="DL835"/>
  <c r="DM835"/>
  <c r="DN835"/>
  <c r="DO835"/>
  <c r="DP835"/>
  <c r="DQ835"/>
  <c r="DR835"/>
  <c r="DT835"/>
  <c r="EB835"/>
  <c r="DE836"/>
  <c r="DF836"/>
  <c r="DG836"/>
  <c r="DH836"/>
  <c r="DS836" s="1"/>
  <c r="DI836"/>
  <c r="DJ836"/>
  <c r="DK836"/>
  <c r="DL836"/>
  <c r="DM836"/>
  <c r="DN836"/>
  <c r="DO836"/>
  <c r="DP836"/>
  <c r="DQ836"/>
  <c r="DR836"/>
  <c r="DT836"/>
  <c r="DE837"/>
  <c r="DF837"/>
  <c r="DG837"/>
  <c r="DH837"/>
  <c r="DS837" s="1"/>
  <c r="DI837"/>
  <c r="DJ837"/>
  <c r="DK837"/>
  <c r="DL837"/>
  <c r="DM837"/>
  <c r="DN837"/>
  <c r="DO837"/>
  <c r="DP837"/>
  <c r="DQ837"/>
  <c r="DR837"/>
  <c r="DT837"/>
  <c r="EB837"/>
  <c r="DE838"/>
  <c r="DF838"/>
  <c r="DG838"/>
  <c r="DH838"/>
  <c r="DS838" s="1"/>
  <c r="DI838"/>
  <c r="DJ838"/>
  <c r="DK838"/>
  <c r="DL838"/>
  <c r="DM838"/>
  <c r="DN838"/>
  <c r="DO838"/>
  <c r="DP838"/>
  <c r="DQ838"/>
  <c r="DR838"/>
  <c r="DT838"/>
  <c r="EB838"/>
  <c r="DE839"/>
  <c r="DF839"/>
  <c r="DG839"/>
  <c r="DB839" s="1"/>
  <c r="DH839"/>
  <c r="DS839" s="1"/>
  <c r="DI839"/>
  <c r="DJ839"/>
  <c r="DK839"/>
  <c r="DL839"/>
  <c r="DM839"/>
  <c r="DN839"/>
  <c r="DO839"/>
  <c r="DP839"/>
  <c r="DQ839"/>
  <c r="DR839"/>
  <c r="DT839"/>
  <c r="EB839"/>
  <c r="DE840"/>
  <c r="DF840"/>
  <c r="DG840"/>
  <c r="DH840"/>
  <c r="DS840" s="1"/>
  <c r="DI840"/>
  <c r="DJ840"/>
  <c r="DK840"/>
  <c r="DL840"/>
  <c r="DM840"/>
  <c r="DN840"/>
  <c r="DO840"/>
  <c r="DP840"/>
  <c r="DQ840"/>
  <c r="DR840"/>
  <c r="DT840"/>
  <c r="DE841"/>
  <c r="DF841"/>
  <c r="DG841"/>
  <c r="DH841"/>
  <c r="DS841" s="1"/>
  <c r="DI841"/>
  <c r="DJ841"/>
  <c r="DK841"/>
  <c r="DL841"/>
  <c r="DM841"/>
  <c r="DN841"/>
  <c r="DO841"/>
  <c r="DP841"/>
  <c r="DQ841"/>
  <c r="DR841"/>
  <c r="DT841"/>
  <c r="EB841"/>
  <c r="DE842"/>
  <c r="DF842"/>
  <c r="DG842"/>
  <c r="DH842"/>
  <c r="DS842" s="1"/>
  <c r="DI842"/>
  <c r="DJ842"/>
  <c r="DK842"/>
  <c r="DL842"/>
  <c r="DM842"/>
  <c r="DN842"/>
  <c r="DO842"/>
  <c r="DP842"/>
  <c r="DQ842"/>
  <c r="DR842"/>
  <c r="DT842"/>
  <c r="EB842"/>
  <c r="DE843"/>
  <c r="DF843"/>
  <c r="DG843"/>
  <c r="DH843"/>
  <c r="DS843" s="1"/>
  <c r="DI843"/>
  <c r="DJ843"/>
  <c r="DK843"/>
  <c r="DL843"/>
  <c r="DM843"/>
  <c r="DN843"/>
  <c r="DO843"/>
  <c r="DP843"/>
  <c r="DQ843"/>
  <c r="DR843"/>
  <c r="DT843"/>
  <c r="EB843"/>
  <c r="DE844"/>
  <c r="DF844"/>
  <c r="DG844"/>
  <c r="DH844"/>
  <c r="DS844" s="1"/>
  <c r="DI844"/>
  <c r="DJ844"/>
  <c r="DK844"/>
  <c r="DL844"/>
  <c r="DM844"/>
  <c r="DN844"/>
  <c r="DO844"/>
  <c r="DP844"/>
  <c r="DQ844"/>
  <c r="DR844"/>
  <c r="DT844"/>
  <c r="DE845"/>
  <c r="DF845"/>
  <c r="DG845"/>
  <c r="DH845"/>
  <c r="DS845" s="1"/>
  <c r="DI845"/>
  <c r="DJ845"/>
  <c r="DK845"/>
  <c r="DL845"/>
  <c r="DM845"/>
  <c r="DN845"/>
  <c r="DO845"/>
  <c r="DP845"/>
  <c r="DQ845"/>
  <c r="DR845"/>
  <c r="DT845"/>
  <c r="EB845"/>
  <c r="DE846"/>
  <c r="DF846"/>
  <c r="DG846"/>
  <c r="DH846"/>
  <c r="DS846" s="1"/>
  <c r="DI846"/>
  <c r="DJ846"/>
  <c r="DK846"/>
  <c r="DL846"/>
  <c r="DM846"/>
  <c r="DN846"/>
  <c r="DO846"/>
  <c r="DP846"/>
  <c r="DQ846"/>
  <c r="DR846"/>
  <c r="DT846"/>
  <c r="EB846"/>
  <c r="DE847"/>
  <c r="DF847"/>
  <c r="DG847"/>
  <c r="DH847"/>
  <c r="DS847" s="1"/>
  <c r="DI847"/>
  <c r="DJ847"/>
  <c r="DK847"/>
  <c r="DL847"/>
  <c r="DM847"/>
  <c r="DN847"/>
  <c r="DO847"/>
  <c r="DP847"/>
  <c r="DQ847"/>
  <c r="DR847"/>
  <c r="DT847"/>
  <c r="EB847"/>
  <c r="DE848"/>
  <c r="DF848"/>
  <c r="DG848"/>
  <c r="DH848"/>
  <c r="DS848" s="1"/>
  <c r="DI848"/>
  <c r="DJ848"/>
  <c r="DK848"/>
  <c r="DL848"/>
  <c r="DM848"/>
  <c r="DN848"/>
  <c r="DO848"/>
  <c r="DP848"/>
  <c r="DQ848"/>
  <c r="DR848"/>
  <c r="DT848"/>
  <c r="DE849"/>
  <c r="DF849"/>
  <c r="DG849"/>
  <c r="DH849"/>
  <c r="DS849" s="1"/>
  <c r="DI849"/>
  <c r="DJ849"/>
  <c r="DK849"/>
  <c r="DL849"/>
  <c r="DM849"/>
  <c r="DN849"/>
  <c r="DO849"/>
  <c r="DP849"/>
  <c r="DQ849"/>
  <c r="DR849"/>
  <c r="DT849"/>
  <c r="EB849"/>
  <c r="DE850"/>
  <c r="DF850"/>
  <c r="DG850"/>
  <c r="DH850"/>
  <c r="DS850" s="1"/>
  <c r="DI850"/>
  <c r="DJ850"/>
  <c r="DK850"/>
  <c r="DL850"/>
  <c r="DM850"/>
  <c r="DN850"/>
  <c r="DO850"/>
  <c r="DP850"/>
  <c r="DQ850"/>
  <c r="DR850"/>
  <c r="DT850"/>
  <c r="EB850"/>
  <c r="DE851"/>
  <c r="DF851"/>
  <c r="DG851"/>
  <c r="DB851" s="1"/>
  <c r="DH851"/>
  <c r="DS851" s="1"/>
  <c r="DI851"/>
  <c r="DJ851"/>
  <c r="DK851"/>
  <c r="DL851"/>
  <c r="DM851"/>
  <c r="DN851"/>
  <c r="DO851"/>
  <c r="DP851"/>
  <c r="DQ851"/>
  <c r="DR851"/>
  <c r="DT851"/>
  <c r="EB851"/>
  <c r="DE852"/>
  <c r="DF852"/>
  <c r="DG852"/>
  <c r="DH852"/>
  <c r="DS852" s="1"/>
  <c r="DI852"/>
  <c r="DJ852"/>
  <c r="DK852"/>
  <c r="DL852"/>
  <c r="DM852"/>
  <c r="DN852"/>
  <c r="DO852"/>
  <c r="DP852"/>
  <c r="DQ852"/>
  <c r="DR852"/>
  <c r="DT852"/>
  <c r="DE853"/>
  <c r="DF853"/>
  <c r="DG853"/>
  <c r="DH853"/>
  <c r="DS853" s="1"/>
  <c r="DI853"/>
  <c r="DJ853"/>
  <c r="DK853"/>
  <c r="DL853"/>
  <c r="DM853"/>
  <c r="DN853"/>
  <c r="DO853"/>
  <c r="DP853"/>
  <c r="DQ853"/>
  <c r="DR853"/>
  <c r="DT853"/>
  <c r="EB853"/>
  <c r="DE854"/>
  <c r="DF854"/>
  <c r="DG854"/>
  <c r="DH854"/>
  <c r="DS854" s="1"/>
  <c r="DI854"/>
  <c r="DJ854"/>
  <c r="DK854"/>
  <c r="DL854"/>
  <c r="DM854"/>
  <c r="DN854"/>
  <c r="DO854"/>
  <c r="DP854"/>
  <c r="DQ854"/>
  <c r="DR854"/>
  <c r="DT854"/>
  <c r="EB854"/>
  <c r="DE855"/>
  <c r="DF855"/>
  <c r="DG855"/>
  <c r="DH855"/>
  <c r="DS855" s="1"/>
  <c r="DI855"/>
  <c r="DJ855"/>
  <c r="DK855"/>
  <c r="DL855"/>
  <c r="DM855"/>
  <c r="DN855"/>
  <c r="DO855"/>
  <c r="DP855"/>
  <c r="DQ855"/>
  <c r="DR855"/>
  <c r="DT855"/>
  <c r="EB855"/>
  <c r="DE856"/>
  <c r="DF856"/>
  <c r="DG856"/>
  <c r="DH856"/>
  <c r="DS856" s="1"/>
  <c r="DI856"/>
  <c r="DJ856"/>
  <c r="DK856"/>
  <c r="DL856"/>
  <c r="DM856"/>
  <c r="DN856"/>
  <c r="DO856"/>
  <c r="DP856"/>
  <c r="DQ856"/>
  <c r="DR856"/>
  <c r="DT856"/>
  <c r="DE857"/>
  <c r="DF857"/>
  <c r="DG857"/>
  <c r="DH857"/>
  <c r="DS857" s="1"/>
  <c r="DI857"/>
  <c r="DJ857"/>
  <c r="DK857"/>
  <c r="DL857"/>
  <c r="DM857"/>
  <c r="DN857"/>
  <c r="DO857"/>
  <c r="DP857"/>
  <c r="DQ857"/>
  <c r="DR857"/>
  <c r="DT857"/>
  <c r="EB857"/>
  <c r="DE858"/>
  <c r="DF858"/>
  <c r="DG858"/>
  <c r="DH858"/>
  <c r="DS858" s="1"/>
  <c r="DI858"/>
  <c r="DJ858"/>
  <c r="DK858"/>
  <c r="DL858"/>
  <c r="DM858"/>
  <c r="DN858"/>
  <c r="DO858"/>
  <c r="DP858"/>
  <c r="DQ858"/>
  <c r="DR858"/>
  <c r="DT858"/>
  <c r="EB858"/>
  <c r="DE859"/>
  <c r="DF859"/>
  <c r="DG859"/>
  <c r="DB859" s="1"/>
  <c r="DH859"/>
  <c r="DS859" s="1"/>
  <c r="DI859"/>
  <c r="DJ859"/>
  <c r="DK859"/>
  <c r="DL859"/>
  <c r="DM859"/>
  <c r="DN859"/>
  <c r="DO859"/>
  <c r="DP859"/>
  <c r="DQ859"/>
  <c r="DR859"/>
  <c r="DT859"/>
  <c r="EB859"/>
  <c r="DE860"/>
  <c r="DF860"/>
  <c r="DG860"/>
  <c r="DH860"/>
  <c r="DS860" s="1"/>
  <c r="DI860"/>
  <c r="DJ860"/>
  <c r="DK860"/>
  <c r="DL860"/>
  <c r="DM860"/>
  <c r="DN860"/>
  <c r="DO860"/>
  <c r="DP860"/>
  <c r="DQ860"/>
  <c r="DR860"/>
  <c r="DT860"/>
  <c r="DE861"/>
  <c r="DF861"/>
  <c r="DG861"/>
  <c r="DH861"/>
  <c r="DS861" s="1"/>
  <c r="DI861"/>
  <c r="DJ861"/>
  <c r="DK861"/>
  <c r="DL861"/>
  <c r="DM861"/>
  <c r="DN861"/>
  <c r="DO861"/>
  <c r="DP861"/>
  <c r="DQ861"/>
  <c r="DR861"/>
  <c r="DT861"/>
  <c r="EB861"/>
  <c r="DE862"/>
  <c r="DF862"/>
  <c r="DG862"/>
  <c r="DH862"/>
  <c r="DS862" s="1"/>
  <c r="DI862"/>
  <c r="DJ862"/>
  <c r="DK862"/>
  <c r="DL862"/>
  <c r="DM862"/>
  <c r="DN862"/>
  <c r="DO862"/>
  <c r="DP862"/>
  <c r="DQ862"/>
  <c r="DR862"/>
  <c r="DT862"/>
  <c r="EB862"/>
  <c r="DE863"/>
  <c r="DF863"/>
  <c r="DG863"/>
  <c r="DH863"/>
  <c r="DS863" s="1"/>
  <c r="DI863"/>
  <c r="DJ863"/>
  <c r="DK863"/>
  <c r="DL863"/>
  <c r="DM863"/>
  <c r="DN863"/>
  <c r="DO863"/>
  <c r="DP863"/>
  <c r="DQ863"/>
  <c r="DR863"/>
  <c r="DT863"/>
  <c r="EB863"/>
  <c r="DE864"/>
  <c r="DF864"/>
  <c r="DG864"/>
  <c r="DH864"/>
  <c r="DS864" s="1"/>
  <c r="DI864"/>
  <c r="DJ864"/>
  <c r="DK864"/>
  <c r="DL864"/>
  <c r="DM864"/>
  <c r="DN864"/>
  <c r="DO864"/>
  <c r="DP864"/>
  <c r="DQ864"/>
  <c r="DR864"/>
  <c r="DT864"/>
  <c r="DE865"/>
  <c r="DF865"/>
  <c r="DG865"/>
  <c r="DH865"/>
  <c r="DS865" s="1"/>
  <c r="DI865"/>
  <c r="DJ865"/>
  <c r="DK865"/>
  <c r="DL865"/>
  <c r="DM865"/>
  <c r="DN865"/>
  <c r="DO865"/>
  <c r="DP865"/>
  <c r="DQ865"/>
  <c r="DR865"/>
  <c r="DT865"/>
  <c r="EB865"/>
  <c r="DE866"/>
  <c r="DF866"/>
  <c r="DG866"/>
  <c r="DH866"/>
  <c r="DS866" s="1"/>
  <c r="DI866"/>
  <c r="DJ866"/>
  <c r="DK866"/>
  <c r="DL866"/>
  <c r="DM866"/>
  <c r="DN866"/>
  <c r="DO866"/>
  <c r="DP866"/>
  <c r="DQ866"/>
  <c r="DR866"/>
  <c r="DT866"/>
  <c r="EB866"/>
  <c r="DE867"/>
  <c r="DF867"/>
  <c r="DG867"/>
  <c r="DB867" s="1"/>
  <c r="DH867"/>
  <c r="DS867" s="1"/>
  <c r="DI867"/>
  <c r="DJ867"/>
  <c r="DK867"/>
  <c r="DL867"/>
  <c r="DM867"/>
  <c r="DN867"/>
  <c r="DO867"/>
  <c r="DP867"/>
  <c r="DQ867"/>
  <c r="DR867"/>
  <c r="DT867"/>
  <c r="EB867"/>
  <c r="DE868"/>
  <c r="DF868"/>
  <c r="DG868"/>
  <c r="DH868"/>
  <c r="DS868" s="1"/>
  <c r="DI868"/>
  <c r="DJ868"/>
  <c r="DK868"/>
  <c r="DL868"/>
  <c r="DM868"/>
  <c r="DN868"/>
  <c r="DO868"/>
  <c r="DP868"/>
  <c r="DQ868"/>
  <c r="DR868"/>
  <c r="DT868"/>
  <c r="DE869"/>
  <c r="DF869"/>
  <c r="DG869"/>
  <c r="DH869"/>
  <c r="DS869" s="1"/>
  <c r="DI869"/>
  <c r="DJ869"/>
  <c r="DK869"/>
  <c r="DL869"/>
  <c r="DM869"/>
  <c r="DN869"/>
  <c r="DO869"/>
  <c r="DP869"/>
  <c r="DQ869"/>
  <c r="DR869"/>
  <c r="DT869"/>
  <c r="EB869"/>
  <c r="DE870"/>
  <c r="DF870"/>
  <c r="DG870"/>
  <c r="DH870"/>
  <c r="DS870" s="1"/>
  <c r="DI870"/>
  <c r="DJ870"/>
  <c r="DK870"/>
  <c r="DL870"/>
  <c r="DM870"/>
  <c r="DN870"/>
  <c r="DO870"/>
  <c r="DP870"/>
  <c r="DQ870"/>
  <c r="DR870"/>
  <c r="DT870"/>
  <c r="EB870"/>
  <c r="DE871"/>
  <c r="DF871"/>
  <c r="DG871"/>
  <c r="DH871"/>
  <c r="DS871" s="1"/>
  <c r="DI871"/>
  <c r="DJ871"/>
  <c r="DK871"/>
  <c r="DL871"/>
  <c r="DM871"/>
  <c r="DN871"/>
  <c r="DO871"/>
  <c r="DP871"/>
  <c r="DQ871"/>
  <c r="DR871"/>
  <c r="DT871"/>
  <c r="EB871"/>
  <c r="DE872"/>
  <c r="DF872"/>
  <c r="DG872"/>
  <c r="DH872"/>
  <c r="DS872" s="1"/>
  <c r="DI872"/>
  <c r="DJ872"/>
  <c r="DK872"/>
  <c r="DL872"/>
  <c r="DM872"/>
  <c r="DN872"/>
  <c r="DO872"/>
  <c r="DP872"/>
  <c r="DQ872"/>
  <c r="DR872"/>
  <c r="DT872"/>
  <c r="DE873"/>
  <c r="DF873"/>
  <c r="DG873"/>
  <c r="DH873"/>
  <c r="DS873" s="1"/>
  <c r="DI873"/>
  <c r="DJ873"/>
  <c r="DK873"/>
  <c r="DL873"/>
  <c r="DM873"/>
  <c r="DN873"/>
  <c r="DO873"/>
  <c r="DP873"/>
  <c r="DQ873"/>
  <c r="DR873"/>
  <c r="DT873"/>
  <c r="EB873"/>
  <c r="DE874"/>
  <c r="DF874"/>
  <c r="DG874"/>
  <c r="DH874"/>
  <c r="DS874" s="1"/>
  <c r="DI874"/>
  <c r="DJ874"/>
  <c r="DK874"/>
  <c r="DL874"/>
  <c r="DM874"/>
  <c r="DN874"/>
  <c r="DO874"/>
  <c r="DP874"/>
  <c r="DQ874"/>
  <c r="DR874"/>
  <c r="DT874"/>
  <c r="EB874"/>
  <c r="DE875"/>
  <c r="DF875"/>
  <c r="DG875"/>
  <c r="DB875" s="1"/>
  <c r="DH875"/>
  <c r="DS875" s="1"/>
  <c r="DI875"/>
  <c r="DJ875"/>
  <c r="DK875"/>
  <c r="DL875"/>
  <c r="DM875"/>
  <c r="DN875"/>
  <c r="DO875"/>
  <c r="DP875"/>
  <c r="DQ875"/>
  <c r="DR875"/>
  <c r="DT875"/>
  <c r="EB875"/>
  <c r="DE876"/>
  <c r="DF876"/>
  <c r="DG876"/>
  <c r="DH876"/>
  <c r="DS876" s="1"/>
  <c r="DI876"/>
  <c r="DJ876"/>
  <c r="DK876"/>
  <c r="DL876"/>
  <c r="DM876"/>
  <c r="DN876"/>
  <c r="DO876"/>
  <c r="DP876"/>
  <c r="DQ876"/>
  <c r="DR876"/>
  <c r="DT876"/>
  <c r="DE877"/>
  <c r="DF877"/>
  <c r="DG877"/>
  <c r="DH877"/>
  <c r="DS877" s="1"/>
  <c r="DI877"/>
  <c r="DJ877"/>
  <c r="DK877"/>
  <c r="DL877"/>
  <c r="DM877"/>
  <c r="DN877"/>
  <c r="DO877"/>
  <c r="DP877"/>
  <c r="DQ877"/>
  <c r="DR877"/>
  <c r="DT877"/>
  <c r="EB877"/>
  <c r="DE878"/>
  <c r="DF878"/>
  <c r="DG878"/>
  <c r="DH878"/>
  <c r="DS878" s="1"/>
  <c r="DI878"/>
  <c r="DJ878"/>
  <c r="DK878"/>
  <c r="DL878"/>
  <c r="DM878"/>
  <c r="DN878"/>
  <c r="DO878"/>
  <c r="DP878"/>
  <c r="DQ878"/>
  <c r="DR878"/>
  <c r="DT878"/>
  <c r="EB878"/>
  <c r="DE879"/>
  <c r="DF879"/>
  <c r="DG879"/>
  <c r="DH879"/>
  <c r="DS879" s="1"/>
  <c r="DI879"/>
  <c r="DJ879"/>
  <c r="DK879"/>
  <c r="DL879"/>
  <c r="DM879"/>
  <c r="DN879"/>
  <c r="DO879"/>
  <c r="DP879"/>
  <c r="DQ879"/>
  <c r="DR879"/>
  <c r="DT879"/>
  <c r="EB879"/>
  <c r="DE880"/>
  <c r="DF880"/>
  <c r="DG880"/>
  <c r="DH880"/>
  <c r="DS880" s="1"/>
  <c r="DI880"/>
  <c r="DJ880"/>
  <c r="DK880"/>
  <c r="DL880"/>
  <c r="DM880"/>
  <c r="DN880"/>
  <c r="DO880"/>
  <c r="DP880"/>
  <c r="DQ880"/>
  <c r="DR880"/>
  <c r="DT880"/>
  <c r="DE881"/>
  <c r="DF881"/>
  <c r="DG881"/>
  <c r="DH881"/>
  <c r="DS881" s="1"/>
  <c r="DI881"/>
  <c r="DJ881"/>
  <c r="DK881"/>
  <c r="DL881"/>
  <c r="DM881"/>
  <c r="DN881"/>
  <c r="DO881"/>
  <c r="DP881"/>
  <c r="DQ881"/>
  <c r="DR881"/>
  <c r="DT881"/>
  <c r="EB881"/>
  <c r="DE882"/>
  <c r="DF882"/>
  <c r="DG882"/>
  <c r="DH882"/>
  <c r="DS882" s="1"/>
  <c r="DI882"/>
  <c r="DJ882"/>
  <c r="DK882"/>
  <c r="DL882"/>
  <c r="DM882"/>
  <c r="DN882"/>
  <c r="DO882"/>
  <c r="DP882"/>
  <c r="DQ882"/>
  <c r="DR882"/>
  <c r="DT882"/>
  <c r="EB882"/>
  <c r="DE883"/>
  <c r="DF883"/>
  <c r="DG883"/>
  <c r="DH883"/>
  <c r="DS883" s="1"/>
  <c r="DI883"/>
  <c r="DJ883"/>
  <c r="DK883"/>
  <c r="DL883"/>
  <c r="DM883"/>
  <c r="DN883"/>
  <c r="DO883"/>
  <c r="DP883"/>
  <c r="DQ883"/>
  <c r="DR883"/>
  <c r="DT883"/>
  <c r="EB883"/>
  <c r="DE884"/>
  <c r="DF884"/>
  <c r="DG884"/>
  <c r="DB884" s="1"/>
  <c r="DH884"/>
  <c r="DS884" s="1"/>
  <c r="DI884"/>
  <c r="DJ884"/>
  <c r="DK884"/>
  <c r="DL884"/>
  <c r="DM884"/>
  <c r="DN884"/>
  <c r="DO884"/>
  <c r="DP884"/>
  <c r="DQ884"/>
  <c r="DR884"/>
  <c r="DT884"/>
  <c r="DE885"/>
  <c r="DF885"/>
  <c r="DG885"/>
  <c r="DH885"/>
  <c r="DS885" s="1"/>
  <c r="DI885"/>
  <c r="DJ885"/>
  <c r="DK885"/>
  <c r="DL885"/>
  <c r="DM885"/>
  <c r="DN885"/>
  <c r="DO885"/>
  <c r="DP885"/>
  <c r="DQ885"/>
  <c r="DR885"/>
  <c r="DT885"/>
  <c r="EB885"/>
  <c r="DE886"/>
  <c r="DF886"/>
  <c r="DG886"/>
  <c r="DH886"/>
  <c r="DS886" s="1"/>
  <c r="DI886"/>
  <c r="DJ886"/>
  <c r="DK886"/>
  <c r="DL886"/>
  <c r="DM886"/>
  <c r="DN886"/>
  <c r="DO886"/>
  <c r="DP886"/>
  <c r="DQ886"/>
  <c r="DR886"/>
  <c r="DT886"/>
  <c r="EB886"/>
  <c r="DE887"/>
  <c r="DF887"/>
  <c r="DG887"/>
  <c r="DB887" s="1"/>
  <c r="DH887"/>
  <c r="DS887" s="1"/>
  <c r="DI887"/>
  <c r="DJ887"/>
  <c r="DK887"/>
  <c r="DL887"/>
  <c r="DM887"/>
  <c r="DN887"/>
  <c r="DO887"/>
  <c r="DP887"/>
  <c r="DQ887"/>
  <c r="DR887"/>
  <c r="DT887"/>
  <c r="EB887"/>
  <c r="DE888"/>
  <c r="DF888"/>
  <c r="DG888"/>
  <c r="DH888"/>
  <c r="DS888" s="1"/>
  <c r="DI888"/>
  <c r="DJ888"/>
  <c r="DK888"/>
  <c r="DL888"/>
  <c r="DM888"/>
  <c r="DN888"/>
  <c r="DO888"/>
  <c r="DP888"/>
  <c r="DQ888"/>
  <c r="DR888"/>
  <c r="DT888"/>
  <c r="DE889"/>
  <c r="DF889"/>
  <c r="DG889"/>
  <c r="DB889" s="1"/>
  <c r="DH889"/>
  <c r="DS889" s="1"/>
  <c r="DI889"/>
  <c r="DJ889"/>
  <c r="DK889"/>
  <c r="DL889"/>
  <c r="DM889"/>
  <c r="DN889"/>
  <c r="DO889"/>
  <c r="DP889"/>
  <c r="DQ889"/>
  <c r="DR889"/>
  <c r="DT889"/>
  <c r="EB889"/>
  <c r="DE890"/>
  <c r="DF890"/>
  <c r="DG890"/>
  <c r="DH890"/>
  <c r="DS890" s="1"/>
  <c r="DI890"/>
  <c r="DJ890"/>
  <c r="DK890"/>
  <c r="DL890"/>
  <c r="DM890"/>
  <c r="DN890"/>
  <c r="DO890"/>
  <c r="DP890"/>
  <c r="DQ890"/>
  <c r="DR890"/>
  <c r="DT890"/>
  <c r="EB890"/>
  <c r="DE891"/>
  <c r="DF891"/>
  <c r="DG891"/>
  <c r="DH891"/>
  <c r="DS891" s="1"/>
  <c r="DI891"/>
  <c r="DJ891"/>
  <c r="DK891"/>
  <c r="DL891"/>
  <c r="DM891"/>
  <c r="DN891"/>
  <c r="DO891"/>
  <c r="DP891"/>
  <c r="DQ891"/>
  <c r="DR891"/>
  <c r="DT891"/>
  <c r="EB891"/>
  <c r="DE892"/>
  <c r="DF892"/>
  <c r="DG892"/>
  <c r="DB892" s="1"/>
  <c r="DH892"/>
  <c r="DS892" s="1"/>
  <c r="DI892"/>
  <c r="DJ892"/>
  <c r="DK892"/>
  <c r="DL892"/>
  <c r="DM892"/>
  <c r="DN892"/>
  <c r="DO892"/>
  <c r="DP892"/>
  <c r="DQ892"/>
  <c r="DR892"/>
  <c r="DT892"/>
  <c r="DE893"/>
  <c r="DF893"/>
  <c r="DG893"/>
  <c r="DH893"/>
  <c r="DS893" s="1"/>
  <c r="DI893"/>
  <c r="DJ893"/>
  <c r="DK893"/>
  <c r="DL893"/>
  <c r="DM893"/>
  <c r="DN893"/>
  <c r="DO893"/>
  <c r="DP893"/>
  <c r="DQ893"/>
  <c r="DR893"/>
  <c r="DT893"/>
  <c r="EB893"/>
  <c r="DE894"/>
  <c r="DF894"/>
  <c r="DG894"/>
  <c r="DH894"/>
  <c r="DS894" s="1"/>
  <c r="DI894"/>
  <c r="DJ894"/>
  <c r="DK894"/>
  <c r="DL894"/>
  <c r="DM894"/>
  <c r="DN894"/>
  <c r="DO894"/>
  <c r="DP894"/>
  <c r="DQ894"/>
  <c r="DR894"/>
  <c r="DT894"/>
  <c r="EB894"/>
  <c r="DE895"/>
  <c r="DF895"/>
  <c r="DG895"/>
  <c r="DB895" s="1"/>
  <c r="DH895"/>
  <c r="DS895" s="1"/>
  <c r="DI895"/>
  <c r="DJ895"/>
  <c r="DK895"/>
  <c r="DL895"/>
  <c r="DM895"/>
  <c r="DN895"/>
  <c r="DO895"/>
  <c r="DP895"/>
  <c r="DQ895"/>
  <c r="DR895"/>
  <c r="DT895"/>
  <c r="EB895"/>
  <c r="DE896"/>
  <c r="DF896"/>
  <c r="DG896"/>
  <c r="DH896"/>
  <c r="DS896" s="1"/>
  <c r="DI896"/>
  <c r="DJ896"/>
  <c r="DK896"/>
  <c r="DL896"/>
  <c r="DM896"/>
  <c r="DN896"/>
  <c r="DO896"/>
  <c r="DP896"/>
  <c r="DQ896"/>
  <c r="DR896"/>
  <c r="DT896"/>
  <c r="DE897"/>
  <c r="DF897"/>
  <c r="DG897"/>
  <c r="DB897" s="1"/>
  <c r="DH897"/>
  <c r="DS897" s="1"/>
  <c r="DI897"/>
  <c r="DJ897"/>
  <c r="DK897"/>
  <c r="DL897"/>
  <c r="DM897"/>
  <c r="DN897"/>
  <c r="DO897"/>
  <c r="DP897"/>
  <c r="DQ897"/>
  <c r="DR897"/>
  <c r="DT897"/>
  <c r="EB897"/>
  <c r="DE898"/>
  <c r="DF898"/>
  <c r="DG898"/>
  <c r="DH898"/>
  <c r="DS898" s="1"/>
  <c r="DI898"/>
  <c r="DJ898"/>
  <c r="DK898"/>
  <c r="DL898"/>
  <c r="DM898"/>
  <c r="DN898"/>
  <c r="DO898"/>
  <c r="DP898"/>
  <c r="DQ898"/>
  <c r="DR898"/>
  <c r="DT898"/>
  <c r="EB898"/>
  <c r="DE899"/>
  <c r="DF899"/>
  <c r="DG899"/>
  <c r="DH899"/>
  <c r="DS899" s="1"/>
  <c r="DI899"/>
  <c r="DJ899"/>
  <c r="DK899"/>
  <c r="DL899"/>
  <c r="DM899"/>
  <c r="DN899"/>
  <c r="DO899"/>
  <c r="DP899"/>
  <c r="DQ899"/>
  <c r="DR899"/>
  <c r="DT899"/>
  <c r="EB899"/>
  <c r="DE900"/>
  <c r="DF900"/>
  <c r="DG900"/>
  <c r="DH900"/>
  <c r="DS900" s="1"/>
  <c r="DI900"/>
  <c r="DJ900"/>
  <c r="DK900"/>
  <c r="DL900"/>
  <c r="DM900"/>
  <c r="DN900"/>
  <c r="DO900"/>
  <c r="DP900"/>
  <c r="DQ900"/>
  <c r="DR900"/>
  <c r="DT900"/>
  <c r="DE901"/>
  <c r="DF901"/>
  <c r="DG901"/>
  <c r="DH901"/>
  <c r="DS901" s="1"/>
  <c r="DI901"/>
  <c r="DJ901"/>
  <c r="DK901"/>
  <c r="DL901"/>
  <c r="DM901"/>
  <c r="DN901"/>
  <c r="DO901"/>
  <c r="DP901"/>
  <c r="DQ901"/>
  <c r="DR901"/>
  <c r="DT901"/>
  <c r="EB901"/>
  <c r="DE902"/>
  <c r="DF902"/>
  <c r="DG902"/>
  <c r="DH902"/>
  <c r="DS902" s="1"/>
  <c r="DI902"/>
  <c r="DJ902"/>
  <c r="DK902"/>
  <c r="DL902"/>
  <c r="DM902"/>
  <c r="DN902"/>
  <c r="DO902"/>
  <c r="DP902"/>
  <c r="DQ902"/>
  <c r="DR902"/>
  <c r="DT902"/>
  <c r="EB902"/>
  <c r="DE903"/>
  <c r="DF903"/>
  <c r="DG903"/>
  <c r="DH903"/>
  <c r="DS903" s="1"/>
  <c r="DI903"/>
  <c r="DJ903"/>
  <c r="DK903"/>
  <c r="DL903"/>
  <c r="DM903"/>
  <c r="DN903"/>
  <c r="DO903"/>
  <c r="DP903"/>
  <c r="DQ903"/>
  <c r="DR903"/>
  <c r="DT903"/>
  <c r="EB903"/>
  <c r="DE904"/>
  <c r="DF904"/>
  <c r="DG904"/>
  <c r="DH904"/>
  <c r="DS904" s="1"/>
  <c r="DI904"/>
  <c r="DJ904"/>
  <c r="DK904"/>
  <c r="DL904"/>
  <c r="DM904"/>
  <c r="DN904"/>
  <c r="DO904"/>
  <c r="DP904"/>
  <c r="DQ904"/>
  <c r="DR904"/>
  <c r="DT904"/>
  <c r="DE905"/>
  <c r="DF905"/>
  <c r="DG905"/>
  <c r="DH905"/>
  <c r="DS905" s="1"/>
  <c r="DI905"/>
  <c r="DJ905"/>
  <c r="DK905"/>
  <c r="DL905"/>
  <c r="DM905"/>
  <c r="DN905"/>
  <c r="DO905"/>
  <c r="DP905"/>
  <c r="DQ905"/>
  <c r="DR905"/>
  <c r="DT905"/>
  <c r="EB905"/>
  <c r="DE906"/>
  <c r="DF906"/>
  <c r="DG906"/>
  <c r="DH906"/>
  <c r="DS906" s="1"/>
  <c r="DI906"/>
  <c r="DJ906"/>
  <c r="DK906"/>
  <c r="DL906"/>
  <c r="DM906"/>
  <c r="DN906"/>
  <c r="DO906"/>
  <c r="DP906"/>
  <c r="DQ906"/>
  <c r="DR906"/>
  <c r="DT906"/>
  <c r="EB906"/>
  <c r="DE907"/>
  <c r="DF907"/>
  <c r="DG907"/>
  <c r="DH907"/>
  <c r="DS907" s="1"/>
  <c r="DI907"/>
  <c r="DJ907"/>
  <c r="DK907"/>
  <c r="DL907"/>
  <c r="DM907"/>
  <c r="DN907"/>
  <c r="DO907"/>
  <c r="DP907"/>
  <c r="DQ907"/>
  <c r="DR907"/>
  <c r="DT907"/>
  <c r="EB907"/>
  <c r="DE908"/>
  <c r="DF908"/>
  <c r="DG908"/>
  <c r="DH908"/>
  <c r="DS908" s="1"/>
  <c r="DI908"/>
  <c r="DJ908"/>
  <c r="DK908"/>
  <c r="DL908"/>
  <c r="DM908"/>
  <c r="DN908"/>
  <c r="DO908"/>
  <c r="DP908"/>
  <c r="DQ908"/>
  <c r="DR908"/>
  <c r="DT908"/>
  <c r="DE909"/>
  <c r="DF909"/>
  <c r="DG909"/>
  <c r="DB909" s="1"/>
  <c r="DH909"/>
  <c r="DS909" s="1"/>
  <c r="DI909"/>
  <c r="DJ909"/>
  <c r="DK909"/>
  <c r="DL909"/>
  <c r="DM909"/>
  <c r="DN909"/>
  <c r="DO909"/>
  <c r="DP909"/>
  <c r="DQ909"/>
  <c r="DR909"/>
  <c r="DT909"/>
  <c r="EB909"/>
  <c r="DE910"/>
  <c r="DF910"/>
  <c r="DG910"/>
  <c r="DH910"/>
  <c r="DS910" s="1"/>
  <c r="DI910"/>
  <c r="DJ910"/>
  <c r="DK910"/>
  <c r="DL910"/>
  <c r="DM910"/>
  <c r="DN910"/>
  <c r="DO910"/>
  <c r="DP910"/>
  <c r="DQ910"/>
  <c r="DR910"/>
  <c r="DT910"/>
  <c r="EB910"/>
  <c r="DE911"/>
  <c r="DF911"/>
  <c r="DG911"/>
  <c r="DH911"/>
  <c r="DS911" s="1"/>
  <c r="DI911"/>
  <c r="DJ911"/>
  <c r="DK911"/>
  <c r="DL911"/>
  <c r="DM911"/>
  <c r="DN911"/>
  <c r="DO911"/>
  <c r="DP911"/>
  <c r="DQ911"/>
  <c r="DR911"/>
  <c r="DT911"/>
  <c r="EB911"/>
  <c r="DE912"/>
  <c r="DF912"/>
  <c r="DG912"/>
  <c r="DH912"/>
  <c r="DS912" s="1"/>
  <c r="DI912"/>
  <c r="DJ912"/>
  <c r="DK912"/>
  <c r="DL912"/>
  <c r="DM912"/>
  <c r="DN912"/>
  <c r="DO912"/>
  <c r="DP912"/>
  <c r="DQ912"/>
  <c r="DR912"/>
  <c r="DT912"/>
  <c r="DE913"/>
  <c r="DF913"/>
  <c r="DG913"/>
  <c r="DH913"/>
  <c r="DS913" s="1"/>
  <c r="DI913"/>
  <c r="DJ913"/>
  <c r="DK913"/>
  <c r="DL913"/>
  <c r="DM913"/>
  <c r="DN913"/>
  <c r="DO913"/>
  <c r="DP913"/>
  <c r="DQ913"/>
  <c r="DR913"/>
  <c r="DT913"/>
  <c r="EB913"/>
  <c r="DE914"/>
  <c r="DF914"/>
  <c r="DG914"/>
  <c r="DH914"/>
  <c r="DS914" s="1"/>
  <c r="DI914"/>
  <c r="DJ914"/>
  <c r="DK914"/>
  <c r="DL914"/>
  <c r="DM914"/>
  <c r="DN914"/>
  <c r="DO914"/>
  <c r="DP914"/>
  <c r="DQ914"/>
  <c r="DR914"/>
  <c r="DT914"/>
  <c r="EB914"/>
  <c r="DE915"/>
  <c r="DF915"/>
  <c r="DG915"/>
  <c r="DH915"/>
  <c r="DS915" s="1"/>
  <c r="DI915"/>
  <c r="DJ915"/>
  <c r="DK915"/>
  <c r="DL915"/>
  <c r="DM915"/>
  <c r="DN915"/>
  <c r="DO915"/>
  <c r="DP915"/>
  <c r="DQ915"/>
  <c r="DR915"/>
  <c r="DT915"/>
  <c r="EB915"/>
  <c r="DE916"/>
  <c r="DF916"/>
  <c r="DG916"/>
  <c r="DH916"/>
  <c r="DS916" s="1"/>
  <c r="DI916"/>
  <c r="DJ916"/>
  <c r="DK916"/>
  <c r="DL916"/>
  <c r="DM916"/>
  <c r="DN916"/>
  <c r="DO916"/>
  <c r="DP916"/>
  <c r="DQ916"/>
  <c r="DR916"/>
  <c r="DT916"/>
  <c r="DE917"/>
  <c r="DF917"/>
  <c r="DG917"/>
  <c r="DB917" s="1"/>
  <c r="DH917"/>
  <c r="DS917" s="1"/>
  <c r="DI917"/>
  <c r="DJ917"/>
  <c r="DK917"/>
  <c r="DL917"/>
  <c r="DM917"/>
  <c r="DN917"/>
  <c r="DO917"/>
  <c r="DP917"/>
  <c r="DQ917"/>
  <c r="DR917"/>
  <c r="DT917"/>
  <c r="EB917"/>
  <c r="DE918"/>
  <c r="DF918"/>
  <c r="DG918"/>
  <c r="DH918"/>
  <c r="DS918" s="1"/>
  <c r="DI918"/>
  <c r="DJ918"/>
  <c r="DK918"/>
  <c r="DL918"/>
  <c r="DM918"/>
  <c r="DN918"/>
  <c r="DO918"/>
  <c r="DP918"/>
  <c r="DQ918"/>
  <c r="DR918"/>
  <c r="DT918"/>
  <c r="EB918"/>
  <c r="DE919"/>
  <c r="DF919"/>
  <c r="DG919"/>
  <c r="DH919"/>
  <c r="DS919" s="1"/>
  <c r="DI919"/>
  <c r="DJ919"/>
  <c r="DK919"/>
  <c r="DL919"/>
  <c r="DM919"/>
  <c r="DN919"/>
  <c r="DO919"/>
  <c r="DP919"/>
  <c r="DQ919"/>
  <c r="DR919"/>
  <c r="DT919"/>
  <c r="EB919"/>
  <c r="DE920"/>
  <c r="DF920"/>
  <c r="DG920"/>
  <c r="DH920"/>
  <c r="DS920" s="1"/>
  <c r="DI920"/>
  <c r="DJ920"/>
  <c r="DK920"/>
  <c r="DL920"/>
  <c r="DM920"/>
  <c r="DN920"/>
  <c r="DO920"/>
  <c r="DP920"/>
  <c r="DQ920"/>
  <c r="DR920"/>
  <c r="DT920"/>
  <c r="DE921"/>
  <c r="DF921"/>
  <c r="DG921"/>
  <c r="DB921" s="1"/>
  <c r="DH921"/>
  <c r="DS921" s="1"/>
  <c r="DI921"/>
  <c r="DJ921"/>
  <c r="DK921"/>
  <c r="DL921"/>
  <c r="DM921"/>
  <c r="DN921"/>
  <c r="DO921"/>
  <c r="DP921"/>
  <c r="DQ921"/>
  <c r="DR921"/>
  <c r="DT921"/>
  <c r="EB921"/>
  <c r="DE922"/>
  <c r="DF922"/>
  <c r="DG922"/>
  <c r="DH922"/>
  <c r="DS922" s="1"/>
  <c r="DI922"/>
  <c r="DJ922"/>
  <c r="DK922"/>
  <c r="DL922"/>
  <c r="DM922"/>
  <c r="DN922"/>
  <c r="DO922"/>
  <c r="DP922"/>
  <c r="DQ922"/>
  <c r="DR922"/>
  <c r="DT922"/>
  <c r="EB922"/>
  <c r="DE923"/>
  <c r="DF923"/>
  <c r="DG923"/>
  <c r="DH923"/>
  <c r="DS923" s="1"/>
  <c r="DI923"/>
  <c r="DJ923"/>
  <c r="DK923"/>
  <c r="DL923"/>
  <c r="DM923"/>
  <c r="DN923"/>
  <c r="DO923"/>
  <c r="DP923"/>
  <c r="DQ923"/>
  <c r="DR923"/>
  <c r="DT923"/>
  <c r="EB923"/>
  <c r="DE924"/>
  <c r="DF924"/>
  <c r="DG924"/>
  <c r="DH924"/>
  <c r="DS924" s="1"/>
  <c r="DI924"/>
  <c r="DJ924"/>
  <c r="DK924"/>
  <c r="DL924"/>
  <c r="DM924"/>
  <c r="DN924"/>
  <c r="DO924"/>
  <c r="DP924"/>
  <c r="DQ924"/>
  <c r="DR924"/>
  <c r="DT924"/>
  <c r="DE925"/>
  <c r="DF925"/>
  <c r="DG925"/>
  <c r="DB925" s="1"/>
  <c r="DH925"/>
  <c r="DS925" s="1"/>
  <c r="DI925"/>
  <c r="DJ925"/>
  <c r="DK925"/>
  <c r="DL925"/>
  <c r="DM925"/>
  <c r="DN925"/>
  <c r="DO925"/>
  <c r="DP925"/>
  <c r="DQ925"/>
  <c r="DR925"/>
  <c r="DT925"/>
  <c r="EB925"/>
  <c r="DE926"/>
  <c r="DF926"/>
  <c r="DG926"/>
  <c r="DH926"/>
  <c r="DS926" s="1"/>
  <c r="DI926"/>
  <c r="DJ926"/>
  <c r="DK926"/>
  <c r="DL926"/>
  <c r="DM926"/>
  <c r="DN926"/>
  <c r="DO926"/>
  <c r="DP926"/>
  <c r="DQ926"/>
  <c r="DR926"/>
  <c r="DT926"/>
  <c r="EB926"/>
  <c r="DE927"/>
  <c r="DF927"/>
  <c r="DG927"/>
  <c r="DH927"/>
  <c r="DS927" s="1"/>
  <c r="DI927"/>
  <c r="DJ927"/>
  <c r="DK927"/>
  <c r="DL927"/>
  <c r="DM927"/>
  <c r="DN927"/>
  <c r="DO927"/>
  <c r="DP927"/>
  <c r="DQ927"/>
  <c r="DR927"/>
  <c r="DT927"/>
  <c r="EB927"/>
  <c r="DE928"/>
  <c r="DF928"/>
  <c r="DG928"/>
  <c r="DH928"/>
  <c r="DS928" s="1"/>
  <c r="DI928"/>
  <c r="DJ928"/>
  <c r="DK928"/>
  <c r="DL928"/>
  <c r="DM928"/>
  <c r="DN928"/>
  <c r="DO928"/>
  <c r="DP928"/>
  <c r="DQ928"/>
  <c r="DR928"/>
  <c r="DT928"/>
  <c r="DE929"/>
  <c r="DF929"/>
  <c r="DG929"/>
  <c r="DH929"/>
  <c r="DS929" s="1"/>
  <c r="DI929"/>
  <c r="DJ929"/>
  <c r="DK929"/>
  <c r="DL929"/>
  <c r="DM929"/>
  <c r="DN929"/>
  <c r="DO929"/>
  <c r="DP929"/>
  <c r="DQ929"/>
  <c r="DR929"/>
  <c r="DT929"/>
  <c r="EB929"/>
  <c r="DE930"/>
  <c r="DF930"/>
  <c r="DG930"/>
  <c r="DH930"/>
  <c r="DS930" s="1"/>
  <c r="DI930"/>
  <c r="DJ930"/>
  <c r="DK930"/>
  <c r="DL930"/>
  <c r="DM930"/>
  <c r="DN930"/>
  <c r="DO930"/>
  <c r="DP930"/>
  <c r="DQ930"/>
  <c r="DR930"/>
  <c r="DT930"/>
  <c r="EB930"/>
  <c r="DE931"/>
  <c r="DF931"/>
  <c r="DG931"/>
  <c r="DH931"/>
  <c r="DS931" s="1"/>
  <c r="DI931"/>
  <c r="DJ931"/>
  <c r="DK931"/>
  <c r="DL931"/>
  <c r="DM931"/>
  <c r="DN931"/>
  <c r="DO931"/>
  <c r="DP931"/>
  <c r="DQ931"/>
  <c r="DR931"/>
  <c r="DT931"/>
  <c r="EB931"/>
  <c r="DE932"/>
  <c r="DF932"/>
  <c r="DG932"/>
  <c r="DH932"/>
  <c r="DS932" s="1"/>
  <c r="DI932"/>
  <c r="DJ932"/>
  <c r="DK932"/>
  <c r="DL932"/>
  <c r="DM932"/>
  <c r="DN932"/>
  <c r="DO932"/>
  <c r="DP932"/>
  <c r="DQ932"/>
  <c r="DR932"/>
  <c r="DT932"/>
  <c r="DE933"/>
  <c r="DF933"/>
  <c r="DG933"/>
  <c r="DH933"/>
  <c r="DS933" s="1"/>
  <c r="DI933"/>
  <c r="DJ933"/>
  <c r="DK933"/>
  <c r="DL933"/>
  <c r="DM933"/>
  <c r="DN933"/>
  <c r="DO933"/>
  <c r="DP933"/>
  <c r="DQ933"/>
  <c r="DR933"/>
  <c r="DT933"/>
  <c r="EB933"/>
  <c r="DE934"/>
  <c r="DF934"/>
  <c r="DG934"/>
  <c r="DH934"/>
  <c r="DS934" s="1"/>
  <c r="DI934"/>
  <c r="DJ934"/>
  <c r="DK934"/>
  <c r="DL934"/>
  <c r="DM934"/>
  <c r="DN934"/>
  <c r="DO934"/>
  <c r="DP934"/>
  <c r="DQ934"/>
  <c r="DR934"/>
  <c r="DT934"/>
  <c r="EB934"/>
  <c r="DE935"/>
  <c r="DF935"/>
  <c r="DG935"/>
  <c r="DH935"/>
  <c r="DS935" s="1"/>
  <c r="DI935"/>
  <c r="DJ935"/>
  <c r="DK935"/>
  <c r="DL935"/>
  <c r="DM935"/>
  <c r="DN935"/>
  <c r="DO935"/>
  <c r="DP935"/>
  <c r="DQ935"/>
  <c r="DR935"/>
  <c r="DT935"/>
  <c r="EB935"/>
  <c r="DE936"/>
  <c r="DF936"/>
  <c r="DG936"/>
  <c r="DH936"/>
  <c r="DS936" s="1"/>
  <c r="DI936"/>
  <c r="DJ936"/>
  <c r="DK936"/>
  <c r="DL936"/>
  <c r="DM936"/>
  <c r="DN936"/>
  <c r="DO936"/>
  <c r="DP936"/>
  <c r="DQ936"/>
  <c r="DR936"/>
  <c r="DT936"/>
  <c r="DE937"/>
  <c r="DF937"/>
  <c r="DG937"/>
  <c r="DB937" s="1"/>
  <c r="DH937"/>
  <c r="DS937" s="1"/>
  <c r="DI937"/>
  <c r="DJ937"/>
  <c r="DK937"/>
  <c r="DL937"/>
  <c r="DM937"/>
  <c r="DN937"/>
  <c r="DO937"/>
  <c r="DP937"/>
  <c r="DQ937"/>
  <c r="DR937"/>
  <c r="DT937"/>
  <c r="EB937"/>
  <c r="DE938"/>
  <c r="DF938"/>
  <c r="DG938"/>
  <c r="DH938"/>
  <c r="DS938" s="1"/>
  <c r="DI938"/>
  <c r="DJ938"/>
  <c r="DK938"/>
  <c r="DL938"/>
  <c r="DM938"/>
  <c r="DN938"/>
  <c r="DO938"/>
  <c r="DP938"/>
  <c r="DQ938"/>
  <c r="DR938"/>
  <c r="DT938"/>
  <c r="EB938"/>
  <c r="DE939"/>
  <c r="DF939"/>
  <c r="DG939"/>
  <c r="DH939"/>
  <c r="DS939" s="1"/>
  <c r="DI939"/>
  <c r="DJ939"/>
  <c r="DK939"/>
  <c r="DL939"/>
  <c r="DM939"/>
  <c r="DN939"/>
  <c r="DO939"/>
  <c r="DP939"/>
  <c r="DQ939"/>
  <c r="DR939"/>
  <c r="DT939"/>
  <c r="EB939"/>
  <c r="DE940"/>
  <c r="DF940"/>
  <c r="DG940"/>
  <c r="DH940"/>
  <c r="DS940" s="1"/>
  <c r="DI940"/>
  <c r="DJ940"/>
  <c r="DK940"/>
  <c r="DL940"/>
  <c r="DM940"/>
  <c r="DN940"/>
  <c r="DO940"/>
  <c r="DP940"/>
  <c r="DQ940"/>
  <c r="DR940"/>
  <c r="DT940"/>
  <c r="DE941"/>
  <c r="DF941"/>
  <c r="DG941"/>
  <c r="DH941"/>
  <c r="DS941" s="1"/>
  <c r="DI941"/>
  <c r="DJ941"/>
  <c r="DK941"/>
  <c r="DL941"/>
  <c r="DM941"/>
  <c r="DN941"/>
  <c r="DO941"/>
  <c r="DP941"/>
  <c r="DQ941"/>
  <c r="DR941"/>
  <c r="DT941"/>
  <c r="EB941"/>
  <c r="DE942"/>
  <c r="DF942"/>
  <c r="DG942"/>
  <c r="DH942"/>
  <c r="DS942" s="1"/>
  <c r="DI942"/>
  <c r="DJ942"/>
  <c r="DK942"/>
  <c r="DL942"/>
  <c r="DM942"/>
  <c r="DN942"/>
  <c r="DO942"/>
  <c r="DP942"/>
  <c r="DQ942"/>
  <c r="DR942"/>
  <c r="DT942"/>
  <c r="EB942"/>
  <c r="DE943"/>
  <c r="DF943"/>
  <c r="DG943"/>
  <c r="DH943"/>
  <c r="DS943" s="1"/>
  <c r="DI943"/>
  <c r="DJ943"/>
  <c r="DK943"/>
  <c r="DL943"/>
  <c r="DM943"/>
  <c r="DN943"/>
  <c r="DO943"/>
  <c r="DP943"/>
  <c r="DQ943"/>
  <c r="DR943"/>
  <c r="DT943"/>
  <c r="EB943"/>
  <c r="DE944"/>
  <c r="DF944"/>
  <c r="DG944"/>
  <c r="DH944"/>
  <c r="DS944" s="1"/>
  <c r="DI944"/>
  <c r="DJ944"/>
  <c r="DK944"/>
  <c r="DL944"/>
  <c r="DM944"/>
  <c r="DN944"/>
  <c r="DO944"/>
  <c r="DP944"/>
  <c r="DQ944"/>
  <c r="DR944"/>
  <c r="DT944"/>
  <c r="DE945"/>
  <c r="DF945"/>
  <c r="DG945"/>
  <c r="DH945"/>
  <c r="DS945" s="1"/>
  <c r="DI945"/>
  <c r="DJ945"/>
  <c r="DK945"/>
  <c r="DL945"/>
  <c r="DM945"/>
  <c r="DN945"/>
  <c r="DO945"/>
  <c r="DP945"/>
  <c r="DQ945"/>
  <c r="DR945"/>
  <c r="DT945"/>
  <c r="EB945"/>
  <c r="DE946"/>
  <c r="DF946"/>
  <c r="DG946"/>
  <c r="DH946"/>
  <c r="DS946" s="1"/>
  <c r="DI946"/>
  <c r="DJ946"/>
  <c r="DK946"/>
  <c r="DL946"/>
  <c r="DM946"/>
  <c r="DN946"/>
  <c r="DO946"/>
  <c r="DP946"/>
  <c r="DQ946"/>
  <c r="DR946"/>
  <c r="DT946"/>
  <c r="EB946"/>
  <c r="DE947"/>
  <c r="DF947"/>
  <c r="DG947"/>
  <c r="DH947"/>
  <c r="DS947" s="1"/>
  <c r="DI947"/>
  <c r="DJ947"/>
  <c r="DK947"/>
  <c r="DL947"/>
  <c r="DM947"/>
  <c r="DN947"/>
  <c r="DO947"/>
  <c r="DP947"/>
  <c r="DQ947"/>
  <c r="DR947"/>
  <c r="DT947"/>
  <c r="EB947"/>
  <c r="DE948"/>
  <c r="DF948"/>
  <c r="DG948"/>
  <c r="DB948" s="1"/>
  <c r="DH948"/>
  <c r="DS948" s="1"/>
  <c r="DI948"/>
  <c r="DJ948"/>
  <c r="DK948"/>
  <c r="DL948"/>
  <c r="DM948"/>
  <c r="DN948"/>
  <c r="DO948"/>
  <c r="DP948"/>
  <c r="DQ948"/>
  <c r="DR948"/>
  <c r="DT948"/>
  <c r="DE949"/>
  <c r="DF949"/>
  <c r="DG949"/>
  <c r="DH949"/>
  <c r="DS949" s="1"/>
  <c r="DI949"/>
  <c r="DJ949"/>
  <c r="DK949"/>
  <c r="DL949"/>
  <c r="DM949"/>
  <c r="DN949"/>
  <c r="DO949"/>
  <c r="DP949"/>
  <c r="DQ949"/>
  <c r="DR949"/>
  <c r="DT949"/>
  <c r="EB949"/>
  <c r="DE950"/>
  <c r="DF950"/>
  <c r="DG950"/>
  <c r="DB950" s="1"/>
  <c r="DH950"/>
  <c r="DS950" s="1"/>
  <c r="DI950"/>
  <c r="DJ950"/>
  <c r="DK950"/>
  <c r="DL950"/>
  <c r="DM950"/>
  <c r="DN950"/>
  <c r="DO950"/>
  <c r="DP950"/>
  <c r="DQ950"/>
  <c r="DR950"/>
  <c r="DT950"/>
  <c r="EB950"/>
  <c r="DE951"/>
  <c r="DF951"/>
  <c r="DG951"/>
  <c r="DB951" s="1"/>
  <c r="DH951"/>
  <c r="DS951" s="1"/>
  <c r="DI951"/>
  <c r="DJ951"/>
  <c r="DK951"/>
  <c r="DL951"/>
  <c r="DM951"/>
  <c r="DN951"/>
  <c r="DO951"/>
  <c r="DP951"/>
  <c r="DQ951"/>
  <c r="DR951"/>
  <c r="DT951"/>
  <c r="EB951"/>
  <c r="DE952"/>
  <c r="DF952"/>
  <c r="DG952"/>
  <c r="DH952"/>
  <c r="DS952" s="1"/>
  <c r="DI952"/>
  <c r="DJ952"/>
  <c r="DK952"/>
  <c r="DL952"/>
  <c r="DM952"/>
  <c r="DN952"/>
  <c r="DO952"/>
  <c r="DP952"/>
  <c r="DQ952"/>
  <c r="DR952"/>
  <c r="DT952"/>
  <c r="DE953"/>
  <c r="DF953"/>
  <c r="DG953"/>
  <c r="DH953"/>
  <c r="DS953" s="1"/>
  <c r="DI953"/>
  <c r="DJ953"/>
  <c r="DK953"/>
  <c r="DL953"/>
  <c r="DM953"/>
  <c r="DN953"/>
  <c r="DO953"/>
  <c r="DP953"/>
  <c r="DQ953"/>
  <c r="DR953"/>
  <c r="DT953"/>
  <c r="EB953"/>
  <c r="DE954"/>
  <c r="DF954"/>
  <c r="DG954"/>
  <c r="DB954" s="1"/>
  <c r="DH954"/>
  <c r="DS954" s="1"/>
  <c r="DI954"/>
  <c r="DJ954"/>
  <c r="DK954"/>
  <c r="DL954"/>
  <c r="DM954"/>
  <c r="DN954"/>
  <c r="DO954"/>
  <c r="DP954"/>
  <c r="DQ954"/>
  <c r="DR954"/>
  <c r="DT954"/>
  <c r="EB954"/>
  <c r="DE955"/>
  <c r="DF955"/>
  <c r="DG955"/>
  <c r="DB955" s="1"/>
  <c r="DH955"/>
  <c r="DS955" s="1"/>
  <c r="DI955"/>
  <c r="DJ955"/>
  <c r="DK955"/>
  <c r="DL955"/>
  <c r="DM955"/>
  <c r="DN955"/>
  <c r="DO955"/>
  <c r="DP955"/>
  <c r="DQ955"/>
  <c r="DR955"/>
  <c r="DT955"/>
  <c r="EB955"/>
  <c r="DE956"/>
  <c r="DF956"/>
  <c r="DG956"/>
  <c r="DH956"/>
  <c r="DS956" s="1"/>
  <c r="DI956"/>
  <c r="DJ956"/>
  <c r="DK956"/>
  <c r="DL956"/>
  <c r="DM956"/>
  <c r="DN956"/>
  <c r="DO956"/>
  <c r="DP956"/>
  <c r="DQ956"/>
  <c r="DR956"/>
  <c r="DT956"/>
  <c r="DE957"/>
  <c r="DF957"/>
  <c r="DG957"/>
  <c r="DH957"/>
  <c r="DS957" s="1"/>
  <c r="DI957"/>
  <c r="DJ957"/>
  <c r="DK957"/>
  <c r="DL957"/>
  <c r="DM957"/>
  <c r="DN957"/>
  <c r="DO957"/>
  <c r="DP957"/>
  <c r="DQ957"/>
  <c r="DR957"/>
  <c r="DT957"/>
  <c r="EB957"/>
  <c r="DE958"/>
  <c r="DF958"/>
  <c r="DG958"/>
  <c r="DB958" s="1"/>
  <c r="DH958"/>
  <c r="DS958" s="1"/>
  <c r="DI958"/>
  <c r="DJ958"/>
  <c r="DK958"/>
  <c r="DL958"/>
  <c r="DM958"/>
  <c r="DN958"/>
  <c r="DO958"/>
  <c r="DP958"/>
  <c r="DQ958"/>
  <c r="DR958"/>
  <c r="DT958"/>
  <c r="EB958"/>
  <c r="DE959"/>
  <c r="DF959"/>
  <c r="DG959"/>
  <c r="DB959" s="1"/>
  <c r="DH959"/>
  <c r="DS959" s="1"/>
  <c r="DI959"/>
  <c r="DJ959"/>
  <c r="DK959"/>
  <c r="DL959"/>
  <c r="DM959"/>
  <c r="DN959"/>
  <c r="DO959"/>
  <c r="DP959"/>
  <c r="DQ959"/>
  <c r="DR959"/>
  <c r="DT959"/>
  <c r="EB959"/>
  <c r="DE960"/>
  <c r="DF960"/>
  <c r="DG960"/>
  <c r="DH960"/>
  <c r="DS960" s="1"/>
  <c r="DI960"/>
  <c r="DJ960"/>
  <c r="DK960"/>
  <c r="DL960"/>
  <c r="DM960"/>
  <c r="DN960"/>
  <c r="DO960"/>
  <c r="DP960"/>
  <c r="DQ960"/>
  <c r="DR960"/>
  <c r="DT960"/>
  <c r="DE961"/>
  <c r="DF961"/>
  <c r="DG961"/>
  <c r="DH961"/>
  <c r="DS961" s="1"/>
  <c r="DI961"/>
  <c r="DJ961"/>
  <c r="DK961"/>
  <c r="DL961"/>
  <c r="DM961"/>
  <c r="DN961"/>
  <c r="DO961"/>
  <c r="DP961"/>
  <c r="DQ961"/>
  <c r="DR961"/>
  <c r="DT961"/>
  <c r="EB961"/>
  <c r="DE962"/>
  <c r="DF962"/>
  <c r="DG962"/>
  <c r="DB962" s="1"/>
  <c r="DH962"/>
  <c r="DS962" s="1"/>
  <c r="DI962"/>
  <c r="DJ962"/>
  <c r="DK962"/>
  <c r="DL962"/>
  <c r="DM962"/>
  <c r="DN962"/>
  <c r="DO962"/>
  <c r="DP962"/>
  <c r="DQ962"/>
  <c r="DR962"/>
  <c r="DT962"/>
  <c r="EB962"/>
  <c r="DE963"/>
  <c r="DF963"/>
  <c r="DG963"/>
  <c r="DB963" s="1"/>
  <c r="DH963"/>
  <c r="DS963" s="1"/>
  <c r="DI963"/>
  <c r="DJ963"/>
  <c r="DK963"/>
  <c r="DL963"/>
  <c r="DM963"/>
  <c r="DN963"/>
  <c r="DO963"/>
  <c r="DP963"/>
  <c r="DQ963"/>
  <c r="DR963"/>
  <c r="DT963"/>
  <c r="EB963"/>
  <c r="DE964"/>
  <c r="DF964"/>
  <c r="DG964"/>
  <c r="DH964"/>
  <c r="DS964" s="1"/>
  <c r="DI964"/>
  <c r="DJ964"/>
  <c r="DK964"/>
  <c r="DL964"/>
  <c r="DM964"/>
  <c r="DN964"/>
  <c r="DO964"/>
  <c r="DP964"/>
  <c r="DQ964"/>
  <c r="DR964"/>
  <c r="DT964"/>
  <c r="DE965"/>
  <c r="DF965"/>
  <c r="DG965"/>
  <c r="DH965"/>
  <c r="DS965" s="1"/>
  <c r="DI965"/>
  <c r="DJ965"/>
  <c r="DK965"/>
  <c r="DL965"/>
  <c r="DM965"/>
  <c r="DN965"/>
  <c r="DO965"/>
  <c r="DP965"/>
  <c r="DQ965"/>
  <c r="DR965"/>
  <c r="DT965"/>
  <c r="EB965"/>
  <c r="DE966"/>
  <c r="DF966"/>
  <c r="DG966"/>
  <c r="DB966" s="1"/>
  <c r="DH966"/>
  <c r="DS966" s="1"/>
  <c r="DI966"/>
  <c r="DJ966"/>
  <c r="DK966"/>
  <c r="DL966"/>
  <c r="DM966"/>
  <c r="DN966"/>
  <c r="DO966"/>
  <c r="DP966"/>
  <c r="DQ966"/>
  <c r="DR966"/>
  <c r="DT966"/>
  <c r="EB966"/>
  <c r="DE967"/>
  <c r="DF967"/>
  <c r="DG967"/>
  <c r="DB967" s="1"/>
  <c r="DH967"/>
  <c r="DS967" s="1"/>
  <c r="DI967"/>
  <c r="DJ967"/>
  <c r="DK967"/>
  <c r="DL967"/>
  <c r="DM967"/>
  <c r="DN967"/>
  <c r="DO967"/>
  <c r="DP967"/>
  <c r="DQ967"/>
  <c r="DR967"/>
  <c r="DT967"/>
  <c r="EB967"/>
  <c r="DE968"/>
  <c r="DF968"/>
  <c r="DG968"/>
  <c r="DH968"/>
  <c r="DS968" s="1"/>
  <c r="DI968"/>
  <c r="DJ968"/>
  <c r="DK968"/>
  <c r="DL968"/>
  <c r="DM968"/>
  <c r="DN968"/>
  <c r="DO968"/>
  <c r="DP968"/>
  <c r="DQ968"/>
  <c r="DR968"/>
  <c r="DT968"/>
  <c r="DE969"/>
  <c r="DF969"/>
  <c r="DG969"/>
  <c r="DH969"/>
  <c r="DS969" s="1"/>
  <c r="DI969"/>
  <c r="DJ969"/>
  <c r="DK969"/>
  <c r="DL969"/>
  <c r="DM969"/>
  <c r="DN969"/>
  <c r="DO969"/>
  <c r="DP969"/>
  <c r="DQ969"/>
  <c r="DR969"/>
  <c r="DT969"/>
  <c r="EB969"/>
  <c r="DE970"/>
  <c r="DF970"/>
  <c r="DG970"/>
  <c r="DB970" s="1"/>
  <c r="DH970"/>
  <c r="DS970" s="1"/>
  <c r="DI970"/>
  <c r="DJ970"/>
  <c r="DK970"/>
  <c r="DL970"/>
  <c r="DM970"/>
  <c r="DN970"/>
  <c r="DO970"/>
  <c r="DP970"/>
  <c r="DQ970"/>
  <c r="DR970"/>
  <c r="DT970"/>
  <c r="EB970"/>
  <c r="DE971"/>
  <c r="DF971"/>
  <c r="DG971"/>
  <c r="DB971" s="1"/>
  <c r="DH971"/>
  <c r="DS971" s="1"/>
  <c r="DI971"/>
  <c r="DJ971"/>
  <c r="DK971"/>
  <c r="DL971"/>
  <c r="DM971"/>
  <c r="DN971"/>
  <c r="DO971"/>
  <c r="DP971"/>
  <c r="DQ971"/>
  <c r="DR971"/>
  <c r="DT971"/>
  <c r="EB971"/>
  <c r="DE972"/>
  <c r="DF972"/>
  <c r="DG972"/>
  <c r="DH972"/>
  <c r="DS972" s="1"/>
  <c r="DI972"/>
  <c r="DJ972"/>
  <c r="DK972"/>
  <c r="DL972"/>
  <c r="DM972"/>
  <c r="DN972"/>
  <c r="DO972"/>
  <c r="DP972"/>
  <c r="DQ972"/>
  <c r="DR972"/>
  <c r="DT972"/>
  <c r="DE973"/>
  <c r="DF973"/>
  <c r="DG973"/>
  <c r="DH973"/>
  <c r="DS973" s="1"/>
  <c r="DI973"/>
  <c r="DJ973"/>
  <c r="DK973"/>
  <c r="DL973"/>
  <c r="DM973"/>
  <c r="DN973"/>
  <c r="DO973"/>
  <c r="DP973"/>
  <c r="DQ973"/>
  <c r="DR973"/>
  <c r="DT973"/>
  <c r="EB973"/>
  <c r="DE974"/>
  <c r="DF974"/>
  <c r="DG974"/>
  <c r="DB974" s="1"/>
  <c r="DH974"/>
  <c r="DS974" s="1"/>
  <c r="DI974"/>
  <c r="DJ974"/>
  <c r="DK974"/>
  <c r="DL974"/>
  <c r="DM974"/>
  <c r="DN974"/>
  <c r="DO974"/>
  <c r="DP974"/>
  <c r="DQ974"/>
  <c r="DR974"/>
  <c r="DT974"/>
  <c r="EB974"/>
  <c r="DE975"/>
  <c r="DF975"/>
  <c r="DG975"/>
  <c r="DB975" s="1"/>
  <c r="DH975"/>
  <c r="DS975" s="1"/>
  <c r="DI975"/>
  <c r="DJ975"/>
  <c r="DK975"/>
  <c r="DL975"/>
  <c r="DM975"/>
  <c r="DN975"/>
  <c r="DO975"/>
  <c r="DP975"/>
  <c r="DQ975"/>
  <c r="DR975"/>
  <c r="DT975"/>
  <c r="EB975"/>
  <c r="DE976"/>
  <c r="DF976"/>
  <c r="DG976"/>
  <c r="DH976"/>
  <c r="DS976" s="1"/>
  <c r="DI976"/>
  <c r="DJ976"/>
  <c r="DK976"/>
  <c r="DL976"/>
  <c r="DM976"/>
  <c r="DN976"/>
  <c r="DO976"/>
  <c r="DP976"/>
  <c r="DQ976"/>
  <c r="DR976"/>
  <c r="DT976"/>
  <c r="DE977"/>
  <c r="DF977"/>
  <c r="DG977"/>
  <c r="DH977"/>
  <c r="DS977" s="1"/>
  <c r="DI977"/>
  <c r="DJ977"/>
  <c r="DK977"/>
  <c r="DL977"/>
  <c r="DM977"/>
  <c r="DN977"/>
  <c r="DO977"/>
  <c r="DP977"/>
  <c r="DQ977"/>
  <c r="DR977"/>
  <c r="DT977"/>
  <c r="EB977"/>
  <c r="DE978"/>
  <c r="DF978"/>
  <c r="DG978"/>
  <c r="DH978"/>
  <c r="DS978" s="1"/>
  <c r="DI978"/>
  <c r="DJ978"/>
  <c r="DK978"/>
  <c r="DL978"/>
  <c r="DM978"/>
  <c r="DN978"/>
  <c r="DO978"/>
  <c r="DP978"/>
  <c r="DQ978"/>
  <c r="DR978"/>
  <c r="DT978"/>
  <c r="EB978"/>
  <c r="DE979"/>
  <c r="DF979"/>
  <c r="DG979"/>
  <c r="DH979"/>
  <c r="DS979" s="1"/>
  <c r="DI979"/>
  <c r="DJ979"/>
  <c r="DK979"/>
  <c r="DL979"/>
  <c r="DM979"/>
  <c r="DN979"/>
  <c r="DO979"/>
  <c r="DP979"/>
  <c r="DQ979"/>
  <c r="DR979"/>
  <c r="DT979"/>
  <c r="EB979"/>
  <c r="DE980"/>
  <c r="DF980"/>
  <c r="DG980"/>
  <c r="DH980"/>
  <c r="DS980" s="1"/>
  <c r="DI980"/>
  <c r="DJ980"/>
  <c r="DK980"/>
  <c r="DL980"/>
  <c r="DM980"/>
  <c r="DN980"/>
  <c r="DO980"/>
  <c r="DP980"/>
  <c r="DQ980"/>
  <c r="DR980"/>
  <c r="DT980"/>
  <c r="DE981"/>
  <c r="DF981"/>
  <c r="DG981"/>
  <c r="DH981"/>
  <c r="DS981" s="1"/>
  <c r="DI981"/>
  <c r="DJ981"/>
  <c r="DK981"/>
  <c r="DL981"/>
  <c r="DM981"/>
  <c r="DN981"/>
  <c r="DO981"/>
  <c r="DP981"/>
  <c r="DQ981"/>
  <c r="DR981"/>
  <c r="DT981"/>
  <c r="EB981"/>
  <c r="DE982"/>
  <c r="DF982"/>
  <c r="DG982"/>
  <c r="DH982"/>
  <c r="DS982" s="1"/>
  <c r="DI982"/>
  <c r="DJ982"/>
  <c r="DK982"/>
  <c r="DL982"/>
  <c r="DM982"/>
  <c r="DN982"/>
  <c r="DO982"/>
  <c r="DP982"/>
  <c r="DQ982"/>
  <c r="DR982"/>
  <c r="DT982"/>
  <c r="EB982"/>
  <c r="DE983"/>
  <c r="DF983"/>
  <c r="DG983"/>
  <c r="DH983"/>
  <c r="DS983" s="1"/>
  <c r="DI983"/>
  <c r="DJ983"/>
  <c r="DK983"/>
  <c r="DL983"/>
  <c r="DM983"/>
  <c r="DN983"/>
  <c r="DO983"/>
  <c r="DP983"/>
  <c r="DQ983"/>
  <c r="DR983"/>
  <c r="DT983"/>
  <c r="EB983"/>
  <c r="DE984"/>
  <c r="DF984"/>
  <c r="DG984"/>
  <c r="DH984"/>
  <c r="DS984" s="1"/>
  <c r="DI984"/>
  <c r="DJ984"/>
  <c r="DK984"/>
  <c r="DL984"/>
  <c r="DM984"/>
  <c r="DN984"/>
  <c r="DO984"/>
  <c r="DP984"/>
  <c r="DQ984"/>
  <c r="DR984"/>
  <c r="DT984"/>
  <c r="DE985"/>
  <c r="DF985"/>
  <c r="DG985"/>
  <c r="DH985"/>
  <c r="DS985" s="1"/>
  <c r="DI985"/>
  <c r="DJ985"/>
  <c r="DK985"/>
  <c r="DL985"/>
  <c r="DM985"/>
  <c r="DN985"/>
  <c r="DO985"/>
  <c r="DP985"/>
  <c r="DQ985"/>
  <c r="DR985"/>
  <c r="DT985"/>
  <c r="EB985"/>
  <c r="DE986"/>
  <c r="DF986"/>
  <c r="DG986"/>
  <c r="DH986"/>
  <c r="DS986" s="1"/>
  <c r="DI986"/>
  <c r="DJ986"/>
  <c r="DK986"/>
  <c r="DL986"/>
  <c r="DM986"/>
  <c r="DN986"/>
  <c r="DO986"/>
  <c r="DP986"/>
  <c r="DQ986"/>
  <c r="DR986"/>
  <c r="DT986"/>
  <c r="EB986"/>
  <c r="DE987"/>
  <c r="DF987"/>
  <c r="DG987"/>
  <c r="DH987"/>
  <c r="DS987" s="1"/>
  <c r="DI987"/>
  <c r="DJ987"/>
  <c r="DK987"/>
  <c r="DL987"/>
  <c r="DM987"/>
  <c r="DN987"/>
  <c r="DO987"/>
  <c r="DP987"/>
  <c r="DQ987"/>
  <c r="DR987"/>
  <c r="DT987"/>
  <c r="EB987"/>
  <c r="DE988"/>
  <c r="DF988"/>
  <c r="DG988"/>
  <c r="DH988"/>
  <c r="DS988" s="1"/>
  <c r="DI988"/>
  <c r="DJ988"/>
  <c r="DK988"/>
  <c r="DL988"/>
  <c r="DM988"/>
  <c r="DN988"/>
  <c r="DO988"/>
  <c r="DP988"/>
  <c r="DQ988"/>
  <c r="DR988"/>
  <c r="DT988"/>
  <c r="DE989"/>
  <c r="DF989"/>
  <c r="DG989"/>
  <c r="DH989"/>
  <c r="DS989" s="1"/>
  <c r="DI989"/>
  <c r="DJ989"/>
  <c r="DK989"/>
  <c r="DL989"/>
  <c r="DM989"/>
  <c r="DN989"/>
  <c r="DO989"/>
  <c r="DP989"/>
  <c r="DQ989"/>
  <c r="DR989"/>
  <c r="DT989"/>
  <c r="EB989"/>
  <c r="DE990"/>
  <c r="DF990"/>
  <c r="DG990"/>
  <c r="DH990"/>
  <c r="DS990" s="1"/>
  <c r="DI990"/>
  <c r="DJ990"/>
  <c r="DK990"/>
  <c r="DL990"/>
  <c r="DM990"/>
  <c r="DN990"/>
  <c r="DO990"/>
  <c r="DP990"/>
  <c r="DQ990"/>
  <c r="DR990"/>
  <c r="DT990"/>
  <c r="EB990"/>
  <c r="DE991"/>
  <c r="DF991"/>
  <c r="DG991"/>
  <c r="DH991"/>
  <c r="DS991" s="1"/>
  <c r="DI991"/>
  <c r="DJ991"/>
  <c r="DK991"/>
  <c r="DL991"/>
  <c r="DM991"/>
  <c r="DN991"/>
  <c r="DO991"/>
  <c r="DP991"/>
  <c r="DQ991"/>
  <c r="DR991"/>
  <c r="DT991"/>
  <c r="EB991"/>
  <c r="DE992"/>
  <c r="DF992"/>
  <c r="DG992"/>
  <c r="DH992"/>
  <c r="DS992" s="1"/>
  <c r="DI992"/>
  <c r="DJ992"/>
  <c r="DK992"/>
  <c r="DL992"/>
  <c r="DM992"/>
  <c r="DN992"/>
  <c r="DO992"/>
  <c r="DP992"/>
  <c r="DQ992"/>
  <c r="DR992"/>
  <c r="DT992"/>
  <c r="DE993"/>
  <c r="DF993"/>
  <c r="DG993"/>
  <c r="DH993"/>
  <c r="DS993" s="1"/>
  <c r="DI993"/>
  <c r="DJ993"/>
  <c r="DK993"/>
  <c r="DL993"/>
  <c r="DM993"/>
  <c r="DN993"/>
  <c r="DO993"/>
  <c r="DP993"/>
  <c r="DQ993"/>
  <c r="DR993"/>
  <c r="DT993"/>
  <c r="EB993"/>
  <c r="DE994"/>
  <c r="DF994"/>
  <c r="DG994"/>
  <c r="DH994"/>
  <c r="DS994" s="1"/>
  <c r="DI994"/>
  <c r="DJ994"/>
  <c r="DK994"/>
  <c r="DL994"/>
  <c r="DM994"/>
  <c r="DN994"/>
  <c r="DO994"/>
  <c r="DP994"/>
  <c r="DQ994"/>
  <c r="DR994"/>
  <c r="DT994"/>
  <c r="EB994"/>
  <c r="DE995"/>
  <c r="DF995"/>
  <c r="DG995"/>
  <c r="DH995"/>
  <c r="DS995" s="1"/>
  <c r="DI995"/>
  <c r="DJ995"/>
  <c r="DK995"/>
  <c r="DL995"/>
  <c r="DM995"/>
  <c r="DN995"/>
  <c r="DO995"/>
  <c r="DP995"/>
  <c r="DQ995"/>
  <c r="DR995"/>
  <c r="DT995"/>
  <c r="EB995"/>
  <c r="DE996"/>
  <c r="DF996"/>
  <c r="DG996"/>
  <c r="DH996"/>
  <c r="DS996" s="1"/>
  <c r="DI996"/>
  <c r="DJ996"/>
  <c r="DK996"/>
  <c r="DL996"/>
  <c r="DM996"/>
  <c r="DN996"/>
  <c r="DO996"/>
  <c r="DP996"/>
  <c r="DQ996"/>
  <c r="DR996"/>
  <c r="DT996"/>
  <c r="DE997"/>
  <c r="DF997"/>
  <c r="DG997"/>
  <c r="DH997"/>
  <c r="DS997" s="1"/>
  <c r="DI997"/>
  <c r="DJ997"/>
  <c r="DK997"/>
  <c r="DL997"/>
  <c r="DM997"/>
  <c r="DN997"/>
  <c r="DO997"/>
  <c r="DP997"/>
  <c r="DQ997"/>
  <c r="DR997"/>
  <c r="DT997"/>
  <c r="EB997"/>
  <c r="DE998"/>
  <c r="DF998"/>
  <c r="DG998"/>
  <c r="DH998"/>
  <c r="DS998" s="1"/>
  <c r="DI998"/>
  <c r="DJ998"/>
  <c r="DK998"/>
  <c r="DL998"/>
  <c r="DM998"/>
  <c r="DN998"/>
  <c r="DO998"/>
  <c r="DP998"/>
  <c r="DQ998"/>
  <c r="DR998"/>
  <c r="DT998"/>
  <c r="EB998"/>
  <c r="DE999"/>
  <c r="DF999"/>
  <c r="DG999"/>
  <c r="DH999"/>
  <c r="DS999" s="1"/>
  <c r="DI999"/>
  <c r="DJ999"/>
  <c r="DK999"/>
  <c r="DL999"/>
  <c r="DM999"/>
  <c r="DN999"/>
  <c r="DO999"/>
  <c r="DP999"/>
  <c r="DQ999"/>
  <c r="DR999"/>
  <c r="DT999"/>
  <c r="DE1000"/>
  <c r="DF1000"/>
  <c r="DG1000"/>
  <c r="DH1000"/>
  <c r="DS1000" s="1"/>
  <c r="DI1000"/>
  <c r="DJ1000"/>
  <c r="DK1000"/>
  <c r="DL1000"/>
  <c r="DM1000"/>
  <c r="DN1000"/>
  <c r="DO1000"/>
  <c r="DP1000"/>
  <c r="DQ1000"/>
  <c r="DR1000"/>
  <c r="DT1000"/>
  <c r="DE1001"/>
  <c r="DF1001"/>
  <c r="DG1001"/>
  <c r="DH1001"/>
  <c r="DS1001" s="1"/>
  <c r="DI1001"/>
  <c r="DJ1001"/>
  <c r="DK1001"/>
  <c r="DL1001"/>
  <c r="DM1001"/>
  <c r="DN1001"/>
  <c r="DO1001"/>
  <c r="DP1001"/>
  <c r="DQ1001"/>
  <c r="DR1001"/>
  <c r="DT1001"/>
  <c r="EB1001"/>
  <c r="DE1002"/>
  <c r="DF1002"/>
  <c r="DG1002"/>
  <c r="DH1002"/>
  <c r="DS1002" s="1"/>
  <c r="DI1002"/>
  <c r="DJ1002"/>
  <c r="DK1002"/>
  <c r="DL1002"/>
  <c r="DM1002"/>
  <c r="DN1002"/>
  <c r="DO1002"/>
  <c r="DP1002"/>
  <c r="DQ1002"/>
  <c r="DR1002"/>
  <c r="DT1002"/>
  <c r="EB1002"/>
  <c r="DE1003"/>
  <c r="DF1003"/>
  <c r="DG1003"/>
  <c r="DH1003"/>
  <c r="DS1003" s="1"/>
  <c r="DI1003"/>
  <c r="DJ1003"/>
  <c r="DK1003"/>
  <c r="DL1003"/>
  <c r="DM1003"/>
  <c r="DN1003"/>
  <c r="DO1003"/>
  <c r="DP1003"/>
  <c r="DQ1003"/>
  <c r="DR1003"/>
  <c r="DT1003"/>
  <c r="DE1004"/>
  <c r="DF1004"/>
  <c r="DG1004"/>
  <c r="DH1004"/>
  <c r="DS1004" s="1"/>
  <c r="DI1004"/>
  <c r="DJ1004"/>
  <c r="DK1004"/>
  <c r="DL1004"/>
  <c r="DM1004"/>
  <c r="DN1004"/>
  <c r="DO1004"/>
  <c r="DP1004"/>
  <c r="DQ1004"/>
  <c r="DR1004"/>
  <c r="DT1004"/>
  <c r="DE1005"/>
  <c r="DF1005"/>
  <c r="DG1005"/>
  <c r="DH1005"/>
  <c r="DS1005" s="1"/>
  <c r="DI1005"/>
  <c r="DJ1005"/>
  <c r="DK1005"/>
  <c r="DL1005"/>
  <c r="DM1005"/>
  <c r="DN1005"/>
  <c r="DO1005"/>
  <c r="DP1005"/>
  <c r="DQ1005"/>
  <c r="DR1005"/>
  <c r="DT1005"/>
  <c r="EB1005"/>
  <c r="DE1006"/>
  <c r="DF1006"/>
  <c r="DG1006"/>
  <c r="DH1006"/>
  <c r="DS1006" s="1"/>
  <c r="DI1006"/>
  <c r="DJ1006"/>
  <c r="DK1006"/>
  <c r="DL1006"/>
  <c r="DM1006"/>
  <c r="DN1006"/>
  <c r="DO1006"/>
  <c r="DP1006"/>
  <c r="DQ1006"/>
  <c r="DR1006"/>
  <c r="DT1006"/>
  <c r="EB1006"/>
  <c r="DE1007"/>
  <c r="DF1007"/>
  <c r="DG1007"/>
  <c r="DH1007"/>
  <c r="DS1007" s="1"/>
  <c r="DI1007"/>
  <c r="DJ1007"/>
  <c r="DK1007"/>
  <c r="DL1007"/>
  <c r="DM1007"/>
  <c r="DN1007"/>
  <c r="DO1007"/>
  <c r="DP1007"/>
  <c r="DQ1007"/>
  <c r="DR1007"/>
  <c r="DT1007"/>
  <c r="DE1008"/>
  <c r="DF1008"/>
  <c r="DG1008"/>
  <c r="DH1008"/>
  <c r="DS1008" s="1"/>
  <c r="DI1008"/>
  <c r="DJ1008"/>
  <c r="DK1008"/>
  <c r="DL1008"/>
  <c r="DM1008"/>
  <c r="DN1008"/>
  <c r="DO1008"/>
  <c r="DP1008"/>
  <c r="DQ1008"/>
  <c r="DR1008"/>
  <c r="DT1008"/>
  <c r="DE1009"/>
  <c r="DF1009"/>
  <c r="DG1009"/>
  <c r="DH1009"/>
  <c r="DS1009" s="1"/>
  <c r="DI1009"/>
  <c r="DJ1009"/>
  <c r="DK1009"/>
  <c r="DL1009"/>
  <c r="DM1009"/>
  <c r="DN1009"/>
  <c r="DO1009"/>
  <c r="DP1009"/>
  <c r="DQ1009"/>
  <c r="DR1009"/>
  <c r="DT1009"/>
  <c r="EB1009"/>
  <c r="DE1011"/>
  <c r="DF1011"/>
  <c r="DG1011"/>
  <c r="DH1011"/>
  <c r="DS1011" s="1"/>
  <c r="DI1011"/>
  <c r="DJ1011"/>
  <c r="DK1011"/>
  <c r="DL1011"/>
  <c r="DM1011"/>
  <c r="DN1011"/>
  <c r="DO1011"/>
  <c r="DP1011"/>
  <c r="DQ1011"/>
  <c r="DR1011"/>
  <c r="DT1011"/>
  <c r="EB1011"/>
  <c r="DE1012"/>
  <c r="DF1012"/>
  <c r="DG1012"/>
  <c r="DH1012"/>
  <c r="DS1012" s="1"/>
  <c r="DI1012"/>
  <c r="DJ1012"/>
  <c r="DK1012"/>
  <c r="DL1012"/>
  <c r="DM1012"/>
  <c r="DN1012"/>
  <c r="DO1012"/>
  <c r="DP1012"/>
  <c r="DQ1012"/>
  <c r="DR1012"/>
  <c r="DT1012"/>
  <c r="DE1013"/>
  <c r="DF1013"/>
  <c r="DG1013"/>
  <c r="DH1013"/>
  <c r="DS1013" s="1"/>
  <c r="DI1013"/>
  <c r="DJ1013"/>
  <c r="DK1013"/>
  <c r="DL1013"/>
  <c r="DM1013"/>
  <c r="DN1013"/>
  <c r="DO1013"/>
  <c r="DP1013"/>
  <c r="DQ1013"/>
  <c r="DR1013"/>
  <c r="DT1013"/>
  <c r="DE1014"/>
  <c r="DF1014"/>
  <c r="DG1014"/>
  <c r="DH1014"/>
  <c r="DS1014" s="1"/>
  <c r="DI1014"/>
  <c r="DJ1014"/>
  <c r="DK1014"/>
  <c r="DL1014"/>
  <c r="DM1014"/>
  <c r="DN1014"/>
  <c r="DO1014"/>
  <c r="DP1014"/>
  <c r="DQ1014"/>
  <c r="DR1014"/>
  <c r="DT1014"/>
  <c r="EB1014"/>
  <c r="DE1015"/>
  <c r="DF1015"/>
  <c r="DG1015"/>
  <c r="DH1015"/>
  <c r="DS1015" s="1"/>
  <c r="DI1015"/>
  <c r="DJ1015"/>
  <c r="DK1015"/>
  <c r="DL1015"/>
  <c r="DM1015"/>
  <c r="DN1015"/>
  <c r="DO1015"/>
  <c r="DP1015"/>
  <c r="DQ1015"/>
  <c r="DR1015"/>
  <c r="DT1015"/>
  <c r="EB1015"/>
  <c r="DE1016"/>
  <c r="DF1016"/>
  <c r="DG1016"/>
  <c r="DH1016"/>
  <c r="DS1016" s="1"/>
  <c r="DI1016"/>
  <c r="DJ1016"/>
  <c r="DK1016"/>
  <c r="DL1016"/>
  <c r="DM1016"/>
  <c r="DN1016"/>
  <c r="DO1016"/>
  <c r="DP1016"/>
  <c r="DQ1016"/>
  <c r="DR1016"/>
  <c r="DT1016"/>
  <c r="DE1017"/>
  <c r="DF1017"/>
  <c r="DG1017"/>
  <c r="DH1017"/>
  <c r="DS1017" s="1"/>
  <c r="DI1017"/>
  <c r="DJ1017"/>
  <c r="DK1017"/>
  <c r="DL1017"/>
  <c r="DM1017"/>
  <c r="DN1017"/>
  <c r="DO1017"/>
  <c r="DP1017"/>
  <c r="DQ1017"/>
  <c r="DR1017"/>
  <c r="DT1017"/>
  <c r="DE1018"/>
  <c r="DF1018"/>
  <c r="DG1018"/>
  <c r="DH1018"/>
  <c r="DS1018" s="1"/>
  <c r="DI1018"/>
  <c r="DJ1018"/>
  <c r="DK1018"/>
  <c r="DL1018"/>
  <c r="DM1018"/>
  <c r="DN1018"/>
  <c r="DO1018"/>
  <c r="DP1018"/>
  <c r="DQ1018"/>
  <c r="DR1018"/>
  <c r="DT1018"/>
  <c r="EB1018"/>
  <c r="DE1019"/>
  <c r="DF1019"/>
  <c r="DG1019"/>
  <c r="DH1019"/>
  <c r="DS1019" s="1"/>
  <c r="DI1019"/>
  <c r="DJ1019"/>
  <c r="DK1019"/>
  <c r="DL1019"/>
  <c r="DM1019"/>
  <c r="DN1019"/>
  <c r="DO1019"/>
  <c r="DP1019"/>
  <c r="DQ1019"/>
  <c r="DR1019"/>
  <c r="DT1019"/>
  <c r="EB1019"/>
  <c r="DE1020"/>
  <c r="DF1020"/>
  <c r="DG1020"/>
  <c r="DH1020"/>
  <c r="DS1020" s="1"/>
  <c r="DI1020"/>
  <c r="DJ1020"/>
  <c r="DK1020"/>
  <c r="DL1020"/>
  <c r="DM1020"/>
  <c r="DN1020"/>
  <c r="DO1020"/>
  <c r="DP1020"/>
  <c r="DQ1020"/>
  <c r="DR1020"/>
  <c r="DT1020"/>
  <c r="DE1021"/>
  <c r="DF1021"/>
  <c r="DG1021"/>
  <c r="DH1021"/>
  <c r="DS1021" s="1"/>
  <c r="DI1021"/>
  <c r="DJ1021"/>
  <c r="DK1021"/>
  <c r="DL1021"/>
  <c r="DM1021"/>
  <c r="DN1021"/>
  <c r="DO1021"/>
  <c r="DP1021"/>
  <c r="DQ1021"/>
  <c r="DR1021"/>
  <c r="DT1021"/>
  <c r="DE1022"/>
  <c r="DF1022"/>
  <c r="DG1022"/>
  <c r="DH1022"/>
  <c r="DS1022" s="1"/>
  <c r="DI1022"/>
  <c r="DJ1022"/>
  <c r="DK1022"/>
  <c r="DL1022"/>
  <c r="DM1022"/>
  <c r="DN1022"/>
  <c r="DO1022"/>
  <c r="DP1022"/>
  <c r="DQ1022"/>
  <c r="DR1022"/>
  <c r="DT1022"/>
  <c r="EB1022"/>
  <c r="DE1023"/>
  <c r="DF1023"/>
  <c r="DG1023"/>
  <c r="DH1023"/>
  <c r="DS1023" s="1"/>
  <c r="DI1023"/>
  <c r="DJ1023"/>
  <c r="DK1023"/>
  <c r="DL1023"/>
  <c r="DM1023"/>
  <c r="DN1023"/>
  <c r="DO1023"/>
  <c r="DP1023"/>
  <c r="DQ1023"/>
  <c r="DR1023"/>
  <c r="DT1023"/>
  <c r="EB1023"/>
  <c r="DE1024"/>
  <c r="DF1024"/>
  <c r="DG1024"/>
  <c r="DH1024"/>
  <c r="DS1024" s="1"/>
  <c r="DI1024"/>
  <c r="DJ1024"/>
  <c r="DK1024"/>
  <c r="DL1024"/>
  <c r="DM1024"/>
  <c r="DN1024"/>
  <c r="DO1024"/>
  <c r="DP1024"/>
  <c r="DQ1024"/>
  <c r="DR1024"/>
  <c r="DT1024"/>
  <c r="DE1025"/>
  <c r="DF1025"/>
  <c r="DG1025"/>
  <c r="DH1025"/>
  <c r="DS1025" s="1"/>
  <c r="DI1025"/>
  <c r="DJ1025"/>
  <c r="DK1025"/>
  <c r="DL1025"/>
  <c r="DM1025"/>
  <c r="DN1025"/>
  <c r="DO1025"/>
  <c r="DP1025"/>
  <c r="DQ1025"/>
  <c r="DR1025"/>
  <c r="DT1025"/>
  <c r="DE1026"/>
  <c r="DF1026"/>
  <c r="DG1026"/>
  <c r="DH1026"/>
  <c r="DS1026" s="1"/>
  <c r="DI1026"/>
  <c r="DJ1026"/>
  <c r="DK1026"/>
  <c r="DL1026"/>
  <c r="DM1026"/>
  <c r="DN1026"/>
  <c r="DO1026"/>
  <c r="DP1026"/>
  <c r="DQ1026"/>
  <c r="DR1026"/>
  <c r="DT1026"/>
  <c r="EB1026"/>
  <c r="DE1027"/>
  <c r="DF1027"/>
  <c r="DG1027"/>
  <c r="DH1027"/>
  <c r="DS1027" s="1"/>
  <c r="DI1027"/>
  <c r="DJ1027"/>
  <c r="DK1027"/>
  <c r="DL1027"/>
  <c r="DM1027"/>
  <c r="DN1027"/>
  <c r="DO1027"/>
  <c r="DP1027"/>
  <c r="DQ1027"/>
  <c r="DR1027"/>
  <c r="DT1027"/>
  <c r="EB1027"/>
  <c r="DE1028"/>
  <c r="DF1028"/>
  <c r="DG1028"/>
  <c r="DH1028"/>
  <c r="DS1028" s="1"/>
  <c r="DI1028"/>
  <c r="DJ1028"/>
  <c r="DK1028"/>
  <c r="DL1028"/>
  <c r="DM1028"/>
  <c r="DN1028"/>
  <c r="DO1028"/>
  <c r="DP1028"/>
  <c r="DQ1028"/>
  <c r="DR1028"/>
  <c r="DT1028"/>
  <c r="DE1029"/>
  <c r="DF1029"/>
  <c r="DG1029"/>
  <c r="DH1029"/>
  <c r="DS1029" s="1"/>
  <c r="DI1029"/>
  <c r="DJ1029"/>
  <c r="DK1029"/>
  <c r="DL1029"/>
  <c r="DM1029"/>
  <c r="DN1029"/>
  <c r="DO1029"/>
  <c r="DP1029"/>
  <c r="DQ1029"/>
  <c r="DR1029"/>
  <c r="DT1029"/>
  <c r="DE1030"/>
  <c r="DF1030"/>
  <c r="DG1030"/>
  <c r="DH1030"/>
  <c r="DS1030" s="1"/>
  <c r="DI1030"/>
  <c r="DJ1030"/>
  <c r="DK1030"/>
  <c r="DL1030"/>
  <c r="DM1030"/>
  <c r="DN1030"/>
  <c r="DO1030"/>
  <c r="DP1030"/>
  <c r="DQ1030"/>
  <c r="DR1030"/>
  <c r="DT1030"/>
  <c r="EB1030"/>
  <c r="DE1031"/>
  <c r="DF1031"/>
  <c r="DG1031"/>
  <c r="DH1031"/>
  <c r="DS1031" s="1"/>
  <c r="DI1031"/>
  <c r="DJ1031"/>
  <c r="DK1031"/>
  <c r="DL1031"/>
  <c r="DM1031"/>
  <c r="DN1031"/>
  <c r="DO1031"/>
  <c r="DP1031"/>
  <c r="DQ1031"/>
  <c r="DR1031"/>
  <c r="DT1031"/>
  <c r="EB1031"/>
  <c r="DE1032"/>
  <c r="DF1032"/>
  <c r="DG1032"/>
  <c r="DH1032"/>
  <c r="DS1032" s="1"/>
  <c r="DI1032"/>
  <c r="DJ1032"/>
  <c r="DK1032"/>
  <c r="DL1032"/>
  <c r="DM1032"/>
  <c r="DN1032"/>
  <c r="DO1032"/>
  <c r="DP1032"/>
  <c r="DQ1032"/>
  <c r="DR1032"/>
  <c r="DT1032"/>
  <c r="DE1033"/>
  <c r="DF1033"/>
  <c r="DG1033"/>
  <c r="DH1033"/>
  <c r="DS1033" s="1"/>
  <c r="DI1033"/>
  <c r="DJ1033"/>
  <c r="DK1033"/>
  <c r="DL1033"/>
  <c r="DM1033"/>
  <c r="DN1033"/>
  <c r="DO1033"/>
  <c r="DP1033"/>
  <c r="DQ1033"/>
  <c r="DR1033"/>
  <c r="DT1033"/>
  <c r="DE1034"/>
  <c r="DF1034"/>
  <c r="DG1034"/>
  <c r="DH1034"/>
  <c r="DS1034" s="1"/>
  <c r="DI1034"/>
  <c r="DJ1034"/>
  <c r="DK1034"/>
  <c r="DL1034"/>
  <c r="DM1034"/>
  <c r="DN1034"/>
  <c r="DO1034"/>
  <c r="DP1034"/>
  <c r="DQ1034"/>
  <c r="DR1034"/>
  <c r="DT1034"/>
  <c r="EB1034"/>
  <c r="DE1035"/>
  <c r="DF1035"/>
  <c r="DG1035"/>
  <c r="DH1035"/>
  <c r="DS1035" s="1"/>
  <c r="DI1035"/>
  <c r="DJ1035"/>
  <c r="DK1035"/>
  <c r="DL1035"/>
  <c r="DM1035"/>
  <c r="DN1035"/>
  <c r="DO1035"/>
  <c r="DP1035"/>
  <c r="DQ1035"/>
  <c r="DR1035"/>
  <c r="DT1035"/>
  <c r="EB1035"/>
  <c r="DE1036"/>
  <c r="DF1036"/>
  <c r="DG1036"/>
  <c r="DH1036"/>
  <c r="DS1036" s="1"/>
  <c r="DI1036"/>
  <c r="DJ1036"/>
  <c r="DK1036"/>
  <c r="DL1036"/>
  <c r="DM1036"/>
  <c r="DN1036"/>
  <c r="DO1036"/>
  <c r="DP1036"/>
  <c r="DQ1036"/>
  <c r="DR1036"/>
  <c r="DT1036"/>
  <c r="DE1037"/>
  <c r="DF1037"/>
  <c r="DG1037"/>
  <c r="DH1037"/>
  <c r="DS1037" s="1"/>
  <c r="DI1037"/>
  <c r="DJ1037"/>
  <c r="DK1037"/>
  <c r="DL1037"/>
  <c r="DM1037"/>
  <c r="DN1037"/>
  <c r="DO1037"/>
  <c r="DP1037"/>
  <c r="DQ1037"/>
  <c r="DR1037"/>
  <c r="DT1037"/>
  <c r="DE1038"/>
  <c r="DF1038"/>
  <c r="DG1038"/>
  <c r="DH1038"/>
  <c r="DS1038" s="1"/>
  <c r="DI1038"/>
  <c r="DJ1038"/>
  <c r="DK1038"/>
  <c r="DL1038"/>
  <c r="DM1038"/>
  <c r="DN1038"/>
  <c r="DO1038"/>
  <c r="DP1038"/>
  <c r="DQ1038"/>
  <c r="DR1038"/>
  <c r="DT1038"/>
  <c r="EB1038"/>
  <c r="DE1039"/>
  <c r="DF1039"/>
  <c r="DG1039"/>
  <c r="DH1039"/>
  <c r="DS1039" s="1"/>
  <c r="DI1039"/>
  <c r="DJ1039"/>
  <c r="DK1039"/>
  <c r="DL1039"/>
  <c r="DM1039"/>
  <c r="DN1039"/>
  <c r="DO1039"/>
  <c r="DP1039"/>
  <c r="DQ1039"/>
  <c r="DR1039"/>
  <c r="DT1039"/>
  <c r="EB1039"/>
  <c r="DE1040"/>
  <c r="DF1040"/>
  <c r="DG1040"/>
  <c r="DH1040"/>
  <c r="DS1040" s="1"/>
  <c r="DI1040"/>
  <c r="DJ1040"/>
  <c r="DK1040"/>
  <c r="DL1040"/>
  <c r="DM1040"/>
  <c r="DN1040"/>
  <c r="DO1040"/>
  <c r="DP1040"/>
  <c r="DQ1040"/>
  <c r="DR1040"/>
  <c r="DT1040"/>
  <c r="DE1041"/>
  <c r="DF1041"/>
  <c r="DG1041"/>
  <c r="DH1041"/>
  <c r="DS1041" s="1"/>
  <c r="DI1041"/>
  <c r="DJ1041"/>
  <c r="DK1041"/>
  <c r="DL1041"/>
  <c r="DM1041"/>
  <c r="DN1041"/>
  <c r="DO1041"/>
  <c r="DP1041"/>
  <c r="DQ1041"/>
  <c r="DR1041"/>
  <c r="DT1041"/>
  <c r="DE1042"/>
  <c r="DF1042"/>
  <c r="DG1042"/>
  <c r="DH1042"/>
  <c r="DS1042" s="1"/>
  <c r="DI1042"/>
  <c r="DJ1042"/>
  <c r="DK1042"/>
  <c r="DL1042"/>
  <c r="DM1042"/>
  <c r="DN1042"/>
  <c r="DO1042"/>
  <c r="DP1042"/>
  <c r="DQ1042"/>
  <c r="DR1042"/>
  <c r="DT1042"/>
  <c r="EB1042"/>
  <c r="DE1043"/>
  <c r="DF1043"/>
  <c r="DG1043"/>
  <c r="DH1043"/>
  <c r="DS1043" s="1"/>
  <c r="DI1043"/>
  <c r="DJ1043"/>
  <c r="DK1043"/>
  <c r="DL1043"/>
  <c r="DM1043"/>
  <c r="DN1043"/>
  <c r="DO1043"/>
  <c r="DP1043"/>
  <c r="DQ1043"/>
  <c r="DR1043"/>
  <c r="DT1043"/>
  <c r="EB1043"/>
  <c r="DE1044"/>
  <c r="DF1044"/>
  <c r="DG1044"/>
  <c r="DH1044"/>
  <c r="DS1044" s="1"/>
  <c r="DI1044"/>
  <c r="DJ1044"/>
  <c r="DK1044"/>
  <c r="DL1044"/>
  <c r="DM1044"/>
  <c r="DN1044"/>
  <c r="DO1044"/>
  <c r="DP1044"/>
  <c r="DQ1044"/>
  <c r="DR1044"/>
  <c r="DT1044"/>
  <c r="DE1045"/>
  <c r="DF1045"/>
  <c r="DG1045"/>
  <c r="DH1045"/>
  <c r="DS1045" s="1"/>
  <c r="DI1045"/>
  <c r="DJ1045"/>
  <c r="DK1045"/>
  <c r="DL1045"/>
  <c r="DM1045"/>
  <c r="DN1045"/>
  <c r="DO1045"/>
  <c r="DP1045"/>
  <c r="DQ1045"/>
  <c r="DR1045"/>
  <c r="DT1045"/>
  <c r="DE1046"/>
  <c r="DF1046"/>
  <c r="DG1046"/>
  <c r="DH1046"/>
  <c r="DS1046" s="1"/>
  <c r="DI1046"/>
  <c r="DJ1046"/>
  <c r="DK1046"/>
  <c r="DL1046"/>
  <c r="DM1046"/>
  <c r="DN1046"/>
  <c r="DO1046"/>
  <c r="DP1046"/>
  <c r="DQ1046"/>
  <c r="DR1046"/>
  <c r="DT1046"/>
  <c r="EB1046"/>
  <c r="DE1047"/>
  <c r="DF1047"/>
  <c r="DG1047"/>
  <c r="DH1047"/>
  <c r="DS1047" s="1"/>
  <c r="DI1047"/>
  <c r="DJ1047"/>
  <c r="DK1047"/>
  <c r="DL1047"/>
  <c r="DM1047"/>
  <c r="DN1047"/>
  <c r="DO1047"/>
  <c r="DP1047"/>
  <c r="DQ1047"/>
  <c r="DR1047"/>
  <c r="DT1047"/>
  <c r="EB1047"/>
  <c r="DE1048"/>
  <c r="DF1048"/>
  <c r="DG1048"/>
  <c r="DH1048"/>
  <c r="DS1048" s="1"/>
  <c r="DI1048"/>
  <c r="DJ1048"/>
  <c r="DK1048"/>
  <c r="DL1048"/>
  <c r="DM1048"/>
  <c r="DN1048"/>
  <c r="DO1048"/>
  <c r="DP1048"/>
  <c r="DQ1048"/>
  <c r="DR1048"/>
  <c r="DT1048"/>
  <c r="DE1049"/>
  <c r="DF1049"/>
  <c r="DG1049"/>
  <c r="DH1049"/>
  <c r="DS1049" s="1"/>
  <c r="DI1049"/>
  <c r="DJ1049"/>
  <c r="DK1049"/>
  <c r="DL1049"/>
  <c r="DM1049"/>
  <c r="DN1049"/>
  <c r="DO1049"/>
  <c r="DP1049"/>
  <c r="DQ1049"/>
  <c r="DR1049"/>
  <c r="DT1049"/>
  <c r="DE1050"/>
  <c r="DF1050"/>
  <c r="DG1050"/>
  <c r="DH1050"/>
  <c r="DS1050" s="1"/>
  <c r="DI1050"/>
  <c r="DJ1050"/>
  <c r="DK1050"/>
  <c r="DL1050"/>
  <c r="DM1050"/>
  <c r="DN1050"/>
  <c r="DO1050"/>
  <c r="DP1050"/>
  <c r="DQ1050"/>
  <c r="DR1050"/>
  <c r="DT1050"/>
  <c r="EB1050"/>
  <c r="DE1051"/>
  <c r="DF1051"/>
  <c r="DG1051"/>
  <c r="DH1051"/>
  <c r="DS1051" s="1"/>
  <c r="DI1051"/>
  <c r="DJ1051"/>
  <c r="DK1051"/>
  <c r="DL1051"/>
  <c r="DM1051"/>
  <c r="DN1051"/>
  <c r="DO1051"/>
  <c r="DP1051"/>
  <c r="DQ1051"/>
  <c r="DR1051"/>
  <c r="DT1051"/>
  <c r="EB1051"/>
  <c r="DE1052"/>
  <c r="DF1052"/>
  <c r="DG1052"/>
  <c r="DB1052" s="1"/>
  <c r="DH1052"/>
  <c r="DS1052" s="1"/>
  <c r="DI1052"/>
  <c r="DJ1052"/>
  <c r="DK1052"/>
  <c r="DL1052"/>
  <c r="DM1052"/>
  <c r="DN1052"/>
  <c r="DO1052"/>
  <c r="DP1052"/>
  <c r="DQ1052"/>
  <c r="DR1052"/>
  <c r="DT1052"/>
  <c r="DE1053"/>
  <c r="DF1053"/>
  <c r="DG1053"/>
  <c r="DH1053"/>
  <c r="DS1053" s="1"/>
  <c r="DI1053"/>
  <c r="DJ1053"/>
  <c r="DK1053"/>
  <c r="DL1053"/>
  <c r="DM1053"/>
  <c r="DN1053"/>
  <c r="DO1053"/>
  <c r="DP1053"/>
  <c r="DQ1053"/>
  <c r="DR1053"/>
  <c r="DT1053"/>
  <c r="DE1054"/>
  <c r="DF1054"/>
  <c r="DG1054"/>
  <c r="DH1054"/>
  <c r="DS1054" s="1"/>
  <c r="DI1054"/>
  <c r="DJ1054"/>
  <c r="DK1054"/>
  <c r="DL1054"/>
  <c r="DM1054"/>
  <c r="DN1054"/>
  <c r="DO1054"/>
  <c r="DP1054"/>
  <c r="DQ1054"/>
  <c r="DR1054"/>
  <c r="DT1054"/>
  <c r="EB1054"/>
  <c r="DE1055"/>
  <c r="DF1055"/>
  <c r="DG1055"/>
  <c r="DH1055"/>
  <c r="DS1055" s="1"/>
  <c r="DI1055"/>
  <c r="DJ1055"/>
  <c r="DK1055"/>
  <c r="DL1055"/>
  <c r="DM1055"/>
  <c r="DN1055"/>
  <c r="DO1055"/>
  <c r="DP1055"/>
  <c r="DQ1055"/>
  <c r="DR1055"/>
  <c r="DT1055"/>
  <c r="EB1055"/>
  <c r="DE1056"/>
  <c r="DF1056"/>
  <c r="DG1056"/>
  <c r="DB1056" s="1"/>
  <c r="DH1056"/>
  <c r="DS1056" s="1"/>
  <c r="DI1056"/>
  <c r="DJ1056"/>
  <c r="DK1056"/>
  <c r="DL1056"/>
  <c r="DM1056"/>
  <c r="DN1056"/>
  <c r="DO1056"/>
  <c r="DP1056"/>
  <c r="DQ1056"/>
  <c r="DR1056"/>
  <c r="DT1056"/>
  <c r="DE1057"/>
  <c r="DF1057"/>
  <c r="DG1057"/>
  <c r="DH1057"/>
  <c r="DS1057" s="1"/>
  <c r="DI1057"/>
  <c r="DJ1057"/>
  <c r="DK1057"/>
  <c r="DL1057"/>
  <c r="DM1057"/>
  <c r="DN1057"/>
  <c r="DO1057"/>
  <c r="DP1057"/>
  <c r="DQ1057"/>
  <c r="DR1057"/>
  <c r="DT1057"/>
  <c r="DE1058"/>
  <c r="DF1058"/>
  <c r="DG1058"/>
  <c r="DB1058" s="1"/>
  <c r="DH1058"/>
  <c r="DS1058" s="1"/>
  <c r="DI1058"/>
  <c r="DJ1058"/>
  <c r="DK1058"/>
  <c r="DL1058"/>
  <c r="DM1058"/>
  <c r="DN1058"/>
  <c r="DO1058"/>
  <c r="DP1058"/>
  <c r="DQ1058"/>
  <c r="DR1058"/>
  <c r="DT1058"/>
  <c r="EB1058"/>
  <c r="DE1059"/>
  <c r="DF1059"/>
  <c r="DG1059"/>
  <c r="DB1059" s="1"/>
  <c r="DH1059"/>
  <c r="DS1059" s="1"/>
  <c r="DI1059"/>
  <c r="DJ1059"/>
  <c r="DK1059"/>
  <c r="DL1059"/>
  <c r="DM1059"/>
  <c r="DN1059"/>
  <c r="DO1059"/>
  <c r="DP1059"/>
  <c r="DQ1059"/>
  <c r="DR1059"/>
  <c r="DT1059"/>
  <c r="EB1059"/>
  <c r="DE1060"/>
  <c r="DF1060"/>
  <c r="DG1060"/>
  <c r="DH1060"/>
  <c r="DS1060" s="1"/>
  <c r="DI1060"/>
  <c r="DJ1060"/>
  <c r="DK1060"/>
  <c r="DL1060"/>
  <c r="DM1060"/>
  <c r="DN1060"/>
  <c r="DO1060"/>
  <c r="DP1060"/>
  <c r="DQ1060"/>
  <c r="DR1060"/>
  <c r="DT1060"/>
  <c r="DE1061"/>
  <c r="DF1061"/>
  <c r="DG1061"/>
  <c r="DH1061"/>
  <c r="DS1061" s="1"/>
  <c r="DI1061"/>
  <c r="DJ1061"/>
  <c r="DK1061"/>
  <c r="DL1061"/>
  <c r="DM1061"/>
  <c r="DN1061"/>
  <c r="DO1061"/>
  <c r="DP1061"/>
  <c r="DQ1061"/>
  <c r="DR1061"/>
  <c r="DT1061"/>
  <c r="DE1062"/>
  <c r="DF1062"/>
  <c r="DG1062"/>
  <c r="DB1062" s="1"/>
  <c r="DH1062"/>
  <c r="DS1062" s="1"/>
  <c r="DI1062"/>
  <c r="DJ1062"/>
  <c r="DK1062"/>
  <c r="DL1062"/>
  <c r="DM1062"/>
  <c r="DN1062"/>
  <c r="DO1062"/>
  <c r="DP1062"/>
  <c r="DQ1062"/>
  <c r="DR1062"/>
  <c r="DT1062"/>
  <c r="EB1062"/>
  <c r="DE1063"/>
  <c r="DF1063"/>
  <c r="DG1063"/>
  <c r="DH1063"/>
  <c r="DS1063" s="1"/>
  <c r="DI1063"/>
  <c r="DJ1063"/>
  <c r="DK1063"/>
  <c r="DL1063"/>
  <c r="DM1063"/>
  <c r="DN1063"/>
  <c r="DO1063"/>
  <c r="DP1063"/>
  <c r="DQ1063"/>
  <c r="DR1063"/>
  <c r="DT1063"/>
  <c r="EB1063"/>
  <c r="DE1064"/>
  <c r="DF1064"/>
  <c r="DG1064"/>
  <c r="DB1064" s="1"/>
  <c r="DH1064"/>
  <c r="DS1064" s="1"/>
  <c r="DI1064"/>
  <c r="DJ1064"/>
  <c r="DK1064"/>
  <c r="DL1064"/>
  <c r="DM1064"/>
  <c r="DN1064"/>
  <c r="DO1064"/>
  <c r="DP1064"/>
  <c r="DQ1064"/>
  <c r="DR1064"/>
  <c r="DT1064"/>
  <c r="DE1065"/>
  <c r="DF1065"/>
  <c r="DG1065"/>
  <c r="DH1065"/>
  <c r="DS1065" s="1"/>
  <c r="DI1065"/>
  <c r="DJ1065"/>
  <c r="DK1065"/>
  <c r="DL1065"/>
  <c r="DM1065"/>
  <c r="DN1065"/>
  <c r="DO1065"/>
  <c r="DP1065"/>
  <c r="DQ1065"/>
  <c r="DR1065"/>
  <c r="DT1065"/>
  <c r="DE1066"/>
  <c r="DF1066"/>
  <c r="DG1066"/>
  <c r="DB1066" s="1"/>
  <c r="DH1066"/>
  <c r="DS1066" s="1"/>
  <c r="DI1066"/>
  <c r="DJ1066"/>
  <c r="DK1066"/>
  <c r="DL1066"/>
  <c r="DM1066"/>
  <c r="DN1066"/>
  <c r="DO1066"/>
  <c r="DP1066"/>
  <c r="DQ1066"/>
  <c r="DR1066"/>
  <c r="DT1066"/>
  <c r="EB1066"/>
  <c r="DE1067"/>
  <c r="DF1067"/>
  <c r="DG1067"/>
  <c r="DB1067" s="1"/>
  <c r="DH1067"/>
  <c r="DS1067" s="1"/>
  <c r="DI1067"/>
  <c r="DJ1067"/>
  <c r="DK1067"/>
  <c r="DL1067"/>
  <c r="DM1067"/>
  <c r="DN1067"/>
  <c r="DO1067"/>
  <c r="DP1067"/>
  <c r="DQ1067"/>
  <c r="DR1067"/>
  <c r="DT1067"/>
  <c r="EB1067"/>
  <c r="DE1068"/>
  <c r="DF1068"/>
  <c r="DG1068"/>
  <c r="DB1068" s="1"/>
  <c r="DH1068"/>
  <c r="DS1068" s="1"/>
  <c r="DI1068"/>
  <c r="DJ1068"/>
  <c r="DK1068"/>
  <c r="DL1068"/>
  <c r="DM1068"/>
  <c r="DN1068"/>
  <c r="DO1068"/>
  <c r="DP1068"/>
  <c r="DQ1068"/>
  <c r="DR1068"/>
  <c r="DT1068"/>
  <c r="DE1069"/>
  <c r="DF1069"/>
  <c r="DG1069"/>
  <c r="DB1069" s="1"/>
  <c r="DH1069"/>
  <c r="DS1069" s="1"/>
  <c r="DI1069"/>
  <c r="DJ1069"/>
  <c r="DK1069"/>
  <c r="DL1069"/>
  <c r="DM1069"/>
  <c r="DN1069"/>
  <c r="DO1069"/>
  <c r="DP1069"/>
  <c r="DQ1069"/>
  <c r="DR1069"/>
  <c r="DT1069"/>
  <c r="DE1070"/>
  <c r="DF1070"/>
  <c r="DG1070"/>
  <c r="DH1070"/>
  <c r="DS1070" s="1"/>
  <c r="DI1070"/>
  <c r="DJ1070"/>
  <c r="DK1070"/>
  <c r="DL1070"/>
  <c r="DM1070"/>
  <c r="DN1070"/>
  <c r="DO1070"/>
  <c r="DP1070"/>
  <c r="DQ1070"/>
  <c r="DR1070"/>
  <c r="DT1070"/>
  <c r="EB1070"/>
  <c r="DE1071"/>
  <c r="DF1071"/>
  <c r="DG1071"/>
  <c r="DB1071" s="1"/>
  <c r="DH1071"/>
  <c r="DS1071" s="1"/>
  <c r="DI1071"/>
  <c r="DJ1071"/>
  <c r="DK1071"/>
  <c r="DL1071"/>
  <c r="DM1071"/>
  <c r="DN1071"/>
  <c r="DO1071"/>
  <c r="DP1071"/>
  <c r="DQ1071"/>
  <c r="DR1071"/>
  <c r="DT1071"/>
  <c r="EB1071"/>
  <c r="DE1072"/>
  <c r="DF1072"/>
  <c r="DG1072"/>
  <c r="DB1072" s="1"/>
  <c r="DH1072"/>
  <c r="DS1072" s="1"/>
  <c r="DI1072"/>
  <c r="DJ1072"/>
  <c r="DK1072"/>
  <c r="DL1072"/>
  <c r="DM1072"/>
  <c r="DN1072"/>
  <c r="DO1072"/>
  <c r="DP1072"/>
  <c r="DQ1072"/>
  <c r="DR1072"/>
  <c r="DT1072"/>
  <c r="DE1073"/>
  <c r="DF1073"/>
  <c r="DG1073"/>
  <c r="DB1073" s="1"/>
  <c r="DH1073"/>
  <c r="DS1073" s="1"/>
  <c r="DI1073"/>
  <c r="DJ1073"/>
  <c r="DK1073"/>
  <c r="DL1073"/>
  <c r="DM1073"/>
  <c r="DN1073"/>
  <c r="DO1073"/>
  <c r="DP1073"/>
  <c r="DQ1073"/>
  <c r="DR1073"/>
  <c r="DT1073"/>
  <c r="DE1074"/>
  <c r="DF1074"/>
  <c r="DG1074"/>
  <c r="DB1074" s="1"/>
  <c r="DH1074"/>
  <c r="DS1074" s="1"/>
  <c r="DI1074"/>
  <c r="DJ1074"/>
  <c r="DK1074"/>
  <c r="DL1074"/>
  <c r="DM1074"/>
  <c r="DN1074"/>
  <c r="DO1074"/>
  <c r="DP1074"/>
  <c r="DQ1074"/>
  <c r="DR1074"/>
  <c r="DT1074"/>
  <c r="EB1074"/>
  <c r="DE1075"/>
  <c r="DF1075"/>
  <c r="DG1075"/>
  <c r="DB1075" s="1"/>
  <c r="DH1075"/>
  <c r="DS1075" s="1"/>
  <c r="DI1075"/>
  <c r="DJ1075"/>
  <c r="DK1075"/>
  <c r="DL1075"/>
  <c r="DM1075"/>
  <c r="DN1075"/>
  <c r="DO1075"/>
  <c r="DP1075"/>
  <c r="DQ1075"/>
  <c r="DR1075"/>
  <c r="DT1075"/>
  <c r="EB1075"/>
  <c r="DE1076"/>
  <c r="DF1076"/>
  <c r="DG1076"/>
  <c r="DH1076"/>
  <c r="DS1076" s="1"/>
  <c r="DI1076"/>
  <c r="DJ1076"/>
  <c r="DK1076"/>
  <c r="DL1076"/>
  <c r="DM1076"/>
  <c r="DN1076"/>
  <c r="DO1076"/>
  <c r="DP1076"/>
  <c r="DQ1076"/>
  <c r="DR1076"/>
  <c r="DT1076"/>
  <c r="DE1077"/>
  <c r="DF1077"/>
  <c r="DG1077"/>
  <c r="DB1077" s="1"/>
  <c r="DH1077"/>
  <c r="DS1077" s="1"/>
  <c r="DI1077"/>
  <c r="DJ1077"/>
  <c r="DK1077"/>
  <c r="DL1077"/>
  <c r="DM1077"/>
  <c r="DN1077"/>
  <c r="DO1077"/>
  <c r="DP1077"/>
  <c r="DQ1077"/>
  <c r="DR1077"/>
  <c r="DT1077"/>
  <c r="DE1078"/>
  <c r="DF1078"/>
  <c r="DG1078"/>
  <c r="DB1078" s="1"/>
  <c r="DH1078"/>
  <c r="DS1078" s="1"/>
  <c r="DI1078"/>
  <c r="DJ1078"/>
  <c r="DK1078"/>
  <c r="DL1078"/>
  <c r="DM1078"/>
  <c r="DN1078"/>
  <c r="DO1078"/>
  <c r="DP1078"/>
  <c r="DQ1078"/>
  <c r="DR1078"/>
  <c r="DT1078"/>
  <c r="EB1078"/>
  <c r="DE1079"/>
  <c r="DF1079"/>
  <c r="DG1079"/>
  <c r="DB1079" s="1"/>
  <c r="DH1079"/>
  <c r="DS1079" s="1"/>
  <c r="DI1079"/>
  <c r="DJ1079"/>
  <c r="DK1079"/>
  <c r="DL1079"/>
  <c r="DM1079"/>
  <c r="DN1079"/>
  <c r="DO1079"/>
  <c r="DP1079"/>
  <c r="DQ1079"/>
  <c r="DR1079"/>
  <c r="DT1079"/>
  <c r="EB1079"/>
  <c r="DE1080"/>
  <c r="DF1080"/>
  <c r="DG1080"/>
  <c r="DH1080"/>
  <c r="DS1080" s="1"/>
  <c r="DI1080"/>
  <c r="DJ1080"/>
  <c r="DK1080"/>
  <c r="DL1080"/>
  <c r="DM1080"/>
  <c r="DN1080"/>
  <c r="DO1080"/>
  <c r="DP1080"/>
  <c r="DQ1080"/>
  <c r="DR1080"/>
  <c r="DT1080"/>
  <c r="DE1081"/>
  <c r="DF1081"/>
  <c r="DG1081"/>
  <c r="DB1081" s="1"/>
  <c r="DH1081"/>
  <c r="DS1081" s="1"/>
  <c r="DI1081"/>
  <c r="DJ1081"/>
  <c r="DK1081"/>
  <c r="DL1081"/>
  <c r="DM1081"/>
  <c r="DN1081"/>
  <c r="DO1081"/>
  <c r="DP1081"/>
  <c r="DQ1081"/>
  <c r="DR1081"/>
  <c r="DT1081"/>
  <c r="DE1082"/>
  <c r="DF1082"/>
  <c r="DG1082"/>
  <c r="DB1082" s="1"/>
  <c r="DH1082"/>
  <c r="DS1082" s="1"/>
  <c r="DI1082"/>
  <c r="DJ1082"/>
  <c r="DK1082"/>
  <c r="DL1082"/>
  <c r="DM1082"/>
  <c r="DN1082"/>
  <c r="DO1082"/>
  <c r="DP1082"/>
  <c r="DQ1082"/>
  <c r="DR1082"/>
  <c r="DT1082"/>
  <c r="EB1082"/>
  <c r="DE1083"/>
  <c r="DF1083"/>
  <c r="DG1083"/>
  <c r="DB1083" s="1"/>
  <c r="DH1083"/>
  <c r="DS1083" s="1"/>
  <c r="DI1083"/>
  <c r="DJ1083"/>
  <c r="DK1083"/>
  <c r="DL1083"/>
  <c r="DM1083"/>
  <c r="DN1083"/>
  <c r="DO1083"/>
  <c r="DP1083"/>
  <c r="DQ1083"/>
  <c r="DR1083"/>
  <c r="DT1083"/>
  <c r="EB1083"/>
  <c r="DE1084"/>
  <c r="DF1084"/>
  <c r="DG1084"/>
  <c r="DB1084" s="1"/>
  <c r="DH1084"/>
  <c r="DS1084" s="1"/>
  <c r="DI1084"/>
  <c r="DJ1084"/>
  <c r="DK1084"/>
  <c r="DL1084"/>
  <c r="DM1084"/>
  <c r="DN1084"/>
  <c r="DO1084"/>
  <c r="DP1084"/>
  <c r="DQ1084"/>
  <c r="DR1084"/>
  <c r="DT1084"/>
  <c r="DE1085"/>
  <c r="DF1085"/>
  <c r="DG1085"/>
  <c r="DB1085" s="1"/>
  <c r="DH1085"/>
  <c r="DS1085" s="1"/>
  <c r="DI1085"/>
  <c r="DJ1085"/>
  <c r="DK1085"/>
  <c r="DL1085"/>
  <c r="DM1085"/>
  <c r="DN1085"/>
  <c r="DO1085"/>
  <c r="DP1085"/>
  <c r="DQ1085"/>
  <c r="DR1085"/>
  <c r="DT1085"/>
  <c r="DE1086"/>
  <c r="DF1086"/>
  <c r="DG1086"/>
  <c r="DH1086"/>
  <c r="DS1086" s="1"/>
  <c r="DI1086"/>
  <c r="DJ1086"/>
  <c r="DK1086"/>
  <c r="DL1086"/>
  <c r="DM1086"/>
  <c r="DN1086"/>
  <c r="DO1086"/>
  <c r="DP1086"/>
  <c r="DQ1086"/>
  <c r="DR1086"/>
  <c r="DT1086"/>
  <c r="EB1086"/>
  <c r="DE1087"/>
  <c r="DF1087"/>
  <c r="DG1087"/>
  <c r="DB1087" s="1"/>
  <c r="DH1087"/>
  <c r="DS1087" s="1"/>
  <c r="DI1087"/>
  <c r="DJ1087"/>
  <c r="DK1087"/>
  <c r="DL1087"/>
  <c r="DM1087"/>
  <c r="DN1087"/>
  <c r="DO1087"/>
  <c r="DP1087"/>
  <c r="DQ1087"/>
  <c r="DR1087"/>
  <c r="DT1087"/>
  <c r="EB1087"/>
  <c r="DE1088"/>
  <c r="DF1088"/>
  <c r="DG1088"/>
  <c r="DB1088" s="1"/>
  <c r="DH1088"/>
  <c r="DS1088" s="1"/>
  <c r="DI1088"/>
  <c r="DJ1088"/>
  <c r="DK1088"/>
  <c r="DL1088"/>
  <c r="DM1088"/>
  <c r="DN1088"/>
  <c r="DO1088"/>
  <c r="DP1088"/>
  <c r="DQ1088"/>
  <c r="DR1088"/>
  <c r="DT1088"/>
  <c r="DE1089"/>
  <c r="DF1089"/>
  <c r="DG1089"/>
  <c r="DB1089" s="1"/>
  <c r="DH1089"/>
  <c r="DS1089" s="1"/>
  <c r="DI1089"/>
  <c r="DJ1089"/>
  <c r="DK1089"/>
  <c r="DL1089"/>
  <c r="DM1089"/>
  <c r="DN1089"/>
  <c r="DO1089"/>
  <c r="DP1089"/>
  <c r="DQ1089"/>
  <c r="DR1089"/>
  <c r="DT1089"/>
  <c r="DE1090"/>
  <c r="DF1090"/>
  <c r="DG1090"/>
  <c r="DB1090" s="1"/>
  <c r="DH1090"/>
  <c r="DS1090" s="1"/>
  <c r="DI1090"/>
  <c r="DJ1090"/>
  <c r="DK1090"/>
  <c r="DL1090"/>
  <c r="DM1090"/>
  <c r="DN1090"/>
  <c r="DO1090"/>
  <c r="DP1090"/>
  <c r="DQ1090"/>
  <c r="DR1090"/>
  <c r="DT1090"/>
  <c r="EB1090"/>
  <c r="DE1091"/>
  <c r="DF1091"/>
  <c r="DG1091"/>
  <c r="DB1091" s="1"/>
  <c r="DH1091"/>
  <c r="DS1091" s="1"/>
  <c r="DI1091"/>
  <c r="DJ1091"/>
  <c r="DK1091"/>
  <c r="DL1091"/>
  <c r="DM1091"/>
  <c r="DN1091"/>
  <c r="DO1091"/>
  <c r="DP1091"/>
  <c r="DQ1091"/>
  <c r="DR1091"/>
  <c r="DT1091"/>
  <c r="EB1091"/>
  <c r="DE1092"/>
  <c r="DF1092"/>
  <c r="DG1092"/>
  <c r="DH1092"/>
  <c r="DS1092" s="1"/>
  <c r="DI1092"/>
  <c r="DJ1092"/>
  <c r="DK1092"/>
  <c r="DL1092"/>
  <c r="DM1092"/>
  <c r="DN1092"/>
  <c r="DO1092"/>
  <c r="DP1092"/>
  <c r="DQ1092"/>
  <c r="DR1092"/>
  <c r="DT1092"/>
  <c r="DE1093"/>
  <c r="DF1093"/>
  <c r="DG1093"/>
  <c r="DB1093" s="1"/>
  <c r="DH1093"/>
  <c r="DS1093" s="1"/>
  <c r="DI1093"/>
  <c r="DJ1093"/>
  <c r="DK1093"/>
  <c r="DL1093"/>
  <c r="DM1093"/>
  <c r="DN1093"/>
  <c r="DO1093"/>
  <c r="DP1093"/>
  <c r="DQ1093"/>
  <c r="DR1093"/>
  <c r="DT1093"/>
  <c r="DE1094"/>
  <c r="DF1094"/>
  <c r="DG1094"/>
  <c r="DB1094" s="1"/>
  <c r="DH1094"/>
  <c r="DS1094" s="1"/>
  <c r="DI1094"/>
  <c r="DJ1094"/>
  <c r="DK1094"/>
  <c r="DL1094"/>
  <c r="DM1094"/>
  <c r="DN1094"/>
  <c r="DO1094"/>
  <c r="DP1094"/>
  <c r="DQ1094"/>
  <c r="DR1094"/>
  <c r="DT1094"/>
  <c r="EB1094"/>
  <c r="DE1095"/>
  <c r="DF1095"/>
  <c r="DG1095"/>
  <c r="DB1095" s="1"/>
  <c r="DH1095"/>
  <c r="DS1095" s="1"/>
  <c r="DI1095"/>
  <c r="DJ1095"/>
  <c r="DK1095"/>
  <c r="DL1095"/>
  <c r="DM1095"/>
  <c r="DN1095"/>
  <c r="DO1095"/>
  <c r="DP1095"/>
  <c r="DQ1095"/>
  <c r="DR1095"/>
  <c r="DT1095"/>
  <c r="EB1095"/>
  <c r="DE1096"/>
  <c r="DF1096"/>
  <c r="DG1096"/>
  <c r="DH1096"/>
  <c r="DS1096" s="1"/>
  <c r="DI1096"/>
  <c r="DJ1096"/>
  <c r="DK1096"/>
  <c r="DL1096"/>
  <c r="DM1096"/>
  <c r="DN1096"/>
  <c r="DO1096"/>
  <c r="DP1096"/>
  <c r="DQ1096"/>
  <c r="DR1096"/>
  <c r="DT1096"/>
  <c r="DE1097"/>
  <c r="DF1097"/>
  <c r="DG1097"/>
  <c r="DB1097" s="1"/>
  <c r="DH1097"/>
  <c r="DS1097" s="1"/>
  <c r="DI1097"/>
  <c r="DJ1097"/>
  <c r="DK1097"/>
  <c r="DL1097"/>
  <c r="DM1097"/>
  <c r="DN1097"/>
  <c r="DO1097"/>
  <c r="DP1097"/>
  <c r="DQ1097"/>
  <c r="DR1097"/>
  <c r="DT1097"/>
  <c r="DE1098"/>
  <c r="DF1098"/>
  <c r="DG1098"/>
  <c r="DB1098" s="1"/>
  <c r="DH1098"/>
  <c r="DS1098" s="1"/>
  <c r="DI1098"/>
  <c r="DJ1098"/>
  <c r="DK1098"/>
  <c r="DL1098"/>
  <c r="DM1098"/>
  <c r="DN1098"/>
  <c r="DO1098"/>
  <c r="DP1098"/>
  <c r="DQ1098"/>
  <c r="DR1098"/>
  <c r="DT1098"/>
  <c r="EB1098"/>
  <c r="DE1099"/>
  <c r="DF1099"/>
  <c r="DG1099"/>
  <c r="DB1099" s="1"/>
  <c r="DH1099"/>
  <c r="DS1099" s="1"/>
  <c r="DI1099"/>
  <c r="DJ1099"/>
  <c r="DK1099"/>
  <c r="DL1099"/>
  <c r="DM1099"/>
  <c r="DN1099"/>
  <c r="DO1099"/>
  <c r="DP1099"/>
  <c r="DQ1099"/>
  <c r="DR1099"/>
  <c r="DT1099"/>
  <c r="EB1099"/>
  <c r="DE1100"/>
  <c r="DF1100"/>
  <c r="DG1100"/>
  <c r="DB1100" s="1"/>
  <c r="DH1100"/>
  <c r="DS1100" s="1"/>
  <c r="DI1100"/>
  <c r="DJ1100"/>
  <c r="DK1100"/>
  <c r="DL1100"/>
  <c r="DM1100"/>
  <c r="DN1100"/>
  <c r="DO1100"/>
  <c r="DP1100"/>
  <c r="DQ1100"/>
  <c r="DR1100"/>
  <c r="DT1100"/>
  <c r="DE1101"/>
  <c r="DF1101"/>
  <c r="DG1101"/>
  <c r="DB1101" s="1"/>
  <c r="DH1101"/>
  <c r="DS1101" s="1"/>
  <c r="DI1101"/>
  <c r="DJ1101"/>
  <c r="DK1101"/>
  <c r="DL1101"/>
  <c r="DM1101"/>
  <c r="DN1101"/>
  <c r="DO1101"/>
  <c r="DP1101"/>
  <c r="DQ1101"/>
  <c r="DR1101"/>
  <c r="DT1101"/>
  <c r="DE1102"/>
  <c r="DF1102"/>
  <c r="DG1102"/>
  <c r="DH1102"/>
  <c r="DS1102" s="1"/>
  <c r="DI1102"/>
  <c r="DJ1102"/>
  <c r="DK1102"/>
  <c r="DL1102"/>
  <c r="DM1102"/>
  <c r="DN1102"/>
  <c r="DO1102"/>
  <c r="DP1102"/>
  <c r="DQ1102"/>
  <c r="DR1102"/>
  <c r="DT1102"/>
  <c r="EB1102"/>
  <c r="DE1103"/>
  <c r="DF1103"/>
  <c r="DG1103"/>
  <c r="DB1103" s="1"/>
  <c r="DH1103"/>
  <c r="DS1103" s="1"/>
  <c r="DI1103"/>
  <c r="DJ1103"/>
  <c r="DK1103"/>
  <c r="DL1103"/>
  <c r="DM1103"/>
  <c r="DN1103"/>
  <c r="DO1103"/>
  <c r="DP1103"/>
  <c r="DQ1103"/>
  <c r="DR1103"/>
  <c r="DT1103"/>
  <c r="EB1103"/>
  <c r="DE1104"/>
  <c r="DF1104"/>
  <c r="DG1104"/>
  <c r="DB1104" s="1"/>
  <c r="DH1104"/>
  <c r="DS1104" s="1"/>
  <c r="DI1104"/>
  <c r="DJ1104"/>
  <c r="DK1104"/>
  <c r="DL1104"/>
  <c r="DM1104"/>
  <c r="DN1104"/>
  <c r="DO1104"/>
  <c r="DP1104"/>
  <c r="DQ1104"/>
  <c r="DR1104"/>
  <c r="DT1104"/>
  <c r="DE1105"/>
  <c r="DF1105"/>
  <c r="DG1105"/>
  <c r="DB1105" s="1"/>
  <c r="DH1105"/>
  <c r="DS1105" s="1"/>
  <c r="DI1105"/>
  <c r="DJ1105"/>
  <c r="DK1105"/>
  <c r="DL1105"/>
  <c r="DM1105"/>
  <c r="DN1105"/>
  <c r="DO1105"/>
  <c r="DP1105"/>
  <c r="DQ1105"/>
  <c r="DR1105"/>
  <c r="DT1105"/>
  <c r="DE1106"/>
  <c r="DF1106"/>
  <c r="DG1106"/>
  <c r="DB1106" s="1"/>
  <c r="DH1106"/>
  <c r="DS1106" s="1"/>
  <c r="DI1106"/>
  <c r="DJ1106"/>
  <c r="DK1106"/>
  <c r="DL1106"/>
  <c r="DM1106"/>
  <c r="DN1106"/>
  <c r="DO1106"/>
  <c r="DP1106"/>
  <c r="DQ1106"/>
  <c r="DR1106"/>
  <c r="DT1106"/>
  <c r="EB1106"/>
  <c r="DE1107"/>
  <c r="DF1107"/>
  <c r="DG1107"/>
  <c r="DB1107" s="1"/>
  <c r="DH1107"/>
  <c r="DS1107" s="1"/>
  <c r="DI1107"/>
  <c r="DJ1107"/>
  <c r="DK1107"/>
  <c r="DL1107"/>
  <c r="DM1107"/>
  <c r="DN1107"/>
  <c r="DO1107"/>
  <c r="DP1107"/>
  <c r="DQ1107"/>
  <c r="DR1107"/>
  <c r="DT1107"/>
  <c r="EB1107"/>
  <c r="DE1108"/>
  <c r="DF1108"/>
  <c r="DG1108"/>
  <c r="DH1108"/>
  <c r="DS1108" s="1"/>
  <c r="DI1108"/>
  <c r="DJ1108"/>
  <c r="DK1108"/>
  <c r="DL1108"/>
  <c r="DM1108"/>
  <c r="DN1108"/>
  <c r="DO1108"/>
  <c r="DP1108"/>
  <c r="DQ1108"/>
  <c r="DR1108"/>
  <c r="DT1108"/>
  <c r="EB1108"/>
  <c r="DE1109"/>
  <c r="DF1109"/>
  <c r="DG1109"/>
  <c r="DB1109" s="1"/>
  <c r="DH1109"/>
  <c r="DS1109" s="1"/>
  <c r="DI1109"/>
  <c r="DJ1109"/>
  <c r="DK1109"/>
  <c r="DL1109"/>
  <c r="DM1109"/>
  <c r="DN1109"/>
  <c r="DO1109"/>
  <c r="DP1109"/>
  <c r="DQ1109"/>
  <c r="DR1109"/>
  <c r="DT1109"/>
  <c r="DE1110"/>
  <c r="DF1110"/>
  <c r="DG1110"/>
  <c r="DB1110" s="1"/>
  <c r="DH1110"/>
  <c r="DS1110" s="1"/>
  <c r="DI1110"/>
  <c r="DJ1110"/>
  <c r="DK1110"/>
  <c r="DL1110"/>
  <c r="DM1110"/>
  <c r="DN1110"/>
  <c r="DO1110"/>
  <c r="DP1110"/>
  <c r="DQ1110"/>
  <c r="DR1110"/>
  <c r="DT1110"/>
  <c r="EB1110"/>
  <c r="DE1111"/>
  <c r="DF1111"/>
  <c r="DG1111"/>
  <c r="DB1111" s="1"/>
  <c r="DH1111"/>
  <c r="DS1111" s="1"/>
  <c r="DI1111"/>
  <c r="DJ1111"/>
  <c r="DK1111"/>
  <c r="DL1111"/>
  <c r="DM1111"/>
  <c r="DN1111"/>
  <c r="DO1111"/>
  <c r="DP1111"/>
  <c r="DQ1111"/>
  <c r="DR1111"/>
  <c r="DT1111"/>
  <c r="EB1111"/>
  <c r="DE1112"/>
  <c r="DF1112"/>
  <c r="DG1112"/>
  <c r="DH1112"/>
  <c r="DS1112" s="1"/>
  <c r="DI1112"/>
  <c r="DJ1112"/>
  <c r="DK1112"/>
  <c r="DL1112"/>
  <c r="DM1112"/>
  <c r="DN1112"/>
  <c r="DO1112"/>
  <c r="DP1112"/>
  <c r="DQ1112"/>
  <c r="DR1112"/>
  <c r="DT1112"/>
  <c r="EB1112"/>
  <c r="DE1113"/>
  <c r="DF1113"/>
  <c r="DG1113"/>
  <c r="DB1113" s="1"/>
  <c r="DH1113"/>
  <c r="DS1113" s="1"/>
  <c r="DI1113"/>
  <c r="DJ1113"/>
  <c r="DK1113"/>
  <c r="DL1113"/>
  <c r="DM1113"/>
  <c r="DN1113"/>
  <c r="DO1113"/>
  <c r="DP1113"/>
  <c r="DQ1113"/>
  <c r="DR1113"/>
  <c r="DT1113"/>
  <c r="DE1114"/>
  <c r="DF1114"/>
  <c r="DG1114"/>
  <c r="DB1114" s="1"/>
  <c r="DH1114"/>
  <c r="DS1114" s="1"/>
  <c r="DI1114"/>
  <c r="DJ1114"/>
  <c r="DK1114"/>
  <c r="DL1114"/>
  <c r="DM1114"/>
  <c r="DN1114"/>
  <c r="DO1114"/>
  <c r="DP1114"/>
  <c r="DQ1114"/>
  <c r="DR1114"/>
  <c r="DT1114"/>
  <c r="EB1114"/>
  <c r="DE1115"/>
  <c r="DF1115"/>
  <c r="DG1115"/>
  <c r="DB1115" s="1"/>
  <c r="DH1115"/>
  <c r="DS1115" s="1"/>
  <c r="DI1115"/>
  <c r="DJ1115"/>
  <c r="DK1115"/>
  <c r="DL1115"/>
  <c r="DM1115"/>
  <c r="DN1115"/>
  <c r="DO1115"/>
  <c r="DP1115"/>
  <c r="DQ1115"/>
  <c r="DR1115"/>
  <c r="DT1115"/>
  <c r="EB1115"/>
  <c r="DE1116"/>
  <c r="DF1116"/>
  <c r="DG1116"/>
  <c r="DB1116" s="1"/>
  <c r="DH1116"/>
  <c r="DS1116" s="1"/>
  <c r="DI1116"/>
  <c r="DJ1116"/>
  <c r="DK1116"/>
  <c r="DL1116"/>
  <c r="DM1116"/>
  <c r="DN1116"/>
  <c r="DO1116"/>
  <c r="DP1116"/>
  <c r="DQ1116"/>
  <c r="DR1116"/>
  <c r="DT1116"/>
  <c r="EB1116"/>
  <c r="DE1117"/>
  <c r="DF1117"/>
  <c r="DG1117"/>
  <c r="DB1117" s="1"/>
  <c r="DH1117"/>
  <c r="DS1117" s="1"/>
  <c r="DI1117"/>
  <c r="DJ1117"/>
  <c r="DK1117"/>
  <c r="DL1117"/>
  <c r="DM1117"/>
  <c r="DN1117"/>
  <c r="DO1117"/>
  <c r="DP1117"/>
  <c r="DQ1117"/>
  <c r="DR1117"/>
  <c r="DT1117"/>
  <c r="DE1118"/>
  <c r="DF1118"/>
  <c r="DG1118"/>
  <c r="DB1118" s="1"/>
  <c r="DH1118"/>
  <c r="DS1118" s="1"/>
  <c r="DI1118"/>
  <c r="DJ1118"/>
  <c r="DK1118"/>
  <c r="DL1118"/>
  <c r="DM1118"/>
  <c r="DN1118"/>
  <c r="DO1118"/>
  <c r="DP1118"/>
  <c r="DQ1118"/>
  <c r="DR1118"/>
  <c r="DT1118"/>
  <c r="EB1118"/>
  <c r="DE1119"/>
  <c r="DF1119"/>
  <c r="DG1119"/>
  <c r="DB1119" s="1"/>
  <c r="DH1119"/>
  <c r="DS1119" s="1"/>
  <c r="DI1119"/>
  <c r="DJ1119"/>
  <c r="DK1119"/>
  <c r="DL1119"/>
  <c r="DM1119"/>
  <c r="DN1119"/>
  <c r="DO1119"/>
  <c r="DP1119"/>
  <c r="DQ1119"/>
  <c r="DR1119"/>
  <c r="DT1119"/>
  <c r="EB1119"/>
  <c r="DE1120"/>
  <c r="DF1120"/>
  <c r="DG1120"/>
  <c r="DB1120" s="1"/>
  <c r="DH1120"/>
  <c r="DS1120" s="1"/>
  <c r="DI1120"/>
  <c r="DJ1120"/>
  <c r="DK1120"/>
  <c r="DL1120"/>
  <c r="DM1120"/>
  <c r="DN1120"/>
  <c r="DO1120"/>
  <c r="DP1120"/>
  <c r="DQ1120"/>
  <c r="DR1120"/>
  <c r="DT1120"/>
  <c r="EB1120"/>
  <c r="DE1121"/>
  <c r="DF1121"/>
  <c r="DG1121"/>
  <c r="DH1121"/>
  <c r="DS1121" s="1"/>
  <c r="DI1121"/>
  <c r="DJ1121"/>
  <c r="DK1121"/>
  <c r="DL1121"/>
  <c r="DM1121"/>
  <c r="DN1121"/>
  <c r="DO1121"/>
  <c r="DP1121"/>
  <c r="DQ1121"/>
  <c r="DR1121"/>
  <c r="DT1121"/>
  <c r="DE1122"/>
  <c r="DF1122"/>
  <c r="DG1122"/>
  <c r="DB1122" s="1"/>
  <c r="DH1122"/>
  <c r="DS1122" s="1"/>
  <c r="DI1122"/>
  <c r="DJ1122"/>
  <c r="DK1122"/>
  <c r="DL1122"/>
  <c r="DM1122"/>
  <c r="DN1122"/>
  <c r="DO1122"/>
  <c r="DP1122"/>
  <c r="DQ1122"/>
  <c r="DR1122"/>
  <c r="DT1122"/>
  <c r="EB1122"/>
  <c r="DE1123"/>
  <c r="DF1123"/>
  <c r="DG1123"/>
  <c r="DB1123" s="1"/>
  <c r="DH1123"/>
  <c r="DS1123" s="1"/>
  <c r="DI1123"/>
  <c r="DJ1123"/>
  <c r="DK1123"/>
  <c r="DL1123"/>
  <c r="DM1123"/>
  <c r="DN1123"/>
  <c r="DO1123"/>
  <c r="DP1123"/>
  <c r="DQ1123"/>
  <c r="DR1123"/>
  <c r="DT1123"/>
  <c r="EB1123"/>
  <c r="DE1124"/>
  <c r="DF1124"/>
  <c r="DG1124"/>
  <c r="DB1124" s="1"/>
  <c r="DH1124"/>
  <c r="DS1124" s="1"/>
  <c r="DI1124"/>
  <c r="DJ1124"/>
  <c r="DK1124"/>
  <c r="DL1124"/>
  <c r="DM1124"/>
  <c r="DN1124"/>
  <c r="DO1124"/>
  <c r="DP1124"/>
  <c r="DQ1124"/>
  <c r="DR1124"/>
  <c r="DT1124"/>
  <c r="EB1124"/>
  <c r="DE1125"/>
  <c r="DF1125"/>
  <c r="DG1125"/>
  <c r="DB1125" s="1"/>
  <c r="DH1125"/>
  <c r="DS1125" s="1"/>
  <c r="DI1125"/>
  <c r="DJ1125"/>
  <c r="DK1125"/>
  <c r="DL1125"/>
  <c r="DM1125"/>
  <c r="DN1125"/>
  <c r="DO1125"/>
  <c r="DP1125"/>
  <c r="DQ1125"/>
  <c r="DR1125"/>
  <c r="DT1125"/>
  <c r="DE1126"/>
  <c r="DF1126"/>
  <c r="DG1126"/>
  <c r="DB1126" s="1"/>
  <c r="DH1126"/>
  <c r="DS1126" s="1"/>
  <c r="DI1126"/>
  <c r="DJ1126"/>
  <c r="DK1126"/>
  <c r="DL1126"/>
  <c r="DM1126"/>
  <c r="DN1126"/>
  <c r="DO1126"/>
  <c r="DP1126"/>
  <c r="DQ1126"/>
  <c r="DR1126"/>
  <c r="DT1126"/>
  <c r="EB1126"/>
  <c r="DE1127"/>
  <c r="DF1127"/>
  <c r="DG1127"/>
  <c r="DB1127" s="1"/>
  <c r="DH1127"/>
  <c r="DS1127" s="1"/>
  <c r="DI1127"/>
  <c r="DJ1127"/>
  <c r="DK1127"/>
  <c r="DL1127"/>
  <c r="DM1127"/>
  <c r="DN1127"/>
  <c r="DO1127"/>
  <c r="DP1127"/>
  <c r="DQ1127"/>
  <c r="DR1127"/>
  <c r="DT1127"/>
  <c r="EB1127"/>
  <c r="DE1128"/>
  <c r="DF1128"/>
  <c r="DG1128"/>
  <c r="DB1128" s="1"/>
  <c r="DH1128"/>
  <c r="DS1128" s="1"/>
  <c r="DI1128"/>
  <c r="DJ1128"/>
  <c r="DK1128"/>
  <c r="DL1128"/>
  <c r="DM1128"/>
  <c r="DN1128"/>
  <c r="DO1128"/>
  <c r="DP1128"/>
  <c r="DQ1128"/>
  <c r="DR1128"/>
  <c r="DT1128"/>
  <c r="EB1128"/>
  <c r="DE1129"/>
  <c r="DF1129"/>
  <c r="DG1129"/>
  <c r="DB1129" s="1"/>
  <c r="DH1129"/>
  <c r="DS1129" s="1"/>
  <c r="DI1129"/>
  <c r="DJ1129"/>
  <c r="DK1129"/>
  <c r="DL1129"/>
  <c r="DM1129"/>
  <c r="DN1129"/>
  <c r="DO1129"/>
  <c r="DP1129"/>
  <c r="DQ1129"/>
  <c r="DR1129"/>
  <c r="DT1129"/>
  <c r="DE1130"/>
  <c r="DF1130"/>
  <c r="DG1130"/>
  <c r="DB1130" s="1"/>
  <c r="DH1130"/>
  <c r="DS1130" s="1"/>
  <c r="DI1130"/>
  <c r="DJ1130"/>
  <c r="DK1130"/>
  <c r="DL1130"/>
  <c r="DM1130"/>
  <c r="DN1130"/>
  <c r="DO1130"/>
  <c r="DP1130"/>
  <c r="DQ1130"/>
  <c r="DR1130"/>
  <c r="DT1130"/>
  <c r="EB1130"/>
  <c r="DE1131"/>
  <c r="DF1131"/>
  <c r="DG1131"/>
  <c r="DB1131" s="1"/>
  <c r="DH1131"/>
  <c r="DS1131" s="1"/>
  <c r="DI1131"/>
  <c r="DJ1131"/>
  <c r="DK1131"/>
  <c r="DL1131"/>
  <c r="DM1131"/>
  <c r="DN1131"/>
  <c r="DO1131"/>
  <c r="DP1131"/>
  <c r="DQ1131"/>
  <c r="DR1131"/>
  <c r="DT1131"/>
  <c r="EB1131"/>
  <c r="DE1132"/>
  <c r="DF1132"/>
  <c r="DG1132"/>
  <c r="DB1132" s="1"/>
  <c r="DH1132"/>
  <c r="DS1132" s="1"/>
  <c r="DI1132"/>
  <c r="DJ1132"/>
  <c r="DK1132"/>
  <c r="DL1132"/>
  <c r="DM1132"/>
  <c r="DN1132"/>
  <c r="DO1132"/>
  <c r="DP1132"/>
  <c r="DQ1132"/>
  <c r="DR1132"/>
  <c r="DT1132"/>
  <c r="EB1132"/>
  <c r="DE1133"/>
  <c r="DF1133"/>
  <c r="DG1133"/>
  <c r="DH1133"/>
  <c r="DS1133" s="1"/>
  <c r="DI1133"/>
  <c r="DJ1133"/>
  <c r="DK1133"/>
  <c r="DL1133"/>
  <c r="DM1133"/>
  <c r="DN1133"/>
  <c r="DO1133"/>
  <c r="DP1133"/>
  <c r="DQ1133"/>
  <c r="DR1133"/>
  <c r="DT1133"/>
  <c r="DE1134"/>
  <c r="DF1134"/>
  <c r="DG1134"/>
  <c r="DB1134" s="1"/>
  <c r="DH1134"/>
  <c r="DS1134" s="1"/>
  <c r="DI1134"/>
  <c r="DJ1134"/>
  <c r="DK1134"/>
  <c r="DL1134"/>
  <c r="DM1134"/>
  <c r="DN1134"/>
  <c r="DO1134"/>
  <c r="DP1134"/>
  <c r="DQ1134"/>
  <c r="DR1134"/>
  <c r="DT1134"/>
  <c r="EB1134"/>
  <c r="DE1135"/>
  <c r="DF1135"/>
  <c r="DG1135"/>
  <c r="DB1135" s="1"/>
  <c r="DH1135"/>
  <c r="DS1135" s="1"/>
  <c r="DI1135"/>
  <c r="DJ1135"/>
  <c r="DK1135"/>
  <c r="DL1135"/>
  <c r="DM1135"/>
  <c r="DN1135"/>
  <c r="DO1135"/>
  <c r="DP1135"/>
  <c r="DQ1135"/>
  <c r="DR1135"/>
  <c r="DT1135"/>
  <c r="EB1135"/>
  <c r="DE1136"/>
  <c r="DF1136"/>
  <c r="DG1136"/>
  <c r="DB1136" s="1"/>
  <c r="DH1136"/>
  <c r="DS1136" s="1"/>
  <c r="DI1136"/>
  <c r="DJ1136"/>
  <c r="DK1136"/>
  <c r="DL1136"/>
  <c r="DM1136"/>
  <c r="DN1136"/>
  <c r="DO1136"/>
  <c r="DP1136"/>
  <c r="DQ1136"/>
  <c r="DR1136"/>
  <c r="DT1136"/>
  <c r="EB1136"/>
  <c r="DE1137"/>
  <c r="DF1137"/>
  <c r="DG1137"/>
  <c r="DH1137"/>
  <c r="DS1137" s="1"/>
  <c r="DI1137"/>
  <c r="DJ1137"/>
  <c r="DK1137"/>
  <c r="DL1137"/>
  <c r="DM1137"/>
  <c r="DN1137"/>
  <c r="DO1137"/>
  <c r="DP1137"/>
  <c r="DQ1137"/>
  <c r="DR1137"/>
  <c r="DT1137"/>
  <c r="DE1138"/>
  <c r="DF1138"/>
  <c r="DG1138"/>
  <c r="DB1138" s="1"/>
  <c r="DH1138"/>
  <c r="DS1138" s="1"/>
  <c r="DI1138"/>
  <c r="DJ1138"/>
  <c r="DK1138"/>
  <c r="DL1138"/>
  <c r="DM1138"/>
  <c r="DN1138"/>
  <c r="DO1138"/>
  <c r="DP1138"/>
  <c r="DQ1138"/>
  <c r="DR1138"/>
  <c r="DT1138"/>
  <c r="EB1138"/>
  <c r="DE1139"/>
  <c r="DF1139"/>
  <c r="DG1139"/>
  <c r="DB1139" s="1"/>
  <c r="DH1139"/>
  <c r="DS1139" s="1"/>
  <c r="DI1139"/>
  <c r="DJ1139"/>
  <c r="DK1139"/>
  <c r="DL1139"/>
  <c r="DM1139"/>
  <c r="DN1139"/>
  <c r="DO1139"/>
  <c r="DP1139"/>
  <c r="DQ1139"/>
  <c r="DR1139"/>
  <c r="DT1139"/>
  <c r="EB1139"/>
  <c r="DE1140"/>
  <c r="DF1140"/>
  <c r="DG1140"/>
  <c r="DB1140" s="1"/>
  <c r="DH1140"/>
  <c r="DS1140" s="1"/>
  <c r="DI1140"/>
  <c r="DJ1140"/>
  <c r="DK1140"/>
  <c r="DL1140"/>
  <c r="DM1140"/>
  <c r="DN1140"/>
  <c r="DO1140"/>
  <c r="DP1140"/>
  <c r="DQ1140"/>
  <c r="DR1140"/>
  <c r="DT1140"/>
  <c r="EB1140"/>
  <c r="DE1141"/>
  <c r="DF1141"/>
  <c r="DG1141"/>
  <c r="DB1141" s="1"/>
  <c r="DH1141"/>
  <c r="DS1141" s="1"/>
  <c r="DI1141"/>
  <c r="DJ1141"/>
  <c r="DK1141"/>
  <c r="DL1141"/>
  <c r="DM1141"/>
  <c r="DN1141"/>
  <c r="DO1141"/>
  <c r="DP1141"/>
  <c r="DQ1141"/>
  <c r="DR1141"/>
  <c r="DT1141"/>
  <c r="DE1142"/>
  <c r="DF1142"/>
  <c r="DG1142"/>
  <c r="DB1142" s="1"/>
  <c r="DH1142"/>
  <c r="DS1142" s="1"/>
  <c r="DI1142"/>
  <c r="DJ1142"/>
  <c r="DK1142"/>
  <c r="DL1142"/>
  <c r="DM1142"/>
  <c r="DN1142"/>
  <c r="DO1142"/>
  <c r="DP1142"/>
  <c r="DQ1142"/>
  <c r="DR1142"/>
  <c r="DT1142"/>
  <c r="EB1142"/>
  <c r="DE1143"/>
  <c r="DF1143"/>
  <c r="DG1143"/>
  <c r="DB1143" s="1"/>
  <c r="DH1143"/>
  <c r="DS1143" s="1"/>
  <c r="DI1143"/>
  <c r="DJ1143"/>
  <c r="DK1143"/>
  <c r="DL1143"/>
  <c r="DM1143"/>
  <c r="DN1143"/>
  <c r="DO1143"/>
  <c r="DP1143"/>
  <c r="DQ1143"/>
  <c r="DR1143"/>
  <c r="DT1143"/>
  <c r="EB1143"/>
  <c r="DE1144"/>
  <c r="DF1144"/>
  <c r="DG1144"/>
  <c r="DB1144" s="1"/>
  <c r="DH1144"/>
  <c r="DS1144" s="1"/>
  <c r="DI1144"/>
  <c r="DJ1144"/>
  <c r="DK1144"/>
  <c r="DL1144"/>
  <c r="DM1144"/>
  <c r="DN1144"/>
  <c r="DO1144"/>
  <c r="DP1144"/>
  <c r="DQ1144"/>
  <c r="DR1144"/>
  <c r="DT1144"/>
  <c r="EB1144"/>
  <c r="DE1145"/>
  <c r="DF1145"/>
  <c r="DG1145"/>
  <c r="DH1145"/>
  <c r="DS1145" s="1"/>
  <c r="DI1145"/>
  <c r="DJ1145"/>
  <c r="DK1145"/>
  <c r="DL1145"/>
  <c r="DM1145"/>
  <c r="DN1145"/>
  <c r="DO1145"/>
  <c r="DP1145"/>
  <c r="DQ1145"/>
  <c r="DR1145"/>
  <c r="DT1145"/>
  <c r="DE1146"/>
  <c r="DF1146"/>
  <c r="DG1146"/>
  <c r="DB1146" s="1"/>
  <c r="DH1146"/>
  <c r="DS1146" s="1"/>
  <c r="DI1146"/>
  <c r="DJ1146"/>
  <c r="DK1146"/>
  <c r="DL1146"/>
  <c r="DM1146"/>
  <c r="DN1146"/>
  <c r="DO1146"/>
  <c r="DP1146"/>
  <c r="DQ1146"/>
  <c r="DR1146"/>
  <c r="DT1146"/>
  <c r="EB1146"/>
  <c r="DE1147"/>
  <c r="DF1147"/>
  <c r="DG1147"/>
  <c r="DB1147" s="1"/>
  <c r="DH1147"/>
  <c r="DS1147" s="1"/>
  <c r="DI1147"/>
  <c r="DJ1147"/>
  <c r="DK1147"/>
  <c r="DL1147"/>
  <c r="DM1147"/>
  <c r="DN1147"/>
  <c r="DO1147"/>
  <c r="DP1147"/>
  <c r="DQ1147"/>
  <c r="DR1147"/>
  <c r="DT1147"/>
  <c r="EB1147"/>
  <c r="DE1148"/>
  <c r="DF1148"/>
  <c r="DG1148"/>
  <c r="DB1148" s="1"/>
  <c r="DH1148"/>
  <c r="DS1148" s="1"/>
  <c r="DI1148"/>
  <c r="DJ1148"/>
  <c r="DK1148"/>
  <c r="DL1148"/>
  <c r="DM1148"/>
  <c r="DN1148"/>
  <c r="DO1148"/>
  <c r="DP1148"/>
  <c r="DQ1148"/>
  <c r="DR1148"/>
  <c r="DT1148"/>
  <c r="EB1148"/>
  <c r="DE1149"/>
  <c r="DF1149"/>
  <c r="DG1149"/>
  <c r="DB1149" s="1"/>
  <c r="DH1149"/>
  <c r="DS1149" s="1"/>
  <c r="DI1149"/>
  <c r="DJ1149"/>
  <c r="DK1149"/>
  <c r="DL1149"/>
  <c r="DM1149"/>
  <c r="DN1149"/>
  <c r="DO1149"/>
  <c r="DP1149"/>
  <c r="DQ1149"/>
  <c r="DR1149"/>
  <c r="DT1149"/>
  <c r="DE1150"/>
  <c r="DF1150"/>
  <c r="DG1150"/>
  <c r="DB1150" s="1"/>
  <c r="DH1150"/>
  <c r="DS1150" s="1"/>
  <c r="DI1150"/>
  <c r="DJ1150"/>
  <c r="DK1150"/>
  <c r="DL1150"/>
  <c r="DM1150"/>
  <c r="DN1150"/>
  <c r="DO1150"/>
  <c r="DP1150"/>
  <c r="DQ1150"/>
  <c r="DR1150"/>
  <c r="DT1150"/>
  <c r="EB1150"/>
  <c r="DE1151"/>
  <c r="DF1151"/>
  <c r="DG1151"/>
  <c r="DB1151" s="1"/>
  <c r="DH1151"/>
  <c r="DS1151" s="1"/>
  <c r="DI1151"/>
  <c r="DJ1151"/>
  <c r="DK1151"/>
  <c r="DL1151"/>
  <c r="DM1151"/>
  <c r="DN1151"/>
  <c r="DO1151"/>
  <c r="DP1151"/>
  <c r="DQ1151"/>
  <c r="DR1151"/>
  <c r="DT1151"/>
  <c r="EB1151"/>
  <c r="DE1152"/>
  <c r="DF1152"/>
  <c r="DG1152"/>
  <c r="DB1152" s="1"/>
  <c r="DH1152"/>
  <c r="DS1152" s="1"/>
  <c r="DI1152"/>
  <c r="DJ1152"/>
  <c r="DK1152"/>
  <c r="DL1152"/>
  <c r="DM1152"/>
  <c r="DN1152"/>
  <c r="DO1152"/>
  <c r="DP1152"/>
  <c r="DQ1152"/>
  <c r="DR1152"/>
  <c r="DT1152"/>
  <c r="EB1152"/>
  <c r="DE1153"/>
  <c r="DF1153"/>
  <c r="DG1153"/>
  <c r="DH1153"/>
  <c r="DS1153" s="1"/>
  <c r="DI1153"/>
  <c r="DJ1153"/>
  <c r="DK1153"/>
  <c r="DL1153"/>
  <c r="DM1153"/>
  <c r="DN1153"/>
  <c r="DO1153"/>
  <c r="DP1153"/>
  <c r="DQ1153"/>
  <c r="DR1153"/>
  <c r="DT1153"/>
  <c r="DE1154"/>
  <c r="DF1154"/>
  <c r="DG1154"/>
  <c r="DB1154" s="1"/>
  <c r="DH1154"/>
  <c r="DS1154" s="1"/>
  <c r="DI1154"/>
  <c r="DJ1154"/>
  <c r="DK1154"/>
  <c r="DL1154"/>
  <c r="DM1154"/>
  <c r="DN1154"/>
  <c r="DO1154"/>
  <c r="DP1154"/>
  <c r="DQ1154"/>
  <c r="DR1154"/>
  <c r="DT1154"/>
  <c r="EB1154"/>
  <c r="DE1155"/>
  <c r="DF1155"/>
  <c r="DG1155"/>
  <c r="DB1155" s="1"/>
  <c r="DH1155"/>
  <c r="DS1155" s="1"/>
  <c r="DI1155"/>
  <c r="DJ1155"/>
  <c r="DK1155"/>
  <c r="DL1155"/>
  <c r="DM1155"/>
  <c r="DN1155"/>
  <c r="DO1155"/>
  <c r="DP1155"/>
  <c r="DQ1155"/>
  <c r="DR1155"/>
  <c r="DT1155"/>
  <c r="EB1155"/>
  <c r="DE1156"/>
  <c r="DF1156"/>
  <c r="DG1156"/>
  <c r="DB1156" s="1"/>
  <c r="DH1156"/>
  <c r="DS1156" s="1"/>
  <c r="DI1156"/>
  <c r="DJ1156"/>
  <c r="DK1156"/>
  <c r="DL1156"/>
  <c r="DM1156"/>
  <c r="DN1156"/>
  <c r="DO1156"/>
  <c r="DP1156"/>
  <c r="DQ1156"/>
  <c r="DR1156"/>
  <c r="DT1156"/>
  <c r="EB1156"/>
  <c r="DE1157"/>
  <c r="DF1157"/>
  <c r="DG1157"/>
  <c r="DH1157"/>
  <c r="DS1157" s="1"/>
  <c r="DI1157"/>
  <c r="DJ1157"/>
  <c r="DK1157"/>
  <c r="DL1157"/>
  <c r="DM1157"/>
  <c r="DN1157"/>
  <c r="DO1157"/>
  <c r="DP1157"/>
  <c r="DQ1157"/>
  <c r="DR1157"/>
  <c r="DT1157"/>
  <c r="DE1158"/>
  <c r="DF1158"/>
  <c r="DG1158"/>
  <c r="DB1158" s="1"/>
  <c r="DH1158"/>
  <c r="DS1158" s="1"/>
  <c r="DI1158"/>
  <c r="DJ1158"/>
  <c r="DK1158"/>
  <c r="DL1158"/>
  <c r="DM1158"/>
  <c r="DN1158"/>
  <c r="DO1158"/>
  <c r="DP1158"/>
  <c r="DQ1158"/>
  <c r="DR1158"/>
  <c r="DT1158"/>
  <c r="EB1158"/>
  <c r="DE1159"/>
  <c r="DF1159"/>
  <c r="DG1159"/>
  <c r="DB1159" s="1"/>
  <c r="DH1159"/>
  <c r="DS1159" s="1"/>
  <c r="DI1159"/>
  <c r="DJ1159"/>
  <c r="DK1159"/>
  <c r="DL1159"/>
  <c r="DM1159"/>
  <c r="DN1159"/>
  <c r="DO1159"/>
  <c r="DP1159"/>
  <c r="DQ1159"/>
  <c r="DR1159"/>
  <c r="DT1159"/>
  <c r="EB1159"/>
  <c r="DE1160"/>
  <c r="DF1160"/>
  <c r="DG1160"/>
  <c r="DB1160" s="1"/>
  <c r="DH1160"/>
  <c r="DS1160" s="1"/>
  <c r="DI1160"/>
  <c r="DJ1160"/>
  <c r="DK1160"/>
  <c r="DL1160"/>
  <c r="DM1160"/>
  <c r="DN1160"/>
  <c r="DO1160"/>
  <c r="DP1160"/>
  <c r="DQ1160"/>
  <c r="DR1160"/>
  <c r="DT1160"/>
  <c r="EB1160"/>
  <c r="DE1161"/>
  <c r="DF1161"/>
  <c r="DG1161"/>
  <c r="DB1161" s="1"/>
  <c r="DH1161"/>
  <c r="DS1161" s="1"/>
  <c r="DI1161"/>
  <c r="DJ1161"/>
  <c r="DK1161"/>
  <c r="DL1161"/>
  <c r="DM1161"/>
  <c r="DN1161"/>
  <c r="DO1161"/>
  <c r="DP1161"/>
  <c r="DQ1161"/>
  <c r="DR1161"/>
  <c r="DT1161"/>
  <c r="DE1162"/>
  <c r="DF1162"/>
  <c r="DG1162"/>
  <c r="DB1162" s="1"/>
  <c r="DH1162"/>
  <c r="DS1162" s="1"/>
  <c r="DI1162"/>
  <c r="DJ1162"/>
  <c r="DK1162"/>
  <c r="DL1162"/>
  <c r="DM1162"/>
  <c r="DN1162"/>
  <c r="DO1162"/>
  <c r="DP1162"/>
  <c r="DQ1162"/>
  <c r="DR1162"/>
  <c r="DT1162"/>
  <c r="EB1162"/>
  <c r="DE1163"/>
  <c r="DF1163"/>
  <c r="DG1163"/>
  <c r="DH1163"/>
  <c r="DS1163" s="1"/>
  <c r="DI1163"/>
  <c r="DJ1163"/>
  <c r="DK1163"/>
  <c r="DL1163"/>
  <c r="DM1163"/>
  <c r="DN1163"/>
  <c r="DO1163"/>
  <c r="DP1163"/>
  <c r="DQ1163"/>
  <c r="DR1163"/>
  <c r="DT1163"/>
  <c r="EB1163"/>
  <c r="DE1164"/>
  <c r="DF1164"/>
  <c r="DG1164"/>
  <c r="DB1164" s="1"/>
  <c r="DH1164"/>
  <c r="DS1164" s="1"/>
  <c r="DI1164"/>
  <c r="DJ1164"/>
  <c r="DK1164"/>
  <c r="DL1164"/>
  <c r="DM1164"/>
  <c r="DN1164"/>
  <c r="DO1164"/>
  <c r="DP1164"/>
  <c r="DQ1164"/>
  <c r="DR1164"/>
  <c r="DT1164"/>
  <c r="EB1164"/>
  <c r="DE1165"/>
  <c r="DF1165"/>
  <c r="DG1165"/>
  <c r="DB1165" s="1"/>
  <c r="DH1165"/>
  <c r="DS1165" s="1"/>
  <c r="DI1165"/>
  <c r="DJ1165"/>
  <c r="DK1165"/>
  <c r="DL1165"/>
  <c r="DM1165"/>
  <c r="DN1165"/>
  <c r="DO1165"/>
  <c r="DP1165"/>
  <c r="DQ1165"/>
  <c r="DR1165"/>
  <c r="DT1165"/>
  <c r="DB21"/>
  <c r="DB22"/>
  <c r="DB23"/>
  <c r="DB24"/>
  <c r="DB25"/>
  <c r="DB26"/>
  <c r="DB27"/>
  <c r="DB28"/>
  <c r="DB29"/>
  <c r="DB30"/>
  <c r="DB31"/>
  <c r="DB32"/>
  <c r="DB33"/>
  <c r="DB34"/>
  <c r="DB35"/>
  <c r="DB36"/>
  <c r="DB37"/>
  <c r="DB38"/>
  <c r="DB39"/>
  <c r="DB40"/>
  <c r="DB41"/>
  <c r="DB42"/>
  <c r="DB43"/>
  <c r="DB44"/>
  <c r="DB45"/>
  <c r="DB46"/>
  <c r="DB47"/>
  <c r="DB48"/>
  <c r="DB49"/>
  <c r="DB50"/>
  <c r="DB51"/>
  <c r="DB52"/>
  <c r="DB53"/>
  <c r="DB54"/>
  <c r="DB55"/>
  <c r="DB56"/>
  <c r="DB57"/>
  <c r="DB58"/>
  <c r="DB59"/>
  <c r="DB60"/>
  <c r="DB61"/>
  <c r="DB62"/>
  <c r="DB63"/>
  <c r="DB64"/>
  <c r="DB65"/>
  <c r="DB66"/>
  <c r="DB67"/>
  <c r="DB68"/>
  <c r="DB69"/>
  <c r="DB70"/>
  <c r="DB71"/>
  <c r="DB72"/>
  <c r="DB73"/>
  <c r="DB74"/>
  <c r="DB75"/>
  <c r="DB76"/>
  <c r="DB77"/>
  <c r="DB78"/>
  <c r="DB79"/>
  <c r="DB80"/>
  <c r="DB81"/>
  <c r="DB82"/>
  <c r="DB83"/>
  <c r="DB84"/>
  <c r="DB85"/>
  <c r="DB86"/>
  <c r="DB87"/>
  <c r="DB88"/>
  <c r="DB89"/>
  <c r="DB90"/>
  <c r="DB91"/>
  <c r="DB92"/>
  <c r="DB93"/>
  <c r="DB94"/>
  <c r="DB95"/>
  <c r="DB96"/>
  <c r="DB97"/>
  <c r="DB98"/>
  <c r="DB99"/>
  <c r="DB100"/>
  <c r="DB101"/>
  <c r="DB102"/>
  <c r="DB103"/>
  <c r="DB104"/>
  <c r="DB105"/>
  <c r="DB106"/>
  <c r="DB107"/>
  <c r="DB108"/>
  <c r="DB109"/>
  <c r="DB110"/>
  <c r="DB111"/>
  <c r="DB112"/>
  <c r="DB113"/>
  <c r="DB114"/>
  <c r="DB115"/>
  <c r="DB116"/>
  <c r="DB117"/>
  <c r="DB118"/>
  <c r="DB119"/>
  <c r="DB120"/>
  <c r="DB121"/>
  <c r="DB122"/>
  <c r="DB123"/>
  <c r="DB124"/>
  <c r="DB125"/>
  <c r="DB126"/>
  <c r="DB127"/>
  <c r="DB128"/>
  <c r="DB129"/>
  <c r="DB130"/>
  <c r="DB131"/>
  <c r="DB132"/>
  <c r="DB133"/>
  <c r="DB134"/>
  <c r="DB135"/>
  <c r="DB136"/>
  <c r="DB137"/>
  <c r="DB138"/>
  <c r="DB139"/>
  <c r="DB140"/>
  <c r="DB141"/>
  <c r="DB142"/>
  <c r="DB143"/>
  <c r="DB144"/>
  <c r="DB145"/>
  <c r="DB146"/>
  <c r="DB147"/>
  <c r="DB148"/>
  <c r="DB149"/>
  <c r="DB150"/>
  <c r="DB151"/>
  <c r="DB152"/>
  <c r="DB153"/>
  <c r="DB154"/>
  <c r="DB155"/>
  <c r="DB156"/>
  <c r="DB157"/>
  <c r="DB158"/>
  <c r="DB159"/>
  <c r="DB160"/>
  <c r="DB161"/>
  <c r="DB162"/>
  <c r="DB163"/>
  <c r="DB164"/>
  <c r="DB165"/>
  <c r="DB166"/>
  <c r="DB167"/>
  <c r="DB168"/>
  <c r="DB169"/>
  <c r="DB170"/>
  <c r="DB171"/>
  <c r="DB172"/>
  <c r="DB173"/>
  <c r="DB174"/>
  <c r="DB175"/>
  <c r="DB176"/>
  <c r="DB177"/>
  <c r="DB178"/>
  <c r="DB179"/>
  <c r="DB180"/>
  <c r="DB181"/>
  <c r="DB182"/>
  <c r="DB183"/>
  <c r="DB184"/>
  <c r="DB185"/>
  <c r="DB186"/>
  <c r="DB187"/>
  <c r="DB188"/>
  <c r="DB189"/>
  <c r="DB190"/>
  <c r="DB191"/>
  <c r="DB192"/>
  <c r="DB193"/>
  <c r="DB194"/>
  <c r="DB195"/>
  <c r="DB196"/>
  <c r="DB197"/>
  <c r="DB198"/>
  <c r="DB199"/>
  <c r="DB200"/>
  <c r="DB201"/>
  <c r="DB202"/>
  <c r="DB203"/>
  <c r="DB204"/>
  <c r="DB205"/>
  <c r="DB206"/>
  <c r="DB207"/>
  <c r="DB208"/>
  <c r="DB209"/>
  <c r="DB210"/>
  <c r="DB211"/>
  <c r="DB212"/>
  <c r="DB213"/>
  <c r="DB214"/>
  <c r="DB215"/>
  <c r="DB216"/>
  <c r="DB217"/>
  <c r="DB218"/>
  <c r="DB219"/>
  <c r="DB220"/>
  <c r="DB221"/>
  <c r="DB222"/>
  <c r="DB223"/>
  <c r="DB224"/>
  <c r="DB225"/>
  <c r="DB226"/>
  <c r="DB227"/>
  <c r="DB228"/>
  <c r="DB229"/>
  <c r="DB230"/>
  <c r="DB231"/>
  <c r="DB232"/>
  <c r="DB233"/>
  <c r="DB234"/>
  <c r="DB235"/>
  <c r="DB236"/>
  <c r="DB237"/>
  <c r="DB238"/>
  <c r="DB239"/>
  <c r="DB240"/>
  <c r="DB241"/>
  <c r="DB242"/>
  <c r="DB243"/>
  <c r="DB244"/>
  <c r="DB245"/>
  <c r="DB246"/>
  <c r="DB247"/>
  <c r="DB248"/>
  <c r="DB249"/>
  <c r="DB250"/>
  <c r="DB251"/>
  <c r="DB252"/>
  <c r="DB253"/>
  <c r="DB254"/>
  <c r="DB255"/>
  <c r="DB256"/>
  <c r="DB257"/>
  <c r="DB258"/>
  <c r="DB259"/>
  <c r="DB260"/>
  <c r="DB261"/>
  <c r="DB262"/>
  <c r="DB263"/>
  <c r="DB264"/>
  <c r="DB265"/>
  <c r="DB266"/>
  <c r="DB267"/>
  <c r="DB268"/>
  <c r="DB269"/>
  <c r="DB270"/>
  <c r="DB271"/>
  <c r="DB272"/>
  <c r="DB273"/>
  <c r="DB274"/>
  <c r="DB275"/>
  <c r="DB276"/>
  <c r="DB277"/>
  <c r="DB278"/>
  <c r="DB279"/>
  <c r="DB280"/>
  <c r="DB281"/>
  <c r="DB282"/>
  <c r="DB283"/>
  <c r="DB284"/>
  <c r="DB285"/>
  <c r="DB286"/>
  <c r="DB287"/>
  <c r="DB288"/>
  <c r="DB289"/>
  <c r="DB290"/>
  <c r="DB291"/>
  <c r="DB292"/>
  <c r="DB293"/>
  <c r="DB294"/>
  <c r="DB295"/>
  <c r="DB296"/>
  <c r="DB297"/>
  <c r="DB298"/>
  <c r="DB299"/>
  <c r="DB300"/>
  <c r="DB301"/>
  <c r="DB302"/>
  <c r="DB303"/>
  <c r="DB304"/>
  <c r="DB305"/>
  <c r="DB306"/>
  <c r="DB307"/>
  <c r="DB308"/>
  <c r="DB309"/>
  <c r="DB310"/>
  <c r="DB311"/>
  <c r="DB312"/>
  <c r="DB313"/>
  <c r="DB314"/>
  <c r="DB315"/>
  <c r="DB316"/>
  <c r="DB317"/>
  <c r="DB318"/>
  <c r="DB319"/>
  <c r="DB320"/>
  <c r="DB321"/>
  <c r="DB322"/>
  <c r="DB323"/>
  <c r="DB324"/>
  <c r="DB325"/>
  <c r="DB326"/>
  <c r="DB327"/>
  <c r="DB328"/>
  <c r="DB329"/>
  <c r="DB330"/>
  <c r="DB331"/>
  <c r="DB332"/>
  <c r="DB333"/>
  <c r="DB334"/>
  <c r="DB335"/>
  <c r="DB336"/>
  <c r="DB337"/>
  <c r="DB338"/>
  <c r="DB339"/>
  <c r="DB340"/>
  <c r="DB341"/>
  <c r="DB342"/>
  <c r="DB343"/>
  <c r="DB344"/>
  <c r="DB345"/>
  <c r="DB346"/>
  <c r="DB347"/>
  <c r="DB348"/>
  <c r="DB349"/>
  <c r="DB350"/>
  <c r="DB351"/>
  <c r="DB352"/>
  <c r="DB353"/>
  <c r="DB354"/>
  <c r="DB355"/>
  <c r="DB356"/>
  <c r="DB357"/>
  <c r="DB358"/>
  <c r="DB359"/>
  <c r="DB360"/>
  <c r="DB361"/>
  <c r="DB362"/>
  <c r="DB363"/>
  <c r="DB364"/>
  <c r="DB365"/>
  <c r="DB366"/>
  <c r="DB367"/>
  <c r="DB368"/>
  <c r="DB369"/>
  <c r="DB370"/>
  <c r="DB371"/>
  <c r="DB372"/>
  <c r="DB373"/>
  <c r="DB374"/>
  <c r="DB375"/>
  <c r="DB376"/>
  <c r="DB377"/>
  <c r="DB378"/>
  <c r="DB379"/>
  <c r="DB380"/>
  <c r="DB381"/>
  <c r="DB382"/>
  <c r="DB383"/>
  <c r="DB384"/>
  <c r="DB385"/>
  <c r="DB386"/>
  <c r="DB387"/>
  <c r="DB388"/>
  <c r="DB389"/>
  <c r="DB390"/>
  <c r="DB391"/>
  <c r="DB392"/>
  <c r="DB393"/>
  <c r="DB394"/>
  <c r="DB395"/>
  <c r="DB396"/>
  <c r="DB397"/>
  <c r="DB398"/>
  <c r="DB399"/>
  <c r="DB400"/>
  <c r="DB401"/>
  <c r="DB402"/>
  <c r="DB403"/>
  <c r="DB404"/>
  <c r="DB405"/>
  <c r="DB406"/>
  <c r="DB407"/>
  <c r="DB408"/>
  <c r="DB409"/>
  <c r="DB410"/>
  <c r="DB411"/>
  <c r="DB412"/>
  <c r="DB413"/>
  <c r="DB414"/>
  <c r="DB415"/>
  <c r="DB416"/>
  <c r="DB417"/>
  <c r="DB418"/>
  <c r="DB419"/>
  <c r="DB420"/>
  <c r="DB421"/>
  <c r="DB422"/>
  <c r="DB423"/>
  <c r="DB424"/>
  <c r="DB425"/>
  <c r="DB426"/>
  <c r="DB427"/>
  <c r="DB428"/>
  <c r="DB429"/>
  <c r="DB430"/>
  <c r="DB431"/>
  <c r="DB432"/>
  <c r="DB433"/>
  <c r="DB434"/>
  <c r="DB435"/>
  <c r="DB436"/>
  <c r="DB437"/>
  <c r="DB438"/>
  <c r="DB439"/>
  <c r="DB440"/>
  <c r="DB441"/>
  <c r="DB442"/>
  <c r="DB443"/>
  <c r="DB444"/>
  <c r="DB445"/>
  <c r="DB446"/>
  <c r="DB447"/>
  <c r="DB448"/>
  <c r="DB449"/>
  <c r="DB450"/>
  <c r="DB451"/>
  <c r="DB452"/>
  <c r="DB453"/>
  <c r="DB454"/>
  <c r="DB455"/>
  <c r="DB456"/>
  <c r="DB457"/>
  <c r="DB458"/>
  <c r="DB459"/>
  <c r="DB460"/>
  <c r="DB461"/>
  <c r="DB462"/>
  <c r="DB463"/>
  <c r="DB464"/>
  <c r="DB465"/>
  <c r="DB466"/>
  <c r="DB467"/>
  <c r="DB468"/>
  <c r="DB469"/>
  <c r="DB470"/>
  <c r="DB471"/>
  <c r="DB472"/>
  <c r="DB473"/>
  <c r="DB474"/>
  <c r="DB475"/>
  <c r="DB476"/>
  <c r="DB477"/>
  <c r="DB478"/>
  <c r="DB479"/>
  <c r="DB480"/>
  <c r="DB481"/>
  <c r="DB482"/>
  <c r="DB483"/>
  <c r="DB484"/>
  <c r="DB485"/>
  <c r="DB486"/>
  <c r="DB487"/>
  <c r="DB488"/>
  <c r="DB489"/>
  <c r="DB490"/>
  <c r="DB491"/>
  <c r="DB492"/>
  <c r="DB493"/>
  <c r="DB494"/>
  <c r="DB495"/>
  <c r="DB496"/>
  <c r="DB497"/>
  <c r="DB498"/>
  <c r="DB499"/>
  <c r="DB500"/>
  <c r="DB501"/>
  <c r="DB502"/>
  <c r="DB503"/>
  <c r="DB504"/>
  <c r="DB505"/>
  <c r="DB506"/>
  <c r="DB507"/>
  <c r="DB508"/>
  <c r="DB509"/>
  <c r="DB510"/>
  <c r="DB511"/>
  <c r="DB512"/>
  <c r="DB513"/>
  <c r="DB514"/>
  <c r="DB515"/>
  <c r="DB516"/>
  <c r="DB517"/>
  <c r="DB518"/>
  <c r="DB519"/>
  <c r="DB520"/>
  <c r="DB521"/>
  <c r="DB522"/>
  <c r="DB523"/>
  <c r="DB524"/>
  <c r="DB525"/>
  <c r="DB526"/>
  <c r="DB527"/>
  <c r="DB528"/>
  <c r="DB529"/>
  <c r="DB530"/>
  <c r="DB531"/>
  <c r="DB532"/>
  <c r="DB533"/>
  <c r="DB534"/>
  <c r="DB535"/>
  <c r="DB536"/>
  <c r="DB537"/>
  <c r="DB538"/>
  <c r="DB539"/>
  <c r="DB540"/>
  <c r="DB541"/>
  <c r="DB542"/>
  <c r="DB543"/>
  <c r="DB544"/>
  <c r="DB545"/>
  <c r="DB546"/>
  <c r="DB547"/>
  <c r="DB548"/>
  <c r="DB549"/>
  <c r="DB550"/>
  <c r="DB551"/>
  <c r="DB552"/>
  <c r="DB553"/>
  <c r="DB554"/>
  <c r="DB555"/>
  <c r="DB556"/>
  <c r="DB557"/>
  <c r="DB558"/>
  <c r="DB559"/>
  <c r="DB560"/>
  <c r="DB561"/>
  <c r="DB562"/>
  <c r="DB563"/>
  <c r="DB564"/>
  <c r="DB565"/>
  <c r="DB566"/>
  <c r="DB567"/>
  <c r="DB568"/>
  <c r="DB569"/>
  <c r="DB570"/>
  <c r="DB571"/>
  <c r="DB572"/>
  <c r="DB573"/>
  <c r="DB574"/>
  <c r="DB575"/>
  <c r="DB576"/>
  <c r="DB577"/>
  <c r="DB578"/>
  <c r="DB579"/>
  <c r="DB580"/>
  <c r="DB581"/>
  <c r="DB582"/>
  <c r="DB583"/>
  <c r="DB584"/>
  <c r="DB585"/>
  <c r="DB586"/>
  <c r="DB587"/>
  <c r="DB588"/>
  <c r="DB589"/>
  <c r="DB590"/>
  <c r="DB591"/>
  <c r="DB592"/>
  <c r="DB593"/>
  <c r="DB594"/>
  <c r="DB595"/>
  <c r="DB596"/>
  <c r="DB597"/>
  <c r="DB598"/>
  <c r="DB599"/>
  <c r="DB600"/>
  <c r="DB601"/>
  <c r="DB602"/>
  <c r="DB603"/>
  <c r="DB604"/>
  <c r="DB605"/>
  <c r="DB606"/>
  <c r="DB607"/>
  <c r="DB608"/>
  <c r="DB609"/>
  <c r="DB610"/>
  <c r="DB611"/>
  <c r="DB612"/>
  <c r="DB613"/>
  <c r="DB614"/>
  <c r="DB615"/>
  <c r="DB616"/>
  <c r="DB617"/>
  <c r="DB618"/>
  <c r="DB619"/>
  <c r="DB621"/>
  <c r="DB622"/>
  <c r="DB623"/>
  <c r="DB624"/>
  <c r="DB625"/>
  <c r="DB626"/>
  <c r="DB627"/>
  <c r="DB628"/>
  <c r="DB629"/>
  <c r="DB630"/>
  <c r="DB631"/>
  <c r="DB632"/>
  <c r="DB633"/>
  <c r="DB634"/>
  <c r="DB635"/>
  <c r="DB636"/>
  <c r="DB637"/>
  <c r="DB638"/>
  <c r="DB639"/>
  <c r="DB640"/>
  <c r="DB641"/>
  <c r="DB642"/>
  <c r="DB643"/>
  <c r="DB644"/>
  <c r="DB645"/>
  <c r="DB646"/>
  <c r="DB647"/>
  <c r="DB648"/>
  <c r="DB649"/>
  <c r="DB650"/>
  <c r="DB651"/>
  <c r="DB652"/>
  <c r="DB653"/>
  <c r="DB654"/>
  <c r="DB655"/>
  <c r="DB656"/>
  <c r="DB657"/>
  <c r="DB658"/>
  <c r="DB659"/>
  <c r="DB660"/>
  <c r="DB661"/>
  <c r="DB662"/>
  <c r="DB663"/>
  <c r="DB664"/>
  <c r="DB665"/>
  <c r="DB666"/>
  <c r="DB667"/>
  <c r="DB668"/>
  <c r="DB669"/>
  <c r="DB670"/>
  <c r="DB671"/>
  <c r="DB672"/>
  <c r="DB673"/>
  <c r="DB674"/>
  <c r="DB675"/>
  <c r="DB676"/>
  <c r="DB677"/>
  <c r="DB678"/>
  <c r="DB679"/>
  <c r="DB680"/>
  <c r="DB681"/>
  <c r="DB682"/>
  <c r="DB683"/>
  <c r="DB684"/>
  <c r="DB685"/>
  <c r="DB686"/>
  <c r="DB687"/>
  <c r="DB688"/>
  <c r="DB689"/>
  <c r="DB690"/>
  <c r="DB691"/>
  <c r="DB692"/>
  <c r="DB693"/>
  <c r="DB694"/>
  <c r="DB695"/>
  <c r="DB696"/>
  <c r="DB697"/>
  <c r="DB698"/>
  <c r="DB699"/>
  <c r="DB700"/>
  <c r="DB701"/>
  <c r="DB702"/>
  <c r="DB703"/>
  <c r="DB704"/>
  <c r="DB705"/>
  <c r="DB706"/>
  <c r="DB707"/>
  <c r="DB708"/>
  <c r="DB709"/>
  <c r="DB710"/>
  <c r="DB711"/>
  <c r="DB712"/>
  <c r="DB713"/>
  <c r="DB714"/>
  <c r="DB715"/>
  <c r="DB716"/>
  <c r="DB717"/>
  <c r="DB718"/>
  <c r="DB719"/>
  <c r="DB720"/>
  <c r="DB721"/>
  <c r="DB722"/>
  <c r="DB723"/>
  <c r="DB724"/>
  <c r="DB725"/>
  <c r="DB726"/>
  <c r="DB727"/>
  <c r="DB728"/>
  <c r="DB729"/>
  <c r="DB730"/>
  <c r="DB731"/>
  <c r="DB732"/>
  <c r="DB733"/>
  <c r="DB734"/>
  <c r="DB735"/>
  <c r="DB736"/>
  <c r="DB737"/>
  <c r="DB738"/>
  <c r="DB739"/>
  <c r="DB740"/>
  <c r="DB741"/>
  <c r="DB742"/>
  <c r="DB743"/>
  <c r="DB744"/>
  <c r="DB745"/>
  <c r="DB746"/>
  <c r="DB747"/>
  <c r="DB748"/>
  <c r="DB749"/>
  <c r="DB750"/>
  <c r="DB751"/>
  <c r="DB752"/>
  <c r="DB753"/>
  <c r="DB754"/>
  <c r="DB755"/>
  <c r="DB756"/>
  <c r="DB757"/>
  <c r="DB758"/>
  <c r="DB759"/>
  <c r="DB760"/>
  <c r="DB761"/>
  <c r="DB762"/>
  <c r="DB763"/>
  <c r="DB764"/>
  <c r="DB765"/>
  <c r="DB766"/>
  <c r="DB767"/>
  <c r="DB768"/>
  <c r="DB769"/>
  <c r="DB770"/>
  <c r="DB771"/>
  <c r="DB772"/>
  <c r="DB773"/>
  <c r="DB774"/>
  <c r="DB775"/>
  <c r="DB776"/>
  <c r="DB777"/>
  <c r="DB778"/>
  <c r="DB779"/>
  <c r="DB780"/>
  <c r="DB781"/>
  <c r="DB782"/>
  <c r="DB783"/>
  <c r="DB784"/>
  <c r="DB785"/>
  <c r="DB786"/>
  <c r="DB787"/>
  <c r="DB788"/>
  <c r="DB789"/>
  <c r="DB790"/>
  <c r="DB791"/>
  <c r="DB792"/>
  <c r="DB793"/>
  <c r="DB794"/>
  <c r="DB795"/>
  <c r="DB796"/>
  <c r="DB797"/>
  <c r="DB798"/>
  <c r="DB799"/>
  <c r="DB800"/>
  <c r="DB801"/>
  <c r="DB802"/>
  <c r="DB803"/>
  <c r="DB804"/>
  <c r="DB805"/>
  <c r="DB806"/>
  <c r="DB807"/>
  <c r="DB808"/>
  <c r="DB809"/>
  <c r="DB810"/>
  <c r="DB811"/>
  <c r="DB812"/>
  <c r="DB813"/>
  <c r="DB814"/>
  <c r="DB816"/>
  <c r="DB817"/>
  <c r="DB818"/>
  <c r="DB819"/>
  <c r="DB820"/>
  <c r="DB821"/>
  <c r="DB822"/>
  <c r="DB824"/>
  <c r="DB825"/>
  <c r="DB826"/>
  <c r="DB827"/>
  <c r="DB828"/>
  <c r="DB829"/>
  <c r="DB830"/>
  <c r="DB832"/>
  <c r="DB833"/>
  <c r="DB834"/>
  <c r="DB835"/>
  <c r="DB836"/>
  <c r="DB837"/>
  <c r="DB838"/>
  <c r="DB840"/>
  <c r="DB841"/>
  <c r="DB842"/>
  <c r="DB843"/>
  <c r="DB844"/>
  <c r="DB845"/>
  <c r="DB846"/>
  <c r="DB847"/>
  <c r="DB848"/>
  <c r="DB849"/>
  <c r="DB850"/>
  <c r="DB852"/>
  <c r="DB853"/>
  <c r="DB854"/>
  <c r="DB855"/>
  <c r="DB856"/>
  <c r="DB857"/>
  <c r="DB858"/>
  <c r="DB860"/>
  <c r="DB861"/>
  <c r="DB862"/>
  <c r="DB863"/>
  <c r="DB864"/>
  <c r="DB865"/>
  <c r="DB866"/>
  <c r="DB868"/>
  <c r="DB869"/>
  <c r="DB870"/>
  <c r="DB871"/>
  <c r="DB872"/>
  <c r="DB873"/>
  <c r="DB874"/>
  <c r="DB876"/>
  <c r="DB877"/>
  <c r="DB878"/>
  <c r="DB879"/>
  <c r="DB880"/>
  <c r="DB881"/>
  <c r="DB882"/>
  <c r="DB883"/>
  <c r="DB885"/>
  <c r="DB886"/>
  <c r="DB888"/>
  <c r="DB890"/>
  <c r="DB891"/>
  <c r="DB893"/>
  <c r="DB894"/>
  <c r="DB896"/>
  <c r="DB898"/>
  <c r="DB899"/>
  <c r="DB900"/>
  <c r="DB901"/>
  <c r="DB902"/>
  <c r="DB903"/>
  <c r="DB904"/>
  <c r="DB905"/>
  <c r="DB906"/>
  <c r="DB907"/>
  <c r="DB908"/>
  <c r="DB910"/>
  <c r="DB911"/>
  <c r="DB912"/>
  <c r="DB913"/>
  <c r="DB914"/>
  <c r="DB915"/>
  <c r="DB916"/>
  <c r="DB918"/>
  <c r="DB919"/>
  <c r="DB920"/>
  <c r="DB922"/>
  <c r="DB923"/>
  <c r="DB924"/>
  <c r="DB926"/>
  <c r="DB927"/>
  <c r="DB928"/>
  <c r="DB929"/>
  <c r="DB930"/>
  <c r="DB931"/>
  <c r="DB932"/>
  <c r="DB933"/>
  <c r="DB934"/>
  <c r="DB935"/>
  <c r="DB936"/>
  <c r="DB938"/>
  <c r="DB939"/>
  <c r="DB940"/>
  <c r="DB941"/>
  <c r="DB942"/>
  <c r="DB943"/>
  <c r="DB944"/>
  <c r="DB945"/>
  <c r="DB946"/>
  <c r="DB947"/>
  <c r="DB949"/>
  <c r="DB952"/>
  <c r="DB953"/>
  <c r="DB956"/>
  <c r="DB957"/>
  <c r="DB960"/>
  <c r="DB961"/>
  <c r="DB964"/>
  <c r="DB965"/>
  <c r="DB968"/>
  <c r="DB969"/>
  <c r="DB972"/>
  <c r="DB973"/>
  <c r="DB976"/>
  <c r="DB977"/>
  <c r="DB978"/>
  <c r="DB979"/>
  <c r="DB980"/>
  <c r="DB981"/>
  <c r="DB982"/>
  <c r="DB983"/>
  <c r="DB984"/>
  <c r="DB985"/>
  <c r="DB986"/>
  <c r="DB987"/>
  <c r="DB988"/>
  <c r="DB989"/>
  <c r="DB990"/>
  <c r="DB991"/>
  <c r="DB992"/>
  <c r="DB993"/>
  <c r="DB994"/>
  <c r="DB995"/>
  <c r="DB996"/>
  <c r="DB997"/>
  <c r="DB998"/>
  <c r="DB999"/>
  <c r="DB1000"/>
  <c r="DB1001"/>
  <c r="DB1002"/>
  <c r="DB1003"/>
  <c r="DB1004"/>
  <c r="DB1005"/>
  <c r="DB1006"/>
  <c r="DB1007"/>
  <c r="DB1008"/>
  <c r="DB1009"/>
  <c r="DB1011"/>
  <c r="DB1012"/>
  <c r="DB1013"/>
  <c r="DB1014"/>
  <c r="DB1015"/>
  <c r="DB1016"/>
  <c r="DB1017"/>
  <c r="DB1018"/>
  <c r="DB1019"/>
  <c r="DB1020"/>
  <c r="DB1021"/>
  <c r="DB1022"/>
  <c r="DB1023"/>
  <c r="DB1024"/>
  <c r="DB1025"/>
  <c r="DB1026"/>
  <c r="DB1027"/>
  <c r="DB1028"/>
  <c r="DB1029"/>
  <c r="DB1030"/>
  <c r="DB1031"/>
  <c r="DB1032"/>
  <c r="DB1033"/>
  <c r="DB1034"/>
  <c r="DB1035"/>
  <c r="DB1036"/>
  <c r="DB1037"/>
  <c r="DB1038"/>
  <c r="DB1039"/>
  <c r="DB1040"/>
  <c r="DB1041"/>
  <c r="DB1042"/>
  <c r="DB1043"/>
  <c r="DB1044"/>
  <c r="DB1045"/>
  <c r="DB1046"/>
  <c r="DB1047"/>
  <c r="DB1048"/>
  <c r="DB1049"/>
  <c r="DB1050"/>
  <c r="DB1051"/>
  <c r="DB1053"/>
  <c r="DB1054"/>
  <c r="DB1055"/>
  <c r="DB1057"/>
  <c r="DB1060"/>
  <c r="DB1061"/>
  <c r="DB1063"/>
  <c r="DB1065"/>
  <c r="DB1070"/>
  <c r="DB1076"/>
  <c r="DB1080"/>
  <c r="DB1086"/>
  <c r="DB1092"/>
  <c r="DB1096"/>
  <c r="DB1102"/>
  <c r="DB1108"/>
  <c r="DB1112"/>
  <c r="DB1121"/>
  <c r="DB1133"/>
  <c r="DB1137"/>
  <c r="DB1145"/>
  <c r="DB1153"/>
  <c r="DB1157"/>
  <c r="DB1163"/>
  <c r="DB1166"/>
  <c r="DB1167"/>
  <c r="DB1168"/>
  <c r="DB1169"/>
  <c r="BZ21"/>
  <c r="BZ22"/>
  <c r="BZ23"/>
  <c r="BZ24"/>
  <c r="BZ25"/>
  <c r="BZ26"/>
  <c r="BZ27"/>
  <c r="BZ28"/>
  <c r="BZ29"/>
  <c r="BZ30"/>
  <c r="BZ31"/>
  <c r="BZ32"/>
  <c r="BZ33"/>
  <c r="BZ34"/>
  <c r="BZ35"/>
  <c r="BZ36"/>
  <c r="BZ37"/>
  <c r="BZ38"/>
  <c r="BZ39"/>
  <c r="BZ40"/>
  <c r="BZ41"/>
  <c r="BZ42"/>
  <c r="BZ43"/>
  <c r="BZ44"/>
  <c r="BZ45"/>
  <c r="BZ46"/>
  <c r="BZ47"/>
  <c r="BZ48"/>
  <c r="BZ49"/>
  <c r="BZ50"/>
  <c r="BZ51"/>
  <c r="BZ52"/>
  <c r="BZ53"/>
  <c r="BZ54"/>
  <c r="BZ55"/>
  <c r="BZ56"/>
  <c r="BZ57"/>
  <c r="BZ58"/>
  <c r="BZ59"/>
  <c r="BZ60"/>
  <c r="BZ61"/>
  <c r="BZ62"/>
  <c r="BZ63"/>
  <c r="BZ64"/>
  <c r="BZ65"/>
  <c r="BZ66"/>
  <c r="BZ67"/>
  <c r="BZ68"/>
  <c r="BZ69"/>
  <c r="BZ70"/>
  <c r="BZ71"/>
  <c r="BZ72"/>
  <c r="BZ73"/>
  <c r="BZ74"/>
  <c r="BZ75"/>
  <c r="BZ76"/>
  <c r="BZ77"/>
  <c r="BZ78"/>
  <c r="BZ79"/>
  <c r="BZ80"/>
  <c r="BZ81"/>
  <c r="BZ82"/>
  <c r="BZ83"/>
  <c r="BZ84"/>
  <c r="BZ85"/>
  <c r="BZ86"/>
  <c r="BZ87"/>
  <c r="BZ88"/>
  <c r="BZ89"/>
  <c r="BZ90"/>
  <c r="BZ91"/>
  <c r="BZ92"/>
  <c r="BZ93"/>
  <c r="BZ94"/>
  <c r="BZ95"/>
  <c r="BZ96"/>
  <c r="BZ97"/>
  <c r="BZ98"/>
  <c r="BZ99"/>
  <c r="BZ100"/>
  <c r="BZ101"/>
  <c r="BZ102"/>
  <c r="BZ103"/>
  <c r="BZ104"/>
  <c r="BZ105"/>
  <c r="BZ106"/>
  <c r="BZ107"/>
  <c r="BZ108"/>
  <c r="BZ109"/>
  <c r="BZ110"/>
  <c r="BZ111"/>
  <c r="BZ112"/>
  <c r="BZ113"/>
  <c r="BZ114"/>
  <c r="BZ115"/>
  <c r="BZ116"/>
  <c r="BZ117"/>
  <c r="BZ118"/>
  <c r="BZ119"/>
  <c r="BZ120"/>
  <c r="BZ121"/>
  <c r="BZ122"/>
  <c r="BZ123"/>
  <c r="BZ124"/>
  <c r="BZ125"/>
  <c r="BZ126"/>
  <c r="BZ127"/>
  <c r="BZ128"/>
  <c r="BZ129"/>
  <c r="BZ130"/>
  <c r="BZ131"/>
  <c r="BZ132"/>
  <c r="BZ133"/>
  <c r="BZ134"/>
  <c r="BZ135"/>
  <c r="BZ136"/>
  <c r="BZ137"/>
  <c r="BZ138"/>
  <c r="BZ139"/>
  <c r="BZ140"/>
  <c r="BZ141"/>
  <c r="BZ142"/>
  <c r="BZ143"/>
  <c r="BZ144"/>
  <c r="BZ145"/>
  <c r="BZ146"/>
  <c r="BZ147"/>
  <c r="BZ148"/>
  <c r="BZ149"/>
  <c r="BZ150"/>
  <c r="BZ151"/>
  <c r="BZ152"/>
  <c r="BZ153"/>
  <c r="BZ154"/>
  <c r="BZ155"/>
  <c r="BZ156"/>
  <c r="BZ157"/>
  <c r="BZ158"/>
  <c r="BZ159"/>
  <c r="BZ160"/>
  <c r="BZ161"/>
  <c r="BZ162"/>
  <c r="BZ163"/>
  <c r="BZ164"/>
  <c r="BZ165"/>
  <c r="BZ166"/>
  <c r="BZ167"/>
  <c r="BZ168"/>
  <c r="BZ169"/>
  <c r="BZ170"/>
  <c r="BZ171"/>
  <c r="BZ172"/>
  <c r="BZ173"/>
  <c r="BZ174"/>
  <c r="BZ175"/>
  <c r="BZ176"/>
  <c r="BZ177"/>
  <c r="BZ178"/>
  <c r="BZ179"/>
  <c r="BZ180"/>
  <c r="BZ181"/>
  <c r="BZ182"/>
  <c r="BZ183"/>
  <c r="BZ184"/>
  <c r="BZ185"/>
  <c r="BZ186"/>
  <c r="BZ187"/>
  <c r="BZ188"/>
  <c r="BZ189"/>
  <c r="BZ190"/>
  <c r="BZ191"/>
  <c r="BZ192"/>
  <c r="BZ193"/>
  <c r="BZ194"/>
  <c r="BZ195"/>
  <c r="BZ196"/>
  <c r="BZ197"/>
  <c r="BZ198"/>
  <c r="BZ199"/>
  <c r="BZ200"/>
  <c r="BZ201"/>
  <c r="BZ202"/>
  <c r="BZ203"/>
  <c r="BZ204"/>
  <c r="BZ205"/>
  <c r="BZ206"/>
  <c r="BZ207"/>
  <c r="BZ208"/>
  <c r="BZ209"/>
  <c r="BZ210"/>
  <c r="BZ211"/>
  <c r="BZ212"/>
  <c r="BZ213"/>
  <c r="BZ214"/>
  <c r="BZ215"/>
  <c r="BZ216"/>
  <c r="BZ217"/>
  <c r="BZ218"/>
  <c r="BZ219"/>
  <c r="BZ220"/>
  <c r="BZ221"/>
  <c r="BZ222"/>
  <c r="BZ223"/>
  <c r="BZ224"/>
  <c r="BZ225"/>
  <c r="BZ226"/>
  <c r="BZ227"/>
  <c r="BZ228"/>
  <c r="BZ229"/>
  <c r="BZ230"/>
  <c r="BZ231"/>
  <c r="BZ232"/>
  <c r="BZ233"/>
  <c r="BZ234"/>
  <c r="BZ235"/>
  <c r="BZ236"/>
  <c r="BZ237"/>
  <c r="BZ238"/>
  <c r="BZ239"/>
  <c r="BZ240"/>
  <c r="BZ241"/>
  <c r="BZ242"/>
  <c r="BZ243"/>
  <c r="BZ244"/>
  <c r="BZ245"/>
  <c r="BZ246"/>
  <c r="BZ247"/>
  <c r="BZ248"/>
  <c r="BZ249"/>
  <c r="BZ250"/>
  <c r="BZ251"/>
  <c r="BZ252"/>
  <c r="BZ253"/>
  <c r="BZ254"/>
  <c r="BZ255"/>
  <c r="BZ256"/>
  <c r="BZ257"/>
  <c r="BZ258"/>
  <c r="BZ259"/>
  <c r="BZ260"/>
  <c r="BZ261"/>
  <c r="BZ262"/>
  <c r="BZ263"/>
  <c r="BZ264"/>
  <c r="BZ265"/>
  <c r="BZ266"/>
  <c r="BZ267"/>
  <c r="BZ268"/>
  <c r="BZ269"/>
  <c r="BZ270"/>
  <c r="BZ271"/>
  <c r="BZ272"/>
  <c r="BZ273"/>
  <c r="BZ274"/>
  <c r="BZ275"/>
  <c r="BZ276"/>
  <c r="BZ277"/>
  <c r="BZ278"/>
  <c r="BZ279"/>
  <c r="BZ280"/>
  <c r="BZ281"/>
  <c r="BZ282"/>
  <c r="BZ283"/>
  <c r="BZ284"/>
  <c r="BZ285"/>
  <c r="BZ286"/>
  <c r="BZ287"/>
  <c r="BZ288"/>
  <c r="BZ289"/>
  <c r="BZ290"/>
  <c r="BZ291"/>
  <c r="BZ292"/>
  <c r="BZ293"/>
  <c r="BZ294"/>
  <c r="BZ295"/>
  <c r="BZ296"/>
  <c r="BZ297"/>
  <c r="BZ298"/>
  <c r="BZ299"/>
  <c r="BZ300"/>
  <c r="BZ301"/>
  <c r="BZ302"/>
  <c r="BZ303"/>
  <c r="BZ304"/>
  <c r="BZ305"/>
  <c r="BZ306"/>
  <c r="BZ307"/>
  <c r="BZ308"/>
  <c r="BZ309"/>
  <c r="BZ310"/>
  <c r="BZ311"/>
  <c r="BZ312"/>
  <c r="BZ313"/>
  <c r="BZ314"/>
  <c r="BZ315"/>
  <c r="BZ316"/>
  <c r="BZ317"/>
  <c r="BZ318"/>
  <c r="BZ319"/>
  <c r="BZ320"/>
  <c r="BZ321"/>
  <c r="BZ322"/>
  <c r="BZ323"/>
  <c r="BZ324"/>
  <c r="BZ325"/>
  <c r="BZ326"/>
  <c r="BZ327"/>
  <c r="BZ328"/>
  <c r="BZ329"/>
  <c r="BZ330"/>
  <c r="BZ331"/>
  <c r="BZ332"/>
  <c r="BZ333"/>
  <c r="BZ334"/>
  <c r="BZ335"/>
  <c r="BZ336"/>
  <c r="BZ337"/>
  <c r="BZ338"/>
  <c r="BZ339"/>
  <c r="BZ340"/>
  <c r="BZ341"/>
  <c r="BZ342"/>
  <c r="BZ343"/>
  <c r="BZ344"/>
  <c r="BZ345"/>
  <c r="BZ346"/>
  <c r="BZ347"/>
  <c r="BZ348"/>
  <c r="BZ349"/>
  <c r="BZ350"/>
  <c r="BZ351"/>
  <c r="BZ352"/>
  <c r="BZ353"/>
  <c r="BZ354"/>
  <c r="BZ355"/>
  <c r="BZ356"/>
  <c r="BZ357"/>
  <c r="BZ358"/>
  <c r="BZ359"/>
  <c r="BZ360"/>
  <c r="BZ361"/>
  <c r="BZ362"/>
  <c r="BZ363"/>
  <c r="BZ364"/>
  <c r="BZ365"/>
  <c r="BZ366"/>
  <c r="BZ367"/>
  <c r="BZ368"/>
  <c r="BZ369"/>
  <c r="BZ370"/>
  <c r="BZ371"/>
  <c r="BZ372"/>
  <c r="BZ373"/>
  <c r="BZ374"/>
  <c r="BZ375"/>
  <c r="BZ376"/>
  <c r="BZ377"/>
  <c r="BZ378"/>
  <c r="BZ379"/>
  <c r="BZ380"/>
  <c r="BZ381"/>
  <c r="BZ382"/>
  <c r="BZ383"/>
  <c r="BZ384"/>
  <c r="BZ385"/>
  <c r="BZ386"/>
  <c r="BZ387"/>
  <c r="BZ388"/>
  <c r="BZ389"/>
  <c r="BZ390"/>
  <c r="BZ391"/>
  <c r="BZ392"/>
  <c r="BZ393"/>
  <c r="BZ394"/>
  <c r="BZ395"/>
  <c r="BZ396"/>
  <c r="BZ397"/>
  <c r="BZ398"/>
  <c r="BZ399"/>
  <c r="BZ400"/>
  <c r="BZ401"/>
  <c r="BZ402"/>
  <c r="BZ403"/>
  <c r="BZ404"/>
  <c r="BZ405"/>
  <c r="BZ406"/>
  <c r="BZ407"/>
  <c r="BZ408"/>
  <c r="BZ409"/>
  <c r="BZ410"/>
  <c r="BZ411"/>
  <c r="BZ412"/>
  <c r="BZ413"/>
  <c r="BZ414"/>
  <c r="BZ415"/>
  <c r="BZ416"/>
  <c r="BZ417"/>
  <c r="BZ418"/>
  <c r="BZ419"/>
  <c r="BZ420"/>
  <c r="BZ421"/>
  <c r="BZ422"/>
  <c r="BZ423"/>
  <c r="BZ424"/>
  <c r="BZ425"/>
  <c r="BZ426"/>
  <c r="BZ427"/>
  <c r="BZ428"/>
  <c r="BZ429"/>
  <c r="BZ430"/>
  <c r="BZ431"/>
  <c r="BZ432"/>
  <c r="BZ433"/>
  <c r="BZ434"/>
  <c r="BZ435"/>
  <c r="BZ436"/>
  <c r="BZ437"/>
  <c r="BZ438"/>
  <c r="BZ439"/>
  <c r="BZ440"/>
  <c r="BZ441"/>
  <c r="BZ442"/>
  <c r="BZ443"/>
  <c r="BZ444"/>
  <c r="BZ445"/>
  <c r="BZ446"/>
  <c r="BZ447"/>
  <c r="BZ448"/>
  <c r="BZ449"/>
  <c r="BZ450"/>
  <c r="BZ451"/>
  <c r="BZ452"/>
  <c r="BZ453"/>
  <c r="BZ454"/>
  <c r="BZ455"/>
  <c r="BZ456"/>
  <c r="BZ457"/>
  <c r="BZ458"/>
  <c r="BZ459"/>
  <c r="BZ460"/>
  <c r="BZ461"/>
  <c r="BZ462"/>
  <c r="BZ463"/>
  <c r="BZ464"/>
  <c r="BZ465"/>
  <c r="BZ466"/>
  <c r="BZ467"/>
  <c r="BZ468"/>
  <c r="BZ469"/>
  <c r="BZ470"/>
  <c r="BZ471"/>
  <c r="BZ472"/>
  <c r="BZ473"/>
  <c r="BZ474"/>
  <c r="BZ475"/>
  <c r="BZ476"/>
  <c r="BZ477"/>
  <c r="BZ478"/>
  <c r="BZ479"/>
  <c r="BZ480"/>
  <c r="BZ481"/>
  <c r="BZ482"/>
  <c r="BZ483"/>
  <c r="BZ484"/>
  <c r="BZ485"/>
  <c r="BZ486"/>
  <c r="BZ487"/>
  <c r="BZ488"/>
  <c r="BZ489"/>
  <c r="BZ490"/>
  <c r="BZ491"/>
  <c r="BZ492"/>
  <c r="BZ493"/>
  <c r="BZ494"/>
  <c r="BZ495"/>
  <c r="BZ496"/>
  <c r="BZ497"/>
  <c r="BZ498"/>
  <c r="BZ499"/>
  <c r="BZ500"/>
  <c r="BZ501"/>
  <c r="BZ502"/>
  <c r="BZ503"/>
  <c r="BZ504"/>
  <c r="BZ505"/>
  <c r="BZ506"/>
  <c r="BZ507"/>
  <c r="BZ508"/>
  <c r="BZ509"/>
  <c r="BZ510"/>
  <c r="BZ511"/>
  <c r="BZ512"/>
  <c r="BZ513"/>
  <c r="BZ514"/>
  <c r="BZ515"/>
  <c r="BZ516"/>
  <c r="BZ517"/>
  <c r="BZ518"/>
  <c r="BZ519"/>
  <c r="BZ520"/>
  <c r="BZ521"/>
  <c r="BZ522"/>
  <c r="BZ523"/>
  <c r="BZ524"/>
  <c r="BZ525"/>
  <c r="BZ526"/>
  <c r="BZ527"/>
  <c r="BZ528"/>
  <c r="BZ529"/>
  <c r="BZ530"/>
  <c r="BZ531"/>
  <c r="BZ532"/>
  <c r="BZ533"/>
  <c r="BZ534"/>
  <c r="BZ535"/>
  <c r="BZ536"/>
  <c r="BZ537"/>
  <c r="BZ538"/>
  <c r="BZ539"/>
  <c r="BZ540"/>
  <c r="BZ541"/>
  <c r="BZ542"/>
  <c r="BZ543"/>
  <c r="BZ544"/>
  <c r="BZ545"/>
  <c r="BZ546"/>
  <c r="BZ547"/>
  <c r="BZ548"/>
  <c r="BZ549"/>
  <c r="BZ550"/>
  <c r="BZ551"/>
  <c r="BZ552"/>
  <c r="BZ553"/>
  <c r="BZ554"/>
  <c r="BZ555"/>
  <c r="BZ556"/>
  <c r="BZ557"/>
  <c r="BZ558"/>
  <c r="BZ559"/>
  <c r="BZ560"/>
  <c r="BZ561"/>
  <c r="BZ562"/>
  <c r="BZ563"/>
  <c r="BZ564"/>
  <c r="BZ565"/>
  <c r="BZ566"/>
  <c r="BZ567"/>
  <c r="BZ568"/>
  <c r="BZ569"/>
  <c r="BZ570"/>
  <c r="BZ571"/>
  <c r="BZ572"/>
  <c r="BZ573"/>
  <c r="BZ574"/>
  <c r="BZ575"/>
  <c r="BZ576"/>
  <c r="BZ577"/>
  <c r="BZ578"/>
  <c r="BZ579"/>
  <c r="BZ580"/>
  <c r="BZ581"/>
  <c r="BZ582"/>
  <c r="BZ583"/>
  <c r="BZ584"/>
  <c r="BZ585"/>
  <c r="BZ586"/>
  <c r="BZ587"/>
  <c r="BZ588"/>
  <c r="BZ589"/>
  <c r="BZ590"/>
  <c r="BZ591"/>
  <c r="BZ592"/>
  <c r="BZ593"/>
  <c r="BZ594"/>
  <c r="BZ595"/>
  <c r="BZ596"/>
  <c r="BZ597"/>
  <c r="BZ598"/>
  <c r="BZ599"/>
  <c r="BZ600"/>
  <c r="BZ601"/>
  <c r="BZ602"/>
  <c r="BZ603"/>
  <c r="BZ604"/>
  <c r="BZ605"/>
  <c r="BZ606"/>
  <c r="BZ607"/>
  <c r="BZ608"/>
  <c r="BZ609"/>
  <c r="BZ610"/>
  <c r="BZ611"/>
  <c r="BZ612"/>
  <c r="BZ613"/>
  <c r="BZ614"/>
  <c r="BZ615"/>
  <c r="BZ616"/>
  <c r="BZ617"/>
  <c r="BZ618"/>
  <c r="BZ619"/>
  <c r="BZ621"/>
  <c r="BZ622"/>
  <c r="BZ623"/>
  <c r="BZ624"/>
  <c r="BZ625"/>
  <c r="BZ626"/>
  <c r="BZ627"/>
  <c r="BZ628"/>
  <c r="BZ629"/>
  <c r="BZ630"/>
  <c r="BZ631"/>
  <c r="BZ632"/>
  <c r="BZ633"/>
  <c r="BZ634"/>
  <c r="BZ635"/>
  <c r="BZ636"/>
  <c r="BZ637"/>
  <c r="BZ638"/>
  <c r="BZ639"/>
  <c r="BZ640"/>
  <c r="BZ641"/>
  <c r="BZ642"/>
  <c r="BZ643"/>
  <c r="BZ644"/>
  <c r="BZ645"/>
  <c r="BZ646"/>
  <c r="BZ647"/>
  <c r="BZ648"/>
  <c r="BZ649"/>
  <c r="BZ650"/>
  <c r="BZ651"/>
  <c r="BZ652"/>
  <c r="BZ653"/>
  <c r="BZ654"/>
  <c r="BZ655"/>
  <c r="BZ656"/>
  <c r="BZ657"/>
  <c r="BZ658"/>
  <c r="BZ659"/>
  <c r="BZ660"/>
  <c r="BZ661"/>
  <c r="BZ662"/>
  <c r="BZ663"/>
  <c r="BZ664"/>
  <c r="BZ665"/>
  <c r="BZ666"/>
  <c r="BZ667"/>
  <c r="BZ668"/>
  <c r="BZ669"/>
  <c r="BZ670"/>
  <c r="BZ671"/>
  <c r="BZ672"/>
  <c r="BZ673"/>
  <c r="BZ674"/>
  <c r="BZ675"/>
  <c r="BZ676"/>
  <c r="BZ677"/>
  <c r="BZ678"/>
  <c r="BZ679"/>
  <c r="BZ680"/>
  <c r="BZ681"/>
  <c r="BZ682"/>
  <c r="BZ683"/>
  <c r="BZ684"/>
  <c r="BZ685"/>
  <c r="BZ686"/>
  <c r="BZ687"/>
  <c r="BZ688"/>
  <c r="BZ689"/>
  <c r="BZ690"/>
  <c r="BZ691"/>
  <c r="BZ692"/>
  <c r="BZ693"/>
  <c r="BZ694"/>
  <c r="BZ695"/>
  <c r="BZ696"/>
  <c r="BZ697"/>
  <c r="BZ698"/>
  <c r="BZ699"/>
  <c r="BZ700"/>
  <c r="BZ701"/>
  <c r="BZ702"/>
  <c r="BZ703"/>
  <c r="BZ704"/>
  <c r="BZ705"/>
  <c r="BZ706"/>
  <c r="BZ707"/>
  <c r="BZ708"/>
  <c r="BZ709"/>
  <c r="BZ710"/>
  <c r="BZ711"/>
  <c r="BZ712"/>
  <c r="BZ713"/>
  <c r="BZ714"/>
  <c r="BZ715"/>
  <c r="BZ716"/>
  <c r="BZ717"/>
  <c r="BZ718"/>
  <c r="BZ719"/>
  <c r="BZ720"/>
  <c r="BZ721"/>
  <c r="BZ722"/>
  <c r="BZ723"/>
  <c r="BZ724"/>
  <c r="BZ725"/>
  <c r="BZ726"/>
  <c r="BZ727"/>
  <c r="BZ728"/>
  <c r="BZ729"/>
  <c r="BZ730"/>
  <c r="BZ731"/>
  <c r="BZ732"/>
  <c r="BZ733"/>
  <c r="BZ734"/>
  <c r="BZ735"/>
  <c r="BZ736"/>
  <c r="BZ737"/>
  <c r="BZ738"/>
  <c r="BZ739"/>
  <c r="BZ740"/>
  <c r="BZ741"/>
  <c r="BZ742"/>
  <c r="BZ743"/>
  <c r="BZ744"/>
  <c r="BZ745"/>
  <c r="BZ746"/>
  <c r="BZ747"/>
  <c r="BZ748"/>
  <c r="BZ749"/>
  <c r="BZ750"/>
  <c r="BZ751"/>
  <c r="BZ752"/>
  <c r="BZ753"/>
  <c r="BZ754"/>
  <c r="BZ755"/>
  <c r="BZ756"/>
  <c r="BZ757"/>
  <c r="BZ758"/>
  <c r="BZ759"/>
  <c r="BZ760"/>
  <c r="BZ761"/>
  <c r="BZ762"/>
  <c r="BZ763"/>
  <c r="BZ764"/>
  <c r="BZ765"/>
  <c r="BZ766"/>
  <c r="BZ767"/>
  <c r="BZ768"/>
  <c r="BZ769"/>
  <c r="BZ770"/>
  <c r="BZ771"/>
  <c r="BZ772"/>
  <c r="BZ773"/>
  <c r="BZ774"/>
  <c r="BZ775"/>
  <c r="BZ776"/>
  <c r="BZ777"/>
  <c r="BZ778"/>
  <c r="BZ779"/>
  <c r="BZ780"/>
  <c r="BZ781"/>
  <c r="BZ782"/>
  <c r="BZ783"/>
  <c r="BZ784"/>
  <c r="BZ785"/>
  <c r="BZ786"/>
  <c r="BZ787"/>
  <c r="BZ788"/>
  <c r="BZ789"/>
  <c r="BZ790"/>
  <c r="BZ791"/>
  <c r="BZ792"/>
  <c r="BZ793"/>
  <c r="BZ794"/>
  <c r="BZ795"/>
  <c r="BZ796"/>
  <c r="BZ797"/>
  <c r="BZ798"/>
  <c r="BZ799"/>
  <c r="BZ800"/>
  <c r="BZ801"/>
  <c r="BZ802"/>
  <c r="BZ803"/>
  <c r="BZ804"/>
  <c r="BZ805"/>
  <c r="BZ806"/>
  <c r="BZ807"/>
  <c r="BZ808"/>
  <c r="BZ809"/>
  <c r="BZ810"/>
  <c r="BZ811"/>
  <c r="BZ812"/>
  <c r="BZ813"/>
  <c r="BZ814"/>
  <c r="BZ815"/>
  <c r="BZ816"/>
  <c r="BZ817"/>
  <c r="BZ818"/>
  <c r="BZ819"/>
  <c r="BZ820"/>
  <c r="BZ821"/>
  <c r="BZ822"/>
  <c r="BZ823"/>
  <c r="BZ824"/>
  <c r="BZ825"/>
  <c r="BZ826"/>
  <c r="BZ827"/>
  <c r="BZ828"/>
  <c r="BZ829"/>
  <c r="BZ830"/>
  <c r="BZ831"/>
  <c r="BZ832"/>
  <c r="BZ833"/>
  <c r="BZ834"/>
  <c r="BZ835"/>
  <c r="BZ836"/>
  <c r="BZ837"/>
  <c r="BZ838"/>
  <c r="BZ839"/>
  <c r="BZ840"/>
  <c r="BZ841"/>
  <c r="BZ842"/>
  <c r="BZ843"/>
  <c r="BZ844"/>
  <c r="BZ845"/>
  <c r="BZ846"/>
  <c r="BZ847"/>
  <c r="BZ848"/>
  <c r="BZ849"/>
  <c r="BZ850"/>
  <c r="BZ851"/>
  <c r="BZ852"/>
  <c r="BZ853"/>
  <c r="BZ854"/>
  <c r="BZ855"/>
  <c r="BZ856"/>
  <c r="BZ857"/>
  <c r="BZ858"/>
  <c r="BZ859"/>
  <c r="BZ860"/>
  <c r="BZ861"/>
  <c r="BZ862"/>
  <c r="BZ863"/>
  <c r="BZ864"/>
  <c r="BZ865"/>
  <c r="BZ866"/>
  <c r="BZ867"/>
  <c r="BZ868"/>
  <c r="BZ869"/>
  <c r="BZ870"/>
  <c r="BZ871"/>
  <c r="BZ872"/>
  <c r="BZ873"/>
  <c r="BZ874"/>
  <c r="BZ875"/>
  <c r="BZ876"/>
  <c r="BZ877"/>
  <c r="BZ878"/>
  <c r="BZ879"/>
  <c r="BZ880"/>
  <c r="BZ881"/>
  <c r="BZ882"/>
  <c r="BZ883"/>
  <c r="BZ884"/>
  <c r="BZ885"/>
  <c r="BZ886"/>
  <c r="BZ887"/>
  <c r="BZ888"/>
  <c r="BZ889"/>
  <c r="BZ890"/>
  <c r="BZ891"/>
  <c r="BZ892"/>
  <c r="BZ893"/>
  <c r="BZ894"/>
  <c r="BZ895"/>
  <c r="BZ896"/>
  <c r="BZ897"/>
  <c r="BZ898"/>
  <c r="BZ899"/>
  <c r="BZ900"/>
  <c r="BZ901"/>
  <c r="BZ902"/>
  <c r="BZ903"/>
  <c r="BZ904"/>
  <c r="BZ905"/>
  <c r="BZ906"/>
  <c r="BZ907"/>
  <c r="BZ908"/>
  <c r="BZ909"/>
  <c r="BZ910"/>
  <c r="BZ911"/>
  <c r="BZ912"/>
  <c r="BZ913"/>
  <c r="BZ914"/>
  <c r="BZ915"/>
  <c r="BZ916"/>
  <c r="BZ917"/>
  <c r="BZ918"/>
  <c r="BZ919"/>
  <c r="BZ920"/>
  <c r="BZ921"/>
  <c r="BZ922"/>
  <c r="BZ923"/>
  <c r="BZ924"/>
  <c r="BZ925"/>
  <c r="BZ926"/>
  <c r="BZ927"/>
  <c r="BZ928"/>
  <c r="BZ929"/>
  <c r="BZ930"/>
  <c r="BZ931"/>
  <c r="BZ932"/>
  <c r="BZ933"/>
  <c r="BZ934"/>
  <c r="BZ935"/>
  <c r="BZ936"/>
  <c r="BZ937"/>
  <c r="BZ938"/>
  <c r="BZ939"/>
  <c r="BZ940"/>
  <c r="BZ941"/>
  <c r="BZ942"/>
  <c r="BZ943"/>
  <c r="BZ944"/>
  <c r="BZ945"/>
  <c r="BZ946"/>
  <c r="BZ947"/>
  <c r="BZ948"/>
  <c r="BZ949"/>
  <c r="BZ950"/>
  <c r="BZ951"/>
  <c r="BZ952"/>
  <c r="BZ953"/>
  <c r="BZ954"/>
  <c r="BZ955"/>
  <c r="BZ956"/>
  <c r="BZ957"/>
  <c r="BZ958"/>
  <c r="BZ959"/>
  <c r="BZ960"/>
  <c r="BZ961"/>
  <c r="BZ962"/>
  <c r="BZ963"/>
  <c r="BZ964"/>
  <c r="BZ965"/>
  <c r="BZ966"/>
  <c r="BZ967"/>
  <c r="BZ968"/>
  <c r="BZ969"/>
  <c r="BZ970"/>
  <c r="BZ971"/>
  <c r="BZ972"/>
  <c r="BZ973"/>
  <c r="BZ974"/>
  <c r="BZ975"/>
  <c r="BZ976"/>
  <c r="BZ977"/>
  <c r="BZ978"/>
  <c r="BZ979"/>
  <c r="BZ980"/>
  <c r="BZ981"/>
  <c r="BZ982"/>
  <c r="BZ983"/>
  <c r="BZ984"/>
  <c r="BZ985"/>
  <c r="BZ986"/>
  <c r="BZ987"/>
  <c r="BZ988"/>
  <c r="BZ989"/>
  <c r="BZ990"/>
  <c r="BZ991"/>
  <c r="BZ992"/>
  <c r="BZ993"/>
  <c r="BZ994"/>
  <c r="BZ995"/>
  <c r="BZ996"/>
  <c r="BZ997"/>
  <c r="BZ998"/>
  <c r="BZ999"/>
  <c r="BZ1000"/>
  <c r="BZ1001"/>
  <c r="BZ1002"/>
  <c r="BZ1003"/>
  <c r="BZ1004"/>
  <c r="BZ1005"/>
  <c r="BZ1006"/>
  <c r="BZ1007"/>
  <c r="BZ1008"/>
  <c r="BZ1009"/>
  <c r="BZ1011"/>
  <c r="BZ1012"/>
  <c r="BZ1013"/>
  <c r="BZ1014"/>
  <c r="BZ1015"/>
  <c r="BZ1016"/>
  <c r="BZ1017"/>
  <c r="BZ1018"/>
  <c r="BZ1019"/>
  <c r="BZ1020"/>
  <c r="BZ1021"/>
  <c r="BZ1022"/>
  <c r="BZ1023"/>
  <c r="BZ1024"/>
  <c r="BZ1025"/>
  <c r="BZ1026"/>
  <c r="BZ1027"/>
  <c r="BZ1028"/>
  <c r="BZ1029"/>
  <c r="BZ1030"/>
  <c r="BZ1031"/>
  <c r="BZ1032"/>
  <c r="BZ1033"/>
  <c r="BZ1034"/>
  <c r="BZ1035"/>
  <c r="BZ1036"/>
  <c r="BZ1037"/>
  <c r="BZ1038"/>
  <c r="BZ1039"/>
  <c r="BZ1040"/>
  <c r="BZ1041"/>
  <c r="BZ1042"/>
  <c r="BZ1043"/>
  <c r="BZ1044"/>
  <c r="BZ1045"/>
  <c r="BZ1046"/>
  <c r="BZ1047"/>
  <c r="BZ1048"/>
  <c r="BZ1049"/>
  <c r="BZ1050"/>
  <c r="BZ1051"/>
  <c r="BZ1052"/>
  <c r="BZ1053"/>
  <c r="BZ1054"/>
  <c r="BZ1055"/>
  <c r="BZ1056"/>
  <c r="BZ1057"/>
  <c r="BZ1058"/>
  <c r="BZ1059"/>
  <c r="BZ1060"/>
  <c r="BZ1061"/>
  <c r="BZ1062"/>
  <c r="BZ1063"/>
  <c r="BZ1064"/>
  <c r="BZ1065"/>
  <c r="BZ1066"/>
  <c r="BZ1067"/>
  <c r="BZ1068"/>
  <c r="BZ1069"/>
  <c r="BZ1070"/>
  <c r="BZ1071"/>
  <c r="BZ1072"/>
  <c r="BZ1073"/>
  <c r="BZ1074"/>
  <c r="BZ1075"/>
  <c r="BZ1076"/>
  <c r="BZ1077"/>
  <c r="BZ1078"/>
  <c r="BZ1079"/>
  <c r="BZ1080"/>
  <c r="BZ1081"/>
  <c r="BZ1082"/>
  <c r="BZ1083"/>
  <c r="BZ1084"/>
  <c r="BZ1085"/>
  <c r="BZ1086"/>
  <c r="BZ1087"/>
  <c r="BZ1088"/>
  <c r="BZ1089"/>
  <c r="BZ1090"/>
  <c r="BZ1091"/>
  <c r="BZ1092"/>
  <c r="BZ1093"/>
  <c r="BZ1094"/>
  <c r="BZ1095"/>
  <c r="BZ1096"/>
  <c r="BZ1097"/>
  <c r="BZ1098"/>
  <c r="BZ1099"/>
  <c r="BZ1100"/>
  <c r="BZ1101"/>
  <c r="BZ1102"/>
  <c r="BZ1103"/>
  <c r="BZ1104"/>
  <c r="BZ1105"/>
  <c r="BZ1106"/>
  <c r="BZ1107"/>
  <c r="BZ1108"/>
  <c r="BZ1109"/>
  <c r="BZ1110"/>
  <c r="BZ1111"/>
  <c r="BZ1112"/>
  <c r="BZ1113"/>
  <c r="BZ1114"/>
  <c r="BZ1115"/>
  <c r="BZ1116"/>
  <c r="BZ1117"/>
  <c r="BZ1118"/>
  <c r="BZ1119"/>
  <c r="BZ1120"/>
  <c r="BZ1121"/>
  <c r="BZ1122"/>
  <c r="BZ1123"/>
  <c r="BZ1124"/>
  <c r="BZ1125"/>
  <c r="BZ1126"/>
  <c r="BZ1127"/>
  <c r="BZ1128"/>
  <c r="BZ1129"/>
  <c r="BZ1130"/>
  <c r="BZ1131"/>
  <c r="BZ1132"/>
  <c r="BZ1133"/>
  <c r="BZ1134"/>
  <c r="BZ1135"/>
  <c r="BZ1136"/>
  <c r="BZ1137"/>
  <c r="BZ1138"/>
  <c r="BZ1139"/>
  <c r="BZ1140"/>
  <c r="BZ1141"/>
  <c r="BZ1142"/>
  <c r="BZ1143"/>
  <c r="BZ1144"/>
  <c r="BZ1145"/>
  <c r="BZ1146"/>
  <c r="BZ1147"/>
  <c r="BZ1148"/>
  <c r="BZ1149"/>
  <c r="BZ1150"/>
  <c r="BZ1151"/>
  <c r="BZ1152"/>
  <c r="BZ1153"/>
  <c r="BZ1154"/>
  <c r="BZ1155"/>
  <c r="BZ1156"/>
  <c r="BZ1157"/>
  <c r="BZ1158"/>
  <c r="BZ1159"/>
  <c r="BZ1160"/>
  <c r="BZ1161"/>
  <c r="BZ1162"/>
  <c r="BZ1163"/>
  <c r="BZ1164"/>
  <c r="BZ1165"/>
  <c r="BZ1166"/>
  <c r="BZ1167"/>
  <c r="BZ1168"/>
  <c r="BZ1169"/>
  <c r="CK7" i="14"/>
  <c r="CK8"/>
  <c r="CK9"/>
  <c r="CK10"/>
  <c r="CK11"/>
  <c r="CK12"/>
  <c r="CK13"/>
  <c r="CK14"/>
  <c r="CK15"/>
  <c r="CK16"/>
  <c r="CK17"/>
  <c r="CK18"/>
  <c r="CK19"/>
  <c r="CK20"/>
  <c r="CK21"/>
  <c r="CK22"/>
  <c r="CK23"/>
  <c r="CK24"/>
  <c r="CK25"/>
  <c r="CK26"/>
  <c r="CK27"/>
  <c r="CK28"/>
  <c r="CK29"/>
  <c r="CK30"/>
  <c r="CK31"/>
  <c r="CK32"/>
  <c r="CK33"/>
  <c r="CK34"/>
  <c r="CK35"/>
  <c r="CK36"/>
  <c r="CK37"/>
  <c r="CK38"/>
  <c r="CK39"/>
  <c r="CK40"/>
  <c r="CK41"/>
  <c r="CK42"/>
  <c r="CK43"/>
  <c r="CK44"/>
  <c r="CK45"/>
  <c r="CK46"/>
  <c r="CK47"/>
  <c r="CK48"/>
  <c r="CK49"/>
  <c r="CK50"/>
  <c r="CK51"/>
  <c r="CK52"/>
  <c r="CK53"/>
  <c r="CK54"/>
  <c r="CK55"/>
  <c r="CK56"/>
  <c r="CK57"/>
  <c r="CK58"/>
  <c r="CK59"/>
  <c r="CK60"/>
  <c r="CK61"/>
  <c r="CK62"/>
  <c r="CK63"/>
  <c r="CK64"/>
  <c r="CK65"/>
  <c r="CK66"/>
  <c r="CK67"/>
  <c r="CK68"/>
  <c r="CK69"/>
  <c r="CK70"/>
  <c r="CK71"/>
  <c r="CK72"/>
  <c r="CK73"/>
  <c r="CK74"/>
  <c r="CK75"/>
  <c r="CK76"/>
  <c r="CK77"/>
  <c r="CK78"/>
  <c r="CK79"/>
  <c r="CK80"/>
  <c r="CK81"/>
  <c r="CK82"/>
  <c r="CK83"/>
  <c r="CK84"/>
  <c r="CK85"/>
  <c r="CK86"/>
  <c r="CK87"/>
  <c r="CK88"/>
  <c r="CK89"/>
  <c r="CK90"/>
  <c r="CK91"/>
  <c r="CK92"/>
  <c r="CK93"/>
  <c r="CK94"/>
  <c r="CK95"/>
  <c r="CK96"/>
  <c r="CK97"/>
  <c r="CK98"/>
  <c r="CK99"/>
  <c r="CK100"/>
  <c r="CK101"/>
  <c r="CK102"/>
  <c r="CK103"/>
  <c r="CK104"/>
  <c r="CK105"/>
  <c r="CK106"/>
  <c r="CK107"/>
  <c r="CK108"/>
  <c r="CK109"/>
  <c r="CK110"/>
  <c r="CK111"/>
  <c r="CK112"/>
  <c r="CK113"/>
  <c r="CK114"/>
  <c r="CK115"/>
  <c r="CK116"/>
  <c r="CK117"/>
  <c r="CK118"/>
  <c r="CK119"/>
  <c r="CK120"/>
  <c r="CK121"/>
  <c r="CK122"/>
  <c r="CK123"/>
  <c r="CK124"/>
  <c r="CK125"/>
  <c r="CK126"/>
  <c r="CK127"/>
  <c r="CK128"/>
  <c r="CK129"/>
  <c r="CK130"/>
  <c r="CK131"/>
  <c r="CK132"/>
  <c r="CK133"/>
  <c r="CK134"/>
  <c r="CK135"/>
  <c r="CK136"/>
  <c r="CK137"/>
  <c r="CK138"/>
  <c r="CK139"/>
  <c r="CK140"/>
  <c r="CK141"/>
  <c r="CK142"/>
  <c r="CK143"/>
  <c r="CK144"/>
  <c r="CK145"/>
  <c r="CK146"/>
  <c r="CK147"/>
  <c r="CK148"/>
  <c r="CK149"/>
  <c r="CK150"/>
  <c r="CK151"/>
  <c r="CK152"/>
  <c r="CK153"/>
  <c r="CK154"/>
  <c r="CK155"/>
  <c r="CK156"/>
  <c r="CK157"/>
  <c r="CK158"/>
  <c r="CK159"/>
  <c r="CK160"/>
  <c r="CK161"/>
  <c r="CK162"/>
  <c r="CK163"/>
  <c r="CK164"/>
  <c r="CK165"/>
  <c r="CK166"/>
  <c r="CK167"/>
  <c r="CK168"/>
  <c r="CK169"/>
  <c r="CK170"/>
  <c r="CK171"/>
  <c r="CK172"/>
  <c r="CK173"/>
  <c r="CK174"/>
  <c r="CK175"/>
  <c r="CK176"/>
  <c r="CK177"/>
  <c r="CK178"/>
  <c r="CK179"/>
  <c r="CK180"/>
  <c r="CK181"/>
  <c r="CK182"/>
  <c r="CK183"/>
  <c r="CK184"/>
  <c r="CK185"/>
  <c r="CK186"/>
  <c r="CK187"/>
  <c r="CK188"/>
  <c r="CK189"/>
  <c r="CK190"/>
  <c r="CK191"/>
  <c r="CK192"/>
  <c r="CK193"/>
  <c r="CK194"/>
  <c r="CK195"/>
  <c r="CK196"/>
  <c r="CK197"/>
  <c r="CK198"/>
  <c r="CK199"/>
  <c r="CK200"/>
  <c r="CK201"/>
  <c r="CK202"/>
  <c r="CK203"/>
  <c r="CK204"/>
  <c r="CK205"/>
  <c r="CK206"/>
  <c r="CK207"/>
  <c r="CK208"/>
  <c r="CK209"/>
  <c r="CK210"/>
  <c r="CK211"/>
  <c r="CK212"/>
  <c r="CK213"/>
  <c r="CK214"/>
  <c r="CK215"/>
  <c r="CK216"/>
  <c r="CK217"/>
  <c r="CK218"/>
  <c r="CK219"/>
  <c r="CK220"/>
  <c r="CK221"/>
  <c r="CK222"/>
  <c r="CK223"/>
  <c r="CK224"/>
  <c r="CK225"/>
  <c r="CK226"/>
  <c r="CK227"/>
  <c r="CK228"/>
  <c r="CK229"/>
  <c r="CK230"/>
  <c r="CK231"/>
  <c r="CK232"/>
  <c r="CK233"/>
  <c r="CK234"/>
  <c r="CK235"/>
  <c r="CK236"/>
  <c r="CK237"/>
  <c r="CK238"/>
  <c r="CK239"/>
  <c r="CK240"/>
  <c r="CK241"/>
  <c r="CK242"/>
  <c r="CK243"/>
  <c r="CK244"/>
  <c r="CK245"/>
  <c r="CK246"/>
  <c r="CK247"/>
  <c r="CK248"/>
  <c r="CK249"/>
  <c r="CK250"/>
  <c r="CK251"/>
  <c r="CK252"/>
  <c r="CK253"/>
  <c r="CK254"/>
  <c r="CK255"/>
  <c r="CK256"/>
  <c r="CK257"/>
  <c r="CK258"/>
  <c r="CK259"/>
  <c r="CK260"/>
  <c r="CK261"/>
  <c r="CK262"/>
  <c r="CK263"/>
  <c r="CK264"/>
  <c r="CK265"/>
  <c r="CK266"/>
  <c r="CK267"/>
  <c r="CK268"/>
  <c r="CK269"/>
  <c r="CK270"/>
  <c r="CK271"/>
  <c r="CK272"/>
  <c r="CK273"/>
  <c r="CK274"/>
  <c r="CK275"/>
  <c r="CK276"/>
  <c r="CK277"/>
  <c r="CK278"/>
  <c r="CK279"/>
  <c r="CK280"/>
  <c r="CK281"/>
  <c r="CK282"/>
  <c r="CK283"/>
  <c r="CK284"/>
  <c r="CK285"/>
  <c r="CK286"/>
  <c r="CK287"/>
  <c r="CK288"/>
  <c r="CK289"/>
  <c r="CK290"/>
  <c r="CK291"/>
  <c r="CK292"/>
  <c r="CK293"/>
  <c r="CK294"/>
  <c r="CK295"/>
  <c r="CK296"/>
  <c r="CK297"/>
  <c r="CK298"/>
  <c r="CK299"/>
  <c r="CK300"/>
  <c r="CK301"/>
  <c r="CK302"/>
  <c r="CK303"/>
  <c r="CK304"/>
  <c r="CK305"/>
  <c r="CK306"/>
  <c r="CK307"/>
  <c r="CK308"/>
  <c r="CK309"/>
  <c r="CK310"/>
  <c r="CK311"/>
  <c r="CK312"/>
  <c r="CK313"/>
  <c r="CK314"/>
  <c r="CK315"/>
  <c r="CK316"/>
  <c r="CK317"/>
  <c r="CK318"/>
  <c r="CK319"/>
  <c r="CK320"/>
  <c r="CK321"/>
  <c r="CK322"/>
  <c r="CK323"/>
  <c r="CK324"/>
  <c r="CK325"/>
  <c r="CK326"/>
  <c r="CK327"/>
  <c r="CK328"/>
  <c r="CK329"/>
  <c r="CK330"/>
  <c r="CK331"/>
  <c r="CK332"/>
  <c r="CK333"/>
  <c r="CK334"/>
  <c r="CK335"/>
  <c r="CK336"/>
  <c r="CK337"/>
  <c r="CK338"/>
  <c r="CK339"/>
  <c r="CK340"/>
  <c r="CK341"/>
  <c r="CK342"/>
  <c r="CK343"/>
  <c r="CK344"/>
  <c r="CK345"/>
  <c r="CK346"/>
  <c r="CK347"/>
  <c r="CK348"/>
  <c r="CK349"/>
  <c r="CK350"/>
  <c r="CK351"/>
  <c r="CK352"/>
  <c r="CK353"/>
  <c r="CK354"/>
  <c r="CK355"/>
  <c r="CK356"/>
  <c r="CK357"/>
  <c r="CK358"/>
  <c r="CK359"/>
  <c r="CK360"/>
  <c r="CK361"/>
  <c r="CK362"/>
  <c r="CK363"/>
  <c r="CK364"/>
  <c r="CK365"/>
  <c r="CK366"/>
  <c r="CK367"/>
  <c r="CK368"/>
  <c r="CK369"/>
  <c r="CK370"/>
  <c r="CK371"/>
  <c r="CK372"/>
  <c r="CK373"/>
  <c r="CK374"/>
  <c r="CK375"/>
  <c r="CK376"/>
  <c r="CK377"/>
  <c r="CK378"/>
  <c r="CK379"/>
  <c r="CK380"/>
  <c r="CK381"/>
  <c r="CK382"/>
  <c r="CK383"/>
  <c r="CK384"/>
  <c r="CK385"/>
  <c r="CK386"/>
  <c r="CK387"/>
  <c r="CK388"/>
  <c r="CK389"/>
  <c r="CK390"/>
  <c r="CK391"/>
  <c r="CK392"/>
  <c r="CK393"/>
  <c r="CK394"/>
  <c r="CK395"/>
  <c r="CK396"/>
  <c r="CK397"/>
  <c r="CK398"/>
  <c r="CK399"/>
  <c r="CK400"/>
  <c r="CK401"/>
  <c r="CK402"/>
  <c r="CK403"/>
  <c r="CK404"/>
  <c r="CK405"/>
  <c r="CK406"/>
  <c r="CK407"/>
  <c r="CK408"/>
  <c r="CK409"/>
  <c r="CK410"/>
  <c r="CK411"/>
  <c r="CK412"/>
  <c r="CK413"/>
  <c r="CK414"/>
  <c r="CK415"/>
  <c r="CK416"/>
  <c r="CK417"/>
  <c r="CK418"/>
  <c r="CK419"/>
  <c r="CK420"/>
  <c r="CK421"/>
  <c r="CK422"/>
  <c r="CK423"/>
  <c r="CK424"/>
  <c r="CK425"/>
  <c r="CK426"/>
  <c r="CK427"/>
  <c r="CK428"/>
  <c r="CK429"/>
  <c r="CK430"/>
  <c r="CK431"/>
  <c r="CK432"/>
  <c r="CK433"/>
  <c r="CK434"/>
  <c r="CK435"/>
  <c r="CK436"/>
  <c r="CK437"/>
  <c r="CK438"/>
  <c r="CK439"/>
  <c r="CK440"/>
  <c r="CK441"/>
  <c r="CK442"/>
  <c r="CK443"/>
  <c r="CK444"/>
  <c r="CK445"/>
  <c r="CK446"/>
  <c r="CK447"/>
  <c r="CK448"/>
  <c r="CK449"/>
  <c r="CK450"/>
  <c r="CK451"/>
  <c r="CK452"/>
  <c r="CK453"/>
  <c r="CK454"/>
  <c r="CK455"/>
  <c r="CK456"/>
  <c r="CK457"/>
  <c r="CK458"/>
  <c r="CK459"/>
  <c r="CK460"/>
  <c r="CK461"/>
  <c r="CK462"/>
  <c r="CK463"/>
  <c r="CK464"/>
  <c r="CK465"/>
  <c r="CK466"/>
  <c r="CK467"/>
  <c r="CK468"/>
  <c r="CK469"/>
  <c r="CK470"/>
  <c r="CK471"/>
  <c r="CK472"/>
  <c r="CK473"/>
  <c r="CK474"/>
  <c r="CK475"/>
  <c r="CK476"/>
  <c r="CK477"/>
  <c r="CK478"/>
  <c r="CK479"/>
  <c r="CK480"/>
  <c r="CK481"/>
  <c r="CK482"/>
  <c r="CK483"/>
  <c r="CK484"/>
  <c r="CK485"/>
  <c r="CK486"/>
  <c r="CK487"/>
  <c r="CK488"/>
  <c r="CK489"/>
  <c r="CK490"/>
  <c r="CK491"/>
  <c r="CK492"/>
  <c r="CK493"/>
  <c r="CK494"/>
  <c r="CK495"/>
  <c r="CK496"/>
  <c r="CK497"/>
  <c r="CK498"/>
  <c r="CK499"/>
  <c r="CK500"/>
  <c r="CK501"/>
  <c r="CK502"/>
  <c r="CK503"/>
  <c r="CK504"/>
  <c r="CK505"/>
  <c r="CK506"/>
  <c r="CK507"/>
  <c r="CK508"/>
  <c r="CK509"/>
  <c r="CK510"/>
  <c r="CK511"/>
  <c r="CK512"/>
  <c r="CK513"/>
  <c r="CK514"/>
  <c r="CK515"/>
  <c r="CK516"/>
  <c r="CK517"/>
  <c r="CK518"/>
  <c r="CK519"/>
  <c r="CK520"/>
  <c r="CK521"/>
  <c r="CK522"/>
  <c r="CK523"/>
  <c r="CK524"/>
  <c r="CK525"/>
  <c r="CK526"/>
  <c r="CK527"/>
  <c r="CK528"/>
  <c r="CK529"/>
  <c r="CK530"/>
  <c r="CK531"/>
  <c r="CK532"/>
  <c r="CK533"/>
  <c r="CK534"/>
  <c r="CK535"/>
  <c r="CK536"/>
  <c r="CK537"/>
  <c r="CK538"/>
  <c r="CK539"/>
  <c r="CK540"/>
  <c r="CK541"/>
  <c r="CK542"/>
  <c r="CK543"/>
  <c r="CK544"/>
  <c r="CK545"/>
  <c r="CK546"/>
  <c r="CK547"/>
  <c r="CK548"/>
  <c r="CK549"/>
  <c r="CK550"/>
  <c r="CK551"/>
  <c r="CK552"/>
  <c r="CK553"/>
  <c r="CK554"/>
  <c r="CK555"/>
  <c r="CK556"/>
  <c r="CK557"/>
  <c r="CK558"/>
  <c r="CK559"/>
  <c r="CK560"/>
  <c r="CK561"/>
  <c r="CK562"/>
  <c r="CK563"/>
  <c r="CK564"/>
  <c r="CK565"/>
  <c r="CK566"/>
  <c r="CK567"/>
  <c r="CK568"/>
  <c r="CK569"/>
  <c r="CK570"/>
  <c r="CK571"/>
  <c r="CK572"/>
  <c r="CK573"/>
  <c r="CK574"/>
  <c r="CK575"/>
  <c r="CK576"/>
  <c r="CK577"/>
  <c r="CK578"/>
  <c r="CK579"/>
  <c r="CK580"/>
  <c r="CK581"/>
  <c r="CK582"/>
  <c r="CK583"/>
  <c r="CK584"/>
  <c r="CK585"/>
  <c r="CK586"/>
  <c r="CK587"/>
  <c r="CK588"/>
  <c r="CK589"/>
  <c r="CK590"/>
  <c r="CK591"/>
  <c r="CK592"/>
  <c r="CK593"/>
  <c r="CK594"/>
  <c r="CK595"/>
  <c r="CK596"/>
  <c r="CK597"/>
  <c r="CK598"/>
  <c r="CK599"/>
  <c r="CK600"/>
  <c r="CK601"/>
  <c r="CK602"/>
  <c r="CK603"/>
  <c r="CK604"/>
  <c r="CK605"/>
  <c r="CK606"/>
  <c r="CK607"/>
  <c r="CK608"/>
  <c r="CK609"/>
  <c r="CK610"/>
  <c r="CK611"/>
  <c r="CK612"/>
  <c r="CK613"/>
  <c r="CK614"/>
  <c r="CK615"/>
  <c r="CK616"/>
  <c r="CK617"/>
  <c r="CK618"/>
  <c r="CK619"/>
  <c r="E620" i="7" s="1"/>
  <c r="CK620" i="14"/>
  <c r="CK621"/>
  <c r="CK622"/>
  <c r="CK623"/>
  <c r="CK624"/>
  <c r="CK625"/>
  <c r="CK626"/>
  <c r="CK627"/>
  <c r="CK628"/>
  <c r="CK629"/>
  <c r="CK630"/>
  <c r="CK631"/>
  <c r="CK632"/>
  <c r="CK633"/>
  <c r="CK634"/>
  <c r="CK635"/>
  <c r="CK636"/>
  <c r="CK637"/>
  <c r="CK638"/>
  <c r="CK639"/>
  <c r="CK640"/>
  <c r="CK641"/>
  <c r="CK642"/>
  <c r="CK643"/>
  <c r="CK644"/>
  <c r="CK645"/>
  <c r="CK646"/>
  <c r="CK647"/>
  <c r="CK648"/>
  <c r="CK649"/>
  <c r="CK650"/>
  <c r="CK651"/>
  <c r="CK652"/>
  <c r="CK653"/>
  <c r="CK654"/>
  <c r="CK655"/>
  <c r="CK656"/>
  <c r="CK657"/>
  <c r="CK658"/>
  <c r="CK659"/>
  <c r="CK660"/>
  <c r="CK661"/>
  <c r="CK662"/>
  <c r="CK663"/>
  <c r="CK664"/>
  <c r="CK665"/>
  <c r="CK666"/>
  <c r="CK667"/>
  <c r="CK668"/>
  <c r="CK669"/>
  <c r="CK670"/>
  <c r="CK671"/>
  <c r="CK672"/>
  <c r="CK673"/>
  <c r="CK674"/>
  <c r="CK675"/>
  <c r="CK676"/>
  <c r="CK677"/>
  <c r="CK678"/>
  <c r="CK679"/>
  <c r="CK680"/>
  <c r="CK681"/>
  <c r="CK682"/>
  <c r="CK683"/>
  <c r="CK684"/>
  <c r="CK685"/>
  <c r="CK686"/>
  <c r="CK687"/>
  <c r="CK688"/>
  <c r="CK689"/>
  <c r="CK690"/>
  <c r="CK691"/>
  <c r="CK692"/>
  <c r="CK693"/>
  <c r="CK694"/>
  <c r="CK695"/>
  <c r="CK696"/>
  <c r="CK697"/>
  <c r="CK698"/>
  <c r="CK699"/>
  <c r="CK700"/>
  <c r="CK701"/>
  <c r="CK702"/>
  <c r="CK703"/>
  <c r="CK704"/>
  <c r="CK705"/>
  <c r="CK706"/>
  <c r="CK707"/>
  <c r="CK708"/>
  <c r="CK709"/>
  <c r="CK710"/>
  <c r="CK711"/>
  <c r="CK712"/>
  <c r="CK713"/>
  <c r="CK714"/>
  <c r="CK715"/>
  <c r="CK716"/>
  <c r="CK717"/>
  <c r="CK718"/>
  <c r="CK719"/>
  <c r="CK720"/>
  <c r="CK721"/>
  <c r="CK722"/>
  <c r="CK723"/>
  <c r="CK724"/>
  <c r="CK725"/>
  <c r="CK726"/>
  <c r="CK727"/>
  <c r="CK728"/>
  <c r="CK729"/>
  <c r="CK730"/>
  <c r="CK731"/>
  <c r="CK732"/>
  <c r="CK733"/>
  <c r="CK734"/>
  <c r="CK735"/>
  <c r="CK736"/>
  <c r="CK737"/>
  <c r="CK738"/>
  <c r="CK739"/>
  <c r="CK740"/>
  <c r="CK741"/>
  <c r="CK742"/>
  <c r="CK743"/>
  <c r="CK744"/>
  <c r="CK745"/>
  <c r="CK746"/>
  <c r="CK747"/>
  <c r="CK748"/>
  <c r="CK749"/>
  <c r="CK750"/>
  <c r="CK751"/>
  <c r="CK752"/>
  <c r="CK753"/>
  <c r="CK754"/>
  <c r="CK755"/>
  <c r="CK756"/>
  <c r="CK757"/>
  <c r="CK758"/>
  <c r="CK759"/>
  <c r="CK760"/>
  <c r="CK761"/>
  <c r="CK762"/>
  <c r="CK763"/>
  <c r="CK764"/>
  <c r="CK765"/>
  <c r="CK766"/>
  <c r="CK767"/>
  <c r="CK768"/>
  <c r="CK769"/>
  <c r="CK770"/>
  <c r="CK771"/>
  <c r="CK772"/>
  <c r="CK773"/>
  <c r="CK774"/>
  <c r="CK775"/>
  <c r="CK776"/>
  <c r="CK777"/>
  <c r="CK778"/>
  <c r="CK779"/>
  <c r="CK780"/>
  <c r="CK781"/>
  <c r="CK782"/>
  <c r="CK783"/>
  <c r="CK784"/>
  <c r="CK785"/>
  <c r="CK786"/>
  <c r="CK787"/>
  <c r="CK788"/>
  <c r="CK789"/>
  <c r="CK790"/>
  <c r="CK791"/>
  <c r="CK792"/>
  <c r="CK793"/>
  <c r="CK794"/>
  <c r="CK795"/>
  <c r="CK796"/>
  <c r="CK797"/>
  <c r="CK798"/>
  <c r="CK799"/>
  <c r="CK800"/>
  <c r="CK801"/>
  <c r="CK802"/>
  <c r="CK803"/>
  <c r="CK804"/>
  <c r="CK805"/>
  <c r="CK806"/>
  <c r="CK807"/>
  <c r="CK808"/>
  <c r="CK809"/>
  <c r="CK810"/>
  <c r="CK811"/>
  <c r="CK812"/>
  <c r="CK813"/>
  <c r="CK814"/>
  <c r="CK815"/>
  <c r="CK816"/>
  <c r="CK817"/>
  <c r="CK818"/>
  <c r="CK819"/>
  <c r="CK820"/>
  <c r="CK821"/>
  <c r="CK822"/>
  <c r="CK823"/>
  <c r="CK824"/>
  <c r="CK825"/>
  <c r="CK826"/>
  <c r="CK827"/>
  <c r="CK828"/>
  <c r="CK829"/>
  <c r="CK830"/>
  <c r="CK831"/>
  <c r="CK832"/>
  <c r="CK833"/>
  <c r="CK834"/>
  <c r="CK835"/>
  <c r="CK836"/>
  <c r="CK837"/>
  <c r="CK838"/>
  <c r="CK839"/>
  <c r="CK840"/>
  <c r="CK841"/>
  <c r="CK842"/>
  <c r="CK843"/>
  <c r="CK844"/>
  <c r="CK845"/>
  <c r="CK846"/>
  <c r="CK847"/>
  <c r="CK848"/>
  <c r="CK849"/>
  <c r="CK850"/>
  <c r="CK851"/>
  <c r="CK852"/>
  <c r="CK853"/>
  <c r="CK854"/>
  <c r="CK855"/>
  <c r="CK856"/>
  <c r="CK857"/>
  <c r="CK858"/>
  <c r="CK859"/>
  <c r="CK860"/>
  <c r="CK861"/>
  <c r="CK862"/>
  <c r="CK863"/>
  <c r="CK864"/>
  <c r="CK865"/>
  <c r="CK866"/>
  <c r="CK867"/>
  <c r="CK868"/>
  <c r="CK869"/>
  <c r="CK870"/>
  <c r="CK871"/>
  <c r="CK872"/>
  <c r="CK873"/>
  <c r="CK874"/>
  <c r="CK875"/>
  <c r="CK876"/>
  <c r="CK877"/>
  <c r="CK878"/>
  <c r="CK879"/>
  <c r="CK880"/>
  <c r="CK881"/>
  <c r="CK882"/>
  <c r="CK883"/>
  <c r="CK884"/>
  <c r="CK885"/>
  <c r="CK886"/>
  <c r="CK887"/>
  <c r="CK888"/>
  <c r="CK889"/>
  <c r="CK890"/>
  <c r="CK891"/>
  <c r="CK892"/>
  <c r="CK893"/>
  <c r="CK894"/>
  <c r="CK895"/>
  <c r="CK896"/>
  <c r="CK897"/>
  <c r="CK898"/>
  <c r="CK899"/>
  <c r="CK900"/>
  <c r="CK901"/>
  <c r="CK902"/>
  <c r="CK903"/>
  <c r="CK904"/>
  <c r="CK905"/>
  <c r="CK906"/>
  <c r="CK907"/>
  <c r="CK908"/>
  <c r="CK909"/>
  <c r="CK910"/>
  <c r="CK911"/>
  <c r="CK912"/>
  <c r="CK913"/>
  <c r="CK914"/>
  <c r="CK915"/>
  <c r="CK916"/>
  <c r="CK917"/>
  <c r="CK918"/>
  <c r="CK919"/>
  <c r="CK920"/>
  <c r="CK921"/>
  <c r="CK922"/>
  <c r="CK923"/>
  <c r="CK924"/>
  <c r="CK925"/>
  <c r="CK926"/>
  <c r="CK927"/>
  <c r="CK928"/>
  <c r="CK929"/>
  <c r="CK930"/>
  <c r="CK931"/>
  <c r="CK932"/>
  <c r="CK933"/>
  <c r="CK934"/>
  <c r="CK935"/>
  <c r="CK936"/>
  <c r="CK937"/>
  <c r="CK938"/>
  <c r="CK939"/>
  <c r="CK940"/>
  <c r="CK941"/>
  <c r="CK942"/>
  <c r="CK943"/>
  <c r="CK944"/>
  <c r="CK945"/>
  <c r="CK946"/>
  <c r="CK947"/>
  <c r="CK948"/>
  <c r="CK949"/>
  <c r="CK950"/>
  <c r="CK951"/>
  <c r="CK952"/>
  <c r="CK953"/>
  <c r="CK954"/>
  <c r="CK955"/>
  <c r="CK956"/>
  <c r="CK957"/>
  <c r="CK958"/>
  <c r="CK959"/>
  <c r="CK960"/>
  <c r="CK961"/>
  <c r="CK962"/>
  <c r="CK963"/>
  <c r="CK964"/>
  <c r="CK965"/>
  <c r="CK966"/>
  <c r="CK967"/>
  <c r="CK968"/>
  <c r="CK969"/>
  <c r="CK970"/>
  <c r="CK971"/>
  <c r="CK972"/>
  <c r="CK973"/>
  <c r="CK974"/>
  <c r="CK975"/>
  <c r="CK976"/>
  <c r="CK977"/>
  <c r="CK978"/>
  <c r="CK979"/>
  <c r="CK980"/>
  <c r="CK981"/>
  <c r="CK982"/>
  <c r="CK983"/>
  <c r="CK984"/>
  <c r="CK985"/>
  <c r="CK986"/>
  <c r="CK987"/>
  <c r="CK988"/>
  <c r="CK989"/>
  <c r="CK990"/>
  <c r="CK991"/>
  <c r="CK992"/>
  <c r="CK993"/>
  <c r="CK994"/>
  <c r="CK995"/>
  <c r="CK996"/>
  <c r="CK997"/>
  <c r="CK998"/>
  <c r="CK999"/>
  <c r="CK1000"/>
  <c r="CK1001"/>
  <c r="CK1002"/>
  <c r="CK1003"/>
  <c r="CK1004"/>
  <c r="CK1005"/>
  <c r="CK1006"/>
  <c r="CK1007"/>
  <c r="CK1008"/>
  <c r="CK1009"/>
  <c r="C1010" i="7" s="1"/>
  <c r="CK1010" i="14"/>
  <c r="CK1011"/>
  <c r="CK6"/>
  <c r="A19"/>
  <c r="K19" s="1"/>
  <c r="E19"/>
  <c r="A20"/>
  <c r="K20" s="1"/>
  <c r="E20"/>
  <c r="A21"/>
  <c r="K21" s="1"/>
  <c r="E21"/>
  <c r="A22"/>
  <c r="K22" s="1"/>
  <c r="E22"/>
  <c r="A23"/>
  <c r="K23" s="1"/>
  <c r="E23"/>
  <c r="A24"/>
  <c r="K24" s="1"/>
  <c r="E24"/>
  <c r="A25"/>
  <c r="K25" s="1"/>
  <c r="E25"/>
  <c r="A26"/>
  <c r="L26" s="1"/>
  <c r="E26"/>
  <c r="A27"/>
  <c r="K27" s="1"/>
  <c r="E27"/>
  <c r="A28"/>
  <c r="K28" s="1"/>
  <c r="E28"/>
  <c r="A29"/>
  <c r="L29" s="1"/>
  <c r="E29"/>
  <c r="A30"/>
  <c r="K30" s="1"/>
  <c r="E30"/>
  <c r="A31"/>
  <c r="K31" s="1"/>
  <c r="E31"/>
  <c r="A32"/>
  <c r="K32" s="1"/>
  <c r="E32"/>
  <c r="A33"/>
  <c r="L33" s="1"/>
  <c r="E33"/>
  <c r="A34"/>
  <c r="K34" s="1"/>
  <c r="E34"/>
  <c r="A35"/>
  <c r="K35" s="1"/>
  <c r="E35"/>
  <c r="A36"/>
  <c r="K36" s="1"/>
  <c r="E36"/>
  <c r="A37"/>
  <c r="K37" s="1"/>
  <c r="E37"/>
  <c r="A38"/>
  <c r="K38" s="1"/>
  <c r="E38"/>
  <c r="A39"/>
  <c r="K39" s="1"/>
  <c r="E39"/>
  <c r="A40"/>
  <c r="K40" s="1"/>
  <c r="E40"/>
  <c r="A41"/>
  <c r="K41" s="1"/>
  <c r="E41"/>
  <c r="A42"/>
  <c r="K42" s="1"/>
  <c r="E42"/>
  <c r="A43"/>
  <c r="K43" s="1"/>
  <c r="E43"/>
  <c r="A44"/>
  <c r="K44" s="1"/>
  <c r="E44"/>
  <c r="A45"/>
  <c r="K45" s="1"/>
  <c r="E45"/>
  <c r="A46"/>
  <c r="L46" s="1"/>
  <c r="E46"/>
  <c r="A47"/>
  <c r="K47" s="1"/>
  <c r="E47"/>
  <c r="A48"/>
  <c r="K48" s="1"/>
  <c r="E48"/>
  <c r="A49"/>
  <c r="K49" s="1"/>
  <c r="E49"/>
  <c r="A50"/>
  <c r="K50" s="1"/>
  <c r="E50"/>
  <c r="A51"/>
  <c r="K51" s="1"/>
  <c r="E51"/>
  <c r="A52"/>
  <c r="K52" s="1"/>
  <c r="E52"/>
  <c r="A53"/>
  <c r="K53" s="1"/>
  <c r="E53"/>
  <c r="A54"/>
  <c r="K54" s="1"/>
  <c r="E54"/>
  <c r="A55"/>
  <c r="K55" s="1"/>
  <c r="E55"/>
  <c r="A56"/>
  <c r="K56" s="1"/>
  <c r="E56"/>
  <c r="A57"/>
  <c r="K57" s="1"/>
  <c r="E57"/>
  <c r="A58"/>
  <c r="L58" s="1"/>
  <c r="E58"/>
  <c r="A59"/>
  <c r="K59" s="1"/>
  <c r="E59"/>
  <c r="A60"/>
  <c r="K60" s="1"/>
  <c r="E60"/>
  <c r="A61"/>
  <c r="L61" s="1"/>
  <c r="E61"/>
  <c r="A62"/>
  <c r="K62" s="1"/>
  <c r="E62"/>
  <c r="A63"/>
  <c r="K63" s="1"/>
  <c r="E63"/>
  <c r="A64"/>
  <c r="K64" s="1"/>
  <c r="E64"/>
  <c r="A65"/>
  <c r="L65" s="1"/>
  <c r="E65"/>
  <c r="A66"/>
  <c r="K66" s="1"/>
  <c r="E66"/>
  <c r="A67"/>
  <c r="K67" s="1"/>
  <c r="E67"/>
  <c r="A68"/>
  <c r="K68" s="1"/>
  <c r="E68"/>
  <c r="A69"/>
  <c r="K69" s="1"/>
  <c r="E69"/>
  <c r="A70"/>
  <c r="K70" s="1"/>
  <c r="E70"/>
  <c r="A71"/>
  <c r="K71" s="1"/>
  <c r="E71"/>
  <c r="A72"/>
  <c r="K72" s="1"/>
  <c r="E72"/>
  <c r="A73"/>
  <c r="K73" s="1"/>
  <c r="E73"/>
  <c r="A74"/>
  <c r="L74" s="1"/>
  <c r="E74"/>
  <c r="A75"/>
  <c r="K75" s="1"/>
  <c r="E75"/>
  <c r="A76"/>
  <c r="K76" s="1"/>
  <c r="E76"/>
  <c r="A77"/>
  <c r="L77" s="1"/>
  <c r="E77"/>
  <c r="A78"/>
  <c r="L78" s="1"/>
  <c r="E78"/>
  <c r="A79"/>
  <c r="K79" s="1"/>
  <c r="E79"/>
  <c r="A80"/>
  <c r="K80" s="1"/>
  <c r="E80"/>
  <c r="A81"/>
  <c r="K81" s="1"/>
  <c r="E81"/>
  <c r="A82"/>
  <c r="K82" s="1"/>
  <c r="E82"/>
  <c r="A83"/>
  <c r="K83" s="1"/>
  <c r="E83"/>
  <c r="A84"/>
  <c r="K84" s="1"/>
  <c r="E84"/>
  <c r="A85"/>
  <c r="K85" s="1"/>
  <c r="E85"/>
  <c r="A86"/>
  <c r="K86" s="1"/>
  <c r="E86"/>
  <c r="A87"/>
  <c r="K87" s="1"/>
  <c r="E87"/>
  <c r="A88"/>
  <c r="K88" s="1"/>
  <c r="E88"/>
  <c r="A89"/>
  <c r="K89" s="1"/>
  <c r="E89"/>
  <c r="A90"/>
  <c r="L90" s="1"/>
  <c r="E90"/>
  <c r="A91"/>
  <c r="K91" s="1"/>
  <c r="E91"/>
  <c r="A92"/>
  <c r="K92" s="1"/>
  <c r="E92"/>
  <c r="A93"/>
  <c r="L93" s="1"/>
  <c r="E93"/>
  <c r="A94"/>
  <c r="K94" s="1"/>
  <c r="E94"/>
  <c r="A95"/>
  <c r="K95" s="1"/>
  <c r="E95"/>
  <c r="A96"/>
  <c r="K96" s="1"/>
  <c r="E96"/>
  <c r="A97"/>
  <c r="L97" s="1"/>
  <c r="E97"/>
  <c r="A98"/>
  <c r="K98" s="1"/>
  <c r="E98"/>
  <c r="A99"/>
  <c r="K99" s="1"/>
  <c r="E99"/>
  <c r="A100"/>
  <c r="K100" s="1"/>
  <c r="E100"/>
  <c r="A101"/>
  <c r="K101" s="1"/>
  <c r="E101"/>
  <c r="A102"/>
  <c r="K102" s="1"/>
  <c r="E102"/>
  <c r="A103"/>
  <c r="K103" s="1"/>
  <c r="E103"/>
  <c r="A104"/>
  <c r="K104" s="1"/>
  <c r="E104"/>
  <c r="A105"/>
  <c r="K105" s="1"/>
  <c r="E105"/>
  <c r="A106"/>
  <c r="K106" s="1"/>
  <c r="E106"/>
  <c r="A107"/>
  <c r="K107" s="1"/>
  <c r="E107"/>
  <c r="A108"/>
  <c r="K108" s="1"/>
  <c r="E108"/>
  <c r="A109"/>
  <c r="K109" s="1"/>
  <c r="E109"/>
  <c r="A110"/>
  <c r="L110" s="1"/>
  <c r="E110"/>
  <c r="A111"/>
  <c r="K111" s="1"/>
  <c r="E111"/>
  <c r="A112"/>
  <c r="K112" s="1"/>
  <c r="E112"/>
  <c r="A113"/>
  <c r="K113" s="1"/>
  <c r="E113"/>
  <c r="A114"/>
  <c r="K114" s="1"/>
  <c r="E114"/>
  <c r="A115"/>
  <c r="K115" s="1"/>
  <c r="E115"/>
  <c r="A116"/>
  <c r="K116" s="1"/>
  <c r="E116"/>
  <c r="A117"/>
  <c r="K117" s="1"/>
  <c r="E117"/>
  <c r="A118"/>
  <c r="K118" s="1"/>
  <c r="E118"/>
  <c r="A119"/>
  <c r="K119" s="1"/>
  <c r="E119"/>
  <c r="A120"/>
  <c r="K120" s="1"/>
  <c r="E120"/>
  <c r="A121"/>
  <c r="K121" s="1"/>
  <c r="E121"/>
  <c r="A122"/>
  <c r="L122" s="1"/>
  <c r="E122"/>
  <c r="A123"/>
  <c r="K123" s="1"/>
  <c r="E123"/>
  <c r="A124"/>
  <c r="K124" s="1"/>
  <c r="E124"/>
  <c r="A125"/>
  <c r="L125" s="1"/>
  <c r="E125"/>
  <c r="A126"/>
  <c r="L126" s="1"/>
  <c r="E126"/>
  <c r="A127"/>
  <c r="K127" s="1"/>
  <c r="E127"/>
  <c r="A128"/>
  <c r="K128" s="1"/>
  <c r="E128"/>
  <c r="A129"/>
  <c r="L129" s="1"/>
  <c r="E129"/>
  <c r="A130"/>
  <c r="K130" s="1"/>
  <c r="E130"/>
  <c r="A131"/>
  <c r="K131" s="1"/>
  <c r="E131"/>
  <c r="A132"/>
  <c r="K132" s="1"/>
  <c r="E132"/>
  <c r="A133"/>
  <c r="K133" s="1"/>
  <c r="E133"/>
  <c r="A134"/>
  <c r="K134" s="1"/>
  <c r="E134"/>
  <c r="A135"/>
  <c r="L135" s="1"/>
  <c r="E135"/>
  <c r="A136"/>
  <c r="K136" s="1"/>
  <c r="E136"/>
  <c r="A137"/>
  <c r="L137" s="1"/>
  <c r="E137"/>
  <c r="A138"/>
  <c r="K138" s="1"/>
  <c r="E138"/>
  <c r="A139"/>
  <c r="L139" s="1"/>
  <c r="E139"/>
  <c r="A140"/>
  <c r="K140" s="1"/>
  <c r="E140"/>
  <c r="A141"/>
  <c r="K141" s="1"/>
  <c r="E141"/>
  <c r="A142"/>
  <c r="K142" s="1"/>
  <c r="E142"/>
  <c r="A143"/>
  <c r="L143" s="1"/>
  <c r="E143"/>
  <c r="A144"/>
  <c r="K144" s="1"/>
  <c r="E144"/>
  <c r="A145"/>
  <c r="K145" s="1"/>
  <c r="E145"/>
  <c r="A146"/>
  <c r="M146" s="1"/>
  <c r="E146"/>
  <c r="A147"/>
  <c r="L147" s="1"/>
  <c r="E147"/>
  <c r="A148"/>
  <c r="K148" s="1"/>
  <c r="E148"/>
  <c r="A149"/>
  <c r="L149" s="1"/>
  <c r="E149"/>
  <c r="A150"/>
  <c r="L150" s="1"/>
  <c r="E150"/>
  <c r="A151"/>
  <c r="L151" s="1"/>
  <c r="E151"/>
  <c r="A152"/>
  <c r="K152" s="1"/>
  <c r="E152"/>
  <c r="A153"/>
  <c r="L153" s="1"/>
  <c r="E153"/>
  <c r="A154"/>
  <c r="K154" s="1"/>
  <c r="E154"/>
  <c r="A155"/>
  <c r="L155" s="1"/>
  <c r="E155"/>
  <c r="A156"/>
  <c r="K156" s="1"/>
  <c r="E156"/>
  <c r="A157"/>
  <c r="K157" s="1"/>
  <c r="E157"/>
  <c r="A158"/>
  <c r="K158" s="1"/>
  <c r="E158"/>
  <c r="A159"/>
  <c r="L159" s="1"/>
  <c r="E159"/>
  <c r="A160"/>
  <c r="K160" s="1"/>
  <c r="E160"/>
  <c r="A161"/>
  <c r="K161" s="1"/>
  <c r="E161"/>
  <c r="A162"/>
  <c r="K162" s="1"/>
  <c r="E162"/>
  <c r="A163"/>
  <c r="L163" s="1"/>
  <c r="E163"/>
  <c r="A164"/>
  <c r="K164" s="1"/>
  <c r="E164"/>
  <c r="A165"/>
  <c r="K165" s="1"/>
  <c r="E165"/>
  <c r="A166"/>
  <c r="L166" s="1"/>
  <c r="E166"/>
  <c r="A167"/>
  <c r="L167" s="1"/>
  <c r="E167"/>
  <c r="A168"/>
  <c r="K168" s="1"/>
  <c r="E168"/>
  <c r="A169"/>
  <c r="L169" s="1"/>
  <c r="E169"/>
  <c r="A170"/>
  <c r="K170" s="1"/>
  <c r="E170"/>
  <c r="A171"/>
  <c r="L171" s="1"/>
  <c r="E171"/>
  <c r="A172"/>
  <c r="K172" s="1"/>
  <c r="E172"/>
  <c r="A173"/>
  <c r="K173" s="1"/>
  <c r="E173"/>
  <c r="A174"/>
  <c r="M174" s="1"/>
  <c r="E174"/>
  <c r="A175"/>
  <c r="L175" s="1"/>
  <c r="E175"/>
  <c r="A176"/>
  <c r="K176" s="1"/>
  <c r="E176"/>
  <c r="A177"/>
  <c r="K177" s="1"/>
  <c r="E177"/>
  <c r="A178"/>
  <c r="K178" s="1"/>
  <c r="E178"/>
  <c r="A179"/>
  <c r="L179" s="1"/>
  <c r="E179"/>
  <c r="A180"/>
  <c r="K180" s="1"/>
  <c r="E180"/>
  <c r="A181"/>
  <c r="K181" s="1"/>
  <c r="E181"/>
  <c r="A182"/>
  <c r="L182" s="1"/>
  <c r="E182"/>
  <c r="A183"/>
  <c r="L183" s="1"/>
  <c r="E183"/>
  <c r="A184"/>
  <c r="K184" s="1"/>
  <c r="E184"/>
  <c r="A185"/>
  <c r="L185" s="1"/>
  <c r="E185"/>
  <c r="A186"/>
  <c r="K186" s="1"/>
  <c r="E186"/>
  <c r="A187"/>
  <c r="L187" s="1"/>
  <c r="E187"/>
  <c r="A188"/>
  <c r="K188" s="1"/>
  <c r="E188"/>
  <c r="A189"/>
  <c r="K189" s="1"/>
  <c r="E189"/>
  <c r="A190"/>
  <c r="K190" s="1"/>
  <c r="E190"/>
  <c r="A191"/>
  <c r="L191" s="1"/>
  <c r="E191"/>
  <c r="A192"/>
  <c r="K192" s="1"/>
  <c r="E192"/>
  <c r="A193"/>
  <c r="K193" s="1"/>
  <c r="E193"/>
  <c r="A194"/>
  <c r="K194" s="1"/>
  <c r="E194"/>
  <c r="A195"/>
  <c r="L195" s="1"/>
  <c r="E195"/>
  <c r="A196"/>
  <c r="K196" s="1"/>
  <c r="E196"/>
  <c r="A197"/>
  <c r="K197" s="1"/>
  <c r="E197"/>
  <c r="A198"/>
  <c r="L198" s="1"/>
  <c r="E198"/>
  <c r="A199"/>
  <c r="L199" s="1"/>
  <c r="E199"/>
  <c r="A200"/>
  <c r="K200" s="1"/>
  <c r="E200"/>
  <c r="A201"/>
  <c r="M201" s="1"/>
  <c r="E201"/>
  <c r="J201"/>
  <c r="A202"/>
  <c r="K202" s="1"/>
  <c r="E202"/>
  <c r="J202"/>
  <c r="A203"/>
  <c r="M203" s="1"/>
  <c r="E203"/>
  <c r="J203"/>
  <c r="A204"/>
  <c r="K204" s="1"/>
  <c r="E204"/>
  <c r="J204"/>
  <c r="A205"/>
  <c r="M205" s="1"/>
  <c r="E205"/>
  <c r="J205"/>
  <c r="A206"/>
  <c r="K206" s="1"/>
  <c r="E206"/>
  <c r="J206"/>
  <c r="A207"/>
  <c r="M207" s="1"/>
  <c r="E207"/>
  <c r="J207"/>
  <c r="A208"/>
  <c r="K208" s="1"/>
  <c r="E208"/>
  <c r="J208"/>
  <c r="A209"/>
  <c r="M209" s="1"/>
  <c r="E209"/>
  <c r="J209"/>
  <c r="A210"/>
  <c r="K210" s="1"/>
  <c r="E210"/>
  <c r="J210"/>
  <c r="A211"/>
  <c r="M211" s="1"/>
  <c r="E211"/>
  <c r="J211"/>
  <c r="A212"/>
  <c r="K212" s="1"/>
  <c r="E212"/>
  <c r="J212"/>
  <c r="A213"/>
  <c r="M213" s="1"/>
  <c r="E213"/>
  <c r="J213"/>
  <c r="A214"/>
  <c r="K214" s="1"/>
  <c r="E214"/>
  <c r="J214"/>
  <c r="A215"/>
  <c r="M215" s="1"/>
  <c r="E215"/>
  <c r="J215"/>
  <c r="A216"/>
  <c r="K216" s="1"/>
  <c r="E216"/>
  <c r="J216"/>
  <c r="A217"/>
  <c r="M217" s="1"/>
  <c r="E217"/>
  <c r="J217"/>
  <c r="A218"/>
  <c r="K218" s="1"/>
  <c r="E218"/>
  <c r="J218"/>
  <c r="A219"/>
  <c r="M219" s="1"/>
  <c r="E219"/>
  <c r="J219"/>
  <c r="A220"/>
  <c r="K220" s="1"/>
  <c r="E220"/>
  <c r="J220"/>
  <c r="A221"/>
  <c r="M221" s="1"/>
  <c r="E221"/>
  <c r="J221"/>
  <c r="A222"/>
  <c r="K222" s="1"/>
  <c r="E222"/>
  <c r="J222"/>
  <c r="A223"/>
  <c r="M223" s="1"/>
  <c r="E223"/>
  <c r="J223"/>
  <c r="A224"/>
  <c r="K224" s="1"/>
  <c r="E224"/>
  <c r="J224"/>
  <c r="A225"/>
  <c r="M225" s="1"/>
  <c r="E225"/>
  <c r="J225"/>
  <c r="A226"/>
  <c r="K226" s="1"/>
  <c r="E226"/>
  <c r="J226"/>
  <c r="A227"/>
  <c r="M227" s="1"/>
  <c r="E227"/>
  <c r="J227"/>
  <c r="A228"/>
  <c r="K228" s="1"/>
  <c r="E228"/>
  <c r="J228"/>
  <c r="A229"/>
  <c r="M229" s="1"/>
  <c r="E229"/>
  <c r="J229"/>
  <c r="A230"/>
  <c r="K230" s="1"/>
  <c r="E230"/>
  <c r="J230"/>
  <c r="A231"/>
  <c r="M231" s="1"/>
  <c r="E231"/>
  <c r="J231"/>
  <c r="A232"/>
  <c r="K232" s="1"/>
  <c r="E232"/>
  <c r="J232"/>
  <c r="A233"/>
  <c r="M233" s="1"/>
  <c r="E233"/>
  <c r="J233"/>
  <c r="A234"/>
  <c r="K234" s="1"/>
  <c r="E234"/>
  <c r="J234"/>
  <c r="A235"/>
  <c r="M235" s="1"/>
  <c r="E235"/>
  <c r="J235"/>
  <c r="A236"/>
  <c r="K236" s="1"/>
  <c r="E236"/>
  <c r="J236"/>
  <c r="A237"/>
  <c r="M237" s="1"/>
  <c r="E237"/>
  <c r="J237"/>
  <c r="A238"/>
  <c r="K238" s="1"/>
  <c r="E238"/>
  <c r="J238"/>
  <c r="A239"/>
  <c r="M239" s="1"/>
  <c r="E239"/>
  <c r="J239"/>
  <c r="A240"/>
  <c r="K240" s="1"/>
  <c r="E240"/>
  <c r="J240"/>
  <c r="A241"/>
  <c r="M241" s="1"/>
  <c r="E241"/>
  <c r="J241"/>
  <c r="A242"/>
  <c r="K242" s="1"/>
  <c r="E242"/>
  <c r="J242"/>
  <c r="A243"/>
  <c r="M243" s="1"/>
  <c r="E243"/>
  <c r="J243"/>
  <c r="A244"/>
  <c r="K244" s="1"/>
  <c r="E244"/>
  <c r="J244"/>
  <c r="A245"/>
  <c r="M245" s="1"/>
  <c r="E245"/>
  <c r="J245"/>
  <c r="A246"/>
  <c r="K246" s="1"/>
  <c r="E246"/>
  <c r="J246"/>
  <c r="A247"/>
  <c r="M247" s="1"/>
  <c r="E247"/>
  <c r="J247"/>
  <c r="A248"/>
  <c r="K248" s="1"/>
  <c r="E248"/>
  <c r="J248"/>
  <c r="A249"/>
  <c r="M249" s="1"/>
  <c r="E249"/>
  <c r="J249"/>
  <c r="A250"/>
  <c r="K250" s="1"/>
  <c r="E250"/>
  <c r="J250"/>
  <c r="A251"/>
  <c r="M251" s="1"/>
  <c r="E251"/>
  <c r="J251"/>
  <c r="A252"/>
  <c r="K252" s="1"/>
  <c r="E252"/>
  <c r="J252"/>
  <c r="A253"/>
  <c r="M253" s="1"/>
  <c r="E253"/>
  <c r="J253"/>
  <c r="A254"/>
  <c r="L254" s="1"/>
  <c r="E254"/>
  <c r="J254"/>
  <c r="A255"/>
  <c r="M255" s="1"/>
  <c r="E255"/>
  <c r="J255"/>
  <c r="A256"/>
  <c r="L256" s="1"/>
  <c r="E256"/>
  <c r="J256"/>
  <c r="A257"/>
  <c r="M257" s="1"/>
  <c r="E257"/>
  <c r="J257"/>
  <c r="A258"/>
  <c r="L258" s="1"/>
  <c r="E258"/>
  <c r="J258"/>
  <c r="A259"/>
  <c r="M259" s="1"/>
  <c r="E259"/>
  <c r="J259"/>
  <c r="A260"/>
  <c r="L260" s="1"/>
  <c r="E260"/>
  <c r="J260"/>
  <c r="A261"/>
  <c r="M261" s="1"/>
  <c r="E261"/>
  <c r="J261"/>
  <c r="A262"/>
  <c r="L262" s="1"/>
  <c r="E262"/>
  <c r="J262"/>
  <c r="A263"/>
  <c r="M263" s="1"/>
  <c r="E263"/>
  <c r="J263"/>
  <c r="A264"/>
  <c r="L264" s="1"/>
  <c r="E264"/>
  <c r="J264"/>
  <c r="A265"/>
  <c r="M265" s="1"/>
  <c r="E265"/>
  <c r="J265"/>
  <c r="A266"/>
  <c r="L266" s="1"/>
  <c r="E266"/>
  <c r="J266"/>
  <c r="A267"/>
  <c r="M267" s="1"/>
  <c r="E267"/>
  <c r="J267"/>
  <c r="A268"/>
  <c r="L268" s="1"/>
  <c r="E268"/>
  <c r="J268"/>
  <c r="A269"/>
  <c r="L269" s="1"/>
  <c r="E269"/>
  <c r="J269"/>
  <c r="A270"/>
  <c r="L270" s="1"/>
  <c r="E270"/>
  <c r="J270"/>
  <c r="A271"/>
  <c r="L271" s="1"/>
  <c r="E271"/>
  <c r="J271"/>
  <c r="A272"/>
  <c r="L272" s="1"/>
  <c r="E272"/>
  <c r="J272"/>
  <c r="A273"/>
  <c r="L273" s="1"/>
  <c r="E273"/>
  <c r="J273"/>
  <c r="A274"/>
  <c r="L274" s="1"/>
  <c r="E274"/>
  <c r="J274"/>
  <c r="A275"/>
  <c r="L275" s="1"/>
  <c r="E275"/>
  <c r="J275"/>
  <c r="A276"/>
  <c r="L276" s="1"/>
  <c r="E276"/>
  <c r="J276"/>
  <c r="A277"/>
  <c r="L277" s="1"/>
  <c r="E277"/>
  <c r="J277"/>
  <c r="A278"/>
  <c r="L278" s="1"/>
  <c r="E278"/>
  <c r="J278"/>
  <c r="A279"/>
  <c r="L279" s="1"/>
  <c r="E279"/>
  <c r="J279"/>
  <c r="A280"/>
  <c r="L280" s="1"/>
  <c r="E280"/>
  <c r="J280"/>
  <c r="A281"/>
  <c r="L281" s="1"/>
  <c r="E281"/>
  <c r="J281"/>
  <c r="A282"/>
  <c r="L282" s="1"/>
  <c r="E282"/>
  <c r="J282"/>
  <c r="A283"/>
  <c r="L283" s="1"/>
  <c r="E283"/>
  <c r="J283"/>
  <c r="A284"/>
  <c r="L284" s="1"/>
  <c r="E284"/>
  <c r="J284"/>
  <c r="A285"/>
  <c r="L285" s="1"/>
  <c r="E285"/>
  <c r="J285"/>
  <c r="A286"/>
  <c r="L286" s="1"/>
  <c r="E286"/>
  <c r="J286"/>
  <c r="A287"/>
  <c r="L287" s="1"/>
  <c r="E287"/>
  <c r="J287"/>
  <c r="A288"/>
  <c r="L288" s="1"/>
  <c r="E288"/>
  <c r="J288"/>
  <c r="A289"/>
  <c r="L289" s="1"/>
  <c r="E289"/>
  <c r="J289"/>
  <c r="A290"/>
  <c r="L290" s="1"/>
  <c r="E290"/>
  <c r="J290"/>
  <c r="A291"/>
  <c r="L291" s="1"/>
  <c r="E291"/>
  <c r="J291"/>
  <c r="A292"/>
  <c r="L292" s="1"/>
  <c r="E292"/>
  <c r="J292"/>
  <c r="A293"/>
  <c r="L293" s="1"/>
  <c r="E293"/>
  <c r="J293"/>
  <c r="A294"/>
  <c r="L294" s="1"/>
  <c r="E294"/>
  <c r="J294"/>
  <c r="A295"/>
  <c r="L295" s="1"/>
  <c r="E295"/>
  <c r="J295"/>
  <c r="A296"/>
  <c r="L296" s="1"/>
  <c r="E296"/>
  <c r="J296"/>
  <c r="A297"/>
  <c r="L297" s="1"/>
  <c r="E297"/>
  <c r="J297"/>
  <c r="A298"/>
  <c r="L298" s="1"/>
  <c r="E298"/>
  <c r="J298"/>
  <c r="A299"/>
  <c r="L299" s="1"/>
  <c r="E299"/>
  <c r="J299"/>
  <c r="A300"/>
  <c r="L300" s="1"/>
  <c r="E300"/>
  <c r="J300"/>
  <c r="A301"/>
  <c r="L301" s="1"/>
  <c r="E301"/>
  <c r="J301"/>
  <c r="A302"/>
  <c r="L302" s="1"/>
  <c r="E302"/>
  <c r="J302"/>
  <c r="A303"/>
  <c r="L303" s="1"/>
  <c r="E303"/>
  <c r="J303"/>
  <c r="A304"/>
  <c r="L304" s="1"/>
  <c r="E304"/>
  <c r="J304"/>
  <c r="A305"/>
  <c r="L305" s="1"/>
  <c r="E305"/>
  <c r="J305"/>
  <c r="A306"/>
  <c r="L306" s="1"/>
  <c r="E306"/>
  <c r="J306"/>
  <c r="A307"/>
  <c r="L307" s="1"/>
  <c r="E307"/>
  <c r="J307"/>
  <c r="A308"/>
  <c r="L308" s="1"/>
  <c r="E308"/>
  <c r="J308"/>
  <c r="A309"/>
  <c r="L309" s="1"/>
  <c r="E309"/>
  <c r="J309"/>
  <c r="A310"/>
  <c r="L310" s="1"/>
  <c r="E310"/>
  <c r="J310"/>
  <c r="A311"/>
  <c r="L311" s="1"/>
  <c r="E311"/>
  <c r="J311"/>
  <c r="A312"/>
  <c r="L312" s="1"/>
  <c r="E312"/>
  <c r="J312"/>
  <c r="A313"/>
  <c r="L313" s="1"/>
  <c r="E313"/>
  <c r="J313"/>
  <c r="A314"/>
  <c r="L314" s="1"/>
  <c r="E314"/>
  <c r="J314"/>
  <c r="A315"/>
  <c r="L315" s="1"/>
  <c r="E315"/>
  <c r="J315"/>
  <c r="A316"/>
  <c r="L316" s="1"/>
  <c r="E316"/>
  <c r="J316"/>
  <c r="A317"/>
  <c r="L317" s="1"/>
  <c r="E317"/>
  <c r="J317"/>
  <c r="A318"/>
  <c r="L318" s="1"/>
  <c r="E318"/>
  <c r="J318"/>
  <c r="A319"/>
  <c r="L319" s="1"/>
  <c r="E319"/>
  <c r="J319"/>
  <c r="A320"/>
  <c r="L320" s="1"/>
  <c r="E320"/>
  <c r="J320"/>
  <c r="A321"/>
  <c r="L321" s="1"/>
  <c r="E321"/>
  <c r="J321"/>
  <c r="A322"/>
  <c r="L322" s="1"/>
  <c r="E322"/>
  <c r="J322"/>
  <c r="A323"/>
  <c r="L323" s="1"/>
  <c r="E323"/>
  <c r="J323"/>
  <c r="A324"/>
  <c r="L324" s="1"/>
  <c r="E324"/>
  <c r="J324"/>
  <c r="A325"/>
  <c r="L325" s="1"/>
  <c r="E325"/>
  <c r="J325"/>
  <c r="A326"/>
  <c r="L326" s="1"/>
  <c r="E326"/>
  <c r="J326"/>
  <c r="A327"/>
  <c r="L327" s="1"/>
  <c r="E327"/>
  <c r="J327"/>
  <c r="A328"/>
  <c r="L328" s="1"/>
  <c r="E328"/>
  <c r="J328"/>
  <c r="A329"/>
  <c r="L329" s="1"/>
  <c r="E329"/>
  <c r="J329"/>
  <c r="A330"/>
  <c r="L330" s="1"/>
  <c r="E330"/>
  <c r="J330"/>
  <c r="A331"/>
  <c r="L331" s="1"/>
  <c r="E331"/>
  <c r="J331"/>
  <c r="A332"/>
  <c r="L332" s="1"/>
  <c r="E332"/>
  <c r="J332"/>
  <c r="A333"/>
  <c r="L333" s="1"/>
  <c r="E333"/>
  <c r="J333"/>
  <c r="A334"/>
  <c r="L334" s="1"/>
  <c r="E334"/>
  <c r="J334"/>
  <c r="A335"/>
  <c r="L335" s="1"/>
  <c r="E335"/>
  <c r="J335"/>
  <c r="A336"/>
  <c r="L336" s="1"/>
  <c r="E336"/>
  <c r="J336"/>
  <c r="A337"/>
  <c r="L337" s="1"/>
  <c r="E337"/>
  <c r="J337"/>
  <c r="A338"/>
  <c r="L338" s="1"/>
  <c r="E338"/>
  <c r="J338"/>
  <c r="A339"/>
  <c r="L339" s="1"/>
  <c r="E339"/>
  <c r="J339"/>
  <c r="A340"/>
  <c r="L340" s="1"/>
  <c r="E340"/>
  <c r="J340"/>
  <c r="A341"/>
  <c r="L341" s="1"/>
  <c r="E341"/>
  <c r="J341"/>
  <c r="A342"/>
  <c r="L342" s="1"/>
  <c r="E342"/>
  <c r="J342"/>
  <c r="A343"/>
  <c r="L343" s="1"/>
  <c r="E343"/>
  <c r="J343"/>
  <c r="A344"/>
  <c r="L344" s="1"/>
  <c r="E344"/>
  <c r="J344"/>
  <c r="A345"/>
  <c r="L345" s="1"/>
  <c r="E345"/>
  <c r="J345"/>
  <c r="A346"/>
  <c r="L346" s="1"/>
  <c r="E346"/>
  <c r="J346"/>
  <c r="A347"/>
  <c r="L347" s="1"/>
  <c r="E347"/>
  <c r="J347"/>
  <c r="A348"/>
  <c r="L348" s="1"/>
  <c r="E348"/>
  <c r="J348"/>
  <c r="A349"/>
  <c r="L349" s="1"/>
  <c r="E349"/>
  <c r="J349"/>
  <c r="A350"/>
  <c r="L350" s="1"/>
  <c r="E350"/>
  <c r="J350"/>
  <c r="A351"/>
  <c r="L351" s="1"/>
  <c r="E351"/>
  <c r="J351"/>
  <c r="A352"/>
  <c r="L352" s="1"/>
  <c r="E352"/>
  <c r="J352"/>
  <c r="A353"/>
  <c r="L353" s="1"/>
  <c r="E353"/>
  <c r="J353"/>
  <c r="A354"/>
  <c r="L354" s="1"/>
  <c r="E354"/>
  <c r="J354"/>
  <c r="A355"/>
  <c r="M355" s="1"/>
  <c r="E355"/>
  <c r="J355"/>
  <c r="A356"/>
  <c r="K356" s="1"/>
  <c r="E356"/>
  <c r="J356"/>
  <c r="A357"/>
  <c r="M357" s="1"/>
  <c r="E357"/>
  <c r="J357"/>
  <c r="A358"/>
  <c r="K358" s="1"/>
  <c r="E358"/>
  <c r="J358"/>
  <c r="A359"/>
  <c r="M359" s="1"/>
  <c r="E359"/>
  <c r="J359"/>
  <c r="A360"/>
  <c r="K360" s="1"/>
  <c r="E360"/>
  <c r="J360"/>
  <c r="A361"/>
  <c r="M361" s="1"/>
  <c r="E361"/>
  <c r="J361"/>
  <c r="A362"/>
  <c r="K362" s="1"/>
  <c r="E362"/>
  <c r="J362"/>
  <c r="A363"/>
  <c r="M363" s="1"/>
  <c r="E363"/>
  <c r="J363"/>
  <c r="A364"/>
  <c r="K364" s="1"/>
  <c r="E364"/>
  <c r="J364"/>
  <c r="A365"/>
  <c r="M365" s="1"/>
  <c r="E365"/>
  <c r="J365"/>
  <c r="A366"/>
  <c r="K366" s="1"/>
  <c r="E366"/>
  <c r="J366"/>
  <c r="A367"/>
  <c r="M367" s="1"/>
  <c r="E367"/>
  <c r="J367"/>
  <c r="A368"/>
  <c r="K368" s="1"/>
  <c r="E368"/>
  <c r="J368"/>
  <c r="A369"/>
  <c r="M369" s="1"/>
  <c r="E369"/>
  <c r="J369"/>
  <c r="A370"/>
  <c r="K370" s="1"/>
  <c r="E370"/>
  <c r="J370"/>
  <c r="A371"/>
  <c r="M371" s="1"/>
  <c r="E371"/>
  <c r="J371"/>
  <c r="A372"/>
  <c r="K372" s="1"/>
  <c r="E372"/>
  <c r="J372"/>
  <c r="A373"/>
  <c r="M373" s="1"/>
  <c r="E373"/>
  <c r="J373"/>
  <c r="A374"/>
  <c r="K374" s="1"/>
  <c r="E374"/>
  <c r="J374"/>
  <c r="A375"/>
  <c r="M375" s="1"/>
  <c r="E375"/>
  <c r="J375"/>
  <c r="A376"/>
  <c r="K376" s="1"/>
  <c r="E376"/>
  <c r="J376"/>
  <c r="A377"/>
  <c r="M377" s="1"/>
  <c r="E377"/>
  <c r="J377"/>
  <c r="A378"/>
  <c r="K378" s="1"/>
  <c r="E378"/>
  <c r="J378"/>
  <c r="A379"/>
  <c r="M379" s="1"/>
  <c r="E379"/>
  <c r="J379"/>
  <c r="A380"/>
  <c r="K380" s="1"/>
  <c r="E380"/>
  <c r="J380"/>
  <c r="A381"/>
  <c r="M381" s="1"/>
  <c r="E381"/>
  <c r="J381"/>
  <c r="A382"/>
  <c r="K382" s="1"/>
  <c r="E382"/>
  <c r="J382"/>
  <c r="A383"/>
  <c r="M383" s="1"/>
  <c r="E383"/>
  <c r="J383"/>
  <c r="A384"/>
  <c r="K384" s="1"/>
  <c r="E384"/>
  <c r="J384"/>
  <c r="A385"/>
  <c r="M385" s="1"/>
  <c r="E385"/>
  <c r="J385"/>
  <c r="A386"/>
  <c r="K386" s="1"/>
  <c r="E386"/>
  <c r="J386"/>
  <c r="A387"/>
  <c r="L387" s="1"/>
  <c r="E387"/>
  <c r="J387"/>
  <c r="A388"/>
  <c r="K388" s="1"/>
  <c r="E388"/>
  <c r="J388"/>
  <c r="A389"/>
  <c r="M389" s="1"/>
  <c r="E389"/>
  <c r="J389"/>
  <c r="A390"/>
  <c r="K390" s="1"/>
  <c r="E390"/>
  <c r="J390"/>
  <c r="A391"/>
  <c r="L391" s="1"/>
  <c r="E391"/>
  <c r="J391"/>
  <c r="A392"/>
  <c r="K392" s="1"/>
  <c r="E392"/>
  <c r="J392"/>
  <c r="A393"/>
  <c r="M393" s="1"/>
  <c r="E393"/>
  <c r="J393"/>
  <c r="A394"/>
  <c r="K394" s="1"/>
  <c r="E394"/>
  <c r="J394"/>
  <c r="A395"/>
  <c r="L395" s="1"/>
  <c r="E395"/>
  <c r="J395"/>
  <c r="A396"/>
  <c r="K396" s="1"/>
  <c r="E396"/>
  <c r="J396"/>
  <c r="A397"/>
  <c r="M397" s="1"/>
  <c r="E397"/>
  <c r="J397"/>
  <c r="A398"/>
  <c r="K398" s="1"/>
  <c r="E398"/>
  <c r="J398"/>
  <c r="A399"/>
  <c r="L399" s="1"/>
  <c r="E399"/>
  <c r="J399"/>
  <c r="A400"/>
  <c r="K400" s="1"/>
  <c r="E400"/>
  <c r="J400"/>
  <c r="A401"/>
  <c r="M401" s="1"/>
  <c r="E401"/>
  <c r="J401"/>
  <c r="A402"/>
  <c r="K402" s="1"/>
  <c r="E402"/>
  <c r="J402"/>
  <c r="A403"/>
  <c r="L403" s="1"/>
  <c r="E403"/>
  <c r="J403"/>
  <c r="A404"/>
  <c r="K404" s="1"/>
  <c r="E404"/>
  <c r="J404"/>
  <c r="A405"/>
  <c r="M405" s="1"/>
  <c r="E405"/>
  <c r="J405"/>
  <c r="A406"/>
  <c r="K406" s="1"/>
  <c r="E406"/>
  <c r="J406"/>
  <c r="A407"/>
  <c r="L407" s="1"/>
  <c r="E407"/>
  <c r="J407"/>
  <c r="A408"/>
  <c r="K408" s="1"/>
  <c r="E408"/>
  <c r="J408"/>
  <c r="A409"/>
  <c r="M409" s="1"/>
  <c r="E409"/>
  <c r="J409"/>
  <c r="A410"/>
  <c r="K410" s="1"/>
  <c r="E410"/>
  <c r="J410"/>
  <c r="A411"/>
  <c r="L411" s="1"/>
  <c r="E411"/>
  <c r="J411"/>
  <c r="A412"/>
  <c r="K412" s="1"/>
  <c r="E412"/>
  <c r="J412"/>
  <c r="A413"/>
  <c r="M413" s="1"/>
  <c r="E413"/>
  <c r="J413"/>
  <c r="A414"/>
  <c r="K414" s="1"/>
  <c r="E414"/>
  <c r="J414"/>
  <c r="A415"/>
  <c r="L415" s="1"/>
  <c r="E415"/>
  <c r="J415"/>
  <c r="A416"/>
  <c r="K416" s="1"/>
  <c r="E416"/>
  <c r="J416"/>
  <c r="A417"/>
  <c r="M417" s="1"/>
  <c r="E417"/>
  <c r="J417"/>
  <c r="A418"/>
  <c r="K418" s="1"/>
  <c r="E418"/>
  <c r="J418"/>
  <c r="A419"/>
  <c r="L419" s="1"/>
  <c r="E419"/>
  <c r="J419"/>
  <c r="A420"/>
  <c r="K420" s="1"/>
  <c r="E420"/>
  <c r="J420"/>
  <c r="A421"/>
  <c r="M421" s="1"/>
  <c r="E421"/>
  <c r="J421"/>
  <c r="A422"/>
  <c r="K422" s="1"/>
  <c r="E422"/>
  <c r="J422"/>
  <c r="A423"/>
  <c r="L423" s="1"/>
  <c r="E423"/>
  <c r="J423"/>
  <c r="A424"/>
  <c r="M424" s="1"/>
  <c r="E424"/>
  <c r="J424"/>
  <c r="A425"/>
  <c r="L425" s="1"/>
  <c r="E425"/>
  <c r="J425"/>
  <c r="A426"/>
  <c r="M426" s="1"/>
  <c r="E426"/>
  <c r="J426"/>
  <c r="A427"/>
  <c r="L427" s="1"/>
  <c r="E427"/>
  <c r="J427"/>
  <c r="A428"/>
  <c r="K428" s="1"/>
  <c r="E428"/>
  <c r="J428"/>
  <c r="A429"/>
  <c r="L429" s="1"/>
  <c r="E429"/>
  <c r="J429"/>
  <c r="A430"/>
  <c r="M430" s="1"/>
  <c r="E430"/>
  <c r="J430"/>
  <c r="A431"/>
  <c r="L431" s="1"/>
  <c r="E431"/>
  <c r="J431"/>
  <c r="A432"/>
  <c r="M432" s="1"/>
  <c r="E432"/>
  <c r="J432"/>
  <c r="A433"/>
  <c r="L433" s="1"/>
  <c r="E433"/>
  <c r="J433"/>
  <c r="A434"/>
  <c r="M434" s="1"/>
  <c r="E434"/>
  <c r="J434"/>
  <c r="A435"/>
  <c r="L435" s="1"/>
  <c r="E435"/>
  <c r="J435"/>
  <c r="A436"/>
  <c r="M436" s="1"/>
  <c r="E436"/>
  <c r="J436"/>
  <c r="A437"/>
  <c r="L437" s="1"/>
  <c r="E437"/>
  <c r="J437"/>
  <c r="A438"/>
  <c r="K438" s="1"/>
  <c r="E438"/>
  <c r="J438"/>
  <c r="A439"/>
  <c r="L439" s="1"/>
  <c r="E439"/>
  <c r="J439"/>
  <c r="A440"/>
  <c r="M440" s="1"/>
  <c r="E440"/>
  <c r="J440"/>
  <c r="A441"/>
  <c r="L441" s="1"/>
  <c r="E441"/>
  <c r="J441"/>
  <c r="A442"/>
  <c r="M442" s="1"/>
  <c r="E442"/>
  <c r="J442"/>
  <c r="A443"/>
  <c r="L443" s="1"/>
  <c r="E443"/>
  <c r="J443"/>
  <c r="A444"/>
  <c r="K444" s="1"/>
  <c r="E444"/>
  <c r="J444"/>
  <c r="A445"/>
  <c r="L445" s="1"/>
  <c r="E445"/>
  <c r="J445"/>
  <c r="A446"/>
  <c r="M446" s="1"/>
  <c r="E446"/>
  <c r="J446"/>
  <c r="A447"/>
  <c r="L447" s="1"/>
  <c r="E447"/>
  <c r="J447"/>
  <c r="A448"/>
  <c r="M448" s="1"/>
  <c r="E448"/>
  <c r="J448"/>
  <c r="A449"/>
  <c r="L449" s="1"/>
  <c r="E449"/>
  <c r="J449"/>
  <c r="A450"/>
  <c r="M450" s="1"/>
  <c r="E450"/>
  <c r="J450"/>
  <c r="A451"/>
  <c r="L451" s="1"/>
  <c r="E451"/>
  <c r="J451"/>
  <c r="A452"/>
  <c r="M452" s="1"/>
  <c r="E452"/>
  <c r="J452"/>
  <c r="A453"/>
  <c r="L453" s="1"/>
  <c r="E453"/>
  <c r="J453"/>
  <c r="A454"/>
  <c r="K454" s="1"/>
  <c r="E454"/>
  <c r="J454"/>
  <c r="A455"/>
  <c r="L455" s="1"/>
  <c r="E455"/>
  <c r="J455"/>
  <c r="A456"/>
  <c r="M456" s="1"/>
  <c r="E456"/>
  <c r="J456"/>
  <c r="A457"/>
  <c r="L457" s="1"/>
  <c r="E457"/>
  <c r="J457"/>
  <c r="A458"/>
  <c r="M458" s="1"/>
  <c r="E458"/>
  <c r="J458"/>
  <c r="A459"/>
  <c r="L459" s="1"/>
  <c r="E459"/>
  <c r="J459"/>
  <c r="A460"/>
  <c r="K460" s="1"/>
  <c r="E460"/>
  <c r="J460"/>
  <c r="A461"/>
  <c r="L461" s="1"/>
  <c r="E461"/>
  <c r="J461"/>
  <c r="A462"/>
  <c r="M462" s="1"/>
  <c r="E462"/>
  <c r="J462"/>
  <c r="A463"/>
  <c r="L463" s="1"/>
  <c r="E463"/>
  <c r="J463"/>
  <c r="A464"/>
  <c r="M464" s="1"/>
  <c r="E464"/>
  <c r="J464"/>
  <c r="A465"/>
  <c r="L465" s="1"/>
  <c r="E465"/>
  <c r="J465"/>
  <c r="A466"/>
  <c r="M466" s="1"/>
  <c r="E466"/>
  <c r="J466"/>
  <c r="A467"/>
  <c r="L467" s="1"/>
  <c r="E467"/>
  <c r="J467"/>
  <c r="A468"/>
  <c r="M468" s="1"/>
  <c r="E468"/>
  <c r="J468"/>
  <c r="A469"/>
  <c r="L469" s="1"/>
  <c r="E469"/>
  <c r="J469"/>
  <c r="A470"/>
  <c r="K470" s="1"/>
  <c r="E470"/>
  <c r="J470"/>
  <c r="A471"/>
  <c r="L471" s="1"/>
  <c r="E471"/>
  <c r="J471"/>
  <c r="A472"/>
  <c r="K472" s="1"/>
  <c r="E472"/>
  <c r="J472"/>
  <c r="A473"/>
  <c r="L473" s="1"/>
  <c r="E473"/>
  <c r="J473"/>
  <c r="A474"/>
  <c r="K474" s="1"/>
  <c r="E474"/>
  <c r="J474"/>
  <c r="A475"/>
  <c r="L475" s="1"/>
  <c r="E475"/>
  <c r="J475"/>
  <c r="A476"/>
  <c r="K476" s="1"/>
  <c r="E476"/>
  <c r="J476"/>
  <c r="A477"/>
  <c r="L477" s="1"/>
  <c r="E477"/>
  <c r="J477"/>
  <c r="A478"/>
  <c r="K478" s="1"/>
  <c r="E478"/>
  <c r="J478"/>
  <c r="A479"/>
  <c r="L479" s="1"/>
  <c r="E479"/>
  <c r="J479"/>
  <c r="A480"/>
  <c r="K480" s="1"/>
  <c r="E480"/>
  <c r="J480"/>
  <c r="A481"/>
  <c r="L481" s="1"/>
  <c r="E481"/>
  <c r="J481"/>
  <c r="A482"/>
  <c r="K482" s="1"/>
  <c r="E482"/>
  <c r="J482"/>
  <c r="A483"/>
  <c r="L483" s="1"/>
  <c r="E483"/>
  <c r="J483"/>
  <c r="A484"/>
  <c r="K484" s="1"/>
  <c r="E484"/>
  <c r="J484"/>
  <c r="A485"/>
  <c r="L485" s="1"/>
  <c r="E485"/>
  <c r="J485"/>
  <c r="A486"/>
  <c r="K486" s="1"/>
  <c r="E486"/>
  <c r="J486"/>
  <c r="A487"/>
  <c r="L487" s="1"/>
  <c r="E487"/>
  <c r="J487"/>
  <c r="A488"/>
  <c r="K488" s="1"/>
  <c r="E488"/>
  <c r="J488"/>
  <c r="A489"/>
  <c r="L489" s="1"/>
  <c r="E489"/>
  <c r="J489"/>
  <c r="A490"/>
  <c r="K490" s="1"/>
  <c r="E490"/>
  <c r="J490"/>
  <c r="A491"/>
  <c r="L491" s="1"/>
  <c r="E491"/>
  <c r="J491"/>
  <c r="A492"/>
  <c r="K492" s="1"/>
  <c r="E492"/>
  <c r="J492"/>
  <c r="A493"/>
  <c r="L493" s="1"/>
  <c r="E493"/>
  <c r="J493"/>
  <c r="A494"/>
  <c r="K494" s="1"/>
  <c r="E494"/>
  <c r="J494"/>
  <c r="A495"/>
  <c r="L495" s="1"/>
  <c r="E495"/>
  <c r="J495"/>
  <c r="A496"/>
  <c r="K496" s="1"/>
  <c r="E496"/>
  <c r="J496"/>
  <c r="A497"/>
  <c r="L497" s="1"/>
  <c r="E497"/>
  <c r="J497"/>
  <c r="A498"/>
  <c r="K498" s="1"/>
  <c r="E498"/>
  <c r="J498"/>
  <c r="A499"/>
  <c r="L499" s="1"/>
  <c r="E499"/>
  <c r="J499"/>
  <c r="A500"/>
  <c r="K500" s="1"/>
  <c r="E500"/>
  <c r="J500"/>
  <c r="A501"/>
  <c r="L501" s="1"/>
  <c r="E501"/>
  <c r="J501"/>
  <c r="A502"/>
  <c r="K502" s="1"/>
  <c r="E502"/>
  <c r="J502"/>
  <c r="A503"/>
  <c r="L503" s="1"/>
  <c r="E503"/>
  <c r="J503"/>
  <c r="A504"/>
  <c r="K504" s="1"/>
  <c r="E504"/>
  <c r="J504"/>
  <c r="A505"/>
  <c r="L505" s="1"/>
  <c r="E505"/>
  <c r="J505"/>
  <c r="A506"/>
  <c r="K506" s="1"/>
  <c r="E506"/>
  <c r="J506"/>
  <c r="A507"/>
  <c r="L507" s="1"/>
  <c r="E507"/>
  <c r="J507"/>
  <c r="A508"/>
  <c r="K508" s="1"/>
  <c r="E508"/>
  <c r="J508"/>
  <c r="A509"/>
  <c r="L509" s="1"/>
  <c r="E509"/>
  <c r="J509"/>
  <c r="A510"/>
  <c r="K510" s="1"/>
  <c r="E510"/>
  <c r="J510"/>
  <c r="A511"/>
  <c r="L511" s="1"/>
  <c r="E511"/>
  <c r="J511"/>
  <c r="A512"/>
  <c r="L512" s="1"/>
  <c r="E512"/>
  <c r="J512"/>
  <c r="A513"/>
  <c r="L513" s="1"/>
  <c r="E513"/>
  <c r="J513"/>
  <c r="A514"/>
  <c r="L514" s="1"/>
  <c r="E514"/>
  <c r="J514"/>
  <c r="A515"/>
  <c r="L515" s="1"/>
  <c r="E515"/>
  <c r="J515"/>
  <c r="A516"/>
  <c r="L516" s="1"/>
  <c r="E516"/>
  <c r="J516"/>
  <c r="A517"/>
  <c r="L517" s="1"/>
  <c r="E517"/>
  <c r="J517"/>
  <c r="A518"/>
  <c r="L518" s="1"/>
  <c r="E518"/>
  <c r="J518"/>
  <c r="A519"/>
  <c r="L519" s="1"/>
  <c r="E519"/>
  <c r="J519"/>
  <c r="A520"/>
  <c r="L520" s="1"/>
  <c r="E520"/>
  <c r="J520"/>
  <c r="A521"/>
  <c r="L521" s="1"/>
  <c r="E521"/>
  <c r="J521"/>
  <c r="A522"/>
  <c r="L522" s="1"/>
  <c r="E522"/>
  <c r="J522"/>
  <c r="A523"/>
  <c r="L523" s="1"/>
  <c r="E523"/>
  <c r="J523"/>
  <c r="A524"/>
  <c r="L524" s="1"/>
  <c r="E524"/>
  <c r="J524"/>
  <c r="A525"/>
  <c r="L525" s="1"/>
  <c r="E525"/>
  <c r="J525"/>
  <c r="A526"/>
  <c r="L526" s="1"/>
  <c r="E526"/>
  <c r="J526"/>
  <c r="A527"/>
  <c r="L527" s="1"/>
  <c r="E527"/>
  <c r="J527"/>
  <c r="A528"/>
  <c r="L528" s="1"/>
  <c r="E528"/>
  <c r="J528"/>
  <c r="A529"/>
  <c r="L529" s="1"/>
  <c r="E529"/>
  <c r="J529"/>
  <c r="A530"/>
  <c r="L530" s="1"/>
  <c r="E530"/>
  <c r="J530"/>
  <c r="A531"/>
  <c r="L531" s="1"/>
  <c r="E531"/>
  <c r="J531"/>
  <c r="A532"/>
  <c r="L532" s="1"/>
  <c r="E532"/>
  <c r="J532"/>
  <c r="A533"/>
  <c r="L533" s="1"/>
  <c r="E533"/>
  <c r="J533"/>
  <c r="A534"/>
  <c r="L534" s="1"/>
  <c r="E534"/>
  <c r="J534"/>
  <c r="A535"/>
  <c r="L535" s="1"/>
  <c r="E535"/>
  <c r="J535"/>
  <c r="A536"/>
  <c r="L536" s="1"/>
  <c r="E536"/>
  <c r="J536"/>
  <c r="A537"/>
  <c r="L537" s="1"/>
  <c r="E537"/>
  <c r="J537"/>
  <c r="A538"/>
  <c r="L538" s="1"/>
  <c r="E538"/>
  <c r="J538"/>
  <c r="A539"/>
  <c r="L539" s="1"/>
  <c r="E539"/>
  <c r="J539"/>
  <c r="A540"/>
  <c r="L540" s="1"/>
  <c r="E540"/>
  <c r="J540"/>
  <c r="A541"/>
  <c r="L541" s="1"/>
  <c r="E541"/>
  <c r="J541"/>
  <c r="A542"/>
  <c r="L542" s="1"/>
  <c r="E542"/>
  <c r="J542"/>
  <c r="A543"/>
  <c r="L543" s="1"/>
  <c r="E543"/>
  <c r="J543"/>
  <c r="A544"/>
  <c r="L544" s="1"/>
  <c r="E544"/>
  <c r="J544"/>
  <c r="A545"/>
  <c r="L545" s="1"/>
  <c r="E545"/>
  <c r="J545"/>
  <c r="A546"/>
  <c r="L546" s="1"/>
  <c r="E546"/>
  <c r="J546"/>
  <c r="A547"/>
  <c r="L547" s="1"/>
  <c r="E547"/>
  <c r="J547"/>
  <c r="A548"/>
  <c r="L548" s="1"/>
  <c r="E548"/>
  <c r="J548"/>
  <c r="A549"/>
  <c r="L549" s="1"/>
  <c r="E549"/>
  <c r="J549"/>
  <c r="A550"/>
  <c r="L550" s="1"/>
  <c r="E550"/>
  <c r="J550"/>
  <c r="A551"/>
  <c r="L551" s="1"/>
  <c r="E551"/>
  <c r="J551"/>
  <c r="A552"/>
  <c r="L552" s="1"/>
  <c r="E552"/>
  <c r="J552"/>
  <c r="A553"/>
  <c r="L553" s="1"/>
  <c r="E553"/>
  <c r="J553"/>
  <c r="A554"/>
  <c r="L554" s="1"/>
  <c r="E554"/>
  <c r="J554"/>
  <c r="A555"/>
  <c r="L555" s="1"/>
  <c r="E555"/>
  <c r="J555"/>
  <c r="A556"/>
  <c r="E556"/>
  <c r="J556"/>
  <c r="A557"/>
  <c r="E557"/>
  <c r="J557"/>
  <c r="A558"/>
  <c r="E558"/>
  <c r="J558"/>
  <c r="A559"/>
  <c r="E559"/>
  <c r="J559"/>
  <c r="A560"/>
  <c r="E560"/>
  <c r="J560"/>
  <c r="A561"/>
  <c r="E561"/>
  <c r="J561"/>
  <c r="A562"/>
  <c r="E562"/>
  <c r="J562"/>
  <c r="A563"/>
  <c r="E563"/>
  <c r="J563"/>
  <c r="A564"/>
  <c r="E564"/>
  <c r="J564"/>
  <c r="A565"/>
  <c r="E565"/>
  <c r="J565"/>
  <c r="A566"/>
  <c r="E566"/>
  <c r="J566"/>
  <c r="A567"/>
  <c r="E567"/>
  <c r="J567"/>
  <c r="A568"/>
  <c r="E568"/>
  <c r="J568"/>
  <c r="A569"/>
  <c r="E569"/>
  <c r="J569"/>
  <c r="A570"/>
  <c r="E570"/>
  <c r="J570"/>
  <c r="A571"/>
  <c r="E571"/>
  <c r="J571"/>
  <c r="A572"/>
  <c r="E572"/>
  <c r="J572"/>
  <c r="A573"/>
  <c r="E573"/>
  <c r="J573"/>
  <c r="A574"/>
  <c r="E574"/>
  <c r="J574"/>
  <c r="A575"/>
  <c r="E575"/>
  <c r="J575"/>
  <c r="A576"/>
  <c r="E576"/>
  <c r="J576"/>
  <c r="A577"/>
  <c r="E577"/>
  <c r="J577"/>
  <c r="A578"/>
  <c r="E578"/>
  <c r="J578"/>
  <c r="A579"/>
  <c r="E579"/>
  <c r="J579"/>
  <c r="A580"/>
  <c r="E580"/>
  <c r="J580"/>
  <c r="A581"/>
  <c r="E581"/>
  <c r="J581"/>
  <c r="A582"/>
  <c r="E582"/>
  <c r="J582"/>
  <c r="A583"/>
  <c r="E583"/>
  <c r="J583"/>
  <c r="A584"/>
  <c r="E584"/>
  <c r="J584"/>
  <c r="A585"/>
  <c r="E585"/>
  <c r="J585"/>
  <c r="A586"/>
  <c r="E586"/>
  <c r="J586"/>
  <c r="A587"/>
  <c r="E587"/>
  <c r="J587"/>
  <c r="A588"/>
  <c r="E588"/>
  <c r="J588"/>
  <c r="A589"/>
  <c r="E589"/>
  <c r="J589"/>
  <c r="A590"/>
  <c r="E590"/>
  <c r="J590"/>
  <c r="A591"/>
  <c r="E591"/>
  <c r="J591"/>
  <c r="A592"/>
  <c r="E592"/>
  <c r="J592"/>
  <c r="A593"/>
  <c r="E593"/>
  <c r="J593"/>
  <c r="A594"/>
  <c r="L594" s="1"/>
  <c r="E594"/>
  <c r="J594"/>
  <c r="A595"/>
  <c r="K595" s="1"/>
  <c r="E595"/>
  <c r="J595"/>
  <c r="A596"/>
  <c r="L596" s="1"/>
  <c r="E596"/>
  <c r="J596"/>
  <c r="A597"/>
  <c r="K597" s="1"/>
  <c r="E597"/>
  <c r="J597"/>
  <c r="A598"/>
  <c r="L598" s="1"/>
  <c r="E598"/>
  <c r="J598"/>
  <c r="A599"/>
  <c r="K599" s="1"/>
  <c r="E599"/>
  <c r="J599"/>
  <c r="A600"/>
  <c r="L600" s="1"/>
  <c r="E600"/>
  <c r="J600"/>
  <c r="A601"/>
  <c r="K601" s="1"/>
  <c r="E601"/>
  <c r="J601"/>
  <c r="A602"/>
  <c r="L602" s="1"/>
  <c r="E602"/>
  <c r="J602"/>
  <c r="A603"/>
  <c r="K603" s="1"/>
  <c r="E603"/>
  <c r="J603"/>
  <c r="A604"/>
  <c r="L604" s="1"/>
  <c r="E604"/>
  <c r="J604"/>
  <c r="A605"/>
  <c r="K605" s="1"/>
  <c r="E605"/>
  <c r="J605"/>
  <c r="A606"/>
  <c r="L606" s="1"/>
  <c r="E606"/>
  <c r="J606"/>
  <c r="A607"/>
  <c r="K607" s="1"/>
  <c r="E607"/>
  <c r="J607"/>
  <c r="A608"/>
  <c r="L608" s="1"/>
  <c r="E608"/>
  <c r="J608"/>
  <c r="A609"/>
  <c r="K609" s="1"/>
  <c r="E609"/>
  <c r="J609"/>
  <c r="A610"/>
  <c r="L610" s="1"/>
  <c r="E610"/>
  <c r="J610"/>
  <c r="A611"/>
  <c r="K611" s="1"/>
  <c r="E611"/>
  <c r="J611"/>
  <c r="A612"/>
  <c r="L612" s="1"/>
  <c r="E612"/>
  <c r="J612"/>
  <c r="A613"/>
  <c r="K613" s="1"/>
  <c r="E613"/>
  <c r="J613"/>
  <c r="A614"/>
  <c r="L614" s="1"/>
  <c r="E614"/>
  <c r="J614"/>
  <c r="A615"/>
  <c r="K615" s="1"/>
  <c r="E615"/>
  <c r="J615"/>
  <c r="A616"/>
  <c r="L616" s="1"/>
  <c r="E616"/>
  <c r="J616"/>
  <c r="A617"/>
  <c r="K617" s="1"/>
  <c r="E617"/>
  <c r="J617"/>
  <c r="A618"/>
  <c r="L618" s="1"/>
  <c r="E618"/>
  <c r="J618"/>
  <c r="A619"/>
  <c r="K619" s="1"/>
  <c r="E619"/>
  <c r="J619"/>
  <c r="A620"/>
  <c r="L620" s="1"/>
  <c r="E620"/>
  <c r="J620"/>
  <c r="A621"/>
  <c r="K621" s="1"/>
  <c r="E621"/>
  <c r="J621"/>
  <c r="A622"/>
  <c r="L622" s="1"/>
  <c r="E622"/>
  <c r="J622"/>
  <c r="A623"/>
  <c r="K623" s="1"/>
  <c r="E623"/>
  <c r="J623"/>
  <c r="A624"/>
  <c r="L624" s="1"/>
  <c r="E624"/>
  <c r="J624"/>
  <c r="A625"/>
  <c r="K625" s="1"/>
  <c r="E625"/>
  <c r="J625"/>
  <c r="A626"/>
  <c r="L626" s="1"/>
  <c r="E626"/>
  <c r="J626"/>
  <c r="A627"/>
  <c r="K627" s="1"/>
  <c r="E627"/>
  <c r="J627"/>
  <c r="A628"/>
  <c r="L628" s="1"/>
  <c r="E628"/>
  <c r="J628"/>
  <c r="A629"/>
  <c r="K629" s="1"/>
  <c r="E629"/>
  <c r="J629"/>
  <c r="A630"/>
  <c r="L630" s="1"/>
  <c r="E630"/>
  <c r="J630"/>
  <c r="A631"/>
  <c r="K631" s="1"/>
  <c r="E631"/>
  <c r="J631"/>
  <c r="A632"/>
  <c r="L632" s="1"/>
  <c r="E632"/>
  <c r="J632"/>
  <c r="A633"/>
  <c r="K633" s="1"/>
  <c r="E633"/>
  <c r="J633"/>
  <c r="A634"/>
  <c r="L634" s="1"/>
  <c r="E634"/>
  <c r="J634"/>
  <c r="A635"/>
  <c r="K635" s="1"/>
  <c r="E635"/>
  <c r="J635"/>
  <c r="A636"/>
  <c r="L636" s="1"/>
  <c r="E636"/>
  <c r="J636"/>
  <c r="A637"/>
  <c r="K637" s="1"/>
  <c r="E637"/>
  <c r="J637"/>
  <c r="A638"/>
  <c r="L638" s="1"/>
  <c r="E638"/>
  <c r="J638"/>
  <c r="A639"/>
  <c r="K639" s="1"/>
  <c r="E639"/>
  <c r="J639"/>
  <c r="A640"/>
  <c r="L640" s="1"/>
  <c r="E640"/>
  <c r="J640"/>
  <c r="A641"/>
  <c r="K641" s="1"/>
  <c r="E641"/>
  <c r="J641"/>
  <c r="A642"/>
  <c r="L642" s="1"/>
  <c r="E642"/>
  <c r="J642"/>
  <c r="A643"/>
  <c r="K643" s="1"/>
  <c r="E643"/>
  <c r="J643"/>
  <c r="A644"/>
  <c r="L644" s="1"/>
  <c r="E644"/>
  <c r="J644"/>
  <c r="A645"/>
  <c r="K645" s="1"/>
  <c r="E645"/>
  <c r="J645"/>
  <c r="A646"/>
  <c r="L646" s="1"/>
  <c r="E646"/>
  <c r="J646"/>
  <c r="A647"/>
  <c r="K647" s="1"/>
  <c r="E647"/>
  <c r="J647"/>
  <c r="A648"/>
  <c r="L648" s="1"/>
  <c r="E648"/>
  <c r="J648"/>
  <c r="A649"/>
  <c r="K649" s="1"/>
  <c r="E649"/>
  <c r="J649"/>
  <c r="A650"/>
  <c r="L650" s="1"/>
  <c r="E650"/>
  <c r="J650"/>
  <c r="A651"/>
  <c r="K651" s="1"/>
  <c r="E651"/>
  <c r="J651"/>
  <c r="A652"/>
  <c r="L652" s="1"/>
  <c r="E652"/>
  <c r="J652"/>
  <c r="A653"/>
  <c r="K653" s="1"/>
  <c r="E653"/>
  <c r="J653"/>
  <c r="A654"/>
  <c r="L654" s="1"/>
  <c r="E654"/>
  <c r="J654"/>
  <c r="A655"/>
  <c r="K655" s="1"/>
  <c r="E655"/>
  <c r="J655"/>
  <c r="A656"/>
  <c r="L656" s="1"/>
  <c r="E656"/>
  <c r="J656"/>
  <c r="A657"/>
  <c r="K657" s="1"/>
  <c r="E657"/>
  <c r="J657"/>
  <c r="A658"/>
  <c r="L658" s="1"/>
  <c r="E658"/>
  <c r="J658"/>
  <c r="A659"/>
  <c r="K659" s="1"/>
  <c r="E659"/>
  <c r="J659"/>
  <c r="A660"/>
  <c r="L660" s="1"/>
  <c r="E660"/>
  <c r="J660"/>
  <c r="A661"/>
  <c r="K661" s="1"/>
  <c r="E661"/>
  <c r="J661"/>
  <c r="A662"/>
  <c r="L662" s="1"/>
  <c r="E662"/>
  <c r="J662"/>
  <c r="A663"/>
  <c r="K663" s="1"/>
  <c r="E663"/>
  <c r="J663"/>
  <c r="A664"/>
  <c r="L664" s="1"/>
  <c r="E664"/>
  <c r="J664"/>
  <c r="A665"/>
  <c r="K665" s="1"/>
  <c r="E665"/>
  <c r="J665"/>
  <c r="A666"/>
  <c r="L666" s="1"/>
  <c r="E666"/>
  <c r="J666"/>
  <c r="A667"/>
  <c r="K667" s="1"/>
  <c r="E667"/>
  <c r="J667"/>
  <c r="A668"/>
  <c r="L668" s="1"/>
  <c r="E668"/>
  <c r="J668"/>
  <c r="A669"/>
  <c r="K669" s="1"/>
  <c r="E669"/>
  <c r="J669"/>
  <c r="A670"/>
  <c r="M670" s="1"/>
  <c r="E670"/>
  <c r="J670"/>
  <c r="A671"/>
  <c r="K671" s="1"/>
  <c r="E671"/>
  <c r="J671"/>
  <c r="A672"/>
  <c r="M672" s="1"/>
  <c r="E672"/>
  <c r="J672"/>
  <c r="A673"/>
  <c r="K673" s="1"/>
  <c r="E673"/>
  <c r="J673"/>
  <c r="A674"/>
  <c r="M674" s="1"/>
  <c r="E674"/>
  <c r="J674"/>
  <c r="A675"/>
  <c r="K675" s="1"/>
  <c r="E675"/>
  <c r="J675"/>
  <c r="A676"/>
  <c r="M676" s="1"/>
  <c r="E676"/>
  <c r="J676"/>
  <c r="A677"/>
  <c r="K677" s="1"/>
  <c r="E677"/>
  <c r="J677"/>
  <c r="A678"/>
  <c r="M678" s="1"/>
  <c r="E678"/>
  <c r="J678"/>
  <c r="A679"/>
  <c r="K679" s="1"/>
  <c r="E679"/>
  <c r="J679"/>
  <c r="A680"/>
  <c r="M680" s="1"/>
  <c r="E680"/>
  <c r="J680"/>
  <c r="A681"/>
  <c r="K681" s="1"/>
  <c r="E681"/>
  <c r="J681"/>
  <c r="A682"/>
  <c r="M682" s="1"/>
  <c r="E682"/>
  <c r="J682"/>
  <c r="A683"/>
  <c r="K683" s="1"/>
  <c r="E683"/>
  <c r="J683"/>
  <c r="A684"/>
  <c r="M684" s="1"/>
  <c r="E684"/>
  <c r="J684"/>
  <c r="A685"/>
  <c r="K685" s="1"/>
  <c r="E685"/>
  <c r="J685"/>
  <c r="A686"/>
  <c r="M686" s="1"/>
  <c r="E686"/>
  <c r="J686"/>
  <c r="A687"/>
  <c r="K687" s="1"/>
  <c r="E687"/>
  <c r="J687"/>
  <c r="A688"/>
  <c r="M688" s="1"/>
  <c r="E688"/>
  <c r="J688"/>
  <c r="A689"/>
  <c r="K689" s="1"/>
  <c r="E689"/>
  <c r="J689"/>
  <c r="A690"/>
  <c r="M690" s="1"/>
  <c r="E690"/>
  <c r="J690"/>
  <c r="A691"/>
  <c r="K691" s="1"/>
  <c r="E691"/>
  <c r="J691"/>
  <c r="A692"/>
  <c r="M692" s="1"/>
  <c r="E692"/>
  <c r="J692"/>
  <c r="A693"/>
  <c r="K693" s="1"/>
  <c r="E693"/>
  <c r="J693"/>
  <c r="A694"/>
  <c r="M694" s="1"/>
  <c r="E694"/>
  <c r="J694"/>
  <c r="A695"/>
  <c r="K695" s="1"/>
  <c r="E695"/>
  <c r="J695"/>
  <c r="A696"/>
  <c r="M696" s="1"/>
  <c r="E696"/>
  <c r="J696"/>
  <c r="A697"/>
  <c r="K697" s="1"/>
  <c r="E697"/>
  <c r="J697"/>
  <c r="A698"/>
  <c r="M698" s="1"/>
  <c r="E698"/>
  <c r="J698"/>
  <c r="A699"/>
  <c r="K699" s="1"/>
  <c r="E699"/>
  <c r="J699"/>
  <c r="A700"/>
  <c r="M700" s="1"/>
  <c r="E700"/>
  <c r="J700"/>
  <c r="A701"/>
  <c r="K701" s="1"/>
  <c r="E701"/>
  <c r="J701"/>
  <c r="A702"/>
  <c r="M702" s="1"/>
  <c r="E702"/>
  <c r="J702"/>
  <c r="A703"/>
  <c r="K703" s="1"/>
  <c r="E703"/>
  <c r="J703"/>
  <c r="A704"/>
  <c r="M704" s="1"/>
  <c r="E704"/>
  <c r="J704"/>
  <c r="A705"/>
  <c r="K705" s="1"/>
  <c r="E705"/>
  <c r="J705"/>
  <c r="A706"/>
  <c r="M706" s="1"/>
  <c r="E706"/>
  <c r="J706"/>
  <c r="A707"/>
  <c r="K707" s="1"/>
  <c r="E707"/>
  <c r="J707"/>
  <c r="A708"/>
  <c r="M708" s="1"/>
  <c r="E708"/>
  <c r="J708"/>
  <c r="A709"/>
  <c r="K709" s="1"/>
  <c r="E709"/>
  <c r="J709"/>
  <c r="A710"/>
  <c r="M710" s="1"/>
  <c r="E710"/>
  <c r="J710"/>
  <c r="A711"/>
  <c r="K711" s="1"/>
  <c r="E711"/>
  <c r="J711"/>
  <c r="A712"/>
  <c r="M712" s="1"/>
  <c r="E712"/>
  <c r="J712"/>
  <c r="A713"/>
  <c r="K713" s="1"/>
  <c r="E713"/>
  <c r="J713"/>
  <c r="A714"/>
  <c r="M714" s="1"/>
  <c r="E714"/>
  <c r="J714"/>
  <c r="A715"/>
  <c r="K715" s="1"/>
  <c r="E715"/>
  <c r="J715"/>
  <c r="A716"/>
  <c r="M716" s="1"/>
  <c r="E716"/>
  <c r="J716"/>
  <c r="A717"/>
  <c r="K717" s="1"/>
  <c r="E717"/>
  <c r="J717"/>
  <c r="A718"/>
  <c r="M718" s="1"/>
  <c r="E718"/>
  <c r="J718"/>
  <c r="A719"/>
  <c r="K719" s="1"/>
  <c r="E719"/>
  <c r="J719"/>
  <c r="A720"/>
  <c r="M720" s="1"/>
  <c r="E720"/>
  <c r="J720"/>
  <c r="A721"/>
  <c r="K721" s="1"/>
  <c r="E721"/>
  <c r="J721"/>
  <c r="A722"/>
  <c r="M722" s="1"/>
  <c r="E722"/>
  <c r="J722"/>
  <c r="A723"/>
  <c r="K723" s="1"/>
  <c r="E723"/>
  <c r="J723"/>
  <c r="A724"/>
  <c r="M724" s="1"/>
  <c r="E724"/>
  <c r="J724"/>
  <c r="A725"/>
  <c r="K725" s="1"/>
  <c r="E725"/>
  <c r="J725"/>
  <c r="A726"/>
  <c r="M726" s="1"/>
  <c r="E726"/>
  <c r="J726"/>
  <c r="A727"/>
  <c r="K727" s="1"/>
  <c r="E727"/>
  <c r="J727"/>
  <c r="A728"/>
  <c r="M728" s="1"/>
  <c r="E728"/>
  <c r="J728"/>
  <c r="A729"/>
  <c r="K729" s="1"/>
  <c r="E729"/>
  <c r="J729"/>
  <c r="A730"/>
  <c r="M730" s="1"/>
  <c r="E730"/>
  <c r="J730"/>
  <c r="A731"/>
  <c r="K731" s="1"/>
  <c r="E731"/>
  <c r="J731"/>
  <c r="A732"/>
  <c r="M732" s="1"/>
  <c r="E732"/>
  <c r="J732"/>
  <c r="A733"/>
  <c r="K733" s="1"/>
  <c r="E733"/>
  <c r="J733"/>
  <c r="A734"/>
  <c r="M734" s="1"/>
  <c r="E734"/>
  <c r="J734"/>
  <c r="A735"/>
  <c r="K735" s="1"/>
  <c r="E735"/>
  <c r="J735"/>
  <c r="A736"/>
  <c r="M736" s="1"/>
  <c r="E736"/>
  <c r="J736"/>
  <c r="A737"/>
  <c r="K737" s="1"/>
  <c r="E737"/>
  <c r="J737"/>
  <c r="A738"/>
  <c r="M738" s="1"/>
  <c r="E738"/>
  <c r="J738"/>
  <c r="A739"/>
  <c r="K739" s="1"/>
  <c r="E739"/>
  <c r="J739"/>
  <c r="A740"/>
  <c r="M740" s="1"/>
  <c r="E740"/>
  <c r="J740"/>
  <c r="A741"/>
  <c r="K741" s="1"/>
  <c r="E741"/>
  <c r="J741"/>
  <c r="A742"/>
  <c r="M742" s="1"/>
  <c r="E742"/>
  <c r="J742"/>
  <c r="A743"/>
  <c r="K743" s="1"/>
  <c r="E743"/>
  <c r="J743"/>
  <c r="A744"/>
  <c r="M744" s="1"/>
  <c r="E744"/>
  <c r="J744"/>
  <c r="A745"/>
  <c r="K745" s="1"/>
  <c r="E745"/>
  <c r="J745"/>
  <c r="A746"/>
  <c r="M746" s="1"/>
  <c r="E746"/>
  <c r="J746"/>
  <c r="A747"/>
  <c r="K747" s="1"/>
  <c r="E747"/>
  <c r="J747"/>
  <c r="A748"/>
  <c r="M748" s="1"/>
  <c r="E748"/>
  <c r="J748"/>
  <c r="A749"/>
  <c r="K749" s="1"/>
  <c r="E749"/>
  <c r="J749"/>
  <c r="A750"/>
  <c r="M750" s="1"/>
  <c r="E750"/>
  <c r="J750"/>
  <c r="A751"/>
  <c r="K751" s="1"/>
  <c r="E751"/>
  <c r="J751"/>
  <c r="A752"/>
  <c r="M752" s="1"/>
  <c r="E752"/>
  <c r="J752"/>
  <c r="A753"/>
  <c r="K753" s="1"/>
  <c r="E753"/>
  <c r="J753"/>
  <c r="A754"/>
  <c r="M754" s="1"/>
  <c r="E754"/>
  <c r="J754"/>
  <c r="A755"/>
  <c r="K755" s="1"/>
  <c r="E755"/>
  <c r="J755"/>
  <c r="A756"/>
  <c r="M756" s="1"/>
  <c r="E756"/>
  <c r="J756"/>
  <c r="A757"/>
  <c r="K757" s="1"/>
  <c r="E757"/>
  <c r="J757"/>
  <c r="A758"/>
  <c r="M758" s="1"/>
  <c r="E758"/>
  <c r="J758"/>
  <c r="A759"/>
  <c r="K759" s="1"/>
  <c r="E759"/>
  <c r="J759"/>
  <c r="A760"/>
  <c r="M760" s="1"/>
  <c r="E760"/>
  <c r="J760"/>
  <c r="A761"/>
  <c r="K761" s="1"/>
  <c r="E761"/>
  <c r="J761"/>
  <c r="A762"/>
  <c r="M762" s="1"/>
  <c r="E762"/>
  <c r="J762"/>
  <c r="A763"/>
  <c r="K763" s="1"/>
  <c r="E763"/>
  <c r="J763"/>
  <c r="A764"/>
  <c r="M764" s="1"/>
  <c r="E764"/>
  <c r="J764"/>
  <c r="A765"/>
  <c r="K765" s="1"/>
  <c r="E765"/>
  <c r="J765"/>
  <c r="A766"/>
  <c r="M766" s="1"/>
  <c r="E766"/>
  <c r="J766"/>
  <c r="A767"/>
  <c r="K767" s="1"/>
  <c r="E767"/>
  <c r="J767"/>
  <c r="A768"/>
  <c r="M768" s="1"/>
  <c r="E768"/>
  <c r="J768"/>
  <c r="A769"/>
  <c r="K769" s="1"/>
  <c r="E769"/>
  <c r="J769"/>
  <c r="A770"/>
  <c r="M770" s="1"/>
  <c r="E770"/>
  <c r="J770"/>
  <c r="A771"/>
  <c r="K771" s="1"/>
  <c r="E771"/>
  <c r="J771"/>
  <c r="A772"/>
  <c r="M772" s="1"/>
  <c r="E772"/>
  <c r="J772"/>
  <c r="A773"/>
  <c r="K773" s="1"/>
  <c r="E773"/>
  <c r="J773"/>
  <c r="A774"/>
  <c r="M774" s="1"/>
  <c r="E774"/>
  <c r="J774"/>
  <c r="A775"/>
  <c r="K775" s="1"/>
  <c r="E775"/>
  <c r="J775"/>
  <c r="A776"/>
  <c r="M776" s="1"/>
  <c r="E776"/>
  <c r="J776"/>
  <c r="A777"/>
  <c r="K777" s="1"/>
  <c r="E777"/>
  <c r="J777"/>
  <c r="A778"/>
  <c r="M778" s="1"/>
  <c r="E778"/>
  <c r="J778"/>
  <c r="A779"/>
  <c r="K779" s="1"/>
  <c r="E779"/>
  <c r="J779"/>
  <c r="A780"/>
  <c r="M780" s="1"/>
  <c r="E780"/>
  <c r="J780"/>
  <c r="A781"/>
  <c r="K781" s="1"/>
  <c r="E781"/>
  <c r="J781"/>
  <c r="A782"/>
  <c r="M782" s="1"/>
  <c r="E782"/>
  <c r="J782"/>
  <c r="A783"/>
  <c r="K783" s="1"/>
  <c r="E783"/>
  <c r="J783"/>
  <c r="A784"/>
  <c r="M784" s="1"/>
  <c r="E784"/>
  <c r="J784"/>
  <c r="A785"/>
  <c r="K785" s="1"/>
  <c r="E785"/>
  <c r="J785"/>
  <c r="A786"/>
  <c r="M786" s="1"/>
  <c r="E786"/>
  <c r="J786"/>
  <c r="A787"/>
  <c r="K787" s="1"/>
  <c r="E787"/>
  <c r="J787"/>
  <c r="A788"/>
  <c r="M788" s="1"/>
  <c r="E788"/>
  <c r="J788"/>
  <c r="A789"/>
  <c r="K789" s="1"/>
  <c r="E789"/>
  <c r="J789"/>
  <c r="A790"/>
  <c r="M790" s="1"/>
  <c r="E790"/>
  <c r="J790"/>
  <c r="A791"/>
  <c r="K791" s="1"/>
  <c r="E791"/>
  <c r="J791"/>
  <c r="A792"/>
  <c r="M792" s="1"/>
  <c r="E792"/>
  <c r="J792"/>
  <c r="A793"/>
  <c r="K793" s="1"/>
  <c r="E793"/>
  <c r="J793"/>
  <c r="A794"/>
  <c r="M794" s="1"/>
  <c r="E794"/>
  <c r="J794"/>
  <c r="A795"/>
  <c r="K795" s="1"/>
  <c r="E795"/>
  <c r="J795"/>
  <c r="A796"/>
  <c r="M796" s="1"/>
  <c r="E796"/>
  <c r="J796"/>
  <c r="A797"/>
  <c r="K797" s="1"/>
  <c r="E797"/>
  <c r="J797"/>
  <c r="A798"/>
  <c r="M798" s="1"/>
  <c r="E798"/>
  <c r="J798"/>
  <c r="A799"/>
  <c r="K799" s="1"/>
  <c r="E799"/>
  <c r="J799"/>
  <c r="A800"/>
  <c r="M800" s="1"/>
  <c r="E800"/>
  <c r="J800"/>
  <c r="A801"/>
  <c r="K801" s="1"/>
  <c r="E801"/>
  <c r="J801"/>
  <c r="A802"/>
  <c r="M802" s="1"/>
  <c r="E802"/>
  <c r="J802"/>
  <c r="A803"/>
  <c r="K803" s="1"/>
  <c r="E803"/>
  <c r="J803"/>
  <c r="A804"/>
  <c r="M804" s="1"/>
  <c r="E804"/>
  <c r="J804"/>
  <c r="A805"/>
  <c r="K805" s="1"/>
  <c r="E805"/>
  <c r="J805"/>
  <c r="A806"/>
  <c r="M806" s="1"/>
  <c r="E806"/>
  <c r="J806"/>
  <c r="A807"/>
  <c r="K807" s="1"/>
  <c r="E807"/>
  <c r="J807"/>
  <c r="A808"/>
  <c r="M808" s="1"/>
  <c r="E808"/>
  <c r="J808"/>
  <c r="A809"/>
  <c r="K809" s="1"/>
  <c r="E809"/>
  <c r="J809"/>
  <c r="A810"/>
  <c r="M810" s="1"/>
  <c r="E810"/>
  <c r="J810"/>
  <c r="A811"/>
  <c r="K811" s="1"/>
  <c r="E811"/>
  <c r="J811"/>
  <c r="A812"/>
  <c r="M812" s="1"/>
  <c r="E812"/>
  <c r="J812"/>
  <c r="A813"/>
  <c r="K813" s="1"/>
  <c r="E813"/>
  <c r="J813"/>
  <c r="A814"/>
  <c r="M814" s="1"/>
  <c r="E814"/>
  <c r="J814"/>
  <c r="A815"/>
  <c r="E815"/>
  <c r="J815"/>
  <c r="A816"/>
  <c r="L816" s="1"/>
  <c r="E816"/>
  <c r="J816"/>
  <c r="A817"/>
  <c r="K817" s="1"/>
  <c r="E817"/>
  <c r="J817"/>
  <c r="A818"/>
  <c r="M818" s="1"/>
  <c r="E818"/>
  <c r="J818"/>
  <c r="A819"/>
  <c r="K819" s="1"/>
  <c r="E819"/>
  <c r="J819"/>
  <c r="A820"/>
  <c r="M820" s="1"/>
  <c r="E820"/>
  <c r="J820"/>
  <c r="A821"/>
  <c r="K821" s="1"/>
  <c r="E821"/>
  <c r="J821"/>
  <c r="A822"/>
  <c r="M822" s="1"/>
  <c r="E822"/>
  <c r="J822"/>
  <c r="A823"/>
  <c r="E823"/>
  <c r="J823"/>
  <c r="A824"/>
  <c r="L824" s="1"/>
  <c r="E824"/>
  <c r="J824"/>
  <c r="A825"/>
  <c r="K825" s="1"/>
  <c r="E825"/>
  <c r="J825"/>
  <c r="A826"/>
  <c r="M826" s="1"/>
  <c r="E826"/>
  <c r="J826"/>
  <c r="A827"/>
  <c r="E827"/>
  <c r="J827"/>
  <c r="A828"/>
  <c r="L828" s="1"/>
  <c r="E828"/>
  <c r="J828"/>
  <c r="A829"/>
  <c r="K829" s="1"/>
  <c r="E829"/>
  <c r="J829"/>
  <c r="A830"/>
  <c r="M830" s="1"/>
  <c r="E830"/>
  <c r="J830"/>
  <c r="A831"/>
  <c r="E831"/>
  <c r="J831"/>
  <c r="A832"/>
  <c r="L832" s="1"/>
  <c r="E832"/>
  <c r="J832"/>
  <c r="A833"/>
  <c r="K833" s="1"/>
  <c r="E833"/>
  <c r="J833"/>
  <c r="A834"/>
  <c r="M834" s="1"/>
  <c r="E834"/>
  <c r="J834"/>
  <c r="A835"/>
  <c r="E835"/>
  <c r="J835"/>
  <c r="A836"/>
  <c r="L836" s="1"/>
  <c r="E836"/>
  <c r="J836"/>
  <c r="A837"/>
  <c r="K837" s="1"/>
  <c r="E837"/>
  <c r="J837"/>
  <c r="A838"/>
  <c r="M838" s="1"/>
  <c r="E838"/>
  <c r="J838"/>
  <c r="A839"/>
  <c r="E839"/>
  <c r="J839"/>
  <c r="A840"/>
  <c r="L840" s="1"/>
  <c r="E840"/>
  <c r="J840"/>
  <c r="A841"/>
  <c r="K841" s="1"/>
  <c r="E841"/>
  <c r="J841"/>
  <c r="A842"/>
  <c r="M842" s="1"/>
  <c r="E842"/>
  <c r="J842"/>
  <c r="A843"/>
  <c r="E843"/>
  <c r="J843"/>
  <c r="A844"/>
  <c r="L844" s="1"/>
  <c r="E844"/>
  <c r="J844"/>
  <c r="A845"/>
  <c r="K845" s="1"/>
  <c r="E845"/>
  <c r="J845"/>
  <c r="A846"/>
  <c r="M846" s="1"/>
  <c r="E846"/>
  <c r="J846"/>
  <c r="A847"/>
  <c r="E847"/>
  <c r="J847"/>
  <c r="A848"/>
  <c r="L848" s="1"/>
  <c r="E848"/>
  <c r="J848"/>
  <c r="A849"/>
  <c r="K849" s="1"/>
  <c r="E849"/>
  <c r="J849"/>
  <c r="A850"/>
  <c r="M850" s="1"/>
  <c r="E850"/>
  <c r="J850"/>
  <c r="A851"/>
  <c r="E851"/>
  <c r="J851"/>
  <c r="A852"/>
  <c r="E852"/>
  <c r="J852"/>
  <c r="A853"/>
  <c r="E853"/>
  <c r="J853"/>
  <c r="A854"/>
  <c r="E854"/>
  <c r="J854"/>
  <c r="A855"/>
  <c r="E855"/>
  <c r="J855"/>
  <c r="A856"/>
  <c r="E856"/>
  <c r="J856"/>
  <c r="A857"/>
  <c r="E857"/>
  <c r="J857"/>
  <c r="A858"/>
  <c r="E858"/>
  <c r="J858"/>
  <c r="A859"/>
  <c r="E859"/>
  <c r="J859"/>
  <c r="A860"/>
  <c r="E860"/>
  <c r="J860"/>
  <c r="A861"/>
  <c r="E861"/>
  <c r="J861"/>
  <c r="A862"/>
  <c r="E862"/>
  <c r="J862"/>
  <c r="A863"/>
  <c r="E863"/>
  <c r="J863"/>
  <c r="A864"/>
  <c r="E864"/>
  <c r="J864"/>
  <c r="A865"/>
  <c r="E865"/>
  <c r="J865"/>
  <c r="A866"/>
  <c r="E866"/>
  <c r="J866"/>
  <c r="A867"/>
  <c r="E867"/>
  <c r="J867"/>
  <c r="A868"/>
  <c r="E868"/>
  <c r="J868"/>
  <c r="A869"/>
  <c r="E869"/>
  <c r="J869"/>
  <c r="A870"/>
  <c r="E870"/>
  <c r="J870"/>
  <c r="A871"/>
  <c r="E871"/>
  <c r="J871"/>
  <c r="A872"/>
  <c r="E872"/>
  <c r="J872"/>
  <c r="A873"/>
  <c r="E873"/>
  <c r="J873"/>
  <c r="A874"/>
  <c r="E874"/>
  <c r="J874"/>
  <c r="A875"/>
  <c r="E875"/>
  <c r="J875"/>
  <c r="A876"/>
  <c r="E876"/>
  <c r="J876"/>
  <c r="A877"/>
  <c r="E877"/>
  <c r="J877"/>
  <c r="A878"/>
  <c r="E878"/>
  <c r="J878"/>
  <c r="A879"/>
  <c r="E879"/>
  <c r="J879"/>
  <c r="A880"/>
  <c r="E880"/>
  <c r="J880"/>
  <c r="A881"/>
  <c r="E881"/>
  <c r="J881"/>
  <c r="A882"/>
  <c r="E882"/>
  <c r="J882"/>
  <c r="A883"/>
  <c r="E883"/>
  <c r="J883"/>
  <c r="A884"/>
  <c r="E884"/>
  <c r="J884"/>
  <c r="A885"/>
  <c r="E885"/>
  <c r="J885"/>
  <c r="A886"/>
  <c r="E886"/>
  <c r="J886"/>
  <c r="A887"/>
  <c r="E887"/>
  <c r="J887"/>
  <c r="A888"/>
  <c r="E888"/>
  <c r="J888"/>
  <c r="A889"/>
  <c r="E889"/>
  <c r="J889"/>
  <c r="A890"/>
  <c r="E890"/>
  <c r="J890"/>
  <c r="A891"/>
  <c r="E891"/>
  <c r="J891"/>
  <c r="A892"/>
  <c r="E892"/>
  <c r="J892"/>
  <c r="A893"/>
  <c r="E893"/>
  <c r="J893"/>
  <c r="A894"/>
  <c r="E894"/>
  <c r="J894"/>
  <c r="A895"/>
  <c r="E895"/>
  <c r="J895"/>
  <c r="A896"/>
  <c r="E896"/>
  <c r="J896"/>
  <c r="A897"/>
  <c r="E897"/>
  <c r="J897"/>
  <c r="A898"/>
  <c r="E898"/>
  <c r="J898"/>
  <c r="A899"/>
  <c r="E899"/>
  <c r="J899"/>
  <c r="A900"/>
  <c r="E900"/>
  <c r="J900"/>
  <c r="A901"/>
  <c r="E901"/>
  <c r="J901"/>
  <c r="A902"/>
  <c r="E902"/>
  <c r="J902"/>
  <c r="A903"/>
  <c r="E903"/>
  <c r="J903"/>
  <c r="A904"/>
  <c r="E904"/>
  <c r="J904"/>
  <c r="A905"/>
  <c r="E905"/>
  <c r="J905"/>
  <c r="A906"/>
  <c r="E906"/>
  <c r="J906"/>
  <c r="A907"/>
  <c r="E907"/>
  <c r="J907"/>
  <c r="A908"/>
  <c r="E908"/>
  <c r="J908"/>
  <c r="A909"/>
  <c r="E909"/>
  <c r="J909"/>
  <c r="A910"/>
  <c r="E910"/>
  <c r="J910"/>
  <c r="A911"/>
  <c r="E911"/>
  <c r="J911"/>
  <c r="A912"/>
  <c r="E912"/>
  <c r="J912"/>
  <c r="A913"/>
  <c r="E913"/>
  <c r="J913"/>
  <c r="A914"/>
  <c r="E914"/>
  <c r="J914"/>
  <c r="A915"/>
  <c r="E915"/>
  <c r="J915"/>
  <c r="A916"/>
  <c r="E916"/>
  <c r="J916"/>
  <c r="A917"/>
  <c r="E917"/>
  <c r="J917"/>
  <c r="A918"/>
  <c r="E918"/>
  <c r="J918"/>
  <c r="A919"/>
  <c r="E919"/>
  <c r="J919"/>
  <c r="A920"/>
  <c r="E920"/>
  <c r="J920"/>
  <c r="A921"/>
  <c r="E921"/>
  <c r="J921"/>
  <c r="A922"/>
  <c r="E922"/>
  <c r="J922"/>
  <c r="A923"/>
  <c r="E923"/>
  <c r="J923"/>
  <c r="A924"/>
  <c r="E924"/>
  <c r="J924"/>
  <c r="A925"/>
  <c r="E925"/>
  <c r="J925"/>
  <c r="A926"/>
  <c r="E926"/>
  <c r="J926"/>
  <c r="A927"/>
  <c r="E927"/>
  <c r="J927"/>
  <c r="A928"/>
  <c r="E928"/>
  <c r="J928"/>
  <c r="A929"/>
  <c r="E929"/>
  <c r="J929"/>
  <c r="A930"/>
  <c r="E930"/>
  <c r="J930"/>
  <c r="A931"/>
  <c r="E931"/>
  <c r="J931"/>
  <c r="A932"/>
  <c r="E932"/>
  <c r="J932"/>
  <c r="A933"/>
  <c r="E933"/>
  <c r="J933"/>
  <c r="A934"/>
  <c r="E934"/>
  <c r="J934"/>
  <c r="A935"/>
  <c r="E935"/>
  <c r="J935"/>
  <c r="A936"/>
  <c r="E936"/>
  <c r="J936"/>
  <c r="A937"/>
  <c r="E937"/>
  <c r="J937"/>
  <c r="A938"/>
  <c r="E938"/>
  <c r="J938"/>
  <c r="A939"/>
  <c r="E939"/>
  <c r="J939"/>
  <c r="A940"/>
  <c r="E940"/>
  <c r="J940"/>
  <c r="A941"/>
  <c r="E941"/>
  <c r="J941"/>
  <c r="A942"/>
  <c r="E942"/>
  <c r="J942"/>
  <c r="A943"/>
  <c r="E943"/>
  <c r="J943"/>
  <c r="A944"/>
  <c r="E944"/>
  <c r="J944"/>
  <c r="A945"/>
  <c r="E945"/>
  <c r="J945"/>
  <c r="A946"/>
  <c r="E946"/>
  <c r="J946"/>
  <c r="A947"/>
  <c r="E947"/>
  <c r="J947"/>
  <c r="A948"/>
  <c r="E948"/>
  <c r="J948"/>
  <c r="A949"/>
  <c r="E949"/>
  <c r="J949"/>
  <c r="A950"/>
  <c r="E950"/>
  <c r="J950"/>
  <c r="A951"/>
  <c r="E951"/>
  <c r="J951"/>
  <c r="A952"/>
  <c r="E952"/>
  <c r="J952"/>
  <c r="A953"/>
  <c r="E953"/>
  <c r="J953"/>
  <c r="A954"/>
  <c r="E954"/>
  <c r="J954"/>
  <c r="A955"/>
  <c r="E955"/>
  <c r="J955"/>
  <c r="A956"/>
  <c r="E956"/>
  <c r="J956"/>
  <c r="A957"/>
  <c r="E957"/>
  <c r="J957"/>
  <c r="A958"/>
  <c r="E958"/>
  <c r="J958"/>
  <c r="A959"/>
  <c r="E959"/>
  <c r="J959"/>
  <c r="A960"/>
  <c r="E960"/>
  <c r="J960"/>
  <c r="A961"/>
  <c r="E961"/>
  <c r="J961"/>
  <c r="A962"/>
  <c r="E962"/>
  <c r="J962"/>
  <c r="A963"/>
  <c r="E963"/>
  <c r="J963"/>
  <c r="A964"/>
  <c r="E964"/>
  <c r="J964"/>
  <c r="A965"/>
  <c r="E965"/>
  <c r="J965"/>
  <c r="A966"/>
  <c r="E966"/>
  <c r="J966"/>
  <c r="A967"/>
  <c r="E967"/>
  <c r="J967"/>
  <c r="A968"/>
  <c r="E968"/>
  <c r="J968"/>
  <c r="A969"/>
  <c r="E969"/>
  <c r="J969"/>
  <c r="A970"/>
  <c r="E970"/>
  <c r="J970"/>
  <c r="A971"/>
  <c r="E971"/>
  <c r="J971"/>
  <c r="A972"/>
  <c r="E972"/>
  <c r="J972"/>
  <c r="A973"/>
  <c r="E973"/>
  <c r="J973"/>
  <c r="A974"/>
  <c r="E974"/>
  <c r="J974"/>
  <c r="A975"/>
  <c r="E975"/>
  <c r="J975"/>
  <c r="A976"/>
  <c r="E976"/>
  <c r="J976"/>
  <c r="A977"/>
  <c r="E977"/>
  <c r="J977"/>
  <c r="A978"/>
  <c r="E978"/>
  <c r="J978"/>
  <c r="A979"/>
  <c r="E979"/>
  <c r="J979"/>
  <c r="A980"/>
  <c r="E980"/>
  <c r="J980"/>
  <c r="A981"/>
  <c r="E981"/>
  <c r="J981"/>
  <c r="A982"/>
  <c r="E982"/>
  <c r="J982"/>
  <c r="A983"/>
  <c r="E983"/>
  <c r="J983"/>
  <c r="A984"/>
  <c r="E984"/>
  <c r="J984"/>
  <c r="A985"/>
  <c r="E985"/>
  <c r="J985"/>
  <c r="A986"/>
  <c r="E986"/>
  <c r="J986"/>
  <c r="A987"/>
  <c r="E987"/>
  <c r="J987"/>
  <c r="A988"/>
  <c r="E988"/>
  <c r="J988"/>
  <c r="A989"/>
  <c r="E989"/>
  <c r="J989"/>
  <c r="A990"/>
  <c r="E990"/>
  <c r="J990"/>
  <c r="A991"/>
  <c r="E991"/>
  <c r="J991"/>
  <c r="A992"/>
  <c r="E992"/>
  <c r="J992"/>
  <c r="A993"/>
  <c r="E993"/>
  <c r="J993"/>
  <c r="A994"/>
  <c r="E994"/>
  <c r="J994"/>
  <c r="A995"/>
  <c r="E995"/>
  <c r="J995"/>
  <c r="A996"/>
  <c r="E996"/>
  <c r="J996"/>
  <c r="A997"/>
  <c r="E997"/>
  <c r="J997"/>
  <c r="A998"/>
  <c r="E998"/>
  <c r="J998"/>
  <c r="A999"/>
  <c r="E999"/>
  <c r="J999"/>
  <c r="A1000"/>
  <c r="E1000"/>
  <c r="J1000"/>
  <c r="A1001"/>
  <c r="E1001"/>
  <c r="J1001"/>
  <c r="A1002"/>
  <c r="E1002"/>
  <c r="J1002"/>
  <c r="A1003"/>
  <c r="E1003"/>
  <c r="J1003"/>
  <c r="A1004"/>
  <c r="E1004"/>
  <c r="J1004"/>
  <c r="A1005"/>
  <c r="E1005"/>
  <c r="J1005"/>
  <c r="A1006"/>
  <c r="E1006"/>
  <c r="J1006"/>
  <c r="A1007"/>
  <c r="E1007"/>
  <c r="J1007"/>
  <c r="A1008"/>
  <c r="E1008"/>
  <c r="J1008"/>
  <c r="A1009"/>
  <c r="E1009"/>
  <c r="D1008" i="13" s="1"/>
  <c r="A1008" s="1"/>
  <c r="J1009" i="14"/>
  <c r="A1010"/>
  <c r="E1010"/>
  <c r="J1010"/>
  <c r="A1011"/>
  <c r="E1011"/>
  <c r="J1011"/>
  <c r="A17"/>
  <c r="L17" s="1"/>
  <c r="E17"/>
  <c r="A18"/>
  <c r="K18" s="1"/>
  <c r="E18"/>
  <c r="B1" i="8"/>
  <c r="N5"/>
  <c r="F29" i="27"/>
  <c r="A1"/>
  <c r="F27"/>
  <c r="N253" i="25"/>
  <c r="E5" i="13"/>
  <c r="E4"/>
  <c r="G4"/>
  <c r="E7" i="14"/>
  <c r="E8"/>
  <c r="E9"/>
  <c r="E10"/>
  <c r="E11"/>
  <c r="E12"/>
  <c r="E13"/>
  <c r="E14"/>
  <c r="E15"/>
  <c r="E16"/>
  <c r="E6"/>
  <c r="EH4" i="7"/>
  <c r="EF4"/>
  <c r="P5" i="26"/>
  <c r="CA6" i="14"/>
  <c r="DR620" i="7" l="1"/>
  <c r="DN620"/>
  <c r="DJ620"/>
  <c r="DF620"/>
  <c r="ET620"/>
  <c r="EO620"/>
  <c r="EK620"/>
  <c r="EG620"/>
  <c r="EB620" s="1"/>
  <c r="CL620"/>
  <c r="CH620"/>
  <c r="CD620"/>
  <c r="N620"/>
  <c r="J620"/>
  <c r="F620"/>
  <c r="DT620"/>
  <c r="DO620"/>
  <c r="DK620"/>
  <c r="DG620"/>
  <c r="DB620" s="1"/>
  <c r="EP620"/>
  <c r="EL620"/>
  <c r="EH620"/>
  <c r="ES620" s="1"/>
  <c r="CQ620"/>
  <c r="CM620"/>
  <c r="CI620"/>
  <c r="CE620"/>
  <c r="BZ620" s="1"/>
  <c r="O620"/>
  <c r="K620"/>
  <c r="G620"/>
  <c r="C620"/>
  <c r="DP620"/>
  <c r="DL620"/>
  <c r="DH620"/>
  <c r="DS620" s="1"/>
  <c r="EQ620"/>
  <c r="EM620"/>
  <c r="EI620"/>
  <c r="EE620"/>
  <c r="CR620"/>
  <c r="CN620"/>
  <c r="CJ620"/>
  <c r="CF620"/>
  <c r="CP620" s="1"/>
  <c r="P620"/>
  <c r="L620"/>
  <c r="H620"/>
  <c r="D620"/>
  <c r="DQ620"/>
  <c r="DM620"/>
  <c r="DI620"/>
  <c r="DE620"/>
  <c r="ER620"/>
  <c r="EN620"/>
  <c r="EJ620"/>
  <c r="EF620"/>
  <c r="CO620"/>
  <c r="CK620"/>
  <c r="CG620"/>
  <c r="CC620"/>
  <c r="M620"/>
  <c r="I620"/>
  <c r="DP1010"/>
  <c r="DL1010"/>
  <c r="DH1010"/>
  <c r="DS1010" s="1"/>
  <c r="EP1010"/>
  <c r="EL1010"/>
  <c r="EH1010"/>
  <c r="ES1010" s="1"/>
  <c r="CO1010"/>
  <c r="CK1010"/>
  <c r="CG1010"/>
  <c r="CC1010"/>
  <c r="P1010"/>
  <c r="L1010"/>
  <c r="H1010"/>
  <c r="D1010"/>
  <c r="DQ1010"/>
  <c r="DM1010"/>
  <c r="DI1010"/>
  <c r="DE1010"/>
  <c r="EQ1010"/>
  <c r="EM1010"/>
  <c r="EI1010"/>
  <c r="EE1010"/>
  <c r="CL1010"/>
  <c r="CH1010"/>
  <c r="CD1010"/>
  <c r="M1010"/>
  <c r="I1010"/>
  <c r="E1010"/>
  <c r="DR1010"/>
  <c r="DN1010"/>
  <c r="DJ1010"/>
  <c r="DF1010"/>
  <c r="ER1010"/>
  <c r="EN1010"/>
  <c r="EJ1010"/>
  <c r="EF1010"/>
  <c r="CQ1010"/>
  <c r="CM1010"/>
  <c r="CI1010"/>
  <c r="CE1010"/>
  <c r="BZ1010" s="1"/>
  <c r="N1010"/>
  <c r="J1010"/>
  <c r="F1010"/>
  <c r="DT1010"/>
  <c r="DO1010"/>
  <c r="DK1010"/>
  <c r="DG1010"/>
  <c r="DB1010" s="1"/>
  <c r="ET1010"/>
  <c r="EO1010"/>
  <c r="EK1010"/>
  <c r="EG1010"/>
  <c r="EB1010" s="1"/>
  <c r="CR1010"/>
  <c r="CN1010"/>
  <c r="CJ1010"/>
  <c r="CF1010"/>
  <c r="CP1010" s="1"/>
  <c r="O1010"/>
  <c r="K1010"/>
  <c r="G1010"/>
  <c r="EE7"/>
  <c r="CR7"/>
  <c r="CD7"/>
  <c r="CH7"/>
  <c r="CL7"/>
  <c r="CQ20"/>
  <c r="CH20"/>
  <c r="CD20"/>
  <c r="CO19"/>
  <c r="CG19"/>
  <c r="CC19"/>
  <c r="CN18"/>
  <c r="CJ18"/>
  <c r="CF18"/>
  <c r="CR17"/>
  <c r="CM17"/>
  <c r="CI17"/>
  <c r="CE17"/>
  <c r="CQ16"/>
  <c r="CH16"/>
  <c r="CD16"/>
  <c r="CO15"/>
  <c r="CG15"/>
  <c r="CC15"/>
  <c r="CN14"/>
  <c r="CJ14"/>
  <c r="CF14"/>
  <c r="CP14" s="1"/>
  <c r="CR13"/>
  <c r="CM13"/>
  <c r="CE13"/>
  <c r="CQ12"/>
  <c r="CH12"/>
  <c r="CD12"/>
  <c r="CH11"/>
  <c r="CD11"/>
  <c r="CH10"/>
  <c r="CD10"/>
  <c r="CH9"/>
  <c r="CD9"/>
  <c r="CL8"/>
  <c r="CH8"/>
  <c r="CD8"/>
  <c r="CQ7"/>
  <c r="CM7"/>
  <c r="CI7"/>
  <c r="CE7"/>
  <c r="CR20"/>
  <c r="CM20"/>
  <c r="CI20"/>
  <c r="CE20"/>
  <c r="CQ19"/>
  <c r="CH19"/>
  <c r="CD19"/>
  <c r="CO18"/>
  <c r="CG18"/>
  <c r="CC18"/>
  <c r="CN17"/>
  <c r="CJ17"/>
  <c r="CF17"/>
  <c r="CR16"/>
  <c r="CM16"/>
  <c r="CI16"/>
  <c r="CE16"/>
  <c r="CQ15"/>
  <c r="CH15"/>
  <c r="CD15"/>
  <c r="CO14"/>
  <c r="CG14"/>
  <c r="CC14"/>
  <c r="CN13"/>
  <c r="CF13"/>
  <c r="CP13" s="1"/>
  <c r="CR12"/>
  <c r="CM12"/>
  <c r="CI12"/>
  <c r="CE12"/>
  <c r="CQ11"/>
  <c r="CM11"/>
  <c r="CI11"/>
  <c r="CE11"/>
  <c r="CQ10"/>
  <c r="CM10"/>
  <c r="CI10"/>
  <c r="CE10"/>
  <c r="CQ9"/>
  <c r="CM9"/>
  <c r="CI9"/>
  <c r="CE9"/>
  <c r="CQ8"/>
  <c r="CM8"/>
  <c r="CI8"/>
  <c r="CE8"/>
  <c r="CN7"/>
  <c r="CJ7"/>
  <c r="CF7"/>
  <c r="CN20"/>
  <c r="CJ20"/>
  <c r="CF20"/>
  <c r="CP20" s="1"/>
  <c r="CR19"/>
  <c r="CM19"/>
  <c r="CI19"/>
  <c r="CE19"/>
  <c r="CQ18"/>
  <c r="CH18"/>
  <c r="CD18"/>
  <c r="CO17"/>
  <c r="CG17"/>
  <c r="CC17"/>
  <c r="CN16"/>
  <c r="CJ16"/>
  <c r="CF16"/>
  <c r="CP16" s="1"/>
  <c r="CR15"/>
  <c r="CM15"/>
  <c r="CI15"/>
  <c r="CE15"/>
  <c r="CQ14"/>
  <c r="CH14"/>
  <c r="CD14"/>
  <c r="CO13"/>
  <c r="CC13"/>
  <c r="CN12"/>
  <c r="CJ12"/>
  <c r="CF12"/>
  <c r="CR11"/>
  <c r="CN11"/>
  <c r="CJ11"/>
  <c r="CF11"/>
  <c r="CP11" s="1"/>
  <c r="CR10"/>
  <c r="CN10"/>
  <c r="CJ10"/>
  <c r="CF10"/>
  <c r="CP10" s="1"/>
  <c r="CR9"/>
  <c r="CN9"/>
  <c r="CJ9"/>
  <c r="CF9"/>
  <c r="CP9" s="1"/>
  <c r="CR8"/>
  <c r="CN8"/>
  <c r="CJ8"/>
  <c r="CF8"/>
  <c r="CP8" s="1"/>
  <c r="CO7"/>
  <c r="CK7"/>
  <c r="CG7"/>
  <c r="CC7"/>
  <c r="CO20"/>
  <c r="CG20"/>
  <c r="CC20"/>
  <c r="CN19"/>
  <c r="CJ19"/>
  <c r="CF19"/>
  <c r="CR18"/>
  <c r="CM18"/>
  <c r="CI18"/>
  <c r="CE18"/>
  <c r="CQ17"/>
  <c r="CH17"/>
  <c r="CD17"/>
  <c r="CO16"/>
  <c r="CG16"/>
  <c r="CC16"/>
  <c r="CN15"/>
  <c r="CJ15"/>
  <c r="CF15"/>
  <c r="CP15" s="1"/>
  <c r="CR14"/>
  <c r="CM14"/>
  <c r="CI14"/>
  <c r="CE14"/>
  <c r="CQ13"/>
  <c r="CD13"/>
  <c r="CO12"/>
  <c r="CG12"/>
  <c r="CC12"/>
  <c r="CO11"/>
  <c r="CG11"/>
  <c r="CC11"/>
  <c r="CO10"/>
  <c r="CG10"/>
  <c r="CC10"/>
  <c r="CO9"/>
  <c r="CG9"/>
  <c r="CC9"/>
  <c r="CO8"/>
  <c r="CK8"/>
  <c r="CG8"/>
  <c r="T44"/>
  <c r="T273"/>
  <c r="T1017"/>
  <c r="T1015"/>
  <c r="T1014"/>
  <c r="T1012"/>
  <c r="T450"/>
  <c r="T446"/>
  <c r="T434"/>
  <c r="T396"/>
  <c r="T392"/>
  <c r="T164"/>
  <c r="T305"/>
  <c r="T134"/>
  <c r="T1159"/>
  <c r="T1141"/>
  <c r="T1139"/>
  <c r="T1137"/>
  <c r="T1121"/>
  <c r="T1117"/>
  <c r="T1113"/>
  <c r="T1047"/>
  <c r="T1041"/>
  <c r="T1025"/>
  <c r="T875"/>
  <c r="T827"/>
  <c r="T819"/>
  <c r="T803"/>
  <c r="T779"/>
  <c r="T505"/>
  <c r="T503"/>
  <c r="T501"/>
  <c r="T499"/>
  <c r="T489"/>
  <c r="T487"/>
  <c r="T485"/>
  <c r="T483"/>
  <c r="T457"/>
  <c r="T455"/>
  <c r="T453"/>
  <c r="T451"/>
  <c r="T337"/>
  <c r="T132"/>
  <c r="T122"/>
  <c r="T118"/>
  <c r="T1132"/>
  <c r="T1112"/>
  <c r="T1034"/>
  <c r="T1018"/>
  <c r="T946"/>
  <c r="T818"/>
  <c r="T814"/>
  <c r="T802"/>
  <c r="T798"/>
  <c r="T770"/>
  <c r="T766"/>
  <c r="T546"/>
  <c r="T514"/>
  <c r="T506"/>
  <c r="T314"/>
  <c r="T306"/>
  <c r="T282"/>
  <c r="T274"/>
  <c r="T170"/>
  <c r="T357"/>
  <c r="T349"/>
  <c r="T341"/>
  <c r="T329"/>
  <c r="T240"/>
  <c r="T985"/>
  <c r="T977"/>
  <c r="T969"/>
  <c r="T965"/>
  <c r="T953"/>
  <c r="T949"/>
  <c r="T763"/>
  <c r="T759"/>
  <c r="T409"/>
  <c r="T397"/>
  <c r="T490"/>
  <c r="T458"/>
  <c r="T346"/>
  <c r="T338"/>
  <c r="T289"/>
  <c r="T285"/>
  <c r="T265"/>
  <c r="T970"/>
  <c r="T954"/>
  <c r="T942"/>
  <c r="T1001"/>
  <c r="T125"/>
  <c r="T1105"/>
  <c r="T1073"/>
  <c r="T930"/>
  <c r="T926"/>
  <c r="T678"/>
  <c r="T674"/>
  <c r="T610"/>
  <c r="T606"/>
  <c r="T594"/>
  <c r="T590"/>
  <c r="T442"/>
  <c r="T430"/>
  <c r="T418"/>
  <c r="T321"/>
  <c r="T317"/>
  <c r="T309"/>
  <c r="T297"/>
  <c r="T998"/>
  <c r="T996"/>
  <c r="T771"/>
  <c r="T110"/>
  <c r="T84"/>
  <c r="T747"/>
  <c r="T743"/>
  <c r="T699"/>
  <c r="T695"/>
  <c r="T681"/>
  <c r="T677"/>
  <c r="T673"/>
  <c r="T671"/>
  <c r="T665"/>
  <c r="T663"/>
  <c r="T661"/>
  <c r="T393"/>
  <c r="T381"/>
  <c r="T379"/>
  <c r="T377"/>
  <c r="T375"/>
  <c r="T140"/>
  <c r="T138"/>
  <c r="T73"/>
  <c r="T1131"/>
  <c r="T1127"/>
  <c r="T1080"/>
  <c r="T1076"/>
  <c r="T1048"/>
  <c r="T1046"/>
  <c r="T1030"/>
  <c r="T1009"/>
  <c r="T993"/>
  <c r="T914"/>
  <c r="T906"/>
  <c r="T902"/>
  <c r="T900"/>
  <c r="T896"/>
  <c r="T884"/>
  <c r="T882"/>
  <c r="T880"/>
  <c r="T878"/>
  <c r="T876"/>
  <c r="T731"/>
  <c r="T723"/>
  <c r="T707"/>
  <c r="T641"/>
  <c r="T617"/>
  <c r="T613"/>
  <c r="T569"/>
  <c r="T565"/>
  <c r="T553"/>
  <c r="T549"/>
  <c r="T426"/>
  <c r="T402"/>
  <c r="T398"/>
  <c r="T370"/>
  <c r="T366"/>
  <c r="T362"/>
  <c r="T358"/>
  <c r="T333"/>
  <c r="T325"/>
  <c r="T313"/>
  <c r="T298"/>
  <c r="T290"/>
  <c r="T245"/>
  <c r="T241"/>
  <c r="T150"/>
  <c r="T277"/>
  <c r="T188"/>
  <c r="T180"/>
  <c r="T178"/>
  <c r="T141"/>
  <c r="T121"/>
  <c r="T104"/>
  <c r="T102"/>
  <c r="T100"/>
  <c r="T86"/>
  <c r="T78"/>
  <c r="T76"/>
  <c r="T74"/>
  <c r="T1130"/>
  <c r="T1089"/>
  <c r="T1085"/>
  <c r="T1081"/>
  <c r="T1057"/>
  <c r="T1053"/>
  <c r="T1051"/>
  <c r="T1033"/>
  <c r="T1002"/>
  <c r="T986"/>
  <c r="T982"/>
  <c r="T980"/>
  <c r="T909"/>
  <c r="T897"/>
  <c r="T889"/>
  <c r="T885"/>
  <c r="T871"/>
  <c r="T859"/>
  <c r="T855"/>
  <c r="T843"/>
  <c r="T839"/>
  <c r="T795"/>
  <c r="T791"/>
  <c r="T722"/>
  <c r="T718"/>
  <c r="T706"/>
  <c r="T702"/>
  <c r="T618"/>
  <c r="T578"/>
  <c r="T570"/>
  <c r="T554"/>
  <c r="T542"/>
  <c r="T530"/>
  <c r="T526"/>
  <c r="T482"/>
  <c r="T478"/>
  <c r="T466"/>
  <c r="T462"/>
  <c r="T425"/>
  <c r="T423"/>
  <c r="T421"/>
  <c r="T419"/>
  <c r="T405"/>
  <c r="T373"/>
  <c r="T345"/>
  <c r="T330"/>
  <c r="T301"/>
  <c r="T293"/>
  <c r="T281"/>
  <c r="T162"/>
  <c r="T148"/>
  <c r="T93"/>
  <c r="T82"/>
  <c r="T57"/>
  <c r="T1170"/>
  <c r="T1160"/>
  <c r="T1158"/>
  <c r="T1154"/>
  <c r="T1096"/>
  <c r="T1092"/>
  <c r="T1069"/>
  <c r="T1065"/>
  <c r="T1055"/>
  <c r="T1042"/>
  <c r="T1038"/>
  <c r="T1010"/>
  <c r="T1006"/>
  <c r="T1004"/>
  <c r="T991"/>
  <c r="T978"/>
  <c r="T974"/>
  <c r="T962"/>
  <c r="T958"/>
  <c r="T937"/>
  <c r="T933"/>
  <c r="T921"/>
  <c r="T919"/>
  <c r="T917"/>
  <c r="T915"/>
  <c r="T866"/>
  <c r="T864"/>
  <c r="T862"/>
  <c r="T860"/>
  <c r="T850"/>
  <c r="T848"/>
  <c r="T846"/>
  <c r="T844"/>
  <c r="T834"/>
  <c r="T830"/>
  <c r="T787"/>
  <c r="T775"/>
  <c r="T754"/>
  <c r="T750"/>
  <c r="T738"/>
  <c r="T734"/>
  <c r="T691"/>
  <c r="T657"/>
  <c r="T651"/>
  <c r="T643"/>
  <c r="T639"/>
  <c r="T637"/>
  <c r="T633"/>
  <c r="T631"/>
  <c r="T629"/>
  <c r="T602"/>
  <c r="T586"/>
  <c r="T574"/>
  <c r="T562"/>
  <c r="T558"/>
  <c r="T537"/>
  <c r="T533"/>
  <c r="T521"/>
  <c r="T517"/>
  <c r="T515"/>
  <c r="T474"/>
  <c r="T441"/>
  <c r="T439"/>
  <c r="T437"/>
  <c r="T435"/>
  <c r="T433"/>
  <c r="T431"/>
  <c r="T429"/>
  <c r="T427"/>
  <c r="T410"/>
  <c r="T406"/>
  <c r="T389"/>
  <c r="T365"/>
  <c r="T361"/>
  <c r="T354"/>
  <c r="T350"/>
  <c r="T334"/>
  <c r="T318"/>
  <c r="T302"/>
  <c r="T286"/>
  <c r="T258"/>
  <c r="T189"/>
  <c r="T168"/>
  <c r="T126"/>
  <c r="T94"/>
  <c r="T92"/>
  <c r="T81"/>
  <c r="T66"/>
  <c r="T64"/>
  <c r="T58"/>
  <c r="T30"/>
  <c r="T1155"/>
  <c r="T1124"/>
  <c r="T1101"/>
  <c r="T1097"/>
  <c r="T1064"/>
  <c r="T1060"/>
  <c r="T1026"/>
  <c r="T1022"/>
  <c r="T1007"/>
  <c r="T994"/>
  <c r="T990"/>
  <c r="T988"/>
  <c r="T938"/>
  <c r="T922"/>
  <c r="T867"/>
  <c r="T851"/>
  <c r="T835"/>
  <c r="T823"/>
  <c r="T811"/>
  <c r="T807"/>
  <c r="T786"/>
  <c r="T782"/>
  <c r="T755"/>
  <c r="T739"/>
  <c r="T727"/>
  <c r="T715"/>
  <c r="T711"/>
  <c r="T690"/>
  <c r="T686"/>
  <c r="T622"/>
  <c r="T601"/>
  <c r="T597"/>
  <c r="T585"/>
  <c r="T581"/>
  <c r="T538"/>
  <c r="T522"/>
  <c r="T510"/>
  <c r="T498"/>
  <c r="T494"/>
  <c r="T473"/>
  <c r="T471"/>
  <c r="T469"/>
  <c r="T467"/>
  <c r="T386"/>
  <c r="T382"/>
  <c r="T378"/>
  <c r="T374"/>
  <c r="T368"/>
  <c r="T342"/>
  <c r="T326"/>
  <c r="T310"/>
  <c r="T294"/>
  <c r="T278"/>
  <c r="T210"/>
  <c r="T208"/>
  <c r="T206"/>
  <c r="T204"/>
  <c r="T196"/>
  <c r="T184"/>
  <c r="T182"/>
  <c r="T1169"/>
  <c r="T1167"/>
  <c r="T1165"/>
  <c r="T1163"/>
  <c r="T1156"/>
  <c r="T1152"/>
  <c r="T1150"/>
  <c r="T1144"/>
  <c r="T1125"/>
  <c r="T1123"/>
  <c r="T1120"/>
  <c r="T1099"/>
  <c r="T1093"/>
  <c r="T1091"/>
  <c r="T1088"/>
  <c r="T1061"/>
  <c r="T1059"/>
  <c r="T1056"/>
  <c r="T1045"/>
  <c r="T1029"/>
  <c r="T1013"/>
  <c r="T997"/>
  <c r="T981"/>
  <c r="T966"/>
  <c r="T961"/>
  <c r="T957"/>
  <c r="T934"/>
  <c r="T929"/>
  <c r="T925"/>
  <c r="T923"/>
  <c r="T910"/>
  <c r="T904"/>
  <c r="T894"/>
  <c r="T863"/>
  <c r="T858"/>
  <c r="T856"/>
  <c r="T854"/>
  <c r="T852"/>
  <c r="T831"/>
  <c r="T826"/>
  <c r="T822"/>
  <c r="T820"/>
  <c r="T799"/>
  <c r="T794"/>
  <c r="T790"/>
  <c r="T767"/>
  <c r="T762"/>
  <c r="T758"/>
  <c r="T735"/>
  <c r="T730"/>
  <c r="T726"/>
  <c r="T703"/>
  <c r="T698"/>
  <c r="T694"/>
  <c r="T669"/>
  <c r="T659"/>
  <c r="T655"/>
  <c r="T653"/>
  <c r="T649"/>
  <c r="T647"/>
  <c r="T645"/>
  <c r="T614"/>
  <c r="T609"/>
  <c r="T605"/>
  <c r="T582"/>
  <c r="T577"/>
  <c r="T573"/>
  <c r="T550"/>
  <c r="T545"/>
  <c r="T541"/>
  <c r="T518"/>
  <c r="T513"/>
  <c r="T509"/>
  <c r="T507"/>
  <c r="T486"/>
  <c r="T481"/>
  <c r="T479"/>
  <c r="T477"/>
  <c r="T475"/>
  <c r="T454"/>
  <c r="T449"/>
  <c r="T447"/>
  <c r="T445"/>
  <c r="T443"/>
  <c r="T422"/>
  <c r="T417"/>
  <c r="T415"/>
  <c r="T401"/>
  <c r="T394"/>
  <c r="T390"/>
  <c r="T388"/>
  <c r="T384"/>
  <c r="T369"/>
  <c r="T356"/>
  <c r="T352"/>
  <c r="T336"/>
  <c r="T322"/>
  <c r="T320"/>
  <c r="T304"/>
  <c r="T288"/>
  <c r="T272"/>
  <c r="T270"/>
  <c r="T160"/>
  <c r="T156"/>
  <c r="T144"/>
  <c r="T130"/>
  <c r="T128"/>
  <c r="T38"/>
  <c r="T36"/>
  <c r="T34"/>
  <c r="T32"/>
  <c r="T29"/>
  <c r="T364"/>
  <c r="T360"/>
  <c r="T340"/>
  <c r="T324"/>
  <c r="T308"/>
  <c r="T292"/>
  <c r="T276"/>
  <c r="T194"/>
  <c r="T192"/>
  <c r="T190"/>
  <c r="T181"/>
  <c r="T90"/>
  <c r="T85"/>
  <c r="T72"/>
  <c r="T1168"/>
  <c r="T1166"/>
  <c r="T1164"/>
  <c r="T1162"/>
  <c r="T1149"/>
  <c r="T1145"/>
  <c r="T1133"/>
  <c r="T1115"/>
  <c r="T1109"/>
  <c r="T1107"/>
  <c r="T1104"/>
  <c r="T1083"/>
  <c r="T1077"/>
  <c r="T1075"/>
  <c r="T1072"/>
  <c r="T1049"/>
  <c r="T1039"/>
  <c r="T1037"/>
  <c r="T1035"/>
  <c r="T1021"/>
  <c r="T1005"/>
  <c r="T1003"/>
  <c r="T989"/>
  <c r="T973"/>
  <c r="T971"/>
  <c r="T950"/>
  <c r="T945"/>
  <c r="T941"/>
  <c r="T918"/>
  <c r="T913"/>
  <c r="T905"/>
  <c r="T879"/>
  <c r="T874"/>
  <c r="T872"/>
  <c r="T870"/>
  <c r="T868"/>
  <c r="T847"/>
  <c r="T842"/>
  <c r="T838"/>
  <c r="T815"/>
  <c r="T810"/>
  <c r="T806"/>
  <c r="T783"/>
  <c r="T778"/>
  <c r="T776"/>
  <c r="T774"/>
  <c r="T772"/>
  <c r="T751"/>
  <c r="T746"/>
  <c r="T742"/>
  <c r="T719"/>
  <c r="T714"/>
  <c r="T710"/>
  <c r="T687"/>
  <c r="T635"/>
  <c r="T625"/>
  <c r="T621"/>
  <c r="T598"/>
  <c r="T593"/>
  <c r="T589"/>
  <c r="T566"/>
  <c r="T561"/>
  <c r="T557"/>
  <c r="T534"/>
  <c r="T529"/>
  <c r="T525"/>
  <c r="T502"/>
  <c r="T497"/>
  <c r="T495"/>
  <c r="T493"/>
  <c r="T491"/>
  <c r="T470"/>
  <c r="T465"/>
  <c r="T463"/>
  <c r="T461"/>
  <c r="T459"/>
  <c r="T438"/>
  <c r="T404"/>
  <c r="T400"/>
  <c r="T385"/>
  <c r="T383"/>
  <c r="T372"/>
  <c r="T353"/>
  <c r="T344"/>
  <c r="T328"/>
  <c r="T312"/>
  <c r="T296"/>
  <c r="T280"/>
  <c r="T259"/>
  <c r="T218"/>
  <c r="T214"/>
  <c r="T166"/>
  <c r="T149"/>
  <c r="T114"/>
  <c r="T52"/>
  <c r="T41"/>
  <c r="T39"/>
  <c r="T37"/>
  <c r="T33"/>
  <c r="T28"/>
  <c r="T414"/>
  <c r="T412"/>
  <c r="T408"/>
  <c r="T380"/>
  <c r="T376"/>
  <c r="T348"/>
  <c r="T332"/>
  <c r="T316"/>
  <c r="T300"/>
  <c r="T284"/>
  <c r="T252"/>
  <c r="T250"/>
  <c r="T248"/>
  <c r="T246"/>
  <c r="T233"/>
  <c r="T229"/>
  <c r="T217"/>
  <c r="T213"/>
  <c r="T172"/>
  <c r="T165"/>
  <c r="T136"/>
  <c r="T112"/>
  <c r="T105"/>
  <c r="T80"/>
  <c r="T77"/>
  <c r="T62"/>
  <c r="T60"/>
  <c r="T49"/>
  <c r="T1153"/>
  <c r="T1143"/>
  <c r="T1140"/>
  <c r="T1128"/>
  <c r="T1119"/>
  <c r="T1116"/>
  <c r="T1103"/>
  <c r="T1100"/>
  <c r="T1087"/>
  <c r="T1084"/>
  <c r="T1071"/>
  <c r="T1068"/>
  <c r="T1052"/>
  <c r="T1044"/>
  <c r="T1036"/>
  <c r="T1031"/>
  <c r="T1028"/>
  <c r="T1023"/>
  <c r="T1020"/>
  <c r="T983"/>
  <c r="T975"/>
  <c r="T972"/>
  <c r="T967"/>
  <c r="T964"/>
  <c r="T959"/>
  <c r="T956"/>
  <c r="T951"/>
  <c r="T948"/>
  <c r="T943"/>
  <c r="T940"/>
  <c r="T935"/>
  <c r="T932"/>
  <c r="T927"/>
  <c r="T924"/>
  <c r="T916"/>
  <c r="T911"/>
  <c r="T901"/>
  <c r="T892"/>
  <c r="T890"/>
  <c r="T877"/>
  <c r="T869"/>
  <c r="T861"/>
  <c r="T853"/>
  <c r="T845"/>
  <c r="T840"/>
  <c r="T837"/>
  <c r="T832"/>
  <c r="T829"/>
  <c r="T824"/>
  <c r="T821"/>
  <c r="T816"/>
  <c r="T813"/>
  <c r="T808"/>
  <c r="T805"/>
  <c r="T800"/>
  <c r="T797"/>
  <c r="T792"/>
  <c r="T789"/>
  <c r="T784"/>
  <c r="T781"/>
  <c r="T773"/>
  <c r="T768"/>
  <c r="T765"/>
  <c r="T760"/>
  <c r="T757"/>
  <c r="T752"/>
  <c r="T749"/>
  <c r="T744"/>
  <c r="T741"/>
  <c r="T736"/>
  <c r="T733"/>
  <c r="T728"/>
  <c r="T725"/>
  <c r="T720"/>
  <c r="T717"/>
  <c r="T712"/>
  <c r="T709"/>
  <c r="T704"/>
  <c r="T701"/>
  <c r="T696"/>
  <c r="T693"/>
  <c r="T688"/>
  <c r="T685"/>
  <c r="T652"/>
  <c r="T636"/>
  <c r="T623"/>
  <c r="T615"/>
  <c r="T612"/>
  <c r="T607"/>
  <c r="T604"/>
  <c r="T599"/>
  <c r="T596"/>
  <c r="T591"/>
  <c r="T588"/>
  <c r="T583"/>
  <c r="T580"/>
  <c r="T575"/>
  <c r="T572"/>
  <c r="T567"/>
  <c r="T564"/>
  <c r="T559"/>
  <c r="T556"/>
  <c r="T551"/>
  <c r="T548"/>
  <c r="T543"/>
  <c r="T540"/>
  <c r="T535"/>
  <c r="T532"/>
  <c r="T527"/>
  <c r="T524"/>
  <c r="T519"/>
  <c r="T516"/>
  <c r="T511"/>
  <c r="T508"/>
  <c r="T500"/>
  <c r="T492"/>
  <c r="T484"/>
  <c r="T476"/>
  <c r="T468"/>
  <c r="T460"/>
  <c r="T452"/>
  <c r="T444"/>
  <c r="T436"/>
  <c r="T428"/>
  <c r="T420"/>
  <c r="T407"/>
  <c r="T399"/>
  <c r="T391"/>
  <c r="T367"/>
  <c r="T359"/>
  <c r="T351"/>
  <c r="T343"/>
  <c r="T335"/>
  <c r="T327"/>
  <c r="T319"/>
  <c r="T311"/>
  <c r="T303"/>
  <c r="T295"/>
  <c r="T287"/>
  <c r="T279"/>
  <c r="T261"/>
  <c r="T253"/>
  <c r="T249"/>
  <c r="T225"/>
  <c r="T176"/>
  <c r="T174"/>
  <c r="T158"/>
  <c r="T154"/>
  <c r="T98"/>
  <c r="T42"/>
  <c r="T1157"/>
  <c r="T1148"/>
  <c r="T1135"/>
  <c r="T1129"/>
  <c r="T1111"/>
  <c r="T1108"/>
  <c r="T1095"/>
  <c r="T1079"/>
  <c r="T1063"/>
  <c r="T1040"/>
  <c r="T1032"/>
  <c r="T1027"/>
  <c r="T1024"/>
  <c r="T1019"/>
  <c r="T1016"/>
  <c r="T1011"/>
  <c r="T1008"/>
  <c r="T1000"/>
  <c r="T995"/>
  <c r="T992"/>
  <c r="T987"/>
  <c r="T984"/>
  <c r="T979"/>
  <c r="T976"/>
  <c r="T968"/>
  <c r="T963"/>
  <c r="T960"/>
  <c r="T955"/>
  <c r="T952"/>
  <c r="T947"/>
  <c r="T944"/>
  <c r="T939"/>
  <c r="T936"/>
  <c r="T931"/>
  <c r="T928"/>
  <c r="T920"/>
  <c r="T912"/>
  <c r="T907"/>
  <c r="T898"/>
  <c r="T881"/>
  <c r="T873"/>
  <c r="T865"/>
  <c r="T857"/>
  <c r="T849"/>
  <c r="T841"/>
  <c r="T836"/>
  <c r="T833"/>
  <c r="T828"/>
  <c r="T825"/>
  <c r="T817"/>
  <c r="T812"/>
  <c r="T809"/>
  <c r="T804"/>
  <c r="T801"/>
  <c r="T796"/>
  <c r="T793"/>
  <c r="T788"/>
  <c r="T785"/>
  <c r="T780"/>
  <c r="T777"/>
  <c r="T769"/>
  <c r="T764"/>
  <c r="T761"/>
  <c r="T756"/>
  <c r="T753"/>
  <c r="T748"/>
  <c r="T745"/>
  <c r="T740"/>
  <c r="T737"/>
  <c r="T732"/>
  <c r="T729"/>
  <c r="T724"/>
  <c r="T721"/>
  <c r="T716"/>
  <c r="T713"/>
  <c r="T708"/>
  <c r="T705"/>
  <c r="T700"/>
  <c r="T697"/>
  <c r="T692"/>
  <c r="T689"/>
  <c r="T684"/>
  <c r="T660"/>
  <c r="T644"/>
  <c r="T628"/>
  <c r="T624"/>
  <c r="T619"/>
  <c r="T616"/>
  <c r="T611"/>
  <c r="T608"/>
  <c r="T603"/>
  <c r="T600"/>
  <c r="T595"/>
  <c r="T592"/>
  <c r="T587"/>
  <c r="T584"/>
  <c r="T579"/>
  <c r="T576"/>
  <c r="T571"/>
  <c r="T568"/>
  <c r="T563"/>
  <c r="T560"/>
  <c r="T555"/>
  <c r="T552"/>
  <c r="T547"/>
  <c r="T544"/>
  <c r="T539"/>
  <c r="T536"/>
  <c r="T531"/>
  <c r="T528"/>
  <c r="T523"/>
  <c r="T520"/>
  <c r="T512"/>
  <c r="T504"/>
  <c r="T496"/>
  <c r="T488"/>
  <c r="T480"/>
  <c r="T472"/>
  <c r="T464"/>
  <c r="T456"/>
  <c r="T448"/>
  <c r="T440"/>
  <c r="T432"/>
  <c r="T424"/>
  <c r="T416"/>
  <c r="T413"/>
  <c r="T411"/>
  <c r="T403"/>
  <c r="T395"/>
  <c r="T387"/>
  <c r="T371"/>
  <c r="T363"/>
  <c r="T355"/>
  <c r="T347"/>
  <c r="T339"/>
  <c r="T331"/>
  <c r="T323"/>
  <c r="T315"/>
  <c r="T307"/>
  <c r="T299"/>
  <c r="T291"/>
  <c r="T283"/>
  <c r="T275"/>
  <c r="T237"/>
  <c r="T224"/>
  <c r="T222"/>
  <c r="T220"/>
  <c r="T202"/>
  <c r="T198"/>
  <c r="T186"/>
  <c r="T173"/>
  <c r="T153"/>
  <c r="T146"/>
  <c r="T142"/>
  <c r="T137"/>
  <c r="T116"/>
  <c r="T113"/>
  <c r="T108"/>
  <c r="T1136"/>
  <c r="T1067"/>
  <c r="T999"/>
  <c r="T268"/>
  <c r="T266"/>
  <c r="T264"/>
  <c r="T262"/>
  <c r="T256"/>
  <c r="T238"/>
  <c r="T236"/>
  <c r="T234"/>
  <c r="T201"/>
  <c r="T197"/>
  <c r="T117"/>
  <c r="T106"/>
  <c r="T68"/>
  <c r="T65"/>
  <c r="T35"/>
  <c r="T1043"/>
  <c r="T1147"/>
  <c r="T1161"/>
  <c r="T1151"/>
  <c r="T1126"/>
  <c r="T1122"/>
  <c r="T1118"/>
  <c r="T1114"/>
  <c r="T1110"/>
  <c r="T1106"/>
  <c r="T1102"/>
  <c r="T1098"/>
  <c r="T1094"/>
  <c r="T1090"/>
  <c r="T1086"/>
  <c r="T1082"/>
  <c r="T1078"/>
  <c r="T1074"/>
  <c r="T1070"/>
  <c r="T1066"/>
  <c r="T1062"/>
  <c r="T1058"/>
  <c r="T1054"/>
  <c r="T1050"/>
  <c r="T908"/>
  <c r="T893"/>
  <c r="T888"/>
  <c r="T886"/>
  <c r="T683"/>
  <c r="T680"/>
  <c r="T667"/>
  <c r="T664"/>
  <c r="T656"/>
  <c r="T648"/>
  <c r="T640"/>
  <c r="T632"/>
  <c r="T627"/>
  <c r="T254"/>
  <c r="T244"/>
  <c r="T242"/>
  <c r="T232"/>
  <c r="T230"/>
  <c r="T216"/>
  <c r="T209"/>
  <c r="T200"/>
  <c r="T129"/>
  <c r="T124"/>
  <c r="T109"/>
  <c r="T101"/>
  <c r="T96"/>
  <c r="T89"/>
  <c r="T26"/>
  <c r="T24"/>
  <c r="T682"/>
  <c r="T675"/>
  <c r="T668"/>
  <c r="T666"/>
  <c r="T157"/>
  <c r="T133"/>
  <c r="T97"/>
  <c r="T88"/>
  <c r="T679"/>
  <c r="T676"/>
  <c r="T672"/>
  <c r="T670"/>
  <c r="T271"/>
  <c r="T269"/>
  <c r="T267"/>
  <c r="T263"/>
  <c r="T260"/>
  <c r="T257"/>
  <c r="T228"/>
  <c r="T226"/>
  <c r="T221"/>
  <c r="T212"/>
  <c r="T205"/>
  <c r="T193"/>
  <c r="T185"/>
  <c r="T177"/>
  <c r="T169"/>
  <c r="T161"/>
  <c r="T152"/>
  <c r="T145"/>
  <c r="T120"/>
  <c r="T69"/>
  <c r="T61"/>
  <c r="T53"/>
  <c r="T45"/>
  <c r="T40"/>
  <c r="T25"/>
  <c r="EE8"/>
  <c r="ET17"/>
  <c r="EP17"/>
  <c r="EL17"/>
  <c r="EH17"/>
  <c r="ES17" s="1"/>
  <c r="ET16"/>
  <c r="EP16"/>
  <c r="EL16"/>
  <c r="EH16"/>
  <c r="ES16" s="1"/>
  <c r="ET15"/>
  <c r="EP15"/>
  <c r="EL15"/>
  <c r="EH15"/>
  <c r="ES15" s="1"/>
  <c r="ET14"/>
  <c r="EP14"/>
  <c r="EL14"/>
  <c r="EH14"/>
  <c r="ET13"/>
  <c r="EP13"/>
  <c r="EH13"/>
  <c r="ES13" s="1"/>
  <c r="ET12"/>
  <c r="EP12"/>
  <c r="EK12"/>
  <c r="EG12"/>
  <c r="EB12" s="1"/>
  <c r="EJ11"/>
  <c r="EF11"/>
  <c r="ER10"/>
  <c r="EJ10"/>
  <c r="EF10"/>
  <c r="ER9"/>
  <c r="EJ9"/>
  <c r="EF9"/>
  <c r="ER8"/>
  <c r="EN8"/>
  <c r="EJ8"/>
  <c r="EF8"/>
  <c r="EQ17"/>
  <c r="EI17"/>
  <c r="EE17"/>
  <c r="EQ16"/>
  <c r="EI16"/>
  <c r="EE16"/>
  <c r="EQ15"/>
  <c r="EI15"/>
  <c r="EE15"/>
  <c r="EQ14"/>
  <c r="EI14"/>
  <c r="EE14"/>
  <c r="EQ13"/>
  <c r="EE13"/>
  <c r="EQ12"/>
  <c r="EL12"/>
  <c r="EH12"/>
  <c r="ES12" s="1"/>
  <c r="ET11"/>
  <c r="EP11"/>
  <c r="EK11"/>
  <c r="EG11"/>
  <c r="EB11" s="1"/>
  <c r="EO10"/>
  <c r="EK10"/>
  <c r="EG10"/>
  <c r="EO9"/>
  <c r="EK9"/>
  <c r="EG9"/>
  <c r="EO8"/>
  <c r="EK8"/>
  <c r="EG8"/>
  <c r="ER17"/>
  <c r="EJ17"/>
  <c r="EF17"/>
  <c r="ER16"/>
  <c r="EJ16"/>
  <c r="EF16"/>
  <c r="ER15"/>
  <c r="EJ15"/>
  <c r="EF15"/>
  <c r="ER14"/>
  <c r="EJ14"/>
  <c r="EF14"/>
  <c r="ER13"/>
  <c r="EF13"/>
  <c r="ER12"/>
  <c r="EI12"/>
  <c r="EE12"/>
  <c r="EQ11"/>
  <c r="EL11"/>
  <c r="EH11"/>
  <c r="ES11" s="1"/>
  <c r="ET10"/>
  <c r="EP10"/>
  <c r="EL10"/>
  <c r="EH10"/>
  <c r="ET9"/>
  <c r="EP9"/>
  <c r="EL9"/>
  <c r="EH9"/>
  <c r="ET8"/>
  <c r="EP8"/>
  <c r="EL8"/>
  <c r="EH8"/>
  <c r="EO17"/>
  <c r="EK17"/>
  <c r="EG17"/>
  <c r="EB17" s="1"/>
  <c r="EO16"/>
  <c r="EK16"/>
  <c r="EG16"/>
  <c r="EB16" s="1"/>
  <c r="EO15"/>
  <c r="EK15"/>
  <c r="EG15"/>
  <c r="EB15" s="1"/>
  <c r="EO14"/>
  <c r="EK14"/>
  <c r="EG14"/>
  <c r="EO13"/>
  <c r="EG13"/>
  <c r="EB13" s="1"/>
  <c r="EJ12"/>
  <c r="EF12"/>
  <c r="ER11"/>
  <c r="EI11"/>
  <c r="EE11"/>
  <c r="EQ10"/>
  <c r="EI10"/>
  <c r="EE10"/>
  <c r="EQ9"/>
  <c r="EI9"/>
  <c r="EE9"/>
  <c r="EQ8"/>
  <c r="EM8"/>
  <c r="EI8"/>
  <c r="EO11"/>
  <c r="EO12"/>
  <c r="M619" i="14"/>
  <c r="ER20" i="7"/>
  <c r="EN20"/>
  <c r="EJ20"/>
  <c r="EF20"/>
  <c r="M621" i="14"/>
  <c r="M30"/>
  <c r="DM20" i="7"/>
  <c r="EO20"/>
  <c r="EK20"/>
  <c r="EG20"/>
  <c r="M148" i="14"/>
  <c r="DN20" i="7"/>
  <c r="ET20"/>
  <c r="EP20"/>
  <c r="EL20"/>
  <c r="EH20"/>
  <c r="M623" i="14"/>
  <c r="L621"/>
  <c r="L619"/>
  <c r="M617"/>
  <c r="L464"/>
  <c r="EQ20" i="7"/>
  <c r="EM20"/>
  <c r="EI20"/>
  <c r="EE20"/>
  <c r="M41" i="14"/>
  <c r="M106"/>
  <c r="L38"/>
  <c r="M120"/>
  <c r="M103"/>
  <c r="M126"/>
  <c r="L76"/>
  <c r="L86"/>
  <c r="DM19" i="7"/>
  <c r="EO19"/>
  <c r="EK19"/>
  <c r="EG19"/>
  <c r="L762" i="14"/>
  <c r="L440"/>
  <c r="L223"/>
  <c r="K126"/>
  <c r="M77"/>
  <c r="K58"/>
  <c r="DN19" i="7"/>
  <c r="ET19"/>
  <c r="EP19"/>
  <c r="EL19"/>
  <c r="EH19"/>
  <c r="K125" i="14"/>
  <c r="EQ19" i="7"/>
  <c r="EM19"/>
  <c r="EI19"/>
  <c r="EE19"/>
  <c r="M671" i="14"/>
  <c r="ER19" i="7"/>
  <c r="EN19"/>
  <c r="EJ19"/>
  <c r="EF19"/>
  <c r="M645" i="14"/>
  <c r="M597"/>
  <c r="L484"/>
  <c r="L424"/>
  <c r="M125"/>
  <c r="M69"/>
  <c r="M141"/>
  <c r="L113"/>
  <c r="M110"/>
  <c r="L102"/>
  <c r="L81"/>
  <c r="M66"/>
  <c r="K65"/>
  <c r="L62"/>
  <c r="M40"/>
  <c r="L456"/>
  <c r="L377"/>
  <c r="L207"/>
  <c r="L128"/>
  <c r="M112"/>
  <c r="M109"/>
  <c r="M80"/>
  <c r="K77"/>
  <c r="M65"/>
  <c r="M62"/>
  <c r="M59"/>
  <c r="L806"/>
  <c r="M605"/>
  <c r="L466"/>
  <c r="K464"/>
  <c r="L446"/>
  <c r="L421"/>
  <c r="M412"/>
  <c r="L389"/>
  <c r="L211"/>
  <c r="M194"/>
  <c r="M181"/>
  <c r="M180"/>
  <c r="M165"/>
  <c r="M129"/>
  <c r="L121"/>
  <c r="M114"/>
  <c r="M107"/>
  <c r="L106"/>
  <c r="M94"/>
  <c r="M87"/>
  <c r="M74"/>
  <c r="L60"/>
  <c r="M46"/>
  <c r="M45"/>
  <c r="M42"/>
  <c r="M23"/>
  <c r="L690"/>
  <c r="M673"/>
  <c r="L671"/>
  <c r="L670"/>
  <c r="M669"/>
  <c r="M643"/>
  <c r="L430"/>
  <c r="K424"/>
  <c r="L405"/>
  <c r="M392"/>
  <c r="L361"/>
  <c r="M356"/>
  <c r="L227"/>
  <c r="M81"/>
  <c r="M76"/>
  <c r="M58"/>
  <c r="M197"/>
  <c r="L194"/>
  <c r="L181"/>
  <c r="M176"/>
  <c r="M134"/>
  <c r="M122"/>
  <c r="M108"/>
  <c r="M97"/>
  <c r="L94"/>
  <c r="M61"/>
  <c r="K46"/>
  <c r="L45"/>
  <c r="M26"/>
  <c r="M29"/>
  <c r="M21"/>
  <c r="L822"/>
  <c r="L698"/>
  <c r="M653"/>
  <c r="M629"/>
  <c r="M599"/>
  <c r="L597"/>
  <c r="L496"/>
  <c r="L458"/>
  <c r="K456"/>
  <c r="L442"/>
  <c r="K440"/>
  <c r="K405"/>
  <c r="M404"/>
  <c r="L381"/>
  <c r="L369"/>
  <c r="L356"/>
  <c r="L355"/>
  <c r="M113"/>
  <c r="M102"/>
  <c r="L706"/>
  <c r="M687"/>
  <c r="L681"/>
  <c r="L680"/>
  <c r="M679"/>
  <c r="M661"/>
  <c r="M647"/>
  <c r="L645"/>
  <c r="L643"/>
  <c r="M641"/>
  <c r="M185"/>
  <c r="M178"/>
  <c r="L162"/>
  <c r="M140"/>
  <c r="M133"/>
  <c r="L124"/>
  <c r="M105"/>
  <c r="M93"/>
  <c r="M85"/>
  <c r="M78"/>
  <c r="K74"/>
  <c r="L73"/>
  <c r="L64"/>
  <c r="L57"/>
  <c r="M50"/>
  <c r="L49"/>
  <c r="M44"/>
  <c r="M39"/>
  <c r="M681"/>
  <c r="M611"/>
  <c r="M472"/>
  <c r="L412"/>
  <c r="M410"/>
  <c r="L409"/>
  <c r="K377"/>
  <c r="M376"/>
  <c r="K361"/>
  <c r="M360"/>
  <c r="K227"/>
  <c r="L226"/>
  <c r="L225"/>
  <c r="K223"/>
  <c r="L222"/>
  <c r="L221"/>
  <c r="K211"/>
  <c r="L210"/>
  <c r="L209"/>
  <c r="K207"/>
  <c r="L206"/>
  <c r="L205"/>
  <c r="L180"/>
  <c r="L177"/>
  <c r="M161"/>
  <c r="M130"/>
  <c r="K129"/>
  <c r="M123"/>
  <c r="K122"/>
  <c r="K110"/>
  <c r="L109"/>
  <c r="M104"/>
  <c r="M90"/>
  <c r="L80"/>
  <c r="M73"/>
  <c r="M70"/>
  <c r="K61"/>
  <c r="M56"/>
  <c r="M49"/>
  <c r="M48"/>
  <c r="M43"/>
  <c r="L42"/>
  <c r="M38"/>
  <c r="M33"/>
  <c r="L30"/>
  <c r="L22"/>
  <c r="M659"/>
  <c r="L432"/>
  <c r="M193"/>
  <c r="K174"/>
  <c r="L173"/>
  <c r="M158"/>
  <c r="K146"/>
  <c r="L145"/>
  <c r="M119"/>
  <c r="L118"/>
  <c r="M101"/>
  <c r="K97"/>
  <c r="L96"/>
  <c r="K93"/>
  <c r="L92"/>
  <c r="K90"/>
  <c r="L89"/>
  <c r="M82"/>
  <c r="K78"/>
  <c r="M75"/>
  <c r="M72"/>
  <c r="M55"/>
  <c r="L54"/>
  <c r="M37"/>
  <c r="K33"/>
  <c r="L32"/>
  <c r="K29"/>
  <c r="L28"/>
  <c r="K26"/>
  <c r="L25"/>
  <c r="EF18" i="7"/>
  <c r="EJ18"/>
  <c r="EN18"/>
  <c r="ER18"/>
  <c r="EE18"/>
  <c r="EI18"/>
  <c r="EM18"/>
  <c r="EQ18"/>
  <c r="EH18"/>
  <c r="EL18"/>
  <c r="EP18"/>
  <c r="ET18"/>
  <c r="DN18"/>
  <c r="EG18"/>
  <c r="EK18"/>
  <c r="EO18"/>
  <c r="DM18"/>
  <c r="M683" i="14"/>
  <c r="L802"/>
  <c r="L702"/>
  <c r="M675"/>
  <c r="M627"/>
  <c r="M615"/>
  <c r="L613"/>
  <c r="L611"/>
  <c r="M609"/>
  <c r="M603"/>
  <c r="L595"/>
  <c r="L488"/>
  <c r="M474"/>
  <c r="L468"/>
  <c r="L452"/>
  <c r="K450"/>
  <c r="L448"/>
  <c r="K426"/>
  <c r="K421"/>
  <c r="M420"/>
  <c r="L408"/>
  <c r="K381"/>
  <c r="M380"/>
  <c r="K229"/>
  <c r="L228"/>
  <c r="L215"/>
  <c r="K213"/>
  <c r="L212"/>
  <c r="M186"/>
  <c r="L174"/>
  <c r="M173"/>
  <c r="M170"/>
  <c r="L146"/>
  <c r="M145"/>
  <c r="M142"/>
  <c r="L134"/>
  <c r="M118"/>
  <c r="M117"/>
  <c r="L112"/>
  <c r="L108"/>
  <c r="L105"/>
  <c r="M98"/>
  <c r="M96"/>
  <c r="M92"/>
  <c r="M91"/>
  <c r="M89"/>
  <c r="M88"/>
  <c r="M71"/>
  <c r="L70"/>
  <c r="M54"/>
  <c r="M53"/>
  <c r="L48"/>
  <c r="L44"/>
  <c r="L41"/>
  <c r="M34"/>
  <c r="M32"/>
  <c r="M28"/>
  <c r="M27"/>
  <c r="M25"/>
  <c r="M24"/>
  <c r="M613"/>
  <c r="L426"/>
  <c r="L450"/>
  <c r="M408"/>
  <c r="L229"/>
  <c r="L213"/>
  <c r="L818"/>
  <c r="L758"/>
  <c r="L694"/>
  <c r="L687"/>
  <c r="L686"/>
  <c r="M685"/>
  <c r="L683"/>
  <c r="L682"/>
  <c r="M663"/>
  <c r="L661"/>
  <c r="L659"/>
  <c r="M657"/>
  <c r="M651"/>
  <c r="M635"/>
  <c r="L504"/>
  <c r="L462"/>
  <c r="L444"/>
  <c r="K442"/>
  <c r="L434"/>
  <c r="K432"/>
  <c r="L417"/>
  <c r="M398"/>
  <c r="L397"/>
  <c r="M396"/>
  <c r="L385"/>
  <c r="K369"/>
  <c r="M368"/>
  <c r="L265"/>
  <c r="K205"/>
  <c r="L204"/>
  <c r="L203"/>
  <c r="M177"/>
  <c r="M162"/>
  <c r="M128"/>
  <c r="M124"/>
  <c r="M121"/>
  <c r="M86"/>
  <c r="M64"/>
  <c r="M60"/>
  <c r="M57"/>
  <c r="M22"/>
  <c r="L838"/>
  <c r="L810"/>
  <c r="L766"/>
  <c r="L714"/>
  <c r="K698"/>
  <c r="M697"/>
  <c r="L696"/>
  <c r="K694"/>
  <c r="M693"/>
  <c r="L692"/>
  <c r="K690"/>
  <c r="M689"/>
  <c r="L688"/>
  <c r="L673"/>
  <c r="L672"/>
  <c r="M667"/>
  <c r="L500"/>
  <c r="L480"/>
  <c r="K458"/>
  <c r="L454"/>
  <c r="L436"/>
  <c r="K417"/>
  <c r="M416"/>
  <c r="L401"/>
  <c r="L392"/>
  <c r="K385"/>
  <c r="M384"/>
  <c r="L373"/>
  <c r="L365"/>
  <c r="M364"/>
  <c r="L363"/>
  <c r="M362"/>
  <c r="L267"/>
  <c r="L257"/>
  <c r="K221"/>
  <c r="L220"/>
  <c r="L219"/>
  <c r="M187"/>
  <c r="L186"/>
  <c r="L176"/>
  <c r="M166"/>
  <c r="L165"/>
  <c r="M164"/>
  <c r="L161"/>
  <c r="M160"/>
  <c r="M159"/>
  <c r="L158"/>
  <c r="M157"/>
  <c r="M156"/>
  <c r="M149"/>
  <c r="M143"/>
  <c r="L142"/>
  <c r="M138"/>
  <c r="L133"/>
  <c r="M132"/>
  <c r="M131"/>
  <c r="L130"/>
  <c r="L120"/>
  <c r="L117"/>
  <c r="M116"/>
  <c r="M115"/>
  <c r="L114"/>
  <c r="L104"/>
  <c r="L101"/>
  <c r="M100"/>
  <c r="M99"/>
  <c r="L98"/>
  <c r="L88"/>
  <c r="L85"/>
  <c r="M84"/>
  <c r="M83"/>
  <c r="L82"/>
  <c r="L72"/>
  <c r="L69"/>
  <c r="M68"/>
  <c r="M67"/>
  <c r="L66"/>
  <c r="L56"/>
  <c r="L53"/>
  <c r="M52"/>
  <c r="M51"/>
  <c r="L50"/>
  <c r="L40"/>
  <c r="L37"/>
  <c r="M36"/>
  <c r="M35"/>
  <c r="L34"/>
  <c r="L24"/>
  <c r="L21"/>
  <c r="M20"/>
  <c r="M19"/>
  <c r="L814"/>
  <c r="L770"/>
  <c r="L754"/>
  <c r="L679"/>
  <c r="L678"/>
  <c r="M677"/>
  <c r="L675"/>
  <c r="L674"/>
  <c r="L653"/>
  <c r="L651"/>
  <c r="M649"/>
  <c r="M637"/>
  <c r="M631"/>
  <c r="L629"/>
  <c r="L627"/>
  <c r="M625"/>
  <c r="M190"/>
  <c r="M169"/>
  <c r="L164"/>
  <c r="L160"/>
  <c r="L157"/>
  <c r="M150"/>
  <c r="M144"/>
  <c r="M139"/>
  <c r="L138"/>
  <c r="L132"/>
  <c r="M127"/>
  <c r="L116"/>
  <c r="M111"/>
  <c r="L100"/>
  <c r="M95"/>
  <c r="L84"/>
  <c r="M79"/>
  <c r="L68"/>
  <c r="M63"/>
  <c r="L52"/>
  <c r="M47"/>
  <c r="L36"/>
  <c r="M31"/>
  <c r="L20"/>
  <c r="L850"/>
  <c r="L842"/>
  <c r="L826"/>
  <c r="L798"/>
  <c r="L794"/>
  <c r="L790"/>
  <c r="L782"/>
  <c r="L750"/>
  <c r="L746"/>
  <c r="L738"/>
  <c r="L685"/>
  <c r="L684"/>
  <c r="L677"/>
  <c r="L676"/>
  <c r="L669"/>
  <c r="L667"/>
  <c r="M665"/>
  <c r="M639"/>
  <c r="L637"/>
  <c r="L635"/>
  <c r="M633"/>
  <c r="M607"/>
  <c r="L605"/>
  <c r="L603"/>
  <c r="M601"/>
  <c r="L508"/>
  <c r="L492"/>
  <c r="L476"/>
  <c r="L474"/>
  <c r="L472"/>
  <c r="M470"/>
  <c r="K466"/>
  <c r="L460"/>
  <c r="K448"/>
  <c r="L438"/>
  <c r="K434"/>
  <c r="L428"/>
  <c r="M414"/>
  <c r="L413"/>
  <c r="K401"/>
  <c r="M400"/>
  <c r="L396"/>
  <c r="M394"/>
  <c r="L393"/>
  <c r="K389"/>
  <c r="M388"/>
  <c r="K373"/>
  <c r="M372"/>
  <c r="L357"/>
  <c r="L259"/>
  <c r="L249"/>
  <c r="L248"/>
  <c r="L247"/>
  <c r="L246"/>
  <c r="L245"/>
  <c r="L244"/>
  <c r="L243"/>
  <c r="L242"/>
  <c r="L241"/>
  <c r="L240"/>
  <c r="L239"/>
  <c r="L238"/>
  <c r="L237"/>
  <c r="L236"/>
  <c r="L235"/>
  <c r="L234"/>
  <c r="L233"/>
  <c r="L232"/>
  <c r="L231"/>
  <c r="L230"/>
  <c r="K219"/>
  <c r="L218"/>
  <c r="L217"/>
  <c r="K215"/>
  <c r="L214"/>
  <c r="K203"/>
  <c r="L202"/>
  <c r="L201"/>
  <c r="M198"/>
  <c r="L197"/>
  <c r="M196"/>
  <c r="L193"/>
  <c r="M192"/>
  <c r="M191"/>
  <c r="L190"/>
  <c r="M189"/>
  <c r="M188"/>
  <c r="L178"/>
  <c r="M171"/>
  <c r="L170"/>
  <c r="M154"/>
  <c r="M153"/>
  <c r="K149"/>
  <c r="L148"/>
  <c r="L144"/>
  <c r="L141"/>
  <c r="L131"/>
  <c r="L127"/>
  <c r="L123"/>
  <c r="L119"/>
  <c r="L115"/>
  <c r="L111"/>
  <c r="L107"/>
  <c r="L103"/>
  <c r="L99"/>
  <c r="L95"/>
  <c r="L91"/>
  <c r="L87"/>
  <c r="L83"/>
  <c r="L79"/>
  <c r="L75"/>
  <c r="L71"/>
  <c r="L67"/>
  <c r="L63"/>
  <c r="L59"/>
  <c r="L55"/>
  <c r="L51"/>
  <c r="L47"/>
  <c r="L43"/>
  <c r="L39"/>
  <c r="L35"/>
  <c r="L31"/>
  <c r="L27"/>
  <c r="L23"/>
  <c r="L19"/>
  <c r="L846"/>
  <c r="L830"/>
  <c r="L710"/>
  <c r="L834"/>
  <c r="L786"/>
  <c r="L778"/>
  <c r="L774"/>
  <c r="L742"/>
  <c r="L734"/>
  <c r="L730"/>
  <c r="L726"/>
  <c r="L722"/>
  <c r="L718"/>
  <c r="K850"/>
  <c r="M849"/>
  <c r="K846"/>
  <c r="M845"/>
  <c r="K842"/>
  <c r="M841"/>
  <c r="K838"/>
  <c r="M837"/>
  <c r="K834"/>
  <c r="M833"/>
  <c r="K830"/>
  <c r="M829"/>
  <c r="K826"/>
  <c r="M825"/>
  <c r="K822"/>
  <c r="M821"/>
  <c r="L820"/>
  <c r="K818"/>
  <c r="M817"/>
  <c r="K814"/>
  <c r="M813"/>
  <c r="L812"/>
  <c r="K810"/>
  <c r="M809"/>
  <c r="L808"/>
  <c r="K806"/>
  <c r="M805"/>
  <c r="L804"/>
  <c r="K802"/>
  <c r="M801"/>
  <c r="L800"/>
  <c r="K798"/>
  <c r="M797"/>
  <c r="L796"/>
  <c r="K794"/>
  <c r="M793"/>
  <c r="L792"/>
  <c r="K790"/>
  <c r="M789"/>
  <c r="L788"/>
  <c r="K786"/>
  <c r="M785"/>
  <c r="L784"/>
  <c r="K782"/>
  <c r="M781"/>
  <c r="L780"/>
  <c r="K778"/>
  <c r="M777"/>
  <c r="L776"/>
  <c r="K774"/>
  <c r="M773"/>
  <c r="L772"/>
  <c r="K770"/>
  <c r="M769"/>
  <c r="L768"/>
  <c r="K766"/>
  <c r="M765"/>
  <c r="L764"/>
  <c r="K762"/>
  <c r="M761"/>
  <c r="L760"/>
  <c r="K758"/>
  <c r="M757"/>
  <c r="L756"/>
  <c r="K754"/>
  <c r="M753"/>
  <c r="L752"/>
  <c r="K750"/>
  <c r="M749"/>
  <c r="L748"/>
  <c r="K746"/>
  <c r="M745"/>
  <c r="L744"/>
  <c r="K742"/>
  <c r="M741"/>
  <c r="L740"/>
  <c r="K738"/>
  <c r="M737"/>
  <c r="L736"/>
  <c r="K734"/>
  <c r="M733"/>
  <c r="L732"/>
  <c r="K730"/>
  <c r="M729"/>
  <c r="L728"/>
  <c r="K726"/>
  <c r="M725"/>
  <c r="L724"/>
  <c r="K722"/>
  <c r="M721"/>
  <c r="L720"/>
  <c r="K718"/>
  <c r="M717"/>
  <c r="L716"/>
  <c r="K714"/>
  <c r="M713"/>
  <c r="L712"/>
  <c r="K710"/>
  <c r="M709"/>
  <c r="L708"/>
  <c r="K706"/>
  <c r="M705"/>
  <c r="L704"/>
  <c r="K702"/>
  <c r="M701"/>
  <c r="L700"/>
  <c r="M655"/>
  <c r="L196"/>
  <c r="L192"/>
  <c r="L189"/>
  <c r="M182"/>
  <c r="M175"/>
  <c r="M172"/>
  <c r="M155"/>
  <c r="L154"/>
  <c r="M137"/>
  <c r="T1146" i="7"/>
  <c r="T1142"/>
  <c r="T1138"/>
  <c r="T1134"/>
  <c r="T903"/>
  <c r="T899"/>
  <c r="T895"/>
  <c r="T891"/>
  <c r="T887"/>
  <c r="T883"/>
  <c r="T662"/>
  <c r="T658"/>
  <c r="T654"/>
  <c r="T650"/>
  <c r="T646"/>
  <c r="T642"/>
  <c r="T638"/>
  <c r="T634"/>
  <c r="T630"/>
  <c r="T626"/>
  <c r="T255"/>
  <c r="T251"/>
  <c r="T247"/>
  <c r="T243"/>
  <c r="T239"/>
  <c r="T235"/>
  <c r="T231"/>
  <c r="T227"/>
  <c r="T223"/>
  <c r="T219"/>
  <c r="T215"/>
  <c r="T211"/>
  <c r="T207"/>
  <c r="T203"/>
  <c r="T199"/>
  <c r="T195"/>
  <c r="T191"/>
  <c r="T187"/>
  <c r="T183"/>
  <c r="T179"/>
  <c r="T175"/>
  <c r="T171"/>
  <c r="T167"/>
  <c r="T163"/>
  <c r="T159"/>
  <c r="T155"/>
  <c r="T151"/>
  <c r="T147"/>
  <c r="T143"/>
  <c r="T139"/>
  <c r="T135"/>
  <c r="T131"/>
  <c r="T127"/>
  <c r="T123"/>
  <c r="T119"/>
  <c r="T115"/>
  <c r="T111"/>
  <c r="T107"/>
  <c r="T103"/>
  <c r="T99"/>
  <c r="T95"/>
  <c r="T91"/>
  <c r="T87"/>
  <c r="T83"/>
  <c r="T79"/>
  <c r="T75"/>
  <c r="T71"/>
  <c r="T67"/>
  <c r="T63"/>
  <c r="T59"/>
  <c r="T55"/>
  <c r="T51"/>
  <c r="T47"/>
  <c r="T43"/>
  <c r="K1010" i="14"/>
  <c r="L1010"/>
  <c r="K1006"/>
  <c r="L1006"/>
  <c r="K1002"/>
  <c r="L1002"/>
  <c r="K998"/>
  <c r="L998"/>
  <c r="K994"/>
  <c r="L994"/>
  <c r="K990"/>
  <c r="L990"/>
  <c r="K986"/>
  <c r="L986"/>
  <c r="K982"/>
  <c r="L982"/>
  <c r="K978"/>
  <c r="L978"/>
  <c r="K974"/>
  <c r="L974"/>
  <c r="K970"/>
  <c r="L970"/>
  <c r="K966"/>
  <c r="L966"/>
  <c r="K962"/>
  <c r="L962"/>
  <c r="K958"/>
  <c r="L958"/>
  <c r="K954"/>
  <c r="L954"/>
  <c r="K950"/>
  <c r="L950"/>
  <c r="K946"/>
  <c r="L946"/>
  <c r="K942"/>
  <c r="L942"/>
  <c r="K938"/>
  <c r="L938"/>
  <c r="K934"/>
  <c r="L934"/>
  <c r="K930"/>
  <c r="L930"/>
  <c r="K926"/>
  <c r="L926"/>
  <c r="K922"/>
  <c r="L922"/>
  <c r="K918"/>
  <c r="L918"/>
  <c r="K914"/>
  <c r="L914"/>
  <c r="K910"/>
  <c r="L910"/>
  <c r="K906"/>
  <c r="L906"/>
  <c r="K902"/>
  <c r="L902"/>
  <c r="K898"/>
  <c r="L898"/>
  <c r="K894"/>
  <c r="L894"/>
  <c r="K890"/>
  <c r="L890"/>
  <c r="K886"/>
  <c r="L886"/>
  <c r="K882"/>
  <c r="L882"/>
  <c r="K878"/>
  <c r="L878"/>
  <c r="K874"/>
  <c r="L874"/>
  <c r="K870"/>
  <c r="L870"/>
  <c r="K866"/>
  <c r="L866"/>
  <c r="K862"/>
  <c r="L862"/>
  <c r="K858"/>
  <c r="L858"/>
  <c r="K854"/>
  <c r="L854"/>
  <c r="M1009"/>
  <c r="L1009"/>
  <c r="M1005"/>
  <c r="L1005"/>
  <c r="M1001"/>
  <c r="L1001"/>
  <c r="M997"/>
  <c r="L997"/>
  <c r="M993"/>
  <c r="L993"/>
  <c r="M989"/>
  <c r="L989"/>
  <c r="M985"/>
  <c r="L985"/>
  <c r="M981"/>
  <c r="L981"/>
  <c r="M977"/>
  <c r="L977"/>
  <c r="M973"/>
  <c r="L973"/>
  <c r="M969"/>
  <c r="L969"/>
  <c r="M965"/>
  <c r="L965"/>
  <c r="M961"/>
  <c r="L961"/>
  <c r="M957"/>
  <c r="L957"/>
  <c r="M953"/>
  <c r="L953"/>
  <c r="M949"/>
  <c r="L949"/>
  <c r="M945"/>
  <c r="L945"/>
  <c r="M941"/>
  <c r="L941"/>
  <c r="M937"/>
  <c r="L937"/>
  <c r="M933"/>
  <c r="L933"/>
  <c r="M929"/>
  <c r="L929"/>
  <c r="M925"/>
  <c r="L925"/>
  <c r="M921"/>
  <c r="L921"/>
  <c r="M917"/>
  <c r="L917"/>
  <c r="M913"/>
  <c r="L913"/>
  <c r="M909"/>
  <c r="L909"/>
  <c r="M905"/>
  <c r="L905"/>
  <c r="M901"/>
  <c r="L901"/>
  <c r="M897"/>
  <c r="L897"/>
  <c r="M893"/>
  <c r="L893"/>
  <c r="M889"/>
  <c r="L889"/>
  <c r="M885"/>
  <c r="L885"/>
  <c r="M881"/>
  <c r="L881"/>
  <c r="M877"/>
  <c r="L877"/>
  <c r="M873"/>
  <c r="L873"/>
  <c r="M869"/>
  <c r="L869"/>
  <c r="M865"/>
  <c r="L865"/>
  <c r="M861"/>
  <c r="L861"/>
  <c r="M857"/>
  <c r="L857"/>
  <c r="M853"/>
  <c r="L853"/>
  <c r="K1008"/>
  <c r="L1008"/>
  <c r="K1004"/>
  <c r="L1004"/>
  <c r="K1000"/>
  <c r="L1000"/>
  <c r="K996"/>
  <c r="L996"/>
  <c r="K992"/>
  <c r="L992"/>
  <c r="K988"/>
  <c r="L988"/>
  <c r="K984"/>
  <c r="L984"/>
  <c r="K980"/>
  <c r="L980"/>
  <c r="K976"/>
  <c r="L976"/>
  <c r="K972"/>
  <c r="L972"/>
  <c r="K968"/>
  <c r="L968"/>
  <c r="K964"/>
  <c r="L964"/>
  <c r="K960"/>
  <c r="L960"/>
  <c r="K956"/>
  <c r="L956"/>
  <c r="K952"/>
  <c r="L952"/>
  <c r="K948"/>
  <c r="L948"/>
  <c r="K944"/>
  <c r="L944"/>
  <c r="K940"/>
  <c r="L940"/>
  <c r="K936"/>
  <c r="L936"/>
  <c r="K932"/>
  <c r="L932"/>
  <c r="K928"/>
  <c r="L928"/>
  <c r="K924"/>
  <c r="L924"/>
  <c r="K920"/>
  <c r="L920"/>
  <c r="K916"/>
  <c r="L916"/>
  <c r="K912"/>
  <c r="L912"/>
  <c r="K908"/>
  <c r="L908"/>
  <c r="K904"/>
  <c r="L904"/>
  <c r="K900"/>
  <c r="L900"/>
  <c r="K896"/>
  <c r="L896"/>
  <c r="K892"/>
  <c r="L892"/>
  <c r="K888"/>
  <c r="L888"/>
  <c r="K884"/>
  <c r="L884"/>
  <c r="K880"/>
  <c r="L880"/>
  <c r="K876"/>
  <c r="L876"/>
  <c r="K872"/>
  <c r="L872"/>
  <c r="K868"/>
  <c r="L868"/>
  <c r="K864"/>
  <c r="L864"/>
  <c r="K860"/>
  <c r="L860"/>
  <c r="K856"/>
  <c r="L856"/>
  <c r="K852"/>
  <c r="L852"/>
  <c r="M848"/>
  <c r="K848"/>
  <c r="M844"/>
  <c r="K844"/>
  <c r="M840"/>
  <c r="K840"/>
  <c r="M836"/>
  <c r="K836"/>
  <c r="M832"/>
  <c r="K832"/>
  <c r="M828"/>
  <c r="K828"/>
  <c r="M824"/>
  <c r="K824"/>
  <c r="M816"/>
  <c r="K816"/>
  <c r="M1011"/>
  <c r="L1011"/>
  <c r="M1007"/>
  <c r="L1007"/>
  <c r="M1003"/>
  <c r="L1003"/>
  <c r="M999"/>
  <c r="L999"/>
  <c r="M995"/>
  <c r="L995"/>
  <c r="M991"/>
  <c r="L991"/>
  <c r="M987"/>
  <c r="L987"/>
  <c r="M983"/>
  <c r="L983"/>
  <c r="M979"/>
  <c r="L979"/>
  <c r="M975"/>
  <c r="L975"/>
  <c r="M971"/>
  <c r="L971"/>
  <c r="M967"/>
  <c r="L967"/>
  <c r="M963"/>
  <c r="L963"/>
  <c r="M959"/>
  <c r="L959"/>
  <c r="M955"/>
  <c r="L955"/>
  <c r="M951"/>
  <c r="L951"/>
  <c r="M947"/>
  <c r="L947"/>
  <c r="M943"/>
  <c r="L943"/>
  <c r="M939"/>
  <c r="L939"/>
  <c r="M935"/>
  <c r="L935"/>
  <c r="M931"/>
  <c r="L931"/>
  <c r="M927"/>
  <c r="L927"/>
  <c r="M923"/>
  <c r="L923"/>
  <c r="M919"/>
  <c r="L919"/>
  <c r="M915"/>
  <c r="L915"/>
  <c r="M911"/>
  <c r="L911"/>
  <c r="M907"/>
  <c r="L907"/>
  <c r="M903"/>
  <c r="L903"/>
  <c r="M899"/>
  <c r="L899"/>
  <c r="M895"/>
  <c r="L895"/>
  <c r="M891"/>
  <c r="L891"/>
  <c r="M887"/>
  <c r="L887"/>
  <c r="M883"/>
  <c r="L883"/>
  <c r="M879"/>
  <c r="L879"/>
  <c r="M875"/>
  <c r="L875"/>
  <c r="M871"/>
  <c r="L871"/>
  <c r="M867"/>
  <c r="L867"/>
  <c r="M863"/>
  <c r="L863"/>
  <c r="M859"/>
  <c r="L859"/>
  <c r="M855"/>
  <c r="L855"/>
  <c r="M851"/>
  <c r="L851"/>
  <c r="K847"/>
  <c r="M847"/>
  <c r="K843"/>
  <c r="M843"/>
  <c r="K839"/>
  <c r="M839"/>
  <c r="K835"/>
  <c r="M835"/>
  <c r="K831"/>
  <c r="M831"/>
  <c r="K827"/>
  <c r="M827"/>
  <c r="K823"/>
  <c r="M823"/>
  <c r="K815"/>
  <c r="M815"/>
  <c r="K365"/>
  <c r="K357"/>
  <c r="L263"/>
  <c r="L255"/>
  <c r="K808"/>
  <c r="M807"/>
  <c r="K800"/>
  <c r="M799"/>
  <c r="K792"/>
  <c r="M791"/>
  <c r="K784"/>
  <c r="M783"/>
  <c r="K776"/>
  <c r="M775"/>
  <c r="K768"/>
  <c r="M767"/>
  <c r="K760"/>
  <c r="M759"/>
  <c r="K752"/>
  <c r="M751"/>
  <c r="K744"/>
  <c r="M743"/>
  <c r="K736"/>
  <c r="M735"/>
  <c r="K728"/>
  <c r="M727"/>
  <c r="K720"/>
  <c r="M719"/>
  <c r="K712"/>
  <c r="M711"/>
  <c r="K704"/>
  <c r="M703"/>
  <c r="K696"/>
  <c r="M695"/>
  <c r="K688"/>
  <c r="K684"/>
  <c r="K680"/>
  <c r="K676"/>
  <c r="K672"/>
  <c r="L665"/>
  <c r="L663"/>
  <c r="L649"/>
  <c r="L647"/>
  <c r="L633"/>
  <c r="L631"/>
  <c r="L617"/>
  <c r="L615"/>
  <c r="L601"/>
  <c r="L599"/>
  <c r="M595"/>
  <c r="L506"/>
  <c r="L498"/>
  <c r="L490"/>
  <c r="L482"/>
  <c r="K468"/>
  <c r="K462"/>
  <c r="M460"/>
  <c r="M454"/>
  <c r="K452"/>
  <c r="K446"/>
  <c r="M444"/>
  <c r="M438"/>
  <c r="K436"/>
  <c r="K430"/>
  <c r="M428"/>
  <c r="M422"/>
  <c r="L416"/>
  <c r="K413"/>
  <c r="L404"/>
  <c r="M402"/>
  <c r="K393"/>
  <c r="M390"/>
  <c r="L384"/>
  <c r="L383"/>
  <c r="M382"/>
  <c r="L376"/>
  <c r="L375"/>
  <c r="M374"/>
  <c r="L368"/>
  <c r="L367"/>
  <c r="M366"/>
  <c r="L360"/>
  <c r="L359"/>
  <c r="M358"/>
  <c r="L261"/>
  <c r="L253"/>
  <c r="L252"/>
  <c r="L251"/>
  <c r="L250"/>
  <c r="L200"/>
  <c r="K198"/>
  <c r="M195"/>
  <c r="K185"/>
  <c r="L184"/>
  <c r="K182"/>
  <c r="M179"/>
  <c r="K169"/>
  <c r="L168"/>
  <c r="K166"/>
  <c r="M163"/>
  <c r="K153"/>
  <c r="L152"/>
  <c r="K150"/>
  <c r="M147"/>
  <c r="K137"/>
  <c r="L136"/>
  <c r="K225"/>
  <c r="L224"/>
  <c r="K217"/>
  <c r="L216"/>
  <c r="K209"/>
  <c r="L208"/>
  <c r="K201"/>
  <c r="M200"/>
  <c r="M199"/>
  <c r="L188"/>
  <c r="M184"/>
  <c r="M183"/>
  <c r="L172"/>
  <c r="M168"/>
  <c r="M167"/>
  <c r="L156"/>
  <c r="M152"/>
  <c r="M151"/>
  <c r="L140"/>
  <c r="M136"/>
  <c r="M135"/>
  <c r="K820"/>
  <c r="M819"/>
  <c r="K812"/>
  <c r="M811"/>
  <c r="K804"/>
  <c r="M803"/>
  <c r="K796"/>
  <c r="M795"/>
  <c r="K788"/>
  <c r="M787"/>
  <c r="K780"/>
  <c r="M779"/>
  <c r="K772"/>
  <c r="M771"/>
  <c r="K764"/>
  <c r="M763"/>
  <c r="K756"/>
  <c r="M755"/>
  <c r="K748"/>
  <c r="M747"/>
  <c r="K740"/>
  <c r="M739"/>
  <c r="K732"/>
  <c r="M731"/>
  <c r="K724"/>
  <c r="M723"/>
  <c r="K716"/>
  <c r="M715"/>
  <c r="K708"/>
  <c r="M707"/>
  <c r="K700"/>
  <c r="M699"/>
  <c r="K692"/>
  <c r="M691"/>
  <c r="K686"/>
  <c r="K682"/>
  <c r="K678"/>
  <c r="K674"/>
  <c r="K670"/>
  <c r="L657"/>
  <c r="L655"/>
  <c r="L641"/>
  <c r="L639"/>
  <c r="L625"/>
  <c r="L623"/>
  <c r="L609"/>
  <c r="L607"/>
  <c r="L510"/>
  <c r="L502"/>
  <c r="L494"/>
  <c r="L486"/>
  <c r="L478"/>
  <c r="L470"/>
  <c r="L420"/>
  <c r="M418"/>
  <c r="K409"/>
  <c r="M406"/>
  <c r="L400"/>
  <c r="K397"/>
  <c r="L388"/>
  <c r="M386"/>
  <c r="L380"/>
  <c r="L379"/>
  <c r="M378"/>
  <c r="L372"/>
  <c r="L371"/>
  <c r="M370"/>
  <c r="L364"/>
  <c r="K662"/>
  <c r="M662"/>
  <c r="K654"/>
  <c r="M654"/>
  <c r="K646"/>
  <c r="M646"/>
  <c r="K638"/>
  <c r="M638"/>
  <c r="K630"/>
  <c r="M630"/>
  <c r="K622"/>
  <c r="M622"/>
  <c r="K614"/>
  <c r="M614"/>
  <c r="K606"/>
  <c r="M606"/>
  <c r="K598"/>
  <c r="M598"/>
  <c r="M591"/>
  <c r="K591"/>
  <c r="L591"/>
  <c r="M587"/>
  <c r="K587"/>
  <c r="L587"/>
  <c r="M583"/>
  <c r="K583"/>
  <c r="L583"/>
  <c r="M579"/>
  <c r="K579"/>
  <c r="L579"/>
  <c r="M575"/>
  <c r="K575"/>
  <c r="L575"/>
  <c r="M571"/>
  <c r="K571"/>
  <c r="L571"/>
  <c r="M567"/>
  <c r="K567"/>
  <c r="L567"/>
  <c r="M563"/>
  <c r="K563"/>
  <c r="L563"/>
  <c r="M559"/>
  <c r="K559"/>
  <c r="L559"/>
  <c r="K1011"/>
  <c r="M1010"/>
  <c r="K1009"/>
  <c r="M1008"/>
  <c r="K1007"/>
  <c r="M1006"/>
  <c r="K1005"/>
  <c r="M1004"/>
  <c r="K1003"/>
  <c r="M1002"/>
  <c r="K1001"/>
  <c r="M1000"/>
  <c r="K999"/>
  <c r="M998"/>
  <c r="K997"/>
  <c r="M996"/>
  <c r="K995"/>
  <c r="M994"/>
  <c r="K993"/>
  <c r="M992"/>
  <c r="K991"/>
  <c r="M990"/>
  <c r="K989"/>
  <c r="M988"/>
  <c r="K987"/>
  <c r="M986"/>
  <c r="K985"/>
  <c r="M984"/>
  <c r="K983"/>
  <c r="M982"/>
  <c r="K981"/>
  <c r="M980"/>
  <c r="K979"/>
  <c r="M978"/>
  <c r="K977"/>
  <c r="M976"/>
  <c r="K975"/>
  <c r="M974"/>
  <c r="K973"/>
  <c r="M972"/>
  <c r="K971"/>
  <c r="M970"/>
  <c r="K969"/>
  <c r="M968"/>
  <c r="K967"/>
  <c r="M966"/>
  <c r="K965"/>
  <c r="M964"/>
  <c r="K963"/>
  <c r="M962"/>
  <c r="K961"/>
  <c r="M960"/>
  <c r="K959"/>
  <c r="M958"/>
  <c r="K957"/>
  <c r="M956"/>
  <c r="K955"/>
  <c r="M954"/>
  <c r="K953"/>
  <c r="M952"/>
  <c r="K951"/>
  <c r="M950"/>
  <c r="K949"/>
  <c r="M948"/>
  <c r="K947"/>
  <c r="M946"/>
  <c r="K945"/>
  <c r="M944"/>
  <c r="K943"/>
  <c r="M942"/>
  <c r="K941"/>
  <c r="M940"/>
  <c r="K939"/>
  <c r="M938"/>
  <c r="K937"/>
  <c r="M936"/>
  <c r="K935"/>
  <c r="M934"/>
  <c r="K933"/>
  <c r="M932"/>
  <c r="K931"/>
  <c r="M930"/>
  <c r="K929"/>
  <c r="M928"/>
  <c r="K927"/>
  <c r="M926"/>
  <c r="K925"/>
  <c r="M924"/>
  <c r="K923"/>
  <c r="M922"/>
  <c r="K921"/>
  <c r="M920"/>
  <c r="K919"/>
  <c r="M918"/>
  <c r="K917"/>
  <c r="M916"/>
  <c r="K915"/>
  <c r="M914"/>
  <c r="K913"/>
  <c r="M912"/>
  <c r="K911"/>
  <c r="M910"/>
  <c r="K909"/>
  <c r="M908"/>
  <c r="K907"/>
  <c r="M906"/>
  <c r="K905"/>
  <c r="M904"/>
  <c r="K903"/>
  <c r="M902"/>
  <c r="K901"/>
  <c r="M900"/>
  <c r="K899"/>
  <c r="M898"/>
  <c r="K897"/>
  <c r="M896"/>
  <c r="K895"/>
  <c r="M894"/>
  <c r="K893"/>
  <c r="M892"/>
  <c r="K891"/>
  <c r="M890"/>
  <c r="K889"/>
  <c r="M888"/>
  <c r="K887"/>
  <c r="M886"/>
  <c r="K885"/>
  <c r="M884"/>
  <c r="K883"/>
  <c r="M882"/>
  <c r="K881"/>
  <c r="M880"/>
  <c r="K879"/>
  <c r="M878"/>
  <c r="K877"/>
  <c r="M876"/>
  <c r="K875"/>
  <c r="M874"/>
  <c r="K873"/>
  <c r="M872"/>
  <c r="K871"/>
  <c r="M870"/>
  <c r="K869"/>
  <c r="M868"/>
  <c r="K867"/>
  <c r="M866"/>
  <c r="K865"/>
  <c r="M864"/>
  <c r="K863"/>
  <c r="M862"/>
  <c r="K861"/>
  <c r="M860"/>
  <c r="K859"/>
  <c r="M858"/>
  <c r="K857"/>
  <c r="M856"/>
  <c r="K855"/>
  <c r="M854"/>
  <c r="K853"/>
  <c r="M852"/>
  <c r="K851"/>
  <c r="L847"/>
  <c r="L843"/>
  <c r="L839"/>
  <c r="L835"/>
  <c r="L831"/>
  <c r="L827"/>
  <c r="L823"/>
  <c r="L819"/>
  <c r="L815"/>
  <c r="L811"/>
  <c r="L807"/>
  <c r="L803"/>
  <c r="L799"/>
  <c r="L795"/>
  <c r="L791"/>
  <c r="L787"/>
  <c r="L783"/>
  <c r="L779"/>
  <c r="L775"/>
  <c r="L771"/>
  <c r="L767"/>
  <c r="L763"/>
  <c r="L759"/>
  <c r="L755"/>
  <c r="L751"/>
  <c r="L747"/>
  <c r="L743"/>
  <c r="L739"/>
  <c r="L735"/>
  <c r="L731"/>
  <c r="L727"/>
  <c r="L723"/>
  <c r="L719"/>
  <c r="L715"/>
  <c r="L711"/>
  <c r="L707"/>
  <c r="L703"/>
  <c r="L699"/>
  <c r="L695"/>
  <c r="L691"/>
  <c r="K664"/>
  <c r="M664"/>
  <c r="K656"/>
  <c r="M656"/>
  <c r="K648"/>
  <c r="M648"/>
  <c r="K640"/>
  <c r="M640"/>
  <c r="K632"/>
  <c r="M632"/>
  <c r="K624"/>
  <c r="M624"/>
  <c r="K616"/>
  <c r="M616"/>
  <c r="K608"/>
  <c r="M608"/>
  <c r="K600"/>
  <c r="M600"/>
  <c r="K594"/>
  <c r="M594"/>
  <c r="K590"/>
  <c r="M590"/>
  <c r="L590"/>
  <c r="K586"/>
  <c r="M586"/>
  <c r="L586"/>
  <c r="K582"/>
  <c r="M582"/>
  <c r="L582"/>
  <c r="K578"/>
  <c r="M578"/>
  <c r="L578"/>
  <c r="K574"/>
  <c r="M574"/>
  <c r="L574"/>
  <c r="K570"/>
  <c r="M570"/>
  <c r="L570"/>
  <c r="K566"/>
  <c r="M566"/>
  <c r="L566"/>
  <c r="K562"/>
  <c r="M562"/>
  <c r="L562"/>
  <c r="K558"/>
  <c r="M558"/>
  <c r="L558"/>
  <c r="K666"/>
  <c r="M666"/>
  <c r="K658"/>
  <c r="M658"/>
  <c r="K650"/>
  <c r="M650"/>
  <c r="K642"/>
  <c r="M642"/>
  <c r="K634"/>
  <c r="M634"/>
  <c r="K626"/>
  <c r="M626"/>
  <c r="K618"/>
  <c r="M618"/>
  <c r="K610"/>
  <c r="M610"/>
  <c r="K602"/>
  <c r="M602"/>
  <c r="M593"/>
  <c r="K593"/>
  <c r="L593"/>
  <c r="M589"/>
  <c r="K589"/>
  <c r="L589"/>
  <c r="M585"/>
  <c r="K585"/>
  <c r="L585"/>
  <c r="M581"/>
  <c r="K581"/>
  <c r="L581"/>
  <c r="M577"/>
  <c r="K577"/>
  <c r="L577"/>
  <c r="M573"/>
  <c r="K573"/>
  <c r="L573"/>
  <c r="M569"/>
  <c r="K569"/>
  <c r="L569"/>
  <c r="M565"/>
  <c r="K565"/>
  <c r="L565"/>
  <c r="M561"/>
  <c r="K561"/>
  <c r="L561"/>
  <c r="M557"/>
  <c r="K557"/>
  <c r="L557"/>
  <c r="L849"/>
  <c r="L845"/>
  <c r="L841"/>
  <c r="L837"/>
  <c r="L833"/>
  <c r="L829"/>
  <c r="L825"/>
  <c r="L821"/>
  <c r="L817"/>
  <c r="L813"/>
  <c r="L809"/>
  <c r="L805"/>
  <c r="L801"/>
  <c r="L797"/>
  <c r="L793"/>
  <c r="L789"/>
  <c r="L785"/>
  <c r="L781"/>
  <c r="L777"/>
  <c r="L773"/>
  <c r="L769"/>
  <c r="L765"/>
  <c r="L761"/>
  <c r="L757"/>
  <c r="L753"/>
  <c r="L749"/>
  <c r="L745"/>
  <c r="L741"/>
  <c r="L737"/>
  <c r="L733"/>
  <c r="L729"/>
  <c r="L725"/>
  <c r="L721"/>
  <c r="L717"/>
  <c r="L713"/>
  <c r="L709"/>
  <c r="L705"/>
  <c r="L701"/>
  <c r="L697"/>
  <c r="L693"/>
  <c r="L689"/>
  <c r="K668"/>
  <c r="M668"/>
  <c r="K660"/>
  <c r="M660"/>
  <c r="K652"/>
  <c r="M652"/>
  <c r="K644"/>
  <c r="M644"/>
  <c r="K636"/>
  <c r="M636"/>
  <c r="K628"/>
  <c r="M628"/>
  <c r="K620"/>
  <c r="M620"/>
  <c r="K612"/>
  <c r="M612"/>
  <c r="K604"/>
  <c r="M604"/>
  <c r="K596"/>
  <c r="M596"/>
  <c r="K592"/>
  <c r="M592"/>
  <c r="L592"/>
  <c r="K588"/>
  <c r="M588"/>
  <c r="L588"/>
  <c r="K584"/>
  <c r="M584"/>
  <c r="L584"/>
  <c r="K580"/>
  <c r="M580"/>
  <c r="L580"/>
  <c r="K576"/>
  <c r="M576"/>
  <c r="L576"/>
  <c r="K572"/>
  <c r="M572"/>
  <c r="L572"/>
  <c r="K568"/>
  <c r="M568"/>
  <c r="L568"/>
  <c r="K564"/>
  <c r="M564"/>
  <c r="L564"/>
  <c r="K560"/>
  <c r="M560"/>
  <c r="L560"/>
  <c r="K556"/>
  <c r="M556"/>
  <c r="L556"/>
  <c r="M469"/>
  <c r="K469"/>
  <c r="M465"/>
  <c r="K465"/>
  <c r="M461"/>
  <c r="K461"/>
  <c r="M457"/>
  <c r="K457"/>
  <c r="M453"/>
  <c r="K453"/>
  <c r="M449"/>
  <c r="K449"/>
  <c r="M445"/>
  <c r="K445"/>
  <c r="M441"/>
  <c r="K441"/>
  <c r="M437"/>
  <c r="K437"/>
  <c r="M433"/>
  <c r="K433"/>
  <c r="M429"/>
  <c r="K429"/>
  <c r="M425"/>
  <c r="K425"/>
  <c r="M419"/>
  <c r="K419"/>
  <c r="M411"/>
  <c r="K411"/>
  <c r="M403"/>
  <c r="K403"/>
  <c r="M395"/>
  <c r="K395"/>
  <c r="M387"/>
  <c r="K387"/>
  <c r="M471"/>
  <c r="K471"/>
  <c r="M473"/>
  <c r="K473"/>
  <c r="M467"/>
  <c r="K467"/>
  <c r="M463"/>
  <c r="K463"/>
  <c r="M459"/>
  <c r="K459"/>
  <c r="M455"/>
  <c r="K455"/>
  <c r="M451"/>
  <c r="K451"/>
  <c r="M447"/>
  <c r="K447"/>
  <c r="M443"/>
  <c r="K443"/>
  <c r="M439"/>
  <c r="K439"/>
  <c r="M435"/>
  <c r="K435"/>
  <c r="M431"/>
  <c r="K431"/>
  <c r="M427"/>
  <c r="K427"/>
  <c r="M423"/>
  <c r="K423"/>
  <c r="M415"/>
  <c r="K415"/>
  <c r="M407"/>
  <c r="K407"/>
  <c r="M399"/>
  <c r="K399"/>
  <c r="M391"/>
  <c r="K391"/>
  <c r="M555"/>
  <c r="K555"/>
  <c r="K554"/>
  <c r="M554"/>
  <c r="M553"/>
  <c r="K553"/>
  <c r="K552"/>
  <c r="M552"/>
  <c r="M551"/>
  <c r="K551"/>
  <c r="K550"/>
  <c r="M550"/>
  <c r="M549"/>
  <c r="K549"/>
  <c r="K548"/>
  <c r="M548"/>
  <c r="M547"/>
  <c r="K547"/>
  <c r="K546"/>
  <c r="M546"/>
  <c r="M545"/>
  <c r="K545"/>
  <c r="K544"/>
  <c r="M544"/>
  <c r="M543"/>
  <c r="K543"/>
  <c r="K542"/>
  <c r="M542"/>
  <c r="M541"/>
  <c r="K541"/>
  <c r="K540"/>
  <c r="M540"/>
  <c r="M539"/>
  <c r="K539"/>
  <c r="K538"/>
  <c r="M538"/>
  <c r="M537"/>
  <c r="K537"/>
  <c r="K536"/>
  <c r="M536"/>
  <c r="M535"/>
  <c r="K535"/>
  <c r="K534"/>
  <c r="M534"/>
  <c r="M533"/>
  <c r="K533"/>
  <c r="K532"/>
  <c r="M532"/>
  <c r="M531"/>
  <c r="K531"/>
  <c r="K530"/>
  <c r="M530"/>
  <c r="M529"/>
  <c r="K529"/>
  <c r="K528"/>
  <c r="M528"/>
  <c r="M527"/>
  <c r="K527"/>
  <c r="K526"/>
  <c r="M526"/>
  <c r="M525"/>
  <c r="K525"/>
  <c r="K524"/>
  <c r="M524"/>
  <c r="M523"/>
  <c r="K523"/>
  <c r="K522"/>
  <c r="M522"/>
  <c r="M521"/>
  <c r="K521"/>
  <c r="K520"/>
  <c r="M520"/>
  <c r="M519"/>
  <c r="K519"/>
  <c r="K518"/>
  <c r="M518"/>
  <c r="M517"/>
  <c r="K517"/>
  <c r="K516"/>
  <c r="M516"/>
  <c r="M515"/>
  <c r="K515"/>
  <c r="K514"/>
  <c r="M514"/>
  <c r="M513"/>
  <c r="K513"/>
  <c r="K512"/>
  <c r="M512"/>
  <c r="M511"/>
  <c r="K511"/>
  <c r="M509"/>
  <c r="K509"/>
  <c r="M507"/>
  <c r="K507"/>
  <c r="M505"/>
  <c r="K505"/>
  <c r="M503"/>
  <c r="K503"/>
  <c r="M501"/>
  <c r="K501"/>
  <c r="M499"/>
  <c r="K499"/>
  <c r="M497"/>
  <c r="K497"/>
  <c r="M495"/>
  <c r="K495"/>
  <c r="M493"/>
  <c r="K493"/>
  <c r="M491"/>
  <c r="K491"/>
  <c r="M489"/>
  <c r="K489"/>
  <c r="M487"/>
  <c r="K487"/>
  <c r="M485"/>
  <c r="K485"/>
  <c r="M483"/>
  <c r="K483"/>
  <c r="M481"/>
  <c r="K481"/>
  <c r="M479"/>
  <c r="K479"/>
  <c r="M477"/>
  <c r="K477"/>
  <c r="M475"/>
  <c r="K475"/>
  <c r="L422"/>
  <c r="L418"/>
  <c r="L414"/>
  <c r="L410"/>
  <c r="L406"/>
  <c r="L402"/>
  <c r="L398"/>
  <c r="L394"/>
  <c r="L390"/>
  <c r="L386"/>
  <c r="L382"/>
  <c r="L378"/>
  <c r="L374"/>
  <c r="L370"/>
  <c r="L366"/>
  <c r="L362"/>
  <c r="L358"/>
  <c r="M510"/>
  <c r="M508"/>
  <c r="M506"/>
  <c r="M504"/>
  <c r="M502"/>
  <c r="M500"/>
  <c r="M498"/>
  <c r="M496"/>
  <c r="M494"/>
  <c r="M492"/>
  <c r="M490"/>
  <c r="M488"/>
  <c r="M486"/>
  <c r="M484"/>
  <c r="M482"/>
  <c r="M480"/>
  <c r="M478"/>
  <c r="M476"/>
  <c r="K383"/>
  <c r="K379"/>
  <c r="K375"/>
  <c r="K371"/>
  <c r="K367"/>
  <c r="K363"/>
  <c r="K359"/>
  <c r="K355"/>
  <c r="K354"/>
  <c r="M354"/>
  <c r="M353"/>
  <c r="K353"/>
  <c r="K352"/>
  <c r="M352"/>
  <c r="M351"/>
  <c r="K351"/>
  <c r="K350"/>
  <c r="M350"/>
  <c r="M349"/>
  <c r="K349"/>
  <c r="K348"/>
  <c r="M348"/>
  <c r="M347"/>
  <c r="K347"/>
  <c r="K346"/>
  <c r="M346"/>
  <c r="M345"/>
  <c r="K345"/>
  <c r="K344"/>
  <c r="M344"/>
  <c r="M343"/>
  <c r="K343"/>
  <c r="K342"/>
  <c r="M342"/>
  <c r="M341"/>
  <c r="K341"/>
  <c r="K340"/>
  <c r="M340"/>
  <c r="M339"/>
  <c r="K339"/>
  <c r="K338"/>
  <c r="M338"/>
  <c r="M337"/>
  <c r="K337"/>
  <c r="K336"/>
  <c r="M336"/>
  <c r="M335"/>
  <c r="K335"/>
  <c r="K334"/>
  <c r="M334"/>
  <c r="M333"/>
  <c r="K333"/>
  <c r="K332"/>
  <c r="M332"/>
  <c r="M331"/>
  <c r="K331"/>
  <c r="K330"/>
  <c r="M330"/>
  <c r="M329"/>
  <c r="K329"/>
  <c r="K328"/>
  <c r="M328"/>
  <c r="M327"/>
  <c r="K327"/>
  <c r="K326"/>
  <c r="M326"/>
  <c r="M325"/>
  <c r="K325"/>
  <c r="K324"/>
  <c r="M324"/>
  <c r="M323"/>
  <c r="K323"/>
  <c r="K322"/>
  <c r="M322"/>
  <c r="M321"/>
  <c r="K321"/>
  <c r="K320"/>
  <c r="M320"/>
  <c r="M319"/>
  <c r="K319"/>
  <c r="K318"/>
  <c r="M318"/>
  <c r="M317"/>
  <c r="K317"/>
  <c r="K316"/>
  <c r="M316"/>
  <c r="M315"/>
  <c r="K315"/>
  <c r="K314"/>
  <c r="M314"/>
  <c r="M313"/>
  <c r="K313"/>
  <c r="K312"/>
  <c r="M312"/>
  <c r="M311"/>
  <c r="K311"/>
  <c r="K310"/>
  <c r="M310"/>
  <c r="M309"/>
  <c r="K309"/>
  <c r="K308"/>
  <c r="M308"/>
  <c r="M307"/>
  <c r="K307"/>
  <c r="K306"/>
  <c r="M306"/>
  <c r="M305"/>
  <c r="K305"/>
  <c r="K304"/>
  <c r="M304"/>
  <c r="M303"/>
  <c r="K303"/>
  <c r="K302"/>
  <c r="M302"/>
  <c r="M301"/>
  <c r="K301"/>
  <c r="K300"/>
  <c r="M300"/>
  <c r="M299"/>
  <c r="K299"/>
  <c r="K298"/>
  <c r="M298"/>
  <c r="M297"/>
  <c r="K297"/>
  <c r="K296"/>
  <c r="M296"/>
  <c r="M295"/>
  <c r="K295"/>
  <c r="K294"/>
  <c r="M294"/>
  <c r="M293"/>
  <c r="K293"/>
  <c r="K292"/>
  <c r="M292"/>
  <c r="M291"/>
  <c r="K291"/>
  <c r="K290"/>
  <c r="M290"/>
  <c r="M289"/>
  <c r="K289"/>
  <c r="K288"/>
  <c r="M288"/>
  <c r="M287"/>
  <c r="K287"/>
  <c r="K286"/>
  <c r="M286"/>
  <c r="M285"/>
  <c r="K285"/>
  <c r="K284"/>
  <c r="M284"/>
  <c r="M283"/>
  <c r="K283"/>
  <c r="K282"/>
  <c r="M282"/>
  <c r="M281"/>
  <c r="K281"/>
  <c r="K280"/>
  <c r="M280"/>
  <c r="M279"/>
  <c r="K279"/>
  <c r="K278"/>
  <c r="M278"/>
  <c r="M277"/>
  <c r="K277"/>
  <c r="K276"/>
  <c r="M276"/>
  <c r="M275"/>
  <c r="K275"/>
  <c r="K274"/>
  <c r="M274"/>
  <c r="M273"/>
  <c r="K273"/>
  <c r="K272"/>
  <c r="M272"/>
  <c r="M271"/>
  <c r="K271"/>
  <c r="K270"/>
  <c r="M270"/>
  <c r="M269"/>
  <c r="K269"/>
  <c r="K268"/>
  <c r="M268"/>
  <c r="K266"/>
  <c r="M266"/>
  <c r="K264"/>
  <c r="M264"/>
  <c r="K262"/>
  <c r="M262"/>
  <c r="K260"/>
  <c r="M260"/>
  <c r="K258"/>
  <c r="M258"/>
  <c r="K256"/>
  <c r="M256"/>
  <c r="K254"/>
  <c r="M254"/>
  <c r="K267"/>
  <c r="K265"/>
  <c r="K263"/>
  <c r="K261"/>
  <c r="K259"/>
  <c r="K257"/>
  <c r="K255"/>
  <c r="K253"/>
  <c r="M252"/>
  <c r="K251"/>
  <c r="M250"/>
  <c r="K249"/>
  <c r="M248"/>
  <c r="K247"/>
  <c r="M246"/>
  <c r="K245"/>
  <c r="M244"/>
  <c r="K243"/>
  <c r="M242"/>
  <c r="K241"/>
  <c r="M240"/>
  <c r="K239"/>
  <c r="M238"/>
  <c r="K237"/>
  <c r="M236"/>
  <c r="K235"/>
  <c r="M234"/>
  <c r="K233"/>
  <c r="M232"/>
  <c r="K231"/>
  <c r="M230"/>
  <c r="M228"/>
  <c r="M226"/>
  <c r="M224"/>
  <c r="M222"/>
  <c r="M220"/>
  <c r="M218"/>
  <c r="M216"/>
  <c r="M214"/>
  <c r="M212"/>
  <c r="M210"/>
  <c r="M208"/>
  <c r="M206"/>
  <c r="M204"/>
  <c r="M202"/>
  <c r="K199"/>
  <c r="K195"/>
  <c r="K191"/>
  <c r="K187"/>
  <c r="K183"/>
  <c r="K179"/>
  <c r="K175"/>
  <c r="K171"/>
  <c r="K167"/>
  <c r="K163"/>
  <c r="K159"/>
  <c r="K155"/>
  <c r="K151"/>
  <c r="K147"/>
  <c r="K143"/>
  <c r="K139"/>
  <c r="K135"/>
  <c r="M17"/>
  <c r="K17"/>
  <c r="M18"/>
  <c r="L18"/>
  <c r="N11" i="9"/>
  <c r="EF7" i="7"/>
  <c r="EO7"/>
  <c r="EP7"/>
  <c r="C6" i="9"/>
  <c r="I6"/>
  <c r="O6"/>
  <c r="F7"/>
  <c r="L7"/>
  <c r="C8"/>
  <c r="I8"/>
  <c r="O8"/>
  <c r="F9"/>
  <c r="L9"/>
  <c r="C10"/>
  <c r="I10"/>
  <c r="O10"/>
  <c r="F11"/>
  <c r="L11"/>
  <c r="B6"/>
  <c r="H6"/>
  <c r="N6"/>
  <c r="E7"/>
  <c r="K7"/>
  <c r="B8"/>
  <c r="H8"/>
  <c r="N8"/>
  <c r="E9"/>
  <c r="K9"/>
  <c r="B10"/>
  <c r="H10"/>
  <c r="N10"/>
  <c r="E11"/>
  <c r="K11"/>
  <c r="F6"/>
  <c r="L6"/>
  <c r="C7"/>
  <c r="I7"/>
  <c r="O7"/>
  <c r="F8"/>
  <c r="L8"/>
  <c r="C9"/>
  <c r="I9"/>
  <c r="O9"/>
  <c r="F10"/>
  <c r="L10"/>
  <c r="C11"/>
  <c r="I11"/>
  <c r="O11"/>
  <c r="E6"/>
  <c r="K6"/>
  <c r="B7"/>
  <c r="H7"/>
  <c r="N7"/>
  <c r="E8"/>
  <c r="K8"/>
  <c r="B9"/>
  <c r="H9"/>
  <c r="N9"/>
  <c r="E10"/>
  <c r="K10"/>
  <c r="B11"/>
  <c r="H11"/>
  <c r="ET7" i="7"/>
  <c r="EG7"/>
  <c r="EK7"/>
  <c r="EJ7"/>
  <c r="EN7"/>
  <c r="ER7"/>
  <c r="EI7"/>
  <c r="EM7"/>
  <c r="EQ7"/>
  <c r="EH7"/>
  <c r="EL7"/>
  <c r="CA7" i="14"/>
  <c r="CA8"/>
  <c r="CA9"/>
  <c r="CA10"/>
  <c r="CA11"/>
  <c r="CA12"/>
  <c r="CA13"/>
  <c r="CA14"/>
  <c r="CA15"/>
  <c r="CA16"/>
  <c r="CA17"/>
  <c r="CA18"/>
  <c r="CA19"/>
  <c r="CA20"/>
  <c r="CA21"/>
  <c r="CA22"/>
  <c r="CA23"/>
  <c r="CA24"/>
  <c r="CA25"/>
  <c r="CA26"/>
  <c r="CA27"/>
  <c r="CA28"/>
  <c r="CA29"/>
  <c r="CA30"/>
  <c r="CA31"/>
  <c r="CA32"/>
  <c r="CA33"/>
  <c r="CA34"/>
  <c r="CA35"/>
  <c r="CA36"/>
  <c r="CA37"/>
  <c r="CA38"/>
  <c r="CA39"/>
  <c r="CA40"/>
  <c r="CA41"/>
  <c r="CA42"/>
  <c r="CA43"/>
  <c r="CA44"/>
  <c r="CA45"/>
  <c r="CA46"/>
  <c r="CA47"/>
  <c r="CA48"/>
  <c r="CA49"/>
  <c r="CA50"/>
  <c r="CA51"/>
  <c r="CA52"/>
  <c r="CA53"/>
  <c r="CA54"/>
  <c r="CA55"/>
  <c r="CA56"/>
  <c r="CA57"/>
  <c r="CA58"/>
  <c r="CA59"/>
  <c r="CA60"/>
  <c r="CA61"/>
  <c r="CA62"/>
  <c r="CA63"/>
  <c r="CA64"/>
  <c r="CA65"/>
  <c r="CA66"/>
  <c r="CA67"/>
  <c r="CA68"/>
  <c r="CA69"/>
  <c r="CA70"/>
  <c r="CA71"/>
  <c r="CA72"/>
  <c r="CA73"/>
  <c r="CA74"/>
  <c r="CA75"/>
  <c r="CA76"/>
  <c r="CA77"/>
  <c r="CA78"/>
  <c r="CA79"/>
  <c r="CA80"/>
  <c r="CA81"/>
  <c r="CA82"/>
  <c r="CA83"/>
  <c r="CA84"/>
  <c r="CA85"/>
  <c r="CA86"/>
  <c r="CA87"/>
  <c r="CA88"/>
  <c r="CA89"/>
  <c r="CA90"/>
  <c r="CA91"/>
  <c r="CA92"/>
  <c r="CA93"/>
  <c r="CA94"/>
  <c r="CA95"/>
  <c r="CA96"/>
  <c r="CA97"/>
  <c r="CA98"/>
  <c r="CA99"/>
  <c r="CA100"/>
  <c r="CA101"/>
  <c r="CA102"/>
  <c r="CA103"/>
  <c r="CA104"/>
  <c r="CA105"/>
  <c r="CA106"/>
  <c r="CA107"/>
  <c r="CA108"/>
  <c r="CA109"/>
  <c r="CA110"/>
  <c r="CA111"/>
  <c r="CA112"/>
  <c r="CA113"/>
  <c r="CA114"/>
  <c r="CA115"/>
  <c r="CA116"/>
  <c r="CA117"/>
  <c r="CA118"/>
  <c r="CA119"/>
  <c r="CA120"/>
  <c r="CA121"/>
  <c r="CA122"/>
  <c r="CA123"/>
  <c r="CA124"/>
  <c r="CA125"/>
  <c r="CA126"/>
  <c r="CA127"/>
  <c r="CA128"/>
  <c r="CA129"/>
  <c r="CA130"/>
  <c r="CA131"/>
  <c r="CA132"/>
  <c r="CA133"/>
  <c r="CA134"/>
  <c r="CA135"/>
  <c r="CA136"/>
  <c r="CA137"/>
  <c r="CA138"/>
  <c r="CA139"/>
  <c r="CA140"/>
  <c r="CA141"/>
  <c r="CA142"/>
  <c r="CA143"/>
  <c r="CA144"/>
  <c r="CA145"/>
  <c r="CA146"/>
  <c r="CA147"/>
  <c r="CA148"/>
  <c r="CA149"/>
  <c r="CA150"/>
  <c r="CA151"/>
  <c r="CA152"/>
  <c r="CA153"/>
  <c r="CA154"/>
  <c r="CA155"/>
  <c r="CA156"/>
  <c r="CA157"/>
  <c r="CA158"/>
  <c r="CA159"/>
  <c r="CA160"/>
  <c r="CA161"/>
  <c r="CA162"/>
  <c r="CA163"/>
  <c r="CA164"/>
  <c r="CA165"/>
  <c r="CA166"/>
  <c r="CA167"/>
  <c r="CA168"/>
  <c r="CA169"/>
  <c r="CA170"/>
  <c r="CA171"/>
  <c r="CA172"/>
  <c r="CA173"/>
  <c r="CA174"/>
  <c r="CA175"/>
  <c r="CA176"/>
  <c r="CA177"/>
  <c r="CA178"/>
  <c r="CA179"/>
  <c r="CA180"/>
  <c r="CA181"/>
  <c r="CA182"/>
  <c r="CA183"/>
  <c r="CA184"/>
  <c r="CA185"/>
  <c r="CA186"/>
  <c r="CA187"/>
  <c r="CA188"/>
  <c r="CA189"/>
  <c r="CA190"/>
  <c r="CA191"/>
  <c r="CA192"/>
  <c r="CA193"/>
  <c r="CA194"/>
  <c r="CA195"/>
  <c r="CA196"/>
  <c r="CA197"/>
  <c r="CA198"/>
  <c r="CA199"/>
  <c r="CA200"/>
  <c r="T620" i="7" l="1"/>
  <c r="CP12"/>
  <c r="CP17"/>
  <c r="CP18"/>
  <c r="ES8"/>
  <c r="ES9"/>
  <c r="CP19"/>
  <c r="ES18"/>
  <c r="ES10"/>
  <c r="ES14"/>
  <c r="EB14"/>
  <c r="EB20"/>
  <c r="EB19"/>
  <c r="ES20"/>
  <c r="ES19"/>
  <c r="EB18"/>
  <c r="EB8"/>
  <c r="EB10"/>
  <c r="EB9"/>
  <c r="EB7"/>
  <c r="ES7"/>
  <c r="L12" i="9"/>
  <c r="H12"/>
  <c r="N12"/>
  <c r="C12"/>
  <c r="E12"/>
  <c r="I12"/>
  <c r="K12"/>
  <c r="F12"/>
  <c r="O12"/>
  <c r="N255" i="25"/>
  <c r="M25" i="24"/>
  <c r="DF4" i="7"/>
  <c r="O4" i="25"/>
  <c r="T5" i="13"/>
  <c r="S5"/>
  <c r="R5"/>
  <c r="Q5"/>
  <c r="N5"/>
  <c r="P5"/>
  <c r="J5"/>
  <c r="K5"/>
  <c r="L5"/>
  <c r="M5"/>
  <c r="I5"/>
  <c r="H5"/>
  <c r="C5"/>
  <c r="D5"/>
  <c r="F5"/>
  <c r="G5"/>
  <c r="B5"/>
  <c r="B4"/>
  <c r="T4"/>
  <c r="S4"/>
  <c r="R4"/>
  <c r="P4"/>
  <c r="Q4"/>
  <c r="J4"/>
  <c r="K4"/>
  <c r="L4"/>
  <c r="M4"/>
  <c r="N4"/>
  <c r="I4"/>
  <c r="H4"/>
  <c r="C4"/>
  <c r="D4"/>
  <c r="F4"/>
  <c r="A4"/>
  <c r="N5" i="24"/>
  <c r="A6" i="14"/>
  <c r="K6" s="1"/>
  <c r="D8" i="26" l="1"/>
  <c r="M8"/>
  <c r="E12"/>
  <c r="I12"/>
  <c r="M12"/>
  <c r="Q12"/>
  <c r="F13"/>
  <c r="J13"/>
  <c r="N13"/>
  <c r="G14"/>
  <c r="K14"/>
  <c r="O14"/>
  <c r="E15"/>
  <c r="I15"/>
  <c r="M15"/>
  <c r="Q15"/>
  <c r="G16"/>
  <c r="K16"/>
  <c r="O16"/>
  <c r="D17"/>
  <c r="H17"/>
  <c r="L17"/>
  <c r="P17"/>
  <c r="D18"/>
  <c r="H18"/>
  <c r="L18"/>
  <c r="P18"/>
  <c r="E19"/>
  <c r="I19"/>
  <c r="M19"/>
  <c r="Q19"/>
  <c r="G20"/>
  <c r="K20"/>
  <c r="O20"/>
  <c r="D21"/>
  <c r="H21"/>
  <c r="L21"/>
  <c r="P21"/>
  <c r="E22"/>
  <c r="I22"/>
  <c r="M22"/>
  <c r="Q22"/>
  <c r="F23"/>
  <c r="J23"/>
  <c r="N23"/>
  <c r="D24"/>
  <c r="H24"/>
  <c r="L24"/>
  <c r="P24"/>
  <c r="E25"/>
  <c r="I25"/>
  <c r="M25"/>
  <c r="Q25"/>
  <c r="F26"/>
  <c r="J26"/>
  <c r="N26"/>
  <c r="D27"/>
  <c r="H27"/>
  <c r="L27"/>
  <c r="P27"/>
  <c r="F28"/>
  <c r="J28"/>
  <c r="N28"/>
  <c r="G29"/>
  <c r="K29"/>
  <c r="O29"/>
  <c r="D30"/>
  <c r="H30"/>
  <c r="L30"/>
  <c r="P30"/>
  <c r="F31"/>
  <c r="J31"/>
  <c r="N31"/>
  <c r="D32"/>
  <c r="H32"/>
  <c r="L32"/>
  <c r="P32"/>
  <c r="E33"/>
  <c r="I33"/>
  <c r="M33"/>
  <c r="Q33"/>
  <c r="G34"/>
  <c r="K34"/>
  <c r="O34"/>
  <c r="E35"/>
  <c r="I35"/>
  <c r="M35"/>
  <c r="Q35"/>
  <c r="G36"/>
  <c r="K36"/>
  <c r="O36"/>
  <c r="E37"/>
  <c r="I37"/>
  <c r="M37"/>
  <c r="Q37"/>
  <c r="G38"/>
  <c r="K38"/>
  <c r="O38"/>
  <c r="E39"/>
  <c r="I39"/>
  <c r="M39"/>
  <c r="Q39"/>
  <c r="G40"/>
  <c r="K40"/>
  <c r="O40"/>
  <c r="E41"/>
  <c r="I41"/>
  <c r="M41"/>
  <c r="Q41"/>
  <c r="G42"/>
  <c r="K42"/>
  <c r="O42"/>
  <c r="E43"/>
  <c r="I43"/>
  <c r="M43"/>
  <c r="Q43"/>
  <c r="G44"/>
  <c r="K44"/>
  <c r="O44"/>
  <c r="E45"/>
  <c r="I45"/>
  <c r="M45"/>
  <c r="Q45"/>
  <c r="F46"/>
  <c r="J46"/>
  <c r="N46"/>
  <c r="G47"/>
  <c r="K47"/>
  <c r="O47"/>
  <c r="E48"/>
  <c r="I48"/>
  <c r="M48"/>
  <c r="Q48"/>
  <c r="G49"/>
  <c r="K49"/>
  <c r="O49"/>
  <c r="G50"/>
  <c r="K50"/>
  <c r="O50"/>
  <c r="G51"/>
  <c r="K51"/>
  <c r="O51"/>
  <c r="D52"/>
  <c r="H52"/>
  <c r="L52"/>
  <c r="P52"/>
  <c r="E53"/>
  <c r="I53"/>
  <c r="M53"/>
  <c r="Q53"/>
  <c r="E54"/>
  <c r="I54"/>
  <c r="M54"/>
  <c r="Q54"/>
  <c r="E55"/>
  <c r="I55"/>
  <c r="M55"/>
  <c r="Q55"/>
  <c r="F56"/>
  <c r="J56"/>
  <c r="N56"/>
  <c r="G57"/>
  <c r="K57"/>
  <c r="O57"/>
  <c r="D58"/>
  <c r="H58"/>
  <c r="L58"/>
  <c r="P58"/>
  <c r="E59"/>
  <c r="I59"/>
  <c r="M59"/>
  <c r="Q59"/>
  <c r="G60"/>
  <c r="K60"/>
  <c r="O60"/>
  <c r="E61"/>
  <c r="I61"/>
  <c r="M61"/>
  <c r="Q61"/>
  <c r="F62"/>
  <c r="J62"/>
  <c r="N62"/>
  <c r="G63"/>
  <c r="K63"/>
  <c r="O63"/>
  <c r="E64"/>
  <c r="I64"/>
  <c r="M64"/>
  <c r="Q64"/>
  <c r="G65"/>
  <c r="K65"/>
  <c r="O65"/>
  <c r="D66"/>
  <c r="H66"/>
  <c r="L66"/>
  <c r="P66"/>
  <c r="E67"/>
  <c r="I67"/>
  <c r="M67"/>
  <c r="Q67"/>
  <c r="G68"/>
  <c r="K68"/>
  <c r="O68"/>
  <c r="E69"/>
  <c r="I69"/>
  <c r="M69"/>
  <c r="Q69"/>
  <c r="F70"/>
  <c r="J70"/>
  <c r="N70"/>
  <c r="G71"/>
  <c r="K71"/>
  <c r="O71"/>
  <c r="E72"/>
  <c r="I72"/>
  <c r="D12"/>
  <c r="H12"/>
  <c r="L12"/>
  <c r="P12"/>
  <c r="E13"/>
  <c r="I13"/>
  <c r="M13"/>
  <c r="Q13"/>
  <c r="F14"/>
  <c r="J14"/>
  <c r="N14"/>
  <c r="D15"/>
  <c r="H15"/>
  <c r="L15"/>
  <c r="P15"/>
  <c r="F16"/>
  <c r="J16"/>
  <c r="N16"/>
  <c r="G17"/>
  <c r="K17"/>
  <c r="O17"/>
  <c r="G18"/>
  <c r="K18"/>
  <c r="O18"/>
  <c r="D19"/>
  <c r="H19"/>
  <c r="L19"/>
  <c r="P19"/>
  <c r="F20"/>
  <c r="J20"/>
  <c r="N20"/>
  <c r="G21"/>
  <c r="K21"/>
  <c r="O21"/>
  <c r="D22"/>
  <c r="H22"/>
  <c r="L22"/>
  <c r="P22"/>
  <c r="E23"/>
  <c r="I23"/>
  <c r="M23"/>
  <c r="Q23"/>
  <c r="G24"/>
  <c r="K24"/>
  <c r="O24"/>
  <c r="D25"/>
  <c r="H25"/>
  <c r="L25"/>
  <c r="P25"/>
  <c r="E26"/>
  <c r="I26"/>
  <c r="M26"/>
  <c r="Q26"/>
  <c r="G27"/>
  <c r="K27"/>
  <c r="O27"/>
  <c r="E28"/>
  <c r="I28"/>
  <c r="M28"/>
  <c r="Q28"/>
  <c r="F29"/>
  <c r="J29"/>
  <c r="N29"/>
  <c r="G30"/>
  <c r="K30"/>
  <c r="O30"/>
  <c r="E31"/>
  <c r="I31"/>
  <c r="M31"/>
  <c r="Q31"/>
  <c r="G32"/>
  <c r="K32"/>
  <c r="O32"/>
  <c r="D33"/>
  <c r="H33"/>
  <c r="L33"/>
  <c r="P33"/>
  <c r="F34"/>
  <c r="J34"/>
  <c r="N34"/>
  <c r="D35"/>
  <c r="H35"/>
  <c r="L35"/>
  <c r="P35"/>
  <c r="F36"/>
  <c r="J36"/>
  <c r="N36"/>
  <c r="D37"/>
  <c r="H37"/>
  <c r="L37"/>
  <c r="P37"/>
  <c r="F38"/>
  <c r="J38"/>
  <c r="N38"/>
  <c r="D39"/>
  <c r="H39"/>
  <c r="L39"/>
  <c r="P39"/>
  <c r="F40"/>
  <c r="J40"/>
  <c r="N40"/>
  <c r="D41"/>
  <c r="H41"/>
  <c r="L41"/>
  <c r="P41"/>
  <c r="F42"/>
  <c r="J42"/>
  <c r="N42"/>
  <c r="D43"/>
  <c r="H43"/>
  <c r="L43"/>
  <c r="P43"/>
  <c r="F44"/>
  <c r="J44"/>
  <c r="N44"/>
  <c r="D45"/>
  <c r="H45"/>
  <c r="L45"/>
  <c r="P45"/>
  <c r="E46"/>
  <c r="I46"/>
  <c r="M46"/>
  <c r="Q46"/>
  <c r="F47"/>
  <c r="J47"/>
  <c r="N47"/>
  <c r="D48"/>
  <c r="H48"/>
  <c r="L48"/>
  <c r="P48"/>
  <c r="F49"/>
  <c r="J49"/>
  <c r="N49"/>
  <c r="F50"/>
  <c r="J50"/>
  <c r="N50"/>
  <c r="F51"/>
  <c r="J51"/>
  <c r="N51"/>
  <c r="G52"/>
  <c r="K52"/>
  <c r="O52"/>
  <c r="D53"/>
  <c r="H53"/>
  <c r="L53"/>
  <c r="P53"/>
  <c r="D54"/>
  <c r="H54"/>
  <c r="L54"/>
  <c r="P54"/>
  <c r="D55"/>
  <c r="H55"/>
  <c r="L55"/>
  <c r="P55"/>
  <c r="E56"/>
  <c r="I56"/>
  <c r="M56"/>
  <c r="Q56"/>
  <c r="F57"/>
  <c r="J57"/>
  <c r="N57"/>
  <c r="G58"/>
  <c r="K58"/>
  <c r="O58"/>
  <c r="D59"/>
  <c r="H59"/>
  <c r="L59"/>
  <c r="P59"/>
  <c r="F60"/>
  <c r="J60"/>
  <c r="N60"/>
  <c r="D61"/>
  <c r="H61"/>
  <c r="L61"/>
  <c r="P61"/>
  <c r="E62"/>
  <c r="I62"/>
  <c r="M62"/>
  <c r="Q62"/>
  <c r="F63"/>
  <c r="J63"/>
  <c r="N63"/>
  <c r="D64"/>
  <c r="H64"/>
  <c r="L64"/>
  <c r="P64"/>
  <c r="F65"/>
  <c r="J65"/>
  <c r="N65"/>
  <c r="G66"/>
  <c r="K66"/>
  <c r="O66"/>
  <c r="D67"/>
  <c r="H67"/>
  <c r="L67"/>
  <c r="P67"/>
  <c r="F68"/>
  <c r="J68"/>
  <c r="N68"/>
  <c r="D69"/>
  <c r="H69"/>
  <c r="L69"/>
  <c r="P69"/>
  <c r="E70"/>
  <c r="I70"/>
  <c r="M70"/>
  <c r="Q70"/>
  <c r="F71"/>
  <c r="J71"/>
  <c r="N71"/>
  <c r="D72"/>
  <c r="H72"/>
  <c r="G12"/>
  <c r="K12"/>
  <c r="O12"/>
  <c r="D13"/>
  <c r="H13"/>
  <c r="L13"/>
  <c r="P13"/>
  <c r="E14"/>
  <c r="I14"/>
  <c r="M14"/>
  <c r="Q14"/>
  <c r="G15"/>
  <c r="K15"/>
  <c r="O15"/>
  <c r="E16"/>
  <c r="I16"/>
  <c r="M16"/>
  <c r="Q16"/>
  <c r="F17"/>
  <c r="J17"/>
  <c r="N17"/>
  <c r="F18"/>
  <c r="J18"/>
  <c r="N18"/>
  <c r="G19"/>
  <c r="K19"/>
  <c r="O19"/>
  <c r="E20"/>
  <c r="I20"/>
  <c r="M20"/>
  <c r="Q20"/>
  <c r="F21"/>
  <c r="J21"/>
  <c r="N21"/>
  <c r="G22"/>
  <c r="K22"/>
  <c r="O22"/>
  <c r="D23"/>
  <c r="H23"/>
  <c r="L23"/>
  <c r="P23"/>
  <c r="F24"/>
  <c r="J24"/>
  <c r="N24"/>
  <c r="G25"/>
  <c r="K25"/>
  <c r="O25"/>
  <c r="D26"/>
  <c r="H26"/>
  <c r="L26"/>
  <c r="P26"/>
  <c r="F27"/>
  <c r="J27"/>
  <c r="N27"/>
  <c r="D28"/>
  <c r="H28"/>
  <c r="L28"/>
  <c r="P28"/>
  <c r="E29"/>
  <c r="I29"/>
  <c r="M29"/>
  <c r="Q29"/>
  <c r="F30"/>
  <c r="J30"/>
  <c r="N30"/>
  <c r="D31"/>
  <c r="H31"/>
  <c r="L31"/>
  <c r="P31"/>
  <c r="F32"/>
  <c r="J32"/>
  <c r="N32"/>
  <c r="G33"/>
  <c r="K33"/>
  <c r="O33"/>
  <c r="E34"/>
  <c r="I34"/>
  <c r="M34"/>
  <c r="Q34"/>
  <c r="G35"/>
  <c r="K35"/>
  <c r="O35"/>
  <c r="E36"/>
  <c r="I36"/>
  <c r="M36"/>
  <c r="Q36"/>
  <c r="G37"/>
  <c r="K37"/>
  <c r="O37"/>
  <c r="E38"/>
  <c r="I38"/>
  <c r="M38"/>
  <c r="Q38"/>
  <c r="G39"/>
  <c r="K39"/>
  <c r="O39"/>
  <c r="E40"/>
  <c r="I40"/>
  <c r="M40"/>
  <c r="Q40"/>
  <c r="G41"/>
  <c r="K41"/>
  <c r="O41"/>
  <c r="E42"/>
  <c r="I42"/>
  <c r="M42"/>
  <c r="Q42"/>
  <c r="G43"/>
  <c r="K43"/>
  <c r="O43"/>
  <c r="E44"/>
  <c r="I44"/>
  <c r="M44"/>
  <c r="Q44"/>
  <c r="G45"/>
  <c r="K45"/>
  <c r="O45"/>
  <c r="D46"/>
  <c r="H46"/>
  <c r="L46"/>
  <c r="P46"/>
  <c r="E47"/>
  <c r="I47"/>
  <c r="M47"/>
  <c r="Q47"/>
  <c r="G48"/>
  <c r="K48"/>
  <c r="O48"/>
  <c r="E49"/>
  <c r="I49"/>
  <c r="M49"/>
  <c r="Q49"/>
  <c r="E50"/>
  <c r="I50"/>
  <c r="M50"/>
  <c r="Q50"/>
  <c r="E51"/>
  <c r="I51"/>
  <c r="M51"/>
  <c r="Q51"/>
  <c r="F52"/>
  <c r="J52"/>
  <c r="N52"/>
  <c r="G53"/>
  <c r="K53"/>
  <c r="O53"/>
  <c r="G54"/>
  <c r="K54"/>
  <c r="O54"/>
  <c r="G55"/>
  <c r="K55"/>
  <c r="O55"/>
  <c r="D56"/>
  <c r="H56"/>
  <c r="L56"/>
  <c r="P56"/>
  <c r="E57"/>
  <c r="I57"/>
  <c r="M57"/>
  <c r="Q57"/>
  <c r="F58"/>
  <c r="J58"/>
  <c r="N58"/>
  <c r="G59"/>
  <c r="K59"/>
  <c r="O59"/>
  <c r="E60"/>
  <c r="I60"/>
  <c r="M60"/>
  <c r="Q60"/>
  <c r="G61"/>
  <c r="K61"/>
  <c r="O61"/>
  <c r="D62"/>
  <c r="H62"/>
  <c r="L62"/>
  <c r="P62"/>
  <c r="E63"/>
  <c r="I63"/>
  <c r="M63"/>
  <c r="Q63"/>
  <c r="G64"/>
  <c r="K64"/>
  <c r="O64"/>
  <c r="E65"/>
  <c r="I65"/>
  <c r="M65"/>
  <c r="Q65"/>
  <c r="F66"/>
  <c r="J66"/>
  <c r="N66"/>
  <c r="G67"/>
  <c r="K67"/>
  <c r="O67"/>
  <c r="E68"/>
  <c r="I68"/>
  <c r="M68"/>
  <c r="Q68"/>
  <c r="G69"/>
  <c r="K69"/>
  <c r="O69"/>
  <c r="D70"/>
  <c r="H70"/>
  <c r="L70"/>
  <c r="P70"/>
  <c r="E71"/>
  <c r="I71"/>
  <c r="M71"/>
  <c r="Q71"/>
  <c r="G72"/>
  <c r="F12"/>
  <c r="J12"/>
  <c r="N12"/>
  <c r="G13"/>
  <c r="K13"/>
  <c r="O13"/>
  <c r="D14"/>
  <c r="H14"/>
  <c r="L14"/>
  <c r="P14"/>
  <c r="F15"/>
  <c r="J15"/>
  <c r="N15"/>
  <c r="D16"/>
  <c r="H16"/>
  <c r="L16"/>
  <c r="P16"/>
  <c r="E17"/>
  <c r="I17"/>
  <c r="M17"/>
  <c r="Q17"/>
  <c r="E18"/>
  <c r="I18"/>
  <c r="M18"/>
  <c r="Q18"/>
  <c r="F19"/>
  <c r="J19"/>
  <c r="N19"/>
  <c r="D20"/>
  <c r="H20"/>
  <c r="L20"/>
  <c r="P20"/>
  <c r="E21"/>
  <c r="I21"/>
  <c r="M21"/>
  <c r="Q21"/>
  <c r="F22"/>
  <c r="J22"/>
  <c r="N22"/>
  <c r="G23"/>
  <c r="K23"/>
  <c r="O23"/>
  <c r="E24"/>
  <c r="I24"/>
  <c r="M24"/>
  <c r="Q24"/>
  <c r="F25"/>
  <c r="J25"/>
  <c r="N25"/>
  <c r="G26"/>
  <c r="K26"/>
  <c r="O26"/>
  <c r="E27"/>
  <c r="I27"/>
  <c r="M27"/>
  <c r="Q27"/>
  <c r="G28"/>
  <c r="K28"/>
  <c r="O28"/>
  <c r="D29"/>
  <c r="H29"/>
  <c r="L29"/>
  <c r="P29"/>
  <c r="E30"/>
  <c r="I30"/>
  <c r="M30"/>
  <c r="Q30"/>
  <c r="G31"/>
  <c r="K31"/>
  <c r="O31"/>
  <c r="E32"/>
  <c r="I32"/>
  <c r="M32"/>
  <c r="Q32"/>
  <c r="F33"/>
  <c r="J33"/>
  <c r="N33"/>
  <c r="D34"/>
  <c r="H34"/>
  <c r="L34"/>
  <c r="P34"/>
  <c r="F35"/>
  <c r="J35"/>
  <c r="N35"/>
  <c r="D36"/>
  <c r="H36"/>
  <c r="L36"/>
  <c r="P36"/>
  <c r="F37"/>
  <c r="J37"/>
  <c r="N37"/>
  <c r="D38"/>
  <c r="H38"/>
  <c r="L38"/>
  <c r="P38"/>
  <c r="F39"/>
  <c r="J39"/>
  <c r="N39"/>
  <c r="D40"/>
  <c r="H40"/>
  <c r="L40"/>
  <c r="P40"/>
  <c r="F41"/>
  <c r="J41"/>
  <c r="N41"/>
  <c r="D42"/>
  <c r="H42"/>
  <c r="L42"/>
  <c r="P42"/>
  <c r="F43"/>
  <c r="J43"/>
  <c r="N43"/>
  <c r="D44"/>
  <c r="H44"/>
  <c r="L44"/>
  <c r="P44"/>
  <c r="F45"/>
  <c r="J45"/>
  <c r="N45"/>
  <c r="G46"/>
  <c r="K46"/>
  <c r="O46"/>
  <c r="D47"/>
  <c r="H47"/>
  <c r="L47"/>
  <c r="P47"/>
  <c r="F48"/>
  <c r="J48"/>
  <c r="N48"/>
  <c r="D49"/>
  <c r="H49"/>
  <c r="L49"/>
  <c r="P49"/>
  <c r="D50"/>
  <c r="H50"/>
  <c r="L50"/>
  <c r="P50"/>
  <c r="D51"/>
  <c r="H51"/>
  <c r="L51"/>
  <c r="P51"/>
  <c r="E52"/>
  <c r="I52"/>
  <c r="M52"/>
  <c r="Q52"/>
  <c r="F53"/>
  <c r="J53"/>
  <c r="N53"/>
  <c r="F54"/>
  <c r="J54"/>
  <c r="N54"/>
  <c r="F55"/>
  <c r="J55"/>
  <c r="N55"/>
  <c r="G56"/>
  <c r="K56"/>
  <c r="O56"/>
  <c r="D57"/>
  <c r="H57"/>
  <c r="L57"/>
  <c r="P57"/>
  <c r="E58"/>
  <c r="I58"/>
  <c r="M58"/>
  <c r="Q58"/>
  <c r="F59"/>
  <c r="J59"/>
  <c r="N59"/>
  <c r="D60"/>
  <c r="H60"/>
  <c r="L60"/>
  <c r="P60"/>
  <c r="F61"/>
  <c r="J61"/>
  <c r="N61"/>
  <c r="G62"/>
  <c r="K62"/>
  <c r="O62"/>
  <c r="D63"/>
  <c r="H63"/>
  <c r="L63"/>
  <c r="P63"/>
  <c r="F64"/>
  <c r="J64"/>
  <c r="N64"/>
  <c r="D65"/>
  <c r="H65"/>
  <c r="L65"/>
  <c r="P65"/>
  <c r="E66"/>
  <c r="I66"/>
  <c r="M66"/>
  <c r="Q66"/>
  <c r="F67"/>
  <c r="J67"/>
  <c r="N67"/>
  <c r="D68"/>
  <c r="H68"/>
  <c r="L68"/>
  <c r="P68"/>
  <c r="F69"/>
  <c r="J69"/>
  <c r="N69"/>
  <c r="G70"/>
  <c r="K70"/>
  <c r="O70"/>
  <c r="D71"/>
  <c r="H71"/>
  <c r="L71"/>
  <c r="P71"/>
  <c r="F72"/>
  <c r="M72"/>
  <c r="Q72"/>
  <c r="G73"/>
  <c r="K73"/>
  <c r="O73"/>
  <c r="D74"/>
  <c r="H74"/>
  <c r="L74"/>
  <c r="P74"/>
  <c r="E75"/>
  <c r="I75"/>
  <c r="M75"/>
  <c r="Q75"/>
  <c r="G76"/>
  <c r="K76"/>
  <c r="O76"/>
  <c r="E77"/>
  <c r="I77"/>
  <c r="M77"/>
  <c r="Q77"/>
  <c r="F78"/>
  <c r="J78"/>
  <c r="N78"/>
  <c r="G79"/>
  <c r="K79"/>
  <c r="O79"/>
  <c r="E80"/>
  <c r="I80"/>
  <c r="M80"/>
  <c r="Q80"/>
  <c r="G81"/>
  <c r="K81"/>
  <c r="O81"/>
  <c r="E82"/>
  <c r="I82"/>
  <c r="M82"/>
  <c r="Q82"/>
  <c r="G83"/>
  <c r="K83"/>
  <c r="O83"/>
  <c r="E84"/>
  <c r="I84"/>
  <c r="M84"/>
  <c r="Q84"/>
  <c r="G85"/>
  <c r="K85"/>
  <c r="O85"/>
  <c r="G86"/>
  <c r="K86"/>
  <c r="O86"/>
  <c r="E87"/>
  <c r="I87"/>
  <c r="M87"/>
  <c r="Q87"/>
  <c r="G88"/>
  <c r="K88"/>
  <c r="O88"/>
  <c r="E89"/>
  <c r="I89"/>
  <c r="M89"/>
  <c r="Q89"/>
  <c r="E90"/>
  <c r="I90"/>
  <c r="M90"/>
  <c r="Q90"/>
  <c r="E91"/>
  <c r="I91"/>
  <c r="M91"/>
  <c r="Q91"/>
  <c r="E92"/>
  <c r="I92"/>
  <c r="M92"/>
  <c r="Q92"/>
  <c r="G93"/>
  <c r="K93"/>
  <c r="O93"/>
  <c r="E94"/>
  <c r="I94"/>
  <c r="M94"/>
  <c r="Q94"/>
  <c r="G95"/>
  <c r="K95"/>
  <c r="O95"/>
  <c r="E96"/>
  <c r="I96"/>
  <c r="M96"/>
  <c r="Q96"/>
  <c r="G97"/>
  <c r="K97"/>
  <c r="O97"/>
  <c r="G98"/>
  <c r="K98"/>
  <c r="O98"/>
  <c r="G99"/>
  <c r="K99"/>
  <c r="O99"/>
  <c r="G100"/>
  <c r="K100"/>
  <c r="O100"/>
  <c r="E101"/>
  <c r="I101"/>
  <c r="M101"/>
  <c r="Q101"/>
  <c r="G102"/>
  <c r="K102"/>
  <c r="O102"/>
  <c r="E103"/>
  <c r="I103"/>
  <c r="M103"/>
  <c r="Q103"/>
  <c r="G104"/>
  <c r="K104"/>
  <c r="O104"/>
  <c r="E105"/>
  <c r="I105"/>
  <c r="M105"/>
  <c r="Q105"/>
  <c r="E106"/>
  <c r="I106"/>
  <c r="M106"/>
  <c r="Q106"/>
  <c r="E107"/>
  <c r="I107"/>
  <c r="M107"/>
  <c r="Q107"/>
  <c r="E108"/>
  <c r="I108"/>
  <c r="M108"/>
  <c r="Q108"/>
  <c r="G109"/>
  <c r="K109"/>
  <c r="O109"/>
  <c r="E110"/>
  <c r="I110"/>
  <c r="M110"/>
  <c r="Q110"/>
  <c r="G111"/>
  <c r="K111"/>
  <c r="O111"/>
  <c r="E112"/>
  <c r="I112"/>
  <c r="M112"/>
  <c r="Q112"/>
  <c r="G113"/>
  <c r="K113"/>
  <c r="O113"/>
  <c r="G114"/>
  <c r="K114"/>
  <c r="O114"/>
  <c r="G115"/>
  <c r="K115"/>
  <c r="O115"/>
  <c r="G116"/>
  <c r="K116"/>
  <c r="O116"/>
  <c r="E117"/>
  <c r="I117"/>
  <c r="M117"/>
  <c r="Q117"/>
  <c r="G118"/>
  <c r="K118"/>
  <c r="O118"/>
  <c r="E119"/>
  <c r="I119"/>
  <c r="M119"/>
  <c r="Q119"/>
  <c r="G120"/>
  <c r="K120"/>
  <c r="O120"/>
  <c r="E121"/>
  <c r="I121"/>
  <c r="M121"/>
  <c r="Q121"/>
  <c r="E122"/>
  <c r="I122"/>
  <c r="M122"/>
  <c r="Q122"/>
  <c r="E123"/>
  <c r="I123"/>
  <c r="M123"/>
  <c r="Q123"/>
  <c r="E124"/>
  <c r="I124"/>
  <c r="M124"/>
  <c r="Q124"/>
  <c r="G125"/>
  <c r="K125"/>
  <c r="O125"/>
  <c r="E126"/>
  <c r="I126"/>
  <c r="M126"/>
  <c r="Q126"/>
  <c r="G127"/>
  <c r="K127"/>
  <c r="O127"/>
  <c r="E128"/>
  <c r="I128"/>
  <c r="M128"/>
  <c r="Q128"/>
  <c r="G129"/>
  <c r="K129"/>
  <c r="O129"/>
  <c r="G130"/>
  <c r="K130"/>
  <c r="O130"/>
  <c r="G131"/>
  <c r="K131"/>
  <c r="O131"/>
  <c r="G132"/>
  <c r="K132"/>
  <c r="O132"/>
  <c r="E133"/>
  <c r="I133"/>
  <c r="M133"/>
  <c r="Q133"/>
  <c r="G134"/>
  <c r="K134"/>
  <c r="O134"/>
  <c r="E135"/>
  <c r="I135"/>
  <c r="M135"/>
  <c r="Q135"/>
  <c r="G136"/>
  <c r="K136"/>
  <c r="O136"/>
  <c r="E137"/>
  <c r="I137"/>
  <c r="M137"/>
  <c r="Q137"/>
  <c r="E138"/>
  <c r="I138"/>
  <c r="M138"/>
  <c r="Q138"/>
  <c r="E139"/>
  <c r="I139"/>
  <c r="M139"/>
  <c r="Q139"/>
  <c r="E140"/>
  <c r="I140"/>
  <c r="M140"/>
  <c r="Q140"/>
  <c r="G141"/>
  <c r="K141"/>
  <c r="O141"/>
  <c r="E142"/>
  <c r="I142"/>
  <c r="M142"/>
  <c r="Q142"/>
  <c r="G143"/>
  <c r="K143"/>
  <c r="O143"/>
  <c r="E144"/>
  <c r="I144"/>
  <c r="M144"/>
  <c r="Q144"/>
  <c r="G145"/>
  <c r="K145"/>
  <c r="O145"/>
  <c r="G146"/>
  <c r="K146"/>
  <c r="O146"/>
  <c r="E147"/>
  <c r="I147"/>
  <c r="M147"/>
  <c r="Q147"/>
  <c r="G148"/>
  <c r="K148"/>
  <c r="O148"/>
  <c r="E149"/>
  <c r="I149"/>
  <c r="M149"/>
  <c r="Q149"/>
  <c r="E150"/>
  <c r="I150"/>
  <c r="M150"/>
  <c r="Q150"/>
  <c r="G151"/>
  <c r="K151"/>
  <c r="O151"/>
  <c r="L72"/>
  <c r="P72"/>
  <c r="F73"/>
  <c r="J73"/>
  <c r="N73"/>
  <c r="G74"/>
  <c r="K74"/>
  <c r="O74"/>
  <c r="D75"/>
  <c r="H75"/>
  <c r="L75"/>
  <c r="P75"/>
  <c r="F76"/>
  <c r="J76"/>
  <c r="N76"/>
  <c r="D77"/>
  <c r="H77"/>
  <c r="L77"/>
  <c r="P77"/>
  <c r="E78"/>
  <c r="I78"/>
  <c r="M78"/>
  <c r="Q78"/>
  <c r="F79"/>
  <c r="J79"/>
  <c r="N79"/>
  <c r="D80"/>
  <c r="H80"/>
  <c r="L80"/>
  <c r="P80"/>
  <c r="F81"/>
  <c r="J81"/>
  <c r="N81"/>
  <c r="D82"/>
  <c r="H82"/>
  <c r="L82"/>
  <c r="P82"/>
  <c r="F83"/>
  <c r="J83"/>
  <c r="N83"/>
  <c r="D84"/>
  <c r="H84"/>
  <c r="L84"/>
  <c r="P84"/>
  <c r="F85"/>
  <c r="J85"/>
  <c r="N85"/>
  <c r="F86"/>
  <c r="J86"/>
  <c r="N86"/>
  <c r="D87"/>
  <c r="H87"/>
  <c r="L87"/>
  <c r="P87"/>
  <c r="F88"/>
  <c r="J88"/>
  <c r="N88"/>
  <c r="D89"/>
  <c r="H89"/>
  <c r="L89"/>
  <c r="P89"/>
  <c r="D90"/>
  <c r="H90"/>
  <c r="L90"/>
  <c r="P90"/>
  <c r="D91"/>
  <c r="H91"/>
  <c r="L91"/>
  <c r="P91"/>
  <c r="D92"/>
  <c r="H92"/>
  <c r="L92"/>
  <c r="P92"/>
  <c r="F93"/>
  <c r="J93"/>
  <c r="N93"/>
  <c r="D94"/>
  <c r="H94"/>
  <c r="L94"/>
  <c r="P94"/>
  <c r="F95"/>
  <c r="J95"/>
  <c r="N95"/>
  <c r="D96"/>
  <c r="H96"/>
  <c r="L96"/>
  <c r="P96"/>
  <c r="F97"/>
  <c r="J97"/>
  <c r="N97"/>
  <c r="F98"/>
  <c r="J98"/>
  <c r="N98"/>
  <c r="F99"/>
  <c r="J99"/>
  <c r="N99"/>
  <c r="F100"/>
  <c r="J100"/>
  <c r="N100"/>
  <c r="D101"/>
  <c r="H101"/>
  <c r="L101"/>
  <c r="P101"/>
  <c r="F102"/>
  <c r="J102"/>
  <c r="N102"/>
  <c r="D103"/>
  <c r="H103"/>
  <c r="L103"/>
  <c r="P103"/>
  <c r="F104"/>
  <c r="J104"/>
  <c r="N104"/>
  <c r="D105"/>
  <c r="H105"/>
  <c r="L105"/>
  <c r="P105"/>
  <c r="D106"/>
  <c r="H106"/>
  <c r="L106"/>
  <c r="P106"/>
  <c r="D107"/>
  <c r="H107"/>
  <c r="L107"/>
  <c r="P107"/>
  <c r="D108"/>
  <c r="H108"/>
  <c r="L108"/>
  <c r="P108"/>
  <c r="F109"/>
  <c r="J109"/>
  <c r="N109"/>
  <c r="D110"/>
  <c r="H110"/>
  <c r="L110"/>
  <c r="P110"/>
  <c r="F111"/>
  <c r="J111"/>
  <c r="N111"/>
  <c r="D112"/>
  <c r="H112"/>
  <c r="L112"/>
  <c r="P112"/>
  <c r="F113"/>
  <c r="J113"/>
  <c r="N113"/>
  <c r="F114"/>
  <c r="J114"/>
  <c r="N114"/>
  <c r="F115"/>
  <c r="J115"/>
  <c r="N115"/>
  <c r="F116"/>
  <c r="J116"/>
  <c r="N116"/>
  <c r="D117"/>
  <c r="H117"/>
  <c r="L117"/>
  <c r="P117"/>
  <c r="F118"/>
  <c r="J118"/>
  <c r="N118"/>
  <c r="D119"/>
  <c r="H119"/>
  <c r="L119"/>
  <c r="P119"/>
  <c r="F120"/>
  <c r="J120"/>
  <c r="N120"/>
  <c r="D121"/>
  <c r="H121"/>
  <c r="L121"/>
  <c r="P121"/>
  <c r="D122"/>
  <c r="H122"/>
  <c r="L122"/>
  <c r="P122"/>
  <c r="D123"/>
  <c r="H123"/>
  <c r="L123"/>
  <c r="P123"/>
  <c r="D124"/>
  <c r="H124"/>
  <c r="L124"/>
  <c r="P124"/>
  <c r="F125"/>
  <c r="J125"/>
  <c r="N125"/>
  <c r="D126"/>
  <c r="H126"/>
  <c r="L126"/>
  <c r="P126"/>
  <c r="F127"/>
  <c r="J127"/>
  <c r="N127"/>
  <c r="D128"/>
  <c r="H128"/>
  <c r="L128"/>
  <c r="P128"/>
  <c r="F129"/>
  <c r="J129"/>
  <c r="N129"/>
  <c r="F130"/>
  <c r="J130"/>
  <c r="N130"/>
  <c r="F131"/>
  <c r="J131"/>
  <c r="N131"/>
  <c r="F132"/>
  <c r="J132"/>
  <c r="N132"/>
  <c r="D133"/>
  <c r="H133"/>
  <c r="L133"/>
  <c r="P133"/>
  <c r="F134"/>
  <c r="J134"/>
  <c r="N134"/>
  <c r="D135"/>
  <c r="H135"/>
  <c r="L135"/>
  <c r="P135"/>
  <c r="F136"/>
  <c r="J136"/>
  <c r="N136"/>
  <c r="D137"/>
  <c r="H137"/>
  <c r="L137"/>
  <c r="P137"/>
  <c r="D138"/>
  <c r="H138"/>
  <c r="L138"/>
  <c r="P138"/>
  <c r="D139"/>
  <c r="H139"/>
  <c r="L139"/>
  <c r="P139"/>
  <c r="D140"/>
  <c r="H140"/>
  <c r="L140"/>
  <c r="P140"/>
  <c r="F141"/>
  <c r="J141"/>
  <c r="N141"/>
  <c r="D142"/>
  <c r="H142"/>
  <c r="L142"/>
  <c r="P142"/>
  <c r="F143"/>
  <c r="J143"/>
  <c r="N143"/>
  <c r="D144"/>
  <c r="H144"/>
  <c r="L144"/>
  <c r="P144"/>
  <c r="F145"/>
  <c r="J145"/>
  <c r="N145"/>
  <c r="F146"/>
  <c r="J146"/>
  <c r="N146"/>
  <c r="D147"/>
  <c r="H147"/>
  <c r="L147"/>
  <c r="P147"/>
  <c r="F148"/>
  <c r="J148"/>
  <c r="N148"/>
  <c r="D149"/>
  <c r="H149"/>
  <c r="L149"/>
  <c r="P149"/>
  <c r="D150"/>
  <c r="H150"/>
  <c r="L150"/>
  <c r="P150"/>
  <c r="F151"/>
  <c r="J151"/>
  <c r="N151"/>
  <c r="K72"/>
  <c r="O72"/>
  <c r="E73"/>
  <c r="I73"/>
  <c r="M73"/>
  <c r="Q73"/>
  <c r="F74"/>
  <c r="J74"/>
  <c r="N74"/>
  <c r="G75"/>
  <c r="K75"/>
  <c r="O75"/>
  <c r="E76"/>
  <c r="I76"/>
  <c r="M76"/>
  <c r="Q76"/>
  <c r="G77"/>
  <c r="K77"/>
  <c r="O77"/>
  <c r="D78"/>
  <c r="H78"/>
  <c r="L78"/>
  <c r="P78"/>
  <c r="E79"/>
  <c r="I79"/>
  <c r="M79"/>
  <c r="Q79"/>
  <c r="G80"/>
  <c r="K80"/>
  <c r="O80"/>
  <c r="E81"/>
  <c r="I81"/>
  <c r="M81"/>
  <c r="Q81"/>
  <c r="G82"/>
  <c r="K82"/>
  <c r="O82"/>
  <c r="E83"/>
  <c r="I83"/>
  <c r="M83"/>
  <c r="Q83"/>
  <c r="G84"/>
  <c r="K84"/>
  <c r="O84"/>
  <c r="E85"/>
  <c r="I85"/>
  <c r="M85"/>
  <c r="Q85"/>
  <c r="E86"/>
  <c r="I86"/>
  <c r="M86"/>
  <c r="Q86"/>
  <c r="G87"/>
  <c r="K87"/>
  <c r="O87"/>
  <c r="E88"/>
  <c r="I88"/>
  <c r="M88"/>
  <c r="Q88"/>
  <c r="G89"/>
  <c r="K89"/>
  <c r="O89"/>
  <c r="G90"/>
  <c r="K90"/>
  <c r="O90"/>
  <c r="G91"/>
  <c r="K91"/>
  <c r="O91"/>
  <c r="G92"/>
  <c r="K92"/>
  <c r="O92"/>
  <c r="E93"/>
  <c r="I93"/>
  <c r="M93"/>
  <c r="Q93"/>
  <c r="G94"/>
  <c r="K94"/>
  <c r="O94"/>
  <c r="E95"/>
  <c r="I95"/>
  <c r="M95"/>
  <c r="Q95"/>
  <c r="G96"/>
  <c r="K96"/>
  <c r="O96"/>
  <c r="E97"/>
  <c r="I97"/>
  <c r="M97"/>
  <c r="Q97"/>
  <c r="E98"/>
  <c r="I98"/>
  <c r="M98"/>
  <c r="Q98"/>
  <c r="E99"/>
  <c r="I99"/>
  <c r="M99"/>
  <c r="Q99"/>
  <c r="E100"/>
  <c r="I100"/>
  <c r="M100"/>
  <c r="Q100"/>
  <c r="G101"/>
  <c r="K101"/>
  <c r="O101"/>
  <c r="E102"/>
  <c r="I102"/>
  <c r="M102"/>
  <c r="Q102"/>
  <c r="G103"/>
  <c r="K103"/>
  <c r="O103"/>
  <c r="E104"/>
  <c r="I104"/>
  <c r="M104"/>
  <c r="Q104"/>
  <c r="G105"/>
  <c r="K105"/>
  <c r="O105"/>
  <c r="G106"/>
  <c r="K106"/>
  <c r="O106"/>
  <c r="G107"/>
  <c r="K107"/>
  <c r="O107"/>
  <c r="G108"/>
  <c r="K108"/>
  <c r="O108"/>
  <c r="E109"/>
  <c r="I109"/>
  <c r="M109"/>
  <c r="Q109"/>
  <c r="G110"/>
  <c r="K110"/>
  <c r="O110"/>
  <c r="E111"/>
  <c r="I111"/>
  <c r="M111"/>
  <c r="Q111"/>
  <c r="G112"/>
  <c r="K112"/>
  <c r="O112"/>
  <c r="E113"/>
  <c r="I113"/>
  <c r="M113"/>
  <c r="Q113"/>
  <c r="E114"/>
  <c r="I114"/>
  <c r="M114"/>
  <c r="Q114"/>
  <c r="E115"/>
  <c r="I115"/>
  <c r="M115"/>
  <c r="Q115"/>
  <c r="E116"/>
  <c r="I116"/>
  <c r="M116"/>
  <c r="Q116"/>
  <c r="G117"/>
  <c r="K117"/>
  <c r="O117"/>
  <c r="E118"/>
  <c r="I118"/>
  <c r="M118"/>
  <c r="Q118"/>
  <c r="G119"/>
  <c r="K119"/>
  <c r="O119"/>
  <c r="E120"/>
  <c r="I120"/>
  <c r="M120"/>
  <c r="Q120"/>
  <c r="G121"/>
  <c r="K121"/>
  <c r="O121"/>
  <c r="G122"/>
  <c r="K122"/>
  <c r="O122"/>
  <c r="G123"/>
  <c r="K123"/>
  <c r="O123"/>
  <c r="G124"/>
  <c r="K124"/>
  <c r="O124"/>
  <c r="E125"/>
  <c r="I125"/>
  <c r="M125"/>
  <c r="Q125"/>
  <c r="G126"/>
  <c r="K126"/>
  <c r="O126"/>
  <c r="E127"/>
  <c r="I127"/>
  <c r="M127"/>
  <c r="Q127"/>
  <c r="G128"/>
  <c r="K128"/>
  <c r="O128"/>
  <c r="E129"/>
  <c r="I129"/>
  <c r="M129"/>
  <c r="Q129"/>
  <c r="E130"/>
  <c r="I130"/>
  <c r="M130"/>
  <c r="Q130"/>
  <c r="E131"/>
  <c r="I131"/>
  <c r="M131"/>
  <c r="Q131"/>
  <c r="E132"/>
  <c r="I132"/>
  <c r="M132"/>
  <c r="Q132"/>
  <c r="G133"/>
  <c r="K133"/>
  <c r="O133"/>
  <c r="E134"/>
  <c r="I134"/>
  <c r="M134"/>
  <c r="Q134"/>
  <c r="G135"/>
  <c r="K135"/>
  <c r="O135"/>
  <c r="E136"/>
  <c r="I136"/>
  <c r="M136"/>
  <c r="Q136"/>
  <c r="G137"/>
  <c r="K137"/>
  <c r="O137"/>
  <c r="G138"/>
  <c r="K138"/>
  <c r="O138"/>
  <c r="G139"/>
  <c r="K139"/>
  <c r="O139"/>
  <c r="G140"/>
  <c r="K140"/>
  <c r="O140"/>
  <c r="E141"/>
  <c r="I141"/>
  <c r="M141"/>
  <c r="Q141"/>
  <c r="G142"/>
  <c r="K142"/>
  <c r="O142"/>
  <c r="E143"/>
  <c r="I143"/>
  <c r="M143"/>
  <c r="Q143"/>
  <c r="G144"/>
  <c r="K144"/>
  <c r="O144"/>
  <c r="E145"/>
  <c r="I145"/>
  <c r="M145"/>
  <c r="Q145"/>
  <c r="E146"/>
  <c r="I146"/>
  <c r="M146"/>
  <c r="Q146"/>
  <c r="G147"/>
  <c r="K147"/>
  <c r="O147"/>
  <c r="E148"/>
  <c r="I148"/>
  <c r="M148"/>
  <c r="Q148"/>
  <c r="G149"/>
  <c r="K149"/>
  <c r="O149"/>
  <c r="G150"/>
  <c r="K150"/>
  <c r="O150"/>
  <c r="E151"/>
  <c r="I151"/>
  <c r="M151"/>
  <c r="Q151"/>
  <c r="J72"/>
  <c r="N72"/>
  <c r="D73"/>
  <c r="H73"/>
  <c r="L73"/>
  <c r="P73"/>
  <c r="E74"/>
  <c r="I74"/>
  <c r="M74"/>
  <c r="Q74"/>
  <c r="F75"/>
  <c r="J75"/>
  <c r="N75"/>
  <c r="D76"/>
  <c r="H76"/>
  <c r="L76"/>
  <c r="P76"/>
  <c r="F77"/>
  <c r="J77"/>
  <c r="N77"/>
  <c r="G78"/>
  <c r="K78"/>
  <c r="O78"/>
  <c r="D79"/>
  <c r="H79"/>
  <c r="L79"/>
  <c r="P79"/>
  <c r="F80"/>
  <c r="J80"/>
  <c r="N80"/>
  <c r="D81"/>
  <c r="H81"/>
  <c r="L81"/>
  <c r="P81"/>
  <c r="F82"/>
  <c r="J82"/>
  <c r="N82"/>
  <c r="D83"/>
  <c r="H83"/>
  <c r="L83"/>
  <c r="P83"/>
  <c r="F84"/>
  <c r="J84"/>
  <c r="N84"/>
  <c r="D85"/>
  <c r="H85"/>
  <c r="L85"/>
  <c r="P85"/>
  <c r="D86"/>
  <c r="H86"/>
  <c r="L86"/>
  <c r="P86"/>
  <c r="F87"/>
  <c r="J87"/>
  <c r="N87"/>
  <c r="D88"/>
  <c r="H88"/>
  <c r="L88"/>
  <c r="P88"/>
  <c r="F89"/>
  <c r="J89"/>
  <c r="N89"/>
  <c r="F90"/>
  <c r="J90"/>
  <c r="N90"/>
  <c r="F91"/>
  <c r="J91"/>
  <c r="N91"/>
  <c r="F92"/>
  <c r="J92"/>
  <c r="N92"/>
  <c r="D93"/>
  <c r="H93"/>
  <c r="L93"/>
  <c r="P93"/>
  <c r="F94"/>
  <c r="J94"/>
  <c r="N94"/>
  <c r="D95"/>
  <c r="H95"/>
  <c r="L95"/>
  <c r="P95"/>
  <c r="F96"/>
  <c r="J96"/>
  <c r="N96"/>
  <c r="D97"/>
  <c r="H97"/>
  <c r="L97"/>
  <c r="P97"/>
  <c r="D98"/>
  <c r="H98"/>
  <c r="L98"/>
  <c r="P98"/>
  <c r="D99"/>
  <c r="H99"/>
  <c r="L99"/>
  <c r="P99"/>
  <c r="D100"/>
  <c r="H100"/>
  <c r="L100"/>
  <c r="P100"/>
  <c r="F101"/>
  <c r="J101"/>
  <c r="N101"/>
  <c r="D102"/>
  <c r="H102"/>
  <c r="L102"/>
  <c r="P102"/>
  <c r="F103"/>
  <c r="J103"/>
  <c r="N103"/>
  <c r="D104"/>
  <c r="H104"/>
  <c r="L104"/>
  <c r="P104"/>
  <c r="F105"/>
  <c r="J105"/>
  <c r="N105"/>
  <c r="F106"/>
  <c r="J106"/>
  <c r="N106"/>
  <c r="F107"/>
  <c r="J107"/>
  <c r="N107"/>
  <c r="F108"/>
  <c r="J108"/>
  <c r="N108"/>
  <c r="D109"/>
  <c r="H109"/>
  <c r="L109"/>
  <c r="P109"/>
  <c r="F110"/>
  <c r="J110"/>
  <c r="N110"/>
  <c r="D111"/>
  <c r="H111"/>
  <c r="L111"/>
  <c r="P111"/>
  <c r="F112"/>
  <c r="J112"/>
  <c r="N112"/>
  <c r="D113"/>
  <c r="H113"/>
  <c r="L113"/>
  <c r="P113"/>
  <c r="D114"/>
  <c r="H114"/>
  <c r="L114"/>
  <c r="P114"/>
  <c r="D115"/>
  <c r="H115"/>
  <c r="L115"/>
  <c r="P115"/>
  <c r="D116"/>
  <c r="H116"/>
  <c r="L116"/>
  <c r="P116"/>
  <c r="F117"/>
  <c r="J117"/>
  <c r="N117"/>
  <c r="D118"/>
  <c r="H118"/>
  <c r="L118"/>
  <c r="P118"/>
  <c r="F119"/>
  <c r="J119"/>
  <c r="N119"/>
  <c r="D120"/>
  <c r="H120"/>
  <c r="L120"/>
  <c r="P120"/>
  <c r="F121"/>
  <c r="J121"/>
  <c r="N121"/>
  <c r="F122"/>
  <c r="J122"/>
  <c r="N122"/>
  <c r="F123"/>
  <c r="J123"/>
  <c r="N123"/>
  <c r="F124"/>
  <c r="J124"/>
  <c r="N124"/>
  <c r="D125"/>
  <c r="H125"/>
  <c r="L125"/>
  <c r="P125"/>
  <c r="F126"/>
  <c r="J126"/>
  <c r="N126"/>
  <c r="D127"/>
  <c r="H127"/>
  <c r="L127"/>
  <c r="P127"/>
  <c r="F128"/>
  <c r="J128"/>
  <c r="N128"/>
  <c r="D129"/>
  <c r="H129"/>
  <c r="L129"/>
  <c r="P129"/>
  <c r="D130"/>
  <c r="H130"/>
  <c r="L130"/>
  <c r="P130"/>
  <c r="D131"/>
  <c r="H131"/>
  <c r="L131"/>
  <c r="P131"/>
  <c r="D132"/>
  <c r="H132"/>
  <c r="L132"/>
  <c r="P132"/>
  <c r="F133"/>
  <c r="J133"/>
  <c r="N133"/>
  <c r="D134"/>
  <c r="H134"/>
  <c r="L134"/>
  <c r="P134"/>
  <c r="F135"/>
  <c r="J135"/>
  <c r="N135"/>
  <c r="D136"/>
  <c r="H136"/>
  <c r="L136"/>
  <c r="P136"/>
  <c r="F137"/>
  <c r="J137"/>
  <c r="N137"/>
  <c r="F138"/>
  <c r="J138"/>
  <c r="N138"/>
  <c r="F139"/>
  <c r="J139"/>
  <c r="N139"/>
  <c r="F140"/>
  <c r="J140"/>
  <c r="N140"/>
  <c r="D141"/>
  <c r="H141"/>
  <c r="L141"/>
  <c r="P141"/>
  <c r="F142"/>
  <c r="J142"/>
  <c r="N142"/>
  <c r="D143"/>
  <c r="H143"/>
  <c r="L143"/>
  <c r="P143"/>
  <c r="F144"/>
  <c r="J144"/>
  <c r="N144"/>
  <c r="D145"/>
  <c r="H145"/>
  <c r="L145"/>
  <c r="P145"/>
  <c r="D146"/>
  <c r="H146"/>
  <c r="L146"/>
  <c r="P146"/>
  <c r="F147"/>
  <c r="J147"/>
  <c r="N147"/>
  <c r="D148"/>
  <c r="H148"/>
  <c r="L148"/>
  <c r="P148"/>
  <c r="F149"/>
  <c r="J149"/>
  <c r="N149"/>
  <c r="F150"/>
  <c r="J150"/>
  <c r="N150"/>
  <c r="D151"/>
  <c r="H151"/>
  <c r="L151"/>
  <c r="P151"/>
  <c r="EY8" i="7"/>
  <c r="EC8" s="1"/>
  <c r="EY12"/>
  <c r="EC12" s="1"/>
  <c r="EY16"/>
  <c r="EC16" s="1"/>
  <c r="EY23"/>
  <c r="EC23" s="1"/>
  <c r="EY27"/>
  <c r="EC27" s="1"/>
  <c r="EY35"/>
  <c r="EC35" s="1"/>
  <c r="EY36"/>
  <c r="EC36" s="1"/>
  <c r="EY38"/>
  <c r="EC38" s="1"/>
  <c r="EY43"/>
  <c r="EC43" s="1"/>
  <c r="EY51"/>
  <c r="EC51" s="1"/>
  <c r="EY56"/>
  <c r="EC56" s="1"/>
  <c r="EY61"/>
  <c r="EC61" s="1"/>
  <c r="EY74"/>
  <c r="EC74" s="1"/>
  <c r="EY78"/>
  <c r="EC78" s="1"/>
  <c r="EY82"/>
  <c r="EC82" s="1"/>
  <c r="EY89"/>
  <c r="EC89" s="1"/>
  <c r="EY98"/>
  <c r="EC98" s="1"/>
  <c r="EY100"/>
  <c r="EC100" s="1"/>
  <c r="EY102"/>
  <c r="EC102" s="1"/>
  <c r="EY104"/>
  <c r="EC104" s="1"/>
  <c r="EY106"/>
  <c r="EC106" s="1"/>
  <c r="EY114"/>
  <c r="EC114" s="1"/>
  <c r="EY116"/>
  <c r="EC116" s="1"/>
  <c r="EY134"/>
  <c r="EC134" s="1"/>
  <c r="EY136"/>
  <c r="EC136" s="1"/>
  <c r="EY153"/>
  <c r="EC153" s="1"/>
  <c r="EY154"/>
  <c r="EC154" s="1"/>
  <c r="EY162"/>
  <c r="EC162" s="1"/>
  <c r="EY164"/>
  <c r="EC164" s="1"/>
  <c r="EY168"/>
  <c r="EC168" s="1"/>
  <c r="EY180"/>
  <c r="EC180" s="1"/>
  <c r="EY249"/>
  <c r="EC249" s="1"/>
  <c r="EY254"/>
  <c r="EC254" s="1"/>
  <c r="EY266"/>
  <c r="EC266" s="1"/>
  <c r="EY267"/>
  <c r="EC267" s="1"/>
  <c r="EY286"/>
  <c r="EC286" s="1"/>
  <c r="EY287"/>
  <c r="EC287" s="1"/>
  <c r="EY291"/>
  <c r="EC291" s="1"/>
  <c r="EY293"/>
  <c r="EC293" s="1"/>
  <c r="EY299"/>
  <c r="EC299" s="1"/>
  <c r="EY301"/>
  <c r="EC301" s="1"/>
  <c r="EY303"/>
  <c r="EC303" s="1"/>
  <c r="EY305"/>
  <c r="EC305" s="1"/>
  <c r="EY307"/>
  <c r="EC307" s="1"/>
  <c r="EY309"/>
  <c r="EC309" s="1"/>
  <c r="EY311"/>
  <c r="EC311" s="1"/>
  <c r="EY327"/>
  <c r="EC327" s="1"/>
  <c r="EY342"/>
  <c r="EC342" s="1"/>
  <c r="EY345"/>
  <c r="EC345" s="1"/>
  <c r="EY346"/>
  <c r="EC346" s="1"/>
  <c r="EY348"/>
  <c r="EC348" s="1"/>
  <c r="EY358"/>
  <c r="EC358" s="1"/>
  <c r="EY360"/>
  <c r="EC360" s="1"/>
  <c r="EY365"/>
  <c r="EC365" s="1"/>
  <c r="EY368"/>
  <c r="EC368" s="1"/>
  <c r="EY390"/>
  <c r="EC390" s="1"/>
  <c r="EY392"/>
  <c r="EC392" s="1"/>
  <c r="EY409"/>
  <c r="EC409" s="1"/>
  <c r="EY11"/>
  <c r="EC11" s="1"/>
  <c r="EY15"/>
  <c r="EC15" s="1"/>
  <c r="EY22"/>
  <c r="EC22" s="1"/>
  <c r="EY26"/>
  <c r="EC26" s="1"/>
  <c r="EY31"/>
  <c r="EC31" s="1"/>
  <c r="EY32"/>
  <c r="EC32" s="1"/>
  <c r="EY42"/>
  <c r="EC42" s="1"/>
  <c r="EY50"/>
  <c r="EC50" s="1"/>
  <c r="EY54"/>
  <c r="EC54" s="1"/>
  <c r="EY60"/>
  <c r="EC60" s="1"/>
  <c r="EY67"/>
  <c r="EC67" s="1"/>
  <c r="EY68"/>
  <c r="EC68" s="1"/>
  <c r="EY71"/>
  <c r="EC71" s="1"/>
  <c r="EY72"/>
  <c r="EC72" s="1"/>
  <c r="EY77"/>
  <c r="EC77" s="1"/>
  <c r="EY81"/>
  <c r="EC81" s="1"/>
  <c r="EY86"/>
  <c r="EC86" s="1"/>
  <c r="EY88"/>
  <c r="EC88" s="1"/>
  <c r="EY94"/>
  <c r="EC94" s="1"/>
  <c r="EY96"/>
  <c r="EC96" s="1"/>
  <c r="EY97"/>
  <c r="EC97" s="1"/>
  <c r="EY113"/>
  <c r="EC113" s="1"/>
  <c r="EY121"/>
  <c r="EC121" s="1"/>
  <c r="EY122"/>
  <c r="EC122" s="1"/>
  <c r="EY125"/>
  <c r="EC125" s="1"/>
  <c r="EY126"/>
  <c r="EC126" s="1"/>
  <c r="EY130"/>
  <c r="EC130" s="1"/>
  <c r="EY132"/>
  <c r="EC132" s="1"/>
  <c r="EY150"/>
  <c r="EC150" s="1"/>
  <c r="EY161"/>
  <c r="EC161" s="1"/>
  <c r="EY167"/>
  <c r="EC167" s="1"/>
  <c r="EY177"/>
  <c r="EC177" s="1"/>
  <c r="EY179"/>
  <c r="EC179" s="1"/>
  <c r="EY237"/>
  <c r="EC237" s="1"/>
  <c r="EY241"/>
  <c r="EC241" s="1"/>
  <c r="EY245"/>
  <c r="EC245" s="1"/>
  <c r="EY248"/>
  <c r="EC248" s="1"/>
  <c r="EY253"/>
  <c r="EC253" s="1"/>
  <c r="EY263"/>
  <c r="EC263" s="1"/>
  <c r="EY278"/>
  <c r="EC278" s="1"/>
  <c r="EY281"/>
  <c r="EC281" s="1"/>
  <c r="EY282"/>
  <c r="EC282" s="1"/>
  <c r="EY285"/>
  <c r="EC285" s="1"/>
  <c r="EY298"/>
  <c r="EC298" s="1"/>
  <c r="EY323"/>
  <c r="EC323" s="1"/>
  <c r="EY325"/>
  <c r="EC325" s="1"/>
  <c r="EY338"/>
  <c r="EC338" s="1"/>
  <c r="EY339"/>
  <c r="EC339" s="1"/>
  <c r="EY354"/>
  <c r="EC354" s="1"/>
  <c r="EY356"/>
  <c r="EC356" s="1"/>
  <c r="EY364"/>
  <c r="EC364" s="1"/>
  <c r="EY386"/>
  <c r="EC386" s="1"/>
  <c r="EY388"/>
  <c r="EC388" s="1"/>
  <c r="EY406"/>
  <c r="EC406" s="1"/>
  <c r="EY408"/>
  <c r="EC408" s="1"/>
  <c r="EY10"/>
  <c r="EC10" s="1"/>
  <c r="EY14"/>
  <c r="EC14" s="1"/>
  <c r="EY21"/>
  <c r="EC21" s="1"/>
  <c r="EY25"/>
  <c r="EC25" s="1"/>
  <c r="EY30"/>
  <c r="EC30" s="1"/>
  <c r="EY40"/>
  <c r="EC40" s="1"/>
  <c r="EY49"/>
  <c r="EC49" s="1"/>
  <c r="EY53"/>
  <c r="EC53" s="1"/>
  <c r="EY58"/>
  <c r="EC58" s="1"/>
  <c r="EY63"/>
  <c r="EC63" s="1"/>
  <c r="EY64"/>
  <c r="EC64" s="1"/>
  <c r="EY76"/>
  <c r="EC76" s="1"/>
  <c r="EY80"/>
  <c r="EC80" s="1"/>
  <c r="EY84"/>
  <c r="EC84" s="1"/>
  <c r="EY93"/>
  <c r="EC93" s="1"/>
  <c r="EY109"/>
  <c r="EC109" s="1"/>
  <c r="EY110"/>
  <c r="EC110" s="1"/>
  <c r="EY112"/>
  <c r="EC112" s="1"/>
  <c r="EY118"/>
  <c r="EC118" s="1"/>
  <c r="EY142"/>
  <c r="EC142" s="1"/>
  <c r="EY144"/>
  <c r="EC144" s="1"/>
  <c r="EY146"/>
  <c r="EC146" s="1"/>
  <c r="EY148"/>
  <c r="EC148" s="1"/>
  <c r="EY157"/>
  <c r="EC157" s="1"/>
  <c r="EY158"/>
  <c r="EC158" s="1"/>
  <c r="EY160"/>
  <c r="EC160" s="1"/>
  <c r="EY166"/>
  <c r="EC166" s="1"/>
  <c r="EY173"/>
  <c r="EC173" s="1"/>
  <c r="EY176"/>
  <c r="EC176" s="1"/>
  <c r="EY185"/>
  <c r="EC185" s="1"/>
  <c r="EY187"/>
  <c r="EC187" s="1"/>
  <c r="EY189"/>
  <c r="EC189" s="1"/>
  <c r="EY191"/>
  <c r="EC191" s="1"/>
  <c r="EY193"/>
  <c r="EC193" s="1"/>
  <c r="EY195"/>
  <c r="EC195" s="1"/>
  <c r="EY197"/>
  <c r="EC197" s="1"/>
  <c r="EY199"/>
  <c r="EC199" s="1"/>
  <c r="EY201"/>
  <c r="EC201" s="1"/>
  <c r="EY203"/>
  <c r="EC203" s="1"/>
  <c r="EY205"/>
  <c r="EC205" s="1"/>
  <c r="EY207"/>
  <c r="EC207" s="1"/>
  <c r="EY209"/>
  <c r="EC209" s="1"/>
  <c r="EY211"/>
  <c r="EC211" s="1"/>
  <c r="EY213"/>
  <c r="EC213" s="1"/>
  <c r="EY215"/>
  <c r="EC215" s="1"/>
  <c r="EY217"/>
  <c r="EC217" s="1"/>
  <c r="EY219"/>
  <c r="EC219" s="1"/>
  <c r="EY221"/>
  <c r="EC221" s="1"/>
  <c r="EY223"/>
  <c r="EC223" s="1"/>
  <c r="EY225"/>
  <c r="EC225" s="1"/>
  <c r="EY227"/>
  <c r="EC227" s="1"/>
  <c r="EY229"/>
  <c r="EC229" s="1"/>
  <c r="EY231"/>
  <c r="EC231" s="1"/>
  <c r="EY233"/>
  <c r="EC233" s="1"/>
  <c r="EY235"/>
  <c r="EC235" s="1"/>
  <c r="EY252"/>
  <c r="EC252" s="1"/>
  <c r="EY259"/>
  <c r="EC259" s="1"/>
  <c r="EY261"/>
  <c r="EC261" s="1"/>
  <c r="EY274"/>
  <c r="EC274" s="1"/>
  <c r="EY275"/>
  <c r="EC275" s="1"/>
  <c r="EY295"/>
  <c r="EC295" s="1"/>
  <c r="EY297"/>
  <c r="EC297" s="1"/>
  <c r="EY317"/>
  <c r="EC317" s="1"/>
  <c r="EY319"/>
  <c r="EC319" s="1"/>
  <c r="EY321"/>
  <c r="EC321" s="1"/>
  <c r="EY334"/>
  <c r="EC334" s="1"/>
  <c r="EY335"/>
  <c r="EC335" s="1"/>
  <c r="EY350"/>
  <c r="EC350" s="1"/>
  <c r="EY353"/>
  <c r="EC353" s="1"/>
  <c r="EY362"/>
  <c r="EC362" s="1"/>
  <c r="EY373"/>
  <c r="EC373" s="1"/>
  <c r="EY377"/>
  <c r="EC377" s="1"/>
  <c r="EY378"/>
  <c r="EC378" s="1"/>
  <c r="EY381"/>
  <c r="EC381" s="1"/>
  <c r="EY382"/>
  <c r="EC382" s="1"/>
  <c r="EY385"/>
  <c r="EC385" s="1"/>
  <c r="EY402"/>
  <c r="EC402" s="1"/>
  <c r="EY404"/>
  <c r="EC404" s="1"/>
  <c r="EY414"/>
  <c r="EC414" s="1"/>
  <c r="EY416"/>
  <c r="EC416" s="1"/>
  <c r="EY418"/>
  <c r="EC418" s="1"/>
  <c r="EY420"/>
  <c r="EC420" s="1"/>
  <c r="EY422"/>
  <c r="EC422" s="1"/>
  <c r="EY424"/>
  <c r="EC424" s="1"/>
  <c r="EY426"/>
  <c r="EC426" s="1"/>
  <c r="EY428"/>
  <c r="EC428" s="1"/>
  <c r="EY430"/>
  <c r="EC430" s="1"/>
  <c r="EY432"/>
  <c r="EC432" s="1"/>
  <c r="EY434"/>
  <c r="EC434" s="1"/>
  <c r="EY436"/>
  <c r="EC436" s="1"/>
  <c r="EY438"/>
  <c r="EC438" s="1"/>
  <c r="EY440"/>
  <c r="EC440" s="1"/>
  <c r="EY442"/>
  <c r="EC442" s="1"/>
  <c r="EY444"/>
  <c r="EC444" s="1"/>
  <c r="EY446"/>
  <c r="EC446" s="1"/>
  <c r="EY448"/>
  <c r="EC448" s="1"/>
  <c r="EY450"/>
  <c r="EC450" s="1"/>
  <c r="EY452"/>
  <c r="EC452" s="1"/>
  <c r="EY454"/>
  <c r="EC454" s="1"/>
  <c r="EY456"/>
  <c r="EC456" s="1"/>
  <c r="EY458"/>
  <c r="EC458" s="1"/>
  <c r="EY460"/>
  <c r="EC460" s="1"/>
  <c r="EY462"/>
  <c r="EC462" s="1"/>
  <c r="EY464"/>
  <c r="EC464" s="1"/>
  <c r="EY466"/>
  <c r="EC466" s="1"/>
  <c r="EY468"/>
  <c r="EC468" s="1"/>
  <c r="EY470"/>
  <c r="EC470" s="1"/>
  <c r="EY472"/>
  <c r="EC472" s="1"/>
  <c r="EY474"/>
  <c r="EC474" s="1"/>
  <c r="EY476"/>
  <c r="EC476" s="1"/>
  <c r="EY478"/>
  <c r="EC478" s="1"/>
  <c r="EY480"/>
  <c r="EC480" s="1"/>
  <c r="EY482"/>
  <c r="EC482" s="1"/>
  <c r="EY484"/>
  <c r="EC484" s="1"/>
  <c r="EY486"/>
  <c r="EC486" s="1"/>
  <c r="EY488"/>
  <c r="EC488" s="1"/>
  <c r="EY490"/>
  <c r="EC490" s="1"/>
  <c r="EY492"/>
  <c r="EC492" s="1"/>
  <c r="EY494"/>
  <c r="EC494" s="1"/>
  <c r="EY496"/>
  <c r="EC496" s="1"/>
  <c r="EY498"/>
  <c r="EC498" s="1"/>
  <c r="EY500"/>
  <c r="EC500" s="1"/>
  <c r="EY502"/>
  <c r="EC502" s="1"/>
  <c r="EY504"/>
  <c r="EC504" s="1"/>
  <c r="EY506"/>
  <c r="EC506" s="1"/>
  <c r="EY508"/>
  <c r="EC508" s="1"/>
  <c r="EY510"/>
  <c r="EC510" s="1"/>
  <c r="EY512"/>
  <c r="EC512" s="1"/>
  <c r="EY514"/>
  <c r="EC514" s="1"/>
  <c r="EY516"/>
  <c r="EC516" s="1"/>
  <c r="EY518"/>
  <c r="EC518" s="1"/>
  <c r="EY520"/>
  <c r="EC520" s="1"/>
  <c r="EY522"/>
  <c r="EC522" s="1"/>
  <c r="EY9"/>
  <c r="EC9" s="1"/>
  <c r="EY13"/>
  <c r="EC13" s="1"/>
  <c r="EY17"/>
  <c r="EC17" s="1"/>
  <c r="EY24"/>
  <c r="EC24" s="1"/>
  <c r="EY28"/>
  <c r="EC28" s="1"/>
  <c r="EY39"/>
  <c r="EC39" s="1"/>
  <c r="EY45"/>
  <c r="EC45" s="1"/>
  <c r="EY47"/>
  <c r="EC47" s="1"/>
  <c r="EY52"/>
  <c r="EC52" s="1"/>
  <c r="EY57"/>
  <c r="EC57" s="1"/>
  <c r="EY62"/>
  <c r="EC62" s="1"/>
  <c r="EY75"/>
  <c r="EC75" s="1"/>
  <c r="EY79"/>
  <c r="EC79" s="1"/>
  <c r="EY83"/>
  <c r="EC83" s="1"/>
  <c r="EY90"/>
  <c r="EC90" s="1"/>
  <c r="EY92"/>
  <c r="EC92" s="1"/>
  <c r="EY108"/>
  <c r="EC108" s="1"/>
  <c r="EY117"/>
  <c r="EC117" s="1"/>
  <c r="EY138"/>
  <c r="EC138" s="1"/>
  <c r="EY140"/>
  <c r="EC140" s="1"/>
  <c r="EY156"/>
  <c r="EC156" s="1"/>
  <c r="EY165"/>
  <c r="EC165" s="1"/>
  <c r="EY170"/>
  <c r="EC170" s="1"/>
  <c r="EY181"/>
  <c r="EC181" s="1"/>
  <c r="EY183"/>
  <c r="EC183" s="1"/>
  <c r="EY250"/>
  <c r="EC250" s="1"/>
  <c r="EY255"/>
  <c r="EC255" s="1"/>
  <c r="EY257"/>
  <c r="EC257" s="1"/>
  <c r="EY270"/>
  <c r="EC270" s="1"/>
  <c r="EY271"/>
  <c r="EC271" s="1"/>
  <c r="EY294"/>
  <c r="EC294" s="1"/>
  <c r="EY313"/>
  <c r="EC313" s="1"/>
  <c r="EY314"/>
  <c r="EC314" s="1"/>
  <c r="EY330"/>
  <c r="EC330" s="1"/>
  <c r="EY331"/>
  <c r="EC331" s="1"/>
  <c r="EY349"/>
  <c r="EC349" s="1"/>
  <c r="EY361"/>
  <c r="EC361" s="1"/>
  <c r="EY369"/>
  <c r="EC369" s="1"/>
  <c r="EY372"/>
  <c r="EC372" s="1"/>
  <c r="EY394"/>
  <c r="EC394" s="1"/>
  <c r="EY396"/>
  <c r="EC396" s="1"/>
  <c r="EY398"/>
  <c r="EC398" s="1"/>
  <c r="EY400"/>
  <c r="EC400" s="1"/>
  <c r="EY410"/>
  <c r="EC410" s="1"/>
  <c r="EY412"/>
  <c r="EC412" s="1"/>
  <c r="EY778"/>
  <c r="EC778" s="1"/>
  <c r="EY779"/>
  <c r="EC779" s="1"/>
  <c r="EY781"/>
  <c r="EC781" s="1"/>
  <c r="EY782"/>
  <c r="EC782" s="1"/>
  <c r="EY804"/>
  <c r="EC804" s="1"/>
  <c r="EY807"/>
  <c r="EC807" s="1"/>
  <c r="EY524"/>
  <c r="EC524" s="1"/>
  <c r="EY526"/>
  <c r="EC526" s="1"/>
  <c r="EY528"/>
  <c r="EC528" s="1"/>
  <c r="EY530"/>
  <c r="EC530" s="1"/>
  <c r="EY532"/>
  <c r="EC532" s="1"/>
  <c r="EY534"/>
  <c r="EC534" s="1"/>
  <c r="EY536"/>
  <c r="EC536" s="1"/>
  <c r="EY538"/>
  <c r="EC538" s="1"/>
  <c r="EY540"/>
  <c r="EC540" s="1"/>
  <c r="EY542"/>
  <c r="EC542" s="1"/>
  <c r="EY544"/>
  <c r="EC544" s="1"/>
  <c r="EY546"/>
  <c r="EC546" s="1"/>
  <c r="EY548"/>
  <c r="EC548" s="1"/>
  <c r="EY550"/>
  <c r="EC550" s="1"/>
  <c r="EY552"/>
  <c r="EC552" s="1"/>
  <c r="EY554"/>
  <c r="EC554" s="1"/>
  <c r="EY556"/>
  <c r="EC556" s="1"/>
  <c r="EY558"/>
  <c r="EC558" s="1"/>
  <c r="EY560"/>
  <c r="EC560" s="1"/>
  <c r="EY562"/>
  <c r="EC562" s="1"/>
  <c r="EY564"/>
  <c r="EC564" s="1"/>
  <c r="EY566"/>
  <c r="EC566" s="1"/>
  <c r="EY568"/>
  <c r="EC568" s="1"/>
  <c r="EY570"/>
  <c r="EC570" s="1"/>
  <c r="EY572"/>
  <c r="EC572" s="1"/>
  <c r="EY574"/>
  <c r="EC574" s="1"/>
  <c r="EY576"/>
  <c r="EC576" s="1"/>
  <c r="EY578"/>
  <c r="EC578" s="1"/>
  <c r="EY580"/>
  <c r="EC580" s="1"/>
  <c r="EY582"/>
  <c r="EC582" s="1"/>
  <c r="EY584"/>
  <c r="EC584" s="1"/>
  <c r="EY586"/>
  <c r="EC586" s="1"/>
  <c r="EY588"/>
  <c r="EC588" s="1"/>
  <c r="EY590"/>
  <c r="EC590" s="1"/>
  <c r="EY592"/>
  <c r="EC592" s="1"/>
  <c r="EY594"/>
  <c r="EC594" s="1"/>
  <c r="EY596"/>
  <c r="EC596" s="1"/>
  <c r="EY598"/>
  <c r="EC598" s="1"/>
  <c r="EY600"/>
  <c r="EC600" s="1"/>
  <c r="EY602"/>
  <c r="EC602" s="1"/>
  <c r="EY604"/>
  <c r="EC604" s="1"/>
  <c r="EY606"/>
  <c r="EC606" s="1"/>
  <c r="EY608"/>
  <c r="EC608" s="1"/>
  <c r="EY610"/>
  <c r="EC610" s="1"/>
  <c r="EY612"/>
  <c r="EC612" s="1"/>
  <c r="EY614"/>
  <c r="EC614" s="1"/>
  <c r="EY616"/>
  <c r="EC616" s="1"/>
  <c r="EY618"/>
  <c r="EC618" s="1"/>
  <c r="EY620"/>
  <c r="EC620" s="1"/>
  <c r="EY622"/>
  <c r="EC622" s="1"/>
  <c r="EY624"/>
  <c r="EC624" s="1"/>
  <c r="EY626"/>
  <c r="EC626" s="1"/>
  <c r="EY628"/>
  <c r="EC628" s="1"/>
  <c r="EY630"/>
  <c r="EC630" s="1"/>
  <c r="EY632"/>
  <c r="EC632" s="1"/>
  <c r="EY634"/>
  <c r="EC634" s="1"/>
  <c r="EY636"/>
  <c r="EC636" s="1"/>
  <c r="EY638"/>
  <c r="EC638" s="1"/>
  <c r="EY640"/>
  <c r="EC640" s="1"/>
  <c r="EY642"/>
  <c r="EC642" s="1"/>
  <c r="EY644"/>
  <c r="EC644" s="1"/>
  <c r="EY646"/>
  <c r="EC646" s="1"/>
  <c r="EY648"/>
  <c r="EC648" s="1"/>
  <c r="EY650"/>
  <c r="EC650" s="1"/>
  <c r="EY652"/>
  <c r="EC652" s="1"/>
  <c r="EY654"/>
  <c r="EC654" s="1"/>
  <c r="EY656"/>
  <c r="EC656" s="1"/>
  <c r="EY658"/>
  <c r="EC658" s="1"/>
  <c r="EY660"/>
  <c r="EC660" s="1"/>
  <c r="EY662"/>
  <c r="EC662" s="1"/>
  <c r="EY664"/>
  <c r="EC664" s="1"/>
  <c r="EY666"/>
  <c r="EC666" s="1"/>
  <c r="EY668"/>
  <c r="EC668" s="1"/>
  <c r="EY670"/>
  <c r="EC670" s="1"/>
  <c r="EY672"/>
  <c r="EC672" s="1"/>
  <c r="EY674"/>
  <c r="EC674" s="1"/>
  <c r="EY676"/>
  <c r="EC676" s="1"/>
  <c r="EY678"/>
  <c r="EC678" s="1"/>
  <c r="EY680"/>
  <c r="EC680" s="1"/>
  <c r="EY682"/>
  <c r="EC682" s="1"/>
  <c r="EY684"/>
  <c r="EC684" s="1"/>
  <c r="EY686"/>
  <c r="EC686" s="1"/>
  <c r="EY688"/>
  <c r="EC688" s="1"/>
  <c r="EY690"/>
  <c r="EC690" s="1"/>
  <c r="EY692"/>
  <c r="EC692" s="1"/>
  <c r="EY694"/>
  <c r="EC694" s="1"/>
  <c r="EY696"/>
  <c r="EC696" s="1"/>
  <c r="EY698"/>
  <c r="EC698" s="1"/>
  <c r="EY700"/>
  <c r="EC700" s="1"/>
  <c r="EY702"/>
  <c r="EC702" s="1"/>
  <c r="EY704"/>
  <c r="EC704" s="1"/>
  <c r="EY706"/>
  <c r="EC706" s="1"/>
  <c r="EY708"/>
  <c r="EC708" s="1"/>
  <c r="EY710"/>
  <c r="EC710" s="1"/>
  <c r="EY712"/>
  <c r="EC712" s="1"/>
  <c r="EY714"/>
  <c r="EC714" s="1"/>
  <c r="EY716"/>
  <c r="EC716" s="1"/>
  <c r="EY718"/>
  <c r="EC718" s="1"/>
  <c r="EY720"/>
  <c r="EC720" s="1"/>
  <c r="EY722"/>
  <c r="EC722" s="1"/>
  <c r="EY724"/>
  <c r="EC724" s="1"/>
  <c r="EY726"/>
  <c r="EC726" s="1"/>
  <c r="EY727"/>
  <c r="EC727" s="1"/>
  <c r="EY730"/>
  <c r="EC730" s="1"/>
  <c r="EY731"/>
  <c r="EC731" s="1"/>
  <c r="EY734"/>
  <c r="EC734" s="1"/>
  <c r="EY735"/>
  <c r="EC735" s="1"/>
  <c r="EY738"/>
  <c r="EC738" s="1"/>
  <c r="EY739"/>
  <c r="EC739" s="1"/>
  <c r="EY742"/>
  <c r="EC742" s="1"/>
  <c r="EY743"/>
  <c r="EC743" s="1"/>
  <c r="EY746"/>
  <c r="EC746" s="1"/>
  <c r="EY747"/>
  <c r="EC747" s="1"/>
  <c r="EY750"/>
  <c r="EC750" s="1"/>
  <c r="EY751"/>
  <c r="EC751" s="1"/>
  <c r="EY754"/>
  <c r="EC754" s="1"/>
  <c r="EY755"/>
  <c r="EC755" s="1"/>
  <c r="EY758"/>
  <c r="EC758" s="1"/>
  <c r="EY759"/>
  <c r="EC759" s="1"/>
  <c r="EY762"/>
  <c r="EC762" s="1"/>
  <c r="EY763"/>
  <c r="EC763" s="1"/>
  <c r="EY766"/>
  <c r="EC766" s="1"/>
  <c r="EY767"/>
  <c r="EC767" s="1"/>
  <c r="EY770"/>
  <c r="EC770" s="1"/>
  <c r="EY771"/>
  <c r="EC771" s="1"/>
  <c r="EY774"/>
  <c r="EC774" s="1"/>
  <c r="EY775"/>
  <c r="EC775" s="1"/>
  <c r="EY777"/>
  <c r="EC777" s="1"/>
  <c r="EY796"/>
  <c r="EC796" s="1"/>
  <c r="EY800"/>
  <c r="EC800" s="1"/>
  <c r="EY803"/>
  <c r="EC803" s="1"/>
  <c r="EY816"/>
  <c r="EC816" s="1"/>
  <c r="EY819"/>
  <c r="EC819" s="1"/>
  <c r="EY820"/>
  <c r="EC820" s="1"/>
  <c r="EY823"/>
  <c r="EC823" s="1"/>
  <c r="EY824"/>
  <c r="EC824" s="1"/>
  <c r="EY791"/>
  <c r="EC791" s="1"/>
  <c r="EY794"/>
  <c r="EC794" s="1"/>
  <c r="EY795"/>
  <c r="EC795" s="1"/>
  <c r="EY812"/>
  <c r="EC812" s="1"/>
  <c r="EY815"/>
  <c r="EC815" s="1"/>
  <c r="EY783"/>
  <c r="EC783" s="1"/>
  <c r="EY785"/>
  <c r="EC785" s="1"/>
  <c r="EY787"/>
  <c r="EC787" s="1"/>
  <c r="EY789"/>
  <c r="EC789" s="1"/>
  <c r="EY808"/>
  <c r="EC808" s="1"/>
  <c r="EY811"/>
  <c r="EC811" s="1"/>
  <c r="EY840"/>
  <c r="EC840" s="1"/>
  <c r="EY843"/>
  <c r="EC843" s="1"/>
  <c r="EY860"/>
  <c r="EC860" s="1"/>
  <c r="EY863"/>
  <c r="EC863" s="1"/>
  <c r="EY876"/>
  <c r="EC876" s="1"/>
  <c r="EY879"/>
  <c r="EC879" s="1"/>
  <c r="EY908"/>
  <c r="EC908" s="1"/>
  <c r="EY912"/>
  <c r="EC912" s="1"/>
  <c r="EY916"/>
  <c r="EC916" s="1"/>
  <c r="EY920"/>
  <c r="EC920" s="1"/>
  <c r="EY924"/>
  <c r="EC924" s="1"/>
  <c r="EY927"/>
  <c r="EC927" s="1"/>
  <c r="EY940"/>
  <c r="EC940" s="1"/>
  <c r="EY943"/>
  <c r="EC943" s="1"/>
  <c r="EY972"/>
  <c r="EC972" s="1"/>
  <c r="EY976"/>
  <c r="EC976" s="1"/>
  <c r="EY979"/>
  <c r="EC979" s="1"/>
  <c r="EY996"/>
  <c r="EC996" s="1"/>
  <c r="EY999"/>
  <c r="EC999" s="1"/>
  <c r="EY1016"/>
  <c r="EC1016" s="1"/>
  <c r="EY1019"/>
  <c r="EC1019" s="1"/>
  <c r="EY1040"/>
  <c r="EC1040" s="1"/>
  <c r="EY1043"/>
  <c r="EC1043" s="1"/>
  <c r="EY1140"/>
  <c r="EC1140" s="1"/>
  <c r="EY1143"/>
  <c r="EC1143" s="1"/>
  <c r="DH8"/>
  <c r="DS8" s="1"/>
  <c r="DL8"/>
  <c r="DP8"/>
  <c r="DY8" s="1"/>
  <c r="DC8" s="1"/>
  <c r="DT8"/>
  <c r="DG9"/>
  <c r="DK9"/>
  <c r="DO9"/>
  <c r="DE10"/>
  <c r="DI10"/>
  <c r="DQ10"/>
  <c r="DE11"/>
  <c r="DI11"/>
  <c r="DQ11"/>
  <c r="DG12"/>
  <c r="DK12"/>
  <c r="DO12"/>
  <c r="DT12"/>
  <c r="DE13"/>
  <c r="DQ13"/>
  <c r="DF14"/>
  <c r="DJ14"/>
  <c r="DR14"/>
  <c r="DE15"/>
  <c r="DI15"/>
  <c r="DQ15"/>
  <c r="DF16"/>
  <c r="DJ16"/>
  <c r="DR16"/>
  <c r="DH17"/>
  <c r="DL17"/>
  <c r="DP17"/>
  <c r="DT17"/>
  <c r="DY21"/>
  <c r="DC21" s="1"/>
  <c r="DY23"/>
  <c r="DC23" s="1"/>
  <c r="DY25"/>
  <c r="DC25" s="1"/>
  <c r="DY27"/>
  <c r="DC27" s="1"/>
  <c r="DY29"/>
  <c r="DC29" s="1"/>
  <c r="DY31"/>
  <c r="DC31" s="1"/>
  <c r="DY33"/>
  <c r="DC33" s="1"/>
  <c r="DY35"/>
  <c r="DC35" s="1"/>
  <c r="DY37"/>
  <c r="DC37" s="1"/>
  <c r="DY39"/>
  <c r="DC39" s="1"/>
  <c r="DY41"/>
  <c r="DC41" s="1"/>
  <c r="DY43"/>
  <c r="DC43" s="1"/>
  <c r="DY45"/>
  <c r="DC45" s="1"/>
  <c r="DY47"/>
  <c r="DC47" s="1"/>
  <c r="DY49"/>
  <c r="DC49" s="1"/>
  <c r="DY51"/>
  <c r="DC51" s="1"/>
  <c r="DY53"/>
  <c r="DC53" s="1"/>
  <c r="DY55"/>
  <c r="DC55" s="1"/>
  <c r="DY57"/>
  <c r="DC57" s="1"/>
  <c r="DY59"/>
  <c r="DC59" s="1"/>
  <c r="DY61"/>
  <c r="DC61" s="1"/>
  <c r="DY63"/>
  <c r="DC63" s="1"/>
  <c r="DY65"/>
  <c r="DC65" s="1"/>
  <c r="DY67"/>
  <c r="DC67" s="1"/>
  <c r="DY69"/>
  <c r="DC69" s="1"/>
  <c r="DY71"/>
  <c r="DC71" s="1"/>
  <c r="DY73"/>
  <c r="DC73" s="1"/>
  <c r="DY75"/>
  <c r="DC75" s="1"/>
  <c r="DY77"/>
  <c r="DC77" s="1"/>
  <c r="DY79"/>
  <c r="DC79" s="1"/>
  <c r="DY81"/>
  <c r="DC81" s="1"/>
  <c r="DY83"/>
  <c r="DC83" s="1"/>
  <c r="DY85"/>
  <c r="DC85" s="1"/>
  <c r="DY87"/>
  <c r="DC87" s="1"/>
  <c r="DY89"/>
  <c r="DC89" s="1"/>
  <c r="DY91"/>
  <c r="DC91" s="1"/>
  <c r="DY93"/>
  <c r="DC93" s="1"/>
  <c r="DY95"/>
  <c r="DC95" s="1"/>
  <c r="DY97"/>
  <c r="DC97" s="1"/>
  <c r="DY99"/>
  <c r="DC99" s="1"/>
  <c r="DY101"/>
  <c r="DC101" s="1"/>
  <c r="DY103"/>
  <c r="DC103" s="1"/>
  <c r="DY105"/>
  <c r="DC105" s="1"/>
  <c r="DY107"/>
  <c r="DC107" s="1"/>
  <c r="DY109"/>
  <c r="DC109" s="1"/>
  <c r="DY111"/>
  <c r="DC111" s="1"/>
  <c r="DY113"/>
  <c r="DC113" s="1"/>
  <c r="DY115"/>
  <c r="DC115" s="1"/>
  <c r="DY117"/>
  <c r="DC117" s="1"/>
  <c r="DY119"/>
  <c r="DC119" s="1"/>
  <c r="DY121"/>
  <c r="DC121" s="1"/>
  <c r="DY123"/>
  <c r="DC123" s="1"/>
  <c r="DY125"/>
  <c r="DC125" s="1"/>
  <c r="DY127"/>
  <c r="DC127" s="1"/>
  <c r="DY129"/>
  <c r="DC129" s="1"/>
  <c r="DY131"/>
  <c r="DC131" s="1"/>
  <c r="DY133"/>
  <c r="DC133" s="1"/>
  <c r="DY135"/>
  <c r="DC135" s="1"/>
  <c r="DY137"/>
  <c r="DC137" s="1"/>
  <c r="DY139"/>
  <c r="DC139" s="1"/>
  <c r="DY141"/>
  <c r="DC141" s="1"/>
  <c r="DY143"/>
  <c r="DC143" s="1"/>
  <c r="DY145"/>
  <c r="DC145" s="1"/>
  <c r="DY147"/>
  <c r="DC147" s="1"/>
  <c r="DY149"/>
  <c r="DC149" s="1"/>
  <c r="DY151"/>
  <c r="DC151" s="1"/>
  <c r="DY153"/>
  <c r="DC153" s="1"/>
  <c r="DY155"/>
  <c r="DC155" s="1"/>
  <c r="DY157"/>
  <c r="DC157" s="1"/>
  <c r="DY159"/>
  <c r="DC159" s="1"/>
  <c r="DY161"/>
  <c r="DC161" s="1"/>
  <c r="DY163"/>
  <c r="DC163" s="1"/>
  <c r="DY165"/>
  <c r="DC165" s="1"/>
  <c r="DY167"/>
  <c r="DC167" s="1"/>
  <c r="DY169"/>
  <c r="DC169" s="1"/>
  <c r="DY171"/>
  <c r="DC171" s="1"/>
  <c r="DY173"/>
  <c r="DC173" s="1"/>
  <c r="DY175"/>
  <c r="DC175" s="1"/>
  <c r="DY177"/>
  <c r="DC177" s="1"/>
  <c r="DY179"/>
  <c r="DC179" s="1"/>
  <c r="DY181"/>
  <c r="DC181" s="1"/>
  <c r="DY183"/>
  <c r="DC183" s="1"/>
  <c r="DY185"/>
  <c r="DC185" s="1"/>
  <c r="DY187"/>
  <c r="DC187" s="1"/>
  <c r="DY189"/>
  <c r="DC189" s="1"/>
  <c r="DY191"/>
  <c r="DC191" s="1"/>
  <c r="DY195"/>
  <c r="DC195" s="1"/>
  <c r="DY216"/>
  <c r="DC216" s="1"/>
  <c r="DY234"/>
  <c r="DC234" s="1"/>
  <c r="DY240"/>
  <c r="DC240" s="1"/>
  <c r="DY253"/>
  <c r="DC253" s="1"/>
  <c r="DY257"/>
  <c r="DC257" s="1"/>
  <c r="DY262"/>
  <c r="DC262" s="1"/>
  <c r="DY273"/>
  <c r="DC273" s="1"/>
  <c r="DY278"/>
  <c r="DC278" s="1"/>
  <c r="DY293"/>
  <c r="DC293" s="1"/>
  <c r="DY297"/>
  <c r="DC297" s="1"/>
  <c r="DY310"/>
  <c r="DC310" s="1"/>
  <c r="DY317"/>
  <c r="DC317" s="1"/>
  <c r="EY836"/>
  <c r="EC836" s="1"/>
  <c r="EY839"/>
  <c r="EC839" s="1"/>
  <c r="EY856"/>
  <c r="EC856" s="1"/>
  <c r="EY859"/>
  <c r="EC859" s="1"/>
  <c r="EY872"/>
  <c r="EC872" s="1"/>
  <c r="EY875"/>
  <c r="EC875" s="1"/>
  <c r="EY900"/>
  <c r="EC900" s="1"/>
  <c r="EY904"/>
  <c r="EC904" s="1"/>
  <c r="EY907"/>
  <c r="EC907" s="1"/>
  <c r="EY936"/>
  <c r="EC936" s="1"/>
  <c r="EY939"/>
  <c r="EC939" s="1"/>
  <c r="EY968"/>
  <c r="EC968" s="1"/>
  <c r="EY971"/>
  <c r="EC971" s="1"/>
  <c r="EY988"/>
  <c r="EC988" s="1"/>
  <c r="EY991"/>
  <c r="EC991" s="1"/>
  <c r="EY992"/>
  <c r="EC992" s="1"/>
  <c r="EY995"/>
  <c r="EC995" s="1"/>
  <c r="EY1008"/>
  <c r="EC1008" s="1"/>
  <c r="EY1011"/>
  <c r="EC1011" s="1"/>
  <c r="EY1012"/>
  <c r="EC1012" s="1"/>
  <c r="EY1015"/>
  <c r="EC1015" s="1"/>
  <c r="EY1036"/>
  <c r="EC1036" s="1"/>
  <c r="EY1039"/>
  <c r="EC1039" s="1"/>
  <c r="EY1052"/>
  <c r="EC1052" s="1"/>
  <c r="EY1056"/>
  <c r="EC1056" s="1"/>
  <c r="EY1060"/>
  <c r="EC1060" s="1"/>
  <c r="EY1064"/>
  <c r="EC1064" s="1"/>
  <c r="EY1068"/>
  <c r="EC1068" s="1"/>
  <c r="EY1072"/>
  <c r="EC1072" s="1"/>
  <c r="EY1076"/>
  <c r="EC1076" s="1"/>
  <c r="EY1080"/>
  <c r="EC1080" s="1"/>
  <c r="EY1084"/>
  <c r="EC1084" s="1"/>
  <c r="EY1088"/>
  <c r="EC1088" s="1"/>
  <c r="EY1092"/>
  <c r="EC1092" s="1"/>
  <c r="EY1096"/>
  <c r="EC1096" s="1"/>
  <c r="EY1100"/>
  <c r="EC1100" s="1"/>
  <c r="EY1104"/>
  <c r="EC1104" s="1"/>
  <c r="EY1108"/>
  <c r="EC1108" s="1"/>
  <c r="EY1112"/>
  <c r="EC1112" s="1"/>
  <c r="EY1116"/>
  <c r="EC1116" s="1"/>
  <c r="EY1120"/>
  <c r="EC1120" s="1"/>
  <c r="EY1124"/>
  <c r="EC1124" s="1"/>
  <c r="EY1128"/>
  <c r="EC1128" s="1"/>
  <c r="EY1132"/>
  <c r="EC1132" s="1"/>
  <c r="EY1136"/>
  <c r="EC1136" s="1"/>
  <c r="EY1139"/>
  <c r="EC1139" s="1"/>
  <c r="DY1169"/>
  <c r="DC1169" s="1"/>
  <c r="DG8"/>
  <c r="DK8"/>
  <c r="DO8"/>
  <c r="DF9"/>
  <c r="DJ9"/>
  <c r="DR9"/>
  <c r="DH10"/>
  <c r="DS10" s="1"/>
  <c r="DL10"/>
  <c r="DP10"/>
  <c r="DY10" s="1"/>
  <c r="DC10" s="1"/>
  <c r="DH11"/>
  <c r="DL11"/>
  <c r="DP11"/>
  <c r="DY11" s="1"/>
  <c r="DC11" s="1"/>
  <c r="DF12"/>
  <c r="DJ12"/>
  <c r="DR12"/>
  <c r="DH13"/>
  <c r="DS13" s="1"/>
  <c r="DP13"/>
  <c r="DY13" s="1"/>
  <c r="DC13" s="1"/>
  <c r="DT13"/>
  <c r="DE14"/>
  <c r="DI14"/>
  <c r="DQ14"/>
  <c r="DH15"/>
  <c r="DL15"/>
  <c r="DP15"/>
  <c r="DY15" s="1"/>
  <c r="DC15" s="1"/>
  <c r="DT15"/>
  <c r="DE16"/>
  <c r="DI16"/>
  <c r="DQ16"/>
  <c r="DG17"/>
  <c r="DK17"/>
  <c r="DO17"/>
  <c r="DY200"/>
  <c r="DC200" s="1"/>
  <c r="DY217"/>
  <c r="DC217" s="1"/>
  <c r="DY219"/>
  <c r="DC219" s="1"/>
  <c r="DY221"/>
  <c r="DC221" s="1"/>
  <c r="DY223"/>
  <c r="DC223" s="1"/>
  <c r="DY225"/>
  <c r="DC225" s="1"/>
  <c r="DY229"/>
  <c r="DC229" s="1"/>
  <c r="DY236"/>
  <c r="DC236" s="1"/>
  <c r="DY241"/>
  <c r="DC241" s="1"/>
  <c r="DY245"/>
  <c r="DC245" s="1"/>
  <c r="DY249"/>
  <c r="DC249" s="1"/>
  <c r="DY258"/>
  <c r="DC258" s="1"/>
  <c r="DY269"/>
  <c r="DC269" s="1"/>
  <c r="DY274"/>
  <c r="DC274" s="1"/>
  <c r="DY289"/>
  <c r="DC289" s="1"/>
  <c r="DY298"/>
  <c r="DC298" s="1"/>
  <c r="DY318"/>
  <c r="DC318" s="1"/>
  <c r="EY827"/>
  <c r="EC827" s="1"/>
  <c r="EY828"/>
  <c r="EC828" s="1"/>
  <c r="EY831"/>
  <c r="EC831" s="1"/>
  <c r="EY832"/>
  <c r="EC832" s="1"/>
  <c r="EY835"/>
  <c r="EC835" s="1"/>
  <c r="EY852"/>
  <c r="EC852" s="1"/>
  <c r="EY855"/>
  <c r="EC855" s="1"/>
  <c r="EY868"/>
  <c r="EC868" s="1"/>
  <c r="EY871"/>
  <c r="EC871" s="1"/>
  <c r="EY892"/>
  <c r="EC892" s="1"/>
  <c r="EY895"/>
  <c r="EC895" s="1"/>
  <c r="EY896"/>
  <c r="EC896" s="1"/>
  <c r="EY899"/>
  <c r="EC899" s="1"/>
  <c r="EY932"/>
  <c r="EC932" s="1"/>
  <c r="EY935"/>
  <c r="EC935" s="1"/>
  <c r="EY956"/>
  <c r="EC956" s="1"/>
  <c r="EY959"/>
  <c r="EC959" s="1"/>
  <c r="EY960"/>
  <c r="EC960" s="1"/>
  <c r="EY963"/>
  <c r="EC963" s="1"/>
  <c r="EY964"/>
  <c r="EC964" s="1"/>
  <c r="EY967"/>
  <c r="EC967" s="1"/>
  <c r="EY984"/>
  <c r="EC984" s="1"/>
  <c r="EY987"/>
  <c r="EC987" s="1"/>
  <c r="EY1004"/>
  <c r="EC1004" s="1"/>
  <c r="EY1007"/>
  <c r="EC1007" s="1"/>
  <c r="EY1032"/>
  <c r="EC1032" s="1"/>
  <c r="EY1035"/>
  <c r="EC1035" s="1"/>
  <c r="EY1048"/>
  <c r="EC1048" s="1"/>
  <c r="EY1051"/>
  <c r="EC1051" s="1"/>
  <c r="EY1148"/>
  <c r="EC1148" s="1"/>
  <c r="EY1152"/>
  <c r="EC1152" s="1"/>
  <c r="EY1156"/>
  <c r="EC1156" s="1"/>
  <c r="EY1160"/>
  <c r="EC1160" s="1"/>
  <c r="EY1164"/>
  <c r="EC1164" s="1"/>
  <c r="EY1168"/>
  <c r="EC1168" s="1"/>
  <c r="DF8"/>
  <c r="DJ8"/>
  <c r="DN8"/>
  <c r="DR8"/>
  <c r="DE9"/>
  <c r="DI9"/>
  <c r="DQ9"/>
  <c r="DG10"/>
  <c r="DK10"/>
  <c r="DO10"/>
  <c r="DT10"/>
  <c r="DG11"/>
  <c r="DK11"/>
  <c r="DO11"/>
  <c r="DT11"/>
  <c r="DE12"/>
  <c r="DI12"/>
  <c r="DQ12"/>
  <c r="DG13"/>
  <c r="DO13"/>
  <c r="DH14"/>
  <c r="DS14" s="1"/>
  <c r="DL14"/>
  <c r="DP14"/>
  <c r="DY14" s="1"/>
  <c r="DC14" s="1"/>
  <c r="DG15"/>
  <c r="DK15"/>
  <c r="DO15"/>
  <c r="DH16"/>
  <c r="DL16"/>
  <c r="DP16"/>
  <c r="DY16" s="1"/>
  <c r="DC16" s="1"/>
  <c r="DF17"/>
  <c r="DJ17"/>
  <c r="DR17"/>
  <c r="DY192"/>
  <c r="DC192" s="1"/>
  <c r="DY196"/>
  <c r="DC196" s="1"/>
  <c r="DY201"/>
  <c r="DC201" s="1"/>
  <c r="DY203"/>
  <c r="DC203" s="1"/>
  <c r="DY205"/>
  <c r="DC205" s="1"/>
  <c r="DY207"/>
  <c r="DC207" s="1"/>
  <c r="DY209"/>
  <c r="DC209" s="1"/>
  <c r="DY211"/>
  <c r="DC211" s="1"/>
  <c r="DY213"/>
  <c r="DC213" s="1"/>
  <c r="DY215"/>
  <c r="DC215" s="1"/>
  <c r="DY230"/>
  <c r="DC230" s="1"/>
  <c r="DY232"/>
  <c r="DC232" s="1"/>
  <c r="DY237"/>
  <c r="DC237" s="1"/>
  <c r="DY242"/>
  <c r="DC242" s="1"/>
  <c r="DY246"/>
  <c r="DC246" s="1"/>
  <c r="DY250"/>
  <c r="DC250" s="1"/>
  <c r="DY265"/>
  <c r="DC265" s="1"/>
  <c r="DY270"/>
  <c r="DC270" s="1"/>
  <c r="DY281"/>
  <c r="DC281" s="1"/>
  <c r="DY285"/>
  <c r="DC285" s="1"/>
  <c r="DY290"/>
  <c r="DC290" s="1"/>
  <c r="DY313"/>
  <c r="DC313" s="1"/>
  <c r="EY844"/>
  <c r="EC844" s="1"/>
  <c r="EY848"/>
  <c r="EC848" s="1"/>
  <c r="EY851"/>
  <c r="EC851" s="1"/>
  <c r="EY864"/>
  <c r="EC864" s="1"/>
  <c r="EY867"/>
  <c r="EC867" s="1"/>
  <c r="EY880"/>
  <c r="EC880" s="1"/>
  <c r="EY883"/>
  <c r="EC883" s="1"/>
  <c r="EY884"/>
  <c r="EC884" s="1"/>
  <c r="EY887"/>
  <c r="EC887" s="1"/>
  <c r="EY888"/>
  <c r="EC888" s="1"/>
  <c r="EY891"/>
  <c r="EC891" s="1"/>
  <c r="EY928"/>
  <c r="EC928" s="1"/>
  <c r="EY931"/>
  <c r="EC931" s="1"/>
  <c r="EY944"/>
  <c r="EC944" s="1"/>
  <c r="EY947"/>
  <c r="EC947" s="1"/>
  <c r="EY948"/>
  <c r="EC948" s="1"/>
  <c r="EY951"/>
  <c r="EC951" s="1"/>
  <c r="EY952"/>
  <c r="EC952" s="1"/>
  <c r="EY955"/>
  <c r="EC955" s="1"/>
  <c r="EY980"/>
  <c r="EC980" s="1"/>
  <c r="EY983"/>
  <c r="EC983" s="1"/>
  <c r="EY1000"/>
  <c r="EC1000" s="1"/>
  <c r="EY1003"/>
  <c r="EC1003" s="1"/>
  <c r="EY1020"/>
  <c r="EC1020" s="1"/>
  <c r="EY1023"/>
  <c r="EC1023" s="1"/>
  <c r="EY1024"/>
  <c r="EC1024" s="1"/>
  <c r="EY1027"/>
  <c r="EC1027" s="1"/>
  <c r="EY1028"/>
  <c r="EC1028" s="1"/>
  <c r="EY1031"/>
  <c r="EC1031" s="1"/>
  <c r="EY1044"/>
  <c r="EC1044" s="1"/>
  <c r="EY1047"/>
  <c r="EC1047" s="1"/>
  <c r="EY1144"/>
  <c r="EC1144" s="1"/>
  <c r="EY1147"/>
  <c r="EC1147" s="1"/>
  <c r="DY1167"/>
  <c r="DC1167" s="1"/>
  <c r="DE8"/>
  <c r="DI8"/>
  <c r="DM8"/>
  <c r="DQ8"/>
  <c r="DH9"/>
  <c r="DS9" s="1"/>
  <c r="DL9"/>
  <c r="DP9"/>
  <c r="DY9" s="1"/>
  <c r="DC9" s="1"/>
  <c r="DT9"/>
  <c r="DF10"/>
  <c r="DJ10"/>
  <c r="DR10"/>
  <c r="DF11"/>
  <c r="DJ11"/>
  <c r="DR11"/>
  <c r="DH12"/>
  <c r="DS12" s="1"/>
  <c r="DL12"/>
  <c r="DP12"/>
  <c r="DY12" s="1"/>
  <c r="DC12" s="1"/>
  <c r="DF13"/>
  <c r="DR13"/>
  <c r="DG14"/>
  <c r="DK14"/>
  <c r="DO14"/>
  <c r="DT14"/>
  <c r="DF15"/>
  <c r="DJ15"/>
  <c r="DR15"/>
  <c r="DG16"/>
  <c r="DK16"/>
  <c r="DO16"/>
  <c r="DT16"/>
  <c r="DE17"/>
  <c r="DI17"/>
  <c r="DQ17"/>
  <c r="DY17"/>
  <c r="DC17" s="1"/>
  <c r="DY193"/>
  <c r="DC193" s="1"/>
  <c r="DY197"/>
  <c r="DC197" s="1"/>
  <c r="DY199"/>
  <c r="DC199" s="1"/>
  <c r="DY233"/>
  <c r="DC233" s="1"/>
  <c r="DY238"/>
  <c r="DC238" s="1"/>
  <c r="DY261"/>
  <c r="DC261" s="1"/>
  <c r="DY266"/>
  <c r="DC266" s="1"/>
  <c r="DY277"/>
  <c r="DC277" s="1"/>
  <c r="DY286"/>
  <c r="DC286" s="1"/>
  <c r="DY301"/>
  <c r="DC301" s="1"/>
  <c r="DY305"/>
  <c r="DC305" s="1"/>
  <c r="DY309"/>
  <c r="DC309" s="1"/>
  <c r="DY314"/>
  <c r="DC314" s="1"/>
  <c r="DY316"/>
  <c r="DC316" s="1"/>
  <c r="DY321"/>
  <c r="DC321" s="1"/>
  <c r="DY325"/>
  <c r="DC325" s="1"/>
  <c r="DY329"/>
  <c r="DC329" s="1"/>
  <c r="DY341"/>
  <c r="DC341" s="1"/>
  <c r="DY346"/>
  <c r="DC346" s="1"/>
  <c r="DY350"/>
  <c r="DC350" s="1"/>
  <c r="DY352"/>
  <c r="DC352" s="1"/>
  <c r="DY357"/>
  <c r="DC357" s="1"/>
  <c r="DY368"/>
  <c r="DC368" s="1"/>
  <c r="DY370"/>
  <c r="DC370" s="1"/>
  <c r="DY375"/>
  <c r="DC375" s="1"/>
  <c r="DY379"/>
  <c r="DC379" s="1"/>
  <c r="DY383"/>
  <c r="DC383" s="1"/>
  <c r="DY392"/>
  <c r="DC392" s="1"/>
  <c r="DY400"/>
  <c r="DC400" s="1"/>
  <c r="DY412"/>
  <c r="DC412" s="1"/>
  <c r="DY420"/>
  <c r="DC420" s="1"/>
  <c r="DY431"/>
  <c r="DC431" s="1"/>
  <c r="DY436"/>
  <c r="DC436" s="1"/>
  <c r="DY442"/>
  <c r="DC442" s="1"/>
  <c r="DY446"/>
  <c r="DC446" s="1"/>
  <c r="DY451"/>
  <c r="DC451" s="1"/>
  <c r="DY456"/>
  <c r="DC456" s="1"/>
  <c r="DY458"/>
  <c r="DC458" s="1"/>
  <c r="DY467"/>
  <c r="DC467" s="1"/>
  <c r="DY472"/>
  <c r="DC472" s="1"/>
  <c r="DY476"/>
  <c r="DC476" s="1"/>
  <c r="DY484"/>
  <c r="DC484" s="1"/>
  <c r="DY496"/>
  <c r="DC496" s="1"/>
  <c r="DY498"/>
  <c r="DC498" s="1"/>
  <c r="DY514"/>
  <c r="DC514" s="1"/>
  <c r="DY519"/>
  <c r="DC519" s="1"/>
  <c r="DY530"/>
  <c r="DC530" s="1"/>
  <c r="DY534"/>
  <c r="DC534" s="1"/>
  <c r="DY539"/>
  <c r="DC539" s="1"/>
  <c r="DY550"/>
  <c r="DC550" s="1"/>
  <c r="DY555"/>
  <c r="DC555" s="1"/>
  <c r="DY559"/>
  <c r="DC559" s="1"/>
  <c r="DY566"/>
  <c r="DC566" s="1"/>
  <c r="DY570"/>
  <c r="DC570" s="1"/>
  <c r="DY574"/>
  <c r="DC574" s="1"/>
  <c r="DY578"/>
  <c r="DC578" s="1"/>
  <c r="DY582"/>
  <c r="DC582" s="1"/>
  <c r="DY586"/>
  <c r="DC586" s="1"/>
  <c r="DY590"/>
  <c r="DC590" s="1"/>
  <c r="DY594"/>
  <c r="DC594" s="1"/>
  <c r="DY598"/>
  <c r="DC598" s="1"/>
  <c r="DY603"/>
  <c r="DC603" s="1"/>
  <c r="DY614"/>
  <c r="DC614" s="1"/>
  <c r="DY619"/>
  <c r="DC619" s="1"/>
  <c r="DY624"/>
  <c r="DC624" s="1"/>
  <c r="DY626"/>
  <c r="DC626" s="1"/>
  <c r="DY630"/>
  <c r="DC630" s="1"/>
  <c r="DY634"/>
  <c r="DC634" s="1"/>
  <c r="DY639"/>
  <c r="DC639" s="1"/>
  <c r="DY643"/>
  <c r="DC643" s="1"/>
  <c r="DY647"/>
  <c r="DC647" s="1"/>
  <c r="DY651"/>
  <c r="DC651" s="1"/>
  <c r="DY656"/>
  <c r="DC656" s="1"/>
  <c r="DY662"/>
  <c r="DC662" s="1"/>
  <c r="DY666"/>
  <c r="DC666" s="1"/>
  <c r="DY670"/>
  <c r="DC670" s="1"/>
  <c r="DY674"/>
  <c r="DC674" s="1"/>
  <c r="DY678"/>
  <c r="DC678" s="1"/>
  <c r="DY682"/>
  <c r="DC682" s="1"/>
  <c r="DY686"/>
  <c r="DC686" s="1"/>
  <c r="DY691"/>
  <c r="DC691" s="1"/>
  <c r="DY724"/>
  <c r="DC724" s="1"/>
  <c r="DY730"/>
  <c r="DC730" s="1"/>
  <c r="DY336"/>
  <c r="DC336" s="1"/>
  <c r="DY353"/>
  <c r="DC353" s="1"/>
  <c r="DY358"/>
  <c r="DC358" s="1"/>
  <c r="DY360"/>
  <c r="DC360" s="1"/>
  <c r="DY371"/>
  <c r="DC371" s="1"/>
  <c r="DY376"/>
  <c r="DC376" s="1"/>
  <c r="DY380"/>
  <c r="DC380" s="1"/>
  <c r="DY384"/>
  <c r="DC384" s="1"/>
  <c r="DY388"/>
  <c r="DC388" s="1"/>
  <c r="DY393"/>
  <c r="DC393" s="1"/>
  <c r="DY395"/>
  <c r="DC395" s="1"/>
  <c r="DY401"/>
  <c r="DC401" s="1"/>
  <c r="DY403"/>
  <c r="DC403" s="1"/>
  <c r="DY408"/>
  <c r="DC408" s="1"/>
  <c r="DY413"/>
  <c r="DC413" s="1"/>
  <c r="DY415"/>
  <c r="DC415" s="1"/>
  <c r="DY421"/>
  <c r="DC421" s="1"/>
  <c r="DY423"/>
  <c r="DC423" s="1"/>
  <c r="DY427"/>
  <c r="DC427" s="1"/>
  <c r="DY432"/>
  <c r="DC432" s="1"/>
  <c r="DY438"/>
  <c r="DC438" s="1"/>
  <c r="DY447"/>
  <c r="DC447" s="1"/>
  <c r="DY452"/>
  <c r="DC452" s="1"/>
  <c r="DY454"/>
  <c r="DC454" s="1"/>
  <c r="DY463"/>
  <c r="DC463" s="1"/>
  <c r="DY468"/>
  <c r="DC468" s="1"/>
  <c r="DY470"/>
  <c r="DC470" s="1"/>
  <c r="DY477"/>
  <c r="DC477" s="1"/>
  <c r="DY479"/>
  <c r="DC479" s="1"/>
  <c r="DY491"/>
  <c r="DC491" s="1"/>
  <c r="DY499"/>
  <c r="DC499" s="1"/>
  <c r="DY510"/>
  <c r="DC510" s="1"/>
  <c r="DY515"/>
  <c r="DC515" s="1"/>
  <c r="DY526"/>
  <c r="DC526" s="1"/>
  <c r="DY531"/>
  <c r="DC531" s="1"/>
  <c r="DY535"/>
  <c r="DC535" s="1"/>
  <c r="DY546"/>
  <c r="DC546" s="1"/>
  <c r="DY551"/>
  <c r="DC551" s="1"/>
  <c r="DY560"/>
  <c r="DC560" s="1"/>
  <c r="DY562"/>
  <c r="DC562" s="1"/>
  <c r="DY567"/>
  <c r="DC567" s="1"/>
  <c r="DY571"/>
  <c r="DC571" s="1"/>
  <c r="DY575"/>
  <c r="DC575" s="1"/>
  <c r="DY579"/>
  <c r="DC579" s="1"/>
  <c r="DY583"/>
  <c r="DC583" s="1"/>
  <c r="DY587"/>
  <c r="DC587" s="1"/>
  <c r="DY591"/>
  <c r="DC591" s="1"/>
  <c r="DY595"/>
  <c r="DC595" s="1"/>
  <c r="DY599"/>
  <c r="DC599" s="1"/>
  <c r="DY610"/>
  <c r="DC610" s="1"/>
  <c r="DY615"/>
  <c r="DC615" s="1"/>
  <c r="DY620"/>
  <c r="DC620" s="1"/>
  <c r="DY622"/>
  <c r="DC622" s="1"/>
  <c r="DY635"/>
  <c r="DC635" s="1"/>
  <c r="DY652"/>
  <c r="DC652" s="1"/>
  <c r="DY658"/>
  <c r="DC658" s="1"/>
  <c r="DY663"/>
  <c r="DC663" s="1"/>
  <c r="DY667"/>
  <c r="DC667" s="1"/>
  <c r="DY671"/>
  <c r="DC671" s="1"/>
  <c r="DY675"/>
  <c r="DC675" s="1"/>
  <c r="DY679"/>
  <c r="DC679" s="1"/>
  <c r="DY683"/>
  <c r="DC683" s="1"/>
  <c r="DY687"/>
  <c r="DC687" s="1"/>
  <c r="DY692"/>
  <c r="DC692" s="1"/>
  <c r="DY726"/>
  <c r="DC726" s="1"/>
  <c r="DY731"/>
  <c r="DC731" s="1"/>
  <c r="DY733"/>
  <c r="DC733" s="1"/>
  <c r="DY735"/>
  <c r="DC735" s="1"/>
  <c r="DY737"/>
  <c r="DC737" s="1"/>
  <c r="DY739"/>
  <c r="DC739" s="1"/>
  <c r="DY741"/>
  <c r="DC741" s="1"/>
  <c r="DY743"/>
  <c r="DC743" s="1"/>
  <c r="DY745"/>
  <c r="DC745" s="1"/>
  <c r="DY747"/>
  <c r="DC747" s="1"/>
  <c r="DY749"/>
  <c r="DC749" s="1"/>
  <c r="DY751"/>
  <c r="DC751" s="1"/>
  <c r="DY753"/>
  <c r="DC753" s="1"/>
  <c r="DY755"/>
  <c r="DC755" s="1"/>
  <c r="DY757"/>
  <c r="DC757" s="1"/>
  <c r="DY759"/>
  <c r="DC759" s="1"/>
  <c r="DY761"/>
  <c r="DC761" s="1"/>
  <c r="DY763"/>
  <c r="DC763" s="1"/>
  <c r="DY765"/>
  <c r="DC765" s="1"/>
  <c r="DY767"/>
  <c r="DC767" s="1"/>
  <c r="DY769"/>
  <c r="DC769" s="1"/>
  <c r="DY771"/>
  <c r="DC771" s="1"/>
  <c r="DY332"/>
  <c r="DC332" s="1"/>
  <c r="DY337"/>
  <c r="DC337" s="1"/>
  <c r="DY344"/>
  <c r="DC344" s="1"/>
  <c r="DY361"/>
  <c r="DC361" s="1"/>
  <c r="DY364"/>
  <c r="DC364" s="1"/>
  <c r="DY366"/>
  <c r="DC366" s="1"/>
  <c r="DY372"/>
  <c r="DC372" s="1"/>
  <c r="DY385"/>
  <c r="DC385" s="1"/>
  <c r="DY389"/>
  <c r="DC389" s="1"/>
  <c r="DY396"/>
  <c r="DC396" s="1"/>
  <c r="DY404"/>
  <c r="DC404" s="1"/>
  <c r="DY409"/>
  <c r="DC409" s="1"/>
  <c r="DY416"/>
  <c r="DC416" s="1"/>
  <c r="DY428"/>
  <c r="DC428" s="1"/>
  <c r="DY434"/>
  <c r="DC434" s="1"/>
  <c r="DY439"/>
  <c r="DC439" s="1"/>
  <c r="DY443"/>
  <c r="DC443" s="1"/>
  <c r="DY448"/>
  <c r="DC448" s="1"/>
  <c r="DY450"/>
  <c r="DC450" s="1"/>
  <c r="DY459"/>
  <c r="DC459" s="1"/>
  <c r="DY464"/>
  <c r="DC464" s="1"/>
  <c r="DY466"/>
  <c r="DC466" s="1"/>
  <c r="DY480"/>
  <c r="DC480" s="1"/>
  <c r="DY487"/>
  <c r="DC487" s="1"/>
  <c r="DY492"/>
  <c r="DC492" s="1"/>
  <c r="DY494"/>
  <c r="DC494" s="1"/>
  <c r="DY500"/>
  <c r="DC500" s="1"/>
  <c r="DY502"/>
  <c r="DC502" s="1"/>
  <c r="DY511"/>
  <c r="DC511" s="1"/>
  <c r="DY522"/>
  <c r="DC522" s="1"/>
  <c r="DY527"/>
  <c r="DC527" s="1"/>
  <c r="DY542"/>
  <c r="DC542" s="1"/>
  <c r="DY547"/>
  <c r="DC547" s="1"/>
  <c r="DY558"/>
  <c r="DC558" s="1"/>
  <c r="DY563"/>
  <c r="DC563" s="1"/>
  <c r="DY606"/>
  <c r="DC606" s="1"/>
  <c r="DY611"/>
  <c r="DC611" s="1"/>
  <c r="DY627"/>
  <c r="DC627" s="1"/>
  <c r="DY631"/>
  <c r="DC631" s="1"/>
  <c r="DY654"/>
  <c r="DC654" s="1"/>
  <c r="DY659"/>
  <c r="DC659" s="1"/>
  <c r="DY688"/>
  <c r="DC688" s="1"/>
  <c r="DY694"/>
  <c r="DC694" s="1"/>
  <c r="DY698"/>
  <c r="DC698" s="1"/>
  <c r="DY702"/>
  <c r="DC702" s="1"/>
  <c r="DY706"/>
  <c r="DC706" s="1"/>
  <c r="DY710"/>
  <c r="DC710" s="1"/>
  <c r="DY714"/>
  <c r="DC714" s="1"/>
  <c r="DY718"/>
  <c r="DC718" s="1"/>
  <c r="DY722"/>
  <c r="DC722" s="1"/>
  <c r="DY727"/>
  <c r="DC727" s="1"/>
  <c r="DY333"/>
  <c r="DC333" s="1"/>
  <c r="DY338"/>
  <c r="DC338" s="1"/>
  <c r="DY340"/>
  <c r="DC340" s="1"/>
  <c r="DY345"/>
  <c r="DC345" s="1"/>
  <c r="DY349"/>
  <c r="DC349" s="1"/>
  <c r="DY356"/>
  <c r="DC356" s="1"/>
  <c r="DY362"/>
  <c r="DC362" s="1"/>
  <c r="DY367"/>
  <c r="DC367" s="1"/>
  <c r="DY387"/>
  <c r="DC387" s="1"/>
  <c r="DY391"/>
  <c r="DC391" s="1"/>
  <c r="DY397"/>
  <c r="DC397" s="1"/>
  <c r="DY399"/>
  <c r="DC399" s="1"/>
  <c r="DY405"/>
  <c r="DC405" s="1"/>
  <c r="DY407"/>
  <c r="DC407" s="1"/>
  <c r="DY411"/>
  <c r="DC411" s="1"/>
  <c r="DY417"/>
  <c r="DC417" s="1"/>
  <c r="DY419"/>
  <c r="DC419" s="1"/>
  <c r="DY430"/>
  <c r="DC430" s="1"/>
  <c r="DY435"/>
  <c r="DC435" s="1"/>
  <c r="DY440"/>
  <c r="DC440" s="1"/>
  <c r="DY444"/>
  <c r="DC444" s="1"/>
  <c r="DY455"/>
  <c r="DC455" s="1"/>
  <c r="DY460"/>
  <c r="DC460" s="1"/>
  <c r="DY462"/>
  <c r="DC462" s="1"/>
  <c r="DY471"/>
  <c r="DC471" s="1"/>
  <c r="DY475"/>
  <c r="DC475" s="1"/>
  <c r="DY481"/>
  <c r="DC481" s="1"/>
  <c r="DY483"/>
  <c r="DC483" s="1"/>
  <c r="DY488"/>
  <c r="DC488" s="1"/>
  <c r="DY495"/>
  <c r="DC495" s="1"/>
  <c r="DY503"/>
  <c r="DC503" s="1"/>
  <c r="DY507"/>
  <c r="DC507" s="1"/>
  <c r="DY518"/>
  <c r="DC518" s="1"/>
  <c r="DY523"/>
  <c r="DC523" s="1"/>
  <c r="DY538"/>
  <c r="DC538" s="1"/>
  <c r="DY543"/>
  <c r="DC543" s="1"/>
  <c r="DY554"/>
  <c r="DC554" s="1"/>
  <c r="DY564"/>
  <c r="DC564" s="1"/>
  <c r="DY602"/>
  <c r="DC602" s="1"/>
  <c r="DY607"/>
  <c r="DC607" s="1"/>
  <c r="DY618"/>
  <c r="DC618" s="1"/>
  <c r="DY623"/>
  <c r="DC623" s="1"/>
  <c r="DY628"/>
  <c r="DC628" s="1"/>
  <c r="DY638"/>
  <c r="DC638" s="1"/>
  <c r="DY642"/>
  <c r="DC642" s="1"/>
  <c r="DY646"/>
  <c r="DC646" s="1"/>
  <c r="DY650"/>
  <c r="DC650" s="1"/>
  <c r="DY655"/>
  <c r="DC655" s="1"/>
  <c r="DY660"/>
  <c r="DC660" s="1"/>
  <c r="DY690"/>
  <c r="DC690" s="1"/>
  <c r="DY695"/>
  <c r="DC695" s="1"/>
  <c r="DY699"/>
  <c r="DC699" s="1"/>
  <c r="DY703"/>
  <c r="DC703" s="1"/>
  <c r="DY707"/>
  <c r="DC707" s="1"/>
  <c r="DY711"/>
  <c r="DC711" s="1"/>
  <c r="DY715"/>
  <c r="DC715" s="1"/>
  <c r="DY719"/>
  <c r="DC719" s="1"/>
  <c r="DY723"/>
  <c r="DC723" s="1"/>
  <c r="DY799"/>
  <c r="DC799" s="1"/>
  <c r="DY846"/>
  <c r="DC846" s="1"/>
  <c r="DY883"/>
  <c r="DC883" s="1"/>
  <c r="DY903"/>
  <c r="DC903" s="1"/>
  <c r="DY906"/>
  <c r="DC906" s="1"/>
  <c r="DY911"/>
  <c r="DC911" s="1"/>
  <c r="DY935"/>
  <c r="DC935" s="1"/>
  <c r="DY942"/>
  <c r="DC942" s="1"/>
  <c r="DY947"/>
  <c r="DC947" s="1"/>
  <c r="DY952"/>
  <c r="DC952" s="1"/>
  <c r="DY960"/>
  <c r="DC960" s="1"/>
  <c r="DY968"/>
  <c r="DC968" s="1"/>
  <c r="DY982"/>
  <c r="DC982" s="1"/>
  <c r="DY990"/>
  <c r="DC990" s="1"/>
  <c r="DY998"/>
  <c r="DC998" s="1"/>
  <c r="DY1006"/>
  <c r="DC1006" s="1"/>
  <c r="DY1014"/>
  <c r="DC1014" s="1"/>
  <c r="DY1022"/>
  <c r="DC1022" s="1"/>
  <c r="DY1030"/>
  <c r="DC1030" s="1"/>
  <c r="DY1038"/>
  <c r="DC1038" s="1"/>
  <c r="DY1046"/>
  <c r="DC1046" s="1"/>
  <c r="DY1054"/>
  <c r="DC1054" s="1"/>
  <c r="DY1064"/>
  <c r="DC1064" s="1"/>
  <c r="DY1070"/>
  <c r="DC1070" s="1"/>
  <c r="DY1080"/>
  <c r="DC1080" s="1"/>
  <c r="DY1086"/>
  <c r="DC1086" s="1"/>
  <c r="DY1096"/>
  <c r="DC1096" s="1"/>
  <c r="DY1102"/>
  <c r="DC1102" s="1"/>
  <c r="DY1112"/>
  <c r="DC1112" s="1"/>
  <c r="DY1118"/>
  <c r="DC1118" s="1"/>
  <c r="DY1128"/>
  <c r="DC1128" s="1"/>
  <c r="DY1134"/>
  <c r="DC1134" s="1"/>
  <c r="DY1140"/>
  <c r="DC1140" s="1"/>
  <c r="DY1148"/>
  <c r="DC1148" s="1"/>
  <c r="DY1154"/>
  <c r="DC1154" s="1"/>
  <c r="DY1164"/>
  <c r="DC1164" s="1"/>
  <c r="DY801"/>
  <c r="DC801" s="1"/>
  <c r="DY807"/>
  <c r="DC807" s="1"/>
  <c r="DY809"/>
  <c r="DC809" s="1"/>
  <c r="DY815"/>
  <c r="DC815" s="1"/>
  <c r="DY817"/>
  <c r="DC817" s="1"/>
  <c r="DY823"/>
  <c r="DC823" s="1"/>
  <c r="DY825"/>
  <c r="DC825" s="1"/>
  <c r="DY831"/>
  <c r="DC831" s="1"/>
  <c r="DY833"/>
  <c r="DC833" s="1"/>
  <c r="DY839"/>
  <c r="DC839" s="1"/>
  <c r="DY841"/>
  <c r="DC841" s="1"/>
  <c r="DY851"/>
  <c r="DC851" s="1"/>
  <c r="DY854"/>
  <c r="DC854" s="1"/>
  <c r="DY859"/>
  <c r="DC859" s="1"/>
  <c r="DY862"/>
  <c r="DC862" s="1"/>
  <c r="DY867"/>
  <c r="DC867" s="1"/>
  <c r="DY870"/>
  <c r="DC870" s="1"/>
  <c r="DY875"/>
  <c r="DC875" s="1"/>
  <c r="DY878"/>
  <c r="DC878" s="1"/>
  <c r="DY890"/>
  <c r="DC890" s="1"/>
  <c r="DY898"/>
  <c r="DC898" s="1"/>
  <c r="DY914"/>
  <c r="DC914" s="1"/>
  <c r="DY919"/>
  <c r="DC919" s="1"/>
  <c r="DY922"/>
  <c r="DC922" s="1"/>
  <c r="DY927"/>
  <c r="DC927" s="1"/>
  <c r="DY930"/>
  <c r="DC930" s="1"/>
  <c r="DY939"/>
  <c r="DC939" s="1"/>
  <c r="DY954"/>
  <c r="DC954" s="1"/>
  <c r="DY962"/>
  <c r="DC962" s="1"/>
  <c r="DY970"/>
  <c r="DC970" s="1"/>
  <c r="DY976"/>
  <c r="DC976" s="1"/>
  <c r="DY984"/>
  <c r="DC984" s="1"/>
  <c r="DY992"/>
  <c r="DC992" s="1"/>
  <c r="DY1000"/>
  <c r="DC1000" s="1"/>
  <c r="DY1008"/>
  <c r="DC1008" s="1"/>
  <c r="DY1016"/>
  <c r="DC1016" s="1"/>
  <c r="DY1024"/>
  <c r="DC1024" s="1"/>
  <c r="DY1032"/>
  <c r="DC1032" s="1"/>
  <c r="DY1040"/>
  <c r="DC1040" s="1"/>
  <c r="DY1048"/>
  <c r="DC1048" s="1"/>
  <c r="DY1060"/>
  <c r="DC1060" s="1"/>
  <c r="DY1066"/>
  <c r="DC1066" s="1"/>
  <c r="DY1076"/>
  <c r="DC1076" s="1"/>
  <c r="DY1082"/>
  <c r="DC1082" s="1"/>
  <c r="DY1092"/>
  <c r="DC1092" s="1"/>
  <c r="DY1098"/>
  <c r="DC1098" s="1"/>
  <c r="DY1108"/>
  <c r="DC1108" s="1"/>
  <c r="DY1114"/>
  <c r="DC1114" s="1"/>
  <c r="DY1124"/>
  <c r="DC1124" s="1"/>
  <c r="DY1130"/>
  <c r="DC1130" s="1"/>
  <c r="DY1142"/>
  <c r="DC1142" s="1"/>
  <c r="DY1150"/>
  <c r="DC1150" s="1"/>
  <c r="DY1160"/>
  <c r="DC1160" s="1"/>
  <c r="DY773"/>
  <c r="DC773" s="1"/>
  <c r="DY775"/>
  <c r="DC775" s="1"/>
  <c r="DY777"/>
  <c r="DC777" s="1"/>
  <c r="DY779"/>
  <c r="DC779" s="1"/>
  <c r="DY781"/>
  <c r="DC781" s="1"/>
  <c r="DY783"/>
  <c r="DC783" s="1"/>
  <c r="DY785"/>
  <c r="DC785" s="1"/>
  <c r="DY787"/>
  <c r="DC787" s="1"/>
  <c r="DY789"/>
  <c r="DC789" s="1"/>
  <c r="DY791"/>
  <c r="DC791" s="1"/>
  <c r="DY793"/>
  <c r="DC793" s="1"/>
  <c r="DY795"/>
  <c r="DC795" s="1"/>
  <c r="DY797"/>
  <c r="DC797" s="1"/>
  <c r="DY847"/>
  <c r="DC847" s="1"/>
  <c r="DY882"/>
  <c r="DC882" s="1"/>
  <c r="DY902"/>
  <c r="DC902" s="1"/>
  <c r="DY907"/>
  <c r="DC907" s="1"/>
  <c r="DY910"/>
  <c r="DC910" s="1"/>
  <c r="DY934"/>
  <c r="DC934" s="1"/>
  <c r="DY946"/>
  <c r="DC946" s="1"/>
  <c r="DY956"/>
  <c r="DC956" s="1"/>
  <c r="DY964"/>
  <c r="DC964" s="1"/>
  <c r="DY972"/>
  <c r="DC972" s="1"/>
  <c r="DY978"/>
  <c r="DC978" s="1"/>
  <c r="DY986"/>
  <c r="DC986" s="1"/>
  <c r="DY994"/>
  <c r="DC994" s="1"/>
  <c r="DY1002"/>
  <c r="DC1002" s="1"/>
  <c r="DY1010"/>
  <c r="DC1010" s="1"/>
  <c r="DY1018"/>
  <c r="DC1018" s="1"/>
  <c r="DY1026"/>
  <c r="DC1026" s="1"/>
  <c r="DY1034"/>
  <c r="DC1034" s="1"/>
  <c r="DY1042"/>
  <c r="DC1042" s="1"/>
  <c r="DY1050"/>
  <c r="DC1050" s="1"/>
  <c r="DY1056"/>
  <c r="DC1056" s="1"/>
  <c r="DY1062"/>
  <c r="DC1062" s="1"/>
  <c r="DY1072"/>
  <c r="DC1072" s="1"/>
  <c r="DY1078"/>
  <c r="DC1078" s="1"/>
  <c r="DY1088"/>
  <c r="DC1088" s="1"/>
  <c r="DY1094"/>
  <c r="DC1094" s="1"/>
  <c r="DY1104"/>
  <c r="DC1104" s="1"/>
  <c r="DY1110"/>
  <c r="DC1110" s="1"/>
  <c r="DY1120"/>
  <c r="DC1120" s="1"/>
  <c r="DY1126"/>
  <c r="DC1126" s="1"/>
  <c r="DY1136"/>
  <c r="DC1136" s="1"/>
  <c r="DY1144"/>
  <c r="DC1144" s="1"/>
  <c r="DY1156"/>
  <c r="DC1156" s="1"/>
  <c r="DY1162"/>
  <c r="DC1162" s="1"/>
  <c r="DY803"/>
  <c r="DC803" s="1"/>
  <c r="DY805"/>
  <c r="DC805" s="1"/>
  <c r="DY811"/>
  <c r="DC811" s="1"/>
  <c r="DY813"/>
  <c r="DC813" s="1"/>
  <c r="DY819"/>
  <c r="DC819" s="1"/>
  <c r="DY821"/>
  <c r="DC821" s="1"/>
  <c r="DY827"/>
  <c r="DC827" s="1"/>
  <c r="DY829"/>
  <c r="DC829" s="1"/>
  <c r="DY835"/>
  <c r="DC835" s="1"/>
  <c r="DY837"/>
  <c r="DC837" s="1"/>
  <c r="DY843"/>
  <c r="DC843" s="1"/>
  <c r="DY850"/>
  <c r="DC850" s="1"/>
  <c r="DY855"/>
  <c r="DC855" s="1"/>
  <c r="DY858"/>
  <c r="DC858" s="1"/>
  <c r="DY863"/>
  <c r="DC863" s="1"/>
  <c r="DY866"/>
  <c r="DC866" s="1"/>
  <c r="DY871"/>
  <c r="DC871" s="1"/>
  <c r="DY874"/>
  <c r="DC874" s="1"/>
  <c r="DY879"/>
  <c r="DC879" s="1"/>
  <c r="DY886"/>
  <c r="DC886" s="1"/>
  <c r="DY894"/>
  <c r="DC894" s="1"/>
  <c r="DY899"/>
  <c r="DC899" s="1"/>
  <c r="DY915"/>
  <c r="DC915" s="1"/>
  <c r="DY918"/>
  <c r="DC918" s="1"/>
  <c r="DY923"/>
  <c r="DC923" s="1"/>
  <c r="DY926"/>
  <c r="DC926" s="1"/>
  <c r="DY931"/>
  <c r="DC931" s="1"/>
  <c r="DY938"/>
  <c r="DC938" s="1"/>
  <c r="DY950"/>
  <c r="DC950" s="1"/>
  <c r="DY958"/>
  <c r="DC958" s="1"/>
  <c r="DY966"/>
  <c r="DC966" s="1"/>
  <c r="DY974"/>
  <c r="DC974" s="1"/>
  <c r="DY980"/>
  <c r="DC980" s="1"/>
  <c r="DY988"/>
  <c r="DC988" s="1"/>
  <c r="DY996"/>
  <c r="DC996" s="1"/>
  <c r="DY1004"/>
  <c r="DC1004" s="1"/>
  <c r="DY1012"/>
  <c r="DC1012" s="1"/>
  <c r="DY1020"/>
  <c r="DC1020" s="1"/>
  <c r="DY1028"/>
  <c r="DC1028" s="1"/>
  <c r="DY1036"/>
  <c r="DC1036" s="1"/>
  <c r="DY1044"/>
  <c r="DC1044" s="1"/>
  <c r="DY1052"/>
  <c r="DC1052" s="1"/>
  <c r="DY1058"/>
  <c r="DC1058" s="1"/>
  <c r="DY1068"/>
  <c r="DC1068" s="1"/>
  <c r="DY1074"/>
  <c r="DC1074" s="1"/>
  <c r="DY1084"/>
  <c r="DC1084" s="1"/>
  <c r="DY1090"/>
  <c r="DC1090" s="1"/>
  <c r="DY1100"/>
  <c r="DC1100" s="1"/>
  <c r="DY1106"/>
  <c r="DC1106" s="1"/>
  <c r="DY1116"/>
  <c r="DC1116" s="1"/>
  <c r="DY1122"/>
  <c r="DC1122" s="1"/>
  <c r="DY1132"/>
  <c r="DC1132" s="1"/>
  <c r="DY1138"/>
  <c r="DC1138" s="1"/>
  <c r="DY1146"/>
  <c r="DC1146" s="1"/>
  <c r="DY1152"/>
  <c r="DC1152" s="1"/>
  <c r="DY1158"/>
  <c r="DC1158" s="1"/>
  <c r="DY1125"/>
  <c r="DC1125" s="1"/>
  <c r="DY1093"/>
  <c r="DC1093" s="1"/>
  <c r="DY1061"/>
  <c r="DC1061" s="1"/>
  <c r="DY1041"/>
  <c r="DC1041" s="1"/>
  <c r="DY1025"/>
  <c r="DC1025" s="1"/>
  <c r="DY1009"/>
  <c r="DC1009" s="1"/>
  <c r="DY993"/>
  <c r="DC993" s="1"/>
  <c r="DY977"/>
  <c r="DC977" s="1"/>
  <c r="DY933"/>
  <c r="DC933" s="1"/>
  <c r="DY901"/>
  <c r="DC901" s="1"/>
  <c r="DY868"/>
  <c r="DC868" s="1"/>
  <c r="DY852"/>
  <c r="DC852" s="1"/>
  <c r="DY824"/>
  <c r="DC824" s="1"/>
  <c r="DY1165"/>
  <c r="DC1165" s="1"/>
  <c r="DY1141"/>
  <c r="DC1141" s="1"/>
  <c r="DY1113"/>
  <c r="DC1113" s="1"/>
  <c r="DY1081"/>
  <c r="DC1081" s="1"/>
  <c r="DY975"/>
  <c r="DC975" s="1"/>
  <c r="DY959"/>
  <c r="DC959" s="1"/>
  <c r="DY936"/>
  <c r="DC936" s="1"/>
  <c r="DY909"/>
  <c r="DC909" s="1"/>
  <c r="DY889"/>
  <c r="DC889" s="1"/>
  <c r="DY830"/>
  <c r="DC830" s="1"/>
  <c r="DY770"/>
  <c r="DC770" s="1"/>
  <c r="DY1127"/>
  <c r="DC1127" s="1"/>
  <c r="DY1095"/>
  <c r="DC1095" s="1"/>
  <c r="DY1063"/>
  <c r="DC1063" s="1"/>
  <c r="DY1043"/>
  <c r="DC1043" s="1"/>
  <c r="DY1027"/>
  <c r="DC1027" s="1"/>
  <c r="DY1011"/>
  <c r="DC1011" s="1"/>
  <c r="DY995"/>
  <c r="DC995" s="1"/>
  <c r="DY979"/>
  <c r="DC979" s="1"/>
  <c r="DY929"/>
  <c r="DC929" s="1"/>
  <c r="DY880"/>
  <c r="DC880" s="1"/>
  <c r="DY864"/>
  <c r="DC864" s="1"/>
  <c r="DY848"/>
  <c r="DC848" s="1"/>
  <c r="DY820"/>
  <c r="DC820" s="1"/>
  <c r="DY1157"/>
  <c r="DC1157" s="1"/>
  <c r="DY1137"/>
  <c r="DC1137" s="1"/>
  <c r="DY1105"/>
  <c r="DC1105" s="1"/>
  <c r="DY1073"/>
  <c r="DC1073" s="1"/>
  <c r="DY971"/>
  <c r="DC971" s="1"/>
  <c r="DY955"/>
  <c r="DC955" s="1"/>
  <c r="DY920"/>
  <c r="DC920" s="1"/>
  <c r="DY893"/>
  <c r="DC893" s="1"/>
  <c r="DY845"/>
  <c r="DC845" s="1"/>
  <c r="DY818"/>
  <c r="DC818" s="1"/>
  <c r="DY794"/>
  <c r="DC794" s="1"/>
  <c r="DY786"/>
  <c r="DC786" s="1"/>
  <c r="DY778"/>
  <c r="DC778" s="1"/>
  <c r="DY768"/>
  <c r="DC768" s="1"/>
  <c r="DY760"/>
  <c r="DC760" s="1"/>
  <c r="DY752"/>
  <c r="DC752" s="1"/>
  <c r="DY744"/>
  <c r="DC744" s="1"/>
  <c r="DY736"/>
  <c r="DC736" s="1"/>
  <c r="DY717"/>
  <c r="DC717" s="1"/>
  <c r="DY701"/>
  <c r="DC701" s="1"/>
  <c r="DY680"/>
  <c r="DC680" s="1"/>
  <c r="DY664"/>
  <c r="DC664" s="1"/>
  <c r="DY616"/>
  <c r="DC616" s="1"/>
  <c r="DY592"/>
  <c r="DC592" s="1"/>
  <c r="DY576"/>
  <c r="DC576" s="1"/>
  <c r="DY552"/>
  <c r="DC552" s="1"/>
  <c r="DY525"/>
  <c r="DC525" s="1"/>
  <c r="DY490"/>
  <c r="DC490" s="1"/>
  <c r="DY433"/>
  <c r="DC433" s="1"/>
  <c r="DY414"/>
  <c r="DC414" s="1"/>
  <c r="DY377"/>
  <c r="DC377" s="1"/>
  <c r="DY729"/>
  <c r="DC729" s="1"/>
  <c r="DY644"/>
  <c r="DC644" s="1"/>
  <c r="DY613"/>
  <c r="DC613" s="1"/>
  <c r="DY540"/>
  <c r="DC540" s="1"/>
  <c r="DY497"/>
  <c r="DC497" s="1"/>
  <c r="DY437"/>
  <c r="DC437" s="1"/>
  <c r="DY347"/>
  <c r="DC347" s="1"/>
  <c r="DY716"/>
  <c r="DC716" s="1"/>
  <c r="DY700"/>
  <c r="DC700" s="1"/>
  <c r="DY677"/>
  <c r="DC677" s="1"/>
  <c r="DY661"/>
  <c r="DC661" s="1"/>
  <c r="DY608"/>
  <c r="DC608" s="1"/>
  <c r="DY589"/>
  <c r="DC589" s="1"/>
  <c r="DY573"/>
  <c r="DC573" s="1"/>
  <c r="DY544"/>
  <c r="DC544" s="1"/>
  <c r="DY517"/>
  <c r="DC517" s="1"/>
  <c r="DY489"/>
  <c r="DC489" s="1"/>
  <c r="DY441"/>
  <c r="DC441" s="1"/>
  <c r="DY398"/>
  <c r="DC398" s="1"/>
  <c r="DY355"/>
  <c r="DC355" s="1"/>
  <c r="DY728"/>
  <c r="DC728" s="1"/>
  <c r="DY641"/>
  <c r="DC641" s="1"/>
  <c r="DY557"/>
  <c r="DC557" s="1"/>
  <c r="DY521"/>
  <c r="DC521" s="1"/>
  <c r="DY486"/>
  <c r="DC486" s="1"/>
  <c r="DY429"/>
  <c r="DC429" s="1"/>
  <c r="DY373"/>
  <c r="DC373" s="1"/>
  <c r="DY331"/>
  <c r="DC331" s="1"/>
  <c r="DY307"/>
  <c r="DC307" s="1"/>
  <c r="DY275"/>
  <c r="DC275" s="1"/>
  <c r="DY228"/>
  <c r="DC228" s="1"/>
  <c r="DY220"/>
  <c r="DC220" s="1"/>
  <c r="EY1166"/>
  <c r="EC1166" s="1"/>
  <c r="EY1158"/>
  <c r="EC1158" s="1"/>
  <c r="EY1150"/>
  <c r="EC1150" s="1"/>
  <c r="EY1034"/>
  <c r="EC1034" s="1"/>
  <c r="EY1006"/>
  <c r="EC1006" s="1"/>
  <c r="EY966"/>
  <c r="EC966" s="1"/>
  <c r="EY949"/>
  <c r="EC949" s="1"/>
  <c r="EY898"/>
  <c r="EC898" s="1"/>
  <c r="EY881"/>
  <c r="EC881" s="1"/>
  <c r="EY849"/>
  <c r="EC849" s="1"/>
  <c r="EY826"/>
  <c r="EC826" s="1"/>
  <c r="DY292"/>
  <c r="DC292" s="1"/>
  <c r="DY263"/>
  <c r="DC263" s="1"/>
  <c r="DY248"/>
  <c r="DC248" s="1"/>
  <c r="DY186"/>
  <c r="DC186" s="1"/>
  <c r="DY178"/>
  <c r="DC178" s="1"/>
  <c r="DY170"/>
  <c r="DC170" s="1"/>
  <c r="DY162"/>
  <c r="DC162" s="1"/>
  <c r="DY154"/>
  <c r="DC154" s="1"/>
  <c r="DY146"/>
  <c r="DC146" s="1"/>
  <c r="DY138"/>
  <c r="DC138" s="1"/>
  <c r="DY130"/>
  <c r="DC130" s="1"/>
  <c r="DY122"/>
  <c r="DC122" s="1"/>
  <c r="DY114"/>
  <c r="DC114" s="1"/>
  <c r="DY106"/>
  <c r="DC106" s="1"/>
  <c r="DY98"/>
  <c r="DC98" s="1"/>
  <c r="DY90"/>
  <c r="DC90" s="1"/>
  <c r="DY82"/>
  <c r="DC82" s="1"/>
  <c r="DY74"/>
  <c r="DC74" s="1"/>
  <c r="DY66"/>
  <c r="DC66" s="1"/>
  <c r="DY58"/>
  <c r="DC58" s="1"/>
  <c r="DY50"/>
  <c r="DC50" s="1"/>
  <c r="DY42"/>
  <c r="DC42" s="1"/>
  <c r="DY34"/>
  <c r="DC34" s="1"/>
  <c r="DY26"/>
  <c r="DC26" s="1"/>
  <c r="EY1169"/>
  <c r="EC1169" s="1"/>
  <c r="EY1153"/>
  <c r="EC1153" s="1"/>
  <c r="EY1134"/>
  <c r="EC1134" s="1"/>
  <c r="EY1126"/>
  <c r="EC1126" s="1"/>
  <c r="EY1118"/>
  <c r="EC1118" s="1"/>
  <c r="EY1110"/>
  <c r="EC1110" s="1"/>
  <c r="EY1102"/>
  <c r="EC1102" s="1"/>
  <c r="EY1094"/>
  <c r="EC1094" s="1"/>
  <c r="EY1086"/>
  <c r="EC1086" s="1"/>
  <c r="EY1078"/>
  <c r="EC1078" s="1"/>
  <c r="EY1070"/>
  <c r="EC1070" s="1"/>
  <c r="EY1062"/>
  <c r="EC1062" s="1"/>
  <c r="EY1054"/>
  <c r="EC1054" s="1"/>
  <c r="EY1014"/>
  <c r="EC1014" s="1"/>
  <c r="EY990"/>
  <c r="EC990" s="1"/>
  <c r="EY961"/>
  <c r="EC961" s="1"/>
  <c r="EY906"/>
  <c r="EC906" s="1"/>
  <c r="EY893"/>
  <c r="EC893" s="1"/>
  <c r="EY853"/>
  <c r="EC853" s="1"/>
  <c r="DY326"/>
  <c r="DC326" s="1"/>
  <c r="DY315"/>
  <c r="DC315" s="1"/>
  <c r="DY302"/>
  <c r="DC302" s="1"/>
  <c r="DY267"/>
  <c r="DC267" s="1"/>
  <c r="DY198"/>
  <c r="DC198" s="1"/>
  <c r="EY1133"/>
  <c r="EC1133" s="1"/>
  <c r="EY1117"/>
  <c r="EC1117" s="1"/>
  <c r="EY1101"/>
  <c r="EC1101" s="1"/>
  <c r="EY1085"/>
  <c r="EC1085" s="1"/>
  <c r="EY1069"/>
  <c r="EC1069" s="1"/>
  <c r="EY1053"/>
  <c r="EC1053" s="1"/>
  <c r="EY1013"/>
  <c r="EC1013" s="1"/>
  <c r="EY989"/>
  <c r="EC989" s="1"/>
  <c r="EY969"/>
  <c r="EC969" s="1"/>
  <c r="EY923"/>
  <c r="EC923" s="1"/>
  <c r="EY915"/>
  <c r="EC915" s="1"/>
  <c r="EY905"/>
  <c r="EC905" s="1"/>
  <c r="EY862"/>
  <c r="EC862" s="1"/>
  <c r="DY312"/>
  <c r="DC312" s="1"/>
  <c r="DY282"/>
  <c r="DC282" s="1"/>
  <c r="DY255"/>
  <c r="DC255" s="1"/>
  <c r="DY231"/>
  <c r="DC231" s="1"/>
  <c r="DY208"/>
  <c r="DC208" s="1"/>
  <c r="DY1170"/>
  <c r="EY1041"/>
  <c r="EC1041" s="1"/>
  <c r="EY1017"/>
  <c r="EC1017" s="1"/>
  <c r="EY977"/>
  <c r="EC977" s="1"/>
  <c r="EY946"/>
  <c r="EC946" s="1"/>
  <c r="EY921"/>
  <c r="EC921" s="1"/>
  <c r="EY890"/>
  <c r="EC890" s="1"/>
  <c r="EY866"/>
  <c r="EC866" s="1"/>
  <c r="EY846"/>
  <c r="EC846" s="1"/>
  <c r="EY793"/>
  <c r="EC793" s="1"/>
  <c r="EY784"/>
  <c r="EC784" s="1"/>
  <c r="EY802"/>
  <c r="EC802" s="1"/>
  <c r="EY773"/>
  <c r="EC773" s="1"/>
  <c r="EY757"/>
  <c r="EC757" s="1"/>
  <c r="EY741"/>
  <c r="EC741" s="1"/>
  <c r="EY825"/>
  <c r="EC825" s="1"/>
  <c r="EY801"/>
  <c r="EC801" s="1"/>
  <c r="EY768"/>
  <c r="EC768" s="1"/>
  <c r="EY752"/>
  <c r="EC752" s="1"/>
  <c r="EY736"/>
  <c r="EC736" s="1"/>
  <c r="EY723"/>
  <c r="EC723" s="1"/>
  <c r="EY715"/>
  <c r="EC715" s="1"/>
  <c r="EY707"/>
  <c r="EC707" s="1"/>
  <c r="EY699"/>
  <c r="EC699" s="1"/>
  <c r="EY691"/>
  <c r="EC691" s="1"/>
  <c r="EY683"/>
  <c r="EC683" s="1"/>
  <c r="EY675"/>
  <c r="EC675" s="1"/>
  <c r="EY667"/>
  <c r="EC667" s="1"/>
  <c r="EY659"/>
  <c r="EC659" s="1"/>
  <c r="EY651"/>
  <c r="EC651" s="1"/>
  <c r="EY643"/>
  <c r="EC643" s="1"/>
  <c r="EY635"/>
  <c r="EC635" s="1"/>
  <c r="EY627"/>
  <c r="EC627" s="1"/>
  <c r="EY619"/>
  <c r="EC619" s="1"/>
  <c r="EY611"/>
  <c r="EC611" s="1"/>
  <c r="EY603"/>
  <c r="EC603" s="1"/>
  <c r="EY595"/>
  <c r="EC595" s="1"/>
  <c r="EY587"/>
  <c r="EC587" s="1"/>
  <c r="EY579"/>
  <c r="EC579" s="1"/>
  <c r="EY571"/>
  <c r="EC571" s="1"/>
  <c r="EY563"/>
  <c r="EC563" s="1"/>
  <c r="EY555"/>
  <c r="EC555" s="1"/>
  <c r="EY547"/>
  <c r="EC547" s="1"/>
  <c r="EY539"/>
  <c r="EC539" s="1"/>
  <c r="EY531"/>
  <c r="EC531" s="1"/>
  <c r="EY810"/>
  <c r="EC810" s="1"/>
  <c r="EY411"/>
  <c r="EC411" s="1"/>
  <c r="EY395"/>
  <c r="EC395" s="1"/>
  <c r="EY375"/>
  <c r="EC375" s="1"/>
  <c r="EY332"/>
  <c r="EC332" s="1"/>
  <c r="EY272"/>
  <c r="EC272" s="1"/>
  <c r="EY184"/>
  <c r="EC184" s="1"/>
  <c r="EY171"/>
  <c r="EC171" s="1"/>
  <c r="EY48"/>
  <c r="EC48" s="1"/>
  <c r="EY521"/>
  <c r="EC521" s="1"/>
  <c r="EY513"/>
  <c r="EC513" s="1"/>
  <c r="EY505"/>
  <c r="EC505" s="1"/>
  <c r="EY497"/>
  <c r="EC497" s="1"/>
  <c r="EY489"/>
  <c r="EC489" s="1"/>
  <c r="EY481"/>
  <c r="EC481" s="1"/>
  <c r="EY473"/>
  <c r="EC473" s="1"/>
  <c r="EY465"/>
  <c r="EC465" s="1"/>
  <c r="EY457"/>
  <c r="EC457" s="1"/>
  <c r="EY449"/>
  <c r="EC449" s="1"/>
  <c r="EY441"/>
  <c r="EC441" s="1"/>
  <c r="EY433"/>
  <c r="EC433" s="1"/>
  <c r="EY425"/>
  <c r="EC425" s="1"/>
  <c r="EY417"/>
  <c r="EC417" s="1"/>
  <c r="EY383"/>
  <c r="EC383" s="1"/>
  <c r="EY351"/>
  <c r="EC351" s="1"/>
  <c r="EY320"/>
  <c r="EC320" s="1"/>
  <c r="EY280"/>
  <c r="EC280" s="1"/>
  <c r="EY260"/>
  <c r="EC260" s="1"/>
  <c r="EY240"/>
  <c r="EC240" s="1"/>
  <c r="EY232"/>
  <c r="EC232" s="1"/>
  <c r="EY224"/>
  <c r="EC224" s="1"/>
  <c r="EY216"/>
  <c r="EC216" s="1"/>
  <c r="EY208"/>
  <c r="EC208" s="1"/>
  <c r="EY200"/>
  <c r="EC200" s="1"/>
  <c r="EY192"/>
  <c r="EC192" s="1"/>
  <c r="EY174"/>
  <c r="EC174" s="1"/>
  <c r="EY145"/>
  <c r="EC145" s="1"/>
  <c r="EY124"/>
  <c r="EC124" s="1"/>
  <c r="EY85"/>
  <c r="EC85" s="1"/>
  <c r="EY59"/>
  <c r="EC59" s="1"/>
  <c r="EY387"/>
  <c r="EC387" s="1"/>
  <c r="EY344"/>
  <c r="EC344" s="1"/>
  <c r="EY324"/>
  <c r="EC324" s="1"/>
  <c r="EY279"/>
  <c r="EC279" s="1"/>
  <c r="EY242"/>
  <c r="EC242" s="1"/>
  <c r="EY151"/>
  <c r="EC151" s="1"/>
  <c r="EY123"/>
  <c r="EC123" s="1"/>
  <c r="EY69"/>
  <c r="EC69" s="1"/>
  <c r="EY393"/>
  <c r="EC393" s="1"/>
  <c r="EY359"/>
  <c r="EC359" s="1"/>
  <c r="EY328"/>
  <c r="EC328" s="1"/>
  <c r="EY306"/>
  <c r="EC306" s="1"/>
  <c r="EY292"/>
  <c r="EC292" s="1"/>
  <c r="EY169"/>
  <c r="EC169" s="1"/>
  <c r="EY135"/>
  <c r="EC135" s="1"/>
  <c r="EY103"/>
  <c r="EC103" s="1"/>
  <c r="EY37"/>
  <c r="EC37" s="1"/>
  <c r="DL20"/>
  <c r="DI20"/>
  <c r="DJ20"/>
  <c r="DK20"/>
  <c r="DE19"/>
  <c r="DR19"/>
  <c r="DO19"/>
  <c r="DP19"/>
  <c r="DY19" s="1"/>
  <c r="DC19" s="1"/>
  <c r="DP18"/>
  <c r="DY18" s="1"/>
  <c r="DC18" s="1"/>
  <c r="DG18"/>
  <c r="DJ18"/>
  <c r="DY1135"/>
  <c r="DC1135" s="1"/>
  <c r="DY1103"/>
  <c r="DC1103" s="1"/>
  <c r="DY1071"/>
  <c r="DC1071" s="1"/>
  <c r="DY1047"/>
  <c r="DC1047" s="1"/>
  <c r="DY1031"/>
  <c r="DC1031" s="1"/>
  <c r="DY1015"/>
  <c r="DC1015" s="1"/>
  <c r="DY999"/>
  <c r="DC999" s="1"/>
  <c r="DY983"/>
  <c r="DC983" s="1"/>
  <c r="DY940"/>
  <c r="DC940" s="1"/>
  <c r="DY904"/>
  <c r="DC904" s="1"/>
  <c r="DY873"/>
  <c r="DC873" s="1"/>
  <c r="DY857"/>
  <c r="DC857" s="1"/>
  <c r="DY832"/>
  <c r="DC832" s="1"/>
  <c r="DY800"/>
  <c r="DC800" s="1"/>
  <c r="DY1147"/>
  <c r="DC1147" s="1"/>
  <c r="DY1123"/>
  <c r="DC1123" s="1"/>
  <c r="DY1091"/>
  <c r="DC1091" s="1"/>
  <c r="DY1059"/>
  <c r="DC1059" s="1"/>
  <c r="DY961"/>
  <c r="DC961" s="1"/>
  <c r="DY948"/>
  <c r="DC948" s="1"/>
  <c r="DY916"/>
  <c r="DC916" s="1"/>
  <c r="DY892"/>
  <c r="DC892" s="1"/>
  <c r="DY838"/>
  <c r="DC838" s="1"/>
  <c r="DY806"/>
  <c r="DC806" s="1"/>
  <c r="DY1133"/>
  <c r="DC1133" s="1"/>
  <c r="DY1101"/>
  <c r="DC1101" s="1"/>
  <c r="DY1069"/>
  <c r="DC1069" s="1"/>
  <c r="DY1045"/>
  <c r="DC1045" s="1"/>
  <c r="DY1029"/>
  <c r="DC1029" s="1"/>
  <c r="DY1013"/>
  <c r="DC1013" s="1"/>
  <c r="DY997"/>
  <c r="DC997" s="1"/>
  <c r="DY981"/>
  <c r="DC981" s="1"/>
  <c r="DY932"/>
  <c r="DC932" s="1"/>
  <c r="DY900"/>
  <c r="DC900" s="1"/>
  <c r="DY869"/>
  <c r="DC869" s="1"/>
  <c r="DY853"/>
  <c r="DC853" s="1"/>
  <c r="DY828"/>
  <c r="DC828" s="1"/>
  <c r="DY798"/>
  <c r="DC798" s="1"/>
  <c r="DY1143"/>
  <c r="DC1143" s="1"/>
  <c r="DY1115"/>
  <c r="DC1115" s="1"/>
  <c r="DY1083"/>
  <c r="DC1083" s="1"/>
  <c r="DY973"/>
  <c r="DC973" s="1"/>
  <c r="DY957"/>
  <c r="DC957" s="1"/>
  <c r="DY925"/>
  <c r="DC925" s="1"/>
  <c r="DY896"/>
  <c r="DC896" s="1"/>
  <c r="DY885"/>
  <c r="DC885" s="1"/>
  <c r="DY826"/>
  <c r="DC826" s="1"/>
  <c r="DY796"/>
  <c r="DC796" s="1"/>
  <c r="DY788"/>
  <c r="DC788" s="1"/>
  <c r="DY780"/>
  <c r="DC780" s="1"/>
  <c r="DY772"/>
  <c r="DC772" s="1"/>
  <c r="DY762"/>
  <c r="DC762" s="1"/>
  <c r="DY754"/>
  <c r="DC754" s="1"/>
  <c r="DY746"/>
  <c r="DC746" s="1"/>
  <c r="DY738"/>
  <c r="DC738" s="1"/>
  <c r="DY721"/>
  <c r="DC721" s="1"/>
  <c r="DY705"/>
  <c r="DC705" s="1"/>
  <c r="DY684"/>
  <c r="DC684" s="1"/>
  <c r="DY668"/>
  <c r="DC668" s="1"/>
  <c r="DY621"/>
  <c r="DC621" s="1"/>
  <c r="DY596"/>
  <c r="DC596" s="1"/>
  <c r="DY580"/>
  <c r="DC580" s="1"/>
  <c r="DY561"/>
  <c r="DC561" s="1"/>
  <c r="DY532"/>
  <c r="DC532" s="1"/>
  <c r="DY505"/>
  <c r="DC505" s="1"/>
  <c r="DY453"/>
  <c r="DC453" s="1"/>
  <c r="DY422"/>
  <c r="DC422" s="1"/>
  <c r="DY381"/>
  <c r="DC381" s="1"/>
  <c r="DY335"/>
  <c r="DC335" s="1"/>
  <c r="DY648"/>
  <c r="DC648" s="1"/>
  <c r="DY625"/>
  <c r="DC625" s="1"/>
  <c r="DY549"/>
  <c r="DC549" s="1"/>
  <c r="DY513"/>
  <c r="DC513" s="1"/>
  <c r="DY457"/>
  <c r="DC457" s="1"/>
  <c r="DY351"/>
  <c r="DC351" s="1"/>
  <c r="DY720"/>
  <c r="DC720" s="1"/>
  <c r="DY704"/>
  <c r="DC704" s="1"/>
  <c r="DY681"/>
  <c r="DC681" s="1"/>
  <c r="DY665"/>
  <c r="DC665" s="1"/>
  <c r="DY617"/>
  <c r="DC617" s="1"/>
  <c r="DY593"/>
  <c r="DC593" s="1"/>
  <c r="DY577"/>
  <c r="DC577" s="1"/>
  <c r="DY553"/>
  <c r="DC553" s="1"/>
  <c r="DY524"/>
  <c r="DC524" s="1"/>
  <c r="DY504"/>
  <c r="DC504" s="1"/>
  <c r="DY445"/>
  <c r="DC445" s="1"/>
  <c r="DY406"/>
  <c r="DC406" s="1"/>
  <c r="DY363"/>
  <c r="DC363" s="1"/>
  <c r="DY328"/>
  <c r="DC328" s="1"/>
  <c r="DY645"/>
  <c r="DC645" s="1"/>
  <c r="DY605"/>
  <c r="DC605" s="1"/>
  <c r="DY528"/>
  <c r="DC528" s="1"/>
  <c r="DY493"/>
  <c r="DC493" s="1"/>
  <c r="DY449"/>
  <c r="DC449" s="1"/>
  <c r="DY386"/>
  <c r="DC386" s="1"/>
  <c r="DY343"/>
  <c r="DC343" s="1"/>
  <c r="DY319"/>
  <c r="DC319" s="1"/>
  <c r="DY288"/>
  <c r="DC288" s="1"/>
  <c r="DY244"/>
  <c r="DC244" s="1"/>
  <c r="DY222"/>
  <c r="DC222" s="1"/>
  <c r="EY1167"/>
  <c r="EC1167" s="1"/>
  <c r="EY1159"/>
  <c r="EC1159" s="1"/>
  <c r="EY1151"/>
  <c r="EC1151" s="1"/>
  <c r="EY1045"/>
  <c r="EC1045" s="1"/>
  <c r="EY1021"/>
  <c r="EC1021" s="1"/>
  <c r="EY981"/>
  <c r="EC981" s="1"/>
  <c r="EY953"/>
  <c r="EC953" s="1"/>
  <c r="EY929"/>
  <c r="EC929" s="1"/>
  <c r="EY885"/>
  <c r="EC885" s="1"/>
  <c r="EY854"/>
  <c r="EC854" s="1"/>
  <c r="EY830"/>
  <c r="EC830" s="1"/>
  <c r="DY294"/>
  <c r="DC294" s="1"/>
  <c r="DY272"/>
  <c r="DC272" s="1"/>
  <c r="DY252"/>
  <c r="DC252" s="1"/>
  <c r="DY188"/>
  <c r="DC188" s="1"/>
  <c r="DY180"/>
  <c r="DC180" s="1"/>
  <c r="DY172"/>
  <c r="DC172" s="1"/>
  <c r="DY164"/>
  <c r="DC164" s="1"/>
  <c r="DY156"/>
  <c r="DC156" s="1"/>
  <c r="DY148"/>
  <c r="DC148" s="1"/>
  <c r="DY140"/>
  <c r="DC140" s="1"/>
  <c r="DY132"/>
  <c r="DC132" s="1"/>
  <c r="DY124"/>
  <c r="DC124" s="1"/>
  <c r="DY116"/>
  <c r="DC116" s="1"/>
  <c r="DY108"/>
  <c r="DC108" s="1"/>
  <c r="DY100"/>
  <c r="DC100" s="1"/>
  <c r="DY92"/>
  <c r="DC92" s="1"/>
  <c r="DY84"/>
  <c r="DC84" s="1"/>
  <c r="DY76"/>
  <c r="DC76" s="1"/>
  <c r="DY68"/>
  <c r="DC68" s="1"/>
  <c r="DY60"/>
  <c r="DC60" s="1"/>
  <c r="DY52"/>
  <c r="DC52" s="1"/>
  <c r="DY44"/>
  <c r="DC44" s="1"/>
  <c r="DY36"/>
  <c r="DC36" s="1"/>
  <c r="DY28"/>
  <c r="DC28" s="1"/>
  <c r="DY1168"/>
  <c r="DC1168" s="1"/>
  <c r="EY1157"/>
  <c r="EC1157" s="1"/>
  <c r="EY1135"/>
  <c r="EC1135" s="1"/>
  <c r="EY1127"/>
  <c r="EC1127" s="1"/>
  <c r="EY1119"/>
  <c r="EC1119" s="1"/>
  <c r="EY1111"/>
  <c r="EC1111" s="1"/>
  <c r="EY1103"/>
  <c r="EC1103" s="1"/>
  <c r="EY1095"/>
  <c r="EC1095" s="1"/>
  <c r="EY1087"/>
  <c r="EC1087" s="1"/>
  <c r="EY1079"/>
  <c r="EC1079" s="1"/>
  <c r="EY1071"/>
  <c r="EC1071" s="1"/>
  <c r="EY1063"/>
  <c r="EC1063" s="1"/>
  <c r="EY1055"/>
  <c r="EC1055" s="1"/>
  <c r="EY1033"/>
  <c r="EC1033" s="1"/>
  <c r="EY994"/>
  <c r="EC994" s="1"/>
  <c r="EY965"/>
  <c r="EC965" s="1"/>
  <c r="EY933"/>
  <c r="EC933" s="1"/>
  <c r="EY897"/>
  <c r="EC897" s="1"/>
  <c r="EY858"/>
  <c r="EC858" s="1"/>
  <c r="EY829"/>
  <c r="EC829" s="1"/>
  <c r="DY320"/>
  <c r="DC320" s="1"/>
  <c r="DY304"/>
  <c r="DC304" s="1"/>
  <c r="DY276"/>
  <c r="DC276" s="1"/>
  <c r="DY227"/>
  <c r="DC227" s="1"/>
  <c r="EY1137"/>
  <c r="EC1137" s="1"/>
  <c r="EY1121"/>
  <c r="EC1121" s="1"/>
  <c r="EY1105"/>
  <c r="EC1105" s="1"/>
  <c r="EY1089"/>
  <c r="EC1089" s="1"/>
  <c r="EY1073"/>
  <c r="EC1073" s="1"/>
  <c r="EY1057"/>
  <c r="EC1057" s="1"/>
  <c r="EY1018"/>
  <c r="EC1018" s="1"/>
  <c r="EY993"/>
  <c r="EC993" s="1"/>
  <c r="EY974"/>
  <c r="EC974" s="1"/>
  <c r="EY926"/>
  <c r="EC926" s="1"/>
  <c r="EY918"/>
  <c r="EC918" s="1"/>
  <c r="EY910"/>
  <c r="EC910" s="1"/>
  <c r="EY873"/>
  <c r="EC873" s="1"/>
  <c r="EY837"/>
  <c r="EC837" s="1"/>
  <c r="DY284"/>
  <c r="DC284" s="1"/>
  <c r="DY264"/>
  <c r="DC264" s="1"/>
  <c r="DY243"/>
  <c r="DC243" s="1"/>
  <c r="DY210"/>
  <c r="DC210" s="1"/>
  <c r="DY202"/>
  <c r="DC202" s="1"/>
  <c r="EY1046"/>
  <c r="EC1046" s="1"/>
  <c r="EY1022"/>
  <c r="EC1022" s="1"/>
  <c r="EY982"/>
  <c r="EC982" s="1"/>
  <c r="EY950"/>
  <c r="EC950" s="1"/>
  <c r="EY925"/>
  <c r="EC925" s="1"/>
  <c r="EY909"/>
  <c r="EC909" s="1"/>
  <c r="EY877"/>
  <c r="EC877" s="1"/>
  <c r="EY847"/>
  <c r="EC847" s="1"/>
  <c r="EY809"/>
  <c r="EC809" s="1"/>
  <c r="EY786"/>
  <c r="EC786" s="1"/>
  <c r="EY813"/>
  <c r="EC813" s="1"/>
  <c r="EY792"/>
  <c r="EC792" s="1"/>
  <c r="EY761"/>
  <c r="EC761" s="1"/>
  <c r="EY745"/>
  <c r="EC745" s="1"/>
  <c r="EY729"/>
  <c r="EC729" s="1"/>
  <c r="EY806"/>
  <c r="EC806" s="1"/>
  <c r="EY772"/>
  <c r="EC772" s="1"/>
  <c r="EY756"/>
  <c r="EC756" s="1"/>
  <c r="EY740"/>
  <c r="EC740" s="1"/>
  <c r="EY725"/>
  <c r="EC725" s="1"/>
  <c r="EY717"/>
  <c r="EC717" s="1"/>
  <c r="EY709"/>
  <c r="EC709" s="1"/>
  <c r="EY701"/>
  <c r="EC701" s="1"/>
  <c r="EY693"/>
  <c r="EC693" s="1"/>
  <c r="EY685"/>
  <c r="EC685" s="1"/>
  <c r="EY677"/>
  <c r="EC677" s="1"/>
  <c r="EY669"/>
  <c r="EC669" s="1"/>
  <c r="EY661"/>
  <c r="EC661" s="1"/>
  <c r="EY653"/>
  <c r="EC653" s="1"/>
  <c r="EY645"/>
  <c r="EC645" s="1"/>
  <c r="EY637"/>
  <c r="EC637" s="1"/>
  <c r="EY629"/>
  <c r="EC629" s="1"/>
  <c r="EY621"/>
  <c r="EC621" s="1"/>
  <c r="EY613"/>
  <c r="EC613" s="1"/>
  <c r="EY605"/>
  <c r="EC605" s="1"/>
  <c r="EY597"/>
  <c r="EC597" s="1"/>
  <c r="EY589"/>
  <c r="EC589" s="1"/>
  <c r="EY581"/>
  <c r="EC581" s="1"/>
  <c r="EY573"/>
  <c r="EC573" s="1"/>
  <c r="EY565"/>
  <c r="EC565" s="1"/>
  <c r="EY557"/>
  <c r="EC557" s="1"/>
  <c r="EY549"/>
  <c r="EC549" s="1"/>
  <c r="EY541"/>
  <c r="EC541" s="1"/>
  <c r="EY533"/>
  <c r="EC533" s="1"/>
  <c r="EY525"/>
  <c r="EC525" s="1"/>
  <c r="EY413"/>
  <c r="EC413" s="1"/>
  <c r="EY397"/>
  <c r="EC397" s="1"/>
  <c r="EY376"/>
  <c r="EC376" s="1"/>
  <c r="EY333"/>
  <c r="EC333" s="1"/>
  <c r="EY273"/>
  <c r="EC273" s="1"/>
  <c r="EY251"/>
  <c r="EC251" s="1"/>
  <c r="EY172"/>
  <c r="EC172" s="1"/>
  <c r="EY91"/>
  <c r="EC91" s="1"/>
  <c r="EY523"/>
  <c r="EC523" s="1"/>
  <c r="EY515"/>
  <c r="EC515" s="1"/>
  <c r="EY507"/>
  <c r="EC507" s="1"/>
  <c r="EY499"/>
  <c r="EC499" s="1"/>
  <c r="EY491"/>
  <c r="EC491" s="1"/>
  <c r="EY483"/>
  <c r="EC483" s="1"/>
  <c r="EY475"/>
  <c r="EC475" s="1"/>
  <c r="EY467"/>
  <c r="EC467" s="1"/>
  <c r="EY459"/>
  <c r="EC459" s="1"/>
  <c r="EY451"/>
  <c r="EC451" s="1"/>
  <c r="EY443"/>
  <c r="EC443" s="1"/>
  <c r="EY435"/>
  <c r="EC435" s="1"/>
  <c r="EY427"/>
  <c r="EC427" s="1"/>
  <c r="EY419"/>
  <c r="EC419" s="1"/>
  <c r="EY403"/>
  <c r="EC403" s="1"/>
  <c r="EY363"/>
  <c r="EC363" s="1"/>
  <c r="EY322"/>
  <c r="EC322" s="1"/>
  <c r="EY284"/>
  <c r="EC284" s="1"/>
  <c r="EY262"/>
  <c r="EC262" s="1"/>
  <c r="EY243"/>
  <c r="EC243" s="1"/>
  <c r="EY234"/>
  <c r="EC234" s="1"/>
  <c r="EY226"/>
  <c r="EC226" s="1"/>
  <c r="EY218"/>
  <c r="EC218" s="1"/>
  <c r="EY210"/>
  <c r="EC210" s="1"/>
  <c r="EY202"/>
  <c r="EC202" s="1"/>
  <c r="EY194"/>
  <c r="EC194" s="1"/>
  <c r="EY186"/>
  <c r="EC186" s="1"/>
  <c r="EY147"/>
  <c r="EC147" s="1"/>
  <c r="EY128"/>
  <c r="EC128" s="1"/>
  <c r="EY111"/>
  <c r="EC111" s="1"/>
  <c r="EY65"/>
  <c r="EC65" s="1"/>
  <c r="EY389"/>
  <c r="EC389" s="1"/>
  <c r="EY355"/>
  <c r="EC355" s="1"/>
  <c r="EY326"/>
  <c r="EC326" s="1"/>
  <c r="EY283"/>
  <c r="EC283" s="1"/>
  <c r="EY246"/>
  <c r="EC246" s="1"/>
  <c r="EY152"/>
  <c r="EC152" s="1"/>
  <c r="EY127"/>
  <c r="EC127" s="1"/>
  <c r="EY73"/>
  <c r="EC73" s="1"/>
  <c r="EY33"/>
  <c r="EC33" s="1"/>
  <c r="EY366"/>
  <c r="EC366" s="1"/>
  <c r="EY329"/>
  <c r="EC329" s="1"/>
  <c r="EY308"/>
  <c r="EC308" s="1"/>
  <c r="EY300"/>
  <c r="EC300" s="1"/>
  <c r="EY268"/>
  <c r="EC268" s="1"/>
  <c r="EY137"/>
  <c r="EC137" s="1"/>
  <c r="EY105"/>
  <c r="EC105" s="1"/>
  <c r="EY44"/>
  <c r="EC44" s="1"/>
  <c r="DP20"/>
  <c r="DY20" s="1"/>
  <c r="DC20" s="1"/>
  <c r="DO20"/>
  <c r="DI19"/>
  <c r="DF19"/>
  <c r="DT19"/>
  <c r="DL18"/>
  <c r="DT18"/>
  <c r="DF18"/>
  <c r="DI18"/>
  <c r="DY1155"/>
  <c r="DC1155" s="1"/>
  <c r="DY1109"/>
  <c r="DC1109" s="1"/>
  <c r="DY1077"/>
  <c r="DC1077" s="1"/>
  <c r="DY1049"/>
  <c r="DC1049" s="1"/>
  <c r="DY1033"/>
  <c r="DC1033" s="1"/>
  <c r="DY1017"/>
  <c r="DC1017" s="1"/>
  <c r="DY1001"/>
  <c r="DC1001" s="1"/>
  <c r="DY985"/>
  <c r="DC985" s="1"/>
  <c r="DY943"/>
  <c r="DC943" s="1"/>
  <c r="DY912"/>
  <c r="DC912" s="1"/>
  <c r="DY876"/>
  <c r="DC876" s="1"/>
  <c r="DY860"/>
  <c r="DC860" s="1"/>
  <c r="DY840"/>
  <c r="DC840" s="1"/>
  <c r="DY808"/>
  <c r="DC808" s="1"/>
  <c r="DY1149"/>
  <c r="DC1149" s="1"/>
  <c r="DY1129"/>
  <c r="DC1129" s="1"/>
  <c r="DY1097"/>
  <c r="DC1097" s="1"/>
  <c r="DY1065"/>
  <c r="DC1065" s="1"/>
  <c r="DY967"/>
  <c r="DC967" s="1"/>
  <c r="DY951"/>
  <c r="DC951" s="1"/>
  <c r="DY921"/>
  <c r="DC921" s="1"/>
  <c r="DY895"/>
  <c r="DC895" s="1"/>
  <c r="DY884"/>
  <c r="DC884" s="1"/>
  <c r="DY814"/>
  <c r="DC814" s="1"/>
  <c r="DY1153"/>
  <c r="DC1153" s="1"/>
  <c r="DY1111"/>
  <c r="DC1111" s="1"/>
  <c r="DY1079"/>
  <c r="DC1079" s="1"/>
  <c r="DY1051"/>
  <c r="DC1051" s="1"/>
  <c r="DY1035"/>
  <c r="DC1035" s="1"/>
  <c r="DY1019"/>
  <c r="DC1019" s="1"/>
  <c r="DY1003"/>
  <c r="DC1003" s="1"/>
  <c r="DY987"/>
  <c r="DC987" s="1"/>
  <c r="DY941"/>
  <c r="DC941" s="1"/>
  <c r="DY905"/>
  <c r="DC905" s="1"/>
  <c r="DY872"/>
  <c r="DC872" s="1"/>
  <c r="DY856"/>
  <c r="DC856" s="1"/>
  <c r="DY836"/>
  <c r="DC836" s="1"/>
  <c r="DY804"/>
  <c r="DC804" s="1"/>
  <c r="DY1145"/>
  <c r="DC1145" s="1"/>
  <c r="DY1121"/>
  <c r="DC1121" s="1"/>
  <c r="DY1089"/>
  <c r="DC1089" s="1"/>
  <c r="DY1057"/>
  <c r="DC1057" s="1"/>
  <c r="DY963"/>
  <c r="DC963" s="1"/>
  <c r="DY937"/>
  <c r="DC937" s="1"/>
  <c r="DY908"/>
  <c r="DC908" s="1"/>
  <c r="DY888"/>
  <c r="DC888" s="1"/>
  <c r="DY834"/>
  <c r="DC834" s="1"/>
  <c r="DY802"/>
  <c r="DC802" s="1"/>
  <c r="DY790"/>
  <c r="DC790" s="1"/>
  <c r="DY782"/>
  <c r="DC782" s="1"/>
  <c r="DY774"/>
  <c r="DC774" s="1"/>
  <c r="DY764"/>
  <c r="DC764" s="1"/>
  <c r="DY756"/>
  <c r="DC756" s="1"/>
  <c r="DY748"/>
  <c r="DC748" s="1"/>
  <c r="DY740"/>
  <c r="DC740" s="1"/>
  <c r="DY732"/>
  <c r="DC732" s="1"/>
  <c r="DY709"/>
  <c r="DC709" s="1"/>
  <c r="DY693"/>
  <c r="DC693" s="1"/>
  <c r="DY672"/>
  <c r="DC672" s="1"/>
  <c r="DY636"/>
  <c r="DC636" s="1"/>
  <c r="DY600"/>
  <c r="DC600" s="1"/>
  <c r="DY584"/>
  <c r="DC584" s="1"/>
  <c r="DY568"/>
  <c r="DC568" s="1"/>
  <c r="DY536"/>
  <c r="DC536" s="1"/>
  <c r="DY509"/>
  <c r="DC509" s="1"/>
  <c r="DY469"/>
  <c r="DC469" s="1"/>
  <c r="DY424"/>
  <c r="DC424" s="1"/>
  <c r="DY394"/>
  <c r="DC394" s="1"/>
  <c r="DY354"/>
  <c r="DC354" s="1"/>
  <c r="DY657"/>
  <c r="DC657" s="1"/>
  <c r="DY633"/>
  <c r="DC633" s="1"/>
  <c r="DY556"/>
  <c r="DC556" s="1"/>
  <c r="DY520"/>
  <c r="DC520" s="1"/>
  <c r="DY473"/>
  <c r="DC473" s="1"/>
  <c r="DY369"/>
  <c r="DC369" s="1"/>
  <c r="DY330"/>
  <c r="DC330" s="1"/>
  <c r="DY708"/>
  <c r="DC708" s="1"/>
  <c r="DY685"/>
  <c r="DC685" s="1"/>
  <c r="DY669"/>
  <c r="DC669" s="1"/>
  <c r="DY629"/>
  <c r="DC629" s="1"/>
  <c r="DY597"/>
  <c r="DC597" s="1"/>
  <c r="DY581"/>
  <c r="DC581" s="1"/>
  <c r="DY565"/>
  <c r="DC565" s="1"/>
  <c r="DY533"/>
  <c r="DC533" s="1"/>
  <c r="DY506"/>
  <c r="DC506" s="1"/>
  <c r="DY461"/>
  <c r="DC461" s="1"/>
  <c r="DY418"/>
  <c r="DC418" s="1"/>
  <c r="DY378"/>
  <c r="DC378" s="1"/>
  <c r="DY334"/>
  <c r="DC334" s="1"/>
  <c r="DY649"/>
  <c r="DC649" s="1"/>
  <c r="DY612"/>
  <c r="DC612" s="1"/>
  <c r="DY541"/>
  <c r="DC541" s="1"/>
  <c r="DY501"/>
  <c r="DC501" s="1"/>
  <c r="DY465"/>
  <c r="DC465" s="1"/>
  <c r="DY390"/>
  <c r="DC390" s="1"/>
  <c r="DY348"/>
  <c r="DC348" s="1"/>
  <c r="DY323"/>
  <c r="DC323" s="1"/>
  <c r="DY299"/>
  <c r="DC299" s="1"/>
  <c r="DY259"/>
  <c r="DC259" s="1"/>
  <c r="DY224"/>
  <c r="DC224" s="1"/>
  <c r="DY1166"/>
  <c r="DC1166" s="1"/>
  <c r="EY1162"/>
  <c r="EC1162" s="1"/>
  <c r="EY1154"/>
  <c r="EC1154" s="1"/>
  <c r="EY1050"/>
  <c r="EC1050" s="1"/>
  <c r="EY1025"/>
  <c r="EC1025" s="1"/>
  <c r="EY986"/>
  <c r="EC986" s="1"/>
  <c r="EY958"/>
  <c r="EC958" s="1"/>
  <c r="EY934"/>
  <c r="EC934" s="1"/>
  <c r="EY889"/>
  <c r="EC889" s="1"/>
  <c r="EY865"/>
  <c r="EC865" s="1"/>
  <c r="EY834"/>
  <c r="EC834" s="1"/>
  <c r="DY296"/>
  <c r="DC296" s="1"/>
  <c r="DY279"/>
  <c r="DC279" s="1"/>
  <c r="DY254"/>
  <c r="DC254" s="1"/>
  <c r="DY190"/>
  <c r="DC190" s="1"/>
  <c r="DY182"/>
  <c r="DC182" s="1"/>
  <c r="DY174"/>
  <c r="DC174" s="1"/>
  <c r="DY166"/>
  <c r="DC166" s="1"/>
  <c r="DY158"/>
  <c r="DC158" s="1"/>
  <c r="DY150"/>
  <c r="DC150" s="1"/>
  <c r="DY142"/>
  <c r="DC142" s="1"/>
  <c r="DY134"/>
  <c r="DC134" s="1"/>
  <c r="DY126"/>
  <c r="DC126" s="1"/>
  <c r="DY118"/>
  <c r="DC118" s="1"/>
  <c r="DY110"/>
  <c r="DC110" s="1"/>
  <c r="DY102"/>
  <c r="DC102" s="1"/>
  <c r="DY94"/>
  <c r="DC94" s="1"/>
  <c r="DY86"/>
  <c r="DC86" s="1"/>
  <c r="DY78"/>
  <c r="DC78" s="1"/>
  <c r="DY70"/>
  <c r="DC70" s="1"/>
  <c r="DY62"/>
  <c r="DC62" s="1"/>
  <c r="DY54"/>
  <c r="DC54" s="1"/>
  <c r="DY46"/>
  <c r="DC46" s="1"/>
  <c r="DY38"/>
  <c r="DC38" s="1"/>
  <c r="DY30"/>
  <c r="DC30" s="1"/>
  <c r="DY22"/>
  <c r="DC22" s="1"/>
  <c r="EY1161"/>
  <c r="EC1161" s="1"/>
  <c r="EY1138"/>
  <c r="EC1138" s="1"/>
  <c r="EY1130"/>
  <c r="EC1130" s="1"/>
  <c r="EY1122"/>
  <c r="EC1122" s="1"/>
  <c r="EY1114"/>
  <c r="EC1114" s="1"/>
  <c r="EY1106"/>
  <c r="EC1106" s="1"/>
  <c r="EY1098"/>
  <c r="EC1098" s="1"/>
  <c r="EY1090"/>
  <c r="EC1090" s="1"/>
  <c r="EY1082"/>
  <c r="EC1082" s="1"/>
  <c r="EY1074"/>
  <c r="EC1074" s="1"/>
  <c r="EY1066"/>
  <c r="EC1066" s="1"/>
  <c r="EY1058"/>
  <c r="EC1058" s="1"/>
  <c r="EY1038"/>
  <c r="EC1038" s="1"/>
  <c r="EY1005"/>
  <c r="EC1005" s="1"/>
  <c r="EY970"/>
  <c r="EC970" s="1"/>
  <c r="EY938"/>
  <c r="EC938" s="1"/>
  <c r="EY902"/>
  <c r="EC902" s="1"/>
  <c r="EY869"/>
  <c r="EC869" s="1"/>
  <c r="EY833"/>
  <c r="EC833" s="1"/>
  <c r="DY322"/>
  <c r="DC322" s="1"/>
  <c r="DY306"/>
  <c r="DC306" s="1"/>
  <c r="DY287"/>
  <c r="DC287" s="1"/>
  <c r="DY239"/>
  <c r="DC239" s="1"/>
  <c r="EY1142"/>
  <c r="EC1142" s="1"/>
  <c r="EY1125"/>
  <c r="EC1125" s="1"/>
  <c r="EY1109"/>
  <c r="EC1109" s="1"/>
  <c r="EY1093"/>
  <c r="EC1093" s="1"/>
  <c r="EY1077"/>
  <c r="EC1077" s="1"/>
  <c r="EY1061"/>
  <c r="EC1061" s="1"/>
  <c r="EY1037"/>
  <c r="EC1037" s="1"/>
  <c r="EY998"/>
  <c r="EC998" s="1"/>
  <c r="EY975"/>
  <c r="EC975" s="1"/>
  <c r="EY937"/>
  <c r="EC937" s="1"/>
  <c r="EY919"/>
  <c r="EC919" s="1"/>
  <c r="EY911"/>
  <c r="EC911" s="1"/>
  <c r="EY878"/>
  <c r="EC878" s="1"/>
  <c r="EY842"/>
  <c r="EC842" s="1"/>
  <c r="DY291"/>
  <c r="DC291" s="1"/>
  <c r="DY271"/>
  <c r="DC271" s="1"/>
  <c r="DY247"/>
  <c r="DC247" s="1"/>
  <c r="DY212"/>
  <c r="DC212" s="1"/>
  <c r="DY204"/>
  <c r="DC204" s="1"/>
  <c r="EY1141"/>
  <c r="EC1141" s="1"/>
  <c r="EY1026"/>
  <c r="EC1026" s="1"/>
  <c r="EY997"/>
  <c r="EC997" s="1"/>
  <c r="EY954"/>
  <c r="EC954" s="1"/>
  <c r="EY930"/>
  <c r="EC930" s="1"/>
  <c r="EY913"/>
  <c r="EC913" s="1"/>
  <c r="EY882"/>
  <c r="EC882" s="1"/>
  <c r="EY850"/>
  <c r="EC850" s="1"/>
  <c r="EY814"/>
  <c r="EC814" s="1"/>
  <c r="EY788"/>
  <c r="EC788" s="1"/>
  <c r="EY818"/>
  <c r="EC818" s="1"/>
  <c r="EY798"/>
  <c r="EC798" s="1"/>
  <c r="EY765"/>
  <c r="EC765" s="1"/>
  <c r="EY749"/>
  <c r="EC749" s="1"/>
  <c r="EY733"/>
  <c r="EC733" s="1"/>
  <c r="EY817"/>
  <c r="EC817" s="1"/>
  <c r="EY776"/>
  <c r="EC776" s="1"/>
  <c r="EY760"/>
  <c r="EC760" s="1"/>
  <c r="EY744"/>
  <c r="EC744" s="1"/>
  <c r="EY728"/>
  <c r="EC728" s="1"/>
  <c r="EY719"/>
  <c r="EC719" s="1"/>
  <c r="EY711"/>
  <c r="EC711" s="1"/>
  <c r="EY703"/>
  <c r="EC703" s="1"/>
  <c r="EY695"/>
  <c r="EC695" s="1"/>
  <c r="EY687"/>
  <c r="EC687" s="1"/>
  <c r="EY679"/>
  <c r="EC679" s="1"/>
  <c r="EY671"/>
  <c r="EC671" s="1"/>
  <c r="EY663"/>
  <c r="EC663" s="1"/>
  <c r="EY655"/>
  <c r="EC655" s="1"/>
  <c r="EY647"/>
  <c r="EC647" s="1"/>
  <c r="EY639"/>
  <c r="EC639" s="1"/>
  <c r="EY631"/>
  <c r="EC631" s="1"/>
  <c r="EY623"/>
  <c r="EC623" s="1"/>
  <c r="EY615"/>
  <c r="EC615" s="1"/>
  <c r="EY607"/>
  <c r="EC607" s="1"/>
  <c r="EY599"/>
  <c r="EC599" s="1"/>
  <c r="EY591"/>
  <c r="EC591" s="1"/>
  <c r="EY583"/>
  <c r="EC583" s="1"/>
  <c r="EY575"/>
  <c r="EC575" s="1"/>
  <c r="EY567"/>
  <c r="EC567" s="1"/>
  <c r="EY559"/>
  <c r="EC559" s="1"/>
  <c r="EY551"/>
  <c r="EC551" s="1"/>
  <c r="EY543"/>
  <c r="EC543" s="1"/>
  <c r="EY535"/>
  <c r="EC535" s="1"/>
  <c r="EY527"/>
  <c r="EC527" s="1"/>
  <c r="EY780"/>
  <c r="EC780" s="1"/>
  <c r="EY399"/>
  <c r="EC399" s="1"/>
  <c r="EY380"/>
  <c r="EC380" s="1"/>
  <c r="EY352"/>
  <c r="EC352" s="1"/>
  <c r="EY315"/>
  <c r="EC315" s="1"/>
  <c r="EY256"/>
  <c r="EC256" s="1"/>
  <c r="EY175"/>
  <c r="EC175" s="1"/>
  <c r="EY139"/>
  <c r="EC139" s="1"/>
  <c r="EY29"/>
  <c r="EC29" s="1"/>
  <c r="EY517"/>
  <c r="EC517" s="1"/>
  <c r="EY509"/>
  <c r="EC509" s="1"/>
  <c r="EY501"/>
  <c r="EC501" s="1"/>
  <c r="EY493"/>
  <c r="EC493" s="1"/>
  <c r="EY485"/>
  <c r="EC485" s="1"/>
  <c r="EY477"/>
  <c r="EC477" s="1"/>
  <c r="EY469"/>
  <c r="EC469" s="1"/>
  <c r="EY461"/>
  <c r="EC461" s="1"/>
  <c r="EY453"/>
  <c r="EC453" s="1"/>
  <c r="EY445"/>
  <c r="EC445" s="1"/>
  <c r="EY437"/>
  <c r="EC437" s="1"/>
  <c r="EY429"/>
  <c r="EC429" s="1"/>
  <c r="EY421"/>
  <c r="EC421" s="1"/>
  <c r="EY405"/>
  <c r="EC405" s="1"/>
  <c r="EY374"/>
  <c r="EC374" s="1"/>
  <c r="EY336"/>
  <c r="EC336" s="1"/>
  <c r="EY296"/>
  <c r="EC296" s="1"/>
  <c r="EY276"/>
  <c r="EC276" s="1"/>
  <c r="EY244"/>
  <c r="EC244" s="1"/>
  <c r="EY236"/>
  <c r="EC236" s="1"/>
  <c r="EY228"/>
  <c r="EC228" s="1"/>
  <c r="EY220"/>
  <c r="EC220" s="1"/>
  <c r="EY212"/>
  <c r="EC212" s="1"/>
  <c r="EY204"/>
  <c r="EC204" s="1"/>
  <c r="EY196"/>
  <c r="EC196" s="1"/>
  <c r="EY188"/>
  <c r="EC188" s="1"/>
  <c r="EY149"/>
  <c r="EC149" s="1"/>
  <c r="EY129"/>
  <c r="EC129" s="1"/>
  <c r="EY119"/>
  <c r="EC119" s="1"/>
  <c r="EY66"/>
  <c r="EC66" s="1"/>
  <c r="EY407"/>
  <c r="EC407" s="1"/>
  <c r="EY357"/>
  <c r="EC357" s="1"/>
  <c r="EY340"/>
  <c r="EC340" s="1"/>
  <c r="EY289"/>
  <c r="EC289" s="1"/>
  <c r="EY264"/>
  <c r="EC264" s="1"/>
  <c r="EY178"/>
  <c r="EC178" s="1"/>
  <c r="EY131"/>
  <c r="EC131" s="1"/>
  <c r="EY87"/>
  <c r="EC87" s="1"/>
  <c r="EY34"/>
  <c r="EC34" s="1"/>
  <c r="EY371"/>
  <c r="EC371" s="1"/>
  <c r="EY343"/>
  <c r="EC343" s="1"/>
  <c r="EY310"/>
  <c r="EC310" s="1"/>
  <c r="EY302"/>
  <c r="EC302" s="1"/>
  <c r="EY269"/>
  <c r="EC269" s="1"/>
  <c r="EY155"/>
  <c r="EC155" s="1"/>
  <c r="EY107"/>
  <c r="EC107" s="1"/>
  <c r="EY99"/>
  <c r="EC99" s="1"/>
  <c r="DQ20"/>
  <c r="DR20"/>
  <c r="DT20"/>
  <c r="DJ19"/>
  <c r="DG19"/>
  <c r="DH19"/>
  <c r="DH18"/>
  <c r="DO18"/>
  <c r="DR18"/>
  <c r="DE18"/>
  <c r="DY1161"/>
  <c r="DC1161" s="1"/>
  <c r="DY1119"/>
  <c r="DC1119" s="1"/>
  <c r="DY1087"/>
  <c r="DC1087" s="1"/>
  <c r="DY1055"/>
  <c r="DC1055" s="1"/>
  <c r="DY1039"/>
  <c r="DC1039" s="1"/>
  <c r="DY1023"/>
  <c r="DC1023" s="1"/>
  <c r="DY1007"/>
  <c r="DC1007" s="1"/>
  <c r="DY991"/>
  <c r="DC991" s="1"/>
  <c r="DY945"/>
  <c r="DC945" s="1"/>
  <c r="DY928"/>
  <c r="DC928" s="1"/>
  <c r="DY881"/>
  <c r="DC881" s="1"/>
  <c r="DY865"/>
  <c r="DC865" s="1"/>
  <c r="DY849"/>
  <c r="DC849" s="1"/>
  <c r="DY816"/>
  <c r="DC816" s="1"/>
  <c r="DY1159"/>
  <c r="DC1159" s="1"/>
  <c r="DY1139"/>
  <c r="DC1139" s="1"/>
  <c r="DY1107"/>
  <c r="DC1107" s="1"/>
  <c r="DY1075"/>
  <c r="DC1075" s="1"/>
  <c r="DY969"/>
  <c r="DC969" s="1"/>
  <c r="DY953"/>
  <c r="DC953" s="1"/>
  <c r="DY924"/>
  <c r="DC924" s="1"/>
  <c r="DY897"/>
  <c r="DC897" s="1"/>
  <c r="DY887"/>
  <c r="DC887" s="1"/>
  <c r="DY822"/>
  <c r="DC822" s="1"/>
  <c r="DY1163"/>
  <c r="DC1163" s="1"/>
  <c r="DY1117"/>
  <c r="DC1117" s="1"/>
  <c r="DY1085"/>
  <c r="DC1085" s="1"/>
  <c r="DY1053"/>
  <c r="DC1053" s="1"/>
  <c r="DY1037"/>
  <c r="DC1037" s="1"/>
  <c r="DY1021"/>
  <c r="DC1021" s="1"/>
  <c r="DY1005"/>
  <c r="DC1005" s="1"/>
  <c r="DY989"/>
  <c r="DC989" s="1"/>
  <c r="DY944"/>
  <c r="DC944" s="1"/>
  <c r="DY913"/>
  <c r="DC913" s="1"/>
  <c r="DY877"/>
  <c r="DC877" s="1"/>
  <c r="DY861"/>
  <c r="DC861" s="1"/>
  <c r="DY844"/>
  <c r="DC844" s="1"/>
  <c r="DY812"/>
  <c r="DC812" s="1"/>
  <c r="DY1151"/>
  <c r="DC1151" s="1"/>
  <c r="DY1131"/>
  <c r="DC1131" s="1"/>
  <c r="DY1099"/>
  <c r="DC1099" s="1"/>
  <c r="DY1067"/>
  <c r="DC1067" s="1"/>
  <c r="DY965"/>
  <c r="DC965" s="1"/>
  <c r="DY949"/>
  <c r="DC949" s="1"/>
  <c r="DY917"/>
  <c r="DC917" s="1"/>
  <c r="DY891"/>
  <c r="DC891" s="1"/>
  <c r="DY842"/>
  <c r="DC842" s="1"/>
  <c r="DY810"/>
  <c r="DC810" s="1"/>
  <c r="DY792"/>
  <c r="DC792" s="1"/>
  <c r="DY784"/>
  <c r="DC784" s="1"/>
  <c r="DY776"/>
  <c r="DC776" s="1"/>
  <c r="DY766"/>
  <c r="DC766" s="1"/>
  <c r="DY758"/>
  <c r="DC758" s="1"/>
  <c r="DY750"/>
  <c r="DC750" s="1"/>
  <c r="DY742"/>
  <c r="DC742" s="1"/>
  <c r="DY734"/>
  <c r="DC734" s="1"/>
  <c r="DY713"/>
  <c r="DC713" s="1"/>
  <c r="DY697"/>
  <c r="DC697" s="1"/>
  <c r="DY676"/>
  <c r="DC676" s="1"/>
  <c r="DY653"/>
  <c r="DC653" s="1"/>
  <c r="DY609"/>
  <c r="DC609" s="1"/>
  <c r="DY588"/>
  <c r="DC588" s="1"/>
  <c r="DY572"/>
  <c r="DC572" s="1"/>
  <c r="DY545"/>
  <c r="DC545" s="1"/>
  <c r="DY516"/>
  <c r="DC516" s="1"/>
  <c r="DY478"/>
  <c r="DC478" s="1"/>
  <c r="DY426"/>
  <c r="DC426" s="1"/>
  <c r="DY402"/>
  <c r="DC402" s="1"/>
  <c r="DY359"/>
  <c r="DC359" s="1"/>
  <c r="DY725"/>
  <c r="DC725" s="1"/>
  <c r="DY640"/>
  <c r="DC640" s="1"/>
  <c r="DY604"/>
  <c r="DC604" s="1"/>
  <c r="DY529"/>
  <c r="DC529" s="1"/>
  <c r="DY485"/>
  <c r="DC485" s="1"/>
  <c r="DY374"/>
  <c r="DC374" s="1"/>
  <c r="DY342"/>
  <c r="DC342" s="1"/>
  <c r="DY712"/>
  <c r="DC712" s="1"/>
  <c r="DY696"/>
  <c r="DC696" s="1"/>
  <c r="DY673"/>
  <c r="DC673" s="1"/>
  <c r="DY637"/>
  <c r="DC637" s="1"/>
  <c r="DY601"/>
  <c r="DC601" s="1"/>
  <c r="DY585"/>
  <c r="DC585" s="1"/>
  <c r="DY569"/>
  <c r="DC569" s="1"/>
  <c r="DY537"/>
  <c r="DC537" s="1"/>
  <c r="DY508"/>
  <c r="DC508" s="1"/>
  <c r="DY482"/>
  <c r="DC482" s="1"/>
  <c r="DY425"/>
  <c r="DC425" s="1"/>
  <c r="DY382"/>
  <c r="DC382" s="1"/>
  <c r="DY339"/>
  <c r="DC339" s="1"/>
  <c r="DY689"/>
  <c r="DC689" s="1"/>
  <c r="DY632"/>
  <c r="DC632" s="1"/>
  <c r="DY548"/>
  <c r="DC548" s="1"/>
  <c r="DY512"/>
  <c r="DC512" s="1"/>
  <c r="DY474"/>
  <c r="DC474" s="1"/>
  <c r="DY410"/>
  <c r="DC410" s="1"/>
  <c r="DY365"/>
  <c r="DC365" s="1"/>
  <c r="DY327"/>
  <c r="DC327" s="1"/>
  <c r="DY303"/>
  <c r="DC303" s="1"/>
  <c r="DY268"/>
  <c r="DC268" s="1"/>
  <c r="DY226"/>
  <c r="DC226" s="1"/>
  <c r="DY218"/>
  <c r="DC218" s="1"/>
  <c r="EY1163"/>
  <c r="EC1163" s="1"/>
  <c r="EY1155"/>
  <c r="EC1155" s="1"/>
  <c r="EY1145"/>
  <c r="EC1145" s="1"/>
  <c r="EY1029"/>
  <c r="EC1029" s="1"/>
  <c r="EY1001"/>
  <c r="EC1001" s="1"/>
  <c r="EY962"/>
  <c r="EC962" s="1"/>
  <c r="EY945"/>
  <c r="EC945" s="1"/>
  <c r="EY894"/>
  <c r="EC894" s="1"/>
  <c r="EY870"/>
  <c r="EC870" s="1"/>
  <c r="EY845"/>
  <c r="EC845" s="1"/>
  <c r="DY311"/>
  <c r="DC311" s="1"/>
  <c r="DY283"/>
  <c r="DC283" s="1"/>
  <c r="DY256"/>
  <c r="DC256" s="1"/>
  <c r="DY235"/>
  <c r="DC235" s="1"/>
  <c r="DY184"/>
  <c r="DC184" s="1"/>
  <c r="DY176"/>
  <c r="DC176" s="1"/>
  <c r="DY168"/>
  <c r="DC168" s="1"/>
  <c r="DY160"/>
  <c r="DC160" s="1"/>
  <c r="DY152"/>
  <c r="DC152" s="1"/>
  <c r="DY144"/>
  <c r="DC144" s="1"/>
  <c r="DY136"/>
  <c r="DC136" s="1"/>
  <c r="DY128"/>
  <c r="DC128" s="1"/>
  <c r="DY120"/>
  <c r="DC120" s="1"/>
  <c r="DY112"/>
  <c r="DC112" s="1"/>
  <c r="DY104"/>
  <c r="DC104" s="1"/>
  <c r="DY96"/>
  <c r="DC96" s="1"/>
  <c r="DY88"/>
  <c r="DC88" s="1"/>
  <c r="DY80"/>
  <c r="DC80" s="1"/>
  <c r="DY72"/>
  <c r="DC72" s="1"/>
  <c r="DY64"/>
  <c r="DC64" s="1"/>
  <c r="DY56"/>
  <c r="DC56" s="1"/>
  <c r="DY48"/>
  <c r="DC48" s="1"/>
  <c r="DY40"/>
  <c r="DC40" s="1"/>
  <c r="DY32"/>
  <c r="DC32" s="1"/>
  <c r="DY24"/>
  <c r="DC24" s="1"/>
  <c r="EY1165"/>
  <c r="EC1165" s="1"/>
  <c r="EY1149"/>
  <c r="EC1149" s="1"/>
  <c r="EY1131"/>
  <c r="EC1131" s="1"/>
  <c r="EY1123"/>
  <c r="EC1123" s="1"/>
  <c r="EY1115"/>
  <c r="EC1115" s="1"/>
  <c r="EY1107"/>
  <c r="EC1107" s="1"/>
  <c r="EY1099"/>
  <c r="EC1099" s="1"/>
  <c r="EY1091"/>
  <c r="EC1091" s="1"/>
  <c r="EY1083"/>
  <c r="EC1083" s="1"/>
  <c r="EY1075"/>
  <c r="EC1075" s="1"/>
  <c r="EY1067"/>
  <c r="EC1067" s="1"/>
  <c r="EY1059"/>
  <c r="EC1059" s="1"/>
  <c r="EY1049"/>
  <c r="EC1049" s="1"/>
  <c r="EY1010"/>
  <c r="EC1010" s="1"/>
  <c r="EY985"/>
  <c r="EC985" s="1"/>
  <c r="EY957"/>
  <c r="EC957" s="1"/>
  <c r="EY903"/>
  <c r="EC903" s="1"/>
  <c r="EY874"/>
  <c r="EC874" s="1"/>
  <c r="EY838"/>
  <c r="EC838" s="1"/>
  <c r="DY324"/>
  <c r="DC324" s="1"/>
  <c r="DY308"/>
  <c r="DC308" s="1"/>
  <c r="DY300"/>
  <c r="DC300" s="1"/>
  <c r="DY260"/>
  <c r="DC260" s="1"/>
  <c r="DY194"/>
  <c r="DC194" s="1"/>
  <c r="EY1129"/>
  <c r="EC1129" s="1"/>
  <c r="EY1113"/>
  <c r="EC1113" s="1"/>
  <c r="EY1097"/>
  <c r="EC1097" s="1"/>
  <c r="EY1081"/>
  <c r="EC1081" s="1"/>
  <c r="EY1065"/>
  <c r="EC1065" s="1"/>
  <c r="EY1042"/>
  <c r="EC1042" s="1"/>
  <c r="EY1009"/>
  <c r="EC1009" s="1"/>
  <c r="EY978"/>
  <c r="EC978" s="1"/>
  <c r="EY942"/>
  <c r="EC942" s="1"/>
  <c r="EY922"/>
  <c r="EC922" s="1"/>
  <c r="EY914"/>
  <c r="EC914" s="1"/>
  <c r="EY901"/>
  <c r="EC901" s="1"/>
  <c r="EY857"/>
  <c r="EC857" s="1"/>
  <c r="DY295"/>
  <c r="DC295" s="1"/>
  <c r="DY280"/>
  <c r="DC280" s="1"/>
  <c r="DY251"/>
  <c r="DC251" s="1"/>
  <c r="DY214"/>
  <c r="DC214" s="1"/>
  <c r="DY206"/>
  <c r="DC206" s="1"/>
  <c r="EY1146"/>
  <c r="EC1146" s="1"/>
  <c r="EY1030"/>
  <c r="EC1030" s="1"/>
  <c r="EY1002"/>
  <c r="EC1002" s="1"/>
  <c r="EY973"/>
  <c r="EC973" s="1"/>
  <c r="EY941"/>
  <c r="EC941" s="1"/>
  <c r="EY917"/>
  <c r="EC917" s="1"/>
  <c r="EY886"/>
  <c r="EC886" s="1"/>
  <c r="EY861"/>
  <c r="EC861" s="1"/>
  <c r="EY841"/>
  <c r="EC841" s="1"/>
  <c r="EY790"/>
  <c r="EC790" s="1"/>
  <c r="EY822"/>
  <c r="EC822" s="1"/>
  <c r="EY799"/>
  <c r="EC799" s="1"/>
  <c r="EY769"/>
  <c r="EC769" s="1"/>
  <c r="EY753"/>
  <c r="EC753" s="1"/>
  <c r="EY737"/>
  <c r="EC737" s="1"/>
  <c r="EY821"/>
  <c r="EC821" s="1"/>
  <c r="EY797"/>
  <c r="EC797" s="1"/>
  <c r="EY764"/>
  <c r="EC764" s="1"/>
  <c r="EY748"/>
  <c r="EC748" s="1"/>
  <c r="EY732"/>
  <c r="EC732" s="1"/>
  <c r="EY721"/>
  <c r="EC721" s="1"/>
  <c r="EY713"/>
  <c r="EC713" s="1"/>
  <c r="EY705"/>
  <c r="EC705" s="1"/>
  <c r="EY697"/>
  <c r="EC697" s="1"/>
  <c r="EY689"/>
  <c r="EC689" s="1"/>
  <c r="EY681"/>
  <c r="EC681" s="1"/>
  <c r="EY673"/>
  <c r="EC673" s="1"/>
  <c r="EY665"/>
  <c r="EC665" s="1"/>
  <c r="EY657"/>
  <c r="EC657" s="1"/>
  <c r="EY649"/>
  <c r="EC649" s="1"/>
  <c r="EY641"/>
  <c r="EC641" s="1"/>
  <c r="EY633"/>
  <c r="EC633" s="1"/>
  <c r="EY625"/>
  <c r="EC625" s="1"/>
  <c r="EY617"/>
  <c r="EC617" s="1"/>
  <c r="EY609"/>
  <c r="EC609" s="1"/>
  <c r="EY601"/>
  <c r="EC601" s="1"/>
  <c r="EY593"/>
  <c r="EC593" s="1"/>
  <c r="EY585"/>
  <c r="EC585" s="1"/>
  <c r="EY577"/>
  <c r="EC577" s="1"/>
  <c r="EY569"/>
  <c r="EC569" s="1"/>
  <c r="EY561"/>
  <c r="EC561" s="1"/>
  <c r="EY553"/>
  <c r="EC553" s="1"/>
  <c r="EY545"/>
  <c r="EC545" s="1"/>
  <c r="EY537"/>
  <c r="EC537" s="1"/>
  <c r="EY529"/>
  <c r="EC529" s="1"/>
  <c r="EY805"/>
  <c r="EC805" s="1"/>
  <c r="EY401"/>
  <c r="EC401" s="1"/>
  <c r="EY384"/>
  <c r="EC384" s="1"/>
  <c r="EY370"/>
  <c r="EC370" s="1"/>
  <c r="EY316"/>
  <c r="EC316" s="1"/>
  <c r="EY258"/>
  <c r="EC258" s="1"/>
  <c r="EY182"/>
  <c r="EC182" s="1"/>
  <c r="EY141"/>
  <c r="EC141" s="1"/>
  <c r="EY46"/>
  <c r="EC46" s="1"/>
  <c r="EY519"/>
  <c r="EC519" s="1"/>
  <c r="EY511"/>
  <c r="EC511" s="1"/>
  <c r="EY503"/>
  <c r="EC503" s="1"/>
  <c r="EY495"/>
  <c r="EC495" s="1"/>
  <c r="EY487"/>
  <c r="EC487" s="1"/>
  <c r="EY479"/>
  <c r="EC479" s="1"/>
  <c r="EY471"/>
  <c r="EC471" s="1"/>
  <c r="EY463"/>
  <c r="EC463" s="1"/>
  <c r="EY455"/>
  <c r="EC455" s="1"/>
  <c r="EY447"/>
  <c r="EC447" s="1"/>
  <c r="EY439"/>
  <c r="EC439" s="1"/>
  <c r="EY431"/>
  <c r="EC431" s="1"/>
  <c r="EY423"/>
  <c r="EC423" s="1"/>
  <c r="EY415"/>
  <c r="EC415" s="1"/>
  <c r="EY379"/>
  <c r="EC379" s="1"/>
  <c r="EY337"/>
  <c r="EC337" s="1"/>
  <c r="EY318"/>
  <c r="EC318" s="1"/>
  <c r="EY277"/>
  <c r="EC277" s="1"/>
  <c r="EY247"/>
  <c r="EC247" s="1"/>
  <c r="EY239"/>
  <c r="EC239" s="1"/>
  <c r="EY230"/>
  <c r="EC230" s="1"/>
  <c r="EY222"/>
  <c r="EC222" s="1"/>
  <c r="EY214"/>
  <c r="EC214" s="1"/>
  <c r="EY206"/>
  <c r="EC206" s="1"/>
  <c r="EY198"/>
  <c r="EC198" s="1"/>
  <c r="EY190"/>
  <c r="EC190" s="1"/>
  <c r="EY159"/>
  <c r="EC159" s="1"/>
  <c r="EY143"/>
  <c r="EC143" s="1"/>
  <c r="EY120"/>
  <c r="EC120" s="1"/>
  <c r="EY70"/>
  <c r="EC70" s="1"/>
  <c r="EY41"/>
  <c r="EC41" s="1"/>
  <c r="EY367"/>
  <c r="EC367" s="1"/>
  <c r="EY341"/>
  <c r="EC341" s="1"/>
  <c r="EY290"/>
  <c r="EC290" s="1"/>
  <c r="EY265"/>
  <c r="EC265" s="1"/>
  <c r="EY238"/>
  <c r="EC238" s="1"/>
  <c r="EY133"/>
  <c r="EC133" s="1"/>
  <c r="EY95"/>
  <c r="EC95" s="1"/>
  <c r="EY55"/>
  <c r="EC55" s="1"/>
  <c r="EY391"/>
  <c r="EC391" s="1"/>
  <c r="EY347"/>
  <c r="EC347" s="1"/>
  <c r="EY312"/>
  <c r="EC312" s="1"/>
  <c r="EY304"/>
  <c r="EC304" s="1"/>
  <c r="EY288"/>
  <c r="EC288" s="1"/>
  <c r="EY163"/>
  <c r="EC163" s="1"/>
  <c r="EY115"/>
  <c r="EC115" s="1"/>
  <c r="EY101"/>
  <c r="EC101" s="1"/>
  <c r="EY1170"/>
  <c r="EC1170" s="1"/>
  <c r="DH20"/>
  <c r="DS20" s="1"/>
  <c r="DE20"/>
  <c r="DF20"/>
  <c r="DG20"/>
  <c r="DQ19"/>
  <c r="DK19"/>
  <c r="DL19"/>
  <c r="DK18"/>
  <c r="DQ18"/>
  <c r="EY18"/>
  <c r="EC18" s="1"/>
  <c r="EY19"/>
  <c r="EC19" s="1"/>
  <c r="EY20"/>
  <c r="EC20" s="1"/>
  <c r="A9" i="13"/>
  <c r="K8" i="26"/>
  <c r="F9"/>
  <c r="Q9"/>
  <c r="DT7" i="7"/>
  <c r="DO7"/>
  <c r="DK7"/>
  <c r="DG7"/>
  <c r="DP7"/>
  <c r="DY7" s="1"/>
  <c r="DC7" s="1"/>
  <c r="DL7"/>
  <c r="DH7"/>
  <c r="DQ7"/>
  <c r="DM7"/>
  <c r="DI7"/>
  <c r="DE7"/>
  <c r="DR7"/>
  <c r="DN7"/>
  <c r="DJ7"/>
  <c r="DS7" s="1"/>
  <c r="DF7"/>
  <c r="G8" i="26"/>
  <c r="Q11"/>
  <c r="O10"/>
  <c r="J9"/>
  <c r="N11"/>
  <c r="L10"/>
  <c r="K9"/>
  <c r="E8"/>
  <c r="Q10"/>
  <c r="P9"/>
  <c r="N8"/>
  <c r="H11"/>
  <c r="F10"/>
  <c r="E9"/>
  <c r="Q8"/>
  <c r="E11"/>
  <c r="N9"/>
  <c r="F8"/>
  <c r="P10"/>
  <c r="O9"/>
  <c r="O8"/>
  <c r="G11"/>
  <c r="E10"/>
  <c r="D9"/>
  <c r="L11"/>
  <c r="J10"/>
  <c r="I9"/>
  <c r="I11"/>
  <c r="G10"/>
  <c r="P8"/>
  <c r="F11"/>
  <c r="D10"/>
  <c r="J8"/>
  <c r="K11"/>
  <c r="I10"/>
  <c r="H9"/>
  <c r="H8"/>
  <c r="P11"/>
  <c r="N10"/>
  <c r="M9"/>
  <c r="L8"/>
  <c r="M11"/>
  <c r="K10"/>
  <c r="J11"/>
  <c r="H10"/>
  <c r="G9"/>
  <c r="I8"/>
  <c r="O11"/>
  <c r="M10"/>
  <c r="L9"/>
  <c r="C8"/>
  <c r="D11"/>
  <c r="EY7" i="7"/>
  <c r="EC7" s="1"/>
  <c r="A7" i="14"/>
  <c r="A8" s="1"/>
  <c r="A9" s="1"/>
  <c r="A10" s="1"/>
  <c r="A11" s="1"/>
  <c r="A12" s="1"/>
  <c r="A13" s="1"/>
  <c r="A14" s="1"/>
  <c r="A15" s="1"/>
  <c r="A16" s="1"/>
  <c r="A8" i="13"/>
  <c r="O5"/>
  <c r="A10"/>
  <c r="A5"/>
  <c r="A6"/>
  <c r="A7"/>
  <c r="M27" i="24"/>
  <c r="D4" i="7"/>
  <c r="B1" i="24"/>
  <c r="DS18" i="7" l="1"/>
  <c r="DB16"/>
  <c r="DS16"/>
  <c r="DS15"/>
  <c r="DB14"/>
  <c r="DB15"/>
  <c r="DB10"/>
  <c r="DB8"/>
  <c r="DB13"/>
  <c r="U14" i="13"/>
  <c r="U6"/>
  <c r="U9"/>
  <c r="U16"/>
  <c r="U8"/>
  <c r="U13"/>
  <c r="U18"/>
  <c r="U10"/>
  <c r="U15"/>
  <c r="U5"/>
  <c r="U12"/>
  <c r="U17"/>
  <c r="U7"/>
  <c r="C151" i="26"/>
  <c r="C143"/>
  <c r="C127"/>
  <c r="C111"/>
  <c r="C95"/>
  <c r="C81"/>
  <c r="C73"/>
  <c r="R141"/>
  <c r="S141" s="1"/>
  <c r="A141" s="1"/>
  <c r="R136"/>
  <c r="S136" s="1"/>
  <c r="A136" s="1"/>
  <c r="R125"/>
  <c r="S125" s="1"/>
  <c r="A125" s="1"/>
  <c r="R120"/>
  <c r="S120" s="1"/>
  <c r="A120" s="1"/>
  <c r="R109"/>
  <c r="S109" s="1"/>
  <c r="A109" s="1"/>
  <c r="R104"/>
  <c r="S104" s="1"/>
  <c r="A104" s="1"/>
  <c r="R93"/>
  <c r="S93" s="1"/>
  <c r="A93" s="1"/>
  <c r="R88"/>
  <c r="S88" s="1"/>
  <c r="A88" s="1"/>
  <c r="R79"/>
  <c r="S79" s="1"/>
  <c r="A79" s="1"/>
  <c r="C144"/>
  <c r="C133"/>
  <c r="C128"/>
  <c r="C117"/>
  <c r="C112"/>
  <c r="C101"/>
  <c r="C96"/>
  <c r="C77"/>
  <c r="R147"/>
  <c r="S147" s="1"/>
  <c r="A147" s="1"/>
  <c r="R140"/>
  <c r="S140" s="1"/>
  <c r="A140" s="1"/>
  <c r="R139"/>
  <c r="S139" s="1"/>
  <c r="A139" s="1"/>
  <c r="R138"/>
  <c r="S138" s="1"/>
  <c r="A138" s="1"/>
  <c r="R137"/>
  <c r="S137" s="1"/>
  <c r="A137" s="1"/>
  <c r="R124"/>
  <c r="S124" s="1"/>
  <c r="A124" s="1"/>
  <c r="R123"/>
  <c r="S123" s="1"/>
  <c r="A123" s="1"/>
  <c r="R122"/>
  <c r="S122" s="1"/>
  <c r="A122" s="1"/>
  <c r="R121"/>
  <c r="S121" s="1"/>
  <c r="A121" s="1"/>
  <c r="R108"/>
  <c r="S108" s="1"/>
  <c r="A108" s="1"/>
  <c r="R107"/>
  <c r="S107" s="1"/>
  <c r="A107" s="1"/>
  <c r="R106"/>
  <c r="S106" s="1"/>
  <c r="A106" s="1"/>
  <c r="R105"/>
  <c r="S105" s="1"/>
  <c r="A105" s="1"/>
  <c r="R92"/>
  <c r="S92" s="1"/>
  <c r="A92" s="1"/>
  <c r="R91"/>
  <c r="S91" s="1"/>
  <c r="A91" s="1"/>
  <c r="R90"/>
  <c r="S90" s="1"/>
  <c r="A90" s="1"/>
  <c r="R89"/>
  <c r="S89" s="1"/>
  <c r="A89" s="1"/>
  <c r="R82"/>
  <c r="S82" s="1"/>
  <c r="A82" s="1"/>
  <c r="R75"/>
  <c r="S75" s="1"/>
  <c r="A75" s="1"/>
  <c r="C65"/>
  <c r="C57"/>
  <c r="C51"/>
  <c r="C50"/>
  <c r="C49"/>
  <c r="C42"/>
  <c r="C34"/>
  <c r="R27"/>
  <c r="S27" s="1"/>
  <c r="A27" s="1"/>
  <c r="R21"/>
  <c r="S21" s="1"/>
  <c r="C16"/>
  <c r="R68"/>
  <c r="S68" s="1"/>
  <c r="A68" s="1"/>
  <c r="R60"/>
  <c r="S60" s="1"/>
  <c r="A60" s="1"/>
  <c r="R44"/>
  <c r="S44" s="1"/>
  <c r="A44" s="1"/>
  <c r="R36"/>
  <c r="S36" s="1"/>
  <c r="A36" s="1"/>
  <c r="R29"/>
  <c r="S29" s="1"/>
  <c r="A29" s="1"/>
  <c r="C26"/>
  <c r="R16"/>
  <c r="V16" s="1"/>
  <c r="C69"/>
  <c r="C61"/>
  <c r="R56"/>
  <c r="S56" s="1"/>
  <c r="A56" s="1"/>
  <c r="C45"/>
  <c r="C37"/>
  <c r="R31"/>
  <c r="S31" s="1"/>
  <c r="A31" s="1"/>
  <c r="R23"/>
  <c r="S23" s="1"/>
  <c r="A23" s="1"/>
  <c r="C15"/>
  <c r="R72"/>
  <c r="S72" s="1"/>
  <c r="A72" s="1"/>
  <c r="R64"/>
  <c r="C52"/>
  <c r="R48"/>
  <c r="S48" s="1"/>
  <c r="A48" s="1"/>
  <c r="R41"/>
  <c r="S41" s="1"/>
  <c r="A41" s="1"/>
  <c r="R33"/>
  <c r="S33" s="1"/>
  <c r="A33" s="1"/>
  <c r="C30"/>
  <c r="R25"/>
  <c r="S25" s="1"/>
  <c r="A25" s="1"/>
  <c r="C21"/>
  <c r="C141"/>
  <c r="C136"/>
  <c r="C125"/>
  <c r="C120"/>
  <c r="C109"/>
  <c r="C104"/>
  <c r="C93"/>
  <c r="C88"/>
  <c r="C79"/>
  <c r="R74"/>
  <c r="S74" s="1"/>
  <c r="A74" s="1"/>
  <c r="R148"/>
  <c r="S148" s="1"/>
  <c r="A148" s="1"/>
  <c r="R134"/>
  <c r="S134" s="1"/>
  <c r="A134" s="1"/>
  <c r="R118"/>
  <c r="S118" s="1"/>
  <c r="A118" s="1"/>
  <c r="R102"/>
  <c r="S102" s="1"/>
  <c r="A102" s="1"/>
  <c r="R86"/>
  <c r="S86" s="1"/>
  <c r="A86" s="1"/>
  <c r="R85"/>
  <c r="S85" s="1"/>
  <c r="A85" s="1"/>
  <c r="R76"/>
  <c r="S76" s="1"/>
  <c r="A76" s="1"/>
  <c r="C150"/>
  <c r="C149"/>
  <c r="C142"/>
  <c r="C126"/>
  <c r="C110"/>
  <c r="C94"/>
  <c r="C84"/>
  <c r="R78"/>
  <c r="S78" s="1"/>
  <c r="A78" s="1"/>
  <c r="C75"/>
  <c r="R135"/>
  <c r="S135" s="1"/>
  <c r="A135" s="1"/>
  <c r="R119"/>
  <c r="S119" s="1"/>
  <c r="A119" s="1"/>
  <c r="R103"/>
  <c r="S103" s="1"/>
  <c r="A103" s="1"/>
  <c r="R87"/>
  <c r="S87" s="1"/>
  <c r="A87" s="1"/>
  <c r="R80"/>
  <c r="S80" s="1"/>
  <c r="A80" s="1"/>
  <c r="C71"/>
  <c r="R66"/>
  <c r="S66" s="1"/>
  <c r="A66" s="1"/>
  <c r="C63"/>
  <c r="R58"/>
  <c r="S58" s="1"/>
  <c r="A58" s="1"/>
  <c r="R52"/>
  <c r="S52" s="1"/>
  <c r="A52" s="1"/>
  <c r="C47"/>
  <c r="C40"/>
  <c r="R18"/>
  <c r="V18" s="1"/>
  <c r="R17"/>
  <c r="S17" s="1"/>
  <c r="C56"/>
  <c r="R42"/>
  <c r="R34"/>
  <c r="S34" s="1"/>
  <c r="A34" s="1"/>
  <c r="R20"/>
  <c r="S20" s="1"/>
  <c r="R70"/>
  <c r="S70" s="1"/>
  <c r="A70" s="1"/>
  <c r="C67"/>
  <c r="R62"/>
  <c r="S62" s="1"/>
  <c r="A62" s="1"/>
  <c r="C59"/>
  <c r="R46"/>
  <c r="S46" s="1"/>
  <c r="A46" s="1"/>
  <c r="C43"/>
  <c r="C35"/>
  <c r="C19"/>
  <c r="R55"/>
  <c r="S55" s="1"/>
  <c r="A55" s="1"/>
  <c r="R54"/>
  <c r="S54" s="1"/>
  <c r="A54" s="1"/>
  <c r="R53"/>
  <c r="S53" s="1"/>
  <c r="A53" s="1"/>
  <c r="R39"/>
  <c r="S39" s="1"/>
  <c r="A39" s="1"/>
  <c r="R22"/>
  <c r="S22" s="1"/>
  <c r="C18"/>
  <c r="C17"/>
  <c r="R8"/>
  <c r="C148"/>
  <c r="C134"/>
  <c r="C118"/>
  <c r="C102"/>
  <c r="C86"/>
  <c r="C85"/>
  <c r="R146"/>
  <c r="S146" s="1"/>
  <c r="A146" s="1"/>
  <c r="R145"/>
  <c r="R132"/>
  <c r="S132" s="1"/>
  <c r="A132" s="1"/>
  <c r="R131"/>
  <c r="S131" s="1"/>
  <c r="A131" s="1"/>
  <c r="R130"/>
  <c r="S130" s="1"/>
  <c r="A130" s="1"/>
  <c r="R129"/>
  <c r="R116"/>
  <c r="R115"/>
  <c r="S115" s="1"/>
  <c r="A115" s="1"/>
  <c r="R114"/>
  <c r="S114" s="1"/>
  <c r="A114" s="1"/>
  <c r="R113"/>
  <c r="R100"/>
  <c r="S100" s="1"/>
  <c r="A100" s="1"/>
  <c r="R99"/>
  <c r="S99" s="1"/>
  <c r="A99" s="1"/>
  <c r="R98"/>
  <c r="S98" s="1"/>
  <c r="A98" s="1"/>
  <c r="R97"/>
  <c r="R83"/>
  <c r="S83" s="1"/>
  <c r="A83" s="1"/>
  <c r="C147"/>
  <c r="C140"/>
  <c r="C139"/>
  <c r="C138"/>
  <c r="C137"/>
  <c r="C124"/>
  <c r="C123"/>
  <c r="C122"/>
  <c r="C121"/>
  <c r="C108"/>
  <c r="C107"/>
  <c r="C106"/>
  <c r="C105"/>
  <c r="C92"/>
  <c r="C91"/>
  <c r="C90"/>
  <c r="C89"/>
  <c r="C82"/>
  <c r="R144"/>
  <c r="S144" s="1"/>
  <c r="A144" s="1"/>
  <c r="R133"/>
  <c r="S133" s="1"/>
  <c r="A133" s="1"/>
  <c r="R128"/>
  <c r="S128" s="1"/>
  <c r="A128" s="1"/>
  <c r="R117"/>
  <c r="S117" s="1"/>
  <c r="A117" s="1"/>
  <c r="R112"/>
  <c r="S112" s="1"/>
  <c r="A112" s="1"/>
  <c r="R101"/>
  <c r="S101" s="1"/>
  <c r="A101" s="1"/>
  <c r="R96"/>
  <c r="S96" s="1"/>
  <c r="A96" s="1"/>
  <c r="C38"/>
  <c r="R32"/>
  <c r="S32" s="1"/>
  <c r="A32" s="1"/>
  <c r="C29"/>
  <c r="R24"/>
  <c r="S24" s="1"/>
  <c r="A24" s="1"/>
  <c r="C70"/>
  <c r="R65"/>
  <c r="S65" s="1"/>
  <c r="A65" s="1"/>
  <c r="C62"/>
  <c r="R57"/>
  <c r="S57" s="1"/>
  <c r="A57" s="1"/>
  <c r="R51"/>
  <c r="S51" s="1"/>
  <c r="A51" s="1"/>
  <c r="R50"/>
  <c r="S50" s="1"/>
  <c r="A50" s="1"/>
  <c r="R49"/>
  <c r="S49" s="1"/>
  <c r="A49" s="1"/>
  <c r="C46"/>
  <c r="R40"/>
  <c r="S40" s="1"/>
  <c r="A40" s="1"/>
  <c r="C31"/>
  <c r="C23"/>
  <c r="C41"/>
  <c r="C33"/>
  <c r="R28"/>
  <c r="S28" s="1"/>
  <c r="A28" s="1"/>
  <c r="C25"/>
  <c r="R69"/>
  <c r="S69" s="1"/>
  <c r="A69" s="1"/>
  <c r="C66"/>
  <c r="R61"/>
  <c r="S61" s="1"/>
  <c r="A61" s="1"/>
  <c r="C58"/>
  <c r="R45"/>
  <c r="S45" s="1"/>
  <c r="A45" s="1"/>
  <c r="R37"/>
  <c r="S37" s="1"/>
  <c r="A37" s="1"/>
  <c r="C27"/>
  <c r="R19"/>
  <c r="S19" s="1"/>
  <c r="C146"/>
  <c r="C145"/>
  <c r="C132"/>
  <c r="C131"/>
  <c r="C130"/>
  <c r="C129"/>
  <c r="C116"/>
  <c r="C115"/>
  <c r="C114"/>
  <c r="C113"/>
  <c r="C100"/>
  <c r="C99"/>
  <c r="C98"/>
  <c r="C97"/>
  <c r="C83"/>
  <c r="C76"/>
  <c r="R151"/>
  <c r="R143"/>
  <c r="S143" s="1"/>
  <c r="A143" s="1"/>
  <c r="R127"/>
  <c r="S127" s="1"/>
  <c r="A127" s="1"/>
  <c r="R111"/>
  <c r="S111" s="1"/>
  <c r="A111" s="1"/>
  <c r="R95"/>
  <c r="S95" s="1"/>
  <c r="A95" s="1"/>
  <c r="R81"/>
  <c r="S81" s="1"/>
  <c r="A81" s="1"/>
  <c r="C78"/>
  <c r="R73"/>
  <c r="C135"/>
  <c r="C119"/>
  <c r="C103"/>
  <c r="C87"/>
  <c r="C80"/>
  <c r="R150"/>
  <c r="S150" s="1"/>
  <c r="A150" s="1"/>
  <c r="R149"/>
  <c r="S149" s="1"/>
  <c r="A149" s="1"/>
  <c r="R142"/>
  <c r="S142" s="1"/>
  <c r="A142" s="1"/>
  <c r="R126"/>
  <c r="S126" s="1"/>
  <c r="A126" s="1"/>
  <c r="R110"/>
  <c r="S110" s="1"/>
  <c r="A110" s="1"/>
  <c r="R94"/>
  <c r="S94" s="1"/>
  <c r="A94" s="1"/>
  <c r="R84"/>
  <c r="S84" s="1"/>
  <c r="A84" s="1"/>
  <c r="R77"/>
  <c r="S77" s="1"/>
  <c r="A77" s="1"/>
  <c r="C74"/>
  <c r="C68"/>
  <c r="C60"/>
  <c r="C44"/>
  <c r="C36"/>
  <c r="R30"/>
  <c r="S30" s="1"/>
  <c r="A30" s="1"/>
  <c r="C20"/>
  <c r="R71"/>
  <c r="S71" s="1"/>
  <c r="A71" s="1"/>
  <c r="R63"/>
  <c r="S63" s="1"/>
  <c r="A63" s="1"/>
  <c r="R47"/>
  <c r="S47" s="1"/>
  <c r="A47" s="1"/>
  <c r="R38"/>
  <c r="S38" s="1"/>
  <c r="A38" s="1"/>
  <c r="C28"/>
  <c r="C72"/>
  <c r="C64"/>
  <c r="C55"/>
  <c r="C54"/>
  <c r="C53"/>
  <c r="C48"/>
  <c r="C39"/>
  <c r="R26"/>
  <c r="S26" s="1"/>
  <c r="A26" s="1"/>
  <c r="C22"/>
  <c r="R67"/>
  <c r="S67" s="1"/>
  <c r="A67" s="1"/>
  <c r="R59"/>
  <c r="S59" s="1"/>
  <c r="A59" s="1"/>
  <c r="R43"/>
  <c r="S43" s="1"/>
  <c r="A43" s="1"/>
  <c r="R35"/>
  <c r="S35" s="1"/>
  <c r="A35" s="1"/>
  <c r="C32"/>
  <c r="C24"/>
  <c r="R15"/>
  <c r="S15" s="1"/>
  <c r="R14"/>
  <c r="CX23" i="7"/>
  <c r="CA23" s="1"/>
  <c r="CX27"/>
  <c r="CA27" s="1"/>
  <c r="CX31"/>
  <c r="CA31" s="1"/>
  <c r="CX35"/>
  <c r="CA35" s="1"/>
  <c r="CX39"/>
  <c r="CA39" s="1"/>
  <c r="CX43"/>
  <c r="CA43" s="1"/>
  <c r="CX47"/>
  <c r="CA47" s="1"/>
  <c r="CX51"/>
  <c r="CA51" s="1"/>
  <c r="CX55"/>
  <c r="CA55" s="1"/>
  <c r="CX59"/>
  <c r="CA59" s="1"/>
  <c r="CX63"/>
  <c r="CA63" s="1"/>
  <c r="CX67"/>
  <c r="CA67" s="1"/>
  <c r="CX71"/>
  <c r="CA71" s="1"/>
  <c r="CX75"/>
  <c r="CA75" s="1"/>
  <c r="CX79"/>
  <c r="CA79" s="1"/>
  <c r="CX83"/>
  <c r="CA83" s="1"/>
  <c r="CX87"/>
  <c r="CA87" s="1"/>
  <c r="CX91"/>
  <c r="CA91" s="1"/>
  <c r="CX95"/>
  <c r="CA95" s="1"/>
  <c r="CX99"/>
  <c r="CA99" s="1"/>
  <c r="CX103"/>
  <c r="CA103" s="1"/>
  <c r="CX107"/>
  <c r="CA107" s="1"/>
  <c r="CX111"/>
  <c r="CA111" s="1"/>
  <c r="CX115"/>
  <c r="CA115" s="1"/>
  <c r="CX119"/>
  <c r="CA119" s="1"/>
  <c r="CX123"/>
  <c r="CA123" s="1"/>
  <c r="CX127"/>
  <c r="CA127" s="1"/>
  <c r="CX131"/>
  <c r="CA131" s="1"/>
  <c r="CX135"/>
  <c r="CA135" s="1"/>
  <c r="CX139"/>
  <c r="CA139" s="1"/>
  <c r="CX143"/>
  <c r="CA143" s="1"/>
  <c r="CX147"/>
  <c r="CA147" s="1"/>
  <c r="CX151"/>
  <c r="CA151" s="1"/>
  <c r="CX155"/>
  <c r="CA155" s="1"/>
  <c r="CX159"/>
  <c r="CA159" s="1"/>
  <c r="CX163"/>
  <c r="CA163" s="1"/>
  <c r="CX167"/>
  <c r="CA167" s="1"/>
  <c r="CX171"/>
  <c r="CA171" s="1"/>
  <c r="CX175"/>
  <c r="CA175" s="1"/>
  <c r="CX179"/>
  <c r="CA179" s="1"/>
  <c r="CX183"/>
  <c r="CA183" s="1"/>
  <c r="CX187"/>
  <c r="CA187" s="1"/>
  <c r="CX191"/>
  <c r="CA191" s="1"/>
  <c r="CX195"/>
  <c r="CA195" s="1"/>
  <c r="CX199"/>
  <c r="CA199" s="1"/>
  <c r="CX203"/>
  <c r="CA203" s="1"/>
  <c r="CX207"/>
  <c r="CA207" s="1"/>
  <c r="CX211"/>
  <c r="CA211" s="1"/>
  <c r="CX215"/>
  <c r="CA215" s="1"/>
  <c r="CX219"/>
  <c r="CA219" s="1"/>
  <c r="CX223"/>
  <c r="CA223" s="1"/>
  <c r="CX227"/>
  <c r="CA227" s="1"/>
  <c r="CX231"/>
  <c r="CA231" s="1"/>
  <c r="CX235"/>
  <c r="CA235" s="1"/>
  <c r="CX239"/>
  <c r="CA239" s="1"/>
  <c r="CX243"/>
  <c r="CA243" s="1"/>
  <c r="CX247"/>
  <c r="CA247" s="1"/>
  <c r="CX251"/>
  <c r="CA251" s="1"/>
  <c r="CX255"/>
  <c r="CA255" s="1"/>
  <c r="CX259"/>
  <c r="CA259" s="1"/>
  <c r="CX263"/>
  <c r="CA263" s="1"/>
  <c r="CX267"/>
  <c r="CA267" s="1"/>
  <c r="CX271"/>
  <c r="CA271" s="1"/>
  <c r="CX275"/>
  <c r="CA275" s="1"/>
  <c r="CX279"/>
  <c r="CA279" s="1"/>
  <c r="CX283"/>
  <c r="CA283" s="1"/>
  <c r="CX287"/>
  <c r="CA287" s="1"/>
  <c r="CX291"/>
  <c r="CA291" s="1"/>
  <c r="CX295"/>
  <c r="CA295" s="1"/>
  <c r="CX299"/>
  <c r="CA299" s="1"/>
  <c r="CX303"/>
  <c r="CA303" s="1"/>
  <c r="CX307"/>
  <c r="CA307" s="1"/>
  <c r="CX311"/>
  <c r="CA311" s="1"/>
  <c r="CX315"/>
  <c r="CA315" s="1"/>
  <c r="CX319"/>
  <c r="CA319" s="1"/>
  <c r="CX323"/>
  <c r="CA323" s="1"/>
  <c r="CX327"/>
  <c r="CA327" s="1"/>
  <c r="CX331"/>
  <c r="CA331" s="1"/>
  <c r="CX335"/>
  <c r="CA335" s="1"/>
  <c r="CX339"/>
  <c r="CA339" s="1"/>
  <c r="CX343"/>
  <c r="CA343" s="1"/>
  <c r="CX347"/>
  <c r="CA347" s="1"/>
  <c r="CX351"/>
  <c r="CA351" s="1"/>
  <c r="CX355"/>
  <c r="CA355" s="1"/>
  <c r="CX359"/>
  <c r="CA359" s="1"/>
  <c r="CX363"/>
  <c r="CA363" s="1"/>
  <c r="CX367"/>
  <c r="CA367" s="1"/>
  <c r="CX371"/>
  <c r="CA371" s="1"/>
  <c r="CX375"/>
  <c r="CA375" s="1"/>
  <c r="CX379"/>
  <c r="CA379" s="1"/>
  <c r="CX383"/>
  <c r="CA383" s="1"/>
  <c r="CX387"/>
  <c r="CA387" s="1"/>
  <c r="CX391"/>
  <c r="CA391" s="1"/>
  <c r="CX395"/>
  <c r="CA395" s="1"/>
  <c r="CX399"/>
  <c r="CA399" s="1"/>
  <c r="CX403"/>
  <c r="CA403" s="1"/>
  <c r="CX407"/>
  <c r="CA407" s="1"/>
  <c r="CX411"/>
  <c r="CA411" s="1"/>
  <c r="CX415"/>
  <c r="CA415" s="1"/>
  <c r="CX419"/>
  <c r="CA419" s="1"/>
  <c r="CX423"/>
  <c r="CA423" s="1"/>
  <c r="CX427"/>
  <c r="CA427" s="1"/>
  <c r="CX431"/>
  <c r="CA431" s="1"/>
  <c r="CX435"/>
  <c r="CA435" s="1"/>
  <c r="CX439"/>
  <c r="CA439" s="1"/>
  <c r="CX443"/>
  <c r="CA443" s="1"/>
  <c r="CX447"/>
  <c r="CA447" s="1"/>
  <c r="CX451"/>
  <c r="CA451" s="1"/>
  <c r="CX455"/>
  <c r="CA455" s="1"/>
  <c r="CX459"/>
  <c r="CA459" s="1"/>
  <c r="CX463"/>
  <c r="CA463" s="1"/>
  <c r="CX467"/>
  <c r="CA467" s="1"/>
  <c r="CX471"/>
  <c r="CA471" s="1"/>
  <c r="CX475"/>
  <c r="CA475" s="1"/>
  <c r="CX479"/>
  <c r="CA479" s="1"/>
  <c r="CX483"/>
  <c r="CA483" s="1"/>
  <c r="CX487"/>
  <c r="CA487" s="1"/>
  <c r="CX491"/>
  <c r="CA491" s="1"/>
  <c r="CX495"/>
  <c r="CA495" s="1"/>
  <c r="CX499"/>
  <c r="CA499" s="1"/>
  <c r="CX503"/>
  <c r="CA503" s="1"/>
  <c r="CX507"/>
  <c r="CA507" s="1"/>
  <c r="CX511"/>
  <c r="CA511" s="1"/>
  <c r="CX515"/>
  <c r="CA515" s="1"/>
  <c r="CX519"/>
  <c r="CA519" s="1"/>
  <c r="CX523"/>
  <c r="CA523" s="1"/>
  <c r="CX527"/>
  <c r="CA527" s="1"/>
  <c r="CX531"/>
  <c r="CA531" s="1"/>
  <c r="CX535"/>
  <c r="CA535" s="1"/>
  <c r="CX539"/>
  <c r="CA539" s="1"/>
  <c r="CX543"/>
  <c r="CA543" s="1"/>
  <c r="CX547"/>
  <c r="CA547" s="1"/>
  <c r="CX551"/>
  <c r="CA551" s="1"/>
  <c r="CX555"/>
  <c r="CA555" s="1"/>
  <c r="CX559"/>
  <c r="CA559" s="1"/>
  <c r="CX563"/>
  <c r="CA563" s="1"/>
  <c r="CX567"/>
  <c r="CA567" s="1"/>
  <c r="CX571"/>
  <c r="CA571" s="1"/>
  <c r="CX575"/>
  <c r="CA575" s="1"/>
  <c r="CX579"/>
  <c r="CA579" s="1"/>
  <c r="CX583"/>
  <c r="CA583" s="1"/>
  <c r="CX587"/>
  <c r="CA587" s="1"/>
  <c r="CX591"/>
  <c r="CA591" s="1"/>
  <c r="CX595"/>
  <c r="CA595" s="1"/>
  <c r="CX599"/>
  <c r="CA599" s="1"/>
  <c r="CX603"/>
  <c r="CA603" s="1"/>
  <c r="CX607"/>
  <c r="CA607" s="1"/>
  <c r="CX611"/>
  <c r="CA611" s="1"/>
  <c r="CX615"/>
  <c r="CA615" s="1"/>
  <c r="CX619"/>
  <c r="CA619" s="1"/>
  <c r="CX623"/>
  <c r="CA623" s="1"/>
  <c r="CX627"/>
  <c r="CA627" s="1"/>
  <c r="CX631"/>
  <c r="CA631" s="1"/>
  <c r="CX635"/>
  <c r="CA635" s="1"/>
  <c r="CX639"/>
  <c r="CA639" s="1"/>
  <c r="CX643"/>
  <c r="CA643" s="1"/>
  <c r="CX647"/>
  <c r="CA647" s="1"/>
  <c r="CX651"/>
  <c r="CA651" s="1"/>
  <c r="CX655"/>
  <c r="CA655" s="1"/>
  <c r="CX659"/>
  <c r="CA659" s="1"/>
  <c r="CX663"/>
  <c r="CA663" s="1"/>
  <c r="CX667"/>
  <c r="CA667" s="1"/>
  <c r="CX671"/>
  <c r="CA671" s="1"/>
  <c r="CX675"/>
  <c r="CA675" s="1"/>
  <c r="CX679"/>
  <c r="CA679" s="1"/>
  <c r="CX683"/>
  <c r="CA683" s="1"/>
  <c r="CX687"/>
  <c r="CA687" s="1"/>
  <c r="CX691"/>
  <c r="CA691" s="1"/>
  <c r="CX695"/>
  <c r="CA695" s="1"/>
  <c r="CX699"/>
  <c r="CA699" s="1"/>
  <c r="CX703"/>
  <c r="CA703" s="1"/>
  <c r="CX707"/>
  <c r="CA707" s="1"/>
  <c r="CX711"/>
  <c r="CA711" s="1"/>
  <c r="CX715"/>
  <c r="CA715" s="1"/>
  <c r="CX719"/>
  <c r="CA719" s="1"/>
  <c r="CX723"/>
  <c r="CA723" s="1"/>
  <c r="CX727"/>
  <c r="CA727" s="1"/>
  <c r="CX731"/>
  <c r="CA731" s="1"/>
  <c r="CX735"/>
  <c r="CA735" s="1"/>
  <c r="CX739"/>
  <c r="CA739" s="1"/>
  <c r="CX743"/>
  <c r="CA743" s="1"/>
  <c r="CX747"/>
  <c r="CA747" s="1"/>
  <c r="CX751"/>
  <c r="CA751" s="1"/>
  <c r="CX755"/>
  <c r="CA755" s="1"/>
  <c r="CX759"/>
  <c r="CA759" s="1"/>
  <c r="CX763"/>
  <c r="CA763" s="1"/>
  <c r="CX767"/>
  <c r="CA767" s="1"/>
  <c r="CX771"/>
  <c r="CA771" s="1"/>
  <c r="CX775"/>
  <c r="CA775" s="1"/>
  <c r="CX779"/>
  <c r="CA779" s="1"/>
  <c r="CX783"/>
  <c r="CA783" s="1"/>
  <c r="CX787"/>
  <c r="CA787" s="1"/>
  <c r="CX791"/>
  <c r="CA791" s="1"/>
  <c r="CX795"/>
  <c r="CA795" s="1"/>
  <c r="CX799"/>
  <c r="CA799" s="1"/>
  <c r="CX803"/>
  <c r="CA803" s="1"/>
  <c r="CX807"/>
  <c r="CA807" s="1"/>
  <c r="CX811"/>
  <c r="CA811" s="1"/>
  <c r="CX815"/>
  <c r="CA815" s="1"/>
  <c r="CX819"/>
  <c r="CA819" s="1"/>
  <c r="CX823"/>
  <c r="CA823" s="1"/>
  <c r="CX827"/>
  <c r="CA827" s="1"/>
  <c r="CX831"/>
  <c r="CA831" s="1"/>
  <c r="CX835"/>
  <c r="CA835" s="1"/>
  <c r="CX839"/>
  <c r="CA839" s="1"/>
  <c r="CX843"/>
  <c r="CA843" s="1"/>
  <c r="CX847"/>
  <c r="CA847" s="1"/>
  <c r="CX851"/>
  <c r="CA851" s="1"/>
  <c r="CX855"/>
  <c r="CA855" s="1"/>
  <c r="CX859"/>
  <c r="CA859" s="1"/>
  <c r="CX863"/>
  <c r="CA863" s="1"/>
  <c r="CX867"/>
  <c r="CA867" s="1"/>
  <c r="CX871"/>
  <c r="CA871" s="1"/>
  <c r="CX875"/>
  <c r="CA875" s="1"/>
  <c r="CX879"/>
  <c r="CA879" s="1"/>
  <c r="CX883"/>
  <c r="CA883" s="1"/>
  <c r="CX887"/>
  <c r="CA887" s="1"/>
  <c r="CX891"/>
  <c r="CA891" s="1"/>
  <c r="CX895"/>
  <c r="CA895" s="1"/>
  <c r="CX899"/>
  <c r="CA899" s="1"/>
  <c r="CX903"/>
  <c r="CA903" s="1"/>
  <c r="CX907"/>
  <c r="CA907" s="1"/>
  <c r="CX911"/>
  <c r="CA911" s="1"/>
  <c r="CX915"/>
  <c r="CA915" s="1"/>
  <c r="CX919"/>
  <c r="CA919" s="1"/>
  <c r="CX923"/>
  <c r="CA923" s="1"/>
  <c r="CX927"/>
  <c r="CA927" s="1"/>
  <c r="CX931"/>
  <c r="CA931" s="1"/>
  <c r="CX935"/>
  <c r="CA935" s="1"/>
  <c r="CX939"/>
  <c r="CA939" s="1"/>
  <c r="CX943"/>
  <c r="CA943" s="1"/>
  <c r="CX947"/>
  <c r="CA947" s="1"/>
  <c r="CX951"/>
  <c r="CA951" s="1"/>
  <c r="CX955"/>
  <c r="CA955" s="1"/>
  <c r="CX959"/>
  <c r="CA959" s="1"/>
  <c r="CX963"/>
  <c r="CA963" s="1"/>
  <c r="CX967"/>
  <c r="CA967" s="1"/>
  <c r="CX971"/>
  <c r="CA971" s="1"/>
  <c r="CX975"/>
  <c r="CA975" s="1"/>
  <c r="CX979"/>
  <c r="CA979" s="1"/>
  <c r="CX983"/>
  <c r="CA983" s="1"/>
  <c r="CX987"/>
  <c r="CA987" s="1"/>
  <c r="CX991"/>
  <c r="CA991" s="1"/>
  <c r="CX995"/>
  <c r="CA995" s="1"/>
  <c r="CX999"/>
  <c r="CA999" s="1"/>
  <c r="CX1003"/>
  <c r="CA1003" s="1"/>
  <c r="CX1007"/>
  <c r="CA1007" s="1"/>
  <c r="CX1011"/>
  <c r="CA1011" s="1"/>
  <c r="CX1015"/>
  <c r="CA1015" s="1"/>
  <c r="CX1019"/>
  <c r="CA1019" s="1"/>
  <c r="CX1023"/>
  <c r="CA1023" s="1"/>
  <c r="CX1027"/>
  <c r="CA1027" s="1"/>
  <c r="CX1031"/>
  <c r="CA1031" s="1"/>
  <c r="CX22"/>
  <c r="CA22" s="1"/>
  <c r="CX26"/>
  <c r="CA26" s="1"/>
  <c r="CX30"/>
  <c r="CA30" s="1"/>
  <c r="CX34"/>
  <c r="CA34" s="1"/>
  <c r="CX38"/>
  <c r="CA38" s="1"/>
  <c r="CX42"/>
  <c r="CA42" s="1"/>
  <c r="CX46"/>
  <c r="CA46" s="1"/>
  <c r="CX50"/>
  <c r="CA50" s="1"/>
  <c r="CX54"/>
  <c r="CA54" s="1"/>
  <c r="CX58"/>
  <c r="CA58" s="1"/>
  <c r="CX62"/>
  <c r="CA62" s="1"/>
  <c r="CX66"/>
  <c r="CA66" s="1"/>
  <c r="CX70"/>
  <c r="CA70" s="1"/>
  <c r="CX74"/>
  <c r="CA74" s="1"/>
  <c r="CX78"/>
  <c r="CA78" s="1"/>
  <c r="CX82"/>
  <c r="CA82" s="1"/>
  <c r="CX86"/>
  <c r="CA86" s="1"/>
  <c r="CX90"/>
  <c r="CA90" s="1"/>
  <c r="CX94"/>
  <c r="CA94" s="1"/>
  <c r="CX98"/>
  <c r="CA98" s="1"/>
  <c r="CX102"/>
  <c r="CA102" s="1"/>
  <c r="CX106"/>
  <c r="CA106" s="1"/>
  <c r="CX110"/>
  <c r="CA110" s="1"/>
  <c r="CX114"/>
  <c r="CA114" s="1"/>
  <c r="CX118"/>
  <c r="CA118" s="1"/>
  <c r="CX122"/>
  <c r="CA122" s="1"/>
  <c r="CX126"/>
  <c r="CA126" s="1"/>
  <c r="CX130"/>
  <c r="CA130" s="1"/>
  <c r="CX134"/>
  <c r="CA134" s="1"/>
  <c r="CX138"/>
  <c r="CA138" s="1"/>
  <c r="CX142"/>
  <c r="CA142" s="1"/>
  <c r="CX146"/>
  <c r="CA146" s="1"/>
  <c r="CX150"/>
  <c r="CA150" s="1"/>
  <c r="CX154"/>
  <c r="CA154" s="1"/>
  <c r="CX158"/>
  <c r="CA158" s="1"/>
  <c r="CX162"/>
  <c r="CA162" s="1"/>
  <c r="CX166"/>
  <c r="CA166" s="1"/>
  <c r="CX170"/>
  <c r="CA170" s="1"/>
  <c r="CX174"/>
  <c r="CA174" s="1"/>
  <c r="CX178"/>
  <c r="CA178" s="1"/>
  <c r="CX182"/>
  <c r="CA182" s="1"/>
  <c r="CX186"/>
  <c r="CA186" s="1"/>
  <c r="CX190"/>
  <c r="CA190" s="1"/>
  <c r="CX194"/>
  <c r="CA194" s="1"/>
  <c r="CX198"/>
  <c r="CA198" s="1"/>
  <c r="CX202"/>
  <c r="CA202" s="1"/>
  <c r="CX206"/>
  <c r="CA206" s="1"/>
  <c r="CX210"/>
  <c r="CA210" s="1"/>
  <c r="CX214"/>
  <c r="CA214" s="1"/>
  <c r="CX218"/>
  <c r="CA218" s="1"/>
  <c r="CX222"/>
  <c r="CA222" s="1"/>
  <c r="CX226"/>
  <c r="CA226" s="1"/>
  <c r="CX230"/>
  <c r="CA230" s="1"/>
  <c r="CX234"/>
  <c r="CA234" s="1"/>
  <c r="CX238"/>
  <c r="CA238" s="1"/>
  <c r="CX242"/>
  <c r="CA242" s="1"/>
  <c r="CX246"/>
  <c r="CA246" s="1"/>
  <c r="CX250"/>
  <c r="CA250" s="1"/>
  <c r="CX254"/>
  <c r="CA254" s="1"/>
  <c r="CX258"/>
  <c r="CA258" s="1"/>
  <c r="CX262"/>
  <c r="CA262" s="1"/>
  <c r="CX266"/>
  <c r="CA266" s="1"/>
  <c r="CX270"/>
  <c r="CA270" s="1"/>
  <c r="CX274"/>
  <c r="CA274" s="1"/>
  <c r="CX278"/>
  <c r="CA278" s="1"/>
  <c r="CX282"/>
  <c r="CA282" s="1"/>
  <c r="CX286"/>
  <c r="CA286" s="1"/>
  <c r="CX290"/>
  <c r="CA290" s="1"/>
  <c r="CX294"/>
  <c r="CA294" s="1"/>
  <c r="CX298"/>
  <c r="CA298" s="1"/>
  <c r="CX302"/>
  <c r="CA302" s="1"/>
  <c r="CX306"/>
  <c r="CA306" s="1"/>
  <c r="CX310"/>
  <c r="CA310" s="1"/>
  <c r="CX314"/>
  <c r="CA314" s="1"/>
  <c r="CX318"/>
  <c r="CA318" s="1"/>
  <c r="CX322"/>
  <c r="CA322" s="1"/>
  <c r="CX326"/>
  <c r="CA326" s="1"/>
  <c r="CX330"/>
  <c r="CA330" s="1"/>
  <c r="CX334"/>
  <c r="CA334" s="1"/>
  <c r="CX338"/>
  <c r="CA338" s="1"/>
  <c r="CX342"/>
  <c r="CA342" s="1"/>
  <c r="CX346"/>
  <c r="CA346" s="1"/>
  <c r="CX350"/>
  <c r="CA350" s="1"/>
  <c r="CX354"/>
  <c r="CA354" s="1"/>
  <c r="CX358"/>
  <c r="CA358" s="1"/>
  <c r="CX362"/>
  <c r="CA362" s="1"/>
  <c r="CX366"/>
  <c r="CA366" s="1"/>
  <c r="CX370"/>
  <c r="CA370" s="1"/>
  <c r="CX374"/>
  <c r="CA374" s="1"/>
  <c r="CX378"/>
  <c r="CA378" s="1"/>
  <c r="CX382"/>
  <c r="CA382" s="1"/>
  <c r="CX386"/>
  <c r="CA386" s="1"/>
  <c r="CX390"/>
  <c r="CA390" s="1"/>
  <c r="CX394"/>
  <c r="CA394" s="1"/>
  <c r="CX398"/>
  <c r="CA398" s="1"/>
  <c r="CX402"/>
  <c r="CA402" s="1"/>
  <c r="CX406"/>
  <c r="CA406" s="1"/>
  <c r="CX410"/>
  <c r="CA410" s="1"/>
  <c r="CX414"/>
  <c r="CA414" s="1"/>
  <c r="CX418"/>
  <c r="CA418" s="1"/>
  <c r="CX422"/>
  <c r="CA422" s="1"/>
  <c r="CX426"/>
  <c r="CA426" s="1"/>
  <c r="CX430"/>
  <c r="CA430" s="1"/>
  <c r="CX434"/>
  <c r="CA434" s="1"/>
  <c r="CX438"/>
  <c r="CA438" s="1"/>
  <c r="CX442"/>
  <c r="CA442" s="1"/>
  <c r="CX446"/>
  <c r="CA446" s="1"/>
  <c r="CX450"/>
  <c r="CA450" s="1"/>
  <c r="CX454"/>
  <c r="CA454" s="1"/>
  <c r="CX458"/>
  <c r="CA458" s="1"/>
  <c r="CX462"/>
  <c r="CA462" s="1"/>
  <c r="CX466"/>
  <c r="CA466" s="1"/>
  <c r="CX470"/>
  <c r="CA470" s="1"/>
  <c r="CX474"/>
  <c r="CA474" s="1"/>
  <c r="CX478"/>
  <c r="CA478" s="1"/>
  <c r="CX482"/>
  <c r="CA482" s="1"/>
  <c r="CX486"/>
  <c r="CA486" s="1"/>
  <c r="CX490"/>
  <c r="CA490" s="1"/>
  <c r="CX494"/>
  <c r="CA494" s="1"/>
  <c r="CX498"/>
  <c r="CA498" s="1"/>
  <c r="CX502"/>
  <c r="CA502" s="1"/>
  <c r="CX506"/>
  <c r="CA506" s="1"/>
  <c r="CX510"/>
  <c r="CA510" s="1"/>
  <c r="CX514"/>
  <c r="CA514" s="1"/>
  <c r="CX518"/>
  <c r="CA518" s="1"/>
  <c r="CX522"/>
  <c r="CA522" s="1"/>
  <c r="CX526"/>
  <c r="CA526" s="1"/>
  <c r="CX530"/>
  <c r="CA530" s="1"/>
  <c r="CX534"/>
  <c r="CA534" s="1"/>
  <c r="CX538"/>
  <c r="CA538" s="1"/>
  <c r="CX542"/>
  <c r="CA542" s="1"/>
  <c r="CX546"/>
  <c r="CA546" s="1"/>
  <c r="CX550"/>
  <c r="CA550" s="1"/>
  <c r="CX554"/>
  <c r="CA554" s="1"/>
  <c r="CX558"/>
  <c r="CA558" s="1"/>
  <c r="CX562"/>
  <c r="CA562" s="1"/>
  <c r="CX566"/>
  <c r="CA566" s="1"/>
  <c r="CX570"/>
  <c r="CA570" s="1"/>
  <c r="CX574"/>
  <c r="CA574" s="1"/>
  <c r="CX578"/>
  <c r="CA578" s="1"/>
  <c r="CX582"/>
  <c r="CA582" s="1"/>
  <c r="CX586"/>
  <c r="CA586" s="1"/>
  <c r="CX590"/>
  <c r="CA590" s="1"/>
  <c r="CX594"/>
  <c r="CA594" s="1"/>
  <c r="CX598"/>
  <c r="CA598" s="1"/>
  <c r="CX602"/>
  <c r="CA602" s="1"/>
  <c r="CX606"/>
  <c r="CA606" s="1"/>
  <c r="CX610"/>
  <c r="CA610" s="1"/>
  <c r="CX614"/>
  <c r="CA614" s="1"/>
  <c r="CX618"/>
  <c r="CA618" s="1"/>
  <c r="CX622"/>
  <c r="CA622" s="1"/>
  <c r="CX626"/>
  <c r="CA626" s="1"/>
  <c r="CX630"/>
  <c r="CA630" s="1"/>
  <c r="CX634"/>
  <c r="CA634" s="1"/>
  <c r="CX638"/>
  <c r="CA638" s="1"/>
  <c r="CX642"/>
  <c r="CA642" s="1"/>
  <c r="CX646"/>
  <c r="CA646" s="1"/>
  <c r="CX650"/>
  <c r="CA650" s="1"/>
  <c r="CX654"/>
  <c r="CA654" s="1"/>
  <c r="CX658"/>
  <c r="CA658" s="1"/>
  <c r="CX662"/>
  <c r="CA662" s="1"/>
  <c r="CX666"/>
  <c r="CA666" s="1"/>
  <c r="CX670"/>
  <c r="CA670" s="1"/>
  <c r="CX674"/>
  <c r="CA674" s="1"/>
  <c r="CX678"/>
  <c r="CA678" s="1"/>
  <c r="CX682"/>
  <c r="CA682" s="1"/>
  <c r="CX686"/>
  <c r="CA686" s="1"/>
  <c r="CX690"/>
  <c r="CA690" s="1"/>
  <c r="CX694"/>
  <c r="CA694" s="1"/>
  <c r="CX698"/>
  <c r="CA698" s="1"/>
  <c r="CX702"/>
  <c r="CA702" s="1"/>
  <c r="CX706"/>
  <c r="CA706" s="1"/>
  <c r="CX710"/>
  <c r="CA710" s="1"/>
  <c r="CX714"/>
  <c r="CA714" s="1"/>
  <c r="CX718"/>
  <c r="CA718" s="1"/>
  <c r="CX722"/>
  <c r="CA722" s="1"/>
  <c r="CX726"/>
  <c r="CA726" s="1"/>
  <c r="CX730"/>
  <c r="CA730" s="1"/>
  <c r="CX734"/>
  <c r="CA734" s="1"/>
  <c r="CX738"/>
  <c r="CA738" s="1"/>
  <c r="CX742"/>
  <c r="CA742" s="1"/>
  <c r="CX746"/>
  <c r="CA746" s="1"/>
  <c r="CX750"/>
  <c r="CA750" s="1"/>
  <c r="CX754"/>
  <c r="CA754" s="1"/>
  <c r="CX758"/>
  <c r="CA758" s="1"/>
  <c r="CX762"/>
  <c r="CA762" s="1"/>
  <c r="CX766"/>
  <c r="CA766" s="1"/>
  <c r="CX770"/>
  <c r="CA770" s="1"/>
  <c r="CX774"/>
  <c r="CA774" s="1"/>
  <c r="CX778"/>
  <c r="CA778" s="1"/>
  <c r="CX782"/>
  <c r="CA782" s="1"/>
  <c r="CX786"/>
  <c r="CA786" s="1"/>
  <c r="CX790"/>
  <c r="CA790" s="1"/>
  <c r="CX794"/>
  <c r="CA794" s="1"/>
  <c r="CX798"/>
  <c r="CA798" s="1"/>
  <c r="CX802"/>
  <c r="CA802" s="1"/>
  <c r="CX806"/>
  <c r="CA806" s="1"/>
  <c r="CX810"/>
  <c r="CA810" s="1"/>
  <c r="CX814"/>
  <c r="CA814" s="1"/>
  <c r="CX818"/>
  <c r="CA818" s="1"/>
  <c r="CX822"/>
  <c r="CA822" s="1"/>
  <c r="CX826"/>
  <c r="CA826" s="1"/>
  <c r="CX830"/>
  <c r="CA830" s="1"/>
  <c r="CX834"/>
  <c r="CA834" s="1"/>
  <c r="CX838"/>
  <c r="CA838" s="1"/>
  <c r="CX842"/>
  <c r="CA842" s="1"/>
  <c r="CX846"/>
  <c r="CA846" s="1"/>
  <c r="CX850"/>
  <c r="CA850" s="1"/>
  <c r="CX854"/>
  <c r="CA854" s="1"/>
  <c r="CX858"/>
  <c r="CA858" s="1"/>
  <c r="CX862"/>
  <c r="CA862" s="1"/>
  <c r="CX866"/>
  <c r="CA866" s="1"/>
  <c r="CX870"/>
  <c r="CA870" s="1"/>
  <c r="CX874"/>
  <c r="CA874" s="1"/>
  <c r="CX878"/>
  <c r="CA878" s="1"/>
  <c r="CX882"/>
  <c r="CA882" s="1"/>
  <c r="CX886"/>
  <c r="CA886" s="1"/>
  <c r="CX890"/>
  <c r="CA890" s="1"/>
  <c r="CX894"/>
  <c r="CA894" s="1"/>
  <c r="CX898"/>
  <c r="CA898" s="1"/>
  <c r="CX902"/>
  <c r="CA902" s="1"/>
  <c r="CX906"/>
  <c r="CA906" s="1"/>
  <c r="CX910"/>
  <c r="CA910" s="1"/>
  <c r="CX914"/>
  <c r="CA914" s="1"/>
  <c r="CX918"/>
  <c r="CA918" s="1"/>
  <c r="CX922"/>
  <c r="CA922" s="1"/>
  <c r="CX926"/>
  <c r="CA926" s="1"/>
  <c r="CX930"/>
  <c r="CA930" s="1"/>
  <c r="CX934"/>
  <c r="CA934" s="1"/>
  <c r="CX938"/>
  <c r="CA938" s="1"/>
  <c r="CX942"/>
  <c r="CA942" s="1"/>
  <c r="CX946"/>
  <c r="CA946" s="1"/>
  <c r="CX950"/>
  <c r="CA950" s="1"/>
  <c r="CX954"/>
  <c r="CA954" s="1"/>
  <c r="CX958"/>
  <c r="CA958" s="1"/>
  <c r="CX962"/>
  <c r="CA962" s="1"/>
  <c r="CX966"/>
  <c r="CA966" s="1"/>
  <c r="CX970"/>
  <c r="CA970" s="1"/>
  <c r="CX974"/>
  <c r="CA974" s="1"/>
  <c r="CX978"/>
  <c r="CA978" s="1"/>
  <c r="CX982"/>
  <c r="CA982" s="1"/>
  <c r="CX986"/>
  <c r="CA986" s="1"/>
  <c r="CX990"/>
  <c r="CA990" s="1"/>
  <c r="CX994"/>
  <c r="CA994" s="1"/>
  <c r="CX998"/>
  <c r="CA998" s="1"/>
  <c r="CX1002"/>
  <c r="CA1002" s="1"/>
  <c r="CX1006"/>
  <c r="CA1006" s="1"/>
  <c r="CX1010"/>
  <c r="CA1010" s="1"/>
  <c r="CX1014"/>
  <c r="CA1014" s="1"/>
  <c r="CX1018"/>
  <c r="CA1018" s="1"/>
  <c r="CX1022"/>
  <c r="CA1022" s="1"/>
  <c r="CX1026"/>
  <c r="CA1026" s="1"/>
  <c r="CX1030"/>
  <c r="CA1030" s="1"/>
  <c r="CX1034"/>
  <c r="CA1034" s="1"/>
  <c r="CX21"/>
  <c r="CA21" s="1"/>
  <c r="CX25"/>
  <c r="CA25" s="1"/>
  <c r="CX29"/>
  <c r="CA29" s="1"/>
  <c r="CX33"/>
  <c r="CA33" s="1"/>
  <c r="CX37"/>
  <c r="CA37" s="1"/>
  <c r="CX41"/>
  <c r="CA41" s="1"/>
  <c r="CX45"/>
  <c r="CA45" s="1"/>
  <c r="CX49"/>
  <c r="CA49" s="1"/>
  <c r="CX53"/>
  <c r="CA53" s="1"/>
  <c r="CX57"/>
  <c r="CA57" s="1"/>
  <c r="CX61"/>
  <c r="CA61" s="1"/>
  <c r="CX65"/>
  <c r="CA65" s="1"/>
  <c r="CX69"/>
  <c r="CA69" s="1"/>
  <c r="CX73"/>
  <c r="CA73" s="1"/>
  <c r="CX77"/>
  <c r="CA77" s="1"/>
  <c r="CX81"/>
  <c r="CA81" s="1"/>
  <c r="CX85"/>
  <c r="CA85" s="1"/>
  <c r="CX89"/>
  <c r="CA89" s="1"/>
  <c r="CX93"/>
  <c r="CA93" s="1"/>
  <c r="CX97"/>
  <c r="CA97" s="1"/>
  <c r="CX101"/>
  <c r="CA101" s="1"/>
  <c r="CX105"/>
  <c r="CA105" s="1"/>
  <c r="CX109"/>
  <c r="CA109" s="1"/>
  <c r="CX113"/>
  <c r="CA113" s="1"/>
  <c r="CX117"/>
  <c r="CA117" s="1"/>
  <c r="CX121"/>
  <c r="CA121" s="1"/>
  <c r="CX125"/>
  <c r="CA125" s="1"/>
  <c r="CX129"/>
  <c r="CA129" s="1"/>
  <c r="CX133"/>
  <c r="CA133" s="1"/>
  <c r="CX137"/>
  <c r="CA137" s="1"/>
  <c r="CX141"/>
  <c r="CA141" s="1"/>
  <c r="CX145"/>
  <c r="CA145" s="1"/>
  <c r="CX149"/>
  <c r="CA149" s="1"/>
  <c r="CX153"/>
  <c r="CA153" s="1"/>
  <c r="CX157"/>
  <c r="CA157" s="1"/>
  <c r="CX161"/>
  <c r="CA161" s="1"/>
  <c r="CX165"/>
  <c r="CA165" s="1"/>
  <c r="CX169"/>
  <c r="CA169" s="1"/>
  <c r="CX173"/>
  <c r="CA173" s="1"/>
  <c r="CX177"/>
  <c r="CA177" s="1"/>
  <c r="CX181"/>
  <c r="CA181" s="1"/>
  <c r="CX185"/>
  <c r="CA185" s="1"/>
  <c r="CX189"/>
  <c r="CA189" s="1"/>
  <c r="CX193"/>
  <c r="CA193" s="1"/>
  <c r="CX197"/>
  <c r="CA197" s="1"/>
  <c r="CX201"/>
  <c r="CA201" s="1"/>
  <c r="CX205"/>
  <c r="CA205" s="1"/>
  <c r="CX209"/>
  <c r="CA209" s="1"/>
  <c r="CX213"/>
  <c r="CA213" s="1"/>
  <c r="CX217"/>
  <c r="CA217" s="1"/>
  <c r="CX221"/>
  <c r="CA221" s="1"/>
  <c r="CX225"/>
  <c r="CA225" s="1"/>
  <c r="CX229"/>
  <c r="CA229" s="1"/>
  <c r="CX233"/>
  <c r="CA233" s="1"/>
  <c r="CX237"/>
  <c r="CA237" s="1"/>
  <c r="CX241"/>
  <c r="CA241" s="1"/>
  <c r="CX245"/>
  <c r="CA245" s="1"/>
  <c r="CX249"/>
  <c r="CA249" s="1"/>
  <c r="CX253"/>
  <c r="CA253" s="1"/>
  <c r="CX257"/>
  <c r="CA257" s="1"/>
  <c r="CX261"/>
  <c r="CA261" s="1"/>
  <c r="CX265"/>
  <c r="CA265" s="1"/>
  <c r="CX269"/>
  <c r="CA269" s="1"/>
  <c r="CX273"/>
  <c r="CA273" s="1"/>
  <c r="CX277"/>
  <c r="CA277" s="1"/>
  <c r="CX281"/>
  <c r="CA281" s="1"/>
  <c r="CX285"/>
  <c r="CA285" s="1"/>
  <c r="CX289"/>
  <c r="CA289" s="1"/>
  <c r="CX293"/>
  <c r="CA293" s="1"/>
  <c r="CX297"/>
  <c r="CA297" s="1"/>
  <c r="CX301"/>
  <c r="CA301" s="1"/>
  <c r="CX305"/>
  <c r="CA305" s="1"/>
  <c r="CX309"/>
  <c r="CA309" s="1"/>
  <c r="CX313"/>
  <c r="CA313" s="1"/>
  <c r="CX317"/>
  <c r="CA317" s="1"/>
  <c r="CX321"/>
  <c r="CA321" s="1"/>
  <c r="CX325"/>
  <c r="CA325" s="1"/>
  <c r="CX329"/>
  <c r="CA329" s="1"/>
  <c r="CX333"/>
  <c r="CA333" s="1"/>
  <c r="CX337"/>
  <c r="CA337" s="1"/>
  <c r="CX341"/>
  <c r="CA341" s="1"/>
  <c r="CX345"/>
  <c r="CA345" s="1"/>
  <c r="CX349"/>
  <c r="CA349" s="1"/>
  <c r="CX353"/>
  <c r="CA353" s="1"/>
  <c r="CX357"/>
  <c r="CA357" s="1"/>
  <c r="CX361"/>
  <c r="CA361" s="1"/>
  <c r="CX365"/>
  <c r="CA365" s="1"/>
  <c r="CX369"/>
  <c r="CA369" s="1"/>
  <c r="CX373"/>
  <c r="CA373" s="1"/>
  <c r="CX377"/>
  <c r="CA377" s="1"/>
  <c r="CX381"/>
  <c r="CA381" s="1"/>
  <c r="CX385"/>
  <c r="CA385" s="1"/>
  <c r="CX389"/>
  <c r="CA389" s="1"/>
  <c r="CX393"/>
  <c r="CA393" s="1"/>
  <c r="CX397"/>
  <c r="CA397" s="1"/>
  <c r="CX401"/>
  <c r="CA401" s="1"/>
  <c r="CX405"/>
  <c r="CA405" s="1"/>
  <c r="CX409"/>
  <c r="CA409" s="1"/>
  <c r="CX413"/>
  <c r="CA413" s="1"/>
  <c r="CX417"/>
  <c r="CA417" s="1"/>
  <c r="CX421"/>
  <c r="CA421" s="1"/>
  <c r="CX425"/>
  <c r="CA425" s="1"/>
  <c r="CX429"/>
  <c r="CA429" s="1"/>
  <c r="CX433"/>
  <c r="CA433" s="1"/>
  <c r="CX437"/>
  <c r="CA437" s="1"/>
  <c r="CX441"/>
  <c r="CA441" s="1"/>
  <c r="CX445"/>
  <c r="CA445" s="1"/>
  <c r="CX449"/>
  <c r="CA449" s="1"/>
  <c r="CX453"/>
  <c r="CA453" s="1"/>
  <c r="CX457"/>
  <c r="CA457" s="1"/>
  <c r="CX461"/>
  <c r="CA461" s="1"/>
  <c r="CX465"/>
  <c r="CA465" s="1"/>
  <c r="CX469"/>
  <c r="CA469" s="1"/>
  <c r="CX473"/>
  <c r="CA473" s="1"/>
  <c r="CX477"/>
  <c r="CA477" s="1"/>
  <c r="CX481"/>
  <c r="CA481" s="1"/>
  <c r="CX485"/>
  <c r="CA485" s="1"/>
  <c r="CX489"/>
  <c r="CA489" s="1"/>
  <c r="CX493"/>
  <c r="CA493" s="1"/>
  <c r="CX497"/>
  <c r="CA497" s="1"/>
  <c r="CX501"/>
  <c r="CA501" s="1"/>
  <c r="CX505"/>
  <c r="CA505" s="1"/>
  <c r="CX509"/>
  <c r="CA509" s="1"/>
  <c r="CX513"/>
  <c r="CA513" s="1"/>
  <c r="CX517"/>
  <c r="CA517" s="1"/>
  <c r="CX521"/>
  <c r="CA521" s="1"/>
  <c r="CX525"/>
  <c r="CA525" s="1"/>
  <c r="CX529"/>
  <c r="CA529" s="1"/>
  <c r="CX533"/>
  <c r="CA533" s="1"/>
  <c r="CX537"/>
  <c r="CA537" s="1"/>
  <c r="CX541"/>
  <c r="CA541" s="1"/>
  <c r="CX545"/>
  <c r="CA545" s="1"/>
  <c r="CX549"/>
  <c r="CA549" s="1"/>
  <c r="CX553"/>
  <c r="CA553" s="1"/>
  <c r="CX557"/>
  <c r="CA557" s="1"/>
  <c r="CX561"/>
  <c r="CA561" s="1"/>
  <c r="CX565"/>
  <c r="CA565" s="1"/>
  <c r="CX569"/>
  <c r="CA569" s="1"/>
  <c r="CX573"/>
  <c r="CA573" s="1"/>
  <c r="CX577"/>
  <c r="CA577" s="1"/>
  <c r="CX581"/>
  <c r="CA581" s="1"/>
  <c r="CX585"/>
  <c r="CA585" s="1"/>
  <c r="CX589"/>
  <c r="CA589" s="1"/>
  <c r="CX593"/>
  <c r="CA593" s="1"/>
  <c r="CX597"/>
  <c r="CA597" s="1"/>
  <c r="CX601"/>
  <c r="CA601" s="1"/>
  <c r="CX605"/>
  <c r="CA605" s="1"/>
  <c r="CX609"/>
  <c r="CA609" s="1"/>
  <c r="CX613"/>
  <c r="CA613" s="1"/>
  <c r="CX617"/>
  <c r="CA617" s="1"/>
  <c r="CX621"/>
  <c r="CA621" s="1"/>
  <c r="CX625"/>
  <c r="CA625" s="1"/>
  <c r="CX629"/>
  <c r="CA629" s="1"/>
  <c r="CX633"/>
  <c r="CA633" s="1"/>
  <c r="CX637"/>
  <c r="CA637" s="1"/>
  <c r="CX641"/>
  <c r="CA641" s="1"/>
  <c r="CX645"/>
  <c r="CA645" s="1"/>
  <c r="CX649"/>
  <c r="CA649" s="1"/>
  <c r="CX653"/>
  <c r="CA653" s="1"/>
  <c r="CX657"/>
  <c r="CA657" s="1"/>
  <c r="CX661"/>
  <c r="CA661" s="1"/>
  <c r="CX665"/>
  <c r="CA665" s="1"/>
  <c r="CX669"/>
  <c r="CA669" s="1"/>
  <c r="CX673"/>
  <c r="CA673" s="1"/>
  <c r="CX677"/>
  <c r="CA677" s="1"/>
  <c r="CX681"/>
  <c r="CA681" s="1"/>
  <c r="CX685"/>
  <c r="CA685" s="1"/>
  <c r="CX689"/>
  <c r="CA689" s="1"/>
  <c r="CX693"/>
  <c r="CA693" s="1"/>
  <c r="CX697"/>
  <c r="CA697" s="1"/>
  <c r="CX701"/>
  <c r="CA701" s="1"/>
  <c r="CX705"/>
  <c r="CA705" s="1"/>
  <c r="CX709"/>
  <c r="CA709" s="1"/>
  <c r="CX713"/>
  <c r="CA713" s="1"/>
  <c r="CX717"/>
  <c r="CA717" s="1"/>
  <c r="CX721"/>
  <c r="CA721" s="1"/>
  <c r="CX725"/>
  <c r="CA725" s="1"/>
  <c r="CX729"/>
  <c r="CA729" s="1"/>
  <c r="CX733"/>
  <c r="CA733" s="1"/>
  <c r="CX737"/>
  <c r="CA737" s="1"/>
  <c r="CX741"/>
  <c r="CA741" s="1"/>
  <c r="CX745"/>
  <c r="CA745" s="1"/>
  <c r="CX749"/>
  <c r="CA749" s="1"/>
  <c r="CX753"/>
  <c r="CA753" s="1"/>
  <c r="CX757"/>
  <c r="CA757" s="1"/>
  <c r="CX761"/>
  <c r="CA761" s="1"/>
  <c r="CX765"/>
  <c r="CA765" s="1"/>
  <c r="CX769"/>
  <c r="CA769" s="1"/>
  <c r="CX773"/>
  <c r="CA773" s="1"/>
  <c r="CX777"/>
  <c r="CA777" s="1"/>
  <c r="CX781"/>
  <c r="CA781" s="1"/>
  <c r="CX785"/>
  <c r="CA785" s="1"/>
  <c r="CX789"/>
  <c r="CA789" s="1"/>
  <c r="CX793"/>
  <c r="CA793" s="1"/>
  <c r="CX797"/>
  <c r="CA797" s="1"/>
  <c r="CX801"/>
  <c r="CA801" s="1"/>
  <c r="CX805"/>
  <c r="CA805" s="1"/>
  <c r="CX809"/>
  <c r="CA809" s="1"/>
  <c r="CX813"/>
  <c r="CA813" s="1"/>
  <c r="CX817"/>
  <c r="CA817" s="1"/>
  <c r="CX821"/>
  <c r="CA821" s="1"/>
  <c r="CX825"/>
  <c r="CA825" s="1"/>
  <c r="CX829"/>
  <c r="CA829" s="1"/>
  <c r="CX833"/>
  <c r="CA833" s="1"/>
  <c r="CX837"/>
  <c r="CA837" s="1"/>
  <c r="CX841"/>
  <c r="CA841" s="1"/>
  <c r="CX845"/>
  <c r="CA845" s="1"/>
  <c r="CX849"/>
  <c r="CA849" s="1"/>
  <c r="CX853"/>
  <c r="CA853" s="1"/>
  <c r="CX857"/>
  <c r="CA857" s="1"/>
  <c r="CX861"/>
  <c r="CA861" s="1"/>
  <c r="CX865"/>
  <c r="CA865" s="1"/>
  <c r="CX869"/>
  <c r="CA869" s="1"/>
  <c r="CX873"/>
  <c r="CA873" s="1"/>
  <c r="CX877"/>
  <c r="CA877" s="1"/>
  <c r="CX881"/>
  <c r="CA881" s="1"/>
  <c r="CX885"/>
  <c r="CA885" s="1"/>
  <c r="CX889"/>
  <c r="CA889" s="1"/>
  <c r="CX893"/>
  <c r="CA893" s="1"/>
  <c r="CX897"/>
  <c r="CA897" s="1"/>
  <c r="CX901"/>
  <c r="CA901" s="1"/>
  <c r="CX905"/>
  <c r="CA905" s="1"/>
  <c r="CX909"/>
  <c r="CA909" s="1"/>
  <c r="CX913"/>
  <c r="CA913" s="1"/>
  <c r="CX917"/>
  <c r="CA917" s="1"/>
  <c r="CX921"/>
  <c r="CA921" s="1"/>
  <c r="CX925"/>
  <c r="CA925" s="1"/>
  <c r="CX929"/>
  <c r="CA929" s="1"/>
  <c r="CX933"/>
  <c r="CA933" s="1"/>
  <c r="CX937"/>
  <c r="CA937" s="1"/>
  <c r="CX941"/>
  <c r="CA941" s="1"/>
  <c r="CX945"/>
  <c r="CA945" s="1"/>
  <c r="CX949"/>
  <c r="CA949" s="1"/>
  <c r="CX953"/>
  <c r="CA953" s="1"/>
  <c r="CX957"/>
  <c r="CA957" s="1"/>
  <c r="CX961"/>
  <c r="CA961" s="1"/>
  <c r="CX965"/>
  <c r="CA965" s="1"/>
  <c r="CX969"/>
  <c r="CA969" s="1"/>
  <c r="CX973"/>
  <c r="CA973" s="1"/>
  <c r="CX977"/>
  <c r="CA977" s="1"/>
  <c r="CX981"/>
  <c r="CA981" s="1"/>
  <c r="CX985"/>
  <c r="CA985" s="1"/>
  <c r="CX989"/>
  <c r="CA989" s="1"/>
  <c r="CX993"/>
  <c r="CA993" s="1"/>
  <c r="CX997"/>
  <c r="CA997" s="1"/>
  <c r="CX1001"/>
  <c r="CA1001" s="1"/>
  <c r="CX1005"/>
  <c r="CA1005" s="1"/>
  <c r="CX1009"/>
  <c r="CA1009" s="1"/>
  <c r="CX1013"/>
  <c r="CA1013" s="1"/>
  <c r="CX1017"/>
  <c r="CA1017" s="1"/>
  <c r="CX1021"/>
  <c r="CA1021" s="1"/>
  <c r="CX1025"/>
  <c r="CA1025" s="1"/>
  <c r="CX1029"/>
  <c r="CA1029" s="1"/>
  <c r="CX1033"/>
  <c r="CA1033" s="1"/>
  <c r="CX24"/>
  <c r="CA24" s="1"/>
  <c r="CX28"/>
  <c r="CA28" s="1"/>
  <c r="CX32"/>
  <c r="CA32" s="1"/>
  <c r="CX36"/>
  <c r="CA36" s="1"/>
  <c r="CX40"/>
  <c r="CA40" s="1"/>
  <c r="CX44"/>
  <c r="CA44" s="1"/>
  <c r="CX48"/>
  <c r="CA48" s="1"/>
  <c r="CX52"/>
  <c r="CA52" s="1"/>
  <c r="CX56"/>
  <c r="CA56" s="1"/>
  <c r="CX60"/>
  <c r="CA60" s="1"/>
  <c r="CX64"/>
  <c r="CA64" s="1"/>
  <c r="CX68"/>
  <c r="CA68" s="1"/>
  <c r="CX72"/>
  <c r="CA72" s="1"/>
  <c r="CX76"/>
  <c r="CA76" s="1"/>
  <c r="CX80"/>
  <c r="CA80" s="1"/>
  <c r="CX84"/>
  <c r="CA84" s="1"/>
  <c r="CX88"/>
  <c r="CA88" s="1"/>
  <c r="CX92"/>
  <c r="CA92" s="1"/>
  <c r="CX96"/>
  <c r="CA96" s="1"/>
  <c r="CX100"/>
  <c r="CA100" s="1"/>
  <c r="CX104"/>
  <c r="CA104" s="1"/>
  <c r="CX108"/>
  <c r="CA108" s="1"/>
  <c r="CX112"/>
  <c r="CA112" s="1"/>
  <c r="CX116"/>
  <c r="CA116" s="1"/>
  <c r="CX120"/>
  <c r="CA120" s="1"/>
  <c r="CX124"/>
  <c r="CA124" s="1"/>
  <c r="CX128"/>
  <c r="CA128" s="1"/>
  <c r="CX132"/>
  <c r="CA132" s="1"/>
  <c r="CX136"/>
  <c r="CA136" s="1"/>
  <c r="CX140"/>
  <c r="CA140" s="1"/>
  <c r="CX144"/>
  <c r="CA144" s="1"/>
  <c r="CX148"/>
  <c r="CA148" s="1"/>
  <c r="CX152"/>
  <c r="CA152" s="1"/>
  <c r="CX156"/>
  <c r="CA156" s="1"/>
  <c r="CX160"/>
  <c r="CA160" s="1"/>
  <c r="CX164"/>
  <c r="CA164" s="1"/>
  <c r="CX168"/>
  <c r="CA168" s="1"/>
  <c r="CX172"/>
  <c r="CA172" s="1"/>
  <c r="CX176"/>
  <c r="CA176" s="1"/>
  <c r="CX180"/>
  <c r="CA180" s="1"/>
  <c r="CX184"/>
  <c r="CA184" s="1"/>
  <c r="CX188"/>
  <c r="CA188" s="1"/>
  <c r="CX192"/>
  <c r="CA192" s="1"/>
  <c r="CX196"/>
  <c r="CA196" s="1"/>
  <c r="CX200"/>
  <c r="CA200" s="1"/>
  <c r="CX204"/>
  <c r="CA204" s="1"/>
  <c r="CX208"/>
  <c r="CA208" s="1"/>
  <c r="CX212"/>
  <c r="CA212" s="1"/>
  <c r="CX216"/>
  <c r="CA216" s="1"/>
  <c r="CX220"/>
  <c r="CA220" s="1"/>
  <c r="CX224"/>
  <c r="CA224" s="1"/>
  <c r="CX228"/>
  <c r="CA228" s="1"/>
  <c r="CX232"/>
  <c r="CA232" s="1"/>
  <c r="CX236"/>
  <c r="CA236" s="1"/>
  <c r="CX240"/>
  <c r="CA240" s="1"/>
  <c r="CX244"/>
  <c r="CA244" s="1"/>
  <c r="CX248"/>
  <c r="CA248" s="1"/>
  <c r="CX252"/>
  <c r="CA252" s="1"/>
  <c r="CX256"/>
  <c r="CA256" s="1"/>
  <c r="CX260"/>
  <c r="CA260" s="1"/>
  <c r="CX264"/>
  <c r="CA264" s="1"/>
  <c r="CX268"/>
  <c r="CA268" s="1"/>
  <c r="CX272"/>
  <c r="CA272" s="1"/>
  <c r="CX276"/>
  <c r="CA276" s="1"/>
  <c r="CX280"/>
  <c r="CA280" s="1"/>
  <c r="CX284"/>
  <c r="CA284" s="1"/>
  <c r="CX288"/>
  <c r="CA288" s="1"/>
  <c r="CX292"/>
  <c r="CA292" s="1"/>
  <c r="CX296"/>
  <c r="CA296" s="1"/>
  <c r="CX300"/>
  <c r="CA300" s="1"/>
  <c r="CX304"/>
  <c r="CA304" s="1"/>
  <c r="CX308"/>
  <c r="CA308" s="1"/>
  <c r="CX312"/>
  <c r="CA312" s="1"/>
  <c r="CX316"/>
  <c r="CA316" s="1"/>
  <c r="CX320"/>
  <c r="CA320" s="1"/>
  <c r="CX324"/>
  <c r="CA324" s="1"/>
  <c r="CX328"/>
  <c r="CA328" s="1"/>
  <c r="CX332"/>
  <c r="CA332" s="1"/>
  <c r="CX336"/>
  <c r="CA336" s="1"/>
  <c r="CX340"/>
  <c r="CA340" s="1"/>
  <c r="CX344"/>
  <c r="CA344" s="1"/>
  <c r="CX348"/>
  <c r="CA348" s="1"/>
  <c r="CX352"/>
  <c r="CA352" s="1"/>
  <c r="CX356"/>
  <c r="CA356" s="1"/>
  <c r="CX360"/>
  <c r="CA360" s="1"/>
  <c r="CX364"/>
  <c r="CA364" s="1"/>
  <c r="CX368"/>
  <c r="CA368" s="1"/>
  <c r="CX372"/>
  <c r="CA372" s="1"/>
  <c r="CX376"/>
  <c r="CA376" s="1"/>
  <c r="CX380"/>
  <c r="CA380" s="1"/>
  <c r="CX384"/>
  <c r="CA384" s="1"/>
  <c r="CX388"/>
  <c r="CA388" s="1"/>
  <c r="CX392"/>
  <c r="CA392" s="1"/>
  <c r="CX396"/>
  <c r="CA396" s="1"/>
  <c r="CX400"/>
  <c r="CA400" s="1"/>
  <c r="CX404"/>
  <c r="CA404" s="1"/>
  <c r="CX408"/>
  <c r="CA408" s="1"/>
  <c r="CX412"/>
  <c r="CA412" s="1"/>
  <c r="CX416"/>
  <c r="CA416" s="1"/>
  <c r="CX420"/>
  <c r="CA420" s="1"/>
  <c r="CX424"/>
  <c r="CA424" s="1"/>
  <c r="CX428"/>
  <c r="CA428" s="1"/>
  <c r="CX432"/>
  <c r="CA432" s="1"/>
  <c r="CX436"/>
  <c r="CA436" s="1"/>
  <c r="CX440"/>
  <c r="CA440" s="1"/>
  <c r="CX444"/>
  <c r="CA444" s="1"/>
  <c r="CX448"/>
  <c r="CA448" s="1"/>
  <c r="CX452"/>
  <c r="CA452" s="1"/>
  <c r="CX456"/>
  <c r="CA456" s="1"/>
  <c r="CX460"/>
  <c r="CA460" s="1"/>
  <c r="CX464"/>
  <c r="CA464" s="1"/>
  <c r="CX468"/>
  <c r="CA468" s="1"/>
  <c r="CX472"/>
  <c r="CA472" s="1"/>
  <c r="CX476"/>
  <c r="CA476" s="1"/>
  <c r="CX480"/>
  <c r="CA480" s="1"/>
  <c r="CX484"/>
  <c r="CA484" s="1"/>
  <c r="CX488"/>
  <c r="CA488" s="1"/>
  <c r="CX492"/>
  <c r="CA492" s="1"/>
  <c r="CX496"/>
  <c r="CA496" s="1"/>
  <c r="CX500"/>
  <c r="CA500" s="1"/>
  <c r="CX504"/>
  <c r="CA504" s="1"/>
  <c r="CX508"/>
  <c r="CA508" s="1"/>
  <c r="CX512"/>
  <c r="CA512" s="1"/>
  <c r="CX516"/>
  <c r="CA516" s="1"/>
  <c r="CX520"/>
  <c r="CA520" s="1"/>
  <c r="CX524"/>
  <c r="CA524" s="1"/>
  <c r="CX528"/>
  <c r="CA528" s="1"/>
  <c r="CX532"/>
  <c r="CA532" s="1"/>
  <c r="CX536"/>
  <c r="CA536" s="1"/>
  <c r="CX540"/>
  <c r="CA540" s="1"/>
  <c r="CX544"/>
  <c r="CA544" s="1"/>
  <c r="CX548"/>
  <c r="CA548" s="1"/>
  <c r="CX552"/>
  <c r="CA552" s="1"/>
  <c r="CX556"/>
  <c r="CA556" s="1"/>
  <c r="CX560"/>
  <c r="CA560" s="1"/>
  <c r="CX564"/>
  <c r="CA564" s="1"/>
  <c r="CX568"/>
  <c r="CA568" s="1"/>
  <c r="CX572"/>
  <c r="CA572" s="1"/>
  <c r="CX576"/>
  <c r="CA576" s="1"/>
  <c r="CX580"/>
  <c r="CA580" s="1"/>
  <c r="CX584"/>
  <c r="CA584" s="1"/>
  <c r="CX588"/>
  <c r="CA588" s="1"/>
  <c r="CX592"/>
  <c r="CA592" s="1"/>
  <c r="CX596"/>
  <c r="CA596" s="1"/>
  <c r="CX600"/>
  <c r="CA600" s="1"/>
  <c r="CX604"/>
  <c r="CA604" s="1"/>
  <c r="CX608"/>
  <c r="CA608" s="1"/>
  <c r="CX612"/>
  <c r="CA612" s="1"/>
  <c r="CX616"/>
  <c r="CA616" s="1"/>
  <c r="CX620"/>
  <c r="CA620" s="1"/>
  <c r="CX624"/>
  <c r="CA624" s="1"/>
  <c r="CX628"/>
  <c r="CA628" s="1"/>
  <c r="CX632"/>
  <c r="CA632" s="1"/>
  <c r="CX636"/>
  <c r="CA636" s="1"/>
  <c r="CX640"/>
  <c r="CA640" s="1"/>
  <c r="CX644"/>
  <c r="CA644" s="1"/>
  <c r="CX648"/>
  <c r="CA648" s="1"/>
  <c r="CX652"/>
  <c r="CA652" s="1"/>
  <c r="CX656"/>
  <c r="CA656" s="1"/>
  <c r="CX660"/>
  <c r="CA660" s="1"/>
  <c r="CX664"/>
  <c r="CA664" s="1"/>
  <c r="CX668"/>
  <c r="CA668" s="1"/>
  <c r="CX672"/>
  <c r="CA672" s="1"/>
  <c r="CX676"/>
  <c r="CA676" s="1"/>
  <c r="CX680"/>
  <c r="CA680" s="1"/>
  <c r="CX684"/>
  <c r="CA684" s="1"/>
  <c r="CX688"/>
  <c r="CA688" s="1"/>
  <c r="CX692"/>
  <c r="CA692" s="1"/>
  <c r="CX696"/>
  <c r="CA696" s="1"/>
  <c r="CX700"/>
  <c r="CA700" s="1"/>
  <c r="CX704"/>
  <c r="CA704" s="1"/>
  <c r="CX708"/>
  <c r="CA708" s="1"/>
  <c r="CX712"/>
  <c r="CA712" s="1"/>
  <c r="CX716"/>
  <c r="CA716" s="1"/>
  <c r="CX720"/>
  <c r="CA720" s="1"/>
  <c r="CX724"/>
  <c r="CA724" s="1"/>
  <c r="CX728"/>
  <c r="CA728" s="1"/>
  <c r="CX732"/>
  <c r="CA732" s="1"/>
  <c r="CX736"/>
  <c r="CA736" s="1"/>
  <c r="CX740"/>
  <c r="CA740" s="1"/>
  <c r="CX744"/>
  <c r="CA744" s="1"/>
  <c r="CX748"/>
  <c r="CA748" s="1"/>
  <c r="CX752"/>
  <c r="CA752" s="1"/>
  <c r="CX756"/>
  <c r="CA756" s="1"/>
  <c r="CX760"/>
  <c r="CA760" s="1"/>
  <c r="CX764"/>
  <c r="CA764" s="1"/>
  <c r="CX768"/>
  <c r="CA768" s="1"/>
  <c r="CX772"/>
  <c r="CA772" s="1"/>
  <c r="CX776"/>
  <c r="CA776" s="1"/>
  <c r="CX780"/>
  <c r="CA780" s="1"/>
  <c r="CX784"/>
  <c r="CA784" s="1"/>
  <c r="CX788"/>
  <c r="CA788" s="1"/>
  <c r="CX792"/>
  <c r="CA792" s="1"/>
  <c r="CX796"/>
  <c r="CA796" s="1"/>
  <c r="CX800"/>
  <c r="CA800" s="1"/>
  <c r="CX804"/>
  <c r="CA804" s="1"/>
  <c r="CX808"/>
  <c r="CA808" s="1"/>
  <c r="CX812"/>
  <c r="CA812" s="1"/>
  <c r="CX816"/>
  <c r="CA816" s="1"/>
  <c r="CX820"/>
  <c r="CA820" s="1"/>
  <c r="CX824"/>
  <c r="CA824" s="1"/>
  <c r="CX828"/>
  <c r="CA828" s="1"/>
  <c r="CX832"/>
  <c r="CA832" s="1"/>
  <c r="CX836"/>
  <c r="CA836" s="1"/>
  <c r="CX840"/>
  <c r="CA840" s="1"/>
  <c r="CX844"/>
  <c r="CA844" s="1"/>
  <c r="CX848"/>
  <c r="CA848" s="1"/>
  <c r="CX852"/>
  <c r="CA852" s="1"/>
  <c r="CX856"/>
  <c r="CA856" s="1"/>
  <c r="CX860"/>
  <c r="CA860" s="1"/>
  <c r="CX864"/>
  <c r="CA864" s="1"/>
  <c r="CX868"/>
  <c r="CA868" s="1"/>
  <c r="CX872"/>
  <c r="CA872" s="1"/>
  <c r="CX876"/>
  <c r="CA876" s="1"/>
  <c r="CX880"/>
  <c r="CA880" s="1"/>
  <c r="CX884"/>
  <c r="CA884" s="1"/>
  <c r="CX888"/>
  <c r="CA888" s="1"/>
  <c r="CX892"/>
  <c r="CA892" s="1"/>
  <c r="CX896"/>
  <c r="CA896" s="1"/>
  <c r="CX900"/>
  <c r="CA900" s="1"/>
  <c r="CX904"/>
  <c r="CA904" s="1"/>
  <c r="CX908"/>
  <c r="CA908" s="1"/>
  <c r="CX912"/>
  <c r="CA912" s="1"/>
  <c r="CX916"/>
  <c r="CA916" s="1"/>
  <c r="CX920"/>
  <c r="CA920" s="1"/>
  <c r="CX924"/>
  <c r="CA924" s="1"/>
  <c r="CX928"/>
  <c r="CA928" s="1"/>
  <c r="CX932"/>
  <c r="CA932" s="1"/>
  <c r="CX936"/>
  <c r="CA936" s="1"/>
  <c r="CX940"/>
  <c r="CA940" s="1"/>
  <c r="CX944"/>
  <c r="CA944" s="1"/>
  <c r="CX948"/>
  <c r="CA948" s="1"/>
  <c r="CX952"/>
  <c r="CA952" s="1"/>
  <c r="CX956"/>
  <c r="CA956" s="1"/>
  <c r="CX960"/>
  <c r="CA960" s="1"/>
  <c r="CX964"/>
  <c r="CA964" s="1"/>
  <c r="CX968"/>
  <c r="CA968" s="1"/>
  <c r="CX972"/>
  <c r="CA972" s="1"/>
  <c r="CX976"/>
  <c r="CA976" s="1"/>
  <c r="CX980"/>
  <c r="CA980" s="1"/>
  <c r="CX984"/>
  <c r="CA984" s="1"/>
  <c r="CX988"/>
  <c r="CA988" s="1"/>
  <c r="CX992"/>
  <c r="CA992" s="1"/>
  <c r="CX996"/>
  <c r="CA996" s="1"/>
  <c r="CX1000"/>
  <c r="CA1000" s="1"/>
  <c r="CX1004"/>
  <c r="CA1004" s="1"/>
  <c r="CX1008"/>
  <c r="CA1008" s="1"/>
  <c r="CX1012"/>
  <c r="CA1012" s="1"/>
  <c r="CX1016"/>
  <c r="CA1016" s="1"/>
  <c r="CX1020"/>
  <c r="CA1020" s="1"/>
  <c r="CX1024"/>
  <c r="CA1024" s="1"/>
  <c r="CX1028"/>
  <c r="CA1028" s="1"/>
  <c r="CX1032"/>
  <c r="CA1032" s="1"/>
  <c r="CX1035"/>
  <c r="CA1035" s="1"/>
  <c r="CX1039"/>
  <c r="CA1039" s="1"/>
  <c r="CX1043"/>
  <c r="CA1043" s="1"/>
  <c r="CX1047"/>
  <c r="CA1047" s="1"/>
  <c r="CX1051"/>
  <c r="CA1051" s="1"/>
  <c r="CX1055"/>
  <c r="CA1055" s="1"/>
  <c r="CX1059"/>
  <c r="CA1059" s="1"/>
  <c r="CX1063"/>
  <c r="CA1063" s="1"/>
  <c r="CX1067"/>
  <c r="CA1067" s="1"/>
  <c r="CX1071"/>
  <c r="CA1071" s="1"/>
  <c r="CX1075"/>
  <c r="CA1075" s="1"/>
  <c r="CX1079"/>
  <c r="CA1079" s="1"/>
  <c r="CX1083"/>
  <c r="CA1083" s="1"/>
  <c r="CX1087"/>
  <c r="CA1087" s="1"/>
  <c r="CX1091"/>
  <c r="CA1091" s="1"/>
  <c r="CX1095"/>
  <c r="CA1095" s="1"/>
  <c r="CX1099"/>
  <c r="CA1099" s="1"/>
  <c r="CX1103"/>
  <c r="CA1103" s="1"/>
  <c r="CX1107"/>
  <c r="CA1107" s="1"/>
  <c r="CX1111"/>
  <c r="CA1111" s="1"/>
  <c r="CX1115"/>
  <c r="CA1115" s="1"/>
  <c r="CX1119"/>
  <c r="CA1119" s="1"/>
  <c r="CX1123"/>
  <c r="CA1123" s="1"/>
  <c r="CX1127"/>
  <c r="CA1127" s="1"/>
  <c r="CX1131"/>
  <c r="CA1131" s="1"/>
  <c r="CX1135"/>
  <c r="CA1135" s="1"/>
  <c r="CX1139"/>
  <c r="CA1139" s="1"/>
  <c r="CX1143"/>
  <c r="CA1143" s="1"/>
  <c r="CX1147"/>
  <c r="CA1147" s="1"/>
  <c r="CX1151"/>
  <c r="CA1151" s="1"/>
  <c r="CX1155"/>
  <c r="CA1155" s="1"/>
  <c r="CX1159"/>
  <c r="CA1159" s="1"/>
  <c r="CX1163"/>
  <c r="CA1163" s="1"/>
  <c r="CX1167"/>
  <c r="CA1167" s="1"/>
  <c r="CX1038"/>
  <c r="CA1038" s="1"/>
  <c r="CX1042"/>
  <c r="CA1042" s="1"/>
  <c r="CX1046"/>
  <c r="CA1046" s="1"/>
  <c r="CX1050"/>
  <c r="CA1050" s="1"/>
  <c r="CX1054"/>
  <c r="CA1054" s="1"/>
  <c r="CX1058"/>
  <c r="CA1058" s="1"/>
  <c r="CX1062"/>
  <c r="CA1062" s="1"/>
  <c r="CX1066"/>
  <c r="CA1066" s="1"/>
  <c r="CX1070"/>
  <c r="CA1070" s="1"/>
  <c r="CX1074"/>
  <c r="CA1074" s="1"/>
  <c r="CX1078"/>
  <c r="CA1078" s="1"/>
  <c r="CX1082"/>
  <c r="CA1082" s="1"/>
  <c r="CX1086"/>
  <c r="CA1086" s="1"/>
  <c r="CX1090"/>
  <c r="CA1090" s="1"/>
  <c r="CX1094"/>
  <c r="CA1094" s="1"/>
  <c r="CX1098"/>
  <c r="CA1098" s="1"/>
  <c r="CX1102"/>
  <c r="CA1102" s="1"/>
  <c r="CX1106"/>
  <c r="CA1106" s="1"/>
  <c r="CX1110"/>
  <c r="CA1110" s="1"/>
  <c r="CX1114"/>
  <c r="CA1114" s="1"/>
  <c r="CX1118"/>
  <c r="CA1118" s="1"/>
  <c r="CX1122"/>
  <c r="CA1122" s="1"/>
  <c r="CX1126"/>
  <c r="CA1126" s="1"/>
  <c r="CX1130"/>
  <c r="CA1130" s="1"/>
  <c r="CX1134"/>
  <c r="CA1134" s="1"/>
  <c r="CX1138"/>
  <c r="CA1138" s="1"/>
  <c r="CX1142"/>
  <c r="CA1142" s="1"/>
  <c r="CX1146"/>
  <c r="CA1146" s="1"/>
  <c r="CX1150"/>
  <c r="CA1150" s="1"/>
  <c r="CX1154"/>
  <c r="CA1154" s="1"/>
  <c r="CX1158"/>
  <c r="CA1158" s="1"/>
  <c r="CX1162"/>
  <c r="CA1162" s="1"/>
  <c r="CX1166"/>
  <c r="CA1166" s="1"/>
  <c r="CX1037"/>
  <c r="CA1037" s="1"/>
  <c r="CX1041"/>
  <c r="CA1041" s="1"/>
  <c r="CX1045"/>
  <c r="CA1045" s="1"/>
  <c r="CX1049"/>
  <c r="CA1049" s="1"/>
  <c r="CX1053"/>
  <c r="CA1053" s="1"/>
  <c r="CX1057"/>
  <c r="CA1057" s="1"/>
  <c r="CX1061"/>
  <c r="CA1061" s="1"/>
  <c r="CX1065"/>
  <c r="CA1065" s="1"/>
  <c r="CX1069"/>
  <c r="CA1069" s="1"/>
  <c r="CX1073"/>
  <c r="CA1073" s="1"/>
  <c r="CX1077"/>
  <c r="CA1077" s="1"/>
  <c r="CX1081"/>
  <c r="CA1081" s="1"/>
  <c r="CX1085"/>
  <c r="CA1085" s="1"/>
  <c r="CX1089"/>
  <c r="CA1089" s="1"/>
  <c r="CX1093"/>
  <c r="CA1093" s="1"/>
  <c r="CX1097"/>
  <c r="CA1097" s="1"/>
  <c r="CX1101"/>
  <c r="CA1101" s="1"/>
  <c r="CX1105"/>
  <c r="CA1105" s="1"/>
  <c r="CX1109"/>
  <c r="CA1109" s="1"/>
  <c r="CX1113"/>
  <c r="CA1113" s="1"/>
  <c r="CX1117"/>
  <c r="CA1117" s="1"/>
  <c r="CX1121"/>
  <c r="CA1121" s="1"/>
  <c r="CX1125"/>
  <c r="CA1125" s="1"/>
  <c r="CX1129"/>
  <c r="CA1129" s="1"/>
  <c r="CX1133"/>
  <c r="CA1133" s="1"/>
  <c r="CX1137"/>
  <c r="CA1137" s="1"/>
  <c r="CX1141"/>
  <c r="CA1141" s="1"/>
  <c r="CX1145"/>
  <c r="CA1145" s="1"/>
  <c r="CX1149"/>
  <c r="CA1149" s="1"/>
  <c r="CX1153"/>
  <c r="CA1153" s="1"/>
  <c r="CX1157"/>
  <c r="CA1157" s="1"/>
  <c r="CX1161"/>
  <c r="CA1161" s="1"/>
  <c r="CX1165"/>
  <c r="CA1165" s="1"/>
  <c r="CX1169"/>
  <c r="CA1169" s="1"/>
  <c r="CX1036"/>
  <c r="CA1036" s="1"/>
  <c r="CX1040"/>
  <c r="CA1040" s="1"/>
  <c r="CX1044"/>
  <c r="CA1044" s="1"/>
  <c r="CX1048"/>
  <c r="CA1048" s="1"/>
  <c r="CX1052"/>
  <c r="CA1052" s="1"/>
  <c r="CX1056"/>
  <c r="CA1056" s="1"/>
  <c r="CX1060"/>
  <c r="CA1060" s="1"/>
  <c r="CX1064"/>
  <c r="CA1064" s="1"/>
  <c r="CX1068"/>
  <c r="CA1068" s="1"/>
  <c r="CX1072"/>
  <c r="CA1072" s="1"/>
  <c r="CX1076"/>
  <c r="CA1076" s="1"/>
  <c r="CX1080"/>
  <c r="CA1080" s="1"/>
  <c r="CX1084"/>
  <c r="CA1084" s="1"/>
  <c r="CX1088"/>
  <c r="CA1088" s="1"/>
  <c r="CX1092"/>
  <c r="CA1092" s="1"/>
  <c r="CX1096"/>
  <c r="CA1096" s="1"/>
  <c r="CX1100"/>
  <c r="CA1100" s="1"/>
  <c r="CX1104"/>
  <c r="CA1104" s="1"/>
  <c r="CX1108"/>
  <c r="CA1108" s="1"/>
  <c r="CX1112"/>
  <c r="CA1112" s="1"/>
  <c r="CX1116"/>
  <c r="CA1116" s="1"/>
  <c r="CX1120"/>
  <c r="CA1120" s="1"/>
  <c r="CX1124"/>
  <c r="CA1124" s="1"/>
  <c r="CX1128"/>
  <c r="CA1128" s="1"/>
  <c r="CX1132"/>
  <c r="CA1132" s="1"/>
  <c r="CX1136"/>
  <c r="CA1136" s="1"/>
  <c r="CX1140"/>
  <c r="CA1140" s="1"/>
  <c r="CX1144"/>
  <c r="CA1144" s="1"/>
  <c r="CX1148"/>
  <c r="CA1148" s="1"/>
  <c r="CX1152"/>
  <c r="CA1152" s="1"/>
  <c r="CX1156"/>
  <c r="CA1156" s="1"/>
  <c r="CX1160"/>
  <c r="CA1160" s="1"/>
  <c r="CX1164"/>
  <c r="CA1164" s="1"/>
  <c r="CX1168"/>
  <c r="CA1168" s="1"/>
  <c r="BY16" i="26"/>
  <c r="BY12"/>
  <c r="BY14"/>
  <c r="BY15"/>
  <c r="CX18" i="7"/>
  <c r="CA18" s="1"/>
  <c r="CX20"/>
  <c r="CA20" s="1"/>
  <c r="S64" i="26"/>
  <c r="A64" s="1"/>
  <c r="S42"/>
  <c r="A42" s="1"/>
  <c r="S145"/>
  <c r="A145" s="1"/>
  <c r="S129"/>
  <c r="A129" s="1"/>
  <c r="S116"/>
  <c r="A116" s="1"/>
  <c r="S113"/>
  <c r="A113" s="1"/>
  <c r="S97"/>
  <c r="A97" s="1"/>
  <c r="S151"/>
  <c r="A151" s="1"/>
  <c r="S73"/>
  <c r="A73" s="1"/>
  <c r="R12"/>
  <c r="R13"/>
  <c r="C9"/>
  <c r="C10" s="1"/>
  <c r="C11" s="1"/>
  <c r="C12" s="1"/>
  <c r="C13" s="1"/>
  <c r="C14" s="1"/>
  <c r="C8" i="7"/>
  <c r="G8"/>
  <c r="K8"/>
  <c r="O8"/>
  <c r="S264"/>
  <c r="A264" s="1"/>
  <c r="S265"/>
  <c r="A265" s="1"/>
  <c r="S911"/>
  <c r="A911" s="1"/>
  <c r="F8"/>
  <c r="T8" s="1"/>
  <c r="J8"/>
  <c r="N8"/>
  <c r="T10"/>
  <c r="T16"/>
  <c r="E8"/>
  <c r="I8"/>
  <c r="M8"/>
  <c r="D8"/>
  <c r="H8"/>
  <c r="L8"/>
  <c r="P8"/>
  <c r="T9"/>
  <c r="T15"/>
  <c r="S1164"/>
  <c r="A1164" s="1"/>
  <c r="S1122"/>
  <c r="A1122" s="1"/>
  <c r="S1106"/>
  <c r="A1106" s="1"/>
  <c r="S1090"/>
  <c r="A1090" s="1"/>
  <c r="S1074"/>
  <c r="A1074" s="1"/>
  <c r="S1058"/>
  <c r="A1058" s="1"/>
  <c r="S1125"/>
  <c r="A1125" s="1"/>
  <c r="S1109"/>
  <c r="A1109" s="1"/>
  <c r="S1093"/>
  <c r="A1093" s="1"/>
  <c r="S1077"/>
  <c r="A1077" s="1"/>
  <c r="S1061"/>
  <c r="A1061" s="1"/>
  <c r="S1167"/>
  <c r="A1167" s="1"/>
  <c r="S1120"/>
  <c r="A1120" s="1"/>
  <c r="S1104"/>
  <c r="A1104" s="1"/>
  <c r="S1088"/>
  <c r="A1088" s="1"/>
  <c r="S1072"/>
  <c r="A1072" s="1"/>
  <c r="S1056"/>
  <c r="A1056" s="1"/>
  <c r="S272"/>
  <c r="A272" s="1"/>
  <c r="S1032"/>
  <c r="A1032" s="1"/>
  <c r="S1016"/>
  <c r="A1016" s="1"/>
  <c r="S1000"/>
  <c r="A1000" s="1"/>
  <c r="S984"/>
  <c r="A984" s="1"/>
  <c r="S968"/>
  <c r="A968" s="1"/>
  <c r="S952"/>
  <c r="A952" s="1"/>
  <c r="S936"/>
  <c r="A936" s="1"/>
  <c r="S920"/>
  <c r="A920" s="1"/>
  <c r="S869"/>
  <c r="A869" s="1"/>
  <c r="S853"/>
  <c r="A853" s="1"/>
  <c r="S837"/>
  <c r="A837" s="1"/>
  <c r="S821"/>
  <c r="A821" s="1"/>
  <c r="S805"/>
  <c r="A805" s="1"/>
  <c r="S789"/>
  <c r="A789" s="1"/>
  <c r="S773"/>
  <c r="A773" s="1"/>
  <c r="S757"/>
  <c r="A757" s="1"/>
  <c r="S741"/>
  <c r="A741" s="1"/>
  <c r="S725"/>
  <c r="A725" s="1"/>
  <c r="S709"/>
  <c r="A709" s="1"/>
  <c r="S693"/>
  <c r="A693" s="1"/>
  <c r="S624"/>
  <c r="A624" s="1"/>
  <c r="S608"/>
  <c r="A608" s="1"/>
  <c r="S592"/>
  <c r="A592" s="1"/>
  <c r="S576"/>
  <c r="A576" s="1"/>
  <c r="S560"/>
  <c r="A560" s="1"/>
  <c r="S544"/>
  <c r="A544" s="1"/>
  <c r="S528"/>
  <c r="A528" s="1"/>
  <c r="S512"/>
  <c r="A512" s="1"/>
  <c r="S496"/>
  <c r="A496" s="1"/>
  <c r="S480"/>
  <c r="A480" s="1"/>
  <c r="S464"/>
  <c r="A464" s="1"/>
  <c r="S448"/>
  <c r="A448" s="1"/>
  <c r="S432"/>
  <c r="A432" s="1"/>
  <c r="S416"/>
  <c r="A416" s="1"/>
  <c r="S400"/>
  <c r="A400" s="1"/>
  <c r="S384"/>
  <c r="A384" s="1"/>
  <c r="S368"/>
  <c r="A368" s="1"/>
  <c r="S352"/>
  <c r="A352" s="1"/>
  <c r="S336"/>
  <c r="A336" s="1"/>
  <c r="S320"/>
  <c r="A320" s="1"/>
  <c r="S304"/>
  <c r="A304" s="1"/>
  <c r="S288"/>
  <c r="A288" s="1"/>
  <c r="S1031"/>
  <c r="A1031" s="1"/>
  <c r="S1015"/>
  <c r="A1015" s="1"/>
  <c r="S999"/>
  <c r="A999" s="1"/>
  <c r="S983"/>
  <c r="A983" s="1"/>
  <c r="S967"/>
  <c r="A967" s="1"/>
  <c r="S951"/>
  <c r="A951" s="1"/>
  <c r="S935"/>
  <c r="A935" s="1"/>
  <c r="S919"/>
  <c r="A919" s="1"/>
  <c r="S872"/>
  <c r="A872" s="1"/>
  <c r="S856"/>
  <c r="A856" s="1"/>
  <c r="S840"/>
  <c r="A840" s="1"/>
  <c r="S824"/>
  <c r="A824" s="1"/>
  <c r="S808"/>
  <c r="A808" s="1"/>
  <c r="S792"/>
  <c r="A792" s="1"/>
  <c r="S776"/>
  <c r="A776" s="1"/>
  <c r="S760"/>
  <c r="A760" s="1"/>
  <c r="S744"/>
  <c r="A744" s="1"/>
  <c r="S728"/>
  <c r="A728" s="1"/>
  <c r="S712"/>
  <c r="A712" s="1"/>
  <c r="S696"/>
  <c r="A696" s="1"/>
  <c r="S623"/>
  <c r="A623" s="1"/>
  <c r="S607"/>
  <c r="A607" s="1"/>
  <c r="S591"/>
  <c r="A591" s="1"/>
  <c r="S575"/>
  <c r="A575" s="1"/>
  <c r="S559"/>
  <c r="A559" s="1"/>
  <c r="S543"/>
  <c r="A543" s="1"/>
  <c r="S527"/>
  <c r="A527" s="1"/>
  <c r="S511"/>
  <c r="A511" s="1"/>
  <c r="S495"/>
  <c r="A495" s="1"/>
  <c r="S479"/>
  <c r="A479" s="1"/>
  <c r="S463"/>
  <c r="A463" s="1"/>
  <c r="S447"/>
  <c r="A447" s="1"/>
  <c r="S431"/>
  <c r="A431" s="1"/>
  <c r="S415"/>
  <c r="A415" s="1"/>
  <c r="S399"/>
  <c r="A399" s="1"/>
  <c r="S383"/>
  <c r="A383" s="1"/>
  <c r="S367"/>
  <c r="A367" s="1"/>
  <c r="S351"/>
  <c r="A351" s="1"/>
  <c r="S335"/>
  <c r="A335" s="1"/>
  <c r="S319"/>
  <c r="A319" s="1"/>
  <c r="S303"/>
  <c r="A303" s="1"/>
  <c r="S287"/>
  <c r="A287" s="1"/>
  <c r="S270"/>
  <c r="A270" s="1"/>
  <c r="S1034"/>
  <c r="A1034" s="1"/>
  <c r="S1018"/>
  <c r="A1018" s="1"/>
  <c r="S1002"/>
  <c r="A1002" s="1"/>
  <c r="S986"/>
  <c r="A986" s="1"/>
  <c r="S970"/>
  <c r="A970" s="1"/>
  <c r="S954"/>
  <c r="A954" s="1"/>
  <c r="S938"/>
  <c r="A938" s="1"/>
  <c r="S922"/>
  <c r="A922" s="1"/>
  <c r="S875"/>
  <c r="A875" s="1"/>
  <c r="S859"/>
  <c r="A859" s="1"/>
  <c r="S843"/>
  <c r="A843" s="1"/>
  <c r="S827"/>
  <c r="A827" s="1"/>
  <c r="S811"/>
  <c r="A811" s="1"/>
  <c r="S795"/>
  <c r="A795" s="1"/>
  <c r="S779"/>
  <c r="A779" s="1"/>
  <c r="S763"/>
  <c r="A763" s="1"/>
  <c r="S747"/>
  <c r="A747" s="1"/>
  <c r="S731"/>
  <c r="A731" s="1"/>
  <c r="S715"/>
  <c r="A715" s="1"/>
  <c r="S699"/>
  <c r="A699" s="1"/>
  <c r="S622"/>
  <c r="A622" s="1"/>
  <c r="S606"/>
  <c r="A606" s="1"/>
  <c r="S590"/>
  <c r="A590" s="1"/>
  <c r="S574"/>
  <c r="A574" s="1"/>
  <c r="S558"/>
  <c r="A558" s="1"/>
  <c r="S542"/>
  <c r="A542" s="1"/>
  <c r="S526"/>
  <c r="A526" s="1"/>
  <c r="S510"/>
  <c r="A510" s="1"/>
  <c r="S494"/>
  <c r="A494" s="1"/>
  <c r="S478"/>
  <c r="A478" s="1"/>
  <c r="S462"/>
  <c r="A462" s="1"/>
  <c r="S446"/>
  <c r="A446" s="1"/>
  <c r="S430"/>
  <c r="A430" s="1"/>
  <c r="S414"/>
  <c r="A414" s="1"/>
  <c r="S398"/>
  <c r="A398" s="1"/>
  <c r="S382"/>
  <c r="A382" s="1"/>
  <c r="S366"/>
  <c r="A366" s="1"/>
  <c r="S350"/>
  <c r="A350" s="1"/>
  <c r="S334"/>
  <c r="A334" s="1"/>
  <c r="S318"/>
  <c r="A318" s="1"/>
  <c r="S302"/>
  <c r="A302" s="1"/>
  <c r="S286"/>
  <c r="A286" s="1"/>
  <c r="S273"/>
  <c r="A273" s="1"/>
  <c r="S1033"/>
  <c r="A1033" s="1"/>
  <c r="S1017"/>
  <c r="A1017" s="1"/>
  <c r="S1001"/>
  <c r="A1001" s="1"/>
  <c r="S985"/>
  <c r="A985" s="1"/>
  <c r="S969"/>
  <c r="A969" s="1"/>
  <c r="S953"/>
  <c r="A953" s="1"/>
  <c r="S937"/>
  <c r="A937" s="1"/>
  <c r="S921"/>
  <c r="A921" s="1"/>
  <c r="S874"/>
  <c r="A874" s="1"/>
  <c r="S858"/>
  <c r="A858" s="1"/>
  <c r="S842"/>
  <c r="A842" s="1"/>
  <c r="S826"/>
  <c r="A826" s="1"/>
  <c r="S810"/>
  <c r="A810" s="1"/>
  <c r="S794"/>
  <c r="A794" s="1"/>
  <c r="S778"/>
  <c r="A778" s="1"/>
  <c r="S762"/>
  <c r="A762" s="1"/>
  <c r="S746"/>
  <c r="A746" s="1"/>
  <c r="S730"/>
  <c r="A730" s="1"/>
  <c r="S714"/>
  <c r="A714" s="1"/>
  <c r="S698"/>
  <c r="A698" s="1"/>
  <c r="S621"/>
  <c r="A621" s="1"/>
  <c r="S605"/>
  <c r="A605" s="1"/>
  <c r="S589"/>
  <c r="A589" s="1"/>
  <c r="S573"/>
  <c r="A573" s="1"/>
  <c r="S557"/>
  <c r="A557" s="1"/>
  <c r="S541"/>
  <c r="A541" s="1"/>
  <c r="S525"/>
  <c r="A525" s="1"/>
  <c r="S509"/>
  <c r="A509" s="1"/>
  <c r="S493"/>
  <c r="A493" s="1"/>
  <c r="S477"/>
  <c r="A477" s="1"/>
  <c r="S461"/>
  <c r="A461" s="1"/>
  <c r="S445"/>
  <c r="A445" s="1"/>
  <c r="S429"/>
  <c r="A429" s="1"/>
  <c r="S413"/>
  <c r="A413" s="1"/>
  <c r="S397"/>
  <c r="A397" s="1"/>
  <c r="S381"/>
  <c r="A381" s="1"/>
  <c r="S365"/>
  <c r="A365" s="1"/>
  <c r="S349"/>
  <c r="A349" s="1"/>
  <c r="S333"/>
  <c r="A333" s="1"/>
  <c r="S317"/>
  <c r="A317" s="1"/>
  <c r="S301"/>
  <c r="A301" s="1"/>
  <c r="S285"/>
  <c r="A285" s="1"/>
  <c r="S1162"/>
  <c r="A1162" s="1"/>
  <c r="S1153"/>
  <c r="A1153" s="1"/>
  <c r="S1137"/>
  <c r="A1137" s="1"/>
  <c r="S1148"/>
  <c r="A1148" s="1"/>
  <c r="S1132"/>
  <c r="A1132" s="1"/>
  <c r="S1127"/>
  <c r="A1127" s="1"/>
  <c r="S902"/>
  <c r="A902" s="1"/>
  <c r="S886"/>
  <c r="A886" s="1"/>
  <c r="S901"/>
  <c r="A901" s="1"/>
  <c r="S885"/>
  <c r="A885" s="1"/>
  <c r="S678"/>
  <c r="A678" s="1"/>
  <c r="S681"/>
  <c r="A681" s="1"/>
  <c r="S665"/>
  <c r="A665" s="1"/>
  <c r="S649"/>
  <c r="A649" s="1"/>
  <c r="S633"/>
  <c r="A633" s="1"/>
  <c r="S676"/>
  <c r="A676" s="1"/>
  <c r="S660"/>
  <c r="A660" s="1"/>
  <c r="S644"/>
  <c r="A644" s="1"/>
  <c r="S628"/>
  <c r="A628" s="1"/>
  <c r="S671"/>
  <c r="A671" s="1"/>
  <c r="S659"/>
  <c r="A659" s="1"/>
  <c r="S651"/>
  <c r="A651" s="1"/>
  <c r="S643"/>
  <c r="A643" s="1"/>
  <c r="S635"/>
  <c r="A635" s="1"/>
  <c r="S627"/>
  <c r="A627" s="1"/>
  <c r="S39"/>
  <c r="A39" s="1"/>
  <c r="S23"/>
  <c r="A23" s="1"/>
  <c r="S262"/>
  <c r="A262" s="1"/>
  <c r="S246"/>
  <c r="A246" s="1"/>
  <c r="S230"/>
  <c r="A230" s="1"/>
  <c r="S214"/>
  <c r="A214" s="1"/>
  <c r="S198"/>
  <c r="A198" s="1"/>
  <c r="S182"/>
  <c r="A182" s="1"/>
  <c r="S166"/>
  <c r="A166" s="1"/>
  <c r="S150"/>
  <c r="A150" s="1"/>
  <c r="S134"/>
  <c r="A134" s="1"/>
  <c r="S118"/>
  <c r="A118" s="1"/>
  <c r="S102"/>
  <c r="A102" s="1"/>
  <c r="S86"/>
  <c r="A86" s="1"/>
  <c r="S70"/>
  <c r="A70" s="1"/>
  <c r="S54"/>
  <c r="A54" s="1"/>
  <c r="S38"/>
  <c r="A38" s="1"/>
  <c r="S22"/>
  <c r="A22" s="1"/>
  <c r="S257"/>
  <c r="A257" s="1"/>
  <c r="S241"/>
  <c r="A241" s="1"/>
  <c r="S225"/>
  <c r="A225" s="1"/>
  <c r="S209"/>
  <c r="A209" s="1"/>
  <c r="S193"/>
  <c r="A193" s="1"/>
  <c r="S177"/>
  <c r="A177" s="1"/>
  <c r="S161"/>
  <c r="A161" s="1"/>
  <c r="S145"/>
  <c r="A145" s="1"/>
  <c r="S129"/>
  <c r="A129" s="1"/>
  <c r="S113"/>
  <c r="A113" s="1"/>
  <c r="S97"/>
  <c r="A97" s="1"/>
  <c r="S81"/>
  <c r="A81" s="1"/>
  <c r="S65"/>
  <c r="A65" s="1"/>
  <c r="S49"/>
  <c r="A49" s="1"/>
  <c r="S33"/>
  <c r="A33" s="1"/>
  <c r="S256"/>
  <c r="A256" s="1"/>
  <c r="S248"/>
  <c r="A248" s="1"/>
  <c r="S240"/>
  <c r="A240" s="1"/>
  <c r="S232"/>
  <c r="A232" s="1"/>
  <c r="S224"/>
  <c r="A224" s="1"/>
  <c r="S216"/>
  <c r="A216" s="1"/>
  <c r="S208"/>
  <c r="A208" s="1"/>
  <c r="S200"/>
  <c r="A200" s="1"/>
  <c r="S192"/>
  <c r="A192" s="1"/>
  <c r="S184"/>
  <c r="A184" s="1"/>
  <c r="S176"/>
  <c r="A176" s="1"/>
  <c r="S168"/>
  <c r="A168" s="1"/>
  <c r="S160"/>
  <c r="A160" s="1"/>
  <c r="S152"/>
  <c r="A152" s="1"/>
  <c r="S144"/>
  <c r="A144" s="1"/>
  <c r="S136"/>
  <c r="A136" s="1"/>
  <c r="S128"/>
  <c r="A128" s="1"/>
  <c r="S120"/>
  <c r="A120" s="1"/>
  <c r="S112"/>
  <c r="A112" s="1"/>
  <c r="S104"/>
  <c r="A104" s="1"/>
  <c r="S96"/>
  <c r="A96" s="1"/>
  <c r="S88"/>
  <c r="A88" s="1"/>
  <c r="S80"/>
  <c r="A80" s="1"/>
  <c r="S72"/>
  <c r="A72" s="1"/>
  <c r="S64"/>
  <c r="A64" s="1"/>
  <c r="S56"/>
  <c r="A56" s="1"/>
  <c r="S48"/>
  <c r="A48" s="1"/>
  <c r="S40"/>
  <c r="A40" s="1"/>
  <c r="S24"/>
  <c r="A24" s="1"/>
  <c r="S8"/>
  <c r="S1170"/>
  <c r="A1170" s="1"/>
  <c r="S1166"/>
  <c r="A1166" s="1"/>
  <c r="S1126"/>
  <c r="A1126" s="1"/>
  <c r="S1110"/>
  <c r="A1110" s="1"/>
  <c r="S1094"/>
  <c r="A1094" s="1"/>
  <c r="S1078"/>
  <c r="A1078" s="1"/>
  <c r="S1062"/>
  <c r="A1062" s="1"/>
  <c r="S1043"/>
  <c r="A1043" s="1"/>
  <c r="S1113"/>
  <c r="A1113" s="1"/>
  <c r="S1097"/>
  <c r="A1097" s="1"/>
  <c r="S1081"/>
  <c r="A1081" s="1"/>
  <c r="S1065"/>
  <c r="A1065" s="1"/>
  <c r="S1049"/>
  <c r="A1049" s="1"/>
  <c r="S1124"/>
  <c r="A1124" s="1"/>
  <c r="S1108"/>
  <c r="A1108" s="1"/>
  <c r="S1092"/>
  <c r="A1092" s="1"/>
  <c r="S1076"/>
  <c r="A1076" s="1"/>
  <c r="S1060"/>
  <c r="A1060" s="1"/>
  <c r="S912"/>
  <c r="A912" s="1"/>
  <c r="S1119"/>
  <c r="A1119" s="1"/>
  <c r="S1111"/>
  <c r="A1111" s="1"/>
  <c r="S1103"/>
  <c r="A1103" s="1"/>
  <c r="S1095"/>
  <c r="A1095" s="1"/>
  <c r="S1087"/>
  <c r="A1087" s="1"/>
  <c r="S1079"/>
  <c r="A1079" s="1"/>
  <c r="S1071"/>
  <c r="A1071" s="1"/>
  <c r="S1063"/>
  <c r="A1063" s="1"/>
  <c r="S1055"/>
  <c r="A1055" s="1"/>
  <c r="S1047"/>
  <c r="A1047" s="1"/>
  <c r="S1036"/>
  <c r="A1036" s="1"/>
  <c r="S1020"/>
  <c r="A1020" s="1"/>
  <c r="S1004"/>
  <c r="A1004" s="1"/>
  <c r="S988"/>
  <c r="A988" s="1"/>
  <c r="S972"/>
  <c r="A972" s="1"/>
  <c r="S956"/>
  <c r="A956" s="1"/>
  <c r="S940"/>
  <c r="A940" s="1"/>
  <c r="S924"/>
  <c r="A924" s="1"/>
  <c r="S873"/>
  <c r="A873" s="1"/>
  <c r="S857"/>
  <c r="A857" s="1"/>
  <c r="S841"/>
  <c r="A841" s="1"/>
  <c r="S825"/>
  <c r="A825" s="1"/>
  <c r="S809"/>
  <c r="A809" s="1"/>
  <c r="S793"/>
  <c r="A793" s="1"/>
  <c r="S777"/>
  <c r="A777" s="1"/>
  <c r="S761"/>
  <c r="A761" s="1"/>
  <c r="S745"/>
  <c r="A745" s="1"/>
  <c r="S729"/>
  <c r="A729" s="1"/>
  <c r="S713"/>
  <c r="A713" s="1"/>
  <c r="S697"/>
  <c r="A697" s="1"/>
  <c r="S612"/>
  <c r="A612" s="1"/>
  <c r="S596"/>
  <c r="A596" s="1"/>
  <c r="S580"/>
  <c r="A580" s="1"/>
  <c r="S564"/>
  <c r="A564" s="1"/>
  <c r="S548"/>
  <c r="A548" s="1"/>
  <c r="S532"/>
  <c r="A532" s="1"/>
  <c r="S516"/>
  <c r="A516" s="1"/>
  <c r="S500"/>
  <c r="A500" s="1"/>
  <c r="S484"/>
  <c r="A484" s="1"/>
  <c r="S468"/>
  <c r="A468" s="1"/>
  <c r="S452"/>
  <c r="A452" s="1"/>
  <c r="S436"/>
  <c r="A436" s="1"/>
  <c r="S420"/>
  <c r="A420" s="1"/>
  <c r="S404"/>
  <c r="A404" s="1"/>
  <c r="S388"/>
  <c r="A388" s="1"/>
  <c r="S372"/>
  <c r="A372" s="1"/>
  <c r="S356"/>
  <c r="A356" s="1"/>
  <c r="S340"/>
  <c r="A340" s="1"/>
  <c r="S324"/>
  <c r="A324" s="1"/>
  <c r="S308"/>
  <c r="A308" s="1"/>
  <c r="S292"/>
  <c r="A292" s="1"/>
  <c r="S276"/>
  <c r="A276" s="1"/>
  <c r="S1035"/>
  <c r="A1035" s="1"/>
  <c r="S1019"/>
  <c r="A1019" s="1"/>
  <c r="S1003"/>
  <c r="A1003" s="1"/>
  <c r="S987"/>
  <c r="A987" s="1"/>
  <c r="S971"/>
  <c r="A971" s="1"/>
  <c r="S955"/>
  <c r="A955" s="1"/>
  <c r="S939"/>
  <c r="A939" s="1"/>
  <c r="S923"/>
  <c r="A923" s="1"/>
  <c r="S876"/>
  <c r="A876" s="1"/>
  <c r="S860"/>
  <c r="A860" s="1"/>
  <c r="S844"/>
  <c r="A844" s="1"/>
  <c r="S828"/>
  <c r="A828" s="1"/>
  <c r="S812"/>
  <c r="A812" s="1"/>
  <c r="S796"/>
  <c r="A796" s="1"/>
  <c r="S780"/>
  <c r="A780" s="1"/>
  <c r="S764"/>
  <c r="A764" s="1"/>
  <c r="S748"/>
  <c r="A748" s="1"/>
  <c r="S732"/>
  <c r="A732" s="1"/>
  <c r="S716"/>
  <c r="A716" s="1"/>
  <c r="S700"/>
  <c r="A700" s="1"/>
  <c r="S684"/>
  <c r="A684" s="1"/>
  <c r="S611"/>
  <c r="A611" s="1"/>
  <c r="S595"/>
  <c r="A595" s="1"/>
  <c r="S579"/>
  <c r="A579" s="1"/>
  <c r="S563"/>
  <c r="A563" s="1"/>
  <c r="S547"/>
  <c r="A547" s="1"/>
  <c r="S531"/>
  <c r="A531" s="1"/>
  <c r="S515"/>
  <c r="A515" s="1"/>
  <c r="S499"/>
  <c r="A499" s="1"/>
  <c r="S483"/>
  <c r="A483" s="1"/>
  <c r="S467"/>
  <c r="A467" s="1"/>
  <c r="S451"/>
  <c r="A451" s="1"/>
  <c r="S435"/>
  <c r="A435" s="1"/>
  <c r="S419"/>
  <c r="A419" s="1"/>
  <c r="S403"/>
  <c r="A403" s="1"/>
  <c r="S387"/>
  <c r="A387" s="1"/>
  <c r="S371"/>
  <c r="A371" s="1"/>
  <c r="S355"/>
  <c r="A355" s="1"/>
  <c r="S339"/>
  <c r="A339" s="1"/>
  <c r="S323"/>
  <c r="A323" s="1"/>
  <c r="S307"/>
  <c r="A307" s="1"/>
  <c r="S291"/>
  <c r="A291" s="1"/>
  <c r="S275"/>
  <c r="A275" s="1"/>
  <c r="S1038"/>
  <c r="A1038" s="1"/>
  <c r="S1022"/>
  <c r="A1022" s="1"/>
  <c r="S1006"/>
  <c r="A1006" s="1"/>
  <c r="S990"/>
  <c r="A990" s="1"/>
  <c r="S974"/>
  <c r="A974" s="1"/>
  <c r="S958"/>
  <c r="A958" s="1"/>
  <c r="S942"/>
  <c r="A942" s="1"/>
  <c r="S926"/>
  <c r="A926" s="1"/>
  <c r="S879"/>
  <c r="A879" s="1"/>
  <c r="S863"/>
  <c r="A863" s="1"/>
  <c r="S847"/>
  <c r="A847" s="1"/>
  <c r="S831"/>
  <c r="A831" s="1"/>
  <c r="S815"/>
  <c r="A815" s="1"/>
  <c r="S799"/>
  <c r="A799" s="1"/>
  <c r="S783"/>
  <c r="A783" s="1"/>
  <c r="S767"/>
  <c r="A767" s="1"/>
  <c r="S751"/>
  <c r="A751" s="1"/>
  <c r="S735"/>
  <c r="A735" s="1"/>
  <c r="S719"/>
  <c r="A719" s="1"/>
  <c r="S703"/>
  <c r="A703" s="1"/>
  <c r="S687"/>
  <c r="A687" s="1"/>
  <c r="S610"/>
  <c r="A610" s="1"/>
  <c r="S594"/>
  <c r="A594" s="1"/>
  <c r="S578"/>
  <c r="A578" s="1"/>
  <c r="S562"/>
  <c r="A562" s="1"/>
  <c r="S546"/>
  <c r="A546" s="1"/>
  <c r="S530"/>
  <c r="A530" s="1"/>
  <c r="S514"/>
  <c r="A514" s="1"/>
  <c r="S498"/>
  <c r="A498" s="1"/>
  <c r="S482"/>
  <c r="A482" s="1"/>
  <c r="S466"/>
  <c r="A466" s="1"/>
  <c r="S450"/>
  <c r="A450" s="1"/>
  <c r="S434"/>
  <c r="A434" s="1"/>
  <c r="S418"/>
  <c r="A418" s="1"/>
  <c r="S402"/>
  <c r="A402" s="1"/>
  <c r="S386"/>
  <c r="A386" s="1"/>
  <c r="S370"/>
  <c r="A370" s="1"/>
  <c r="S354"/>
  <c r="A354" s="1"/>
  <c r="S338"/>
  <c r="A338" s="1"/>
  <c r="S322"/>
  <c r="A322" s="1"/>
  <c r="S306"/>
  <c r="A306" s="1"/>
  <c r="S290"/>
  <c r="A290" s="1"/>
  <c r="S274"/>
  <c r="A274" s="1"/>
  <c r="S1037"/>
  <c r="A1037" s="1"/>
  <c r="S1021"/>
  <c r="A1021" s="1"/>
  <c r="S1005"/>
  <c r="A1005" s="1"/>
  <c r="S989"/>
  <c r="A989" s="1"/>
  <c r="S973"/>
  <c r="A973" s="1"/>
  <c r="S957"/>
  <c r="A957" s="1"/>
  <c r="S941"/>
  <c r="A941" s="1"/>
  <c r="S925"/>
  <c r="A925" s="1"/>
  <c r="S878"/>
  <c r="A878" s="1"/>
  <c r="S862"/>
  <c r="A862" s="1"/>
  <c r="S846"/>
  <c r="A846" s="1"/>
  <c r="S830"/>
  <c r="A830" s="1"/>
  <c r="S814"/>
  <c r="A814" s="1"/>
  <c r="S798"/>
  <c r="A798" s="1"/>
  <c r="S782"/>
  <c r="A782" s="1"/>
  <c r="S766"/>
  <c r="A766" s="1"/>
  <c r="S750"/>
  <c r="A750" s="1"/>
  <c r="S734"/>
  <c r="A734" s="1"/>
  <c r="S718"/>
  <c r="A718" s="1"/>
  <c r="S702"/>
  <c r="A702" s="1"/>
  <c r="S686"/>
  <c r="A686" s="1"/>
  <c r="S609"/>
  <c r="A609" s="1"/>
  <c r="S593"/>
  <c r="A593" s="1"/>
  <c r="S577"/>
  <c r="A577" s="1"/>
  <c r="S561"/>
  <c r="A561" s="1"/>
  <c r="S545"/>
  <c r="A545" s="1"/>
  <c r="S529"/>
  <c r="A529" s="1"/>
  <c r="S513"/>
  <c r="A513" s="1"/>
  <c r="S497"/>
  <c r="A497" s="1"/>
  <c r="S481"/>
  <c r="A481" s="1"/>
  <c r="S465"/>
  <c r="A465" s="1"/>
  <c r="S449"/>
  <c r="A449" s="1"/>
  <c r="S433"/>
  <c r="A433" s="1"/>
  <c r="S417"/>
  <c r="A417" s="1"/>
  <c r="S401"/>
  <c r="A401" s="1"/>
  <c r="S385"/>
  <c r="A385" s="1"/>
  <c r="S369"/>
  <c r="A369" s="1"/>
  <c r="S353"/>
  <c r="A353" s="1"/>
  <c r="S337"/>
  <c r="A337" s="1"/>
  <c r="S321"/>
  <c r="A321" s="1"/>
  <c r="S305"/>
  <c r="A305" s="1"/>
  <c r="S289"/>
  <c r="A289" s="1"/>
  <c r="S1163"/>
  <c r="A1163" s="1"/>
  <c r="S1130"/>
  <c r="A1130" s="1"/>
  <c r="S1141"/>
  <c r="A1141" s="1"/>
  <c r="S1152"/>
  <c r="A1152" s="1"/>
  <c r="S1136"/>
  <c r="A1136" s="1"/>
  <c r="S1147"/>
  <c r="A1147" s="1"/>
  <c r="S1139"/>
  <c r="A1139" s="1"/>
  <c r="S1131"/>
  <c r="A1131" s="1"/>
  <c r="S906"/>
  <c r="A906" s="1"/>
  <c r="S890"/>
  <c r="A890" s="1"/>
  <c r="S905"/>
  <c r="A905" s="1"/>
  <c r="S889"/>
  <c r="A889" s="1"/>
  <c r="S904"/>
  <c r="A904" s="1"/>
  <c r="S896"/>
  <c r="A896" s="1"/>
  <c r="S888"/>
  <c r="A888" s="1"/>
  <c r="S682"/>
  <c r="A682" s="1"/>
  <c r="S666"/>
  <c r="A666" s="1"/>
  <c r="S669"/>
  <c r="A669" s="1"/>
  <c r="S653"/>
  <c r="A653" s="1"/>
  <c r="S637"/>
  <c r="A637" s="1"/>
  <c r="S680"/>
  <c r="A680" s="1"/>
  <c r="S664"/>
  <c r="A664" s="1"/>
  <c r="S648"/>
  <c r="A648" s="1"/>
  <c r="S632"/>
  <c r="A632" s="1"/>
  <c r="S675"/>
  <c r="A675" s="1"/>
  <c r="S259"/>
  <c r="A259" s="1"/>
  <c r="S27"/>
  <c r="A27" s="1"/>
  <c r="S250"/>
  <c r="A250" s="1"/>
  <c r="S234"/>
  <c r="A234" s="1"/>
  <c r="S218"/>
  <c r="A218" s="1"/>
  <c r="S202"/>
  <c r="A202" s="1"/>
  <c r="S186"/>
  <c r="A186" s="1"/>
  <c r="S170"/>
  <c r="A170" s="1"/>
  <c r="S154"/>
  <c r="A154" s="1"/>
  <c r="S138"/>
  <c r="A138" s="1"/>
  <c r="S122"/>
  <c r="A122" s="1"/>
  <c r="S106"/>
  <c r="A106" s="1"/>
  <c r="S90"/>
  <c r="A90" s="1"/>
  <c r="S74"/>
  <c r="A74" s="1"/>
  <c r="S58"/>
  <c r="A58" s="1"/>
  <c r="S42"/>
  <c r="A42" s="1"/>
  <c r="S26"/>
  <c r="A26" s="1"/>
  <c r="S261"/>
  <c r="A261" s="1"/>
  <c r="S245"/>
  <c r="A245" s="1"/>
  <c r="S229"/>
  <c r="A229" s="1"/>
  <c r="S213"/>
  <c r="A213" s="1"/>
  <c r="S197"/>
  <c r="A197" s="1"/>
  <c r="S181"/>
  <c r="A181" s="1"/>
  <c r="S165"/>
  <c r="A165" s="1"/>
  <c r="S149"/>
  <c r="A149" s="1"/>
  <c r="S133"/>
  <c r="A133" s="1"/>
  <c r="S117"/>
  <c r="A117" s="1"/>
  <c r="S101"/>
  <c r="A101" s="1"/>
  <c r="S85"/>
  <c r="A85" s="1"/>
  <c r="S69"/>
  <c r="A69" s="1"/>
  <c r="S53"/>
  <c r="A53" s="1"/>
  <c r="S37"/>
  <c r="A37" s="1"/>
  <c r="S21"/>
  <c r="A21" s="1"/>
  <c r="S260"/>
  <c r="A260" s="1"/>
  <c r="S28"/>
  <c r="A28" s="1"/>
  <c r="S1157"/>
  <c r="A1157" s="1"/>
  <c r="S1168"/>
  <c r="A1168" s="1"/>
  <c r="S1156"/>
  <c r="A1156" s="1"/>
  <c r="S1114"/>
  <c r="A1114" s="1"/>
  <c r="S1098"/>
  <c r="A1098" s="1"/>
  <c r="S1082"/>
  <c r="A1082" s="1"/>
  <c r="S1066"/>
  <c r="A1066" s="1"/>
  <c r="S1050"/>
  <c r="A1050" s="1"/>
  <c r="S1155"/>
  <c r="A1155" s="1"/>
  <c r="S1117"/>
  <c r="A1117" s="1"/>
  <c r="S1101"/>
  <c r="A1101" s="1"/>
  <c r="S1085"/>
  <c r="A1085" s="1"/>
  <c r="S1069"/>
  <c r="A1069" s="1"/>
  <c r="S1053"/>
  <c r="A1053" s="1"/>
  <c r="S1159"/>
  <c r="A1159" s="1"/>
  <c r="S1112"/>
  <c r="A1112" s="1"/>
  <c r="S1096"/>
  <c r="A1096" s="1"/>
  <c r="S1080"/>
  <c r="A1080" s="1"/>
  <c r="S1064"/>
  <c r="A1064" s="1"/>
  <c r="S1048"/>
  <c r="A1048" s="1"/>
  <c r="S1040"/>
  <c r="A1040" s="1"/>
  <c r="S1024"/>
  <c r="A1024" s="1"/>
  <c r="S1008"/>
  <c r="A1008" s="1"/>
  <c r="S992"/>
  <c r="A992" s="1"/>
  <c r="S976"/>
  <c r="A976" s="1"/>
  <c r="S960"/>
  <c r="A960" s="1"/>
  <c r="S944"/>
  <c r="A944" s="1"/>
  <c r="S928"/>
  <c r="A928" s="1"/>
  <c r="S877"/>
  <c r="A877" s="1"/>
  <c r="S861"/>
  <c r="A861" s="1"/>
  <c r="S845"/>
  <c r="A845" s="1"/>
  <c r="S829"/>
  <c r="A829" s="1"/>
  <c r="S813"/>
  <c r="A813" s="1"/>
  <c r="S797"/>
  <c r="A797" s="1"/>
  <c r="S781"/>
  <c r="A781" s="1"/>
  <c r="S765"/>
  <c r="A765" s="1"/>
  <c r="S749"/>
  <c r="A749" s="1"/>
  <c r="S733"/>
  <c r="A733" s="1"/>
  <c r="S717"/>
  <c r="A717" s="1"/>
  <c r="S701"/>
  <c r="A701" s="1"/>
  <c r="S685"/>
  <c r="A685" s="1"/>
  <c r="S616"/>
  <c r="A616" s="1"/>
  <c r="S600"/>
  <c r="A600" s="1"/>
  <c r="S584"/>
  <c r="A584" s="1"/>
  <c r="S568"/>
  <c r="A568" s="1"/>
  <c r="S552"/>
  <c r="A552" s="1"/>
  <c r="S536"/>
  <c r="A536" s="1"/>
  <c r="S520"/>
  <c r="A520" s="1"/>
  <c r="S504"/>
  <c r="A504" s="1"/>
  <c r="S488"/>
  <c r="A488" s="1"/>
  <c r="S472"/>
  <c r="A472" s="1"/>
  <c r="S456"/>
  <c r="A456" s="1"/>
  <c r="S440"/>
  <c r="A440" s="1"/>
  <c r="S424"/>
  <c r="A424" s="1"/>
  <c r="S408"/>
  <c r="A408" s="1"/>
  <c r="S392"/>
  <c r="A392" s="1"/>
  <c r="S376"/>
  <c r="A376" s="1"/>
  <c r="S360"/>
  <c r="A360" s="1"/>
  <c r="S344"/>
  <c r="A344" s="1"/>
  <c r="S328"/>
  <c r="A328" s="1"/>
  <c r="S312"/>
  <c r="A312" s="1"/>
  <c r="S296"/>
  <c r="A296" s="1"/>
  <c r="S280"/>
  <c r="A280" s="1"/>
  <c r="S1039"/>
  <c r="A1039" s="1"/>
  <c r="S1023"/>
  <c r="A1023" s="1"/>
  <c r="S1007"/>
  <c r="A1007" s="1"/>
  <c r="S991"/>
  <c r="A991" s="1"/>
  <c r="S975"/>
  <c r="A975" s="1"/>
  <c r="S959"/>
  <c r="A959" s="1"/>
  <c r="S943"/>
  <c r="A943" s="1"/>
  <c r="S927"/>
  <c r="A927" s="1"/>
  <c r="S880"/>
  <c r="A880" s="1"/>
  <c r="S864"/>
  <c r="A864" s="1"/>
  <c r="S848"/>
  <c r="A848" s="1"/>
  <c r="S832"/>
  <c r="A832" s="1"/>
  <c r="S816"/>
  <c r="A816" s="1"/>
  <c r="S800"/>
  <c r="A800" s="1"/>
  <c r="S784"/>
  <c r="A784" s="1"/>
  <c r="S768"/>
  <c r="A768" s="1"/>
  <c r="S752"/>
  <c r="A752" s="1"/>
  <c r="S736"/>
  <c r="A736" s="1"/>
  <c r="S720"/>
  <c r="A720" s="1"/>
  <c r="S704"/>
  <c r="A704" s="1"/>
  <c r="S688"/>
  <c r="A688" s="1"/>
  <c r="S615"/>
  <c r="A615" s="1"/>
  <c r="S599"/>
  <c r="A599" s="1"/>
  <c r="S583"/>
  <c r="A583" s="1"/>
  <c r="S567"/>
  <c r="A567" s="1"/>
  <c r="S551"/>
  <c r="A551" s="1"/>
  <c r="S535"/>
  <c r="A535" s="1"/>
  <c r="S519"/>
  <c r="A519" s="1"/>
  <c r="S503"/>
  <c r="A503" s="1"/>
  <c r="S487"/>
  <c r="A487" s="1"/>
  <c r="S471"/>
  <c r="A471" s="1"/>
  <c r="S455"/>
  <c r="A455" s="1"/>
  <c r="S439"/>
  <c r="A439" s="1"/>
  <c r="S423"/>
  <c r="A423" s="1"/>
  <c r="S407"/>
  <c r="A407" s="1"/>
  <c r="S391"/>
  <c r="A391" s="1"/>
  <c r="S375"/>
  <c r="A375" s="1"/>
  <c r="S359"/>
  <c r="A359" s="1"/>
  <c r="S343"/>
  <c r="A343" s="1"/>
  <c r="S327"/>
  <c r="A327" s="1"/>
  <c r="S311"/>
  <c r="A311" s="1"/>
  <c r="S295"/>
  <c r="A295" s="1"/>
  <c r="S279"/>
  <c r="A279" s="1"/>
  <c r="S266"/>
  <c r="A266" s="1"/>
  <c r="S1042"/>
  <c r="A1042" s="1"/>
  <c r="S1026"/>
  <c r="A1026" s="1"/>
  <c r="S1010"/>
  <c r="S994"/>
  <c r="A994" s="1"/>
  <c r="S978"/>
  <c r="A978" s="1"/>
  <c r="S962"/>
  <c r="A962" s="1"/>
  <c r="S946"/>
  <c r="A946" s="1"/>
  <c r="S930"/>
  <c r="A930" s="1"/>
  <c r="S914"/>
  <c r="A914" s="1"/>
  <c r="S867"/>
  <c r="A867" s="1"/>
  <c r="S851"/>
  <c r="A851" s="1"/>
  <c r="S835"/>
  <c r="A835" s="1"/>
  <c r="S819"/>
  <c r="A819" s="1"/>
  <c r="S803"/>
  <c r="A803" s="1"/>
  <c r="S787"/>
  <c r="A787" s="1"/>
  <c r="S771"/>
  <c r="A771" s="1"/>
  <c r="S755"/>
  <c r="A755" s="1"/>
  <c r="S739"/>
  <c r="A739" s="1"/>
  <c r="S723"/>
  <c r="A723" s="1"/>
  <c r="S707"/>
  <c r="A707" s="1"/>
  <c r="S691"/>
  <c r="A691" s="1"/>
  <c r="S614"/>
  <c r="A614" s="1"/>
  <c r="S598"/>
  <c r="A598" s="1"/>
  <c r="S582"/>
  <c r="A582" s="1"/>
  <c r="S566"/>
  <c r="A566" s="1"/>
  <c r="S550"/>
  <c r="A550" s="1"/>
  <c r="S534"/>
  <c r="A534" s="1"/>
  <c r="S518"/>
  <c r="A518" s="1"/>
  <c r="S502"/>
  <c r="A502" s="1"/>
  <c r="S486"/>
  <c r="A486" s="1"/>
  <c r="S470"/>
  <c r="A470" s="1"/>
  <c r="S454"/>
  <c r="A454" s="1"/>
  <c r="S438"/>
  <c r="A438" s="1"/>
  <c r="S422"/>
  <c r="A422" s="1"/>
  <c r="S406"/>
  <c r="A406" s="1"/>
  <c r="S390"/>
  <c r="A390" s="1"/>
  <c r="S374"/>
  <c r="A374" s="1"/>
  <c r="S358"/>
  <c r="A358" s="1"/>
  <c r="S342"/>
  <c r="A342" s="1"/>
  <c r="S326"/>
  <c r="A326" s="1"/>
  <c r="S310"/>
  <c r="A310" s="1"/>
  <c r="S294"/>
  <c r="A294" s="1"/>
  <c r="S278"/>
  <c r="A278" s="1"/>
  <c r="S1041"/>
  <c r="A1041" s="1"/>
  <c r="S1025"/>
  <c r="A1025" s="1"/>
  <c r="S1009"/>
  <c r="A1009" s="1"/>
  <c r="S993"/>
  <c r="A993" s="1"/>
  <c r="S977"/>
  <c r="A977" s="1"/>
  <c r="S961"/>
  <c r="A961" s="1"/>
  <c r="S945"/>
  <c r="A945" s="1"/>
  <c r="S929"/>
  <c r="A929" s="1"/>
  <c r="S913"/>
  <c r="A913" s="1"/>
  <c r="S866"/>
  <c r="A866" s="1"/>
  <c r="S850"/>
  <c r="A850" s="1"/>
  <c r="S834"/>
  <c r="A834" s="1"/>
  <c r="S818"/>
  <c r="A818" s="1"/>
  <c r="S802"/>
  <c r="A802" s="1"/>
  <c r="S786"/>
  <c r="A786" s="1"/>
  <c r="S770"/>
  <c r="A770" s="1"/>
  <c r="S754"/>
  <c r="A754" s="1"/>
  <c r="S738"/>
  <c r="A738" s="1"/>
  <c r="S722"/>
  <c r="A722" s="1"/>
  <c r="S706"/>
  <c r="A706" s="1"/>
  <c r="S690"/>
  <c r="A690" s="1"/>
  <c r="S613"/>
  <c r="A613" s="1"/>
  <c r="S597"/>
  <c r="A597" s="1"/>
  <c r="S581"/>
  <c r="A581" s="1"/>
  <c r="S565"/>
  <c r="A565" s="1"/>
  <c r="S549"/>
  <c r="A549" s="1"/>
  <c r="S533"/>
  <c r="A533" s="1"/>
  <c r="S517"/>
  <c r="A517" s="1"/>
  <c r="S501"/>
  <c r="A501" s="1"/>
  <c r="S485"/>
  <c r="A485" s="1"/>
  <c r="S469"/>
  <c r="A469" s="1"/>
  <c r="S453"/>
  <c r="A453" s="1"/>
  <c r="S437"/>
  <c r="A437" s="1"/>
  <c r="S421"/>
  <c r="A421" s="1"/>
  <c r="S405"/>
  <c r="A405" s="1"/>
  <c r="S389"/>
  <c r="A389" s="1"/>
  <c r="S373"/>
  <c r="A373" s="1"/>
  <c r="S357"/>
  <c r="A357" s="1"/>
  <c r="S341"/>
  <c r="A341" s="1"/>
  <c r="S325"/>
  <c r="A325" s="1"/>
  <c r="S309"/>
  <c r="A309" s="1"/>
  <c r="S293"/>
  <c r="A293" s="1"/>
  <c r="S277"/>
  <c r="A277" s="1"/>
  <c r="S1150"/>
  <c r="A1150" s="1"/>
  <c r="S1145"/>
  <c r="A1145" s="1"/>
  <c r="S1129"/>
  <c r="A1129" s="1"/>
  <c r="S1140"/>
  <c r="A1140" s="1"/>
  <c r="S1151"/>
  <c r="A1151" s="1"/>
  <c r="S910"/>
  <c r="A910" s="1"/>
  <c r="S894"/>
  <c r="A894" s="1"/>
  <c r="S909"/>
  <c r="A909" s="1"/>
  <c r="S893"/>
  <c r="A893" s="1"/>
  <c r="S908"/>
  <c r="A908" s="1"/>
  <c r="S670"/>
  <c r="A670" s="1"/>
  <c r="S673"/>
  <c r="A673" s="1"/>
  <c r="S657"/>
  <c r="A657" s="1"/>
  <c r="S641"/>
  <c r="A641" s="1"/>
  <c r="S625"/>
  <c r="A625" s="1"/>
  <c r="S668"/>
  <c r="A668" s="1"/>
  <c r="S652"/>
  <c r="A652" s="1"/>
  <c r="S636"/>
  <c r="A636" s="1"/>
  <c r="S679"/>
  <c r="A679" s="1"/>
  <c r="S663"/>
  <c r="A663" s="1"/>
  <c r="S655"/>
  <c r="A655" s="1"/>
  <c r="S647"/>
  <c r="A647" s="1"/>
  <c r="S639"/>
  <c r="A639" s="1"/>
  <c r="S631"/>
  <c r="A631" s="1"/>
  <c r="S263"/>
  <c r="A263" s="1"/>
  <c r="S31"/>
  <c r="A31" s="1"/>
  <c r="S15"/>
  <c r="S254"/>
  <c r="A254" s="1"/>
  <c r="S238"/>
  <c r="A238" s="1"/>
  <c r="S222"/>
  <c r="A222" s="1"/>
  <c r="S206"/>
  <c r="A206" s="1"/>
  <c r="S190"/>
  <c r="A190" s="1"/>
  <c r="S174"/>
  <c r="A174" s="1"/>
  <c r="S158"/>
  <c r="A158" s="1"/>
  <c r="S142"/>
  <c r="A142" s="1"/>
  <c r="S126"/>
  <c r="A126" s="1"/>
  <c r="S110"/>
  <c r="A110" s="1"/>
  <c r="S94"/>
  <c r="A94" s="1"/>
  <c r="S78"/>
  <c r="A78" s="1"/>
  <c r="S62"/>
  <c r="A62" s="1"/>
  <c r="S46"/>
  <c r="A46" s="1"/>
  <c r="S30"/>
  <c r="A30" s="1"/>
  <c r="S10"/>
  <c r="S249"/>
  <c r="A249" s="1"/>
  <c r="S233"/>
  <c r="A233" s="1"/>
  <c r="S217"/>
  <c r="A217" s="1"/>
  <c r="S201"/>
  <c r="A201" s="1"/>
  <c r="S185"/>
  <c r="A185" s="1"/>
  <c r="S169"/>
  <c r="A169" s="1"/>
  <c r="S153"/>
  <c r="A153" s="1"/>
  <c r="S137"/>
  <c r="A137" s="1"/>
  <c r="S121"/>
  <c r="A121" s="1"/>
  <c r="S105"/>
  <c r="A105" s="1"/>
  <c r="S89"/>
  <c r="A89" s="1"/>
  <c r="S73"/>
  <c r="A73" s="1"/>
  <c r="S57"/>
  <c r="A57" s="1"/>
  <c r="S41"/>
  <c r="A41" s="1"/>
  <c r="S25"/>
  <c r="A25" s="1"/>
  <c r="S9"/>
  <c r="S252"/>
  <c r="A252" s="1"/>
  <c r="S244"/>
  <c r="A244" s="1"/>
  <c r="S236"/>
  <c r="A236" s="1"/>
  <c r="S228"/>
  <c r="A228" s="1"/>
  <c r="S220"/>
  <c r="A220" s="1"/>
  <c r="S212"/>
  <c r="A212" s="1"/>
  <c r="S204"/>
  <c r="A204" s="1"/>
  <c r="S196"/>
  <c r="A196" s="1"/>
  <c r="S188"/>
  <c r="A188" s="1"/>
  <c r="S180"/>
  <c r="A180" s="1"/>
  <c r="S172"/>
  <c r="A172" s="1"/>
  <c r="S164"/>
  <c r="A164" s="1"/>
  <c r="S156"/>
  <c r="A156" s="1"/>
  <c r="S148"/>
  <c r="A148" s="1"/>
  <c r="S140"/>
  <c r="A140" s="1"/>
  <c r="S132"/>
  <c r="A132" s="1"/>
  <c r="S124"/>
  <c r="A124" s="1"/>
  <c r="S116"/>
  <c r="A116" s="1"/>
  <c r="S108"/>
  <c r="A108" s="1"/>
  <c r="S100"/>
  <c r="A100" s="1"/>
  <c r="S92"/>
  <c r="A92" s="1"/>
  <c r="S84"/>
  <c r="A84" s="1"/>
  <c r="S76"/>
  <c r="A76" s="1"/>
  <c r="S68"/>
  <c r="A68" s="1"/>
  <c r="S60"/>
  <c r="A60" s="1"/>
  <c r="S52"/>
  <c r="A52" s="1"/>
  <c r="S44"/>
  <c r="A44" s="1"/>
  <c r="S32"/>
  <c r="A32" s="1"/>
  <c r="S16"/>
  <c r="S1158"/>
  <c r="A1158" s="1"/>
  <c r="S1169"/>
  <c r="A1169" s="1"/>
  <c r="S1161"/>
  <c r="A1161" s="1"/>
  <c r="S1118"/>
  <c r="A1118" s="1"/>
  <c r="S1102"/>
  <c r="A1102" s="1"/>
  <c r="S1086"/>
  <c r="A1086" s="1"/>
  <c r="S1070"/>
  <c r="A1070" s="1"/>
  <c r="S1054"/>
  <c r="A1054" s="1"/>
  <c r="S1160"/>
  <c r="A1160" s="1"/>
  <c r="S1121"/>
  <c r="A1121" s="1"/>
  <c r="S1105"/>
  <c r="A1105" s="1"/>
  <c r="S1089"/>
  <c r="A1089" s="1"/>
  <c r="S1073"/>
  <c r="A1073" s="1"/>
  <c r="S1057"/>
  <c r="A1057" s="1"/>
  <c r="S1165"/>
  <c r="A1165" s="1"/>
  <c r="S1116"/>
  <c r="A1116" s="1"/>
  <c r="S1100"/>
  <c r="A1100" s="1"/>
  <c r="S1084"/>
  <c r="A1084" s="1"/>
  <c r="S1068"/>
  <c r="A1068" s="1"/>
  <c r="S1052"/>
  <c r="A1052" s="1"/>
  <c r="S1123"/>
  <c r="A1123" s="1"/>
  <c r="S1115"/>
  <c r="A1115" s="1"/>
  <c r="S1107"/>
  <c r="A1107" s="1"/>
  <c r="S1099"/>
  <c r="A1099" s="1"/>
  <c r="S1091"/>
  <c r="A1091" s="1"/>
  <c r="S1083"/>
  <c r="A1083" s="1"/>
  <c r="S1075"/>
  <c r="A1075" s="1"/>
  <c r="S1067"/>
  <c r="A1067" s="1"/>
  <c r="S1059"/>
  <c r="A1059" s="1"/>
  <c r="S1051"/>
  <c r="A1051" s="1"/>
  <c r="S1044"/>
  <c r="A1044" s="1"/>
  <c r="S1028"/>
  <c r="A1028" s="1"/>
  <c r="S1012"/>
  <c r="A1012" s="1"/>
  <c r="S996"/>
  <c r="A996" s="1"/>
  <c r="S980"/>
  <c r="A980" s="1"/>
  <c r="S964"/>
  <c r="A964" s="1"/>
  <c r="S948"/>
  <c r="A948" s="1"/>
  <c r="S932"/>
  <c r="A932" s="1"/>
  <c r="S916"/>
  <c r="A916" s="1"/>
  <c r="S865"/>
  <c r="A865" s="1"/>
  <c r="S849"/>
  <c r="A849" s="1"/>
  <c r="S833"/>
  <c r="A833" s="1"/>
  <c r="S817"/>
  <c r="A817" s="1"/>
  <c r="S801"/>
  <c r="A801" s="1"/>
  <c r="S785"/>
  <c r="A785" s="1"/>
  <c r="S769"/>
  <c r="A769" s="1"/>
  <c r="S753"/>
  <c r="A753" s="1"/>
  <c r="S737"/>
  <c r="A737" s="1"/>
  <c r="S721"/>
  <c r="A721" s="1"/>
  <c r="S705"/>
  <c r="A705" s="1"/>
  <c r="S689"/>
  <c r="A689" s="1"/>
  <c r="S620"/>
  <c r="S604"/>
  <c r="A604" s="1"/>
  <c r="S588"/>
  <c r="A588" s="1"/>
  <c r="S572"/>
  <c r="A572" s="1"/>
  <c r="S556"/>
  <c r="A556" s="1"/>
  <c r="S540"/>
  <c r="A540" s="1"/>
  <c r="S524"/>
  <c r="A524" s="1"/>
  <c r="S508"/>
  <c r="A508" s="1"/>
  <c r="S492"/>
  <c r="A492" s="1"/>
  <c r="S476"/>
  <c r="A476" s="1"/>
  <c r="S460"/>
  <c r="A460" s="1"/>
  <c r="S444"/>
  <c r="A444" s="1"/>
  <c r="S428"/>
  <c r="A428" s="1"/>
  <c r="S412"/>
  <c r="A412" s="1"/>
  <c r="S396"/>
  <c r="A396" s="1"/>
  <c r="S380"/>
  <c r="A380" s="1"/>
  <c r="S364"/>
  <c r="A364" s="1"/>
  <c r="S348"/>
  <c r="A348" s="1"/>
  <c r="S332"/>
  <c r="A332" s="1"/>
  <c r="S316"/>
  <c r="A316" s="1"/>
  <c r="S300"/>
  <c r="A300" s="1"/>
  <c r="S284"/>
  <c r="A284" s="1"/>
  <c r="S1027"/>
  <c r="A1027" s="1"/>
  <c r="S1011"/>
  <c r="A1011" s="1"/>
  <c r="S995"/>
  <c r="A995" s="1"/>
  <c r="S979"/>
  <c r="A979" s="1"/>
  <c r="S963"/>
  <c r="A963" s="1"/>
  <c r="S947"/>
  <c r="A947" s="1"/>
  <c r="S931"/>
  <c r="A931" s="1"/>
  <c r="S915"/>
  <c r="A915" s="1"/>
  <c r="S868"/>
  <c r="A868" s="1"/>
  <c r="S852"/>
  <c r="A852" s="1"/>
  <c r="S836"/>
  <c r="A836" s="1"/>
  <c r="S820"/>
  <c r="A820" s="1"/>
  <c r="S804"/>
  <c r="A804" s="1"/>
  <c r="S788"/>
  <c r="A788" s="1"/>
  <c r="S772"/>
  <c r="A772" s="1"/>
  <c r="S756"/>
  <c r="A756" s="1"/>
  <c r="S740"/>
  <c r="A740" s="1"/>
  <c r="S724"/>
  <c r="A724" s="1"/>
  <c r="S708"/>
  <c r="A708" s="1"/>
  <c r="S692"/>
  <c r="A692" s="1"/>
  <c r="S619"/>
  <c r="A619" s="1"/>
  <c r="S603"/>
  <c r="A603" s="1"/>
  <c r="S587"/>
  <c r="A587" s="1"/>
  <c r="S571"/>
  <c r="A571" s="1"/>
  <c r="S555"/>
  <c r="A555" s="1"/>
  <c r="S539"/>
  <c r="A539" s="1"/>
  <c r="S523"/>
  <c r="A523" s="1"/>
  <c r="S507"/>
  <c r="A507" s="1"/>
  <c r="S491"/>
  <c r="A491" s="1"/>
  <c r="S475"/>
  <c r="A475" s="1"/>
  <c r="S459"/>
  <c r="A459" s="1"/>
  <c r="S443"/>
  <c r="A443" s="1"/>
  <c r="S427"/>
  <c r="A427" s="1"/>
  <c r="S411"/>
  <c r="A411" s="1"/>
  <c r="S395"/>
  <c r="A395" s="1"/>
  <c r="S379"/>
  <c r="A379" s="1"/>
  <c r="S363"/>
  <c r="A363" s="1"/>
  <c r="S347"/>
  <c r="A347" s="1"/>
  <c r="S331"/>
  <c r="A331" s="1"/>
  <c r="S315"/>
  <c r="A315" s="1"/>
  <c r="S299"/>
  <c r="A299" s="1"/>
  <c r="S283"/>
  <c r="A283" s="1"/>
  <c r="S268"/>
  <c r="A268" s="1"/>
  <c r="S1046"/>
  <c r="A1046" s="1"/>
  <c r="S1030"/>
  <c r="A1030" s="1"/>
  <c r="S1014"/>
  <c r="A1014" s="1"/>
  <c r="S998"/>
  <c r="A998" s="1"/>
  <c r="S982"/>
  <c r="A982" s="1"/>
  <c r="S966"/>
  <c r="A966" s="1"/>
  <c r="S950"/>
  <c r="A950" s="1"/>
  <c r="S934"/>
  <c r="A934" s="1"/>
  <c r="S918"/>
  <c r="A918" s="1"/>
  <c r="S871"/>
  <c r="A871" s="1"/>
  <c r="S855"/>
  <c r="A855" s="1"/>
  <c r="S839"/>
  <c r="A839" s="1"/>
  <c r="S823"/>
  <c r="A823" s="1"/>
  <c r="S807"/>
  <c r="A807" s="1"/>
  <c r="S791"/>
  <c r="A791" s="1"/>
  <c r="S775"/>
  <c r="A775" s="1"/>
  <c r="S759"/>
  <c r="A759" s="1"/>
  <c r="S743"/>
  <c r="A743" s="1"/>
  <c r="S727"/>
  <c r="A727" s="1"/>
  <c r="S711"/>
  <c r="A711" s="1"/>
  <c r="S695"/>
  <c r="A695" s="1"/>
  <c r="S618"/>
  <c r="A618" s="1"/>
  <c r="S602"/>
  <c r="A602" s="1"/>
  <c r="S586"/>
  <c r="A586" s="1"/>
  <c r="S570"/>
  <c r="A570" s="1"/>
  <c r="S554"/>
  <c r="A554" s="1"/>
  <c r="S538"/>
  <c r="A538" s="1"/>
  <c r="S522"/>
  <c r="A522" s="1"/>
  <c r="S506"/>
  <c r="A506" s="1"/>
  <c r="S490"/>
  <c r="A490" s="1"/>
  <c r="S474"/>
  <c r="A474" s="1"/>
  <c r="S458"/>
  <c r="A458" s="1"/>
  <c r="S442"/>
  <c r="A442" s="1"/>
  <c r="S426"/>
  <c r="A426" s="1"/>
  <c r="S410"/>
  <c r="A410" s="1"/>
  <c r="S394"/>
  <c r="A394" s="1"/>
  <c r="S378"/>
  <c r="A378" s="1"/>
  <c r="S362"/>
  <c r="A362" s="1"/>
  <c r="S346"/>
  <c r="A346" s="1"/>
  <c r="S330"/>
  <c r="A330" s="1"/>
  <c r="S314"/>
  <c r="A314" s="1"/>
  <c r="S298"/>
  <c r="A298" s="1"/>
  <c r="S282"/>
  <c r="A282" s="1"/>
  <c r="S1045"/>
  <c r="A1045" s="1"/>
  <c r="S1029"/>
  <c r="A1029" s="1"/>
  <c r="S1013"/>
  <c r="A1013" s="1"/>
  <c r="S997"/>
  <c r="A997" s="1"/>
  <c r="S981"/>
  <c r="A981" s="1"/>
  <c r="S965"/>
  <c r="A965" s="1"/>
  <c r="S949"/>
  <c r="A949" s="1"/>
  <c r="S933"/>
  <c r="A933" s="1"/>
  <c r="S917"/>
  <c r="A917" s="1"/>
  <c r="S870"/>
  <c r="A870" s="1"/>
  <c r="S854"/>
  <c r="A854" s="1"/>
  <c r="S838"/>
  <c r="A838" s="1"/>
  <c r="S822"/>
  <c r="A822" s="1"/>
  <c r="S806"/>
  <c r="A806" s="1"/>
  <c r="S790"/>
  <c r="A790" s="1"/>
  <c r="S774"/>
  <c r="A774" s="1"/>
  <c r="S758"/>
  <c r="A758" s="1"/>
  <c r="S742"/>
  <c r="A742" s="1"/>
  <c r="S726"/>
  <c r="A726" s="1"/>
  <c r="S710"/>
  <c r="A710" s="1"/>
  <c r="S694"/>
  <c r="A694" s="1"/>
  <c r="S617"/>
  <c r="A617" s="1"/>
  <c r="S601"/>
  <c r="A601" s="1"/>
  <c r="S585"/>
  <c r="A585" s="1"/>
  <c r="S569"/>
  <c r="A569" s="1"/>
  <c r="S553"/>
  <c r="A553" s="1"/>
  <c r="S537"/>
  <c r="A537" s="1"/>
  <c r="S521"/>
  <c r="A521" s="1"/>
  <c r="S505"/>
  <c r="A505" s="1"/>
  <c r="S489"/>
  <c r="A489" s="1"/>
  <c r="S473"/>
  <c r="A473" s="1"/>
  <c r="S457"/>
  <c r="A457" s="1"/>
  <c r="S441"/>
  <c r="A441" s="1"/>
  <c r="S425"/>
  <c r="A425" s="1"/>
  <c r="S409"/>
  <c r="A409" s="1"/>
  <c r="S393"/>
  <c r="A393" s="1"/>
  <c r="S377"/>
  <c r="A377" s="1"/>
  <c r="S361"/>
  <c r="A361" s="1"/>
  <c r="S345"/>
  <c r="A345" s="1"/>
  <c r="S329"/>
  <c r="A329" s="1"/>
  <c r="S313"/>
  <c r="A313" s="1"/>
  <c r="S297"/>
  <c r="A297" s="1"/>
  <c r="S281"/>
  <c r="A281" s="1"/>
  <c r="S1154"/>
  <c r="A1154" s="1"/>
  <c r="S1149"/>
  <c r="A1149" s="1"/>
  <c r="S1133"/>
  <c r="A1133" s="1"/>
  <c r="S1144"/>
  <c r="A1144" s="1"/>
  <c r="S1128"/>
  <c r="A1128" s="1"/>
  <c r="S1143"/>
  <c r="A1143" s="1"/>
  <c r="S1135"/>
  <c r="A1135" s="1"/>
  <c r="S907"/>
  <c r="A907" s="1"/>
  <c r="S898"/>
  <c r="A898" s="1"/>
  <c r="S882"/>
  <c r="A882" s="1"/>
  <c r="S897"/>
  <c r="A897" s="1"/>
  <c r="S881"/>
  <c r="A881" s="1"/>
  <c r="S900"/>
  <c r="A900" s="1"/>
  <c r="S892"/>
  <c r="A892" s="1"/>
  <c r="S884"/>
  <c r="A884" s="1"/>
  <c r="S674"/>
  <c r="A674" s="1"/>
  <c r="S677"/>
  <c r="A677" s="1"/>
  <c r="S661"/>
  <c r="A661" s="1"/>
  <c r="S645"/>
  <c r="A645" s="1"/>
  <c r="S629"/>
  <c r="A629" s="1"/>
  <c r="S672"/>
  <c r="A672" s="1"/>
  <c r="S656"/>
  <c r="A656" s="1"/>
  <c r="S640"/>
  <c r="A640" s="1"/>
  <c r="S683"/>
  <c r="A683" s="1"/>
  <c r="S667"/>
  <c r="A667" s="1"/>
  <c r="S35"/>
  <c r="A35" s="1"/>
  <c r="S258"/>
  <c r="A258" s="1"/>
  <c r="S242"/>
  <c r="A242" s="1"/>
  <c r="S226"/>
  <c r="A226" s="1"/>
  <c r="S210"/>
  <c r="A210" s="1"/>
  <c r="S194"/>
  <c r="A194" s="1"/>
  <c r="S178"/>
  <c r="A178" s="1"/>
  <c r="S162"/>
  <c r="A162" s="1"/>
  <c r="S146"/>
  <c r="A146" s="1"/>
  <c r="S130"/>
  <c r="A130" s="1"/>
  <c r="S114"/>
  <c r="A114" s="1"/>
  <c r="S98"/>
  <c r="A98" s="1"/>
  <c r="S82"/>
  <c r="A82" s="1"/>
  <c r="S66"/>
  <c r="A66" s="1"/>
  <c r="S50"/>
  <c r="A50" s="1"/>
  <c r="S34"/>
  <c r="A34" s="1"/>
  <c r="S253"/>
  <c r="A253" s="1"/>
  <c r="S237"/>
  <c r="A237" s="1"/>
  <c r="S221"/>
  <c r="A221" s="1"/>
  <c r="S205"/>
  <c r="A205" s="1"/>
  <c r="S189"/>
  <c r="A189" s="1"/>
  <c r="S173"/>
  <c r="A173" s="1"/>
  <c r="S157"/>
  <c r="A157" s="1"/>
  <c r="S141"/>
  <c r="A141" s="1"/>
  <c r="S125"/>
  <c r="A125" s="1"/>
  <c r="S109"/>
  <c r="A109" s="1"/>
  <c r="S93"/>
  <c r="A93" s="1"/>
  <c r="S77"/>
  <c r="A77" s="1"/>
  <c r="S61"/>
  <c r="A61" s="1"/>
  <c r="S45"/>
  <c r="A45" s="1"/>
  <c r="S29"/>
  <c r="A29" s="1"/>
  <c r="S36"/>
  <c r="A36" s="1"/>
  <c r="S79"/>
  <c r="A79" s="1"/>
  <c r="S111"/>
  <c r="A111" s="1"/>
  <c r="S143"/>
  <c r="A143" s="1"/>
  <c r="S175"/>
  <c r="A175" s="1"/>
  <c r="S207"/>
  <c r="A207" s="1"/>
  <c r="S239"/>
  <c r="A239" s="1"/>
  <c r="S634"/>
  <c r="A634" s="1"/>
  <c r="S267"/>
  <c r="A267" s="1"/>
  <c r="S899"/>
  <c r="A899" s="1"/>
  <c r="S59"/>
  <c r="A59" s="1"/>
  <c r="S91"/>
  <c r="A91" s="1"/>
  <c r="S123"/>
  <c r="A123" s="1"/>
  <c r="S155"/>
  <c r="A155" s="1"/>
  <c r="S187"/>
  <c r="A187" s="1"/>
  <c r="S219"/>
  <c r="A219" s="1"/>
  <c r="S251"/>
  <c r="A251" s="1"/>
  <c r="S654"/>
  <c r="A654" s="1"/>
  <c r="S887"/>
  <c r="A887" s="1"/>
  <c r="S1146"/>
  <c r="A1146" s="1"/>
  <c r="S71"/>
  <c r="A71" s="1"/>
  <c r="S103"/>
  <c r="A103" s="1"/>
  <c r="S135"/>
  <c r="A135" s="1"/>
  <c r="S167"/>
  <c r="A167" s="1"/>
  <c r="S199"/>
  <c r="A199" s="1"/>
  <c r="S231"/>
  <c r="A231" s="1"/>
  <c r="S626"/>
  <c r="A626" s="1"/>
  <c r="S658"/>
  <c r="A658" s="1"/>
  <c r="S891"/>
  <c r="A891" s="1"/>
  <c r="S43"/>
  <c r="A43" s="1"/>
  <c r="S83"/>
  <c r="A83" s="1"/>
  <c r="S115"/>
  <c r="A115" s="1"/>
  <c r="S147"/>
  <c r="A147" s="1"/>
  <c r="S179"/>
  <c r="A179" s="1"/>
  <c r="S211"/>
  <c r="A211" s="1"/>
  <c r="S243"/>
  <c r="A243" s="1"/>
  <c r="S646"/>
  <c r="A646" s="1"/>
  <c r="S51"/>
  <c r="A51" s="1"/>
  <c r="S1138"/>
  <c r="A1138" s="1"/>
  <c r="S63"/>
  <c r="A63" s="1"/>
  <c r="S95"/>
  <c r="A95" s="1"/>
  <c r="S127"/>
  <c r="A127" s="1"/>
  <c r="S159"/>
  <c r="A159" s="1"/>
  <c r="S191"/>
  <c r="A191" s="1"/>
  <c r="S223"/>
  <c r="A223" s="1"/>
  <c r="S255"/>
  <c r="A255" s="1"/>
  <c r="S650"/>
  <c r="A650" s="1"/>
  <c r="S883"/>
  <c r="A883" s="1"/>
  <c r="S1142"/>
  <c r="A1142" s="1"/>
  <c r="S75"/>
  <c r="A75" s="1"/>
  <c r="S107"/>
  <c r="A107" s="1"/>
  <c r="S139"/>
  <c r="A139" s="1"/>
  <c r="S171"/>
  <c r="A171" s="1"/>
  <c r="S203"/>
  <c r="A203" s="1"/>
  <c r="S235"/>
  <c r="A235" s="1"/>
  <c r="S638"/>
  <c r="A638" s="1"/>
  <c r="S271"/>
  <c r="A271" s="1"/>
  <c r="S903"/>
  <c r="A903" s="1"/>
  <c r="S47"/>
  <c r="A47" s="1"/>
  <c r="S87"/>
  <c r="A87" s="1"/>
  <c r="S119"/>
  <c r="A119" s="1"/>
  <c r="S151"/>
  <c r="A151" s="1"/>
  <c r="S183"/>
  <c r="A183" s="1"/>
  <c r="S215"/>
  <c r="A215" s="1"/>
  <c r="S247"/>
  <c r="A247" s="1"/>
  <c r="S642"/>
  <c r="A642" s="1"/>
  <c r="S55"/>
  <c r="A55" s="1"/>
  <c r="S1134"/>
  <c r="A1134" s="1"/>
  <c r="S67"/>
  <c r="A67" s="1"/>
  <c r="S99"/>
  <c r="A99" s="1"/>
  <c r="S131"/>
  <c r="A131" s="1"/>
  <c r="S163"/>
  <c r="A163" s="1"/>
  <c r="S195"/>
  <c r="A195" s="1"/>
  <c r="S227"/>
  <c r="A227" s="1"/>
  <c r="S630"/>
  <c r="A630" s="1"/>
  <c r="S662"/>
  <c r="A662" s="1"/>
  <c r="S895"/>
  <c r="A895" s="1"/>
  <c r="S269"/>
  <c r="A269" s="1"/>
  <c r="DB12"/>
  <c r="DS17"/>
  <c r="DB9"/>
  <c r="DB18"/>
  <c r="DB17"/>
  <c r="DB19"/>
  <c r="DS11"/>
  <c r="DB20"/>
  <c r="DS19"/>
  <c r="DB11"/>
  <c r="R11" i="26"/>
  <c r="R10"/>
  <c r="C7" i="7"/>
  <c r="V20" i="26"/>
  <c r="V17"/>
  <c r="R9"/>
  <c r="M7" i="7"/>
  <c r="I7"/>
  <c r="E7"/>
  <c r="N7"/>
  <c r="J7"/>
  <c r="F7"/>
  <c r="O7"/>
  <c r="K7"/>
  <c r="G7"/>
  <c r="P7"/>
  <c r="L7"/>
  <c r="H7"/>
  <c r="D7"/>
  <c r="DB7"/>
  <c r="V19" i="26" l="1"/>
  <c r="S16"/>
  <c r="V21"/>
  <c r="S18"/>
  <c r="S9"/>
  <c r="S8"/>
  <c r="CX8" i="7"/>
  <c r="CA8" s="1"/>
  <c r="CX9"/>
  <c r="CA9" s="1"/>
  <c r="E248" i="25"/>
  <c r="I248"/>
  <c r="M248"/>
  <c r="F249"/>
  <c r="J249"/>
  <c r="N249"/>
  <c r="C250"/>
  <c r="B250" s="1"/>
  <c r="G250"/>
  <c r="K250"/>
  <c r="O250"/>
  <c r="D248"/>
  <c r="H248"/>
  <c r="Q248" s="1"/>
  <c r="R248" s="1"/>
  <c r="L248"/>
  <c r="P248"/>
  <c r="E249"/>
  <c r="I249"/>
  <c r="M249"/>
  <c r="F250"/>
  <c r="J250"/>
  <c r="N250"/>
  <c r="C248"/>
  <c r="B248" s="1"/>
  <c r="G248"/>
  <c r="K248"/>
  <c r="O248"/>
  <c r="D249"/>
  <c r="H249"/>
  <c r="Q249" s="1"/>
  <c r="R249" s="1"/>
  <c r="L249"/>
  <c r="P249"/>
  <c r="E250"/>
  <c r="I250"/>
  <c r="M250"/>
  <c r="F248"/>
  <c r="J248"/>
  <c r="N248"/>
  <c r="C249"/>
  <c r="B249" s="1"/>
  <c r="G249"/>
  <c r="K249"/>
  <c r="O249"/>
  <c r="D250"/>
  <c r="H250"/>
  <c r="Q250" s="1"/>
  <c r="R250" s="1"/>
  <c r="L250"/>
  <c r="P250"/>
  <c r="A21" i="26"/>
  <c r="A19"/>
  <c r="A22"/>
  <c r="A22" i="24"/>
  <c r="A20" i="26"/>
  <c r="A18"/>
  <c r="A17"/>
  <c r="A16"/>
  <c r="A15"/>
  <c r="CT7" i="7"/>
  <c r="S10" i="26"/>
  <c r="S11"/>
  <c r="A11" s="1"/>
  <c r="CX10" i="7"/>
  <c r="CA10" s="1"/>
  <c r="CX11"/>
  <c r="CA11" s="1"/>
  <c r="BZ19"/>
  <c r="CT19"/>
  <c r="BZ15"/>
  <c r="CT15"/>
  <c r="CT9"/>
  <c r="BZ9"/>
  <c r="BZ14"/>
  <c r="CT14"/>
  <c r="BZ20"/>
  <c r="CT20"/>
  <c r="BZ16"/>
  <c r="CT16"/>
  <c r="BZ12"/>
  <c r="CT12"/>
  <c r="CX19"/>
  <c r="CA19" s="1"/>
  <c r="CX13"/>
  <c r="CA13" s="1"/>
  <c r="CX14"/>
  <c r="CA14" s="1"/>
  <c r="CX15"/>
  <c r="CA15" s="1"/>
  <c r="CX12"/>
  <c r="CA12" s="1"/>
  <c r="BZ13"/>
  <c r="CT13"/>
  <c r="CX17"/>
  <c r="CA17" s="1"/>
  <c r="CX16"/>
  <c r="CA16" s="1"/>
  <c r="CT10"/>
  <c r="BZ10"/>
  <c r="CT35"/>
  <c r="CT51"/>
  <c r="CT67"/>
  <c r="CT83"/>
  <c r="CT99"/>
  <c r="CT115"/>
  <c r="CT131"/>
  <c r="CT147"/>
  <c r="CT163"/>
  <c r="CT179"/>
  <c r="CT195"/>
  <c r="CT211"/>
  <c r="CT227"/>
  <c r="CT243"/>
  <c r="CT259"/>
  <c r="CT275"/>
  <c r="CT291"/>
  <c r="CT307"/>
  <c r="CT323"/>
  <c r="CT339"/>
  <c r="CT355"/>
  <c r="CT371"/>
  <c r="CT387"/>
  <c r="CT403"/>
  <c r="CT419"/>
  <c r="CT435"/>
  <c r="CT451"/>
  <c r="CT467"/>
  <c r="CT24"/>
  <c r="CT40"/>
  <c r="CT56"/>
  <c r="CT72"/>
  <c r="CT88"/>
  <c r="CT104"/>
  <c r="CT120"/>
  <c r="CT136"/>
  <c r="CT152"/>
  <c r="CT168"/>
  <c r="CT184"/>
  <c r="CT200"/>
  <c r="CT216"/>
  <c r="CT232"/>
  <c r="CT248"/>
  <c r="CT264"/>
  <c r="CT280"/>
  <c r="CT296"/>
  <c r="CT312"/>
  <c r="CT328"/>
  <c r="CT344"/>
  <c r="CT360"/>
  <c r="CT376"/>
  <c r="CT392"/>
  <c r="CT408"/>
  <c r="CT424"/>
  <c r="CT440"/>
  <c r="CT456"/>
  <c r="CT472"/>
  <c r="CT25"/>
  <c r="CT41"/>
  <c r="CT57"/>
  <c r="CT73"/>
  <c r="CT89"/>
  <c r="CT105"/>
  <c r="CT121"/>
  <c r="CT137"/>
  <c r="CT153"/>
  <c r="CT169"/>
  <c r="CT185"/>
  <c r="CT201"/>
  <c r="CT217"/>
  <c r="CT233"/>
  <c r="CT249"/>
  <c r="CT265"/>
  <c r="CT281"/>
  <c r="CT297"/>
  <c r="CT313"/>
  <c r="CT329"/>
  <c r="CT345"/>
  <c r="CT361"/>
  <c r="CT377"/>
  <c r="CT393"/>
  <c r="CT409"/>
  <c r="CT425"/>
  <c r="CT441"/>
  <c r="CT457"/>
  <c r="CT473"/>
  <c r="CT26"/>
  <c r="CT42"/>
  <c r="CT58"/>
  <c r="CT74"/>
  <c r="CT90"/>
  <c r="CT106"/>
  <c r="CT122"/>
  <c r="CT138"/>
  <c r="CT154"/>
  <c r="CT170"/>
  <c r="CT186"/>
  <c r="CT202"/>
  <c r="CT218"/>
  <c r="CT234"/>
  <c r="CT250"/>
  <c r="CT266"/>
  <c r="CT282"/>
  <c r="CT298"/>
  <c r="CT314"/>
  <c r="CT330"/>
  <c r="CT346"/>
  <c r="CT362"/>
  <c r="CT378"/>
  <c r="CT394"/>
  <c r="CT410"/>
  <c r="CT426"/>
  <c r="CT442"/>
  <c r="CT458"/>
  <c r="CT474"/>
  <c r="CT490"/>
  <c r="CT501"/>
  <c r="CT517"/>
  <c r="CT533"/>
  <c r="CT549"/>
  <c r="CT565"/>
  <c r="CT581"/>
  <c r="CT597"/>
  <c r="CT613"/>
  <c r="CT629"/>
  <c r="CT645"/>
  <c r="CT661"/>
  <c r="CT677"/>
  <c r="CT693"/>
  <c r="CT709"/>
  <c r="CT725"/>
  <c r="CT741"/>
  <c r="CT757"/>
  <c r="CT773"/>
  <c r="CT789"/>
  <c r="CT805"/>
  <c r="CT821"/>
  <c r="CT837"/>
  <c r="CT853"/>
  <c r="CT869"/>
  <c r="CT885"/>
  <c r="CT901"/>
  <c r="CT917"/>
  <c r="CT933"/>
  <c r="CT949"/>
  <c r="CT965"/>
  <c r="CT981"/>
  <c r="CT997"/>
  <c r="CT498"/>
  <c r="CT514"/>
  <c r="CT530"/>
  <c r="CT546"/>
  <c r="CT562"/>
  <c r="CT578"/>
  <c r="CT594"/>
  <c r="CT610"/>
  <c r="CT626"/>
  <c r="CT642"/>
  <c r="CT658"/>
  <c r="CT674"/>
  <c r="CT690"/>
  <c r="CT706"/>
  <c r="CT722"/>
  <c r="CT738"/>
  <c r="CT754"/>
  <c r="CT770"/>
  <c r="CT786"/>
  <c r="CT802"/>
  <c r="CT818"/>
  <c r="CT834"/>
  <c r="CT850"/>
  <c r="CT866"/>
  <c r="CT882"/>
  <c r="CT898"/>
  <c r="CT914"/>
  <c r="CT930"/>
  <c r="CT946"/>
  <c r="CT962"/>
  <c r="CT978"/>
  <c r="CT994"/>
  <c r="CT492"/>
  <c r="CT507"/>
  <c r="CT523"/>
  <c r="CT539"/>
  <c r="CT555"/>
  <c r="CT571"/>
  <c r="CT587"/>
  <c r="CT603"/>
  <c r="CT619"/>
  <c r="CT635"/>
  <c r="CT651"/>
  <c r="CT667"/>
  <c r="CT683"/>
  <c r="CT699"/>
  <c r="CT715"/>
  <c r="CT731"/>
  <c r="CT747"/>
  <c r="CT763"/>
  <c r="CT779"/>
  <c r="CT795"/>
  <c r="CT811"/>
  <c r="CT827"/>
  <c r="CT843"/>
  <c r="CT859"/>
  <c r="CT875"/>
  <c r="CT891"/>
  <c r="CT907"/>
  <c r="CT923"/>
  <c r="CT939"/>
  <c r="CT955"/>
  <c r="CT971"/>
  <c r="CT987"/>
  <c r="CT504"/>
  <c r="CT520"/>
  <c r="CT536"/>
  <c r="CT552"/>
  <c r="CT568"/>
  <c r="CT31"/>
  <c r="CT47"/>
  <c r="CT63"/>
  <c r="CT79"/>
  <c r="CT95"/>
  <c r="CT111"/>
  <c r="CT127"/>
  <c r="CT143"/>
  <c r="CT159"/>
  <c r="CT175"/>
  <c r="CT191"/>
  <c r="CT207"/>
  <c r="CT223"/>
  <c r="CT239"/>
  <c r="CT255"/>
  <c r="CT271"/>
  <c r="CT287"/>
  <c r="CT303"/>
  <c r="CT319"/>
  <c r="CT335"/>
  <c r="CT351"/>
  <c r="CT367"/>
  <c r="CT383"/>
  <c r="CT399"/>
  <c r="CT415"/>
  <c r="CT431"/>
  <c r="CT447"/>
  <c r="CT463"/>
  <c r="CT479"/>
  <c r="CT36"/>
  <c r="CT52"/>
  <c r="CT68"/>
  <c r="CT84"/>
  <c r="CT100"/>
  <c r="CT116"/>
  <c r="CT132"/>
  <c r="CT148"/>
  <c r="CT164"/>
  <c r="CT180"/>
  <c r="CT196"/>
  <c r="CT212"/>
  <c r="CT228"/>
  <c r="CT244"/>
  <c r="CT260"/>
  <c r="CT276"/>
  <c r="CT292"/>
  <c r="CT308"/>
  <c r="CT324"/>
  <c r="CT340"/>
  <c r="CT356"/>
  <c r="CT372"/>
  <c r="CT388"/>
  <c r="CT404"/>
  <c r="CT420"/>
  <c r="CT436"/>
  <c r="CT452"/>
  <c r="CT468"/>
  <c r="CT484"/>
  <c r="CT21"/>
  <c r="CT37"/>
  <c r="CT53"/>
  <c r="CT69"/>
  <c r="CT85"/>
  <c r="CT101"/>
  <c r="CT117"/>
  <c r="CT133"/>
  <c r="CT149"/>
  <c r="CT165"/>
  <c r="CT181"/>
  <c r="CT197"/>
  <c r="CT213"/>
  <c r="CT229"/>
  <c r="CT245"/>
  <c r="CT261"/>
  <c r="CT277"/>
  <c r="CT293"/>
  <c r="CT309"/>
  <c r="CT325"/>
  <c r="CT341"/>
  <c r="CT357"/>
  <c r="CT373"/>
  <c r="CT389"/>
  <c r="CT405"/>
  <c r="CT421"/>
  <c r="CT437"/>
  <c r="CT453"/>
  <c r="CT469"/>
  <c r="CT485"/>
  <c r="CT22"/>
  <c r="CT38"/>
  <c r="CT54"/>
  <c r="CT70"/>
  <c r="CT86"/>
  <c r="CT102"/>
  <c r="CT118"/>
  <c r="CT134"/>
  <c r="CT150"/>
  <c r="CT166"/>
  <c r="CT182"/>
  <c r="CT198"/>
  <c r="CT214"/>
  <c r="CT230"/>
  <c r="CT246"/>
  <c r="CT262"/>
  <c r="CT278"/>
  <c r="CT294"/>
  <c r="CT310"/>
  <c r="CT326"/>
  <c r="CT342"/>
  <c r="CT358"/>
  <c r="CT374"/>
  <c r="CT390"/>
  <c r="CT406"/>
  <c r="CT422"/>
  <c r="CT438"/>
  <c r="CT454"/>
  <c r="CT470"/>
  <c r="CT486"/>
  <c r="CT497"/>
  <c r="CT513"/>
  <c r="CT529"/>
  <c r="CT545"/>
  <c r="CT561"/>
  <c r="CT577"/>
  <c r="CT593"/>
  <c r="CT609"/>
  <c r="CT625"/>
  <c r="CT641"/>
  <c r="CT657"/>
  <c r="CT673"/>
  <c r="CT689"/>
  <c r="CT705"/>
  <c r="CT721"/>
  <c r="CT737"/>
  <c r="CT753"/>
  <c r="CT769"/>
  <c r="CT785"/>
  <c r="CT801"/>
  <c r="CT817"/>
  <c r="CT833"/>
  <c r="CT849"/>
  <c r="CT865"/>
  <c r="CT881"/>
  <c r="CT897"/>
  <c r="CT913"/>
  <c r="CT929"/>
  <c r="CT945"/>
  <c r="CT961"/>
  <c r="CT977"/>
  <c r="CT993"/>
  <c r="CT494"/>
  <c r="CT510"/>
  <c r="CT526"/>
  <c r="CT542"/>
  <c r="CT558"/>
  <c r="CT574"/>
  <c r="CT590"/>
  <c r="CT606"/>
  <c r="CT622"/>
  <c r="CT638"/>
  <c r="CT654"/>
  <c r="CT670"/>
  <c r="CT686"/>
  <c r="CT702"/>
  <c r="CT718"/>
  <c r="CT734"/>
  <c r="CT750"/>
  <c r="CT766"/>
  <c r="CT782"/>
  <c r="CT798"/>
  <c r="CT814"/>
  <c r="CT830"/>
  <c r="CT846"/>
  <c r="CT862"/>
  <c r="CT878"/>
  <c r="CT894"/>
  <c r="CT910"/>
  <c r="CT926"/>
  <c r="CT942"/>
  <c r="CT958"/>
  <c r="CT974"/>
  <c r="CT990"/>
  <c r="CT489"/>
  <c r="CT503"/>
  <c r="CT519"/>
  <c r="CT535"/>
  <c r="CT551"/>
  <c r="CT567"/>
  <c r="CT583"/>
  <c r="CT599"/>
  <c r="CT615"/>
  <c r="CT631"/>
  <c r="CT647"/>
  <c r="CT663"/>
  <c r="CT679"/>
  <c r="CT695"/>
  <c r="CT711"/>
  <c r="CT727"/>
  <c r="CT743"/>
  <c r="CT759"/>
  <c r="CT775"/>
  <c r="CT791"/>
  <c r="CT807"/>
  <c r="CT823"/>
  <c r="CT839"/>
  <c r="CT855"/>
  <c r="CT871"/>
  <c r="CT887"/>
  <c r="CT903"/>
  <c r="CT919"/>
  <c r="CT27"/>
  <c r="CT43"/>
  <c r="CT59"/>
  <c r="CT75"/>
  <c r="CT91"/>
  <c r="CT107"/>
  <c r="CT123"/>
  <c r="CT139"/>
  <c r="CT155"/>
  <c r="CT171"/>
  <c r="CT187"/>
  <c r="CT203"/>
  <c r="CT219"/>
  <c r="CT235"/>
  <c r="CT251"/>
  <c r="CT267"/>
  <c r="CT283"/>
  <c r="CT299"/>
  <c r="CT315"/>
  <c r="CT331"/>
  <c r="CT347"/>
  <c r="CT363"/>
  <c r="CT379"/>
  <c r="CT395"/>
  <c r="CT411"/>
  <c r="CT427"/>
  <c r="CT443"/>
  <c r="CT459"/>
  <c r="CT475"/>
  <c r="CT32"/>
  <c r="CT48"/>
  <c r="CT64"/>
  <c r="CT80"/>
  <c r="CT96"/>
  <c r="CT112"/>
  <c r="CT128"/>
  <c r="CT144"/>
  <c r="CT160"/>
  <c r="CT176"/>
  <c r="CT192"/>
  <c r="CT208"/>
  <c r="CT224"/>
  <c r="CT240"/>
  <c r="CT256"/>
  <c r="CT272"/>
  <c r="CT288"/>
  <c r="CT304"/>
  <c r="CT320"/>
  <c r="CT336"/>
  <c r="CT352"/>
  <c r="CT368"/>
  <c r="CT384"/>
  <c r="CT400"/>
  <c r="CT416"/>
  <c r="CT432"/>
  <c r="CT448"/>
  <c r="CT464"/>
  <c r="CT480"/>
  <c r="CT33"/>
  <c r="CT49"/>
  <c r="CT65"/>
  <c r="CT81"/>
  <c r="CT97"/>
  <c r="CT113"/>
  <c r="CT129"/>
  <c r="CT145"/>
  <c r="CT161"/>
  <c r="CT177"/>
  <c r="CT193"/>
  <c r="CT209"/>
  <c r="CT225"/>
  <c r="CT241"/>
  <c r="CT257"/>
  <c r="CT273"/>
  <c r="CT289"/>
  <c r="CT305"/>
  <c r="CT321"/>
  <c r="CT337"/>
  <c r="CT353"/>
  <c r="CT369"/>
  <c r="CT385"/>
  <c r="CT401"/>
  <c r="CT417"/>
  <c r="CT433"/>
  <c r="CT449"/>
  <c r="CT465"/>
  <c r="CT481"/>
  <c r="CT34"/>
  <c r="CT50"/>
  <c r="CT66"/>
  <c r="CT82"/>
  <c r="CT98"/>
  <c r="CT114"/>
  <c r="CT130"/>
  <c r="CT146"/>
  <c r="CT162"/>
  <c r="CT178"/>
  <c r="CT194"/>
  <c r="CT210"/>
  <c r="CT226"/>
  <c r="CT242"/>
  <c r="CT258"/>
  <c r="CT274"/>
  <c r="CT290"/>
  <c r="CT306"/>
  <c r="CT322"/>
  <c r="CT338"/>
  <c r="CT354"/>
  <c r="CT370"/>
  <c r="CT386"/>
  <c r="CT402"/>
  <c r="CT418"/>
  <c r="CT434"/>
  <c r="CT450"/>
  <c r="CT466"/>
  <c r="CT482"/>
  <c r="CT493"/>
  <c r="CT509"/>
  <c r="CT525"/>
  <c r="CT541"/>
  <c r="CT557"/>
  <c r="CT573"/>
  <c r="CT589"/>
  <c r="CT605"/>
  <c r="CT621"/>
  <c r="CT637"/>
  <c r="CT653"/>
  <c r="CT669"/>
  <c r="CT685"/>
  <c r="CT701"/>
  <c r="CT717"/>
  <c r="CT733"/>
  <c r="CT749"/>
  <c r="CT765"/>
  <c r="CT781"/>
  <c r="CT797"/>
  <c r="CT813"/>
  <c r="CT829"/>
  <c r="CT845"/>
  <c r="CT861"/>
  <c r="CT877"/>
  <c r="CT893"/>
  <c r="CT909"/>
  <c r="CT925"/>
  <c r="CT941"/>
  <c r="CT957"/>
  <c r="CT973"/>
  <c r="CT989"/>
  <c r="CT491"/>
  <c r="CT506"/>
  <c r="CT522"/>
  <c r="CT538"/>
  <c r="CT554"/>
  <c r="CT570"/>
  <c r="CT586"/>
  <c r="CT602"/>
  <c r="CT618"/>
  <c r="CT634"/>
  <c r="CT650"/>
  <c r="CT666"/>
  <c r="CT682"/>
  <c r="CT698"/>
  <c r="CT714"/>
  <c r="CT730"/>
  <c r="CT746"/>
  <c r="CT762"/>
  <c r="CT778"/>
  <c r="CT794"/>
  <c r="CT810"/>
  <c r="CT826"/>
  <c r="CT842"/>
  <c r="CT858"/>
  <c r="CT874"/>
  <c r="CT890"/>
  <c r="CT906"/>
  <c r="CT922"/>
  <c r="CT938"/>
  <c r="CT954"/>
  <c r="CT970"/>
  <c r="CT986"/>
  <c r="CT487"/>
  <c r="CT499"/>
  <c r="CT515"/>
  <c r="CT531"/>
  <c r="CT547"/>
  <c r="CT563"/>
  <c r="CT579"/>
  <c r="CT595"/>
  <c r="CT611"/>
  <c r="CT627"/>
  <c r="CT643"/>
  <c r="CT659"/>
  <c r="CT675"/>
  <c r="CT691"/>
  <c r="CT707"/>
  <c r="CT723"/>
  <c r="CT739"/>
  <c r="CT755"/>
  <c r="CT771"/>
  <c r="CT787"/>
  <c r="CT803"/>
  <c r="CT819"/>
  <c r="CT835"/>
  <c r="CT851"/>
  <c r="CT867"/>
  <c r="CT883"/>
  <c r="CT899"/>
  <c r="CT915"/>
  <c r="CT931"/>
  <c r="CT947"/>
  <c r="CT963"/>
  <c r="CT979"/>
  <c r="CT23"/>
  <c r="CT39"/>
  <c r="CT55"/>
  <c r="CT71"/>
  <c r="CT87"/>
  <c r="CT103"/>
  <c r="CT119"/>
  <c r="CT135"/>
  <c r="CT151"/>
  <c r="CT167"/>
  <c r="CT183"/>
  <c r="CT199"/>
  <c r="CT215"/>
  <c r="CT231"/>
  <c r="CT247"/>
  <c r="CT263"/>
  <c r="CT279"/>
  <c r="CT295"/>
  <c r="CT311"/>
  <c r="CT327"/>
  <c r="CT343"/>
  <c r="CT359"/>
  <c r="CT375"/>
  <c r="CT391"/>
  <c r="CT407"/>
  <c r="CT423"/>
  <c r="CT439"/>
  <c r="CT455"/>
  <c r="CT471"/>
  <c r="CT28"/>
  <c r="CT44"/>
  <c r="CT60"/>
  <c r="CT76"/>
  <c r="CT92"/>
  <c r="CT108"/>
  <c r="CT124"/>
  <c r="CT140"/>
  <c r="CT156"/>
  <c r="CT172"/>
  <c r="CT188"/>
  <c r="CT204"/>
  <c r="CT220"/>
  <c r="CT236"/>
  <c r="CT252"/>
  <c r="CT268"/>
  <c r="CT284"/>
  <c r="CT300"/>
  <c r="CT316"/>
  <c r="CT332"/>
  <c r="CT348"/>
  <c r="CT364"/>
  <c r="CT380"/>
  <c r="CT396"/>
  <c r="CT412"/>
  <c r="CT428"/>
  <c r="CT444"/>
  <c r="CT460"/>
  <c r="CT476"/>
  <c r="CT29"/>
  <c r="CT45"/>
  <c r="CT61"/>
  <c r="CT77"/>
  <c r="CT93"/>
  <c r="CT109"/>
  <c r="CT125"/>
  <c r="CT141"/>
  <c r="CT157"/>
  <c r="CT173"/>
  <c r="CT189"/>
  <c r="CT205"/>
  <c r="CT221"/>
  <c r="CT237"/>
  <c r="CT253"/>
  <c r="CT269"/>
  <c r="CT285"/>
  <c r="CT301"/>
  <c r="CT317"/>
  <c r="CT333"/>
  <c r="CT349"/>
  <c r="CT365"/>
  <c r="CT381"/>
  <c r="CT397"/>
  <c r="CT413"/>
  <c r="CT429"/>
  <c r="CT445"/>
  <c r="CT461"/>
  <c r="CT477"/>
  <c r="CT30"/>
  <c r="CT46"/>
  <c r="CT62"/>
  <c r="CT78"/>
  <c r="CT94"/>
  <c r="CT110"/>
  <c r="CT126"/>
  <c r="CT142"/>
  <c r="CT158"/>
  <c r="CT174"/>
  <c r="CT190"/>
  <c r="CT206"/>
  <c r="CT222"/>
  <c r="CT238"/>
  <c r="CT254"/>
  <c r="CT270"/>
  <c r="CT286"/>
  <c r="CT302"/>
  <c r="CT318"/>
  <c r="CT334"/>
  <c r="CT350"/>
  <c r="CT366"/>
  <c r="CT382"/>
  <c r="CT398"/>
  <c r="CT414"/>
  <c r="CT430"/>
  <c r="CT446"/>
  <c r="CT462"/>
  <c r="CT478"/>
  <c r="CT488"/>
  <c r="CT505"/>
  <c r="CT521"/>
  <c r="CT537"/>
  <c r="CT553"/>
  <c r="CT569"/>
  <c r="CT585"/>
  <c r="CT601"/>
  <c r="CT617"/>
  <c r="CT633"/>
  <c r="CT649"/>
  <c r="CT665"/>
  <c r="CT681"/>
  <c r="CT697"/>
  <c r="CT713"/>
  <c r="CT729"/>
  <c r="CT745"/>
  <c r="CT761"/>
  <c r="CT777"/>
  <c r="CT793"/>
  <c r="CT809"/>
  <c r="CT825"/>
  <c r="CT841"/>
  <c r="CT857"/>
  <c r="CT873"/>
  <c r="CT889"/>
  <c r="CT905"/>
  <c r="CT921"/>
  <c r="CT937"/>
  <c r="CT953"/>
  <c r="CT969"/>
  <c r="CT985"/>
  <c r="CT483"/>
  <c r="CT502"/>
  <c r="CT518"/>
  <c r="CT534"/>
  <c r="CT550"/>
  <c r="CT566"/>
  <c r="CT582"/>
  <c r="CT598"/>
  <c r="CT614"/>
  <c r="CT630"/>
  <c r="CT646"/>
  <c r="CT662"/>
  <c r="CT678"/>
  <c r="CT694"/>
  <c r="CT710"/>
  <c r="CT726"/>
  <c r="CT742"/>
  <c r="CT758"/>
  <c r="CT774"/>
  <c r="CT790"/>
  <c r="CT806"/>
  <c r="CT822"/>
  <c r="CT838"/>
  <c r="CT854"/>
  <c r="CT870"/>
  <c r="CT886"/>
  <c r="CT902"/>
  <c r="CT918"/>
  <c r="CT934"/>
  <c r="CT950"/>
  <c r="CT966"/>
  <c r="CT982"/>
  <c r="CT998"/>
  <c r="CT495"/>
  <c r="CT511"/>
  <c r="CT527"/>
  <c r="CT543"/>
  <c r="CT559"/>
  <c r="CT575"/>
  <c r="CT591"/>
  <c r="CT607"/>
  <c r="CT623"/>
  <c r="CT639"/>
  <c r="CT655"/>
  <c r="CT671"/>
  <c r="CT687"/>
  <c r="CT703"/>
  <c r="CT719"/>
  <c r="CT735"/>
  <c r="CT751"/>
  <c r="CT767"/>
  <c r="CT783"/>
  <c r="CT799"/>
  <c r="CT815"/>
  <c r="CT831"/>
  <c r="CT847"/>
  <c r="CT863"/>
  <c r="CT879"/>
  <c r="CT895"/>
  <c r="CT911"/>
  <c r="CT927"/>
  <c r="CT943"/>
  <c r="CT959"/>
  <c r="CT975"/>
  <c r="CT991"/>
  <c r="CT508"/>
  <c r="CT524"/>
  <c r="CT540"/>
  <c r="CT556"/>
  <c r="CT983"/>
  <c r="CT516"/>
  <c r="CT548"/>
  <c r="CT576"/>
  <c r="CT592"/>
  <c r="CT608"/>
  <c r="CT624"/>
  <c r="CT640"/>
  <c r="CT656"/>
  <c r="CT672"/>
  <c r="CT688"/>
  <c r="CT704"/>
  <c r="CT720"/>
  <c r="CT736"/>
  <c r="CT752"/>
  <c r="CT768"/>
  <c r="CT784"/>
  <c r="CT800"/>
  <c r="CT816"/>
  <c r="CT832"/>
  <c r="CT848"/>
  <c r="CT864"/>
  <c r="CT880"/>
  <c r="CT896"/>
  <c r="CT912"/>
  <c r="CT928"/>
  <c r="CT944"/>
  <c r="CT960"/>
  <c r="CT976"/>
  <c r="CT992"/>
  <c r="CT1008"/>
  <c r="CT1024"/>
  <c r="CT1040"/>
  <c r="CT1056"/>
  <c r="CT1072"/>
  <c r="CT1088"/>
  <c r="CT1104"/>
  <c r="CT1120"/>
  <c r="CT1136"/>
  <c r="CT1152"/>
  <c r="CT1168"/>
  <c r="CT1009"/>
  <c r="CT1025"/>
  <c r="CT1041"/>
  <c r="CT1057"/>
  <c r="CT1073"/>
  <c r="CT1089"/>
  <c r="CT1105"/>
  <c r="CT1121"/>
  <c r="CT1137"/>
  <c r="CT1153"/>
  <c r="CT1169"/>
  <c r="CT1010"/>
  <c r="CT1026"/>
  <c r="CT1042"/>
  <c r="CT1058"/>
  <c r="CT1074"/>
  <c r="CT1090"/>
  <c r="CT1106"/>
  <c r="CT1122"/>
  <c r="CT1138"/>
  <c r="CT1154"/>
  <c r="CT999"/>
  <c r="CT1015"/>
  <c r="CT1031"/>
  <c r="CT1047"/>
  <c r="CT1063"/>
  <c r="CT1079"/>
  <c r="CT1095"/>
  <c r="CT1111"/>
  <c r="CT1127"/>
  <c r="CT1143"/>
  <c r="CT1159"/>
  <c r="CT967"/>
  <c r="CT512"/>
  <c r="CT544"/>
  <c r="CT572"/>
  <c r="CT588"/>
  <c r="CT604"/>
  <c r="CT620"/>
  <c r="CT636"/>
  <c r="CT652"/>
  <c r="CT668"/>
  <c r="CT684"/>
  <c r="CT700"/>
  <c r="CT716"/>
  <c r="CT732"/>
  <c r="CT748"/>
  <c r="CT764"/>
  <c r="CT780"/>
  <c r="CT796"/>
  <c r="CT812"/>
  <c r="CT828"/>
  <c r="CT844"/>
  <c r="CT860"/>
  <c r="CT876"/>
  <c r="CT892"/>
  <c r="CT908"/>
  <c r="CT924"/>
  <c r="CT940"/>
  <c r="CT956"/>
  <c r="CT972"/>
  <c r="CT988"/>
  <c r="CT1004"/>
  <c r="CT1020"/>
  <c r="CT1036"/>
  <c r="CT1052"/>
  <c r="CT1068"/>
  <c r="CT1084"/>
  <c r="CT1100"/>
  <c r="CT1116"/>
  <c r="CT1132"/>
  <c r="CT1148"/>
  <c r="CT1164"/>
  <c r="CT1005"/>
  <c r="CT1021"/>
  <c r="CT1037"/>
  <c r="CT1053"/>
  <c r="CT1069"/>
  <c r="CT1085"/>
  <c r="CT1101"/>
  <c r="CT1117"/>
  <c r="CT1133"/>
  <c r="CT1149"/>
  <c r="CT1165"/>
  <c r="CT1006"/>
  <c r="CT1022"/>
  <c r="CT1038"/>
  <c r="CT1054"/>
  <c r="CT1070"/>
  <c r="CT1086"/>
  <c r="CT1102"/>
  <c r="CT1118"/>
  <c r="CT1134"/>
  <c r="CT1150"/>
  <c r="CT1166"/>
  <c r="CT1011"/>
  <c r="CT1027"/>
  <c r="CT1043"/>
  <c r="CT1059"/>
  <c r="CT1075"/>
  <c r="CT1091"/>
  <c r="CT1107"/>
  <c r="CT1123"/>
  <c r="CT1139"/>
  <c r="CT1155"/>
  <c r="CT951"/>
  <c r="CT500"/>
  <c r="CT532"/>
  <c r="CT564"/>
  <c r="CT584"/>
  <c r="CT600"/>
  <c r="CT616"/>
  <c r="CT632"/>
  <c r="CT648"/>
  <c r="CT664"/>
  <c r="CT680"/>
  <c r="CT696"/>
  <c r="CT712"/>
  <c r="CT728"/>
  <c r="CT744"/>
  <c r="CT760"/>
  <c r="CT776"/>
  <c r="CT792"/>
  <c r="CT808"/>
  <c r="CT824"/>
  <c r="CT840"/>
  <c r="CT856"/>
  <c r="CT872"/>
  <c r="CT888"/>
  <c r="CT904"/>
  <c r="CT920"/>
  <c r="CT936"/>
  <c r="CT952"/>
  <c r="CT968"/>
  <c r="CT984"/>
  <c r="CT1000"/>
  <c r="CT1016"/>
  <c r="CT1032"/>
  <c r="CT1048"/>
  <c r="CT1064"/>
  <c r="CT1080"/>
  <c r="CT1096"/>
  <c r="CT1112"/>
  <c r="CT1128"/>
  <c r="CT1144"/>
  <c r="CT1160"/>
  <c r="CT1001"/>
  <c r="CT1017"/>
  <c r="CT1033"/>
  <c r="CT1049"/>
  <c r="CT1065"/>
  <c r="CT1081"/>
  <c r="CT1097"/>
  <c r="CT1113"/>
  <c r="CT1129"/>
  <c r="CT1145"/>
  <c r="CT1161"/>
  <c r="CT1002"/>
  <c r="CT1018"/>
  <c r="CT1034"/>
  <c r="CT1050"/>
  <c r="CT1066"/>
  <c r="CT1082"/>
  <c r="CT1098"/>
  <c r="CT1114"/>
  <c r="CT1130"/>
  <c r="CT1146"/>
  <c r="CT1162"/>
  <c r="CT1007"/>
  <c r="CT1023"/>
  <c r="CT1039"/>
  <c r="CT1055"/>
  <c r="CT1071"/>
  <c r="CT1087"/>
  <c r="CT1103"/>
  <c r="CT1119"/>
  <c r="CT1135"/>
  <c r="CT1151"/>
  <c r="CT1167"/>
  <c r="CT935"/>
  <c r="CT496"/>
  <c r="CT528"/>
  <c r="CT560"/>
  <c r="CT580"/>
  <c r="CT596"/>
  <c r="CT612"/>
  <c r="CT628"/>
  <c r="CT644"/>
  <c r="CT660"/>
  <c r="CT676"/>
  <c r="CT692"/>
  <c r="CT708"/>
  <c r="CT724"/>
  <c r="CT740"/>
  <c r="CT756"/>
  <c r="CT772"/>
  <c r="CT788"/>
  <c r="CT804"/>
  <c r="CT820"/>
  <c r="CT836"/>
  <c r="CT852"/>
  <c r="CT868"/>
  <c r="CT884"/>
  <c r="CT900"/>
  <c r="CT916"/>
  <c r="CT932"/>
  <c r="CT948"/>
  <c r="CT964"/>
  <c r="CT980"/>
  <c r="CT996"/>
  <c r="CT1012"/>
  <c r="CT1028"/>
  <c r="CT1044"/>
  <c r="CT1060"/>
  <c r="CT1076"/>
  <c r="CT1092"/>
  <c r="CT1108"/>
  <c r="CT1124"/>
  <c r="CT1140"/>
  <c r="CT1156"/>
  <c r="CT995"/>
  <c r="CT1013"/>
  <c r="CT1029"/>
  <c r="CT1045"/>
  <c r="CT1061"/>
  <c r="CT1077"/>
  <c r="CT1093"/>
  <c r="CT1109"/>
  <c r="CT1125"/>
  <c r="CT1141"/>
  <c r="CT1157"/>
  <c r="CT1014"/>
  <c r="CT1030"/>
  <c r="CT1046"/>
  <c r="CT1062"/>
  <c r="CT1078"/>
  <c r="CT1094"/>
  <c r="CT1110"/>
  <c r="CT1126"/>
  <c r="CT1142"/>
  <c r="CT1158"/>
  <c r="CT1003"/>
  <c r="CT1019"/>
  <c r="CT1035"/>
  <c r="CT1051"/>
  <c r="CT1067"/>
  <c r="CT1083"/>
  <c r="CT1099"/>
  <c r="CT1115"/>
  <c r="CT1131"/>
  <c r="CT1147"/>
  <c r="CT1163"/>
  <c r="CT18"/>
  <c r="BZ18"/>
  <c r="BZ17"/>
  <c r="CT17"/>
  <c r="BZ11"/>
  <c r="CT11"/>
  <c r="CT8"/>
  <c r="BZ8"/>
  <c r="S13" i="26"/>
  <c r="AA1"/>
  <c r="S14"/>
  <c r="S12"/>
  <c r="T17" i="7"/>
  <c r="S17" s="1"/>
  <c r="T12"/>
  <c r="S12" s="1"/>
  <c r="T14"/>
  <c r="S14" s="1"/>
  <c r="T19"/>
  <c r="S19" s="1"/>
  <c r="T13"/>
  <c r="S13" s="1"/>
  <c r="T20"/>
  <c r="S20" s="1"/>
  <c r="T18"/>
  <c r="S18" s="1"/>
  <c r="T11"/>
  <c r="S11" s="1"/>
  <c r="AB1" i="26"/>
  <c r="F13" i="25"/>
  <c r="J13"/>
  <c r="N13"/>
  <c r="C14"/>
  <c r="B14" s="1"/>
  <c r="G14"/>
  <c r="K14"/>
  <c r="O14"/>
  <c r="C15"/>
  <c r="B15" s="1"/>
  <c r="G15"/>
  <c r="K15"/>
  <c r="O15"/>
  <c r="C16"/>
  <c r="B16" s="1"/>
  <c r="G16"/>
  <c r="K16"/>
  <c r="O16"/>
  <c r="C17"/>
  <c r="B17" s="1"/>
  <c r="G17"/>
  <c r="K17"/>
  <c r="O17"/>
  <c r="C18"/>
  <c r="B18" s="1"/>
  <c r="G18"/>
  <c r="K18"/>
  <c r="O18"/>
  <c r="C19"/>
  <c r="B19" s="1"/>
  <c r="G19"/>
  <c r="K19"/>
  <c r="O19"/>
  <c r="C20"/>
  <c r="B20" s="1"/>
  <c r="G20"/>
  <c r="K20"/>
  <c r="O20"/>
  <c r="C21"/>
  <c r="B21" s="1"/>
  <c r="G21"/>
  <c r="K21"/>
  <c r="O21"/>
  <c r="C22"/>
  <c r="B22" s="1"/>
  <c r="G22"/>
  <c r="K22"/>
  <c r="O22"/>
  <c r="C23"/>
  <c r="B23" s="1"/>
  <c r="G23"/>
  <c r="K23"/>
  <c r="O23"/>
  <c r="C24"/>
  <c r="B24" s="1"/>
  <c r="G24"/>
  <c r="K24"/>
  <c r="O24"/>
  <c r="D25"/>
  <c r="H25"/>
  <c r="Q25" s="1"/>
  <c r="R25" s="1"/>
  <c r="L25"/>
  <c r="P25"/>
  <c r="F26"/>
  <c r="J26"/>
  <c r="N26"/>
  <c r="E27"/>
  <c r="I27"/>
  <c r="M27"/>
  <c r="E28"/>
  <c r="I28"/>
  <c r="M28"/>
  <c r="E29"/>
  <c r="I29"/>
  <c r="M29"/>
  <c r="C30"/>
  <c r="B30" s="1"/>
  <c r="G30"/>
  <c r="K30"/>
  <c r="O30"/>
  <c r="C31"/>
  <c r="B31" s="1"/>
  <c r="G31"/>
  <c r="K31"/>
  <c r="O31"/>
  <c r="E32"/>
  <c r="I32"/>
  <c r="M32"/>
  <c r="E33"/>
  <c r="I33"/>
  <c r="M33"/>
  <c r="C34"/>
  <c r="B34" s="1"/>
  <c r="G34"/>
  <c r="K34"/>
  <c r="O34"/>
  <c r="C35"/>
  <c r="B35" s="1"/>
  <c r="G35"/>
  <c r="K35"/>
  <c r="O35"/>
  <c r="E36"/>
  <c r="I36"/>
  <c r="M36"/>
  <c r="E37"/>
  <c r="I37"/>
  <c r="M37"/>
  <c r="C38"/>
  <c r="B38" s="1"/>
  <c r="G38"/>
  <c r="K38"/>
  <c r="O38"/>
  <c r="C39"/>
  <c r="B39" s="1"/>
  <c r="G39"/>
  <c r="K39"/>
  <c r="O39"/>
  <c r="E40"/>
  <c r="I40"/>
  <c r="M40"/>
  <c r="E41"/>
  <c r="I41"/>
  <c r="M41"/>
  <c r="C42"/>
  <c r="B42" s="1"/>
  <c r="G42"/>
  <c r="K42"/>
  <c r="O42"/>
  <c r="C43"/>
  <c r="B43" s="1"/>
  <c r="G43"/>
  <c r="K43"/>
  <c r="O43"/>
  <c r="E44"/>
  <c r="I44"/>
  <c r="M44"/>
  <c r="E45"/>
  <c r="I45"/>
  <c r="M45"/>
  <c r="C46"/>
  <c r="B46" s="1"/>
  <c r="G46"/>
  <c r="K46"/>
  <c r="O46"/>
  <c r="C47"/>
  <c r="B47" s="1"/>
  <c r="G47"/>
  <c r="K47"/>
  <c r="O47"/>
  <c r="E48"/>
  <c r="I48"/>
  <c r="M48"/>
  <c r="E49"/>
  <c r="I49"/>
  <c r="M49"/>
  <c r="C50"/>
  <c r="B50" s="1"/>
  <c r="G50"/>
  <c r="K50"/>
  <c r="O50"/>
  <c r="C51"/>
  <c r="B51" s="1"/>
  <c r="G51"/>
  <c r="K51"/>
  <c r="O51"/>
  <c r="E52"/>
  <c r="I52"/>
  <c r="M52"/>
  <c r="E53"/>
  <c r="I53"/>
  <c r="M53"/>
  <c r="C54"/>
  <c r="B54" s="1"/>
  <c r="G54"/>
  <c r="K54"/>
  <c r="O54"/>
  <c r="C55"/>
  <c r="B55" s="1"/>
  <c r="G55"/>
  <c r="K55"/>
  <c r="O55"/>
  <c r="E56"/>
  <c r="I56"/>
  <c r="M56"/>
  <c r="E57"/>
  <c r="I57"/>
  <c r="M57"/>
  <c r="C58"/>
  <c r="B58" s="1"/>
  <c r="G58"/>
  <c r="K58"/>
  <c r="O58"/>
  <c r="C59"/>
  <c r="B59" s="1"/>
  <c r="G59"/>
  <c r="K59"/>
  <c r="O59"/>
  <c r="E60"/>
  <c r="I60"/>
  <c r="M60"/>
  <c r="E61"/>
  <c r="I61"/>
  <c r="M61"/>
  <c r="C62"/>
  <c r="B62" s="1"/>
  <c r="G62"/>
  <c r="K62"/>
  <c r="O62"/>
  <c r="C63"/>
  <c r="B63" s="1"/>
  <c r="G63"/>
  <c r="K63"/>
  <c r="O63"/>
  <c r="E64"/>
  <c r="I64"/>
  <c r="M64"/>
  <c r="E65"/>
  <c r="I65"/>
  <c r="M65"/>
  <c r="C66"/>
  <c r="B66" s="1"/>
  <c r="G66"/>
  <c r="K66"/>
  <c r="O66"/>
  <c r="C67"/>
  <c r="B67" s="1"/>
  <c r="G67"/>
  <c r="K67"/>
  <c r="O67"/>
  <c r="E68"/>
  <c r="I68"/>
  <c r="M68"/>
  <c r="E69"/>
  <c r="I69"/>
  <c r="M69"/>
  <c r="C70"/>
  <c r="B70" s="1"/>
  <c r="G70"/>
  <c r="K70"/>
  <c r="O70"/>
  <c r="C71"/>
  <c r="B71" s="1"/>
  <c r="G71"/>
  <c r="K71"/>
  <c r="O71"/>
  <c r="E72"/>
  <c r="I72"/>
  <c r="M72"/>
  <c r="E73"/>
  <c r="I73"/>
  <c r="M73"/>
  <c r="C74"/>
  <c r="B74" s="1"/>
  <c r="G74"/>
  <c r="K74"/>
  <c r="O74"/>
  <c r="C75"/>
  <c r="B75" s="1"/>
  <c r="G75"/>
  <c r="K75"/>
  <c r="O75"/>
  <c r="E76"/>
  <c r="I76"/>
  <c r="M76"/>
  <c r="E77"/>
  <c r="I77"/>
  <c r="M77"/>
  <c r="C78"/>
  <c r="B78" s="1"/>
  <c r="G78"/>
  <c r="K78"/>
  <c r="O78"/>
  <c r="C79"/>
  <c r="B79" s="1"/>
  <c r="G79"/>
  <c r="K79"/>
  <c r="O79"/>
  <c r="E80"/>
  <c r="I80"/>
  <c r="E13"/>
  <c r="I13"/>
  <c r="M13"/>
  <c r="F14"/>
  <c r="J14"/>
  <c r="N14"/>
  <c r="F15"/>
  <c r="J15"/>
  <c r="N15"/>
  <c r="F16"/>
  <c r="J16"/>
  <c r="N16"/>
  <c r="F17"/>
  <c r="J17"/>
  <c r="N17"/>
  <c r="F18"/>
  <c r="J18"/>
  <c r="N18"/>
  <c r="F19"/>
  <c r="J19"/>
  <c r="N19"/>
  <c r="F20"/>
  <c r="J20"/>
  <c r="N20"/>
  <c r="F21"/>
  <c r="J21"/>
  <c r="N21"/>
  <c r="F22"/>
  <c r="J22"/>
  <c r="N22"/>
  <c r="F23"/>
  <c r="J23"/>
  <c r="N23"/>
  <c r="F24"/>
  <c r="J24"/>
  <c r="N24"/>
  <c r="C25"/>
  <c r="B25" s="1"/>
  <c r="G25"/>
  <c r="K25"/>
  <c r="O25"/>
  <c r="E26"/>
  <c r="I26"/>
  <c r="M26"/>
  <c r="D27"/>
  <c r="H27"/>
  <c r="Q27" s="1"/>
  <c r="R27" s="1"/>
  <c r="L27"/>
  <c r="P27"/>
  <c r="D28"/>
  <c r="H28"/>
  <c r="Q28" s="1"/>
  <c r="R28" s="1"/>
  <c r="L28"/>
  <c r="P28"/>
  <c r="D29"/>
  <c r="H29"/>
  <c r="Q29" s="1"/>
  <c r="R29" s="1"/>
  <c r="L29"/>
  <c r="P29"/>
  <c r="F30"/>
  <c r="J30"/>
  <c r="N30"/>
  <c r="F31"/>
  <c r="J31"/>
  <c r="N31"/>
  <c r="D32"/>
  <c r="H32"/>
  <c r="Q32" s="1"/>
  <c r="R32" s="1"/>
  <c r="L32"/>
  <c r="P32"/>
  <c r="D33"/>
  <c r="H33"/>
  <c r="Q33" s="1"/>
  <c r="R33" s="1"/>
  <c r="L33"/>
  <c r="P33"/>
  <c r="F34"/>
  <c r="J34"/>
  <c r="N34"/>
  <c r="F35"/>
  <c r="J35"/>
  <c r="N35"/>
  <c r="D36"/>
  <c r="H36"/>
  <c r="Q36" s="1"/>
  <c r="R36" s="1"/>
  <c r="L36"/>
  <c r="P36"/>
  <c r="D37"/>
  <c r="H37"/>
  <c r="Q37" s="1"/>
  <c r="R37" s="1"/>
  <c r="L37"/>
  <c r="P37"/>
  <c r="F38"/>
  <c r="J38"/>
  <c r="N38"/>
  <c r="F39"/>
  <c r="J39"/>
  <c r="N39"/>
  <c r="D40"/>
  <c r="H40"/>
  <c r="Q40" s="1"/>
  <c r="R40" s="1"/>
  <c r="L40"/>
  <c r="P40"/>
  <c r="D41"/>
  <c r="H41"/>
  <c r="Q41" s="1"/>
  <c r="R41" s="1"/>
  <c r="L41"/>
  <c r="P41"/>
  <c r="F42"/>
  <c r="J42"/>
  <c r="N42"/>
  <c r="F43"/>
  <c r="J43"/>
  <c r="N43"/>
  <c r="D44"/>
  <c r="H44"/>
  <c r="Q44" s="1"/>
  <c r="R44" s="1"/>
  <c r="L44"/>
  <c r="P44"/>
  <c r="D45"/>
  <c r="H45"/>
  <c r="Q45" s="1"/>
  <c r="R45" s="1"/>
  <c r="L45"/>
  <c r="P45"/>
  <c r="F46"/>
  <c r="J46"/>
  <c r="N46"/>
  <c r="F47"/>
  <c r="J47"/>
  <c r="N47"/>
  <c r="D48"/>
  <c r="H48"/>
  <c r="Q48" s="1"/>
  <c r="R48" s="1"/>
  <c r="L48"/>
  <c r="P48"/>
  <c r="D49"/>
  <c r="H49"/>
  <c r="Q49" s="1"/>
  <c r="R49" s="1"/>
  <c r="L49"/>
  <c r="P49"/>
  <c r="F50"/>
  <c r="J50"/>
  <c r="N50"/>
  <c r="F51"/>
  <c r="J51"/>
  <c r="N51"/>
  <c r="D52"/>
  <c r="H52"/>
  <c r="Q52" s="1"/>
  <c r="R52" s="1"/>
  <c r="L52"/>
  <c r="P52"/>
  <c r="D53"/>
  <c r="H53"/>
  <c r="Q53" s="1"/>
  <c r="R53" s="1"/>
  <c r="L53"/>
  <c r="P53"/>
  <c r="F54"/>
  <c r="J54"/>
  <c r="N54"/>
  <c r="F55"/>
  <c r="J55"/>
  <c r="N55"/>
  <c r="D56"/>
  <c r="H56"/>
  <c r="Q56" s="1"/>
  <c r="R56" s="1"/>
  <c r="L56"/>
  <c r="P56"/>
  <c r="D57"/>
  <c r="H57"/>
  <c r="Q57" s="1"/>
  <c r="R57" s="1"/>
  <c r="L57"/>
  <c r="P57"/>
  <c r="F58"/>
  <c r="J58"/>
  <c r="N58"/>
  <c r="F59"/>
  <c r="J59"/>
  <c r="N59"/>
  <c r="D60"/>
  <c r="H60"/>
  <c r="Q60" s="1"/>
  <c r="R60" s="1"/>
  <c r="L60"/>
  <c r="P60"/>
  <c r="D61"/>
  <c r="H61"/>
  <c r="Q61" s="1"/>
  <c r="R61" s="1"/>
  <c r="L61"/>
  <c r="P61"/>
  <c r="F62"/>
  <c r="J62"/>
  <c r="N62"/>
  <c r="F63"/>
  <c r="J63"/>
  <c r="N63"/>
  <c r="D64"/>
  <c r="H64"/>
  <c r="Q64" s="1"/>
  <c r="R64" s="1"/>
  <c r="L64"/>
  <c r="P64"/>
  <c r="D65"/>
  <c r="H65"/>
  <c r="Q65" s="1"/>
  <c r="R65" s="1"/>
  <c r="L65"/>
  <c r="P65"/>
  <c r="F66"/>
  <c r="J66"/>
  <c r="N66"/>
  <c r="F67"/>
  <c r="J67"/>
  <c r="N67"/>
  <c r="D68"/>
  <c r="H68"/>
  <c r="Q68" s="1"/>
  <c r="R68" s="1"/>
  <c r="L68"/>
  <c r="P68"/>
  <c r="D69"/>
  <c r="H69"/>
  <c r="Q69" s="1"/>
  <c r="R69" s="1"/>
  <c r="L69"/>
  <c r="P69"/>
  <c r="F70"/>
  <c r="J70"/>
  <c r="N70"/>
  <c r="F71"/>
  <c r="J71"/>
  <c r="N71"/>
  <c r="D72"/>
  <c r="H72"/>
  <c r="Q72" s="1"/>
  <c r="R72" s="1"/>
  <c r="L72"/>
  <c r="P72"/>
  <c r="D73"/>
  <c r="H73"/>
  <c r="Q73" s="1"/>
  <c r="R73" s="1"/>
  <c r="L73"/>
  <c r="P73"/>
  <c r="F74"/>
  <c r="J74"/>
  <c r="N74"/>
  <c r="F75"/>
  <c r="J75"/>
  <c r="N75"/>
  <c r="D76"/>
  <c r="H76"/>
  <c r="Q76" s="1"/>
  <c r="R76" s="1"/>
  <c r="L76"/>
  <c r="P76"/>
  <c r="D77"/>
  <c r="H77"/>
  <c r="Q77" s="1"/>
  <c r="R77" s="1"/>
  <c r="L77"/>
  <c r="P77"/>
  <c r="F78"/>
  <c r="J78"/>
  <c r="N78"/>
  <c r="F79"/>
  <c r="J79"/>
  <c r="N79"/>
  <c r="D80"/>
  <c r="H80"/>
  <c r="Q80" s="1"/>
  <c r="R80" s="1"/>
  <c r="D13"/>
  <c r="H13"/>
  <c r="Q13" s="1"/>
  <c r="R13" s="1"/>
  <c r="L13"/>
  <c r="P13"/>
  <c r="E14"/>
  <c r="I14"/>
  <c r="M14"/>
  <c r="E15"/>
  <c r="I15"/>
  <c r="M15"/>
  <c r="E16"/>
  <c r="I16"/>
  <c r="M16"/>
  <c r="E17"/>
  <c r="I17"/>
  <c r="M17"/>
  <c r="E18"/>
  <c r="I18"/>
  <c r="M18"/>
  <c r="E19"/>
  <c r="I19"/>
  <c r="M19"/>
  <c r="E20"/>
  <c r="I20"/>
  <c r="M20"/>
  <c r="E21"/>
  <c r="I21"/>
  <c r="M21"/>
  <c r="E22"/>
  <c r="I22"/>
  <c r="M22"/>
  <c r="E23"/>
  <c r="I23"/>
  <c r="M23"/>
  <c r="E24"/>
  <c r="I24"/>
  <c r="M24"/>
  <c r="F25"/>
  <c r="J25"/>
  <c r="N25"/>
  <c r="D26"/>
  <c r="H26"/>
  <c r="Q26" s="1"/>
  <c r="R26" s="1"/>
  <c r="L26"/>
  <c r="P26"/>
  <c r="C27"/>
  <c r="B27" s="1"/>
  <c r="G27"/>
  <c r="K27"/>
  <c r="O27"/>
  <c r="C28"/>
  <c r="B28" s="1"/>
  <c r="G28"/>
  <c r="K28"/>
  <c r="O28"/>
  <c r="C29"/>
  <c r="B29" s="1"/>
  <c r="G29"/>
  <c r="K29"/>
  <c r="O29"/>
  <c r="E30"/>
  <c r="I30"/>
  <c r="M30"/>
  <c r="E31"/>
  <c r="I31"/>
  <c r="M31"/>
  <c r="C32"/>
  <c r="B32" s="1"/>
  <c r="G32"/>
  <c r="K32"/>
  <c r="O32"/>
  <c r="C33"/>
  <c r="B33" s="1"/>
  <c r="G33"/>
  <c r="K33"/>
  <c r="O33"/>
  <c r="E34"/>
  <c r="I34"/>
  <c r="M34"/>
  <c r="E35"/>
  <c r="I35"/>
  <c r="M35"/>
  <c r="C36"/>
  <c r="B36" s="1"/>
  <c r="G36"/>
  <c r="K36"/>
  <c r="O36"/>
  <c r="C37"/>
  <c r="B37" s="1"/>
  <c r="G37"/>
  <c r="K37"/>
  <c r="O37"/>
  <c r="E38"/>
  <c r="I38"/>
  <c r="M38"/>
  <c r="E39"/>
  <c r="I39"/>
  <c r="M39"/>
  <c r="C40"/>
  <c r="B40" s="1"/>
  <c r="G40"/>
  <c r="K40"/>
  <c r="O40"/>
  <c r="C41"/>
  <c r="B41" s="1"/>
  <c r="G41"/>
  <c r="K41"/>
  <c r="O41"/>
  <c r="E42"/>
  <c r="I42"/>
  <c r="M42"/>
  <c r="E43"/>
  <c r="I43"/>
  <c r="M43"/>
  <c r="C44"/>
  <c r="B44" s="1"/>
  <c r="G44"/>
  <c r="K44"/>
  <c r="O44"/>
  <c r="C45"/>
  <c r="B45" s="1"/>
  <c r="G45"/>
  <c r="K45"/>
  <c r="O45"/>
  <c r="E46"/>
  <c r="I46"/>
  <c r="M46"/>
  <c r="E47"/>
  <c r="I47"/>
  <c r="M47"/>
  <c r="C48"/>
  <c r="B48" s="1"/>
  <c r="G48"/>
  <c r="K48"/>
  <c r="O48"/>
  <c r="C49"/>
  <c r="B49" s="1"/>
  <c r="G49"/>
  <c r="K49"/>
  <c r="O49"/>
  <c r="E50"/>
  <c r="I50"/>
  <c r="M50"/>
  <c r="E51"/>
  <c r="I51"/>
  <c r="M51"/>
  <c r="C52"/>
  <c r="B52" s="1"/>
  <c r="G52"/>
  <c r="K52"/>
  <c r="O52"/>
  <c r="C53"/>
  <c r="B53" s="1"/>
  <c r="G53"/>
  <c r="K53"/>
  <c r="O53"/>
  <c r="E54"/>
  <c r="I54"/>
  <c r="M54"/>
  <c r="E55"/>
  <c r="I55"/>
  <c r="M55"/>
  <c r="C56"/>
  <c r="B56" s="1"/>
  <c r="G56"/>
  <c r="K56"/>
  <c r="O56"/>
  <c r="C57"/>
  <c r="B57" s="1"/>
  <c r="G57"/>
  <c r="K57"/>
  <c r="O57"/>
  <c r="E58"/>
  <c r="I58"/>
  <c r="M58"/>
  <c r="E59"/>
  <c r="I59"/>
  <c r="M59"/>
  <c r="C60"/>
  <c r="B60" s="1"/>
  <c r="G60"/>
  <c r="K60"/>
  <c r="O60"/>
  <c r="C61"/>
  <c r="B61" s="1"/>
  <c r="G61"/>
  <c r="K61"/>
  <c r="O61"/>
  <c r="E62"/>
  <c r="I62"/>
  <c r="M62"/>
  <c r="E63"/>
  <c r="I63"/>
  <c r="M63"/>
  <c r="C64"/>
  <c r="B64" s="1"/>
  <c r="G64"/>
  <c r="K64"/>
  <c r="O64"/>
  <c r="C65"/>
  <c r="B65" s="1"/>
  <c r="G65"/>
  <c r="K65"/>
  <c r="O65"/>
  <c r="E66"/>
  <c r="I66"/>
  <c r="M66"/>
  <c r="E67"/>
  <c r="I67"/>
  <c r="M67"/>
  <c r="C68"/>
  <c r="B68" s="1"/>
  <c r="G68"/>
  <c r="K68"/>
  <c r="O68"/>
  <c r="C69"/>
  <c r="B69" s="1"/>
  <c r="G69"/>
  <c r="K69"/>
  <c r="O69"/>
  <c r="E70"/>
  <c r="I70"/>
  <c r="M70"/>
  <c r="E71"/>
  <c r="I71"/>
  <c r="M71"/>
  <c r="C72"/>
  <c r="B72" s="1"/>
  <c r="G72"/>
  <c r="K72"/>
  <c r="O72"/>
  <c r="C73"/>
  <c r="B73" s="1"/>
  <c r="G73"/>
  <c r="K73"/>
  <c r="O73"/>
  <c r="E74"/>
  <c r="I74"/>
  <c r="M74"/>
  <c r="E75"/>
  <c r="I75"/>
  <c r="M75"/>
  <c r="C76"/>
  <c r="B76" s="1"/>
  <c r="G76"/>
  <c r="K76"/>
  <c r="O76"/>
  <c r="C77"/>
  <c r="B77" s="1"/>
  <c r="G77"/>
  <c r="K77"/>
  <c r="O77"/>
  <c r="E78"/>
  <c r="I78"/>
  <c r="M78"/>
  <c r="E79"/>
  <c r="I79"/>
  <c r="M79"/>
  <c r="C13"/>
  <c r="B13" s="1"/>
  <c r="G13"/>
  <c r="K13"/>
  <c r="O13"/>
  <c r="D14"/>
  <c r="H14"/>
  <c r="Q14" s="1"/>
  <c r="R14" s="1"/>
  <c r="L14"/>
  <c r="P14"/>
  <c r="D15"/>
  <c r="H15"/>
  <c r="Q15" s="1"/>
  <c r="R15" s="1"/>
  <c r="L15"/>
  <c r="P15"/>
  <c r="D16"/>
  <c r="H16"/>
  <c r="Q16" s="1"/>
  <c r="R16" s="1"/>
  <c r="L16"/>
  <c r="P16"/>
  <c r="D17"/>
  <c r="H17"/>
  <c r="Q17" s="1"/>
  <c r="R17" s="1"/>
  <c r="L17"/>
  <c r="P17"/>
  <c r="D18"/>
  <c r="H18"/>
  <c r="Q18" s="1"/>
  <c r="R18" s="1"/>
  <c r="L18"/>
  <c r="P18"/>
  <c r="D19"/>
  <c r="H19"/>
  <c r="Q19" s="1"/>
  <c r="R19" s="1"/>
  <c r="L19"/>
  <c r="P19"/>
  <c r="D20"/>
  <c r="H20"/>
  <c r="Q20" s="1"/>
  <c r="R20" s="1"/>
  <c r="L20"/>
  <c r="P20"/>
  <c r="D21"/>
  <c r="H21"/>
  <c r="Q21" s="1"/>
  <c r="R21" s="1"/>
  <c r="L21"/>
  <c r="P21"/>
  <c r="D22"/>
  <c r="H22"/>
  <c r="Q22" s="1"/>
  <c r="R22" s="1"/>
  <c r="L22"/>
  <c r="P22"/>
  <c r="D23"/>
  <c r="H23"/>
  <c r="Q23" s="1"/>
  <c r="R23" s="1"/>
  <c r="L23"/>
  <c r="P23"/>
  <c r="D24"/>
  <c r="H24"/>
  <c r="Q24" s="1"/>
  <c r="R24" s="1"/>
  <c r="L24"/>
  <c r="P24"/>
  <c r="E25"/>
  <c r="I25"/>
  <c r="M25"/>
  <c r="C26"/>
  <c r="B26" s="1"/>
  <c r="G26"/>
  <c r="K26"/>
  <c r="O26"/>
  <c r="F27"/>
  <c r="J27"/>
  <c r="N27"/>
  <c r="F28"/>
  <c r="J28"/>
  <c r="N28"/>
  <c r="F29"/>
  <c r="J29"/>
  <c r="N29"/>
  <c r="D30"/>
  <c r="H30"/>
  <c r="Q30" s="1"/>
  <c r="R30" s="1"/>
  <c r="L30"/>
  <c r="P30"/>
  <c r="D31"/>
  <c r="H31"/>
  <c r="Q31" s="1"/>
  <c r="R31" s="1"/>
  <c r="L31"/>
  <c r="P31"/>
  <c r="F32"/>
  <c r="J32"/>
  <c r="N32"/>
  <c r="F33"/>
  <c r="J33"/>
  <c r="N33"/>
  <c r="D34"/>
  <c r="H34"/>
  <c r="Q34" s="1"/>
  <c r="R34" s="1"/>
  <c r="L34"/>
  <c r="P34"/>
  <c r="D35"/>
  <c r="H35"/>
  <c r="Q35" s="1"/>
  <c r="R35" s="1"/>
  <c r="L35"/>
  <c r="P35"/>
  <c r="F36"/>
  <c r="J36"/>
  <c r="N36"/>
  <c r="F37"/>
  <c r="J37"/>
  <c r="N37"/>
  <c r="D38"/>
  <c r="H38"/>
  <c r="Q38" s="1"/>
  <c r="R38" s="1"/>
  <c r="L38"/>
  <c r="P38"/>
  <c r="D39"/>
  <c r="H39"/>
  <c r="Q39" s="1"/>
  <c r="R39" s="1"/>
  <c r="L39"/>
  <c r="P39"/>
  <c r="F40"/>
  <c r="J40"/>
  <c r="N40"/>
  <c r="F41"/>
  <c r="J41"/>
  <c r="N41"/>
  <c r="D42"/>
  <c r="H42"/>
  <c r="Q42" s="1"/>
  <c r="R42" s="1"/>
  <c r="L42"/>
  <c r="P42"/>
  <c r="D43"/>
  <c r="H43"/>
  <c r="Q43" s="1"/>
  <c r="R43" s="1"/>
  <c r="L43"/>
  <c r="P43"/>
  <c r="F44"/>
  <c r="J44"/>
  <c r="N44"/>
  <c r="F45"/>
  <c r="J45"/>
  <c r="N45"/>
  <c r="D46"/>
  <c r="H46"/>
  <c r="Q46" s="1"/>
  <c r="R46" s="1"/>
  <c r="L46"/>
  <c r="P46"/>
  <c r="D47"/>
  <c r="H47"/>
  <c r="Q47" s="1"/>
  <c r="R47" s="1"/>
  <c r="L47"/>
  <c r="P47"/>
  <c r="F48"/>
  <c r="J48"/>
  <c r="N48"/>
  <c r="F49"/>
  <c r="J49"/>
  <c r="N49"/>
  <c r="D50"/>
  <c r="H50"/>
  <c r="Q50" s="1"/>
  <c r="R50" s="1"/>
  <c r="L50"/>
  <c r="P50"/>
  <c r="D51"/>
  <c r="H51"/>
  <c r="Q51" s="1"/>
  <c r="R51" s="1"/>
  <c r="L51"/>
  <c r="P51"/>
  <c r="F52"/>
  <c r="J52"/>
  <c r="N52"/>
  <c r="F53"/>
  <c r="J53"/>
  <c r="N53"/>
  <c r="D54"/>
  <c r="H54"/>
  <c r="Q54" s="1"/>
  <c r="R54" s="1"/>
  <c r="L54"/>
  <c r="P54"/>
  <c r="D55"/>
  <c r="H55"/>
  <c r="Q55" s="1"/>
  <c r="R55" s="1"/>
  <c r="L55"/>
  <c r="P55"/>
  <c r="F56"/>
  <c r="J56"/>
  <c r="N56"/>
  <c r="F57"/>
  <c r="J57"/>
  <c r="N57"/>
  <c r="D58"/>
  <c r="H58"/>
  <c r="Q58" s="1"/>
  <c r="R58" s="1"/>
  <c r="L58"/>
  <c r="P58"/>
  <c r="D59"/>
  <c r="H59"/>
  <c r="Q59" s="1"/>
  <c r="R59" s="1"/>
  <c r="L59"/>
  <c r="P59"/>
  <c r="F60"/>
  <c r="J60"/>
  <c r="N60"/>
  <c r="F61"/>
  <c r="J61"/>
  <c r="N61"/>
  <c r="D62"/>
  <c r="H62"/>
  <c r="Q62" s="1"/>
  <c r="R62" s="1"/>
  <c r="L62"/>
  <c r="P62"/>
  <c r="D63"/>
  <c r="H63"/>
  <c r="Q63" s="1"/>
  <c r="R63" s="1"/>
  <c r="L63"/>
  <c r="P63"/>
  <c r="F64"/>
  <c r="J64"/>
  <c r="N64"/>
  <c r="F65"/>
  <c r="J65"/>
  <c r="N65"/>
  <c r="D66"/>
  <c r="H66"/>
  <c r="Q66" s="1"/>
  <c r="R66" s="1"/>
  <c r="L66"/>
  <c r="P66"/>
  <c r="D67"/>
  <c r="H67"/>
  <c r="Q67" s="1"/>
  <c r="R67" s="1"/>
  <c r="L67"/>
  <c r="P67"/>
  <c r="F68"/>
  <c r="J68"/>
  <c r="N68"/>
  <c r="F69"/>
  <c r="J69"/>
  <c r="N69"/>
  <c r="D70"/>
  <c r="H70"/>
  <c r="Q70" s="1"/>
  <c r="R70" s="1"/>
  <c r="L70"/>
  <c r="P70"/>
  <c r="D71"/>
  <c r="H71"/>
  <c r="Q71" s="1"/>
  <c r="R71" s="1"/>
  <c r="L71"/>
  <c r="P71"/>
  <c r="F72"/>
  <c r="J72"/>
  <c r="N72"/>
  <c r="F73"/>
  <c r="J73"/>
  <c r="N73"/>
  <c r="D74"/>
  <c r="H74"/>
  <c r="Q74" s="1"/>
  <c r="R74" s="1"/>
  <c r="L74"/>
  <c r="P74"/>
  <c r="D75"/>
  <c r="H75"/>
  <c r="Q75" s="1"/>
  <c r="R75" s="1"/>
  <c r="L75"/>
  <c r="P75"/>
  <c r="F76"/>
  <c r="J76"/>
  <c r="N76"/>
  <c r="F77"/>
  <c r="J77"/>
  <c r="N77"/>
  <c r="D78"/>
  <c r="H78"/>
  <c r="Q78" s="1"/>
  <c r="R78" s="1"/>
  <c r="L78"/>
  <c r="P78"/>
  <c r="D79"/>
  <c r="H79"/>
  <c r="Q79" s="1"/>
  <c r="R79" s="1"/>
  <c r="F80"/>
  <c r="L80"/>
  <c r="P80"/>
  <c r="D81"/>
  <c r="H81"/>
  <c r="Q81" s="1"/>
  <c r="R81" s="1"/>
  <c r="L81"/>
  <c r="P81"/>
  <c r="F82"/>
  <c r="J82"/>
  <c r="N82"/>
  <c r="F83"/>
  <c r="J83"/>
  <c r="N83"/>
  <c r="D84"/>
  <c r="H84"/>
  <c r="Q84" s="1"/>
  <c r="R84" s="1"/>
  <c r="L84"/>
  <c r="P84"/>
  <c r="D85"/>
  <c r="H85"/>
  <c r="Q85" s="1"/>
  <c r="R85" s="1"/>
  <c r="L85"/>
  <c r="P85"/>
  <c r="F86"/>
  <c r="J86"/>
  <c r="N86"/>
  <c r="F87"/>
  <c r="J87"/>
  <c r="N87"/>
  <c r="D88"/>
  <c r="H88"/>
  <c r="Q88" s="1"/>
  <c r="R88" s="1"/>
  <c r="L88"/>
  <c r="P88"/>
  <c r="D89"/>
  <c r="H89"/>
  <c r="Q89" s="1"/>
  <c r="R89" s="1"/>
  <c r="L89"/>
  <c r="P89"/>
  <c r="F90"/>
  <c r="J90"/>
  <c r="N90"/>
  <c r="F91"/>
  <c r="J91"/>
  <c r="N91"/>
  <c r="D92"/>
  <c r="H92"/>
  <c r="Q92" s="1"/>
  <c r="R92" s="1"/>
  <c r="L92"/>
  <c r="P92"/>
  <c r="D93"/>
  <c r="H93"/>
  <c r="Q93" s="1"/>
  <c r="R93" s="1"/>
  <c r="L93"/>
  <c r="P93"/>
  <c r="F94"/>
  <c r="J94"/>
  <c r="N94"/>
  <c r="F95"/>
  <c r="J95"/>
  <c r="N95"/>
  <c r="D96"/>
  <c r="H96"/>
  <c r="Q96" s="1"/>
  <c r="R96" s="1"/>
  <c r="L96"/>
  <c r="P96"/>
  <c r="D97"/>
  <c r="H97"/>
  <c r="Q97" s="1"/>
  <c r="R97" s="1"/>
  <c r="L97"/>
  <c r="P97"/>
  <c r="F98"/>
  <c r="J98"/>
  <c r="N98"/>
  <c r="F99"/>
  <c r="J99"/>
  <c r="N99"/>
  <c r="D100"/>
  <c r="H100"/>
  <c r="Q100" s="1"/>
  <c r="R100" s="1"/>
  <c r="L100"/>
  <c r="P100"/>
  <c r="D101"/>
  <c r="H101"/>
  <c r="Q101" s="1"/>
  <c r="R101" s="1"/>
  <c r="L101"/>
  <c r="P101"/>
  <c r="F102"/>
  <c r="J102"/>
  <c r="N102"/>
  <c r="F103"/>
  <c r="J103"/>
  <c r="N103"/>
  <c r="D104"/>
  <c r="H104"/>
  <c r="Q104" s="1"/>
  <c r="R104" s="1"/>
  <c r="L104"/>
  <c r="P104"/>
  <c r="D105"/>
  <c r="H105"/>
  <c r="Q105" s="1"/>
  <c r="R105" s="1"/>
  <c r="L105"/>
  <c r="P105"/>
  <c r="F106"/>
  <c r="J106"/>
  <c r="N106"/>
  <c r="F107"/>
  <c r="J107"/>
  <c r="N107"/>
  <c r="D108"/>
  <c r="H108"/>
  <c r="Q108" s="1"/>
  <c r="R108" s="1"/>
  <c r="L108"/>
  <c r="P108"/>
  <c r="D109"/>
  <c r="H109"/>
  <c r="Q109" s="1"/>
  <c r="R109" s="1"/>
  <c r="L109"/>
  <c r="P109"/>
  <c r="F110"/>
  <c r="J110"/>
  <c r="N110"/>
  <c r="F111"/>
  <c r="J111"/>
  <c r="N111"/>
  <c r="D112"/>
  <c r="H112"/>
  <c r="Q112" s="1"/>
  <c r="R112" s="1"/>
  <c r="L112"/>
  <c r="P112"/>
  <c r="D113"/>
  <c r="H113"/>
  <c r="Q113" s="1"/>
  <c r="R113" s="1"/>
  <c r="L113"/>
  <c r="P113"/>
  <c r="F114"/>
  <c r="J114"/>
  <c r="N114"/>
  <c r="F115"/>
  <c r="J115"/>
  <c r="N115"/>
  <c r="D116"/>
  <c r="H116"/>
  <c r="Q116" s="1"/>
  <c r="R116" s="1"/>
  <c r="L116"/>
  <c r="P116"/>
  <c r="D117"/>
  <c r="H117"/>
  <c r="Q117" s="1"/>
  <c r="R117" s="1"/>
  <c r="L117"/>
  <c r="P117"/>
  <c r="F118"/>
  <c r="J118"/>
  <c r="N118"/>
  <c r="F119"/>
  <c r="J119"/>
  <c r="N119"/>
  <c r="D120"/>
  <c r="H120"/>
  <c r="Q120" s="1"/>
  <c r="R120" s="1"/>
  <c r="L120"/>
  <c r="P120"/>
  <c r="D121"/>
  <c r="H121"/>
  <c r="Q121" s="1"/>
  <c r="R121" s="1"/>
  <c r="L121"/>
  <c r="P121"/>
  <c r="F122"/>
  <c r="J122"/>
  <c r="N122"/>
  <c r="F123"/>
  <c r="J123"/>
  <c r="N123"/>
  <c r="D124"/>
  <c r="H124"/>
  <c r="Q124" s="1"/>
  <c r="R124" s="1"/>
  <c r="L124"/>
  <c r="P124"/>
  <c r="D125"/>
  <c r="H125"/>
  <c r="Q125" s="1"/>
  <c r="R125" s="1"/>
  <c r="L125"/>
  <c r="P125"/>
  <c r="F126"/>
  <c r="J126"/>
  <c r="N126"/>
  <c r="F127"/>
  <c r="J127"/>
  <c r="N127"/>
  <c r="D128"/>
  <c r="H128"/>
  <c r="Q128" s="1"/>
  <c r="R128" s="1"/>
  <c r="L128"/>
  <c r="P128"/>
  <c r="D129"/>
  <c r="H129"/>
  <c r="Q129" s="1"/>
  <c r="R129" s="1"/>
  <c r="L129"/>
  <c r="P129"/>
  <c r="F130"/>
  <c r="J130"/>
  <c r="N130"/>
  <c r="F131"/>
  <c r="J131"/>
  <c r="N131"/>
  <c r="D132"/>
  <c r="H132"/>
  <c r="Q132" s="1"/>
  <c r="R132" s="1"/>
  <c r="L132"/>
  <c r="P132"/>
  <c r="D133"/>
  <c r="H133"/>
  <c r="Q133" s="1"/>
  <c r="R133" s="1"/>
  <c r="L133"/>
  <c r="P133"/>
  <c r="F134"/>
  <c r="J134"/>
  <c r="N134"/>
  <c r="F135"/>
  <c r="J135"/>
  <c r="N135"/>
  <c r="F136"/>
  <c r="J136"/>
  <c r="N136"/>
  <c r="F137"/>
  <c r="J137"/>
  <c r="N137"/>
  <c r="D138"/>
  <c r="H138"/>
  <c r="Q138" s="1"/>
  <c r="R138" s="1"/>
  <c r="L138"/>
  <c r="P138"/>
  <c r="D139"/>
  <c r="H139"/>
  <c r="Q139" s="1"/>
  <c r="R139" s="1"/>
  <c r="L139"/>
  <c r="P139"/>
  <c r="D140"/>
  <c r="H140"/>
  <c r="Q140" s="1"/>
  <c r="R140" s="1"/>
  <c r="L140"/>
  <c r="P140"/>
  <c r="D141"/>
  <c r="H141"/>
  <c r="Q141" s="1"/>
  <c r="R141" s="1"/>
  <c r="L141"/>
  <c r="P141"/>
  <c r="F142"/>
  <c r="J142"/>
  <c r="N142"/>
  <c r="F143"/>
  <c r="J143"/>
  <c r="N143"/>
  <c r="F144"/>
  <c r="J144"/>
  <c r="N144"/>
  <c r="F145"/>
  <c r="J145"/>
  <c r="N145"/>
  <c r="D146"/>
  <c r="H146"/>
  <c r="Q146" s="1"/>
  <c r="R146" s="1"/>
  <c r="L146"/>
  <c r="P146"/>
  <c r="D147"/>
  <c r="H147"/>
  <c r="Q147" s="1"/>
  <c r="R147" s="1"/>
  <c r="L147"/>
  <c r="P147"/>
  <c r="D148"/>
  <c r="H148"/>
  <c r="Q148" s="1"/>
  <c r="R148" s="1"/>
  <c r="C80"/>
  <c r="B80" s="1"/>
  <c r="K80"/>
  <c r="O80"/>
  <c r="C81"/>
  <c r="B81" s="1"/>
  <c r="G81"/>
  <c r="K81"/>
  <c r="O81"/>
  <c r="E82"/>
  <c r="I82"/>
  <c r="M82"/>
  <c r="E83"/>
  <c r="I83"/>
  <c r="M83"/>
  <c r="C84"/>
  <c r="B84" s="1"/>
  <c r="G84"/>
  <c r="K84"/>
  <c r="O84"/>
  <c r="C85"/>
  <c r="B85" s="1"/>
  <c r="G85"/>
  <c r="K85"/>
  <c r="O85"/>
  <c r="E86"/>
  <c r="I86"/>
  <c r="M86"/>
  <c r="E87"/>
  <c r="I87"/>
  <c r="M87"/>
  <c r="C88"/>
  <c r="B88" s="1"/>
  <c r="G88"/>
  <c r="K88"/>
  <c r="O88"/>
  <c r="C89"/>
  <c r="B89" s="1"/>
  <c r="G89"/>
  <c r="K89"/>
  <c r="O89"/>
  <c r="E90"/>
  <c r="I90"/>
  <c r="M90"/>
  <c r="E91"/>
  <c r="I91"/>
  <c r="M91"/>
  <c r="C92"/>
  <c r="B92" s="1"/>
  <c r="G92"/>
  <c r="K92"/>
  <c r="O92"/>
  <c r="C93"/>
  <c r="B93" s="1"/>
  <c r="G93"/>
  <c r="K93"/>
  <c r="O93"/>
  <c r="E94"/>
  <c r="I94"/>
  <c r="M94"/>
  <c r="E95"/>
  <c r="I95"/>
  <c r="M95"/>
  <c r="C96"/>
  <c r="B96" s="1"/>
  <c r="G96"/>
  <c r="K96"/>
  <c r="O96"/>
  <c r="C97"/>
  <c r="B97" s="1"/>
  <c r="G97"/>
  <c r="K97"/>
  <c r="O97"/>
  <c r="E98"/>
  <c r="I98"/>
  <c r="M98"/>
  <c r="E99"/>
  <c r="I99"/>
  <c r="M99"/>
  <c r="C100"/>
  <c r="B100" s="1"/>
  <c r="G100"/>
  <c r="K100"/>
  <c r="O100"/>
  <c r="C101"/>
  <c r="B101" s="1"/>
  <c r="G101"/>
  <c r="K101"/>
  <c r="O101"/>
  <c r="E102"/>
  <c r="I102"/>
  <c r="M102"/>
  <c r="E103"/>
  <c r="I103"/>
  <c r="M103"/>
  <c r="C104"/>
  <c r="B104" s="1"/>
  <c r="G104"/>
  <c r="K104"/>
  <c r="O104"/>
  <c r="C105"/>
  <c r="B105" s="1"/>
  <c r="G105"/>
  <c r="K105"/>
  <c r="O105"/>
  <c r="E106"/>
  <c r="I106"/>
  <c r="M106"/>
  <c r="E107"/>
  <c r="I107"/>
  <c r="M107"/>
  <c r="C108"/>
  <c r="B108" s="1"/>
  <c r="G108"/>
  <c r="K108"/>
  <c r="O108"/>
  <c r="C109"/>
  <c r="B109" s="1"/>
  <c r="G109"/>
  <c r="K109"/>
  <c r="O109"/>
  <c r="E110"/>
  <c r="I110"/>
  <c r="M110"/>
  <c r="E111"/>
  <c r="I111"/>
  <c r="M111"/>
  <c r="C112"/>
  <c r="B112" s="1"/>
  <c r="G112"/>
  <c r="K112"/>
  <c r="O112"/>
  <c r="C113"/>
  <c r="B113" s="1"/>
  <c r="G113"/>
  <c r="K113"/>
  <c r="O113"/>
  <c r="E114"/>
  <c r="I114"/>
  <c r="M114"/>
  <c r="E115"/>
  <c r="I115"/>
  <c r="M115"/>
  <c r="C116"/>
  <c r="B116" s="1"/>
  <c r="G116"/>
  <c r="K116"/>
  <c r="O116"/>
  <c r="C117"/>
  <c r="B117" s="1"/>
  <c r="G117"/>
  <c r="K117"/>
  <c r="O117"/>
  <c r="E118"/>
  <c r="I118"/>
  <c r="M118"/>
  <c r="E119"/>
  <c r="I119"/>
  <c r="M119"/>
  <c r="C120"/>
  <c r="B120" s="1"/>
  <c r="G120"/>
  <c r="K120"/>
  <c r="O120"/>
  <c r="C121"/>
  <c r="B121" s="1"/>
  <c r="G121"/>
  <c r="K121"/>
  <c r="O121"/>
  <c r="E122"/>
  <c r="I122"/>
  <c r="M122"/>
  <c r="E123"/>
  <c r="I123"/>
  <c r="M123"/>
  <c r="C124"/>
  <c r="B124" s="1"/>
  <c r="G124"/>
  <c r="K124"/>
  <c r="O124"/>
  <c r="C125"/>
  <c r="B125" s="1"/>
  <c r="G125"/>
  <c r="K125"/>
  <c r="O125"/>
  <c r="E126"/>
  <c r="I126"/>
  <c r="M126"/>
  <c r="E127"/>
  <c r="I127"/>
  <c r="M127"/>
  <c r="C128"/>
  <c r="B128" s="1"/>
  <c r="G128"/>
  <c r="K128"/>
  <c r="O128"/>
  <c r="C129"/>
  <c r="B129" s="1"/>
  <c r="G129"/>
  <c r="K129"/>
  <c r="O129"/>
  <c r="E130"/>
  <c r="I130"/>
  <c r="M130"/>
  <c r="E131"/>
  <c r="I131"/>
  <c r="M131"/>
  <c r="C132"/>
  <c r="B132" s="1"/>
  <c r="G132"/>
  <c r="K132"/>
  <c r="O132"/>
  <c r="C133"/>
  <c r="B133" s="1"/>
  <c r="G133"/>
  <c r="K133"/>
  <c r="O133"/>
  <c r="E134"/>
  <c r="I134"/>
  <c r="M134"/>
  <c r="E135"/>
  <c r="I135"/>
  <c r="M135"/>
  <c r="E136"/>
  <c r="I136"/>
  <c r="M136"/>
  <c r="E137"/>
  <c r="I137"/>
  <c r="M137"/>
  <c r="C138"/>
  <c r="B138" s="1"/>
  <c r="G138"/>
  <c r="K138"/>
  <c r="O138"/>
  <c r="C139"/>
  <c r="B139" s="1"/>
  <c r="G139"/>
  <c r="K139"/>
  <c r="O139"/>
  <c r="C140"/>
  <c r="B140" s="1"/>
  <c r="G140"/>
  <c r="K140"/>
  <c r="O140"/>
  <c r="C141"/>
  <c r="B141" s="1"/>
  <c r="G141"/>
  <c r="K141"/>
  <c r="O141"/>
  <c r="E142"/>
  <c r="I142"/>
  <c r="M142"/>
  <c r="E143"/>
  <c r="I143"/>
  <c r="M143"/>
  <c r="E144"/>
  <c r="I144"/>
  <c r="M144"/>
  <c r="E145"/>
  <c r="I145"/>
  <c r="M145"/>
  <c r="C146"/>
  <c r="B146" s="1"/>
  <c r="G146"/>
  <c r="K146"/>
  <c r="O146"/>
  <c r="C147"/>
  <c r="B147" s="1"/>
  <c r="G147"/>
  <c r="K147"/>
  <c r="O147"/>
  <c r="C148"/>
  <c r="B148" s="1"/>
  <c r="G148"/>
  <c r="P79"/>
  <c r="J80"/>
  <c r="N80"/>
  <c r="F81"/>
  <c r="J81"/>
  <c r="N81"/>
  <c r="D82"/>
  <c r="H82"/>
  <c r="Q82" s="1"/>
  <c r="R82" s="1"/>
  <c r="L82"/>
  <c r="P82"/>
  <c r="D83"/>
  <c r="H83"/>
  <c r="Q83" s="1"/>
  <c r="R83" s="1"/>
  <c r="L83"/>
  <c r="P83"/>
  <c r="F84"/>
  <c r="J84"/>
  <c r="N84"/>
  <c r="F85"/>
  <c r="J85"/>
  <c r="N85"/>
  <c r="D86"/>
  <c r="H86"/>
  <c r="Q86" s="1"/>
  <c r="R86" s="1"/>
  <c r="L86"/>
  <c r="P86"/>
  <c r="D87"/>
  <c r="H87"/>
  <c r="Q87" s="1"/>
  <c r="R87" s="1"/>
  <c r="L87"/>
  <c r="P87"/>
  <c r="F88"/>
  <c r="J88"/>
  <c r="N88"/>
  <c r="F89"/>
  <c r="J89"/>
  <c r="N89"/>
  <c r="D90"/>
  <c r="H90"/>
  <c r="Q90" s="1"/>
  <c r="R90" s="1"/>
  <c r="L90"/>
  <c r="P90"/>
  <c r="D91"/>
  <c r="H91"/>
  <c r="Q91" s="1"/>
  <c r="R91" s="1"/>
  <c r="L91"/>
  <c r="P91"/>
  <c r="F92"/>
  <c r="J92"/>
  <c r="N92"/>
  <c r="F93"/>
  <c r="J93"/>
  <c r="N93"/>
  <c r="D94"/>
  <c r="H94"/>
  <c r="Q94" s="1"/>
  <c r="R94" s="1"/>
  <c r="L94"/>
  <c r="P94"/>
  <c r="D95"/>
  <c r="H95"/>
  <c r="Q95" s="1"/>
  <c r="R95" s="1"/>
  <c r="L95"/>
  <c r="P95"/>
  <c r="F96"/>
  <c r="J96"/>
  <c r="N96"/>
  <c r="F97"/>
  <c r="J97"/>
  <c r="N97"/>
  <c r="D98"/>
  <c r="H98"/>
  <c r="Q98" s="1"/>
  <c r="R98" s="1"/>
  <c r="L98"/>
  <c r="P98"/>
  <c r="D99"/>
  <c r="H99"/>
  <c r="Q99" s="1"/>
  <c r="R99" s="1"/>
  <c r="L99"/>
  <c r="P99"/>
  <c r="F100"/>
  <c r="J100"/>
  <c r="N100"/>
  <c r="F101"/>
  <c r="J101"/>
  <c r="N101"/>
  <c r="D102"/>
  <c r="H102"/>
  <c r="Q102" s="1"/>
  <c r="R102" s="1"/>
  <c r="L102"/>
  <c r="P102"/>
  <c r="D103"/>
  <c r="H103"/>
  <c r="Q103" s="1"/>
  <c r="R103" s="1"/>
  <c r="L103"/>
  <c r="P103"/>
  <c r="F104"/>
  <c r="J104"/>
  <c r="N104"/>
  <c r="F105"/>
  <c r="J105"/>
  <c r="N105"/>
  <c r="D106"/>
  <c r="H106"/>
  <c r="Q106" s="1"/>
  <c r="R106" s="1"/>
  <c r="L106"/>
  <c r="P106"/>
  <c r="D107"/>
  <c r="H107"/>
  <c r="Q107" s="1"/>
  <c r="R107" s="1"/>
  <c r="L107"/>
  <c r="P107"/>
  <c r="F108"/>
  <c r="J108"/>
  <c r="N108"/>
  <c r="F109"/>
  <c r="J109"/>
  <c r="N109"/>
  <c r="D110"/>
  <c r="H110"/>
  <c r="Q110" s="1"/>
  <c r="R110" s="1"/>
  <c r="L110"/>
  <c r="P110"/>
  <c r="D111"/>
  <c r="H111"/>
  <c r="Q111" s="1"/>
  <c r="R111" s="1"/>
  <c r="L111"/>
  <c r="P111"/>
  <c r="F112"/>
  <c r="J112"/>
  <c r="N112"/>
  <c r="F113"/>
  <c r="J113"/>
  <c r="N113"/>
  <c r="D114"/>
  <c r="H114"/>
  <c r="Q114" s="1"/>
  <c r="R114" s="1"/>
  <c r="L114"/>
  <c r="P114"/>
  <c r="D115"/>
  <c r="H115"/>
  <c r="Q115" s="1"/>
  <c r="R115" s="1"/>
  <c r="L115"/>
  <c r="P115"/>
  <c r="F116"/>
  <c r="J116"/>
  <c r="N116"/>
  <c r="F117"/>
  <c r="J117"/>
  <c r="N117"/>
  <c r="D118"/>
  <c r="H118"/>
  <c r="Q118" s="1"/>
  <c r="R118" s="1"/>
  <c r="L118"/>
  <c r="P118"/>
  <c r="D119"/>
  <c r="H119"/>
  <c r="Q119" s="1"/>
  <c r="R119" s="1"/>
  <c r="L119"/>
  <c r="P119"/>
  <c r="F120"/>
  <c r="J120"/>
  <c r="N120"/>
  <c r="F121"/>
  <c r="J121"/>
  <c r="N121"/>
  <c r="D122"/>
  <c r="H122"/>
  <c r="Q122" s="1"/>
  <c r="R122" s="1"/>
  <c r="L122"/>
  <c r="P122"/>
  <c r="D123"/>
  <c r="H123"/>
  <c r="Q123" s="1"/>
  <c r="R123" s="1"/>
  <c r="L123"/>
  <c r="P123"/>
  <c r="F124"/>
  <c r="J124"/>
  <c r="N124"/>
  <c r="F125"/>
  <c r="J125"/>
  <c r="N125"/>
  <c r="D126"/>
  <c r="H126"/>
  <c r="Q126" s="1"/>
  <c r="R126" s="1"/>
  <c r="L126"/>
  <c r="P126"/>
  <c r="D127"/>
  <c r="H127"/>
  <c r="Q127" s="1"/>
  <c r="R127" s="1"/>
  <c r="L127"/>
  <c r="P127"/>
  <c r="F128"/>
  <c r="J128"/>
  <c r="N128"/>
  <c r="F129"/>
  <c r="J129"/>
  <c r="N129"/>
  <c r="D130"/>
  <c r="H130"/>
  <c r="Q130" s="1"/>
  <c r="R130" s="1"/>
  <c r="L130"/>
  <c r="P130"/>
  <c r="D131"/>
  <c r="H131"/>
  <c r="Q131" s="1"/>
  <c r="R131" s="1"/>
  <c r="L131"/>
  <c r="P131"/>
  <c r="F132"/>
  <c r="J132"/>
  <c r="N132"/>
  <c r="F133"/>
  <c r="J133"/>
  <c r="N133"/>
  <c r="D134"/>
  <c r="H134"/>
  <c r="Q134" s="1"/>
  <c r="R134" s="1"/>
  <c r="L134"/>
  <c r="P134"/>
  <c r="D135"/>
  <c r="H135"/>
  <c r="Q135" s="1"/>
  <c r="R135" s="1"/>
  <c r="L135"/>
  <c r="P135"/>
  <c r="D136"/>
  <c r="H136"/>
  <c r="Q136" s="1"/>
  <c r="R136" s="1"/>
  <c r="L136"/>
  <c r="P136"/>
  <c r="D137"/>
  <c r="H137"/>
  <c r="Q137" s="1"/>
  <c r="R137" s="1"/>
  <c r="L137"/>
  <c r="P137"/>
  <c r="F138"/>
  <c r="J138"/>
  <c r="N138"/>
  <c r="F139"/>
  <c r="J139"/>
  <c r="N139"/>
  <c r="F140"/>
  <c r="J140"/>
  <c r="N140"/>
  <c r="F141"/>
  <c r="J141"/>
  <c r="N141"/>
  <c r="D142"/>
  <c r="H142"/>
  <c r="Q142" s="1"/>
  <c r="R142" s="1"/>
  <c r="L142"/>
  <c r="P142"/>
  <c r="D143"/>
  <c r="H143"/>
  <c r="Q143" s="1"/>
  <c r="R143" s="1"/>
  <c r="L143"/>
  <c r="P143"/>
  <c r="L79"/>
  <c r="G80"/>
  <c r="M80"/>
  <c r="E81"/>
  <c r="I81"/>
  <c r="M81"/>
  <c r="C82"/>
  <c r="B82" s="1"/>
  <c r="G82"/>
  <c r="K82"/>
  <c r="O82"/>
  <c r="C83"/>
  <c r="B83" s="1"/>
  <c r="G83"/>
  <c r="K83"/>
  <c r="O83"/>
  <c r="E84"/>
  <c r="I84"/>
  <c r="M84"/>
  <c r="E85"/>
  <c r="I85"/>
  <c r="M85"/>
  <c r="C86"/>
  <c r="B86" s="1"/>
  <c r="G86"/>
  <c r="K86"/>
  <c r="O86"/>
  <c r="C87"/>
  <c r="B87" s="1"/>
  <c r="G87"/>
  <c r="K87"/>
  <c r="O87"/>
  <c r="E88"/>
  <c r="I88"/>
  <c r="M88"/>
  <c r="E89"/>
  <c r="I89"/>
  <c r="M89"/>
  <c r="C90"/>
  <c r="B90" s="1"/>
  <c r="G90"/>
  <c r="K90"/>
  <c r="O90"/>
  <c r="C91"/>
  <c r="B91" s="1"/>
  <c r="G91"/>
  <c r="K91"/>
  <c r="O91"/>
  <c r="E92"/>
  <c r="I92"/>
  <c r="M92"/>
  <c r="E93"/>
  <c r="I93"/>
  <c r="M93"/>
  <c r="C94"/>
  <c r="B94" s="1"/>
  <c r="G94"/>
  <c r="K94"/>
  <c r="O94"/>
  <c r="C95"/>
  <c r="B95" s="1"/>
  <c r="G95"/>
  <c r="K95"/>
  <c r="O95"/>
  <c r="E96"/>
  <c r="I96"/>
  <c r="M96"/>
  <c r="E97"/>
  <c r="I97"/>
  <c r="M97"/>
  <c r="C98"/>
  <c r="B98" s="1"/>
  <c r="G98"/>
  <c r="K98"/>
  <c r="O98"/>
  <c r="C99"/>
  <c r="B99" s="1"/>
  <c r="G99"/>
  <c r="K99"/>
  <c r="O99"/>
  <c r="E100"/>
  <c r="I100"/>
  <c r="M100"/>
  <c r="E101"/>
  <c r="I101"/>
  <c r="M101"/>
  <c r="C102"/>
  <c r="B102" s="1"/>
  <c r="G102"/>
  <c r="K102"/>
  <c r="O102"/>
  <c r="C103"/>
  <c r="B103" s="1"/>
  <c r="G103"/>
  <c r="K103"/>
  <c r="O103"/>
  <c r="E104"/>
  <c r="I104"/>
  <c r="M104"/>
  <c r="E105"/>
  <c r="I105"/>
  <c r="M105"/>
  <c r="C106"/>
  <c r="B106" s="1"/>
  <c r="G106"/>
  <c r="K106"/>
  <c r="O106"/>
  <c r="C107"/>
  <c r="B107" s="1"/>
  <c r="G107"/>
  <c r="K107"/>
  <c r="O107"/>
  <c r="E108"/>
  <c r="I108"/>
  <c r="M108"/>
  <c r="E109"/>
  <c r="I109"/>
  <c r="M109"/>
  <c r="C110"/>
  <c r="B110" s="1"/>
  <c r="G110"/>
  <c r="K110"/>
  <c r="O110"/>
  <c r="C111"/>
  <c r="B111" s="1"/>
  <c r="G111"/>
  <c r="K111"/>
  <c r="O111"/>
  <c r="E112"/>
  <c r="I112"/>
  <c r="M112"/>
  <c r="E113"/>
  <c r="I113"/>
  <c r="M113"/>
  <c r="C114"/>
  <c r="B114" s="1"/>
  <c r="G114"/>
  <c r="K114"/>
  <c r="O114"/>
  <c r="C115"/>
  <c r="B115" s="1"/>
  <c r="G115"/>
  <c r="K115"/>
  <c r="O115"/>
  <c r="E116"/>
  <c r="I116"/>
  <c r="M116"/>
  <c r="E117"/>
  <c r="I117"/>
  <c r="M117"/>
  <c r="C118"/>
  <c r="B118" s="1"/>
  <c r="G118"/>
  <c r="K118"/>
  <c r="O118"/>
  <c r="C119"/>
  <c r="B119" s="1"/>
  <c r="G119"/>
  <c r="K119"/>
  <c r="O119"/>
  <c r="E120"/>
  <c r="I120"/>
  <c r="M120"/>
  <c r="E121"/>
  <c r="I121"/>
  <c r="M121"/>
  <c r="C122"/>
  <c r="B122" s="1"/>
  <c r="G122"/>
  <c r="K122"/>
  <c r="O122"/>
  <c r="C123"/>
  <c r="B123" s="1"/>
  <c r="G123"/>
  <c r="K123"/>
  <c r="O123"/>
  <c r="E124"/>
  <c r="I124"/>
  <c r="M124"/>
  <c r="E125"/>
  <c r="I125"/>
  <c r="M125"/>
  <c r="C126"/>
  <c r="B126" s="1"/>
  <c r="G126"/>
  <c r="K126"/>
  <c r="O126"/>
  <c r="C127"/>
  <c r="B127" s="1"/>
  <c r="G127"/>
  <c r="K127"/>
  <c r="O127"/>
  <c r="E128"/>
  <c r="I128"/>
  <c r="M128"/>
  <c r="E129"/>
  <c r="I129"/>
  <c r="M129"/>
  <c r="C130"/>
  <c r="B130" s="1"/>
  <c r="G130"/>
  <c r="K130"/>
  <c r="O130"/>
  <c r="C131"/>
  <c r="B131" s="1"/>
  <c r="G131"/>
  <c r="K131"/>
  <c r="O131"/>
  <c r="E132"/>
  <c r="I132"/>
  <c r="M132"/>
  <c r="E133"/>
  <c r="I133"/>
  <c r="M133"/>
  <c r="C134"/>
  <c r="B134" s="1"/>
  <c r="G134"/>
  <c r="K134"/>
  <c r="O134"/>
  <c r="C135"/>
  <c r="B135" s="1"/>
  <c r="G135"/>
  <c r="K135"/>
  <c r="O135"/>
  <c r="C136"/>
  <c r="B136" s="1"/>
  <c r="G136"/>
  <c r="K136"/>
  <c r="O136"/>
  <c r="C137"/>
  <c r="B137" s="1"/>
  <c r="G137"/>
  <c r="K137"/>
  <c r="O137"/>
  <c r="E138"/>
  <c r="I138"/>
  <c r="M138"/>
  <c r="E139"/>
  <c r="I139"/>
  <c r="M139"/>
  <c r="E140"/>
  <c r="I140"/>
  <c r="M140"/>
  <c r="E141"/>
  <c r="I141"/>
  <c r="M141"/>
  <c r="C142"/>
  <c r="B142" s="1"/>
  <c r="G142"/>
  <c r="K142"/>
  <c r="O142"/>
  <c r="C143"/>
  <c r="B143" s="1"/>
  <c r="G143"/>
  <c r="K143"/>
  <c r="O143"/>
  <c r="C144"/>
  <c r="B144" s="1"/>
  <c r="G144"/>
  <c r="K144"/>
  <c r="O144"/>
  <c r="C145"/>
  <c r="B145" s="1"/>
  <c r="G145"/>
  <c r="K145"/>
  <c r="O145"/>
  <c r="E146"/>
  <c r="I146"/>
  <c r="M146"/>
  <c r="E147"/>
  <c r="I147"/>
  <c r="M147"/>
  <c r="P144"/>
  <c r="P145"/>
  <c r="I148"/>
  <c r="M148"/>
  <c r="E149"/>
  <c r="I149"/>
  <c r="M149"/>
  <c r="C150"/>
  <c r="B150" s="1"/>
  <c r="G150"/>
  <c r="K150"/>
  <c r="O150"/>
  <c r="C151"/>
  <c r="B151" s="1"/>
  <c r="G151"/>
  <c r="K151"/>
  <c r="O151"/>
  <c r="C152"/>
  <c r="B152" s="1"/>
  <c r="G152"/>
  <c r="K152"/>
  <c r="O152"/>
  <c r="C153"/>
  <c r="B153" s="1"/>
  <c r="G153"/>
  <c r="K153"/>
  <c r="O153"/>
  <c r="E154"/>
  <c r="I154"/>
  <c r="M154"/>
  <c r="E155"/>
  <c r="I155"/>
  <c r="M155"/>
  <c r="E156"/>
  <c r="I156"/>
  <c r="M156"/>
  <c r="E157"/>
  <c r="I157"/>
  <c r="M157"/>
  <c r="C158"/>
  <c r="B158" s="1"/>
  <c r="G158"/>
  <c r="K158"/>
  <c r="O158"/>
  <c r="C159"/>
  <c r="B159" s="1"/>
  <c r="G159"/>
  <c r="K159"/>
  <c r="O159"/>
  <c r="C160"/>
  <c r="B160" s="1"/>
  <c r="G160"/>
  <c r="K160"/>
  <c r="O160"/>
  <c r="C161"/>
  <c r="B161" s="1"/>
  <c r="G161"/>
  <c r="K161"/>
  <c r="O161"/>
  <c r="E162"/>
  <c r="I162"/>
  <c r="M162"/>
  <c r="E163"/>
  <c r="I163"/>
  <c r="M163"/>
  <c r="E164"/>
  <c r="I164"/>
  <c r="M164"/>
  <c r="E165"/>
  <c r="I165"/>
  <c r="M165"/>
  <c r="C166"/>
  <c r="B166" s="1"/>
  <c r="G166"/>
  <c r="K166"/>
  <c r="O166"/>
  <c r="C167"/>
  <c r="B167" s="1"/>
  <c r="G167"/>
  <c r="K167"/>
  <c r="O167"/>
  <c r="C168"/>
  <c r="B168" s="1"/>
  <c r="G168"/>
  <c r="K168"/>
  <c r="O168"/>
  <c r="D169"/>
  <c r="H169"/>
  <c r="Q169" s="1"/>
  <c r="R169" s="1"/>
  <c r="L169"/>
  <c r="P169"/>
  <c r="F170"/>
  <c r="J170"/>
  <c r="N170"/>
  <c r="F171"/>
  <c r="J171"/>
  <c r="N171"/>
  <c r="F172"/>
  <c r="J172"/>
  <c r="N172"/>
  <c r="C173"/>
  <c r="B173" s="1"/>
  <c r="G173"/>
  <c r="K173"/>
  <c r="O173"/>
  <c r="E174"/>
  <c r="I174"/>
  <c r="M174"/>
  <c r="D175"/>
  <c r="H175"/>
  <c r="Q175" s="1"/>
  <c r="R175" s="1"/>
  <c r="L175"/>
  <c r="P175"/>
  <c r="D176"/>
  <c r="H176"/>
  <c r="Q176" s="1"/>
  <c r="R176" s="1"/>
  <c r="L176"/>
  <c r="P176"/>
  <c r="E177"/>
  <c r="I177"/>
  <c r="M177"/>
  <c r="C178"/>
  <c r="B178" s="1"/>
  <c r="G178"/>
  <c r="K178"/>
  <c r="O178"/>
  <c r="F179"/>
  <c r="J179"/>
  <c r="N179"/>
  <c r="F180"/>
  <c r="J180"/>
  <c r="N180"/>
  <c r="C181"/>
  <c r="B181" s="1"/>
  <c r="G181"/>
  <c r="K181"/>
  <c r="O181"/>
  <c r="E182"/>
  <c r="I182"/>
  <c r="M182"/>
  <c r="D183"/>
  <c r="H183"/>
  <c r="Q183" s="1"/>
  <c r="R183" s="1"/>
  <c r="L183"/>
  <c r="P183"/>
  <c r="D184"/>
  <c r="H184"/>
  <c r="Q184" s="1"/>
  <c r="R184" s="1"/>
  <c r="L184"/>
  <c r="P184"/>
  <c r="E185"/>
  <c r="I185"/>
  <c r="M185"/>
  <c r="C186"/>
  <c r="B186" s="1"/>
  <c r="G186"/>
  <c r="K186"/>
  <c r="O186"/>
  <c r="F187"/>
  <c r="J187"/>
  <c r="N187"/>
  <c r="F188"/>
  <c r="J188"/>
  <c r="N188"/>
  <c r="C189"/>
  <c r="B189" s="1"/>
  <c r="G189"/>
  <c r="K189"/>
  <c r="O189"/>
  <c r="E190"/>
  <c r="I190"/>
  <c r="M190"/>
  <c r="D191"/>
  <c r="H191"/>
  <c r="Q191" s="1"/>
  <c r="R191" s="1"/>
  <c r="L191"/>
  <c r="P191"/>
  <c r="D192"/>
  <c r="H192"/>
  <c r="Q192" s="1"/>
  <c r="R192" s="1"/>
  <c r="L192"/>
  <c r="P192"/>
  <c r="E193"/>
  <c r="I193"/>
  <c r="M193"/>
  <c r="C194"/>
  <c r="B194" s="1"/>
  <c r="G194"/>
  <c r="K194"/>
  <c r="O194"/>
  <c r="F195"/>
  <c r="J195"/>
  <c r="N195"/>
  <c r="F196"/>
  <c r="J196"/>
  <c r="N196"/>
  <c r="C197"/>
  <c r="B197" s="1"/>
  <c r="G197"/>
  <c r="K197"/>
  <c r="O197"/>
  <c r="E198"/>
  <c r="I198"/>
  <c r="M198"/>
  <c r="D199"/>
  <c r="H199"/>
  <c r="Q199" s="1"/>
  <c r="R199" s="1"/>
  <c r="L199"/>
  <c r="P199"/>
  <c r="D200"/>
  <c r="H200"/>
  <c r="Q200" s="1"/>
  <c r="R200" s="1"/>
  <c r="L200"/>
  <c r="P200"/>
  <c r="E201"/>
  <c r="I201"/>
  <c r="M201"/>
  <c r="C202"/>
  <c r="B202" s="1"/>
  <c r="G202"/>
  <c r="K202"/>
  <c r="O202"/>
  <c r="F203"/>
  <c r="J203"/>
  <c r="N203"/>
  <c r="E204"/>
  <c r="I204"/>
  <c r="M204"/>
  <c r="F205"/>
  <c r="J205"/>
  <c r="N205"/>
  <c r="D206"/>
  <c r="H206"/>
  <c r="Q206" s="1"/>
  <c r="R206" s="1"/>
  <c r="L206"/>
  <c r="P206"/>
  <c r="C207"/>
  <c r="B207" s="1"/>
  <c r="G207"/>
  <c r="K207"/>
  <c r="O207"/>
  <c r="F208"/>
  <c r="J208"/>
  <c r="N208"/>
  <c r="C209"/>
  <c r="B209" s="1"/>
  <c r="G209"/>
  <c r="K209"/>
  <c r="O209"/>
  <c r="E210"/>
  <c r="I210"/>
  <c r="M210"/>
  <c r="D211"/>
  <c r="H211"/>
  <c r="Q211" s="1"/>
  <c r="R211" s="1"/>
  <c r="L211"/>
  <c r="P211"/>
  <c r="C212"/>
  <c r="B212" s="1"/>
  <c r="G212"/>
  <c r="K212"/>
  <c r="O212"/>
  <c r="C213"/>
  <c r="B213" s="1"/>
  <c r="G213"/>
  <c r="K213"/>
  <c r="O213"/>
  <c r="E214"/>
  <c r="I214"/>
  <c r="M214"/>
  <c r="E215"/>
  <c r="I215"/>
  <c r="M215"/>
  <c r="E216"/>
  <c r="I216"/>
  <c r="M216"/>
  <c r="E217"/>
  <c r="I217"/>
  <c r="L144"/>
  <c r="L145"/>
  <c r="N146"/>
  <c r="N147"/>
  <c r="F148"/>
  <c r="L148"/>
  <c r="P148"/>
  <c r="D149"/>
  <c r="H149"/>
  <c r="Q149" s="1"/>
  <c r="R149" s="1"/>
  <c r="L149"/>
  <c r="P149"/>
  <c r="F150"/>
  <c r="J150"/>
  <c r="N150"/>
  <c r="F151"/>
  <c r="J151"/>
  <c r="N151"/>
  <c r="F152"/>
  <c r="J152"/>
  <c r="N152"/>
  <c r="F153"/>
  <c r="J153"/>
  <c r="N153"/>
  <c r="D154"/>
  <c r="H154"/>
  <c r="Q154" s="1"/>
  <c r="R154" s="1"/>
  <c r="L154"/>
  <c r="P154"/>
  <c r="D155"/>
  <c r="H155"/>
  <c r="Q155" s="1"/>
  <c r="R155" s="1"/>
  <c r="L155"/>
  <c r="P155"/>
  <c r="D156"/>
  <c r="H156"/>
  <c r="Q156" s="1"/>
  <c r="R156" s="1"/>
  <c r="L156"/>
  <c r="P156"/>
  <c r="D157"/>
  <c r="H157"/>
  <c r="Q157" s="1"/>
  <c r="R157" s="1"/>
  <c r="L157"/>
  <c r="P157"/>
  <c r="F158"/>
  <c r="J158"/>
  <c r="N158"/>
  <c r="F159"/>
  <c r="J159"/>
  <c r="N159"/>
  <c r="F160"/>
  <c r="J160"/>
  <c r="N160"/>
  <c r="F161"/>
  <c r="J161"/>
  <c r="N161"/>
  <c r="D162"/>
  <c r="H162"/>
  <c r="Q162" s="1"/>
  <c r="R162" s="1"/>
  <c r="L162"/>
  <c r="P162"/>
  <c r="D163"/>
  <c r="H163"/>
  <c r="Q163" s="1"/>
  <c r="R163" s="1"/>
  <c r="L163"/>
  <c r="P163"/>
  <c r="D164"/>
  <c r="H164"/>
  <c r="Q164" s="1"/>
  <c r="R164" s="1"/>
  <c r="L164"/>
  <c r="P164"/>
  <c r="D165"/>
  <c r="H165"/>
  <c r="Q165" s="1"/>
  <c r="R165" s="1"/>
  <c r="L165"/>
  <c r="P165"/>
  <c r="F166"/>
  <c r="J166"/>
  <c r="N166"/>
  <c r="F167"/>
  <c r="J167"/>
  <c r="N167"/>
  <c r="F168"/>
  <c r="J168"/>
  <c r="N168"/>
  <c r="C169"/>
  <c r="B169" s="1"/>
  <c r="G169"/>
  <c r="K169"/>
  <c r="O169"/>
  <c r="E170"/>
  <c r="I170"/>
  <c r="M170"/>
  <c r="E171"/>
  <c r="I171"/>
  <c r="M171"/>
  <c r="E172"/>
  <c r="I172"/>
  <c r="M172"/>
  <c r="F173"/>
  <c r="J173"/>
  <c r="N173"/>
  <c r="D174"/>
  <c r="H174"/>
  <c r="Q174" s="1"/>
  <c r="R174" s="1"/>
  <c r="L174"/>
  <c r="P174"/>
  <c r="C175"/>
  <c r="B175" s="1"/>
  <c r="G175"/>
  <c r="K175"/>
  <c r="O175"/>
  <c r="C176"/>
  <c r="B176" s="1"/>
  <c r="G176"/>
  <c r="K176"/>
  <c r="O176"/>
  <c r="D177"/>
  <c r="H177"/>
  <c r="Q177" s="1"/>
  <c r="R177" s="1"/>
  <c r="L177"/>
  <c r="P177"/>
  <c r="F178"/>
  <c r="J178"/>
  <c r="N178"/>
  <c r="E179"/>
  <c r="I179"/>
  <c r="M179"/>
  <c r="E180"/>
  <c r="I180"/>
  <c r="M180"/>
  <c r="F181"/>
  <c r="J181"/>
  <c r="N181"/>
  <c r="D182"/>
  <c r="H182"/>
  <c r="Q182" s="1"/>
  <c r="R182" s="1"/>
  <c r="L182"/>
  <c r="P182"/>
  <c r="C183"/>
  <c r="B183" s="1"/>
  <c r="G183"/>
  <c r="K183"/>
  <c r="O183"/>
  <c r="C184"/>
  <c r="B184" s="1"/>
  <c r="G184"/>
  <c r="K184"/>
  <c r="O184"/>
  <c r="D185"/>
  <c r="H185"/>
  <c r="Q185" s="1"/>
  <c r="R185" s="1"/>
  <c r="L185"/>
  <c r="P185"/>
  <c r="F186"/>
  <c r="J186"/>
  <c r="N186"/>
  <c r="E187"/>
  <c r="I187"/>
  <c r="M187"/>
  <c r="E188"/>
  <c r="I188"/>
  <c r="M188"/>
  <c r="F189"/>
  <c r="J189"/>
  <c r="N189"/>
  <c r="D190"/>
  <c r="H190"/>
  <c r="Q190" s="1"/>
  <c r="R190" s="1"/>
  <c r="L190"/>
  <c r="P190"/>
  <c r="C191"/>
  <c r="B191" s="1"/>
  <c r="G191"/>
  <c r="K191"/>
  <c r="O191"/>
  <c r="C192"/>
  <c r="B192" s="1"/>
  <c r="G192"/>
  <c r="K192"/>
  <c r="O192"/>
  <c r="D193"/>
  <c r="H193"/>
  <c r="Q193" s="1"/>
  <c r="R193" s="1"/>
  <c r="L193"/>
  <c r="P193"/>
  <c r="F194"/>
  <c r="J194"/>
  <c r="N194"/>
  <c r="E195"/>
  <c r="I195"/>
  <c r="M195"/>
  <c r="E196"/>
  <c r="I196"/>
  <c r="M196"/>
  <c r="F197"/>
  <c r="J197"/>
  <c r="N197"/>
  <c r="D198"/>
  <c r="H198"/>
  <c r="Q198" s="1"/>
  <c r="R198" s="1"/>
  <c r="L198"/>
  <c r="P198"/>
  <c r="C199"/>
  <c r="B199" s="1"/>
  <c r="G199"/>
  <c r="K199"/>
  <c r="O199"/>
  <c r="C200"/>
  <c r="B200" s="1"/>
  <c r="G200"/>
  <c r="K200"/>
  <c r="O200"/>
  <c r="D201"/>
  <c r="H201"/>
  <c r="Q201" s="1"/>
  <c r="R201" s="1"/>
  <c r="L201"/>
  <c r="P201"/>
  <c r="F202"/>
  <c r="J202"/>
  <c r="N202"/>
  <c r="E203"/>
  <c r="I203"/>
  <c r="M203"/>
  <c r="D204"/>
  <c r="H204"/>
  <c r="Q204" s="1"/>
  <c r="R204" s="1"/>
  <c r="L204"/>
  <c r="P204"/>
  <c r="E205"/>
  <c r="I205"/>
  <c r="M205"/>
  <c r="C206"/>
  <c r="B206" s="1"/>
  <c r="G206"/>
  <c r="K206"/>
  <c r="O206"/>
  <c r="F207"/>
  <c r="J207"/>
  <c r="N207"/>
  <c r="E208"/>
  <c r="I208"/>
  <c r="M208"/>
  <c r="F209"/>
  <c r="J209"/>
  <c r="N209"/>
  <c r="D210"/>
  <c r="H210"/>
  <c r="Q210" s="1"/>
  <c r="R210" s="1"/>
  <c r="L210"/>
  <c r="P210"/>
  <c r="C211"/>
  <c r="B211" s="1"/>
  <c r="G211"/>
  <c r="K211"/>
  <c r="O211"/>
  <c r="F212"/>
  <c r="J212"/>
  <c r="N212"/>
  <c r="F213"/>
  <c r="J213"/>
  <c r="N213"/>
  <c r="D214"/>
  <c r="H214"/>
  <c r="Q214" s="1"/>
  <c r="R214" s="1"/>
  <c r="L214"/>
  <c r="P214"/>
  <c r="D215"/>
  <c r="H215"/>
  <c r="Q215" s="1"/>
  <c r="R215" s="1"/>
  <c r="L215"/>
  <c r="P215"/>
  <c r="D216"/>
  <c r="H216"/>
  <c r="Q216" s="1"/>
  <c r="R216" s="1"/>
  <c r="L216"/>
  <c r="P216"/>
  <c r="H144"/>
  <c r="Q144" s="1"/>
  <c r="R144" s="1"/>
  <c r="H145"/>
  <c r="Q145" s="1"/>
  <c r="R145" s="1"/>
  <c r="J146"/>
  <c r="J147"/>
  <c r="E148"/>
  <c r="K148"/>
  <c r="O148"/>
  <c r="C149"/>
  <c r="B149" s="1"/>
  <c r="G149"/>
  <c r="K149"/>
  <c r="O149"/>
  <c r="E150"/>
  <c r="I150"/>
  <c r="M150"/>
  <c r="E151"/>
  <c r="I151"/>
  <c r="M151"/>
  <c r="E152"/>
  <c r="I152"/>
  <c r="M152"/>
  <c r="E153"/>
  <c r="I153"/>
  <c r="M153"/>
  <c r="C154"/>
  <c r="B154" s="1"/>
  <c r="G154"/>
  <c r="K154"/>
  <c r="O154"/>
  <c r="C155"/>
  <c r="B155" s="1"/>
  <c r="G155"/>
  <c r="K155"/>
  <c r="O155"/>
  <c r="C156"/>
  <c r="B156" s="1"/>
  <c r="G156"/>
  <c r="K156"/>
  <c r="O156"/>
  <c r="C157"/>
  <c r="B157" s="1"/>
  <c r="G157"/>
  <c r="K157"/>
  <c r="O157"/>
  <c r="E158"/>
  <c r="I158"/>
  <c r="M158"/>
  <c r="E159"/>
  <c r="I159"/>
  <c r="M159"/>
  <c r="E160"/>
  <c r="I160"/>
  <c r="M160"/>
  <c r="E161"/>
  <c r="I161"/>
  <c r="M161"/>
  <c r="C162"/>
  <c r="B162" s="1"/>
  <c r="G162"/>
  <c r="K162"/>
  <c r="O162"/>
  <c r="C163"/>
  <c r="B163" s="1"/>
  <c r="G163"/>
  <c r="K163"/>
  <c r="O163"/>
  <c r="C164"/>
  <c r="B164" s="1"/>
  <c r="G164"/>
  <c r="K164"/>
  <c r="O164"/>
  <c r="C165"/>
  <c r="B165" s="1"/>
  <c r="G165"/>
  <c r="K165"/>
  <c r="O165"/>
  <c r="E166"/>
  <c r="I166"/>
  <c r="M166"/>
  <c r="E167"/>
  <c r="I167"/>
  <c r="M167"/>
  <c r="E168"/>
  <c r="I168"/>
  <c r="M168"/>
  <c r="F169"/>
  <c r="J169"/>
  <c r="N169"/>
  <c r="D170"/>
  <c r="H170"/>
  <c r="Q170" s="1"/>
  <c r="R170" s="1"/>
  <c r="L170"/>
  <c r="P170"/>
  <c r="D171"/>
  <c r="H171"/>
  <c r="Q171" s="1"/>
  <c r="R171" s="1"/>
  <c r="L171"/>
  <c r="P171"/>
  <c r="D172"/>
  <c r="H172"/>
  <c r="Q172" s="1"/>
  <c r="R172" s="1"/>
  <c r="L172"/>
  <c r="P172"/>
  <c r="E173"/>
  <c r="I173"/>
  <c r="M173"/>
  <c r="C174"/>
  <c r="B174" s="1"/>
  <c r="G174"/>
  <c r="K174"/>
  <c r="O174"/>
  <c r="F175"/>
  <c r="J175"/>
  <c r="N175"/>
  <c r="F176"/>
  <c r="J176"/>
  <c r="N176"/>
  <c r="C177"/>
  <c r="B177" s="1"/>
  <c r="G177"/>
  <c r="K177"/>
  <c r="O177"/>
  <c r="E178"/>
  <c r="I178"/>
  <c r="M178"/>
  <c r="D179"/>
  <c r="H179"/>
  <c r="Q179" s="1"/>
  <c r="R179" s="1"/>
  <c r="L179"/>
  <c r="P179"/>
  <c r="D180"/>
  <c r="H180"/>
  <c r="Q180" s="1"/>
  <c r="R180" s="1"/>
  <c r="L180"/>
  <c r="P180"/>
  <c r="E181"/>
  <c r="I181"/>
  <c r="M181"/>
  <c r="C182"/>
  <c r="B182" s="1"/>
  <c r="G182"/>
  <c r="K182"/>
  <c r="O182"/>
  <c r="F183"/>
  <c r="J183"/>
  <c r="N183"/>
  <c r="F184"/>
  <c r="J184"/>
  <c r="N184"/>
  <c r="C185"/>
  <c r="B185" s="1"/>
  <c r="G185"/>
  <c r="K185"/>
  <c r="O185"/>
  <c r="E186"/>
  <c r="I186"/>
  <c r="M186"/>
  <c r="D187"/>
  <c r="H187"/>
  <c r="Q187" s="1"/>
  <c r="R187" s="1"/>
  <c r="L187"/>
  <c r="P187"/>
  <c r="D188"/>
  <c r="H188"/>
  <c r="Q188" s="1"/>
  <c r="R188" s="1"/>
  <c r="L188"/>
  <c r="P188"/>
  <c r="E189"/>
  <c r="I189"/>
  <c r="M189"/>
  <c r="C190"/>
  <c r="B190" s="1"/>
  <c r="G190"/>
  <c r="K190"/>
  <c r="O190"/>
  <c r="F191"/>
  <c r="J191"/>
  <c r="N191"/>
  <c r="F192"/>
  <c r="J192"/>
  <c r="N192"/>
  <c r="C193"/>
  <c r="B193" s="1"/>
  <c r="G193"/>
  <c r="K193"/>
  <c r="O193"/>
  <c r="E194"/>
  <c r="I194"/>
  <c r="M194"/>
  <c r="D195"/>
  <c r="H195"/>
  <c r="Q195" s="1"/>
  <c r="R195" s="1"/>
  <c r="L195"/>
  <c r="P195"/>
  <c r="D196"/>
  <c r="H196"/>
  <c r="Q196" s="1"/>
  <c r="R196" s="1"/>
  <c r="L196"/>
  <c r="P196"/>
  <c r="E197"/>
  <c r="I197"/>
  <c r="M197"/>
  <c r="C198"/>
  <c r="B198" s="1"/>
  <c r="G198"/>
  <c r="K198"/>
  <c r="O198"/>
  <c r="F199"/>
  <c r="J199"/>
  <c r="N199"/>
  <c r="F200"/>
  <c r="J200"/>
  <c r="N200"/>
  <c r="C201"/>
  <c r="B201" s="1"/>
  <c r="G201"/>
  <c r="K201"/>
  <c r="O201"/>
  <c r="E202"/>
  <c r="I202"/>
  <c r="M202"/>
  <c r="D203"/>
  <c r="H203"/>
  <c r="Q203" s="1"/>
  <c r="R203" s="1"/>
  <c r="L203"/>
  <c r="P203"/>
  <c r="C204"/>
  <c r="B204" s="1"/>
  <c r="G204"/>
  <c r="K204"/>
  <c r="O204"/>
  <c r="D205"/>
  <c r="H205"/>
  <c r="Q205" s="1"/>
  <c r="R205" s="1"/>
  <c r="L205"/>
  <c r="P205"/>
  <c r="F206"/>
  <c r="J206"/>
  <c r="N206"/>
  <c r="E207"/>
  <c r="I207"/>
  <c r="M207"/>
  <c r="D208"/>
  <c r="H208"/>
  <c r="Q208" s="1"/>
  <c r="R208" s="1"/>
  <c r="L208"/>
  <c r="P208"/>
  <c r="E209"/>
  <c r="I209"/>
  <c r="M209"/>
  <c r="C210"/>
  <c r="B210" s="1"/>
  <c r="G210"/>
  <c r="K210"/>
  <c r="O210"/>
  <c r="F211"/>
  <c r="J211"/>
  <c r="N211"/>
  <c r="E212"/>
  <c r="I212"/>
  <c r="M212"/>
  <c r="D144"/>
  <c r="D145"/>
  <c r="F146"/>
  <c r="F147"/>
  <c r="J148"/>
  <c r="N148"/>
  <c r="F149"/>
  <c r="J149"/>
  <c r="N149"/>
  <c r="D150"/>
  <c r="H150"/>
  <c r="Q150" s="1"/>
  <c r="R150" s="1"/>
  <c r="L150"/>
  <c r="P150"/>
  <c r="D151"/>
  <c r="H151"/>
  <c r="Q151" s="1"/>
  <c r="R151" s="1"/>
  <c r="L151"/>
  <c r="P151"/>
  <c r="D152"/>
  <c r="H152"/>
  <c r="Q152" s="1"/>
  <c r="R152" s="1"/>
  <c r="L152"/>
  <c r="P152"/>
  <c r="D153"/>
  <c r="H153"/>
  <c r="Q153" s="1"/>
  <c r="R153" s="1"/>
  <c r="L153"/>
  <c r="P153"/>
  <c r="F154"/>
  <c r="J154"/>
  <c r="N154"/>
  <c r="F155"/>
  <c r="J155"/>
  <c r="N155"/>
  <c r="F156"/>
  <c r="J156"/>
  <c r="N156"/>
  <c r="F157"/>
  <c r="J157"/>
  <c r="N157"/>
  <c r="D158"/>
  <c r="H158"/>
  <c r="Q158" s="1"/>
  <c r="R158" s="1"/>
  <c r="L158"/>
  <c r="P158"/>
  <c r="D159"/>
  <c r="H159"/>
  <c r="Q159" s="1"/>
  <c r="R159" s="1"/>
  <c r="L159"/>
  <c r="P159"/>
  <c r="D160"/>
  <c r="H160"/>
  <c r="Q160" s="1"/>
  <c r="R160" s="1"/>
  <c r="L160"/>
  <c r="P160"/>
  <c r="D161"/>
  <c r="H161"/>
  <c r="Q161" s="1"/>
  <c r="R161" s="1"/>
  <c r="L161"/>
  <c r="P161"/>
  <c r="F162"/>
  <c r="J162"/>
  <c r="N162"/>
  <c r="F163"/>
  <c r="J163"/>
  <c r="N163"/>
  <c r="F164"/>
  <c r="J164"/>
  <c r="N164"/>
  <c r="F165"/>
  <c r="J165"/>
  <c r="N165"/>
  <c r="D166"/>
  <c r="H166"/>
  <c r="Q166" s="1"/>
  <c r="R166" s="1"/>
  <c r="L166"/>
  <c r="P166"/>
  <c r="D167"/>
  <c r="H167"/>
  <c r="Q167" s="1"/>
  <c r="R167" s="1"/>
  <c r="L167"/>
  <c r="P167"/>
  <c r="D168"/>
  <c r="H168"/>
  <c r="Q168" s="1"/>
  <c r="R168" s="1"/>
  <c r="L168"/>
  <c r="P168"/>
  <c r="E169"/>
  <c r="I169"/>
  <c r="M169"/>
  <c r="C170"/>
  <c r="B170" s="1"/>
  <c r="G170"/>
  <c r="K170"/>
  <c r="O170"/>
  <c r="C171"/>
  <c r="B171" s="1"/>
  <c r="G171"/>
  <c r="K171"/>
  <c r="O171"/>
  <c r="C172"/>
  <c r="B172" s="1"/>
  <c r="G172"/>
  <c r="K172"/>
  <c r="O172"/>
  <c r="D173"/>
  <c r="H173"/>
  <c r="Q173" s="1"/>
  <c r="R173" s="1"/>
  <c r="L173"/>
  <c r="P173"/>
  <c r="F174"/>
  <c r="J174"/>
  <c r="N174"/>
  <c r="E175"/>
  <c r="I175"/>
  <c r="M175"/>
  <c r="E176"/>
  <c r="I176"/>
  <c r="M176"/>
  <c r="F177"/>
  <c r="J177"/>
  <c r="N177"/>
  <c r="D178"/>
  <c r="H178"/>
  <c r="Q178" s="1"/>
  <c r="R178" s="1"/>
  <c r="L178"/>
  <c r="P178"/>
  <c r="C179"/>
  <c r="B179" s="1"/>
  <c r="G179"/>
  <c r="K179"/>
  <c r="O179"/>
  <c r="C180"/>
  <c r="B180" s="1"/>
  <c r="G180"/>
  <c r="K180"/>
  <c r="O180"/>
  <c r="D181"/>
  <c r="H181"/>
  <c r="Q181" s="1"/>
  <c r="R181" s="1"/>
  <c r="L181"/>
  <c r="P181"/>
  <c r="F182"/>
  <c r="J182"/>
  <c r="N182"/>
  <c r="E183"/>
  <c r="I183"/>
  <c r="M183"/>
  <c r="E184"/>
  <c r="I184"/>
  <c r="M184"/>
  <c r="F185"/>
  <c r="J185"/>
  <c r="N185"/>
  <c r="D186"/>
  <c r="H186"/>
  <c r="Q186" s="1"/>
  <c r="R186" s="1"/>
  <c r="L186"/>
  <c r="P186"/>
  <c r="C187"/>
  <c r="B187" s="1"/>
  <c r="G187"/>
  <c r="K187"/>
  <c r="O187"/>
  <c r="C188"/>
  <c r="B188" s="1"/>
  <c r="G188"/>
  <c r="K188"/>
  <c r="O188"/>
  <c r="D189"/>
  <c r="H189"/>
  <c r="Q189" s="1"/>
  <c r="R189" s="1"/>
  <c r="L189"/>
  <c r="P189"/>
  <c r="F190"/>
  <c r="J190"/>
  <c r="N190"/>
  <c r="E191"/>
  <c r="I191"/>
  <c r="M191"/>
  <c r="E192"/>
  <c r="I192"/>
  <c r="M192"/>
  <c r="F193"/>
  <c r="J193"/>
  <c r="N193"/>
  <c r="D194"/>
  <c r="H194"/>
  <c r="Q194" s="1"/>
  <c r="R194" s="1"/>
  <c r="L194"/>
  <c r="P194"/>
  <c r="C195"/>
  <c r="B195" s="1"/>
  <c r="G195"/>
  <c r="K195"/>
  <c r="O195"/>
  <c r="C196"/>
  <c r="B196" s="1"/>
  <c r="G196"/>
  <c r="K196"/>
  <c r="O196"/>
  <c r="D197"/>
  <c r="H197"/>
  <c r="Q197" s="1"/>
  <c r="R197" s="1"/>
  <c r="L197"/>
  <c r="P197"/>
  <c r="F198"/>
  <c r="J198"/>
  <c r="N198"/>
  <c r="E199"/>
  <c r="I199"/>
  <c r="M199"/>
  <c r="E200"/>
  <c r="I200"/>
  <c r="M200"/>
  <c r="F201"/>
  <c r="J201"/>
  <c r="N201"/>
  <c r="D202"/>
  <c r="H202"/>
  <c r="Q202" s="1"/>
  <c r="R202" s="1"/>
  <c r="L202"/>
  <c r="P202"/>
  <c r="C203"/>
  <c r="B203" s="1"/>
  <c r="G203"/>
  <c r="K203"/>
  <c r="O203"/>
  <c r="F204"/>
  <c r="J204"/>
  <c r="N204"/>
  <c r="C205"/>
  <c r="B205" s="1"/>
  <c r="G205"/>
  <c r="K205"/>
  <c r="O205"/>
  <c r="E206"/>
  <c r="I206"/>
  <c r="M206"/>
  <c r="D207"/>
  <c r="H207"/>
  <c r="Q207" s="1"/>
  <c r="R207" s="1"/>
  <c r="L207"/>
  <c r="P207"/>
  <c r="C208"/>
  <c r="B208" s="1"/>
  <c r="G208"/>
  <c r="K208"/>
  <c r="O208"/>
  <c r="D209"/>
  <c r="H209"/>
  <c r="Q209" s="1"/>
  <c r="R209" s="1"/>
  <c r="L209"/>
  <c r="P209"/>
  <c r="F210"/>
  <c r="J210"/>
  <c r="N210"/>
  <c r="E211"/>
  <c r="I211"/>
  <c r="M211"/>
  <c r="D212"/>
  <c r="H212"/>
  <c r="Q212" s="1"/>
  <c r="R212" s="1"/>
  <c r="L212"/>
  <c r="P212"/>
  <c r="D213"/>
  <c r="H213"/>
  <c r="Q213" s="1"/>
  <c r="R213" s="1"/>
  <c r="L213"/>
  <c r="P213"/>
  <c r="F214"/>
  <c r="J214"/>
  <c r="N214"/>
  <c r="F215"/>
  <c r="J215"/>
  <c r="N215"/>
  <c r="F216"/>
  <c r="C214"/>
  <c r="B214" s="1"/>
  <c r="C215"/>
  <c r="B215" s="1"/>
  <c r="C216"/>
  <c r="B216" s="1"/>
  <c r="N216"/>
  <c r="D217"/>
  <c r="J217"/>
  <c r="N217"/>
  <c r="D218"/>
  <c r="H218"/>
  <c r="Q218" s="1"/>
  <c r="R218" s="1"/>
  <c r="L218"/>
  <c r="P218"/>
  <c r="D219"/>
  <c r="H219"/>
  <c r="Q219" s="1"/>
  <c r="R219" s="1"/>
  <c r="L219"/>
  <c r="P219"/>
  <c r="D220"/>
  <c r="H220"/>
  <c r="Q220" s="1"/>
  <c r="R220" s="1"/>
  <c r="L220"/>
  <c r="P220"/>
  <c r="D221"/>
  <c r="H221"/>
  <c r="Q221" s="1"/>
  <c r="R221" s="1"/>
  <c r="L221"/>
  <c r="P221"/>
  <c r="F222"/>
  <c r="J222"/>
  <c r="N222"/>
  <c r="F223"/>
  <c r="J223"/>
  <c r="N223"/>
  <c r="F224"/>
  <c r="J224"/>
  <c r="N224"/>
  <c r="C225"/>
  <c r="B225" s="1"/>
  <c r="G225"/>
  <c r="K225"/>
  <c r="O225"/>
  <c r="E226"/>
  <c r="I226"/>
  <c r="M226"/>
  <c r="D227"/>
  <c r="H227"/>
  <c r="Q227" s="1"/>
  <c r="R227" s="1"/>
  <c r="L227"/>
  <c r="P227"/>
  <c r="D228"/>
  <c r="H228"/>
  <c r="Q228" s="1"/>
  <c r="R228" s="1"/>
  <c r="L228"/>
  <c r="P228"/>
  <c r="E229"/>
  <c r="I229"/>
  <c r="M229"/>
  <c r="C230"/>
  <c r="B230" s="1"/>
  <c r="G230"/>
  <c r="K230"/>
  <c r="O230"/>
  <c r="F231"/>
  <c r="J231"/>
  <c r="N231"/>
  <c r="F232"/>
  <c r="J232"/>
  <c r="N232"/>
  <c r="C233"/>
  <c r="B233" s="1"/>
  <c r="G233"/>
  <c r="K233"/>
  <c r="O233"/>
  <c r="E234"/>
  <c r="I234"/>
  <c r="M234"/>
  <c r="D235"/>
  <c r="H235"/>
  <c r="Q235" s="1"/>
  <c r="R235" s="1"/>
  <c r="L235"/>
  <c r="P235"/>
  <c r="D236"/>
  <c r="H236"/>
  <c r="Q236" s="1"/>
  <c r="R236" s="1"/>
  <c r="L236"/>
  <c r="P236"/>
  <c r="E237"/>
  <c r="I237"/>
  <c r="M237"/>
  <c r="C238"/>
  <c r="B238" s="1"/>
  <c r="G238"/>
  <c r="K238"/>
  <c r="O238"/>
  <c r="F239"/>
  <c r="J239"/>
  <c r="N239"/>
  <c r="F240"/>
  <c r="J240"/>
  <c r="N240"/>
  <c r="C241"/>
  <c r="B241" s="1"/>
  <c r="G241"/>
  <c r="K241"/>
  <c r="O241"/>
  <c r="E242"/>
  <c r="I242"/>
  <c r="M242"/>
  <c r="D243"/>
  <c r="H243"/>
  <c r="Q243" s="1"/>
  <c r="R243" s="1"/>
  <c r="L243"/>
  <c r="P243"/>
  <c r="D244"/>
  <c r="H244"/>
  <c r="Q244" s="1"/>
  <c r="R244" s="1"/>
  <c r="L244"/>
  <c r="P244"/>
  <c r="E245"/>
  <c r="I245"/>
  <c r="M245"/>
  <c r="C246"/>
  <c r="B246" s="1"/>
  <c r="G246"/>
  <c r="K246"/>
  <c r="O246"/>
  <c r="F247"/>
  <c r="J247"/>
  <c r="N247"/>
  <c r="M213"/>
  <c r="O214"/>
  <c r="O215"/>
  <c r="K216"/>
  <c r="C217"/>
  <c r="B217" s="1"/>
  <c r="H217"/>
  <c r="Q217" s="1"/>
  <c r="R217" s="1"/>
  <c r="M217"/>
  <c r="C218"/>
  <c r="B218" s="1"/>
  <c r="G218"/>
  <c r="K218"/>
  <c r="O218"/>
  <c r="C219"/>
  <c r="B219" s="1"/>
  <c r="G219"/>
  <c r="K219"/>
  <c r="O219"/>
  <c r="C220"/>
  <c r="B220" s="1"/>
  <c r="G220"/>
  <c r="K220"/>
  <c r="O220"/>
  <c r="C221"/>
  <c r="B221" s="1"/>
  <c r="G221"/>
  <c r="K221"/>
  <c r="O221"/>
  <c r="E222"/>
  <c r="I222"/>
  <c r="M222"/>
  <c r="E223"/>
  <c r="I223"/>
  <c r="M223"/>
  <c r="E224"/>
  <c r="I224"/>
  <c r="M224"/>
  <c r="F225"/>
  <c r="J225"/>
  <c r="N225"/>
  <c r="D226"/>
  <c r="H226"/>
  <c r="Q226" s="1"/>
  <c r="R226" s="1"/>
  <c r="L226"/>
  <c r="P226"/>
  <c r="C227"/>
  <c r="B227" s="1"/>
  <c r="G227"/>
  <c r="K227"/>
  <c r="O227"/>
  <c r="C228"/>
  <c r="B228" s="1"/>
  <c r="G228"/>
  <c r="K228"/>
  <c r="O228"/>
  <c r="D229"/>
  <c r="H229"/>
  <c r="Q229" s="1"/>
  <c r="R229" s="1"/>
  <c r="L229"/>
  <c r="P229"/>
  <c r="F230"/>
  <c r="J230"/>
  <c r="N230"/>
  <c r="E231"/>
  <c r="I231"/>
  <c r="M231"/>
  <c r="E232"/>
  <c r="I232"/>
  <c r="M232"/>
  <c r="F233"/>
  <c r="J233"/>
  <c r="N233"/>
  <c r="D234"/>
  <c r="H234"/>
  <c r="Q234" s="1"/>
  <c r="R234" s="1"/>
  <c r="L234"/>
  <c r="P234"/>
  <c r="C235"/>
  <c r="B235" s="1"/>
  <c r="G235"/>
  <c r="K235"/>
  <c r="O235"/>
  <c r="C236"/>
  <c r="B236" s="1"/>
  <c r="G236"/>
  <c r="K236"/>
  <c r="O236"/>
  <c r="D237"/>
  <c r="H237"/>
  <c r="Q237" s="1"/>
  <c r="R237" s="1"/>
  <c r="L237"/>
  <c r="P237"/>
  <c r="F238"/>
  <c r="J238"/>
  <c r="N238"/>
  <c r="E239"/>
  <c r="I239"/>
  <c r="M239"/>
  <c r="E240"/>
  <c r="I240"/>
  <c r="M240"/>
  <c r="F241"/>
  <c r="J241"/>
  <c r="N241"/>
  <c r="D242"/>
  <c r="H242"/>
  <c r="Q242" s="1"/>
  <c r="R242" s="1"/>
  <c r="L242"/>
  <c r="P242"/>
  <c r="C243"/>
  <c r="B243" s="1"/>
  <c r="G243"/>
  <c r="K243"/>
  <c r="O243"/>
  <c r="C244"/>
  <c r="B244" s="1"/>
  <c r="G244"/>
  <c r="K244"/>
  <c r="O244"/>
  <c r="D245"/>
  <c r="H245"/>
  <c r="Q245" s="1"/>
  <c r="R245" s="1"/>
  <c r="L245"/>
  <c r="P245"/>
  <c r="F246"/>
  <c r="J246"/>
  <c r="N246"/>
  <c r="E247"/>
  <c r="I247"/>
  <c r="M247"/>
  <c r="I213"/>
  <c r="K214"/>
  <c r="K215"/>
  <c r="J216"/>
  <c r="G217"/>
  <c r="L217"/>
  <c r="P217"/>
  <c r="F218"/>
  <c r="J218"/>
  <c r="N218"/>
  <c r="F219"/>
  <c r="J219"/>
  <c r="N219"/>
  <c r="F220"/>
  <c r="J220"/>
  <c r="N220"/>
  <c r="F221"/>
  <c r="J221"/>
  <c r="N221"/>
  <c r="D222"/>
  <c r="H222"/>
  <c r="Q222" s="1"/>
  <c r="R222" s="1"/>
  <c r="L222"/>
  <c r="P222"/>
  <c r="D223"/>
  <c r="H223"/>
  <c r="Q223" s="1"/>
  <c r="R223" s="1"/>
  <c r="L223"/>
  <c r="P223"/>
  <c r="D224"/>
  <c r="H224"/>
  <c r="Q224" s="1"/>
  <c r="R224" s="1"/>
  <c r="L224"/>
  <c r="P224"/>
  <c r="E225"/>
  <c r="I225"/>
  <c r="M225"/>
  <c r="C226"/>
  <c r="B226" s="1"/>
  <c r="G226"/>
  <c r="K226"/>
  <c r="O226"/>
  <c r="F227"/>
  <c r="J227"/>
  <c r="N227"/>
  <c r="F228"/>
  <c r="J228"/>
  <c r="N228"/>
  <c r="C229"/>
  <c r="B229" s="1"/>
  <c r="G229"/>
  <c r="K229"/>
  <c r="O229"/>
  <c r="E230"/>
  <c r="I230"/>
  <c r="M230"/>
  <c r="D231"/>
  <c r="H231"/>
  <c r="Q231" s="1"/>
  <c r="R231" s="1"/>
  <c r="L231"/>
  <c r="P231"/>
  <c r="D232"/>
  <c r="H232"/>
  <c r="Q232" s="1"/>
  <c r="R232" s="1"/>
  <c r="L232"/>
  <c r="P232"/>
  <c r="E233"/>
  <c r="I233"/>
  <c r="M233"/>
  <c r="C234"/>
  <c r="B234" s="1"/>
  <c r="G234"/>
  <c r="K234"/>
  <c r="O234"/>
  <c r="F235"/>
  <c r="J235"/>
  <c r="N235"/>
  <c r="F236"/>
  <c r="J236"/>
  <c r="N236"/>
  <c r="C237"/>
  <c r="B237" s="1"/>
  <c r="G237"/>
  <c r="K237"/>
  <c r="O237"/>
  <c r="E238"/>
  <c r="I238"/>
  <c r="M238"/>
  <c r="D239"/>
  <c r="H239"/>
  <c r="Q239" s="1"/>
  <c r="R239" s="1"/>
  <c r="L239"/>
  <c r="P239"/>
  <c r="D240"/>
  <c r="H240"/>
  <c r="Q240" s="1"/>
  <c r="R240" s="1"/>
  <c r="L240"/>
  <c r="P240"/>
  <c r="E241"/>
  <c r="I241"/>
  <c r="M241"/>
  <c r="C242"/>
  <c r="B242" s="1"/>
  <c r="G242"/>
  <c r="K242"/>
  <c r="O242"/>
  <c r="F243"/>
  <c r="J243"/>
  <c r="N243"/>
  <c r="F244"/>
  <c r="J244"/>
  <c r="N244"/>
  <c r="C245"/>
  <c r="B245" s="1"/>
  <c r="G245"/>
  <c r="K245"/>
  <c r="O245"/>
  <c r="E246"/>
  <c r="I246"/>
  <c r="M246"/>
  <c r="D247"/>
  <c r="H247"/>
  <c r="Q247" s="1"/>
  <c r="R247" s="1"/>
  <c r="L247"/>
  <c r="P247"/>
  <c r="E213"/>
  <c r="G214"/>
  <c r="G215"/>
  <c r="G216"/>
  <c r="O216"/>
  <c r="F217"/>
  <c r="K217"/>
  <c r="O217"/>
  <c r="E218"/>
  <c r="I218"/>
  <c r="M218"/>
  <c r="E219"/>
  <c r="I219"/>
  <c r="M219"/>
  <c r="E220"/>
  <c r="I220"/>
  <c r="M220"/>
  <c r="E221"/>
  <c r="I221"/>
  <c r="M221"/>
  <c r="C222"/>
  <c r="B222" s="1"/>
  <c r="G222"/>
  <c r="K222"/>
  <c r="O222"/>
  <c r="C223"/>
  <c r="B223" s="1"/>
  <c r="G223"/>
  <c r="K223"/>
  <c r="O223"/>
  <c r="C224"/>
  <c r="B224" s="1"/>
  <c r="G224"/>
  <c r="K224"/>
  <c r="O224"/>
  <c r="D225"/>
  <c r="H225"/>
  <c r="Q225" s="1"/>
  <c r="R225" s="1"/>
  <c r="L225"/>
  <c r="P225"/>
  <c r="F226"/>
  <c r="J226"/>
  <c r="N226"/>
  <c r="E227"/>
  <c r="I227"/>
  <c r="M227"/>
  <c r="E228"/>
  <c r="I228"/>
  <c r="M228"/>
  <c r="F229"/>
  <c r="J229"/>
  <c r="N229"/>
  <c r="D230"/>
  <c r="H230"/>
  <c r="Q230" s="1"/>
  <c r="R230" s="1"/>
  <c r="L230"/>
  <c r="P230"/>
  <c r="C231"/>
  <c r="B231" s="1"/>
  <c r="G231"/>
  <c r="K231"/>
  <c r="O231"/>
  <c r="C232"/>
  <c r="B232" s="1"/>
  <c r="G232"/>
  <c r="K232"/>
  <c r="O232"/>
  <c r="D233"/>
  <c r="H233"/>
  <c r="Q233" s="1"/>
  <c r="R233" s="1"/>
  <c r="L233"/>
  <c r="P233"/>
  <c r="F234"/>
  <c r="J234"/>
  <c r="N234"/>
  <c r="E235"/>
  <c r="I235"/>
  <c r="M235"/>
  <c r="E236"/>
  <c r="I236"/>
  <c r="M236"/>
  <c r="F237"/>
  <c r="J237"/>
  <c r="N237"/>
  <c r="D238"/>
  <c r="H238"/>
  <c r="Q238" s="1"/>
  <c r="R238" s="1"/>
  <c r="L238"/>
  <c r="P238"/>
  <c r="C239"/>
  <c r="B239" s="1"/>
  <c r="G239"/>
  <c r="K239"/>
  <c r="O239"/>
  <c r="C240"/>
  <c r="B240" s="1"/>
  <c r="G240"/>
  <c r="K240"/>
  <c r="O240"/>
  <c r="D241"/>
  <c r="H241"/>
  <c r="Q241" s="1"/>
  <c r="R241" s="1"/>
  <c r="L241"/>
  <c r="P241"/>
  <c r="F242"/>
  <c r="J242"/>
  <c r="N242"/>
  <c r="E243"/>
  <c r="I243"/>
  <c r="M243"/>
  <c r="E244"/>
  <c r="I244"/>
  <c r="M244"/>
  <c r="F245"/>
  <c r="J245"/>
  <c r="N245"/>
  <c r="D246"/>
  <c r="H246"/>
  <c r="Q246" s="1"/>
  <c r="R246" s="1"/>
  <c r="L246"/>
  <c r="P246"/>
  <c r="C247"/>
  <c r="B247" s="1"/>
  <c r="G247"/>
  <c r="K247"/>
  <c r="O247"/>
  <c r="A9" i="26"/>
  <c r="A10"/>
  <c r="U21"/>
  <c r="U16"/>
  <c r="U19"/>
  <c r="U18"/>
  <c r="U17"/>
  <c r="U20"/>
  <c r="I9" i="25"/>
  <c r="I8"/>
  <c r="I12"/>
  <c r="I11"/>
  <c r="H7"/>
  <c r="I10"/>
  <c r="I7"/>
  <c r="C7"/>
  <c r="B7" s="1"/>
  <c r="CX7" i="7"/>
  <c r="CP7"/>
  <c r="F8" i="25"/>
  <c r="K8"/>
  <c r="O8"/>
  <c r="E9"/>
  <c r="J9"/>
  <c r="O9"/>
  <c r="E10"/>
  <c r="J10"/>
  <c r="N10"/>
  <c r="D11"/>
  <c r="H11"/>
  <c r="M11"/>
  <c r="C12"/>
  <c r="G12"/>
  <c r="L12"/>
  <c r="P12"/>
  <c r="P7"/>
  <c r="L7"/>
  <c r="E8"/>
  <c r="J8"/>
  <c r="N8"/>
  <c r="D9"/>
  <c r="H9"/>
  <c r="N9"/>
  <c r="D10"/>
  <c r="H10"/>
  <c r="M10"/>
  <c r="C11"/>
  <c r="G11"/>
  <c r="L11"/>
  <c r="P11"/>
  <c r="F12"/>
  <c r="K12"/>
  <c r="O12"/>
  <c r="K7"/>
  <c r="D8"/>
  <c r="H8"/>
  <c r="M8"/>
  <c r="C9"/>
  <c r="G9"/>
  <c r="M9"/>
  <c r="C10"/>
  <c r="G10"/>
  <c r="L10"/>
  <c r="P10"/>
  <c r="F11"/>
  <c r="K11"/>
  <c r="O11"/>
  <c r="E12"/>
  <c r="J12"/>
  <c r="N12"/>
  <c r="M7"/>
  <c r="C8"/>
  <c r="G8"/>
  <c r="L8"/>
  <c r="P8"/>
  <c r="F9"/>
  <c r="K9"/>
  <c r="P9"/>
  <c r="F10"/>
  <c r="K10"/>
  <c r="O10"/>
  <c r="E11"/>
  <c r="J11"/>
  <c r="N11"/>
  <c r="D12"/>
  <c r="H12"/>
  <c r="M12"/>
  <c r="N7"/>
  <c r="O7"/>
  <c r="L9"/>
  <c r="F7"/>
  <c r="G7"/>
  <c r="D7"/>
  <c r="J7"/>
  <c r="E7"/>
  <c r="BZ7" i="7"/>
  <c r="Q6" i="9"/>
  <c r="A1" i="13"/>
  <c r="AB30" i="7"/>
  <c r="AC30" s="1"/>
  <c r="AD30" s="1"/>
  <c r="AE30" s="1"/>
  <c r="AF30" s="1"/>
  <c r="AG30" s="1"/>
  <c r="AH30" s="1"/>
  <c r="AI30" s="1"/>
  <c r="AJ30" s="1"/>
  <c r="AK30" s="1"/>
  <c r="AL30" s="1"/>
  <c r="AM30" s="1"/>
  <c r="AN30" s="1"/>
  <c r="AO30" s="1"/>
  <c r="AP30" s="1"/>
  <c r="AQ30" s="1"/>
  <c r="AR30" s="1"/>
  <c r="AS30" s="1"/>
  <c r="AT30" s="1"/>
  <c r="AU30" s="1"/>
  <c r="AV30" s="1"/>
  <c r="AW30" s="1"/>
  <c r="AX30" s="1"/>
  <c r="AY30" s="1"/>
  <c r="AZ30" s="1"/>
  <c r="BA30" s="1"/>
  <c r="BB30" s="1"/>
  <c r="BC30" s="1"/>
  <c r="BD30" s="1"/>
  <c r="BE30" s="1"/>
  <c r="BF30" s="1"/>
  <c r="BG30" s="1"/>
  <c r="BH30" s="1"/>
  <c r="A1" i="9"/>
  <c r="A1" i="14"/>
  <c r="BY13" i="26" l="1"/>
  <c r="CC9"/>
  <c r="CG9"/>
  <c r="CK9"/>
  <c r="CO9"/>
  <c r="CE10"/>
  <c r="CI10"/>
  <c r="CM10"/>
  <c r="CB11"/>
  <c r="CF11"/>
  <c r="CJ11"/>
  <c r="CN11"/>
  <c r="CC12"/>
  <c r="CG12"/>
  <c r="CP12" s="1"/>
  <c r="CK12"/>
  <c r="CO12"/>
  <c r="CD13"/>
  <c r="CH13"/>
  <c r="CL13"/>
  <c r="CE14"/>
  <c r="CI14"/>
  <c r="CM14"/>
  <c r="CB15"/>
  <c r="CF15"/>
  <c r="CJ15"/>
  <c r="CN15"/>
  <c r="CC16"/>
  <c r="CG16"/>
  <c r="CP16" s="1"/>
  <c r="CK16"/>
  <c r="CO16"/>
  <c r="CD17"/>
  <c r="CH17"/>
  <c r="CL17"/>
  <c r="CE18"/>
  <c r="CI18"/>
  <c r="CM18"/>
  <c r="CB19"/>
  <c r="CF19"/>
  <c r="CJ19"/>
  <c r="CN19"/>
  <c r="CC20"/>
  <c r="CG20"/>
  <c r="CP20" s="1"/>
  <c r="CK20"/>
  <c r="CO20"/>
  <c r="CD21"/>
  <c r="CH21"/>
  <c r="CL21"/>
  <c r="CE22"/>
  <c r="CI22"/>
  <c r="CM22"/>
  <c r="CB23"/>
  <c r="CF23"/>
  <c r="CJ23"/>
  <c r="CN23"/>
  <c r="CC24"/>
  <c r="CG24"/>
  <c r="CP24" s="1"/>
  <c r="CK24"/>
  <c r="CO24"/>
  <c r="CD25"/>
  <c r="CH25"/>
  <c r="CL25"/>
  <c r="CE26"/>
  <c r="CI26"/>
  <c r="CM26"/>
  <c r="CB27"/>
  <c r="CF27"/>
  <c r="CJ27"/>
  <c r="CN27"/>
  <c r="CC28"/>
  <c r="CG28"/>
  <c r="CP28" s="1"/>
  <c r="CK28"/>
  <c r="CO28"/>
  <c r="CD29"/>
  <c r="CH29"/>
  <c r="CL29"/>
  <c r="CE30"/>
  <c r="CI30"/>
  <c r="CM30"/>
  <c r="CB31"/>
  <c r="CF31"/>
  <c r="CJ31"/>
  <c r="CN31"/>
  <c r="CC32"/>
  <c r="CG32"/>
  <c r="CP32" s="1"/>
  <c r="CK32"/>
  <c r="CO32"/>
  <c r="CD33"/>
  <c r="CH33"/>
  <c r="CL33"/>
  <c r="CE34"/>
  <c r="CI34"/>
  <c r="CM34"/>
  <c r="CB35"/>
  <c r="CF35"/>
  <c r="CJ35"/>
  <c r="CN35"/>
  <c r="CC36"/>
  <c r="CG36"/>
  <c r="CP36" s="1"/>
  <c r="CK36"/>
  <c r="CO36"/>
  <c r="CD37"/>
  <c r="CH37"/>
  <c r="CL37"/>
  <c r="CE38"/>
  <c r="CI38"/>
  <c r="CM38"/>
  <c r="CB39"/>
  <c r="CF39"/>
  <c r="CJ39"/>
  <c r="CN39"/>
  <c r="CC40"/>
  <c r="CG40"/>
  <c r="CP40" s="1"/>
  <c r="CK40"/>
  <c r="CO40"/>
  <c r="CD41"/>
  <c r="CH41"/>
  <c r="CL41"/>
  <c r="CE42"/>
  <c r="CI42"/>
  <c r="CM42"/>
  <c r="CB43"/>
  <c r="CF43"/>
  <c r="CJ43"/>
  <c r="CN43"/>
  <c r="CC44"/>
  <c r="CG44"/>
  <c r="CP44" s="1"/>
  <c r="CK44"/>
  <c r="CO44"/>
  <c r="CD45"/>
  <c r="CH45"/>
  <c r="CL45"/>
  <c r="CE46"/>
  <c r="CI46"/>
  <c r="CM46"/>
  <c r="CB47"/>
  <c r="CF47"/>
  <c r="CJ47"/>
  <c r="CN47"/>
  <c r="CC48"/>
  <c r="CG48"/>
  <c r="CP48" s="1"/>
  <c r="CK48"/>
  <c r="CO48"/>
  <c r="CD49"/>
  <c r="CH49"/>
  <c r="CL49"/>
  <c r="CE50"/>
  <c r="CI50"/>
  <c r="CM50"/>
  <c r="CB51"/>
  <c r="CF51"/>
  <c r="CJ51"/>
  <c r="CN51"/>
  <c r="CC52"/>
  <c r="CG52"/>
  <c r="CP52" s="1"/>
  <c r="CK52"/>
  <c r="CO52"/>
  <c r="CD53"/>
  <c r="CH53"/>
  <c r="CL53"/>
  <c r="CE54"/>
  <c r="CI54"/>
  <c r="CM54"/>
  <c r="CB55"/>
  <c r="CF55"/>
  <c r="CJ55"/>
  <c r="CN55"/>
  <c r="CC56"/>
  <c r="CG56"/>
  <c r="CP56" s="1"/>
  <c r="CK56"/>
  <c r="CO56"/>
  <c r="CD57"/>
  <c r="CH57"/>
  <c r="CL57"/>
  <c r="CE58"/>
  <c r="CI58"/>
  <c r="CM58"/>
  <c r="CB59"/>
  <c r="CF59"/>
  <c r="CJ59"/>
  <c r="CN59"/>
  <c r="CC60"/>
  <c r="CG60"/>
  <c r="CP60" s="1"/>
  <c r="CK60"/>
  <c r="CO60"/>
  <c r="CD61"/>
  <c r="CH61"/>
  <c r="CL61"/>
  <c r="CE62"/>
  <c r="CB9"/>
  <c r="CF9"/>
  <c r="CJ9"/>
  <c r="CN9"/>
  <c r="CD10"/>
  <c r="CH10"/>
  <c r="CL10"/>
  <c r="CE11"/>
  <c r="CI11"/>
  <c r="CM11"/>
  <c r="CB12"/>
  <c r="CF12"/>
  <c r="CJ12"/>
  <c r="CN12"/>
  <c r="CC13"/>
  <c r="CG13"/>
  <c r="CP13" s="1"/>
  <c r="CK13"/>
  <c r="CO13"/>
  <c r="CD14"/>
  <c r="CH14"/>
  <c r="CL14"/>
  <c r="CE15"/>
  <c r="CI15"/>
  <c r="CM15"/>
  <c r="CB16"/>
  <c r="CF16"/>
  <c r="CJ16"/>
  <c r="CN16"/>
  <c r="CC17"/>
  <c r="CG17"/>
  <c r="CP17" s="1"/>
  <c r="CK17"/>
  <c r="CO17"/>
  <c r="CD18"/>
  <c r="CH18"/>
  <c r="CL18"/>
  <c r="CE19"/>
  <c r="CI19"/>
  <c r="CM19"/>
  <c r="CB20"/>
  <c r="CF20"/>
  <c r="CJ20"/>
  <c r="CN20"/>
  <c r="CC21"/>
  <c r="CG21"/>
  <c r="CP21" s="1"/>
  <c r="CK21"/>
  <c r="CO21"/>
  <c r="CD22"/>
  <c r="CH22"/>
  <c r="CL22"/>
  <c r="CE23"/>
  <c r="CI23"/>
  <c r="CM23"/>
  <c r="CB24"/>
  <c r="CF24"/>
  <c r="CJ24"/>
  <c r="CN24"/>
  <c r="CC25"/>
  <c r="CG25"/>
  <c r="CP25" s="1"/>
  <c r="CK25"/>
  <c r="CO25"/>
  <c r="CD26"/>
  <c r="CH26"/>
  <c r="CL26"/>
  <c r="CE27"/>
  <c r="CI27"/>
  <c r="CM27"/>
  <c r="CB28"/>
  <c r="CF28"/>
  <c r="CJ28"/>
  <c r="CN28"/>
  <c r="CC29"/>
  <c r="CG29"/>
  <c r="CP29" s="1"/>
  <c r="CK29"/>
  <c r="CO29"/>
  <c r="CD30"/>
  <c r="CH30"/>
  <c r="CL30"/>
  <c r="CE31"/>
  <c r="CI31"/>
  <c r="CM31"/>
  <c r="CB32"/>
  <c r="CF32"/>
  <c r="CJ32"/>
  <c r="CN32"/>
  <c r="CC33"/>
  <c r="CG33"/>
  <c r="CP33" s="1"/>
  <c r="CK33"/>
  <c r="CO33"/>
  <c r="CD34"/>
  <c r="CH34"/>
  <c r="CL34"/>
  <c r="CE35"/>
  <c r="CI35"/>
  <c r="CM35"/>
  <c r="CB36"/>
  <c r="CF36"/>
  <c r="CJ36"/>
  <c r="CN36"/>
  <c r="CC37"/>
  <c r="CG37"/>
  <c r="CP37" s="1"/>
  <c r="CK37"/>
  <c r="CO37"/>
  <c r="CD38"/>
  <c r="CH38"/>
  <c r="CL38"/>
  <c r="CE39"/>
  <c r="CI39"/>
  <c r="CM39"/>
  <c r="CB40"/>
  <c r="CF40"/>
  <c r="CJ40"/>
  <c r="CN40"/>
  <c r="CC41"/>
  <c r="CG41"/>
  <c r="CP41" s="1"/>
  <c r="CK41"/>
  <c r="CO41"/>
  <c r="CD42"/>
  <c r="CH42"/>
  <c r="CL42"/>
  <c r="CE43"/>
  <c r="CI43"/>
  <c r="CM43"/>
  <c r="CB44"/>
  <c r="CF44"/>
  <c r="CJ44"/>
  <c r="CN44"/>
  <c r="CC45"/>
  <c r="CG45"/>
  <c r="CP45" s="1"/>
  <c r="CK45"/>
  <c r="CO45"/>
  <c r="CD46"/>
  <c r="CH46"/>
  <c r="CL46"/>
  <c r="CE47"/>
  <c r="CI47"/>
  <c r="CM47"/>
  <c r="CB48"/>
  <c r="CF48"/>
  <c r="CJ48"/>
  <c r="CN48"/>
  <c r="CC49"/>
  <c r="CG49"/>
  <c r="CP49" s="1"/>
  <c r="CK49"/>
  <c r="CO49"/>
  <c r="CD50"/>
  <c r="CH50"/>
  <c r="CL50"/>
  <c r="CE51"/>
  <c r="CI51"/>
  <c r="CM51"/>
  <c r="CB52"/>
  <c r="CF52"/>
  <c r="CJ52"/>
  <c r="CN52"/>
  <c r="CC53"/>
  <c r="CG53"/>
  <c r="CP53" s="1"/>
  <c r="CK53"/>
  <c r="CO53"/>
  <c r="CD54"/>
  <c r="CH54"/>
  <c r="CL54"/>
  <c r="CE55"/>
  <c r="CI55"/>
  <c r="CM55"/>
  <c r="CB56"/>
  <c r="CF56"/>
  <c r="CJ56"/>
  <c r="CN56"/>
  <c r="CC57"/>
  <c r="CG57"/>
  <c r="CP57" s="1"/>
  <c r="CK57"/>
  <c r="CO57"/>
  <c r="CD58"/>
  <c r="CH58"/>
  <c r="CL58"/>
  <c r="CE59"/>
  <c r="CI59"/>
  <c r="CM59"/>
  <c r="CB60"/>
  <c r="CF60"/>
  <c r="CJ60"/>
  <c r="CN60"/>
  <c r="CC61"/>
  <c r="CG61"/>
  <c r="CP61" s="1"/>
  <c r="CK61"/>
  <c r="CO61"/>
  <c r="CD62"/>
  <c r="CB8"/>
  <c r="CE9"/>
  <c r="CI9"/>
  <c r="CM9"/>
  <c r="CP9" s="1"/>
  <c r="CC10"/>
  <c r="CG10"/>
  <c r="CK10"/>
  <c r="CO10"/>
  <c r="CD11"/>
  <c r="CH11"/>
  <c r="CL11"/>
  <c r="CE12"/>
  <c r="CI12"/>
  <c r="CM12"/>
  <c r="CB13"/>
  <c r="CF13"/>
  <c r="CJ13"/>
  <c r="CN13"/>
  <c r="CC14"/>
  <c r="CG14"/>
  <c r="CP14" s="1"/>
  <c r="CQ14" s="1"/>
  <c r="CK14"/>
  <c r="CO14"/>
  <c r="CD15"/>
  <c r="CH15"/>
  <c r="CL15"/>
  <c r="CE16"/>
  <c r="CI16"/>
  <c r="CM16"/>
  <c r="CB17"/>
  <c r="CF17"/>
  <c r="CJ17"/>
  <c r="CN17"/>
  <c r="CC18"/>
  <c r="CG18"/>
  <c r="CP18" s="1"/>
  <c r="CK18"/>
  <c r="CO18"/>
  <c r="CD19"/>
  <c r="CH19"/>
  <c r="CL19"/>
  <c r="CE20"/>
  <c r="CI20"/>
  <c r="CM20"/>
  <c r="CB21"/>
  <c r="CF21"/>
  <c r="CJ21"/>
  <c r="CN21"/>
  <c r="CC22"/>
  <c r="CG22"/>
  <c r="CP22" s="1"/>
  <c r="CK22"/>
  <c r="CO22"/>
  <c r="CD23"/>
  <c r="CH23"/>
  <c r="CL23"/>
  <c r="CE24"/>
  <c r="CI24"/>
  <c r="CM24"/>
  <c r="CB25"/>
  <c r="CF25"/>
  <c r="CJ25"/>
  <c r="CN25"/>
  <c r="CC26"/>
  <c r="CG26"/>
  <c r="CP26" s="1"/>
  <c r="CK26"/>
  <c r="CO26"/>
  <c r="CD27"/>
  <c r="CH27"/>
  <c r="CL27"/>
  <c r="CE28"/>
  <c r="CI28"/>
  <c r="CM28"/>
  <c r="CB29"/>
  <c r="CF29"/>
  <c r="CJ29"/>
  <c r="CN29"/>
  <c r="CC30"/>
  <c r="CG30"/>
  <c r="CP30" s="1"/>
  <c r="CK30"/>
  <c r="CO30"/>
  <c r="CD31"/>
  <c r="CH31"/>
  <c r="CL31"/>
  <c r="CE32"/>
  <c r="CI32"/>
  <c r="CM32"/>
  <c r="CB33"/>
  <c r="CF33"/>
  <c r="CJ33"/>
  <c r="CN33"/>
  <c r="CC34"/>
  <c r="CG34"/>
  <c r="CP34" s="1"/>
  <c r="CK34"/>
  <c r="CO34"/>
  <c r="CD35"/>
  <c r="CH35"/>
  <c r="CL35"/>
  <c r="CE36"/>
  <c r="CI36"/>
  <c r="CM36"/>
  <c r="CB37"/>
  <c r="CF37"/>
  <c r="CJ37"/>
  <c r="CN37"/>
  <c r="CC38"/>
  <c r="CG38"/>
  <c r="CP38" s="1"/>
  <c r="CK38"/>
  <c r="CO38"/>
  <c r="CD39"/>
  <c r="CH39"/>
  <c r="CL39"/>
  <c r="CE40"/>
  <c r="CI40"/>
  <c r="CM40"/>
  <c r="CB41"/>
  <c r="CF41"/>
  <c r="CJ41"/>
  <c r="CN41"/>
  <c r="CC42"/>
  <c r="CG42"/>
  <c r="CP42" s="1"/>
  <c r="CK42"/>
  <c r="CO42"/>
  <c r="CD43"/>
  <c r="CH43"/>
  <c r="CL43"/>
  <c r="CE44"/>
  <c r="CI44"/>
  <c r="CM44"/>
  <c r="CB45"/>
  <c r="CF45"/>
  <c r="CJ45"/>
  <c r="CN45"/>
  <c r="CC46"/>
  <c r="CG46"/>
  <c r="CP46" s="1"/>
  <c r="CK46"/>
  <c r="CO46"/>
  <c r="CD47"/>
  <c r="CH47"/>
  <c r="CL47"/>
  <c r="CE48"/>
  <c r="CI48"/>
  <c r="CM48"/>
  <c r="CB49"/>
  <c r="CF49"/>
  <c r="CJ49"/>
  <c r="CN49"/>
  <c r="CC50"/>
  <c r="CG50"/>
  <c r="CP50" s="1"/>
  <c r="CK50"/>
  <c r="CO50"/>
  <c r="CD51"/>
  <c r="CH51"/>
  <c r="CL51"/>
  <c r="CE52"/>
  <c r="CI52"/>
  <c r="CM52"/>
  <c r="CB53"/>
  <c r="CF53"/>
  <c r="CJ53"/>
  <c r="CN53"/>
  <c r="CC54"/>
  <c r="CG54"/>
  <c r="CP54" s="1"/>
  <c r="CK54"/>
  <c r="CO54"/>
  <c r="CD55"/>
  <c r="CH55"/>
  <c r="CL55"/>
  <c r="CE56"/>
  <c r="CI56"/>
  <c r="CM56"/>
  <c r="CB57"/>
  <c r="CF57"/>
  <c r="CJ57"/>
  <c r="CN57"/>
  <c r="CC58"/>
  <c r="CG58"/>
  <c r="CP58" s="1"/>
  <c r="CK58"/>
  <c r="CO58"/>
  <c r="CD59"/>
  <c r="CH59"/>
  <c r="CL59"/>
  <c r="CE60"/>
  <c r="CI60"/>
  <c r="CM60"/>
  <c r="CB61"/>
  <c r="CF61"/>
  <c r="CJ61"/>
  <c r="CN61"/>
  <c r="CC62"/>
  <c r="CD9"/>
  <c r="CH9"/>
  <c r="CL9"/>
  <c r="CB10"/>
  <c r="CF10"/>
  <c r="CJ10"/>
  <c r="CN10"/>
  <c r="CC11"/>
  <c r="CG11"/>
  <c r="CP11" s="1"/>
  <c r="CQ11" s="1"/>
  <c r="CK11"/>
  <c r="CO11"/>
  <c r="CD12"/>
  <c r="CH12"/>
  <c r="CL12"/>
  <c r="CE13"/>
  <c r="CI13"/>
  <c r="CM13"/>
  <c r="CB14"/>
  <c r="CF14"/>
  <c r="CJ14"/>
  <c r="CN14"/>
  <c r="CC15"/>
  <c r="CG15"/>
  <c r="CP15" s="1"/>
  <c r="CK15"/>
  <c r="CO15"/>
  <c r="CD16"/>
  <c r="CH16"/>
  <c r="CL16"/>
  <c r="CE17"/>
  <c r="CI17"/>
  <c r="CM17"/>
  <c r="CB18"/>
  <c r="CF18"/>
  <c r="CJ18"/>
  <c r="CN18"/>
  <c r="CC19"/>
  <c r="CG19"/>
  <c r="CP19" s="1"/>
  <c r="CK19"/>
  <c r="CO19"/>
  <c r="CD20"/>
  <c r="CH20"/>
  <c r="CL20"/>
  <c r="CE21"/>
  <c r="CI21"/>
  <c r="CM21"/>
  <c r="CB22"/>
  <c r="CF22"/>
  <c r="CJ22"/>
  <c r="CN22"/>
  <c r="CC23"/>
  <c r="CG23"/>
  <c r="CP23" s="1"/>
  <c r="CK23"/>
  <c r="CO23"/>
  <c r="CD24"/>
  <c r="CH24"/>
  <c r="CL24"/>
  <c r="CE25"/>
  <c r="CI25"/>
  <c r="CM25"/>
  <c r="CB26"/>
  <c r="CF26"/>
  <c r="CJ26"/>
  <c r="CN26"/>
  <c r="CC27"/>
  <c r="CG27"/>
  <c r="CP27" s="1"/>
  <c r="CK27"/>
  <c r="CO27"/>
  <c r="CD28"/>
  <c r="CH28"/>
  <c r="CL28"/>
  <c r="CE29"/>
  <c r="CI29"/>
  <c r="CM29"/>
  <c r="CB30"/>
  <c r="CF30"/>
  <c r="CJ30"/>
  <c r="CN30"/>
  <c r="CC31"/>
  <c r="CG31"/>
  <c r="CP31" s="1"/>
  <c r="CK31"/>
  <c r="CO31"/>
  <c r="CD32"/>
  <c r="CH32"/>
  <c r="CL32"/>
  <c r="CE33"/>
  <c r="CI33"/>
  <c r="CM33"/>
  <c r="CB34"/>
  <c r="CF34"/>
  <c r="CJ34"/>
  <c r="CN34"/>
  <c r="CC35"/>
  <c r="CG35"/>
  <c r="CP35" s="1"/>
  <c r="CK35"/>
  <c r="CO35"/>
  <c r="CD36"/>
  <c r="CH36"/>
  <c r="CL36"/>
  <c r="CE37"/>
  <c r="CI37"/>
  <c r="CM37"/>
  <c r="CB38"/>
  <c r="CF38"/>
  <c r="CJ38"/>
  <c r="CN38"/>
  <c r="CC39"/>
  <c r="CG39"/>
  <c r="CP39" s="1"/>
  <c r="CK39"/>
  <c r="CO39"/>
  <c r="CD40"/>
  <c r="CH40"/>
  <c r="CL40"/>
  <c r="CE41"/>
  <c r="CI41"/>
  <c r="CM41"/>
  <c r="CB42"/>
  <c r="CF42"/>
  <c r="CJ42"/>
  <c r="CN42"/>
  <c r="CC43"/>
  <c r="CG43"/>
  <c r="CP43" s="1"/>
  <c r="CK43"/>
  <c r="CO43"/>
  <c r="CD44"/>
  <c r="CH44"/>
  <c r="CL44"/>
  <c r="CE45"/>
  <c r="CI45"/>
  <c r="CM45"/>
  <c r="CB46"/>
  <c r="CF46"/>
  <c r="CJ46"/>
  <c r="CN46"/>
  <c r="CC47"/>
  <c r="CG47"/>
  <c r="CP47" s="1"/>
  <c r="CK47"/>
  <c r="CO47"/>
  <c r="CD48"/>
  <c r="CH48"/>
  <c r="CL48"/>
  <c r="CE49"/>
  <c r="CI49"/>
  <c r="CM49"/>
  <c r="CB50"/>
  <c r="CF50"/>
  <c r="CJ50"/>
  <c r="CN50"/>
  <c r="CC51"/>
  <c r="CG51"/>
  <c r="CP51" s="1"/>
  <c r="CK51"/>
  <c r="CO51"/>
  <c r="CD52"/>
  <c r="CH52"/>
  <c r="CL52"/>
  <c r="CE53"/>
  <c r="CI53"/>
  <c r="CM53"/>
  <c r="CB54"/>
  <c r="CF54"/>
  <c r="CJ54"/>
  <c r="CN54"/>
  <c r="CC55"/>
  <c r="CG55"/>
  <c r="CP55" s="1"/>
  <c r="CK55"/>
  <c r="CO55"/>
  <c r="CD56"/>
  <c r="CH56"/>
  <c r="CL56"/>
  <c r="CE57"/>
  <c r="CI57"/>
  <c r="CM57"/>
  <c r="CB58"/>
  <c r="CF58"/>
  <c r="CJ58"/>
  <c r="CN58"/>
  <c r="CC59"/>
  <c r="CG59"/>
  <c r="CP59" s="1"/>
  <c r="CK59"/>
  <c r="CO59"/>
  <c r="CD60"/>
  <c r="CH60"/>
  <c r="CL60"/>
  <c r="CE61"/>
  <c r="CI61"/>
  <c r="CM61"/>
  <c r="CB62"/>
  <c r="CI62"/>
  <c r="CM62"/>
  <c r="CB63"/>
  <c r="CF63"/>
  <c r="CJ63"/>
  <c r="CN63"/>
  <c r="CC64"/>
  <c r="CG64"/>
  <c r="CP64" s="1"/>
  <c r="CK64"/>
  <c r="CO64"/>
  <c r="CE65"/>
  <c r="CI65"/>
  <c r="CM65"/>
  <c r="CB66"/>
  <c r="CF66"/>
  <c r="CJ66"/>
  <c r="CN66"/>
  <c r="CD67"/>
  <c r="CH67"/>
  <c r="CL67"/>
  <c r="CE68"/>
  <c r="CI68"/>
  <c r="CM68"/>
  <c r="CC69"/>
  <c r="CG69"/>
  <c r="CP69" s="1"/>
  <c r="CK69"/>
  <c r="CO69"/>
  <c r="CD70"/>
  <c r="CH70"/>
  <c r="CL70"/>
  <c r="CB71"/>
  <c r="CF71"/>
  <c r="CJ71"/>
  <c r="CN71"/>
  <c r="CC72"/>
  <c r="CG72"/>
  <c r="CP72" s="1"/>
  <c r="CK72"/>
  <c r="CO72"/>
  <c r="CE73"/>
  <c r="CI73"/>
  <c r="CM73"/>
  <c r="CB74"/>
  <c r="CF74"/>
  <c r="CJ74"/>
  <c r="CN74"/>
  <c r="CD75"/>
  <c r="CH75"/>
  <c r="CL75"/>
  <c r="CE76"/>
  <c r="CI76"/>
  <c r="CM76"/>
  <c r="CC77"/>
  <c r="CG77"/>
  <c r="CP77" s="1"/>
  <c r="CK77"/>
  <c r="CO77"/>
  <c r="CD78"/>
  <c r="CH78"/>
  <c r="CL78"/>
  <c r="CB79"/>
  <c r="CF79"/>
  <c r="CJ79"/>
  <c r="CN79"/>
  <c r="CC80"/>
  <c r="CG80"/>
  <c r="CP80" s="1"/>
  <c r="CK80"/>
  <c r="CO80"/>
  <c r="CE81"/>
  <c r="CI81"/>
  <c r="CM81"/>
  <c r="CB82"/>
  <c r="CF82"/>
  <c r="CJ82"/>
  <c r="CN82"/>
  <c r="CD83"/>
  <c r="CH83"/>
  <c r="CL83"/>
  <c r="CE84"/>
  <c r="CI84"/>
  <c r="CM84"/>
  <c r="CC85"/>
  <c r="CG85"/>
  <c r="CP85" s="1"/>
  <c r="CK85"/>
  <c r="CO85"/>
  <c r="CD86"/>
  <c r="CH86"/>
  <c r="CL86"/>
  <c r="CB87"/>
  <c r="CF87"/>
  <c r="CJ87"/>
  <c r="CN87"/>
  <c r="CC88"/>
  <c r="CG88"/>
  <c r="CP88" s="1"/>
  <c r="CK88"/>
  <c r="CO88"/>
  <c r="CE89"/>
  <c r="CI89"/>
  <c r="CM89"/>
  <c r="CB90"/>
  <c r="CF90"/>
  <c r="CJ90"/>
  <c r="CN90"/>
  <c r="CD91"/>
  <c r="CH91"/>
  <c r="CL91"/>
  <c r="CE92"/>
  <c r="CI92"/>
  <c r="CM92"/>
  <c r="CC93"/>
  <c r="CG93"/>
  <c r="CP93" s="1"/>
  <c r="CK93"/>
  <c r="CO93"/>
  <c r="CD94"/>
  <c r="CH94"/>
  <c r="CL94"/>
  <c r="CB95"/>
  <c r="CF95"/>
  <c r="CJ95"/>
  <c r="CN95"/>
  <c r="CC96"/>
  <c r="CG96"/>
  <c r="CP96" s="1"/>
  <c r="CK96"/>
  <c r="CO96"/>
  <c r="CE97"/>
  <c r="CI97"/>
  <c r="CM97"/>
  <c r="CB98"/>
  <c r="CF98"/>
  <c r="CJ98"/>
  <c r="CN98"/>
  <c r="CD99"/>
  <c r="CH99"/>
  <c r="CL99"/>
  <c r="CE100"/>
  <c r="CI100"/>
  <c r="CM100"/>
  <c r="CC101"/>
  <c r="CG101"/>
  <c r="CP101" s="1"/>
  <c r="CK101"/>
  <c r="CO101"/>
  <c r="CD102"/>
  <c r="CH102"/>
  <c r="CL102"/>
  <c r="CB103"/>
  <c r="CF103"/>
  <c r="CJ103"/>
  <c r="CN103"/>
  <c r="CC104"/>
  <c r="CG104"/>
  <c r="CP104" s="1"/>
  <c r="CK104"/>
  <c r="CO104"/>
  <c r="CE105"/>
  <c r="CI105"/>
  <c r="CM105"/>
  <c r="CB106"/>
  <c r="CF106"/>
  <c r="CJ106"/>
  <c r="CN106"/>
  <c r="CD107"/>
  <c r="CH107"/>
  <c r="CL107"/>
  <c r="CE108"/>
  <c r="CI108"/>
  <c r="CM108"/>
  <c r="CC109"/>
  <c r="CG109"/>
  <c r="CP109" s="1"/>
  <c r="CK109"/>
  <c r="CO109"/>
  <c r="CD110"/>
  <c r="CH110"/>
  <c r="CL110"/>
  <c r="CB111"/>
  <c r="CF111"/>
  <c r="CJ111"/>
  <c r="CN111"/>
  <c r="CC112"/>
  <c r="CG112"/>
  <c r="CP112" s="1"/>
  <c r="CK112"/>
  <c r="CO112"/>
  <c r="CE113"/>
  <c r="CI113"/>
  <c r="CM113"/>
  <c r="CB114"/>
  <c r="CF114"/>
  <c r="CJ114"/>
  <c r="CN114"/>
  <c r="CD115"/>
  <c r="CH115"/>
  <c r="CL115"/>
  <c r="CE116"/>
  <c r="CI116"/>
  <c r="CM116"/>
  <c r="CC117"/>
  <c r="CG117"/>
  <c r="CP117" s="1"/>
  <c r="CK117"/>
  <c r="CO117"/>
  <c r="CD118"/>
  <c r="CH118"/>
  <c r="CL118"/>
  <c r="CB119"/>
  <c r="CF119"/>
  <c r="CJ119"/>
  <c r="CN119"/>
  <c r="CC120"/>
  <c r="CG120"/>
  <c r="CP120" s="1"/>
  <c r="CK120"/>
  <c r="CO120"/>
  <c r="CE121"/>
  <c r="CI121"/>
  <c r="CM121"/>
  <c r="CB122"/>
  <c r="CF122"/>
  <c r="CJ122"/>
  <c r="CN122"/>
  <c r="CD123"/>
  <c r="CH123"/>
  <c r="CL123"/>
  <c r="CE124"/>
  <c r="CI124"/>
  <c r="CM124"/>
  <c r="CC125"/>
  <c r="CG125"/>
  <c r="CP125" s="1"/>
  <c r="CK125"/>
  <c r="CO125"/>
  <c r="CD126"/>
  <c r="CH126"/>
  <c r="CL126"/>
  <c r="CB127"/>
  <c r="CF127"/>
  <c r="CJ127"/>
  <c r="CN127"/>
  <c r="CC128"/>
  <c r="CG128"/>
  <c r="CP128" s="1"/>
  <c r="CK128"/>
  <c r="CO128"/>
  <c r="CE129"/>
  <c r="CI129"/>
  <c r="CM129"/>
  <c r="CB130"/>
  <c r="CF130"/>
  <c r="CJ130"/>
  <c r="CN130"/>
  <c r="CD131"/>
  <c r="CH131"/>
  <c r="CL131"/>
  <c r="CE132"/>
  <c r="CI132"/>
  <c r="CM132"/>
  <c r="CC133"/>
  <c r="CG133"/>
  <c r="CP133" s="1"/>
  <c r="CK133"/>
  <c r="CO133"/>
  <c r="CD134"/>
  <c r="CH134"/>
  <c r="CL134"/>
  <c r="CB135"/>
  <c r="CF135"/>
  <c r="CJ135"/>
  <c r="CN135"/>
  <c r="CC136"/>
  <c r="CG136"/>
  <c r="CP136" s="1"/>
  <c r="CK136"/>
  <c r="CO136"/>
  <c r="CE137"/>
  <c r="CI137"/>
  <c r="CM137"/>
  <c r="CB138"/>
  <c r="CF138"/>
  <c r="CJ138"/>
  <c r="CN138"/>
  <c r="CD139"/>
  <c r="CH139"/>
  <c r="CL139"/>
  <c r="CE140"/>
  <c r="CI140"/>
  <c r="CM140"/>
  <c r="CC141"/>
  <c r="CG141"/>
  <c r="CP141" s="1"/>
  <c r="CK141"/>
  <c r="CO141"/>
  <c r="CD142"/>
  <c r="CH142"/>
  <c r="CL142"/>
  <c r="CB143"/>
  <c r="CF143"/>
  <c r="CJ143"/>
  <c r="CN143"/>
  <c r="CC144"/>
  <c r="CG144"/>
  <c r="CP144" s="1"/>
  <c r="CK144"/>
  <c r="CO144"/>
  <c r="CE145"/>
  <c r="CI145"/>
  <c r="CM145"/>
  <c r="CB146"/>
  <c r="CF146"/>
  <c r="CJ146"/>
  <c r="CN146"/>
  <c r="CD147"/>
  <c r="CH147"/>
  <c r="CL147"/>
  <c r="CE148"/>
  <c r="CI148"/>
  <c r="CM148"/>
  <c r="CC149"/>
  <c r="CG149"/>
  <c r="CP149" s="1"/>
  <c r="CK149"/>
  <c r="CO149"/>
  <c r="CD150"/>
  <c r="CH150"/>
  <c r="CL150"/>
  <c r="CB151"/>
  <c r="CF151"/>
  <c r="CJ151"/>
  <c r="CN151"/>
  <c r="CN8"/>
  <c r="CJ8"/>
  <c r="CF8"/>
  <c r="CH62"/>
  <c r="CL62"/>
  <c r="CE63"/>
  <c r="CI63"/>
  <c r="CM63"/>
  <c r="CB64"/>
  <c r="CF64"/>
  <c r="CJ64"/>
  <c r="CN64"/>
  <c r="CD65"/>
  <c r="CH65"/>
  <c r="CL65"/>
  <c r="CE66"/>
  <c r="CI66"/>
  <c r="CM66"/>
  <c r="CC67"/>
  <c r="CG67"/>
  <c r="CP67" s="1"/>
  <c r="CK67"/>
  <c r="CO67"/>
  <c r="CD68"/>
  <c r="CH68"/>
  <c r="CL68"/>
  <c r="CB69"/>
  <c r="CF69"/>
  <c r="CJ69"/>
  <c r="CN69"/>
  <c r="CC70"/>
  <c r="CG70"/>
  <c r="CP70" s="1"/>
  <c r="CK70"/>
  <c r="CO70"/>
  <c r="CE71"/>
  <c r="CI71"/>
  <c r="CM71"/>
  <c r="CB72"/>
  <c r="CF72"/>
  <c r="CJ72"/>
  <c r="CN72"/>
  <c r="CD73"/>
  <c r="CH73"/>
  <c r="CL73"/>
  <c r="CE74"/>
  <c r="CI74"/>
  <c r="CM74"/>
  <c r="CC75"/>
  <c r="CG75"/>
  <c r="CP75" s="1"/>
  <c r="CK75"/>
  <c r="CO75"/>
  <c r="CD76"/>
  <c r="CH76"/>
  <c r="CL76"/>
  <c r="CB77"/>
  <c r="CF77"/>
  <c r="CJ77"/>
  <c r="CN77"/>
  <c r="CC78"/>
  <c r="CG78"/>
  <c r="CP78" s="1"/>
  <c r="CK78"/>
  <c r="CO78"/>
  <c r="CE79"/>
  <c r="CI79"/>
  <c r="CM79"/>
  <c r="CB80"/>
  <c r="CF80"/>
  <c r="CJ80"/>
  <c r="CN80"/>
  <c r="CD81"/>
  <c r="CH81"/>
  <c r="CL81"/>
  <c r="CE82"/>
  <c r="CI82"/>
  <c r="CM82"/>
  <c r="CC83"/>
  <c r="CG83"/>
  <c r="CP83" s="1"/>
  <c r="CK83"/>
  <c r="CO83"/>
  <c r="CD84"/>
  <c r="CH84"/>
  <c r="CL84"/>
  <c r="CB85"/>
  <c r="CF85"/>
  <c r="CJ85"/>
  <c r="CN85"/>
  <c r="CC86"/>
  <c r="CG86"/>
  <c r="CP86" s="1"/>
  <c r="CK86"/>
  <c r="CO86"/>
  <c r="CE87"/>
  <c r="CI87"/>
  <c r="CM87"/>
  <c r="CB88"/>
  <c r="CF88"/>
  <c r="CJ88"/>
  <c r="CN88"/>
  <c r="CD89"/>
  <c r="CH89"/>
  <c r="CL89"/>
  <c r="CE90"/>
  <c r="CI90"/>
  <c r="CM90"/>
  <c r="CC91"/>
  <c r="CG91"/>
  <c r="CP91" s="1"/>
  <c r="CK91"/>
  <c r="CO91"/>
  <c r="CD92"/>
  <c r="CH92"/>
  <c r="CL92"/>
  <c r="CB93"/>
  <c r="CF93"/>
  <c r="CJ93"/>
  <c r="CN93"/>
  <c r="CC94"/>
  <c r="CG94"/>
  <c r="CP94" s="1"/>
  <c r="CK94"/>
  <c r="CO94"/>
  <c r="CE95"/>
  <c r="CI95"/>
  <c r="CM95"/>
  <c r="CB96"/>
  <c r="CF96"/>
  <c r="CJ96"/>
  <c r="CN96"/>
  <c r="CD97"/>
  <c r="CH97"/>
  <c r="CL97"/>
  <c r="CE98"/>
  <c r="CI98"/>
  <c r="CM98"/>
  <c r="CC99"/>
  <c r="CG99"/>
  <c r="CP99" s="1"/>
  <c r="CK99"/>
  <c r="CO99"/>
  <c r="CD100"/>
  <c r="CH100"/>
  <c r="CL100"/>
  <c r="CB101"/>
  <c r="CF101"/>
  <c r="CJ101"/>
  <c r="CN101"/>
  <c r="CC102"/>
  <c r="CG102"/>
  <c r="CP102" s="1"/>
  <c r="CK102"/>
  <c r="CO102"/>
  <c r="CE103"/>
  <c r="CI103"/>
  <c r="CM103"/>
  <c r="CB104"/>
  <c r="CF104"/>
  <c r="CJ104"/>
  <c r="CN104"/>
  <c r="CD105"/>
  <c r="CH105"/>
  <c r="CL105"/>
  <c r="CE106"/>
  <c r="CI106"/>
  <c r="CM106"/>
  <c r="CC107"/>
  <c r="CG107"/>
  <c r="CP107" s="1"/>
  <c r="CK107"/>
  <c r="CO107"/>
  <c r="CD108"/>
  <c r="CH108"/>
  <c r="CL108"/>
  <c r="CB109"/>
  <c r="CF109"/>
  <c r="CJ109"/>
  <c r="CN109"/>
  <c r="CC110"/>
  <c r="CG110"/>
  <c r="CP110" s="1"/>
  <c r="CK110"/>
  <c r="CO110"/>
  <c r="CE111"/>
  <c r="CI111"/>
  <c r="CM111"/>
  <c r="CB112"/>
  <c r="CF112"/>
  <c r="CJ112"/>
  <c r="CN112"/>
  <c r="CD113"/>
  <c r="CH113"/>
  <c r="CL113"/>
  <c r="CE114"/>
  <c r="CI114"/>
  <c r="CM114"/>
  <c r="CC115"/>
  <c r="CG115"/>
  <c r="CP115" s="1"/>
  <c r="CK115"/>
  <c r="CO115"/>
  <c r="CD116"/>
  <c r="CH116"/>
  <c r="CL116"/>
  <c r="CB117"/>
  <c r="CF117"/>
  <c r="CJ117"/>
  <c r="CN117"/>
  <c r="CC118"/>
  <c r="CG118"/>
  <c r="CP118" s="1"/>
  <c r="CK118"/>
  <c r="CO118"/>
  <c r="CE119"/>
  <c r="CI119"/>
  <c r="CM119"/>
  <c r="CB120"/>
  <c r="CF120"/>
  <c r="CJ120"/>
  <c r="CN120"/>
  <c r="CD121"/>
  <c r="CH121"/>
  <c r="CL121"/>
  <c r="CE122"/>
  <c r="CI122"/>
  <c r="CM122"/>
  <c r="CC123"/>
  <c r="CG123"/>
  <c r="CP123" s="1"/>
  <c r="CK123"/>
  <c r="CO123"/>
  <c r="CD124"/>
  <c r="CH124"/>
  <c r="CL124"/>
  <c r="CB125"/>
  <c r="CF125"/>
  <c r="CJ125"/>
  <c r="CN125"/>
  <c r="CC126"/>
  <c r="CG126"/>
  <c r="CP126" s="1"/>
  <c r="CK126"/>
  <c r="CO126"/>
  <c r="CE127"/>
  <c r="CI127"/>
  <c r="CM127"/>
  <c r="CB128"/>
  <c r="CF128"/>
  <c r="CJ128"/>
  <c r="CN128"/>
  <c r="CD129"/>
  <c r="CH129"/>
  <c r="CL129"/>
  <c r="CE130"/>
  <c r="CI130"/>
  <c r="CM130"/>
  <c r="CC131"/>
  <c r="CG131"/>
  <c r="CP131" s="1"/>
  <c r="CK131"/>
  <c r="CO131"/>
  <c r="CD132"/>
  <c r="CH132"/>
  <c r="CL132"/>
  <c r="CB133"/>
  <c r="CF133"/>
  <c r="CJ133"/>
  <c r="CN133"/>
  <c r="CC134"/>
  <c r="CG134"/>
  <c r="CP134" s="1"/>
  <c r="CK134"/>
  <c r="CO134"/>
  <c r="CE135"/>
  <c r="CI135"/>
  <c r="CM135"/>
  <c r="CB136"/>
  <c r="CF136"/>
  <c r="CJ136"/>
  <c r="CN136"/>
  <c r="CD137"/>
  <c r="CH137"/>
  <c r="CL137"/>
  <c r="CE138"/>
  <c r="CI138"/>
  <c r="CM138"/>
  <c r="CC139"/>
  <c r="CG139"/>
  <c r="CP139" s="1"/>
  <c r="CK139"/>
  <c r="CO139"/>
  <c r="CD140"/>
  <c r="CH140"/>
  <c r="CL140"/>
  <c r="CB141"/>
  <c r="CF141"/>
  <c r="CJ141"/>
  <c r="CN141"/>
  <c r="CC142"/>
  <c r="CG142"/>
  <c r="CP142" s="1"/>
  <c r="CK142"/>
  <c r="CO142"/>
  <c r="CE143"/>
  <c r="CI143"/>
  <c r="CM143"/>
  <c r="CB144"/>
  <c r="CF144"/>
  <c r="CJ144"/>
  <c r="CN144"/>
  <c r="CD145"/>
  <c r="CH145"/>
  <c r="CL145"/>
  <c r="CE146"/>
  <c r="CI146"/>
  <c r="CM146"/>
  <c r="CC147"/>
  <c r="CG147"/>
  <c r="CP147" s="1"/>
  <c r="CK147"/>
  <c r="CO147"/>
  <c r="CD148"/>
  <c r="CH148"/>
  <c r="CL148"/>
  <c r="CB149"/>
  <c r="CF149"/>
  <c r="CJ149"/>
  <c r="CN149"/>
  <c r="CC150"/>
  <c r="CG150"/>
  <c r="CP150" s="1"/>
  <c r="CK150"/>
  <c r="CO150"/>
  <c r="CE151"/>
  <c r="CI151"/>
  <c r="CM151"/>
  <c r="CO8"/>
  <c r="CK8"/>
  <c r="CG8"/>
  <c r="CC8"/>
  <c r="CG62"/>
  <c r="CP62" s="1"/>
  <c r="CK62"/>
  <c r="CO62"/>
  <c r="CD63"/>
  <c r="CH63"/>
  <c r="CL63"/>
  <c r="CE64"/>
  <c r="CI64"/>
  <c r="CM64"/>
  <c r="CC65"/>
  <c r="CG65"/>
  <c r="CP65" s="1"/>
  <c r="CK65"/>
  <c r="CO65"/>
  <c r="CD66"/>
  <c r="CH66"/>
  <c r="CL66"/>
  <c r="CB67"/>
  <c r="CF67"/>
  <c r="CJ67"/>
  <c r="CN67"/>
  <c r="CC68"/>
  <c r="CG68"/>
  <c r="CP68" s="1"/>
  <c r="CK68"/>
  <c r="CO68"/>
  <c r="CE69"/>
  <c r="CI69"/>
  <c r="CM69"/>
  <c r="CB70"/>
  <c r="CF70"/>
  <c r="CJ70"/>
  <c r="CN70"/>
  <c r="CD71"/>
  <c r="CH71"/>
  <c r="CL71"/>
  <c r="CE72"/>
  <c r="CI72"/>
  <c r="CM72"/>
  <c r="CC73"/>
  <c r="CG73"/>
  <c r="CP73" s="1"/>
  <c r="CK73"/>
  <c r="CO73"/>
  <c r="CD74"/>
  <c r="CH74"/>
  <c r="CL74"/>
  <c r="CB75"/>
  <c r="CF75"/>
  <c r="CJ75"/>
  <c r="CN75"/>
  <c r="CC76"/>
  <c r="CG76"/>
  <c r="CP76" s="1"/>
  <c r="CK76"/>
  <c r="CO76"/>
  <c r="CE77"/>
  <c r="CI77"/>
  <c r="CM77"/>
  <c r="CB78"/>
  <c r="CF78"/>
  <c r="CJ78"/>
  <c r="CN78"/>
  <c r="CD79"/>
  <c r="CH79"/>
  <c r="CL79"/>
  <c r="CE80"/>
  <c r="CI80"/>
  <c r="CM80"/>
  <c r="CC81"/>
  <c r="CG81"/>
  <c r="CP81" s="1"/>
  <c r="CK81"/>
  <c r="CO81"/>
  <c r="CD82"/>
  <c r="CH82"/>
  <c r="CL82"/>
  <c r="CB83"/>
  <c r="CF83"/>
  <c r="CJ83"/>
  <c r="CN83"/>
  <c r="CC84"/>
  <c r="CG84"/>
  <c r="CP84" s="1"/>
  <c r="CK84"/>
  <c r="CO84"/>
  <c r="CE85"/>
  <c r="CI85"/>
  <c r="CM85"/>
  <c r="CB86"/>
  <c r="CF86"/>
  <c r="CJ86"/>
  <c r="CN86"/>
  <c r="CD87"/>
  <c r="CH87"/>
  <c r="CL87"/>
  <c r="CE88"/>
  <c r="CI88"/>
  <c r="CM88"/>
  <c r="CC89"/>
  <c r="CG89"/>
  <c r="CP89" s="1"/>
  <c r="CK89"/>
  <c r="CO89"/>
  <c r="CD90"/>
  <c r="CH90"/>
  <c r="CL90"/>
  <c r="CB91"/>
  <c r="CF91"/>
  <c r="CJ91"/>
  <c r="CN91"/>
  <c r="CC92"/>
  <c r="CG92"/>
  <c r="CP92" s="1"/>
  <c r="CK92"/>
  <c r="CO92"/>
  <c r="CE93"/>
  <c r="CI93"/>
  <c r="CM93"/>
  <c r="CB94"/>
  <c r="CF94"/>
  <c r="CJ94"/>
  <c r="CN94"/>
  <c r="CD95"/>
  <c r="CH95"/>
  <c r="CL95"/>
  <c r="CE96"/>
  <c r="CI96"/>
  <c r="CM96"/>
  <c r="CC97"/>
  <c r="CG97"/>
  <c r="CP97" s="1"/>
  <c r="CK97"/>
  <c r="CO97"/>
  <c r="CD98"/>
  <c r="CH98"/>
  <c r="CL98"/>
  <c r="CB99"/>
  <c r="CF99"/>
  <c r="CJ99"/>
  <c r="CN99"/>
  <c r="CC100"/>
  <c r="CG100"/>
  <c r="CP100" s="1"/>
  <c r="CK100"/>
  <c r="CO100"/>
  <c r="CE101"/>
  <c r="CI101"/>
  <c r="CM101"/>
  <c r="CB102"/>
  <c r="CF102"/>
  <c r="CJ102"/>
  <c r="CN102"/>
  <c r="CD103"/>
  <c r="CH103"/>
  <c r="CL103"/>
  <c r="CE104"/>
  <c r="CI104"/>
  <c r="CM104"/>
  <c r="CC105"/>
  <c r="CG105"/>
  <c r="CP105" s="1"/>
  <c r="CK105"/>
  <c r="CO105"/>
  <c r="CD106"/>
  <c r="CH106"/>
  <c r="CL106"/>
  <c r="CB107"/>
  <c r="CF107"/>
  <c r="CJ107"/>
  <c r="CN107"/>
  <c r="CC108"/>
  <c r="CG108"/>
  <c r="CP108" s="1"/>
  <c r="CK108"/>
  <c r="CO108"/>
  <c r="CE109"/>
  <c r="CI109"/>
  <c r="CM109"/>
  <c r="CB110"/>
  <c r="CF110"/>
  <c r="CJ110"/>
  <c r="CN110"/>
  <c r="CD111"/>
  <c r="CH111"/>
  <c r="CL111"/>
  <c r="CE112"/>
  <c r="CI112"/>
  <c r="CM112"/>
  <c r="CC113"/>
  <c r="CG113"/>
  <c r="CP113" s="1"/>
  <c r="CK113"/>
  <c r="CO113"/>
  <c r="CD114"/>
  <c r="CH114"/>
  <c r="CL114"/>
  <c r="CB115"/>
  <c r="CF115"/>
  <c r="CJ115"/>
  <c r="CN115"/>
  <c r="CC116"/>
  <c r="CG116"/>
  <c r="CP116" s="1"/>
  <c r="CK116"/>
  <c r="CO116"/>
  <c r="CE117"/>
  <c r="CI117"/>
  <c r="CM117"/>
  <c r="CB118"/>
  <c r="CF118"/>
  <c r="CJ118"/>
  <c r="CN118"/>
  <c r="CD119"/>
  <c r="CH119"/>
  <c r="CL119"/>
  <c r="CE120"/>
  <c r="CI120"/>
  <c r="CM120"/>
  <c r="CC121"/>
  <c r="CG121"/>
  <c r="CP121" s="1"/>
  <c r="CK121"/>
  <c r="CO121"/>
  <c r="CD122"/>
  <c r="CH122"/>
  <c r="CL122"/>
  <c r="CB123"/>
  <c r="CF123"/>
  <c r="CJ123"/>
  <c r="CN123"/>
  <c r="CC124"/>
  <c r="CG124"/>
  <c r="CP124" s="1"/>
  <c r="CK124"/>
  <c r="CO124"/>
  <c r="CE125"/>
  <c r="CI125"/>
  <c r="CM125"/>
  <c r="CB126"/>
  <c r="CF126"/>
  <c r="CJ126"/>
  <c r="CN126"/>
  <c r="CD127"/>
  <c r="CH127"/>
  <c r="CL127"/>
  <c r="CE128"/>
  <c r="CI128"/>
  <c r="CM128"/>
  <c r="CC129"/>
  <c r="CG129"/>
  <c r="CP129" s="1"/>
  <c r="CK129"/>
  <c r="CO129"/>
  <c r="CD130"/>
  <c r="CH130"/>
  <c r="CL130"/>
  <c r="CB131"/>
  <c r="CF131"/>
  <c r="CJ131"/>
  <c r="CN131"/>
  <c r="CC132"/>
  <c r="CG132"/>
  <c r="CP132" s="1"/>
  <c r="CK132"/>
  <c r="CO132"/>
  <c r="CE133"/>
  <c r="CI133"/>
  <c r="CM133"/>
  <c r="CB134"/>
  <c r="CF134"/>
  <c r="CJ134"/>
  <c r="CN134"/>
  <c r="CD135"/>
  <c r="CH135"/>
  <c r="CL135"/>
  <c r="CE136"/>
  <c r="CI136"/>
  <c r="CM136"/>
  <c r="CC137"/>
  <c r="CG137"/>
  <c r="CP137" s="1"/>
  <c r="CK137"/>
  <c r="CO137"/>
  <c r="CD138"/>
  <c r="CH138"/>
  <c r="CL138"/>
  <c r="CB139"/>
  <c r="CF139"/>
  <c r="CJ139"/>
  <c r="CN139"/>
  <c r="CC140"/>
  <c r="CG140"/>
  <c r="CP140" s="1"/>
  <c r="CK140"/>
  <c r="CO140"/>
  <c r="CE141"/>
  <c r="CI141"/>
  <c r="CM141"/>
  <c r="CB142"/>
  <c r="CF142"/>
  <c r="CJ142"/>
  <c r="CN142"/>
  <c r="CD143"/>
  <c r="CH143"/>
  <c r="CL143"/>
  <c r="CE144"/>
  <c r="CI144"/>
  <c r="CM144"/>
  <c r="CC145"/>
  <c r="CG145"/>
  <c r="CP145" s="1"/>
  <c r="CK145"/>
  <c r="CO145"/>
  <c r="CD146"/>
  <c r="CH146"/>
  <c r="CL146"/>
  <c r="CB147"/>
  <c r="CF147"/>
  <c r="CJ147"/>
  <c r="CN147"/>
  <c r="CC148"/>
  <c r="CG148"/>
  <c r="CP148" s="1"/>
  <c r="CK148"/>
  <c r="CO148"/>
  <c r="CE149"/>
  <c r="CI149"/>
  <c r="CM149"/>
  <c r="CB150"/>
  <c r="CF150"/>
  <c r="CJ150"/>
  <c r="CN150"/>
  <c r="CD151"/>
  <c r="CH151"/>
  <c r="CL151"/>
  <c r="CL8"/>
  <c r="CH8"/>
  <c r="CD8"/>
  <c r="CF62"/>
  <c r="CJ62"/>
  <c r="CN62"/>
  <c r="CC63"/>
  <c r="CG63"/>
  <c r="CP63" s="1"/>
  <c r="CK63"/>
  <c r="CO63"/>
  <c r="CD64"/>
  <c r="CH64"/>
  <c r="CL64"/>
  <c r="CB65"/>
  <c r="CF65"/>
  <c r="CJ65"/>
  <c r="CN65"/>
  <c r="CC66"/>
  <c r="CG66"/>
  <c r="CP66" s="1"/>
  <c r="CK66"/>
  <c r="CO66"/>
  <c r="CE67"/>
  <c r="CI67"/>
  <c r="CM67"/>
  <c r="CB68"/>
  <c r="CF68"/>
  <c r="CJ68"/>
  <c r="CN68"/>
  <c r="CD69"/>
  <c r="CH69"/>
  <c r="CL69"/>
  <c r="CE70"/>
  <c r="CI70"/>
  <c r="CM70"/>
  <c r="CC71"/>
  <c r="CG71"/>
  <c r="CP71" s="1"/>
  <c r="CK71"/>
  <c r="CO71"/>
  <c r="CD72"/>
  <c r="CH72"/>
  <c r="CL72"/>
  <c r="CB73"/>
  <c r="CF73"/>
  <c r="CJ73"/>
  <c r="CN73"/>
  <c r="CC74"/>
  <c r="CG74"/>
  <c r="CP74" s="1"/>
  <c r="CK74"/>
  <c r="CO74"/>
  <c r="CE75"/>
  <c r="CI75"/>
  <c r="CM75"/>
  <c r="CB76"/>
  <c r="CF76"/>
  <c r="CJ76"/>
  <c r="CN76"/>
  <c r="CD77"/>
  <c r="CH77"/>
  <c r="CL77"/>
  <c r="CE78"/>
  <c r="CI78"/>
  <c r="CM78"/>
  <c r="CC79"/>
  <c r="CG79"/>
  <c r="CP79" s="1"/>
  <c r="CK79"/>
  <c r="CO79"/>
  <c r="CD80"/>
  <c r="CH80"/>
  <c r="CL80"/>
  <c r="CB81"/>
  <c r="CF81"/>
  <c r="CJ81"/>
  <c r="CN81"/>
  <c r="CC82"/>
  <c r="CG82"/>
  <c r="CP82" s="1"/>
  <c r="CK82"/>
  <c r="CO82"/>
  <c r="CE83"/>
  <c r="CI83"/>
  <c r="CM83"/>
  <c r="CB84"/>
  <c r="CF84"/>
  <c r="CJ84"/>
  <c r="CN84"/>
  <c r="CD85"/>
  <c r="CH85"/>
  <c r="CL85"/>
  <c r="CE86"/>
  <c r="CI86"/>
  <c r="CM86"/>
  <c r="CC87"/>
  <c r="CG87"/>
  <c r="CP87" s="1"/>
  <c r="CK87"/>
  <c r="CO87"/>
  <c r="CD88"/>
  <c r="CH88"/>
  <c r="CL88"/>
  <c r="CB89"/>
  <c r="CF89"/>
  <c r="CJ89"/>
  <c r="CN89"/>
  <c r="CC90"/>
  <c r="CG90"/>
  <c r="CP90" s="1"/>
  <c r="CK90"/>
  <c r="CO90"/>
  <c r="CE91"/>
  <c r="CI91"/>
  <c r="CM91"/>
  <c r="CB92"/>
  <c r="CF92"/>
  <c r="CJ92"/>
  <c r="CN92"/>
  <c r="CD93"/>
  <c r="CH93"/>
  <c r="CL93"/>
  <c r="CE94"/>
  <c r="CI94"/>
  <c r="CM94"/>
  <c r="CC95"/>
  <c r="CG95"/>
  <c r="CP95" s="1"/>
  <c r="CK95"/>
  <c r="CO95"/>
  <c r="CD96"/>
  <c r="CH96"/>
  <c r="CL96"/>
  <c r="CB97"/>
  <c r="CF97"/>
  <c r="CJ97"/>
  <c r="CN97"/>
  <c r="CC98"/>
  <c r="CG98"/>
  <c r="CP98" s="1"/>
  <c r="CK98"/>
  <c r="CO98"/>
  <c r="CE99"/>
  <c r="CI99"/>
  <c r="CM99"/>
  <c r="CB100"/>
  <c r="CF100"/>
  <c r="CJ100"/>
  <c r="CN100"/>
  <c r="CD101"/>
  <c r="CH101"/>
  <c r="CL101"/>
  <c r="CE102"/>
  <c r="CI102"/>
  <c r="CM102"/>
  <c r="CC103"/>
  <c r="CG103"/>
  <c r="CP103" s="1"/>
  <c r="CK103"/>
  <c r="CO103"/>
  <c r="CD104"/>
  <c r="CH104"/>
  <c r="CL104"/>
  <c r="CB105"/>
  <c r="CF105"/>
  <c r="CJ105"/>
  <c r="CN105"/>
  <c r="CC106"/>
  <c r="CG106"/>
  <c r="CP106" s="1"/>
  <c r="CK106"/>
  <c r="CO106"/>
  <c r="CE107"/>
  <c r="CI107"/>
  <c r="CM107"/>
  <c r="CB108"/>
  <c r="CF108"/>
  <c r="CJ108"/>
  <c r="CN108"/>
  <c r="CD109"/>
  <c r="CH109"/>
  <c r="CL109"/>
  <c r="CE110"/>
  <c r="CI110"/>
  <c r="CM110"/>
  <c r="CC111"/>
  <c r="CG111"/>
  <c r="CP111" s="1"/>
  <c r="CK111"/>
  <c r="CO111"/>
  <c r="CD112"/>
  <c r="CH112"/>
  <c r="CL112"/>
  <c r="CB113"/>
  <c r="CF113"/>
  <c r="CJ113"/>
  <c r="CN113"/>
  <c r="CC114"/>
  <c r="CG114"/>
  <c r="CP114" s="1"/>
  <c r="CK114"/>
  <c r="CO114"/>
  <c r="CE115"/>
  <c r="CI115"/>
  <c r="CM115"/>
  <c r="CB116"/>
  <c r="CF116"/>
  <c r="CJ116"/>
  <c r="CN116"/>
  <c r="CD117"/>
  <c r="CH117"/>
  <c r="CL117"/>
  <c r="CE118"/>
  <c r="CI118"/>
  <c r="CM118"/>
  <c r="CC119"/>
  <c r="CG119"/>
  <c r="CP119" s="1"/>
  <c r="CK119"/>
  <c r="CO119"/>
  <c r="CD120"/>
  <c r="CH120"/>
  <c r="CL120"/>
  <c r="CB121"/>
  <c r="CF121"/>
  <c r="CJ121"/>
  <c r="CN121"/>
  <c r="CC122"/>
  <c r="CG122"/>
  <c r="CP122" s="1"/>
  <c r="CK122"/>
  <c r="CO122"/>
  <c r="CE123"/>
  <c r="CI123"/>
  <c r="CM123"/>
  <c r="CB124"/>
  <c r="CF124"/>
  <c r="CJ124"/>
  <c r="CN124"/>
  <c r="CD125"/>
  <c r="CH125"/>
  <c r="CL125"/>
  <c r="CE126"/>
  <c r="CI126"/>
  <c r="CM126"/>
  <c r="CC127"/>
  <c r="CG127"/>
  <c r="CP127" s="1"/>
  <c r="CK127"/>
  <c r="CO127"/>
  <c r="CD128"/>
  <c r="CH128"/>
  <c r="CL128"/>
  <c r="CB129"/>
  <c r="CF129"/>
  <c r="CJ129"/>
  <c r="CN129"/>
  <c r="CC130"/>
  <c r="CG130"/>
  <c r="CP130" s="1"/>
  <c r="CK130"/>
  <c r="CO130"/>
  <c r="CE131"/>
  <c r="CI131"/>
  <c r="CM131"/>
  <c r="CB132"/>
  <c r="CF132"/>
  <c r="CJ132"/>
  <c r="CN132"/>
  <c r="CD133"/>
  <c r="CH133"/>
  <c r="CL133"/>
  <c r="CE134"/>
  <c r="CI134"/>
  <c r="CM134"/>
  <c r="CC135"/>
  <c r="CG135"/>
  <c r="CP135" s="1"/>
  <c r="CK135"/>
  <c r="CO135"/>
  <c r="CD136"/>
  <c r="CH136"/>
  <c r="CL136"/>
  <c r="CB137"/>
  <c r="CF137"/>
  <c r="CJ137"/>
  <c r="CN137"/>
  <c r="CC138"/>
  <c r="CG138"/>
  <c r="CP138" s="1"/>
  <c r="CK138"/>
  <c r="CO138"/>
  <c r="CE139"/>
  <c r="CI139"/>
  <c r="CM139"/>
  <c r="CB140"/>
  <c r="CF140"/>
  <c r="CJ140"/>
  <c r="CN140"/>
  <c r="CD141"/>
  <c r="CH141"/>
  <c r="CL141"/>
  <c r="CE142"/>
  <c r="CI142"/>
  <c r="CM142"/>
  <c r="CC143"/>
  <c r="CG143"/>
  <c r="CP143" s="1"/>
  <c r="CK143"/>
  <c r="CO143"/>
  <c r="CD144"/>
  <c r="CH144"/>
  <c r="CL144"/>
  <c r="CB145"/>
  <c r="CF145"/>
  <c r="CJ145"/>
  <c r="CN145"/>
  <c r="CC146"/>
  <c r="CG146"/>
  <c r="CP146" s="1"/>
  <c r="CK146"/>
  <c r="CO146"/>
  <c r="CE147"/>
  <c r="CI147"/>
  <c r="CM147"/>
  <c r="CB148"/>
  <c r="CF148"/>
  <c r="CJ148"/>
  <c r="CN148"/>
  <c r="CD149"/>
  <c r="CH149"/>
  <c r="CL149"/>
  <c r="CE150"/>
  <c r="CI150"/>
  <c r="CM150"/>
  <c r="CC151"/>
  <c r="CG151"/>
  <c r="CP151" s="1"/>
  <c r="CK151"/>
  <c r="CO151"/>
  <c r="CM8"/>
  <c r="CI8"/>
  <c r="CE8"/>
  <c r="BY11"/>
  <c r="CA11"/>
  <c r="BY9"/>
  <c r="BY10"/>
  <c r="BY8"/>
  <c r="CA14"/>
  <c r="A14"/>
  <c r="A12"/>
  <c r="A13"/>
  <c r="CS26" i="7"/>
  <c r="CS20"/>
  <c r="CS7"/>
  <c r="CS42"/>
  <c r="CS58"/>
  <c r="CS74"/>
  <c r="CS90"/>
  <c r="CS106"/>
  <c r="CS122"/>
  <c r="CS138"/>
  <c r="CS154"/>
  <c r="CS170"/>
  <c r="CS186"/>
  <c r="CS202"/>
  <c r="CS218"/>
  <c r="CS234"/>
  <c r="CS250"/>
  <c r="CS266"/>
  <c r="CS282"/>
  <c r="CS298"/>
  <c r="CS314"/>
  <c r="CS330"/>
  <c r="CS346"/>
  <c r="CS362"/>
  <c r="CS378"/>
  <c r="CS394"/>
  <c r="CS410"/>
  <c r="CS426"/>
  <c r="CS442"/>
  <c r="CS458"/>
  <c r="CS474"/>
  <c r="CS31"/>
  <c r="CS47"/>
  <c r="CS63"/>
  <c r="CS79"/>
  <c r="CS95"/>
  <c r="CS111"/>
  <c r="CS127"/>
  <c r="CS143"/>
  <c r="CS159"/>
  <c r="CS175"/>
  <c r="CS191"/>
  <c r="CS207"/>
  <c r="CS223"/>
  <c r="CS239"/>
  <c r="CS255"/>
  <c r="CS271"/>
  <c r="CS287"/>
  <c r="CS303"/>
  <c r="CS319"/>
  <c r="CS335"/>
  <c r="CS351"/>
  <c r="CS367"/>
  <c r="CS383"/>
  <c r="CS399"/>
  <c r="CS415"/>
  <c r="CS431"/>
  <c r="CS447"/>
  <c r="CS463"/>
  <c r="CS479"/>
  <c r="CS32"/>
  <c r="CS48"/>
  <c r="CS64"/>
  <c r="CS80"/>
  <c r="CS96"/>
  <c r="CS112"/>
  <c r="CS128"/>
  <c r="CS144"/>
  <c r="CS160"/>
  <c r="CS176"/>
  <c r="CS192"/>
  <c r="CS208"/>
  <c r="CS224"/>
  <c r="CS240"/>
  <c r="CS256"/>
  <c r="CS272"/>
  <c r="CS288"/>
  <c r="CS304"/>
  <c r="CS320"/>
  <c r="CS336"/>
  <c r="CS352"/>
  <c r="CS368"/>
  <c r="CS384"/>
  <c r="CS400"/>
  <c r="CS416"/>
  <c r="CS432"/>
  <c r="CS448"/>
  <c r="CS464"/>
  <c r="CS480"/>
  <c r="CS29"/>
  <c r="CS45"/>
  <c r="CS61"/>
  <c r="CS77"/>
  <c r="CS93"/>
  <c r="CS109"/>
  <c r="CS125"/>
  <c r="CS141"/>
  <c r="CS157"/>
  <c r="CS173"/>
  <c r="CS189"/>
  <c r="CS205"/>
  <c r="CS221"/>
  <c r="CS237"/>
  <c r="CS253"/>
  <c r="CS269"/>
  <c r="CS285"/>
  <c r="CS301"/>
  <c r="CS317"/>
  <c r="CS333"/>
  <c r="CS349"/>
  <c r="CS365"/>
  <c r="CS381"/>
  <c r="CS397"/>
  <c r="CS413"/>
  <c r="CS429"/>
  <c r="CS445"/>
  <c r="CS461"/>
  <c r="CS477"/>
  <c r="CS493"/>
  <c r="CS504"/>
  <c r="CS520"/>
  <c r="CS536"/>
  <c r="CS552"/>
  <c r="CS568"/>
  <c r="CS584"/>
  <c r="CS600"/>
  <c r="CS616"/>
  <c r="CS632"/>
  <c r="CS648"/>
  <c r="CS664"/>
  <c r="CS680"/>
  <c r="CS696"/>
  <c r="CS712"/>
  <c r="CS728"/>
  <c r="CS744"/>
  <c r="CS760"/>
  <c r="CS776"/>
  <c r="CS792"/>
  <c r="CS808"/>
  <c r="CS824"/>
  <c r="CS840"/>
  <c r="CS856"/>
  <c r="CS872"/>
  <c r="CS888"/>
  <c r="CS904"/>
  <c r="CS920"/>
  <c r="CS936"/>
  <c r="CS952"/>
  <c r="CS968"/>
  <c r="CS984"/>
  <c r="CS486"/>
  <c r="CS509"/>
  <c r="CS525"/>
  <c r="CS541"/>
  <c r="CS557"/>
  <c r="CS573"/>
  <c r="CS589"/>
  <c r="CS605"/>
  <c r="CS621"/>
  <c r="CS637"/>
  <c r="CS653"/>
  <c r="CS669"/>
  <c r="CS685"/>
  <c r="CS701"/>
  <c r="CS717"/>
  <c r="CS733"/>
  <c r="CS749"/>
  <c r="CS765"/>
  <c r="CS781"/>
  <c r="CS797"/>
  <c r="CS813"/>
  <c r="CS829"/>
  <c r="CS845"/>
  <c r="CS861"/>
  <c r="CS877"/>
  <c r="CS893"/>
  <c r="CS909"/>
  <c r="CS925"/>
  <c r="CS941"/>
  <c r="CS957"/>
  <c r="CS973"/>
  <c r="CS989"/>
  <c r="CS494"/>
  <c r="CS510"/>
  <c r="CS526"/>
  <c r="CS542"/>
  <c r="CS558"/>
  <c r="CS574"/>
  <c r="CS590"/>
  <c r="CS606"/>
  <c r="CS622"/>
  <c r="CS638"/>
  <c r="CS654"/>
  <c r="CS670"/>
  <c r="CS686"/>
  <c r="CS702"/>
  <c r="CS718"/>
  <c r="CS734"/>
  <c r="CS750"/>
  <c r="CS766"/>
  <c r="CS782"/>
  <c r="CS798"/>
  <c r="CS814"/>
  <c r="CS830"/>
  <c r="CS846"/>
  <c r="CS862"/>
  <c r="CS878"/>
  <c r="CS894"/>
  <c r="CS910"/>
  <c r="CS926"/>
  <c r="CS942"/>
  <c r="CS958"/>
  <c r="CS974"/>
  <c r="CS990"/>
  <c r="CS495"/>
  <c r="CS511"/>
  <c r="CS527"/>
  <c r="CS543"/>
  <c r="CS559"/>
  <c r="CS575"/>
  <c r="CS591"/>
  <c r="CS607"/>
  <c r="CS623"/>
  <c r="CS639"/>
  <c r="CS655"/>
  <c r="CS671"/>
  <c r="CS687"/>
  <c r="CS703"/>
  <c r="CS719"/>
  <c r="CS735"/>
  <c r="CS751"/>
  <c r="CS767"/>
  <c r="CS783"/>
  <c r="CS799"/>
  <c r="CS815"/>
  <c r="CS831"/>
  <c r="CS847"/>
  <c r="CS863"/>
  <c r="CS879"/>
  <c r="CS895"/>
  <c r="CS911"/>
  <c r="CS927"/>
  <c r="CS943"/>
  <c r="CS959"/>
  <c r="CS975"/>
  <c r="CS991"/>
  <c r="CS1007"/>
  <c r="CS1023"/>
  <c r="CS1039"/>
  <c r="CS1055"/>
  <c r="CS1071"/>
  <c r="CS1087"/>
  <c r="CS1103"/>
  <c r="CS1119"/>
  <c r="CS1135"/>
  <c r="CS1151"/>
  <c r="CS1167"/>
  <c r="CS1008"/>
  <c r="CS1024"/>
  <c r="CS1040"/>
  <c r="CS1056"/>
  <c r="CS1072"/>
  <c r="CS1088"/>
  <c r="CS1104"/>
  <c r="CS1120"/>
  <c r="CS1136"/>
  <c r="CS1152"/>
  <c r="CS1168"/>
  <c r="CS1013"/>
  <c r="CS1029"/>
  <c r="CS1045"/>
  <c r="CS1061"/>
  <c r="CS1077"/>
  <c r="CS1093"/>
  <c r="CS1109"/>
  <c r="CS1125"/>
  <c r="CS1141"/>
  <c r="CS1157"/>
  <c r="CS1002"/>
  <c r="CS1018"/>
  <c r="CS1034"/>
  <c r="CS1050"/>
  <c r="CS1066"/>
  <c r="CS1082"/>
  <c r="CS1098"/>
  <c r="CS1114"/>
  <c r="CS1130"/>
  <c r="CS1146"/>
  <c r="CS1162"/>
  <c r="CS38"/>
  <c r="CS54"/>
  <c r="CS70"/>
  <c r="CS86"/>
  <c r="CS102"/>
  <c r="CS118"/>
  <c r="CS134"/>
  <c r="CS150"/>
  <c r="CS166"/>
  <c r="CS182"/>
  <c r="CS198"/>
  <c r="CS214"/>
  <c r="CS230"/>
  <c r="CS246"/>
  <c r="CS262"/>
  <c r="CS278"/>
  <c r="CS294"/>
  <c r="CS310"/>
  <c r="CS326"/>
  <c r="CS342"/>
  <c r="CS358"/>
  <c r="CS374"/>
  <c r="CS390"/>
  <c r="CS406"/>
  <c r="CS422"/>
  <c r="CS438"/>
  <c r="CS454"/>
  <c r="CS470"/>
  <c r="CS27"/>
  <c r="CS43"/>
  <c r="CS59"/>
  <c r="CS75"/>
  <c r="CS91"/>
  <c r="CS107"/>
  <c r="CS123"/>
  <c r="CS139"/>
  <c r="CS155"/>
  <c r="CS171"/>
  <c r="CS187"/>
  <c r="CS203"/>
  <c r="CS219"/>
  <c r="CS235"/>
  <c r="CS251"/>
  <c r="CS267"/>
  <c r="CS283"/>
  <c r="CS299"/>
  <c r="CS315"/>
  <c r="CS331"/>
  <c r="CS347"/>
  <c r="CS363"/>
  <c r="CS379"/>
  <c r="CS395"/>
  <c r="CS411"/>
  <c r="CS427"/>
  <c r="CS443"/>
  <c r="CS459"/>
  <c r="CS475"/>
  <c r="CS28"/>
  <c r="CS44"/>
  <c r="CS60"/>
  <c r="CS76"/>
  <c r="CS92"/>
  <c r="CS108"/>
  <c r="CS124"/>
  <c r="CS140"/>
  <c r="CS156"/>
  <c r="CS172"/>
  <c r="CS188"/>
  <c r="CS204"/>
  <c r="CS220"/>
  <c r="CS236"/>
  <c r="CS252"/>
  <c r="CS268"/>
  <c r="CS284"/>
  <c r="CS300"/>
  <c r="CS316"/>
  <c r="CS332"/>
  <c r="CS348"/>
  <c r="CS364"/>
  <c r="CS380"/>
  <c r="CS396"/>
  <c r="CS412"/>
  <c r="CS428"/>
  <c r="CS444"/>
  <c r="CS460"/>
  <c r="CS476"/>
  <c r="CS25"/>
  <c r="CS41"/>
  <c r="CS57"/>
  <c r="CS73"/>
  <c r="CS89"/>
  <c r="CS105"/>
  <c r="CS121"/>
  <c r="CS137"/>
  <c r="CS153"/>
  <c r="CS169"/>
  <c r="CS185"/>
  <c r="CS201"/>
  <c r="CS217"/>
  <c r="CS233"/>
  <c r="CS249"/>
  <c r="CS265"/>
  <c r="CS281"/>
  <c r="CS297"/>
  <c r="CS313"/>
  <c r="CS329"/>
  <c r="CS345"/>
  <c r="CS361"/>
  <c r="CS377"/>
  <c r="CS393"/>
  <c r="CS409"/>
  <c r="CS425"/>
  <c r="CS441"/>
  <c r="CS457"/>
  <c r="CS473"/>
  <c r="CS489"/>
  <c r="CS500"/>
  <c r="CS516"/>
  <c r="CS532"/>
  <c r="CS548"/>
  <c r="CS564"/>
  <c r="CS580"/>
  <c r="CS596"/>
  <c r="CS612"/>
  <c r="CS628"/>
  <c r="CS644"/>
  <c r="CS660"/>
  <c r="CS676"/>
  <c r="CS692"/>
  <c r="CS708"/>
  <c r="CS724"/>
  <c r="CS740"/>
  <c r="CS756"/>
  <c r="CS772"/>
  <c r="CS788"/>
  <c r="CS804"/>
  <c r="CS820"/>
  <c r="CS836"/>
  <c r="CS852"/>
  <c r="CS868"/>
  <c r="CS884"/>
  <c r="CS900"/>
  <c r="CS916"/>
  <c r="CS932"/>
  <c r="CS948"/>
  <c r="CS964"/>
  <c r="CS980"/>
  <c r="CS996"/>
  <c r="CS505"/>
  <c r="CS521"/>
  <c r="CS537"/>
  <c r="CS553"/>
  <c r="CS569"/>
  <c r="CS585"/>
  <c r="CS601"/>
  <c r="CS617"/>
  <c r="CS633"/>
  <c r="CS649"/>
  <c r="CS665"/>
  <c r="CS681"/>
  <c r="CS697"/>
  <c r="CS713"/>
  <c r="CS729"/>
  <c r="CS745"/>
  <c r="CS761"/>
  <c r="CS777"/>
  <c r="CS793"/>
  <c r="CS809"/>
  <c r="CS825"/>
  <c r="CS841"/>
  <c r="CS857"/>
  <c r="CS873"/>
  <c r="CS889"/>
  <c r="CS905"/>
  <c r="CS921"/>
  <c r="CS937"/>
  <c r="CS953"/>
  <c r="CS969"/>
  <c r="CS985"/>
  <c r="CS491"/>
  <c r="CS506"/>
  <c r="CS522"/>
  <c r="CS538"/>
  <c r="CS554"/>
  <c r="CS570"/>
  <c r="CS586"/>
  <c r="CS602"/>
  <c r="CS618"/>
  <c r="CS634"/>
  <c r="CS650"/>
  <c r="CS666"/>
  <c r="CS682"/>
  <c r="CS698"/>
  <c r="CS714"/>
  <c r="CS730"/>
  <c r="CS746"/>
  <c r="CS762"/>
  <c r="CS778"/>
  <c r="CS794"/>
  <c r="CS810"/>
  <c r="CS826"/>
  <c r="CS842"/>
  <c r="CS858"/>
  <c r="CS874"/>
  <c r="CS890"/>
  <c r="CS906"/>
  <c r="CS922"/>
  <c r="CS938"/>
  <c r="CS954"/>
  <c r="CS970"/>
  <c r="CS986"/>
  <c r="CS492"/>
  <c r="CS507"/>
  <c r="CS523"/>
  <c r="CS539"/>
  <c r="CS555"/>
  <c r="CS571"/>
  <c r="CS587"/>
  <c r="CS603"/>
  <c r="CS619"/>
  <c r="CS635"/>
  <c r="CS651"/>
  <c r="CS667"/>
  <c r="CS683"/>
  <c r="CS699"/>
  <c r="CS715"/>
  <c r="CS731"/>
  <c r="CS747"/>
  <c r="CS763"/>
  <c r="CS779"/>
  <c r="CS795"/>
  <c r="CS811"/>
  <c r="CS827"/>
  <c r="CS843"/>
  <c r="CS859"/>
  <c r="CS875"/>
  <c r="CS891"/>
  <c r="CS907"/>
  <c r="CS923"/>
  <c r="CS939"/>
  <c r="CS955"/>
  <c r="CS971"/>
  <c r="CS987"/>
  <c r="CS1003"/>
  <c r="CS1019"/>
  <c r="CS1035"/>
  <c r="CS1051"/>
  <c r="CS1067"/>
  <c r="CS1083"/>
  <c r="CS1099"/>
  <c r="CS1115"/>
  <c r="CS1131"/>
  <c r="CS1147"/>
  <c r="CS1163"/>
  <c r="CS1004"/>
  <c r="CS1020"/>
  <c r="CS1036"/>
  <c r="CS1052"/>
  <c r="CS1068"/>
  <c r="CS1084"/>
  <c r="CS1100"/>
  <c r="CS1116"/>
  <c r="CS1132"/>
  <c r="CS1148"/>
  <c r="CS1164"/>
  <c r="CS1009"/>
  <c r="CS1025"/>
  <c r="CS1041"/>
  <c r="CS1057"/>
  <c r="CS1073"/>
  <c r="CS1089"/>
  <c r="CS1105"/>
  <c r="CS1121"/>
  <c r="CS1137"/>
  <c r="CS1153"/>
  <c r="CS1169"/>
  <c r="CS1014"/>
  <c r="CS1030"/>
  <c r="CS1046"/>
  <c r="CS1062"/>
  <c r="CS1078"/>
  <c r="CS1094"/>
  <c r="CS1110"/>
  <c r="CS1126"/>
  <c r="CS1142"/>
  <c r="CS1158"/>
  <c r="CS34"/>
  <c r="CS50"/>
  <c r="CS66"/>
  <c r="CS82"/>
  <c r="CS98"/>
  <c r="CS114"/>
  <c r="CS130"/>
  <c r="CS146"/>
  <c r="CS162"/>
  <c r="CS178"/>
  <c r="CS194"/>
  <c r="CS210"/>
  <c r="CS226"/>
  <c r="CS242"/>
  <c r="CS258"/>
  <c r="CS274"/>
  <c r="CS290"/>
  <c r="CS306"/>
  <c r="CS322"/>
  <c r="CS338"/>
  <c r="CS354"/>
  <c r="CS370"/>
  <c r="CS386"/>
  <c r="CS402"/>
  <c r="CS418"/>
  <c r="CS434"/>
  <c r="CS450"/>
  <c r="CS466"/>
  <c r="CS482"/>
  <c r="CS23"/>
  <c r="CS39"/>
  <c r="CS55"/>
  <c r="CS71"/>
  <c r="CS87"/>
  <c r="CS103"/>
  <c r="CS119"/>
  <c r="CS135"/>
  <c r="CS151"/>
  <c r="CS167"/>
  <c r="CS183"/>
  <c r="CS199"/>
  <c r="CS215"/>
  <c r="CS231"/>
  <c r="CS247"/>
  <c r="CS263"/>
  <c r="CS279"/>
  <c r="CS295"/>
  <c r="CS311"/>
  <c r="CS327"/>
  <c r="CS343"/>
  <c r="CS359"/>
  <c r="CS375"/>
  <c r="CS391"/>
  <c r="CS407"/>
  <c r="CS423"/>
  <c r="CS439"/>
  <c r="CS455"/>
  <c r="CS471"/>
  <c r="CS24"/>
  <c r="CS40"/>
  <c r="CS56"/>
  <c r="CS72"/>
  <c r="CS88"/>
  <c r="CS104"/>
  <c r="CS120"/>
  <c r="CS136"/>
  <c r="CS152"/>
  <c r="CS168"/>
  <c r="CS184"/>
  <c r="CS200"/>
  <c r="CS216"/>
  <c r="CS232"/>
  <c r="CS248"/>
  <c r="CS264"/>
  <c r="CS280"/>
  <c r="CS296"/>
  <c r="CS312"/>
  <c r="CS328"/>
  <c r="CS344"/>
  <c r="CS360"/>
  <c r="CS376"/>
  <c r="CS392"/>
  <c r="CS408"/>
  <c r="CS424"/>
  <c r="CS440"/>
  <c r="CS456"/>
  <c r="CS472"/>
  <c r="CS488"/>
  <c r="CS21"/>
  <c r="CS37"/>
  <c r="CS53"/>
  <c r="CS69"/>
  <c r="CS85"/>
  <c r="CS101"/>
  <c r="CS117"/>
  <c r="CS133"/>
  <c r="CS149"/>
  <c r="CS165"/>
  <c r="CS181"/>
  <c r="CS197"/>
  <c r="CS213"/>
  <c r="CS229"/>
  <c r="CS245"/>
  <c r="CS261"/>
  <c r="CS277"/>
  <c r="CS293"/>
  <c r="CS309"/>
  <c r="CS325"/>
  <c r="CS341"/>
  <c r="CS357"/>
  <c r="CS373"/>
  <c r="CS389"/>
  <c r="CS405"/>
  <c r="CS421"/>
  <c r="CS437"/>
  <c r="CS453"/>
  <c r="CS469"/>
  <c r="CS485"/>
  <c r="CS496"/>
  <c r="CS512"/>
  <c r="CS528"/>
  <c r="CS544"/>
  <c r="CS560"/>
  <c r="CS576"/>
  <c r="CS592"/>
  <c r="CS608"/>
  <c r="CS624"/>
  <c r="CS640"/>
  <c r="CS656"/>
  <c r="CS672"/>
  <c r="CS688"/>
  <c r="CS704"/>
  <c r="CS720"/>
  <c r="CS736"/>
  <c r="CS752"/>
  <c r="CS768"/>
  <c r="CS784"/>
  <c r="CS800"/>
  <c r="CS816"/>
  <c r="CS832"/>
  <c r="CS848"/>
  <c r="CS864"/>
  <c r="CS880"/>
  <c r="CS896"/>
  <c r="CS912"/>
  <c r="CS928"/>
  <c r="CS944"/>
  <c r="CS960"/>
  <c r="CS976"/>
  <c r="CS992"/>
  <c r="CS501"/>
  <c r="CS517"/>
  <c r="CS533"/>
  <c r="CS549"/>
  <c r="CS565"/>
  <c r="CS581"/>
  <c r="CS597"/>
  <c r="CS613"/>
  <c r="CS629"/>
  <c r="CS645"/>
  <c r="CS661"/>
  <c r="CS677"/>
  <c r="CS693"/>
  <c r="CS709"/>
  <c r="CS725"/>
  <c r="CS741"/>
  <c r="CS757"/>
  <c r="CS773"/>
  <c r="CS789"/>
  <c r="CS805"/>
  <c r="CS821"/>
  <c r="CS837"/>
  <c r="CS853"/>
  <c r="CS869"/>
  <c r="CS885"/>
  <c r="CS901"/>
  <c r="CS917"/>
  <c r="CS933"/>
  <c r="CS949"/>
  <c r="CS965"/>
  <c r="CS981"/>
  <c r="CS997"/>
  <c r="CS502"/>
  <c r="CS518"/>
  <c r="CS534"/>
  <c r="CS550"/>
  <c r="CS566"/>
  <c r="CS582"/>
  <c r="CS598"/>
  <c r="CS614"/>
  <c r="CS630"/>
  <c r="CS646"/>
  <c r="CS662"/>
  <c r="CS678"/>
  <c r="CS694"/>
  <c r="CS710"/>
  <c r="CS726"/>
  <c r="CS742"/>
  <c r="CS758"/>
  <c r="CS774"/>
  <c r="CS790"/>
  <c r="CS806"/>
  <c r="CS822"/>
  <c r="CS838"/>
  <c r="CS854"/>
  <c r="CS870"/>
  <c r="CS886"/>
  <c r="CS902"/>
  <c r="CS918"/>
  <c r="CS934"/>
  <c r="CS950"/>
  <c r="CS966"/>
  <c r="CS982"/>
  <c r="CS487"/>
  <c r="CS503"/>
  <c r="CS519"/>
  <c r="CS535"/>
  <c r="CS551"/>
  <c r="CS567"/>
  <c r="CS583"/>
  <c r="CS599"/>
  <c r="CS615"/>
  <c r="CS631"/>
  <c r="CS647"/>
  <c r="CS663"/>
  <c r="CS679"/>
  <c r="CS695"/>
  <c r="CS711"/>
  <c r="CS727"/>
  <c r="CS743"/>
  <c r="CS759"/>
  <c r="CS775"/>
  <c r="CS791"/>
  <c r="CS807"/>
  <c r="CS823"/>
  <c r="CS839"/>
  <c r="CS855"/>
  <c r="CS871"/>
  <c r="CS887"/>
  <c r="CS903"/>
  <c r="CS919"/>
  <c r="CS935"/>
  <c r="CS951"/>
  <c r="CS967"/>
  <c r="CS983"/>
  <c r="CS999"/>
  <c r="CS1015"/>
  <c r="CS1031"/>
  <c r="CS1047"/>
  <c r="CS1063"/>
  <c r="CS1079"/>
  <c r="CS1095"/>
  <c r="CS1111"/>
  <c r="CS1127"/>
  <c r="CS1143"/>
  <c r="CS1159"/>
  <c r="CS1000"/>
  <c r="CS1016"/>
  <c r="CS1032"/>
  <c r="CS1048"/>
  <c r="CS1064"/>
  <c r="CS1080"/>
  <c r="CS1096"/>
  <c r="CS1112"/>
  <c r="CS1128"/>
  <c r="CS1144"/>
  <c r="CS1160"/>
  <c r="CS1005"/>
  <c r="CS1021"/>
  <c r="CS1037"/>
  <c r="CS1053"/>
  <c r="CS1069"/>
  <c r="CS1085"/>
  <c r="CS1101"/>
  <c r="CS1117"/>
  <c r="CS1133"/>
  <c r="CS1149"/>
  <c r="CS1165"/>
  <c r="CS1010"/>
  <c r="CS1026"/>
  <c r="CS1042"/>
  <c r="CS1058"/>
  <c r="CS1074"/>
  <c r="CS1090"/>
  <c r="CS1106"/>
  <c r="CS1122"/>
  <c r="CS1138"/>
  <c r="CS1154"/>
  <c r="CS30"/>
  <c r="CS46"/>
  <c r="CS62"/>
  <c r="CS78"/>
  <c r="CS94"/>
  <c r="CS110"/>
  <c r="CS126"/>
  <c r="CS142"/>
  <c r="CS158"/>
  <c r="CS174"/>
  <c r="CS190"/>
  <c r="CS206"/>
  <c r="CS222"/>
  <c r="CS238"/>
  <c r="CS254"/>
  <c r="CS270"/>
  <c r="CS286"/>
  <c r="CS302"/>
  <c r="CS318"/>
  <c r="CS334"/>
  <c r="CS350"/>
  <c r="CS366"/>
  <c r="CS382"/>
  <c r="CS398"/>
  <c r="CS414"/>
  <c r="CS430"/>
  <c r="CS446"/>
  <c r="CS462"/>
  <c r="CS478"/>
  <c r="CS35"/>
  <c r="CS51"/>
  <c r="CS67"/>
  <c r="CS83"/>
  <c r="CS99"/>
  <c r="CS115"/>
  <c r="CS131"/>
  <c r="CS147"/>
  <c r="CS163"/>
  <c r="CS179"/>
  <c r="CS195"/>
  <c r="CS211"/>
  <c r="CS227"/>
  <c r="CS243"/>
  <c r="CS259"/>
  <c r="CS275"/>
  <c r="CS291"/>
  <c r="CS307"/>
  <c r="CS323"/>
  <c r="CS339"/>
  <c r="CS355"/>
  <c r="CS371"/>
  <c r="CS387"/>
  <c r="CS403"/>
  <c r="CS419"/>
  <c r="CS435"/>
  <c r="CS451"/>
  <c r="CS467"/>
  <c r="CS483"/>
  <c r="CS36"/>
  <c r="CS52"/>
  <c r="CS68"/>
  <c r="CS84"/>
  <c r="CS100"/>
  <c r="CS116"/>
  <c r="CS132"/>
  <c r="CS148"/>
  <c r="CS164"/>
  <c r="CS180"/>
  <c r="CS196"/>
  <c r="CS212"/>
  <c r="CS228"/>
  <c r="CS244"/>
  <c r="CS260"/>
  <c r="CS276"/>
  <c r="CS292"/>
  <c r="CS308"/>
  <c r="CS324"/>
  <c r="CS340"/>
  <c r="CS356"/>
  <c r="CS372"/>
  <c r="CS388"/>
  <c r="CS404"/>
  <c r="CS420"/>
  <c r="CS436"/>
  <c r="CS452"/>
  <c r="CS468"/>
  <c r="CS484"/>
  <c r="CS33"/>
  <c r="CS49"/>
  <c r="CS65"/>
  <c r="CS81"/>
  <c r="CS97"/>
  <c r="CS113"/>
  <c r="CS129"/>
  <c r="CS145"/>
  <c r="CS161"/>
  <c r="CS177"/>
  <c r="CS193"/>
  <c r="CS209"/>
  <c r="CS225"/>
  <c r="CS241"/>
  <c r="CS257"/>
  <c r="CS273"/>
  <c r="CS289"/>
  <c r="CS305"/>
  <c r="CS321"/>
  <c r="CS337"/>
  <c r="CS353"/>
  <c r="CS369"/>
  <c r="CS385"/>
  <c r="CS401"/>
  <c r="CS417"/>
  <c r="CS433"/>
  <c r="CS449"/>
  <c r="CS465"/>
  <c r="CS481"/>
  <c r="CS490"/>
  <c r="CS508"/>
  <c r="CS524"/>
  <c r="CS540"/>
  <c r="CS556"/>
  <c r="CS572"/>
  <c r="CS588"/>
  <c r="CS604"/>
  <c r="CS620"/>
  <c r="CS636"/>
  <c r="CS652"/>
  <c r="CS668"/>
  <c r="CS684"/>
  <c r="CS700"/>
  <c r="CS716"/>
  <c r="CS732"/>
  <c r="CS748"/>
  <c r="CS764"/>
  <c r="CS780"/>
  <c r="CS796"/>
  <c r="CS812"/>
  <c r="CS828"/>
  <c r="CS844"/>
  <c r="CS860"/>
  <c r="CS876"/>
  <c r="CS892"/>
  <c r="CS908"/>
  <c r="CS924"/>
  <c r="CS940"/>
  <c r="CS956"/>
  <c r="CS972"/>
  <c r="CS988"/>
  <c r="CS497"/>
  <c r="CS513"/>
  <c r="CS529"/>
  <c r="CS545"/>
  <c r="CS561"/>
  <c r="CS577"/>
  <c r="CS593"/>
  <c r="CS609"/>
  <c r="CS625"/>
  <c r="CS641"/>
  <c r="CS657"/>
  <c r="CS673"/>
  <c r="CS689"/>
  <c r="CS705"/>
  <c r="CS721"/>
  <c r="CS737"/>
  <c r="CS753"/>
  <c r="CS769"/>
  <c r="CS785"/>
  <c r="CS801"/>
  <c r="CS817"/>
  <c r="CS833"/>
  <c r="CS849"/>
  <c r="CS865"/>
  <c r="CS881"/>
  <c r="CS897"/>
  <c r="CS913"/>
  <c r="CS929"/>
  <c r="CS945"/>
  <c r="CS961"/>
  <c r="CS977"/>
  <c r="CS993"/>
  <c r="CS498"/>
  <c r="CS514"/>
  <c r="CS530"/>
  <c r="CS546"/>
  <c r="CS562"/>
  <c r="CS578"/>
  <c r="CS594"/>
  <c r="CS610"/>
  <c r="CS626"/>
  <c r="CS642"/>
  <c r="CS658"/>
  <c r="CS674"/>
  <c r="CS690"/>
  <c r="CS706"/>
  <c r="CS722"/>
  <c r="CS738"/>
  <c r="CS754"/>
  <c r="CS770"/>
  <c r="CS786"/>
  <c r="CS802"/>
  <c r="CS818"/>
  <c r="CS834"/>
  <c r="CS850"/>
  <c r="CS866"/>
  <c r="CS882"/>
  <c r="CS898"/>
  <c r="CS914"/>
  <c r="CS930"/>
  <c r="CS946"/>
  <c r="CS962"/>
  <c r="CS978"/>
  <c r="CS994"/>
  <c r="CS499"/>
  <c r="CS515"/>
  <c r="CS531"/>
  <c r="CS547"/>
  <c r="CS563"/>
  <c r="CS579"/>
  <c r="CS595"/>
  <c r="CS611"/>
  <c r="CS627"/>
  <c r="CS643"/>
  <c r="CS659"/>
  <c r="CS675"/>
  <c r="CS691"/>
  <c r="CS707"/>
  <c r="CS723"/>
  <c r="CS739"/>
  <c r="CS755"/>
  <c r="CS771"/>
  <c r="CS787"/>
  <c r="CS803"/>
  <c r="CS819"/>
  <c r="CS835"/>
  <c r="CS851"/>
  <c r="CS867"/>
  <c r="CS883"/>
  <c r="CS899"/>
  <c r="CS915"/>
  <c r="CS931"/>
  <c r="CS947"/>
  <c r="CS963"/>
  <c r="CS979"/>
  <c r="CS995"/>
  <c r="CS1011"/>
  <c r="CS1027"/>
  <c r="CS1043"/>
  <c r="CS1059"/>
  <c r="CS1075"/>
  <c r="CS1091"/>
  <c r="CS1107"/>
  <c r="CS1123"/>
  <c r="CS1139"/>
  <c r="CS1155"/>
  <c r="CS998"/>
  <c r="CS1012"/>
  <c r="CS1028"/>
  <c r="CS1044"/>
  <c r="CS1060"/>
  <c r="CS1076"/>
  <c r="CS1092"/>
  <c r="CS1108"/>
  <c r="CS1124"/>
  <c r="CS1140"/>
  <c r="CS1156"/>
  <c r="CS1001"/>
  <c r="CS1017"/>
  <c r="CS1033"/>
  <c r="CS1049"/>
  <c r="CS1065"/>
  <c r="CS1081"/>
  <c r="CS1097"/>
  <c r="CS1113"/>
  <c r="CS1129"/>
  <c r="CS1145"/>
  <c r="CS1161"/>
  <c r="CS1006"/>
  <c r="CS1022"/>
  <c r="CS1038"/>
  <c r="CS1054"/>
  <c r="CS1070"/>
  <c r="CS1086"/>
  <c r="CS1102"/>
  <c r="CS1118"/>
  <c r="CS1134"/>
  <c r="CS1150"/>
  <c r="CS1166"/>
  <c r="CS22"/>
  <c r="CS8"/>
  <c r="CS19"/>
  <c r="CS9"/>
  <c r="CS10"/>
  <c r="CS13"/>
  <c r="CS17"/>
  <c r="CS11"/>
  <c r="CS18"/>
  <c r="CS12"/>
  <c r="CS14"/>
  <c r="CS15"/>
  <c r="CS16"/>
  <c r="B8" i="25"/>
  <c r="B9" s="1"/>
  <c r="B10" s="1"/>
  <c r="B11" s="1"/>
  <c r="B12" s="1"/>
  <c r="Q12"/>
  <c r="Q7"/>
  <c r="Q8"/>
  <c r="Q10"/>
  <c r="Q9"/>
  <c r="Q11"/>
  <c r="CP10" i="26" l="1"/>
  <c r="CQ9" s="1"/>
  <c r="CQ146"/>
  <c r="CA146"/>
  <c r="CQ138"/>
  <c r="CA138"/>
  <c r="CQ130"/>
  <c r="CA130"/>
  <c r="CQ122"/>
  <c r="CA122"/>
  <c r="CQ114"/>
  <c r="CA114"/>
  <c r="CQ106"/>
  <c r="CA106"/>
  <c r="CQ98"/>
  <c r="CA98"/>
  <c r="CQ90"/>
  <c r="CA90"/>
  <c r="CQ82"/>
  <c r="CA82"/>
  <c r="CQ74"/>
  <c r="CA74"/>
  <c r="CQ66"/>
  <c r="CA66"/>
  <c r="CQ62"/>
  <c r="CA62"/>
  <c r="CQ59"/>
  <c r="CA59"/>
  <c r="CQ51"/>
  <c r="CA51"/>
  <c r="CQ43"/>
  <c r="CA43"/>
  <c r="CQ35"/>
  <c r="CA35"/>
  <c r="CQ27"/>
  <c r="CA27"/>
  <c r="CQ19"/>
  <c r="CA19"/>
  <c r="CQ54"/>
  <c r="CA54"/>
  <c r="CQ46"/>
  <c r="CA46"/>
  <c r="CQ38"/>
  <c r="CA38"/>
  <c r="CQ30"/>
  <c r="CA30"/>
  <c r="CQ22"/>
  <c r="CA22"/>
  <c r="CQ151"/>
  <c r="CA151"/>
  <c r="CQ143"/>
  <c r="CA143"/>
  <c r="CQ135"/>
  <c r="CA135"/>
  <c r="CQ127"/>
  <c r="CA127"/>
  <c r="CQ119"/>
  <c r="CA119"/>
  <c r="CQ111"/>
  <c r="CA111"/>
  <c r="CQ103"/>
  <c r="CA103"/>
  <c r="CQ95"/>
  <c r="CA95"/>
  <c r="CQ87"/>
  <c r="CA87"/>
  <c r="CQ79"/>
  <c r="CA79"/>
  <c r="CQ71"/>
  <c r="CA71"/>
  <c r="CQ63"/>
  <c r="CA63"/>
  <c r="CQ148"/>
  <c r="CA148"/>
  <c r="CQ140"/>
  <c r="CA140"/>
  <c r="CQ132"/>
  <c r="CA132"/>
  <c r="CQ124"/>
  <c r="CA124"/>
  <c r="CQ116"/>
  <c r="CA116"/>
  <c r="CQ108"/>
  <c r="CA108"/>
  <c r="CQ100"/>
  <c r="CA100"/>
  <c r="CQ92"/>
  <c r="CA92"/>
  <c r="CQ84"/>
  <c r="CA84"/>
  <c r="CQ76"/>
  <c r="CA76"/>
  <c r="CQ68"/>
  <c r="CA68"/>
  <c r="CQ144"/>
  <c r="CA144"/>
  <c r="CQ136"/>
  <c r="CA136"/>
  <c r="CQ128"/>
  <c r="CA128"/>
  <c r="CQ120"/>
  <c r="CA120"/>
  <c r="CQ112"/>
  <c r="CA112"/>
  <c r="CQ104"/>
  <c r="CA104"/>
  <c r="CQ96"/>
  <c r="CA96"/>
  <c r="CQ88"/>
  <c r="CA88"/>
  <c r="CQ80"/>
  <c r="CA80"/>
  <c r="CQ72"/>
  <c r="CA72"/>
  <c r="CQ64"/>
  <c r="CA64"/>
  <c r="CQ61"/>
  <c r="CA61"/>
  <c r="CQ53"/>
  <c r="CA53"/>
  <c r="CQ45"/>
  <c r="CA45"/>
  <c r="CQ37"/>
  <c r="CA37"/>
  <c r="CQ29"/>
  <c r="CA29"/>
  <c r="CA13"/>
  <c r="CQ13"/>
  <c r="CQ56"/>
  <c r="CA56"/>
  <c r="CQ48"/>
  <c r="CA48"/>
  <c r="CQ40"/>
  <c r="CA40"/>
  <c r="CQ32"/>
  <c r="CA32"/>
  <c r="CQ24"/>
  <c r="CA24"/>
  <c r="CQ16"/>
  <c r="CA16"/>
  <c r="CQ145"/>
  <c r="CA145"/>
  <c r="CQ137"/>
  <c r="CA137"/>
  <c r="CQ129"/>
  <c r="CA129"/>
  <c r="CQ121"/>
  <c r="CA121"/>
  <c r="CQ113"/>
  <c r="CA113"/>
  <c r="CQ105"/>
  <c r="CA105"/>
  <c r="CQ97"/>
  <c r="CA97"/>
  <c r="CQ89"/>
  <c r="CA89"/>
  <c r="CQ81"/>
  <c r="CA81"/>
  <c r="CQ73"/>
  <c r="CA73"/>
  <c r="CQ65"/>
  <c r="CA65"/>
  <c r="CQ150"/>
  <c r="CA150"/>
  <c r="CQ142"/>
  <c r="CA142"/>
  <c r="CQ134"/>
  <c r="CA134"/>
  <c r="CQ126"/>
  <c r="CA126"/>
  <c r="CQ118"/>
  <c r="CA118"/>
  <c r="CQ110"/>
  <c r="CA110"/>
  <c r="CQ102"/>
  <c r="CA102"/>
  <c r="CQ94"/>
  <c r="CA94"/>
  <c r="CQ86"/>
  <c r="CA86"/>
  <c r="CQ78"/>
  <c r="CA78"/>
  <c r="CQ70"/>
  <c r="CA70"/>
  <c r="CQ149"/>
  <c r="CA149"/>
  <c r="CQ141"/>
  <c r="CA141"/>
  <c r="CQ133"/>
  <c r="CA133"/>
  <c r="CQ125"/>
  <c r="CA125"/>
  <c r="CQ117"/>
  <c r="CA117"/>
  <c r="CQ109"/>
  <c r="CA109"/>
  <c r="CQ101"/>
  <c r="CA101"/>
  <c r="CQ93"/>
  <c r="CA93"/>
  <c r="CQ85"/>
  <c r="CA85"/>
  <c r="CQ77"/>
  <c r="CA77"/>
  <c r="CQ69"/>
  <c r="CA69"/>
  <c r="CQ55"/>
  <c r="CA55"/>
  <c r="CQ47"/>
  <c r="CA47"/>
  <c r="CQ39"/>
  <c r="CA39"/>
  <c r="CQ31"/>
  <c r="CA31"/>
  <c r="CQ23"/>
  <c r="CA23"/>
  <c r="CA15"/>
  <c r="CQ15"/>
  <c r="CQ58"/>
  <c r="CA58"/>
  <c r="CQ50"/>
  <c r="CA50"/>
  <c r="CQ42"/>
  <c r="CA42"/>
  <c r="CQ34"/>
  <c r="CA34"/>
  <c r="CQ26"/>
  <c r="CA26"/>
  <c r="CQ18"/>
  <c r="CA18"/>
  <c r="CP8"/>
  <c r="CQ147"/>
  <c r="CA147"/>
  <c r="CQ139"/>
  <c r="CA139"/>
  <c r="CQ131"/>
  <c r="CA131"/>
  <c r="CQ123"/>
  <c r="CA123"/>
  <c r="CQ115"/>
  <c r="CA115"/>
  <c r="CQ107"/>
  <c r="CA107"/>
  <c r="CQ99"/>
  <c r="CA99"/>
  <c r="CQ91"/>
  <c r="CA91"/>
  <c r="CQ83"/>
  <c r="CA83"/>
  <c r="CQ75"/>
  <c r="CA75"/>
  <c r="CQ67"/>
  <c r="CA67"/>
  <c r="CQ57"/>
  <c r="CA57"/>
  <c r="CQ49"/>
  <c r="CA49"/>
  <c r="CQ41"/>
  <c r="CA41"/>
  <c r="CQ33"/>
  <c r="CA33"/>
  <c r="CQ25"/>
  <c r="CA25"/>
  <c r="CA17"/>
  <c r="CQ17"/>
  <c r="CQ60"/>
  <c r="CA60"/>
  <c r="CQ52"/>
  <c r="CA52"/>
  <c r="CQ44"/>
  <c r="CA44"/>
  <c r="CQ36"/>
  <c r="CA36"/>
  <c r="CQ28"/>
  <c r="CA28"/>
  <c r="CQ12"/>
  <c r="CA12"/>
  <c r="CQ21"/>
  <c r="CA21"/>
  <c r="CQ20"/>
  <c r="CA20"/>
  <c r="R11" i="25"/>
  <c r="AA1"/>
  <c r="AB1"/>
  <c r="R12"/>
  <c r="R9"/>
  <c r="R8"/>
  <c r="R7"/>
  <c r="R10"/>
  <c r="CA7" i="7"/>
  <c r="T7"/>
  <c r="S7" s="1"/>
  <c r="CA10" i="26" l="1"/>
  <c r="CQ10"/>
  <c r="CQ8"/>
  <c r="CA8"/>
  <c r="CA9"/>
  <c r="A7" i="7"/>
  <c r="F9" i="24" l="1"/>
  <c r="J9"/>
  <c r="N9"/>
  <c r="C10"/>
  <c r="G10"/>
  <c r="K10"/>
  <c r="O10"/>
  <c r="D11"/>
  <c r="H11"/>
  <c r="L11"/>
  <c r="P11"/>
  <c r="E12"/>
  <c r="I12"/>
  <c r="M12"/>
  <c r="Q12"/>
  <c r="F13"/>
  <c r="J13"/>
  <c r="N13"/>
  <c r="C14"/>
  <c r="G14"/>
  <c r="K14"/>
  <c r="O14"/>
  <c r="D15"/>
  <c r="H15"/>
  <c r="L15"/>
  <c r="P15"/>
  <c r="E16"/>
  <c r="I16"/>
  <c r="M16"/>
  <c r="Q16"/>
  <c r="F17"/>
  <c r="J17"/>
  <c r="N17"/>
  <c r="C18"/>
  <c r="G18"/>
  <c r="K18"/>
  <c r="O18"/>
  <c r="D19"/>
  <c r="H19"/>
  <c r="L19"/>
  <c r="P19"/>
  <c r="E20"/>
  <c r="I20"/>
  <c r="M20"/>
  <c r="Q20"/>
  <c r="F21"/>
  <c r="J21"/>
  <c r="N21"/>
  <c r="P8"/>
  <c r="L8"/>
  <c r="H8"/>
  <c r="D8"/>
  <c r="E9"/>
  <c r="I9"/>
  <c r="M9"/>
  <c r="Q9"/>
  <c r="F10"/>
  <c r="J10"/>
  <c r="N10"/>
  <c r="C11"/>
  <c r="G11"/>
  <c r="K11"/>
  <c r="O11"/>
  <c r="D12"/>
  <c r="H12"/>
  <c r="L12"/>
  <c r="P12"/>
  <c r="E13"/>
  <c r="I13"/>
  <c r="M13"/>
  <c r="Q13"/>
  <c r="F14"/>
  <c r="J14"/>
  <c r="N14"/>
  <c r="C15"/>
  <c r="G15"/>
  <c r="K15"/>
  <c r="O15"/>
  <c r="D16"/>
  <c r="H16"/>
  <c r="L16"/>
  <c r="P16"/>
  <c r="E17"/>
  <c r="I17"/>
  <c r="M17"/>
  <c r="Q17"/>
  <c r="F18"/>
  <c r="J18"/>
  <c r="N18"/>
  <c r="C19"/>
  <c r="G19"/>
  <c r="K19"/>
  <c r="O19"/>
  <c r="D20"/>
  <c r="H20"/>
  <c r="L20"/>
  <c r="P20"/>
  <c r="E21"/>
  <c r="I21"/>
  <c r="M21"/>
  <c r="Q21"/>
  <c r="Q8"/>
  <c r="M8"/>
  <c r="I8"/>
  <c r="E8"/>
  <c r="D9"/>
  <c r="H9"/>
  <c r="L9"/>
  <c r="P9"/>
  <c r="E10"/>
  <c r="I10"/>
  <c r="M10"/>
  <c r="Q10"/>
  <c r="F11"/>
  <c r="J11"/>
  <c r="N11"/>
  <c r="C12"/>
  <c r="G12"/>
  <c r="K12"/>
  <c r="O12"/>
  <c r="D13"/>
  <c r="H13"/>
  <c r="L13"/>
  <c r="P13"/>
  <c r="E14"/>
  <c r="I14"/>
  <c r="BY17" i="26" s="1"/>
  <c r="M14" i="24"/>
  <c r="Q14"/>
  <c r="F15"/>
  <c r="J15"/>
  <c r="N15"/>
  <c r="C16"/>
  <c r="G16"/>
  <c r="K16"/>
  <c r="O16"/>
  <c r="D17"/>
  <c r="H17"/>
  <c r="L17"/>
  <c r="P17"/>
  <c r="E18"/>
  <c r="I18"/>
  <c r="M18"/>
  <c r="Q18"/>
  <c r="F19"/>
  <c r="J19"/>
  <c r="N19"/>
  <c r="C20"/>
  <c r="G20"/>
  <c r="K20"/>
  <c r="O20"/>
  <c r="D21"/>
  <c r="H21"/>
  <c r="L21"/>
  <c r="P21"/>
  <c r="N8"/>
  <c r="J8"/>
  <c r="F8"/>
  <c r="C9"/>
  <c r="G9"/>
  <c r="K9"/>
  <c r="O9"/>
  <c r="D10"/>
  <c r="H10"/>
  <c r="L10"/>
  <c r="P10"/>
  <c r="E11"/>
  <c r="I11"/>
  <c r="M11"/>
  <c r="Q11"/>
  <c r="F12"/>
  <c r="J12"/>
  <c r="N12"/>
  <c r="C13"/>
  <c r="G13"/>
  <c r="K13"/>
  <c r="O13"/>
  <c r="D14"/>
  <c r="H14"/>
  <c r="L14"/>
  <c r="P14"/>
  <c r="E15"/>
  <c r="I15"/>
  <c r="BY18" i="26" s="1"/>
  <c r="M15" i="24"/>
  <c r="Q15"/>
  <c r="F16"/>
  <c r="J16"/>
  <c r="N16"/>
  <c r="C17"/>
  <c r="G17"/>
  <c r="K17"/>
  <c r="O17"/>
  <c r="D18"/>
  <c r="H18"/>
  <c r="L18"/>
  <c r="P18"/>
  <c r="E19"/>
  <c r="I19"/>
  <c r="M19"/>
  <c r="Q19"/>
  <c r="F20"/>
  <c r="J20"/>
  <c r="N20"/>
  <c r="C21"/>
  <c r="G21"/>
  <c r="K21"/>
  <c r="O21"/>
  <c r="O8"/>
  <c r="K8"/>
  <c r="G8"/>
  <c r="C8"/>
  <c r="B8" s="1"/>
  <c r="O22"/>
  <c r="E22"/>
  <c r="D22"/>
  <c r="K22"/>
  <c r="N22"/>
  <c r="Q22"/>
  <c r="P22"/>
  <c r="G22"/>
  <c r="J22"/>
  <c r="M22"/>
  <c r="L22"/>
  <c r="C22"/>
  <c r="F22"/>
  <c r="I22"/>
  <c r="H22"/>
  <c r="A8" i="7"/>
  <c r="R8" i="9"/>
  <c r="D8"/>
  <c r="Q8"/>
  <c r="G6"/>
  <c r="D11"/>
  <c r="Q11"/>
  <c r="R10"/>
  <c r="M9"/>
  <c r="G11"/>
  <c r="R11"/>
  <c r="P7"/>
  <c r="J9"/>
  <c r="J6"/>
  <c r="D6"/>
  <c r="B12"/>
  <c r="D9"/>
  <c r="Q9"/>
  <c r="M7"/>
  <c r="G9"/>
  <c r="P10"/>
  <c r="R9"/>
  <c r="J7"/>
  <c r="M10"/>
  <c r="R6"/>
  <c r="M6"/>
  <c r="D7"/>
  <c r="Q7"/>
  <c r="G7"/>
  <c r="P8"/>
  <c r="J10"/>
  <c r="R7"/>
  <c r="M8"/>
  <c r="G10"/>
  <c r="P11"/>
  <c r="P6"/>
  <c r="D10"/>
  <c r="Q10"/>
  <c r="J8"/>
  <c r="M11"/>
  <c r="G8"/>
  <c r="P9"/>
  <c r="J11"/>
  <c r="B14" i="27" l="1"/>
  <c r="F14"/>
  <c r="B15"/>
  <c r="C6"/>
  <c r="E15"/>
  <c r="H13"/>
  <c r="F9" i="8"/>
  <c r="J9"/>
  <c r="N9"/>
  <c r="E9"/>
  <c r="I9"/>
  <c r="M9"/>
  <c r="D9"/>
  <c r="H9"/>
  <c r="L9"/>
  <c r="C9"/>
  <c r="G9"/>
  <c r="K9"/>
  <c r="O9"/>
  <c r="B9" i="24"/>
  <c r="R12" i="9"/>
  <c r="G12"/>
  <c r="M12"/>
  <c r="J12"/>
  <c r="D12"/>
  <c r="P12"/>
  <c r="Q12"/>
  <c r="A9" i="7"/>
  <c r="S9" i="9"/>
  <c r="S10"/>
  <c r="S6"/>
  <c r="S7"/>
  <c r="S8"/>
  <c r="S11"/>
  <c r="BT7" i="14"/>
  <c r="BW7" s="1"/>
  <c r="BU7"/>
  <c r="BX7" s="1"/>
  <c r="BV7"/>
  <c r="BY7" s="1"/>
  <c r="BT8"/>
  <c r="BW8" s="1"/>
  <c r="BU8"/>
  <c r="BX8" s="1"/>
  <c r="BV8"/>
  <c r="BY8" s="1"/>
  <c r="BT9"/>
  <c r="BW9" s="1"/>
  <c r="BU9"/>
  <c r="BX9" s="1"/>
  <c r="BV9"/>
  <c r="BY9" s="1"/>
  <c r="BT10"/>
  <c r="BW10" s="1"/>
  <c r="BU10"/>
  <c r="BX10" s="1"/>
  <c r="BV10"/>
  <c r="BY10" s="1"/>
  <c r="BT11"/>
  <c r="BW11" s="1"/>
  <c r="BU11"/>
  <c r="BX11" s="1"/>
  <c r="BV11"/>
  <c r="BY11" s="1"/>
  <c r="BT12"/>
  <c r="BW12" s="1"/>
  <c r="BU12"/>
  <c r="BX12" s="1"/>
  <c r="BV12"/>
  <c r="BY12" s="1"/>
  <c r="BT13"/>
  <c r="BW13" s="1"/>
  <c r="BU13"/>
  <c r="BX13" s="1"/>
  <c r="BV13"/>
  <c r="BY13" s="1"/>
  <c r="BT14"/>
  <c r="BW14" s="1"/>
  <c r="BU14"/>
  <c r="BX14" s="1"/>
  <c r="BV14"/>
  <c r="BY14" s="1"/>
  <c r="BT15"/>
  <c r="BW15" s="1"/>
  <c r="BU15"/>
  <c r="BX15" s="1"/>
  <c r="BV15"/>
  <c r="BY15" s="1"/>
  <c r="BT16"/>
  <c r="BW16" s="1"/>
  <c r="BU16"/>
  <c r="BX16" s="1"/>
  <c r="BV16"/>
  <c r="BY16" s="1"/>
  <c r="BT17"/>
  <c r="BW17" s="1"/>
  <c r="BU17"/>
  <c r="BX17" s="1"/>
  <c r="BV17"/>
  <c r="BY17" s="1"/>
  <c r="BT18"/>
  <c r="BW18" s="1"/>
  <c r="BU18"/>
  <c r="BX18" s="1"/>
  <c r="BV18"/>
  <c r="BY18" s="1"/>
  <c r="BT19"/>
  <c r="BW19" s="1"/>
  <c r="BU19"/>
  <c r="BX19" s="1"/>
  <c r="BV19"/>
  <c r="BY19" s="1"/>
  <c r="BT20"/>
  <c r="BW20" s="1"/>
  <c r="BU20"/>
  <c r="BX20" s="1"/>
  <c r="BV20"/>
  <c r="BY20" s="1"/>
  <c r="BT21"/>
  <c r="BW21" s="1"/>
  <c r="BU21"/>
  <c r="BX21" s="1"/>
  <c r="BV21"/>
  <c r="BY21" s="1"/>
  <c r="BT22"/>
  <c r="BW22" s="1"/>
  <c r="BU22"/>
  <c r="BX22" s="1"/>
  <c r="BV22"/>
  <c r="BY22" s="1"/>
  <c r="BT23"/>
  <c r="BW23" s="1"/>
  <c r="BU23"/>
  <c r="BX23" s="1"/>
  <c r="BV23"/>
  <c r="BY23" s="1"/>
  <c r="BT24"/>
  <c r="BW24" s="1"/>
  <c r="BU24"/>
  <c r="BX24" s="1"/>
  <c r="BV24"/>
  <c r="BY24" s="1"/>
  <c r="BT25"/>
  <c r="BW25" s="1"/>
  <c r="BU25"/>
  <c r="BX25" s="1"/>
  <c r="BV25"/>
  <c r="BY25" s="1"/>
  <c r="BT26"/>
  <c r="BW26" s="1"/>
  <c r="BU26"/>
  <c r="BX26" s="1"/>
  <c r="BV26"/>
  <c r="BY26" s="1"/>
  <c r="BT27"/>
  <c r="BW27" s="1"/>
  <c r="BU27"/>
  <c r="BX27" s="1"/>
  <c r="BV27"/>
  <c r="BY27" s="1"/>
  <c r="BT28"/>
  <c r="BW28" s="1"/>
  <c r="BU28"/>
  <c r="BX28" s="1"/>
  <c r="BV28"/>
  <c r="BY28" s="1"/>
  <c r="BT29"/>
  <c r="BW29" s="1"/>
  <c r="BU29"/>
  <c r="BX29" s="1"/>
  <c r="BV29"/>
  <c r="BY29" s="1"/>
  <c r="BT30"/>
  <c r="BW30" s="1"/>
  <c r="BU30"/>
  <c r="BX30" s="1"/>
  <c r="BV30"/>
  <c r="BY30" s="1"/>
  <c r="BT31"/>
  <c r="BW31" s="1"/>
  <c r="BU31"/>
  <c r="BX31" s="1"/>
  <c r="BV31"/>
  <c r="BY31" s="1"/>
  <c r="BT32"/>
  <c r="BW32" s="1"/>
  <c r="BU32"/>
  <c r="BX32" s="1"/>
  <c r="BV32"/>
  <c r="BY32" s="1"/>
  <c r="BT33"/>
  <c r="BW33" s="1"/>
  <c r="BU33"/>
  <c r="BX33" s="1"/>
  <c r="BV33"/>
  <c r="BY33" s="1"/>
  <c r="BT34"/>
  <c r="BW34" s="1"/>
  <c r="BU34"/>
  <c r="BX34" s="1"/>
  <c r="BV34"/>
  <c r="BY34" s="1"/>
  <c r="BT35"/>
  <c r="BW35" s="1"/>
  <c r="BU35"/>
  <c r="BX35" s="1"/>
  <c r="BV35"/>
  <c r="BY35" s="1"/>
  <c r="BT36"/>
  <c r="BW36" s="1"/>
  <c r="BU36"/>
  <c r="BX36" s="1"/>
  <c r="BV36"/>
  <c r="BY36" s="1"/>
  <c r="BT37"/>
  <c r="BW37" s="1"/>
  <c r="BU37"/>
  <c r="BX37" s="1"/>
  <c r="BV37"/>
  <c r="BY37" s="1"/>
  <c r="BT38"/>
  <c r="BW38" s="1"/>
  <c r="BU38"/>
  <c r="BX38" s="1"/>
  <c r="BV38"/>
  <c r="BY38" s="1"/>
  <c r="BT39"/>
  <c r="BW39" s="1"/>
  <c r="BU39"/>
  <c r="BX39" s="1"/>
  <c r="BV39"/>
  <c r="BY39" s="1"/>
  <c r="BT40"/>
  <c r="BW40" s="1"/>
  <c r="BU40"/>
  <c r="BX40" s="1"/>
  <c r="BV40"/>
  <c r="BY40" s="1"/>
  <c r="BT41"/>
  <c r="BW41" s="1"/>
  <c r="BU41"/>
  <c r="BX41" s="1"/>
  <c r="BV41"/>
  <c r="BY41" s="1"/>
  <c r="BT42"/>
  <c r="BW42" s="1"/>
  <c r="BU42"/>
  <c r="BX42" s="1"/>
  <c r="BV42"/>
  <c r="BY42" s="1"/>
  <c r="BT43"/>
  <c r="BW43" s="1"/>
  <c r="BU43"/>
  <c r="BX43" s="1"/>
  <c r="BV43"/>
  <c r="BY43" s="1"/>
  <c r="BT44"/>
  <c r="BW44" s="1"/>
  <c r="BU44"/>
  <c r="BX44" s="1"/>
  <c r="BV44"/>
  <c r="BY44" s="1"/>
  <c r="BT45"/>
  <c r="BW45" s="1"/>
  <c r="BU45"/>
  <c r="BX45" s="1"/>
  <c r="BV45"/>
  <c r="BY45" s="1"/>
  <c r="BT46"/>
  <c r="BW46" s="1"/>
  <c r="BU46"/>
  <c r="BX46" s="1"/>
  <c r="BV46"/>
  <c r="BY46" s="1"/>
  <c r="BT47"/>
  <c r="BW47" s="1"/>
  <c r="BU47"/>
  <c r="BX47" s="1"/>
  <c r="BV47"/>
  <c r="BY47" s="1"/>
  <c r="BT48"/>
  <c r="BW48" s="1"/>
  <c r="BU48"/>
  <c r="BX48" s="1"/>
  <c r="BV48"/>
  <c r="BY48" s="1"/>
  <c r="BT49"/>
  <c r="BW49" s="1"/>
  <c r="BU49"/>
  <c r="BX49" s="1"/>
  <c r="BV49"/>
  <c r="BY49" s="1"/>
  <c r="BT50"/>
  <c r="BW50" s="1"/>
  <c r="BU50"/>
  <c r="BX50" s="1"/>
  <c r="BV50"/>
  <c r="BY50" s="1"/>
  <c r="BT51"/>
  <c r="BW51" s="1"/>
  <c r="BU51"/>
  <c r="BX51" s="1"/>
  <c r="BV51"/>
  <c r="BY51" s="1"/>
  <c r="BT52"/>
  <c r="BW52" s="1"/>
  <c r="BU52"/>
  <c r="BX52" s="1"/>
  <c r="BV52"/>
  <c r="BY52" s="1"/>
  <c r="BT53"/>
  <c r="BW53" s="1"/>
  <c r="BU53"/>
  <c r="BX53" s="1"/>
  <c r="BV53"/>
  <c r="BY53" s="1"/>
  <c r="BT54"/>
  <c r="BW54" s="1"/>
  <c r="BU54"/>
  <c r="BX54" s="1"/>
  <c r="BV54"/>
  <c r="BY54" s="1"/>
  <c r="BT55"/>
  <c r="BW55" s="1"/>
  <c r="BU55"/>
  <c r="BX55" s="1"/>
  <c r="BV55"/>
  <c r="BY55" s="1"/>
  <c r="BT56"/>
  <c r="BW56" s="1"/>
  <c r="BU56"/>
  <c r="BX56" s="1"/>
  <c r="BV56"/>
  <c r="BY56" s="1"/>
  <c r="BT57"/>
  <c r="BW57" s="1"/>
  <c r="BU57"/>
  <c r="BX57" s="1"/>
  <c r="BV57"/>
  <c r="BY57" s="1"/>
  <c r="BT58"/>
  <c r="BW58" s="1"/>
  <c r="BU58"/>
  <c r="BX58" s="1"/>
  <c r="BV58"/>
  <c r="BY58" s="1"/>
  <c r="BT59"/>
  <c r="BW59" s="1"/>
  <c r="BU59"/>
  <c r="BX59" s="1"/>
  <c r="BV59"/>
  <c r="BY59" s="1"/>
  <c r="BT60"/>
  <c r="BW60" s="1"/>
  <c r="BU60"/>
  <c r="BX60" s="1"/>
  <c r="BV60"/>
  <c r="BY60" s="1"/>
  <c r="BT61"/>
  <c r="BW61" s="1"/>
  <c r="BU61"/>
  <c r="BX61" s="1"/>
  <c r="BV61"/>
  <c r="BY61" s="1"/>
  <c r="BT62"/>
  <c r="BW62" s="1"/>
  <c r="BU62"/>
  <c r="BX62" s="1"/>
  <c r="BV62"/>
  <c r="BY62" s="1"/>
  <c r="BT63"/>
  <c r="BW63" s="1"/>
  <c r="BU63"/>
  <c r="BX63" s="1"/>
  <c r="BV63"/>
  <c r="BY63" s="1"/>
  <c r="BT64"/>
  <c r="BW64" s="1"/>
  <c r="BU64"/>
  <c r="BX64" s="1"/>
  <c r="BV64"/>
  <c r="BY64" s="1"/>
  <c r="BT65"/>
  <c r="BW65" s="1"/>
  <c r="BU65"/>
  <c r="BX65" s="1"/>
  <c r="BV65"/>
  <c r="BY65" s="1"/>
  <c r="BT66"/>
  <c r="BW66" s="1"/>
  <c r="BU66"/>
  <c r="BX66" s="1"/>
  <c r="BV66"/>
  <c r="BY66" s="1"/>
  <c r="BT67"/>
  <c r="BW67" s="1"/>
  <c r="BU67"/>
  <c r="BX67" s="1"/>
  <c r="BV67"/>
  <c r="BY67" s="1"/>
  <c r="BT68"/>
  <c r="BW68" s="1"/>
  <c r="BU68"/>
  <c r="BX68" s="1"/>
  <c r="BV68"/>
  <c r="BY68" s="1"/>
  <c r="BT69"/>
  <c r="BW69" s="1"/>
  <c r="BU69"/>
  <c r="BX69" s="1"/>
  <c r="BV69"/>
  <c r="BY69" s="1"/>
  <c r="BT70"/>
  <c r="BW70" s="1"/>
  <c r="BU70"/>
  <c r="BX70" s="1"/>
  <c r="BV70"/>
  <c r="BY70" s="1"/>
  <c r="BT71"/>
  <c r="BW71" s="1"/>
  <c r="BU71"/>
  <c r="BX71" s="1"/>
  <c r="BV71"/>
  <c r="BY71" s="1"/>
  <c r="BT72"/>
  <c r="BW72" s="1"/>
  <c r="BU72"/>
  <c r="BX72" s="1"/>
  <c r="BV72"/>
  <c r="BY72" s="1"/>
  <c r="BT73"/>
  <c r="BW73" s="1"/>
  <c r="BU73"/>
  <c r="BX73" s="1"/>
  <c r="BV73"/>
  <c r="BY73" s="1"/>
  <c r="BT74"/>
  <c r="BW74" s="1"/>
  <c r="BU74"/>
  <c r="BX74" s="1"/>
  <c r="BV74"/>
  <c r="BY74" s="1"/>
  <c r="BT75"/>
  <c r="BW75" s="1"/>
  <c r="BU75"/>
  <c r="BX75" s="1"/>
  <c r="BV75"/>
  <c r="BY75" s="1"/>
  <c r="BT76"/>
  <c r="BW76" s="1"/>
  <c r="BU76"/>
  <c r="BX76" s="1"/>
  <c r="BV76"/>
  <c r="BY76" s="1"/>
  <c r="BT77"/>
  <c r="BW77" s="1"/>
  <c r="BU77"/>
  <c r="BX77" s="1"/>
  <c r="BV77"/>
  <c r="BY77" s="1"/>
  <c r="BT78"/>
  <c r="BW78" s="1"/>
  <c r="BU78"/>
  <c r="BX78" s="1"/>
  <c r="BV78"/>
  <c r="BY78" s="1"/>
  <c r="BT79"/>
  <c r="BW79" s="1"/>
  <c r="BU79"/>
  <c r="BX79" s="1"/>
  <c r="BV79"/>
  <c r="BY79" s="1"/>
  <c r="BT80"/>
  <c r="BW80" s="1"/>
  <c r="BU80"/>
  <c r="BX80" s="1"/>
  <c r="BV80"/>
  <c r="BY80" s="1"/>
  <c r="BT81"/>
  <c r="BW81" s="1"/>
  <c r="BU81"/>
  <c r="BX81" s="1"/>
  <c r="BV81"/>
  <c r="BY81" s="1"/>
  <c r="BT82"/>
  <c r="BW82" s="1"/>
  <c r="BU82"/>
  <c r="BX82" s="1"/>
  <c r="BV82"/>
  <c r="BY82" s="1"/>
  <c r="BT83"/>
  <c r="BW83" s="1"/>
  <c r="BU83"/>
  <c r="BX83" s="1"/>
  <c r="BV83"/>
  <c r="BY83" s="1"/>
  <c r="BT84"/>
  <c r="BW84" s="1"/>
  <c r="BU84"/>
  <c r="BX84" s="1"/>
  <c r="BV84"/>
  <c r="BY84" s="1"/>
  <c r="BT85"/>
  <c r="BW85" s="1"/>
  <c r="BU85"/>
  <c r="BX85" s="1"/>
  <c r="BV85"/>
  <c r="BY85" s="1"/>
  <c r="BT86"/>
  <c r="BW86" s="1"/>
  <c r="BU86"/>
  <c r="BX86" s="1"/>
  <c r="BV86"/>
  <c r="BY86" s="1"/>
  <c r="BT87"/>
  <c r="BW87" s="1"/>
  <c r="BU87"/>
  <c r="BX87" s="1"/>
  <c r="BV87"/>
  <c r="BY87" s="1"/>
  <c r="BT88"/>
  <c r="BW88" s="1"/>
  <c r="BU88"/>
  <c r="BX88" s="1"/>
  <c r="BV88"/>
  <c r="BY88" s="1"/>
  <c r="BT89"/>
  <c r="BW89" s="1"/>
  <c r="BU89"/>
  <c r="BX89" s="1"/>
  <c r="BV89"/>
  <c r="BY89" s="1"/>
  <c r="BT90"/>
  <c r="BW90" s="1"/>
  <c r="BU90"/>
  <c r="BX90" s="1"/>
  <c r="BV90"/>
  <c r="BY90" s="1"/>
  <c r="BT91"/>
  <c r="BW91" s="1"/>
  <c r="BU91"/>
  <c r="BX91" s="1"/>
  <c r="BV91"/>
  <c r="BY91" s="1"/>
  <c r="BT92"/>
  <c r="BW92" s="1"/>
  <c r="BU92"/>
  <c r="BX92" s="1"/>
  <c r="BV92"/>
  <c r="BY92" s="1"/>
  <c r="BT93"/>
  <c r="BW93" s="1"/>
  <c r="BU93"/>
  <c r="BX93" s="1"/>
  <c r="BV93"/>
  <c r="BY93" s="1"/>
  <c r="BT94"/>
  <c r="BW94" s="1"/>
  <c r="BU94"/>
  <c r="BX94" s="1"/>
  <c r="BV94"/>
  <c r="BY94" s="1"/>
  <c r="BT95"/>
  <c r="BW95" s="1"/>
  <c r="BU95"/>
  <c r="BX95" s="1"/>
  <c r="BV95"/>
  <c r="BY95" s="1"/>
  <c r="BT96"/>
  <c r="BW96" s="1"/>
  <c r="BU96"/>
  <c r="BX96" s="1"/>
  <c r="BV96"/>
  <c r="BY96" s="1"/>
  <c r="BT97"/>
  <c r="BW97" s="1"/>
  <c r="BU97"/>
  <c r="BX97" s="1"/>
  <c r="BV97"/>
  <c r="BY97" s="1"/>
  <c r="BT98"/>
  <c r="BW98" s="1"/>
  <c r="BU98"/>
  <c r="BX98" s="1"/>
  <c r="BV98"/>
  <c r="BY98" s="1"/>
  <c r="BT99"/>
  <c r="BW99" s="1"/>
  <c r="BU99"/>
  <c r="BX99" s="1"/>
  <c r="BV99"/>
  <c r="BY99" s="1"/>
  <c r="BT100"/>
  <c r="BW100" s="1"/>
  <c r="BU100"/>
  <c r="BX100" s="1"/>
  <c r="BV100"/>
  <c r="BY100" s="1"/>
  <c r="BT101"/>
  <c r="BW101" s="1"/>
  <c r="BU101"/>
  <c r="BX101" s="1"/>
  <c r="BV101"/>
  <c r="BY101" s="1"/>
  <c r="BT102"/>
  <c r="BW102" s="1"/>
  <c r="BU102"/>
  <c r="BX102" s="1"/>
  <c r="BV102"/>
  <c r="BY102" s="1"/>
  <c r="BT103"/>
  <c r="BW103" s="1"/>
  <c r="BU103"/>
  <c r="BX103" s="1"/>
  <c r="BV103"/>
  <c r="BY103" s="1"/>
  <c r="BT104"/>
  <c r="BW104" s="1"/>
  <c r="BU104"/>
  <c r="BX104" s="1"/>
  <c r="BV104"/>
  <c r="BY104" s="1"/>
  <c r="BT105"/>
  <c r="BW105" s="1"/>
  <c r="BU105"/>
  <c r="BX105" s="1"/>
  <c r="BV105"/>
  <c r="BY105" s="1"/>
  <c r="BT106"/>
  <c r="BW106" s="1"/>
  <c r="BU106"/>
  <c r="BX106" s="1"/>
  <c r="BV106"/>
  <c r="BY106" s="1"/>
  <c r="BT107"/>
  <c r="BW107" s="1"/>
  <c r="BU107"/>
  <c r="BX107" s="1"/>
  <c r="BV107"/>
  <c r="BY107" s="1"/>
  <c r="BT108"/>
  <c r="BW108" s="1"/>
  <c r="BU108"/>
  <c r="BX108" s="1"/>
  <c r="BV108"/>
  <c r="BY108" s="1"/>
  <c r="BT109"/>
  <c r="BW109" s="1"/>
  <c r="BU109"/>
  <c r="BX109" s="1"/>
  <c r="BV109"/>
  <c r="BY109" s="1"/>
  <c r="BT110"/>
  <c r="BW110" s="1"/>
  <c r="BU110"/>
  <c r="BX110" s="1"/>
  <c r="BV110"/>
  <c r="BY110" s="1"/>
  <c r="BT111"/>
  <c r="BW111" s="1"/>
  <c r="BU111"/>
  <c r="BX111" s="1"/>
  <c r="BV111"/>
  <c r="BY111" s="1"/>
  <c r="BT112"/>
  <c r="BW112" s="1"/>
  <c r="BU112"/>
  <c r="BX112" s="1"/>
  <c r="BV112"/>
  <c r="BY112" s="1"/>
  <c r="BT113"/>
  <c r="BW113" s="1"/>
  <c r="BU113"/>
  <c r="BX113" s="1"/>
  <c r="BV113"/>
  <c r="BY113" s="1"/>
  <c r="BT114"/>
  <c r="BW114" s="1"/>
  <c r="BU114"/>
  <c r="BX114" s="1"/>
  <c r="BV114"/>
  <c r="BY114" s="1"/>
  <c r="BT115"/>
  <c r="BW115" s="1"/>
  <c r="BU115"/>
  <c r="BX115" s="1"/>
  <c r="BV115"/>
  <c r="BY115" s="1"/>
  <c r="BT116"/>
  <c r="BW116" s="1"/>
  <c r="BU116"/>
  <c r="BX116" s="1"/>
  <c r="BV116"/>
  <c r="BY116" s="1"/>
  <c r="BT117"/>
  <c r="BW117" s="1"/>
  <c r="BU117"/>
  <c r="BX117" s="1"/>
  <c r="BV117"/>
  <c r="BY117" s="1"/>
  <c r="BT118"/>
  <c r="BW118" s="1"/>
  <c r="BU118"/>
  <c r="BX118" s="1"/>
  <c r="BV118"/>
  <c r="BY118" s="1"/>
  <c r="BT119"/>
  <c r="BW119" s="1"/>
  <c r="BU119"/>
  <c r="BX119" s="1"/>
  <c r="BV119"/>
  <c r="BY119" s="1"/>
  <c r="BT120"/>
  <c r="BW120" s="1"/>
  <c r="BU120"/>
  <c r="BX120" s="1"/>
  <c r="BV120"/>
  <c r="BY120" s="1"/>
  <c r="BT121"/>
  <c r="BW121" s="1"/>
  <c r="BU121"/>
  <c r="BX121" s="1"/>
  <c r="BV121"/>
  <c r="BY121" s="1"/>
  <c r="BT122"/>
  <c r="BW122" s="1"/>
  <c r="BU122"/>
  <c r="BX122" s="1"/>
  <c r="BV122"/>
  <c r="BY122" s="1"/>
  <c r="BT123"/>
  <c r="BW123" s="1"/>
  <c r="BU123"/>
  <c r="BX123" s="1"/>
  <c r="BV123"/>
  <c r="BY123" s="1"/>
  <c r="BT124"/>
  <c r="BW124" s="1"/>
  <c r="BU124"/>
  <c r="BX124" s="1"/>
  <c r="BV124"/>
  <c r="BY124" s="1"/>
  <c r="BT125"/>
  <c r="BW125" s="1"/>
  <c r="BU125"/>
  <c r="BX125" s="1"/>
  <c r="BV125"/>
  <c r="BY125" s="1"/>
  <c r="BT126"/>
  <c r="BW126" s="1"/>
  <c r="BU126"/>
  <c r="BX126" s="1"/>
  <c r="BV126"/>
  <c r="BY126" s="1"/>
  <c r="BT127"/>
  <c r="BW127" s="1"/>
  <c r="BU127"/>
  <c r="BX127" s="1"/>
  <c r="BV127"/>
  <c r="BY127" s="1"/>
  <c r="BT128"/>
  <c r="BW128" s="1"/>
  <c r="BU128"/>
  <c r="BX128" s="1"/>
  <c r="BV128"/>
  <c r="BY128" s="1"/>
  <c r="BT129"/>
  <c r="BW129" s="1"/>
  <c r="BU129"/>
  <c r="BX129" s="1"/>
  <c r="BV129"/>
  <c r="BY129" s="1"/>
  <c r="BT130"/>
  <c r="BW130" s="1"/>
  <c r="BU130"/>
  <c r="BX130" s="1"/>
  <c r="BV130"/>
  <c r="BY130" s="1"/>
  <c r="BT131"/>
  <c r="BW131" s="1"/>
  <c r="BU131"/>
  <c r="BX131" s="1"/>
  <c r="BV131"/>
  <c r="BY131" s="1"/>
  <c r="BT132"/>
  <c r="BW132" s="1"/>
  <c r="BU132"/>
  <c r="BX132" s="1"/>
  <c r="BV132"/>
  <c r="BY132" s="1"/>
  <c r="BT133"/>
  <c r="BW133" s="1"/>
  <c r="BU133"/>
  <c r="BX133" s="1"/>
  <c r="BV133"/>
  <c r="BY133" s="1"/>
  <c r="BT134"/>
  <c r="BW134" s="1"/>
  <c r="BU134"/>
  <c r="BX134" s="1"/>
  <c r="BV134"/>
  <c r="BY134" s="1"/>
  <c r="BT135"/>
  <c r="BW135" s="1"/>
  <c r="BU135"/>
  <c r="BX135" s="1"/>
  <c r="BV135"/>
  <c r="BY135" s="1"/>
  <c r="BT136"/>
  <c r="BW136" s="1"/>
  <c r="BU136"/>
  <c r="BX136" s="1"/>
  <c r="BV136"/>
  <c r="BY136" s="1"/>
  <c r="BT137"/>
  <c r="BW137" s="1"/>
  <c r="BU137"/>
  <c r="BX137" s="1"/>
  <c r="BV137"/>
  <c r="BY137" s="1"/>
  <c r="BT138"/>
  <c r="BW138" s="1"/>
  <c r="BU138"/>
  <c r="BX138" s="1"/>
  <c r="BV138"/>
  <c r="BY138" s="1"/>
  <c r="BT139"/>
  <c r="BW139" s="1"/>
  <c r="BU139"/>
  <c r="BX139" s="1"/>
  <c r="BV139"/>
  <c r="BY139" s="1"/>
  <c r="BT140"/>
  <c r="BW140" s="1"/>
  <c r="BU140"/>
  <c r="BX140" s="1"/>
  <c r="BV140"/>
  <c r="BY140" s="1"/>
  <c r="BT141"/>
  <c r="BW141" s="1"/>
  <c r="BU141"/>
  <c r="BX141" s="1"/>
  <c r="BV141"/>
  <c r="BY141" s="1"/>
  <c r="BT142"/>
  <c r="BW142" s="1"/>
  <c r="BU142"/>
  <c r="BX142" s="1"/>
  <c r="BV142"/>
  <c r="BY142" s="1"/>
  <c r="BT143"/>
  <c r="BW143" s="1"/>
  <c r="BU143"/>
  <c r="BX143" s="1"/>
  <c r="BV143"/>
  <c r="BY143" s="1"/>
  <c r="BT144"/>
  <c r="BW144" s="1"/>
  <c r="BU144"/>
  <c r="BX144" s="1"/>
  <c r="BV144"/>
  <c r="BY144" s="1"/>
  <c r="BT145"/>
  <c r="BW145" s="1"/>
  <c r="BU145"/>
  <c r="BX145" s="1"/>
  <c r="BV145"/>
  <c r="BY145" s="1"/>
  <c r="BT146"/>
  <c r="BW146" s="1"/>
  <c r="BU146"/>
  <c r="BX146" s="1"/>
  <c r="BV146"/>
  <c r="BY146" s="1"/>
  <c r="BT147"/>
  <c r="BW147" s="1"/>
  <c r="BU147"/>
  <c r="BX147" s="1"/>
  <c r="BV147"/>
  <c r="BY147" s="1"/>
  <c r="BT148"/>
  <c r="BW148" s="1"/>
  <c r="BU148"/>
  <c r="BX148" s="1"/>
  <c r="BV148"/>
  <c r="BY148" s="1"/>
  <c r="BT149"/>
  <c r="BW149" s="1"/>
  <c r="BU149"/>
  <c r="BX149" s="1"/>
  <c r="BV149"/>
  <c r="BY149" s="1"/>
  <c r="BT150"/>
  <c r="BW150" s="1"/>
  <c r="BU150"/>
  <c r="BX150" s="1"/>
  <c r="BV150"/>
  <c r="BY150" s="1"/>
  <c r="BT151"/>
  <c r="BW151" s="1"/>
  <c r="BU151"/>
  <c r="BX151" s="1"/>
  <c r="BV151"/>
  <c r="BY151" s="1"/>
  <c r="BT152"/>
  <c r="BW152" s="1"/>
  <c r="BU152"/>
  <c r="BX152" s="1"/>
  <c r="BV152"/>
  <c r="BY152" s="1"/>
  <c r="BT153"/>
  <c r="BW153" s="1"/>
  <c r="BU153"/>
  <c r="BX153" s="1"/>
  <c r="BV153"/>
  <c r="BY153" s="1"/>
  <c r="BT154"/>
  <c r="BW154" s="1"/>
  <c r="BU154"/>
  <c r="BX154" s="1"/>
  <c r="BV154"/>
  <c r="BY154" s="1"/>
  <c r="BT155"/>
  <c r="BW155" s="1"/>
  <c r="BU155"/>
  <c r="BX155" s="1"/>
  <c r="BV155"/>
  <c r="BY155" s="1"/>
  <c r="BT156"/>
  <c r="BW156" s="1"/>
  <c r="BU156"/>
  <c r="BX156" s="1"/>
  <c r="BV156"/>
  <c r="BY156" s="1"/>
  <c r="BT157"/>
  <c r="BW157" s="1"/>
  <c r="BU157"/>
  <c r="BX157" s="1"/>
  <c r="BV157"/>
  <c r="BY157" s="1"/>
  <c r="BT158"/>
  <c r="BW158" s="1"/>
  <c r="BU158"/>
  <c r="BX158" s="1"/>
  <c r="BV158"/>
  <c r="BY158" s="1"/>
  <c r="BT159"/>
  <c r="BW159" s="1"/>
  <c r="BU159"/>
  <c r="BX159" s="1"/>
  <c r="BV159"/>
  <c r="BY159" s="1"/>
  <c r="BT160"/>
  <c r="BW160" s="1"/>
  <c r="BU160"/>
  <c r="BX160" s="1"/>
  <c r="BV160"/>
  <c r="BY160" s="1"/>
  <c r="BT161"/>
  <c r="BW161" s="1"/>
  <c r="BU161"/>
  <c r="BX161" s="1"/>
  <c r="BV161"/>
  <c r="BY161" s="1"/>
  <c r="BT162"/>
  <c r="BW162" s="1"/>
  <c r="BU162"/>
  <c r="BX162" s="1"/>
  <c r="BV162"/>
  <c r="BY162" s="1"/>
  <c r="BT163"/>
  <c r="BW163" s="1"/>
  <c r="BU163"/>
  <c r="BX163" s="1"/>
  <c r="BV163"/>
  <c r="BY163" s="1"/>
  <c r="BT164"/>
  <c r="BW164" s="1"/>
  <c r="BU164"/>
  <c r="BX164" s="1"/>
  <c r="BV164"/>
  <c r="BY164" s="1"/>
  <c r="BT165"/>
  <c r="BW165" s="1"/>
  <c r="BU165"/>
  <c r="BX165" s="1"/>
  <c r="BV165"/>
  <c r="BY165" s="1"/>
  <c r="BT166"/>
  <c r="BW166" s="1"/>
  <c r="BU166"/>
  <c r="BX166" s="1"/>
  <c r="BV166"/>
  <c r="BY166" s="1"/>
  <c r="BT167"/>
  <c r="BW167" s="1"/>
  <c r="BU167"/>
  <c r="BX167" s="1"/>
  <c r="BV167"/>
  <c r="BY167" s="1"/>
  <c r="BT168"/>
  <c r="BW168" s="1"/>
  <c r="BU168"/>
  <c r="BX168" s="1"/>
  <c r="BV168"/>
  <c r="BY168" s="1"/>
  <c r="BT169"/>
  <c r="BW169" s="1"/>
  <c r="BU169"/>
  <c r="BX169" s="1"/>
  <c r="BV169"/>
  <c r="BY169" s="1"/>
  <c r="BT170"/>
  <c r="BW170" s="1"/>
  <c r="BU170"/>
  <c r="BX170" s="1"/>
  <c r="BV170"/>
  <c r="BY170" s="1"/>
  <c r="BT171"/>
  <c r="BW171" s="1"/>
  <c r="BU171"/>
  <c r="BX171" s="1"/>
  <c r="BV171"/>
  <c r="BY171" s="1"/>
  <c r="BT172"/>
  <c r="BW172" s="1"/>
  <c r="BU172"/>
  <c r="BX172" s="1"/>
  <c r="BV172"/>
  <c r="BY172" s="1"/>
  <c r="BT173"/>
  <c r="BW173" s="1"/>
  <c r="BU173"/>
  <c r="BX173" s="1"/>
  <c r="BV173"/>
  <c r="BY173" s="1"/>
  <c r="BT174"/>
  <c r="BW174" s="1"/>
  <c r="BU174"/>
  <c r="BX174" s="1"/>
  <c r="BV174"/>
  <c r="BY174" s="1"/>
  <c r="BT175"/>
  <c r="BW175" s="1"/>
  <c r="BU175"/>
  <c r="BX175" s="1"/>
  <c r="BV175"/>
  <c r="BY175" s="1"/>
  <c r="BT176"/>
  <c r="BW176" s="1"/>
  <c r="BU176"/>
  <c r="BX176" s="1"/>
  <c r="BV176"/>
  <c r="BY176" s="1"/>
  <c r="BT177"/>
  <c r="BW177" s="1"/>
  <c r="BU177"/>
  <c r="BX177" s="1"/>
  <c r="BV177"/>
  <c r="BY177" s="1"/>
  <c r="BT178"/>
  <c r="BW178" s="1"/>
  <c r="BU178"/>
  <c r="BX178" s="1"/>
  <c r="BV178"/>
  <c r="BY178" s="1"/>
  <c r="BT179"/>
  <c r="BW179" s="1"/>
  <c r="BU179"/>
  <c r="BX179" s="1"/>
  <c r="BV179"/>
  <c r="BY179" s="1"/>
  <c r="BT180"/>
  <c r="BW180" s="1"/>
  <c r="BU180"/>
  <c r="BX180" s="1"/>
  <c r="BV180"/>
  <c r="BY180" s="1"/>
  <c r="BT181"/>
  <c r="BW181" s="1"/>
  <c r="BU181"/>
  <c r="BX181" s="1"/>
  <c r="BV181"/>
  <c r="BY181" s="1"/>
  <c r="BT182"/>
  <c r="BW182" s="1"/>
  <c r="BU182"/>
  <c r="BX182" s="1"/>
  <c r="BV182"/>
  <c r="BY182" s="1"/>
  <c r="BT183"/>
  <c r="BW183" s="1"/>
  <c r="BU183"/>
  <c r="BX183" s="1"/>
  <c r="BV183"/>
  <c r="BY183" s="1"/>
  <c r="BT184"/>
  <c r="BW184" s="1"/>
  <c r="BU184"/>
  <c r="BX184" s="1"/>
  <c r="BV184"/>
  <c r="BY184" s="1"/>
  <c r="BT185"/>
  <c r="BW185" s="1"/>
  <c r="BU185"/>
  <c r="BX185" s="1"/>
  <c r="BV185"/>
  <c r="BY185" s="1"/>
  <c r="BT186"/>
  <c r="BW186" s="1"/>
  <c r="BU186"/>
  <c r="BX186" s="1"/>
  <c r="BV186"/>
  <c r="BY186" s="1"/>
  <c r="BT187"/>
  <c r="BW187" s="1"/>
  <c r="BU187"/>
  <c r="BX187" s="1"/>
  <c r="BV187"/>
  <c r="BY187" s="1"/>
  <c r="BT188"/>
  <c r="BW188" s="1"/>
  <c r="BU188"/>
  <c r="BX188" s="1"/>
  <c r="BV188"/>
  <c r="BY188" s="1"/>
  <c r="BT189"/>
  <c r="BW189" s="1"/>
  <c r="BU189"/>
  <c r="BX189" s="1"/>
  <c r="BV189"/>
  <c r="BY189" s="1"/>
  <c r="BT190"/>
  <c r="BW190" s="1"/>
  <c r="BU190"/>
  <c r="BX190" s="1"/>
  <c r="BV190"/>
  <c r="BY190" s="1"/>
  <c r="BT191"/>
  <c r="BW191" s="1"/>
  <c r="BU191"/>
  <c r="BX191" s="1"/>
  <c r="BV191"/>
  <c r="BY191" s="1"/>
  <c r="BT192"/>
  <c r="BW192" s="1"/>
  <c r="BU192"/>
  <c r="BX192" s="1"/>
  <c r="BV192"/>
  <c r="BY192" s="1"/>
  <c r="BT193"/>
  <c r="BW193" s="1"/>
  <c r="BU193"/>
  <c r="BX193" s="1"/>
  <c r="BV193"/>
  <c r="BY193" s="1"/>
  <c r="BT194"/>
  <c r="BW194" s="1"/>
  <c r="BU194"/>
  <c r="BX194" s="1"/>
  <c r="BV194"/>
  <c r="BY194" s="1"/>
  <c r="BT195"/>
  <c r="BW195" s="1"/>
  <c r="BU195"/>
  <c r="BX195" s="1"/>
  <c r="BV195"/>
  <c r="BY195" s="1"/>
  <c r="BT196"/>
  <c r="BW196" s="1"/>
  <c r="BU196"/>
  <c r="BX196" s="1"/>
  <c r="BV196"/>
  <c r="BY196" s="1"/>
  <c r="BT197"/>
  <c r="BW197" s="1"/>
  <c r="BU197"/>
  <c r="BX197" s="1"/>
  <c r="BV197"/>
  <c r="BY197" s="1"/>
  <c r="BT198"/>
  <c r="BW198" s="1"/>
  <c r="BU198"/>
  <c r="BX198" s="1"/>
  <c r="BV198"/>
  <c r="BY198" s="1"/>
  <c r="BT199"/>
  <c r="BW199" s="1"/>
  <c r="BU199"/>
  <c r="BX199" s="1"/>
  <c r="BV199"/>
  <c r="BY199" s="1"/>
  <c r="BT200"/>
  <c r="BW200" s="1"/>
  <c r="BU200"/>
  <c r="BX200" s="1"/>
  <c r="BV200"/>
  <c r="BY200" s="1"/>
  <c r="BV6"/>
  <c r="BY6" s="1"/>
  <c r="BU6"/>
  <c r="BX6" s="1"/>
  <c r="BT6"/>
  <c r="BW6" s="1"/>
  <c r="P9" i="8" l="1"/>
  <c r="E23" i="27"/>
  <c r="I23"/>
  <c r="E10" i="8"/>
  <c r="L10"/>
  <c r="G10"/>
  <c r="H10"/>
  <c r="C10"/>
  <c r="N10"/>
  <c r="M10"/>
  <c r="D10"/>
  <c r="O10"/>
  <c r="J10"/>
  <c r="I10"/>
  <c r="K10"/>
  <c r="F10"/>
  <c r="B15" i="24"/>
  <c r="B16"/>
  <c r="B17"/>
  <c r="B18"/>
  <c r="B19"/>
  <c r="B20"/>
  <c r="B21"/>
  <c r="B22"/>
  <c r="A10" i="7"/>
  <c r="BZ163" i="14"/>
  <c r="J163" s="1"/>
  <c r="BZ182"/>
  <c r="J182" s="1"/>
  <c r="BZ58"/>
  <c r="J58" s="1"/>
  <c r="BZ198"/>
  <c r="J198" s="1"/>
  <c r="BZ138"/>
  <c r="J138" s="1"/>
  <c r="BZ166"/>
  <c r="J166" s="1"/>
  <c r="BZ67"/>
  <c r="J67" s="1"/>
  <c r="BZ62"/>
  <c r="J62" s="1"/>
  <c r="BZ178"/>
  <c r="J178" s="1"/>
  <c r="BZ90"/>
  <c r="J90" s="1"/>
  <c r="BZ79"/>
  <c r="J79" s="1"/>
  <c r="BZ190"/>
  <c r="J190" s="1"/>
  <c r="BZ134"/>
  <c r="J134" s="1"/>
  <c r="BZ102"/>
  <c r="J102" s="1"/>
  <c r="BZ70"/>
  <c r="J70" s="1"/>
  <c r="BZ45"/>
  <c r="J45" s="1"/>
  <c r="BZ29"/>
  <c r="J29" s="1"/>
  <c r="BZ174"/>
  <c r="J174" s="1"/>
  <c r="BZ146"/>
  <c r="J146" s="1"/>
  <c r="BZ114"/>
  <c r="J114" s="1"/>
  <c r="BZ98"/>
  <c r="J98" s="1"/>
  <c r="BZ80"/>
  <c r="J80" s="1"/>
  <c r="BZ195"/>
  <c r="J195" s="1"/>
  <c r="BZ175"/>
  <c r="J175" s="1"/>
  <c r="BZ150"/>
  <c r="J150" s="1"/>
  <c r="BZ142"/>
  <c r="J142" s="1"/>
  <c r="BZ118"/>
  <c r="J118" s="1"/>
  <c r="BZ110"/>
  <c r="J110" s="1"/>
  <c r="BZ191"/>
  <c r="J191" s="1"/>
  <c r="BZ162"/>
  <c r="J162" s="1"/>
  <c r="BZ154"/>
  <c r="J154" s="1"/>
  <c r="BZ144"/>
  <c r="J144" s="1"/>
  <c r="BZ143"/>
  <c r="J143" s="1"/>
  <c r="BZ126"/>
  <c r="J126" s="1"/>
  <c r="BZ115"/>
  <c r="J115" s="1"/>
  <c r="BZ99"/>
  <c r="J99" s="1"/>
  <c r="BZ74"/>
  <c r="J74" s="1"/>
  <c r="BZ63"/>
  <c r="J63" s="1"/>
  <c r="BZ50"/>
  <c r="J50" s="1"/>
  <c r="BZ43"/>
  <c r="J43" s="1"/>
  <c r="BZ37"/>
  <c r="J37" s="1"/>
  <c r="BZ194"/>
  <c r="J194" s="1"/>
  <c r="BZ186"/>
  <c r="J186" s="1"/>
  <c r="BZ176"/>
  <c r="J176" s="1"/>
  <c r="BZ158"/>
  <c r="J158" s="1"/>
  <c r="BZ147"/>
  <c r="J147" s="1"/>
  <c r="BZ131"/>
  <c r="J131" s="1"/>
  <c r="BZ106"/>
  <c r="J106" s="1"/>
  <c r="BZ95"/>
  <c r="J95" s="1"/>
  <c r="BZ82"/>
  <c r="J82" s="1"/>
  <c r="BZ78"/>
  <c r="J78" s="1"/>
  <c r="BZ66"/>
  <c r="J66" s="1"/>
  <c r="BZ179"/>
  <c r="J179" s="1"/>
  <c r="BZ127"/>
  <c r="J127" s="1"/>
  <c r="BZ170"/>
  <c r="J170" s="1"/>
  <c r="BZ159"/>
  <c r="J159" s="1"/>
  <c r="BZ130"/>
  <c r="J130" s="1"/>
  <c r="BZ122"/>
  <c r="J122" s="1"/>
  <c r="BZ112"/>
  <c r="J112" s="1"/>
  <c r="BZ111"/>
  <c r="J111" s="1"/>
  <c r="BZ94"/>
  <c r="J94" s="1"/>
  <c r="BZ86"/>
  <c r="J86" s="1"/>
  <c r="BZ83"/>
  <c r="J83" s="1"/>
  <c r="BZ54"/>
  <c r="J54" s="1"/>
  <c r="BZ27"/>
  <c r="J27" s="1"/>
  <c r="BZ21"/>
  <c r="J21" s="1"/>
  <c r="BZ192"/>
  <c r="J192" s="1"/>
  <c r="BZ160"/>
  <c r="J160" s="1"/>
  <c r="BZ128"/>
  <c r="J128" s="1"/>
  <c r="BZ96"/>
  <c r="J96" s="1"/>
  <c r="BZ64"/>
  <c r="J64" s="1"/>
  <c r="BZ51"/>
  <c r="J51" s="1"/>
  <c r="BZ35"/>
  <c r="J35" s="1"/>
  <c r="BZ19"/>
  <c r="J19" s="1"/>
  <c r="BZ13"/>
  <c r="J13" s="1"/>
  <c r="S12" i="9"/>
  <c r="BZ11" i="14"/>
  <c r="J11" s="1"/>
  <c r="BZ6"/>
  <c r="J6" s="1"/>
  <c r="BZ200"/>
  <c r="J200" s="1"/>
  <c r="BZ199"/>
  <c r="J199" s="1"/>
  <c r="BZ184"/>
  <c r="J184" s="1"/>
  <c r="BZ183"/>
  <c r="J183" s="1"/>
  <c r="BZ168"/>
  <c r="J168" s="1"/>
  <c r="BZ167"/>
  <c r="J167" s="1"/>
  <c r="BZ152"/>
  <c r="J152" s="1"/>
  <c r="BZ151"/>
  <c r="J151" s="1"/>
  <c r="BZ136"/>
  <c r="J136" s="1"/>
  <c r="BZ135"/>
  <c r="J135" s="1"/>
  <c r="BZ125"/>
  <c r="J125" s="1"/>
  <c r="BZ120"/>
  <c r="J120" s="1"/>
  <c r="BZ119"/>
  <c r="J119" s="1"/>
  <c r="BZ104"/>
  <c r="J104" s="1"/>
  <c r="BZ103"/>
  <c r="J103" s="1"/>
  <c r="BZ88"/>
  <c r="J88" s="1"/>
  <c r="BZ87"/>
  <c r="J87" s="1"/>
  <c r="BZ72"/>
  <c r="J72" s="1"/>
  <c r="BZ71"/>
  <c r="J71" s="1"/>
  <c r="BZ56"/>
  <c r="J56" s="1"/>
  <c r="BZ55"/>
  <c r="J55" s="1"/>
  <c r="BZ196"/>
  <c r="J196" s="1"/>
  <c r="BZ180"/>
  <c r="J180" s="1"/>
  <c r="BZ164"/>
  <c r="J164" s="1"/>
  <c r="BZ148"/>
  <c r="J148" s="1"/>
  <c r="BZ132"/>
  <c r="J132" s="1"/>
  <c r="BZ116"/>
  <c r="J116" s="1"/>
  <c r="BZ100"/>
  <c r="J100" s="1"/>
  <c r="BZ84"/>
  <c r="J84" s="1"/>
  <c r="BZ68"/>
  <c r="J68" s="1"/>
  <c r="BZ52"/>
  <c r="J52" s="1"/>
  <c r="BZ48"/>
  <c r="J48" s="1"/>
  <c r="BZ40"/>
  <c r="J40" s="1"/>
  <c r="BZ32"/>
  <c r="J32" s="1"/>
  <c r="BZ24"/>
  <c r="J24" s="1"/>
  <c r="BZ16"/>
  <c r="J16" s="1"/>
  <c r="BZ8"/>
  <c r="J8" s="1"/>
  <c r="BZ42"/>
  <c r="J42" s="1"/>
  <c r="BZ34"/>
  <c r="J34" s="1"/>
  <c r="BZ26"/>
  <c r="J26" s="1"/>
  <c r="BZ18"/>
  <c r="J18" s="1"/>
  <c r="BZ10"/>
  <c r="J10" s="1"/>
  <c r="BZ188"/>
  <c r="J188" s="1"/>
  <c r="BZ187"/>
  <c r="J187" s="1"/>
  <c r="BZ172"/>
  <c r="J172" s="1"/>
  <c r="BZ171"/>
  <c r="J171" s="1"/>
  <c r="BZ156"/>
  <c r="J156" s="1"/>
  <c r="BZ155"/>
  <c r="J155" s="1"/>
  <c r="BZ140"/>
  <c r="J140" s="1"/>
  <c r="BZ139"/>
  <c r="J139" s="1"/>
  <c r="BZ124"/>
  <c r="J124" s="1"/>
  <c r="BZ123"/>
  <c r="J123" s="1"/>
  <c r="BZ108"/>
  <c r="J108" s="1"/>
  <c r="BZ107"/>
  <c r="J107" s="1"/>
  <c r="BZ92"/>
  <c r="J92" s="1"/>
  <c r="BZ91"/>
  <c r="J91" s="1"/>
  <c r="BZ76"/>
  <c r="J76" s="1"/>
  <c r="BZ75"/>
  <c r="J75" s="1"/>
  <c r="BZ60"/>
  <c r="J60" s="1"/>
  <c r="BZ59"/>
  <c r="J59" s="1"/>
  <c r="BZ197"/>
  <c r="J197" s="1"/>
  <c r="BZ193"/>
  <c r="J193" s="1"/>
  <c r="BZ189"/>
  <c r="J189" s="1"/>
  <c r="BZ185"/>
  <c r="J185" s="1"/>
  <c r="BZ181"/>
  <c r="J181" s="1"/>
  <c r="BZ177"/>
  <c r="J177" s="1"/>
  <c r="BZ173"/>
  <c r="J173" s="1"/>
  <c r="BZ169"/>
  <c r="J169" s="1"/>
  <c r="BZ165"/>
  <c r="J165" s="1"/>
  <c r="BZ161"/>
  <c r="J161" s="1"/>
  <c r="BZ157"/>
  <c r="J157" s="1"/>
  <c r="BZ153"/>
  <c r="J153" s="1"/>
  <c r="BZ149"/>
  <c r="J149" s="1"/>
  <c r="BZ145"/>
  <c r="J145" s="1"/>
  <c r="BZ141"/>
  <c r="J141" s="1"/>
  <c r="BZ137"/>
  <c r="J137" s="1"/>
  <c r="BZ133"/>
  <c r="J133" s="1"/>
  <c r="BZ129"/>
  <c r="J129" s="1"/>
  <c r="BZ121"/>
  <c r="J121" s="1"/>
  <c r="BZ117"/>
  <c r="J117" s="1"/>
  <c r="BZ113"/>
  <c r="J113" s="1"/>
  <c r="BZ109"/>
  <c r="J109" s="1"/>
  <c r="BZ105"/>
  <c r="J105" s="1"/>
  <c r="BZ101"/>
  <c r="J101" s="1"/>
  <c r="BZ97"/>
  <c r="J97" s="1"/>
  <c r="BZ93"/>
  <c r="J93" s="1"/>
  <c r="BZ89"/>
  <c r="J89" s="1"/>
  <c r="BZ85"/>
  <c r="J85" s="1"/>
  <c r="BZ81"/>
  <c r="J81" s="1"/>
  <c r="BZ77"/>
  <c r="J77" s="1"/>
  <c r="BZ73"/>
  <c r="J73" s="1"/>
  <c r="BZ69"/>
  <c r="J69" s="1"/>
  <c r="BZ65"/>
  <c r="J65" s="1"/>
  <c r="BZ61"/>
  <c r="J61" s="1"/>
  <c r="BZ57"/>
  <c r="J57" s="1"/>
  <c r="BZ53"/>
  <c r="J53" s="1"/>
  <c r="BZ49"/>
  <c r="J49" s="1"/>
  <c r="BZ46"/>
  <c r="J46" s="1"/>
  <c r="BZ41"/>
  <c r="J41" s="1"/>
  <c r="BZ38"/>
  <c r="J38" s="1"/>
  <c r="BZ33"/>
  <c r="J33" s="1"/>
  <c r="BZ30"/>
  <c r="J30" s="1"/>
  <c r="BZ25"/>
  <c r="J25" s="1"/>
  <c r="BZ22"/>
  <c r="J22" s="1"/>
  <c r="BZ17"/>
  <c r="J17" s="1"/>
  <c r="BZ14"/>
  <c r="J14" s="1"/>
  <c r="BZ9"/>
  <c r="J9" s="1"/>
  <c r="BZ47"/>
  <c r="J47" s="1"/>
  <c r="BZ44"/>
  <c r="J44" s="1"/>
  <c r="BZ39"/>
  <c r="J39" s="1"/>
  <c r="BZ36"/>
  <c r="J36" s="1"/>
  <c r="BZ31"/>
  <c r="J31" s="1"/>
  <c r="BZ28"/>
  <c r="J28" s="1"/>
  <c r="BZ23"/>
  <c r="J23" s="1"/>
  <c r="BZ20"/>
  <c r="J20" s="1"/>
  <c r="BZ15"/>
  <c r="J15" s="1"/>
  <c r="BZ12"/>
  <c r="J12" s="1"/>
  <c r="BZ7"/>
  <c r="J7" s="1"/>
  <c r="I11" i="8" l="1"/>
  <c r="N11"/>
  <c r="C11"/>
  <c r="L11"/>
  <c r="D11"/>
  <c r="M11"/>
  <c r="G11"/>
  <c r="F11"/>
  <c r="K11"/>
  <c r="E11"/>
  <c r="J11"/>
  <c r="H11"/>
  <c r="O11"/>
  <c r="P10"/>
  <c r="A11" i="7"/>
  <c r="N12" i="8" l="1"/>
  <c r="G12"/>
  <c r="C12"/>
  <c r="P11"/>
  <c r="K12"/>
  <c r="F12"/>
  <c r="A12" i="7"/>
  <c r="J13" i="8" s="1"/>
  <c r="M12"/>
  <c r="G13"/>
  <c r="J12"/>
  <c r="E12"/>
  <c r="O12"/>
  <c r="N13"/>
  <c r="L12"/>
  <c r="H12"/>
  <c r="I12"/>
  <c r="H13"/>
  <c r="D12"/>
  <c r="C13"/>
  <c r="A13" i="7"/>
  <c r="A14" s="1"/>
  <c r="M7" i="14"/>
  <c r="L7"/>
  <c r="K7"/>
  <c r="L6"/>
  <c r="M6"/>
  <c r="M15"/>
  <c r="L15"/>
  <c r="K15"/>
  <c r="K16"/>
  <c r="M16"/>
  <c r="L16"/>
  <c r="F13" i="8" l="1"/>
  <c r="D14"/>
  <c r="D15"/>
  <c r="C15"/>
  <c r="E15"/>
  <c r="I15"/>
  <c r="J14"/>
  <c r="N15"/>
  <c r="F15"/>
  <c r="I14"/>
  <c r="M15"/>
  <c r="L15"/>
  <c r="M14"/>
  <c r="D13"/>
  <c r="L13"/>
  <c r="K13"/>
  <c r="F14"/>
  <c r="O13"/>
  <c r="H15"/>
  <c r="J15"/>
  <c r="E13"/>
  <c r="L14"/>
  <c r="G15"/>
  <c r="G14"/>
  <c r="K14"/>
  <c r="H14"/>
  <c r="K15"/>
  <c r="E14"/>
  <c r="P12"/>
  <c r="N14"/>
  <c r="O14"/>
  <c r="I13"/>
  <c r="O15"/>
  <c r="M13"/>
  <c r="P13" s="1"/>
  <c r="A15" i="7"/>
  <c r="K8" i="14"/>
  <c r="M8"/>
  <c r="L8"/>
  <c r="A16" i="7" l="1"/>
  <c r="A17" s="1"/>
  <c r="I18" i="8" s="1"/>
  <c r="M16"/>
  <c r="L16"/>
  <c r="N16"/>
  <c r="H17"/>
  <c r="E17"/>
  <c r="C18"/>
  <c r="N18"/>
  <c r="E16"/>
  <c r="H18"/>
  <c r="D18"/>
  <c r="F16"/>
  <c r="F17"/>
  <c r="J17"/>
  <c r="O18"/>
  <c r="M18"/>
  <c r="D17"/>
  <c r="G18"/>
  <c r="K18"/>
  <c r="L17"/>
  <c r="I16"/>
  <c r="J16"/>
  <c r="C16"/>
  <c r="G16"/>
  <c r="F18"/>
  <c r="N17"/>
  <c r="O16"/>
  <c r="J18"/>
  <c r="K17"/>
  <c r="G17"/>
  <c r="K16"/>
  <c r="D16"/>
  <c r="I17"/>
  <c r="L18"/>
  <c r="M17"/>
  <c r="C17"/>
  <c r="O17"/>
  <c r="H16"/>
  <c r="P14"/>
  <c r="P15"/>
  <c r="A18" i="7"/>
  <c r="L9" i="14"/>
  <c r="K9"/>
  <c r="M9"/>
  <c r="P18" i="8" l="1"/>
  <c r="P17"/>
  <c r="H19"/>
  <c r="O19"/>
  <c r="E19"/>
  <c r="L19"/>
  <c r="N19"/>
  <c r="K19"/>
  <c r="C19"/>
  <c r="G19"/>
  <c r="F19"/>
  <c r="J19"/>
  <c r="I19"/>
  <c r="M19"/>
  <c r="P19" s="1"/>
  <c r="P16"/>
  <c r="D19"/>
  <c r="E18"/>
  <c r="A19" i="7"/>
  <c r="L10" i="14"/>
  <c r="K10"/>
  <c r="M10"/>
  <c r="G20" i="8" l="1"/>
  <c r="H20"/>
  <c r="L20"/>
  <c r="E20"/>
  <c r="N20"/>
  <c r="J20"/>
  <c r="I20"/>
  <c r="F20"/>
  <c r="O20"/>
  <c r="K20"/>
  <c r="M20"/>
  <c r="D20"/>
  <c r="C20"/>
  <c r="A20" i="7"/>
  <c r="A620" s="1"/>
  <c r="M11" i="14"/>
  <c r="K11"/>
  <c r="L11"/>
  <c r="A1010" i="7" l="1"/>
  <c r="G416" i="8" s="1"/>
  <c r="P20"/>
  <c r="D574"/>
  <c r="M51"/>
  <c r="E120"/>
  <c r="L177"/>
  <c r="C98"/>
  <c r="B98" s="1"/>
  <c r="H690"/>
  <c r="P690" s="1"/>
  <c r="F847"/>
  <c r="L59"/>
  <c r="C290"/>
  <c r="B290" s="1"/>
  <c r="M363"/>
  <c r="I960"/>
  <c r="I150"/>
  <c r="D834"/>
  <c r="O318"/>
  <c r="H150"/>
  <c r="P150" s="1"/>
  <c r="F817"/>
  <c r="D496"/>
  <c r="G269"/>
  <c r="G876"/>
  <c r="M592"/>
  <c r="F546"/>
  <c r="C148"/>
  <c r="B148" s="1"/>
  <c r="L348"/>
  <c r="C719"/>
  <c r="B719" s="1"/>
  <c r="D711"/>
  <c r="I798"/>
  <c r="F900"/>
  <c r="J480"/>
  <c r="I350"/>
  <c r="G926"/>
  <c r="M392"/>
  <c r="J467"/>
  <c r="J348"/>
  <c r="O25"/>
  <c r="C873"/>
  <c r="B873" s="1"/>
  <c r="J479"/>
  <c r="H631"/>
  <c r="P631" s="1"/>
  <c r="G91"/>
  <c r="M124"/>
  <c r="I126"/>
  <c r="G983"/>
  <c r="J575"/>
  <c r="E903"/>
  <c r="K34"/>
  <c r="O729"/>
  <c r="N798"/>
  <c r="C300"/>
  <c r="B300" s="1"/>
  <c r="I395"/>
  <c r="I272"/>
  <c r="C605"/>
  <c r="B605" s="1"/>
  <c r="L694"/>
  <c r="M405"/>
  <c r="G233"/>
  <c r="H811"/>
  <c r="P811" s="1"/>
  <c r="K90"/>
  <c r="J1011"/>
  <c r="C39"/>
  <c r="B39" s="1"/>
  <c r="N691"/>
  <c r="J950"/>
  <c r="N146"/>
  <c r="L868"/>
  <c r="O334"/>
  <c r="D404"/>
  <c r="K468"/>
  <c r="K345"/>
  <c r="H556"/>
  <c r="P556" s="1"/>
  <c r="D780"/>
  <c r="O478"/>
  <c r="I306"/>
  <c r="N896"/>
  <c r="K66"/>
  <c r="G377"/>
  <c r="G686"/>
  <c r="N866"/>
  <c r="E463"/>
  <c r="O187"/>
  <c r="D701"/>
  <c r="K684"/>
  <c r="G693"/>
  <c r="F756"/>
  <c r="L421"/>
  <c r="H437"/>
  <c r="P437" s="1"/>
  <c r="E590"/>
  <c r="I779"/>
  <c r="H334"/>
  <c r="P334" s="1"/>
  <c r="F377"/>
  <c r="F539"/>
  <c r="K852"/>
  <c r="I263"/>
  <c r="C464"/>
  <c r="B464" s="1"/>
  <c r="J578"/>
  <c r="L922"/>
  <c r="K309"/>
  <c r="F750"/>
  <c r="D386"/>
  <c r="N596"/>
  <c r="H346"/>
  <c r="P346" s="1"/>
  <c r="G774"/>
  <c r="J446"/>
  <c r="M491"/>
  <c r="M246"/>
  <c r="I847"/>
  <c r="K377"/>
  <c r="O566"/>
  <c r="O319"/>
  <c r="E844"/>
  <c r="H825"/>
  <c r="P825" s="1"/>
  <c r="L469"/>
  <c r="J129"/>
  <c r="D976"/>
  <c r="N622"/>
  <c r="H610"/>
  <c r="P610" s="1"/>
  <c r="F927"/>
  <c r="O77"/>
  <c r="F402"/>
  <c r="K420"/>
  <c r="F77"/>
  <c r="L912"/>
  <c r="N874"/>
  <c r="H350"/>
  <c r="P350" s="1"/>
  <c r="F594"/>
  <c r="H202"/>
  <c r="P202" s="1"/>
  <c r="H487"/>
  <c r="P487" s="1"/>
  <c r="M493"/>
  <c r="E82"/>
  <c r="M697"/>
  <c r="K935"/>
  <c r="L437"/>
  <c r="G275"/>
  <c r="L202"/>
  <c r="K726"/>
  <c r="O860"/>
  <c r="E92"/>
  <c r="E456"/>
  <c r="L537"/>
  <c r="M211"/>
  <c r="I182"/>
  <c r="H107"/>
  <c r="P107" s="1"/>
  <c r="N775"/>
  <c r="J680"/>
  <c r="N93"/>
  <c r="J678"/>
  <c r="E311"/>
  <c r="C170"/>
  <c r="B170" s="1"/>
  <c r="O989"/>
  <c r="C924"/>
  <c r="B924" s="1"/>
  <c r="M421"/>
  <c r="K303"/>
  <c r="K176"/>
  <c r="E391"/>
  <c r="G278"/>
  <c r="H102"/>
  <c r="P102" s="1"/>
  <c r="N939"/>
  <c r="N422"/>
  <c r="C200"/>
  <c r="B200" s="1"/>
  <c r="I413"/>
  <c r="I617"/>
  <c r="G232"/>
  <c r="F87"/>
  <c r="O653"/>
  <c r="M627"/>
  <c r="G665"/>
  <c r="J184"/>
  <c r="O98"/>
  <c r="K648"/>
  <c r="H903"/>
  <c r="P903" s="1"/>
  <c r="L487"/>
  <c r="D524"/>
  <c r="C140"/>
  <c r="B140" s="1"/>
  <c r="K491"/>
  <c r="I666"/>
  <c r="L147"/>
  <c r="J736"/>
  <c r="F36"/>
  <c r="H383"/>
  <c r="P383" s="1"/>
  <c r="K436"/>
  <c r="J748"/>
  <c r="K50"/>
  <c r="G677"/>
  <c r="F225"/>
  <c r="M584"/>
  <c r="N1003"/>
  <c r="C434"/>
  <c r="B434" s="1"/>
  <c r="O899"/>
  <c r="L183"/>
  <c r="M587"/>
  <c r="L794"/>
  <c r="E180"/>
  <c r="L821"/>
  <c r="G47"/>
  <c r="N468"/>
  <c r="M509"/>
  <c r="L833"/>
  <c r="J58"/>
  <c r="I750"/>
  <c r="D151"/>
  <c r="E688"/>
  <c r="N732"/>
  <c r="C320"/>
  <c r="B320" s="1"/>
  <c r="N648"/>
  <c r="O353"/>
  <c r="K1010"/>
  <c r="M705"/>
  <c r="E957"/>
  <c r="E402"/>
  <c r="F751"/>
  <c r="H352"/>
  <c r="P352" s="1"/>
  <c r="O176"/>
  <c r="K752"/>
  <c r="N938"/>
  <c r="L741"/>
  <c r="F885"/>
  <c r="H106"/>
  <c r="P106" s="1"/>
  <c r="F775"/>
  <c r="L528"/>
  <c r="M915"/>
  <c r="G75"/>
  <c r="J584"/>
  <c r="M816"/>
  <c r="C426"/>
  <c r="B426" s="1"/>
  <c r="J197"/>
  <c r="K325"/>
  <c r="O790"/>
  <c r="K454"/>
  <c r="H985"/>
  <c r="P985" s="1"/>
  <c r="N68"/>
  <c r="F473"/>
  <c r="I529"/>
  <c r="C309"/>
  <c r="B309" s="1"/>
  <c r="C432"/>
  <c r="B432" s="1"/>
  <c r="C354"/>
  <c r="B354" s="1"/>
  <c r="M57"/>
  <c r="E498"/>
  <c r="C980"/>
  <c r="B980" s="1"/>
  <c r="J799"/>
  <c r="H682"/>
  <c r="P682" s="1"/>
  <c r="H114"/>
  <c r="P114" s="1"/>
  <c r="I252"/>
  <c r="M717"/>
  <c r="I381"/>
  <c r="M976"/>
  <c r="G58"/>
  <c r="N387"/>
  <c r="E267"/>
  <c r="G62"/>
  <c r="L693"/>
  <c r="H730"/>
  <c r="P730" s="1"/>
  <c r="E81"/>
  <c r="I199"/>
  <c r="K771"/>
  <c r="E453"/>
  <c r="E239"/>
  <c r="E977"/>
  <c r="C112"/>
  <c r="B112" s="1"/>
  <c r="N563"/>
  <c r="M953"/>
  <c r="M729"/>
  <c r="L184"/>
  <c r="C286"/>
  <c r="B286" s="1"/>
  <c r="J718"/>
  <c r="F288"/>
  <c r="H860"/>
  <c r="P860" s="1"/>
  <c r="M687"/>
  <c r="F101"/>
  <c r="F329"/>
  <c r="O774"/>
  <c r="N597"/>
  <c r="N686"/>
  <c r="L974"/>
  <c r="D136"/>
  <c r="K787"/>
  <c r="K340"/>
  <c r="F698"/>
  <c r="G203"/>
  <c r="I850"/>
  <c r="C637"/>
  <c r="B637" s="1"/>
  <c r="M960"/>
  <c r="E507"/>
  <c r="I983"/>
  <c r="K369"/>
  <c r="J876"/>
  <c r="J53"/>
  <c r="F563"/>
  <c r="F921"/>
  <c r="D895"/>
  <c r="O632"/>
  <c r="M382"/>
  <c r="K796"/>
  <c r="L972"/>
  <c r="D292"/>
  <c r="E409"/>
  <c r="O881"/>
  <c r="F170"/>
  <c r="I147"/>
  <c r="I840"/>
  <c r="I429"/>
  <c r="G124"/>
  <c r="F229"/>
  <c r="O845"/>
  <c r="I632"/>
  <c r="F155"/>
  <c r="O30"/>
  <c r="G767"/>
  <c r="J507"/>
  <c r="F1009"/>
  <c r="N166"/>
  <c r="N283"/>
  <c r="O286"/>
  <c r="O987"/>
  <c r="C28"/>
  <c r="B28" s="1"/>
  <c r="D396"/>
  <c r="J357"/>
  <c r="H980"/>
  <c r="P980" s="1"/>
  <c r="J283"/>
  <c r="G459"/>
  <c r="E973"/>
  <c r="D948"/>
  <c r="I40"/>
  <c r="E407"/>
  <c r="C360"/>
  <c r="B360" s="1"/>
  <c r="L64"/>
  <c r="C156"/>
  <c r="B156" s="1"/>
  <c r="D840"/>
  <c r="C245"/>
  <c r="B245" s="1"/>
  <c r="O81"/>
  <c r="D243"/>
  <c r="L754"/>
  <c r="K212"/>
  <c r="C82"/>
  <c r="B82" s="1"/>
  <c r="M168"/>
  <c r="J669"/>
  <c r="C121"/>
  <c r="B121" s="1"/>
  <c r="C174"/>
  <c r="B174" s="1"/>
  <c r="K261"/>
  <c r="J925"/>
  <c r="I44"/>
  <c r="O446"/>
  <c r="I542"/>
  <c r="M89"/>
  <c r="J65"/>
  <c r="G888"/>
  <c r="N743"/>
  <c r="E323"/>
  <c r="I31"/>
  <c r="C568"/>
  <c r="B568" s="1"/>
  <c r="N731"/>
  <c r="G777"/>
  <c r="O563"/>
  <c r="D357"/>
  <c r="E718"/>
  <c r="N562"/>
  <c r="L968"/>
  <c r="D792"/>
  <c r="G502"/>
  <c r="D23"/>
  <c r="C55"/>
  <c r="B55" s="1"/>
  <c r="E815"/>
  <c r="G656"/>
  <c r="C250"/>
  <c r="B250" s="1"/>
  <c r="J287"/>
  <c r="O492"/>
  <c r="C905"/>
  <c r="B905" s="1"/>
  <c r="O527"/>
  <c r="M449"/>
  <c r="F173"/>
  <c r="H607"/>
  <c r="P607" s="1"/>
  <c r="L460"/>
  <c r="N696"/>
  <c r="L629"/>
  <c r="N855"/>
  <c r="L97"/>
  <c r="D49"/>
  <c r="C742"/>
  <c r="B742" s="1"/>
  <c r="F955"/>
  <c r="L187"/>
  <c r="M612"/>
  <c r="E419"/>
  <c r="O489"/>
  <c r="N637"/>
  <c r="M59"/>
  <c r="M891"/>
  <c r="J567"/>
  <c r="K985"/>
  <c r="O218"/>
  <c r="J333"/>
  <c r="I123"/>
  <c r="H77"/>
  <c r="P77" s="1"/>
  <c r="H646"/>
  <c r="P646" s="1"/>
  <c r="I375"/>
  <c r="E910"/>
  <c r="M37"/>
  <c r="G498"/>
  <c r="H471"/>
  <c r="P471" s="1"/>
  <c r="I362"/>
  <c r="F472"/>
  <c r="D865"/>
  <c r="I238"/>
  <c r="L381"/>
  <c r="E71"/>
  <c r="O877"/>
  <c r="G516"/>
  <c r="G289"/>
  <c r="N386"/>
  <c r="K246"/>
  <c r="L336"/>
  <c r="I468"/>
  <c r="N216"/>
  <c r="J435"/>
  <c r="L1004"/>
  <c r="L361"/>
  <c r="C711"/>
  <c r="B711" s="1"/>
  <c r="D529"/>
  <c r="H336"/>
  <c r="P336" s="1"/>
  <c r="F671"/>
  <c r="C758"/>
  <c r="B758" s="1"/>
  <c r="C493"/>
  <c r="B493" s="1"/>
  <c r="C976"/>
  <c r="B976" s="1"/>
  <c r="J276"/>
  <c r="F645"/>
  <c r="C582"/>
  <c r="B582" s="1"/>
  <c r="I218"/>
  <c r="L554"/>
  <c r="F727"/>
  <c r="O419"/>
  <c r="N916"/>
  <c r="L238"/>
  <c r="L261"/>
  <c r="D736"/>
  <c r="O628"/>
  <c r="M122"/>
  <c r="J384"/>
  <c r="F740"/>
  <c r="C771"/>
  <c r="B771" s="1"/>
  <c r="D117"/>
  <c r="K304"/>
  <c r="M649"/>
  <c r="G1005"/>
  <c r="M387"/>
  <c r="N673"/>
  <c r="O585"/>
  <c r="C993"/>
  <c r="B993" s="1"/>
  <c r="M502"/>
  <c r="K984"/>
  <c r="E651"/>
  <c r="H951"/>
  <c r="P951" s="1"/>
  <c r="K450"/>
  <c r="D377"/>
  <c r="J911"/>
  <c r="F816"/>
  <c r="I377"/>
  <c r="G298"/>
  <c r="D826"/>
  <c r="I391"/>
  <c r="K890"/>
  <c r="H666"/>
  <c r="P666" s="1"/>
  <c r="L465"/>
  <c r="E132"/>
  <c r="H612"/>
  <c r="P612" s="1"/>
  <c r="C284"/>
  <c r="B284" s="1"/>
  <c r="F200"/>
  <c r="H372"/>
  <c r="P372" s="1"/>
  <c r="G99"/>
  <c r="I696"/>
  <c r="L869"/>
  <c r="N927"/>
  <c r="K139"/>
  <c r="E686"/>
  <c r="K331"/>
  <c r="G524"/>
  <c r="I930"/>
  <c r="M280"/>
  <c r="C390"/>
  <c r="B390" s="1"/>
  <c r="H781"/>
  <c r="P781" s="1"/>
  <c r="J899"/>
  <c r="J824"/>
  <c r="N366"/>
  <c r="C439"/>
  <c r="B439" s="1"/>
  <c r="L89"/>
  <c r="D628"/>
  <c r="J784"/>
  <c r="H842"/>
  <c r="P842" s="1"/>
  <c r="N136"/>
  <c r="D616"/>
  <c r="F158"/>
  <c r="E428"/>
  <c r="I805"/>
  <c r="E175"/>
  <c r="J436"/>
  <c r="E648"/>
  <c r="E756"/>
  <c r="E471"/>
  <c r="H281"/>
  <c r="P281" s="1"/>
  <c r="F518"/>
  <c r="O82"/>
  <c r="L542"/>
  <c r="D699"/>
  <c r="F757"/>
  <c r="E123"/>
  <c r="L530"/>
  <c r="N324"/>
  <c r="C376"/>
  <c r="B376" s="1"/>
  <c r="J786"/>
  <c r="H265"/>
  <c r="P265" s="1"/>
  <c r="D376"/>
  <c r="G874"/>
  <c r="L728"/>
  <c r="F735"/>
  <c r="M330"/>
  <c r="K823"/>
  <c r="C63"/>
  <c r="B63" s="1"/>
  <c r="H394"/>
  <c r="P394" s="1"/>
  <c r="E800"/>
  <c r="L595"/>
  <c r="F291"/>
  <c r="M582"/>
  <c r="M579"/>
  <c r="D169"/>
  <c r="M596"/>
  <c r="G518"/>
  <c r="H931"/>
  <c r="P931" s="1"/>
  <c r="O907"/>
  <c r="F162"/>
  <c r="G913"/>
  <c r="K504"/>
  <c r="L335"/>
  <c r="E295"/>
  <c r="D793"/>
  <c r="N234"/>
  <c r="L823"/>
  <c r="L329"/>
  <c r="E720"/>
  <c r="E725"/>
  <c r="D158"/>
  <c r="J367"/>
  <c r="L707"/>
  <c r="K161"/>
  <c r="G764"/>
  <c r="J244"/>
  <c r="G242"/>
  <c r="M956"/>
  <c r="J97"/>
  <c r="K630"/>
  <c r="H440"/>
  <c r="P440" s="1"/>
  <c r="I170"/>
  <c r="D334"/>
  <c r="C552"/>
  <c r="B552" s="1"/>
  <c r="M1001"/>
  <c r="E901"/>
  <c r="J32"/>
  <c r="D152"/>
  <c r="C768"/>
  <c r="B768" s="1"/>
  <c r="K951"/>
  <c r="G160"/>
  <c r="G339"/>
  <c r="O694"/>
  <c r="I933"/>
  <c r="N151"/>
  <c r="E266"/>
  <c r="J909"/>
  <c r="O908"/>
  <c r="C173"/>
  <c r="B173" s="1"/>
  <c r="F365"/>
  <c r="E841"/>
  <c r="O961"/>
  <c r="O22"/>
  <c r="E602"/>
  <c r="F997"/>
  <c r="K949"/>
  <c r="N43"/>
  <c r="C529"/>
  <c r="B529" s="1"/>
  <c r="G970"/>
  <c r="I929"/>
  <c r="I36"/>
  <c r="J592"/>
  <c r="H739"/>
  <c r="P739" s="1"/>
  <c r="O40"/>
  <c r="J134"/>
  <c r="F553"/>
  <c r="J777"/>
  <c r="K55"/>
  <c r="G813"/>
  <c r="D924"/>
  <c r="J233"/>
  <c r="C1008"/>
  <c r="B1008" s="1"/>
  <c r="M506"/>
  <c r="L850"/>
  <c r="J232"/>
  <c r="F102"/>
  <c r="M540"/>
  <c r="F510"/>
  <c r="G267"/>
  <c r="I85"/>
  <c r="E674"/>
  <c r="D735"/>
  <c r="E192"/>
  <c r="F809"/>
  <c r="K936"/>
  <c r="G80"/>
  <c r="C330"/>
  <c r="B330" s="1"/>
  <c r="J616"/>
  <c r="M934"/>
  <c r="M393"/>
  <c r="G627"/>
  <c r="D689"/>
  <c r="H920"/>
  <c r="P920" s="1"/>
  <c r="I226"/>
  <c r="D629"/>
  <c r="G690"/>
  <c r="I316"/>
  <c r="H161"/>
  <c r="P161" s="1"/>
  <c r="M434"/>
  <c r="G610"/>
  <c r="O106"/>
  <c r="G1001"/>
  <c r="M591"/>
  <c r="K97"/>
  <c r="F982"/>
  <c r="E684"/>
  <c r="J536"/>
  <c r="D654"/>
  <c r="H664"/>
  <c r="P664" s="1"/>
  <c r="N211"/>
  <c r="I521"/>
  <c r="J733"/>
  <c r="K223"/>
  <c r="G137"/>
  <c r="M341"/>
  <c r="N213"/>
  <c r="E653"/>
  <c r="E630"/>
  <c r="N540"/>
  <c r="L108"/>
  <c r="K987"/>
  <c r="I756"/>
  <c r="J788"/>
  <c r="N685"/>
  <c r="K296"/>
  <c r="J999"/>
  <c r="L440"/>
  <c r="I760"/>
  <c r="F217"/>
  <c r="M505"/>
  <c r="E955"/>
  <c r="F335"/>
  <c r="N621"/>
  <c r="K912"/>
  <c r="G437"/>
  <c r="E851"/>
  <c r="M536"/>
  <c r="O48"/>
  <c r="H539"/>
  <c r="P539" s="1"/>
  <c r="M224"/>
  <c r="J665"/>
  <c r="O441"/>
  <c r="M656"/>
  <c r="D116"/>
  <c r="K649"/>
  <c r="E737"/>
  <c r="L489"/>
  <c r="K202"/>
  <c r="M965"/>
  <c r="O512"/>
  <c r="E592"/>
  <c r="O773"/>
  <c r="F203"/>
  <c r="D43"/>
  <c r="C833"/>
  <c r="B833" s="1"/>
  <c r="F719"/>
  <c r="I155"/>
  <c r="I892"/>
  <c r="O828"/>
  <c r="K98"/>
  <c r="F990"/>
  <c r="D788"/>
  <c r="K248"/>
  <c r="C111"/>
  <c r="B111" s="1"/>
  <c r="F734"/>
  <c r="D409"/>
  <c r="L478"/>
  <c r="M631"/>
  <c r="D336"/>
  <c r="J955"/>
  <c r="N570"/>
  <c r="O747"/>
  <c r="F957"/>
  <c r="M749"/>
  <c r="H262"/>
  <c r="P262" s="1"/>
  <c r="J213"/>
  <c r="O969"/>
  <c r="M940"/>
  <c r="H199"/>
  <c r="P199" s="1"/>
  <c r="K1003"/>
  <c r="O445"/>
  <c r="H582"/>
  <c r="P582" s="1"/>
  <c r="G1000"/>
  <c r="G704"/>
  <c r="J310"/>
  <c r="I560"/>
  <c r="I763"/>
  <c r="F257"/>
  <c r="I168"/>
  <c r="O363"/>
  <c r="F562"/>
  <c r="E215"/>
  <c r="H977"/>
  <c r="P977" s="1"/>
  <c r="C916"/>
  <c r="B916" s="1"/>
  <c r="C201"/>
  <c r="B201" s="1"/>
  <c r="G985"/>
  <c r="H380"/>
  <c r="P380" s="1"/>
  <c r="C653"/>
  <c r="B653" s="1"/>
  <c r="F482"/>
  <c r="N749"/>
  <c r="M213"/>
  <c r="K594"/>
  <c r="L818"/>
  <c r="D307"/>
  <c r="H146"/>
  <c r="P146" s="1"/>
  <c r="L427"/>
  <c r="C441"/>
  <c r="B441" s="1"/>
  <c r="M320"/>
  <c r="F945"/>
  <c r="E271"/>
  <c r="N835"/>
  <c r="M495"/>
  <c r="E914"/>
  <c r="F191"/>
  <c r="N125"/>
  <c r="D370"/>
  <c r="J972"/>
  <c r="G791"/>
  <c r="J303"/>
  <c r="I985"/>
  <c r="F867"/>
  <c r="L363"/>
  <c r="K569"/>
  <c r="L939"/>
  <c r="F440"/>
  <c r="I298"/>
  <c r="C970"/>
  <c r="B970" s="1"/>
  <c r="M102"/>
  <c r="M460"/>
  <c r="D543"/>
  <c r="D140"/>
  <c r="K1005"/>
  <c r="L399"/>
  <c r="F207"/>
  <c r="G923"/>
  <c r="F660"/>
  <c r="M874"/>
  <c r="D197"/>
  <c r="M603"/>
  <c r="L683"/>
  <c r="J954"/>
  <c r="H104"/>
  <c r="P104" s="1"/>
  <c r="L445"/>
  <c r="C227"/>
  <c r="B227" s="1"/>
  <c r="D921"/>
  <c r="M424"/>
  <c r="L334"/>
  <c r="M919"/>
  <c r="H510"/>
  <c r="P510" s="1"/>
  <c r="O235"/>
  <c r="J638"/>
  <c r="K763"/>
  <c r="L369"/>
  <c r="E44"/>
  <c r="G891"/>
  <c r="M402"/>
  <c r="K466"/>
  <c r="E93"/>
  <c r="N963"/>
  <c r="K959"/>
  <c r="E629"/>
  <c r="I736"/>
  <c r="G231"/>
  <c r="E582"/>
  <c r="J689"/>
  <c r="H223"/>
  <c r="P223" s="1"/>
  <c r="L800"/>
  <c r="M836"/>
  <c r="C297"/>
  <c r="B297" s="1"/>
  <c r="D74"/>
  <c r="N715"/>
  <c r="O475"/>
  <c r="M541"/>
  <c r="L101"/>
  <c r="J939"/>
  <c r="C952"/>
  <c r="B952" s="1"/>
  <c r="M407"/>
  <c r="G633"/>
  <c r="L211"/>
  <c r="G616"/>
  <c r="I722"/>
  <c r="F123"/>
  <c r="O817"/>
  <c r="D210"/>
  <c r="C787"/>
  <c r="B787" s="1"/>
  <c r="I26"/>
  <c r="D791"/>
  <c r="G895"/>
  <c r="G484"/>
  <c r="K716"/>
  <c r="I822"/>
  <c r="D778"/>
  <c r="G652"/>
  <c r="I503"/>
  <c r="O80"/>
  <c r="I1005"/>
  <c r="K702"/>
  <c r="E177"/>
  <c r="O663"/>
  <c r="K511"/>
  <c r="L451"/>
  <c r="C724"/>
  <c r="B724" s="1"/>
  <c r="I139"/>
  <c r="I620"/>
  <c r="H459"/>
  <c r="P459" s="1"/>
  <c r="H68"/>
  <c r="P68" s="1"/>
  <c r="O633"/>
  <c r="I441"/>
  <c r="G362"/>
  <c r="J943"/>
  <c r="J994"/>
  <c r="L157"/>
  <c r="N543"/>
  <c r="G1002"/>
  <c r="K147"/>
  <c r="J353"/>
  <c r="L830"/>
  <c r="O913"/>
  <c r="F146"/>
  <c r="H274"/>
  <c r="P274" s="1"/>
  <c r="J745"/>
  <c r="I982"/>
  <c r="C166"/>
  <c r="B166" s="1"/>
  <c r="G358"/>
  <c r="K700"/>
  <c r="N537"/>
  <c r="N55"/>
  <c r="G402"/>
  <c r="I415"/>
  <c r="G765"/>
  <c r="O147"/>
  <c r="M623"/>
  <c r="F491"/>
  <c r="E692"/>
  <c r="J146"/>
  <c r="K550"/>
  <c r="N405"/>
  <c r="F623"/>
  <c r="G166"/>
  <c r="E512"/>
  <c r="K488"/>
  <c r="J73"/>
  <c r="F972"/>
  <c r="I145"/>
  <c r="G108"/>
  <c r="M858"/>
  <c r="C596"/>
  <c r="B596" s="1"/>
  <c r="L1005"/>
  <c r="H269"/>
  <c r="P269" s="1"/>
  <c r="G238"/>
  <c r="I859"/>
  <c r="E918"/>
  <c r="H379"/>
  <c r="P379" s="1"/>
  <c r="O75"/>
  <c r="H635"/>
  <c r="P635" s="1"/>
  <c r="E313"/>
  <c r="F730"/>
  <c r="E194"/>
  <c r="H126"/>
  <c r="P126" s="1"/>
  <c r="H211"/>
  <c r="P211" s="1"/>
  <c r="J71"/>
  <c r="K785"/>
  <c r="O522"/>
  <c r="E994"/>
  <c r="G191"/>
  <c r="F305"/>
  <c r="G786"/>
  <c r="I1004"/>
  <c r="J842"/>
  <c r="C283"/>
  <c r="B283" s="1"/>
  <c r="K378"/>
  <c r="H773"/>
  <c r="P773" s="1"/>
  <c r="L896"/>
  <c r="O89"/>
  <c r="M911"/>
  <c r="N89"/>
  <c r="L28"/>
  <c r="I712"/>
  <c r="M447"/>
  <c r="N987"/>
  <c r="F188"/>
  <c r="K357"/>
  <c r="E713"/>
  <c r="N999"/>
  <c r="E225"/>
  <c r="E45"/>
  <c r="C600"/>
  <c r="B600" s="1"/>
  <c r="I999"/>
  <c r="G830"/>
  <c r="I181"/>
  <c r="D929"/>
  <c r="G180"/>
  <c r="O155"/>
  <c r="K234"/>
  <c r="G668"/>
  <c r="H984"/>
  <c r="P984" s="1"/>
  <c r="C38"/>
  <c r="B38" s="1"/>
  <c r="G792"/>
  <c r="O855"/>
  <c r="F235"/>
  <c r="K857"/>
  <c r="C547"/>
  <c r="B547" s="1"/>
  <c r="G915"/>
  <c r="E50"/>
  <c r="C937"/>
  <c r="B937" s="1"/>
  <c r="F496"/>
  <c r="J830"/>
  <c r="K297"/>
  <c r="I784"/>
  <c r="J659"/>
  <c r="L1001"/>
  <c r="J150"/>
  <c r="M972"/>
  <c r="L870"/>
  <c r="N625"/>
  <c r="N360"/>
  <c r="K306"/>
  <c r="J694"/>
  <c r="J251"/>
  <c r="G395"/>
  <c r="H116"/>
  <c r="P116" s="1"/>
  <c r="J785"/>
  <c r="H540"/>
  <c r="P540" s="1"/>
  <c r="H275"/>
  <c r="P275" s="1"/>
  <c r="I233"/>
  <c r="O872"/>
  <c r="F220"/>
  <c r="H294"/>
  <c r="P294" s="1"/>
  <c r="E95"/>
  <c r="D700"/>
  <c r="G591"/>
  <c r="H232"/>
  <c r="P232" s="1"/>
  <c r="N244"/>
  <c r="C451"/>
  <c r="B451" s="1"/>
  <c r="L663"/>
  <c r="K103"/>
  <c r="O47"/>
  <c r="L573"/>
  <c r="C371"/>
  <c r="B371" s="1"/>
  <c r="N94"/>
  <c r="H35"/>
  <c r="P35" s="1"/>
  <c r="G620"/>
  <c r="O697"/>
  <c r="H212"/>
  <c r="P212" s="1"/>
  <c r="K397"/>
  <c r="N910"/>
  <c r="G660"/>
  <c r="I112"/>
  <c r="H550"/>
  <c r="P550" s="1"/>
  <c r="O381"/>
  <c r="K681"/>
  <c r="C204"/>
  <c r="B204" s="1"/>
  <c r="E776"/>
  <c r="H476"/>
  <c r="P476" s="1"/>
  <c r="I578"/>
  <c r="H200"/>
  <c r="P200" s="1"/>
  <c r="C703"/>
  <c r="B703" s="1"/>
  <c r="F391"/>
  <c r="C904"/>
  <c r="B904" s="1"/>
  <c r="O598"/>
  <c r="G391"/>
  <c r="M769"/>
  <c r="O577"/>
  <c r="D953"/>
  <c r="I277"/>
  <c r="H221"/>
  <c r="P221" s="1"/>
  <c r="F807"/>
  <c r="L560"/>
  <c r="E43"/>
  <c r="O289"/>
  <c r="J493"/>
  <c r="N770"/>
  <c r="D846"/>
  <c r="E874"/>
  <c r="N207"/>
  <c r="I626"/>
  <c r="E451"/>
  <c r="H859"/>
  <c r="P859" s="1"/>
  <c r="N364"/>
  <c r="N463"/>
  <c r="J727"/>
  <c r="F24"/>
  <c r="N721"/>
  <c r="M608"/>
  <c r="J1009"/>
  <c r="H361"/>
  <c r="P361" s="1"/>
  <c r="D408"/>
  <c r="H685"/>
  <c r="P685" s="1"/>
  <c r="L760"/>
  <c r="M624"/>
  <c r="M21"/>
  <c r="G512"/>
  <c r="L507"/>
  <c r="M721"/>
  <c r="L180"/>
  <c r="E351"/>
  <c r="N377"/>
  <c r="G189"/>
  <c r="O895"/>
  <c r="D58"/>
  <c r="H282"/>
  <c r="P282" s="1"/>
  <c r="N532"/>
  <c r="C469"/>
  <c r="B469" s="1"/>
  <c r="M865"/>
  <c r="H270"/>
  <c r="P270" s="1"/>
  <c r="J334"/>
  <c r="C670"/>
  <c r="B670" s="1"/>
  <c r="F620"/>
  <c r="G1009"/>
  <c r="C125"/>
  <c r="B125" s="1"/>
  <c r="K582"/>
  <c r="M444"/>
  <c r="M34"/>
  <c r="J231"/>
  <c r="N432"/>
  <c r="M66"/>
  <c r="N829"/>
  <c r="H405"/>
  <c r="P405" s="1"/>
  <c r="D761"/>
  <c r="L280"/>
  <c r="D907"/>
  <c r="K870"/>
  <c r="N158"/>
  <c r="K341"/>
  <c r="I811"/>
  <c r="O603"/>
  <c r="L137"/>
  <c r="L171"/>
  <c r="G617"/>
  <c r="I797"/>
  <c r="H325"/>
  <c r="P325" s="1"/>
  <c r="O699"/>
  <c r="N626"/>
  <c r="E996"/>
  <c r="D350"/>
  <c r="N328"/>
  <c r="M315"/>
  <c r="I431"/>
  <c r="D154"/>
  <c r="D632"/>
  <c r="H541"/>
  <c r="P541" s="1"/>
  <c r="D990"/>
  <c r="D739"/>
  <c r="H243"/>
  <c r="P243" s="1"/>
  <c r="N655"/>
  <c r="I642"/>
  <c r="G149"/>
  <c r="D667"/>
  <c r="H874"/>
  <c r="P874" s="1"/>
  <c r="G150"/>
  <c r="N819"/>
  <c r="O169"/>
  <c r="H570"/>
  <c r="P570" s="1"/>
  <c r="I609"/>
  <c r="D930"/>
  <c r="F151"/>
  <c r="G474"/>
  <c r="K751"/>
  <c r="F934"/>
  <c r="I338"/>
  <c r="E401"/>
  <c r="I678"/>
  <c r="N848"/>
  <c r="G265"/>
  <c r="H474"/>
  <c r="P474" s="1"/>
  <c r="O897"/>
  <c r="J987"/>
  <c r="I27"/>
  <c r="I549"/>
  <c r="G741"/>
  <c r="E23"/>
  <c r="L929"/>
  <c r="K356"/>
  <c r="J711"/>
  <c r="L42"/>
  <c r="J844"/>
  <c r="H909"/>
  <c r="P909" s="1"/>
  <c r="K887"/>
  <c r="K35"/>
  <c r="D759"/>
  <c r="M837"/>
  <c r="D882"/>
  <c r="H133"/>
  <c r="P133" s="1"/>
  <c r="E987"/>
  <c r="E691"/>
  <c r="H395"/>
  <c r="P395" s="1"/>
  <c r="F187"/>
  <c r="I77"/>
  <c r="H785"/>
  <c r="P785" s="1"/>
  <c r="M422"/>
  <c r="D326"/>
  <c r="D952"/>
  <c r="G614"/>
  <c r="H784"/>
  <c r="P784" s="1"/>
  <c r="G182"/>
  <c r="G305"/>
  <c r="O521"/>
  <c r="M882"/>
  <c r="K211"/>
  <c r="D569"/>
  <c r="G580"/>
  <c r="N333"/>
  <c r="F599"/>
  <c r="J737"/>
  <c r="H283"/>
  <c r="P283" s="1"/>
  <c r="H783"/>
  <c r="P783" s="1"/>
  <c r="J426"/>
  <c r="M860"/>
  <c r="F219"/>
  <c r="F989"/>
  <c r="N485"/>
  <c r="L832"/>
  <c r="O231"/>
  <c r="C571"/>
  <c r="B571" s="1"/>
  <c r="M1003"/>
  <c r="J104"/>
  <c r="M432"/>
  <c r="L875"/>
  <c r="D971"/>
  <c r="F554"/>
  <c r="O278"/>
  <c r="J1003"/>
  <c r="O389"/>
  <c r="G845"/>
  <c r="J212"/>
  <c r="E605"/>
  <c r="J778"/>
  <c r="D67"/>
  <c r="E568"/>
  <c r="N781"/>
  <c r="N429"/>
  <c r="I223"/>
  <c r="G352"/>
  <c r="K695"/>
  <c r="I700"/>
  <c r="L630"/>
  <c r="K384"/>
  <c r="L254"/>
  <c r="N719"/>
  <c r="H705"/>
  <c r="P705" s="1"/>
  <c r="G29"/>
  <c r="I409"/>
  <c r="G244"/>
  <c r="I121"/>
  <c r="D230"/>
  <c r="O782"/>
  <c r="O423"/>
  <c r="N162"/>
  <c r="H846"/>
  <c r="P846" s="1"/>
  <c r="O316"/>
  <c r="E154"/>
  <c r="O364"/>
  <c r="F86"/>
  <c r="H406"/>
  <c r="P406" s="1"/>
  <c r="N76"/>
  <c r="C979"/>
  <c r="B979" s="1"/>
  <c r="J497"/>
  <c r="I72"/>
  <c r="J495"/>
  <c r="K539"/>
  <c r="I143"/>
  <c r="E992"/>
  <c r="H545"/>
  <c r="P545" s="1"/>
  <c r="N677"/>
  <c r="O144"/>
  <c r="F250"/>
  <c r="E244"/>
  <c r="F358"/>
  <c r="N900"/>
  <c r="L479"/>
  <c r="C639"/>
  <c r="B639" s="1"/>
  <c r="J100"/>
  <c r="G393"/>
  <c r="E59"/>
  <c r="F764"/>
  <c r="J392"/>
  <c r="E284"/>
  <c r="O981"/>
  <c r="N630"/>
  <c r="F763"/>
  <c r="H119"/>
  <c r="P119" s="1"/>
  <c r="G170"/>
  <c r="C737"/>
  <c r="B737" s="1"/>
  <c r="N174"/>
  <c r="K902"/>
  <c r="G240"/>
  <c r="F278"/>
  <c r="H799"/>
  <c r="P799" s="1"/>
  <c r="I299"/>
  <c r="C396"/>
  <c r="B396" s="1"/>
  <c r="L849"/>
  <c r="J69"/>
  <c r="J695"/>
  <c r="G406"/>
  <c r="E562"/>
  <c r="D84"/>
  <c r="J108"/>
  <c r="H345"/>
  <c r="P345" s="1"/>
  <c r="J710"/>
  <c r="O345"/>
  <c r="L949"/>
  <c r="K479"/>
  <c r="M53"/>
  <c r="C963"/>
  <c r="B963" s="1"/>
  <c r="J403"/>
  <c r="E469"/>
  <c r="D935"/>
  <c r="E143"/>
  <c r="L780"/>
  <c r="I479"/>
  <c r="G635"/>
  <c r="F167"/>
  <c r="M312"/>
  <c r="H87"/>
  <c r="P87" s="1"/>
  <c r="H590"/>
  <c r="P590" s="1"/>
  <c r="H867"/>
  <c r="P867" s="1"/>
  <c r="K462"/>
  <c r="C576"/>
  <c r="B576" s="1"/>
  <c r="C89"/>
  <c r="B89" s="1"/>
  <c r="K789"/>
  <c r="H235"/>
  <c r="P235" s="1"/>
  <c r="N756"/>
  <c r="D421"/>
  <c r="J853"/>
  <c r="D222"/>
  <c r="C780"/>
  <c r="E929"/>
  <c r="G866"/>
  <c r="K152"/>
  <c r="E853"/>
  <c r="O262"/>
  <c r="N942"/>
  <c r="E162"/>
  <c r="J923"/>
  <c r="H885"/>
  <c r="P885" s="1"/>
  <c r="I136"/>
  <c r="J981"/>
  <c r="F596"/>
  <c r="H947"/>
  <c r="P947" s="1"/>
  <c r="H42"/>
  <c r="P42" s="1"/>
  <c r="N995"/>
  <c r="E491"/>
  <c r="F812"/>
  <c r="C120"/>
  <c r="B120" s="1"/>
  <c r="C1001"/>
  <c r="B1001" s="1"/>
  <c r="G566"/>
  <c r="H897"/>
  <c r="P897" s="1"/>
  <c r="D133"/>
  <c r="F826"/>
  <c r="D469"/>
  <c r="J893"/>
  <c r="D275"/>
  <c r="I146"/>
  <c r="M862"/>
  <c r="H926"/>
  <c r="P926" s="1"/>
  <c r="N414"/>
  <c r="J147"/>
  <c r="E421"/>
  <c r="K867"/>
  <c r="H359"/>
  <c r="P359" s="1"/>
  <c r="H875"/>
  <c r="P875" s="1"/>
  <c r="K866"/>
  <c r="H593"/>
  <c r="P593" s="1"/>
  <c r="I665"/>
  <c r="K156"/>
  <c r="G494"/>
  <c r="D688"/>
  <c r="E288"/>
  <c r="M936"/>
  <c r="D943"/>
  <c r="H845"/>
  <c r="P845" s="1"/>
  <c r="O444"/>
  <c r="I262"/>
  <c r="G860"/>
  <c r="C483"/>
  <c r="B483" s="1"/>
  <c r="G185"/>
  <c r="J538"/>
  <c r="O67"/>
  <c r="C856"/>
  <c r="B856" s="1"/>
  <c r="C497"/>
  <c r="B497" s="1"/>
  <c r="K169"/>
  <c r="L679"/>
  <c r="N423"/>
  <c r="F222"/>
  <c r="M311"/>
  <c r="E417"/>
  <c r="I354"/>
  <c r="K313"/>
  <c r="G422"/>
  <c r="K519"/>
  <c r="M228"/>
  <c r="N520"/>
  <c r="M277"/>
  <c r="D428"/>
  <c r="N22"/>
  <c r="H423"/>
  <c r="P423" s="1"/>
  <c r="O732"/>
  <c r="D81"/>
  <c r="N870"/>
  <c r="O232"/>
  <c r="F417"/>
  <c r="N44"/>
  <c r="J970"/>
  <c r="O665"/>
  <c r="K788"/>
  <c r="F345"/>
  <c r="F260"/>
  <c r="I813"/>
  <c r="H954"/>
  <c r="P954" s="1"/>
  <c r="J523"/>
  <c r="H684"/>
  <c r="P684" s="1"/>
  <c r="F307"/>
  <c r="C667"/>
  <c r="B667" s="1"/>
  <c r="J753"/>
  <c r="L735"/>
  <c r="E710"/>
  <c r="H158"/>
  <c r="P158" s="1"/>
  <c r="E437"/>
  <c r="L747"/>
  <c r="C334"/>
  <c r="B334" s="1"/>
  <c r="G187"/>
  <c r="H157"/>
  <c r="P157" s="1"/>
  <c r="M923"/>
  <c r="K425"/>
  <c r="K47"/>
  <c r="G899"/>
  <c r="K794"/>
  <c r="F84"/>
  <c r="J795"/>
  <c r="M853"/>
  <c r="D821"/>
  <c r="G783"/>
  <c r="C168"/>
  <c r="B168" s="1"/>
  <c r="G510"/>
  <c r="D833"/>
  <c r="N418"/>
  <c r="N264"/>
  <c r="C51"/>
  <c r="B51" s="1"/>
  <c r="G543"/>
  <c r="I667"/>
  <c r="O977"/>
  <c r="F648"/>
  <c r="C615"/>
  <c r="B615" s="1"/>
  <c r="J190"/>
  <c r="I76"/>
  <c r="M957"/>
  <c r="K401"/>
  <c r="H750"/>
  <c r="P750" s="1"/>
  <c r="D945"/>
  <c r="G442"/>
  <c r="C343"/>
  <c r="B343" s="1"/>
  <c r="H939"/>
  <c r="P939" s="1"/>
  <c r="J318"/>
  <c r="N885"/>
  <c r="N646"/>
  <c r="L1003"/>
  <c r="J529"/>
  <c r="J514"/>
  <c r="N908"/>
  <c r="F334"/>
  <c r="E816"/>
  <c r="C525"/>
  <c r="B525" s="1"/>
  <c r="O516"/>
  <c r="H1004"/>
  <c r="P1004" s="1"/>
  <c r="D187"/>
  <c r="E455"/>
  <c r="L403"/>
  <c r="K664"/>
  <c r="F127"/>
  <c r="O528"/>
  <c r="C364"/>
  <c r="B364" s="1"/>
  <c r="E171"/>
  <c r="I353"/>
  <c r="F889"/>
  <c r="O101"/>
  <c r="F285"/>
  <c r="L798"/>
  <c r="N633"/>
  <c r="F580"/>
  <c r="K947"/>
  <c r="M177"/>
  <c r="C382"/>
  <c r="B382" s="1"/>
  <c r="E321"/>
  <c r="D874"/>
  <c r="M120"/>
  <c r="K266"/>
  <c r="H894"/>
  <c r="P894" s="1"/>
  <c r="J270"/>
  <c r="F731"/>
  <c r="C532"/>
  <c r="B532" s="1"/>
  <c r="G1003"/>
  <c r="E42"/>
  <c r="K452"/>
  <c r="N460"/>
  <c r="K976"/>
  <c r="K880"/>
  <c r="J281"/>
  <c r="H254"/>
  <c r="P254" s="1"/>
  <c r="E729"/>
  <c r="E558"/>
  <c r="C253"/>
  <c r="B253" s="1"/>
  <c r="D719"/>
  <c r="O751"/>
  <c r="L88"/>
  <c r="G688"/>
  <c r="H641"/>
  <c r="P641" s="1"/>
  <c r="L987"/>
  <c r="J168"/>
  <c r="F597"/>
  <c r="E559"/>
  <c r="L392"/>
  <c r="E972"/>
  <c r="E58"/>
  <c r="E341"/>
  <c r="H697"/>
  <c r="P697" s="1"/>
  <c r="C661"/>
  <c r="B661" s="1"/>
  <c r="F57"/>
  <c r="I636"/>
  <c r="M337"/>
  <c r="N202"/>
  <c r="C984"/>
  <c r="B984" s="1"/>
  <c r="I368"/>
  <c r="M514"/>
  <c r="H461"/>
  <c r="P461" s="1"/>
  <c r="F226"/>
  <c r="H41"/>
  <c r="P41" s="1"/>
  <c r="J894"/>
  <c r="G85"/>
  <c r="C130"/>
  <c r="B130" s="1"/>
  <c r="L193"/>
  <c r="I243"/>
  <c r="D762"/>
  <c r="L220"/>
  <c r="G881"/>
  <c r="K416"/>
  <c r="H967"/>
  <c r="P967" s="1"/>
  <c r="N53"/>
  <c r="C430"/>
  <c r="B430" s="1"/>
  <c r="J571"/>
  <c r="G979"/>
  <c r="N51"/>
  <c r="O631"/>
  <c r="H467"/>
  <c r="P467" s="1"/>
  <c r="K973"/>
  <c r="C45"/>
  <c r="B45" s="1"/>
  <c r="D508"/>
  <c r="D433"/>
  <c r="L556"/>
  <c r="F967"/>
  <c r="I287"/>
  <c r="I535"/>
  <c r="N843"/>
  <c r="F122"/>
  <c r="H358"/>
  <c r="P358" s="1"/>
  <c r="G460"/>
  <c r="H758"/>
  <c r="P758" s="1"/>
  <c r="K110"/>
  <c r="F277"/>
  <c r="F560"/>
  <c r="M711"/>
  <c r="H134"/>
  <c r="P134" s="1"/>
  <c r="K360"/>
  <c r="E525"/>
  <c r="N979"/>
  <c r="E150"/>
  <c r="E614"/>
  <c r="H633"/>
  <c r="P633" s="1"/>
  <c r="J965"/>
  <c r="D149"/>
  <c r="E575"/>
  <c r="F548"/>
  <c r="L997"/>
  <c r="M133"/>
  <c r="F419"/>
  <c r="G637"/>
  <c r="H983"/>
  <c r="P983" s="1"/>
  <c r="F159"/>
  <c r="F996"/>
  <c r="I902"/>
  <c r="I688"/>
  <c r="I294"/>
  <c r="E535"/>
  <c r="J202"/>
  <c r="H744"/>
  <c r="P744" s="1"/>
  <c r="K322"/>
  <c r="L675"/>
  <c r="M170"/>
  <c r="H732"/>
  <c r="P732" s="1"/>
  <c r="G43"/>
  <c r="G563"/>
  <c r="N408"/>
  <c r="N50"/>
  <c r="H563"/>
  <c r="P563" s="1"/>
  <c r="O246"/>
  <c r="M905"/>
  <c r="L657"/>
  <c r="K56"/>
  <c r="C460"/>
  <c r="B460" s="1"/>
  <c r="O190"/>
  <c r="I657"/>
  <c r="I249"/>
  <c r="O856"/>
  <c r="F164"/>
  <c r="K905"/>
  <c r="I258"/>
  <c r="E449"/>
  <c r="L871"/>
  <c r="N350"/>
  <c r="J461"/>
  <c r="F696"/>
  <c r="D814"/>
  <c r="O764"/>
  <c r="L316"/>
  <c r="O386"/>
  <c r="F185"/>
  <c r="E842"/>
  <c r="G1008"/>
  <c r="I342"/>
  <c r="M419"/>
  <c r="O831"/>
  <c r="F637"/>
  <c r="L547"/>
  <c r="G193"/>
  <c r="D568"/>
  <c r="M537"/>
  <c r="C923"/>
  <c r="B923" s="1"/>
  <c r="G737"/>
  <c r="E315"/>
  <c r="L252"/>
  <c r="G42"/>
  <c r="O374"/>
  <c r="K554"/>
  <c r="D866"/>
  <c r="H187"/>
  <c r="P187" s="1"/>
  <c r="N470"/>
  <c r="K759"/>
  <c r="D64"/>
  <c r="L865"/>
  <c r="I772"/>
  <c r="G53"/>
  <c r="O332"/>
  <c r="J774"/>
  <c r="E515"/>
  <c r="F398"/>
  <c r="O53"/>
  <c r="C246"/>
  <c r="B246" s="1"/>
  <c r="N747"/>
  <c r="F154"/>
  <c r="M373"/>
  <c r="D436"/>
  <c r="H360"/>
  <c r="P360" s="1"/>
  <c r="L772"/>
  <c r="N48"/>
  <c r="J528"/>
  <c r="M388"/>
  <c r="G142"/>
  <c r="I373"/>
  <c r="K493"/>
  <c r="I975"/>
  <c r="J687"/>
  <c r="E41"/>
  <c r="I581"/>
  <c r="O980"/>
  <c r="D298"/>
  <c r="M498"/>
  <c r="I420"/>
  <c r="F916"/>
  <c r="C867"/>
  <c r="B867" s="1"/>
  <c r="F971"/>
  <c r="J130"/>
  <c r="G628"/>
  <c r="O509"/>
  <c r="I46"/>
  <c r="J324"/>
  <c r="I770"/>
  <c r="D577"/>
  <c r="D39"/>
  <c r="D239"/>
  <c r="K292"/>
  <c r="H154"/>
  <c r="P154" s="1"/>
  <c r="O130"/>
  <c r="I586"/>
  <c r="K385"/>
  <c r="I655"/>
  <c r="H290"/>
  <c r="P290" s="1"/>
  <c r="C650"/>
  <c r="B650" s="1"/>
  <c r="D670"/>
  <c r="F914"/>
  <c r="L377"/>
  <c r="L910"/>
  <c r="E852"/>
  <c r="N828"/>
  <c r="O298"/>
  <c r="J825"/>
  <c r="H1009"/>
  <c r="P1009" s="1"/>
  <c r="D110"/>
  <c r="F667"/>
  <c r="E475"/>
  <c r="H731"/>
  <c r="P731" s="1"/>
  <c r="N611"/>
  <c r="N198"/>
  <c r="L199"/>
  <c r="G371"/>
  <c r="I993"/>
  <c r="O66"/>
  <c r="K289"/>
  <c r="H928"/>
  <c r="P928" s="1"/>
  <c r="F604"/>
  <c r="J957"/>
  <c r="N492"/>
  <c r="C202"/>
  <c r="B202" s="1"/>
  <c r="K931"/>
  <c r="O744"/>
  <c r="F141"/>
  <c r="L365"/>
  <c r="L898"/>
  <c r="L70"/>
  <c r="G48"/>
  <c r="I438"/>
  <c r="D937"/>
  <c r="J307"/>
  <c r="D361"/>
  <c r="F843"/>
  <c r="E518"/>
  <c r="L989"/>
  <c r="E928"/>
  <c r="C94"/>
  <c r="B94" s="1"/>
  <c r="C806"/>
  <c r="B806" s="1"/>
  <c r="O887"/>
  <c r="K31"/>
  <c r="N181"/>
  <c r="K755"/>
  <c r="J315"/>
  <c r="F295"/>
  <c r="H517"/>
  <c r="P517" s="1"/>
  <c r="L851"/>
  <c r="K359"/>
  <c r="L275"/>
  <c r="N757"/>
  <c r="E573"/>
  <c r="I980"/>
  <c r="G324"/>
  <c r="F115"/>
  <c r="D787"/>
  <c r="H882"/>
  <c r="P882" s="1"/>
  <c r="N128"/>
  <c r="M200"/>
  <c r="D728"/>
  <c r="L279"/>
  <c r="C231"/>
  <c r="B231" s="1"/>
  <c r="C823"/>
  <c r="B823" s="1"/>
  <c r="D601"/>
  <c r="O121"/>
  <c r="E66"/>
  <c r="D595"/>
  <c r="O477"/>
  <c r="G313"/>
  <c r="E579"/>
  <c r="G992"/>
  <c r="K335"/>
  <c r="I519"/>
  <c r="N930"/>
  <c r="K59"/>
  <c r="H584"/>
  <c r="P584" s="1"/>
  <c r="G351"/>
  <c r="C504"/>
  <c r="B504" s="1"/>
  <c r="L935"/>
  <c r="H29"/>
  <c r="P29" s="1"/>
  <c r="L793"/>
  <c r="E706"/>
  <c r="L605"/>
  <c r="N978"/>
  <c r="H59"/>
  <c r="P59" s="1"/>
  <c r="K724"/>
  <c r="G535"/>
  <c r="D329"/>
  <c r="J708"/>
  <c r="J639"/>
  <c r="G426"/>
  <c r="C971"/>
  <c r="B971" s="1"/>
  <c r="O242"/>
  <c r="L508"/>
  <c r="F766"/>
  <c r="F234"/>
  <c r="N439"/>
  <c r="J674"/>
  <c r="O405"/>
  <c r="K177"/>
  <c r="H310"/>
  <c r="P310" s="1"/>
  <c r="K900"/>
  <c r="D494"/>
  <c r="K910"/>
  <c r="J160"/>
  <c r="G346"/>
  <c r="G605"/>
  <c r="H999"/>
  <c r="P999" s="1"/>
  <c r="M154"/>
  <c r="E273"/>
  <c r="E532"/>
  <c r="M988"/>
  <c r="J145"/>
  <c r="J518"/>
  <c r="D642"/>
  <c r="I976"/>
  <c r="K167"/>
  <c r="C336"/>
  <c r="B336" s="1"/>
  <c r="H671"/>
  <c r="P671" s="1"/>
  <c r="E328"/>
  <c r="G613"/>
  <c r="C429"/>
  <c r="B429" s="1"/>
  <c r="H927"/>
  <c r="P927" s="1"/>
  <c r="C255"/>
  <c r="B255" s="1"/>
  <c r="G574"/>
  <c r="J506"/>
  <c r="F842"/>
  <c r="N320"/>
  <c r="D418"/>
  <c r="D446"/>
  <c r="D994"/>
  <c r="L270"/>
  <c r="O312"/>
  <c r="J394"/>
  <c r="D186"/>
  <c r="L924"/>
  <c r="D619"/>
  <c r="D97"/>
  <c r="J1001"/>
  <c r="J851"/>
  <c r="G906"/>
  <c r="I492"/>
  <c r="N824"/>
  <c r="O299"/>
  <c r="F836"/>
  <c r="L501"/>
  <c r="M202"/>
  <c r="J734"/>
  <c r="G872"/>
  <c r="J323"/>
  <c r="I935"/>
  <c r="E452"/>
  <c r="D277"/>
  <c r="D617"/>
  <c r="I818"/>
  <c r="L46"/>
  <c r="O627"/>
  <c r="G841"/>
  <c r="N919"/>
  <c r="D803"/>
  <c r="I142"/>
  <c r="O690"/>
  <c r="H893"/>
  <c r="P893" s="1"/>
  <c r="M467"/>
  <c r="G943"/>
  <c r="M609"/>
  <c r="F715"/>
  <c r="E160"/>
  <c r="G592"/>
  <c r="L778"/>
  <c r="J304"/>
  <c r="H331"/>
  <c r="P331" s="1"/>
  <c r="D537"/>
  <c r="H626"/>
  <c r="P626" s="1"/>
  <c r="N663"/>
  <c r="M819"/>
  <c r="J49"/>
  <c r="D734"/>
  <c r="E897"/>
  <c r="J381"/>
  <c r="E956"/>
  <c r="G682"/>
  <c r="C313"/>
  <c r="B313" s="1"/>
  <c r="N981"/>
  <c r="F540"/>
  <c r="H864"/>
  <c r="P864" s="1"/>
  <c r="M234"/>
  <c r="H293"/>
  <c r="P293" s="1"/>
  <c r="L787"/>
  <c r="K290"/>
  <c r="C296"/>
  <c r="B296" s="1"/>
  <c r="D120"/>
  <c r="G36"/>
  <c r="O759"/>
  <c r="C678"/>
  <c r="B678" s="1"/>
  <c r="J33"/>
  <c r="K954"/>
  <c r="K274"/>
  <c r="G219"/>
  <c r="L950"/>
  <c r="H113"/>
  <c r="P113" s="1"/>
  <c r="M851"/>
  <c r="G537"/>
  <c r="H557"/>
  <c r="P557" s="1"/>
  <c r="H229"/>
  <c r="P229" s="1"/>
  <c r="D982"/>
  <c r="G130"/>
  <c r="L207"/>
  <c r="E742"/>
  <c r="D880"/>
  <c r="J256"/>
  <c r="M737"/>
  <c r="D489"/>
  <c r="G530"/>
  <c r="I190"/>
  <c r="I1008"/>
  <c r="K591"/>
  <c r="I774"/>
  <c r="E673"/>
  <c r="G294"/>
  <c r="D188"/>
  <c r="H718"/>
  <c r="P718" s="1"/>
  <c r="L955"/>
  <c r="E358"/>
  <c r="G828"/>
  <c r="N510"/>
  <c r="N114"/>
  <c r="L788"/>
  <c r="C248"/>
  <c r="B248" s="1"/>
  <c r="D452"/>
  <c r="N169"/>
  <c r="F980"/>
  <c r="D478"/>
  <c r="G632"/>
  <c r="O669"/>
  <c r="I174"/>
  <c r="G60"/>
  <c r="G747"/>
  <c r="K253"/>
  <c r="G750"/>
  <c r="K960"/>
  <c r="C454"/>
  <c r="B454" s="1"/>
  <c r="I326"/>
  <c r="K939"/>
  <c r="K508"/>
  <c r="L322"/>
  <c r="F275"/>
  <c r="F583"/>
  <c r="K654"/>
  <c r="M703"/>
  <c r="J888"/>
  <c r="H152"/>
  <c r="P152" s="1"/>
  <c r="C764"/>
  <c r="B764" s="1"/>
  <c r="C956"/>
  <c r="O542"/>
  <c r="D1000"/>
  <c r="H561"/>
  <c r="P561" s="1"/>
  <c r="I744"/>
  <c r="L268"/>
  <c r="O914"/>
  <c r="M583"/>
  <c r="G66"/>
  <c r="E654"/>
  <c r="L742"/>
  <c r="F749"/>
  <c r="O892"/>
  <c r="C126"/>
  <c r="B126" s="1"/>
  <c r="J819"/>
  <c r="N722"/>
  <c r="L466"/>
  <c r="H961"/>
  <c r="P961" s="1"/>
  <c r="I440"/>
  <c r="G641"/>
  <c r="K112"/>
  <c r="E79"/>
  <c r="H836"/>
  <c r="P836" s="1"/>
  <c r="G496"/>
  <c r="O384"/>
  <c r="N840"/>
  <c r="J602"/>
  <c r="J326"/>
  <c r="K882"/>
  <c r="N322"/>
  <c r="H493"/>
  <c r="P493" s="1"/>
  <c r="G210"/>
  <c r="N695"/>
  <c r="J792"/>
  <c r="D182"/>
  <c r="D956"/>
  <c r="N440"/>
  <c r="E554"/>
  <c r="C722"/>
  <c r="B722" s="1"/>
  <c r="F835"/>
  <c r="O148"/>
  <c r="L543"/>
  <c r="D904"/>
  <c r="O210"/>
  <c r="H989"/>
  <c r="P989" s="1"/>
  <c r="K676"/>
  <c r="C321"/>
  <c r="B321" s="1"/>
  <c r="H130"/>
  <c r="P130" s="1"/>
  <c r="H791"/>
  <c r="P791" s="1"/>
  <c r="K810"/>
  <c r="N86"/>
  <c r="E982"/>
  <c r="L953"/>
  <c r="H434"/>
  <c r="P434" s="1"/>
  <c r="N774"/>
  <c r="D548"/>
  <c r="N25"/>
  <c r="G425"/>
  <c r="F617"/>
  <c r="G119"/>
  <c r="F511"/>
  <c r="D807"/>
  <c r="N21"/>
  <c r="E764"/>
  <c r="C495"/>
  <c r="B495" s="1"/>
  <c r="L413"/>
  <c r="I302"/>
  <c r="O975"/>
  <c r="C466"/>
  <c r="B466" s="1"/>
  <c r="C877"/>
  <c r="B877" s="1"/>
  <c r="J265"/>
  <c r="L337"/>
  <c r="J974"/>
  <c r="O735"/>
  <c r="D823"/>
  <c r="I21"/>
  <c r="D690"/>
  <c r="E531"/>
  <c r="J261"/>
  <c r="G837"/>
  <c r="N437"/>
  <c r="D499"/>
  <c r="L240"/>
  <c r="J984"/>
  <c r="E541"/>
  <c r="F699"/>
  <c r="H74"/>
  <c r="P74" s="1"/>
  <c r="D171"/>
  <c r="N988"/>
  <c r="M632"/>
  <c r="O836"/>
  <c r="F351"/>
  <c r="C723"/>
  <c r="B723" s="1"/>
  <c r="F453"/>
  <c r="L212"/>
  <c r="C400"/>
  <c r="B400" s="1"/>
  <c r="I786"/>
  <c r="L643"/>
  <c r="J346"/>
  <c r="I111"/>
  <c r="O484"/>
  <c r="D497"/>
  <c r="O821"/>
  <c r="D589"/>
  <c r="G122"/>
  <c r="O502"/>
  <c r="N657"/>
  <c r="N285"/>
  <c r="E703"/>
  <c r="N500"/>
  <c r="E38"/>
  <c r="G838"/>
  <c r="J452"/>
  <c r="I723"/>
  <c r="I1003"/>
  <c r="I346"/>
  <c r="N458"/>
  <c r="O941"/>
  <c r="H25"/>
  <c r="P25" s="1"/>
  <c r="L820"/>
  <c r="K363"/>
  <c r="L942"/>
  <c r="M824"/>
  <c r="O990"/>
  <c r="L282"/>
  <c r="K691"/>
  <c r="C828"/>
  <c r="B828" s="1"/>
  <c r="L958"/>
  <c r="E142"/>
  <c r="H622"/>
  <c r="P622" s="1"/>
  <c r="O754"/>
  <c r="D991"/>
  <c r="L139"/>
  <c r="F537"/>
  <c r="H727"/>
  <c r="P727" s="1"/>
  <c r="M40"/>
  <c r="K160"/>
  <c r="M764"/>
  <c r="M817"/>
  <c r="D155"/>
  <c r="F405"/>
  <c r="F446"/>
  <c r="N800"/>
  <c r="F242"/>
  <c r="C467"/>
  <c r="B467" s="1"/>
  <c r="J351"/>
  <c r="H715"/>
  <c r="P715" s="1"/>
  <c r="O167"/>
  <c r="O393"/>
  <c r="J738"/>
  <c r="M949"/>
  <c r="M260"/>
  <c r="H490"/>
  <c r="P490" s="1"/>
  <c r="C692"/>
  <c r="B692" s="1"/>
  <c r="I595"/>
  <c r="C543"/>
  <c r="B543" s="1"/>
  <c r="H249"/>
  <c r="P249" s="1"/>
  <c r="F75"/>
  <c r="K596"/>
  <c r="K457"/>
  <c r="M726"/>
  <c r="L963"/>
  <c r="O185"/>
  <c r="G447"/>
  <c r="N378"/>
  <c r="L883"/>
  <c r="N346"/>
  <c r="M313"/>
  <c r="H729"/>
  <c r="P729" s="1"/>
  <c r="M642"/>
  <c r="M667"/>
  <c r="M501"/>
  <c r="I230"/>
  <c r="G63"/>
  <c r="I523"/>
  <c r="I384"/>
  <c r="K645"/>
  <c r="E958"/>
  <c r="L181"/>
  <c r="E374"/>
  <c r="D843"/>
  <c r="K742"/>
  <c r="L162"/>
  <c r="L357"/>
  <c r="D896"/>
  <c r="J530"/>
  <c r="G561"/>
  <c r="F771"/>
  <c r="N334"/>
  <c r="F60"/>
  <c r="G448"/>
  <c r="J454"/>
  <c r="D578"/>
  <c r="N945"/>
  <c r="E173"/>
  <c r="J442"/>
  <c r="O222"/>
  <c r="D713"/>
  <c r="I184"/>
  <c r="N307"/>
  <c r="M829"/>
  <c r="E622"/>
  <c r="O883"/>
  <c r="K314"/>
  <c r="E106"/>
  <c r="K42"/>
  <c r="O668"/>
  <c r="I845"/>
  <c r="F431"/>
  <c r="L175"/>
  <c r="I856"/>
  <c r="E355"/>
  <c r="N73"/>
  <c r="K547"/>
  <c r="D373"/>
  <c r="H879"/>
  <c r="P879" s="1"/>
  <c r="H330"/>
  <c r="P330" s="1"/>
  <c r="L689"/>
  <c r="D831"/>
  <c r="C793"/>
  <c r="B793" s="1"/>
  <c r="K57"/>
  <c r="D660"/>
  <c r="C461"/>
  <c r="B461" s="1"/>
  <c r="L956"/>
  <c r="G499"/>
  <c r="F507"/>
  <c r="F625"/>
  <c r="I482"/>
  <c r="L47"/>
  <c r="D695"/>
  <c r="H662"/>
  <c r="P662" s="1"/>
  <c r="C138"/>
  <c r="B138" s="1"/>
  <c r="C499"/>
  <c r="B499" s="1"/>
  <c r="E408"/>
  <c r="N539"/>
  <c r="G409"/>
  <c r="I41"/>
  <c r="I873"/>
  <c r="D546"/>
  <c r="C917"/>
  <c r="B917" s="1"/>
  <c r="N502"/>
  <c r="C242"/>
  <c r="B242" s="1"/>
  <c r="M590"/>
  <c r="H483"/>
  <c r="P483" s="1"/>
  <c r="L975"/>
  <c r="H129"/>
  <c r="P129" s="1"/>
  <c r="J664"/>
  <c r="L827"/>
  <c r="H963"/>
  <c r="P963" s="1"/>
  <c r="H323"/>
  <c r="P323" s="1"/>
  <c r="O369"/>
  <c r="J742"/>
  <c r="F1006"/>
  <c r="F238"/>
  <c r="G697"/>
  <c r="E623"/>
  <c r="E131"/>
  <c r="G331"/>
  <c r="E659"/>
  <c r="C589"/>
  <c r="B589" s="1"/>
  <c r="J289"/>
  <c r="G381"/>
  <c r="I394"/>
  <c r="N259"/>
  <c r="M46"/>
  <c r="N475"/>
  <c r="F466"/>
  <c r="M946"/>
  <c r="H39"/>
  <c r="P39" s="1"/>
  <c r="H390"/>
  <c r="P390" s="1"/>
  <c r="C779"/>
  <c r="B779" s="1"/>
  <c r="H743"/>
  <c r="P743" s="1"/>
  <c r="O391"/>
  <c r="E769"/>
  <c r="J755"/>
  <c r="N301"/>
  <c r="H711"/>
  <c r="P711" s="1"/>
  <c r="H252"/>
  <c r="P252" s="1"/>
  <c r="K23"/>
  <c r="J561"/>
  <c r="J443"/>
  <c r="I1006"/>
  <c r="L170"/>
  <c r="D355"/>
  <c r="J845"/>
  <c r="I917"/>
  <c r="L927"/>
  <c r="E356"/>
  <c r="M451"/>
  <c r="N858"/>
  <c r="C684"/>
  <c r="B684" s="1"/>
  <c r="F91"/>
  <c r="H996"/>
  <c r="P996" s="1"/>
  <c r="L172"/>
  <c r="D55"/>
  <c r="G609"/>
  <c r="O499"/>
  <c r="D1002"/>
  <c r="N87"/>
  <c r="L269"/>
  <c r="D760"/>
  <c r="H957"/>
  <c r="P957" s="1"/>
  <c r="G780"/>
  <c r="N186"/>
  <c r="J508"/>
  <c r="E721"/>
  <c r="C827"/>
  <c r="B827" s="1"/>
  <c r="J46"/>
  <c r="I923"/>
  <c r="M60"/>
  <c r="I896"/>
  <c r="K535"/>
  <c r="O951"/>
  <c r="F276"/>
  <c r="K469"/>
  <c r="E865"/>
  <c r="J675"/>
  <c r="O727"/>
  <c r="M118"/>
  <c r="N620"/>
  <c r="J447"/>
  <c r="N688"/>
  <c r="O199"/>
  <c r="E444"/>
  <c r="N525"/>
  <c r="I42"/>
  <c r="F432"/>
  <c r="J766"/>
  <c r="I286"/>
  <c r="E56"/>
  <c r="L761"/>
  <c r="H766"/>
  <c r="P766" s="1"/>
  <c r="K155"/>
  <c r="E871"/>
  <c r="J559"/>
  <c r="K914"/>
  <c r="D211"/>
  <c r="G603"/>
  <c r="O681"/>
  <c r="G910"/>
  <c r="M328"/>
  <c r="C798"/>
  <c r="B798" s="1"/>
  <c r="K607"/>
  <c r="J28"/>
  <c r="H627"/>
  <c r="P627" s="1"/>
  <c r="M301"/>
  <c r="O357"/>
  <c r="G805"/>
  <c r="D37"/>
  <c r="O430"/>
  <c r="J850"/>
  <c r="H329"/>
  <c r="P329" s="1"/>
  <c r="F542"/>
  <c r="I228"/>
  <c r="O191"/>
  <c r="E732"/>
  <c r="G50"/>
  <c r="D944"/>
  <c r="L599"/>
  <c r="L243"/>
  <c r="F875"/>
  <c r="E637"/>
  <c r="I478"/>
  <c r="L960"/>
  <c r="J309"/>
  <c r="O608"/>
  <c r="J929"/>
  <c r="O689"/>
  <c r="H159"/>
  <c r="P159" s="1"/>
  <c r="C751"/>
  <c r="B751" s="1"/>
  <c r="H933"/>
  <c r="P933" s="1"/>
  <c r="E693"/>
  <c r="M151"/>
  <c r="O677"/>
  <c r="F848"/>
  <c r="J907"/>
  <c r="H144"/>
  <c r="P144" s="1"/>
  <c r="G897"/>
  <c r="O230"/>
  <c r="I839"/>
  <c r="M166"/>
  <c r="M740"/>
  <c r="K634"/>
  <c r="M322"/>
  <c r="F606"/>
  <c r="L710"/>
  <c r="I600"/>
  <c r="K249"/>
  <c r="K426"/>
  <c r="C887"/>
  <c r="B887" s="1"/>
  <c r="G527"/>
  <c r="J314"/>
  <c r="K405"/>
  <c r="J881"/>
  <c r="H636"/>
  <c r="P636" s="1"/>
  <c r="H264"/>
  <c r="P264" s="1"/>
  <c r="K998"/>
  <c r="M275"/>
  <c r="E876"/>
  <c r="J420"/>
  <c r="F786"/>
  <c r="E422"/>
  <c r="J577"/>
  <c r="M110"/>
  <c r="H99"/>
  <c r="P99" s="1"/>
  <c r="N783"/>
  <c r="O844"/>
  <c r="K597"/>
  <c r="G98"/>
  <c r="E882"/>
  <c r="O968"/>
  <c r="C78"/>
  <c r="B78" s="1"/>
  <c r="O580"/>
  <c r="E941"/>
  <c r="H117"/>
  <c r="P117" s="1"/>
  <c r="D738"/>
  <c r="F701"/>
  <c r="H75"/>
  <c r="P75" s="1"/>
  <c r="N962"/>
  <c r="G861"/>
  <c r="O686"/>
  <c r="F237"/>
  <c r="N651"/>
  <c r="J636"/>
  <c r="N794"/>
  <c r="D184"/>
  <c r="I761"/>
  <c r="N717"/>
  <c r="G433"/>
  <c r="H227"/>
  <c r="P227" s="1"/>
  <c r="O209"/>
  <c r="H553"/>
  <c r="P553" s="1"/>
  <c r="L353"/>
  <c r="D287"/>
  <c r="N478"/>
  <c r="M527"/>
  <c r="K812"/>
  <c r="N88"/>
  <c r="H816"/>
  <c r="P816" s="1"/>
  <c r="M746"/>
  <c r="K567"/>
  <c r="H233"/>
  <c r="P233" s="1"/>
  <c r="J278"/>
  <c r="D639"/>
  <c r="D325"/>
  <c r="H371"/>
  <c r="P371" s="1"/>
  <c r="J198"/>
  <c r="D630"/>
  <c r="D73"/>
  <c r="O798"/>
  <c r="E863"/>
  <c r="C14"/>
  <c r="M748"/>
  <c r="H475"/>
  <c r="P475" s="1"/>
  <c r="O344"/>
  <c r="J152"/>
  <c r="G325"/>
  <c r="L486"/>
  <c r="C328"/>
  <c r="B328" s="1"/>
  <c r="I825"/>
  <c r="O847"/>
  <c r="N682"/>
  <c r="D806"/>
  <c r="F186"/>
  <c r="J725"/>
  <c r="F519"/>
  <c r="N247"/>
  <c r="C732"/>
  <c r="B732" s="1"/>
  <c r="C256"/>
  <c r="B256" s="1"/>
  <c r="H531"/>
  <c r="P531" s="1"/>
  <c r="G70"/>
  <c r="I61"/>
  <c r="E730"/>
  <c r="H828"/>
  <c r="P828" s="1"/>
  <c r="G850"/>
  <c r="F337"/>
  <c r="H177"/>
  <c r="P177" s="1"/>
  <c r="K644"/>
  <c r="J808"/>
  <c r="G112"/>
  <c r="D721"/>
  <c r="M347"/>
  <c r="F302"/>
  <c r="K918"/>
  <c r="H877"/>
  <c r="P877" s="1"/>
  <c r="M435"/>
  <c r="E308"/>
  <c r="M1006"/>
  <c r="C588"/>
  <c r="B588" s="1"/>
  <c r="J541"/>
  <c r="C847"/>
  <c r="B847" s="1"/>
  <c r="G206"/>
  <c r="O49"/>
  <c r="E906"/>
  <c r="G824"/>
  <c r="F124"/>
  <c r="I269"/>
  <c r="N459"/>
  <c r="G74"/>
  <c r="E950"/>
  <c r="D438"/>
  <c r="E726"/>
  <c r="H198"/>
  <c r="P198" s="1"/>
  <c r="N111"/>
  <c r="C659"/>
  <c r="B659" s="1"/>
  <c r="D747"/>
  <c r="H368"/>
  <c r="P368" s="1"/>
  <c r="C505"/>
  <c r="B505" s="1"/>
  <c r="D294"/>
  <c r="E283"/>
  <c r="H454"/>
  <c r="P454" s="1"/>
  <c r="I28"/>
  <c r="M570"/>
  <c r="I898"/>
  <c r="L221"/>
  <c r="L991"/>
  <c r="M367"/>
  <c r="G799"/>
  <c r="G202"/>
  <c r="L194"/>
  <c r="I733"/>
  <c r="J832"/>
  <c r="N838"/>
  <c r="J424"/>
  <c r="H973"/>
  <c r="P973" s="1"/>
  <c r="K583"/>
  <c r="E894"/>
  <c r="N277"/>
  <c r="M895"/>
  <c r="L813"/>
  <c r="H120"/>
  <c r="P120" s="1"/>
  <c r="K1009"/>
  <c r="E211"/>
  <c r="L925"/>
  <c r="K713"/>
  <c r="J603"/>
  <c r="D999"/>
  <c r="J679"/>
  <c r="G164"/>
  <c r="F412"/>
  <c r="O526"/>
  <c r="F944"/>
  <c r="H815"/>
  <c r="P815" s="1"/>
  <c r="N272"/>
  <c r="N226"/>
  <c r="G211"/>
  <c r="J193"/>
  <c r="L681"/>
  <c r="G811"/>
  <c r="I1010"/>
  <c r="N69"/>
  <c r="I425"/>
  <c r="D385"/>
  <c r="N103"/>
  <c r="K562"/>
  <c r="M212"/>
  <c r="H712"/>
  <c r="P712" s="1"/>
  <c r="G500"/>
  <c r="E1010"/>
  <c r="N31"/>
  <c r="N257"/>
  <c r="C359"/>
  <c r="B359" s="1"/>
  <c r="F153"/>
  <c r="C862"/>
  <c r="B862" s="1"/>
  <c r="E738"/>
  <c r="I941"/>
  <c r="M58"/>
  <c r="L502"/>
  <c r="E305"/>
  <c r="M100"/>
  <c r="I466"/>
  <c r="I108"/>
  <c r="D596"/>
  <c r="E406"/>
  <c r="G962"/>
  <c r="C287"/>
  <c r="B287" s="1"/>
  <c r="F265"/>
  <c r="D128"/>
  <c r="E340"/>
  <c r="O494"/>
  <c r="I261"/>
  <c r="M939"/>
  <c r="L43"/>
  <c r="H852"/>
  <c r="P852" s="1"/>
  <c r="J643"/>
  <c r="O551"/>
  <c r="C708"/>
  <c r="B708" s="1"/>
  <c r="E439"/>
  <c r="M814"/>
  <c r="O21"/>
  <c r="L98"/>
  <c r="I682"/>
  <c r="F280"/>
  <c r="C349"/>
  <c r="B349" s="1"/>
  <c r="K958"/>
  <c r="E715"/>
  <c r="N190"/>
  <c r="C222"/>
  <c r="B222" s="1"/>
  <c r="E711"/>
  <c r="G715"/>
  <c r="D961"/>
  <c r="F859"/>
  <c r="M641"/>
  <c r="L973"/>
  <c r="M106"/>
  <c r="G564"/>
  <c r="F438"/>
  <c r="L703"/>
  <c r="M162"/>
  <c r="N773"/>
  <c r="K568"/>
  <c r="H959"/>
  <c r="P959" s="1"/>
  <c r="G198"/>
  <c r="E530"/>
  <c r="N229"/>
  <c r="C629"/>
  <c r="B629" s="1"/>
  <c r="E278"/>
  <c r="O409"/>
  <c r="E787"/>
  <c r="O156"/>
  <c r="E371"/>
  <c r="F760"/>
  <c r="E200"/>
  <c r="O555"/>
  <c r="L347"/>
  <c r="F484"/>
  <c r="C714"/>
  <c r="B714" s="1"/>
  <c r="N147"/>
  <c r="I808"/>
  <c r="J491"/>
  <c r="N853"/>
  <c r="F790"/>
  <c r="F274"/>
  <c r="H458"/>
  <c r="P458" s="1"/>
  <c r="C855"/>
  <c r="B855" s="1"/>
  <c r="L659"/>
  <c r="F132"/>
  <c r="M574"/>
  <c r="G858"/>
  <c r="G644"/>
  <c r="E119"/>
  <c r="L645"/>
  <c r="E785"/>
  <c r="E836"/>
  <c r="J41"/>
  <c r="H606"/>
  <c r="P606" s="1"/>
  <c r="N762"/>
  <c r="D822"/>
  <c r="K135"/>
  <c r="I564"/>
  <c r="H488"/>
  <c r="P488" s="1"/>
  <c r="M156"/>
  <c r="J356"/>
  <c r="K667"/>
  <c r="I561"/>
  <c r="E217"/>
  <c r="C180"/>
  <c r="B180" s="1"/>
  <c r="H594"/>
  <c r="P594" s="1"/>
  <c r="G486"/>
  <c r="N215"/>
  <c r="E145"/>
  <c r="O813"/>
  <c r="J590"/>
  <c r="D229"/>
  <c r="D652"/>
  <c r="N152"/>
  <c r="O193"/>
  <c r="K756"/>
  <c r="C549"/>
  <c r="B549" s="1"/>
  <c r="K737"/>
  <c r="L859"/>
  <c r="O87"/>
  <c r="D166"/>
  <c r="E947"/>
  <c r="G772"/>
  <c r="G489"/>
  <c r="E133"/>
  <c r="C607"/>
  <c r="B607" s="1"/>
  <c r="C762"/>
  <c r="B762" s="1"/>
  <c r="L838"/>
  <c r="E740"/>
  <c r="G40"/>
  <c r="N769"/>
  <c r="L608"/>
  <c r="K965"/>
  <c r="F796"/>
  <c r="E869"/>
  <c r="F130"/>
  <c r="F83"/>
  <c r="D883"/>
  <c r="E699"/>
  <c r="E416"/>
  <c r="N57"/>
  <c r="O533"/>
  <c r="O688"/>
  <c r="E704"/>
  <c r="D633"/>
  <c r="L271"/>
  <c r="J653"/>
  <c r="O610"/>
  <c r="O1006"/>
  <c r="K883"/>
  <c r="F121"/>
  <c r="H316"/>
  <c r="P316" s="1"/>
  <c r="E474"/>
  <c r="H797"/>
  <c r="P797" s="1"/>
  <c r="J915"/>
  <c r="N951"/>
  <c r="G59"/>
  <c r="L597"/>
  <c r="J903"/>
  <c r="N667"/>
  <c r="K142"/>
  <c r="H250"/>
  <c r="P250" s="1"/>
  <c r="E864"/>
  <c r="K577"/>
  <c r="L351"/>
  <c r="L792"/>
  <c r="J302"/>
  <c r="E24"/>
  <c r="C401"/>
  <c r="B401" s="1"/>
  <c r="F712"/>
  <c r="H919"/>
  <c r="P919" s="1"/>
  <c r="M143"/>
  <c r="I284"/>
  <c r="L930"/>
  <c r="J985"/>
  <c r="N165"/>
  <c r="K723"/>
  <c r="F399"/>
  <c r="D86"/>
  <c r="K561"/>
  <c r="C662"/>
  <c r="B662" s="1"/>
  <c r="K693"/>
  <c r="N70"/>
  <c r="D412"/>
  <c r="O411"/>
  <c r="K776"/>
  <c r="N176"/>
  <c r="J707"/>
  <c r="I881"/>
  <c r="C60"/>
  <c r="B60" s="1"/>
  <c r="E1005"/>
  <c r="M169"/>
  <c r="K217"/>
  <c r="K317"/>
  <c r="J921"/>
  <c r="L562"/>
  <c r="E533"/>
  <c r="F981"/>
  <c r="G515"/>
  <c r="H276"/>
  <c r="P276" s="1"/>
  <c r="I809"/>
  <c r="J855"/>
  <c r="L518"/>
  <c r="C243"/>
  <c r="B243" s="1"/>
  <c r="I437"/>
  <c r="I660"/>
  <c r="J290"/>
  <c r="G944"/>
  <c r="N899"/>
  <c r="C326"/>
  <c r="B326" s="1"/>
  <c r="H506"/>
  <c r="P506" s="1"/>
  <c r="O558"/>
  <c r="C315"/>
  <c r="B315" s="1"/>
  <c r="I919"/>
  <c r="C618"/>
  <c r="B618" s="1"/>
  <c r="I242"/>
  <c r="L860"/>
  <c r="D555"/>
  <c r="M22"/>
  <c r="G908"/>
  <c r="M658"/>
  <c r="O557"/>
  <c r="K196"/>
  <c r="E930"/>
  <c r="M902"/>
  <c r="G880"/>
  <c r="N608"/>
  <c r="J460"/>
  <c r="N123"/>
  <c r="E739"/>
  <c r="K375"/>
  <c r="N224"/>
  <c r="F694"/>
  <c r="G673"/>
  <c r="L130"/>
  <c r="D980"/>
  <c r="M809"/>
  <c r="N873"/>
  <c r="D65"/>
  <c r="F1011"/>
  <c r="J818"/>
  <c r="N519"/>
  <c r="E241"/>
  <c r="J633"/>
  <c r="M105"/>
  <c r="I498"/>
  <c r="C687"/>
  <c r="B687" s="1"/>
  <c r="J125"/>
  <c r="E36"/>
  <c r="F892"/>
  <c r="I363"/>
  <c r="M63"/>
  <c r="O882"/>
  <c r="G664"/>
  <c r="M68"/>
  <c r="N973"/>
  <c r="L903"/>
  <c r="C440"/>
  <c r="B440" s="1"/>
  <c r="D481"/>
  <c r="M524"/>
  <c r="M71"/>
  <c r="C809"/>
  <c r="J908"/>
  <c r="C102"/>
  <c r="B102" s="1"/>
  <c r="J775"/>
  <c r="G604"/>
  <c r="H311"/>
  <c r="P311" s="1"/>
  <c r="F742"/>
  <c r="L539"/>
  <c r="G752"/>
  <c r="I598"/>
  <c r="K308"/>
  <c r="H945"/>
  <c r="P945" s="1"/>
  <c r="L302"/>
  <c r="F267"/>
  <c r="I705"/>
  <c r="F321"/>
  <c r="G818"/>
  <c r="G615"/>
  <c r="L63"/>
  <c r="J732"/>
  <c r="N811"/>
  <c r="O133"/>
  <c r="E750"/>
  <c r="C509"/>
  <c r="B509" s="1"/>
  <c r="N970"/>
  <c r="N194"/>
  <c r="J468"/>
  <c r="O718"/>
  <c r="K783"/>
  <c r="J579"/>
  <c r="G102"/>
  <c r="I587"/>
  <c r="E430"/>
  <c r="O794"/>
  <c r="E187"/>
  <c r="N438"/>
  <c r="K464"/>
  <c r="K239"/>
  <c r="C677"/>
  <c r="B677" s="1"/>
  <c r="M569"/>
  <c r="E964"/>
  <c r="G184"/>
  <c r="D383"/>
  <c r="J937"/>
  <c r="I710"/>
  <c r="M585"/>
  <c r="L256"/>
  <c r="G491"/>
  <c r="I931"/>
  <c r="L684"/>
  <c r="D80"/>
  <c r="D903"/>
  <c r="L80"/>
  <c r="D281"/>
  <c r="J946"/>
  <c r="G788"/>
  <c r="K193"/>
  <c r="F177"/>
  <c r="O707"/>
  <c r="L416"/>
  <c r="D986"/>
  <c r="J870"/>
  <c r="L505"/>
  <c r="K732"/>
  <c r="N966"/>
  <c r="O23"/>
  <c r="N427"/>
  <c r="K278"/>
  <c r="C35"/>
  <c r="B35" s="1"/>
  <c r="J228"/>
  <c r="C519"/>
  <c r="B519" s="1"/>
  <c r="N972"/>
  <c r="E368"/>
  <c r="E624"/>
  <c r="O416"/>
  <c r="C987"/>
  <c r="B987" s="1"/>
  <c r="C544"/>
  <c r="B544" s="1"/>
  <c r="J423"/>
  <c r="N680"/>
  <c r="C161"/>
  <c r="B161" s="1"/>
  <c r="M496"/>
  <c r="M855"/>
  <c r="J651"/>
  <c r="N144"/>
  <c r="E196"/>
  <c r="M482"/>
  <c r="E861"/>
  <c r="O253"/>
  <c r="K444"/>
  <c r="D845"/>
  <c r="N26"/>
  <c r="K164"/>
  <c r="E544"/>
  <c r="N687"/>
  <c r="L40"/>
  <c r="J336"/>
  <c r="E665"/>
  <c r="J594"/>
  <c r="E260"/>
  <c r="G154"/>
  <c r="F610"/>
  <c r="G867"/>
  <c r="O33"/>
  <c r="L154"/>
  <c r="J414"/>
  <c r="J927"/>
  <c r="C398"/>
  <c r="O137"/>
  <c r="D691"/>
  <c r="F893"/>
  <c r="F470"/>
  <c r="H36"/>
  <c r="P36" s="1"/>
  <c r="F739"/>
  <c r="D897"/>
  <c r="E567"/>
  <c r="I162"/>
  <c r="G648"/>
  <c r="L811"/>
  <c r="C492"/>
  <c r="B492" s="1"/>
  <c r="M153"/>
  <c r="E838"/>
  <c r="D947"/>
  <c r="D597"/>
  <c r="D321"/>
  <c r="H824"/>
  <c r="P824" s="1"/>
  <c r="D885"/>
  <c r="N310"/>
  <c r="I563"/>
  <c r="O31"/>
  <c r="M263"/>
  <c r="L260"/>
  <c r="G488"/>
  <c r="G329"/>
  <c r="K928"/>
  <c r="K319"/>
  <c r="E415"/>
  <c r="G163"/>
  <c r="F422"/>
  <c r="F32"/>
  <c r="K636"/>
  <c r="J385"/>
  <c r="K113"/>
  <c r="M575"/>
  <c r="I463"/>
  <c r="N167"/>
  <c r="J630"/>
  <c r="J215"/>
  <c r="I106"/>
  <c r="N933"/>
  <c r="C635"/>
  <c r="B635" s="1"/>
  <c r="F959"/>
  <c r="L304"/>
  <c r="I404"/>
  <c r="N934"/>
  <c r="M72"/>
  <c r="H404"/>
  <c r="P404" s="1"/>
  <c r="L112"/>
  <c r="C669"/>
  <c r="B669" s="1"/>
  <c r="G479"/>
  <c r="N950"/>
  <c r="E360"/>
  <c r="F23"/>
  <c r="H335"/>
  <c r="P335" s="1"/>
  <c r="N140"/>
  <c r="H848"/>
  <c r="P848" s="1"/>
  <c r="O561"/>
  <c r="H991"/>
  <c r="P991" s="1"/>
  <c r="G357"/>
  <c r="L477"/>
  <c r="H849"/>
  <c r="P849" s="1"/>
  <c r="L69"/>
  <c r="G300"/>
  <c r="N74"/>
  <c r="F550"/>
  <c r="C240"/>
  <c r="B240" s="1"/>
  <c r="I903"/>
  <c r="H191"/>
  <c r="P191" s="1"/>
  <c r="H30"/>
  <c r="P30" s="1"/>
  <c r="J94"/>
  <c r="C108"/>
  <c r="B108" s="1"/>
  <c r="L762"/>
  <c r="L631"/>
  <c r="N957"/>
  <c r="K275"/>
  <c r="F392"/>
  <c r="L763"/>
  <c r="K804"/>
  <c r="E986"/>
  <c r="L91"/>
  <c r="M638"/>
  <c r="N480"/>
  <c r="G71"/>
  <c r="H651"/>
  <c r="P651" s="1"/>
  <c r="G612"/>
  <c r="E282"/>
  <c r="F71"/>
  <c r="J677"/>
  <c r="J546"/>
  <c r="F1003"/>
  <c r="C136"/>
  <c r="B136" s="1"/>
  <c r="G539"/>
  <c r="H496"/>
  <c r="P496" s="1"/>
  <c r="C65"/>
  <c r="B65" s="1"/>
  <c r="F497"/>
  <c r="M319"/>
  <c r="M73"/>
  <c r="L406"/>
  <c r="O276"/>
  <c r="E363"/>
  <c r="M1008"/>
  <c r="E317"/>
  <c r="L846"/>
  <c r="J691"/>
  <c r="H97"/>
  <c r="P97" s="1"/>
  <c r="E783"/>
  <c r="E539"/>
  <c r="C590"/>
  <c r="B590" s="1"/>
  <c r="M243"/>
  <c r="C122"/>
  <c r="B122" s="1"/>
  <c r="M415"/>
  <c r="E633"/>
  <c r="D500"/>
  <c r="C344"/>
  <c r="B344" s="1"/>
  <c r="F670"/>
  <c r="E860"/>
  <c r="E153"/>
  <c r="G328"/>
  <c r="D227"/>
  <c r="E848"/>
  <c r="D683"/>
  <c r="F805"/>
  <c r="I217"/>
  <c r="D726"/>
  <c r="L51"/>
  <c r="G948"/>
  <c r="D40"/>
  <c r="O256"/>
  <c r="D531"/>
  <c r="F78"/>
  <c r="I34"/>
  <c r="C731"/>
  <c r="B731" s="1"/>
  <c r="D828"/>
  <c r="C850"/>
  <c r="B850" s="1"/>
  <c r="G934"/>
  <c r="H167"/>
  <c r="P167" s="1"/>
  <c r="G646"/>
  <c r="F808"/>
  <c r="K394"/>
  <c r="F722"/>
  <c r="I347"/>
  <c r="N552"/>
  <c r="G253"/>
  <c r="D877"/>
  <c r="I435"/>
  <c r="J237"/>
  <c r="O331"/>
  <c r="O588"/>
  <c r="F541"/>
  <c r="M846"/>
  <c r="K746"/>
  <c r="G41"/>
  <c r="C907"/>
  <c r="B907" s="1"/>
  <c r="C824"/>
  <c r="B824" s="1"/>
  <c r="M446"/>
  <c r="K942"/>
  <c r="J459"/>
  <c r="G671"/>
  <c r="C129"/>
  <c r="B129" s="1"/>
  <c r="F439"/>
  <c r="O725"/>
  <c r="N205"/>
  <c r="K158"/>
  <c r="M660"/>
  <c r="N746"/>
  <c r="J369"/>
  <c r="M504"/>
  <c r="D284"/>
  <c r="E915"/>
  <c r="D454"/>
  <c r="E758"/>
  <c r="I179"/>
  <c r="E898"/>
  <c r="O820"/>
  <c r="L136"/>
  <c r="I369"/>
  <c r="C799"/>
  <c r="B799" s="1"/>
  <c r="K208"/>
  <c r="N164"/>
  <c r="G734"/>
  <c r="F832"/>
  <c r="J838"/>
  <c r="F424"/>
  <c r="L343"/>
  <c r="I584"/>
  <c r="O893"/>
  <c r="F269"/>
  <c r="K896"/>
  <c r="H813"/>
  <c r="P813" s="1"/>
  <c r="L450"/>
  <c r="D220"/>
  <c r="M219"/>
  <c r="O343"/>
  <c r="C736"/>
  <c r="B736" s="1"/>
  <c r="N603"/>
  <c r="E464"/>
  <c r="H678"/>
  <c r="P678" s="1"/>
  <c r="O96"/>
  <c r="J412"/>
  <c r="N196"/>
  <c r="M908"/>
  <c r="J814"/>
  <c r="F256"/>
  <c r="N791"/>
  <c r="N178"/>
  <c r="G115"/>
  <c r="L265"/>
  <c r="K811"/>
  <c r="I520"/>
  <c r="C804"/>
  <c r="B804" s="1"/>
  <c r="C178"/>
  <c r="B178" s="1"/>
  <c r="H385"/>
  <c r="P385" s="1"/>
  <c r="L655"/>
  <c r="M561"/>
  <c r="D1008"/>
  <c r="J106"/>
  <c r="K500"/>
  <c r="G366"/>
  <c r="I56"/>
  <c r="F418"/>
  <c r="G38"/>
  <c r="O206"/>
  <c r="E188"/>
  <c r="I738"/>
  <c r="J582"/>
  <c r="O730"/>
  <c r="D170"/>
  <c r="I305"/>
  <c r="J570"/>
  <c r="K465"/>
  <c r="J951"/>
  <c r="J313"/>
  <c r="I406"/>
  <c r="I961"/>
  <c r="M272"/>
  <c r="C668"/>
  <c r="B668" s="1"/>
  <c r="G239"/>
  <c r="L50"/>
  <c r="E495"/>
  <c r="K260"/>
  <c r="H663"/>
  <c r="P663" s="1"/>
  <c r="L53"/>
  <c r="D88"/>
  <c r="N643"/>
  <c r="C644"/>
  <c r="B644" s="1"/>
  <c r="E707"/>
  <c r="M191"/>
  <c r="C815"/>
  <c r="B815" s="1"/>
  <c r="N505"/>
  <c r="J107"/>
  <c r="M682"/>
  <c r="D812"/>
  <c r="H238"/>
  <c r="P238" s="1"/>
  <c r="M142"/>
  <c r="I715"/>
  <c r="H592"/>
  <c r="P592" s="1"/>
  <c r="C933"/>
  <c r="B933" s="1"/>
  <c r="O170"/>
  <c r="K715"/>
  <c r="I641"/>
  <c r="L94"/>
  <c r="C642"/>
  <c r="B642" s="1"/>
  <c r="O485"/>
  <c r="E114"/>
  <c r="K564"/>
  <c r="G157"/>
  <c r="F704"/>
  <c r="D742"/>
  <c r="C93"/>
  <c r="B93" s="1"/>
  <c r="O568"/>
  <c r="M433"/>
  <c r="M205"/>
  <c r="I530"/>
  <c r="J897"/>
  <c r="E628"/>
  <c r="F994"/>
  <c r="E410"/>
  <c r="I787"/>
  <c r="I870"/>
  <c r="L192"/>
  <c r="J760"/>
  <c r="M900"/>
  <c r="C555"/>
  <c r="B555" s="1"/>
  <c r="E984"/>
  <c r="J484"/>
  <c r="G714"/>
  <c r="G797"/>
  <c r="M78"/>
  <c r="N491"/>
  <c r="F463"/>
  <c r="D789"/>
  <c r="F236"/>
  <c r="L458"/>
  <c r="G855"/>
  <c r="N658"/>
  <c r="H986"/>
  <c r="P986" s="1"/>
  <c r="C575"/>
  <c r="B575" s="1"/>
  <c r="K858"/>
  <c r="K642"/>
  <c r="O104"/>
  <c r="F646"/>
  <c r="I785"/>
  <c r="G835"/>
  <c r="L24"/>
  <c r="L606"/>
  <c r="D763"/>
  <c r="F821"/>
  <c r="G121"/>
  <c r="M564"/>
  <c r="J487"/>
  <c r="N744"/>
  <c r="F897"/>
  <c r="O667"/>
  <c r="K560"/>
  <c r="O974"/>
  <c r="I900"/>
  <c r="L594"/>
  <c r="I485"/>
  <c r="H915"/>
  <c r="P915" s="1"/>
  <c r="C681"/>
  <c r="B681" s="1"/>
  <c r="E814"/>
  <c r="H589"/>
  <c r="P589" s="1"/>
  <c r="O1009"/>
  <c r="K443"/>
  <c r="L535"/>
  <c r="K187"/>
  <c r="O756"/>
  <c r="E548"/>
  <c r="H1007"/>
  <c r="P1007" s="1"/>
  <c r="E318"/>
  <c r="F98"/>
  <c r="D176"/>
  <c r="H246"/>
  <c r="P246" s="1"/>
  <c r="K772"/>
  <c r="I488"/>
  <c r="M989"/>
  <c r="C351"/>
  <c r="B351" s="1"/>
  <c r="G762"/>
  <c r="F839"/>
  <c r="G739"/>
  <c r="C34"/>
  <c r="B34" s="1"/>
  <c r="K89"/>
  <c r="F609"/>
  <c r="O413"/>
  <c r="C260"/>
  <c r="B260" s="1"/>
  <c r="J192"/>
  <c r="F89"/>
  <c r="F93"/>
  <c r="G307"/>
  <c r="I699"/>
  <c r="G415"/>
  <c r="N932"/>
  <c r="O277"/>
  <c r="E689"/>
  <c r="I704"/>
  <c r="F632"/>
  <c r="G973"/>
  <c r="O38"/>
  <c r="E611"/>
  <c r="C1006"/>
  <c r="B1006" s="1"/>
  <c r="H196"/>
  <c r="P196" s="1"/>
  <c r="M480"/>
  <c r="I358"/>
  <c r="C83"/>
  <c r="B83" s="1"/>
  <c r="L797"/>
  <c r="H914"/>
  <c r="P914" s="1"/>
  <c r="H491"/>
  <c r="P491" s="1"/>
  <c r="O43"/>
  <c r="F598"/>
  <c r="H902"/>
  <c r="P902" s="1"/>
  <c r="D668"/>
  <c r="N593"/>
  <c r="G359"/>
  <c r="I864"/>
  <c r="M576"/>
  <c r="N986"/>
  <c r="M813"/>
  <c r="K719"/>
  <c r="L60"/>
  <c r="M139"/>
  <c r="J712"/>
  <c r="J918"/>
  <c r="I585"/>
  <c r="K273"/>
  <c r="F931"/>
  <c r="F383"/>
  <c r="H174"/>
  <c r="P174" s="1"/>
  <c r="O723"/>
  <c r="D398"/>
  <c r="K967"/>
  <c r="C522"/>
  <c r="B522" s="1"/>
  <c r="L523"/>
  <c r="O693"/>
  <c r="F423"/>
  <c r="M80"/>
  <c r="E412"/>
  <c r="M775"/>
  <c r="H181"/>
  <c r="P181" s="1"/>
  <c r="E664"/>
  <c r="O722"/>
  <c r="K502"/>
  <c r="H314"/>
  <c r="P314" s="1"/>
  <c r="O940"/>
  <c r="E350"/>
  <c r="H872"/>
  <c r="P872" s="1"/>
  <c r="J437"/>
  <c r="N754"/>
  <c r="D431"/>
  <c r="G879"/>
  <c r="L159"/>
  <c r="K475"/>
  <c r="K775"/>
  <c r="H809"/>
  <c r="P809" s="1"/>
  <c r="L389"/>
  <c r="I693"/>
  <c r="F201"/>
  <c r="H888"/>
  <c r="P888" s="1"/>
  <c r="K318"/>
  <c r="L324"/>
  <c r="E545"/>
  <c r="K944"/>
  <c r="G702"/>
  <c r="M199"/>
  <c r="I471"/>
  <c r="G419"/>
  <c r="E833"/>
  <c r="D766"/>
  <c r="C945"/>
  <c r="B945" s="1"/>
  <c r="E89"/>
  <c r="N871"/>
  <c r="N448"/>
  <c r="N249"/>
  <c r="E823"/>
  <c r="K411"/>
  <c r="F31"/>
  <c r="N656"/>
  <c r="I331"/>
  <c r="F666"/>
  <c r="F294"/>
  <c r="J735"/>
  <c r="D495"/>
  <c r="C760"/>
  <c r="B760" s="1"/>
  <c r="L680"/>
  <c r="G920"/>
  <c r="K77"/>
  <c r="H786"/>
  <c r="P786" s="1"/>
  <c r="L311"/>
  <c r="K825"/>
  <c r="F640"/>
  <c r="F28"/>
  <c r="M366"/>
  <c r="L957"/>
  <c r="E348"/>
  <c r="O431"/>
  <c r="G982"/>
  <c r="L661"/>
  <c r="F869"/>
  <c r="F212"/>
  <c r="C215"/>
  <c r="B215" s="1"/>
  <c r="N693"/>
  <c r="C516"/>
  <c r="B516" s="1"/>
  <c r="N1008"/>
  <c r="H204"/>
  <c r="P204" s="1"/>
  <c r="O575"/>
  <c r="I383"/>
  <c r="E113"/>
  <c r="E457"/>
  <c r="N469"/>
  <c r="L149"/>
  <c r="H551"/>
  <c r="P551" s="1"/>
  <c r="J399"/>
  <c r="G365"/>
  <c r="D873"/>
  <c r="K231"/>
  <c r="O307"/>
  <c r="C651"/>
  <c r="B651" s="1"/>
  <c r="H625"/>
  <c r="P625" s="1"/>
  <c r="E962"/>
  <c r="M597"/>
  <c r="F949"/>
  <c r="E680"/>
  <c r="K189"/>
  <c r="J891"/>
  <c r="F768"/>
  <c r="G525"/>
  <c r="E679"/>
  <c r="E255"/>
  <c r="O145"/>
  <c r="F849"/>
  <c r="G379"/>
  <c r="K952"/>
  <c r="L724"/>
  <c r="G291"/>
  <c r="J901"/>
  <c r="D557"/>
  <c r="O205"/>
  <c r="N661"/>
  <c r="K600"/>
  <c r="J1000"/>
  <c r="G457"/>
  <c r="K117"/>
  <c r="M714"/>
  <c r="M267"/>
  <c r="E875"/>
  <c r="H185"/>
  <c r="P185" s="1"/>
  <c r="N275"/>
  <c r="I339"/>
  <c r="N728"/>
  <c r="E245"/>
  <c r="G834"/>
  <c r="E516"/>
  <c r="M298"/>
  <c r="N917"/>
  <c r="I566"/>
  <c r="F986"/>
  <c r="E384"/>
  <c r="D111"/>
  <c r="J649"/>
  <c r="O938"/>
  <c r="C802"/>
  <c r="B802" s="1"/>
  <c r="G176"/>
  <c r="I332"/>
  <c r="I747"/>
  <c r="F523"/>
  <c r="H78"/>
  <c r="P78" s="1"/>
  <c r="L653"/>
  <c r="C955"/>
  <c r="B955" s="1"/>
  <c r="E57"/>
  <c r="G556"/>
  <c r="C266"/>
  <c r="B266" s="1"/>
  <c r="K312"/>
  <c r="D914"/>
  <c r="D218"/>
  <c r="F501"/>
  <c r="L886"/>
  <c r="C645"/>
  <c r="B645" s="1"/>
  <c r="H312"/>
  <c r="P312" s="1"/>
  <c r="E767"/>
  <c r="E890"/>
  <c r="K86"/>
  <c r="K619"/>
  <c r="D614"/>
  <c r="C941"/>
  <c r="B941" s="1"/>
  <c r="F195"/>
  <c r="I698"/>
  <c r="C380"/>
  <c r="B380" s="1"/>
  <c r="L857"/>
  <c r="F918"/>
  <c r="L266"/>
  <c r="G572"/>
  <c r="M821"/>
  <c r="M872"/>
  <c r="I66"/>
  <c r="E635"/>
  <c r="N445"/>
  <c r="I742"/>
  <c r="E801"/>
  <c r="D1001"/>
  <c r="J647"/>
  <c r="C298"/>
  <c r="B298" s="1"/>
  <c r="J724"/>
  <c r="G421"/>
  <c r="C177"/>
  <c r="B177" s="1"/>
  <c r="I863"/>
  <c r="N353"/>
  <c r="C894"/>
  <c r="B894" s="1"/>
  <c r="M678"/>
  <c r="D189"/>
  <c r="G831"/>
  <c r="M383"/>
  <c r="I940"/>
  <c r="K28"/>
  <c r="F449"/>
  <c r="G701"/>
  <c r="M694"/>
  <c r="L41"/>
  <c r="G283"/>
  <c r="H639"/>
  <c r="P639" s="1"/>
  <c r="L428"/>
  <c r="H707"/>
  <c r="P707" s="1"/>
  <c r="C225"/>
  <c r="B225" s="1"/>
  <c r="O567"/>
  <c r="E389"/>
  <c r="D363"/>
  <c r="D816"/>
  <c r="C606"/>
  <c r="D205"/>
  <c r="C845"/>
  <c r="B845" s="1"/>
  <c r="I527"/>
  <c r="K989"/>
  <c r="L362"/>
  <c r="G54"/>
  <c r="L769"/>
  <c r="L553"/>
  <c r="E488"/>
  <c r="D83"/>
  <c r="K548"/>
  <c r="I432"/>
  <c r="G902"/>
  <c r="F313"/>
  <c r="E761"/>
  <c r="O571"/>
  <c r="L371"/>
  <c r="H832"/>
  <c r="P832" s="1"/>
  <c r="F636"/>
  <c r="G977"/>
  <c r="F454"/>
  <c r="E101"/>
  <c r="C861"/>
  <c r="B861" s="1"/>
  <c r="N426"/>
  <c r="J782"/>
  <c r="N266"/>
  <c r="F737"/>
  <c r="N100"/>
  <c r="F341"/>
  <c r="C580"/>
  <c r="B580" s="1"/>
  <c r="C58"/>
  <c r="B58" s="1"/>
  <c r="N271"/>
  <c r="I882"/>
  <c r="M522"/>
  <c r="O597"/>
  <c r="D942"/>
  <c r="D784"/>
  <c r="E615"/>
  <c r="F947"/>
  <c r="D316"/>
  <c r="I422"/>
  <c r="D785"/>
  <c r="C70"/>
  <c r="B70" s="1"/>
  <c r="K875"/>
  <c r="J322"/>
  <c r="D150"/>
  <c r="F293"/>
  <c r="N116"/>
  <c r="F881"/>
  <c r="J949"/>
  <c r="D343"/>
  <c r="F21"/>
  <c r="M886"/>
  <c r="C949"/>
  <c r="B949" s="1"/>
  <c r="E274"/>
  <c r="D26"/>
  <c r="H710"/>
  <c r="P710" s="1"/>
  <c r="D42"/>
  <c r="G347"/>
  <c r="D969"/>
  <c r="I740"/>
  <c r="M549"/>
  <c r="D266"/>
  <c r="M231"/>
  <c r="C897"/>
  <c r="B897" s="1"/>
  <c r="L474"/>
  <c r="F316"/>
  <c r="L847"/>
  <c r="K677"/>
  <c r="I401"/>
  <c r="C251"/>
  <c r="B251" s="1"/>
  <c r="D933"/>
  <c r="M750"/>
  <c r="K474"/>
  <c r="C127"/>
  <c r="B127" s="1"/>
  <c r="F929"/>
  <c r="K608"/>
  <c r="L570"/>
  <c r="G177"/>
  <c r="D165"/>
  <c r="C638"/>
  <c r="B638" s="1"/>
  <c r="L874"/>
  <c r="D251"/>
  <c r="C135"/>
  <c r="B135" s="1"/>
  <c r="N943"/>
  <c r="D656"/>
  <c r="H253"/>
  <c r="P253" s="1"/>
  <c r="O426"/>
  <c r="I229"/>
  <c r="L541"/>
  <c r="H851"/>
  <c r="P851" s="1"/>
  <c r="K430"/>
  <c r="C316"/>
  <c r="B316" s="1"/>
  <c r="N338"/>
  <c r="J606"/>
  <c r="K302"/>
  <c r="D627"/>
  <c r="N24"/>
  <c r="I608"/>
  <c r="M797"/>
  <c r="G361"/>
  <c r="C912"/>
  <c r="B912" s="1"/>
  <c r="H393"/>
  <c r="P393" s="1"/>
  <c r="C603"/>
  <c r="B603" s="1"/>
  <c r="M811"/>
  <c r="G335"/>
  <c r="H560"/>
  <c r="P560" s="1"/>
  <c r="O870"/>
  <c r="O327"/>
  <c r="J767"/>
  <c r="H761"/>
  <c r="P761" s="1"/>
  <c r="L405"/>
  <c r="C141"/>
  <c r="B141" s="1"/>
  <c r="H767"/>
  <c r="P767" s="1"/>
  <c r="L431"/>
  <c r="M141"/>
  <c r="D687"/>
  <c r="O443"/>
  <c r="O582"/>
  <c r="J128"/>
  <c r="H448"/>
  <c r="P448" s="1"/>
  <c r="J620"/>
  <c r="F199"/>
  <c r="M728"/>
  <c r="F263"/>
  <c r="O864"/>
  <c r="G469"/>
  <c r="F266"/>
  <c r="N253"/>
  <c r="I536"/>
  <c r="E896"/>
  <c r="H271"/>
  <c r="P271" s="1"/>
  <c r="L566"/>
  <c r="O350"/>
  <c r="J513"/>
  <c r="G31"/>
  <c r="N508"/>
  <c r="C512"/>
  <c r="B512" s="1"/>
  <c r="L103"/>
  <c r="K625"/>
  <c r="H348"/>
  <c r="P348" s="1"/>
  <c r="D685"/>
  <c r="N407"/>
  <c r="H351"/>
  <c r="P351" s="1"/>
  <c r="F339"/>
  <c r="K609"/>
  <c r="J721"/>
  <c r="F314"/>
  <c r="H418"/>
  <c r="P418" s="1"/>
  <c r="J463"/>
  <c r="H615"/>
  <c r="P615" s="1"/>
  <c r="L140"/>
  <c r="C452"/>
  <c r="B452" s="1"/>
  <c r="E626"/>
  <c r="J216"/>
  <c r="C875"/>
  <c r="B875" s="1"/>
  <c r="M75"/>
  <c r="J770"/>
  <c r="F493"/>
  <c r="G281"/>
  <c r="M67"/>
  <c r="N561"/>
  <c r="L806"/>
  <c r="C162"/>
  <c r="B162" s="1"/>
  <c r="D504"/>
  <c r="N952"/>
  <c r="O46"/>
  <c r="N29"/>
  <c r="E392"/>
  <c r="K598"/>
  <c r="L85"/>
  <c r="J977"/>
  <c r="M702"/>
  <c r="E671"/>
  <c r="O612"/>
  <c r="K70"/>
  <c r="O775"/>
  <c r="G744"/>
  <c r="M578"/>
  <c r="K997"/>
  <c r="D550"/>
  <c r="H796"/>
  <c r="P796" s="1"/>
  <c r="I318"/>
  <c r="J910"/>
  <c r="G397"/>
  <c r="I681"/>
  <c r="K225"/>
  <c r="C620"/>
  <c r="B620" s="1"/>
  <c r="C709"/>
  <c r="B709" s="1"/>
  <c r="O439"/>
  <c r="O919"/>
  <c r="H573"/>
  <c r="P573" s="1"/>
  <c r="E782"/>
  <c r="J373"/>
  <c r="N664"/>
  <c r="M450"/>
  <c r="C640"/>
  <c r="B640" s="1"/>
  <c r="F261"/>
  <c r="L36"/>
  <c r="N699"/>
  <c r="C612"/>
  <c r="B612" s="1"/>
  <c r="G988"/>
  <c r="E210"/>
  <c r="M873"/>
  <c r="E233"/>
  <c r="F526"/>
  <c r="E115"/>
  <c r="F785"/>
  <c r="L524"/>
  <c r="C395"/>
  <c r="B395" s="1"/>
  <c r="L326"/>
  <c r="H695"/>
  <c r="P695" s="1"/>
  <c r="G306"/>
  <c r="H611"/>
  <c r="P611" s="1"/>
  <c r="H127"/>
  <c r="P127" s="1"/>
  <c r="H870"/>
  <c r="P870" s="1"/>
  <c r="J816"/>
  <c r="H756"/>
  <c r="P756" s="1"/>
  <c r="I65"/>
  <c r="H660"/>
  <c r="P660" s="1"/>
  <c r="E784"/>
  <c r="E290"/>
  <c r="H831"/>
  <c r="P831" s="1"/>
  <c r="L495"/>
  <c r="M754"/>
  <c r="O779"/>
  <c r="G311"/>
  <c r="O547"/>
  <c r="G857"/>
  <c r="G224"/>
  <c r="M856"/>
  <c r="C792"/>
  <c r="B792" s="1"/>
  <c r="G230"/>
  <c r="H94"/>
  <c r="P94" s="1"/>
  <c r="E669"/>
  <c r="G234"/>
  <c r="J457"/>
  <c r="J352"/>
  <c r="E963"/>
  <c r="I465"/>
  <c r="D234"/>
  <c r="E999"/>
  <c r="M599"/>
  <c r="I59"/>
  <c r="L992"/>
  <c r="J781"/>
  <c r="I713"/>
  <c r="M346"/>
  <c r="F579"/>
  <c r="H455"/>
  <c r="P455" s="1"/>
  <c r="C448"/>
  <c r="B448" s="1"/>
  <c r="F50"/>
  <c r="F324"/>
  <c r="G69"/>
  <c r="O594"/>
  <c r="H147"/>
  <c r="P147" s="1"/>
  <c r="N895"/>
  <c r="L773"/>
  <c r="J179"/>
  <c r="I743"/>
  <c r="N842"/>
  <c r="C375"/>
  <c r="B375" s="1"/>
  <c r="K786"/>
  <c r="H292"/>
  <c r="P292" s="1"/>
  <c r="G647"/>
  <c r="G385"/>
  <c r="E523"/>
  <c r="O55"/>
  <c r="O74"/>
  <c r="J225"/>
  <c r="G883"/>
  <c r="O179"/>
  <c r="D729"/>
  <c r="I313"/>
  <c r="H363"/>
  <c r="P363" s="1"/>
  <c r="N884"/>
  <c r="J378"/>
  <c r="E448"/>
  <c r="M859"/>
  <c r="M27"/>
  <c r="K727"/>
  <c r="I458"/>
  <c r="G596"/>
  <c r="H66"/>
  <c r="P66" s="1"/>
  <c r="C165"/>
  <c r="B165" s="1"/>
  <c r="M55"/>
  <c r="D442"/>
  <c r="E792"/>
  <c r="D490"/>
  <c r="G513"/>
  <c r="M173"/>
  <c r="H856"/>
  <c r="P856" s="1"/>
  <c r="K393"/>
  <c r="O550"/>
  <c r="I81"/>
  <c r="O868"/>
  <c r="M466"/>
  <c r="C624"/>
  <c r="B624" s="1"/>
  <c r="G81"/>
  <c r="C911"/>
  <c r="B911" s="1"/>
  <c r="L404"/>
  <c r="K402"/>
  <c r="H64"/>
  <c r="P64" s="1"/>
  <c r="I764"/>
  <c r="O700"/>
  <c r="E32"/>
  <c r="I1000"/>
  <c r="L536"/>
  <c r="N745"/>
  <c r="F283"/>
  <c r="H979"/>
  <c r="P979" s="1"/>
  <c r="D622"/>
  <c r="F831"/>
  <c r="N409"/>
  <c r="E827"/>
  <c r="O691"/>
  <c r="E324"/>
  <c r="C990"/>
  <c r="B990" s="1"/>
  <c r="O823"/>
  <c r="F943"/>
  <c r="M36"/>
  <c r="H224"/>
  <c r="P224" s="1"/>
  <c r="G853"/>
  <c r="I942"/>
  <c r="D459"/>
  <c r="E332"/>
  <c r="K1002"/>
  <c r="M723"/>
  <c r="D44"/>
  <c r="D323"/>
  <c r="O125"/>
  <c r="K821"/>
  <c r="O716"/>
  <c r="K484"/>
  <c r="C104"/>
  <c r="B104" s="1"/>
  <c r="G228"/>
  <c r="D63"/>
  <c r="E786"/>
  <c r="G400"/>
  <c r="C817"/>
  <c r="B817" s="1"/>
  <c r="C75"/>
  <c r="B75" s="1"/>
  <c r="M722"/>
  <c r="I615"/>
  <c r="C944"/>
  <c r="B944" s="1"/>
  <c r="I225"/>
  <c r="C408"/>
  <c r="B408" s="1"/>
  <c r="E951"/>
  <c r="L189"/>
  <c r="C772"/>
  <c r="B772" s="1"/>
  <c r="M158"/>
  <c r="E476"/>
  <c r="D716"/>
  <c r="G623"/>
  <c r="M290"/>
  <c r="C837"/>
  <c r="N799"/>
  <c r="N206"/>
  <c r="N689"/>
  <c r="G581"/>
  <c r="F960"/>
  <c r="H67"/>
  <c r="P67" s="1"/>
  <c r="I629"/>
  <c r="E339"/>
  <c r="M478"/>
  <c r="O698"/>
  <c r="E219"/>
  <c r="C403"/>
  <c r="B403" s="1"/>
  <c r="K891"/>
  <c r="E550"/>
  <c r="J362"/>
  <c r="O763"/>
  <c r="H637"/>
  <c r="P637" s="1"/>
  <c r="N1007"/>
  <c r="L510"/>
  <c r="O280"/>
  <c r="D318"/>
  <c r="C425"/>
  <c r="B425" s="1"/>
  <c r="H921"/>
  <c r="P921" s="1"/>
  <c r="D714"/>
  <c r="D566"/>
  <c r="O109"/>
  <c r="F353"/>
  <c r="F684"/>
  <c r="O602"/>
  <c r="I964"/>
  <c r="I83"/>
  <c r="J660"/>
  <c r="E381"/>
  <c r="N199"/>
  <c r="F400"/>
  <c r="O373"/>
  <c r="G79"/>
  <c r="H543"/>
  <c r="P543" s="1"/>
  <c r="O459"/>
  <c r="F718"/>
  <c r="D521"/>
  <c r="O233"/>
  <c r="J440"/>
  <c r="F940"/>
  <c r="M568"/>
  <c r="E952"/>
  <c r="L102"/>
  <c r="M985"/>
  <c r="M889"/>
  <c r="G55"/>
  <c r="E486"/>
  <c r="N369"/>
  <c r="D456"/>
  <c r="E663"/>
  <c r="O259"/>
  <c r="K496"/>
  <c r="L836"/>
  <c r="O270"/>
  <c r="F498"/>
  <c r="K646"/>
  <c r="K106"/>
  <c r="F428"/>
  <c r="M546"/>
  <c r="L315"/>
  <c r="F819"/>
  <c r="M593"/>
  <c r="O991"/>
  <c r="L143"/>
  <c r="L30"/>
  <c r="K653"/>
  <c r="J379"/>
  <c r="E988"/>
  <c r="K209"/>
  <c r="H326"/>
  <c r="P326" s="1"/>
  <c r="N412"/>
  <c r="H536"/>
  <c r="P536" s="1"/>
  <c r="M223"/>
  <c r="I364"/>
  <c r="F659"/>
  <c r="N265"/>
  <c r="M763"/>
  <c r="K559"/>
  <c r="K979"/>
  <c r="C164"/>
  <c r="B164" s="1"/>
  <c r="F259"/>
  <c r="L582"/>
  <c r="C445"/>
  <c r="B445" s="1"/>
  <c r="L980"/>
  <c r="H209"/>
  <c r="P209" s="1"/>
  <c r="F241"/>
  <c r="O328"/>
  <c r="O587"/>
  <c r="E310"/>
  <c r="C750"/>
  <c r="B750" s="1"/>
  <c r="F486"/>
  <c r="D571"/>
  <c r="E259"/>
  <c r="J255"/>
  <c r="C632"/>
  <c r="B632" s="1"/>
  <c r="D523"/>
  <c r="H409"/>
  <c r="P409" s="1"/>
  <c r="D733"/>
  <c r="N1000"/>
  <c r="G56"/>
  <c r="H788"/>
  <c r="P788" s="1"/>
  <c r="K736"/>
  <c r="J27"/>
  <c r="O154"/>
  <c r="M892"/>
  <c r="I918"/>
  <c r="D113"/>
  <c r="G833"/>
  <c r="E373"/>
  <c r="E122"/>
  <c r="E774"/>
  <c r="D506"/>
  <c r="E513"/>
  <c r="O964"/>
  <c r="I921"/>
  <c r="J81"/>
  <c r="I737"/>
  <c r="O647"/>
  <c r="J112"/>
  <c r="O657"/>
  <c r="N357"/>
  <c r="F665"/>
  <c r="K898"/>
  <c r="D539"/>
  <c r="F38"/>
  <c r="K537"/>
  <c r="C852"/>
  <c r="B852" s="1"/>
  <c r="C437"/>
  <c r="B437" s="1"/>
  <c r="I571"/>
  <c r="L620"/>
  <c r="J1006"/>
  <c r="N255"/>
  <c r="O504"/>
  <c r="F1001"/>
  <c r="M30"/>
  <c r="F441"/>
  <c r="L366"/>
  <c r="E53"/>
  <c r="O618"/>
  <c r="G222"/>
  <c r="M756"/>
  <c r="M538"/>
  <c r="F806"/>
  <c r="F290"/>
  <c r="G629"/>
  <c r="I651"/>
  <c r="D118"/>
  <c r="C342"/>
  <c r="B342" s="1"/>
  <c r="D613"/>
  <c r="J230"/>
  <c r="N733"/>
  <c r="K520"/>
  <c r="F985"/>
  <c r="E129"/>
  <c r="L248"/>
  <c r="N536"/>
  <c r="G683"/>
  <c r="O1005"/>
  <c r="C105"/>
  <c r="B105" s="1"/>
  <c r="C592"/>
  <c r="B592" s="1"/>
  <c r="C557"/>
  <c r="B557" s="1"/>
  <c r="K840"/>
  <c r="G152"/>
  <c r="C435"/>
  <c r="B435" s="1"/>
  <c r="N573"/>
  <c r="O323"/>
  <c r="K690"/>
  <c r="F628"/>
  <c r="L970"/>
  <c r="C152"/>
  <c r="B152" s="1"/>
  <c r="G225"/>
  <c r="K627"/>
  <c r="O392"/>
  <c r="H966"/>
  <c r="P966" s="1"/>
  <c r="G229"/>
  <c r="M329"/>
  <c r="O421"/>
  <c r="C909"/>
  <c r="B909" s="1"/>
  <c r="O123"/>
  <c r="F601"/>
  <c r="K872"/>
  <c r="M77"/>
  <c r="N531"/>
  <c r="F502"/>
  <c r="L509"/>
  <c r="F924"/>
  <c r="O552"/>
  <c r="M492"/>
  <c r="D131"/>
  <c r="I102"/>
  <c r="M1007"/>
  <c r="H702"/>
  <c r="P702" s="1"/>
  <c r="L152"/>
  <c r="C813"/>
  <c r="B813" s="1"/>
  <c r="G277"/>
  <c r="I275"/>
  <c r="E47"/>
  <c r="D254"/>
  <c r="D372"/>
  <c r="H446"/>
  <c r="P446" s="1"/>
  <c r="E96"/>
  <c r="F304"/>
  <c r="D841"/>
  <c r="N506"/>
  <c r="M187"/>
  <c r="M240"/>
  <c r="J926"/>
  <c r="G429"/>
  <c r="G293"/>
  <c r="O313"/>
  <c r="J670"/>
  <c r="G336"/>
  <c r="G161"/>
  <c r="M547"/>
  <c r="H642"/>
  <c r="P642" s="1"/>
  <c r="N518"/>
  <c r="D138"/>
  <c r="H472"/>
  <c r="P472" s="1"/>
  <c r="I532"/>
  <c r="I273"/>
  <c r="F221"/>
  <c r="I399"/>
  <c r="K605"/>
  <c r="K346"/>
  <c r="L125"/>
  <c r="I285"/>
  <c r="H494"/>
  <c r="P494" s="1"/>
  <c r="O900"/>
  <c r="N297"/>
  <c r="I656"/>
  <c r="H88"/>
  <c r="P88" s="1"/>
  <c r="N674"/>
  <c r="D440"/>
  <c r="F244"/>
  <c r="D765"/>
  <c r="F509"/>
  <c r="G32"/>
  <c r="M327"/>
  <c r="E685"/>
  <c r="N639"/>
  <c r="J292"/>
  <c r="I954"/>
  <c r="I534"/>
  <c r="O724"/>
  <c r="K21"/>
  <c r="H411"/>
  <c r="P411" s="1"/>
  <c r="K904"/>
  <c r="I706"/>
  <c r="M230"/>
  <c r="N780"/>
  <c r="F936"/>
  <c r="G504"/>
  <c r="N961"/>
  <c r="J583"/>
  <c r="O830"/>
  <c r="D931"/>
  <c r="F210"/>
  <c r="K800"/>
  <c r="K992"/>
  <c r="I579"/>
  <c r="C992"/>
  <c r="B992" s="1"/>
  <c r="C477"/>
  <c r="B477" s="1"/>
  <c r="H595"/>
  <c r="P595" s="1"/>
  <c r="I64"/>
  <c r="C934"/>
  <c r="B934" s="1"/>
  <c r="F600"/>
  <c r="G823"/>
  <c r="J39"/>
  <c r="M349"/>
  <c r="H728"/>
  <c r="P728" s="1"/>
  <c r="E208"/>
  <c r="J522"/>
  <c r="L882"/>
  <c r="D371"/>
  <c r="C119"/>
  <c r="B119" s="1"/>
  <c r="I323"/>
  <c r="C399"/>
  <c r="B399" s="1"/>
  <c r="I573"/>
  <c r="L151"/>
  <c r="H960"/>
  <c r="P960" s="1"/>
  <c r="L708"/>
  <c r="F852"/>
  <c r="L517"/>
  <c r="I37"/>
  <c r="M757"/>
  <c r="O755"/>
  <c r="H190"/>
  <c r="P190" s="1"/>
  <c r="C428"/>
  <c r="B428" s="1"/>
  <c r="E888"/>
  <c r="J204"/>
  <c r="D22"/>
  <c r="M928"/>
  <c r="E472"/>
  <c r="M518"/>
  <c r="I152"/>
  <c r="O1011"/>
  <c r="D794"/>
  <c r="H937"/>
  <c r="P937" s="1"/>
  <c r="M438"/>
  <c r="J44"/>
  <c r="D462"/>
  <c r="F899"/>
  <c r="J227"/>
  <c r="E542"/>
  <c r="E745"/>
  <c r="N235"/>
  <c r="D208"/>
  <c r="L491"/>
  <c r="F411"/>
  <c r="J604"/>
  <c r="N161"/>
  <c r="G975"/>
  <c r="J879"/>
  <c r="M993"/>
  <c r="O371"/>
  <c r="O263"/>
  <c r="K827"/>
  <c r="D612"/>
  <c r="L951"/>
  <c r="C476"/>
  <c r="B476" s="1"/>
  <c r="L666"/>
  <c r="M216"/>
  <c r="K612"/>
  <c r="F825"/>
  <c r="K298"/>
  <c r="J183"/>
  <c r="O243"/>
  <c r="H910"/>
  <c r="P910" s="1"/>
  <c r="H377"/>
  <c r="P377" s="1"/>
  <c r="I189"/>
  <c r="F343"/>
  <c r="I649"/>
  <c r="O984"/>
  <c r="O97"/>
  <c r="I386"/>
  <c r="E586"/>
  <c r="E137"/>
  <c r="D190"/>
  <c r="I293"/>
  <c r="G650"/>
  <c r="D29"/>
  <c r="J88"/>
  <c r="E770"/>
  <c r="J740"/>
  <c r="O37"/>
  <c r="E98"/>
  <c r="C628"/>
  <c r="B628" s="1"/>
  <c r="H736"/>
  <c r="P736" s="1"/>
  <c r="J254"/>
  <c r="G341"/>
  <c r="L915"/>
  <c r="E420"/>
  <c r="K1001"/>
  <c r="J293"/>
  <c r="M981"/>
  <c r="E581"/>
  <c r="J645"/>
  <c r="D285"/>
  <c r="E975"/>
  <c r="G493"/>
  <c r="D228"/>
  <c r="O134"/>
  <c r="M990"/>
  <c r="F528"/>
  <c r="G711"/>
  <c r="J370"/>
  <c r="J361"/>
  <c r="N435"/>
  <c r="D545"/>
  <c r="H149"/>
  <c r="P149" s="1"/>
  <c r="L748"/>
  <c r="M245"/>
  <c r="D387"/>
  <c r="O297"/>
  <c r="K514"/>
  <c r="E878"/>
  <c r="K499"/>
  <c r="G49"/>
  <c r="G773"/>
  <c r="H865"/>
  <c r="P865" s="1"/>
  <c r="J472"/>
  <c r="J235"/>
  <c r="J470"/>
  <c r="K498"/>
  <c r="G46"/>
  <c r="K969"/>
  <c r="K374"/>
  <c r="L646"/>
  <c r="E60"/>
  <c r="D142"/>
  <c r="M634"/>
  <c r="C176"/>
  <c r="B176" s="1"/>
  <c r="K538"/>
  <c r="N567"/>
  <c r="O217"/>
  <c r="M39"/>
  <c r="L636"/>
  <c r="M832"/>
  <c r="I419"/>
  <c r="M356"/>
  <c r="E1009"/>
  <c r="C843"/>
  <c r="B843" s="1"/>
  <c r="M741"/>
  <c r="C308"/>
  <c r="B308" s="1"/>
  <c r="L259"/>
  <c r="E117"/>
  <c r="I447"/>
  <c r="I84"/>
  <c r="N461"/>
  <c r="D607"/>
  <c r="N201"/>
  <c r="N993"/>
  <c r="K527"/>
  <c r="O905"/>
  <c r="K492"/>
  <c r="D304"/>
  <c r="D966"/>
  <c r="C658"/>
  <c r="B658" s="1"/>
  <c r="O814"/>
  <c r="J388"/>
  <c r="C30"/>
  <c r="B30" s="1"/>
  <c r="J178"/>
  <c r="O737"/>
  <c r="M188"/>
  <c r="L563"/>
  <c r="O717"/>
  <c r="K237"/>
  <c r="O57"/>
  <c r="C777"/>
  <c r="B777" s="1"/>
  <c r="L732"/>
  <c r="M567"/>
  <c r="M45"/>
  <c r="K975"/>
  <c r="L744"/>
  <c r="C888"/>
  <c r="B888" s="1"/>
  <c r="L473"/>
  <c r="O275"/>
  <c r="N66"/>
  <c r="I426"/>
  <c r="F67"/>
  <c r="F925"/>
  <c r="L829"/>
  <c r="I165"/>
  <c r="H770"/>
  <c r="P770" s="1"/>
  <c r="F669"/>
  <c r="K842"/>
  <c r="H145"/>
  <c r="P145" s="1"/>
  <c r="E795"/>
  <c r="H754"/>
  <c r="P754" s="1"/>
  <c r="E657"/>
  <c r="C147"/>
  <c r="B147" s="1"/>
  <c r="O909"/>
  <c r="N839"/>
  <c r="G696"/>
  <c r="L54"/>
  <c r="O360"/>
  <c r="O406"/>
  <c r="C33"/>
  <c r="B33" s="1"/>
  <c r="C951"/>
  <c r="B951" s="1"/>
  <c r="O972"/>
  <c r="C459"/>
  <c r="B459" s="1"/>
  <c r="J273"/>
  <c r="K977"/>
  <c r="L358"/>
  <c r="N395"/>
  <c r="L844"/>
  <c r="G536"/>
  <c r="E287"/>
  <c r="F271"/>
  <c r="N557"/>
  <c r="F434"/>
  <c r="N507"/>
  <c r="K37"/>
  <c r="J905"/>
  <c r="N975"/>
  <c r="K631"/>
  <c r="E846"/>
  <c r="C341"/>
  <c r="B341" s="1"/>
  <c r="H572"/>
  <c r="P572" s="1"/>
  <c r="M429"/>
  <c r="F45"/>
  <c r="I647"/>
  <c r="C153"/>
  <c r="B153" s="1"/>
  <c r="H431"/>
  <c r="P431" s="1"/>
  <c r="O422"/>
  <c r="G778"/>
  <c r="J516"/>
  <c r="N624"/>
  <c r="E30"/>
  <c r="F390"/>
  <c r="K150"/>
  <c r="D425"/>
  <c r="C756"/>
  <c r="B756" s="1"/>
  <c r="G318"/>
  <c r="I907"/>
  <c r="F603"/>
  <c r="H236"/>
  <c r="P236" s="1"/>
  <c r="C702"/>
  <c r="B702" s="1"/>
  <c r="K639"/>
  <c r="N953"/>
  <c r="G478"/>
  <c r="L223"/>
  <c r="N765"/>
  <c r="O433"/>
  <c r="K923"/>
  <c r="O281"/>
  <c r="J448"/>
  <c r="K505"/>
  <c r="H949"/>
  <c r="P949" s="1"/>
  <c r="G411"/>
  <c r="H905"/>
  <c r="P905" s="1"/>
  <c r="G821"/>
  <c r="D61"/>
  <c r="L665"/>
  <c r="M742"/>
  <c r="N897"/>
  <c r="E405"/>
  <c r="E209"/>
  <c r="H680"/>
  <c r="P680" s="1"/>
  <c r="F512"/>
  <c r="L867"/>
  <c r="F352"/>
  <c r="I359"/>
  <c r="F804"/>
  <c r="O825"/>
  <c r="F179"/>
  <c r="I684"/>
  <c r="L998"/>
  <c r="L99"/>
  <c r="G595"/>
  <c r="E432"/>
  <c r="C717"/>
  <c r="B717" s="1"/>
  <c r="F662"/>
  <c r="N316"/>
  <c r="I516"/>
  <c r="O894"/>
  <c r="D694"/>
  <c r="G82"/>
  <c r="D827"/>
  <c r="C674"/>
  <c r="B674" s="1"/>
  <c r="J189"/>
  <c r="O795"/>
  <c r="O903"/>
  <c r="I70"/>
  <c r="L293"/>
  <c r="L746"/>
  <c r="L551"/>
  <c r="J520"/>
  <c r="I924"/>
  <c r="F33"/>
  <c r="G611"/>
  <c r="N890"/>
  <c r="K651"/>
  <c r="N101"/>
  <c r="N551"/>
  <c r="C598"/>
  <c r="B598" s="1"/>
  <c r="H887"/>
  <c r="P887" s="1"/>
  <c r="I486"/>
  <c r="D634"/>
  <c r="F891"/>
  <c r="C366"/>
  <c r="B366" s="1"/>
  <c r="O269"/>
  <c r="G790"/>
  <c r="L966"/>
  <c r="G675"/>
  <c r="M878"/>
  <c r="K379"/>
  <c r="K96"/>
  <c r="O819"/>
  <c r="L863"/>
  <c r="H289"/>
  <c r="P289" s="1"/>
  <c r="D384"/>
  <c r="M885"/>
  <c r="D662"/>
  <c r="F100"/>
  <c r="I837"/>
  <c r="E253"/>
  <c r="L814"/>
  <c r="C715"/>
  <c r="B715" s="1"/>
  <c r="L944"/>
  <c r="J325"/>
  <c r="K805"/>
  <c r="M971"/>
  <c r="G217"/>
  <c r="F803"/>
  <c r="I245"/>
  <c r="J239"/>
  <c r="C470"/>
  <c r="B470" s="1"/>
  <c r="F880"/>
  <c r="D918"/>
  <c r="J195"/>
  <c r="I450"/>
  <c r="H322"/>
  <c r="P322" s="1"/>
  <c r="J729"/>
  <c r="N649"/>
  <c r="I939"/>
  <c r="D240"/>
  <c r="I732"/>
  <c r="L911"/>
  <c r="O305"/>
  <c r="G456"/>
  <c r="I868"/>
  <c r="L73"/>
  <c r="L737"/>
  <c r="M662"/>
  <c r="G967"/>
  <c r="J252"/>
  <c r="F230"/>
  <c r="O803"/>
  <c r="N566"/>
  <c r="K963"/>
  <c r="K64"/>
  <c r="O495"/>
  <c r="O442"/>
  <c r="I767"/>
  <c r="K214"/>
  <c r="H513"/>
  <c r="P513" s="1"/>
  <c r="O619"/>
  <c r="F112"/>
  <c r="F444"/>
  <c r="C666"/>
  <c r="B666" s="1"/>
  <c r="O117"/>
  <c r="D375"/>
  <c r="O428"/>
  <c r="E807"/>
  <c r="J527"/>
  <c r="G951"/>
  <c r="K88"/>
  <c r="M443"/>
  <c r="G250"/>
  <c r="N112"/>
  <c r="L285"/>
  <c r="H420"/>
  <c r="P420" s="1"/>
  <c r="J935"/>
  <c r="I494"/>
  <c r="G344"/>
  <c r="D669"/>
  <c r="G859"/>
  <c r="H118"/>
  <c r="P118" s="1"/>
  <c r="K328"/>
  <c r="C159"/>
  <c r="B159" s="1"/>
  <c r="I848"/>
  <c r="E494"/>
  <c r="J805"/>
  <c r="N549"/>
  <c r="F198"/>
  <c r="I337"/>
  <c r="C948"/>
  <c r="B948" s="1"/>
  <c r="J464"/>
  <c r="D958"/>
  <c r="N530"/>
  <c r="K745"/>
  <c r="D391"/>
  <c r="F97"/>
  <c r="N827"/>
  <c r="O850"/>
  <c r="M933"/>
  <c r="I481"/>
  <c r="D322"/>
  <c r="L807"/>
  <c r="G394"/>
  <c r="M152"/>
  <c r="G348"/>
  <c r="J552"/>
  <c r="M244"/>
  <c r="F878"/>
  <c r="E435"/>
  <c r="I508"/>
  <c r="N303"/>
  <c r="E926"/>
  <c r="L540"/>
  <c r="K847"/>
  <c r="G746"/>
  <c r="J372"/>
  <c r="I193"/>
  <c r="M823"/>
  <c r="I446"/>
  <c r="N260"/>
  <c r="H460"/>
  <c r="P460" s="1"/>
  <c r="C671"/>
  <c r="B671" s="1"/>
  <c r="G135"/>
  <c r="K38"/>
  <c r="K725"/>
  <c r="M675"/>
  <c r="G424"/>
  <c r="F364"/>
  <c r="J746"/>
  <c r="L996"/>
  <c r="I504"/>
  <c r="J545"/>
  <c r="K101"/>
  <c r="F455"/>
  <c r="O757"/>
  <c r="M185"/>
  <c r="C899"/>
  <c r="B899" s="1"/>
  <c r="K820"/>
  <c r="D144"/>
  <c r="L45"/>
  <c r="M798"/>
  <c r="O748"/>
  <c r="I497"/>
  <c r="E292"/>
  <c r="L831"/>
  <c r="H839"/>
  <c r="P839" s="1"/>
  <c r="L423"/>
  <c r="D335"/>
  <c r="O73"/>
  <c r="K893"/>
  <c r="K966"/>
  <c r="F152"/>
  <c r="D813"/>
  <c r="H450"/>
  <c r="P450" s="1"/>
  <c r="N308"/>
  <c r="M610"/>
  <c r="C333"/>
  <c r="B333" s="1"/>
  <c r="G736"/>
  <c r="D604"/>
  <c r="G463"/>
  <c r="L678"/>
  <c r="I518"/>
  <c r="M52"/>
  <c r="F180"/>
  <c r="O359"/>
  <c r="N814"/>
  <c r="G725"/>
  <c r="C814"/>
  <c r="B814" s="1"/>
  <c r="M542"/>
  <c r="D306"/>
  <c r="J274"/>
  <c r="O811"/>
  <c r="E519"/>
  <c r="E803"/>
  <c r="M163"/>
  <c r="L385"/>
  <c r="N654"/>
  <c r="C562"/>
  <c r="B562" s="1"/>
  <c r="O501"/>
  <c r="M145"/>
  <c r="O500"/>
  <c r="K364"/>
  <c r="K728"/>
  <c r="H442"/>
  <c r="P442" s="1"/>
  <c r="I501"/>
  <c r="N49"/>
  <c r="K195"/>
  <c r="M738"/>
  <c r="H581"/>
  <c r="P581" s="1"/>
  <c r="C730"/>
  <c r="B730" s="1"/>
  <c r="O150"/>
  <c r="M305"/>
  <c r="H569"/>
  <c r="P569" s="1"/>
  <c r="O465"/>
  <c r="K262"/>
  <c r="L296"/>
  <c r="M406"/>
  <c r="M961"/>
  <c r="K871"/>
  <c r="N710"/>
  <c r="L856"/>
  <c r="I117"/>
  <c r="H183"/>
  <c r="P183" s="1"/>
  <c r="O260"/>
  <c r="J662"/>
  <c r="H516"/>
  <c r="P516" s="1"/>
  <c r="K149"/>
  <c r="D644"/>
  <c r="E642"/>
  <c r="I707"/>
  <c r="I177"/>
  <c r="G815"/>
  <c r="L504"/>
  <c r="G949"/>
  <c r="I67"/>
  <c r="I211"/>
  <c r="O285"/>
  <c r="C143"/>
  <c r="B143" s="1"/>
  <c r="M715"/>
  <c r="J591"/>
  <c r="N997"/>
  <c r="G178"/>
  <c r="O715"/>
  <c r="K640"/>
  <c r="J103"/>
  <c r="G642"/>
  <c r="C485"/>
  <c r="B485" s="1"/>
  <c r="M849"/>
  <c r="K181"/>
  <c r="D878"/>
  <c r="J704"/>
  <c r="F741"/>
  <c r="I100"/>
  <c r="E569"/>
  <c r="O432"/>
  <c r="F838"/>
  <c r="I274"/>
  <c r="N796"/>
  <c r="I628"/>
  <c r="C404"/>
  <c r="B404" s="1"/>
  <c r="I80"/>
  <c r="M787"/>
  <c r="K869"/>
  <c r="N119"/>
  <c r="J344"/>
  <c r="D258"/>
  <c r="G555"/>
  <c r="N477"/>
  <c r="D76"/>
  <c r="K714"/>
  <c r="I796"/>
  <c r="O72"/>
  <c r="D492"/>
  <c r="E250"/>
  <c r="H789"/>
  <c r="P789" s="1"/>
  <c r="J827"/>
  <c r="F107"/>
  <c r="H62"/>
  <c r="P62" s="1"/>
  <c r="D659"/>
  <c r="N456"/>
  <c r="M300"/>
  <c r="M184"/>
  <c r="E643"/>
  <c r="M555"/>
  <c r="E227"/>
  <c r="J180"/>
  <c r="K835"/>
  <c r="K480"/>
  <c r="D324"/>
  <c r="D347"/>
  <c r="J821"/>
  <c r="L583"/>
  <c r="C295"/>
  <c r="B295" s="1"/>
  <c r="N487"/>
  <c r="L743"/>
  <c r="H216"/>
  <c r="P216" s="1"/>
  <c r="M61"/>
  <c r="O560"/>
  <c r="C974"/>
  <c r="B974" s="1"/>
  <c r="D121"/>
  <c r="J317"/>
  <c r="M485"/>
  <c r="J914"/>
  <c r="D232"/>
  <c r="L589"/>
  <c r="O288"/>
  <c r="L462"/>
  <c r="N534"/>
  <c r="J1005"/>
  <c r="K216"/>
  <c r="I548"/>
  <c r="K392"/>
  <c r="M283"/>
  <c r="H45"/>
  <c r="P45" s="1"/>
  <c r="E574"/>
  <c r="I296"/>
  <c r="O772"/>
  <c r="M488"/>
  <c r="O988"/>
  <c r="M336"/>
  <c r="K762"/>
  <c r="C149"/>
  <c r="B149" s="1"/>
  <c r="K739"/>
  <c r="N433"/>
  <c r="G83"/>
  <c r="J609"/>
  <c r="C413"/>
  <c r="K964"/>
  <c r="F824"/>
  <c r="I135"/>
  <c r="D645"/>
  <c r="D369"/>
  <c r="M699"/>
  <c r="K415"/>
  <c r="L931"/>
  <c r="K263"/>
  <c r="I689"/>
  <c r="F30"/>
  <c r="J632"/>
  <c r="I325"/>
  <c r="O42"/>
  <c r="I611"/>
  <c r="G1006"/>
  <c r="K832"/>
  <c r="D573"/>
  <c r="C79"/>
  <c r="B79" s="1"/>
  <c r="K91"/>
  <c r="E234"/>
  <c r="L914"/>
  <c r="J490"/>
  <c r="H847"/>
  <c r="P847" s="1"/>
  <c r="H347"/>
  <c r="P347" s="1"/>
  <c r="L902"/>
  <c r="H668"/>
  <c r="P668" s="1"/>
  <c r="L592"/>
  <c r="C961"/>
  <c r="B961" s="1"/>
  <c r="F73"/>
  <c r="C577"/>
  <c r="H403"/>
  <c r="P403" s="1"/>
  <c r="E306"/>
  <c r="N36"/>
  <c r="D172"/>
  <c r="G148"/>
  <c r="J296"/>
  <c r="N918"/>
  <c r="K584"/>
  <c r="M982"/>
  <c r="H164"/>
  <c r="P164" s="1"/>
  <c r="D382"/>
  <c r="N990"/>
  <c r="F42"/>
  <c r="H398"/>
  <c r="P398" s="1"/>
  <c r="E331"/>
  <c r="N142"/>
  <c r="H315"/>
  <c r="P315" s="1"/>
  <c r="E694"/>
  <c r="D422"/>
  <c r="M140"/>
  <c r="I412"/>
  <c r="C776"/>
  <c r="B776" s="1"/>
  <c r="L704"/>
  <c r="H251"/>
  <c r="P251" s="1"/>
  <c r="F175"/>
  <c r="E503"/>
  <c r="J988"/>
  <c r="L499"/>
  <c r="C749"/>
  <c r="B749" s="1"/>
  <c r="J474"/>
  <c r="E155"/>
  <c r="M732"/>
  <c r="M533"/>
  <c r="D461"/>
  <c r="E514"/>
  <c r="E370"/>
  <c r="L179"/>
  <c r="F725"/>
  <c r="J40"/>
  <c r="M636"/>
  <c r="F1007"/>
  <c r="G659"/>
  <c r="L697"/>
  <c r="L71"/>
  <c r="K326"/>
  <c r="F393"/>
  <c r="G558"/>
  <c r="J597"/>
  <c r="D177"/>
  <c r="K618"/>
  <c r="L641"/>
  <c r="H220"/>
  <c r="P220" s="1"/>
  <c r="L555"/>
  <c r="E752"/>
  <c r="D303"/>
  <c r="K993"/>
  <c r="G557"/>
  <c r="I729"/>
  <c r="F247"/>
  <c r="M304"/>
  <c r="M879"/>
  <c r="O976"/>
  <c r="L459"/>
  <c r="O452"/>
  <c r="K49"/>
  <c r="E376"/>
  <c r="G532"/>
  <c r="D125"/>
  <c r="O673"/>
  <c r="L894"/>
  <c r="O266"/>
  <c r="G129"/>
  <c r="F873"/>
  <c r="I321"/>
  <c r="L188"/>
  <c r="J143"/>
  <c r="K362"/>
  <c r="J580"/>
  <c r="L632"/>
  <c r="F799"/>
  <c r="N293"/>
  <c r="K687"/>
  <c r="J889"/>
  <c r="M353"/>
  <c r="N892"/>
  <c r="L519"/>
  <c r="E529"/>
  <c r="F137"/>
  <c r="M663"/>
  <c r="F404"/>
  <c r="C194"/>
  <c r="B194" s="1"/>
  <c r="H226"/>
  <c r="P226" s="1"/>
  <c r="K440"/>
  <c r="I517"/>
  <c r="E524"/>
  <c r="I816"/>
  <c r="F344"/>
  <c r="L907"/>
  <c r="N514"/>
  <c r="D268"/>
  <c r="O604"/>
  <c r="D647"/>
  <c r="J121"/>
  <c r="I978"/>
  <c r="I219"/>
  <c r="C599"/>
  <c r="B599" s="1"/>
  <c r="E309"/>
  <c r="N944"/>
  <c r="J751"/>
  <c r="I402"/>
  <c r="I119"/>
  <c r="E806"/>
  <c r="D219"/>
  <c r="M614"/>
  <c r="D649"/>
  <c r="J266"/>
  <c r="E884"/>
  <c r="K219"/>
  <c r="G28"/>
  <c r="G511"/>
  <c r="J418"/>
  <c r="F834"/>
  <c r="D70"/>
  <c r="O178"/>
  <c r="C783"/>
  <c r="B783" s="1"/>
  <c r="F822"/>
  <c r="I853"/>
  <c r="E190"/>
  <c r="M430"/>
  <c r="G794"/>
  <c r="E900"/>
  <c r="G57"/>
  <c r="D954"/>
  <c r="D72"/>
  <c r="I156"/>
  <c r="G570"/>
  <c r="M333"/>
  <c r="N748"/>
  <c r="C59"/>
  <c r="B59" s="1"/>
  <c r="F171"/>
  <c r="O709"/>
  <c r="N736"/>
  <c r="F753"/>
  <c r="O85"/>
  <c r="N335"/>
  <c r="D684"/>
  <c r="H524"/>
  <c r="P524" s="1"/>
  <c r="K281"/>
  <c r="J343"/>
  <c r="N292"/>
  <c r="H110"/>
  <c r="P110" s="1"/>
  <c r="O788"/>
  <c r="C665"/>
  <c r="B665" s="1"/>
  <c r="D977"/>
  <c r="N54"/>
  <c r="J417"/>
  <c r="C232"/>
  <c r="B232" s="1"/>
  <c r="H91"/>
  <c r="P91" s="1"/>
  <c r="G414"/>
  <c r="K192"/>
  <c r="J422"/>
  <c r="L940"/>
  <c r="N97"/>
  <c r="C278"/>
  <c r="B278" s="1"/>
  <c r="K368"/>
  <c r="D274"/>
  <c r="C520"/>
  <c r="B520" s="1"/>
  <c r="I421"/>
  <c r="M925"/>
  <c r="E223"/>
  <c r="I417"/>
  <c r="O310"/>
  <c r="H679"/>
  <c r="P679" s="1"/>
  <c r="D424"/>
  <c r="F680"/>
  <c r="L776"/>
  <c r="O105"/>
  <c r="G856"/>
  <c r="L649"/>
  <c r="H537"/>
  <c r="P537" s="1"/>
  <c r="J1008"/>
  <c r="G483"/>
  <c r="K860"/>
  <c r="I727"/>
  <c r="I197"/>
  <c r="L845"/>
  <c r="J650"/>
  <c r="C935"/>
  <c r="B935" s="1"/>
  <c r="K255"/>
  <c r="H688"/>
  <c r="P688" s="1"/>
  <c r="I493"/>
  <c r="N955"/>
  <c r="N193"/>
  <c r="L593"/>
  <c r="M539"/>
  <c r="J874"/>
  <c r="H321"/>
  <c r="P321" s="1"/>
  <c r="O867"/>
  <c r="G420"/>
  <c r="F988"/>
  <c r="D415"/>
  <c r="L926"/>
  <c r="D98"/>
  <c r="L623"/>
  <c r="J262"/>
  <c r="N893"/>
  <c r="H469"/>
  <c r="P469" s="1"/>
  <c r="D825"/>
  <c r="G245"/>
  <c r="L897"/>
  <c r="K566"/>
  <c r="I378"/>
  <c r="M113"/>
  <c r="J812"/>
  <c r="I491"/>
  <c r="H447"/>
  <c r="P447" s="1"/>
  <c r="F35"/>
  <c r="L947"/>
  <c r="J596"/>
  <c r="F387"/>
  <c r="E130"/>
  <c r="L885"/>
  <c r="H922"/>
  <c r="P922" s="1"/>
  <c r="N222"/>
  <c r="L990"/>
  <c r="E263"/>
  <c r="G852"/>
  <c r="G208"/>
  <c r="E948"/>
  <c r="M929"/>
  <c r="E779"/>
  <c r="J205"/>
  <c r="I963"/>
  <c r="H421"/>
  <c r="P421" s="1"/>
  <c r="L755"/>
  <c r="C221"/>
  <c r="B221" s="1"/>
  <c r="I55"/>
  <c r="F702"/>
  <c r="G179"/>
  <c r="O462"/>
  <c r="J866"/>
  <c r="K92"/>
  <c r="J860"/>
  <c r="G285"/>
  <c r="N175"/>
  <c r="K635"/>
  <c r="K478"/>
  <c r="N779"/>
  <c r="O128"/>
  <c r="O351"/>
  <c r="G468"/>
  <c r="N403"/>
  <c r="M335"/>
  <c r="I39"/>
  <c r="O479"/>
  <c r="F950"/>
  <c r="L692"/>
  <c r="C946"/>
  <c r="B946" s="1"/>
  <c r="I795"/>
  <c r="J263"/>
  <c r="L92"/>
  <c r="I562"/>
  <c r="I405"/>
  <c r="H694"/>
  <c r="P694" s="1"/>
  <c r="L52"/>
  <c r="M278"/>
  <c r="E395"/>
  <c r="M299"/>
  <c r="J798"/>
  <c r="H261"/>
  <c r="P261" s="1"/>
  <c r="K240"/>
  <c r="O902"/>
  <c r="H576"/>
  <c r="P576" s="1"/>
  <c r="H792"/>
  <c r="P792" s="1"/>
  <c r="G481"/>
  <c r="D338"/>
  <c r="O83"/>
  <c r="D631"/>
  <c r="H480"/>
  <c r="P480" s="1"/>
  <c r="O873"/>
  <c r="I58"/>
  <c r="J764"/>
  <c r="H468"/>
  <c r="P468" s="1"/>
  <c r="I392"/>
  <c r="C928"/>
  <c r="B928" s="1"/>
  <c r="N227"/>
  <c r="F480"/>
  <c r="L899"/>
  <c r="H341"/>
  <c r="P341" s="1"/>
  <c r="E667"/>
  <c r="G183"/>
  <c r="C69"/>
  <c r="B69" s="1"/>
  <c r="K140"/>
  <c r="L545"/>
  <c r="K593"/>
  <c r="E877"/>
  <c r="K283"/>
  <c r="N495"/>
  <c r="D818"/>
  <c r="L164"/>
  <c r="E319"/>
  <c r="F833"/>
  <c r="I154"/>
  <c r="F544"/>
  <c r="G364"/>
  <c r="E289"/>
  <c r="D858"/>
  <c r="I82"/>
  <c r="L690"/>
  <c r="O482"/>
  <c r="J186"/>
  <c r="E810"/>
  <c r="M589"/>
  <c r="G796"/>
  <c r="L574"/>
  <c r="O172"/>
  <c r="I748"/>
  <c r="N967"/>
  <c r="K344"/>
  <c r="H669"/>
  <c r="P669" s="1"/>
  <c r="K859"/>
  <c r="C573"/>
  <c r="B573" s="1"/>
  <c r="D41"/>
  <c r="I995"/>
  <c r="H54"/>
  <c r="P54" s="1"/>
  <c r="I556"/>
  <c r="N805"/>
  <c r="L548"/>
  <c r="I507"/>
  <c r="C338"/>
  <c r="B338" s="1"/>
  <c r="M947"/>
  <c r="F464"/>
  <c r="O197"/>
  <c r="L531"/>
  <c r="G745"/>
  <c r="N390"/>
  <c r="F135"/>
  <c r="L828"/>
  <c r="K285"/>
  <c r="E933"/>
  <c r="E481"/>
  <c r="D312"/>
  <c r="N808"/>
  <c r="C394"/>
  <c r="B394" s="1"/>
  <c r="J425"/>
  <c r="I950"/>
  <c r="F552"/>
  <c r="M690"/>
  <c r="H178"/>
  <c r="P178" s="1"/>
  <c r="C436"/>
  <c r="B436" s="1"/>
  <c r="G507"/>
  <c r="G996"/>
  <c r="H340"/>
  <c r="P340" s="1"/>
  <c r="N541"/>
  <c r="J54"/>
  <c r="C746"/>
  <c r="B746" s="1"/>
  <c r="E372"/>
  <c r="O184"/>
  <c r="K824"/>
  <c r="E446"/>
  <c r="H527"/>
  <c r="P527" s="1"/>
  <c r="O56"/>
  <c r="M670"/>
  <c r="F823"/>
  <c r="O44"/>
  <c r="I726"/>
  <c r="I675"/>
  <c r="C424"/>
  <c r="B424" s="1"/>
  <c r="K251"/>
  <c r="H747"/>
  <c r="P747" s="1"/>
  <c r="H768"/>
  <c r="P768" s="1"/>
  <c r="G505"/>
  <c r="F545"/>
  <c r="O107"/>
  <c r="G52"/>
  <c r="K757"/>
  <c r="C726"/>
  <c r="B726" s="1"/>
  <c r="E300"/>
  <c r="G820"/>
  <c r="H908"/>
  <c r="P908" s="1"/>
  <c r="D57"/>
  <c r="K799"/>
  <c r="K748"/>
  <c r="E497"/>
  <c r="M324"/>
  <c r="N832"/>
  <c r="M499"/>
  <c r="N424"/>
  <c r="D751"/>
  <c r="G65"/>
  <c r="I894"/>
  <c r="G966"/>
  <c r="I484"/>
  <c r="F814"/>
  <c r="D450"/>
  <c r="H575"/>
  <c r="P575" s="1"/>
  <c r="O609"/>
  <c r="F983"/>
  <c r="C196"/>
  <c r="B196" s="1"/>
  <c r="L342"/>
  <c r="K463"/>
  <c r="F679"/>
  <c r="M516"/>
  <c r="M24"/>
  <c r="N581"/>
  <c r="K353"/>
  <c r="D815"/>
  <c r="I724"/>
  <c r="G139"/>
  <c r="C835"/>
  <c r="B835" s="1"/>
  <c r="F120"/>
  <c r="M952"/>
  <c r="N80"/>
  <c r="M519"/>
  <c r="I803"/>
  <c r="I854"/>
  <c r="E48"/>
  <c r="D655"/>
  <c r="G562"/>
  <c r="C501"/>
  <c r="B501" s="1"/>
  <c r="I879"/>
  <c r="F174"/>
  <c r="E365"/>
  <c r="M727"/>
  <c r="O175"/>
  <c r="M203"/>
  <c r="M174"/>
  <c r="M935"/>
  <c r="K68"/>
  <c r="L581"/>
  <c r="G730"/>
  <c r="G781"/>
  <c r="L35"/>
  <c r="L569"/>
  <c r="E466"/>
  <c r="M261"/>
  <c r="J783"/>
  <c r="M131"/>
  <c r="C962"/>
  <c r="B962" s="1"/>
  <c r="M870"/>
  <c r="F245"/>
  <c r="M90"/>
  <c r="L214"/>
  <c r="H193"/>
  <c r="P193" s="1"/>
  <c r="E261"/>
  <c r="N662"/>
  <c r="J515"/>
  <c r="C995"/>
  <c r="B995" s="1"/>
  <c r="C40"/>
  <c r="B40" s="1"/>
  <c r="O642"/>
  <c r="M707"/>
  <c r="I886"/>
  <c r="O61"/>
  <c r="F505"/>
  <c r="I349"/>
  <c r="O34"/>
  <c r="M921"/>
  <c r="G349"/>
  <c r="L120"/>
  <c r="I175"/>
  <c r="N591"/>
  <c r="O769"/>
  <c r="K927"/>
  <c r="F54"/>
  <c r="O640"/>
  <c r="C836"/>
  <c r="B836" s="1"/>
  <c r="H263"/>
  <c r="P263" s="1"/>
  <c r="G485"/>
  <c r="O848"/>
  <c r="K185"/>
  <c r="I810"/>
  <c r="F690"/>
  <c r="J741"/>
  <c r="K578"/>
  <c r="E186"/>
  <c r="E433"/>
  <c r="D837"/>
  <c r="I278"/>
  <c r="K740"/>
  <c r="M628"/>
  <c r="E403"/>
  <c r="F862"/>
  <c r="D183"/>
  <c r="O869"/>
  <c r="J586"/>
  <c r="D353"/>
  <c r="G740"/>
  <c r="K555"/>
  <c r="L476"/>
  <c r="N776"/>
  <c r="G174"/>
  <c r="M796"/>
  <c r="H484"/>
  <c r="P484" s="1"/>
  <c r="J159"/>
  <c r="E741"/>
  <c r="L789"/>
  <c r="H826"/>
  <c r="P826" s="1"/>
  <c r="E144"/>
  <c r="F55"/>
  <c r="H659"/>
  <c r="P659" s="1"/>
  <c r="L455"/>
  <c r="E268"/>
  <c r="I178"/>
  <c r="M643"/>
  <c r="O554"/>
  <c r="F336"/>
  <c r="D173"/>
  <c r="O835"/>
  <c r="M479"/>
  <c r="D286"/>
  <c r="L339"/>
  <c r="N821"/>
  <c r="N582"/>
  <c r="F993"/>
  <c r="D488"/>
  <c r="F744"/>
  <c r="H759"/>
  <c r="P759" s="1"/>
  <c r="L978"/>
  <c r="E561"/>
  <c r="G974"/>
  <c r="F674"/>
  <c r="D1011"/>
  <c r="C486"/>
  <c r="B486" s="1"/>
  <c r="N914"/>
  <c r="I855"/>
  <c r="M998"/>
  <c r="F590"/>
  <c r="C288"/>
  <c r="B288" s="1"/>
  <c r="N844"/>
  <c r="D535"/>
  <c r="E504"/>
  <c r="C116"/>
  <c r="B116" s="1"/>
  <c r="M548"/>
  <c r="M391"/>
  <c r="K574"/>
  <c r="E105"/>
  <c r="G573"/>
  <c r="O965"/>
  <c r="L165"/>
  <c r="C489"/>
  <c r="B489" s="1"/>
  <c r="E989"/>
  <c r="D682"/>
  <c r="I151"/>
  <c r="I124"/>
  <c r="O739"/>
  <c r="L432"/>
  <c r="L948"/>
  <c r="D348"/>
  <c r="G413"/>
  <c r="M963"/>
  <c r="L981"/>
  <c r="J149"/>
  <c r="F644"/>
  <c r="L954"/>
  <c r="I159"/>
  <c r="O415"/>
  <c r="F932"/>
  <c r="I862"/>
  <c r="N221"/>
  <c r="C930"/>
  <c r="B930" s="1"/>
  <c r="N632"/>
  <c r="K324"/>
  <c r="N716"/>
  <c r="F227"/>
  <c r="K1006"/>
  <c r="M831"/>
  <c r="H155"/>
  <c r="P155" s="1"/>
  <c r="E99"/>
  <c r="L559"/>
  <c r="L283"/>
  <c r="F915"/>
  <c r="N490"/>
  <c r="J846"/>
  <c r="N330"/>
  <c r="F903"/>
  <c r="K132"/>
  <c r="F593"/>
  <c r="I418"/>
  <c r="N65"/>
  <c r="G577"/>
  <c r="J402"/>
  <c r="F818"/>
  <c r="L734"/>
  <c r="O151"/>
  <c r="G608"/>
  <c r="K203"/>
  <c r="D919"/>
  <c r="O584"/>
  <c r="M396"/>
  <c r="F157"/>
  <c r="H382"/>
  <c r="P382" s="1"/>
  <c r="H399"/>
  <c r="P399" s="1"/>
  <c r="N30"/>
  <c r="L398"/>
  <c r="G330"/>
  <c r="D842"/>
  <c r="I834"/>
  <c r="N28"/>
  <c r="H422"/>
  <c r="P422" s="1"/>
  <c r="O721"/>
  <c r="O132"/>
  <c r="G776"/>
  <c r="N703"/>
  <c r="J35"/>
  <c r="M969"/>
  <c r="K154"/>
  <c r="I472"/>
  <c r="J500"/>
  <c r="K629"/>
  <c r="O937"/>
  <c r="D108"/>
  <c r="H755"/>
  <c r="P755" s="1"/>
  <c r="J430"/>
  <c r="E423"/>
  <c r="K778"/>
  <c r="E103"/>
  <c r="N352"/>
  <c r="F810"/>
  <c r="D389"/>
  <c r="C694"/>
  <c r="B694" s="1"/>
  <c r="F426"/>
  <c r="L116"/>
  <c r="C318"/>
  <c r="E907"/>
  <c r="H201"/>
  <c r="P201" s="1"/>
  <c r="N243"/>
  <c r="M701"/>
  <c r="I640"/>
  <c r="L938"/>
  <c r="I93"/>
  <c r="K159"/>
  <c r="J765"/>
  <c r="K433"/>
  <c r="G925"/>
  <c r="E296"/>
  <c r="F448"/>
  <c r="I506"/>
  <c r="D217"/>
  <c r="C411"/>
  <c r="B411" s="1"/>
  <c r="D905"/>
  <c r="F368"/>
  <c r="C332"/>
  <c r="B332" s="1"/>
  <c r="H665"/>
  <c r="P665" s="1"/>
  <c r="K743"/>
  <c r="C405"/>
  <c r="B405" s="1"/>
  <c r="J80"/>
  <c r="C220"/>
  <c r="B220" s="1"/>
  <c r="D680"/>
  <c r="L511"/>
  <c r="N868"/>
  <c r="N368"/>
  <c r="M359"/>
  <c r="F80"/>
  <c r="N640"/>
  <c r="C643"/>
  <c r="B643" s="1"/>
  <c r="I118"/>
  <c r="J958"/>
  <c r="F705"/>
  <c r="N287"/>
  <c r="D359"/>
  <c r="N869"/>
  <c r="L612"/>
  <c r="G932"/>
  <c r="J96"/>
  <c r="E517"/>
  <c r="D625"/>
  <c r="H827"/>
  <c r="P827" s="1"/>
  <c r="C247"/>
  <c r="B247" s="1"/>
  <c r="O382"/>
  <c r="E796"/>
  <c r="C210"/>
  <c r="B210" s="1"/>
  <c r="F469"/>
  <c r="D709"/>
  <c r="F224"/>
  <c r="D400"/>
  <c r="K722"/>
  <c r="L873"/>
  <c r="K829"/>
  <c r="M964"/>
  <c r="N191"/>
  <c r="F626"/>
  <c r="I416"/>
  <c r="K210"/>
  <c r="L493"/>
  <c r="K791"/>
  <c r="K590"/>
  <c r="C32"/>
  <c r="B32" s="1"/>
  <c r="N768"/>
  <c r="F133"/>
  <c r="K678"/>
  <c r="C790"/>
  <c r="B790" s="1"/>
  <c r="F401"/>
  <c r="O78"/>
  <c r="L967"/>
  <c r="F253"/>
  <c r="D724"/>
  <c r="E820"/>
  <c r="J137"/>
  <c r="J556"/>
  <c r="H384"/>
  <c r="P384" s="1"/>
  <c r="G134"/>
  <c r="E601"/>
  <c r="E462"/>
  <c r="M456"/>
  <c r="I253"/>
  <c r="L328"/>
  <c r="C62"/>
  <c r="B62" s="1"/>
  <c r="M875"/>
  <c r="D586"/>
  <c r="D1005"/>
  <c r="C340"/>
  <c r="B340" s="1"/>
  <c r="F728"/>
  <c r="J803"/>
  <c r="M160"/>
  <c r="C515"/>
  <c r="B515" s="1"/>
  <c r="G470"/>
  <c r="N159"/>
  <c r="C567"/>
  <c r="B567" s="1"/>
  <c r="C410"/>
  <c r="B410" s="1"/>
  <c r="K383"/>
  <c r="M1011"/>
  <c r="J243"/>
  <c r="H332"/>
  <c r="P332" s="1"/>
  <c r="K802"/>
  <c r="I630"/>
  <c r="C957"/>
  <c r="B957" s="1"/>
  <c r="I207"/>
  <c r="H522"/>
  <c r="P522" s="1"/>
  <c r="K456"/>
  <c r="M252"/>
  <c r="O342"/>
  <c r="F738"/>
  <c r="K173"/>
  <c r="I265"/>
  <c r="L667"/>
  <c r="J913"/>
  <c r="E804"/>
  <c r="N149"/>
  <c r="L122"/>
  <c r="O643"/>
  <c r="E496"/>
  <c r="J124"/>
  <c r="M890"/>
  <c r="K536"/>
  <c r="C918"/>
  <c r="B918" s="1"/>
  <c r="L614"/>
  <c r="O435"/>
  <c r="H998"/>
  <c r="P998" s="1"/>
  <c r="F34"/>
  <c r="I379"/>
  <c r="H375"/>
  <c r="P375" s="1"/>
  <c r="H917"/>
  <c r="P917" s="1"/>
  <c r="I807"/>
  <c r="G171"/>
  <c r="D223"/>
  <c r="E872"/>
  <c r="C444"/>
  <c r="B444" s="1"/>
  <c r="H239"/>
  <c r="P239" s="1"/>
  <c r="F445"/>
  <c r="H63"/>
  <c r="P63" s="1"/>
  <c r="K929"/>
  <c r="M390"/>
  <c r="F232"/>
  <c r="D261"/>
  <c r="L723"/>
  <c r="L853"/>
  <c r="M559"/>
  <c r="J114"/>
  <c r="E960"/>
  <c r="I153"/>
  <c r="G679"/>
  <c r="M510"/>
  <c r="F43"/>
  <c r="G384"/>
  <c r="I355"/>
  <c r="L876"/>
  <c r="O113"/>
  <c r="M700"/>
  <c r="G695"/>
  <c r="H621"/>
  <c r="P621" s="1"/>
  <c r="O945"/>
  <c r="H297"/>
  <c r="P297" s="1"/>
  <c r="J429"/>
  <c r="N706"/>
  <c r="J986"/>
  <c r="N220"/>
  <c r="K388"/>
  <c r="C747"/>
  <c r="B747" s="1"/>
  <c r="K129"/>
  <c r="I605"/>
  <c r="G449"/>
  <c r="F59"/>
  <c r="C528"/>
  <c r="B528" s="1"/>
  <c r="C389"/>
  <c r="B389" s="1"/>
  <c r="D362"/>
  <c r="J702"/>
  <c r="L239"/>
  <c r="H287"/>
  <c r="P287" s="1"/>
  <c r="K487"/>
  <c r="E883"/>
  <c r="I160"/>
  <c r="C433"/>
  <c r="B433" s="1"/>
  <c r="M901"/>
  <c r="D718"/>
  <c r="E221"/>
  <c r="G571"/>
  <c r="E397"/>
  <c r="M150"/>
  <c r="N636"/>
  <c r="L484"/>
  <c r="H453"/>
  <c r="P453" s="1"/>
  <c r="M932"/>
  <c r="K33"/>
  <c r="I74"/>
  <c r="D783"/>
  <c r="K733"/>
  <c r="N737"/>
  <c r="D598"/>
  <c r="J993"/>
  <c r="K580"/>
  <c r="F568"/>
  <c r="G940"/>
  <c r="I91"/>
  <c r="E522"/>
  <c r="C291"/>
  <c r="B291" s="1"/>
  <c r="J349"/>
  <c r="E102"/>
  <c r="K614"/>
  <c r="H416"/>
  <c r="P416" s="1"/>
  <c r="D802"/>
  <c r="F96"/>
  <c r="C1010"/>
  <c r="B1010" s="1"/>
  <c r="N489"/>
  <c r="N195"/>
  <c r="N394"/>
  <c r="I792"/>
  <c r="O986"/>
  <c r="M454"/>
  <c r="M41"/>
  <c r="D92"/>
  <c r="N758"/>
  <c r="M361"/>
  <c r="K279"/>
  <c r="C195"/>
  <c r="B195" s="1"/>
  <c r="F844"/>
  <c r="D451"/>
  <c r="M352"/>
  <c r="C361"/>
  <c r="B361" s="1"/>
  <c r="H929"/>
  <c r="P929" s="1"/>
  <c r="N359"/>
  <c r="F264"/>
  <c r="E549"/>
  <c r="J629"/>
  <c r="M172"/>
  <c r="G1007"/>
  <c r="D474"/>
  <c r="G521"/>
  <c r="J151"/>
  <c r="H1003"/>
  <c r="P1003" s="1"/>
  <c r="O400"/>
  <c r="I594"/>
  <c r="C160"/>
  <c r="B160" s="1"/>
  <c r="H1008"/>
  <c r="P1008" s="1"/>
  <c r="C474"/>
  <c r="B474" s="1"/>
  <c r="J481"/>
  <c r="H33"/>
  <c r="P33" s="1"/>
  <c r="J998"/>
  <c r="D570"/>
  <c r="M843"/>
  <c r="J569"/>
  <c r="K200"/>
  <c r="J875"/>
  <c r="N666"/>
  <c r="L426"/>
  <c r="F332"/>
  <c r="J655"/>
  <c r="E625"/>
  <c r="K104"/>
  <c r="D245"/>
  <c r="J542"/>
  <c r="N631"/>
  <c r="H180"/>
  <c r="P180" s="1"/>
  <c r="F962"/>
  <c r="I315"/>
  <c r="H579"/>
  <c r="P579" s="1"/>
  <c r="H210"/>
  <c r="P210" s="1"/>
  <c r="J330"/>
  <c r="L627"/>
  <c r="K699"/>
  <c r="F342"/>
  <c r="G798"/>
  <c r="C617"/>
  <c r="B617" s="1"/>
  <c r="D163"/>
  <c r="C761"/>
  <c r="B761" s="1"/>
  <c r="J221"/>
  <c r="E811"/>
  <c r="D923"/>
  <c r="H175"/>
  <c r="P175" s="1"/>
  <c r="I871"/>
  <c r="N906"/>
  <c r="J297"/>
  <c r="F762"/>
  <c r="D405"/>
  <c r="J829"/>
  <c r="M93"/>
  <c r="H1010"/>
  <c r="P1010" s="1"/>
  <c r="D50"/>
  <c r="F905"/>
  <c r="C925"/>
  <c r="B925" s="1"/>
  <c r="G582"/>
  <c r="F811"/>
  <c r="D265"/>
  <c r="D621"/>
  <c r="M669"/>
  <c r="L341"/>
  <c r="M967"/>
  <c r="C132"/>
  <c r="B132" s="1"/>
  <c r="O469"/>
  <c r="J532"/>
  <c r="C978"/>
  <c r="B978" s="1"/>
  <c r="O92"/>
  <c r="M896"/>
  <c r="J238"/>
  <c r="K470"/>
  <c r="C947"/>
  <c r="B947" s="1"/>
  <c r="L512"/>
  <c r="M826"/>
  <c r="O174"/>
  <c r="K512"/>
  <c r="J709"/>
  <c r="D175"/>
  <c r="D957"/>
  <c r="D147"/>
  <c r="H408"/>
  <c r="P408" s="1"/>
  <c r="L617"/>
  <c r="J363"/>
  <c r="H101"/>
  <c r="P101" s="1"/>
  <c r="D722"/>
  <c r="L323"/>
  <c r="I969"/>
  <c r="K995"/>
  <c r="N614"/>
  <c r="M683"/>
  <c r="I280"/>
  <c r="M626"/>
  <c r="C816"/>
  <c r="B816" s="1"/>
  <c r="E346"/>
  <c r="I281"/>
  <c r="I148"/>
  <c r="N493"/>
  <c r="M550"/>
  <c r="M291"/>
  <c r="G109"/>
  <c r="J807"/>
  <c r="D157"/>
  <c r="I283"/>
  <c r="H953"/>
  <c r="P953" s="1"/>
  <c r="F385"/>
  <c r="O851"/>
  <c r="J170"/>
  <c r="E599"/>
  <c r="G546"/>
  <c r="L638"/>
  <c r="I122"/>
  <c r="K670"/>
  <c r="L276"/>
  <c r="E301"/>
  <c r="F129"/>
  <c r="M743"/>
  <c r="F47"/>
  <c r="J380"/>
  <c r="C106"/>
  <c r="B106" s="1"/>
  <c r="N795"/>
  <c r="M588"/>
  <c r="O114"/>
  <c r="O397"/>
  <c r="O680"/>
  <c r="O622"/>
  <c r="D985"/>
  <c r="I708"/>
  <c r="G439"/>
  <c r="D327"/>
  <c r="K62"/>
  <c r="K781"/>
  <c r="L372"/>
  <c r="I260"/>
  <c r="G911"/>
  <c r="I639"/>
  <c r="I959"/>
  <c r="D483"/>
  <c r="K343"/>
  <c r="K863"/>
  <c r="M987"/>
  <c r="O592"/>
  <c r="J269"/>
  <c r="L984"/>
  <c r="H525"/>
  <c r="P525" s="1"/>
  <c r="C409"/>
  <c r="B409" s="1"/>
  <c r="L288"/>
  <c r="K720"/>
  <c r="K395"/>
  <c r="N587"/>
  <c r="C128"/>
  <c r="B128" s="1"/>
  <c r="K991"/>
  <c r="N610"/>
  <c r="E482"/>
  <c r="K32"/>
  <c r="F772"/>
  <c r="N755"/>
  <c r="I257"/>
  <c r="H125"/>
  <c r="P125" s="1"/>
  <c r="M784"/>
  <c r="N862"/>
  <c r="O63"/>
  <c r="H946"/>
  <c r="P946" s="1"/>
  <c r="H566"/>
  <c r="P566" s="1"/>
  <c r="G779"/>
  <c r="D879"/>
  <c r="M28"/>
  <c r="O857"/>
  <c r="C915"/>
  <c r="B915" s="1"/>
  <c r="O354"/>
  <c r="K792"/>
  <c r="M229"/>
  <c r="L430"/>
  <c r="E172"/>
  <c r="J983"/>
  <c r="L456"/>
  <c r="L242"/>
  <c r="I540"/>
  <c r="O464"/>
  <c r="O621"/>
  <c r="L155"/>
  <c r="G600"/>
  <c r="M650"/>
  <c r="L297"/>
  <c r="D782"/>
  <c r="O712"/>
  <c r="L941"/>
  <c r="F178"/>
  <c r="C967"/>
  <c r="B967" s="1"/>
  <c r="K448"/>
  <c r="E712"/>
  <c r="G23"/>
  <c r="L245"/>
  <c r="H812"/>
  <c r="P812" s="1"/>
  <c r="L378"/>
  <c r="F284"/>
  <c r="D773"/>
  <c r="G378"/>
  <c r="G297"/>
  <c r="H843"/>
  <c r="P843" s="1"/>
  <c r="G801"/>
  <c r="C786"/>
  <c r="B786" s="1"/>
  <c r="I997"/>
  <c r="M182"/>
  <c r="M948"/>
  <c r="M523"/>
  <c r="G785"/>
  <c r="O59"/>
  <c r="J288"/>
  <c r="C443"/>
  <c r="B443" s="1"/>
  <c r="M613"/>
  <c r="O58"/>
  <c r="C314"/>
  <c r="B314" s="1"/>
  <c r="D635"/>
  <c r="C73"/>
  <c r="B73" s="1"/>
  <c r="N1010"/>
  <c r="C655"/>
  <c r="B655" s="1"/>
  <c r="E859"/>
  <c r="C238"/>
  <c r="B238" s="1"/>
  <c r="H259"/>
  <c r="P259" s="1"/>
  <c r="H995"/>
  <c r="P995" s="1"/>
  <c r="O596"/>
  <c r="I858"/>
  <c r="H28"/>
  <c r="P28" s="1"/>
  <c r="F211"/>
  <c r="L610"/>
  <c r="G370"/>
  <c r="J966"/>
  <c r="C511"/>
  <c r="B511" s="1"/>
  <c r="K706"/>
  <c r="I210"/>
  <c r="L962"/>
  <c r="G550"/>
  <c r="H752"/>
  <c r="P752" s="1"/>
  <c r="L291"/>
  <c r="N980"/>
  <c r="I623"/>
  <c r="N837"/>
  <c r="E230"/>
  <c r="H948"/>
  <c r="P948" s="1"/>
  <c r="C402"/>
  <c r="B402" s="1"/>
  <c r="K849"/>
  <c r="J210"/>
  <c r="G700"/>
  <c r="C358"/>
  <c r="B358" s="1"/>
  <c r="I157"/>
  <c r="J282"/>
  <c r="F745"/>
  <c r="E971"/>
  <c r="F136"/>
  <c r="M189"/>
  <c r="H830"/>
  <c r="P830" s="1"/>
  <c r="L352"/>
  <c r="F995"/>
  <c r="G691"/>
  <c r="D544"/>
  <c r="J166"/>
  <c r="N965"/>
  <c r="H942"/>
  <c r="P942" s="1"/>
  <c r="C363"/>
  <c r="B363" s="1"/>
  <c r="H654"/>
  <c r="P654" s="1"/>
  <c r="G522"/>
  <c r="K943"/>
  <c r="J458"/>
  <c r="M620"/>
  <c r="O146"/>
  <c r="E723"/>
  <c r="F452"/>
  <c r="J685"/>
  <c r="F630"/>
  <c r="J201"/>
  <c r="G716"/>
  <c r="E485"/>
  <c r="C895"/>
  <c r="B895" s="1"/>
  <c r="N790"/>
  <c r="J376"/>
  <c r="E252"/>
  <c r="O112"/>
  <c r="K817"/>
  <c r="I461"/>
  <c r="M1004"/>
  <c r="C616"/>
  <c r="B616" s="1"/>
  <c r="O942"/>
  <c r="E837"/>
  <c r="O160"/>
  <c r="M951"/>
  <c r="O776"/>
  <c r="I771"/>
  <c r="J699"/>
  <c r="H137"/>
  <c r="P137" s="1"/>
  <c r="J110"/>
  <c r="M622"/>
  <c r="H499"/>
  <c r="P499" s="1"/>
  <c r="N33"/>
  <c r="H800"/>
  <c r="P800" s="1"/>
  <c r="J607"/>
  <c r="I992"/>
  <c r="O581"/>
  <c r="D429"/>
  <c r="H823"/>
  <c r="P823" s="1"/>
  <c r="N248"/>
  <c r="K338"/>
  <c r="D753"/>
  <c r="G698"/>
  <c r="G877"/>
  <c r="M123"/>
  <c r="K100"/>
  <c r="K549"/>
  <c r="F414"/>
  <c r="O27"/>
  <c r="F638"/>
  <c r="J434"/>
  <c r="H807"/>
  <c r="P807" s="1"/>
  <c r="G280"/>
  <c r="N803"/>
  <c r="N92"/>
  <c r="I340"/>
  <c r="J713"/>
  <c r="H548"/>
  <c r="P548" s="1"/>
  <c r="M625"/>
  <c r="I925"/>
  <c r="J268"/>
  <c r="I603"/>
  <c r="E414"/>
  <c r="O810"/>
  <c r="G212"/>
  <c r="K380"/>
  <c r="J898"/>
  <c r="K51"/>
  <c r="G373"/>
  <c r="K750"/>
  <c r="N286"/>
  <c r="I460"/>
  <c r="H717"/>
  <c r="P717" s="1"/>
  <c r="J835"/>
  <c r="O767"/>
  <c r="C67"/>
  <c r="B67" s="1"/>
  <c r="I356"/>
  <c r="G569"/>
  <c r="D514"/>
  <c r="N792"/>
  <c r="N291"/>
  <c r="E889"/>
  <c r="D887"/>
  <c r="K99"/>
  <c r="J995"/>
  <c r="J455"/>
  <c r="F602"/>
  <c r="J840"/>
  <c r="L208"/>
  <c r="K44"/>
  <c r="C938"/>
  <c r="B938" s="1"/>
  <c r="H414"/>
  <c r="P414" s="1"/>
  <c r="I645"/>
  <c r="K641"/>
  <c r="E546"/>
  <c r="F467"/>
  <c r="G107"/>
  <c r="G594"/>
  <c r="M386"/>
  <c r="E893"/>
  <c r="H504"/>
  <c r="P504" s="1"/>
  <c r="J331"/>
  <c r="D380"/>
  <c r="M309"/>
  <c r="O671"/>
  <c r="G935"/>
  <c r="D203"/>
  <c r="N535"/>
  <c r="M744"/>
  <c r="G117"/>
  <c r="H658"/>
  <c r="P658" s="1"/>
  <c r="E543"/>
  <c r="O198"/>
  <c r="E560"/>
  <c r="D482"/>
  <c r="N888"/>
  <c r="J683"/>
  <c r="D246"/>
  <c r="K445"/>
  <c r="K236"/>
  <c r="J599"/>
  <c r="C910"/>
  <c r="B910" s="1"/>
  <c r="I191"/>
  <c r="G587"/>
  <c r="G454"/>
  <c r="I203"/>
  <c r="H485"/>
  <c r="P485" s="1"/>
  <c r="L819"/>
  <c r="H299"/>
  <c r="P299" s="1"/>
  <c r="K258"/>
  <c r="M847"/>
  <c r="E198"/>
  <c r="H38"/>
  <c r="P38" s="1"/>
  <c r="G73"/>
  <c r="L733"/>
  <c r="N935"/>
  <c r="H452"/>
  <c r="P452" s="1"/>
  <c r="M94"/>
  <c r="D580"/>
  <c r="O472"/>
  <c r="K922"/>
  <c r="M101"/>
  <c r="G917"/>
  <c r="F956"/>
  <c r="F37"/>
  <c r="K372"/>
  <c r="K294"/>
  <c r="F68"/>
  <c r="L618"/>
  <c r="N204"/>
  <c r="I965"/>
  <c r="M863"/>
  <c r="K530"/>
  <c r="G186"/>
  <c r="K801"/>
  <c r="L671"/>
  <c r="F268"/>
  <c r="D420"/>
  <c r="C323"/>
  <c r="B323" s="1"/>
  <c r="C898"/>
  <c r="B898" s="1"/>
  <c r="M235"/>
  <c r="O701"/>
  <c r="H307"/>
  <c r="P307" s="1"/>
  <c r="L95"/>
  <c r="M938"/>
  <c r="O570"/>
  <c r="J621"/>
  <c r="M601"/>
  <c r="E931"/>
  <c r="I505"/>
  <c r="D441"/>
  <c r="G678"/>
  <c r="F95"/>
  <c r="D366"/>
  <c r="N883"/>
  <c r="I793"/>
  <c r="K1007"/>
  <c r="G27"/>
  <c r="E538"/>
  <c r="H805"/>
  <c r="P805" s="1"/>
  <c r="L864"/>
  <c r="C99"/>
  <c r="B99" s="1"/>
  <c r="K652"/>
  <c r="D889"/>
  <c r="N78"/>
  <c r="J612"/>
  <c r="N381"/>
  <c r="D99"/>
  <c r="E521"/>
  <c r="D457"/>
  <c r="C820"/>
  <c r="B820" s="1"/>
  <c r="H479"/>
  <c r="P479" s="1"/>
  <c r="E214"/>
  <c r="O683"/>
  <c r="N602"/>
  <c r="L719"/>
  <c r="M194"/>
  <c r="C417"/>
  <c r="B417" s="1"/>
  <c r="C840"/>
  <c r="B840" s="1"/>
  <c r="J715"/>
  <c r="N110"/>
  <c r="F573"/>
  <c r="C468"/>
  <c r="B468" s="1"/>
  <c r="H194"/>
  <c r="P194" s="1"/>
  <c r="N628"/>
  <c r="L396"/>
  <c r="H803"/>
  <c r="P803" s="1"/>
  <c r="F567"/>
  <c r="C307"/>
  <c r="B307" s="1"/>
  <c r="I393"/>
  <c r="L475"/>
  <c r="E818"/>
  <c r="J36"/>
  <c r="J284"/>
  <c r="O451"/>
  <c r="E937"/>
  <c r="D340"/>
  <c r="C872"/>
  <c r="B872" s="1"/>
  <c r="H735"/>
  <c r="P735" s="1"/>
  <c r="J249"/>
  <c r="H501"/>
  <c r="P501" s="1"/>
  <c r="L835"/>
  <c r="M342"/>
  <c r="J941"/>
  <c r="E492"/>
  <c r="C906"/>
  <c r="B906" s="1"/>
  <c r="K971"/>
  <c r="N325"/>
  <c r="F703"/>
  <c r="N618"/>
  <c r="G78"/>
  <c r="O875"/>
  <c r="N994"/>
  <c r="H820"/>
  <c r="P820" s="1"/>
  <c r="J553"/>
  <c r="D143"/>
  <c r="F447"/>
  <c r="E164"/>
  <c r="N592"/>
  <c r="G39"/>
  <c r="H507"/>
  <c r="P507" s="1"/>
  <c r="E330"/>
  <c r="G529"/>
  <c r="H52"/>
  <c r="P52" s="1"/>
  <c r="O429"/>
  <c r="E357"/>
  <c r="I602"/>
  <c r="D346"/>
  <c r="O336"/>
  <c r="I841"/>
  <c r="H356"/>
  <c r="P356" s="1"/>
  <c r="F643"/>
  <c r="H519"/>
  <c r="P519" s="1"/>
  <c r="N909"/>
  <c r="G255"/>
  <c r="C533"/>
  <c r="B533" s="1"/>
  <c r="C274"/>
  <c r="B274" s="1"/>
  <c r="E695"/>
  <c r="I328"/>
  <c r="E606"/>
  <c r="E347"/>
  <c r="G768"/>
  <c r="J139"/>
  <c r="F495"/>
  <c r="G900"/>
  <c r="C1002"/>
  <c r="B1002" s="1"/>
  <c r="C169"/>
  <c r="B169" s="1"/>
  <c r="M691"/>
  <c r="H675"/>
  <c r="P675" s="1"/>
  <c r="J439"/>
  <c r="O630"/>
  <c r="O143"/>
  <c r="N509"/>
  <c r="K242"/>
  <c r="D253"/>
  <c r="I264"/>
  <c r="H640"/>
  <c r="P640" s="1"/>
  <c r="F708"/>
  <c r="N367"/>
  <c r="N143"/>
  <c r="G724"/>
  <c r="I720"/>
  <c r="J338"/>
  <c r="G21"/>
  <c r="C707"/>
  <c r="B707" s="1"/>
  <c r="H793"/>
  <c r="P793" s="1"/>
  <c r="I295"/>
  <c r="N936"/>
  <c r="M503"/>
  <c r="E362"/>
  <c r="F172"/>
  <c r="C998"/>
  <c r="B998" s="1"/>
  <c r="J930"/>
  <c r="O518"/>
  <c r="C327"/>
  <c r="B327" s="1"/>
  <c r="E993"/>
  <c r="O578"/>
  <c r="C583"/>
  <c r="B583" s="1"/>
  <c r="D983"/>
  <c r="N594"/>
  <c r="I800"/>
  <c r="L394"/>
  <c r="M48"/>
  <c r="M822"/>
  <c r="L309"/>
  <c r="J942"/>
  <c r="N727"/>
  <c r="K874"/>
  <c r="E124"/>
  <c r="J883"/>
  <c r="N786"/>
  <c r="G376"/>
  <c r="I974"/>
  <c r="J253"/>
  <c r="C574"/>
  <c r="B574" s="1"/>
  <c r="J757"/>
  <c r="D283"/>
  <c r="D260"/>
  <c r="N852"/>
  <c r="D517"/>
  <c r="H46"/>
  <c r="P46" s="1"/>
  <c r="I716"/>
  <c r="G755"/>
  <c r="M648"/>
  <c r="D28"/>
  <c r="M888"/>
  <c r="M805"/>
  <c r="I428"/>
  <c r="O929"/>
  <c r="L338"/>
  <c r="O519"/>
  <c r="L842"/>
  <c r="J368"/>
  <c r="J345"/>
  <c r="F938"/>
  <c r="E438"/>
  <c r="N67"/>
  <c r="C479"/>
  <c r="B479" s="1"/>
  <c r="H898"/>
  <c r="P898" s="1"/>
  <c r="L781"/>
  <c r="D214"/>
  <c r="M745"/>
  <c r="C931"/>
  <c r="B931" s="1"/>
  <c r="K524"/>
  <c r="H950"/>
  <c r="P950" s="1"/>
  <c r="C80"/>
  <c r="B80" s="1"/>
  <c r="D605"/>
  <c r="D928"/>
  <c r="O295"/>
  <c r="H31"/>
  <c r="P31" s="1"/>
  <c r="G994"/>
  <c r="M370"/>
  <c r="G34"/>
  <c r="E499"/>
  <c r="J611"/>
  <c r="O789"/>
  <c r="D36"/>
  <c r="J667"/>
  <c r="G890"/>
  <c r="F683"/>
  <c r="J339"/>
  <c r="E299"/>
  <c r="E377"/>
  <c r="I187"/>
  <c r="C76"/>
  <c r="B76" s="1"/>
  <c r="F378"/>
  <c r="G450"/>
  <c r="D365"/>
  <c r="I24"/>
  <c r="G984"/>
  <c r="I502"/>
  <c r="G327"/>
  <c r="M586"/>
  <c r="J673"/>
  <c r="I387"/>
  <c r="J234"/>
  <c r="E649"/>
  <c r="G304"/>
  <c r="F723"/>
  <c r="H309"/>
  <c r="P309" s="1"/>
  <c r="L739"/>
  <c r="F384"/>
  <c r="H808"/>
  <c r="P808" s="1"/>
  <c r="H115"/>
  <c r="P115" s="1"/>
  <c r="N735"/>
  <c r="L677"/>
  <c r="J521"/>
  <c r="F63"/>
  <c r="M420"/>
  <c r="K926"/>
  <c r="H554"/>
  <c r="P554" s="1"/>
  <c r="C211"/>
  <c r="B211" s="1"/>
  <c r="O939"/>
  <c r="L644"/>
  <c r="J692"/>
  <c r="M137"/>
  <c r="O493"/>
  <c r="C1009"/>
  <c r="B1009" s="1"/>
  <c r="L670"/>
  <c r="N327"/>
  <c r="M23"/>
  <c r="M710"/>
  <c r="L777"/>
  <c r="L153"/>
  <c r="H436"/>
  <c r="P436" s="1"/>
  <c r="E754"/>
  <c r="E468"/>
  <c r="E65"/>
  <c r="D970"/>
  <c r="J386"/>
  <c r="G545"/>
  <c r="I30"/>
  <c r="K877"/>
  <c r="K390"/>
  <c r="H381"/>
  <c r="P381" s="1"/>
  <c r="C303"/>
  <c r="B303" s="1"/>
  <c r="F866"/>
  <c r="L471"/>
  <c r="I618"/>
  <c r="N971"/>
  <c r="C498"/>
  <c r="B498" s="1"/>
  <c r="J641"/>
  <c r="D94"/>
  <c r="D51"/>
  <c r="D646"/>
  <c r="H892"/>
  <c r="P892" s="1"/>
  <c r="H142"/>
  <c r="P142" s="1"/>
  <c r="H649"/>
  <c r="P649" s="1"/>
  <c r="E759"/>
  <c r="F239"/>
  <c r="H568"/>
  <c r="P568" s="1"/>
  <c r="I891"/>
  <c r="C252"/>
  <c r="B252" s="1"/>
  <c r="H225"/>
  <c r="P225" s="1"/>
  <c r="K489"/>
  <c r="C420"/>
  <c r="B420" s="1"/>
  <c r="I612"/>
  <c r="D179"/>
  <c r="D989"/>
  <c r="G742"/>
  <c r="I307"/>
  <c r="K386"/>
  <c r="M135"/>
  <c r="M442"/>
  <c r="N813"/>
  <c r="D289"/>
  <c r="L607"/>
  <c r="C672"/>
  <c r="B672" s="1"/>
  <c r="E298"/>
  <c r="F125"/>
  <c r="J406"/>
  <c r="E493"/>
  <c r="F565"/>
  <c r="K183"/>
  <c r="E51"/>
  <c r="I815"/>
  <c r="L387"/>
  <c r="M459"/>
  <c r="H151"/>
  <c r="P151" s="1"/>
  <c r="G827"/>
  <c r="I905"/>
  <c r="E55"/>
  <c r="I718"/>
  <c r="H801"/>
  <c r="P801" s="1"/>
  <c r="J408"/>
  <c r="N306"/>
  <c r="L516"/>
  <c r="G568"/>
  <c r="H650"/>
  <c r="P650" s="1"/>
  <c r="J260"/>
  <c r="J60"/>
  <c r="K888"/>
  <c r="D473"/>
  <c r="O534"/>
  <c r="C337"/>
  <c r="B337" s="1"/>
  <c r="O962"/>
  <c r="E902"/>
  <c r="L229"/>
  <c r="D829"/>
  <c r="K412"/>
  <c r="E202"/>
  <c r="K111"/>
  <c r="C842"/>
  <c r="B842" s="1"/>
  <c r="M464"/>
  <c r="F282"/>
  <c r="E203"/>
  <c r="C656"/>
  <c r="B656" s="1"/>
  <c r="H402"/>
  <c r="P402" s="1"/>
  <c r="H367"/>
  <c r="P367" s="1"/>
  <c r="F298"/>
  <c r="M695"/>
  <c r="N462"/>
  <c r="N200"/>
  <c r="I407"/>
  <c r="I762"/>
  <c r="C172"/>
  <c r="B172" s="1"/>
  <c r="N288"/>
  <c r="K459"/>
  <c r="H534"/>
  <c r="P534" s="1"/>
  <c r="D153"/>
  <c r="E195"/>
  <c r="H396"/>
  <c r="P396" s="1"/>
  <c r="N619"/>
  <c r="K937"/>
  <c r="M287"/>
  <c r="E979"/>
  <c r="N156"/>
  <c r="E976"/>
  <c r="H508"/>
  <c r="P508" s="1"/>
  <c r="C767"/>
  <c r="B767" s="1"/>
  <c r="N569"/>
  <c r="J544"/>
  <c r="J63"/>
  <c r="K845"/>
  <c r="E920"/>
  <c r="K138"/>
  <c r="G430"/>
  <c r="E840"/>
  <c r="D686"/>
  <c r="E634"/>
  <c r="O152"/>
  <c r="I423"/>
  <c r="O778"/>
  <c r="L515"/>
  <c r="G475"/>
  <c r="G775"/>
  <c r="O251"/>
  <c r="K930"/>
  <c r="L425"/>
  <c r="I755"/>
  <c r="L888"/>
  <c r="L233"/>
  <c r="H602"/>
  <c r="P602" s="1"/>
  <c r="I545"/>
  <c r="E169"/>
  <c r="E640"/>
  <c r="E483"/>
  <c r="M477"/>
  <c r="K419"/>
  <c r="G118"/>
  <c r="H93"/>
  <c r="P93" s="1"/>
  <c r="M924"/>
  <c r="O879"/>
  <c r="D34"/>
  <c r="E506"/>
  <c r="N948"/>
  <c r="I823"/>
  <c r="M326"/>
  <c r="M820"/>
  <c r="D657"/>
  <c r="J258"/>
  <c r="G743"/>
  <c r="N586"/>
  <c r="K404"/>
  <c r="H495"/>
  <c r="P495" s="1"/>
  <c r="H40"/>
  <c r="P40" s="1"/>
  <c r="C86"/>
  <c r="B86" s="1"/>
  <c r="J868"/>
  <c r="M806"/>
  <c r="E28"/>
  <c r="O239"/>
  <c r="G825"/>
  <c r="D641"/>
  <c r="C685"/>
  <c r="B685" s="1"/>
  <c r="E366"/>
  <c r="N958"/>
  <c r="K339"/>
  <c r="K431"/>
  <c r="C982"/>
  <c r="B982" s="1"/>
  <c r="E661"/>
  <c r="D870"/>
  <c r="F246"/>
  <c r="G221"/>
  <c r="J693"/>
  <c r="M517"/>
  <c r="K220"/>
  <c r="K674"/>
  <c r="K575"/>
  <c r="M918"/>
  <c r="I904"/>
  <c r="O456"/>
  <c r="C991"/>
  <c r="B991" s="1"/>
  <c r="D141"/>
  <c r="D551"/>
  <c r="H400"/>
  <c r="P400" s="1"/>
  <c r="M364"/>
  <c r="F874"/>
  <c r="G337"/>
  <c r="E314"/>
  <c r="I650"/>
  <c r="J626"/>
  <c r="L274"/>
  <c r="I597"/>
  <c r="M310"/>
  <c r="M680"/>
  <c r="C157"/>
  <c r="B157" s="1"/>
  <c r="H890"/>
  <c r="P890" s="1"/>
  <c r="J768"/>
  <c r="K525"/>
  <c r="N209"/>
  <c r="I255"/>
  <c r="G113"/>
  <c r="J849"/>
  <c r="C379"/>
  <c r="B379" s="1"/>
  <c r="G952"/>
  <c r="D238"/>
  <c r="J864"/>
  <c r="F901"/>
  <c r="I98"/>
  <c r="E212"/>
  <c r="I661"/>
  <c r="I601"/>
  <c r="N503"/>
  <c r="D1007"/>
  <c r="I128"/>
  <c r="I714"/>
  <c r="I267"/>
  <c r="C876"/>
  <c r="B876" s="1"/>
  <c r="F202"/>
  <c r="G972"/>
  <c r="G340"/>
  <c r="O111"/>
  <c r="O244"/>
  <c r="C834"/>
  <c r="B834" s="1"/>
  <c r="C190"/>
  <c r="B190" s="1"/>
  <c r="C305"/>
  <c r="B305" s="1"/>
  <c r="J917"/>
  <c r="G567"/>
  <c r="C863"/>
  <c r="B863" s="1"/>
  <c r="G995"/>
  <c r="L123"/>
  <c r="F649"/>
  <c r="G938"/>
  <c r="O802"/>
  <c r="K190"/>
  <c r="J912"/>
  <c r="E747"/>
  <c r="K194"/>
  <c r="C869"/>
  <c r="B869" s="1"/>
  <c r="H653"/>
  <c r="P653" s="1"/>
  <c r="D293"/>
  <c r="G663"/>
  <c r="C556"/>
  <c r="B556" s="1"/>
  <c r="J947"/>
  <c r="O998"/>
  <c r="H81"/>
  <c r="P81" s="1"/>
  <c r="H567"/>
  <c r="P567" s="1"/>
  <c r="L500"/>
  <c r="H886"/>
  <c r="P886" s="1"/>
  <c r="I90"/>
  <c r="N319"/>
  <c r="O766"/>
  <c r="C891"/>
  <c r="B891" s="1"/>
  <c r="O100"/>
  <c r="G619"/>
  <c r="F615"/>
  <c r="F243"/>
  <c r="K666"/>
  <c r="E698"/>
  <c r="J56"/>
  <c r="G22"/>
  <c r="J214"/>
  <c r="D528"/>
  <c r="C572"/>
  <c r="B572" s="1"/>
  <c r="I821"/>
  <c r="C182"/>
  <c r="B182" s="1"/>
  <c r="D407"/>
  <c r="O634"/>
  <c r="K1011"/>
  <c r="E148"/>
  <c r="M801"/>
  <c r="E607"/>
  <c r="N647"/>
  <c r="E297"/>
  <c r="J308"/>
  <c r="K421"/>
  <c r="N218"/>
  <c r="K862"/>
  <c r="D356"/>
  <c r="M893"/>
  <c r="K679"/>
  <c r="J196"/>
  <c r="L934"/>
  <c r="I633"/>
  <c r="H500"/>
  <c r="P500" s="1"/>
  <c r="L669"/>
  <c r="O859"/>
  <c r="E572"/>
  <c r="M79"/>
  <c r="K994"/>
  <c r="N41"/>
  <c r="M556"/>
  <c r="I120"/>
  <c r="F549"/>
  <c r="C508"/>
  <c r="B508" s="1"/>
  <c r="J83"/>
  <c r="K948"/>
  <c r="L463"/>
  <c r="E204"/>
  <c r="C26"/>
  <c r="B26" s="1"/>
  <c r="C745"/>
  <c r="J390"/>
  <c r="J465"/>
  <c r="E69"/>
  <c r="H687"/>
  <c r="P687" s="1"/>
  <c r="O934"/>
  <c r="O480"/>
  <c r="J589"/>
  <c r="J111"/>
  <c r="O394"/>
  <c r="F425"/>
  <c r="J298"/>
  <c r="D553"/>
  <c r="I690"/>
  <c r="N185"/>
  <c r="N1009"/>
  <c r="O641"/>
  <c r="C996"/>
  <c r="B996" s="1"/>
  <c r="I372"/>
  <c r="N214"/>
  <c r="M239"/>
  <c r="O746"/>
  <c r="K371"/>
  <c r="C446"/>
  <c r="B446" s="1"/>
  <c r="O90"/>
  <c r="C447"/>
  <c r="B447" s="1"/>
  <c r="D527"/>
  <c r="E63"/>
  <c r="K671"/>
  <c r="L822"/>
  <c r="O250"/>
  <c r="N91"/>
  <c r="E675"/>
  <c r="M423"/>
  <c r="N652"/>
  <c r="F197"/>
  <c r="C154"/>
  <c r="B154" s="1"/>
  <c r="D1004"/>
  <c r="L544"/>
  <c r="F791"/>
  <c r="K58"/>
  <c r="I758"/>
  <c r="M725"/>
  <c r="I314"/>
  <c r="E821"/>
  <c r="D908"/>
  <c r="C324"/>
  <c r="B324" s="1"/>
  <c r="L174"/>
  <c r="G748"/>
  <c r="O496"/>
  <c r="M580"/>
  <c r="E201"/>
  <c r="G961"/>
  <c r="H965"/>
  <c r="P965" s="1"/>
  <c r="N750"/>
  <c r="J416"/>
  <c r="K295"/>
  <c r="C966"/>
  <c r="B966" s="1"/>
  <c r="E484"/>
  <c r="E216"/>
  <c r="F451"/>
  <c r="D575"/>
  <c r="E610"/>
  <c r="O458"/>
  <c r="I171"/>
  <c r="H317"/>
  <c r="P317" s="1"/>
  <c r="O463"/>
  <c r="E913"/>
  <c r="G517"/>
  <c r="C412"/>
  <c r="B412" s="1"/>
  <c r="L580"/>
  <c r="C997"/>
  <c r="B997" s="1"/>
  <c r="C249"/>
  <c r="B249" s="1"/>
  <c r="M724"/>
  <c r="J566"/>
  <c r="F22"/>
  <c r="K115"/>
  <c r="C346"/>
  <c r="N42"/>
  <c r="E520"/>
  <c r="M803"/>
  <c r="K853"/>
  <c r="I38"/>
  <c r="H655"/>
  <c r="P655" s="1"/>
  <c r="K165"/>
  <c r="G501"/>
  <c r="K878"/>
  <c r="F184"/>
  <c r="M365"/>
  <c r="C728"/>
  <c r="B728" s="1"/>
  <c r="G829"/>
  <c r="F658"/>
  <c r="O188"/>
  <c r="O272"/>
  <c r="C36"/>
  <c r="B36" s="1"/>
  <c r="F582"/>
  <c r="K730"/>
  <c r="I780"/>
  <c r="J24"/>
  <c r="F570"/>
  <c r="N130"/>
  <c r="C262"/>
  <c r="B262" s="1"/>
  <c r="H782"/>
  <c r="P782" s="1"/>
  <c r="G140"/>
  <c r="N263"/>
  <c r="C871"/>
  <c r="B871" s="1"/>
  <c r="O579"/>
  <c r="K764"/>
  <c r="F161"/>
  <c r="N605"/>
  <c r="F319"/>
  <c r="D663"/>
  <c r="N515"/>
  <c r="M303"/>
  <c r="M25"/>
  <c r="I643"/>
  <c r="I167"/>
  <c r="K885"/>
  <c r="E52"/>
  <c r="J505"/>
  <c r="K348"/>
  <c r="J863"/>
  <c r="H417"/>
  <c r="P417" s="1"/>
  <c r="G314"/>
  <c r="K41"/>
  <c r="O182"/>
  <c r="D592"/>
  <c r="C769"/>
  <c r="B769" s="1"/>
  <c r="O925"/>
  <c r="H37"/>
  <c r="P37" s="1"/>
  <c r="E641"/>
  <c r="E835"/>
  <c r="N246"/>
  <c r="K485"/>
  <c r="E849"/>
  <c r="D790"/>
  <c r="O341"/>
  <c r="L273"/>
  <c r="N741"/>
  <c r="M577"/>
  <c r="O171"/>
  <c r="I433"/>
  <c r="H837"/>
  <c r="P837" s="1"/>
  <c r="O738"/>
  <c r="D101"/>
  <c r="G428"/>
  <c r="I403"/>
  <c r="D861"/>
  <c r="L191"/>
  <c r="E870"/>
  <c r="H585"/>
  <c r="P585" s="1"/>
  <c r="K941"/>
  <c r="F707"/>
  <c r="G407"/>
  <c r="F477"/>
  <c r="L775"/>
  <c r="M181"/>
  <c r="C797"/>
  <c r="B797" s="1"/>
  <c r="J483"/>
  <c r="D164"/>
  <c r="L706"/>
  <c r="E1001"/>
  <c r="L826"/>
  <c r="D525"/>
  <c r="H968"/>
  <c r="P968" s="1"/>
  <c r="G257"/>
  <c r="F456"/>
  <c r="O453"/>
  <c r="N960"/>
  <c r="M117"/>
  <c r="E555"/>
  <c r="M380"/>
  <c r="F998"/>
  <c r="N39"/>
  <c r="C480"/>
  <c r="B480" s="1"/>
  <c r="F450"/>
  <c r="C926"/>
  <c r="B926" s="1"/>
  <c r="E134"/>
  <c r="D583"/>
  <c r="N389"/>
  <c r="J155"/>
  <c r="J744"/>
  <c r="K854"/>
  <c r="I616"/>
  <c r="E178"/>
  <c r="K974"/>
  <c r="I781"/>
  <c r="I577"/>
  <c r="N172"/>
  <c r="D915"/>
  <c r="G708"/>
  <c r="N421"/>
  <c r="H339"/>
  <c r="P339" s="1"/>
  <c r="G288"/>
  <c r="D673"/>
  <c r="H535"/>
  <c r="P535" s="1"/>
  <c r="G503"/>
  <c r="C868"/>
  <c r="B868" s="1"/>
  <c r="M292"/>
  <c r="C392"/>
  <c r="B392" s="1"/>
  <c r="D898"/>
  <c r="J34"/>
  <c r="K573"/>
  <c r="F499"/>
  <c r="C208"/>
  <c r="B208" s="1"/>
  <c r="E84"/>
  <c r="I989"/>
  <c r="F681"/>
  <c r="C216"/>
  <c r="B216" s="1"/>
  <c r="J534"/>
  <c r="M69"/>
  <c r="F433"/>
  <c r="O264"/>
  <c r="L272"/>
  <c r="K413"/>
  <c r="C964"/>
  <c r="B964" s="1"/>
  <c r="D479"/>
  <c r="D194"/>
  <c r="J644"/>
  <c r="N413"/>
  <c r="F205"/>
  <c r="O140"/>
  <c r="J932"/>
  <c r="K861"/>
  <c r="H214"/>
  <c r="P214" s="1"/>
  <c r="H432"/>
  <c r="P432" s="1"/>
  <c r="N296"/>
  <c r="O324"/>
  <c r="L715"/>
  <c r="O163"/>
  <c r="N315"/>
  <c r="C832"/>
  <c r="B832" s="1"/>
  <c r="M716"/>
  <c r="J285"/>
  <c r="N558"/>
  <c r="D987"/>
  <c r="L150"/>
  <c r="D491"/>
  <c r="N846"/>
  <c r="G789"/>
  <c r="L138"/>
  <c r="M1010"/>
  <c r="J593"/>
  <c r="K417"/>
  <c r="O950"/>
  <c r="G321"/>
  <c r="N402"/>
  <c r="D817"/>
  <c r="F858"/>
  <c r="G158"/>
  <c r="I607"/>
  <c r="E978"/>
  <c r="E338"/>
  <c r="E585"/>
  <c r="O395"/>
  <c r="N856"/>
  <c r="L382"/>
  <c r="J398"/>
  <c r="L932"/>
  <c r="O129"/>
  <c r="K330"/>
  <c r="F841"/>
  <c r="D978"/>
  <c r="N38"/>
  <c r="L422"/>
  <c r="C721"/>
  <c r="K118"/>
  <c r="L169"/>
  <c r="D704"/>
  <c r="M489"/>
  <c r="L25"/>
  <c r="M651"/>
  <c r="C473"/>
  <c r="B473" s="1"/>
  <c r="I703"/>
  <c r="H934"/>
  <c r="P934" s="1"/>
  <c r="M494"/>
  <c r="H895"/>
  <c r="P895" s="1"/>
  <c r="F74"/>
  <c r="G159"/>
  <c r="L461"/>
  <c r="F876"/>
  <c r="C369"/>
  <c r="B369" s="1"/>
  <c r="E983"/>
  <c r="M507"/>
  <c r="E337"/>
  <c r="E636"/>
  <c r="M850"/>
  <c r="C189"/>
  <c r="B189" s="1"/>
  <c r="D697"/>
  <c r="O340"/>
  <c r="O787"/>
  <c r="J123"/>
  <c r="N393"/>
  <c r="C965"/>
  <c r="B965" s="1"/>
  <c r="L596"/>
  <c r="E775"/>
  <c r="N321"/>
  <c r="J642"/>
  <c r="C688"/>
  <c r="B688" s="1"/>
  <c r="D96"/>
  <c r="M752"/>
  <c r="N718"/>
  <c r="G286"/>
  <c r="D168"/>
  <c r="O728"/>
  <c r="C954"/>
  <c r="B954" s="1"/>
  <c r="D564"/>
  <c r="D314"/>
  <c r="G976"/>
  <c r="H982"/>
  <c r="P982" s="1"/>
  <c r="G452"/>
  <c r="O771"/>
  <c r="E193"/>
  <c r="O532"/>
  <c r="L730"/>
  <c r="L277"/>
  <c r="J895"/>
  <c r="G266"/>
  <c r="D388"/>
  <c r="C44"/>
  <c r="B44" s="1"/>
  <c r="C322"/>
  <c r="B322" s="1"/>
  <c r="M381"/>
  <c r="C718"/>
  <c r="B718" s="1"/>
  <c r="K241"/>
  <c r="D581"/>
  <c r="O95"/>
  <c r="H798"/>
  <c r="P798" s="1"/>
  <c r="G980"/>
  <c r="G93"/>
  <c r="D890"/>
  <c r="E353"/>
  <c r="G432"/>
  <c r="G1011"/>
  <c r="K528"/>
  <c r="J473"/>
  <c r="H57"/>
  <c r="P57" s="1"/>
  <c r="N404"/>
  <c r="O454"/>
  <c r="E791"/>
  <c r="M314"/>
  <c r="K518"/>
  <c r="G927"/>
  <c r="O815"/>
  <c r="N584"/>
  <c r="K73"/>
  <c r="H515"/>
  <c r="P515" s="1"/>
  <c r="F529"/>
  <c r="E94"/>
  <c r="L647"/>
  <c r="J885"/>
  <c r="L325"/>
  <c r="J938"/>
  <c r="I310"/>
  <c r="K442"/>
  <c r="N343"/>
  <c r="L750"/>
  <c r="O401"/>
  <c r="O956"/>
  <c r="O51"/>
  <c r="I1011"/>
  <c r="G345"/>
  <c r="J648"/>
  <c r="O320"/>
  <c r="D295"/>
  <c r="I250"/>
  <c r="N131"/>
  <c r="N274"/>
  <c r="D419"/>
  <c r="H833"/>
  <c r="P833" s="1"/>
  <c r="I509"/>
  <c r="H974"/>
  <c r="P974" s="1"/>
  <c r="K53"/>
  <c r="H821"/>
  <c r="P821" s="1"/>
  <c r="C854"/>
  <c r="B854" s="1"/>
  <c r="H794"/>
  <c r="P794" s="1"/>
  <c r="O136"/>
  <c r="D191"/>
  <c r="K899"/>
  <c r="O434"/>
  <c r="E447"/>
  <c r="C502"/>
  <c r="B502" s="1"/>
  <c r="M179"/>
  <c r="O195"/>
  <c r="G334"/>
  <c r="F748"/>
  <c r="G436"/>
  <c r="N1006"/>
  <c r="H47"/>
  <c r="P47" s="1"/>
  <c r="F736"/>
  <c r="N753"/>
  <c r="E666"/>
  <c r="D967"/>
  <c r="G146"/>
  <c r="N523"/>
  <c r="N488"/>
  <c r="L881"/>
  <c r="L770"/>
  <c r="I47"/>
  <c r="D193"/>
  <c r="K665"/>
  <c r="O626"/>
  <c r="E652"/>
  <c r="G145"/>
  <c r="K232"/>
  <c r="K616"/>
  <c r="M413"/>
  <c r="M931"/>
  <c r="D423"/>
  <c r="D940"/>
  <c r="O753"/>
  <c r="M35"/>
  <c r="F882"/>
  <c r="L55"/>
  <c r="C107"/>
  <c r="B107" s="1"/>
  <c r="C422"/>
  <c r="B422" s="1"/>
  <c r="K924"/>
  <c r="E922"/>
  <c r="K178"/>
  <c r="I311"/>
  <c r="N678"/>
  <c r="G84"/>
  <c r="J264"/>
  <c r="D776"/>
  <c r="C558"/>
  <c r="B558" s="1"/>
  <c r="O189"/>
  <c r="H706"/>
  <c r="P706" s="1"/>
  <c r="F538"/>
  <c r="G455"/>
  <c r="G870"/>
  <c r="C187"/>
  <c r="B187" s="1"/>
  <c r="O726"/>
  <c r="O523"/>
  <c r="M282"/>
  <c r="K886"/>
  <c r="E936"/>
  <c r="O696"/>
  <c r="D91"/>
  <c r="C494"/>
  <c r="B494" s="1"/>
  <c r="J486"/>
  <c r="N752"/>
  <c r="H343"/>
  <c r="P343" s="1"/>
  <c r="I887"/>
  <c r="D875"/>
  <c r="N911"/>
  <c r="C84"/>
  <c r="B84" s="1"/>
  <c r="O420"/>
  <c r="D401"/>
  <c r="J919"/>
  <c r="H160"/>
  <c r="P160" s="1"/>
  <c r="F308"/>
  <c r="D623"/>
  <c r="H392"/>
  <c r="P392" s="1"/>
  <c r="L100"/>
  <c r="J45"/>
  <c r="L825"/>
  <c r="G843"/>
  <c r="G295"/>
  <c r="E170"/>
  <c r="O377"/>
  <c r="K846"/>
  <c r="L367"/>
  <c r="H163"/>
  <c r="P163" s="1"/>
  <c r="N446"/>
  <c r="I773"/>
  <c r="N317"/>
  <c r="F330"/>
  <c r="H386"/>
  <c r="P386" s="1"/>
  <c r="D749"/>
  <c r="G303"/>
  <c r="F923"/>
  <c r="H577"/>
  <c r="P577" s="1"/>
  <c r="J209"/>
  <c r="I57"/>
  <c r="O852"/>
  <c r="D538"/>
  <c r="F114"/>
  <c r="F327"/>
  <c r="M779"/>
  <c r="G589"/>
  <c r="J23"/>
  <c r="N241"/>
  <c r="J756"/>
  <c r="I692"/>
  <c r="I224"/>
  <c r="H701"/>
  <c r="P701" s="1"/>
  <c r="D798"/>
  <c r="N118"/>
  <c r="D867"/>
  <c r="I685"/>
  <c r="C500"/>
  <c r="B500" s="1"/>
  <c r="D267"/>
  <c r="L895"/>
  <c r="O273"/>
  <c r="E479"/>
  <c r="H780"/>
  <c r="P780" s="1"/>
  <c r="J555"/>
  <c r="M974"/>
  <c r="O468"/>
  <c r="I134"/>
  <c r="E335"/>
  <c r="N867"/>
  <c r="K83"/>
  <c r="F349"/>
  <c r="D692"/>
  <c r="F527"/>
  <c r="C257"/>
  <c r="B257" s="1"/>
  <c r="N108"/>
  <c r="J810"/>
  <c r="N342"/>
  <c r="C406"/>
  <c r="B406" s="1"/>
  <c r="F695"/>
  <c r="E604"/>
  <c r="F965"/>
  <c r="M395"/>
  <c r="L23"/>
  <c r="D799"/>
  <c r="C729"/>
  <c r="B729" s="1"/>
  <c r="C42"/>
  <c r="B42" s="1"/>
  <c r="H228"/>
  <c r="P228" s="1"/>
  <c r="N575"/>
  <c r="O540"/>
  <c r="O470"/>
  <c r="H60"/>
  <c r="P60" s="1"/>
  <c r="F726"/>
  <c r="H295"/>
  <c r="P295" s="1"/>
  <c r="N479"/>
  <c r="G873"/>
  <c r="O531"/>
  <c r="D341"/>
  <c r="N467"/>
  <c r="C393"/>
  <c r="B393" s="1"/>
  <c r="O926"/>
  <c r="D698"/>
  <c r="D56"/>
  <c r="J900"/>
  <c r="K797"/>
  <c r="I336"/>
  <c r="D906"/>
  <c r="K143"/>
  <c r="C900"/>
  <c r="B900" s="1"/>
  <c r="K213"/>
  <c r="C593"/>
  <c r="B593" s="1"/>
  <c r="K876"/>
  <c r="L672"/>
  <c r="J163"/>
  <c r="J817"/>
  <c r="C795"/>
  <c r="B795" s="1"/>
  <c r="J30"/>
  <c r="N833"/>
  <c r="M734"/>
  <c r="J961"/>
  <c r="O761"/>
  <c r="M289"/>
  <c r="J857"/>
  <c r="G981"/>
  <c r="D85"/>
  <c r="G482"/>
  <c r="E424"/>
  <c r="N45"/>
  <c r="F910"/>
  <c r="D181"/>
  <c r="F761"/>
  <c r="K881"/>
  <c r="M26"/>
  <c r="D475"/>
  <c r="C27"/>
  <c r="L253"/>
  <c r="L786"/>
  <c r="I572"/>
  <c r="F487"/>
  <c r="O994"/>
  <c r="M825"/>
  <c r="I282"/>
  <c r="O127"/>
  <c r="J549"/>
  <c r="K983"/>
  <c r="F855"/>
  <c r="C92"/>
  <c r="B92" s="1"/>
  <c r="N464"/>
  <c r="C878"/>
  <c r="B878" s="1"/>
  <c r="C46"/>
  <c r="B46" s="1"/>
  <c r="O745"/>
  <c r="H391"/>
  <c r="P391" s="1"/>
  <c r="F465"/>
  <c r="H71"/>
  <c r="P71" s="1"/>
  <c r="F533"/>
  <c r="J206"/>
  <c r="M481"/>
  <c r="F589"/>
  <c r="J236"/>
  <c r="N1004"/>
  <c r="L424"/>
  <c r="L305"/>
  <c r="G44"/>
  <c r="E690"/>
  <c r="K655"/>
  <c r="O291"/>
  <c r="K509"/>
  <c r="M995"/>
  <c r="C372"/>
  <c r="B372" s="1"/>
  <c r="K205"/>
  <c r="M834"/>
  <c r="M74"/>
  <c r="N372"/>
  <c r="M445"/>
  <c r="I115"/>
  <c r="I920"/>
  <c r="N526"/>
  <c r="E269"/>
  <c r="M108"/>
  <c r="H822"/>
  <c r="P822" s="1"/>
  <c r="M513"/>
  <c r="H108"/>
  <c r="P108" s="1"/>
  <c r="C676"/>
  <c r="B676" s="1"/>
  <c r="K424"/>
  <c r="J652"/>
  <c r="H188"/>
  <c r="P188" s="1"/>
  <c r="D470"/>
  <c r="F323"/>
  <c r="N545"/>
  <c r="L790"/>
  <c r="O282"/>
  <c r="N107"/>
  <c r="I725"/>
  <c r="I570"/>
  <c r="L244"/>
  <c r="N907"/>
  <c r="G590"/>
  <c r="J191"/>
  <c r="E749"/>
  <c r="M497"/>
  <c r="I580"/>
  <c r="M193"/>
  <c r="N738"/>
  <c r="K224"/>
  <c r="J750"/>
  <c r="F416"/>
  <c r="O309"/>
  <c r="O966"/>
  <c r="O483"/>
  <c r="I222"/>
  <c r="C1007"/>
  <c r="B1007" s="1"/>
  <c r="N574"/>
  <c r="I610"/>
  <c r="C458"/>
  <c r="B458" s="1"/>
  <c r="F926"/>
  <c r="O713"/>
  <c r="F144"/>
  <c r="M913"/>
  <c r="O517"/>
  <c r="E411"/>
  <c r="F581"/>
  <c r="E527"/>
  <c r="N223"/>
  <c r="C725"/>
  <c r="B725" s="1"/>
  <c r="H565"/>
  <c r="P565" s="1"/>
  <c r="E793"/>
  <c r="M340"/>
  <c r="E345"/>
  <c r="F682"/>
  <c r="O245"/>
  <c r="L201"/>
  <c r="O853"/>
  <c r="M425"/>
  <c r="E240"/>
  <c r="G1010"/>
  <c r="K501"/>
  <c r="O878"/>
  <c r="L712"/>
  <c r="M107"/>
  <c r="G728"/>
  <c r="I828"/>
  <c r="N767"/>
  <c r="F62"/>
  <c r="C272"/>
  <c r="B272" s="1"/>
  <c r="G862"/>
  <c r="F310"/>
  <c r="G190"/>
  <c r="M780"/>
  <c r="F503"/>
  <c r="H303"/>
  <c r="P303" s="1"/>
  <c r="G878"/>
  <c r="G262"/>
  <c r="L782"/>
  <c r="H596"/>
  <c r="P596" s="1"/>
  <c r="K329"/>
  <c r="G871"/>
  <c r="C579"/>
  <c r="B579" s="1"/>
  <c r="O985"/>
  <c r="O194"/>
  <c r="L604"/>
  <c r="I937"/>
  <c r="D247"/>
  <c r="D516"/>
  <c r="O302"/>
  <c r="L852"/>
  <c r="D235"/>
  <c r="E161"/>
  <c r="O885"/>
  <c r="I439"/>
  <c r="L156"/>
  <c r="O348"/>
  <c r="H862"/>
  <c r="P862" s="1"/>
  <c r="M144"/>
  <c r="L77"/>
  <c r="L33"/>
  <c r="O958"/>
  <c r="J245"/>
  <c r="G769"/>
  <c r="I926"/>
  <c r="I711"/>
  <c r="F262"/>
  <c r="I835"/>
  <c r="J859"/>
  <c r="F148"/>
  <c r="I849"/>
  <c r="F789"/>
  <c r="C114"/>
  <c r="B114" s="1"/>
  <c r="D445"/>
  <c r="L135"/>
  <c r="C578"/>
  <c r="B578" s="1"/>
  <c r="D774"/>
  <c r="M167"/>
  <c r="L837"/>
  <c r="C738"/>
  <c r="B738" s="1"/>
  <c r="H138"/>
  <c r="P138" s="1"/>
  <c r="F117"/>
  <c r="M403"/>
  <c r="H861"/>
  <c r="P861" s="1"/>
  <c r="C969"/>
  <c r="B969" s="1"/>
  <c r="N79"/>
  <c r="L585"/>
  <c r="M371"/>
  <c r="L148"/>
  <c r="M95"/>
  <c r="J477"/>
  <c r="F776"/>
  <c r="H958"/>
  <c r="P958" s="1"/>
  <c r="G67"/>
  <c r="N483"/>
  <c r="M808"/>
  <c r="E49"/>
  <c r="F309"/>
  <c r="F827"/>
  <c r="F524"/>
  <c r="E1000"/>
  <c r="O265"/>
  <c r="J456"/>
  <c r="C453"/>
  <c r="B453" s="1"/>
  <c r="M996"/>
  <c r="E125"/>
  <c r="I555"/>
  <c r="O379"/>
  <c r="C914"/>
  <c r="B914" s="1"/>
  <c r="H48"/>
  <c r="P48" s="1"/>
  <c r="G480"/>
  <c r="D449"/>
  <c r="K955"/>
  <c r="K141"/>
  <c r="H583"/>
  <c r="P583" s="1"/>
  <c r="L388"/>
  <c r="J165"/>
  <c r="J328"/>
  <c r="O854"/>
  <c r="K323"/>
  <c r="M186"/>
  <c r="H278"/>
  <c r="P278" s="1"/>
  <c r="M781"/>
  <c r="K157"/>
  <c r="N182"/>
  <c r="M334"/>
  <c r="K708"/>
  <c r="H121"/>
  <c r="P121" s="1"/>
  <c r="H349"/>
  <c r="P349" s="1"/>
  <c r="K288"/>
  <c r="H673"/>
  <c r="P673" s="1"/>
  <c r="J396"/>
  <c r="K503"/>
  <c r="E867"/>
  <c r="M296"/>
  <c r="G392"/>
  <c r="D731"/>
  <c r="M32"/>
  <c r="O573"/>
  <c r="D498"/>
  <c r="I947"/>
  <c r="M92"/>
  <c r="N295"/>
  <c r="J681"/>
  <c r="G607"/>
  <c r="H533"/>
  <c r="P533" s="1"/>
  <c r="D342"/>
  <c r="J433"/>
  <c r="C264"/>
  <c r="B264" s="1"/>
  <c r="D770"/>
  <c r="H85"/>
  <c r="P85" s="1"/>
  <c r="G964"/>
  <c r="D901"/>
  <c r="E207"/>
  <c r="N644"/>
  <c r="L412"/>
  <c r="H883"/>
  <c r="P883" s="1"/>
  <c r="K81"/>
  <c r="K349"/>
  <c r="O861"/>
  <c r="E534"/>
  <c r="J431"/>
  <c r="G223"/>
  <c r="E325"/>
  <c r="F716"/>
  <c r="N653"/>
  <c r="H324"/>
  <c r="P324" s="1"/>
  <c r="G832"/>
  <c r="N816"/>
  <c r="H182"/>
  <c r="P182" s="1"/>
  <c r="D559"/>
  <c r="I474"/>
  <c r="D122"/>
  <c r="L66"/>
  <c r="D847"/>
  <c r="I788"/>
  <c r="J131"/>
  <c r="I511"/>
  <c r="L246"/>
  <c r="O417"/>
  <c r="C950"/>
  <c r="B950" s="1"/>
  <c r="M256"/>
  <c r="D403"/>
  <c r="H817"/>
  <c r="P817" s="1"/>
  <c r="D271"/>
  <c r="K198"/>
  <c r="M607"/>
  <c r="G401"/>
  <c r="J222"/>
  <c r="I188"/>
  <c r="E396"/>
  <c r="L855"/>
  <c r="E116"/>
  <c r="N398"/>
  <c r="N931"/>
  <c r="I138"/>
  <c r="O330"/>
  <c r="J841"/>
  <c r="L393"/>
  <c r="G662"/>
  <c r="H92"/>
  <c r="P92" s="1"/>
  <c r="G721"/>
  <c r="H412"/>
  <c r="P412" s="1"/>
  <c r="J162"/>
  <c r="H704"/>
  <c r="P704" s="1"/>
  <c r="O488"/>
  <c r="O613"/>
  <c r="O652"/>
  <c r="F138"/>
  <c r="O702"/>
  <c r="O629"/>
  <c r="I938"/>
  <c r="N85"/>
  <c r="L436"/>
  <c r="N1011"/>
  <c r="K422"/>
  <c r="C778"/>
  <c r="B778" s="1"/>
  <c r="F516"/>
  <c r="J624"/>
  <c r="K45"/>
  <c r="F1000"/>
  <c r="N219"/>
  <c r="H425"/>
  <c r="P425" s="1"/>
  <c r="E755"/>
  <c r="D45"/>
  <c r="M907"/>
  <c r="D602"/>
  <c r="M978"/>
  <c r="M161"/>
  <c r="O639"/>
  <c r="C484"/>
  <c r="B484" s="1"/>
  <c r="I477"/>
  <c r="O959"/>
  <c r="E86"/>
  <c r="E434"/>
  <c r="E924"/>
  <c r="M880"/>
  <c r="D24"/>
  <c r="O505"/>
  <c r="J948"/>
  <c r="G136"/>
  <c r="L905"/>
  <c r="I820"/>
  <c r="D71"/>
  <c r="L249"/>
  <c r="C743"/>
  <c r="B743" s="1"/>
  <c r="L587"/>
  <c r="G404"/>
  <c r="N947"/>
  <c r="O142"/>
  <c r="J512"/>
  <c r="F868"/>
  <c r="K807"/>
  <c r="E359"/>
  <c r="L803"/>
  <c r="M225"/>
  <c r="E644"/>
  <c r="G685"/>
  <c r="H328"/>
  <c r="P328" s="1"/>
  <c r="N705"/>
  <c r="C595"/>
  <c r="B595" s="1"/>
  <c r="G947"/>
  <c r="M119"/>
  <c r="D114"/>
  <c r="J613"/>
  <c r="O515"/>
  <c r="K894"/>
  <c r="F192"/>
  <c r="J492"/>
  <c r="N826"/>
  <c r="O674"/>
  <c r="D206"/>
  <c r="K795"/>
  <c r="M904"/>
  <c r="N117"/>
  <c r="L709"/>
  <c r="H746"/>
  <c r="P746" s="1"/>
  <c r="O93"/>
  <c r="N281"/>
  <c r="M306"/>
  <c r="E830"/>
  <c r="C611"/>
  <c r="B611" s="1"/>
  <c r="J890"/>
  <c r="N358"/>
  <c r="D432"/>
  <c r="J551"/>
  <c r="L1011"/>
  <c r="C57"/>
  <c r="B57" s="1"/>
  <c r="C487"/>
  <c r="B487" s="1"/>
  <c r="H634"/>
  <c r="P634" s="1"/>
  <c r="L126"/>
  <c r="K366"/>
  <c r="G237"/>
  <c r="I789"/>
  <c r="N401"/>
  <c r="K675"/>
  <c r="K879"/>
  <c r="O999"/>
  <c r="J118"/>
  <c r="K819"/>
  <c r="N864"/>
  <c r="F306"/>
  <c r="N383"/>
  <c r="I885"/>
  <c r="I209"/>
  <c r="M462"/>
  <c r="H481"/>
  <c r="P481" s="1"/>
  <c r="O252"/>
  <c r="H814"/>
  <c r="P814" s="1"/>
  <c r="F987"/>
  <c r="G209"/>
  <c r="L586"/>
  <c r="I806"/>
  <c r="K972"/>
  <c r="J312"/>
  <c r="L802"/>
  <c r="J971"/>
  <c r="D256"/>
  <c r="M469"/>
  <c r="L879"/>
  <c r="H305"/>
  <c r="P305" s="1"/>
  <c r="K410"/>
  <c r="O1000"/>
  <c r="E909"/>
  <c r="F729"/>
  <c r="N976"/>
  <c r="D209"/>
  <c r="C631"/>
  <c r="B631" s="1"/>
  <c r="G733"/>
  <c r="N912"/>
  <c r="E320"/>
  <c r="C456"/>
  <c r="B456" s="1"/>
  <c r="G869"/>
  <c r="I343"/>
  <c r="H737"/>
  <c r="P737" s="1"/>
  <c r="K663"/>
  <c r="H260"/>
  <c r="P260" s="1"/>
  <c r="J668"/>
  <c r="D609"/>
  <c r="K803"/>
  <c r="L567"/>
  <c r="O995"/>
  <c r="C56"/>
  <c r="B56" s="1"/>
  <c r="K495"/>
  <c r="N1001"/>
  <c r="F27"/>
  <c r="E537"/>
  <c r="D513"/>
  <c r="M155"/>
  <c r="I436"/>
  <c r="L443"/>
  <c r="O666"/>
  <c r="F119"/>
  <c r="N374"/>
  <c r="C959"/>
  <c r="B959" s="1"/>
  <c r="O806"/>
  <c r="H528"/>
  <c r="P528" s="1"/>
  <c r="L959"/>
  <c r="H82"/>
  <c r="P82" s="1"/>
  <c r="I443"/>
  <c r="E251"/>
  <c r="I110"/>
  <c r="G657"/>
  <c r="E442"/>
  <c r="E390"/>
  <c r="O606"/>
  <c r="L705"/>
  <c r="K72"/>
  <c r="D853"/>
  <c r="G560"/>
  <c r="D720"/>
  <c r="L584"/>
  <c r="L356"/>
  <c r="D330"/>
  <c r="C513"/>
  <c r="B513" s="1"/>
  <c r="K798"/>
  <c r="L190"/>
  <c r="C356"/>
  <c r="B356" s="1"/>
  <c r="D876"/>
  <c r="F631"/>
  <c r="C54"/>
  <c r="B54" s="1"/>
  <c r="H24"/>
  <c r="P24" s="1"/>
  <c r="F622"/>
  <c r="C352"/>
  <c r="B352" s="1"/>
  <c r="H855"/>
  <c r="P855" s="1"/>
  <c r="F109"/>
  <c r="D291"/>
  <c r="G937"/>
  <c r="C622"/>
  <c r="B622" s="1"/>
  <c r="N129"/>
  <c r="I746"/>
  <c r="H779"/>
  <c r="P779" s="1"/>
  <c r="M222"/>
  <c r="M448"/>
  <c r="G812"/>
  <c r="L206"/>
  <c r="K389"/>
  <c r="L654"/>
  <c r="D703"/>
  <c r="M279"/>
  <c r="K945"/>
  <c r="M96"/>
  <c r="M883"/>
  <c r="N876"/>
  <c r="E107"/>
  <c r="O226"/>
  <c r="J717"/>
  <c r="K1004"/>
  <c r="K315"/>
  <c r="K396"/>
  <c r="J794"/>
  <c r="E222"/>
  <c r="J485"/>
  <c r="D775"/>
  <c r="O933"/>
  <c r="K686"/>
  <c r="C989"/>
  <c r="B989" s="1"/>
  <c r="C229"/>
  <c r="B229" s="1"/>
  <c r="E734"/>
  <c r="D702"/>
  <c r="L598"/>
  <c r="D374"/>
  <c r="M941"/>
  <c r="N568"/>
  <c r="M269"/>
  <c r="E969"/>
  <c r="I266"/>
  <c r="C889"/>
  <c r="B889" s="1"/>
  <c r="H365"/>
  <c r="P365" s="1"/>
  <c r="E845"/>
  <c r="H231"/>
  <c r="P231" s="1"/>
  <c r="N415"/>
  <c r="J801"/>
  <c r="N577"/>
  <c r="K226"/>
  <c r="F489"/>
  <c r="N420"/>
  <c r="E566"/>
  <c r="N777"/>
  <c r="G997"/>
  <c r="E454"/>
  <c r="D636"/>
  <c r="N996"/>
  <c r="F930"/>
  <c r="E361"/>
  <c r="C527"/>
  <c r="B527" s="1"/>
  <c r="H964"/>
  <c r="P964" s="1"/>
  <c r="I987"/>
  <c r="J450"/>
  <c r="E600"/>
  <c r="E974"/>
  <c r="J991"/>
  <c r="F359"/>
  <c r="G634"/>
  <c r="I986"/>
  <c r="L628"/>
  <c r="E839"/>
  <c r="I25"/>
  <c r="K80"/>
  <c r="M520"/>
  <c r="F907"/>
  <c r="G271"/>
  <c r="K48"/>
  <c r="O593"/>
  <c r="O692"/>
  <c r="I344"/>
  <c r="N62"/>
  <c r="L480"/>
  <c r="K689"/>
  <c r="N155"/>
  <c r="G175"/>
  <c r="E843"/>
  <c r="C254"/>
  <c r="B254" s="1"/>
  <c r="G965"/>
  <c r="F258"/>
  <c r="H667"/>
  <c r="P667" s="1"/>
  <c r="D426"/>
  <c r="H599"/>
  <c r="P599" s="1"/>
  <c r="H186"/>
  <c r="P186" s="1"/>
  <c r="K624"/>
  <c r="O731"/>
  <c r="I333"/>
  <c r="O36"/>
  <c r="H632"/>
  <c r="P632" s="1"/>
  <c r="O645"/>
  <c r="O279"/>
  <c r="G192"/>
  <c r="N578"/>
  <c r="C805"/>
  <c r="B805" s="1"/>
  <c r="H503"/>
  <c r="P503" s="1"/>
  <c r="J42"/>
  <c r="E700"/>
  <c r="L613"/>
  <c r="E352"/>
  <c r="K617"/>
  <c r="G770"/>
  <c r="N323"/>
  <c r="O886"/>
  <c r="K351"/>
  <c r="J922"/>
  <c r="G506"/>
  <c r="L298"/>
  <c r="H907"/>
  <c r="P907" s="1"/>
  <c r="H558"/>
  <c r="P558" s="1"/>
  <c r="G87"/>
  <c r="F984"/>
  <c r="D830"/>
  <c r="M884"/>
  <c r="D351"/>
  <c r="G201"/>
  <c r="L65"/>
  <c r="K446"/>
  <c r="G132"/>
  <c r="H810"/>
  <c r="P810" s="1"/>
  <c r="J688"/>
  <c r="H96"/>
  <c r="P96" s="1"/>
  <c r="G670"/>
  <c r="H757"/>
  <c r="P757" s="1"/>
  <c r="E967"/>
  <c r="F675"/>
  <c r="M180"/>
  <c r="D533"/>
  <c r="I977"/>
  <c r="C427"/>
  <c r="B427" s="1"/>
  <c r="E280"/>
  <c r="K170"/>
  <c r="D979"/>
  <c r="D417"/>
  <c r="D35"/>
  <c r="E826"/>
  <c r="I721"/>
  <c r="L78"/>
  <c r="D710"/>
  <c r="K780"/>
  <c r="J956"/>
  <c r="H760"/>
  <c r="P760" s="1"/>
  <c r="D257"/>
  <c r="J618"/>
  <c r="D364"/>
  <c r="E500"/>
  <c r="G353"/>
  <c r="O257"/>
  <c r="D82"/>
  <c r="H629"/>
  <c r="P629" s="1"/>
  <c r="M148"/>
  <c r="E683"/>
  <c r="D859"/>
  <c r="C186"/>
  <c r="B186" s="1"/>
  <c r="K816"/>
  <c r="F928"/>
  <c r="C282"/>
  <c r="B282" s="1"/>
  <c r="N845"/>
  <c r="J342"/>
  <c r="G551"/>
  <c r="G292"/>
  <c r="N443"/>
  <c r="D300"/>
  <c r="E152"/>
  <c r="K911"/>
  <c r="M945"/>
  <c r="N396"/>
  <c r="G851"/>
  <c r="I769"/>
  <c r="K130"/>
  <c r="L420"/>
  <c r="D638"/>
  <c r="L390"/>
  <c r="H49"/>
  <c r="P49" s="1"/>
  <c r="E577"/>
  <c r="K300"/>
  <c r="D476"/>
  <c r="E54"/>
  <c r="E616"/>
  <c r="L379"/>
  <c r="K381"/>
  <c r="J299"/>
  <c r="E588"/>
  <c r="M659"/>
  <c r="M338"/>
  <c r="K925"/>
  <c r="G622"/>
  <c r="K697"/>
  <c r="F248"/>
  <c r="E934"/>
  <c r="N742"/>
  <c r="I370"/>
  <c r="H333"/>
  <c r="P333" s="1"/>
  <c r="L994"/>
  <c r="F828"/>
  <c r="J248"/>
  <c r="H139"/>
  <c r="P139" s="1"/>
  <c r="C960"/>
  <c r="B960" s="1"/>
  <c r="J482"/>
  <c r="C591"/>
  <c r="B591" s="1"/>
  <c r="H344"/>
  <c r="P344" s="1"/>
  <c r="H280"/>
  <c r="P280" s="1"/>
  <c r="I593"/>
  <c r="H546"/>
  <c r="P546" s="1"/>
  <c r="K199"/>
  <c r="H21"/>
  <c r="I408"/>
  <c r="D540"/>
  <c r="C110"/>
  <c r="B110" s="1"/>
  <c r="D25"/>
  <c r="H588"/>
  <c r="P588" s="1"/>
  <c r="L662"/>
  <c r="D279"/>
  <c r="D31"/>
  <c r="K481"/>
  <c r="J625"/>
  <c r="L216"/>
  <c r="D270"/>
  <c r="C258"/>
  <c r="B258" s="1"/>
  <c r="G461"/>
  <c r="I35"/>
  <c r="H863"/>
  <c r="P863" s="1"/>
  <c r="G793"/>
  <c r="M262"/>
  <c r="G284"/>
  <c r="F320"/>
  <c r="J878"/>
  <c r="H373"/>
  <c r="P373" s="1"/>
  <c r="G273"/>
  <c r="E916"/>
  <c r="G354"/>
  <c r="N63"/>
  <c r="L988"/>
  <c r="D430"/>
  <c r="M845"/>
  <c r="N197"/>
  <c r="C50"/>
  <c r="B50" s="1"/>
  <c r="E88"/>
  <c r="G398"/>
  <c r="F975"/>
  <c r="G621"/>
  <c r="C830"/>
  <c r="B830" s="1"/>
  <c r="H300"/>
  <c r="P300" s="1"/>
  <c r="O651"/>
  <c r="H713"/>
  <c r="P713" s="1"/>
  <c r="C224"/>
  <c r="B224" s="1"/>
  <c r="N442"/>
  <c r="D941"/>
  <c r="G490"/>
  <c r="J301"/>
  <c r="J25"/>
  <c r="M712"/>
  <c r="C680"/>
  <c r="B680" s="1"/>
  <c r="K267"/>
  <c r="G312"/>
  <c r="D378"/>
  <c r="F530"/>
  <c r="I132"/>
  <c r="O378"/>
  <c r="C553"/>
  <c r="B553" s="1"/>
  <c r="O202"/>
  <c r="O801"/>
  <c r="M99"/>
  <c r="O996"/>
  <c r="I565"/>
  <c r="C48"/>
  <c r="B48" s="1"/>
  <c r="I105"/>
  <c r="O785"/>
  <c r="E753"/>
  <c r="E304"/>
  <c r="D768"/>
  <c r="E613"/>
  <c r="J661"/>
  <c r="D237"/>
  <c r="L635"/>
  <c r="I802"/>
  <c r="I308"/>
  <c r="E656"/>
  <c r="H109"/>
  <c r="P109" s="1"/>
  <c r="K238"/>
  <c r="K638"/>
  <c r="N56"/>
  <c r="F116"/>
  <c r="C859"/>
  <c r="B859" s="1"/>
  <c r="G826"/>
  <c r="C193"/>
  <c r="B193" s="1"/>
  <c r="F939"/>
  <c r="E369"/>
  <c r="E68"/>
  <c r="H122"/>
  <c r="P122" s="1"/>
  <c r="C706"/>
  <c r="B706" s="1"/>
  <c r="I949"/>
  <c r="E828"/>
  <c r="G100"/>
  <c r="N751"/>
  <c r="D715"/>
  <c r="L812"/>
  <c r="F110"/>
  <c r="F837"/>
  <c r="J800"/>
  <c r="G758"/>
  <c r="M116"/>
  <c r="C849"/>
  <c r="B849" s="1"/>
  <c r="I817"/>
  <c r="C29"/>
  <c r="B29" s="1"/>
  <c r="K358"/>
  <c r="G418"/>
  <c r="D727"/>
  <c r="J259"/>
  <c r="K970"/>
  <c r="I470"/>
  <c r="K754"/>
  <c r="L344"/>
  <c r="D354"/>
  <c r="C139"/>
  <c r="B139" s="1"/>
  <c r="D201"/>
  <c r="J543"/>
  <c r="C766"/>
  <c r="B766" s="1"/>
  <c r="N289"/>
  <c r="E70"/>
  <c r="E364"/>
  <c r="E441"/>
  <c r="K78"/>
  <c r="N59"/>
  <c r="N983"/>
  <c r="E620"/>
  <c r="H676"/>
  <c r="P676" s="1"/>
  <c r="H320"/>
  <c r="P320" s="1"/>
  <c r="N452"/>
  <c r="I510"/>
  <c r="M103"/>
  <c r="N588"/>
  <c r="H32"/>
  <c r="P32" s="1"/>
  <c r="D68"/>
  <c r="K895"/>
  <c r="D764"/>
  <c r="L375"/>
  <c r="H643"/>
  <c r="P643" s="1"/>
  <c r="I663"/>
  <c r="I22"/>
  <c r="C462"/>
  <c r="B462" s="1"/>
  <c r="L452"/>
  <c r="N242"/>
  <c r="H342"/>
  <c r="P342" s="1"/>
  <c r="K836"/>
  <c r="K633"/>
  <c r="E246"/>
  <c r="I777"/>
  <c r="O865"/>
  <c r="L698"/>
  <c r="C542"/>
  <c r="B542" s="1"/>
  <c r="N989"/>
  <c r="L230"/>
  <c r="N498"/>
  <c r="O920"/>
  <c r="K247"/>
  <c r="D608"/>
  <c r="O530"/>
  <c r="I334"/>
  <c r="L429"/>
  <c r="N822"/>
  <c r="M736"/>
  <c r="N345"/>
  <c r="L753"/>
  <c r="F655"/>
  <c r="M876"/>
  <c r="O466"/>
  <c r="N984"/>
  <c r="O293"/>
  <c r="H413"/>
  <c r="P413" s="1"/>
  <c r="D963"/>
  <c r="F312"/>
  <c r="D435"/>
  <c r="N806"/>
  <c r="D27"/>
  <c r="H804"/>
  <c r="P804" s="1"/>
  <c r="L616"/>
  <c r="E954"/>
  <c r="L107"/>
  <c r="N547"/>
  <c r="G626"/>
  <c r="D434"/>
  <c r="N954"/>
  <c r="F216"/>
  <c r="M414"/>
  <c r="G810"/>
  <c r="C973"/>
  <c r="B973" s="1"/>
  <c r="J203"/>
  <c r="D899"/>
  <c r="G676"/>
  <c r="L327"/>
  <c r="E751"/>
  <c r="N903"/>
  <c r="F150"/>
  <c r="L301"/>
  <c r="L834"/>
  <c r="I768"/>
  <c r="O553"/>
  <c r="H1002"/>
  <c r="P1002" s="1"/>
  <c r="C235"/>
  <c r="B235" s="1"/>
  <c r="L514"/>
  <c r="F792"/>
  <c r="L696"/>
  <c r="K215"/>
  <c r="F494"/>
  <c r="I680"/>
  <c r="M208"/>
  <c r="I1002"/>
  <c r="H601"/>
  <c r="P601" s="1"/>
  <c r="L839"/>
  <c r="E385"/>
  <c r="K657"/>
  <c r="M146"/>
  <c r="F415"/>
  <c r="O118"/>
  <c r="C641"/>
  <c r="B641" s="1"/>
  <c r="G441"/>
  <c r="M276"/>
  <c r="H466"/>
  <c r="P466" s="1"/>
  <c r="J722"/>
  <c r="E206"/>
  <c r="G387"/>
  <c r="K892"/>
  <c r="D750"/>
  <c r="H742"/>
  <c r="P742" s="1"/>
  <c r="C95"/>
  <c r="B95" s="1"/>
  <c r="G310"/>
  <c r="I672"/>
  <c r="I583"/>
  <c r="K916"/>
  <c r="L258"/>
  <c r="E744"/>
  <c r="J562"/>
  <c r="I43"/>
  <c r="K542"/>
  <c r="M955"/>
  <c r="C299"/>
  <c r="B299" s="1"/>
  <c r="L482"/>
  <c r="F888"/>
  <c r="K704"/>
  <c r="C654"/>
  <c r="B654" s="1"/>
  <c r="N84"/>
  <c r="E237"/>
  <c r="D600"/>
  <c r="G508"/>
  <c r="G941"/>
  <c r="O317"/>
  <c r="M453"/>
  <c r="G960"/>
  <c r="J61"/>
  <c r="J820"/>
  <c r="E748"/>
  <c r="O52"/>
  <c r="G848"/>
  <c r="K669"/>
  <c r="L971"/>
  <c r="F479"/>
  <c r="H206"/>
  <c r="P206" s="1"/>
  <c r="H936"/>
  <c r="P936" s="1"/>
  <c r="N451"/>
  <c r="O248"/>
  <c r="D302"/>
  <c r="I473"/>
  <c r="J510"/>
  <c r="E829"/>
  <c r="I227"/>
  <c r="H955"/>
  <c r="P955" s="1"/>
  <c r="J719"/>
  <c r="D178"/>
  <c r="C294"/>
  <c r="B294" s="1"/>
  <c r="O672"/>
  <c r="C293"/>
  <c r="B293" s="1"/>
  <c r="I592"/>
  <c r="F255"/>
  <c r="G864"/>
  <c r="C530"/>
  <c r="B530" s="1"/>
  <c r="F490"/>
  <c r="K65"/>
  <c r="J672"/>
  <c r="N879"/>
  <c r="K741"/>
  <c r="I801"/>
  <c r="J335"/>
  <c r="G236"/>
  <c r="I702"/>
  <c r="L557"/>
  <c r="J701"/>
  <c r="O177"/>
  <c r="H123"/>
  <c r="P123" s="1"/>
  <c r="N318"/>
  <c r="G602"/>
  <c r="G274"/>
  <c r="I955"/>
  <c r="L441"/>
  <c r="M677"/>
  <c r="M760"/>
  <c r="O28"/>
  <c r="H884"/>
  <c r="P884" s="1"/>
  <c r="O296"/>
  <c r="G290"/>
  <c r="N788"/>
  <c r="E264"/>
  <c r="C241"/>
  <c r="B241" s="1"/>
  <c r="D864"/>
  <c r="D541"/>
  <c r="D233"/>
  <c r="L889"/>
  <c r="C682"/>
  <c r="B682" s="1"/>
  <c r="F346"/>
  <c r="F381"/>
  <c r="O896"/>
  <c r="H205"/>
  <c r="P205" s="1"/>
  <c r="L457"/>
  <c r="I819"/>
  <c r="L664"/>
  <c r="D626"/>
  <c r="K30"/>
  <c r="H603"/>
  <c r="P603" s="1"/>
  <c r="J720"/>
  <c r="H778"/>
  <c r="P778" s="1"/>
  <c r="I141"/>
  <c r="I166"/>
  <c r="L714"/>
  <c r="K610"/>
  <c r="D296"/>
  <c r="I467"/>
  <c r="D893"/>
  <c r="F372"/>
  <c r="J397"/>
  <c r="N802"/>
  <c r="L920"/>
  <c r="C841"/>
  <c r="B841" s="1"/>
  <c r="J79"/>
  <c r="J476"/>
  <c r="M818"/>
  <c r="F616"/>
  <c r="M968"/>
  <c r="I452"/>
  <c r="C936"/>
  <c r="B936" s="1"/>
  <c r="D810"/>
  <c r="I198"/>
  <c r="N734"/>
  <c r="C675"/>
  <c r="B675" s="1"/>
  <c r="J77"/>
  <c r="J836"/>
  <c r="O924"/>
  <c r="F273"/>
  <c r="G101"/>
  <c r="K906"/>
  <c r="H850"/>
  <c r="P850" s="1"/>
  <c r="G363"/>
  <c r="J84"/>
  <c r="G625"/>
  <c r="N923"/>
  <c r="J169"/>
  <c r="D395"/>
  <c r="O791"/>
  <c r="L552"/>
  <c r="H740"/>
  <c r="P740" s="1"/>
  <c r="I33"/>
  <c r="D856"/>
  <c r="F592"/>
  <c r="E766"/>
  <c r="G279"/>
  <c r="K868"/>
  <c r="M528"/>
  <c r="G839"/>
  <c r="I352"/>
  <c r="I910"/>
  <c r="O601"/>
  <c r="D624"/>
  <c r="L263"/>
  <c r="O840"/>
  <c r="L364"/>
  <c r="I164"/>
  <c r="G953"/>
  <c r="F909"/>
  <c r="D835"/>
  <c r="N141"/>
  <c r="I909"/>
  <c r="K694"/>
  <c r="J920"/>
  <c r="L224"/>
  <c r="I994"/>
  <c r="M767"/>
  <c r="H916"/>
  <c r="P916" s="1"/>
  <c r="J22"/>
  <c r="H952"/>
  <c r="P952" s="1"/>
  <c r="I1001"/>
  <c r="M551"/>
  <c r="L568"/>
  <c r="E887"/>
  <c r="G916"/>
  <c r="G630"/>
  <c r="N861"/>
  <c r="J358"/>
  <c r="E243"/>
  <c r="I659"/>
  <c r="K865"/>
  <c r="G213"/>
  <c r="N708"/>
  <c r="F367"/>
  <c r="D512"/>
  <c r="M264"/>
  <c r="O719"/>
  <c r="L745"/>
  <c r="N941"/>
  <c r="C233"/>
  <c r="B233" s="1"/>
  <c r="F794"/>
  <c r="O294"/>
  <c r="J364"/>
  <c r="E919"/>
  <c r="M912"/>
  <c r="O476"/>
  <c r="N298"/>
  <c r="L163"/>
  <c r="G520"/>
  <c r="I596"/>
  <c r="L197"/>
  <c r="I944"/>
  <c r="I582"/>
  <c r="H298"/>
  <c r="P298" s="1"/>
  <c r="H143"/>
  <c r="P143" s="1"/>
  <c r="O799"/>
  <c r="D394"/>
  <c r="J504"/>
  <c r="F360"/>
  <c r="F292"/>
  <c r="I71"/>
  <c r="M268"/>
  <c r="C874"/>
  <c r="B874" s="1"/>
  <c r="N375"/>
  <c r="H255"/>
  <c r="P255" s="1"/>
  <c r="H787"/>
  <c r="P787" s="1"/>
  <c r="M375"/>
  <c r="H591"/>
  <c r="P591" s="1"/>
  <c r="H530"/>
  <c r="P530" s="1"/>
  <c r="I137"/>
  <c r="D758"/>
  <c r="N698"/>
  <c r="H542"/>
  <c r="P542" s="1"/>
  <c r="J102"/>
  <c r="E911"/>
  <c r="J76"/>
  <c r="E112"/>
  <c r="E163"/>
  <c r="K647"/>
  <c r="F436"/>
  <c r="K166"/>
  <c r="G806"/>
  <c r="O427"/>
  <c r="E487"/>
  <c r="N615"/>
  <c r="H153"/>
  <c r="P153" s="1"/>
  <c r="J843"/>
  <c r="F784"/>
  <c r="N627"/>
  <c r="E110"/>
  <c r="I936"/>
  <c r="O41"/>
  <c r="L227"/>
  <c r="F58"/>
  <c r="D781"/>
  <c r="M389"/>
  <c r="E272"/>
  <c r="E932"/>
  <c r="C524"/>
  <c r="B524" s="1"/>
  <c r="G601"/>
  <c r="O685"/>
  <c r="O153"/>
  <c r="L928"/>
  <c r="H869"/>
  <c r="P869" s="1"/>
  <c r="E696"/>
  <c r="L114"/>
  <c r="D996"/>
  <c r="K46"/>
  <c r="E1002"/>
  <c r="G128"/>
  <c r="F471"/>
  <c r="H465"/>
  <c r="P465" s="1"/>
  <c r="N160"/>
  <c r="O890"/>
  <c r="M545"/>
  <c r="G227"/>
  <c r="C145"/>
  <c r="B145" s="1"/>
  <c r="M377"/>
  <c r="G585"/>
  <c r="K705"/>
  <c r="M149"/>
  <c r="O450"/>
  <c r="K761"/>
  <c r="M778"/>
  <c r="K128"/>
  <c r="C503"/>
  <c r="B503" s="1"/>
  <c r="L913"/>
  <c r="O124"/>
  <c r="D674"/>
  <c r="C388"/>
  <c r="B388" s="1"/>
  <c r="O654"/>
  <c r="L31"/>
  <c r="O304"/>
  <c r="H722"/>
  <c r="P722" s="1"/>
  <c r="N576"/>
  <c r="K25"/>
  <c r="N384"/>
  <c r="N807"/>
  <c r="M508"/>
  <c r="E158"/>
  <c r="D677"/>
  <c r="L520"/>
  <c r="M866"/>
  <c r="G343"/>
  <c r="J223"/>
  <c r="F555"/>
  <c r="K884"/>
  <c r="H286"/>
  <c r="P286" s="1"/>
  <c r="E166"/>
  <c r="L691"/>
  <c r="F687"/>
  <c r="H288"/>
  <c r="P288" s="1"/>
  <c r="F322"/>
  <c r="J671"/>
  <c r="M917"/>
  <c r="I388"/>
  <c r="F240"/>
  <c r="D777"/>
  <c r="H772"/>
  <c r="P772" s="1"/>
  <c r="G24"/>
  <c r="N772"/>
  <c r="M468"/>
  <c r="O661"/>
  <c r="J142"/>
  <c r="N1002"/>
  <c r="M544"/>
  <c r="L397"/>
  <c r="I270"/>
  <c r="H652"/>
  <c r="P652" s="1"/>
  <c r="F382"/>
  <c r="M558"/>
  <c r="M38"/>
  <c r="H970"/>
  <c r="P970" s="1"/>
  <c r="O617"/>
  <c r="G759"/>
  <c r="D46"/>
  <c r="L640"/>
  <c r="N865"/>
  <c r="G554"/>
  <c r="O149"/>
  <c r="N891"/>
  <c r="J85"/>
  <c r="C541"/>
  <c r="B541" s="1"/>
  <c r="K758"/>
  <c r="I922"/>
  <c r="G155"/>
  <c r="C892"/>
  <c r="B892" s="1"/>
  <c r="I251"/>
  <c r="H547"/>
  <c r="P547" s="1"/>
  <c r="J968"/>
  <c r="N35"/>
  <c r="C613"/>
  <c r="B613" s="1"/>
  <c r="C784"/>
  <c r="B784" s="1"/>
  <c r="H318"/>
  <c r="P318" s="1"/>
  <c r="N47"/>
  <c r="I990"/>
  <c r="C386"/>
  <c r="L115"/>
  <c r="F394"/>
  <c r="F813"/>
  <c r="J696"/>
  <c r="F131"/>
  <c r="K672"/>
  <c r="F872"/>
  <c r="I449"/>
  <c r="N982"/>
  <c r="G114"/>
  <c r="N565"/>
  <c r="E857"/>
  <c r="M249"/>
  <c r="K124"/>
  <c r="H1001"/>
  <c r="P1001" s="1"/>
  <c r="E459"/>
  <c r="C85"/>
  <c r="B85" s="1"/>
  <c r="L768"/>
  <c r="O904"/>
  <c r="E247"/>
  <c r="N312"/>
  <c r="F802"/>
  <c r="L407"/>
  <c r="K563"/>
  <c r="O949"/>
  <c r="J126"/>
  <c r="F651"/>
  <c r="F676"/>
  <c r="O322"/>
  <c r="J138"/>
  <c r="F969"/>
  <c r="G534"/>
  <c r="E34"/>
  <c r="O792"/>
  <c r="K901"/>
  <c r="I239"/>
  <c r="L132"/>
  <c r="E413"/>
  <c r="K637"/>
  <c r="G144"/>
  <c r="E109"/>
  <c r="G465"/>
  <c r="J548"/>
  <c r="E179"/>
  <c r="J120"/>
  <c r="F403"/>
  <c r="L633"/>
  <c r="H355"/>
  <c r="P355" s="1"/>
  <c r="K125"/>
  <c r="H463"/>
  <c r="P463" s="1"/>
  <c r="I525"/>
  <c r="O29"/>
  <c r="C763"/>
  <c r="B763" s="1"/>
  <c r="C712"/>
  <c r="B712" s="1"/>
  <c r="J560"/>
  <c r="N269"/>
  <c r="F535"/>
  <c r="L758"/>
  <c r="K460"/>
  <c r="F355"/>
  <c r="H620"/>
  <c r="P620" s="1"/>
  <c r="K153"/>
  <c r="H207"/>
  <c r="P207" s="1"/>
  <c r="K978"/>
  <c r="C472"/>
  <c r="B472" s="1"/>
  <c r="D280"/>
  <c r="C71"/>
  <c r="B71" s="1"/>
  <c r="K767"/>
  <c r="O734"/>
  <c r="I75"/>
  <c r="D467"/>
  <c r="K311"/>
  <c r="C919"/>
  <c r="B919" s="1"/>
  <c r="K399"/>
  <c r="L310"/>
  <c r="M840"/>
  <c r="C808"/>
  <c r="B808" s="1"/>
  <c r="M109"/>
  <c r="D755"/>
  <c r="L22"/>
  <c r="C88"/>
  <c r="B88" s="1"/>
  <c r="I913"/>
  <c r="M474"/>
  <c r="M774"/>
  <c r="L809"/>
  <c r="E367"/>
  <c r="G694"/>
  <c r="I215"/>
  <c r="D888"/>
  <c r="E980"/>
  <c r="J341"/>
  <c r="O544"/>
  <c r="E944"/>
  <c r="O241"/>
  <c r="M483"/>
  <c r="G865"/>
  <c r="C419"/>
  <c r="B419" s="1"/>
  <c r="O832"/>
  <c r="L999"/>
  <c r="H240"/>
  <c r="P240" s="1"/>
  <c r="I880"/>
  <c r="L872"/>
  <c r="H994"/>
  <c r="P994" s="1"/>
  <c r="N347"/>
  <c r="O822"/>
  <c r="O967"/>
  <c r="H22"/>
  <c r="P22" s="1"/>
  <c r="J656"/>
  <c r="G332"/>
  <c r="L340"/>
  <c r="H587"/>
  <c r="P587" s="1"/>
  <c r="F569"/>
  <c r="N494"/>
  <c r="M759"/>
  <c r="I952"/>
  <c r="E302"/>
  <c r="G807"/>
  <c r="J787"/>
  <c r="K933"/>
  <c r="N27"/>
  <c r="J640"/>
  <c r="M644"/>
  <c r="G367"/>
  <c r="F958"/>
  <c r="D706"/>
  <c r="I97"/>
  <c r="K982"/>
  <c r="H775"/>
  <c r="P775" s="1"/>
  <c r="J869"/>
  <c r="N613"/>
  <c r="C921"/>
  <c r="B921" s="1"/>
  <c r="L87"/>
  <c r="K516"/>
  <c r="E923"/>
  <c r="D130"/>
  <c r="E576"/>
  <c r="K382"/>
  <c r="F328"/>
  <c r="I457"/>
  <c r="L468"/>
  <c r="F710"/>
  <c r="E218"/>
  <c r="N399"/>
  <c r="O365"/>
  <c r="H873"/>
  <c r="P873" s="1"/>
  <c r="I830"/>
  <c r="N949"/>
  <c r="F183"/>
  <c r="L625"/>
  <c r="G417"/>
  <c r="H215"/>
  <c r="P215" s="1"/>
  <c r="D493"/>
  <c r="E248"/>
  <c r="O590"/>
  <c r="F300"/>
  <c r="L767"/>
  <c r="E526"/>
  <c r="O678"/>
  <c r="O254"/>
  <c r="J401"/>
  <c r="D850"/>
  <c r="G104"/>
  <c r="O952"/>
  <c r="N723"/>
  <c r="C285"/>
  <c r="B285" s="1"/>
  <c r="N901"/>
  <c r="F556"/>
  <c r="D984"/>
  <c r="O126"/>
  <c r="O600"/>
  <c r="C463"/>
  <c r="B463" s="1"/>
  <c r="I456"/>
  <c r="D962"/>
  <c r="N52"/>
  <c r="C268"/>
  <c r="B268" s="1"/>
  <c r="I875"/>
  <c r="F587"/>
  <c r="H268"/>
  <c r="P268" s="1"/>
  <c r="M339"/>
  <c r="L727"/>
  <c r="E39"/>
  <c r="K834"/>
  <c r="I514"/>
  <c r="N969"/>
  <c r="J153"/>
  <c r="M566"/>
  <c r="O410"/>
  <c r="G383"/>
  <c r="M909"/>
  <c r="G26"/>
  <c r="N339"/>
  <c r="G802"/>
  <c r="G631"/>
  <c r="E326"/>
  <c r="M747"/>
  <c r="D522"/>
  <c r="N985"/>
  <c r="F654"/>
  <c r="M343"/>
  <c r="E61"/>
  <c r="K556"/>
  <c r="E265"/>
  <c r="N668"/>
  <c r="F913"/>
  <c r="D180"/>
  <c r="J501"/>
  <c r="F887"/>
  <c r="G643"/>
  <c r="L961"/>
  <c r="D159"/>
  <c r="I890"/>
  <c r="I537"/>
  <c r="O349"/>
  <c r="H614"/>
  <c r="P614" s="1"/>
  <c r="M436"/>
  <c r="N187"/>
  <c r="M698"/>
  <c r="E379"/>
  <c r="C913"/>
  <c r="B913" s="1"/>
  <c r="D917"/>
  <c r="K228"/>
  <c r="K572"/>
  <c r="C822"/>
  <c r="B822" s="1"/>
  <c r="O871"/>
  <c r="M56"/>
  <c r="I635"/>
  <c r="L444"/>
  <c r="O741"/>
  <c r="D199"/>
  <c r="I129"/>
  <c r="H648"/>
  <c r="P648" s="1"/>
  <c r="M1000"/>
  <c r="F724"/>
  <c r="C421"/>
  <c r="B421" s="1"/>
  <c r="C560"/>
  <c r="B560" s="1"/>
  <c r="D123"/>
  <c r="E935"/>
  <c r="E220"/>
  <c r="C679"/>
  <c r="B679" s="1"/>
  <c r="O513"/>
  <c r="H34"/>
  <c r="P34" s="1"/>
  <c r="C384"/>
  <c r="B384" s="1"/>
  <c r="G356"/>
  <c r="E37"/>
  <c r="J449"/>
  <c r="M709"/>
  <c r="N252"/>
  <c r="N499"/>
  <c r="D241"/>
  <c r="F787"/>
  <c r="M572"/>
  <c r="D486"/>
  <c r="E995"/>
  <c r="O824"/>
  <c r="O249"/>
  <c r="H683"/>
  <c r="P683" s="1"/>
  <c r="D288"/>
  <c r="G514"/>
  <c r="H854"/>
  <c r="P854" s="1"/>
  <c r="K84"/>
  <c r="H978"/>
  <c r="P978" s="1"/>
  <c r="I731"/>
  <c r="K256"/>
  <c r="N290"/>
  <c r="N998"/>
  <c r="L464"/>
  <c r="M730"/>
  <c r="N133"/>
  <c r="M176"/>
  <c r="H956"/>
  <c r="P956" s="1"/>
  <c r="L588"/>
  <c r="M645"/>
  <c r="M250"/>
  <c r="N425"/>
  <c r="L721"/>
  <c r="G64"/>
  <c r="C691"/>
  <c r="B691" s="1"/>
  <c r="M255"/>
  <c r="M302"/>
  <c r="O196"/>
  <c r="K996"/>
  <c r="I371"/>
  <c r="K588"/>
  <c r="I216"/>
  <c r="F53"/>
  <c r="K917"/>
  <c r="I445"/>
  <c r="M906"/>
  <c r="O157"/>
  <c r="L527"/>
  <c r="O268"/>
  <c r="C123"/>
  <c r="B123" s="1"/>
  <c r="J823"/>
  <c r="I515"/>
  <c r="L438"/>
  <c r="F76"/>
  <c r="F970"/>
  <c r="F652"/>
  <c r="E660"/>
  <c r="M241"/>
  <c r="F369"/>
  <c r="I101"/>
  <c r="H790"/>
  <c r="P790" s="1"/>
  <c r="K282"/>
  <c r="H124"/>
  <c r="P124" s="1"/>
  <c r="G726"/>
  <c r="E570"/>
  <c r="I107"/>
  <c r="L908"/>
  <c r="E591"/>
  <c r="O368"/>
  <c r="C77"/>
  <c r="B77" s="1"/>
  <c r="O932"/>
  <c r="E580"/>
  <c r="C734"/>
  <c r="B734" s="1"/>
  <c r="O407"/>
  <c r="K269"/>
  <c r="H751"/>
  <c r="P751" s="1"/>
  <c r="L415"/>
  <c r="E584"/>
  <c r="G110"/>
  <c r="M484"/>
  <c r="G896"/>
  <c r="L299"/>
  <c r="L575"/>
  <c r="D705"/>
  <c r="G458"/>
  <c r="D925"/>
  <c r="C713"/>
  <c r="B713" s="1"/>
  <c r="F106"/>
  <c r="F325"/>
  <c r="J257"/>
  <c r="I411"/>
  <c r="J581"/>
  <c r="G526"/>
  <c r="G909"/>
  <c r="N64"/>
  <c r="L565"/>
  <c r="F1005"/>
  <c r="C97"/>
  <c r="B97" s="1"/>
  <c r="I345"/>
  <c r="D681"/>
  <c r="H357"/>
  <c r="P357" s="1"/>
  <c r="J194"/>
  <c r="E854"/>
  <c r="O424"/>
  <c r="F1004"/>
  <c r="I1009"/>
  <c r="N102"/>
  <c r="E879"/>
  <c r="N711"/>
  <c r="D38"/>
  <c r="C188"/>
  <c r="B188" s="1"/>
  <c r="M828"/>
  <c r="H80"/>
  <c r="P80" s="1"/>
  <c r="J366"/>
  <c r="G272"/>
  <c r="I861"/>
  <c r="F272"/>
  <c r="C184"/>
  <c r="B184" s="1"/>
  <c r="C781"/>
  <c r="B781" s="1"/>
  <c r="D502"/>
  <c r="M992"/>
  <c r="I877"/>
  <c r="H256"/>
  <c r="P256" s="1"/>
  <c r="F783"/>
  <c r="J595"/>
  <c r="I972"/>
  <c r="F81"/>
  <c r="G579"/>
  <c r="H306"/>
  <c r="P306" s="1"/>
  <c r="N168"/>
  <c r="F605"/>
  <c r="I495"/>
  <c r="M220"/>
  <c r="J167"/>
  <c r="E303"/>
  <c r="N851"/>
  <c r="K227"/>
  <c r="I552"/>
  <c r="E886"/>
  <c r="K438"/>
  <c r="L166"/>
  <c r="E349"/>
  <c r="L862"/>
  <c r="C683"/>
  <c r="B683" s="1"/>
  <c r="E450"/>
  <c r="K201"/>
  <c r="C958"/>
  <c r="B958" s="1"/>
  <c r="C347"/>
  <c r="B347" s="1"/>
  <c r="K769"/>
  <c r="C927"/>
  <c r="B927" s="1"/>
  <c r="K710"/>
  <c r="H245"/>
  <c r="P245" s="1"/>
  <c r="M835"/>
  <c r="H858"/>
  <c r="P858" s="1"/>
  <c r="H131"/>
  <c r="P131" s="1"/>
  <c r="K175"/>
  <c r="J789"/>
  <c r="O564"/>
  <c r="N132"/>
  <c r="J144"/>
  <c r="G578"/>
  <c r="F773"/>
  <c r="I149"/>
  <c r="I268"/>
  <c r="G738"/>
  <c r="M530"/>
  <c r="J533"/>
  <c r="G156"/>
  <c r="L861"/>
  <c r="I410"/>
  <c r="F51"/>
  <c r="F586"/>
  <c r="C370"/>
  <c r="B370" s="1"/>
  <c r="N760"/>
  <c r="I619"/>
  <c r="F147"/>
  <c r="J776"/>
  <c r="N484"/>
  <c r="M42"/>
  <c r="D484"/>
  <c r="O807"/>
  <c r="F126"/>
  <c r="I397"/>
  <c r="M138"/>
  <c r="J524"/>
  <c r="F459"/>
  <c r="K855"/>
  <c r="D48"/>
  <c r="G453"/>
  <c r="G575"/>
  <c r="O858"/>
  <c r="I172"/>
  <c r="E380"/>
  <c r="J646"/>
  <c r="M785"/>
  <c r="F166"/>
  <c r="H449"/>
  <c r="P449" s="1"/>
  <c r="F607"/>
  <c r="H763"/>
  <c r="P763" s="1"/>
  <c r="N332"/>
  <c r="F389"/>
  <c r="C565"/>
  <c r="B565" s="1"/>
  <c r="D337"/>
  <c r="E855"/>
  <c r="G761"/>
  <c r="E668"/>
  <c r="F287"/>
  <c r="C782"/>
  <c r="B782" s="1"/>
  <c r="C585"/>
  <c r="B585" s="1"/>
  <c r="F595"/>
  <c r="E342"/>
  <c r="O708"/>
  <c r="C546"/>
  <c r="B546" s="1"/>
  <c r="I814"/>
  <c r="J26"/>
  <c r="L673"/>
  <c r="L384"/>
  <c r="O503"/>
  <c r="I867"/>
  <c r="E757"/>
  <c r="D174"/>
  <c r="I912"/>
  <c r="N40"/>
  <c r="C267"/>
  <c r="B267" s="1"/>
  <c r="H498"/>
  <c r="P498" s="1"/>
  <c r="K946"/>
  <c r="N968"/>
  <c r="H304"/>
  <c r="P304" s="1"/>
  <c r="N681"/>
  <c r="I606"/>
  <c r="L533"/>
  <c r="J839"/>
  <c r="F103"/>
  <c r="G264"/>
  <c r="F769"/>
  <c r="F90"/>
  <c r="H266"/>
  <c r="P266" s="1"/>
  <c r="G350"/>
  <c r="D137"/>
  <c r="M248"/>
  <c r="F413"/>
  <c r="J882"/>
  <c r="H1011"/>
  <c r="P1011" s="1"/>
  <c r="C357"/>
  <c r="B357" s="1"/>
  <c r="E862"/>
  <c r="G533"/>
  <c r="N431"/>
  <c r="M704"/>
  <c r="D69"/>
  <c r="J716"/>
  <c r="L652"/>
  <c r="L995"/>
  <c r="I158"/>
  <c r="C350"/>
  <c r="B350" s="1"/>
  <c r="L226"/>
  <c r="H559"/>
  <c r="P559" s="1"/>
  <c r="K473"/>
  <c r="F798"/>
  <c r="L76"/>
  <c r="I276"/>
  <c r="M788"/>
  <c r="J598"/>
  <c r="K510"/>
  <c r="E316"/>
  <c r="E418"/>
  <c r="G950"/>
  <c r="M864"/>
  <c r="K67"/>
  <c r="L817"/>
  <c r="G684"/>
  <c r="O219"/>
  <c r="C608"/>
  <c r="B608" s="1"/>
  <c r="I400"/>
  <c r="N712"/>
  <c r="C197"/>
  <c r="B197" s="1"/>
  <c r="I396"/>
  <c r="F856"/>
  <c r="J931"/>
  <c r="D399"/>
  <c r="D932"/>
  <c r="E724"/>
  <c r="L75"/>
  <c r="N841"/>
  <c r="H726"/>
  <c r="P726" s="1"/>
  <c r="G661"/>
  <c r="K131"/>
  <c r="K721"/>
  <c r="J411"/>
  <c r="M966"/>
  <c r="J98"/>
  <c r="E489"/>
  <c r="D951"/>
  <c r="M129"/>
  <c r="L656"/>
  <c r="O162"/>
  <c r="G710"/>
  <c r="K632"/>
  <c r="N894"/>
  <c r="D922"/>
  <c r="D562"/>
  <c r="E990"/>
  <c r="K301"/>
  <c r="K119"/>
  <c r="M983"/>
  <c r="L56"/>
  <c r="L90"/>
  <c r="L68"/>
  <c r="E850"/>
  <c r="G586"/>
  <c r="M49"/>
  <c r="I341"/>
  <c r="G787"/>
  <c r="H900"/>
  <c r="P900" s="1"/>
  <c r="J70"/>
  <c r="D272"/>
  <c r="F196"/>
  <c r="K774"/>
  <c r="K920"/>
  <c r="C217"/>
  <c r="B217" s="1"/>
  <c r="K688"/>
  <c r="D860"/>
  <c r="N304"/>
  <c r="H719"/>
  <c r="P719" s="1"/>
  <c r="M285"/>
  <c r="J517"/>
  <c r="K287"/>
  <c r="I953"/>
  <c r="J563"/>
  <c r="G903"/>
  <c r="O213"/>
  <c r="C124"/>
  <c r="B124" s="1"/>
  <c r="O65"/>
  <c r="G771"/>
  <c r="M739"/>
  <c r="G96"/>
  <c r="J731"/>
  <c r="H693"/>
  <c r="P693" s="1"/>
  <c r="K76"/>
  <c r="D946"/>
  <c r="J387"/>
  <c r="C649"/>
  <c r="B649" s="1"/>
  <c r="L96"/>
  <c r="G382"/>
  <c r="I717"/>
  <c r="D819"/>
  <c r="J187"/>
  <c r="L470"/>
  <c r="L312"/>
  <c r="M979"/>
  <c r="O497"/>
  <c r="C72"/>
  <c r="B72" s="1"/>
  <c r="M944"/>
  <c r="M431"/>
  <c r="G315"/>
  <c r="M994"/>
  <c r="L472"/>
  <c r="I728"/>
  <c r="N179"/>
  <c r="I455"/>
  <c r="K790"/>
  <c r="J904"/>
  <c r="O192"/>
  <c r="L237"/>
  <c r="N362"/>
  <c r="F584"/>
  <c r="K809"/>
  <c r="I304"/>
  <c r="N529"/>
  <c r="L774"/>
  <c r="K221"/>
  <c r="D886"/>
  <c r="H741"/>
  <c r="P741" s="1"/>
  <c r="D939"/>
  <c r="M751"/>
  <c r="D216"/>
  <c r="G989"/>
  <c r="D145"/>
  <c r="F585"/>
  <c r="I957"/>
  <c r="O704"/>
  <c r="O1010"/>
  <c r="O818"/>
  <c r="M215"/>
  <c r="G320"/>
  <c r="L731"/>
  <c r="M793"/>
  <c r="K121"/>
  <c r="K749"/>
  <c r="C265"/>
  <c r="B265" s="1"/>
  <c r="C510"/>
  <c r="B510" s="1"/>
  <c r="L467"/>
  <c r="I719"/>
  <c r="M254"/>
  <c r="O173"/>
  <c r="F795"/>
  <c r="O586"/>
  <c r="I948"/>
  <c r="K108"/>
  <c r="G434"/>
  <c r="H439"/>
  <c r="P439" s="1"/>
  <c r="G167"/>
  <c r="E213"/>
  <c r="I676"/>
  <c r="K953"/>
  <c r="J332"/>
  <c r="O436"/>
  <c r="J382"/>
  <c r="D938"/>
  <c r="J320"/>
  <c r="M930"/>
  <c r="M666"/>
  <c r="M490"/>
  <c r="K932"/>
  <c r="L262"/>
  <c r="F488"/>
  <c r="J902"/>
  <c r="J156"/>
  <c r="L182"/>
  <c r="L945"/>
  <c r="L292"/>
  <c r="I627"/>
  <c r="G653"/>
  <c r="G707"/>
  <c r="E617"/>
  <c r="D226"/>
  <c r="D505"/>
  <c r="E733"/>
  <c r="N173"/>
  <c r="G753"/>
  <c r="H428"/>
  <c r="P428" s="1"/>
  <c r="E426"/>
  <c r="O314"/>
  <c r="N210"/>
  <c r="E183"/>
  <c r="N331"/>
  <c r="C367"/>
  <c r="B367" s="1"/>
  <c r="K623"/>
  <c r="F978"/>
  <c r="D263"/>
  <c r="I543"/>
  <c r="M943"/>
  <c r="G95"/>
  <c r="I557"/>
  <c r="G497"/>
  <c r="O122"/>
  <c r="E938"/>
  <c r="O455"/>
  <c r="M869"/>
  <c r="J976"/>
  <c r="O186"/>
  <c r="G523"/>
  <c r="E445"/>
  <c r="M157"/>
  <c r="L506"/>
  <c r="I697"/>
  <c r="K543"/>
  <c r="H165"/>
  <c r="P165" s="1"/>
  <c r="D487"/>
  <c r="F752"/>
  <c r="M665"/>
  <c r="M62"/>
  <c r="L481"/>
  <c r="H912"/>
  <c r="P912" s="1"/>
  <c r="H609"/>
  <c r="P609" s="1"/>
  <c r="E159"/>
  <c r="L401"/>
  <c r="L918"/>
  <c r="N974"/>
  <c r="M810"/>
  <c r="K1000"/>
  <c r="N391"/>
  <c r="J690"/>
  <c r="D973"/>
  <c r="K265"/>
  <c r="O843"/>
  <c r="H738"/>
  <c r="P738" s="1"/>
  <c r="G919"/>
  <c r="O116"/>
  <c r="E847"/>
  <c r="E647"/>
  <c r="O963"/>
  <c r="L38"/>
  <c r="C774"/>
  <c r="B774" s="1"/>
  <c r="K837"/>
  <c r="J945"/>
  <c r="G133"/>
  <c r="L749"/>
  <c r="N823"/>
  <c r="F165"/>
  <c r="F578"/>
  <c r="O562"/>
  <c r="O615"/>
  <c r="I186"/>
  <c r="L538"/>
  <c r="M487"/>
  <c r="O576"/>
  <c r="J182"/>
  <c r="O589"/>
  <c r="K414"/>
  <c r="F421"/>
  <c r="D349"/>
  <c r="C693"/>
  <c r="B693" s="1"/>
  <c r="C636"/>
  <c r="B636" s="1"/>
  <c r="L395"/>
  <c r="J797"/>
  <c r="G576"/>
  <c r="C301"/>
  <c r="B301" s="1"/>
  <c r="C686"/>
  <c r="B686" s="1"/>
  <c r="O538"/>
  <c r="I32"/>
  <c r="J896"/>
  <c r="F933"/>
  <c r="O180"/>
  <c r="I92"/>
  <c r="D556"/>
  <c r="O403"/>
  <c r="H935"/>
  <c r="P935" s="1"/>
  <c r="L699"/>
  <c r="N341"/>
  <c r="H868"/>
  <c r="P868" s="1"/>
  <c r="I668"/>
  <c r="J980"/>
  <c r="J86"/>
  <c r="H526"/>
  <c r="P526" s="1"/>
  <c r="H98"/>
  <c r="P98" s="1"/>
  <c r="K188"/>
  <c r="D811"/>
  <c r="N847"/>
  <c r="J173"/>
  <c r="C81"/>
  <c r="B81" s="1"/>
  <c r="M604"/>
  <c r="D477"/>
  <c r="F850"/>
  <c r="H866"/>
  <c r="P866" s="1"/>
  <c r="C223"/>
  <c r="B223" s="1"/>
  <c r="K729"/>
  <c r="H549"/>
  <c r="P549" s="1"/>
  <c r="L976"/>
  <c r="L314"/>
  <c r="G540"/>
  <c r="J305"/>
  <c r="F111"/>
  <c r="H725"/>
  <c r="P725" s="1"/>
  <c r="J763"/>
  <c r="H128"/>
  <c r="P128" s="1"/>
  <c r="M81"/>
  <c r="G531"/>
  <c r="N392"/>
  <c r="N121"/>
  <c r="E805"/>
  <c r="F333"/>
  <c r="J697"/>
  <c r="G639"/>
  <c r="I256"/>
  <c r="E798"/>
  <c r="N650"/>
  <c r="H857"/>
  <c r="P857" s="1"/>
  <c r="K52"/>
  <c r="I899"/>
  <c r="D678"/>
  <c r="C319"/>
  <c r="B319" s="1"/>
  <c r="C203"/>
  <c r="B203" s="1"/>
  <c r="D672"/>
  <c r="O539"/>
  <c r="M130"/>
  <c r="I794"/>
  <c r="N497"/>
  <c r="E138"/>
  <c r="G735"/>
  <c r="D406"/>
  <c r="G998"/>
  <c r="L37"/>
  <c r="J93"/>
  <c r="K316"/>
  <c r="J847"/>
  <c r="I221"/>
  <c r="K423"/>
  <c r="K782"/>
  <c r="H605"/>
  <c r="P605" s="1"/>
  <c r="I382"/>
  <c r="E90"/>
  <c r="O408"/>
  <c r="F935"/>
  <c r="N120"/>
  <c r="J499"/>
  <c r="O953"/>
  <c r="I104"/>
  <c r="M316"/>
  <c r="H486"/>
  <c r="P486" s="1"/>
  <c r="H302"/>
  <c r="P302" s="1"/>
  <c r="E825"/>
  <c r="M848"/>
  <c r="J682"/>
  <c r="D250"/>
  <c r="O514"/>
  <c r="L119"/>
  <c r="H518"/>
  <c r="P518" s="1"/>
  <c r="M242"/>
  <c r="E731"/>
  <c r="G256"/>
  <c r="N280"/>
  <c r="I962"/>
  <c r="N465"/>
  <c r="I730"/>
  <c r="E429"/>
  <c r="K850"/>
  <c r="G319"/>
  <c r="N589"/>
  <c r="E645"/>
  <c r="G243"/>
  <c r="K22"/>
  <c r="H721"/>
  <c r="P721" s="1"/>
  <c r="C348"/>
  <c r="B348" s="1"/>
  <c r="C226"/>
  <c r="B226" s="1"/>
  <c r="J959"/>
  <c r="L877"/>
  <c r="G188"/>
  <c r="M927"/>
  <c r="M372"/>
  <c r="G588"/>
  <c r="F608"/>
  <c r="G847"/>
  <c r="L128"/>
  <c r="G446"/>
  <c r="I906"/>
  <c r="L225"/>
  <c r="F134"/>
  <c r="K268"/>
  <c r="D460"/>
  <c r="J347"/>
  <c r="E1006"/>
  <c r="H438"/>
  <c r="P438" s="1"/>
  <c r="F66"/>
  <c r="G959"/>
  <c r="D653"/>
  <c r="K659"/>
  <c r="J975"/>
  <c r="L368"/>
  <c r="N106"/>
  <c r="J791"/>
  <c r="G282"/>
  <c r="L454"/>
  <c r="O35"/>
  <c r="O569"/>
  <c r="M898"/>
  <c r="L117"/>
  <c r="K921"/>
  <c r="G368"/>
  <c r="K69"/>
  <c r="J1002"/>
  <c r="C581"/>
  <c r="B581" s="1"/>
  <c r="M733"/>
  <c r="F961"/>
  <c r="D839"/>
  <c r="E77"/>
  <c r="N416"/>
  <c r="O583"/>
  <c r="O102"/>
  <c r="D975"/>
  <c r="C896"/>
  <c r="B896" s="1"/>
  <c r="O247"/>
  <c r="K123"/>
  <c r="F706"/>
  <c r="K458"/>
  <c r="H925"/>
  <c r="P925" s="1"/>
  <c r="G713"/>
  <c r="H604"/>
  <c r="P604" s="1"/>
  <c r="H296"/>
  <c r="P296" s="1"/>
  <c r="J267"/>
  <c r="M411"/>
  <c r="L411"/>
  <c r="K526"/>
  <c r="L943"/>
  <c r="H69"/>
  <c r="P69" s="1"/>
  <c r="F566"/>
  <c r="O390"/>
  <c r="D331"/>
  <c r="M345"/>
  <c r="H681"/>
  <c r="P681" s="1"/>
  <c r="E812"/>
  <c r="N992"/>
  <c r="F61"/>
  <c r="E425"/>
  <c r="F386"/>
  <c r="M1009"/>
  <c r="K102"/>
  <c r="G205"/>
  <c r="D712"/>
  <c r="E501"/>
  <c r="I195"/>
  <c r="C829"/>
  <c r="B829" s="1"/>
  <c r="N730"/>
  <c r="M318"/>
  <c r="K272"/>
  <c r="M861"/>
  <c r="C739"/>
  <c r="B739" s="1"/>
  <c r="G939"/>
  <c r="G51"/>
  <c r="H502"/>
  <c r="P502" s="1"/>
  <c r="C306"/>
  <c r="B306" s="1"/>
  <c r="M877"/>
  <c r="J996"/>
  <c r="C101"/>
  <c r="B101" s="1"/>
  <c r="N595"/>
  <c r="C407"/>
  <c r="B407" s="1"/>
  <c r="I87"/>
  <c r="K579"/>
  <c r="M903"/>
  <c r="N302"/>
  <c r="J605"/>
  <c r="K494"/>
  <c r="L952"/>
  <c r="J177"/>
  <c r="I303"/>
  <c r="D852"/>
  <c r="H644"/>
  <c r="P644" s="1"/>
  <c r="K551"/>
  <c r="O94"/>
  <c r="O438"/>
  <c r="K815"/>
  <c r="C23"/>
  <c r="B23" s="1"/>
  <c r="F863"/>
  <c r="E682"/>
  <c r="E540"/>
  <c r="M70"/>
  <c r="G958"/>
  <c r="C716"/>
  <c r="B716" s="1"/>
  <c r="O39"/>
  <c r="F233"/>
  <c r="O710"/>
  <c r="E716"/>
  <c r="O161"/>
  <c r="L858"/>
  <c r="O507"/>
  <c r="G169"/>
  <c r="N789"/>
  <c r="C564"/>
  <c r="B564" s="1"/>
  <c r="E790"/>
  <c r="N704"/>
  <c r="G195"/>
  <c r="J773"/>
  <c r="I569"/>
  <c r="E262"/>
  <c r="K738"/>
  <c r="O529"/>
  <c r="J686"/>
  <c r="O164"/>
  <c r="C289"/>
  <c r="B289" s="1"/>
  <c r="K409"/>
  <c r="C788"/>
  <c r="B788" s="1"/>
  <c r="H319"/>
  <c r="P319" s="1"/>
  <c r="K370"/>
  <c r="L759"/>
  <c r="H938"/>
  <c r="P938" s="1"/>
  <c r="N154"/>
  <c r="J360"/>
  <c r="L483"/>
  <c r="O714"/>
  <c r="N137"/>
  <c r="E808"/>
  <c r="H492"/>
  <c r="P492" s="1"/>
  <c r="F160"/>
  <c r="E146"/>
  <c r="N524"/>
  <c r="D458"/>
  <c r="M854"/>
  <c r="D79"/>
  <c r="K453"/>
  <c r="I574"/>
  <c r="C858"/>
  <c r="B858" s="1"/>
  <c r="K218"/>
  <c r="I380"/>
  <c r="H645"/>
  <c r="P645" s="1"/>
  <c r="O784"/>
  <c r="J217"/>
  <c r="L449"/>
  <c r="D606"/>
  <c r="J762"/>
  <c r="N230"/>
  <c r="J389"/>
  <c r="E564"/>
  <c r="C975"/>
  <c r="B975" s="1"/>
  <c r="G181"/>
  <c r="H943"/>
  <c r="P943" s="1"/>
  <c r="G667"/>
  <c r="M962"/>
  <c r="J176"/>
  <c r="O866"/>
  <c r="D594"/>
  <c r="F951"/>
  <c r="K168"/>
  <c r="D854"/>
  <c r="K813"/>
  <c r="G76"/>
  <c r="L257"/>
  <c r="F145"/>
  <c r="I94"/>
  <c r="M867"/>
  <c r="G756"/>
  <c r="J157"/>
  <c r="M560"/>
  <c r="K133"/>
  <c r="N98"/>
  <c r="L498"/>
  <c r="O946"/>
  <c r="E773"/>
  <c r="L969"/>
  <c r="C144"/>
  <c r="B144" s="1"/>
  <c r="M606"/>
  <c r="O762"/>
  <c r="H838"/>
  <c r="P838" s="1"/>
  <c r="H86"/>
  <c r="P86" s="1"/>
  <c r="K264"/>
  <c r="J769"/>
  <c r="N609"/>
  <c r="M354"/>
  <c r="G814"/>
  <c r="I312"/>
  <c r="E127"/>
  <c r="J413"/>
  <c r="N882"/>
  <c r="C700"/>
  <c r="B700" s="1"/>
  <c r="G963"/>
  <c r="H70"/>
  <c r="P70" s="1"/>
  <c r="K533"/>
  <c r="M689"/>
  <c r="O703"/>
  <c r="J52"/>
  <c r="J300"/>
  <c r="F653"/>
  <c r="M611"/>
  <c r="D185"/>
  <c r="M664"/>
  <c r="O216"/>
  <c r="F356"/>
  <c r="O473"/>
  <c r="D797"/>
  <c r="J962"/>
  <c r="O283"/>
  <c r="C789"/>
  <c r="B789" s="1"/>
  <c r="H597"/>
  <c r="P597" s="1"/>
  <c r="O510"/>
  <c r="L668"/>
  <c r="N90"/>
  <c r="K950"/>
  <c r="O863"/>
  <c r="K71"/>
  <c r="G251"/>
  <c r="D315"/>
  <c r="O139"/>
  <c r="H313"/>
  <c r="P313" s="1"/>
  <c r="M400"/>
  <c r="L711"/>
  <c r="L1007"/>
  <c r="E135"/>
  <c r="J856"/>
  <c r="H930"/>
  <c r="P930" s="1"/>
  <c r="E64"/>
  <c r="H932"/>
  <c r="P932" s="1"/>
  <c r="G723"/>
  <c r="J969"/>
  <c r="G151"/>
  <c r="M308"/>
  <c r="M661"/>
  <c r="I694"/>
  <c r="N60"/>
  <c r="N411"/>
  <c r="M412"/>
  <c r="D107"/>
  <c r="I489"/>
  <c r="J133"/>
  <c r="O880"/>
  <c r="J657"/>
  <c r="M1005"/>
  <c r="K355"/>
  <c r="N239"/>
  <c r="D872"/>
  <c r="F437"/>
  <c r="D339"/>
  <c r="L32"/>
  <c r="N61"/>
  <c r="N516"/>
  <c r="C475"/>
  <c r="B475" s="1"/>
  <c r="C775"/>
  <c r="B775" s="1"/>
  <c r="I244"/>
  <c r="G945"/>
  <c r="E22"/>
  <c r="M755"/>
  <c r="N887"/>
  <c r="J242"/>
  <c r="L602"/>
  <c r="K544"/>
  <c r="E945"/>
  <c r="C311"/>
  <c r="B311" s="1"/>
  <c r="I483"/>
  <c r="C478"/>
  <c r="B478" s="1"/>
  <c r="M418"/>
  <c r="M833"/>
  <c r="K94"/>
  <c r="N231"/>
  <c r="E880"/>
  <c r="L983"/>
  <c r="K74"/>
  <c r="D949"/>
  <c r="K822"/>
  <c r="E334"/>
  <c r="C821"/>
  <c r="B821" s="1"/>
  <c r="F656"/>
  <c r="I966"/>
  <c r="E73"/>
  <c r="D587"/>
  <c r="O404"/>
  <c r="J494"/>
  <c r="K760"/>
  <c r="L81"/>
  <c r="M294"/>
  <c r="C807"/>
  <c r="B807" s="1"/>
  <c r="E942"/>
  <c r="J804"/>
  <c r="C825"/>
  <c r="B825" s="1"/>
  <c r="N171"/>
  <c r="M684"/>
  <c r="O367"/>
  <c r="J92"/>
  <c r="K595"/>
  <c r="G431"/>
  <c r="O982"/>
  <c r="K660"/>
  <c r="N278"/>
  <c r="C517"/>
  <c r="B517" s="1"/>
  <c r="E895"/>
  <c r="F693"/>
  <c r="J67"/>
  <c r="G259"/>
  <c r="G674"/>
  <c r="I576"/>
  <c r="K61"/>
  <c r="E904"/>
  <c r="M457"/>
  <c r="J286"/>
  <c r="F747"/>
  <c r="N550"/>
  <c r="D968"/>
  <c r="I366"/>
  <c r="K611"/>
  <c r="D891"/>
  <c r="O649"/>
  <c r="F85"/>
  <c r="D552"/>
  <c r="E597"/>
  <c r="N886"/>
  <c r="K95"/>
  <c r="F635"/>
  <c r="L890"/>
  <c r="I365"/>
  <c r="O525"/>
  <c r="H218"/>
  <c r="P218" s="1"/>
  <c r="E31"/>
  <c r="E676"/>
  <c r="N849"/>
  <c r="M378"/>
  <c r="E953"/>
  <c r="E21"/>
  <c r="F864"/>
  <c r="D902"/>
  <c r="M112"/>
  <c r="C886"/>
  <c r="B886" s="1"/>
  <c r="O660"/>
  <c r="H83"/>
  <c r="P83" s="1"/>
  <c r="L331"/>
  <c r="O60"/>
  <c r="F815"/>
  <c r="E714"/>
  <c r="G268"/>
  <c r="L308"/>
  <c r="E511"/>
  <c r="C972"/>
  <c r="B972" s="1"/>
  <c r="I958"/>
  <c r="E118"/>
  <c r="K244"/>
  <c r="O834"/>
  <c r="G204"/>
  <c r="J880"/>
  <c r="F917"/>
  <c r="L178"/>
  <c r="H140"/>
  <c r="P140" s="1"/>
  <c r="F331"/>
  <c r="N729"/>
  <c r="L648"/>
  <c r="M937"/>
  <c r="M360"/>
  <c r="C438"/>
  <c r="B438" s="1"/>
  <c r="F912"/>
  <c r="C748"/>
  <c r="B748" s="1"/>
  <c r="O208"/>
  <c r="M868"/>
  <c r="J654"/>
  <c r="L321"/>
  <c r="C663"/>
  <c r="B663" s="1"/>
  <c r="O556"/>
  <c r="C207"/>
  <c r="B207" s="1"/>
  <c r="K907"/>
  <c r="E74"/>
  <c r="D567"/>
  <c r="N501"/>
  <c r="J887"/>
  <c r="M104"/>
  <c r="C442"/>
  <c r="B442" s="1"/>
  <c r="K766"/>
  <c r="G200"/>
  <c r="L513"/>
  <c r="C619"/>
  <c r="B619" s="1"/>
  <c r="H95"/>
  <c r="P95" s="1"/>
  <c r="J444"/>
  <c r="G666"/>
  <c r="C699"/>
  <c r="B699" s="1"/>
  <c r="L67"/>
  <c r="H657"/>
  <c r="P657" s="1"/>
  <c r="L205"/>
  <c r="N527"/>
  <c r="O572"/>
  <c r="G822"/>
  <c r="G196"/>
  <c r="K250"/>
  <c r="M635"/>
  <c r="J294"/>
  <c r="N419"/>
  <c r="I988"/>
  <c r="G606"/>
  <c r="D648"/>
  <c r="I297"/>
  <c r="D317"/>
  <c r="C142"/>
  <c r="B142" s="1"/>
  <c r="L720"/>
  <c r="O862"/>
  <c r="J355"/>
  <c r="I893"/>
  <c r="G207"/>
  <c r="E799"/>
  <c r="M830"/>
  <c r="L61"/>
  <c r="D112"/>
  <c r="H630"/>
  <c r="P630" s="1"/>
  <c r="N449"/>
  <c r="M719"/>
  <c r="F296"/>
  <c r="K352"/>
  <c r="N854"/>
  <c r="N638"/>
  <c r="K934"/>
  <c r="O99"/>
  <c r="I621"/>
  <c r="I568"/>
  <c r="J78"/>
  <c r="N778"/>
  <c r="L816"/>
  <c r="H105"/>
  <c r="P105" s="1"/>
  <c r="O812"/>
  <c r="I844"/>
  <c r="D78"/>
  <c r="O158"/>
  <c r="L295"/>
  <c r="E279"/>
  <c r="D769"/>
  <c r="J554"/>
  <c r="C199"/>
  <c r="B199" s="1"/>
  <c r="H696"/>
  <c r="P696" s="1"/>
  <c r="C548"/>
  <c r="B548" s="1"/>
  <c r="E946"/>
  <c r="L111"/>
  <c r="C1004"/>
  <c r="B1004" s="1"/>
  <c r="M761"/>
  <c r="L200"/>
  <c r="D795"/>
  <c r="N831"/>
  <c r="N95"/>
  <c r="J37"/>
  <c r="N245"/>
  <c r="E687"/>
  <c r="I860"/>
  <c r="H427"/>
  <c r="P427" s="1"/>
  <c r="N58"/>
  <c r="F534"/>
  <c r="D262"/>
  <c r="L374"/>
  <c r="K940"/>
  <c r="O120"/>
  <c r="G270"/>
  <c r="K968"/>
  <c r="C883"/>
  <c r="B883" s="1"/>
  <c r="K889"/>
  <c r="G597"/>
  <c r="K844"/>
  <c r="L784"/>
  <c r="E140"/>
  <c r="C117"/>
  <c r="B117" s="1"/>
  <c r="F577"/>
  <c r="C423"/>
  <c r="B423" s="1"/>
  <c r="F143"/>
  <c r="F420"/>
  <c r="K291"/>
  <c r="G276"/>
  <c r="F611"/>
  <c r="L1009"/>
  <c r="J635"/>
  <c r="N881"/>
  <c r="L815"/>
  <c r="C929"/>
  <c r="B929" s="1"/>
  <c r="I526"/>
  <c r="G887"/>
  <c r="K962"/>
  <c r="N991"/>
  <c r="K599"/>
  <c r="F711"/>
  <c r="K350"/>
  <c r="D1006"/>
  <c r="M633"/>
  <c r="C741"/>
  <c r="B741" s="1"/>
  <c r="F228"/>
  <c r="K838"/>
  <c r="E231"/>
  <c r="K897"/>
  <c r="N127"/>
  <c r="H906"/>
  <c r="P906" s="1"/>
  <c r="J848"/>
  <c r="E678"/>
  <c r="L210"/>
  <c r="G692"/>
  <c r="L933"/>
  <c r="G751"/>
  <c r="E75"/>
  <c r="C689"/>
  <c r="B689" s="1"/>
  <c r="N929"/>
  <c r="E609"/>
  <c r="J271"/>
  <c r="K254"/>
  <c r="G901"/>
  <c r="I637"/>
  <c r="L110"/>
  <c r="E939"/>
  <c r="N598"/>
  <c r="H944"/>
  <c r="P944" s="1"/>
  <c r="L979"/>
  <c r="G731"/>
  <c r="K276"/>
  <c r="O228"/>
  <c r="H291"/>
  <c r="P291" s="1"/>
  <c r="C647"/>
  <c r="B647" s="1"/>
  <c r="N850"/>
  <c r="E431"/>
  <c r="E67"/>
  <c r="I804"/>
  <c r="O366"/>
  <c r="C302"/>
  <c r="B302" s="1"/>
  <c r="O229"/>
  <c r="J614"/>
  <c r="O607"/>
  <c r="D195"/>
  <c r="O770"/>
  <c r="O910"/>
  <c r="J377"/>
  <c r="K603"/>
  <c r="L219"/>
  <c r="O506"/>
  <c r="N559"/>
  <c r="G197"/>
  <c r="F559"/>
  <c r="L766"/>
  <c r="L345"/>
  <c r="M64"/>
  <c r="G885"/>
  <c r="N766"/>
  <c r="J432"/>
  <c r="K207"/>
  <c r="O827"/>
  <c r="I444"/>
  <c r="O203"/>
  <c r="L687"/>
  <c r="N447"/>
  <c r="F370"/>
  <c r="F758"/>
  <c r="E728"/>
  <c r="H674"/>
  <c r="P674" s="1"/>
  <c r="I865"/>
  <c r="N150"/>
  <c r="D965"/>
  <c r="K427"/>
  <c r="O535"/>
  <c r="E29"/>
  <c r="J164"/>
  <c r="I539"/>
  <c r="I351"/>
  <c r="J185"/>
  <c r="O720"/>
  <c r="F508"/>
  <c r="H203"/>
  <c r="P203" s="1"/>
  <c r="E781"/>
  <c r="C625"/>
  <c r="B625" s="1"/>
  <c r="N759"/>
  <c r="L685"/>
  <c r="K151"/>
  <c r="O936"/>
  <c r="M500"/>
  <c r="C609"/>
  <c r="B609" s="1"/>
  <c r="M65"/>
  <c r="D207"/>
  <c r="E831"/>
  <c r="D464"/>
  <c r="H369"/>
  <c r="P369" s="1"/>
  <c r="J858"/>
  <c r="I451"/>
  <c r="L234"/>
  <c r="N928"/>
  <c r="I874"/>
  <c r="F845"/>
  <c r="D771"/>
  <c r="L160"/>
  <c r="E1008"/>
  <c r="H444"/>
  <c r="P444" s="1"/>
  <c r="F561"/>
  <c r="N34"/>
  <c r="G103"/>
  <c r="G443"/>
  <c r="N351"/>
  <c r="D248"/>
  <c r="O768"/>
  <c r="K391"/>
  <c r="H100"/>
  <c r="P100" s="1"/>
  <c r="J226"/>
  <c r="D390"/>
  <c r="G703"/>
  <c r="F193"/>
  <c r="F977"/>
  <c r="J475"/>
  <c r="I776"/>
  <c r="M197"/>
  <c r="C985"/>
  <c r="B985" s="1"/>
  <c r="C381"/>
  <c r="B381" s="1"/>
  <c r="L550"/>
  <c r="J982"/>
  <c r="K658"/>
  <c r="D911"/>
  <c r="K122"/>
  <c r="N183"/>
  <c r="C697"/>
  <c r="B697" s="1"/>
  <c r="K620"/>
  <c r="F40"/>
  <c r="M127"/>
  <c r="G369"/>
  <c r="F574"/>
  <c r="E46"/>
  <c r="F142"/>
  <c r="F664"/>
  <c r="G451"/>
  <c r="N254"/>
  <c r="E970"/>
  <c r="I590"/>
  <c r="H700"/>
  <c r="P700" s="1"/>
  <c r="G374"/>
  <c r="F303"/>
  <c r="F547"/>
  <c r="E873"/>
  <c r="M233"/>
  <c r="H285"/>
  <c r="P285" s="1"/>
  <c r="J539"/>
  <c r="N785"/>
  <c r="K522"/>
  <c r="C134"/>
  <c r="B134" s="1"/>
  <c r="J663"/>
  <c r="N694"/>
  <c r="O306"/>
  <c r="N370"/>
  <c r="L624"/>
  <c r="F871"/>
  <c r="M521"/>
  <c r="K85"/>
  <c r="O461"/>
  <c r="N659"/>
  <c r="M54"/>
  <c r="O793"/>
  <c r="N830"/>
  <c r="J496"/>
  <c r="J502"/>
  <c r="C53"/>
  <c r="B53" s="1"/>
  <c r="F374"/>
  <c r="G547"/>
  <c r="F65"/>
  <c r="M942"/>
  <c r="E856"/>
  <c r="J188"/>
  <c r="E27"/>
  <c r="G846"/>
  <c r="K668"/>
  <c r="O234"/>
  <c r="F231"/>
  <c r="G97"/>
  <c r="D590"/>
  <c r="E167"/>
  <c r="I829"/>
  <c r="M999"/>
  <c r="M198"/>
  <c r="F714"/>
  <c r="M221"/>
  <c r="H443"/>
  <c r="P443" s="1"/>
  <c r="O166"/>
  <c r="O490"/>
  <c r="H578"/>
  <c r="P578" s="1"/>
  <c r="N454"/>
  <c r="L196"/>
  <c r="K680"/>
  <c r="N273"/>
  <c r="O646"/>
  <c r="J989"/>
  <c r="H529"/>
  <c r="P529" s="1"/>
  <c r="H896"/>
  <c r="P896" s="1"/>
  <c r="J350"/>
  <c r="K553"/>
  <c r="O742"/>
  <c r="C273"/>
  <c r="B273" s="1"/>
  <c r="I374"/>
  <c r="J174"/>
  <c r="C566"/>
  <c r="B566" s="1"/>
  <c r="E646"/>
  <c r="M384"/>
  <c r="O200"/>
  <c r="M753"/>
  <c r="N337"/>
  <c r="N533"/>
  <c r="D993"/>
  <c r="L660"/>
  <c r="L729"/>
  <c r="L39"/>
  <c r="C803"/>
  <c r="B803" s="1"/>
  <c r="F884"/>
  <c r="D379"/>
  <c r="K447"/>
  <c r="K179"/>
  <c r="E639"/>
  <c r="C727"/>
  <c r="B727" s="1"/>
  <c r="O457"/>
  <c r="F214"/>
  <c r="O826"/>
  <c r="K257"/>
  <c r="E834"/>
  <c r="O1007"/>
  <c r="C133"/>
  <c r="B133" s="1"/>
  <c r="L490"/>
  <c r="I246"/>
  <c r="O948"/>
  <c r="J246"/>
  <c r="E394"/>
  <c r="C150"/>
  <c r="B150" s="1"/>
  <c r="J714"/>
  <c r="K337"/>
  <c r="G467"/>
  <c r="M226"/>
  <c r="L799"/>
  <c r="C31"/>
  <c r="B31" s="1"/>
  <c r="J405"/>
  <c r="D212"/>
  <c r="O816"/>
  <c r="C765"/>
  <c r="B765" s="1"/>
  <c r="H222"/>
  <c r="P222" s="1"/>
  <c r="O418"/>
  <c r="J726"/>
  <c r="J537"/>
  <c r="D127"/>
  <c r="C471"/>
  <c r="B471" s="1"/>
  <c r="C754"/>
  <c r="B754" s="1"/>
  <c r="L622"/>
  <c r="G131"/>
  <c r="F409"/>
  <c r="M827"/>
  <c r="O212"/>
  <c r="I765"/>
  <c r="K990"/>
  <c r="I824"/>
  <c r="N163"/>
  <c r="M441"/>
  <c r="J181"/>
  <c r="M852"/>
  <c r="H242"/>
  <c r="P242" s="1"/>
  <c r="L44"/>
  <c r="N675"/>
  <c r="E1003"/>
  <c r="K172"/>
  <c r="M512"/>
  <c r="I200"/>
  <c r="F588"/>
  <c r="E822"/>
  <c r="H497"/>
  <c r="P497" s="1"/>
  <c r="H171"/>
  <c r="P171" s="1"/>
  <c r="L764"/>
  <c r="M910"/>
  <c r="N642"/>
  <c r="M786"/>
  <c r="M399"/>
  <c r="D196"/>
  <c r="J453"/>
  <c r="E722"/>
  <c r="J990"/>
  <c r="C163"/>
  <c r="B163" s="1"/>
  <c r="C633"/>
  <c r="B633" s="1"/>
  <c r="K408"/>
  <c r="G194"/>
  <c r="E619"/>
  <c r="D93"/>
  <c r="I541"/>
  <c r="M476"/>
  <c r="L716"/>
  <c r="G88"/>
  <c r="D871"/>
  <c r="I836"/>
  <c r="C213"/>
  <c r="I531"/>
  <c r="F689"/>
  <c r="E76"/>
  <c r="O255"/>
  <c r="E736"/>
  <c r="C630"/>
  <c r="B630" s="1"/>
  <c r="L287"/>
  <c r="I691"/>
  <c r="M85"/>
  <c r="G466"/>
  <c r="K403"/>
  <c r="E892"/>
  <c r="M76"/>
  <c r="L785"/>
  <c r="G763"/>
  <c r="L57"/>
  <c r="E242"/>
  <c r="D510"/>
  <c r="M126"/>
  <c r="J617"/>
  <c r="I424"/>
  <c r="F922"/>
  <c r="D244"/>
  <c r="O912"/>
  <c r="L434"/>
  <c r="F954"/>
  <c r="N684"/>
  <c r="N96"/>
  <c r="L209"/>
  <c r="J790"/>
  <c r="D661"/>
  <c r="C237"/>
  <c r="B237" s="1"/>
  <c r="O676"/>
  <c r="N400"/>
  <c r="G218"/>
  <c r="H904"/>
  <c r="P904" s="1"/>
  <c r="N542"/>
  <c r="D1003"/>
  <c r="K145"/>
  <c r="J127"/>
  <c r="I554"/>
  <c r="L439"/>
  <c r="N940"/>
  <c r="D192"/>
  <c r="K229"/>
  <c r="D696"/>
  <c r="G986"/>
  <c r="D320"/>
  <c r="M790"/>
  <c r="G882"/>
  <c r="H370"/>
  <c r="P370" s="1"/>
  <c r="N135"/>
  <c r="H162"/>
  <c r="P162" s="1"/>
  <c r="M385"/>
  <c r="C496"/>
  <c r="B496" s="1"/>
  <c r="D836"/>
  <c r="I271"/>
  <c r="O957"/>
  <c r="D252"/>
  <c r="M440"/>
  <c r="N428"/>
  <c r="H136"/>
  <c r="P136" s="1"/>
  <c r="D723"/>
  <c r="H818"/>
  <c r="P818" s="1"/>
  <c r="K134"/>
  <c r="C219"/>
  <c r="B219" s="1"/>
  <c r="J749"/>
  <c r="F743"/>
  <c r="I652"/>
  <c r="D988"/>
  <c r="L332"/>
  <c r="C584"/>
  <c r="B584" s="1"/>
  <c r="I915"/>
  <c r="M980"/>
  <c r="E312"/>
  <c r="L561"/>
  <c r="K365"/>
  <c r="O159"/>
  <c r="G956"/>
  <c r="E763"/>
  <c r="D160"/>
  <c r="O311"/>
  <c r="C704"/>
  <c r="B704" s="1"/>
  <c r="E655"/>
  <c r="D582"/>
  <c r="M922"/>
  <c r="J247"/>
  <c r="O508"/>
  <c r="E940"/>
  <c r="C999"/>
  <c r="B999" s="1"/>
  <c r="K206"/>
  <c r="O960"/>
  <c r="I749"/>
  <c r="C261"/>
  <c r="B261" s="1"/>
  <c r="K747"/>
  <c r="L571"/>
  <c r="O181"/>
  <c r="E670"/>
  <c r="I631"/>
  <c r="H478"/>
  <c r="P478" s="1"/>
  <c r="F410"/>
  <c r="M134"/>
  <c r="N105"/>
  <c r="G248"/>
  <c r="N787"/>
  <c r="N124"/>
  <c r="D511"/>
  <c r="K828"/>
  <c r="G893"/>
  <c r="H354"/>
  <c r="P354" s="1"/>
  <c r="L718"/>
  <c r="O833"/>
  <c r="D33"/>
  <c r="I673"/>
  <c r="K773"/>
  <c r="O591"/>
  <c r="E508"/>
  <c r="J158"/>
  <c r="F206"/>
  <c r="H489"/>
  <c r="P489" s="1"/>
  <c r="O736"/>
  <c r="D249"/>
  <c r="H880"/>
  <c r="P880" s="1"/>
  <c r="F52"/>
  <c r="I442"/>
  <c r="N665"/>
  <c r="L231"/>
  <c r="H267"/>
  <c r="P267" s="1"/>
  <c r="J558"/>
  <c r="C537"/>
  <c r="B537" s="1"/>
  <c r="I851"/>
  <c r="K437"/>
  <c r="G914"/>
  <c r="J154"/>
  <c r="O274"/>
  <c r="O954"/>
  <c r="J43"/>
  <c r="H208"/>
  <c r="P208" s="1"/>
  <c r="E760"/>
  <c r="N441"/>
  <c r="J116"/>
  <c r="G296"/>
  <c r="O290"/>
  <c r="F788"/>
  <c r="G757"/>
  <c r="H992"/>
  <c r="P992" s="1"/>
  <c r="D100"/>
  <c r="J540"/>
  <c r="C983"/>
  <c r="B983" s="1"/>
  <c r="O214"/>
  <c r="K682"/>
  <c r="K342"/>
  <c r="M128"/>
  <c r="I897"/>
  <c r="F733"/>
  <c r="J59"/>
  <c r="J220"/>
  <c r="D664"/>
  <c r="L626"/>
  <c r="F536"/>
  <c r="O211"/>
  <c r="D297"/>
  <c r="F779"/>
  <c r="I591"/>
  <c r="H971"/>
  <c r="P971" s="1"/>
  <c r="D109"/>
  <c r="C610"/>
  <c r="B610" s="1"/>
  <c r="K435"/>
  <c r="G220"/>
  <c r="L893"/>
  <c r="C690"/>
  <c r="B690" s="1"/>
  <c r="C151"/>
  <c r="B151" s="1"/>
  <c r="M238"/>
  <c r="D920"/>
  <c r="K841"/>
  <c r="C627"/>
  <c r="B627" s="1"/>
  <c r="J72"/>
  <c r="N82"/>
  <c r="N616"/>
  <c r="E329"/>
  <c r="I916"/>
  <c r="H338"/>
  <c r="P338" s="1"/>
  <c r="J809"/>
  <c r="N601"/>
  <c r="D319"/>
  <c r="I674"/>
  <c r="H532"/>
  <c r="P532" s="1"/>
  <c r="M274"/>
  <c r="D509"/>
  <c r="N924"/>
  <c r="I553"/>
  <c r="O221"/>
  <c r="F851"/>
  <c r="C507"/>
  <c r="B507" s="1"/>
  <c r="E1007"/>
  <c r="C355"/>
  <c r="B355" s="1"/>
  <c r="H924"/>
  <c r="P924" s="1"/>
  <c r="I812"/>
  <c r="G565"/>
  <c r="I96"/>
  <c r="D126"/>
  <c r="N739"/>
  <c r="J371"/>
  <c r="O69"/>
  <c r="G317"/>
  <c r="K765"/>
  <c r="L841"/>
  <c r="L82"/>
  <c r="I79"/>
  <c r="M838"/>
  <c r="D927"/>
  <c r="F88"/>
  <c r="I103"/>
  <c r="J623"/>
  <c r="D671"/>
  <c r="J66"/>
  <c r="J365"/>
  <c r="E547"/>
  <c r="M29"/>
  <c r="E87"/>
  <c r="J834"/>
  <c r="N471"/>
  <c r="C263"/>
  <c r="B263" s="1"/>
  <c r="I49"/>
  <c r="L919"/>
  <c r="O398"/>
  <c r="E336"/>
  <c r="J62"/>
  <c r="N915"/>
  <c r="O284"/>
  <c r="H148"/>
  <c r="P148" s="1"/>
  <c r="I202"/>
  <c r="G552"/>
  <c r="G655"/>
  <c r="F209"/>
  <c r="D259"/>
  <c r="I114"/>
  <c r="F861"/>
  <c r="L765"/>
  <c r="L176"/>
  <c r="G658"/>
  <c r="E327"/>
  <c r="G936"/>
  <c r="K36"/>
  <c r="D998"/>
  <c r="J511"/>
  <c r="C535"/>
  <c r="B535" s="1"/>
  <c r="C192"/>
  <c r="B192" s="1"/>
  <c r="D745"/>
  <c r="N410"/>
  <c r="L1010"/>
  <c r="H43"/>
  <c r="P43" s="1"/>
  <c r="C1003"/>
  <c r="B1003" s="1"/>
  <c r="F780"/>
  <c r="C353"/>
  <c r="B353" s="1"/>
  <c r="F204"/>
  <c r="G476"/>
  <c r="D584"/>
  <c r="L795"/>
  <c r="O355"/>
  <c r="C597"/>
  <c r="B597" s="1"/>
  <c r="C800"/>
  <c r="N299"/>
  <c r="C205"/>
  <c r="B205" s="1"/>
  <c r="I991"/>
  <c r="K477"/>
  <c r="N354"/>
  <c r="J973"/>
  <c r="L503"/>
  <c r="N600"/>
  <c r="O64"/>
  <c r="F39"/>
  <c r="F443"/>
  <c r="E141"/>
  <c r="H376"/>
  <c r="P376" s="1"/>
  <c r="L521"/>
  <c r="L118"/>
  <c r="I932"/>
  <c r="N590"/>
  <c r="F531"/>
  <c r="I398"/>
  <c r="M190"/>
  <c r="H699"/>
  <c r="P699" s="1"/>
  <c r="F543"/>
  <c r="D708"/>
  <c r="C281"/>
  <c r="B281" s="1"/>
  <c r="N203"/>
  <c r="J295"/>
  <c r="G260"/>
  <c r="N46"/>
  <c r="N436"/>
  <c r="I427"/>
  <c r="E97"/>
  <c r="M950"/>
  <c r="K486"/>
  <c r="H616"/>
  <c r="P616" s="1"/>
  <c r="K471"/>
  <c r="N268"/>
  <c r="N784"/>
  <c r="H628"/>
  <c r="P628" s="1"/>
  <c r="J793"/>
  <c r="E354"/>
  <c r="D345"/>
  <c r="L129"/>
  <c r="M595"/>
  <c r="L84"/>
  <c r="G390"/>
  <c r="K541"/>
  <c r="E205"/>
  <c r="G999"/>
  <c r="M600"/>
  <c r="I686"/>
  <c r="H410"/>
  <c r="P410" s="1"/>
  <c r="F354"/>
  <c r="F870"/>
  <c r="M696"/>
  <c r="L878"/>
  <c r="F301"/>
  <c r="D221"/>
  <c r="E276"/>
  <c r="D881"/>
  <c r="J291"/>
  <c r="K467"/>
  <c r="I475"/>
  <c r="I131"/>
  <c r="L946"/>
  <c r="N380"/>
  <c r="N825"/>
  <c r="J38"/>
  <c r="K576"/>
  <c r="C705"/>
  <c r="B705" s="1"/>
  <c r="F911"/>
  <c r="O45"/>
  <c r="K615"/>
  <c r="E778"/>
  <c r="K650"/>
  <c r="F299"/>
  <c r="D913"/>
  <c r="O385"/>
  <c r="I330"/>
  <c r="G912"/>
  <c r="M653"/>
  <c r="O292"/>
  <c r="L247"/>
  <c r="M970"/>
  <c r="F576"/>
  <c r="M770"/>
  <c r="D333"/>
  <c r="O923"/>
  <c r="H661"/>
  <c r="P661" s="1"/>
  <c r="K628"/>
  <c r="D139"/>
  <c r="O973"/>
  <c r="E866"/>
  <c r="J916"/>
  <c r="I241"/>
  <c r="E333"/>
  <c r="E885"/>
  <c r="E981"/>
  <c r="M581"/>
  <c r="O26"/>
  <c r="H686"/>
  <c r="P686" s="1"/>
  <c r="M975"/>
  <c r="K407"/>
  <c r="D503"/>
  <c r="O918"/>
  <c r="O387"/>
  <c r="N528"/>
  <c r="H53"/>
  <c r="P53" s="1"/>
  <c r="N771"/>
  <c r="L360"/>
  <c r="K428"/>
  <c r="D52"/>
  <c r="I662"/>
  <c r="D748"/>
  <c r="G246"/>
  <c r="K39"/>
  <c r="D397"/>
  <c r="M515"/>
  <c r="D309"/>
  <c r="G263"/>
  <c r="G559"/>
  <c r="M772"/>
  <c r="I292"/>
  <c r="J47"/>
  <c r="M758"/>
  <c r="D471"/>
  <c r="N170"/>
  <c r="F865"/>
  <c r="M553"/>
  <c r="E375"/>
  <c r="O50"/>
  <c r="O321"/>
  <c r="C109"/>
  <c r="B109" s="1"/>
  <c r="G921"/>
  <c r="C538"/>
  <c r="B538" s="1"/>
  <c r="L290"/>
  <c r="J963"/>
  <c r="N546"/>
  <c r="J637"/>
  <c r="E832"/>
  <c r="G172"/>
  <c r="K784"/>
  <c r="K1008"/>
  <c r="I842"/>
  <c r="M201"/>
  <c r="D59"/>
  <c r="C90"/>
  <c r="B90" s="1"/>
  <c r="D115"/>
  <c r="L286"/>
  <c r="L695"/>
  <c r="F461"/>
  <c r="N340"/>
  <c r="N872"/>
  <c r="O448"/>
  <c r="E528"/>
  <c r="G905"/>
  <c r="N180"/>
  <c r="M857"/>
  <c r="E249"/>
  <c r="O656"/>
  <c r="D215"/>
  <c r="K63"/>
  <c r="K126"/>
  <c r="C218"/>
  <c r="B218" s="1"/>
  <c r="L213"/>
  <c r="M247"/>
  <c r="D563"/>
  <c r="F46"/>
  <c r="H981"/>
  <c r="P981" s="1"/>
  <c r="C563"/>
  <c r="B563" s="1"/>
  <c r="K777"/>
  <c r="D732"/>
  <c r="C185"/>
  <c r="B185" s="1"/>
  <c r="N676"/>
  <c r="G322"/>
  <c r="D744"/>
  <c r="I214"/>
  <c r="J75"/>
  <c r="I78"/>
  <c r="E236"/>
  <c r="N336"/>
  <c r="D820"/>
  <c r="N925"/>
  <c r="C269"/>
  <c r="B269" s="1"/>
  <c r="E638"/>
  <c r="C838"/>
  <c r="B838" s="1"/>
  <c r="N669"/>
  <c r="E176"/>
  <c r="D549"/>
  <c r="L909"/>
  <c r="F755"/>
  <c r="L251"/>
  <c r="J634"/>
  <c r="O356"/>
  <c r="H840"/>
  <c r="P840" s="1"/>
  <c r="I163"/>
  <c r="C526"/>
  <c r="G360"/>
  <c r="M159"/>
  <c r="K712"/>
  <c r="D561"/>
  <c r="I973"/>
  <c r="N138"/>
  <c r="J759"/>
  <c r="E461"/>
  <c r="D358"/>
  <c r="G141"/>
  <c r="D844"/>
  <c r="M535"/>
  <c r="E254"/>
  <c r="K472"/>
  <c r="F557"/>
  <c r="H433"/>
  <c r="P433" s="1"/>
  <c r="J175"/>
  <c r="I735"/>
  <c r="L418"/>
  <c r="J466"/>
  <c r="E632"/>
  <c r="H44"/>
  <c r="P44" s="1"/>
  <c r="E400"/>
  <c r="N571"/>
  <c r="K182"/>
  <c r="K808"/>
  <c r="O574"/>
  <c r="J754"/>
  <c r="N430"/>
  <c r="C879"/>
  <c r="B879" s="1"/>
  <c r="J172"/>
  <c r="L985"/>
  <c r="N314"/>
  <c r="D809"/>
  <c r="H389"/>
  <c r="P389" s="1"/>
  <c r="M693"/>
  <c r="F964"/>
  <c r="D124"/>
  <c r="M317"/>
  <c r="C908"/>
  <c r="B908" s="1"/>
  <c r="F218"/>
  <c r="O944"/>
  <c r="I701"/>
  <c r="I185"/>
  <c r="N236"/>
  <c r="F92"/>
  <c r="I833"/>
  <c r="F765"/>
  <c r="I434"/>
  <c r="F79"/>
  <c r="E552"/>
  <c r="L447"/>
  <c r="L1002"/>
  <c r="J224"/>
  <c r="M410"/>
  <c r="F906"/>
  <c r="M236"/>
  <c r="M331"/>
  <c r="D665"/>
  <c r="H277"/>
  <c r="P277" s="1"/>
  <c r="J141"/>
  <c r="O84"/>
  <c r="G760"/>
  <c r="N679"/>
  <c r="N512"/>
  <c r="E62"/>
  <c r="H619"/>
  <c r="P619" s="1"/>
  <c r="O358"/>
  <c r="N804"/>
  <c r="G241"/>
  <c r="K643"/>
  <c r="E104"/>
  <c r="F357"/>
  <c r="J705"/>
  <c r="O595"/>
  <c r="N237"/>
  <c r="I376"/>
  <c r="J105"/>
  <c r="F613"/>
  <c r="K517"/>
  <c r="I895"/>
  <c r="N208"/>
  <c r="F624"/>
  <c r="J826"/>
  <c r="M232"/>
  <c r="E383"/>
  <c r="G795"/>
  <c r="M195"/>
  <c r="J469"/>
  <c r="H709"/>
  <c r="P709" s="1"/>
  <c r="J747"/>
  <c r="E108"/>
  <c r="D909"/>
  <c r="G299"/>
  <c r="O829"/>
  <c r="O611"/>
  <c r="H891"/>
  <c r="P891" s="1"/>
  <c r="L228"/>
  <c r="M416"/>
  <c r="H552"/>
  <c r="P552" s="1"/>
  <c r="N329"/>
  <c r="C791"/>
  <c r="B791" s="1"/>
  <c r="M792"/>
  <c r="L634"/>
  <c r="J135"/>
  <c r="L168"/>
  <c r="I679"/>
  <c r="M789"/>
  <c r="L400"/>
  <c r="O675"/>
  <c r="O916"/>
  <c r="I320"/>
  <c r="H724"/>
  <c r="P724" s="1"/>
  <c r="G819"/>
  <c r="D146"/>
  <c r="N556"/>
  <c r="J383"/>
  <c r="G886"/>
  <c r="H219"/>
  <c r="P219" s="1"/>
  <c r="I462"/>
  <c r="C457"/>
  <c r="B457" s="1"/>
  <c r="K252"/>
  <c r="J815"/>
  <c r="M914"/>
  <c r="O201"/>
  <c r="H586"/>
  <c r="P586" s="1"/>
  <c r="H976"/>
  <c r="P976" s="1"/>
  <c r="G247"/>
  <c r="J728"/>
  <c r="H802"/>
  <c r="P802" s="1"/>
  <c r="E168"/>
  <c r="K515"/>
  <c r="I469"/>
  <c r="N880"/>
  <c r="O237"/>
  <c r="G410"/>
  <c r="O383"/>
  <c r="K908"/>
  <c r="D730"/>
  <c r="E966"/>
  <c r="J200"/>
  <c r="M630"/>
  <c r="F966"/>
  <c r="F213"/>
  <c r="L522"/>
  <c r="M455"/>
  <c r="G261"/>
  <c r="E343"/>
  <c r="D737"/>
  <c r="E182"/>
  <c r="M265"/>
  <c r="F668"/>
  <c r="N913"/>
  <c r="G803"/>
  <c r="K107"/>
  <c r="J115"/>
  <c r="I644"/>
  <c r="G495"/>
  <c r="M986"/>
  <c r="I99"/>
  <c r="O536"/>
  <c r="F514"/>
  <c r="F318"/>
  <c r="E436"/>
  <c r="N444"/>
  <c r="F44"/>
  <c r="M379"/>
  <c r="J374"/>
  <c r="L917"/>
  <c r="K806"/>
  <c r="E199"/>
  <c r="L215"/>
  <c r="I872"/>
  <c r="E443"/>
  <c r="L964"/>
  <c r="J445"/>
  <c r="I658"/>
  <c r="K441"/>
  <c r="I390"/>
  <c r="O223"/>
  <c r="L289"/>
  <c r="N724"/>
  <c r="H853"/>
  <c r="P853" s="1"/>
  <c r="I559"/>
  <c r="H720"/>
  <c r="P720" s="1"/>
  <c r="N585"/>
  <c r="L1008"/>
  <c r="L346"/>
  <c r="O511"/>
  <c r="I799"/>
  <c r="J207"/>
  <c r="M355"/>
  <c r="N875"/>
  <c r="H111"/>
  <c r="P111" s="1"/>
  <c r="C701"/>
  <c r="F685"/>
  <c r="L621"/>
  <c r="O352"/>
  <c r="D997"/>
  <c r="F99"/>
  <c r="D707"/>
  <c r="C939"/>
  <c r="B939" s="1"/>
  <c r="F118"/>
  <c r="O388"/>
  <c r="E746"/>
  <c r="C137"/>
  <c r="B137" s="1"/>
  <c r="M605"/>
  <c r="I448"/>
  <c r="E813"/>
  <c r="I205"/>
  <c r="G389"/>
  <c r="H362"/>
  <c r="P362" s="1"/>
  <c r="N702"/>
  <c r="C922"/>
  <c r="B922" s="1"/>
  <c r="G215"/>
  <c r="O487"/>
  <c r="I883"/>
  <c r="I928"/>
  <c r="F108"/>
  <c r="C902"/>
  <c r="B902" s="1"/>
  <c r="F717"/>
  <c r="D161"/>
  <c r="K571"/>
  <c r="G396"/>
  <c r="H795"/>
  <c r="P795" s="1"/>
  <c r="N300"/>
  <c r="F485"/>
  <c r="L453"/>
  <c r="M97"/>
  <c r="N761"/>
  <c r="C383"/>
  <c r="B383" s="1"/>
  <c r="L350"/>
  <c r="I783"/>
  <c r="G423"/>
  <c r="K482"/>
  <c r="I127"/>
  <c r="I317"/>
  <c r="N857"/>
  <c r="L27"/>
  <c r="K116"/>
  <c r="F407"/>
  <c r="C735"/>
  <c r="B735" s="1"/>
  <c r="I144"/>
  <c r="L496"/>
  <c r="M794"/>
  <c r="E968"/>
  <c r="C539"/>
  <c r="B539" s="1"/>
  <c r="H672"/>
  <c r="P672" s="1"/>
  <c r="M196"/>
  <c r="G89"/>
  <c r="F677"/>
  <c r="M899"/>
  <c r="C183"/>
  <c r="B183" s="1"/>
  <c r="K54"/>
  <c r="D651"/>
  <c r="I68"/>
  <c r="H962"/>
  <c r="P962" s="1"/>
  <c r="I638"/>
  <c r="N697"/>
  <c r="O315"/>
  <c r="G804"/>
  <c r="N764"/>
  <c r="L391"/>
  <c r="K531"/>
  <c r="H76"/>
  <c r="P76" s="1"/>
  <c r="H90"/>
  <c r="P90" s="1"/>
  <c r="H762"/>
  <c r="P762" s="1"/>
  <c r="L725"/>
  <c r="D204"/>
  <c r="D610"/>
  <c r="K540"/>
  <c r="J319"/>
  <c r="O240"/>
  <c r="L549"/>
  <c r="F70"/>
  <c r="I998"/>
  <c r="L866"/>
  <c r="D849"/>
  <c r="H477"/>
  <c r="P477" s="1"/>
  <c r="M348"/>
  <c r="C1005"/>
  <c r="B1005" s="1"/>
  <c r="M562"/>
  <c r="D848"/>
  <c r="K144"/>
  <c r="K245"/>
  <c r="G681"/>
  <c r="L526"/>
  <c r="D95"/>
  <c r="E480"/>
  <c r="M668"/>
  <c r="D104"/>
  <c r="D964"/>
  <c r="F700"/>
  <c r="J934"/>
  <c r="E404"/>
  <c r="L294"/>
  <c r="I968"/>
  <c r="O635"/>
  <c r="J933"/>
  <c r="D119"/>
  <c r="C171"/>
  <c r="B171" s="1"/>
  <c r="K235"/>
  <c r="N217"/>
  <c r="N977"/>
  <c r="I575"/>
  <c r="N797"/>
  <c r="C66"/>
  <c r="B66" s="1"/>
  <c r="G636"/>
  <c r="H27"/>
  <c r="P27" s="1"/>
  <c r="F968"/>
  <c r="M619"/>
  <c r="O414"/>
  <c r="O333"/>
  <c r="G930"/>
  <c r="F619"/>
  <c r="C488"/>
  <c r="B488" s="1"/>
  <c r="J277"/>
  <c r="D950"/>
  <c r="E908"/>
  <c r="E563"/>
  <c r="H327"/>
  <c r="P327" s="1"/>
  <c r="F886"/>
  <c r="D824"/>
  <c r="L333"/>
  <c r="O141"/>
  <c r="F948"/>
  <c r="O837"/>
  <c r="D167"/>
  <c r="L48"/>
  <c r="N812"/>
  <c r="M647"/>
  <c r="G173"/>
  <c r="I125"/>
  <c r="F898"/>
  <c r="L738"/>
  <c r="F49"/>
  <c r="F973"/>
  <c r="D894"/>
  <c r="N690"/>
  <c r="D392"/>
  <c r="L982"/>
  <c r="J136"/>
  <c r="H415"/>
  <c r="P415" s="1"/>
  <c r="F919"/>
  <c r="K43"/>
  <c r="E868"/>
  <c r="L609"/>
  <c r="D148"/>
  <c r="F572"/>
  <c r="I130"/>
  <c r="O664"/>
  <c r="J752"/>
  <c r="J57"/>
  <c r="L688"/>
  <c r="O543"/>
  <c r="E157"/>
  <c r="L532"/>
  <c r="F846"/>
  <c r="G444"/>
  <c r="K523"/>
  <c r="G162"/>
  <c r="K483"/>
  <c r="C870"/>
  <c r="B870" s="1"/>
  <c r="N134"/>
  <c r="C377"/>
  <c r="B377" s="1"/>
  <c r="K856"/>
  <c r="I496"/>
  <c r="M557"/>
  <c r="L141"/>
  <c r="H424"/>
  <c r="P424" s="1"/>
  <c r="M543"/>
  <c r="L255"/>
  <c r="M417"/>
  <c r="O623"/>
  <c r="K367"/>
  <c r="N233"/>
  <c r="H520"/>
  <c r="P520" s="1"/>
  <c r="M164"/>
  <c r="K449"/>
  <c r="G924"/>
  <c r="J427"/>
  <c r="K753"/>
  <c r="H166"/>
  <c r="P166" s="1"/>
  <c r="G732"/>
  <c r="H505"/>
  <c r="P505" s="1"/>
  <c r="H871"/>
  <c r="P871" s="1"/>
  <c r="I220"/>
  <c r="N417"/>
  <c r="K707"/>
  <c r="H184"/>
  <c r="P184" s="1"/>
  <c r="E226"/>
  <c r="E789"/>
  <c r="F946"/>
  <c r="I300"/>
  <c r="E578"/>
  <c r="I324"/>
  <c r="E83"/>
  <c r="N683"/>
  <c r="C932"/>
  <c r="B932" s="1"/>
  <c r="E100"/>
  <c r="D754"/>
  <c r="C586"/>
  <c r="B586" s="1"/>
  <c r="K709"/>
  <c r="N937"/>
  <c r="I50"/>
  <c r="G991"/>
  <c r="K334"/>
  <c r="C570"/>
  <c r="B570" s="1"/>
  <c r="D242"/>
  <c r="H168"/>
  <c r="P168" s="1"/>
  <c r="F650"/>
  <c r="D439"/>
  <c r="E191"/>
  <c r="C794"/>
  <c r="B794" s="1"/>
  <c r="I430"/>
  <c r="I204"/>
  <c r="G854"/>
  <c r="N579"/>
  <c r="M782"/>
  <c r="E719"/>
  <c r="D60"/>
  <c r="M954"/>
  <c r="H419"/>
  <c r="P419" s="1"/>
  <c r="E510"/>
  <c r="L284"/>
  <c r="O86"/>
  <c r="M217"/>
  <c r="J316"/>
  <c r="J68"/>
  <c r="I614"/>
  <c r="K818"/>
  <c r="O805"/>
  <c r="E165"/>
  <c r="C977"/>
  <c r="B977" s="1"/>
  <c r="L264"/>
  <c r="J944"/>
  <c r="O308"/>
  <c r="M598"/>
  <c r="C212"/>
  <c r="B212" s="1"/>
  <c r="J953"/>
  <c r="G123"/>
  <c r="H647"/>
  <c r="P647" s="1"/>
  <c r="C604"/>
  <c r="B604" s="1"/>
  <c r="D278"/>
  <c r="D515"/>
  <c r="F908"/>
  <c r="O809"/>
  <c r="I73"/>
  <c r="I524"/>
  <c r="C518"/>
  <c r="B518" s="1"/>
  <c r="M439"/>
  <c r="N904"/>
  <c r="L198"/>
  <c r="J404"/>
  <c r="C664"/>
  <c r="B664" s="1"/>
  <c r="F963"/>
  <c r="C115"/>
  <c r="B115" s="1"/>
  <c r="O362"/>
  <c r="L891"/>
  <c r="K27"/>
  <c r="N889"/>
  <c r="M686"/>
  <c r="D959"/>
  <c r="M114"/>
  <c r="F633"/>
  <c r="N580"/>
  <c r="J519"/>
  <c r="H819"/>
  <c r="P819" s="1"/>
  <c r="N115"/>
  <c r="M321"/>
  <c r="J873"/>
  <c r="H1000"/>
  <c r="P1000" s="1"/>
  <c r="F347"/>
  <c r="F895"/>
  <c r="C673"/>
  <c r="B673" s="1"/>
  <c r="L133"/>
  <c r="K532"/>
  <c r="G375"/>
  <c r="C740"/>
  <c r="B740" s="1"/>
  <c r="D202"/>
  <c r="F460"/>
  <c r="F281"/>
  <c r="C880"/>
  <c r="B880" s="1"/>
  <c r="K903"/>
  <c r="M1002"/>
  <c r="E189"/>
  <c r="K557"/>
  <c r="O911"/>
  <c r="O224"/>
  <c r="I752"/>
  <c r="N554"/>
  <c r="I23"/>
  <c r="F642"/>
  <c r="M617"/>
  <c r="E921"/>
  <c r="L250"/>
  <c r="K558"/>
  <c r="J393"/>
  <c r="M325"/>
  <c r="L900"/>
  <c r="J978"/>
  <c r="L281"/>
  <c r="O659"/>
  <c r="G438"/>
  <c r="K307"/>
  <c r="D518"/>
  <c r="N725"/>
  <c r="J208"/>
  <c r="J997"/>
  <c r="K513"/>
  <c r="F462"/>
  <c r="I533"/>
  <c r="C733"/>
  <c r="B733" s="1"/>
  <c r="L144"/>
  <c r="N474"/>
  <c r="E589"/>
  <c r="I996"/>
  <c r="C244"/>
  <c r="B244" s="1"/>
  <c r="J761"/>
  <c r="F575"/>
  <c r="G90"/>
  <c r="C416"/>
  <c r="B416" s="1"/>
  <c r="J730"/>
  <c r="M807"/>
  <c r="L222"/>
  <c r="D572"/>
  <c r="G399"/>
  <c r="M920"/>
  <c r="J241"/>
  <c r="N466"/>
  <c r="I757"/>
  <c r="K734"/>
  <c r="N139"/>
  <c r="L433"/>
  <c r="J557"/>
  <c r="M471"/>
  <c r="I979"/>
  <c r="C536"/>
  <c r="B536" s="1"/>
  <c r="H844"/>
  <c r="P844" s="1"/>
  <c r="J619"/>
  <c r="D972"/>
  <c r="O460"/>
  <c r="F759"/>
  <c r="D534"/>
  <c r="J1004"/>
  <c r="N560"/>
  <c r="G712"/>
  <c r="E762"/>
  <c r="M525"/>
  <c r="J462"/>
  <c r="K696"/>
  <c r="F564"/>
  <c r="F634"/>
  <c r="D402"/>
  <c r="M657"/>
  <c r="M463"/>
  <c r="N548"/>
  <c r="I464"/>
  <c r="O842"/>
  <c r="L376"/>
  <c r="O637"/>
  <c r="G412"/>
  <c r="F830"/>
  <c r="K830"/>
  <c r="O901"/>
  <c r="F181"/>
  <c r="E294"/>
  <c r="K534"/>
  <c r="F474"/>
  <c r="L109"/>
  <c r="J50"/>
  <c r="J676"/>
  <c r="D650"/>
  <c r="O955"/>
  <c r="N517"/>
  <c r="I234"/>
  <c r="F408"/>
  <c r="D801"/>
  <c r="H237"/>
  <c r="P237" s="1"/>
  <c r="I247"/>
  <c r="E905"/>
  <c r="N71"/>
  <c r="O108"/>
  <c r="I459"/>
  <c r="N388"/>
  <c r="C100"/>
  <c r="B100" s="1"/>
  <c r="M43"/>
  <c r="I857"/>
  <c r="L564"/>
  <c r="C942"/>
  <c r="B942" s="1"/>
  <c r="H407"/>
  <c r="P407" s="1"/>
  <c r="D198"/>
  <c r="J872"/>
  <c r="M671"/>
  <c r="M132"/>
  <c r="J280"/>
  <c r="J813"/>
  <c r="F315"/>
  <c r="J29"/>
  <c r="G386"/>
  <c r="G308"/>
  <c r="M842"/>
  <c r="O1008"/>
  <c r="M783"/>
  <c r="C158"/>
  <c r="B158" s="1"/>
  <c r="I832"/>
  <c r="E25"/>
  <c r="D547"/>
  <c r="G252"/>
  <c r="L300"/>
  <c r="G538"/>
  <c r="O921"/>
  <c r="I759"/>
  <c r="O449"/>
  <c r="D77"/>
  <c r="L892"/>
  <c r="N113"/>
  <c r="C554"/>
  <c r="B554" s="1"/>
  <c r="J865"/>
  <c r="N641"/>
  <c r="L62"/>
  <c r="C759"/>
  <c r="B759" s="1"/>
  <c r="M618"/>
  <c r="O267"/>
  <c r="C773"/>
  <c r="B773" s="1"/>
  <c r="I558"/>
  <c r="F1008"/>
  <c r="M376"/>
  <c r="O261"/>
  <c r="H397"/>
  <c r="P397" s="1"/>
  <c r="K545"/>
  <c r="C22"/>
  <c r="B22" s="1"/>
  <c r="H748"/>
  <c r="P748" s="1"/>
  <c r="K661"/>
  <c r="L993"/>
  <c r="K585"/>
  <c r="F361"/>
  <c r="D772"/>
  <c r="F778"/>
  <c r="N256"/>
  <c r="E388"/>
  <c r="E917"/>
  <c r="K327"/>
  <c r="K546"/>
  <c r="N279"/>
  <c r="L686"/>
  <c r="N692"/>
  <c r="I180"/>
  <c r="I981"/>
  <c r="G884"/>
  <c r="I254"/>
  <c r="N385"/>
  <c r="O335"/>
  <c r="I866"/>
  <c r="N521"/>
  <c r="F678"/>
  <c r="H247"/>
  <c r="P247" s="1"/>
  <c r="K507"/>
  <c r="L808"/>
  <c r="H1005"/>
  <c r="P1005" s="1"/>
  <c r="C41"/>
  <c r="B41" s="1"/>
  <c r="J576"/>
  <c r="J723"/>
  <c r="O993"/>
  <c r="E293"/>
  <c r="G654"/>
  <c r="K909"/>
  <c r="C339"/>
  <c r="B339" s="1"/>
  <c r="E386"/>
  <c r="H913"/>
  <c r="P913" s="1"/>
  <c r="L1006"/>
  <c r="E121"/>
  <c r="I778"/>
  <c r="G309"/>
  <c r="I54"/>
  <c r="L146"/>
  <c r="G705"/>
  <c r="H217"/>
  <c r="P217" s="1"/>
  <c r="J48"/>
  <c r="K137"/>
  <c r="G226"/>
  <c r="J421"/>
  <c r="O138"/>
  <c r="M475"/>
  <c r="D995"/>
  <c r="D308"/>
  <c r="O119"/>
  <c r="G249"/>
  <c r="H189"/>
  <c r="P189" s="1"/>
  <c r="C994"/>
  <c r="B994" s="1"/>
  <c r="H878"/>
  <c r="P878" s="1"/>
  <c r="H987"/>
  <c r="P987" s="1"/>
  <c r="H170"/>
  <c r="P170" s="1"/>
  <c r="N604"/>
  <c r="D410"/>
  <c r="F492"/>
  <c r="K601"/>
  <c r="H244"/>
  <c r="P244" s="1"/>
  <c r="I745"/>
  <c r="G541"/>
  <c r="F1010"/>
  <c r="L134"/>
  <c r="O215"/>
  <c r="O70"/>
  <c r="F168"/>
  <c r="L937"/>
  <c r="F793"/>
  <c r="I946"/>
  <c r="J87"/>
  <c r="G519"/>
  <c r="G471"/>
  <c r="G929"/>
  <c r="I487"/>
  <c r="D213"/>
  <c r="I888"/>
  <c r="E427"/>
  <c r="H1006"/>
  <c r="P1006" s="1"/>
  <c r="H79"/>
  <c r="P79" s="1"/>
  <c r="L307"/>
  <c r="I322"/>
  <c r="C198"/>
  <c r="B198" s="1"/>
  <c r="J852"/>
  <c r="N707"/>
  <c r="G969"/>
  <c r="M86"/>
  <c r="M573"/>
  <c r="E398"/>
  <c r="M323"/>
  <c r="L591"/>
  <c r="I232"/>
  <c r="F883"/>
  <c r="H521"/>
  <c r="P521" s="1"/>
  <c r="D992"/>
  <c r="J122"/>
  <c r="F104"/>
  <c r="L306"/>
  <c r="J327"/>
  <c r="J600"/>
  <c r="N504"/>
  <c r="N1005"/>
  <c r="N344"/>
  <c r="G477"/>
  <c r="E991"/>
  <c r="I196"/>
  <c r="O992"/>
  <c r="M799"/>
  <c r="C206"/>
  <c r="B206" s="1"/>
  <c r="I348"/>
  <c r="L113"/>
  <c r="N583"/>
  <c r="E477"/>
  <c r="F194"/>
  <c r="J936"/>
  <c r="L779"/>
  <c r="E238"/>
  <c r="M706"/>
  <c r="J525"/>
  <c r="J410"/>
  <c r="F746"/>
  <c r="K184"/>
  <c r="M534"/>
  <c r="H512"/>
  <c r="P512" s="1"/>
  <c r="D301"/>
  <c r="D640"/>
  <c r="N564"/>
  <c r="O326"/>
  <c r="C660"/>
  <c r="B660" s="1"/>
  <c r="J509"/>
  <c r="H765"/>
  <c r="P765" s="1"/>
  <c r="D862"/>
  <c r="N109"/>
  <c r="D675"/>
  <c r="H901"/>
  <c r="P901" s="1"/>
  <c r="M654"/>
  <c r="O971"/>
  <c r="K222"/>
  <c r="L494"/>
  <c r="K284"/>
  <c r="L916"/>
  <c r="O346"/>
  <c r="O605"/>
  <c r="K398"/>
  <c r="N920"/>
  <c r="M273"/>
  <c r="M532"/>
  <c r="J471"/>
  <c r="H835"/>
  <c r="P835" s="1"/>
  <c r="D519"/>
  <c r="L642"/>
  <c r="O546"/>
  <c r="L1000"/>
  <c r="K336"/>
  <c r="N670"/>
  <c r="H624"/>
  <c r="P624" s="1"/>
  <c r="L726"/>
  <c r="K429"/>
  <c r="N926"/>
  <c r="K839"/>
  <c r="I754"/>
  <c r="D507"/>
  <c r="H841"/>
  <c r="P841" s="1"/>
  <c r="I766"/>
  <c r="F525"/>
  <c r="L446"/>
  <c r="F371"/>
  <c r="L740"/>
  <c r="D437"/>
  <c r="C276"/>
  <c r="B276" s="1"/>
  <c r="G875"/>
  <c r="F82"/>
  <c r="L619"/>
  <c r="L702"/>
  <c r="F317"/>
  <c r="H103"/>
  <c r="P103" s="1"/>
  <c r="O906"/>
  <c r="O491"/>
  <c r="E553"/>
  <c r="J924"/>
  <c r="N836"/>
  <c r="D501"/>
  <c r="D532"/>
  <c r="I63"/>
  <c r="M871"/>
  <c r="J601"/>
  <c r="L105"/>
  <c r="M452"/>
  <c r="J700"/>
  <c r="J74"/>
  <c r="C819"/>
  <c r="B819" s="1"/>
  <c r="F476"/>
  <c r="E111"/>
  <c r="O841"/>
  <c r="H55"/>
  <c r="P55" s="1"/>
  <c r="J802"/>
  <c r="F397"/>
  <c r="F362"/>
  <c r="F894"/>
  <c r="E467"/>
  <c r="J573"/>
  <c r="F94"/>
  <c r="H714"/>
  <c r="P714" s="1"/>
  <c r="G840"/>
  <c r="H89"/>
  <c r="P89" s="1"/>
  <c r="J779"/>
  <c r="F720"/>
  <c r="D603"/>
  <c r="O68"/>
  <c r="F627"/>
  <c r="K87"/>
  <c r="E819"/>
  <c r="H457"/>
  <c r="P457" s="1"/>
  <c r="H195"/>
  <c r="P195" s="1"/>
  <c r="M897"/>
  <c r="L380"/>
  <c r="N612"/>
  <c r="O682"/>
  <c r="H889"/>
  <c r="P889" s="1"/>
  <c r="J240"/>
  <c r="M84"/>
  <c r="N863"/>
  <c r="L805"/>
  <c r="I538"/>
  <c r="F64"/>
  <c r="E291"/>
  <c r="O1001"/>
  <c r="D884"/>
  <c r="H366"/>
  <c r="P366" s="1"/>
  <c r="F105"/>
  <c r="I677"/>
  <c r="H441"/>
  <c r="P441" s="1"/>
  <c r="H179"/>
  <c r="P179" s="1"/>
  <c r="E275"/>
  <c r="C602"/>
  <c r="B602" s="1"/>
  <c r="D344"/>
  <c r="M571"/>
  <c r="C167"/>
  <c r="B167" s="1"/>
  <c r="N701"/>
  <c r="F558"/>
  <c r="K701"/>
  <c r="I235"/>
  <c r="O898"/>
  <c r="O800"/>
  <c r="N83"/>
  <c r="L880"/>
  <c r="F672"/>
  <c r="O71"/>
  <c r="F953"/>
  <c r="M529"/>
  <c r="C864"/>
  <c r="B864" s="1"/>
  <c r="N267"/>
  <c r="I201"/>
  <c r="L771"/>
  <c r="M673"/>
  <c r="M293"/>
  <c r="O372"/>
  <c r="L232"/>
  <c r="D955"/>
  <c r="O917"/>
  <c r="I95"/>
  <c r="H511"/>
  <c r="P511" s="1"/>
  <c r="E473"/>
  <c r="L318"/>
  <c r="J967"/>
  <c r="J451"/>
  <c r="D936"/>
  <c r="L317"/>
  <c r="G68"/>
  <c r="O238"/>
  <c r="I670"/>
  <c r="C848"/>
  <c r="B848" s="1"/>
  <c r="O258"/>
  <c r="N282"/>
  <c r="F820"/>
  <c r="L485"/>
  <c r="E961"/>
  <c r="I453"/>
  <c r="K587"/>
  <c r="E185"/>
  <c r="E509"/>
  <c r="N599"/>
  <c r="O236"/>
  <c r="N122"/>
  <c r="M655"/>
  <c r="I88"/>
  <c r="L887"/>
  <c r="H482"/>
  <c r="P482" s="1"/>
  <c r="I290"/>
  <c r="K956"/>
  <c r="G542"/>
  <c r="L658"/>
  <c r="C103"/>
  <c r="B103" s="1"/>
  <c r="O743"/>
  <c r="D536"/>
  <c r="L195"/>
  <c r="G584"/>
  <c r="E672"/>
  <c r="C310"/>
  <c r="B310" s="1"/>
  <c r="K127"/>
  <c r="J743"/>
  <c r="N188"/>
  <c r="G892"/>
  <c r="C387"/>
  <c r="B387" s="1"/>
  <c r="K197"/>
  <c r="H723"/>
  <c r="P723" s="1"/>
  <c r="D466"/>
  <c r="I546"/>
  <c r="O931"/>
  <c r="M640"/>
  <c r="C646"/>
  <c r="B646" s="1"/>
  <c r="D414"/>
  <c r="O135"/>
  <c r="E658"/>
  <c r="I385"/>
  <c r="F840"/>
  <c r="L601"/>
  <c r="H456"/>
  <c r="P456" s="1"/>
  <c r="E184"/>
  <c r="O679"/>
  <c r="E286"/>
  <c r="I889"/>
  <c r="H284"/>
  <c r="P284" s="1"/>
  <c r="L791"/>
  <c r="H514"/>
  <c r="P514" s="1"/>
  <c r="K299"/>
  <c r="M258"/>
  <c r="M554"/>
  <c r="E768"/>
  <c r="H834"/>
  <c r="P834" s="1"/>
  <c r="L717"/>
  <c r="F140"/>
  <c r="L904"/>
  <c r="O750"/>
  <c r="K373"/>
  <c r="E677"/>
  <c r="N898"/>
  <c r="O380"/>
  <c r="O220"/>
  <c r="C810"/>
  <c r="B810" s="1"/>
  <c r="I414"/>
  <c r="M206"/>
  <c r="O165"/>
  <c r="F435"/>
  <c r="C626"/>
  <c r="B626" s="1"/>
  <c r="J547"/>
  <c r="N713"/>
  <c r="O347"/>
  <c r="N617"/>
  <c r="D804"/>
  <c r="K280"/>
  <c r="J806"/>
  <c r="N434"/>
  <c r="C239"/>
  <c r="B239" s="1"/>
  <c r="F974"/>
  <c r="D413"/>
  <c r="O549"/>
  <c r="G94"/>
  <c r="K79"/>
  <c r="I876"/>
  <c r="K698"/>
  <c r="H753"/>
  <c r="P753" s="1"/>
  <c r="O338"/>
  <c r="N258"/>
  <c r="J822"/>
  <c r="H429"/>
  <c r="P429" s="1"/>
  <c r="O325"/>
  <c r="M531"/>
  <c r="N607"/>
  <c r="O115"/>
  <c r="F979"/>
  <c r="J498"/>
  <c r="C623"/>
  <c r="B623" s="1"/>
  <c r="D103"/>
  <c r="E91"/>
  <c r="H698"/>
  <c r="P698" s="1"/>
  <c r="M771"/>
  <c r="E777"/>
  <c r="N251"/>
  <c r="I169"/>
  <c r="G836"/>
  <c r="I943"/>
  <c r="N232"/>
  <c r="N453"/>
  <c r="M461"/>
  <c r="K400"/>
  <c r="K662"/>
  <c r="D643"/>
  <c r="N376"/>
  <c r="N763"/>
  <c r="O204"/>
  <c r="L497"/>
  <c r="N23"/>
  <c r="J588"/>
  <c r="M881"/>
  <c r="N192"/>
  <c r="F657"/>
  <c r="G473"/>
  <c r="M121"/>
  <c r="F500"/>
  <c r="I709"/>
  <c r="J503"/>
  <c r="D54"/>
  <c r="I183"/>
  <c r="O1002"/>
  <c r="L676"/>
  <c r="L34"/>
  <c r="C943"/>
  <c r="B943" s="1"/>
  <c r="I852"/>
  <c r="J478"/>
  <c r="G45"/>
  <c r="H176"/>
  <c r="P176" s="1"/>
  <c r="E824"/>
  <c r="G990"/>
  <c r="G766"/>
  <c r="F26"/>
  <c r="I827"/>
  <c r="L408"/>
  <c r="D1010"/>
  <c r="L21"/>
  <c r="G754"/>
  <c r="E470"/>
  <c r="I971"/>
  <c r="D276"/>
  <c r="N726"/>
  <c r="C418"/>
  <c r="B418" s="1"/>
  <c r="O935"/>
  <c r="G35"/>
  <c r="E817"/>
  <c r="O849"/>
  <c r="C131"/>
  <c r="B131" s="1"/>
  <c r="K613"/>
  <c r="F800"/>
  <c r="D838"/>
  <c r="N126"/>
  <c r="I499"/>
  <c r="N714"/>
  <c r="L752"/>
  <c r="K114"/>
  <c r="G405"/>
  <c r="E949"/>
  <c r="O706"/>
  <c r="F139"/>
  <c r="D393"/>
  <c r="O370"/>
  <c r="G333"/>
  <c r="L185"/>
  <c r="C826"/>
  <c r="B826" s="1"/>
  <c r="F176"/>
  <c r="E458"/>
  <c r="G727"/>
  <c r="G638"/>
  <c r="J979"/>
  <c r="O447"/>
  <c r="G33"/>
  <c r="J884"/>
  <c r="E802"/>
  <c r="L49"/>
  <c r="L313"/>
  <c r="F661"/>
  <c r="C614"/>
  <c r="B614" s="1"/>
  <c r="E256"/>
  <c r="C74"/>
  <c r="B74" s="1"/>
  <c r="O752"/>
  <c r="G168"/>
  <c r="C385"/>
  <c r="B385" s="1"/>
  <c r="M646"/>
  <c r="E565"/>
  <c r="M997"/>
  <c r="M374"/>
  <c r="M266"/>
  <c r="E743"/>
  <c r="M552"/>
  <c r="O927"/>
  <c r="D132"/>
  <c r="L529"/>
  <c r="F379"/>
  <c r="I140"/>
  <c r="G355"/>
  <c r="M679"/>
  <c r="L158"/>
  <c r="D455"/>
  <c r="L578"/>
  <c r="C490"/>
  <c r="B490" s="1"/>
  <c r="F942"/>
  <c r="D443"/>
  <c r="L713"/>
  <c r="E650"/>
  <c r="D1009"/>
  <c r="E156"/>
  <c r="K621"/>
  <c r="M465"/>
  <c r="F128"/>
  <c r="M50"/>
  <c r="N457"/>
  <c r="D102"/>
  <c r="C846"/>
  <c r="B846" s="1"/>
  <c r="H430"/>
  <c r="P430" s="1"/>
  <c r="K230"/>
  <c r="H56"/>
  <c r="P56" s="1"/>
  <c r="K354"/>
  <c r="I914"/>
  <c r="C259"/>
  <c r="B259" s="1"/>
  <c r="L373"/>
  <c r="N878"/>
  <c r="E780"/>
  <c r="M115"/>
  <c r="E270"/>
  <c r="K793"/>
  <c r="J862"/>
  <c r="D21"/>
  <c r="K461"/>
  <c r="E257"/>
  <c r="L756"/>
  <c r="H618"/>
  <c r="P618" s="1"/>
  <c r="C24"/>
  <c r="B24" s="1"/>
  <c r="O481"/>
  <c r="L611"/>
  <c r="J250"/>
  <c r="F663"/>
  <c r="J587"/>
  <c r="O983"/>
  <c r="J572"/>
  <c r="L278"/>
  <c r="M408"/>
  <c r="J526"/>
  <c r="C175"/>
  <c r="B175" s="1"/>
  <c r="L546"/>
  <c r="K592"/>
  <c r="K988"/>
  <c r="M397"/>
  <c r="C335"/>
  <c r="B335" s="1"/>
  <c r="N482"/>
  <c r="E959"/>
  <c r="G640"/>
  <c r="L235"/>
  <c r="J828"/>
  <c r="N373"/>
  <c r="I782"/>
  <c r="E40"/>
  <c r="D743"/>
  <c r="E440"/>
  <c r="G709"/>
  <c r="N32"/>
  <c r="K622"/>
  <c r="M681"/>
  <c r="K981"/>
  <c r="M125"/>
  <c r="I588"/>
  <c r="L796"/>
  <c r="G120"/>
  <c r="F380"/>
  <c r="G907"/>
  <c r="K744"/>
  <c r="N145"/>
  <c r="O300"/>
  <c r="D618"/>
  <c r="I671"/>
  <c r="M136"/>
  <c r="H638"/>
  <c r="P638" s="1"/>
  <c r="N104"/>
  <c r="E139"/>
  <c r="L161"/>
  <c r="K851"/>
  <c r="G72"/>
  <c r="L417"/>
  <c r="O287"/>
  <c r="G216"/>
  <c r="D310"/>
  <c r="D444"/>
  <c r="I291"/>
  <c r="I550"/>
  <c r="I970"/>
  <c r="O79"/>
  <c r="E281"/>
  <c r="J928"/>
  <c r="M815"/>
  <c r="M171"/>
  <c r="M286"/>
  <c r="I683"/>
  <c r="L615"/>
  <c r="L590"/>
  <c r="M795"/>
  <c r="M210"/>
  <c r="O361"/>
  <c r="I500"/>
  <c r="F363"/>
  <c r="H617"/>
  <c r="P617" s="1"/>
  <c r="D960"/>
  <c r="E80"/>
  <c r="N956"/>
  <c r="O780"/>
  <c r="F709"/>
  <c r="D62"/>
  <c r="E181"/>
  <c r="I826"/>
  <c r="N513"/>
  <c r="L442"/>
  <c r="C481"/>
  <c r="B481" s="1"/>
  <c r="H132"/>
  <c r="P132" s="1"/>
  <c r="E536"/>
  <c r="M426"/>
  <c r="G978"/>
  <c r="C87"/>
  <c r="B87" s="1"/>
  <c r="K191"/>
  <c r="L674"/>
  <c r="C968"/>
  <c r="D757"/>
  <c r="H353"/>
  <c r="P353" s="1"/>
  <c r="D448"/>
  <c r="F688"/>
  <c r="J811"/>
  <c r="K146"/>
  <c r="C953"/>
  <c r="B953" s="1"/>
  <c r="M88"/>
  <c r="I161"/>
  <c r="D767"/>
  <c r="I884"/>
  <c r="J1010"/>
  <c r="J354"/>
  <c r="F767"/>
  <c r="D558"/>
  <c r="M204"/>
  <c r="D560"/>
  <c r="C506"/>
  <c r="B506" s="1"/>
  <c r="H923"/>
  <c r="P923" s="1"/>
  <c r="K347"/>
  <c r="G946"/>
  <c r="I911"/>
  <c r="C770"/>
  <c r="B770" s="1"/>
  <c r="L203"/>
  <c r="E608"/>
  <c r="H613"/>
  <c r="P613" s="1"/>
  <c r="H301"/>
  <c r="P301" s="1"/>
  <c r="G302"/>
  <c r="C317"/>
  <c r="B317" s="1"/>
  <c r="M804"/>
  <c r="L579"/>
  <c r="M183"/>
  <c r="D851"/>
  <c r="G645"/>
  <c r="M218"/>
  <c r="E229"/>
  <c r="E224"/>
  <c r="K731"/>
  <c r="I625"/>
  <c r="N177"/>
  <c r="D599"/>
  <c r="F427"/>
  <c r="J119"/>
  <c r="M637"/>
  <c r="G464"/>
  <c r="M253"/>
  <c r="C844"/>
  <c r="B844" s="1"/>
  <c r="O207"/>
  <c r="F163"/>
  <c r="G689"/>
  <c r="N481"/>
  <c r="J21"/>
  <c r="M350"/>
  <c r="K692"/>
  <c r="M594"/>
  <c r="O62"/>
  <c r="K277"/>
  <c r="L906"/>
  <c r="K521"/>
  <c r="G106"/>
  <c r="I231"/>
  <c r="O838"/>
  <c r="N629"/>
  <c r="N72"/>
  <c r="C634"/>
  <c r="B634" s="1"/>
  <c r="D360"/>
  <c r="C368"/>
  <c r="B368" s="1"/>
  <c r="D105"/>
  <c r="O599"/>
  <c r="H451"/>
  <c r="P451" s="1"/>
  <c r="E277"/>
  <c r="C96"/>
  <c r="B96" s="1"/>
  <c r="M526"/>
  <c r="C362"/>
  <c r="B362" s="1"/>
  <c r="G323"/>
  <c r="J117"/>
  <c r="N635"/>
  <c r="C455"/>
  <c r="B455" s="1"/>
  <c r="C901"/>
  <c r="B901" s="1"/>
  <c r="O103"/>
  <c r="K565"/>
  <c r="L419"/>
  <c r="J489"/>
  <c r="I956"/>
  <c r="L576"/>
  <c r="N801"/>
  <c r="D416"/>
  <c r="G199"/>
  <c r="G844"/>
  <c r="E598"/>
  <c r="G889"/>
  <c r="C275"/>
  <c r="B275" s="1"/>
  <c r="G968"/>
  <c r="C270"/>
  <c r="B270" s="1"/>
  <c r="J219"/>
  <c r="C940"/>
  <c r="B940" s="1"/>
  <c r="H374"/>
  <c r="P374" s="1"/>
  <c r="J337"/>
  <c r="O979"/>
  <c r="O733"/>
  <c r="D367"/>
  <c r="I69"/>
  <c r="I687"/>
  <c r="G933"/>
  <c r="I357"/>
  <c r="D637"/>
  <c r="G143"/>
  <c r="O396"/>
  <c r="O760"/>
  <c r="N305"/>
  <c r="J218"/>
  <c r="G548"/>
  <c r="C884"/>
  <c r="B884" s="1"/>
  <c r="G105"/>
  <c r="H769"/>
  <c r="P769" s="1"/>
  <c r="H703"/>
  <c r="P703" s="1"/>
  <c r="H734"/>
  <c r="P734" s="1"/>
  <c r="G528"/>
  <c r="H50"/>
  <c r="P50" s="1"/>
  <c r="C449"/>
  <c r="B449" s="1"/>
  <c r="N815"/>
  <c r="L355"/>
  <c r="I62"/>
  <c r="M621"/>
  <c r="J706"/>
  <c r="L639"/>
  <c r="D855"/>
  <c r="J622"/>
  <c r="N572"/>
  <c r="L448"/>
  <c r="L104"/>
  <c r="C831"/>
  <c r="B831" s="1"/>
  <c r="L354"/>
  <c r="F854"/>
  <c r="C391"/>
  <c r="B391" s="1"/>
  <c r="C881"/>
  <c r="B881" s="1"/>
  <c r="J275"/>
  <c r="O796"/>
  <c r="G722"/>
  <c r="I634"/>
  <c r="G955"/>
  <c r="C482"/>
  <c r="B482" s="1"/>
  <c r="F691"/>
  <c r="J91"/>
  <c r="F857"/>
  <c r="I289"/>
  <c r="J608"/>
  <c r="C374"/>
  <c r="B374" s="1"/>
  <c r="K735"/>
  <c r="J833"/>
  <c r="I319"/>
  <c r="E794"/>
  <c r="N817"/>
  <c r="F149"/>
  <c r="N671"/>
  <c r="O876"/>
  <c r="G593"/>
  <c r="C181"/>
  <c r="B181" s="1"/>
  <c r="E899"/>
  <c r="N99"/>
  <c r="D129"/>
  <c r="L651"/>
  <c r="O797"/>
  <c r="E322"/>
  <c r="D66"/>
  <c r="F697"/>
  <c r="I927"/>
  <c r="C118"/>
  <c r="B118" s="1"/>
  <c r="D468"/>
  <c r="H997"/>
  <c r="P997" s="1"/>
  <c r="C531"/>
  <c r="B531" s="1"/>
  <c r="K873"/>
  <c r="D480"/>
  <c r="H257"/>
  <c r="P257" s="1"/>
  <c r="D725"/>
  <c r="L106"/>
  <c r="G717"/>
  <c r="C540"/>
  <c r="B540" s="1"/>
  <c r="D576"/>
  <c r="K163"/>
  <c r="J550"/>
  <c r="G729"/>
  <c r="G235"/>
  <c r="J867"/>
  <c r="L204"/>
  <c r="F478"/>
  <c r="I604"/>
  <c r="D89"/>
  <c r="J211"/>
  <c r="L848"/>
  <c r="N810"/>
  <c r="D328"/>
  <c r="E478"/>
  <c r="D526"/>
  <c r="H692"/>
  <c r="P692" s="1"/>
  <c r="H272"/>
  <c r="P272" s="1"/>
  <c r="G669"/>
  <c r="D868"/>
  <c r="I335"/>
  <c r="N700"/>
  <c r="M207"/>
  <c r="M404"/>
  <c r="N555"/>
  <c r="M98"/>
  <c r="I213"/>
  <c r="D934"/>
  <c r="F896"/>
  <c r="N356"/>
  <c r="J171"/>
  <c r="M685"/>
  <c r="K293"/>
  <c r="G116"/>
  <c r="F797"/>
  <c r="L701"/>
  <c r="K529"/>
  <c r="M692"/>
  <c r="J340"/>
  <c r="O648"/>
  <c r="M563"/>
  <c r="K589"/>
  <c r="L173"/>
  <c r="J739"/>
  <c r="O636"/>
  <c r="H538"/>
  <c r="P538" s="1"/>
  <c r="C179"/>
  <c r="B179" s="1"/>
  <c r="L824"/>
  <c r="D593"/>
  <c r="L577"/>
  <c r="H156"/>
  <c r="P156" s="1"/>
  <c r="I838"/>
  <c r="H749"/>
  <c r="P749" s="1"/>
  <c r="L386"/>
  <c r="F340"/>
  <c r="L977"/>
  <c r="M773"/>
  <c r="D447"/>
  <c r="H173"/>
  <c r="P173" s="1"/>
  <c r="F992"/>
  <c r="O846"/>
  <c r="E378"/>
  <c r="M178"/>
  <c r="N959"/>
  <c r="K843"/>
  <c r="E258"/>
  <c r="J55"/>
  <c r="H691"/>
  <c r="P691" s="1"/>
  <c r="J391"/>
  <c r="H623"/>
  <c r="P623" s="1"/>
  <c r="F877"/>
  <c r="F169"/>
  <c r="H918"/>
  <c r="P918" s="1"/>
  <c r="H401"/>
  <c r="P401" s="1"/>
  <c r="I173"/>
  <c r="J610"/>
  <c r="D912"/>
  <c r="G971"/>
  <c r="J877"/>
  <c r="F348"/>
  <c r="L751"/>
  <c r="N486"/>
  <c r="F182"/>
  <c r="I544"/>
  <c r="E697"/>
  <c r="N964"/>
  <c r="N877"/>
  <c r="F999"/>
  <c r="C523"/>
  <c r="B523" s="1"/>
  <c r="E727"/>
  <c r="I194"/>
  <c r="I869"/>
  <c r="K455"/>
  <c r="H689"/>
  <c r="P689" s="1"/>
  <c r="I664"/>
  <c r="J960"/>
  <c r="E557"/>
  <c r="H776"/>
  <c r="P776" s="1"/>
  <c r="D273"/>
  <c r="G544"/>
  <c r="D679"/>
  <c r="D53"/>
  <c r="I624"/>
  <c r="M368"/>
  <c r="E925"/>
  <c r="K174"/>
  <c r="J161"/>
  <c r="H993"/>
  <c r="P993" s="1"/>
  <c r="I259"/>
  <c r="I29"/>
  <c r="C753"/>
  <c r="B753" s="1"/>
  <c r="H940"/>
  <c r="P940" s="1"/>
  <c r="C61"/>
  <c r="B61" s="1"/>
  <c r="F506"/>
  <c r="C414"/>
  <c r="B414" s="1"/>
  <c r="O616"/>
  <c r="K26"/>
  <c r="E708"/>
  <c r="M652"/>
  <c r="E627"/>
  <c r="L330"/>
  <c r="N946"/>
  <c r="N153"/>
  <c r="C312"/>
  <c r="B312" s="1"/>
  <c r="N902"/>
  <c r="J488"/>
  <c r="O329"/>
  <c r="O930"/>
  <c r="C491"/>
  <c r="B491" s="1"/>
  <c r="D332"/>
  <c r="K586"/>
  <c r="D313"/>
  <c r="F937"/>
  <c r="N382"/>
  <c r="M175"/>
  <c r="L303"/>
  <c r="K570"/>
  <c r="M676"/>
  <c r="F190"/>
  <c r="G863"/>
  <c r="J438"/>
  <c r="K434"/>
  <c r="N37"/>
  <c r="C431"/>
  <c r="B431" s="1"/>
  <c r="E587"/>
  <c r="G111"/>
  <c r="H580"/>
  <c r="P580" s="1"/>
  <c r="I248"/>
  <c r="K718"/>
  <c r="F468"/>
  <c r="N184"/>
  <c r="I240"/>
  <c r="I512"/>
  <c r="O749"/>
  <c r="H141"/>
  <c r="P141" s="1"/>
  <c r="H172"/>
  <c r="P172" s="1"/>
  <c r="F732"/>
  <c r="K320"/>
  <c r="D224"/>
  <c r="C818"/>
  <c r="B818" s="1"/>
  <c r="E1011"/>
  <c r="E705"/>
  <c r="H258"/>
  <c r="P258" s="1"/>
  <c r="J585"/>
  <c r="J132"/>
  <c r="I309"/>
  <c r="G599"/>
  <c r="C752"/>
  <c r="B752" s="1"/>
  <c r="N538"/>
  <c r="D741"/>
  <c r="N294"/>
  <c r="K604"/>
  <c r="H774"/>
  <c r="P774" s="1"/>
  <c r="M87"/>
  <c r="C329"/>
  <c r="B329" s="1"/>
  <c r="G809"/>
  <c r="D585"/>
  <c r="E232"/>
  <c r="E765"/>
  <c r="G440"/>
  <c r="F904"/>
  <c r="I791"/>
  <c r="G77"/>
  <c r="H192"/>
  <c r="P192" s="1"/>
  <c r="C882"/>
  <c r="B882" s="1"/>
  <c r="N473"/>
  <c r="L26"/>
  <c r="J892"/>
  <c r="K432"/>
  <c r="D134"/>
  <c r="G687"/>
  <c r="K497"/>
  <c r="K980"/>
  <c r="J329"/>
  <c r="K913"/>
  <c r="D520"/>
  <c r="N818"/>
  <c r="G718"/>
  <c r="D75"/>
  <c r="J109"/>
  <c r="O808"/>
  <c r="H388"/>
  <c r="P388" s="1"/>
  <c r="C113"/>
  <c r="B113" s="1"/>
  <c r="K673"/>
  <c r="D693"/>
  <c r="F208"/>
  <c r="O375"/>
  <c r="I739"/>
  <c r="E772"/>
  <c r="K75"/>
  <c r="O687"/>
  <c r="I206"/>
  <c r="C903"/>
  <c r="B903" s="1"/>
  <c r="H564"/>
  <c r="P564" s="1"/>
  <c r="G954"/>
  <c r="O301"/>
  <c r="C657"/>
  <c r="B657" s="1"/>
  <c r="K286"/>
  <c r="C68"/>
  <c r="B68" s="1"/>
  <c r="H555"/>
  <c r="P555" s="1"/>
  <c r="N859"/>
  <c r="O227"/>
  <c r="G618"/>
  <c r="C920"/>
  <c r="B920" s="1"/>
  <c r="I775"/>
  <c r="N212"/>
  <c r="J658"/>
  <c r="G326"/>
  <c r="D900"/>
  <c r="E788"/>
  <c r="G957"/>
  <c r="C64"/>
  <c r="B64" s="1"/>
  <c r="M437"/>
  <c r="C851"/>
  <c r="B851" s="1"/>
  <c r="M83"/>
  <c r="L854"/>
  <c r="E809"/>
  <c r="F289"/>
  <c r="E128"/>
  <c r="C277"/>
  <c r="B277" s="1"/>
  <c r="C534"/>
  <c r="B534" s="1"/>
  <c r="H562"/>
  <c r="P562" s="1"/>
  <c r="N921"/>
  <c r="C325"/>
  <c r="B325" s="1"/>
  <c r="G749"/>
  <c r="E382"/>
  <c r="E797"/>
  <c r="K82"/>
  <c r="H574"/>
  <c r="P574" s="1"/>
  <c r="M409"/>
  <c r="O168"/>
  <c r="C811"/>
  <c r="G808"/>
  <c r="O839"/>
  <c r="L320"/>
  <c r="O399"/>
  <c r="K919"/>
  <c r="I846"/>
  <c r="L58"/>
  <c r="F591"/>
  <c r="E735"/>
  <c r="M766"/>
  <c r="C43"/>
  <c r="B43" s="1"/>
  <c r="D290"/>
  <c r="G472"/>
  <c r="O978"/>
  <c r="H169"/>
  <c r="P169" s="1"/>
  <c r="G147"/>
  <c r="D620"/>
  <c r="J395"/>
  <c r="K162"/>
  <c r="L145"/>
  <c r="L534"/>
  <c r="M458"/>
  <c r="N250"/>
  <c r="M165"/>
  <c r="M762"/>
  <c r="K406"/>
  <c r="M973"/>
  <c r="D463"/>
  <c r="C696"/>
  <c r="B696" s="1"/>
  <c r="E709"/>
  <c r="G931"/>
  <c r="L402"/>
  <c r="K656"/>
  <c r="D926"/>
  <c r="C1011"/>
  <c r="B1011" s="1"/>
  <c r="C465"/>
  <c r="B465" s="1"/>
  <c r="G842"/>
  <c r="L840"/>
  <c r="J1007"/>
  <c r="O412"/>
  <c r="H829"/>
  <c r="P829" s="1"/>
  <c r="G782"/>
  <c r="O110"/>
  <c r="J82"/>
  <c r="D264"/>
  <c r="N270"/>
  <c r="H473"/>
  <c r="P473" s="1"/>
  <c r="M887"/>
  <c r="K961"/>
  <c r="D269"/>
  <c r="L650"/>
  <c r="I567"/>
  <c r="F517"/>
  <c r="O777"/>
  <c r="E72"/>
  <c r="L801"/>
  <c r="K717"/>
  <c r="I53"/>
  <c r="D231"/>
  <c r="E126"/>
  <c r="F25"/>
  <c r="C228"/>
  <c r="B228" s="1"/>
  <c r="F388"/>
  <c r="K814"/>
  <c r="E998"/>
  <c r="C191"/>
  <c r="B191" s="1"/>
  <c r="J565"/>
  <c r="G492"/>
  <c r="N406"/>
  <c r="I528"/>
  <c r="K305"/>
  <c r="G672"/>
  <c r="N606"/>
  <c r="O997"/>
  <c r="G127"/>
  <c r="J199"/>
  <c r="I52"/>
  <c r="I192"/>
  <c r="M307"/>
  <c r="I741"/>
  <c r="F311"/>
  <c r="G784"/>
  <c r="E612"/>
  <c r="H975"/>
  <c r="P975" s="1"/>
  <c r="I490"/>
  <c r="M214"/>
  <c r="M251"/>
  <c r="E891"/>
  <c r="F156"/>
  <c r="H230"/>
  <c r="P230" s="1"/>
  <c r="O758"/>
  <c r="F270"/>
  <c r="G125"/>
  <c r="D892"/>
  <c r="F647"/>
  <c r="N228"/>
  <c r="J101"/>
  <c r="F641"/>
  <c r="O498"/>
  <c r="C25"/>
  <c r="B25" s="1"/>
  <c r="E618"/>
  <c r="N472"/>
  <c r="C37"/>
  <c r="B37" s="1"/>
  <c r="C559"/>
  <c r="B559" s="1"/>
  <c r="D381"/>
  <c r="I60"/>
  <c r="I878"/>
  <c r="M44"/>
  <c r="C545"/>
  <c r="B545" s="1"/>
  <c r="H387"/>
  <c r="P387" s="1"/>
  <c r="D135"/>
  <c r="E662"/>
  <c r="O467"/>
  <c r="M358"/>
  <c r="M31"/>
  <c r="O91"/>
  <c r="H777"/>
  <c r="P777" s="1"/>
  <c r="K711"/>
  <c r="I113"/>
  <c r="G918"/>
  <c r="H670"/>
  <c r="P670" s="1"/>
  <c r="C720"/>
  <c r="J964"/>
  <c r="K148"/>
  <c r="F692"/>
  <c r="N645"/>
  <c r="F279"/>
  <c r="O884"/>
  <c r="D554"/>
  <c r="L682"/>
  <c r="M958"/>
  <c r="N75"/>
  <c r="F521"/>
  <c r="H677"/>
  <c r="P677" s="1"/>
  <c r="L736"/>
  <c r="K259"/>
  <c r="D808"/>
  <c r="L383"/>
  <c r="N740"/>
  <c r="F326"/>
  <c r="L722"/>
  <c r="C304"/>
  <c r="B304" s="1"/>
  <c r="O650"/>
  <c r="L241"/>
  <c r="E387"/>
  <c r="F673"/>
  <c r="J31"/>
  <c r="K333"/>
  <c r="E502"/>
  <c r="E985"/>
  <c r="C49"/>
  <c r="B49" s="1"/>
  <c r="D857"/>
  <c r="C450"/>
  <c r="B450" s="1"/>
  <c r="I908"/>
  <c r="C21"/>
  <c r="C866"/>
  <c r="B866" s="1"/>
  <c r="O376"/>
  <c r="K999"/>
  <c r="M227"/>
  <c r="H241"/>
  <c r="P241" s="1"/>
  <c r="C890"/>
  <c r="B890" s="1"/>
  <c r="C214"/>
  <c r="B214" s="1"/>
  <c r="D465"/>
  <c r="F396"/>
  <c r="M259"/>
  <c r="F860"/>
  <c r="F56"/>
  <c r="N309"/>
  <c r="F879"/>
  <c r="O695"/>
  <c r="D869"/>
  <c r="H337"/>
  <c r="P337" s="1"/>
  <c r="L410"/>
  <c r="K685"/>
  <c r="C601"/>
  <c r="B601" s="1"/>
  <c r="O524"/>
  <c r="K180"/>
  <c r="O541"/>
  <c r="I389"/>
  <c r="F782"/>
  <c r="C561"/>
  <c r="B561" s="1"/>
  <c r="G868"/>
  <c r="J140"/>
  <c r="K361"/>
  <c r="N793"/>
  <c r="J627"/>
  <c r="L783"/>
  <c r="F252"/>
  <c r="O471"/>
  <c r="J615"/>
  <c r="O486"/>
  <c r="M428"/>
  <c r="H72"/>
  <c r="P72" s="1"/>
  <c r="M427"/>
  <c r="L435"/>
  <c r="G649"/>
  <c r="O425"/>
  <c r="I480"/>
  <c r="E78"/>
  <c r="I288"/>
  <c r="H708"/>
  <c r="P708" s="1"/>
  <c r="D542"/>
  <c r="J698"/>
  <c r="I176"/>
  <c r="M398"/>
  <c r="D530"/>
  <c r="D591"/>
  <c r="K376"/>
  <c r="D90"/>
  <c r="F522"/>
  <c r="J375"/>
  <c r="O874"/>
  <c r="E595"/>
  <c r="M718"/>
  <c r="N238"/>
  <c r="F350"/>
  <c r="F504"/>
  <c r="F395"/>
  <c r="M800"/>
  <c r="I86"/>
  <c r="M991"/>
  <c r="G583"/>
  <c r="H308"/>
  <c r="P308" s="1"/>
  <c r="G800"/>
  <c r="E596"/>
  <c r="O1003"/>
  <c r="O740"/>
  <c r="N522"/>
  <c r="K476"/>
  <c r="E912"/>
  <c r="I360"/>
  <c r="J780"/>
  <c r="M295"/>
  <c r="F48"/>
  <c r="K332"/>
  <c r="D411"/>
  <c r="H745"/>
  <c r="P745" s="1"/>
  <c r="M720"/>
  <c r="C279"/>
  <c r="B279" s="1"/>
  <c r="N511"/>
  <c r="D368"/>
  <c r="K40"/>
  <c r="G922"/>
  <c r="I327"/>
  <c r="O658"/>
  <c r="L186"/>
  <c r="L349"/>
  <c r="J861"/>
  <c r="E631"/>
  <c r="L267"/>
  <c r="I945"/>
  <c r="O655"/>
  <c r="I551"/>
  <c r="D974"/>
  <c r="D156"/>
  <c r="E285"/>
  <c r="D916"/>
  <c r="L29"/>
  <c r="M344"/>
  <c r="E399"/>
  <c r="F920"/>
  <c r="O24"/>
  <c r="K271"/>
  <c r="D472"/>
  <c r="N834"/>
  <c r="J51"/>
  <c r="M33"/>
  <c r="I547"/>
  <c r="H364"/>
  <c r="P364" s="1"/>
  <c r="D910"/>
  <c r="D255"/>
  <c r="N623"/>
  <c r="F639"/>
  <c r="M841"/>
  <c r="C345"/>
  <c r="B345" s="1"/>
  <c r="C839"/>
  <c r="B839" s="1"/>
  <c r="N553"/>
  <c r="K768"/>
  <c r="O271"/>
  <c r="O765"/>
  <c r="M602"/>
  <c r="I695"/>
  <c r="N371"/>
  <c r="D740"/>
  <c r="O705"/>
  <c r="O928"/>
  <c r="O565"/>
  <c r="M812"/>
  <c r="N157"/>
  <c r="J703"/>
  <c r="I1007"/>
  <c r="M362"/>
  <c r="L86"/>
  <c r="L965"/>
  <c r="K552"/>
  <c r="L923"/>
  <c r="H509"/>
  <c r="P509" s="1"/>
  <c r="K938"/>
  <c r="J531"/>
  <c r="M674"/>
  <c r="K120"/>
  <c r="L600"/>
  <c r="N809"/>
  <c r="N261"/>
  <c r="K957"/>
  <c r="I329"/>
  <c r="F366"/>
  <c r="N476"/>
  <c r="E393"/>
  <c r="D236"/>
  <c r="H445"/>
  <c r="P445" s="1"/>
  <c r="D106"/>
  <c r="N397"/>
  <c r="J628"/>
  <c r="F223"/>
  <c r="H972"/>
  <c r="P972" s="1"/>
  <c r="L572"/>
  <c r="G435"/>
  <c r="H213"/>
  <c r="P213" s="1"/>
  <c r="M839"/>
  <c r="E556"/>
  <c r="C209"/>
  <c r="B209" s="1"/>
  <c r="N720"/>
  <c r="L603"/>
  <c r="K683"/>
  <c r="F286"/>
  <c r="N905"/>
  <c r="G86"/>
  <c r="F458"/>
  <c r="O520"/>
  <c r="L127"/>
  <c r="L986"/>
  <c r="F612"/>
  <c r="G342"/>
  <c r="F890"/>
  <c r="C652"/>
  <c r="B652" s="1"/>
  <c r="E490"/>
  <c r="H273"/>
  <c r="P273" s="1"/>
  <c r="D805"/>
  <c r="O537"/>
  <c r="C757"/>
  <c r="B757" s="1"/>
  <c r="K233"/>
  <c r="N326"/>
  <c r="L884"/>
  <c r="N365"/>
  <c r="J441"/>
  <c r="H73"/>
  <c r="P73" s="1"/>
  <c r="F442"/>
  <c r="E505"/>
  <c r="H248"/>
  <c r="P248" s="1"/>
  <c r="K602"/>
  <c r="F621"/>
  <c r="E571"/>
  <c r="O437"/>
  <c r="K136"/>
  <c r="L218"/>
  <c r="E702"/>
  <c r="C236"/>
  <c r="B236" s="1"/>
  <c r="G898"/>
  <c r="D666"/>
  <c r="J419"/>
  <c r="N284"/>
  <c r="N672"/>
  <c r="I648"/>
  <c r="E197"/>
  <c r="O88"/>
  <c r="K864"/>
  <c r="E965"/>
  <c r="I513"/>
  <c r="D200"/>
  <c r="E26"/>
  <c r="E1004"/>
  <c r="G372"/>
  <c r="K833"/>
  <c r="L121"/>
  <c r="M916"/>
  <c r="C893"/>
  <c r="B893" s="1"/>
  <c r="K204"/>
  <c r="M473"/>
  <c r="M735"/>
  <c r="K105"/>
  <c r="I45"/>
  <c r="L936"/>
  <c r="H733"/>
  <c r="P733" s="1"/>
  <c r="L409"/>
  <c r="M688"/>
  <c r="I212"/>
  <c r="K848"/>
  <c r="G258"/>
  <c r="H571"/>
  <c r="P571" s="1"/>
  <c r="N820"/>
  <c r="D485"/>
  <c r="M209"/>
  <c r="H988"/>
  <c r="P988" s="1"/>
  <c r="C587"/>
  <c r="B587" s="1"/>
  <c r="M731"/>
  <c r="E228"/>
  <c r="H600"/>
  <c r="P600" s="1"/>
  <c r="I237"/>
  <c r="G445"/>
  <c r="J321"/>
  <c r="H470"/>
  <c r="P470" s="1"/>
  <c r="F189"/>
  <c r="F483"/>
  <c r="O559"/>
  <c r="C155"/>
  <c r="B155" s="1"/>
  <c r="C981"/>
  <c r="B981" s="1"/>
  <c r="D658"/>
  <c r="C365"/>
  <c r="B365" s="1"/>
  <c r="F113"/>
  <c r="J535"/>
  <c r="O804"/>
  <c r="N313"/>
  <c r="M672"/>
  <c r="K310"/>
  <c r="N379"/>
  <c r="K60"/>
  <c r="C648"/>
  <c r="B648" s="1"/>
  <c r="L93"/>
  <c r="K387"/>
  <c r="C594"/>
  <c r="B594" s="1"/>
  <c r="O131"/>
  <c r="G993"/>
  <c r="O545"/>
  <c r="J428"/>
  <c r="G92"/>
  <c r="O644"/>
  <c r="L414"/>
  <c r="M271"/>
  <c r="G30"/>
  <c r="M111"/>
  <c r="M270"/>
  <c r="O662"/>
  <c r="N455"/>
  <c r="L370"/>
  <c r="M486"/>
  <c r="J886"/>
  <c r="O888"/>
  <c r="C986"/>
  <c r="B986" s="1"/>
  <c r="J95"/>
  <c r="F515"/>
  <c r="C569"/>
  <c r="B569" s="1"/>
  <c r="J940"/>
  <c r="D32"/>
  <c r="M768"/>
  <c r="M284"/>
  <c r="D717"/>
  <c r="E460"/>
  <c r="N276"/>
  <c r="I751"/>
  <c r="C373"/>
  <c r="B373" s="1"/>
  <c r="J400"/>
  <c r="H899"/>
  <c r="P899" s="1"/>
  <c r="G380"/>
  <c r="N660"/>
  <c r="N77"/>
  <c r="C415"/>
  <c r="B415" s="1"/>
  <c r="E603"/>
  <c r="J684"/>
  <c r="D305"/>
  <c r="K626"/>
  <c r="H65"/>
  <c r="P65" s="1"/>
  <c r="F713"/>
  <c r="L921"/>
  <c r="M82"/>
  <c r="L804"/>
  <c r="C280"/>
  <c r="B280" s="1"/>
  <c r="D162"/>
  <c r="H435"/>
  <c r="P435" s="1"/>
  <c r="L637"/>
  <c r="K29"/>
  <c r="F976"/>
  <c r="G549"/>
  <c r="O891"/>
  <c r="G403"/>
  <c r="K186"/>
  <c r="C698"/>
  <c r="B698" s="1"/>
  <c r="F754"/>
  <c r="G338"/>
  <c r="M629"/>
  <c r="F72"/>
  <c r="F430"/>
  <c r="K581"/>
  <c r="L83"/>
  <c r="H608"/>
  <c r="P608" s="1"/>
  <c r="D800"/>
  <c r="F41"/>
  <c r="E943"/>
  <c r="I622"/>
  <c r="H716"/>
  <c r="P716" s="1"/>
  <c r="I476"/>
  <c r="H197"/>
  <c r="P197" s="1"/>
  <c r="E771"/>
  <c r="M777"/>
  <c r="I951"/>
  <c r="G408"/>
  <c r="L236"/>
  <c r="G942"/>
  <c r="M615"/>
  <c r="H51"/>
  <c r="P51" s="1"/>
  <c r="G462"/>
  <c r="G817"/>
  <c r="O943"/>
  <c r="K243"/>
  <c r="F376"/>
  <c r="H764"/>
  <c r="P764" s="1"/>
  <c r="M894"/>
  <c r="D30"/>
  <c r="E717"/>
  <c r="F338"/>
  <c r="E881"/>
  <c r="I653"/>
  <c r="I51"/>
  <c r="M472"/>
  <c r="O1004"/>
  <c r="I89"/>
  <c r="C710"/>
  <c r="B710" s="1"/>
  <c r="H462"/>
  <c r="P462" s="1"/>
  <c r="G509"/>
  <c r="H990"/>
  <c r="P990" s="1"/>
  <c r="N311"/>
  <c r="D676"/>
  <c r="C621"/>
  <c r="B621" s="1"/>
  <c r="F251"/>
  <c r="C853"/>
  <c r="B853" s="1"/>
  <c r="I367"/>
  <c r="O440"/>
  <c r="M926"/>
  <c r="H26"/>
  <c r="P26" s="1"/>
  <c r="F297"/>
  <c r="M765"/>
  <c r="H544"/>
  <c r="P544" s="1"/>
  <c r="E151"/>
  <c r="J409"/>
  <c r="D352"/>
  <c r="J831"/>
  <c r="G214"/>
  <c r="M470"/>
  <c r="O970"/>
  <c r="D746"/>
  <c r="D311"/>
  <c r="K418"/>
  <c r="M357"/>
  <c r="E701"/>
  <c r="L217"/>
  <c r="G849"/>
  <c r="O402"/>
  <c r="L901"/>
  <c r="I236"/>
  <c r="J837"/>
  <c r="G624"/>
  <c r="G904"/>
  <c r="D299"/>
  <c r="D752"/>
  <c r="E551"/>
  <c r="O684"/>
  <c r="F249"/>
  <c r="G706"/>
  <c r="C514"/>
  <c r="B514" s="1"/>
  <c r="J564"/>
  <c r="M369"/>
  <c r="D565"/>
  <c r="C331"/>
  <c r="B331" s="1"/>
  <c r="K826"/>
  <c r="E858"/>
  <c r="C146"/>
  <c r="B146" s="1"/>
  <c r="H61"/>
  <c r="P61" s="1"/>
  <c r="O638"/>
  <c r="M237"/>
  <c r="C860"/>
  <c r="B860" s="1"/>
  <c r="I654"/>
  <c r="J306"/>
  <c r="M802"/>
  <c r="N634"/>
  <c r="M984"/>
  <c r="O54"/>
  <c r="I613"/>
  <c r="F952"/>
  <c r="D87"/>
  <c r="I753"/>
  <c r="C785"/>
  <c r="B785" s="1"/>
  <c r="L72"/>
  <c r="C52"/>
  <c r="B52" s="1"/>
  <c r="M565"/>
  <c r="E997"/>
  <c r="O786"/>
  <c r="C801"/>
  <c r="B801" s="1"/>
  <c r="L124"/>
  <c r="G553"/>
  <c r="C378"/>
  <c r="B378" s="1"/>
  <c r="F774"/>
  <c r="H279"/>
  <c r="P279" s="1"/>
  <c r="H378"/>
  <c r="P378" s="1"/>
  <c r="C755"/>
  <c r="B755" s="1"/>
  <c r="N81"/>
  <c r="G680"/>
  <c r="O711"/>
  <c r="G61"/>
  <c r="J311"/>
  <c r="K490"/>
  <c r="H941"/>
  <c r="P941" s="1"/>
  <c r="M713"/>
  <c r="F781"/>
  <c r="D225"/>
  <c r="G651"/>
  <c r="I599"/>
  <c r="C1000"/>
  <c r="B1000" s="1"/>
  <c r="J229"/>
  <c r="E465"/>
  <c r="I831"/>
  <c r="J99"/>
  <c r="F457"/>
  <c r="E235"/>
  <c r="I116"/>
  <c r="H84"/>
  <c r="P84" s="1"/>
  <c r="C230"/>
  <c r="B230" s="1"/>
  <c r="M791"/>
  <c r="K321"/>
  <c r="K915"/>
  <c r="C857"/>
  <c r="G37"/>
  <c r="O303"/>
  <c r="K779"/>
  <c r="F902"/>
  <c r="N496"/>
  <c r="I48"/>
  <c r="D863"/>
  <c r="O783"/>
  <c r="H135"/>
  <c r="P135" s="1"/>
  <c r="M257"/>
  <c r="D756"/>
  <c r="J64"/>
  <c r="J871"/>
  <c r="C91"/>
  <c r="B91" s="1"/>
  <c r="D611"/>
  <c r="E307"/>
  <c r="K24"/>
  <c r="D588"/>
  <c r="M394"/>
  <c r="M192"/>
  <c r="D786"/>
  <c r="M147"/>
  <c r="L525"/>
  <c r="C234"/>
  <c r="B234" s="1"/>
  <c r="J279"/>
  <c r="E593"/>
  <c r="C988"/>
  <c r="B988" s="1"/>
  <c r="J89"/>
  <c r="L700"/>
  <c r="L74"/>
  <c r="M959"/>
  <c r="M639"/>
  <c r="K451"/>
  <c r="E149"/>
  <c r="F373"/>
  <c r="O781"/>
  <c r="J574"/>
  <c r="L319"/>
  <c r="K439"/>
  <c r="M708"/>
  <c r="O620"/>
  <c r="N240"/>
  <c r="E681"/>
  <c r="C397"/>
  <c r="B397" s="1"/>
  <c r="H911"/>
  <c r="P911" s="1"/>
  <c r="M332"/>
  <c r="D796"/>
  <c r="F551"/>
  <c r="G25"/>
  <c r="J772"/>
  <c r="C744"/>
  <c r="B744" s="1"/>
  <c r="M776"/>
  <c r="O76"/>
  <c r="G720"/>
  <c r="O670"/>
  <c r="K703"/>
  <c r="N349"/>
  <c r="F853"/>
  <c r="G598"/>
  <c r="G987"/>
  <c r="H58"/>
  <c r="P58" s="1"/>
  <c r="I790"/>
  <c r="J952"/>
  <c r="G928"/>
  <c r="N189"/>
  <c r="H806"/>
  <c r="P806" s="1"/>
  <c r="N148"/>
  <c r="C292"/>
  <c r="B292" s="1"/>
  <c r="C551"/>
  <c r="B551" s="1"/>
  <c r="L492"/>
  <c r="H771"/>
  <c r="P771" s="1"/>
  <c r="M281"/>
  <c r="O339"/>
  <c r="G816"/>
  <c r="O625"/>
  <c r="F991"/>
  <c r="F215"/>
  <c r="D615"/>
  <c r="H464"/>
  <c r="P464" s="1"/>
  <c r="K171"/>
  <c r="O225"/>
  <c r="F721"/>
  <c r="I133"/>
  <c r="N363"/>
  <c r="F618"/>
  <c r="J407"/>
  <c r="F686"/>
  <c r="N355"/>
  <c r="L167"/>
  <c r="N709"/>
  <c r="M511"/>
  <c r="E927"/>
  <c r="F29"/>
  <c r="F513"/>
  <c r="M351"/>
  <c r="E136"/>
  <c r="E174"/>
  <c r="M288"/>
  <c r="G427"/>
  <c r="M977"/>
  <c r="F532"/>
  <c r="J992"/>
  <c r="G138"/>
  <c r="I967"/>
  <c r="L757"/>
  <c r="I669"/>
  <c r="G153"/>
  <c r="J272"/>
  <c r="L810"/>
  <c r="E583"/>
  <c r="N544"/>
  <c r="G719"/>
  <c r="G126"/>
  <c r="L359"/>
  <c r="C885"/>
  <c r="B885" s="1"/>
  <c r="F829"/>
  <c r="F406"/>
  <c r="J148"/>
  <c r="L558"/>
  <c r="J906"/>
  <c r="D282"/>
  <c r="K506"/>
  <c r="N922"/>
  <c r="C812"/>
  <c r="J113"/>
  <c r="H523"/>
  <c r="P523" s="1"/>
  <c r="K770"/>
  <c r="M616"/>
  <c r="O337"/>
  <c r="F614"/>
  <c r="G699"/>
  <c r="D47"/>
  <c r="O922"/>
  <c r="F941"/>
  <c r="D579"/>
  <c r="G316"/>
  <c r="G287"/>
  <c r="I646"/>
  <c r="J631"/>
  <c r="E35"/>
  <c r="J796"/>
  <c r="C865"/>
  <c r="B865" s="1"/>
  <c r="O624"/>
  <c r="H656"/>
  <c r="P656" s="1"/>
  <c r="N348"/>
  <c r="H426"/>
  <c r="P426" s="1"/>
  <c r="J666"/>
  <c r="N262"/>
  <c r="H881"/>
  <c r="P881" s="1"/>
  <c r="G254"/>
  <c r="I843"/>
  <c r="F571"/>
  <c r="D981"/>
  <c r="H23"/>
  <c r="P23" s="1"/>
  <c r="F481"/>
  <c r="O474"/>
  <c r="O947"/>
  <c r="N225"/>
  <c r="E594"/>
  <c r="M401"/>
  <c r="I984"/>
  <c r="L142"/>
  <c r="C521"/>
  <c r="B521" s="1"/>
  <c r="F475"/>
  <c r="O32"/>
  <c r="G165"/>
  <c r="F629"/>
  <c r="C550"/>
  <c r="B550" s="1"/>
  <c r="F254"/>
  <c r="J359"/>
  <c r="K986"/>
  <c r="N860"/>
  <c r="E344"/>
  <c r="N450"/>
  <c r="L843"/>
  <c r="C796"/>
  <c r="B796" s="1"/>
  <c r="C271"/>
  <c r="B271" s="1"/>
  <c r="I361"/>
  <c r="J758"/>
  <c r="J771"/>
  <c r="E33"/>
  <c r="I454"/>
  <c r="I301"/>
  <c r="F777"/>
  <c r="C47"/>
  <c r="B47" s="1"/>
  <c r="H969"/>
  <c r="P969" s="1"/>
  <c r="L488"/>
  <c r="H234"/>
  <c r="P234" s="1"/>
  <c r="E147"/>
  <c r="F801"/>
  <c r="J415"/>
  <c r="O614"/>
  <c r="K109"/>
  <c r="F520"/>
  <c r="O889"/>
  <c r="I522"/>
  <c r="E85"/>
  <c r="K270"/>
  <c r="J568"/>
  <c r="O183"/>
  <c r="F375"/>
  <c r="H598"/>
  <c r="P598" s="1"/>
  <c r="L131"/>
  <c r="I734"/>
  <c r="N782"/>
  <c r="D427"/>
  <c r="F69"/>
  <c r="I934"/>
  <c r="D453"/>
  <c r="H112"/>
  <c r="P112" s="1"/>
  <c r="D832"/>
  <c r="F1002"/>
  <c r="G301"/>
  <c r="G1004"/>
  <c r="I901"/>
  <c r="O548"/>
  <c r="J90"/>
  <c r="G487"/>
  <c r="F770"/>
  <c r="I279"/>
  <c r="N361"/>
  <c r="M91"/>
  <c r="M844"/>
  <c r="O915"/>
  <c r="I208"/>
  <c r="D779"/>
  <c r="G388"/>
  <c r="E621"/>
  <c r="K93"/>
  <c r="F429"/>
  <c r="J854"/>
  <c r="L79"/>
  <c r="C695"/>
  <c r="B695" s="1"/>
  <c r="M47"/>
  <c r="H876"/>
  <c r="P876" s="1"/>
  <c r="K831"/>
  <c r="G894"/>
  <c r="I109"/>
  <c r="K606"/>
  <c r="B577"/>
  <c r="B780"/>
  <c r="B809"/>
  <c r="B386"/>
  <c r="B745"/>
  <c r="B701"/>
  <c r="B812"/>
  <c r="B811"/>
  <c r="B27"/>
  <c r="B800"/>
  <c r="B398"/>
  <c r="B956"/>
  <c r="B720"/>
  <c r="B526"/>
  <c r="B837"/>
  <c r="B606"/>
  <c r="B721"/>
  <c r="B857"/>
  <c r="B213"/>
  <c r="B346"/>
  <c r="B318"/>
  <c r="B413"/>
  <c r="B968"/>
  <c r="M12" i="14"/>
  <c r="L12"/>
  <c r="K12"/>
  <c r="M297" i="8" l="1"/>
  <c r="I589"/>
  <c r="P21"/>
  <c r="M13" i="14"/>
  <c r="L13"/>
  <c r="K13"/>
  <c r="M14" l="1"/>
  <c r="K14"/>
  <c r="L14"/>
  <c r="B10" i="24" l="1"/>
  <c r="B11" s="1"/>
  <c r="B12" s="1"/>
  <c r="B13" s="1"/>
  <c r="B14" s="1"/>
  <c r="Z100" i="8"/>
  <c r="AA100" s="1"/>
  <c r="Z72"/>
  <c r="AA72" s="1"/>
  <c r="Z24"/>
  <c r="AA24" s="1"/>
  <c r="Z44"/>
  <c r="AA44" s="1"/>
  <c r="Z23"/>
  <c r="AA23" s="1"/>
  <c r="Z102"/>
  <c r="AA102" s="1"/>
  <c r="Z22"/>
  <c r="AA22" s="1"/>
  <c r="Z129"/>
  <c r="AA129" s="1"/>
  <c r="Z65"/>
  <c r="AA65" s="1"/>
  <c r="Z43"/>
  <c r="AA43" s="1"/>
  <c r="Z125"/>
  <c r="AA125" s="1"/>
  <c r="Z137"/>
  <c r="AA137" s="1"/>
  <c r="Z115"/>
  <c r="AA115" s="1"/>
  <c r="Z57"/>
  <c r="AA57" s="1"/>
  <c r="Z53"/>
  <c r="AA53" s="1"/>
  <c r="Z134"/>
  <c r="AA134" s="1"/>
  <c r="Z78"/>
  <c r="AA78" s="1"/>
  <c r="Z111"/>
  <c r="AA111" s="1"/>
  <c r="Z113"/>
  <c r="AA113" s="1"/>
  <c r="Z83"/>
  <c r="AA83" s="1"/>
  <c r="Z150"/>
  <c r="AA150" s="1"/>
  <c r="Z66"/>
  <c r="AA66" s="1"/>
  <c r="Z105"/>
  <c r="AA105" s="1"/>
  <c r="Z55"/>
  <c r="AA55" s="1"/>
  <c r="Z154"/>
  <c r="AA154" s="1"/>
  <c r="Z30"/>
  <c r="AA30" s="1"/>
  <c r="Z119"/>
  <c r="AA119" s="1"/>
  <c r="Z121"/>
  <c r="AA121" s="1"/>
  <c r="Z40"/>
  <c r="AA40" s="1"/>
  <c r="Z156"/>
  <c r="AA156" s="1"/>
  <c r="Z108"/>
  <c r="AA108" s="1"/>
  <c r="Z106"/>
  <c r="AA106" s="1"/>
  <c r="Z34"/>
  <c r="AA34" s="1"/>
  <c r="Z141"/>
  <c r="AA141" s="1"/>
  <c r="Z54"/>
  <c r="AA54" s="1"/>
  <c r="Z139"/>
  <c r="AA139" s="1"/>
  <c r="Z140"/>
  <c r="AA140" s="1"/>
  <c r="Z97"/>
  <c r="AA97" s="1"/>
  <c r="Z41"/>
  <c r="AA41" s="1"/>
  <c r="Z82"/>
  <c r="AA82" s="1"/>
  <c r="Z152"/>
  <c r="AA152" s="1"/>
  <c r="Z60"/>
  <c r="AA60" s="1"/>
  <c r="Z146"/>
  <c r="AA146" s="1"/>
  <c r="Z62"/>
  <c r="AA62" s="1"/>
  <c r="Z45"/>
  <c r="AA45" s="1"/>
  <c r="Z51"/>
  <c r="AA51" s="1"/>
  <c r="Z47"/>
  <c r="AA47" s="1"/>
  <c r="Z70"/>
  <c r="AA70" s="1"/>
  <c r="Z110"/>
  <c r="AA110" s="1"/>
  <c r="Z88"/>
  <c r="AA88" s="1"/>
  <c r="Z29"/>
  <c r="AA29" s="1"/>
  <c r="Z118"/>
  <c r="AA118" s="1"/>
  <c r="Z96"/>
  <c r="AA96" s="1"/>
  <c r="Z49"/>
  <c r="AA49" s="1"/>
  <c r="Z148"/>
  <c r="AA148" s="1"/>
  <c r="Z42"/>
  <c r="AA42" s="1"/>
  <c r="Z32"/>
  <c r="AA32" s="1"/>
  <c r="Z132"/>
  <c r="AA132" s="1"/>
  <c r="Z90"/>
  <c r="AA90" s="1"/>
  <c r="Z133"/>
  <c r="AA133" s="1"/>
  <c r="Z36"/>
  <c r="AA36" s="1"/>
  <c r="Z127"/>
  <c r="AA127" s="1"/>
  <c r="Z63"/>
  <c r="AA63" s="1"/>
  <c r="Z128"/>
  <c r="AA128" s="1"/>
  <c r="Z58"/>
  <c r="AA58" s="1"/>
  <c r="Z67"/>
  <c r="AA67" s="1"/>
  <c r="Z149"/>
  <c r="AA149" s="1"/>
  <c r="Z104"/>
  <c r="AA104" s="1"/>
  <c r="Z93"/>
  <c r="AA93" s="1"/>
  <c r="Z153"/>
  <c r="AA153" s="1"/>
  <c r="Z61"/>
  <c r="AA61" s="1"/>
  <c r="Z112"/>
  <c r="AA112" s="1"/>
  <c r="Z158"/>
  <c r="AA158" s="1"/>
  <c r="Z87"/>
  <c r="AA87" s="1"/>
  <c r="Z114"/>
  <c r="AA114" s="1"/>
  <c r="Z157"/>
  <c r="AA157" s="1"/>
  <c r="Z95"/>
  <c r="AA95" s="1"/>
  <c r="Z94"/>
  <c r="AA94" s="1"/>
  <c r="Z89"/>
  <c r="AA89" s="1"/>
  <c r="Z81"/>
  <c r="AA81" s="1"/>
  <c r="Z77"/>
  <c r="AA77" s="1"/>
  <c r="Z135"/>
  <c r="AA135" s="1"/>
  <c r="Z103"/>
  <c r="AA103" s="1"/>
  <c r="Z26"/>
  <c r="AA26" s="1"/>
  <c r="Z25"/>
  <c r="AA25" s="1"/>
  <c r="Z27"/>
  <c r="AA27" s="1"/>
  <c r="Z28"/>
  <c r="AA28" s="1"/>
  <c r="Z31"/>
  <c r="AA31" s="1"/>
  <c r="Z117"/>
  <c r="AA117" s="1"/>
  <c r="Z138"/>
  <c r="AA138" s="1"/>
  <c r="Z107"/>
  <c r="AA107" s="1"/>
  <c r="Z50"/>
  <c r="AA50" s="1"/>
  <c r="Z155"/>
  <c r="AA155" s="1"/>
  <c r="Z71"/>
  <c r="AA71" s="1"/>
  <c r="Z147"/>
  <c r="AA147" s="1"/>
  <c r="Z92"/>
  <c r="AA92" s="1"/>
  <c r="Z120"/>
  <c r="AA120" s="1"/>
  <c r="Z151"/>
  <c r="AA151" s="1"/>
  <c r="Z136"/>
  <c r="AA136" s="1"/>
  <c r="Z99"/>
  <c r="AA99" s="1"/>
  <c r="Z142"/>
  <c r="AA142" s="1"/>
  <c r="Z124"/>
  <c r="AA124" s="1"/>
  <c r="Z80"/>
  <c r="AA80" s="1"/>
  <c r="Z64"/>
  <c r="AA64" s="1"/>
  <c r="Z46"/>
  <c r="AA46" s="1"/>
  <c r="Z143"/>
  <c r="AA143" s="1"/>
  <c r="Z109"/>
  <c r="AA109" s="1"/>
  <c r="Z59"/>
  <c r="AA59" s="1"/>
  <c r="Z85"/>
  <c r="AA85" s="1"/>
  <c r="Z48"/>
  <c r="AA48" s="1"/>
  <c r="Z76"/>
  <c r="AA76" s="1"/>
  <c r="Z56"/>
  <c r="AA56" s="1"/>
  <c r="Z116"/>
  <c r="AA116" s="1"/>
  <c r="Z39"/>
  <c r="AA39" s="1"/>
  <c r="Z79"/>
  <c r="AA79" s="1"/>
  <c r="Z52"/>
  <c r="AA52" s="1"/>
  <c r="Z91"/>
  <c r="AA91" s="1"/>
  <c r="Z75"/>
  <c r="AA75" s="1"/>
  <c r="Z144"/>
  <c r="AA144" s="1"/>
  <c r="Z98"/>
  <c r="AA98" s="1"/>
  <c r="Z35"/>
  <c r="AA35" s="1"/>
  <c r="Z74"/>
  <c r="AA74" s="1"/>
  <c r="Z33"/>
  <c r="AA33" s="1"/>
  <c r="Z68"/>
  <c r="AA68" s="1"/>
  <c r="Z122"/>
  <c r="AA122" s="1"/>
  <c r="Z101"/>
  <c r="AA101" s="1"/>
  <c r="Z37"/>
  <c r="AA37" s="1"/>
  <c r="Z73"/>
  <c r="AA73" s="1"/>
  <c r="Z131"/>
  <c r="AA131" s="1"/>
  <c r="Z86"/>
  <c r="AA86" s="1"/>
  <c r="Z123"/>
  <c r="AA123" s="1"/>
  <c r="Z38"/>
  <c r="AA38" s="1"/>
  <c r="Z126"/>
  <c r="AA126" s="1"/>
  <c r="Z69"/>
  <c r="AA69" s="1"/>
  <c r="Z145"/>
  <c r="AA145" s="1"/>
  <c r="Z84"/>
  <c r="AA84" s="1"/>
  <c r="Z130"/>
  <c r="AA130" s="1"/>
  <c r="B8" l="1"/>
  <c r="Z8" s="1"/>
  <c r="AA8" s="1"/>
  <c r="P8"/>
  <c r="B9" l="1"/>
  <c r="Z9" s="1"/>
  <c r="AA9" s="1"/>
  <c r="B10" l="1"/>
  <c r="B11" s="1"/>
  <c r="Z10" l="1"/>
  <c r="AA10" s="1"/>
  <c r="Z11"/>
  <c r="AA11" s="1"/>
  <c r="B12"/>
  <c r="Z12" l="1"/>
  <c r="AA12" s="1"/>
  <c r="B13"/>
  <c r="Z13" l="1"/>
  <c r="AA13" s="1"/>
  <c r="B14"/>
  <c r="Z14" l="1"/>
  <c r="AA14" s="1"/>
  <c r="B15"/>
  <c r="Z15" l="1"/>
  <c r="AA15" s="1"/>
  <c r="B16"/>
  <c r="Z16" l="1"/>
  <c r="AA16" s="1"/>
  <c r="B17"/>
  <c r="Z17" l="1"/>
  <c r="AA17" s="1"/>
  <c r="B18"/>
  <c r="B19" s="1"/>
  <c r="B20" s="1"/>
  <c r="Z20" l="1"/>
  <c r="AA20" s="1"/>
  <c r="B21"/>
  <c r="Z21" s="1"/>
  <c r="AA21" s="1"/>
  <c r="Z18"/>
  <c r="AA18" s="1"/>
  <c r="Z19"/>
  <c r="AA19" s="1"/>
</calcChain>
</file>

<file path=xl/comments1.xml><?xml version="1.0" encoding="utf-8"?>
<comments xmlns="http://schemas.openxmlformats.org/spreadsheetml/2006/main">
  <authors>
    <author>SHRI BAJARANG BALI</author>
  </authors>
  <commentList>
    <comment ref="L1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K4" authorId="0">
      <text>
        <r>
          <rPr>
            <sz val="12"/>
            <color indexed="81"/>
            <rFont val="Tahoma"/>
            <family val="2"/>
          </rPr>
          <t xml:space="preserve">
यहाँ पर जिस दिनाँक से आयु का अंतर निकलना है वह दिनाँक लिखें 
</t>
        </r>
      </text>
    </comment>
  </commentList>
</comments>
</file>

<file path=xl/sharedStrings.xml><?xml version="1.0" encoding="utf-8"?>
<sst xmlns="http://schemas.openxmlformats.org/spreadsheetml/2006/main" count="1079" uniqueCount="743">
  <si>
    <t>Mahtma Gandhi Government School (English Medium) Bar, PALI</t>
  </si>
  <si>
    <t>CLASS :-</t>
  </si>
  <si>
    <t>B</t>
  </si>
  <si>
    <t>G</t>
  </si>
  <si>
    <t>T</t>
  </si>
  <si>
    <t>Total</t>
  </si>
  <si>
    <t>Prepared By</t>
  </si>
  <si>
    <t>Heeralal Jat</t>
  </si>
  <si>
    <t>Sr. Teacher , Excel Programmer</t>
  </si>
  <si>
    <t>MGGS Bar , PALI</t>
  </si>
  <si>
    <t>YES</t>
  </si>
  <si>
    <t>Total Form List</t>
  </si>
  <si>
    <t>Watch the You Tube Video For More Information.</t>
  </si>
  <si>
    <t>You Tube Channel</t>
  </si>
  <si>
    <t>https://www.youtube.com/c/Heeralaljat/</t>
  </si>
  <si>
    <t>S.No.</t>
  </si>
  <si>
    <t>FATHER’S NAME</t>
  </si>
  <si>
    <t>DATE OF BIRTH IN WORDS</t>
  </si>
  <si>
    <t>RELIGION</t>
  </si>
  <si>
    <t>CATEGORY</t>
  </si>
  <si>
    <t>CORRESPONDING ADDRESS</t>
  </si>
  <si>
    <t>PERMANENT ADDRESS</t>
  </si>
  <si>
    <t>EMAIL I.D.</t>
  </si>
  <si>
    <t>GEN</t>
  </si>
  <si>
    <t>MALE</t>
  </si>
  <si>
    <t>NCC</t>
  </si>
  <si>
    <t>NATIONAL</t>
  </si>
  <si>
    <t>PASSED</t>
  </si>
  <si>
    <t>SC</t>
  </si>
  <si>
    <t>ST</t>
  </si>
  <si>
    <t>TRANSGENDER</t>
  </si>
  <si>
    <t>SCOUT</t>
  </si>
  <si>
    <t>DISTRICT</t>
  </si>
  <si>
    <t>STUDYING</t>
  </si>
  <si>
    <t>OBC</t>
  </si>
  <si>
    <t>GUIDE</t>
  </si>
  <si>
    <t>SBC</t>
  </si>
  <si>
    <t>CUB</t>
  </si>
  <si>
    <t>BULBUL</t>
  </si>
  <si>
    <t>Years</t>
  </si>
  <si>
    <t>Month</t>
  </si>
  <si>
    <t>Day</t>
  </si>
  <si>
    <t xml:space="preserve">Whats App  NO. </t>
  </si>
  <si>
    <t>HINDU</t>
  </si>
  <si>
    <t>MUSLIM</t>
  </si>
  <si>
    <t>SIKKH</t>
  </si>
  <si>
    <t>CHRISTIAN</t>
  </si>
  <si>
    <t>PARSI</t>
  </si>
  <si>
    <t>OTHER</t>
  </si>
  <si>
    <t>Govt.</t>
  </si>
  <si>
    <t>KV</t>
  </si>
  <si>
    <t>JNV</t>
  </si>
  <si>
    <t>Private</t>
  </si>
  <si>
    <t>Recognized</t>
  </si>
  <si>
    <t>Other</t>
  </si>
  <si>
    <t>NO</t>
  </si>
  <si>
    <t>STATE</t>
  </si>
  <si>
    <t>NSS</t>
  </si>
  <si>
    <t>Fail</t>
  </si>
  <si>
    <t>GGHG</t>
  </si>
  <si>
    <t>JHHG</t>
  </si>
  <si>
    <t>HHJHJH</t>
  </si>
  <si>
    <t>BNBNB</t>
  </si>
  <si>
    <t>KJJKJ</t>
  </si>
  <si>
    <t>KJKJJJ</t>
  </si>
  <si>
    <t>DSGF</t>
  </si>
  <si>
    <t>CVXC</t>
  </si>
  <si>
    <t>FEMALE</t>
  </si>
  <si>
    <t>excelguru@gmail.com</t>
  </si>
  <si>
    <t>NA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</si>
  <si>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</si>
  <si>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</si>
  <si>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</si>
  <si>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</si>
  <si>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</si>
  <si>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</si>
  <si>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</si>
  <si>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</si>
  <si>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</si>
  <si>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</si>
  <si>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</si>
  <si>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</si>
  <si>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hll</t>
  </si>
  <si>
    <t>op</t>
  </si>
  <si>
    <t>poo-</t>
  </si>
  <si>
    <t>p=</t>
  </si>
  <si>
    <t>kkk</t>
  </si>
  <si>
    <t>l;l;</t>
  </si>
  <si>
    <t>yyui</t>
  </si>
  <si>
    <t>uio</t>
  </si>
  <si>
    <t>jggh</t>
  </si>
  <si>
    <t>dfzd</t>
  </si>
  <si>
    <t>GENDER (Male/Female)</t>
  </si>
  <si>
    <t>Sr. No.</t>
  </si>
  <si>
    <t>PALI</t>
  </si>
  <si>
    <t>RAIPUR</t>
  </si>
  <si>
    <t>U-DISE Code :-</t>
  </si>
  <si>
    <r>
      <t xml:space="preserve">Shala Darpan </t>
    </r>
    <r>
      <rPr>
        <b/>
        <sz val="16"/>
        <rFont val="Cambria"/>
        <family val="1"/>
        <scheme val="major"/>
      </rPr>
      <t>NIC ID :-</t>
    </r>
  </si>
  <si>
    <t>Principal Mobile No. :-</t>
  </si>
  <si>
    <t>Principal Name :-</t>
  </si>
  <si>
    <t>Incharge Mob. No.:-</t>
  </si>
  <si>
    <t xml:space="preserve">School General Information </t>
  </si>
  <si>
    <t>USHA PALIYA</t>
  </si>
  <si>
    <t>School Profile</t>
  </si>
  <si>
    <r>
      <t>District Name</t>
    </r>
    <r>
      <rPr>
        <b/>
        <sz val="16"/>
        <rFont val="Cambria"/>
        <family val="1"/>
        <scheme val="major"/>
      </rPr>
      <t xml:space="preserve"> :-</t>
    </r>
  </si>
  <si>
    <r>
      <t>Block Name</t>
    </r>
    <r>
      <rPr>
        <b/>
        <sz val="16"/>
        <rFont val="Cambria"/>
        <family val="1"/>
        <scheme val="major"/>
      </rPr>
      <t xml:space="preserve"> :-</t>
    </r>
  </si>
  <si>
    <t>AJMER</t>
  </si>
  <si>
    <t>ARAIN</t>
  </si>
  <si>
    <t>BHINAI</t>
  </si>
  <si>
    <t>JAWAJA</t>
  </si>
  <si>
    <t>KEKARI</t>
  </si>
  <si>
    <t>KISHANGARH</t>
  </si>
  <si>
    <t>MASUDA</t>
  </si>
  <si>
    <t>PISANGAN</t>
  </si>
  <si>
    <t>SRINAGAR</t>
  </si>
  <si>
    <t>BANSUR</t>
  </si>
  <si>
    <t>ALWAR</t>
  </si>
  <si>
    <t>BEHRORE</t>
  </si>
  <si>
    <t>KATHUMAR</t>
  </si>
  <si>
    <t>KISHANGARH BAS</t>
  </si>
  <si>
    <t>KOTKASIM</t>
  </si>
  <si>
    <t>LAKSHMANGARH</t>
  </si>
  <si>
    <t>MUNDAWAR</t>
  </si>
  <si>
    <t>NEEMRANA</t>
  </si>
  <si>
    <t>RAINI</t>
  </si>
  <si>
    <t>RAJGARH</t>
  </si>
  <si>
    <t>RAMGARH</t>
  </si>
  <si>
    <t>THANAGAZI</t>
  </si>
  <si>
    <t>TIZARA</t>
  </si>
  <si>
    <t>UMRAIN</t>
  </si>
  <si>
    <t>BANSWARA</t>
  </si>
  <si>
    <t>ANANDPURI</t>
  </si>
  <si>
    <t>ARTHUNA</t>
  </si>
  <si>
    <t>BAGIDORA</t>
  </si>
  <si>
    <t>CHOTISARVAN</t>
  </si>
  <si>
    <t>GARHI</t>
  </si>
  <si>
    <t>KUSHALGARH</t>
  </si>
  <si>
    <t>SAJJANGARH</t>
  </si>
  <si>
    <t>TALWARA</t>
  </si>
  <si>
    <t>BARAN</t>
  </si>
  <si>
    <t>ANTA</t>
  </si>
  <si>
    <t>ATRU</t>
  </si>
  <si>
    <t>CHHABRA</t>
  </si>
  <si>
    <t>CHHIPABAROD</t>
  </si>
  <si>
    <t>KISHANGANJ</t>
  </si>
  <si>
    <t>SHAHBAD</t>
  </si>
  <si>
    <t>BARMER</t>
  </si>
  <si>
    <t>BAITU</t>
  </si>
  <si>
    <t>BALOTRA</t>
  </si>
  <si>
    <t>CHOHTAN</t>
  </si>
  <si>
    <t>DHANAU</t>
  </si>
  <si>
    <t>DHORIMANA</t>
  </si>
  <si>
    <t>GADRAROAD</t>
  </si>
  <si>
    <t>GIDA</t>
  </si>
  <si>
    <t>KALYANPUR</t>
  </si>
  <si>
    <t>PATODI</t>
  </si>
  <si>
    <t>RAMSAR</t>
  </si>
  <si>
    <t>SAMDARI</t>
  </si>
  <si>
    <t>SHIV</t>
  </si>
  <si>
    <t>SINDHARI</t>
  </si>
  <si>
    <t>SIWANA</t>
  </si>
  <si>
    <t>BHARATPUR</t>
  </si>
  <si>
    <t>DEEG</t>
  </si>
  <si>
    <t>ROOPWAS</t>
  </si>
  <si>
    <t>SEWAR</t>
  </si>
  <si>
    <t>WEIR</t>
  </si>
  <si>
    <t>BAYANA</t>
  </si>
  <si>
    <t>KAMAN</t>
  </si>
  <si>
    <t>KUMHER</t>
  </si>
  <si>
    <t>NADBAI</t>
  </si>
  <si>
    <t>NAGAR</t>
  </si>
  <si>
    <t>BHILWARA</t>
  </si>
  <si>
    <t>ASIND</t>
  </si>
  <si>
    <t>BANERA</t>
  </si>
  <si>
    <t>BIJOLIYA</t>
  </si>
  <si>
    <t>HURDA</t>
  </si>
  <si>
    <t>JAHAJPUR</t>
  </si>
  <si>
    <t>KOTRI</t>
  </si>
  <si>
    <t>MANDAL</t>
  </si>
  <si>
    <t>MANDALGARH</t>
  </si>
  <si>
    <t>SAHADA</t>
  </si>
  <si>
    <t>SHAHPURA</t>
  </si>
  <si>
    <t>SUWANA</t>
  </si>
  <si>
    <t>BIKANER</t>
  </si>
  <si>
    <t>KHAJUWALA</t>
  </si>
  <si>
    <t>KOLAYAT</t>
  </si>
  <si>
    <t>LUNKARANSAR</t>
  </si>
  <si>
    <t>NOKHA</t>
  </si>
  <si>
    <t>PANCHOO</t>
  </si>
  <si>
    <t>SHRI DUNGARGARH</t>
  </si>
  <si>
    <t>BUNDI</t>
  </si>
  <si>
    <t>HINDOLI</t>
  </si>
  <si>
    <t>NAINWA</t>
  </si>
  <si>
    <t>TALERA</t>
  </si>
  <si>
    <t>CHITTORGARH</t>
  </si>
  <si>
    <t>BHANDESAR</t>
  </si>
  <si>
    <t>BADI SADRI</t>
  </si>
  <si>
    <t>BHAINSROADGARH</t>
  </si>
  <si>
    <t>BHOPAL SAGAR</t>
  </si>
  <si>
    <t>DUNGLA</t>
  </si>
  <si>
    <t>GANGRAR</t>
  </si>
  <si>
    <t>KAPASAN</t>
  </si>
  <si>
    <t>NIMBAHERA</t>
  </si>
  <si>
    <t>RASHMI</t>
  </si>
  <si>
    <t>AJMER GRAMEEN</t>
  </si>
  <si>
    <t>SARWAD</t>
  </si>
  <si>
    <t>SAWAR</t>
  </si>
  <si>
    <t>GOVINDGARH</t>
  </si>
  <si>
    <t>MALAKHERA</t>
  </si>
  <si>
    <t>GANGARTALAI</t>
  </si>
  <si>
    <t>GHATOLE</t>
  </si>
  <si>
    <t>MANGROL</t>
  </si>
  <si>
    <t>AADEL</t>
  </si>
  <si>
    <t>BARMER GRAMIN</t>
  </si>
  <si>
    <t>GUDHAMALANI</t>
  </si>
  <si>
    <t>SEDHWA</t>
  </si>
  <si>
    <t>PAYALAKALAN</t>
  </si>
  <si>
    <t>PHAGLIYA</t>
  </si>
  <si>
    <t>BHUSAWAR</t>
  </si>
  <si>
    <t>PAHADI</t>
  </si>
  <si>
    <t>UCHCHAIN</t>
  </si>
  <si>
    <t>BADNOR</t>
  </si>
  <si>
    <t>KAREDA</t>
  </si>
  <si>
    <t>BAJJU</t>
  </si>
  <si>
    <t>PUNGAL</t>
  </si>
  <si>
    <t>KESHORAIPATAN</t>
  </si>
  <si>
    <t>BENGU</t>
  </si>
  <si>
    <t>CHURU</t>
  </si>
  <si>
    <t>BIDASAR</t>
  </si>
  <si>
    <t xml:space="preserve">CHURU </t>
  </si>
  <si>
    <t>RATANGARH</t>
  </si>
  <si>
    <t>SARDARSHAHAR</t>
  </si>
  <si>
    <t>SUJANGARH</t>
  </si>
  <si>
    <t>TARANAGAR</t>
  </si>
  <si>
    <t>DAUSA</t>
  </si>
  <si>
    <t>BANDIKUI</t>
  </si>
  <si>
    <t>BASWA</t>
  </si>
  <si>
    <t>BAIJUPADA</t>
  </si>
  <si>
    <t>LALSOT</t>
  </si>
  <si>
    <t>LAWAN</t>
  </si>
  <si>
    <t>MAHWA</t>
  </si>
  <si>
    <t>NANGAL RAJAWATAN</t>
  </si>
  <si>
    <t>RAMGARH PACHWARA</t>
  </si>
  <si>
    <t>SIKRAI</t>
  </si>
  <si>
    <t>SIKANDARA</t>
  </si>
  <si>
    <t>DHOLPUR</t>
  </si>
  <si>
    <t>BARI</t>
  </si>
  <si>
    <t>BASEDI</t>
  </si>
  <si>
    <t>RAJAKHERA</t>
  </si>
  <si>
    <t>SAIPAU</t>
  </si>
  <si>
    <t>SARAMATHURA</t>
  </si>
  <si>
    <t>DUNGARPUR</t>
  </si>
  <si>
    <t>AASPUR</t>
  </si>
  <si>
    <t>BICHHIWADA</t>
  </si>
  <si>
    <t>CHIKHALI</t>
  </si>
  <si>
    <t>DOWRA</t>
  </si>
  <si>
    <t>GALIAKOT</t>
  </si>
  <si>
    <t>JONTHARI</t>
  </si>
  <si>
    <t>SAABLA</t>
  </si>
  <si>
    <t>SANGWARA</t>
  </si>
  <si>
    <t>SIMALWARA</t>
  </si>
  <si>
    <t>ANOOPGARH</t>
  </si>
  <si>
    <t>GHARSANA</t>
  </si>
  <si>
    <t>PADAMPUR</t>
  </si>
  <si>
    <t>RAISINGHNAGAR</t>
  </si>
  <si>
    <t>SARDULSHAHAR</t>
  </si>
  <si>
    <t>SHRIKARANPUR</t>
  </si>
  <si>
    <t>SURATGARH</t>
  </si>
  <si>
    <t>VIJAYNAGAR</t>
  </si>
  <si>
    <t>HANUMANGARH</t>
  </si>
  <si>
    <t>BHADRA</t>
  </si>
  <si>
    <t xml:space="preserve">NOHAR </t>
  </si>
  <si>
    <t>PILIBANGA</t>
  </si>
  <si>
    <t>RAWATSAR</t>
  </si>
  <si>
    <t>SANGRIYA</t>
  </si>
  <si>
    <t>TIBBI</t>
  </si>
  <si>
    <t>JAIPUR</t>
  </si>
  <si>
    <t>AAMER</t>
  </si>
  <si>
    <t>AANDHI</t>
  </si>
  <si>
    <t>BASSI</t>
  </si>
  <si>
    <t>CHAKSU</t>
  </si>
  <si>
    <t>DUDU</t>
  </si>
  <si>
    <t>JALSU</t>
  </si>
  <si>
    <t>JAMWARAMGARH</t>
  </si>
  <si>
    <t>JHOTWARA</t>
  </si>
  <si>
    <t>JOBNER</t>
  </si>
  <si>
    <t>KOTPUTALI</t>
  </si>
  <si>
    <t>KOTKHAVDA</t>
  </si>
  <si>
    <t>KISHANGARH RENWAL</t>
  </si>
  <si>
    <t>MOJMABAD</t>
  </si>
  <si>
    <t>MADHORAJPURA</t>
  </si>
  <si>
    <t>PAWTA</t>
  </si>
  <si>
    <t>PHAGI</t>
  </si>
  <si>
    <t>SAMBHARLAKE</t>
  </si>
  <si>
    <t>SANGANER</t>
  </si>
  <si>
    <t>TUNGA</t>
  </si>
  <si>
    <t>VIRATNAGAR</t>
  </si>
  <si>
    <t>JAISALMER</t>
  </si>
  <si>
    <t>SRI GANGANAGAR</t>
  </si>
  <si>
    <t>BHANIYANA</t>
  </si>
  <si>
    <t>FATEHGARH</t>
  </si>
  <si>
    <t>MOHANGARH</t>
  </si>
  <si>
    <t>NACHNA</t>
  </si>
  <si>
    <t>SAM</t>
  </si>
  <si>
    <t>SANKARA</t>
  </si>
  <si>
    <t>JALORE</t>
  </si>
  <si>
    <t>AAHORE</t>
  </si>
  <si>
    <t>BAGODA</t>
  </si>
  <si>
    <t>BHINMAL</t>
  </si>
  <si>
    <t>CHITALWANA</t>
  </si>
  <si>
    <t>JASWANTPURA</t>
  </si>
  <si>
    <t>RANIWARA</t>
  </si>
  <si>
    <t>SANCHORE</t>
  </si>
  <si>
    <t>SAYLA</t>
  </si>
  <si>
    <t>JHALAWAR</t>
  </si>
  <si>
    <t>SHARNAU</t>
  </si>
  <si>
    <t>AKLERA</t>
  </si>
  <si>
    <t>BAKANI</t>
  </si>
  <si>
    <t>BHAWANIMANDI</t>
  </si>
  <si>
    <t>DAG</t>
  </si>
  <si>
    <t>KHANPUR</t>
  </si>
  <si>
    <t>JHALARAPATAN</t>
  </si>
  <si>
    <t>MANOHARTHANA</t>
  </si>
  <si>
    <t>PIDAWA</t>
  </si>
  <si>
    <t>JHUNJHUNU</t>
  </si>
  <si>
    <t>ALSISAR</t>
  </si>
  <si>
    <t>BUHANA</t>
  </si>
  <si>
    <t>CHIRAWA</t>
  </si>
  <si>
    <t>KHETRI</t>
  </si>
  <si>
    <t>MANDAWA</t>
  </si>
  <si>
    <t>NAWALGARH</t>
  </si>
  <si>
    <t>PILANI</t>
  </si>
  <si>
    <t>SINGHANA</t>
  </si>
  <si>
    <t>SURAJGARH</t>
  </si>
  <si>
    <t>UDAIPURWATI</t>
  </si>
  <si>
    <t>JODHPUR</t>
  </si>
  <si>
    <t>BALESAR</t>
  </si>
  <si>
    <t>AAU</t>
  </si>
  <si>
    <t>BAORI</t>
  </si>
  <si>
    <t>BAP</t>
  </si>
  <si>
    <t>BAPINI</t>
  </si>
  <si>
    <t>BILARA</t>
  </si>
  <si>
    <t>BHOPALGARH</t>
  </si>
  <si>
    <t>CHAMU</t>
  </si>
  <si>
    <t>DHAWA</t>
  </si>
  <si>
    <t>GHANTIYALI</t>
  </si>
  <si>
    <t>KERU</t>
  </si>
  <si>
    <t>LOHAWAT</t>
  </si>
  <si>
    <t>LUNI</t>
  </si>
  <si>
    <t>MANDORE</t>
  </si>
  <si>
    <t>PHALODI</t>
  </si>
  <si>
    <t>PIPADSHAHAR</t>
  </si>
  <si>
    <t>SHERGARH</t>
  </si>
  <si>
    <t>SHEKHALA</t>
  </si>
  <si>
    <t>TINWARI</t>
  </si>
  <si>
    <t>DECHU</t>
  </si>
  <si>
    <t>OSIAN</t>
  </si>
  <si>
    <t>KARAULI</t>
  </si>
  <si>
    <t>HINDAUN</t>
  </si>
  <si>
    <t>MANDRAIL</t>
  </si>
  <si>
    <t>NADOTI</t>
  </si>
  <si>
    <t>MASALPUR</t>
  </si>
  <si>
    <t>SAPOTRA</t>
  </si>
  <si>
    <t>SHRIMAHAVEERJI</t>
  </si>
  <si>
    <t>TODABHIM</t>
  </si>
  <si>
    <t>KOTA</t>
  </si>
  <si>
    <t>ITAWA</t>
  </si>
  <si>
    <t>KHAIRABAD</t>
  </si>
  <si>
    <t>LADPURA</t>
  </si>
  <si>
    <t>SANGOD</t>
  </si>
  <si>
    <t>SULTANPUR</t>
  </si>
  <si>
    <t>NAGOUR</t>
  </si>
  <si>
    <t>BHAIRUNDA</t>
  </si>
  <si>
    <t>DEEDWANA</t>
  </si>
  <si>
    <t>DEGANA</t>
  </si>
  <si>
    <t>JAYAL</t>
  </si>
  <si>
    <t>KHINVSAR</t>
  </si>
  <si>
    <t>KUCHAMAN CITY</t>
  </si>
  <si>
    <t>LADNUN</t>
  </si>
  <si>
    <t>MAKRANA</t>
  </si>
  <si>
    <t>MERTA CITY</t>
  </si>
  <si>
    <t>MOLASAR</t>
  </si>
  <si>
    <t>MUNDWA</t>
  </si>
  <si>
    <t>NAWAN</t>
  </si>
  <si>
    <t>PARBATSAR</t>
  </si>
  <si>
    <t>RIYAN BADI</t>
  </si>
  <si>
    <t>BALI</t>
  </si>
  <si>
    <t>DESURI</t>
  </si>
  <si>
    <t>JAITARAN</t>
  </si>
  <si>
    <t>MARWAR JUNCTION</t>
  </si>
  <si>
    <t>RANI</t>
  </si>
  <si>
    <t>ROHAT</t>
  </si>
  <si>
    <t>SOJAT</t>
  </si>
  <si>
    <t>SUMERPUR</t>
  </si>
  <si>
    <t>PRATAPGARH</t>
  </si>
  <si>
    <t>ARNOD</t>
  </si>
  <si>
    <t>CHOTI SADARI</t>
  </si>
  <si>
    <t>DALOT</t>
  </si>
  <si>
    <t>DHARIAWAD</t>
  </si>
  <si>
    <t>DHAMOTTAR</t>
  </si>
  <si>
    <t>PIPALKHOONT</t>
  </si>
  <si>
    <t>SUHAGPURA</t>
  </si>
  <si>
    <t>RAJSAMAND</t>
  </si>
  <si>
    <t>AMET</t>
  </si>
  <si>
    <t>BHIM</t>
  </si>
  <si>
    <t>DEOGARH</t>
  </si>
  <si>
    <t>DELWADA</t>
  </si>
  <si>
    <t>KHAMNOR</t>
  </si>
  <si>
    <t>KUMBHALGARH</t>
  </si>
  <si>
    <t>RELMAGRA</t>
  </si>
  <si>
    <t>SAWAI MADHOPUR</t>
  </si>
  <si>
    <t>BAMANWAS</t>
  </si>
  <si>
    <t>BONLI</t>
  </si>
  <si>
    <t xml:space="preserve">CHOUTHAKA BARWARA </t>
  </si>
  <si>
    <t>GANGAPUR CITY</t>
  </si>
  <si>
    <t>KHANDAR</t>
  </si>
  <si>
    <t xml:space="preserve">MALARNA DUNGAR </t>
  </si>
  <si>
    <t>SIKAR</t>
  </si>
  <si>
    <t>DATARAMGARH</t>
  </si>
  <si>
    <t>AJITGARH</t>
  </si>
  <si>
    <t>DHOND</t>
  </si>
  <si>
    <t>FATEHPUR</t>
  </si>
  <si>
    <t>KHANDELA</t>
  </si>
  <si>
    <t>LAXMANGARH</t>
  </si>
  <si>
    <t>NEEM KA THANA</t>
  </si>
  <si>
    <t>NECHHWA</t>
  </si>
  <si>
    <t>PALSANA</t>
  </si>
  <si>
    <t>PATAN</t>
  </si>
  <si>
    <t>PIPARALI</t>
  </si>
  <si>
    <t>SHRIMADOPUR</t>
  </si>
  <si>
    <t>SIROHI</t>
  </si>
  <si>
    <t>ABU ROAD</t>
  </si>
  <si>
    <t>PINDWARA</t>
  </si>
  <si>
    <t>REODAR</t>
  </si>
  <si>
    <t>SHIVGANJ</t>
  </si>
  <si>
    <t>TONK</t>
  </si>
  <si>
    <t>DEOLI</t>
  </si>
  <si>
    <t>MALPURA</t>
  </si>
  <si>
    <t>NIWAI</t>
  </si>
  <si>
    <t>PIPALU</t>
  </si>
  <si>
    <t>TODARAISINGH</t>
  </si>
  <si>
    <t>UNIARA</t>
  </si>
  <si>
    <t>UDAIPUR</t>
  </si>
  <si>
    <t>BADGAON</t>
  </si>
  <si>
    <t>BHINDAR</t>
  </si>
  <si>
    <t>FALASIA</t>
  </si>
  <si>
    <t>GIRWA</t>
  </si>
  <si>
    <t>GOGUNDA</t>
  </si>
  <si>
    <t>JAISAMAND</t>
  </si>
  <si>
    <t>JHADOL</t>
  </si>
  <si>
    <t>JHALARA</t>
  </si>
  <si>
    <t>KHAIRWARA</t>
  </si>
  <si>
    <t>KOTRA</t>
  </si>
  <si>
    <t>KURABAD</t>
  </si>
  <si>
    <t>LASADIA</t>
  </si>
  <si>
    <t>MAOLI</t>
  </si>
  <si>
    <t>NAYAGAON</t>
  </si>
  <si>
    <t>RISHABHDEV</t>
  </si>
  <si>
    <t>SALUMBAR</t>
  </si>
  <si>
    <t>SARADA</t>
  </si>
  <si>
    <t>SAYARA</t>
  </si>
  <si>
    <t>SEMARI</t>
  </si>
  <si>
    <t>VALLABHNAGAR</t>
  </si>
  <si>
    <t>DIST.</t>
  </si>
  <si>
    <t>SAWAI_MADHOPUR</t>
  </si>
  <si>
    <t>SRI_GANGANAGAR</t>
  </si>
  <si>
    <t>V./P. - Chandawal Nagar , Sojat (PALI)</t>
  </si>
  <si>
    <t>H.NO.  =  …………   COLONEY =  ……………..  BLOCK  =   ……………  DIST.  =  ……………….</t>
  </si>
  <si>
    <t>V./P. =  …………..
TEH. =  ……………   DIST. = ……………</t>
  </si>
  <si>
    <t>PEEO School Name :-</t>
  </si>
  <si>
    <t>SSY Incharge :-</t>
  </si>
  <si>
    <t xml:space="preserve">CONTACT Mob. NO. </t>
  </si>
  <si>
    <t>3rd Grade L-1</t>
  </si>
  <si>
    <t>3rd Grade L-2</t>
  </si>
  <si>
    <t xml:space="preserve">12th </t>
  </si>
  <si>
    <t>प्रशैक्षणिक योग्यता</t>
  </si>
  <si>
    <t>B.S.T.C. (D.EI.Ed.)</t>
  </si>
  <si>
    <t xml:space="preserve">जिस जिले के लिए आवेदन किया जा रहा है, वो जिला सलेक्ट करे </t>
  </si>
  <si>
    <t xml:space="preserve">जिस तहसील के लिए आवेदन किया जा रहा है, वो तहसील सलेक्ट करे  </t>
  </si>
  <si>
    <t>Percentage</t>
  </si>
  <si>
    <t>NAME OF CANDIDATE</t>
  </si>
  <si>
    <t>2nd Grade</t>
  </si>
  <si>
    <t>1st Grade (Lecturer)</t>
  </si>
  <si>
    <t>Lab. Ass.</t>
  </si>
  <si>
    <t xml:space="preserve">3rd Grade L-1 </t>
  </si>
  <si>
    <t>3rd Grade P.E.T.</t>
  </si>
  <si>
    <t>POST</t>
  </si>
  <si>
    <t>Total Received Form Category-wise and Post-wise</t>
  </si>
  <si>
    <t>Post</t>
  </si>
  <si>
    <t>Post :-</t>
  </si>
  <si>
    <t>Candidate Report</t>
  </si>
  <si>
    <t>Post-wise Candidate List</t>
  </si>
  <si>
    <t>Post for which  applying</t>
  </si>
  <si>
    <t>शैक्षणिक योग्यता</t>
  </si>
  <si>
    <t>Percentage
(75%)</t>
  </si>
  <si>
    <t>Percentage
(25%)</t>
  </si>
  <si>
    <t>Total Percentage
(100%)</t>
  </si>
  <si>
    <t>Date of Birth</t>
  </si>
  <si>
    <t>Candidate Name</t>
  </si>
  <si>
    <t>Candidate's Father Name</t>
  </si>
  <si>
    <t>Candidate  List</t>
  </si>
  <si>
    <t xml:space="preserve">Enter Post Name in the Yellow cell &amp; Get Data </t>
  </si>
  <si>
    <t>विद्या संबलन योजना</t>
  </si>
  <si>
    <t>आवेदन पत्र</t>
  </si>
  <si>
    <t>आवेदक का नाम :-</t>
  </si>
  <si>
    <t>फोटो</t>
  </si>
  <si>
    <t>पिता का नाम :-</t>
  </si>
  <si>
    <t>आवेदित विद्यालय का नाम :-</t>
  </si>
  <si>
    <t>आवेदित पद का नाम :-</t>
  </si>
  <si>
    <t>आवेदन प्रस्तुत करने की तिथि :-</t>
  </si>
  <si>
    <t>जन्म तिथि :-</t>
  </si>
  <si>
    <t>शैक्षिणिक योग्यता :-</t>
  </si>
  <si>
    <t>योग्यता</t>
  </si>
  <si>
    <t>वर्ष</t>
  </si>
  <si>
    <t>प्रतिशत</t>
  </si>
  <si>
    <t>1. माध्यमिक</t>
  </si>
  <si>
    <t>संलग्नक -1</t>
  </si>
  <si>
    <t xml:space="preserve">2. उच्च माध्यमिक </t>
  </si>
  <si>
    <t>संलग्नक -2</t>
  </si>
  <si>
    <t>3. स्नातक</t>
  </si>
  <si>
    <t>संलग्नक -3</t>
  </si>
  <si>
    <t>4. अधिस्नातक</t>
  </si>
  <si>
    <t>संलग्नक -4</t>
  </si>
  <si>
    <t>प्रशैक्षिणिक योग्यता :-</t>
  </si>
  <si>
    <t>बी.एड./समकक्ष</t>
  </si>
  <si>
    <t>संलग्नक -5</t>
  </si>
  <si>
    <t>डी.एल.एड./समकक्ष</t>
  </si>
  <si>
    <t>संलग्नक -6</t>
  </si>
  <si>
    <t>वैध पात्रता परीक्षा (आवश्यकतानुसार) रीट</t>
  </si>
  <si>
    <t>रीट</t>
  </si>
  <si>
    <t>संलग्नक -7</t>
  </si>
  <si>
    <t>निवास का पता :-</t>
  </si>
  <si>
    <t>1. स्थाई</t>
  </si>
  <si>
    <t>2. वर्तमान</t>
  </si>
  <si>
    <t>मोबाइल नंबर :-</t>
  </si>
  <si>
    <t>जाति वर्ग -----------------------------------------</t>
  </si>
  <si>
    <t>प्रमाण पत्र संलग्न करें (आरक्षित वर्ग होने पर)</t>
  </si>
  <si>
    <t>संलग्नक -8</t>
  </si>
  <si>
    <t>अन्य (विकलांग/भू.पू.सैनिक/विधवा/परित्यक्ता/स्पोर्ट्स पर्सन)</t>
  </si>
  <si>
    <t>संलग्नक -9</t>
  </si>
  <si>
    <t>मूल निवास प्रमाण पत्र |</t>
  </si>
  <si>
    <t>संलग्नक -10</t>
  </si>
  <si>
    <t>चरित्र प्रमाण पत्र (दो राजपत्रित अधिकारियों द्वारा प्रदत)</t>
  </si>
  <si>
    <t>संलग्नक -11 एवं 12</t>
  </si>
  <si>
    <t>आवेदन पत्र के साथ संलग्नकों की सूची - संलग्नक -1 एवं 12 (स्व-प्रमाणित छाया प्रतियाँ) व शपथ पत्र तथा अन्य जो आवेदनकर्ता देना चाहे |</t>
  </si>
  <si>
    <t>आवेदक के हस्ताक्षर</t>
  </si>
  <si>
    <t xml:space="preserve">जय गुरुदेव वासुदेव जी महाराज </t>
  </si>
  <si>
    <t>HEERALAL JAT</t>
  </si>
  <si>
    <t xml:space="preserve">आवेदित विद्यालय का नाम </t>
  </si>
  <si>
    <t xml:space="preserve">आवेदित पद का नाम </t>
  </si>
  <si>
    <t xml:space="preserve">आवेदन प्रस्तुत करने की दिनांक </t>
  </si>
  <si>
    <t xml:space="preserve">जिस पद के लिए आवेदन किया उस पद हेतु वांछित शैक्षणिक योग्यता </t>
  </si>
  <si>
    <r>
      <rPr>
        <b/>
        <sz val="12"/>
        <color rgb="FF0000CC"/>
        <rFont val="Calibri"/>
        <family val="2"/>
        <scheme val="minor"/>
      </rPr>
      <t>REET</t>
    </r>
    <r>
      <rPr>
        <b/>
        <sz val="11"/>
        <color rgb="FF0000CC"/>
        <rFont val="Calibri"/>
        <family val="2"/>
        <scheme val="minor"/>
      </rPr>
      <t xml:space="preserve"> उत्तीर्णता वर्ष 
(आवश्यक होने पर लिखे) </t>
    </r>
  </si>
  <si>
    <r>
      <t xml:space="preserve">REET </t>
    </r>
    <r>
      <rPr>
        <b/>
        <sz val="11"/>
        <color rgb="FF0000CC"/>
        <rFont val="Calibri"/>
        <family val="2"/>
        <scheme val="minor"/>
      </rPr>
      <t xml:space="preserve">परीक्षा के प्रतिशत </t>
    </r>
  </si>
  <si>
    <t>REET Year</t>
  </si>
  <si>
    <t>Reet %</t>
  </si>
  <si>
    <t>आवेदित विद्यालय का नाम</t>
  </si>
  <si>
    <t>category</t>
  </si>
  <si>
    <t>gender</t>
  </si>
  <si>
    <t>आवेदित पद का नाम</t>
  </si>
  <si>
    <t xml:space="preserve">रीट परीक्षा उतीर्ण वर्ष व  अंक प्रतिशत </t>
  </si>
  <si>
    <t xml:space="preserve">आवेदित विद्यालय का नाम  </t>
  </si>
  <si>
    <t>जन्मतिथि</t>
  </si>
  <si>
    <t xml:space="preserve">आवेदक का नाम </t>
  </si>
  <si>
    <t xml:space="preserve">पिता का नाम </t>
  </si>
  <si>
    <t xml:space="preserve">लिंग </t>
  </si>
  <si>
    <t xml:space="preserve">वर्ग </t>
  </si>
  <si>
    <t>Candidate Selection List</t>
  </si>
  <si>
    <t>PEEO /PRINCIPAL</t>
  </si>
  <si>
    <t>नोट :- उपरोक्त वरीयता सूची मेरी सम्पूर्ण जानकारी में तैयार की गयी I उक्त सूची चयन समिति द्वारा तैयार की गयी है I</t>
  </si>
  <si>
    <t xml:space="preserve">PG </t>
  </si>
  <si>
    <t xml:space="preserve">वरीयता क्रमांक  </t>
  </si>
  <si>
    <t xml:space="preserve">B.ed </t>
  </si>
  <si>
    <t xml:space="preserve">UG </t>
  </si>
  <si>
    <t>B.P.Ed.</t>
  </si>
  <si>
    <t>Date :-</t>
  </si>
  <si>
    <t xml:space="preserve">Rank In the Particular Post </t>
  </si>
  <si>
    <r>
      <rPr>
        <sz val="11"/>
        <color theme="1"/>
        <rFont val="Calibri"/>
        <family val="2"/>
        <scheme val="minor"/>
      </rPr>
      <t>प्रतिशत</t>
    </r>
    <r>
      <rPr>
        <b/>
        <sz val="11"/>
        <color theme="1"/>
        <rFont val="Calibri"/>
        <family val="2"/>
        <scheme val="minor"/>
      </rPr>
      <t xml:space="preserve"> 
(75%)</t>
    </r>
  </si>
  <si>
    <r>
      <rPr>
        <sz val="11"/>
        <color theme="1"/>
        <rFont val="Calibri"/>
        <family val="2"/>
        <scheme val="minor"/>
      </rPr>
      <t>प्रतिशत</t>
    </r>
    <r>
      <rPr>
        <b/>
        <sz val="11"/>
        <color theme="1"/>
        <rFont val="Calibri"/>
        <family val="2"/>
        <scheme val="minor"/>
      </rPr>
      <t xml:space="preserve">
(25%)</t>
    </r>
  </si>
  <si>
    <r>
      <rPr>
        <sz val="11"/>
        <color theme="1"/>
        <rFont val="Calibri"/>
        <family val="2"/>
        <scheme val="minor"/>
      </rPr>
      <t>समग्र प्रतिशत</t>
    </r>
    <r>
      <rPr>
        <b/>
        <sz val="11"/>
        <color theme="1"/>
        <rFont val="Calibri"/>
        <family val="2"/>
        <scheme val="minor"/>
      </rPr>
      <t xml:space="preserve">
(100%)</t>
    </r>
  </si>
  <si>
    <t>क्र. स.</t>
  </si>
  <si>
    <r>
      <rPr>
        <sz val="11"/>
        <color theme="1"/>
        <rFont val="Calibri"/>
        <family val="2"/>
        <scheme val="minor"/>
      </rPr>
      <t xml:space="preserve">प्रतिशत </t>
    </r>
    <r>
      <rPr>
        <b/>
        <sz val="11"/>
        <color theme="1"/>
        <rFont val="Calibri"/>
        <family val="2"/>
        <scheme val="minor"/>
      </rPr>
      <t xml:space="preserve">
(75%)</t>
    </r>
  </si>
  <si>
    <r>
      <rPr>
        <sz val="11"/>
        <color theme="1"/>
        <rFont val="Calibri"/>
        <family val="2"/>
        <scheme val="minor"/>
      </rPr>
      <t>प्रतिशत</t>
    </r>
    <r>
      <rPr>
        <b/>
        <sz val="11"/>
        <color theme="1"/>
        <rFont val="Calibri"/>
        <family val="2"/>
        <scheme val="minor"/>
      </rPr>
      <t xml:space="preserve"> 
(25%)</t>
    </r>
  </si>
  <si>
    <r>
      <rPr>
        <sz val="11"/>
        <color theme="1"/>
        <rFont val="Calibri"/>
        <family val="2"/>
        <scheme val="minor"/>
      </rPr>
      <t>कुल प्रतिशत</t>
    </r>
    <r>
      <rPr>
        <b/>
        <sz val="11"/>
        <color theme="1"/>
        <rFont val="Calibri"/>
        <family val="2"/>
        <scheme val="minor"/>
      </rPr>
      <t xml:space="preserve"> 
(100%)</t>
    </r>
  </si>
  <si>
    <t>वि. वि.</t>
  </si>
  <si>
    <t>NIC CODE</t>
  </si>
  <si>
    <t xml:space="preserve">आवेदित विद्यालय का शाला दर्पण कोड </t>
  </si>
  <si>
    <t xml:space="preserve">विद्यालयवार वरीयता सूची </t>
  </si>
  <si>
    <t>DATE OF BIRTH DD/MM/YYYY</t>
  </si>
  <si>
    <t>fgkl</t>
  </si>
  <si>
    <t>po]p\</t>
  </si>
  <si>
    <t>SHALA DARPAN NIC ID :-</t>
  </si>
  <si>
    <t>https://youtu.be/jJaILnAsZGc</t>
  </si>
  <si>
    <t>Sheet Password</t>
  </si>
  <si>
    <t>Shala@sambal</t>
  </si>
  <si>
    <t xml:space="preserve">आवेदित पद का विषय </t>
  </si>
  <si>
    <t>Hindi</t>
  </si>
  <si>
    <t>English</t>
  </si>
  <si>
    <t>Maths</t>
  </si>
  <si>
    <t>Science</t>
  </si>
  <si>
    <t>SST</t>
  </si>
  <si>
    <t>Sanskrit</t>
  </si>
  <si>
    <t>Maths-Science</t>
  </si>
  <si>
    <t>ACCOUNTANCY</t>
  </si>
  <si>
    <t>BUSINESS STUDIES</t>
  </si>
  <si>
    <t>ECONOMICS</t>
  </si>
  <si>
    <t>ENGLISH LITERATURE</t>
  </si>
  <si>
    <t>ENVIRONMENTAL STUDIES</t>
  </si>
  <si>
    <t>FARSI LITERATURE</t>
  </si>
  <si>
    <t>GUJRATI LITERATURE</t>
  </si>
  <si>
    <t>HINDI LITERATURE</t>
  </si>
  <si>
    <t>HISTORY</t>
  </si>
  <si>
    <t>MATHEMATICS</t>
  </si>
  <si>
    <t>PHILOSOPHY</t>
  </si>
  <si>
    <t>PHYSICAL EDUCATION</t>
  </si>
  <si>
    <t>POLITICAL SCIENCE</t>
  </si>
  <si>
    <t>PRAKRIT LITERATURE</t>
  </si>
  <si>
    <t>PUBLIC ADMINISTRATION</t>
  </si>
  <si>
    <t>PUNJABI LITERATURE</t>
  </si>
  <si>
    <t>RAJASTHANI LITERATURE</t>
  </si>
  <si>
    <t>SANSKRIT LITERATURE</t>
  </si>
  <si>
    <t>SINDHI LITERATURE</t>
  </si>
  <si>
    <t>SOCIOLOGY</t>
  </si>
  <si>
    <t>URDU LITERATURE</t>
  </si>
  <si>
    <t>AGRICULTURE</t>
  </si>
  <si>
    <t>AGRICULTURE BIOLOGY</t>
  </si>
  <si>
    <t>AGRICULTURE CHEMISTRY</t>
  </si>
  <si>
    <t>BIOLOGY</t>
  </si>
  <si>
    <t>CHEMISTRY</t>
  </si>
  <si>
    <t>COMPUTER SCIENCE</t>
  </si>
  <si>
    <t>GEO SCIENCE</t>
  </si>
  <si>
    <t>GEOGRAPHY</t>
  </si>
  <si>
    <t>HOME SCIENCE</t>
  </si>
  <si>
    <t>INFORMATION PRACTICE</t>
  </si>
  <si>
    <t>INFORMATION TECHNOLOGY AND PROCESSING 1</t>
  </si>
  <si>
    <t>MULTIMEDIA WEB TECH</t>
  </si>
  <si>
    <t>PHYSICS</t>
  </si>
  <si>
    <t>PSYCHOLOGY</t>
  </si>
  <si>
    <t xml:space="preserve">DANCE KATTHAK </t>
  </si>
  <si>
    <t>DRAWING</t>
  </si>
  <si>
    <t>MUSIC INSTR. DILRUBA</t>
  </si>
  <si>
    <t>MUSIC INSTR. FLUTE</t>
  </si>
  <si>
    <t>MUSIC INSTR. GUITAR</t>
  </si>
  <si>
    <t>MUSIC INSTR. PKHAAVAJ</t>
  </si>
  <si>
    <t>MUSIC INSTR. SAROD</t>
  </si>
  <si>
    <t>MUSIC INSTR. SITARA</t>
  </si>
  <si>
    <t>MUSIC INSTR. TABLA</t>
  </si>
  <si>
    <t xml:space="preserve">MUSIC VOCAL </t>
  </si>
  <si>
    <t>SHORT HAND (ENGLISH)</t>
  </si>
  <si>
    <t>SHORT HAND (HINDI)</t>
  </si>
  <si>
    <t>TYPING</t>
  </si>
  <si>
    <t>TYPING (ENGLISH)</t>
  </si>
  <si>
    <t>TYPING HINDI</t>
  </si>
  <si>
    <t>AUTOMOBILE</t>
  </si>
  <si>
    <t>BEAUTY AND HEALTH</t>
  </si>
  <si>
    <t>DRESS DESIGNING AND HOME DECORATION</t>
  </si>
  <si>
    <t>ELECTRICALS AND ELECTRONICS</t>
  </si>
  <si>
    <t>HEALTH CARE</t>
  </si>
  <si>
    <t>INFORMATION TECHNOLOGY Ites</t>
  </si>
  <si>
    <t>MICRO IRRIGATION SYSTEM</t>
  </si>
  <si>
    <t>PERSONAL SECURITY</t>
  </si>
  <si>
    <t>RETAIL SALE</t>
  </si>
  <si>
    <t>TOURISM AND TRAVEL</t>
  </si>
  <si>
    <t>Third_Grade_L1</t>
  </si>
  <si>
    <t>Third_Grade_L2</t>
  </si>
  <si>
    <t>Third_Language</t>
  </si>
  <si>
    <t>Second_Grade</t>
  </si>
  <si>
    <t>First_Grade_School_Lecturer</t>
  </si>
  <si>
    <t>Lab_Ass</t>
  </si>
  <si>
    <t>Third_Grade_PET</t>
  </si>
  <si>
    <t>subject</t>
  </si>
  <si>
    <t>( USHA PALIYA )</t>
  </si>
  <si>
    <t>Subject :-</t>
  </si>
  <si>
    <t>subject :-</t>
  </si>
  <si>
    <t xml:space="preserve">पीईईओ अधिनस्थ आने वाले विद्यालयों की सूची </t>
  </si>
  <si>
    <t xml:space="preserve">शाला दर्पण की NIC आई. डी.   </t>
  </si>
  <si>
    <t xml:space="preserve">विद्यालय का नाम </t>
  </si>
  <si>
    <t xml:space="preserve">GUPS NO. 01 </t>
  </si>
  <si>
    <t>GUPS NO. 02</t>
  </si>
  <si>
    <t>GUPS NO. 03</t>
  </si>
  <si>
    <t>GUPS NO. 04</t>
  </si>
  <si>
    <t>GUPS NO. 05</t>
  </si>
  <si>
    <t>GUPS NO. 06</t>
  </si>
  <si>
    <t>GUPS NO. 07</t>
  </si>
  <si>
    <t>GUPS NO. 08</t>
  </si>
  <si>
    <t>GUPS NO. 09</t>
  </si>
  <si>
    <t>GUPS NO. 10</t>
  </si>
  <si>
    <t>GUPS NO. 11</t>
  </si>
  <si>
    <t>GUPS NO. 12</t>
  </si>
  <si>
    <t>GUPS NO. 13</t>
  </si>
  <si>
    <t>GUPS NO. 14</t>
  </si>
  <si>
    <t>GUPS NO. 15</t>
  </si>
  <si>
    <t>GUPS NO. 16</t>
  </si>
  <si>
    <t>क्रमांक : -</t>
  </si>
  <si>
    <t>पता :-</t>
  </si>
  <si>
    <t xml:space="preserve">वित्त विभाग के परिपत्र क्रमांक प 6(2) वित्त / साविलेनि / 2021 जयपुर दिनांक 30.03.2021 के अनुसार </t>
  </si>
  <si>
    <t xml:space="preserve">"विद्या सम्बल योजना" के अंतर्गत गेस्ट फैकल्टी के रूप में आप श्री / श्रीमती / सुश्री </t>
  </si>
  <si>
    <t xml:space="preserve">पुत्र / पुत्री श्री </t>
  </si>
  <si>
    <t xml:space="preserve">को विद्यालय </t>
  </si>
  <si>
    <t xml:space="preserve">में पद </t>
  </si>
  <si>
    <t xml:space="preserve">विषय </t>
  </si>
  <si>
    <t xml:space="preserve">के रिक्त पद पर पुर्णतः </t>
  </si>
  <si>
    <t>अस्थाई रूप से लगाया जाता है I</t>
  </si>
  <si>
    <t xml:space="preserve">गेस्ट फैकल्टी के रूप में आपको निम्नांकित शर्तो के अधीन लगाया जाकर निर्देशित किया जाता है कि </t>
  </si>
  <si>
    <t xml:space="preserve">आप दिनांक </t>
  </si>
  <si>
    <t xml:space="preserve">को </t>
  </si>
  <si>
    <t xml:space="preserve">बजे विद्यालय में उपस्थित होकर गेस्ट फैकल्टी के रूप में कार्य </t>
  </si>
  <si>
    <t xml:space="preserve">मानदेय देय होगा जो अधिकतम </t>
  </si>
  <si>
    <t>मासिक से अधिक देय नहीं होगा I</t>
  </si>
  <si>
    <t xml:space="preserve">महात्मा गाँधी राजकीय विद्यालय (अंग्रेजी माध्यम ) बर , पाली </t>
  </si>
  <si>
    <t>दिनांक :-</t>
  </si>
  <si>
    <t xml:space="preserve">कार्यालय आदेश </t>
  </si>
  <si>
    <r>
      <t xml:space="preserve">विषय :-  </t>
    </r>
    <r>
      <rPr>
        <b/>
        <sz val="11"/>
        <color theme="1"/>
        <rFont val="Calibri"/>
        <family val="2"/>
        <scheme val="minor"/>
      </rPr>
      <t>विद्या सम्बल योजना के तहत गेस्ट फैकल्टी के रूप में लगाए जाने के सबंध में I</t>
    </r>
  </si>
  <si>
    <t>श्री / श्रीमती / सुश्री :-</t>
  </si>
  <si>
    <t>प्रारम्भ करें  -</t>
  </si>
  <si>
    <t xml:space="preserve">1.   आप अव्वल समय पर अपना पूर्ण भरा हुआ आवेदन पत्र , दस्तावेजों की स्वप्रमाणित छाया प्रतियाँ व संलग्न प्रारूप में मूल शपथ पत्र संलग्न कर अधोहस्ताक्षरकर्ता को प्रस्तुत करें I </t>
  </si>
  <si>
    <t>2.   दस्तावेज सत्यापन हेतु मूल दस्तावेज साथ लेकर आए I</t>
  </si>
  <si>
    <t>3.   निर्धारित अंतिम तिथि तक कार्य हेतु उपस्थित नहीं होने की स्थिति में यह प्रस्ताव आपकी अस्वीकृति मानते हुए समाप्त कर दिया जायेगा I</t>
  </si>
  <si>
    <t xml:space="preserve">4.    गेस्ट फैकल्टी के रूप में आपको प्रति घंटा </t>
  </si>
  <si>
    <t>5.    रिक्त पद पर नियमित प्रक्रिया से शिक्षक की नियुक्ति हो जाने अथवा सत्रांत तक जो भी पहले हो , के साथ ही उसे निरस्त समझा जायेगा I</t>
  </si>
  <si>
    <t xml:space="preserve">हस्ताक्षर प्रधानाचार्य / पीईईओ </t>
  </si>
  <si>
    <t xml:space="preserve">विषयवार वरीयता सूची </t>
  </si>
  <si>
    <t>………………</t>
  </si>
  <si>
    <t>…………………..</t>
  </si>
  <si>
    <t>All Post</t>
  </si>
  <si>
    <t>Compulsory Hindi</t>
  </si>
  <si>
    <t>Compulsory English</t>
  </si>
  <si>
    <t>JODHPUR CITY</t>
  </si>
  <si>
    <t>ram</t>
  </si>
  <si>
    <t>shyam</t>
  </si>
  <si>
    <t>Samany Shikshak</t>
  </si>
  <si>
    <t>Special Teacher</t>
  </si>
  <si>
    <t>ert</t>
  </si>
  <si>
    <t>lh</t>
  </si>
  <si>
    <t>ghg</t>
  </si>
  <si>
    <t>hfh</t>
  </si>
  <si>
    <t>ghfghf</t>
  </si>
  <si>
    <t>urfu</t>
  </si>
  <si>
    <t>Candidate Final Selection Merit List</t>
  </si>
  <si>
    <t xml:space="preserve">अन्तिम वरीयता सूची </t>
  </si>
  <si>
    <t>Candidate Subject Merit List</t>
  </si>
  <si>
    <t xml:space="preserve">क्रम संख्या :- </t>
  </si>
  <si>
    <r>
      <rPr>
        <b/>
        <sz val="18"/>
        <color rgb="FF003300"/>
        <rFont val="Calibri"/>
        <family val="2"/>
        <scheme val="minor"/>
      </rPr>
      <t xml:space="preserve"> Final Merit List</t>
    </r>
    <r>
      <rPr>
        <b/>
        <sz val="18"/>
        <color rgb="FFFF0000"/>
        <rFont val="Calibri"/>
        <family val="2"/>
        <scheme val="minor"/>
      </rPr>
      <t xml:space="preserve"> </t>
    </r>
    <r>
      <rPr>
        <b/>
        <sz val="14"/>
        <color rgb="FFFF0000"/>
        <rFont val="Arial Unicode MS"/>
        <family val="2"/>
      </rPr>
      <t xml:space="preserve">शीट पर एक बार एंट्री जरुर चेक कर लेवे I ताकि रिपोर्ट तैयार करने त्रुटि नहीं रहे I जो क्रम संख्या </t>
    </r>
    <r>
      <rPr>
        <b/>
        <u/>
        <sz val="14"/>
        <color rgb="FF0000FF"/>
        <rFont val="Arial Unicode MS"/>
        <family val="2"/>
      </rPr>
      <t>Final Merit</t>
    </r>
    <r>
      <rPr>
        <b/>
        <sz val="14"/>
        <color rgb="FFFF0000"/>
        <rFont val="Arial Unicode MS"/>
        <family val="2"/>
      </rPr>
      <t xml:space="preserve"> लिस्ट पर रहेगी , उसीके आधार पर यहाँ नियुक्ति पत्र जारी होगाI</t>
    </r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</si>
</sst>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00000000000"/>
  </numFmts>
  <fonts count="80"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Cambria"/>
      <family val="1"/>
      <scheme val="major"/>
    </font>
    <font>
      <b/>
      <i/>
      <u/>
      <sz val="14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4"/>
      <color theme="1"/>
      <name val="Cambria"/>
      <family val="1"/>
      <scheme val="maj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i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1"/>
      <name val="Wingdings"/>
      <charset val="2"/>
    </font>
    <font>
      <b/>
      <sz val="16"/>
      <color theme="1"/>
      <name val="Calibri"/>
      <family val="2"/>
      <scheme val="minor"/>
    </font>
    <font>
      <b/>
      <i/>
      <sz val="13"/>
      <color rgb="FF7030A0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14"/>
      <color rgb="FFBE20A0"/>
      <name val="Calibri"/>
      <family val="2"/>
      <scheme val="minor"/>
    </font>
    <font>
      <sz val="9"/>
      <color indexed="81"/>
      <name val="Tahoma"/>
      <family val="2"/>
    </font>
    <font>
      <b/>
      <i/>
      <sz val="14"/>
      <color rgb="FF291EBC"/>
      <name val="Calibri"/>
      <family val="2"/>
      <scheme val="minor"/>
    </font>
    <font>
      <b/>
      <i/>
      <sz val="13"/>
      <color rgb="FFBE20A0"/>
      <name val="Calibri"/>
      <family val="2"/>
      <scheme val="minor"/>
    </font>
    <font>
      <b/>
      <i/>
      <sz val="13"/>
      <color rgb="FF002060"/>
      <name val="Calibri"/>
      <family val="2"/>
      <scheme val="minor"/>
    </font>
    <font>
      <b/>
      <i/>
      <sz val="13"/>
      <color theme="9" tint="-0.499984740745262"/>
      <name val="Calibri"/>
      <family val="2"/>
      <scheme val="minor"/>
    </font>
    <font>
      <u/>
      <sz val="11"/>
      <color theme="10"/>
      <name val="Calibri"/>
      <family val="2"/>
    </font>
    <font>
      <sz val="12"/>
      <color indexed="81"/>
      <name val="Tahoma"/>
      <family val="2"/>
    </font>
    <font>
      <b/>
      <sz val="12"/>
      <color rgb="FF0000CC"/>
      <name val="Calibri"/>
      <family val="2"/>
      <scheme val="minor"/>
    </font>
    <font>
      <b/>
      <sz val="12.5"/>
      <color theme="1"/>
      <name val="Calibri"/>
      <family val="2"/>
      <scheme val="minor"/>
    </font>
    <font>
      <b/>
      <u/>
      <sz val="12"/>
      <color theme="10"/>
      <name val="Calibri"/>
      <family val="2"/>
    </font>
    <font>
      <b/>
      <sz val="18"/>
      <color rgb="FFCC00FF"/>
      <name val="Cambria"/>
      <family val="1"/>
      <scheme val="major"/>
    </font>
    <font>
      <b/>
      <sz val="12"/>
      <color theme="1"/>
      <name val="Times New Roman"/>
      <family val="1"/>
    </font>
    <font>
      <sz val="11"/>
      <color theme="0"/>
      <name val="Calibri"/>
      <family val="2"/>
      <scheme val="minor"/>
    </font>
    <font>
      <b/>
      <sz val="12"/>
      <color rgb="FF66FFCC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i/>
      <sz val="16"/>
      <name val="Cambria"/>
      <family val="1"/>
      <scheme val="major"/>
    </font>
    <font>
      <b/>
      <i/>
      <u val="double"/>
      <sz val="16"/>
      <color rgb="FFBE20A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name val="Cambria"/>
      <family val="1"/>
      <scheme val="major"/>
    </font>
    <font>
      <b/>
      <sz val="14"/>
      <color rgb="FF0000CC"/>
      <name val="Cambria"/>
      <family val="1"/>
      <scheme val="major"/>
    </font>
    <font>
      <b/>
      <i/>
      <u/>
      <sz val="16"/>
      <color rgb="FFCC0099"/>
      <name val="Cambria"/>
      <family val="1"/>
      <scheme val="major"/>
    </font>
    <font>
      <b/>
      <sz val="11"/>
      <color rgb="FFFF0000"/>
      <name val="Calibri"/>
      <family val="2"/>
      <scheme val="minor"/>
    </font>
    <font>
      <b/>
      <sz val="13"/>
      <name val="Cambria"/>
      <family val="1"/>
      <scheme val="major"/>
    </font>
    <font>
      <b/>
      <i/>
      <sz val="12"/>
      <color rgb="FF7030A0"/>
      <name val="Calibri"/>
      <family val="2"/>
      <scheme val="minor"/>
    </font>
    <font>
      <b/>
      <i/>
      <u/>
      <sz val="22"/>
      <color rgb="FF002060"/>
      <name val="Calibri"/>
      <family val="2"/>
      <scheme val="minor"/>
    </font>
    <font>
      <b/>
      <sz val="16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u val="double"/>
      <sz val="14"/>
      <color theme="1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CC"/>
      <name val="Cambria"/>
      <family val="1"/>
      <scheme val="major"/>
    </font>
    <font>
      <b/>
      <sz val="14"/>
      <color rgb="FFCC0099"/>
      <name val="Cambria"/>
      <family val="1"/>
      <scheme val="major"/>
    </font>
    <font>
      <b/>
      <sz val="10.5"/>
      <color rgb="FF0000CC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A01085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u val="double"/>
      <sz val="16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 val="double"/>
      <sz val="14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u/>
      <sz val="14"/>
      <color rgb="FF0000FF"/>
      <name val="Calibri"/>
      <family val="2"/>
    </font>
    <font>
      <b/>
      <i/>
      <sz val="14"/>
      <color rgb="FF0000FF"/>
      <name val="Calibri"/>
      <family val="2"/>
      <scheme val="minor"/>
    </font>
    <font>
      <b/>
      <sz val="13"/>
      <color rgb="FFCC0099"/>
      <name val="Cambria"/>
      <family val="1"/>
      <scheme val="major"/>
    </font>
    <font>
      <b/>
      <sz val="14"/>
      <color rgb="FFC00000"/>
      <name val="Cambria"/>
      <family val="1"/>
      <scheme val="major"/>
    </font>
    <font>
      <b/>
      <u/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3"/>
      <color rgb="FF0000CC"/>
      <name val="Cambria"/>
      <family val="1"/>
      <scheme val="major"/>
    </font>
    <font>
      <b/>
      <sz val="14"/>
      <color rgb="FFCC0099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u/>
      <sz val="16"/>
      <color theme="1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4"/>
      <color rgb="FFFF0000"/>
      <name val="Arial Unicode MS"/>
      <family val="2"/>
    </font>
    <font>
      <b/>
      <sz val="12"/>
      <color rgb="FF0000FF"/>
      <name val="Calibri"/>
      <family val="2"/>
      <scheme val="minor"/>
    </font>
    <font>
      <b/>
      <sz val="16"/>
      <color rgb="FFCC0099"/>
      <name val="Calibri"/>
      <family val="2"/>
      <scheme val="minor"/>
    </font>
    <font>
      <b/>
      <sz val="18"/>
      <color rgb="FF003300"/>
      <name val="Calibri"/>
      <family val="2"/>
      <scheme val="minor"/>
    </font>
    <font>
      <b/>
      <u/>
      <sz val="14"/>
      <color rgb="FF0000FF"/>
      <name val="Arial Unicode MS"/>
      <family val="2"/>
    </font>
  </fonts>
  <fills count="1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7FFB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auto="1"/>
      </patternFill>
    </fill>
    <fill>
      <patternFill patternType="solid">
        <fgColor rgb="FFCCCCFF"/>
        <bgColor indexed="64"/>
      </patternFill>
    </fill>
    <fill>
      <patternFill patternType="solid">
        <fgColor rgb="FF6EEEAB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FF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E20A0"/>
      </left>
      <right style="thin">
        <color rgb="FFBE20A0"/>
      </right>
      <top style="thin">
        <color rgb="FFBE20A0"/>
      </top>
      <bottom style="thin">
        <color rgb="FFBE20A0"/>
      </bottom>
      <diagonal/>
    </border>
    <border>
      <left style="double">
        <color rgb="FF0000CC"/>
      </left>
      <right style="double">
        <color rgb="FF0000CC"/>
      </right>
      <top style="double">
        <color rgb="FF0000CC"/>
      </top>
      <bottom style="double">
        <color rgb="FF0000CC"/>
      </bottom>
      <diagonal/>
    </border>
    <border>
      <left style="thin">
        <color rgb="FFBE20A0"/>
      </left>
      <right style="thin">
        <color rgb="FFBE20A0"/>
      </right>
      <top/>
      <bottom style="thin">
        <color rgb="FFBE20A0"/>
      </bottom>
      <diagonal/>
    </border>
    <border>
      <left style="double">
        <color rgb="FF0000CC"/>
      </left>
      <right/>
      <top style="double">
        <color rgb="FF0000CC"/>
      </top>
      <bottom style="double">
        <color rgb="FF0000CC"/>
      </bottom>
      <diagonal/>
    </border>
    <border>
      <left/>
      <right/>
      <top style="thin">
        <color indexed="64"/>
      </top>
      <bottom/>
      <diagonal/>
    </border>
    <border>
      <left style="double">
        <color rgb="FF0000CC"/>
      </left>
      <right style="double">
        <color rgb="FF0000CC"/>
      </right>
      <top style="double">
        <color rgb="FF0000CC"/>
      </top>
      <bottom/>
      <diagonal/>
    </border>
    <border>
      <left style="double">
        <color rgb="FF0000CC"/>
      </left>
      <right style="double">
        <color rgb="FF0000CC"/>
      </right>
      <top/>
      <bottom style="double">
        <color rgb="FF0000CC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CC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rgb="FFCC0099"/>
      </left>
      <right style="hair">
        <color rgb="FFCC0099"/>
      </right>
      <top style="hair">
        <color rgb="FFCC0099"/>
      </top>
      <bottom style="hair">
        <color rgb="FFCC0099"/>
      </bottom>
      <diagonal/>
    </border>
    <border>
      <left style="hair">
        <color rgb="FFCC0099"/>
      </left>
      <right/>
      <top style="hair">
        <color rgb="FFCC0099"/>
      </top>
      <bottom style="hair">
        <color rgb="FFCC0099"/>
      </bottom>
      <diagonal/>
    </border>
    <border>
      <left/>
      <right/>
      <top style="hair">
        <color rgb="FFCC0099"/>
      </top>
      <bottom style="hair">
        <color rgb="FFCC0099"/>
      </bottom>
      <diagonal/>
    </border>
    <border>
      <left/>
      <right style="hair">
        <color rgb="FFCC0099"/>
      </right>
      <top style="hair">
        <color rgb="FFCC0099"/>
      </top>
      <bottom style="hair">
        <color rgb="FFCC0099"/>
      </bottom>
      <diagonal/>
    </border>
    <border>
      <left style="double">
        <color rgb="FFA01085"/>
      </left>
      <right style="thin">
        <color indexed="64"/>
      </right>
      <top style="double">
        <color rgb="FFA0108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rgb="FFA01085"/>
      </top>
      <bottom style="thin">
        <color indexed="64"/>
      </bottom>
      <diagonal/>
    </border>
    <border>
      <left/>
      <right style="double">
        <color rgb="FFA01085"/>
      </right>
      <top style="double">
        <color rgb="FFA01085"/>
      </top>
      <bottom/>
      <diagonal/>
    </border>
    <border>
      <left style="double">
        <color rgb="FFA0108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A01085"/>
      </right>
      <top/>
      <bottom/>
      <diagonal/>
    </border>
    <border>
      <left style="thin">
        <color indexed="64"/>
      </left>
      <right style="double">
        <color rgb="FFA01085"/>
      </right>
      <top style="thin">
        <color indexed="64"/>
      </top>
      <bottom style="thin">
        <color indexed="64"/>
      </bottom>
      <diagonal/>
    </border>
    <border>
      <left/>
      <right style="double">
        <color rgb="FFA01085"/>
      </right>
      <top style="thin">
        <color indexed="64"/>
      </top>
      <bottom/>
      <diagonal/>
    </border>
    <border>
      <left/>
      <right style="double">
        <color rgb="FFA01085"/>
      </right>
      <top/>
      <bottom style="thin">
        <color indexed="64"/>
      </bottom>
      <diagonal/>
    </border>
    <border>
      <left/>
      <right style="double">
        <color rgb="FFA01085"/>
      </right>
      <top style="thin">
        <color indexed="64"/>
      </top>
      <bottom style="thin">
        <color indexed="64"/>
      </bottom>
      <diagonal/>
    </border>
    <border>
      <left style="double">
        <color rgb="FFA01085"/>
      </left>
      <right style="thin">
        <color indexed="64"/>
      </right>
      <top style="thin">
        <color indexed="64"/>
      </top>
      <bottom style="double">
        <color rgb="FFA010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A01085"/>
      </bottom>
      <diagonal/>
    </border>
    <border>
      <left style="thin">
        <color indexed="64"/>
      </left>
      <right style="double">
        <color rgb="FFA01085"/>
      </right>
      <top style="thin">
        <color indexed="64"/>
      </top>
      <bottom style="double">
        <color rgb="FFA01085"/>
      </bottom>
      <diagonal/>
    </border>
    <border>
      <left style="thin">
        <color indexed="64"/>
      </left>
      <right/>
      <top style="double">
        <color rgb="FFA01085"/>
      </top>
      <bottom style="thin">
        <color indexed="64"/>
      </bottom>
      <diagonal/>
    </border>
    <border>
      <left style="thin">
        <color indexed="64"/>
      </left>
      <right style="double">
        <color rgb="FFA01085"/>
      </right>
      <top/>
      <bottom style="thin">
        <color indexed="64"/>
      </bottom>
      <diagonal/>
    </border>
    <border>
      <left style="double">
        <color rgb="FFA01085"/>
      </left>
      <right/>
      <top style="double">
        <color rgb="FFA01085"/>
      </top>
      <bottom/>
      <diagonal/>
    </border>
    <border>
      <left style="double">
        <color rgb="FFA01085"/>
      </left>
      <right/>
      <top/>
      <bottom/>
      <diagonal/>
    </border>
    <border>
      <left style="double">
        <color rgb="FFA01085"/>
      </left>
      <right/>
      <top/>
      <bottom style="double">
        <color rgb="FFA01085"/>
      </bottom>
      <diagonal/>
    </border>
    <border>
      <left/>
      <right style="double">
        <color rgb="FFA01085"/>
      </right>
      <top/>
      <bottom style="double">
        <color rgb="FFA01085"/>
      </bottom>
      <diagonal/>
    </border>
    <border>
      <left style="medium">
        <color rgb="FFCC0099"/>
      </left>
      <right style="medium">
        <color rgb="FFCC0099"/>
      </right>
      <top style="medium">
        <color rgb="FFCC0099"/>
      </top>
      <bottom style="medium">
        <color rgb="FFCC0099"/>
      </bottom>
      <diagonal/>
    </border>
    <border>
      <left/>
      <right/>
      <top/>
      <bottom style="hair">
        <color rgb="FFCC0099"/>
      </bottom>
      <diagonal/>
    </border>
    <border>
      <left style="medium">
        <color rgb="FFCC0099"/>
      </left>
      <right/>
      <top style="medium">
        <color rgb="FFCC0099"/>
      </top>
      <bottom style="medium">
        <color rgb="FFCC0099"/>
      </bottom>
      <diagonal/>
    </border>
    <border>
      <left/>
      <right/>
      <top style="medium">
        <color rgb="FFCC0099"/>
      </top>
      <bottom style="medium">
        <color rgb="FFCC0099"/>
      </bottom>
      <diagonal/>
    </border>
    <border>
      <left/>
      <right style="medium">
        <color rgb="FFCC0099"/>
      </right>
      <top style="medium">
        <color rgb="FFCC0099"/>
      </top>
      <bottom style="medium">
        <color rgb="FFCC0099"/>
      </bottom>
      <diagonal/>
    </border>
    <border>
      <left style="medium">
        <color rgb="FF003300"/>
      </left>
      <right/>
      <top style="medium">
        <color rgb="FF003300"/>
      </top>
      <bottom/>
      <diagonal/>
    </border>
    <border>
      <left/>
      <right/>
      <top style="medium">
        <color rgb="FF003300"/>
      </top>
      <bottom/>
      <diagonal/>
    </border>
    <border>
      <left/>
      <right style="medium">
        <color rgb="FF003300"/>
      </right>
      <top style="medium">
        <color rgb="FF003300"/>
      </top>
      <bottom/>
      <diagonal/>
    </border>
    <border>
      <left style="medium">
        <color rgb="FF003300"/>
      </left>
      <right/>
      <top/>
      <bottom/>
      <diagonal/>
    </border>
    <border>
      <left/>
      <right style="medium">
        <color rgb="FF003300"/>
      </right>
      <top/>
      <bottom/>
      <diagonal/>
    </border>
    <border>
      <left style="medium">
        <color rgb="FF003300"/>
      </left>
      <right/>
      <top/>
      <bottom style="medium">
        <color rgb="FF003300"/>
      </bottom>
      <diagonal/>
    </border>
    <border>
      <left/>
      <right/>
      <top/>
      <bottom style="medium">
        <color rgb="FF003300"/>
      </bottom>
      <diagonal/>
    </border>
    <border>
      <left/>
      <right style="medium">
        <color rgb="FF003300"/>
      </right>
      <top/>
      <bottom style="medium">
        <color rgb="FF003300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medium">
        <color rgb="FF0000FF"/>
      </left>
      <right style="medium">
        <color rgb="FF0000FF"/>
      </right>
      <top style="hair">
        <color rgb="FFCC0099"/>
      </top>
      <bottom style="hair">
        <color rgb="FFCC0099"/>
      </bottom>
      <diagonal/>
    </border>
    <border>
      <left style="medium">
        <color rgb="FF0000FF"/>
      </left>
      <right style="medium">
        <color rgb="FF0000FF"/>
      </right>
      <top style="hair">
        <color rgb="FFCC0099"/>
      </top>
      <bottom style="medium">
        <color rgb="FF0000FF"/>
      </bottom>
      <diagonal/>
    </border>
    <border>
      <left style="medium">
        <color rgb="FF0000FF"/>
      </left>
      <right style="medium">
        <color rgb="FF0000FF"/>
      </right>
      <top/>
      <bottom style="hair">
        <color rgb="FFCC0099"/>
      </bottom>
      <diagonal/>
    </border>
    <border>
      <left style="medium">
        <color rgb="FF0000FF"/>
      </left>
      <right/>
      <top/>
      <bottom style="hair">
        <color rgb="FFCC0099"/>
      </bottom>
      <diagonal/>
    </border>
    <border>
      <left/>
      <right style="medium">
        <color rgb="FF0000FF"/>
      </right>
      <top/>
      <bottom style="hair">
        <color rgb="FFCC009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34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Protection="1"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0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0" fillId="0" borderId="0" xfId="0" applyAlignment="1" applyProtection="1">
      <alignment vertical="center"/>
      <protection hidden="1"/>
    </xf>
    <xf numFmtId="0" fontId="0" fillId="0" borderId="1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8" fillId="5" borderId="0" xfId="0" applyFont="1" applyFill="1" applyAlignment="1" applyProtection="1">
      <alignment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0" fontId="8" fillId="5" borderId="0" xfId="0" applyFont="1" applyFill="1" applyAlignment="1" applyProtection="1">
      <alignment horizontal="center" vertical="center" wrapText="1"/>
      <protection hidden="1"/>
    </xf>
    <xf numFmtId="0" fontId="27" fillId="5" borderId="13" xfId="0" applyFont="1" applyFill="1" applyBorder="1" applyAlignment="1" applyProtection="1">
      <alignment horizontal="center" vertical="center" wrapText="1"/>
      <protection hidden="1"/>
    </xf>
    <xf numFmtId="0" fontId="8" fillId="0" borderId="13" xfId="0" applyFont="1" applyBorder="1" applyAlignment="1" applyProtection="1">
      <alignment horizontal="left" vertical="center" wrapText="1"/>
      <protection locked="0"/>
    </xf>
    <xf numFmtId="164" fontId="8" fillId="0" borderId="13" xfId="0" applyNumberFormat="1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49" fontId="8" fillId="0" borderId="13" xfId="0" applyNumberFormat="1" applyFont="1" applyBorder="1" applyAlignment="1" applyProtection="1">
      <alignment horizontal="left" vertical="center" wrapText="1"/>
      <protection locked="0"/>
    </xf>
    <xf numFmtId="49" fontId="28" fillId="0" borderId="13" xfId="1" applyNumberFormat="1" applyFont="1" applyBorder="1" applyAlignment="1" applyProtection="1">
      <alignment horizontal="left" vertical="center" wrapText="1"/>
      <protection locked="0"/>
    </xf>
    <xf numFmtId="0" fontId="27" fillId="5" borderId="15" xfId="0" applyFont="1" applyFill="1" applyBorder="1" applyAlignment="1" applyProtection="1">
      <alignment horizontal="center" vertical="center" wrapText="1"/>
      <protection hidden="1"/>
    </xf>
    <xf numFmtId="0" fontId="8" fillId="0" borderId="15" xfId="0" applyFont="1" applyBorder="1" applyAlignment="1" applyProtection="1">
      <alignment horizontal="left" vertical="center" wrapText="1"/>
      <protection locked="0"/>
    </xf>
    <xf numFmtId="164" fontId="8" fillId="0" borderId="15" xfId="0" applyNumberFormat="1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49" fontId="8" fillId="0" borderId="15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0" xfId="0" applyAlignment="1" applyProtection="1">
      <alignment wrapText="1"/>
      <protection hidden="1"/>
    </xf>
    <xf numFmtId="0" fontId="32" fillId="0" borderId="0" xfId="0" applyFont="1" applyFill="1" applyAlignment="1" applyProtection="1">
      <alignment vertical="center" wrapText="1"/>
      <protection hidden="1"/>
    </xf>
    <xf numFmtId="0" fontId="33" fillId="0" borderId="0" xfId="0" applyFont="1" applyAlignment="1" applyProtection="1">
      <alignment vertical="center" wrapText="1"/>
      <protection hidden="1"/>
    </xf>
    <xf numFmtId="0" fontId="33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34" fillId="0" borderId="0" xfId="0" applyFont="1" applyProtection="1">
      <protection hidden="1"/>
    </xf>
    <xf numFmtId="0" fontId="30" fillId="5" borderId="0" xfId="0" applyFont="1" applyFill="1" applyAlignment="1" applyProtection="1">
      <alignment horizontal="left" wrapText="1"/>
      <protection hidden="1"/>
    </xf>
    <xf numFmtId="0" fontId="30" fillId="5" borderId="0" xfId="0" applyFont="1" applyFill="1" applyAlignment="1" applyProtection="1">
      <alignment wrapText="1"/>
      <protection hidden="1"/>
    </xf>
    <xf numFmtId="0" fontId="0" fillId="5" borderId="0" xfId="0" applyFill="1" applyAlignment="1" applyProtection="1">
      <alignment wrapText="1"/>
      <protection hidden="1"/>
    </xf>
    <xf numFmtId="49" fontId="0" fillId="5" borderId="0" xfId="0" applyNumberFormat="1" applyFill="1" applyAlignment="1" applyProtection="1">
      <alignment wrapText="1"/>
      <protection hidden="1"/>
    </xf>
    <xf numFmtId="0" fontId="8" fillId="5" borderId="0" xfId="0" applyFont="1" applyFill="1" applyAlignment="1" applyProtection="1">
      <alignment wrapText="1"/>
      <protection hidden="1"/>
    </xf>
    <xf numFmtId="0" fontId="8" fillId="5" borderId="0" xfId="0" applyFont="1" applyFill="1" applyAlignment="1" applyProtection="1">
      <alignment horizontal="left" vertical="center" wrapText="1"/>
      <protection hidden="1"/>
    </xf>
    <xf numFmtId="0" fontId="31" fillId="0" borderId="0" xfId="0" applyFont="1" applyAlignment="1" applyProtection="1">
      <alignment wrapText="1"/>
      <protection hidden="1"/>
    </xf>
    <xf numFmtId="0" fontId="8" fillId="5" borderId="0" xfId="0" applyFont="1" applyFill="1" applyAlignment="1" applyProtection="1">
      <alignment horizontal="left" wrapText="1"/>
      <protection hidden="1"/>
    </xf>
    <xf numFmtId="0" fontId="0" fillId="5" borderId="0" xfId="0" applyFill="1" applyAlignment="1" applyProtection="1">
      <alignment horizontal="center" vertical="center" wrapText="1"/>
      <protection hidden="1"/>
    </xf>
    <xf numFmtId="0" fontId="0" fillId="5" borderId="0" xfId="0" applyFill="1" applyAlignment="1" applyProtection="1">
      <alignment horizontal="center" vertical="top" wrapText="1"/>
      <protection hidden="1"/>
    </xf>
    <xf numFmtId="0" fontId="8" fillId="5" borderId="0" xfId="0" applyFont="1" applyFill="1" applyAlignment="1" applyProtection="1">
      <alignment horizontal="center" vertical="top" wrapText="1"/>
      <protection hidden="1"/>
    </xf>
    <xf numFmtId="0" fontId="0" fillId="5" borderId="0" xfId="0" applyFill="1" applyAlignment="1" applyProtection="1">
      <alignment horizontal="center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31" fillId="0" borderId="0" xfId="0" applyFont="1" applyAlignment="1" applyProtection="1">
      <alignment horizontal="center" wrapText="1"/>
      <protection hidden="1"/>
    </xf>
    <xf numFmtId="14" fontId="8" fillId="5" borderId="15" xfId="0" applyNumberFormat="1" applyFont="1" applyFill="1" applyBorder="1" applyAlignment="1" applyProtection="1">
      <alignment horizontal="center" vertical="center" wrapText="1"/>
      <protection hidden="1"/>
    </xf>
    <xf numFmtId="0" fontId="8" fillId="5" borderId="15" xfId="0" applyFont="1" applyFill="1" applyBorder="1" applyAlignment="1" applyProtection="1">
      <alignment horizontal="center" vertical="center" wrapText="1"/>
      <protection hidden="1"/>
    </xf>
    <xf numFmtId="0" fontId="0" fillId="5" borderId="0" xfId="0" applyFill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31" fillId="0" borderId="0" xfId="0" applyFont="1" applyAlignment="1" applyProtection="1">
      <alignment horizontal="left" vertical="center" wrapText="1"/>
      <protection hidden="1"/>
    </xf>
    <xf numFmtId="0" fontId="31" fillId="0" borderId="9" xfId="0" applyFont="1" applyBorder="1" applyAlignment="1" applyProtection="1">
      <alignment horizontal="center" vertical="center" wrapText="1"/>
      <protection hidden="1"/>
    </xf>
    <xf numFmtId="0" fontId="31" fillId="0" borderId="17" xfId="0" applyFont="1" applyBorder="1" applyAlignment="1" applyProtection="1">
      <alignment horizontal="center" vertical="center" wrapText="1"/>
      <protection hidden="1"/>
    </xf>
    <xf numFmtId="0" fontId="31" fillId="0" borderId="8" xfId="0" applyFont="1" applyBorder="1" applyAlignment="1" applyProtection="1">
      <alignment horizontal="center" vertical="center" wrapText="1"/>
      <protection hidden="1"/>
    </xf>
    <xf numFmtId="0" fontId="8" fillId="5" borderId="13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left" wrapText="1"/>
      <protection hidden="1"/>
    </xf>
    <xf numFmtId="0" fontId="8" fillId="0" borderId="0" xfId="0" applyFont="1" applyAlignment="1" applyProtection="1">
      <alignment wrapText="1"/>
      <protection hidden="1"/>
    </xf>
    <xf numFmtId="49" fontId="0" fillId="0" borderId="0" xfId="0" applyNumberFormat="1" applyAlignment="1" applyProtection="1">
      <alignment wrapText="1"/>
      <protection hidden="1"/>
    </xf>
    <xf numFmtId="0" fontId="10" fillId="6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7" fillId="5" borderId="0" xfId="0" applyFont="1" applyFill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37" fillId="0" borderId="0" xfId="0" applyFont="1" applyBorder="1" applyAlignment="1">
      <alignment vertical="center"/>
    </xf>
    <xf numFmtId="0" fontId="7" fillId="9" borderId="1" xfId="0" applyFont="1" applyFill="1" applyBorder="1" applyAlignment="1" applyProtection="1">
      <alignment horizontal="center" vertical="center"/>
      <protection hidden="1"/>
    </xf>
    <xf numFmtId="0" fontId="41" fillId="0" borderId="0" xfId="0" applyFont="1"/>
    <xf numFmtId="0" fontId="0" fillId="4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10" borderId="0" xfId="0" applyFill="1" applyProtection="1">
      <protection hidden="1"/>
    </xf>
    <xf numFmtId="0" fontId="35" fillId="10" borderId="0" xfId="0" applyFont="1" applyFill="1" applyBorder="1" applyAlignment="1" applyProtection="1">
      <alignment horizontal="right" vertical="center"/>
      <protection hidden="1"/>
    </xf>
    <xf numFmtId="0" fontId="0" fillId="10" borderId="0" xfId="0" applyFill="1" applyAlignment="1" applyProtection="1">
      <alignment horizontal="center" vertical="center"/>
      <protection hidden="1"/>
    </xf>
    <xf numFmtId="0" fontId="0" fillId="10" borderId="0" xfId="0" applyFill="1" applyAlignment="1" applyProtection="1">
      <alignment vertical="center"/>
      <protection hidden="1"/>
    </xf>
    <xf numFmtId="0" fontId="12" fillId="10" borderId="3" xfId="0" applyFont="1" applyFill="1" applyBorder="1" applyAlignment="1" applyProtection="1">
      <alignment vertical="center"/>
      <protection hidden="1"/>
    </xf>
    <xf numFmtId="0" fontId="16" fillId="10" borderId="4" xfId="0" applyFont="1" applyFill="1" applyBorder="1" applyAlignment="1" applyProtection="1">
      <alignment horizontal="center" vertical="center"/>
      <protection hidden="1"/>
    </xf>
    <xf numFmtId="0" fontId="21" fillId="10" borderId="4" xfId="0" applyFont="1" applyFill="1" applyBorder="1" applyAlignment="1" applyProtection="1">
      <alignment horizontal="center" vertical="center"/>
      <protection hidden="1"/>
    </xf>
    <xf numFmtId="0" fontId="23" fillId="10" borderId="4" xfId="0" applyFont="1" applyFill="1" applyBorder="1" applyAlignment="1" applyProtection="1">
      <alignment horizontal="center" vertical="center"/>
      <protection hidden="1"/>
    </xf>
    <xf numFmtId="0" fontId="22" fillId="10" borderId="4" xfId="0" applyFont="1" applyFill="1" applyBorder="1" applyAlignment="1" applyProtection="1">
      <alignment horizontal="center" vertical="center"/>
      <protection hidden="1"/>
    </xf>
    <xf numFmtId="0" fontId="42" fillId="10" borderId="0" xfId="0" applyFont="1" applyFill="1" applyBorder="1" applyAlignment="1" applyProtection="1">
      <alignment horizontal="right" vertical="center"/>
      <protection hidden="1"/>
    </xf>
    <xf numFmtId="0" fontId="43" fillId="10" borderId="5" xfId="0" applyFont="1" applyFill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3" fillId="10" borderId="0" xfId="0" applyFont="1" applyFill="1" applyBorder="1" applyAlignment="1" applyProtection="1">
      <alignment horizontal="center" vertical="center"/>
      <protection hidden="1"/>
    </xf>
    <xf numFmtId="0" fontId="0" fillId="10" borderId="0" xfId="0" applyFill="1" applyAlignment="1" applyProtection="1">
      <alignment horizontal="left"/>
      <protection hidden="1"/>
    </xf>
    <xf numFmtId="10" fontId="8" fillId="0" borderId="15" xfId="0" applyNumberFormat="1" applyFont="1" applyBorder="1" applyAlignment="1" applyProtection="1">
      <alignment horizontal="center" vertical="center" wrapText="1"/>
      <protection locked="0"/>
    </xf>
    <xf numFmtId="10" fontId="8" fillId="0" borderId="13" xfId="0" applyNumberFormat="1" applyFont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right" vertical="center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 applyProtection="1">
      <alignment horizontal="center" vertical="center" wrapText="1"/>
      <protection hidden="1"/>
    </xf>
    <xf numFmtId="0" fontId="29" fillId="5" borderId="0" xfId="0" applyFont="1" applyFill="1" applyAlignment="1" applyProtection="1">
      <alignment vertical="center" wrapText="1"/>
      <protection hidden="1"/>
    </xf>
    <xf numFmtId="10" fontId="0" fillId="0" borderId="1" xfId="0" applyNumberFormat="1" applyBorder="1"/>
    <xf numFmtId="10" fontId="0" fillId="0" borderId="1" xfId="0" applyNumberFormat="1" applyBorder="1" applyAlignment="1" applyProtection="1">
      <alignment horizontal="center"/>
      <protection hidden="1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/>
    <xf numFmtId="0" fontId="49" fillId="0" borderId="1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/>
    </xf>
    <xf numFmtId="0" fontId="0" fillId="9" borderId="0" xfId="0" applyFill="1" applyProtection="1">
      <protection hidden="1"/>
    </xf>
    <xf numFmtId="0" fontId="3" fillId="9" borderId="0" xfId="0" applyFont="1" applyFill="1" applyBorder="1" applyAlignment="1" applyProtection="1">
      <alignment horizontal="center" vertical="center"/>
      <protection hidden="1"/>
    </xf>
    <xf numFmtId="0" fontId="3" fillId="12" borderId="0" xfId="0" applyFont="1" applyFill="1" applyBorder="1" applyAlignment="1" applyProtection="1">
      <alignment horizontal="center" vertical="center"/>
      <protection hidden="1"/>
    </xf>
    <xf numFmtId="0" fontId="3" fillId="13" borderId="0" xfId="0" applyFont="1" applyFill="1" applyBorder="1" applyAlignment="1" applyProtection="1">
      <alignment horizontal="center" vertical="center"/>
      <protection hidden="1"/>
    </xf>
    <xf numFmtId="0" fontId="0" fillId="13" borderId="0" xfId="0" applyFill="1" applyProtection="1">
      <protection hidden="1"/>
    </xf>
    <xf numFmtId="0" fontId="0" fillId="13" borderId="0" xfId="0" applyFill="1" applyAlignment="1" applyProtection="1">
      <alignment horizontal="left"/>
      <protection hidden="1"/>
    </xf>
    <xf numFmtId="0" fontId="2" fillId="13" borderId="0" xfId="0" applyFont="1" applyFill="1" applyBorder="1" applyAlignment="1" applyProtection="1">
      <alignment horizontal="center" vertical="center"/>
      <protection hidden="1"/>
    </xf>
    <xf numFmtId="0" fontId="0" fillId="12" borderId="0" xfId="0" applyFill="1" applyProtection="1">
      <protection hidden="1"/>
    </xf>
    <xf numFmtId="0" fontId="39" fillId="2" borderId="24" xfId="0" applyFont="1" applyFill="1" applyBorder="1" applyAlignment="1" applyProtection="1">
      <alignment horizontal="left" vertical="center"/>
      <protection locked="0"/>
    </xf>
    <xf numFmtId="0" fontId="51" fillId="2" borderId="24" xfId="0" applyFont="1" applyFill="1" applyBorder="1" applyAlignment="1" applyProtection="1">
      <alignment vertical="center"/>
      <protection locked="0"/>
    </xf>
    <xf numFmtId="0" fontId="53" fillId="0" borderId="1" xfId="0" applyFont="1" applyBorder="1" applyAlignment="1" applyProtection="1">
      <alignment horizontal="center" vertical="center" wrapText="1"/>
      <protection hidden="1"/>
    </xf>
    <xf numFmtId="1" fontId="8" fillId="0" borderId="15" xfId="0" applyNumberFormat="1" applyFont="1" applyBorder="1" applyAlignment="1" applyProtection="1">
      <alignment horizontal="center" vertical="center" wrapText="1"/>
      <protection locked="0"/>
    </xf>
    <xf numFmtId="1" fontId="8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/>
      <protection hidden="1"/>
    </xf>
    <xf numFmtId="164" fontId="0" fillId="0" borderId="1" xfId="0" applyNumberForma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10" fontId="0" fillId="0" borderId="1" xfId="0" applyNumberForma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0" fontId="47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NumberFormat="1"/>
    <xf numFmtId="1" fontId="0" fillId="0" borderId="1" xfId="0" applyNumberFormat="1" applyBorder="1" applyAlignment="1" applyProtection="1">
      <alignment horizontal="center" vertical="center"/>
      <protection hidden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vertical="center"/>
      <protection hidden="1"/>
    </xf>
    <xf numFmtId="164" fontId="8" fillId="0" borderId="0" xfId="0" applyNumberFormat="1" applyFont="1" applyBorder="1" applyAlignment="1" applyProtection="1">
      <alignment horizontal="center" vertical="center"/>
      <protection locked="0"/>
    </xf>
    <xf numFmtId="10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  <protection hidden="1"/>
    </xf>
    <xf numFmtId="0" fontId="34" fillId="0" borderId="0" xfId="0" applyFont="1" applyAlignment="1" applyProtection="1">
      <alignment vertical="center"/>
      <protection hidden="1"/>
    </xf>
    <xf numFmtId="0" fontId="14" fillId="0" borderId="0" xfId="0" applyFont="1" applyAlignment="1" applyProtection="1">
      <alignment vertical="center"/>
      <protection hidden="1"/>
    </xf>
    <xf numFmtId="0" fontId="4" fillId="9" borderId="22" xfId="0" applyFont="1" applyFill="1" applyBorder="1" applyAlignment="1">
      <alignment horizontal="center" vertical="center"/>
    </xf>
    <xf numFmtId="0" fontId="48" fillId="0" borderId="28" xfId="0" applyFont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48" fillId="0" borderId="31" xfId="0" applyFont="1" applyBorder="1" applyAlignment="1">
      <alignment horizontal="center" vertical="center"/>
    </xf>
    <xf numFmtId="0" fontId="48" fillId="0" borderId="37" xfId="0" applyFont="1" applyBorder="1" applyAlignment="1">
      <alignment horizontal="center" vertical="center"/>
    </xf>
    <xf numFmtId="0" fontId="0" fillId="0" borderId="38" xfId="0" applyBorder="1" applyAlignment="1">
      <alignment vertical="center"/>
    </xf>
    <xf numFmtId="0" fontId="39" fillId="11" borderId="0" xfId="0" applyFont="1" applyFill="1" applyBorder="1" applyAlignment="1" applyProtection="1">
      <alignment horizontal="left" vertical="center"/>
      <protection hidden="1"/>
    </xf>
    <xf numFmtId="0" fontId="50" fillId="11" borderId="0" xfId="0" applyFont="1" applyFill="1" applyBorder="1" applyAlignment="1" applyProtection="1">
      <alignment horizontal="center" vertical="center"/>
      <protection hidden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55" fillId="0" borderId="0" xfId="0" applyFont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/>
    </xf>
    <xf numFmtId="0" fontId="7" fillId="10" borderId="0" xfId="0" applyFont="1" applyFill="1" applyAlignment="1" applyProtection="1">
      <alignment horizontal="center" vertical="center"/>
      <protection hidden="1"/>
    </xf>
    <xf numFmtId="0" fontId="58" fillId="10" borderId="0" xfId="0" applyFont="1" applyFill="1" applyAlignment="1" applyProtection="1">
      <alignment horizontal="center" vertical="center"/>
      <protection hidden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/>
      <protection hidden="1"/>
    </xf>
    <xf numFmtId="0" fontId="55" fillId="0" borderId="0" xfId="0" applyFont="1" applyBorder="1" applyAlignment="1" applyProtection="1">
      <alignment horizontal="center" vertical="center"/>
      <protection hidden="1"/>
    </xf>
    <xf numFmtId="0" fontId="59" fillId="0" borderId="0" xfId="0" applyFont="1" applyAlignment="1" applyProtection="1">
      <alignment horizontal="left" vertical="center" wrapText="1"/>
      <protection hidden="1"/>
    </xf>
    <xf numFmtId="0" fontId="31" fillId="0" borderId="0" xfId="0" applyFont="1" applyAlignment="1" applyProtection="1">
      <alignment horizontal="center" vertical="center" wrapText="1"/>
      <protection hidden="1"/>
    </xf>
    <xf numFmtId="0" fontId="4" fillId="0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62" fillId="15" borderId="46" xfId="0" applyFont="1" applyFill="1" applyBorder="1" applyAlignment="1" applyProtection="1">
      <alignment horizontal="center" vertical="center"/>
      <protection hidden="1"/>
    </xf>
    <xf numFmtId="0" fontId="0" fillId="13" borderId="46" xfId="0" applyFill="1" applyBorder="1" applyProtection="1">
      <protection hidden="1"/>
    </xf>
    <xf numFmtId="0" fontId="0" fillId="9" borderId="52" xfId="0" applyFill="1" applyBorder="1" applyProtection="1">
      <protection hidden="1"/>
    </xf>
    <xf numFmtId="0" fontId="0" fillId="9" borderId="54" xfId="0" applyFill="1" applyBorder="1" applyAlignment="1" applyProtection="1">
      <alignment horizontal="center" vertical="center"/>
      <protection hidden="1"/>
    </xf>
    <xf numFmtId="0" fontId="0" fillId="9" borderId="55" xfId="0" applyFill="1" applyBorder="1" applyProtection="1">
      <protection hidden="1"/>
    </xf>
    <xf numFmtId="0" fontId="0" fillId="9" borderId="0" xfId="0" applyFill="1" applyBorder="1" applyProtection="1">
      <protection hidden="1"/>
    </xf>
    <xf numFmtId="0" fontId="0" fillId="9" borderId="56" xfId="0" applyFill="1" applyBorder="1" applyAlignment="1" applyProtection="1">
      <alignment horizontal="center" vertical="center"/>
      <protection hidden="1"/>
    </xf>
    <xf numFmtId="0" fontId="0" fillId="9" borderId="57" xfId="0" applyFill="1" applyBorder="1" applyProtection="1">
      <protection hidden="1"/>
    </xf>
    <xf numFmtId="0" fontId="0" fillId="13" borderId="59" xfId="0" applyFill="1" applyBorder="1" applyProtection="1">
      <protection hidden="1"/>
    </xf>
    <xf numFmtId="0" fontId="0" fillId="13" borderId="58" xfId="0" applyFill="1" applyBorder="1" applyProtection="1">
      <protection hidden="1"/>
    </xf>
    <xf numFmtId="0" fontId="0" fillId="13" borderId="56" xfId="0" applyFill="1" applyBorder="1" applyAlignment="1" applyProtection="1">
      <alignment horizontal="center" vertical="center"/>
      <protection hidden="1"/>
    </xf>
    <xf numFmtId="0" fontId="0" fillId="13" borderId="53" xfId="0" applyFill="1" applyBorder="1" applyProtection="1">
      <protection hidden="1"/>
    </xf>
    <xf numFmtId="0" fontId="0" fillId="13" borderId="51" xfId="0" applyFill="1" applyBorder="1" applyAlignment="1" applyProtection="1">
      <alignment horizontal="center" vertical="center"/>
      <protection hidden="1"/>
    </xf>
    <xf numFmtId="0" fontId="6" fillId="10" borderId="54" xfId="0" applyFon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0" fillId="0" borderId="0" xfId="0" applyFill="1" applyAlignment="1" applyProtection="1">
      <alignment horizontal="center"/>
      <protection hidden="1"/>
    </xf>
    <xf numFmtId="0" fontId="61" fillId="10" borderId="0" xfId="0" applyFont="1" applyFill="1" applyAlignment="1" applyProtection="1">
      <alignment vertical="center"/>
      <protection hidden="1"/>
    </xf>
    <xf numFmtId="0" fontId="0" fillId="9" borderId="52" xfId="0" applyFill="1" applyBorder="1" applyAlignment="1" applyProtection="1">
      <alignment horizontal="left"/>
      <protection hidden="1"/>
    </xf>
    <xf numFmtId="0" fontId="3" fillId="9" borderId="52" xfId="0" applyFont="1" applyFill="1" applyBorder="1" applyAlignment="1" applyProtection="1">
      <alignment horizontal="center" vertical="center"/>
      <protection hidden="1"/>
    </xf>
    <xf numFmtId="0" fontId="61" fillId="9" borderId="58" xfId="0" applyFont="1" applyFill="1" applyBorder="1" applyAlignment="1" applyProtection="1">
      <alignment vertical="center"/>
      <protection hidden="1"/>
    </xf>
    <xf numFmtId="0" fontId="3" fillId="13" borderId="51" xfId="0" applyFont="1" applyFill="1" applyBorder="1" applyAlignment="1" applyProtection="1">
      <alignment horizontal="center" vertical="center"/>
      <protection hidden="1"/>
    </xf>
    <xf numFmtId="0" fontId="3" fillId="13" borderId="53" xfId="0" applyFont="1" applyFill="1" applyBorder="1" applyAlignment="1" applyProtection="1">
      <alignment horizontal="center" vertical="center"/>
      <protection hidden="1"/>
    </xf>
    <xf numFmtId="0" fontId="8" fillId="16" borderId="15" xfId="0" applyFont="1" applyFill="1" applyBorder="1" applyAlignment="1" applyProtection="1">
      <alignment horizontal="left" vertical="center" wrapText="1"/>
      <protection hidden="1"/>
    </xf>
    <xf numFmtId="0" fontId="39" fillId="2" borderId="62" xfId="0" applyFont="1" applyFill="1" applyBorder="1" applyAlignment="1" applyProtection="1">
      <alignment horizontal="center" vertical="center"/>
      <protection locked="0"/>
    </xf>
    <xf numFmtId="0" fontId="39" fillId="2" borderId="60" xfId="0" applyFont="1" applyFill="1" applyBorder="1" applyAlignment="1" applyProtection="1">
      <alignment horizontal="center" vertical="center"/>
      <protection locked="0"/>
    </xf>
    <xf numFmtId="0" fontId="39" fillId="2" borderId="61" xfId="0" applyFont="1" applyFill="1" applyBorder="1" applyAlignment="1" applyProtection="1">
      <alignment horizontal="center" vertical="center"/>
      <protection locked="0"/>
    </xf>
    <xf numFmtId="0" fontId="6" fillId="10" borderId="0" xfId="0" applyFont="1" applyFill="1" applyAlignment="1" applyProtection="1">
      <alignment wrapText="1"/>
      <protection hidden="1"/>
    </xf>
    <xf numFmtId="0" fontId="28" fillId="10" borderId="54" xfId="1" applyFont="1" applyFill="1" applyBorder="1" applyAlignment="1" applyProtection="1">
      <alignment vertical="top" wrapText="1"/>
      <protection hidden="1"/>
    </xf>
    <xf numFmtId="0" fontId="64" fillId="10" borderId="0" xfId="0" applyFont="1" applyFill="1" applyAlignment="1" applyProtection="1">
      <alignment vertical="top" wrapText="1"/>
      <protection hidden="1"/>
    </xf>
    <xf numFmtId="0" fontId="26" fillId="17" borderId="14" xfId="0" applyFont="1" applyFill="1" applyBorder="1" applyAlignment="1" applyProtection="1">
      <alignment horizontal="center" vertical="center" wrapText="1"/>
      <protection hidden="1"/>
    </xf>
    <xf numFmtId="0" fontId="52" fillId="17" borderId="14" xfId="0" applyFont="1" applyFill="1" applyBorder="1" applyAlignment="1" applyProtection="1">
      <alignment horizontal="center" vertical="center" wrapText="1"/>
      <protection hidden="1"/>
    </xf>
    <xf numFmtId="0" fontId="46" fillId="17" borderId="14" xfId="0" applyFont="1" applyFill="1" applyBorder="1" applyAlignment="1" applyProtection="1">
      <alignment horizontal="center" vertical="center" wrapText="1"/>
      <protection hidden="1"/>
    </xf>
    <xf numFmtId="0" fontId="60" fillId="9" borderId="1" xfId="0" applyFont="1" applyFill="1" applyBorder="1" applyAlignment="1" applyProtection="1">
      <alignment horizontal="center" vertical="center"/>
      <protection hidden="1"/>
    </xf>
    <xf numFmtId="0" fontId="11" fillId="9" borderId="1" xfId="0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1" fontId="0" fillId="0" borderId="0" xfId="0" applyNumberFormat="1" applyAlignment="1" applyProtection="1">
      <alignment vertical="center"/>
      <protection hidden="1"/>
    </xf>
    <xf numFmtId="0" fontId="8" fillId="0" borderId="0" xfId="0" applyFont="1" applyAlignment="1">
      <alignment horizontal="center" vertical="center"/>
    </xf>
    <xf numFmtId="0" fontId="68" fillId="10" borderId="0" xfId="0" applyFont="1" applyFill="1" applyAlignment="1" applyProtection="1">
      <alignment horizontal="center" vertical="center"/>
      <protection hidden="1"/>
    </xf>
    <xf numFmtId="165" fontId="70" fillId="2" borderId="24" xfId="0" applyNumberFormat="1" applyFont="1" applyFill="1" applyBorder="1" applyAlignment="1" applyProtection="1">
      <alignment horizontal="left" vertical="center"/>
      <protection locked="0"/>
    </xf>
    <xf numFmtId="0" fontId="70" fillId="2" borderId="24" xfId="0" applyFont="1" applyFill="1" applyBorder="1" applyAlignment="1" applyProtection="1">
      <alignment horizontal="left" vertical="center"/>
      <protection locked="0"/>
    </xf>
    <xf numFmtId="0" fontId="34" fillId="0" borderId="0" xfId="0" applyFont="1"/>
    <xf numFmtId="0" fontId="2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1" xfId="0" applyBorder="1" applyAlignment="1">
      <alignment horizontal="center" vertical="center"/>
    </xf>
    <xf numFmtId="0" fontId="59" fillId="0" borderId="0" xfId="0" applyFont="1" applyAlignment="1" applyProtection="1">
      <alignment wrapText="1"/>
      <protection hidden="1"/>
    </xf>
    <xf numFmtId="0" fontId="59" fillId="0" borderId="0" xfId="0" applyFont="1" applyAlignment="1" applyProtection="1">
      <alignment horizontal="center" wrapText="1"/>
      <protection hidden="1"/>
    </xf>
    <xf numFmtId="0" fontId="60" fillId="0" borderId="0" xfId="0" applyFont="1" applyAlignment="1" applyProtection="1">
      <alignment vertical="center" wrapText="1"/>
      <protection hidden="1"/>
    </xf>
    <xf numFmtId="0" fontId="60" fillId="0" borderId="0" xfId="0" applyFont="1" applyAlignment="1" applyProtection="1">
      <alignment horizontal="center" vertical="center" wrapText="1"/>
      <protection hidden="1"/>
    </xf>
    <xf numFmtId="0" fontId="33" fillId="0" borderId="0" xfId="0" applyFont="1" applyAlignment="1" applyProtection="1">
      <alignment horizontal="center" vertical="center"/>
      <protection hidden="1"/>
    </xf>
    <xf numFmtId="0" fontId="0" fillId="0" borderId="1" xfId="0" applyNumberFormat="1" applyBorder="1" applyAlignment="1" applyProtection="1">
      <alignment horizontal="center"/>
      <protection hidden="1"/>
    </xf>
    <xf numFmtId="10" fontId="0" fillId="0" borderId="0" xfId="0" applyNumberFormat="1" applyAlignment="1" applyProtection="1">
      <alignment vertical="center"/>
      <protection hidden="1"/>
    </xf>
    <xf numFmtId="0" fontId="6" fillId="10" borderId="0" xfId="0" applyFont="1" applyFill="1" applyAlignment="1" applyProtection="1">
      <alignment horizontal="center" wrapText="1"/>
      <protection hidden="1"/>
    </xf>
    <xf numFmtId="0" fontId="63" fillId="10" borderId="0" xfId="1" applyFont="1" applyFill="1" applyAlignment="1" applyProtection="1">
      <alignment horizontal="center" vertical="top" wrapText="1"/>
      <protection hidden="1"/>
    </xf>
    <xf numFmtId="0" fontId="64" fillId="10" borderId="0" xfId="0" applyFont="1" applyFill="1" applyAlignment="1" applyProtection="1">
      <alignment horizontal="center" vertical="top" wrapText="1"/>
      <protection hidden="1"/>
    </xf>
    <xf numFmtId="0" fontId="28" fillId="10" borderId="54" xfId="1" applyFont="1" applyFill="1" applyBorder="1" applyAlignment="1" applyProtection="1">
      <alignment horizontal="center" vertical="top" wrapText="1"/>
      <protection hidden="1"/>
    </xf>
    <xf numFmtId="0" fontId="44" fillId="10" borderId="0" xfId="0" applyFont="1" applyFill="1" applyAlignment="1" applyProtection="1">
      <alignment horizontal="center" vertical="center"/>
      <protection hidden="1"/>
    </xf>
    <xf numFmtId="0" fontId="66" fillId="2" borderId="25" xfId="0" applyFont="1" applyFill="1" applyBorder="1" applyAlignment="1" applyProtection="1">
      <alignment horizontal="left" vertical="center"/>
      <protection locked="0"/>
    </xf>
    <xf numFmtId="0" fontId="66" fillId="2" borderId="26" xfId="0" applyFont="1" applyFill="1" applyBorder="1" applyAlignment="1" applyProtection="1">
      <alignment horizontal="left" vertical="center"/>
      <protection locked="0"/>
    </xf>
    <xf numFmtId="0" fontId="66" fillId="2" borderId="27" xfId="0" applyFont="1" applyFill="1" applyBorder="1" applyAlignment="1" applyProtection="1">
      <alignment horizontal="left" vertical="center"/>
      <protection locked="0"/>
    </xf>
    <xf numFmtId="0" fontId="40" fillId="10" borderId="0" xfId="0" applyFont="1" applyFill="1" applyBorder="1" applyAlignment="1" applyProtection="1">
      <alignment horizontal="center" vertical="center"/>
      <protection hidden="1"/>
    </xf>
    <xf numFmtId="0" fontId="62" fillId="15" borderId="48" xfId="0" applyFont="1" applyFill="1" applyBorder="1" applyAlignment="1" applyProtection="1">
      <alignment horizontal="center" vertical="center"/>
      <protection hidden="1"/>
    </xf>
    <xf numFmtId="0" fontId="62" fillId="15" borderId="49" xfId="0" applyFont="1" applyFill="1" applyBorder="1" applyAlignment="1" applyProtection="1">
      <alignment horizontal="center" vertical="center"/>
      <protection hidden="1"/>
    </xf>
    <xf numFmtId="0" fontId="62" fillId="15" borderId="50" xfId="0" applyFont="1" applyFill="1" applyBorder="1" applyAlignment="1" applyProtection="1">
      <alignment horizontal="center" vertical="center"/>
      <protection hidden="1"/>
    </xf>
    <xf numFmtId="0" fontId="65" fillId="2" borderId="63" xfId="0" applyFont="1" applyFill="1" applyBorder="1" applyAlignment="1" applyProtection="1">
      <alignment horizontal="left" vertical="center"/>
      <protection locked="0"/>
    </xf>
    <xf numFmtId="0" fontId="65" fillId="2" borderId="47" xfId="0" applyFont="1" applyFill="1" applyBorder="1" applyAlignment="1" applyProtection="1">
      <alignment horizontal="left" vertical="center"/>
      <protection locked="0"/>
    </xf>
    <xf numFmtId="0" fontId="65" fillId="2" borderId="64" xfId="0" applyFont="1" applyFill="1" applyBorder="1" applyAlignment="1" applyProtection="1">
      <alignment horizontal="left" vertical="center"/>
      <protection locked="0"/>
    </xf>
    <xf numFmtId="0" fontId="61" fillId="14" borderId="57" xfId="0" applyFont="1" applyFill="1" applyBorder="1" applyAlignment="1" applyProtection="1">
      <alignment horizontal="center" vertical="center"/>
      <protection hidden="1"/>
    </xf>
    <xf numFmtId="0" fontId="26" fillId="5" borderId="14" xfId="0" applyFont="1" applyFill="1" applyBorder="1" applyAlignment="1" applyProtection="1">
      <alignment horizontal="center" vertical="center" wrapText="1"/>
      <protection hidden="1"/>
    </xf>
    <xf numFmtId="0" fontId="26" fillId="17" borderId="14" xfId="0" applyFont="1" applyFill="1" applyBorder="1" applyAlignment="1" applyProtection="1">
      <alignment horizontal="center" vertical="center" wrapText="1"/>
      <protection hidden="1"/>
    </xf>
    <xf numFmtId="0" fontId="15" fillId="5" borderId="0" xfId="0" applyFont="1" applyFill="1" applyAlignment="1" applyProtection="1">
      <alignment horizontal="right" vertical="center" wrapText="1"/>
      <protection hidden="1"/>
    </xf>
    <xf numFmtId="0" fontId="57" fillId="5" borderId="21" xfId="0" applyFont="1" applyFill="1" applyBorder="1" applyAlignment="1" applyProtection="1">
      <alignment horizontal="center" vertical="top" wrapText="1"/>
      <protection hidden="1"/>
    </xf>
    <xf numFmtId="0" fontId="46" fillId="17" borderId="18" xfId="0" applyFont="1" applyFill="1" applyBorder="1" applyAlignment="1" applyProtection="1">
      <alignment horizontal="center" vertical="center" wrapText="1"/>
      <protection hidden="1"/>
    </xf>
    <xf numFmtId="0" fontId="46" fillId="17" borderId="19" xfId="0" applyFont="1" applyFill="1" applyBorder="1" applyAlignment="1" applyProtection="1">
      <alignment horizontal="center" vertical="center" wrapText="1"/>
      <protection hidden="1"/>
    </xf>
    <xf numFmtId="0" fontId="28" fillId="5" borderId="21" xfId="1" applyFont="1" applyFill="1" applyBorder="1" applyAlignment="1" applyProtection="1">
      <alignment horizontal="center" vertical="center" wrapText="1"/>
      <protection hidden="1"/>
    </xf>
    <xf numFmtId="164" fontId="18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36" fillId="5" borderId="21" xfId="0" applyFont="1" applyFill="1" applyBorder="1" applyAlignment="1" applyProtection="1">
      <alignment horizontal="center" vertical="top" wrapText="1"/>
      <protection hidden="1"/>
    </xf>
    <xf numFmtId="0" fontId="45" fillId="3" borderId="14" xfId="0" applyFont="1" applyFill="1" applyBorder="1" applyAlignment="1" applyProtection="1">
      <alignment horizontal="center" vertical="center" wrapText="1"/>
      <protection hidden="1"/>
    </xf>
    <xf numFmtId="0" fontId="45" fillId="3" borderId="16" xfId="0" applyFont="1" applyFill="1" applyBorder="1" applyAlignment="1" applyProtection="1">
      <alignment horizontal="center" vertical="center" wrapText="1"/>
      <protection hidden="1"/>
    </xf>
    <xf numFmtId="0" fontId="29" fillId="5" borderId="0" xfId="0" applyFont="1" applyFill="1" applyAlignment="1" applyProtection="1">
      <alignment horizontal="center" wrapText="1"/>
      <protection hidden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3" fillId="0" borderId="0" xfId="0" applyFont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7" fillId="6" borderId="1" xfId="0" applyFont="1" applyFill="1" applyBorder="1" applyAlignment="1" applyProtection="1">
      <alignment horizontal="center" vertical="center"/>
      <protection hidden="1"/>
    </xf>
    <xf numFmtId="0" fontId="6" fillId="6" borderId="6" xfId="0" applyFont="1" applyFill="1" applyBorder="1" applyAlignment="1" applyProtection="1">
      <alignment horizontal="center" vertical="center" wrapText="1"/>
      <protection hidden="1"/>
    </xf>
    <xf numFmtId="0" fontId="6" fillId="6" borderId="20" xfId="0" applyFont="1" applyFill="1" applyBorder="1" applyAlignment="1" applyProtection="1">
      <alignment horizontal="center" vertical="center" wrapText="1"/>
      <protection hidden="1"/>
    </xf>
    <xf numFmtId="0" fontId="6" fillId="6" borderId="7" xfId="0" applyFont="1" applyFill="1" applyBorder="1" applyAlignment="1" applyProtection="1">
      <alignment horizontal="center" vertical="center" wrapText="1"/>
      <protection hidden="1"/>
    </xf>
    <xf numFmtId="0" fontId="20" fillId="0" borderId="10" xfId="0" applyFont="1" applyBorder="1" applyAlignment="1" applyProtection="1">
      <alignment horizontal="center" vertical="center" wrapText="1"/>
      <protection hidden="1"/>
    </xf>
    <xf numFmtId="0" fontId="20" fillId="0" borderId="11" xfId="0" applyFont="1" applyBorder="1" applyAlignment="1" applyProtection="1">
      <alignment horizontal="center" vertical="center" wrapText="1"/>
      <protection hidden="1"/>
    </xf>
    <xf numFmtId="0" fontId="20" fillId="0" borderId="12" xfId="0" applyFont="1" applyBorder="1" applyAlignment="1" applyProtection="1">
      <alignment horizontal="center" vertical="center" wrapText="1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9" fillId="4" borderId="0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 wrapText="1"/>
      <protection hidden="1"/>
    </xf>
    <xf numFmtId="0" fontId="55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56" fillId="0" borderId="0" xfId="0" applyFont="1" applyBorder="1" applyAlignment="1" applyProtection="1">
      <alignment horizontal="center" vertical="center"/>
      <protection hidden="1"/>
    </xf>
    <xf numFmtId="0" fontId="56" fillId="0" borderId="0" xfId="0" applyFont="1" applyBorder="1" applyAlignment="1" applyProtection="1">
      <alignment horizontal="right" vertical="center"/>
      <protection hidden="1"/>
    </xf>
    <xf numFmtId="0" fontId="72" fillId="4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right" vertical="center"/>
      <protection hidden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67" fillId="0" borderId="0" xfId="0" applyFont="1" applyAlignment="1">
      <alignment horizontal="center"/>
    </xf>
    <xf numFmtId="0" fontId="7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0" fillId="0" borderId="29" xfId="0" applyBorder="1" applyAlignment="1">
      <alignment vertical="center"/>
    </xf>
    <xf numFmtId="0" fontId="0" fillId="0" borderId="40" xfId="0" applyBorder="1" applyAlignment="1">
      <alignment vertical="center"/>
    </xf>
    <xf numFmtId="0" fontId="54" fillId="2" borderId="42" xfId="0" applyFont="1" applyFill="1" applyBorder="1" applyAlignment="1">
      <alignment horizontal="center" vertical="center"/>
    </xf>
    <xf numFmtId="0" fontId="54" fillId="2" borderId="30" xfId="0" applyFont="1" applyFill="1" applyBorder="1" applyAlignment="1">
      <alignment horizontal="center" vertical="center"/>
    </xf>
    <xf numFmtId="0" fontId="54" fillId="2" borderId="43" xfId="0" applyFont="1" applyFill="1" applyBorder="1" applyAlignment="1">
      <alignment horizontal="center" vertical="center"/>
    </xf>
    <xf numFmtId="0" fontId="54" fillId="2" borderId="32" xfId="0" applyFont="1" applyFill="1" applyBorder="1" applyAlignment="1">
      <alignment horizontal="center" vertical="center"/>
    </xf>
    <xf numFmtId="0" fontId="54" fillId="2" borderId="44" xfId="0" applyFont="1" applyFill="1" applyBorder="1" applyAlignment="1">
      <alignment horizontal="center" vertical="center"/>
    </xf>
    <xf numFmtId="0" fontId="54" fillId="2" borderId="45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48" fillId="0" borderId="31" xfId="0" applyFont="1" applyBorder="1" applyAlignment="1">
      <alignment horizontal="center" vertical="top"/>
    </xf>
    <xf numFmtId="0" fontId="0" fillId="0" borderId="6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1" fillId="0" borderId="65" xfId="0" applyFont="1" applyBorder="1" applyAlignment="1">
      <alignment horizontal="justify" vertical="justify" wrapText="1"/>
    </xf>
    <xf numFmtId="0" fontId="11" fillId="0" borderId="66" xfId="0" applyFont="1" applyBorder="1" applyAlignment="1">
      <alignment horizontal="justify" vertical="justify" wrapText="1"/>
    </xf>
    <xf numFmtId="0" fontId="11" fillId="0" borderId="67" xfId="0" applyFont="1" applyBorder="1" applyAlignment="1">
      <alignment horizontal="justify" vertical="justify" wrapText="1"/>
    </xf>
    <xf numFmtId="0" fontId="11" fillId="0" borderId="68" xfId="0" applyFont="1" applyBorder="1" applyAlignment="1">
      <alignment horizontal="justify" vertical="justify" wrapText="1"/>
    </xf>
    <xf numFmtId="0" fontId="11" fillId="0" borderId="0" xfId="0" applyFont="1" applyBorder="1" applyAlignment="1">
      <alignment horizontal="justify" vertical="justify" wrapText="1"/>
    </xf>
    <xf numFmtId="0" fontId="11" fillId="0" borderId="69" xfId="0" applyFont="1" applyBorder="1" applyAlignment="1">
      <alignment horizontal="justify" vertical="justify" wrapText="1"/>
    </xf>
    <xf numFmtId="0" fontId="11" fillId="0" borderId="70" xfId="0" applyFont="1" applyBorder="1" applyAlignment="1">
      <alignment horizontal="justify" vertical="justify" wrapText="1"/>
    </xf>
    <xf numFmtId="0" fontId="11" fillId="0" borderId="71" xfId="0" applyFont="1" applyBorder="1" applyAlignment="1">
      <alignment horizontal="justify" vertical="justify" wrapText="1"/>
    </xf>
    <xf numFmtId="0" fontId="11" fillId="0" borderId="72" xfId="0" applyFont="1" applyBorder="1" applyAlignment="1">
      <alignment horizontal="justify" vertical="justify" wrapText="1"/>
    </xf>
    <xf numFmtId="0" fontId="76" fillId="0" borderId="0" xfId="0" applyFont="1" applyAlignment="1">
      <alignment horizontal="center" vertical="center"/>
    </xf>
    <xf numFmtId="0" fontId="77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</cellXfs>
  <cellStyles count="2">
    <cellStyle name="Hyperlink" xfId="1" builtinId="8"/>
    <cellStyle name="Normal" xfId="0" builtinId="0"/>
  </cellStyles>
  <dxfs count="37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CCECFF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  <color rgb="FF0000FF"/>
      </font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CCECFF"/>
        </patternFill>
      </fill>
    </dxf>
    <dxf>
      <font>
        <b/>
        <i val="0"/>
      </font>
      <fill>
        <patternFill>
          <bgColor rgb="FFCCCCFF"/>
        </patternFill>
      </fill>
    </dxf>
    <dxf>
      <font>
        <b/>
        <i val="0"/>
      </font>
      <fill>
        <patternFill>
          <bgColor rgb="FFFFFF66"/>
        </patternFill>
      </fill>
    </dxf>
    <dxf>
      <font>
        <b/>
        <i val="0"/>
      </font>
      <fill>
        <patternFill>
          <bgColor rgb="FFCCECFF"/>
        </patternFill>
      </fill>
    </dxf>
    <dxf>
      <font>
        <b/>
        <i val="0"/>
      </font>
      <fill>
        <patternFill>
          <bgColor rgb="FFCCCCFF"/>
        </patternFill>
      </fill>
    </dxf>
    <dxf>
      <font>
        <color theme="0"/>
      </font>
      <fill>
        <patternFill>
          <bgColor theme="0" tint="-0.34998626667073579"/>
        </patternFill>
      </fill>
      <border>
        <left/>
        <right/>
        <top/>
        <bottom/>
        <vertical/>
        <horizontal/>
      </border>
    </dxf>
    <dxf>
      <font>
        <color rgb="FF92D050"/>
      </font>
      <fill>
        <patternFill>
          <bgColor rgb="FF92D050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0" indent="0" relativeIndent="255" justifyLastLine="0" shrinkToFit="0" mergeCell="0" readingOrder="0"/>
      <protection locked="1" hidden="1"/>
    </dxf>
    <dxf>
      <font>
        <b/>
        <i/>
        <strike val="0"/>
        <condense val="0"/>
        <extend val="0"/>
        <outline val="0"/>
        <shadow val="0"/>
        <u val="none"/>
        <vertAlign val="baseline"/>
        <sz val="14"/>
        <color rgb="FF291EBC"/>
        <name val="Calibri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protection locked="1" hidden="1"/>
    </dxf>
    <dxf>
      <font>
        <b/>
        <i/>
        <strike val="0"/>
        <condense val="0"/>
        <extend val="0"/>
        <outline val="0"/>
        <shadow val="0"/>
        <u val="none"/>
        <vertAlign val="baseline"/>
        <sz val="14"/>
        <color rgb="FF291EBC"/>
        <name val="Calibri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relativeIndent="255" justifyLastLine="0" shrinkToFit="0" mergeCell="0" readingOrder="0"/>
      <protection locked="1" hidden="1"/>
    </dxf>
    <dxf>
      <font>
        <b/>
        <i/>
        <strike val="0"/>
        <condense val="0"/>
        <extend val="0"/>
        <outline val="0"/>
        <shadow val="0"/>
        <u val="none"/>
        <vertAlign val="baseline"/>
        <sz val="14"/>
        <color rgb="FF291EBC"/>
        <name val="Calibri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ill>
        <patternFill patternType="solid">
          <fgColor indexed="64"/>
          <bgColor theme="5" tint="0.59999389629810485"/>
        </patternFill>
      </fill>
      <protection locked="1" hidden="1"/>
    </dxf>
    <dxf>
      <font>
        <b/>
        <i/>
        <strike val="0"/>
        <condense val="0"/>
        <extend val="0"/>
        <outline val="0"/>
        <shadow val="0"/>
        <u val="none"/>
        <vertAlign val="baseline"/>
        <sz val="14"/>
        <color rgb="FF291EBC"/>
        <name val="Calibri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relativeIndent="255" justifyLastLine="0" shrinkToFit="0" mergeCell="0" readingOrder="0"/>
      <protection locked="1" hidden="1"/>
    </dxf>
    <dxf>
      <font>
        <b/>
        <i/>
        <strike val="0"/>
        <condense val="0"/>
        <extend val="0"/>
        <outline val="0"/>
        <shadow val="0"/>
        <u val="none"/>
        <vertAlign val="baseline"/>
        <sz val="14"/>
        <color rgb="FF291EBC"/>
        <name val="Calibri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protection locked="1" hidden="1"/>
    </dxf>
    <dxf>
      <font>
        <b/>
        <i/>
        <strike val="0"/>
        <condense val="0"/>
        <extend val="0"/>
        <outline val="0"/>
        <shadow val="0"/>
        <u val="none"/>
        <vertAlign val="baseline"/>
        <sz val="14"/>
        <color rgb="FF291EBC"/>
        <name val="Calibri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5" tint="0.59999389629810485"/>
        </patternFill>
      </fill>
      <alignment horizontal="general" vertical="center" textRotation="0" wrapText="0" indent="0" relativeIndent="255" justifyLastLine="0" shrinkToFit="0" mergeCell="0" readingOrder="0"/>
      <protection locked="1" hidden="1"/>
    </dxf>
    <dxf>
      <font>
        <b/>
        <i/>
        <strike val="0"/>
        <condense val="0"/>
        <extend val="0"/>
        <outline val="0"/>
        <shadow val="0"/>
        <u val="none"/>
        <vertAlign val="baseline"/>
        <sz val="14"/>
        <color rgb="FF291EBC"/>
        <name val="Calibri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relativeIndent="255" justifyLastLine="0" shrinkToFit="0" mergeCell="0" readingOrder="0"/>
      <protection locked="1" hidden="1"/>
    </dxf>
    <dxf>
      <font>
        <b/>
        <i/>
        <strike val="0"/>
        <condense val="0"/>
        <extend val="0"/>
        <outline val="0"/>
        <shadow val="0"/>
        <u val="none"/>
        <vertAlign val="baseline"/>
        <sz val="14"/>
        <color rgb="FF291EBC"/>
        <name val="Calibri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1"/>
    </dxf>
    <dxf>
      <border>
        <bottom style="medium">
          <color indexed="64"/>
        </bottom>
        <vertical/>
        <horizontal/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4"/>
        <color rgb="FF291EBC"/>
        <name val="Calibri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1"/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0"/>
      </font>
      <fill>
        <patternFill>
          <bgColor theme="0" tint="-4.9989318521683403E-2"/>
        </patternFill>
      </fill>
    </dxf>
  </dxfs>
  <tableStyles count="0" defaultTableStyle="TableStyleMedium9" defaultPivotStyle="PivotStyleLight16"/>
  <colors>
    <mruColors>
      <color rgb="FF0000FF"/>
      <color rgb="FF003300"/>
      <color rgb="FFCC0099"/>
      <color rgb="FFD7FFB9"/>
      <color rgb="FFFFCCFF"/>
      <color rgb="FF6EEEAB"/>
      <color rgb="FFCCECFF"/>
      <color rgb="FFFFFF66"/>
      <color rgb="FFA01085"/>
      <color rgb="FFCCCC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590550</xdr:colOff>
      <xdr:row>0</xdr:row>
      <xdr:rowOff>104775</xdr:rowOff>
    </xdr:from>
    <xdr:to>
      <xdr:col>11</xdr:col>
      <xdr:colOff>2228849</xdr:colOff>
      <xdr:row>7</xdr:row>
      <xdr:rowOff>85725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97050" y="104775"/>
          <a:ext cx="1638299" cy="17145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1152524</xdr:colOff>
      <xdr:row>18</xdr:row>
      <xdr:rowOff>95250</xdr:rowOff>
    </xdr:from>
    <xdr:to>
      <xdr:col>12</xdr:col>
      <xdr:colOff>314325</xdr:colOff>
      <xdr:row>27</xdr:row>
      <xdr:rowOff>190499</xdr:rowOff>
    </xdr:to>
    <xdr:pic>
      <xdr:nvPicPr>
        <xdr:cNvPr id="4" name="Picture 3" descr="Screenshot (232)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39449" y="4324350"/>
          <a:ext cx="6019801" cy="24764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838199</xdr:colOff>
      <xdr:row>5</xdr:row>
      <xdr:rowOff>200025</xdr:rowOff>
    </xdr:from>
    <xdr:to>
      <xdr:col>12</xdr:col>
      <xdr:colOff>85724</xdr:colOff>
      <xdr:row>7</xdr:row>
      <xdr:rowOff>76200</xdr:rowOff>
    </xdr:to>
    <xdr:sp macro="" textlink="">
      <xdr:nvSpPr>
        <xdr:cNvPr id="2" name="Frame 1"/>
        <xdr:cNvSpPr/>
      </xdr:nvSpPr>
      <xdr:spPr>
        <a:xfrm>
          <a:off x="7867649" y="1057275"/>
          <a:ext cx="828675" cy="409575"/>
        </a:xfrm>
        <a:prstGeom prst="frame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B12:I18" headerRowCount="0" totalsRowShown="0" headerRowDxfId="33" dataDxfId="31" headerRowBorderDxfId="32">
  <tableColumns count="8">
    <tableColumn id="1" name="Column1" headerRowDxfId="30" dataDxfId="29"/>
    <tableColumn id="2" name="Column2" headerRowDxfId="28" dataDxfId="27"/>
    <tableColumn id="7" name="Column7" headerRowDxfId="26" dataDxfId="25"/>
    <tableColumn id="3" name="Column3" headerRowDxfId="24" dataDxfId="23"/>
    <tableColumn id="6" name="Column6" headerRowDxfId="22" dataDxfId="21"/>
    <tableColumn id="4" name="Column4" headerRowDxfId="20" dataDxfId="19"/>
    <tableColumn id="8" name="Column8" headerRowDxfId="18" dataDxfId="17"/>
    <tableColumn id="5" name="Column5" headerRowDxfId="16" dataDxfId="1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comments" Target="../comments1.xml"/><Relationship Id="rId2" Type="http://schemas.openxmlformats.org/officeDocument/2006/relationships/hyperlink" Target="https://www.youtube.com/c/Heeralaljat/" TargetMode="External"/><Relationship Id="rId1" Type="http://schemas.openxmlformats.org/officeDocument/2006/relationships/hyperlink" Target="https://youtu.be/jJaILnAsZGc" TargetMode="External"/><Relationship Id="rId6" Type="http://schemas.openxmlformats.org/officeDocument/2006/relationships/table" Target="../tables/table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youtu.be/jJaILnAsZGc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>
    <tabColor rgb="FFA01085"/>
  </sheetPr>
  <dimension ref="A1:N600"/>
  <sheetViews>
    <sheetView showGridLines="0" showRowColHeaders="0" tabSelected="1" workbookViewId="0">
      <selection activeCell="I15" sqref="I15"/>
    </sheetView>
  </sheetViews>
  <sheetFormatPr defaultColWidth="0" defaultRowHeight="15" zeroHeight="1"/>
  <cols>
    <col min="1" max="1" width="7.125" style="190" customWidth="1"/>
    <col min="2" max="2" width="2.625" style="175" customWidth="1"/>
    <col min="3" max="3" width="37.25" style="190" customWidth="1"/>
    <col min="4" max="4" width="2.625" style="190" customWidth="1"/>
    <col min="5" max="5" width="35.375" style="190" customWidth="1"/>
    <col min="6" max="6" width="2.625" style="190" customWidth="1"/>
    <col min="7" max="7" width="36.875" style="191" customWidth="1"/>
    <col min="8" max="8" width="2.625" style="191" customWidth="1"/>
    <col min="9" max="9" width="40.875" style="191" customWidth="1"/>
    <col min="10" max="10" width="2.625" style="191" customWidth="1"/>
    <col min="11" max="11" width="11.875" style="190" customWidth="1"/>
    <col min="12" max="12" width="34.625" style="190" customWidth="1"/>
    <col min="13" max="13" width="15.5" style="190" customWidth="1"/>
    <col min="14" max="14" width="3.625" style="190" customWidth="1"/>
    <col min="15" max="16384" width="9.125" style="190" hidden="1"/>
  </cols>
  <sheetData>
    <row r="1" spans="1:13" s="11" customFormat="1" ht="24.75" customHeight="1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3" s="11" customFormat="1" ht="12" customHeight="1">
      <c r="A2" s="83"/>
      <c r="B2" s="124"/>
      <c r="C2" s="121"/>
      <c r="D2" s="120"/>
      <c r="E2" s="120"/>
      <c r="F2" s="120"/>
      <c r="G2" s="120"/>
      <c r="H2" s="120"/>
      <c r="I2" s="120"/>
      <c r="J2" s="119"/>
      <c r="K2" s="83"/>
      <c r="L2" s="83"/>
      <c r="M2" s="83"/>
    </row>
    <row r="3" spans="1:13" s="11" customFormat="1" ht="28.5" customHeight="1">
      <c r="A3" s="83"/>
      <c r="B3" s="117"/>
      <c r="C3" s="236" t="s">
        <v>103</v>
      </c>
      <c r="D3" s="236"/>
      <c r="E3" s="236"/>
      <c r="F3" s="236"/>
      <c r="G3" s="236"/>
      <c r="H3" s="236"/>
      <c r="I3" s="236"/>
      <c r="J3" s="118"/>
      <c r="K3" s="83"/>
      <c r="L3" s="83"/>
      <c r="M3" s="83"/>
    </row>
    <row r="4" spans="1:13" s="11" customFormat="1" ht="9.9499999999999993" customHeight="1">
      <c r="A4" s="83"/>
      <c r="B4" s="124"/>
      <c r="C4" s="121"/>
      <c r="D4" s="119"/>
      <c r="E4" s="120"/>
      <c r="F4" s="120"/>
      <c r="G4" s="120"/>
      <c r="H4" s="120"/>
      <c r="I4" s="120"/>
      <c r="J4" s="119"/>
      <c r="K4" s="83"/>
      <c r="L4" s="83"/>
      <c r="M4" s="83"/>
    </row>
    <row r="5" spans="1:13" s="11" customFormat="1" ht="30" customHeight="1">
      <c r="A5" s="83"/>
      <c r="B5" s="117"/>
      <c r="C5" s="84" t="s">
        <v>469</v>
      </c>
      <c r="D5" s="118"/>
      <c r="E5" s="237" t="s">
        <v>709</v>
      </c>
      <c r="F5" s="238"/>
      <c r="G5" s="238"/>
      <c r="H5" s="238"/>
      <c r="I5" s="239"/>
      <c r="J5" s="118"/>
      <c r="K5" s="83"/>
      <c r="L5" s="166"/>
      <c r="M5" s="83"/>
    </row>
    <row r="6" spans="1:13" s="11" customFormat="1" ht="9.9499999999999993" customHeight="1">
      <c r="A6" s="83"/>
      <c r="B6" s="124"/>
      <c r="C6" s="121"/>
      <c r="D6" s="119"/>
      <c r="E6" s="120"/>
      <c r="F6" s="120"/>
      <c r="G6" s="120"/>
      <c r="H6" s="120"/>
      <c r="I6" s="120"/>
      <c r="J6" s="119"/>
      <c r="K6" s="84"/>
      <c r="L6" s="83"/>
      <c r="M6" s="83"/>
    </row>
    <row r="7" spans="1:13" s="11" customFormat="1" ht="21.75" customHeight="1">
      <c r="A7" s="83"/>
      <c r="B7" s="117"/>
      <c r="C7" s="240" t="s">
        <v>101</v>
      </c>
      <c r="D7" s="240"/>
      <c r="E7" s="240"/>
      <c r="F7" s="240"/>
      <c r="G7" s="240"/>
      <c r="H7" s="240"/>
      <c r="I7" s="240"/>
      <c r="J7" s="118"/>
      <c r="K7" s="83"/>
      <c r="L7" s="167"/>
      <c r="M7" s="83"/>
    </row>
    <row r="8" spans="1:13" s="11" customFormat="1" ht="9.9499999999999993" customHeight="1">
      <c r="A8" s="83"/>
      <c r="B8" s="119"/>
      <c r="C8" s="120"/>
      <c r="D8" s="119"/>
      <c r="E8" s="120"/>
      <c r="F8" s="119"/>
      <c r="G8" s="120"/>
      <c r="H8" s="119"/>
      <c r="I8" s="120"/>
      <c r="J8" s="119"/>
      <c r="K8" s="83"/>
      <c r="L8" s="83"/>
      <c r="M8" s="83"/>
    </row>
    <row r="9" spans="1:13" s="11" customFormat="1" ht="27.6" customHeight="1">
      <c r="A9" s="83"/>
      <c r="B9" s="118"/>
      <c r="C9" s="84" t="s">
        <v>104</v>
      </c>
      <c r="D9" s="118"/>
      <c r="E9" s="126" t="s">
        <v>94</v>
      </c>
      <c r="F9" s="118"/>
      <c r="G9" s="84" t="s">
        <v>105</v>
      </c>
      <c r="H9" s="118"/>
      <c r="I9" s="126" t="s">
        <v>95</v>
      </c>
      <c r="J9" s="118"/>
      <c r="K9" s="83"/>
      <c r="L9" s="159" t="s">
        <v>546</v>
      </c>
      <c r="M9" s="83"/>
    </row>
    <row r="10" spans="1:13" s="11" customFormat="1" ht="9.9499999999999993" customHeight="1">
      <c r="A10" s="83"/>
      <c r="B10" s="119"/>
      <c r="C10" s="122"/>
      <c r="D10" s="119"/>
      <c r="E10" s="120"/>
      <c r="F10" s="119"/>
      <c r="G10" s="122"/>
      <c r="H10" s="119"/>
      <c r="I10" s="123"/>
      <c r="J10" s="119"/>
      <c r="K10" s="83"/>
      <c r="L10" s="83"/>
      <c r="M10" s="83"/>
    </row>
    <row r="11" spans="1:13" s="77" customFormat="1" ht="27.75" customHeight="1" thickBot="1">
      <c r="A11" s="83"/>
      <c r="B11" s="118"/>
      <c r="C11" s="84" t="s">
        <v>97</v>
      </c>
      <c r="D11" s="118"/>
      <c r="E11" s="125">
        <v>123456</v>
      </c>
      <c r="F11" s="118"/>
      <c r="G11" s="84" t="s">
        <v>96</v>
      </c>
      <c r="H11" s="118"/>
      <c r="I11" s="215">
        <v>8200303101</v>
      </c>
      <c r="J11" s="118"/>
      <c r="K11" s="85"/>
      <c r="L11" s="85"/>
      <c r="M11" s="85"/>
    </row>
    <row r="12" spans="1:13" s="21" customFormat="1" ht="9.9499999999999993" customHeight="1">
      <c r="A12" s="83"/>
      <c r="B12" s="119"/>
      <c r="C12" s="122"/>
      <c r="D12" s="119"/>
      <c r="E12" s="121"/>
      <c r="F12" s="119"/>
      <c r="G12" s="122"/>
      <c r="H12" s="119"/>
      <c r="I12" s="122"/>
      <c r="J12" s="119"/>
      <c r="K12" s="86"/>
      <c r="L12" s="87"/>
      <c r="M12" s="86"/>
    </row>
    <row r="13" spans="1:13" s="21" customFormat="1" ht="27.6" customHeight="1">
      <c r="A13" s="83"/>
      <c r="B13" s="118"/>
      <c r="C13" s="84" t="s">
        <v>99</v>
      </c>
      <c r="D13" s="118"/>
      <c r="E13" s="216" t="s">
        <v>102</v>
      </c>
      <c r="F13" s="118"/>
      <c r="G13" s="84" t="s">
        <v>98</v>
      </c>
      <c r="H13" s="118"/>
      <c r="I13" s="216"/>
      <c r="J13" s="118"/>
      <c r="K13" s="86"/>
      <c r="L13" s="88" t="s">
        <v>6</v>
      </c>
      <c r="M13" s="86"/>
    </row>
    <row r="14" spans="1:13" s="21" customFormat="1" ht="9.9499999999999993" customHeight="1">
      <c r="A14" s="83"/>
      <c r="B14" s="119"/>
      <c r="C14" s="122"/>
      <c r="D14" s="119"/>
      <c r="E14" s="121"/>
      <c r="F14" s="119"/>
      <c r="G14" s="122"/>
      <c r="H14" s="119"/>
      <c r="I14" s="122"/>
      <c r="J14" s="119"/>
      <c r="K14" s="86"/>
      <c r="L14" s="89" t="s">
        <v>7</v>
      </c>
      <c r="M14" s="86"/>
    </row>
    <row r="15" spans="1:13" s="21" customFormat="1" ht="27.6" customHeight="1">
      <c r="A15" s="83"/>
      <c r="B15" s="118"/>
      <c r="C15" s="84" t="s">
        <v>470</v>
      </c>
      <c r="D15" s="118"/>
      <c r="E15" s="216" t="s">
        <v>547</v>
      </c>
      <c r="F15" s="118"/>
      <c r="G15" s="84" t="s">
        <v>100</v>
      </c>
      <c r="H15" s="118"/>
      <c r="I15" s="216"/>
      <c r="J15" s="118"/>
      <c r="K15" s="86"/>
      <c r="L15" s="90" t="s">
        <v>8</v>
      </c>
      <c r="M15" s="86"/>
    </row>
    <row r="16" spans="1:13" s="21" customFormat="1" ht="12" customHeight="1">
      <c r="A16" s="83"/>
      <c r="B16" s="119"/>
      <c r="C16" s="122"/>
      <c r="D16" s="119"/>
      <c r="E16" s="121"/>
      <c r="F16" s="119"/>
      <c r="G16" s="122"/>
      <c r="H16" s="119"/>
      <c r="I16" s="122"/>
      <c r="J16" s="119"/>
      <c r="K16" s="86"/>
      <c r="L16" s="91" t="s">
        <v>9</v>
      </c>
      <c r="M16" s="86"/>
    </row>
    <row r="17" spans="1:13" s="21" customFormat="1" ht="27.6" customHeight="1" thickBot="1">
      <c r="A17" s="83"/>
      <c r="B17" s="96"/>
      <c r="C17" s="92"/>
      <c r="D17" s="96"/>
      <c r="E17" s="158"/>
      <c r="F17" s="96"/>
      <c r="G17" s="92"/>
      <c r="H17" s="96"/>
      <c r="I17" s="158"/>
      <c r="J17" s="96"/>
      <c r="K17" s="86"/>
      <c r="L17" s="93" t="s">
        <v>466</v>
      </c>
      <c r="M17" s="86"/>
    </row>
    <row r="18" spans="1:13" s="21" customFormat="1" ht="9.9499999999999993" customHeight="1">
      <c r="A18" s="83"/>
      <c r="B18" s="196"/>
      <c r="C18" s="193"/>
      <c r="D18" s="194"/>
      <c r="E18" s="193"/>
      <c r="F18" s="194"/>
      <c r="G18" s="193"/>
      <c r="H18" s="197"/>
      <c r="I18" s="97"/>
      <c r="J18" s="96"/>
      <c r="K18" s="86"/>
      <c r="L18" s="86"/>
      <c r="M18" s="86"/>
    </row>
    <row r="19" spans="1:13" s="11" customFormat="1" ht="26.25" customHeight="1" thickBot="1">
      <c r="A19" s="85"/>
      <c r="B19" s="182"/>
      <c r="C19" s="247" t="s">
        <v>674</v>
      </c>
      <c r="D19" s="247"/>
      <c r="E19" s="247"/>
      <c r="F19" s="247"/>
      <c r="G19" s="247"/>
      <c r="H19" s="195"/>
      <c r="I19" s="192"/>
      <c r="J19" s="83"/>
      <c r="K19" s="83"/>
      <c r="L19" s="83"/>
      <c r="M19" s="83"/>
    </row>
    <row r="20" spans="1:13" s="11" customFormat="1" ht="10.5" customHeight="1" thickBot="1">
      <c r="A20" s="85"/>
      <c r="B20" s="188"/>
      <c r="C20" s="178"/>
      <c r="D20" s="178"/>
      <c r="E20" s="178"/>
      <c r="F20" s="178"/>
      <c r="G20" s="178"/>
      <c r="H20" s="187"/>
      <c r="I20" s="83"/>
      <c r="J20" s="83"/>
      <c r="K20" s="83"/>
      <c r="L20" s="83"/>
      <c r="M20" s="83"/>
    </row>
    <row r="21" spans="1:13" s="11" customFormat="1" ht="24.75" customHeight="1" thickBot="1">
      <c r="A21" s="85"/>
      <c r="B21" s="179"/>
      <c r="C21" s="176" t="s">
        <v>675</v>
      </c>
      <c r="D21" s="177"/>
      <c r="E21" s="241" t="s">
        <v>676</v>
      </c>
      <c r="F21" s="242"/>
      <c r="G21" s="243"/>
      <c r="H21" s="180"/>
      <c r="I21" s="83"/>
      <c r="J21" s="83"/>
      <c r="K21" s="83"/>
      <c r="L21" s="83"/>
      <c r="M21" s="83"/>
    </row>
    <row r="22" spans="1:13" s="11" customFormat="1" ht="21" customHeight="1">
      <c r="A22" s="85"/>
      <c r="B22" s="179"/>
      <c r="C22" s="199">
        <v>333333</v>
      </c>
      <c r="D22" s="181"/>
      <c r="E22" s="244" t="s">
        <v>677</v>
      </c>
      <c r="F22" s="245"/>
      <c r="G22" s="246"/>
      <c r="H22" s="180"/>
      <c r="I22" s="83"/>
      <c r="J22" s="83"/>
      <c r="K22" s="83"/>
      <c r="L22" s="83"/>
      <c r="M22" s="83"/>
    </row>
    <row r="23" spans="1:13" s="11" customFormat="1" ht="21" customHeight="1">
      <c r="A23" s="85"/>
      <c r="B23" s="179"/>
      <c r="C23" s="200">
        <v>123457</v>
      </c>
      <c r="D23" s="181"/>
      <c r="E23" s="244" t="s">
        <v>678</v>
      </c>
      <c r="F23" s="245"/>
      <c r="G23" s="246"/>
      <c r="H23" s="180"/>
      <c r="I23" s="83"/>
      <c r="J23" s="83"/>
      <c r="K23" s="83"/>
      <c r="L23" s="83"/>
      <c r="M23" s="83"/>
    </row>
    <row r="24" spans="1:13" s="11" customFormat="1" ht="21" customHeight="1">
      <c r="A24" s="85"/>
      <c r="B24" s="179"/>
      <c r="C24" s="200">
        <v>123458</v>
      </c>
      <c r="D24" s="181"/>
      <c r="E24" s="244" t="s">
        <v>679</v>
      </c>
      <c r="F24" s="245"/>
      <c r="G24" s="246"/>
      <c r="H24" s="180"/>
      <c r="I24" s="83"/>
      <c r="J24" s="83"/>
      <c r="K24" s="83"/>
      <c r="L24" s="166"/>
      <c r="M24" s="83"/>
    </row>
    <row r="25" spans="1:13" s="11" customFormat="1" ht="21" customHeight="1">
      <c r="A25" s="85"/>
      <c r="B25" s="179"/>
      <c r="C25" s="200">
        <v>123459</v>
      </c>
      <c r="D25" s="181"/>
      <c r="E25" s="244" t="s">
        <v>680</v>
      </c>
      <c r="F25" s="245"/>
      <c r="G25" s="246"/>
      <c r="H25" s="180"/>
      <c r="I25" s="83"/>
      <c r="J25" s="83"/>
      <c r="K25" s="83"/>
      <c r="L25" s="167"/>
      <c r="M25" s="83"/>
    </row>
    <row r="26" spans="1:13" s="11" customFormat="1" ht="21" customHeight="1">
      <c r="A26" s="85"/>
      <c r="B26" s="179"/>
      <c r="C26" s="200">
        <v>123460</v>
      </c>
      <c r="D26" s="181"/>
      <c r="E26" s="244" t="s">
        <v>681</v>
      </c>
      <c r="F26" s="245"/>
      <c r="G26" s="246"/>
      <c r="H26" s="180"/>
      <c r="I26" s="83"/>
      <c r="J26" s="83"/>
      <c r="K26" s="83"/>
      <c r="L26" s="166"/>
      <c r="M26" s="83"/>
    </row>
    <row r="27" spans="1:13" s="11" customFormat="1" ht="21" customHeight="1">
      <c r="A27" s="85"/>
      <c r="B27" s="179"/>
      <c r="C27" s="200">
        <v>123461</v>
      </c>
      <c r="D27" s="181"/>
      <c r="E27" s="244" t="s">
        <v>682</v>
      </c>
      <c r="F27" s="245"/>
      <c r="G27" s="246"/>
      <c r="H27" s="180"/>
      <c r="I27" s="83"/>
      <c r="J27" s="83"/>
      <c r="K27" s="83"/>
      <c r="L27" s="167"/>
      <c r="M27" s="83"/>
    </row>
    <row r="28" spans="1:13" s="11" customFormat="1" ht="21" customHeight="1">
      <c r="A28" s="85"/>
      <c r="B28" s="179"/>
      <c r="C28" s="200">
        <v>123462</v>
      </c>
      <c r="D28" s="181"/>
      <c r="E28" s="244" t="s">
        <v>683</v>
      </c>
      <c r="F28" s="245"/>
      <c r="G28" s="246"/>
      <c r="H28" s="180"/>
      <c r="I28" s="83"/>
      <c r="J28" s="83"/>
      <c r="K28" s="83"/>
      <c r="L28" s="202"/>
      <c r="M28" s="83"/>
    </row>
    <row r="29" spans="1:13" s="11" customFormat="1" ht="21" customHeight="1">
      <c r="A29" s="85"/>
      <c r="B29" s="179"/>
      <c r="C29" s="200">
        <v>123463</v>
      </c>
      <c r="D29" s="181"/>
      <c r="E29" s="244" t="s">
        <v>684</v>
      </c>
      <c r="F29" s="245"/>
      <c r="G29" s="246"/>
      <c r="H29" s="180"/>
      <c r="I29" s="189"/>
      <c r="J29" s="83"/>
      <c r="K29" s="83"/>
      <c r="L29" s="166" t="s">
        <v>593</v>
      </c>
      <c r="M29" s="83"/>
    </row>
    <row r="30" spans="1:13" s="11" customFormat="1" ht="21" customHeight="1">
      <c r="A30" s="85"/>
      <c r="B30" s="179"/>
      <c r="C30" s="200">
        <v>123464</v>
      </c>
      <c r="D30" s="181"/>
      <c r="E30" s="244" t="s">
        <v>685</v>
      </c>
      <c r="F30" s="245"/>
      <c r="G30" s="246"/>
      <c r="H30" s="180"/>
      <c r="I30" s="203"/>
      <c r="J30" s="83"/>
      <c r="K30" s="83"/>
      <c r="L30" s="214" t="s">
        <v>594</v>
      </c>
      <c r="M30" s="83"/>
    </row>
    <row r="31" spans="1:13" s="11" customFormat="1" ht="21" customHeight="1">
      <c r="A31" s="85"/>
      <c r="B31" s="179"/>
      <c r="C31" s="200">
        <v>123465</v>
      </c>
      <c r="D31" s="181"/>
      <c r="E31" s="244" t="s">
        <v>686</v>
      </c>
      <c r="F31" s="245"/>
      <c r="G31" s="246"/>
      <c r="H31" s="180"/>
      <c r="I31" s="203"/>
      <c r="J31" s="83"/>
      <c r="K31" s="83"/>
      <c r="L31" s="204"/>
      <c r="M31" s="83"/>
    </row>
    <row r="32" spans="1:13" s="11" customFormat="1" ht="21" customHeight="1">
      <c r="A32" s="85"/>
      <c r="B32" s="179"/>
      <c r="C32" s="200">
        <v>123466</v>
      </c>
      <c r="D32" s="181"/>
      <c r="E32" s="244" t="s">
        <v>687</v>
      </c>
      <c r="F32" s="245"/>
      <c r="G32" s="246"/>
      <c r="H32" s="180"/>
      <c r="I32" s="189" t="s">
        <v>13</v>
      </c>
      <c r="J32" s="83"/>
      <c r="K32" s="83"/>
      <c r="L32" s="232" t="s">
        <v>12</v>
      </c>
      <c r="M32" s="83"/>
    </row>
    <row r="33" spans="1:13" s="11" customFormat="1" ht="21" customHeight="1">
      <c r="A33" s="85"/>
      <c r="B33" s="179"/>
      <c r="C33" s="200">
        <v>123467</v>
      </c>
      <c r="D33" s="181"/>
      <c r="E33" s="244" t="s">
        <v>688</v>
      </c>
      <c r="F33" s="245"/>
      <c r="G33" s="246"/>
      <c r="H33" s="180"/>
      <c r="I33" s="235" t="s">
        <v>14</v>
      </c>
      <c r="J33" s="83"/>
      <c r="K33" s="83"/>
      <c r="L33" s="232"/>
      <c r="M33" s="83"/>
    </row>
    <row r="34" spans="1:13" s="11" customFormat="1" ht="21" customHeight="1">
      <c r="A34" s="85"/>
      <c r="B34" s="179"/>
      <c r="C34" s="200">
        <v>123468</v>
      </c>
      <c r="D34" s="181"/>
      <c r="E34" s="244" t="s">
        <v>689</v>
      </c>
      <c r="F34" s="245"/>
      <c r="G34" s="246"/>
      <c r="H34" s="180"/>
      <c r="I34" s="235"/>
      <c r="J34" s="83"/>
      <c r="K34" s="83"/>
      <c r="L34" s="233" t="s">
        <v>592</v>
      </c>
      <c r="M34" s="83"/>
    </row>
    <row r="35" spans="1:13" s="11" customFormat="1" ht="21" customHeight="1">
      <c r="A35" s="85"/>
      <c r="B35" s="179"/>
      <c r="C35" s="200">
        <v>123469</v>
      </c>
      <c r="D35" s="181"/>
      <c r="E35" s="244" t="s">
        <v>690</v>
      </c>
      <c r="F35" s="245"/>
      <c r="G35" s="246"/>
      <c r="H35" s="180"/>
      <c r="I35" s="83"/>
      <c r="J35" s="83"/>
      <c r="K35" s="83"/>
      <c r="L35" s="234"/>
      <c r="M35" s="83"/>
    </row>
    <row r="36" spans="1:13" s="11" customFormat="1" ht="21" customHeight="1">
      <c r="A36" s="85"/>
      <c r="B36" s="179"/>
      <c r="C36" s="200">
        <v>123470</v>
      </c>
      <c r="D36" s="181"/>
      <c r="E36" s="244" t="s">
        <v>691</v>
      </c>
      <c r="F36" s="245"/>
      <c r="G36" s="246"/>
      <c r="H36" s="180"/>
      <c r="I36" s="83"/>
      <c r="J36" s="83"/>
      <c r="K36" s="83"/>
      <c r="L36" s="83"/>
      <c r="M36" s="83"/>
    </row>
    <row r="37" spans="1:13" s="11" customFormat="1" ht="21" customHeight="1" thickBot="1">
      <c r="A37" s="85"/>
      <c r="B37" s="179"/>
      <c r="C37" s="201">
        <v>123471</v>
      </c>
      <c r="D37" s="181"/>
      <c r="E37" s="244" t="s">
        <v>692</v>
      </c>
      <c r="F37" s="245"/>
      <c r="G37" s="246"/>
      <c r="H37" s="180"/>
      <c r="I37" s="83"/>
      <c r="J37" s="83"/>
      <c r="K37" s="83"/>
      <c r="L37" s="83"/>
      <c r="M37" s="83"/>
    </row>
    <row r="38" spans="1:13" s="11" customFormat="1" ht="15.75" thickBot="1">
      <c r="A38" s="85"/>
      <c r="B38" s="186"/>
      <c r="C38" s="183"/>
      <c r="D38" s="184"/>
      <c r="E38" s="183"/>
      <c r="F38" s="183"/>
      <c r="G38" s="183"/>
      <c r="H38" s="185"/>
      <c r="I38" s="83"/>
      <c r="J38" s="83"/>
      <c r="K38" s="83"/>
      <c r="L38" s="83"/>
      <c r="M38" s="83"/>
    </row>
    <row r="39" spans="1:13" s="11" customFormat="1">
      <c r="A39" s="85"/>
      <c r="B39" s="85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</row>
    <row r="40" spans="1:13" s="11" customFormat="1">
      <c r="A40" s="85"/>
      <c r="B40" s="85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</row>
    <row r="41" spans="1:13" hidden="1">
      <c r="A41" s="175"/>
      <c r="G41" s="190"/>
      <c r="H41" s="190"/>
      <c r="I41" s="190"/>
      <c r="J41" s="190"/>
    </row>
    <row r="42" spans="1:13" hidden="1">
      <c r="A42" s="175"/>
      <c r="G42" s="190"/>
      <c r="H42" s="190"/>
      <c r="I42" s="190"/>
      <c r="J42" s="190"/>
    </row>
    <row r="43" spans="1:13" hidden="1">
      <c r="A43" s="175"/>
      <c r="G43" s="190"/>
      <c r="H43" s="190"/>
      <c r="I43" s="190"/>
      <c r="J43" s="190"/>
    </row>
    <row r="44" spans="1:13" hidden="1">
      <c r="A44" s="175"/>
      <c r="G44" s="190"/>
      <c r="H44" s="190"/>
      <c r="I44" s="190"/>
      <c r="J44" s="190"/>
    </row>
    <row r="45" spans="1:13" hidden="1">
      <c r="A45" s="175"/>
      <c r="G45" s="190"/>
      <c r="H45" s="190"/>
      <c r="I45" s="190"/>
      <c r="J45" s="190"/>
    </row>
    <row r="46" spans="1:13" hidden="1">
      <c r="A46" s="175"/>
      <c r="G46" s="190"/>
      <c r="H46" s="190"/>
      <c r="I46" s="190"/>
      <c r="J46" s="190"/>
    </row>
    <row r="47" spans="1:13" hidden="1">
      <c r="A47" s="175"/>
      <c r="G47" s="190"/>
      <c r="H47" s="190"/>
      <c r="I47" s="190"/>
      <c r="J47" s="190"/>
    </row>
    <row r="48" spans="1:13" hidden="1">
      <c r="A48" s="175"/>
      <c r="G48" s="190"/>
      <c r="H48" s="190"/>
      <c r="I48" s="190"/>
      <c r="J48" s="190"/>
    </row>
    <row r="49" spans="1:10" hidden="1">
      <c r="A49" s="175"/>
      <c r="G49" s="190"/>
      <c r="H49" s="190"/>
      <c r="I49" s="190"/>
      <c r="J49" s="190"/>
    </row>
    <row r="50" spans="1:10" hidden="1">
      <c r="A50" s="175"/>
      <c r="G50" s="190"/>
      <c r="H50" s="190"/>
      <c r="I50" s="190"/>
      <c r="J50" s="190"/>
    </row>
    <row r="51" spans="1:10" hidden="1">
      <c r="A51" s="175"/>
      <c r="G51" s="190"/>
      <c r="H51" s="190"/>
      <c r="I51" s="190"/>
      <c r="J51" s="190"/>
    </row>
    <row r="52" spans="1:10" hidden="1">
      <c r="A52" s="175"/>
      <c r="G52" s="190"/>
      <c r="H52" s="190"/>
      <c r="I52" s="190"/>
      <c r="J52" s="190"/>
    </row>
    <row r="53" spans="1:10" hidden="1">
      <c r="A53" s="175"/>
      <c r="G53" s="190"/>
      <c r="H53" s="190"/>
      <c r="I53" s="190"/>
      <c r="J53" s="190"/>
    </row>
    <row r="54" spans="1:10" hidden="1">
      <c r="A54" s="175"/>
      <c r="G54" s="190"/>
      <c r="H54" s="190"/>
      <c r="I54" s="190"/>
      <c r="J54" s="190"/>
    </row>
    <row r="55" spans="1:10" hidden="1">
      <c r="A55" s="175"/>
      <c r="G55" s="190"/>
      <c r="H55" s="190"/>
      <c r="I55" s="190"/>
      <c r="J55" s="190"/>
    </row>
    <row r="56" spans="1:10" hidden="1">
      <c r="A56" s="175"/>
      <c r="G56" s="190"/>
      <c r="H56" s="190"/>
      <c r="I56" s="190"/>
      <c r="J56" s="190"/>
    </row>
    <row r="57" spans="1:10" hidden="1">
      <c r="A57" s="175"/>
      <c r="G57" s="190"/>
      <c r="H57" s="190"/>
      <c r="I57" s="190"/>
      <c r="J57" s="190"/>
    </row>
    <row r="58" spans="1:10" hidden="1">
      <c r="A58" s="175"/>
      <c r="G58" s="190"/>
      <c r="H58" s="190"/>
      <c r="I58" s="190"/>
      <c r="J58" s="190"/>
    </row>
    <row r="59" spans="1:10" hidden="1">
      <c r="A59" s="175"/>
      <c r="G59" s="190"/>
      <c r="H59" s="190"/>
      <c r="I59" s="190"/>
      <c r="J59" s="190"/>
    </row>
    <row r="60" spans="1:10" hidden="1">
      <c r="A60" s="175"/>
      <c r="G60" s="190"/>
      <c r="H60" s="190"/>
      <c r="I60" s="190"/>
      <c r="J60" s="190"/>
    </row>
    <row r="61" spans="1:10" hidden="1">
      <c r="A61" s="175"/>
      <c r="G61" s="190"/>
      <c r="H61" s="190"/>
      <c r="I61" s="190"/>
      <c r="J61" s="190"/>
    </row>
    <row r="62" spans="1:10" hidden="1">
      <c r="A62" s="175"/>
      <c r="G62" s="190"/>
      <c r="H62" s="190"/>
      <c r="I62" s="190"/>
      <c r="J62" s="190"/>
    </row>
    <row r="63" spans="1:10" hidden="1">
      <c r="A63" s="175"/>
      <c r="G63" s="190"/>
      <c r="H63" s="190"/>
      <c r="I63" s="190"/>
      <c r="J63" s="190"/>
    </row>
    <row r="64" spans="1:10" hidden="1">
      <c r="A64" s="175"/>
      <c r="G64" s="190"/>
      <c r="H64" s="190"/>
      <c r="I64" s="190"/>
      <c r="J64" s="190"/>
    </row>
    <row r="65" spans="1:10" hidden="1">
      <c r="A65" s="175"/>
      <c r="G65" s="190"/>
      <c r="H65" s="190"/>
      <c r="I65" s="190"/>
      <c r="J65" s="190"/>
    </row>
    <row r="66" spans="1:10" hidden="1">
      <c r="A66" s="175"/>
      <c r="G66" s="190"/>
      <c r="H66" s="190"/>
      <c r="I66" s="190"/>
      <c r="J66" s="190"/>
    </row>
    <row r="67" spans="1:10" hidden="1">
      <c r="A67" s="175"/>
      <c r="G67" s="190"/>
      <c r="H67" s="190"/>
      <c r="I67" s="190"/>
      <c r="J67" s="190"/>
    </row>
    <row r="68" spans="1:10" hidden="1">
      <c r="A68" s="175"/>
      <c r="G68" s="190"/>
      <c r="H68" s="190"/>
      <c r="I68" s="190"/>
      <c r="J68" s="190"/>
    </row>
    <row r="69" spans="1:10" hidden="1">
      <c r="A69" s="175"/>
      <c r="G69" s="190"/>
      <c r="H69" s="190"/>
      <c r="I69" s="190"/>
      <c r="J69" s="190"/>
    </row>
    <row r="70" spans="1:10" hidden="1">
      <c r="A70" s="175"/>
      <c r="G70" s="190"/>
      <c r="H70" s="190"/>
      <c r="I70" s="190"/>
      <c r="J70" s="190"/>
    </row>
    <row r="71" spans="1:10" hidden="1">
      <c r="A71" s="175"/>
      <c r="G71" s="190"/>
      <c r="H71" s="190"/>
      <c r="I71" s="190"/>
      <c r="J71" s="190"/>
    </row>
    <row r="72" spans="1:10" hidden="1">
      <c r="A72" s="175"/>
      <c r="G72" s="190"/>
      <c r="H72" s="190"/>
      <c r="I72" s="190"/>
      <c r="J72" s="190"/>
    </row>
    <row r="73" spans="1:10" hidden="1">
      <c r="A73" s="175"/>
      <c r="G73" s="190"/>
      <c r="H73" s="190"/>
      <c r="I73" s="190"/>
      <c r="J73" s="190"/>
    </row>
    <row r="74" spans="1:10" hidden="1">
      <c r="A74" s="175"/>
      <c r="G74" s="190"/>
      <c r="H74" s="190"/>
      <c r="I74" s="190"/>
      <c r="J74" s="190"/>
    </row>
    <row r="75" spans="1:10" hidden="1">
      <c r="A75" s="175"/>
      <c r="G75" s="190"/>
      <c r="H75" s="190"/>
      <c r="I75" s="190"/>
      <c r="J75" s="190"/>
    </row>
    <row r="76" spans="1:10" hidden="1">
      <c r="A76" s="175"/>
      <c r="G76" s="190"/>
      <c r="H76" s="190"/>
      <c r="I76" s="190"/>
      <c r="J76" s="190"/>
    </row>
    <row r="77" spans="1:10" hidden="1">
      <c r="A77" s="175"/>
      <c r="G77" s="190"/>
      <c r="H77" s="190"/>
      <c r="I77" s="190"/>
      <c r="J77" s="190"/>
    </row>
    <row r="78" spans="1:10" hidden="1">
      <c r="A78" s="175"/>
      <c r="G78" s="190"/>
      <c r="H78" s="190"/>
      <c r="I78" s="190"/>
      <c r="J78" s="190"/>
    </row>
    <row r="79" spans="1:10" hidden="1">
      <c r="A79" s="175"/>
      <c r="G79" s="190"/>
      <c r="H79" s="190"/>
      <c r="I79" s="190"/>
      <c r="J79" s="190"/>
    </row>
    <row r="80" spans="1:10" hidden="1">
      <c r="A80" s="175"/>
      <c r="G80" s="190"/>
      <c r="H80" s="190"/>
      <c r="I80" s="190"/>
      <c r="J80" s="190"/>
    </row>
    <row r="81" spans="1:10" hidden="1">
      <c r="A81" s="175"/>
      <c r="G81" s="190"/>
      <c r="H81" s="190"/>
      <c r="I81" s="190"/>
      <c r="J81" s="190"/>
    </row>
    <row r="82" spans="1:10" hidden="1">
      <c r="A82" s="175"/>
      <c r="G82" s="190"/>
      <c r="H82" s="190"/>
      <c r="I82" s="190"/>
      <c r="J82" s="190"/>
    </row>
    <row r="83" spans="1:10" hidden="1">
      <c r="A83" s="175"/>
      <c r="G83" s="190"/>
      <c r="H83" s="190"/>
      <c r="I83" s="190"/>
      <c r="J83" s="190"/>
    </row>
    <row r="84" spans="1:10" hidden="1">
      <c r="A84" s="175"/>
      <c r="G84" s="190"/>
      <c r="H84" s="190"/>
      <c r="I84" s="190"/>
      <c r="J84" s="190"/>
    </row>
    <row r="85" spans="1:10" hidden="1">
      <c r="A85" s="175"/>
      <c r="G85" s="190"/>
      <c r="H85" s="190"/>
      <c r="I85" s="190"/>
      <c r="J85" s="190"/>
    </row>
    <row r="86" spans="1:10" hidden="1">
      <c r="A86" s="175"/>
      <c r="G86" s="190"/>
      <c r="H86" s="190"/>
      <c r="I86" s="190"/>
      <c r="J86" s="190"/>
    </row>
    <row r="87" spans="1:10" hidden="1">
      <c r="A87" s="175"/>
      <c r="G87" s="190"/>
      <c r="H87" s="190"/>
      <c r="I87" s="190"/>
      <c r="J87" s="190"/>
    </row>
    <row r="88" spans="1:10" hidden="1">
      <c r="A88" s="175"/>
      <c r="G88" s="190"/>
      <c r="H88" s="190"/>
      <c r="I88" s="190"/>
      <c r="J88" s="190"/>
    </row>
    <row r="89" spans="1:10" hidden="1">
      <c r="A89" s="175"/>
      <c r="G89" s="190"/>
      <c r="H89" s="190"/>
      <c r="I89" s="190"/>
      <c r="J89" s="190"/>
    </row>
    <row r="90" spans="1:10" hidden="1">
      <c r="A90" s="175"/>
      <c r="G90" s="190"/>
      <c r="H90" s="190"/>
      <c r="I90" s="190"/>
      <c r="J90" s="190"/>
    </row>
    <row r="91" spans="1:10" hidden="1">
      <c r="A91" s="175"/>
      <c r="G91" s="190"/>
      <c r="H91" s="190"/>
      <c r="I91" s="190"/>
      <c r="J91" s="190"/>
    </row>
    <row r="92" spans="1:10" hidden="1">
      <c r="A92" s="175"/>
      <c r="G92" s="190"/>
      <c r="H92" s="190"/>
      <c r="I92" s="190"/>
      <c r="J92" s="190"/>
    </row>
    <row r="93" spans="1:10" hidden="1">
      <c r="A93" s="175"/>
      <c r="G93" s="190"/>
      <c r="H93" s="190"/>
      <c r="I93" s="190"/>
      <c r="J93" s="190"/>
    </row>
    <row r="94" spans="1:10" hidden="1">
      <c r="A94" s="175"/>
      <c r="G94" s="190"/>
      <c r="H94" s="190"/>
      <c r="I94" s="190"/>
      <c r="J94" s="190"/>
    </row>
    <row r="95" spans="1:10" hidden="1">
      <c r="A95" s="175"/>
      <c r="G95" s="190"/>
      <c r="H95" s="190"/>
      <c r="I95" s="190"/>
      <c r="J95" s="190"/>
    </row>
    <row r="96" spans="1:10" hidden="1">
      <c r="A96" s="175"/>
      <c r="G96" s="190"/>
      <c r="H96" s="190"/>
      <c r="I96" s="190"/>
      <c r="J96" s="190"/>
    </row>
    <row r="97" spans="1:10" hidden="1">
      <c r="A97" s="175"/>
      <c r="G97" s="190"/>
      <c r="H97" s="190"/>
      <c r="I97" s="190"/>
      <c r="J97" s="190"/>
    </row>
    <row r="98" spans="1:10" hidden="1">
      <c r="A98" s="175"/>
      <c r="G98" s="190"/>
      <c r="H98" s="190"/>
      <c r="I98" s="190"/>
      <c r="J98" s="190"/>
    </row>
    <row r="99" spans="1:10" hidden="1">
      <c r="A99" s="175"/>
      <c r="G99" s="190"/>
      <c r="H99" s="190"/>
      <c r="I99" s="190"/>
      <c r="J99" s="190"/>
    </row>
    <row r="100" spans="1:10" hidden="1">
      <c r="A100" s="175"/>
      <c r="G100" s="190"/>
      <c r="H100" s="190"/>
      <c r="I100" s="190"/>
      <c r="J100" s="190"/>
    </row>
    <row r="101" spans="1:10" hidden="1">
      <c r="A101" s="175"/>
      <c r="G101" s="190"/>
      <c r="H101" s="190"/>
      <c r="I101" s="190"/>
      <c r="J101" s="190"/>
    </row>
    <row r="102" spans="1:10" hidden="1">
      <c r="A102" s="175"/>
      <c r="G102" s="190"/>
      <c r="H102" s="190"/>
      <c r="I102" s="190"/>
      <c r="J102" s="190"/>
    </row>
    <row r="103" spans="1:10" hidden="1">
      <c r="A103" s="175"/>
      <c r="G103" s="190"/>
      <c r="H103" s="190"/>
      <c r="I103" s="190"/>
      <c r="J103" s="190"/>
    </row>
    <row r="104" spans="1:10" hidden="1">
      <c r="A104" s="175"/>
      <c r="G104" s="190"/>
      <c r="H104" s="190"/>
      <c r="I104" s="190"/>
      <c r="J104" s="190"/>
    </row>
    <row r="105" spans="1:10" hidden="1">
      <c r="A105" s="175"/>
      <c r="G105" s="190"/>
      <c r="H105" s="190"/>
      <c r="I105" s="190"/>
      <c r="J105" s="190"/>
    </row>
    <row r="106" spans="1:10" hidden="1">
      <c r="A106" s="175"/>
      <c r="G106" s="190"/>
      <c r="H106" s="190"/>
      <c r="I106" s="190"/>
      <c r="J106" s="190"/>
    </row>
    <row r="107" spans="1:10" hidden="1">
      <c r="A107" s="175"/>
      <c r="G107" s="190"/>
      <c r="H107" s="190"/>
      <c r="I107" s="190"/>
      <c r="J107" s="190"/>
    </row>
    <row r="108" spans="1:10" hidden="1">
      <c r="A108" s="175"/>
      <c r="G108" s="190"/>
      <c r="H108" s="190"/>
      <c r="I108" s="190"/>
      <c r="J108" s="190"/>
    </row>
    <row r="109" spans="1:10" hidden="1">
      <c r="A109" s="175"/>
      <c r="G109" s="190"/>
      <c r="H109" s="190"/>
      <c r="I109" s="190"/>
      <c r="J109" s="190"/>
    </row>
    <row r="110" spans="1:10" hidden="1">
      <c r="A110" s="175"/>
      <c r="G110" s="190"/>
      <c r="H110" s="190"/>
      <c r="I110" s="190"/>
      <c r="J110" s="190"/>
    </row>
    <row r="111" spans="1:10" hidden="1">
      <c r="A111" s="175"/>
      <c r="G111" s="190"/>
      <c r="H111" s="190"/>
      <c r="I111" s="190"/>
      <c r="J111" s="190"/>
    </row>
    <row r="112" spans="1:10" hidden="1">
      <c r="A112" s="175"/>
      <c r="G112" s="190"/>
      <c r="H112" s="190"/>
      <c r="I112" s="190"/>
      <c r="J112" s="190"/>
    </row>
    <row r="113" spans="1:10" hidden="1">
      <c r="A113" s="175"/>
      <c r="G113" s="190"/>
      <c r="H113" s="190"/>
      <c r="I113" s="190"/>
      <c r="J113" s="190"/>
    </row>
    <row r="114" spans="1:10" hidden="1">
      <c r="A114" s="175"/>
      <c r="G114" s="190"/>
      <c r="H114" s="190"/>
      <c r="I114" s="190"/>
      <c r="J114" s="190"/>
    </row>
    <row r="115" spans="1:10" hidden="1">
      <c r="A115" s="175"/>
      <c r="G115" s="190"/>
      <c r="H115" s="190"/>
      <c r="I115" s="190"/>
      <c r="J115" s="190"/>
    </row>
    <row r="116" spans="1:10" hidden="1">
      <c r="A116" s="175"/>
      <c r="G116" s="190"/>
      <c r="H116" s="190"/>
      <c r="I116" s="190"/>
      <c r="J116" s="190"/>
    </row>
    <row r="117" spans="1:10" hidden="1">
      <c r="A117" s="175"/>
      <c r="G117" s="190"/>
      <c r="H117" s="190"/>
      <c r="I117" s="190"/>
      <c r="J117" s="190"/>
    </row>
    <row r="118" spans="1:10" hidden="1">
      <c r="A118" s="175"/>
      <c r="G118" s="190"/>
      <c r="H118" s="190"/>
      <c r="I118" s="190"/>
      <c r="J118" s="190"/>
    </row>
    <row r="119" spans="1:10" hidden="1">
      <c r="A119" s="175"/>
      <c r="G119" s="190"/>
      <c r="H119" s="190"/>
      <c r="I119" s="190"/>
      <c r="J119" s="190"/>
    </row>
    <row r="120" spans="1:10" hidden="1">
      <c r="A120" s="175"/>
      <c r="G120" s="190"/>
      <c r="H120" s="190"/>
      <c r="I120" s="190"/>
      <c r="J120" s="190"/>
    </row>
    <row r="121" spans="1:10" hidden="1">
      <c r="A121" s="175"/>
      <c r="G121" s="190"/>
      <c r="H121" s="190"/>
      <c r="I121" s="190"/>
      <c r="J121" s="190"/>
    </row>
    <row r="122" spans="1:10" hidden="1">
      <c r="A122" s="175"/>
      <c r="G122" s="190"/>
      <c r="H122" s="190"/>
      <c r="I122" s="190"/>
      <c r="J122" s="190"/>
    </row>
    <row r="123" spans="1:10" hidden="1">
      <c r="A123" s="175"/>
      <c r="G123" s="190"/>
      <c r="H123" s="190"/>
      <c r="I123" s="190"/>
      <c r="J123" s="190"/>
    </row>
    <row r="124" spans="1:10" hidden="1">
      <c r="A124" s="175"/>
      <c r="G124" s="190"/>
      <c r="H124" s="190"/>
      <c r="I124" s="190"/>
      <c r="J124" s="190"/>
    </row>
    <row r="125" spans="1:10" hidden="1">
      <c r="A125" s="175"/>
      <c r="G125" s="190"/>
      <c r="H125" s="190"/>
      <c r="I125" s="190"/>
      <c r="J125" s="190"/>
    </row>
    <row r="126" spans="1:10" hidden="1">
      <c r="A126" s="175"/>
      <c r="G126" s="190"/>
      <c r="H126" s="190"/>
      <c r="I126" s="190"/>
      <c r="J126" s="190"/>
    </row>
    <row r="127" spans="1:10" hidden="1">
      <c r="A127" s="175"/>
      <c r="G127" s="190"/>
      <c r="H127" s="190"/>
      <c r="I127" s="190"/>
      <c r="J127" s="190"/>
    </row>
    <row r="128" spans="1:10" hidden="1">
      <c r="A128" s="175"/>
      <c r="G128" s="190"/>
      <c r="H128" s="190"/>
      <c r="I128" s="190"/>
      <c r="J128" s="190"/>
    </row>
    <row r="129" spans="1:10" hidden="1">
      <c r="A129" s="175"/>
      <c r="G129" s="190"/>
      <c r="H129" s="190"/>
      <c r="I129" s="190"/>
      <c r="J129" s="190"/>
    </row>
    <row r="130" spans="1:10" hidden="1">
      <c r="A130" s="175"/>
      <c r="G130" s="190"/>
      <c r="H130" s="190"/>
      <c r="I130" s="190"/>
      <c r="J130" s="190"/>
    </row>
    <row r="131" spans="1:10" hidden="1">
      <c r="A131" s="175"/>
      <c r="G131" s="190"/>
      <c r="H131" s="190"/>
      <c r="I131" s="190"/>
      <c r="J131" s="190"/>
    </row>
    <row r="132" spans="1:10" hidden="1">
      <c r="A132" s="175"/>
      <c r="G132" s="190"/>
      <c r="H132" s="190"/>
      <c r="I132" s="190"/>
      <c r="J132" s="190"/>
    </row>
    <row r="133" spans="1:10" hidden="1">
      <c r="A133" s="175"/>
      <c r="G133" s="190"/>
      <c r="H133" s="190"/>
      <c r="I133" s="190"/>
      <c r="J133" s="190"/>
    </row>
    <row r="134" spans="1:10" hidden="1">
      <c r="A134" s="175"/>
      <c r="G134" s="190"/>
      <c r="H134" s="190"/>
      <c r="I134" s="190"/>
      <c r="J134" s="190"/>
    </row>
    <row r="135" spans="1:10" hidden="1">
      <c r="A135" s="175"/>
      <c r="G135" s="190"/>
      <c r="H135" s="190"/>
      <c r="I135" s="190"/>
      <c r="J135" s="190"/>
    </row>
    <row r="136" spans="1:10" hidden="1">
      <c r="A136" s="175"/>
      <c r="G136" s="190"/>
      <c r="H136" s="190"/>
      <c r="I136" s="190"/>
      <c r="J136" s="190"/>
    </row>
    <row r="137" spans="1:10" hidden="1">
      <c r="A137" s="175"/>
      <c r="G137" s="190"/>
      <c r="H137" s="190"/>
      <c r="I137" s="190"/>
      <c r="J137" s="190"/>
    </row>
    <row r="138" spans="1:10" hidden="1">
      <c r="A138" s="175"/>
      <c r="G138" s="190"/>
      <c r="H138" s="190"/>
      <c r="I138" s="190"/>
      <c r="J138" s="190"/>
    </row>
    <row r="139" spans="1:10" hidden="1">
      <c r="A139" s="175"/>
      <c r="G139" s="190"/>
      <c r="H139" s="190"/>
      <c r="I139" s="190"/>
      <c r="J139" s="190"/>
    </row>
    <row r="140" spans="1:10" hidden="1">
      <c r="A140" s="175"/>
      <c r="G140" s="190"/>
      <c r="H140" s="190"/>
      <c r="I140" s="190"/>
      <c r="J140" s="190"/>
    </row>
    <row r="141" spans="1:10" hidden="1">
      <c r="A141" s="175"/>
      <c r="G141" s="190"/>
      <c r="H141" s="190"/>
      <c r="I141" s="190"/>
      <c r="J141" s="190"/>
    </row>
    <row r="142" spans="1:10" hidden="1">
      <c r="A142" s="175"/>
      <c r="G142" s="190"/>
      <c r="H142" s="190"/>
      <c r="I142" s="190"/>
      <c r="J142" s="190"/>
    </row>
    <row r="143" spans="1:10" hidden="1">
      <c r="A143" s="175"/>
      <c r="G143" s="190"/>
      <c r="H143" s="190"/>
      <c r="I143" s="190"/>
      <c r="J143" s="190"/>
    </row>
    <row r="144" spans="1:10" hidden="1">
      <c r="A144" s="175"/>
      <c r="G144" s="190"/>
      <c r="H144" s="190"/>
      <c r="I144" s="190"/>
      <c r="J144" s="190"/>
    </row>
    <row r="145" spans="1:10" hidden="1">
      <c r="A145" s="175"/>
      <c r="G145" s="190"/>
      <c r="H145" s="190"/>
      <c r="I145" s="190"/>
      <c r="J145" s="190"/>
    </row>
    <row r="146" spans="1:10" hidden="1">
      <c r="A146" s="175"/>
      <c r="G146" s="190"/>
      <c r="H146" s="190"/>
      <c r="I146" s="190"/>
      <c r="J146" s="190"/>
    </row>
    <row r="147" spans="1:10" hidden="1">
      <c r="A147" s="175"/>
      <c r="G147" s="190"/>
      <c r="H147" s="190"/>
      <c r="I147" s="190"/>
      <c r="J147" s="190"/>
    </row>
    <row r="148" spans="1:10" hidden="1">
      <c r="A148" s="175"/>
      <c r="G148" s="190"/>
      <c r="H148" s="190"/>
      <c r="I148" s="190"/>
      <c r="J148" s="190"/>
    </row>
    <row r="149" spans="1:10" hidden="1">
      <c r="A149" s="175"/>
      <c r="G149" s="190"/>
      <c r="H149" s="190"/>
      <c r="I149" s="190"/>
      <c r="J149" s="190"/>
    </row>
    <row r="150" spans="1:10" hidden="1">
      <c r="A150" s="175"/>
      <c r="G150" s="190"/>
      <c r="H150" s="190"/>
      <c r="I150" s="190"/>
      <c r="J150" s="190"/>
    </row>
    <row r="151" spans="1:10" hidden="1">
      <c r="A151" s="175"/>
      <c r="G151" s="190"/>
      <c r="H151" s="190"/>
      <c r="I151" s="190"/>
      <c r="J151" s="190"/>
    </row>
    <row r="152" spans="1:10" hidden="1">
      <c r="A152" s="175"/>
      <c r="G152" s="190"/>
      <c r="H152" s="190"/>
      <c r="I152" s="190"/>
      <c r="J152" s="190"/>
    </row>
    <row r="153" spans="1:10" hidden="1">
      <c r="A153" s="175"/>
      <c r="G153" s="190"/>
      <c r="H153" s="190"/>
      <c r="I153" s="190"/>
      <c r="J153" s="190"/>
    </row>
    <row r="154" spans="1:10" hidden="1">
      <c r="A154" s="175"/>
      <c r="G154" s="190"/>
      <c r="H154" s="190"/>
      <c r="I154" s="190"/>
      <c r="J154" s="190"/>
    </row>
    <row r="155" spans="1:10" hidden="1">
      <c r="A155" s="175"/>
      <c r="G155" s="190"/>
      <c r="H155" s="190"/>
      <c r="I155" s="190"/>
      <c r="J155" s="190"/>
    </row>
    <row r="156" spans="1:10" hidden="1">
      <c r="A156" s="175"/>
      <c r="G156" s="190"/>
      <c r="H156" s="190"/>
      <c r="I156" s="190"/>
      <c r="J156" s="190"/>
    </row>
    <row r="157" spans="1:10" hidden="1">
      <c r="A157" s="175"/>
      <c r="G157" s="190"/>
      <c r="H157" s="190"/>
      <c r="I157" s="190"/>
      <c r="J157" s="190"/>
    </row>
    <row r="158" spans="1:10" hidden="1">
      <c r="A158" s="175"/>
      <c r="G158" s="190"/>
      <c r="H158" s="190"/>
      <c r="I158" s="190"/>
      <c r="J158" s="190"/>
    </row>
    <row r="159" spans="1:10" hidden="1">
      <c r="A159" s="175"/>
      <c r="G159" s="190"/>
      <c r="H159" s="190"/>
      <c r="I159" s="190"/>
      <c r="J159" s="190"/>
    </row>
    <row r="160" spans="1:10" hidden="1">
      <c r="A160" s="175"/>
      <c r="G160" s="190"/>
      <c r="H160" s="190"/>
      <c r="I160" s="190"/>
      <c r="J160" s="190"/>
    </row>
    <row r="161" spans="1:10" hidden="1">
      <c r="A161" s="175"/>
      <c r="G161" s="190"/>
      <c r="H161" s="190"/>
      <c r="I161" s="190"/>
      <c r="J161" s="190"/>
    </row>
    <row r="162" spans="1:10" hidden="1">
      <c r="A162" s="175"/>
      <c r="G162" s="190"/>
      <c r="H162" s="190"/>
      <c r="I162" s="190"/>
      <c r="J162" s="190"/>
    </row>
    <row r="163" spans="1:10" hidden="1">
      <c r="A163" s="175"/>
      <c r="G163" s="190"/>
      <c r="H163" s="190"/>
      <c r="I163" s="190"/>
      <c r="J163" s="190"/>
    </row>
    <row r="164" spans="1:10" hidden="1">
      <c r="A164" s="175"/>
      <c r="G164" s="190"/>
      <c r="H164" s="190"/>
      <c r="I164" s="190"/>
      <c r="J164" s="190"/>
    </row>
    <row r="165" spans="1:10" hidden="1">
      <c r="A165" s="175"/>
      <c r="G165" s="190"/>
      <c r="H165" s="190"/>
      <c r="I165" s="190"/>
      <c r="J165" s="190"/>
    </row>
    <row r="166" spans="1:10" hidden="1">
      <c r="A166" s="175"/>
      <c r="G166" s="190"/>
      <c r="H166" s="190"/>
      <c r="I166" s="190"/>
      <c r="J166" s="190"/>
    </row>
    <row r="167" spans="1:10" hidden="1">
      <c r="A167" s="175"/>
      <c r="G167" s="190"/>
      <c r="H167" s="190"/>
      <c r="I167" s="190"/>
      <c r="J167" s="190"/>
    </row>
    <row r="168" spans="1:10" hidden="1">
      <c r="A168" s="175"/>
      <c r="G168" s="190"/>
      <c r="H168" s="190"/>
      <c r="I168" s="190"/>
      <c r="J168" s="190"/>
    </row>
    <row r="169" spans="1:10" hidden="1">
      <c r="A169" s="175"/>
      <c r="G169" s="190"/>
      <c r="H169" s="190"/>
      <c r="I169" s="190"/>
      <c r="J169" s="190"/>
    </row>
    <row r="170" spans="1:10" hidden="1">
      <c r="A170" s="175"/>
      <c r="G170" s="190"/>
      <c r="H170" s="190"/>
      <c r="I170" s="190"/>
      <c r="J170" s="190"/>
    </row>
    <row r="171" spans="1:10" hidden="1">
      <c r="A171" s="175"/>
      <c r="G171" s="190"/>
      <c r="H171" s="190"/>
      <c r="I171" s="190"/>
      <c r="J171" s="190"/>
    </row>
    <row r="172" spans="1:10" hidden="1">
      <c r="A172" s="175"/>
      <c r="G172" s="190"/>
      <c r="H172" s="190"/>
      <c r="I172" s="190"/>
      <c r="J172" s="190"/>
    </row>
    <row r="173" spans="1:10" hidden="1">
      <c r="A173" s="175"/>
      <c r="G173" s="190"/>
      <c r="H173" s="190"/>
      <c r="I173" s="190"/>
      <c r="J173" s="190"/>
    </row>
    <row r="174" spans="1:10" hidden="1">
      <c r="A174" s="175"/>
      <c r="G174" s="190"/>
      <c r="H174" s="190"/>
      <c r="I174" s="190"/>
      <c r="J174" s="190"/>
    </row>
    <row r="175" spans="1:10" hidden="1">
      <c r="A175" s="175"/>
      <c r="G175" s="190"/>
      <c r="H175" s="190"/>
      <c r="I175" s="190"/>
      <c r="J175" s="190"/>
    </row>
    <row r="176" spans="1:10" hidden="1">
      <c r="A176" s="175"/>
      <c r="G176" s="190"/>
      <c r="H176" s="190"/>
      <c r="I176" s="190"/>
      <c r="J176" s="190"/>
    </row>
    <row r="177" spans="1:10" hidden="1">
      <c r="A177" s="175"/>
      <c r="G177" s="190"/>
      <c r="H177" s="190"/>
      <c r="I177" s="190"/>
      <c r="J177" s="190"/>
    </row>
    <row r="178" spans="1:10" hidden="1">
      <c r="A178" s="175"/>
      <c r="G178" s="190"/>
      <c r="H178" s="190"/>
      <c r="I178" s="190"/>
      <c r="J178" s="190"/>
    </row>
    <row r="179" spans="1:10" hidden="1">
      <c r="A179" s="175"/>
      <c r="G179" s="190"/>
      <c r="H179" s="190"/>
      <c r="I179" s="190"/>
      <c r="J179" s="190"/>
    </row>
    <row r="180" spans="1:10" hidden="1">
      <c r="A180" s="175"/>
      <c r="G180" s="190"/>
      <c r="H180" s="190"/>
      <c r="I180" s="190"/>
      <c r="J180" s="190"/>
    </row>
    <row r="181" spans="1:10" hidden="1">
      <c r="A181" s="175"/>
      <c r="G181" s="190"/>
      <c r="H181" s="190"/>
      <c r="I181" s="190"/>
      <c r="J181" s="190"/>
    </row>
    <row r="182" spans="1:10" hidden="1">
      <c r="A182" s="175"/>
      <c r="G182" s="190"/>
      <c r="H182" s="190"/>
      <c r="I182" s="190"/>
      <c r="J182" s="190"/>
    </row>
    <row r="183" spans="1:10" hidden="1">
      <c r="A183" s="175"/>
      <c r="G183" s="190"/>
      <c r="H183" s="190"/>
      <c r="I183" s="190"/>
      <c r="J183" s="190"/>
    </row>
    <row r="184" spans="1:10" hidden="1">
      <c r="A184" s="175"/>
      <c r="G184" s="190"/>
      <c r="H184" s="190"/>
      <c r="I184" s="190"/>
      <c r="J184" s="190"/>
    </row>
    <row r="185" spans="1:10" hidden="1">
      <c r="A185" s="175"/>
      <c r="G185" s="190"/>
      <c r="H185" s="190"/>
      <c r="I185" s="190"/>
      <c r="J185" s="190"/>
    </row>
    <row r="186" spans="1:10" hidden="1">
      <c r="A186" s="175"/>
      <c r="G186" s="190"/>
      <c r="H186" s="190"/>
      <c r="I186" s="190"/>
      <c r="J186" s="190"/>
    </row>
    <row r="187" spans="1:10" hidden="1">
      <c r="A187" s="175"/>
      <c r="G187" s="190"/>
      <c r="H187" s="190"/>
      <c r="I187" s="190"/>
      <c r="J187" s="190"/>
    </row>
    <row r="188" spans="1:10" hidden="1">
      <c r="A188" s="175"/>
      <c r="G188" s="190"/>
      <c r="H188" s="190"/>
      <c r="I188" s="190"/>
      <c r="J188" s="190"/>
    </row>
    <row r="189" spans="1:10" hidden="1">
      <c r="A189" s="175"/>
      <c r="G189" s="190"/>
      <c r="H189" s="190"/>
      <c r="I189" s="190"/>
      <c r="J189" s="190"/>
    </row>
    <row r="190" spans="1:10" hidden="1">
      <c r="A190" s="175"/>
      <c r="G190" s="190"/>
      <c r="H190" s="190"/>
      <c r="I190" s="190"/>
      <c r="J190" s="190"/>
    </row>
    <row r="191" spans="1:10" hidden="1">
      <c r="A191" s="175"/>
      <c r="G191" s="190"/>
      <c r="H191" s="190"/>
      <c r="I191" s="190"/>
      <c r="J191" s="190"/>
    </row>
    <row r="192" spans="1:10" hidden="1">
      <c r="A192" s="175"/>
      <c r="G192" s="190"/>
      <c r="H192" s="190"/>
      <c r="I192" s="190"/>
      <c r="J192" s="190"/>
    </row>
    <row r="193" spans="1:10" hidden="1">
      <c r="A193" s="175"/>
      <c r="G193" s="190"/>
      <c r="H193" s="190"/>
      <c r="I193" s="190"/>
      <c r="J193" s="190"/>
    </row>
    <row r="194" spans="1:10" hidden="1">
      <c r="A194" s="175"/>
      <c r="G194" s="190"/>
      <c r="H194" s="190"/>
      <c r="I194" s="190"/>
      <c r="J194" s="190"/>
    </row>
    <row r="195" spans="1:10" hidden="1">
      <c r="A195" s="175"/>
      <c r="G195" s="190"/>
      <c r="H195" s="190"/>
      <c r="I195" s="190"/>
      <c r="J195" s="190"/>
    </row>
    <row r="196" spans="1:10" hidden="1">
      <c r="A196" s="175"/>
      <c r="G196" s="190"/>
      <c r="H196" s="190"/>
      <c r="I196" s="190"/>
      <c r="J196" s="190"/>
    </row>
    <row r="197" spans="1:10" hidden="1">
      <c r="A197" s="175"/>
      <c r="G197" s="190"/>
      <c r="H197" s="190"/>
      <c r="I197" s="190"/>
      <c r="J197" s="190"/>
    </row>
    <row r="198" spans="1:10" hidden="1">
      <c r="A198" s="175"/>
      <c r="G198" s="190"/>
      <c r="H198" s="190"/>
      <c r="I198" s="190"/>
      <c r="J198" s="190"/>
    </row>
    <row r="199" spans="1:10" hidden="1">
      <c r="A199" s="175"/>
      <c r="G199" s="190"/>
      <c r="H199" s="190"/>
      <c r="I199" s="190"/>
      <c r="J199" s="190"/>
    </row>
    <row r="200" spans="1:10" hidden="1">
      <c r="A200" s="175"/>
      <c r="G200" s="190"/>
      <c r="H200" s="190"/>
      <c r="I200" s="190"/>
      <c r="J200" s="190"/>
    </row>
    <row r="201" spans="1:10" hidden="1">
      <c r="A201" s="175"/>
      <c r="G201" s="190"/>
      <c r="H201" s="190"/>
      <c r="I201" s="190"/>
      <c r="J201" s="190"/>
    </row>
    <row r="202" spans="1:10" hidden="1">
      <c r="A202" s="175"/>
      <c r="G202" s="190"/>
      <c r="H202" s="190"/>
      <c r="I202" s="190"/>
      <c r="J202" s="190"/>
    </row>
    <row r="203" spans="1:10" hidden="1">
      <c r="A203" s="175"/>
      <c r="G203" s="190"/>
      <c r="H203" s="190"/>
      <c r="I203" s="190"/>
      <c r="J203" s="190"/>
    </row>
    <row r="204" spans="1:10" hidden="1">
      <c r="A204" s="175"/>
      <c r="G204" s="190"/>
      <c r="H204" s="190"/>
      <c r="I204" s="190"/>
      <c r="J204" s="190"/>
    </row>
    <row r="205" spans="1:10" hidden="1">
      <c r="A205" s="175"/>
      <c r="G205" s="190"/>
      <c r="H205" s="190"/>
      <c r="I205" s="190"/>
      <c r="J205" s="190"/>
    </row>
    <row r="206" spans="1:10" hidden="1">
      <c r="A206" s="175"/>
      <c r="G206" s="190"/>
      <c r="H206" s="190"/>
      <c r="I206" s="190"/>
      <c r="J206" s="190"/>
    </row>
    <row r="207" spans="1:10" hidden="1">
      <c r="A207" s="175"/>
      <c r="G207" s="190"/>
      <c r="H207" s="190"/>
      <c r="I207" s="190"/>
      <c r="J207" s="190"/>
    </row>
    <row r="208" spans="1:10" hidden="1">
      <c r="A208" s="175"/>
      <c r="G208" s="190"/>
      <c r="H208" s="190"/>
      <c r="I208" s="190"/>
      <c r="J208" s="190"/>
    </row>
    <row r="209" spans="1:10" hidden="1">
      <c r="A209" s="175"/>
      <c r="G209" s="190"/>
      <c r="H209" s="190"/>
      <c r="I209" s="190"/>
      <c r="J209" s="190"/>
    </row>
    <row r="210" spans="1:10" hidden="1">
      <c r="A210" s="175"/>
      <c r="G210" s="190"/>
      <c r="H210" s="190"/>
      <c r="I210" s="190"/>
      <c r="J210" s="190"/>
    </row>
    <row r="211" spans="1:10" hidden="1">
      <c r="A211" s="175"/>
      <c r="G211" s="190"/>
      <c r="H211" s="190"/>
      <c r="I211" s="190"/>
      <c r="J211" s="190"/>
    </row>
    <row r="212" spans="1:10" hidden="1">
      <c r="A212" s="175"/>
      <c r="G212" s="190"/>
      <c r="H212" s="190"/>
      <c r="I212" s="190"/>
      <c r="J212" s="190"/>
    </row>
    <row r="213" spans="1:10" hidden="1">
      <c r="A213" s="175"/>
      <c r="G213" s="190"/>
      <c r="H213" s="190"/>
      <c r="I213" s="190"/>
      <c r="J213" s="190"/>
    </row>
    <row r="214" spans="1:10" hidden="1">
      <c r="A214" s="175"/>
      <c r="G214" s="190"/>
      <c r="H214" s="190"/>
      <c r="I214" s="190"/>
      <c r="J214" s="190"/>
    </row>
    <row r="215" spans="1:10" hidden="1">
      <c r="A215" s="175"/>
      <c r="G215" s="190"/>
      <c r="H215" s="190"/>
      <c r="I215" s="190"/>
      <c r="J215" s="190"/>
    </row>
    <row r="216" spans="1:10" hidden="1">
      <c r="A216" s="175"/>
      <c r="G216" s="190"/>
      <c r="H216" s="190"/>
      <c r="I216" s="190"/>
      <c r="J216" s="190"/>
    </row>
    <row r="217" spans="1:10" hidden="1">
      <c r="A217" s="175"/>
      <c r="G217" s="190"/>
      <c r="H217" s="190"/>
      <c r="I217" s="190"/>
      <c r="J217" s="190"/>
    </row>
    <row r="218" spans="1:10" hidden="1">
      <c r="A218" s="175"/>
      <c r="G218" s="190"/>
      <c r="H218" s="190"/>
      <c r="I218" s="190"/>
      <c r="J218" s="190"/>
    </row>
    <row r="219" spans="1:10" hidden="1">
      <c r="A219" s="175"/>
      <c r="G219" s="190"/>
      <c r="H219" s="190"/>
      <c r="I219" s="190"/>
      <c r="J219" s="190"/>
    </row>
    <row r="220" spans="1:10" hidden="1">
      <c r="A220" s="175"/>
      <c r="G220" s="190"/>
      <c r="H220" s="190"/>
      <c r="I220" s="190"/>
      <c r="J220" s="190"/>
    </row>
    <row r="221" spans="1:10" hidden="1">
      <c r="A221" s="175"/>
      <c r="G221" s="190"/>
      <c r="H221" s="190"/>
      <c r="I221" s="190"/>
      <c r="J221" s="190"/>
    </row>
    <row r="222" spans="1:10" hidden="1">
      <c r="A222" s="175"/>
      <c r="G222" s="190"/>
      <c r="H222" s="190"/>
      <c r="I222" s="190"/>
      <c r="J222" s="190"/>
    </row>
    <row r="223" spans="1:10" hidden="1">
      <c r="A223" s="175"/>
      <c r="G223" s="190"/>
      <c r="H223" s="190"/>
      <c r="I223" s="190"/>
      <c r="J223" s="190"/>
    </row>
    <row r="224" spans="1:10" hidden="1">
      <c r="A224" s="175"/>
      <c r="G224" s="190"/>
      <c r="H224" s="190"/>
      <c r="I224" s="190"/>
      <c r="J224" s="190"/>
    </row>
    <row r="225" spans="1:10" hidden="1">
      <c r="A225" s="175"/>
      <c r="G225" s="190"/>
      <c r="H225" s="190"/>
      <c r="I225" s="190"/>
      <c r="J225" s="190"/>
    </row>
    <row r="226" spans="1:10" hidden="1">
      <c r="A226" s="175"/>
      <c r="G226" s="190"/>
      <c r="H226" s="190"/>
      <c r="I226" s="190"/>
      <c r="J226" s="190"/>
    </row>
    <row r="227" spans="1:10" hidden="1">
      <c r="A227" s="175"/>
      <c r="G227" s="190"/>
      <c r="H227" s="190"/>
      <c r="I227" s="190"/>
      <c r="J227" s="190"/>
    </row>
    <row r="228" spans="1:10" hidden="1">
      <c r="A228" s="175"/>
      <c r="G228" s="190"/>
      <c r="H228" s="190"/>
      <c r="I228" s="190"/>
      <c r="J228" s="190"/>
    </row>
    <row r="229" spans="1:10" hidden="1">
      <c r="A229" s="175"/>
      <c r="G229" s="190"/>
      <c r="H229" s="190"/>
      <c r="I229" s="190"/>
      <c r="J229" s="190"/>
    </row>
    <row r="230" spans="1:10" hidden="1">
      <c r="A230" s="175"/>
      <c r="G230" s="190"/>
      <c r="H230" s="190"/>
      <c r="I230" s="190"/>
      <c r="J230" s="190"/>
    </row>
    <row r="231" spans="1:10" hidden="1">
      <c r="A231" s="175"/>
      <c r="G231" s="190"/>
      <c r="H231" s="190"/>
      <c r="I231" s="190"/>
      <c r="J231" s="190"/>
    </row>
    <row r="232" spans="1:10" hidden="1">
      <c r="A232" s="175"/>
      <c r="G232" s="190"/>
      <c r="H232" s="190"/>
      <c r="I232" s="190"/>
      <c r="J232" s="190"/>
    </row>
    <row r="233" spans="1:10" hidden="1">
      <c r="A233" s="175"/>
      <c r="G233" s="190"/>
      <c r="H233" s="190"/>
      <c r="I233" s="190"/>
      <c r="J233" s="190"/>
    </row>
    <row r="234" spans="1:10" hidden="1">
      <c r="A234" s="175"/>
      <c r="G234" s="190"/>
      <c r="H234" s="190"/>
      <c r="I234" s="190"/>
      <c r="J234" s="190"/>
    </row>
    <row r="235" spans="1:10" hidden="1">
      <c r="A235" s="175"/>
      <c r="G235" s="190"/>
      <c r="H235" s="190"/>
      <c r="I235" s="190"/>
      <c r="J235" s="190"/>
    </row>
    <row r="236" spans="1:10" hidden="1">
      <c r="A236" s="175"/>
      <c r="G236" s="190"/>
      <c r="H236" s="190"/>
      <c r="I236" s="190"/>
      <c r="J236" s="190"/>
    </row>
    <row r="237" spans="1:10" hidden="1">
      <c r="A237" s="175"/>
      <c r="G237" s="190"/>
      <c r="H237" s="190"/>
      <c r="I237" s="190"/>
      <c r="J237" s="190"/>
    </row>
    <row r="238" spans="1:10" hidden="1">
      <c r="A238" s="175"/>
      <c r="G238" s="190"/>
      <c r="H238" s="190"/>
      <c r="I238" s="190"/>
      <c r="J238" s="190"/>
    </row>
    <row r="239" spans="1:10" hidden="1">
      <c r="A239" s="175"/>
      <c r="G239" s="190"/>
      <c r="H239" s="190"/>
      <c r="I239" s="190"/>
      <c r="J239" s="190"/>
    </row>
    <row r="240" spans="1:10" hidden="1">
      <c r="A240" s="175"/>
      <c r="G240" s="190"/>
      <c r="H240" s="190"/>
      <c r="I240" s="190"/>
      <c r="J240" s="190"/>
    </row>
    <row r="241" spans="1:10" hidden="1">
      <c r="A241" s="175"/>
      <c r="G241" s="190"/>
      <c r="H241" s="190"/>
      <c r="I241" s="190"/>
      <c r="J241" s="190"/>
    </row>
    <row r="242" spans="1:10" hidden="1">
      <c r="A242" s="175"/>
      <c r="G242" s="190"/>
      <c r="H242" s="190"/>
      <c r="I242" s="190"/>
      <c r="J242" s="190"/>
    </row>
    <row r="243" spans="1:10" hidden="1">
      <c r="A243" s="175"/>
      <c r="G243" s="190"/>
      <c r="H243" s="190"/>
      <c r="I243" s="190"/>
      <c r="J243" s="190"/>
    </row>
    <row r="244" spans="1:10" hidden="1">
      <c r="A244" s="175"/>
      <c r="G244" s="190"/>
      <c r="H244" s="190"/>
      <c r="I244" s="190"/>
      <c r="J244" s="190"/>
    </row>
    <row r="245" spans="1:10" hidden="1">
      <c r="A245" s="175"/>
      <c r="G245" s="190"/>
      <c r="H245" s="190"/>
      <c r="I245" s="190"/>
      <c r="J245" s="190"/>
    </row>
    <row r="246" spans="1:10" hidden="1">
      <c r="A246" s="175"/>
      <c r="G246" s="190"/>
      <c r="H246" s="190"/>
      <c r="I246" s="190"/>
      <c r="J246" s="190"/>
    </row>
    <row r="247" spans="1:10" hidden="1">
      <c r="A247" s="175"/>
      <c r="G247" s="190"/>
      <c r="H247" s="190"/>
      <c r="I247" s="190"/>
      <c r="J247" s="190"/>
    </row>
    <row r="248" spans="1:10" hidden="1">
      <c r="A248" s="175"/>
      <c r="G248" s="190"/>
      <c r="H248" s="190"/>
      <c r="I248" s="190"/>
      <c r="J248" s="190"/>
    </row>
    <row r="249" spans="1:10" hidden="1">
      <c r="A249" s="175"/>
      <c r="G249" s="190"/>
      <c r="H249" s="190"/>
      <c r="I249" s="190"/>
      <c r="J249" s="190"/>
    </row>
    <row r="250" spans="1:10" hidden="1">
      <c r="A250" s="175"/>
      <c r="G250" s="190"/>
      <c r="H250" s="190"/>
      <c r="I250" s="190"/>
      <c r="J250" s="190"/>
    </row>
    <row r="251" spans="1:10" hidden="1">
      <c r="A251" s="175"/>
      <c r="G251" s="190"/>
      <c r="H251" s="190"/>
      <c r="I251" s="190"/>
      <c r="J251" s="190"/>
    </row>
    <row r="252" spans="1:10" hidden="1">
      <c r="A252" s="175"/>
      <c r="G252" s="190"/>
      <c r="H252" s="190"/>
      <c r="I252" s="190"/>
      <c r="J252" s="190"/>
    </row>
    <row r="253" spans="1:10" hidden="1">
      <c r="A253" s="175"/>
      <c r="G253" s="190"/>
      <c r="H253" s="190"/>
      <c r="I253" s="190"/>
      <c r="J253" s="190"/>
    </row>
    <row r="254" spans="1:10" hidden="1">
      <c r="A254" s="175"/>
      <c r="G254" s="190"/>
      <c r="H254" s="190"/>
      <c r="I254" s="190"/>
      <c r="J254" s="190"/>
    </row>
    <row r="255" spans="1:10" hidden="1">
      <c r="A255" s="175"/>
      <c r="G255" s="190"/>
      <c r="H255" s="190"/>
      <c r="I255" s="190"/>
      <c r="J255" s="190"/>
    </row>
    <row r="256" spans="1:10" hidden="1">
      <c r="A256" s="175"/>
      <c r="G256" s="190"/>
      <c r="H256" s="190"/>
      <c r="I256" s="190"/>
      <c r="J256" s="190"/>
    </row>
    <row r="257" spans="1:10" hidden="1">
      <c r="A257" s="175"/>
      <c r="G257" s="190"/>
      <c r="H257" s="190"/>
      <c r="I257" s="190"/>
      <c r="J257" s="190"/>
    </row>
    <row r="258" spans="1:10" hidden="1">
      <c r="A258" s="175"/>
      <c r="G258" s="190"/>
      <c r="H258" s="190"/>
      <c r="I258" s="190"/>
      <c r="J258" s="190"/>
    </row>
    <row r="259" spans="1:10" hidden="1">
      <c r="A259" s="175"/>
      <c r="G259" s="190"/>
      <c r="H259" s="190"/>
      <c r="I259" s="190"/>
      <c r="J259" s="190"/>
    </row>
    <row r="260" spans="1:10" hidden="1">
      <c r="A260" s="175"/>
      <c r="G260" s="190"/>
      <c r="H260" s="190"/>
      <c r="I260" s="190"/>
      <c r="J260" s="190"/>
    </row>
    <row r="261" spans="1:10" hidden="1">
      <c r="A261" s="175"/>
      <c r="G261" s="190"/>
      <c r="H261" s="190"/>
      <c r="I261" s="190"/>
      <c r="J261" s="190"/>
    </row>
    <row r="262" spans="1:10" hidden="1">
      <c r="A262" s="175"/>
      <c r="G262" s="190"/>
      <c r="H262" s="190"/>
      <c r="I262" s="190"/>
      <c r="J262" s="190"/>
    </row>
    <row r="263" spans="1:10" hidden="1">
      <c r="A263" s="175"/>
      <c r="G263" s="190"/>
      <c r="H263" s="190"/>
      <c r="I263" s="190"/>
      <c r="J263" s="190"/>
    </row>
    <row r="264" spans="1:10" hidden="1">
      <c r="A264" s="175"/>
      <c r="G264" s="190"/>
      <c r="H264" s="190"/>
      <c r="I264" s="190"/>
      <c r="J264" s="190"/>
    </row>
    <row r="265" spans="1:10" hidden="1">
      <c r="A265" s="175"/>
      <c r="G265" s="190"/>
      <c r="H265" s="190"/>
      <c r="I265" s="190"/>
      <c r="J265" s="190"/>
    </row>
    <row r="266" spans="1:10" hidden="1">
      <c r="A266" s="175"/>
      <c r="G266" s="190"/>
      <c r="H266" s="190"/>
      <c r="I266" s="190"/>
      <c r="J266" s="190"/>
    </row>
    <row r="267" spans="1:10" hidden="1">
      <c r="A267" s="175"/>
      <c r="G267" s="190"/>
      <c r="H267" s="190"/>
      <c r="I267" s="190"/>
      <c r="J267" s="190"/>
    </row>
    <row r="268" spans="1:10" hidden="1">
      <c r="A268" s="175"/>
      <c r="G268" s="190"/>
      <c r="H268" s="190"/>
      <c r="I268" s="190"/>
      <c r="J268" s="190"/>
    </row>
    <row r="269" spans="1:10" hidden="1">
      <c r="A269" s="175"/>
      <c r="G269" s="190"/>
      <c r="H269" s="190"/>
      <c r="I269" s="190"/>
      <c r="J269" s="190"/>
    </row>
    <row r="270" spans="1:10" hidden="1">
      <c r="A270" s="175"/>
      <c r="G270" s="190"/>
      <c r="H270" s="190"/>
      <c r="I270" s="190"/>
      <c r="J270" s="190"/>
    </row>
    <row r="271" spans="1:10" hidden="1">
      <c r="A271" s="175"/>
      <c r="G271" s="190"/>
      <c r="H271" s="190"/>
      <c r="I271" s="190"/>
      <c r="J271" s="190"/>
    </row>
    <row r="272" spans="1:10" hidden="1">
      <c r="A272" s="175"/>
      <c r="G272" s="190"/>
      <c r="H272" s="190"/>
      <c r="I272" s="190"/>
      <c r="J272" s="190"/>
    </row>
    <row r="273" spans="1:10" hidden="1">
      <c r="A273" s="175"/>
      <c r="G273" s="190"/>
      <c r="H273" s="190"/>
      <c r="I273" s="190"/>
      <c r="J273" s="190"/>
    </row>
    <row r="274" spans="1:10" hidden="1">
      <c r="A274" s="175"/>
      <c r="G274" s="190"/>
      <c r="H274" s="190"/>
      <c r="I274" s="190"/>
      <c r="J274" s="190"/>
    </row>
    <row r="275" spans="1:10" hidden="1">
      <c r="A275" s="175"/>
      <c r="G275" s="190"/>
      <c r="H275" s="190"/>
      <c r="I275" s="190"/>
      <c r="J275" s="190"/>
    </row>
    <row r="276" spans="1:10" hidden="1">
      <c r="A276" s="175"/>
      <c r="G276" s="190"/>
      <c r="H276" s="190"/>
      <c r="I276" s="190"/>
      <c r="J276" s="190"/>
    </row>
    <row r="277" spans="1:10" hidden="1">
      <c r="A277" s="175"/>
      <c r="G277" s="190"/>
      <c r="H277" s="190"/>
      <c r="I277" s="190"/>
      <c r="J277" s="190"/>
    </row>
    <row r="278" spans="1:10" hidden="1">
      <c r="A278" s="175"/>
      <c r="G278" s="190"/>
      <c r="H278" s="190"/>
      <c r="I278" s="190"/>
      <c r="J278" s="190"/>
    </row>
    <row r="279" spans="1:10" hidden="1">
      <c r="A279" s="175"/>
      <c r="G279" s="190"/>
      <c r="H279" s="190"/>
      <c r="I279" s="190"/>
      <c r="J279" s="190"/>
    </row>
    <row r="280" spans="1:10" hidden="1">
      <c r="A280" s="175"/>
      <c r="G280" s="190"/>
      <c r="H280" s="190"/>
      <c r="I280" s="190"/>
      <c r="J280" s="190"/>
    </row>
    <row r="281" spans="1:10" hidden="1">
      <c r="A281" s="175"/>
      <c r="G281" s="190"/>
      <c r="H281" s="190"/>
      <c r="I281" s="190"/>
      <c r="J281" s="190"/>
    </row>
    <row r="282" spans="1:10" hidden="1">
      <c r="A282" s="175"/>
      <c r="G282" s="190"/>
      <c r="H282" s="190"/>
      <c r="I282" s="190"/>
      <c r="J282" s="190"/>
    </row>
    <row r="283" spans="1:10" hidden="1">
      <c r="A283" s="175"/>
      <c r="G283" s="190"/>
      <c r="H283" s="190"/>
      <c r="I283" s="190"/>
      <c r="J283" s="190"/>
    </row>
    <row r="284" spans="1:10" hidden="1">
      <c r="A284" s="175"/>
      <c r="G284" s="190"/>
      <c r="H284" s="190"/>
      <c r="I284" s="190"/>
      <c r="J284" s="190"/>
    </row>
    <row r="285" spans="1:10" hidden="1">
      <c r="A285" s="175"/>
      <c r="G285" s="190"/>
      <c r="H285" s="190"/>
      <c r="I285" s="190"/>
      <c r="J285" s="190"/>
    </row>
    <row r="286" spans="1:10" hidden="1">
      <c r="A286" s="175"/>
      <c r="G286" s="190"/>
      <c r="H286" s="190"/>
      <c r="I286" s="190"/>
      <c r="J286" s="190"/>
    </row>
    <row r="287" spans="1:10" hidden="1">
      <c r="A287" s="175"/>
      <c r="G287" s="190"/>
      <c r="H287" s="190"/>
      <c r="I287" s="190"/>
      <c r="J287" s="190"/>
    </row>
    <row r="288" spans="1:10" hidden="1">
      <c r="A288" s="175"/>
      <c r="G288" s="190"/>
      <c r="H288" s="190"/>
      <c r="I288" s="190"/>
      <c r="J288" s="190"/>
    </row>
    <row r="289" spans="1:10" hidden="1">
      <c r="A289" s="175"/>
      <c r="G289" s="190"/>
      <c r="H289" s="190"/>
      <c r="I289" s="190"/>
      <c r="J289" s="190"/>
    </row>
    <row r="290" spans="1:10" hidden="1">
      <c r="A290" s="175"/>
      <c r="G290" s="190"/>
      <c r="H290" s="190"/>
      <c r="I290" s="190"/>
      <c r="J290" s="190"/>
    </row>
    <row r="291" spans="1:10" hidden="1">
      <c r="A291" s="175"/>
      <c r="G291" s="190"/>
      <c r="H291" s="190"/>
      <c r="I291" s="190"/>
      <c r="J291" s="190"/>
    </row>
    <row r="292" spans="1:10" hidden="1">
      <c r="A292" s="175"/>
      <c r="G292" s="190"/>
      <c r="H292" s="190"/>
      <c r="I292" s="190"/>
      <c r="J292" s="190"/>
    </row>
    <row r="293" spans="1:10" hidden="1">
      <c r="A293" s="175"/>
      <c r="G293" s="190"/>
      <c r="H293" s="190"/>
      <c r="I293" s="190"/>
      <c r="J293" s="190"/>
    </row>
    <row r="294" spans="1:10" hidden="1">
      <c r="A294" s="175"/>
      <c r="G294" s="190"/>
      <c r="H294" s="190"/>
      <c r="I294" s="190"/>
      <c r="J294" s="190"/>
    </row>
    <row r="295" spans="1:10" hidden="1">
      <c r="A295" s="175"/>
      <c r="G295" s="190"/>
      <c r="H295" s="190"/>
      <c r="I295" s="190"/>
      <c r="J295" s="190"/>
    </row>
    <row r="296" spans="1:10" hidden="1">
      <c r="A296" s="175"/>
      <c r="G296" s="190"/>
      <c r="H296" s="190"/>
      <c r="I296" s="190"/>
      <c r="J296" s="190"/>
    </row>
    <row r="297" spans="1:10" hidden="1">
      <c r="A297" s="175"/>
      <c r="G297" s="190"/>
      <c r="H297" s="190"/>
      <c r="I297" s="190"/>
      <c r="J297" s="190"/>
    </row>
    <row r="298" spans="1:10" hidden="1">
      <c r="A298" s="175"/>
      <c r="G298" s="190"/>
      <c r="H298" s="190"/>
      <c r="I298" s="190"/>
      <c r="J298" s="190"/>
    </row>
    <row r="299" spans="1:10" hidden="1">
      <c r="A299" s="175"/>
      <c r="G299" s="190"/>
      <c r="H299" s="190"/>
      <c r="I299" s="190"/>
      <c r="J299" s="190"/>
    </row>
    <row r="300" spans="1:10" hidden="1">
      <c r="A300" s="175"/>
      <c r="G300" s="190"/>
      <c r="H300" s="190"/>
      <c r="I300" s="190"/>
      <c r="J300" s="190"/>
    </row>
    <row r="301" spans="1:10" hidden="1">
      <c r="A301" s="175"/>
      <c r="G301" s="190"/>
      <c r="H301" s="190"/>
      <c r="I301" s="190"/>
      <c r="J301" s="190"/>
    </row>
    <row r="302" spans="1:10" hidden="1">
      <c r="A302" s="175"/>
      <c r="G302" s="190"/>
      <c r="H302" s="190"/>
      <c r="I302" s="190"/>
      <c r="J302" s="190"/>
    </row>
    <row r="303" spans="1:10" hidden="1">
      <c r="A303" s="175"/>
      <c r="G303" s="190"/>
      <c r="H303" s="190"/>
      <c r="I303" s="190"/>
      <c r="J303" s="190"/>
    </row>
    <row r="304" spans="1:10" hidden="1">
      <c r="A304" s="175"/>
      <c r="G304" s="190"/>
      <c r="H304" s="190"/>
      <c r="I304" s="190"/>
      <c r="J304" s="190"/>
    </row>
    <row r="305" spans="1:10" hidden="1">
      <c r="A305" s="175"/>
      <c r="G305" s="190"/>
      <c r="H305" s="190"/>
      <c r="I305" s="190"/>
      <c r="J305" s="190"/>
    </row>
    <row r="306" spans="1:10" hidden="1">
      <c r="A306" s="175"/>
      <c r="G306" s="190"/>
      <c r="H306" s="190"/>
      <c r="I306" s="190"/>
      <c r="J306" s="190"/>
    </row>
    <row r="307" spans="1:10" hidden="1">
      <c r="A307" s="175"/>
      <c r="G307" s="190"/>
      <c r="H307" s="190"/>
      <c r="I307" s="190"/>
      <c r="J307" s="190"/>
    </row>
    <row r="308" spans="1:10" hidden="1">
      <c r="A308" s="175"/>
      <c r="G308" s="190"/>
      <c r="H308" s="190"/>
      <c r="I308" s="190"/>
      <c r="J308" s="190"/>
    </row>
    <row r="309" spans="1:10" hidden="1">
      <c r="A309" s="175"/>
      <c r="G309" s="190"/>
      <c r="H309" s="190"/>
      <c r="I309" s="190"/>
      <c r="J309" s="190"/>
    </row>
    <row r="310" spans="1:10" hidden="1">
      <c r="A310" s="175"/>
      <c r="G310" s="190"/>
      <c r="H310" s="190"/>
      <c r="I310" s="190"/>
      <c r="J310" s="190"/>
    </row>
    <row r="311" spans="1:10" hidden="1">
      <c r="A311" s="175"/>
      <c r="G311" s="190"/>
      <c r="H311" s="190"/>
      <c r="I311" s="190"/>
      <c r="J311" s="190"/>
    </row>
    <row r="312" spans="1:10" hidden="1">
      <c r="A312" s="175"/>
      <c r="G312" s="190"/>
      <c r="H312" s="190"/>
      <c r="I312" s="190"/>
      <c r="J312" s="190"/>
    </row>
    <row r="313" spans="1:10" hidden="1">
      <c r="A313" s="175"/>
      <c r="G313" s="190"/>
      <c r="H313" s="190"/>
      <c r="I313" s="190"/>
      <c r="J313" s="190"/>
    </row>
    <row r="314" spans="1:10" hidden="1">
      <c r="A314" s="175"/>
      <c r="G314" s="190"/>
      <c r="H314" s="190"/>
      <c r="I314" s="190"/>
      <c r="J314" s="190"/>
    </row>
    <row r="315" spans="1:10" hidden="1">
      <c r="A315" s="175"/>
      <c r="G315" s="190"/>
      <c r="H315" s="190"/>
      <c r="I315" s="190"/>
      <c r="J315" s="190"/>
    </row>
    <row r="316" spans="1:10" hidden="1">
      <c r="A316" s="175"/>
      <c r="G316" s="190"/>
      <c r="H316" s="190"/>
      <c r="I316" s="190"/>
      <c r="J316" s="190"/>
    </row>
    <row r="317" spans="1:10" hidden="1">
      <c r="A317" s="175"/>
      <c r="G317" s="190"/>
      <c r="H317" s="190"/>
      <c r="I317" s="190"/>
      <c r="J317" s="190"/>
    </row>
    <row r="318" spans="1:10" hidden="1">
      <c r="A318" s="175"/>
      <c r="G318" s="190"/>
      <c r="H318" s="190"/>
      <c r="I318" s="190"/>
      <c r="J318" s="190"/>
    </row>
    <row r="319" spans="1:10" hidden="1">
      <c r="A319" s="175"/>
      <c r="G319" s="190"/>
      <c r="H319" s="190"/>
      <c r="I319" s="190"/>
      <c r="J319" s="190"/>
    </row>
    <row r="320" spans="1:10" hidden="1">
      <c r="A320" s="175"/>
      <c r="G320" s="190"/>
      <c r="H320" s="190"/>
      <c r="I320" s="190"/>
      <c r="J320" s="190"/>
    </row>
    <row r="321" spans="1:10" hidden="1">
      <c r="A321" s="175"/>
      <c r="G321" s="190"/>
      <c r="H321" s="190"/>
      <c r="I321" s="190"/>
      <c r="J321" s="190"/>
    </row>
    <row r="322" spans="1:10" hidden="1">
      <c r="A322" s="175"/>
      <c r="G322" s="190"/>
      <c r="H322" s="190"/>
      <c r="I322" s="190"/>
      <c r="J322" s="190"/>
    </row>
    <row r="323" spans="1:10" hidden="1">
      <c r="A323" s="175"/>
      <c r="G323" s="190"/>
      <c r="H323" s="190"/>
      <c r="I323" s="190"/>
      <c r="J323" s="190"/>
    </row>
    <row r="324" spans="1:10" hidden="1">
      <c r="A324" s="175"/>
      <c r="G324" s="190"/>
      <c r="H324" s="190"/>
      <c r="I324" s="190"/>
      <c r="J324" s="190"/>
    </row>
    <row r="325" spans="1:10" hidden="1">
      <c r="A325" s="175"/>
      <c r="G325" s="190"/>
      <c r="H325" s="190"/>
      <c r="I325" s="190"/>
      <c r="J325" s="190"/>
    </row>
    <row r="326" spans="1:10" hidden="1">
      <c r="A326" s="175"/>
      <c r="G326" s="190"/>
      <c r="H326" s="190"/>
      <c r="I326" s="190"/>
      <c r="J326" s="190"/>
    </row>
    <row r="327" spans="1:10" hidden="1">
      <c r="A327" s="175"/>
      <c r="G327" s="190"/>
      <c r="H327" s="190"/>
      <c r="I327" s="190"/>
      <c r="J327" s="190"/>
    </row>
    <row r="328" spans="1:10" hidden="1">
      <c r="A328" s="175"/>
      <c r="G328" s="190"/>
      <c r="H328" s="190"/>
      <c r="I328" s="190"/>
      <c r="J328" s="190"/>
    </row>
    <row r="329" spans="1:10" hidden="1">
      <c r="A329" s="175"/>
      <c r="G329" s="190"/>
      <c r="H329" s="190"/>
      <c r="I329" s="190"/>
      <c r="J329" s="190"/>
    </row>
    <row r="330" spans="1:10" hidden="1">
      <c r="A330" s="175"/>
      <c r="G330" s="190"/>
      <c r="H330" s="190"/>
      <c r="I330" s="190"/>
      <c r="J330" s="190"/>
    </row>
    <row r="331" spans="1:10" hidden="1">
      <c r="A331" s="175"/>
      <c r="G331" s="190"/>
      <c r="H331" s="190"/>
      <c r="I331" s="190"/>
      <c r="J331" s="190"/>
    </row>
    <row r="332" spans="1:10" hidden="1">
      <c r="A332" s="175"/>
      <c r="G332" s="190"/>
      <c r="H332" s="190"/>
      <c r="I332" s="190"/>
      <c r="J332" s="190"/>
    </row>
    <row r="333" spans="1:10" hidden="1">
      <c r="A333" s="175"/>
      <c r="G333" s="190"/>
      <c r="H333" s="190"/>
      <c r="I333" s="190"/>
      <c r="J333" s="190"/>
    </row>
    <row r="334" spans="1:10" hidden="1">
      <c r="A334" s="175"/>
      <c r="G334" s="190"/>
      <c r="H334" s="190"/>
      <c r="I334" s="190"/>
      <c r="J334" s="190"/>
    </row>
    <row r="335" spans="1:10" hidden="1">
      <c r="A335" s="175"/>
      <c r="G335" s="190"/>
      <c r="H335" s="190"/>
      <c r="I335" s="190"/>
      <c r="J335" s="190"/>
    </row>
    <row r="336" spans="1:10" hidden="1">
      <c r="A336" s="175"/>
      <c r="G336" s="190"/>
      <c r="H336" s="190"/>
      <c r="I336" s="190"/>
      <c r="J336" s="190"/>
    </row>
    <row r="337" spans="1:10" hidden="1">
      <c r="A337" s="175"/>
      <c r="G337" s="190"/>
      <c r="H337" s="190"/>
      <c r="I337" s="190"/>
      <c r="J337" s="190"/>
    </row>
    <row r="338" spans="1:10" hidden="1">
      <c r="A338" s="175"/>
      <c r="G338" s="190"/>
      <c r="H338" s="190"/>
      <c r="I338" s="190"/>
      <c r="J338" s="190"/>
    </row>
    <row r="339" spans="1:10" hidden="1">
      <c r="A339" s="175"/>
      <c r="G339" s="190"/>
      <c r="H339" s="190"/>
      <c r="I339" s="190"/>
      <c r="J339" s="190"/>
    </row>
    <row r="340" spans="1:10" hidden="1">
      <c r="A340" s="175"/>
      <c r="G340" s="190"/>
      <c r="H340" s="190"/>
      <c r="I340" s="190"/>
      <c r="J340" s="190"/>
    </row>
    <row r="341" spans="1:10" hidden="1">
      <c r="A341" s="175"/>
      <c r="G341" s="190"/>
      <c r="H341" s="190"/>
      <c r="I341" s="190"/>
      <c r="J341" s="190"/>
    </row>
    <row r="342" spans="1:10" hidden="1">
      <c r="A342" s="175"/>
      <c r="G342" s="190"/>
      <c r="H342" s="190"/>
      <c r="I342" s="190"/>
      <c r="J342" s="190"/>
    </row>
    <row r="343" spans="1:10" hidden="1">
      <c r="A343" s="175"/>
      <c r="G343" s="190"/>
      <c r="H343" s="190"/>
      <c r="I343" s="190"/>
      <c r="J343" s="190"/>
    </row>
    <row r="344" spans="1:10" hidden="1">
      <c r="A344" s="175"/>
      <c r="G344" s="190"/>
      <c r="H344" s="190"/>
      <c r="I344" s="190"/>
      <c r="J344" s="190"/>
    </row>
    <row r="345" spans="1:10" hidden="1">
      <c r="A345" s="175"/>
      <c r="G345" s="190"/>
      <c r="H345" s="190"/>
      <c r="I345" s="190"/>
      <c r="J345" s="190"/>
    </row>
    <row r="346" spans="1:10" hidden="1">
      <c r="A346" s="175"/>
      <c r="G346" s="190"/>
      <c r="H346" s="190"/>
      <c r="I346" s="190"/>
      <c r="J346" s="190"/>
    </row>
    <row r="347" spans="1:10" hidden="1">
      <c r="A347" s="175"/>
      <c r="G347" s="190"/>
      <c r="H347" s="190"/>
      <c r="I347" s="190"/>
      <c r="J347" s="190"/>
    </row>
    <row r="348" spans="1:10" hidden="1">
      <c r="A348" s="175"/>
      <c r="G348" s="190"/>
      <c r="H348" s="190"/>
      <c r="I348" s="190"/>
      <c r="J348" s="190"/>
    </row>
    <row r="349" spans="1:10" hidden="1">
      <c r="A349" s="175"/>
      <c r="G349" s="190"/>
      <c r="H349" s="190"/>
      <c r="I349" s="190"/>
      <c r="J349" s="190"/>
    </row>
    <row r="350" spans="1:10" hidden="1">
      <c r="A350" s="175"/>
      <c r="G350" s="190"/>
      <c r="H350" s="190"/>
      <c r="I350" s="190"/>
      <c r="J350" s="190"/>
    </row>
    <row r="351" spans="1:10" hidden="1">
      <c r="A351" s="175"/>
      <c r="G351" s="190"/>
      <c r="H351" s="190"/>
      <c r="I351" s="190"/>
      <c r="J351" s="190"/>
    </row>
    <row r="352" spans="1:10" hidden="1">
      <c r="A352" s="175"/>
      <c r="G352" s="190"/>
      <c r="H352" s="190"/>
      <c r="I352" s="190"/>
      <c r="J352" s="190"/>
    </row>
    <row r="353" spans="1:10" hidden="1">
      <c r="A353" s="175"/>
      <c r="G353" s="190"/>
      <c r="H353" s="190"/>
      <c r="I353" s="190"/>
      <c r="J353" s="190"/>
    </row>
    <row r="354" spans="1:10" hidden="1">
      <c r="A354" s="175"/>
      <c r="G354" s="190"/>
      <c r="H354" s="190"/>
      <c r="I354" s="190"/>
      <c r="J354" s="190"/>
    </row>
    <row r="355" spans="1:10" hidden="1">
      <c r="A355" s="175"/>
      <c r="G355" s="190"/>
      <c r="H355" s="190"/>
      <c r="I355" s="190"/>
      <c r="J355" s="190"/>
    </row>
    <row r="356" spans="1:10" hidden="1">
      <c r="A356" s="175"/>
      <c r="G356" s="190"/>
      <c r="H356" s="190"/>
      <c r="I356" s="190"/>
      <c r="J356" s="190"/>
    </row>
    <row r="357" spans="1:10" hidden="1">
      <c r="A357" s="175"/>
      <c r="G357" s="190"/>
      <c r="H357" s="190"/>
      <c r="I357" s="190"/>
      <c r="J357" s="190"/>
    </row>
    <row r="358" spans="1:10" hidden="1">
      <c r="A358" s="175"/>
      <c r="G358" s="190"/>
      <c r="H358" s="190"/>
      <c r="I358" s="190"/>
      <c r="J358" s="190"/>
    </row>
    <row r="359" spans="1:10" hidden="1">
      <c r="A359" s="175"/>
      <c r="G359" s="190"/>
      <c r="H359" s="190"/>
      <c r="I359" s="190"/>
      <c r="J359" s="190"/>
    </row>
    <row r="360" spans="1:10" hidden="1">
      <c r="A360" s="175"/>
      <c r="G360" s="190"/>
      <c r="H360" s="190"/>
      <c r="I360" s="190"/>
      <c r="J360" s="190"/>
    </row>
    <row r="361" spans="1:10" hidden="1">
      <c r="A361" s="175"/>
      <c r="G361" s="190"/>
      <c r="H361" s="190"/>
      <c r="I361" s="190"/>
      <c r="J361" s="190"/>
    </row>
    <row r="362" spans="1:10" hidden="1">
      <c r="A362" s="175"/>
      <c r="G362" s="190"/>
      <c r="H362" s="190"/>
      <c r="I362" s="190"/>
      <c r="J362" s="190"/>
    </row>
    <row r="363" spans="1:10" hidden="1">
      <c r="A363" s="175"/>
      <c r="G363" s="190"/>
      <c r="H363" s="190"/>
      <c r="I363" s="190"/>
      <c r="J363" s="190"/>
    </row>
    <row r="364" spans="1:10" hidden="1">
      <c r="A364" s="175"/>
      <c r="G364" s="190"/>
      <c r="H364" s="190"/>
      <c r="I364" s="190"/>
      <c r="J364" s="190"/>
    </row>
    <row r="365" spans="1:10" hidden="1">
      <c r="A365" s="175"/>
      <c r="G365" s="190"/>
      <c r="H365" s="190"/>
      <c r="I365" s="190"/>
      <c r="J365" s="190"/>
    </row>
    <row r="366" spans="1:10" hidden="1">
      <c r="A366" s="175"/>
      <c r="G366" s="190"/>
      <c r="H366" s="190"/>
      <c r="I366" s="190"/>
      <c r="J366" s="190"/>
    </row>
    <row r="367" spans="1:10" hidden="1">
      <c r="A367" s="175"/>
      <c r="G367" s="190"/>
      <c r="H367" s="190"/>
      <c r="I367" s="190"/>
      <c r="J367" s="190"/>
    </row>
    <row r="368" spans="1:10" hidden="1">
      <c r="A368" s="175"/>
      <c r="G368" s="190"/>
      <c r="H368" s="190"/>
      <c r="I368" s="190"/>
      <c r="J368" s="190"/>
    </row>
    <row r="369" spans="1:10" hidden="1">
      <c r="A369" s="175"/>
      <c r="G369" s="190"/>
      <c r="H369" s="190"/>
      <c r="I369" s="190"/>
      <c r="J369" s="190"/>
    </row>
    <row r="370" spans="1:10" hidden="1">
      <c r="A370" s="175"/>
      <c r="G370" s="190"/>
      <c r="H370" s="190"/>
      <c r="I370" s="190"/>
      <c r="J370" s="190"/>
    </row>
    <row r="371" spans="1:10" hidden="1">
      <c r="A371" s="175"/>
      <c r="G371" s="190"/>
      <c r="H371" s="190"/>
      <c r="I371" s="190"/>
      <c r="J371" s="190"/>
    </row>
    <row r="372" spans="1:10" hidden="1">
      <c r="A372" s="175"/>
      <c r="G372" s="190"/>
      <c r="H372" s="190"/>
      <c r="I372" s="190"/>
      <c r="J372" s="190"/>
    </row>
    <row r="373" spans="1:10" hidden="1">
      <c r="A373" s="175"/>
      <c r="G373" s="190"/>
      <c r="H373" s="190"/>
      <c r="I373" s="190"/>
      <c r="J373" s="190"/>
    </row>
    <row r="374" spans="1:10" hidden="1">
      <c r="A374" s="175"/>
      <c r="G374" s="190"/>
      <c r="H374" s="190"/>
      <c r="I374" s="190"/>
      <c r="J374" s="190"/>
    </row>
    <row r="375" spans="1:10" hidden="1">
      <c r="A375" s="175"/>
      <c r="G375" s="190"/>
      <c r="H375" s="190"/>
      <c r="I375" s="190"/>
      <c r="J375" s="190"/>
    </row>
    <row r="376" spans="1:10" hidden="1">
      <c r="A376" s="175"/>
      <c r="G376" s="190"/>
      <c r="H376" s="190"/>
      <c r="I376" s="190"/>
      <c r="J376" s="190"/>
    </row>
    <row r="377" spans="1:10" hidden="1">
      <c r="A377" s="175"/>
      <c r="G377" s="190"/>
      <c r="H377" s="190"/>
      <c r="I377" s="190"/>
      <c r="J377" s="190"/>
    </row>
    <row r="378" spans="1:10" hidden="1">
      <c r="A378" s="175"/>
      <c r="G378" s="190"/>
      <c r="H378" s="190"/>
      <c r="I378" s="190"/>
      <c r="J378" s="190"/>
    </row>
    <row r="379" spans="1:10" hidden="1">
      <c r="A379" s="175"/>
      <c r="G379" s="190"/>
      <c r="H379" s="190"/>
      <c r="I379" s="190"/>
      <c r="J379" s="190"/>
    </row>
    <row r="380" spans="1:10" hidden="1">
      <c r="A380" s="175"/>
      <c r="G380" s="190"/>
      <c r="H380" s="190"/>
      <c r="I380" s="190"/>
      <c r="J380" s="190"/>
    </row>
    <row r="381" spans="1:10" hidden="1">
      <c r="A381" s="175"/>
      <c r="G381" s="190"/>
      <c r="H381" s="190"/>
      <c r="I381" s="190"/>
      <c r="J381" s="190"/>
    </row>
    <row r="382" spans="1:10" hidden="1">
      <c r="A382" s="175"/>
      <c r="G382" s="190"/>
      <c r="H382" s="190"/>
      <c r="I382" s="190"/>
      <c r="J382" s="190"/>
    </row>
    <row r="383" spans="1:10" hidden="1">
      <c r="A383" s="175"/>
      <c r="G383" s="190"/>
      <c r="H383" s="190"/>
      <c r="I383" s="190"/>
      <c r="J383" s="190"/>
    </row>
    <row r="384" spans="1:10" hidden="1">
      <c r="A384" s="175"/>
      <c r="G384" s="190"/>
      <c r="H384" s="190"/>
      <c r="I384" s="190"/>
      <c r="J384" s="190"/>
    </row>
    <row r="385" spans="1:10" hidden="1">
      <c r="A385" s="175"/>
      <c r="G385" s="190"/>
      <c r="H385" s="190"/>
      <c r="I385" s="190"/>
      <c r="J385" s="190"/>
    </row>
    <row r="386" spans="1:10" hidden="1">
      <c r="A386" s="175"/>
      <c r="G386" s="190"/>
      <c r="H386" s="190"/>
      <c r="I386" s="190"/>
      <c r="J386" s="190"/>
    </row>
    <row r="387" spans="1:10" hidden="1">
      <c r="A387" s="175"/>
      <c r="G387" s="190"/>
      <c r="H387" s="190"/>
      <c r="I387" s="190"/>
      <c r="J387" s="190"/>
    </row>
    <row r="388" spans="1:10" hidden="1">
      <c r="A388" s="175"/>
      <c r="G388" s="190"/>
      <c r="H388" s="190"/>
      <c r="I388" s="190"/>
      <c r="J388" s="190"/>
    </row>
    <row r="389" spans="1:10" hidden="1">
      <c r="A389" s="175"/>
      <c r="G389" s="190"/>
      <c r="H389" s="190"/>
      <c r="I389" s="190"/>
      <c r="J389" s="190"/>
    </row>
    <row r="390" spans="1:10" hidden="1">
      <c r="A390" s="175"/>
      <c r="G390" s="190"/>
      <c r="H390" s="190"/>
      <c r="I390" s="190"/>
      <c r="J390" s="190"/>
    </row>
    <row r="391" spans="1:10" hidden="1">
      <c r="A391" s="175"/>
      <c r="G391" s="190"/>
      <c r="H391" s="190"/>
      <c r="I391" s="190"/>
      <c r="J391" s="190"/>
    </row>
    <row r="392" spans="1:10" hidden="1">
      <c r="A392" s="175"/>
      <c r="G392" s="190"/>
      <c r="H392" s="190"/>
      <c r="I392" s="190"/>
      <c r="J392" s="190"/>
    </row>
    <row r="393" spans="1:10" hidden="1">
      <c r="A393" s="175"/>
      <c r="G393" s="190"/>
      <c r="H393" s="190"/>
      <c r="I393" s="190"/>
      <c r="J393" s="190"/>
    </row>
    <row r="394" spans="1:10" hidden="1">
      <c r="A394" s="175"/>
      <c r="G394" s="190"/>
      <c r="H394" s="190"/>
      <c r="I394" s="190"/>
      <c r="J394" s="190"/>
    </row>
    <row r="395" spans="1:10" hidden="1">
      <c r="A395" s="175"/>
      <c r="G395" s="190"/>
      <c r="H395" s="190"/>
      <c r="I395" s="190"/>
      <c r="J395" s="190"/>
    </row>
    <row r="396" spans="1:10" hidden="1">
      <c r="A396" s="175"/>
      <c r="G396" s="190"/>
      <c r="H396" s="190"/>
      <c r="I396" s="190"/>
      <c r="J396" s="190"/>
    </row>
    <row r="397" spans="1:10" hidden="1">
      <c r="A397" s="175"/>
      <c r="G397" s="190"/>
      <c r="H397" s="190"/>
      <c r="I397" s="190"/>
      <c r="J397" s="190"/>
    </row>
    <row r="398" spans="1:10" hidden="1">
      <c r="A398" s="175"/>
      <c r="G398" s="190"/>
      <c r="H398" s="190"/>
      <c r="I398" s="190"/>
      <c r="J398" s="190"/>
    </row>
    <row r="399" spans="1:10" hidden="1">
      <c r="A399" s="175"/>
      <c r="G399" s="190"/>
      <c r="H399" s="190"/>
      <c r="I399" s="190"/>
      <c r="J399" s="190"/>
    </row>
    <row r="400" spans="1:10" hidden="1">
      <c r="A400" s="175"/>
      <c r="G400" s="190"/>
      <c r="H400" s="190"/>
      <c r="I400" s="190"/>
      <c r="J400" s="190"/>
    </row>
    <row r="401" spans="1:10" hidden="1">
      <c r="A401" s="175"/>
      <c r="G401" s="190"/>
      <c r="H401" s="190"/>
      <c r="I401" s="190"/>
      <c r="J401" s="190"/>
    </row>
    <row r="402" spans="1:10" hidden="1">
      <c r="A402" s="175"/>
      <c r="G402" s="190"/>
      <c r="H402" s="190"/>
      <c r="I402" s="190"/>
      <c r="J402" s="190"/>
    </row>
    <row r="403" spans="1:10" hidden="1">
      <c r="A403" s="175"/>
      <c r="G403" s="190"/>
      <c r="H403" s="190"/>
      <c r="I403" s="190"/>
      <c r="J403" s="190"/>
    </row>
    <row r="404" spans="1:10" hidden="1">
      <c r="A404" s="175"/>
      <c r="G404" s="190"/>
      <c r="H404" s="190"/>
      <c r="I404" s="190"/>
      <c r="J404" s="190"/>
    </row>
    <row r="405" spans="1:10" hidden="1">
      <c r="A405" s="175"/>
      <c r="G405" s="190"/>
      <c r="H405" s="190"/>
      <c r="I405" s="190"/>
      <c r="J405" s="190"/>
    </row>
    <row r="406" spans="1:10" hidden="1">
      <c r="A406" s="175"/>
      <c r="G406" s="190"/>
      <c r="H406" s="190"/>
      <c r="I406" s="190"/>
      <c r="J406" s="190"/>
    </row>
    <row r="407" spans="1:10" hidden="1">
      <c r="A407" s="175"/>
      <c r="G407" s="190"/>
      <c r="H407" s="190"/>
      <c r="I407" s="190"/>
      <c r="J407" s="190"/>
    </row>
    <row r="408" spans="1:10" hidden="1">
      <c r="A408" s="175"/>
      <c r="G408" s="190"/>
      <c r="H408" s="190"/>
      <c r="I408" s="190"/>
      <c r="J408" s="190"/>
    </row>
    <row r="409" spans="1:10" hidden="1">
      <c r="A409" s="175"/>
      <c r="G409" s="190"/>
      <c r="H409" s="190"/>
      <c r="I409" s="190"/>
      <c r="J409" s="190"/>
    </row>
    <row r="410" spans="1:10" hidden="1">
      <c r="A410" s="175"/>
      <c r="G410" s="190"/>
      <c r="H410" s="190"/>
      <c r="I410" s="190"/>
      <c r="J410" s="190"/>
    </row>
    <row r="411" spans="1:10" hidden="1">
      <c r="A411" s="175"/>
      <c r="G411" s="190"/>
      <c r="H411" s="190"/>
      <c r="I411" s="190"/>
      <c r="J411" s="190"/>
    </row>
    <row r="412" spans="1:10" hidden="1">
      <c r="A412" s="175"/>
      <c r="G412" s="190"/>
      <c r="H412" s="190"/>
      <c r="I412" s="190"/>
      <c r="J412" s="190"/>
    </row>
    <row r="413" spans="1:10" hidden="1">
      <c r="A413" s="175"/>
      <c r="G413" s="190"/>
      <c r="H413" s="190"/>
      <c r="I413" s="190"/>
      <c r="J413" s="190"/>
    </row>
    <row r="414" spans="1:10" hidden="1">
      <c r="A414" s="175"/>
      <c r="G414" s="190"/>
      <c r="H414" s="190"/>
      <c r="I414" s="190"/>
      <c r="J414" s="190"/>
    </row>
    <row r="415" spans="1:10" hidden="1">
      <c r="A415" s="175"/>
      <c r="G415" s="190"/>
      <c r="H415" s="190"/>
      <c r="I415" s="190"/>
      <c r="J415" s="190"/>
    </row>
    <row r="416" spans="1:10" hidden="1">
      <c r="A416" s="175"/>
      <c r="G416" s="190"/>
      <c r="H416" s="190"/>
      <c r="I416" s="190"/>
      <c r="J416" s="190"/>
    </row>
    <row r="417" spans="1:10" hidden="1">
      <c r="A417" s="175"/>
      <c r="G417" s="190"/>
      <c r="H417" s="190"/>
      <c r="I417" s="190"/>
      <c r="J417" s="190"/>
    </row>
    <row r="418" spans="1:10" hidden="1">
      <c r="A418" s="175"/>
      <c r="G418" s="190"/>
      <c r="H418" s="190"/>
      <c r="I418" s="190"/>
      <c r="J418" s="190"/>
    </row>
    <row r="419" spans="1:10" hidden="1">
      <c r="A419" s="175"/>
      <c r="G419" s="190"/>
      <c r="H419" s="190"/>
      <c r="I419" s="190"/>
      <c r="J419" s="190"/>
    </row>
    <row r="420" spans="1:10" hidden="1">
      <c r="A420" s="175"/>
      <c r="G420" s="190"/>
      <c r="H420" s="190"/>
      <c r="I420" s="190"/>
      <c r="J420" s="190"/>
    </row>
    <row r="421" spans="1:10" hidden="1">
      <c r="A421" s="175"/>
      <c r="G421" s="190"/>
      <c r="H421" s="190"/>
      <c r="I421" s="190"/>
      <c r="J421" s="190"/>
    </row>
    <row r="422" spans="1:10" hidden="1">
      <c r="A422" s="175"/>
      <c r="G422" s="190"/>
      <c r="H422" s="190"/>
      <c r="I422" s="190"/>
      <c r="J422" s="190"/>
    </row>
    <row r="423" spans="1:10" hidden="1">
      <c r="A423" s="175"/>
      <c r="G423" s="190"/>
      <c r="H423" s="190"/>
      <c r="I423" s="190"/>
      <c r="J423" s="190"/>
    </row>
    <row r="424" spans="1:10" hidden="1">
      <c r="A424" s="175"/>
      <c r="G424" s="190"/>
      <c r="H424" s="190"/>
      <c r="I424" s="190"/>
      <c r="J424" s="190"/>
    </row>
    <row r="425" spans="1:10" hidden="1">
      <c r="A425" s="175"/>
      <c r="G425" s="190"/>
      <c r="H425" s="190"/>
      <c r="I425" s="190"/>
      <c r="J425" s="190"/>
    </row>
    <row r="426" spans="1:10" hidden="1">
      <c r="A426" s="175"/>
      <c r="G426" s="190"/>
      <c r="H426" s="190"/>
      <c r="I426" s="190"/>
      <c r="J426" s="190"/>
    </row>
    <row r="427" spans="1:10" hidden="1">
      <c r="A427" s="175"/>
      <c r="G427" s="190"/>
      <c r="H427" s="190"/>
      <c r="I427" s="190"/>
      <c r="J427" s="190"/>
    </row>
    <row r="428" spans="1:10" hidden="1">
      <c r="A428" s="175"/>
      <c r="G428" s="190"/>
      <c r="H428" s="190"/>
      <c r="I428" s="190"/>
      <c r="J428" s="190"/>
    </row>
    <row r="429" spans="1:10" hidden="1">
      <c r="A429" s="175"/>
      <c r="G429" s="190"/>
      <c r="H429" s="190"/>
      <c r="I429" s="190"/>
      <c r="J429" s="190"/>
    </row>
    <row r="430" spans="1:10" hidden="1">
      <c r="A430" s="175"/>
      <c r="G430" s="190"/>
      <c r="H430" s="190"/>
      <c r="I430" s="190"/>
      <c r="J430" s="190"/>
    </row>
    <row r="431" spans="1:10" hidden="1">
      <c r="A431" s="175"/>
      <c r="G431" s="190"/>
      <c r="H431" s="190"/>
      <c r="I431" s="190"/>
      <c r="J431" s="190"/>
    </row>
    <row r="432" spans="1:10" hidden="1">
      <c r="A432" s="175"/>
      <c r="G432" s="190"/>
      <c r="H432" s="190"/>
      <c r="I432" s="190"/>
      <c r="J432" s="190"/>
    </row>
    <row r="433" spans="1:10" hidden="1">
      <c r="A433" s="175"/>
      <c r="G433" s="190"/>
      <c r="H433" s="190"/>
      <c r="I433" s="190"/>
      <c r="J433" s="190"/>
    </row>
    <row r="434" spans="1:10" hidden="1">
      <c r="A434" s="175"/>
      <c r="G434" s="190"/>
      <c r="H434" s="190"/>
      <c r="I434" s="190"/>
      <c r="J434" s="190"/>
    </row>
    <row r="435" spans="1:10" hidden="1">
      <c r="A435" s="175"/>
      <c r="G435" s="190"/>
      <c r="H435" s="190"/>
      <c r="I435" s="190"/>
      <c r="J435" s="190"/>
    </row>
    <row r="436" spans="1:10" hidden="1">
      <c r="A436" s="175"/>
      <c r="G436" s="190"/>
      <c r="H436" s="190"/>
      <c r="I436" s="190"/>
      <c r="J436" s="190"/>
    </row>
    <row r="437" spans="1:10" hidden="1">
      <c r="A437" s="175"/>
      <c r="G437" s="190"/>
      <c r="H437" s="190"/>
      <c r="I437" s="190"/>
      <c r="J437" s="190"/>
    </row>
    <row r="438" spans="1:10" hidden="1">
      <c r="A438" s="175"/>
      <c r="G438" s="190"/>
      <c r="H438" s="190"/>
      <c r="I438" s="190"/>
      <c r="J438" s="190"/>
    </row>
    <row r="439" spans="1:10" hidden="1">
      <c r="A439" s="175"/>
      <c r="G439" s="190"/>
      <c r="H439" s="190"/>
      <c r="I439" s="190"/>
      <c r="J439" s="190"/>
    </row>
    <row r="440" spans="1:10" hidden="1">
      <c r="A440" s="175"/>
      <c r="G440" s="190"/>
      <c r="H440" s="190"/>
      <c r="I440" s="190"/>
      <c r="J440" s="190"/>
    </row>
    <row r="441" spans="1:10" hidden="1">
      <c r="A441" s="175"/>
      <c r="G441" s="190"/>
      <c r="H441" s="190"/>
      <c r="I441" s="190"/>
      <c r="J441" s="190"/>
    </row>
    <row r="442" spans="1:10" hidden="1">
      <c r="A442" s="175"/>
      <c r="G442" s="190"/>
      <c r="H442" s="190"/>
      <c r="I442" s="190"/>
      <c r="J442" s="190"/>
    </row>
    <row r="443" spans="1:10" hidden="1">
      <c r="A443" s="175"/>
      <c r="G443" s="190"/>
      <c r="H443" s="190"/>
      <c r="I443" s="190"/>
      <c r="J443" s="190"/>
    </row>
    <row r="444" spans="1:10" hidden="1">
      <c r="A444" s="175"/>
      <c r="G444" s="190"/>
      <c r="H444" s="190"/>
      <c r="I444" s="190"/>
      <c r="J444" s="190"/>
    </row>
    <row r="445" spans="1:10" hidden="1">
      <c r="A445" s="175"/>
      <c r="G445" s="190"/>
      <c r="H445" s="190"/>
      <c r="I445" s="190"/>
      <c r="J445" s="190"/>
    </row>
    <row r="446" spans="1:10" hidden="1">
      <c r="A446" s="175"/>
      <c r="G446" s="190"/>
      <c r="H446" s="190"/>
      <c r="I446" s="190"/>
      <c r="J446" s="190"/>
    </row>
    <row r="447" spans="1:10" hidden="1">
      <c r="A447" s="175"/>
      <c r="G447" s="190"/>
      <c r="H447" s="190"/>
      <c r="I447" s="190"/>
      <c r="J447" s="190"/>
    </row>
    <row r="448" spans="1:10" hidden="1">
      <c r="A448" s="175"/>
      <c r="G448" s="190"/>
      <c r="H448" s="190"/>
      <c r="I448" s="190"/>
      <c r="J448" s="190"/>
    </row>
    <row r="449" spans="1:10" hidden="1">
      <c r="A449" s="175"/>
      <c r="G449" s="190"/>
      <c r="H449" s="190"/>
      <c r="I449" s="190"/>
      <c r="J449" s="190"/>
    </row>
    <row r="450" spans="1:10" hidden="1">
      <c r="A450" s="175"/>
      <c r="G450" s="190"/>
      <c r="H450" s="190"/>
      <c r="I450" s="190"/>
      <c r="J450" s="190"/>
    </row>
    <row r="451" spans="1:10" hidden="1">
      <c r="A451" s="175"/>
      <c r="G451" s="190"/>
      <c r="H451" s="190"/>
      <c r="I451" s="190"/>
      <c r="J451" s="190"/>
    </row>
    <row r="452" spans="1:10" hidden="1">
      <c r="A452" s="175"/>
      <c r="G452" s="190"/>
      <c r="H452" s="190"/>
      <c r="I452" s="190"/>
      <c r="J452" s="190"/>
    </row>
    <row r="453" spans="1:10" hidden="1">
      <c r="A453" s="175"/>
      <c r="G453" s="190"/>
      <c r="H453" s="190"/>
      <c r="I453" s="190"/>
      <c r="J453" s="190"/>
    </row>
    <row r="454" spans="1:10" hidden="1">
      <c r="A454" s="175"/>
      <c r="G454" s="190"/>
      <c r="H454" s="190"/>
      <c r="I454" s="190"/>
      <c r="J454" s="190"/>
    </row>
    <row r="455" spans="1:10" hidden="1">
      <c r="A455" s="175"/>
      <c r="G455" s="190"/>
      <c r="H455" s="190"/>
      <c r="I455" s="190"/>
      <c r="J455" s="190"/>
    </row>
    <row r="456" spans="1:10" hidden="1">
      <c r="A456" s="175"/>
      <c r="G456" s="190"/>
      <c r="H456" s="190"/>
      <c r="I456" s="190"/>
      <c r="J456" s="190"/>
    </row>
    <row r="457" spans="1:10" hidden="1">
      <c r="A457" s="175"/>
      <c r="G457" s="190"/>
      <c r="H457" s="190"/>
      <c r="I457" s="190"/>
      <c r="J457" s="190"/>
    </row>
    <row r="458" spans="1:10" hidden="1">
      <c r="A458" s="175"/>
      <c r="G458" s="190"/>
      <c r="H458" s="190"/>
      <c r="I458" s="190"/>
      <c r="J458" s="190"/>
    </row>
    <row r="459" spans="1:10" hidden="1">
      <c r="A459" s="175"/>
      <c r="G459" s="190"/>
      <c r="H459" s="190"/>
      <c r="I459" s="190"/>
      <c r="J459" s="190"/>
    </row>
    <row r="460" spans="1:10" hidden="1">
      <c r="A460" s="175"/>
      <c r="G460" s="190"/>
      <c r="H460" s="190"/>
      <c r="I460" s="190"/>
      <c r="J460" s="190"/>
    </row>
    <row r="461" spans="1:10" hidden="1">
      <c r="A461" s="175"/>
      <c r="G461" s="190"/>
      <c r="H461" s="190"/>
      <c r="I461" s="190"/>
      <c r="J461" s="190"/>
    </row>
    <row r="462" spans="1:10" hidden="1">
      <c r="A462" s="175"/>
      <c r="G462" s="190"/>
      <c r="H462" s="190"/>
      <c r="I462" s="190"/>
      <c r="J462" s="190"/>
    </row>
    <row r="463" spans="1:10" hidden="1">
      <c r="A463" s="175"/>
      <c r="G463" s="190"/>
      <c r="H463" s="190"/>
      <c r="I463" s="190"/>
      <c r="J463" s="190"/>
    </row>
    <row r="464" spans="1:10" hidden="1">
      <c r="A464" s="175"/>
      <c r="G464" s="190"/>
      <c r="H464" s="190"/>
      <c r="I464" s="190"/>
      <c r="J464" s="190"/>
    </row>
    <row r="465" spans="1:10" hidden="1">
      <c r="A465" s="175"/>
      <c r="G465" s="190"/>
      <c r="H465" s="190"/>
      <c r="I465" s="190"/>
      <c r="J465" s="190"/>
    </row>
    <row r="466" spans="1:10" hidden="1">
      <c r="A466" s="175"/>
      <c r="G466" s="190"/>
      <c r="H466" s="190"/>
      <c r="I466" s="190"/>
      <c r="J466" s="190"/>
    </row>
    <row r="467" spans="1:10" hidden="1">
      <c r="A467" s="175"/>
      <c r="G467" s="190"/>
      <c r="H467" s="190"/>
      <c r="I467" s="190"/>
      <c r="J467" s="190"/>
    </row>
    <row r="468" spans="1:10" hidden="1">
      <c r="A468" s="175"/>
      <c r="G468" s="190"/>
      <c r="H468" s="190"/>
      <c r="I468" s="190"/>
      <c r="J468" s="190"/>
    </row>
    <row r="469" spans="1:10" hidden="1">
      <c r="A469" s="175"/>
      <c r="G469" s="190"/>
      <c r="H469" s="190"/>
      <c r="I469" s="190"/>
      <c r="J469" s="190"/>
    </row>
    <row r="470" spans="1:10" hidden="1">
      <c r="A470" s="175"/>
      <c r="G470" s="190"/>
      <c r="H470" s="190"/>
      <c r="I470" s="190"/>
      <c r="J470" s="190"/>
    </row>
    <row r="471" spans="1:10" hidden="1">
      <c r="A471" s="175"/>
      <c r="G471" s="190"/>
      <c r="H471" s="190"/>
      <c r="I471" s="190"/>
      <c r="J471" s="190"/>
    </row>
    <row r="472" spans="1:10" hidden="1">
      <c r="A472" s="175"/>
      <c r="G472" s="190"/>
      <c r="H472" s="190"/>
      <c r="I472" s="190"/>
      <c r="J472" s="190"/>
    </row>
    <row r="473" spans="1:10" hidden="1">
      <c r="A473" s="175"/>
      <c r="G473" s="190"/>
      <c r="H473" s="190"/>
      <c r="I473" s="190"/>
      <c r="J473" s="190"/>
    </row>
    <row r="474" spans="1:10" hidden="1">
      <c r="A474" s="175"/>
      <c r="G474" s="190"/>
      <c r="H474" s="190"/>
      <c r="I474" s="190"/>
      <c r="J474" s="190"/>
    </row>
    <row r="475" spans="1:10" hidden="1">
      <c r="A475" s="175"/>
      <c r="G475" s="190"/>
      <c r="H475" s="190"/>
      <c r="I475" s="190"/>
      <c r="J475" s="190"/>
    </row>
    <row r="476" spans="1:10" hidden="1">
      <c r="A476" s="175"/>
      <c r="G476" s="190"/>
      <c r="H476" s="190"/>
      <c r="I476" s="190"/>
      <c r="J476" s="190"/>
    </row>
    <row r="477" spans="1:10" hidden="1">
      <c r="A477" s="175"/>
      <c r="G477" s="190"/>
      <c r="H477" s="190"/>
      <c r="I477" s="190"/>
      <c r="J477" s="190"/>
    </row>
    <row r="478" spans="1:10" hidden="1">
      <c r="A478" s="175"/>
      <c r="G478" s="190"/>
      <c r="H478" s="190"/>
      <c r="I478" s="190"/>
      <c r="J478" s="190"/>
    </row>
    <row r="479" spans="1:10" hidden="1">
      <c r="A479" s="175"/>
      <c r="G479" s="190"/>
      <c r="H479" s="190"/>
      <c r="I479" s="190"/>
      <c r="J479" s="190"/>
    </row>
    <row r="480" spans="1:10" hidden="1">
      <c r="A480" s="175"/>
      <c r="G480" s="190"/>
      <c r="H480" s="190"/>
      <c r="I480" s="190"/>
      <c r="J480" s="190"/>
    </row>
    <row r="481" spans="1:10" hidden="1">
      <c r="A481" s="175"/>
      <c r="G481" s="190"/>
      <c r="H481" s="190"/>
      <c r="I481" s="190"/>
      <c r="J481" s="190"/>
    </row>
    <row r="482" spans="1:10" hidden="1">
      <c r="A482" s="175"/>
      <c r="G482" s="190"/>
      <c r="H482" s="190"/>
      <c r="I482" s="190"/>
      <c r="J482" s="190"/>
    </row>
    <row r="483" spans="1:10" hidden="1">
      <c r="A483" s="175"/>
      <c r="G483" s="190"/>
      <c r="H483" s="190"/>
      <c r="I483" s="190"/>
      <c r="J483" s="190"/>
    </row>
    <row r="484" spans="1:10" hidden="1">
      <c r="A484" s="175"/>
      <c r="G484" s="190"/>
      <c r="H484" s="190"/>
      <c r="I484" s="190"/>
      <c r="J484" s="190"/>
    </row>
    <row r="485" spans="1:10" hidden="1">
      <c r="A485" s="175"/>
      <c r="G485" s="190"/>
      <c r="H485" s="190"/>
      <c r="I485" s="190"/>
      <c r="J485" s="190"/>
    </row>
    <row r="486" spans="1:10" hidden="1">
      <c r="A486" s="175"/>
      <c r="G486" s="190"/>
      <c r="H486" s="190"/>
      <c r="I486" s="190"/>
      <c r="J486" s="190"/>
    </row>
    <row r="487" spans="1:10" hidden="1">
      <c r="A487" s="175"/>
      <c r="G487" s="190"/>
      <c r="H487" s="190"/>
      <c r="I487" s="190"/>
      <c r="J487" s="190"/>
    </row>
    <row r="488" spans="1:10" hidden="1">
      <c r="A488" s="175"/>
      <c r="G488" s="190"/>
      <c r="H488" s="190"/>
      <c r="I488" s="190"/>
      <c r="J488" s="190"/>
    </row>
    <row r="489" spans="1:10" hidden="1">
      <c r="A489" s="175"/>
      <c r="G489" s="190"/>
      <c r="H489" s="190"/>
      <c r="I489" s="190"/>
      <c r="J489" s="190"/>
    </row>
    <row r="490" spans="1:10" hidden="1">
      <c r="A490" s="175"/>
      <c r="G490" s="190"/>
      <c r="H490" s="190"/>
      <c r="I490" s="190"/>
      <c r="J490" s="190"/>
    </row>
    <row r="491" spans="1:10" hidden="1">
      <c r="A491" s="175"/>
      <c r="G491" s="190"/>
      <c r="H491" s="190"/>
      <c r="I491" s="190"/>
      <c r="J491" s="190"/>
    </row>
    <row r="492" spans="1:10" hidden="1">
      <c r="A492" s="175"/>
      <c r="G492" s="190"/>
      <c r="H492" s="190"/>
      <c r="I492" s="190"/>
      <c r="J492" s="190"/>
    </row>
    <row r="493" spans="1:10" hidden="1">
      <c r="A493" s="175"/>
      <c r="G493" s="190"/>
      <c r="H493" s="190"/>
      <c r="I493" s="190"/>
      <c r="J493" s="190"/>
    </row>
    <row r="494" spans="1:10" hidden="1">
      <c r="A494" s="175"/>
      <c r="G494" s="190"/>
      <c r="H494" s="190"/>
      <c r="I494" s="190"/>
      <c r="J494" s="190"/>
    </row>
    <row r="495" spans="1:10" hidden="1">
      <c r="A495" s="175"/>
      <c r="G495" s="190"/>
      <c r="H495" s="190"/>
      <c r="I495" s="190"/>
      <c r="J495" s="190"/>
    </row>
    <row r="496" spans="1:10" hidden="1">
      <c r="A496" s="175"/>
      <c r="G496" s="190"/>
      <c r="H496" s="190"/>
      <c r="I496" s="190"/>
      <c r="J496" s="190"/>
    </row>
    <row r="497" spans="1:10" hidden="1">
      <c r="A497" s="175"/>
      <c r="G497" s="190"/>
      <c r="H497" s="190"/>
      <c r="I497" s="190"/>
      <c r="J497" s="190"/>
    </row>
    <row r="498" spans="1:10" hidden="1">
      <c r="A498" s="175"/>
      <c r="G498" s="190"/>
      <c r="H498" s="190"/>
      <c r="I498" s="190"/>
      <c r="J498" s="190"/>
    </row>
    <row r="499" spans="1:10" hidden="1">
      <c r="A499" s="175"/>
      <c r="G499" s="190"/>
      <c r="H499" s="190"/>
      <c r="I499" s="190"/>
      <c r="J499" s="190"/>
    </row>
    <row r="500" spans="1:10" hidden="1">
      <c r="A500" s="175"/>
      <c r="G500" s="190"/>
      <c r="H500" s="190"/>
      <c r="I500" s="190"/>
      <c r="J500" s="190"/>
    </row>
    <row r="501" spans="1:10" hidden="1">
      <c r="A501" s="175"/>
      <c r="G501" s="190"/>
      <c r="H501" s="190"/>
      <c r="I501" s="190"/>
      <c r="J501" s="190"/>
    </row>
    <row r="502" spans="1:10" hidden="1">
      <c r="A502" s="175"/>
      <c r="G502" s="190"/>
      <c r="H502" s="190"/>
      <c r="I502" s="190"/>
      <c r="J502" s="190"/>
    </row>
    <row r="503" spans="1:10" hidden="1">
      <c r="A503" s="175"/>
      <c r="G503" s="190"/>
      <c r="H503" s="190"/>
      <c r="I503" s="190"/>
      <c r="J503" s="190"/>
    </row>
    <row r="504" spans="1:10" hidden="1">
      <c r="A504" s="175"/>
      <c r="G504" s="190"/>
      <c r="H504" s="190"/>
      <c r="I504" s="190"/>
      <c r="J504" s="190"/>
    </row>
    <row r="505" spans="1:10" hidden="1">
      <c r="A505" s="175"/>
      <c r="G505" s="190"/>
      <c r="H505" s="190"/>
      <c r="I505" s="190"/>
      <c r="J505" s="190"/>
    </row>
    <row r="506" spans="1:10" hidden="1">
      <c r="A506" s="175"/>
      <c r="G506" s="190"/>
      <c r="H506" s="190"/>
      <c r="I506" s="190"/>
      <c r="J506" s="190"/>
    </row>
    <row r="507" spans="1:10" hidden="1">
      <c r="A507" s="175"/>
      <c r="G507" s="190"/>
      <c r="H507" s="190"/>
      <c r="I507" s="190"/>
      <c r="J507" s="190"/>
    </row>
    <row r="508" spans="1:10" hidden="1">
      <c r="A508" s="175"/>
      <c r="G508" s="190"/>
      <c r="H508" s="190"/>
      <c r="I508" s="190"/>
      <c r="J508" s="190"/>
    </row>
    <row r="509" spans="1:10" hidden="1">
      <c r="A509" s="175"/>
      <c r="G509" s="190"/>
      <c r="H509" s="190"/>
      <c r="I509" s="190"/>
      <c r="J509" s="190"/>
    </row>
    <row r="510" spans="1:10" hidden="1">
      <c r="A510" s="175"/>
      <c r="G510" s="190"/>
      <c r="H510" s="190"/>
      <c r="I510" s="190"/>
      <c r="J510" s="190"/>
    </row>
    <row r="511" spans="1:10" hidden="1">
      <c r="A511" s="175"/>
      <c r="G511" s="190"/>
      <c r="H511" s="190"/>
      <c r="I511" s="190"/>
      <c r="J511" s="190"/>
    </row>
    <row r="512" spans="1:10" hidden="1">
      <c r="A512" s="175"/>
      <c r="G512" s="190"/>
      <c r="H512" s="190"/>
      <c r="I512" s="190"/>
      <c r="J512" s="190"/>
    </row>
    <row r="513" spans="1:10" hidden="1">
      <c r="A513" s="175"/>
      <c r="G513" s="190"/>
      <c r="H513" s="190"/>
      <c r="I513" s="190"/>
      <c r="J513" s="190"/>
    </row>
    <row r="514" spans="1:10" hidden="1">
      <c r="A514" s="175"/>
      <c r="G514" s="190"/>
      <c r="H514" s="190"/>
      <c r="I514" s="190"/>
      <c r="J514" s="190"/>
    </row>
    <row r="515" spans="1:10" hidden="1">
      <c r="A515" s="175"/>
      <c r="G515" s="190"/>
      <c r="H515" s="190"/>
      <c r="I515" s="190"/>
      <c r="J515" s="190"/>
    </row>
    <row r="516" spans="1:10" hidden="1">
      <c r="A516" s="175"/>
      <c r="G516" s="190"/>
      <c r="H516" s="190"/>
      <c r="I516" s="190"/>
      <c r="J516" s="190"/>
    </row>
    <row r="517" spans="1:10" hidden="1">
      <c r="A517" s="175"/>
      <c r="G517" s="190"/>
      <c r="H517" s="190"/>
      <c r="I517" s="190"/>
      <c r="J517" s="190"/>
    </row>
    <row r="518" spans="1:10" hidden="1">
      <c r="A518" s="175"/>
      <c r="G518" s="190"/>
      <c r="H518" s="190"/>
      <c r="I518" s="190"/>
      <c r="J518" s="190"/>
    </row>
    <row r="519" spans="1:10" hidden="1">
      <c r="A519" s="175"/>
      <c r="G519" s="190"/>
      <c r="H519" s="190"/>
      <c r="I519" s="190"/>
      <c r="J519" s="190"/>
    </row>
    <row r="520" spans="1:10" hidden="1">
      <c r="A520" s="175"/>
      <c r="G520" s="190"/>
      <c r="H520" s="190"/>
      <c r="I520" s="190"/>
      <c r="J520" s="190"/>
    </row>
    <row r="521" spans="1:10" hidden="1">
      <c r="A521" s="175"/>
      <c r="G521" s="190"/>
      <c r="H521" s="190"/>
      <c r="I521" s="190"/>
      <c r="J521" s="190"/>
    </row>
    <row r="522" spans="1:10" hidden="1">
      <c r="A522" s="175"/>
      <c r="G522" s="190"/>
      <c r="H522" s="190"/>
      <c r="I522" s="190"/>
      <c r="J522" s="190"/>
    </row>
    <row r="523" spans="1:10" hidden="1">
      <c r="A523" s="175"/>
      <c r="G523" s="190"/>
      <c r="H523" s="190"/>
      <c r="I523" s="190"/>
      <c r="J523" s="190"/>
    </row>
    <row r="524" spans="1:10" hidden="1">
      <c r="A524" s="175"/>
      <c r="G524" s="190"/>
      <c r="H524" s="190"/>
      <c r="I524" s="190"/>
      <c r="J524" s="190"/>
    </row>
    <row r="525" spans="1:10" hidden="1">
      <c r="A525" s="175"/>
      <c r="G525" s="190"/>
      <c r="H525" s="190"/>
      <c r="I525" s="190"/>
      <c r="J525" s="190"/>
    </row>
    <row r="526" spans="1:10" hidden="1">
      <c r="A526" s="175"/>
      <c r="G526" s="190"/>
      <c r="H526" s="190"/>
      <c r="I526" s="190"/>
      <c r="J526" s="190"/>
    </row>
    <row r="527" spans="1:10" hidden="1">
      <c r="A527" s="175"/>
      <c r="G527" s="190"/>
      <c r="H527" s="190"/>
      <c r="I527" s="190"/>
      <c r="J527" s="190"/>
    </row>
    <row r="528" spans="1:10" hidden="1">
      <c r="A528" s="175"/>
      <c r="G528" s="190"/>
      <c r="H528" s="190"/>
      <c r="I528" s="190"/>
      <c r="J528" s="190"/>
    </row>
    <row r="529" spans="1:10" hidden="1">
      <c r="A529" s="175"/>
      <c r="G529" s="190"/>
      <c r="H529" s="190"/>
      <c r="I529" s="190"/>
      <c r="J529" s="190"/>
    </row>
    <row r="530" spans="1:10" hidden="1">
      <c r="A530" s="175"/>
      <c r="G530" s="190"/>
      <c r="H530" s="190"/>
      <c r="I530" s="190"/>
      <c r="J530" s="190"/>
    </row>
    <row r="531" spans="1:10" hidden="1">
      <c r="A531" s="175"/>
      <c r="G531" s="190"/>
      <c r="H531" s="190"/>
      <c r="I531" s="190"/>
      <c r="J531" s="190"/>
    </row>
    <row r="532" spans="1:10" hidden="1">
      <c r="A532" s="175"/>
      <c r="G532" s="190"/>
      <c r="H532" s="190"/>
      <c r="I532" s="190"/>
      <c r="J532" s="190"/>
    </row>
    <row r="533" spans="1:10" hidden="1">
      <c r="A533" s="175"/>
      <c r="G533" s="190"/>
      <c r="H533" s="190"/>
      <c r="I533" s="190"/>
      <c r="J533" s="190"/>
    </row>
    <row r="534" spans="1:10" hidden="1">
      <c r="A534" s="175"/>
      <c r="G534" s="190"/>
      <c r="H534" s="190"/>
      <c r="I534" s="190"/>
      <c r="J534" s="190"/>
    </row>
    <row r="535" spans="1:10" hidden="1">
      <c r="A535" s="175"/>
      <c r="G535" s="190"/>
      <c r="H535" s="190"/>
      <c r="I535" s="190"/>
      <c r="J535" s="190"/>
    </row>
    <row r="536" spans="1:10" hidden="1">
      <c r="A536" s="175"/>
      <c r="G536" s="190"/>
      <c r="H536" s="190"/>
      <c r="I536" s="190"/>
      <c r="J536" s="190"/>
    </row>
    <row r="537" spans="1:10" hidden="1">
      <c r="A537" s="175"/>
      <c r="G537" s="190"/>
      <c r="H537" s="190"/>
      <c r="I537" s="190"/>
      <c r="J537" s="190"/>
    </row>
    <row r="538" spans="1:10" hidden="1">
      <c r="A538" s="175"/>
      <c r="G538" s="190"/>
      <c r="H538" s="190"/>
      <c r="I538" s="190"/>
      <c r="J538" s="190"/>
    </row>
    <row r="539" spans="1:10" hidden="1">
      <c r="A539" s="175"/>
      <c r="G539" s="190"/>
      <c r="H539" s="190"/>
      <c r="I539" s="190"/>
      <c r="J539" s="190"/>
    </row>
    <row r="540" spans="1:10" hidden="1">
      <c r="A540" s="175"/>
      <c r="G540" s="190"/>
      <c r="H540" s="190"/>
      <c r="I540" s="190"/>
      <c r="J540" s="190"/>
    </row>
    <row r="541" spans="1:10" hidden="1">
      <c r="A541" s="175"/>
      <c r="G541" s="190"/>
      <c r="H541" s="190"/>
      <c r="I541" s="190"/>
      <c r="J541" s="190"/>
    </row>
    <row r="542" spans="1:10" hidden="1">
      <c r="A542" s="175"/>
      <c r="G542" s="190"/>
      <c r="H542" s="190"/>
      <c r="I542" s="190"/>
      <c r="J542" s="190"/>
    </row>
    <row r="543" spans="1:10" hidden="1">
      <c r="A543" s="175"/>
      <c r="G543" s="190"/>
      <c r="H543" s="190"/>
      <c r="I543" s="190"/>
      <c r="J543" s="190"/>
    </row>
    <row r="544" spans="1:10" hidden="1">
      <c r="A544" s="175"/>
      <c r="G544" s="190"/>
      <c r="H544" s="190"/>
      <c r="I544" s="190"/>
      <c r="J544" s="190"/>
    </row>
    <row r="545" spans="1:10" hidden="1">
      <c r="A545" s="175"/>
      <c r="G545" s="190"/>
      <c r="H545" s="190"/>
      <c r="I545" s="190"/>
      <c r="J545" s="190"/>
    </row>
    <row r="546" spans="1:10" hidden="1">
      <c r="A546" s="175"/>
      <c r="G546" s="190"/>
      <c r="H546" s="190"/>
      <c r="I546" s="190"/>
      <c r="J546" s="190"/>
    </row>
    <row r="547" spans="1:10" hidden="1">
      <c r="A547" s="175"/>
      <c r="G547" s="190"/>
      <c r="H547" s="190"/>
      <c r="I547" s="190"/>
      <c r="J547" s="190"/>
    </row>
    <row r="548" spans="1:10" hidden="1">
      <c r="A548" s="175"/>
      <c r="G548" s="190"/>
      <c r="H548" s="190"/>
      <c r="I548" s="190"/>
      <c r="J548" s="190"/>
    </row>
    <row r="549" spans="1:10" hidden="1">
      <c r="A549" s="175"/>
      <c r="G549" s="190"/>
      <c r="H549" s="190"/>
      <c r="I549" s="190"/>
      <c r="J549" s="190"/>
    </row>
    <row r="550" spans="1:10" hidden="1">
      <c r="A550" s="175"/>
      <c r="G550" s="190"/>
      <c r="H550" s="190"/>
      <c r="I550" s="190"/>
      <c r="J550" s="190"/>
    </row>
    <row r="551" spans="1:10" hidden="1">
      <c r="A551" s="175"/>
      <c r="G551" s="190"/>
      <c r="H551" s="190"/>
      <c r="I551" s="190"/>
      <c r="J551" s="190"/>
    </row>
    <row r="552" spans="1:10" hidden="1">
      <c r="A552" s="175"/>
      <c r="G552" s="190"/>
      <c r="H552" s="190"/>
      <c r="I552" s="190"/>
      <c r="J552" s="190"/>
    </row>
    <row r="553" spans="1:10" hidden="1">
      <c r="A553" s="175"/>
      <c r="G553" s="190"/>
      <c r="H553" s="190"/>
      <c r="I553" s="190"/>
      <c r="J553" s="190"/>
    </row>
    <row r="554" spans="1:10" hidden="1">
      <c r="A554" s="175"/>
      <c r="G554" s="190"/>
      <c r="H554" s="190"/>
      <c r="I554" s="190"/>
      <c r="J554" s="190"/>
    </row>
    <row r="555" spans="1:10" hidden="1">
      <c r="A555" s="175"/>
      <c r="G555" s="190"/>
      <c r="H555" s="190"/>
      <c r="I555" s="190"/>
      <c r="J555" s="190"/>
    </row>
    <row r="556" spans="1:10" hidden="1">
      <c r="A556" s="175"/>
      <c r="G556" s="190"/>
      <c r="H556" s="190"/>
      <c r="I556" s="190"/>
      <c r="J556" s="190"/>
    </row>
    <row r="557" spans="1:10" hidden="1">
      <c r="A557" s="175"/>
      <c r="G557" s="190"/>
      <c r="H557" s="190"/>
      <c r="I557" s="190"/>
      <c r="J557" s="190"/>
    </row>
    <row r="558" spans="1:10" hidden="1">
      <c r="A558" s="175"/>
      <c r="G558" s="190"/>
      <c r="H558" s="190"/>
      <c r="I558" s="190"/>
      <c r="J558" s="190"/>
    </row>
    <row r="559" spans="1:10" hidden="1">
      <c r="A559" s="175"/>
      <c r="G559" s="190"/>
      <c r="H559" s="190"/>
      <c r="I559" s="190"/>
      <c r="J559" s="190"/>
    </row>
    <row r="560" spans="1:10" hidden="1">
      <c r="A560" s="175"/>
      <c r="G560" s="190"/>
      <c r="H560" s="190"/>
      <c r="I560" s="190"/>
      <c r="J560" s="190"/>
    </row>
    <row r="561" spans="1:10" hidden="1">
      <c r="A561" s="175"/>
      <c r="G561" s="190"/>
      <c r="H561" s="190"/>
      <c r="I561" s="190"/>
      <c r="J561" s="190"/>
    </row>
    <row r="562" spans="1:10" hidden="1">
      <c r="A562" s="175"/>
      <c r="G562" s="190"/>
      <c r="H562" s="190"/>
      <c r="I562" s="190"/>
      <c r="J562" s="190"/>
    </row>
    <row r="563" spans="1:10" hidden="1">
      <c r="A563" s="175"/>
      <c r="G563" s="190"/>
      <c r="H563" s="190"/>
      <c r="I563" s="190"/>
      <c r="J563" s="190"/>
    </row>
    <row r="564" spans="1:10" hidden="1">
      <c r="A564" s="175"/>
      <c r="G564" s="190"/>
      <c r="H564" s="190"/>
      <c r="I564" s="190"/>
      <c r="J564" s="190"/>
    </row>
    <row r="565" spans="1:10" hidden="1">
      <c r="A565" s="175"/>
      <c r="G565" s="190"/>
      <c r="H565" s="190"/>
      <c r="I565" s="190"/>
      <c r="J565" s="190"/>
    </row>
    <row r="566" spans="1:10" hidden="1">
      <c r="A566" s="175"/>
      <c r="G566" s="190"/>
      <c r="H566" s="190"/>
      <c r="I566" s="190"/>
      <c r="J566" s="190"/>
    </row>
    <row r="567" spans="1:10" hidden="1">
      <c r="A567" s="175"/>
      <c r="G567" s="190"/>
      <c r="H567" s="190"/>
      <c r="I567" s="190"/>
      <c r="J567" s="190"/>
    </row>
    <row r="568" spans="1:10" hidden="1">
      <c r="A568" s="175"/>
      <c r="G568" s="190"/>
      <c r="H568" s="190"/>
      <c r="I568" s="190"/>
      <c r="J568" s="190"/>
    </row>
    <row r="569" spans="1:10" hidden="1">
      <c r="A569" s="175"/>
      <c r="G569" s="190"/>
      <c r="H569" s="190"/>
      <c r="I569" s="190"/>
      <c r="J569" s="190"/>
    </row>
    <row r="570" spans="1:10" hidden="1">
      <c r="A570" s="175"/>
      <c r="G570" s="190"/>
      <c r="H570" s="190"/>
      <c r="I570" s="190"/>
      <c r="J570" s="190"/>
    </row>
    <row r="571" spans="1:10" hidden="1">
      <c r="A571" s="175"/>
      <c r="G571" s="190"/>
      <c r="H571" s="190"/>
      <c r="I571" s="190"/>
      <c r="J571" s="190"/>
    </row>
    <row r="572" spans="1:10" hidden="1">
      <c r="A572" s="175"/>
      <c r="G572" s="190"/>
      <c r="H572" s="190"/>
      <c r="I572" s="190"/>
      <c r="J572" s="190"/>
    </row>
    <row r="573" spans="1:10" hidden="1">
      <c r="A573" s="175"/>
      <c r="G573" s="190"/>
      <c r="H573" s="190"/>
      <c r="I573" s="190"/>
      <c r="J573" s="190"/>
    </row>
    <row r="574" spans="1:10" hidden="1">
      <c r="A574" s="175"/>
      <c r="G574" s="190"/>
      <c r="H574" s="190"/>
      <c r="I574" s="190"/>
      <c r="J574" s="190"/>
    </row>
    <row r="575" spans="1:10" hidden="1">
      <c r="A575" s="175"/>
      <c r="G575" s="190"/>
      <c r="H575" s="190"/>
      <c r="I575" s="190"/>
      <c r="J575" s="190"/>
    </row>
    <row r="576" spans="1:10" hidden="1">
      <c r="A576" s="175"/>
      <c r="G576" s="190"/>
      <c r="H576" s="190"/>
      <c r="I576" s="190"/>
      <c r="J576" s="190"/>
    </row>
    <row r="577" spans="1:10" hidden="1">
      <c r="A577" s="175"/>
      <c r="G577" s="190"/>
      <c r="H577" s="190"/>
      <c r="I577" s="190"/>
      <c r="J577" s="190"/>
    </row>
    <row r="578" spans="1:10" hidden="1">
      <c r="A578" s="175"/>
      <c r="G578" s="190"/>
      <c r="H578" s="190"/>
      <c r="I578" s="190"/>
      <c r="J578" s="190"/>
    </row>
    <row r="579" spans="1:10" hidden="1">
      <c r="A579" s="175"/>
      <c r="G579" s="190"/>
      <c r="H579" s="190"/>
      <c r="I579" s="190"/>
      <c r="J579" s="190"/>
    </row>
    <row r="580" spans="1:10" hidden="1">
      <c r="A580" s="175"/>
      <c r="G580" s="190"/>
      <c r="H580" s="190"/>
      <c r="I580" s="190"/>
      <c r="J580" s="190"/>
    </row>
    <row r="581" spans="1:10" hidden="1">
      <c r="A581" s="175"/>
      <c r="G581" s="190"/>
      <c r="H581" s="190"/>
      <c r="I581" s="190"/>
      <c r="J581" s="190"/>
    </row>
    <row r="582" spans="1:10" hidden="1">
      <c r="A582" s="175"/>
      <c r="G582" s="190"/>
      <c r="H582" s="190"/>
      <c r="I582" s="190"/>
      <c r="J582" s="190"/>
    </row>
    <row r="583" spans="1:10" hidden="1">
      <c r="A583" s="175"/>
      <c r="G583" s="190"/>
      <c r="H583" s="190"/>
      <c r="I583" s="190"/>
      <c r="J583" s="190"/>
    </row>
    <row r="584" spans="1:10" hidden="1">
      <c r="A584" s="175"/>
      <c r="G584" s="190"/>
      <c r="H584" s="190"/>
      <c r="I584" s="190"/>
      <c r="J584" s="190"/>
    </row>
    <row r="585" spans="1:10" hidden="1">
      <c r="A585" s="175"/>
      <c r="G585" s="190"/>
      <c r="H585" s="190"/>
      <c r="I585" s="190"/>
      <c r="J585" s="190"/>
    </row>
    <row r="586" spans="1:10" hidden="1">
      <c r="A586" s="175"/>
      <c r="G586" s="190"/>
      <c r="H586" s="190"/>
      <c r="I586" s="190"/>
      <c r="J586" s="190"/>
    </row>
    <row r="587" spans="1:10" hidden="1">
      <c r="A587" s="175"/>
      <c r="G587" s="190"/>
      <c r="H587" s="190"/>
      <c r="I587" s="190"/>
      <c r="J587" s="190"/>
    </row>
    <row r="588" spans="1:10" hidden="1">
      <c r="A588" s="175"/>
      <c r="G588" s="190"/>
      <c r="H588" s="190"/>
      <c r="I588" s="190"/>
      <c r="J588" s="190"/>
    </row>
    <row r="589" spans="1:10" hidden="1">
      <c r="A589" s="175"/>
      <c r="G589" s="190"/>
      <c r="H589" s="190"/>
      <c r="I589" s="190"/>
      <c r="J589" s="190"/>
    </row>
    <row r="590" spans="1:10" hidden="1">
      <c r="A590" s="175"/>
      <c r="G590" s="190"/>
      <c r="H590" s="190"/>
      <c r="I590" s="190"/>
      <c r="J590" s="190"/>
    </row>
    <row r="591" spans="1:10" hidden="1">
      <c r="A591" s="175"/>
      <c r="G591" s="190"/>
      <c r="H591" s="190"/>
      <c r="I591" s="190"/>
      <c r="J591" s="190"/>
    </row>
    <row r="592" spans="1:10" hidden="1">
      <c r="A592" s="175"/>
      <c r="G592" s="190"/>
      <c r="H592" s="190"/>
      <c r="I592" s="190"/>
      <c r="J592" s="190"/>
    </row>
    <row r="593" spans="1:10" hidden="1">
      <c r="A593" s="175"/>
      <c r="G593" s="190"/>
      <c r="H593" s="190"/>
      <c r="I593" s="190"/>
      <c r="J593" s="190"/>
    </row>
    <row r="594" spans="1:10" hidden="1">
      <c r="A594" s="175"/>
      <c r="G594" s="190"/>
      <c r="H594" s="190"/>
      <c r="I594" s="190"/>
      <c r="J594" s="190"/>
    </row>
    <row r="595" spans="1:10" hidden="1">
      <c r="A595" s="175"/>
      <c r="G595" s="190"/>
      <c r="H595" s="190"/>
      <c r="I595" s="190"/>
      <c r="J595" s="190"/>
    </row>
    <row r="596" spans="1:10" hidden="1">
      <c r="A596" s="175"/>
      <c r="G596" s="190"/>
      <c r="H596" s="190"/>
      <c r="I596" s="190"/>
      <c r="J596" s="190"/>
    </row>
    <row r="597" spans="1:10" hidden="1">
      <c r="A597" s="175"/>
      <c r="G597" s="190"/>
      <c r="H597" s="190"/>
      <c r="I597" s="190"/>
      <c r="J597" s="190"/>
    </row>
    <row r="598" spans="1:10" hidden="1">
      <c r="A598" s="175"/>
      <c r="G598" s="190"/>
      <c r="H598" s="190"/>
      <c r="I598" s="190"/>
      <c r="J598" s="190"/>
    </row>
    <row r="599" spans="1:10" hidden="1">
      <c r="A599" s="175"/>
      <c r="G599" s="190"/>
      <c r="H599" s="190"/>
      <c r="I599" s="190"/>
      <c r="J599" s="190"/>
    </row>
    <row r="600" spans="1:10" hidden="1">
      <c r="A600" s="175"/>
      <c r="G600" s="190"/>
      <c r="H600" s="190"/>
      <c r="I600" s="190"/>
      <c r="J600" s="190"/>
    </row>
  </sheetData>
  <sheetProtection password="C1FB" sheet="1" objects="1" scenarios="1" formatCells="0" formatColumns="0" formatRows="0" selectLockedCells="1"/>
  <mergeCells count="24">
    <mergeCell ref="E30:G30"/>
    <mergeCell ref="E36:G36"/>
    <mergeCell ref="E37:G37"/>
    <mergeCell ref="E33:G33"/>
    <mergeCell ref="E31:G31"/>
    <mergeCell ref="E32:G32"/>
    <mergeCell ref="E34:G34"/>
    <mergeCell ref="E35:G35"/>
    <mergeCell ref="L32:L33"/>
    <mergeCell ref="L34:L35"/>
    <mergeCell ref="I33:I34"/>
    <mergeCell ref="C3:I3"/>
    <mergeCell ref="E5:I5"/>
    <mergeCell ref="C7:I7"/>
    <mergeCell ref="E21:G21"/>
    <mergeCell ref="E22:G22"/>
    <mergeCell ref="C19:G19"/>
    <mergeCell ref="E23:G23"/>
    <mergeCell ref="E24:G24"/>
    <mergeCell ref="E25:G25"/>
    <mergeCell ref="E26:G26"/>
    <mergeCell ref="E27:G27"/>
    <mergeCell ref="E28:G28"/>
    <mergeCell ref="E29:G29"/>
  </mergeCells>
  <conditionalFormatting sqref="I9">
    <cfRule type="expression" dxfId="36" priority="48" stopIfTrue="1">
      <formula>$E$9=""</formula>
    </cfRule>
  </conditionalFormatting>
  <conditionalFormatting sqref="L9">
    <cfRule type="expression" dxfId="35" priority="46">
      <formula>#REF!&lt;12</formula>
    </cfRule>
  </conditionalFormatting>
  <conditionalFormatting sqref="L9">
    <cfRule type="expression" dxfId="34" priority="45">
      <formula>#REF!&lt;11</formula>
    </cfRule>
  </conditionalFormatting>
  <dataValidations count="11">
    <dataValidation type="custom" allowBlank="1" showInputMessage="1" showErrorMessage="1" errorTitle="Write in Digit" error="शाला दर्पण NIC ID को अंको में सही लिखें " sqref="E11 C22:C37">
      <formula1>ISNUMBER(C11)=TRUE</formula1>
    </dataValidation>
    <dataValidation type="textLength" operator="equal" allowBlank="1" showInputMessage="1" showErrorMessage="1" sqref="J13 J15">
      <formula1>10</formula1>
    </dataValidation>
    <dataValidation type="custom" allowBlank="1" showInputMessage="1" showErrorMessage="1" errorTitle="Write Here Class Teacher Name" error="यहाँ पर क्लास टीचर का नाम शब्दों में लिखें " sqref="L9">
      <formula1>ISTEXT(L9)=TRUE</formula1>
    </dataValidation>
    <dataValidation type="custom" allowBlank="1" showInputMessage="1" showErrorMessage="1" errorTitle="Write Principal Name" error="यहाँ पर प्रिसिपल का नाम शब्दों सही सही लिखें I" sqref="E13">
      <formula1>ISTEXT(E13)=TRUE</formula1>
    </dataValidation>
    <dataValidation type="custom" allowBlank="1" showInputMessage="1" showErrorMessage="1" errorTitle="Write here Incharge  NAME" error="यहाँ पर इंचार्ज का नाम लिखें I" sqref="E15">
      <formula1>ISTEXT(E15)=TRUE</formula1>
    </dataValidation>
    <dataValidation type="custom" allowBlank="1" showInputMessage="1" showErrorMessage="1" errorTitle="Class Teacher Name" error="यहाँ पर क्लास टीचर का नाम शब्दों में लिखें " sqref="E17">
      <formula1>ISTEXT(E17)=TRUE</formula1>
    </dataValidation>
    <dataValidation type="custom" allowBlank="1" showInputMessage="1" showErrorMessage="1" errorTitle="write here class Teacher Name" error="यहाँ पर क्लास टीचर का नाम शब्दों में लिखें " sqref="I17:J17">
      <formula1>ISTEXT(I17)=TRUE</formula1>
    </dataValidation>
    <dataValidation type="custom" allowBlank="1" showInputMessage="1" showErrorMessage="1" errorTitle="Write here U-DISE CODE" error="यहाँ पर 11 अंकों में U-DISE CODE नंबर लिखें I" sqref="I11:J11">
      <formula1>ISNUMBER(I11)=TRUE</formula1>
    </dataValidation>
    <dataValidation type="list" allowBlank="1" showInputMessage="1" showErrorMessage="1" sqref="E9">
      <formula1>DIST.</formula1>
    </dataValidation>
    <dataValidation type="list" allowBlank="1" showInputMessage="1" showErrorMessage="1" sqref="I9">
      <formula1>INDIRECT($E$9)</formula1>
    </dataValidation>
    <dataValidation type="textLength" operator="equal" allowBlank="1" showInputMessage="1" showErrorMessage="1" errorTitle="write Mobile No." error="मोबाइल नंबर 10 अंको में लिखे सर जी " sqref="I13 I15">
      <formula1>10</formula1>
    </dataValidation>
  </dataValidations>
  <hyperlinks>
    <hyperlink ref="L34" r:id="rId1"/>
    <hyperlink ref="I33" r:id="rId2"/>
  </hyperlinks>
  <pageMargins left="0.7" right="0.45" top="0.25" bottom="0.25" header="0.3" footer="0.3"/>
  <pageSetup paperSize="9" orientation="portrait" r:id="rId3"/>
  <drawing r:id="rId4"/>
  <legacyDrawing r:id="rId5"/>
  <tableParts count="1">
    <tablePart r:id="rId6"/>
  </tableParts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41">
    <tabColor theme="6" tint="-0.499984740745262"/>
    <pageSetUpPr fitToPage="1"/>
  </sheetPr>
  <dimension ref="A1:U1071"/>
  <sheetViews>
    <sheetView showGridLines="0" workbookViewId="0">
      <selection activeCell="V6" sqref="V6"/>
    </sheetView>
  </sheetViews>
  <sheetFormatPr defaultRowHeight="15"/>
  <cols>
    <col min="1" max="1" width="6.75" customWidth="1"/>
    <col min="2" max="2" width="17.875" customWidth="1"/>
    <col min="3" max="3" width="15.875" customWidth="1"/>
    <col min="4" max="4" width="14.375" style="1" customWidth="1"/>
    <col min="5" max="5" width="13.625" style="1" customWidth="1"/>
    <col min="6" max="6" width="12.25" style="1" customWidth="1"/>
    <col min="7" max="7" width="13.75" customWidth="1"/>
    <col min="8" max="8" width="11.375" style="1" customWidth="1"/>
    <col min="9" max="9" width="16.875" customWidth="1"/>
    <col min="10" max="10" width="9.875" style="1" customWidth="1"/>
    <col min="11" max="11" width="12.625" style="1" customWidth="1"/>
    <col min="12" max="12" width="9.875" style="1" customWidth="1"/>
    <col min="13" max="13" width="12.25" style="1" customWidth="1"/>
    <col min="14" max="14" width="13.125" style="1" customWidth="1"/>
    <col min="15" max="20" width="13.125" customWidth="1"/>
    <col min="21" max="21" width="11.125" customWidth="1"/>
  </cols>
  <sheetData>
    <row r="1" spans="1:21" s="24" customFormat="1" ht="26.25" customHeight="1">
      <c r="A1" s="298" t="str">
        <f>IF('School Profile'!E5="","",'School Profile'!E5)</f>
        <v xml:space="preserve">महात्मा गाँधी राजकीय विद्यालय (अंग्रेजी माध्यम ) बर , पाली 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78"/>
    </row>
    <row r="2" spans="1:21" s="24" customFormat="1" ht="20.25" customHeight="1">
      <c r="A2" s="25"/>
      <c r="B2" s="299" t="s">
        <v>11</v>
      </c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</row>
    <row r="3" spans="1:21" ht="9" customHeight="1">
      <c r="A3" s="23"/>
      <c r="B3" s="23"/>
      <c r="C3" s="23"/>
      <c r="D3" s="23"/>
      <c r="E3" s="23"/>
      <c r="F3" s="23"/>
      <c r="G3" s="23"/>
      <c r="H3" s="23"/>
    </row>
    <row r="4" spans="1:21" s="7" customFormat="1" ht="63.75" customHeight="1">
      <c r="A4" s="75" t="str">
        <f>IF('DATA ENTRY'!A4="","",'DATA ENTRY'!A4)</f>
        <v>S.No.</v>
      </c>
      <c r="B4" s="75" t="str">
        <f>IF('DATA ENTRY'!B4="","",'DATA ENTRY'!B4)</f>
        <v>NAME OF CANDIDATE</v>
      </c>
      <c r="C4" s="75" t="str">
        <f>IF('DATA ENTRY'!C4="","",'DATA ENTRY'!C4)</f>
        <v>FATHER’S NAME</v>
      </c>
      <c r="D4" s="75" t="str">
        <f>IF('DATA ENTRY'!E4="","",'DATA ENTRY'!E4)</f>
        <v xml:space="preserve">आवेदित विद्यालय का नाम </v>
      </c>
      <c r="E4" s="75" t="str">
        <f>IF('DATA ENTRY'!G4="","",'DATA ENTRY'!G4)</f>
        <v xml:space="preserve">आवेदित पद का विषय </v>
      </c>
      <c r="F4" s="75" t="str">
        <f>IF('DATA ENTRY'!F4="","",'DATA ENTRY'!F4)</f>
        <v xml:space="preserve">आवेदित पद का नाम </v>
      </c>
      <c r="G4" s="75" t="str">
        <f>IF('DATA ENTRY'!H4="","",'DATA ENTRY'!H4)</f>
        <v xml:space="preserve">आवेदन प्रस्तुत करने की दिनांक </v>
      </c>
      <c r="H4" s="75" t="str">
        <f>IF('DATA ENTRY'!I4="","",'DATA ENTRY'!I4)</f>
        <v>DATE OF BIRTH DD/MM/YYYY</v>
      </c>
      <c r="I4" s="75" t="str">
        <f>IF('DATA ENTRY'!N5="","",'DATA ENTRY'!N5)</f>
        <v xml:space="preserve">जिस पद के लिए आवेदन किया उस पद हेतु वांछित शैक्षणिक योग्यता </v>
      </c>
      <c r="J4" s="75" t="str">
        <f>IF('DATA ENTRY'!O5="","",'DATA ENTRY'!O5)</f>
        <v>Percentage</v>
      </c>
      <c r="K4" s="75" t="str">
        <f>IF('DATA ENTRY'!P5="","",'DATA ENTRY'!P5)</f>
        <v>प्रशैक्षणिक योग्यता</v>
      </c>
      <c r="L4" s="75" t="str">
        <f>IF('DATA ENTRY'!Q5="","",'DATA ENTRY'!Q5)</f>
        <v>Percentage</v>
      </c>
      <c r="M4" s="75" t="str">
        <f>IF('DATA ENTRY'!R5="","",'DATA ENTRY'!R5)</f>
        <v xml:space="preserve">REET उत्तीर्णता वर्ष 
(आवश्यक होने पर लिखे) </v>
      </c>
      <c r="N4" s="75" t="str">
        <f>IF('DATA ENTRY'!S5="","",'DATA ENTRY'!S5)</f>
        <v xml:space="preserve">REET परीक्षा के प्रतिशत </v>
      </c>
      <c r="O4" s="75" t="s">
        <v>496</v>
      </c>
      <c r="P4" s="75" t="str">
        <f>IF('DATA ENTRY'!T5="","",'DATA ENTRY'!T5)</f>
        <v xml:space="preserve">जिस जिले के लिए आवेदन किया जा रहा है, वो जिला सलेक्ट करे </v>
      </c>
      <c r="Q4" s="75" t="str">
        <f>IF('DATA ENTRY'!U5="","",'DATA ENTRY'!U5)</f>
        <v xml:space="preserve">जिस तहसील के लिए आवेदन किया जा रहा है, वो तहसील सलेक्ट करे  </v>
      </c>
      <c r="R4" s="75" t="str">
        <f>IF('DATA ENTRY'!W4="","",'DATA ENTRY'!W4)</f>
        <v>CATEGORY</v>
      </c>
      <c r="S4" s="75" t="str">
        <f>IF('DATA ENTRY'!X4="","",'DATA ENTRY'!X4)</f>
        <v>GENDER (Male/Female)</v>
      </c>
      <c r="T4" s="75" t="str">
        <f>IF('DATA ENTRY'!AA4="","",'DATA ENTRY'!AA4)</f>
        <v xml:space="preserve">CONTACT Mob. NO. </v>
      </c>
      <c r="U4" s="75" t="s">
        <v>576</v>
      </c>
    </row>
    <row r="5" spans="1:21" ht="30" customHeight="1">
      <c r="A5" s="22">
        <f>IF(AND(H5="",D5="",F5="",G5="",I5="",J5=""),"",SUBTOTAL(3,$B$5:B5))</f>
        <v>1</v>
      </c>
      <c r="B5" s="74" t="str">
        <f>IF('DATA ENTRY'!B6="","",'DATA ENTRY'!B6)</f>
        <v>JHHG</v>
      </c>
      <c r="C5" s="74" t="str">
        <f>IF('DATA ENTRY'!C6="","",'DATA ENTRY'!C6)</f>
        <v>KJJKJ</v>
      </c>
      <c r="D5" s="74" t="str">
        <f>IF('DATA ENTRY'!E6="","",'DATA ENTRY'!E6)</f>
        <v xml:space="preserve">GUPS NO. 01 </v>
      </c>
      <c r="E5" s="22" t="str">
        <f>IF('DATA ENTRY'!G6="","",'DATA ENTRY'!G6)</f>
        <v>NA</v>
      </c>
      <c r="F5" s="22" t="str">
        <f>IF('DATA ENTRY'!F6="","",'DATA ENTRY'!F6)</f>
        <v>Third_Grade_L1</v>
      </c>
      <c r="G5" s="148" t="str">
        <f>IF('DATA ENTRY'!H6="","",'DATA ENTRY'!H6)</f>
        <v/>
      </c>
      <c r="H5" s="148">
        <f>IF('DATA ENTRY'!I6="","",'DATA ENTRY'!I6)</f>
        <v>31544</v>
      </c>
      <c r="I5" s="22" t="str">
        <f>IF('DATA ENTRY'!N6="","",'DATA ENTRY'!N6)</f>
        <v xml:space="preserve">12th </v>
      </c>
      <c r="J5" s="147">
        <f>IF('DATA ENTRY'!O6="","",'DATA ENTRY'!O6)</f>
        <v>0.74</v>
      </c>
      <c r="K5" s="22" t="str">
        <f>IF('DATA ENTRY'!P6="","",'DATA ENTRY'!P6)</f>
        <v>B.S.T.C. (D.EI.Ed.)</v>
      </c>
      <c r="L5" s="147">
        <f>IF('DATA ENTRY'!Q6="","",'DATA ENTRY'!Q6)</f>
        <v>0.81</v>
      </c>
      <c r="M5" s="22">
        <f>IF('DATA ENTRY'!R6="","",'DATA ENTRY'!R6)</f>
        <v>2016</v>
      </c>
      <c r="N5" s="147">
        <f>IF('DATA ENTRY'!S6="","",'DATA ENTRY'!S6)</f>
        <v>0.75</v>
      </c>
      <c r="O5" s="147">
        <f>IFERROR(IF(J5="","",SUM(J5*75%+L5*25%)),"")</f>
        <v>0.75749999999999995</v>
      </c>
      <c r="P5" s="74" t="str">
        <f>IF('DATA ENTRY'!T6="","",'DATA ENTRY'!T6)</f>
        <v>PALI</v>
      </c>
      <c r="Q5" s="74" t="str">
        <f>IF('DATA ENTRY'!U6="","",'DATA ENTRY'!U6)</f>
        <v>RAIPUR</v>
      </c>
      <c r="R5" s="22" t="str">
        <f>IF('DATA ENTRY'!W6="","",'DATA ENTRY'!W6)</f>
        <v>GEN</v>
      </c>
      <c r="S5" s="22" t="str">
        <f>IF('DATA ENTRY'!X6="","",'DATA ENTRY'!X6)</f>
        <v>MALE</v>
      </c>
      <c r="T5" s="22">
        <f>IF('DATA ENTRY'!AA6="","",'DATA ENTRY'!AA6)</f>
        <v>1313131313</v>
      </c>
      <c r="U5" s="22">
        <f>IF(O5="","",SUMPRODUCT(--(D5=$D$5:$D$1071),--(F5=$F$5:$F$1071),--(E5=$E$5:$E$1071),--(O5&lt;$O$5:$O$1071))+COUNTIF($O$5:O5,O5))</f>
        <v>1</v>
      </c>
    </row>
    <row r="6" spans="1:21" ht="30" customHeight="1">
      <c r="A6" s="22">
        <f>IF(AND(H6="",D6="",F6="",G6="",I6="",J6=""),"",SUBTOTAL(3,$B$5:B6))</f>
        <v>2</v>
      </c>
      <c r="B6" s="74" t="str">
        <f>IF('DATA ENTRY'!B7="","",'DATA ENTRY'!B7)</f>
        <v>HHJHJH</v>
      </c>
      <c r="C6" s="74" t="str">
        <f>IF('DATA ENTRY'!C7="","",'DATA ENTRY'!C7)</f>
        <v>KJKJJJ</v>
      </c>
      <c r="D6" s="74" t="str">
        <f>IF('DATA ENTRY'!E7="","",'DATA ENTRY'!E7)</f>
        <v>GUPS NO. 05</v>
      </c>
      <c r="E6" s="22" t="str">
        <f>IF('DATA ENTRY'!G7="","",'DATA ENTRY'!G7)</f>
        <v>NA</v>
      </c>
      <c r="F6" s="22" t="str">
        <f>IF('DATA ENTRY'!F7="","",'DATA ENTRY'!F7)</f>
        <v>Third_Grade_L1</v>
      </c>
      <c r="G6" s="148" t="str">
        <f>IF('DATA ENTRY'!H7="","",'DATA ENTRY'!H7)</f>
        <v/>
      </c>
      <c r="H6" s="148">
        <f>IF('DATA ENTRY'!I7="","",'DATA ENTRY'!I7)</f>
        <v>31331</v>
      </c>
      <c r="I6" s="22" t="str">
        <f>IF('DATA ENTRY'!N7="","",'DATA ENTRY'!N7)</f>
        <v xml:space="preserve">12th </v>
      </c>
      <c r="J6" s="147">
        <f>IF('DATA ENTRY'!O7="","",'DATA ENTRY'!O7)</f>
        <v>0.73</v>
      </c>
      <c r="K6" s="22" t="str">
        <f>IF('DATA ENTRY'!P7="","",'DATA ENTRY'!P7)</f>
        <v>B.S.T.C. (D.EI.Ed.)</v>
      </c>
      <c r="L6" s="147">
        <f>IF('DATA ENTRY'!Q7="","",'DATA ENTRY'!Q7)</f>
        <v>0.81</v>
      </c>
      <c r="M6" s="22">
        <f>IF('DATA ENTRY'!R7="","",'DATA ENTRY'!R7)</f>
        <v>2015</v>
      </c>
      <c r="N6" s="147">
        <f>IF('DATA ENTRY'!S7="","",'DATA ENTRY'!S7)</f>
        <v>0.74</v>
      </c>
      <c r="O6" s="147">
        <f t="shared" ref="O6:O69" si="0">IFERROR(IF(J6="","",SUM(J6*75%+L6*25%)),"")</f>
        <v>0.75</v>
      </c>
      <c r="P6" s="74" t="str">
        <f>IF('DATA ENTRY'!T7="","",'DATA ENTRY'!T7)</f>
        <v>JODHPUR</v>
      </c>
      <c r="Q6" s="74" t="str">
        <f>IF('DATA ENTRY'!U7="","",'DATA ENTRY'!U7)</f>
        <v>BILARA</v>
      </c>
      <c r="R6" s="22" t="str">
        <f>IF('DATA ENTRY'!W7="","",'DATA ENTRY'!W7)</f>
        <v>ST</v>
      </c>
      <c r="S6" s="22" t="str">
        <f>IF('DATA ENTRY'!X7="","",'DATA ENTRY'!X7)</f>
        <v>MALE</v>
      </c>
      <c r="T6" s="22" t="str">
        <f>IF('DATA ENTRY'!AA7="","",'DATA ENTRY'!AA7)</f>
        <v/>
      </c>
      <c r="U6" s="22">
        <f>IF(O6="","",SUMPRODUCT(--(D6=$D$5:$D$1071),--(F6=$F$5:$F$1071),--(E6=$E$5:$E$1071),--(O6&lt;$O$5:$O$1071))+COUNTIF($O$5:O6,O6))</f>
        <v>1</v>
      </c>
    </row>
    <row r="7" spans="1:21" ht="30" customHeight="1">
      <c r="A7" s="22">
        <f>IF(AND(H7="",D7="",F7="",G7="",I7="",J7=""),"",SUBTOTAL(3,$B$5:B7))</f>
        <v>3</v>
      </c>
      <c r="B7" s="74" t="str">
        <f>IF('DATA ENTRY'!B8="","",'DATA ENTRY'!B8)</f>
        <v>GGHG</v>
      </c>
      <c r="C7" s="74" t="str">
        <f>IF('DATA ENTRY'!C8="","",'DATA ENTRY'!C8)</f>
        <v>DSGF</v>
      </c>
      <c r="D7" s="74" t="str">
        <f>IF('DATA ENTRY'!E8="","",'DATA ENTRY'!E8)</f>
        <v xml:space="preserve">GUPS NO. 01 </v>
      </c>
      <c r="E7" s="22" t="str">
        <f>IF('DATA ENTRY'!G8="","",'DATA ENTRY'!G8)</f>
        <v>NA</v>
      </c>
      <c r="F7" s="22" t="str">
        <f>IF('DATA ENTRY'!F8="","",'DATA ENTRY'!F8)</f>
        <v>Third_Grade_L1</v>
      </c>
      <c r="G7" s="148" t="str">
        <f>IF('DATA ENTRY'!H8="","",'DATA ENTRY'!H8)</f>
        <v/>
      </c>
      <c r="H7" s="148">
        <f>IF('DATA ENTRY'!I8="","",'DATA ENTRY'!I8)</f>
        <v>29587</v>
      </c>
      <c r="I7" s="22" t="str">
        <f>IF('DATA ENTRY'!N8="","",'DATA ENTRY'!N8)</f>
        <v xml:space="preserve">12th </v>
      </c>
      <c r="J7" s="147">
        <f>IF('DATA ENTRY'!O8="","",'DATA ENTRY'!O8)</f>
        <v>0.74</v>
      </c>
      <c r="K7" s="22" t="str">
        <f>IF('DATA ENTRY'!P8="","",'DATA ENTRY'!P8)</f>
        <v>B.S.T.C. (D.EI.Ed.)</v>
      </c>
      <c r="L7" s="147">
        <f>IF('DATA ENTRY'!Q8="","",'DATA ENTRY'!Q8)</f>
        <v>0.81</v>
      </c>
      <c r="M7" s="22" t="str">
        <f>IF('DATA ENTRY'!R8="","",'DATA ENTRY'!R8)</f>
        <v/>
      </c>
      <c r="N7" s="147" t="str">
        <f>IF('DATA ENTRY'!S8="","",'DATA ENTRY'!S8)</f>
        <v/>
      </c>
      <c r="O7" s="147">
        <f t="shared" si="0"/>
        <v>0.75749999999999995</v>
      </c>
      <c r="P7" s="74" t="str">
        <f>IF('DATA ENTRY'!T8="","",'DATA ENTRY'!T8)</f>
        <v/>
      </c>
      <c r="Q7" s="74" t="str">
        <f>IF('DATA ENTRY'!U8="","",'DATA ENTRY'!U8)</f>
        <v/>
      </c>
      <c r="R7" s="22" t="str">
        <f>IF('DATA ENTRY'!W8="","",'DATA ENTRY'!W8)</f>
        <v>SC</v>
      </c>
      <c r="S7" s="22" t="str">
        <f>IF('DATA ENTRY'!X8="","",'DATA ENTRY'!X8)</f>
        <v>FEMALE</v>
      </c>
      <c r="T7" s="22" t="str">
        <f>IF('DATA ENTRY'!AA8="","",'DATA ENTRY'!AA8)</f>
        <v/>
      </c>
      <c r="U7" s="22">
        <f>IF(O7="","",SUMPRODUCT(--(D7=$D$5:$D$1071),--(F7=$F$5:$F$1071),--(E7=$E$5:$E$1071),--(O7&lt;$O$5:$O$1071))+COUNTIF($O$5:O7,O7))</f>
        <v>2</v>
      </c>
    </row>
    <row r="8" spans="1:21" ht="30" customHeight="1">
      <c r="A8" s="22">
        <f>IF(AND(H8="",D8="",F8="",G8="",I8="",J8=""),"",SUBTOTAL(3,$B$5:B8))</f>
        <v>4</v>
      </c>
      <c r="B8" s="74" t="str">
        <f>IF('DATA ENTRY'!B9="","",'DATA ENTRY'!B9)</f>
        <v>BNBNB</v>
      </c>
      <c r="C8" s="74" t="str">
        <f>IF('DATA ENTRY'!C9="","",'DATA ENTRY'!C9)</f>
        <v>CVXC</v>
      </c>
      <c r="D8" s="74" t="str">
        <f>IF('DATA ENTRY'!E9="","",'DATA ENTRY'!E9)</f>
        <v>GUPS NO. 13</v>
      </c>
      <c r="E8" s="22" t="str">
        <f>IF('DATA ENTRY'!G9="","",'DATA ENTRY'!G9)</f>
        <v>NA</v>
      </c>
      <c r="F8" s="22" t="str">
        <f>IF('DATA ENTRY'!F9="","",'DATA ENTRY'!F9)</f>
        <v>Third_Grade_L1</v>
      </c>
      <c r="G8" s="148" t="str">
        <f>IF('DATA ENTRY'!H9="","",'DATA ENTRY'!H9)</f>
        <v/>
      </c>
      <c r="H8" s="148">
        <f>IF('DATA ENTRY'!I9="","",'DATA ENTRY'!I9)</f>
        <v>28676</v>
      </c>
      <c r="I8" s="22" t="str">
        <f>IF('DATA ENTRY'!N9="","",'DATA ENTRY'!N9)</f>
        <v xml:space="preserve">12th </v>
      </c>
      <c r="J8" s="147">
        <f>IF('DATA ENTRY'!O9="","",'DATA ENTRY'!O9)</f>
        <v>0.69</v>
      </c>
      <c r="K8" s="22" t="str">
        <f>IF('DATA ENTRY'!P9="","",'DATA ENTRY'!P9)</f>
        <v>B.S.T.C. (D.EI.Ed.)</v>
      </c>
      <c r="L8" s="147">
        <f>IF('DATA ENTRY'!Q9="","",'DATA ENTRY'!Q9)</f>
        <v>0.81</v>
      </c>
      <c r="M8" s="22" t="str">
        <f>IF('DATA ENTRY'!R9="","",'DATA ENTRY'!R9)</f>
        <v/>
      </c>
      <c r="N8" s="147" t="str">
        <f>IF('DATA ENTRY'!S9="","",'DATA ENTRY'!S9)</f>
        <v/>
      </c>
      <c r="O8" s="147">
        <f t="shared" si="0"/>
        <v>0.72</v>
      </c>
      <c r="P8" s="74" t="str">
        <f>IF('DATA ENTRY'!T9="","",'DATA ENTRY'!T9)</f>
        <v/>
      </c>
      <c r="Q8" s="74" t="str">
        <f>IF('DATA ENTRY'!U9="","",'DATA ENTRY'!U9)</f>
        <v/>
      </c>
      <c r="R8" s="22" t="str">
        <f>IF('DATA ENTRY'!W9="","",'DATA ENTRY'!W9)</f>
        <v>OBC</v>
      </c>
      <c r="S8" s="22" t="str">
        <f>IF('DATA ENTRY'!X9="","",'DATA ENTRY'!X9)</f>
        <v>FEMALE</v>
      </c>
      <c r="T8" s="22" t="str">
        <f>IF('DATA ENTRY'!AA9="","",'DATA ENTRY'!AA9)</f>
        <v/>
      </c>
      <c r="U8" s="22">
        <f>IF(O8="","",SUMPRODUCT(--(D8=$D$5:$D$1071),--(F8=$F$5:$F$1071),--(E8=$E$5:$E$1071),--(O8&lt;$O$5:$O$1071))+COUNTIF($O$5:O8,O8))</f>
        <v>1</v>
      </c>
    </row>
    <row r="9" spans="1:21" ht="30" customHeight="1">
      <c r="A9" s="22">
        <f>IF(AND(H9="",D9="",F9="",G9="",I9="",J9=""),"",SUBTOTAL(3,$B$5:B9))</f>
        <v>5</v>
      </c>
      <c r="B9" s="74" t="str">
        <f>IF('DATA ENTRY'!B10="","",'DATA ENTRY'!B10)</f>
        <v>hll</v>
      </c>
      <c r="C9" s="74" t="str">
        <f>IF('DATA ENTRY'!C10="","",'DATA ENTRY'!C10)</f>
        <v>kkk</v>
      </c>
      <c r="D9" s="74" t="str">
        <f>IF('DATA ENTRY'!E10="","",'DATA ENTRY'!E10)</f>
        <v xml:space="preserve">GUPS NO. 01 </v>
      </c>
      <c r="E9" s="22" t="str">
        <f>IF('DATA ENTRY'!G10="","",'DATA ENTRY'!G10)</f>
        <v>English</v>
      </c>
      <c r="F9" s="22" t="str">
        <f>IF('DATA ENTRY'!F10="","",'DATA ENTRY'!F10)</f>
        <v>Second_Grade</v>
      </c>
      <c r="G9" s="148" t="str">
        <f>IF('DATA ENTRY'!H10="","",'DATA ENTRY'!H10)</f>
        <v/>
      </c>
      <c r="H9" s="148">
        <f>IF('DATA ENTRY'!I10="","",'DATA ENTRY'!I10)</f>
        <v>28675</v>
      </c>
      <c r="I9" s="22" t="str">
        <f>IF('DATA ENTRY'!N10="","",'DATA ENTRY'!N10)</f>
        <v xml:space="preserve">12th </v>
      </c>
      <c r="J9" s="147">
        <f>IF('DATA ENTRY'!O10="","",'DATA ENTRY'!O10)</f>
        <v>0.74</v>
      </c>
      <c r="K9" s="22" t="str">
        <f>IF('DATA ENTRY'!P10="","",'DATA ENTRY'!P10)</f>
        <v>B.S.T.C. (D.EI.Ed.)</v>
      </c>
      <c r="L9" s="147">
        <f>IF('DATA ENTRY'!Q10="","",'DATA ENTRY'!Q10)</f>
        <v>0.79</v>
      </c>
      <c r="M9" s="22" t="str">
        <f>IF('DATA ENTRY'!R10="","",'DATA ENTRY'!R10)</f>
        <v/>
      </c>
      <c r="N9" s="147" t="str">
        <f>IF('DATA ENTRY'!S10="","",'DATA ENTRY'!S10)</f>
        <v/>
      </c>
      <c r="O9" s="147">
        <f t="shared" si="0"/>
        <v>0.75249999999999995</v>
      </c>
      <c r="P9" s="74" t="str">
        <f>IF('DATA ENTRY'!T10="","",'DATA ENTRY'!T10)</f>
        <v/>
      </c>
      <c r="Q9" s="74" t="str">
        <f>IF('DATA ENTRY'!U10="","",'DATA ENTRY'!U10)</f>
        <v/>
      </c>
      <c r="R9" s="22" t="str">
        <f>IF('DATA ENTRY'!W10="","",'DATA ENTRY'!W10)</f>
        <v>SBC</v>
      </c>
      <c r="S9" s="22" t="str">
        <f>IF('DATA ENTRY'!X10="","",'DATA ENTRY'!X10)</f>
        <v>FEMALE</v>
      </c>
      <c r="T9" s="22" t="str">
        <f>IF('DATA ENTRY'!AA10="","",'DATA ENTRY'!AA10)</f>
        <v/>
      </c>
      <c r="U9" s="22">
        <f>IF(O9="","",SUMPRODUCT(--(D9=$D$5:$D$1071),--(F9=$F$5:$F$1071),--(E9=$E$5:$E$1071),--(O9&lt;$O$5:$O$1071))+COUNTIF($O$5:O9,O9))</f>
        <v>1</v>
      </c>
    </row>
    <row r="10" spans="1:21" ht="30" customHeight="1">
      <c r="A10" s="22">
        <f>IF(AND(H10="",D10="",F10="",G10="",I10="",J10=""),"",SUBTOTAL(3,$B$5:B10))</f>
        <v>6</v>
      </c>
      <c r="B10" s="74" t="str">
        <f>IF('DATA ENTRY'!B11="","",'DATA ENTRY'!B11)</f>
        <v>op</v>
      </c>
      <c r="C10" s="74" t="str">
        <f>IF('DATA ENTRY'!C11="","",'DATA ENTRY'!C11)</f>
        <v>l;l;</v>
      </c>
      <c r="D10" s="74" t="str">
        <f>IF('DATA ENTRY'!E11="","",'DATA ENTRY'!E11)</f>
        <v xml:space="preserve">GUPS NO. 01 </v>
      </c>
      <c r="E10" s="22" t="str">
        <f>IF('DATA ENTRY'!G11="","",'DATA ENTRY'!G11)</f>
        <v>Compulsory Hindi</v>
      </c>
      <c r="F10" s="22" t="str">
        <f>IF('DATA ENTRY'!F11="","",'DATA ENTRY'!F11)</f>
        <v>First_Grade_School_Lecturer</v>
      </c>
      <c r="G10" s="148" t="str">
        <f>IF('DATA ENTRY'!H11="","",'DATA ENTRY'!H11)</f>
        <v/>
      </c>
      <c r="H10" s="148">
        <f>IF('DATA ENTRY'!I11="","",'DATA ENTRY'!I11)</f>
        <v>32570</v>
      </c>
      <c r="I10" s="22" t="str">
        <f>IF('DATA ENTRY'!N11="","",'DATA ENTRY'!N11)</f>
        <v xml:space="preserve">PG </v>
      </c>
      <c r="J10" s="147">
        <f>IF('DATA ENTRY'!O11="","",'DATA ENTRY'!O11)</f>
        <v>0.6</v>
      </c>
      <c r="K10" s="22" t="str">
        <f>IF('DATA ENTRY'!P11="","",'DATA ENTRY'!P11)</f>
        <v xml:space="preserve">B.ed </v>
      </c>
      <c r="L10" s="147">
        <f>IF('DATA ENTRY'!Q11="","",'DATA ENTRY'!Q11)</f>
        <v>0.75</v>
      </c>
      <c r="M10" s="22" t="str">
        <f>IF('DATA ENTRY'!R11="","",'DATA ENTRY'!R11)</f>
        <v/>
      </c>
      <c r="N10" s="147" t="str">
        <f>IF('DATA ENTRY'!S11="","",'DATA ENTRY'!S11)</f>
        <v/>
      </c>
      <c r="O10" s="147">
        <f t="shared" si="0"/>
        <v>0.63749999999999996</v>
      </c>
      <c r="P10" s="74" t="str">
        <f>IF('DATA ENTRY'!T11="","",'DATA ENTRY'!T11)</f>
        <v/>
      </c>
      <c r="Q10" s="74" t="str">
        <f>IF('DATA ENTRY'!U11="","",'DATA ENTRY'!U11)</f>
        <v/>
      </c>
      <c r="R10" s="22" t="str">
        <f>IF('DATA ENTRY'!W11="","",'DATA ENTRY'!W11)</f>
        <v>SBC</v>
      </c>
      <c r="S10" s="22" t="str">
        <f>IF('DATA ENTRY'!X11="","",'DATA ENTRY'!X11)</f>
        <v>MALE</v>
      </c>
      <c r="T10" s="22" t="str">
        <f>IF('DATA ENTRY'!AA11="","",'DATA ENTRY'!AA11)</f>
        <v/>
      </c>
      <c r="U10" s="22">
        <f>IF(O10="","",SUMPRODUCT(--(D10=$D$5:$D$1071),--(F10=$F$5:$F$1071),--(E10=$E$5:$E$1071),--(O10&lt;$O$5:$O$1071))+COUNTIF($O$5:O10,O10))</f>
        <v>2</v>
      </c>
    </row>
    <row r="11" spans="1:21" ht="30" customHeight="1">
      <c r="A11" s="22">
        <f>IF(AND(H11="",D11="",F11="",G11="",I11="",J11=""),"",SUBTOTAL(3,$B$5:B11))</f>
        <v>7</v>
      </c>
      <c r="B11" s="74" t="str">
        <f>IF('DATA ENTRY'!B12="","",'DATA ENTRY'!B12)</f>
        <v>poo-</v>
      </c>
      <c r="C11" s="74" t="str">
        <f>IF('DATA ENTRY'!C12="","",'DATA ENTRY'!C12)</f>
        <v>yyui</v>
      </c>
      <c r="D11" s="74" t="str">
        <f>IF('DATA ENTRY'!E12="","",'DATA ENTRY'!E12)</f>
        <v>GUPS NO. 05</v>
      </c>
      <c r="E11" s="22" t="str">
        <f>IF('DATA ENTRY'!G12="","",'DATA ENTRY'!G12)</f>
        <v>NA</v>
      </c>
      <c r="F11" s="22" t="str">
        <f>IF('DATA ENTRY'!F12="","",'DATA ENTRY'!F12)</f>
        <v>Lab_Ass</v>
      </c>
      <c r="G11" s="148" t="str">
        <f>IF('DATA ENTRY'!H12="","",'DATA ENTRY'!H12)</f>
        <v/>
      </c>
      <c r="H11" s="148">
        <f>IF('DATA ENTRY'!I12="","",'DATA ENTRY'!I12)</f>
        <v>33698</v>
      </c>
      <c r="I11" s="22" t="str">
        <f>IF('DATA ENTRY'!N12="","",'DATA ENTRY'!N12)</f>
        <v/>
      </c>
      <c r="J11" s="147" t="str">
        <f>IF('DATA ENTRY'!O12="","",'DATA ENTRY'!O12)</f>
        <v/>
      </c>
      <c r="K11" s="22" t="str">
        <f>IF('DATA ENTRY'!P12="","",'DATA ENTRY'!P12)</f>
        <v/>
      </c>
      <c r="L11" s="147" t="str">
        <f>IF('DATA ENTRY'!Q12="","",'DATA ENTRY'!Q12)</f>
        <v/>
      </c>
      <c r="M11" s="22" t="str">
        <f>IF('DATA ENTRY'!R12="","",'DATA ENTRY'!R12)</f>
        <v/>
      </c>
      <c r="N11" s="147" t="str">
        <f>IF('DATA ENTRY'!S12="","",'DATA ENTRY'!S12)</f>
        <v/>
      </c>
      <c r="O11" s="147" t="str">
        <f t="shared" si="0"/>
        <v/>
      </c>
      <c r="P11" s="74" t="str">
        <f>IF('DATA ENTRY'!T12="","",'DATA ENTRY'!T12)</f>
        <v/>
      </c>
      <c r="Q11" s="74" t="str">
        <f>IF('DATA ENTRY'!U12="","",'DATA ENTRY'!U12)</f>
        <v/>
      </c>
      <c r="R11" s="22" t="str">
        <f>IF('DATA ENTRY'!W12="","",'DATA ENTRY'!W12)</f>
        <v>GEN</v>
      </c>
      <c r="S11" s="22" t="str">
        <f>IF('DATA ENTRY'!X12="","",'DATA ENTRY'!X12)</f>
        <v>MALE</v>
      </c>
      <c r="T11" s="22" t="str">
        <f>IF('DATA ENTRY'!AA12="","",'DATA ENTRY'!AA12)</f>
        <v/>
      </c>
      <c r="U11" s="22" t="str">
        <f>IF(O11="","",SUMPRODUCT(--(D11=$D$5:$D$1071),--(F11=$F$5:$F$1071),--(E11=$E$5:$E$1071),--(O11&lt;$O$5:$O$1071))+COUNTIF($O$5:O11,O11))</f>
        <v/>
      </c>
    </row>
    <row r="12" spans="1:21" ht="30" customHeight="1">
      <c r="A12" s="22">
        <f>IF(AND(H12="",D12="",F12="",G12="",I12="",J12=""),"",SUBTOTAL(3,$B$5:B12))</f>
        <v>8</v>
      </c>
      <c r="B12" s="74" t="str">
        <f>IF('DATA ENTRY'!B13="","",'DATA ENTRY'!B13)</f>
        <v>p=</v>
      </c>
      <c r="C12" s="74" t="str">
        <f>IF('DATA ENTRY'!C13="","",'DATA ENTRY'!C13)</f>
        <v>uio</v>
      </c>
      <c r="D12" s="74" t="str">
        <f>IF('DATA ENTRY'!E13="","",'DATA ENTRY'!E13)</f>
        <v>GUPS NO. 06</v>
      </c>
      <c r="E12" s="22" t="str">
        <f>IF('DATA ENTRY'!G13="","",'DATA ENTRY'!G13)</f>
        <v>Maths</v>
      </c>
      <c r="F12" s="22" t="str">
        <f>IF('DATA ENTRY'!F13="","",'DATA ENTRY'!F13)</f>
        <v>Third_Grade_L2</v>
      </c>
      <c r="G12" s="148" t="str">
        <f>IF('DATA ENTRY'!H13="","",'DATA ENTRY'!H13)</f>
        <v/>
      </c>
      <c r="H12" s="148">
        <f>IF('DATA ENTRY'!I13="","",'DATA ENTRY'!I13)</f>
        <v>35292</v>
      </c>
      <c r="I12" s="22" t="str">
        <f>IF('DATA ENTRY'!N13="","",'DATA ENTRY'!N13)</f>
        <v xml:space="preserve">UG </v>
      </c>
      <c r="J12" s="147">
        <f>IF('DATA ENTRY'!O13="","",'DATA ENTRY'!O13)</f>
        <v>0.68</v>
      </c>
      <c r="K12" s="22" t="str">
        <f>IF('DATA ENTRY'!P13="","",'DATA ENTRY'!P13)</f>
        <v xml:space="preserve">B.ed </v>
      </c>
      <c r="L12" s="147">
        <f>IF('DATA ENTRY'!Q13="","",'DATA ENTRY'!Q13)</f>
        <v>0.72</v>
      </c>
      <c r="M12" s="22" t="str">
        <f>IF('DATA ENTRY'!R13="","",'DATA ENTRY'!R13)</f>
        <v/>
      </c>
      <c r="N12" s="147" t="str">
        <f>IF('DATA ENTRY'!S13="","",'DATA ENTRY'!S13)</f>
        <v/>
      </c>
      <c r="O12" s="147">
        <f t="shared" si="0"/>
        <v>0.69</v>
      </c>
      <c r="P12" s="74" t="str">
        <f>IF('DATA ENTRY'!T13="","",'DATA ENTRY'!T13)</f>
        <v/>
      </c>
      <c r="Q12" s="74" t="str">
        <f>IF('DATA ENTRY'!U13="","",'DATA ENTRY'!U13)</f>
        <v/>
      </c>
      <c r="R12" s="22" t="str">
        <f>IF('DATA ENTRY'!W13="","",'DATA ENTRY'!W13)</f>
        <v>OBC</v>
      </c>
      <c r="S12" s="22" t="str">
        <f>IF('DATA ENTRY'!X13="","",'DATA ENTRY'!X13)</f>
        <v>FEMALE</v>
      </c>
      <c r="T12" s="22" t="str">
        <f>IF('DATA ENTRY'!AA13="","",'DATA ENTRY'!AA13)</f>
        <v/>
      </c>
      <c r="U12" s="22">
        <f>IF(O12="","",SUMPRODUCT(--(D12=$D$5:$D$1071),--(F12=$F$5:$F$1071),--(E12=$E$5:$E$1071),--(O12&lt;$O$5:$O$1071))+COUNTIF($O$5:O12,O12))</f>
        <v>1</v>
      </c>
    </row>
    <row r="13" spans="1:21" ht="30" customHeight="1">
      <c r="A13" s="22">
        <f>IF(AND(H13="",D13="",F13="",G13="",I13="",J13=""),"",SUBTOTAL(3,$B$5:B13))</f>
        <v>9</v>
      </c>
      <c r="B13" s="74" t="str">
        <f>IF('DATA ENTRY'!B14="","",'DATA ENTRY'!B14)</f>
        <v>jggh</v>
      </c>
      <c r="C13" s="74" t="str">
        <f>IF('DATA ENTRY'!C14="","",'DATA ENTRY'!C14)</f>
        <v>dfzd</v>
      </c>
      <c r="D13" s="74" t="str">
        <f>IF('DATA ENTRY'!E14="","",'DATA ENTRY'!E14)</f>
        <v>GUPS NO. 06</v>
      </c>
      <c r="E13" s="22" t="str">
        <f>IF('DATA ENTRY'!G14="","",'DATA ENTRY'!G14)</f>
        <v>NA</v>
      </c>
      <c r="F13" s="22" t="str">
        <f>IF('DATA ENTRY'!F14="","",'DATA ENTRY'!F14)</f>
        <v>Third_Grade_PET</v>
      </c>
      <c r="G13" s="148" t="str">
        <f>IF('DATA ENTRY'!H14="","",'DATA ENTRY'!H14)</f>
        <v/>
      </c>
      <c r="H13" s="148">
        <f>IF('DATA ENTRY'!I14="","",'DATA ENTRY'!I14)</f>
        <v>36542</v>
      </c>
      <c r="I13" s="22" t="str">
        <f>IF('DATA ENTRY'!N14="","",'DATA ENTRY'!N14)</f>
        <v xml:space="preserve">UG </v>
      </c>
      <c r="J13" s="147">
        <f>IF('DATA ENTRY'!O14="","",'DATA ENTRY'!O14)</f>
        <v>0.55000000000000004</v>
      </c>
      <c r="K13" s="22" t="str">
        <f>IF('DATA ENTRY'!P14="","",'DATA ENTRY'!P14)</f>
        <v>B.P.Ed.</v>
      </c>
      <c r="L13" s="147">
        <f>IF('DATA ENTRY'!Q14="","",'DATA ENTRY'!Q14)</f>
        <v>0.75</v>
      </c>
      <c r="M13" s="22" t="str">
        <f>IF('DATA ENTRY'!R14="","",'DATA ENTRY'!R14)</f>
        <v/>
      </c>
      <c r="N13" s="147" t="str">
        <f>IF('DATA ENTRY'!S14="","",'DATA ENTRY'!S14)</f>
        <v/>
      </c>
      <c r="O13" s="147">
        <f t="shared" si="0"/>
        <v>0.60000000000000009</v>
      </c>
      <c r="P13" s="74" t="str">
        <f>IF('DATA ENTRY'!T14="","",'DATA ENTRY'!T14)</f>
        <v/>
      </c>
      <c r="Q13" s="74" t="str">
        <f>IF('DATA ENTRY'!U14="","",'DATA ENTRY'!U14)</f>
        <v/>
      </c>
      <c r="R13" s="22" t="str">
        <f>IF('DATA ENTRY'!W14="","",'DATA ENTRY'!W14)</f>
        <v>OBC</v>
      </c>
      <c r="S13" s="22" t="str">
        <f>IF('DATA ENTRY'!X14="","",'DATA ENTRY'!X14)</f>
        <v>MALE</v>
      </c>
      <c r="T13" s="22" t="str">
        <f>IF('DATA ENTRY'!AA14="","",'DATA ENTRY'!AA14)</f>
        <v/>
      </c>
      <c r="U13" s="22">
        <f>IF(O13="","",SUMPRODUCT(--(D13=$D$5:$D$1071),--(F13=$F$5:$F$1071),--(E13=$E$5:$E$1071),--(O13&lt;$O$5:$O$1071))+COUNTIF($O$5:O13,O13))</f>
        <v>1</v>
      </c>
    </row>
    <row r="14" spans="1:21" ht="30" customHeight="1">
      <c r="A14" s="22">
        <f>IF(AND(H14="",D14="",F14="",G14="",I14="",J14=""),"",SUBTOTAL(3,$B$5:B14))</f>
        <v>10</v>
      </c>
      <c r="B14" s="74" t="str">
        <f>IF('DATA ENTRY'!B15="","",'DATA ENTRY'!B15)</f>
        <v>fgkl</v>
      </c>
      <c r="C14" s="74" t="str">
        <f>IF('DATA ENTRY'!C15="","",'DATA ENTRY'!C15)</f>
        <v>po]p\</v>
      </c>
      <c r="D14" s="74" t="str">
        <f>IF('DATA ENTRY'!E15="","",'DATA ENTRY'!E15)</f>
        <v>GUPS NO. 06</v>
      </c>
      <c r="E14" s="22" t="str">
        <f>IF('DATA ENTRY'!G15="","",'DATA ENTRY'!G15)</f>
        <v>HISTORY</v>
      </c>
      <c r="F14" s="22" t="str">
        <f>IF('DATA ENTRY'!F15="","",'DATA ENTRY'!F15)</f>
        <v>First_Grade_School_Lecturer</v>
      </c>
      <c r="G14" s="148" t="str">
        <f>IF('DATA ENTRY'!H15="","",'DATA ENTRY'!H15)</f>
        <v/>
      </c>
      <c r="H14" s="148">
        <f>IF('DATA ENTRY'!I15="","",'DATA ENTRY'!I15)</f>
        <v>31332</v>
      </c>
      <c r="I14" s="22" t="str">
        <f>IF('DATA ENTRY'!N15="","",'DATA ENTRY'!N15)</f>
        <v xml:space="preserve">PG </v>
      </c>
      <c r="J14" s="147">
        <f>IF('DATA ENTRY'!O15="","",'DATA ENTRY'!O15)</f>
        <v>0.6</v>
      </c>
      <c r="K14" s="22" t="str">
        <f>IF('DATA ENTRY'!P15="","",'DATA ENTRY'!P15)</f>
        <v xml:space="preserve">B.ed </v>
      </c>
      <c r="L14" s="147">
        <f>IF('DATA ENTRY'!Q15="","",'DATA ENTRY'!Q15)</f>
        <v>0.7</v>
      </c>
      <c r="M14" s="22" t="str">
        <f>IF('DATA ENTRY'!R15="","",'DATA ENTRY'!R15)</f>
        <v/>
      </c>
      <c r="N14" s="147" t="str">
        <f>IF('DATA ENTRY'!S15="","",'DATA ENTRY'!S15)</f>
        <v/>
      </c>
      <c r="O14" s="147">
        <f t="shared" si="0"/>
        <v>0.625</v>
      </c>
      <c r="P14" s="74" t="str">
        <f>IF('DATA ENTRY'!T15="","",'DATA ENTRY'!T15)</f>
        <v>AJMER</v>
      </c>
      <c r="Q14" s="74" t="str">
        <f>IF('DATA ENTRY'!U15="","",'DATA ENTRY'!U15)</f>
        <v>KISHANGARH</v>
      </c>
      <c r="R14" s="22" t="str">
        <f>IF('DATA ENTRY'!W15="","",'DATA ENTRY'!W15)</f>
        <v>GEN</v>
      </c>
      <c r="S14" s="22" t="str">
        <f>IF('DATA ENTRY'!X15="","",'DATA ENTRY'!X15)</f>
        <v>MALE</v>
      </c>
      <c r="T14" s="22" t="str">
        <f>IF('DATA ENTRY'!AA15="","",'DATA ENTRY'!AA15)</f>
        <v/>
      </c>
      <c r="U14" s="22">
        <f>IF(O14="","",SUMPRODUCT(--(D14=$D$5:$D$1071),--(F14=$F$5:$F$1071),--(E14=$E$5:$E$1071),--(O14&lt;$O$5:$O$1071))+COUNTIF($O$5:O14,O14))</f>
        <v>1</v>
      </c>
    </row>
    <row r="15" spans="1:21" ht="30" customHeight="1">
      <c r="A15" s="22">
        <f>IF(AND(H15="",D15="",F15="",G15="",I15="",J15=""),"",SUBTOTAL(3,$B$5:B15))</f>
        <v>11</v>
      </c>
      <c r="B15" s="74" t="str">
        <f>IF('DATA ENTRY'!B16="","",'DATA ENTRY'!B16)</f>
        <v>ram</v>
      </c>
      <c r="C15" s="74" t="str">
        <f>IF('DATA ENTRY'!C16="","",'DATA ENTRY'!C16)</f>
        <v>shyam</v>
      </c>
      <c r="D15" s="74" t="str">
        <f>IF('DATA ENTRY'!E16="","",'DATA ENTRY'!E16)</f>
        <v xml:space="preserve">GUPS NO. 01 </v>
      </c>
      <c r="E15" s="22" t="str">
        <f>IF('DATA ENTRY'!G16="","",'DATA ENTRY'!G16)</f>
        <v>Compulsory Hindi</v>
      </c>
      <c r="F15" s="22" t="str">
        <f>IF('DATA ENTRY'!F16="","",'DATA ENTRY'!F16)</f>
        <v>First_Grade_School_Lecturer</v>
      </c>
      <c r="G15" s="148" t="str">
        <f>IF('DATA ENTRY'!H16="","",'DATA ENTRY'!H16)</f>
        <v/>
      </c>
      <c r="H15" s="148">
        <f>IF('DATA ENTRY'!I16="","",'DATA ENTRY'!I16)</f>
        <v>29950</v>
      </c>
      <c r="I15" s="22" t="str">
        <f>IF('DATA ENTRY'!N16="","",'DATA ENTRY'!N16)</f>
        <v xml:space="preserve">PG </v>
      </c>
      <c r="J15" s="147">
        <f>IF('DATA ENTRY'!O16="","",'DATA ENTRY'!O16)</f>
        <v>0.84</v>
      </c>
      <c r="K15" s="22" t="str">
        <f>IF('DATA ENTRY'!P16="","",'DATA ENTRY'!P16)</f>
        <v xml:space="preserve">B.ed </v>
      </c>
      <c r="L15" s="147">
        <f>IF('DATA ENTRY'!Q16="","",'DATA ENTRY'!Q16)</f>
        <v>0.7</v>
      </c>
      <c r="M15" s="22" t="str">
        <f>IF('DATA ENTRY'!R16="","",'DATA ENTRY'!R16)</f>
        <v/>
      </c>
      <c r="N15" s="147" t="str">
        <f>IF('DATA ENTRY'!S16="","",'DATA ENTRY'!S16)</f>
        <v/>
      </c>
      <c r="O15" s="147">
        <f t="shared" si="0"/>
        <v>0.80499999999999994</v>
      </c>
      <c r="P15" s="74" t="str">
        <f>IF('DATA ENTRY'!T16="","",'DATA ENTRY'!T16)</f>
        <v/>
      </c>
      <c r="Q15" s="74" t="str">
        <f>IF('DATA ENTRY'!U16="","",'DATA ENTRY'!U16)</f>
        <v/>
      </c>
      <c r="R15" s="22" t="str">
        <f>IF('DATA ENTRY'!W16="","",'DATA ENTRY'!W16)</f>
        <v>ST</v>
      </c>
      <c r="S15" s="22" t="str">
        <f>IF('DATA ENTRY'!X16="","",'DATA ENTRY'!X16)</f>
        <v>FEMALE</v>
      </c>
      <c r="T15" s="22" t="str">
        <f>IF('DATA ENTRY'!AA16="","",'DATA ENTRY'!AA16)</f>
        <v/>
      </c>
      <c r="U15" s="22">
        <f>IF(O15="","",SUMPRODUCT(--(D15=$D$5:$D$1071),--(F15=$F$5:$F$1071),--(E15=$E$5:$E$1071),--(O15&lt;$O$5:$O$1071))+COUNTIF($O$5:O15,O15))</f>
        <v>1</v>
      </c>
    </row>
    <row r="16" spans="1:21" ht="30" customHeight="1">
      <c r="A16" s="22">
        <f>IF(AND(H16="",D16="",F16="",G16="",I16="",J16=""),"",SUBTOTAL(3,$B$5:B16))</f>
        <v>12</v>
      </c>
      <c r="B16" s="74" t="str">
        <f>IF('DATA ENTRY'!B17="","",'DATA ENTRY'!B17)</f>
        <v>ert</v>
      </c>
      <c r="C16" s="74" t="str">
        <f>IF('DATA ENTRY'!C17="","",'DATA ENTRY'!C17)</f>
        <v>lh</v>
      </c>
      <c r="D16" s="74" t="str">
        <f>IF('DATA ENTRY'!E17="","",'DATA ENTRY'!E17)</f>
        <v xml:space="preserve">GUPS NO. 01 </v>
      </c>
      <c r="E16" s="22" t="str">
        <f>IF('DATA ENTRY'!G17="","",'DATA ENTRY'!G17)</f>
        <v>NA</v>
      </c>
      <c r="F16" s="22" t="str">
        <f>IF('DATA ENTRY'!F17="","",'DATA ENTRY'!F17)</f>
        <v>Third_Grade_L1</v>
      </c>
      <c r="G16" s="148" t="str">
        <f>IF('DATA ENTRY'!H17="","",'DATA ENTRY'!H17)</f>
        <v/>
      </c>
      <c r="H16" s="148">
        <f>IF('DATA ENTRY'!I17="","",'DATA ENTRY'!I17)</f>
        <v>28887</v>
      </c>
      <c r="I16" s="22" t="str">
        <f>IF('DATA ENTRY'!N17="","",'DATA ENTRY'!N17)</f>
        <v xml:space="preserve">12th </v>
      </c>
      <c r="J16" s="147">
        <f>IF('DATA ENTRY'!O17="","",'DATA ENTRY'!O17)</f>
        <v>0.71</v>
      </c>
      <c r="K16" s="22" t="str">
        <f>IF('DATA ENTRY'!P17="","",'DATA ENTRY'!P17)</f>
        <v>B.S.T.C. (D.EI.Ed.)</v>
      </c>
      <c r="L16" s="147">
        <f>IF('DATA ENTRY'!Q17="","",'DATA ENTRY'!Q17)</f>
        <v>0.7</v>
      </c>
      <c r="M16" s="22" t="str">
        <f>IF('DATA ENTRY'!R17="","",'DATA ENTRY'!R17)</f>
        <v/>
      </c>
      <c r="N16" s="147" t="str">
        <f>IF('DATA ENTRY'!S17="","",'DATA ENTRY'!S17)</f>
        <v/>
      </c>
      <c r="O16" s="147">
        <f t="shared" si="0"/>
        <v>0.70750000000000002</v>
      </c>
      <c r="P16" s="74" t="str">
        <f>IF('DATA ENTRY'!T17="","",'DATA ENTRY'!T17)</f>
        <v/>
      </c>
      <c r="Q16" s="74" t="str">
        <f>IF('DATA ENTRY'!U17="","",'DATA ENTRY'!U17)</f>
        <v/>
      </c>
      <c r="R16" s="22" t="str">
        <f>IF('DATA ENTRY'!W17="","",'DATA ENTRY'!W17)</f>
        <v>GEN</v>
      </c>
      <c r="S16" s="22" t="str">
        <f>IF('DATA ENTRY'!X17="","",'DATA ENTRY'!X17)</f>
        <v>MALE</v>
      </c>
      <c r="T16" s="22" t="str">
        <f>IF('DATA ENTRY'!AA17="","",'DATA ENTRY'!AA17)</f>
        <v/>
      </c>
      <c r="U16" s="22">
        <f>IF(O16="","",SUMPRODUCT(--(D16=$D$5:$D$1071),--(F16=$F$5:$F$1071),--(E16=$E$5:$E$1071),--(O16&lt;$O$5:$O$1071))+COUNTIF($O$5:O16,O16))</f>
        <v>3</v>
      </c>
    </row>
    <row r="17" spans="1:21" ht="30" customHeight="1">
      <c r="A17" s="22">
        <f>IF(AND(H17="",D17="",F17="",G17="",I17="",J17=""),"",SUBTOTAL(3,$B$5:B17))</f>
        <v>13</v>
      </c>
      <c r="B17" s="74" t="str">
        <f>IF('DATA ENTRY'!B18="","",'DATA ENTRY'!B18)</f>
        <v>ghg</v>
      </c>
      <c r="C17" s="74" t="str">
        <f>IF('DATA ENTRY'!C18="","",'DATA ENTRY'!C18)</f>
        <v>hfh</v>
      </c>
      <c r="D17" s="74" t="str">
        <f>IF('DATA ENTRY'!E18="","",'DATA ENTRY'!E18)</f>
        <v>GUPS NO. 03</v>
      </c>
      <c r="E17" s="22" t="str">
        <f>IF('DATA ENTRY'!G18="","",'DATA ENTRY'!G18)</f>
        <v>NA</v>
      </c>
      <c r="F17" s="22" t="str">
        <f>IF('DATA ENTRY'!F18="","",'DATA ENTRY'!F18)</f>
        <v>Third_Grade_L1</v>
      </c>
      <c r="G17" s="148" t="str">
        <f>IF('DATA ENTRY'!H18="","",'DATA ENTRY'!H18)</f>
        <v/>
      </c>
      <c r="H17" s="148">
        <f>IF('DATA ENTRY'!I18="","",'DATA ENTRY'!I18)</f>
        <v>31172</v>
      </c>
      <c r="I17" s="22" t="str">
        <f>IF('DATA ENTRY'!N18="","",'DATA ENTRY'!N18)</f>
        <v xml:space="preserve">12th </v>
      </c>
      <c r="J17" s="147">
        <f>IF('DATA ENTRY'!O18="","",'DATA ENTRY'!O18)</f>
        <v>0.75</v>
      </c>
      <c r="K17" s="22" t="str">
        <f>IF('DATA ENTRY'!P18="","",'DATA ENTRY'!P18)</f>
        <v>B.S.T.C. (D.EI.Ed.)</v>
      </c>
      <c r="L17" s="147">
        <f>IF('DATA ENTRY'!Q18="","",'DATA ENTRY'!Q18)</f>
        <v>0.74</v>
      </c>
      <c r="M17" s="22" t="str">
        <f>IF('DATA ENTRY'!R18="","",'DATA ENTRY'!R18)</f>
        <v/>
      </c>
      <c r="N17" s="147" t="str">
        <f>IF('DATA ENTRY'!S18="","",'DATA ENTRY'!S18)</f>
        <v/>
      </c>
      <c r="O17" s="147">
        <f t="shared" si="0"/>
        <v>0.74750000000000005</v>
      </c>
      <c r="P17" s="74" t="str">
        <f>IF('DATA ENTRY'!T18="","",'DATA ENTRY'!T18)</f>
        <v/>
      </c>
      <c r="Q17" s="74" t="str">
        <f>IF('DATA ENTRY'!U18="","",'DATA ENTRY'!U18)</f>
        <v/>
      </c>
      <c r="R17" s="22" t="str">
        <f>IF('DATA ENTRY'!W18="","",'DATA ENTRY'!W18)</f>
        <v>OBC</v>
      </c>
      <c r="S17" s="22" t="str">
        <f>IF('DATA ENTRY'!X18="","",'DATA ENTRY'!X18)</f>
        <v>MALE</v>
      </c>
      <c r="T17" s="22" t="str">
        <f>IF('DATA ENTRY'!AA18="","",'DATA ENTRY'!AA18)</f>
        <v/>
      </c>
      <c r="U17" s="22">
        <f>IF(O17="","",SUMPRODUCT(--(D17=$D$5:$D$1071),--(F17=$F$5:$F$1071),--(E17=$E$5:$E$1071),--(O17&lt;$O$5:$O$1071))+COUNTIF($O$5:O17,O17))</f>
        <v>1</v>
      </c>
    </row>
    <row r="18" spans="1:21" ht="30" customHeight="1">
      <c r="A18" s="22">
        <f>IF(AND(H18="",D18="",F18="",G18="",I18="",J18=""),"",SUBTOTAL(3,$B$5:B18))</f>
        <v>14</v>
      </c>
      <c r="B18" s="74" t="str">
        <f>IF('DATA ENTRY'!B19="","",'DATA ENTRY'!B19)</f>
        <v>ghfghf</v>
      </c>
      <c r="C18" s="74" t="str">
        <f>IF('DATA ENTRY'!C19="","",'DATA ENTRY'!C19)</f>
        <v>urfu</v>
      </c>
      <c r="D18" s="74" t="str">
        <f>IF('DATA ENTRY'!E19="","",'DATA ENTRY'!E19)</f>
        <v>GUPS NO. 03</v>
      </c>
      <c r="E18" s="22" t="str">
        <f>IF('DATA ENTRY'!G19="","",'DATA ENTRY'!G19)</f>
        <v>NA</v>
      </c>
      <c r="F18" s="22" t="str">
        <f>IF('DATA ENTRY'!F19="","",'DATA ENTRY'!F19)</f>
        <v>Third_Grade_L1</v>
      </c>
      <c r="G18" s="148" t="str">
        <f>IF('DATA ENTRY'!H19="","",'DATA ENTRY'!H19)</f>
        <v/>
      </c>
      <c r="H18" s="148">
        <f>IF('DATA ENTRY'!I19="","",'DATA ENTRY'!I19)</f>
        <v>30055</v>
      </c>
      <c r="I18" s="22" t="str">
        <f>IF('DATA ENTRY'!N19="","",'DATA ENTRY'!N19)</f>
        <v xml:space="preserve">12th </v>
      </c>
      <c r="J18" s="147">
        <f>IF('DATA ENTRY'!O19="","",'DATA ENTRY'!O19)</f>
        <v>0.7</v>
      </c>
      <c r="K18" s="22" t="str">
        <f>IF('DATA ENTRY'!P19="","",'DATA ENTRY'!P19)</f>
        <v>B.S.T.C. (D.EI.Ed.)</v>
      </c>
      <c r="L18" s="147">
        <f>IF('DATA ENTRY'!Q19="","",'DATA ENTRY'!Q19)</f>
        <v>0.85</v>
      </c>
      <c r="M18" s="22" t="str">
        <f>IF('DATA ENTRY'!R19="","",'DATA ENTRY'!R19)</f>
        <v/>
      </c>
      <c r="N18" s="147" t="str">
        <f>IF('DATA ENTRY'!S19="","",'DATA ENTRY'!S19)</f>
        <v/>
      </c>
      <c r="O18" s="147">
        <f t="shared" si="0"/>
        <v>0.73749999999999993</v>
      </c>
      <c r="P18" s="74" t="str">
        <f>IF('DATA ENTRY'!T19="","",'DATA ENTRY'!T19)</f>
        <v/>
      </c>
      <c r="Q18" s="74" t="str">
        <f>IF('DATA ENTRY'!U19="","",'DATA ENTRY'!U19)</f>
        <v/>
      </c>
      <c r="R18" s="22" t="str">
        <f>IF('DATA ENTRY'!W19="","",'DATA ENTRY'!W19)</f>
        <v>SC</v>
      </c>
      <c r="S18" s="22" t="str">
        <f>IF('DATA ENTRY'!X19="","",'DATA ENTRY'!X19)</f>
        <v>FEMALE</v>
      </c>
      <c r="T18" s="22" t="str">
        <f>IF('DATA ENTRY'!AA19="","",'DATA ENTRY'!AA19)</f>
        <v/>
      </c>
      <c r="U18" s="22">
        <f>IF(O18="","",SUMPRODUCT(--(D18=$D$5:$D$1071),--(F18=$F$5:$F$1071),--(E18=$E$5:$E$1071),--(O18&lt;$O$5:$O$1071))+COUNTIF($O$5:O18,O18))</f>
        <v>2</v>
      </c>
    </row>
    <row r="19" spans="1:21" ht="30" customHeight="1">
      <c r="A19" s="22" t="str">
        <f>IF(AND(H19="",D19="",F19="",G19="",I19="",J19=""),"",SUBTOTAL(3,$B$5:B19))</f>
        <v/>
      </c>
      <c r="B19" s="74" t="str">
        <f>IF('DATA ENTRY'!B20="","",'DATA ENTRY'!B20)</f>
        <v/>
      </c>
      <c r="C19" s="74" t="str">
        <f>IF('DATA ENTRY'!C20="","",'DATA ENTRY'!C20)</f>
        <v/>
      </c>
      <c r="D19" s="74" t="str">
        <f>IF('DATA ENTRY'!E20="","",'DATA ENTRY'!E20)</f>
        <v/>
      </c>
      <c r="E19" s="22" t="str">
        <f>IF('DATA ENTRY'!G20="","",'DATA ENTRY'!G20)</f>
        <v/>
      </c>
      <c r="F19" s="22" t="str">
        <f>IF('DATA ENTRY'!F20="","",'DATA ENTRY'!F20)</f>
        <v/>
      </c>
      <c r="G19" s="148" t="str">
        <f>IF('DATA ENTRY'!H20="","",'DATA ENTRY'!H20)</f>
        <v/>
      </c>
      <c r="H19" s="148" t="str">
        <f>IF('DATA ENTRY'!I20="","",'DATA ENTRY'!I20)</f>
        <v/>
      </c>
      <c r="I19" s="22" t="str">
        <f>IF('DATA ENTRY'!N20="","",'DATA ENTRY'!N20)</f>
        <v/>
      </c>
      <c r="J19" s="147" t="str">
        <f>IF('DATA ENTRY'!O20="","",'DATA ENTRY'!O20)</f>
        <v/>
      </c>
      <c r="K19" s="22" t="str">
        <f>IF('DATA ENTRY'!P20="","",'DATA ENTRY'!P20)</f>
        <v/>
      </c>
      <c r="L19" s="147" t="str">
        <f>IF('DATA ENTRY'!Q20="","",'DATA ENTRY'!Q20)</f>
        <v/>
      </c>
      <c r="M19" s="22" t="str">
        <f>IF('DATA ENTRY'!R20="","",'DATA ENTRY'!R20)</f>
        <v/>
      </c>
      <c r="N19" s="147" t="str">
        <f>IF('DATA ENTRY'!S20="","",'DATA ENTRY'!S20)</f>
        <v/>
      </c>
      <c r="O19" s="147" t="str">
        <f t="shared" si="0"/>
        <v/>
      </c>
      <c r="P19" s="74" t="str">
        <f>IF('DATA ENTRY'!T20="","",'DATA ENTRY'!T20)</f>
        <v/>
      </c>
      <c r="Q19" s="74" t="str">
        <f>IF('DATA ENTRY'!U20="","",'DATA ENTRY'!U20)</f>
        <v/>
      </c>
      <c r="R19" s="22" t="str">
        <f>IF('DATA ENTRY'!W20="","",'DATA ENTRY'!W20)</f>
        <v/>
      </c>
      <c r="S19" s="22" t="str">
        <f>IF('DATA ENTRY'!X20="","",'DATA ENTRY'!X20)</f>
        <v/>
      </c>
      <c r="T19" s="22" t="str">
        <f>IF('DATA ENTRY'!AA20="","",'DATA ENTRY'!AA20)</f>
        <v/>
      </c>
      <c r="U19" s="22" t="str">
        <f>IF(O19="","",SUMPRODUCT(--(D19=$D$5:$D$1071),--(F19=$F$5:$F$1071),--(E19=$E$5:$E$1071),--(O19&lt;$O$5:$O$1071))+COUNTIF($O$5:O19,O19))</f>
        <v/>
      </c>
    </row>
    <row r="20" spans="1:21" ht="30" customHeight="1">
      <c r="A20" s="22" t="str">
        <f>IF(AND(H20="",D20="",F20="",G20="",I20="",J20=""),"",SUBTOTAL(3,$B$5:B20))</f>
        <v/>
      </c>
      <c r="B20" s="74" t="str">
        <f>IF('DATA ENTRY'!B21="","",'DATA ENTRY'!B21)</f>
        <v/>
      </c>
      <c r="C20" s="74" t="str">
        <f>IF('DATA ENTRY'!C21="","",'DATA ENTRY'!C21)</f>
        <v/>
      </c>
      <c r="D20" s="74" t="str">
        <f>IF('DATA ENTRY'!E21="","",'DATA ENTRY'!E21)</f>
        <v/>
      </c>
      <c r="E20" s="22" t="str">
        <f>IF('DATA ENTRY'!G21="","",'DATA ENTRY'!G21)</f>
        <v/>
      </c>
      <c r="F20" s="22" t="str">
        <f>IF('DATA ENTRY'!F21="","",'DATA ENTRY'!F21)</f>
        <v/>
      </c>
      <c r="G20" s="148" t="str">
        <f>IF('DATA ENTRY'!H21="","",'DATA ENTRY'!H21)</f>
        <v/>
      </c>
      <c r="H20" s="148" t="str">
        <f>IF('DATA ENTRY'!I21="","",'DATA ENTRY'!I21)</f>
        <v/>
      </c>
      <c r="I20" s="22" t="str">
        <f>IF('DATA ENTRY'!N21="","",'DATA ENTRY'!N21)</f>
        <v/>
      </c>
      <c r="J20" s="147" t="str">
        <f>IF('DATA ENTRY'!O21="","",'DATA ENTRY'!O21)</f>
        <v/>
      </c>
      <c r="K20" s="22" t="str">
        <f>IF('DATA ENTRY'!P21="","",'DATA ENTRY'!P21)</f>
        <v/>
      </c>
      <c r="L20" s="147" t="str">
        <f>IF('DATA ENTRY'!Q21="","",'DATA ENTRY'!Q21)</f>
        <v/>
      </c>
      <c r="M20" s="22" t="str">
        <f>IF('DATA ENTRY'!R21="","",'DATA ENTRY'!R21)</f>
        <v/>
      </c>
      <c r="N20" s="147" t="str">
        <f>IF('DATA ENTRY'!S21="","",'DATA ENTRY'!S21)</f>
        <v/>
      </c>
      <c r="O20" s="147" t="str">
        <f t="shared" si="0"/>
        <v/>
      </c>
      <c r="P20" s="74" t="str">
        <f>IF('DATA ENTRY'!T21="","",'DATA ENTRY'!T21)</f>
        <v/>
      </c>
      <c r="Q20" s="74" t="str">
        <f>IF('DATA ENTRY'!U21="","",'DATA ENTRY'!U21)</f>
        <v/>
      </c>
      <c r="R20" s="22" t="str">
        <f>IF('DATA ENTRY'!W21="","",'DATA ENTRY'!W21)</f>
        <v/>
      </c>
      <c r="S20" s="22" t="str">
        <f>IF('DATA ENTRY'!X21="","",'DATA ENTRY'!X21)</f>
        <v/>
      </c>
      <c r="T20" s="22" t="str">
        <f>IF('DATA ENTRY'!AA21="","",'DATA ENTRY'!AA21)</f>
        <v/>
      </c>
      <c r="U20" s="22" t="str">
        <f>IF(O20="","",SUMPRODUCT(--(D20=$D$5:$D$1071),--(F20=$F$5:$F$1071),--(E20=$E$5:$E$1071),--(O20&lt;$O$5:$O$1071))+COUNTIF($O$5:O20,O20))</f>
        <v/>
      </c>
    </row>
    <row r="21" spans="1:21" ht="30" customHeight="1">
      <c r="A21" s="22" t="str">
        <f>IF(AND(H21="",D21="",F21="",G21="",I21="",J21=""),"",SUBTOTAL(3,$B$5:B21))</f>
        <v/>
      </c>
      <c r="B21" s="74" t="str">
        <f>IF('DATA ENTRY'!B22="","",'DATA ENTRY'!B22)</f>
        <v/>
      </c>
      <c r="C21" s="74" t="str">
        <f>IF('DATA ENTRY'!C22="","",'DATA ENTRY'!C22)</f>
        <v/>
      </c>
      <c r="D21" s="74" t="str">
        <f>IF('DATA ENTRY'!E22="","",'DATA ENTRY'!E22)</f>
        <v/>
      </c>
      <c r="E21" s="22" t="str">
        <f>IF('DATA ENTRY'!G22="","",'DATA ENTRY'!G22)</f>
        <v/>
      </c>
      <c r="F21" s="22" t="str">
        <f>IF('DATA ENTRY'!F22="","",'DATA ENTRY'!F22)</f>
        <v/>
      </c>
      <c r="G21" s="148" t="str">
        <f>IF('DATA ENTRY'!H22="","",'DATA ENTRY'!H22)</f>
        <v/>
      </c>
      <c r="H21" s="148" t="str">
        <f>IF('DATA ENTRY'!I22="","",'DATA ENTRY'!I22)</f>
        <v/>
      </c>
      <c r="I21" s="22" t="str">
        <f>IF('DATA ENTRY'!N22="","",'DATA ENTRY'!N22)</f>
        <v/>
      </c>
      <c r="J21" s="147" t="str">
        <f>IF('DATA ENTRY'!O22="","",'DATA ENTRY'!O22)</f>
        <v/>
      </c>
      <c r="K21" s="22" t="str">
        <f>IF('DATA ENTRY'!P22="","",'DATA ENTRY'!P22)</f>
        <v/>
      </c>
      <c r="L21" s="147" t="str">
        <f>IF('DATA ENTRY'!Q22="","",'DATA ENTRY'!Q22)</f>
        <v/>
      </c>
      <c r="M21" s="22" t="str">
        <f>IF('DATA ENTRY'!R22="","",'DATA ENTRY'!R22)</f>
        <v/>
      </c>
      <c r="N21" s="147" t="str">
        <f>IF('DATA ENTRY'!S22="","",'DATA ENTRY'!S22)</f>
        <v/>
      </c>
      <c r="O21" s="147" t="str">
        <f t="shared" si="0"/>
        <v/>
      </c>
      <c r="P21" s="74" t="str">
        <f>IF('DATA ENTRY'!T22="","",'DATA ENTRY'!T22)</f>
        <v/>
      </c>
      <c r="Q21" s="74" t="str">
        <f>IF('DATA ENTRY'!U22="","",'DATA ENTRY'!U22)</f>
        <v/>
      </c>
      <c r="R21" s="22" t="str">
        <f>IF('DATA ENTRY'!W22="","",'DATA ENTRY'!W22)</f>
        <v/>
      </c>
      <c r="S21" s="22" t="str">
        <f>IF('DATA ENTRY'!X22="","",'DATA ENTRY'!X22)</f>
        <v/>
      </c>
      <c r="T21" s="22" t="str">
        <f>IF('DATA ENTRY'!AA22="","",'DATA ENTRY'!AA22)</f>
        <v/>
      </c>
      <c r="U21" s="22" t="str">
        <f>IF(O21="","",SUMPRODUCT(--(D21=$D$5:$D$1071),--(F21=$F$5:$F$1071),--(E21=$E$5:$E$1071),--(O21&lt;$O$5:$O$1071))+COUNTIF($O$5:O21,O21))</f>
        <v/>
      </c>
    </row>
    <row r="22" spans="1:21" ht="30" customHeight="1">
      <c r="A22" s="22" t="str">
        <f>IF(AND(H22="",D22="",F22="",G22="",I22="",J22=""),"",SUBTOTAL(3,$B$5:B22))</f>
        <v/>
      </c>
      <c r="B22" s="74" t="str">
        <f>IF('DATA ENTRY'!B23="","",'DATA ENTRY'!B23)</f>
        <v/>
      </c>
      <c r="C22" s="74" t="str">
        <f>IF('DATA ENTRY'!C23="","",'DATA ENTRY'!C23)</f>
        <v/>
      </c>
      <c r="D22" s="74" t="str">
        <f>IF('DATA ENTRY'!E23="","",'DATA ENTRY'!E23)</f>
        <v/>
      </c>
      <c r="E22" s="22" t="str">
        <f>IF('DATA ENTRY'!G23="","",'DATA ENTRY'!G23)</f>
        <v/>
      </c>
      <c r="F22" s="22" t="str">
        <f>IF('DATA ENTRY'!F23="","",'DATA ENTRY'!F23)</f>
        <v/>
      </c>
      <c r="G22" s="148" t="str">
        <f>IF('DATA ENTRY'!H23="","",'DATA ENTRY'!H23)</f>
        <v/>
      </c>
      <c r="H22" s="148" t="str">
        <f>IF('DATA ENTRY'!I23="","",'DATA ENTRY'!I23)</f>
        <v/>
      </c>
      <c r="I22" s="22" t="str">
        <f>IF('DATA ENTRY'!N23="","",'DATA ENTRY'!N23)</f>
        <v/>
      </c>
      <c r="J22" s="147" t="str">
        <f>IF('DATA ENTRY'!O23="","",'DATA ENTRY'!O23)</f>
        <v/>
      </c>
      <c r="K22" s="22" t="str">
        <f>IF('DATA ENTRY'!P23="","",'DATA ENTRY'!P23)</f>
        <v/>
      </c>
      <c r="L22" s="147" t="str">
        <f>IF('DATA ENTRY'!Q23="","",'DATA ENTRY'!Q23)</f>
        <v/>
      </c>
      <c r="M22" s="22" t="str">
        <f>IF('DATA ENTRY'!R23="","",'DATA ENTRY'!R23)</f>
        <v/>
      </c>
      <c r="N22" s="147" t="str">
        <f>IF('DATA ENTRY'!S23="","",'DATA ENTRY'!S23)</f>
        <v/>
      </c>
      <c r="O22" s="147" t="str">
        <f t="shared" si="0"/>
        <v/>
      </c>
      <c r="P22" s="74" t="str">
        <f>IF('DATA ENTRY'!T23="","",'DATA ENTRY'!T23)</f>
        <v/>
      </c>
      <c r="Q22" s="74" t="str">
        <f>IF('DATA ENTRY'!U23="","",'DATA ENTRY'!U23)</f>
        <v/>
      </c>
      <c r="R22" s="22" t="str">
        <f>IF('DATA ENTRY'!W23="","",'DATA ENTRY'!W23)</f>
        <v/>
      </c>
      <c r="S22" s="22" t="str">
        <f>IF('DATA ENTRY'!X23="","",'DATA ENTRY'!X23)</f>
        <v/>
      </c>
      <c r="T22" s="22" t="str">
        <f>IF('DATA ENTRY'!AA23="","",'DATA ENTRY'!AA23)</f>
        <v/>
      </c>
      <c r="U22" s="22" t="str">
        <f>IF(O22="","",SUMPRODUCT(--(D22=$D$5:$D$1071),--(F22=$F$5:$F$1071),--(E22=$E$5:$E$1071),--(O22&lt;$O$5:$O$1071))+COUNTIF($O$5:O22,O22))</f>
        <v/>
      </c>
    </row>
    <row r="23" spans="1:21" ht="30" customHeight="1">
      <c r="A23" s="22" t="str">
        <f>IF(AND(H23="",D23="",F23="",G23="",I23="",J23=""),"",SUBTOTAL(3,$B$5:B23))</f>
        <v/>
      </c>
      <c r="B23" s="74" t="str">
        <f>IF('DATA ENTRY'!B24="","",'DATA ENTRY'!B24)</f>
        <v/>
      </c>
      <c r="C23" s="74" t="str">
        <f>IF('DATA ENTRY'!C24="","",'DATA ENTRY'!C24)</f>
        <v/>
      </c>
      <c r="D23" s="74" t="str">
        <f>IF('DATA ENTRY'!E24="","",'DATA ENTRY'!E24)</f>
        <v/>
      </c>
      <c r="E23" s="22" t="str">
        <f>IF('DATA ENTRY'!G24="","",'DATA ENTRY'!G24)</f>
        <v/>
      </c>
      <c r="F23" s="22" t="str">
        <f>IF('DATA ENTRY'!F24="","",'DATA ENTRY'!F24)</f>
        <v/>
      </c>
      <c r="G23" s="148" t="str">
        <f>IF('DATA ENTRY'!H24="","",'DATA ENTRY'!H24)</f>
        <v/>
      </c>
      <c r="H23" s="148" t="str">
        <f>IF('DATA ENTRY'!I24="","",'DATA ENTRY'!I24)</f>
        <v/>
      </c>
      <c r="I23" s="22" t="str">
        <f>IF('DATA ENTRY'!N24="","",'DATA ENTRY'!N24)</f>
        <v/>
      </c>
      <c r="J23" s="147" t="str">
        <f>IF('DATA ENTRY'!O24="","",'DATA ENTRY'!O24)</f>
        <v/>
      </c>
      <c r="K23" s="22" t="str">
        <f>IF('DATA ENTRY'!P24="","",'DATA ENTRY'!P24)</f>
        <v/>
      </c>
      <c r="L23" s="147" t="str">
        <f>IF('DATA ENTRY'!Q24="","",'DATA ENTRY'!Q24)</f>
        <v/>
      </c>
      <c r="M23" s="22" t="str">
        <f>IF('DATA ENTRY'!R24="","",'DATA ENTRY'!R24)</f>
        <v/>
      </c>
      <c r="N23" s="147" t="str">
        <f>IF('DATA ENTRY'!S24="","",'DATA ENTRY'!S24)</f>
        <v/>
      </c>
      <c r="O23" s="147" t="str">
        <f t="shared" si="0"/>
        <v/>
      </c>
      <c r="P23" s="74" t="str">
        <f>IF('DATA ENTRY'!T24="","",'DATA ENTRY'!T24)</f>
        <v/>
      </c>
      <c r="Q23" s="74" t="str">
        <f>IF('DATA ENTRY'!U24="","",'DATA ENTRY'!U24)</f>
        <v/>
      </c>
      <c r="R23" s="22" t="str">
        <f>IF('DATA ENTRY'!W24="","",'DATA ENTRY'!W24)</f>
        <v/>
      </c>
      <c r="S23" s="22" t="str">
        <f>IF('DATA ENTRY'!X24="","",'DATA ENTRY'!X24)</f>
        <v/>
      </c>
      <c r="T23" s="22" t="str">
        <f>IF('DATA ENTRY'!AA24="","",'DATA ENTRY'!AA24)</f>
        <v/>
      </c>
      <c r="U23" s="22" t="str">
        <f>IF(O23="","",SUMPRODUCT(--(D23=$D$5:$D$1071),--(F23=$F$5:$F$1071),--(E23=$E$5:$E$1071),--(O23&lt;$O$5:$O$1071))+COUNTIF($O$5:O23,O23))</f>
        <v/>
      </c>
    </row>
    <row r="24" spans="1:21" ht="30" customHeight="1">
      <c r="A24" s="22" t="str">
        <f>IF(AND(H24="",D24="",F24="",G24="",I24="",J24=""),"",SUBTOTAL(3,$B$5:B24))</f>
        <v/>
      </c>
      <c r="B24" s="74" t="str">
        <f>IF('DATA ENTRY'!B25="","",'DATA ENTRY'!B25)</f>
        <v/>
      </c>
      <c r="C24" s="74" t="str">
        <f>IF('DATA ENTRY'!C25="","",'DATA ENTRY'!C25)</f>
        <v/>
      </c>
      <c r="D24" s="74" t="str">
        <f>IF('DATA ENTRY'!E25="","",'DATA ENTRY'!E25)</f>
        <v/>
      </c>
      <c r="E24" s="22" t="str">
        <f>IF('DATA ENTRY'!G25="","",'DATA ENTRY'!G25)</f>
        <v/>
      </c>
      <c r="F24" s="22" t="str">
        <f>IF('DATA ENTRY'!F25="","",'DATA ENTRY'!F25)</f>
        <v/>
      </c>
      <c r="G24" s="148" t="str">
        <f>IF('DATA ENTRY'!H25="","",'DATA ENTRY'!H25)</f>
        <v/>
      </c>
      <c r="H24" s="148" t="str">
        <f>IF('DATA ENTRY'!I25="","",'DATA ENTRY'!I25)</f>
        <v/>
      </c>
      <c r="I24" s="22" t="str">
        <f>IF('DATA ENTRY'!N25="","",'DATA ENTRY'!N25)</f>
        <v/>
      </c>
      <c r="J24" s="147" t="str">
        <f>IF('DATA ENTRY'!O25="","",'DATA ENTRY'!O25)</f>
        <v/>
      </c>
      <c r="K24" s="22" t="str">
        <f>IF('DATA ENTRY'!P25="","",'DATA ENTRY'!P25)</f>
        <v/>
      </c>
      <c r="L24" s="147" t="str">
        <f>IF('DATA ENTRY'!Q25="","",'DATA ENTRY'!Q25)</f>
        <v/>
      </c>
      <c r="M24" s="22" t="str">
        <f>IF('DATA ENTRY'!R25="","",'DATA ENTRY'!R25)</f>
        <v/>
      </c>
      <c r="N24" s="147" t="str">
        <f>IF('DATA ENTRY'!S25="","",'DATA ENTRY'!S25)</f>
        <v/>
      </c>
      <c r="O24" s="147" t="str">
        <f t="shared" si="0"/>
        <v/>
      </c>
      <c r="P24" s="74" t="str">
        <f>IF('DATA ENTRY'!T25="","",'DATA ENTRY'!T25)</f>
        <v/>
      </c>
      <c r="Q24" s="74" t="str">
        <f>IF('DATA ENTRY'!U25="","",'DATA ENTRY'!U25)</f>
        <v/>
      </c>
      <c r="R24" s="22" t="str">
        <f>IF('DATA ENTRY'!W25="","",'DATA ENTRY'!W25)</f>
        <v/>
      </c>
      <c r="S24" s="22" t="str">
        <f>IF('DATA ENTRY'!X25="","",'DATA ENTRY'!X25)</f>
        <v/>
      </c>
      <c r="T24" s="22" t="str">
        <f>IF('DATA ENTRY'!AA25="","",'DATA ENTRY'!AA25)</f>
        <v/>
      </c>
      <c r="U24" s="22" t="str">
        <f>IF(O24="","",SUMPRODUCT(--(D24=$D$5:$D$1071),--(F24=$F$5:$F$1071),--(E24=$E$5:$E$1071),--(O24&lt;$O$5:$O$1071))+COUNTIF($O$5:O24,O24))</f>
        <v/>
      </c>
    </row>
    <row r="25" spans="1:21" ht="30" customHeight="1">
      <c r="A25" s="22" t="str">
        <f>IF(AND(H25="",D25="",F25="",G25="",I25="",J25=""),"",SUBTOTAL(3,$B$5:B25))</f>
        <v/>
      </c>
      <c r="B25" s="74" t="str">
        <f>IF('DATA ENTRY'!B26="","",'DATA ENTRY'!B26)</f>
        <v/>
      </c>
      <c r="C25" s="74" t="str">
        <f>IF('DATA ENTRY'!C26="","",'DATA ENTRY'!C26)</f>
        <v/>
      </c>
      <c r="D25" s="74" t="str">
        <f>IF('DATA ENTRY'!E26="","",'DATA ENTRY'!E26)</f>
        <v/>
      </c>
      <c r="E25" s="22" t="str">
        <f>IF('DATA ENTRY'!G26="","",'DATA ENTRY'!G26)</f>
        <v/>
      </c>
      <c r="F25" s="22" t="str">
        <f>IF('DATA ENTRY'!F26="","",'DATA ENTRY'!F26)</f>
        <v/>
      </c>
      <c r="G25" s="148" t="str">
        <f>IF('DATA ENTRY'!H26="","",'DATA ENTRY'!H26)</f>
        <v/>
      </c>
      <c r="H25" s="148" t="str">
        <f>IF('DATA ENTRY'!I26="","",'DATA ENTRY'!I26)</f>
        <v/>
      </c>
      <c r="I25" s="22" t="str">
        <f>IF('DATA ENTRY'!N26="","",'DATA ENTRY'!N26)</f>
        <v/>
      </c>
      <c r="J25" s="147" t="str">
        <f>IF('DATA ENTRY'!O26="","",'DATA ENTRY'!O26)</f>
        <v/>
      </c>
      <c r="K25" s="22" t="str">
        <f>IF('DATA ENTRY'!P26="","",'DATA ENTRY'!P26)</f>
        <v/>
      </c>
      <c r="L25" s="147" t="str">
        <f>IF('DATA ENTRY'!Q26="","",'DATA ENTRY'!Q26)</f>
        <v/>
      </c>
      <c r="M25" s="22" t="str">
        <f>IF('DATA ENTRY'!R26="","",'DATA ENTRY'!R26)</f>
        <v/>
      </c>
      <c r="N25" s="147" t="str">
        <f>IF('DATA ENTRY'!S26="","",'DATA ENTRY'!S26)</f>
        <v/>
      </c>
      <c r="O25" s="147" t="str">
        <f t="shared" si="0"/>
        <v/>
      </c>
      <c r="P25" s="74" t="str">
        <f>IF('DATA ENTRY'!T26="","",'DATA ENTRY'!T26)</f>
        <v/>
      </c>
      <c r="Q25" s="74" t="str">
        <f>IF('DATA ENTRY'!U26="","",'DATA ENTRY'!U26)</f>
        <v/>
      </c>
      <c r="R25" s="22" t="str">
        <f>IF('DATA ENTRY'!W26="","",'DATA ENTRY'!W26)</f>
        <v/>
      </c>
      <c r="S25" s="22" t="str">
        <f>IF('DATA ENTRY'!X26="","",'DATA ENTRY'!X26)</f>
        <v/>
      </c>
      <c r="T25" s="22" t="str">
        <f>IF('DATA ENTRY'!AA26="","",'DATA ENTRY'!AA26)</f>
        <v/>
      </c>
      <c r="U25" s="22" t="str">
        <f>IF(O25="","",SUMPRODUCT(--(D25=$D$5:$D$1071),--(F25=$F$5:$F$1071),--(E25=$E$5:$E$1071),--(O25&lt;$O$5:$O$1071))+COUNTIF($O$5:O25,O25))</f>
        <v/>
      </c>
    </row>
    <row r="26" spans="1:21" ht="30" customHeight="1">
      <c r="A26" s="22" t="str">
        <f>IF(AND(H26="",D26="",F26="",G26="",I26="",J26=""),"",SUBTOTAL(3,$B$5:B26))</f>
        <v/>
      </c>
      <c r="B26" s="74" t="str">
        <f>IF('DATA ENTRY'!B27="","",'DATA ENTRY'!B27)</f>
        <v/>
      </c>
      <c r="C26" s="74" t="str">
        <f>IF('DATA ENTRY'!C27="","",'DATA ENTRY'!C27)</f>
        <v/>
      </c>
      <c r="D26" s="74" t="str">
        <f>IF('DATA ENTRY'!E27="","",'DATA ENTRY'!E27)</f>
        <v/>
      </c>
      <c r="E26" s="22" t="str">
        <f>IF('DATA ENTRY'!G27="","",'DATA ENTRY'!G27)</f>
        <v/>
      </c>
      <c r="F26" s="22" t="str">
        <f>IF('DATA ENTRY'!F27="","",'DATA ENTRY'!F27)</f>
        <v/>
      </c>
      <c r="G26" s="148" t="str">
        <f>IF('DATA ENTRY'!H27="","",'DATA ENTRY'!H27)</f>
        <v/>
      </c>
      <c r="H26" s="148" t="str">
        <f>IF('DATA ENTRY'!I27="","",'DATA ENTRY'!I27)</f>
        <v/>
      </c>
      <c r="I26" s="22" t="str">
        <f>IF('DATA ENTRY'!N27="","",'DATA ENTRY'!N27)</f>
        <v/>
      </c>
      <c r="J26" s="147" t="str">
        <f>IF('DATA ENTRY'!O27="","",'DATA ENTRY'!O27)</f>
        <v/>
      </c>
      <c r="K26" s="22" t="str">
        <f>IF('DATA ENTRY'!P27="","",'DATA ENTRY'!P27)</f>
        <v/>
      </c>
      <c r="L26" s="147" t="str">
        <f>IF('DATA ENTRY'!Q27="","",'DATA ENTRY'!Q27)</f>
        <v/>
      </c>
      <c r="M26" s="22" t="str">
        <f>IF('DATA ENTRY'!R27="","",'DATA ENTRY'!R27)</f>
        <v/>
      </c>
      <c r="N26" s="147" t="str">
        <f>IF('DATA ENTRY'!S27="","",'DATA ENTRY'!S27)</f>
        <v/>
      </c>
      <c r="O26" s="147" t="str">
        <f t="shared" si="0"/>
        <v/>
      </c>
      <c r="P26" s="74" t="str">
        <f>IF('DATA ENTRY'!T27="","",'DATA ENTRY'!T27)</f>
        <v/>
      </c>
      <c r="Q26" s="74" t="str">
        <f>IF('DATA ENTRY'!U27="","",'DATA ENTRY'!U27)</f>
        <v/>
      </c>
      <c r="R26" s="22" t="str">
        <f>IF('DATA ENTRY'!W27="","",'DATA ENTRY'!W27)</f>
        <v/>
      </c>
      <c r="S26" s="22" t="str">
        <f>IF('DATA ENTRY'!X27="","",'DATA ENTRY'!X27)</f>
        <v/>
      </c>
      <c r="T26" s="22" t="str">
        <f>IF('DATA ENTRY'!AA27="","",'DATA ENTRY'!AA27)</f>
        <v/>
      </c>
      <c r="U26" s="22" t="str">
        <f>IF(O26="","",SUMPRODUCT(--(D26=$D$5:$D$1071),--(F26=$F$5:$F$1071),--(E26=$E$5:$E$1071),--(O26&lt;$O$5:$O$1071))+COUNTIF($O$5:O26,O26))</f>
        <v/>
      </c>
    </row>
    <row r="27" spans="1:21" ht="30" customHeight="1">
      <c r="A27" s="22" t="str">
        <f>IF(AND(H27="",D27="",F27="",G27="",I27="",J27=""),"",SUBTOTAL(3,$B$5:B27))</f>
        <v/>
      </c>
      <c r="B27" s="74" t="str">
        <f>IF('DATA ENTRY'!B28="","",'DATA ENTRY'!B28)</f>
        <v/>
      </c>
      <c r="C27" s="74" t="str">
        <f>IF('DATA ENTRY'!C28="","",'DATA ENTRY'!C28)</f>
        <v/>
      </c>
      <c r="D27" s="74" t="str">
        <f>IF('DATA ENTRY'!E28="","",'DATA ENTRY'!E28)</f>
        <v/>
      </c>
      <c r="E27" s="22" t="str">
        <f>IF('DATA ENTRY'!G28="","",'DATA ENTRY'!G28)</f>
        <v/>
      </c>
      <c r="F27" s="22" t="str">
        <f>IF('DATA ENTRY'!F28="","",'DATA ENTRY'!F28)</f>
        <v/>
      </c>
      <c r="G27" s="148" t="str">
        <f>IF('DATA ENTRY'!H28="","",'DATA ENTRY'!H28)</f>
        <v/>
      </c>
      <c r="H27" s="148" t="str">
        <f>IF('DATA ENTRY'!I28="","",'DATA ENTRY'!I28)</f>
        <v/>
      </c>
      <c r="I27" s="22" t="str">
        <f>IF('DATA ENTRY'!N28="","",'DATA ENTRY'!N28)</f>
        <v/>
      </c>
      <c r="J27" s="147" t="str">
        <f>IF('DATA ENTRY'!O28="","",'DATA ENTRY'!O28)</f>
        <v/>
      </c>
      <c r="K27" s="22" t="str">
        <f>IF('DATA ENTRY'!P28="","",'DATA ENTRY'!P28)</f>
        <v/>
      </c>
      <c r="L27" s="147" t="str">
        <f>IF('DATA ENTRY'!Q28="","",'DATA ENTRY'!Q28)</f>
        <v/>
      </c>
      <c r="M27" s="22" t="str">
        <f>IF('DATA ENTRY'!R28="","",'DATA ENTRY'!R28)</f>
        <v/>
      </c>
      <c r="N27" s="147" t="str">
        <f>IF('DATA ENTRY'!S28="","",'DATA ENTRY'!S28)</f>
        <v/>
      </c>
      <c r="O27" s="147" t="str">
        <f t="shared" si="0"/>
        <v/>
      </c>
      <c r="P27" s="74" t="str">
        <f>IF('DATA ENTRY'!T28="","",'DATA ENTRY'!T28)</f>
        <v/>
      </c>
      <c r="Q27" s="74" t="str">
        <f>IF('DATA ENTRY'!U28="","",'DATA ENTRY'!U28)</f>
        <v/>
      </c>
      <c r="R27" s="22" t="str">
        <f>IF('DATA ENTRY'!W28="","",'DATA ENTRY'!W28)</f>
        <v/>
      </c>
      <c r="S27" s="22" t="str">
        <f>IF('DATA ENTRY'!X28="","",'DATA ENTRY'!X28)</f>
        <v/>
      </c>
      <c r="T27" s="22" t="str">
        <f>IF('DATA ENTRY'!AA28="","",'DATA ENTRY'!AA28)</f>
        <v/>
      </c>
      <c r="U27" s="22" t="str">
        <f>IF(O27="","",SUMPRODUCT(--(D27=$D$5:$D$1071),--(F27=$F$5:$F$1071),--(E27=$E$5:$E$1071),--(O27&lt;$O$5:$O$1071))+COUNTIF($O$5:O27,O27))</f>
        <v/>
      </c>
    </row>
    <row r="28" spans="1:21" ht="30" customHeight="1">
      <c r="A28" s="22" t="str">
        <f>IF(AND(H28="",D28="",F28="",G28="",I28="",J28=""),"",SUBTOTAL(3,$B$5:B28))</f>
        <v/>
      </c>
      <c r="B28" s="74" t="str">
        <f>IF('DATA ENTRY'!B29="","",'DATA ENTRY'!B29)</f>
        <v/>
      </c>
      <c r="C28" s="74" t="str">
        <f>IF('DATA ENTRY'!C29="","",'DATA ENTRY'!C29)</f>
        <v/>
      </c>
      <c r="D28" s="74" t="str">
        <f>IF('DATA ENTRY'!E29="","",'DATA ENTRY'!E29)</f>
        <v/>
      </c>
      <c r="E28" s="22" t="str">
        <f>IF('DATA ENTRY'!G29="","",'DATA ENTRY'!G29)</f>
        <v/>
      </c>
      <c r="F28" s="22" t="str">
        <f>IF('DATA ENTRY'!F29="","",'DATA ENTRY'!F29)</f>
        <v/>
      </c>
      <c r="G28" s="148" t="str">
        <f>IF('DATA ENTRY'!H29="","",'DATA ENTRY'!H29)</f>
        <v/>
      </c>
      <c r="H28" s="148" t="str">
        <f>IF('DATA ENTRY'!I29="","",'DATA ENTRY'!I29)</f>
        <v/>
      </c>
      <c r="I28" s="22" t="str">
        <f>IF('DATA ENTRY'!N29="","",'DATA ENTRY'!N29)</f>
        <v/>
      </c>
      <c r="J28" s="147" t="str">
        <f>IF('DATA ENTRY'!O29="","",'DATA ENTRY'!O29)</f>
        <v/>
      </c>
      <c r="K28" s="22" t="str">
        <f>IF('DATA ENTRY'!P29="","",'DATA ENTRY'!P29)</f>
        <v/>
      </c>
      <c r="L28" s="147" t="str">
        <f>IF('DATA ENTRY'!Q29="","",'DATA ENTRY'!Q29)</f>
        <v/>
      </c>
      <c r="M28" s="22" t="str">
        <f>IF('DATA ENTRY'!R29="","",'DATA ENTRY'!R29)</f>
        <v/>
      </c>
      <c r="N28" s="147" t="str">
        <f>IF('DATA ENTRY'!S29="","",'DATA ENTRY'!S29)</f>
        <v/>
      </c>
      <c r="O28" s="147" t="str">
        <f t="shared" si="0"/>
        <v/>
      </c>
      <c r="P28" s="74" t="str">
        <f>IF('DATA ENTRY'!T29="","",'DATA ENTRY'!T29)</f>
        <v/>
      </c>
      <c r="Q28" s="74" t="str">
        <f>IF('DATA ENTRY'!U29="","",'DATA ENTRY'!U29)</f>
        <v/>
      </c>
      <c r="R28" s="22" t="str">
        <f>IF('DATA ENTRY'!W29="","",'DATA ENTRY'!W29)</f>
        <v/>
      </c>
      <c r="S28" s="22" t="str">
        <f>IF('DATA ENTRY'!X29="","",'DATA ENTRY'!X29)</f>
        <v/>
      </c>
      <c r="T28" s="22" t="str">
        <f>IF('DATA ENTRY'!AA29="","",'DATA ENTRY'!AA29)</f>
        <v/>
      </c>
      <c r="U28" s="22" t="str">
        <f>IF(O28="","",SUMPRODUCT(--(D28=$D$5:$D$1071),--(F28=$F$5:$F$1071),--(E28=$E$5:$E$1071),--(O28&lt;$O$5:$O$1071))+COUNTIF($O$5:O28,O28))</f>
        <v/>
      </c>
    </row>
    <row r="29" spans="1:21" ht="30" customHeight="1">
      <c r="A29" s="22" t="str">
        <f>IF(AND(H29="",D29="",F29="",G29="",I29="",J29=""),"",SUBTOTAL(3,$B$5:B29))</f>
        <v/>
      </c>
      <c r="B29" s="74" t="str">
        <f>IF('DATA ENTRY'!B30="","",'DATA ENTRY'!B30)</f>
        <v/>
      </c>
      <c r="C29" s="74" t="str">
        <f>IF('DATA ENTRY'!C30="","",'DATA ENTRY'!C30)</f>
        <v/>
      </c>
      <c r="D29" s="74" t="str">
        <f>IF('DATA ENTRY'!E30="","",'DATA ENTRY'!E30)</f>
        <v/>
      </c>
      <c r="E29" s="22" t="str">
        <f>IF('DATA ENTRY'!G30="","",'DATA ENTRY'!G30)</f>
        <v/>
      </c>
      <c r="F29" s="22" t="str">
        <f>IF('DATA ENTRY'!F30="","",'DATA ENTRY'!F30)</f>
        <v/>
      </c>
      <c r="G29" s="148" t="str">
        <f>IF('DATA ENTRY'!H30="","",'DATA ENTRY'!H30)</f>
        <v/>
      </c>
      <c r="H29" s="148" t="str">
        <f>IF('DATA ENTRY'!I30="","",'DATA ENTRY'!I30)</f>
        <v/>
      </c>
      <c r="I29" s="22" t="str">
        <f>IF('DATA ENTRY'!N30="","",'DATA ENTRY'!N30)</f>
        <v/>
      </c>
      <c r="J29" s="147" t="str">
        <f>IF('DATA ENTRY'!O30="","",'DATA ENTRY'!O30)</f>
        <v/>
      </c>
      <c r="K29" s="22" t="str">
        <f>IF('DATA ENTRY'!P30="","",'DATA ENTRY'!P30)</f>
        <v/>
      </c>
      <c r="L29" s="147" t="str">
        <f>IF('DATA ENTRY'!Q30="","",'DATA ENTRY'!Q30)</f>
        <v/>
      </c>
      <c r="M29" s="22" t="str">
        <f>IF('DATA ENTRY'!R30="","",'DATA ENTRY'!R30)</f>
        <v/>
      </c>
      <c r="N29" s="147" t="str">
        <f>IF('DATA ENTRY'!S30="","",'DATA ENTRY'!S30)</f>
        <v/>
      </c>
      <c r="O29" s="147" t="str">
        <f t="shared" si="0"/>
        <v/>
      </c>
      <c r="P29" s="74" t="str">
        <f>IF('DATA ENTRY'!T30="","",'DATA ENTRY'!T30)</f>
        <v/>
      </c>
      <c r="Q29" s="74" t="str">
        <f>IF('DATA ENTRY'!U30="","",'DATA ENTRY'!U30)</f>
        <v/>
      </c>
      <c r="R29" s="22" t="str">
        <f>IF('DATA ENTRY'!W30="","",'DATA ENTRY'!W30)</f>
        <v/>
      </c>
      <c r="S29" s="22" t="str">
        <f>IF('DATA ENTRY'!X30="","",'DATA ENTRY'!X30)</f>
        <v/>
      </c>
      <c r="T29" s="22" t="str">
        <f>IF('DATA ENTRY'!AA30="","",'DATA ENTRY'!AA30)</f>
        <v/>
      </c>
      <c r="U29" s="22" t="str">
        <f>IF(O29="","",SUMPRODUCT(--(D29=$D$5:$D$1071),--(F29=$F$5:$F$1071),--(E29=$E$5:$E$1071),--(O29&lt;$O$5:$O$1071))+COUNTIF($O$5:O29,O29))</f>
        <v/>
      </c>
    </row>
    <row r="30" spans="1:21" ht="30" customHeight="1">
      <c r="A30" s="22" t="str">
        <f>IF(AND(H30="",D30="",F30="",G30="",I30="",J30=""),"",SUBTOTAL(3,$B$5:B30))</f>
        <v/>
      </c>
      <c r="B30" s="74" t="str">
        <f>IF('DATA ENTRY'!B31="","",'DATA ENTRY'!B31)</f>
        <v/>
      </c>
      <c r="C30" s="74" t="str">
        <f>IF('DATA ENTRY'!C31="","",'DATA ENTRY'!C31)</f>
        <v/>
      </c>
      <c r="D30" s="74" t="str">
        <f>IF('DATA ENTRY'!E31="","",'DATA ENTRY'!E31)</f>
        <v/>
      </c>
      <c r="E30" s="22" t="str">
        <f>IF('DATA ENTRY'!G31="","",'DATA ENTRY'!G31)</f>
        <v/>
      </c>
      <c r="F30" s="22" t="str">
        <f>IF('DATA ENTRY'!F31="","",'DATA ENTRY'!F31)</f>
        <v/>
      </c>
      <c r="G30" s="148" t="str">
        <f>IF('DATA ENTRY'!H31="","",'DATA ENTRY'!H31)</f>
        <v/>
      </c>
      <c r="H30" s="148" t="str">
        <f>IF('DATA ENTRY'!I31="","",'DATA ENTRY'!I31)</f>
        <v/>
      </c>
      <c r="I30" s="22" t="str">
        <f>IF('DATA ENTRY'!N31="","",'DATA ENTRY'!N31)</f>
        <v/>
      </c>
      <c r="J30" s="147" t="str">
        <f>IF('DATA ENTRY'!O31="","",'DATA ENTRY'!O31)</f>
        <v/>
      </c>
      <c r="K30" s="22" t="str">
        <f>IF('DATA ENTRY'!P31="","",'DATA ENTRY'!P31)</f>
        <v/>
      </c>
      <c r="L30" s="147" t="str">
        <f>IF('DATA ENTRY'!Q31="","",'DATA ENTRY'!Q31)</f>
        <v/>
      </c>
      <c r="M30" s="22" t="str">
        <f>IF('DATA ENTRY'!R31="","",'DATA ENTRY'!R31)</f>
        <v/>
      </c>
      <c r="N30" s="147" t="str">
        <f>IF('DATA ENTRY'!S31="","",'DATA ENTRY'!S31)</f>
        <v/>
      </c>
      <c r="O30" s="147" t="str">
        <f t="shared" si="0"/>
        <v/>
      </c>
      <c r="P30" s="74" t="str">
        <f>IF('DATA ENTRY'!T31="","",'DATA ENTRY'!T31)</f>
        <v/>
      </c>
      <c r="Q30" s="74" t="str">
        <f>IF('DATA ENTRY'!U31="","",'DATA ENTRY'!U31)</f>
        <v/>
      </c>
      <c r="R30" s="22" t="str">
        <f>IF('DATA ENTRY'!W31="","",'DATA ENTRY'!W31)</f>
        <v/>
      </c>
      <c r="S30" s="22" t="str">
        <f>IF('DATA ENTRY'!X31="","",'DATA ENTRY'!X31)</f>
        <v/>
      </c>
      <c r="T30" s="22" t="str">
        <f>IF('DATA ENTRY'!AA31="","",'DATA ENTRY'!AA31)</f>
        <v/>
      </c>
      <c r="U30" s="22" t="str">
        <f>IF(O30="","",SUMPRODUCT(--(D30=$D$5:$D$1071),--(F30=$F$5:$F$1071),--(E30=$E$5:$E$1071),--(O30&lt;$O$5:$O$1071))+COUNTIF($O$5:O30,O30))</f>
        <v/>
      </c>
    </row>
    <row r="31" spans="1:21" ht="30" customHeight="1">
      <c r="A31" s="22" t="str">
        <f>IF(AND(H31="",D31="",F31="",G31="",I31="",J31=""),"",SUBTOTAL(3,$B$5:B31))</f>
        <v/>
      </c>
      <c r="B31" s="74" t="str">
        <f>IF('DATA ENTRY'!B32="","",'DATA ENTRY'!B32)</f>
        <v/>
      </c>
      <c r="C31" s="74" t="str">
        <f>IF('DATA ENTRY'!C32="","",'DATA ENTRY'!C32)</f>
        <v/>
      </c>
      <c r="D31" s="74" t="str">
        <f>IF('DATA ENTRY'!E32="","",'DATA ENTRY'!E32)</f>
        <v/>
      </c>
      <c r="E31" s="22" t="str">
        <f>IF('DATA ENTRY'!G32="","",'DATA ENTRY'!G32)</f>
        <v/>
      </c>
      <c r="F31" s="22" t="str">
        <f>IF('DATA ENTRY'!F32="","",'DATA ENTRY'!F32)</f>
        <v/>
      </c>
      <c r="G31" s="148" t="str">
        <f>IF('DATA ENTRY'!H32="","",'DATA ENTRY'!H32)</f>
        <v/>
      </c>
      <c r="H31" s="148" t="str">
        <f>IF('DATA ENTRY'!I32="","",'DATA ENTRY'!I32)</f>
        <v/>
      </c>
      <c r="I31" s="22" t="str">
        <f>IF('DATA ENTRY'!N32="","",'DATA ENTRY'!N32)</f>
        <v/>
      </c>
      <c r="J31" s="147" t="str">
        <f>IF('DATA ENTRY'!O32="","",'DATA ENTRY'!O32)</f>
        <v/>
      </c>
      <c r="K31" s="22" t="str">
        <f>IF('DATA ENTRY'!P32="","",'DATA ENTRY'!P32)</f>
        <v/>
      </c>
      <c r="L31" s="147" t="str">
        <f>IF('DATA ENTRY'!Q32="","",'DATA ENTRY'!Q32)</f>
        <v/>
      </c>
      <c r="M31" s="22" t="str">
        <f>IF('DATA ENTRY'!R32="","",'DATA ENTRY'!R32)</f>
        <v/>
      </c>
      <c r="N31" s="147" t="str">
        <f>IF('DATA ENTRY'!S32="","",'DATA ENTRY'!S32)</f>
        <v/>
      </c>
      <c r="O31" s="147" t="str">
        <f t="shared" si="0"/>
        <v/>
      </c>
      <c r="P31" s="74" t="str">
        <f>IF('DATA ENTRY'!T32="","",'DATA ENTRY'!T32)</f>
        <v/>
      </c>
      <c r="Q31" s="74" t="str">
        <f>IF('DATA ENTRY'!U32="","",'DATA ENTRY'!U32)</f>
        <v/>
      </c>
      <c r="R31" s="22" t="str">
        <f>IF('DATA ENTRY'!W32="","",'DATA ENTRY'!W32)</f>
        <v/>
      </c>
      <c r="S31" s="22" t="str">
        <f>IF('DATA ENTRY'!X32="","",'DATA ENTRY'!X32)</f>
        <v/>
      </c>
      <c r="T31" s="22" t="str">
        <f>IF('DATA ENTRY'!AA32="","",'DATA ENTRY'!AA32)</f>
        <v/>
      </c>
      <c r="U31" s="22" t="str">
        <f>IF(O31="","",SUMPRODUCT(--(D31=$D$5:$D$1071),--(F31=$F$5:$F$1071),--(E31=$E$5:$E$1071),--(O31&lt;$O$5:$O$1071))+COUNTIF($O$5:O31,O31))</f>
        <v/>
      </c>
    </row>
    <row r="32" spans="1:21" ht="30" customHeight="1">
      <c r="A32" s="22" t="str">
        <f>IF(AND(H32="",D32="",F32="",G32="",I32="",J32=""),"",SUBTOTAL(3,$B$5:B32))</f>
        <v/>
      </c>
      <c r="B32" s="74" t="str">
        <f>IF('DATA ENTRY'!B33="","",'DATA ENTRY'!B33)</f>
        <v/>
      </c>
      <c r="C32" s="74" t="str">
        <f>IF('DATA ENTRY'!C33="","",'DATA ENTRY'!C33)</f>
        <v/>
      </c>
      <c r="D32" s="74" t="str">
        <f>IF('DATA ENTRY'!E33="","",'DATA ENTRY'!E33)</f>
        <v/>
      </c>
      <c r="E32" s="22" t="str">
        <f>IF('DATA ENTRY'!G33="","",'DATA ENTRY'!G33)</f>
        <v/>
      </c>
      <c r="F32" s="22" t="str">
        <f>IF('DATA ENTRY'!F33="","",'DATA ENTRY'!F33)</f>
        <v/>
      </c>
      <c r="G32" s="148" t="str">
        <f>IF('DATA ENTRY'!H33="","",'DATA ENTRY'!H33)</f>
        <v/>
      </c>
      <c r="H32" s="148" t="str">
        <f>IF('DATA ENTRY'!I33="","",'DATA ENTRY'!I33)</f>
        <v/>
      </c>
      <c r="I32" s="22" t="str">
        <f>IF('DATA ENTRY'!N33="","",'DATA ENTRY'!N33)</f>
        <v/>
      </c>
      <c r="J32" s="147" t="str">
        <f>IF('DATA ENTRY'!O33="","",'DATA ENTRY'!O33)</f>
        <v/>
      </c>
      <c r="K32" s="22" t="str">
        <f>IF('DATA ENTRY'!P33="","",'DATA ENTRY'!P33)</f>
        <v/>
      </c>
      <c r="L32" s="147" t="str">
        <f>IF('DATA ENTRY'!Q33="","",'DATA ENTRY'!Q33)</f>
        <v/>
      </c>
      <c r="M32" s="22" t="str">
        <f>IF('DATA ENTRY'!R33="","",'DATA ENTRY'!R33)</f>
        <v/>
      </c>
      <c r="N32" s="147" t="str">
        <f>IF('DATA ENTRY'!S33="","",'DATA ENTRY'!S33)</f>
        <v/>
      </c>
      <c r="O32" s="147" t="str">
        <f t="shared" si="0"/>
        <v/>
      </c>
      <c r="P32" s="74" t="str">
        <f>IF('DATA ENTRY'!T33="","",'DATA ENTRY'!T33)</f>
        <v/>
      </c>
      <c r="Q32" s="74" t="str">
        <f>IF('DATA ENTRY'!U33="","",'DATA ENTRY'!U33)</f>
        <v/>
      </c>
      <c r="R32" s="22" t="str">
        <f>IF('DATA ENTRY'!W33="","",'DATA ENTRY'!W33)</f>
        <v/>
      </c>
      <c r="S32" s="22" t="str">
        <f>IF('DATA ENTRY'!X33="","",'DATA ENTRY'!X33)</f>
        <v/>
      </c>
      <c r="T32" s="22" t="str">
        <f>IF('DATA ENTRY'!AA33="","",'DATA ENTRY'!AA33)</f>
        <v/>
      </c>
      <c r="U32" s="22" t="str">
        <f>IF(O32="","",SUMPRODUCT(--(D32=$D$5:$D$1071),--(F32=$F$5:$F$1071),--(E32=$E$5:$E$1071),--(O32&lt;$O$5:$O$1071))+COUNTIF($O$5:O32,O32))</f>
        <v/>
      </c>
    </row>
    <row r="33" spans="1:21" ht="30" customHeight="1">
      <c r="A33" s="22" t="str">
        <f>IF(AND(H33="",D33="",F33="",G33="",I33="",J33=""),"",SUBTOTAL(3,$B$5:B33))</f>
        <v/>
      </c>
      <c r="B33" s="74" t="str">
        <f>IF('DATA ENTRY'!B34="","",'DATA ENTRY'!B34)</f>
        <v/>
      </c>
      <c r="C33" s="74" t="str">
        <f>IF('DATA ENTRY'!C34="","",'DATA ENTRY'!C34)</f>
        <v/>
      </c>
      <c r="D33" s="74" t="str">
        <f>IF('DATA ENTRY'!E34="","",'DATA ENTRY'!E34)</f>
        <v/>
      </c>
      <c r="E33" s="22" t="str">
        <f>IF('DATA ENTRY'!G34="","",'DATA ENTRY'!G34)</f>
        <v/>
      </c>
      <c r="F33" s="22" t="str">
        <f>IF('DATA ENTRY'!F34="","",'DATA ENTRY'!F34)</f>
        <v/>
      </c>
      <c r="G33" s="148" t="str">
        <f>IF('DATA ENTRY'!H34="","",'DATA ENTRY'!H34)</f>
        <v/>
      </c>
      <c r="H33" s="148" t="str">
        <f>IF('DATA ENTRY'!I34="","",'DATA ENTRY'!I34)</f>
        <v/>
      </c>
      <c r="I33" s="22" t="str">
        <f>IF('DATA ENTRY'!N34="","",'DATA ENTRY'!N34)</f>
        <v/>
      </c>
      <c r="J33" s="147" t="str">
        <f>IF('DATA ENTRY'!O34="","",'DATA ENTRY'!O34)</f>
        <v/>
      </c>
      <c r="K33" s="22" t="str">
        <f>IF('DATA ENTRY'!P34="","",'DATA ENTRY'!P34)</f>
        <v/>
      </c>
      <c r="L33" s="147" t="str">
        <f>IF('DATA ENTRY'!Q34="","",'DATA ENTRY'!Q34)</f>
        <v/>
      </c>
      <c r="M33" s="22" t="str">
        <f>IF('DATA ENTRY'!R34="","",'DATA ENTRY'!R34)</f>
        <v/>
      </c>
      <c r="N33" s="147" t="str">
        <f>IF('DATA ENTRY'!S34="","",'DATA ENTRY'!S34)</f>
        <v/>
      </c>
      <c r="O33" s="147" t="str">
        <f t="shared" si="0"/>
        <v/>
      </c>
      <c r="P33" s="74" t="str">
        <f>IF('DATA ENTRY'!T34="","",'DATA ENTRY'!T34)</f>
        <v/>
      </c>
      <c r="Q33" s="74" t="str">
        <f>IF('DATA ENTRY'!U34="","",'DATA ENTRY'!U34)</f>
        <v/>
      </c>
      <c r="R33" s="22" t="str">
        <f>IF('DATA ENTRY'!W34="","",'DATA ENTRY'!W34)</f>
        <v/>
      </c>
      <c r="S33" s="22" t="str">
        <f>IF('DATA ENTRY'!X34="","",'DATA ENTRY'!X34)</f>
        <v/>
      </c>
      <c r="T33" s="22" t="str">
        <f>IF('DATA ENTRY'!AA34="","",'DATA ENTRY'!AA34)</f>
        <v/>
      </c>
      <c r="U33" s="22" t="str">
        <f>IF(O33="","",SUMPRODUCT(--(D33=$D$5:$D$1071),--(F33=$F$5:$F$1071),--(E33=$E$5:$E$1071),--(O33&lt;$O$5:$O$1071))+COUNTIF($O$5:O33,O33))</f>
        <v/>
      </c>
    </row>
    <row r="34" spans="1:21" ht="30" customHeight="1">
      <c r="A34" s="22" t="str">
        <f>IF(AND(H34="",D34="",F34="",G34="",I34="",J34=""),"",SUBTOTAL(3,$B$5:B34))</f>
        <v/>
      </c>
      <c r="B34" s="74" t="str">
        <f>IF('DATA ENTRY'!B35="","",'DATA ENTRY'!B35)</f>
        <v/>
      </c>
      <c r="C34" s="74" t="str">
        <f>IF('DATA ENTRY'!C35="","",'DATA ENTRY'!C35)</f>
        <v/>
      </c>
      <c r="D34" s="74" t="str">
        <f>IF('DATA ENTRY'!E35="","",'DATA ENTRY'!E35)</f>
        <v/>
      </c>
      <c r="E34" s="22" t="str">
        <f>IF('DATA ENTRY'!G35="","",'DATA ENTRY'!G35)</f>
        <v/>
      </c>
      <c r="F34" s="22" t="str">
        <f>IF('DATA ENTRY'!F35="","",'DATA ENTRY'!F35)</f>
        <v/>
      </c>
      <c r="G34" s="148" t="str">
        <f>IF('DATA ENTRY'!H35="","",'DATA ENTRY'!H35)</f>
        <v/>
      </c>
      <c r="H34" s="148" t="str">
        <f>IF('DATA ENTRY'!I35="","",'DATA ENTRY'!I35)</f>
        <v/>
      </c>
      <c r="I34" s="22" t="str">
        <f>IF('DATA ENTRY'!N35="","",'DATA ENTRY'!N35)</f>
        <v/>
      </c>
      <c r="J34" s="147" t="str">
        <f>IF('DATA ENTRY'!O35="","",'DATA ENTRY'!O35)</f>
        <v/>
      </c>
      <c r="K34" s="22" t="str">
        <f>IF('DATA ENTRY'!P35="","",'DATA ENTRY'!P35)</f>
        <v/>
      </c>
      <c r="L34" s="147" t="str">
        <f>IF('DATA ENTRY'!Q35="","",'DATA ENTRY'!Q35)</f>
        <v/>
      </c>
      <c r="M34" s="22" t="str">
        <f>IF('DATA ENTRY'!R35="","",'DATA ENTRY'!R35)</f>
        <v/>
      </c>
      <c r="N34" s="147" t="str">
        <f>IF('DATA ENTRY'!S35="","",'DATA ENTRY'!S35)</f>
        <v/>
      </c>
      <c r="O34" s="147" t="str">
        <f t="shared" si="0"/>
        <v/>
      </c>
      <c r="P34" s="74" t="str">
        <f>IF('DATA ENTRY'!T35="","",'DATA ENTRY'!T35)</f>
        <v/>
      </c>
      <c r="Q34" s="74" t="str">
        <f>IF('DATA ENTRY'!U35="","",'DATA ENTRY'!U35)</f>
        <v/>
      </c>
      <c r="R34" s="22" t="str">
        <f>IF('DATA ENTRY'!W35="","",'DATA ENTRY'!W35)</f>
        <v/>
      </c>
      <c r="S34" s="22" t="str">
        <f>IF('DATA ENTRY'!X35="","",'DATA ENTRY'!X35)</f>
        <v/>
      </c>
      <c r="T34" s="22" t="str">
        <f>IF('DATA ENTRY'!AA35="","",'DATA ENTRY'!AA35)</f>
        <v/>
      </c>
      <c r="U34" s="22" t="str">
        <f>IF(O34="","",SUMPRODUCT(--(D34=$D$5:$D$1071),--(F34=$F$5:$F$1071),--(E34=$E$5:$E$1071),--(O34&lt;$O$5:$O$1071))+COUNTIF($O$5:O34,O34))</f>
        <v/>
      </c>
    </row>
    <row r="35" spans="1:21" ht="30" customHeight="1">
      <c r="A35" s="22" t="str">
        <f>IF(AND(H35="",D35="",F35="",G35="",I35="",J35=""),"",SUBTOTAL(3,$B$5:B35))</f>
        <v/>
      </c>
      <c r="B35" s="74" t="str">
        <f>IF('DATA ENTRY'!B36="","",'DATA ENTRY'!B36)</f>
        <v/>
      </c>
      <c r="C35" s="74" t="str">
        <f>IF('DATA ENTRY'!C36="","",'DATA ENTRY'!C36)</f>
        <v/>
      </c>
      <c r="D35" s="74" t="str">
        <f>IF('DATA ENTRY'!E36="","",'DATA ENTRY'!E36)</f>
        <v/>
      </c>
      <c r="E35" s="22" t="str">
        <f>IF('DATA ENTRY'!G36="","",'DATA ENTRY'!G36)</f>
        <v/>
      </c>
      <c r="F35" s="22" t="str">
        <f>IF('DATA ENTRY'!F36="","",'DATA ENTRY'!F36)</f>
        <v/>
      </c>
      <c r="G35" s="148" t="str">
        <f>IF('DATA ENTRY'!H36="","",'DATA ENTRY'!H36)</f>
        <v/>
      </c>
      <c r="H35" s="148" t="str">
        <f>IF('DATA ENTRY'!I36="","",'DATA ENTRY'!I36)</f>
        <v/>
      </c>
      <c r="I35" s="22" t="str">
        <f>IF('DATA ENTRY'!N36="","",'DATA ENTRY'!N36)</f>
        <v/>
      </c>
      <c r="J35" s="147" t="str">
        <f>IF('DATA ENTRY'!O36="","",'DATA ENTRY'!O36)</f>
        <v/>
      </c>
      <c r="K35" s="22" t="str">
        <f>IF('DATA ENTRY'!P36="","",'DATA ENTRY'!P36)</f>
        <v/>
      </c>
      <c r="L35" s="147" t="str">
        <f>IF('DATA ENTRY'!Q36="","",'DATA ENTRY'!Q36)</f>
        <v/>
      </c>
      <c r="M35" s="22" t="str">
        <f>IF('DATA ENTRY'!R36="","",'DATA ENTRY'!R36)</f>
        <v/>
      </c>
      <c r="N35" s="147" t="str">
        <f>IF('DATA ENTRY'!S36="","",'DATA ENTRY'!S36)</f>
        <v/>
      </c>
      <c r="O35" s="147" t="str">
        <f t="shared" si="0"/>
        <v/>
      </c>
      <c r="P35" s="74" t="str">
        <f>IF('DATA ENTRY'!T36="","",'DATA ENTRY'!T36)</f>
        <v/>
      </c>
      <c r="Q35" s="74" t="str">
        <f>IF('DATA ENTRY'!U36="","",'DATA ENTRY'!U36)</f>
        <v/>
      </c>
      <c r="R35" s="22" t="str">
        <f>IF('DATA ENTRY'!W36="","",'DATA ENTRY'!W36)</f>
        <v/>
      </c>
      <c r="S35" s="22" t="str">
        <f>IF('DATA ENTRY'!X36="","",'DATA ENTRY'!X36)</f>
        <v/>
      </c>
      <c r="T35" s="22" t="str">
        <f>IF('DATA ENTRY'!AA36="","",'DATA ENTRY'!AA36)</f>
        <v/>
      </c>
      <c r="U35" s="22" t="str">
        <f>IF(O35="","",SUMPRODUCT(--(D35=$D$5:$D$1071),--(F35=$F$5:$F$1071),--(E35=$E$5:$E$1071),--(O35&lt;$O$5:$O$1071))+COUNTIF($O$5:O35,O35))</f>
        <v/>
      </c>
    </row>
    <row r="36" spans="1:21" ht="30" customHeight="1">
      <c r="A36" s="22" t="str">
        <f>IF(AND(H36="",D36="",F36="",G36="",I36="",J36=""),"",SUBTOTAL(3,$B$5:B36))</f>
        <v/>
      </c>
      <c r="B36" s="74" t="str">
        <f>IF('DATA ENTRY'!B37="","",'DATA ENTRY'!B37)</f>
        <v/>
      </c>
      <c r="C36" s="74" t="str">
        <f>IF('DATA ENTRY'!C37="","",'DATA ENTRY'!C37)</f>
        <v/>
      </c>
      <c r="D36" s="74" t="str">
        <f>IF('DATA ENTRY'!E37="","",'DATA ENTRY'!E37)</f>
        <v/>
      </c>
      <c r="E36" s="22" t="str">
        <f>IF('DATA ENTRY'!G37="","",'DATA ENTRY'!G37)</f>
        <v/>
      </c>
      <c r="F36" s="22" t="str">
        <f>IF('DATA ENTRY'!F37="","",'DATA ENTRY'!F37)</f>
        <v/>
      </c>
      <c r="G36" s="148" t="str">
        <f>IF('DATA ENTRY'!H37="","",'DATA ENTRY'!H37)</f>
        <v/>
      </c>
      <c r="H36" s="148" t="str">
        <f>IF('DATA ENTRY'!I37="","",'DATA ENTRY'!I37)</f>
        <v/>
      </c>
      <c r="I36" s="22" t="str">
        <f>IF('DATA ENTRY'!N37="","",'DATA ENTRY'!N37)</f>
        <v/>
      </c>
      <c r="J36" s="147" t="str">
        <f>IF('DATA ENTRY'!O37="","",'DATA ENTRY'!O37)</f>
        <v/>
      </c>
      <c r="K36" s="22" t="str">
        <f>IF('DATA ENTRY'!P37="","",'DATA ENTRY'!P37)</f>
        <v/>
      </c>
      <c r="L36" s="147" t="str">
        <f>IF('DATA ENTRY'!Q37="","",'DATA ENTRY'!Q37)</f>
        <v/>
      </c>
      <c r="M36" s="22" t="str">
        <f>IF('DATA ENTRY'!R37="","",'DATA ENTRY'!R37)</f>
        <v/>
      </c>
      <c r="N36" s="147" t="str">
        <f>IF('DATA ENTRY'!S37="","",'DATA ENTRY'!S37)</f>
        <v/>
      </c>
      <c r="O36" s="147" t="str">
        <f t="shared" si="0"/>
        <v/>
      </c>
      <c r="P36" s="74" t="str">
        <f>IF('DATA ENTRY'!T37="","",'DATA ENTRY'!T37)</f>
        <v/>
      </c>
      <c r="Q36" s="74" t="str">
        <f>IF('DATA ENTRY'!U37="","",'DATA ENTRY'!U37)</f>
        <v/>
      </c>
      <c r="R36" s="22" t="str">
        <f>IF('DATA ENTRY'!W37="","",'DATA ENTRY'!W37)</f>
        <v/>
      </c>
      <c r="S36" s="22" t="str">
        <f>IF('DATA ENTRY'!X37="","",'DATA ENTRY'!X37)</f>
        <v/>
      </c>
      <c r="T36" s="22" t="str">
        <f>IF('DATA ENTRY'!AA37="","",'DATA ENTRY'!AA37)</f>
        <v/>
      </c>
      <c r="U36" s="22" t="str">
        <f>IF(O36="","",SUMPRODUCT(--(D36=$D$5:$D$1071),--(F36=$F$5:$F$1071),--(E36=$E$5:$E$1071),--(O36&lt;$O$5:$O$1071))+COUNTIF($O$5:O36,O36))</f>
        <v/>
      </c>
    </row>
    <row r="37" spans="1:21" ht="30" customHeight="1">
      <c r="A37" s="22" t="str">
        <f>IF(AND(H37="",D37="",F37="",G37="",I37="",J37=""),"",SUBTOTAL(3,$B$5:B37))</f>
        <v/>
      </c>
      <c r="B37" s="74" t="str">
        <f>IF('DATA ENTRY'!B38="","",'DATA ENTRY'!B38)</f>
        <v/>
      </c>
      <c r="C37" s="74" t="str">
        <f>IF('DATA ENTRY'!C38="","",'DATA ENTRY'!C38)</f>
        <v/>
      </c>
      <c r="D37" s="74" t="str">
        <f>IF('DATA ENTRY'!E38="","",'DATA ENTRY'!E38)</f>
        <v/>
      </c>
      <c r="E37" s="22" t="str">
        <f>IF('DATA ENTRY'!G38="","",'DATA ENTRY'!G38)</f>
        <v/>
      </c>
      <c r="F37" s="22" t="str">
        <f>IF('DATA ENTRY'!F38="","",'DATA ENTRY'!F38)</f>
        <v/>
      </c>
      <c r="G37" s="148" t="str">
        <f>IF('DATA ENTRY'!H38="","",'DATA ENTRY'!H38)</f>
        <v/>
      </c>
      <c r="H37" s="148" t="str">
        <f>IF('DATA ENTRY'!I38="","",'DATA ENTRY'!I38)</f>
        <v/>
      </c>
      <c r="I37" s="22" t="str">
        <f>IF('DATA ENTRY'!N38="","",'DATA ENTRY'!N38)</f>
        <v/>
      </c>
      <c r="J37" s="147" t="str">
        <f>IF('DATA ENTRY'!O38="","",'DATA ENTRY'!O38)</f>
        <v/>
      </c>
      <c r="K37" s="22" t="str">
        <f>IF('DATA ENTRY'!P38="","",'DATA ENTRY'!P38)</f>
        <v/>
      </c>
      <c r="L37" s="147" t="str">
        <f>IF('DATA ENTRY'!Q38="","",'DATA ENTRY'!Q38)</f>
        <v/>
      </c>
      <c r="M37" s="22" t="str">
        <f>IF('DATA ENTRY'!R38="","",'DATA ENTRY'!R38)</f>
        <v/>
      </c>
      <c r="N37" s="147" t="str">
        <f>IF('DATA ENTRY'!S38="","",'DATA ENTRY'!S38)</f>
        <v/>
      </c>
      <c r="O37" s="147" t="str">
        <f t="shared" si="0"/>
        <v/>
      </c>
      <c r="P37" s="74" t="str">
        <f>IF('DATA ENTRY'!T38="","",'DATA ENTRY'!T38)</f>
        <v/>
      </c>
      <c r="Q37" s="74" t="str">
        <f>IF('DATA ENTRY'!U38="","",'DATA ENTRY'!U38)</f>
        <v/>
      </c>
      <c r="R37" s="22" t="str">
        <f>IF('DATA ENTRY'!W38="","",'DATA ENTRY'!W38)</f>
        <v/>
      </c>
      <c r="S37" s="22" t="str">
        <f>IF('DATA ENTRY'!X38="","",'DATA ENTRY'!X38)</f>
        <v/>
      </c>
      <c r="T37" s="22" t="str">
        <f>IF('DATA ENTRY'!AA38="","",'DATA ENTRY'!AA38)</f>
        <v/>
      </c>
      <c r="U37" s="22" t="str">
        <f>IF(O37="","",SUMPRODUCT(--(D37=$D$5:$D$1071),--(F37=$F$5:$F$1071),--(E37=$E$5:$E$1071),--(O37&lt;$O$5:$O$1071))+COUNTIF($O$5:O37,O37))</f>
        <v/>
      </c>
    </row>
    <row r="38" spans="1:21" ht="30" customHeight="1">
      <c r="A38" s="22" t="str">
        <f>IF(AND(H38="",D38="",F38="",G38="",I38="",J38=""),"",SUBTOTAL(3,$B$5:B38))</f>
        <v/>
      </c>
      <c r="B38" s="74" t="str">
        <f>IF('DATA ENTRY'!B39="","",'DATA ENTRY'!B39)</f>
        <v/>
      </c>
      <c r="C38" s="74" t="str">
        <f>IF('DATA ENTRY'!C39="","",'DATA ENTRY'!C39)</f>
        <v/>
      </c>
      <c r="D38" s="74" t="str">
        <f>IF('DATA ENTRY'!E39="","",'DATA ENTRY'!E39)</f>
        <v/>
      </c>
      <c r="E38" s="22" t="str">
        <f>IF('DATA ENTRY'!G39="","",'DATA ENTRY'!G39)</f>
        <v/>
      </c>
      <c r="F38" s="22" t="str">
        <f>IF('DATA ENTRY'!F39="","",'DATA ENTRY'!F39)</f>
        <v/>
      </c>
      <c r="G38" s="148" t="str">
        <f>IF('DATA ENTRY'!H39="","",'DATA ENTRY'!H39)</f>
        <v/>
      </c>
      <c r="H38" s="148" t="str">
        <f>IF('DATA ENTRY'!I39="","",'DATA ENTRY'!I39)</f>
        <v/>
      </c>
      <c r="I38" s="22" t="str">
        <f>IF('DATA ENTRY'!N39="","",'DATA ENTRY'!N39)</f>
        <v/>
      </c>
      <c r="J38" s="147" t="str">
        <f>IF('DATA ENTRY'!O39="","",'DATA ENTRY'!O39)</f>
        <v/>
      </c>
      <c r="K38" s="22" t="str">
        <f>IF('DATA ENTRY'!P39="","",'DATA ENTRY'!P39)</f>
        <v/>
      </c>
      <c r="L38" s="147" t="str">
        <f>IF('DATA ENTRY'!Q39="","",'DATA ENTRY'!Q39)</f>
        <v/>
      </c>
      <c r="M38" s="22" t="str">
        <f>IF('DATA ENTRY'!R39="","",'DATA ENTRY'!R39)</f>
        <v/>
      </c>
      <c r="N38" s="147" t="str">
        <f>IF('DATA ENTRY'!S39="","",'DATA ENTRY'!S39)</f>
        <v/>
      </c>
      <c r="O38" s="147" t="str">
        <f t="shared" si="0"/>
        <v/>
      </c>
      <c r="P38" s="74" t="str">
        <f>IF('DATA ENTRY'!T39="","",'DATA ENTRY'!T39)</f>
        <v/>
      </c>
      <c r="Q38" s="74" t="str">
        <f>IF('DATA ENTRY'!U39="","",'DATA ENTRY'!U39)</f>
        <v/>
      </c>
      <c r="R38" s="22" t="str">
        <f>IF('DATA ENTRY'!W39="","",'DATA ENTRY'!W39)</f>
        <v/>
      </c>
      <c r="S38" s="22" t="str">
        <f>IF('DATA ENTRY'!X39="","",'DATA ENTRY'!X39)</f>
        <v/>
      </c>
      <c r="T38" s="22" t="str">
        <f>IF('DATA ENTRY'!AA39="","",'DATA ENTRY'!AA39)</f>
        <v/>
      </c>
      <c r="U38" s="22" t="str">
        <f>IF(O38="","",SUMPRODUCT(--(D38=$D$5:$D$1071),--(F38=$F$5:$F$1071),--(E38=$E$5:$E$1071),--(O38&lt;$O$5:$O$1071))+COUNTIF($O$5:O38,O38))</f>
        <v/>
      </c>
    </row>
    <row r="39" spans="1:21" ht="30" customHeight="1">
      <c r="A39" s="22" t="str">
        <f>IF(AND(H39="",D39="",F39="",G39="",I39="",J39=""),"",SUBTOTAL(3,$B$5:B39))</f>
        <v/>
      </c>
      <c r="B39" s="74" t="str">
        <f>IF('DATA ENTRY'!B40="","",'DATA ENTRY'!B40)</f>
        <v/>
      </c>
      <c r="C39" s="74" t="str">
        <f>IF('DATA ENTRY'!C40="","",'DATA ENTRY'!C40)</f>
        <v/>
      </c>
      <c r="D39" s="74" t="str">
        <f>IF('DATA ENTRY'!E40="","",'DATA ENTRY'!E40)</f>
        <v/>
      </c>
      <c r="E39" s="22" t="str">
        <f>IF('DATA ENTRY'!G40="","",'DATA ENTRY'!G40)</f>
        <v/>
      </c>
      <c r="F39" s="22" t="str">
        <f>IF('DATA ENTRY'!F40="","",'DATA ENTRY'!F40)</f>
        <v/>
      </c>
      <c r="G39" s="148" t="str">
        <f>IF('DATA ENTRY'!H40="","",'DATA ENTRY'!H40)</f>
        <v/>
      </c>
      <c r="H39" s="148" t="str">
        <f>IF('DATA ENTRY'!I40="","",'DATA ENTRY'!I40)</f>
        <v/>
      </c>
      <c r="I39" s="22" t="str">
        <f>IF('DATA ENTRY'!N40="","",'DATA ENTRY'!N40)</f>
        <v/>
      </c>
      <c r="J39" s="147" t="str">
        <f>IF('DATA ENTRY'!O40="","",'DATA ENTRY'!O40)</f>
        <v/>
      </c>
      <c r="K39" s="22" t="str">
        <f>IF('DATA ENTRY'!P40="","",'DATA ENTRY'!P40)</f>
        <v/>
      </c>
      <c r="L39" s="147" t="str">
        <f>IF('DATA ENTRY'!Q40="","",'DATA ENTRY'!Q40)</f>
        <v/>
      </c>
      <c r="M39" s="22" t="str">
        <f>IF('DATA ENTRY'!R40="","",'DATA ENTRY'!R40)</f>
        <v/>
      </c>
      <c r="N39" s="147" t="str">
        <f>IF('DATA ENTRY'!S40="","",'DATA ENTRY'!S40)</f>
        <v/>
      </c>
      <c r="O39" s="147" t="str">
        <f t="shared" si="0"/>
        <v/>
      </c>
      <c r="P39" s="74" t="str">
        <f>IF('DATA ENTRY'!T40="","",'DATA ENTRY'!T40)</f>
        <v/>
      </c>
      <c r="Q39" s="74" t="str">
        <f>IF('DATA ENTRY'!U40="","",'DATA ENTRY'!U40)</f>
        <v/>
      </c>
      <c r="R39" s="22" t="str">
        <f>IF('DATA ENTRY'!W40="","",'DATA ENTRY'!W40)</f>
        <v/>
      </c>
      <c r="S39" s="22" t="str">
        <f>IF('DATA ENTRY'!X40="","",'DATA ENTRY'!X40)</f>
        <v/>
      </c>
      <c r="T39" s="22" t="str">
        <f>IF('DATA ENTRY'!AA40="","",'DATA ENTRY'!AA40)</f>
        <v/>
      </c>
      <c r="U39" s="22" t="str">
        <f>IF(O39="","",SUMPRODUCT(--(D39=$D$5:$D$1071),--(F39=$F$5:$F$1071),--(E39=$E$5:$E$1071),--(O39&lt;$O$5:$O$1071))+COUNTIF($O$5:O39,O39))</f>
        <v/>
      </c>
    </row>
    <row r="40" spans="1:21" ht="30" customHeight="1">
      <c r="A40" s="22" t="str">
        <f>IF(AND(H40="",D40="",F40="",G40="",I40="",J40=""),"",SUBTOTAL(3,$B$5:B40))</f>
        <v/>
      </c>
      <c r="B40" s="74" t="str">
        <f>IF('DATA ENTRY'!B41="","",'DATA ENTRY'!B41)</f>
        <v/>
      </c>
      <c r="C40" s="74" t="str">
        <f>IF('DATA ENTRY'!C41="","",'DATA ENTRY'!C41)</f>
        <v/>
      </c>
      <c r="D40" s="74" t="str">
        <f>IF('DATA ENTRY'!E41="","",'DATA ENTRY'!E41)</f>
        <v/>
      </c>
      <c r="E40" s="22" t="str">
        <f>IF('DATA ENTRY'!G41="","",'DATA ENTRY'!G41)</f>
        <v/>
      </c>
      <c r="F40" s="22" t="str">
        <f>IF('DATA ENTRY'!F41="","",'DATA ENTRY'!F41)</f>
        <v/>
      </c>
      <c r="G40" s="148" t="str">
        <f>IF('DATA ENTRY'!H41="","",'DATA ENTRY'!H41)</f>
        <v/>
      </c>
      <c r="H40" s="148" t="str">
        <f>IF('DATA ENTRY'!I41="","",'DATA ENTRY'!I41)</f>
        <v/>
      </c>
      <c r="I40" s="22" t="str">
        <f>IF('DATA ENTRY'!N41="","",'DATA ENTRY'!N41)</f>
        <v/>
      </c>
      <c r="J40" s="147" t="str">
        <f>IF('DATA ENTRY'!O41="","",'DATA ENTRY'!O41)</f>
        <v/>
      </c>
      <c r="K40" s="22" t="str">
        <f>IF('DATA ENTRY'!P41="","",'DATA ENTRY'!P41)</f>
        <v/>
      </c>
      <c r="L40" s="147" t="str">
        <f>IF('DATA ENTRY'!Q41="","",'DATA ENTRY'!Q41)</f>
        <v/>
      </c>
      <c r="M40" s="22" t="str">
        <f>IF('DATA ENTRY'!R41="","",'DATA ENTRY'!R41)</f>
        <v/>
      </c>
      <c r="N40" s="147" t="str">
        <f>IF('DATA ENTRY'!S41="","",'DATA ENTRY'!S41)</f>
        <v/>
      </c>
      <c r="O40" s="147" t="str">
        <f t="shared" si="0"/>
        <v/>
      </c>
      <c r="P40" s="74" t="str">
        <f>IF('DATA ENTRY'!T41="","",'DATA ENTRY'!T41)</f>
        <v/>
      </c>
      <c r="Q40" s="74" t="str">
        <f>IF('DATA ENTRY'!U41="","",'DATA ENTRY'!U41)</f>
        <v/>
      </c>
      <c r="R40" s="22" t="str">
        <f>IF('DATA ENTRY'!W41="","",'DATA ENTRY'!W41)</f>
        <v/>
      </c>
      <c r="S40" s="22" t="str">
        <f>IF('DATA ENTRY'!X41="","",'DATA ENTRY'!X41)</f>
        <v/>
      </c>
      <c r="T40" s="22" t="str">
        <f>IF('DATA ENTRY'!AA41="","",'DATA ENTRY'!AA41)</f>
        <v/>
      </c>
      <c r="U40" s="22" t="str">
        <f>IF(O40="","",SUMPRODUCT(--(D40=$D$5:$D$1071),--(F40=$F$5:$F$1071),--(E40=$E$5:$E$1071),--(O40&lt;$O$5:$O$1071))+COUNTIF($O$5:O40,O40))</f>
        <v/>
      </c>
    </row>
    <row r="41" spans="1:21" ht="30" customHeight="1">
      <c r="A41" s="22" t="str">
        <f>IF(AND(H41="",D41="",F41="",G41="",I41="",J41=""),"",SUBTOTAL(3,$B$5:B41))</f>
        <v/>
      </c>
      <c r="B41" s="74" t="str">
        <f>IF('DATA ENTRY'!B42="","",'DATA ENTRY'!B42)</f>
        <v/>
      </c>
      <c r="C41" s="74" t="str">
        <f>IF('DATA ENTRY'!C42="","",'DATA ENTRY'!C42)</f>
        <v/>
      </c>
      <c r="D41" s="74" t="str">
        <f>IF('DATA ENTRY'!E42="","",'DATA ENTRY'!E42)</f>
        <v/>
      </c>
      <c r="E41" s="22" t="str">
        <f>IF('DATA ENTRY'!G42="","",'DATA ENTRY'!G42)</f>
        <v/>
      </c>
      <c r="F41" s="22" t="str">
        <f>IF('DATA ENTRY'!F42="","",'DATA ENTRY'!F42)</f>
        <v/>
      </c>
      <c r="G41" s="148" t="str">
        <f>IF('DATA ENTRY'!H42="","",'DATA ENTRY'!H42)</f>
        <v/>
      </c>
      <c r="H41" s="148" t="str">
        <f>IF('DATA ENTRY'!I42="","",'DATA ENTRY'!I42)</f>
        <v/>
      </c>
      <c r="I41" s="22" t="str">
        <f>IF('DATA ENTRY'!N42="","",'DATA ENTRY'!N42)</f>
        <v/>
      </c>
      <c r="J41" s="147" t="str">
        <f>IF('DATA ENTRY'!O42="","",'DATA ENTRY'!O42)</f>
        <v/>
      </c>
      <c r="K41" s="22" t="str">
        <f>IF('DATA ENTRY'!P42="","",'DATA ENTRY'!P42)</f>
        <v/>
      </c>
      <c r="L41" s="147" t="str">
        <f>IF('DATA ENTRY'!Q42="","",'DATA ENTRY'!Q42)</f>
        <v/>
      </c>
      <c r="M41" s="22" t="str">
        <f>IF('DATA ENTRY'!R42="","",'DATA ENTRY'!R42)</f>
        <v/>
      </c>
      <c r="N41" s="147" t="str">
        <f>IF('DATA ENTRY'!S42="","",'DATA ENTRY'!S42)</f>
        <v/>
      </c>
      <c r="O41" s="147" t="str">
        <f t="shared" si="0"/>
        <v/>
      </c>
      <c r="P41" s="74" t="str">
        <f>IF('DATA ENTRY'!T42="","",'DATA ENTRY'!T42)</f>
        <v/>
      </c>
      <c r="Q41" s="74" t="str">
        <f>IF('DATA ENTRY'!U42="","",'DATA ENTRY'!U42)</f>
        <v/>
      </c>
      <c r="R41" s="22" t="str">
        <f>IF('DATA ENTRY'!W42="","",'DATA ENTRY'!W42)</f>
        <v/>
      </c>
      <c r="S41" s="22" t="str">
        <f>IF('DATA ENTRY'!X42="","",'DATA ENTRY'!X42)</f>
        <v/>
      </c>
      <c r="T41" s="22" t="str">
        <f>IF('DATA ENTRY'!AA42="","",'DATA ENTRY'!AA42)</f>
        <v/>
      </c>
      <c r="U41" s="22" t="str">
        <f>IF(O41="","",SUMPRODUCT(--(D41=$D$5:$D$1071),--(F41=$F$5:$F$1071),--(E41=$E$5:$E$1071),--(O41&lt;$O$5:$O$1071))+COUNTIF($O$5:O41,O41))</f>
        <v/>
      </c>
    </row>
    <row r="42" spans="1:21" ht="30" customHeight="1">
      <c r="A42" s="22" t="str">
        <f>IF(AND(H42="",D42="",F42="",G42="",I42="",J42=""),"",SUBTOTAL(3,$B$5:B42))</f>
        <v/>
      </c>
      <c r="B42" s="74" t="str">
        <f>IF('DATA ENTRY'!B43="","",'DATA ENTRY'!B43)</f>
        <v/>
      </c>
      <c r="C42" s="74" t="str">
        <f>IF('DATA ENTRY'!C43="","",'DATA ENTRY'!C43)</f>
        <v/>
      </c>
      <c r="D42" s="74" t="str">
        <f>IF('DATA ENTRY'!E43="","",'DATA ENTRY'!E43)</f>
        <v/>
      </c>
      <c r="E42" s="22" t="str">
        <f>IF('DATA ENTRY'!G43="","",'DATA ENTRY'!G43)</f>
        <v/>
      </c>
      <c r="F42" s="22" t="str">
        <f>IF('DATA ENTRY'!F43="","",'DATA ENTRY'!F43)</f>
        <v/>
      </c>
      <c r="G42" s="148" t="str">
        <f>IF('DATA ENTRY'!H43="","",'DATA ENTRY'!H43)</f>
        <v/>
      </c>
      <c r="H42" s="148" t="str">
        <f>IF('DATA ENTRY'!I43="","",'DATA ENTRY'!I43)</f>
        <v/>
      </c>
      <c r="I42" s="22" t="str">
        <f>IF('DATA ENTRY'!N43="","",'DATA ENTRY'!N43)</f>
        <v/>
      </c>
      <c r="J42" s="147" t="str">
        <f>IF('DATA ENTRY'!O43="","",'DATA ENTRY'!O43)</f>
        <v/>
      </c>
      <c r="K42" s="22" t="str">
        <f>IF('DATA ENTRY'!P43="","",'DATA ENTRY'!P43)</f>
        <v/>
      </c>
      <c r="L42" s="147" t="str">
        <f>IF('DATA ENTRY'!Q43="","",'DATA ENTRY'!Q43)</f>
        <v/>
      </c>
      <c r="M42" s="22" t="str">
        <f>IF('DATA ENTRY'!R43="","",'DATA ENTRY'!R43)</f>
        <v/>
      </c>
      <c r="N42" s="147" t="str">
        <f>IF('DATA ENTRY'!S43="","",'DATA ENTRY'!S43)</f>
        <v/>
      </c>
      <c r="O42" s="147" t="str">
        <f t="shared" si="0"/>
        <v/>
      </c>
      <c r="P42" s="74" t="str">
        <f>IF('DATA ENTRY'!T43="","",'DATA ENTRY'!T43)</f>
        <v/>
      </c>
      <c r="Q42" s="74" t="str">
        <f>IF('DATA ENTRY'!U43="","",'DATA ENTRY'!U43)</f>
        <v/>
      </c>
      <c r="R42" s="22" t="str">
        <f>IF('DATA ENTRY'!W43="","",'DATA ENTRY'!W43)</f>
        <v/>
      </c>
      <c r="S42" s="22" t="str">
        <f>IF('DATA ENTRY'!X43="","",'DATA ENTRY'!X43)</f>
        <v/>
      </c>
      <c r="T42" s="22" t="str">
        <f>IF('DATA ENTRY'!AA43="","",'DATA ENTRY'!AA43)</f>
        <v/>
      </c>
      <c r="U42" s="22" t="str">
        <f>IF(O42="","",SUMPRODUCT(--(D42=$D$5:$D$1071),--(F42=$F$5:$F$1071),--(E42=$E$5:$E$1071),--(O42&lt;$O$5:$O$1071))+COUNTIF($O$5:O42,O42))</f>
        <v/>
      </c>
    </row>
    <row r="43" spans="1:21" ht="30" customHeight="1">
      <c r="A43" s="22" t="str">
        <f>IF(AND(H43="",D43="",F43="",G43="",I43="",J43=""),"",SUBTOTAL(3,$B$5:B43))</f>
        <v/>
      </c>
      <c r="B43" s="74" t="str">
        <f>IF('DATA ENTRY'!B44="","",'DATA ENTRY'!B44)</f>
        <v/>
      </c>
      <c r="C43" s="74" t="str">
        <f>IF('DATA ENTRY'!C44="","",'DATA ENTRY'!C44)</f>
        <v/>
      </c>
      <c r="D43" s="74" t="str">
        <f>IF('DATA ENTRY'!E44="","",'DATA ENTRY'!E44)</f>
        <v/>
      </c>
      <c r="E43" s="22" t="str">
        <f>IF('DATA ENTRY'!G44="","",'DATA ENTRY'!G44)</f>
        <v/>
      </c>
      <c r="F43" s="22" t="str">
        <f>IF('DATA ENTRY'!F44="","",'DATA ENTRY'!F44)</f>
        <v/>
      </c>
      <c r="G43" s="148" t="str">
        <f>IF('DATA ENTRY'!H44="","",'DATA ENTRY'!H44)</f>
        <v/>
      </c>
      <c r="H43" s="148" t="str">
        <f>IF('DATA ENTRY'!I44="","",'DATA ENTRY'!I44)</f>
        <v/>
      </c>
      <c r="I43" s="22" t="str">
        <f>IF('DATA ENTRY'!N44="","",'DATA ENTRY'!N44)</f>
        <v/>
      </c>
      <c r="J43" s="147" t="str">
        <f>IF('DATA ENTRY'!O44="","",'DATA ENTRY'!O44)</f>
        <v/>
      </c>
      <c r="K43" s="22" t="str">
        <f>IF('DATA ENTRY'!P44="","",'DATA ENTRY'!P44)</f>
        <v/>
      </c>
      <c r="L43" s="147" t="str">
        <f>IF('DATA ENTRY'!Q44="","",'DATA ENTRY'!Q44)</f>
        <v/>
      </c>
      <c r="M43" s="22" t="str">
        <f>IF('DATA ENTRY'!R44="","",'DATA ENTRY'!R44)</f>
        <v/>
      </c>
      <c r="N43" s="147" t="str">
        <f>IF('DATA ENTRY'!S44="","",'DATA ENTRY'!S44)</f>
        <v/>
      </c>
      <c r="O43" s="147" t="str">
        <f t="shared" si="0"/>
        <v/>
      </c>
      <c r="P43" s="74" t="str">
        <f>IF('DATA ENTRY'!T44="","",'DATA ENTRY'!T44)</f>
        <v/>
      </c>
      <c r="Q43" s="74" t="str">
        <f>IF('DATA ENTRY'!U44="","",'DATA ENTRY'!U44)</f>
        <v/>
      </c>
      <c r="R43" s="22" t="str">
        <f>IF('DATA ENTRY'!W44="","",'DATA ENTRY'!W44)</f>
        <v/>
      </c>
      <c r="S43" s="22" t="str">
        <f>IF('DATA ENTRY'!X44="","",'DATA ENTRY'!X44)</f>
        <v/>
      </c>
      <c r="T43" s="22" t="str">
        <f>IF('DATA ENTRY'!AA44="","",'DATA ENTRY'!AA44)</f>
        <v/>
      </c>
      <c r="U43" s="22" t="str">
        <f>IF(O43="","",SUMPRODUCT(--(D43=$D$5:$D$1071),--(F43=$F$5:$F$1071),--(E43=$E$5:$E$1071),--(O43&lt;$O$5:$O$1071))+COUNTIF($O$5:O43,O43))</f>
        <v/>
      </c>
    </row>
    <row r="44" spans="1:21" ht="30" customHeight="1">
      <c r="A44" s="22" t="str">
        <f>IF(AND(H44="",D44="",F44="",G44="",I44="",J44=""),"",SUBTOTAL(3,$B$5:B44))</f>
        <v/>
      </c>
      <c r="B44" s="74" t="str">
        <f>IF('DATA ENTRY'!B45="","",'DATA ENTRY'!B45)</f>
        <v/>
      </c>
      <c r="C44" s="74" t="str">
        <f>IF('DATA ENTRY'!C45="","",'DATA ENTRY'!C45)</f>
        <v/>
      </c>
      <c r="D44" s="74" t="str">
        <f>IF('DATA ENTRY'!E45="","",'DATA ENTRY'!E45)</f>
        <v/>
      </c>
      <c r="E44" s="22" t="str">
        <f>IF('DATA ENTRY'!G45="","",'DATA ENTRY'!G45)</f>
        <v/>
      </c>
      <c r="F44" s="22" t="str">
        <f>IF('DATA ENTRY'!F45="","",'DATA ENTRY'!F45)</f>
        <v/>
      </c>
      <c r="G44" s="148" t="str">
        <f>IF('DATA ENTRY'!H45="","",'DATA ENTRY'!H45)</f>
        <v/>
      </c>
      <c r="H44" s="148" t="str">
        <f>IF('DATA ENTRY'!I45="","",'DATA ENTRY'!I45)</f>
        <v/>
      </c>
      <c r="I44" s="22" t="str">
        <f>IF('DATA ENTRY'!N45="","",'DATA ENTRY'!N45)</f>
        <v/>
      </c>
      <c r="J44" s="147" t="str">
        <f>IF('DATA ENTRY'!O45="","",'DATA ENTRY'!O45)</f>
        <v/>
      </c>
      <c r="K44" s="22" t="str">
        <f>IF('DATA ENTRY'!P45="","",'DATA ENTRY'!P45)</f>
        <v/>
      </c>
      <c r="L44" s="147" t="str">
        <f>IF('DATA ENTRY'!Q45="","",'DATA ENTRY'!Q45)</f>
        <v/>
      </c>
      <c r="M44" s="22" t="str">
        <f>IF('DATA ENTRY'!R45="","",'DATA ENTRY'!R45)</f>
        <v/>
      </c>
      <c r="N44" s="147" t="str">
        <f>IF('DATA ENTRY'!S45="","",'DATA ENTRY'!S45)</f>
        <v/>
      </c>
      <c r="O44" s="147" t="str">
        <f t="shared" si="0"/>
        <v/>
      </c>
      <c r="P44" s="74" t="str">
        <f>IF('DATA ENTRY'!T45="","",'DATA ENTRY'!T45)</f>
        <v/>
      </c>
      <c r="Q44" s="74" t="str">
        <f>IF('DATA ENTRY'!U45="","",'DATA ENTRY'!U45)</f>
        <v/>
      </c>
      <c r="R44" s="22" t="str">
        <f>IF('DATA ENTRY'!W45="","",'DATA ENTRY'!W45)</f>
        <v/>
      </c>
      <c r="S44" s="22" t="str">
        <f>IF('DATA ENTRY'!X45="","",'DATA ENTRY'!X45)</f>
        <v/>
      </c>
      <c r="T44" s="22" t="str">
        <f>IF('DATA ENTRY'!AA45="","",'DATA ENTRY'!AA45)</f>
        <v/>
      </c>
      <c r="U44" s="22" t="str">
        <f>IF(O44="","",SUMPRODUCT(--(D44=$D$5:$D$1071),--(F44=$F$5:$F$1071),--(E44=$E$5:$E$1071),--(O44&lt;$O$5:$O$1071))+COUNTIF($O$5:O44,O44))</f>
        <v/>
      </c>
    </row>
    <row r="45" spans="1:21" ht="30" customHeight="1">
      <c r="A45" s="22" t="str">
        <f>IF(AND(H45="",D45="",F45="",G45="",I45="",J45=""),"",SUBTOTAL(3,$B$5:B45))</f>
        <v/>
      </c>
      <c r="B45" s="74" t="str">
        <f>IF('DATA ENTRY'!B46="","",'DATA ENTRY'!B46)</f>
        <v/>
      </c>
      <c r="C45" s="74" t="str">
        <f>IF('DATA ENTRY'!C46="","",'DATA ENTRY'!C46)</f>
        <v/>
      </c>
      <c r="D45" s="74" t="str">
        <f>IF('DATA ENTRY'!E46="","",'DATA ENTRY'!E46)</f>
        <v/>
      </c>
      <c r="E45" s="22" t="str">
        <f>IF('DATA ENTRY'!G46="","",'DATA ENTRY'!G46)</f>
        <v/>
      </c>
      <c r="F45" s="22" t="str">
        <f>IF('DATA ENTRY'!F46="","",'DATA ENTRY'!F46)</f>
        <v/>
      </c>
      <c r="G45" s="148" t="str">
        <f>IF('DATA ENTRY'!H46="","",'DATA ENTRY'!H46)</f>
        <v/>
      </c>
      <c r="H45" s="148" t="str">
        <f>IF('DATA ENTRY'!I46="","",'DATA ENTRY'!I46)</f>
        <v/>
      </c>
      <c r="I45" s="22" t="str">
        <f>IF('DATA ENTRY'!N46="","",'DATA ENTRY'!N46)</f>
        <v/>
      </c>
      <c r="J45" s="147" t="str">
        <f>IF('DATA ENTRY'!O46="","",'DATA ENTRY'!O46)</f>
        <v/>
      </c>
      <c r="K45" s="22" t="str">
        <f>IF('DATA ENTRY'!P46="","",'DATA ENTRY'!P46)</f>
        <v/>
      </c>
      <c r="L45" s="147" t="str">
        <f>IF('DATA ENTRY'!Q46="","",'DATA ENTRY'!Q46)</f>
        <v/>
      </c>
      <c r="M45" s="22" t="str">
        <f>IF('DATA ENTRY'!R46="","",'DATA ENTRY'!R46)</f>
        <v/>
      </c>
      <c r="N45" s="147" t="str">
        <f>IF('DATA ENTRY'!S46="","",'DATA ENTRY'!S46)</f>
        <v/>
      </c>
      <c r="O45" s="147" t="str">
        <f t="shared" si="0"/>
        <v/>
      </c>
      <c r="P45" s="74" t="str">
        <f>IF('DATA ENTRY'!T46="","",'DATA ENTRY'!T46)</f>
        <v/>
      </c>
      <c r="Q45" s="74" t="str">
        <f>IF('DATA ENTRY'!U46="","",'DATA ENTRY'!U46)</f>
        <v/>
      </c>
      <c r="R45" s="22" t="str">
        <f>IF('DATA ENTRY'!W46="","",'DATA ENTRY'!W46)</f>
        <v/>
      </c>
      <c r="S45" s="22" t="str">
        <f>IF('DATA ENTRY'!X46="","",'DATA ENTRY'!X46)</f>
        <v/>
      </c>
      <c r="T45" s="22" t="str">
        <f>IF('DATA ENTRY'!AA46="","",'DATA ENTRY'!AA46)</f>
        <v/>
      </c>
      <c r="U45" s="22" t="str">
        <f>IF(O45="","",SUMPRODUCT(--(D45=$D$5:$D$1071),--(F45=$F$5:$F$1071),--(E45=$E$5:$E$1071),--(O45&lt;$O$5:$O$1071))+COUNTIF($O$5:O45,O45))</f>
        <v/>
      </c>
    </row>
    <row r="46" spans="1:21" ht="30" customHeight="1">
      <c r="A46" s="22" t="str">
        <f>IF(AND(H46="",D46="",F46="",G46="",I46="",J46=""),"",SUBTOTAL(3,$B$5:B46))</f>
        <v/>
      </c>
      <c r="B46" s="74" t="str">
        <f>IF('DATA ENTRY'!B47="","",'DATA ENTRY'!B47)</f>
        <v/>
      </c>
      <c r="C46" s="74" t="str">
        <f>IF('DATA ENTRY'!C47="","",'DATA ENTRY'!C47)</f>
        <v/>
      </c>
      <c r="D46" s="74" t="str">
        <f>IF('DATA ENTRY'!E47="","",'DATA ENTRY'!E47)</f>
        <v/>
      </c>
      <c r="E46" s="22" t="str">
        <f>IF('DATA ENTRY'!G47="","",'DATA ENTRY'!G47)</f>
        <v/>
      </c>
      <c r="F46" s="22" t="str">
        <f>IF('DATA ENTRY'!F47="","",'DATA ENTRY'!F47)</f>
        <v/>
      </c>
      <c r="G46" s="148" t="str">
        <f>IF('DATA ENTRY'!H47="","",'DATA ENTRY'!H47)</f>
        <v/>
      </c>
      <c r="H46" s="148" t="str">
        <f>IF('DATA ENTRY'!I47="","",'DATA ENTRY'!I47)</f>
        <v/>
      </c>
      <c r="I46" s="22" t="str">
        <f>IF('DATA ENTRY'!N47="","",'DATA ENTRY'!N47)</f>
        <v/>
      </c>
      <c r="J46" s="147" t="str">
        <f>IF('DATA ENTRY'!O47="","",'DATA ENTRY'!O47)</f>
        <v/>
      </c>
      <c r="K46" s="22" t="str">
        <f>IF('DATA ENTRY'!P47="","",'DATA ENTRY'!P47)</f>
        <v/>
      </c>
      <c r="L46" s="147" t="str">
        <f>IF('DATA ENTRY'!Q47="","",'DATA ENTRY'!Q47)</f>
        <v/>
      </c>
      <c r="M46" s="22" t="str">
        <f>IF('DATA ENTRY'!R47="","",'DATA ENTRY'!R47)</f>
        <v/>
      </c>
      <c r="N46" s="147" t="str">
        <f>IF('DATA ENTRY'!S47="","",'DATA ENTRY'!S47)</f>
        <v/>
      </c>
      <c r="O46" s="147" t="str">
        <f t="shared" si="0"/>
        <v/>
      </c>
      <c r="P46" s="74" t="str">
        <f>IF('DATA ENTRY'!T47="","",'DATA ENTRY'!T47)</f>
        <v/>
      </c>
      <c r="Q46" s="74" t="str">
        <f>IF('DATA ENTRY'!U47="","",'DATA ENTRY'!U47)</f>
        <v/>
      </c>
      <c r="R46" s="22" t="str">
        <f>IF('DATA ENTRY'!W47="","",'DATA ENTRY'!W47)</f>
        <v/>
      </c>
      <c r="S46" s="22" t="str">
        <f>IF('DATA ENTRY'!X47="","",'DATA ENTRY'!X47)</f>
        <v/>
      </c>
      <c r="T46" s="22" t="str">
        <f>IF('DATA ENTRY'!AA47="","",'DATA ENTRY'!AA47)</f>
        <v/>
      </c>
      <c r="U46" s="22" t="str">
        <f>IF(O46="","",SUMPRODUCT(--(D46=$D$5:$D$1071),--(F46=$F$5:$F$1071),--(E46=$E$5:$E$1071),--(O46&lt;$O$5:$O$1071))+COUNTIF($O$5:O46,O46))</f>
        <v/>
      </c>
    </row>
    <row r="47" spans="1:21" ht="30" customHeight="1">
      <c r="A47" s="22" t="str">
        <f>IF(AND(H47="",D47="",F47="",G47="",I47="",J47=""),"",SUBTOTAL(3,$B$5:B47))</f>
        <v/>
      </c>
      <c r="B47" s="74" t="str">
        <f>IF('DATA ENTRY'!B48="","",'DATA ENTRY'!B48)</f>
        <v/>
      </c>
      <c r="C47" s="74" t="str">
        <f>IF('DATA ENTRY'!C48="","",'DATA ENTRY'!C48)</f>
        <v/>
      </c>
      <c r="D47" s="74" t="str">
        <f>IF('DATA ENTRY'!E48="","",'DATA ENTRY'!E48)</f>
        <v/>
      </c>
      <c r="E47" s="22" t="str">
        <f>IF('DATA ENTRY'!G48="","",'DATA ENTRY'!G48)</f>
        <v/>
      </c>
      <c r="F47" s="22" t="str">
        <f>IF('DATA ENTRY'!F48="","",'DATA ENTRY'!F48)</f>
        <v/>
      </c>
      <c r="G47" s="148" t="str">
        <f>IF('DATA ENTRY'!H48="","",'DATA ENTRY'!H48)</f>
        <v/>
      </c>
      <c r="H47" s="148" t="str">
        <f>IF('DATA ENTRY'!I48="","",'DATA ENTRY'!I48)</f>
        <v/>
      </c>
      <c r="I47" s="22" t="str">
        <f>IF('DATA ENTRY'!N48="","",'DATA ENTRY'!N48)</f>
        <v/>
      </c>
      <c r="J47" s="147" t="str">
        <f>IF('DATA ENTRY'!O48="","",'DATA ENTRY'!O48)</f>
        <v/>
      </c>
      <c r="K47" s="22" t="str">
        <f>IF('DATA ENTRY'!P48="","",'DATA ENTRY'!P48)</f>
        <v/>
      </c>
      <c r="L47" s="147" t="str">
        <f>IF('DATA ENTRY'!Q48="","",'DATA ENTRY'!Q48)</f>
        <v/>
      </c>
      <c r="M47" s="22" t="str">
        <f>IF('DATA ENTRY'!R48="","",'DATA ENTRY'!R48)</f>
        <v/>
      </c>
      <c r="N47" s="147" t="str">
        <f>IF('DATA ENTRY'!S48="","",'DATA ENTRY'!S48)</f>
        <v/>
      </c>
      <c r="O47" s="147" t="str">
        <f t="shared" si="0"/>
        <v/>
      </c>
      <c r="P47" s="74" t="str">
        <f>IF('DATA ENTRY'!T48="","",'DATA ENTRY'!T48)</f>
        <v/>
      </c>
      <c r="Q47" s="74" t="str">
        <f>IF('DATA ENTRY'!U48="","",'DATA ENTRY'!U48)</f>
        <v/>
      </c>
      <c r="R47" s="22" t="str">
        <f>IF('DATA ENTRY'!W48="","",'DATA ENTRY'!W48)</f>
        <v/>
      </c>
      <c r="S47" s="22" t="str">
        <f>IF('DATA ENTRY'!X48="","",'DATA ENTRY'!X48)</f>
        <v/>
      </c>
      <c r="T47" s="22" t="str">
        <f>IF('DATA ENTRY'!AA48="","",'DATA ENTRY'!AA48)</f>
        <v/>
      </c>
      <c r="U47" s="22" t="str">
        <f>IF(O47="","",SUMPRODUCT(--(D47=$D$5:$D$1071),--(F47=$F$5:$F$1071),--(E47=$E$5:$E$1071),--(O47&lt;$O$5:$O$1071))+COUNTIF($O$5:O47,O47))</f>
        <v/>
      </c>
    </row>
    <row r="48" spans="1:21" ht="30" customHeight="1">
      <c r="A48" s="22" t="str">
        <f>IF(AND(H48="",D48="",F48="",G48="",I48="",J48=""),"",SUBTOTAL(3,$B$5:B48))</f>
        <v/>
      </c>
      <c r="B48" s="74" t="str">
        <f>IF('DATA ENTRY'!B49="","",'DATA ENTRY'!B49)</f>
        <v/>
      </c>
      <c r="C48" s="74" t="str">
        <f>IF('DATA ENTRY'!C49="","",'DATA ENTRY'!C49)</f>
        <v/>
      </c>
      <c r="D48" s="74" t="str">
        <f>IF('DATA ENTRY'!E49="","",'DATA ENTRY'!E49)</f>
        <v/>
      </c>
      <c r="E48" s="22" t="str">
        <f>IF('DATA ENTRY'!G49="","",'DATA ENTRY'!G49)</f>
        <v/>
      </c>
      <c r="F48" s="22" t="str">
        <f>IF('DATA ENTRY'!F49="","",'DATA ENTRY'!F49)</f>
        <v/>
      </c>
      <c r="G48" s="148" t="str">
        <f>IF('DATA ENTRY'!H49="","",'DATA ENTRY'!H49)</f>
        <v/>
      </c>
      <c r="H48" s="148" t="str">
        <f>IF('DATA ENTRY'!I49="","",'DATA ENTRY'!I49)</f>
        <v/>
      </c>
      <c r="I48" s="22" t="str">
        <f>IF('DATA ENTRY'!N49="","",'DATA ENTRY'!N49)</f>
        <v/>
      </c>
      <c r="J48" s="147" t="str">
        <f>IF('DATA ENTRY'!O49="","",'DATA ENTRY'!O49)</f>
        <v/>
      </c>
      <c r="K48" s="22" t="str">
        <f>IF('DATA ENTRY'!P49="","",'DATA ENTRY'!P49)</f>
        <v/>
      </c>
      <c r="L48" s="147" t="str">
        <f>IF('DATA ENTRY'!Q49="","",'DATA ENTRY'!Q49)</f>
        <v/>
      </c>
      <c r="M48" s="22" t="str">
        <f>IF('DATA ENTRY'!R49="","",'DATA ENTRY'!R49)</f>
        <v/>
      </c>
      <c r="N48" s="147" t="str">
        <f>IF('DATA ENTRY'!S49="","",'DATA ENTRY'!S49)</f>
        <v/>
      </c>
      <c r="O48" s="147" t="str">
        <f t="shared" si="0"/>
        <v/>
      </c>
      <c r="P48" s="74" t="str">
        <f>IF('DATA ENTRY'!T49="","",'DATA ENTRY'!T49)</f>
        <v/>
      </c>
      <c r="Q48" s="74" t="str">
        <f>IF('DATA ENTRY'!U49="","",'DATA ENTRY'!U49)</f>
        <v/>
      </c>
      <c r="R48" s="22" t="str">
        <f>IF('DATA ENTRY'!W49="","",'DATA ENTRY'!W49)</f>
        <v/>
      </c>
      <c r="S48" s="22" t="str">
        <f>IF('DATA ENTRY'!X49="","",'DATA ENTRY'!X49)</f>
        <v/>
      </c>
      <c r="T48" s="22" t="str">
        <f>IF('DATA ENTRY'!AA49="","",'DATA ENTRY'!AA49)</f>
        <v/>
      </c>
      <c r="U48" s="22" t="str">
        <f>IF(O48="","",SUMPRODUCT(--(D48=$D$5:$D$1071),--(F48=$F$5:$F$1071),--(E48=$E$5:$E$1071),--(O48&lt;$O$5:$O$1071))+COUNTIF($O$5:O48,O48))</f>
        <v/>
      </c>
    </row>
    <row r="49" spans="1:21" ht="30" customHeight="1">
      <c r="A49" s="22" t="str">
        <f>IF(AND(H49="",D49="",F49="",G49="",I49="",J49=""),"",SUBTOTAL(3,$B$5:B49))</f>
        <v/>
      </c>
      <c r="B49" s="74" t="str">
        <f>IF('DATA ENTRY'!B50="","",'DATA ENTRY'!B50)</f>
        <v/>
      </c>
      <c r="C49" s="74" t="str">
        <f>IF('DATA ENTRY'!C50="","",'DATA ENTRY'!C50)</f>
        <v/>
      </c>
      <c r="D49" s="74" t="str">
        <f>IF('DATA ENTRY'!E50="","",'DATA ENTRY'!E50)</f>
        <v/>
      </c>
      <c r="E49" s="22" t="str">
        <f>IF('DATA ENTRY'!G50="","",'DATA ENTRY'!G50)</f>
        <v/>
      </c>
      <c r="F49" s="22" t="str">
        <f>IF('DATA ENTRY'!F50="","",'DATA ENTRY'!F50)</f>
        <v/>
      </c>
      <c r="G49" s="148" t="str">
        <f>IF('DATA ENTRY'!H50="","",'DATA ENTRY'!H50)</f>
        <v/>
      </c>
      <c r="H49" s="148" t="str">
        <f>IF('DATA ENTRY'!I50="","",'DATA ENTRY'!I50)</f>
        <v/>
      </c>
      <c r="I49" s="22" t="str">
        <f>IF('DATA ENTRY'!N50="","",'DATA ENTRY'!N50)</f>
        <v/>
      </c>
      <c r="J49" s="147" t="str">
        <f>IF('DATA ENTRY'!O50="","",'DATA ENTRY'!O50)</f>
        <v/>
      </c>
      <c r="K49" s="22" t="str">
        <f>IF('DATA ENTRY'!P50="","",'DATA ENTRY'!P50)</f>
        <v/>
      </c>
      <c r="L49" s="147" t="str">
        <f>IF('DATA ENTRY'!Q50="","",'DATA ENTRY'!Q50)</f>
        <v/>
      </c>
      <c r="M49" s="22" t="str">
        <f>IF('DATA ENTRY'!R50="","",'DATA ENTRY'!R50)</f>
        <v/>
      </c>
      <c r="N49" s="147" t="str">
        <f>IF('DATA ENTRY'!S50="","",'DATA ENTRY'!S50)</f>
        <v/>
      </c>
      <c r="O49" s="147" t="str">
        <f t="shared" si="0"/>
        <v/>
      </c>
      <c r="P49" s="74" t="str">
        <f>IF('DATA ENTRY'!T50="","",'DATA ENTRY'!T50)</f>
        <v/>
      </c>
      <c r="Q49" s="74" t="str">
        <f>IF('DATA ENTRY'!U50="","",'DATA ENTRY'!U50)</f>
        <v/>
      </c>
      <c r="R49" s="22" t="str">
        <f>IF('DATA ENTRY'!W50="","",'DATA ENTRY'!W50)</f>
        <v/>
      </c>
      <c r="S49" s="22" t="str">
        <f>IF('DATA ENTRY'!X50="","",'DATA ENTRY'!X50)</f>
        <v/>
      </c>
      <c r="T49" s="22" t="str">
        <f>IF('DATA ENTRY'!AA50="","",'DATA ENTRY'!AA50)</f>
        <v/>
      </c>
      <c r="U49" s="22" t="str">
        <f>IF(O49="","",SUMPRODUCT(--(D49=$D$5:$D$1071),--(F49=$F$5:$F$1071),--(E49=$E$5:$E$1071),--(O49&lt;$O$5:$O$1071))+COUNTIF($O$5:O49,O49))</f>
        <v/>
      </c>
    </row>
    <row r="50" spans="1:21" ht="30" customHeight="1">
      <c r="A50" s="22" t="str">
        <f>IF(AND(H50="",D50="",F50="",G50="",I50="",J50=""),"",SUBTOTAL(3,$B$5:B50))</f>
        <v/>
      </c>
      <c r="B50" s="74" t="str">
        <f>IF('DATA ENTRY'!B51="","",'DATA ENTRY'!B51)</f>
        <v/>
      </c>
      <c r="C50" s="74" t="str">
        <f>IF('DATA ENTRY'!C51="","",'DATA ENTRY'!C51)</f>
        <v/>
      </c>
      <c r="D50" s="74" t="str">
        <f>IF('DATA ENTRY'!E51="","",'DATA ENTRY'!E51)</f>
        <v/>
      </c>
      <c r="E50" s="22" t="str">
        <f>IF('DATA ENTRY'!G51="","",'DATA ENTRY'!G51)</f>
        <v/>
      </c>
      <c r="F50" s="22" t="str">
        <f>IF('DATA ENTRY'!F51="","",'DATA ENTRY'!F51)</f>
        <v/>
      </c>
      <c r="G50" s="148" t="str">
        <f>IF('DATA ENTRY'!H51="","",'DATA ENTRY'!H51)</f>
        <v/>
      </c>
      <c r="H50" s="148" t="str">
        <f>IF('DATA ENTRY'!I51="","",'DATA ENTRY'!I51)</f>
        <v/>
      </c>
      <c r="I50" s="22" t="str">
        <f>IF('DATA ENTRY'!N51="","",'DATA ENTRY'!N51)</f>
        <v/>
      </c>
      <c r="J50" s="147" t="str">
        <f>IF('DATA ENTRY'!O51="","",'DATA ENTRY'!O51)</f>
        <v/>
      </c>
      <c r="K50" s="22" t="str">
        <f>IF('DATA ENTRY'!P51="","",'DATA ENTRY'!P51)</f>
        <v/>
      </c>
      <c r="L50" s="147" t="str">
        <f>IF('DATA ENTRY'!Q51="","",'DATA ENTRY'!Q51)</f>
        <v/>
      </c>
      <c r="M50" s="22" t="str">
        <f>IF('DATA ENTRY'!R51="","",'DATA ENTRY'!R51)</f>
        <v/>
      </c>
      <c r="N50" s="147" t="str">
        <f>IF('DATA ENTRY'!S51="","",'DATA ENTRY'!S51)</f>
        <v/>
      </c>
      <c r="O50" s="147" t="str">
        <f t="shared" si="0"/>
        <v/>
      </c>
      <c r="P50" s="74" t="str">
        <f>IF('DATA ENTRY'!T51="","",'DATA ENTRY'!T51)</f>
        <v/>
      </c>
      <c r="Q50" s="74" t="str">
        <f>IF('DATA ENTRY'!U51="","",'DATA ENTRY'!U51)</f>
        <v/>
      </c>
      <c r="R50" s="22" t="str">
        <f>IF('DATA ENTRY'!W51="","",'DATA ENTRY'!W51)</f>
        <v/>
      </c>
      <c r="S50" s="22" t="str">
        <f>IF('DATA ENTRY'!X51="","",'DATA ENTRY'!X51)</f>
        <v/>
      </c>
      <c r="T50" s="22" t="str">
        <f>IF('DATA ENTRY'!AA51="","",'DATA ENTRY'!AA51)</f>
        <v/>
      </c>
      <c r="U50" s="22" t="str">
        <f>IF(O50="","",SUMPRODUCT(--(D50=$D$5:$D$1071),--(F50=$F$5:$F$1071),--(E50=$E$5:$E$1071),--(O50&lt;$O$5:$O$1071))+COUNTIF($O$5:O50,O50))</f>
        <v/>
      </c>
    </row>
    <row r="51" spans="1:21" ht="30" customHeight="1">
      <c r="A51" s="22" t="str">
        <f>IF(AND(H51="",D51="",F51="",G51="",I51="",J51=""),"",SUBTOTAL(3,$B$5:B51))</f>
        <v/>
      </c>
      <c r="B51" s="74" t="str">
        <f>IF('DATA ENTRY'!B52="","",'DATA ENTRY'!B52)</f>
        <v/>
      </c>
      <c r="C51" s="74" t="str">
        <f>IF('DATA ENTRY'!C52="","",'DATA ENTRY'!C52)</f>
        <v/>
      </c>
      <c r="D51" s="74" t="str">
        <f>IF('DATA ENTRY'!E52="","",'DATA ENTRY'!E52)</f>
        <v/>
      </c>
      <c r="E51" s="22" t="str">
        <f>IF('DATA ENTRY'!G52="","",'DATA ENTRY'!G52)</f>
        <v/>
      </c>
      <c r="F51" s="22" t="str">
        <f>IF('DATA ENTRY'!F52="","",'DATA ENTRY'!F52)</f>
        <v/>
      </c>
      <c r="G51" s="148" t="str">
        <f>IF('DATA ENTRY'!H52="","",'DATA ENTRY'!H52)</f>
        <v/>
      </c>
      <c r="H51" s="148" t="str">
        <f>IF('DATA ENTRY'!I52="","",'DATA ENTRY'!I52)</f>
        <v/>
      </c>
      <c r="I51" s="22" t="str">
        <f>IF('DATA ENTRY'!N52="","",'DATA ENTRY'!N52)</f>
        <v/>
      </c>
      <c r="J51" s="147" t="str">
        <f>IF('DATA ENTRY'!O52="","",'DATA ENTRY'!O52)</f>
        <v/>
      </c>
      <c r="K51" s="22" t="str">
        <f>IF('DATA ENTRY'!P52="","",'DATA ENTRY'!P52)</f>
        <v/>
      </c>
      <c r="L51" s="147" t="str">
        <f>IF('DATA ENTRY'!Q52="","",'DATA ENTRY'!Q52)</f>
        <v/>
      </c>
      <c r="M51" s="22" t="str">
        <f>IF('DATA ENTRY'!R52="","",'DATA ENTRY'!R52)</f>
        <v/>
      </c>
      <c r="N51" s="147" t="str">
        <f>IF('DATA ENTRY'!S52="","",'DATA ENTRY'!S52)</f>
        <v/>
      </c>
      <c r="O51" s="147" t="str">
        <f t="shared" si="0"/>
        <v/>
      </c>
      <c r="P51" s="74" t="str">
        <f>IF('DATA ENTRY'!T52="","",'DATA ENTRY'!T52)</f>
        <v/>
      </c>
      <c r="Q51" s="74" t="str">
        <f>IF('DATA ENTRY'!U52="","",'DATA ENTRY'!U52)</f>
        <v/>
      </c>
      <c r="R51" s="22" t="str">
        <f>IF('DATA ENTRY'!W52="","",'DATA ENTRY'!W52)</f>
        <v/>
      </c>
      <c r="S51" s="22" t="str">
        <f>IF('DATA ENTRY'!X52="","",'DATA ENTRY'!X52)</f>
        <v/>
      </c>
      <c r="T51" s="22" t="str">
        <f>IF('DATA ENTRY'!AA52="","",'DATA ENTRY'!AA52)</f>
        <v/>
      </c>
      <c r="U51" s="22" t="str">
        <f>IF(O51="","",SUMPRODUCT(--(D51=$D$5:$D$1071),--(F51=$F$5:$F$1071),--(E51=$E$5:$E$1071),--(O51&lt;$O$5:$O$1071))+COUNTIF($O$5:O51,O51))</f>
        <v/>
      </c>
    </row>
    <row r="52" spans="1:21" ht="30" customHeight="1">
      <c r="A52" s="22" t="str">
        <f>IF(AND(H52="",D52="",F52="",G52="",I52="",J52=""),"",SUBTOTAL(3,$B$5:B52))</f>
        <v/>
      </c>
      <c r="B52" s="74" t="str">
        <f>IF('DATA ENTRY'!B53="","",'DATA ENTRY'!B53)</f>
        <v/>
      </c>
      <c r="C52" s="74" t="str">
        <f>IF('DATA ENTRY'!C53="","",'DATA ENTRY'!C53)</f>
        <v/>
      </c>
      <c r="D52" s="74" t="str">
        <f>IF('DATA ENTRY'!E53="","",'DATA ENTRY'!E53)</f>
        <v/>
      </c>
      <c r="E52" s="22" t="str">
        <f>IF('DATA ENTRY'!G53="","",'DATA ENTRY'!G53)</f>
        <v/>
      </c>
      <c r="F52" s="22" t="str">
        <f>IF('DATA ENTRY'!F53="","",'DATA ENTRY'!F53)</f>
        <v/>
      </c>
      <c r="G52" s="148" t="str">
        <f>IF('DATA ENTRY'!H53="","",'DATA ENTRY'!H53)</f>
        <v/>
      </c>
      <c r="H52" s="148" t="str">
        <f>IF('DATA ENTRY'!I53="","",'DATA ENTRY'!I53)</f>
        <v/>
      </c>
      <c r="I52" s="22" t="str">
        <f>IF('DATA ENTRY'!N53="","",'DATA ENTRY'!N53)</f>
        <v/>
      </c>
      <c r="J52" s="147" t="str">
        <f>IF('DATA ENTRY'!O53="","",'DATA ENTRY'!O53)</f>
        <v/>
      </c>
      <c r="K52" s="22" t="str">
        <f>IF('DATA ENTRY'!P53="","",'DATA ENTRY'!P53)</f>
        <v/>
      </c>
      <c r="L52" s="147" t="str">
        <f>IF('DATA ENTRY'!Q53="","",'DATA ENTRY'!Q53)</f>
        <v/>
      </c>
      <c r="M52" s="22" t="str">
        <f>IF('DATA ENTRY'!R53="","",'DATA ENTRY'!R53)</f>
        <v/>
      </c>
      <c r="N52" s="147" t="str">
        <f>IF('DATA ENTRY'!S53="","",'DATA ENTRY'!S53)</f>
        <v/>
      </c>
      <c r="O52" s="147" t="str">
        <f t="shared" si="0"/>
        <v/>
      </c>
      <c r="P52" s="74" t="str">
        <f>IF('DATA ENTRY'!T53="","",'DATA ENTRY'!T53)</f>
        <v/>
      </c>
      <c r="Q52" s="74" t="str">
        <f>IF('DATA ENTRY'!U53="","",'DATA ENTRY'!U53)</f>
        <v/>
      </c>
      <c r="R52" s="22" t="str">
        <f>IF('DATA ENTRY'!W53="","",'DATA ENTRY'!W53)</f>
        <v/>
      </c>
      <c r="S52" s="22" t="str">
        <f>IF('DATA ENTRY'!X53="","",'DATA ENTRY'!X53)</f>
        <v/>
      </c>
      <c r="T52" s="22" t="str">
        <f>IF('DATA ENTRY'!AA53="","",'DATA ENTRY'!AA53)</f>
        <v/>
      </c>
      <c r="U52" s="22" t="str">
        <f>IF(O52="","",SUMPRODUCT(--(D52=$D$5:$D$1071),--(F52=$F$5:$F$1071),--(E52=$E$5:$E$1071),--(O52&lt;$O$5:$O$1071))+COUNTIF($O$5:O52,O52))</f>
        <v/>
      </c>
    </row>
    <row r="53" spans="1:21" ht="30" customHeight="1">
      <c r="A53" s="22" t="str">
        <f>IF(AND(H53="",D53="",F53="",G53="",I53="",J53=""),"",SUBTOTAL(3,$B$5:B53))</f>
        <v/>
      </c>
      <c r="B53" s="74" t="str">
        <f>IF('DATA ENTRY'!B54="","",'DATA ENTRY'!B54)</f>
        <v/>
      </c>
      <c r="C53" s="74" t="str">
        <f>IF('DATA ENTRY'!C54="","",'DATA ENTRY'!C54)</f>
        <v/>
      </c>
      <c r="D53" s="74" t="str">
        <f>IF('DATA ENTRY'!E54="","",'DATA ENTRY'!E54)</f>
        <v/>
      </c>
      <c r="E53" s="22" t="str">
        <f>IF('DATA ENTRY'!G54="","",'DATA ENTRY'!G54)</f>
        <v/>
      </c>
      <c r="F53" s="22" t="str">
        <f>IF('DATA ENTRY'!F54="","",'DATA ENTRY'!F54)</f>
        <v/>
      </c>
      <c r="G53" s="148" t="str">
        <f>IF('DATA ENTRY'!H54="","",'DATA ENTRY'!H54)</f>
        <v/>
      </c>
      <c r="H53" s="148" t="str">
        <f>IF('DATA ENTRY'!I54="","",'DATA ENTRY'!I54)</f>
        <v/>
      </c>
      <c r="I53" s="22" t="str">
        <f>IF('DATA ENTRY'!N54="","",'DATA ENTRY'!N54)</f>
        <v/>
      </c>
      <c r="J53" s="147" t="str">
        <f>IF('DATA ENTRY'!O54="","",'DATA ENTRY'!O54)</f>
        <v/>
      </c>
      <c r="K53" s="22" t="str">
        <f>IF('DATA ENTRY'!P54="","",'DATA ENTRY'!P54)</f>
        <v/>
      </c>
      <c r="L53" s="147" t="str">
        <f>IF('DATA ENTRY'!Q54="","",'DATA ENTRY'!Q54)</f>
        <v/>
      </c>
      <c r="M53" s="22" t="str">
        <f>IF('DATA ENTRY'!R54="","",'DATA ENTRY'!R54)</f>
        <v/>
      </c>
      <c r="N53" s="147" t="str">
        <f>IF('DATA ENTRY'!S54="","",'DATA ENTRY'!S54)</f>
        <v/>
      </c>
      <c r="O53" s="147" t="str">
        <f t="shared" si="0"/>
        <v/>
      </c>
      <c r="P53" s="74" t="str">
        <f>IF('DATA ENTRY'!T54="","",'DATA ENTRY'!T54)</f>
        <v/>
      </c>
      <c r="Q53" s="74" t="str">
        <f>IF('DATA ENTRY'!U54="","",'DATA ENTRY'!U54)</f>
        <v/>
      </c>
      <c r="R53" s="22" t="str">
        <f>IF('DATA ENTRY'!W54="","",'DATA ENTRY'!W54)</f>
        <v/>
      </c>
      <c r="S53" s="22" t="str">
        <f>IF('DATA ENTRY'!X54="","",'DATA ENTRY'!X54)</f>
        <v/>
      </c>
      <c r="T53" s="22" t="str">
        <f>IF('DATA ENTRY'!AA54="","",'DATA ENTRY'!AA54)</f>
        <v/>
      </c>
      <c r="U53" s="22" t="str">
        <f>IF(O53="","",SUMPRODUCT(--(D53=$D$5:$D$1071),--(F53=$F$5:$F$1071),--(E53=$E$5:$E$1071),--(O53&lt;$O$5:$O$1071))+COUNTIF($O$5:O53,O53))</f>
        <v/>
      </c>
    </row>
    <row r="54" spans="1:21" ht="30" customHeight="1">
      <c r="A54" s="22" t="str">
        <f>IF(AND(H54="",D54="",F54="",G54="",I54="",J54=""),"",SUBTOTAL(3,$B$5:B54))</f>
        <v/>
      </c>
      <c r="B54" s="74" t="str">
        <f>IF('DATA ENTRY'!B55="","",'DATA ENTRY'!B55)</f>
        <v/>
      </c>
      <c r="C54" s="74" t="str">
        <f>IF('DATA ENTRY'!C55="","",'DATA ENTRY'!C55)</f>
        <v/>
      </c>
      <c r="D54" s="74" t="str">
        <f>IF('DATA ENTRY'!E55="","",'DATA ENTRY'!E55)</f>
        <v/>
      </c>
      <c r="E54" s="22" t="str">
        <f>IF('DATA ENTRY'!G55="","",'DATA ENTRY'!G55)</f>
        <v/>
      </c>
      <c r="F54" s="22" t="str">
        <f>IF('DATA ENTRY'!F55="","",'DATA ENTRY'!F55)</f>
        <v/>
      </c>
      <c r="G54" s="148" t="str">
        <f>IF('DATA ENTRY'!H55="","",'DATA ENTRY'!H55)</f>
        <v/>
      </c>
      <c r="H54" s="148" t="str">
        <f>IF('DATA ENTRY'!I55="","",'DATA ENTRY'!I55)</f>
        <v/>
      </c>
      <c r="I54" s="22" t="str">
        <f>IF('DATA ENTRY'!N55="","",'DATA ENTRY'!N55)</f>
        <v/>
      </c>
      <c r="J54" s="147" t="str">
        <f>IF('DATA ENTRY'!O55="","",'DATA ENTRY'!O55)</f>
        <v/>
      </c>
      <c r="K54" s="22" t="str">
        <f>IF('DATA ENTRY'!P55="","",'DATA ENTRY'!P55)</f>
        <v/>
      </c>
      <c r="L54" s="147" t="str">
        <f>IF('DATA ENTRY'!Q55="","",'DATA ENTRY'!Q55)</f>
        <v/>
      </c>
      <c r="M54" s="22" t="str">
        <f>IF('DATA ENTRY'!R55="","",'DATA ENTRY'!R55)</f>
        <v/>
      </c>
      <c r="N54" s="147" t="str">
        <f>IF('DATA ENTRY'!S55="","",'DATA ENTRY'!S55)</f>
        <v/>
      </c>
      <c r="O54" s="147" t="str">
        <f t="shared" si="0"/>
        <v/>
      </c>
      <c r="P54" s="74" t="str">
        <f>IF('DATA ENTRY'!T55="","",'DATA ENTRY'!T55)</f>
        <v/>
      </c>
      <c r="Q54" s="74" t="str">
        <f>IF('DATA ENTRY'!U55="","",'DATA ENTRY'!U55)</f>
        <v/>
      </c>
      <c r="R54" s="22" t="str">
        <f>IF('DATA ENTRY'!W55="","",'DATA ENTRY'!W55)</f>
        <v/>
      </c>
      <c r="S54" s="22" t="str">
        <f>IF('DATA ENTRY'!X55="","",'DATA ENTRY'!X55)</f>
        <v/>
      </c>
      <c r="T54" s="22" t="str">
        <f>IF('DATA ENTRY'!AA55="","",'DATA ENTRY'!AA55)</f>
        <v/>
      </c>
      <c r="U54" s="22" t="str">
        <f>IF(O54="","",SUMPRODUCT(--(D54=$D$5:$D$1071),--(F54=$F$5:$F$1071),--(E54=$E$5:$E$1071),--(O54&lt;$O$5:$O$1071))+COUNTIF($O$5:O54,O54))</f>
        <v/>
      </c>
    </row>
    <row r="55" spans="1:21" ht="30" customHeight="1">
      <c r="A55" s="22" t="str">
        <f>IF(AND(H55="",D55="",F55="",G55="",I55="",J55=""),"",SUBTOTAL(3,$B$5:B55))</f>
        <v/>
      </c>
      <c r="B55" s="74" t="str">
        <f>IF('DATA ENTRY'!B56="","",'DATA ENTRY'!B56)</f>
        <v/>
      </c>
      <c r="C55" s="74" t="str">
        <f>IF('DATA ENTRY'!C56="","",'DATA ENTRY'!C56)</f>
        <v/>
      </c>
      <c r="D55" s="74" t="str">
        <f>IF('DATA ENTRY'!E56="","",'DATA ENTRY'!E56)</f>
        <v/>
      </c>
      <c r="E55" s="22" t="str">
        <f>IF('DATA ENTRY'!G56="","",'DATA ENTRY'!G56)</f>
        <v/>
      </c>
      <c r="F55" s="22" t="str">
        <f>IF('DATA ENTRY'!F56="","",'DATA ENTRY'!F56)</f>
        <v/>
      </c>
      <c r="G55" s="148" t="str">
        <f>IF('DATA ENTRY'!H56="","",'DATA ENTRY'!H56)</f>
        <v/>
      </c>
      <c r="H55" s="148" t="str">
        <f>IF('DATA ENTRY'!I56="","",'DATA ENTRY'!I56)</f>
        <v/>
      </c>
      <c r="I55" s="22" t="str">
        <f>IF('DATA ENTRY'!N56="","",'DATA ENTRY'!N56)</f>
        <v/>
      </c>
      <c r="J55" s="147" t="str">
        <f>IF('DATA ENTRY'!O56="","",'DATA ENTRY'!O56)</f>
        <v/>
      </c>
      <c r="K55" s="22" t="str">
        <f>IF('DATA ENTRY'!P56="","",'DATA ENTRY'!P56)</f>
        <v/>
      </c>
      <c r="L55" s="147" t="str">
        <f>IF('DATA ENTRY'!Q56="","",'DATA ENTRY'!Q56)</f>
        <v/>
      </c>
      <c r="M55" s="22" t="str">
        <f>IF('DATA ENTRY'!R56="","",'DATA ENTRY'!R56)</f>
        <v/>
      </c>
      <c r="N55" s="147" t="str">
        <f>IF('DATA ENTRY'!S56="","",'DATA ENTRY'!S56)</f>
        <v/>
      </c>
      <c r="O55" s="147" t="str">
        <f t="shared" si="0"/>
        <v/>
      </c>
      <c r="P55" s="74" t="str">
        <f>IF('DATA ENTRY'!T56="","",'DATA ENTRY'!T56)</f>
        <v/>
      </c>
      <c r="Q55" s="74" t="str">
        <f>IF('DATA ENTRY'!U56="","",'DATA ENTRY'!U56)</f>
        <v/>
      </c>
      <c r="R55" s="22" t="str">
        <f>IF('DATA ENTRY'!W56="","",'DATA ENTRY'!W56)</f>
        <v/>
      </c>
      <c r="S55" s="22" t="str">
        <f>IF('DATA ENTRY'!X56="","",'DATA ENTRY'!X56)</f>
        <v/>
      </c>
      <c r="T55" s="22" t="str">
        <f>IF('DATA ENTRY'!AA56="","",'DATA ENTRY'!AA56)</f>
        <v/>
      </c>
      <c r="U55" s="22" t="str">
        <f>IF(O55="","",SUMPRODUCT(--(D55=$D$5:$D$1071),--(F55=$F$5:$F$1071),--(E55=$E$5:$E$1071),--(O55&lt;$O$5:$O$1071))+COUNTIF($O$5:O55,O55))</f>
        <v/>
      </c>
    </row>
    <row r="56" spans="1:21" ht="30" customHeight="1">
      <c r="A56" s="22" t="str">
        <f>IF(AND(H56="",D56="",F56="",G56="",I56="",J56=""),"",SUBTOTAL(3,$B$5:B56))</f>
        <v/>
      </c>
      <c r="B56" s="74" t="str">
        <f>IF('DATA ENTRY'!B57="","",'DATA ENTRY'!B57)</f>
        <v/>
      </c>
      <c r="C56" s="74" t="str">
        <f>IF('DATA ENTRY'!C57="","",'DATA ENTRY'!C57)</f>
        <v/>
      </c>
      <c r="D56" s="74" t="str">
        <f>IF('DATA ENTRY'!E57="","",'DATA ENTRY'!E57)</f>
        <v/>
      </c>
      <c r="E56" s="22" t="str">
        <f>IF('DATA ENTRY'!G57="","",'DATA ENTRY'!G57)</f>
        <v/>
      </c>
      <c r="F56" s="22" t="str">
        <f>IF('DATA ENTRY'!F57="","",'DATA ENTRY'!F57)</f>
        <v/>
      </c>
      <c r="G56" s="148" t="str">
        <f>IF('DATA ENTRY'!H57="","",'DATA ENTRY'!H57)</f>
        <v/>
      </c>
      <c r="H56" s="148" t="str">
        <f>IF('DATA ENTRY'!I57="","",'DATA ENTRY'!I57)</f>
        <v/>
      </c>
      <c r="I56" s="22" t="str">
        <f>IF('DATA ENTRY'!N57="","",'DATA ENTRY'!N57)</f>
        <v/>
      </c>
      <c r="J56" s="147" t="str">
        <f>IF('DATA ENTRY'!O57="","",'DATA ENTRY'!O57)</f>
        <v/>
      </c>
      <c r="K56" s="22" t="str">
        <f>IF('DATA ENTRY'!P57="","",'DATA ENTRY'!P57)</f>
        <v/>
      </c>
      <c r="L56" s="147" t="str">
        <f>IF('DATA ENTRY'!Q57="","",'DATA ENTRY'!Q57)</f>
        <v/>
      </c>
      <c r="M56" s="22" t="str">
        <f>IF('DATA ENTRY'!R57="","",'DATA ENTRY'!R57)</f>
        <v/>
      </c>
      <c r="N56" s="147" t="str">
        <f>IF('DATA ENTRY'!S57="","",'DATA ENTRY'!S57)</f>
        <v/>
      </c>
      <c r="O56" s="147" t="str">
        <f t="shared" si="0"/>
        <v/>
      </c>
      <c r="P56" s="74" t="str">
        <f>IF('DATA ENTRY'!T57="","",'DATA ENTRY'!T57)</f>
        <v/>
      </c>
      <c r="Q56" s="74" t="str">
        <f>IF('DATA ENTRY'!U57="","",'DATA ENTRY'!U57)</f>
        <v/>
      </c>
      <c r="R56" s="22" t="str">
        <f>IF('DATA ENTRY'!W57="","",'DATA ENTRY'!W57)</f>
        <v/>
      </c>
      <c r="S56" s="22" t="str">
        <f>IF('DATA ENTRY'!X57="","",'DATA ENTRY'!X57)</f>
        <v/>
      </c>
      <c r="T56" s="22" t="str">
        <f>IF('DATA ENTRY'!AA57="","",'DATA ENTRY'!AA57)</f>
        <v/>
      </c>
      <c r="U56" s="22" t="str">
        <f>IF(O56="","",SUMPRODUCT(--(D56=$D$5:$D$1071),--(F56=$F$5:$F$1071),--(E56=$E$5:$E$1071),--(O56&lt;$O$5:$O$1071))+COUNTIF($O$5:O56,O56))</f>
        <v/>
      </c>
    </row>
    <row r="57" spans="1:21" ht="30" customHeight="1">
      <c r="A57" s="22" t="str">
        <f>IF(AND(H57="",D57="",F57="",G57="",I57="",J57=""),"",SUBTOTAL(3,$B$5:B57))</f>
        <v/>
      </c>
      <c r="B57" s="74" t="str">
        <f>IF('DATA ENTRY'!B58="","",'DATA ENTRY'!B58)</f>
        <v/>
      </c>
      <c r="C57" s="74" t="str">
        <f>IF('DATA ENTRY'!C58="","",'DATA ENTRY'!C58)</f>
        <v/>
      </c>
      <c r="D57" s="74" t="str">
        <f>IF('DATA ENTRY'!E58="","",'DATA ENTRY'!E58)</f>
        <v/>
      </c>
      <c r="E57" s="22" t="str">
        <f>IF('DATA ENTRY'!G58="","",'DATA ENTRY'!G58)</f>
        <v/>
      </c>
      <c r="F57" s="22" t="str">
        <f>IF('DATA ENTRY'!F58="","",'DATA ENTRY'!F58)</f>
        <v/>
      </c>
      <c r="G57" s="148" t="str">
        <f>IF('DATA ENTRY'!H58="","",'DATA ENTRY'!H58)</f>
        <v/>
      </c>
      <c r="H57" s="148" t="str">
        <f>IF('DATA ENTRY'!I58="","",'DATA ENTRY'!I58)</f>
        <v/>
      </c>
      <c r="I57" s="22" t="str">
        <f>IF('DATA ENTRY'!N58="","",'DATA ENTRY'!N58)</f>
        <v/>
      </c>
      <c r="J57" s="147" t="str">
        <f>IF('DATA ENTRY'!O58="","",'DATA ENTRY'!O58)</f>
        <v/>
      </c>
      <c r="K57" s="22" t="str">
        <f>IF('DATA ENTRY'!P58="","",'DATA ENTRY'!P58)</f>
        <v/>
      </c>
      <c r="L57" s="147" t="str">
        <f>IF('DATA ENTRY'!Q58="","",'DATA ENTRY'!Q58)</f>
        <v/>
      </c>
      <c r="M57" s="22" t="str">
        <f>IF('DATA ENTRY'!R58="","",'DATA ENTRY'!R58)</f>
        <v/>
      </c>
      <c r="N57" s="147" t="str">
        <f>IF('DATA ENTRY'!S58="","",'DATA ENTRY'!S58)</f>
        <v/>
      </c>
      <c r="O57" s="147" t="str">
        <f t="shared" si="0"/>
        <v/>
      </c>
      <c r="P57" s="74" t="str">
        <f>IF('DATA ENTRY'!T58="","",'DATA ENTRY'!T58)</f>
        <v/>
      </c>
      <c r="Q57" s="74" t="str">
        <f>IF('DATA ENTRY'!U58="","",'DATA ENTRY'!U58)</f>
        <v/>
      </c>
      <c r="R57" s="22" t="str">
        <f>IF('DATA ENTRY'!W58="","",'DATA ENTRY'!W58)</f>
        <v/>
      </c>
      <c r="S57" s="22" t="str">
        <f>IF('DATA ENTRY'!X58="","",'DATA ENTRY'!X58)</f>
        <v/>
      </c>
      <c r="T57" s="22" t="str">
        <f>IF('DATA ENTRY'!AA58="","",'DATA ENTRY'!AA58)</f>
        <v/>
      </c>
      <c r="U57" s="22" t="str">
        <f>IF(O57="","",SUMPRODUCT(--(D57=$D$5:$D$1071),--(F57=$F$5:$F$1071),--(E57=$E$5:$E$1071),--(O57&lt;$O$5:$O$1071))+COUNTIF($O$5:O57,O57))</f>
        <v/>
      </c>
    </row>
    <row r="58" spans="1:21" ht="30" customHeight="1">
      <c r="A58" s="22" t="str">
        <f>IF(AND(H58="",D58="",F58="",G58="",I58="",J58=""),"",SUBTOTAL(3,$B$5:B58))</f>
        <v/>
      </c>
      <c r="B58" s="74" t="str">
        <f>IF('DATA ENTRY'!B59="","",'DATA ENTRY'!B59)</f>
        <v/>
      </c>
      <c r="C58" s="74" t="str">
        <f>IF('DATA ENTRY'!C59="","",'DATA ENTRY'!C59)</f>
        <v/>
      </c>
      <c r="D58" s="74" t="str">
        <f>IF('DATA ENTRY'!E59="","",'DATA ENTRY'!E59)</f>
        <v/>
      </c>
      <c r="E58" s="22" t="str">
        <f>IF('DATA ENTRY'!G59="","",'DATA ENTRY'!G59)</f>
        <v/>
      </c>
      <c r="F58" s="22" t="str">
        <f>IF('DATA ENTRY'!F59="","",'DATA ENTRY'!F59)</f>
        <v/>
      </c>
      <c r="G58" s="148" t="str">
        <f>IF('DATA ENTRY'!H59="","",'DATA ENTRY'!H59)</f>
        <v/>
      </c>
      <c r="H58" s="148" t="str">
        <f>IF('DATA ENTRY'!I59="","",'DATA ENTRY'!I59)</f>
        <v/>
      </c>
      <c r="I58" s="22" t="str">
        <f>IF('DATA ENTRY'!N59="","",'DATA ENTRY'!N59)</f>
        <v/>
      </c>
      <c r="J58" s="147" t="str">
        <f>IF('DATA ENTRY'!O59="","",'DATA ENTRY'!O59)</f>
        <v/>
      </c>
      <c r="K58" s="22" t="str">
        <f>IF('DATA ENTRY'!P59="","",'DATA ENTRY'!P59)</f>
        <v/>
      </c>
      <c r="L58" s="147" t="str">
        <f>IF('DATA ENTRY'!Q59="","",'DATA ENTRY'!Q59)</f>
        <v/>
      </c>
      <c r="M58" s="22" t="str">
        <f>IF('DATA ENTRY'!R59="","",'DATA ENTRY'!R59)</f>
        <v/>
      </c>
      <c r="N58" s="147" t="str">
        <f>IF('DATA ENTRY'!S59="","",'DATA ENTRY'!S59)</f>
        <v/>
      </c>
      <c r="O58" s="147" t="str">
        <f t="shared" si="0"/>
        <v/>
      </c>
      <c r="P58" s="74" t="str">
        <f>IF('DATA ENTRY'!T59="","",'DATA ENTRY'!T59)</f>
        <v/>
      </c>
      <c r="Q58" s="74" t="str">
        <f>IF('DATA ENTRY'!U59="","",'DATA ENTRY'!U59)</f>
        <v/>
      </c>
      <c r="R58" s="22" t="str">
        <f>IF('DATA ENTRY'!W59="","",'DATA ENTRY'!W59)</f>
        <v/>
      </c>
      <c r="S58" s="22" t="str">
        <f>IF('DATA ENTRY'!X59="","",'DATA ENTRY'!X59)</f>
        <v/>
      </c>
      <c r="T58" s="22" t="str">
        <f>IF('DATA ENTRY'!AA59="","",'DATA ENTRY'!AA59)</f>
        <v/>
      </c>
      <c r="U58" s="22" t="str">
        <f>IF(O58="","",SUMPRODUCT(--(D58=$D$5:$D$1071),--(F58=$F$5:$F$1071),--(E58=$E$5:$E$1071),--(O58&lt;$O$5:$O$1071))+COUNTIF($O$5:O58,O58))</f>
        <v/>
      </c>
    </row>
    <row r="59" spans="1:21" ht="30" customHeight="1">
      <c r="A59" s="22" t="str">
        <f>IF(AND(H59="",D59="",F59="",G59="",I59="",J59=""),"",SUBTOTAL(3,$B$5:B59))</f>
        <v/>
      </c>
      <c r="B59" s="74" t="str">
        <f>IF('DATA ENTRY'!B60="","",'DATA ENTRY'!B60)</f>
        <v/>
      </c>
      <c r="C59" s="74" t="str">
        <f>IF('DATA ENTRY'!C60="","",'DATA ENTRY'!C60)</f>
        <v/>
      </c>
      <c r="D59" s="74" t="str">
        <f>IF('DATA ENTRY'!E60="","",'DATA ENTRY'!E60)</f>
        <v/>
      </c>
      <c r="E59" s="22" t="str">
        <f>IF('DATA ENTRY'!G60="","",'DATA ENTRY'!G60)</f>
        <v/>
      </c>
      <c r="F59" s="22" t="str">
        <f>IF('DATA ENTRY'!F60="","",'DATA ENTRY'!F60)</f>
        <v/>
      </c>
      <c r="G59" s="148" t="str">
        <f>IF('DATA ENTRY'!H60="","",'DATA ENTRY'!H60)</f>
        <v/>
      </c>
      <c r="H59" s="148" t="str">
        <f>IF('DATA ENTRY'!I60="","",'DATA ENTRY'!I60)</f>
        <v/>
      </c>
      <c r="I59" s="22" t="str">
        <f>IF('DATA ENTRY'!N60="","",'DATA ENTRY'!N60)</f>
        <v/>
      </c>
      <c r="J59" s="147" t="str">
        <f>IF('DATA ENTRY'!O60="","",'DATA ENTRY'!O60)</f>
        <v/>
      </c>
      <c r="K59" s="22" t="str">
        <f>IF('DATA ENTRY'!P60="","",'DATA ENTRY'!P60)</f>
        <v/>
      </c>
      <c r="L59" s="147" t="str">
        <f>IF('DATA ENTRY'!Q60="","",'DATA ENTRY'!Q60)</f>
        <v/>
      </c>
      <c r="M59" s="22" t="str">
        <f>IF('DATA ENTRY'!R60="","",'DATA ENTRY'!R60)</f>
        <v/>
      </c>
      <c r="N59" s="147" t="str">
        <f>IF('DATA ENTRY'!S60="","",'DATA ENTRY'!S60)</f>
        <v/>
      </c>
      <c r="O59" s="147" t="str">
        <f t="shared" si="0"/>
        <v/>
      </c>
      <c r="P59" s="74" t="str">
        <f>IF('DATA ENTRY'!T60="","",'DATA ENTRY'!T60)</f>
        <v/>
      </c>
      <c r="Q59" s="74" t="str">
        <f>IF('DATA ENTRY'!U60="","",'DATA ENTRY'!U60)</f>
        <v/>
      </c>
      <c r="R59" s="22" t="str">
        <f>IF('DATA ENTRY'!W60="","",'DATA ENTRY'!W60)</f>
        <v/>
      </c>
      <c r="S59" s="22" t="str">
        <f>IF('DATA ENTRY'!X60="","",'DATA ENTRY'!X60)</f>
        <v/>
      </c>
      <c r="T59" s="22" t="str">
        <f>IF('DATA ENTRY'!AA60="","",'DATA ENTRY'!AA60)</f>
        <v/>
      </c>
      <c r="U59" s="22" t="str">
        <f>IF(O59="","",SUMPRODUCT(--(D59=$D$5:$D$1071),--(F59=$F$5:$F$1071),--(E59=$E$5:$E$1071),--(O59&lt;$O$5:$O$1071))+COUNTIF($O$5:O59,O59))</f>
        <v/>
      </c>
    </row>
    <row r="60" spans="1:21" ht="30" customHeight="1">
      <c r="A60" s="22" t="str">
        <f>IF(AND(H60="",D60="",F60="",G60="",I60="",J60=""),"",SUBTOTAL(3,$B$5:B60))</f>
        <v/>
      </c>
      <c r="B60" s="74" t="str">
        <f>IF('DATA ENTRY'!B61="","",'DATA ENTRY'!B61)</f>
        <v/>
      </c>
      <c r="C60" s="74" t="str">
        <f>IF('DATA ENTRY'!C61="","",'DATA ENTRY'!C61)</f>
        <v/>
      </c>
      <c r="D60" s="74" t="str">
        <f>IF('DATA ENTRY'!E61="","",'DATA ENTRY'!E61)</f>
        <v/>
      </c>
      <c r="E60" s="22" t="str">
        <f>IF('DATA ENTRY'!G61="","",'DATA ENTRY'!G61)</f>
        <v/>
      </c>
      <c r="F60" s="22" t="str">
        <f>IF('DATA ENTRY'!F61="","",'DATA ENTRY'!F61)</f>
        <v/>
      </c>
      <c r="G60" s="148" t="str">
        <f>IF('DATA ENTRY'!H61="","",'DATA ENTRY'!H61)</f>
        <v/>
      </c>
      <c r="H60" s="148" t="str">
        <f>IF('DATA ENTRY'!I61="","",'DATA ENTRY'!I61)</f>
        <v/>
      </c>
      <c r="I60" s="22" t="str">
        <f>IF('DATA ENTRY'!N61="","",'DATA ENTRY'!N61)</f>
        <v/>
      </c>
      <c r="J60" s="147" t="str">
        <f>IF('DATA ENTRY'!O61="","",'DATA ENTRY'!O61)</f>
        <v/>
      </c>
      <c r="K60" s="22" t="str">
        <f>IF('DATA ENTRY'!P61="","",'DATA ENTRY'!P61)</f>
        <v/>
      </c>
      <c r="L60" s="147" t="str">
        <f>IF('DATA ENTRY'!Q61="","",'DATA ENTRY'!Q61)</f>
        <v/>
      </c>
      <c r="M60" s="22" t="str">
        <f>IF('DATA ENTRY'!R61="","",'DATA ENTRY'!R61)</f>
        <v/>
      </c>
      <c r="N60" s="147" t="str">
        <f>IF('DATA ENTRY'!S61="","",'DATA ENTRY'!S61)</f>
        <v/>
      </c>
      <c r="O60" s="147" t="str">
        <f t="shared" si="0"/>
        <v/>
      </c>
      <c r="P60" s="74" t="str">
        <f>IF('DATA ENTRY'!T61="","",'DATA ENTRY'!T61)</f>
        <v/>
      </c>
      <c r="Q60" s="74" t="str">
        <f>IF('DATA ENTRY'!U61="","",'DATA ENTRY'!U61)</f>
        <v/>
      </c>
      <c r="R60" s="22" t="str">
        <f>IF('DATA ENTRY'!W61="","",'DATA ENTRY'!W61)</f>
        <v/>
      </c>
      <c r="S60" s="22" t="str">
        <f>IF('DATA ENTRY'!X61="","",'DATA ENTRY'!X61)</f>
        <v/>
      </c>
      <c r="T60" s="22" t="str">
        <f>IF('DATA ENTRY'!AA61="","",'DATA ENTRY'!AA61)</f>
        <v/>
      </c>
      <c r="U60" s="22" t="str">
        <f>IF(O60="","",SUMPRODUCT(--(D60=$D$5:$D$1071),--(F60=$F$5:$F$1071),--(E60=$E$5:$E$1071),--(O60&lt;$O$5:$O$1071))+COUNTIF($O$5:O60,O60))</f>
        <v/>
      </c>
    </row>
    <row r="61" spans="1:21" ht="30" customHeight="1">
      <c r="A61" s="22" t="str">
        <f>IF(AND(H61="",D61="",F61="",G61="",I61="",J61=""),"",SUBTOTAL(3,$B$5:B61))</f>
        <v/>
      </c>
      <c r="B61" s="74" t="str">
        <f>IF('DATA ENTRY'!B62="","",'DATA ENTRY'!B62)</f>
        <v/>
      </c>
      <c r="C61" s="74" t="str">
        <f>IF('DATA ENTRY'!C62="","",'DATA ENTRY'!C62)</f>
        <v/>
      </c>
      <c r="D61" s="74" t="str">
        <f>IF('DATA ENTRY'!E62="","",'DATA ENTRY'!E62)</f>
        <v/>
      </c>
      <c r="E61" s="22" t="str">
        <f>IF('DATA ENTRY'!G62="","",'DATA ENTRY'!G62)</f>
        <v/>
      </c>
      <c r="F61" s="22" t="str">
        <f>IF('DATA ENTRY'!F62="","",'DATA ENTRY'!F62)</f>
        <v/>
      </c>
      <c r="G61" s="148" t="str">
        <f>IF('DATA ENTRY'!H62="","",'DATA ENTRY'!H62)</f>
        <v/>
      </c>
      <c r="H61" s="148" t="str">
        <f>IF('DATA ENTRY'!I62="","",'DATA ENTRY'!I62)</f>
        <v/>
      </c>
      <c r="I61" s="22" t="str">
        <f>IF('DATA ENTRY'!N62="","",'DATA ENTRY'!N62)</f>
        <v/>
      </c>
      <c r="J61" s="147" t="str">
        <f>IF('DATA ENTRY'!O62="","",'DATA ENTRY'!O62)</f>
        <v/>
      </c>
      <c r="K61" s="22" t="str">
        <f>IF('DATA ENTRY'!P62="","",'DATA ENTRY'!P62)</f>
        <v/>
      </c>
      <c r="L61" s="147" t="str">
        <f>IF('DATA ENTRY'!Q62="","",'DATA ENTRY'!Q62)</f>
        <v/>
      </c>
      <c r="M61" s="22" t="str">
        <f>IF('DATA ENTRY'!R62="","",'DATA ENTRY'!R62)</f>
        <v/>
      </c>
      <c r="N61" s="147" t="str">
        <f>IF('DATA ENTRY'!S62="","",'DATA ENTRY'!S62)</f>
        <v/>
      </c>
      <c r="O61" s="147" t="str">
        <f t="shared" si="0"/>
        <v/>
      </c>
      <c r="P61" s="74" t="str">
        <f>IF('DATA ENTRY'!T62="","",'DATA ENTRY'!T62)</f>
        <v/>
      </c>
      <c r="Q61" s="74" t="str">
        <f>IF('DATA ENTRY'!U62="","",'DATA ENTRY'!U62)</f>
        <v/>
      </c>
      <c r="R61" s="22" t="str">
        <f>IF('DATA ENTRY'!W62="","",'DATA ENTRY'!W62)</f>
        <v/>
      </c>
      <c r="S61" s="22" t="str">
        <f>IF('DATA ENTRY'!X62="","",'DATA ENTRY'!X62)</f>
        <v/>
      </c>
      <c r="T61" s="22" t="str">
        <f>IF('DATA ENTRY'!AA62="","",'DATA ENTRY'!AA62)</f>
        <v/>
      </c>
      <c r="U61" s="22" t="str">
        <f>IF(O61="","",SUMPRODUCT(--(D61=$D$5:$D$1071),--(F61=$F$5:$F$1071),--(E61=$E$5:$E$1071),--(O61&lt;$O$5:$O$1071))+COUNTIF($O$5:O61,O61))</f>
        <v/>
      </c>
    </row>
    <row r="62" spans="1:21" ht="30" customHeight="1">
      <c r="A62" s="22" t="str">
        <f>IF(AND(H62="",D62="",F62="",G62="",I62="",J62=""),"",SUBTOTAL(3,$B$5:B62))</f>
        <v/>
      </c>
      <c r="B62" s="74" t="str">
        <f>IF('DATA ENTRY'!B63="","",'DATA ENTRY'!B63)</f>
        <v/>
      </c>
      <c r="C62" s="74" t="str">
        <f>IF('DATA ENTRY'!C63="","",'DATA ENTRY'!C63)</f>
        <v/>
      </c>
      <c r="D62" s="74" t="str">
        <f>IF('DATA ENTRY'!E63="","",'DATA ENTRY'!E63)</f>
        <v/>
      </c>
      <c r="E62" s="22" t="str">
        <f>IF('DATA ENTRY'!G63="","",'DATA ENTRY'!G63)</f>
        <v/>
      </c>
      <c r="F62" s="22" t="str">
        <f>IF('DATA ENTRY'!F63="","",'DATA ENTRY'!F63)</f>
        <v/>
      </c>
      <c r="G62" s="148" t="str">
        <f>IF('DATA ENTRY'!H63="","",'DATA ENTRY'!H63)</f>
        <v/>
      </c>
      <c r="H62" s="148" t="str">
        <f>IF('DATA ENTRY'!I63="","",'DATA ENTRY'!I63)</f>
        <v/>
      </c>
      <c r="I62" s="22" t="str">
        <f>IF('DATA ENTRY'!N63="","",'DATA ENTRY'!N63)</f>
        <v/>
      </c>
      <c r="J62" s="147" t="str">
        <f>IF('DATA ENTRY'!O63="","",'DATA ENTRY'!O63)</f>
        <v/>
      </c>
      <c r="K62" s="22" t="str">
        <f>IF('DATA ENTRY'!P63="","",'DATA ENTRY'!P63)</f>
        <v/>
      </c>
      <c r="L62" s="147" t="str">
        <f>IF('DATA ENTRY'!Q63="","",'DATA ENTRY'!Q63)</f>
        <v/>
      </c>
      <c r="M62" s="22" t="str">
        <f>IF('DATA ENTRY'!R63="","",'DATA ENTRY'!R63)</f>
        <v/>
      </c>
      <c r="N62" s="147" t="str">
        <f>IF('DATA ENTRY'!S63="","",'DATA ENTRY'!S63)</f>
        <v/>
      </c>
      <c r="O62" s="147" t="str">
        <f t="shared" si="0"/>
        <v/>
      </c>
      <c r="P62" s="74" t="str">
        <f>IF('DATA ENTRY'!T63="","",'DATA ENTRY'!T63)</f>
        <v/>
      </c>
      <c r="Q62" s="74" t="str">
        <f>IF('DATA ENTRY'!U63="","",'DATA ENTRY'!U63)</f>
        <v/>
      </c>
      <c r="R62" s="22" t="str">
        <f>IF('DATA ENTRY'!W63="","",'DATA ENTRY'!W63)</f>
        <v/>
      </c>
      <c r="S62" s="22" t="str">
        <f>IF('DATA ENTRY'!X63="","",'DATA ENTRY'!X63)</f>
        <v/>
      </c>
      <c r="T62" s="22" t="str">
        <f>IF('DATA ENTRY'!AA63="","",'DATA ENTRY'!AA63)</f>
        <v/>
      </c>
      <c r="U62" s="22" t="str">
        <f>IF(O62="","",SUMPRODUCT(--(D62=$D$5:$D$1071),--(F62=$F$5:$F$1071),--(E62=$E$5:$E$1071),--(O62&lt;$O$5:$O$1071))+COUNTIF($O$5:O62,O62))</f>
        <v/>
      </c>
    </row>
    <row r="63" spans="1:21" ht="30" customHeight="1">
      <c r="A63" s="22" t="str">
        <f>IF(AND(H63="",D63="",F63="",G63="",I63="",J63=""),"",SUBTOTAL(3,$B$5:B63))</f>
        <v/>
      </c>
      <c r="B63" s="74" t="str">
        <f>IF('DATA ENTRY'!B64="","",'DATA ENTRY'!B64)</f>
        <v/>
      </c>
      <c r="C63" s="74" t="str">
        <f>IF('DATA ENTRY'!C64="","",'DATA ENTRY'!C64)</f>
        <v/>
      </c>
      <c r="D63" s="74" t="str">
        <f>IF('DATA ENTRY'!E64="","",'DATA ENTRY'!E64)</f>
        <v/>
      </c>
      <c r="E63" s="22" t="str">
        <f>IF('DATA ENTRY'!G64="","",'DATA ENTRY'!G64)</f>
        <v/>
      </c>
      <c r="F63" s="22" t="str">
        <f>IF('DATA ENTRY'!F64="","",'DATA ENTRY'!F64)</f>
        <v/>
      </c>
      <c r="G63" s="148" t="str">
        <f>IF('DATA ENTRY'!H64="","",'DATA ENTRY'!H64)</f>
        <v/>
      </c>
      <c r="H63" s="148" t="str">
        <f>IF('DATA ENTRY'!I64="","",'DATA ENTRY'!I64)</f>
        <v/>
      </c>
      <c r="I63" s="22" t="str">
        <f>IF('DATA ENTRY'!N64="","",'DATA ENTRY'!N64)</f>
        <v/>
      </c>
      <c r="J63" s="147" t="str">
        <f>IF('DATA ENTRY'!O64="","",'DATA ENTRY'!O64)</f>
        <v/>
      </c>
      <c r="K63" s="22" t="str">
        <f>IF('DATA ENTRY'!P64="","",'DATA ENTRY'!P64)</f>
        <v/>
      </c>
      <c r="L63" s="147" t="str">
        <f>IF('DATA ENTRY'!Q64="","",'DATA ENTRY'!Q64)</f>
        <v/>
      </c>
      <c r="M63" s="22" t="str">
        <f>IF('DATA ENTRY'!R64="","",'DATA ENTRY'!R64)</f>
        <v/>
      </c>
      <c r="N63" s="147" t="str">
        <f>IF('DATA ENTRY'!S64="","",'DATA ENTRY'!S64)</f>
        <v/>
      </c>
      <c r="O63" s="147" t="str">
        <f t="shared" si="0"/>
        <v/>
      </c>
      <c r="P63" s="74" t="str">
        <f>IF('DATA ENTRY'!T64="","",'DATA ENTRY'!T64)</f>
        <v/>
      </c>
      <c r="Q63" s="74" t="str">
        <f>IF('DATA ENTRY'!U64="","",'DATA ENTRY'!U64)</f>
        <v/>
      </c>
      <c r="R63" s="22" t="str">
        <f>IF('DATA ENTRY'!W64="","",'DATA ENTRY'!W64)</f>
        <v/>
      </c>
      <c r="S63" s="22" t="str">
        <f>IF('DATA ENTRY'!X64="","",'DATA ENTRY'!X64)</f>
        <v/>
      </c>
      <c r="T63" s="22" t="str">
        <f>IF('DATA ENTRY'!AA64="","",'DATA ENTRY'!AA64)</f>
        <v/>
      </c>
      <c r="U63" s="22" t="str">
        <f>IF(O63="","",SUMPRODUCT(--(D63=$D$5:$D$1071),--(F63=$F$5:$F$1071),--(E63=$E$5:$E$1071),--(O63&lt;$O$5:$O$1071))+COUNTIF($O$5:O63,O63))</f>
        <v/>
      </c>
    </row>
    <row r="64" spans="1:21" ht="30" customHeight="1">
      <c r="A64" s="22" t="str">
        <f>IF(AND(H64="",D64="",F64="",G64="",I64="",J64=""),"",SUBTOTAL(3,$B$5:B64))</f>
        <v/>
      </c>
      <c r="B64" s="74" t="str">
        <f>IF('DATA ENTRY'!B65="","",'DATA ENTRY'!B65)</f>
        <v/>
      </c>
      <c r="C64" s="74" t="str">
        <f>IF('DATA ENTRY'!C65="","",'DATA ENTRY'!C65)</f>
        <v/>
      </c>
      <c r="D64" s="74" t="str">
        <f>IF('DATA ENTRY'!E65="","",'DATA ENTRY'!E65)</f>
        <v/>
      </c>
      <c r="E64" s="22" t="str">
        <f>IF('DATA ENTRY'!G65="","",'DATA ENTRY'!G65)</f>
        <v/>
      </c>
      <c r="F64" s="22" t="str">
        <f>IF('DATA ENTRY'!F65="","",'DATA ENTRY'!F65)</f>
        <v/>
      </c>
      <c r="G64" s="148" t="str">
        <f>IF('DATA ENTRY'!H65="","",'DATA ENTRY'!H65)</f>
        <v/>
      </c>
      <c r="H64" s="148" t="str">
        <f>IF('DATA ENTRY'!I65="","",'DATA ENTRY'!I65)</f>
        <v/>
      </c>
      <c r="I64" s="22" t="str">
        <f>IF('DATA ENTRY'!N65="","",'DATA ENTRY'!N65)</f>
        <v/>
      </c>
      <c r="J64" s="147" t="str">
        <f>IF('DATA ENTRY'!O65="","",'DATA ENTRY'!O65)</f>
        <v/>
      </c>
      <c r="K64" s="22" t="str">
        <f>IF('DATA ENTRY'!P65="","",'DATA ENTRY'!P65)</f>
        <v/>
      </c>
      <c r="L64" s="147" t="str">
        <f>IF('DATA ENTRY'!Q65="","",'DATA ENTRY'!Q65)</f>
        <v/>
      </c>
      <c r="M64" s="22" t="str">
        <f>IF('DATA ENTRY'!R65="","",'DATA ENTRY'!R65)</f>
        <v/>
      </c>
      <c r="N64" s="147" t="str">
        <f>IF('DATA ENTRY'!S65="","",'DATA ENTRY'!S65)</f>
        <v/>
      </c>
      <c r="O64" s="147" t="str">
        <f t="shared" si="0"/>
        <v/>
      </c>
      <c r="P64" s="74" t="str">
        <f>IF('DATA ENTRY'!T65="","",'DATA ENTRY'!T65)</f>
        <v/>
      </c>
      <c r="Q64" s="74" t="str">
        <f>IF('DATA ENTRY'!U65="","",'DATA ENTRY'!U65)</f>
        <v/>
      </c>
      <c r="R64" s="22" t="str">
        <f>IF('DATA ENTRY'!W65="","",'DATA ENTRY'!W65)</f>
        <v/>
      </c>
      <c r="S64" s="22" t="str">
        <f>IF('DATA ENTRY'!X65="","",'DATA ENTRY'!X65)</f>
        <v/>
      </c>
      <c r="T64" s="22" t="str">
        <f>IF('DATA ENTRY'!AA65="","",'DATA ENTRY'!AA65)</f>
        <v/>
      </c>
      <c r="U64" s="22" t="str">
        <f>IF(O64="","",SUMPRODUCT(--(D64=$D$5:$D$1071),--(F64=$F$5:$F$1071),--(E64=$E$5:$E$1071),--(O64&lt;$O$5:$O$1071))+COUNTIF($O$5:O64,O64))</f>
        <v/>
      </c>
    </row>
    <row r="65" spans="1:21" ht="30" customHeight="1">
      <c r="A65" s="22" t="str">
        <f>IF(AND(H65="",D65="",F65="",G65="",I65="",J65=""),"",SUBTOTAL(3,$B$5:B65))</f>
        <v/>
      </c>
      <c r="B65" s="74" t="str">
        <f>IF('DATA ENTRY'!B66="","",'DATA ENTRY'!B66)</f>
        <v/>
      </c>
      <c r="C65" s="74" t="str">
        <f>IF('DATA ENTRY'!C66="","",'DATA ENTRY'!C66)</f>
        <v/>
      </c>
      <c r="D65" s="74" t="str">
        <f>IF('DATA ENTRY'!E66="","",'DATA ENTRY'!E66)</f>
        <v/>
      </c>
      <c r="E65" s="22" t="str">
        <f>IF('DATA ENTRY'!G66="","",'DATA ENTRY'!G66)</f>
        <v/>
      </c>
      <c r="F65" s="22" t="str">
        <f>IF('DATA ENTRY'!F66="","",'DATA ENTRY'!F66)</f>
        <v/>
      </c>
      <c r="G65" s="148" t="str">
        <f>IF('DATA ENTRY'!H66="","",'DATA ENTRY'!H66)</f>
        <v/>
      </c>
      <c r="H65" s="148" t="str">
        <f>IF('DATA ENTRY'!I66="","",'DATA ENTRY'!I66)</f>
        <v/>
      </c>
      <c r="I65" s="22" t="str">
        <f>IF('DATA ENTRY'!N66="","",'DATA ENTRY'!N66)</f>
        <v/>
      </c>
      <c r="J65" s="147" t="str">
        <f>IF('DATA ENTRY'!O66="","",'DATA ENTRY'!O66)</f>
        <v/>
      </c>
      <c r="K65" s="22" t="str">
        <f>IF('DATA ENTRY'!P66="","",'DATA ENTRY'!P66)</f>
        <v/>
      </c>
      <c r="L65" s="147" t="str">
        <f>IF('DATA ENTRY'!Q66="","",'DATA ENTRY'!Q66)</f>
        <v/>
      </c>
      <c r="M65" s="22" t="str">
        <f>IF('DATA ENTRY'!R66="","",'DATA ENTRY'!R66)</f>
        <v/>
      </c>
      <c r="N65" s="147" t="str">
        <f>IF('DATA ENTRY'!S66="","",'DATA ENTRY'!S66)</f>
        <v/>
      </c>
      <c r="O65" s="147" t="str">
        <f t="shared" si="0"/>
        <v/>
      </c>
      <c r="P65" s="74" t="str">
        <f>IF('DATA ENTRY'!T66="","",'DATA ENTRY'!T66)</f>
        <v/>
      </c>
      <c r="Q65" s="74" t="str">
        <f>IF('DATA ENTRY'!U66="","",'DATA ENTRY'!U66)</f>
        <v/>
      </c>
      <c r="R65" s="22" t="str">
        <f>IF('DATA ENTRY'!W66="","",'DATA ENTRY'!W66)</f>
        <v/>
      </c>
      <c r="S65" s="22" t="str">
        <f>IF('DATA ENTRY'!X66="","",'DATA ENTRY'!X66)</f>
        <v/>
      </c>
      <c r="T65" s="22" t="str">
        <f>IF('DATA ENTRY'!AA66="","",'DATA ENTRY'!AA66)</f>
        <v/>
      </c>
      <c r="U65" s="22" t="str">
        <f>IF(O65="","",SUMPRODUCT(--(D65=$D$5:$D$1071),--(F65=$F$5:$F$1071),--(E65=$E$5:$E$1071),--(O65&lt;$O$5:$O$1071))+COUNTIF($O$5:O65,O65))</f>
        <v/>
      </c>
    </row>
    <row r="66" spans="1:21" ht="30" customHeight="1">
      <c r="A66" s="22" t="str">
        <f>IF(AND(H66="",D66="",F66="",G66="",I66="",J66=""),"",SUBTOTAL(3,$B$5:B66))</f>
        <v/>
      </c>
      <c r="B66" s="74" t="str">
        <f>IF('DATA ENTRY'!B67="","",'DATA ENTRY'!B67)</f>
        <v/>
      </c>
      <c r="C66" s="74" t="str">
        <f>IF('DATA ENTRY'!C67="","",'DATA ENTRY'!C67)</f>
        <v/>
      </c>
      <c r="D66" s="74" t="str">
        <f>IF('DATA ENTRY'!E67="","",'DATA ENTRY'!E67)</f>
        <v/>
      </c>
      <c r="E66" s="22" t="str">
        <f>IF('DATA ENTRY'!G67="","",'DATA ENTRY'!G67)</f>
        <v/>
      </c>
      <c r="F66" s="22" t="str">
        <f>IF('DATA ENTRY'!F67="","",'DATA ENTRY'!F67)</f>
        <v/>
      </c>
      <c r="G66" s="148" t="str">
        <f>IF('DATA ENTRY'!H67="","",'DATA ENTRY'!H67)</f>
        <v/>
      </c>
      <c r="H66" s="148" t="str">
        <f>IF('DATA ENTRY'!I67="","",'DATA ENTRY'!I67)</f>
        <v/>
      </c>
      <c r="I66" s="22" t="str">
        <f>IF('DATA ENTRY'!N67="","",'DATA ENTRY'!N67)</f>
        <v/>
      </c>
      <c r="J66" s="147" t="str">
        <f>IF('DATA ENTRY'!O67="","",'DATA ENTRY'!O67)</f>
        <v/>
      </c>
      <c r="K66" s="22" t="str">
        <f>IF('DATA ENTRY'!P67="","",'DATA ENTRY'!P67)</f>
        <v/>
      </c>
      <c r="L66" s="147" t="str">
        <f>IF('DATA ENTRY'!Q67="","",'DATA ENTRY'!Q67)</f>
        <v/>
      </c>
      <c r="M66" s="22" t="str">
        <f>IF('DATA ENTRY'!R67="","",'DATA ENTRY'!R67)</f>
        <v/>
      </c>
      <c r="N66" s="147" t="str">
        <f>IF('DATA ENTRY'!S67="","",'DATA ENTRY'!S67)</f>
        <v/>
      </c>
      <c r="O66" s="147" t="str">
        <f t="shared" si="0"/>
        <v/>
      </c>
      <c r="P66" s="74" t="str">
        <f>IF('DATA ENTRY'!T67="","",'DATA ENTRY'!T67)</f>
        <v/>
      </c>
      <c r="Q66" s="74" t="str">
        <f>IF('DATA ENTRY'!U67="","",'DATA ENTRY'!U67)</f>
        <v/>
      </c>
      <c r="R66" s="22" t="str">
        <f>IF('DATA ENTRY'!W67="","",'DATA ENTRY'!W67)</f>
        <v/>
      </c>
      <c r="S66" s="22" t="str">
        <f>IF('DATA ENTRY'!X67="","",'DATA ENTRY'!X67)</f>
        <v/>
      </c>
      <c r="T66" s="22" t="str">
        <f>IF('DATA ENTRY'!AA67="","",'DATA ENTRY'!AA67)</f>
        <v/>
      </c>
      <c r="U66" s="22" t="str">
        <f>IF(O66="","",SUMPRODUCT(--(D66=$D$5:$D$1071),--(F66=$F$5:$F$1071),--(E66=$E$5:$E$1071),--(O66&lt;$O$5:$O$1071))+COUNTIF($O$5:O66,O66))</f>
        <v/>
      </c>
    </row>
    <row r="67" spans="1:21" ht="30" customHeight="1">
      <c r="A67" s="22" t="str">
        <f>IF(AND(H67="",D67="",F67="",G67="",I67="",J67=""),"",SUBTOTAL(3,$B$5:B67))</f>
        <v/>
      </c>
      <c r="B67" s="74" t="str">
        <f>IF('DATA ENTRY'!B68="","",'DATA ENTRY'!B68)</f>
        <v/>
      </c>
      <c r="C67" s="74" t="str">
        <f>IF('DATA ENTRY'!C68="","",'DATA ENTRY'!C68)</f>
        <v/>
      </c>
      <c r="D67" s="74" t="str">
        <f>IF('DATA ENTRY'!E68="","",'DATA ENTRY'!E68)</f>
        <v/>
      </c>
      <c r="E67" s="22" t="str">
        <f>IF('DATA ENTRY'!G68="","",'DATA ENTRY'!G68)</f>
        <v/>
      </c>
      <c r="F67" s="22" t="str">
        <f>IF('DATA ENTRY'!F68="","",'DATA ENTRY'!F68)</f>
        <v/>
      </c>
      <c r="G67" s="148" t="str">
        <f>IF('DATA ENTRY'!H68="","",'DATA ENTRY'!H68)</f>
        <v/>
      </c>
      <c r="H67" s="148" t="str">
        <f>IF('DATA ENTRY'!I68="","",'DATA ENTRY'!I68)</f>
        <v/>
      </c>
      <c r="I67" s="22" t="str">
        <f>IF('DATA ENTRY'!N68="","",'DATA ENTRY'!N68)</f>
        <v/>
      </c>
      <c r="J67" s="147" t="str">
        <f>IF('DATA ENTRY'!O68="","",'DATA ENTRY'!O68)</f>
        <v/>
      </c>
      <c r="K67" s="22" t="str">
        <f>IF('DATA ENTRY'!P68="","",'DATA ENTRY'!P68)</f>
        <v/>
      </c>
      <c r="L67" s="147" t="str">
        <f>IF('DATA ENTRY'!Q68="","",'DATA ENTRY'!Q68)</f>
        <v/>
      </c>
      <c r="M67" s="22" t="str">
        <f>IF('DATA ENTRY'!R68="","",'DATA ENTRY'!R68)</f>
        <v/>
      </c>
      <c r="N67" s="147" t="str">
        <f>IF('DATA ENTRY'!S68="","",'DATA ENTRY'!S68)</f>
        <v/>
      </c>
      <c r="O67" s="147" t="str">
        <f t="shared" si="0"/>
        <v/>
      </c>
      <c r="P67" s="74" t="str">
        <f>IF('DATA ENTRY'!T68="","",'DATA ENTRY'!T68)</f>
        <v/>
      </c>
      <c r="Q67" s="74" t="str">
        <f>IF('DATA ENTRY'!U68="","",'DATA ENTRY'!U68)</f>
        <v/>
      </c>
      <c r="R67" s="22" t="str">
        <f>IF('DATA ENTRY'!W68="","",'DATA ENTRY'!W68)</f>
        <v/>
      </c>
      <c r="S67" s="22" t="str">
        <f>IF('DATA ENTRY'!X68="","",'DATA ENTRY'!X68)</f>
        <v/>
      </c>
      <c r="T67" s="22" t="str">
        <f>IF('DATA ENTRY'!AA68="","",'DATA ENTRY'!AA68)</f>
        <v/>
      </c>
      <c r="U67" s="22" t="str">
        <f>IF(O67="","",SUMPRODUCT(--(D67=$D$5:$D$1071),--(F67=$F$5:$F$1071),--(E67=$E$5:$E$1071),--(O67&lt;$O$5:$O$1071))+COUNTIF($O$5:O67,O67))</f>
        <v/>
      </c>
    </row>
    <row r="68" spans="1:21" ht="18" customHeight="1">
      <c r="A68" s="22" t="str">
        <f>IF(AND(H68="",D68="",F68="",G68="",I68="",J68=""),"",SUBTOTAL(3,$B$5:B68))</f>
        <v/>
      </c>
      <c r="B68" s="74" t="str">
        <f>IF('DATA ENTRY'!B69="","",'DATA ENTRY'!B69)</f>
        <v/>
      </c>
      <c r="C68" s="74" t="str">
        <f>IF('DATA ENTRY'!C69="","",'DATA ENTRY'!C69)</f>
        <v/>
      </c>
      <c r="D68" s="74" t="str">
        <f>IF('DATA ENTRY'!E69="","",'DATA ENTRY'!E69)</f>
        <v/>
      </c>
      <c r="E68" s="22" t="str">
        <f>IF('DATA ENTRY'!G69="","",'DATA ENTRY'!G69)</f>
        <v/>
      </c>
      <c r="F68" s="22" t="str">
        <f>IF('DATA ENTRY'!F69="","",'DATA ENTRY'!F69)</f>
        <v/>
      </c>
      <c r="G68" s="148" t="str">
        <f>IF('DATA ENTRY'!H69="","",'DATA ENTRY'!H69)</f>
        <v/>
      </c>
      <c r="H68" s="148" t="str">
        <f>IF('DATA ENTRY'!I69="","",'DATA ENTRY'!I69)</f>
        <v/>
      </c>
      <c r="I68" s="22" t="str">
        <f>IF('DATA ENTRY'!N69="","",'DATA ENTRY'!N69)</f>
        <v/>
      </c>
      <c r="J68" s="147" t="str">
        <f>IF('DATA ENTRY'!O69="","",'DATA ENTRY'!O69)</f>
        <v/>
      </c>
      <c r="K68" s="22" t="str">
        <f>IF('DATA ENTRY'!P69="","",'DATA ENTRY'!P69)</f>
        <v/>
      </c>
      <c r="L68" s="147" t="str">
        <f>IF('DATA ENTRY'!Q69="","",'DATA ENTRY'!Q69)</f>
        <v/>
      </c>
      <c r="M68" s="22" t="str">
        <f>IF('DATA ENTRY'!R69="","",'DATA ENTRY'!R69)</f>
        <v/>
      </c>
      <c r="N68" s="147" t="str">
        <f>IF('DATA ENTRY'!S69="","",'DATA ENTRY'!S69)</f>
        <v/>
      </c>
      <c r="O68" s="147" t="str">
        <f t="shared" si="0"/>
        <v/>
      </c>
      <c r="P68" s="74" t="str">
        <f>IF('DATA ENTRY'!T69="","",'DATA ENTRY'!T69)</f>
        <v/>
      </c>
      <c r="Q68" s="74" t="str">
        <f>IF('DATA ENTRY'!U69="","",'DATA ENTRY'!U69)</f>
        <v/>
      </c>
      <c r="R68" s="22" t="str">
        <f>IF('DATA ENTRY'!W69="","",'DATA ENTRY'!W69)</f>
        <v/>
      </c>
      <c r="S68" s="22" t="str">
        <f>IF('DATA ENTRY'!X69="","",'DATA ENTRY'!X69)</f>
        <v/>
      </c>
      <c r="T68" s="22" t="str">
        <f>IF('DATA ENTRY'!AA69="","",'DATA ENTRY'!AA69)</f>
        <v/>
      </c>
      <c r="U68" s="22" t="str">
        <f>IF(O68="","",SUMPRODUCT(--(D68=$D$5:$D$1071),--(F68=$F$5:$F$1071),--(E68=$E$5:$E$1071),--(O68&lt;$O$5:$O$1071))+COUNTIF($O$5:O68,O68))</f>
        <v/>
      </c>
    </row>
    <row r="69" spans="1:21" ht="18" customHeight="1">
      <c r="A69" s="22" t="str">
        <f>IF(AND(H69="",D69="",F69="",G69="",I69="",J69=""),"",SUBTOTAL(3,$B$5:B69))</f>
        <v/>
      </c>
      <c r="B69" s="74" t="str">
        <f>IF('DATA ENTRY'!B70="","",'DATA ENTRY'!B70)</f>
        <v/>
      </c>
      <c r="C69" s="74" t="str">
        <f>IF('DATA ENTRY'!C70="","",'DATA ENTRY'!C70)</f>
        <v/>
      </c>
      <c r="D69" s="74" t="str">
        <f>IF('DATA ENTRY'!E70="","",'DATA ENTRY'!E70)</f>
        <v/>
      </c>
      <c r="E69" s="22" t="str">
        <f>IF('DATA ENTRY'!G70="","",'DATA ENTRY'!G70)</f>
        <v/>
      </c>
      <c r="F69" s="22" t="str">
        <f>IF('DATA ENTRY'!F70="","",'DATA ENTRY'!F70)</f>
        <v/>
      </c>
      <c r="G69" s="148" t="str">
        <f>IF('DATA ENTRY'!H70="","",'DATA ENTRY'!H70)</f>
        <v/>
      </c>
      <c r="H69" s="148" t="str">
        <f>IF('DATA ENTRY'!I70="","",'DATA ENTRY'!I70)</f>
        <v/>
      </c>
      <c r="I69" s="22" t="str">
        <f>IF('DATA ENTRY'!N70="","",'DATA ENTRY'!N70)</f>
        <v/>
      </c>
      <c r="J69" s="147" t="str">
        <f>IF('DATA ENTRY'!O70="","",'DATA ENTRY'!O70)</f>
        <v/>
      </c>
      <c r="K69" s="22" t="str">
        <f>IF('DATA ENTRY'!P70="","",'DATA ENTRY'!P70)</f>
        <v/>
      </c>
      <c r="L69" s="147" t="str">
        <f>IF('DATA ENTRY'!Q70="","",'DATA ENTRY'!Q70)</f>
        <v/>
      </c>
      <c r="M69" s="22" t="str">
        <f>IF('DATA ENTRY'!R70="","",'DATA ENTRY'!R70)</f>
        <v/>
      </c>
      <c r="N69" s="147" t="str">
        <f>IF('DATA ENTRY'!S70="","",'DATA ENTRY'!S70)</f>
        <v/>
      </c>
      <c r="O69" s="147" t="str">
        <f t="shared" si="0"/>
        <v/>
      </c>
      <c r="P69" s="74" t="str">
        <f>IF('DATA ENTRY'!T70="","",'DATA ENTRY'!T70)</f>
        <v/>
      </c>
      <c r="Q69" s="74" t="str">
        <f>IF('DATA ENTRY'!U70="","",'DATA ENTRY'!U70)</f>
        <v/>
      </c>
      <c r="R69" s="22" t="str">
        <f>IF('DATA ENTRY'!W70="","",'DATA ENTRY'!W70)</f>
        <v/>
      </c>
      <c r="S69" s="22" t="str">
        <f>IF('DATA ENTRY'!X70="","",'DATA ENTRY'!X70)</f>
        <v/>
      </c>
      <c r="T69" s="22" t="str">
        <f>IF('DATA ENTRY'!AA70="","",'DATA ENTRY'!AA70)</f>
        <v/>
      </c>
      <c r="U69" s="22" t="str">
        <f>IF(O69="","",SUMPRODUCT(--(D69=$D$5:$D$1071),--(F69=$F$5:$F$1071),--(E69=$E$5:$E$1071),--(O69&lt;$O$5:$O$1071))+COUNTIF($O$5:O69,O69))</f>
        <v/>
      </c>
    </row>
    <row r="70" spans="1:21" ht="18" customHeight="1">
      <c r="A70" s="22" t="str">
        <f>IF(AND(H70="",D70="",F70="",G70="",I70="",J70=""),"",SUBTOTAL(3,$B$5:B70))</f>
        <v/>
      </c>
      <c r="B70" s="74" t="str">
        <f>IF('DATA ENTRY'!B71="","",'DATA ENTRY'!B71)</f>
        <v/>
      </c>
      <c r="C70" s="74" t="str">
        <f>IF('DATA ENTRY'!C71="","",'DATA ENTRY'!C71)</f>
        <v/>
      </c>
      <c r="D70" s="74" t="str">
        <f>IF('DATA ENTRY'!E71="","",'DATA ENTRY'!E71)</f>
        <v/>
      </c>
      <c r="E70" s="22" t="str">
        <f>IF('DATA ENTRY'!G71="","",'DATA ENTRY'!G71)</f>
        <v/>
      </c>
      <c r="F70" s="22" t="str">
        <f>IF('DATA ENTRY'!F71="","",'DATA ENTRY'!F71)</f>
        <v/>
      </c>
      <c r="G70" s="148" t="str">
        <f>IF('DATA ENTRY'!H71="","",'DATA ENTRY'!H71)</f>
        <v/>
      </c>
      <c r="H70" s="148" t="str">
        <f>IF('DATA ENTRY'!I71="","",'DATA ENTRY'!I71)</f>
        <v/>
      </c>
      <c r="I70" s="22" t="str">
        <f>IF('DATA ENTRY'!N71="","",'DATA ENTRY'!N71)</f>
        <v/>
      </c>
      <c r="J70" s="147" t="str">
        <f>IF('DATA ENTRY'!O71="","",'DATA ENTRY'!O71)</f>
        <v/>
      </c>
      <c r="K70" s="22" t="str">
        <f>IF('DATA ENTRY'!P71="","",'DATA ENTRY'!P71)</f>
        <v/>
      </c>
      <c r="L70" s="147" t="str">
        <f>IF('DATA ENTRY'!Q71="","",'DATA ENTRY'!Q71)</f>
        <v/>
      </c>
      <c r="M70" s="22" t="str">
        <f>IF('DATA ENTRY'!R71="","",'DATA ENTRY'!R71)</f>
        <v/>
      </c>
      <c r="N70" s="147" t="str">
        <f>IF('DATA ENTRY'!S71="","",'DATA ENTRY'!S71)</f>
        <v/>
      </c>
      <c r="O70" s="147" t="str">
        <f t="shared" ref="O70:O133" si="1">IFERROR(IF(J70="","",SUM(J70*75%+L70*25%)),"")</f>
        <v/>
      </c>
      <c r="P70" s="74" t="str">
        <f>IF('DATA ENTRY'!T71="","",'DATA ENTRY'!T71)</f>
        <v/>
      </c>
      <c r="Q70" s="74" t="str">
        <f>IF('DATA ENTRY'!U71="","",'DATA ENTRY'!U71)</f>
        <v/>
      </c>
      <c r="R70" s="22" t="str">
        <f>IF('DATA ENTRY'!W71="","",'DATA ENTRY'!W71)</f>
        <v/>
      </c>
      <c r="S70" s="22" t="str">
        <f>IF('DATA ENTRY'!X71="","",'DATA ENTRY'!X71)</f>
        <v/>
      </c>
      <c r="T70" s="22" t="str">
        <f>IF('DATA ENTRY'!AA71="","",'DATA ENTRY'!AA71)</f>
        <v/>
      </c>
      <c r="U70" s="22" t="str">
        <f>IF(O70="","",SUMPRODUCT(--(D70=$D$5:$D$1071),--(F70=$F$5:$F$1071),--(E70=$E$5:$E$1071),--(O70&lt;$O$5:$O$1071))+COUNTIF($O$5:O70,O70))</f>
        <v/>
      </c>
    </row>
    <row r="71" spans="1:21" ht="18" customHeight="1">
      <c r="A71" s="22" t="str">
        <f>IF(AND(H71="",D71="",F71="",G71="",I71="",J71=""),"",SUBTOTAL(3,$B$5:B71))</f>
        <v/>
      </c>
      <c r="B71" s="74" t="str">
        <f>IF('DATA ENTRY'!B72="","",'DATA ENTRY'!B72)</f>
        <v/>
      </c>
      <c r="C71" s="74" t="str">
        <f>IF('DATA ENTRY'!C72="","",'DATA ENTRY'!C72)</f>
        <v/>
      </c>
      <c r="D71" s="74" t="str">
        <f>IF('DATA ENTRY'!E72="","",'DATA ENTRY'!E72)</f>
        <v/>
      </c>
      <c r="E71" s="22" t="str">
        <f>IF('DATA ENTRY'!G72="","",'DATA ENTRY'!G72)</f>
        <v/>
      </c>
      <c r="F71" s="22" t="str">
        <f>IF('DATA ENTRY'!F72="","",'DATA ENTRY'!F72)</f>
        <v/>
      </c>
      <c r="G71" s="148" t="str">
        <f>IF('DATA ENTRY'!H72="","",'DATA ENTRY'!H72)</f>
        <v/>
      </c>
      <c r="H71" s="148" t="str">
        <f>IF('DATA ENTRY'!I72="","",'DATA ENTRY'!I72)</f>
        <v/>
      </c>
      <c r="I71" s="22" t="str">
        <f>IF('DATA ENTRY'!N72="","",'DATA ENTRY'!N72)</f>
        <v/>
      </c>
      <c r="J71" s="147" t="str">
        <f>IF('DATA ENTRY'!O72="","",'DATA ENTRY'!O72)</f>
        <v/>
      </c>
      <c r="K71" s="22" t="str">
        <f>IF('DATA ENTRY'!P72="","",'DATA ENTRY'!P72)</f>
        <v/>
      </c>
      <c r="L71" s="147" t="str">
        <f>IF('DATA ENTRY'!Q72="","",'DATA ENTRY'!Q72)</f>
        <v/>
      </c>
      <c r="M71" s="22" t="str">
        <f>IF('DATA ENTRY'!R72="","",'DATA ENTRY'!R72)</f>
        <v/>
      </c>
      <c r="N71" s="147" t="str">
        <f>IF('DATA ENTRY'!S72="","",'DATA ENTRY'!S72)</f>
        <v/>
      </c>
      <c r="O71" s="147" t="str">
        <f t="shared" si="1"/>
        <v/>
      </c>
      <c r="P71" s="74" t="str">
        <f>IF('DATA ENTRY'!T72="","",'DATA ENTRY'!T72)</f>
        <v/>
      </c>
      <c r="Q71" s="74" t="str">
        <f>IF('DATA ENTRY'!U72="","",'DATA ENTRY'!U72)</f>
        <v/>
      </c>
      <c r="R71" s="22" t="str">
        <f>IF('DATA ENTRY'!W72="","",'DATA ENTRY'!W72)</f>
        <v/>
      </c>
      <c r="S71" s="22" t="str">
        <f>IF('DATA ENTRY'!X72="","",'DATA ENTRY'!X72)</f>
        <v/>
      </c>
      <c r="T71" s="22" t="str">
        <f>IF('DATA ENTRY'!AA72="","",'DATA ENTRY'!AA72)</f>
        <v/>
      </c>
      <c r="U71" s="22" t="str">
        <f>IF(O71="","",SUMPRODUCT(--(D71=$D$5:$D$1071),--(F71=$F$5:$F$1071),--(E71=$E$5:$E$1071),--(O71&lt;$O$5:$O$1071))+COUNTIF($O$5:O71,O71))</f>
        <v/>
      </c>
    </row>
    <row r="72" spans="1:21" ht="18" customHeight="1">
      <c r="A72" s="22" t="str">
        <f>IF(AND(H72="",D72="",F72="",G72="",I72="",J72=""),"",SUBTOTAL(3,$B$5:B72))</f>
        <v/>
      </c>
      <c r="B72" s="74" t="str">
        <f>IF('DATA ENTRY'!B73="","",'DATA ENTRY'!B73)</f>
        <v/>
      </c>
      <c r="C72" s="74" t="str">
        <f>IF('DATA ENTRY'!C73="","",'DATA ENTRY'!C73)</f>
        <v/>
      </c>
      <c r="D72" s="74" t="str">
        <f>IF('DATA ENTRY'!E73="","",'DATA ENTRY'!E73)</f>
        <v/>
      </c>
      <c r="E72" s="22" t="str">
        <f>IF('DATA ENTRY'!G73="","",'DATA ENTRY'!G73)</f>
        <v/>
      </c>
      <c r="F72" s="22" t="str">
        <f>IF('DATA ENTRY'!F73="","",'DATA ENTRY'!F73)</f>
        <v/>
      </c>
      <c r="G72" s="148" t="str">
        <f>IF('DATA ENTRY'!H73="","",'DATA ENTRY'!H73)</f>
        <v/>
      </c>
      <c r="H72" s="148" t="str">
        <f>IF('DATA ENTRY'!I73="","",'DATA ENTRY'!I73)</f>
        <v/>
      </c>
      <c r="I72" s="22" t="str">
        <f>IF('DATA ENTRY'!N73="","",'DATA ENTRY'!N73)</f>
        <v/>
      </c>
      <c r="J72" s="147" t="str">
        <f>IF('DATA ENTRY'!O73="","",'DATA ENTRY'!O73)</f>
        <v/>
      </c>
      <c r="K72" s="22" t="str">
        <f>IF('DATA ENTRY'!P73="","",'DATA ENTRY'!P73)</f>
        <v/>
      </c>
      <c r="L72" s="147" t="str">
        <f>IF('DATA ENTRY'!Q73="","",'DATA ENTRY'!Q73)</f>
        <v/>
      </c>
      <c r="M72" s="22" t="str">
        <f>IF('DATA ENTRY'!R73="","",'DATA ENTRY'!R73)</f>
        <v/>
      </c>
      <c r="N72" s="147" t="str">
        <f>IF('DATA ENTRY'!S73="","",'DATA ENTRY'!S73)</f>
        <v/>
      </c>
      <c r="O72" s="147" t="str">
        <f t="shared" si="1"/>
        <v/>
      </c>
      <c r="P72" s="74" t="str">
        <f>IF('DATA ENTRY'!T73="","",'DATA ENTRY'!T73)</f>
        <v/>
      </c>
      <c r="Q72" s="74" t="str">
        <f>IF('DATA ENTRY'!U73="","",'DATA ENTRY'!U73)</f>
        <v/>
      </c>
      <c r="R72" s="22" t="str">
        <f>IF('DATA ENTRY'!W73="","",'DATA ENTRY'!W73)</f>
        <v/>
      </c>
      <c r="S72" s="22" t="str">
        <f>IF('DATA ENTRY'!X73="","",'DATA ENTRY'!X73)</f>
        <v/>
      </c>
      <c r="T72" s="22" t="str">
        <f>IF('DATA ENTRY'!AA73="","",'DATA ENTRY'!AA73)</f>
        <v/>
      </c>
      <c r="U72" s="22" t="str">
        <f>IF(O72="","",SUMPRODUCT(--(D72=$D$5:$D$1071),--(F72=$F$5:$F$1071),--(E72=$E$5:$E$1071),--(O72&lt;$O$5:$O$1071))+COUNTIF($O$5:O72,O72))</f>
        <v/>
      </c>
    </row>
    <row r="73" spans="1:21" ht="18" customHeight="1">
      <c r="A73" s="22" t="str">
        <f>IF(AND(H73="",D73="",F73="",G73="",I73="",J73=""),"",SUBTOTAL(3,$B$5:B73))</f>
        <v/>
      </c>
      <c r="B73" s="74" t="str">
        <f>IF('DATA ENTRY'!B74="","",'DATA ENTRY'!B74)</f>
        <v/>
      </c>
      <c r="C73" s="74" t="str">
        <f>IF('DATA ENTRY'!C74="","",'DATA ENTRY'!C74)</f>
        <v/>
      </c>
      <c r="D73" s="74" t="str">
        <f>IF('DATA ENTRY'!E74="","",'DATA ENTRY'!E74)</f>
        <v/>
      </c>
      <c r="E73" s="22" t="str">
        <f>IF('DATA ENTRY'!G74="","",'DATA ENTRY'!G74)</f>
        <v/>
      </c>
      <c r="F73" s="22" t="str">
        <f>IF('DATA ENTRY'!F74="","",'DATA ENTRY'!F74)</f>
        <v/>
      </c>
      <c r="G73" s="148" t="str">
        <f>IF('DATA ENTRY'!H74="","",'DATA ENTRY'!H74)</f>
        <v/>
      </c>
      <c r="H73" s="148" t="str">
        <f>IF('DATA ENTRY'!I74="","",'DATA ENTRY'!I74)</f>
        <v/>
      </c>
      <c r="I73" s="22" t="str">
        <f>IF('DATA ENTRY'!N74="","",'DATA ENTRY'!N74)</f>
        <v/>
      </c>
      <c r="J73" s="147" t="str">
        <f>IF('DATA ENTRY'!O74="","",'DATA ENTRY'!O74)</f>
        <v/>
      </c>
      <c r="K73" s="22" t="str">
        <f>IF('DATA ENTRY'!P74="","",'DATA ENTRY'!P74)</f>
        <v/>
      </c>
      <c r="L73" s="147" t="str">
        <f>IF('DATA ENTRY'!Q74="","",'DATA ENTRY'!Q74)</f>
        <v/>
      </c>
      <c r="M73" s="22" t="str">
        <f>IF('DATA ENTRY'!R74="","",'DATA ENTRY'!R74)</f>
        <v/>
      </c>
      <c r="N73" s="147" t="str">
        <f>IF('DATA ENTRY'!S74="","",'DATA ENTRY'!S74)</f>
        <v/>
      </c>
      <c r="O73" s="147" t="str">
        <f t="shared" si="1"/>
        <v/>
      </c>
      <c r="P73" s="74" t="str">
        <f>IF('DATA ENTRY'!T74="","",'DATA ENTRY'!T74)</f>
        <v/>
      </c>
      <c r="Q73" s="74" t="str">
        <f>IF('DATA ENTRY'!U74="","",'DATA ENTRY'!U74)</f>
        <v/>
      </c>
      <c r="R73" s="22" t="str">
        <f>IF('DATA ENTRY'!W74="","",'DATA ENTRY'!W74)</f>
        <v/>
      </c>
      <c r="S73" s="22" t="str">
        <f>IF('DATA ENTRY'!X74="","",'DATA ENTRY'!X74)</f>
        <v/>
      </c>
      <c r="T73" s="22" t="str">
        <f>IF('DATA ENTRY'!AA74="","",'DATA ENTRY'!AA74)</f>
        <v/>
      </c>
      <c r="U73" s="22" t="str">
        <f>IF(O73="","",SUMPRODUCT(--(D73=$D$5:$D$1071),--(F73=$F$5:$F$1071),--(E73=$E$5:$E$1071),--(O73&lt;$O$5:$O$1071))+COUNTIF($O$5:O73,O73))</f>
        <v/>
      </c>
    </row>
    <row r="74" spans="1:21" ht="18" customHeight="1">
      <c r="A74" s="22" t="str">
        <f>IF(AND(H74="",D74="",F74="",G74="",I74="",J74=""),"",SUBTOTAL(3,$B$5:B74))</f>
        <v/>
      </c>
      <c r="B74" s="74" t="str">
        <f>IF('DATA ENTRY'!B75="","",'DATA ENTRY'!B75)</f>
        <v/>
      </c>
      <c r="C74" s="74" t="str">
        <f>IF('DATA ENTRY'!C75="","",'DATA ENTRY'!C75)</f>
        <v/>
      </c>
      <c r="D74" s="74" t="str">
        <f>IF('DATA ENTRY'!E75="","",'DATA ENTRY'!E75)</f>
        <v/>
      </c>
      <c r="E74" s="22" t="str">
        <f>IF('DATA ENTRY'!G75="","",'DATA ENTRY'!G75)</f>
        <v/>
      </c>
      <c r="F74" s="22" t="str">
        <f>IF('DATA ENTRY'!F75="","",'DATA ENTRY'!F75)</f>
        <v/>
      </c>
      <c r="G74" s="148" t="str">
        <f>IF('DATA ENTRY'!H75="","",'DATA ENTRY'!H75)</f>
        <v/>
      </c>
      <c r="H74" s="148" t="str">
        <f>IF('DATA ENTRY'!I75="","",'DATA ENTRY'!I75)</f>
        <v/>
      </c>
      <c r="I74" s="22" t="str">
        <f>IF('DATA ENTRY'!N75="","",'DATA ENTRY'!N75)</f>
        <v/>
      </c>
      <c r="J74" s="147" t="str">
        <f>IF('DATA ENTRY'!O75="","",'DATA ENTRY'!O75)</f>
        <v/>
      </c>
      <c r="K74" s="22" t="str">
        <f>IF('DATA ENTRY'!P75="","",'DATA ENTRY'!P75)</f>
        <v/>
      </c>
      <c r="L74" s="147" t="str">
        <f>IF('DATA ENTRY'!Q75="","",'DATA ENTRY'!Q75)</f>
        <v/>
      </c>
      <c r="M74" s="22" t="str">
        <f>IF('DATA ENTRY'!R75="","",'DATA ENTRY'!R75)</f>
        <v/>
      </c>
      <c r="N74" s="147" t="str">
        <f>IF('DATA ENTRY'!S75="","",'DATA ENTRY'!S75)</f>
        <v/>
      </c>
      <c r="O74" s="147" t="str">
        <f t="shared" si="1"/>
        <v/>
      </c>
      <c r="P74" s="74" t="str">
        <f>IF('DATA ENTRY'!T75="","",'DATA ENTRY'!T75)</f>
        <v/>
      </c>
      <c r="Q74" s="74" t="str">
        <f>IF('DATA ENTRY'!U75="","",'DATA ENTRY'!U75)</f>
        <v/>
      </c>
      <c r="R74" s="22" t="str">
        <f>IF('DATA ENTRY'!W75="","",'DATA ENTRY'!W75)</f>
        <v/>
      </c>
      <c r="S74" s="22" t="str">
        <f>IF('DATA ENTRY'!X75="","",'DATA ENTRY'!X75)</f>
        <v/>
      </c>
      <c r="T74" s="22" t="str">
        <f>IF('DATA ENTRY'!AA75="","",'DATA ENTRY'!AA75)</f>
        <v/>
      </c>
      <c r="U74" s="22" t="str">
        <f>IF(O74="","",SUMPRODUCT(--(D74=$D$5:$D$1071),--(F74=$F$5:$F$1071),--(E74=$E$5:$E$1071),--(O74&lt;$O$5:$O$1071))+COUNTIF($O$5:O74,O74))</f>
        <v/>
      </c>
    </row>
    <row r="75" spans="1:21" ht="18" customHeight="1">
      <c r="A75" s="22" t="str">
        <f>IF(AND(H75="",D75="",F75="",G75="",I75="",J75=""),"",SUBTOTAL(3,$B$5:B75))</f>
        <v/>
      </c>
      <c r="B75" s="74" t="str">
        <f>IF('DATA ENTRY'!B76="","",'DATA ENTRY'!B76)</f>
        <v/>
      </c>
      <c r="C75" s="74" t="str">
        <f>IF('DATA ENTRY'!C76="","",'DATA ENTRY'!C76)</f>
        <v/>
      </c>
      <c r="D75" s="74" t="str">
        <f>IF('DATA ENTRY'!E76="","",'DATA ENTRY'!E76)</f>
        <v/>
      </c>
      <c r="E75" s="22" t="str">
        <f>IF('DATA ENTRY'!G76="","",'DATA ENTRY'!G76)</f>
        <v/>
      </c>
      <c r="F75" s="22" t="str">
        <f>IF('DATA ENTRY'!F76="","",'DATA ENTRY'!F76)</f>
        <v/>
      </c>
      <c r="G75" s="148" t="str">
        <f>IF('DATA ENTRY'!H76="","",'DATA ENTRY'!H76)</f>
        <v/>
      </c>
      <c r="H75" s="148" t="str">
        <f>IF('DATA ENTRY'!I76="","",'DATA ENTRY'!I76)</f>
        <v/>
      </c>
      <c r="I75" s="22" t="str">
        <f>IF('DATA ENTRY'!N76="","",'DATA ENTRY'!N76)</f>
        <v/>
      </c>
      <c r="J75" s="147" t="str">
        <f>IF('DATA ENTRY'!O76="","",'DATA ENTRY'!O76)</f>
        <v/>
      </c>
      <c r="K75" s="22" t="str">
        <f>IF('DATA ENTRY'!P76="","",'DATA ENTRY'!P76)</f>
        <v/>
      </c>
      <c r="L75" s="147" t="str">
        <f>IF('DATA ENTRY'!Q76="","",'DATA ENTRY'!Q76)</f>
        <v/>
      </c>
      <c r="M75" s="22" t="str">
        <f>IF('DATA ENTRY'!R76="","",'DATA ENTRY'!R76)</f>
        <v/>
      </c>
      <c r="N75" s="147" t="str">
        <f>IF('DATA ENTRY'!S76="","",'DATA ENTRY'!S76)</f>
        <v/>
      </c>
      <c r="O75" s="147" t="str">
        <f t="shared" si="1"/>
        <v/>
      </c>
      <c r="P75" s="74" t="str">
        <f>IF('DATA ENTRY'!T76="","",'DATA ENTRY'!T76)</f>
        <v/>
      </c>
      <c r="Q75" s="74" t="str">
        <f>IF('DATA ENTRY'!U76="","",'DATA ENTRY'!U76)</f>
        <v/>
      </c>
      <c r="R75" s="22" t="str">
        <f>IF('DATA ENTRY'!W76="","",'DATA ENTRY'!W76)</f>
        <v/>
      </c>
      <c r="S75" s="22" t="str">
        <f>IF('DATA ENTRY'!X76="","",'DATA ENTRY'!X76)</f>
        <v/>
      </c>
      <c r="T75" s="22" t="str">
        <f>IF('DATA ENTRY'!AA76="","",'DATA ENTRY'!AA76)</f>
        <v/>
      </c>
      <c r="U75" s="22" t="str">
        <f>IF(O75="","",SUMPRODUCT(--(D75=$D$5:$D$1071),--(F75=$F$5:$F$1071),--(E75=$E$5:$E$1071),--(O75&lt;$O$5:$O$1071))+COUNTIF($O$5:O75,O75))</f>
        <v/>
      </c>
    </row>
    <row r="76" spans="1:21" ht="18" customHeight="1">
      <c r="A76" s="22" t="str">
        <f>IF(AND(H76="",D76="",F76="",G76="",I76="",J76=""),"",SUBTOTAL(3,$B$5:B76))</f>
        <v/>
      </c>
      <c r="B76" s="74" t="str">
        <f>IF('DATA ENTRY'!B77="","",'DATA ENTRY'!B77)</f>
        <v/>
      </c>
      <c r="C76" s="74" t="str">
        <f>IF('DATA ENTRY'!C77="","",'DATA ENTRY'!C77)</f>
        <v/>
      </c>
      <c r="D76" s="74" t="str">
        <f>IF('DATA ENTRY'!E77="","",'DATA ENTRY'!E77)</f>
        <v/>
      </c>
      <c r="E76" s="22" t="str">
        <f>IF('DATA ENTRY'!G77="","",'DATA ENTRY'!G77)</f>
        <v/>
      </c>
      <c r="F76" s="22" t="str">
        <f>IF('DATA ENTRY'!F77="","",'DATA ENTRY'!F77)</f>
        <v/>
      </c>
      <c r="G76" s="148" t="str">
        <f>IF('DATA ENTRY'!H77="","",'DATA ENTRY'!H77)</f>
        <v/>
      </c>
      <c r="H76" s="148" t="str">
        <f>IF('DATA ENTRY'!I77="","",'DATA ENTRY'!I77)</f>
        <v/>
      </c>
      <c r="I76" s="22" t="str">
        <f>IF('DATA ENTRY'!N77="","",'DATA ENTRY'!N77)</f>
        <v/>
      </c>
      <c r="J76" s="147" t="str">
        <f>IF('DATA ENTRY'!O77="","",'DATA ENTRY'!O77)</f>
        <v/>
      </c>
      <c r="K76" s="22" t="str">
        <f>IF('DATA ENTRY'!P77="","",'DATA ENTRY'!P77)</f>
        <v/>
      </c>
      <c r="L76" s="147" t="str">
        <f>IF('DATA ENTRY'!Q77="","",'DATA ENTRY'!Q77)</f>
        <v/>
      </c>
      <c r="M76" s="22" t="str">
        <f>IF('DATA ENTRY'!R77="","",'DATA ENTRY'!R77)</f>
        <v/>
      </c>
      <c r="N76" s="147" t="str">
        <f>IF('DATA ENTRY'!S77="","",'DATA ENTRY'!S77)</f>
        <v/>
      </c>
      <c r="O76" s="147" t="str">
        <f t="shared" si="1"/>
        <v/>
      </c>
      <c r="P76" s="74" t="str">
        <f>IF('DATA ENTRY'!T77="","",'DATA ENTRY'!T77)</f>
        <v/>
      </c>
      <c r="Q76" s="74" t="str">
        <f>IF('DATA ENTRY'!U77="","",'DATA ENTRY'!U77)</f>
        <v/>
      </c>
      <c r="R76" s="22" t="str">
        <f>IF('DATA ENTRY'!W77="","",'DATA ENTRY'!W77)</f>
        <v/>
      </c>
      <c r="S76" s="22" t="str">
        <f>IF('DATA ENTRY'!X77="","",'DATA ENTRY'!X77)</f>
        <v/>
      </c>
      <c r="T76" s="22" t="str">
        <f>IF('DATA ENTRY'!AA77="","",'DATA ENTRY'!AA77)</f>
        <v/>
      </c>
      <c r="U76" s="22" t="str">
        <f>IF(O76="","",SUMPRODUCT(--(D76=$D$5:$D$1071),--(F76=$F$5:$F$1071),--(E76=$E$5:$E$1071),--(O76&lt;$O$5:$O$1071))+COUNTIF($O$5:O76,O76))</f>
        <v/>
      </c>
    </row>
    <row r="77" spans="1:21" ht="18" customHeight="1">
      <c r="A77" s="22" t="str">
        <f>IF(AND(H77="",D77="",F77="",G77="",I77="",J77=""),"",SUBTOTAL(3,$B$5:B77))</f>
        <v/>
      </c>
      <c r="B77" s="74" t="str">
        <f>IF('DATA ENTRY'!B78="","",'DATA ENTRY'!B78)</f>
        <v/>
      </c>
      <c r="C77" s="74" t="str">
        <f>IF('DATA ENTRY'!C78="","",'DATA ENTRY'!C78)</f>
        <v/>
      </c>
      <c r="D77" s="74" t="str">
        <f>IF('DATA ENTRY'!E78="","",'DATA ENTRY'!E78)</f>
        <v/>
      </c>
      <c r="E77" s="22" t="str">
        <f>IF('DATA ENTRY'!G78="","",'DATA ENTRY'!G78)</f>
        <v/>
      </c>
      <c r="F77" s="22" t="str">
        <f>IF('DATA ENTRY'!F78="","",'DATA ENTRY'!F78)</f>
        <v/>
      </c>
      <c r="G77" s="148" t="str">
        <f>IF('DATA ENTRY'!H78="","",'DATA ENTRY'!H78)</f>
        <v/>
      </c>
      <c r="H77" s="148" t="str">
        <f>IF('DATA ENTRY'!I78="","",'DATA ENTRY'!I78)</f>
        <v/>
      </c>
      <c r="I77" s="22" t="str">
        <f>IF('DATA ENTRY'!N78="","",'DATA ENTRY'!N78)</f>
        <v/>
      </c>
      <c r="J77" s="147" t="str">
        <f>IF('DATA ENTRY'!O78="","",'DATA ENTRY'!O78)</f>
        <v/>
      </c>
      <c r="K77" s="22" t="str">
        <f>IF('DATA ENTRY'!P78="","",'DATA ENTRY'!P78)</f>
        <v/>
      </c>
      <c r="L77" s="147" t="str">
        <f>IF('DATA ENTRY'!Q78="","",'DATA ENTRY'!Q78)</f>
        <v/>
      </c>
      <c r="M77" s="22" t="str">
        <f>IF('DATA ENTRY'!R78="","",'DATA ENTRY'!R78)</f>
        <v/>
      </c>
      <c r="N77" s="147" t="str">
        <f>IF('DATA ENTRY'!S78="","",'DATA ENTRY'!S78)</f>
        <v/>
      </c>
      <c r="O77" s="147" t="str">
        <f t="shared" si="1"/>
        <v/>
      </c>
      <c r="P77" s="74" t="str">
        <f>IF('DATA ENTRY'!T78="","",'DATA ENTRY'!T78)</f>
        <v/>
      </c>
      <c r="Q77" s="74" t="str">
        <f>IF('DATA ENTRY'!U78="","",'DATA ENTRY'!U78)</f>
        <v/>
      </c>
      <c r="R77" s="22" t="str">
        <f>IF('DATA ENTRY'!W78="","",'DATA ENTRY'!W78)</f>
        <v/>
      </c>
      <c r="S77" s="22" t="str">
        <f>IF('DATA ENTRY'!X78="","",'DATA ENTRY'!X78)</f>
        <v/>
      </c>
      <c r="T77" s="22" t="str">
        <f>IF('DATA ENTRY'!AA78="","",'DATA ENTRY'!AA78)</f>
        <v/>
      </c>
      <c r="U77" s="22" t="str">
        <f>IF(O77="","",SUMPRODUCT(--(D77=$D$5:$D$1071),--(F77=$F$5:$F$1071),--(E77=$E$5:$E$1071),--(O77&lt;$O$5:$O$1071))+COUNTIF($O$5:O77,O77))</f>
        <v/>
      </c>
    </row>
    <row r="78" spans="1:21" ht="18" customHeight="1">
      <c r="A78" s="22" t="str">
        <f>IF(AND(H78="",D78="",F78="",G78="",I78="",J78=""),"",SUBTOTAL(3,$B$5:B78))</f>
        <v/>
      </c>
      <c r="B78" s="74" t="str">
        <f>IF('DATA ENTRY'!B79="","",'DATA ENTRY'!B79)</f>
        <v/>
      </c>
      <c r="C78" s="74" t="str">
        <f>IF('DATA ENTRY'!C79="","",'DATA ENTRY'!C79)</f>
        <v/>
      </c>
      <c r="D78" s="74" t="str">
        <f>IF('DATA ENTRY'!E79="","",'DATA ENTRY'!E79)</f>
        <v/>
      </c>
      <c r="E78" s="22" t="str">
        <f>IF('DATA ENTRY'!G79="","",'DATA ENTRY'!G79)</f>
        <v/>
      </c>
      <c r="F78" s="22" t="str">
        <f>IF('DATA ENTRY'!F79="","",'DATA ENTRY'!F79)</f>
        <v/>
      </c>
      <c r="G78" s="148" t="str">
        <f>IF('DATA ENTRY'!H79="","",'DATA ENTRY'!H79)</f>
        <v/>
      </c>
      <c r="H78" s="148" t="str">
        <f>IF('DATA ENTRY'!I79="","",'DATA ENTRY'!I79)</f>
        <v/>
      </c>
      <c r="I78" s="22" t="str">
        <f>IF('DATA ENTRY'!N79="","",'DATA ENTRY'!N79)</f>
        <v/>
      </c>
      <c r="J78" s="147" t="str">
        <f>IF('DATA ENTRY'!O79="","",'DATA ENTRY'!O79)</f>
        <v/>
      </c>
      <c r="K78" s="22" t="str">
        <f>IF('DATA ENTRY'!P79="","",'DATA ENTRY'!P79)</f>
        <v/>
      </c>
      <c r="L78" s="147" t="str">
        <f>IF('DATA ENTRY'!Q79="","",'DATA ENTRY'!Q79)</f>
        <v/>
      </c>
      <c r="M78" s="22" t="str">
        <f>IF('DATA ENTRY'!R79="","",'DATA ENTRY'!R79)</f>
        <v/>
      </c>
      <c r="N78" s="147" t="str">
        <f>IF('DATA ENTRY'!S79="","",'DATA ENTRY'!S79)</f>
        <v/>
      </c>
      <c r="O78" s="147" t="str">
        <f t="shared" si="1"/>
        <v/>
      </c>
      <c r="P78" s="74" t="str">
        <f>IF('DATA ENTRY'!T79="","",'DATA ENTRY'!T79)</f>
        <v/>
      </c>
      <c r="Q78" s="74" t="str">
        <f>IF('DATA ENTRY'!U79="","",'DATA ENTRY'!U79)</f>
        <v/>
      </c>
      <c r="R78" s="22" t="str">
        <f>IF('DATA ENTRY'!W79="","",'DATA ENTRY'!W79)</f>
        <v/>
      </c>
      <c r="S78" s="22" t="str">
        <f>IF('DATA ENTRY'!X79="","",'DATA ENTRY'!X79)</f>
        <v/>
      </c>
      <c r="T78" s="22" t="str">
        <f>IF('DATA ENTRY'!AA79="","",'DATA ENTRY'!AA79)</f>
        <v/>
      </c>
      <c r="U78" s="22" t="str">
        <f>IF(O78="","",SUMPRODUCT(--(D78=$D$5:$D$1071),--(F78=$F$5:$F$1071),--(E78=$E$5:$E$1071),--(O78&lt;$O$5:$O$1071))+COUNTIF($O$5:O78,O78))</f>
        <v/>
      </c>
    </row>
    <row r="79" spans="1:21" ht="18" customHeight="1">
      <c r="A79" s="22" t="str">
        <f>IF(AND(H79="",D79="",F79="",G79="",I79="",J79=""),"",SUBTOTAL(3,$B$5:B79))</f>
        <v/>
      </c>
      <c r="B79" s="74" t="str">
        <f>IF('DATA ENTRY'!B80="","",'DATA ENTRY'!B80)</f>
        <v/>
      </c>
      <c r="C79" s="74" t="str">
        <f>IF('DATA ENTRY'!C80="","",'DATA ENTRY'!C80)</f>
        <v/>
      </c>
      <c r="D79" s="74" t="str">
        <f>IF('DATA ENTRY'!E80="","",'DATA ENTRY'!E80)</f>
        <v/>
      </c>
      <c r="E79" s="22" t="str">
        <f>IF('DATA ENTRY'!G80="","",'DATA ENTRY'!G80)</f>
        <v/>
      </c>
      <c r="F79" s="22" t="str">
        <f>IF('DATA ENTRY'!F80="","",'DATA ENTRY'!F80)</f>
        <v/>
      </c>
      <c r="G79" s="148" t="str">
        <f>IF('DATA ENTRY'!H80="","",'DATA ENTRY'!H80)</f>
        <v/>
      </c>
      <c r="H79" s="148" t="str">
        <f>IF('DATA ENTRY'!I80="","",'DATA ENTRY'!I80)</f>
        <v/>
      </c>
      <c r="I79" s="22" t="str">
        <f>IF('DATA ENTRY'!N80="","",'DATA ENTRY'!N80)</f>
        <v/>
      </c>
      <c r="J79" s="147" t="str">
        <f>IF('DATA ENTRY'!O80="","",'DATA ENTRY'!O80)</f>
        <v/>
      </c>
      <c r="K79" s="22" t="str">
        <f>IF('DATA ENTRY'!P80="","",'DATA ENTRY'!P80)</f>
        <v/>
      </c>
      <c r="L79" s="147" t="str">
        <f>IF('DATA ENTRY'!Q80="","",'DATA ENTRY'!Q80)</f>
        <v/>
      </c>
      <c r="M79" s="22" t="str">
        <f>IF('DATA ENTRY'!R80="","",'DATA ENTRY'!R80)</f>
        <v/>
      </c>
      <c r="N79" s="147" t="str">
        <f>IF('DATA ENTRY'!S80="","",'DATA ENTRY'!S80)</f>
        <v/>
      </c>
      <c r="O79" s="147" t="str">
        <f t="shared" si="1"/>
        <v/>
      </c>
      <c r="P79" s="74" t="str">
        <f>IF('DATA ENTRY'!T80="","",'DATA ENTRY'!T80)</f>
        <v/>
      </c>
      <c r="Q79" s="74" t="str">
        <f>IF('DATA ENTRY'!U80="","",'DATA ENTRY'!U80)</f>
        <v/>
      </c>
      <c r="R79" s="22" t="str">
        <f>IF('DATA ENTRY'!W80="","",'DATA ENTRY'!W80)</f>
        <v/>
      </c>
      <c r="S79" s="22" t="str">
        <f>IF('DATA ENTRY'!X80="","",'DATA ENTRY'!X80)</f>
        <v/>
      </c>
      <c r="T79" s="22" t="str">
        <f>IF('DATA ENTRY'!AA80="","",'DATA ENTRY'!AA80)</f>
        <v/>
      </c>
      <c r="U79" s="22" t="str">
        <f>IF(O79="","",SUMPRODUCT(--(D79=$D$5:$D$1071),--(F79=$F$5:$F$1071),--(E79=$E$5:$E$1071),--(O79&lt;$O$5:$O$1071))+COUNTIF($O$5:O79,O79))</f>
        <v/>
      </c>
    </row>
    <row r="80" spans="1:21" ht="18" customHeight="1">
      <c r="A80" s="22" t="str">
        <f>IF(AND(H80="",D80="",F80="",G80="",I80="",J80=""),"",SUBTOTAL(3,$B$5:B80))</f>
        <v/>
      </c>
      <c r="B80" s="74" t="str">
        <f>IF('DATA ENTRY'!B81="","",'DATA ENTRY'!B81)</f>
        <v/>
      </c>
      <c r="C80" s="74" t="str">
        <f>IF('DATA ENTRY'!C81="","",'DATA ENTRY'!C81)</f>
        <v/>
      </c>
      <c r="D80" s="74" t="str">
        <f>IF('DATA ENTRY'!E81="","",'DATA ENTRY'!E81)</f>
        <v/>
      </c>
      <c r="E80" s="22" t="str">
        <f>IF('DATA ENTRY'!G81="","",'DATA ENTRY'!G81)</f>
        <v/>
      </c>
      <c r="F80" s="22" t="str">
        <f>IF('DATA ENTRY'!F81="","",'DATA ENTRY'!F81)</f>
        <v/>
      </c>
      <c r="G80" s="148" t="str">
        <f>IF('DATA ENTRY'!H81="","",'DATA ENTRY'!H81)</f>
        <v/>
      </c>
      <c r="H80" s="148" t="str">
        <f>IF('DATA ENTRY'!I81="","",'DATA ENTRY'!I81)</f>
        <v/>
      </c>
      <c r="I80" s="22" t="str">
        <f>IF('DATA ENTRY'!N81="","",'DATA ENTRY'!N81)</f>
        <v/>
      </c>
      <c r="J80" s="147" t="str">
        <f>IF('DATA ENTRY'!O81="","",'DATA ENTRY'!O81)</f>
        <v/>
      </c>
      <c r="K80" s="22" t="str">
        <f>IF('DATA ENTRY'!P81="","",'DATA ENTRY'!P81)</f>
        <v/>
      </c>
      <c r="L80" s="147" t="str">
        <f>IF('DATA ENTRY'!Q81="","",'DATA ENTRY'!Q81)</f>
        <v/>
      </c>
      <c r="M80" s="22" t="str">
        <f>IF('DATA ENTRY'!R81="","",'DATA ENTRY'!R81)</f>
        <v/>
      </c>
      <c r="N80" s="147" t="str">
        <f>IF('DATA ENTRY'!S81="","",'DATA ENTRY'!S81)</f>
        <v/>
      </c>
      <c r="O80" s="147" t="str">
        <f t="shared" si="1"/>
        <v/>
      </c>
      <c r="P80" s="74" t="str">
        <f>IF('DATA ENTRY'!T81="","",'DATA ENTRY'!T81)</f>
        <v/>
      </c>
      <c r="Q80" s="74" t="str">
        <f>IF('DATA ENTRY'!U81="","",'DATA ENTRY'!U81)</f>
        <v/>
      </c>
      <c r="R80" s="22" t="str">
        <f>IF('DATA ENTRY'!W81="","",'DATA ENTRY'!W81)</f>
        <v/>
      </c>
      <c r="S80" s="22" t="str">
        <f>IF('DATA ENTRY'!X81="","",'DATA ENTRY'!X81)</f>
        <v/>
      </c>
      <c r="T80" s="22" t="str">
        <f>IF('DATA ENTRY'!AA81="","",'DATA ENTRY'!AA81)</f>
        <v/>
      </c>
      <c r="U80" s="22" t="str">
        <f>IF(O80="","",SUMPRODUCT(--(D80=$D$5:$D$1071),--(F80=$F$5:$F$1071),--(E80=$E$5:$E$1071),--(O80&lt;$O$5:$O$1071))+COUNTIF($O$5:O80,O80))</f>
        <v/>
      </c>
    </row>
    <row r="81" spans="1:21" ht="18" customHeight="1">
      <c r="A81" s="22" t="str">
        <f>IF(AND(H81="",D81="",F81="",G81="",I81="",J81=""),"",SUBTOTAL(3,$B$5:B81))</f>
        <v/>
      </c>
      <c r="B81" s="74" t="str">
        <f>IF('DATA ENTRY'!B82="","",'DATA ENTRY'!B82)</f>
        <v/>
      </c>
      <c r="C81" s="74" t="str">
        <f>IF('DATA ENTRY'!C82="","",'DATA ENTRY'!C82)</f>
        <v/>
      </c>
      <c r="D81" s="74" t="str">
        <f>IF('DATA ENTRY'!E82="","",'DATA ENTRY'!E82)</f>
        <v/>
      </c>
      <c r="E81" s="22" t="str">
        <f>IF('DATA ENTRY'!G82="","",'DATA ENTRY'!G82)</f>
        <v/>
      </c>
      <c r="F81" s="22" t="str">
        <f>IF('DATA ENTRY'!F82="","",'DATA ENTRY'!F82)</f>
        <v/>
      </c>
      <c r="G81" s="148" t="str">
        <f>IF('DATA ENTRY'!H82="","",'DATA ENTRY'!H82)</f>
        <v/>
      </c>
      <c r="H81" s="148" t="str">
        <f>IF('DATA ENTRY'!I82="","",'DATA ENTRY'!I82)</f>
        <v/>
      </c>
      <c r="I81" s="22" t="str">
        <f>IF('DATA ENTRY'!N82="","",'DATA ENTRY'!N82)</f>
        <v/>
      </c>
      <c r="J81" s="147" t="str">
        <f>IF('DATA ENTRY'!O82="","",'DATA ENTRY'!O82)</f>
        <v/>
      </c>
      <c r="K81" s="22" t="str">
        <f>IF('DATA ENTRY'!P82="","",'DATA ENTRY'!P82)</f>
        <v/>
      </c>
      <c r="L81" s="147" t="str">
        <f>IF('DATA ENTRY'!Q82="","",'DATA ENTRY'!Q82)</f>
        <v/>
      </c>
      <c r="M81" s="22" t="str">
        <f>IF('DATA ENTRY'!R82="","",'DATA ENTRY'!R82)</f>
        <v/>
      </c>
      <c r="N81" s="147" t="str">
        <f>IF('DATA ENTRY'!S82="","",'DATA ENTRY'!S82)</f>
        <v/>
      </c>
      <c r="O81" s="147" t="str">
        <f t="shared" si="1"/>
        <v/>
      </c>
      <c r="P81" s="74" t="str">
        <f>IF('DATA ENTRY'!T82="","",'DATA ENTRY'!T82)</f>
        <v/>
      </c>
      <c r="Q81" s="74" t="str">
        <f>IF('DATA ENTRY'!U82="","",'DATA ENTRY'!U82)</f>
        <v/>
      </c>
      <c r="R81" s="22" t="str">
        <f>IF('DATA ENTRY'!W82="","",'DATA ENTRY'!W82)</f>
        <v/>
      </c>
      <c r="S81" s="22" t="str">
        <f>IF('DATA ENTRY'!X82="","",'DATA ENTRY'!X82)</f>
        <v/>
      </c>
      <c r="T81" s="22" t="str">
        <f>IF('DATA ENTRY'!AA82="","",'DATA ENTRY'!AA82)</f>
        <v/>
      </c>
      <c r="U81" s="22" t="str">
        <f>IF(O81="","",SUMPRODUCT(--(D81=$D$5:$D$1071),--(F81=$F$5:$F$1071),--(E81=$E$5:$E$1071),--(O81&lt;$O$5:$O$1071))+COUNTIF($O$5:O81,O81))</f>
        <v/>
      </c>
    </row>
    <row r="82" spans="1:21" ht="18" customHeight="1">
      <c r="A82" s="22" t="str">
        <f>IF(AND(H82="",D82="",F82="",G82="",I82="",J82=""),"",SUBTOTAL(3,$B$5:B82))</f>
        <v/>
      </c>
      <c r="B82" s="74" t="str">
        <f>IF('DATA ENTRY'!B83="","",'DATA ENTRY'!B83)</f>
        <v/>
      </c>
      <c r="C82" s="74" t="str">
        <f>IF('DATA ENTRY'!C83="","",'DATA ENTRY'!C83)</f>
        <v/>
      </c>
      <c r="D82" s="74" t="str">
        <f>IF('DATA ENTRY'!E83="","",'DATA ENTRY'!E83)</f>
        <v/>
      </c>
      <c r="E82" s="22" t="str">
        <f>IF('DATA ENTRY'!G83="","",'DATA ENTRY'!G83)</f>
        <v/>
      </c>
      <c r="F82" s="22" t="str">
        <f>IF('DATA ENTRY'!F83="","",'DATA ENTRY'!F83)</f>
        <v/>
      </c>
      <c r="G82" s="148" t="str">
        <f>IF('DATA ENTRY'!H83="","",'DATA ENTRY'!H83)</f>
        <v/>
      </c>
      <c r="H82" s="148" t="str">
        <f>IF('DATA ENTRY'!I83="","",'DATA ENTRY'!I83)</f>
        <v/>
      </c>
      <c r="I82" s="22" t="str">
        <f>IF('DATA ENTRY'!N83="","",'DATA ENTRY'!N83)</f>
        <v/>
      </c>
      <c r="J82" s="147" t="str">
        <f>IF('DATA ENTRY'!O83="","",'DATA ENTRY'!O83)</f>
        <v/>
      </c>
      <c r="K82" s="22" t="str">
        <f>IF('DATA ENTRY'!P83="","",'DATA ENTRY'!P83)</f>
        <v/>
      </c>
      <c r="L82" s="147" t="str">
        <f>IF('DATA ENTRY'!Q83="","",'DATA ENTRY'!Q83)</f>
        <v/>
      </c>
      <c r="M82" s="22" t="str">
        <f>IF('DATA ENTRY'!R83="","",'DATA ENTRY'!R83)</f>
        <v/>
      </c>
      <c r="N82" s="147" t="str">
        <f>IF('DATA ENTRY'!S83="","",'DATA ENTRY'!S83)</f>
        <v/>
      </c>
      <c r="O82" s="147" t="str">
        <f t="shared" si="1"/>
        <v/>
      </c>
      <c r="P82" s="74" t="str">
        <f>IF('DATA ENTRY'!T83="","",'DATA ENTRY'!T83)</f>
        <v/>
      </c>
      <c r="Q82" s="74" t="str">
        <f>IF('DATA ENTRY'!U83="","",'DATA ENTRY'!U83)</f>
        <v/>
      </c>
      <c r="R82" s="22" t="str">
        <f>IF('DATA ENTRY'!W83="","",'DATA ENTRY'!W83)</f>
        <v/>
      </c>
      <c r="S82" s="22" t="str">
        <f>IF('DATA ENTRY'!X83="","",'DATA ENTRY'!X83)</f>
        <v/>
      </c>
      <c r="T82" s="22" t="str">
        <f>IF('DATA ENTRY'!AA83="","",'DATA ENTRY'!AA83)</f>
        <v/>
      </c>
      <c r="U82" s="22" t="str">
        <f>IF(O82="","",SUMPRODUCT(--(D82=$D$5:$D$1071),--(F82=$F$5:$F$1071),--(E82=$E$5:$E$1071),--(O82&lt;$O$5:$O$1071))+COUNTIF($O$5:O82,O82))</f>
        <v/>
      </c>
    </row>
    <row r="83" spans="1:21" ht="18" customHeight="1">
      <c r="A83" s="22" t="str">
        <f>IF(AND(H83="",D83="",F83="",G83="",I83="",J83=""),"",SUBTOTAL(3,$B$5:B83))</f>
        <v/>
      </c>
      <c r="B83" s="74" t="str">
        <f>IF('DATA ENTRY'!B84="","",'DATA ENTRY'!B84)</f>
        <v/>
      </c>
      <c r="C83" s="74" t="str">
        <f>IF('DATA ENTRY'!C84="","",'DATA ENTRY'!C84)</f>
        <v/>
      </c>
      <c r="D83" s="74" t="str">
        <f>IF('DATA ENTRY'!E84="","",'DATA ENTRY'!E84)</f>
        <v/>
      </c>
      <c r="E83" s="22" t="str">
        <f>IF('DATA ENTRY'!G84="","",'DATA ENTRY'!G84)</f>
        <v/>
      </c>
      <c r="F83" s="22" t="str">
        <f>IF('DATA ENTRY'!F84="","",'DATA ENTRY'!F84)</f>
        <v/>
      </c>
      <c r="G83" s="148" t="str">
        <f>IF('DATA ENTRY'!H84="","",'DATA ENTRY'!H84)</f>
        <v/>
      </c>
      <c r="H83" s="148" t="str">
        <f>IF('DATA ENTRY'!I84="","",'DATA ENTRY'!I84)</f>
        <v/>
      </c>
      <c r="I83" s="22" t="str">
        <f>IF('DATA ENTRY'!N84="","",'DATA ENTRY'!N84)</f>
        <v/>
      </c>
      <c r="J83" s="147" t="str">
        <f>IF('DATA ENTRY'!O84="","",'DATA ENTRY'!O84)</f>
        <v/>
      </c>
      <c r="K83" s="22" t="str">
        <f>IF('DATA ENTRY'!P84="","",'DATA ENTRY'!P84)</f>
        <v/>
      </c>
      <c r="L83" s="147" t="str">
        <f>IF('DATA ENTRY'!Q84="","",'DATA ENTRY'!Q84)</f>
        <v/>
      </c>
      <c r="M83" s="22" t="str">
        <f>IF('DATA ENTRY'!R84="","",'DATA ENTRY'!R84)</f>
        <v/>
      </c>
      <c r="N83" s="147" t="str">
        <f>IF('DATA ENTRY'!S84="","",'DATA ENTRY'!S84)</f>
        <v/>
      </c>
      <c r="O83" s="147" t="str">
        <f t="shared" si="1"/>
        <v/>
      </c>
      <c r="P83" s="74" t="str">
        <f>IF('DATA ENTRY'!T84="","",'DATA ENTRY'!T84)</f>
        <v/>
      </c>
      <c r="Q83" s="74" t="str">
        <f>IF('DATA ENTRY'!U84="","",'DATA ENTRY'!U84)</f>
        <v/>
      </c>
      <c r="R83" s="22" t="str">
        <f>IF('DATA ENTRY'!W84="","",'DATA ENTRY'!W84)</f>
        <v/>
      </c>
      <c r="S83" s="22" t="str">
        <f>IF('DATA ENTRY'!X84="","",'DATA ENTRY'!X84)</f>
        <v/>
      </c>
      <c r="T83" s="22" t="str">
        <f>IF('DATA ENTRY'!AA84="","",'DATA ENTRY'!AA84)</f>
        <v/>
      </c>
      <c r="U83" s="22" t="str">
        <f>IF(O83="","",SUMPRODUCT(--(D83=$D$5:$D$1071),--(F83=$F$5:$F$1071),--(E83=$E$5:$E$1071),--(O83&lt;$O$5:$O$1071))+COUNTIF($O$5:O83,O83))</f>
        <v/>
      </c>
    </row>
    <row r="84" spans="1:21" ht="18" customHeight="1">
      <c r="A84" s="22" t="str">
        <f>IF(AND(H84="",D84="",F84="",G84="",I84="",J84=""),"",SUBTOTAL(3,$B$5:B84))</f>
        <v/>
      </c>
      <c r="B84" s="74" t="str">
        <f>IF('DATA ENTRY'!B85="","",'DATA ENTRY'!B85)</f>
        <v/>
      </c>
      <c r="C84" s="74" t="str">
        <f>IF('DATA ENTRY'!C85="","",'DATA ENTRY'!C85)</f>
        <v/>
      </c>
      <c r="D84" s="74" t="str">
        <f>IF('DATA ENTRY'!E85="","",'DATA ENTRY'!E85)</f>
        <v/>
      </c>
      <c r="E84" s="22" t="str">
        <f>IF('DATA ENTRY'!G85="","",'DATA ENTRY'!G85)</f>
        <v/>
      </c>
      <c r="F84" s="22" t="str">
        <f>IF('DATA ENTRY'!F85="","",'DATA ENTRY'!F85)</f>
        <v/>
      </c>
      <c r="G84" s="148" t="str">
        <f>IF('DATA ENTRY'!H85="","",'DATA ENTRY'!H85)</f>
        <v/>
      </c>
      <c r="H84" s="148" t="str">
        <f>IF('DATA ENTRY'!I85="","",'DATA ENTRY'!I85)</f>
        <v/>
      </c>
      <c r="I84" s="22" t="str">
        <f>IF('DATA ENTRY'!N85="","",'DATA ENTRY'!N85)</f>
        <v/>
      </c>
      <c r="J84" s="147" t="str">
        <f>IF('DATA ENTRY'!O85="","",'DATA ENTRY'!O85)</f>
        <v/>
      </c>
      <c r="K84" s="22" t="str">
        <f>IF('DATA ENTRY'!P85="","",'DATA ENTRY'!P85)</f>
        <v/>
      </c>
      <c r="L84" s="147" t="str">
        <f>IF('DATA ENTRY'!Q85="","",'DATA ENTRY'!Q85)</f>
        <v/>
      </c>
      <c r="M84" s="22" t="str">
        <f>IF('DATA ENTRY'!R85="","",'DATA ENTRY'!R85)</f>
        <v/>
      </c>
      <c r="N84" s="147" t="str">
        <f>IF('DATA ENTRY'!S85="","",'DATA ENTRY'!S85)</f>
        <v/>
      </c>
      <c r="O84" s="147" t="str">
        <f t="shared" si="1"/>
        <v/>
      </c>
      <c r="P84" s="74" t="str">
        <f>IF('DATA ENTRY'!T85="","",'DATA ENTRY'!T85)</f>
        <v/>
      </c>
      <c r="Q84" s="74" t="str">
        <f>IF('DATA ENTRY'!U85="","",'DATA ENTRY'!U85)</f>
        <v/>
      </c>
      <c r="R84" s="22" t="str">
        <f>IF('DATA ENTRY'!W85="","",'DATA ENTRY'!W85)</f>
        <v/>
      </c>
      <c r="S84" s="22" t="str">
        <f>IF('DATA ENTRY'!X85="","",'DATA ENTRY'!X85)</f>
        <v/>
      </c>
      <c r="T84" s="22" t="str">
        <f>IF('DATA ENTRY'!AA85="","",'DATA ENTRY'!AA85)</f>
        <v/>
      </c>
      <c r="U84" s="22" t="str">
        <f>IF(O84="","",SUMPRODUCT(--(D84=$D$5:$D$1071),--(F84=$F$5:$F$1071),--(E84=$E$5:$E$1071),--(O84&lt;$O$5:$O$1071))+COUNTIF($O$5:O84,O84))</f>
        <v/>
      </c>
    </row>
    <row r="85" spans="1:21" ht="18" customHeight="1">
      <c r="A85" s="22" t="str">
        <f>IF(AND(H85="",D85="",F85="",G85="",I85="",J85=""),"",SUBTOTAL(3,$B$5:B85))</f>
        <v/>
      </c>
      <c r="B85" s="74" t="str">
        <f>IF('DATA ENTRY'!B86="","",'DATA ENTRY'!B86)</f>
        <v/>
      </c>
      <c r="C85" s="74" t="str">
        <f>IF('DATA ENTRY'!C86="","",'DATA ENTRY'!C86)</f>
        <v/>
      </c>
      <c r="D85" s="74" t="str">
        <f>IF('DATA ENTRY'!E86="","",'DATA ENTRY'!E86)</f>
        <v/>
      </c>
      <c r="E85" s="22" t="str">
        <f>IF('DATA ENTRY'!G86="","",'DATA ENTRY'!G86)</f>
        <v/>
      </c>
      <c r="F85" s="22" t="str">
        <f>IF('DATA ENTRY'!F86="","",'DATA ENTRY'!F86)</f>
        <v/>
      </c>
      <c r="G85" s="148" t="str">
        <f>IF('DATA ENTRY'!H86="","",'DATA ENTRY'!H86)</f>
        <v/>
      </c>
      <c r="H85" s="148" t="str">
        <f>IF('DATA ENTRY'!I86="","",'DATA ENTRY'!I86)</f>
        <v/>
      </c>
      <c r="I85" s="22" t="str">
        <f>IF('DATA ENTRY'!N86="","",'DATA ENTRY'!N86)</f>
        <v/>
      </c>
      <c r="J85" s="147" t="str">
        <f>IF('DATA ENTRY'!O86="","",'DATA ENTRY'!O86)</f>
        <v/>
      </c>
      <c r="K85" s="22" t="str">
        <f>IF('DATA ENTRY'!P86="","",'DATA ENTRY'!P86)</f>
        <v/>
      </c>
      <c r="L85" s="147" t="str">
        <f>IF('DATA ENTRY'!Q86="","",'DATA ENTRY'!Q86)</f>
        <v/>
      </c>
      <c r="M85" s="22" t="str">
        <f>IF('DATA ENTRY'!R86="","",'DATA ENTRY'!R86)</f>
        <v/>
      </c>
      <c r="N85" s="147" t="str">
        <f>IF('DATA ENTRY'!S86="","",'DATA ENTRY'!S86)</f>
        <v/>
      </c>
      <c r="O85" s="147" t="str">
        <f t="shared" si="1"/>
        <v/>
      </c>
      <c r="P85" s="74" t="str">
        <f>IF('DATA ENTRY'!T86="","",'DATA ENTRY'!T86)</f>
        <v/>
      </c>
      <c r="Q85" s="74" t="str">
        <f>IF('DATA ENTRY'!U86="","",'DATA ENTRY'!U86)</f>
        <v/>
      </c>
      <c r="R85" s="22" t="str">
        <f>IF('DATA ENTRY'!W86="","",'DATA ENTRY'!W86)</f>
        <v/>
      </c>
      <c r="S85" s="22" t="str">
        <f>IF('DATA ENTRY'!X86="","",'DATA ENTRY'!X86)</f>
        <v/>
      </c>
      <c r="T85" s="22" t="str">
        <f>IF('DATA ENTRY'!AA86="","",'DATA ENTRY'!AA86)</f>
        <v/>
      </c>
      <c r="U85" s="22" t="str">
        <f>IF(O85="","",SUMPRODUCT(--(D85=$D$5:$D$1071),--(F85=$F$5:$F$1071),--(E85=$E$5:$E$1071),--(O85&lt;$O$5:$O$1071))+COUNTIF($O$5:O85,O85))</f>
        <v/>
      </c>
    </row>
    <row r="86" spans="1:21" ht="18" customHeight="1">
      <c r="A86" s="22" t="str">
        <f>IF(AND(H86="",D86="",F86="",G86="",I86="",J86=""),"",SUBTOTAL(3,$B$5:B86))</f>
        <v/>
      </c>
      <c r="B86" s="74" t="str">
        <f>IF('DATA ENTRY'!B87="","",'DATA ENTRY'!B87)</f>
        <v/>
      </c>
      <c r="C86" s="74" t="str">
        <f>IF('DATA ENTRY'!C87="","",'DATA ENTRY'!C87)</f>
        <v/>
      </c>
      <c r="D86" s="74" t="str">
        <f>IF('DATA ENTRY'!E87="","",'DATA ENTRY'!E87)</f>
        <v/>
      </c>
      <c r="E86" s="22" t="str">
        <f>IF('DATA ENTRY'!G87="","",'DATA ENTRY'!G87)</f>
        <v/>
      </c>
      <c r="F86" s="22" t="str">
        <f>IF('DATA ENTRY'!F87="","",'DATA ENTRY'!F87)</f>
        <v/>
      </c>
      <c r="G86" s="148" t="str">
        <f>IF('DATA ENTRY'!H87="","",'DATA ENTRY'!H87)</f>
        <v/>
      </c>
      <c r="H86" s="148" t="str">
        <f>IF('DATA ENTRY'!I87="","",'DATA ENTRY'!I87)</f>
        <v/>
      </c>
      <c r="I86" s="22" t="str">
        <f>IF('DATA ENTRY'!N87="","",'DATA ENTRY'!N87)</f>
        <v/>
      </c>
      <c r="J86" s="147" t="str">
        <f>IF('DATA ENTRY'!O87="","",'DATA ENTRY'!O87)</f>
        <v/>
      </c>
      <c r="K86" s="22" t="str">
        <f>IF('DATA ENTRY'!P87="","",'DATA ENTRY'!P87)</f>
        <v/>
      </c>
      <c r="L86" s="147" t="str">
        <f>IF('DATA ENTRY'!Q87="","",'DATA ENTRY'!Q87)</f>
        <v/>
      </c>
      <c r="M86" s="22" t="str">
        <f>IF('DATA ENTRY'!R87="","",'DATA ENTRY'!R87)</f>
        <v/>
      </c>
      <c r="N86" s="147" t="str">
        <f>IF('DATA ENTRY'!S87="","",'DATA ENTRY'!S87)</f>
        <v/>
      </c>
      <c r="O86" s="147" t="str">
        <f t="shared" si="1"/>
        <v/>
      </c>
      <c r="P86" s="74" t="str">
        <f>IF('DATA ENTRY'!T87="","",'DATA ENTRY'!T87)</f>
        <v/>
      </c>
      <c r="Q86" s="74" t="str">
        <f>IF('DATA ENTRY'!U87="","",'DATA ENTRY'!U87)</f>
        <v/>
      </c>
      <c r="R86" s="22" t="str">
        <f>IF('DATA ENTRY'!W87="","",'DATA ENTRY'!W87)</f>
        <v/>
      </c>
      <c r="S86" s="22" t="str">
        <f>IF('DATA ENTRY'!X87="","",'DATA ENTRY'!X87)</f>
        <v/>
      </c>
      <c r="T86" s="22" t="str">
        <f>IF('DATA ENTRY'!AA87="","",'DATA ENTRY'!AA87)</f>
        <v/>
      </c>
      <c r="U86" s="22" t="str">
        <f>IF(O86="","",SUMPRODUCT(--(D86=$D$5:$D$1071),--(F86=$F$5:$F$1071),--(E86=$E$5:$E$1071),--(O86&lt;$O$5:$O$1071))+COUNTIF($O$5:O86,O86))</f>
        <v/>
      </c>
    </row>
    <row r="87" spans="1:21" ht="18" customHeight="1">
      <c r="A87" s="22" t="str">
        <f>IF(AND(H87="",D87="",F87="",G87="",I87="",J87=""),"",SUBTOTAL(3,$B$5:B87))</f>
        <v/>
      </c>
      <c r="B87" s="74" t="str">
        <f>IF('DATA ENTRY'!B88="","",'DATA ENTRY'!B88)</f>
        <v/>
      </c>
      <c r="C87" s="74" t="str">
        <f>IF('DATA ENTRY'!C88="","",'DATA ENTRY'!C88)</f>
        <v/>
      </c>
      <c r="D87" s="74" t="str">
        <f>IF('DATA ENTRY'!E88="","",'DATA ENTRY'!E88)</f>
        <v/>
      </c>
      <c r="E87" s="22" t="str">
        <f>IF('DATA ENTRY'!G88="","",'DATA ENTRY'!G88)</f>
        <v/>
      </c>
      <c r="F87" s="22" t="str">
        <f>IF('DATA ENTRY'!F88="","",'DATA ENTRY'!F88)</f>
        <v/>
      </c>
      <c r="G87" s="148" t="str">
        <f>IF('DATA ENTRY'!H88="","",'DATA ENTRY'!H88)</f>
        <v/>
      </c>
      <c r="H87" s="148" t="str">
        <f>IF('DATA ENTRY'!I88="","",'DATA ENTRY'!I88)</f>
        <v/>
      </c>
      <c r="I87" s="22" t="str">
        <f>IF('DATA ENTRY'!N88="","",'DATA ENTRY'!N88)</f>
        <v/>
      </c>
      <c r="J87" s="147" t="str">
        <f>IF('DATA ENTRY'!O88="","",'DATA ENTRY'!O88)</f>
        <v/>
      </c>
      <c r="K87" s="22" t="str">
        <f>IF('DATA ENTRY'!P88="","",'DATA ENTRY'!P88)</f>
        <v/>
      </c>
      <c r="L87" s="147" t="str">
        <f>IF('DATA ENTRY'!Q88="","",'DATA ENTRY'!Q88)</f>
        <v/>
      </c>
      <c r="M87" s="22" t="str">
        <f>IF('DATA ENTRY'!R88="","",'DATA ENTRY'!R88)</f>
        <v/>
      </c>
      <c r="N87" s="147" t="str">
        <f>IF('DATA ENTRY'!S88="","",'DATA ENTRY'!S88)</f>
        <v/>
      </c>
      <c r="O87" s="147" t="str">
        <f t="shared" si="1"/>
        <v/>
      </c>
      <c r="P87" s="74" t="str">
        <f>IF('DATA ENTRY'!T88="","",'DATA ENTRY'!T88)</f>
        <v/>
      </c>
      <c r="Q87" s="74" t="str">
        <f>IF('DATA ENTRY'!U88="","",'DATA ENTRY'!U88)</f>
        <v/>
      </c>
      <c r="R87" s="22" t="str">
        <f>IF('DATA ENTRY'!W88="","",'DATA ENTRY'!W88)</f>
        <v/>
      </c>
      <c r="S87" s="22" t="str">
        <f>IF('DATA ENTRY'!X88="","",'DATA ENTRY'!X88)</f>
        <v/>
      </c>
      <c r="T87" s="22" t="str">
        <f>IF('DATA ENTRY'!AA88="","",'DATA ENTRY'!AA88)</f>
        <v/>
      </c>
      <c r="U87" s="22" t="str">
        <f>IF(O87="","",SUMPRODUCT(--(D87=$D$5:$D$1071),--(F87=$F$5:$F$1071),--(E87=$E$5:$E$1071),--(O87&lt;$O$5:$O$1071))+COUNTIF($O$5:O87,O87))</f>
        <v/>
      </c>
    </row>
    <row r="88" spans="1:21" ht="18" customHeight="1">
      <c r="A88" s="22" t="str">
        <f>IF(AND(H88="",D88="",F88="",G88="",I88="",J88=""),"",SUBTOTAL(3,$B$5:B88))</f>
        <v/>
      </c>
      <c r="B88" s="74" t="str">
        <f>IF('DATA ENTRY'!B89="","",'DATA ENTRY'!B89)</f>
        <v/>
      </c>
      <c r="C88" s="74" t="str">
        <f>IF('DATA ENTRY'!C89="","",'DATA ENTRY'!C89)</f>
        <v/>
      </c>
      <c r="D88" s="74" t="str">
        <f>IF('DATA ENTRY'!E89="","",'DATA ENTRY'!E89)</f>
        <v/>
      </c>
      <c r="E88" s="22" t="str">
        <f>IF('DATA ENTRY'!G89="","",'DATA ENTRY'!G89)</f>
        <v/>
      </c>
      <c r="F88" s="22" t="str">
        <f>IF('DATA ENTRY'!F89="","",'DATA ENTRY'!F89)</f>
        <v/>
      </c>
      <c r="G88" s="148" t="str">
        <f>IF('DATA ENTRY'!H89="","",'DATA ENTRY'!H89)</f>
        <v/>
      </c>
      <c r="H88" s="148" t="str">
        <f>IF('DATA ENTRY'!I89="","",'DATA ENTRY'!I89)</f>
        <v/>
      </c>
      <c r="I88" s="22" t="str">
        <f>IF('DATA ENTRY'!N89="","",'DATA ENTRY'!N89)</f>
        <v/>
      </c>
      <c r="J88" s="147" t="str">
        <f>IF('DATA ENTRY'!O89="","",'DATA ENTRY'!O89)</f>
        <v/>
      </c>
      <c r="K88" s="22" t="str">
        <f>IF('DATA ENTRY'!P89="","",'DATA ENTRY'!P89)</f>
        <v/>
      </c>
      <c r="L88" s="147" t="str">
        <f>IF('DATA ENTRY'!Q89="","",'DATA ENTRY'!Q89)</f>
        <v/>
      </c>
      <c r="M88" s="22" t="str">
        <f>IF('DATA ENTRY'!R89="","",'DATA ENTRY'!R89)</f>
        <v/>
      </c>
      <c r="N88" s="147" t="str">
        <f>IF('DATA ENTRY'!S89="","",'DATA ENTRY'!S89)</f>
        <v/>
      </c>
      <c r="O88" s="147" t="str">
        <f t="shared" si="1"/>
        <v/>
      </c>
      <c r="P88" s="74" t="str">
        <f>IF('DATA ENTRY'!T89="","",'DATA ENTRY'!T89)</f>
        <v/>
      </c>
      <c r="Q88" s="74" t="str">
        <f>IF('DATA ENTRY'!U89="","",'DATA ENTRY'!U89)</f>
        <v/>
      </c>
      <c r="R88" s="22" t="str">
        <f>IF('DATA ENTRY'!W89="","",'DATA ENTRY'!W89)</f>
        <v/>
      </c>
      <c r="S88" s="22" t="str">
        <f>IF('DATA ENTRY'!X89="","",'DATA ENTRY'!X89)</f>
        <v/>
      </c>
      <c r="T88" s="22" t="str">
        <f>IF('DATA ENTRY'!AA89="","",'DATA ENTRY'!AA89)</f>
        <v/>
      </c>
      <c r="U88" s="22" t="str">
        <f>IF(O88="","",SUMPRODUCT(--(D88=$D$5:$D$1071),--(F88=$F$5:$F$1071),--(E88=$E$5:$E$1071),--(O88&lt;$O$5:$O$1071))+COUNTIF($O$5:O88,O88))</f>
        <v/>
      </c>
    </row>
    <row r="89" spans="1:21" ht="18" customHeight="1">
      <c r="A89" s="22" t="str">
        <f>IF(AND(H89="",D89="",F89="",G89="",I89="",J89=""),"",SUBTOTAL(3,$B$5:B89))</f>
        <v/>
      </c>
      <c r="B89" s="74" t="str">
        <f>IF('DATA ENTRY'!B90="","",'DATA ENTRY'!B90)</f>
        <v/>
      </c>
      <c r="C89" s="74" t="str">
        <f>IF('DATA ENTRY'!C90="","",'DATA ENTRY'!C90)</f>
        <v/>
      </c>
      <c r="D89" s="74" t="str">
        <f>IF('DATA ENTRY'!E90="","",'DATA ENTRY'!E90)</f>
        <v/>
      </c>
      <c r="E89" s="22" t="str">
        <f>IF('DATA ENTRY'!G90="","",'DATA ENTRY'!G90)</f>
        <v/>
      </c>
      <c r="F89" s="22" t="str">
        <f>IF('DATA ENTRY'!F90="","",'DATA ENTRY'!F90)</f>
        <v/>
      </c>
      <c r="G89" s="148" t="str">
        <f>IF('DATA ENTRY'!H90="","",'DATA ENTRY'!H90)</f>
        <v/>
      </c>
      <c r="H89" s="148" t="str">
        <f>IF('DATA ENTRY'!I90="","",'DATA ENTRY'!I90)</f>
        <v/>
      </c>
      <c r="I89" s="22" t="str">
        <f>IF('DATA ENTRY'!N90="","",'DATA ENTRY'!N90)</f>
        <v/>
      </c>
      <c r="J89" s="147" t="str">
        <f>IF('DATA ENTRY'!O90="","",'DATA ENTRY'!O90)</f>
        <v/>
      </c>
      <c r="K89" s="22" t="str">
        <f>IF('DATA ENTRY'!P90="","",'DATA ENTRY'!P90)</f>
        <v/>
      </c>
      <c r="L89" s="147" t="str">
        <f>IF('DATA ENTRY'!Q90="","",'DATA ENTRY'!Q90)</f>
        <v/>
      </c>
      <c r="M89" s="22" t="str">
        <f>IF('DATA ENTRY'!R90="","",'DATA ENTRY'!R90)</f>
        <v/>
      </c>
      <c r="N89" s="147" t="str">
        <f>IF('DATA ENTRY'!S90="","",'DATA ENTRY'!S90)</f>
        <v/>
      </c>
      <c r="O89" s="147" t="str">
        <f t="shared" si="1"/>
        <v/>
      </c>
      <c r="P89" s="74" t="str">
        <f>IF('DATA ENTRY'!T90="","",'DATA ENTRY'!T90)</f>
        <v/>
      </c>
      <c r="Q89" s="74" t="str">
        <f>IF('DATA ENTRY'!U90="","",'DATA ENTRY'!U90)</f>
        <v/>
      </c>
      <c r="R89" s="22" t="str">
        <f>IF('DATA ENTRY'!W90="","",'DATA ENTRY'!W90)</f>
        <v/>
      </c>
      <c r="S89" s="22" t="str">
        <f>IF('DATA ENTRY'!X90="","",'DATA ENTRY'!X90)</f>
        <v/>
      </c>
      <c r="T89" s="22" t="str">
        <f>IF('DATA ENTRY'!AA90="","",'DATA ENTRY'!AA90)</f>
        <v/>
      </c>
      <c r="U89" s="22" t="str">
        <f>IF(O89="","",SUMPRODUCT(--(D89=$D$5:$D$1071),--(F89=$F$5:$F$1071),--(E89=$E$5:$E$1071),--(O89&lt;$O$5:$O$1071))+COUNTIF($O$5:O89,O89))</f>
        <v/>
      </c>
    </row>
    <row r="90" spans="1:21" ht="18" customHeight="1">
      <c r="A90" s="22" t="str">
        <f>IF(AND(H90="",D90="",F90="",G90="",I90="",J90=""),"",SUBTOTAL(3,$B$5:B90))</f>
        <v/>
      </c>
      <c r="B90" s="74" t="str">
        <f>IF('DATA ENTRY'!B91="","",'DATA ENTRY'!B91)</f>
        <v/>
      </c>
      <c r="C90" s="74" t="str">
        <f>IF('DATA ENTRY'!C91="","",'DATA ENTRY'!C91)</f>
        <v/>
      </c>
      <c r="D90" s="74" t="str">
        <f>IF('DATA ENTRY'!E91="","",'DATA ENTRY'!E91)</f>
        <v/>
      </c>
      <c r="E90" s="22" t="str">
        <f>IF('DATA ENTRY'!G91="","",'DATA ENTRY'!G91)</f>
        <v/>
      </c>
      <c r="F90" s="22" t="str">
        <f>IF('DATA ENTRY'!F91="","",'DATA ENTRY'!F91)</f>
        <v/>
      </c>
      <c r="G90" s="148" t="str">
        <f>IF('DATA ENTRY'!H91="","",'DATA ENTRY'!H91)</f>
        <v/>
      </c>
      <c r="H90" s="148" t="str">
        <f>IF('DATA ENTRY'!I91="","",'DATA ENTRY'!I91)</f>
        <v/>
      </c>
      <c r="I90" s="22" t="str">
        <f>IF('DATA ENTRY'!N91="","",'DATA ENTRY'!N91)</f>
        <v/>
      </c>
      <c r="J90" s="147" t="str">
        <f>IF('DATA ENTRY'!O91="","",'DATA ENTRY'!O91)</f>
        <v/>
      </c>
      <c r="K90" s="22" t="str">
        <f>IF('DATA ENTRY'!P91="","",'DATA ENTRY'!P91)</f>
        <v/>
      </c>
      <c r="L90" s="147" t="str">
        <f>IF('DATA ENTRY'!Q91="","",'DATA ENTRY'!Q91)</f>
        <v/>
      </c>
      <c r="M90" s="22" t="str">
        <f>IF('DATA ENTRY'!R91="","",'DATA ENTRY'!R91)</f>
        <v/>
      </c>
      <c r="N90" s="147" t="str">
        <f>IF('DATA ENTRY'!S91="","",'DATA ENTRY'!S91)</f>
        <v/>
      </c>
      <c r="O90" s="147" t="str">
        <f t="shared" si="1"/>
        <v/>
      </c>
      <c r="P90" s="74" t="str">
        <f>IF('DATA ENTRY'!T91="","",'DATA ENTRY'!T91)</f>
        <v/>
      </c>
      <c r="Q90" s="74" t="str">
        <f>IF('DATA ENTRY'!U91="","",'DATA ENTRY'!U91)</f>
        <v/>
      </c>
      <c r="R90" s="22" t="str">
        <f>IF('DATA ENTRY'!W91="","",'DATA ENTRY'!W91)</f>
        <v/>
      </c>
      <c r="S90" s="22" t="str">
        <f>IF('DATA ENTRY'!X91="","",'DATA ENTRY'!X91)</f>
        <v/>
      </c>
      <c r="T90" s="22" t="str">
        <f>IF('DATA ENTRY'!AA91="","",'DATA ENTRY'!AA91)</f>
        <v/>
      </c>
      <c r="U90" s="22" t="str">
        <f>IF(O90="","",SUMPRODUCT(--(D90=$D$5:$D$1071),--(F90=$F$5:$F$1071),--(E90=$E$5:$E$1071),--(O90&lt;$O$5:$O$1071))+COUNTIF($O$5:O90,O90))</f>
        <v/>
      </c>
    </row>
    <row r="91" spans="1:21" ht="18" customHeight="1">
      <c r="A91" s="22" t="str">
        <f>IF(AND(H91="",D91="",F91="",G91="",I91="",J91=""),"",SUBTOTAL(3,$B$5:B91))</f>
        <v/>
      </c>
      <c r="B91" s="74" t="str">
        <f>IF('DATA ENTRY'!B92="","",'DATA ENTRY'!B92)</f>
        <v/>
      </c>
      <c r="C91" s="74" t="str">
        <f>IF('DATA ENTRY'!C92="","",'DATA ENTRY'!C92)</f>
        <v/>
      </c>
      <c r="D91" s="74" t="str">
        <f>IF('DATA ENTRY'!E92="","",'DATA ENTRY'!E92)</f>
        <v/>
      </c>
      <c r="E91" s="22" t="str">
        <f>IF('DATA ENTRY'!G92="","",'DATA ENTRY'!G92)</f>
        <v/>
      </c>
      <c r="F91" s="22" t="str">
        <f>IF('DATA ENTRY'!F92="","",'DATA ENTRY'!F92)</f>
        <v/>
      </c>
      <c r="G91" s="148" t="str">
        <f>IF('DATA ENTRY'!H92="","",'DATA ENTRY'!H92)</f>
        <v/>
      </c>
      <c r="H91" s="148" t="str">
        <f>IF('DATA ENTRY'!I92="","",'DATA ENTRY'!I92)</f>
        <v/>
      </c>
      <c r="I91" s="22" t="str">
        <f>IF('DATA ENTRY'!N92="","",'DATA ENTRY'!N92)</f>
        <v/>
      </c>
      <c r="J91" s="147" t="str">
        <f>IF('DATA ENTRY'!O92="","",'DATA ENTRY'!O92)</f>
        <v/>
      </c>
      <c r="K91" s="22" t="str">
        <f>IF('DATA ENTRY'!P92="","",'DATA ENTRY'!P92)</f>
        <v/>
      </c>
      <c r="L91" s="147" t="str">
        <f>IF('DATA ENTRY'!Q92="","",'DATA ENTRY'!Q92)</f>
        <v/>
      </c>
      <c r="M91" s="22" t="str">
        <f>IF('DATA ENTRY'!R92="","",'DATA ENTRY'!R92)</f>
        <v/>
      </c>
      <c r="N91" s="147" t="str">
        <f>IF('DATA ENTRY'!S92="","",'DATA ENTRY'!S92)</f>
        <v/>
      </c>
      <c r="O91" s="147" t="str">
        <f t="shared" si="1"/>
        <v/>
      </c>
      <c r="P91" s="74" t="str">
        <f>IF('DATA ENTRY'!T92="","",'DATA ENTRY'!T92)</f>
        <v/>
      </c>
      <c r="Q91" s="74" t="str">
        <f>IF('DATA ENTRY'!U92="","",'DATA ENTRY'!U92)</f>
        <v/>
      </c>
      <c r="R91" s="22" t="str">
        <f>IF('DATA ENTRY'!W92="","",'DATA ENTRY'!W92)</f>
        <v/>
      </c>
      <c r="S91" s="22" t="str">
        <f>IF('DATA ENTRY'!X92="","",'DATA ENTRY'!X92)</f>
        <v/>
      </c>
      <c r="T91" s="22" t="str">
        <f>IF('DATA ENTRY'!AA92="","",'DATA ENTRY'!AA92)</f>
        <v/>
      </c>
      <c r="U91" s="22" t="str">
        <f>IF(O91="","",SUMPRODUCT(--(D91=$D$5:$D$1071),--(F91=$F$5:$F$1071),--(E91=$E$5:$E$1071),--(O91&lt;$O$5:$O$1071))+COUNTIF($O$5:O91,O91))</f>
        <v/>
      </c>
    </row>
    <row r="92" spans="1:21" ht="18" customHeight="1">
      <c r="A92" s="22" t="str">
        <f>IF(AND(H92="",D92="",F92="",G92="",I92="",J92=""),"",SUBTOTAL(3,$B$5:B92))</f>
        <v/>
      </c>
      <c r="B92" s="74" t="str">
        <f>IF('DATA ENTRY'!B93="","",'DATA ENTRY'!B93)</f>
        <v/>
      </c>
      <c r="C92" s="74" t="str">
        <f>IF('DATA ENTRY'!C93="","",'DATA ENTRY'!C93)</f>
        <v/>
      </c>
      <c r="D92" s="74" t="str">
        <f>IF('DATA ENTRY'!E93="","",'DATA ENTRY'!E93)</f>
        <v/>
      </c>
      <c r="E92" s="22" t="str">
        <f>IF('DATA ENTRY'!G93="","",'DATA ENTRY'!G93)</f>
        <v/>
      </c>
      <c r="F92" s="22" t="str">
        <f>IF('DATA ENTRY'!F93="","",'DATA ENTRY'!F93)</f>
        <v/>
      </c>
      <c r="G92" s="148" t="str">
        <f>IF('DATA ENTRY'!H93="","",'DATA ENTRY'!H93)</f>
        <v/>
      </c>
      <c r="H92" s="148" t="str">
        <f>IF('DATA ENTRY'!I93="","",'DATA ENTRY'!I93)</f>
        <v/>
      </c>
      <c r="I92" s="22" t="str">
        <f>IF('DATA ENTRY'!N93="","",'DATA ENTRY'!N93)</f>
        <v/>
      </c>
      <c r="J92" s="147" t="str">
        <f>IF('DATA ENTRY'!O93="","",'DATA ENTRY'!O93)</f>
        <v/>
      </c>
      <c r="K92" s="22" t="str">
        <f>IF('DATA ENTRY'!P93="","",'DATA ENTRY'!P93)</f>
        <v/>
      </c>
      <c r="L92" s="147" t="str">
        <f>IF('DATA ENTRY'!Q93="","",'DATA ENTRY'!Q93)</f>
        <v/>
      </c>
      <c r="M92" s="22" t="str">
        <f>IF('DATA ENTRY'!R93="","",'DATA ENTRY'!R93)</f>
        <v/>
      </c>
      <c r="N92" s="147" t="str">
        <f>IF('DATA ENTRY'!S93="","",'DATA ENTRY'!S93)</f>
        <v/>
      </c>
      <c r="O92" s="147" t="str">
        <f t="shared" si="1"/>
        <v/>
      </c>
      <c r="P92" s="74" t="str">
        <f>IF('DATA ENTRY'!T93="","",'DATA ENTRY'!T93)</f>
        <v/>
      </c>
      <c r="Q92" s="74" t="str">
        <f>IF('DATA ENTRY'!U93="","",'DATA ENTRY'!U93)</f>
        <v/>
      </c>
      <c r="R92" s="22" t="str">
        <f>IF('DATA ENTRY'!W93="","",'DATA ENTRY'!W93)</f>
        <v/>
      </c>
      <c r="S92" s="22" t="str">
        <f>IF('DATA ENTRY'!X93="","",'DATA ENTRY'!X93)</f>
        <v/>
      </c>
      <c r="T92" s="22" t="str">
        <f>IF('DATA ENTRY'!AA93="","",'DATA ENTRY'!AA93)</f>
        <v/>
      </c>
      <c r="U92" s="22" t="str">
        <f>IF(O92="","",SUMPRODUCT(--(D92=$D$5:$D$1071),--(F92=$F$5:$F$1071),--(E92=$E$5:$E$1071),--(O92&lt;$O$5:$O$1071))+COUNTIF($O$5:O92,O92))</f>
        <v/>
      </c>
    </row>
    <row r="93" spans="1:21" ht="18" customHeight="1">
      <c r="A93" s="22" t="str">
        <f>IF(AND(H93="",D93="",F93="",G93="",I93="",J93=""),"",SUBTOTAL(3,$B$5:B93))</f>
        <v/>
      </c>
      <c r="B93" s="74" t="str">
        <f>IF('DATA ENTRY'!B94="","",'DATA ENTRY'!B94)</f>
        <v/>
      </c>
      <c r="C93" s="74" t="str">
        <f>IF('DATA ENTRY'!C94="","",'DATA ENTRY'!C94)</f>
        <v/>
      </c>
      <c r="D93" s="74" t="str">
        <f>IF('DATA ENTRY'!E94="","",'DATA ENTRY'!E94)</f>
        <v/>
      </c>
      <c r="E93" s="22" t="str">
        <f>IF('DATA ENTRY'!G94="","",'DATA ENTRY'!G94)</f>
        <v/>
      </c>
      <c r="F93" s="22" t="str">
        <f>IF('DATA ENTRY'!F94="","",'DATA ENTRY'!F94)</f>
        <v/>
      </c>
      <c r="G93" s="148" t="str">
        <f>IF('DATA ENTRY'!H94="","",'DATA ENTRY'!H94)</f>
        <v/>
      </c>
      <c r="H93" s="148" t="str">
        <f>IF('DATA ENTRY'!I94="","",'DATA ENTRY'!I94)</f>
        <v/>
      </c>
      <c r="I93" s="22" t="str">
        <f>IF('DATA ENTRY'!N94="","",'DATA ENTRY'!N94)</f>
        <v/>
      </c>
      <c r="J93" s="147" t="str">
        <f>IF('DATA ENTRY'!O94="","",'DATA ENTRY'!O94)</f>
        <v/>
      </c>
      <c r="K93" s="22" t="str">
        <f>IF('DATA ENTRY'!P94="","",'DATA ENTRY'!P94)</f>
        <v/>
      </c>
      <c r="L93" s="147" t="str">
        <f>IF('DATA ENTRY'!Q94="","",'DATA ENTRY'!Q94)</f>
        <v/>
      </c>
      <c r="M93" s="22" t="str">
        <f>IF('DATA ENTRY'!R94="","",'DATA ENTRY'!R94)</f>
        <v/>
      </c>
      <c r="N93" s="147" t="str">
        <f>IF('DATA ENTRY'!S94="","",'DATA ENTRY'!S94)</f>
        <v/>
      </c>
      <c r="O93" s="147" t="str">
        <f t="shared" si="1"/>
        <v/>
      </c>
      <c r="P93" s="74" t="str">
        <f>IF('DATA ENTRY'!T94="","",'DATA ENTRY'!T94)</f>
        <v/>
      </c>
      <c r="Q93" s="74" t="str">
        <f>IF('DATA ENTRY'!U94="","",'DATA ENTRY'!U94)</f>
        <v/>
      </c>
      <c r="R93" s="22" t="str">
        <f>IF('DATA ENTRY'!W94="","",'DATA ENTRY'!W94)</f>
        <v/>
      </c>
      <c r="S93" s="22" t="str">
        <f>IF('DATA ENTRY'!X94="","",'DATA ENTRY'!X94)</f>
        <v/>
      </c>
      <c r="T93" s="22" t="str">
        <f>IF('DATA ENTRY'!AA94="","",'DATA ENTRY'!AA94)</f>
        <v/>
      </c>
      <c r="U93" s="22" t="str">
        <f>IF(O93="","",SUMPRODUCT(--(D93=$D$5:$D$1071),--(F93=$F$5:$F$1071),--(E93=$E$5:$E$1071),--(O93&lt;$O$5:$O$1071))+COUNTIF($O$5:O93,O93))</f>
        <v/>
      </c>
    </row>
    <row r="94" spans="1:21" ht="18" customHeight="1">
      <c r="A94" s="22" t="str">
        <f>IF(AND(H94="",D94="",F94="",G94="",I94="",J94=""),"",SUBTOTAL(3,$B$5:B94))</f>
        <v/>
      </c>
      <c r="B94" s="74" t="str">
        <f>IF('DATA ENTRY'!B95="","",'DATA ENTRY'!B95)</f>
        <v/>
      </c>
      <c r="C94" s="74" t="str">
        <f>IF('DATA ENTRY'!C95="","",'DATA ENTRY'!C95)</f>
        <v/>
      </c>
      <c r="D94" s="74" t="str">
        <f>IF('DATA ENTRY'!E95="","",'DATA ENTRY'!E95)</f>
        <v/>
      </c>
      <c r="E94" s="22" t="str">
        <f>IF('DATA ENTRY'!G95="","",'DATA ENTRY'!G95)</f>
        <v/>
      </c>
      <c r="F94" s="22" t="str">
        <f>IF('DATA ENTRY'!F95="","",'DATA ENTRY'!F95)</f>
        <v/>
      </c>
      <c r="G94" s="148" t="str">
        <f>IF('DATA ENTRY'!H95="","",'DATA ENTRY'!H95)</f>
        <v/>
      </c>
      <c r="H94" s="148" t="str">
        <f>IF('DATA ENTRY'!I95="","",'DATA ENTRY'!I95)</f>
        <v/>
      </c>
      <c r="I94" s="22" t="str">
        <f>IF('DATA ENTRY'!N95="","",'DATA ENTRY'!N95)</f>
        <v/>
      </c>
      <c r="J94" s="147" t="str">
        <f>IF('DATA ENTRY'!O95="","",'DATA ENTRY'!O95)</f>
        <v/>
      </c>
      <c r="K94" s="22" t="str">
        <f>IF('DATA ENTRY'!P95="","",'DATA ENTRY'!P95)</f>
        <v/>
      </c>
      <c r="L94" s="147" t="str">
        <f>IF('DATA ENTRY'!Q95="","",'DATA ENTRY'!Q95)</f>
        <v/>
      </c>
      <c r="M94" s="22" t="str">
        <f>IF('DATA ENTRY'!R95="","",'DATA ENTRY'!R95)</f>
        <v/>
      </c>
      <c r="N94" s="147" t="str">
        <f>IF('DATA ENTRY'!S95="","",'DATA ENTRY'!S95)</f>
        <v/>
      </c>
      <c r="O94" s="147" t="str">
        <f t="shared" si="1"/>
        <v/>
      </c>
      <c r="P94" s="74" t="str">
        <f>IF('DATA ENTRY'!T95="","",'DATA ENTRY'!T95)</f>
        <v/>
      </c>
      <c r="Q94" s="74" t="str">
        <f>IF('DATA ENTRY'!U95="","",'DATA ENTRY'!U95)</f>
        <v/>
      </c>
      <c r="R94" s="22" t="str">
        <f>IF('DATA ENTRY'!W95="","",'DATA ENTRY'!W95)</f>
        <v/>
      </c>
      <c r="S94" s="22" t="str">
        <f>IF('DATA ENTRY'!X95="","",'DATA ENTRY'!X95)</f>
        <v/>
      </c>
      <c r="T94" s="22" t="str">
        <f>IF('DATA ENTRY'!AA95="","",'DATA ENTRY'!AA95)</f>
        <v/>
      </c>
      <c r="U94" s="22" t="str">
        <f>IF(O94="","",SUMPRODUCT(--(D94=$D$5:$D$1071),--(F94=$F$5:$F$1071),--(E94=$E$5:$E$1071),--(O94&lt;$O$5:$O$1071))+COUNTIF($O$5:O94,O94))</f>
        <v/>
      </c>
    </row>
    <row r="95" spans="1:21" ht="18" customHeight="1">
      <c r="A95" s="22" t="str">
        <f>IF(AND(H95="",D95="",F95="",G95="",I95="",J95=""),"",SUBTOTAL(3,$B$5:B95))</f>
        <v/>
      </c>
      <c r="B95" s="74" t="str">
        <f>IF('DATA ENTRY'!B96="","",'DATA ENTRY'!B96)</f>
        <v/>
      </c>
      <c r="C95" s="74" t="str">
        <f>IF('DATA ENTRY'!C96="","",'DATA ENTRY'!C96)</f>
        <v/>
      </c>
      <c r="D95" s="74" t="str">
        <f>IF('DATA ENTRY'!E96="","",'DATA ENTRY'!E96)</f>
        <v/>
      </c>
      <c r="E95" s="22" t="str">
        <f>IF('DATA ENTRY'!G96="","",'DATA ENTRY'!G96)</f>
        <v/>
      </c>
      <c r="F95" s="22" t="str">
        <f>IF('DATA ENTRY'!F96="","",'DATA ENTRY'!F96)</f>
        <v/>
      </c>
      <c r="G95" s="148" t="str">
        <f>IF('DATA ENTRY'!H96="","",'DATA ENTRY'!H96)</f>
        <v/>
      </c>
      <c r="H95" s="148" t="str">
        <f>IF('DATA ENTRY'!I96="","",'DATA ENTRY'!I96)</f>
        <v/>
      </c>
      <c r="I95" s="22" t="str">
        <f>IF('DATA ENTRY'!N96="","",'DATA ENTRY'!N96)</f>
        <v/>
      </c>
      <c r="J95" s="147" t="str">
        <f>IF('DATA ENTRY'!O96="","",'DATA ENTRY'!O96)</f>
        <v/>
      </c>
      <c r="K95" s="22" t="str">
        <f>IF('DATA ENTRY'!P96="","",'DATA ENTRY'!P96)</f>
        <v/>
      </c>
      <c r="L95" s="147" t="str">
        <f>IF('DATA ENTRY'!Q96="","",'DATA ENTRY'!Q96)</f>
        <v/>
      </c>
      <c r="M95" s="22" t="str">
        <f>IF('DATA ENTRY'!R96="","",'DATA ENTRY'!R96)</f>
        <v/>
      </c>
      <c r="N95" s="147" t="str">
        <f>IF('DATA ENTRY'!S96="","",'DATA ENTRY'!S96)</f>
        <v/>
      </c>
      <c r="O95" s="147" t="str">
        <f t="shared" si="1"/>
        <v/>
      </c>
      <c r="P95" s="74" t="str">
        <f>IF('DATA ENTRY'!T96="","",'DATA ENTRY'!T96)</f>
        <v/>
      </c>
      <c r="Q95" s="74" t="str">
        <f>IF('DATA ENTRY'!U96="","",'DATA ENTRY'!U96)</f>
        <v/>
      </c>
      <c r="R95" s="22" t="str">
        <f>IF('DATA ENTRY'!W96="","",'DATA ENTRY'!W96)</f>
        <v/>
      </c>
      <c r="S95" s="22" t="str">
        <f>IF('DATA ENTRY'!X96="","",'DATA ENTRY'!X96)</f>
        <v/>
      </c>
      <c r="T95" s="22" t="str">
        <f>IF('DATA ENTRY'!AA96="","",'DATA ENTRY'!AA96)</f>
        <v/>
      </c>
      <c r="U95" s="22" t="str">
        <f>IF(O95="","",SUMPRODUCT(--(D95=$D$5:$D$1071),--(F95=$F$5:$F$1071),--(E95=$E$5:$E$1071),--(O95&lt;$O$5:$O$1071))+COUNTIF($O$5:O95,O95))</f>
        <v/>
      </c>
    </row>
    <row r="96" spans="1:21" ht="18" customHeight="1">
      <c r="A96" s="22" t="str">
        <f>IF(AND(H96="",D96="",F96="",G96="",I96="",J96=""),"",SUBTOTAL(3,$B$5:B96))</f>
        <v/>
      </c>
      <c r="B96" s="74" t="str">
        <f>IF('DATA ENTRY'!B97="","",'DATA ENTRY'!B97)</f>
        <v/>
      </c>
      <c r="C96" s="74" t="str">
        <f>IF('DATA ENTRY'!C97="","",'DATA ENTRY'!C97)</f>
        <v/>
      </c>
      <c r="D96" s="74" t="str">
        <f>IF('DATA ENTRY'!E97="","",'DATA ENTRY'!E97)</f>
        <v/>
      </c>
      <c r="E96" s="22" t="str">
        <f>IF('DATA ENTRY'!G97="","",'DATA ENTRY'!G97)</f>
        <v/>
      </c>
      <c r="F96" s="22" t="str">
        <f>IF('DATA ENTRY'!F97="","",'DATA ENTRY'!F97)</f>
        <v/>
      </c>
      <c r="G96" s="148" t="str">
        <f>IF('DATA ENTRY'!H97="","",'DATA ENTRY'!H97)</f>
        <v/>
      </c>
      <c r="H96" s="148" t="str">
        <f>IF('DATA ENTRY'!I97="","",'DATA ENTRY'!I97)</f>
        <v/>
      </c>
      <c r="I96" s="22" t="str">
        <f>IF('DATA ENTRY'!N97="","",'DATA ENTRY'!N97)</f>
        <v/>
      </c>
      <c r="J96" s="147" t="str">
        <f>IF('DATA ENTRY'!O97="","",'DATA ENTRY'!O97)</f>
        <v/>
      </c>
      <c r="K96" s="22" t="str">
        <f>IF('DATA ENTRY'!P97="","",'DATA ENTRY'!P97)</f>
        <v/>
      </c>
      <c r="L96" s="147" t="str">
        <f>IF('DATA ENTRY'!Q97="","",'DATA ENTRY'!Q97)</f>
        <v/>
      </c>
      <c r="M96" s="22" t="str">
        <f>IF('DATA ENTRY'!R97="","",'DATA ENTRY'!R97)</f>
        <v/>
      </c>
      <c r="N96" s="147" t="str">
        <f>IF('DATA ENTRY'!S97="","",'DATA ENTRY'!S97)</f>
        <v/>
      </c>
      <c r="O96" s="147" t="str">
        <f t="shared" si="1"/>
        <v/>
      </c>
      <c r="P96" s="74" t="str">
        <f>IF('DATA ENTRY'!T97="","",'DATA ENTRY'!T97)</f>
        <v/>
      </c>
      <c r="Q96" s="74" t="str">
        <f>IF('DATA ENTRY'!U97="","",'DATA ENTRY'!U97)</f>
        <v/>
      </c>
      <c r="R96" s="22" t="str">
        <f>IF('DATA ENTRY'!W97="","",'DATA ENTRY'!W97)</f>
        <v/>
      </c>
      <c r="S96" s="22" t="str">
        <f>IF('DATA ENTRY'!X97="","",'DATA ENTRY'!X97)</f>
        <v/>
      </c>
      <c r="T96" s="22" t="str">
        <f>IF('DATA ENTRY'!AA97="","",'DATA ENTRY'!AA97)</f>
        <v/>
      </c>
      <c r="U96" s="22" t="str">
        <f>IF(O96="","",SUMPRODUCT(--(D96=$D$5:$D$1071),--(F96=$F$5:$F$1071),--(E96=$E$5:$E$1071),--(O96&lt;$O$5:$O$1071))+COUNTIF($O$5:O96,O96))</f>
        <v/>
      </c>
    </row>
    <row r="97" spans="1:21" ht="18" customHeight="1">
      <c r="A97" s="22" t="str">
        <f>IF(AND(H97="",D97="",F97="",G97="",I97="",J97=""),"",SUBTOTAL(3,$B$5:B97))</f>
        <v/>
      </c>
      <c r="B97" s="74" t="str">
        <f>IF('DATA ENTRY'!B98="","",'DATA ENTRY'!B98)</f>
        <v/>
      </c>
      <c r="C97" s="74" t="str">
        <f>IF('DATA ENTRY'!C98="","",'DATA ENTRY'!C98)</f>
        <v/>
      </c>
      <c r="D97" s="74" t="str">
        <f>IF('DATA ENTRY'!E98="","",'DATA ENTRY'!E98)</f>
        <v/>
      </c>
      <c r="E97" s="22" t="str">
        <f>IF('DATA ENTRY'!G98="","",'DATA ENTRY'!G98)</f>
        <v/>
      </c>
      <c r="F97" s="22" t="str">
        <f>IF('DATA ENTRY'!F98="","",'DATA ENTRY'!F98)</f>
        <v/>
      </c>
      <c r="G97" s="148" t="str">
        <f>IF('DATA ENTRY'!H98="","",'DATA ENTRY'!H98)</f>
        <v/>
      </c>
      <c r="H97" s="148" t="str">
        <f>IF('DATA ENTRY'!I98="","",'DATA ENTRY'!I98)</f>
        <v/>
      </c>
      <c r="I97" s="22" t="str">
        <f>IF('DATA ENTRY'!N98="","",'DATA ENTRY'!N98)</f>
        <v/>
      </c>
      <c r="J97" s="147" t="str">
        <f>IF('DATA ENTRY'!O98="","",'DATA ENTRY'!O98)</f>
        <v/>
      </c>
      <c r="K97" s="22" t="str">
        <f>IF('DATA ENTRY'!P98="","",'DATA ENTRY'!P98)</f>
        <v/>
      </c>
      <c r="L97" s="147" t="str">
        <f>IF('DATA ENTRY'!Q98="","",'DATA ENTRY'!Q98)</f>
        <v/>
      </c>
      <c r="M97" s="22" t="str">
        <f>IF('DATA ENTRY'!R98="","",'DATA ENTRY'!R98)</f>
        <v/>
      </c>
      <c r="N97" s="147" t="str">
        <f>IF('DATA ENTRY'!S98="","",'DATA ENTRY'!S98)</f>
        <v/>
      </c>
      <c r="O97" s="147" t="str">
        <f t="shared" si="1"/>
        <v/>
      </c>
      <c r="P97" s="74" t="str">
        <f>IF('DATA ENTRY'!T98="","",'DATA ENTRY'!T98)</f>
        <v/>
      </c>
      <c r="Q97" s="74" t="str">
        <f>IF('DATA ENTRY'!U98="","",'DATA ENTRY'!U98)</f>
        <v/>
      </c>
      <c r="R97" s="22" t="str">
        <f>IF('DATA ENTRY'!W98="","",'DATA ENTRY'!W98)</f>
        <v/>
      </c>
      <c r="S97" s="22" t="str">
        <f>IF('DATA ENTRY'!X98="","",'DATA ENTRY'!X98)</f>
        <v/>
      </c>
      <c r="T97" s="22" t="str">
        <f>IF('DATA ENTRY'!AA98="","",'DATA ENTRY'!AA98)</f>
        <v/>
      </c>
      <c r="U97" s="22" t="str">
        <f>IF(O97="","",SUMPRODUCT(--(D97=$D$5:$D$1071),--(F97=$F$5:$F$1071),--(E97=$E$5:$E$1071),--(O97&lt;$O$5:$O$1071))+COUNTIF($O$5:O97,O97))</f>
        <v/>
      </c>
    </row>
    <row r="98" spans="1:21" ht="18" customHeight="1">
      <c r="A98" s="22" t="str">
        <f>IF(AND(H98="",D98="",F98="",G98="",I98="",J98=""),"",SUBTOTAL(3,$B$5:B98))</f>
        <v/>
      </c>
      <c r="B98" s="74" t="str">
        <f>IF('DATA ENTRY'!B99="","",'DATA ENTRY'!B99)</f>
        <v/>
      </c>
      <c r="C98" s="74" t="str">
        <f>IF('DATA ENTRY'!C99="","",'DATA ENTRY'!C99)</f>
        <v/>
      </c>
      <c r="D98" s="74" t="str">
        <f>IF('DATA ENTRY'!E99="","",'DATA ENTRY'!E99)</f>
        <v/>
      </c>
      <c r="E98" s="22" t="str">
        <f>IF('DATA ENTRY'!G99="","",'DATA ENTRY'!G99)</f>
        <v/>
      </c>
      <c r="F98" s="22" t="str">
        <f>IF('DATA ENTRY'!F99="","",'DATA ENTRY'!F99)</f>
        <v/>
      </c>
      <c r="G98" s="148" t="str">
        <f>IF('DATA ENTRY'!H99="","",'DATA ENTRY'!H99)</f>
        <v/>
      </c>
      <c r="H98" s="148" t="str">
        <f>IF('DATA ENTRY'!I99="","",'DATA ENTRY'!I99)</f>
        <v/>
      </c>
      <c r="I98" s="22" t="str">
        <f>IF('DATA ENTRY'!N99="","",'DATA ENTRY'!N99)</f>
        <v/>
      </c>
      <c r="J98" s="147" t="str">
        <f>IF('DATA ENTRY'!O99="","",'DATA ENTRY'!O99)</f>
        <v/>
      </c>
      <c r="K98" s="22" t="str">
        <f>IF('DATA ENTRY'!P99="","",'DATA ENTRY'!P99)</f>
        <v/>
      </c>
      <c r="L98" s="147" t="str">
        <f>IF('DATA ENTRY'!Q99="","",'DATA ENTRY'!Q99)</f>
        <v/>
      </c>
      <c r="M98" s="22" t="str">
        <f>IF('DATA ENTRY'!R99="","",'DATA ENTRY'!R99)</f>
        <v/>
      </c>
      <c r="N98" s="147" t="str">
        <f>IF('DATA ENTRY'!S99="","",'DATA ENTRY'!S99)</f>
        <v/>
      </c>
      <c r="O98" s="147" t="str">
        <f t="shared" si="1"/>
        <v/>
      </c>
      <c r="P98" s="74" t="str">
        <f>IF('DATA ENTRY'!T99="","",'DATA ENTRY'!T99)</f>
        <v/>
      </c>
      <c r="Q98" s="74" t="str">
        <f>IF('DATA ENTRY'!U99="","",'DATA ENTRY'!U99)</f>
        <v/>
      </c>
      <c r="R98" s="22" t="str">
        <f>IF('DATA ENTRY'!W99="","",'DATA ENTRY'!W99)</f>
        <v/>
      </c>
      <c r="S98" s="22" t="str">
        <f>IF('DATA ENTRY'!X99="","",'DATA ENTRY'!X99)</f>
        <v/>
      </c>
      <c r="T98" s="22" t="str">
        <f>IF('DATA ENTRY'!AA99="","",'DATA ENTRY'!AA99)</f>
        <v/>
      </c>
      <c r="U98" s="22" t="str">
        <f>IF(O98="","",SUMPRODUCT(--(D98=$D$5:$D$1071),--(F98=$F$5:$F$1071),--(E98=$E$5:$E$1071),--(O98&lt;$O$5:$O$1071))+COUNTIF($O$5:O98,O98))</f>
        <v/>
      </c>
    </row>
    <row r="99" spans="1:21" ht="18" customHeight="1">
      <c r="A99" s="22" t="str">
        <f>IF(AND(H99="",D99="",F99="",G99="",I99="",J99=""),"",SUBTOTAL(3,$B$5:B99))</f>
        <v/>
      </c>
      <c r="B99" s="74" t="str">
        <f>IF('DATA ENTRY'!B100="","",'DATA ENTRY'!B100)</f>
        <v/>
      </c>
      <c r="C99" s="74" t="str">
        <f>IF('DATA ENTRY'!C100="","",'DATA ENTRY'!C100)</f>
        <v/>
      </c>
      <c r="D99" s="74" t="str">
        <f>IF('DATA ENTRY'!E100="","",'DATA ENTRY'!E100)</f>
        <v/>
      </c>
      <c r="E99" s="22" t="str">
        <f>IF('DATA ENTRY'!G100="","",'DATA ENTRY'!G100)</f>
        <v/>
      </c>
      <c r="F99" s="22" t="str">
        <f>IF('DATA ENTRY'!F100="","",'DATA ENTRY'!F100)</f>
        <v/>
      </c>
      <c r="G99" s="148" t="str">
        <f>IF('DATA ENTRY'!H100="","",'DATA ENTRY'!H100)</f>
        <v/>
      </c>
      <c r="H99" s="148" t="str">
        <f>IF('DATA ENTRY'!I100="","",'DATA ENTRY'!I100)</f>
        <v/>
      </c>
      <c r="I99" s="22" t="str">
        <f>IF('DATA ENTRY'!N100="","",'DATA ENTRY'!N100)</f>
        <v/>
      </c>
      <c r="J99" s="147" t="str">
        <f>IF('DATA ENTRY'!O100="","",'DATA ENTRY'!O100)</f>
        <v/>
      </c>
      <c r="K99" s="22" t="str">
        <f>IF('DATA ENTRY'!P100="","",'DATA ENTRY'!P100)</f>
        <v/>
      </c>
      <c r="L99" s="147" t="str">
        <f>IF('DATA ENTRY'!Q100="","",'DATA ENTRY'!Q100)</f>
        <v/>
      </c>
      <c r="M99" s="22" t="str">
        <f>IF('DATA ENTRY'!R100="","",'DATA ENTRY'!R100)</f>
        <v/>
      </c>
      <c r="N99" s="147" t="str">
        <f>IF('DATA ENTRY'!S100="","",'DATA ENTRY'!S100)</f>
        <v/>
      </c>
      <c r="O99" s="147" t="str">
        <f t="shared" si="1"/>
        <v/>
      </c>
      <c r="P99" s="74" t="str">
        <f>IF('DATA ENTRY'!T100="","",'DATA ENTRY'!T100)</f>
        <v/>
      </c>
      <c r="Q99" s="74" t="str">
        <f>IF('DATA ENTRY'!U100="","",'DATA ENTRY'!U100)</f>
        <v/>
      </c>
      <c r="R99" s="22" t="str">
        <f>IF('DATA ENTRY'!W100="","",'DATA ENTRY'!W100)</f>
        <v/>
      </c>
      <c r="S99" s="22" t="str">
        <f>IF('DATA ENTRY'!X100="","",'DATA ENTRY'!X100)</f>
        <v/>
      </c>
      <c r="T99" s="22" t="str">
        <f>IF('DATA ENTRY'!AA100="","",'DATA ENTRY'!AA100)</f>
        <v/>
      </c>
      <c r="U99" s="22" t="str">
        <f>IF(O99="","",SUMPRODUCT(--(D99=$D$5:$D$1071),--(F99=$F$5:$F$1071),--(E99=$E$5:$E$1071),--(O99&lt;$O$5:$O$1071))+COUNTIF($O$5:O99,O99))</f>
        <v/>
      </c>
    </row>
    <row r="100" spans="1:21" ht="18" customHeight="1">
      <c r="A100" s="22" t="str">
        <f>IF(AND(H100="",D100="",F100="",G100="",I100="",J100=""),"",SUBTOTAL(3,$B$5:B100))</f>
        <v/>
      </c>
      <c r="B100" s="74" t="str">
        <f>IF('DATA ENTRY'!B101="","",'DATA ENTRY'!B101)</f>
        <v/>
      </c>
      <c r="C100" s="74" t="str">
        <f>IF('DATA ENTRY'!C101="","",'DATA ENTRY'!C101)</f>
        <v/>
      </c>
      <c r="D100" s="74" t="str">
        <f>IF('DATA ENTRY'!E101="","",'DATA ENTRY'!E101)</f>
        <v/>
      </c>
      <c r="E100" s="22" t="str">
        <f>IF('DATA ENTRY'!G101="","",'DATA ENTRY'!G101)</f>
        <v/>
      </c>
      <c r="F100" s="22" t="str">
        <f>IF('DATA ENTRY'!F101="","",'DATA ENTRY'!F101)</f>
        <v/>
      </c>
      <c r="G100" s="148" t="str">
        <f>IF('DATA ENTRY'!H101="","",'DATA ENTRY'!H101)</f>
        <v/>
      </c>
      <c r="H100" s="148" t="str">
        <f>IF('DATA ENTRY'!I101="","",'DATA ENTRY'!I101)</f>
        <v/>
      </c>
      <c r="I100" s="22" t="str">
        <f>IF('DATA ENTRY'!N101="","",'DATA ENTRY'!N101)</f>
        <v/>
      </c>
      <c r="J100" s="147" t="str">
        <f>IF('DATA ENTRY'!O101="","",'DATA ENTRY'!O101)</f>
        <v/>
      </c>
      <c r="K100" s="22" t="str">
        <f>IF('DATA ENTRY'!P101="","",'DATA ENTRY'!P101)</f>
        <v/>
      </c>
      <c r="L100" s="147" t="str">
        <f>IF('DATA ENTRY'!Q101="","",'DATA ENTRY'!Q101)</f>
        <v/>
      </c>
      <c r="M100" s="22" t="str">
        <f>IF('DATA ENTRY'!R101="","",'DATA ENTRY'!R101)</f>
        <v/>
      </c>
      <c r="N100" s="147" t="str">
        <f>IF('DATA ENTRY'!S101="","",'DATA ENTRY'!S101)</f>
        <v/>
      </c>
      <c r="O100" s="147" t="str">
        <f t="shared" si="1"/>
        <v/>
      </c>
      <c r="P100" s="74" t="str">
        <f>IF('DATA ENTRY'!T101="","",'DATA ENTRY'!T101)</f>
        <v/>
      </c>
      <c r="Q100" s="74" t="str">
        <f>IF('DATA ENTRY'!U101="","",'DATA ENTRY'!U101)</f>
        <v/>
      </c>
      <c r="R100" s="22" t="str">
        <f>IF('DATA ENTRY'!W101="","",'DATA ENTRY'!W101)</f>
        <v/>
      </c>
      <c r="S100" s="22" t="str">
        <f>IF('DATA ENTRY'!X101="","",'DATA ENTRY'!X101)</f>
        <v/>
      </c>
      <c r="T100" s="22" t="str">
        <f>IF('DATA ENTRY'!AA101="","",'DATA ENTRY'!AA101)</f>
        <v/>
      </c>
      <c r="U100" s="22" t="str">
        <f>IF(O100="","",SUMPRODUCT(--(D100=$D$5:$D$1071),--(F100=$F$5:$F$1071),--(E100=$E$5:$E$1071),--(O100&lt;$O$5:$O$1071))+COUNTIF($O$5:O100,O100))</f>
        <v/>
      </c>
    </row>
    <row r="101" spans="1:21" ht="18" customHeight="1">
      <c r="A101" s="22" t="str">
        <f>IF(AND(H101="",D101="",F101="",G101="",I101="",J101=""),"",SUBTOTAL(3,$B$5:B101))</f>
        <v/>
      </c>
      <c r="B101" s="74" t="str">
        <f>IF('DATA ENTRY'!B102="","",'DATA ENTRY'!B102)</f>
        <v/>
      </c>
      <c r="C101" s="74" t="str">
        <f>IF('DATA ENTRY'!C102="","",'DATA ENTRY'!C102)</f>
        <v/>
      </c>
      <c r="D101" s="74" t="str">
        <f>IF('DATA ENTRY'!E102="","",'DATA ENTRY'!E102)</f>
        <v/>
      </c>
      <c r="E101" s="22" t="str">
        <f>IF('DATA ENTRY'!G102="","",'DATA ENTRY'!G102)</f>
        <v/>
      </c>
      <c r="F101" s="22" t="str">
        <f>IF('DATA ENTRY'!F102="","",'DATA ENTRY'!F102)</f>
        <v/>
      </c>
      <c r="G101" s="148" t="str">
        <f>IF('DATA ENTRY'!H102="","",'DATA ENTRY'!H102)</f>
        <v/>
      </c>
      <c r="H101" s="148" t="str">
        <f>IF('DATA ENTRY'!I102="","",'DATA ENTRY'!I102)</f>
        <v/>
      </c>
      <c r="I101" s="22" t="str">
        <f>IF('DATA ENTRY'!N102="","",'DATA ENTRY'!N102)</f>
        <v/>
      </c>
      <c r="J101" s="147" t="str">
        <f>IF('DATA ENTRY'!O102="","",'DATA ENTRY'!O102)</f>
        <v/>
      </c>
      <c r="K101" s="22" t="str">
        <f>IF('DATA ENTRY'!P102="","",'DATA ENTRY'!P102)</f>
        <v/>
      </c>
      <c r="L101" s="147" t="str">
        <f>IF('DATA ENTRY'!Q102="","",'DATA ENTRY'!Q102)</f>
        <v/>
      </c>
      <c r="M101" s="22" t="str">
        <f>IF('DATA ENTRY'!R102="","",'DATA ENTRY'!R102)</f>
        <v/>
      </c>
      <c r="N101" s="147" t="str">
        <f>IF('DATA ENTRY'!S102="","",'DATA ENTRY'!S102)</f>
        <v/>
      </c>
      <c r="O101" s="147" t="str">
        <f t="shared" si="1"/>
        <v/>
      </c>
      <c r="P101" s="74" t="str">
        <f>IF('DATA ENTRY'!T102="","",'DATA ENTRY'!T102)</f>
        <v/>
      </c>
      <c r="Q101" s="74" t="str">
        <f>IF('DATA ENTRY'!U102="","",'DATA ENTRY'!U102)</f>
        <v/>
      </c>
      <c r="R101" s="22" t="str">
        <f>IF('DATA ENTRY'!W102="","",'DATA ENTRY'!W102)</f>
        <v/>
      </c>
      <c r="S101" s="22" t="str">
        <f>IF('DATA ENTRY'!X102="","",'DATA ENTRY'!X102)</f>
        <v/>
      </c>
      <c r="T101" s="22" t="str">
        <f>IF('DATA ENTRY'!AA102="","",'DATA ENTRY'!AA102)</f>
        <v/>
      </c>
      <c r="U101" s="22" t="str">
        <f>IF(O101="","",SUMPRODUCT(--(D101=$D$5:$D$1071),--(F101=$F$5:$F$1071),--(E101=$E$5:$E$1071),--(O101&lt;$O$5:$O$1071))+COUNTIF($O$5:O101,O101))</f>
        <v/>
      </c>
    </row>
    <row r="102" spans="1:21" ht="18" customHeight="1">
      <c r="A102" s="22" t="str">
        <f>IF(AND(H102="",D102="",F102="",G102="",I102="",J102=""),"",SUBTOTAL(3,$B$5:B102))</f>
        <v/>
      </c>
      <c r="B102" s="74" t="str">
        <f>IF('DATA ENTRY'!B103="","",'DATA ENTRY'!B103)</f>
        <v/>
      </c>
      <c r="C102" s="74" t="str">
        <f>IF('DATA ENTRY'!C103="","",'DATA ENTRY'!C103)</f>
        <v/>
      </c>
      <c r="D102" s="74" t="str">
        <f>IF('DATA ENTRY'!E103="","",'DATA ENTRY'!E103)</f>
        <v/>
      </c>
      <c r="E102" s="22" t="str">
        <f>IF('DATA ENTRY'!G103="","",'DATA ENTRY'!G103)</f>
        <v/>
      </c>
      <c r="F102" s="22" t="str">
        <f>IF('DATA ENTRY'!F103="","",'DATA ENTRY'!F103)</f>
        <v/>
      </c>
      <c r="G102" s="148" t="str">
        <f>IF('DATA ENTRY'!H103="","",'DATA ENTRY'!H103)</f>
        <v/>
      </c>
      <c r="H102" s="148" t="str">
        <f>IF('DATA ENTRY'!I103="","",'DATA ENTRY'!I103)</f>
        <v/>
      </c>
      <c r="I102" s="22" t="str">
        <f>IF('DATA ENTRY'!N103="","",'DATA ENTRY'!N103)</f>
        <v/>
      </c>
      <c r="J102" s="147" t="str">
        <f>IF('DATA ENTRY'!O103="","",'DATA ENTRY'!O103)</f>
        <v/>
      </c>
      <c r="K102" s="22" t="str">
        <f>IF('DATA ENTRY'!P103="","",'DATA ENTRY'!P103)</f>
        <v/>
      </c>
      <c r="L102" s="147" t="str">
        <f>IF('DATA ENTRY'!Q103="","",'DATA ENTRY'!Q103)</f>
        <v/>
      </c>
      <c r="M102" s="22" t="str">
        <f>IF('DATA ENTRY'!R103="","",'DATA ENTRY'!R103)</f>
        <v/>
      </c>
      <c r="N102" s="147" t="str">
        <f>IF('DATA ENTRY'!S103="","",'DATA ENTRY'!S103)</f>
        <v/>
      </c>
      <c r="O102" s="147" t="str">
        <f t="shared" si="1"/>
        <v/>
      </c>
      <c r="P102" s="74" t="str">
        <f>IF('DATA ENTRY'!T103="","",'DATA ENTRY'!T103)</f>
        <v/>
      </c>
      <c r="Q102" s="74" t="str">
        <f>IF('DATA ENTRY'!U103="","",'DATA ENTRY'!U103)</f>
        <v/>
      </c>
      <c r="R102" s="22" t="str">
        <f>IF('DATA ENTRY'!W103="","",'DATA ENTRY'!W103)</f>
        <v/>
      </c>
      <c r="S102" s="22" t="str">
        <f>IF('DATA ENTRY'!X103="","",'DATA ENTRY'!X103)</f>
        <v/>
      </c>
      <c r="T102" s="22" t="str">
        <f>IF('DATA ENTRY'!AA103="","",'DATA ENTRY'!AA103)</f>
        <v/>
      </c>
      <c r="U102" s="22" t="str">
        <f>IF(O102="","",SUMPRODUCT(--(D102=$D$5:$D$1071),--(F102=$F$5:$F$1071),--(E102=$E$5:$E$1071),--(O102&lt;$O$5:$O$1071))+COUNTIF($O$5:O102,O102))</f>
        <v/>
      </c>
    </row>
    <row r="103" spans="1:21" ht="18" customHeight="1">
      <c r="A103" s="22" t="str">
        <f>IF(AND(H103="",D103="",F103="",G103="",I103="",J103=""),"",SUBTOTAL(3,$B$5:B103))</f>
        <v/>
      </c>
      <c r="B103" s="74" t="str">
        <f>IF('DATA ENTRY'!B104="","",'DATA ENTRY'!B104)</f>
        <v/>
      </c>
      <c r="C103" s="74" t="str">
        <f>IF('DATA ENTRY'!C104="","",'DATA ENTRY'!C104)</f>
        <v/>
      </c>
      <c r="D103" s="74" t="str">
        <f>IF('DATA ENTRY'!E104="","",'DATA ENTRY'!E104)</f>
        <v/>
      </c>
      <c r="E103" s="22" t="str">
        <f>IF('DATA ENTRY'!G104="","",'DATA ENTRY'!G104)</f>
        <v/>
      </c>
      <c r="F103" s="22" t="str">
        <f>IF('DATA ENTRY'!F104="","",'DATA ENTRY'!F104)</f>
        <v/>
      </c>
      <c r="G103" s="148" t="str">
        <f>IF('DATA ENTRY'!H104="","",'DATA ENTRY'!H104)</f>
        <v/>
      </c>
      <c r="H103" s="148" t="str">
        <f>IF('DATA ENTRY'!I104="","",'DATA ENTRY'!I104)</f>
        <v/>
      </c>
      <c r="I103" s="22" t="str">
        <f>IF('DATA ENTRY'!N104="","",'DATA ENTRY'!N104)</f>
        <v/>
      </c>
      <c r="J103" s="147" t="str">
        <f>IF('DATA ENTRY'!O104="","",'DATA ENTRY'!O104)</f>
        <v/>
      </c>
      <c r="K103" s="22" t="str">
        <f>IF('DATA ENTRY'!P104="","",'DATA ENTRY'!P104)</f>
        <v/>
      </c>
      <c r="L103" s="147" t="str">
        <f>IF('DATA ENTRY'!Q104="","",'DATA ENTRY'!Q104)</f>
        <v/>
      </c>
      <c r="M103" s="22" t="str">
        <f>IF('DATA ENTRY'!R104="","",'DATA ENTRY'!R104)</f>
        <v/>
      </c>
      <c r="N103" s="147" t="str">
        <f>IF('DATA ENTRY'!S104="","",'DATA ENTRY'!S104)</f>
        <v/>
      </c>
      <c r="O103" s="147" t="str">
        <f t="shared" si="1"/>
        <v/>
      </c>
      <c r="P103" s="74" t="str">
        <f>IF('DATA ENTRY'!T104="","",'DATA ENTRY'!T104)</f>
        <v/>
      </c>
      <c r="Q103" s="74" t="str">
        <f>IF('DATA ENTRY'!U104="","",'DATA ENTRY'!U104)</f>
        <v/>
      </c>
      <c r="R103" s="22" t="str">
        <f>IF('DATA ENTRY'!W104="","",'DATA ENTRY'!W104)</f>
        <v/>
      </c>
      <c r="S103" s="22" t="str">
        <f>IF('DATA ENTRY'!X104="","",'DATA ENTRY'!X104)</f>
        <v/>
      </c>
      <c r="T103" s="22" t="str">
        <f>IF('DATA ENTRY'!AA104="","",'DATA ENTRY'!AA104)</f>
        <v/>
      </c>
      <c r="U103" s="22" t="str">
        <f>IF(O103="","",SUMPRODUCT(--(D103=$D$5:$D$1071),--(F103=$F$5:$F$1071),--(E103=$E$5:$E$1071),--(O103&lt;$O$5:$O$1071))+COUNTIF($O$5:O103,O103))</f>
        <v/>
      </c>
    </row>
    <row r="104" spans="1:21" ht="18" customHeight="1">
      <c r="A104" s="22" t="str">
        <f>IF(AND(H104="",D104="",F104="",G104="",I104="",J104=""),"",SUBTOTAL(3,$B$5:B104))</f>
        <v/>
      </c>
      <c r="B104" s="74" t="str">
        <f>IF('DATA ENTRY'!B105="","",'DATA ENTRY'!B105)</f>
        <v/>
      </c>
      <c r="C104" s="74" t="str">
        <f>IF('DATA ENTRY'!C105="","",'DATA ENTRY'!C105)</f>
        <v/>
      </c>
      <c r="D104" s="74" t="str">
        <f>IF('DATA ENTRY'!E105="","",'DATA ENTRY'!E105)</f>
        <v/>
      </c>
      <c r="E104" s="22" t="str">
        <f>IF('DATA ENTRY'!G105="","",'DATA ENTRY'!G105)</f>
        <v/>
      </c>
      <c r="F104" s="22" t="str">
        <f>IF('DATA ENTRY'!F105="","",'DATA ENTRY'!F105)</f>
        <v/>
      </c>
      <c r="G104" s="148" t="str">
        <f>IF('DATA ENTRY'!H105="","",'DATA ENTRY'!H105)</f>
        <v/>
      </c>
      <c r="H104" s="148" t="str">
        <f>IF('DATA ENTRY'!I105="","",'DATA ENTRY'!I105)</f>
        <v/>
      </c>
      <c r="I104" s="22" t="str">
        <f>IF('DATA ENTRY'!N105="","",'DATA ENTRY'!N105)</f>
        <v/>
      </c>
      <c r="J104" s="147" t="str">
        <f>IF('DATA ENTRY'!O105="","",'DATA ENTRY'!O105)</f>
        <v/>
      </c>
      <c r="K104" s="22" t="str">
        <f>IF('DATA ENTRY'!P105="","",'DATA ENTRY'!P105)</f>
        <v/>
      </c>
      <c r="L104" s="147" t="str">
        <f>IF('DATA ENTRY'!Q105="","",'DATA ENTRY'!Q105)</f>
        <v/>
      </c>
      <c r="M104" s="22" t="str">
        <f>IF('DATA ENTRY'!R105="","",'DATA ENTRY'!R105)</f>
        <v/>
      </c>
      <c r="N104" s="147" t="str">
        <f>IF('DATA ENTRY'!S105="","",'DATA ENTRY'!S105)</f>
        <v/>
      </c>
      <c r="O104" s="147" t="str">
        <f t="shared" si="1"/>
        <v/>
      </c>
      <c r="P104" s="74" t="str">
        <f>IF('DATA ENTRY'!T105="","",'DATA ENTRY'!T105)</f>
        <v/>
      </c>
      <c r="Q104" s="74" t="str">
        <f>IF('DATA ENTRY'!U105="","",'DATA ENTRY'!U105)</f>
        <v/>
      </c>
      <c r="R104" s="22" t="str">
        <f>IF('DATA ENTRY'!W105="","",'DATA ENTRY'!W105)</f>
        <v/>
      </c>
      <c r="S104" s="22" t="str">
        <f>IF('DATA ENTRY'!X105="","",'DATA ENTRY'!X105)</f>
        <v/>
      </c>
      <c r="T104" s="22" t="str">
        <f>IF('DATA ENTRY'!AA105="","",'DATA ENTRY'!AA105)</f>
        <v/>
      </c>
      <c r="U104" s="22" t="str">
        <f>IF(O104="","",SUMPRODUCT(--(D104=$D$5:$D$1071),--(F104=$F$5:$F$1071),--(E104=$E$5:$E$1071),--(O104&lt;$O$5:$O$1071))+COUNTIF($O$5:O104,O104))</f>
        <v/>
      </c>
    </row>
    <row r="105" spans="1:21" ht="18" customHeight="1">
      <c r="A105" s="22" t="str">
        <f>IF(AND(H105="",D105="",F105="",G105="",I105="",J105=""),"",SUBTOTAL(3,$B$5:B105))</f>
        <v/>
      </c>
      <c r="B105" s="74" t="str">
        <f>IF('DATA ENTRY'!B106="","",'DATA ENTRY'!B106)</f>
        <v/>
      </c>
      <c r="C105" s="74" t="str">
        <f>IF('DATA ENTRY'!C106="","",'DATA ENTRY'!C106)</f>
        <v/>
      </c>
      <c r="D105" s="74" t="str">
        <f>IF('DATA ENTRY'!E106="","",'DATA ENTRY'!E106)</f>
        <v/>
      </c>
      <c r="E105" s="22" t="str">
        <f>IF('DATA ENTRY'!G106="","",'DATA ENTRY'!G106)</f>
        <v/>
      </c>
      <c r="F105" s="22" t="str">
        <f>IF('DATA ENTRY'!F106="","",'DATA ENTRY'!F106)</f>
        <v/>
      </c>
      <c r="G105" s="148" t="str">
        <f>IF('DATA ENTRY'!H106="","",'DATA ENTRY'!H106)</f>
        <v/>
      </c>
      <c r="H105" s="148" t="str">
        <f>IF('DATA ENTRY'!I106="","",'DATA ENTRY'!I106)</f>
        <v/>
      </c>
      <c r="I105" s="22" t="str">
        <f>IF('DATA ENTRY'!N106="","",'DATA ENTRY'!N106)</f>
        <v/>
      </c>
      <c r="J105" s="147" t="str">
        <f>IF('DATA ENTRY'!O106="","",'DATA ENTRY'!O106)</f>
        <v/>
      </c>
      <c r="K105" s="22" t="str">
        <f>IF('DATA ENTRY'!P106="","",'DATA ENTRY'!P106)</f>
        <v/>
      </c>
      <c r="L105" s="147" t="str">
        <f>IF('DATA ENTRY'!Q106="","",'DATA ENTRY'!Q106)</f>
        <v/>
      </c>
      <c r="M105" s="22" t="str">
        <f>IF('DATA ENTRY'!R106="","",'DATA ENTRY'!R106)</f>
        <v/>
      </c>
      <c r="N105" s="147" t="str">
        <f>IF('DATA ENTRY'!S106="","",'DATA ENTRY'!S106)</f>
        <v/>
      </c>
      <c r="O105" s="147" t="str">
        <f t="shared" si="1"/>
        <v/>
      </c>
      <c r="P105" s="74" t="str">
        <f>IF('DATA ENTRY'!T106="","",'DATA ENTRY'!T106)</f>
        <v/>
      </c>
      <c r="Q105" s="74" t="str">
        <f>IF('DATA ENTRY'!U106="","",'DATA ENTRY'!U106)</f>
        <v/>
      </c>
      <c r="R105" s="22" t="str">
        <f>IF('DATA ENTRY'!W106="","",'DATA ENTRY'!W106)</f>
        <v/>
      </c>
      <c r="S105" s="22" t="str">
        <f>IF('DATA ENTRY'!X106="","",'DATA ENTRY'!X106)</f>
        <v/>
      </c>
      <c r="T105" s="22" t="str">
        <f>IF('DATA ENTRY'!AA106="","",'DATA ENTRY'!AA106)</f>
        <v/>
      </c>
      <c r="U105" s="22" t="str">
        <f>IF(O105="","",SUMPRODUCT(--(D105=$D$5:$D$1071),--(F105=$F$5:$F$1071),--(E105=$E$5:$E$1071),--(O105&lt;$O$5:$O$1071))+COUNTIF($O$5:O105,O105))</f>
        <v/>
      </c>
    </row>
    <row r="106" spans="1:21" ht="18" customHeight="1">
      <c r="A106" s="22" t="str">
        <f>IF(AND(H106="",D106="",F106="",G106="",I106="",J106=""),"",SUBTOTAL(3,$B$5:B106))</f>
        <v/>
      </c>
      <c r="B106" s="74" t="str">
        <f>IF('DATA ENTRY'!B107="","",'DATA ENTRY'!B107)</f>
        <v/>
      </c>
      <c r="C106" s="74" t="str">
        <f>IF('DATA ENTRY'!C107="","",'DATA ENTRY'!C107)</f>
        <v/>
      </c>
      <c r="D106" s="74" t="str">
        <f>IF('DATA ENTRY'!E107="","",'DATA ENTRY'!E107)</f>
        <v/>
      </c>
      <c r="E106" s="22" t="str">
        <f>IF('DATA ENTRY'!G107="","",'DATA ENTRY'!G107)</f>
        <v/>
      </c>
      <c r="F106" s="22" t="str">
        <f>IF('DATA ENTRY'!F107="","",'DATA ENTRY'!F107)</f>
        <v/>
      </c>
      <c r="G106" s="148" t="str">
        <f>IF('DATA ENTRY'!H107="","",'DATA ENTRY'!H107)</f>
        <v/>
      </c>
      <c r="H106" s="148" t="str">
        <f>IF('DATA ENTRY'!I107="","",'DATA ENTRY'!I107)</f>
        <v/>
      </c>
      <c r="I106" s="22" t="str">
        <f>IF('DATA ENTRY'!N107="","",'DATA ENTRY'!N107)</f>
        <v/>
      </c>
      <c r="J106" s="147" t="str">
        <f>IF('DATA ENTRY'!O107="","",'DATA ENTRY'!O107)</f>
        <v/>
      </c>
      <c r="K106" s="22" t="str">
        <f>IF('DATA ENTRY'!P107="","",'DATA ENTRY'!P107)</f>
        <v/>
      </c>
      <c r="L106" s="147" t="str">
        <f>IF('DATA ENTRY'!Q107="","",'DATA ENTRY'!Q107)</f>
        <v/>
      </c>
      <c r="M106" s="22" t="str">
        <f>IF('DATA ENTRY'!R107="","",'DATA ENTRY'!R107)</f>
        <v/>
      </c>
      <c r="N106" s="147" t="str">
        <f>IF('DATA ENTRY'!S107="","",'DATA ENTRY'!S107)</f>
        <v/>
      </c>
      <c r="O106" s="147" t="str">
        <f t="shared" si="1"/>
        <v/>
      </c>
      <c r="P106" s="74" t="str">
        <f>IF('DATA ENTRY'!T107="","",'DATA ENTRY'!T107)</f>
        <v/>
      </c>
      <c r="Q106" s="74" t="str">
        <f>IF('DATA ENTRY'!U107="","",'DATA ENTRY'!U107)</f>
        <v/>
      </c>
      <c r="R106" s="22" t="str">
        <f>IF('DATA ENTRY'!W107="","",'DATA ENTRY'!W107)</f>
        <v/>
      </c>
      <c r="S106" s="22" t="str">
        <f>IF('DATA ENTRY'!X107="","",'DATA ENTRY'!X107)</f>
        <v/>
      </c>
      <c r="T106" s="22" t="str">
        <f>IF('DATA ENTRY'!AA107="","",'DATA ENTRY'!AA107)</f>
        <v/>
      </c>
      <c r="U106" s="22" t="str">
        <f>IF(O106="","",SUMPRODUCT(--(D106=$D$5:$D$1071),--(F106=$F$5:$F$1071),--(E106=$E$5:$E$1071),--(O106&lt;$O$5:$O$1071))+COUNTIF($O$5:O106,O106))</f>
        <v/>
      </c>
    </row>
    <row r="107" spans="1:21" ht="18" customHeight="1">
      <c r="A107" s="22" t="str">
        <f>IF(AND(H107="",D107="",F107="",G107="",I107="",J107=""),"",SUBTOTAL(3,$B$5:B107))</f>
        <v/>
      </c>
      <c r="B107" s="74" t="str">
        <f>IF('DATA ENTRY'!B108="","",'DATA ENTRY'!B108)</f>
        <v/>
      </c>
      <c r="C107" s="74" t="str">
        <f>IF('DATA ENTRY'!C108="","",'DATA ENTRY'!C108)</f>
        <v/>
      </c>
      <c r="D107" s="74" t="str">
        <f>IF('DATA ENTRY'!E108="","",'DATA ENTRY'!E108)</f>
        <v/>
      </c>
      <c r="E107" s="22" t="str">
        <f>IF('DATA ENTRY'!G108="","",'DATA ENTRY'!G108)</f>
        <v/>
      </c>
      <c r="F107" s="22" t="str">
        <f>IF('DATA ENTRY'!F108="","",'DATA ENTRY'!F108)</f>
        <v/>
      </c>
      <c r="G107" s="148" t="str">
        <f>IF('DATA ENTRY'!H108="","",'DATA ENTRY'!H108)</f>
        <v/>
      </c>
      <c r="H107" s="148" t="str">
        <f>IF('DATA ENTRY'!I108="","",'DATA ENTRY'!I108)</f>
        <v/>
      </c>
      <c r="I107" s="22" t="str">
        <f>IF('DATA ENTRY'!N108="","",'DATA ENTRY'!N108)</f>
        <v/>
      </c>
      <c r="J107" s="147" t="str">
        <f>IF('DATA ENTRY'!O108="","",'DATA ENTRY'!O108)</f>
        <v/>
      </c>
      <c r="K107" s="22" t="str">
        <f>IF('DATA ENTRY'!P108="","",'DATA ENTRY'!P108)</f>
        <v/>
      </c>
      <c r="L107" s="147" t="str">
        <f>IF('DATA ENTRY'!Q108="","",'DATA ENTRY'!Q108)</f>
        <v/>
      </c>
      <c r="M107" s="22" t="str">
        <f>IF('DATA ENTRY'!R108="","",'DATA ENTRY'!R108)</f>
        <v/>
      </c>
      <c r="N107" s="147" t="str">
        <f>IF('DATA ENTRY'!S108="","",'DATA ENTRY'!S108)</f>
        <v/>
      </c>
      <c r="O107" s="147" t="str">
        <f t="shared" si="1"/>
        <v/>
      </c>
      <c r="P107" s="74" t="str">
        <f>IF('DATA ENTRY'!T108="","",'DATA ENTRY'!T108)</f>
        <v/>
      </c>
      <c r="Q107" s="74" t="str">
        <f>IF('DATA ENTRY'!U108="","",'DATA ENTRY'!U108)</f>
        <v/>
      </c>
      <c r="R107" s="22" t="str">
        <f>IF('DATA ENTRY'!W108="","",'DATA ENTRY'!W108)</f>
        <v/>
      </c>
      <c r="S107" s="22" t="str">
        <f>IF('DATA ENTRY'!X108="","",'DATA ENTRY'!X108)</f>
        <v/>
      </c>
      <c r="T107" s="22" t="str">
        <f>IF('DATA ENTRY'!AA108="","",'DATA ENTRY'!AA108)</f>
        <v/>
      </c>
      <c r="U107" s="22" t="str">
        <f>IF(O107="","",SUMPRODUCT(--(D107=$D$5:$D$1071),--(F107=$F$5:$F$1071),--(E107=$E$5:$E$1071),--(O107&lt;$O$5:$O$1071))+COUNTIF($O$5:O107,O107))</f>
        <v/>
      </c>
    </row>
    <row r="108" spans="1:21" ht="18" customHeight="1">
      <c r="A108" s="22" t="str">
        <f>IF(AND(H108="",D108="",F108="",G108="",I108="",J108=""),"",SUBTOTAL(3,$B$5:B108))</f>
        <v/>
      </c>
      <c r="B108" s="74" t="str">
        <f>IF('DATA ENTRY'!B109="","",'DATA ENTRY'!B109)</f>
        <v/>
      </c>
      <c r="C108" s="74" t="str">
        <f>IF('DATA ENTRY'!C109="","",'DATA ENTRY'!C109)</f>
        <v/>
      </c>
      <c r="D108" s="74" t="str">
        <f>IF('DATA ENTRY'!E109="","",'DATA ENTRY'!E109)</f>
        <v/>
      </c>
      <c r="E108" s="22" t="str">
        <f>IF('DATA ENTRY'!G109="","",'DATA ENTRY'!G109)</f>
        <v/>
      </c>
      <c r="F108" s="22" t="str">
        <f>IF('DATA ENTRY'!F109="","",'DATA ENTRY'!F109)</f>
        <v/>
      </c>
      <c r="G108" s="148" t="str">
        <f>IF('DATA ENTRY'!H109="","",'DATA ENTRY'!H109)</f>
        <v/>
      </c>
      <c r="H108" s="148" t="str">
        <f>IF('DATA ENTRY'!I109="","",'DATA ENTRY'!I109)</f>
        <v/>
      </c>
      <c r="I108" s="22" t="str">
        <f>IF('DATA ENTRY'!N109="","",'DATA ENTRY'!N109)</f>
        <v/>
      </c>
      <c r="J108" s="147" t="str">
        <f>IF('DATA ENTRY'!O109="","",'DATA ENTRY'!O109)</f>
        <v/>
      </c>
      <c r="K108" s="22" t="str">
        <f>IF('DATA ENTRY'!P109="","",'DATA ENTRY'!P109)</f>
        <v/>
      </c>
      <c r="L108" s="147" t="str">
        <f>IF('DATA ENTRY'!Q109="","",'DATA ENTRY'!Q109)</f>
        <v/>
      </c>
      <c r="M108" s="22" t="str">
        <f>IF('DATA ENTRY'!R109="","",'DATA ENTRY'!R109)</f>
        <v/>
      </c>
      <c r="N108" s="147" t="str">
        <f>IF('DATA ENTRY'!S109="","",'DATA ENTRY'!S109)</f>
        <v/>
      </c>
      <c r="O108" s="147" t="str">
        <f t="shared" si="1"/>
        <v/>
      </c>
      <c r="P108" s="74" t="str">
        <f>IF('DATA ENTRY'!T109="","",'DATA ENTRY'!T109)</f>
        <v/>
      </c>
      <c r="Q108" s="74" t="str">
        <f>IF('DATA ENTRY'!U109="","",'DATA ENTRY'!U109)</f>
        <v/>
      </c>
      <c r="R108" s="22" t="str">
        <f>IF('DATA ENTRY'!W109="","",'DATA ENTRY'!W109)</f>
        <v/>
      </c>
      <c r="S108" s="22" t="str">
        <f>IF('DATA ENTRY'!X109="","",'DATA ENTRY'!X109)</f>
        <v/>
      </c>
      <c r="T108" s="22" t="str">
        <f>IF('DATA ENTRY'!AA109="","",'DATA ENTRY'!AA109)</f>
        <v/>
      </c>
      <c r="U108" s="22" t="str">
        <f>IF(O108="","",SUMPRODUCT(--(D108=$D$5:$D$1071),--(F108=$F$5:$F$1071),--(E108=$E$5:$E$1071),--(O108&lt;$O$5:$O$1071))+COUNTIF($O$5:O108,O108))</f>
        <v/>
      </c>
    </row>
    <row r="109" spans="1:21" ht="18" customHeight="1">
      <c r="A109" s="22" t="str">
        <f>IF(AND(H109="",D109="",F109="",G109="",I109="",J109=""),"",SUBTOTAL(3,$B$5:B109))</f>
        <v/>
      </c>
      <c r="B109" s="74" t="str">
        <f>IF('DATA ENTRY'!B110="","",'DATA ENTRY'!B110)</f>
        <v/>
      </c>
      <c r="C109" s="74" t="str">
        <f>IF('DATA ENTRY'!C110="","",'DATA ENTRY'!C110)</f>
        <v/>
      </c>
      <c r="D109" s="74" t="str">
        <f>IF('DATA ENTRY'!E110="","",'DATA ENTRY'!E110)</f>
        <v/>
      </c>
      <c r="E109" s="22" t="str">
        <f>IF('DATA ENTRY'!G110="","",'DATA ENTRY'!G110)</f>
        <v/>
      </c>
      <c r="F109" s="22" t="str">
        <f>IF('DATA ENTRY'!F110="","",'DATA ENTRY'!F110)</f>
        <v/>
      </c>
      <c r="G109" s="148" t="str">
        <f>IF('DATA ENTRY'!H110="","",'DATA ENTRY'!H110)</f>
        <v/>
      </c>
      <c r="H109" s="148" t="str">
        <f>IF('DATA ENTRY'!I110="","",'DATA ENTRY'!I110)</f>
        <v/>
      </c>
      <c r="I109" s="22" t="str">
        <f>IF('DATA ENTRY'!N110="","",'DATA ENTRY'!N110)</f>
        <v/>
      </c>
      <c r="J109" s="147" t="str">
        <f>IF('DATA ENTRY'!O110="","",'DATA ENTRY'!O110)</f>
        <v/>
      </c>
      <c r="K109" s="22" t="str">
        <f>IF('DATA ENTRY'!P110="","",'DATA ENTRY'!P110)</f>
        <v/>
      </c>
      <c r="L109" s="147" t="str">
        <f>IF('DATA ENTRY'!Q110="","",'DATA ENTRY'!Q110)</f>
        <v/>
      </c>
      <c r="M109" s="22" t="str">
        <f>IF('DATA ENTRY'!R110="","",'DATA ENTRY'!R110)</f>
        <v/>
      </c>
      <c r="N109" s="147" t="str">
        <f>IF('DATA ENTRY'!S110="","",'DATA ENTRY'!S110)</f>
        <v/>
      </c>
      <c r="O109" s="147" t="str">
        <f t="shared" si="1"/>
        <v/>
      </c>
      <c r="P109" s="74" t="str">
        <f>IF('DATA ENTRY'!T110="","",'DATA ENTRY'!T110)</f>
        <v/>
      </c>
      <c r="Q109" s="74" t="str">
        <f>IF('DATA ENTRY'!U110="","",'DATA ENTRY'!U110)</f>
        <v/>
      </c>
      <c r="R109" s="22" t="str">
        <f>IF('DATA ENTRY'!W110="","",'DATA ENTRY'!W110)</f>
        <v/>
      </c>
      <c r="S109" s="22" t="str">
        <f>IF('DATA ENTRY'!X110="","",'DATA ENTRY'!X110)</f>
        <v/>
      </c>
      <c r="T109" s="22" t="str">
        <f>IF('DATA ENTRY'!AA110="","",'DATA ENTRY'!AA110)</f>
        <v/>
      </c>
      <c r="U109" s="22" t="str">
        <f>IF(O109="","",SUMPRODUCT(--(D109=$D$5:$D$1071),--(F109=$F$5:$F$1071),--(E109=$E$5:$E$1071),--(O109&lt;$O$5:$O$1071))+COUNTIF($O$5:O109,O109))</f>
        <v/>
      </c>
    </row>
    <row r="110" spans="1:21" ht="18" customHeight="1">
      <c r="A110" s="22" t="str">
        <f>IF(AND(H110="",D110="",F110="",G110="",I110="",J110=""),"",SUBTOTAL(3,$B$5:B110))</f>
        <v/>
      </c>
      <c r="B110" s="74" t="str">
        <f>IF('DATA ENTRY'!B111="","",'DATA ENTRY'!B111)</f>
        <v/>
      </c>
      <c r="C110" s="74" t="str">
        <f>IF('DATA ENTRY'!C111="","",'DATA ENTRY'!C111)</f>
        <v/>
      </c>
      <c r="D110" s="74" t="str">
        <f>IF('DATA ENTRY'!E111="","",'DATA ENTRY'!E111)</f>
        <v/>
      </c>
      <c r="E110" s="22" t="str">
        <f>IF('DATA ENTRY'!G111="","",'DATA ENTRY'!G111)</f>
        <v/>
      </c>
      <c r="F110" s="22" t="str">
        <f>IF('DATA ENTRY'!F111="","",'DATA ENTRY'!F111)</f>
        <v/>
      </c>
      <c r="G110" s="148" t="str">
        <f>IF('DATA ENTRY'!H111="","",'DATA ENTRY'!H111)</f>
        <v/>
      </c>
      <c r="H110" s="148" t="str">
        <f>IF('DATA ENTRY'!I111="","",'DATA ENTRY'!I111)</f>
        <v/>
      </c>
      <c r="I110" s="22" t="str">
        <f>IF('DATA ENTRY'!N111="","",'DATA ENTRY'!N111)</f>
        <v/>
      </c>
      <c r="J110" s="147" t="str">
        <f>IF('DATA ENTRY'!O111="","",'DATA ENTRY'!O111)</f>
        <v/>
      </c>
      <c r="K110" s="22" t="str">
        <f>IF('DATA ENTRY'!P111="","",'DATA ENTRY'!P111)</f>
        <v/>
      </c>
      <c r="L110" s="147" t="str">
        <f>IF('DATA ENTRY'!Q111="","",'DATA ENTRY'!Q111)</f>
        <v/>
      </c>
      <c r="M110" s="22" t="str">
        <f>IF('DATA ENTRY'!R111="","",'DATA ENTRY'!R111)</f>
        <v/>
      </c>
      <c r="N110" s="147" t="str">
        <f>IF('DATA ENTRY'!S111="","",'DATA ENTRY'!S111)</f>
        <v/>
      </c>
      <c r="O110" s="147" t="str">
        <f t="shared" si="1"/>
        <v/>
      </c>
      <c r="P110" s="74" t="str">
        <f>IF('DATA ENTRY'!T111="","",'DATA ENTRY'!T111)</f>
        <v/>
      </c>
      <c r="Q110" s="74" t="str">
        <f>IF('DATA ENTRY'!U111="","",'DATA ENTRY'!U111)</f>
        <v/>
      </c>
      <c r="R110" s="22" t="str">
        <f>IF('DATA ENTRY'!W111="","",'DATA ENTRY'!W111)</f>
        <v/>
      </c>
      <c r="S110" s="22" t="str">
        <f>IF('DATA ENTRY'!X111="","",'DATA ENTRY'!X111)</f>
        <v/>
      </c>
      <c r="T110" s="22" t="str">
        <f>IF('DATA ENTRY'!AA111="","",'DATA ENTRY'!AA111)</f>
        <v/>
      </c>
      <c r="U110" s="22" t="str">
        <f>IF(O110="","",SUMPRODUCT(--(D110=$D$5:$D$1071),--(F110=$F$5:$F$1071),--(E110=$E$5:$E$1071),--(O110&lt;$O$5:$O$1071))+COUNTIF($O$5:O110,O110))</f>
        <v/>
      </c>
    </row>
    <row r="111" spans="1:21" ht="18" customHeight="1">
      <c r="A111" s="22" t="str">
        <f>IF(AND(H111="",D111="",F111="",G111="",I111="",J111=""),"",SUBTOTAL(3,$B$5:B111))</f>
        <v/>
      </c>
      <c r="B111" s="74" t="str">
        <f>IF('DATA ENTRY'!B112="","",'DATA ENTRY'!B112)</f>
        <v/>
      </c>
      <c r="C111" s="74" t="str">
        <f>IF('DATA ENTRY'!C112="","",'DATA ENTRY'!C112)</f>
        <v/>
      </c>
      <c r="D111" s="74" t="str">
        <f>IF('DATA ENTRY'!E112="","",'DATA ENTRY'!E112)</f>
        <v/>
      </c>
      <c r="E111" s="22" t="str">
        <f>IF('DATA ENTRY'!G112="","",'DATA ENTRY'!G112)</f>
        <v/>
      </c>
      <c r="F111" s="22" t="str">
        <f>IF('DATA ENTRY'!F112="","",'DATA ENTRY'!F112)</f>
        <v/>
      </c>
      <c r="G111" s="148" t="str">
        <f>IF('DATA ENTRY'!H112="","",'DATA ENTRY'!H112)</f>
        <v/>
      </c>
      <c r="H111" s="148" t="str">
        <f>IF('DATA ENTRY'!I112="","",'DATA ENTRY'!I112)</f>
        <v/>
      </c>
      <c r="I111" s="22" t="str">
        <f>IF('DATA ENTRY'!N112="","",'DATA ENTRY'!N112)</f>
        <v/>
      </c>
      <c r="J111" s="147" t="str">
        <f>IF('DATA ENTRY'!O112="","",'DATA ENTRY'!O112)</f>
        <v/>
      </c>
      <c r="K111" s="22" t="str">
        <f>IF('DATA ENTRY'!P112="","",'DATA ENTRY'!P112)</f>
        <v/>
      </c>
      <c r="L111" s="147" t="str">
        <f>IF('DATA ENTRY'!Q112="","",'DATA ENTRY'!Q112)</f>
        <v/>
      </c>
      <c r="M111" s="22" t="str">
        <f>IF('DATA ENTRY'!R112="","",'DATA ENTRY'!R112)</f>
        <v/>
      </c>
      <c r="N111" s="147" t="str">
        <f>IF('DATA ENTRY'!S112="","",'DATA ENTRY'!S112)</f>
        <v/>
      </c>
      <c r="O111" s="147" t="str">
        <f t="shared" si="1"/>
        <v/>
      </c>
      <c r="P111" s="74" t="str">
        <f>IF('DATA ENTRY'!T112="","",'DATA ENTRY'!T112)</f>
        <v/>
      </c>
      <c r="Q111" s="74" t="str">
        <f>IF('DATA ENTRY'!U112="","",'DATA ENTRY'!U112)</f>
        <v/>
      </c>
      <c r="R111" s="22" t="str">
        <f>IF('DATA ENTRY'!W112="","",'DATA ENTRY'!W112)</f>
        <v/>
      </c>
      <c r="S111" s="22" t="str">
        <f>IF('DATA ENTRY'!X112="","",'DATA ENTRY'!X112)</f>
        <v/>
      </c>
      <c r="T111" s="22" t="str">
        <f>IF('DATA ENTRY'!AA112="","",'DATA ENTRY'!AA112)</f>
        <v/>
      </c>
      <c r="U111" s="22" t="str">
        <f>IF(O111="","",SUMPRODUCT(--(D111=$D$5:$D$1071),--(F111=$F$5:$F$1071),--(E111=$E$5:$E$1071),--(O111&lt;$O$5:$O$1071))+COUNTIF($O$5:O111,O111))</f>
        <v/>
      </c>
    </row>
    <row r="112" spans="1:21" ht="18" customHeight="1">
      <c r="A112" s="22" t="str">
        <f>IF(AND(H112="",D112="",F112="",G112="",I112="",J112=""),"",SUBTOTAL(3,$B$5:B112))</f>
        <v/>
      </c>
      <c r="B112" s="74" t="str">
        <f>IF('DATA ENTRY'!B113="","",'DATA ENTRY'!B113)</f>
        <v/>
      </c>
      <c r="C112" s="74" t="str">
        <f>IF('DATA ENTRY'!C113="","",'DATA ENTRY'!C113)</f>
        <v/>
      </c>
      <c r="D112" s="74" t="str">
        <f>IF('DATA ENTRY'!E113="","",'DATA ENTRY'!E113)</f>
        <v/>
      </c>
      <c r="E112" s="22" t="str">
        <f>IF('DATA ENTRY'!G113="","",'DATA ENTRY'!G113)</f>
        <v/>
      </c>
      <c r="F112" s="22" t="str">
        <f>IF('DATA ENTRY'!F113="","",'DATA ENTRY'!F113)</f>
        <v/>
      </c>
      <c r="G112" s="148" t="str">
        <f>IF('DATA ENTRY'!H113="","",'DATA ENTRY'!H113)</f>
        <v/>
      </c>
      <c r="H112" s="148" t="str">
        <f>IF('DATA ENTRY'!I113="","",'DATA ENTRY'!I113)</f>
        <v/>
      </c>
      <c r="I112" s="22" t="str">
        <f>IF('DATA ENTRY'!N113="","",'DATA ENTRY'!N113)</f>
        <v/>
      </c>
      <c r="J112" s="147" t="str">
        <f>IF('DATA ENTRY'!O113="","",'DATA ENTRY'!O113)</f>
        <v/>
      </c>
      <c r="K112" s="22" t="str">
        <f>IF('DATA ENTRY'!P113="","",'DATA ENTRY'!P113)</f>
        <v/>
      </c>
      <c r="L112" s="147" t="str">
        <f>IF('DATA ENTRY'!Q113="","",'DATA ENTRY'!Q113)</f>
        <v/>
      </c>
      <c r="M112" s="22" t="str">
        <f>IF('DATA ENTRY'!R113="","",'DATA ENTRY'!R113)</f>
        <v/>
      </c>
      <c r="N112" s="147" t="str">
        <f>IF('DATA ENTRY'!S113="","",'DATA ENTRY'!S113)</f>
        <v/>
      </c>
      <c r="O112" s="147" t="str">
        <f t="shared" si="1"/>
        <v/>
      </c>
      <c r="P112" s="74" t="str">
        <f>IF('DATA ENTRY'!T113="","",'DATA ENTRY'!T113)</f>
        <v/>
      </c>
      <c r="Q112" s="74" t="str">
        <f>IF('DATA ENTRY'!U113="","",'DATA ENTRY'!U113)</f>
        <v/>
      </c>
      <c r="R112" s="22" t="str">
        <f>IF('DATA ENTRY'!W113="","",'DATA ENTRY'!W113)</f>
        <v/>
      </c>
      <c r="S112" s="22" t="str">
        <f>IF('DATA ENTRY'!X113="","",'DATA ENTRY'!X113)</f>
        <v/>
      </c>
      <c r="T112" s="22" t="str">
        <f>IF('DATA ENTRY'!AA113="","",'DATA ENTRY'!AA113)</f>
        <v/>
      </c>
      <c r="U112" s="22" t="str">
        <f>IF(O112="","",SUMPRODUCT(--(D112=$D$5:$D$1071),--(F112=$F$5:$F$1071),--(E112=$E$5:$E$1071),--(O112&lt;$O$5:$O$1071))+COUNTIF($O$5:O112,O112))</f>
        <v/>
      </c>
    </row>
    <row r="113" spans="1:21" ht="18" customHeight="1">
      <c r="A113" s="22" t="str">
        <f>IF(AND(H113="",D113="",F113="",G113="",I113="",J113=""),"",SUBTOTAL(3,$B$5:B113))</f>
        <v/>
      </c>
      <c r="B113" s="74" t="str">
        <f>IF('DATA ENTRY'!B114="","",'DATA ENTRY'!B114)</f>
        <v/>
      </c>
      <c r="C113" s="74" t="str">
        <f>IF('DATA ENTRY'!C114="","",'DATA ENTRY'!C114)</f>
        <v/>
      </c>
      <c r="D113" s="74" t="str">
        <f>IF('DATA ENTRY'!E114="","",'DATA ENTRY'!E114)</f>
        <v/>
      </c>
      <c r="E113" s="22" t="str">
        <f>IF('DATA ENTRY'!G114="","",'DATA ENTRY'!G114)</f>
        <v/>
      </c>
      <c r="F113" s="22" t="str">
        <f>IF('DATA ENTRY'!F114="","",'DATA ENTRY'!F114)</f>
        <v/>
      </c>
      <c r="G113" s="148" t="str">
        <f>IF('DATA ENTRY'!H114="","",'DATA ENTRY'!H114)</f>
        <v/>
      </c>
      <c r="H113" s="148" t="str">
        <f>IF('DATA ENTRY'!I114="","",'DATA ENTRY'!I114)</f>
        <v/>
      </c>
      <c r="I113" s="22" t="str">
        <f>IF('DATA ENTRY'!N114="","",'DATA ENTRY'!N114)</f>
        <v/>
      </c>
      <c r="J113" s="147" t="str">
        <f>IF('DATA ENTRY'!O114="","",'DATA ENTRY'!O114)</f>
        <v/>
      </c>
      <c r="K113" s="22" t="str">
        <f>IF('DATA ENTRY'!P114="","",'DATA ENTRY'!P114)</f>
        <v/>
      </c>
      <c r="L113" s="147" t="str">
        <f>IF('DATA ENTRY'!Q114="","",'DATA ENTRY'!Q114)</f>
        <v/>
      </c>
      <c r="M113" s="22" t="str">
        <f>IF('DATA ENTRY'!R114="","",'DATA ENTRY'!R114)</f>
        <v/>
      </c>
      <c r="N113" s="147" t="str">
        <f>IF('DATA ENTRY'!S114="","",'DATA ENTRY'!S114)</f>
        <v/>
      </c>
      <c r="O113" s="147" t="str">
        <f t="shared" si="1"/>
        <v/>
      </c>
      <c r="P113" s="74" t="str">
        <f>IF('DATA ENTRY'!T114="","",'DATA ENTRY'!T114)</f>
        <v/>
      </c>
      <c r="Q113" s="74" t="str">
        <f>IF('DATA ENTRY'!U114="","",'DATA ENTRY'!U114)</f>
        <v/>
      </c>
      <c r="R113" s="22" t="str">
        <f>IF('DATA ENTRY'!W114="","",'DATA ENTRY'!W114)</f>
        <v/>
      </c>
      <c r="S113" s="22" t="str">
        <f>IF('DATA ENTRY'!X114="","",'DATA ENTRY'!X114)</f>
        <v/>
      </c>
      <c r="T113" s="22" t="str">
        <f>IF('DATA ENTRY'!AA114="","",'DATA ENTRY'!AA114)</f>
        <v/>
      </c>
      <c r="U113" s="22" t="str">
        <f>IF(O113="","",SUMPRODUCT(--(D113=$D$5:$D$1071),--(F113=$F$5:$F$1071),--(E113=$E$5:$E$1071),--(O113&lt;$O$5:$O$1071))+COUNTIF($O$5:O113,O113))</f>
        <v/>
      </c>
    </row>
    <row r="114" spans="1:21" ht="18" customHeight="1">
      <c r="A114" s="22" t="str">
        <f>IF(AND(H114="",D114="",F114="",G114="",I114="",J114=""),"",SUBTOTAL(3,$B$5:B114))</f>
        <v/>
      </c>
      <c r="B114" s="74" t="str">
        <f>IF('DATA ENTRY'!B115="","",'DATA ENTRY'!B115)</f>
        <v/>
      </c>
      <c r="C114" s="74" t="str">
        <f>IF('DATA ENTRY'!C115="","",'DATA ENTRY'!C115)</f>
        <v/>
      </c>
      <c r="D114" s="74" t="str">
        <f>IF('DATA ENTRY'!E115="","",'DATA ENTRY'!E115)</f>
        <v/>
      </c>
      <c r="E114" s="22" t="str">
        <f>IF('DATA ENTRY'!G115="","",'DATA ENTRY'!G115)</f>
        <v/>
      </c>
      <c r="F114" s="22" t="str">
        <f>IF('DATA ENTRY'!F115="","",'DATA ENTRY'!F115)</f>
        <v/>
      </c>
      <c r="G114" s="148" t="str">
        <f>IF('DATA ENTRY'!H115="","",'DATA ENTRY'!H115)</f>
        <v/>
      </c>
      <c r="H114" s="148" t="str">
        <f>IF('DATA ENTRY'!I115="","",'DATA ENTRY'!I115)</f>
        <v/>
      </c>
      <c r="I114" s="22" t="str">
        <f>IF('DATA ENTRY'!N115="","",'DATA ENTRY'!N115)</f>
        <v/>
      </c>
      <c r="J114" s="147" t="str">
        <f>IF('DATA ENTRY'!O115="","",'DATA ENTRY'!O115)</f>
        <v/>
      </c>
      <c r="K114" s="22" t="str">
        <f>IF('DATA ENTRY'!P115="","",'DATA ENTRY'!P115)</f>
        <v/>
      </c>
      <c r="L114" s="147" t="str">
        <f>IF('DATA ENTRY'!Q115="","",'DATA ENTRY'!Q115)</f>
        <v/>
      </c>
      <c r="M114" s="22" t="str">
        <f>IF('DATA ENTRY'!R115="","",'DATA ENTRY'!R115)</f>
        <v/>
      </c>
      <c r="N114" s="147" t="str">
        <f>IF('DATA ENTRY'!S115="","",'DATA ENTRY'!S115)</f>
        <v/>
      </c>
      <c r="O114" s="147" t="str">
        <f t="shared" si="1"/>
        <v/>
      </c>
      <c r="P114" s="74" t="str">
        <f>IF('DATA ENTRY'!T115="","",'DATA ENTRY'!T115)</f>
        <v/>
      </c>
      <c r="Q114" s="74" t="str">
        <f>IF('DATA ENTRY'!U115="","",'DATA ENTRY'!U115)</f>
        <v/>
      </c>
      <c r="R114" s="22" t="str">
        <f>IF('DATA ENTRY'!W115="","",'DATA ENTRY'!W115)</f>
        <v/>
      </c>
      <c r="S114" s="22" t="str">
        <f>IF('DATA ENTRY'!X115="","",'DATA ENTRY'!X115)</f>
        <v/>
      </c>
      <c r="T114" s="22" t="str">
        <f>IF('DATA ENTRY'!AA115="","",'DATA ENTRY'!AA115)</f>
        <v/>
      </c>
      <c r="U114" s="22" t="str">
        <f>IF(O114="","",SUMPRODUCT(--(D114=$D$5:$D$1071),--(F114=$F$5:$F$1071),--(E114=$E$5:$E$1071),--(O114&lt;$O$5:$O$1071))+COUNTIF($O$5:O114,O114))</f>
        <v/>
      </c>
    </row>
    <row r="115" spans="1:21" ht="18" customHeight="1">
      <c r="A115" s="22" t="str">
        <f>IF(AND(H115="",D115="",F115="",G115="",I115="",J115=""),"",SUBTOTAL(3,$B$5:B115))</f>
        <v/>
      </c>
      <c r="B115" s="74" t="str">
        <f>IF('DATA ENTRY'!B116="","",'DATA ENTRY'!B116)</f>
        <v/>
      </c>
      <c r="C115" s="74" t="str">
        <f>IF('DATA ENTRY'!C116="","",'DATA ENTRY'!C116)</f>
        <v/>
      </c>
      <c r="D115" s="74" t="str">
        <f>IF('DATA ENTRY'!E116="","",'DATA ENTRY'!E116)</f>
        <v/>
      </c>
      <c r="E115" s="22" t="str">
        <f>IF('DATA ENTRY'!G116="","",'DATA ENTRY'!G116)</f>
        <v/>
      </c>
      <c r="F115" s="22" t="str">
        <f>IF('DATA ENTRY'!F116="","",'DATA ENTRY'!F116)</f>
        <v/>
      </c>
      <c r="G115" s="148" t="str">
        <f>IF('DATA ENTRY'!H116="","",'DATA ENTRY'!H116)</f>
        <v/>
      </c>
      <c r="H115" s="148" t="str">
        <f>IF('DATA ENTRY'!I116="","",'DATA ENTRY'!I116)</f>
        <v/>
      </c>
      <c r="I115" s="22" t="str">
        <f>IF('DATA ENTRY'!N116="","",'DATA ENTRY'!N116)</f>
        <v/>
      </c>
      <c r="J115" s="147" t="str">
        <f>IF('DATA ENTRY'!O116="","",'DATA ENTRY'!O116)</f>
        <v/>
      </c>
      <c r="K115" s="22" t="str">
        <f>IF('DATA ENTRY'!P116="","",'DATA ENTRY'!P116)</f>
        <v/>
      </c>
      <c r="L115" s="147" t="str">
        <f>IF('DATA ENTRY'!Q116="","",'DATA ENTRY'!Q116)</f>
        <v/>
      </c>
      <c r="M115" s="22" t="str">
        <f>IF('DATA ENTRY'!R116="","",'DATA ENTRY'!R116)</f>
        <v/>
      </c>
      <c r="N115" s="147" t="str">
        <f>IF('DATA ENTRY'!S116="","",'DATA ENTRY'!S116)</f>
        <v/>
      </c>
      <c r="O115" s="147" t="str">
        <f t="shared" si="1"/>
        <v/>
      </c>
      <c r="P115" s="74" t="str">
        <f>IF('DATA ENTRY'!T116="","",'DATA ENTRY'!T116)</f>
        <v/>
      </c>
      <c r="Q115" s="74" t="str">
        <f>IF('DATA ENTRY'!U116="","",'DATA ENTRY'!U116)</f>
        <v/>
      </c>
      <c r="R115" s="22" t="str">
        <f>IF('DATA ENTRY'!W116="","",'DATA ENTRY'!W116)</f>
        <v/>
      </c>
      <c r="S115" s="22" t="str">
        <f>IF('DATA ENTRY'!X116="","",'DATA ENTRY'!X116)</f>
        <v/>
      </c>
      <c r="T115" s="22" t="str">
        <f>IF('DATA ENTRY'!AA116="","",'DATA ENTRY'!AA116)</f>
        <v/>
      </c>
      <c r="U115" s="22" t="str">
        <f>IF(O115="","",SUMPRODUCT(--(D115=$D$5:$D$1071),--(F115=$F$5:$F$1071),--(E115=$E$5:$E$1071),--(O115&lt;$O$5:$O$1071))+COUNTIF($O$5:O115,O115))</f>
        <v/>
      </c>
    </row>
    <row r="116" spans="1:21" ht="18" customHeight="1">
      <c r="A116" s="22" t="str">
        <f>IF(AND(H116="",D116="",F116="",G116="",I116="",J116=""),"",SUBTOTAL(3,$B$5:B116))</f>
        <v/>
      </c>
      <c r="B116" s="74" t="str">
        <f>IF('DATA ENTRY'!B117="","",'DATA ENTRY'!B117)</f>
        <v/>
      </c>
      <c r="C116" s="74" t="str">
        <f>IF('DATA ENTRY'!C117="","",'DATA ENTRY'!C117)</f>
        <v/>
      </c>
      <c r="D116" s="74" t="str">
        <f>IF('DATA ENTRY'!E117="","",'DATA ENTRY'!E117)</f>
        <v/>
      </c>
      <c r="E116" s="22" t="str">
        <f>IF('DATA ENTRY'!G117="","",'DATA ENTRY'!G117)</f>
        <v/>
      </c>
      <c r="F116" s="22" t="str">
        <f>IF('DATA ENTRY'!F117="","",'DATA ENTRY'!F117)</f>
        <v/>
      </c>
      <c r="G116" s="148" t="str">
        <f>IF('DATA ENTRY'!H117="","",'DATA ENTRY'!H117)</f>
        <v/>
      </c>
      <c r="H116" s="148" t="str">
        <f>IF('DATA ENTRY'!I117="","",'DATA ENTRY'!I117)</f>
        <v/>
      </c>
      <c r="I116" s="22" t="str">
        <f>IF('DATA ENTRY'!N117="","",'DATA ENTRY'!N117)</f>
        <v/>
      </c>
      <c r="J116" s="147" t="str">
        <f>IF('DATA ENTRY'!O117="","",'DATA ENTRY'!O117)</f>
        <v/>
      </c>
      <c r="K116" s="22" t="str">
        <f>IF('DATA ENTRY'!P117="","",'DATA ENTRY'!P117)</f>
        <v/>
      </c>
      <c r="L116" s="147" t="str">
        <f>IF('DATA ENTRY'!Q117="","",'DATA ENTRY'!Q117)</f>
        <v/>
      </c>
      <c r="M116" s="22" t="str">
        <f>IF('DATA ENTRY'!R117="","",'DATA ENTRY'!R117)</f>
        <v/>
      </c>
      <c r="N116" s="147" t="str">
        <f>IF('DATA ENTRY'!S117="","",'DATA ENTRY'!S117)</f>
        <v/>
      </c>
      <c r="O116" s="147" t="str">
        <f t="shared" si="1"/>
        <v/>
      </c>
      <c r="P116" s="74" t="str">
        <f>IF('DATA ENTRY'!T117="","",'DATA ENTRY'!T117)</f>
        <v/>
      </c>
      <c r="Q116" s="74" t="str">
        <f>IF('DATA ENTRY'!U117="","",'DATA ENTRY'!U117)</f>
        <v/>
      </c>
      <c r="R116" s="22" t="str">
        <f>IF('DATA ENTRY'!W117="","",'DATA ENTRY'!W117)</f>
        <v/>
      </c>
      <c r="S116" s="22" t="str">
        <f>IF('DATA ENTRY'!X117="","",'DATA ENTRY'!X117)</f>
        <v/>
      </c>
      <c r="T116" s="22" t="str">
        <f>IF('DATA ENTRY'!AA117="","",'DATA ENTRY'!AA117)</f>
        <v/>
      </c>
      <c r="U116" s="22" t="str">
        <f>IF(O116="","",SUMPRODUCT(--(D116=$D$5:$D$1071),--(F116=$F$5:$F$1071),--(E116=$E$5:$E$1071),--(O116&lt;$O$5:$O$1071))+COUNTIF($O$5:O116,O116))</f>
        <v/>
      </c>
    </row>
    <row r="117" spans="1:21" ht="18" customHeight="1">
      <c r="A117" s="22" t="str">
        <f>IF(AND(H117="",D117="",F117="",G117="",I117="",J117=""),"",SUBTOTAL(3,$B$5:B117))</f>
        <v/>
      </c>
      <c r="B117" s="74" t="str">
        <f>IF('DATA ENTRY'!B118="","",'DATA ENTRY'!B118)</f>
        <v/>
      </c>
      <c r="C117" s="74" t="str">
        <f>IF('DATA ENTRY'!C118="","",'DATA ENTRY'!C118)</f>
        <v/>
      </c>
      <c r="D117" s="74" t="str">
        <f>IF('DATA ENTRY'!E118="","",'DATA ENTRY'!E118)</f>
        <v/>
      </c>
      <c r="E117" s="22" t="str">
        <f>IF('DATA ENTRY'!G118="","",'DATA ENTRY'!G118)</f>
        <v/>
      </c>
      <c r="F117" s="22" t="str">
        <f>IF('DATA ENTRY'!F118="","",'DATA ENTRY'!F118)</f>
        <v/>
      </c>
      <c r="G117" s="148" t="str">
        <f>IF('DATA ENTRY'!H118="","",'DATA ENTRY'!H118)</f>
        <v/>
      </c>
      <c r="H117" s="148" t="str">
        <f>IF('DATA ENTRY'!I118="","",'DATA ENTRY'!I118)</f>
        <v/>
      </c>
      <c r="I117" s="22" t="str">
        <f>IF('DATA ENTRY'!N118="","",'DATA ENTRY'!N118)</f>
        <v/>
      </c>
      <c r="J117" s="147" t="str">
        <f>IF('DATA ENTRY'!O118="","",'DATA ENTRY'!O118)</f>
        <v/>
      </c>
      <c r="K117" s="22" t="str">
        <f>IF('DATA ENTRY'!P118="","",'DATA ENTRY'!P118)</f>
        <v/>
      </c>
      <c r="L117" s="147" t="str">
        <f>IF('DATA ENTRY'!Q118="","",'DATA ENTRY'!Q118)</f>
        <v/>
      </c>
      <c r="M117" s="22" t="str">
        <f>IF('DATA ENTRY'!R118="","",'DATA ENTRY'!R118)</f>
        <v/>
      </c>
      <c r="N117" s="147" t="str">
        <f>IF('DATA ENTRY'!S118="","",'DATA ENTRY'!S118)</f>
        <v/>
      </c>
      <c r="O117" s="147" t="str">
        <f t="shared" si="1"/>
        <v/>
      </c>
      <c r="P117" s="74" t="str">
        <f>IF('DATA ENTRY'!T118="","",'DATA ENTRY'!T118)</f>
        <v/>
      </c>
      <c r="Q117" s="74" t="str">
        <f>IF('DATA ENTRY'!U118="","",'DATA ENTRY'!U118)</f>
        <v/>
      </c>
      <c r="R117" s="22" t="str">
        <f>IF('DATA ENTRY'!W118="","",'DATA ENTRY'!W118)</f>
        <v/>
      </c>
      <c r="S117" s="22" t="str">
        <f>IF('DATA ENTRY'!X118="","",'DATA ENTRY'!X118)</f>
        <v/>
      </c>
      <c r="T117" s="22" t="str">
        <f>IF('DATA ENTRY'!AA118="","",'DATA ENTRY'!AA118)</f>
        <v/>
      </c>
      <c r="U117" s="22" t="str">
        <f>IF(O117="","",SUMPRODUCT(--(D117=$D$5:$D$1071),--(F117=$F$5:$F$1071),--(E117=$E$5:$E$1071),--(O117&lt;$O$5:$O$1071))+COUNTIF($O$5:O117,O117))</f>
        <v/>
      </c>
    </row>
    <row r="118" spans="1:21" ht="18" customHeight="1">
      <c r="A118" s="22" t="str">
        <f>IF(AND(H118="",D118="",F118="",G118="",I118="",J118=""),"",SUBTOTAL(3,$B$5:B118))</f>
        <v/>
      </c>
      <c r="B118" s="74" t="str">
        <f>IF('DATA ENTRY'!B119="","",'DATA ENTRY'!B119)</f>
        <v/>
      </c>
      <c r="C118" s="74" t="str">
        <f>IF('DATA ENTRY'!C119="","",'DATA ENTRY'!C119)</f>
        <v/>
      </c>
      <c r="D118" s="74" t="str">
        <f>IF('DATA ENTRY'!E119="","",'DATA ENTRY'!E119)</f>
        <v/>
      </c>
      <c r="E118" s="22" t="str">
        <f>IF('DATA ENTRY'!G119="","",'DATA ENTRY'!G119)</f>
        <v/>
      </c>
      <c r="F118" s="22" t="str">
        <f>IF('DATA ENTRY'!F119="","",'DATA ENTRY'!F119)</f>
        <v/>
      </c>
      <c r="G118" s="148" t="str">
        <f>IF('DATA ENTRY'!H119="","",'DATA ENTRY'!H119)</f>
        <v/>
      </c>
      <c r="H118" s="148" t="str">
        <f>IF('DATA ENTRY'!I119="","",'DATA ENTRY'!I119)</f>
        <v/>
      </c>
      <c r="I118" s="22" t="str">
        <f>IF('DATA ENTRY'!N119="","",'DATA ENTRY'!N119)</f>
        <v/>
      </c>
      <c r="J118" s="147" t="str">
        <f>IF('DATA ENTRY'!O119="","",'DATA ENTRY'!O119)</f>
        <v/>
      </c>
      <c r="K118" s="22" t="str">
        <f>IF('DATA ENTRY'!P119="","",'DATA ENTRY'!P119)</f>
        <v/>
      </c>
      <c r="L118" s="147" t="str">
        <f>IF('DATA ENTRY'!Q119="","",'DATA ENTRY'!Q119)</f>
        <v/>
      </c>
      <c r="M118" s="22" t="str">
        <f>IF('DATA ENTRY'!R119="","",'DATA ENTRY'!R119)</f>
        <v/>
      </c>
      <c r="N118" s="147" t="str">
        <f>IF('DATA ENTRY'!S119="","",'DATA ENTRY'!S119)</f>
        <v/>
      </c>
      <c r="O118" s="147" t="str">
        <f t="shared" si="1"/>
        <v/>
      </c>
      <c r="P118" s="74" t="str">
        <f>IF('DATA ENTRY'!T119="","",'DATA ENTRY'!T119)</f>
        <v/>
      </c>
      <c r="Q118" s="74" t="str">
        <f>IF('DATA ENTRY'!U119="","",'DATA ENTRY'!U119)</f>
        <v/>
      </c>
      <c r="R118" s="22" t="str">
        <f>IF('DATA ENTRY'!W119="","",'DATA ENTRY'!W119)</f>
        <v/>
      </c>
      <c r="S118" s="22" t="str">
        <f>IF('DATA ENTRY'!X119="","",'DATA ENTRY'!X119)</f>
        <v/>
      </c>
      <c r="T118" s="22" t="str">
        <f>IF('DATA ENTRY'!AA119="","",'DATA ENTRY'!AA119)</f>
        <v/>
      </c>
      <c r="U118" s="22" t="str">
        <f>IF(O118="","",SUMPRODUCT(--(D118=$D$5:$D$1071),--(F118=$F$5:$F$1071),--(E118=$E$5:$E$1071),--(O118&lt;$O$5:$O$1071))+COUNTIF($O$5:O118,O118))</f>
        <v/>
      </c>
    </row>
    <row r="119" spans="1:21" ht="18" customHeight="1">
      <c r="A119" s="22" t="str">
        <f>IF(AND(H119="",D119="",F119="",G119="",I119="",J119=""),"",SUBTOTAL(3,$B$5:B119))</f>
        <v/>
      </c>
      <c r="B119" s="74" t="str">
        <f>IF('DATA ENTRY'!B120="","",'DATA ENTRY'!B120)</f>
        <v/>
      </c>
      <c r="C119" s="74" t="str">
        <f>IF('DATA ENTRY'!C120="","",'DATA ENTRY'!C120)</f>
        <v/>
      </c>
      <c r="D119" s="74" t="str">
        <f>IF('DATA ENTRY'!E120="","",'DATA ENTRY'!E120)</f>
        <v/>
      </c>
      <c r="E119" s="22" t="str">
        <f>IF('DATA ENTRY'!G120="","",'DATA ENTRY'!G120)</f>
        <v/>
      </c>
      <c r="F119" s="22" t="str">
        <f>IF('DATA ENTRY'!F120="","",'DATA ENTRY'!F120)</f>
        <v/>
      </c>
      <c r="G119" s="148" t="str">
        <f>IF('DATA ENTRY'!H120="","",'DATA ENTRY'!H120)</f>
        <v/>
      </c>
      <c r="H119" s="148" t="str">
        <f>IF('DATA ENTRY'!I120="","",'DATA ENTRY'!I120)</f>
        <v/>
      </c>
      <c r="I119" s="22" t="str">
        <f>IF('DATA ENTRY'!N120="","",'DATA ENTRY'!N120)</f>
        <v/>
      </c>
      <c r="J119" s="147" t="str">
        <f>IF('DATA ENTRY'!O120="","",'DATA ENTRY'!O120)</f>
        <v/>
      </c>
      <c r="K119" s="22" t="str">
        <f>IF('DATA ENTRY'!P120="","",'DATA ENTRY'!P120)</f>
        <v/>
      </c>
      <c r="L119" s="147" t="str">
        <f>IF('DATA ENTRY'!Q120="","",'DATA ENTRY'!Q120)</f>
        <v/>
      </c>
      <c r="M119" s="22" t="str">
        <f>IF('DATA ENTRY'!R120="","",'DATA ENTRY'!R120)</f>
        <v/>
      </c>
      <c r="N119" s="147" t="str">
        <f>IF('DATA ENTRY'!S120="","",'DATA ENTRY'!S120)</f>
        <v/>
      </c>
      <c r="O119" s="147" t="str">
        <f t="shared" si="1"/>
        <v/>
      </c>
      <c r="P119" s="74" t="str">
        <f>IF('DATA ENTRY'!T120="","",'DATA ENTRY'!T120)</f>
        <v/>
      </c>
      <c r="Q119" s="74" t="str">
        <f>IF('DATA ENTRY'!U120="","",'DATA ENTRY'!U120)</f>
        <v/>
      </c>
      <c r="R119" s="22" t="str">
        <f>IF('DATA ENTRY'!W120="","",'DATA ENTRY'!W120)</f>
        <v/>
      </c>
      <c r="S119" s="22" t="str">
        <f>IF('DATA ENTRY'!X120="","",'DATA ENTRY'!X120)</f>
        <v/>
      </c>
      <c r="T119" s="22" t="str">
        <f>IF('DATA ENTRY'!AA120="","",'DATA ENTRY'!AA120)</f>
        <v/>
      </c>
      <c r="U119" s="22" t="str">
        <f>IF(O119="","",SUMPRODUCT(--(D119=$D$5:$D$1071),--(F119=$F$5:$F$1071),--(E119=$E$5:$E$1071),--(O119&lt;$O$5:$O$1071))+COUNTIF($O$5:O119,O119))</f>
        <v/>
      </c>
    </row>
    <row r="120" spans="1:21" ht="18" customHeight="1">
      <c r="A120" s="22" t="str">
        <f>IF(AND(H120="",D120="",F120="",G120="",I120="",J120=""),"",SUBTOTAL(3,$B$5:B120))</f>
        <v/>
      </c>
      <c r="B120" s="74" t="str">
        <f>IF('DATA ENTRY'!B121="","",'DATA ENTRY'!B121)</f>
        <v/>
      </c>
      <c r="C120" s="74" t="str">
        <f>IF('DATA ENTRY'!C121="","",'DATA ENTRY'!C121)</f>
        <v/>
      </c>
      <c r="D120" s="74" t="str">
        <f>IF('DATA ENTRY'!E121="","",'DATA ENTRY'!E121)</f>
        <v/>
      </c>
      <c r="E120" s="22" t="str">
        <f>IF('DATA ENTRY'!G121="","",'DATA ENTRY'!G121)</f>
        <v/>
      </c>
      <c r="F120" s="22" t="str">
        <f>IF('DATA ENTRY'!F121="","",'DATA ENTRY'!F121)</f>
        <v/>
      </c>
      <c r="G120" s="148" t="str">
        <f>IF('DATA ENTRY'!H121="","",'DATA ENTRY'!H121)</f>
        <v/>
      </c>
      <c r="H120" s="148" t="str">
        <f>IF('DATA ENTRY'!I121="","",'DATA ENTRY'!I121)</f>
        <v/>
      </c>
      <c r="I120" s="22" t="str">
        <f>IF('DATA ENTRY'!N121="","",'DATA ENTRY'!N121)</f>
        <v/>
      </c>
      <c r="J120" s="147" t="str">
        <f>IF('DATA ENTRY'!O121="","",'DATA ENTRY'!O121)</f>
        <v/>
      </c>
      <c r="K120" s="22" t="str">
        <f>IF('DATA ENTRY'!P121="","",'DATA ENTRY'!P121)</f>
        <v/>
      </c>
      <c r="L120" s="147" t="str">
        <f>IF('DATA ENTRY'!Q121="","",'DATA ENTRY'!Q121)</f>
        <v/>
      </c>
      <c r="M120" s="22" t="str">
        <f>IF('DATA ENTRY'!R121="","",'DATA ENTRY'!R121)</f>
        <v/>
      </c>
      <c r="N120" s="147" t="str">
        <f>IF('DATA ENTRY'!S121="","",'DATA ENTRY'!S121)</f>
        <v/>
      </c>
      <c r="O120" s="147" t="str">
        <f t="shared" si="1"/>
        <v/>
      </c>
      <c r="P120" s="74" t="str">
        <f>IF('DATA ENTRY'!T121="","",'DATA ENTRY'!T121)</f>
        <v/>
      </c>
      <c r="Q120" s="74" t="str">
        <f>IF('DATA ENTRY'!U121="","",'DATA ENTRY'!U121)</f>
        <v/>
      </c>
      <c r="R120" s="22" t="str">
        <f>IF('DATA ENTRY'!W121="","",'DATA ENTRY'!W121)</f>
        <v/>
      </c>
      <c r="S120" s="22" t="str">
        <f>IF('DATA ENTRY'!X121="","",'DATA ENTRY'!X121)</f>
        <v/>
      </c>
      <c r="T120" s="22" t="str">
        <f>IF('DATA ENTRY'!AA121="","",'DATA ENTRY'!AA121)</f>
        <v/>
      </c>
      <c r="U120" s="22" t="str">
        <f>IF(O120="","",SUMPRODUCT(--(D120=$D$5:$D$1071),--(F120=$F$5:$F$1071),--(E120=$E$5:$E$1071),--(O120&lt;$O$5:$O$1071))+COUNTIF($O$5:O120,O120))</f>
        <v/>
      </c>
    </row>
    <row r="121" spans="1:21" ht="18" customHeight="1">
      <c r="A121" s="22" t="str">
        <f>IF(AND(H121="",D121="",F121="",G121="",I121="",J121=""),"",SUBTOTAL(3,$B$5:B121))</f>
        <v/>
      </c>
      <c r="B121" s="74" t="str">
        <f>IF('DATA ENTRY'!B122="","",'DATA ENTRY'!B122)</f>
        <v/>
      </c>
      <c r="C121" s="74" t="str">
        <f>IF('DATA ENTRY'!C122="","",'DATA ENTRY'!C122)</f>
        <v/>
      </c>
      <c r="D121" s="74" t="str">
        <f>IF('DATA ENTRY'!E122="","",'DATA ENTRY'!E122)</f>
        <v/>
      </c>
      <c r="E121" s="22" t="str">
        <f>IF('DATA ENTRY'!G122="","",'DATA ENTRY'!G122)</f>
        <v/>
      </c>
      <c r="F121" s="22" t="str">
        <f>IF('DATA ENTRY'!F122="","",'DATA ENTRY'!F122)</f>
        <v/>
      </c>
      <c r="G121" s="148" t="str">
        <f>IF('DATA ENTRY'!H122="","",'DATA ENTRY'!H122)</f>
        <v/>
      </c>
      <c r="H121" s="148" t="str">
        <f>IF('DATA ENTRY'!I122="","",'DATA ENTRY'!I122)</f>
        <v/>
      </c>
      <c r="I121" s="22" t="str">
        <f>IF('DATA ENTRY'!N122="","",'DATA ENTRY'!N122)</f>
        <v/>
      </c>
      <c r="J121" s="147" t="str">
        <f>IF('DATA ENTRY'!O122="","",'DATA ENTRY'!O122)</f>
        <v/>
      </c>
      <c r="K121" s="22" t="str">
        <f>IF('DATA ENTRY'!P122="","",'DATA ENTRY'!P122)</f>
        <v/>
      </c>
      <c r="L121" s="147" t="str">
        <f>IF('DATA ENTRY'!Q122="","",'DATA ENTRY'!Q122)</f>
        <v/>
      </c>
      <c r="M121" s="22" t="str">
        <f>IF('DATA ENTRY'!R122="","",'DATA ENTRY'!R122)</f>
        <v/>
      </c>
      <c r="N121" s="147" t="str">
        <f>IF('DATA ENTRY'!S122="","",'DATA ENTRY'!S122)</f>
        <v/>
      </c>
      <c r="O121" s="147" t="str">
        <f t="shared" si="1"/>
        <v/>
      </c>
      <c r="P121" s="74" t="str">
        <f>IF('DATA ENTRY'!T122="","",'DATA ENTRY'!T122)</f>
        <v/>
      </c>
      <c r="Q121" s="74" t="str">
        <f>IF('DATA ENTRY'!U122="","",'DATA ENTRY'!U122)</f>
        <v/>
      </c>
      <c r="R121" s="22" t="str">
        <f>IF('DATA ENTRY'!W122="","",'DATA ENTRY'!W122)</f>
        <v/>
      </c>
      <c r="S121" s="22" t="str">
        <f>IF('DATA ENTRY'!X122="","",'DATA ENTRY'!X122)</f>
        <v/>
      </c>
      <c r="T121" s="22" t="str">
        <f>IF('DATA ENTRY'!AA122="","",'DATA ENTRY'!AA122)</f>
        <v/>
      </c>
      <c r="U121" s="22" t="str">
        <f>IF(O121="","",SUMPRODUCT(--(D121=$D$5:$D$1071),--(F121=$F$5:$F$1071),--(E121=$E$5:$E$1071),--(O121&lt;$O$5:$O$1071))+COUNTIF($O$5:O121,O121))</f>
        <v/>
      </c>
    </row>
    <row r="122" spans="1:21" ht="18" customHeight="1">
      <c r="A122" s="22" t="str">
        <f>IF(AND(H122="",D122="",F122="",G122="",I122="",J122=""),"",SUBTOTAL(3,$B$5:B122))</f>
        <v/>
      </c>
      <c r="B122" s="74" t="str">
        <f>IF('DATA ENTRY'!B123="","",'DATA ENTRY'!B123)</f>
        <v/>
      </c>
      <c r="C122" s="74" t="str">
        <f>IF('DATA ENTRY'!C123="","",'DATA ENTRY'!C123)</f>
        <v/>
      </c>
      <c r="D122" s="74" t="str">
        <f>IF('DATA ENTRY'!E123="","",'DATA ENTRY'!E123)</f>
        <v/>
      </c>
      <c r="E122" s="22" t="str">
        <f>IF('DATA ENTRY'!G123="","",'DATA ENTRY'!G123)</f>
        <v/>
      </c>
      <c r="F122" s="22" t="str">
        <f>IF('DATA ENTRY'!F123="","",'DATA ENTRY'!F123)</f>
        <v/>
      </c>
      <c r="G122" s="148" t="str">
        <f>IF('DATA ENTRY'!H123="","",'DATA ENTRY'!H123)</f>
        <v/>
      </c>
      <c r="H122" s="148" t="str">
        <f>IF('DATA ENTRY'!I123="","",'DATA ENTRY'!I123)</f>
        <v/>
      </c>
      <c r="I122" s="22" t="str">
        <f>IF('DATA ENTRY'!N123="","",'DATA ENTRY'!N123)</f>
        <v/>
      </c>
      <c r="J122" s="147" t="str">
        <f>IF('DATA ENTRY'!O123="","",'DATA ENTRY'!O123)</f>
        <v/>
      </c>
      <c r="K122" s="22" t="str">
        <f>IF('DATA ENTRY'!P123="","",'DATA ENTRY'!P123)</f>
        <v/>
      </c>
      <c r="L122" s="147" t="str">
        <f>IF('DATA ENTRY'!Q123="","",'DATA ENTRY'!Q123)</f>
        <v/>
      </c>
      <c r="M122" s="22" t="str">
        <f>IF('DATA ENTRY'!R123="","",'DATA ENTRY'!R123)</f>
        <v/>
      </c>
      <c r="N122" s="147" t="str">
        <f>IF('DATA ENTRY'!S123="","",'DATA ENTRY'!S123)</f>
        <v/>
      </c>
      <c r="O122" s="147" t="str">
        <f t="shared" si="1"/>
        <v/>
      </c>
      <c r="P122" s="74" t="str">
        <f>IF('DATA ENTRY'!T123="","",'DATA ENTRY'!T123)</f>
        <v/>
      </c>
      <c r="Q122" s="74" t="str">
        <f>IF('DATA ENTRY'!U123="","",'DATA ENTRY'!U123)</f>
        <v/>
      </c>
      <c r="R122" s="22" t="str">
        <f>IF('DATA ENTRY'!W123="","",'DATA ENTRY'!W123)</f>
        <v/>
      </c>
      <c r="S122" s="22" t="str">
        <f>IF('DATA ENTRY'!X123="","",'DATA ENTRY'!X123)</f>
        <v/>
      </c>
      <c r="T122" s="22" t="str">
        <f>IF('DATA ENTRY'!AA123="","",'DATA ENTRY'!AA123)</f>
        <v/>
      </c>
      <c r="U122" s="22" t="str">
        <f>IF(O122="","",SUMPRODUCT(--(D122=$D$5:$D$1071),--(F122=$F$5:$F$1071),--(E122=$E$5:$E$1071),--(O122&lt;$O$5:$O$1071))+COUNTIF($O$5:O122,O122))</f>
        <v/>
      </c>
    </row>
    <row r="123" spans="1:21" ht="18" customHeight="1">
      <c r="A123" s="22" t="str">
        <f>IF(AND(H123="",D123="",F123="",G123="",I123="",J123=""),"",SUBTOTAL(3,$B$5:B123))</f>
        <v/>
      </c>
      <c r="B123" s="74" t="str">
        <f>IF('DATA ENTRY'!B124="","",'DATA ENTRY'!B124)</f>
        <v/>
      </c>
      <c r="C123" s="74" t="str">
        <f>IF('DATA ENTRY'!C124="","",'DATA ENTRY'!C124)</f>
        <v/>
      </c>
      <c r="D123" s="74" t="str">
        <f>IF('DATA ENTRY'!E124="","",'DATA ENTRY'!E124)</f>
        <v/>
      </c>
      <c r="E123" s="22" t="str">
        <f>IF('DATA ENTRY'!G124="","",'DATA ENTRY'!G124)</f>
        <v/>
      </c>
      <c r="F123" s="22" t="str">
        <f>IF('DATA ENTRY'!F124="","",'DATA ENTRY'!F124)</f>
        <v/>
      </c>
      <c r="G123" s="148" t="str">
        <f>IF('DATA ENTRY'!H124="","",'DATA ENTRY'!H124)</f>
        <v/>
      </c>
      <c r="H123" s="148" t="str">
        <f>IF('DATA ENTRY'!I124="","",'DATA ENTRY'!I124)</f>
        <v/>
      </c>
      <c r="I123" s="22" t="str">
        <f>IF('DATA ENTRY'!N124="","",'DATA ENTRY'!N124)</f>
        <v/>
      </c>
      <c r="J123" s="147" t="str">
        <f>IF('DATA ENTRY'!O124="","",'DATA ENTRY'!O124)</f>
        <v/>
      </c>
      <c r="K123" s="22" t="str">
        <f>IF('DATA ENTRY'!P124="","",'DATA ENTRY'!P124)</f>
        <v/>
      </c>
      <c r="L123" s="147" t="str">
        <f>IF('DATA ENTRY'!Q124="","",'DATA ENTRY'!Q124)</f>
        <v/>
      </c>
      <c r="M123" s="22" t="str">
        <f>IF('DATA ENTRY'!R124="","",'DATA ENTRY'!R124)</f>
        <v/>
      </c>
      <c r="N123" s="147" t="str">
        <f>IF('DATA ENTRY'!S124="","",'DATA ENTRY'!S124)</f>
        <v/>
      </c>
      <c r="O123" s="147" t="str">
        <f t="shared" si="1"/>
        <v/>
      </c>
      <c r="P123" s="74" t="str">
        <f>IF('DATA ENTRY'!T124="","",'DATA ENTRY'!T124)</f>
        <v/>
      </c>
      <c r="Q123" s="74" t="str">
        <f>IF('DATA ENTRY'!U124="","",'DATA ENTRY'!U124)</f>
        <v/>
      </c>
      <c r="R123" s="22" t="str">
        <f>IF('DATA ENTRY'!W124="","",'DATA ENTRY'!W124)</f>
        <v/>
      </c>
      <c r="S123" s="22" t="str">
        <f>IF('DATA ENTRY'!X124="","",'DATA ENTRY'!X124)</f>
        <v/>
      </c>
      <c r="T123" s="22" t="str">
        <f>IF('DATA ENTRY'!AA124="","",'DATA ENTRY'!AA124)</f>
        <v/>
      </c>
      <c r="U123" s="22" t="str">
        <f>IF(O123="","",SUMPRODUCT(--(D123=$D$5:$D$1071),--(F123=$F$5:$F$1071),--(E123=$E$5:$E$1071),--(O123&lt;$O$5:$O$1071))+COUNTIF($O$5:O123,O123))</f>
        <v/>
      </c>
    </row>
    <row r="124" spans="1:21" ht="18" customHeight="1">
      <c r="A124" s="22" t="str">
        <f>IF(AND(H124="",D124="",F124="",G124="",I124="",J124=""),"",SUBTOTAL(3,$B$5:B124))</f>
        <v/>
      </c>
      <c r="B124" s="74" t="str">
        <f>IF('DATA ENTRY'!B125="","",'DATA ENTRY'!B125)</f>
        <v/>
      </c>
      <c r="C124" s="74" t="str">
        <f>IF('DATA ENTRY'!C125="","",'DATA ENTRY'!C125)</f>
        <v/>
      </c>
      <c r="D124" s="74" t="str">
        <f>IF('DATA ENTRY'!E125="","",'DATA ENTRY'!E125)</f>
        <v/>
      </c>
      <c r="E124" s="22" t="str">
        <f>IF('DATA ENTRY'!G125="","",'DATA ENTRY'!G125)</f>
        <v/>
      </c>
      <c r="F124" s="22" t="str">
        <f>IF('DATA ENTRY'!F125="","",'DATA ENTRY'!F125)</f>
        <v/>
      </c>
      <c r="G124" s="148" t="str">
        <f>IF('DATA ENTRY'!H125="","",'DATA ENTRY'!H125)</f>
        <v/>
      </c>
      <c r="H124" s="148" t="str">
        <f>IF('DATA ENTRY'!I125="","",'DATA ENTRY'!I125)</f>
        <v/>
      </c>
      <c r="I124" s="22" t="str">
        <f>IF('DATA ENTRY'!N125="","",'DATA ENTRY'!N125)</f>
        <v/>
      </c>
      <c r="J124" s="147" t="str">
        <f>IF('DATA ENTRY'!O125="","",'DATA ENTRY'!O125)</f>
        <v/>
      </c>
      <c r="K124" s="22" t="str">
        <f>IF('DATA ENTRY'!P125="","",'DATA ENTRY'!P125)</f>
        <v/>
      </c>
      <c r="L124" s="147" t="str">
        <f>IF('DATA ENTRY'!Q125="","",'DATA ENTRY'!Q125)</f>
        <v/>
      </c>
      <c r="M124" s="22" t="str">
        <f>IF('DATA ENTRY'!R125="","",'DATA ENTRY'!R125)</f>
        <v/>
      </c>
      <c r="N124" s="147" t="str">
        <f>IF('DATA ENTRY'!S125="","",'DATA ENTRY'!S125)</f>
        <v/>
      </c>
      <c r="O124" s="147" t="str">
        <f t="shared" si="1"/>
        <v/>
      </c>
      <c r="P124" s="74" t="str">
        <f>IF('DATA ENTRY'!T125="","",'DATA ENTRY'!T125)</f>
        <v/>
      </c>
      <c r="Q124" s="74" t="str">
        <f>IF('DATA ENTRY'!U125="","",'DATA ENTRY'!U125)</f>
        <v/>
      </c>
      <c r="R124" s="22" t="str">
        <f>IF('DATA ENTRY'!W125="","",'DATA ENTRY'!W125)</f>
        <v/>
      </c>
      <c r="S124" s="22" t="str">
        <f>IF('DATA ENTRY'!X125="","",'DATA ENTRY'!X125)</f>
        <v/>
      </c>
      <c r="T124" s="22" t="str">
        <f>IF('DATA ENTRY'!AA125="","",'DATA ENTRY'!AA125)</f>
        <v/>
      </c>
      <c r="U124" s="22" t="str">
        <f>IF(O124="","",SUMPRODUCT(--(D124=$D$5:$D$1071),--(F124=$F$5:$F$1071),--(E124=$E$5:$E$1071),--(O124&lt;$O$5:$O$1071))+COUNTIF($O$5:O124,O124))</f>
        <v/>
      </c>
    </row>
    <row r="125" spans="1:21" ht="18" customHeight="1">
      <c r="A125" s="22" t="str">
        <f>IF(AND(H125="",D125="",F125="",G125="",I125="",J125=""),"",SUBTOTAL(3,$B$5:B125))</f>
        <v/>
      </c>
      <c r="B125" s="74" t="str">
        <f>IF('DATA ENTRY'!B126="","",'DATA ENTRY'!B126)</f>
        <v/>
      </c>
      <c r="C125" s="74" t="str">
        <f>IF('DATA ENTRY'!C126="","",'DATA ENTRY'!C126)</f>
        <v/>
      </c>
      <c r="D125" s="74" t="str">
        <f>IF('DATA ENTRY'!E126="","",'DATA ENTRY'!E126)</f>
        <v/>
      </c>
      <c r="E125" s="22" t="str">
        <f>IF('DATA ENTRY'!G126="","",'DATA ENTRY'!G126)</f>
        <v/>
      </c>
      <c r="F125" s="22" t="str">
        <f>IF('DATA ENTRY'!F126="","",'DATA ENTRY'!F126)</f>
        <v/>
      </c>
      <c r="G125" s="148" t="str">
        <f>IF('DATA ENTRY'!H126="","",'DATA ENTRY'!H126)</f>
        <v/>
      </c>
      <c r="H125" s="148" t="str">
        <f>IF('DATA ENTRY'!I126="","",'DATA ENTRY'!I126)</f>
        <v/>
      </c>
      <c r="I125" s="22" t="str">
        <f>IF('DATA ENTRY'!N126="","",'DATA ENTRY'!N126)</f>
        <v/>
      </c>
      <c r="J125" s="147" t="str">
        <f>IF('DATA ENTRY'!O126="","",'DATA ENTRY'!O126)</f>
        <v/>
      </c>
      <c r="K125" s="22" t="str">
        <f>IF('DATA ENTRY'!P126="","",'DATA ENTRY'!P126)</f>
        <v/>
      </c>
      <c r="L125" s="147" t="str">
        <f>IF('DATA ENTRY'!Q126="","",'DATA ENTRY'!Q126)</f>
        <v/>
      </c>
      <c r="M125" s="22" t="str">
        <f>IF('DATA ENTRY'!R126="","",'DATA ENTRY'!R126)</f>
        <v/>
      </c>
      <c r="N125" s="147" t="str">
        <f>IF('DATA ENTRY'!S126="","",'DATA ENTRY'!S126)</f>
        <v/>
      </c>
      <c r="O125" s="147" t="str">
        <f t="shared" si="1"/>
        <v/>
      </c>
      <c r="P125" s="74" t="str">
        <f>IF('DATA ENTRY'!T126="","",'DATA ENTRY'!T126)</f>
        <v/>
      </c>
      <c r="Q125" s="74" t="str">
        <f>IF('DATA ENTRY'!U126="","",'DATA ENTRY'!U126)</f>
        <v/>
      </c>
      <c r="R125" s="22" t="str">
        <f>IF('DATA ENTRY'!W126="","",'DATA ENTRY'!W126)</f>
        <v/>
      </c>
      <c r="S125" s="22" t="str">
        <f>IF('DATA ENTRY'!X126="","",'DATA ENTRY'!X126)</f>
        <v/>
      </c>
      <c r="T125" s="22" t="str">
        <f>IF('DATA ENTRY'!AA126="","",'DATA ENTRY'!AA126)</f>
        <v/>
      </c>
      <c r="U125" s="22" t="str">
        <f>IF(O125="","",SUMPRODUCT(--(D125=$D$5:$D$1071),--(F125=$F$5:$F$1071),--(E125=$E$5:$E$1071),--(O125&lt;$O$5:$O$1071))+COUNTIF($O$5:O125,O125))</f>
        <v/>
      </c>
    </row>
    <row r="126" spans="1:21" ht="18" customHeight="1">
      <c r="A126" s="22" t="str">
        <f>IF(AND(H126="",D126="",F126="",G126="",I126="",J126=""),"",SUBTOTAL(3,$B$5:B126))</f>
        <v/>
      </c>
      <c r="B126" s="74" t="str">
        <f>IF('DATA ENTRY'!B127="","",'DATA ENTRY'!B127)</f>
        <v/>
      </c>
      <c r="C126" s="74" t="str">
        <f>IF('DATA ENTRY'!C127="","",'DATA ENTRY'!C127)</f>
        <v/>
      </c>
      <c r="D126" s="74" t="str">
        <f>IF('DATA ENTRY'!E127="","",'DATA ENTRY'!E127)</f>
        <v/>
      </c>
      <c r="E126" s="22" t="str">
        <f>IF('DATA ENTRY'!G127="","",'DATA ENTRY'!G127)</f>
        <v/>
      </c>
      <c r="F126" s="22" t="str">
        <f>IF('DATA ENTRY'!F127="","",'DATA ENTRY'!F127)</f>
        <v/>
      </c>
      <c r="G126" s="148" t="str">
        <f>IF('DATA ENTRY'!H127="","",'DATA ENTRY'!H127)</f>
        <v/>
      </c>
      <c r="H126" s="148" t="str">
        <f>IF('DATA ENTRY'!I127="","",'DATA ENTRY'!I127)</f>
        <v/>
      </c>
      <c r="I126" s="22" t="str">
        <f>IF('DATA ENTRY'!N127="","",'DATA ENTRY'!N127)</f>
        <v/>
      </c>
      <c r="J126" s="147" t="str">
        <f>IF('DATA ENTRY'!O127="","",'DATA ENTRY'!O127)</f>
        <v/>
      </c>
      <c r="K126" s="22" t="str">
        <f>IF('DATA ENTRY'!P127="","",'DATA ENTRY'!P127)</f>
        <v/>
      </c>
      <c r="L126" s="147" t="str">
        <f>IF('DATA ENTRY'!Q127="","",'DATA ENTRY'!Q127)</f>
        <v/>
      </c>
      <c r="M126" s="22" t="str">
        <f>IF('DATA ENTRY'!R127="","",'DATA ENTRY'!R127)</f>
        <v/>
      </c>
      <c r="N126" s="147" t="str">
        <f>IF('DATA ENTRY'!S127="","",'DATA ENTRY'!S127)</f>
        <v/>
      </c>
      <c r="O126" s="147" t="str">
        <f t="shared" si="1"/>
        <v/>
      </c>
      <c r="P126" s="74" t="str">
        <f>IF('DATA ENTRY'!T127="","",'DATA ENTRY'!T127)</f>
        <v/>
      </c>
      <c r="Q126" s="74" t="str">
        <f>IF('DATA ENTRY'!U127="","",'DATA ENTRY'!U127)</f>
        <v/>
      </c>
      <c r="R126" s="22" t="str">
        <f>IF('DATA ENTRY'!W127="","",'DATA ENTRY'!W127)</f>
        <v/>
      </c>
      <c r="S126" s="22" t="str">
        <f>IF('DATA ENTRY'!X127="","",'DATA ENTRY'!X127)</f>
        <v/>
      </c>
      <c r="T126" s="22" t="str">
        <f>IF('DATA ENTRY'!AA127="","",'DATA ENTRY'!AA127)</f>
        <v/>
      </c>
      <c r="U126" s="22" t="str">
        <f>IF(O126="","",SUMPRODUCT(--(D126=$D$5:$D$1071),--(F126=$F$5:$F$1071),--(E126=$E$5:$E$1071),--(O126&lt;$O$5:$O$1071))+COUNTIF($O$5:O126,O126))</f>
        <v/>
      </c>
    </row>
    <row r="127" spans="1:21" ht="18" customHeight="1">
      <c r="A127" s="22" t="str">
        <f>IF(AND(H127="",D127="",F127="",G127="",I127="",J127=""),"",SUBTOTAL(3,$B$5:B127))</f>
        <v/>
      </c>
      <c r="B127" s="74" t="str">
        <f>IF('DATA ENTRY'!B128="","",'DATA ENTRY'!B128)</f>
        <v/>
      </c>
      <c r="C127" s="74" t="str">
        <f>IF('DATA ENTRY'!C128="","",'DATA ENTRY'!C128)</f>
        <v/>
      </c>
      <c r="D127" s="74" t="str">
        <f>IF('DATA ENTRY'!E128="","",'DATA ENTRY'!E128)</f>
        <v/>
      </c>
      <c r="E127" s="22" t="str">
        <f>IF('DATA ENTRY'!G128="","",'DATA ENTRY'!G128)</f>
        <v/>
      </c>
      <c r="F127" s="22" t="str">
        <f>IF('DATA ENTRY'!F128="","",'DATA ENTRY'!F128)</f>
        <v/>
      </c>
      <c r="G127" s="148" t="str">
        <f>IF('DATA ENTRY'!H128="","",'DATA ENTRY'!H128)</f>
        <v/>
      </c>
      <c r="H127" s="148" t="str">
        <f>IF('DATA ENTRY'!I128="","",'DATA ENTRY'!I128)</f>
        <v/>
      </c>
      <c r="I127" s="22" t="str">
        <f>IF('DATA ENTRY'!N128="","",'DATA ENTRY'!N128)</f>
        <v/>
      </c>
      <c r="J127" s="147" t="str">
        <f>IF('DATA ENTRY'!O128="","",'DATA ENTRY'!O128)</f>
        <v/>
      </c>
      <c r="K127" s="22" t="str">
        <f>IF('DATA ENTRY'!P128="","",'DATA ENTRY'!P128)</f>
        <v/>
      </c>
      <c r="L127" s="147" t="str">
        <f>IF('DATA ENTRY'!Q128="","",'DATA ENTRY'!Q128)</f>
        <v/>
      </c>
      <c r="M127" s="22" t="str">
        <f>IF('DATA ENTRY'!R128="","",'DATA ENTRY'!R128)</f>
        <v/>
      </c>
      <c r="N127" s="147" t="str">
        <f>IF('DATA ENTRY'!S128="","",'DATA ENTRY'!S128)</f>
        <v/>
      </c>
      <c r="O127" s="147" t="str">
        <f t="shared" si="1"/>
        <v/>
      </c>
      <c r="P127" s="74" t="str">
        <f>IF('DATA ENTRY'!T128="","",'DATA ENTRY'!T128)</f>
        <v/>
      </c>
      <c r="Q127" s="74" t="str">
        <f>IF('DATA ENTRY'!U128="","",'DATA ENTRY'!U128)</f>
        <v/>
      </c>
      <c r="R127" s="22" t="str">
        <f>IF('DATA ENTRY'!W128="","",'DATA ENTRY'!W128)</f>
        <v/>
      </c>
      <c r="S127" s="22" t="str">
        <f>IF('DATA ENTRY'!X128="","",'DATA ENTRY'!X128)</f>
        <v/>
      </c>
      <c r="T127" s="22" t="str">
        <f>IF('DATA ENTRY'!AA128="","",'DATA ENTRY'!AA128)</f>
        <v/>
      </c>
      <c r="U127" s="22" t="str">
        <f>IF(O127="","",SUMPRODUCT(--(D127=$D$5:$D$1071),--(F127=$F$5:$F$1071),--(E127=$E$5:$E$1071),--(O127&lt;$O$5:$O$1071))+COUNTIF($O$5:O127,O127))</f>
        <v/>
      </c>
    </row>
    <row r="128" spans="1:21" ht="18" customHeight="1">
      <c r="A128" s="22" t="str">
        <f>IF(AND(H128="",D128="",F128="",G128="",I128="",J128=""),"",SUBTOTAL(3,$B$5:B128))</f>
        <v/>
      </c>
      <c r="B128" s="74" t="str">
        <f>IF('DATA ENTRY'!B129="","",'DATA ENTRY'!B129)</f>
        <v/>
      </c>
      <c r="C128" s="74" t="str">
        <f>IF('DATA ENTRY'!C129="","",'DATA ENTRY'!C129)</f>
        <v/>
      </c>
      <c r="D128" s="74" t="str">
        <f>IF('DATA ENTRY'!E129="","",'DATA ENTRY'!E129)</f>
        <v/>
      </c>
      <c r="E128" s="22" t="str">
        <f>IF('DATA ENTRY'!G129="","",'DATA ENTRY'!G129)</f>
        <v/>
      </c>
      <c r="F128" s="22" t="str">
        <f>IF('DATA ENTRY'!F129="","",'DATA ENTRY'!F129)</f>
        <v/>
      </c>
      <c r="G128" s="148" t="str">
        <f>IF('DATA ENTRY'!H129="","",'DATA ENTRY'!H129)</f>
        <v/>
      </c>
      <c r="H128" s="148" t="str">
        <f>IF('DATA ENTRY'!I129="","",'DATA ENTRY'!I129)</f>
        <v/>
      </c>
      <c r="I128" s="22" t="str">
        <f>IF('DATA ENTRY'!N129="","",'DATA ENTRY'!N129)</f>
        <v/>
      </c>
      <c r="J128" s="147" t="str">
        <f>IF('DATA ENTRY'!O129="","",'DATA ENTRY'!O129)</f>
        <v/>
      </c>
      <c r="K128" s="22" t="str">
        <f>IF('DATA ENTRY'!P129="","",'DATA ENTRY'!P129)</f>
        <v/>
      </c>
      <c r="L128" s="147" t="str">
        <f>IF('DATA ENTRY'!Q129="","",'DATA ENTRY'!Q129)</f>
        <v/>
      </c>
      <c r="M128" s="22" t="str">
        <f>IF('DATA ENTRY'!R129="","",'DATA ENTRY'!R129)</f>
        <v/>
      </c>
      <c r="N128" s="147" t="str">
        <f>IF('DATA ENTRY'!S129="","",'DATA ENTRY'!S129)</f>
        <v/>
      </c>
      <c r="O128" s="147" t="str">
        <f t="shared" si="1"/>
        <v/>
      </c>
      <c r="P128" s="74" t="str">
        <f>IF('DATA ENTRY'!T129="","",'DATA ENTRY'!T129)</f>
        <v/>
      </c>
      <c r="Q128" s="74" t="str">
        <f>IF('DATA ENTRY'!U129="","",'DATA ENTRY'!U129)</f>
        <v/>
      </c>
      <c r="R128" s="22" t="str">
        <f>IF('DATA ENTRY'!W129="","",'DATA ENTRY'!W129)</f>
        <v/>
      </c>
      <c r="S128" s="22" t="str">
        <f>IF('DATA ENTRY'!X129="","",'DATA ENTRY'!X129)</f>
        <v/>
      </c>
      <c r="T128" s="22" t="str">
        <f>IF('DATA ENTRY'!AA129="","",'DATA ENTRY'!AA129)</f>
        <v/>
      </c>
      <c r="U128" s="22" t="str">
        <f>IF(O128="","",SUMPRODUCT(--(D128=$D$5:$D$1071),--(F128=$F$5:$F$1071),--(E128=$E$5:$E$1071),--(O128&lt;$O$5:$O$1071))+COUNTIF($O$5:O128,O128))</f>
        <v/>
      </c>
    </row>
    <row r="129" spans="1:21" ht="18" customHeight="1">
      <c r="A129" s="22" t="str">
        <f>IF(AND(H129="",D129="",F129="",G129="",I129="",J129=""),"",SUBTOTAL(3,$B$5:B129))</f>
        <v/>
      </c>
      <c r="B129" s="74" t="str">
        <f>IF('DATA ENTRY'!B130="","",'DATA ENTRY'!B130)</f>
        <v/>
      </c>
      <c r="C129" s="74" t="str">
        <f>IF('DATA ENTRY'!C130="","",'DATA ENTRY'!C130)</f>
        <v/>
      </c>
      <c r="D129" s="74" t="str">
        <f>IF('DATA ENTRY'!E130="","",'DATA ENTRY'!E130)</f>
        <v/>
      </c>
      <c r="E129" s="22" t="str">
        <f>IF('DATA ENTRY'!G130="","",'DATA ENTRY'!G130)</f>
        <v/>
      </c>
      <c r="F129" s="22" t="str">
        <f>IF('DATA ENTRY'!F130="","",'DATA ENTRY'!F130)</f>
        <v/>
      </c>
      <c r="G129" s="148" t="str">
        <f>IF('DATA ENTRY'!H130="","",'DATA ENTRY'!H130)</f>
        <v/>
      </c>
      <c r="H129" s="148" t="str">
        <f>IF('DATA ENTRY'!I130="","",'DATA ENTRY'!I130)</f>
        <v/>
      </c>
      <c r="I129" s="22" t="str">
        <f>IF('DATA ENTRY'!N130="","",'DATA ENTRY'!N130)</f>
        <v/>
      </c>
      <c r="J129" s="147" t="str">
        <f>IF('DATA ENTRY'!O130="","",'DATA ENTRY'!O130)</f>
        <v/>
      </c>
      <c r="K129" s="22" t="str">
        <f>IF('DATA ENTRY'!P130="","",'DATA ENTRY'!P130)</f>
        <v/>
      </c>
      <c r="L129" s="147" t="str">
        <f>IF('DATA ENTRY'!Q130="","",'DATA ENTRY'!Q130)</f>
        <v/>
      </c>
      <c r="M129" s="22" t="str">
        <f>IF('DATA ENTRY'!R130="","",'DATA ENTRY'!R130)</f>
        <v/>
      </c>
      <c r="N129" s="147" t="str">
        <f>IF('DATA ENTRY'!S130="","",'DATA ENTRY'!S130)</f>
        <v/>
      </c>
      <c r="O129" s="147" t="str">
        <f t="shared" si="1"/>
        <v/>
      </c>
      <c r="P129" s="74" t="str">
        <f>IF('DATA ENTRY'!T130="","",'DATA ENTRY'!T130)</f>
        <v/>
      </c>
      <c r="Q129" s="74" t="str">
        <f>IF('DATA ENTRY'!U130="","",'DATA ENTRY'!U130)</f>
        <v/>
      </c>
      <c r="R129" s="22" t="str">
        <f>IF('DATA ENTRY'!W130="","",'DATA ENTRY'!W130)</f>
        <v/>
      </c>
      <c r="S129" s="22" t="str">
        <f>IF('DATA ENTRY'!X130="","",'DATA ENTRY'!X130)</f>
        <v/>
      </c>
      <c r="T129" s="22" t="str">
        <f>IF('DATA ENTRY'!AA130="","",'DATA ENTRY'!AA130)</f>
        <v/>
      </c>
      <c r="U129" s="22" t="str">
        <f>IF(O129="","",SUMPRODUCT(--(D129=$D$5:$D$1071),--(F129=$F$5:$F$1071),--(E129=$E$5:$E$1071),--(O129&lt;$O$5:$O$1071))+COUNTIF($O$5:O129,O129))</f>
        <v/>
      </c>
    </row>
    <row r="130" spans="1:21" ht="18" customHeight="1">
      <c r="A130" s="22" t="str">
        <f>IF(AND(H130="",D130="",F130="",G130="",I130="",J130=""),"",SUBTOTAL(3,$B$5:B130))</f>
        <v/>
      </c>
      <c r="B130" s="74" t="str">
        <f>IF('DATA ENTRY'!B131="","",'DATA ENTRY'!B131)</f>
        <v/>
      </c>
      <c r="C130" s="74" t="str">
        <f>IF('DATA ENTRY'!C131="","",'DATA ENTRY'!C131)</f>
        <v/>
      </c>
      <c r="D130" s="74" t="str">
        <f>IF('DATA ENTRY'!E131="","",'DATA ENTRY'!E131)</f>
        <v/>
      </c>
      <c r="E130" s="22" t="str">
        <f>IF('DATA ENTRY'!G131="","",'DATA ENTRY'!G131)</f>
        <v/>
      </c>
      <c r="F130" s="22" t="str">
        <f>IF('DATA ENTRY'!F131="","",'DATA ENTRY'!F131)</f>
        <v/>
      </c>
      <c r="G130" s="148" t="str">
        <f>IF('DATA ENTRY'!H131="","",'DATA ENTRY'!H131)</f>
        <v/>
      </c>
      <c r="H130" s="148" t="str">
        <f>IF('DATA ENTRY'!I131="","",'DATA ENTRY'!I131)</f>
        <v/>
      </c>
      <c r="I130" s="22" t="str">
        <f>IF('DATA ENTRY'!N131="","",'DATA ENTRY'!N131)</f>
        <v/>
      </c>
      <c r="J130" s="147" t="str">
        <f>IF('DATA ENTRY'!O131="","",'DATA ENTRY'!O131)</f>
        <v/>
      </c>
      <c r="K130" s="22" t="str">
        <f>IF('DATA ENTRY'!P131="","",'DATA ENTRY'!P131)</f>
        <v/>
      </c>
      <c r="L130" s="147" t="str">
        <f>IF('DATA ENTRY'!Q131="","",'DATA ENTRY'!Q131)</f>
        <v/>
      </c>
      <c r="M130" s="22" t="str">
        <f>IF('DATA ENTRY'!R131="","",'DATA ENTRY'!R131)</f>
        <v/>
      </c>
      <c r="N130" s="147" t="str">
        <f>IF('DATA ENTRY'!S131="","",'DATA ENTRY'!S131)</f>
        <v/>
      </c>
      <c r="O130" s="147" t="str">
        <f t="shared" si="1"/>
        <v/>
      </c>
      <c r="P130" s="74" t="str">
        <f>IF('DATA ENTRY'!T131="","",'DATA ENTRY'!T131)</f>
        <v/>
      </c>
      <c r="Q130" s="74" t="str">
        <f>IF('DATA ENTRY'!U131="","",'DATA ENTRY'!U131)</f>
        <v/>
      </c>
      <c r="R130" s="22" t="str">
        <f>IF('DATA ENTRY'!W131="","",'DATA ENTRY'!W131)</f>
        <v/>
      </c>
      <c r="S130" s="22" t="str">
        <f>IF('DATA ENTRY'!X131="","",'DATA ENTRY'!X131)</f>
        <v/>
      </c>
      <c r="T130" s="22" t="str">
        <f>IF('DATA ENTRY'!AA131="","",'DATA ENTRY'!AA131)</f>
        <v/>
      </c>
      <c r="U130" s="22" t="str">
        <f>IF(O130="","",SUMPRODUCT(--(D130=$D$5:$D$1071),--(F130=$F$5:$F$1071),--(E130=$E$5:$E$1071),--(O130&lt;$O$5:$O$1071))+COUNTIF($O$5:O130,O130))</f>
        <v/>
      </c>
    </row>
    <row r="131" spans="1:21" ht="18" customHeight="1">
      <c r="A131" s="22" t="str">
        <f>IF(AND(H131="",D131="",F131="",G131="",I131="",J131=""),"",SUBTOTAL(3,$B$5:B131))</f>
        <v/>
      </c>
      <c r="B131" s="74" t="str">
        <f>IF('DATA ENTRY'!B132="","",'DATA ENTRY'!B132)</f>
        <v/>
      </c>
      <c r="C131" s="74" t="str">
        <f>IF('DATA ENTRY'!C132="","",'DATA ENTRY'!C132)</f>
        <v/>
      </c>
      <c r="D131" s="74" t="str">
        <f>IF('DATA ENTRY'!E132="","",'DATA ENTRY'!E132)</f>
        <v/>
      </c>
      <c r="E131" s="22" t="str">
        <f>IF('DATA ENTRY'!G132="","",'DATA ENTRY'!G132)</f>
        <v/>
      </c>
      <c r="F131" s="22" t="str">
        <f>IF('DATA ENTRY'!F132="","",'DATA ENTRY'!F132)</f>
        <v/>
      </c>
      <c r="G131" s="148" t="str">
        <f>IF('DATA ENTRY'!H132="","",'DATA ENTRY'!H132)</f>
        <v/>
      </c>
      <c r="H131" s="148" t="str">
        <f>IF('DATA ENTRY'!I132="","",'DATA ENTRY'!I132)</f>
        <v/>
      </c>
      <c r="I131" s="22" t="str">
        <f>IF('DATA ENTRY'!N132="","",'DATA ENTRY'!N132)</f>
        <v/>
      </c>
      <c r="J131" s="147" t="str">
        <f>IF('DATA ENTRY'!O132="","",'DATA ENTRY'!O132)</f>
        <v/>
      </c>
      <c r="K131" s="22" t="str">
        <f>IF('DATA ENTRY'!P132="","",'DATA ENTRY'!P132)</f>
        <v/>
      </c>
      <c r="L131" s="147" t="str">
        <f>IF('DATA ENTRY'!Q132="","",'DATA ENTRY'!Q132)</f>
        <v/>
      </c>
      <c r="M131" s="22" t="str">
        <f>IF('DATA ENTRY'!R132="","",'DATA ENTRY'!R132)</f>
        <v/>
      </c>
      <c r="N131" s="147" t="str">
        <f>IF('DATA ENTRY'!S132="","",'DATA ENTRY'!S132)</f>
        <v/>
      </c>
      <c r="O131" s="147" t="str">
        <f t="shared" si="1"/>
        <v/>
      </c>
      <c r="P131" s="74" t="str">
        <f>IF('DATA ENTRY'!T132="","",'DATA ENTRY'!T132)</f>
        <v/>
      </c>
      <c r="Q131" s="74" t="str">
        <f>IF('DATA ENTRY'!U132="","",'DATA ENTRY'!U132)</f>
        <v/>
      </c>
      <c r="R131" s="22" t="str">
        <f>IF('DATA ENTRY'!W132="","",'DATA ENTRY'!W132)</f>
        <v/>
      </c>
      <c r="S131" s="22" t="str">
        <f>IF('DATA ENTRY'!X132="","",'DATA ENTRY'!X132)</f>
        <v/>
      </c>
      <c r="T131" s="22" t="str">
        <f>IF('DATA ENTRY'!AA132="","",'DATA ENTRY'!AA132)</f>
        <v/>
      </c>
      <c r="U131" s="22" t="str">
        <f>IF(O131="","",SUMPRODUCT(--(D131=$D$5:$D$1071),--(F131=$F$5:$F$1071),--(E131=$E$5:$E$1071),--(O131&lt;$O$5:$O$1071))+COUNTIF($O$5:O131,O131))</f>
        <v/>
      </c>
    </row>
    <row r="132" spans="1:21" ht="18" customHeight="1">
      <c r="A132" s="22" t="str">
        <f>IF(AND(H132="",D132="",F132="",G132="",I132="",J132=""),"",SUBTOTAL(3,$B$5:B132))</f>
        <v/>
      </c>
      <c r="B132" s="74" t="str">
        <f>IF('DATA ENTRY'!B133="","",'DATA ENTRY'!B133)</f>
        <v/>
      </c>
      <c r="C132" s="74" t="str">
        <f>IF('DATA ENTRY'!C133="","",'DATA ENTRY'!C133)</f>
        <v/>
      </c>
      <c r="D132" s="74" t="str">
        <f>IF('DATA ENTRY'!E133="","",'DATA ENTRY'!E133)</f>
        <v/>
      </c>
      <c r="E132" s="22" t="str">
        <f>IF('DATA ENTRY'!G133="","",'DATA ENTRY'!G133)</f>
        <v/>
      </c>
      <c r="F132" s="22" t="str">
        <f>IF('DATA ENTRY'!F133="","",'DATA ENTRY'!F133)</f>
        <v/>
      </c>
      <c r="G132" s="148" t="str">
        <f>IF('DATA ENTRY'!H133="","",'DATA ENTRY'!H133)</f>
        <v/>
      </c>
      <c r="H132" s="148" t="str">
        <f>IF('DATA ENTRY'!I133="","",'DATA ENTRY'!I133)</f>
        <v/>
      </c>
      <c r="I132" s="22" t="str">
        <f>IF('DATA ENTRY'!N133="","",'DATA ENTRY'!N133)</f>
        <v/>
      </c>
      <c r="J132" s="147" t="str">
        <f>IF('DATA ENTRY'!O133="","",'DATA ENTRY'!O133)</f>
        <v/>
      </c>
      <c r="K132" s="22" t="str">
        <f>IF('DATA ENTRY'!P133="","",'DATA ENTRY'!P133)</f>
        <v/>
      </c>
      <c r="L132" s="147" t="str">
        <f>IF('DATA ENTRY'!Q133="","",'DATA ENTRY'!Q133)</f>
        <v/>
      </c>
      <c r="M132" s="22" t="str">
        <f>IF('DATA ENTRY'!R133="","",'DATA ENTRY'!R133)</f>
        <v/>
      </c>
      <c r="N132" s="147" t="str">
        <f>IF('DATA ENTRY'!S133="","",'DATA ENTRY'!S133)</f>
        <v/>
      </c>
      <c r="O132" s="147" t="str">
        <f t="shared" si="1"/>
        <v/>
      </c>
      <c r="P132" s="74" t="str">
        <f>IF('DATA ENTRY'!T133="","",'DATA ENTRY'!T133)</f>
        <v/>
      </c>
      <c r="Q132" s="74" t="str">
        <f>IF('DATA ENTRY'!U133="","",'DATA ENTRY'!U133)</f>
        <v/>
      </c>
      <c r="R132" s="22" t="str">
        <f>IF('DATA ENTRY'!W133="","",'DATA ENTRY'!W133)</f>
        <v/>
      </c>
      <c r="S132" s="22" t="str">
        <f>IF('DATA ENTRY'!X133="","",'DATA ENTRY'!X133)</f>
        <v/>
      </c>
      <c r="T132" s="22" t="str">
        <f>IF('DATA ENTRY'!AA133="","",'DATA ENTRY'!AA133)</f>
        <v/>
      </c>
      <c r="U132" s="22" t="str">
        <f>IF(O132="","",SUMPRODUCT(--(D132=$D$5:$D$1071),--(F132=$F$5:$F$1071),--(E132=$E$5:$E$1071),--(O132&lt;$O$5:$O$1071))+COUNTIF($O$5:O132,O132))</f>
        <v/>
      </c>
    </row>
    <row r="133" spans="1:21" ht="18" customHeight="1">
      <c r="A133" s="22" t="str">
        <f>IF(AND(H133="",D133="",F133="",G133="",I133="",J133=""),"",SUBTOTAL(3,$B$5:B133))</f>
        <v/>
      </c>
      <c r="B133" s="74" t="str">
        <f>IF('DATA ENTRY'!B134="","",'DATA ENTRY'!B134)</f>
        <v/>
      </c>
      <c r="C133" s="74" t="str">
        <f>IF('DATA ENTRY'!C134="","",'DATA ENTRY'!C134)</f>
        <v/>
      </c>
      <c r="D133" s="74" t="str">
        <f>IF('DATA ENTRY'!E134="","",'DATA ENTRY'!E134)</f>
        <v/>
      </c>
      <c r="E133" s="22" t="str">
        <f>IF('DATA ENTRY'!G134="","",'DATA ENTRY'!G134)</f>
        <v/>
      </c>
      <c r="F133" s="22" t="str">
        <f>IF('DATA ENTRY'!F134="","",'DATA ENTRY'!F134)</f>
        <v/>
      </c>
      <c r="G133" s="148" t="str">
        <f>IF('DATA ENTRY'!H134="","",'DATA ENTRY'!H134)</f>
        <v/>
      </c>
      <c r="H133" s="148" t="str">
        <f>IF('DATA ENTRY'!I134="","",'DATA ENTRY'!I134)</f>
        <v/>
      </c>
      <c r="I133" s="22" t="str">
        <f>IF('DATA ENTRY'!N134="","",'DATA ENTRY'!N134)</f>
        <v/>
      </c>
      <c r="J133" s="147" t="str">
        <f>IF('DATA ENTRY'!O134="","",'DATA ENTRY'!O134)</f>
        <v/>
      </c>
      <c r="K133" s="22" t="str">
        <f>IF('DATA ENTRY'!P134="","",'DATA ENTRY'!P134)</f>
        <v/>
      </c>
      <c r="L133" s="147" t="str">
        <f>IF('DATA ENTRY'!Q134="","",'DATA ENTRY'!Q134)</f>
        <v/>
      </c>
      <c r="M133" s="22" t="str">
        <f>IF('DATA ENTRY'!R134="","",'DATA ENTRY'!R134)</f>
        <v/>
      </c>
      <c r="N133" s="147" t="str">
        <f>IF('DATA ENTRY'!S134="","",'DATA ENTRY'!S134)</f>
        <v/>
      </c>
      <c r="O133" s="147" t="str">
        <f t="shared" si="1"/>
        <v/>
      </c>
      <c r="P133" s="74" t="str">
        <f>IF('DATA ENTRY'!T134="","",'DATA ENTRY'!T134)</f>
        <v/>
      </c>
      <c r="Q133" s="74" t="str">
        <f>IF('DATA ENTRY'!U134="","",'DATA ENTRY'!U134)</f>
        <v/>
      </c>
      <c r="R133" s="22" t="str">
        <f>IF('DATA ENTRY'!W134="","",'DATA ENTRY'!W134)</f>
        <v/>
      </c>
      <c r="S133" s="22" t="str">
        <f>IF('DATA ENTRY'!X134="","",'DATA ENTRY'!X134)</f>
        <v/>
      </c>
      <c r="T133" s="22" t="str">
        <f>IF('DATA ENTRY'!AA134="","",'DATA ENTRY'!AA134)</f>
        <v/>
      </c>
      <c r="U133" s="22" t="str">
        <f>IF(O133="","",SUMPRODUCT(--(D133=$D$5:$D$1071),--(F133=$F$5:$F$1071),--(E133=$E$5:$E$1071),--(O133&lt;$O$5:$O$1071))+COUNTIF($O$5:O133,O133))</f>
        <v/>
      </c>
    </row>
    <row r="134" spans="1:21" ht="18" customHeight="1">
      <c r="A134" s="22" t="str">
        <f>IF(AND(H134="",D134="",F134="",G134="",I134="",J134=""),"",SUBTOTAL(3,$B$5:B134))</f>
        <v/>
      </c>
      <c r="B134" s="74" t="str">
        <f>IF('DATA ENTRY'!B135="","",'DATA ENTRY'!B135)</f>
        <v/>
      </c>
      <c r="C134" s="74" t="str">
        <f>IF('DATA ENTRY'!C135="","",'DATA ENTRY'!C135)</f>
        <v/>
      </c>
      <c r="D134" s="74" t="str">
        <f>IF('DATA ENTRY'!E135="","",'DATA ENTRY'!E135)</f>
        <v/>
      </c>
      <c r="E134" s="22" t="str">
        <f>IF('DATA ENTRY'!G135="","",'DATA ENTRY'!G135)</f>
        <v/>
      </c>
      <c r="F134" s="22" t="str">
        <f>IF('DATA ENTRY'!F135="","",'DATA ENTRY'!F135)</f>
        <v/>
      </c>
      <c r="G134" s="148" t="str">
        <f>IF('DATA ENTRY'!H135="","",'DATA ENTRY'!H135)</f>
        <v/>
      </c>
      <c r="H134" s="148" t="str">
        <f>IF('DATA ENTRY'!I135="","",'DATA ENTRY'!I135)</f>
        <v/>
      </c>
      <c r="I134" s="22" t="str">
        <f>IF('DATA ENTRY'!N135="","",'DATA ENTRY'!N135)</f>
        <v/>
      </c>
      <c r="J134" s="147" t="str">
        <f>IF('DATA ENTRY'!O135="","",'DATA ENTRY'!O135)</f>
        <v/>
      </c>
      <c r="K134" s="22" t="str">
        <f>IF('DATA ENTRY'!P135="","",'DATA ENTRY'!P135)</f>
        <v/>
      </c>
      <c r="L134" s="147" t="str">
        <f>IF('DATA ENTRY'!Q135="","",'DATA ENTRY'!Q135)</f>
        <v/>
      </c>
      <c r="M134" s="22" t="str">
        <f>IF('DATA ENTRY'!R135="","",'DATA ENTRY'!R135)</f>
        <v/>
      </c>
      <c r="N134" s="147" t="str">
        <f>IF('DATA ENTRY'!S135="","",'DATA ENTRY'!S135)</f>
        <v/>
      </c>
      <c r="O134" s="147" t="str">
        <f t="shared" ref="O134:O197" si="2">IFERROR(IF(J134="","",SUM(J134*75%+L134*25%)),"")</f>
        <v/>
      </c>
      <c r="P134" s="74" t="str">
        <f>IF('DATA ENTRY'!T135="","",'DATA ENTRY'!T135)</f>
        <v/>
      </c>
      <c r="Q134" s="74" t="str">
        <f>IF('DATA ENTRY'!U135="","",'DATA ENTRY'!U135)</f>
        <v/>
      </c>
      <c r="R134" s="22" t="str">
        <f>IF('DATA ENTRY'!W135="","",'DATA ENTRY'!W135)</f>
        <v/>
      </c>
      <c r="S134" s="22" t="str">
        <f>IF('DATA ENTRY'!X135="","",'DATA ENTRY'!X135)</f>
        <v/>
      </c>
      <c r="T134" s="22" t="str">
        <f>IF('DATA ENTRY'!AA135="","",'DATA ENTRY'!AA135)</f>
        <v/>
      </c>
      <c r="U134" s="22" t="str">
        <f>IF(O134="","",SUMPRODUCT(--(D134=$D$5:$D$1071),--(F134=$F$5:$F$1071),--(E134=$E$5:$E$1071),--(O134&lt;$O$5:$O$1071))+COUNTIF($O$5:O134,O134))</f>
        <v/>
      </c>
    </row>
    <row r="135" spans="1:21" ht="18" customHeight="1">
      <c r="A135" s="22" t="str">
        <f>IF(AND(H135="",D135="",F135="",G135="",I135="",J135=""),"",SUBTOTAL(3,$B$5:B135))</f>
        <v/>
      </c>
      <c r="B135" s="74" t="str">
        <f>IF('DATA ENTRY'!B136="","",'DATA ENTRY'!B136)</f>
        <v/>
      </c>
      <c r="C135" s="74" t="str">
        <f>IF('DATA ENTRY'!C136="","",'DATA ENTRY'!C136)</f>
        <v/>
      </c>
      <c r="D135" s="74" t="str">
        <f>IF('DATA ENTRY'!E136="","",'DATA ENTRY'!E136)</f>
        <v/>
      </c>
      <c r="E135" s="22" t="str">
        <f>IF('DATA ENTRY'!G136="","",'DATA ENTRY'!G136)</f>
        <v/>
      </c>
      <c r="F135" s="22" t="str">
        <f>IF('DATA ENTRY'!F136="","",'DATA ENTRY'!F136)</f>
        <v/>
      </c>
      <c r="G135" s="148" t="str">
        <f>IF('DATA ENTRY'!H136="","",'DATA ENTRY'!H136)</f>
        <v/>
      </c>
      <c r="H135" s="148" t="str">
        <f>IF('DATA ENTRY'!I136="","",'DATA ENTRY'!I136)</f>
        <v/>
      </c>
      <c r="I135" s="22" t="str">
        <f>IF('DATA ENTRY'!N136="","",'DATA ENTRY'!N136)</f>
        <v/>
      </c>
      <c r="J135" s="147" t="str">
        <f>IF('DATA ENTRY'!O136="","",'DATA ENTRY'!O136)</f>
        <v/>
      </c>
      <c r="K135" s="22" t="str">
        <f>IF('DATA ENTRY'!P136="","",'DATA ENTRY'!P136)</f>
        <v/>
      </c>
      <c r="L135" s="147" t="str">
        <f>IF('DATA ENTRY'!Q136="","",'DATA ENTRY'!Q136)</f>
        <v/>
      </c>
      <c r="M135" s="22" t="str">
        <f>IF('DATA ENTRY'!R136="","",'DATA ENTRY'!R136)</f>
        <v/>
      </c>
      <c r="N135" s="147" t="str">
        <f>IF('DATA ENTRY'!S136="","",'DATA ENTRY'!S136)</f>
        <v/>
      </c>
      <c r="O135" s="147" t="str">
        <f t="shared" si="2"/>
        <v/>
      </c>
      <c r="P135" s="74" t="str">
        <f>IF('DATA ENTRY'!T136="","",'DATA ENTRY'!T136)</f>
        <v/>
      </c>
      <c r="Q135" s="74" t="str">
        <f>IF('DATA ENTRY'!U136="","",'DATA ENTRY'!U136)</f>
        <v/>
      </c>
      <c r="R135" s="22" t="str">
        <f>IF('DATA ENTRY'!W136="","",'DATA ENTRY'!W136)</f>
        <v/>
      </c>
      <c r="S135" s="22" t="str">
        <f>IF('DATA ENTRY'!X136="","",'DATA ENTRY'!X136)</f>
        <v/>
      </c>
      <c r="T135" s="22" t="str">
        <f>IF('DATA ENTRY'!AA136="","",'DATA ENTRY'!AA136)</f>
        <v/>
      </c>
      <c r="U135" s="22" t="str">
        <f>IF(O135="","",SUMPRODUCT(--(D135=$D$5:$D$1071),--(F135=$F$5:$F$1071),--(E135=$E$5:$E$1071),--(O135&lt;$O$5:$O$1071))+COUNTIF($O$5:O135,O135))</f>
        <v/>
      </c>
    </row>
    <row r="136" spans="1:21" ht="18" customHeight="1">
      <c r="A136" s="22" t="str">
        <f>IF(AND(H136="",D136="",F136="",G136="",I136="",J136=""),"",SUBTOTAL(3,$B$5:B136))</f>
        <v/>
      </c>
      <c r="B136" s="74" t="str">
        <f>IF('DATA ENTRY'!B137="","",'DATA ENTRY'!B137)</f>
        <v/>
      </c>
      <c r="C136" s="74" t="str">
        <f>IF('DATA ENTRY'!C137="","",'DATA ENTRY'!C137)</f>
        <v/>
      </c>
      <c r="D136" s="74" t="str">
        <f>IF('DATA ENTRY'!E137="","",'DATA ENTRY'!E137)</f>
        <v/>
      </c>
      <c r="E136" s="22" t="str">
        <f>IF('DATA ENTRY'!G137="","",'DATA ENTRY'!G137)</f>
        <v/>
      </c>
      <c r="F136" s="22" t="str">
        <f>IF('DATA ENTRY'!F137="","",'DATA ENTRY'!F137)</f>
        <v/>
      </c>
      <c r="G136" s="148" t="str">
        <f>IF('DATA ENTRY'!H137="","",'DATA ENTRY'!H137)</f>
        <v/>
      </c>
      <c r="H136" s="148" t="str">
        <f>IF('DATA ENTRY'!I137="","",'DATA ENTRY'!I137)</f>
        <v/>
      </c>
      <c r="I136" s="22" t="str">
        <f>IF('DATA ENTRY'!N137="","",'DATA ENTRY'!N137)</f>
        <v/>
      </c>
      <c r="J136" s="147" t="str">
        <f>IF('DATA ENTRY'!O137="","",'DATA ENTRY'!O137)</f>
        <v/>
      </c>
      <c r="K136" s="22" t="str">
        <f>IF('DATA ENTRY'!P137="","",'DATA ENTRY'!P137)</f>
        <v/>
      </c>
      <c r="L136" s="147" t="str">
        <f>IF('DATA ENTRY'!Q137="","",'DATA ENTRY'!Q137)</f>
        <v/>
      </c>
      <c r="M136" s="22" t="str">
        <f>IF('DATA ENTRY'!R137="","",'DATA ENTRY'!R137)</f>
        <v/>
      </c>
      <c r="N136" s="147" t="str">
        <f>IF('DATA ENTRY'!S137="","",'DATA ENTRY'!S137)</f>
        <v/>
      </c>
      <c r="O136" s="147" t="str">
        <f t="shared" si="2"/>
        <v/>
      </c>
      <c r="P136" s="74" t="str">
        <f>IF('DATA ENTRY'!T137="","",'DATA ENTRY'!T137)</f>
        <v/>
      </c>
      <c r="Q136" s="74" t="str">
        <f>IF('DATA ENTRY'!U137="","",'DATA ENTRY'!U137)</f>
        <v/>
      </c>
      <c r="R136" s="22" t="str">
        <f>IF('DATA ENTRY'!W137="","",'DATA ENTRY'!W137)</f>
        <v/>
      </c>
      <c r="S136" s="22" t="str">
        <f>IF('DATA ENTRY'!X137="","",'DATA ENTRY'!X137)</f>
        <v/>
      </c>
      <c r="T136" s="22" t="str">
        <f>IF('DATA ENTRY'!AA137="","",'DATA ENTRY'!AA137)</f>
        <v/>
      </c>
      <c r="U136" s="22" t="str">
        <f>IF(O136="","",SUMPRODUCT(--(D136=$D$5:$D$1071),--(F136=$F$5:$F$1071),--(E136=$E$5:$E$1071),--(O136&lt;$O$5:$O$1071))+COUNTIF($O$5:O136,O136))</f>
        <v/>
      </c>
    </row>
    <row r="137" spans="1:21" ht="18" customHeight="1">
      <c r="A137" s="22" t="str">
        <f>IF(AND(H137="",D137="",F137="",G137="",I137="",J137=""),"",SUBTOTAL(3,$B$5:B137))</f>
        <v/>
      </c>
      <c r="B137" s="74" t="str">
        <f>IF('DATA ENTRY'!B138="","",'DATA ENTRY'!B138)</f>
        <v/>
      </c>
      <c r="C137" s="74" t="str">
        <f>IF('DATA ENTRY'!C138="","",'DATA ENTRY'!C138)</f>
        <v/>
      </c>
      <c r="D137" s="74" t="str">
        <f>IF('DATA ENTRY'!E138="","",'DATA ENTRY'!E138)</f>
        <v/>
      </c>
      <c r="E137" s="22" t="str">
        <f>IF('DATA ENTRY'!G138="","",'DATA ENTRY'!G138)</f>
        <v/>
      </c>
      <c r="F137" s="22" t="str">
        <f>IF('DATA ENTRY'!F138="","",'DATA ENTRY'!F138)</f>
        <v/>
      </c>
      <c r="G137" s="148" t="str">
        <f>IF('DATA ENTRY'!H138="","",'DATA ENTRY'!H138)</f>
        <v/>
      </c>
      <c r="H137" s="148" t="str">
        <f>IF('DATA ENTRY'!I138="","",'DATA ENTRY'!I138)</f>
        <v/>
      </c>
      <c r="I137" s="22" t="str">
        <f>IF('DATA ENTRY'!N138="","",'DATA ENTRY'!N138)</f>
        <v/>
      </c>
      <c r="J137" s="147" t="str">
        <f>IF('DATA ENTRY'!O138="","",'DATA ENTRY'!O138)</f>
        <v/>
      </c>
      <c r="K137" s="22" t="str">
        <f>IF('DATA ENTRY'!P138="","",'DATA ENTRY'!P138)</f>
        <v/>
      </c>
      <c r="L137" s="147" t="str">
        <f>IF('DATA ENTRY'!Q138="","",'DATA ENTRY'!Q138)</f>
        <v/>
      </c>
      <c r="M137" s="22" t="str">
        <f>IF('DATA ENTRY'!R138="","",'DATA ENTRY'!R138)</f>
        <v/>
      </c>
      <c r="N137" s="147" t="str">
        <f>IF('DATA ENTRY'!S138="","",'DATA ENTRY'!S138)</f>
        <v/>
      </c>
      <c r="O137" s="147" t="str">
        <f t="shared" si="2"/>
        <v/>
      </c>
      <c r="P137" s="74" t="str">
        <f>IF('DATA ENTRY'!T138="","",'DATA ENTRY'!T138)</f>
        <v/>
      </c>
      <c r="Q137" s="74" t="str">
        <f>IF('DATA ENTRY'!U138="","",'DATA ENTRY'!U138)</f>
        <v/>
      </c>
      <c r="R137" s="22" t="str">
        <f>IF('DATA ENTRY'!W138="","",'DATA ENTRY'!W138)</f>
        <v/>
      </c>
      <c r="S137" s="22" t="str">
        <f>IF('DATA ENTRY'!X138="","",'DATA ENTRY'!X138)</f>
        <v/>
      </c>
      <c r="T137" s="22" t="str">
        <f>IF('DATA ENTRY'!AA138="","",'DATA ENTRY'!AA138)</f>
        <v/>
      </c>
      <c r="U137" s="22" t="str">
        <f>IF(O137="","",SUMPRODUCT(--(D137=$D$5:$D$1071),--(F137=$F$5:$F$1071),--(E137=$E$5:$E$1071),--(O137&lt;$O$5:$O$1071))+COUNTIF($O$5:O137,O137))</f>
        <v/>
      </c>
    </row>
    <row r="138" spans="1:21" ht="18" customHeight="1">
      <c r="A138" s="22" t="str">
        <f>IF(AND(H138="",D138="",F138="",G138="",I138="",J138=""),"",SUBTOTAL(3,$B$5:B138))</f>
        <v/>
      </c>
      <c r="B138" s="74" t="str">
        <f>IF('DATA ENTRY'!B139="","",'DATA ENTRY'!B139)</f>
        <v/>
      </c>
      <c r="C138" s="74" t="str">
        <f>IF('DATA ENTRY'!C139="","",'DATA ENTRY'!C139)</f>
        <v/>
      </c>
      <c r="D138" s="74" t="str">
        <f>IF('DATA ENTRY'!E139="","",'DATA ENTRY'!E139)</f>
        <v/>
      </c>
      <c r="E138" s="22" t="str">
        <f>IF('DATA ENTRY'!G139="","",'DATA ENTRY'!G139)</f>
        <v/>
      </c>
      <c r="F138" s="22" t="str">
        <f>IF('DATA ENTRY'!F139="","",'DATA ENTRY'!F139)</f>
        <v/>
      </c>
      <c r="G138" s="148" t="str">
        <f>IF('DATA ENTRY'!H139="","",'DATA ENTRY'!H139)</f>
        <v/>
      </c>
      <c r="H138" s="148" t="str">
        <f>IF('DATA ENTRY'!I139="","",'DATA ENTRY'!I139)</f>
        <v/>
      </c>
      <c r="I138" s="22" t="str">
        <f>IF('DATA ENTRY'!N139="","",'DATA ENTRY'!N139)</f>
        <v/>
      </c>
      <c r="J138" s="147" t="str">
        <f>IF('DATA ENTRY'!O139="","",'DATA ENTRY'!O139)</f>
        <v/>
      </c>
      <c r="K138" s="22" t="str">
        <f>IF('DATA ENTRY'!P139="","",'DATA ENTRY'!P139)</f>
        <v/>
      </c>
      <c r="L138" s="147" t="str">
        <f>IF('DATA ENTRY'!Q139="","",'DATA ENTRY'!Q139)</f>
        <v/>
      </c>
      <c r="M138" s="22" t="str">
        <f>IF('DATA ENTRY'!R139="","",'DATA ENTRY'!R139)</f>
        <v/>
      </c>
      <c r="N138" s="147" t="str">
        <f>IF('DATA ENTRY'!S139="","",'DATA ENTRY'!S139)</f>
        <v/>
      </c>
      <c r="O138" s="147" t="str">
        <f t="shared" si="2"/>
        <v/>
      </c>
      <c r="P138" s="74" t="str">
        <f>IF('DATA ENTRY'!T139="","",'DATA ENTRY'!T139)</f>
        <v/>
      </c>
      <c r="Q138" s="74" t="str">
        <f>IF('DATA ENTRY'!U139="","",'DATA ENTRY'!U139)</f>
        <v/>
      </c>
      <c r="R138" s="22" t="str">
        <f>IF('DATA ENTRY'!W139="","",'DATA ENTRY'!W139)</f>
        <v/>
      </c>
      <c r="S138" s="22" t="str">
        <f>IF('DATA ENTRY'!X139="","",'DATA ENTRY'!X139)</f>
        <v/>
      </c>
      <c r="T138" s="22" t="str">
        <f>IF('DATA ENTRY'!AA139="","",'DATA ENTRY'!AA139)</f>
        <v/>
      </c>
      <c r="U138" s="22" t="str">
        <f>IF(O138="","",SUMPRODUCT(--(D138=$D$5:$D$1071),--(F138=$F$5:$F$1071),--(E138=$E$5:$E$1071),--(O138&lt;$O$5:$O$1071))+COUNTIF($O$5:O138,O138))</f>
        <v/>
      </c>
    </row>
    <row r="139" spans="1:21" ht="18" customHeight="1">
      <c r="A139" s="22" t="str">
        <f>IF(AND(H139="",D139="",F139="",G139="",I139="",J139=""),"",SUBTOTAL(3,$B$5:B139))</f>
        <v/>
      </c>
      <c r="B139" s="74" t="str">
        <f>IF('DATA ENTRY'!B140="","",'DATA ENTRY'!B140)</f>
        <v/>
      </c>
      <c r="C139" s="74" t="str">
        <f>IF('DATA ENTRY'!C140="","",'DATA ENTRY'!C140)</f>
        <v/>
      </c>
      <c r="D139" s="74" t="str">
        <f>IF('DATA ENTRY'!E140="","",'DATA ENTRY'!E140)</f>
        <v/>
      </c>
      <c r="E139" s="22" t="str">
        <f>IF('DATA ENTRY'!G140="","",'DATA ENTRY'!G140)</f>
        <v/>
      </c>
      <c r="F139" s="22" t="str">
        <f>IF('DATA ENTRY'!F140="","",'DATA ENTRY'!F140)</f>
        <v/>
      </c>
      <c r="G139" s="148" t="str">
        <f>IF('DATA ENTRY'!H140="","",'DATA ENTRY'!H140)</f>
        <v/>
      </c>
      <c r="H139" s="148" t="str">
        <f>IF('DATA ENTRY'!I140="","",'DATA ENTRY'!I140)</f>
        <v/>
      </c>
      <c r="I139" s="22" t="str">
        <f>IF('DATA ENTRY'!N140="","",'DATA ENTRY'!N140)</f>
        <v/>
      </c>
      <c r="J139" s="147" t="str">
        <f>IF('DATA ENTRY'!O140="","",'DATA ENTRY'!O140)</f>
        <v/>
      </c>
      <c r="K139" s="22" t="str">
        <f>IF('DATA ENTRY'!P140="","",'DATA ENTRY'!P140)</f>
        <v/>
      </c>
      <c r="L139" s="147" t="str">
        <f>IF('DATA ENTRY'!Q140="","",'DATA ENTRY'!Q140)</f>
        <v/>
      </c>
      <c r="M139" s="22" t="str">
        <f>IF('DATA ENTRY'!R140="","",'DATA ENTRY'!R140)</f>
        <v/>
      </c>
      <c r="N139" s="147" t="str">
        <f>IF('DATA ENTRY'!S140="","",'DATA ENTRY'!S140)</f>
        <v/>
      </c>
      <c r="O139" s="147" t="str">
        <f t="shared" si="2"/>
        <v/>
      </c>
      <c r="P139" s="74" t="str">
        <f>IF('DATA ENTRY'!T140="","",'DATA ENTRY'!T140)</f>
        <v/>
      </c>
      <c r="Q139" s="74" t="str">
        <f>IF('DATA ENTRY'!U140="","",'DATA ENTRY'!U140)</f>
        <v/>
      </c>
      <c r="R139" s="22" t="str">
        <f>IF('DATA ENTRY'!W140="","",'DATA ENTRY'!W140)</f>
        <v/>
      </c>
      <c r="S139" s="22" t="str">
        <f>IF('DATA ENTRY'!X140="","",'DATA ENTRY'!X140)</f>
        <v/>
      </c>
      <c r="T139" s="22" t="str">
        <f>IF('DATA ENTRY'!AA140="","",'DATA ENTRY'!AA140)</f>
        <v/>
      </c>
      <c r="U139" s="22" t="str">
        <f>IF(O139="","",SUMPRODUCT(--(D139=$D$5:$D$1071),--(F139=$F$5:$F$1071),--(E139=$E$5:$E$1071),--(O139&lt;$O$5:$O$1071))+COUNTIF($O$5:O139,O139))</f>
        <v/>
      </c>
    </row>
    <row r="140" spans="1:21" ht="18" customHeight="1">
      <c r="A140" s="22" t="str">
        <f>IF(AND(H140="",D140="",F140="",G140="",I140="",J140=""),"",SUBTOTAL(3,$B$5:B140))</f>
        <v/>
      </c>
      <c r="B140" s="74" t="str">
        <f>IF('DATA ENTRY'!B141="","",'DATA ENTRY'!B141)</f>
        <v/>
      </c>
      <c r="C140" s="74" t="str">
        <f>IF('DATA ENTRY'!C141="","",'DATA ENTRY'!C141)</f>
        <v/>
      </c>
      <c r="D140" s="74" t="str">
        <f>IF('DATA ENTRY'!E141="","",'DATA ENTRY'!E141)</f>
        <v/>
      </c>
      <c r="E140" s="22" t="str">
        <f>IF('DATA ENTRY'!G141="","",'DATA ENTRY'!G141)</f>
        <v/>
      </c>
      <c r="F140" s="22" t="str">
        <f>IF('DATA ENTRY'!F141="","",'DATA ENTRY'!F141)</f>
        <v/>
      </c>
      <c r="G140" s="148" t="str">
        <f>IF('DATA ENTRY'!H141="","",'DATA ENTRY'!H141)</f>
        <v/>
      </c>
      <c r="H140" s="148" t="str">
        <f>IF('DATA ENTRY'!I141="","",'DATA ENTRY'!I141)</f>
        <v/>
      </c>
      <c r="I140" s="22" t="str">
        <f>IF('DATA ENTRY'!N141="","",'DATA ENTRY'!N141)</f>
        <v/>
      </c>
      <c r="J140" s="147" t="str">
        <f>IF('DATA ENTRY'!O141="","",'DATA ENTRY'!O141)</f>
        <v/>
      </c>
      <c r="K140" s="22" t="str">
        <f>IF('DATA ENTRY'!P141="","",'DATA ENTRY'!P141)</f>
        <v/>
      </c>
      <c r="L140" s="147" t="str">
        <f>IF('DATA ENTRY'!Q141="","",'DATA ENTRY'!Q141)</f>
        <v/>
      </c>
      <c r="M140" s="22" t="str">
        <f>IF('DATA ENTRY'!R141="","",'DATA ENTRY'!R141)</f>
        <v/>
      </c>
      <c r="N140" s="147" t="str">
        <f>IF('DATA ENTRY'!S141="","",'DATA ENTRY'!S141)</f>
        <v/>
      </c>
      <c r="O140" s="147" t="str">
        <f t="shared" si="2"/>
        <v/>
      </c>
      <c r="P140" s="74" t="str">
        <f>IF('DATA ENTRY'!T141="","",'DATA ENTRY'!T141)</f>
        <v/>
      </c>
      <c r="Q140" s="74" t="str">
        <f>IF('DATA ENTRY'!U141="","",'DATA ENTRY'!U141)</f>
        <v/>
      </c>
      <c r="R140" s="22" t="str">
        <f>IF('DATA ENTRY'!W141="","",'DATA ENTRY'!W141)</f>
        <v/>
      </c>
      <c r="S140" s="22" t="str">
        <f>IF('DATA ENTRY'!X141="","",'DATA ENTRY'!X141)</f>
        <v/>
      </c>
      <c r="T140" s="22" t="str">
        <f>IF('DATA ENTRY'!AA141="","",'DATA ENTRY'!AA141)</f>
        <v/>
      </c>
      <c r="U140" s="22" t="str">
        <f>IF(O140="","",SUMPRODUCT(--(D140=$D$5:$D$1071),--(F140=$F$5:$F$1071),--(E140=$E$5:$E$1071),--(O140&lt;$O$5:$O$1071))+COUNTIF($O$5:O140,O140))</f>
        <v/>
      </c>
    </row>
    <row r="141" spans="1:21" ht="18" customHeight="1">
      <c r="A141" s="22" t="str">
        <f>IF(AND(H141="",D141="",F141="",G141="",I141="",J141=""),"",SUBTOTAL(3,$B$5:B141))</f>
        <v/>
      </c>
      <c r="B141" s="74" t="str">
        <f>IF('DATA ENTRY'!B142="","",'DATA ENTRY'!B142)</f>
        <v/>
      </c>
      <c r="C141" s="74" t="str">
        <f>IF('DATA ENTRY'!C142="","",'DATA ENTRY'!C142)</f>
        <v/>
      </c>
      <c r="D141" s="74" t="str">
        <f>IF('DATA ENTRY'!E142="","",'DATA ENTRY'!E142)</f>
        <v/>
      </c>
      <c r="E141" s="22" t="str">
        <f>IF('DATA ENTRY'!G142="","",'DATA ENTRY'!G142)</f>
        <v/>
      </c>
      <c r="F141" s="22" t="str">
        <f>IF('DATA ENTRY'!F142="","",'DATA ENTRY'!F142)</f>
        <v/>
      </c>
      <c r="G141" s="148" t="str">
        <f>IF('DATA ENTRY'!H142="","",'DATA ENTRY'!H142)</f>
        <v/>
      </c>
      <c r="H141" s="148" t="str">
        <f>IF('DATA ENTRY'!I142="","",'DATA ENTRY'!I142)</f>
        <v/>
      </c>
      <c r="I141" s="22" t="str">
        <f>IF('DATA ENTRY'!N142="","",'DATA ENTRY'!N142)</f>
        <v/>
      </c>
      <c r="J141" s="147" t="str">
        <f>IF('DATA ENTRY'!O142="","",'DATA ENTRY'!O142)</f>
        <v/>
      </c>
      <c r="K141" s="22" t="str">
        <f>IF('DATA ENTRY'!P142="","",'DATA ENTRY'!P142)</f>
        <v/>
      </c>
      <c r="L141" s="147" t="str">
        <f>IF('DATA ENTRY'!Q142="","",'DATA ENTRY'!Q142)</f>
        <v/>
      </c>
      <c r="M141" s="22" t="str">
        <f>IF('DATA ENTRY'!R142="","",'DATA ENTRY'!R142)</f>
        <v/>
      </c>
      <c r="N141" s="147" t="str">
        <f>IF('DATA ENTRY'!S142="","",'DATA ENTRY'!S142)</f>
        <v/>
      </c>
      <c r="O141" s="147" t="str">
        <f t="shared" si="2"/>
        <v/>
      </c>
      <c r="P141" s="74" t="str">
        <f>IF('DATA ENTRY'!T142="","",'DATA ENTRY'!T142)</f>
        <v/>
      </c>
      <c r="Q141" s="74" t="str">
        <f>IF('DATA ENTRY'!U142="","",'DATA ENTRY'!U142)</f>
        <v/>
      </c>
      <c r="R141" s="22" t="str">
        <f>IF('DATA ENTRY'!W142="","",'DATA ENTRY'!W142)</f>
        <v/>
      </c>
      <c r="S141" s="22" t="str">
        <f>IF('DATA ENTRY'!X142="","",'DATA ENTRY'!X142)</f>
        <v/>
      </c>
      <c r="T141" s="22" t="str">
        <f>IF('DATA ENTRY'!AA142="","",'DATA ENTRY'!AA142)</f>
        <v/>
      </c>
      <c r="U141" s="22" t="str">
        <f>IF(O141="","",SUMPRODUCT(--(D141=$D$5:$D$1071),--(F141=$F$5:$F$1071),--(E141=$E$5:$E$1071),--(O141&lt;$O$5:$O$1071))+COUNTIF($O$5:O141,O141))</f>
        <v/>
      </c>
    </row>
    <row r="142" spans="1:21" ht="18" customHeight="1">
      <c r="A142" s="22" t="str">
        <f>IF(AND(H142="",D142="",F142="",G142="",I142="",J142=""),"",SUBTOTAL(3,$B$5:B142))</f>
        <v/>
      </c>
      <c r="B142" s="74" t="str">
        <f>IF('DATA ENTRY'!B143="","",'DATA ENTRY'!B143)</f>
        <v/>
      </c>
      <c r="C142" s="74" t="str">
        <f>IF('DATA ENTRY'!C143="","",'DATA ENTRY'!C143)</f>
        <v/>
      </c>
      <c r="D142" s="74" t="str">
        <f>IF('DATA ENTRY'!E143="","",'DATA ENTRY'!E143)</f>
        <v/>
      </c>
      <c r="E142" s="22" t="str">
        <f>IF('DATA ENTRY'!G143="","",'DATA ENTRY'!G143)</f>
        <v/>
      </c>
      <c r="F142" s="22" t="str">
        <f>IF('DATA ENTRY'!F143="","",'DATA ENTRY'!F143)</f>
        <v/>
      </c>
      <c r="G142" s="148" t="str">
        <f>IF('DATA ENTRY'!H143="","",'DATA ENTRY'!H143)</f>
        <v/>
      </c>
      <c r="H142" s="148" t="str">
        <f>IF('DATA ENTRY'!I143="","",'DATA ENTRY'!I143)</f>
        <v/>
      </c>
      <c r="I142" s="22" t="str">
        <f>IF('DATA ENTRY'!N143="","",'DATA ENTRY'!N143)</f>
        <v/>
      </c>
      <c r="J142" s="147" t="str">
        <f>IF('DATA ENTRY'!O143="","",'DATA ENTRY'!O143)</f>
        <v/>
      </c>
      <c r="K142" s="22" t="str">
        <f>IF('DATA ENTRY'!P143="","",'DATA ENTRY'!P143)</f>
        <v/>
      </c>
      <c r="L142" s="147" t="str">
        <f>IF('DATA ENTRY'!Q143="","",'DATA ENTRY'!Q143)</f>
        <v/>
      </c>
      <c r="M142" s="22" t="str">
        <f>IF('DATA ENTRY'!R143="","",'DATA ENTRY'!R143)</f>
        <v/>
      </c>
      <c r="N142" s="147" t="str">
        <f>IF('DATA ENTRY'!S143="","",'DATA ENTRY'!S143)</f>
        <v/>
      </c>
      <c r="O142" s="147" t="str">
        <f t="shared" si="2"/>
        <v/>
      </c>
      <c r="P142" s="74" t="str">
        <f>IF('DATA ENTRY'!T143="","",'DATA ENTRY'!T143)</f>
        <v/>
      </c>
      <c r="Q142" s="74" t="str">
        <f>IF('DATA ENTRY'!U143="","",'DATA ENTRY'!U143)</f>
        <v/>
      </c>
      <c r="R142" s="22" t="str">
        <f>IF('DATA ENTRY'!W143="","",'DATA ENTRY'!W143)</f>
        <v/>
      </c>
      <c r="S142" s="22" t="str">
        <f>IF('DATA ENTRY'!X143="","",'DATA ENTRY'!X143)</f>
        <v/>
      </c>
      <c r="T142" s="22" t="str">
        <f>IF('DATA ENTRY'!AA143="","",'DATA ENTRY'!AA143)</f>
        <v/>
      </c>
      <c r="U142" s="22" t="str">
        <f>IF(O142="","",SUMPRODUCT(--(D142=$D$5:$D$1071),--(F142=$F$5:$F$1071),--(E142=$E$5:$E$1071),--(O142&lt;$O$5:$O$1071))+COUNTIF($O$5:O142,O142))</f>
        <v/>
      </c>
    </row>
    <row r="143" spans="1:21" ht="18" customHeight="1">
      <c r="A143" s="22" t="str">
        <f>IF(AND(H143="",D143="",F143="",G143="",I143="",J143=""),"",SUBTOTAL(3,$B$5:B143))</f>
        <v/>
      </c>
      <c r="B143" s="74" t="str">
        <f>IF('DATA ENTRY'!B144="","",'DATA ENTRY'!B144)</f>
        <v/>
      </c>
      <c r="C143" s="74" t="str">
        <f>IF('DATA ENTRY'!C144="","",'DATA ENTRY'!C144)</f>
        <v/>
      </c>
      <c r="D143" s="74" t="str">
        <f>IF('DATA ENTRY'!E144="","",'DATA ENTRY'!E144)</f>
        <v/>
      </c>
      <c r="E143" s="22" t="str">
        <f>IF('DATA ENTRY'!G144="","",'DATA ENTRY'!G144)</f>
        <v/>
      </c>
      <c r="F143" s="22" t="str">
        <f>IF('DATA ENTRY'!F144="","",'DATA ENTRY'!F144)</f>
        <v/>
      </c>
      <c r="G143" s="148" t="str">
        <f>IF('DATA ENTRY'!H144="","",'DATA ENTRY'!H144)</f>
        <v/>
      </c>
      <c r="H143" s="148" t="str">
        <f>IF('DATA ENTRY'!I144="","",'DATA ENTRY'!I144)</f>
        <v/>
      </c>
      <c r="I143" s="22" t="str">
        <f>IF('DATA ENTRY'!N144="","",'DATA ENTRY'!N144)</f>
        <v/>
      </c>
      <c r="J143" s="147" t="str">
        <f>IF('DATA ENTRY'!O144="","",'DATA ENTRY'!O144)</f>
        <v/>
      </c>
      <c r="K143" s="22" t="str">
        <f>IF('DATA ENTRY'!P144="","",'DATA ENTRY'!P144)</f>
        <v/>
      </c>
      <c r="L143" s="147" t="str">
        <f>IF('DATA ENTRY'!Q144="","",'DATA ENTRY'!Q144)</f>
        <v/>
      </c>
      <c r="M143" s="22" t="str">
        <f>IF('DATA ENTRY'!R144="","",'DATA ENTRY'!R144)</f>
        <v/>
      </c>
      <c r="N143" s="147" t="str">
        <f>IF('DATA ENTRY'!S144="","",'DATA ENTRY'!S144)</f>
        <v/>
      </c>
      <c r="O143" s="147" t="str">
        <f t="shared" si="2"/>
        <v/>
      </c>
      <c r="P143" s="74" t="str">
        <f>IF('DATA ENTRY'!T144="","",'DATA ENTRY'!T144)</f>
        <v/>
      </c>
      <c r="Q143" s="74" t="str">
        <f>IF('DATA ENTRY'!U144="","",'DATA ENTRY'!U144)</f>
        <v/>
      </c>
      <c r="R143" s="22" t="str">
        <f>IF('DATA ENTRY'!W144="","",'DATA ENTRY'!W144)</f>
        <v/>
      </c>
      <c r="S143" s="22" t="str">
        <f>IF('DATA ENTRY'!X144="","",'DATA ENTRY'!X144)</f>
        <v/>
      </c>
      <c r="T143" s="22" t="str">
        <f>IF('DATA ENTRY'!AA144="","",'DATA ENTRY'!AA144)</f>
        <v/>
      </c>
      <c r="U143" s="22" t="str">
        <f>IF(O143="","",SUMPRODUCT(--(D143=$D$5:$D$1071),--(F143=$F$5:$F$1071),--(E143=$E$5:$E$1071),--(O143&lt;$O$5:$O$1071))+COUNTIF($O$5:O143,O143))</f>
        <v/>
      </c>
    </row>
    <row r="144" spans="1:21" ht="18" customHeight="1">
      <c r="A144" s="22" t="str">
        <f>IF(AND(H144="",D144="",F144="",G144="",I144="",J144=""),"",SUBTOTAL(3,$B$5:B144))</f>
        <v/>
      </c>
      <c r="B144" s="74" t="str">
        <f>IF('DATA ENTRY'!B145="","",'DATA ENTRY'!B145)</f>
        <v/>
      </c>
      <c r="C144" s="74" t="str">
        <f>IF('DATA ENTRY'!C145="","",'DATA ENTRY'!C145)</f>
        <v/>
      </c>
      <c r="D144" s="74" t="str">
        <f>IF('DATA ENTRY'!E145="","",'DATA ENTRY'!E145)</f>
        <v/>
      </c>
      <c r="E144" s="22" t="str">
        <f>IF('DATA ENTRY'!G145="","",'DATA ENTRY'!G145)</f>
        <v/>
      </c>
      <c r="F144" s="22" t="str">
        <f>IF('DATA ENTRY'!F145="","",'DATA ENTRY'!F145)</f>
        <v/>
      </c>
      <c r="G144" s="148" t="str">
        <f>IF('DATA ENTRY'!H145="","",'DATA ENTRY'!H145)</f>
        <v/>
      </c>
      <c r="H144" s="148" t="str">
        <f>IF('DATA ENTRY'!I145="","",'DATA ENTRY'!I145)</f>
        <v/>
      </c>
      <c r="I144" s="22" t="str">
        <f>IF('DATA ENTRY'!N145="","",'DATA ENTRY'!N145)</f>
        <v/>
      </c>
      <c r="J144" s="147" t="str">
        <f>IF('DATA ENTRY'!O145="","",'DATA ENTRY'!O145)</f>
        <v/>
      </c>
      <c r="K144" s="22" t="str">
        <f>IF('DATA ENTRY'!P145="","",'DATA ENTRY'!P145)</f>
        <v/>
      </c>
      <c r="L144" s="147" t="str">
        <f>IF('DATA ENTRY'!Q145="","",'DATA ENTRY'!Q145)</f>
        <v/>
      </c>
      <c r="M144" s="22" t="str">
        <f>IF('DATA ENTRY'!R145="","",'DATA ENTRY'!R145)</f>
        <v/>
      </c>
      <c r="N144" s="147" t="str">
        <f>IF('DATA ENTRY'!S145="","",'DATA ENTRY'!S145)</f>
        <v/>
      </c>
      <c r="O144" s="147" t="str">
        <f t="shared" si="2"/>
        <v/>
      </c>
      <c r="P144" s="74" t="str">
        <f>IF('DATA ENTRY'!T145="","",'DATA ENTRY'!T145)</f>
        <v/>
      </c>
      <c r="Q144" s="74" t="str">
        <f>IF('DATA ENTRY'!U145="","",'DATA ENTRY'!U145)</f>
        <v/>
      </c>
      <c r="R144" s="22" t="str">
        <f>IF('DATA ENTRY'!W145="","",'DATA ENTRY'!W145)</f>
        <v/>
      </c>
      <c r="S144" s="22" t="str">
        <f>IF('DATA ENTRY'!X145="","",'DATA ENTRY'!X145)</f>
        <v/>
      </c>
      <c r="T144" s="22" t="str">
        <f>IF('DATA ENTRY'!AA145="","",'DATA ENTRY'!AA145)</f>
        <v/>
      </c>
      <c r="U144" s="22" t="str">
        <f>IF(O144="","",SUMPRODUCT(--(D144=$D$5:$D$1071),--(F144=$F$5:$F$1071),--(E144=$E$5:$E$1071),--(O144&lt;$O$5:$O$1071))+COUNTIF($O$5:O144,O144))</f>
        <v/>
      </c>
    </row>
    <row r="145" spans="1:21" ht="18" customHeight="1">
      <c r="A145" s="22" t="str">
        <f>IF(AND(H145="",D145="",F145="",G145="",I145="",J145=""),"",SUBTOTAL(3,$B$5:B145))</f>
        <v/>
      </c>
      <c r="B145" s="74" t="str">
        <f>IF('DATA ENTRY'!B146="","",'DATA ENTRY'!B146)</f>
        <v/>
      </c>
      <c r="C145" s="74" t="str">
        <f>IF('DATA ENTRY'!C146="","",'DATA ENTRY'!C146)</f>
        <v/>
      </c>
      <c r="D145" s="74" t="str">
        <f>IF('DATA ENTRY'!E146="","",'DATA ENTRY'!E146)</f>
        <v/>
      </c>
      <c r="E145" s="22" t="str">
        <f>IF('DATA ENTRY'!G146="","",'DATA ENTRY'!G146)</f>
        <v/>
      </c>
      <c r="F145" s="22" t="str">
        <f>IF('DATA ENTRY'!F146="","",'DATA ENTRY'!F146)</f>
        <v/>
      </c>
      <c r="G145" s="148" t="str">
        <f>IF('DATA ENTRY'!H146="","",'DATA ENTRY'!H146)</f>
        <v/>
      </c>
      <c r="H145" s="148" t="str">
        <f>IF('DATA ENTRY'!I146="","",'DATA ENTRY'!I146)</f>
        <v/>
      </c>
      <c r="I145" s="22" t="str">
        <f>IF('DATA ENTRY'!N146="","",'DATA ENTRY'!N146)</f>
        <v/>
      </c>
      <c r="J145" s="147" t="str">
        <f>IF('DATA ENTRY'!O146="","",'DATA ENTRY'!O146)</f>
        <v/>
      </c>
      <c r="K145" s="22" t="str">
        <f>IF('DATA ENTRY'!P146="","",'DATA ENTRY'!P146)</f>
        <v/>
      </c>
      <c r="L145" s="147" t="str">
        <f>IF('DATA ENTRY'!Q146="","",'DATA ENTRY'!Q146)</f>
        <v/>
      </c>
      <c r="M145" s="22" t="str">
        <f>IF('DATA ENTRY'!R146="","",'DATA ENTRY'!R146)</f>
        <v/>
      </c>
      <c r="N145" s="147" t="str">
        <f>IF('DATA ENTRY'!S146="","",'DATA ENTRY'!S146)</f>
        <v/>
      </c>
      <c r="O145" s="147" t="str">
        <f t="shared" si="2"/>
        <v/>
      </c>
      <c r="P145" s="74" t="str">
        <f>IF('DATA ENTRY'!T146="","",'DATA ENTRY'!T146)</f>
        <v/>
      </c>
      <c r="Q145" s="74" t="str">
        <f>IF('DATA ENTRY'!U146="","",'DATA ENTRY'!U146)</f>
        <v/>
      </c>
      <c r="R145" s="22" t="str">
        <f>IF('DATA ENTRY'!W146="","",'DATA ENTRY'!W146)</f>
        <v/>
      </c>
      <c r="S145" s="22" t="str">
        <f>IF('DATA ENTRY'!X146="","",'DATA ENTRY'!X146)</f>
        <v/>
      </c>
      <c r="T145" s="22" t="str">
        <f>IF('DATA ENTRY'!AA146="","",'DATA ENTRY'!AA146)</f>
        <v/>
      </c>
      <c r="U145" s="22" t="str">
        <f>IF(O145="","",SUMPRODUCT(--(D145=$D$5:$D$1071),--(F145=$F$5:$F$1071),--(E145=$E$5:$E$1071),--(O145&lt;$O$5:$O$1071))+COUNTIF($O$5:O145,O145))</f>
        <v/>
      </c>
    </row>
    <row r="146" spans="1:21" ht="18" customHeight="1">
      <c r="A146" s="22" t="str">
        <f>IF(AND(H146="",D146="",F146="",G146="",I146="",J146=""),"",SUBTOTAL(3,$B$5:B146))</f>
        <v/>
      </c>
      <c r="B146" s="74" t="str">
        <f>IF('DATA ENTRY'!B147="","",'DATA ENTRY'!B147)</f>
        <v/>
      </c>
      <c r="C146" s="74" t="str">
        <f>IF('DATA ENTRY'!C147="","",'DATA ENTRY'!C147)</f>
        <v/>
      </c>
      <c r="D146" s="74" t="str">
        <f>IF('DATA ENTRY'!E147="","",'DATA ENTRY'!E147)</f>
        <v/>
      </c>
      <c r="E146" s="22" t="str">
        <f>IF('DATA ENTRY'!G147="","",'DATA ENTRY'!G147)</f>
        <v/>
      </c>
      <c r="F146" s="22" t="str">
        <f>IF('DATA ENTRY'!F147="","",'DATA ENTRY'!F147)</f>
        <v/>
      </c>
      <c r="G146" s="148" t="str">
        <f>IF('DATA ENTRY'!H147="","",'DATA ENTRY'!H147)</f>
        <v/>
      </c>
      <c r="H146" s="148" t="str">
        <f>IF('DATA ENTRY'!I147="","",'DATA ENTRY'!I147)</f>
        <v/>
      </c>
      <c r="I146" s="22" t="str">
        <f>IF('DATA ENTRY'!N147="","",'DATA ENTRY'!N147)</f>
        <v/>
      </c>
      <c r="J146" s="147" t="str">
        <f>IF('DATA ENTRY'!O147="","",'DATA ENTRY'!O147)</f>
        <v/>
      </c>
      <c r="K146" s="22" t="str">
        <f>IF('DATA ENTRY'!P147="","",'DATA ENTRY'!P147)</f>
        <v/>
      </c>
      <c r="L146" s="147" t="str">
        <f>IF('DATA ENTRY'!Q147="","",'DATA ENTRY'!Q147)</f>
        <v/>
      </c>
      <c r="M146" s="22" t="str">
        <f>IF('DATA ENTRY'!R147="","",'DATA ENTRY'!R147)</f>
        <v/>
      </c>
      <c r="N146" s="147" t="str">
        <f>IF('DATA ENTRY'!S147="","",'DATA ENTRY'!S147)</f>
        <v/>
      </c>
      <c r="O146" s="147" t="str">
        <f t="shared" si="2"/>
        <v/>
      </c>
      <c r="P146" s="74" t="str">
        <f>IF('DATA ENTRY'!T147="","",'DATA ENTRY'!T147)</f>
        <v/>
      </c>
      <c r="Q146" s="74" t="str">
        <f>IF('DATA ENTRY'!U147="","",'DATA ENTRY'!U147)</f>
        <v/>
      </c>
      <c r="R146" s="22" t="str">
        <f>IF('DATA ENTRY'!W147="","",'DATA ENTRY'!W147)</f>
        <v/>
      </c>
      <c r="S146" s="22" t="str">
        <f>IF('DATA ENTRY'!X147="","",'DATA ENTRY'!X147)</f>
        <v/>
      </c>
      <c r="T146" s="22" t="str">
        <f>IF('DATA ENTRY'!AA147="","",'DATA ENTRY'!AA147)</f>
        <v/>
      </c>
      <c r="U146" s="22" t="str">
        <f>IF(O146="","",SUMPRODUCT(--(D146=$D$5:$D$1071),--(F146=$F$5:$F$1071),--(E146=$E$5:$E$1071),--(O146&lt;$O$5:$O$1071))+COUNTIF($O$5:O146,O146))</f>
        <v/>
      </c>
    </row>
    <row r="147" spans="1:21" ht="18" customHeight="1">
      <c r="A147" s="22" t="str">
        <f>IF(AND(H147="",D147="",F147="",G147="",I147="",J147=""),"",SUBTOTAL(3,$B$5:B147))</f>
        <v/>
      </c>
      <c r="B147" s="74" t="str">
        <f>IF('DATA ENTRY'!B148="","",'DATA ENTRY'!B148)</f>
        <v/>
      </c>
      <c r="C147" s="74" t="str">
        <f>IF('DATA ENTRY'!C148="","",'DATA ENTRY'!C148)</f>
        <v/>
      </c>
      <c r="D147" s="74" t="str">
        <f>IF('DATA ENTRY'!E148="","",'DATA ENTRY'!E148)</f>
        <v/>
      </c>
      <c r="E147" s="22" t="str">
        <f>IF('DATA ENTRY'!G148="","",'DATA ENTRY'!G148)</f>
        <v/>
      </c>
      <c r="F147" s="22" t="str">
        <f>IF('DATA ENTRY'!F148="","",'DATA ENTRY'!F148)</f>
        <v/>
      </c>
      <c r="G147" s="148" t="str">
        <f>IF('DATA ENTRY'!H148="","",'DATA ENTRY'!H148)</f>
        <v/>
      </c>
      <c r="H147" s="148" t="str">
        <f>IF('DATA ENTRY'!I148="","",'DATA ENTRY'!I148)</f>
        <v/>
      </c>
      <c r="I147" s="22" t="str">
        <f>IF('DATA ENTRY'!N148="","",'DATA ENTRY'!N148)</f>
        <v/>
      </c>
      <c r="J147" s="147" t="str">
        <f>IF('DATA ENTRY'!O148="","",'DATA ENTRY'!O148)</f>
        <v/>
      </c>
      <c r="K147" s="22" t="str">
        <f>IF('DATA ENTRY'!P148="","",'DATA ENTRY'!P148)</f>
        <v/>
      </c>
      <c r="L147" s="147" t="str">
        <f>IF('DATA ENTRY'!Q148="","",'DATA ENTRY'!Q148)</f>
        <v/>
      </c>
      <c r="M147" s="22" t="str">
        <f>IF('DATA ENTRY'!R148="","",'DATA ENTRY'!R148)</f>
        <v/>
      </c>
      <c r="N147" s="147" t="str">
        <f>IF('DATA ENTRY'!S148="","",'DATA ENTRY'!S148)</f>
        <v/>
      </c>
      <c r="O147" s="147" t="str">
        <f t="shared" si="2"/>
        <v/>
      </c>
      <c r="P147" s="74" t="str">
        <f>IF('DATA ENTRY'!T148="","",'DATA ENTRY'!T148)</f>
        <v/>
      </c>
      <c r="Q147" s="74" t="str">
        <f>IF('DATA ENTRY'!U148="","",'DATA ENTRY'!U148)</f>
        <v/>
      </c>
      <c r="R147" s="22" t="str">
        <f>IF('DATA ENTRY'!W148="","",'DATA ENTRY'!W148)</f>
        <v/>
      </c>
      <c r="S147" s="22" t="str">
        <f>IF('DATA ENTRY'!X148="","",'DATA ENTRY'!X148)</f>
        <v/>
      </c>
      <c r="T147" s="22" t="str">
        <f>IF('DATA ENTRY'!AA148="","",'DATA ENTRY'!AA148)</f>
        <v/>
      </c>
      <c r="U147" s="22" t="str">
        <f>IF(O147="","",SUMPRODUCT(--(D147=$D$5:$D$1071),--(F147=$F$5:$F$1071),--(E147=$E$5:$E$1071),--(O147&lt;$O$5:$O$1071))+COUNTIF($O$5:O147,O147))</f>
        <v/>
      </c>
    </row>
    <row r="148" spans="1:21" ht="18" customHeight="1">
      <c r="A148" s="22" t="str">
        <f>IF(AND(H148="",D148="",F148="",G148="",I148="",J148=""),"",SUBTOTAL(3,$B$5:B148))</f>
        <v/>
      </c>
      <c r="B148" s="74" t="str">
        <f>IF('DATA ENTRY'!B149="","",'DATA ENTRY'!B149)</f>
        <v/>
      </c>
      <c r="C148" s="74" t="str">
        <f>IF('DATA ENTRY'!C149="","",'DATA ENTRY'!C149)</f>
        <v/>
      </c>
      <c r="D148" s="74" t="str">
        <f>IF('DATA ENTRY'!E149="","",'DATA ENTRY'!E149)</f>
        <v/>
      </c>
      <c r="E148" s="22" t="str">
        <f>IF('DATA ENTRY'!G149="","",'DATA ENTRY'!G149)</f>
        <v/>
      </c>
      <c r="F148" s="22" t="str">
        <f>IF('DATA ENTRY'!F149="","",'DATA ENTRY'!F149)</f>
        <v/>
      </c>
      <c r="G148" s="148" t="str">
        <f>IF('DATA ENTRY'!H149="","",'DATA ENTRY'!H149)</f>
        <v/>
      </c>
      <c r="H148" s="148" t="str">
        <f>IF('DATA ENTRY'!I149="","",'DATA ENTRY'!I149)</f>
        <v/>
      </c>
      <c r="I148" s="22" t="str">
        <f>IF('DATA ENTRY'!N149="","",'DATA ENTRY'!N149)</f>
        <v/>
      </c>
      <c r="J148" s="147" t="str">
        <f>IF('DATA ENTRY'!O149="","",'DATA ENTRY'!O149)</f>
        <v/>
      </c>
      <c r="K148" s="22" t="str">
        <f>IF('DATA ENTRY'!P149="","",'DATA ENTRY'!P149)</f>
        <v/>
      </c>
      <c r="L148" s="147" t="str">
        <f>IF('DATA ENTRY'!Q149="","",'DATA ENTRY'!Q149)</f>
        <v/>
      </c>
      <c r="M148" s="22" t="str">
        <f>IF('DATA ENTRY'!R149="","",'DATA ENTRY'!R149)</f>
        <v/>
      </c>
      <c r="N148" s="147" t="str">
        <f>IF('DATA ENTRY'!S149="","",'DATA ENTRY'!S149)</f>
        <v/>
      </c>
      <c r="O148" s="147" t="str">
        <f t="shared" si="2"/>
        <v/>
      </c>
      <c r="P148" s="74" t="str">
        <f>IF('DATA ENTRY'!T149="","",'DATA ENTRY'!T149)</f>
        <v/>
      </c>
      <c r="Q148" s="74" t="str">
        <f>IF('DATA ENTRY'!U149="","",'DATA ENTRY'!U149)</f>
        <v/>
      </c>
      <c r="R148" s="22" t="str">
        <f>IF('DATA ENTRY'!W149="","",'DATA ENTRY'!W149)</f>
        <v/>
      </c>
      <c r="S148" s="22" t="str">
        <f>IF('DATA ENTRY'!X149="","",'DATA ENTRY'!X149)</f>
        <v/>
      </c>
      <c r="T148" s="22" t="str">
        <f>IF('DATA ENTRY'!AA149="","",'DATA ENTRY'!AA149)</f>
        <v/>
      </c>
      <c r="U148" s="22" t="str">
        <f>IF(O148="","",SUMPRODUCT(--(D148=$D$5:$D$1071),--(F148=$F$5:$F$1071),--(E148=$E$5:$E$1071),--(O148&lt;$O$5:$O$1071))+COUNTIF($O$5:O148,O148))</f>
        <v/>
      </c>
    </row>
    <row r="149" spans="1:21" ht="18" customHeight="1">
      <c r="A149" s="22" t="str">
        <f>IF(AND(H149="",D149="",F149="",G149="",I149="",J149=""),"",SUBTOTAL(3,$B$5:B149))</f>
        <v/>
      </c>
      <c r="B149" s="74" t="str">
        <f>IF('DATA ENTRY'!B150="","",'DATA ENTRY'!B150)</f>
        <v/>
      </c>
      <c r="C149" s="74" t="str">
        <f>IF('DATA ENTRY'!C150="","",'DATA ENTRY'!C150)</f>
        <v/>
      </c>
      <c r="D149" s="74" t="str">
        <f>IF('DATA ENTRY'!E150="","",'DATA ENTRY'!E150)</f>
        <v/>
      </c>
      <c r="E149" s="22" t="str">
        <f>IF('DATA ENTRY'!G150="","",'DATA ENTRY'!G150)</f>
        <v/>
      </c>
      <c r="F149" s="22" t="str">
        <f>IF('DATA ENTRY'!F150="","",'DATA ENTRY'!F150)</f>
        <v/>
      </c>
      <c r="G149" s="148" t="str">
        <f>IF('DATA ENTRY'!H150="","",'DATA ENTRY'!H150)</f>
        <v/>
      </c>
      <c r="H149" s="148" t="str">
        <f>IF('DATA ENTRY'!I150="","",'DATA ENTRY'!I150)</f>
        <v/>
      </c>
      <c r="I149" s="22" t="str">
        <f>IF('DATA ENTRY'!N150="","",'DATA ENTRY'!N150)</f>
        <v/>
      </c>
      <c r="J149" s="147" t="str">
        <f>IF('DATA ENTRY'!O150="","",'DATA ENTRY'!O150)</f>
        <v/>
      </c>
      <c r="K149" s="22" t="str">
        <f>IF('DATA ENTRY'!P150="","",'DATA ENTRY'!P150)</f>
        <v/>
      </c>
      <c r="L149" s="147" t="str">
        <f>IF('DATA ENTRY'!Q150="","",'DATA ENTRY'!Q150)</f>
        <v/>
      </c>
      <c r="M149" s="22" t="str">
        <f>IF('DATA ENTRY'!R150="","",'DATA ENTRY'!R150)</f>
        <v/>
      </c>
      <c r="N149" s="147" t="str">
        <f>IF('DATA ENTRY'!S150="","",'DATA ENTRY'!S150)</f>
        <v/>
      </c>
      <c r="O149" s="147" t="str">
        <f t="shared" si="2"/>
        <v/>
      </c>
      <c r="P149" s="74" t="str">
        <f>IF('DATA ENTRY'!T150="","",'DATA ENTRY'!T150)</f>
        <v/>
      </c>
      <c r="Q149" s="74" t="str">
        <f>IF('DATA ENTRY'!U150="","",'DATA ENTRY'!U150)</f>
        <v/>
      </c>
      <c r="R149" s="22" t="str">
        <f>IF('DATA ENTRY'!W150="","",'DATA ENTRY'!W150)</f>
        <v/>
      </c>
      <c r="S149" s="22" t="str">
        <f>IF('DATA ENTRY'!X150="","",'DATA ENTRY'!X150)</f>
        <v/>
      </c>
      <c r="T149" s="22" t="str">
        <f>IF('DATA ENTRY'!AA150="","",'DATA ENTRY'!AA150)</f>
        <v/>
      </c>
      <c r="U149" s="22" t="str">
        <f>IF(O149="","",SUMPRODUCT(--(D149=$D$5:$D$1071),--(F149=$F$5:$F$1071),--(E149=$E$5:$E$1071),--(O149&lt;$O$5:$O$1071))+COUNTIF($O$5:O149,O149))</f>
        <v/>
      </c>
    </row>
    <row r="150" spans="1:21" ht="18" customHeight="1">
      <c r="A150" s="22" t="str">
        <f>IF(AND(H150="",D150="",F150="",G150="",I150="",J150=""),"",SUBTOTAL(3,$B$5:B150))</f>
        <v/>
      </c>
      <c r="B150" s="74" t="str">
        <f>IF('DATA ENTRY'!B151="","",'DATA ENTRY'!B151)</f>
        <v/>
      </c>
      <c r="C150" s="74" t="str">
        <f>IF('DATA ENTRY'!C151="","",'DATA ENTRY'!C151)</f>
        <v/>
      </c>
      <c r="D150" s="74" t="str">
        <f>IF('DATA ENTRY'!E151="","",'DATA ENTRY'!E151)</f>
        <v/>
      </c>
      <c r="E150" s="22" t="str">
        <f>IF('DATA ENTRY'!G151="","",'DATA ENTRY'!G151)</f>
        <v/>
      </c>
      <c r="F150" s="22" t="str">
        <f>IF('DATA ENTRY'!F151="","",'DATA ENTRY'!F151)</f>
        <v/>
      </c>
      <c r="G150" s="148" t="str">
        <f>IF('DATA ENTRY'!H151="","",'DATA ENTRY'!H151)</f>
        <v/>
      </c>
      <c r="H150" s="148" t="str">
        <f>IF('DATA ENTRY'!I151="","",'DATA ENTRY'!I151)</f>
        <v/>
      </c>
      <c r="I150" s="22" t="str">
        <f>IF('DATA ENTRY'!N151="","",'DATA ENTRY'!N151)</f>
        <v/>
      </c>
      <c r="J150" s="147" t="str">
        <f>IF('DATA ENTRY'!O151="","",'DATA ENTRY'!O151)</f>
        <v/>
      </c>
      <c r="K150" s="22" t="str">
        <f>IF('DATA ENTRY'!P151="","",'DATA ENTRY'!P151)</f>
        <v/>
      </c>
      <c r="L150" s="147" t="str">
        <f>IF('DATA ENTRY'!Q151="","",'DATA ENTRY'!Q151)</f>
        <v/>
      </c>
      <c r="M150" s="22" t="str">
        <f>IF('DATA ENTRY'!R151="","",'DATA ENTRY'!R151)</f>
        <v/>
      </c>
      <c r="N150" s="147" t="str">
        <f>IF('DATA ENTRY'!S151="","",'DATA ENTRY'!S151)</f>
        <v/>
      </c>
      <c r="O150" s="147" t="str">
        <f t="shared" si="2"/>
        <v/>
      </c>
      <c r="P150" s="74" t="str">
        <f>IF('DATA ENTRY'!T151="","",'DATA ENTRY'!T151)</f>
        <v/>
      </c>
      <c r="Q150" s="74" t="str">
        <f>IF('DATA ENTRY'!U151="","",'DATA ENTRY'!U151)</f>
        <v/>
      </c>
      <c r="R150" s="22" t="str">
        <f>IF('DATA ENTRY'!W151="","",'DATA ENTRY'!W151)</f>
        <v/>
      </c>
      <c r="S150" s="22" t="str">
        <f>IF('DATA ENTRY'!X151="","",'DATA ENTRY'!X151)</f>
        <v/>
      </c>
      <c r="T150" s="22" t="str">
        <f>IF('DATA ENTRY'!AA151="","",'DATA ENTRY'!AA151)</f>
        <v/>
      </c>
      <c r="U150" s="22" t="str">
        <f>IF(O150="","",SUMPRODUCT(--(D150=$D$5:$D$1071),--(F150=$F$5:$F$1071),--(E150=$E$5:$E$1071),--(O150&lt;$O$5:$O$1071))+COUNTIF($O$5:O150,O150))</f>
        <v/>
      </c>
    </row>
    <row r="151" spans="1:21" ht="18" customHeight="1">
      <c r="A151" s="22" t="str">
        <f>IF(AND(H151="",D151="",F151="",G151="",I151="",J151=""),"",SUBTOTAL(3,$B$5:B151))</f>
        <v/>
      </c>
      <c r="B151" s="74" t="str">
        <f>IF('DATA ENTRY'!B152="","",'DATA ENTRY'!B152)</f>
        <v/>
      </c>
      <c r="C151" s="74" t="str">
        <f>IF('DATA ENTRY'!C152="","",'DATA ENTRY'!C152)</f>
        <v/>
      </c>
      <c r="D151" s="74" t="str">
        <f>IF('DATA ENTRY'!E152="","",'DATA ENTRY'!E152)</f>
        <v/>
      </c>
      <c r="E151" s="22" t="str">
        <f>IF('DATA ENTRY'!G152="","",'DATA ENTRY'!G152)</f>
        <v/>
      </c>
      <c r="F151" s="22" t="str">
        <f>IF('DATA ENTRY'!F152="","",'DATA ENTRY'!F152)</f>
        <v/>
      </c>
      <c r="G151" s="148" t="str">
        <f>IF('DATA ENTRY'!H152="","",'DATA ENTRY'!H152)</f>
        <v/>
      </c>
      <c r="H151" s="148" t="str">
        <f>IF('DATA ENTRY'!I152="","",'DATA ENTRY'!I152)</f>
        <v/>
      </c>
      <c r="I151" s="22" t="str">
        <f>IF('DATA ENTRY'!N152="","",'DATA ENTRY'!N152)</f>
        <v/>
      </c>
      <c r="J151" s="147" t="str">
        <f>IF('DATA ENTRY'!O152="","",'DATA ENTRY'!O152)</f>
        <v/>
      </c>
      <c r="K151" s="22" t="str">
        <f>IF('DATA ENTRY'!P152="","",'DATA ENTRY'!P152)</f>
        <v/>
      </c>
      <c r="L151" s="147" t="str">
        <f>IF('DATA ENTRY'!Q152="","",'DATA ENTRY'!Q152)</f>
        <v/>
      </c>
      <c r="M151" s="22" t="str">
        <f>IF('DATA ENTRY'!R152="","",'DATA ENTRY'!R152)</f>
        <v/>
      </c>
      <c r="N151" s="147" t="str">
        <f>IF('DATA ENTRY'!S152="","",'DATA ENTRY'!S152)</f>
        <v/>
      </c>
      <c r="O151" s="147" t="str">
        <f t="shared" si="2"/>
        <v/>
      </c>
      <c r="P151" s="74" t="str">
        <f>IF('DATA ENTRY'!T152="","",'DATA ENTRY'!T152)</f>
        <v/>
      </c>
      <c r="Q151" s="74" t="str">
        <f>IF('DATA ENTRY'!U152="","",'DATA ENTRY'!U152)</f>
        <v/>
      </c>
      <c r="R151" s="22" t="str">
        <f>IF('DATA ENTRY'!W152="","",'DATA ENTRY'!W152)</f>
        <v/>
      </c>
      <c r="S151" s="22" t="str">
        <f>IF('DATA ENTRY'!X152="","",'DATA ENTRY'!X152)</f>
        <v/>
      </c>
      <c r="T151" s="22" t="str">
        <f>IF('DATA ENTRY'!AA152="","",'DATA ENTRY'!AA152)</f>
        <v/>
      </c>
      <c r="U151" s="22" t="str">
        <f>IF(O151="","",SUMPRODUCT(--(D151=$D$5:$D$1071),--(F151=$F$5:$F$1071),--(E151=$E$5:$E$1071),--(O151&lt;$O$5:$O$1071))+COUNTIF($O$5:O151,O151))</f>
        <v/>
      </c>
    </row>
    <row r="152" spans="1:21" ht="18" customHeight="1">
      <c r="A152" s="22" t="str">
        <f>IF(AND(H152="",D152="",F152="",G152="",I152="",J152=""),"",SUBTOTAL(3,$B$5:B152))</f>
        <v/>
      </c>
      <c r="B152" s="74" t="str">
        <f>IF('DATA ENTRY'!B153="","",'DATA ENTRY'!B153)</f>
        <v/>
      </c>
      <c r="C152" s="74" t="str">
        <f>IF('DATA ENTRY'!C153="","",'DATA ENTRY'!C153)</f>
        <v/>
      </c>
      <c r="D152" s="74" t="str">
        <f>IF('DATA ENTRY'!E153="","",'DATA ENTRY'!E153)</f>
        <v/>
      </c>
      <c r="E152" s="22" t="str">
        <f>IF('DATA ENTRY'!G153="","",'DATA ENTRY'!G153)</f>
        <v/>
      </c>
      <c r="F152" s="22" t="str">
        <f>IF('DATA ENTRY'!F153="","",'DATA ENTRY'!F153)</f>
        <v/>
      </c>
      <c r="G152" s="148" t="str">
        <f>IF('DATA ENTRY'!H153="","",'DATA ENTRY'!H153)</f>
        <v/>
      </c>
      <c r="H152" s="148" t="str">
        <f>IF('DATA ENTRY'!I153="","",'DATA ENTRY'!I153)</f>
        <v/>
      </c>
      <c r="I152" s="22" t="str">
        <f>IF('DATA ENTRY'!N153="","",'DATA ENTRY'!N153)</f>
        <v/>
      </c>
      <c r="J152" s="147" t="str">
        <f>IF('DATA ENTRY'!O153="","",'DATA ENTRY'!O153)</f>
        <v/>
      </c>
      <c r="K152" s="22" t="str">
        <f>IF('DATA ENTRY'!P153="","",'DATA ENTRY'!P153)</f>
        <v/>
      </c>
      <c r="L152" s="147" t="str">
        <f>IF('DATA ENTRY'!Q153="","",'DATA ENTRY'!Q153)</f>
        <v/>
      </c>
      <c r="M152" s="22" t="str">
        <f>IF('DATA ENTRY'!R153="","",'DATA ENTRY'!R153)</f>
        <v/>
      </c>
      <c r="N152" s="147" t="str">
        <f>IF('DATA ENTRY'!S153="","",'DATA ENTRY'!S153)</f>
        <v/>
      </c>
      <c r="O152" s="147" t="str">
        <f t="shared" si="2"/>
        <v/>
      </c>
      <c r="P152" s="74" t="str">
        <f>IF('DATA ENTRY'!T153="","",'DATA ENTRY'!T153)</f>
        <v/>
      </c>
      <c r="Q152" s="74" t="str">
        <f>IF('DATA ENTRY'!U153="","",'DATA ENTRY'!U153)</f>
        <v/>
      </c>
      <c r="R152" s="22" t="str">
        <f>IF('DATA ENTRY'!W153="","",'DATA ENTRY'!W153)</f>
        <v/>
      </c>
      <c r="S152" s="22" t="str">
        <f>IF('DATA ENTRY'!X153="","",'DATA ENTRY'!X153)</f>
        <v/>
      </c>
      <c r="T152" s="22" t="str">
        <f>IF('DATA ENTRY'!AA153="","",'DATA ENTRY'!AA153)</f>
        <v/>
      </c>
      <c r="U152" s="22" t="str">
        <f>IF(O152="","",SUMPRODUCT(--(D152=$D$5:$D$1071),--(F152=$F$5:$F$1071),--(E152=$E$5:$E$1071),--(O152&lt;$O$5:$O$1071))+COUNTIF($O$5:O152,O152))</f>
        <v/>
      </c>
    </row>
    <row r="153" spans="1:21" ht="18" customHeight="1">
      <c r="A153" s="22" t="str">
        <f>IF(AND(H153="",D153="",F153="",G153="",I153="",J153=""),"",SUBTOTAL(3,$B$5:B153))</f>
        <v/>
      </c>
      <c r="B153" s="74" t="str">
        <f>IF('DATA ENTRY'!B154="","",'DATA ENTRY'!B154)</f>
        <v/>
      </c>
      <c r="C153" s="74" t="str">
        <f>IF('DATA ENTRY'!C154="","",'DATA ENTRY'!C154)</f>
        <v/>
      </c>
      <c r="D153" s="74" t="str">
        <f>IF('DATA ENTRY'!E154="","",'DATA ENTRY'!E154)</f>
        <v/>
      </c>
      <c r="E153" s="22" t="str">
        <f>IF('DATA ENTRY'!G154="","",'DATA ENTRY'!G154)</f>
        <v/>
      </c>
      <c r="F153" s="22" t="str">
        <f>IF('DATA ENTRY'!F154="","",'DATA ENTRY'!F154)</f>
        <v/>
      </c>
      <c r="G153" s="148" t="str">
        <f>IF('DATA ENTRY'!H154="","",'DATA ENTRY'!H154)</f>
        <v/>
      </c>
      <c r="H153" s="148" t="str">
        <f>IF('DATA ENTRY'!I154="","",'DATA ENTRY'!I154)</f>
        <v/>
      </c>
      <c r="I153" s="22" t="str">
        <f>IF('DATA ENTRY'!N154="","",'DATA ENTRY'!N154)</f>
        <v/>
      </c>
      <c r="J153" s="147" t="str">
        <f>IF('DATA ENTRY'!O154="","",'DATA ENTRY'!O154)</f>
        <v/>
      </c>
      <c r="K153" s="22" t="str">
        <f>IF('DATA ENTRY'!P154="","",'DATA ENTRY'!P154)</f>
        <v/>
      </c>
      <c r="L153" s="147" t="str">
        <f>IF('DATA ENTRY'!Q154="","",'DATA ENTRY'!Q154)</f>
        <v/>
      </c>
      <c r="M153" s="22" t="str">
        <f>IF('DATA ENTRY'!R154="","",'DATA ENTRY'!R154)</f>
        <v/>
      </c>
      <c r="N153" s="147" t="str">
        <f>IF('DATA ENTRY'!S154="","",'DATA ENTRY'!S154)</f>
        <v/>
      </c>
      <c r="O153" s="147" t="str">
        <f t="shared" si="2"/>
        <v/>
      </c>
      <c r="P153" s="74" t="str">
        <f>IF('DATA ENTRY'!T154="","",'DATA ENTRY'!T154)</f>
        <v/>
      </c>
      <c r="Q153" s="74" t="str">
        <f>IF('DATA ENTRY'!U154="","",'DATA ENTRY'!U154)</f>
        <v/>
      </c>
      <c r="R153" s="22" t="str">
        <f>IF('DATA ENTRY'!W154="","",'DATA ENTRY'!W154)</f>
        <v/>
      </c>
      <c r="S153" s="22" t="str">
        <f>IF('DATA ENTRY'!X154="","",'DATA ENTRY'!X154)</f>
        <v/>
      </c>
      <c r="T153" s="22" t="str">
        <f>IF('DATA ENTRY'!AA154="","",'DATA ENTRY'!AA154)</f>
        <v/>
      </c>
      <c r="U153" s="22" t="str">
        <f>IF(O153="","",SUMPRODUCT(--(D153=$D$5:$D$1071),--(F153=$F$5:$F$1071),--(E153=$E$5:$E$1071),--(O153&lt;$O$5:$O$1071))+COUNTIF($O$5:O153,O153))</f>
        <v/>
      </c>
    </row>
    <row r="154" spans="1:21" ht="18" customHeight="1">
      <c r="A154" s="22" t="str">
        <f>IF(AND(H154="",D154="",F154="",G154="",I154="",J154=""),"",SUBTOTAL(3,$B$5:B154))</f>
        <v/>
      </c>
      <c r="B154" s="74" t="str">
        <f>IF('DATA ENTRY'!B155="","",'DATA ENTRY'!B155)</f>
        <v/>
      </c>
      <c r="C154" s="74" t="str">
        <f>IF('DATA ENTRY'!C155="","",'DATA ENTRY'!C155)</f>
        <v/>
      </c>
      <c r="D154" s="74" t="str">
        <f>IF('DATA ENTRY'!E155="","",'DATA ENTRY'!E155)</f>
        <v/>
      </c>
      <c r="E154" s="22" t="str">
        <f>IF('DATA ENTRY'!G155="","",'DATA ENTRY'!G155)</f>
        <v/>
      </c>
      <c r="F154" s="22" t="str">
        <f>IF('DATA ENTRY'!F155="","",'DATA ENTRY'!F155)</f>
        <v/>
      </c>
      <c r="G154" s="148" t="str">
        <f>IF('DATA ENTRY'!H155="","",'DATA ENTRY'!H155)</f>
        <v/>
      </c>
      <c r="H154" s="148" t="str">
        <f>IF('DATA ENTRY'!I155="","",'DATA ENTRY'!I155)</f>
        <v/>
      </c>
      <c r="I154" s="22" t="str">
        <f>IF('DATA ENTRY'!N155="","",'DATA ENTRY'!N155)</f>
        <v/>
      </c>
      <c r="J154" s="147" t="str">
        <f>IF('DATA ENTRY'!O155="","",'DATA ENTRY'!O155)</f>
        <v/>
      </c>
      <c r="K154" s="22" t="str">
        <f>IF('DATA ENTRY'!P155="","",'DATA ENTRY'!P155)</f>
        <v/>
      </c>
      <c r="L154" s="147" t="str">
        <f>IF('DATA ENTRY'!Q155="","",'DATA ENTRY'!Q155)</f>
        <v/>
      </c>
      <c r="M154" s="22" t="str">
        <f>IF('DATA ENTRY'!R155="","",'DATA ENTRY'!R155)</f>
        <v/>
      </c>
      <c r="N154" s="147" t="str">
        <f>IF('DATA ENTRY'!S155="","",'DATA ENTRY'!S155)</f>
        <v/>
      </c>
      <c r="O154" s="147" t="str">
        <f t="shared" si="2"/>
        <v/>
      </c>
      <c r="P154" s="74" t="str">
        <f>IF('DATA ENTRY'!T155="","",'DATA ENTRY'!T155)</f>
        <v/>
      </c>
      <c r="Q154" s="74" t="str">
        <f>IF('DATA ENTRY'!U155="","",'DATA ENTRY'!U155)</f>
        <v/>
      </c>
      <c r="R154" s="22" t="str">
        <f>IF('DATA ENTRY'!W155="","",'DATA ENTRY'!W155)</f>
        <v/>
      </c>
      <c r="S154" s="22" t="str">
        <f>IF('DATA ENTRY'!X155="","",'DATA ENTRY'!X155)</f>
        <v/>
      </c>
      <c r="T154" s="22" t="str">
        <f>IF('DATA ENTRY'!AA155="","",'DATA ENTRY'!AA155)</f>
        <v/>
      </c>
      <c r="U154" s="22" t="str">
        <f>IF(O154="","",SUMPRODUCT(--(D154=$D$5:$D$1071),--(F154=$F$5:$F$1071),--(E154=$E$5:$E$1071),--(O154&lt;$O$5:$O$1071))+COUNTIF($O$5:O154,O154))</f>
        <v/>
      </c>
    </row>
    <row r="155" spans="1:21" ht="18" customHeight="1">
      <c r="A155" s="22" t="str">
        <f>IF(AND(H155="",D155="",F155="",G155="",I155="",J155=""),"",SUBTOTAL(3,$B$5:B155))</f>
        <v/>
      </c>
      <c r="B155" s="74" t="str">
        <f>IF('DATA ENTRY'!B156="","",'DATA ENTRY'!B156)</f>
        <v/>
      </c>
      <c r="C155" s="74" t="str">
        <f>IF('DATA ENTRY'!C156="","",'DATA ENTRY'!C156)</f>
        <v/>
      </c>
      <c r="D155" s="74" t="str">
        <f>IF('DATA ENTRY'!E156="","",'DATA ENTRY'!E156)</f>
        <v/>
      </c>
      <c r="E155" s="22" t="str">
        <f>IF('DATA ENTRY'!G156="","",'DATA ENTRY'!G156)</f>
        <v/>
      </c>
      <c r="F155" s="22" t="str">
        <f>IF('DATA ENTRY'!F156="","",'DATA ENTRY'!F156)</f>
        <v/>
      </c>
      <c r="G155" s="148" t="str">
        <f>IF('DATA ENTRY'!H156="","",'DATA ENTRY'!H156)</f>
        <v/>
      </c>
      <c r="H155" s="148" t="str">
        <f>IF('DATA ENTRY'!I156="","",'DATA ENTRY'!I156)</f>
        <v/>
      </c>
      <c r="I155" s="22" t="str">
        <f>IF('DATA ENTRY'!N156="","",'DATA ENTRY'!N156)</f>
        <v/>
      </c>
      <c r="J155" s="147" t="str">
        <f>IF('DATA ENTRY'!O156="","",'DATA ENTRY'!O156)</f>
        <v/>
      </c>
      <c r="K155" s="22" t="str">
        <f>IF('DATA ENTRY'!P156="","",'DATA ENTRY'!P156)</f>
        <v/>
      </c>
      <c r="L155" s="147" t="str">
        <f>IF('DATA ENTRY'!Q156="","",'DATA ENTRY'!Q156)</f>
        <v/>
      </c>
      <c r="M155" s="22" t="str">
        <f>IF('DATA ENTRY'!R156="","",'DATA ENTRY'!R156)</f>
        <v/>
      </c>
      <c r="N155" s="147" t="str">
        <f>IF('DATA ENTRY'!S156="","",'DATA ENTRY'!S156)</f>
        <v/>
      </c>
      <c r="O155" s="147" t="str">
        <f t="shared" si="2"/>
        <v/>
      </c>
      <c r="P155" s="74" t="str">
        <f>IF('DATA ENTRY'!T156="","",'DATA ENTRY'!T156)</f>
        <v/>
      </c>
      <c r="Q155" s="74" t="str">
        <f>IF('DATA ENTRY'!U156="","",'DATA ENTRY'!U156)</f>
        <v/>
      </c>
      <c r="R155" s="22" t="str">
        <f>IF('DATA ENTRY'!W156="","",'DATA ENTRY'!W156)</f>
        <v/>
      </c>
      <c r="S155" s="22" t="str">
        <f>IF('DATA ENTRY'!X156="","",'DATA ENTRY'!X156)</f>
        <v/>
      </c>
      <c r="T155" s="22" t="str">
        <f>IF('DATA ENTRY'!AA156="","",'DATA ENTRY'!AA156)</f>
        <v/>
      </c>
      <c r="U155" s="22" t="str">
        <f>IF(O155="","",SUMPRODUCT(--(D155=$D$5:$D$1071),--(F155=$F$5:$F$1071),--(E155=$E$5:$E$1071),--(O155&lt;$O$5:$O$1071))+COUNTIF($O$5:O155,O155))</f>
        <v/>
      </c>
    </row>
    <row r="156" spans="1:21" ht="18" customHeight="1">
      <c r="A156" s="22" t="str">
        <f>IF(AND(H156="",D156="",F156="",G156="",I156="",J156=""),"",SUBTOTAL(3,$B$5:B156))</f>
        <v/>
      </c>
      <c r="B156" s="74" t="str">
        <f>IF('DATA ENTRY'!B157="","",'DATA ENTRY'!B157)</f>
        <v/>
      </c>
      <c r="C156" s="74" t="str">
        <f>IF('DATA ENTRY'!C157="","",'DATA ENTRY'!C157)</f>
        <v/>
      </c>
      <c r="D156" s="74" t="str">
        <f>IF('DATA ENTRY'!E157="","",'DATA ENTRY'!E157)</f>
        <v/>
      </c>
      <c r="E156" s="22" t="str">
        <f>IF('DATA ENTRY'!G157="","",'DATA ENTRY'!G157)</f>
        <v/>
      </c>
      <c r="F156" s="22" t="str">
        <f>IF('DATA ENTRY'!F157="","",'DATA ENTRY'!F157)</f>
        <v/>
      </c>
      <c r="G156" s="148" t="str">
        <f>IF('DATA ENTRY'!H157="","",'DATA ENTRY'!H157)</f>
        <v/>
      </c>
      <c r="H156" s="148" t="str">
        <f>IF('DATA ENTRY'!I157="","",'DATA ENTRY'!I157)</f>
        <v/>
      </c>
      <c r="I156" s="22" t="str">
        <f>IF('DATA ENTRY'!N157="","",'DATA ENTRY'!N157)</f>
        <v/>
      </c>
      <c r="J156" s="147" t="str">
        <f>IF('DATA ENTRY'!O157="","",'DATA ENTRY'!O157)</f>
        <v/>
      </c>
      <c r="K156" s="22" t="str">
        <f>IF('DATA ENTRY'!P157="","",'DATA ENTRY'!P157)</f>
        <v/>
      </c>
      <c r="L156" s="147" t="str">
        <f>IF('DATA ENTRY'!Q157="","",'DATA ENTRY'!Q157)</f>
        <v/>
      </c>
      <c r="M156" s="22" t="str">
        <f>IF('DATA ENTRY'!R157="","",'DATA ENTRY'!R157)</f>
        <v/>
      </c>
      <c r="N156" s="147" t="str">
        <f>IF('DATA ENTRY'!S157="","",'DATA ENTRY'!S157)</f>
        <v/>
      </c>
      <c r="O156" s="147" t="str">
        <f t="shared" si="2"/>
        <v/>
      </c>
      <c r="P156" s="74" t="str">
        <f>IF('DATA ENTRY'!T157="","",'DATA ENTRY'!T157)</f>
        <v/>
      </c>
      <c r="Q156" s="74" t="str">
        <f>IF('DATA ENTRY'!U157="","",'DATA ENTRY'!U157)</f>
        <v/>
      </c>
      <c r="R156" s="22" t="str">
        <f>IF('DATA ENTRY'!W157="","",'DATA ENTRY'!W157)</f>
        <v/>
      </c>
      <c r="S156" s="22" t="str">
        <f>IF('DATA ENTRY'!X157="","",'DATA ENTRY'!X157)</f>
        <v/>
      </c>
      <c r="T156" s="22" t="str">
        <f>IF('DATA ENTRY'!AA157="","",'DATA ENTRY'!AA157)</f>
        <v/>
      </c>
      <c r="U156" s="22" t="str">
        <f>IF(O156="","",SUMPRODUCT(--(D156=$D$5:$D$1071),--(F156=$F$5:$F$1071),--(E156=$E$5:$E$1071),--(O156&lt;$O$5:$O$1071))+COUNTIF($O$5:O156,O156))</f>
        <v/>
      </c>
    </row>
    <row r="157" spans="1:21" ht="18" customHeight="1">
      <c r="A157" s="22" t="str">
        <f>IF(AND(H157="",D157="",F157="",G157="",I157="",J157=""),"",SUBTOTAL(3,$B$5:B157))</f>
        <v/>
      </c>
      <c r="B157" s="74" t="str">
        <f>IF('DATA ENTRY'!B158="","",'DATA ENTRY'!B158)</f>
        <v/>
      </c>
      <c r="C157" s="74" t="str">
        <f>IF('DATA ENTRY'!C158="","",'DATA ENTRY'!C158)</f>
        <v/>
      </c>
      <c r="D157" s="74" t="str">
        <f>IF('DATA ENTRY'!E158="","",'DATA ENTRY'!E158)</f>
        <v/>
      </c>
      <c r="E157" s="22" t="str">
        <f>IF('DATA ENTRY'!G158="","",'DATA ENTRY'!G158)</f>
        <v/>
      </c>
      <c r="F157" s="22" t="str">
        <f>IF('DATA ENTRY'!F158="","",'DATA ENTRY'!F158)</f>
        <v/>
      </c>
      <c r="G157" s="148" t="str">
        <f>IF('DATA ENTRY'!H158="","",'DATA ENTRY'!H158)</f>
        <v/>
      </c>
      <c r="H157" s="148" t="str">
        <f>IF('DATA ENTRY'!I158="","",'DATA ENTRY'!I158)</f>
        <v/>
      </c>
      <c r="I157" s="22" t="str">
        <f>IF('DATA ENTRY'!N158="","",'DATA ENTRY'!N158)</f>
        <v/>
      </c>
      <c r="J157" s="147" t="str">
        <f>IF('DATA ENTRY'!O158="","",'DATA ENTRY'!O158)</f>
        <v/>
      </c>
      <c r="K157" s="22" t="str">
        <f>IF('DATA ENTRY'!P158="","",'DATA ENTRY'!P158)</f>
        <v/>
      </c>
      <c r="L157" s="147" t="str">
        <f>IF('DATA ENTRY'!Q158="","",'DATA ENTRY'!Q158)</f>
        <v/>
      </c>
      <c r="M157" s="22" t="str">
        <f>IF('DATA ENTRY'!R158="","",'DATA ENTRY'!R158)</f>
        <v/>
      </c>
      <c r="N157" s="147" t="str">
        <f>IF('DATA ENTRY'!S158="","",'DATA ENTRY'!S158)</f>
        <v/>
      </c>
      <c r="O157" s="147" t="str">
        <f t="shared" si="2"/>
        <v/>
      </c>
      <c r="P157" s="74" t="str">
        <f>IF('DATA ENTRY'!T158="","",'DATA ENTRY'!T158)</f>
        <v/>
      </c>
      <c r="Q157" s="74" t="str">
        <f>IF('DATA ENTRY'!U158="","",'DATA ENTRY'!U158)</f>
        <v/>
      </c>
      <c r="R157" s="22" t="str">
        <f>IF('DATA ENTRY'!W158="","",'DATA ENTRY'!W158)</f>
        <v/>
      </c>
      <c r="S157" s="22" t="str">
        <f>IF('DATA ENTRY'!X158="","",'DATA ENTRY'!X158)</f>
        <v/>
      </c>
      <c r="T157" s="22" t="str">
        <f>IF('DATA ENTRY'!AA158="","",'DATA ENTRY'!AA158)</f>
        <v/>
      </c>
      <c r="U157" s="22" t="str">
        <f>IF(O157="","",SUMPRODUCT(--(D157=$D$5:$D$1071),--(F157=$F$5:$F$1071),--(E157=$E$5:$E$1071),--(O157&lt;$O$5:$O$1071))+COUNTIF($O$5:O157,O157))</f>
        <v/>
      </c>
    </row>
    <row r="158" spans="1:21" ht="18" customHeight="1">
      <c r="A158" s="22" t="str">
        <f>IF(AND(H158="",D158="",F158="",G158="",I158="",J158=""),"",SUBTOTAL(3,$B$5:B158))</f>
        <v/>
      </c>
      <c r="B158" s="74" t="str">
        <f>IF('DATA ENTRY'!B159="","",'DATA ENTRY'!B159)</f>
        <v/>
      </c>
      <c r="C158" s="74" t="str">
        <f>IF('DATA ENTRY'!C159="","",'DATA ENTRY'!C159)</f>
        <v/>
      </c>
      <c r="D158" s="74" t="str">
        <f>IF('DATA ENTRY'!E159="","",'DATA ENTRY'!E159)</f>
        <v/>
      </c>
      <c r="E158" s="22" t="str">
        <f>IF('DATA ENTRY'!G159="","",'DATA ENTRY'!G159)</f>
        <v/>
      </c>
      <c r="F158" s="22" t="str">
        <f>IF('DATA ENTRY'!F159="","",'DATA ENTRY'!F159)</f>
        <v/>
      </c>
      <c r="G158" s="148" t="str">
        <f>IF('DATA ENTRY'!H159="","",'DATA ENTRY'!H159)</f>
        <v/>
      </c>
      <c r="H158" s="148" t="str">
        <f>IF('DATA ENTRY'!I159="","",'DATA ENTRY'!I159)</f>
        <v/>
      </c>
      <c r="I158" s="22" t="str">
        <f>IF('DATA ENTRY'!N159="","",'DATA ENTRY'!N159)</f>
        <v/>
      </c>
      <c r="J158" s="147" t="str">
        <f>IF('DATA ENTRY'!O159="","",'DATA ENTRY'!O159)</f>
        <v/>
      </c>
      <c r="K158" s="22" t="str">
        <f>IF('DATA ENTRY'!P159="","",'DATA ENTRY'!P159)</f>
        <v/>
      </c>
      <c r="L158" s="147" t="str">
        <f>IF('DATA ENTRY'!Q159="","",'DATA ENTRY'!Q159)</f>
        <v/>
      </c>
      <c r="M158" s="22" t="str">
        <f>IF('DATA ENTRY'!R159="","",'DATA ENTRY'!R159)</f>
        <v/>
      </c>
      <c r="N158" s="147" t="str">
        <f>IF('DATA ENTRY'!S159="","",'DATA ENTRY'!S159)</f>
        <v/>
      </c>
      <c r="O158" s="147" t="str">
        <f t="shared" si="2"/>
        <v/>
      </c>
      <c r="P158" s="74" t="str">
        <f>IF('DATA ENTRY'!T159="","",'DATA ENTRY'!T159)</f>
        <v/>
      </c>
      <c r="Q158" s="74" t="str">
        <f>IF('DATA ENTRY'!U159="","",'DATA ENTRY'!U159)</f>
        <v/>
      </c>
      <c r="R158" s="22" t="str">
        <f>IF('DATA ENTRY'!W159="","",'DATA ENTRY'!W159)</f>
        <v/>
      </c>
      <c r="S158" s="22" t="str">
        <f>IF('DATA ENTRY'!X159="","",'DATA ENTRY'!X159)</f>
        <v/>
      </c>
      <c r="T158" s="22" t="str">
        <f>IF('DATA ENTRY'!AA159="","",'DATA ENTRY'!AA159)</f>
        <v/>
      </c>
      <c r="U158" s="22" t="str">
        <f>IF(O158="","",SUMPRODUCT(--(D158=$D$5:$D$1071),--(F158=$F$5:$F$1071),--(E158=$E$5:$E$1071),--(O158&lt;$O$5:$O$1071))+COUNTIF($O$5:O158,O158))</f>
        <v/>
      </c>
    </row>
    <row r="159" spans="1:21" ht="18" customHeight="1">
      <c r="A159" s="22" t="str">
        <f>IF(AND(H159="",D159="",F159="",G159="",I159="",J159=""),"",SUBTOTAL(3,$B$5:B159))</f>
        <v/>
      </c>
      <c r="B159" s="74" t="str">
        <f>IF('DATA ENTRY'!B160="","",'DATA ENTRY'!B160)</f>
        <v/>
      </c>
      <c r="C159" s="74" t="str">
        <f>IF('DATA ENTRY'!C160="","",'DATA ENTRY'!C160)</f>
        <v/>
      </c>
      <c r="D159" s="74" t="str">
        <f>IF('DATA ENTRY'!E160="","",'DATA ENTRY'!E160)</f>
        <v/>
      </c>
      <c r="E159" s="22" t="str">
        <f>IF('DATA ENTRY'!G160="","",'DATA ENTRY'!G160)</f>
        <v/>
      </c>
      <c r="F159" s="22" t="str">
        <f>IF('DATA ENTRY'!F160="","",'DATA ENTRY'!F160)</f>
        <v/>
      </c>
      <c r="G159" s="148" t="str">
        <f>IF('DATA ENTRY'!H160="","",'DATA ENTRY'!H160)</f>
        <v/>
      </c>
      <c r="H159" s="148" t="str">
        <f>IF('DATA ENTRY'!I160="","",'DATA ENTRY'!I160)</f>
        <v/>
      </c>
      <c r="I159" s="22" t="str">
        <f>IF('DATA ENTRY'!N160="","",'DATA ENTRY'!N160)</f>
        <v/>
      </c>
      <c r="J159" s="147" t="str">
        <f>IF('DATA ENTRY'!O160="","",'DATA ENTRY'!O160)</f>
        <v/>
      </c>
      <c r="K159" s="22" t="str">
        <f>IF('DATA ENTRY'!P160="","",'DATA ENTRY'!P160)</f>
        <v/>
      </c>
      <c r="L159" s="147" t="str">
        <f>IF('DATA ENTRY'!Q160="","",'DATA ENTRY'!Q160)</f>
        <v/>
      </c>
      <c r="M159" s="22" t="str">
        <f>IF('DATA ENTRY'!R160="","",'DATA ENTRY'!R160)</f>
        <v/>
      </c>
      <c r="N159" s="147" t="str">
        <f>IF('DATA ENTRY'!S160="","",'DATA ENTRY'!S160)</f>
        <v/>
      </c>
      <c r="O159" s="147" t="str">
        <f t="shared" si="2"/>
        <v/>
      </c>
      <c r="P159" s="74" t="str">
        <f>IF('DATA ENTRY'!T160="","",'DATA ENTRY'!T160)</f>
        <v/>
      </c>
      <c r="Q159" s="74" t="str">
        <f>IF('DATA ENTRY'!U160="","",'DATA ENTRY'!U160)</f>
        <v/>
      </c>
      <c r="R159" s="22" t="str">
        <f>IF('DATA ENTRY'!W160="","",'DATA ENTRY'!W160)</f>
        <v/>
      </c>
      <c r="S159" s="22" t="str">
        <f>IF('DATA ENTRY'!X160="","",'DATA ENTRY'!X160)</f>
        <v/>
      </c>
      <c r="T159" s="22" t="str">
        <f>IF('DATA ENTRY'!AA160="","",'DATA ENTRY'!AA160)</f>
        <v/>
      </c>
      <c r="U159" s="22" t="str">
        <f>IF(O159="","",SUMPRODUCT(--(D159=$D$5:$D$1071),--(F159=$F$5:$F$1071),--(E159=$E$5:$E$1071),--(O159&lt;$O$5:$O$1071))+COUNTIF($O$5:O159,O159))</f>
        <v/>
      </c>
    </row>
    <row r="160" spans="1:21" ht="18" customHeight="1">
      <c r="A160" s="22" t="str">
        <f>IF(AND(H160="",D160="",F160="",G160="",I160="",J160=""),"",SUBTOTAL(3,$B$5:B160))</f>
        <v/>
      </c>
      <c r="B160" s="74" t="str">
        <f>IF('DATA ENTRY'!B161="","",'DATA ENTRY'!B161)</f>
        <v/>
      </c>
      <c r="C160" s="74" t="str">
        <f>IF('DATA ENTRY'!C161="","",'DATA ENTRY'!C161)</f>
        <v/>
      </c>
      <c r="D160" s="74" t="str">
        <f>IF('DATA ENTRY'!E161="","",'DATA ENTRY'!E161)</f>
        <v/>
      </c>
      <c r="E160" s="22" t="str">
        <f>IF('DATA ENTRY'!G161="","",'DATA ENTRY'!G161)</f>
        <v/>
      </c>
      <c r="F160" s="22" t="str">
        <f>IF('DATA ENTRY'!F161="","",'DATA ENTRY'!F161)</f>
        <v/>
      </c>
      <c r="G160" s="148" t="str">
        <f>IF('DATA ENTRY'!H161="","",'DATA ENTRY'!H161)</f>
        <v/>
      </c>
      <c r="H160" s="148" t="str">
        <f>IF('DATA ENTRY'!I161="","",'DATA ENTRY'!I161)</f>
        <v/>
      </c>
      <c r="I160" s="22" t="str">
        <f>IF('DATA ENTRY'!N161="","",'DATA ENTRY'!N161)</f>
        <v/>
      </c>
      <c r="J160" s="147" t="str">
        <f>IF('DATA ENTRY'!O161="","",'DATA ENTRY'!O161)</f>
        <v/>
      </c>
      <c r="K160" s="22" t="str">
        <f>IF('DATA ENTRY'!P161="","",'DATA ENTRY'!P161)</f>
        <v/>
      </c>
      <c r="L160" s="147" t="str">
        <f>IF('DATA ENTRY'!Q161="","",'DATA ENTRY'!Q161)</f>
        <v/>
      </c>
      <c r="M160" s="22" t="str">
        <f>IF('DATA ENTRY'!R161="","",'DATA ENTRY'!R161)</f>
        <v/>
      </c>
      <c r="N160" s="147" t="str">
        <f>IF('DATA ENTRY'!S161="","",'DATA ENTRY'!S161)</f>
        <v/>
      </c>
      <c r="O160" s="147" t="str">
        <f t="shared" si="2"/>
        <v/>
      </c>
      <c r="P160" s="74" t="str">
        <f>IF('DATA ENTRY'!T161="","",'DATA ENTRY'!T161)</f>
        <v/>
      </c>
      <c r="Q160" s="74" t="str">
        <f>IF('DATA ENTRY'!U161="","",'DATA ENTRY'!U161)</f>
        <v/>
      </c>
      <c r="R160" s="22" t="str">
        <f>IF('DATA ENTRY'!W161="","",'DATA ENTRY'!W161)</f>
        <v/>
      </c>
      <c r="S160" s="22" t="str">
        <f>IF('DATA ENTRY'!X161="","",'DATA ENTRY'!X161)</f>
        <v/>
      </c>
      <c r="T160" s="22" t="str">
        <f>IF('DATA ENTRY'!AA161="","",'DATA ENTRY'!AA161)</f>
        <v/>
      </c>
      <c r="U160" s="22" t="str">
        <f>IF(O160="","",SUMPRODUCT(--(D160=$D$5:$D$1071),--(F160=$F$5:$F$1071),--(E160=$E$5:$E$1071),--(O160&lt;$O$5:$O$1071))+COUNTIF($O$5:O160,O160))</f>
        <v/>
      </c>
    </row>
    <row r="161" spans="1:21" ht="18" customHeight="1">
      <c r="A161" s="22" t="str">
        <f>IF(AND(H161="",D161="",F161="",G161="",I161="",J161=""),"",SUBTOTAL(3,$B$5:B161))</f>
        <v/>
      </c>
      <c r="B161" s="74" t="str">
        <f>IF('DATA ENTRY'!B162="","",'DATA ENTRY'!B162)</f>
        <v/>
      </c>
      <c r="C161" s="74" t="str">
        <f>IF('DATA ENTRY'!C162="","",'DATA ENTRY'!C162)</f>
        <v/>
      </c>
      <c r="D161" s="74" t="str">
        <f>IF('DATA ENTRY'!E162="","",'DATA ENTRY'!E162)</f>
        <v/>
      </c>
      <c r="E161" s="22" t="str">
        <f>IF('DATA ENTRY'!G162="","",'DATA ENTRY'!G162)</f>
        <v/>
      </c>
      <c r="F161" s="22" t="str">
        <f>IF('DATA ENTRY'!F162="","",'DATA ENTRY'!F162)</f>
        <v/>
      </c>
      <c r="G161" s="148" t="str">
        <f>IF('DATA ENTRY'!H162="","",'DATA ENTRY'!H162)</f>
        <v/>
      </c>
      <c r="H161" s="148" t="str">
        <f>IF('DATA ENTRY'!I162="","",'DATA ENTRY'!I162)</f>
        <v/>
      </c>
      <c r="I161" s="22" t="str">
        <f>IF('DATA ENTRY'!N162="","",'DATA ENTRY'!N162)</f>
        <v/>
      </c>
      <c r="J161" s="147" t="str">
        <f>IF('DATA ENTRY'!O162="","",'DATA ENTRY'!O162)</f>
        <v/>
      </c>
      <c r="K161" s="22" t="str">
        <f>IF('DATA ENTRY'!P162="","",'DATA ENTRY'!P162)</f>
        <v/>
      </c>
      <c r="L161" s="147" t="str">
        <f>IF('DATA ENTRY'!Q162="","",'DATA ENTRY'!Q162)</f>
        <v/>
      </c>
      <c r="M161" s="22" t="str">
        <f>IF('DATA ENTRY'!R162="","",'DATA ENTRY'!R162)</f>
        <v/>
      </c>
      <c r="N161" s="147" t="str">
        <f>IF('DATA ENTRY'!S162="","",'DATA ENTRY'!S162)</f>
        <v/>
      </c>
      <c r="O161" s="147" t="str">
        <f t="shared" si="2"/>
        <v/>
      </c>
      <c r="P161" s="74" t="str">
        <f>IF('DATA ENTRY'!T162="","",'DATA ENTRY'!T162)</f>
        <v/>
      </c>
      <c r="Q161" s="74" t="str">
        <f>IF('DATA ENTRY'!U162="","",'DATA ENTRY'!U162)</f>
        <v/>
      </c>
      <c r="R161" s="22" t="str">
        <f>IF('DATA ENTRY'!W162="","",'DATA ENTRY'!W162)</f>
        <v/>
      </c>
      <c r="S161" s="22" t="str">
        <f>IF('DATA ENTRY'!X162="","",'DATA ENTRY'!X162)</f>
        <v/>
      </c>
      <c r="T161" s="22" t="str">
        <f>IF('DATA ENTRY'!AA162="","",'DATA ENTRY'!AA162)</f>
        <v/>
      </c>
      <c r="U161" s="22" t="str">
        <f>IF(O161="","",SUMPRODUCT(--(D161=$D$5:$D$1071),--(F161=$F$5:$F$1071),--(E161=$E$5:$E$1071),--(O161&lt;$O$5:$O$1071))+COUNTIF($O$5:O161,O161))</f>
        <v/>
      </c>
    </row>
    <row r="162" spans="1:21" ht="18" customHeight="1">
      <c r="A162" s="22" t="str">
        <f>IF(AND(H162="",D162="",F162="",G162="",I162="",J162=""),"",SUBTOTAL(3,$B$5:B162))</f>
        <v/>
      </c>
      <c r="B162" s="74" t="str">
        <f>IF('DATA ENTRY'!B163="","",'DATA ENTRY'!B163)</f>
        <v/>
      </c>
      <c r="C162" s="74" t="str">
        <f>IF('DATA ENTRY'!C163="","",'DATA ENTRY'!C163)</f>
        <v/>
      </c>
      <c r="D162" s="74" t="str">
        <f>IF('DATA ENTRY'!E163="","",'DATA ENTRY'!E163)</f>
        <v/>
      </c>
      <c r="E162" s="22" t="str">
        <f>IF('DATA ENTRY'!G163="","",'DATA ENTRY'!G163)</f>
        <v/>
      </c>
      <c r="F162" s="22" t="str">
        <f>IF('DATA ENTRY'!F163="","",'DATA ENTRY'!F163)</f>
        <v/>
      </c>
      <c r="G162" s="148" t="str">
        <f>IF('DATA ENTRY'!H163="","",'DATA ENTRY'!H163)</f>
        <v/>
      </c>
      <c r="H162" s="148" t="str">
        <f>IF('DATA ENTRY'!I163="","",'DATA ENTRY'!I163)</f>
        <v/>
      </c>
      <c r="I162" s="22" t="str">
        <f>IF('DATA ENTRY'!N163="","",'DATA ENTRY'!N163)</f>
        <v/>
      </c>
      <c r="J162" s="147" t="str">
        <f>IF('DATA ENTRY'!O163="","",'DATA ENTRY'!O163)</f>
        <v/>
      </c>
      <c r="K162" s="22" t="str">
        <f>IF('DATA ENTRY'!P163="","",'DATA ENTRY'!P163)</f>
        <v/>
      </c>
      <c r="L162" s="147" t="str">
        <f>IF('DATA ENTRY'!Q163="","",'DATA ENTRY'!Q163)</f>
        <v/>
      </c>
      <c r="M162" s="22" t="str">
        <f>IF('DATA ENTRY'!R163="","",'DATA ENTRY'!R163)</f>
        <v/>
      </c>
      <c r="N162" s="147" t="str">
        <f>IF('DATA ENTRY'!S163="","",'DATA ENTRY'!S163)</f>
        <v/>
      </c>
      <c r="O162" s="147" t="str">
        <f t="shared" si="2"/>
        <v/>
      </c>
      <c r="P162" s="74" t="str">
        <f>IF('DATA ENTRY'!T163="","",'DATA ENTRY'!T163)</f>
        <v/>
      </c>
      <c r="Q162" s="74" t="str">
        <f>IF('DATA ENTRY'!U163="","",'DATA ENTRY'!U163)</f>
        <v/>
      </c>
      <c r="R162" s="22" t="str">
        <f>IF('DATA ENTRY'!W163="","",'DATA ENTRY'!W163)</f>
        <v/>
      </c>
      <c r="S162" s="22" t="str">
        <f>IF('DATA ENTRY'!X163="","",'DATA ENTRY'!X163)</f>
        <v/>
      </c>
      <c r="T162" s="22" t="str">
        <f>IF('DATA ENTRY'!AA163="","",'DATA ENTRY'!AA163)</f>
        <v/>
      </c>
      <c r="U162" s="22" t="str">
        <f>IF(O162="","",SUMPRODUCT(--(D162=$D$5:$D$1071),--(F162=$F$5:$F$1071),--(E162=$E$5:$E$1071),--(O162&lt;$O$5:$O$1071))+COUNTIF($O$5:O162,O162))</f>
        <v/>
      </c>
    </row>
    <row r="163" spans="1:21" ht="18" customHeight="1">
      <c r="A163" s="22" t="str">
        <f>IF(AND(H163="",D163="",F163="",G163="",I163="",J163=""),"",SUBTOTAL(3,$B$5:B163))</f>
        <v/>
      </c>
      <c r="B163" s="74" t="str">
        <f>IF('DATA ENTRY'!B164="","",'DATA ENTRY'!B164)</f>
        <v/>
      </c>
      <c r="C163" s="74" t="str">
        <f>IF('DATA ENTRY'!C164="","",'DATA ENTRY'!C164)</f>
        <v/>
      </c>
      <c r="D163" s="74" t="str">
        <f>IF('DATA ENTRY'!E164="","",'DATA ENTRY'!E164)</f>
        <v/>
      </c>
      <c r="E163" s="22" t="str">
        <f>IF('DATA ENTRY'!G164="","",'DATA ENTRY'!G164)</f>
        <v/>
      </c>
      <c r="F163" s="22" t="str">
        <f>IF('DATA ENTRY'!F164="","",'DATA ENTRY'!F164)</f>
        <v/>
      </c>
      <c r="G163" s="148" t="str">
        <f>IF('DATA ENTRY'!H164="","",'DATA ENTRY'!H164)</f>
        <v/>
      </c>
      <c r="H163" s="148" t="str">
        <f>IF('DATA ENTRY'!I164="","",'DATA ENTRY'!I164)</f>
        <v/>
      </c>
      <c r="I163" s="22" t="str">
        <f>IF('DATA ENTRY'!N164="","",'DATA ENTRY'!N164)</f>
        <v/>
      </c>
      <c r="J163" s="147" t="str">
        <f>IF('DATA ENTRY'!O164="","",'DATA ENTRY'!O164)</f>
        <v/>
      </c>
      <c r="K163" s="22" t="str">
        <f>IF('DATA ENTRY'!P164="","",'DATA ENTRY'!P164)</f>
        <v/>
      </c>
      <c r="L163" s="147" t="str">
        <f>IF('DATA ENTRY'!Q164="","",'DATA ENTRY'!Q164)</f>
        <v/>
      </c>
      <c r="M163" s="22" t="str">
        <f>IF('DATA ENTRY'!R164="","",'DATA ENTRY'!R164)</f>
        <v/>
      </c>
      <c r="N163" s="147" t="str">
        <f>IF('DATA ENTRY'!S164="","",'DATA ENTRY'!S164)</f>
        <v/>
      </c>
      <c r="O163" s="147" t="str">
        <f t="shared" si="2"/>
        <v/>
      </c>
      <c r="P163" s="74" t="str">
        <f>IF('DATA ENTRY'!T164="","",'DATA ENTRY'!T164)</f>
        <v/>
      </c>
      <c r="Q163" s="74" t="str">
        <f>IF('DATA ENTRY'!U164="","",'DATA ENTRY'!U164)</f>
        <v/>
      </c>
      <c r="R163" s="22" t="str">
        <f>IF('DATA ENTRY'!W164="","",'DATA ENTRY'!W164)</f>
        <v/>
      </c>
      <c r="S163" s="22" t="str">
        <f>IF('DATA ENTRY'!X164="","",'DATA ENTRY'!X164)</f>
        <v/>
      </c>
      <c r="T163" s="22" t="str">
        <f>IF('DATA ENTRY'!AA164="","",'DATA ENTRY'!AA164)</f>
        <v/>
      </c>
      <c r="U163" s="22" t="str">
        <f>IF(O163="","",SUMPRODUCT(--(D163=$D$5:$D$1071),--(F163=$F$5:$F$1071),--(E163=$E$5:$E$1071),--(O163&lt;$O$5:$O$1071))+COUNTIF($O$5:O163,O163))</f>
        <v/>
      </c>
    </row>
    <row r="164" spans="1:21" ht="18" customHeight="1">
      <c r="A164" s="22" t="str">
        <f>IF(AND(H164="",D164="",F164="",G164="",I164="",J164=""),"",SUBTOTAL(3,$B$5:B164))</f>
        <v/>
      </c>
      <c r="B164" s="74" t="str">
        <f>IF('DATA ENTRY'!B165="","",'DATA ENTRY'!B165)</f>
        <v/>
      </c>
      <c r="C164" s="74" t="str">
        <f>IF('DATA ENTRY'!C165="","",'DATA ENTRY'!C165)</f>
        <v/>
      </c>
      <c r="D164" s="74" t="str">
        <f>IF('DATA ENTRY'!E165="","",'DATA ENTRY'!E165)</f>
        <v/>
      </c>
      <c r="E164" s="22" t="str">
        <f>IF('DATA ENTRY'!G165="","",'DATA ENTRY'!G165)</f>
        <v/>
      </c>
      <c r="F164" s="22" t="str">
        <f>IF('DATA ENTRY'!F165="","",'DATA ENTRY'!F165)</f>
        <v/>
      </c>
      <c r="G164" s="148" t="str">
        <f>IF('DATA ENTRY'!H165="","",'DATA ENTRY'!H165)</f>
        <v/>
      </c>
      <c r="H164" s="148" t="str">
        <f>IF('DATA ENTRY'!I165="","",'DATA ENTRY'!I165)</f>
        <v/>
      </c>
      <c r="I164" s="22" t="str">
        <f>IF('DATA ENTRY'!N165="","",'DATA ENTRY'!N165)</f>
        <v/>
      </c>
      <c r="J164" s="147" t="str">
        <f>IF('DATA ENTRY'!O165="","",'DATA ENTRY'!O165)</f>
        <v/>
      </c>
      <c r="K164" s="22" t="str">
        <f>IF('DATA ENTRY'!P165="","",'DATA ENTRY'!P165)</f>
        <v/>
      </c>
      <c r="L164" s="147" t="str">
        <f>IF('DATA ENTRY'!Q165="","",'DATA ENTRY'!Q165)</f>
        <v/>
      </c>
      <c r="M164" s="22" t="str">
        <f>IF('DATA ENTRY'!R165="","",'DATA ENTRY'!R165)</f>
        <v/>
      </c>
      <c r="N164" s="147" t="str">
        <f>IF('DATA ENTRY'!S165="","",'DATA ENTRY'!S165)</f>
        <v/>
      </c>
      <c r="O164" s="147" t="str">
        <f t="shared" si="2"/>
        <v/>
      </c>
      <c r="P164" s="74" t="str">
        <f>IF('DATA ENTRY'!T165="","",'DATA ENTRY'!T165)</f>
        <v/>
      </c>
      <c r="Q164" s="74" t="str">
        <f>IF('DATA ENTRY'!U165="","",'DATA ENTRY'!U165)</f>
        <v/>
      </c>
      <c r="R164" s="22" t="str">
        <f>IF('DATA ENTRY'!W165="","",'DATA ENTRY'!W165)</f>
        <v/>
      </c>
      <c r="S164" s="22" t="str">
        <f>IF('DATA ENTRY'!X165="","",'DATA ENTRY'!X165)</f>
        <v/>
      </c>
      <c r="T164" s="22" t="str">
        <f>IF('DATA ENTRY'!AA165="","",'DATA ENTRY'!AA165)</f>
        <v/>
      </c>
      <c r="U164" s="22" t="str">
        <f>IF(O164="","",SUMPRODUCT(--(D164=$D$5:$D$1071),--(F164=$F$5:$F$1071),--(E164=$E$5:$E$1071),--(O164&lt;$O$5:$O$1071))+COUNTIF($O$5:O164,O164))</f>
        <v/>
      </c>
    </row>
    <row r="165" spans="1:21" ht="18" customHeight="1">
      <c r="A165" s="22" t="str">
        <f>IF(AND(H165="",D165="",F165="",G165="",I165="",J165=""),"",SUBTOTAL(3,$B$5:B165))</f>
        <v/>
      </c>
      <c r="B165" s="74" t="str">
        <f>IF('DATA ENTRY'!B166="","",'DATA ENTRY'!B166)</f>
        <v/>
      </c>
      <c r="C165" s="74" t="str">
        <f>IF('DATA ENTRY'!C166="","",'DATA ENTRY'!C166)</f>
        <v/>
      </c>
      <c r="D165" s="74" t="str">
        <f>IF('DATA ENTRY'!E166="","",'DATA ENTRY'!E166)</f>
        <v/>
      </c>
      <c r="E165" s="22" t="str">
        <f>IF('DATA ENTRY'!G166="","",'DATA ENTRY'!G166)</f>
        <v/>
      </c>
      <c r="F165" s="22" t="str">
        <f>IF('DATA ENTRY'!F166="","",'DATA ENTRY'!F166)</f>
        <v/>
      </c>
      <c r="G165" s="148" t="str">
        <f>IF('DATA ENTRY'!H166="","",'DATA ENTRY'!H166)</f>
        <v/>
      </c>
      <c r="H165" s="148" t="str">
        <f>IF('DATA ENTRY'!I166="","",'DATA ENTRY'!I166)</f>
        <v/>
      </c>
      <c r="I165" s="22" t="str">
        <f>IF('DATA ENTRY'!N166="","",'DATA ENTRY'!N166)</f>
        <v/>
      </c>
      <c r="J165" s="147" t="str">
        <f>IF('DATA ENTRY'!O166="","",'DATA ENTRY'!O166)</f>
        <v/>
      </c>
      <c r="K165" s="22" t="str">
        <f>IF('DATA ENTRY'!P166="","",'DATA ENTRY'!P166)</f>
        <v/>
      </c>
      <c r="L165" s="147" t="str">
        <f>IF('DATA ENTRY'!Q166="","",'DATA ENTRY'!Q166)</f>
        <v/>
      </c>
      <c r="M165" s="22" t="str">
        <f>IF('DATA ENTRY'!R166="","",'DATA ENTRY'!R166)</f>
        <v/>
      </c>
      <c r="N165" s="147" t="str">
        <f>IF('DATA ENTRY'!S166="","",'DATA ENTRY'!S166)</f>
        <v/>
      </c>
      <c r="O165" s="147" t="str">
        <f t="shared" si="2"/>
        <v/>
      </c>
      <c r="P165" s="74" t="str">
        <f>IF('DATA ENTRY'!T166="","",'DATA ENTRY'!T166)</f>
        <v/>
      </c>
      <c r="Q165" s="74" t="str">
        <f>IF('DATA ENTRY'!U166="","",'DATA ENTRY'!U166)</f>
        <v/>
      </c>
      <c r="R165" s="22" t="str">
        <f>IF('DATA ENTRY'!W166="","",'DATA ENTRY'!W166)</f>
        <v/>
      </c>
      <c r="S165" s="22" t="str">
        <f>IF('DATA ENTRY'!X166="","",'DATA ENTRY'!X166)</f>
        <v/>
      </c>
      <c r="T165" s="22" t="str">
        <f>IF('DATA ENTRY'!AA166="","",'DATA ENTRY'!AA166)</f>
        <v/>
      </c>
      <c r="U165" s="22" t="str">
        <f>IF(O165="","",SUMPRODUCT(--(D165=$D$5:$D$1071),--(F165=$F$5:$F$1071),--(E165=$E$5:$E$1071),--(O165&lt;$O$5:$O$1071))+COUNTIF($O$5:O165,O165))</f>
        <v/>
      </c>
    </row>
    <row r="166" spans="1:21" ht="18" customHeight="1">
      <c r="A166" s="22" t="str">
        <f>IF(AND(H166="",D166="",F166="",G166="",I166="",J166=""),"",SUBTOTAL(3,$B$5:B166))</f>
        <v/>
      </c>
      <c r="B166" s="74" t="str">
        <f>IF('DATA ENTRY'!B167="","",'DATA ENTRY'!B167)</f>
        <v/>
      </c>
      <c r="C166" s="74" t="str">
        <f>IF('DATA ENTRY'!C167="","",'DATA ENTRY'!C167)</f>
        <v/>
      </c>
      <c r="D166" s="74" t="str">
        <f>IF('DATA ENTRY'!E167="","",'DATA ENTRY'!E167)</f>
        <v/>
      </c>
      <c r="E166" s="22" t="str">
        <f>IF('DATA ENTRY'!G167="","",'DATA ENTRY'!G167)</f>
        <v/>
      </c>
      <c r="F166" s="22" t="str">
        <f>IF('DATA ENTRY'!F167="","",'DATA ENTRY'!F167)</f>
        <v/>
      </c>
      <c r="G166" s="148" t="str">
        <f>IF('DATA ENTRY'!H167="","",'DATA ENTRY'!H167)</f>
        <v/>
      </c>
      <c r="H166" s="148" t="str">
        <f>IF('DATA ENTRY'!I167="","",'DATA ENTRY'!I167)</f>
        <v/>
      </c>
      <c r="I166" s="22" t="str">
        <f>IF('DATA ENTRY'!N167="","",'DATA ENTRY'!N167)</f>
        <v/>
      </c>
      <c r="J166" s="147" t="str">
        <f>IF('DATA ENTRY'!O167="","",'DATA ENTRY'!O167)</f>
        <v/>
      </c>
      <c r="K166" s="22" t="str">
        <f>IF('DATA ENTRY'!P167="","",'DATA ENTRY'!P167)</f>
        <v/>
      </c>
      <c r="L166" s="147" t="str">
        <f>IF('DATA ENTRY'!Q167="","",'DATA ENTRY'!Q167)</f>
        <v/>
      </c>
      <c r="M166" s="22" t="str">
        <f>IF('DATA ENTRY'!R167="","",'DATA ENTRY'!R167)</f>
        <v/>
      </c>
      <c r="N166" s="147" t="str">
        <f>IF('DATA ENTRY'!S167="","",'DATA ENTRY'!S167)</f>
        <v/>
      </c>
      <c r="O166" s="147" t="str">
        <f t="shared" si="2"/>
        <v/>
      </c>
      <c r="P166" s="74" t="str">
        <f>IF('DATA ENTRY'!T167="","",'DATA ENTRY'!T167)</f>
        <v/>
      </c>
      <c r="Q166" s="74" t="str">
        <f>IF('DATA ENTRY'!U167="","",'DATA ENTRY'!U167)</f>
        <v/>
      </c>
      <c r="R166" s="22" t="str">
        <f>IF('DATA ENTRY'!W167="","",'DATA ENTRY'!W167)</f>
        <v/>
      </c>
      <c r="S166" s="22" t="str">
        <f>IF('DATA ENTRY'!X167="","",'DATA ENTRY'!X167)</f>
        <v/>
      </c>
      <c r="T166" s="22" t="str">
        <f>IF('DATA ENTRY'!AA167="","",'DATA ENTRY'!AA167)</f>
        <v/>
      </c>
      <c r="U166" s="22" t="str">
        <f>IF(O166="","",SUMPRODUCT(--(D166=$D$5:$D$1071),--(F166=$F$5:$F$1071),--(E166=$E$5:$E$1071),--(O166&lt;$O$5:$O$1071))+COUNTIF($O$5:O166,O166))</f>
        <v/>
      </c>
    </row>
    <row r="167" spans="1:21" ht="18" customHeight="1">
      <c r="A167" s="22" t="str">
        <f>IF(AND(H167="",D167="",F167="",G167="",I167="",J167=""),"",SUBTOTAL(3,$B$5:B167))</f>
        <v/>
      </c>
      <c r="B167" s="74" t="str">
        <f>IF('DATA ENTRY'!B168="","",'DATA ENTRY'!B168)</f>
        <v/>
      </c>
      <c r="C167" s="74" t="str">
        <f>IF('DATA ENTRY'!C168="","",'DATA ENTRY'!C168)</f>
        <v/>
      </c>
      <c r="D167" s="74" t="str">
        <f>IF('DATA ENTRY'!E168="","",'DATA ENTRY'!E168)</f>
        <v/>
      </c>
      <c r="E167" s="22" t="str">
        <f>IF('DATA ENTRY'!G168="","",'DATA ENTRY'!G168)</f>
        <v/>
      </c>
      <c r="F167" s="22" t="str">
        <f>IF('DATA ENTRY'!F168="","",'DATA ENTRY'!F168)</f>
        <v/>
      </c>
      <c r="G167" s="148" t="str">
        <f>IF('DATA ENTRY'!H168="","",'DATA ENTRY'!H168)</f>
        <v/>
      </c>
      <c r="H167" s="148" t="str">
        <f>IF('DATA ENTRY'!I168="","",'DATA ENTRY'!I168)</f>
        <v/>
      </c>
      <c r="I167" s="22" t="str">
        <f>IF('DATA ENTRY'!N168="","",'DATA ENTRY'!N168)</f>
        <v/>
      </c>
      <c r="J167" s="147" t="str">
        <f>IF('DATA ENTRY'!O168="","",'DATA ENTRY'!O168)</f>
        <v/>
      </c>
      <c r="K167" s="22" t="str">
        <f>IF('DATA ENTRY'!P168="","",'DATA ENTRY'!P168)</f>
        <v/>
      </c>
      <c r="L167" s="147" t="str">
        <f>IF('DATA ENTRY'!Q168="","",'DATA ENTRY'!Q168)</f>
        <v/>
      </c>
      <c r="M167" s="22" t="str">
        <f>IF('DATA ENTRY'!R168="","",'DATA ENTRY'!R168)</f>
        <v/>
      </c>
      <c r="N167" s="147" t="str">
        <f>IF('DATA ENTRY'!S168="","",'DATA ENTRY'!S168)</f>
        <v/>
      </c>
      <c r="O167" s="147" t="str">
        <f t="shared" si="2"/>
        <v/>
      </c>
      <c r="P167" s="74" t="str">
        <f>IF('DATA ENTRY'!T168="","",'DATA ENTRY'!T168)</f>
        <v/>
      </c>
      <c r="Q167" s="74" t="str">
        <f>IF('DATA ENTRY'!U168="","",'DATA ENTRY'!U168)</f>
        <v/>
      </c>
      <c r="R167" s="22" t="str">
        <f>IF('DATA ENTRY'!W168="","",'DATA ENTRY'!W168)</f>
        <v/>
      </c>
      <c r="S167" s="22" t="str">
        <f>IF('DATA ENTRY'!X168="","",'DATA ENTRY'!X168)</f>
        <v/>
      </c>
      <c r="T167" s="22" t="str">
        <f>IF('DATA ENTRY'!AA168="","",'DATA ENTRY'!AA168)</f>
        <v/>
      </c>
      <c r="U167" s="22" t="str">
        <f>IF(O167="","",SUMPRODUCT(--(D167=$D$5:$D$1071),--(F167=$F$5:$F$1071),--(E167=$E$5:$E$1071),--(O167&lt;$O$5:$O$1071))+COUNTIF($O$5:O167,O167))</f>
        <v/>
      </c>
    </row>
    <row r="168" spans="1:21" ht="18" customHeight="1">
      <c r="A168" s="22" t="str">
        <f>IF(AND(H168="",D168="",F168="",G168="",I168="",J168=""),"",SUBTOTAL(3,$B$5:B168))</f>
        <v/>
      </c>
      <c r="B168" s="74" t="str">
        <f>IF('DATA ENTRY'!B169="","",'DATA ENTRY'!B169)</f>
        <v/>
      </c>
      <c r="C168" s="74" t="str">
        <f>IF('DATA ENTRY'!C169="","",'DATA ENTRY'!C169)</f>
        <v/>
      </c>
      <c r="D168" s="74" t="str">
        <f>IF('DATA ENTRY'!E169="","",'DATA ENTRY'!E169)</f>
        <v/>
      </c>
      <c r="E168" s="22" t="str">
        <f>IF('DATA ENTRY'!G169="","",'DATA ENTRY'!G169)</f>
        <v/>
      </c>
      <c r="F168" s="22" t="str">
        <f>IF('DATA ENTRY'!F169="","",'DATA ENTRY'!F169)</f>
        <v/>
      </c>
      <c r="G168" s="148" t="str">
        <f>IF('DATA ENTRY'!H169="","",'DATA ENTRY'!H169)</f>
        <v/>
      </c>
      <c r="H168" s="148" t="str">
        <f>IF('DATA ENTRY'!I169="","",'DATA ENTRY'!I169)</f>
        <v/>
      </c>
      <c r="I168" s="22" t="str">
        <f>IF('DATA ENTRY'!N169="","",'DATA ENTRY'!N169)</f>
        <v/>
      </c>
      <c r="J168" s="147" t="str">
        <f>IF('DATA ENTRY'!O169="","",'DATA ENTRY'!O169)</f>
        <v/>
      </c>
      <c r="K168" s="22" t="str">
        <f>IF('DATA ENTRY'!P169="","",'DATA ENTRY'!P169)</f>
        <v/>
      </c>
      <c r="L168" s="147" t="str">
        <f>IF('DATA ENTRY'!Q169="","",'DATA ENTRY'!Q169)</f>
        <v/>
      </c>
      <c r="M168" s="22" t="str">
        <f>IF('DATA ENTRY'!R169="","",'DATA ENTRY'!R169)</f>
        <v/>
      </c>
      <c r="N168" s="147" t="str">
        <f>IF('DATA ENTRY'!S169="","",'DATA ENTRY'!S169)</f>
        <v/>
      </c>
      <c r="O168" s="147" t="str">
        <f t="shared" si="2"/>
        <v/>
      </c>
      <c r="P168" s="74" t="str">
        <f>IF('DATA ENTRY'!T169="","",'DATA ENTRY'!T169)</f>
        <v/>
      </c>
      <c r="Q168" s="74" t="str">
        <f>IF('DATA ENTRY'!U169="","",'DATA ENTRY'!U169)</f>
        <v/>
      </c>
      <c r="R168" s="22" t="str">
        <f>IF('DATA ENTRY'!W169="","",'DATA ENTRY'!W169)</f>
        <v/>
      </c>
      <c r="S168" s="22" t="str">
        <f>IF('DATA ENTRY'!X169="","",'DATA ENTRY'!X169)</f>
        <v/>
      </c>
      <c r="T168" s="22" t="str">
        <f>IF('DATA ENTRY'!AA169="","",'DATA ENTRY'!AA169)</f>
        <v/>
      </c>
      <c r="U168" s="22" t="str">
        <f>IF(O168="","",SUMPRODUCT(--(D168=$D$5:$D$1071),--(F168=$F$5:$F$1071),--(E168=$E$5:$E$1071),--(O168&lt;$O$5:$O$1071))+COUNTIF($O$5:O168,O168))</f>
        <v/>
      </c>
    </row>
    <row r="169" spans="1:21" ht="18" customHeight="1">
      <c r="A169" s="22" t="str">
        <f>IF(AND(H169="",D169="",F169="",G169="",I169="",J169=""),"",SUBTOTAL(3,$B$5:B169))</f>
        <v/>
      </c>
      <c r="B169" s="74" t="str">
        <f>IF('DATA ENTRY'!B170="","",'DATA ENTRY'!B170)</f>
        <v/>
      </c>
      <c r="C169" s="74" t="str">
        <f>IF('DATA ENTRY'!C170="","",'DATA ENTRY'!C170)</f>
        <v/>
      </c>
      <c r="D169" s="74" t="str">
        <f>IF('DATA ENTRY'!E170="","",'DATA ENTRY'!E170)</f>
        <v/>
      </c>
      <c r="E169" s="22" t="str">
        <f>IF('DATA ENTRY'!G170="","",'DATA ENTRY'!G170)</f>
        <v/>
      </c>
      <c r="F169" s="22" t="str">
        <f>IF('DATA ENTRY'!F170="","",'DATA ENTRY'!F170)</f>
        <v/>
      </c>
      <c r="G169" s="148" t="str">
        <f>IF('DATA ENTRY'!H170="","",'DATA ENTRY'!H170)</f>
        <v/>
      </c>
      <c r="H169" s="148" t="str">
        <f>IF('DATA ENTRY'!I170="","",'DATA ENTRY'!I170)</f>
        <v/>
      </c>
      <c r="I169" s="22" t="str">
        <f>IF('DATA ENTRY'!N170="","",'DATA ENTRY'!N170)</f>
        <v/>
      </c>
      <c r="J169" s="147" t="str">
        <f>IF('DATA ENTRY'!O170="","",'DATA ENTRY'!O170)</f>
        <v/>
      </c>
      <c r="K169" s="22" t="str">
        <f>IF('DATA ENTRY'!P170="","",'DATA ENTRY'!P170)</f>
        <v/>
      </c>
      <c r="L169" s="147" t="str">
        <f>IF('DATA ENTRY'!Q170="","",'DATA ENTRY'!Q170)</f>
        <v/>
      </c>
      <c r="M169" s="22" t="str">
        <f>IF('DATA ENTRY'!R170="","",'DATA ENTRY'!R170)</f>
        <v/>
      </c>
      <c r="N169" s="147" t="str">
        <f>IF('DATA ENTRY'!S170="","",'DATA ENTRY'!S170)</f>
        <v/>
      </c>
      <c r="O169" s="147" t="str">
        <f t="shared" si="2"/>
        <v/>
      </c>
      <c r="P169" s="74" t="str">
        <f>IF('DATA ENTRY'!T170="","",'DATA ENTRY'!T170)</f>
        <v/>
      </c>
      <c r="Q169" s="74" t="str">
        <f>IF('DATA ENTRY'!U170="","",'DATA ENTRY'!U170)</f>
        <v/>
      </c>
      <c r="R169" s="22" t="str">
        <f>IF('DATA ENTRY'!W170="","",'DATA ENTRY'!W170)</f>
        <v/>
      </c>
      <c r="S169" s="22" t="str">
        <f>IF('DATA ENTRY'!X170="","",'DATA ENTRY'!X170)</f>
        <v/>
      </c>
      <c r="T169" s="22" t="str">
        <f>IF('DATA ENTRY'!AA170="","",'DATA ENTRY'!AA170)</f>
        <v/>
      </c>
      <c r="U169" s="22" t="str">
        <f>IF(O169="","",SUMPRODUCT(--(D169=$D$5:$D$1071),--(F169=$F$5:$F$1071),--(E169=$E$5:$E$1071),--(O169&lt;$O$5:$O$1071))+COUNTIF($O$5:O169,O169))</f>
        <v/>
      </c>
    </row>
    <row r="170" spans="1:21" ht="18" customHeight="1">
      <c r="A170" s="22" t="str">
        <f>IF(AND(H170="",D170="",F170="",G170="",I170="",J170=""),"",SUBTOTAL(3,$B$5:B170))</f>
        <v/>
      </c>
      <c r="B170" s="74" t="str">
        <f>IF('DATA ENTRY'!B171="","",'DATA ENTRY'!B171)</f>
        <v/>
      </c>
      <c r="C170" s="74" t="str">
        <f>IF('DATA ENTRY'!C171="","",'DATA ENTRY'!C171)</f>
        <v/>
      </c>
      <c r="D170" s="74" t="str">
        <f>IF('DATA ENTRY'!E171="","",'DATA ENTRY'!E171)</f>
        <v/>
      </c>
      <c r="E170" s="22" t="str">
        <f>IF('DATA ENTRY'!G171="","",'DATA ENTRY'!G171)</f>
        <v/>
      </c>
      <c r="F170" s="22" t="str">
        <f>IF('DATA ENTRY'!F171="","",'DATA ENTRY'!F171)</f>
        <v/>
      </c>
      <c r="G170" s="148" t="str">
        <f>IF('DATA ENTRY'!H171="","",'DATA ENTRY'!H171)</f>
        <v/>
      </c>
      <c r="H170" s="148" t="str">
        <f>IF('DATA ENTRY'!I171="","",'DATA ENTRY'!I171)</f>
        <v/>
      </c>
      <c r="I170" s="22" t="str">
        <f>IF('DATA ENTRY'!N171="","",'DATA ENTRY'!N171)</f>
        <v/>
      </c>
      <c r="J170" s="147" t="str">
        <f>IF('DATA ENTRY'!O171="","",'DATA ENTRY'!O171)</f>
        <v/>
      </c>
      <c r="K170" s="22" t="str">
        <f>IF('DATA ENTRY'!P171="","",'DATA ENTRY'!P171)</f>
        <v/>
      </c>
      <c r="L170" s="147" t="str">
        <f>IF('DATA ENTRY'!Q171="","",'DATA ENTRY'!Q171)</f>
        <v/>
      </c>
      <c r="M170" s="22" t="str">
        <f>IF('DATA ENTRY'!R171="","",'DATA ENTRY'!R171)</f>
        <v/>
      </c>
      <c r="N170" s="147" t="str">
        <f>IF('DATA ENTRY'!S171="","",'DATA ENTRY'!S171)</f>
        <v/>
      </c>
      <c r="O170" s="147" t="str">
        <f t="shared" si="2"/>
        <v/>
      </c>
      <c r="P170" s="74" t="str">
        <f>IF('DATA ENTRY'!T171="","",'DATA ENTRY'!T171)</f>
        <v/>
      </c>
      <c r="Q170" s="74" t="str">
        <f>IF('DATA ENTRY'!U171="","",'DATA ENTRY'!U171)</f>
        <v/>
      </c>
      <c r="R170" s="22" t="str">
        <f>IF('DATA ENTRY'!W171="","",'DATA ENTRY'!W171)</f>
        <v/>
      </c>
      <c r="S170" s="22" t="str">
        <f>IF('DATA ENTRY'!X171="","",'DATA ENTRY'!X171)</f>
        <v/>
      </c>
      <c r="T170" s="22" t="str">
        <f>IF('DATA ENTRY'!AA171="","",'DATA ENTRY'!AA171)</f>
        <v/>
      </c>
      <c r="U170" s="22" t="str">
        <f>IF(O170="","",SUMPRODUCT(--(D170=$D$5:$D$1071),--(F170=$F$5:$F$1071),--(E170=$E$5:$E$1071),--(O170&lt;$O$5:$O$1071))+COUNTIF($O$5:O170,O170))</f>
        <v/>
      </c>
    </row>
    <row r="171" spans="1:21" ht="18" customHeight="1">
      <c r="A171" s="22" t="str">
        <f>IF(AND(H171="",D171="",F171="",G171="",I171="",J171=""),"",SUBTOTAL(3,$B$5:B171))</f>
        <v/>
      </c>
      <c r="B171" s="74" t="str">
        <f>IF('DATA ENTRY'!B172="","",'DATA ENTRY'!B172)</f>
        <v/>
      </c>
      <c r="C171" s="74" t="str">
        <f>IF('DATA ENTRY'!C172="","",'DATA ENTRY'!C172)</f>
        <v/>
      </c>
      <c r="D171" s="74" t="str">
        <f>IF('DATA ENTRY'!E172="","",'DATA ENTRY'!E172)</f>
        <v/>
      </c>
      <c r="E171" s="22" t="str">
        <f>IF('DATA ENTRY'!G172="","",'DATA ENTRY'!G172)</f>
        <v/>
      </c>
      <c r="F171" s="22" t="str">
        <f>IF('DATA ENTRY'!F172="","",'DATA ENTRY'!F172)</f>
        <v/>
      </c>
      <c r="G171" s="148" t="str">
        <f>IF('DATA ENTRY'!H172="","",'DATA ENTRY'!H172)</f>
        <v/>
      </c>
      <c r="H171" s="148" t="str">
        <f>IF('DATA ENTRY'!I172="","",'DATA ENTRY'!I172)</f>
        <v/>
      </c>
      <c r="I171" s="22" t="str">
        <f>IF('DATA ENTRY'!N172="","",'DATA ENTRY'!N172)</f>
        <v/>
      </c>
      <c r="J171" s="147" t="str">
        <f>IF('DATA ENTRY'!O172="","",'DATA ENTRY'!O172)</f>
        <v/>
      </c>
      <c r="K171" s="22" t="str">
        <f>IF('DATA ENTRY'!P172="","",'DATA ENTRY'!P172)</f>
        <v/>
      </c>
      <c r="L171" s="147" t="str">
        <f>IF('DATA ENTRY'!Q172="","",'DATA ENTRY'!Q172)</f>
        <v/>
      </c>
      <c r="M171" s="22" t="str">
        <f>IF('DATA ENTRY'!R172="","",'DATA ENTRY'!R172)</f>
        <v/>
      </c>
      <c r="N171" s="147" t="str">
        <f>IF('DATA ENTRY'!S172="","",'DATA ENTRY'!S172)</f>
        <v/>
      </c>
      <c r="O171" s="147" t="str">
        <f t="shared" si="2"/>
        <v/>
      </c>
      <c r="P171" s="74" t="str">
        <f>IF('DATA ENTRY'!T172="","",'DATA ENTRY'!T172)</f>
        <v/>
      </c>
      <c r="Q171" s="74" t="str">
        <f>IF('DATA ENTRY'!U172="","",'DATA ENTRY'!U172)</f>
        <v/>
      </c>
      <c r="R171" s="22" t="str">
        <f>IF('DATA ENTRY'!W172="","",'DATA ENTRY'!W172)</f>
        <v/>
      </c>
      <c r="S171" s="22" t="str">
        <f>IF('DATA ENTRY'!X172="","",'DATA ENTRY'!X172)</f>
        <v/>
      </c>
      <c r="T171" s="22" t="str">
        <f>IF('DATA ENTRY'!AA172="","",'DATA ENTRY'!AA172)</f>
        <v/>
      </c>
      <c r="U171" s="22" t="str">
        <f>IF(O171="","",SUMPRODUCT(--(D171=$D$5:$D$1071),--(F171=$F$5:$F$1071),--(E171=$E$5:$E$1071),--(O171&lt;$O$5:$O$1071))+COUNTIF($O$5:O171,O171))</f>
        <v/>
      </c>
    </row>
    <row r="172" spans="1:21" ht="18" customHeight="1">
      <c r="A172" s="22" t="str">
        <f>IF(AND(H172="",D172="",F172="",G172="",I172="",J172=""),"",SUBTOTAL(3,$B$5:B172))</f>
        <v/>
      </c>
      <c r="B172" s="74" t="str">
        <f>IF('DATA ENTRY'!B173="","",'DATA ENTRY'!B173)</f>
        <v/>
      </c>
      <c r="C172" s="74" t="str">
        <f>IF('DATA ENTRY'!C173="","",'DATA ENTRY'!C173)</f>
        <v/>
      </c>
      <c r="D172" s="74" t="str">
        <f>IF('DATA ENTRY'!E173="","",'DATA ENTRY'!E173)</f>
        <v/>
      </c>
      <c r="E172" s="22" t="str">
        <f>IF('DATA ENTRY'!G173="","",'DATA ENTRY'!G173)</f>
        <v/>
      </c>
      <c r="F172" s="22" t="str">
        <f>IF('DATA ENTRY'!F173="","",'DATA ENTRY'!F173)</f>
        <v/>
      </c>
      <c r="G172" s="148" t="str">
        <f>IF('DATA ENTRY'!H173="","",'DATA ENTRY'!H173)</f>
        <v/>
      </c>
      <c r="H172" s="148" t="str">
        <f>IF('DATA ENTRY'!I173="","",'DATA ENTRY'!I173)</f>
        <v/>
      </c>
      <c r="I172" s="22" t="str">
        <f>IF('DATA ENTRY'!N173="","",'DATA ENTRY'!N173)</f>
        <v/>
      </c>
      <c r="J172" s="147" t="str">
        <f>IF('DATA ENTRY'!O173="","",'DATA ENTRY'!O173)</f>
        <v/>
      </c>
      <c r="K172" s="22" t="str">
        <f>IF('DATA ENTRY'!P173="","",'DATA ENTRY'!P173)</f>
        <v/>
      </c>
      <c r="L172" s="147" t="str">
        <f>IF('DATA ENTRY'!Q173="","",'DATA ENTRY'!Q173)</f>
        <v/>
      </c>
      <c r="M172" s="22" t="str">
        <f>IF('DATA ENTRY'!R173="","",'DATA ENTRY'!R173)</f>
        <v/>
      </c>
      <c r="N172" s="147" t="str">
        <f>IF('DATA ENTRY'!S173="","",'DATA ENTRY'!S173)</f>
        <v/>
      </c>
      <c r="O172" s="147" t="str">
        <f t="shared" si="2"/>
        <v/>
      </c>
      <c r="P172" s="74" t="str">
        <f>IF('DATA ENTRY'!T173="","",'DATA ENTRY'!T173)</f>
        <v/>
      </c>
      <c r="Q172" s="74" t="str">
        <f>IF('DATA ENTRY'!U173="","",'DATA ENTRY'!U173)</f>
        <v/>
      </c>
      <c r="R172" s="22" t="str">
        <f>IF('DATA ENTRY'!W173="","",'DATA ENTRY'!W173)</f>
        <v/>
      </c>
      <c r="S172" s="22" t="str">
        <f>IF('DATA ENTRY'!X173="","",'DATA ENTRY'!X173)</f>
        <v/>
      </c>
      <c r="T172" s="22" t="str">
        <f>IF('DATA ENTRY'!AA173="","",'DATA ENTRY'!AA173)</f>
        <v/>
      </c>
      <c r="U172" s="22" t="str">
        <f>IF(O172="","",SUMPRODUCT(--(D172=$D$5:$D$1071),--(F172=$F$5:$F$1071),--(E172=$E$5:$E$1071),--(O172&lt;$O$5:$O$1071))+COUNTIF($O$5:O172,O172))</f>
        <v/>
      </c>
    </row>
    <row r="173" spans="1:21" ht="18" customHeight="1">
      <c r="A173" s="22" t="str">
        <f>IF(AND(H173="",D173="",F173="",G173="",I173="",J173=""),"",SUBTOTAL(3,$B$5:B173))</f>
        <v/>
      </c>
      <c r="B173" s="74" t="str">
        <f>IF('DATA ENTRY'!B174="","",'DATA ENTRY'!B174)</f>
        <v/>
      </c>
      <c r="C173" s="74" t="str">
        <f>IF('DATA ENTRY'!C174="","",'DATA ENTRY'!C174)</f>
        <v/>
      </c>
      <c r="D173" s="74" t="str">
        <f>IF('DATA ENTRY'!E174="","",'DATA ENTRY'!E174)</f>
        <v/>
      </c>
      <c r="E173" s="22" t="str">
        <f>IF('DATA ENTRY'!G174="","",'DATA ENTRY'!G174)</f>
        <v/>
      </c>
      <c r="F173" s="22" t="str">
        <f>IF('DATA ENTRY'!F174="","",'DATA ENTRY'!F174)</f>
        <v/>
      </c>
      <c r="G173" s="148" t="str">
        <f>IF('DATA ENTRY'!H174="","",'DATA ENTRY'!H174)</f>
        <v/>
      </c>
      <c r="H173" s="148" t="str">
        <f>IF('DATA ENTRY'!I174="","",'DATA ENTRY'!I174)</f>
        <v/>
      </c>
      <c r="I173" s="22" t="str">
        <f>IF('DATA ENTRY'!N174="","",'DATA ENTRY'!N174)</f>
        <v/>
      </c>
      <c r="J173" s="147" t="str">
        <f>IF('DATA ENTRY'!O174="","",'DATA ENTRY'!O174)</f>
        <v/>
      </c>
      <c r="K173" s="22" t="str">
        <f>IF('DATA ENTRY'!P174="","",'DATA ENTRY'!P174)</f>
        <v/>
      </c>
      <c r="L173" s="147" t="str">
        <f>IF('DATA ENTRY'!Q174="","",'DATA ENTRY'!Q174)</f>
        <v/>
      </c>
      <c r="M173" s="22" t="str">
        <f>IF('DATA ENTRY'!R174="","",'DATA ENTRY'!R174)</f>
        <v/>
      </c>
      <c r="N173" s="147" t="str">
        <f>IF('DATA ENTRY'!S174="","",'DATA ENTRY'!S174)</f>
        <v/>
      </c>
      <c r="O173" s="147" t="str">
        <f t="shared" si="2"/>
        <v/>
      </c>
      <c r="P173" s="74" t="str">
        <f>IF('DATA ENTRY'!T174="","",'DATA ENTRY'!T174)</f>
        <v/>
      </c>
      <c r="Q173" s="74" t="str">
        <f>IF('DATA ENTRY'!U174="","",'DATA ENTRY'!U174)</f>
        <v/>
      </c>
      <c r="R173" s="22" t="str">
        <f>IF('DATA ENTRY'!W174="","",'DATA ENTRY'!W174)</f>
        <v/>
      </c>
      <c r="S173" s="22" t="str">
        <f>IF('DATA ENTRY'!X174="","",'DATA ENTRY'!X174)</f>
        <v/>
      </c>
      <c r="T173" s="22" t="str">
        <f>IF('DATA ENTRY'!AA174="","",'DATA ENTRY'!AA174)</f>
        <v/>
      </c>
      <c r="U173" s="22" t="str">
        <f>IF(O173="","",SUMPRODUCT(--(D173=$D$5:$D$1071),--(F173=$F$5:$F$1071),--(E173=$E$5:$E$1071),--(O173&lt;$O$5:$O$1071))+COUNTIF($O$5:O173,O173))</f>
        <v/>
      </c>
    </row>
    <row r="174" spans="1:21" ht="18" customHeight="1">
      <c r="A174" s="22" t="str">
        <f>IF(AND(H174="",D174="",F174="",G174="",I174="",J174=""),"",SUBTOTAL(3,$B$5:B174))</f>
        <v/>
      </c>
      <c r="B174" s="74" t="str">
        <f>IF('DATA ENTRY'!B175="","",'DATA ENTRY'!B175)</f>
        <v/>
      </c>
      <c r="C174" s="74" t="str">
        <f>IF('DATA ENTRY'!C175="","",'DATA ENTRY'!C175)</f>
        <v/>
      </c>
      <c r="D174" s="74" t="str">
        <f>IF('DATA ENTRY'!E175="","",'DATA ENTRY'!E175)</f>
        <v/>
      </c>
      <c r="E174" s="22" t="str">
        <f>IF('DATA ENTRY'!G175="","",'DATA ENTRY'!G175)</f>
        <v/>
      </c>
      <c r="F174" s="22" t="str">
        <f>IF('DATA ENTRY'!F175="","",'DATA ENTRY'!F175)</f>
        <v/>
      </c>
      <c r="G174" s="148" t="str">
        <f>IF('DATA ENTRY'!H175="","",'DATA ENTRY'!H175)</f>
        <v/>
      </c>
      <c r="H174" s="148" t="str">
        <f>IF('DATA ENTRY'!I175="","",'DATA ENTRY'!I175)</f>
        <v/>
      </c>
      <c r="I174" s="22" t="str">
        <f>IF('DATA ENTRY'!N175="","",'DATA ENTRY'!N175)</f>
        <v/>
      </c>
      <c r="J174" s="147" t="str">
        <f>IF('DATA ENTRY'!O175="","",'DATA ENTRY'!O175)</f>
        <v/>
      </c>
      <c r="K174" s="22" t="str">
        <f>IF('DATA ENTRY'!P175="","",'DATA ENTRY'!P175)</f>
        <v/>
      </c>
      <c r="L174" s="147" t="str">
        <f>IF('DATA ENTRY'!Q175="","",'DATA ENTRY'!Q175)</f>
        <v/>
      </c>
      <c r="M174" s="22" t="str">
        <f>IF('DATA ENTRY'!R175="","",'DATA ENTRY'!R175)</f>
        <v/>
      </c>
      <c r="N174" s="147" t="str">
        <f>IF('DATA ENTRY'!S175="","",'DATA ENTRY'!S175)</f>
        <v/>
      </c>
      <c r="O174" s="147" t="str">
        <f t="shared" si="2"/>
        <v/>
      </c>
      <c r="P174" s="74" t="str">
        <f>IF('DATA ENTRY'!T175="","",'DATA ENTRY'!T175)</f>
        <v/>
      </c>
      <c r="Q174" s="74" t="str">
        <f>IF('DATA ENTRY'!U175="","",'DATA ENTRY'!U175)</f>
        <v/>
      </c>
      <c r="R174" s="22" t="str">
        <f>IF('DATA ENTRY'!W175="","",'DATA ENTRY'!W175)</f>
        <v/>
      </c>
      <c r="S174" s="22" t="str">
        <f>IF('DATA ENTRY'!X175="","",'DATA ENTRY'!X175)</f>
        <v/>
      </c>
      <c r="T174" s="22" t="str">
        <f>IF('DATA ENTRY'!AA175="","",'DATA ENTRY'!AA175)</f>
        <v/>
      </c>
      <c r="U174" s="22" t="str">
        <f>IF(O174="","",SUMPRODUCT(--(D174=$D$5:$D$1071),--(F174=$F$5:$F$1071),--(E174=$E$5:$E$1071),--(O174&lt;$O$5:$O$1071))+COUNTIF($O$5:O174,O174))</f>
        <v/>
      </c>
    </row>
    <row r="175" spans="1:21" ht="18" customHeight="1">
      <c r="A175" s="22" t="str">
        <f>IF(AND(H175="",D175="",F175="",G175="",I175="",J175=""),"",SUBTOTAL(3,$B$5:B175))</f>
        <v/>
      </c>
      <c r="B175" s="74" t="str">
        <f>IF('DATA ENTRY'!B176="","",'DATA ENTRY'!B176)</f>
        <v/>
      </c>
      <c r="C175" s="74" t="str">
        <f>IF('DATA ENTRY'!C176="","",'DATA ENTRY'!C176)</f>
        <v/>
      </c>
      <c r="D175" s="74" t="str">
        <f>IF('DATA ENTRY'!E176="","",'DATA ENTRY'!E176)</f>
        <v/>
      </c>
      <c r="E175" s="22" t="str">
        <f>IF('DATA ENTRY'!G176="","",'DATA ENTRY'!G176)</f>
        <v/>
      </c>
      <c r="F175" s="22" t="str">
        <f>IF('DATA ENTRY'!F176="","",'DATA ENTRY'!F176)</f>
        <v/>
      </c>
      <c r="G175" s="148" t="str">
        <f>IF('DATA ENTRY'!H176="","",'DATA ENTRY'!H176)</f>
        <v/>
      </c>
      <c r="H175" s="148" t="str">
        <f>IF('DATA ENTRY'!I176="","",'DATA ENTRY'!I176)</f>
        <v/>
      </c>
      <c r="I175" s="22" t="str">
        <f>IF('DATA ENTRY'!N176="","",'DATA ENTRY'!N176)</f>
        <v/>
      </c>
      <c r="J175" s="147" t="str">
        <f>IF('DATA ENTRY'!O176="","",'DATA ENTRY'!O176)</f>
        <v/>
      </c>
      <c r="K175" s="22" t="str">
        <f>IF('DATA ENTRY'!P176="","",'DATA ENTRY'!P176)</f>
        <v/>
      </c>
      <c r="L175" s="147" t="str">
        <f>IF('DATA ENTRY'!Q176="","",'DATA ENTRY'!Q176)</f>
        <v/>
      </c>
      <c r="M175" s="22" t="str">
        <f>IF('DATA ENTRY'!R176="","",'DATA ENTRY'!R176)</f>
        <v/>
      </c>
      <c r="N175" s="147" t="str">
        <f>IF('DATA ENTRY'!S176="","",'DATA ENTRY'!S176)</f>
        <v/>
      </c>
      <c r="O175" s="147" t="str">
        <f t="shared" si="2"/>
        <v/>
      </c>
      <c r="P175" s="74" t="str">
        <f>IF('DATA ENTRY'!T176="","",'DATA ENTRY'!T176)</f>
        <v/>
      </c>
      <c r="Q175" s="74" t="str">
        <f>IF('DATA ENTRY'!U176="","",'DATA ENTRY'!U176)</f>
        <v/>
      </c>
      <c r="R175" s="22" t="str">
        <f>IF('DATA ENTRY'!W176="","",'DATA ENTRY'!W176)</f>
        <v/>
      </c>
      <c r="S175" s="22" t="str">
        <f>IF('DATA ENTRY'!X176="","",'DATA ENTRY'!X176)</f>
        <v/>
      </c>
      <c r="T175" s="22" t="str">
        <f>IF('DATA ENTRY'!AA176="","",'DATA ENTRY'!AA176)</f>
        <v/>
      </c>
      <c r="U175" s="22" t="str">
        <f>IF(O175="","",SUMPRODUCT(--(D175=$D$5:$D$1071),--(F175=$F$5:$F$1071),--(E175=$E$5:$E$1071),--(O175&lt;$O$5:$O$1071))+COUNTIF($O$5:O175,O175))</f>
        <v/>
      </c>
    </row>
    <row r="176" spans="1:21" ht="18" customHeight="1">
      <c r="A176" s="22" t="str">
        <f>IF(AND(H176="",D176="",F176="",G176="",I176="",J176=""),"",SUBTOTAL(3,$B$5:B176))</f>
        <v/>
      </c>
      <c r="B176" s="74" t="str">
        <f>IF('DATA ENTRY'!B177="","",'DATA ENTRY'!B177)</f>
        <v/>
      </c>
      <c r="C176" s="74" t="str">
        <f>IF('DATA ENTRY'!C177="","",'DATA ENTRY'!C177)</f>
        <v/>
      </c>
      <c r="D176" s="74" t="str">
        <f>IF('DATA ENTRY'!E177="","",'DATA ENTRY'!E177)</f>
        <v/>
      </c>
      <c r="E176" s="22" t="str">
        <f>IF('DATA ENTRY'!G177="","",'DATA ENTRY'!G177)</f>
        <v/>
      </c>
      <c r="F176" s="22" t="str">
        <f>IF('DATA ENTRY'!F177="","",'DATA ENTRY'!F177)</f>
        <v/>
      </c>
      <c r="G176" s="148" t="str">
        <f>IF('DATA ENTRY'!H177="","",'DATA ENTRY'!H177)</f>
        <v/>
      </c>
      <c r="H176" s="148" t="str">
        <f>IF('DATA ENTRY'!I177="","",'DATA ENTRY'!I177)</f>
        <v/>
      </c>
      <c r="I176" s="22" t="str">
        <f>IF('DATA ENTRY'!N177="","",'DATA ENTRY'!N177)</f>
        <v/>
      </c>
      <c r="J176" s="147" t="str">
        <f>IF('DATA ENTRY'!O177="","",'DATA ENTRY'!O177)</f>
        <v/>
      </c>
      <c r="K176" s="22" t="str">
        <f>IF('DATA ENTRY'!P177="","",'DATA ENTRY'!P177)</f>
        <v/>
      </c>
      <c r="L176" s="147" t="str">
        <f>IF('DATA ENTRY'!Q177="","",'DATA ENTRY'!Q177)</f>
        <v/>
      </c>
      <c r="M176" s="22" t="str">
        <f>IF('DATA ENTRY'!R177="","",'DATA ENTRY'!R177)</f>
        <v/>
      </c>
      <c r="N176" s="147" t="str">
        <f>IF('DATA ENTRY'!S177="","",'DATA ENTRY'!S177)</f>
        <v/>
      </c>
      <c r="O176" s="147" t="str">
        <f t="shared" si="2"/>
        <v/>
      </c>
      <c r="P176" s="74" t="str">
        <f>IF('DATA ENTRY'!T177="","",'DATA ENTRY'!T177)</f>
        <v/>
      </c>
      <c r="Q176" s="74" t="str">
        <f>IF('DATA ENTRY'!U177="","",'DATA ENTRY'!U177)</f>
        <v/>
      </c>
      <c r="R176" s="22" t="str">
        <f>IF('DATA ENTRY'!W177="","",'DATA ENTRY'!W177)</f>
        <v/>
      </c>
      <c r="S176" s="22" t="str">
        <f>IF('DATA ENTRY'!X177="","",'DATA ENTRY'!X177)</f>
        <v/>
      </c>
      <c r="T176" s="22" t="str">
        <f>IF('DATA ENTRY'!AA177="","",'DATA ENTRY'!AA177)</f>
        <v/>
      </c>
      <c r="U176" s="22" t="str">
        <f>IF(O176="","",SUMPRODUCT(--(D176=$D$5:$D$1071),--(F176=$F$5:$F$1071),--(E176=$E$5:$E$1071),--(O176&lt;$O$5:$O$1071))+COUNTIF($O$5:O176,O176))</f>
        <v/>
      </c>
    </row>
    <row r="177" spans="1:21" ht="18" customHeight="1">
      <c r="A177" s="22" t="str">
        <f>IF(AND(H177="",D177="",F177="",G177="",I177="",J177=""),"",SUBTOTAL(3,$B$5:B177))</f>
        <v/>
      </c>
      <c r="B177" s="74" t="str">
        <f>IF('DATA ENTRY'!B178="","",'DATA ENTRY'!B178)</f>
        <v/>
      </c>
      <c r="C177" s="74" t="str">
        <f>IF('DATA ENTRY'!C178="","",'DATA ENTRY'!C178)</f>
        <v/>
      </c>
      <c r="D177" s="74" t="str">
        <f>IF('DATA ENTRY'!E178="","",'DATA ENTRY'!E178)</f>
        <v/>
      </c>
      <c r="E177" s="22" t="str">
        <f>IF('DATA ENTRY'!G178="","",'DATA ENTRY'!G178)</f>
        <v/>
      </c>
      <c r="F177" s="22" t="str">
        <f>IF('DATA ENTRY'!F178="","",'DATA ENTRY'!F178)</f>
        <v/>
      </c>
      <c r="G177" s="148" t="str">
        <f>IF('DATA ENTRY'!H178="","",'DATA ENTRY'!H178)</f>
        <v/>
      </c>
      <c r="H177" s="148" t="str">
        <f>IF('DATA ENTRY'!I178="","",'DATA ENTRY'!I178)</f>
        <v/>
      </c>
      <c r="I177" s="22" t="str">
        <f>IF('DATA ENTRY'!N178="","",'DATA ENTRY'!N178)</f>
        <v/>
      </c>
      <c r="J177" s="147" t="str">
        <f>IF('DATA ENTRY'!O178="","",'DATA ENTRY'!O178)</f>
        <v/>
      </c>
      <c r="K177" s="22" t="str">
        <f>IF('DATA ENTRY'!P178="","",'DATA ENTRY'!P178)</f>
        <v/>
      </c>
      <c r="L177" s="147" t="str">
        <f>IF('DATA ENTRY'!Q178="","",'DATA ENTRY'!Q178)</f>
        <v/>
      </c>
      <c r="M177" s="22" t="str">
        <f>IF('DATA ENTRY'!R178="","",'DATA ENTRY'!R178)</f>
        <v/>
      </c>
      <c r="N177" s="147" t="str">
        <f>IF('DATA ENTRY'!S178="","",'DATA ENTRY'!S178)</f>
        <v/>
      </c>
      <c r="O177" s="147" t="str">
        <f t="shared" si="2"/>
        <v/>
      </c>
      <c r="P177" s="74" t="str">
        <f>IF('DATA ENTRY'!T178="","",'DATA ENTRY'!T178)</f>
        <v/>
      </c>
      <c r="Q177" s="74" t="str">
        <f>IF('DATA ENTRY'!U178="","",'DATA ENTRY'!U178)</f>
        <v/>
      </c>
      <c r="R177" s="22" t="str">
        <f>IF('DATA ENTRY'!W178="","",'DATA ENTRY'!W178)</f>
        <v/>
      </c>
      <c r="S177" s="22" t="str">
        <f>IF('DATA ENTRY'!X178="","",'DATA ENTRY'!X178)</f>
        <v/>
      </c>
      <c r="T177" s="22" t="str">
        <f>IF('DATA ENTRY'!AA178="","",'DATA ENTRY'!AA178)</f>
        <v/>
      </c>
      <c r="U177" s="22" t="str">
        <f>IF(O177="","",SUMPRODUCT(--(D177=$D$5:$D$1071),--(F177=$F$5:$F$1071),--(E177=$E$5:$E$1071),--(O177&lt;$O$5:$O$1071))+COUNTIF($O$5:O177,O177))</f>
        <v/>
      </c>
    </row>
    <row r="178" spans="1:21" ht="18" customHeight="1">
      <c r="A178" s="22" t="str">
        <f>IF(AND(H178="",D178="",F178="",G178="",I178="",J178=""),"",SUBTOTAL(3,$B$5:B178))</f>
        <v/>
      </c>
      <c r="B178" s="74" t="str">
        <f>IF('DATA ENTRY'!B179="","",'DATA ENTRY'!B179)</f>
        <v/>
      </c>
      <c r="C178" s="74" t="str">
        <f>IF('DATA ENTRY'!C179="","",'DATA ENTRY'!C179)</f>
        <v/>
      </c>
      <c r="D178" s="74" t="str">
        <f>IF('DATA ENTRY'!E179="","",'DATA ENTRY'!E179)</f>
        <v/>
      </c>
      <c r="E178" s="22" t="str">
        <f>IF('DATA ENTRY'!G179="","",'DATA ENTRY'!G179)</f>
        <v/>
      </c>
      <c r="F178" s="22" t="str">
        <f>IF('DATA ENTRY'!F179="","",'DATA ENTRY'!F179)</f>
        <v/>
      </c>
      <c r="G178" s="148" t="str">
        <f>IF('DATA ENTRY'!H179="","",'DATA ENTRY'!H179)</f>
        <v/>
      </c>
      <c r="H178" s="148" t="str">
        <f>IF('DATA ENTRY'!I179="","",'DATA ENTRY'!I179)</f>
        <v/>
      </c>
      <c r="I178" s="22" t="str">
        <f>IF('DATA ENTRY'!N179="","",'DATA ENTRY'!N179)</f>
        <v/>
      </c>
      <c r="J178" s="147" t="str">
        <f>IF('DATA ENTRY'!O179="","",'DATA ENTRY'!O179)</f>
        <v/>
      </c>
      <c r="K178" s="22" t="str">
        <f>IF('DATA ENTRY'!P179="","",'DATA ENTRY'!P179)</f>
        <v/>
      </c>
      <c r="L178" s="147" t="str">
        <f>IF('DATA ENTRY'!Q179="","",'DATA ENTRY'!Q179)</f>
        <v/>
      </c>
      <c r="M178" s="22" t="str">
        <f>IF('DATA ENTRY'!R179="","",'DATA ENTRY'!R179)</f>
        <v/>
      </c>
      <c r="N178" s="147" t="str">
        <f>IF('DATA ENTRY'!S179="","",'DATA ENTRY'!S179)</f>
        <v/>
      </c>
      <c r="O178" s="147" t="str">
        <f t="shared" si="2"/>
        <v/>
      </c>
      <c r="P178" s="74" t="str">
        <f>IF('DATA ENTRY'!T179="","",'DATA ENTRY'!T179)</f>
        <v/>
      </c>
      <c r="Q178" s="74" t="str">
        <f>IF('DATA ENTRY'!U179="","",'DATA ENTRY'!U179)</f>
        <v/>
      </c>
      <c r="R178" s="22" t="str">
        <f>IF('DATA ENTRY'!W179="","",'DATA ENTRY'!W179)</f>
        <v/>
      </c>
      <c r="S178" s="22" t="str">
        <f>IF('DATA ENTRY'!X179="","",'DATA ENTRY'!X179)</f>
        <v/>
      </c>
      <c r="T178" s="22" t="str">
        <f>IF('DATA ENTRY'!AA179="","",'DATA ENTRY'!AA179)</f>
        <v/>
      </c>
      <c r="U178" s="22" t="str">
        <f>IF(O178="","",SUMPRODUCT(--(D178=$D$5:$D$1071),--(F178=$F$5:$F$1071),--(E178=$E$5:$E$1071),--(O178&lt;$O$5:$O$1071))+COUNTIF($O$5:O178,O178))</f>
        <v/>
      </c>
    </row>
    <row r="179" spans="1:21" ht="18" customHeight="1">
      <c r="A179" s="22" t="str">
        <f>IF(AND(H179="",D179="",F179="",G179="",I179="",J179=""),"",SUBTOTAL(3,$B$5:B179))</f>
        <v/>
      </c>
      <c r="B179" s="74" t="str">
        <f>IF('DATA ENTRY'!B180="","",'DATA ENTRY'!B180)</f>
        <v/>
      </c>
      <c r="C179" s="74" t="str">
        <f>IF('DATA ENTRY'!C180="","",'DATA ENTRY'!C180)</f>
        <v/>
      </c>
      <c r="D179" s="74" t="str">
        <f>IF('DATA ENTRY'!E180="","",'DATA ENTRY'!E180)</f>
        <v/>
      </c>
      <c r="E179" s="22" t="str">
        <f>IF('DATA ENTRY'!G180="","",'DATA ENTRY'!G180)</f>
        <v/>
      </c>
      <c r="F179" s="22" t="str">
        <f>IF('DATA ENTRY'!F180="","",'DATA ENTRY'!F180)</f>
        <v/>
      </c>
      <c r="G179" s="148" t="str">
        <f>IF('DATA ENTRY'!H180="","",'DATA ENTRY'!H180)</f>
        <v/>
      </c>
      <c r="H179" s="148" t="str">
        <f>IF('DATA ENTRY'!I180="","",'DATA ENTRY'!I180)</f>
        <v/>
      </c>
      <c r="I179" s="22" t="str">
        <f>IF('DATA ENTRY'!N180="","",'DATA ENTRY'!N180)</f>
        <v/>
      </c>
      <c r="J179" s="147" t="str">
        <f>IF('DATA ENTRY'!O180="","",'DATA ENTRY'!O180)</f>
        <v/>
      </c>
      <c r="K179" s="22" t="str">
        <f>IF('DATA ENTRY'!P180="","",'DATA ENTRY'!P180)</f>
        <v/>
      </c>
      <c r="L179" s="147" t="str">
        <f>IF('DATA ENTRY'!Q180="","",'DATA ENTRY'!Q180)</f>
        <v/>
      </c>
      <c r="M179" s="22" t="str">
        <f>IF('DATA ENTRY'!R180="","",'DATA ENTRY'!R180)</f>
        <v/>
      </c>
      <c r="N179" s="147" t="str">
        <f>IF('DATA ENTRY'!S180="","",'DATA ENTRY'!S180)</f>
        <v/>
      </c>
      <c r="O179" s="147" t="str">
        <f t="shared" si="2"/>
        <v/>
      </c>
      <c r="P179" s="74" t="str">
        <f>IF('DATA ENTRY'!T180="","",'DATA ENTRY'!T180)</f>
        <v/>
      </c>
      <c r="Q179" s="74" t="str">
        <f>IF('DATA ENTRY'!U180="","",'DATA ENTRY'!U180)</f>
        <v/>
      </c>
      <c r="R179" s="22" t="str">
        <f>IF('DATA ENTRY'!W180="","",'DATA ENTRY'!W180)</f>
        <v/>
      </c>
      <c r="S179" s="22" t="str">
        <f>IF('DATA ENTRY'!X180="","",'DATA ENTRY'!X180)</f>
        <v/>
      </c>
      <c r="T179" s="22" t="str">
        <f>IF('DATA ENTRY'!AA180="","",'DATA ENTRY'!AA180)</f>
        <v/>
      </c>
      <c r="U179" s="22" t="str">
        <f>IF(O179="","",SUMPRODUCT(--(D179=$D$5:$D$1071),--(F179=$F$5:$F$1071),--(E179=$E$5:$E$1071),--(O179&lt;$O$5:$O$1071))+COUNTIF($O$5:O179,O179))</f>
        <v/>
      </c>
    </row>
    <row r="180" spans="1:21" ht="18" customHeight="1">
      <c r="A180" s="22" t="str">
        <f>IF(AND(H180="",D180="",F180="",G180="",I180="",J180=""),"",SUBTOTAL(3,$B$5:B180))</f>
        <v/>
      </c>
      <c r="B180" s="74" t="str">
        <f>IF('DATA ENTRY'!B181="","",'DATA ENTRY'!B181)</f>
        <v/>
      </c>
      <c r="C180" s="74" t="str">
        <f>IF('DATA ENTRY'!C181="","",'DATA ENTRY'!C181)</f>
        <v/>
      </c>
      <c r="D180" s="74" t="str">
        <f>IF('DATA ENTRY'!E181="","",'DATA ENTRY'!E181)</f>
        <v/>
      </c>
      <c r="E180" s="22" t="str">
        <f>IF('DATA ENTRY'!G181="","",'DATA ENTRY'!G181)</f>
        <v/>
      </c>
      <c r="F180" s="22" t="str">
        <f>IF('DATA ENTRY'!F181="","",'DATA ENTRY'!F181)</f>
        <v/>
      </c>
      <c r="G180" s="148" t="str">
        <f>IF('DATA ENTRY'!H181="","",'DATA ENTRY'!H181)</f>
        <v/>
      </c>
      <c r="H180" s="148" t="str">
        <f>IF('DATA ENTRY'!I181="","",'DATA ENTRY'!I181)</f>
        <v/>
      </c>
      <c r="I180" s="22" t="str">
        <f>IF('DATA ENTRY'!N181="","",'DATA ENTRY'!N181)</f>
        <v/>
      </c>
      <c r="J180" s="147" t="str">
        <f>IF('DATA ENTRY'!O181="","",'DATA ENTRY'!O181)</f>
        <v/>
      </c>
      <c r="K180" s="22" t="str">
        <f>IF('DATA ENTRY'!P181="","",'DATA ENTRY'!P181)</f>
        <v/>
      </c>
      <c r="L180" s="147" t="str">
        <f>IF('DATA ENTRY'!Q181="","",'DATA ENTRY'!Q181)</f>
        <v/>
      </c>
      <c r="M180" s="22" t="str">
        <f>IF('DATA ENTRY'!R181="","",'DATA ENTRY'!R181)</f>
        <v/>
      </c>
      <c r="N180" s="147" t="str">
        <f>IF('DATA ENTRY'!S181="","",'DATA ENTRY'!S181)</f>
        <v/>
      </c>
      <c r="O180" s="147" t="str">
        <f t="shared" si="2"/>
        <v/>
      </c>
      <c r="P180" s="74" t="str">
        <f>IF('DATA ENTRY'!T181="","",'DATA ENTRY'!T181)</f>
        <v/>
      </c>
      <c r="Q180" s="74" t="str">
        <f>IF('DATA ENTRY'!U181="","",'DATA ENTRY'!U181)</f>
        <v/>
      </c>
      <c r="R180" s="22" t="str">
        <f>IF('DATA ENTRY'!W181="","",'DATA ENTRY'!W181)</f>
        <v/>
      </c>
      <c r="S180" s="22" t="str">
        <f>IF('DATA ENTRY'!X181="","",'DATA ENTRY'!X181)</f>
        <v/>
      </c>
      <c r="T180" s="22" t="str">
        <f>IF('DATA ENTRY'!AA181="","",'DATA ENTRY'!AA181)</f>
        <v/>
      </c>
      <c r="U180" s="22" t="str">
        <f>IF(O180="","",SUMPRODUCT(--(D180=$D$5:$D$1071),--(F180=$F$5:$F$1071),--(E180=$E$5:$E$1071),--(O180&lt;$O$5:$O$1071))+COUNTIF($O$5:O180,O180))</f>
        <v/>
      </c>
    </row>
    <row r="181" spans="1:21" ht="18" customHeight="1">
      <c r="A181" s="22" t="str">
        <f>IF(AND(H181="",D181="",F181="",G181="",I181="",J181=""),"",SUBTOTAL(3,$B$5:B181))</f>
        <v/>
      </c>
      <c r="B181" s="74" t="str">
        <f>IF('DATA ENTRY'!B182="","",'DATA ENTRY'!B182)</f>
        <v/>
      </c>
      <c r="C181" s="74" t="str">
        <f>IF('DATA ENTRY'!C182="","",'DATA ENTRY'!C182)</f>
        <v/>
      </c>
      <c r="D181" s="74" t="str">
        <f>IF('DATA ENTRY'!E182="","",'DATA ENTRY'!E182)</f>
        <v/>
      </c>
      <c r="E181" s="22" t="str">
        <f>IF('DATA ENTRY'!G182="","",'DATA ENTRY'!G182)</f>
        <v/>
      </c>
      <c r="F181" s="22" t="str">
        <f>IF('DATA ENTRY'!F182="","",'DATA ENTRY'!F182)</f>
        <v/>
      </c>
      <c r="G181" s="148" t="str">
        <f>IF('DATA ENTRY'!H182="","",'DATA ENTRY'!H182)</f>
        <v/>
      </c>
      <c r="H181" s="148" t="str">
        <f>IF('DATA ENTRY'!I182="","",'DATA ENTRY'!I182)</f>
        <v/>
      </c>
      <c r="I181" s="22" t="str">
        <f>IF('DATA ENTRY'!N182="","",'DATA ENTRY'!N182)</f>
        <v/>
      </c>
      <c r="J181" s="147" t="str">
        <f>IF('DATA ENTRY'!O182="","",'DATA ENTRY'!O182)</f>
        <v/>
      </c>
      <c r="K181" s="22" t="str">
        <f>IF('DATA ENTRY'!P182="","",'DATA ENTRY'!P182)</f>
        <v/>
      </c>
      <c r="L181" s="147" t="str">
        <f>IF('DATA ENTRY'!Q182="","",'DATA ENTRY'!Q182)</f>
        <v/>
      </c>
      <c r="M181" s="22" t="str">
        <f>IF('DATA ENTRY'!R182="","",'DATA ENTRY'!R182)</f>
        <v/>
      </c>
      <c r="N181" s="147" t="str">
        <f>IF('DATA ENTRY'!S182="","",'DATA ENTRY'!S182)</f>
        <v/>
      </c>
      <c r="O181" s="147" t="str">
        <f t="shared" si="2"/>
        <v/>
      </c>
      <c r="P181" s="74" t="str">
        <f>IF('DATA ENTRY'!T182="","",'DATA ENTRY'!T182)</f>
        <v/>
      </c>
      <c r="Q181" s="74" t="str">
        <f>IF('DATA ENTRY'!U182="","",'DATA ENTRY'!U182)</f>
        <v/>
      </c>
      <c r="R181" s="22" t="str">
        <f>IF('DATA ENTRY'!W182="","",'DATA ENTRY'!W182)</f>
        <v/>
      </c>
      <c r="S181" s="22" t="str">
        <f>IF('DATA ENTRY'!X182="","",'DATA ENTRY'!X182)</f>
        <v/>
      </c>
      <c r="T181" s="22" t="str">
        <f>IF('DATA ENTRY'!AA182="","",'DATA ENTRY'!AA182)</f>
        <v/>
      </c>
      <c r="U181" s="22" t="str">
        <f>IF(O181="","",SUMPRODUCT(--(D181=$D$5:$D$1071),--(F181=$F$5:$F$1071),--(E181=$E$5:$E$1071),--(O181&lt;$O$5:$O$1071))+COUNTIF($O$5:O181,O181))</f>
        <v/>
      </c>
    </row>
    <row r="182" spans="1:21" ht="18" customHeight="1">
      <c r="A182" s="22" t="str">
        <f>IF(AND(H182="",D182="",F182="",G182="",I182="",J182=""),"",SUBTOTAL(3,$B$5:B182))</f>
        <v/>
      </c>
      <c r="B182" s="74" t="str">
        <f>IF('DATA ENTRY'!B183="","",'DATA ENTRY'!B183)</f>
        <v/>
      </c>
      <c r="C182" s="74" t="str">
        <f>IF('DATA ENTRY'!C183="","",'DATA ENTRY'!C183)</f>
        <v/>
      </c>
      <c r="D182" s="74" t="str">
        <f>IF('DATA ENTRY'!E183="","",'DATA ENTRY'!E183)</f>
        <v/>
      </c>
      <c r="E182" s="22" t="str">
        <f>IF('DATA ENTRY'!G183="","",'DATA ENTRY'!G183)</f>
        <v/>
      </c>
      <c r="F182" s="22" t="str">
        <f>IF('DATA ENTRY'!F183="","",'DATA ENTRY'!F183)</f>
        <v/>
      </c>
      <c r="G182" s="148" t="str">
        <f>IF('DATA ENTRY'!H183="","",'DATA ENTRY'!H183)</f>
        <v/>
      </c>
      <c r="H182" s="148" t="str">
        <f>IF('DATA ENTRY'!I183="","",'DATA ENTRY'!I183)</f>
        <v/>
      </c>
      <c r="I182" s="22" t="str">
        <f>IF('DATA ENTRY'!N183="","",'DATA ENTRY'!N183)</f>
        <v/>
      </c>
      <c r="J182" s="147" t="str">
        <f>IF('DATA ENTRY'!O183="","",'DATA ENTRY'!O183)</f>
        <v/>
      </c>
      <c r="K182" s="22" t="str">
        <f>IF('DATA ENTRY'!P183="","",'DATA ENTRY'!P183)</f>
        <v/>
      </c>
      <c r="L182" s="147" t="str">
        <f>IF('DATA ENTRY'!Q183="","",'DATA ENTRY'!Q183)</f>
        <v/>
      </c>
      <c r="M182" s="22" t="str">
        <f>IF('DATA ENTRY'!R183="","",'DATA ENTRY'!R183)</f>
        <v/>
      </c>
      <c r="N182" s="147" t="str">
        <f>IF('DATA ENTRY'!S183="","",'DATA ENTRY'!S183)</f>
        <v/>
      </c>
      <c r="O182" s="147" t="str">
        <f t="shared" si="2"/>
        <v/>
      </c>
      <c r="P182" s="74" t="str">
        <f>IF('DATA ENTRY'!T183="","",'DATA ENTRY'!T183)</f>
        <v/>
      </c>
      <c r="Q182" s="74" t="str">
        <f>IF('DATA ENTRY'!U183="","",'DATA ENTRY'!U183)</f>
        <v/>
      </c>
      <c r="R182" s="22" t="str">
        <f>IF('DATA ENTRY'!W183="","",'DATA ENTRY'!W183)</f>
        <v/>
      </c>
      <c r="S182" s="22" t="str">
        <f>IF('DATA ENTRY'!X183="","",'DATA ENTRY'!X183)</f>
        <v/>
      </c>
      <c r="T182" s="22" t="str">
        <f>IF('DATA ENTRY'!AA183="","",'DATA ENTRY'!AA183)</f>
        <v/>
      </c>
      <c r="U182" s="22" t="str">
        <f>IF(O182="","",SUMPRODUCT(--(D182=$D$5:$D$1071),--(F182=$F$5:$F$1071),--(E182=$E$5:$E$1071),--(O182&lt;$O$5:$O$1071))+COUNTIF($O$5:O182,O182))</f>
        <v/>
      </c>
    </row>
    <row r="183" spans="1:21" ht="18" customHeight="1">
      <c r="A183" s="22" t="str">
        <f>IF(AND(H183="",D183="",F183="",G183="",I183="",J183=""),"",SUBTOTAL(3,$B$5:B183))</f>
        <v/>
      </c>
      <c r="B183" s="74" t="str">
        <f>IF('DATA ENTRY'!B184="","",'DATA ENTRY'!B184)</f>
        <v/>
      </c>
      <c r="C183" s="74" t="str">
        <f>IF('DATA ENTRY'!C184="","",'DATA ENTRY'!C184)</f>
        <v/>
      </c>
      <c r="D183" s="74" t="str">
        <f>IF('DATA ENTRY'!E184="","",'DATA ENTRY'!E184)</f>
        <v/>
      </c>
      <c r="E183" s="22" t="str">
        <f>IF('DATA ENTRY'!G184="","",'DATA ENTRY'!G184)</f>
        <v/>
      </c>
      <c r="F183" s="22" t="str">
        <f>IF('DATA ENTRY'!F184="","",'DATA ENTRY'!F184)</f>
        <v/>
      </c>
      <c r="G183" s="148" t="str">
        <f>IF('DATA ENTRY'!H184="","",'DATA ENTRY'!H184)</f>
        <v/>
      </c>
      <c r="H183" s="148" t="str">
        <f>IF('DATA ENTRY'!I184="","",'DATA ENTRY'!I184)</f>
        <v/>
      </c>
      <c r="I183" s="22" t="str">
        <f>IF('DATA ENTRY'!N184="","",'DATA ENTRY'!N184)</f>
        <v/>
      </c>
      <c r="J183" s="147" t="str">
        <f>IF('DATA ENTRY'!O184="","",'DATA ENTRY'!O184)</f>
        <v/>
      </c>
      <c r="K183" s="22" t="str">
        <f>IF('DATA ENTRY'!P184="","",'DATA ENTRY'!P184)</f>
        <v/>
      </c>
      <c r="L183" s="147" t="str">
        <f>IF('DATA ENTRY'!Q184="","",'DATA ENTRY'!Q184)</f>
        <v/>
      </c>
      <c r="M183" s="22" t="str">
        <f>IF('DATA ENTRY'!R184="","",'DATA ENTRY'!R184)</f>
        <v/>
      </c>
      <c r="N183" s="147" t="str">
        <f>IF('DATA ENTRY'!S184="","",'DATA ENTRY'!S184)</f>
        <v/>
      </c>
      <c r="O183" s="147" t="str">
        <f t="shared" si="2"/>
        <v/>
      </c>
      <c r="P183" s="74" t="str">
        <f>IF('DATA ENTRY'!T184="","",'DATA ENTRY'!T184)</f>
        <v/>
      </c>
      <c r="Q183" s="74" t="str">
        <f>IF('DATA ENTRY'!U184="","",'DATA ENTRY'!U184)</f>
        <v/>
      </c>
      <c r="R183" s="22" t="str">
        <f>IF('DATA ENTRY'!W184="","",'DATA ENTRY'!W184)</f>
        <v/>
      </c>
      <c r="S183" s="22" t="str">
        <f>IF('DATA ENTRY'!X184="","",'DATA ENTRY'!X184)</f>
        <v/>
      </c>
      <c r="T183" s="22" t="str">
        <f>IF('DATA ENTRY'!AA184="","",'DATA ENTRY'!AA184)</f>
        <v/>
      </c>
      <c r="U183" s="22" t="str">
        <f>IF(O183="","",SUMPRODUCT(--(D183=$D$5:$D$1071),--(F183=$F$5:$F$1071),--(E183=$E$5:$E$1071),--(O183&lt;$O$5:$O$1071))+COUNTIF($O$5:O183,O183))</f>
        <v/>
      </c>
    </row>
    <row r="184" spans="1:21" ht="18" customHeight="1">
      <c r="A184" s="22" t="str">
        <f>IF(AND(H184="",D184="",F184="",G184="",I184="",J184=""),"",SUBTOTAL(3,$B$5:B184))</f>
        <v/>
      </c>
      <c r="B184" s="74" t="str">
        <f>IF('DATA ENTRY'!B185="","",'DATA ENTRY'!B185)</f>
        <v/>
      </c>
      <c r="C184" s="74" t="str">
        <f>IF('DATA ENTRY'!C185="","",'DATA ENTRY'!C185)</f>
        <v/>
      </c>
      <c r="D184" s="74" t="str">
        <f>IF('DATA ENTRY'!E185="","",'DATA ENTRY'!E185)</f>
        <v/>
      </c>
      <c r="E184" s="22" t="str">
        <f>IF('DATA ENTRY'!G185="","",'DATA ENTRY'!G185)</f>
        <v/>
      </c>
      <c r="F184" s="22" t="str">
        <f>IF('DATA ENTRY'!F185="","",'DATA ENTRY'!F185)</f>
        <v/>
      </c>
      <c r="G184" s="148" t="str">
        <f>IF('DATA ENTRY'!H185="","",'DATA ENTRY'!H185)</f>
        <v/>
      </c>
      <c r="H184" s="148" t="str">
        <f>IF('DATA ENTRY'!I185="","",'DATA ENTRY'!I185)</f>
        <v/>
      </c>
      <c r="I184" s="22" t="str">
        <f>IF('DATA ENTRY'!N185="","",'DATA ENTRY'!N185)</f>
        <v/>
      </c>
      <c r="J184" s="147" t="str">
        <f>IF('DATA ENTRY'!O185="","",'DATA ENTRY'!O185)</f>
        <v/>
      </c>
      <c r="K184" s="22" t="str">
        <f>IF('DATA ENTRY'!P185="","",'DATA ENTRY'!P185)</f>
        <v/>
      </c>
      <c r="L184" s="147" t="str">
        <f>IF('DATA ENTRY'!Q185="","",'DATA ENTRY'!Q185)</f>
        <v/>
      </c>
      <c r="M184" s="22" t="str">
        <f>IF('DATA ENTRY'!R185="","",'DATA ENTRY'!R185)</f>
        <v/>
      </c>
      <c r="N184" s="147" t="str">
        <f>IF('DATA ENTRY'!S185="","",'DATA ENTRY'!S185)</f>
        <v/>
      </c>
      <c r="O184" s="147" t="str">
        <f t="shared" si="2"/>
        <v/>
      </c>
      <c r="P184" s="74" t="str">
        <f>IF('DATA ENTRY'!T185="","",'DATA ENTRY'!T185)</f>
        <v/>
      </c>
      <c r="Q184" s="74" t="str">
        <f>IF('DATA ENTRY'!U185="","",'DATA ENTRY'!U185)</f>
        <v/>
      </c>
      <c r="R184" s="22" t="str">
        <f>IF('DATA ENTRY'!W185="","",'DATA ENTRY'!W185)</f>
        <v/>
      </c>
      <c r="S184" s="22" t="str">
        <f>IF('DATA ENTRY'!X185="","",'DATA ENTRY'!X185)</f>
        <v/>
      </c>
      <c r="T184" s="22" t="str">
        <f>IF('DATA ENTRY'!AA185="","",'DATA ENTRY'!AA185)</f>
        <v/>
      </c>
      <c r="U184" s="22" t="str">
        <f>IF(O184="","",SUMPRODUCT(--(D184=$D$5:$D$1071),--(F184=$F$5:$F$1071),--(E184=$E$5:$E$1071),--(O184&lt;$O$5:$O$1071))+COUNTIF($O$5:O184,O184))</f>
        <v/>
      </c>
    </row>
    <row r="185" spans="1:21" ht="18" customHeight="1">
      <c r="A185" s="22" t="str">
        <f>IF(AND(H185="",D185="",F185="",G185="",I185="",J185=""),"",SUBTOTAL(3,$B$5:B185))</f>
        <v/>
      </c>
      <c r="B185" s="74" t="str">
        <f>IF('DATA ENTRY'!B186="","",'DATA ENTRY'!B186)</f>
        <v/>
      </c>
      <c r="C185" s="74" t="str">
        <f>IF('DATA ENTRY'!C186="","",'DATA ENTRY'!C186)</f>
        <v/>
      </c>
      <c r="D185" s="74" t="str">
        <f>IF('DATA ENTRY'!E186="","",'DATA ENTRY'!E186)</f>
        <v/>
      </c>
      <c r="E185" s="22" t="str">
        <f>IF('DATA ENTRY'!G186="","",'DATA ENTRY'!G186)</f>
        <v/>
      </c>
      <c r="F185" s="22" t="str">
        <f>IF('DATA ENTRY'!F186="","",'DATA ENTRY'!F186)</f>
        <v/>
      </c>
      <c r="G185" s="148" t="str">
        <f>IF('DATA ENTRY'!H186="","",'DATA ENTRY'!H186)</f>
        <v/>
      </c>
      <c r="H185" s="148" t="str">
        <f>IF('DATA ENTRY'!I186="","",'DATA ENTRY'!I186)</f>
        <v/>
      </c>
      <c r="I185" s="22" t="str">
        <f>IF('DATA ENTRY'!N186="","",'DATA ENTRY'!N186)</f>
        <v/>
      </c>
      <c r="J185" s="147" t="str">
        <f>IF('DATA ENTRY'!O186="","",'DATA ENTRY'!O186)</f>
        <v/>
      </c>
      <c r="K185" s="22" t="str">
        <f>IF('DATA ENTRY'!P186="","",'DATA ENTRY'!P186)</f>
        <v/>
      </c>
      <c r="L185" s="147" t="str">
        <f>IF('DATA ENTRY'!Q186="","",'DATA ENTRY'!Q186)</f>
        <v/>
      </c>
      <c r="M185" s="22" t="str">
        <f>IF('DATA ENTRY'!R186="","",'DATA ENTRY'!R186)</f>
        <v/>
      </c>
      <c r="N185" s="147" t="str">
        <f>IF('DATA ENTRY'!S186="","",'DATA ENTRY'!S186)</f>
        <v/>
      </c>
      <c r="O185" s="147" t="str">
        <f t="shared" si="2"/>
        <v/>
      </c>
      <c r="P185" s="74" t="str">
        <f>IF('DATA ENTRY'!T186="","",'DATA ENTRY'!T186)</f>
        <v/>
      </c>
      <c r="Q185" s="74" t="str">
        <f>IF('DATA ENTRY'!U186="","",'DATA ENTRY'!U186)</f>
        <v/>
      </c>
      <c r="R185" s="22" t="str">
        <f>IF('DATA ENTRY'!W186="","",'DATA ENTRY'!W186)</f>
        <v/>
      </c>
      <c r="S185" s="22" t="str">
        <f>IF('DATA ENTRY'!X186="","",'DATA ENTRY'!X186)</f>
        <v/>
      </c>
      <c r="T185" s="22" t="str">
        <f>IF('DATA ENTRY'!AA186="","",'DATA ENTRY'!AA186)</f>
        <v/>
      </c>
      <c r="U185" s="22" t="str">
        <f>IF(O185="","",SUMPRODUCT(--(D185=$D$5:$D$1071),--(F185=$F$5:$F$1071),--(E185=$E$5:$E$1071),--(O185&lt;$O$5:$O$1071))+COUNTIF($O$5:O185,O185))</f>
        <v/>
      </c>
    </row>
    <row r="186" spans="1:21" ht="18" customHeight="1">
      <c r="A186" s="22" t="str">
        <f>IF(AND(H186="",D186="",F186="",G186="",I186="",J186=""),"",SUBTOTAL(3,$B$5:B186))</f>
        <v/>
      </c>
      <c r="B186" s="74" t="str">
        <f>IF('DATA ENTRY'!B187="","",'DATA ENTRY'!B187)</f>
        <v/>
      </c>
      <c r="C186" s="74" t="str">
        <f>IF('DATA ENTRY'!C187="","",'DATA ENTRY'!C187)</f>
        <v/>
      </c>
      <c r="D186" s="74" t="str">
        <f>IF('DATA ENTRY'!E187="","",'DATA ENTRY'!E187)</f>
        <v/>
      </c>
      <c r="E186" s="22" t="str">
        <f>IF('DATA ENTRY'!G187="","",'DATA ENTRY'!G187)</f>
        <v/>
      </c>
      <c r="F186" s="22" t="str">
        <f>IF('DATA ENTRY'!F187="","",'DATA ENTRY'!F187)</f>
        <v/>
      </c>
      <c r="G186" s="148" t="str">
        <f>IF('DATA ENTRY'!H187="","",'DATA ENTRY'!H187)</f>
        <v/>
      </c>
      <c r="H186" s="148" t="str">
        <f>IF('DATA ENTRY'!I187="","",'DATA ENTRY'!I187)</f>
        <v/>
      </c>
      <c r="I186" s="22" t="str">
        <f>IF('DATA ENTRY'!N187="","",'DATA ENTRY'!N187)</f>
        <v/>
      </c>
      <c r="J186" s="147" t="str">
        <f>IF('DATA ENTRY'!O187="","",'DATA ENTRY'!O187)</f>
        <v/>
      </c>
      <c r="K186" s="22" t="str">
        <f>IF('DATA ENTRY'!P187="","",'DATA ENTRY'!P187)</f>
        <v/>
      </c>
      <c r="L186" s="147" t="str">
        <f>IF('DATA ENTRY'!Q187="","",'DATA ENTRY'!Q187)</f>
        <v/>
      </c>
      <c r="M186" s="22" t="str">
        <f>IF('DATA ENTRY'!R187="","",'DATA ENTRY'!R187)</f>
        <v/>
      </c>
      <c r="N186" s="147" t="str">
        <f>IF('DATA ENTRY'!S187="","",'DATA ENTRY'!S187)</f>
        <v/>
      </c>
      <c r="O186" s="147" t="str">
        <f t="shared" si="2"/>
        <v/>
      </c>
      <c r="P186" s="74" t="str">
        <f>IF('DATA ENTRY'!T187="","",'DATA ENTRY'!T187)</f>
        <v/>
      </c>
      <c r="Q186" s="74" t="str">
        <f>IF('DATA ENTRY'!U187="","",'DATA ENTRY'!U187)</f>
        <v/>
      </c>
      <c r="R186" s="22" t="str">
        <f>IF('DATA ENTRY'!W187="","",'DATA ENTRY'!W187)</f>
        <v/>
      </c>
      <c r="S186" s="22" t="str">
        <f>IF('DATA ENTRY'!X187="","",'DATA ENTRY'!X187)</f>
        <v/>
      </c>
      <c r="T186" s="22" t="str">
        <f>IF('DATA ENTRY'!AA187="","",'DATA ENTRY'!AA187)</f>
        <v/>
      </c>
      <c r="U186" s="22" t="str">
        <f>IF(O186="","",SUMPRODUCT(--(D186=$D$5:$D$1071),--(F186=$F$5:$F$1071),--(E186=$E$5:$E$1071),--(O186&lt;$O$5:$O$1071))+COUNTIF($O$5:O186,O186))</f>
        <v/>
      </c>
    </row>
    <row r="187" spans="1:21" ht="18" customHeight="1">
      <c r="A187" s="22" t="str">
        <f>IF(AND(H187="",D187="",F187="",G187="",I187="",J187=""),"",SUBTOTAL(3,$B$5:B187))</f>
        <v/>
      </c>
      <c r="B187" s="74" t="str">
        <f>IF('DATA ENTRY'!B188="","",'DATA ENTRY'!B188)</f>
        <v/>
      </c>
      <c r="C187" s="74" t="str">
        <f>IF('DATA ENTRY'!C188="","",'DATA ENTRY'!C188)</f>
        <v/>
      </c>
      <c r="D187" s="74" t="str">
        <f>IF('DATA ENTRY'!E188="","",'DATA ENTRY'!E188)</f>
        <v/>
      </c>
      <c r="E187" s="22" t="str">
        <f>IF('DATA ENTRY'!G188="","",'DATA ENTRY'!G188)</f>
        <v/>
      </c>
      <c r="F187" s="22" t="str">
        <f>IF('DATA ENTRY'!F188="","",'DATA ENTRY'!F188)</f>
        <v/>
      </c>
      <c r="G187" s="148" t="str">
        <f>IF('DATA ENTRY'!H188="","",'DATA ENTRY'!H188)</f>
        <v/>
      </c>
      <c r="H187" s="148" t="str">
        <f>IF('DATA ENTRY'!I188="","",'DATA ENTRY'!I188)</f>
        <v/>
      </c>
      <c r="I187" s="22" t="str">
        <f>IF('DATA ENTRY'!N188="","",'DATA ENTRY'!N188)</f>
        <v/>
      </c>
      <c r="J187" s="147" t="str">
        <f>IF('DATA ENTRY'!O188="","",'DATA ENTRY'!O188)</f>
        <v/>
      </c>
      <c r="K187" s="22" t="str">
        <f>IF('DATA ENTRY'!P188="","",'DATA ENTRY'!P188)</f>
        <v/>
      </c>
      <c r="L187" s="147" t="str">
        <f>IF('DATA ENTRY'!Q188="","",'DATA ENTRY'!Q188)</f>
        <v/>
      </c>
      <c r="M187" s="22" t="str">
        <f>IF('DATA ENTRY'!R188="","",'DATA ENTRY'!R188)</f>
        <v/>
      </c>
      <c r="N187" s="147" t="str">
        <f>IF('DATA ENTRY'!S188="","",'DATA ENTRY'!S188)</f>
        <v/>
      </c>
      <c r="O187" s="147" t="str">
        <f t="shared" si="2"/>
        <v/>
      </c>
      <c r="P187" s="74" t="str">
        <f>IF('DATA ENTRY'!T188="","",'DATA ENTRY'!T188)</f>
        <v/>
      </c>
      <c r="Q187" s="74" t="str">
        <f>IF('DATA ENTRY'!U188="","",'DATA ENTRY'!U188)</f>
        <v/>
      </c>
      <c r="R187" s="22" t="str">
        <f>IF('DATA ENTRY'!W188="","",'DATA ENTRY'!W188)</f>
        <v/>
      </c>
      <c r="S187" s="22" t="str">
        <f>IF('DATA ENTRY'!X188="","",'DATA ENTRY'!X188)</f>
        <v/>
      </c>
      <c r="T187" s="22" t="str">
        <f>IF('DATA ENTRY'!AA188="","",'DATA ENTRY'!AA188)</f>
        <v/>
      </c>
      <c r="U187" s="22" t="str">
        <f>IF(O187="","",SUMPRODUCT(--(D187=$D$5:$D$1071),--(F187=$F$5:$F$1071),--(E187=$E$5:$E$1071),--(O187&lt;$O$5:$O$1071))+COUNTIF($O$5:O187,O187))</f>
        <v/>
      </c>
    </row>
    <row r="188" spans="1:21" ht="18" customHeight="1">
      <c r="A188" s="22" t="str">
        <f>IF(AND(H188="",D188="",F188="",G188="",I188="",J188=""),"",SUBTOTAL(3,$B$5:B188))</f>
        <v/>
      </c>
      <c r="B188" s="74" t="str">
        <f>IF('DATA ENTRY'!B189="","",'DATA ENTRY'!B189)</f>
        <v/>
      </c>
      <c r="C188" s="74" t="str">
        <f>IF('DATA ENTRY'!C189="","",'DATA ENTRY'!C189)</f>
        <v/>
      </c>
      <c r="D188" s="74" t="str">
        <f>IF('DATA ENTRY'!E189="","",'DATA ENTRY'!E189)</f>
        <v/>
      </c>
      <c r="E188" s="22" t="str">
        <f>IF('DATA ENTRY'!G189="","",'DATA ENTRY'!G189)</f>
        <v/>
      </c>
      <c r="F188" s="22" t="str">
        <f>IF('DATA ENTRY'!F189="","",'DATA ENTRY'!F189)</f>
        <v/>
      </c>
      <c r="G188" s="148" t="str">
        <f>IF('DATA ENTRY'!H189="","",'DATA ENTRY'!H189)</f>
        <v/>
      </c>
      <c r="H188" s="148" t="str">
        <f>IF('DATA ENTRY'!I189="","",'DATA ENTRY'!I189)</f>
        <v/>
      </c>
      <c r="I188" s="22" t="str">
        <f>IF('DATA ENTRY'!N189="","",'DATA ENTRY'!N189)</f>
        <v/>
      </c>
      <c r="J188" s="147" t="str">
        <f>IF('DATA ENTRY'!O189="","",'DATA ENTRY'!O189)</f>
        <v/>
      </c>
      <c r="K188" s="22" t="str">
        <f>IF('DATA ENTRY'!P189="","",'DATA ENTRY'!P189)</f>
        <v/>
      </c>
      <c r="L188" s="147" t="str">
        <f>IF('DATA ENTRY'!Q189="","",'DATA ENTRY'!Q189)</f>
        <v/>
      </c>
      <c r="M188" s="22" t="str">
        <f>IF('DATA ENTRY'!R189="","",'DATA ENTRY'!R189)</f>
        <v/>
      </c>
      <c r="N188" s="147" t="str">
        <f>IF('DATA ENTRY'!S189="","",'DATA ENTRY'!S189)</f>
        <v/>
      </c>
      <c r="O188" s="147" t="str">
        <f t="shared" si="2"/>
        <v/>
      </c>
      <c r="P188" s="74" t="str">
        <f>IF('DATA ENTRY'!T189="","",'DATA ENTRY'!T189)</f>
        <v/>
      </c>
      <c r="Q188" s="74" t="str">
        <f>IF('DATA ENTRY'!U189="","",'DATA ENTRY'!U189)</f>
        <v/>
      </c>
      <c r="R188" s="22" t="str">
        <f>IF('DATA ENTRY'!W189="","",'DATA ENTRY'!W189)</f>
        <v/>
      </c>
      <c r="S188" s="22" t="str">
        <f>IF('DATA ENTRY'!X189="","",'DATA ENTRY'!X189)</f>
        <v/>
      </c>
      <c r="T188" s="22" t="str">
        <f>IF('DATA ENTRY'!AA189="","",'DATA ENTRY'!AA189)</f>
        <v/>
      </c>
      <c r="U188" s="22" t="str">
        <f>IF(O188="","",SUMPRODUCT(--(D188=$D$5:$D$1071),--(F188=$F$5:$F$1071),--(E188=$E$5:$E$1071),--(O188&lt;$O$5:$O$1071))+COUNTIF($O$5:O188,O188))</f>
        <v/>
      </c>
    </row>
    <row r="189" spans="1:21" ht="18" customHeight="1">
      <c r="A189" s="22" t="str">
        <f>IF(AND(H189="",D189="",F189="",G189="",I189="",J189=""),"",SUBTOTAL(3,$B$5:B189))</f>
        <v/>
      </c>
      <c r="B189" s="74" t="str">
        <f>IF('DATA ENTRY'!B190="","",'DATA ENTRY'!B190)</f>
        <v/>
      </c>
      <c r="C189" s="74" t="str">
        <f>IF('DATA ENTRY'!C190="","",'DATA ENTRY'!C190)</f>
        <v/>
      </c>
      <c r="D189" s="74" t="str">
        <f>IF('DATA ENTRY'!E190="","",'DATA ENTRY'!E190)</f>
        <v/>
      </c>
      <c r="E189" s="22" t="str">
        <f>IF('DATA ENTRY'!G190="","",'DATA ENTRY'!G190)</f>
        <v/>
      </c>
      <c r="F189" s="22" t="str">
        <f>IF('DATA ENTRY'!F190="","",'DATA ENTRY'!F190)</f>
        <v/>
      </c>
      <c r="G189" s="148" t="str">
        <f>IF('DATA ENTRY'!H190="","",'DATA ENTRY'!H190)</f>
        <v/>
      </c>
      <c r="H189" s="148" t="str">
        <f>IF('DATA ENTRY'!I190="","",'DATA ENTRY'!I190)</f>
        <v/>
      </c>
      <c r="I189" s="22" t="str">
        <f>IF('DATA ENTRY'!N190="","",'DATA ENTRY'!N190)</f>
        <v/>
      </c>
      <c r="J189" s="147" t="str">
        <f>IF('DATA ENTRY'!O190="","",'DATA ENTRY'!O190)</f>
        <v/>
      </c>
      <c r="K189" s="22" t="str">
        <f>IF('DATA ENTRY'!P190="","",'DATA ENTRY'!P190)</f>
        <v/>
      </c>
      <c r="L189" s="147" t="str">
        <f>IF('DATA ENTRY'!Q190="","",'DATA ENTRY'!Q190)</f>
        <v/>
      </c>
      <c r="M189" s="22" t="str">
        <f>IF('DATA ENTRY'!R190="","",'DATA ENTRY'!R190)</f>
        <v/>
      </c>
      <c r="N189" s="147" t="str">
        <f>IF('DATA ENTRY'!S190="","",'DATA ENTRY'!S190)</f>
        <v/>
      </c>
      <c r="O189" s="147" t="str">
        <f t="shared" si="2"/>
        <v/>
      </c>
      <c r="P189" s="74" t="str">
        <f>IF('DATA ENTRY'!T190="","",'DATA ENTRY'!T190)</f>
        <v/>
      </c>
      <c r="Q189" s="74" t="str">
        <f>IF('DATA ENTRY'!U190="","",'DATA ENTRY'!U190)</f>
        <v/>
      </c>
      <c r="R189" s="22" t="str">
        <f>IF('DATA ENTRY'!W190="","",'DATA ENTRY'!W190)</f>
        <v/>
      </c>
      <c r="S189" s="22" t="str">
        <f>IF('DATA ENTRY'!X190="","",'DATA ENTRY'!X190)</f>
        <v/>
      </c>
      <c r="T189" s="22" t="str">
        <f>IF('DATA ENTRY'!AA190="","",'DATA ENTRY'!AA190)</f>
        <v/>
      </c>
      <c r="U189" s="22" t="str">
        <f>IF(O189="","",SUMPRODUCT(--(D189=$D$5:$D$1071),--(F189=$F$5:$F$1071),--(E189=$E$5:$E$1071),--(O189&lt;$O$5:$O$1071))+COUNTIF($O$5:O189,O189))</f>
        <v/>
      </c>
    </row>
    <row r="190" spans="1:21" ht="18" customHeight="1">
      <c r="A190" s="22" t="str">
        <f>IF(AND(H190="",D190="",F190="",G190="",I190="",J190=""),"",SUBTOTAL(3,$B$5:B190))</f>
        <v/>
      </c>
      <c r="B190" s="74" t="str">
        <f>IF('DATA ENTRY'!B191="","",'DATA ENTRY'!B191)</f>
        <v/>
      </c>
      <c r="C190" s="74" t="str">
        <f>IF('DATA ENTRY'!C191="","",'DATA ENTRY'!C191)</f>
        <v/>
      </c>
      <c r="D190" s="74" t="str">
        <f>IF('DATA ENTRY'!E191="","",'DATA ENTRY'!E191)</f>
        <v/>
      </c>
      <c r="E190" s="22" t="str">
        <f>IF('DATA ENTRY'!G191="","",'DATA ENTRY'!G191)</f>
        <v/>
      </c>
      <c r="F190" s="22" t="str">
        <f>IF('DATA ENTRY'!F191="","",'DATA ENTRY'!F191)</f>
        <v/>
      </c>
      <c r="G190" s="148" t="str">
        <f>IF('DATA ENTRY'!H191="","",'DATA ENTRY'!H191)</f>
        <v/>
      </c>
      <c r="H190" s="148" t="str">
        <f>IF('DATA ENTRY'!I191="","",'DATA ENTRY'!I191)</f>
        <v/>
      </c>
      <c r="I190" s="22" t="str">
        <f>IF('DATA ENTRY'!N191="","",'DATA ENTRY'!N191)</f>
        <v/>
      </c>
      <c r="J190" s="147" t="str">
        <f>IF('DATA ENTRY'!O191="","",'DATA ENTRY'!O191)</f>
        <v/>
      </c>
      <c r="K190" s="22" t="str">
        <f>IF('DATA ENTRY'!P191="","",'DATA ENTRY'!P191)</f>
        <v/>
      </c>
      <c r="L190" s="147" t="str">
        <f>IF('DATA ENTRY'!Q191="","",'DATA ENTRY'!Q191)</f>
        <v/>
      </c>
      <c r="M190" s="22" t="str">
        <f>IF('DATA ENTRY'!R191="","",'DATA ENTRY'!R191)</f>
        <v/>
      </c>
      <c r="N190" s="147" t="str">
        <f>IF('DATA ENTRY'!S191="","",'DATA ENTRY'!S191)</f>
        <v/>
      </c>
      <c r="O190" s="147" t="str">
        <f t="shared" si="2"/>
        <v/>
      </c>
      <c r="P190" s="74" t="str">
        <f>IF('DATA ENTRY'!T191="","",'DATA ENTRY'!T191)</f>
        <v/>
      </c>
      <c r="Q190" s="74" t="str">
        <f>IF('DATA ENTRY'!U191="","",'DATA ENTRY'!U191)</f>
        <v/>
      </c>
      <c r="R190" s="22" t="str">
        <f>IF('DATA ENTRY'!W191="","",'DATA ENTRY'!W191)</f>
        <v/>
      </c>
      <c r="S190" s="22" t="str">
        <f>IF('DATA ENTRY'!X191="","",'DATA ENTRY'!X191)</f>
        <v/>
      </c>
      <c r="T190" s="22" t="str">
        <f>IF('DATA ENTRY'!AA191="","",'DATA ENTRY'!AA191)</f>
        <v/>
      </c>
      <c r="U190" s="22" t="str">
        <f>IF(O190="","",SUMPRODUCT(--(D190=$D$5:$D$1071),--(F190=$F$5:$F$1071),--(E190=$E$5:$E$1071),--(O190&lt;$O$5:$O$1071))+COUNTIF($O$5:O190,O190))</f>
        <v/>
      </c>
    </row>
    <row r="191" spans="1:21" ht="18" customHeight="1">
      <c r="A191" s="22" t="str">
        <f>IF(AND(H191="",D191="",F191="",G191="",I191="",J191=""),"",SUBTOTAL(3,$B$5:B191))</f>
        <v/>
      </c>
      <c r="B191" s="74" t="str">
        <f>IF('DATA ENTRY'!B192="","",'DATA ENTRY'!B192)</f>
        <v/>
      </c>
      <c r="C191" s="74" t="str">
        <f>IF('DATA ENTRY'!C192="","",'DATA ENTRY'!C192)</f>
        <v/>
      </c>
      <c r="D191" s="74" t="str">
        <f>IF('DATA ENTRY'!E192="","",'DATA ENTRY'!E192)</f>
        <v/>
      </c>
      <c r="E191" s="22" t="str">
        <f>IF('DATA ENTRY'!G192="","",'DATA ENTRY'!G192)</f>
        <v/>
      </c>
      <c r="F191" s="22" t="str">
        <f>IF('DATA ENTRY'!F192="","",'DATA ENTRY'!F192)</f>
        <v/>
      </c>
      <c r="G191" s="148" t="str">
        <f>IF('DATA ENTRY'!H192="","",'DATA ENTRY'!H192)</f>
        <v/>
      </c>
      <c r="H191" s="148" t="str">
        <f>IF('DATA ENTRY'!I192="","",'DATA ENTRY'!I192)</f>
        <v/>
      </c>
      <c r="I191" s="22" t="str">
        <f>IF('DATA ENTRY'!N192="","",'DATA ENTRY'!N192)</f>
        <v/>
      </c>
      <c r="J191" s="147" t="str">
        <f>IF('DATA ENTRY'!O192="","",'DATA ENTRY'!O192)</f>
        <v/>
      </c>
      <c r="K191" s="22" t="str">
        <f>IF('DATA ENTRY'!P192="","",'DATA ENTRY'!P192)</f>
        <v/>
      </c>
      <c r="L191" s="147" t="str">
        <f>IF('DATA ENTRY'!Q192="","",'DATA ENTRY'!Q192)</f>
        <v/>
      </c>
      <c r="M191" s="22" t="str">
        <f>IF('DATA ENTRY'!R192="","",'DATA ENTRY'!R192)</f>
        <v/>
      </c>
      <c r="N191" s="147" t="str">
        <f>IF('DATA ENTRY'!S192="","",'DATA ENTRY'!S192)</f>
        <v/>
      </c>
      <c r="O191" s="147" t="str">
        <f t="shared" si="2"/>
        <v/>
      </c>
      <c r="P191" s="74" t="str">
        <f>IF('DATA ENTRY'!T192="","",'DATA ENTRY'!T192)</f>
        <v/>
      </c>
      <c r="Q191" s="74" t="str">
        <f>IF('DATA ENTRY'!U192="","",'DATA ENTRY'!U192)</f>
        <v/>
      </c>
      <c r="R191" s="22" t="str">
        <f>IF('DATA ENTRY'!W192="","",'DATA ENTRY'!W192)</f>
        <v/>
      </c>
      <c r="S191" s="22" t="str">
        <f>IF('DATA ENTRY'!X192="","",'DATA ENTRY'!X192)</f>
        <v/>
      </c>
      <c r="T191" s="22" t="str">
        <f>IF('DATA ENTRY'!AA192="","",'DATA ENTRY'!AA192)</f>
        <v/>
      </c>
      <c r="U191" s="22" t="str">
        <f>IF(O191="","",SUMPRODUCT(--(D191=$D$5:$D$1071),--(F191=$F$5:$F$1071),--(E191=$E$5:$E$1071),--(O191&lt;$O$5:$O$1071))+COUNTIF($O$5:O191,O191))</f>
        <v/>
      </c>
    </row>
    <row r="192" spans="1:21" ht="18" customHeight="1">
      <c r="A192" s="22" t="str">
        <f>IF(AND(H192="",D192="",F192="",G192="",I192="",J192=""),"",SUBTOTAL(3,$B$5:B192))</f>
        <v/>
      </c>
      <c r="B192" s="74" t="str">
        <f>IF('DATA ENTRY'!B193="","",'DATA ENTRY'!B193)</f>
        <v/>
      </c>
      <c r="C192" s="74" t="str">
        <f>IF('DATA ENTRY'!C193="","",'DATA ENTRY'!C193)</f>
        <v/>
      </c>
      <c r="D192" s="74" t="str">
        <f>IF('DATA ENTRY'!E193="","",'DATA ENTRY'!E193)</f>
        <v/>
      </c>
      <c r="E192" s="22" t="str">
        <f>IF('DATA ENTRY'!G193="","",'DATA ENTRY'!G193)</f>
        <v/>
      </c>
      <c r="F192" s="22" t="str">
        <f>IF('DATA ENTRY'!F193="","",'DATA ENTRY'!F193)</f>
        <v/>
      </c>
      <c r="G192" s="148" t="str">
        <f>IF('DATA ENTRY'!H193="","",'DATA ENTRY'!H193)</f>
        <v/>
      </c>
      <c r="H192" s="148" t="str">
        <f>IF('DATA ENTRY'!I193="","",'DATA ENTRY'!I193)</f>
        <v/>
      </c>
      <c r="I192" s="22" t="str">
        <f>IF('DATA ENTRY'!N193="","",'DATA ENTRY'!N193)</f>
        <v/>
      </c>
      <c r="J192" s="147" t="str">
        <f>IF('DATA ENTRY'!O193="","",'DATA ENTRY'!O193)</f>
        <v/>
      </c>
      <c r="K192" s="22" t="str">
        <f>IF('DATA ENTRY'!P193="","",'DATA ENTRY'!P193)</f>
        <v/>
      </c>
      <c r="L192" s="147" t="str">
        <f>IF('DATA ENTRY'!Q193="","",'DATA ENTRY'!Q193)</f>
        <v/>
      </c>
      <c r="M192" s="22" t="str">
        <f>IF('DATA ENTRY'!R193="","",'DATA ENTRY'!R193)</f>
        <v/>
      </c>
      <c r="N192" s="147" t="str">
        <f>IF('DATA ENTRY'!S193="","",'DATA ENTRY'!S193)</f>
        <v/>
      </c>
      <c r="O192" s="147" t="str">
        <f t="shared" si="2"/>
        <v/>
      </c>
      <c r="P192" s="74" t="str">
        <f>IF('DATA ENTRY'!T193="","",'DATA ENTRY'!T193)</f>
        <v/>
      </c>
      <c r="Q192" s="74" t="str">
        <f>IF('DATA ENTRY'!U193="","",'DATA ENTRY'!U193)</f>
        <v/>
      </c>
      <c r="R192" s="22" t="str">
        <f>IF('DATA ENTRY'!W193="","",'DATA ENTRY'!W193)</f>
        <v/>
      </c>
      <c r="S192" s="22" t="str">
        <f>IF('DATA ENTRY'!X193="","",'DATA ENTRY'!X193)</f>
        <v/>
      </c>
      <c r="T192" s="22" t="str">
        <f>IF('DATA ENTRY'!AA193="","",'DATA ENTRY'!AA193)</f>
        <v/>
      </c>
      <c r="U192" s="22" t="str">
        <f>IF(O192="","",SUMPRODUCT(--(D192=$D$5:$D$1071),--(F192=$F$5:$F$1071),--(E192=$E$5:$E$1071),--(O192&lt;$O$5:$O$1071))+COUNTIF($O$5:O192,O192))</f>
        <v/>
      </c>
    </row>
    <row r="193" spans="1:21" ht="18" customHeight="1">
      <c r="A193" s="22" t="str">
        <f>IF(AND(H193="",D193="",F193="",G193="",I193="",J193=""),"",SUBTOTAL(3,$B$5:B193))</f>
        <v/>
      </c>
      <c r="B193" s="74" t="str">
        <f>IF('DATA ENTRY'!B194="","",'DATA ENTRY'!B194)</f>
        <v/>
      </c>
      <c r="C193" s="74" t="str">
        <f>IF('DATA ENTRY'!C194="","",'DATA ENTRY'!C194)</f>
        <v/>
      </c>
      <c r="D193" s="74" t="str">
        <f>IF('DATA ENTRY'!E194="","",'DATA ENTRY'!E194)</f>
        <v/>
      </c>
      <c r="E193" s="22" t="str">
        <f>IF('DATA ENTRY'!G194="","",'DATA ENTRY'!G194)</f>
        <v/>
      </c>
      <c r="F193" s="22" t="str">
        <f>IF('DATA ENTRY'!F194="","",'DATA ENTRY'!F194)</f>
        <v/>
      </c>
      <c r="G193" s="148" t="str">
        <f>IF('DATA ENTRY'!H194="","",'DATA ENTRY'!H194)</f>
        <v/>
      </c>
      <c r="H193" s="148" t="str">
        <f>IF('DATA ENTRY'!I194="","",'DATA ENTRY'!I194)</f>
        <v/>
      </c>
      <c r="I193" s="22" t="str">
        <f>IF('DATA ENTRY'!N194="","",'DATA ENTRY'!N194)</f>
        <v/>
      </c>
      <c r="J193" s="147" t="str">
        <f>IF('DATA ENTRY'!O194="","",'DATA ENTRY'!O194)</f>
        <v/>
      </c>
      <c r="K193" s="22" t="str">
        <f>IF('DATA ENTRY'!P194="","",'DATA ENTRY'!P194)</f>
        <v/>
      </c>
      <c r="L193" s="147" t="str">
        <f>IF('DATA ENTRY'!Q194="","",'DATA ENTRY'!Q194)</f>
        <v/>
      </c>
      <c r="M193" s="22" t="str">
        <f>IF('DATA ENTRY'!R194="","",'DATA ENTRY'!R194)</f>
        <v/>
      </c>
      <c r="N193" s="147" t="str">
        <f>IF('DATA ENTRY'!S194="","",'DATA ENTRY'!S194)</f>
        <v/>
      </c>
      <c r="O193" s="147" t="str">
        <f t="shared" si="2"/>
        <v/>
      </c>
      <c r="P193" s="74" t="str">
        <f>IF('DATA ENTRY'!T194="","",'DATA ENTRY'!T194)</f>
        <v/>
      </c>
      <c r="Q193" s="74" t="str">
        <f>IF('DATA ENTRY'!U194="","",'DATA ENTRY'!U194)</f>
        <v/>
      </c>
      <c r="R193" s="22" t="str">
        <f>IF('DATA ENTRY'!W194="","",'DATA ENTRY'!W194)</f>
        <v/>
      </c>
      <c r="S193" s="22" t="str">
        <f>IF('DATA ENTRY'!X194="","",'DATA ENTRY'!X194)</f>
        <v/>
      </c>
      <c r="T193" s="22" t="str">
        <f>IF('DATA ENTRY'!AA194="","",'DATA ENTRY'!AA194)</f>
        <v/>
      </c>
      <c r="U193" s="22" t="str">
        <f>IF(O193="","",SUMPRODUCT(--(D193=$D$5:$D$1071),--(F193=$F$5:$F$1071),--(E193=$E$5:$E$1071),--(O193&lt;$O$5:$O$1071))+COUNTIF($O$5:O193,O193))</f>
        <v/>
      </c>
    </row>
    <row r="194" spans="1:21" ht="18" customHeight="1">
      <c r="A194" s="22" t="str">
        <f>IF(AND(H194="",D194="",F194="",G194="",I194="",J194=""),"",SUBTOTAL(3,$B$5:B194))</f>
        <v/>
      </c>
      <c r="B194" s="74" t="str">
        <f>IF('DATA ENTRY'!B195="","",'DATA ENTRY'!B195)</f>
        <v/>
      </c>
      <c r="C194" s="74" t="str">
        <f>IF('DATA ENTRY'!C195="","",'DATA ENTRY'!C195)</f>
        <v/>
      </c>
      <c r="D194" s="74" t="str">
        <f>IF('DATA ENTRY'!E195="","",'DATA ENTRY'!E195)</f>
        <v/>
      </c>
      <c r="E194" s="22" t="str">
        <f>IF('DATA ENTRY'!G195="","",'DATA ENTRY'!G195)</f>
        <v/>
      </c>
      <c r="F194" s="22" t="str">
        <f>IF('DATA ENTRY'!F195="","",'DATA ENTRY'!F195)</f>
        <v/>
      </c>
      <c r="G194" s="148" t="str">
        <f>IF('DATA ENTRY'!H195="","",'DATA ENTRY'!H195)</f>
        <v/>
      </c>
      <c r="H194" s="148" t="str">
        <f>IF('DATA ENTRY'!I195="","",'DATA ENTRY'!I195)</f>
        <v/>
      </c>
      <c r="I194" s="22" t="str">
        <f>IF('DATA ENTRY'!N195="","",'DATA ENTRY'!N195)</f>
        <v/>
      </c>
      <c r="J194" s="147" t="str">
        <f>IF('DATA ENTRY'!O195="","",'DATA ENTRY'!O195)</f>
        <v/>
      </c>
      <c r="K194" s="22" t="str">
        <f>IF('DATA ENTRY'!P195="","",'DATA ENTRY'!P195)</f>
        <v/>
      </c>
      <c r="L194" s="147" t="str">
        <f>IF('DATA ENTRY'!Q195="","",'DATA ENTRY'!Q195)</f>
        <v/>
      </c>
      <c r="M194" s="22" t="str">
        <f>IF('DATA ENTRY'!R195="","",'DATA ENTRY'!R195)</f>
        <v/>
      </c>
      <c r="N194" s="147" t="str">
        <f>IF('DATA ENTRY'!S195="","",'DATA ENTRY'!S195)</f>
        <v/>
      </c>
      <c r="O194" s="147" t="str">
        <f t="shared" si="2"/>
        <v/>
      </c>
      <c r="P194" s="74" t="str">
        <f>IF('DATA ENTRY'!T195="","",'DATA ENTRY'!T195)</f>
        <v/>
      </c>
      <c r="Q194" s="74" t="str">
        <f>IF('DATA ENTRY'!U195="","",'DATA ENTRY'!U195)</f>
        <v/>
      </c>
      <c r="R194" s="22" t="str">
        <f>IF('DATA ENTRY'!W195="","",'DATA ENTRY'!W195)</f>
        <v/>
      </c>
      <c r="S194" s="22" t="str">
        <f>IF('DATA ENTRY'!X195="","",'DATA ENTRY'!X195)</f>
        <v/>
      </c>
      <c r="T194" s="22" t="str">
        <f>IF('DATA ENTRY'!AA195="","",'DATA ENTRY'!AA195)</f>
        <v/>
      </c>
      <c r="U194" s="22" t="str">
        <f>IF(O194="","",SUMPRODUCT(--(D194=$D$5:$D$1071),--(F194=$F$5:$F$1071),--(E194=$E$5:$E$1071),--(O194&lt;$O$5:$O$1071))+COUNTIF($O$5:O194,O194))</f>
        <v/>
      </c>
    </row>
    <row r="195" spans="1:21" ht="18" customHeight="1">
      <c r="A195" s="22" t="str">
        <f>IF(AND(H195="",D195="",F195="",G195="",I195="",J195=""),"",SUBTOTAL(3,$B$5:B195))</f>
        <v/>
      </c>
      <c r="B195" s="74" t="str">
        <f>IF('DATA ENTRY'!B196="","",'DATA ENTRY'!B196)</f>
        <v/>
      </c>
      <c r="C195" s="74" t="str">
        <f>IF('DATA ENTRY'!C196="","",'DATA ENTRY'!C196)</f>
        <v/>
      </c>
      <c r="D195" s="74" t="str">
        <f>IF('DATA ENTRY'!E196="","",'DATA ENTRY'!E196)</f>
        <v/>
      </c>
      <c r="E195" s="22" t="str">
        <f>IF('DATA ENTRY'!G196="","",'DATA ENTRY'!G196)</f>
        <v/>
      </c>
      <c r="F195" s="22" t="str">
        <f>IF('DATA ENTRY'!F196="","",'DATA ENTRY'!F196)</f>
        <v/>
      </c>
      <c r="G195" s="148" t="str">
        <f>IF('DATA ENTRY'!H196="","",'DATA ENTRY'!H196)</f>
        <v/>
      </c>
      <c r="H195" s="148" t="str">
        <f>IF('DATA ENTRY'!I196="","",'DATA ENTRY'!I196)</f>
        <v/>
      </c>
      <c r="I195" s="22" t="str">
        <f>IF('DATA ENTRY'!N196="","",'DATA ENTRY'!N196)</f>
        <v/>
      </c>
      <c r="J195" s="147" t="str">
        <f>IF('DATA ENTRY'!O196="","",'DATA ENTRY'!O196)</f>
        <v/>
      </c>
      <c r="K195" s="22" t="str">
        <f>IF('DATA ENTRY'!P196="","",'DATA ENTRY'!P196)</f>
        <v/>
      </c>
      <c r="L195" s="147" t="str">
        <f>IF('DATA ENTRY'!Q196="","",'DATA ENTRY'!Q196)</f>
        <v/>
      </c>
      <c r="M195" s="22" t="str">
        <f>IF('DATA ENTRY'!R196="","",'DATA ENTRY'!R196)</f>
        <v/>
      </c>
      <c r="N195" s="147" t="str">
        <f>IF('DATA ENTRY'!S196="","",'DATA ENTRY'!S196)</f>
        <v/>
      </c>
      <c r="O195" s="147" t="str">
        <f t="shared" si="2"/>
        <v/>
      </c>
      <c r="P195" s="74" t="str">
        <f>IF('DATA ENTRY'!T196="","",'DATA ENTRY'!T196)</f>
        <v/>
      </c>
      <c r="Q195" s="74" t="str">
        <f>IF('DATA ENTRY'!U196="","",'DATA ENTRY'!U196)</f>
        <v/>
      </c>
      <c r="R195" s="22" t="str">
        <f>IF('DATA ENTRY'!W196="","",'DATA ENTRY'!W196)</f>
        <v/>
      </c>
      <c r="S195" s="22" t="str">
        <f>IF('DATA ENTRY'!X196="","",'DATA ENTRY'!X196)</f>
        <v/>
      </c>
      <c r="T195" s="22" t="str">
        <f>IF('DATA ENTRY'!AA196="","",'DATA ENTRY'!AA196)</f>
        <v/>
      </c>
      <c r="U195" s="22" t="str">
        <f>IF(O195="","",SUMPRODUCT(--(D195=$D$5:$D$1071),--(F195=$F$5:$F$1071),--(E195=$E$5:$E$1071),--(O195&lt;$O$5:$O$1071))+COUNTIF($O$5:O195,O195))</f>
        <v/>
      </c>
    </row>
    <row r="196" spans="1:21" ht="18" customHeight="1">
      <c r="A196" s="22" t="str">
        <f>IF(AND(H196="",D196="",F196="",G196="",I196="",J196=""),"",SUBTOTAL(3,$B$5:B196))</f>
        <v/>
      </c>
      <c r="B196" s="74" t="str">
        <f>IF('DATA ENTRY'!B197="","",'DATA ENTRY'!B197)</f>
        <v/>
      </c>
      <c r="C196" s="74" t="str">
        <f>IF('DATA ENTRY'!C197="","",'DATA ENTRY'!C197)</f>
        <v/>
      </c>
      <c r="D196" s="74" t="str">
        <f>IF('DATA ENTRY'!E197="","",'DATA ENTRY'!E197)</f>
        <v/>
      </c>
      <c r="E196" s="22" t="str">
        <f>IF('DATA ENTRY'!G197="","",'DATA ENTRY'!G197)</f>
        <v/>
      </c>
      <c r="F196" s="22" t="str">
        <f>IF('DATA ENTRY'!F197="","",'DATA ENTRY'!F197)</f>
        <v/>
      </c>
      <c r="G196" s="148" t="str">
        <f>IF('DATA ENTRY'!H197="","",'DATA ENTRY'!H197)</f>
        <v/>
      </c>
      <c r="H196" s="148" t="str">
        <f>IF('DATA ENTRY'!I197="","",'DATA ENTRY'!I197)</f>
        <v/>
      </c>
      <c r="I196" s="22" t="str">
        <f>IF('DATA ENTRY'!N197="","",'DATA ENTRY'!N197)</f>
        <v/>
      </c>
      <c r="J196" s="147" t="str">
        <f>IF('DATA ENTRY'!O197="","",'DATA ENTRY'!O197)</f>
        <v/>
      </c>
      <c r="K196" s="22" t="str">
        <f>IF('DATA ENTRY'!P197="","",'DATA ENTRY'!P197)</f>
        <v/>
      </c>
      <c r="L196" s="147" t="str">
        <f>IF('DATA ENTRY'!Q197="","",'DATA ENTRY'!Q197)</f>
        <v/>
      </c>
      <c r="M196" s="22" t="str">
        <f>IF('DATA ENTRY'!R197="","",'DATA ENTRY'!R197)</f>
        <v/>
      </c>
      <c r="N196" s="147" t="str">
        <f>IF('DATA ENTRY'!S197="","",'DATA ENTRY'!S197)</f>
        <v/>
      </c>
      <c r="O196" s="147" t="str">
        <f t="shared" si="2"/>
        <v/>
      </c>
      <c r="P196" s="74" t="str">
        <f>IF('DATA ENTRY'!T197="","",'DATA ENTRY'!T197)</f>
        <v/>
      </c>
      <c r="Q196" s="74" t="str">
        <f>IF('DATA ENTRY'!U197="","",'DATA ENTRY'!U197)</f>
        <v/>
      </c>
      <c r="R196" s="22" t="str">
        <f>IF('DATA ENTRY'!W197="","",'DATA ENTRY'!W197)</f>
        <v/>
      </c>
      <c r="S196" s="22" t="str">
        <f>IF('DATA ENTRY'!X197="","",'DATA ENTRY'!X197)</f>
        <v/>
      </c>
      <c r="T196" s="22" t="str">
        <f>IF('DATA ENTRY'!AA197="","",'DATA ENTRY'!AA197)</f>
        <v/>
      </c>
      <c r="U196" s="22" t="str">
        <f>IF(O196="","",SUMPRODUCT(--(D196=$D$5:$D$1071),--(F196=$F$5:$F$1071),--(E196=$E$5:$E$1071),--(O196&lt;$O$5:$O$1071))+COUNTIF($O$5:O196,O196))</f>
        <v/>
      </c>
    </row>
    <row r="197" spans="1:21" ht="18" customHeight="1">
      <c r="A197" s="22" t="str">
        <f>IF(AND(H197="",D197="",F197="",G197="",I197="",J197=""),"",SUBTOTAL(3,$B$5:B197))</f>
        <v/>
      </c>
      <c r="B197" s="74" t="str">
        <f>IF('DATA ENTRY'!B198="","",'DATA ENTRY'!B198)</f>
        <v/>
      </c>
      <c r="C197" s="74" t="str">
        <f>IF('DATA ENTRY'!C198="","",'DATA ENTRY'!C198)</f>
        <v/>
      </c>
      <c r="D197" s="74" t="str">
        <f>IF('DATA ENTRY'!E198="","",'DATA ENTRY'!E198)</f>
        <v/>
      </c>
      <c r="E197" s="22" t="str">
        <f>IF('DATA ENTRY'!G198="","",'DATA ENTRY'!G198)</f>
        <v/>
      </c>
      <c r="F197" s="22" t="str">
        <f>IF('DATA ENTRY'!F198="","",'DATA ENTRY'!F198)</f>
        <v/>
      </c>
      <c r="G197" s="148" t="str">
        <f>IF('DATA ENTRY'!H198="","",'DATA ENTRY'!H198)</f>
        <v/>
      </c>
      <c r="H197" s="148" t="str">
        <f>IF('DATA ENTRY'!I198="","",'DATA ENTRY'!I198)</f>
        <v/>
      </c>
      <c r="I197" s="22" t="str">
        <f>IF('DATA ENTRY'!N198="","",'DATA ENTRY'!N198)</f>
        <v/>
      </c>
      <c r="J197" s="147" t="str">
        <f>IF('DATA ENTRY'!O198="","",'DATA ENTRY'!O198)</f>
        <v/>
      </c>
      <c r="K197" s="22" t="str">
        <f>IF('DATA ENTRY'!P198="","",'DATA ENTRY'!P198)</f>
        <v/>
      </c>
      <c r="L197" s="147" t="str">
        <f>IF('DATA ENTRY'!Q198="","",'DATA ENTRY'!Q198)</f>
        <v/>
      </c>
      <c r="M197" s="22" t="str">
        <f>IF('DATA ENTRY'!R198="","",'DATA ENTRY'!R198)</f>
        <v/>
      </c>
      <c r="N197" s="147" t="str">
        <f>IF('DATA ENTRY'!S198="","",'DATA ENTRY'!S198)</f>
        <v/>
      </c>
      <c r="O197" s="147" t="str">
        <f t="shared" si="2"/>
        <v/>
      </c>
      <c r="P197" s="74" t="str">
        <f>IF('DATA ENTRY'!T198="","",'DATA ENTRY'!T198)</f>
        <v/>
      </c>
      <c r="Q197" s="74" t="str">
        <f>IF('DATA ENTRY'!U198="","",'DATA ENTRY'!U198)</f>
        <v/>
      </c>
      <c r="R197" s="22" t="str">
        <f>IF('DATA ENTRY'!W198="","",'DATA ENTRY'!W198)</f>
        <v/>
      </c>
      <c r="S197" s="22" t="str">
        <f>IF('DATA ENTRY'!X198="","",'DATA ENTRY'!X198)</f>
        <v/>
      </c>
      <c r="T197" s="22" t="str">
        <f>IF('DATA ENTRY'!AA198="","",'DATA ENTRY'!AA198)</f>
        <v/>
      </c>
      <c r="U197" s="22" t="str">
        <f>IF(O197="","",SUMPRODUCT(--(D197=$D$5:$D$1071),--(F197=$F$5:$F$1071),--(E197=$E$5:$E$1071),--(O197&lt;$O$5:$O$1071))+COUNTIF($O$5:O197,O197))</f>
        <v/>
      </c>
    </row>
    <row r="198" spans="1:21" ht="18" customHeight="1">
      <c r="A198" s="22" t="str">
        <f>IF(AND(H198="",D198="",F198="",G198="",I198="",J198=""),"",SUBTOTAL(3,$B$5:B198))</f>
        <v/>
      </c>
      <c r="B198" s="74" t="str">
        <f>IF('DATA ENTRY'!B199="","",'DATA ENTRY'!B199)</f>
        <v/>
      </c>
      <c r="C198" s="74" t="str">
        <f>IF('DATA ENTRY'!C199="","",'DATA ENTRY'!C199)</f>
        <v/>
      </c>
      <c r="D198" s="74" t="str">
        <f>IF('DATA ENTRY'!E199="","",'DATA ENTRY'!E199)</f>
        <v/>
      </c>
      <c r="E198" s="22" t="str">
        <f>IF('DATA ENTRY'!G199="","",'DATA ENTRY'!G199)</f>
        <v/>
      </c>
      <c r="F198" s="22" t="str">
        <f>IF('DATA ENTRY'!F199="","",'DATA ENTRY'!F199)</f>
        <v/>
      </c>
      <c r="G198" s="148" t="str">
        <f>IF('DATA ENTRY'!H199="","",'DATA ENTRY'!H199)</f>
        <v/>
      </c>
      <c r="H198" s="148" t="str">
        <f>IF('DATA ENTRY'!I199="","",'DATA ENTRY'!I199)</f>
        <v/>
      </c>
      <c r="I198" s="22" t="str">
        <f>IF('DATA ENTRY'!N199="","",'DATA ENTRY'!N199)</f>
        <v/>
      </c>
      <c r="J198" s="147" t="str">
        <f>IF('DATA ENTRY'!O199="","",'DATA ENTRY'!O199)</f>
        <v/>
      </c>
      <c r="K198" s="22" t="str">
        <f>IF('DATA ENTRY'!P199="","",'DATA ENTRY'!P199)</f>
        <v/>
      </c>
      <c r="L198" s="147" t="str">
        <f>IF('DATA ENTRY'!Q199="","",'DATA ENTRY'!Q199)</f>
        <v/>
      </c>
      <c r="M198" s="22" t="str">
        <f>IF('DATA ENTRY'!R199="","",'DATA ENTRY'!R199)</f>
        <v/>
      </c>
      <c r="N198" s="147" t="str">
        <f>IF('DATA ENTRY'!S199="","",'DATA ENTRY'!S199)</f>
        <v/>
      </c>
      <c r="O198" s="147" t="str">
        <f t="shared" ref="O198:O261" si="3">IFERROR(IF(J198="","",SUM(J198*75%+L198*25%)),"")</f>
        <v/>
      </c>
      <c r="P198" s="74" t="str">
        <f>IF('DATA ENTRY'!T199="","",'DATA ENTRY'!T199)</f>
        <v/>
      </c>
      <c r="Q198" s="74" t="str">
        <f>IF('DATA ENTRY'!U199="","",'DATA ENTRY'!U199)</f>
        <v/>
      </c>
      <c r="R198" s="22" t="str">
        <f>IF('DATA ENTRY'!W199="","",'DATA ENTRY'!W199)</f>
        <v/>
      </c>
      <c r="S198" s="22" t="str">
        <f>IF('DATA ENTRY'!X199="","",'DATA ENTRY'!X199)</f>
        <v/>
      </c>
      <c r="T198" s="22" t="str">
        <f>IF('DATA ENTRY'!AA199="","",'DATA ENTRY'!AA199)</f>
        <v/>
      </c>
      <c r="U198" s="22" t="str">
        <f>IF(O198="","",SUMPRODUCT(--(D198=$D$5:$D$1071),--(F198=$F$5:$F$1071),--(E198=$E$5:$E$1071),--(O198&lt;$O$5:$O$1071))+COUNTIF($O$5:O198,O198))</f>
        <v/>
      </c>
    </row>
    <row r="199" spans="1:21" ht="18" customHeight="1">
      <c r="A199" s="22" t="str">
        <f>IF(AND(H199="",D199="",F199="",G199="",I199="",J199=""),"",SUBTOTAL(3,$B$5:B199))</f>
        <v/>
      </c>
      <c r="B199" s="74" t="str">
        <f>IF('DATA ENTRY'!B200="","",'DATA ENTRY'!B200)</f>
        <v/>
      </c>
      <c r="C199" s="74" t="str">
        <f>IF('DATA ENTRY'!C200="","",'DATA ENTRY'!C200)</f>
        <v/>
      </c>
      <c r="D199" s="74" t="str">
        <f>IF('DATA ENTRY'!E200="","",'DATA ENTRY'!E200)</f>
        <v/>
      </c>
      <c r="E199" s="22" t="str">
        <f>IF('DATA ENTRY'!G200="","",'DATA ENTRY'!G200)</f>
        <v/>
      </c>
      <c r="F199" s="22" t="str">
        <f>IF('DATA ENTRY'!F200="","",'DATA ENTRY'!F200)</f>
        <v/>
      </c>
      <c r="G199" s="148" t="str">
        <f>IF('DATA ENTRY'!H200="","",'DATA ENTRY'!H200)</f>
        <v/>
      </c>
      <c r="H199" s="148" t="str">
        <f>IF('DATA ENTRY'!I200="","",'DATA ENTRY'!I200)</f>
        <v/>
      </c>
      <c r="I199" s="22" t="str">
        <f>IF('DATA ENTRY'!N200="","",'DATA ENTRY'!N200)</f>
        <v/>
      </c>
      <c r="J199" s="147" t="str">
        <f>IF('DATA ENTRY'!O200="","",'DATA ENTRY'!O200)</f>
        <v/>
      </c>
      <c r="K199" s="22" t="str">
        <f>IF('DATA ENTRY'!P200="","",'DATA ENTRY'!P200)</f>
        <v/>
      </c>
      <c r="L199" s="147" t="str">
        <f>IF('DATA ENTRY'!Q200="","",'DATA ENTRY'!Q200)</f>
        <v/>
      </c>
      <c r="M199" s="22" t="str">
        <f>IF('DATA ENTRY'!R200="","",'DATA ENTRY'!R200)</f>
        <v/>
      </c>
      <c r="N199" s="147" t="str">
        <f>IF('DATA ENTRY'!S200="","",'DATA ENTRY'!S200)</f>
        <v/>
      </c>
      <c r="O199" s="147" t="str">
        <f t="shared" si="3"/>
        <v/>
      </c>
      <c r="P199" s="74" t="str">
        <f>IF('DATA ENTRY'!T200="","",'DATA ENTRY'!T200)</f>
        <v/>
      </c>
      <c r="Q199" s="74" t="str">
        <f>IF('DATA ENTRY'!U200="","",'DATA ENTRY'!U200)</f>
        <v/>
      </c>
      <c r="R199" s="22" t="str">
        <f>IF('DATA ENTRY'!W200="","",'DATA ENTRY'!W200)</f>
        <v/>
      </c>
      <c r="S199" s="22" t="str">
        <f>IF('DATA ENTRY'!X200="","",'DATA ENTRY'!X200)</f>
        <v/>
      </c>
      <c r="T199" s="22" t="str">
        <f>IF('DATA ENTRY'!AA200="","",'DATA ENTRY'!AA200)</f>
        <v/>
      </c>
      <c r="U199" s="22" t="str">
        <f>IF(O199="","",SUMPRODUCT(--(D199=$D$5:$D$1071),--(F199=$F$5:$F$1071),--(E199=$E$5:$E$1071),--(O199&lt;$O$5:$O$1071))+COUNTIF($O$5:O199,O199))</f>
        <v/>
      </c>
    </row>
    <row r="200" spans="1:21" ht="18" customHeight="1">
      <c r="A200" s="22" t="str">
        <f>IF(AND(H200="",D200="",F200="",G200="",I200="",J200=""),"",SUBTOTAL(3,$B$5:B200))</f>
        <v/>
      </c>
      <c r="B200" s="74" t="str">
        <f>IF('DATA ENTRY'!B201="","",'DATA ENTRY'!B201)</f>
        <v/>
      </c>
      <c r="C200" s="74" t="str">
        <f>IF('DATA ENTRY'!C201="","",'DATA ENTRY'!C201)</f>
        <v/>
      </c>
      <c r="D200" s="74" t="str">
        <f>IF('DATA ENTRY'!E201="","",'DATA ENTRY'!E201)</f>
        <v/>
      </c>
      <c r="E200" s="22" t="str">
        <f>IF('DATA ENTRY'!G201="","",'DATA ENTRY'!G201)</f>
        <v/>
      </c>
      <c r="F200" s="22" t="str">
        <f>IF('DATA ENTRY'!F201="","",'DATA ENTRY'!F201)</f>
        <v/>
      </c>
      <c r="G200" s="148" t="str">
        <f>IF('DATA ENTRY'!H201="","",'DATA ENTRY'!H201)</f>
        <v/>
      </c>
      <c r="H200" s="148" t="str">
        <f>IF('DATA ENTRY'!I201="","",'DATA ENTRY'!I201)</f>
        <v/>
      </c>
      <c r="I200" s="22" t="str">
        <f>IF('DATA ENTRY'!N201="","",'DATA ENTRY'!N201)</f>
        <v/>
      </c>
      <c r="J200" s="147" t="str">
        <f>IF('DATA ENTRY'!O201="","",'DATA ENTRY'!O201)</f>
        <v/>
      </c>
      <c r="K200" s="22" t="str">
        <f>IF('DATA ENTRY'!P201="","",'DATA ENTRY'!P201)</f>
        <v/>
      </c>
      <c r="L200" s="147" t="str">
        <f>IF('DATA ENTRY'!Q201="","",'DATA ENTRY'!Q201)</f>
        <v/>
      </c>
      <c r="M200" s="22" t="str">
        <f>IF('DATA ENTRY'!R201="","",'DATA ENTRY'!R201)</f>
        <v/>
      </c>
      <c r="N200" s="147" t="str">
        <f>IF('DATA ENTRY'!S201="","",'DATA ENTRY'!S201)</f>
        <v/>
      </c>
      <c r="O200" s="147" t="str">
        <f t="shared" si="3"/>
        <v/>
      </c>
      <c r="P200" s="74" t="str">
        <f>IF('DATA ENTRY'!T201="","",'DATA ENTRY'!T201)</f>
        <v/>
      </c>
      <c r="Q200" s="74" t="str">
        <f>IF('DATA ENTRY'!U201="","",'DATA ENTRY'!U201)</f>
        <v/>
      </c>
      <c r="R200" s="22" t="str">
        <f>IF('DATA ENTRY'!W201="","",'DATA ENTRY'!W201)</f>
        <v/>
      </c>
      <c r="S200" s="22" t="str">
        <f>IF('DATA ENTRY'!X201="","",'DATA ENTRY'!X201)</f>
        <v/>
      </c>
      <c r="T200" s="22" t="str">
        <f>IF('DATA ENTRY'!AA201="","",'DATA ENTRY'!AA201)</f>
        <v/>
      </c>
      <c r="U200" s="22" t="str">
        <f>IF(O200="","",SUMPRODUCT(--(D200=$D$5:$D$1071),--(F200=$F$5:$F$1071),--(E200=$E$5:$E$1071),--(O200&lt;$O$5:$O$1071))+COUNTIF($O$5:O200,O200))</f>
        <v/>
      </c>
    </row>
    <row r="201" spans="1:21" ht="18" customHeight="1">
      <c r="A201" s="22" t="str">
        <f>IF(AND(H201="",D201="",F201="",G201="",I201="",J201=""),"",SUBTOTAL(3,$B$5:B201))</f>
        <v/>
      </c>
      <c r="B201" s="74" t="str">
        <f>IF('DATA ENTRY'!B202="","",'DATA ENTRY'!B202)</f>
        <v/>
      </c>
      <c r="C201" s="74" t="str">
        <f>IF('DATA ENTRY'!C202="","",'DATA ENTRY'!C202)</f>
        <v/>
      </c>
      <c r="D201" s="74" t="str">
        <f>IF('DATA ENTRY'!E202="","",'DATA ENTRY'!E202)</f>
        <v/>
      </c>
      <c r="E201" s="22" t="str">
        <f>IF('DATA ENTRY'!G202="","",'DATA ENTRY'!G202)</f>
        <v/>
      </c>
      <c r="F201" s="22" t="str">
        <f>IF('DATA ENTRY'!F202="","",'DATA ENTRY'!F202)</f>
        <v/>
      </c>
      <c r="G201" s="148" t="str">
        <f>IF('DATA ENTRY'!H202="","",'DATA ENTRY'!H202)</f>
        <v/>
      </c>
      <c r="H201" s="148" t="str">
        <f>IF('DATA ENTRY'!I202="","",'DATA ENTRY'!I202)</f>
        <v/>
      </c>
      <c r="I201" s="22" t="str">
        <f>IF('DATA ENTRY'!N202="","",'DATA ENTRY'!N202)</f>
        <v/>
      </c>
      <c r="J201" s="147" t="str">
        <f>IF('DATA ENTRY'!O202="","",'DATA ENTRY'!O202)</f>
        <v/>
      </c>
      <c r="K201" s="22" t="str">
        <f>IF('DATA ENTRY'!P202="","",'DATA ENTRY'!P202)</f>
        <v/>
      </c>
      <c r="L201" s="147" t="str">
        <f>IF('DATA ENTRY'!Q202="","",'DATA ENTRY'!Q202)</f>
        <v/>
      </c>
      <c r="M201" s="22" t="str">
        <f>IF('DATA ENTRY'!R202="","",'DATA ENTRY'!R202)</f>
        <v/>
      </c>
      <c r="N201" s="147" t="str">
        <f>IF('DATA ENTRY'!S202="","",'DATA ENTRY'!S202)</f>
        <v/>
      </c>
      <c r="O201" s="147" t="str">
        <f t="shared" si="3"/>
        <v/>
      </c>
      <c r="P201" s="74" t="str">
        <f>IF('DATA ENTRY'!T202="","",'DATA ENTRY'!T202)</f>
        <v/>
      </c>
      <c r="Q201" s="74" t="str">
        <f>IF('DATA ENTRY'!U202="","",'DATA ENTRY'!U202)</f>
        <v/>
      </c>
      <c r="R201" s="22" t="str">
        <f>IF('DATA ENTRY'!W202="","",'DATA ENTRY'!W202)</f>
        <v/>
      </c>
      <c r="S201" s="22" t="str">
        <f>IF('DATA ENTRY'!X202="","",'DATA ENTRY'!X202)</f>
        <v/>
      </c>
      <c r="T201" s="22" t="str">
        <f>IF('DATA ENTRY'!AA202="","",'DATA ENTRY'!AA202)</f>
        <v/>
      </c>
      <c r="U201" s="22" t="str">
        <f>IF(O201="","",SUMPRODUCT(--(D201=$D$5:$D$1071),--(F201=$F$5:$F$1071),--(E201=$E$5:$E$1071),--(O201&lt;$O$5:$O$1071))+COUNTIF($O$5:O201,O201))</f>
        <v/>
      </c>
    </row>
    <row r="202" spans="1:21" ht="18" customHeight="1">
      <c r="A202" s="22" t="str">
        <f>IF(AND(H202="",D202="",F202="",G202="",I202="",J202=""),"",SUBTOTAL(3,$B$5:B202))</f>
        <v/>
      </c>
      <c r="B202" s="74" t="str">
        <f>IF('DATA ENTRY'!B203="","",'DATA ENTRY'!B203)</f>
        <v/>
      </c>
      <c r="C202" s="74" t="str">
        <f>IF('DATA ENTRY'!C203="","",'DATA ENTRY'!C203)</f>
        <v/>
      </c>
      <c r="D202" s="74" t="str">
        <f>IF('DATA ENTRY'!E203="","",'DATA ENTRY'!E203)</f>
        <v/>
      </c>
      <c r="E202" s="22" t="str">
        <f>IF('DATA ENTRY'!G203="","",'DATA ENTRY'!G203)</f>
        <v/>
      </c>
      <c r="F202" s="22" t="str">
        <f>IF('DATA ENTRY'!F203="","",'DATA ENTRY'!F203)</f>
        <v/>
      </c>
      <c r="G202" s="148" t="str">
        <f>IF('DATA ENTRY'!H203="","",'DATA ENTRY'!H203)</f>
        <v/>
      </c>
      <c r="H202" s="148" t="str">
        <f>IF('DATA ENTRY'!I203="","",'DATA ENTRY'!I203)</f>
        <v/>
      </c>
      <c r="I202" s="22" t="str">
        <f>IF('DATA ENTRY'!N203="","",'DATA ENTRY'!N203)</f>
        <v/>
      </c>
      <c r="J202" s="147" t="str">
        <f>IF('DATA ENTRY'!O203="","",'DATA ENTRY'!O203)</f>
        <v/>
      </c>
      <c r="K202" s="22" t="str">
        <f>IF('DATA ENTRY'!P203="","",'DATA ENTRY'!P203)</f>
        <v/>
      </c>
      <c r="L202" s="147" t="str">
        <f>IF('DATA ENTRY'!Q203="","",'DATA ENTRY'!Q203)</f>
        <v/>
      </c>
      <c r="M202" s="22" t="str">
        <f>IF('DATA ENTRY'!R203="","",'DATA ENTRY'!R203)</f>
        <v/>
      </c>
      <c r="N202" s="147" t="str">
        <f>IF('DATA ENTRY'!S203="","",'DATA ENTRY'!S203)</f>
        <v/>
      </c>
      <c r="O202" s="147" t="str">
        <f t="shared" si="3"/>
        <v/>
      </c>
      <c r="P202" s="74" t="str">
        <f>IF('DATA ENTRY'!T203="","",'DATA ENTRY'!T203)</f>
        <v/>
      </c>
      <c r="Q202" s="74" t="str">
        <f>IF('DATA ENTRY'!U203="","",'DATA ENTRY'!U203)</f>
        <v/>
      </c>
      <c r="R202" s="22" t="str">
        <f>IF('DATA ENTRY'!W203="","",'DATA ENTRY'!W203)</f>
        <v/>
      </c>
      <c r="S202" s="22" t="str">
        <f>IF('DATA ENTRY'!X203="","",'DATA ENTRY'!X203)</f>
        <v/>
      </c>
      <c r="T202" s="22" t="str">
        <f>IF('DATA ENTRY'!AA203="","",'DATA ENTRY'!AA203)</f>
        <v/>
      </c>
      <c r="U202" s="22" t="str">
        <f>IF(O202="","",SUMPRODUCT(--(D202=$D$5:$D$1071),--(F202=$F$5:$F$1071),--(E202=$E$5:$E$1071),--(O202&lt;$O$5:$O$1071))+COUNTIF($O$5:O202,O202))</f>
        <v/>
      </c>
    </row>
    <row r="203" spans="1:21" ht="18" customHeight="1">
      <c r="A203" s="22" t="str">
        <f>IF(AND(H203="",D203="",F203="",G203="",I203="",J203=""),"",SUBTOTAL(3,$B$5:B203))</f>
        <v/>
      </c>
      <c r="B203" s="74" t="str">
        <f>IF('DATA ENTRY'!B204="","",'DATA ENTRY'!B204)</f>
        <v/>
      </c>
      <c r="C203" s="74" t="str">
        <f>IF('DATA ENTRY'!C204="","",'DATA ENTRY'!C204)</f>
        <v/>
      </c>
      <c r="D203" s="74" t="str">
        <f>IF('DATA ENTRY'!E204="","",'DATA ENTRY'!E204)</f>
        <v/>
      </c>
      <c r="E203" s="22" t="str">
        <f>IF('DATA ENTRY'!G204="","",'DATA ENTRY'!G204)</f>
        <v/>
      </c>
      <c r="F203" s="22" t="str">
        <f>IF('DATA ENTRY'!F204="","",'DATA ENTRY'!F204)</f>
        <v/>
      </c>
      <c r="G203" s="148" t="str">
        <f>IF('DATA ENTRY'!H204="","",'DATA ENTRY'!H204)</f>
        <v/>
      </c>
      <c r="H203" s="148" t="str">
        <f>IF('DATA ENTRY'!I204="","",'DATA ENTRY'!I204)</f>
        <v/>
      </c>
      <c r="I203" s="22" t="str">
        <f>IF('DATA ENTRY'!N204="","",'DATA ENTRY'!N204)</f>
        <v/>
      </c>
      <c r="J203" s="147" t="str">
        <f>IF('DATA ENTRY'!O204="","",'DATA ENTRY'!O204)</f>
        <v/>
      </c>
      <c r="K203" s="22" t="str">
        <f>IF('DATA ENTRY'!P204="","",'DATA ENTRY'!P204)</f>
        <v/>
      </c>
      <c r="L203" s="147" t="str">
        <f>IF('DATA ENTRY'!Q204="","",'DATA ENTRY'!Q204)</f>
        <v/>
      </c>
      <c r="M203" s="22" t="str">
        <f>IF('DATA ENTRY'!R204="","",'DATA ENTRY'!R204)</f>
        <v/>
      </c>
      <c r="N203" s="147" t="str">
        <f>IF('DATA ENTRY'!S204="","",'DATA ENTRY'!S204)</f>
        <v/>
      </c>
      <c r="O203" s="147" t="str">
        <f t="shared" si="3"/>
        <v/>
      </c>
      <c r="P203" s="74" t="str">
        <f>IF('DATA ENTRY'!T204="","",'DATA ENTRY'!T204)</f>
        <v/>
      </c>
      <c r="Q203" s="74" t="str">
        <f>IF('DATA ENTRY'!U204="","",'DATA ENTRY'!U204)</f>
        <v/>
      </c>
      <c r="R203" s="22" t="str">
        <f>IF('DATA ENTRY'!W204="","",'DATA ENTRY'!W204)</f>
        <v/>
      </c>
      <c r="S203" s="22" t="str">
        <f>IF('DATA ENTRY'!X204="","",'DATA ENTRY'!X204)</f>
        <v/>
      </c>
      <c r="T203" s="22" t="str">
        <f>IF('DATA ENTRY'!AA204="","",'DATA ENTRY'!AA204)</f>
        <v/>
      </c>
      <c r="U203" s="22" t="str">
        <f>IF(O203="","",SUMPRODUCT(--(D203=$D$5:$D$1071),--(F203=$F$5:$F$1071),--(E203=$E$5:$E$1071),--(O203&lt;$O$5:$O$1071))+COUNTIF($O$5:O203,O203))</f>
        <v/>
      </c>
    </row>
    <row r="204" spans="1:21" ht="18" customHeight="1">
      <c r="A204" s="22" t="str">
        <f>IF(AND(H204="",D204="",F204="",G204="",I204="",J204=""),"",SUBTOTAL(3,$B$5:B204))</f>
        <v/>
      </c>
      <c r="B204" s="74" t="str">
        <f>IF('DATA ENTRY'!B205="","",'DATA ENTRY'!B205)</f>
        <v/>
      </c>
      <c r="C204" s="74" t="str">
        <f>IF('DATA ENTRY'!C205="","",'DATA ENTRY'!C205)</f>
        <v/>
      </c>
      <c r="D204" s="74" t="str">
        <f>IF('DATA ENTRY'!E205="","",'DATA ENTRY'!E205)</f>
        <v/>
      </c>
      <c r="E204" s="22" t="str">
        <f>IF('DATA ENTRY'!G205="","",'DATA ENTRY'!G205)</f>
        <v/>
      </c>
      <c r="F204" s="22" t="str">
        <f>IF('DATA ENTRY'!F205="","",'DATA ENTRY'!F205)</f>
        <v/>
      </c>
      <c r="G204" s="148" t="str">
        <f>IF('DATA ENTRY'!H205="","",'DATA ENTRY'!H205)</f>
        <v/>
      </c>
      <c r="H204" s="148" t="str">
        <f>IF('DATA ENTRY'!I205="","",'DATA ENTRY'!I205)</f>
        <v/>
      </c>
      <c r="I204" s="22" t="str">
        <f>IF('DATA ENTRY'!N205="","",'DATA ENTRY'!N205)</f>
        <v/>
      </c>
      <c r="J204" s="147" t="str">
        <f>IF('DATA ENTRY'!O205="","",'DATA ENTRY'!O205)</f>
        <v/>
      </c>
      <c r="K204" s="22" t="str">
        <f>IF('DATA ENTRY'!P205="","",'DATA ENTRY'!P205)</f>
        <v/>
      </c>
      <c r="L204" s="147" t="str">
        <f>IF('DATA ENTRY'!Q205="","",'DATA ENTRY'!Q205)</f>
        <v/>
      </c>
      <c r="M204" s="22" t="str">
        <f>IF('DATA ENTRY'!R205="","",'DATA ENTRY'!R205)</f>
        <v/>
      </c>
      <c r="N204" s="147" t="str">
        <f>IF('DATA ENTRY'!S205="","",'DATA ENTRY'!S205)</f>
        <v/>
      </c>
      <c r="O204" s="147" t="str">
        <f t="shared" si="3"/>
        <v/>
      </c>
      <c r="P204" s="74" t="str">
        <f>IF('DATA ENTRY'!T205="","",'DATA ENTRY'!T205)</f>
        <v/>
      </c>
      <c r="Q204" s="74" t="str">
        <f>IF('DATA ENTRY'!U205="","",'DATA ENTRY'!U205)</f>
        <v/>
      </c>
      <c r="R204" s="22" t="str">
        <f>IF('DATA ENTRY'!W205="","",'DATA ENTRY'!W205)</f>
        <v/>
      </c>
      <c r="S204" s="22" t="str">
        <f>IF('DATA ENTRY'!X205="","",'DATA ENTRY'!X205)</f>
        <v/>
      </c>
      <c r="T204" s="22" t="str">
        <f>IF('DATA ENTRY'!AA205="","",'DATA ENTRY'!AA205)</f>
        <v/>
      </c>
      <c r="U204" s="22" t="str">
        <f>IF(O204="","",SUMPRODUCT(--(D204=$D$5:$D$1071),--(F204=$F$5:$F$1071),--(E204=$E$5:$E$1071),--(O204&lt;$O$5:$O$1071))+COUNTIF($O$5:O204,O204))</f>
        <v/>
      </c>
    </row>
    <row r="205" spans="1:21" ht="18" customHeight="1">
      <c r="A205" s="22" t="str">
        <f>IF(AND(H205="",D205="",F205="",G205="",I205="",J205=""),"",SUBTOTAL(3,$B$5:B205))</f>
        <v/>
      </c>
      <c r="B205" s="74" t="str">
        <f>IF('DATA ENTRY'!B206="","",'DATA ENTRY'!B206)</f>
        <v/>
      </c>
      <c r="C205" s="74" t="str">
        <f>IF('DATA ENTRY'!C206="","",'DATA ENTRY'!C206)</f>
        <v/>
      </c>
      <c r="D205" s="74" t="str">
        <f>IF('DATA ENTRY'!E206="","",'DATA ENTRY'!E206)</f>
        <v/>
      </c>
      <c r="E205" s="22" t="str">
        <f>IF('DATA ENTRY'!G206="","",'DATA ENTRY'!G206)</f>
        <v/>
      </c>
      <c r="F205" s="22" t="str">
        <f>IF('DATA ENTRY'!F206="","",'DATA ENTRY'!F206)</f>
        <v/>
      </c>
      <c r="G205" s="148" t="str">
        <f>IF('DATA ENTRY'!H206="","",'DATA ENTRY'!H206)</f>
        <v/>
      </c>
      <c r="H205" s="148" t="str">
        <f>IF('DATA ENTRY'!I206="","",'DATA ENTRY'!I206)</f>
        <v/>
      </c>
      <c r="I205" s="22" t="str">
        <f>IF('DATA ENTRY'!N206="","",'DATA ENTRY'!N206)</f>
        <v/>
      </c>
      <c r="J205" s="147" t="str">
        <f>IF('DATA ENTRY'!O206="","",'DATA ENTRY'!O206)</f>
        <v/>
      </c>
      <c r="K205" s="22" t="str">
        <f>IF('DATA ENTRY'!P206="","",'DATA ENTRY'!P206)</f>
        <v/>
      </c>
      <c r="L205" s="147" t="str">
        <f>IF('DATA ENTRY'!Q206="","",'DATA ENTRY'!Q206)</f>
        <v/>
      </c>
      <c r="M205" s="22" t="str">
        <f>IF('DATA ENTRY'!R206="","",'DATA ENTRY'!R206)</f>
        <v/>
      </c>
      <c r="N205" s="147" t="str">
        <f>IF('DATA ENTRY'!S206="","",'DATA ENTRY'!S206)</f>
        <v/>
      </c>
      <c r="O205" s="147" t="str">
        <f t="shared" si="3"/>
        <v/>
      </c>
      <c r="P205" s="74" t="str">
        <f>IF('DATA ENTRY'!T206="","",'DATA ENTRY'!T206)</f>
        <v/>
      </c>
      <c r="Q205" s="74" t="str">
        <f>IF('DATA ENTRY'!U206="","",'DATA ENTRY'!U206)</f>
        <v/>
      </c>
      <c r="R205" s="22" t="str">
        <f>IF('DATA ENTRY'!W206="","",'DATA ENTRY'!W206)</f>
        <v/>
      </c>
      <c r="S205" s="22" t="str">
        <f>IF('DATA ENTRY'!X206="","",'DATA ENTRY'!X206)</f>
        <v/>
      </c>
      <c r="T205" s="22" t="str">
        <f>IF('DATA ENTRY'!AA206="","",'DATA ENTRY'!AA206)</f>
        <v/>
      </c>
      <c r="U205" s="22" t="str">
        <f>IF(O205="","",SUMPRODUCT(--(D205=$D$5:$D$1071),--(F205=$F$5:$F$1071),--(E205=$E$5:$E$1071),--(O205&lt;$O$5:$O$1071))+COUNTIF($O$5:O205,O205))</f>
        <v/>
      </c>
    </row>
    <row r="206" spans="1:21" ht="18" customHeight="1">
      <c r="A206" s="22" t="str">
        <f>IF(AND(H206="",D206="",F206="",G206="",I206="",J206=""),"",SUBTOTAL(3,$B$5:B206))</f>
        <v/>
      </c>
      <c r="B206" s="74" t="str">
        <f>IF('DATA ENTRY'!B207="","",'DATA ENTRY'!B207)</f>
        <v/>
      </c>
      <c r="C206" s="74" t="str">
        <f>IF('DATA ENTRY'!C207="","",'DATA ENTRY'!C207)</f>
        <v/>
      </c>
      <c r="D206" s="74" t="str">
        <f>IF('DATA ENTRY'!E207="","",'DATA ENTRY'!E207)</f>
        <v/>
      </c>
      <c r="E206" s="22" t="str">
        <f>IF('DATA ENTRY'!G207="","",'DATA ENTRY'!G207)</f>
        <v/>
      </c>
      <c r="F206" s="22" t="str">
        <f>IF('DATA ENTRY'!F207="","",'DATA ENTRY'!F207)</f>
        <v/>
      </c>
      <c r="G206" s="148" t="str">
        <f>IF('DATA ENTRY'!H207="","",'DATA ENTRY'!H207)</f>
        <v/>
      </c>
      <c r="H206" s="148" t="str">
        <f>IF('DATA ENTRY'!I207="","",'DATA ENTRY'!I207)</f>
        <v/>
      </c>
      <c r="I206" s="22" t="str">
        <f>IF('DATA ENTRY'!N207="","",'DATA ENTRY'!N207)</f>
        <v/>
      </c>
      <c r="J206" s="147" t="str">
        <f>IF('DATA ENTRY'!O207="","",'DATA ENTRY'!O207)</f>
        <v/>
      </c>
      <c r="K206" s="22" t="str">
        <f>IF('DATA ENTRY'!P207="","",'DATA ENTRY'!P207)</f>
        <v/>
      </c>
      <c r="L206" s="147" t="str">
        <f>IF('DATA ENTRY'!Q207="","",'DATA ENTRY'!Q207)</f>
        <v/>
      </c>
      <c r="M206" s="22" t="str">
        <f>IF('DATA ENTRY'!R207="","",'DATA ENTRY'!R207)</f>
        <v/>
      </c>
      <c r="N206" s="147" t="str">
        <f>IF('DATA ENTRY'!S207="","",'DATA ENTRY'!S207)</f>
        <v/>
      </c>
      <c r="O206" s="147" t="str">
        <f t="shared" si="3"/>
        <v/>
      </c>
      <c r="P206" s="74" t="str">
        <f>IF('DATA ENTRY'!T207="","",'DATA ENTRY'!T207)</f>
        <v/>
      </c>
      <c r="Q206" s="74" t="str">
        <f>IF('DATA ENTRY'!U207="","",'DATA ENTRY'!U207)</f>
        <v/>
      </c>
      <c r="R206" s="22" t="str">
        <f>IF('DATA ENTRY'!W207="","",'DATA ENTRY'!W207)</f>
        <v/>
      </c>
      <c r="S206" s="22" t="str">
        <f>IF('DATA ENTRY'!X207="","",'DATA ENTRY'!X207)</f>
        <v/>
      </c>
      <c r="T206" s="22" t="str">
        <f>IF('DATA ENTRY'!AA207="","",'DATA ENTRY'!AA207)</f>
        <v/>
      </c>
      <c r="U206" s="22" t="str">
        <f>IF(O206="","",SUMPRODUCT(--(D206=$D$5:$D$1071),--(F206=$F$5:$F$1071),--(E206=$E$5:$E$1071),--(O206&lt;$O$5:$O$1071))+COUNTIF($O$5:O206,O206))</f>
        <v/>
      </c>
    </row>
    <row r="207" spans="1:21" ht="18" customHeight="1">
      <c r="A207" s="22" t="str">
        <f>IF(AND(H207="",D207="",F207="",G207="",I207="",J207=""),"",SUBTOTAL(3,$B$5:B207))</f>
        <v/>
      </c>
      <c r="B207" s="74" t="str">
        <f>IF('DATA ENTRY'!B208="","",'DATA ENTRY'!B208)</f>
        <v/>
      </c>
      <c r="C207" s="74" t="str">
        <f>IF('DATA ENTRY'!C208="","",'DATA ENTRY'!C208)</f>
        <v/>
      </c>
      <c r="D207" s="74" t="str">
        <f>IF('DATA ENTRY'!E208="","",'DATA ENTRY'!E208)</f>
        <v/>
      </c>
      <c r="E207" s="22" t="str">
        <f>IF('DATA ENTRY'!G208="","",'DATA ENTRY'!G208)</f>
        <v/>
      </c>
      <c r="F207" s="22" t="str">
        <f>IF('DATA ENTRY'!F208="","",'DATA ENTRY'!F208)</f>
        <v/>
      </c>
      <c r="G207" s="148" t="str">
        <f>IF('DATA ENTRY'!H208="","",'DATA ENTRY'!H208)</f>
        <v/>
      </c>
      <c r="H207" s="148" t="str">
        <f>IF('DATA ENTRY'!I208="","",'DATA ENTRY'!I208)</f>
        <v/>
      </c>
      <c r="I207" s="22" t="str">
        <f>IF('DATA ENTRY'!N208="","",'DATA ENTRY'!N208)</f>
        <v/>
      </c>
      <c r="J207" s="147" t="str">
        <f>IF('DATA ENTRY'!O208="","",'DATA ENTRY'!O208)</f>
        <v/>
      </c>
      <c r="K207" s="22" t="str">
        <f>IF('DATA ENTRY'!P208="","",'DATA ENTRY'!P208)</f>
        <v/>
      </c>
      <c r="L207" s="147" t="str">
        <f>IF('DATA ENTRY'!Q208="","",'DATA ENTRY'!Q208)</f>
        <v/>
      </c>
      <c r="M207" s="22" t="str">
        <f>IF('DATA ENTRY'!R208="","",'DATA ENTRY'!R208)</f>
        <v/>
      </c>
      <c r="N207" s="147" t="str">
        <f>IF('DATA ENTRY'!S208="","",'DATA ENTRY'!S208)</f>
        <v/>
      </c>
      <c r="O207" s="147" t="str">
        <f t="shared" si="3"/>
        <v/>
      </c>
      <c r="P207" s="74" t="str">
        <f>IF('DATA ENTRY'!T208="","",'DATA ENTRY'!T208)</f>
        <v/>
      </c>
      <c r="Q207" s="74" t="str">
        <f>IF('DATA ENTRY'!U208="","",'DATA ENTRY'!U208)</f>
        <v/>
      </c>
      <c r="R207" s="22" t="str">
        <f>IF('DATA ENTRY'!W208="","",'DATA ENTRY'!W208)</f>
        <v/>
      </c>
      <c r="S207" s="22" t="str">
        <f>IF('DATA ENTRY'!X208="","",'DATA ENTRY'!X208)</f>
        <v/>
      </c>
      <c r="T207" s="22" t="str">
        <f>IF('DATA ENTRY'!AA208="","",'DATA ENTRY'!AA208)</f>
        <v/>
      </c>
      <c r="U207" s="22" t="str">
        <f>IF(O207="","",SUMPRODUCT(--(D207=$D$5:$D$1071),--(F207=$F$5:$F$1071),--(E207=$E$5:$E$1071),--(O207&lt;$O$5:$O$1071))+COUNTIF($O$5:O207,O207))</f>
        <v/>
      </c>
    </row>
    <row r="208" spans="1:21" ht="18" customHeight="1">
      <c r="A208" s="22" t="str">
        <f>IF(AND(H208="",D208="",F208="",G208="",I208="",J208=""),"",SUBTOTAL(3,$B$5:B208))</f>
        <v/>
      </c>
      <c r="B208" s="74" t="str">
        <f>IF('DATA ENTRY'!B209="","",'DATA ENTRY'!B209)</f>
        <v/>
      </c>
      <c r="C208" s="74" t="str">
        <f>IF('DATA ENTRY'!C209="","",'DATA ENTRY'!C209)</f>
        <v/>
      </c>
      <c r="D208" s="74" t="str">
        <f>IF('DATA ENTRY'!E209="","",'DATA ENTRY'!E209)</f>
        <v/>
      </c>
      <c r="E208" s="22" t="str">
        <f>IF('DATA ENTRY'!G209="","",'DATA ENTRY'!G209)</f>
        <v/>
      </c>
      <c r="F208" s="22" t="str">
        <f>IF('DATA ENTRY'!F209="","",'DATA ENTRY'!F209)</f>
        <v/>
      </c>
      <c r="G208" s="148" t="str">
        <f>IF('DATA ENTRY'!H209="","",'DATA ENTRY'!H209)</f>
        <v/>
      </c>
      <c r="H208" s="148" t="str">
        <f>IF('DATA ENTRY'!I209="","",'DATA ENTRY'!I209)</f>
        <v/>
      </c>
      <c r="I208" s="22" t="str">
        <f>IF('DATA ENTRY'!N209="","",'DATA ENTRY'!N209)</f>
        <v/>
      </c>
      <c r="J208" s="147" t="str">
        <f>IF('DATA ENTRY'!O209="","",'DATA ENTRY'!O209)</f>
        <v/>
      </c>
      <c r="K208" s="22" t="str">
        <f>IF('DATA ENTRY'!P209="","",'DATA ENTRY'!P209)</f>
        <v/>
      </c>
      <c r="L208" s="147" t="str">
        <f>IF('DATA ENTRY'!Q209="","",'DATA ENTRY'!Q209)</f>
        <v/>
      </c>
      <c r="M208" s="22" t="str">
        <f>IF('DATA ENTRY'!R209="","",'DATA ENTRY'!R209)</f>
        <v/>
      </c>
      <c r="N208" s="147" t="str">
        <f>IF('DATA ENTRY'!S209="","",'DATA ENTRY'!S209)</f>
        <v/>
      </c>
      <c r="O208" s="147" t="str">
        <f t="shared" si="3"/>
        <v/>
      </c>
      <c r="P208" s="74" t="str">
        <f>IF('DATA ENTRY'!T209="","",'DATA ENTRY'!T209)</f>
        <v/>
      </c>
      <c r="Q208" s="74" t="str">
        <f>IF('DATA ENTRY'!U209="","",'DATA ENTRY'!U209)</f>
        <v/>
      </c>
      <c r="R208" s="22" t="str">
        <f>IF('DATA ENTRY'!W209="","",'DATA ENTRY'!W209)</f>
        <v/>
      </c>
      <c r="S208" s="22" t="str">
        <f>IF('DATA ENTRY'!X209="","",'DATA ENTRY'!X209)</f>
        <v/>
      </c>
      <c r="T208" s="22" t="str">
        <f>IF('DATA ENTRY'!AA209="","",'DATA ENTRY'!AA209)</f>
        <v/>
      </c>
      <c r="U208" s="22" t="str">
        <f>IF(O208="","",SUMPRODUCT(--(D208=$D$5:$D$1071),--(F208=$F$5:$F$1071),--(E208=$E$5:$E$1071),--(O208&lt;$O$5:$O$1071))+COUNTIF($O$5:O208,O208))</f>
        <v/>
      </c>
    </row>
    <row r="209" spans="1:21" ht="18" customHeight="1">
      <c r="A209" s="22" t="str">
        <f>IF(AND(H209="",D209="",F209="",G209="",I209="",J209=""),"",SUBTOTAL(3,$B$5:B209))</f>
        <v/>
      </c>
      <c r="B209" s="74" t="str">
        <f>IF('DATA ENTRY'!B210="","",'DATA ENTRY'!B210)</f>
        <v/>
      </c>
      <c r="C209" s="74" t="str">
        <f>IF('DATA ENTRY'!C210="","",'DATA ENTRY'!C210)</f>
        <v/>
      </c>
      <c r="D209" s="74" t="str">
        <f>IF('DATA ENTRY'!E210="","",'DATA ENTRY'!E210)</f>
        <v/>
      </c>
      <c r="E209" s="22" t="str">
        <f>IF('DATA ENTRY'!G210="","",'DATA ENTRY'!G210)</f>
        <v/>
      </c>
      <c r="F209" s="22" t="str">
        <f>IF('DATA ENTRY'!F210="","",'DATA ENTRY'!F210)</f>
        <v/>
      </c>
      <c r="G209" s="148" t="str">
        <f>IF('DATA ENTRY'!H210="","",'DATA ENTRY'!H210)</f>
        <v/>
      </c>
      <c r="H209" s="148" t="str">
        <f>IF('DATA ENTRY'!I210="","",'DATA ENTRY'!I210)</f>
        <v/>
      </c>
      <c r="I209" s="22" t="str">
        <f>IF('DATA ENTRY'!N210="","",'DATA ENTRY'!N210)</f>
        <v/>
      </c>
      <c r="J209" s="147" t="str">
        <f>IF('DATA ENTRY'!O210="","",'DATA ENTRY'!O210)</f>
        <v/>
      </c>
      <c r="K209" s="22" t="str">
        <f>IF('DATA ENTRY'!P210="","",'DATA ENTRY'!P210)</f>
        <v/>
      </c>
      <c r="L209" s="147" t="str">
        <f>IF('DATA ENTRY'!Q210="","",'DATA ENTRY'!Q210)</f>
        <v/>
      </c>
      <c r="M209" s="22" t="str">
        <f>IF('DATA ENTRY'!R210="","",'DATA ENTRY'!R210)</f>
        <v/>
      </c>
      <c r="N209" s="147" t="str">
        <f>IF('DATA ENTRY'!S210="","",'DATA ENTRY'!S210)</f>
        <v/>
      </c>
      <c r="O209" s="147" t="str">
        <f t="shared" si="3"/>
        <v/>
      </c>
      <c r="P209" s="74" t="str">
        <f>IF('DATA ENTRY'!T210="","",'DATA ENTRY'!T210)</f>
        <v/>
      </c>
      <c r="Q209" s="74" t="str">
        <f>IF('DATA ENTRY'!U210="","",'DATA ENTRY'!U210)</f>
        <v/>
      </c>
      <c r="R209" s="22" t="str">
        <f>IF('DATA ENTRY'!W210="","",'DATA ENTRY'!W210)</f>
        <v/>
      </c>
      <c r="S209" s="22" t="str">
        <f>IF('DATA ENTRY'!X210="","",'DATA ENTRY'!X210)</f>
        <v/>
      </c>
      <c r="T209" s="22" t="str">
        <f>IF('DATA ENTRY'!AA210="","",'DATA ENTRY'!AA210)</f>
        <v/>
      </c>
      <c r="U209" s="22" t="str">
        <f>IF(O209="","",SUMPRODUCT(--(D209=$D$5:$D$1071),--(F209=$F$5:$F$1071),--(E209=$E$5:$E$1071),--(O209&lt;$O$5:$O$1071))+COUNTIF($O$5:O209,O209))</f>
        <v/>
      </c>
    </row>
    <row r="210" spans="1:21" ht="18" customHeight="1">
      <c r="A210" s="22" t="str">
        <f>IF(AND(H210="",D210="",F210="",G210="",I210="",J210=""),"",SUBTOTAL(3,$B$5:B210))</f>
        <v/>
      </c>
      <c r="B210" s="74" t="str">
        <f>IF('DATA ENTRY'!B211="","",'DATA ENTRY'!B211)</f>
        <v/>
      </c>
      <c r="C210" s="74" t="str">
        <f>IF('DATA ENTRY'!C211="","",'DATA ENTRY'!C211)</f>
        <v/>
      </c>
      <c r="D210" s="74" t="str">
        <f>IF('DATA ENTRY'!E211="","",'DATA ENTRY'!E211)</f>
        <v/>
      </c>
      <c r="E210" s="22" t="str">
        <f>IF('DATA ENTRY'!G211="","",'DATA ENTRY'!G211)</f>
        <v/>
      </c>
      <c r="F210" s="22" t="str">
        <f>IF('DATA ENTRY'!F211="","",'DATA ENTRY'!F211)</f>
        <v/>
      </c>
      <c r="G210" s="148" t="str">
        <f>IF('DATA ENTRY'!H211="","",'DATA ENTRY'!H211)</f>
        <v/>
      </c>
      <c r="H210" s="148" t="str">
        <f>IF('DATA ENTRY'!I211="","",'DATA ENTRY'!I211)</f>
        <v/>
      </c>
      <c r="I210" s="22" t="str">
        <f>IF('DATA ENTRY'!N211="","",'DATA ENTRY'!N211)</f>
        <v/>
      </c>
      <c r="J210" s="147" t="str">
        <f>IF('DATA ENTRY'!O211="","",'DATA ENTRY'!O211)</f>
        <v/>
      </c>
      <c r="K210" s="22" t="str">
        <f>IF('DATA ENTRY'!P211="","",'DATA ENTRY'!P211)</f>
        <v/>
      </c>
      <c r="L210" s="147" t="str">
        <f>IF('DATA ENTRY'!Q211="","",'DATA ENTRY'!Q211)</f>
        <v/>
      </c>
      <c r="M210" s="22" t="str">
        <f>IF('DATA ENTRY'!R211="","",'DATA ENTRY'!R211)</f>
        <v/>
      </c>
      <c r="N210" s="147" t="str">
        <f>IF('DATA ENTRY'!S211="","",'DATA ENTRY'!S211)</f>
        <v/>
      </c>
      <c r="O210" s="147" t="str">
        <f t="shared" si="3"/>
        <v/>
      </c>
      <c r="P210" s="74" t="str">
        <f>IF('DATA ENTRY'!T211="","",'DATA ENTRY'!T211)</f>
        <v/>
      </c>
      <c r="Q210" s="74" t="str">
        <f>IF('DATA ENTRY'!U211="","",'DATA ENTRY'!U211)</f>
        <v/>
      </c>
      <c r="R210" s="22" t="str">
        <f>IF('DATA ENTRY'!W211="","",'DATA ENTRY'!W211)</f>
        <v/>
      </c>
      <c r="S210" s="22" t="str">
        <f>IF('DATA ENTRY'!X211="","",'DATA ENTRY'!X211)</f>
        <v/>
      </c>
      <c r="T210" s="22" t="str">
        <f>IF('DATA ENTRY'!AA211="","",'DATA ENTRY'!AA211)</f>
        <v/>
      </c>
      <c r="U210" s="22" t="str">
        <f>IF(O210="","",SUMPRODUCT(--(D210=$D$5:$D$1071),--(F210=$F$5:$F$1071),--(E210=$E$5:$E$1071),--(O210&lt;$O$5:$O$1071))+COUNTIF($O$5:O210,O210))</f>
        <v/>
      </c>
    </row>
    <row r="211" spans="1:21" ht="18" customHeight="1">
      <c r="A211" s="22" t="str">
        <f>IF(AND(H211="",D211="",F211="",G211="",I211="",J211=""),"",SUBTOTAL(3,$B$5:B211))</f>
        <v/>
      </c>
      <c r="B211" s="74" t="str">
        <f>IF('DATA ENTRY'!B212="","",'DATA ENTRY'!B212)</f>
        <v/>
      </c>
      <c r="C211" s="74" t="str">
        <f>IF('DATA ENTRY'!C212="","",'DATA ENTRY'!C212)</f>
        <v/>
      </c>
      <c r="D211" s="74" t="str">
        <f>IF('DATA ENTRY'!E212="","",'DATA ENTRY'!E212)</f>
        <v/>
      </c>
      <c r="E211" s="22" t="str">
        <f>IF('DATA ENTRY'!G212="","",'DATA ENTRY'!G212)</f>
        <v/>
      </c>
      <c r="F211" s="22" t="str">
        <f>IF('DATA ENTRY'!F212="","",'DATA ENTRY'!F212)</f>
        <v/>
      </c>
      <c r="G211" s="148" t="str">
        <f>IF('DATA ENTRY'!H212="","",'DATA ENTRY'!H212)</f>
        <v/>
      </c>
      <c r="H211" s="148" t="str">
        <f>IF('DATA ENTRY'!I212="","",'DATA ENTRY'!I212)</f>
        <v/>
      </c>
      <c r="I211" s="22" t="str">
        <f>IF('DATA ENTRY'!N212="","",'DATA ENTRY'!N212)</f>
        <v/>
      </c>
      <c r="J211" s="147" t="str">
        <f>IF('DATA ENTRY'!O212="","",'DATA ENTRY'!O212)</f>
        <v/>
      </c>
      <c r="K211" s="22" t="str">
        <f>IF('DATA ENTRY'!P212="","",'DATA ENTRY'!P212)</f>
        <v/>
      </c>
      <c r="L211" s="147" t="str">
        <f>IF('DATA ENTRY'!Q212="","",'DATA ENTRY'!Q212)</f>
        <v/>
      </c>
      <c r="M211" s="22" t="str">
        <f>IF('DATA ENTRY'!R212="","",'DATA ENTRY'!R212)</f>
        <v/>
      </c>
      <c r="N211" s="147" t="str">
        <f>IF('DATA ENTRY'!S212="","",'DATA ENTRY'!S212)</f>
        <v/>
      </c>
      <c r="O211" s="147" t="str">
        <f t="shared" si="3"/>
        <v/>
      </c>
      <c r="P211" s="74" t="str">
        <f>IF('DATA ENTRY'!T212="","",'DATA ENTRY'!T212)</f>
        <v/>
      </c>
      <c r="Q211" s="74" t="str">
        <f>IF('DATA ENTRY'!U212="","",'DATA ENTRY'!U212)</f>
        <v/>
      </c>
      <c r="R211" s="22" t="str">
        <f>IF('DATA ENTRY'!W212="","",'DATA ENTRY'!W212)</f>
        <v/>
      </c>
      <c r="S211" s="22" t="str">
        <f>IF('DATA ENTRY'!X212="","",'DATA ENTRY'!X212)</f>
        <v/>
      </c>
      <c r="T211" s="22" t="str">
        <f>IF('DATA ENTRY'!AA212="","",'DATA ENTRY'!AA212)</f>
        <v/>
      </c>
      <c r="U211" s="22" t="str">
        <f>IF(O211="","",SUMPRODUCT(--(D211=$D$5:$D$1071),--(F211=$F$5:$F$1071),--(E211=$E$5:$E$1071),--(O211&lt;$O$5:$O$1071))+COUNTIF($O$5:O211,O211))</f>
        <v/>
      </c>
    </row>
    <row r="212" spans="1:21" ht="18" customHeight="1">
      <c r="A212" s="22" t="str">
        <f>IF(AND(H212="",D212="",F212="",G212="",I212="",J212=""),"",SUBTOTAL(3,$B$5:B212))</f>
        <v/>
      </c>
      <c r="B212" s="74" t="str">
        <f>IF('DATA ENTRY'!B213="","",'DATA ENTRY'!B213)</f>
        <v/>
      </c>
      <c r="C212" s="74" t="str">
        <f>IF('DATA ENTRY'!C213="","",'DATA ENTRY'!C213)</f>
        <v/>
      </c>
      <c r="D212" s="74" t="str">
        <f>IF('DATA ENTRY'!E213="","",'DATA ENTRY'!E213)</f>
        <v/>
      </c>
      <c r="E212" s="22" t="str">
        <f>IF('DATA ENTRY'!G213="","",'DATA ENTRY'!G213)</f>
        <v/>
      </c>
      <c r="F212" s="22" t="str">
        <f>IF('DATA ENTRY'!F213="","",'DATA ENTRY'!F213)</f>
        <v/>
      </c>
      <c r="G212" s="148" t="str">
        <f>IF('DATA ENTRY'!H213="","",'DATA ENTRY'!H213)</f>
        <v/>
      </c>
      <c r="H212" s="148" t="str">
        <f>IF('DATA ENTRY'!I213="","",'DATA ENTRY'!I213)</f>
        <v/>
      </c>
      <c r="I212" s="22" t="str">
        <f>IF('DATA ENTRY'!N213="","",'DATA ENTRY'!N213)</f>
        <v/>
      </c>
      <c r="J212" s="147" t="str">
        <f>IF('DATA ENTRY'!O213="","",'DATA ENTRY'!O213)</f>
        <v/>
      </c>
      <c r="K212" s="22" t="str">
        <f>IF('DATA ENTRY'!P213="","",'DATA ENTRY'!P213)</f>
        <v/>
      </c>
      <c r="L212" s="147" t="str">
        <f>IF('DATA ENTRY'!Q213="","",'DATA ENTRY'!Q213)</f>
        <v/>
      </c>
      <c r="M212" s="22" t="str">
        <f>IF('DATA ENTRY'!R213="","",'DATA ENTRY'!R213)</f>
        <v/>
      </c>
      <c r="N212" s="147" t="str">
        <f>IF('DATA ENTRY'!S213="","",'DATA ENTRY'!S213)</f>
        <v/>
      </c>
      <c r="O212" s="147" t="str">
        <f t="shared" si="3"/>
        <v/>
      </c>
      <c r="P212" s="74" t="str">
        <f>IF('DATA ENTRY'!T213="","",'DATA ENTRY'!T213)</f>
        <v/>
      </c>
      <c r="Q212" s="74" t="str">
        <f>IF('DATA ENTRY'!U213="","",'DATA ENTRY'!U213)</f>
        <v/>
      </c>
      <c r="R212" s="22" t="str">
        <f>IF('DATA ENTRY'!W213="","",'DATA ENTRY'!W213)</f>
        <v/>
      </c>
      <c r="S212" s="22" t="str">
        <f>IF('DATA ENTRY'!X213="","",'DATA ENTRY'!X213)</f>
        <v/>
      </c>
      <c r="T212" s="22" t="str">
        <f>IF('DATA ENTRY'!AA213="","",'DATA ENTRY'!AA213)</f>
        <v/>
      </c>
      <c r="U212" s="22" t="str">
        <f>IF(O212="","",SUMPRODUCT(--(D212=$D$5:$D$1071),--(F212=$F$5:$F$1071),--(E212=$E$5:$E$1071),--(O212&lt;$O$5:$O$1071))+COUNTIF($O$5:O212,O212))</f>
        <v/>
      </c>
    </row>
    <row r="213" spans="1:21" ht="18" customHeight="1">
      <c r="A213" s="22" t="str">
        <f>IF(AND(H213="",D213="",F213="",G213="",I213="",J213=""),"",SUBTOTAL(3,$B$5:B213))</f>
        <v/>
      </c>
      <c r="B213" s="74" t="str">
        <f>IF('DATA ENTRY'!B214="","",'DATA ENTRY'!B214)</f>
        <v/>
      </c>
      <c r="C213" s="74" t="str">
        <f>IF('DATA ENTRY'!C214="","",'DATA ENTRY'!C214)</f>
        <v/>
      </c>
      <c r="D213" s="74" t="str">
        <f>IF('DATA ENTRY'!E214="","",'DATA ENTRY'!E214)</f>
        <v/>
      </c>
      <c r="E213" s="22" t="str">
        <f>IF('DATA ENTRY'!G214="","",'DATA ENTRY'!G214)</f>
        <v/>
      </c>
      <c r="F213" s="22" t="str">
        <f>IF('DATA ENTRY'!F214="","",'DATA ENTRY'!F214)</f>
        <v/>
      </c>
      <c r="G213" s="148" t="str">
        <f>IF('DATA ENTRY'!H214="","",'DATA ENTRY'!H214)</f>
        <v/>
      </c>
      <c r="H213" s="148" t="str">
        <f>IF('DATA ENTRY'!I214="","",'DATA ENTRY'!I214)</f>
        <v/>
      </c>
      <c r="I213" s="22" t="str">
        <f>IF('DATA ENTRY'!N214="","",'DATA ENTRY'!N214)</f>
        <v/>
      </c>
      <c r="J213" s="147" t="str">
        <f>IF('DATA ENTRY'!O214="","",'DATA ENTRY'!O214)</f>
        <v/>
      </c>
      <c r="K213" s="22" t="str">
        <f>IF('DATA ENTRY'!P214="","",'DATA ENTRY'!P214)</f>
        <v/>
      </c>
      <c r="L213" s="147" t="str">
        <f>IF('DATA ENTRY'!Q214="","",'DATA ENTRY'!Q214)</f>
        <v/>
      </c>
      <c r="M213" s="22" t="str">
        <f>IF('DATA ENTRY'!R214="","",'DATA ENTRY'!R214)</f>
        <v/>
      </c>
      <c r="N213" s="147" t="str">
        <f>IF('DATA ENTRY'!S214="","",'DATA ENTRY'!S214)</f>
        <v/>
      </c>
      <c r="O213" s="147" t="str">
        <f t="shared" si="3"/>
        <v/>
      </c>
      <c r="P213" s="74" t="str">
        <f>IF('DATA ENTRY'!T214="","",'DATA ENTRY'!T214)</f>
        <v/>
      </c>
      <c r="Q213" s="74" t="str">
        <f>IF('DATA ENTRY'!U214="","",'DATA ENTRY'!U214)</f>
        <v/>
      </c>
      <c r="R213" s="22" t="str">
        <f>IF('DATA ENTRY'!W214="","",'DATA ENTRY'!W214)</f>
        <v/>
      </c>
      <c r="S213" s="22" t="str">
        <f>IF('DATA ENTRY'!X214="","",'DATA ENTRY'!X214)</f>
        <v/>
      </c>
      <c r="T213" s="22" t="str">
        <f>IF('DATA ENTRY'!AA214="","",'DATA ENTRY'!AA214)</f>
        <v/>
      </c>
      <c r="U213" s="22" t="str">
        <f>IF(O213="","",SUMPRODUCT(--(D213=$D$5:$D$1071),--(F213=$F$5:$F$1071),--(E213=$E$5:$E$1071),--(O213&lt;$O$5:$O$1071))+COUNTIF($O$5:O213,O213))</f>
        <v/>
      </c>
    </row>
    <row r="214" spans="1:21" ht="18" customHeight="1">
      <c r="A214" s="22" t="str">
        <f>IF(AND(H214="",D214="",F214="",G214="",I214="",J214=""),"",SUBTOTAL(3,$B$5:B214))</f>
        <v/>
      </c>
      <c r="B214" s="74" t="str">
        <f>IF('DATA ENTRY'!B215="","",'DATA ENTRY'!B215)</f>
        <v/>
      </c>
      <c r="C214" s="74" t="str">
        <f>IF('DATA ENTRY'!C215="","",'DATA ENTRY'!C215)</f>
        <v/>
      </c>
      <c r="D214" s="74" t="str">
        <f>IF('DATA ENTRY'!E215="","",'DATA ENTRY'!E215)</f>
        <v/>
      </c>
      <c r="E214" s="22" t="str">
        <f>IF('DATA ENTRY'!G215="","",'DATA ENTRY'!G215)</f>
        <v/>
      </c>
      <c r="F214" s="22" t="str">
        <f>IF('DATA ENTRY'!F215="","",'DATA ENTRY'!F215)</f>
        <v/>
      </c>
      <c r="G214" s="148" t="str">
        <f>IF('DATA ENTRY'!H215="","",'DATA ENTRY'!H215)</f>
        <v/>
      </c>
      <c r="H214" s="148" t="str">
        <f>IF('DATA ENTRY'!I215="","",'DATA ENTRY'!I215)</f>
        <v/>
      </c>
      <c r="I214" s="22" t="str">
        <f>IF('DATA ENTRY'!N215="","",'DATA ENTRY'!N215)</f>
        <v/>
      </c>
      <c r="J214" s="147" t="str">
        <f>IF('DATA ENTRY'!O215="","",'DATA ENTRY'!O215)</f>
        <v/>
      </c>
      <c r="K214" s="22" t="str">
        <f>IF('DATA ENTRY'!P215="","",'DATA ENTRY'!P215)</f>
        <v/>
      </c>
      <c r="L214" s="147" t="str">
        <f>IF('DATA ENTRY'!Q215="","",'DATA ENTRY'!Q215)</f>
        <v/>
      </c>
      <c r="M214" s="22" t="str">
        <f>IF('DATA ENTRY'!R215="","",'DATA ENTRY'!R215)</f>
        <v/>
      </c>
      <c r="N214" s="147" t="str">
        <f>IF('DATA ENTRY'!S215="","",'DATA ENTRY'!S215)</f>
        <v/>
      </c>
      <c r="O214" s="147" t="str">
        <f t="shared" si="3"/>
        <v/>
      </c>
      <c r="P214" s="74" t="str">
        <f>IF('DATA ENTRY'!T215="","",'DATA ENTRY'!T215)</f>
        <v/>
      </c>
      <c r="Q214" s="74" t="str">
        <f>IF('DATA ENTRY'!U215="","",'DATA ENTRY'!U215)</f>
        <v/>
      </c>
      <c r="R214" s="22" t="str">
        <f>IF('DATA ENTRY'!W215="","",'DATA ENTRY'!W215)</f>
        <v/>
      </c>
      <c r="S214" s="22" t="str">
        <f>IF('DATA ENTRY'!X215="","",'DATA ENTRY'!X215)</f>
        <v/>
      </c>
      <c r="T214" s="22" t="str">
        <f>IF('DATA ENTRY'!AA215="","",'DATA ENTRY'!AA215)</f>
        <v/>
      </c>
      <c r="U214" s="22" t="str">
        <f>IF(O214="","",SUMPRODUCT(--(D214=$D$5:$D$1071),--(F214=$F$5:$F$1071),--(E214=$E$5:$E$1071),--(O214&lt;$O$5:$O$1071))+COUNTIF($O$5:O214,O214))</f>
        <v/>
      </c>
    </row>
    <row r="215" spans="1:21" ht="18" customHeight="1">
      <c r="A215" s="22" t="str">
        <f>IF(AND(H215="",D215="",F215="",G215="",I215="",J215=""),"",SUBTOTAL(3,$B$5:B215))</f>
        <v/>
      </c>
      <c r="B215" s="74" t="str">
        <f>IF('DATA ENTRY'!B216="","",'DATA ENTRY'!B216)</f>
        <v/>
      </c>
      <c r="C215" s="74" t="str">
        <f>IF('DATA ENTRY'!C216="","",'DATA ENTRY'!C216)</f>
        <v/>
      </c>
      <c r="D215" s="74" t="str">
        <f>IF('DATA ENTRY'!E216="","",'DATA ENTRY'!E216)</f>
        <v/>
      </c>
      <c r="E215" s="22" t="str">
        <f>IF('DATA ENTRY'!G216="","",'DATA ENTRY'!G216)</f>
        <v/>
      </c>
      <c r="F215" s="22" t="str">
        <f>IF('DATA ENTRY'!F216="","",'DATA ENTRY'!F216)</f>
        <v/>
      </c>
      <c r="G215" s="148" t="str">
        <f>IF('DATA ENTRY'!H216="","",'DATA ENTRY'!H216)</f>
        <v/>
      </c>
      <c r="H215" s="148" t="str">
        <f>IF('DATA ENTRY'!I216="","",'DATA ENTRY'!I216)</f>
        <v/>
      </c>
      <c r="I215" s="22" t="str">
        <f>IF('DATA ENTRY'!N216="","",'DATA ENTRY'!N216)</f>
        <v/>
      </c>
      <c r="J215" s="147" t="str">
        <f>IF('DATA ENTRY'!O216="","",'DATA ENTRY'!O216)</f>
        <v/>
      </c>
      <c r="K215" s="22" t="str">
        <f>IF('DATA ENTRY'!P216="","",'DATA ENTRY'!P216)</f>
        <v/>
      </c>
      <c r="L215" s="147" t="str">
        <f>IF('DATA ENTRY'!Q216="","",'DATA ENTRY'!Q216)</f>
        <v/>
      </c>
      <c r="M215" s="22" t="str">
        <f>IF('DATA ENTRY'!R216="","",'DATA ENTRY'!R216)</f>
        <v/>
      </c>
      <c r="N215" s="147" t="str">
        <f>IF('DATA ENTRY'!S216="","",'DATA ENTRY'!S216)</f>
        <v/>
      </c>
      <c r="O215" s="147" t="str">
        <f t="shared" si="3"/>
        <v/>
      </c>
      <c r="P215" s="74" t="str">
        <f>IF('DATA ENTRY'!T216="","",'DATA ENTRY'!T216)</f>
        <v/>
      </c>
      <c r="Q215" s="74" t="str">
        <f>IF('DATA ENTRY'!U216="","",'DATA ENTRY'!U216)</f>
        <v/>
      </c>
      <c r="R215" s="22" t="str">
        <f>IF('DATA ENTRY'!W216="","",'DATA ENTRY'!W216)</f>
        <v/>
      </c>
      <c r="S215" s="22" t="str">
        <f>IF('DATA ENTRY'!X216="","",'DATA ENTRY'!X216)</f>
        <v/>
      </c>
      <c r="T215" s="22" t="str">
        <f>IF('DATA ENTRY'!AA216="","",'DATA ENTRY'!AA216)</f>
        <v/>
      </c>
      <c r="U215" s="22" t="str">
        <f>IF(O215="","",SUMPRODUCT(--(D215=$D$5:$D$1071),--(F215=$F$5:$F$1071),--(E215=$E$5:$E$1071),--(O215&lt;$O$5:$O$1071))+COUNTIF($O$5:O215,O215))</f>
        <v/>
      </c>
    </row>
    <row r="216" spans="1:21" ht="18" customHeight="1">
      <c r="A216" s="22" t="str">
        <f>IF(AND(H216="",D216="",F216="",G216="",I216="",J216=""),"",SUBTOTAL(3,$B$5:B216))</f>
        <v/>
      </c>
      <c r="B216" s="74" t="str">
        <f>IF('DATA ENTRY'!B217="","",'DATA ENTRY'!B217)</f>
        <v/>
      </c>
      <c r="C216" s="74" t="str">
        <f>IF('DATA ENTRY'!C217="","",'DATA ENTRY'!C217)</f>
        <v/>
      </c>
      <c r="D216" s="74" t="str">
        <f>IF('DATA ENTRY'!E217="","",'DATA ENTRY'!E217)</f>
        <v/>
      </c>
      <c r="E216" s="22" t="str">
        <f>IF('DATA ENTRY'!G217="","",'DATA ENTRY'!G217)</f>
        <v/>
      </c>
      <c r="F216" s="22" t="str">
        <f>IF('DATA ENTRY'!F217="","",'DATA ENTRY'!F217)</f>
        <v/>
      </c>
      <c r="G216" s="148" t="str">
        <f>IF('DATA ENTRY'!H217="","",'DATA ENTRY'!H217)</f>
        <v/>
      </c>
      <c r="H216" s="148" t="str">
        <f>IF('DATA ENTRY'!I217="","",'DATA ENTRY'!I217)</f>
        <v/>
      </c>
      <c r="I216" s="22" t="str">
        <f>IF('DATA ENTRY'!N217="","",'DATA ENTRY'!N217)</f>
        <v/>
      </c>
      <c r="J216" s="147" t="str">
        <f>IF('DATA ENTRY'!O217="","",'DATA ENTRY'!O217)</f>
        <v/>
      </c>
      <c r="K216" s="22" t="str">
        <f>IF('DATA ENTRY'!P217="","",'DATA ENTRY'!P217)</f>
        <v/>
      </c>
      <c r="L216" s="147" t="str">
        <f>IF('DATA ENTRY'!Q217="","",'DATA ENTRY'!Q217)</f>
        <v/>
      </c>
      <c r="M216" s="22" t="str">
        <f>IF('DATA ENTRY'!R217="","",'DATA ENTRY'!R217)</f>
        <v/>
      </c>
      <c r="N216" s="147" t="str">
        <f>IF('DATA ENTRY'!S217="","",'DATA ENTRY'!S217)</f>
        <v/>
      </c>
      <c r="O216" s="147" t="str">
        <f t="shared" si="3"/>
        <v/>
      </c>
      <c r="P216" s="74" t="str">
        <f>IF('DATA ENTRY'!T217="","",'DATA ENTRY'!T217)</f>
        <v/>
      </c>
      <c r="Q216" s="74" t="str">
        <f>IF('DATA ENTRY'!U217="","",'DATA ENTRY'!U217)</f>
        <v/>
      </c>
      <c r="R216" s="22" t="str">
        <f>IF('DATA ENTRY'!W217="","",'DATA ENTRY'!W217)</f>
        <v/>
      </c>
      <c r="S216" s="22" t="str">
        <f>IF('DATA ENTRY'!X217="","",'DATA ENTRY'!X217)</f>
        <v/>
      </c>
      <c r="T216" s="22" t="str">
        <f>IF('DATA ENTRY'!AA217="","",'DATA ENTRY'!AA217)</f>
        <v/>
      </c>
      <c r="U216" s="22" t="str">
        <f>IF(O216="","",SUMPRODUCT(--(D216=$D$5:$D$1071),--(F216=$F$5:$F$1071),--(E216=$E$5:$E$1071),--(O216&lt;$O$5:$O$1071))+COUNTIF($O$5:O216,O216))</f>
        <v/>
      </c>
    </row>
    <row r="217" spans="1:21" ht="18" customHeight="1">
      <c r="A217" s="22" t="str">
        <f>IF(AND(H217="",D217="",F217="",G217="",I217="",J217=""),"",SUBTOTAL(3,$B$5:B217))</f>
        <v/>
      </c>
      <c r="B217" s="74" t="str">
        <f>IF('DATA ENTRY'!B218="","",'DATA ENTRY'!B218)</f>
        <v/>
      </c>
      <c r="C217" s="74" t="str">
        <f>IF('DATA ENTRY'!C218="","",'DATA ENTRY'!C218)</f>
        <v/>
      </c>
      <c r="D217" s="74" t="str">
        <f>IF('DATA ENTRY'!E218="","",'DATA ENTRY'!E218)</f>
        <v/>
      </c>
      <c r="E217" s="22" t="str">
        <f>IF('DATA ENTRY'!G218="","",'DATA ENTRY'!G218)</f>
        <v/>
      </c>
      <c r="F217" s="22" t="str">
        <f>IF('DATA ENTRY'!F218="","",'DATA ENTRY'!F218)</f>
        <v/>
      </c>
      <c r="G217" s="148" t="str">
        <f>IF('DATA ENTRY'!H218="","",'DATA ENTRY'!H218)</f>
        <v/>
      </c>
      <c r="H217" s="148" t="str">
        <f>IF('DATA ENTRY'!I218="","",'DATA ENTRY'!I218)</f>
        <v/>
      </c>
      <c r="I217" s="22" t="str">
        <f>IF('DATA ENTRY'!N218="","",'DATA ENTRY'!N218)</f>
        <v/>
      </c>
      <c r="J217" s="147" t="str">
        <f>IF('DATA ENTRY'!O218="","",'DATA ENTRY'!O218)</f>
        <v/>
      </c>
      <c r="K217" s="22" t="str">
        <f>IF('DATA ENTRY'!P218="","",'DATA ENTRY'!P218)</f>
        <v/>
      </c>
      <c r="L217" s="147" t="str">
        <f>IF('DATA ENTRY'!Q218="","",'DATA ENTRY'!Q218)</f>
        <v/>
      </c>
      <c r="M217" s="22" t="str">
        <f>IF('DATA ENTRY'!R218="","",'DATA ENTRY'!R218)</f>
        <v/>
      </c>
      <c r="N217" s="147" t="str">
        <f>IF('DATA ENTRY'!S218="","",'DATA ENTRY'!S218)</f>
        <v/>
      </c>
      <c r="O217" s="147" t="str">
        <f t="shared" si="3"/>
        <v/>
      </c>
      <c r="P217" s="74" t="str">
        <f>IF('DATA ENTRY'!T218="","",'DATA ENTRY'!T218)</f>
        <v/>
      </c>
      <c r="Q217" s="74" t="str">
        <f>IF('DATA ENTRY'!U218="","",'DATA ENTRY'!U218)</f>
        <v/>
      </c>
      <c r="R217" s="22" t="str">
        <f>IF('DATA ENTRY'!W218="","",'DATA ENTRY'!W218)</f>
        <v/>
      </c>
      <c r="S217" s="22" t="str">
        <f>IF('DATA ENTRY'!X218="","",'DATA ENTRY'!X218)</f>
        <v/>
      </c>
      <c r="T217" s="22" t="str">
        <f>IF('DATA ENTRY'!AA218="","",'DATA ENTRY'!AA218)</f>
        <v/>
      </c>
      <c r="U217" s="22" t="str">
        <f>IF(O217="","",SUMPRODUCT(--(D217=$D$5:$D$1071),--(F217=$F$5:$F$1071),--(E217=$E$5:$E$1071),--(O217&lt;$O$5:$O$1071))+COUNTIF($O$5:O217,O217))</f>
        <v/>
      </c>
    </row>
    <row r="218" spans="1:21" ht="18" customHeight="1">
      <c r="A218" s="22" t="str">
        <f>IF(AND(H218="",D218="",F218="",G218="",I218="",J218=""),"",SUBTOTAL(3,$B$5:B218))</f>
        <v/>
      </c>
      <c r="B218" s="74" t="str">
        <f>IF('DATA ENTRY'!B219="","",'DATA ENTRY'!B219)</f>
        <v/>
      </c>
      <c r="C218" s="74" t="str">
        <f>IF('DATA ENTRY'!C219="","",'DATA ENTRY'!C219)</f>
        <v/>
      </c>
      <c r="D218" s="74" t="str">
        <f>IF('DATA ENTRY'!E219="","",'DATA ENTRY'!E219)</f>
        <v/>
      </c>
      <c r="E218" s="22" t="str">
        <f>IF('DATA ENTRY'!G219="","",'DATA ENTRY'!G219)</f>
        <v/>
      </c>
      <c r="F218" s="22" t="str">
        <f>IF('DATA ENTRY'!F219="","",'DATA ENTRY'!F219)</f>
        <v/>
      </c>
      <c r="G218" s="148" t="str">
        <f>IF('DATA ENTRY'!H219="","",'DATA ENTRY'!H219)</f>
        <v/>
      </c>
      <c r="H218" s="148" t="str">
        <f>IF('DATA ENTRY'!I219="","",'DATA ENTRY'!I219)</f>
        <v/>
      </c>
      <c r="I218" s="22" t="str">
        <f>IF('DATA ENTRY'!N219="","",'DATA ENTRY'!N219)</f>
        <v/>
      </c>
      <c r="J218" s="147" t="str">
        <f>IF('DATA ENTRY'!O219="","",'DATA ENTRY'!O219)</f>
        <v/>
      </c>
      <c r="K218" s="22" t="str">
        <f>IF('DATA ENTRY'!P219="","",'DATA ENTRY'!P219)</f>
        <v/>
      </c>
      <c r="L218" s="147" t="str">
        <f>IF('DATA ENTRY'!Q219="","",'DATA ENTRY'!Q219)</f>
        <v/>
      </c>
      <c r="M218" s="22" t="str">
        <f>IF('DATA ENTRY'!R219="","",'DATA ENTRY'!R219)</f>
        <v/>
      </c>
      <c r="N218" s="147" t="str">
        <f>IF('DATA ENTRY'!S219="","",'DATA ENTRY'!S219)</f>
        <v/>
      </c>
      <c r="O218" s="147" t="str">
        <f t="shared" si="3"/>
        <v/>
      </c>
      <c r="P218" s="74" t="str">
        <f>IF('DATA ENTRY'!T219="","",'DATA ENTRY'!T219)</f>
        <v/>
      </c>
      <c r="Q218" s="74" t="str">
        <f>IF('DATA ENTRY'!U219="","",'DATA ENTRY'!U219)</f>
        <v/>
      </c>
      <c r="R218" s="22" t="str">
        <f>IF('DATA ENTRY'!W219="","",'DATA ENTRY'!W219)</f>
        <v/>
      </c>
      <c r="S218" s="22" t="str">
        <f>IF('DATA ENTRY'!X219="","",'DATA ENTRY'!X219)</f>
        <v/>
      </c>
      <c r="T218" s="22" t="str">
        <f>IF('DATA ENTRY'!AA219="","",'DATA ENTRY'!AA219)</f>
        <v/>
      </c>
      <c r="U218" s="22" t="str">
        <f>IF(O218="","",SUMPRODUCT(--(D218=$D$5:$D$1071),--(F218=$F$5:$F$1071),--(E218=$E$5:$E$1071),--(O218&lt;$O$5:$O$1071))+COUNTIF($O$5:O218,O218))</f>
        <v/>
      </c>
    </row>
    <row r="219" spans="1:21" ht="18" customHeight="1">
      <c r="A219" s="22" t="str">
        <f>IF(AND(H219="",D219="",F219="",G219="",I219="",J219=""),"",SUBTOTAL(3,$B$5:B219))</f>
        <v/>
      </c>
      <c r="B219" s="74" t="str">
        <f>IF('DATA ENTRY'!B220="","",'DATA ENTRY'!B220)</f>
        <v/>
      </c>
      <c r="C219" s="74" t="str">
        <f>IF('DATA ENTRY'!C220="","",'DATA ENTRY'!C220)</f>
        <v/>
      </c>
      <c r="D219" s="74" t="str">
        <f>IF('DATA ENTRY'!E220="","",'DATA ENTRY'!E220)</f>
        <v/>
      </c>
      <c r="E219" s="22" t="str">
        <f>IF('DATA ENTRY'!G220="","",'DATA ENTRY'!G220)</f>
        <v/>
      </c>
      <c r="F219" s="22" t="str">
        <f>IF('DATA ENTRY'!F220="","",'DATA ENTRY'!F220)</f>
        <v/>
      </c>
      <c r="G219" s="148" t="str">
        <f>IF('DATA ENTRY'!H220="","",'DATA ENTRY'!H220)</f>
        <v/>
      </c>
      <c r="H219" s="148" t="str">
        <f>IF('DATA ENTRY'!I220="","",'DATA ENTRY'!I220)</f>
        <v/>
      </c>
      <c r="I219" s="22" t="str">
        <f>IF('DATA ENTRY'!N220="","",'DATA ENTRY'!N220)</f>
        <v/>
      </c>
      <c r="J219" s="147" t="str">
        <f>IF('DATA ENTRY'!O220="","",'DATA ENTRY'!O220)</f>
        <v/>
      </c>
      <c r="K219" s="22" t="str">
        <f>IF('DATA ENTRY'!P220="","",'DATA ENTRY'!P220)</f>
        <v/>
      </c>
      <c r="L219" s="147" t="str">
        <f>IF('DATA ENTRY'!Q220="","",'DATA ENTRY'!Q220)</f>
        <v/>
      </c>
      <c r="M219" s="22" t="str">
        <f>IF('DATA ENTRY'!R220="","",'DATA ENTRY'!R220)</f>
        <v/>
      </c>
      <c r="N219" s="147" t="str">
        <f>IF('DATA ENTRY'!S220="","",'DATA ENTRY'!S220)</f>
        <v/>
      </c>
      <c r="O219" s="147" t="str">
        <f t="shared" si="3"/>
        <v/>
      </c>
      <c r="P219" s="74" t="str">
        <f>IF('DATA ENTRY'!T220="","",'DATA ENTRY'!T220)</f>
        <v/>
      </c>
      <c r="Q219" s="74" t="str">
        <f>IF('DATA ENTRY'!U220="","",'DATA ENTRY'!U220)</f>
        <v/>
      </c>
      <c r="R219" s="22" t="str">
        <f>IF('DATA ENTRY'!W220="","",'DATA ENTRY'!W220)</f>
        <v/>
      </c>
      <c r="S219" s="22" t="str">
        <f>IF('DATA ENTRY'!X220="","",'DATA ENTRY'!X220)</f>
        <v/>
      </c>
      <c r="T219" s="22" t="str">
        <f>IF('DATA ENTRY'!AA220="","",'DATA ENTRY'!AA220)</f>
        <v/>
      </c>
      <c r="U219" s="22" t="str">
        <f>IF(O219="","",SUMPRODUCT(--(D219=$D$5:$D$1071),--(F219=$F$5:$F$1071),--(E219=$E$5:$E$1071),--(O219&lt;$O$5:$O$1071))+COUNTIF($O$5:O219,O219))</f>
        <v/>
      </c>
    </row>
    <row r="220" spans="1:21" ht="18" customHeight="1">
      <c r="A220" s="22" t="str">
        <f>IF(AND(H220="",D220="",F220="",G220="",I220="",J220=""),"",SUBTOTAL(3,$B$5:B220))</f>
        <v/>
      </c>
      <c r="B220" s="74" t="str">
        <f>IF('DATA ENTRY'!B221="","",'DATA ENTRY'!B221)</f>
        <v/>
      </c>
      <c r="C220" s="74" t="str">
        <f>IF('DATA ENTRY'!C221="","",'DATA ENTRY'!C221)</f>
        <v/>
      </c>
      <c r="D220" s="74" t="str">
        <f>IF('DATA ENTRY'!E221="","",'DATA ENTRY'!E221)</f>
        <v/>
      </c>
      <c r="E220" s="22" t="str">
        <f>IF('DATA ENTRY'!G221="","",'DATA ENTRY'!G221)</f>
        <v/>
      </c>
      <c r="F220" s="22" t="str">
        <f>IF('DATA ENTRY'!F221="","",'DATA ENTRY'!F221)</f>
        <v/>
      </c>
      <c r="G220" s="148" t="str">
        <f>IF('DATA ENTRY'!H221="","",'DATA ENTRY'!H221)</f>
        <v/>
      </c>
      <c r="H220" s="148" t="str">
        <f>IF('DATA ENTRY'!I221="","",'DATA ENTRY'!I221)</f>
        <v/>
      </c>
      <c r="I220" s="22" t="str">
        <f>IF('DATA ENTRY'!N221="","",'DATA ENTRY'!N221)</f>
        <v/>
      </c>
      <c r="J220" s="147" t="str">
        <f>IF('DATA ENTRY'!O221="","",'DATA ENTRY'!O221)</f>
        <v/>
      </c>
      <c r="K220" s="22" t="str">
        <f>IF('DATA ENTRY'!P221="","",'DATA ENTRY'!P221)</f>
        <v/>
      </c>
      <c r="L220" s="147" t="str">
        <f>IF('DATA ENTRY'!Q221="","",'DATA ENTRY'!Q221)</f>
        <v/>
      </c>
      <c r="M220" s="22" t="str">
        <f>IF('DATA ENTRY'!R221="","",'DATA ENTRY'!R221)</f>
        <v/>
      </c>
      <c r="N220" s="147" t="str">
        <f>IF('DATA ENTRY'!S221="","",'DATA ENTRY'!S221)</f>
        <v/>
      </c>
      <c r="O220" s="147" t="str">
        <f t="shared" si="3"/>
        <v/>
      </c>
      <c r="P220" s="74" t="str">
        <f>IF('DATA ENTRY'!T221="","",'DATA ENTRY'!T221)</f>
        <v/>
      </c>
      <c r="Q220" s="74" t="str">
        <f>IF('DATA ENTRY'!U221="","",'DATA ENTRY'!U221)</f>
        <v/>
      </c>
      <c r="R220" s="22" t="str">
        <f>IF('DATA ENTRY'!W221="","",'DATA ENTRY'!W221)</f>
        <v/>
      </c>
      <c r="S220" s="22" t="str">
        <f>IF('DATA ENTRY'!X221="","",'DATA ENTRY'!X221)</f>
        <v/>
      </c>
      <c r="T220" s="22" t="str">
        <f>IF('DATA ENTRY'!AA221="","",'DATA ENTRY'!AA221)</f>
        <v/>
      </c>
      <c r="U220" s="22" t="str">
        <f>IF(O220="","",SUMPRODUCT(--(D220=$D$5:$D$1071),--(F220=$F$5:$F$1071),--(E220=$E$5:$E$1071),--(O220&lt;$O$5:$O$1071))+COUNTIF($O$5:O220,O220))</f>
        <v/>
      </c>
    </row>
    <row r="221" spans="1:21" ht="18" customHeight="1">
      <c r="A221" s="22" t="str">
        <f>IF(AND(H221="",D221="",F221="",G221="",I221="",J221=""),"",SUBTOTAL(3,$B$5:B221))</f>
        <v/>
      </c>
      <c r="B221" s="74" t="str">
        <f>IF('DATA ENTRY'!B222="","",'DATA ENTRY'!B222)</f>
        <v/>
      </c>
      <c r="C221" s="74" t="str">
        <f>IF('DATA ENTRY'!C222="","",'DATA ENTRY'!C222)</f>
        <v/>
      </c>
      <c r="D221" s="74" t="str">
        <f>IF('DATA ENTRY'!E222="","",'DATA ENTRY'!E222)</f>
        <v/>
      </c>
      <c r="E221" s="22" t="str">
        <f>IF('DATA ENTRY'!G222="","",'DATA ENTRY'!G222)</f>
        <v/>
      </c>
      <c r="F221" s="22" t="str">
        <f>IF('DATA ENTRY'!F222="","",'DATA ENTRY'!F222)</f>
        <v/>
      </c>
      <c r="G221" s="148" t="str">
        <f>IF('DATA ENTRY'!H222="","",'DATA ENTRY'!H222)</f>
        <v/>
      </c>
      <c r="H221" s="148" t="str">
        <f>IF('DATA ENTRY'!I222="","",'DATA ENTRY'!I222)</f>
        <v/>
      </c>
      <c r="I221" s="22" t="str">
        <f>IF('DATA ENTRY'!N222="","",'DATA ENTRY'!N222)</f>
        <v/>
      </c>
      <c r="J221" s="147" t="str">
        <f>IF('DATA ENTRY'!O222="","",'DATA ENTRY'!O222)</f>
        <v/>
      </c>
      <c r="K221" s="22" t="str">
        <f>IF('DATA ENTRY'!P222="","",'DATA ENTRY'!P222)</f>
        <v/>
      </c>
      <c r="L221" s="147" t="str">
        <f>IF('DATA ENTRY'!Q222="","",'DATA ENTRY'!Q222)</f>
        <v/>
      </c>
      <c r="M221" s="22" t="str">
        <f>IF('DATA ENTRY'!R222="","",'DATA ENTRY'!R222)</f>
        <v/>
      </c>
      <c r="N221" s="147" t="str">
        <f>IF('DATA ENTRY'!S222="","",'DATA ENTRY'!S222)</f>
        <v/>
      </c>
      <c r="O221" s="147" t="str">
        <f t="shared" si="3"/>
        <v/>
      </c>
      <c r="P221" s="74" t="str">
        <f>IF('DATA ENTRY'!T222="","",'DATA ENTRY'!T222)</f>
        <v/>
      </c>
      <c r="Q221" s="74" t="str">
        <f>IF('DATA ENTRY'!U222="","",'DATA ENTRY'!U222)</f>
        <v/>
      </c>
      <c r="R221" s="22" t="str">
        <f>IF('DATA ENTRY'!W222="","",'DATA ENTRY'!W222)</f>
        <v/>
      </c>
      <c r="S221" s="22" t="str">
        <f>IF('DATA ENTRY'!X222="","",'DATA ENTRY'!X222)</f>
        <v/>
      </c>
      <c r="T221" s="22" t="str">
        <f>IF('DATA ENTRY'!AA222="","",'DATA ENTRY'!AA222)</f>
        <v/>
      </c>
      <c r="U221" s="22" t="str">
        <f>IF(O221="","",SUMPRODUCT(--(D221=$D$5:$D$1071),--(F221=$F$5:$F$1071),--(E221=$E$5:$E$1071),--(O221&lt;$O$5:$O$1071))+COUNTIF($O$5:O221,O221))</f>
        <v/>
      </c>
    </row>
    <row r="222" spans="1:21" ht="18" customHeight="1">
      <c r="A222" s="22" t="str">
        <f>IF(AND(H222="",D222="",F222="",G222="",I222="",J222=""),"",SUBTOTAL(3,$B$5:B222))</f>
        <v/>
      </c>
      <c r="B222" s="74" t="str">
        <f>IF('DATA ENTRY'!B223="","",'DATA ENTRY'!B223)</f>
        <v/>
      </c>
      <c r="C222" s="74" t="str">
        <f>IF('DATA ENTRY'!C223="","",'DATA ENTRY'!C223)</f>
        <v/>
      </c>
      <c r="D222" s="74" t="str">
        <f>IF('DATA ENTRY'!E223="","",'DATA ENTRY'!E223)</f>
        <v/>
      </c>
      <c r="E222" s="22" t="str">
        <f>IF('DATA ENTRY'!G223="","",'DATA ENTRY'!G223)</f>
        <v/>
      </c>
      <c r="F222" s="22" t="str">
        <f>IF('DATA ENTRY'!F223="","",'DATA ENTRY'!F223)</f>
        <v/>
      </c>
      <c r="G222" s="148" t="str">
        <f>IF('DATA ENTRY'!H223="","",'DATA ENTRY'!H223)</f>
        <v/>
      </c>
      <c r="H222" s="148" t="str">
        <f>IF('DATA ENTRY'!I223="","",'DATA ENTRY'!I223)</f>
        <v/>
      </c>
      <c r="I222" s="22" t="str">
        <f>IF('DATA ENTRY'!N223="","",'DATA ENTRY'!N223)</f>
        <v/>
      </c>
      <c r="J222" s="147" t="str">
        <f>IF('DATA ENTRY'!O223="","",'DATA ENTRY'!O223)</f>
        <v/>
      </c>
      <c r="K222" s="22" t="str">
        <f>IF('DATA ENTRY'!P223="","",'DATA ENTRY'!P223)</f>
        <v/>
      </c>
      <c r="L222" s="147" t="str">
        <f>IF('DATA ENTRY'!Q223="","",'DATA ENTRY'!Q223)</f>
        <v/>
      </c>
      <c r="M222" s="22" t="str">
        <f>IF('DATA ENTRY'!R223="","",'DATA ENTRY'!R223)</f>
        <v/>
      </c>
      <c r="N222" s="147" t="str">
        <f>IF('DATA ENTRY'!S223="","",'DATA ENTRY'!S223)</f>
        <v/>
      </c>
      <c r="O222" s="147" t="str">
        <f t="shared" si="3"/>
        <v/>
      </c>
      <c r="P222" s="74" t="str">
        <f>IF('DATA ENTRY'!T223="","",'DATA ENTRY'!T223)</f>
        <v/>
      </c>
      <c r="Q222" s="74" t="str">
        <f>IF('DATA ENTRY'!U223="","",'DATA ENTRY'!U223)</f>
        <v/>
      </c>
      <c r="R222" s="22" t="str">
        <f>IF('DATA ENTRY'!W223="","",'DATA ENTRY'!W223)</f>
        <v/>
      </c>
      <c r="S222" s="22" t="str">
        <f>IF('DATA ENTRY'!X223="","",'DATA ENTRY'!X223)</f>
        <v/>
      </c>
      <c r="T222" s="22" t="str">
        <f>IF('DATA ENTRY'!AA223="","",'DATA ENTRY'!AA223)</f>
        <v/>
      </c>
      <c r="U222" s="22" t="str">
        <f>IF(O222="","",SUMPRODUCT(--(D222=$D$5:$D$1071),--(F222=$F$5:$F$1071),--(E222=$E$5:$E$1071),--(O222&lt;$O$5:$O$1071))+COUNTIF($O$5:O222,O222))</f>
        <v/>
      </c>
    </row>
    <row r="223" spans="1:21" ht="18" customHeight="1">
      <c r="A223" s="22" t="str">
        <f>IF(AND(H223="",D223="",F223="",G223="",I223="",J223=""),"",SUBTOTAL(3,$B$5:B223))</f>
        <v/>
      </c>
      <c r="B223" s="74" t="str">
        <f>IF('DATA ENTRY'!B224="","",'DATA ENTRY'!B224)</f>
        <v/>
      </c>
      <c r="C223" s="74" t="str">
        <f>IF('DATA ENTRY'!C224="","",'DATA ENTRY'!C224)</f>
        <v/>
      </c>
      <c r="D223" s="74" t="str">
        <f>IF('DATA ENTRY'!E224="","",'DATA ENTRY'!E224)</f>
        <v/>
      </c>
      <c r="E223" s="22" t="str">
        <f>IF('DATA ENTRY'!G224="","",'DATA ENTRY'!G224)</f>
        <v/>
      </c>
      <c r="F223" s="22" t="str">
        <f>IF('DATA ENTRY'!F224="","",'DATA ENTRY'!F224)</f>
        <v/>
      </c>
      <c r="G223" s="148" t="str">
        <f>IF('DATA ENTRY'!H224="","",'DATA ENTRY'!H224)</f>
        <v/>
      </c>
      <c r="H223" s="148" t="str">
        <f>IF('DATA ENTRY'!I224="","",'DATA ENTRY'!I224)</f>
        <v/>
      </c>
      <c r="I223" s="22" t="str">
        <f>IF('DATA ENTRY'!N224="","",'DATA ENTRY'!N224)</f>
        <v/>
      </c>
      <c r="J223" s="147" t="str">
        <f>IF('DATA ENTRY'!O224="","",'DATA ENTRY'!O224)</f>
        <v/>
      </c>
      <c r="K223" s="22" t="str">
        <f>IF('DATA ENTRY'!P224="","",'DATA ENTRY'!P224)</f>
        <v/>
      </c>
      <c r="L223" s="147" t="str">
        <f>IF('DATA ENTRY'!Q224="","",'DATA ENTRY'!Q224)</f>
        <v/>
      </c>
      <c r="M223" s="22" t="str">
        <f>IF('DATA ENTRY'!R224="","",'DATA ENTRY'!R224)</f>
        <v/>
      </c>
      <c r="N223" s="147" t="str">
        <f>IF('DATA ENTRY'!S224="","",'DATA ENTRY'!S224)</f>
        <v/>
      </c>
      <c r="O223" s="147" t="str">
        <f t="shared" si="3"/>
        <v/>
      </c>
      <c r="P223" s="74" t="str">
        <f>IF('DATA ENTRY'!T224="","",'DATA ENTRY'!T224)</f>
        <v/>
      </c>
      <c r="Q223" s="74" t="str">
        <f>IF('DATA ENTRY'!U224="","",'DATA ENTRY'!U224)</f>
        <v/>
      </c>
      <c r="R223" s="22" t="str">
        <f>IF('DATA ENTRY'!W224="","",'DATA ENTRY'!W224)</f>
        <v/>
      </c>
      <c r="S223" s="22" t="str">
        <f>IF('DATA ENTRY'!X224="","",'DATA ENTRY'!X224)</f>
        <v/>
      </c>
      <c r="T223" s="22" t="str">
        <f>IF('DATA ENTRY'!AA224="","",'DATA ENTRY'!AA224)</f>
        <v/>
      </c>
      <c r="U223" s="22" t="str">
        <f>IF(O223="","",SUMPRODUCT(--(D223=$D$5:$D$1071),--(F223=$F$5:$F$1071),--(E223=$E$5:$E$1071),--(O223&lt;$O$5:$O$1071))+COUNTIF($O$5:O223,O223))</f>
        <v/>
      </c>
    </row>
    <row r="224" spans="1:21" ht="18" customHeight="1">
      <c r="A224" s="22" t="str">
        <f>IF(AND(H224="",D224="",F224="",G224="",I224="",J224=""),"",SUBTOTAL(3,$B$5:B224))</f>
        <v/>
      </c>
      <c r="B224" s="74" t="str">
        <f>IF('DATA ENTRY'!B225="","",'DATA ENTRY'!B225)</f>
        <v/>
      </c>
      <c r="C224" s="74" t="str">
        <f>IF('DATA ENTRY'!C225="","",'DATA ENTRY'!C225)</f>
        <v/>
      </c>
      <c r="D224" s="74" t="str">
        <f>IF('DATA ENTRY'!E225="","",'DATA ENTRY'!E225)</f>
        <v/>
      </c>
      <c r="E224" s="22" t="str">
        <f>IF('DATA ENTRY'!G225="","",'DATA ENTRY'!G225)</f>
        <v/>
      </c>
      <c r="F224" s="22" t="str">
        <f>IF('DATA ENTRY'!F225="","",'DATA ENTRY'!F225)</f>
        <v/>
      </c>
      <c r="G224" s="148" t="str">
        <f>IF('DATA ENTRY'!H225="","",'DATA ENTRY'!H225)</f>
        <v/>
      </c>
      <c r="H224" s="148" t="str">
        <f>IF('DATA ENTRY'!I225="","",'DATA ENTRY'!I225)</f>
        <v/>
      </c>
      <c r="I224" s="22" t="str">
        <f>IF('DATA ENTRY'!N225="","",'DATA ENTRY'!N225)</f>
        <v/>
      </c>
      <c r="J224" s="147" t="str">
        <f>IF('DATA ENTRY'!O225="","",'DATA ENTRY'!O225)</f>
        <v/>
      </c>
      <c r="K224" s="22" t="str">
        <f>IF('DATA ENTRY'!P225="","",'DATA ENTRY'!P225)</f>
        <v/>
      </c>
      <c r="L224" s="147" t="str">
        <f>IF('DATA ENTRY'!Q225="","",'DATA ENTRY'!Q225)</f>
        <v/>
      </c>
      <c r="M224" s="22" t="str">
        <f>IF('DATA ENTRY'!R225="","",'DATA ENTRY'!R225)</f>
        <v/>
      </c>
      <c r="N224" s="147" t="str">
        <f>IF('DATA ENTRY'!S225="","",'DATA ENTRY'!S225)</f>
        <v/>
      </c>
      <c r="O224" s="147" t="str">
        <f t="shared" si="3"/>
        <v/>
      </c>
      <c r="P224" s="74" t="str">
        <f>IF('DATA ENTRY'!T225="","",'DATA ENTRY'!T225)</f>
        <v/>
      </c>
      <c r="Q224" s="74" t="str">
        <f>IF('DATA ENTRY'!U225="","",'DATA ENTRY'!U225)</f>
        <v/>
      </c>
      <c r="R224" s="22" t="str">
        <f>IF('DATA ENTRY'!W225="","",'DATA ENTRY'!W225)</f>
        <v/>
      </c>
      <c r="S224" s="22" t="str">
        <f>IF('DATA ENTRY'!X225="","",'DATA ENTRY'!X225)</f>
        <v/>
      </c>
      <c r="T224" s="22" t="str">
        <f>IF('DATA ENTRY'!AA225="","",'DATA ENTRY'!AA225)</f>
        <v/>
      </c>
      <c r="U224" s="22" t="str">
        <f>IF(O224="","",SUMPRODUCT(--(D224=$D$5:$D$1071),--(F224=$F$5:$F$1071),--(E224=$E$5:$E$1071),--(O224&lt;$O$5:$O$1071))+COUNTIF($O$5:O224,O224))</f>
        <v/>
      </c>
    </row>
    <row r="225" spans="1:21" ht="18" customHeight="1">
      <c r="A225" s="22" t="str">
        <f>IF(AND(H225="",D225="",F225="",G225="",I225="",J225=""),"",SUBTOTAL(3,$B$5:B225))</f>
        <v/>
      </c>
      <c r="B225" s="74" t="str">
        <f>IF('DATA ENTRY'!B226="","",'DATA ENTRY'!B226)</f>
        <v/>
      </c>
      <c r="C225" s="74" t="str">
        <f>IF('DATA ENTRY'!C226="","",'DATA ENTRY'!C226)</f>
        <v/>
      </c>
      <c r="D225" s="74" t="str">
        <f>IF('DATA ENTRY'!E226="","",'DATA ENTRY'!E226)</f>
        <v/>
      </c>
      <c r="E225" s="22" t="str">
        <f>IF('DATA ENTRY'!G226="","",'DATA ENTRY'!G226)</f>
        <v/>
      </c>
      <c r="F225" s="22" t="str">
        <f>IF('DATA ENTRY'!F226="","",'DATA ENTRY'!F226)</f>
        <v/>
      </c>
      <c r="G225" s="148" t="str">
        <f>IF('DATA ENTRY'!H226="","",'DATA ENTRY'!H226)</f>
        <v/>
      </c>
      <c r="H225" s="148" t="str">
        <f>IF('DATA ENTRY'!I226="","",'DATA ENTRY'!I226)</f>
        <v/>
      </c>
      <c r="I225" s="22" t="str">
        <f>IF('DATA ENTRY'!N226="","",'DATA ENTRY'!N226)</f>
        <v/>
      </c>
      <c r="J225" s="147" t="str">
        <f>IF('DATA ENTRY'!O226="","",'DATA ENTRY'!O226)</f>
        <v/>
      </c>
      <c r="K225" s="22" t="str">
        <f>IF('DATA ENTRY'!P226="","",'DATA ENTRY'!P226)</f>
        <v/>
      </c>
      <c r="L225" s="147" t="str">
        <f>IF('DATA ENTRY'!Q226="","",'DATA ENTRY'!Q226)</f>
        <v/>
      </c>
      <c r="M225" s="22" t="str">
        <f>IF('DATA ENTRY'!R226="","",'DATA ENTRY'!R226)</f>
        <v/>
      </c>
      <c r="N225" s="147" t="str">
        <f>IF('DATA ENTRY'!S226="","",'DATA ENTRY'!S226)</f>
        <v/>
      </c>
      <c r="O225" s="147" t="str">
        <f t="shared" si="3"/>
        <v/>
      </c>
      <c r="P225" s="74" t="str">
        <f>IF('DATA ENTRY'!T226="","",'DATA ENTRY'!T226)</f>
        <v/>
      </c>
      <c r="Q225" s="74" t="str">
        <f>IF('DATA ENTRY'!U226="","",'DATA ENTRY'!U226)</f>
        <v/>
      </c>
      <c r="R225" s="22" t="str">
        <f>IF('DATA ENTRY'!W226="","",'DATA ENTRY'!W226)</f>
        <v/>
      </c>
      <c r="S225" s="22" t="str">
        <f>IF('DATA ENTRY'!X226="","",'DATA ENTRY'!X226)</f>
        <v/>
      </c>
      <c r="T225" s="22" t="str">
        <f>IF('DATA ENTRY'!AA226="","",'DATA ENTRY'!AA226)</f>
        <v/>
      </c>
      <c r="U225" s="22" t="str">
        <f>IF(O225="","",SUMPRODUCT(--(D225=$D$5:$D$1071),--(F225=$F$5:$F$1071),--(E225=$E$5:$E$1071),--(O225&lt;$O$5:$O$1071))+COUNTIF($O$5:O225,O225))</f>
        <v/>
      </c>
    </row>
    <row r="226" spans="1:21" ht="18" customHeight="1">
      <c r="A226" s="22" t="str">
        <f>IF(AND(H226="",D226="",F226="",G226="",I226="",J226=""),"",SUBTOTAL(3,$B$5:B226))</f>
        <v/>
      </c>
      <c r="B226" s="74" t="str">
        <f>IF('DATA ENTRY'!B227="","",'DATA ENTRY'!B227)</f>
        <v/>
      </c>
      <c r="C226" s="74" t="str">
        <f>IF('DATA ENTRY'!C227="","",'DATA ENTRY'!C227)</f>
        <v/>
      </c>
      <c r="D226" s="74" t="str">
        <f>IF('DATA ENTRY'!E227="","",'DATA ENTRY'!E227)</f>
        <v/>
      </c>
      <c r="E226" s="22" t="str">
        <f>IF('DATA ENTRY'!G227="","",'DATA ENTRY'!G227)</f>
        <v/>
      </c>
      <c r="F226" s="22" t="str">
        <f>IF('DATA ENTRY'!F227="","",'DATA ENTRY'!F227)</f>
        <v/>
      </c>
      <c r="G226" s="148" t="str">
        <f>IF('DATA ENTRY'!H227="","",'DATA ENTRY'!H227)</f>
        <v/>
      </c>
      <c r="H226" s="148" t="str">
        <f>IF('DATA ENTRY'!I227="","",'DATA ENTRY'!I227)</f>
        <v/>
      </c>
      <c r="I226" s="22" t="str">
        <f>IF('DATA ENTRY'!N227="","",'DATA ENTRY'!N227)</f>
        <v/>
      </c>
      <c r="J226" s="147" t="str">
        <f>IF('DATA ENTRY'!O227="","",'DATA ENTRY'!O227)</f>
        <v/>
      </c>
      <c r="K226" s="22" t="str">
        <f>IF('DATA ENTRY'!P227="","",'DATA ENTRY'!P227)</f>
        <v/>
      </c>
      <c r="L226" s="147" t="str">
        <f>IF('DATA ENTRY'!Q227="","",'DATA ENTRY'!Q227)</f>
        <v/>
      </c>
      <c r="M226" s="22" t="str">
        <f>IF('DATA ENTRY'!R227="","",'DATA ENTRY'!R227)</f>
        <v/>
      </c>
      <c r="N226" s="147" t="str">
        <f>IF('DATA ENTRY'!S227="","",'DATA ENTRY'!S227)</f>
        <v/>
      </c>
      <c r="O226" s="147" t="str">
        <f t="shared" si="3"/>
        <v/>
      </c>
      <c r="P226" s="74" t="str">
        <f>IF('DATA ENTRY'!T227="","",'DATA ENTRY'!T227)</f>
        <v/>
      </c>
      <c r="Q226" s="74" t="str">
        <f>IF('DATA ENTRY'!U227="","",'DATA ENTRY'!U227)</f>
        <v/>
      </c>
      <c r="R226" s="22" t="str">
        <f>IF('DATA ENTRY'!W227="","",'DATA ENTRY'!W227)</f>
        <v/>
      </c>
      <c r="S226" s="22" t="str">
        <f>IF('DATA ENTRY'!X227="","",'DATA ENTRY'!X227)</f>
        <v/>
      </c>
      <c r="T226" s="22" t="str">
        <f>IF('DATA ENTRY'!AA227="","",'DATA ENTRY'!AA227)</f>
        <v/>
      </c>
      <c r="U226" s="22" t="str">
        <f>IF(O226="","",SUMPRODUCT(--(D226=$D$5:$D$1071),--(F226=$F$5:$F$1071),--(E226=$E$5:$E$1071),--(O226&lt;$O$5:$O$1071))+COUNTIF($O$5:O226,O226))</f>
        <v/>
      </c>
    </row>
    <row r="227" spans="1:21" ht="18" customHeight="1">
      <c r="A227" s="22" t="str">
        <f>IF(AND(H227="",D227="",F227="",G227="",I227="",J227=""),"",SUBTOTAL(3,$B$5:B227))</f>
        <v/>
      </c>
      <c r="B227" s="74" t="str">
        <f>IF('DATA ENTRY'!B228="","",'DATA ENTRY'!B228)</f>
        <v/>
      </c>
      <c r="C227" s="74" t="str">
        <f>IF('DATA ENTRY'!C228="","",'DATA ENTRY'!C228)</f>
        <v/>
      </c>
      <c r="D227" s="74" t="str">
        <f>IF('DATA ENTRY'!E228="","",'DATA ENTRY'!E228)</f>
        <v/>
      </c>
      <c r="E227" s="22" t="str">
        <f>IF('DATA ENTRY'!G228="","",'DATA ENTRY'!G228)</f>
        <v/>
      </c>
      <c r="F227" s="22" t="str">
        <f>IF('DATA ENTRY'!F228="","",'DATA ENTRY'!F228)</f>
        <v/>
      </c>
      <c r="G227" s="148" t="str">
        <f>IF('DATA ENTRY'!H228="","",'DATA ENTRY'!H228)</f>
        <v/>
      </c>
      <c r="H227" s="148" t="str">
        <f>IF('DATA ENTRY'!I228="","",'DATA ENTRY'!I228)</f>
        <v/>
      </c>
      <c r="I227" s="22" t="str">
        <f>IF('DATA ENTRY'!N228="","",'DATA ENTRY'!N228)</f>
        <v/>
      </c>
      <c r="J227" s="147" t="str">
        <f>IF('DATA ENTRY'!O228="","",'DATA ENTRY'!O228)</f>
        <v/>
      </c>
      <c r="K227" s="22" t="str">
        <f>IF('DATA ENTRY'!P228="","",'DATA ENTRY'!P228)</f>
        <v/>
      </c>
      <c r="L227" s="147" t="str">
        <f>IF('DATA ENTRY'!Q228="","",'DATA ENTRY'!Q228)</f>
        <v/>
      </c>
      <c r="M227" s="22" t="str">
        <f>IF('DATA ENTRY'!R228="","",'DATA ENTRY'!R228)</f>
        <v/>
      </c>
      <c r="N227" s="147" t="str">
        <f>IF('DATA ENTRY'!S228="","",'DATA ENTRY'!S228)</f>
        <v/>
      </c>
      <c r="O227" s="147" t="str">
        <f t="shared" si="3"/>
        <v/>
      </c>
      <c r="P227" s="74" t="str">
        <f>IF('DATA ENTRY'!T228="","",'DATA ENTRY'!T228)</f>
        <v/>
      </c>
      <c r="Q227" s="74" t="str">
        <f>IF('DATA ENTRY'!U228="","",'DATA ENTRY'!U228)</f>
        <v/>
      </c>
      <c r="R227" s="22" t="str">
        <f>IF('DATA ENTRY'!W228="","",'DATA ENTRY'!W228)</f>
        <v/>
      </c>
      <c r="S227" s="22" t="str">
        <f>IF('DATA ENTRY'!X228="","",'DATA ENTRY'!X228)</f>
        <v/>
      </c>
      <c r="T227" s="22" t="str">
        <f>IF('DATA ENTRY'!AA228="","",'DATA ENTRY'!AA228)</f>
        <v/>
      </c>
      <c r="U227" s="22" t="str">
        <f>IF(O227="","",SUMPRODUCT(--(D227=$D$5:$D$1071),--(F227=$F$5:$F$1071),--(E227=$E$5:$E$1071),--(O227&lt;$O$5:$O$1071))+COUNTIF($O$5:O227,O227))</f>
        <v/>
      </c>
    </row>
    <row r="228" spans="1:21" ht="18" customHeight="1">
      <c r="A228" s="22" t="str">
        <f>IF(AND(H228="",D228="",F228="",G228="",I228="",J228=""),"",SUBTOTAL(3,$B$5:B228))</f>
        <v/>
      </c>
      <c r="B228" s="74" t="str">
        <f>IF('DATA ENTRY'!B229="","",'DATA ENTRY'!B229)</f>
        <v/>
      </c>
      <c r="C228" s="74" t="str">
        <f>IF('DATA ENTRY'!C229="","",'DATA ENTRY'!C229)</f>
        <v/>
      </c>
      <c r="D228" s="74" t="str">
        <f>IF('DATA ENTRY'!E229="","",'DATA ENTRY'!E229)</f>
        <v/>
      </c>
      <c r="E228" s="22" t="str">
        <f>IF('DATA ENTRY'!G229="","",'DATA ENTRY'!G229)</f>
        <v/>
      </c>
      <c r="F228" s="22" t="str">
        <f>IF('DATA ENTRY'!F229="","",'DATA ENTRY'!F229)</f>
        <v/>
      </c>
      <c r="G228" s="148" t="str">
        <f>IF('DATA ENTRY'!H229="","",'DATA ENTRY'!H229)</f>
        <v/>
      </c>
      <c r="H228" s="148" t="str">
        <f>IF('DATA ENTRY'!I229="","",'DATA ENTRY'!I229)</f>
        <v/>
      </c>
      <c r="I228" s="22" t="str">
        <f>IF('DATA ENTRY'!N229="","",'DATA ENTRY'!N229)</f>
        <v/>
      </c>
      <c r="J228" s="147" t="str">
        <f>IF('DATA ENTRY'!O229="","",'DATA ENTRY'!O229)</f>
        <v/>
      </c>
      <c r="K228" s="22" t="str">
        <f>IF('DATA ENTRY'!P229="","",'DATA ENTRY'!P229)</f>
        <v/>
      </c>
      <c r="L228" s="147" t="str">
        <f>IF('DATA ENTRY'!Q229="","",'DATA ENTRY'!Q229)</f>
        <v/>
      </c>
      <c r="M228" s="22" t="str">
        <f>IF('DATA ENTRY'!R229="","",'DATA ENTRY'!R229)</f>
        <v/>
      </c>
      <c r="N228" s="147" t="str">
        <f>IF('DATA ENTRY'!S229="","",'DATA ENTRY'!S229)</f>
        <v/>
      </c>
      <c r="O228" s="147" t="str">
        <f t="shared" si="3"/>
        <v/>
      </c>
      <c r="P228" s="74" t="str">
        <f>IF('DATA ENTRY'!T229="","",'DATA ENTRY'!T229)</f>
        <v/>
      </c>
      <c r="Q228" s="74" t="str">
        <f>IF('DATA ENTRY'!U229="","",'DATA ENTRY'!U229)</f>
        <v/>
      </c>
      <c r="R228" s="22" t="str">
        <f>IF('DATA ENTRY'!W229="","",'DATA ENTRY'!W229)</f>
        <v/>
      </c>
      <c r="S228" s="22" t="str">
        <f>IF('DATA ENTRY'!X229="","",'DATA ENTRY'!X229)</f>
        <v/>
      </c>
      <c r="T228" s="22" t="str">
        <f>IF('DATA ENTRY'!AA229="","",'DATA ENTRY'!AA229)</f>
        <v/>
      </c>
      <c r="U228" s="22" t="str">
        <f>IF(O228="","",SUMPRODUCT(--(D228=$D$5:$D$1071),--(F228=$F$5:$F$1071),--(E228=$E$5:$E$1071),--(O228&lt;$O$5:$O$1071))+COUNTIF($O$5:O228,O228))</f>
        <v/>
      </c>
    </row>
    <row r="229" spans="1:21" ht="18" customHeight="1">
      <c r="A229" s="22" t="str">
        <f>IF(AND(H229="",D229="",F229="",G229="",I229="",J229=""),"",SUBTOTAL(3,$B$5:B229))</f>
        <v/>
      </c>
      <c r="B229" s="74" t="str">
        <f>IF('DATA ENTRY'!B230="","",'DATA ENTRY'!B230)</f>
        <v/>
      </c>
      <c r="C229" s="74" t="str">
        <f>IF('DATA ENTRY'!C230="","",'DATA ENTRY'!C230)</f>
        <v/>
      </c>
      <c r="D229" s="74" t="str">
        <f>IF('DATA ENTRY'!E230="","",'DATA ENTRY'!E230)</f>
        <v/>
      </c>
      <c r="E229" s="22" t="str">
        <f>IF('DATA ENTRY'!G230="","",'DATA ENTRY'!G230)</f>
        <v/>
      </c>
      <c r="F229" s="22" t="str">
        <f>IF('DATA ENTRY'!F230="","",'DATA ENTRY'!F230)</f>
        <v/>
      </c>
      <c r="G229" s="148" t="str">
        <f>IF('DATA ENTRY'!H230="","",'DATA ENTRY'!H230)</f>
        <v/>
      </c>
      <c r="H229" s="148" t="str">
        <f>IF('DATA ENTRY'!I230="","",'DATA ENTRY'!I230)</f>
        <v/>
      </c>
      <c r="I229" s="22" t="str">
        <f>IF('DATA ENTRY'!N230="","",'DATA ENTRY'!N230)</f>
        <v/>
      </c>
      <c r="J229" s="147" t="str">
        <f>IF('DATA ENTRY'!O230="","",'DATA ENTRY'!O230)</f>
        <v/>
      </c>
      <c r="K229" s="22" t="str">
        <f>IF('DATA ENTRY'!P230="","",'DATA ENTRY'!P230)</f>
        <v/>
      </c>
      <c r="L229" s="147" t="str">
        <f>IF('DATA ENTRY'!Q230="","",'DATA ENTRY'!Q230)</f>
        <v/>
      </c>
      <c r="M229" s="22" t="str">
        <f>IF('DATA ENTRY'!R230="","",'DATA ENTRY'!R230)</f>
        <v/>
      </c>
      <c r="N229" s="147" t="str">
        <f>IF('DATA ENTRY'!S230="","",'DATA ENTRY'!S230)</f>
        <v/>
      </c>
      <c r="O229" s="147" t="str">
        <f t="shared" si="3"/>
        <v/>
      </c>
      <c r="P229" s="74" t="str">
        <f>IF('DATA ENTRY'!T230="","",'DATA ENTRY'!T230)</f>
        <v/>
      </c>
      <c r="Q229" s="74" t="str">
        <f>IF('DATA ENTRY'!U230="","",'DATA ENTRY'!U230)</f>
        <v/>
      </c>
      <c r="R229" s="22" t="str">
        <f>IF('DATA ENTRY'!W230="","",'DATA ENTRY'!W230)</f>
        <v/>
      </c>
      <c r="S229" s="22" t="str">
        <f>IF('DATA ENTRY'!X230="","",'DATA ENTRY'!X230)</f>
        <v/>
      </c>
      <c r="T229" s="22" t="str">
        <f>IF('DATA ENTRY'!AA230="","",'DATA ENTRY'!AA230)</f>
        <v/>
      </c>
      <c r="U229" s="22" t="str">
        <f>IF(O229="","",SUMPRODUCT(--(D229=$D$5:$D$1071),--(F229=$F$5:$F$1071),--(E229=$E$5:$E$1071),--(O229&lt;$O$5:$O$1071))+COUNTIF($O$5:O229,O229))</f>
        <v/>
      </c>
    </row>
    <row r="230" spans="1:21" ht="18" customHeight="1">
      <c r="A230" s="22" t="str">
        <f>IF(AND(H230="",D230="",F230="",G230="",I230="",J230=""),"",SUBTOTAL(3,$B$5:B230))</f>
        <v/>
      </c>
      <c r="B230" s="74" t="str">
        <f>IF('DATA ENTRY'!B231="","",'DATA ENTRY'!B231)</f>
        <v/>
      </c>
      <c r="C230" s="74" t="str">
        <f>IF('DATA ENTRY'!C231="","",'DATA ENTRY'!C231)</f>
        <v/>
      </c>
      <c r="D230" s="74" t="str">
        <f>IF('DATA ENTRY'!E231="","",'DATA ENTRY'!E231)</f>
        <v/>
      </c>
      <c r="E230" s="22" t="str">
        <f>IF('DATA ENTRY'!G231="","",'DATA ENTRY'!G231)</f>
        <v/>
      </c>
      <c r="F230" s="22" t="str">
        <f>IF('DATA ENTRY'!F231="","",'DATA ENTRY'!F231)</f>
        <v/>
      </c>
      <c r="G230" s="148" t="str">
        <f>IF('DATA ENTRY'!H231="","",'DATA ENTRY'!H231)</f>
        <v/>
      </c>
      <c r="H230" s="148" t="str">
        <f>IF('DATA ENTRY'!I231="","",'DATA ENTRY'!I231)</f>
        <v/>
      </c>
      <c r="I230" s="22" t="str">
        <f>IF('DATA ENTRY'!N231="","",'DATA ENTRY'!N231)</f>
        <v/>
      </c>
      <c r="J230" s="147" t="str">
        <f>IF('DATA ENTRY'!O231="","",'DATA ENTRY'!O231)</f>
        <v/>
      </c>
      <c r="K230" s="22" t="str">
        <f>IF('DATA ENTRY'!P231="","",'DATA ENTRY'!P231)</f>
        <v/>
      </c>
      <c r="L230" s="147" t="str">
        <f>IF('DATA ENTRY'!Q231="","",'DATA ENTRY'!Q231)</f>
        <v/>
      </c>
      <c r="M230" s="22" t="str">
        <f>IF('DATA ENTRY'!R231="","",'DATA ENTRY'!R231)</f>
        <v/>
      </c>
      <c r="N230" s="147" t="str">
        <f>IF('DATA ENTRY'!S231="","",'DATA ENTRY'!S231)</f>
        <v/>
      </c>
      <c r="O230" s="147" t="str">
        <f t="shared" si="3"/>
        <v/>
      </c>
      <c r="P230" s="74" t="str">
        <f>IF('DATA ENTRY'!T231="","",'DATA ENTRY'!T231)</f>
        <v/>
      </c>
      <c r="Q230" s="74" t="str">
        <f>IF('DATA ENTRY'!U231="","",'DATA ENTRY'!U231)</f>
        <v/>
      </c>
      <c r="R230" s="22" t="str">
        <f>IF('DATA ENTRY'!W231="","",'DATA ENTRY'!W231)</f>
        <v/>
      </c>
      <c r="S230" s="22" t="str">
        <f>IF('DATA ENTRY'!X231="","",'DATA ENTRY'!X231)</f>
        <v/>
      </c>
      <c r="T230" s="22" t="str">
        <f>IF('DATA ENTRY'!AA231="","",'DATA ENTRY'!AA231)</f>
        <v/>
      </c>
      <c r="U230" s="22" t="str">
        <f>IF(O230="","",SUMPRODUCT(--(D230=$D$5:$D$1071),--(F230=$F$5:$F$1071),--(E230=$E$5:$E$1071),--(O230&lt;$O$5:$O$1071))+COUNTIF($O$5:O230,O230))</f>
        <v/>
      </c>
    </row>
    <row r="231" spans="1:21" ht="18" customHeight="1">
      <c r="A231" s="22" t="str">
        <f>IF(AND(H231="",D231="",F231="",G231="",I231="",J231=""),"",SUBTOTAL(3,$B$5:B231))</f>
        <v/>
      </c>
      <c r="B231" s="74" t="str">
        <f>IF('DATA ENTRY'!B232="","",'DATA ENTRY'!B232)</f>
        <v/>
      </c>
      <c r="C231" s="74" t="str">
        <f>IF('DATA ENTRY'!C232="","",'DATA ENTRY'!C232)</f>
        <v/>
      </c>
      <c r="D231" s="74" t="str">
        <f>IF('DATA ENTRY'!E232="","",'DATA ENTRY'!E232)</f>
        <v/>
      </c>
      <c r="E231" s="22" t="str">
        <f>IF('DATA ENTRY'!G232="","",'DATA ENTRY'!G232)</f>
        <v/>
      </c>
      <c r="F231" s="22" t="str">
        <f>IF('DATA ENTRY'!F232="","",'DATA ENTRY'!F232)</f>
        <v/>
      </c>
      <c r="G231" s="148" t="str">
        <f>IF('DATA ENTRY'!H232="","",'DATA ENTRY'!H232)</f>
        <v/>
      </c>
      <c r="H231" s="148" t="str">
        <f>IF('DATA ENTRY'!I232="","",'DATA ENTRY'!I232)</f>
        <v/>
      </c>
      <c r="I231" s="22" t="str">
        <f>IF('DATA ENTRY'!N232="","",'DATA ENTRY'!N232)</f>
        <v/>
      </c>
      <c r="J231" s="147" t="str">
        <f>IF('DATA ENTRY'!O232="","",'DATA ENTRY'!O232)</f>
        <v/>
      </c>
      <c r="K231" s="22" t="str">
        <f>IF('DATA ENTRY'!P232="","",'DATA ENTRY'!P232)</f>
        <v/>
      </c>
      <c r="L231" s="147" t="str">
        <f>IF('DATA ENTRY'!Q232="","",'DATA ENTRY'!Q232)</f>
        <v/>
      </c>
      <c r="M231" s="22" t="str">
        <f>IF('DATA ENTRY'!R232="","",'DATA ENTRY'!R232)</f>
        <v/>
      </c>
      <c r="N231" s="147" t="str">
        <f>IF('DATA ENTRY'!S232="","",'DATA ENTRY'!S232)</f>
        <v/>
      </c>
      <c r="O231" s="147" t="str">
        <f t="shared" si="3"/>
        <v/>
      </c>
      <c r="P231" s="74" t="str">
        <f>IF('DATA ENTRY'!T232="","",'DATA ENTRY'!T232)</f>
        <v/>
      </c>
      <c r="Q231" s="74" t="str">
        <f>IF('DATA ENTRY'!U232="","",'DATA ENTRY'!U232)</f>
        <v/>
      </c>
      <c r="R231" s="22" t="str">
        <f>IF('DATA ENTRY'!W232="","",'DATA ENTRY'!W232)</f>
        <v/>
      </c>
      <c r="S231" s="22" t="str">
        <f>IF('DATA ENTRY'!X232="","",'DATA ENTRY'!X232)</f>
        <v/>
      </c>
      <c r="T231" s="22" t="str">
        <f>IF('DATA ENTRY'!AA232="","",'DATA ENTRY'!AA232)</f>
        <v/>
      </c>
      <c r="U231" s="22" t="str">
        <f>IF(O231="","",SUMPRODUCT(--(D231=$D$5:$D$1071),--(F231=$F$5:$F$1071),--(E231=$E$5:$E$1071),--(O231&lt;$O$5:$O$1071))+COUNTIF($O$5:O231,O231))</f>
        <v/>
      </c>
    </row>
    <row r="232" spans="1:21" ht="18" customHeight="1">
      <c r="A232" s="22" t="str">
        <f>IF(AND(H232="",D232="",F232="",G232="",I232="",J232=""),"",SUBTOTAL(3,$B$5:B232))</f>
        <v/>
      </c>
      <c r="B232" s="74" t="str">
        <f>IF('DATA ENTRY'!B233="","",'DATA ENTRY'!B233)</f>
        <v/>
      </c>
      <c r="C232" s="74" t="str">
        <f>IF('DATA ENTRY'!C233="","",'DATA ENTRY'!C233)</f>
        <v/>
      </c>
      <c r="D232" s="74" t="str">
        <f>IF('DATA ENTRY'!E233="","",'DATA ENTRY'!E233)</f>
        <v/>
      </c>
      <c r="E232" s="22" t="str">
        <f>IF('DATA ENTRY'!G233="","",'DATA ENTRY'!G233)</f>
        <v/>
      </c>
      <c r="F232" s="22" t="str">
        <f>IF('DATA ENTRY'!F233="","",'DATA ENTRY'!F233)</f>
        <v/>
      </c>
      <c r="G232" s="148" t="str">
        <f>IF('DATA ENTRY'!H233="","",'DATA ENTRY'!H233)</f>
        <v/>
      </c>
      <c r="H232" s="148" t="str">
        <f>IF('DATA ENTRY'!I233="","",'DATA ENTRY'!I233)</f>
        <v/>
      </c>
      <c r="I232" s="22" t="str">
        <f>IF('DATA ENTRY'!N233="","",'DATA ENTRY'!N233)</f>
        <v/>
      </c>
      <c r="J232" s="147" t="str">
        <f>IF('DATA ENTRY'!O233="","",'DATA ENTRY'!O233)</f>
        <v/>
      </c>
      <c r="K232" s="22" t="str">
        <f>IF('DATA ENTRY'!P233="","",'DATA ENTRY'!P233)</f>
        <v/>
      </c>
      <c r="L232" s="147" t="str">
        <f>IF('DATA ENTRY'!Q233="","",'DATA ENTRY'!Q233)</f>
        <v/>
      </c>
      <c r="M232" s="22" t="str">
        <f>IF('DATA ENTRY'!R233="","",'DATA ENTRY'!R233)</f>
        <v/>
      </c>
      <c r="N232" s="147" t="str">
        <f>IF('DATA ENTRY'!S233="","",'DATA ENTRY'!S233)</f>
        <v/>
      </c>
      <c r="O232" s="147" t="str">
        <f t="shared" si="3"/>
        <v/>
      </c>
      <c r="P232" s="74" t="str">
        <f>IF('DATA ENTRY'!T233="","",'DATA ENTRY'!T233)</f>
        <v/>
      </c>
      <c r="Q232" s="74" t="str">
        <f>IF('DATA ENTRY'!U233="","",'DATA ENTRY'!U233)</f>
        <v/>
      </c>
      <c r="R232" s="22" t="str">
        <f>IF('DATA ENTRY'!W233="","",'DATA ENTRY'!W233)</f>
        <v/>
      </c>
      <c r="S232" s="22" t="str">
        <f>IF('DATA ENTRY'!X233="","",'DATA ENTRY'!X233)</f>
        <v/>
      </c>
      <c r="T232" s="22" t="str">
        <f>IF('DATA ENTRY'!AA233="","",'DATA ENTRY'!AA233)</f>
        <v/>
      </c>
      <c r="U232" s="22" t="str">
        <f>IF(O232="","",SUMPRODUCT(--(D232=$D$5:$D$1071),--(F232=$F$5:$F$1071),--(E232=$E$5:$E$1071),--(O232&lt;$O$5:$O$1071))+COUNTIF($O$5:O232,O232))</f>
        <v/>
      </c>
    </row>
    <row r="233" spans="1:21" ht="18" customHeight="1">
      <c r="A233" s="22" t="str">
        <f>IF(AND(H233="",D233="",F233="",G233="",I233="",J233=""),"",SUBTOTAL(3,$B$5:B233))</f>
        <v/>
      </c>
      <c r="B233" s="74" t="str">
        <f>IF('DATA ENTRY'!B234="","",'DATA ENTRY'!B234)</f>
        <v/>
      </c>
      <c r="C233" s="74" t="str">
        <f>IF('DATA ENTRY'!C234="","",'DATA ENTRY'!C234)</f>
        <v/>
      </c>
      <c r="D233" s="74" t="str">
        <f>IF('DATA ENTRY'!E234="","",'DATA ENTRY'!E234)</f>
        <v/>
      </c>
      <c r="E233" s="22" t="str">
        <f>IF('DATA ENTRY'!G234="","",'DATA ENTRY'!G234)</f>
        <v/>
      </c>
      <c r="F233" s="22" t="str">
        <f>IF('DATA ENTRY'!F234="","",'DATA ENTRY'!F234)</f>
        <v/>
      </c>
      <c r="G233" s="148" t="str">
        <f>IF('DATA ENTRY'!H234="","",'DATA ENTRY'!H234)</f>
        <v/>
      </c>
      <c r="H233" s="148" t="str">
        <f>IF('DATA ENTRY'!I234="","",'DATA ENTRY'!I234)</f>
        <v/>
      </c>
      <c r="I233" s="22" t="str">
        <f>IF('DATA ENTRY'!N234="","",'DATA ENTRY'!N234)</f>
        <v/>
      </c>
      <c r="J233" s="147" t="str">
        <f>IF('DATA ENTRY'!O234="","",'DATA ENTRY'!O234)</f>
        <v/>
      </c>
      <c r="K233" s="22" t="str">
        <f>IF('DATA ENTRY'!P234="","",'DATA ENTRY'!P234)</f>
        <v/>
      </c>
      <c r="L233" s="147" t="str">
        <f>IF('DATA ENTRY'!Q234="","",'DATA ENTRY'!Q234)</f>
        <v/>
      </c>
      <c r="M233" s="22" t="str">
        <f>IF('DATA ENTRY'!R234="","",'DATA ENTRY'!R234)</f>
        <v/>
      </c>
      <c r="N233" s="147" t="str">
        <f>IF('DATA ENTRY'!S234="","",'DATA ENTRY'!S234)</f>
        <v/>
      </c>
      <c r="O233" s="147" t="str">
        <f t="shared" si="3"/>
        <v/>
      </c>
      <c r="P233" s="74" t="str">
        <f>IF('DATA ENTRY'!T234="","",'DATA ENTRY'!T234)</f>
        <v/>
      </c>
      <c r="Q233" s="74" t="str">
        <f>IF('DATA ENTRY'!U234="","",'DATA ENTRY'!U234)</f>
        <v/>
      </c>
      <c r="R233" s="22" t="str">
        <f>IF('DATA ENTRY'!W234="","",'DATA ENTRY'!W234)</f>
        <v/>
      </c>
      <c r="S233" s="22" t="str">
        <f>IF('DATA ENTRY'!X234="","",'DATA ENTRY'!X234)</f>
        <v/>
      </c>
      <c r="T233" s="22" t="str">
        <f>IF('DATA ENTRY'!AA234="","",'DATA ENTRY'!AA234)</f>
        <v/>
      </c>
      <c r="U233" s="22" t="str">
        <f>IF(O233="","",SUMPRODUCT(--(D233=$D$5:$D$1071),--(F233=$F$5:$F$1071),--(E233=$E$5:$E$1071),--(O233&lt;$O$5:$O$1071))+COUNTIF($O$5:O233,O233))</f>
        <v/>
      </c>
    </row>
    <row r="234" spans="1:21" ht="18" customHeight="1">
      <c r="A234" s="22" t="str">
        <f>IF(AND(H234="",D234="",F234="",G234="",I234="",J234=""),"",SUBTOTAL(3,$B$5:B234))</f>
        <v/>
      </c>
      <c r="B234" s="74" t="str">
        <f>IF('DATA ENTRY'!B235="","",'DATA ENTRY'!B235)</f>
        <v/>
      </c>
      <c r="C234" s="74" t="str">
        <f>IF('DATA ENTRY'!C235="","",'DATA ENTRY'!C235)</f>
        <v/>
      </c>
      <c r="D234" s="74" t="str">
        <f>IF('DATA ENTRY'!E235="","",'DATA ENTRY'!E235)</f>
        <v/>
      </c>
      <c r="E234" s="22" t="str">
        <f>IF('DATA ENTRY'!G235="","",'DATA ENTRY'!G235)</f>
        <v/>
      </c>
      <c r="F234" s="22" t="str">
        <f>IF('DATA ENTRY'!F235="","",'DATA ENTRY'!F235)</f>
        <v/>
      </c>
      <c r="G234" s="148" t="str">
        <f>IF('DATA ENTRY'!H235="","",'DATA ENTRY'!H235)</f>
        <v/>
      </c>
      <c r="H234" s="148" t="str">
        <f>IF('DATA ENTRY'!I235="","",'DATA ENTRY'!I235)</f>
        <v/>
      </c>
      <c r="I234" s="22" t="str">
        <f>IF('DATA ENTRY'!N235="","",'DATA ENTRY'!N235)</f>
        <v/>
      </c>
      <c r="J234" s="147" t="str">
        <f>IF('DATA ENTRY'!O235="","",'DATA ENTRY'!O235)</f>
        <v/>
      </c>
      <c r="K234" s="22" t="str">
        <f>IF('DATA ENTRY'!P235="","",'DATA ENTRY'!P235)</f>
        <v/>
      </c>
      <c r="L234" s="147" t="str">
        <f>IF('DATA ENTRY'!Q235="","",'DATA ENTRY'!Q235)</f>
        <v/>
      </c>
      <c r="M234" s="22" t="str">
        <f>IF('DATA ENTRY'!R235="","",'DATA ENTRY'!R235)</f>
        <v/>
      </c>
      <c r="N234" s="147" t="str">
        <f>IF('DATA ENTRY'!S235="","",'DATA ENTRY'!S235)</f>
        <v/>
      </c>
      <c r="O234" s="147" t="str">
        <f t="shared" si="3"/>
        <v/>
      </c>
      <c r="P234" s="74" t="str">
        <f>IF('DATA ENTRY'!T235="","",'DATA ENTRY'!T235)</f>
        <v/>
      </c>
      <c r="Q234" s="74" t="str">
        <f>IF('DATA ENTRY'!U235="","",'DATA ENTRY'!U235)</f>
        <v/>
      </c>
      <c r="R234" s="22" t="str">
        <f>IF('DATA ENTRY'!W235="","",'DATA ENTRY'!W235)</f>
        <v/>
      </c>
      <c r="S234" s="22" t="str">
        <f>IF('DATA ENTRY'!X235="","",'DATA ENTRY'!X235)</f>
        <v/>
      </c>
      <c r="T234" s="22" t="str">
        <f>IF('DATA ENTRY'!AA235="","",'DATA ENTRY'!AA235)</f>
        <v/>
      </c>
      <c r="U234" s="22" t="str">
        <f>IF(O234="","",SUMPRODUCT(--(D234=$D$5:$D$1071),--(F234=$F$5:$F$1071),--(E234=$E$5:$E$1071),--(O234&lt;$O$5:$O$1071))+COUNTIF($O$5:O234,O234))</f>
        <v/>
      </c>
    </row>
    <row r="235" spans="1:21" ht="18" customHeight="1">
      <c r="A235" s="22" t="str">
        <f>IF(AND(H235="",D235="",F235="",G235="",I235="",J235=""),"",SUBTOTAL(3,$B$5:B235))</f>
        <v/>
      </c>
      <c r="B235" s="74" t="str">
        <f>IF('DATA ENTRY'!B236="","",'DATA ENTRY'!B236)</f>
        <v/>
      </c>
      <c r="C235" s="74" t="str">
        <f>IF('DATA ENTRY'!C236="","",'DATA ENTRY'!C236)</f>
        <v/>
      </c>
      <c r="D235" s="74" t="str">
        <f>IF('DATA ENTRY'!E236="","",'DATA ENTRY'!E236)</f>
        <v/>
      </c>
      <c r="E235" s="22" t="str">
        <f>IF('DATA ENTRY'!G236="","",'DATA ENTRY'!G236)</f>
        <v/>
      </c>
      <c r="F235" s="22" t="str">
        <f>IF('DATA ENTRY'!F236="","",'DATA ENTRY'!F236)</f>
        <v/>
      </c>
      <c r="G235" s="148" t="str">
        <f>IF('DATA ENTRY'!H236="","",'DATA ENTRY'!H236)</f>
        <v/>
      </c>
      <c r="H235" s="148" t="str">
        <f>IF('DATA ENTRY'!I236="","",'DATA ENTRY'!I236)</f>
        <v/>
      </c>
      <c r="I235" s="22" t="str">
        <f>IF('DATA ENTRY'!N236="","",'DATA ENTRY'!N236)</f>
        <v/>
      </c>
      <c r="J235" s="147" t="str">
        <f>IF('DATA ENTRY'!O236="","",'DATA ENTRY'!O236)</f>
        <v/>
      </c>
      <c r="K235" s="22" t="str">
        <f>IF('DATA ENTRY'!P236="","",'DATA ENTRY'!P236)</f>
        <v/>
      </c>
      <c r="L235" s="147" t="str">
        <f>IF('DATA ENTRY'!Q236="","",'DATA ENTRY'!Q236)</f>
        <v/>
      </c>
      <c r="M235" s="22" t="str">
        <f>IF('DATA ENTRY'!R236="","",'DATA ENTRY'!R236)</f>
        <v/>
      </c>
      <c r="N235" s="147" t="str">
        <f>IF('DATA ENTRY'!S236="","",'DATA ENTRY'!S236)</f>
        <v/>
      </c>
      <c r="O235" s="147" t="str">
        <f t="shared" si="3"/>
        <v/>
      </c>
      <c r="P235" s="74" t="str">
        <f>IF('DATA ENTRY'!T236="","",'DATA ENTRY'!T236)</f>
        <v/>
      </c>
      <c r="Q235" s="74" t="str">
        <f>IF('DATA ENTRY'!U236="","",'DATA ENTRY'!U236)</f>
        <v/>
      </c>
      <c r="R235" s="22" t="str">
        <f>IF('DATA ENTRY'!W236="","",'DATA ENTRY'!W236)</f>
        <v/>
      </c>
      <c r="S235" s="22" t="str">
        <f>IF('DATA ENTRY'!X236="","",'DATA ENTRY'!X236)</f>
        <v/>
      </c>
      <c r="T235" s="22" t="str">
        <f>IF('DATA ENTRY'!AA236="","",'DATA ENTRY'!AA236)</f>
        <v/>
      </c>
      <c r="U235" s="22" t="str">
        <f>IF(O235="","",SUMPRODUCT(--(D235=$D$5:$D$1071),--(F235=$F$5:$F$1071),--(E235=$E$5:$E$1071),--(O235&lt;$O$5:$O$1071))+COUNTIF($O$5:O235,O235))</f>
        <v/>
      </c>
    </row>
    <row r="236" spans="1:21" ht="18" customHeight="1">
      <c r="A236" s="22" t="str">
        <f>IF(AND(H236="",D236="",F236="",G236="",I236="",J236=""),"",SUBTOTAL(3,$B$5:B236))</f>
        <v/>
      </c>
      <c r="B236" s="74" t="str">
        <f>IF('DATA ENTRY'!B237="","",'DATA ENTRY'!B237)</f>
        <v/>
      </c>
      <c r="C236" s="74" t="str">
        <f>IF('DATA ENTRY'!C237="","",'DATA ENTRY'!C237)</f>
        <v/>
      </c>
      <c r="D236" s="74" t="str">
        <f>IF('DATA ENTRY'!E237="","",'DATA ENTRY'!E237)</f>
        <v/>
      </c>
      <c r="E236" s="22" t="str">
        <f>IF('DATA ENTRY'!G237="","",'DATA ENTRY'!G237)</f>
        <v/>
      </c>
      <c r="F236" s="22" t="str">
        <f>IF('DATA ENTRY'!F237="","",'DATA ENTRY'!F237)</f>
        <v/>
      </c>
      <c r="G236" s="148" t="str">
        <f>IF('DATA ENTRY'!H237="","",'DATA ENTRY'!H237)</f>
        <v/>
      </c>
      <c r="H236" s="148" t="str">
        <f>IF('DATA ENTRY'!I237="","",'DATA ENTRY'!I237)</f>
        <v/>
      </c>
      <c r="I236" s="22" t="str">
        <f>IF('DATA ENTRY'!N237="","",'DATA ENTRY'!N237)</f>
        <v/>
      </c>
      <c r="J236" s="147" t="str">
        <f>IF('DATA ENTRY'!O237="","",'DATA ENTRY'!O237)</f>
        <v/>
      </c>
      <c r="K236" s="22" t="str">
        <f>IF('DATA ENTRY'!P237="","",'DATA ENTRY'!P237)</f>
        <v/>
      </c>
      <c r="L236" s="147" t="str">
        <f>IF('DATA ENTRY'!Q237="","",'DATA ENTRY'!Q237)</f>
        <v/>
      </c>
      <c r="M236" s="22" t="str">
        <f>IF('DATA ENTRY'!R237="","",'DATA ENTRY'!R237)</f>
        <v/>
      </c>
      <c r="N236" s="147" t="str">
        <f>IF('DATA ENTRY'!S237="","",'DATA ENTRY'!S237)</f>
        <v/>
      </c>
      <c r="O236" s="147" t="str">
        <f t="shared" si="3"/>
        <v/>
      </c>
      <c r="P236" s="74" t="str">
        <f>IF('DATA ENTRY'!T237="","",'DATA ENTRY'!T237)</f>
        <v/>
      </c>
      <c r="Q236" s="74" t="str">
        <f>IF('DATA ENTRY'!U237="","",'DATA ENTRY'!U237)</f>
        <v/>
      </c>
      <c r="R236" s="22" t="str">
        <f>IF('DATA ENTRY'!W237="","",'DATA ENTRY'!W237)</f>
        <v/>
      </c>
      <c r="S236" s="22" t="str">
        <f>IF('DATA ENTRY'!X237="","",'DATA ENTRY'!X237)</f>
        <v/>
      </c>
      <c r="T236" s="22" t="str">
        <f>IF('DATA ENTRY'!AA237="","",'DATA ENTRY'!AA237)</f>
        <v/>
      </c>
      <c r="U236" s="22" t="str">
        <f>IF(O236="","",SUMPRODUCT(--(D236=$D$5:$D$1071),--(F236=$F$5:$F$1071),--(E236=$E$5:$E$1071),--(O236&lt;$O$5:$O$1071))+COUNTIF($O$5:O236,O236))</f>
        <v/>
      </c>
    </row>
    <row r="237" spans="1:21" ht="18" customHeight="1">
      <c r="A237" s="22" t="str">
        <f>IF(AND(H237="",D237="",F237="",G237="",I237="",J237=""),"",SUBTOTAL(3,$B$5:B237))</f>
        <v/>
      </c>
      <c r="B237" s="74" t="str">
        <f>IF('DATA ENTRY'!B238="","",'DATA ENTRY'!B238)</f>
        <v/>
      </c>
      <c r="C237" s="74" t="str">
        <f>IF('DATA ENTRY'!C238="","",'DATA ENTRY'!C238)</f>
        <v/>
      </c>
      <c r="D237" s="74" t="str">
        <f>IF('DATA ENTRY'!E238="","",'DATA ENTRY'!E238)</f>
        <v/>
      </c>
      <c r="E237" s="22" t="str">
        <f>IF('DATA ENTRY'!G238="","",'DATA ENTRY'!G238)</f>
        <v/>
      </c>
      <c r="F237" s="22" t="str">
        <f>IF('DATA ENTRY'!F238="","",'DATA ENTRY'!F238)</f>
        <v/>
      </c>
      <c r="G237" s="148" t="str">
        <f>IF('DATA ENTRY'!H238="","",'DATA ENTRY'!H238)</f>
        <v/>
      </c>
      <c r="H237" s="148" t="str">
        <f>IF('DATA ENTRY'!I238="","",'DATA ENTRY'!I238)</f>
        <v/>
      </c>
      <c r="I237" s="22" t="str">
        <f>IF('DATA ENTRY'!N238="","",'DATA ENTRY'!N238)</f>
        <v/>
      </c>
      <c r="J237" s="147" t="str">
        <f>IF('DATA ENTRY'!O238="","",'DATA ENTRY'!O238)</f>
        <v/>
      </c>
      <c r="K237" s="22" t="str">
        <f>IF('DATA ENTRY'!P238="","",'DATA ENTRY'!P238)</f>
        <v/>
      </c>
      <c r="L237" s="147" t="str">
        <f>IF('DATA ENTRY'!Q238="","",'DATA ENTRY'!Q238)</f>
        <v/>
      </c>
      <c r="M237" s="22" t="str">
        <f>IF('DATA ENTRY'!R238="","",'DATA ENTRY'!R238)</f>
        <v/>
      </c>
      <c r="N237" s="147" t="str">
        <f>IF('DATA ENTRY'!S238="","",'DATA ENTRY'!S238)</f>
        <v/>
      </c>
      <c r="O237" s="147" t="str">
        <f t="shared" si="3"/>
        <v/>
      </c>
      <c r="P237" s="74" t="str">
        <f>IF('DATA ENTRY'!T238="","",'DATA ENTRY'!T238)</f>
        <v/>
      </c>
      <c r="Q237" s="74" t="str">
        <f>IF('DATA ENTRY'!U238="","",'DATA ENTRY'!U238)</f>
        <v/>
      </c>
      <c r="R237" s="22" t="str">
        <f>IF('DATA ENTRY'!W238="","",'DATA ENTRY'!W238)</f>
        <v/>
      </c>
      <c r="S237" s="22" t="str">
        <f>IF('DATA ENTRY'!X238="","",'DATA ENTRY'!X238)</f>
        <v/>
      </c>
      <c r="T237" s="22" t="str">
        <f>IF('DATA ENTRY'!AA238="","",'DATA ENTRY'!AA238)</f>
        <v/>
      </c>
      <c r="U237" s="22" t="str">
        <f>IF(O237="","",SUMPRODUCT(--(D237=$D$5:$D$1071),--(F237=$F$5:$F$1071),--(E237=$E$5:$E$1071),--(O237&lt;$O$5:$O$1071))+COUNTIF($O$5:O237,O237))</f>
        <v/>
      </c>
    </row>
    <row r="238" spans="1:21" ht="18" customHeight="1">
      <c r="A238" s="22" t="str">
        <f>IF(AND(H238="",D238="",F238="",G238="",I238="",J238=""),"",SUBTOTAL(3,$B$5:B238))</f>
        <v/>
      </c>
      <c r="B238" s="74" t="str">
        <f>IF('DATA ENTRY'!B239="","",'DATA ENTRY'!B239)</f>
        <v/>
      </c>
      <c r="C238" s="74" t="str">
        <f>IF('DATA ENTRY'!C239="","",'DATA ENTRY'!C239)</f>
        <v/>
      </c>
      <c r="D238" s="74" t="str">
        <f>IF('DATA ENTRY'!E239="","",'DATA ENTRY'!E239)</f>
        <v/>
      </c>
      <c r="E238" s="22" t="str">
        <f>IF('DATA ENTRY'!G239="","",'DATA ENTRY'!G239)</f>
        <v/>
      </c>
      <c r="F238" s="22" t="str">
        <f>IF('DATA ENTRY'!F239="","",'DATA ENTRY'!F239)</f>
        <v/>
      </c>
      <c r="G238" s="148" t="str">
        <f>IF('DATA ENTRY'!H239="","",'DATA ENTRY'!H239)</f>
        <v/>
      </c>
      <c r="H238" s="148" t="str">
        <f>IF('DATA ENTRY'!I239="","",'DATA ENTRY'!I239)</f>
        <v/>
      </c>
      <c r="I238" s="22" t="str">
        <f>IF('DATA ENTRY'!N239="","",'DATA ENTRY'!N239)</f>
        <v/>
      </c>
      <c r="J238" s="147" t="str">
        <f>IF('DATA ENTRY'!O239="","",'DATA ENTRY'!O239)</f>
        <v/>
      </c>
      <c r="K238" s="22" t="str">
        <f>IF('DATA ENTRY'!P239="","",'DATA ENTRY'!P239)</f>
        <v/>
      </c>
      <c r="L238" s="147" t="str">
        <f>IF('DATA ENTRY'!Q239="","",'DATA ENTRY'!Q239)</f>
        <v/>
      </c>
      <c r="M238" s="22" t="str">
        <f>IF('DATA ENTRY'!R239="","",'DATA ENTRY'!R239)</f>
        <v/>
      </c>
      <c r="N238" s="147" t="str">
        <f>IF('DATA ENTRY'!S239="","",'DATA ENTRY'!S239)</f>
        <v/>
      </c>
      <c r="O238" s="147" t="str">
        <f t="shared" si="3"/>
        <v/>
      </c>
      <c r="P238" s="74" t="str">
        <f>IF('DATA ENTRY'!T239="","",'DATA ENTRY'!T239)</f>
        <v/>
      </c>
      <c r="Q238" s="74" t="str">
        <f>IF('DATA ENTRY'!U239="","",'DATA ENTRY'!U239)</f>
        <v/>
      </c>
      <c r="R238" s="22" t="str">
        <f>IF('DATA ENTRY'!W239="","",'DATA ENTRY'!W239)</f>
        <v/>
      </c>
      <c r="S238" s="22" t="str">
        <f>IF('DATA ENTRY'!X239="","",'DATA ENTRY'!X239)</f>
        <v/>
      </c>
      <c r="T238" s="22" t="str">
        <f>IF('DATA ENTRY'!AA239="","",'DATA ENTRY'!AA239)</f>
        <v/>
      </c>
      <c r="U238" s="22" t="str">
        <f>IF(O238="","",SUMPRODUCT(--(D238=$D$5:$D$1071),--(F238=$F$5:$F$1071),--(E238=$E$5:$E$1071),--(O238&lt;$O$5:$O$1071))+COUNTIF($O$5:O238,O238))</f>
        <v/>
      </c>
    </row>
    <row r="239" spans="1:21" ht="18" customHeight="1">
      <c r="A239" s="22" t="str">
        <f>IF(AND(H239="",D239="",F239="",G239="",I239="",J239=""),"",SUBTOTAL(3,$B$5:B239))</f>
        <v/>
      </c>
      <c r="B239" s="74" t="str">
        <f>IF('DATA ENTRY'!B240="","",'DATA ENTRY'!B240)</f>
        <v/>
      </c>
      <c r="C239" s="74" t="str">
        <f>IF('DATA ENTRY'!C240="","",'DATA ENTRY'!C240)</f>
        <v/>
      </c>
      <c r="D239" s="74" t="str">
        <f>IF('DATA ENTRY'!E240="","",'DATA ENTRY'!E240)</f>
        <v/>
      </c>
      <c r="E239" s="22" t="str">
        <f>IF('DATA ENTRY'!G240="","",'DATA ENTRY'!G240)</f>
        <v/>
      </c>
      <c r="F239" s="22" t="str">
        <f>IF('DATA ENTRY'!F240="","",'DATA ENTRY'!F240)</f>
        <v/>
      </c>
      <c r="G239" s="148" t="str">
        <f>IF('DATA ENTRY'!H240="","",'DATA ENTRY'!H240)</f>
        <v/>
      </c>
      <c r="H239" s="148" t="str">
        <f>IF('DATA ENTRY'!I240="","",'DATA ENTRY'!I240)</f>
        <v/>
      </c>
      <c r="I239" s="22" t="str">
        <f>IF('DATA ENTRY'!N240="","",'DATA ENTRY'!N240)</f>
        <v/>
      </c>
      <c r="J239" s="147" t="str">
        <f>IF('DATA ENTRY'!O240="","",'DATA ENTRY'!O240)</f>
        <v/>
      </c>
      <c r="K239" s="22" t="str">
        <f>IF('DATA ENTRY'!P240="","",'DATA ENTRY'!P240)</f>
        <v/>
      </c>
      <c r="L239" s="147" t="str">
        <f>IF('DATA ENTRY'!Q240="","",'DATA ENTRY'!Q240)</f>
        <v/>
      </c>
      <c r="M239" s="22" t="str">
        <f>IF('DATA ENTRY'!R240="","",'DATA ENTRY'!R240)</f>
        <v/>
      </c>
      <c r="N239" s="147" t="str">
        <f>IF('DATA ENTRY'!S240="","",'DATA ENTRY'!S240)</f>
        <v/>
      </c>
      <c r="O239" s="147" t="str">
        <f t="shared" si="3"/>
        <v/>
      </c>
      <c r="P239" s="74" t="str">
        <f>IF('DATA ENTRY'!T240="","",'DATA ENTRY'!T240)</f>
        <v/>
      </c>
      <c r="Q239" s="74" t="str">
        <f>IF('DATA ENTRY'!U240="","",'DATA ENTRY'!U240)</f>
        <v/>
      </c>
      <c r="R239" s="22" t="str">
        <f>IF('DATA ENTRY'!W240="","",'DATA ENTRY'!W240)</f>
        <v/>
      </c>
      <c r="S239" s="22" t="str">
        <f>IF('DATA ENTRY'!X240="","",'DATA ENTRY'!X240)</f>
        <v/>
      </c>
      <c r="T239" s="22" t="str">
        <f>IF('DATA ENTRY'!AA240="","",'DATA ENTRY'!AA240)</f>
        <v/>
      </c>
      <c r="U239" s="22" t="str">
        <f>IF(O239="","",SUMPRODUCT(--(D239=$D$5:$D$1071),--(F239=$F$5:$F$1071),--(E239=$E$5:$E$1071),--(O239&lt;$O$5:$O$1071))+COUNTIF($O$5:O239,O239))</f>
        <v/>
      </c>
    </row>
    <row r="240" spans="1:21" ht="18" customHeight="1">
      <c r="A240" s="22" t="str">
        <f>IF(AND(H240="",D240="",F240="",G240="",I240="",J240=""),"",SUBTOTAL(3,$B$5:B240))</f>
        <v/>
      </c>
      <c r="B240" s="74" t="str">
        <f>IF('DATA ENTRY'!B241="","",'DATA ENTRY'!B241)</f>
        <v/>
      </c>
      <c r="C240" s="74" t="str">
        <f>IF('DATA ENTRY'!C241="","",'DATA ENTRY'!C241)</f>
        <v/>
      </c>
      <c r="D240" s="74" t="str">
        <f>IF('DATA ENTRY'!E241="","",'DATA ENTRY'!E241)</f>
        <v/>
      </c>
      <c r="E240" s="22" t="str">
        <f>IF('DATA ENTRY'!G241="","",'DATA ENTRY'!G241)</f>
        <v/>
      </c>
      <c r="F240" s="22" t="str">
        <f>IF('DATA ENTRY'!F241="","",'DATA ENTRY'!F241)</f>
        <v/>
      </c>
      <c r="G240" s="148" t="str">
        <f>IF('DATA ENTRY'!H241="","",'DATA ENTRY'!H241)</f>
        <v/>
      </c>
      <c r="H240" s="148" t="str">
        <f>IF('DATA ENTRY'!I241="","",'DATA ENTRY'!I241)</f>
        <v/>
      </c>
      <c r="I240" s="22" t="str">
        <f>IF('DATA ENTRY'!N241="","",'DATA ENTRY'!N241)</f>
        <v/>
      </c>
      <c r="J240" s="147" t="str">
        <f>IF('DATA ENTRY'!O241="","",'DATA ENTRY'!O241)</f>
        <v/>
      </c>
      <c r="K240" s="22" t="str">
        <f>IF('DATA ENTRY'!P241="","",'DATA ENTRY'!P241)</f>
        <v/>
      </c>
      <c r="L240" s="147" t="str">
        <f>IF('DATA ENTRY'!Q241="","",'DATA ENTRY'!Q241)</f>
        <v/>
      </c>
      <c r="M240" s="22" t="str">
        <f>IF('DATA ENTRY'!R241="","",'DATA ENTRY'!R241)</f>
        <v/>
      </c>
      <c r="N240" s="147" t="str">
        <f>IF('DATA ENTRY'!S241="","",'DATA ENTRY'!S241)</f>
        <v/>
      </c>
      <c r="O240" s="147" t="str">
        <f t="shared" si="3"/>
        <v/>
      </c>
      <c r="P240" s="74" t="str">
        <f>IF('DATA ENTRY'!T241="","",'DATA ENTRY'!T241)</f>
        <v/>
      </c>
      <c r="Q240" s="74" t="str">
        <f>IF('DATA ENTRY'!U241="","",'DATA ENTRY'!U241)</f>
        <v/>
      </c>
      <c r="R240" s="22" t="str">
        <f>IF('DATA ENTRY'!W241="","",'DATA ENTRY'!W241)</f>
        <v/>
      </c>
      <c r="S240" s="22" t="str">
        <f>IF('DATA ENTRY'!X241="","",'DATA ENTRY'!X241)</f>
        <v/>
      </c>
      <c r="T240" s="22" t="str">
        <f>IF('DATA ENTRY'!AA241="","",'DATA ENTRY'!AA241)</f>
        <v/>
      </c>
      <c r="U240" s="22" t="str">
        <f>IF(O240="","",SUMPRODUCT(--(D240=$D$5:$D$1071),--(F240=$F$5:$F$1071),--(E240=$E$5:$E$1071),--(O240&lt;$O$5:$O$1071))+COUNTIF($O$5:O240,O240))</f>
        <v/>
      </c>
    </row>
    <row r="241" spans="1:21" ht="18" customHeight="1">
      <c r="A241" s="22" t="str">
        <f>IF(AND(H241="",D241="",F241="",G241="",I241="",J241=""),"",SUBTOTAL(3,$B$5:B241))</f>
        <v/>
      </c>
      <c r="B241" s="74" t="str">
        <f>IF('DATA ENTRY'!B242="","",'DATA ENTRY'!B242)</f>
        <v/>
      </c>
      <c r="C241" s="74" t="str">
        <f>IF('DATA ENTRY'!C242="","",'DATA ENTRY'!C242)</f>
        <v/>
      </c>
      <c r="D241" s="74" t="str">
        <f>IF('DATA ENTRY'!E242="","",'DATA ENTRY'!E242)</f>
        <v/>
      </c>
      <c r="E241" s="22" t="str">
        <f>IF('DATA ENTRY'!G242="","",'DATA ENTRY'!G242)</f>
        <v/>
      </c>
      <c r="F241" s="22" t="str">
        <f>IF('DATA ENTRY'!F242="","",'DATA ENTRY'!F242)</f>
        <v/>
      </c>
      <c r="G241" s="148" t="str">
        <f>IF('DATA ENTRY'!H242="","",'DATA ENTRY'!H242)</f>
        <v/>
      </c>
      <c r="H241" s="148" t="str">
        <f>IF('DATA ENTRY'!I242="","",'DATA ENTRY'!I242)</f>
        <v/>
      </c>
      <c r="I241" s="22" t="str">
        <f>IF('DATA ENTRY'!N242="","",'DATA ENTRY'!N242)</f>
        <v/>
      </c>
      <c r="J241" s="147" t="str">
        <f>IF('DATA ENTRY'!O242="","",'DATA ENTRY'!O242)</f>
        <v/>
      </c>
      <c r="K241" s="22" t="str">
        <f>IF('DATA ENTRY'!P242="","",'DATA ENTRY'!P242)</f>
        <v/>
      </c>
      <c r="L241" s="147" t="str">
        <f>IF('DATA ENTRY'!Q242="","",'DATA ENTRY'!Q242)</f>
        <v/>
      </c>
      <c r="M241" s="22" t="str">
        <f>IF('DATA ENTRY'!R242="","",'DATA ENTRY'!R242)</f>
        <v/>
      </c>
      <c r="N241" s="147" t="str">
        <f>IF('DATA ENTRY'!S242="","",'DATA ENTRY'!S242)</f>
        <v/>
      </c>
      <c r="O241" s="147" t="str">
        <f t="shared" si="3"/>
        <v/>
      </c>
      <c r="P241" s="74" t="str">
        <f>IF('DATA ENTRY'!T242="","",'DATA ENTRY'!T242)</f>
        <v/>
      </c>
      <c r="Q241" s="74" t="str">
        <f>IF('DATA ENTRY'!U242="","",'DATA ENTRY'!U242)</f>
        <v/>
      </c>
      <c r="R241" s="22" t="str">
        <f>IF('DATA ENTRY'!W242="","",'DATA ENTRY'!W242)</f>
        <v/>
      </c>
      <c r="S241" s="22" t="str">
        <f>IF('DATA ENTRY'!X242="","",'DATA ENTRY'!X242)</f>
        <v/>
      </c>
      <c r="T241" s="22" t="str">
        <f>IF('DATA ENTRY'!AA242="","",'DATA ENTRY'!AA242)</f>
        <v/>
      </c>
      <c r="U241" s="22" t="str">
        <f>IF(O241="","",SUMPRODUCT(--(D241=$D$5:$D$1071),--(F241=$F$5:$F$1071),--(E241=$E$5:$E$1071),--(O241&lt;$O$5:$O$1071))+COUNTIF($O$5:O241,O241))</f>
        <v/>
      </c>
    </row>
    <row r="242" spans="1:21" ht="18" customHeight="1">
      <c r="A242" s="22" t="str">
        <f>IF(AND(H242="",D242="",F242="",G242="",I242="",J242=""),"",SUBTOTAL(3,$B$5:B242))</f>
        <v/>
      </c>
      <c r="B242" s="74" t="str">
        <f>IF('DATA ENTRY'!B243="","",'DATA ENTRY'!B243)</f>
        <v/>
      </c>
      <c r="C242" s="74" t="str">
        <f>IF('DATA ENTRY'!C243="","",'DATA ENTRY'!C243)</f>
        <v/>
      </c>
      <c r="D242" s="74" t="str">
        <f>IF('DATA ENTRY'!E243="","",'DATA ENTRY'!E243)</f>
        <v/>
      </c>
      <c r="E242" s="22" t="str">
        <f>IF('DATA ENTRY'!G243="","",'DATA ENTRY'!G243)</f>
        <v/>
      </c>
      <c r="F242" s="22" t="str">
        <f>IF('DATA ENTRY'!F243="","",'DATA ENTRY'!F243)</f>
        <v/>
      </c>
      <c r="G242" s="148" t="str">
        <f>IF('DATA ENTRY'!H243="","",'DATA ENTRY'!H243)</f>
        <v/>
      </c>
      <c r="H242" s="148" t="str">
        <f>IF('DATA ENTRY'!I243="","",'DATA ENTRY'!I243)</f>
        <v/>
      </c>
      <c r="I242" s="22" t="str">
        <f>IF('DATA ENTRY'!N243="","",'DATA ENTRY'!N243)</f>
        <v/>
      </c>
      <c r="J242" s="147" t="str">
        <f>IF('DATA ENTRY'!O243="","",'DATA ENTRY'!O243)</f>
        <v/>
      </c>
      <c r="K242" s="22" t="str">
        <f>IF('DATA ENTRY'!P243="","",'DATA ENTRY'!P243)</f>
        <v/>
      </c>
      <c r="L242" s="147" t="str">
        <f>IF('DATA ENTRY'!Q243="","",'DATA ENTRY'!Q243)</f>
        <v/>
      </c>
      <c r="M242" s="22" t="str">
        <f>IF('DATA ENTRY'!R243="","",'DATA ENTRY'!R243)</f>
        <v/>
      </c>
      <c r="N242" s="147" t="str">
        <f>IF('DATA ENTRY'!S243="","",'DATA ENTRY'!S243)</f>
        <v/>
      </c>
      <c r="O242" s="147" t="str">
        <f t="shared" si="3"/>
        <v/>
      </c>
      <c r="P242" s="74" t="str">
        <f>IF('DATA ENTRY'!T243="","",'DATA ENTRY'!T243)</f>
        <v/>
      </c>
      <c r="Q242" s="74" t="str">
        <f>IF('DATA ENTRY'!U243="","",'DATA ENTRY'!U243)</f>
        <v/>
      </c>
      <c r="R242" s="22" t="str">
        <f>IF('DATA ENTRY'!W243="","",'DATA ENTRY'!W243)</f>
        <v/>
      </c>
      <c r="S242" s="22" t="str">
        <f>IF('DATA ENTRY'!X243="","",'DATA ENTRY'!X243)</f>
        <v/>
      </c>
      <c r="T242" s="22" t="str">
        <f>IF('DATA ENTRY'!AA243="","",'DATA ENTRY'!AA243)</f>
        <v/>
      </c>
      <c r="U242" s="22" t="str">
        <f>IF(O242="","",SUMPRODUCT(--(D242=$D$5:$D$1071),--(F242=$F$5:$F$1071),--(E242=$E$5:$E$1071),--(O242&lt;$O$5:$O$1071))+COUNTIF($O$5:O242,O242))</f>
        <v/>
      </c>
    </row>
    <row r="243" spans="1:21" ht="18" customHeight="1">
      <c r="A243" s="22" t="str">
        <f>IF(AND(H243="",D243="",F243="",G243="",I243="",J243=""),"",SUBTOTAL(3,$B$5:B243))</f>
        <v/>
      </c>
      <c r="B243" s="74" t="str">
        <f>IF('DATA ENTRY'!B244="","",'DATA ENTRY'!B244)</f>
        <v/>
      </c>
      <c r="C243" s="74" t="str">
        <f>IF('DATA ENTRY'!C244="","",'DATA ENTRY'!C244)</f>
        <v/>
      </c>
      <c r="D243" s="74" t="str">
        <f>IF('DATA ENTRY'!E244="","",'DATA ENTRY'!E244)</f>
        <v/>
      </c>
      <c r="E243" s="22" t="str">
        <f>IF('DATA ENTRY'!G244="","",'DATA ENTRY'!G244)</f>
        <v/>
      </c>
      <c r="F243" s="22" t="str">
        <f>IF('DATA ENTRY'!F244="","",'DATA ENTRY'!F244)</f>
        <v/>
      </c>
      <c r="G243" s="148" t="str">
        <f>IF('DATA ENTRY'!H244="","",'DATA ENTRY'!H244)</f>
        <v/>
      </c>
      <c r="H243" s="148" t="str">
        <f>IF('DATA ENTRY'!I244="","",'DATA ENTRY'!I244)</f>
        <v/>
      </c>
      <c r="I243" s="22" t="str">
        <f>IF('DATA ENTRY'!N244="","",'DATA ENTRY'!N244)</f>
        <v/>
      </c>
      <c r="J243" s="147" t="str">
        <f>IF('DATA ENTRY'!O244="","",'DATA ENTRY'!O244)</f>
        <v/>
      </c>
      <c r="K243" s="22" t="str">
        <f>IF('DATA ENTRY'!P244="","",'DATA ENTRY'!P244)</f>
        <v/>
      </c>
      <c r="L243" s="147" t="str">
        <f>IF('DATA ENTRY'!Q244="","",'DATA ENTRY'!Q244)</f>
        <v/>
      </c>
      <c r="M243" s="22" t="str">
        <f>IF('DATA ENTRY'!R244="","",'DATA ENTRY'!R244)</f>
        <v/>
      </c>
      <c r="N243" s="147" t="str">
        <f>IF('DATA ENTRY'!S244="","",'DATA ENTRY'!S244)</f>
        <v/>
      </c>
      <c r="O243" s="147" t="str">
        <f t="shared" si="3"/>
        <v/>
      </c>
      <c r="P243" s="74" t="str">
        <f>IF('DATA ENTRY'!T244="","",'DATA ENTRY'!T244)</f>
        <v/>
      </c>
      <c r="Q243" s="74" t="str">
        <f>IF('DATA ENTRY'!U244="","",'DATA ENTRY'!U244)</f>
        <v/>
      </c>
      <c r="R243" s="22" t="str">
        <f>IF('DATA ENTRY'!W244="","",'DATA ENTRY'!W244)</f>
        <v/>
      </c>
      <c r="S243" s="22" t="str">
        <f>IF('DATA ENTRY'!X244="","",'DATA ENTRY'!X244)</f>
        <v/>
      </c>
      <c r="T243" s="22" t="str">
        <f>IF('DATA ENTRY'!AA244="","",'DATA ENTRY'!AA244)</f>
        <v/>
      </c>
      <c r="U243" s="22" t="str">
        <f>IF(O243="","",SUMPRODUCT(--(D243=$D$5:$D$1071),--(F243=$F$5:$F$1071),--(E243=$E$5:$E$1071),--(O243&lt;$O$5:$O$1071))+COUNTIF($O$5:O243,O243))</f>
        <v/>
      </c>
    </row>
    <row r="244" spans="1:21" ht="18" customHeight="1">
      <c r="A244" s="22" t="str">
        <f>IF(AND(H244="",D244="",F244="",G244="",I244="",J244=""),"",SUBTOTAL(3,$B$5:B244))</f>
        <v/>
      </c>
      <c r="B244" s="74" t="str">
        <f>IF('DATA ENTRY'!B245="","",'DATA ENTRY'!B245)</f>
        <v/>
      </c>
      <c r="C244" s="74" t="str">
        <f>IF('DATA ENTRY'!C245="","",'DATA ENTRY'!C245)</f>
        <v/>
      </c>
      <c r="D244" s="74" t="str">
        <f>IF('DATA ENTRY'!E245="","",'DATA ENTRY'!E245)</f>
        <v/>
      </c>
      <c r="E244" s="22" t="str">
        <f>IF('DATA ENTRY'!G245="","",'DATA ENTRY'!G245)</f>
        <v/>
      </c>
      <c r="F244" s="22" t="str">
        <f>IF('DATA ENTRY'!F245="","",'DATA ENTRY'!F245)</f>
        <v/>
      </c>
      <c r="G244" s="148" t="str">
        <f>IF('DATA ENTRY'!H245="","",'DATA ENTRY'!H245)</f>
        <v/>
      </c>
      <c r="H244" s="148" t="str">
        <f>IF('DATA ENTRY'!I245="","",'DATA ENTRY'!I245)</f>
        <v/>
      </c>
      <c r="I244" s="22" t="str">
        <f>IF('DATA ENTRY'!N245="","",'DATA ENTRY'!N245)</f>
        <v/>
      </c>
      <c r="J244" s="147" t="str">
        <f>IF('DATA ENTRY'!O245="","",'DATA ENTRY'!O245)</f>
        <v/>
      </c>
      <c r="K244" s="22" t="str">
        <f>IF('DATA ENTRY'!P245="","",'DATA ENTRY'!P245)</f>
        <v/>
      </c>
      <c r="L244" s="147" t="str">
        <f>IF('DATA ENTRY'!Q245="","",'DATA ENTRY'!Q245)</f>
        <v/>
      </c>
      <c r="M244" s="22" t="str">
        <f>IF('DATA ENTRY'!R245="","",'DATA ENTRY'!R245)</f>
        <v/>
      </c>
      <c r="N244" s="147" t="str">
        <f>IF('DATA ENTRY'!S245="","",'DATA ENTRY'!S245)</f>
        <v/>
      </c>
      <c r="O244" s="147" t="str">
        <f t="shared" si="3"/>
        <v/>
      </c>
      <c r="P244" s="74" t="str">
        <f>IF('DATA ENTRY'!T245="","",'DATA ENTRY'!T245)</f>
        <v/>
      </c>
      <c r="Q244" s="74" t="str">
        <f>IF('DATA ENTRY'!U245="","",'DATA ENTRY'!U245)</f>
        <v/>
      </c>
      <c r="R244" s="22" t="str">
        <f>IF('DATA ENTRY'!W245="","",'DATA ENTRY'!W245)</f>
        <v/>
      </c>
      <c r="S244" s="22" t="str">
        <f>IF('DATA ENTRY'!X245="","",'DATA ENTRY'!X245)</f>
        <v/>
      </c>
      <c r="T244" s="22" t="str">
        <f>IF('DATA ENTRY'!AA245="","",'DATA ENTRY'!AA245)</f>
        <v/>
      </c>
      <c r="U244" s="22" t="str">
        <f>IF(O244="","",SUMPRODUCT(--(D244=$D$5:$D$1071),--(F244=$F$5:$F$1071),--(E244=$E$5:$E$1071),--(O244&lt;$O$5:$O$1071))+COUNTIF($O$5:O244,O244))</f>
        <v/>
      </c>
    </row>
    <row r="245" spans="1:21" ht="18" customHeight="1">
      <c r="A245" s="22" t="str">
        <f>IF(AND(H245="",D245="",F245="",G245="",I245="",J245=""),"",SUBTOTAL(3,$B$5:B245))</f>
        <v/>
      </c>
      <c r="B245" s="74" t="str">
        <f>IF('DATA ENTRY'!B246="","",'DATA ENTRY'!B246)</f>
        <v/>
      </c>
      <c r="C245" s="74" t="str">
        <f>IF('DATA ENTRY'!C246="","",'DATA ENTRY'!C246)</f>
        <v/>
      </c>
      <c r="D245" s="74" t="str">
        <f>IF('DATA ENTRY'!E246="","",'DATA ENTRY'!E246)</f>
        <v/>
      </c>
      <c r="E245" s="22" t="str">
        <f>IF('DATA ENTRY'!G246="","",'DATA ENTRY'!G246)</f>
        <v/>
      </c>
      <c r="F245" s="22" t="str">
        <f>IF('DATA ENTRY'!F246="","",'DATA ENTRY'!F246)</f>
        <v/>
      </c>
      <c r="G245" s="148" t="str">
        <f>IF('DATA ENTRY'!H246="","",'DATA ENTRY'!H246)</f>
        <v/>
      </c>
      <c r="H245" s="148" t="str">
        <f>IF('DATA ENTRY'!I246="","",'DATA ENTRY'!I246)</f>
        <v/>
      </c>
      <c r="I245" s="22" t="str">
        <f>IF('DATA ENTRY'!N246="","",'DATA ENTRY'!N246)</f>
        <v/>
      </c>
      <c r="J245" s="147" t="str">
        <f>IF('DATA ENTRY'!O246="","",'DATA ENTRY'!O246)</f>
        <v/>
      </c>
      <c r="K245" s="22" t="str">
        <f>IF('DATA ENTRY'!P246="","",'DATA ENTRY'!P246)</f>
        <v/>
      </c>
      <c r="L245" s="147" t="str">
        <f>IF('DATA ENTRY'!Q246="","",'DATA ENTRY'!Q246)</f>
        <v/>
      </c>
      <c r="M245" s="22" t="str">
        <f>IF('DATA ENTRY'!R246="","",'DATA ENTRY'!R246)</f>
        <v/>
      </c>
      <c r="N245" s="147" t="str">
        <f>IF('DATA ENTRY'!S246="","",'DATA ENTRY'!S246)</f>
        <v/>
      </c>
      <c r="O245" s="147" t="str">
        <f t="shared" si="3"/>
        <v/>
      </c>
      <c r="P245" s="74" t="str">
        <f>IF('DATA ENTRY'!T246="","",'DATA ENTRY'!T246)</f>
        <v/>
      </c>
      <c r="Q245" s="74" t="str">
        <f>IF('DATA ENTRY'!U246="","",'DATA ENTRY'!U246)</f>
        <v/>
      </c>
      <c r="R245" s="22" t="str">
        <f>IF('DATA ENTRY'!W246="","",'DATA ENTRY'!W246)</f>
        <v/>
      </c>
      <c r="S245" s="22" t="str">
        <f>IF('DATA ENTRY'!X246="","",'DATA ENTRY'!X246)</f>
        <v/>
      </c>
      <c r="T245" s="22" t="str">
        <f>IF('DATA ENTRY'!AA246="","",'DATA ENTRY'!AA246)</f>
        <v/>
      </c>
      <c r="U245" s="22" t="str">
        <f>IF(O245="","",SUMPRODUCT(--(D245=$D$5:$D$1071),--(F245=$F$5:$F$1071),--(E245=$E$5:$E$1071),--(O245&lt;$O$5:$O$1071))+COUNTIF($O$5:O245,O245))</f>
        <v/>
      </c>
    </row>
    <row r="246" spans="1:21" ht="18" customHeight="1">
      <c r="A246" s="22" t="str">
        <f>IF(AND(H246="",D246="",F246="",G246="",I246="",J246=""),"",SUBTOTAL(3,$B$5:B246))</f>
        <v/>
      </c>
      <c r="B246" s="74" t="str">
        <f>IF('DATA ENTRY'!B247="","",'DATA ENTRY'!B247)</f>
        <v/>
      </c>
      <c r="C246" s="74" t="str">
        <f>IF('DATA ENTRY'!C247="","",'DATA ENTRY'!C247)</f>
        <v/>
      </c>
      <c r="D246" s="74" t="str">
        <f>IF('DATA ENTRY'!E247="","",'DATA ENTRY'!E247)</f>
        <v/>
      </c>
      <c r="E246" s="22" t="str">
        <f>IF('DATA ENTRY'!G247="","",'DATA ENTRY'!G247)</f>
        <v/>
      </c>
      <c r="F246" s="22" t="str">
        <f>IF('DATA ENTRY'!F247="","",'DATA ENTRY'!F247)</f>
        <v/>
      </c>
      <c r="G246" s="148" t="str">
        <f>IF('DATA ENTRY'!H247="","",'DATA ENTRY'!H247)</f>
        <v/>
      </c>
      <c r="H246" s="148" t="str">
        <f>IF('DATA ENTRY'!I247="","",'DATA ENTRY'!I247)</f>
        <v/>
      </c>
      <c r="I246" s="22" t="str">
        <f>IF('DATA ENTRY'!N247="","",'DATA ENTRY'!N247)</f>
        <v/>
      </c>
      <c r="J246" s="147" t="str">
        <f>IF('DATA ENTRY'!O247="","",'DATA ENTRY'!O247)</f>
        <v/>
      </c>
      <c r="K246" s="22" t="str">
        <f>IF('DATA ENTRY'!P247="","",'DATA ENTRY'!P247)</f>
        <v/>
      </c>
      <c r="L246" s="147" t="str">
        <f>IF('DATA ENTRY'!Q247="","",'DATA ENTRY'!Q247)</f>
        <v/>
      </c>
      <c r="M246" s="22" t="str">
        <f>IF('DATA ENTRY'!R247="","",'DATA ENTRY'!R247)</f>
        <v/>
      </c>
      <c r="N246" s="147" t="str">
        <f>IF('DATA ENTRY'!S247="","",'DATA ENTRY'!S247)</f>
        <v/>
      </c>
      <c r="O246" s="147" t="str">
        <f t="shared" si="3"/>
        <v/>
      </c>
      <c r="P246" s="74" t="str">
        <f>IF('DATA ENTRY'!T247="","",'DATA ENTRY'!T247)</f>
        <v/>
      </c>
      <c r="Q246" s="74" t="str">
        <f>IF('DATA ENTRY'!U247="","",'DATA ENTRY'!U247)</f>
        <v/>
      </c>
      <c r="R246" s="22" t="str">
        <f>IF('DATA ENTRY'!W247="","",'DATA ENTRY'!W247)</f>
        <v/>
      </c>
      <c r="S246" s="22" t="str">
        <f>IF('DATA ENTRY'!X247="","",'DATA ENTRY'!X247)</f>
        <v/>
      </c>
      <c r="T246" s="22" t="str">
        <f>IF('DATA ENTRY'!AA247="","",'DATA ENTRY'!AA247)</f>
        <v/>
      </c>
      <c r="U246" s="22" t="str">
        <f>IF(O246="","",SUMPRODUCT(--(D246=$D$5:$D$1071),--(F246=$F$5:$F$1071),--(E246=$E$5:$E$1071),--(O246&lt;$O$5:$O$1071))+COUNTIF($O$5:O246,O246))</f>
        <v/>
      </c>
    </row>
    <row r="247" spans="1:21" ht="18" customHeight="1">
      <c r="A247" s="22" t="str">
        <f>IF(AND(H247="",D247="",F247="",G247="",I247="",J247=""),"",SUBTOTAL(3,$B$5:B247))</f>
        <v/>
      </c>
      <c r="B247" s="74" t="str">
        <f>IF('DATA ENTRY'!B248="","",'DATA ENTRY'!B248)</f>
        <v/>
      </c>
      <c r="C247" s="74" t="str">
        <f>IF('DATA ENTRY'!C248="","",'DATA ENTRY'!C248)</f>
        <v/>
      </c>
      <c r="D247" s="74" t="str">
        <f>IF('DATA ENTRY'!E248="","",'DATA ENTRY'!E248)</f>
        <v/>
      </c>
      <c r="E247" s="22" t="str">
        <f>IF('DATA ENTRY'!G248="","",'DATA ENTRY'!G248)</f>
        <v/>
      </c>
      <c r="F247" s="22" t="str">
        <f>IF('DATA ENTRY'!F248="","",'DATA ENTRY'!F248)</f>
        <v/>
      </c>
      <c r="G247" s="148" t="str">
        <f>IF('DATA ENTRY'!H248="","",'DATA ENTRY'!H248)</f>
        <v/>
      </c>
      <c r="H247" s="148" t="str">
        <f>IF('DATA ENTRY'!I248="","",'DATA ENTRY'!I248)</f>
        <v/>
      </c>
      <c r="I247" s="22" t="str">
        <f>IF('DATA ENTRY'!N248="","",'DATA ENTRY'!N248)</f>
        <v/>
      </c>
      <c r="J247" s="147" t="str">
        <f>IF('DATA ENTRY'!O248="","",'DATA ENTRY'!O248)</f>
        <v/>
      </c>
      <c r="K247" s="22" t="str">
        <f>IF('DATA ENTRY'!P248="","",'DATA ENTRY'!P248)</f>
        <v/>
      </c>
      <c r="L247" s="147" t="str">
        <f>IF('DATA ENTRY'!Q248="","",'DATA ENTRY'!Q248)</f>
        <v/>
      </c>
      <c r="M247" s="22" t="str">
        <f>IF('DATA ENTRY'!R248="","",'DATA ENTRY'!R248)</f>
        <v/>
      </c>
      <c r="N247" s="147" t="str">
        <f>IF('DATA ENTRY'!S248="","",'DATA ENTRY'!S248)</f>
        <v/>
      </c>
      <c r="O247" s="147" t="str">
        <f t="shared" si="3"/>
        <v/>
      </c>
      <c r="P247" s="74" t="str">
        <f>IF('DATA ENTRY'!T248="","",'DATA ENTRY'!T248)</f>
        <v/>
      </c>
      <c r="Q247" s="74" t="str">
        <f>IF('DATA ENTRY'!U248="","",'DATA ENTRY'!U248)</f>
        <v/>
      </c>
      <c r="R247" s="22" t="str">
        <f>IF('DATA ENTRY'!W248="","",'DATA ENTRY'!W248)</f>
        <v/>
      </c>
      <c r="S247" s="22" t="str">
        <f>IF('DATA ENTRY'!X248="","",'DATA ENTRY'!X248)</f>
        <v/>
      </c>
      <c r="T247" s="22" t="str">
        <f>IF('DATA ENTRY'!AA248="","",'DATA ENTRY'!AA248)</f>
        <v/>
      </c>
      <c r="U247" s="22" t="str">
        <f>IF(O247="","",SUMPRODUCT(--(D247=$D$5:$D$1071),--(F247=$F$5:$F$1071),--(E247=$E$5:$E$1071),--(O247&lt;$O$5:$O$1071))+COUNTIF($O$5:O247,O247))</f>
        <v/>
      </c>
    </row>
    <row r="248" spans="1:21" ht="18" customHeight="1">
      <c r="A248" s="22" t="str">
        <f>IF(AND(H248="",D248="",F248="",G248="",I248="",J248=""),"",SUBTOTAL(3,$B$5:B248))</f>
        <v/>
      </c>
      <c r="B248" s="74" t="str">
        <f>IF('DATA ENTRY'!B249="","",'DATA ENTRY'!B249)</f>
        <v/>
      </c>
      <c r="C248" s="74" t="str">
        <f>IF('DATA ENTRY'!C249="","",'DATA ENTRY'!C249)</f>
        <v/>
      </c>
      <c r="D248" s="74" t="str">
        <f>IF('DATA ENTRY'!E249="","",'DATA ENTRY'!E249)</f>
        <v/>
      </c>
      <c r="E248" s="22" t="str">
        <f>IF('DATA ENTRY'!G249="","",'DATA ENTRY'!G249)</f>
        <v/>
      </c>
      <c r="F248" s="22" t="str">
        <f>IF('DATA ENTRY'!F249="","",'DATA ENTRY'!F249)</f>
        <v/>
      </c>
      <c r="G248" s="148" t="str">
        <f>IF('DATA ENTRY'!H249="","",'DATA ENTRY'!H249)</f>
        <v/>
      </c>
      <c r="H248" s="148" t="str">
        <f>IF('DATA ENTRY'!I249="","",'DATA ENTRY'!I249)</f>
        <v/>
      </c>
      <c r="I248" s="22" t="str">
        <f>IF('DATA ENTRY'!N249="","",'DATA ENTRY'!N249)</f>
        <v/>
      </c>
      <c r="J248" s="147" t="str">
        <f>IF('DATA ENTRY'!O249="","",'DATA ENTRY'!O249)</f>
        <v/>
      </c>
      <c r="K248" s="22" t="str">
        <f>IF('DATA ENTRY'!P249="","",'DATA ENTRY'!P249)</f>
        <v/>
      </c>
      <c r="L248" s="147" t="str">
        <f>IF('DATA ENTRY'!Q249="","",'DATA ENTRY'!Q249)</f>
        <v/>
      </c>
      <c r="M248" s="22" t="str">
        <f>IF('DATA ENTRY'!R249="","",'DATA ENTRY'!R249)</f>
        <v/>
      </c>
      <c r="N248" s="147" t="str">
        <f>IF('DATA ENTRY'!S249="","",'DATA ENTRY'!S249)</f>
        <v/>
      </c>
      <c r="O248" s="147" t="str">
        <f t="shared" si="3"/>
        <v/>
      </c>
      <c r="P248" s="74" t="str">
        <f>IF('DATA ENTRY'!T249="","",'DATA ENTRY'!T249)</f>
        <v/>
      </c>
      <c r="Q248" s="74" t="str">
        <f>IF('DATA ENTRY'!U249="","",'DATA ENTRY'!U249)</f>
        <v/>
      </c>
      <c r="R248" s="22" t="str">
        <f>IF('DATA ENTRY'!W249="","",'DATA ENTRY'!W249)</f>
        <v/>
      </c>
      <c r="S248" s="22" t="str">
        <f>IF('DATA ENTRY'!X249="","",'DATA ENTRY'!X249)</f>
        <v/>
      </c>
      <c r="T248" s="22" t="str">
        <f>IF('DATA ENTRY'!AA249="","",'DATA ENTRY'!AA249)</f>
        <v/>
      </c>
      <c r="U248" s="22" t="str">
        <f>IF(O248="","",SUMPRODUCT(--(D248=$D$5:$D$1071),--(F248=$F$5:$F$1071),--(E248=$E$5:$E$1071),--(O248&lt;$O$5:$O$1071))+COUNTIF($O$5:O248,O248))</f>
        <v/>
      </c>
    </row>
    <row r="249" spans="1:21" ht="18" customHeight="1">
      <c r="A249" s="22" t="str">
        <f>IF(AND(H249="",D249="",F249="",G249="",I249="",J249=""),"",SUBTOTAL(3,$B$5:B249))</f>
        <v/>
      </c>
      <c r="B249" s="74" t="str">
        <f>IF('DATA ENTRY'!B250="","",'DATA ENTRY'!B250)</f>
        <v/>
      </c>
      <c r="C249" s="74" t="str">
        <f>IF('DATA ENTRY'!C250="","",'DATA ENTRY'!C250)</f>
        <v/>
      </c>
      <c r="D249" s="74" t="str">
        <f>IF('DATA ENTRY'!E250="","",'DATA ENTRY'!E250)</f>
        <v/>
      </c>
      <c r="E249" s="22" t="str">
        <f>IF('DATA ENTRY'!G250="","",'DATA ENTRY'!G250)</f>
        <v/>
      </c>
      <c r="F249" s="22" t="str">
        <f>IF('DATA ENTRY'!F250="","",'DATA ENTRY'!F250)</f>
        <v/>
      </c>
      <c r="G249" s="148" t="str">
        <f>IF('DATA ENTRY'!H250="","",'DATA ENTRY'!H250)</f>
        <v/>
      </c>
      <c r="H249" s="148" t="str">
        <f>IF('DATA ENTRY'!I250="","",'DATA ENTRY'!I250)</f>
        <v/>
      </c>
      <c r="I249" s="22" t="str">
        <f>IF('DATA ENTRY'!N250="","",'DATA ENTRY'!N250)</f>
        <v/>
      </c>
      <c r="J249" s="147" t="str">
        <f>IF('DATA ENTRY'!O250="","",'DATA ENTRY'!O250)</f>
        <v/>
      </c>
      <c r="K249" s="22" t="str">
        <f>IF('DATA ENTRY'!P250="","",'DATA ENTRY'!P250)</f>
        <v/>
      </c>
      <c r="L249" s="147" t="str">
        <f>IF('DATA ENTRY'!Q250="","",'DATA ENTRY'!Q250)</f>
        <v/>
      </c>
      <c r="M249" s="22" t="str">
        <f>IF('DATA ENTRY'!R250="","",'DATA ENTRY'!R250)</f>
        <v/>
      </c>
      <c r="N249" s="147" t="str">
        <f>IF('DATA ENTRY'!S250="","",'DATA ENTRY'!S250)</f>
        <v/>
      </c>
      <c r="O249" s="147" t="str">
        <f t="shared" si="3"/>
        <v/>
      </c>
      <c r="P249" s="74" t="str">
        <f>IF('DATA ENTRY'!T250="","",'DATA ENTRY'!T250)</f>
        <v/>
      </c>
      <c r="Q249" s="74" t="str">
        <f>IF('DATA ENTRY'!U250="","",'DATA ENTRY'!U250)</f>
        <v/>
      </c>
      <c r="R249" s="22" t="str">
        <f>IF('DATA ENTRY'!W250="","",'DATA ENTRY'!W250)</f>
        <v/>
      </c>
      <c r="S249" s="22" t="str">
        <f>IF('DATA ENTRY'!X250="","",'DATA ENTRY'!X250)</f>
        <v/>
      </c>
      <c r="T249" s="22" t="str">
        <f>IF('DATA ENTRY'!AA250="","",'DATA ENTRY'!AA250)</f>
        <v/>
      </c>
      <c r="U249" s="22" t="str">
        <f>IF(O249="","",SUMPRODUCT(--(D249=$D$5:$D$1071),--(F249=$F$5:$F$1071),--(E249=$E$5:$E$1071),--(O249&lt;$O$5:$O$1071))+COUNTIF($O$5:O249,O249))</f>
        <v/>
      </c>
    </row>
    <row r="250" spans="1:21" ht="18" customHeight="1">
      <c r="A250" s="22" t="str">
        <f>IF(AND(H250="",D250="",F250="",G250="",I250="",J250=""),"",SUBTOTAL(3,$B$5:B250))</f>
        <v/>
      </c>
      <c r="B250" s="74" t="str">
        <f>IF('DATA ENTRY'!B251="","",'DATA ENTRY'!B251)</f>
        <v/>
      </c>
      <c r="C250" s="74" t="str">
        <f>IF('DATA ENTRY'!C251="","",'DATA ENTRY'!C251)</f>
        <v/>
      </c>
      <c r="D250" s="74" t="str">
        <f>IF('DATA ENTRY'!E251="","",'DATA ENTRY'!E251)</f>
        <v/>
      </c>
      <c r="E250" s="22" t="str">
        <f>IF('DATA ENTRY'!G251="","",'DATA ENTRY'!G251)</f>
        <v/>
      </c>
      <c r="F250" s="22" t="str">
        <f>IF('DATA ENTRY'!F251="","",'DATA ENTRY'!F251)</f>
        <v/>
      </c>
      <c r="G250" s="148" t="str">
        <f>IF('DATA ENTRY'!H251="","",'DATA ENTRY'!H251)</f>
        <v/>
      </c>
      <c r="H250" s="148" t="str">
        <f>IF('DATA ENTRY'!I251="","",'DATA ENTRY'!I251)</f>
        <v/>
      </c>
      <c r="I250" s="22" t="str">
        <f>IF('DATA ENTRY'!N251="","",'DATA ENTRY'!N251)</f>
        <v/>
      </c>
      <c r="J250" s="147" t="str">
        <f>IF('DATA ENTRY'!O251="","",'DATA ENTRY'!O251)</f>
        <v/>
      </c>
      <c r="K250" s="22" t="str">
        <f>IF('DATA ENTRY'!P251="","",'DATA ENTRY'!P251)</f>
        <v/>
      </c>
      <c r="L250" s="147" t="str">
        <f>IF('DATA ENTRY'!Q251="","",'DATA ENTRY'!Q251)</f>
        <v/>
      </c>
      <c r="M250" s="22" t="str">
        <f>IF('DATA ENTRY'!R251="","",'DATA ENTRY'!R251)</f>
        <v/>
      </c>
      <c r="N250" s="147" t="str">
        <f>IF('DATA ENTRY'!S251="","",'DATA ENTRY'!S251)</f>
        <v/>
      </c>
      <c r="O250" s="147" t="str">
        <f t="shared" si="3"/>
        <v/>
      </c>
      <c r="P250" s="74" t="str">
        <f>IF('DATA ENTRY'!T251="","",'DATA ENTRY'!T251)</f>
        <v/>
      </c>
      <c r="Q250" s="74" t="str">
        <f>IF('DATA ENTRY'!U251="","",'DATA ENTRY'!U251)</f>
        <v/>
      </c>
      <c r="R250" s="22" t="str">
        <f>IF('DATA ENTRY'!W251="","",'DATA ENTRY'!W251)</f>
        <v/>
      </c>
      <c r="S250" s="22" t="str">
        <f>IF('DATA ENTRY'!X251="","",'DATA ENTRY'!X251)</f>
        <v/>
      </c>
      <c r="T250" s="22" t="str">
        <f>IF('DATA ENTRY'!AA251="","",'DATA ENTRY'!AA251)</f>
        <v/>
      </c>
      <c r="U250" s="22" t="str">
        <f>IF(O250="","",SUMPRODUCT(--(D250=$D$5:$D$1071),--(F250=$F$5:$F$1071),--(E250=$E$5:$E$1071),--(O250&lt;$O$5:$O$1071))+COUNTIF($O$5:O250,O250))</f>
        <v/>
      </c>
    </row>
    <row r="251" spans="1:21" ht="18" customHeight="1">
      <c r="A251" s="22" t="str">
        <f>IF(AND(H251="",D251="",F251="",G251="",I251="",J251=""),"",SUBTOTAL(3,$B$5:B251))</f>
        <v/>
      </c>
      <c r="B251" s="74" t="str">
        <f>IF('DATA ENTRY'!B252="","",'DATA ENTRY'!B252)</f>
        <v/>
      </c>
      <c r="C251" s="74" t="str">
        <f>IF('DATA ENTRY'!C252="","",'DATA ENTRY'!C252)</f>
        <v/>
      </c>
      <c r="D251" s="74" t="str">
        <f>IF('DATA ENTRY'!E252="","",'DATA ENTRY'!E252)</f>
        <v/>
      </c>
      <c r="E251" s="22" t="str">
        <f>IF('DATA ENTRY'!G252="","",'DATA ENTRY'!G252)</f>
        <v/>
      </c>
      <c r="F251" s="22" t="str">
        <f>IF('DATA ENTRY'!F252="","",'DATA ENTRY'!F252)</f>
        <v/>
      </c>
      <c r="G251" s="148" t="str">
        <f>IF('DATA ENTRY'!H252="","",'DATA ENTRY'!H252)</f>
        <v/>
      </c>
      <c r="H251" s="148" t="str">
        <f>IF('DATA ENTRY'!I252="","",'DATA ENTRY'!I252)</f>
        <v/>
      </c>
      <c r="I251" s="22" t="str">
        <f>IF('DATA ENTRY'!N252="","",'DATA ENTRY'!N252)</f>
        <v/>
      </c>
      <c r="J251" s="147" t="str">
        <f>IF('DATA ENTRY'!O252="","",'DATA ENTRY'!O252)</f>
        <v/>
      </c>
      <c r="K251" s="22" t="str">
        <f>IF('DATA ENTRY'!P252="","",'DATA ENTRY'!P252)</f>
        <v/>
      </c>
      <c r="L251" s="147" t="str">
        <f>IF('DATA ENTRY'!Q252="","",'DATA ENTRY'!Q252)</f>
        <v/>
      </c>
      <c r="M251" s="22" t="str">
        <f>IF('DATA ENTRY'!R252="","",'DATA ENTRY'!R252)</f>
        <v/>
      </c>
      <c r="N251" s="147" t="str">
        <f>IF('DATA ENTRY'!S252="","",'DATA ENTRY'!S252)</f>
        <v/>
      </c>
      <c r="O251" s="147" t="str">
        <f t="shared" si="3"/>
        <v/>
      </c>
      <c r="P251" s="74" t="str">
        <f>IF('DATA ENTRY'!T252="","",'DATA ENTRY'!T252)</f>
        <v/>
      </c>
      <c r="Q251" s="74" t="str">
        <f>IF('DATA ENTRY'!U252="","",'DATA ENTRY'!U252)</f>
        <v/>
      </c>
      <c r="R251" s="22" t="str">
        <f>IF('DATA ENTRY'!W252="","",'DATA ENTRY'!W252)</f>
        <v/>
      </c>
      <c r="S251" s="22" t="str">
        <f>IF('DATA ENTRY'!X252="","",'DATA ENTRY'!X252)</f>
        <v/>
      </c>
      <c r="T251" s="22" t="str">
        <f>IF('DATA ENTRY'!AA252="","",'DATA ENTRY'!AA252)</f>
        <v/>
      </c>
      <c r="U251" s="22" t="str">
        <f>IF(O251="","",SUMPRODUCT(--(D251=$D$5:$D$1071),--(F251=$F$5:$F$1071),--(E251=$E$5:$E$1071),--(O251&lt;$O$5:$O$1071))+COUNTIF($O$5:O251,O251))</f>
        <v/>
      </c>
    </row>
    <row r="252" spans="1:21" ht="18" customHeight="1">
      <c r="A252" s="22" t="str">
        <f>IF(AND(H252="",D252="",F252="",G252="",I252="",J252=""),"",SUBTOTAL(3,$B$5:B252))</f>
        <v/>
      </c>
      <c r="B252" s="74" t="str">
        <f>IF('DATA ENTRY'!B253="","",'DATA ENTRY'!B253)</f>
        <v/>
      </c>
      <c r="C252" s="74" t="str">
        <f>IF('DATA ENTRY'!C253="","",'DATA ENTRY'!C253)</f>
        <v/>
      </c>
      <c r="D252" s="74" t="str">
        <f>IF('DATA ENTRY'!E253="","",'DATA ENTRY'!E253)</f>
        <v/>
      </c>
      <c r="E252" s="22" t="str">
        <f>IF('DATA ENTRY'!G253="","",'DATA ENTRY'!G253)</f>
        <v/>
      </c>
      <c r="F252" s="22" t="str">
        <f>IF('DATA ENTRY'!F253="","",'DATA ENTRY'!F253)</f>
        <v/>
      </c>
      <c r="G252" s="148" t="str">
        <f>IF('DATA ENTRY'!H253="","",'DATA ENTRY'!H253)</f>
        <v/>
      </c>
      <c r="H252" s="148" t="str">
        <f>IF('DATA ENTRY'!I253="","",'DATA ENTRY'!I253)</f>
        <v/>
      </c>
      <c r="I252" s="22" t="str">
        <f>IF('DATA ENTRY'!N253="","",'DATA ENTRY'!N253)</f>
        <v/>
      </c>
      <c r="J252" s="147" t="str">
        <f>IF('DATA ENTRY'!O253="","",'DATA ENTRY'!O253)</f>
        <v/>
      </c>
      <c r="K252" s="22" t="str">
        <f>IF('DATA ENTRY'!P253="","",'DATA ENTRY'!P253)</f>
        <v/>
      </c>
      <c r="L252" s="147" t="str">
        <f>IF('DATA ENTRY'!Q253="","",'DATA ENTRY'!Q253)</f>
        <v/>
      </c>
      <c r="M252" s="22" t="str">
        <f>IF('DATA ENTRY'!R253="","",'DATA ENTRY'!R253)</f>
        <v/>
      </c>
      <c r="N252" s="147" t="str">
        <f>IF('DATA ENTRY'!S253="","",'DATA ENTRY'!S253)</f>
        <v/>
      </c>
      <c r="O252" s="147" t="str">
        <f t="shared" si="3"/>
        <v/>
      </c>
      <c r="P252" s="74" t="str">
        <f>IF('DATA ENTRY'!T253="","",'DATA ENTRY'!T253)</f>
        <v/>
      </c>
      <c r="Q252" s="74" t="str">
        <f>IF('DATA ENTRY'!U253="","",'DATA ENTRY'!U253)</f>
        <v/>
      </c>
      <c r="R252" s="22" t="str">
        <f>IF('DATA ENTRY'!W253="","",'DATA ENTRY'!W253)</f>
        <v/>
      </c>
      <c r="S252" s="22" t="str">
        <f>IF('DATA ENTRY'!X253="","",'DATA ENTRY'!X253)</f>
        <v/>
      </c>
      <c r="T252" s="22" t="str">
        <f>IF('DATA ENTRY'!AA253="","",'DATA ENTRY'!AA253)</f>
        <v/>
      </c>
      <c r="U252" s="22" t="str">
        <f>IF(O252="","",SUMPRODUCT(--(D252=$D$5:$D$1071),--(F252=$F$5:$F$1071),--(E252=$E$5:$E$1071),--(O252&lt;$O$5:$O$1071))+COUNTIF($O$5:O252,O252))</f>
        <v/>
      </c>
    </row>
    <row r="253" spans="1:21" ht="18" customHeight="1">
      <c r="A253" s="22" t="str">
        <f>IF(AND(H253="",D253="",F253="",G253="",I253="",J253=""),"",SUBTOTAL(3,$B$5:B253))</f>
        <v/>
      </c>
      <c r="B253" s="74" t="str">
        <f>IF('DATA ENTRY'!B254="","",'DATA ENTRY'!B254)</f>
        <v/>
      </c>
      <c r="C253" s="74" t="str">
        <f>IF('DATA ENTRY'!C254="","",'DATA ENTRY'!C254)</f>
        <v/>
      </c>
      <c r="D253" s="74" t="str">
        <f>IF('DATA ENTRY'!E254="","",'DATA ENTRY'!E254)</f>
        <v/>
      </c>
      <c r="E253" s="22" t="str">
        <f>IF('DATA ENTRY'!G254="","",'DATA ENTRY'!G254)</f>
        <v/>
      </c>
      <c r="F253" s="22" t="str">
        <f>IF('DATA ENTRY'!F254="","",'DATA ENTRY'!F254)</f>
        <v/>
      </c>
      <c r="G253" s="148" t="str">
        <f>IF('DATA ENTRY'!H254="","",'DATA ENTRY'!H254)</f>
        <v/>
      </c>
      <c r="H253" s="148" t="str">
        <f>IF('DATA ENTRY'!I254="","",'DATA ENTRY'!I254)</f>
        <v/>
      </c>
      <c r="I253" s="22" t="str">
        <f>IF('DATA ENTRY'!N254="","",'DATA ENTRY'!N254)</f>
        <v/>
      </c>
      <c r="J253" s="147" t="str">
        <f>IF('DATA ENTRY'!O254="","",'DATA ENTRY'!O254)</f>
        <v/>
      </c>
      <c r="K253" s="22" t="str">
        <f>IF('DATA ENTRY'!P254="","",'DATA ENTRY'!P254)</f>
        <v/>
      </c>
      <c r="L253" s="147" t="str">
        <f>IF('DATA ENTRY'!Q254="","",'DATA ENTRY'!Q254)</f>
        <v/>
      </c>
      <c r="M253" s="22" t="str">
        <f>IF('DATA ENTRY'!R254="","",'DATA ENTRY'!R254)</f>
        <v/>
      </c>
      <c r="N253" s="147" t="str">
        <f>IF('DATA ENTRY'!S254="","",'DATA ENTRY'!S254)</f>
        <v/>
      </c>
      <c r="O253" s="147" t="str">
        <f t="shared" si="3"/>
        <v/>
      </c>
      <c r="P253" s="74" t="str">
        <f>IF('DATA ENTRY'!T254="","",'DATA ENTRY'!T254)</f>
        <v/>
      </c>
      <c r="Q253" s="74" t="str">
        <f>IF('DATA ENTRY'!U254="","",'DATA ENTRY'!U254)</f>
        <v/>
      </c>
      <c r="R253" s="22" t="str">
        <f>IF('DATA ENTRY'!W254="","",'DATA ENTRY'!W254)</f>
        <v/>
      </c>
      <c r="S253" s="22" t="str">
        <f>IF('DATA ENTRY'!X254="","",'DATA ENTRY'!X254)</f>
        <v/>
      </c>
      <c r="T253" s="22" t="str">
        <f>IF('DATA ENTRY'!AA254="","",'DATA ENTRY'!AA254)</f>
        <v/>
      </c>
      <c r="U253" s="22" t="str">
        <f>IF(O253="","",SUMPRODUCT(--(D253=$D$5:$D$1071),--(F253=$F$5:$F$1071),--(E253=$E$5:$E$1071),--(O253&lt;$O$5:$O$1071))+COUNTIF($O$5:O253,O253))</f>
        <v/>
      </c>
    </row>
    <row r="254" spans="1:21" ht="18" customHeight="1">
      <c r="A254" s="22" t="str">
        <f>IF(AND(H254="",D254="",F254="",G254="",I254="",J254=""),"",SUBTOTAL(3,$B$5:B254))</f>
        <v/>
      </c>
      <c r="B254" s="74" t="str">
        <f>IF('DATA ENTRY'!B255="","",'DATA ENTRY'!B255)</f>
        <v/>
      </c>
      <c r="C254" s="74" t="str">
        <f>IF('DATA ENTRY'!C255="","",'DATA ENTRY'!C255)</f>
        <v/>
      </c>
      <c r="D254" s="74" t="str">
        <f>IF('DATA ENTRY'!E255="","",'DATA ENTRY'!E255)</f>
        <v/>
      </c>
      <c r="E254" s="22" t="str">
        <f>IF('DATA ENTRY'!G255="","",'DATA ENTRY'!G255)</f>
        <v/>
      </c>
      <c r="F254" s="22" t="str">
        <f>IF('DATA ENTRY'!F255="","",'DATA ENTRY'!F255)</f>
        <v/>
      </c>
      <c r="G254" s="148" t="str">
        <f>IF('DATA ENTRY'!H255="","",'DATA ENTRY'!H255)</f>
        <v/>
      </c>
      <c r="H254" s="148" t="str">
        <f>IF('DATA ENTRY'!I255="","",'DATA ENTRY'!I255)</f>
        <v/>
      </c>
      <c r="I254" s="22" t="str">
        <f>IF('DATA ENTRY'!N255="","",'DATA ENTRY'!N255)</f>
        <v/>
      </c>
      <c r="J254" s="147" t="str">
        <f>IF('DATA ENTRY'!O255="","",'DATA ENTRY'!O255)</f>
        <v/>
      </c>
      <c r="K254" s="22" t="str">
        <f>IF('DATA ENTRY'!P255="","",'DATA ENTRY'!P255)</f>
        <v/>
      </c>
      <c r="L254" s="147" t="str">
        <f>IF('DATA ENTRY'!Q255="","",'DATA ENTRY'!Q255)</f>
        <v/>
      </c>
      <c r="M254" s="22" t="str">
        <f>IF('DATA ENTRY'!R255="","",'DATA ENTRY'!R255)</f>
        <v/>
      </c>
      <c r="N254" s="147" t="str">
        <f>IF('DATA ENTRY'!S255="","",'DATA ENTRY'!S255)</f>
        <v/>
      </c>
      <c r="O254" s="147" t="str">
        <f t="shared" si="3"/>
        <v/>
      </c>
      <c r="P254" s="74" t="str">
        <f>IF('DATA ENTRY'!T255="","",'DATA ENTRY'!T255)</f>
        <v/>
      </c>
      <c r="Q254" s="74" t="str">
        <f>IF('DATA ENTRY'!U255="","",'DATA ENTRY'!U255)</f>
        <v/>
      </c>
      <c r="R254" s="22" t="str">
        <f>IF('DATA ENTRY'!W255="","",'DATA ENTRY'!W255)</f>
        <v/>
      </c>
      <c r="S254" s="22" t="str">
        <f>IF('DATA ENTRY'!X255="","",'DATA ENTRY'!X255)</f>
        <v/>
      </c>
      <c r="T254" s="22" t="str">
        <f>IF('DATA ENTRY'!AA255="","",'DATA ENTRY'!AA255)</f>
        <v/>
      </c>
      <c r="U254" s="22" t="str">
        <f>IF(O254="","",SUMPRODUCT(--(D254=$D$5:$D$1071),--(F254=$F$5:$F$1071),--(E254=$E$5:$E$1071),--(O254&lt;$O$5:$O$1071))+COUNTIF($O$5:O254,O254))</f>
        <v/>
      </c>
    </row>
    <row r="255" spans="1:21" ht="18" customHeight="1">
      <c r="A255" s="22" t="str">
        <f>IF(AND(H255="",D255="",F255="",G255="",I255="",J255=""),"",SUBTOTAL(3,$B$5:B255))</f>
        <v/>
      </c>
      <c r="B255" s="74" t="str">
        <f>IF('DATA ENTRY'!B256="","",'DATA ENTRY'!B256)</f>
        <v/>
      </c>
      <c r="C255" s="74" t="str">
        <f>IF('DATA ENTRY'!C256="","",'DATA ENTRY'!C256)</f>
        <v/>
      </c>
      <c r="D255" s="74" t="str">
        <f>IF('DATA ENTRY'!E256="","",'DATA ENTRY'!E256)</f>
        <v/>
      </c>
      <c r="E255" s="22" t="str">
        <f>IF('DATA ENTRY'!G256="","",'DATA ENTRY'!G256)</f>
        <v/>
      </c>
      <c r="F255" s="22" t="str">
        <f>IF('DATA ENTRY'!F256="","",'DATA ENTRY'!F256)</f>
        <v/>
      </c>
      <c r="G255" s="148" t="str">
        <f>IF('DATA ENTRY'!H256="","",'DATA ENTRY'!H256)</f>
        <v/>
      </c>
      <c r="H255" s="148" t="str">
        <f>IF('DATA ENTRY'!I256="","",'DATA ENTRY'!I256)</f>
        <v/>
      </c>
      <c r="I255" s="22" t="str">
        <f>IF('DATA ENTRY'!N256="","",'DATA ENTRY'!N256)</f>
        <v/>
      </c>
      <c r="J255" s="147" t="str">
        <f>IF('DATA ENTRY'!O256="","",'DATA ENTRY'!O256)</f>
        <v/>
      </c>
      <c r="K255" s="22" t="str">
        <f>IF('DATA ENTRY'!P256="","",'DATA ENTRY'!P256)</f>
        <v/>
      </c>
      <c r="L255" s="147" t="str">
        <f>IF('DATA ENTRY'!Q256="","",'DATA ENTRY'!Q256)</f>
        <v/>
      </c>
      <c r="M255" s="22" t="str">
        <f>IF('DATA ENTRY'!R256="","",'DATA ENTRY'!R256)</f>
        <v/>
      </c>
      <c r="N255" s="147" t="str">
        <f>IF('DATA ENTRY'!S256="","",'DATA ENTRY'!S256)</f>
        <v/>
      </c>
      <c r="O255" s="147" t="str">
        <f t="shared" si="3"/>
        <v/>
      </c>
      <c r="P255" s="74" t="str">
        <f>IF('DATA ENTRY'!T256="","",'DATA ENTRY'!T256)</f>
        <v/>
      </c>
      <c r="Q255" s="74" t="str">
        <f>IF('DATA ENTRY'!U256="","",'DATA ENTRY'!U256)</f>
        <v/>
      </c>
      <c r="R255" s="22" t="str">
        <f>IF('DATA ENTRY'!W256="","",'DATA ENTRY'!W256)</f>
        <v/>
      </c>
      <c r="S255" s="22" t="str">
        <f>IF('DATA ENTRY'!X256="","",'DATA ENTRY'!X256)</f>
        <v/>
      </c>
      <c r="T255" s="22" t="str">
        <f>IF('DATA ENTRY'!AA256="","",'DATA ENTRY'!AA256)</f>
        <v/>
      </c>
      <c r="U255" s="22" t="str">
        <f>IF(O255="","",SUMPRODUCT(--(D255=$D$5:$D$1071),--(F255=$F$5:$F$1071),--(E255=$E$5:$E$1071),--(O255&lt;$O$5:$O$1071))+COUNTIF($O$5:O255,O255))</f>
        <v/>
      </c>
    </row>
    <row r="256" spans="1:21" ht="18" customHeight="1">
      <c r="A256" s="22" t="str">
        <f>IF(AND(H256="",D256="",F256="",G256="",I256="",J256=""),"",SUBTOTAL(3,$B$5:B256))</f>
        <v/>
      </c>
      <c r="B256" s="74" t="str">
        <f>IF('DATA ENTRY'!B257="","",'DATA ENTRY'!B257)</f>
        <v/>
      </c>
      <c r="C256" s="74" t="str">
        <f>IF('DATA ENTRY'!C257="","",'DATA ENTRY'!C257)</f>
        <v/>
      </c>
      <c r="D256" s="74" t="str">
        <f>IF('DATA ENTRY'!E257="","",'DATA ENTRY'!E257)</f>
        <v/>
      </c>
      <c r="E256" s="22" t="str">
        <f>IF('DATA ENTRY'!G257="","",'DATA ENTRY'!G257)</f>
        <v/>
      </c>
      <c r="F256" s="22" t="str">
        <f>IF('DATA ENTRY'!F257="","",'DATA ENTRY'!F257)</f>
        <v/>
      </c>
      <c r="G256" s="148" t="str">
        <f>IF('DATA ENTRY'!H257="","",'DATA ENTRY'!H257)</f>
        <v/>
      </c>
      <c r="H256" s="148" t="str">
        <f>IF('DATA ENTRY'!I257="","",'DATA ENTRY'!I257)</f>
        <v/>
      </c>
      <c r="I256" s="22" t="str">
        <f>IF('DATA ENTRY'!N257="","",'DATA ENTRY'!N257)</f>
        <v/>
      </c>
      <c r="J256" s="147" t="str">
        <f>IF('DATA ENTRY'!O257="","",'DATA ENTRY'!O257)</f>
        <v/>
      </c>
      <c r="K256" s="22" t="str">
        <f>IF('DATA ENTRY'!P257="","",'DATA ENTRY'!P257)</f>
        <v/>
      </c>
      <c r="L256" s="147" t="str">
        <f>IF('DATA ENTRY'!Q257="","",'DATA ENTRY'!Q257)</f>
        <v/>
      </c>
      <c r="M256" s="22" t="str">
        <f>IF('DATA ENTRY'!R257="","",'DATA ENTRY'!R257)</f>
        <v/>
      </c>
      <c r="N256" s="147" t="str">
        <f>IF('DATA ENTRY'!S257="","",'DATA ENTRY'!S257)</f>
        <v/>
      </c>
      <c r="O256" s="147" t="str">
        <f t="shared" si="3"/>
        <v/>
      </c>
      <c r="P256" s="74" t="str">
        <f>IF('DATA ENTRY'!T257="","",'DATA ENTRY'!T257)</f>
        <v/>
      </c>
      <c r="Q256" s="74" t="str">
        <f>IF('DATA ENTRY'!U257="","",'DATA ENTRY'!U257)</f>
        <v/>
      </c>
      <c r="R256" s="22" t="str">
        <f>IF('DATA ENTRY'!W257="","",'DATA ENTRY'!W257)</f>
        <v/>
      </c>
      <c r="S256" s="22" t="str">
        <f>IF('DATA ENTRY'!X257="","",'DATA ENTRY'!X257)</f>
        <v/>
      </c>
      <c r="T256" s="22" t="str">
        <f>IF('DATA ENTRY'!AA257="","",'DATA ENTRY'!AA257)</f>
        <v/>
      </c>
      <c r="U256" s="22" t="str">
        <f>IF(O256="","",SUMPRODUCT(--(D256=$D$5:$D$1071),--(F256=$F$5:$F$1071),--(E256=$E$5:$E$1071),--(O256&lt;$O$5:$O$1071))+COUNTIF($O$5:O256,O256))</f>
        <v/>
      </c>
    </row>
    <row r="257" spans="1:21" ht="18" customHeight="1">
      <c r="A257" s="22" t="str">
        <f>IF(AND(H257="",D257="",F257="",G257="",I257="",J257=""),"",SUBTOTAL(3,$B$5:B257))</f>
        <v/>
      </c>
      <c r="B257" s="74" t="str">
        <f>IF('DATA ENTRY'!B258="","",'DATA ENTRY'!B258)</f>
        <v/>
      </c>
      <c r="C257" s="74" t="str">
        <f>IF('DATA ENTRY'!C258="","",'DATA ENTRY'!C258)</f>
        <v/>
      </c>
      <c r="D257" s="74" t="str">
        <f>IF('DATA ENTRY'!E258="","",'DATA ENTRY'!E258)</f>
        <v/>
      </c>
      <c r="E257" s="22" t="str">
        <f>IF('DATA ENTRY'!G258="","",'DATA ENTRY'!G258)</f>
        <v/>
      </c>
      <c r="F257" s="22" t="str">
        <f>IF('DATA ENTRY'!F258="","",'DATA ENTRY'!F258)</f>
        <v/>
      </c>
      <c r="G257" s="148" t="str">
        <f>IF('DATA ENTRY'!H258="","",'DATA ENTRY'!H258)</f>
        <v/>
      </c>
      <c r="H257" s="148" t="str">
        <f>IF('DATA ENTRY'!I258="","",'DATA ENTRY'!I258)</f>
        <v/>
      </c>
      <c r="I257" s="22" t="str">
        <f>IF('DATA ENTRY'!N258="","",'DATA ENTRY'!N258)</f>
        <v/>
      </c>
      <c r="J257" s="147" t="str">
        <f>IF('DATA ENTRY'!O258="","",'DATA ENTRY'!O258)</f>
        <v/>
      </c>
      <c r="K257" s="22" t="str">
        <f>IF('DATA ENTRY'!P258="","",'DATA ENTRY'!P258)</f>
        <v/>
      </c>
      <c r="L257" s="147" t="str">
        <f>IF('DATA ENTRY'!Q258="","",'DATA ENTRY'!Q258)</f>
        <v/>
      </c>
      <c r="M257" s="22" t="str">
        <f>IF('DATA ENTRY'!R258="","",'DATA ENTRY'!R258)</f>
        <v/>
      </c>
      <c r="N257" s="147" t="str">
        <f>IF('DATA ENTRY'!S258="","",'DATA ENTRY'!S258)</f>
        <v/>
      </c>
      <c r="O257" s="147" t="str">
        <f t="shared" si="3"/>
        <v/>
      </c>
      <c r="P257" s="74" t="str">
        <f>IF('DATA ENTRY'!T258="","",'DATA ENTRY'!T258)</f>
        <v/>
      </c>
      <c r="Q257" s="74" t="str">
        <f>IF('DATA ENTRY'!U258="","",'DATA ENTRY'!U258)</f>
        <v/>
      </c>
      <c r="R257" s="22" t="str">
        <f>IF('DATA ENTRY'!W258="","",'DATA ENTRY'!W258)</f>
        <v/>
      </c>
      <c r="S257" s="22" t="str">
        <f>IF('DATA ENTRY'!X258="","",'DATA ENTRY'!X258)</f>
        <v/>
      </c>
      <c r="T257" s="22" t="str">
        <f>IF('DATA ENTRY'!AA258="","",'DATA ENTRY'!AA258)</f>
        <v/>
      </c>
      <c r="U257" s="22" t="str">
        <f>IF(O257="","",SUMPRODUCT(--(D257=$D$5:$D$1071),--(F257=$F$5:$F$1071),--(E257=$E$5:$E$1071),--(O257&lt;$O$5:$O$1071))+COUNTIF($O$5:O257,O257))</f>
        <v/>
      </c>
    </row>
    <row r="258" spans="1:21" ht="18" customHeight="1">
      <c r="A258" s="22" t="str">
        <f>IF(AND(H258="",D258="",F258="",G258="",I258="",J258=""),"",SUBTOTAL(3,$B$5:B258))</f>
        <v/>
      </c>
      <c r="B258" s="74" t="str">
        <f>IF('DATA ENTRY'!B259="","",'DATA ENTRY'!B259)</f>
        <v/>
      </c>
      <c r="C258" s="74" t="str">
        <f>IF('DATA ENTRY'!C259="","",'DATA ENTRY'!C259)</f>
        <v/>
      </c>
      <c r="D258" s="74" t="str">
        <f>IF('DATA ENTRY'!E259="","",'DATA ENTRY'!E259)</f>
        <v/>
      </c>
      <c r="E258" s="22" t="str">
        <f>IF('DATA ENTRY'!G259="","",'DATA ENTRY'!G259)</f>
        <v/>
      </c>
      <c r="F258" s="22" t="str">
        <f>IF('DATA ENTRY'!F259="","",'DATA ENTRY'!F259)</f>
        <v/>
      </c>
      <c r="G258" s="148" t="str">
        <f>IF('DATA ENTRY'!H259="","",'DATA ENTRY'!H259)</f>
        <v/>
      </c>
      <c r="H258" s="148" t="str">
        <f>IF('DATA ENTRY'!I259="","",'DATA ENTRY'!I259)</f>
        <v/>
      </c>
      <c r="I258" s="22" t="str">
        <f>IF('DATA ENTRY'!N259="","",'DATA ENTRY'!N259)</f>
        <v/>
      </c>
      <c r="J258" s="147" t="str">
        <f>IF('DATA ENTRY'!O259="","",'DATA ENTRY'!O259)</f>
        <v/>
      </c>
      <c r="K258" s="22" t="str">
        <f>IF('DATA ENTRY'!P259="","",'DATA ENTRY'!P259)</f>
        <v/>
      </c>
      <c r="L258" s="147" t="str">
        <f>IF('DATA ENTRY'!Q259="","",'DATA ENTRY'!Q259)</f>
        <v/>
      </c>
      <c r="M258" s="22" t="str">
        <f>IF('DATA ENTRY'!R259="","",'DATA ENTRY'!R259)</f>
        <v/>
      </c>
      <c r="N258" s="147" t="str">
        <f>IF('DATA ENTRY'!S259="","",'DATA ENTRY'!S259)</f>
        <v/>
      </c>
      <c r="O258" s="147" t="str">
        <f t="shared" si="3"/>
        <v/>
      </c>
      <c r="P258" s="74" t="str">
        <f>IF('DATA ENTRY'!T259="","",'DATA ENTRY'!T259)</f>
        <v/>
      </c>
      <c r="Q258" s="74" t="str">
        <f>IF('DATA ENTRY'!U259="","",'DATA ENTRY'!U259)</f>
        <v/>
      </c>
      <c r="R258" s="22" t="str">
        <f>IF('DATA ENTRY'!W259="","",'DATA ENTRY'!W259)</f>
        <v/>
      </c>
      <c r="S258" s="22" t="str">
        <f>IF('DATA ENTRY'!X259="","",'DATA ENTRY'!X259)</f>
        <v/>
      </c>
      <c r="T258" s="22" t="str">
        <f>IF('DATA ENTRY'!AA259="","",'DATA ENTRY'!AA259)</f>
        <v/>
      </c>
      <c r="U258" s="22" t="str">
        <f>IF(O258="","",SUMPRODUCT(--(D258=$D$5:$D$1071),--(F258=$F$5:$F$1071),--(E258=$E$5:$E$1071),--(O258&lt;$O$5:$O$1071))+COUNTIF($O$5:O258,O258))</f>
        <v/>
      </c>
    </row>
    <row r="259" spans="1:21" ht="18" customHeight="1">
      <c r="A259" s="22" t="str">
        <f>IF(AND(H259="",D259="",F259="",G259="",I259="",J259=""),"",SUBTOTAL(3,$B$5:B259))</f>
        <v/>
      </c>
      <c r="B259" s="74" t="str">
        <f>IF('DATA ENTRY'!B260="","",'DATA ENTRY'!B260)</f>
        <v/>
      </c>
      <c r="C259" s="74" t="str">
        <f>IF('DATA ENTRY'!C260="","",'DATA ENTRY'!C260)</f>
        <v/>
      </c>
      <c r="D259" s="74" t="str">
        <f>IF('DATA ENTRY'!E260="","",'DATA ENTRY'!E260)</f>
        <v/>
      </c>
      <c r="E259" s="22" t="str">
        <f>IF('DATA ENTRY'!G260="","",'DATA ENTRY'!G260)</f>
        <v/>
      </c>
      <c r="F259" s="22" t="str">
        <f>IF('DATA ENTRY'!F260="","",'DATA ENTRY'!F260)</f>
        <v/>
      </c>
      <c r="G259" s="148" t="str">
        <f>IF('DATA ENTRY'!H260="","",'DATA ENTRY'!H260)</f>
        <v/>
      </c>
      <c r="H259" s="148" t="str">
        <f>IF('DATA ENTRY'!I260="","",'DATA ENTRY'!I260)</f>
        <v/>
      </c>
      <c r="I259" s="22" t="str">
        <f>IF('DATA ENTRY'!N260="","",'DATA ENTRY'!N260)</f>
        <v/>
      </c>
      <c r="J259" s="147" t="str">
        <f>IF('DATA ENTRY'!O260="","",'DATA ENTRY'!O260)</f>
        <v/>
      </c>
      <c r="K259" s="22" t="str">
        <f>IF('DATA ENTRY'!P260="","",'DATA ENTRY'!P260)</f>
        <v/>
      </c>
      <c r="L259" s="147" t="str">
        <f>IF('DATA ENTRY'!Q260="","",'DATA ENTRY'!Q260)</f>
        <v/>
      </c>
      <c r="M259" s="22" t="str">
        <f>IF('DATA ENTRY'!R260="","",'DATA ENTRY'!R260)</f>
        <v/>
      </c>
      <c r="N259" s="147" t="str">
        <f>IF('DATA ENTRY'!S260="","",'DATA ENTRY'!S260)</f>
        <v/>
      </c>
      <c r="O259" s="147" t="str">
        <f t="shared" si="3"/>
        <v/>
      </c>
      <c r="P259" s="74" t="str">
        <f>IF('DATA ENTRY'!T260="","",'DATA ENTRY'!T260)</f>
        <v/>
      </c>
      <c r="Q259" s="74" t="str">
        <f>IF('DATA ENTRY'!U260="","",'DATA ENTRY'!U260)</f>
        <v/>
      </c>
      <c r="R259" s="22" t="str">
        <f>IF('DATA ENTRY'!W260="","",'DATA ENTRY'!W260)</f>
        <v/>
      </c>
      <c r="S259" s="22" t="str">
        <f>IF('DATA ENTRY'!X260="","",'DATA ENTRY'!X260)</f>
        <v/>
      </c>
      <c r="T259" s="22" t="str">
        <f>IF('DATA ENTRY'!AA260="","",'DATA ENTRY'!AA260)</f>
        <v/>
      </c>
      <c r="U259" s="22" t="str">
        <f>IF(O259="","",SUMPRODUCT(--(D259=$D$5:$D$1071),--(F259=$F$5:$F$1071),--(E259=$E$5:$E$1071),--(O259&lt;$O$5:$O$1071))+COUNTIF($O$5:O259,O259))</f>
        <v/>
      </c>
    </row>
    <row r="260" spans="1:21" ht="18" customHeight="1">
      <c r="A260" s="22" t="str">
        <f>IF(AND(H260="",D260="",F260="",G260="",I260="",J260=""),"",SUBTOTAL(3,$B$5:B260))</f>
        <v/>
      </c>
      <c r="B260" s="74" t="str">
        <f>IF('DATA ENTRY'!B261="","",'DATA ENTRY'!B261)</f>
        <v/>
      </c>
      <c r="C260" s="74" t="str">
        <f>IF('DATA ENTRY'!C261="","",'DATA ENTRY'!C261)</f>
        <v/>
      </c>
      <c r="D260" s="74" t="str">
        <f>IF('DATA ENTRY'!E261="","",'DATA ENTRY'!E261)</f>
        <v/>
      </c>
      <c r="E260" s="22" t="str">
        <f>IF('DATA ENTRY'!G261="","",'DATA ENTRY'!G261)</f>
        <v/>
      </c>
      <c r="F260" s="22" t="str">
        <f>IF('DATA ENTRY'!F261="","",'DATA ENTRY'!F261)</f>
        <v/>
      </c>
      <c r="G260" s="148" t="str">
        <f>IF('DATA ENTRY'!H261="","",'DATA ENTRY'!H261)</f>
        <v/>
      </c>
      <c r="H260" s="148" t="str">
        <f>IF('DATA ENTRY'!I261="","",'DATA ENTRY'!I261)</f>
        <v/>
      </c>
      <c r="I260" s="22" t="str">
        <f>IF('DATA ENTRY'!N261="","",'DATA ENTRY'!N261)</f>
        <v/>
      </c>
      <c r="J260" s="147" t="str">
        <f>IF('DATA ENTRY'!O261="","",'DATA ENTRY'!O261)</f>
        <v/>
      </c>
      <c r="K260" s="22" t="str">
        <f>IF('DATA ENTRY'!P261="","",'DATA ENTRY'!P261)</f>
        <v/>
      </c>
      <c r="L260" s="147" t="str">
        <f>IF('DATA ENTRY'!Q261="","",'DATA ENTRY'!Q261)</f>
        <v/>
      </c>
      <c r="M260" s="22" t="str">
        <f>IF('DATA ENTRY'!R261="","",'DATA ENTRY'!R261)</f>
        <v/>
      </c>
      <c r="N260" s="147" t="str">
        <f>IF('DATA ENTRY'!S261="","",'DATA ENTRY'!S261)</f>
        <v/>
      </c>
      <c r="O260" s="147" t="str">
        <f t="shared" si="3"/>
        <v/>
      </c>
      <c r="P260" s="74" t="str">
        <f>IF('DATA ENTRY'!T261="","",'DATA ENTRY'!T261)</f>
        <v/>
      </c>
      <c r="Q260" s="74" t="str">
        <f>IF('DATA ENTRY'!U261="","",'DATA ENTRY'!U261)</f>
        <v/>
      </c>
      <c r="R260" s="22" t="str">
        <f>IF('DATA ENTRY'!W261="","",'DATA ENTRY'!W261)</f>
        <v/>
      </c>
      <c r="S260" s="22" t="str">
        <f>IF('DATA ENTRY'!X261="","",'DATA ENTRY'!X261)</f>
        <v/>
      </c>
      <c r="T260" s="22" t="str">
        <f>IF('DATA ENTRY'!AA261="","",'DATA ENTRY'!AA261)</f>
        <v/>
      </c>
      <c r="U260" s="22" t="str">
        <f>IF(O260="","",SUMPRODUCT(--(D260=$D$5:$D$1071),--(F260=$F$5:$F$1071),--(E260=$E$5:$E$1071),--(O260&lt;$O$5:$O$1071))+COUNTIF($O$5:O260,O260))</f>
        <v/>
      </c>
    </row>
    <row r="261" spans="1:21" ht="18" customHeight="1">
      <c r="A261" s="22" t="str">
        <f>IF(AND(H261="",D261="",F261="",G261="",I261="",J261=""),"",SUBTOTAL(3,$B$5:B261))</f>
        <v/>
      </c>
      <c r="B261" s="74" t="str">
        <f>IF('DATA ENTRY'!B262="","",'DATA ENTRY'!B262)</f>
        <v/>
      </c>
      <c r="C261" s="74" t="str">
        <f>IF('DATA ENTRY'!C262="","",'DATA ENTRY'!C262)</f>
        <v/>
      </c>
      <c r="D261" s="74" t="str">
        <f>IF('DATA ENTRY'!E262="","",'DATA ENTRY'!E262)</f>
        <v/>
      </c>
      <c r="E261" s="22" t="str">
        <f>IF('DATA ENTRY'!G262="","",'DATA ENTRY'!G262)</f>
        <v/>
      </c>
      <c r="F261" s="22" t="str">
        <f>IF('DATA ENTRY'!F262="","",'DATA ENTRY'!F262)</f>
        <v/>
      </c>
      <c r="G261" s="148" t="str">
        <f>IF('DATA ENTRY'!H262="","",'DATA ENTRY'!H262)</f>
        <v/>
      </c>
      <c r="H261" s="148" t="str">
        <f>IF('DATA ENTRY'!I262="","",'DATA ENTRY'!I262)</f>
        <v/>
      </c>
      <c r="I261" s="22" t="str">
        <f>IF('DATA ENTRY'!N262="","",'DATA ENTRY'!N262)</f>
        <v/>
      </c>
      <c r="J261" s="147" t="str">
        <f>IF('DATA ENTRY'!O262="","",'DATA ENTRY'!O262)</f>
        <v/>
      </c>
      <c r="K261" s="22" t="str">
        <f>IF('DATA ENTRY'!P262="","",'DATA ENTRY'!P262)</f>
        <v/>
      </c>
      <c r="L261" s="147" t="str">
        <f>IF('DATA ENTRY'!Q262="","",'DATA ENTRY'!Q262)</f>
        <v/>
      </c>
      <c r="M261" s="22" t="str">
        <f>IF('DATA ENTRY'!R262="","",'DATA ENTRY'!R262)</f>
        <v/>
      </c>
      <c r="N261" s="147" t="str">
        <f>IF('DATA ENTRY'!S262="","",'DATA ENTRY'!S262)</f>
        <v/>
      </c>
      <c r="O261" s="147" t="str">
        <f t="shared" si="3"/>
        <v/>
      </c>
      <c r="P261" s="74" t="str">
        <f>IF('DATA ENTRY'!T262="","",'DATA ENTRY'!T262)</f>
        <v/>
      </c>
      <c r="Q261" s="74" t="str">
        <f>IF('DATA ENTRY'!U262="","",'DATA ENTRY'!U262)</f>
        <v/>
      </c>
      <c r="R261" s="22" t="str">
        <f>IF('DATA ENTRY'!W262="","",'DATA ENTRY'!W262)</f>
        <v/>
      </c>
      <c r="S261" s="22" t="str">
        <f>IF('DATA ENTRY'!X262="","",'DATA ENTRY'!X262)</f>
        <v/>
      </c>
      <c r="T261" s="22" t="str">
        <f>IF('DATA ENTRY'!AA262="","",'DATA ENTRY'!AA262)</f>
        <v/>
      </c>
      <c r="U261" s="22" t="str">
        <f>IF(O261="","",SUMPRODUCT(--(D261=$D$5:$D$1071),--(F261=$F$5:$F$1071),--(E261=$E$5:$E$1071),--(O261&lt;$O$5:$O$1071))+COUNTIF($O$5:O261,O261))</f>
        <v/>
      </c>
    </row>
    <row r="262" spans="1:21" ht="18" customHeight="1">
      <c r="A262" s="22" t="str">
        <f>IF(AND(H262="",D262="",F262="",G262="",I262="",J262=""),"",SUBTOTAL(3,$B$5:B262))</f>
        <v/>
      </c>
      <c r="B262" s="74" t="str">
        <f>IF('DATA ENTRY'!B263="","",'DATA ENTRY'!B263)</f>
        <v/>
      </c>
      <c r="C262" s="74" t="str">
        <f>IF('DATA ENTRY'!C263="","",'DATA ENTRY'!C263)</f>
        <v/>
      </c>
      <c r="D262" s="74" t="str">
        <f>IF('DATA ENTRY'!E263="","",'DATA ENTRY'!E263)</f>
        <v/>
      </c>
      <c r="E262" s="22" t="str">
        <f>IF('DATA ENTRY'!G263="","",'DATA ENTRY'!G263)</f>
        <v/>
      </c>
      <c r="F262" s="22" t="str">
        <f>IF('DATA ENTRY'!F263="","",'DATA ENTRY'!F263)</f>
        <v/>
      </c>
      <c r="G262" s="148" t="str">
        <f>IF('DATA ENTRY'!H263="","",'DATA ENTRY'!H263)</f>
        <v/>
      </c>
      <c r="H262" s="148" t="str">
        <f>IF('DATA ENTRY'!I263="","",'DATA ENTRY'!I263)</f>
        <v/>
      </c>
      <c r="I262" s="22" t="str">
        <f>IF('DATA ENTRY'!N263="","",'DATA ENTRY'!N263)</f>
        <v/>
      </c>
      <c r="J262" s="147" t="str">
        <f>IF('DATA ENTRY'!O263="","",'DATA ENTRY'!O263)</f>
        <v/>
      </c>
      <c r="K262" s="22" t="str">
        <f>IF('DATA ENTRY'!P263="","",'DATA ENTRY'!P263)</f>
        <v/>
      </c>
      <c r="L262" s="147" t="str">
        <f>IF('DATA ENTRY'!Q263="","",'DATA ENTRY'!Q263)</f>
        <v/>
      </c>
      <c r="M262" s="22" t="str">
        <f>IF('DATA ENTRY'!R263="","",'DATA ENTRY'!R263)</f>
        <v/>
      </c>
      <c r="N262" s="147" t="str">
        <f>IF('DATA ENTRY'!S263="","",'DATA ENTRY'!S263)</f>
        <v/>
      </c>
      <c r="O262" s="147" t="str">
        <f t="shared" ref="O262:O325" si="4">IFERROR(IF(J262="","",SUM(J262*75%+L262*25%)),"")</f>
        <v/>
      </c>
      <c r="P262" s="74" t="str">
        <f>IF('DATA ENTRY'!T263="","",'DATA ENTRY'!T263)</f>
        <v/>
      </c>
      <c r="Q262" s="74" t="str">
        <f>IF('DATA ENTRY'!U263="","",'DATA ENTRY'!U263)</f>
        <v/>
      </c>
      <c r="R262" s="22" t="str">
        <f>IF('DATA ENTRY'!W263="","",'DATA ENTRY'!W263)</f>
        <v/>
      </c>
      <c r="S262" s="22" t="str">
        <f>IF('DATA ENTRY'!X263="","",'DATA ENTRY'!X263)</f>
        <v/>
      </c>
      <c r="T262" s="22" t="str">
        <f>IF('DATA ENTRY'!AA263="","",'DATA ENTRY'!AA263)</f>
        <v/>
      </c>
      <c r="U262" s="22" t="str">
        <f>IF(O262="","",SUMPRODUCT(--(D262=$D$5:$D$1071),--(F262=$F$5:$F$1071),--(E262=$E$5:$E$1071),--(O262&lt;$O$5:$O$1071))+COUNTIF($O$5:O262,O262))</f>
        <v/>
      </c>
    </row>
    <row r="263" spans="1:21" ht="18" customHeight="1">
      <c r="A263" s="22" t="str">
        <f>IF(AND(H263="",D263="",F263="",G263="",I263="",J263=""),"",SUBTOTAL(3,$B$5:B263))</f>
        <v/>
      </c>
      <c r="B263" s="74" t="str">
        <f>IF('DATA ENTRY'!B264="","",'DATA ENTRY'!B264)</f>
        <v/>
      </c>
      <c r="C263" s="74" t="str">
        <f>IF('DATA ENTRY'!C264="","",'DATA ENTRY'!C264)</f>
        <v/>
      </c>
      <c r="D263" s="74" t="str">
        <f>IF('DATA ENTRY'!E264="","",'DATA ENTRY'!E264)</f>
        <v/>
      </c>
      <c r="E263" s="22" t="str">
        <f>IF('DATA ENTRY'!G264="","",'DATA ENTRY'!G264)</f>
        <v/>
      </c>
      <c r="F263" s="22" t="str">
        <f>IF('DATA ENTRY'!F264="","",'DATA ENTRY'!F264)</f>
        <v/>
      </c>
      <c r="G263" s="148" t="str">
        <f>IF('DATA ENTRY'!H264="","",'DATA ENTRY'!H264)</f>
        <v/>
      </c>
      <c r="H263" s="148" t="str">
        <f>IF('DATA ENTRY'!I264="","",'DATA ENTRY'!I264)</f>
        <v/>
      </c>
      <c r="I263" s="22" t="str">
        <f>IF('DATA ENTRY'!N264="","",'DATA ENTRY'!N264)</f>
        <v/>
      </c>
      <c r="J263" s="147" t="str">
        <f>IF('DATA ENTRY'!O264="","",'DATA ENTRY'!O264)</f>
        <v/>
      </c>
      <c r="K263" s="22" t="str">
        <f>IF('DATA ENTRY'!P264="","",'DATA ENTRY'!P264)</f>
        <v/>
      </c>
      <c r="L263" s="147" t="str">
        <f>IF('DATA ENTRY'!Q264="","",'DATA ENTRY'!Q264)</f>
        <v/>
      </c>
      <c r="M263" s="22" t="str">
        <f>IF('DATA ENTRY'!R264="","",'DATA ENTRY'!R264)</f>
        <v/>
      </c>
      <c r="N263" s="147" t="str">
        <f>IF('DATA ENTRY'!S264="","",'DATA ENTRY'!S264)</f>
        <v/>
      </c>
      <c r="O263" s="147" t="str">
        <f t="shared" si="4"/>
        <v/>
      </c>
      <c r="P263" s="74" t="str">
        <f>IF('DATA ENTRY'!T264="","",'DATA ENTRY'!T264)</f>
        <v/>
      </c>
      <c r="Q263" s="74" t="str">
        <f>IF('DATA ENTRY'!U264="","",'DATA ENTRY'!U264)</f>
        <v/>
      </c>
      <c r="R263" s="22" t="str">
        <f>IF('DATA ENTRY'!W264="","",'DATA ENTRY'!W264)</f>
        <v/>
      </c>
      <c r="S263" s="22" t="str">
        <f>IF('DATA ENTRY'!X264="","",'DATA ENTRY'!X264)</f>
        <v/>
      </c>
      <c r="T263" s="22" t="str">
        <f>IF('DATA ENTRY'!AA264="","",'DATA ENTRY'!AA264)</f>
        <v/>
      </c>
      <c r="U263" s="22" t="str">
        <f>IF(O263="","",SUMPRODUCT(--(D263=$D$5:$D$1071),--(F263=$F$5:$F$1071),--(E263=$E$5:$E$1071),--(O263&lt;$O$5:$O$1071))+COUNTIF($O$5:O263,O263))</f>
        <v/>
      </c>
    </row>
    <row r="264" spans="1:21" ht="18" customHeight="1">
      <c r="A264" s="22" t="str">
        <f>IF(AND(H264="",D264="",F264="",G264="",I264="",J264=""),"",SUBTOTAL(3,$B$5:B264))</f>
        <v/>
      </c>
      <c r="B264" s="74" t="str">
        <f>IF('DATA ENTRY'!B265="","",'DATA ENTRY'!B265)</f>
        <v/>
      </c>
      <c r="C264" s="74" t="str">
        <f>IF('DATA ENTRY'!C265="","",'DATA ENTRY'!C265)</f>
        <v/>
      </c>
      <c r="D264" s="74" t="str">
        <f>IF('DATA ENTRY'!E265="","",'DATA ENTRY'!E265)</f>
        <v/>
      </c>
      <c r="E264" s="22" t="str">
        <f>IF('DATA ENTRY'!G265="","",'DATA ENTRY'!G265)</f>
        <v/>
      </c>
      <c r="F264" s="22" t="str">
        <f>IF('DATA ENTRY'!F265="","",'DATA ENTRY'!F265)</f>
        <v/>
      </c>
      <c r="G264" s="148" t="str">
        <f>IF('DATA ENTRY'!H265="","",'DATA ENTRY'!H265)</f>
        <v/>
      </c>
      <c r="H264" s="148" t="str">
        <f>IF('DATA ENTRY'!I265="","",'DATA ENTRY'!I265)</f>
        <v/>
      </c>
      <c r="I264" s="22" t="str">
        <f>IF('DATA ENTRY'!N265="","",'DATA ENTRY'!N265)</f>
        <v/>
      </c>
      <c r="J264" s="147" t="str">
        <f>IF('DATA ENTRY'!O265="","",'DATA ENTRY'!O265)</f>
        <v/>
      </c>
      <c r="K264" s="22" t="str">
        <f>IF('DATA ENTRY'!P265="","",'DATA ENTRY'!P265)</f>
        <v/>
      </c>
      <c r="L264" s="147" t="str">
        <f>IF('DATA ENTRY'!Q265="","",'DATA ENTRY'!Q265)</f>
        <v/>
      </c>
      <c r="M264" s="22" t="str">
        <f>IF('DATA ENTRY'!R265="","",'DATA ENTRY'!R265)</f>
        <v/>
      </c>
      <c r="N264" s="147" t="str">
        <f>IF('DATA ENTRY'!S265="","",'DATA ENTRY'!S265)</f>
        <v/>
      </c>
      <c r="O264" s="147" t="str">
        <f t="shared" si="4"/>
        <v/>
      </c>
      <c r="P264" s="74" t="str">
        <f>IF('DATA ENTRY'!T265="","",'DATA ENTRY'!T265)</f>
        <v/>
      </c>
      <c r="Q264" s="74" t="str">
        <f>IF('DATA ENTRY'!U265="","",'DATA ENTRY'!U265)</f>
        <v/>
      </c>
      <c r="R264" s="22" t="str">
        <f>IF('DATA ENTRY'!W265="","",'DATA ENTRY'!W265)</f>
        <v/>
      </c>
      <c r="S264" s="22" t="str">
        <f>IF('DATA ENTRY'!X265="","",'DATA ENTRY'!X265)</f>
        <v/>
      </c>
      <c r="T264" s="22" t="str">
        <f>IF('DATA ENTRY'!AA265="","",'DATA ENTRY'!AA265)</f>
        <v/>
      </c>
      <c r="U264" s="22" t="str">
        <f>IF(O264="","",SUMPRODUCT(--(D264=$D$5:$D$1071),--(F264=$F$5:$F$1071),--(E264=$E$5:$E$1071),--(O264&lt;$O$5:$O$1071))+COUNTIF($O$5:O264,O264))</f>
        <v/>
      </c>
    </row>
    <row r="265" spans="1:21" ht="18" customHeight="1">
      <c r="A265" s="22" t="str">
        <f>IF(AND(H265="",D265="",F265="",G265="",I265="",J265=""),"",SUBTOTAL(3,$B$5:B265))</f>
        <v/>
      </c>
      <c r="B265" s="74" t="str">
        <f>IF('DATA ENTRY'!B266="","",'DATA ENTRY'!B266)</f>
        <v/>
      </c>
      <c r="C265" s="74" t="str">
        <f>IF('DATA ENTRY'!C266="","",'DATA ENTRY'!C266)</f>
        <v/>
      </c>
      <c r="D265" s="74" t="str">
        <f>IF('DATA ENTRY'!E266="","",'DATA ENTRY'!E266)</f>
        <v/>
      </c>
      <c r="E265" s="22" t="str">
        <f>IF('DATA ENTRY'!G266="","",'DATA ENTRY'!G266)</f>
        <v/>
      </c>
      <c r="F265" s="22" t="str">
        <f>IF('DATA ENTRY'!F266="","",'DATA ENTRY'!F266)</f>
        <v/>
      </c>
      <c r="G265" s="148" t="str">
        <f>IF('DATA ENTRY'!H266="","",'DATA ENTRY'!H266)</f>
        <v/>
      </c>
      <c r="H265" s="148" t="str">
        <f>IF('DATA ENTRY'!I266="","",'DATA ENTRY'!I266)</f>
        <v/>
      </c>
      <c r="I265" s="22" t="str">
        <f>IF('DATA ENTRY'!N266="","",'DATA ENTRY'!N266)</f>
        <v/>
      </c>
      <c r="J265" s="147" t="str">
        <f>IF('DATA ENTRY'!O266="","",'DATA ENTRY'!O266)</f>
        <v/>
      </c>
      <c r="K265" s="22" t="str">
        <f>IF('DATA ENTRY'!P266="","",'DATA ENTRY'!P266)</f>
        <v/>
      </c>
      <c r="L265" s="147" t="str">
        <f>IF('DATA ENTRY'!Q266="","",'DATA ENTRY'!Q266)</f>
        <v/>
      </c>
      <c r="M265" s="22" t="str">
        <f>IF('DATA ENTRY'!R266="","",'DATA ENTRY'!R266)</f>
        <v/>
      </c>
      <c r="N265" s="147" t="str">
        <f>IF('DATA ENTRY'!S266="","",'DATA ENTRY'!S266)</f>
        <v/>
      </c>
      <c r="O265" s="147" t="str">
        <f t="shared" si="4"/>
        <v/>
      </c>
      <c r="P265" s="74" t="str">
        <f>IF('DATA ENTRY'!T266="","",'DATA ENTRY'!T266)</f>
        <v/>
      </c>
      <c r="Q265" s="74" t="str">
        <f>IF('DATA ENTRY'!U266="","",'DATA ENTRY'!U266)</f>
        <v/>
      </c>
      <c r="R265" s="22" t="str">
        <f>IF('DATA ENTRY'!W266="","",'DATA ENTRY'!W266)</f>
        <v/>
      </c>
      <c r="S265" s="22" t="str">
        <f>IF('DATA ENTRY'!X266="","",'DATA ENTRY'!X266)</f>
        <v/>
      </c>
      <c r="T265" s="22" t="str">
        <f>IF('DATA ENTRY'!AA266="","",'DATA ENTRY'!AA266)</f>
        <v/>
      </c>
      <c r="U265" s="22" t="str">
        <f>IF(O265="","",SUMPRODUCT(--(D265=$D$5:$D$1071),--(F265=$F$5:$F$1071),--(E265=$E$5:$E$1071),--(O265&lt;$O$5:$O$1071))+COUNTIF($O$5:O265,O265))</f>
        <v/>
      </c>
    </row>
    <row r="266" spans="1:21" ht="18" customHeight="1">
      <c r="A266" s="22" t="str">
        <f>IF(AND(H266="",D266="",F266="",G266="",I266="",J266=""),"",SUBTOTAL(3,$B$5:B266))</f>
        <v/>
      </c>
      <c r="B266" s="74" t="str">
        <f>IF('DATA ENTRY'!B267="","",'DATA ENTRY'!B267)</f>
        <v/>
      </c>
      <c r="C266" s="74" t="str">
        <f>IF('DATA ENTRY'!C267="","",'DATA ENTRY'!C267)</f>
        <v/>
      </c>
      <c r="D266" s="74" t="str">
        <f>IF('DATA ENTRY'!E267="","",'DATA ENTRY'!E267)</f>
        <v/>
      </c>
      <c r="E266" s="22" t="str">
        <f>IF('DATA ENTRY'!G267="","",'DATA ENTRY'!G267)</f>
        <v/>
      </c>
      <c r="F266" s="22" t="str">
        <f>IF('DATA ENTRY'!F267="","",'DATA ENTRY'!F267)</f>
        <v/>
      </c>
      <c r="G266" s="148" t="str">
        <f>IF('DATA ENTRY'!H267="","",'DATA ENTRY'!H267)</f>
        <v/>
      </c>
      <c r="H266" s="148" t="str">
        <f>IF('DATA ENTRY'!I267="","",'DATA ENTRY'!I267)</f>
        <v/>
      </c>
      <c r="I266" s="22" t="str">
        <f>IF('DATA ENTRY'!N267="","",'DATA ENTRY'!N267)</f>
        <v/>
      </c>
      <c r="J266" s="147" t="str">
        <f>IF('DATA ENTRY'!O267="","",'DATA ENTRY'!O267)</f>
        <v/>
      </c>
      <c r="K266" s="22" t="str">
        <f>IF('DATA ENTRY'!P267="","",'DATA ENTRY'!P267)</f>
        <v/>
      </c>
      <c r="L266" s="147" t="str">
        <f>IF('DATA ENTRY'!Q267="","",'DATA ENTRY'!Q267)</f>
        <v/>
      </c>
      <c r="M266" s="22" t="str">
        <f>IF('DATA ENTRY'!R267="","",'DATA ENTRY'!R267)</f>
        <v/>
      </c>
      <c r="N266" s="147" t="str">
        <f>IF('DATA ENTRY'!S267="","",'DATA ENTRY'!S267)</f>
        <v/>
      </c>
      <c r="O266" s="147" t="str">
        <f t="shared" si="4"/>
        <v/>
      </c>
      <c r="P266" s="74" t="str">
        <f>IF('DATA ENTRY'!T267="","",'DATA ENTRY'!T267)</f>
        <v/>
      </c>
      <c r="Q266" s="74" t="str">
        <f>IF('DATA ENTRY'!U267="","",'DATA ENTRY'!U267)</f>
        <v/>
      </c>
      <c r="R266" s="22" t="str">
        <f>IF('DATA ENTRY'!W267="","",'DATA ENTRY'!W267)</f>
        <v/>
      </c>
      <c r="S266" s="22" t="str">
        <f>IF('DATA ENTRY'!X267="","",'DATA ENTRY'!X267)</f>
        <v/>
      </c>
      <c r="T266" s="22" t="str">
        <f>IF('DATA ENTRY'!AA267="","",'DATA ENTRY'!AA267)</f>
        <v/>
      </c>
      <c r="U266" s="22" t="str">
        <f>IF(O266="","",SUMPRODUCT(--(D266=$D$5:$D$1071),--(F266=$F$5:$F$1071),--(E266=$E$5:$E$1071),--(O266&lt;$O$5:$O$1071))+COUNTIF($O$5:O266,O266))</f>
        <v/>
      </c>
    </row>
    <row r="267" spans="1:21" ht="18" customHeight="1">
      <c r="A267" s="22" t="str">
        <f>IF(AND(H267="",D267="",F267="",G267="",I267="",J267=""),"",SUBTOTAL(3,$B$5:B267))</f>
        <v/>
      </c>
      <c r="B267" s="74" t="str">
        <f>IF('DATA ENTRY'!B268="","",'DATA ENTRY'!B268)</f>
        <v/>
      </c>
      <c r="C267" s="74" t="str">
        <f>IF('DATA ENTRY'!C268="","",'DATA ENTRY'!C268)</f>
        <v/>
      </c>
      <c r="D267" s="74" t="str">
        <f>IF('DATA ENTRY'!E268="","",'DATA ENTRY'!E268)</f>
        <v/>
      </c>
      <c r="E267" s="22" t="str">
        <f>IF('DATA ENTRY'!G268="","",'DATA ENTRY'!G268)</f>
        <v/>
      </c>
      <c r="F267" s="22" t="str">
        <f>IF('DATA ENTRY'!F268="","",'DATA ENTRY'!F268)</f>
        <v/>
      </c>
      <c r="G267" s="148" t="str">
        <f>IF('DATA ENTRY'!H268="","",'DATA ENTRY'!H268)</f>
        <v/>
      </c>
      <c r="H267" s="148" t="str">
        <f>IF('DATA ENTRY'!I268="","",'DATA ENTRY'!I268)</f>
        <v/>
      </c>
      <c r="I267" s="22" t="str">
        <f>IF('DATA ENTRY'!N268="","",'DATA ENTRY'!N268)</f>
        <v/>
      </c>
      <c r="J267" s="147" t="str">
        <f>IF('DATA ENTRY'!O268="","",'DATA ENTRY'!O268)</f>
        <v/>
      </c>
      <c r="K267" s="22" t="str">
        <f>IF('DATA ENTRY'!P268="","",'DATA ENTRY'!P268)</f>
        <v/>
      </c>
      <c r="L267" s="147" t="str">
        <f>IF('DATA ENTRY'!Q268="","",'DATA ENTRY'!Q268)</f>
        <v/>
      </c>
      <c r="M267" s="22" t="str">
        <f>IF('DATA ENTRY'!R268="","",'DATA ENTRY'!R268)</f>
        <v/>
      </c>
      <c r="N267" s="147" t="str">
        <f>IF('DATA ENTRY'!S268="","",'DATA ENTRY'!S268)</f>
        <v/>
      </c>
      <c r="O267" s="147" t="str">
        <f t="shared" si="4"/>
        <v/>
      </c>
      <c r="P267" s="74" t="str">
        <f>IF('DATA ENTRY'!T268="","",'DATA ENTRY'!T268)</f>
        <v/>
      </c>
      <c r="Q267" s="74" t="str">
        <f>IF('DATA ENTRY'!U268="","",'DATA ENTRY'!U268)</f>
        <v/>
      </c>
      <c r="R267" s="22" t="str">
        <f>IF('DATA ENTRY'!W268="","",'DATA ENTRY'!W268)</f>
        <v/>
      </c>
      <c r="S267" s="22" t="str">
        <f>IF('DATA ENTRY'!X268="","",'DATA ENTRY'!X268)</f>
        <v/>
      </c>
      <c r="T267" s="22" t="str">
        <f>IF('DATA ENTRY'!AA268="","",'DATA ENTRY'!AA268)</f>
        <v/>
      </c>
      <c r="U267" s="22" t="str">
        <f>IF(O267="","",SUMPRODUCT(--(D267=$D$5:$D$1071),--(F267=$F$5:$F$1071),--(E267=$E$5:$E$1071),--(O267&lt;$O$5:$O$1071))+COUNTIF($O$5:O267,O267))</f>
        <v/>
      </c>
    </row>
    <row r="268" spans="1:21" ht="18" customHeight="1">
      <c r="A268" s="22" t="str">
        <f>IF(AND(H268="",D268="",F268="",G268="",I268="",J268=""),"",SUBTOTAL(3,$B$5:B268))</f>
        <v/>
      </c>
      <c r="B268" s="74" t="str">
        <f>IF('DATA ENTRY'!B269="","",'DATA ENTRY'!B269)</f>
        <v/>
      </c>
      <c r="C268" s="74" t="str">
        <f>IF('DATA ENTRY'!C269="","",'DATA ENTRY'!C269)</f>
        <v/>
      </c>
      <c r="D268" s="74" t="str">
        <f>IF('DATA ENTRY'!E269="","",'DATA ENTRY'!E269)</f>
        <v/>
      </c>
      <c r="E268" s="22" t="str">
        <f>IF('DATA ENTRY'!G269="","",'DATA ENTRY'!G269)</f>
        <v/>
      </c>
      <c r="F268" s="22" t="str">
        <f>IF('DATA ENTRY'!F269="","",'DATA ENTRY'!F269)</f>
        <v/>
      </c>
      <c r="G268" s="148" t="str">
        <f>IF('DATA ENTRY'!H269="","",'DATA ENTRY'!H269)</f>
        <v/>
      </c>
      <c r="H268" s="148" t="str">
        <f>IF('DATA ENTRY'!I269="","",'DATA ENTRY'!I269)</f>
        <v/>
      </c>
      <c r="I268" s="22" t="str">
        <f>IF('DATA ENTRY'!N269="","",'DATA ENTRY'!N269)</f>
        <v/>
      </c>
      <c r="J268" s="147" t="str">
        <f>IF('DATA ENTRY'!O269="","",'DATA ENTRY'!O269)</f>
        <v/>
      </c>
      <c r="K268" s="22" t="str">
        <f>IF('DATA ENTRY'!P269="","",'DATA ENTRY'!P269)</f>
        <v/>
      </c>
      <c r="L268" s="147" t="str">
        <f>IF('DATA ENTRY'!Q269="","",'DATA ENTRY'!Q269)</f>
        <v/>
      </c>
      <c r="M268" s="22" t="str">
        <f>IF('DATA ENTRY'!R269="","",'DATA ENTRY'!R269)</f>
        <v/>
      </c>
      <c r="N268" s="147" t="str">
        <f>IF('DATA ENTRY'!S269="","",'DATA ENTRY'!S269)</f>
        <v/>
      </c>
      <c r="O268" s="147" t="str">
        <f t="shared" si="4"/>
        <v/>
      </c>
      <c r="P268" s="74" t="str">
        <f>IF('DATA ENTRY'!T269="","",'DATA ENTRY'!T269)</f>
        <v/>
      </c>
      <c r="Q268" s="74" t="str">
        <f>IF('DATA ENTRY'!U269="","",'DATA ENTRY'!U269)</f>
        <v/>
      </c>
      <c r="R268" s="22" t="str">
        <f>IF('DATA ENTRY'!W269="","",'DATA ENTRY'!W269)</f>
        <v/>
      </c>
      <c r="S268" s="22" t="str">
        <f>IF('DATA ENTRY'!X269="","",'DATA ENTRY'!X269)</f>
        <v/>
      </c>
      <c r="T268" s="22" t="str">
        <f>IF('DATA ENTRY'!AA269="","",'DATA ENTRY'!AA269)</f>
        <v/>
      </c>
      <c r="U268" s="22" t="str">
        <f>IF(O268="","",SUMPRODUCT(--(D268=$D$5:$D$1071),--(F268=$F$5:$F$1071),--(E268=$E$5:$E$1071),--(O268&lt;$O$5:$O$1071))+COUNTIF($O$5:O268,O268))</f>
        <v/>
      </c>
    </row>
    <row r="269" spans="1:21" ht="18" customHeight="1">
      <c r="A269" s="22" t="str">
        <f>IF(AND(H269="",D269="",F269="",G269="",I269="",J269=""),"",SUBTOTAL(3,$B$5:B269))</f>
        <v/>
      </c>
      <c r="B269" s="74" t="str">
        <f>IF('DATA ENTRY'!B270="","",'DATA ENTRY'!B270)</f>
        <v/>
      </c>
      <c r="C269" s="74" t="str">
        <f>IF('DATA ENTRY'!C270="","",'DATA ENTRY'!C270)</f>
        <v/>
      </c>
      <c r="D269" s="74" t="str">
        <f>IF('DATA ENTRY'!E270="","",'DATA ENTRY'!E270)</f>
        <v/>
      </c>
      <c r="E269" s="22" t="str">
        <f>IF('DATA ENTRY'!G270="","",'DATA ENTRY'!G270)</f>
        <v/>
      </c>
      <c r="F269" s="22" t="str">
        <f>IF('DATA ENTRY'!F270="","",'DATA ENTRY'!F270)</f>
        <v/>
      </c>
      <c r="G269" s="148" t="str">
        <f>IF('DATA ENTRY'!H270="","",'DATA ENTRY'!H270)</f>
        <v/>
      </c>
      <c r="H269" s="148" t="str">
        <f>IF('DATA ENTRY'!I270="","",'DATA ENTRY'!I270)</f>
        <v/>
      </c>
      <c r="I269" s="22" t="str">
        <f>IF('DATA ENTRY'!N270="","",'DATA ENTRY'!N270)</f>
        <v/>
      </c>
      <c r="J269" s="147" t="str">
        <f>IF('DATA ENTRY'!O270="","",'DATA ENTRY'!O270)</f>
        <v/>
      </c>
      <c r="K269" s="22" t="str">
        <f>IF('DATA ENTRY'!P270="","",'DATA ENTRY'!P270)</f>
        <v/>
      </c>
      <c r="L269" s="147" t="str">
        <f>IF('DATA ENTRY'!Q270="","",'DATA ENTRY'!Q270)</f>
        <v/>
      </c>
      <c r="M269" s="22" t="str">
        <f>IF('DATA ENTRY'!R270="","",'DATA ENTRY'!R270)</f>
        <v/>
      </c>
      <c r="N269" s="147" t="str">
        <f>IF('DATA ENTRY'!S270="","",'DATA ENTRY'!S270)</f>
        <v/>
      </c>
      <c r="O269" s="147" t="str">
        <f t="shared" si="4"/>
        <v/>
      </c>
      <c r="P269" s="74" t="str">
        <f>IF('DATA ENTRY'!T270="","",'DATA ENTRY'!T270)</f>
        <v/>
      </c>
      <c r="Q269" s="74" t="str">
        <f>IF('DATA ENTRY'!U270="","",'DATA ENTRY'!U270)</f>
        <v/>
      </c>
      <c r="R269" s="22" t="str">
        <f>IF('DATA ENTRY'!W270="","",'DATA ENTRY'!W270)</f>
        <v/>
      </c>
      <c r="S269" s="22" t="str">
        <f>IF('DATA ENTRY'!X270="","",'DATA ENTRY'!X270)</f>
        <v/>
      </c>
      <c r="T269" s="22" t="str">
        <f>IF('DATA ENTRY'!AA270="","",'DATA ENTRY'!AA270)</f>
        <v/>
      </c>
      <c r="U269" s="22" t="str">
        <f>IF(O269="","",SUMPRODUCT(--(D269=$D$5:$D$1071),--(F269=$F$5:$F$1071),--(E269=$E$5:$E$1071),--(O269&lt;$O$5:$O$1071))+COUNTIF($O$5:O269,O269))</f>
        <v/>
      </c>
    </row>
    <row r="270" spans="1:21" ht="18" customHeight="1">
      <c r="A270" s="22" t="str">
        <f>IF(AND(H270="",D270="",F270="",G270="",I270="",J270=""),"",SUBTOTAL(3,$B$5:B270))</f>
        <v/>
      </c>
      <c r="B270" s="74" t="str">
        <f>IF('DATA ENTRY'!B271="","",'DATA ENTRY'!B271)</f>
        <v/>
      </c>
      <c r="C270" s="74" t="str">
        <f>IF('DATA ENTRY'!C271="","",'DATA ENTRY'!C271)</f>
        <v/>
      </c>
      <c r="D270" s="74" t="str">
        <f>IF('DATA ENTRY'!E271="","",'DATA ENTRY'!E271)</f>
        <v/>
      </c>
      <c r="E270" s="22" t="str">
        <f>IF('DATA ENTRY'!G271="","",'DATA ENTRY'!G271)</f>
        <v/>
      </c>
      <c r="F270" s="22" t="str">
        <f>IF('DATA ENTRY'!F271="","",'DATA ENTRY'!F271)</f>
        <v/>
      </c>
      <c r="G270" s="148" t="str">
        <f>IF('DATA ENTRY'!H271="","",'DATA ENTRY'!H271)</f>
        <v/>
      </c>
      <c r="H270" s="148" t="str">
        <f>IF('DATA ENTRY'!I271="","",'DATA ENTRY'!I271)</f>
        <v/>
      </c>
      <c r="I270" s="22" t="str">
        <f>IF('DATA ENTRY'!N271="","",'DATA ENTRY'!N271)</f>
        <v/>
      </c>
      <c r="J270" s="147" t="str">
        <f>IF('DATA ENTRY'!O271="","",'DATA ENTRY'!O271)</f>
        <v/>
      </c>
      <c r="K270" s="22" t="str">
        <f>IF('DATA ENTRY'!P271="","",'DATA ENTRY'!P271)</f>
        <v/>
      </c>
      <c r="L270" s="147" t="str">
        <f>IF('DATA ENTRY'!Q271="","",'DATA ENTRY'!Q271)</f>
        <v/>
      </c>
      <c r="M270" s="22" t="str">
        <f>IF('DATA ENTRY'!R271="","",'DATA ENTRY'!R271)</f>
        <v/>
      </c>
      <c r="N270" s="147" t="str">
        <f>IF('DATA ENTRY'!S271="","",'DATA ENTRY'!S271)</f>
        <v/>
      </c>
      <c r="O270" s="147" t="str">
        <f t="shared" si="4"/>
        <v/>
      </c>
      <c r="P270" s="74" t="str">
        <f>IF('DATA ENTRY'!T271="","",'DATA ENTRY'!T271)</f>
        <v/>
      </c>
      <c r="Q270" s="74" t="str">
        <f>IF('DATA ENTRY'!U271="","",'DATA ENTRY'!U271)</f>
        <v/>
      </c>
      <c r="R270" s="22" t="str">
        <f>IF('DATA ENTRY'!W271="","",'DATA ENTRY'!W271)</f>
        <v/>
      </c>
      <c r="S270" s="22" t="str">
        <f>IF('DATA ENTRY'!X271="","",'DATA ENTRY'!X271)</f>
        <v/>
      </c>
      <c r="T270" s="22" t="str">
        <f>IF('DATA ENTRY'!AA271="","",'DATA ENTRY'!AA271)</f>
        <v/>
      </c>
      <c r="U270" s="22" t="str">
        <f>IF(O270="","",SUMPRODUCT(--(D270=$D$5:$D$1071),--(F270=$F$5:$F$1071),--(E270=$E$5:$E$1071),--(O270&lt;$O$5:$O$1071))+COUNTIF($O$5:O270,O270))</f>
        <v/>
      </c>
    </row>
    <row r="271" spans="1:21" ht="18" customHeight="1">
      <c r="A271" s="22" t="str">
        <f>IF(AND(H271="",D271="",F271="",G271="",I271="",J271=""),"",SUBTOTAL(3,$B$5:B271))</f>
        <v/>
      </c>
      <c r="B271" s="74" t="str">
        <f>IF('DATA ENTRY'!B272="","",'DATA ENTRY'!B272)</f>
        <v/>
      </c>
      <c r="C271" s="74" t="str">
        <f>IF('DATA ENTRY'!C272="","",'DATA ENTRY'!C272)</f>
        <v/>
      </c>
      <c r="D271" s="74" t="str">
        <f>IF('DATA ENTRY'!E272="","",'DATA ENTRY'!E272)</f>
        <v/>
      </c>
      <c r="E271" s="22" t="str">
        <f>IF('DATA ENTRY'!G272="","",'DATA ENTRY'!G272)</f>
        <v/>
      </c>
      <c r="F271" s="22" t="str">
        <f>IF('DATA ENTRY'!F272="","",'DATA ENTRY'!F272)</f>
        <v/>
      </c>
      <c r="G271" s="148" t="str">
        <f>IF('DATA ENTRY'!H272="","",'DATA ENTRY'!H272)</f>
        <v/>
      </c>
      <c r="H271" s="148" t="str">
        <f>IF('DATA ENTRY'!I272="","",'DATA ENTRY'!I272)</f>
        <v/>
      </c>
      <c r="I271" s="22" t="str">
        <f>IF('DATA ENTRY'!N272="","",'DATA ENTRY'!N272)</f>
        <v/>
      </c>
      <c r="J271" s="147" t="str">
        <f>IF('DATA ENTRY'!O272="","",'DATA ENTRY'!O272)</f>
        <v/>
      </c>
      <c r="K271" s="22" t="str">
        <f>IF('DATA ENTRY'!P272="","",'DATA ENTRY'!P272)</f>
        <v/>
      </c>
      <c r="L271" s="147" t="str">
        <f>IF('DATA ENTRY'!Q272="","",'DATA ENTRY'!Q272)</f>
        <v/>
      </c>
      <c r="M271" s="22" t="str">
        <f>IF('DATA ENTRY'!R272="","",'DATA ENTRY'!R272)</f>
        <v/>
      </c>
      <c r="N271" s="147" t="str">
        <f>IF('DATA ENTRY'!S272="","",'DATA ENTRY'!S272)</f>
        <v/>
      </c>
      <c r="O271" s="147" t="str">
        <f t="shared" si="4"/>
        <v/>
      </c>
      <c r="P271" s="74" t="str">
        <f>IF('DATA ENTRY'!T272="","",'DATA ENTRY'!T272)</f>
        <v/>
      </c>
      <c r="Q271" s="74" t="str">
        <f>IF('DATA ENTRY'!U272="","",'DATA ENTRY'!U272)</f>
        <v/>
      </c>
      <c r="R271" s="22" t="str">
        <f>IF('DATA ENTRY'!W272="","",'DATA ENTRY'!W272)</f>
        <v/>
      </c>
      <c r="S271" s="22" t="str">
        <f>IF('DATA ENTRY'!X272="","",'DATA ENTRY'!X272)</f>
        <v/>
      </c>
      <c r="T271" s="22" t="str">
        <f>IF('DATA ENTRY'!AA272="","",'DATA ENTRY'!AA272)</f>
        <v/>
      </c>
      <c r="U271" s="22" t="str">
        <f>IF(O271="","",SUMPRODUCT(--(D271=$D$5:$D$1071),--(F271=$F$5:$F$1071),--(E271=$E$5:$E$1071),--(O271&lt;$O$5:$O$1071))+COUNTIF($O$5:O271,O271))</f>
        <v/>
      </c>
    </row>
    <row r="272" spans="1:21" ht="18" customHeight="1">
      <c r="A272" s="22" t="str">
        <f>IF(AND(H272="",D272="",F272="",G272="",I272="",J272=""),"",SUBTOTAL(3,$B$5:B272))</f>
        <v/>
      </c>
      <c r="B272" s="74" t="str">
        <f>IF('DATA ENTRY'!B273="","",'DATA ENTRY'!B273)</f>
        <v/>
      </c>
      <c r="C272" s="74" t="str">
        <f>IF('DATA ENTRY'!C273="","",'DATA ENTRY'!C273)</f>
        <v/>
      </c>
      <c r="D272" s="74" t="str">
        <f>IF('DATA ENTRY'!E273="","",'DATA ENTRY'!E273)</f>
        <v/>
      </c>
      <c r="E272" s="22" t="str">
        <f>IF('DATA ENTRY'!G273="","",'DATA ENTRY'!G273)</f>
        <v/>
      </c>
      <c r="F272" s="22" t="str">
        <f>IF('DATA ENTRY'!F273="","",'DATA ENTRY'!F273)</f>
        <v/>
      </c>
      <c r="G272" s="148" t="str">
        <f>IF('DATA ENTRY'!H273="","",'DATA ENTRY'!H273)</f>
        <v/>
      </c>
      <c r="H272" s="148" t="str">
        <f>IF('DATA ENTRY'!I273="","",'DATA ENTRY'!I273)</f>
        <v/>
      </c>
      <c r="I272" s="22" t="str">
        <f>IF('DATA ENTRY'!N273="","",'DATA ENTRY'!N273)</f>
        <v/>
      </c>
      <c r="J272" s="147" t="str">
        <f>IF('DATA ENTRY'!O273="","",'DATA ENTRY'!O273)</f>
        <v/>
      </c>
      <c r="K272" s="22" t="str">
        <f>IF('DATA ENTRY'!P273="","",'DATA ENTRY'!P273)</f>
        <v/>
      </c>
      <c r="L272" s="147" t="str">
        <f>IF('DATA ENTRY'!Q273="","",'DATA ENTRY'!Q273)</f>
        <v/>
      </c>
      <c r="M272" s="22" t="str">
        <f>IF('DATA ENTRY'!R273="","",'DATA ENTRY'!R273)</f>
        <v/>
      </c>
      <c r="N272" s="147" t="str">
        <f>IF('DATA ENTRY'!S273="","",'DATA ENTRY'!S273)</f>
        <v/>
      </c>
      <c r="O272" s="147" t="str">
        <f t="shared" si="4"/>
        <v/>
      </c>
      <c r="P272" s="74" t="str">
        <f>IF('DATA ENTRY'!T273="","",'DATA ENTRY'!T273)</f>
        <v/>
      </c>
      <c r="Q272" s="74" t="str">
        <f>IF('DATA ENTRY'!U273="","",'DATA ENTRY'!U273)</f>
        <v/>
      </c>
      <c r="R272" s="22" t="str">
        <f>IF('DATA ENTRY'!W273="","",'DATA ENTRY'!W273)</f>
        <v/>
      </c>
      <c r="S272" s="22" t="str">
        <f>IF('DATA ENTRY'!X273="","",'DATA ENTRY'!X273)</f>
        <v/>
      </c>
      <c r="T272" s="22" t="str">
        <f>IF('DATA ENTRY'!AA273="","",'DATA ENTRY'!AA273)</f>
        <v/>
      </c>
      <c r="U272" s="22" t="str">
        <f>IF(O272="","",SUMPRODUCT(--(D272=$D$5:$D$1071),--(F272=$F$5:$F$1071),--(E272=$E$5:$E$1071),--(O272&lt;$O$5:$O$1071))+COUNTIF($O$5:O272,O272))</f>
        <v/>
      </c>
    </row>
    <row r="273" spans="1:21" ht="18" customHeight="1">
      <c r="A273" s="22" t="str">
        <f>IF(AND(H273="",D273="",F273="",G273="",I273="",J273=""),"",SUBTOTAL(3,$B$5:B273))</f>
        <v/>
      </c>
      <c r="B273" s="74" t="str">
        <f>IF('DATA ENTRY'!B274="","",'DATA ENTRY'!B274)</f>
        <v/>
      </c>
      <c r="C273" s="74" t="str">
        <f>IF('DATA ENTRY'!C274="","",'DATA ENTRY'!C274)</f>
        <v/>
      </c>
      <c r="D273" s="74" t="str">
        <f>IF('DATA ENTRY'!E274="","",'DATA ENTRY'!E274)</f>
        <v/>
      </c>
      <c r="E273" s="22" t="str">
        <f>IF('DATA ENTRY'!G274="","",'DATA ENTRY'!G274)</f>
        <v/>
      </c>
      <c r="F273" s="22" t="str">
        <f>IF('DATA ENTRY'!F274="","",'DATA ENTRY'!F274)</f>
        <v/>
      </c>
      <c r="G273" s="148" t="str">
        <f>IF('DATA ENTRY'!H274="","",'DATA ENTRY'!H274)</f>
        <v/>
      </c>
      <c r="H273" s="148" t="str">
        <f>IF('DATA ENTRY'!I274="","",'DATA ENTRY'!I274)</f>
        <v/>
      </c>
      <c r="I273" s="22" t="str">
        <f>IF('DATA ENTRY'!N274="","",'DATA ENTRY'!N274)</f>
        <v/>
      </c>
      <c r="J273" s="147" t="str">
        <f>IF('DATA ENTRY'!O274="","",'DATA ENTRY'!O274)</f>
        <v/>
      </c>
      <c r="K273" s="22" t="str">
        <f>IF('DATA ENTRY'!P274="","",'DATA ENTRY'!P274)</f>
        <v/>
      </c>
      <c r="L273" s="147" t="str">
        <f>IF('DATA ENTRY'!Q274="","",'DATA ENTRY'!Q274)</f>
        <v/>
      </c>
      <c r="M273" s="22" t="str">
        <f>IF('DATA ENTRY'!R274="","",'DATA ENTRY'!R274)</f>
        <v/>
      </c>
      <c r="N273" s="147" t="str">
        <f>IF('DATA ENTRY'!S274="","",'DATA ENTRY'!S274)</f>
        <v/>
      </c>
      <c r="O273" s="147" t="str">
        <f t="shared" si="4"/>
        <v/>
      </c>
      <c r="P273" s="74" t="str">
        <f>IF('DATA ENTRY'!T274="","",'DATA ENTRY'!T274)</f>
        <v/>
      </c>
      <c r="Q273" s="74" t="str">
        <f>IF('DATA ENTRY'!U274="","",'DATA ENTRY'!U274)</f>
        <v/>
      </c>
      <c r="R273" s="22" t="str">
        <f>IF('DATA ENTRY'!W274="","",'DATA ENTRY'!W274)</f>
        <v/>
      </c>
      <c r="S273" s="22" t="str">
        <f>IF('DATA ENTRY'!X274="","",'DATA ENTRY'!X274)</f>
        <v/>
      </c>
      <c r="T273" s="22" t="str">
        <f>IF('DATA ENTRY'!AA274="","",'DATA ENTRY'!AA274)</f>
        <v/>
      </c>
      <c r="U273" s="22" t="str">
        <f>IF(O273="","",SUMPRODUCT(--(D273=$D$5:$D$1071),--(F273=$F$5:$F$1071),--(E273=$E$5:$E$1071),--(O273&lt;$O$5:$O$1071))+COUNTIF($O$5:O273,O273))</f>
        <v/>
      </c>
    </row>
    <row r="274" spans="1:21" ht="18" customHeight="1">
      <c r="A274" s="22" t="str">
        <f>IF(AND(H274="",D274="",F274="",G274="",I274="",J274=""),"",SUBTOTAL(3,$B$5:B274))</f>
        <v/>
      </c>
      <c r="B274" s="74" t="str">
        <f>IF('DATA ENTRY'!B275="","",'DATA ENTRY'!B275)</f>
        <v/>
      </c>
      <c r="C274" s="74" t="str">
        <f>IF('DATA ENTRY'!C275="","",'DATA ENTRY'!C275)</f>
        <v/>
      </c>
      <c r="D274" s="74" t="str">
        <f>IF('DATA ENTRY'!E275="","",'DATA ENTRY'!E275)</f>
        <v/>
      </c>
      <c r="E274" s="22" t="str">
        <f>IF('DATA ENTRY'!G275="","",'DATA ENTRY'!G275)</f>
        <v/>
      </c>
      <c r="F274" s="22" t="str">
        <f>IF('DATA ENTRY'!F275="","",'DATA ENTRY'!F275)</f>
        <v/>
      </c>
      <c r="G274" s="148" t="str">
        <f>IF('DATA ENTRY'!H275="","",'DATA ENTRY'!H275)</f>
        <v/>
      </c>
      <c r="H274" s="148" t="str">
        <f>IF('DATA ENTRY'!I275="","",'DATA ENTRY'!I275)</f>
        <v/>
      </c>
      <c r="I274" s="22" t="str">
        <f>IF('DATA ENTRY'!N275="","",'DATA ENTRY'!N275)</f>
        <v/>
      </c>
      <c r="J274" s="147" t="str">
        <f>IF('DATA ENTRY'!O275="","",'DATA ENTRY'!O275)</f>
        <v/>
      </c>
      <c r="K274" s="22" t="str">
        <f>IF('DATA ENTRY'!P275="","",'DATA ENTRY'!P275)</f>
        <v/>
      </c>
      <c r="L274" s="147" t="str">
        <f>IF('DATA ENTRY'!Q275="","",'DATA ENTRY'!Q275)</f>
        <v/>
      </c>
      <c r="M274" s="22" t="str">
        <f>IF('DATA ENTRY'!R275="","",'DATA ENTRY'!R275)</f>
        <v/>
      </c>
      <c r="N274" s="147" t="str">
        <f>IF('DATA ENTRY'!S275="","",'DATA ENTRY'!S275)</f>
        <v/>
      </c>
      <c r="O274" s="147" t="str">
        <f t="shared" si="4"/>
        <v/>
      </c>
      <c r="P274" s="74" t="str">
        <f>IF('DATA ENTRY'!T275="","",'DATA ENTRY'!T275)</f>
        <v/>
      </c>
      <c r="Q274" s="74" t="str">
        <f>IF('DATA ENTRY'!U275="","",'DATA ENTRY'!U275)</f>
        <v/>
      </c>
      <c r="R274" s="22" t="str">
        <f>IF('DATA ENTRY'!W275="","",'DATA ENTRY'!W275)</f>
        <v/>
      </c>
      <c r="S274" s="22" t="str">
        <f>IF('DATA ENTRY'!X275="","",'DATA ENTRY'!X275)</f>
        <v/>
      </c>
      <c r="T274" s="22" t="str">
        <f>IF('DATA ENTRY'!AA275="","",'DATA ENTRY'!AA275)</f>
        <v/>
      </c>
      <c r="U274" s="22" t="str">
        <f>IF(O274="","",SUMPRODUCT(--(D274=$D$5:$D$1071),--(F274=$F$5:$F$1071),--(E274=$E$5:$E$1071),--(O274&lt;$O$5:$O$1071))+COUNTIF($O$5:O274,O274))</f>
        <v/>
      </c>
    </row>
    <row r="275" spans="1:21" ht="18" customHeight="1">
      <c r="A275" s="22" t="str">
        <f>IF(AND(H275="",D275="",F275="",G275="",I275="",J275=""),"",SUBTOTAL(3,$B$5:B275))</f>
        <v/>
      </c>
      <c r="B275" s="74" t="str">
        <f>IF('DATA ENTRY'!B276="","",'DATA ENTRY'!B276)</f>
        <v/>
      </c>
      <c r="C275" s="74" t="str">
        <f>IF('DATA ENTRY'!C276="","",'DATA ENTRY'!C276)</f>
        <v/>
      </c>
      <c r="D275" s="74" t="str">
        <f>IF('DATA ENTRY'!E276="","",'DATA ENTRY'!E276)</f>
        <v/>
      </c>
      <c r="E275" s="22" t="str">
        <f>IF('DATA ENTRY'!G276="","",'DATA ENTRY'!G276)</f>
        <v/>
      </c>
      <c r="F275" s="22" t="str">
        <f>IF('DATA ENTRY'!F276="","",'DATA ENTRY'!F276)</f>
        <v/>
      </c>
      <c r="G275" s="148" t="str">
        <f>IF('DATA ENTRY'!H276="","",'DATA ENTRY'!H276)</f>
        <v/>
      </c>
      <c r="H275" s="148" t="str">
        <f>IF('DATA ENTRY'!I276="","",'DATA ENTRY'!I276)</f>
        <v/>
      </c>
      <c r="I275" s="22" t="str">
        <f>IF('DATA ENTRY'!N276="","",'DATA ENTRY'!N276)</f>
        <v/>
      </c>
      <c r="J275" s="147" t="str">
        <f>IF('DATA ENTRY'!O276="","",'DATA ENTRY'!O276)</f>
        <v/>
      </c>
      <c r="K275" s="22" t="str">
        <f>IF('DATA ENTRY'!P276="","",'DATA ENTRY'!P276)</f>
        <v/>
      </c>
      <c r="L275" s="147" t="str">
        <f>IF('DATA ENTRY'!Q276="","",'DATA ENTRY'!Q276)</f>
        <v/>
      </c>
      <c r="M275" s="22" t="str">
        <f>IF('DATA ENTRY'!R276="","",'DATA ENTRY'!R276)</f>
        <v/>
      </c>
      <c r="N275" s="147" t="str">
        <f>IF('DATA ENTRY'!S276="","",'DATA ENTRY'!S276)</f>
        <v/>
      </c>
      <c r="O275" s="147" t="str">
        <f t="shared" si="4"/>
        <v/>
      </c>
      <c r="P275" s="74" t="str">
        <f>IF('DATA ENTRY'!T276="","",'DATA ENTRY'!T276)</f>
        <v/>
      </c>
      <c r="Q275" s="74" t="str">
        <f>IF('DATA ENTRY'!U276="","",'DATA ENTRY'!U276)</f>
        <v/>
      </c>
      <c r="R275" s="22" t="str">
        <f>IF('DATA ENTRY'!W276="","",'DATA ENTRY'!W276)</f>
        <v/>
      </c>
      <c r="S275" s="22" t="str">
        <f>IF('DATA ENTRY'!X276="","",'DATA ENTRY'!X276)</f>
        <v/>
      </c>
      <c r="T275" s="22" t="str">
        <f>IF('DATA ENTRY'!AA276="","",'DATA ENTRY'!AA276)</f>
        <v/>
      </c>
      <c r="U275" s="22" t="str">
        <f>IF(O275="","",SUMPRODUCT(--(D275=$D$5:$D$1071),--(F275=$F$5:$F$1071),--(E275=$E$5:$E$1071),--(O275&lt;$O$5:$O$1071))+COUNTIF($O$5:O275,O275))</f>
        <v/>
      </c>
    </row>
    <row r="276" spans="1:21" ht="18" customHeight="1">
      <c r="A276" s="22" t="str">
        <f>IF(AND(H276="",D276="",F276="",G276="",I276="",J276=""),"",SUBTOTAL(3,$B$5:B276))</f>
        <v/>
      </c>
      <c r="B276" s="74" t="str">
        <f>IF('DATA ENTRY'!B277="","",'DATA ENTRY'!B277)</f>
        <v/>
      </c>
      <c r="C276" s="74" t="str">
        <f>IF('DATA ENTRY'!C277="","",'DATA ENTRY'!C277)</f>
        <v/>
      </c>
      <c r="D276" s="74" t="str">
        <f>IF('DATA ENTRY'!E277="","",'DATA ENTRY'!E277)</f>
        <v/>
      </c>
      <c r="E276" s="22" t="str">
        <f>IF('DATA ENTRY'!G277="","",'DATA ENTRY'!G277)</f>
        <v/>
      </c>
      <c r="F276" s="22" t="str">
        <f>IF('DATA ENTRY'!F277="","",'DATA ENTRY'!F277)</f>
        <v/>
      </c>
      <c r="G276" s="148" t="str">
        <f>IF('DATA ENTRY'!H277="","",'DATA ENTRY'!H277)</f>
        <v/>
      </c>
      <c r="H276" s="148" t="str">
        <f>IF('DATA ENTRY'!I277="","",'DATA ENTRY'!I277)</f>
        <v/>
      </c>
      <c r="I276" s="22" t="str">
        <f>IF('DATA ENTRY'!N277="","",'DATA ENTRY'!N277)</f>
        <v/>
      </c>
      <c r="J276" s="147" t="str">
        <f>IF('DATA ENTRY'!O277="","",'DATA ENTRY'!O277)</f>
        <v/>
      </c>
      <c r="K276" s="22" t="str">
        <f>IF('DATA ENTRY'!P277="","",'DATA ENTRY'!P277)</f>
        <v/>
      </c>
      <c r="L276" s="147" t="str">
        <f>IF('DATA ENTRY'!Q277="","",'DATA ENTRY'!Q277)</f>
        <v/>
      </c>
      <c r="M276" s="22" t="str">
        <f>IF('DATA ENTRY'!R277="","",'DATA ENTRY'!R277)</f>
        <v/>
      </c>
      <c r="N276" s="147" t="str">
        <f>IF('DATA ENTRY'!S277="","",'DATA ENTRY'!S277)</f>
        <v/>
      </c>
      <c r="O276" s="147" t="str">
        <f t="shared" si="4"/>
        <v/>
      </c>
      <c r="P276" s="74" t="str">
        <f>IF('DATA ENTRY'!T277="","",'DATA ENTRY'!T277)</f>
        <v/>
      </c>
      <c r="Q276" s="74" t="str">
        <f>IF('DATA ENTRY'!U277="","",'DATA ENTRY'!U277)</f>
        <v/>
      </c>
      <c r="R276" s="22" t="str">
        <f>IF('DATA ENTRY'!W277="","",'DATA ENTRY'!W277)</f>
        <v/>
      </c>
      <c r="S276" s="22" t="str">
        <f>IF('DATA ENTRY'!X277="","",'DATA ENTRY'!X277)</f>
        <v/>
      </c>
      <c r="T276" s="22" t="str">
        <f>IF('DATA ENTRY'!AA277="","",'DATA ENTRY'!AA277)</f>
        <v/>
      </c>
      <c r="U276" s="22" t="str">
        <f>IF(O276="","",SUMPRODUCT(--(D276=$D$5:$D$1071),--(F276=$F$5:$F$1071),--(E276=$E$5:$E$1071),--(O276&lt;$O$5:$O$1071))+COUNTIF($O$5:O276,O276))</f>
        <v/>
      </c>
    </row>
    <row r="277" spans="1:21" ht="18" customHeight="1">
      <c r="A277" s="22" t="str">
        <f>IF(AND(H277="",D277="",F277="",G277="",I277="",J277=""),"",SUBTOTAL(3,$B$5:B277))</f>
        <v/>
      </c>
      <c r="B277" s="74" t="str">
        <f>IF('DATA ENTRY'!B278="","",'DATA ENTRY'!B278)</f>
        <v/>
      </c>
      <c r="C277" s="74" t="str">
        <f>IF('DATA ENTRY'!C278="","",'DATA ENTRY'!C278)</f>
        <v/>
      </c>
      <c r="D277" s="74" t="str">
        <f>IF('DATA ENTRY'!E278="","",'DATA ENTRY'!E278)</f>
        <v/>
      </c>
      <c r="E277" s="22" t="str">
        <f>IF('DATA ENTRY'!G278="","",'DATA ENTRY'!G278)</f>
        <v/>
      </c>
      <c r="F277" s="22" t="str">
        <f>IF('DATA ENTRY'!F278="","",'DATA ENTRY'!F278)</f>
        <v/>
      </c>
      <c r="G277" s="148" t="str">
        <f>IF('DATA ENTRY'!H278="","",'DATA ENTRY'!H278)</f>
        <v/>
      </c>
      <c r="H277" s="148" t="str">
        <f>IF('DATA ENTRY'!I278="","",'DATA ENTRY'!I278)</f>
        <v/>
      </c>
      <c r="I277" s="22" t="str">
        <f>IF('DATA ENTRY'!N278="","",'DATA ENTRY'!N278)</f>
        <v/>
      </c>
      <c r="J277" s="147" t="str">
        <f>IF('DATA ENTRY'!O278="","",'DATA ENTRY'!O278)</f>
        <v/>
      </c>
      <c r="K277" s="22" t="str">
        <f>IF('DATA ENTRY'!P278="","",'DATA ENTRY'!P278)</f>
        <v/>
      </c>
      <c r="L277" s="147" t="str">
        <f>IF('DATA ENTRY'!Q278="","",'DATA ENTRY'!Q278)</f>
        <v/>
      </c>
      <c r="M277" s="22" t="str">
        <f>IF('DATA ENTRY'!R278="","",'DATA ENTRY'!R278)</f>
        <v/>
      </c>
      <c r="N277" s="147" t="str">
        <f>IF('DATA ENTRY'!S278="","",'DATA ENTRY'!S278)</f>
        <v/>
      </c>
      <c r="O277" s="147" t="str">
        <f t="shared" si="4"/>
        <v/>
      </c>
      <c r="P277" s="74" t="str">
        <f>IF('DATA ENTRY'!T278="","",'DATA ENTRY'!T278)</f>
        <v/>
      </c>
      <c r="Q277" s="74" t="str">
        <f>IF('DATA ENTRY'!U278="","",'DATA ENTRY'!U278)</f>
        <v/>
      </c>
      <c r="R277" s="22" t="str">
        <f>IF('DATA ENTRY'!W278="","",'DATA ENTRY'!W278)</f>
        <v/>
      </c>
      <c r="S277" s="22" t="str">
        <f>IF('DATA ENTRY'!X278="","",'DATA ENTRY'!X278)</f>
        <v/>
      </c>
      <c r="T277" s="22" t="str">
        <f>IF('DATA ENTRY'!AA278="","",'DATA ENTRY'!AA278)</f>
        <v/>
      </c>
      <c r="U277" s="22" t="str">
        <f>IF(O277="","",SUMPRODUCT(--(D277=$D$5:$D$1071),--(F277=$F$5:$F$1071),--(E277=$E$5:$E$1071),--(O277&lt;$O$5:$O$1071))+COUNTIF($O$5:O277,O277))</f>
        <v/>
      </c>
    </row>
    <row r="278" spans="1:21" ht="18" customHeight="1">
      <c r="A278" s="22" t="str">
        <f>IF(AND(H278="",D278="",F278="",G278="",I278="",J278=""),"",SUBTOTAL(3,$B$5:B278))</f>
        <v/>
      </c>
      <c r="B278" s="74" t="str">
        <f>IF('DATA ENTRY'!B279="","",'DATA ENTRY'!B279)</f>
        <v/>
      </c>
      <c r="C278" s="74" t="str">
        <f>IF('DATA ENTRY'!C279="","",'DATA ENTRY'!C279)</f>
        <v/>
      </c>
      <c r="D278" s="74" t="str">
        <f>IF('DATA ENTRY'!E279="","",'DATA ENTRY'!E279)</f>
        <v/>
      </c>
      <c r="E278" s="22" t="str">
        <f>IF('DATA ENTRY'!G279="","",'DATA ENTRY'!G279)</f>
        <v/>
      </c>
      <c r="F278" s="22" t="str">
        <f>IF('DATA ENTRY'!F279="","",'DATA ENTRY'!F279)</f>
        <v/>
      </c>
      <c r="G278" s="148" t="str">
        <f>IF('DATA ENTRY'!H279="","",'DATA ENTRY'!H279)</f>
        <v/>
      </c>
      <c r="H278" s="148" t="str">
        <f>IF('DATA ENTRY'!I279="","",'DATA ENTRY'!I279)</f>
        <v/>
      </c>
      <c r="I278" s="22" t="str">
        <f>IF('DATA ENTRY'!N279="","",'DATA ENTRY'!N279)</f>
        <v/>
      </c>
      <c r="J278" s="147" t="str">
        <f>IF('DATA ENTRY'!O279="","",'DATA ENTRY'!O279)</f>
        <v/>
      </c>
      <c r="K278" s="22" t="str">
        <f>IF('DATA ENTRY'!P279="","",'DATA ENTRY'!P279)</f>
        <v/>
      </c>
      <c r="L278" s="147" t="str">
        <f>IF('DATA ENTRY'!Q279="","",'DATA ENTRY'!Q279)</f>
        <v/>
      </c>
      <c r="M278" s="22" t="str">
        <f>IF('DATA ENTRY'!R279="","",'DATA ENTRY'!R279)</f>
        <v/>
      </c>
      <c r="N278" s="147" t="str">
        <f>IF('DATA ENTRY'!S279="","",'DATA ENTRY'!S279)</f>
        <v/>
      </c>
      <c r="O278" s="147" t="str">
        <f t="shared" si="4"/>
        <v/>
      </c>
      <c r="P278" s="74" t="str">
        <f>IF('DATA ENTRY'!T279="","",'DATA ENTRY'!T279)</f>
        <v/>
      </c>
      <c r="Q278" s="74" t="str">
        <f>IF('DATA ENTRY'!U279="","",'DATA ENTRY'!U279)</f>
        <v/>
      </c>
      <c r="R278" s="22" t="str">
        <f>IF('DATA ENTRY'!W279="","",'DATA ENTRY'!W279)</f>
        <v/>
      </c>
      <c r="S278" s="22" t="str">
        <f>IF('DATA ENTRY'!X279="","",'DATA ENTRY'!X279)</f>
        <v/>
      </c>
      <c r="T278" s="22" t="str">
        <f>IF('DATA ENTRY'!AA279="","",'DATA ENTRY'!AA279)</f>
        <v/>
      </c>
      <c r="U278" s="22" t="str">
        <f>IF(O278="","",SUMPRODUCT(--(D278=$D$5:$D$1071),--(F278=$F$5:$F$1071),--(E278=$E$5:$E$1071),--(O278&lt;$O$5:$O$1071))+COUNTIF($O$5:O278,O278))</f>
        <v/>
      </c>
    </row>
    <row r="279" spans="1:21" ht="18" customHeight="1">
      <c r="A279" s="22" t="str">
        <f>IF(AND(H279="",D279="",F279="",G279="",I279="",J279=""),"",SUBTOTAL(3,$B$5:B279))</f>
        <v/>
      </c>
      <c r="B279" s="74" t="str">
        <f>IF('DATA ENTRY'!B280="","",'DATA ENTRY'!B280)</f>
        <v/>
      </c>
      <c r="C279" s="74" t="str">
        <f>IF('DATA ENTRY'!C280="","",'DATA ENTRY'!C280)</f>
        <v/>
      </c>
      <c r="D279" s="74" t="str">
        <f>IF('DATA ENTRY'!E280="","",'DATA ENTRY'!E280)</f>
        <v/>
      </c>
      <c r="E279" s="22" t="str">
        <f>IF('DATA ENTRY'!G280="","",'DATA ENTRY'!G280)</f>
        <v/>
      </c>
      <c r="F279" s="22" t="str">
        <f>IF('DATA ENTRY'!F280="","",'DATA ENTRY'!F280)</f>
        <v/>
      </c>
      <c r="G279" s="148" t="str">
        <f>IF('DATA ENTRY'!H280="","",'DATA ENTRY'!H280)</f>
        <v/>
      </c>
      <c r="H279" s="148" t="str">
        <f>IF('DATA ENTRY'!I280="","",'DATA ENTRY'!I280)</f>
        <v/>
      </c>
      <c r="I279" s="22" t="str">
        <f>IF('DATA ENTRY'!N280="","",'DATA ENTRY'!N280)</f>
        <v/>
      </c>
      <c r="J279" s="147" t="str">
        <f>IF('DATA ENTRY'!O280="","",'DATA ENTRY'!O280)</f>
        <v/>
      </c>
      <c r="K279" s="22" t="str">
        <f>IF('DATA ENTRY'!P280="","",'DATA ENTRY'!P280)</f>
        <v/>
      </c>
      <c r="L279" s="147" t="str">
        <f>IF('DATA ENTRY'!Q280="","",'DATA ENTRY'!Q280)</f>
        <v/>
      </c>
      <c r="M279" s="22" t="str">
        <f>IF('DATA ENTRY'!R280="","",'DATA ENTRY'!R280)</f>
        <v/>
      </c>
      <c r="N279" s="147" t="str">
        <f>IF('DATA ENTRY'!S280="","",'DATA ENTRY'!S280)</f>
        <v/>
      </c>
      <c r="O279" s="147" t="str">
        <f t="shared" si="4"/>
        <v/>
      </c>
      <c r="P279" s="74" t="str">
        <f>IF('DATA ENTRY'!T280="","",'DATA ENTRY'!T280)</f>
        <v/>
      </c>
      <c r="Q279" s="74" t="str">
        <f>IF('DATA ENTRY'!U280="","",'DATA ENTRY'!U280)</f>
        <v/>
      </c>
      <c r="R279" s="22" t="str">
        <f>IF('DATA ENTRY'!W280="","",'DATA ENTRY'!W280)</f>
        <v/>
      </c>
      <c r="S279" s="22" t="str">
        <f>IF('DATA ENTRY'!X280="","",'DATA ENTRY'!X280)</f>
        <v/>
      </c>
      <c r="T279" s="22" t="str">
        <f>IF('DATA ENTRY'!AA280="","",'DATA ENTRY'!AA280)</f>
        <v/>
      </c>
      <c r="U279" s="22" t="str">
        <f>IF(O279="","",SUMPRODUCT(--(D279=$D$5:$D$1071),--(F279=$F$5:$F$1071),--(E279=$E$5:$E$1071),--(O279&lt;$O$5:$O$1071))+COUNTIF($O$5:O279,O279))</f>
        <v/>
      </c>
    </row>
    <row r="280" spans="1:21" ht="18" customHeight="1">
      <c r="A280" s="22" t="str">
        <f>IF(AND(H280="",D280="",F280="",G280="",I280="",J280=""),"",SUBTOTAL(3,$B$5:B280))</f>
        <v/>
      </c>
      <c r="B280" s="74" t="str">
        <f>IF('DATA ENTRY'!B281="","",'DATA ENTRY'!B281)</f>
        <v/>
      </c>
      <c r="C280" s="74" t="str">
        <f>IF('DATA ENTRY'!C281="","",'DATA ENTRY'!C281)</f>
        <v/>
      </c>
      <c r="D280" s="74" t="str">
        <f>IF('DATA ENTRY'!E281="","",'DATA ENTRY'!E281)</f>
        <v/>
      </c>
      <c r="E280" s="22" t="str">
        <f>IF('DATA ENTRY'!G281="","",'DATA ENTRY'!G281)</f>
        <v/>
      </c>
      <c r="F280" s="22" t="str">
        <f>IF('DATA ENTRY'!F281="","",'DATA ENTRY'!F281)</f>
        <v/>
      </c>
      <c r="G280" s="148" t="str">
        <f>IF('DATA ENTRY'!H281="","",'DATA ENTRY'!H281)</f>
        <v/>
      </c>
      <c r="H280" s="148" t="str">
        <f>IF('DATA ENTRY'!I281="","",'DATA ENTRY'!I281)</f>
        <v/>
      </c>
      <c r="I280" s="22" t="str">
        <f>IF('DATA ENTRY'!N281="","",'DATA ENTRY'!N281)</f>
        <v/>
      </c>
      <c r="J280" s="147" t="str">
        <f>IF('DATA ENTRY'!O281="","",'DATA ENTRY'!O281)</f>
        <v/>
      </c>
      <c r="K280" s="22" t="str">
        <f>IF('DATA ENTRY'!P281="","",'DATA ENTRY'!P281)</f>
        <v/>
      </c>
      <c r="L280" s="147" t="str">
        <f>IF('DATA ENTRY'!Q281="","",'DATA ENTRY'!Q281)</f>
        <v/>
      </c>
      <c r="M280" s="22" t="str">
        <f>IF('DATA ENTRY'!R281="","",'DATA ENTRY'!R281)</f>
        <v/>
      </c>
      <c r="N280" s="147" t="str">
        <f>IF('DATA ENTRY'!S281="","",'DATA ENTRY'!S281)</f>
        <v/>
      </c>
      <c r="O280" s="147" t="str">
        <f t="shared" si="4"/>
        <v/>
      </c>
      <c r="P280" s="74" t="str">
        <f>IF('DATA ENTRY'!T281="","",'DATA ENTRY'!T281)</f>
        <v/>
      </c>
      <c r="Q280" s="74" t="str">
        <f>IF('DATA ENTRY'!U281="","",'DATA ENTRY'!U281)</f>
        <v/>
      </c>
      <c r="R280" s="22" t="str">
        <f>IF('DATA ENTRY'!W281="","",'DATA ENTRY'!W281)</f>
        <v/>
      </c>
      <c r="S280" s="22" t="str">
        <f>IF('DATA ENTRY'!X281="","",'DATA ENTRY'!X281)</f>
        <v/>
      </c>
      <c r="T280" s="22" t="str">
        <f>IF('DATA ENTRY'!AA281="","",'DATA ENTRY'!AA281)</f>
        <v/>
      </c>
      <c r="U280" s="22" t="str">
        <f>IF(O280="","",SUMPRODUCT(--(D280=$D$5:$D$1071),--(F280=$F$5:$F$1071),--(E280=$E$5:$E$1071),--(O280&lt;$O$5:$O$1071))+COUNTIF($O$5:O280,O280))</f>
        <v/>
      </c>
    </row>
    <row r="281" spans="1:21" ht="18" customHeight="1">
      <c r="A281" s="22" t="str">
        <f>IF(AND(H281="",D281="",F281="",G281="",I281="",J281=""),"",SUBTOTAL(3,$B$5:B281))</f>
        <v/>
      </c>
      <c r="B281" s="74" t="str">
        <f>IF('DATA ENTRY'!B282="","",'DATA ENTRY'!B282)</f>
        <v/>
      </c>
      <c r="C281" s="74" t="str">
        <f>IF('DATA ENTRY'!C282="","",'DATA ENTRY'!C282)</f>
        <v/>
      </c>
      <c r="D281" s="74" t="str">
        <f>IF('DATA ENTRY'!E282="","",'DATA ENTRY'!E282)</f>
        <v/>
      </c>
      <c r="E281" s="22" t="str">
        <f>IF('DATA ENTRY'!G282="","",'DATA ENTRY'!G282)</f>
        <v/>
      </c>
      <c r="F281" s="22" t="str">
        <f>IF('DATA ENTRY'!F282="","",'DATA ENTRY'!F282)</f>
        <v/>
      </c>
      <c r="G281" s="148" t="str">
        <f>IF('DATA ENTRY'!H282="","",'DATA ENTRY'!H282)</f>
        <v/>
      </c>
      <c r="H281" s="148" t="str">
        <f>IF('DATA ENTRY'!I282="","",'DATA ENTRY'!I282)</f>
        <v/>
      </c>
      <c r="I281" s="22" t="str">
        <f>IF('DATA ENTRY'!N282="","",'DATA ENTRY'!N282)</f>
        <v/>
      </c>
      <c r="J281" s="147" t="str">
        <f>IF('DATA ENTRY'!O282="","",'DATA ENTRY'!O282)</f>
        <v/>
      </c>
      <c r="K281" s="22" t="str">
        <f>IF('DATA ENTRY'!P282="","",'DATA ENTRY'!P282)</f>
        <v/>
      </c>
      <c r="L281" s="147" t="str">
        <f>IF('DATA ENTRY'!Q282="","",'DATA ENTRY'!Q282)</f>
        <v/>
      </c>
      <c r="M281" s="22" t="str">
        <f>IF('DATA ENTRY'!R282="","",'DATA ENTRY'!R282)</f>
        <v/>
      </c>
      <c r="N281" s="147" t="str">
        <f>IF('DATA ENTRY'!S282="","",'DATA ENTRY'!S282)</f>
        <v/>
      </c>
      <c r="O281" s="147" t="str">
        <f t="shared" si="4"/>
        <v/>
      </c>
      <c r="P281" s="74" t="str">
        <f>IF('DATA ENTRY'!T282="","",'DATA ENTRY'!T282)</f>
        <v/>
      </c>
      <c r="Q281" s="74" t="str">
        <f>IF('DATA ENTRY'!U282="","",'DATA ENTRY'!U282)</f>
        <v/>
      </c>
      <c r="R281" s="22" t="str">
        <f>IF('DATA ENTRY'!W282="","",'DATA ENTRY'!W282)</f>
        <v/>
      </c>
      <c r="S281" s="22" t="str">
        <f>IF('DATA ENTRY'!X282="","",'DATA ENTRY'!X282)</f>
        <v/>
      </c>
      <c r="T281" s="22" t="str">
        <f>IF('DATA ENTRY'!AA282="","",'DATA ENTRY'!AA282)</f>
        <v/>
      </c>
      <c r="U281" s="22" t="str">
        <f>IF(O281="","",SUMPRODUCT(--(D281=$D$5:$D$1071),--(F281=$F$5:$F$1071),--(E281=$E$5:$E$1071),--(O281&lt;$O$5:$O$1071))+COUNTIF($O$5:O281,O281))</f>
        <v/>
      </c>
    </row>
    <row r="282" spans="1:21" ht="18" customHeight="1">
      <c r="A282" s="22" t="str">
        <f>IF(AND(H282="",D282="",F282="",G282="",I282="",J282=""),"",SUBTOTAL(3,$B$5:B282))</f>
        <v/>
      </c>
      <c r="B282" s="74" t="str">
        <f>IF('DATA ENTRY'!B283="","",'DATA ENTRY'!B283)</f>
        <v/>
      </c>
      <c r="C282" s="74" t="str">
        <f>IF('DATA ENTRY'!C283="","",'DATA ENTRY'!C283)</f>
        <v/>
      </c>
      <c r="D282" s="74" t="str">
        <f>IF('DATA ENTRY'!E283="","",'DATA ENTRY'!E283)</f>
        <v/>
      </c>
      <c r="E282" s="22" t="str">
        <f>IF('DATA ENTRY'!G283="","",'DATA ENTRY'!G283)</f>
        <v/>
      </c>
      <c r="F282" s="22" t="str">
        <f>IF('DATA ENTRY'!F283="","",'DATA ENTRY'!F283)</f>
        <v/>
      </c>
      <c r="G282" s="148" t="str">
        <f>IF('DATA ENTRY'!H283="","",'DATA ENTRY'!H283)</f>
        <v/>
      </c>
      <c r="H282" s="148" t="str">
        <f>IF('DATA ENTRY'!I283="","",'DATA ENTRY'!I283)</f>
        <v/>
      </c>
      <c r="I282" s="22" t="str">
        <f>IF('DATA ENTRY'!N283="","",'DATA ENTRY'!N283)</f>
        <v/>
      </c>
      <c r="J282" s="147" t="str">
        <f>IF('DATA ENTRY'!O283="","",'DATA ENTRY'!O283)</f>
        <v/>
      </c>
      <c r="K282" s="22" t="str">
        <f>IF('DATA ENTRY'!P283="","",'DATA ENTRY'!P283)</f>
        <v/>
      </c>
      <c r="L282" s="147" t="str">
        <f>IF('DATA ENTRY'!Q283="","",'DATA ENTRY'!Q283)</f>
        <v/>
      </c>
      <c r="M282" s="22" t="str">
        <f>IF('DATA ENTRY'!R283="","",'DATA ENTRY'!R283)</f>
        <v/>
      </c>
      <c r="N282" s="147" t="str">
        <f>IF('DATA ENTRY'!S283="","",'DATA ENTRY'!S283)</f>
        <v/>
      </c>
      <c r="O282" s="147" t="str">
        <f t="shared" si="4"/>
        <v/>
      </c>
      <c r="P282" s="74" t="str">
        <f>IF('DATA ENTRY'!T283="","",'DATA ENTRY'!T283)</f>
        <v/>
      </c>
      <c r="Q282" s="74" t="str">
        <f>IF('DATA ENTRY'!U283="","",'DATA ENTRY'!U283)</f>
        <v/>
      </c>
      <c r="R282" s="22" t="str">
        <f>IF('DATA ENTRY'!W283="","",'DATA ENTRY'!W283)</f>
        <v/>
      </c>
      <c r="S282" s="22" t="str">
        <f>IF('DATA ENTRY'!X283="","",'DATA ENTRY'!X283)</f>
        <v/>
      </c>
      <c r="T282" s="22" t="str">
        <f>IF('DATA ENTRY'!AA283="","",'DATA ENTRY'!AA283)</f>
        <v/>
      </c>
      <c r="U282" s="22" t="str">
        <f>IF(O282="","",SUMPRODUCT(--(D282=$D$5:$D$1071),--(F282=$F$5:$F$1071),--(E282=$E$5:$E$1071),--(O282&lt;$O$5:$O$1071))+COUNTIF($O$5:O282,O282))</f>
        <v/>
      </c>
    </row>
    <row r="283" spans="1:21" ht="18" customHeight="1">
      <c r="A283" s="22" t="str">
        <f>IF(AND(H283="",D283="",F283="",G283="",I283="",J283=""),"",SUBTOTAL(3,$B$5:B283))</f>
        <v/>
      </c>
      <c r="B283" s="74" t="str">
        <f>IF('DATA ENTRY'!B284="","",'DATA ENTRY'!B284)</f>
        <v/>
      </c>
      <c r="C283" s="74" t="str">
        <f>IF('DATA ENTRY'!C284="","",'DATA ENTRY'!C284)</f>
        <v/>
      </c>
      <c r="D283" s="74" t="str">
        <f>IF('DATA ENTRY'!E284="","",'DATA ENTRY'!E284)</f>
        <v/>
      </c>
      <c r="E283" s="22" t="str">
        <f>IF('DATA ENTRY'!G284="","",'DATA ENTRY'!G284)</f>
        <v/>
      </c>
      <c r="F283" s="22" t="str">
        <f>IF('DATA ENTRY'!F284="","",'DATA ENTRY'!F284)</f>
        <v/>
      </c>
      <c r="G283" s="148" t="str">
        <f>IF('DATA ENTRY'!H284="","",'DATA ENTRY'!H284)</f>
        <v/>
      </c>
      <c r="H283" s="148" t="str">
        <f>IF('DATA ENTRY'!I284="","",'DATA ENTRY'!I284)</f>
        <v/>
      </c>
      <c r="I283" s="22" t="str">
        <f>IF('DATA ENTRY'!N284="","",'DATA ENTRY'!N284)</f>
        <v/>
      </c>
      <c r="J283" s="147" t="str">
        <f>IF('DATA ENTRY'!O284="","",'DATA ENTRY'!O284)</f>
        <v/>
      </c>
      <c r="K283" s="22" t="str">
        <f>IF('DATA ENTRY'!P284="","",'DATA ENTRY'!P284)</f>
        <v/>
      </c>
      <c r="L283" s="147" t="str">
        <f>IF('DATA ENTRY'!Q284="","",'DATA ENTRY'!Q284)</f>
        <v/>
      </c>
      <c r="M283" s="22" t="str">
        <f>IF('DATA ENTRY'!R284="","",'DATA ENTRY'!R284)</f>
        <v/>
      </c>
      <c r="N283" s="147" t="str">
        <f>IF('DATA ENTRY'!S284="","",'DATA ENTRY'!S284)</f>
        <v/>
      </c>
      <c r="O283" s="147" t="str">
        <f t="shared" si="4"/>
        <v/>
      </c>
      <c r="P283" s="74" t="str">
        <f>IF('DATA ENTRY'!T284="","",'DATA ENTRY'!T284)</f>
        <v/>
      </c>
      <c r="Q283" s="74" t="str">
        <f>IF('DATA ENTRY'!U284="","",'DATA ENTRY'!U284)</f>
        <v/>
      </c>
      <c r="R283" s="22" t="str">
        <f>IF('DATA ENTRY'!W284="","",'DATA ENTRY'!W284)</f>
        <v/>
      </c>
      <c r="S283" s="22" t="str">
        <f>IF('DATA ENTRY'!X284="","",'DATA ENTRY'!X284)</f>
        <v/>
      </c>
      <c r="T283" s="22" t="str">
        <f>IF('DATA ENTRY'!AA284="","",'DATA ENTRY'!AA284)</f>
        <v/>
      </c>
      <c r="U283" s="22" t="str">
        <f>IF(O283="","",SUMPRODUCT(--(D283=$D$5:$D$1071),--(F283=$F$5:$F$1071),--(E283=$E$5:$E$1071),--(O283&lt;$O$5:$O$1071))+COUNTIF($O$5:O283,O283))</f>
        <v/>
      </c>
    </row>
    <row r="284" spans="1:21" ht="18" customHeight="1">
      <c r="A284" s="22" t="str">
        <f>IF(AND(H284="",D284="",F284="",G284="",I284="",J284=""),"",SUBTOTAL(3,$B$5:B284))</f>
        <v/>
      </c>
      <c r="B284" s="74" t="str">
        <f>IF('DATA ENTRY'!B285="","",'DATA ENTRY'!B285)</f>
        <v/>
      </c>
      <c r="C284" s="74" t="str">
        <f>IF('DATA ENTRY'!C285="","",'DATA ENTRY'!C285)</f>
        <v/>
      </c>
      <c r="D284" s="74" t="str">
        <f>IF('DATA ENTRY'!E285="","",'DATA ENTRY'!E285)</f>
        <v/>
      </c>
      <c r="E284" s="22" t="str">
        <f>IF('DATA ENTRY'!G285="","",'DATA ENTRY'!G285)</f>
        <v/>
      </c>
      <c r="F284" s="22" t="str">
        <f>IF('DATA ENTRY'!F285="","",'DATA ENTRY'!F285)</f>
        <v/>
      </c>
      <c r="G284" s="148" t="str">
        <f>IF('DATA ENTRY'!H285="","",'DATA ENTRY'!H285)</f>
        <v/>
      </c>
      <c r="H284" s="148" t="str">
        <f>IF('DATA ENTRY'!I285="","",'DATA ENTRY'!I285)</f>
        <v/>
      </c>
      <c r="I284" s="22" t="str">
        <f>IF('DATA ENTRY'!N285="","",'DATA ENTRY'!N285)</f>
        <v/>
      </c>
      <c r="J284" s="147" t="str">
        <f>IF('DATA ENTRY'!O285="","",'DATA ENTRY'!O285)</f>
        <v/>
      </c>
      <c r="K284" s="22" t="str">
        <f>IF('DATA ENTRY'!P285="","",'DATA ENTRY'!P285)</f>
        <v/>
      </c>
      <c r="L284" s="147" t="str">
        <f>IF('DATA ENTRY'!Q285="","",'DATA ENTRY'!Q285)</f>
        <v/>
      </c>
      <c r="M284" s="22" t="str">
        <f>IF('DATA ENTRY'!R285="","",'DATA ENTRY'!R285)</f>
        <v/>
      </c>
      <c r="N284" s="147" t="str">
        <f>IF('DATA ENTRY'!S285="","",'DATA ENTRY'!S285)</f>
        <v/>
      </c>
      <c r="O284" s="147" t="str">
        <f t="shared" si="4"/>
        <v/>
      </c>
      <c r="P284" s="74" t="str">
        <f>IF('DATA ENTRY'!T285="","",'DATA ENTRY'!T285)</f>
        <v/>
      </c>
      <c r="Q284" s="74" t="str">
        <f>IF('DATA ENTRY'!U285="","",'DATA ENTRY'!U285)</f>
        <v/>
      </c>
      <c r="R284" s="22" t="str">
        <f>IF('DATA ENTRY'!W285="","",'DATA ENTRY'!W285)</f>
        <v/>
      </c>
      <c r="S284" s="22" t="str">
        <f>IF('DATA ENTRY'!X285="","",'DATA ENTRY'!X285)</f>
        <v/>
      </c>
      <c r="T284" s="22" t="str">
        <f>IF('DATA ENTRY'!AA285="","",'DATA ENTRY'!AA285)</f>
        <v/>
      </c>
      <c r="U284" s="22" t="str">
        <f>IF(O284="","",SUMPRODUCT(--(D284=$D$5:$D$1071),--(F284=$F$5:$F$1071),--(E284=$E$5:$E$1071),--(O284&lt;$O$5:$O$1071))+COUNTIF($O$5:O284,O284))</f>
        <v/>
      </c>
    </row>
    <row r="285" spans="1:21" ht="18" customHeight="1">
      <c r="A285" s="22" t="str">
        <f>IF(AND(H285="",D285="",F285="",G285="",I285="",J285=""),"",SUBTOTAL(3,$B$5:B285))</f>
        <v/>
      </c>
      <c r="B285" s="74" t="str">
        <f>IF('DATA ENTRY'!B286="","",'DATA ENTRY'!B286)</f>
        <v/>
      </c>
      <c r="C285" s="74" t="str">
        <f>IF('DATA ENTRY'!C286="","",'DATA ENTRY'!C286)</f>
        <v/>
      </c>
      <c r="D285" s="74" t="str">
        <f>IF('DATA ENTRY'!E286="","",'DATA ENTRY'!E286)</f>
        <v/>
      </c>
      <c r="E285" s="22" t="str">
        <f>IF('DATA ENTRY'!G286="","",'DATA ENTRY'!G286)</f>
        <v/>
      </c>
      <c r="F285" s="22" t="str">
        <f>IF('DATA ENTRY'!F286="","",'DATA ENTRY'!F286)</f>
        <v/>
      </c>
      <c r="G285" s="148" t="str">
        <f>IF('DATA ENTRY'!H286="","",'DATA ENTRY'!H286)</f>
        <v/>
      </c>
      <c r="H285" s="148" t="str">
        <f>IF('DATA ENTRY'!I286="","",'DATA ENTRY'!I286)</f>
        <v/>
      </c>
      <c r="I285" s="22" t="str">
        <f>IF('DATA ENTRY'!N286="","",'DATA ENTRY'!N286)</f>
        <v/>
      </c>
      <c r="J285" s="147" t="str">
        <f>IF('DATA ENTRY'!O286="","",'DATA ENTRY'!O286)</f>
        <v/>
      </c>
      <c r="K285" s="22" t="str">
        <f>IF('DATA ENTRY'!P286="","",'DATA ENTRY'!P286)</f>
        <v/>
      </c>
      <c r="L285" s="147" t="str">
        <f>IF('DATA ENTRY'!Q286="","",'DATA ENTRY'!Q286)</f>
        <v/>
      </c>
      <c r="M285" s="22" t="str">
        <f>IF('DATA ENTRY'!R286="","",'DATA ENTRY'!R286)</f>
        <v/>
      </c>
      <c r="N285" s="147" t="str">
        <f>IF('DATA ENTRY'!S286="","",'DATA ENTRY'!S286)</f>
        <v/>
      </c>
      <c r="O285" s="147" t="str">
        <f t="shared" si="4"/>
        <v/>
      </c>
      <c r="P285" s="74" t="str">
        <f>IF('DATA ENTRY'!T286="","",'DATA ENTRY'!T286)</f>
        <v/>
      </c>
      <c r="Q285" s="74" t="str">
        <f>IF('DATA ENTRY'!U286="","",'DATA ENTRY'!U286)</f>
        <v/>
      </c>
      <c r="R285" s="22" t="str">
        <f>IF('DATA ENTRY'!W286="","",'DATA ENTRY'!W286)</f>
        <v/>
      </c>
      <c r="S285" s="22" t="str">
        <f>IF('DATA ENTRY'!X286="","",'DATA ENTRY'!X286)</f>
        <v/>
      </c>
      <c r="T285" s="22" t="str">
        <f>IF('DATA ENTRY'!AA286="","",'DATA ENTRY'!AA286)</f>
        <v/>
      </c>
      <c r="U285" s="22" t="str">
        <f>IF(O285="","",SUMPRODUCT(--(D285=$D$5:$D$1071),--(F285=$F$5:$F$1071),--(E285=$E$5:$E$1071),--(O285&lt;$O$5:$O$1071))+COUNTIF($O$5:O285,O285))</f>
        <v/>
      </c>
    </row>
    <row r="286" spans="1:21" ht="18" customHeight="1">
      <c r="A286" s="22" t="str">
        <f>IF(AND(H286="",D286="",F286="",G286="",I286="",J286=""),"",SUBTOTAL(3,$B$5:B286))</f>
        <v/>
      </c>
      <c r="B286" s="74" t="str">
        <f>IF('DATA ENTRY'!B287="","",'DATA ENTRY'!B287)</f>
        <v/>
      </c>
      <c r="C286" s="74" t="str">
        <f>IF('DATA ENTRY'!C287="","",'DATA ENTRY'!C287)</f>
        <v/>
      </c>
      <c r="D286" s="74" t="str">
        <f>IF('DATA ENTRY'!E287="","",'DATA ENTRY'!E287)</f>
        <v/>
      </c>
      <c r="E286" s="22" t="str">
        <f>IF('DATA ENTRY'!G287="","",'DATA ENTRY'!G287)</f>
        <v/>
      </c>
      <c r="F286" s="22" t="str">
        <f>IF('DATA ENTRY'!F287="","",'DATA ENTRY'!F287)</f>
        <v/>
      </c>
      <c r="G286" s="148" t="str">
        <f>IF('DATA ENTRY'!H287="","",'DATA ENTRY'!H287)</f>
        <v/>
      </c>
      <c r="H286" s="148" t="str">
        <f>IF('DATA ENTRY'!I287="","",'DATA ENTRY'!I287)</f>
        <v/>
      </c>
      <c r="I286" s="22" t="str">
        <f>IF('DATA ENTRY'!N287="","",'DATA ENTRY'!N287)</f>
        <v/>
      </c>
      <c r="J286" s="147" t="str">
        <f>IF('DATA ENTRY'!O287="","",'DATA ENTRY'!O287)</f>
        <v/>
      </c>
      <c r="K286" s="22" t="str">
        <f>IF('DATA ENTRY'!P287="","",'DATA ENTRY'!P287)</f>
        <v/>
      </c>
      <c r="L286" s="147" t="str">
        <f>IF('DATA ENTRY'!Q287="","",'DATA ENTRY'!Q287)</f>
        <v/>
      </c>
      <c r="M286" s="22" t="str">
        <f>IF('DATA ENTRY'!R287="","",'DATA ENTRY'!R287)</f>
        <v/>
      </c>
      <c r="N286" s="147" t="str">
        <f>IF('DATA ENTRY'!S287="","",'DATA ENTRY'!S287)</f>
        <v/>
      </c>
      <c r="O286" s="147" t="str">
        <f t="shared" si="4"/>
        <v/>
      </c>
      <c r="P286" s="74" t="str">
        <f>IF('DATA ENTRY'!T287="","",'DATA ENTRY'!T287)</f>
        <v/>
      </c>
      <c r="Q286" s="74" t="str">
        <f>IF('DATA ENTRY'!U287="","",'DATA ENTRY'!U287)</f>
        <v/>
      </c>
      <c r="R286" s="22" t="str">
        <f>IF('DATA ENTRY'!W287="","",'DATA ENTRY'!W287)</f>
        <v/>
      </c>
      <c r="S286" s="22" t="str">
        <f>IF('DATA ENTRY'!X287="","",'DATA ENTRY'!X287)</f>
        <v/>
      </c>
      <c r="T286" s="22" t="str">
        <f>IF('DATA ENTRY'!AA287="","",'DATA ENTRY'!AA287)</f>
        <v/>
      </c>
      <c r="U286" s="22" t="str">
        <f>IF(O286="","",SUMPRODUCT(--(D286=$D$5:$D$1071),--(F286=$F$5:$F$1071),--(E286=$E$5:$E$1071),--(O286&lt;$O$5:$O$1071))+COUNTIF($O$5:O286,O286))</f>
        <v/>
      </c>
    </row>
    <row r="287" spans="1:21" ht="18" customHeight="1">
      <c r="A287" s="22" t="str">
        <f>IF(AND(H287="",D287="",F287="",G287="",I287="",J287=""),"",SUBTOTAL(3,$B$5:B287))</f>
        <v/>
      </c>
      <c r="B287" s="74" t="str">
        <f>IF('DATA ENTRY'!B288="","",'DATA ENTRY'!B288)</f>
        <v/>
      </c>
      <c r="C287" s="74" t="str">
        <f>IF('DATA ENTRY'!C288="","",'DATA ENTRY'!C288)</f>
        <v/>
      </c>
      <c r="D287" s="74" t="str">
        <f>IF('DATA ENTRY'!E288="","",'DATA ENTRY'!E288)</f>
        <v/>
      </c>
      <c r="E287" s="22" t="str">
        <f>IF('DATA ENTRY'!G288="","",'DATA ENTRY'!G288)</f>
        <v/>
      </c>
      <c r="F287" s="22" t="str">
        <f>IF('DATA ENTRY'!F288="","",'DATA ENTRY'!F288)</f>
        <v/>
      </c>
      <c r="G287" s="148" t="str">
        <f>IF('DATA ENTRY'!H288="","",'DATA ENTRY'!H288)</f>
        <v/>
      </c>
      <c r="H287" s="148" t="str">
        <f>IF('DATA ENTRY'!I288="","",'DATA ENTRY'!I288)</f>
        <v/>
      </c>
      <c r="I287" s="22" t="str">
        <f>IF('DATA ENTRY'!N288="","",'DATA ENTRY'!N288)</f>
        <v/>
      </c>
      <c r="J287" s="147" t="str">
        <f>IF('DATA ENTRY'!O288="","",'DATA ENTRY'!O288)</f>
        <v/>
      </c>
      <c r="K287" s="22" t="str">
        <f>IF('DATA ENTRY'!P288="","",'DATA ENTRY'!P288)</f>
        <v/>
      </c>
      <c r="L287" s="147" t="str">
        <f>IF('DATA ENTRY'!Q288="","",'DATA ENTRY'!Q288)</f>
        <v/>
      </c>
      <c r="M287" s="22" t="str">
        <f>IF('DATA ENTRY'!R288="","",'DATA ENTRY'!R288)</f>
        <v/>
      </c>
      <c r="N287" s="147" t="str">
        <f>IF('DATA ENTRY'!S288="","",'DATA ENTRY'!S288)</f>
        <v/>
      </c>
      <c r="O287" s="147" t="str">
        <f t="shared" si="4"/>
        <v/>
      </c>
      <c r="P287" s="74" t="str">
        <f>IF('DATA ENTRY'!T288="","",'DATA ENTRY'!T288)</f>
        <v/>
      </c>
      <c r="Q287" s="74" t="str">
        <f>IF('DATA ENTRY'!U288="","",'DATA ENTRY'!U288)</f>
        <v/>
      </c>
      <c r="R287" s="22" t="str">
        <f>IF('DATA ENTRY'!W288="","",'DATA ENTRY'!W288)</f>
        <v/>
      </c>
      <c r="S287" s="22" t="str">
        <f>IF('DATA ENTRY'!X288="","",'DATA ENTRY'!X288)</f>
        <v/>
      </c>
      <c r="T287" s="22" t="str">
        <f>IF('DATA ENTRY'!AA288="","",'DATA ENTRY'!AA288)</f>
        <v/>
      </c>
      <c r="U287" s="22" t="str">
        <f>IF(O287="","",SUMPRODUCT(--(D287=$D$5:$D$1071),--(F287=$F$5:$F$1071),--(E287=$E$5:$E$1071),--(O287&lt;$O$5:$O$1071))+COUNTIF($O$5:O287,O287))</f>
        <v/>
      </c>
    </row>
    <row r="288" spans="1:21" ht="18" customHeight="1">
      <c r="A288" s="22" t="str">
        <f>IF(AND(H288="",D288="",F288="",G288="",I288="",J288=""),"",SUBTOTAL(3,$B$5:B288))</f>
        <v/>
      </c>
      <c r="B288" s="74" t="str">
        <f>IF('DATA ENTRY'!B289="","",'DATA ENTRY'!B289)</f>
        <v/>
      </c>
      <c r="C288" s="74" t="str">
        <f>IF('DATA ENTRY'!C289="","",'DATA ENTRY'!C289)</f>
        <v/>
      </c>
      <c r="D288" s="74" t="str">
        <f>IF('DATA ENTRY'!E289="","",'DATA ENTRY'!E289)</f>
        <v/>
      </c>
      <c r="E288" s="22" t="str">
        <f>IF('DATA ENTRY'!G289="","",'DATA ENTRY'!G289)</f>
        <v/>
      </c>
      <c r="F288" s="22" t="str">
        <f>IF('DATA ENTRY'!F289="","",'DATA ENTRY'!F289)</f>
        <v/>
      </c>
      <c r="G288" s="148" t="str">
        <f>IF('DATA ENTRY'!H289="","",'DATA ENTRY'!H289)</f>
        <v/>
      </c>
      <c r="H288" s="148" t="str">
        <f>IF('DATA ENTRY'!I289="","",'DATA ENTRY'!I289)</f>
        <v/>
      </c>
      <c r="I288" s="22" t="str">
        <f>IF('DATA ENTRY'!N289="","",'DATA ENTRY'!N289)</f>
        <v/>
      </c>
      <c r="J288" s="147" t="str">
        <f>IF('DATA ENTRY'!O289="","",'DATA ENTRY'!O289)</f>
        <v/>
      </c>
      <c r="K288" s="22" t="str">
        <f>IF('DATA ENTRY'!P289="","",'DATA ENTRY'!P289)</f>
        <v/>
      </c>
      <c r="L288" s="147" t="str">
        <f>IF('DATA ENTRY'!Q289="","",'DATA ENTRY'!Q289)</f>
        <v/>
      </c>
      <c r="M288" s="22" t="str">
        <f>IF('DATA ENTRY'!R289="","",'DATA ENTRY'!R289)</f>
        <v/>
      </c>
      <c r="N288" s="147" t="str">
        <f>IF('DATA ENTRY'!S289="","",'DATA ENTRY'!S289)</f>
        <v/>
      </c>
      <c r="O288" s="147" t="str">
        <f t="shared" si="4"/>
        <v/>
      </c>
      <c r="P288" s="74" t="str">
        <f>IF('DATA ENTRY'!T289="","",'DATA ENTRY'!T289)</f>
        <v/>
      </c>
      <c r="Q288" s="74" t="str">
        <f>IF('DATA ENTRY'!U289="","",'DATA ENTRY'!U289)</f>
        <v/>
      </c>
      <c r="R288" s="22" t="str">
        <f>IF('DATA ENTRY'!W289="","",'DATA ENTRY'!W289)</f>
        <v/>
      </c>
      <c r="S288" s="22" t="str">
        <f>IF('DATA ENTRY'!X289="","",'DATA ENTRY'!X289)</f>
        <v/>
      </c>
      <c r="T288" s="22" t="str">
        <f>IF('DATA ENTRY'!AA289="","",'DATA ENTRY'!AA289)</f>
        <v/>
      </c>
      <c r="U288" s="22" t="str">
        <f>IF(O288="","",SUMPRODUCT(--(D288=$D$5:$D$1071),--(F288=$F$5:$F$1071),--(E288=$E$5:$E$1071),--(O288&lt;$O$5:$O$1071))+COUNTIF($O$5:O288,O288))</f>
        <v/>
      </c>
    </row>
    <row r="289" spans="1:21" ht="18" customHeight="1">
      <c r="A289" s="22" t="str">
        <f>IF(AND(H289="",D289="",F289="",G289="",I289="",J289=""),"",SUBTOTAL(3,$B$5:B289))</f>
        <v/>
      </c>
      <c r="B289" s="74" t="str">
        <f>IF('DATA ENTRY'!B290="","",'DATA ENTRY'!B290)</f>
        <v/>
      </c>
      <c r="C289" s="74" t="str">
        <f>IF('DATA ENTRY'!C290="","",'DATA ENTRY'!C290)</f>
        <v/>
      </c>
      <c r="D289" s="74" t="str">
        <f>IF('DATA ENTRY'!E290="","",'DATA ENTRY'!E290)</f>
        <v/>
      </c>
      <c r="E289" s="22" t="str">
        <f>IF('DATA ENTRY'!G290="","",'DATA ENTRY'!G290)</f>
        <v/>
      </c>
      <c r="F289" s="22" t="str">
        <f>IF('DATA ENTRY'!F290="","",'DATA ENTRY'!F290)</f>
        <v/>
      </c>
      <c r="G289" s="148" t="str">
        <f>IF('DATA ENTRY'!H290="","",'DATA ENTRY'!H290)</f>
        <v/>
      </c>
      <c r="H289" s="148" t="str">
        <f>IF('DATA ENTRY'!I290="","",'DATA ENTRY'!I290)</f>
        <v/>
      </c>
      <c r="I289" s="22" t="str">
        <f>IF('DATA ENTRY'!N290="","",'DATA ENTRY'!N290)</f>
        <v/>
      </c>
      <c r="J289" s="147" t="str">
        <f>IF('DATA ENTRY'!O290="","",'DATA ENTRY'!O290)</f>
        <v/>
      </c>
      <c r="K289" s="22" t="str">
        <f>IF('DATA ENTRY'!P290="","",'DATA ENTRY'!P290)</f>
        <v/>
      </c>
      <c r="L289" s="147" t="str">
        <f>IF('DATA ENTRY'!Q290="","",'DATA ENTRY'!Q290)</f>
        <v/>
      </c>
      <c r="M289" s="22" t="str">
        <f>IF('DATA ENTRY'!R290="","",'DATA ENTRY'!R290)</f>
        <v/>
      </c>
      <c r="N289" s="147" t="str">
        <f>IF('DATA ENTRY'!S290="","",'DATA ENTRY'!S290)</f>
        <v/>
      </c>
      <c r="O289" s="147" t="str">
        <f t="shared" si="4"/>
        <v/>
      </c>
      <c r="P289" s="74" t="str">
        <f>IF('DATA ENTRY'!T290="","",'DATA ENTRY'!T290)</f>
        <v/>
      </c>
      <c r="Q289" s="74" t="str">
        <f>IF('DATA ENTRY'!U290="","",'DATA ENTRY'!U290)</f>
        <v/>
      </c>
      <c r="R289" s="22" t="str">
        <f>IF('DATA ENTRY'!W290="","",'DATA ENTRY'!W290)</f>
        <v/>
      </c>
      <c r="S289" s="22" t="str">
        <f>IF('DATA ENTRY'!X290="","",'DATA ENTRY'!X290)</f>
        <v/>
      </c>
      <c r="T289" s="22" t="str">
        <f>IF('DATA ENTRY'!AA290="","",'DATA ENTRY'!AA290)</f>
        <v/>
      </c>
      <c r="U289" s="22" t="str">
        <f>IF(O289="","",SUMPRODUCT(--(D289=$D$5:$D$1071),--(F289=$F$5:$F$1071),--(E289=$E$5:$E$1071),--(O289&lt;$O$5:$O$1071))+COUNTIF($O$5:O289,O289))</f>
        <v/>
      </c>
    </row>
    <row r="290" spans="1:21" ht="18" customHeight="1">
      <c r="A290" s="22" t="str">
        <f>IF(AND(H290="",D290="",F290="",G290="",I290="",J290=""),"",SUBTOTAL(3,$B$5:B290))</f>
        <v/>
      </c>
      <c r="B290" s="74" t="str">
        <f>IF('DATA ENTRY'!B291="","",'DATA ENTRY'!B291)</f>
        <v/>
      </c>
      <c r="C290" s="74" t="str">
        <f>IF('DATA ENTRY'!C291="","",'DATA ENTRY'!C291)</f>
        <v/>
      </c>
      <c r="D290" s="74" t="str">
        <f>IF('DATA ENTRY'!E291="","",'DATA ENTRY'!E291)</f>
        <v/>
      </c>
      <c r="E290" s="22" t="str">
        <f>IF('DATA ENTRY'!G291="","",'DATA ENTRY'!G291)</f>
        <v/>
      </c>
      <c r="F290" s="22" t="str">
        <f>IF('DATA ENTRY'!F291="","",'DATA ENTRY'!F291)</f>
        <v/>
      </c>
      <c r="G290" s="148" t="str">
        <f>IF('DATA ENTRY'!H291="","",'DATA ENTRY'!H291)</f>
        <v/>
      </c>
      <c r="H290" s="148" t="str">
        <f>IF('DATA ENTRY'!I291="","",'DATA ENTRY'!I291)</f>
        <v/>
      </c>
      <c r="I290" s="22" t="str">
        <f>IF('DATA ENTRY'!N291="","",'DATA ENTRY'!N291)</f>
        <v/>
      </c>
      <c r="J290" s="147" t="str">
        <f>IF('DATA ENTRY'!O291="","",'DATA ENTRY'!O291)</f>
        <v/>
      </c>
      <c r="K290" s="22" t="str">
        <f>IF('DATA ENTRY'!P291="","",'DATA ENTRY'!P291)</f>
        <v/>
      </c>
      <c r="L290" s="147" t="str">
        <f>IF('DATA ENTRY'!Q291="","",'DATA ENTRY'!Q291)</f>
        <v/>
      </c>
      <c r="M290" s="22" t="str">
        <f>IF('DATA ENTRY'!R291="","",'DATA ENTRY'!R291)</f>
        <v/>
      </c>
      <c r="N290" s="147" t="str">
        <f>IF('DATA ENTRY'!S291="","",'DATA ENTRY'!S291)</f>
        <v/>
      </c>
      <c r="O290" s="147" t="str">
        <f t="shared" si="4"/>
        <v/>
      </c>
      <c r="P290" s="74" t="str">
        <f>IF('DATA ENTRY'!T291="","",'DATA ENTRY'!T291)</f>
        <v/>
      </c>
      <c r="Q290" s="74" t="str">
        <f>IF('DATA ENTRY'!U291="","",'DATA ENTRY'!U291)</f>
        <v/>
      </c>
      <c r="R290" s="22" t="str">
        <f>IF('DATA ENTRY'!W291="","",'DATA ENTRY'!W291)</f>
        <v/>
      </c>
      <c r="S290" s="22" t="str">
        <f>IF('DATA ENTRY'!X291="","",'DATA ENTRY'!X291)</f>
        <v/>
      </c>
      <c r="T290" s="22" t="str">
        <f>IF('DATA ENTRY'!AA291="","",'DATA ENTRY'!AA291)</f>
        <v/>
      </c>
      <c r="U290" s="22" t="str">
        <f>IF(O290="","",SUMPRODUCT(--(D290=$D$5:$D$1071),--(F290=$F$5:$F$1071),--(E290=$E$5:$E$1071),--(O290&lt;$O$5:$O$1071))+COUNTIF($O$5:O290,O290))</f>
        <v/>
      </c>
    </row>
    <row r="291" spans="1:21" ht="18" customHeight="1">
      <c r="A291" s="22" t="str">
        <f>IF(AND(H291="",D291="",F291="",G291="",I291="",J291=""),"",SUBTOTAL(3,$B$5:B291))</f>
        <v/>
      </c>
      <c r="B291" s="74" t="str">
        <f>IF('DATA ENTRY'!B292="","",'DATA ENTRY'!B292)</f>
        <v/>
      </c>
      <c r="C291" s="74" t="str">
        <f>IF('DATA ENTRY'!C292="","",'DATA ENTRY'!C292)</f>
        <v/>
      </c>
      <c r="D291" s="74" t="str">
        <f>IF('DATA ENTRY'!E292="","",'DATA ENTRY'!E292)</f>
        <v/>
      </c>
      <c r="E291" s="22" t="str">
        <f>IF('DATA ENTRY'!G292="","",'DATA ENTRY'!G292)</f>
        <v/>
      </c>
      <c r="F291" s="22" t="str">
        <f>IF('DATA ENTRY'!F292="","",'DATA ENTRY'!F292)</f>
        <v/>
      </c>
      <c r="G291" s="148" t="str">
        <f>IF('DATA ENTRY'!H292="","",'DATA ENTRY'!H292)</f>
        <v/>
      </c>
      <c r="H291" s="148" t="str">
        <f>IF('DATA ENTRY'!I292="","",'DATA ENTRY'!I292)</f>
        <v/>
      </c>
      <c r="I291" s="22" t="str">
        <f>IF('DATA ENTRY'!N292="","",'DATA ENTRY'!N292)</f>
        <v/>
      </c>
      <c r="J291" s="147" t="str">
        <f>IF('DATA ENTRY'!O292="","",'DATA ENTRY'!O292)</f>
        <v/>
      </c>
      <c r="K291" s="22" t="str">
        <f>IF('DATA ENTRY'!P292="","",'DATA ENTRY'!P292)</f>
        <v/>
      </c>
      <c r="L291" s="147" t="str">
        <f>IF('DATA ENTRY'!Q292="","",'DATA ENTRY'!Q292)</f>
        <v/>
      </c>
      <c r="M291" s="22" t="str">
        <f>IF('DATA ENTRY'!R292="","",'DATA ENTRY'!R292)</f>
        <v/>
      </c>
      <c r="N291" s="147" t="str">
        <f>IF('DATA ENTRY'!S292="","",'DATA ENTRY'!S292)</f>
        <v/>
      </c>
      <c r="O291" s="147" t="str">
        <f t="shared" si="4"/>
        <v/>
      </c>
      <c r="P291" s="74" t="str">
        <f>IF('DATA ENTRY'!T292="","",'DATA ENTRY'!T292)</f>
        <v/>
      </c>
      <c r="Q291" s="74" t="str">
        <f>IF('DATA ENTRY'!U292="","",'DATA ENTRY'!U292)</f>
        <v/>
      </c>
      <c r="R291" s="22" t="str">
        <f>IF('DATA ENTRY'!W292="","",'DATA ENTRY'!W292)</f>
        <v/>
      </c>
      <c r="S291" s="22" t="str">
        <f>IF('DATA ENTRY'!X292="","",'DATA ENTRY'!X292)</f>
        <v/>
      </c>
      <c r="T291" s="22" t="str">
        <f>IF('DATA ENTRY'!AA292="","",'DATA ENTRY'!AA292)</f>
        <v/>
      </c>
      <c r="U291" s="22" t="str">
        <f>IF(O291="","",SUMPRODUCT(--(D291=$D$5:$D$1071),--(F291=$F$5:$F$1071),--(E291=$E$5:$E$1071),--(O291&lt;$O$5:$O$1071))+COUNTIF($O$5:O291,O291))</f>
        <v/>
      </c>
    </row>
    <row r="292" spans="1:21" ht="18" customHeight="1">
      <c r="A292" s="22" t="str">
        <f>IF(AND(H292="",D292="",F292="",G292="",I292="",J292=""),"",SUBTOTAL(3,$B$5:B292))</f>
        <v/>
      </c>
      <c r="B292" s="74" t="str">
        <f>IF('DATA ENTRY'!B293="","",'DATA ENTRY'!B293)</f>
        <v/>
      </c>
      <c r="C292" s="74" t="str">
        <f>IF('DATA ENTRY'!C293="","",'DATA ENTRY'!C293)</f>
        <v/>
      </c>
      <c r="D292" s="74" t="str">
        <f>IF('DATA ENTRY'!E293="","",'DATA ENTRY'!E293)</f>
        <v/>
      </c>
      <c r="E292" s="22" t="str">
        <f>IF('DATA ENTRY'!G293="","",'DATA ENTRY'!G293)</f>
        <v/>
      </c>
      <c r="F292" s="22" t="str">
        <f>IF('DATA ENTRY'!F293="","",'DATA ENTRY'!F293)</f>
        <v/>
      </c>
      <c r="G292" s="148" t="str">
        <f>IF('DATA ENTRY'!H293="","",'DATA ENTRY'!H293)</f>
        <v/>
      </c>
      <c r="H292" s="148" t="str">
        <f>IF('DATA ENTRY'!I293="","",'DATA ENTRY'!I293)</f>
        <v/>
      </c>
      <c r="I292" s="22" t="str">
        <f>IF('DATA ENTRY'!N293="","",'DATA ENTRY'!N293)</f>
        <v/>
      </c>
      <c r="J292" s="147" t="str">
        <f>IF('DATA ENTRY'!O293="","",'DATA ENTRY'!O293)</f>
        <v/>
      </c>
      <c r="K292" s="22" t="str">
        <f>IF('DATA ENTRY'!P293="","",'DATA ENTRY'!P293)</f>
        <v/>
      </c>
      <c r="L292" s="147" t="str">
        <f>IF('DATA ENTRY'!Q293="","",'DATA ENTRY'!Q293)</f>
        <v/>
      </c>
      <c r="M292" s="22" t="str">
        <f>IF('DATA ENTRY'!R293="","",'DATA ENTRY'!R293)</f>
        <v/>
      </c>
      <c r="N292" s="147" t="str">
        <f>IF('DATA ENTRY'!S293="","",'DATA ENTRY'!S293)</f>
        <v/>
      </c>
      <c r="O292" s="147" t="str">
        <f t="shared" si="4"/>
        <v/>
      </c>
      <c r="P292" s="74" t="str">
        <f>IF('DATA ENTRY'!T293="","",'DATA ENTRY'!T293)</f>
        <v/>
      </c>
      <c r="Q292" s="74" t="str">
        <f>IF('DATA ENTRY'!U293="","",'DATA ENTRY'!U293)</f>
        <v/>
      </c>
      <c r="R292" s="22" t="str">
        <f>IF('DATA ENTRY'!W293="","",'DATA ENTRY'!W293)</f>
        <v/>
      </c>
      <c r="S292" s="22" t="str">
        <f>IF('DATA ENTRY'!X293="","",'DATA ENTRY'!X293)</f>
        <v/>
      </c>
      <c r="T292" s="22" t="str">
        <f>IF('DATA ENTRY'!AA293="","",'DATA ENTRY'!AA293)</f>
        <v/>
      </c>
      <c r="U292" s="22" t="str">
        <f>IF(O292="","",SUMPRODUCT(--(D292=$D$5:$D$1071),--(F292=$F$5:$F$1071),--(E292=$E$5:$E$1071),--(O292&lt;$O$5:$O$1071))+COUNTIF($O$5:O292,O292))</f>
        <v/>
      </c>
    </row>
    <row r="293" spans="1:21" ht="18" customHeight="1">
      <c r="A293" s="22" t="str">
        <f>IF(AND(H293="",D293="",F293="",G293="",I293="",J293=""),"",SUBTOTAL(3,$B$5:B293))</f>
        <v/>
      </c>
      <c r="B293" s="74" t="str">
        <f>IF('DATA ENTRY'!B294="","",'DATA ENTRY'!B294)</f>
        <v/>
      </c>
      <c r="C293" s="74" t="str">
        <f>IF('DATA ENTRY'!C294="","",'DATA ENTRY'!C294)</f>
        <v/>
      </c>
      <c r="D293" s="74" t="str">
        <f>IF('DATA ENTRY'!E294="","",'DATA ENTRY'!E294)</f>
        <v/>
      </c>
      <c r="E293" s="22" t="str">
        <f>IF('DATA ENTRY'!G294="","",'DATA ENTRY'!G294)</f>
        <v/>
      </c>
      <c r="F293" s="22" t="str">
        <f>IF('DATA ENTRY'!F294="","",'DATA ENTRY'!F294)</f>
        <v/>
      </c>
      <c r="G293" s="148" t="str">
        <f>IF('DATA ENTRY'!H294="","",'DATA ENTRY'!H294)</f>
        <v/>
      </c>
      <c r="H293" s="148" t="str">
        <f>IF('DATA ENTRY'!I294="","",'DATA ENTRY'!I294)</f>
        <v/>
      </c>
      <c r="I293" s="22" t="str">
        <f>IF('DATA ENTRY'!N294="","",'DATA ENTRY'!N294)</f>
        <v/>
      </c>
      <c r="J293" s="147" t="str">
        <f>IF('DATA ENTRY'!O294="","",'DATA ENTRY'!O294)</f>
        <v/>
      </c>
      <c r="K293" s="22" t="str">
        <f>IF('DATA ENTRY'!P294="","",'DATA ENTRY'!P294)</f>
        <v/>
      </c>
      <c r="L293" s="147" t="str">
        <f>IF('DATA ENTRY'!Q294="","",'DATA ENTRY'!Q294)</f>
        <v/>
      </c>
      <c r="M293" s="22" t="str">
        <f>IF('DATA ENTRY'!R294="","",'DATA ENTRY'!R294)</f>
        <v/>
      </c>
      <c r="N293" s="147" t="str">
        <f>IF('DATA ENTRY'!S294="","",'DATA ENTRY'!S294)</f>
        <v/>
      </c>
      <c r="O293" s="147" t="str">
        <f t="shared" si="4"/>
        <v/>
      </c>
      <c r="P293" s="74" t="str">
        <f>IF('DATA ENTRY'!T294="","",'DATA ENTRY'!T294)</f>
        <v/>
      </c>
      <c r="Q293" s="74" t="str">
        <f>IF('DATA ENTRY'!U294="","",'DATA ENTRY'!U294)</f>
        <v/>
      </c>
      <c r="R293" s="22" t="str">
        <f>IF('DATA ENTRY'!W294="","",'DATA ENTRY'!W294)</f>
        <v/>
      </c>
      <c r="S293" s="22" t="str">
        <f>IF('DATA ENTRY'!X294="","",'DATA ENTRY'!X294)</f>
        <v/>
      </c>
      <c r="T293" s="22" t="str">
        <f>IF('DATA ENTRY'!AA294="","",'DATA ENTRY'!AA294)</f>
        <v/>
      </c>
      <c r="U293" s="22" t="str">
        <f>IF(O293="","",SUMPRODUCT(--(D293=$D$5:$D$1071),--(F293=$F$5:$F$1071),--(E293=$E$5:$E$1071),--(O293&lt;$O$5:$O$1071))+COUNTIF($O$5:O293,O293))</f>
        <v/>
      </c>
    </row>
    <row r="294" spans="1:21" ht="18" customHeight="1">
      <c r="A294" s="22" t="str">
        <f>IF(AND(H294="",D294="",F294="",G294="",I294="",J294=""),"",SUBTOTAL(3,$B$5:B294))</f>
        <v/>
      </c>
      <c r="B294" s="74" t="str">
        <f>IF('DATA ENTRY'!B295="","",'DATA ENTRY'!B295)</f>
        <v/>
      </c>
      <c r="C294" s="74" t="str">
        <f>IF('DATA ENTRY'!C295="","",'DATA ENTRY'!C295)</f>
        <v/>
      </c>
      <c r="D294" s="74" t="str">
        <f>IF('DATA ENTRY'!E295="","",'DATA ENTRY'!E295)</f>
        <v/>
      </c>
      <c r="E294" s="22" t="str">
        <f>IF('DATA ENTRY'!G295="","",'DATA ENTRY'!G295)</f>
        <v/>
      </c>
      <c r="F294" s="22" t="str">
        <f>IF('DATA ENTRY'!F295="","",'DATA ENTRY'!F295)</f>
        <v/>
      </c>
      <c r="G294" s="148" t="str">
        <f>IF('DATA ENTRY'!H295="","",'DATA ENTRY'!H295)</f>
        <v/>
      </c>
      <c r="H294" s="148" t="str">
        <f>IF('DATA ENTRY'!I295="","",'DATA ENTRY'!I295)</f>
        <v/>
      </c>
      <c r="I294" s="22" t="str">
        <f>IF('DATA ENTRY'!N295="","",'DATA ENTRY'!N295)</f>
        <v/>
      </c>
      <c r="J294" s="147" t="str">
        <f>IF('DATA ENTRY'!O295="","",'DATA ENTRY'!O295)</f>
        <v/>
      </c>
      <c r="K294" s="22" t="str">
        <f>IF('DATA ENTRY'!P295="","",'DATA ENTRY'!P295)</f>
        <v/>
      </c>
      <c r="L294" s="147" t="str">
        <f>IF('DATA ENTRY'!Q295="","",'DATA ENTRY'!Q295)</f>
        <v/>
      </c>
      <c r="M294" s="22" t="str">
        <f>IF('DATA ENTRY'!R295="","",'DATA ENTRY'!R295)</f>
        <v/>
      </c>
      <c r="N294" s="147" t="str">
        <f>IF('DATA ENTRY'!S295="","",'DATA ENTRY'!S295)</f>
        <v/>
      </c>
      <c r="O294" s="147" t="str">
        <f t="shared" si="4"/>
        <v/>
      </c>
      <c r="P294" s="74" t="str">
        <f>IF('DATA ENTRY'!T295="","",'DATA ENTRY'!T295)</f>
        <v/>
      </c>
      <c r="Q294" s="74" t="str">
        <f>IF('DATA ENTRY'!U295="","",'DATA ENTRY'!U295)</f>
        <v/>
      </c>
      <c r="R294" s="22" t="str">
        <f>IF('DATA ENTRY'!W295="","",'DATA ENTRY'!W295)</f>
        <v/>
      </c>
      <c r="S294" s="22" t="str">
        <f>IF('DATA ENTRY'!X295="","",'DATA ENTRY'!X295)</f>
        <v/>
      </c>
      <c r="T294" s="22" t="str">
        <f>IF('DATA ENTRY'!AA295="","",'DATA ENTRY'!AA295)</f>
        <v/>
      </c>
      <c r="U294" s="22" t="str">
        <f>IF(O294="","",SUMPRODUCT(--(D294=$D$5:$D$1071),--(F294=$F$5:$F$1071),--(E294=$E$5:$E$1071),--(O294&lt;$O$5:$O$1071))+COUNTIF($O$5:O294,O294))</f>
        <v/>
      </c>
    </row>
    <row r="295" spans="1:21" ht="18" customHeight="1">
      <c r="A295" s="22" t="str">
        <f>IF(AND(H295="",D295="",F295="",G295="",I295="",J295=""),"",SUBTOTAL(3,$B$5:B295))</f>
        <v/>
      </c>
      <c r="B295" s="74" t="str">
        <f>IF('DATA ENTRY'!B296="","",'DATA ENTRY'!B296)</f>
        <v/>
      </c>
      <c r="C295" s="74" t="str">
        <f>IF('DATA ENTRY'!C296="","",'DATA ENTRY'!C296)</f>
        <v/>
      </c>
      <c r="D295" s="74" t="str">
        <f>IF('DATA ENTRY'!E296="","",'DATA ENTRY'!E296)</f>
        <v/>
      </c>
      <c r="E295" s="22" t="str">
        <f>IF('DATA ENTRY'!G296="","",'DATA ENTRY'!G296)</f>
        <v/>
      </c>
      <c r="F295" s="22" t="str">
        <f>IF('DATA ENTRY'!F296="","",'DATA ENTRY'!F296)</f>
        <v/>
      </c>
      <c r="G295" s="148" t="str">
        <f>IF('DATA ENTRY'!H296="","",'DATA ENTRY'!H296)</f>
        <v/>
      </c>
      <c r="H295" s="148" t="str">
        <f>IF('DATA ENTRY'!I296="","",'DATA ENTRY'!I296)</f>
        <v/>
      </c>
      <c r="I295" s="22" t="str">
        <f>IF('DATA ENTRY'!N296="","",'DATA ENTRY'!N296)</f>
        <v/>
      </c>
      <c r="J295" s="147" t="str">
        <f>IF('DATA ENTRY'!O296="","",'DATA ENTRY'!O296)</f>
        <v/>
      </c>
      <c r="K295" s="22" t="str">
        <f>IF('DATA ENTRY'!P296="","",'DATA ENTRY'!P296)</f>
        <v/>
      </c>
      <c r="L295" s="147" t="str">
        <f>IF('DATA ENTRY'!Q296="","",'DATA ENTRY'!Q296)</f>
        <v/>
      </c>
      <c r="M295" s="22" t="str">
        <f>IF('DATA ENTRY'!R296="","",'DATA ENTRY'!R296)</f>
        <v/>
      </c>
      <c r="N295" s="147" t="str">
        <f>IF('DATA ENTRY'!S296="","",'DATA ENTRY'!S296)</f>
        <v/>
      </c>
      <c r="O295" s="147" t="str">
        <f t="shared" si="4"/>
        <v/>
      </c>
      <c r="P295" s="74" t="str">
        <f>IF('DATA ENTRY'!T296="","",'DATA ENTRY'!T296)</f>
        <v/>
      </c>
      <c r="Q295" s="74" t="str">
        <f>IF('DATA ENTRY'!U296="","",'DATA ENTRY'!U296)</f>
        <v/>
      </c>
      <c r="R295" s="22" t="str">
        <f>IF('DATA ENTRY'!W296="","",'DATA ENTRY'!W296)</f>
        <v/>
      </c>
      <c r="S295" s="22" t="str">
        <f>IF('DATA ENTRY'!X296="","",'DATA ENTRY'!X296)</f>
        <v/>
      </c>
      <c r="T295" s="22" t="str">
        <f>IF('DATA ENTRY'!AA296="","",'DATA ENTRY'!AA296)</f>
        <v/>
      </c>
      <c r="U295" s="22" t="str">
        <f>IF(O295="","",SUMPRODUCT(--(D295=$D$5:$D$1071),--(F295=$F$5:$F$1071),--(E295=$E$5:$E$1071),--(O295&lt;$O$5:$O$1071))+COUNTIF($O$5:O295,O295))</f>
        <v/>
      </c>
    </row>
    <row r="296" spans="1:21" ht="18" customHeight="1">
      <c r="A296" s="22" t="str">
        <f>IF(AND(H296="",D296="",F296="",G296="",I296="",J296=""),"",SUBTOTAL(3,$B$5:B296))</f>
        <v/>
      </c>
      <c r="B296" s="74" t="str">
        <f>IF('DATA ENTRY'!B297="","",'DATA ENTRY'!B297)</f>
        <v/>
      </c>
      <c r="C296" s="74" t="str">
        <f>IF('DATA ENTRY'!C297="","",'DATA ENTRY'!C297)</f>
        <v/>
      </c>
      <c r="D296" s="74" t="str">
        <f>IF('DATA ENTRY'!E297="","",'DATA ENTRY'!E297)</f>
        <v/>
      </c>
      <c r="E296" s="22" t="str">
        <f>IF('DATA ENTRY'!G297="","",'DATA ENTRY'!G297)</f>
        <v/>
      </c>
      <c r="F296" s="22" t="str">
        <f>IF('DATA ENTRY'!F297="","",'DATA ENTRY'!F297)</f>
        <v/>
      </c>
      <c r="G296" s="148" t="str">
        <f>IF('DATA ENTRY'!H297="","",'DATA ENTRY'!H297)</f>
        <v/>
      </c>
      <c r="H296" s="148" t="str">
        <f>IF('DATA ENTRY'!I297="","",'DATA ENTRY'!I297)</f>
        <v/>
      </c>
      <c r="I296" s="22" t="str">
        <f>IF('DATA ENTRY'!N297="","",'DATA ENTRY'!N297)</f>
        <v/>
      </c>
      <c r="J296" s="147" t="str">
        <f>IF('DATA ENTRY'!O297="","",'DATA ENTRY'!O297)</f>
        <v/>
      </c>
      <c r="K296" s="22" t="str">
        <f>IF('DATA ENTRY'!P297="","",'DATA ENTRY'!P297)</f>
        <v/>
      </c>
      <c r="L296" s="147" t="str">
        <f>IF('DATA ENTRY'!Q297="","",'DATA ENTRY'!Q297)</f>
        <v/>
      </c>
      <c r="M296" s="22" t="str">
        <f>IF('DATA ENTRY'!R297="","",'DATA ENTRY'!R297)</f>
        <v/>
      </c>
      <c r="N296" s="147" t="str">
        <f>IF('DATA ENTRY'!S297="","",'DATA ENTRY'!S297)</f>
        <v/>
      </c>
      <c r="O296" s="147" t="str">
        <f t="shared" si="4"/>
        <v/>
      </c>
      <c r="P296" s="74" t="str">
        <f>IF('DATA ENTRY'!T297="","",'DATA ENTRY'!T297)</f>
        <v/>
      </c>
      <c r="Q296" s="74" t="str">
        <f>IF('DATA ENTRY'!U297="","",'DATA ENTRY'!U297)</f>
        <v/>
      </c>
      <c r="R296" s="22" t="str">
        <f>IF('DATA ENTRY'!W297="","",'DATA ENTRY'!W297)</f>
        <v/>
      </c>
      <c r="S296" s="22" t="str">
        <f>IF('DATA ENTRY'!X297="","",'DATA ENTRY'!X297)</f>
        <v/>
      </c>
      <c r="T296" s="22" t="str">
        <f>IF('DATA ENTRY'!AA297="","",'DATA ENTRY'!AA297)</f>
        <v/>
      </c>
      <c r="U296" s="22" t="str">
        <f>IF(O296="","",SUMPRODUCT(--(D296=$D$5:$D$1071),--(F296=$F$5:$F$1071),--(E296=$E$5:$E$1071),--(O296&lt;$O$5:$O$1071))+COUNTIF($O$5:O296,O296))</f>
        <v/>
      </c>
    </row>
    <row r="297" spans="1:21" ht="18" customHeight="1">
      <c r="A297" s="22" t="str">
        <f>IF(AND(H297="",D297="",F297="",G297="",I297="",J297=""),"",SUBTOTAL(3,$B$5:B297))</f>
        <v/>
      </c>
      <c r="B297" s="74" t="str">
        <f>IF('DATA ENTRY'!B298="","",'DATA ENTRY'!B298)</f>
        <v/>
      </c>
      <c r="C297" s="74" t="str">
        <f>IF('DATA ENTRY'!C298="","",'DATA ENTRY'!C298)</f>
        <v/>
      </c>
      <c r="D297" s="74" t="str">
        <f>IF('DATA ENTRY'!E298="","",'DATA ENTRY'!E298)</f>
        <v/>
      </c>
      <c r="E297" s="22" t="str">
        <f>IF('DATA ENTRY'!G298="","",'DATA ENTRY'!G298)</f>
        <v/>
      </c>
      <c r="F297" s="22" t="str">
        <f>IF('DATA ENTRY'!F298="","",'DATA ENTRY'!F298)</f>
        <v/>
      </c>
      <c r="G297" s="148" t="str">
        <f>IF('DATA ENTRY'!H298="","",'DATA ENTRY'!H298)</f>
        <v/>
      </c>
      <c r="H297" s="148" t="str">
        <f>IF('DATA ENTRY'!I298="","",'DATA ENTRY'!I298)</f>
        <v/>
      </c>
      <c r="I297" s="22" t="str">
        <f>IF('DATA ENTRY'!N298="","",'DATA ENTRY'!N298)</f>
        <v/>
      </c>
      <c r="J297" s="147" t="str">
        <f>IF('DATA ENTRY'!O298="","",'DATA ENTRY'!O298)</f>
        <v/>
      </c>
      <c r="K297" s="22" t="str">
        <f>IF('DATA ENTRY'!P298="","",'DATA ENTRY'!P298)</f>
        <v/>
      </c>
      <c r="L297" s="147" t="str">
        <f>IF('DATA ENTRY'!Q298="","",'DATA ENTRY'!Q298)</f>
        <v/>
      </c>
      <c r="M297" s="22" t="str">
        <f>IF('DATA ENTRY'!R298="","",'DATA ENTRY'!R298)</f>
        <v/>
      </c>
      <c r="N297" s="147" t="str">
        <f>IF('DATA ENTRY'!S298="","",'DATA ENTRY'!S298)</f>
        <v/>
      </c>
      <c r="O297" s="147" t="str">
        <f t="shared" si="4"/>
        <v/>
      </c>
      <c r="P297" s="74" t="str">
        <f>IF('DATA ENTRY'!T298="","",'DATA ENTRY'!T298)</f>
        <v/>
      </c>
      <c r="Q297" s="74" t="str">
        <f>IF('DATA ENTRY'!U298="","",'DATA ENTRY'!U298)</f>
        <v/>
      </c>
      <c r="R297" s="22" t="str">
        <f>IF('DATA ENTRY'!W298="","",'DATA ENTRY'!W298)</f>
        <v/>
      </c>
      <c r="S297" s="22" t="str">
        <f>IF('DATA ENTRY'!X298="","",'DATA ENTRY'!X298)</f>
        <v/>
      </c>
      <c r="T297" s="22" t="str">
        <f>IF('DATA ENTRY'!AA298="","",'DATA ENTRY'!AA298)</f>
        <v/>
      </c>
      <c r="U297" s="22" t="str">
        <f>IF(O297="","",SUMPRODUCT(--(D297=$D$5:$D$1071),--(F297=$F$5:$F$1071),--(E297=$E$5:$E$1071),--(O297&lt;$O$5:$O$1071))+COUNTIF($O$5:O297,O297))</f>
        <v/>
      </c>
    </row>
    <row r="298" spans="1:21" ht="18" customHeight="1">
      <c r="A298" s="22" t="str">
        <f>IF(AND(H298="",D298="",F298="",G298="",I298="",J298=""),"",SUBTOTAL(3,$B$5:B298))</f>
        <v/>
      </c>
      <c r="B298" s="74" t="str">
        <f>IF('DATA ENTRY'!B299="","",'DATA ENTRY'!B299)</f>
        <v/>
      </c>
      <c r="C298" s="74" t="str">
        <f>IF('DATA ENTRY'!C299="","",'DATA ENTRY'!C299)</f>
        <v/>
      </c>
      <c r="D298" s="74" t="str">
        <f>IF('DATA ENTRY'!E299="","",'DATA ENTRY'!E299)</f>
        <v/>
      </c>
      <c r="E298" s="22" t="str">
        <f>IF('DATA ENTRY'!G299="","",'DATA ENTRY'!G299)</f>
        <v/>
      </c>
      <c r="F298" s="22" t="str">
        <f>IF('DATA ENTRY'!F299="","",'DATA ENTRY'!F299)</f>
        <v/>
      </c>
      <c r="G298" s="148" t="str">
        <f>IF('DATA ENTRY'!H299="","",'DATA ENTRY'!H299)</f>
        <v/>
      </c>
      <c r="H298" s="148" t="str">
        <f>IF('DATA ENTRY'!I299="","",'DATA ENTRY'!I299)</f>
        <v/>
      </c>
      <c r="I298" s="22" t="str">
        <f>IF('DATA ENTRY'!N299="","",'DATA ENTRY'!N299)</f>
        <v/>
      </c>
      <c r="J298" s="147" t="str">
        <f>IF('DATA ENTRY'!O299="","",'DATA ENTRY'!O299)</f>
        <v/>
      </c>
      <c r="K298" s="22" t="str">
        <f>IF('DATA ENTRY'!P299="","",'DATA ENTRY'!P299)</f>
        <v/>
      </c>
      <c r="L298" s="147" t="str">
        <f>IF('DATA ENTRY'!Q299="","",'DATA ENTRY'!Q299)</f>
        <v/>
      </c>
      <c r="M298" s="22" t="str">
        <f>IF('DATA ENTRY'!R299="","",'DATA ENTRY'!R299)</f>
        <v/>
      </c>
      <c r="N298" s="147" t="str">
        <f>IF('DATA ENTRY'!S299="","",'DATA ENTRY'!S299)</f>
        <v/>
      </c>
      <c r="O298" s="147" t="str">
        <f t="shared" si="4"/>
        <v/>
      </c>
      <c r="P298" s="74" t="str">
        <f>IF('DATA ENTRY'!T299="","",'DATA ENTRY'!T299)</f>
        <v/>
      </c>
      <c r="Q298" s="74" t="str">
        <f>IF('DATA ENTRY'!U299="","",'DATA ENTRY'!U299)</f>
        <v/>
      </c>
      <c r="R298" s="22" t="str">
        <f>IF('DATA ENTRY'!W299="","",'DATA ENTRY'!W299)</f>
        <v/>
      </c>
      <c r="S298" s="22" t="str">
        <f>IF('DATA ENTRY'!X299="","",'DATA ENTRY'!X299)</f>
        <v/>
      </c>
      <c r="T298" s="22" t="str">
        <f>IF('DATA ENTRY'!AA299="","",'DATA ENTRY'!AA299)</f>
        <v/>
      </c>
      <c r="U298" s="22" t="str">
        <f>IF(O298="","",SUMPRODUCT(--(D298=$D$5:$D$1071),--(F298=$F$5:$F$1071),--(E298=$E$5:$E$1071),--(O298&lt;$O$5:$O$1071))+COUNTIF($O$5:O298,O298))</f>
        <v/>
      </c>
    </row>
    <row r="299" spans="1:21" ht="18" customHeight="1">
      <c r="A299" s="22" t="str">
        <f>IF(AND(H299="",D299="",F299="",G299="",I299="",J299=""),"",SUBTOTAL(3,$B$5:B299))</f>
        <v/>
      </c>
      <c r="B299" s="74" t="str">
        <f>IF('DATA ENTRY'!B300="","",'DATA ENTRY'!B300)</f>
        <v/>
      </c>
      <c r="C299" s="74" t="str">
        <f>IF('DATA ENTRY'!C300="","",'DATA ENTRY'!C300)</f>
        <v/>
      </c>
      <c r="D299" s="74" t="str">
        <f>IF('DATA ENTRY'!E300="","",'DATA ENTRY'!E300)</f>
        <v/>
      </c>
      <c r="E299" s="22" t="str">
        <f>IF('DATA ENTRY'!G300="","",'DATA ENTRY'!G300)</f>
        <v/>
      </c>
      <c r="F299" s="22" t="str">
        <f>IF('DATA ENTRY'!F300="","",'DATA ENTRY'!F300)</f>
        <v/>
      </c>
      <c r="G299" s="148" t="str">
        <f>IF('DATA ENTRY'!H300="","",'DATA ENTRY'!H300)</f>
        <v/>
      </c>
      <c r="H299" s="148" t="str">
        <f>IF('DATA ENTRY'!I300="","",'DATA ENTRY'!I300)</f>
        <v/>
      </c>
      <c r="I299" s="22" t="str">
        <f>IF('DATA ENTRY'!N300="","",'DATA ENTRY'!N300)</f>
        <v/>
      </c>
      <c r="J299" s="147" t="str">
        <f>IF('DATA ENTRY'!O300="","",'DATA ENTRY'!O300)</f>
        <v/>
      </c>
      <c r="K299" s="22" t="str">
        <f>IF('DATA ENTRY'!P300="","",'DATA ENTRY'!P300)</f>
        <v/>
      </c>
      <c r="L299" s="147" t="str">
        <f>IF('DATA ENTRY'!Q300="","",'DATA ENTRY'!Q300)</f>
        <v/>
      </c>
      <c r="M299" s="22" t="str">
        <f>IF('DATA ENTRY'!R300="","",'DATA ENTRY'!R300)</f>
        <v/>
      </c>
      <c r="N299" s="147" t="str">
        <f>IF('DATA ENTRY'!S300="","",'DATA ENTRY'!S300)</f>
        <v/>
      </c>
      <c r="O299" s="147" t="str">
        <f t="shared" si="4"/>
        <v/>
      </c>
      <c r="P299" s="74" t="str">
        <f>IF('DATA ENTRY'!T300="","",'DATA ENTRY'!T300)</f>
        <v/>
      </c>
      <c r="Q299" s="74" t="str">
        <f>IF('DATA ENTRY'!U300="","",'DATA ENTRY'!U300)</f>
        <v/>
      </c>
      <c r="R299" s="22" t="str">
        <f>IF('DATA ENTRY'!W300="","",'DATA ENTRY'!W300)</f>
        <v/>
      </c>
      <c r="S299" s="22" t="str">
        <f>IF('DATA ENTRY'!X300="","",'DATA ENTRY'!X300)</f>
        <v/>
      </c>
      <c r="T299" s="22" t="str">
        <f>IF('DATA ENTRY'!AA300="","",'DATA ENTRY'!AA300)</f>
        <v/>
      </c>
      <c r="U299" s="22" t="str">
        <f>IF(O299="","",SUMPRODUCT(--(D299=$D$5:$D$1071),--(F299=$F$5:$F$1071),--(E299=$E$5:$E$1071),--(O299&lt;$O$5:$O$1071))+COUNTIF($O$5:O299,O299))</f>
        <v/>
      </c>
    </row>
    <row r="300" spans="1:21" ht="18" customHeight="1">
      <c r="A300" s="22" t="str">
        <f>IF(AND(H300="",D300="",F300="",G300="",I300="",J300=""),"",SUBTOTAL(3,$B$5:B300))</f>
        <v/>
      </c>
      <c r="B300" s="74" t="str">
        <f>IF('DATA ENTRY'!B301="","",'DATA ENTRY'!B301)</f>
        <v/>
      </c>
      <c r="C300" s="74" t="str">
        <f>IF('DATA ENTRY'!C301="","",'DATA ENTRY'!C301)</f>
        <v/>
      </c>
      <c r="D300" s="74" t="str">
        <f>IF('DATA ENTRY'!E301="","",'DATA ENTRY'!E301)</f>
        <v/>
      </c>
      <c r="E300" s="22" t="str">
        <f>IF('DATA ENTRY'!G301="","",'DATA ENTRY'!G301)</f>
        <v/>
      </c>
      <c r="F300" s="22" t="str">
        <f>IF('DATA ENTRY'!F301="","",'DATA ENTRY'!F301)</f>
        <v/>
      </c>
      <c r="G300" s="148" t="str">
        <f>IF('DATA ENTRY'!H301="","",'DATA ENTRY'!H301)</f>
        <v/>
      </c>
      <c r="H300" s="148" t="str">
        <f>IF('DATA ENTRY'!I301="","",'DATA ENTRY'!I301)</f>
        <v/>
      </c>
      <c r="I300" s="22" t="str">
        <f>IF('DATA ENTRY'!N301="","",'DATA ENTRY'!N301)</f>
        <v/>
      </c>
      <c r="J300" s="147" t="str">
        <f>IF('DATA ENTRY'!O301="","",'DATA ENTRY'!O301)</f>
        <v/>
      </c>
      <c r="K300" s="22" t="str">
        <f>IF('DATA ENTRY'!P301="","",'DATA ENTRY'!P301)</f>
        <v/>
      </c>
      <c r="L300" s="147" t="str">
        <f>IF('DATA ENTRY'!Q301="","",'DATA ENTRY'!Q301)</f>
        <v/>
      </c>
      <c r="M300" s="22" t="str">
        <f>IF('DATA ENTRY'!R301="","",'DATA ENTRY'!R301)</f>
        <v/>
      </c>
      <c r="N300" s="147" t="str">
        <f>IF('DATA ENTRY'!S301="","",'DATA ENTRY'!S301)</f>
        <v/>
      </c>
      <c r="O300" s="147" t="str">
        <f t="shared" si="4"/>
        <v/>
      </c>
      <c r="P300" s="74" t="str">
        <f>IF('DATA ENTRY'!T301="","",'DATA ENTRY'!T301)</f>
        <v/>
      </c>
      <c r="Q300" s="74" t="str">
        <f>IF('DATA ENTRY'!U301="","",'DATA ENTRY'!U301)</f>
        <v/>
      </c>
      <c r="R300" s="22" t="str">
        <f>IF('DATA ENTRY'!W301="","",'DATA ENTRY'!W301)</f>
        <v/>
      </c>
      <c r="S300" s="22" t="str">
        <f>IF('DATA ENTRY'!X301="","",'DATA ENTRY'!X301)</f>
        <v/>
      </c>
      <c r="T300" s="22" t="str">
        <f>IF('DATA ENTRY'!AA301="","",'DATA ENTRY'!AA301)</f>
        <v/>
      </c>
      <c r="U300" s="22" t="str">
        <f>IF(O300="","",SUMPRODUCT(--(D300=$D$5:$D$1071),--(F300=$F$5:$F$1071),--(E300=$E$5:$E$1071),--(O300&lt;$O$5:$O$1071))+COUNTIF($O$5:O300,O300))</f>
        <v/>
      </c>
    </row>
    <row r="301" spans="1:21" ht="18" customHeight="1">
      <c r="A301" s="22" t="str">
        <f>IF(AND(H301="",D301="",F301="",G301="",I301="",J301=""),"",SUBTOTAL(3,$B$5:B301))</f>
        <v/>
      </c>
      <c r="B301" s="74" t="str">
        <f>IF('DATA ENTRY'!B302="","",'DATA ENTRY'!B302)</f>
        <v/>
      </c>
      <c r="C301" s="74" t="str">
        <f>IF('DATA ENTRY'!C302="","",'DATA ENTRY'!C302)</f>
        <v/>
      </c>
      <c r="D301" s="74" t="str">
        <f>IF('DATA ENTRY'!E302="","",'DATA ENTRY'!E302)</f>
        <v/>
      </c>
      <c r="E301" s="22" t="str">
        <f>IF('DATA ENTRY'!G302="","",'DATA ENTRY'!G302)</f>
        <v/>
      </c>
      <c r="F301" s="22" t="str">
        <f>IF('DATA ENTRY'!F302="","",'DATA ENTRY'!F302)</f>
        <v/>
      </c>
      <c r="G301" s="148" t="str">
        <f>IF('DATA ENTRY'!H302="","",'DATA ENTRY'!H302)</f>
        <v/>
      </c>
      <c r="H301" s="148" t="str">
        <f>IF('DATA ENTRY'!I302="","",'DATA ENTRY'!I302)</f>
        <v/>
      </c>
      <c r="I301" s="22" t="str">
        <f>IF('DATA ENTRY'!N302="","",'DATA ENTRY'!N302)</f>
        <v/>
      </c>
      <c r="J301" s="147" t="str">
        <f>IF('DATA ENTRY'!O302="","",'DATA ENTRY'!O302)</f>
        <v/>
      </c>
      <c r="K301" s="22" t="str">
        <f>IF('DATA ENTRY'!P302="","",'DATA ENTRY'!P302)</f>
        <v/>
      </c>
      <c r="L301" s="147" t="str">
        <f>IF('DATA ENTRY'!Q302="","",'DATA ENTRY'!Q302)</f>
        <v/>
      </c>
      <c r="M301" s="22" t="str">
        <f>IF('DATA ENTRY'!R302="","",'DATA ENTRY'!R302)</f>
        <v/>
      </c>
      <c r="N301" s="147" t="str">
        <f>IF('DATA ENTRY'!S302="","",'DATA ENTRY'!S302)</f>
        <v/>
      </c>
      <c r="O301" s="147" t="str">
        <f t="shared" si="4"/>
        <v/>
      </c>
      <c r="P301" s="74" t="str">
        <f>IF('DATA ENTRY'!T302="","",'DATA ENTRY'!T302)</f>
        <v/>
      </c>
      <c r="Q301" s="74" t="str">
        <f>IF('DATA ENTRY'!U302="","",'DATA ENTRY'!U302)</f>
        <v/>
      </c>
      <c r="R301" s="22" t="str">
        <f>IF('DATA ENTRY'!W302="","",'DATA ENTRY'!W302)</f>
        <v/>
      </c>
      <c r="S301" s="22" t="str">
        <f>IF('DATA ENTRY'!X302="","",'DATA ENTRY'!X302)</f>
        <v/>
      </c>
      <c r="T301" s="22" t="str">
        <f>IF('DATA ENTRY'!AA302="","",'DATA ENTRY'!AA302)</f>
        <v/>
      </c>
      <c r="U301" s="22" t="str">
        <f>IF(O301="","",SUMPRODUCT(--(D301=$D$5:$D$1071),--(F301=$F$5:$F$1071),--(E301=$E$5:$E$1071),--(O301&lt;$O$5:$O$1071))+COUNTIF($O$5:O301,O301))</f>
        <v/>
      </c>
    </row>
    <row r="302" spans="1:21" ht="18" customHeight="1">
      <c r="A302" s="22" t="str">
        <f>IF(AND(H302="",D302="",F302="",G302="",I302="",J302=""),"",SUBTOTAL(3,$B$5:B302))</f>
        <v/>
      </c>
      <c r="B302" s="74" t="str">
        <f>IF('DATA ENTRY'!B303="","",'DATA ENTRY'!B303)</f>
        <v/>
      </c>
      <c r="C302" s="74" t="str">
        <f>IF('DATA ENTRY'!C303="","",'DATA ENTRY'!C303)</f>
        <v/>
      </c>
      <c r="D302" s="74" t="str">
        <f>IF('DATA ENTRY'!E303="","",'DATA ENTRY'!E303)</f>
        <v/>
      </c>
      <c r="E302" s="22" t="str">
        <f>IF('DATA ENTRY'!G303="","",'DATA ENTRY'!G303)</f>
        <v/>
      </c>
      <c r="F302" s="22" t="str">
        <f>IF('DATA ENTRY'!F303="","",'DATA ENTRY'!F303)</f>
        <v/>
      </c>
      <c r="G302" s="148" t="str">
        <f>IF('DATA ENTRY'!H303="","",'DATA ENTRY'!H303)</f>
        <v/>
      </c>
      <c r="H302" s="148" t="str">
        <f>IF('DATA ENTRY'!I303="","",'DATA ENTRY'!I303)</f>
        <v/>
      </c>
      <c r="I302" s="22" t="str">
        <f>IF('DATA ENTRY'!N303="","",'DATA ENTRY'!N303)</f>
        <v/>
      </c>
      <c r="J302" s="147" t="str">
        <f>IF('DATA ENTRY'!O303="","",'DATA ENTRY'!O303)</f>
        <v/>
      </c>
      <c r="K302" s="22" t="str">
        <f>IF('DATA ENTRY'!P303="","",'DATA ENTRY'!P303)</f>
        <v/>
      </c>
      <c r="L302" s="147" t="str">
        <f>IF('DATA ENTRY'!Q303="","",'DATA ENTRY'!Q303)</f>
        <v/>
      </c>
      <c r="M302" s="22" t="str">
        <f>IF('DATA ENTRY'!R303="","",'DATA ENTRY'!R303)</f>
        <v/>
      </c>
      <c r="N302" s="147" t="str">
        <f>IF('DATA ENTRY'!S303="","",'DATA ENTRY'!S303)</f>
        <v/>
      </c>
      <c r="O302" s="147" t="str">
        <f t="shared" si="4"/>
        <v/>
      </c>
      <c r="P302" s="74" t="str">
        <f>IF('DATA ENTRY'!T303="","",'DATA ENTRY'!T303)</f>
        <v/>
      </c>
      <c r="Q302" s="74" t="str">
        <f>IF('DATA ENTRY'!U303="","",'DATA ENTRY'!U303)</f>
        <v/>
      </c>
      <c r="R302" s="22" t="str">
        <f>IF('DATA ENTRY'!W303="","",'DATA ENTRY'!W303)</f>
        <v/>
      </c>
      <c r="S302" s="22" t="str">
        <f>IF('DATA ENTRY'!X303="","",'DATA ENTRY'!X303)</f>
        <v/>
      </c>
      <c r="T302" s="22" t="str">
        <f>IF('DATA ENTRY'!AA303="","",'DATA ENTRY'!AA303)</f>
        <v/>
      </c>
      <c r="U302" s="22" t="str">
        <f>IF(O302="","",SUMPRODUCT(--(D302=$D$5:$D$1071),--(F302=$F$5:$F$1071),--(E302=$E$5:$E$1071),--(O302&lt;$O$5:$O$1071))+COUNTIF($O$5:O302,O302))</f>
        <v/>
      </c>
    </row>
    <row r="303" spans="1:21" ht="18" customHeight="1">
      <c r="A303" s="22" t="str">
        <f>IF(AND(H303="",D303="",F303="",G303="",I303="",J303=""),"",SUBTOTAL(3,$B$5:B303))</f>
        <v/>
      </c>
      <c r="B303" s="74" t="str">
        <f>IF('DATA ENTRY'!B304="","",'DATA ENTRY'!B304)</f>
        <v/>
      </c>
      <c r="C303" s="74" t="str">
        <f>IF('DATA ENTRY'!C304="","",'DATA ENTRY'!C304)</f>
        <v/>
      </c>
      <c r="D303" s="74" t="str">
        <f>IF('DATA ENTRY'!E304="","",'DATA ENTRY'!E304)</f>
        <v/>
      </c>
      <c r="E303" s="22" t="str">
        <f>IF('DATA ENTRY'!G304="","",'DATA ENTRY'!G304)</f>
        <v/>
      </c>
      <c r="F303" s="22" t="str">
        <f>IF('DATA ENTRY'!F304="","",'DATA ENTRY'!F304)</f>
        <v/>
      </c>
      <c r="G303" s="148" t="str">
        <f>IF('DATA ENTRY'!H304="","",'DATA ENTRY'!H304)</f>
        <v/>
      </c>
      <c r="H303" s="148" t="str">
        <f>IF('DATA ENTRY'!I304="","",'DATA ENTRY'!I304)</f>
        <v/>
      </c>
      <c r="I303" s="22" t="str">
        <f>IF('DATA ENTRY'!N304="","",'DATA ENTRY'!N304)</f>
        <v/>
      </c>
      <c r="J303" s="147" t="str">
        <f>IF('DATA ENTRY'!O304="","",'DATA ENTRY'!O304)</f>
        <v/>
      </c>
      <c r="K303" s="22" t="str">
        <f>IF('DATA ENTRY'!P304="","",'DATA ENTRY'!P304)</f>
        <v/>
      </c>
      <c r="L303" s="147" t="str">
        <f>IF('DATA ENTRY'!Q304="","",'DATA ENTRY'!Q304)</f>
        <v/>
      </c>
      <c r="M303" s="22" t="str">
        <f>IF('DATA ENTRY'!R304="","",'DATA ENTRY'!R304)</f>
        <v/>
      </c>
      <c r="N303" s="147" t="str">
        <f>IF('DATA ENTRY'!S304="","",'DATA ENTRY'!S304)</f>
        <v/>
      </c>
      <c r="O303" s="147" t="str">
        <f t="shared" si="4"/>
        <v/>
      </c>
      <c r="P303" s="74" t="str">
        <f>IF('DATA ENTRY'!T304="","",'DATA ENTRY'!T304)</f>
        <v/>
      </c>
      <c r="Q303" s="74" t="str">
        <f>IF('DATA ENTRY'!U304="","",'DATA ENTRY'!U304)</f>
        <v/>
      </c>
      <c r="R303" s="22" t="str">
        <f>IF('DATA ENTRY'!W304="","",'DATA ENTRY'!W304)</f>
        <v/>
      </c>
      <c r="S303" s="22" t="str">
        <f>IF('DATA ENTRY'!X304="","",'DATA ENTRY'!X304)</f>
        <v/>
      </c>
      <c r="T303" s="22" t="str">
        <f>IF('DATA ENTRY'!AA304="","",'DATA ENTRY'!AA304)</f>
        <v/>
      </c>
      <c r="U303" s="22" t="str">
        <f>IF(O303="","",SUMPRODUCT(--(D303=$D$5:$D$1071),--(F303=$F$5:$F$1071),--(E303=$E$5:$E$1071),--(O303&lt;$O$5:$O$1071))+COUNTIF($O$5:O303,O303))</f>
        <v/>
      </c>
    </row>
    <row r="304" spans="1:21" ht="18" customHeight="1">
      <c r="A304" s="22" t="str">
        <f>IF(AND(H304="",D304="",F304="",G304="",I304="",J304=""),"",SUBTOTAL(3,$B$5:B304))</f>
        <v/>
      </c>
      <c r="B304" s="74" t="str">
        <f>IF('DATA ENTRY'!B305="","",'DATA ENTRY'!B305)</f>
        <v/>
      </c>
      <c r="C304" s="74" t="str">
        <f>IF('DATA ENTRY'!C305="","",'DATA ENTRY'!C305)</f>
        <v/>
      </c>
      <c r="D304" s="74" t="str">
        <f>IF('DATA ENTRY'!E305="","",'DATA ENTRY'!E305)</f>
        <v/>
      </c>
      <c r="E304" s="22" t="str">
        <f>IF('DATA ENTRY'!G305="","",'DATA ENTRY'!G305)</f>
        <v/>
      </c>
      <c r="F304" s="22" t="str">
        <f>IF('DATA ENTRY'!F305="","",'DATA ENTRY'!F305)</f>
        <v/>
      </c>
      <c r="G304" s="148" t="str">
        <f>IF('DATA ENTRY'!H305="","",'DATA ENTRY'!H305)</f>
        <v/>
      </c>
      <c r="H304" s="148" t="str">
        <f>IF('DATA ENTRY'!I305="","",'DATA ENTRY'!I305)</f>
        <v/>
      </c>
      <c r="I304" s="22" t="str">
        <f>IF('DATA ENTRY'!N305="","",'DATA ENTRY'!N305)</f>
        <v/>
      </c>
      <c r="J304" s="147" t="str">
        <f>IF('DATA ENTRY'!O305="","",'DATA ENTRY'!O305)</f>
        <v/>
      </c>
      <c r="K304" s="22" t="str">
        <f>IF('DATA ENTRY'!P305="","",'DATA ENTRY'!P305)</f>
        <v/>
      </c>
      <c r="L304" s="147" t="str">
        <f>IF('DATA ENTRY'!Q305="","",'DATA ENTRY'!Q305)</f>
        <v/>
      </c>
      <c r="M304" s="22" t="str">
        <f>IF('DATA ENTRY'!R305="","",'DATA ENTRY'!R305)</f>
        <v/>
      </c>
      <c r="N304" s="147" t="str">
        <f>IF('DATA ENTRY'!S305="","",'DATA ENTRY'!S305)</f>
        <v/>
      </c>
      <c r="O304" s="147" t="str">
        <f t="shared" si="4"/>
        <v/>
      </c>
      <c r="P304" s="74" t="str">
        <f>IF('DATA ENTRY'!T305="","",'DATA ENTRY'!T305)</f>
        <v/>
      </c>
      <c r="Q304" s="74" t="str">
        <f>IF('DATA ENTRY'!U305="","",'DATA ENTRY'!U305)</f>
        <v/>
      </c>
      <c r="R304" s="22" t="str">
        <f>IF('DATA ENTRY'!W305="","",'DATA ENTRY'!W305)</f>
        <v/>
      </c>
      <c r="S304" s="22" t="str">
        <f>IF('DATA ENTRY'!X305="","",'DATA ENTRY'!X305)</f>
        <v/>
      </c>
      <c r="T304" s="22" t="str">
        <f>IF('DATA ENTRY'!AA305="","",'DATA ENTRY'!AA305)</f>
        <v/>
      </c>
      <c r="U304" s="22" t="str">
        <f>IF(O304="","",SUMPRODUCT(--(D304=$D$5:$D$1071),--(F304=$F$5:$F$1071),--(E304=$E$5:$E$1071),--(O304&lt;$O$5:$O$1071))+COUNTIF($O$5:O304,O304))</f>
        <v/>
      </c>
    </row>
    <row r="305" spans="1:21" ht="18" customHeight="1">
      <c r="A305" s="22" t="str">
        <f>IF(AND(H305="",D305="",F305="",G305="",I305="",J305=""),"",SUBTOTAL(3,$B$5:B305))</f>
        <v/>
      </c>
      <c r="B305" s="74" t="str">
        <f>IF('DATA ENTRY'!B306="","",'DATA ENTRY'!B306)</f>
        <v/>
      </c>
      <c r="C305" s="74" t="str">
        <f>IF('DATA ENTRY'!C306="","",'DATA ENTRY'!C306)</f>
        <v/>
      </c>
      <c r="D305" s="74" t="str">
        <f>IF('DATA ENTRY'!E306="","",'DATA ENTRY'!E306)</f>
        <v/>
      </c>
      <c r="E305" s="22" t="str">
        <f>IF('DATA ENTRY'!G306="","",'DATA ENTRY'!G306)</f>
        <v/>
      </c>
      <c r="F305" s="22" t="str">
        <f>IF('DATA ENTRY'!F306="","",'DATA ENTRY'!F306)</f>
        <v/>
      </c>
      <c r="G305" s="148" t="str">
        <f>IF('DATA ENTRY'!H306="","",'DATA ENTRY'!H306)</f>
        <v/>
      </c>
      <c r="H305" s="148" t="str">
        <f>IF('DATA ENTRY'!I306="","",'DATA ENTRY'!I306)</f>
        <v/>
      </c>
      <c r="I305" s="22" t="str">
        <f>IF('DATA ENTRY'!N306="","",'DATA ENTRY'!N306)</f>
        <v/>
      </c>
      <c r="J305" s="147" t="str">
        <f>IF('DATA ENTRY'!O306="","",'DATA ENTRY'!O306)</f>
        <v/>
      </c>
      <c r="K305" s="22" t="str">
        <f>IF('DATA ENTRY'!P306="","",'DATA ENTRY'!P306)</f>
        <v/>
      </c>
      <c r="L305" s="147" t="str">
        <f>IF('DATA ENTRY'!Q306="","",'DATA ENTRY'!Q306)</f>
        <v/>
      </c>
      <c r="M305" s="22" t="str">
        <f>IF('DATA ENTRY'!R306="","",'DATA ENTRY'!R306)</f>
        <v/>
      </c>
      <c r="N305" s="147" t="str">
        <f>IF('DATA ENTRY'!S306="","",'DATA ENTRY'!S306)</f>
        <v/>
      </c>
      <c r="O305" s="147" t="str">
        <f t="shared" si="4"/>
        <v/>
      </c>
      <c r="P305" s="74" t="str">
        <f>IF('DATA ENTRY'!T306="","",'DATA ENTRY'!T306)</f>
        <v/>
      </c>
      <c r="Q305" s="74" t="str">
        <f>IF('DATA ENTRY'!U306="","",'DATA ENTRY'!U306)</f>
        <v/>
      </c>
      <c r="R305" s="22" t="str">
        <f>IF('DATA ENTRY'!W306="","",'DATA ENTRY'!W306)</f>
        <v/>
      </c>
      <c r="S305" s="22" t="str">
        <f>IF('DATA ENTRY'!X306="","",'DATA ENTRY'!X306)</f>
        <v/>
      </c>
      <c r="T305" s="22" t="str">
        <f>IF('DATA ENTRY'!AA306="","",'DATA ENTRY'!AA306)</f>
        <v/>
      </c>
      <c r="U305" s="22" t="str">
        <f>IF(O305="","",SUMPRODUCT(--(D305=$D$5:$D$1071),--(F305=$F$5:$F$1071),--(E305=$E$5:$E$1071),--(O305&lt;$O$5:$O$1071))+COUNTIF($O$5:O305,O305))</f>
        <v/>
      </c>
    </row>
    <row r="306" spans="1:21" ht="18" customHeight="1">
      <c r="A306" s="22" t="str">
        <f>IF(AND(H306="",D306="",F306="",G306="",I306="",J306=""),"",SUBTOTAL(3,$B$5:B306))</f>
        <v/>
      </c>
      <c r="B306" s="74" t="str">
        <f>IF('DATA ENTRY'!B307="","",'DATA ENTRY'!B307)</f>
        <v/>
      </c>
      <c r="C306" s="74" t="str">
        <f>IF('DATA ENTRY'!C307="","",'DATA ENTRY'!C307)</f>
        <v/>
      </c>
      <c r="D306" s="74" t="str">
        <f>IF('DATA ENTRY'!E307="","",'DATA ENTRY'!E307)</f>
        <v/>
      </c>
      <c r="E306" s="22" t="str">
        <f>IF('DATA ENTRY'!G307="","",'DATA ENTRY'!G307)</f>
        <v/>
      </c>
      <c r="F306" s="22" t="str">
        <f>IF('DATA ENTRY'!F307="","",'DATA ENTRY'!F307)</f>
        <v/>
      </c>
      <c r="G306" s="148" t="str">
        <f>IF('DATA ENTRY'!H307="","",'DATA ENTRY'!H307)</f>
        <v/>
      </c>
      <c r="H306" s="148" t="str">
        <f>IF('DATA ENTRY'!I307="","",'DATA ENTRY'!I307)</f>
        <v/>
      </c>
      <c r="I306" s="22" t="str">
        <f>IF('DATA ENTRY'!N307="","",'DATA ENTRY'!N307)</f>
        <v/>
      </c>
      <c r="J306" s="147" t="str">
        <f>IF('DATA ENTRY'!O307="","",'DATA ENTRY'!O307)</f>
        <v/>
      </c>
      <c r="K306" s="22" t="str">
        <f>IF('DATA ENTRY'!P307="","",'DATA ENTRY'!P307)</f>
        <v/>
      </c>
      <c r="L306" s="147" t="str">
        <f>IF('DATA ENTRY'!Q307="","",'DATA ENTRY'!Q307)</f>
        <v/>
      </c>
      <c r="M306" s="22" t="str">
        <f>IF('DATA ENTRY'!R307="","",'DATA ENTRY'!R307)</f>
        <v/>
      </c>
      <c r="N306" s="147" t="str">
        <f>IF('DATA ENTRY'!S307="","",'DATA ENTRY'!S307)</f>
        <v/>
      </c>
      <c r="O306" s="147" t="str">
        <f t="shared" si="4"/>
        <v/>
      </c>
      <c r="P306" s="74" t="str">
        <f>IF('DATA ENTRY'!T307="","",'DATA ENTRY'!T307)</f>
        <v/>
      </c>
      <c r="Q306" s="74" t="str">
        <f>IF('DATA ENTRY'!U307="","",'DATA ENTRY'!U307)</f>
        <v/>
      </c>
      <c r="R306" s="22" t="str">
        <f>IF('DATA ENTRY'!W307="","",'DATA ENTRY'!W307)</f>
        <v/>
      </c>
      <c r="S306" s="22" t="str">
        <f>IF('DATA ENTRY'!X307="","",'DATA ENTRY'!X307)</f>
        <v/>
      </c>
      <c r="T306" s="22" t="str">
        <f>IF('DATA ENTRY'!AA307="","",'DATA ENTRY'!AA307)</f>
        <v/>
      </c>
      <c r="U306" s="22" t="str">
        <f>IF(O306="","",SUMPRODUCT(--(D306=$D$5:$D$1071),--(F306=$F$5:$F$1071),--(E306=$E$5:$E$1071),--(O306&lt;$O$5:$O$1071))+COUNTIF($O$5:O306,O306))</f>
        <v/>
      </c>
    </row>
    <row r="307" spans="1:21" ht="18" customHeight="1">
      <c r="A307" s="22" t="str">
        <f>IF(AND(H307="",D307="",F307="",G307="",I307="",J307=""),"",SUBTOTAL(3,$B$5:B307))</f>
        <v/>
      </c>
      <c r="B307" s="74" t="str">
        <f>IF('DATA ENTRY'!B308="","",'DATA ENTRY'!B308)</f>
        <v/>
      </c>
      <c r="C307" s="74" t="str">
        <f>IF('DATA ENTRY'!C308="","",'DATA ENTRY'!C308)</f>
        <v/>
      </c>
      <c r="D307" s="74" t="str">
        <f>IF('DATA ENTRY'!E308="","",'DATA ENTRY'!E308)</f>
        <v/>
      </c>
      <c r="E307" s="22" t="str">
        <f>IF('DATA ENTRY'!G308="","",'DATA ENTRY'!G308)</f>
        <v/>
      </c>
      <c r="F307" s="22" t="str">
        <f>IF('DATA ENTRY'!F308="","",'DATA ENTRY'!F308)</f>
        <v/>
      </c>
      <c r="G307" s="148" t="str">
        <f>IF('DATA ENTRY'!H308="","",'DATA ENTRY'!H308)</f>
        <v/>
      </c>
      <c r="H307" s="148" t="str">
        <f>IF('DATA ENTRY'!I308="","",'DATA ENTRY'!I308)</f>
        <v/>
      </c>
      <c r="I307" s="22" t="str">
        <f>IF('DATA ENTRY'!N308="","",'DATA ENTRY'!N308)</f>
        <v/>
      </c>
      <c r="J307" s="147" t="str">
        <f>IF('DATA ENTRY'!O308="","",'DATA ENTRY'!O308)</f>
        <v/>
      </c>
      <c r="K307" s="22" t="str">
        <f>IF('DATA ENTRY'!P308="","",'DATA ENTRY'!P308)</f>
        <v/>
      </c>
      <c r="L307" s="147" t="str">
        <f>IF('DATA ENTRY'!Q308="","",'DATA ENTRY'!Q308)</f>
        <v/>
      </c>
      <c r="M307" s="22" t="str">
        <f>IF('DATA ENTRY'!R308="","",'DATA ENTRY'!R308)</f>
        <v/>
      </c>
      <c r="N307" s="147" t="str">
        <f>IF('DATA ENTRY'!S308="","",'DATA ENTRY'!S308)</f>
        <v/>
      </c>
      <c r="O307" s="147" t="str">
        <f t="shared" si="4"/>
        <v/>
      </c>
      <c r="P307" s="74" t="str">
        <f>IF('DATA ENTRY'!T308="","",'DATA ENTRY'!T308)</f>
        <v/>
      </c>
      <c r="Q307" s="74" t="str">
        <f>IF('DATA ENTRY'!U308="","",'DATA ENTRY'!U308)</f>
        <v/>
      </c>
      <c r="R307" s="22" t="str">
        <f>IF('DATA ENTRY'!W308="","",'DATA ENTRY'!W308)</f>
        <v/>
      </c>
      <c r="S307" s="22" t="str">
        <f>IF('DATA ENTRY'!X308="","",'DATA ENTRY'!X308)</f>
        <v/>
      </c>
      <c r="T307" s="22" t="str">
        <f>IF('DATA ENTRY'!AA308="","",'DATA ENTRY'!AA308)</f>
        <v/>
      </c>
      <c r="U307" s="22" t="str">
        <f>IF(O307="","",SUMPRODUCT(--(D307=$D$5:$D$1071),--(F307=$F$5:$F$1071),--(E307=$E$5:$E$1071),--(O307&lt;$O$5:$O$1071))+COUNTIF($O$5:O307,O307))</f>
        <v/>
      </c>
    </row>
    <row r="308" spans="1:21" ht="18" customHeight="1">
      <c r="A308" s="22" t="str">
        <f>IF(AND(H308="",D308="",F308="",G308="",I308="",J308=""),"",SUBTOTAL(3,$B$5:B308))</f>
        <v/>
      </c>
      <c r="B308" s="74" t="str">
        <f>IF('DATA ENTRY'!B309="","",'DATA ENTRY'!B309)</f>
        <v/>
      </c>
      <c r="C308" s="74" t="str">
        <f>IF('DATA ENTRY'!C309="","",'DATA ENTRY'!C309)</f>
        <v/>
      </c>
      <c r="D308" s="74" t="str">
        <f>IF('DATA ENTRY'!E309="","",'DATA ENTRY'!E309)</f>
        <v/>
      </c>
      <c r="E308" s="22" t="str">
        <f>IF('DATA ENTRY'!G309="","",'DATA ENTRY'!G309)</f>
        <v/>
      </c>
      <c r="F308" s="22" t="str">
        <f>IF('DATA ENTRY'!F309="","",'DATA ENTRY'!F309)</f>
        <v/>
      </c>
      <c r="G308" s="148" t="str">
        <f>IF('DATA ENTRY'!H309="","",'DATA ENTRY'!H309)</f>
        <v/>
      </c>
      <c r="H308" s="148" t="str">
        <f>IF('DATA ENTRY'!I309="","",'DATA ENTRY'!I309)</f>
        <v/>
      </c>
      <c r="I308" s="22" t="str">
        <f>IF('DATA ENTRY'!N309="","",'DATA ENTRY'!N309)</f>
        <v/>
      </c>
      <c r="J308" s="147" t="str">
        <f>IF('DATA ENTRY'!O309="","",'DATA ENTRY'!O309)</f>
        <v/>
      </c>
      <c r="K308" s="22" t="str">
        <f>IF('DATA ENTRY'!P309="","",'DATA ENTRY'!P309)</f>
        <v/>
      </c>
      <c r="L308" s="147" t="str">
        <f>IF('DATA ENTRY'!Q309="","",'DATA ENTRY'!Q309)</f>
        <v/>
      </c>
      <c r="M308" s="22" t="str">
        <f>IF('DATA ENTRY'!R309="","",'DATA ENTRY'!R309)</f>
        <v/>
      </c>
      <c r="N308" s="147" t="str">
        <f>IF('DATA ENTRY'!S309="","",'DATA ENTRY'!S309)</f>
        <v/>
      </c>
      <c r="O308" s="147" t="str">
        <f t="shared" si="4"/>
        <v/>
      </c>
      <c r="P308" s="74" t="str">
        <f>IF('DATA ENTRY'!T309="","",'DATA ENTRY'!T309)</f>
        <v/>
      </c>
      <c r="Q308" s="74" t="str">
        <f>IF('DATA ENTRY'!U309="","",'DATA ENTRY'!U309)</f>
        <v/>
      </c>
      <c r="R308" s="22" t="str">
        <f>IF('DATA ENTRY'!W309="","",'DATA ENTRY'!W309)</f>
        <v/>
      </c>
      <c r="S308" s="22" t="str">
        <f>IF('DATA ENTRY'!X309="","",'DATA ENTRY'!X309)</f>
        <v/>
      </c>
      <c r="T308" s="22" t="str">
        <f>IF('DATA ENTRY'!AA309="","",'DATA ENTRY'!AA309)</f>
        <v/>
      </c>
      <c r="U308" s="22" t="str">
        <f>IF(O308="","",SUMPRODUCT(--(D308=$D$5:$D$1071),--(F308=$F$5:$F$1071),--(E308=$E$5:$E$1071),--(O308&lt;$O$5:$O$1071))+COUNTIF($O$5:O308,O308))</f>
        <v/>
      </c>
    </row>
    <row r="309" spans="1:21" ht="18" customHeight="1">
      <c r="A309" s="22" t="str">
        <f>IF(AND(H309="",D309="",F309="",G309="",I309="",J309=""),"",SUBTOTAL(3,$B$5:B309))</f>
        <v/>
      </c>
      <c r="B309" s="74" t="str">
        <f>IF('DATA ENTRY'!B310="","",'DATA ENTRY'!B310)</f>
        <v/>
      </c>
      <c r="C309" s="74" t="str">
        <f>IF('DATA ENTRY'!C310="","",'DATA ENTRY'!C310)</f>
        <v/>
      </c>
      <c r="D309" s="74" t="str">
        <f>IF('DATA ENTRY'!E310="","",'DATA ENTRY'!E310)</f>
        <v/>
      </c>
      <c r="E309" s="22" t="str">
        <f>IF('DATA ENTRY'!G310="","",'DATA ENTRY'!G310)</f>
        <v/>
      </c>
      <c r="F309" s="22" t="str">
        <f>IF('DATA ENTRY'!F310="","",'DATA ENTRY'!F310)</f>
        <v/>
      </c>
      <c r="G309" s="148" t="str">
        <f>IF('DATA ENTRY'!H310="","",'DATA ENTRY'!H310)</f>
        <v/>
      </c>
      <c r="H309" s="148" t="str">
        <f>IF('DATA ENTRY'!I310="","",'DATA ENTRY'!I310)</f>
        <v/>
      </c>
      <c r="I309" s="22" t="str">
        <f>IF('DATA ENTRY'!N310="","",'DATA ENTRY'!N310)</f>
        <v/>
      </c>
      <c r="J309" s="147" t="str">
        <f>IF('DATA ENTRY'!O310="","",'DATA ENTRY'!O310)</f>
        <v/>
      </c>
      <c r="K309" s="22" t="str">
        <f>IF('DATA ENTRY'!P310="","",'DATA ENTRY'!P310)</f>
        <v/>
      </c>
      <c r="L309" s="147" t="str">
        <f>IF('DATA ENTRY'!Q310="","",'DATA ENTRY'!Q310)</f>
        <v/>
      </c>
      <c r="M309" s="22" t="str">
        <f>IF('DATA ENTRY'!R310="","",'DATA ENTRY'!R310)</f>
        <v/>
      </c>
      <c r="N309" s="147" t="str">
        <f>IF('DATA ENTRY'!S310="","",'DATA ENTRY'!S310)</f>
        <v/>
      </c>
      <c r="O309" s="147" t="str">
        <f t="shared" si="4"/>
        <v/>
      </c>
      <c r="P309" s="74" t="str">
        <f>IF('DATA ENTRY'!T310="","",'DATA ENTRY'!T310)</f>
        <v/>
      </c>
      <c r="Q309" s="74" t="str">
        <f>IF('DATA ENTRY'!U310="","",'DATA ENTRY'!U310)</f>
        <v/>
      </c>
      <c r="R309" s="22" t="str">
        <f>IF('DATA ENTRY'!W310="","",'DATA ENTRY'!W310)</f>
        <v/>
      </c>
      <c r="S309" s="22" t="str">
        <f>IF('DATA ENTRY'!X310="","",'DATA ENTRY'!X310)</f>
        <v/>
      </c>
      <c r="T309" s="22" t="str">
        <f>IF('DATA ENTRY'!AA310="","",'DATA ENTRY'!AA310)</f>
        <v/>
      </c>
      <c r="U309" s="22" t="str">
        <f>IF(O309="","",SUMPRODUCT(--(D309=$D$5:$D$1071),--(F309=$F$5:$F$1071),--(E309=$E$5:$E$1071),--(O309&lt;$O$5:$O$1071))+COUNTIF($O$5:O309,O309))</f>
        <v/>
      </c>
    </row>
    <row r="310" spans="1:21" ht="18" customHeight="1">
      <c r="A310" s="22" t="str">
        <f>IF(AND(H310="",D310="",F310="",G310="",I310="",J310=""),"",SUBTOTAL(3,$B$5:B310))</f>
        <v/>
      </c>
      <c r="B310" s="74" t="str">
        <f>IF('DATA ENTRY'!B311="","",'DATA ENTRY'!B311)</f>
        <v/>
      </c>
      <c r="C310" s="74" t="str">
        <f>IF('DATA ENTRY'!C311="","",'DATA ENTRY'!C311)</f>
        <v/>
      </c>
      <c r="D310" s="74" t="str">
        <f>IF('DATA ENTRY'!E311="","",'DATA ENTRY'!E311)</f>
        <v/>
      </c>
      <c r="E310" s="22" t="str">
        <f>IF('DATA ENTRY'!G311="","",'DATA ENTRY'!G311)</f>
        <v/>
      </c>
      <c r="F310" s="22" t="str">
        <f>IF('DATA ENTRY'!F311="","",'DATA ENTRY'!F311)</f>
        <v/>
      </c>
      <c r="G310" s="148" t="str">
        <f>IF('DATA ENTRY'!H311="","",'DATA ENTRY'!H311)</f>
        <v/>
      </c>
      <c r="H310" s="148" t="str">
        <f>IF('DATA ENTRY'!I311="","",'DATA ENTRY'!I311)</f>
        <v/>
      </c>
      <c r="I310" s="22" t="str">
        <f>IF('DATA ENTRY'!N311="","",'DATA ENTRY'!N311)</f>
        <v/>
      </c>
      <c r="J310" s="147" t="str">
        <f>IF('DATA ENTRY'!O311="","",'DATA ENTRY'!O311)</f>
        <v/>
      </c>
      <c r="K310" s="22" t="str">
        <f>IF('DATA ENTRY'!P311="","",'DATA ENTRY'!P311)</f>
        <v/>
      </c>
      <c r="L310" s="147" t="str">
        <f>IF('DATA ENTRY'!Q311="","",'DATA ENTRY'!Q311)</f>
        <v/>
      </c>
      <c r="M310" s="22" t="str">
        <f>IF('DATA ENTRY'!R311="","",'DATA ENTRY'!R311)</f>
        <v/>
      </c>
      <c r="N310" s="147" t="str">
        <f>IF('DATA ENTRY'!S311="","",'DATA ENTRY'!S311)</f>
        <v/>
      </c>
      <c r="O310" s="147" t="str">
        <f t="shared" si="4"/>
        <v/>
      </c>
      <c r="P310" s="74" t="str">
        <f>IF('DATA ENTRY'!T311="","",'DATA ENTRY'!T311)</f>
        <v/>
      </c>
      <c r="Q310" s="74" t="str">
        <f>IF('DATA ENTRY'!U311="","",'DATA ENTRY'!U311)</f>
        <v/>
      </c>
      <c r="R310" s="22" t="str">
        <f>IF('DATA ENTRY'!W311="","",'DATA ENTRY'!W311)</f>
        <v/>
      </c>
      <c r="S310" s="22" t="str">
        <f>IF('DATA ENTRY'!X311="","",'DATA ENTRY'!X311)</f>
        <v/>
      </c>
      <c r="T310" s="22" t="str">
        <f>IF('DATA ENTRY'!AA311="","",'DATA ENTRY'!AA311)</f>
        <v/>
      </c>
      <c r="U310" s="22" t="str">
        <f>IF(O310="","",SUMPRODUCT(--(D310=$D$5:$D$1071),--(F310=$F$5:$F$1071),--(E310=$E$5:$E$1071),--(O310&lt;$O$5:$O$1071))+COUNTIF($O$5:O310,O310))</f>
        <v/>
      </c>
    </row>
    <row r="311" spans="1:21" ht="18" customHeight="1">
      <c r="A311" s="22" t="str">
        <f>IF(AND(H311="",D311="",F311="",G311="",I311="",J311=""),"",SUBTOTAL(3,$B$5:B311))</f>
        <v/>
      </c>
      <c r="B311" s="74" t="str">
        <f>IF('DATA ENTRY'!B312="","",'DATA ENTRY'!B312)</f>
        <v/>
      </c>
      <c r="C311" s="74" t="str">
        <f>IF('DATA ENTRY'!C312="","",'DATA ENTRY'!C312)</f>
        <v/>
      </c>
      <c r="D311" s="74" t="str">
        <f>IF('DATA ENTRY'!E312="","",'DATA ENTRY'!E312)</f>
        <v/>
      </c>
      <c r="E311" s="22" t="str">
        <f>IF('DATA ENTRY'!G312="","",'DATA ENTRY'!G312)</f>
        <v/>
      </c>
      <c r="F311" s="22" t="str">
        <f>IF('DATA ENTRY'!F312="","",'DATA ENTRY'!F312)</f>
        <v/>
      </c>
      <c r="G311" s="148" t="str">
        <f>IF('DATA ENTRY'!H312="","",'DATA ENTRY'!H312)</f>
        <v/>
      </c>
      <c r="H311" s="148" t="str">
        <f>IF('DATA ENTRY'!I312="","",'DATA ENTRY'!I312)</f>
        <v/>
      </c>
      <c r="I311" s="22" t="str">
        <f>IF('DATA ENTRY'!N312="","",'DATA ENTRY'!N312)</f>
        <v/>
      </c>
      <c r="J311" s="147" t="str">
        <f>IF('DATA ENTRY'!O312="","",'DATA ENTRY'!O312)</f>
        <v/>
      </c>
      <c r="K311" s="22" t="str">
        <f>IF('DATA ENTRY'!P312="","",'DATA ENTRY'!P312)</f>
        <v/>
      </c>
      <c r="L311" s="147" t="str">
        <f>IF('DATA ENTRY'!Q312="","",'DATA ENTRY'!Q312)</f>
        <v/>
      </c>
      <c r="M311" s="22" t="str">
        <f>IF('DATA ENTRY'!R312="","",'DATA ENTRY'!R312)</f>
        <v/>
      </c>
      <c r="N311" s="147" t="str">
        <f>IF('DATA ENTRY'!S312="","",'DATA ENTRY'!S312)</f>
        <v/>
      </c>
      <c r="O311" s="147" t="str">
        <f t="shared" si="4"/>
        <v/>
      </c>
      <c r="P311" s="74" t="str">
        <f>IF('DATA ENTRY'!T312="","",'DATA ENTRY'!T312)</f>
        <v/>
      </c>
      <c r="Q311" s="74" t="str">
        <f>IF('DATA ENTRY'!U312="","",'DATA ENTRY'!U312)</f>
        <v/>
      </c>
      <c r="R311" s="22" t="str">
        <f>IF('DATA ENTRY'!W312="","",'DATA ENTRY'!W312)</f>
        <v/>
      </c>
      <c r="S311" s="22" t="str">
        <f>IF('DATA ENTRY'!X312="","",'DATA ENTRY'!X312)</f>
        <v/>
      </c>
      <c r="T311" s="22" t="str">
        <f>IF('DATA ENTRY'!AA312="","",'DATA ENTRY'!AA312)</f>
        <v/>
      </c>
      <c r="U311" s="22" t="str">
        <f>IF(O311="","",SUMPRODUCT(--(D311=$D$5:$D$1071),--(F311=$F$5:$F$1071),--(E311=$E$5:$E$1071),--(O311&lt;$O$5:$O$1071))+COUNTIF($O$5:O311,O311))</f>
        <v/>
      </c>
    </row>
    <row r="312" spans="1:21" ht="18" customHeight="1">
      <c r="A312" s="22" t="str">
        <f>IF(AND(H312="",D312="",F312="",G312="",I312="",J312=""),"",SUBTOTAL(3,$B$5:B312))</f>
        <v/>
      </c>
      <c r="B312" s="74" t="str">
        <f>IF('DATA ENTRY'!B313="","",'DATA ENTRY'!B313)</f>
        <v/>
      </c>
      <c r="C312" s="74" t="str">
        <f>IF('DATA ENTRY'!C313="","",'DATA ENTRY'!C313)</f>
        <v/>
      </c>
      <c r="D312" s="74" t="str">
        <f>IF('DATA ENTRY'!E313="","",'DATA ENTRY'!E313)</f>
        <v/>
      </c>
      <c r="E312" s="22" t="str">
        <f>IF('DATA ENTRY'!G313="","",'DATA ENTRY'!G313)</f>
        <v/>
      </c>
      <c r="F312" s="22" t="str">
        <f>IF('DATA ENTRY'!F313="","",'DATA ENTRY'!F313)</f>
        <v/>
      </c>
      <c r="G312" s="148" t="str">
        <f>IF('DATA ENTRY'!H313="","",'DATA ENTRY'!H313)</f>
        <v/>
      </c>
      <c r="H312" s="148" t="str">
        <f>IF('DATA ENTRY'!I313="","",'DATA ENTRY'!I313)</f>
        <v/>
      </c>
      <c r="I312" s="22" t="str">
        <f>IF('DATA ENTRY'!N313="","",'DATA ENTRY'!N313)</f>
        <v/>
      </c>
      <c r="J312" s="147" t="str">
        <f>IF('DATA ENTRY'!O313="","",'DATA ENTRY'!O313)</f>
        <v/>
      </c>
      <c r="K312" s="22" t="str">
        <f>IF('DATA ENTRY'!P313="","",'DATA ENTRY'!P313)</f>
        <v/>
      </c>
      <c r="L312" s="147" t="str">
        <f>IF('DATA ENTRY'!Q313="","",'DATA ENTRY'!Q313)</f>
        <v/>
      </c>
      <c r="M312" s="22" t="str">
        <f>IF('DATA ENTRY'!R313="","",'DATA ENTRY'!R313)</f>
        <v/>
      </c>
      <c r="N312" s="147" t="str">
        <f>IF('DATA ENTRY'!S313="","",'DATA ENTRY'!S313)</f>
        <v/>
      </c>
      <c r="O312" s="147" t="str">
        <f t="shared" si="4"/>
        <v/>
      </c>
      <c r="P312" s="74" t="str">
        <f>IF('DATA ENTRY'!T313="","",'DATA ENTRY'!T313)</f>
        <v/>
      </c>
      <c r="Q312" s="74" t="str">
        <f>IF('DATA ENTRY'!U313="","",'DATA ENTRY'!U313)</f>
        <v/>
      </c>
      <c r="R312" s="22" t="str">
        <f>IF('DATA ENTRY'!W313="","",'DATA ENTRY'!W313)</f>
        <v/>
      </c>
      <c r="S312" s="22" t="str">
        <f>IF('DATA ENTRY'!X313="","",'DATA ENTRY'!X313)</f>
        <v/>
      </c>
      <c r="T312" s="22" t="str">
        <f>IF('DATA ENTRY'!AA313="","",'DATA ENTRY'!AA313)</f>
        <v/>
      </c>
      <c r="U312" s="22" t="str">
        <f>IF(O312="","",SUMPRODUCT(--(D312=$D$5:$D$1071),--(F312=$F$5:$F$1071),--(E312=$E$5:$E$1071),--(O312&lt;$O$5:$O$1071))+COUNTIF($O$5:O312,O312))</f>
        <v/>
      </c>
    </row>
    <row r="313" spans="1:21" ht="18" customHeight="1">
      <c r="A313" s="22" t="str">
        <f>IF(AND(H313="",D313="",F313="",G313="",I313="",J313=""),"",SUBTOTAL(3,$B$5:B313))</f>
        <v/>
      </c>
      <c r="B313" s="74" t="str">
        <f>IF('DATA ENTRY'!B314="","",'DATA ENTRY'!B314)</f>
        <v/>
      </c>
      <c r="C313" s="74" t="str">
        <f>IF('DATA ENTRY'!C314="","",'DATA ENTRY'!C314)</f>
        <v/>
      </c>
      <c r="D313" s="74" t="str">
        <f>IF('DATA ENTRY'!E314="","",'DATA ENTRY'!E314)</f>
        <v/>
      </c>
      <c r="E313" s="22" t="str">
        <f>IF('DATA ENTRY'!G314="","",'DATA ENTRY'!G314)</f>
        <v/>
      </c>
      <c r="F313" s="22" t="str">
        <f>IF('DATA ENTRY'!F314="","",'DATA ENTRY'!F314)</f>
        <v/>
      </c>
      <c r="G313" s="148" t="str">
        <f>IF('DATA ENTRY'!H314="","",'DATA ENTRY'!H314)</f>
        <v/>
      </c>
      <c r="H313" s="148" t="str">
        <f>IF('DATA ENTRY'!I314="","",'DATA ENTRY'!I314)</f>
        <v/>
      </c>
      <c r="I313" s="22" t="str">
        <f>IF('DATA ENTRY'!N314="","",'DATA ENTRY'!N314)</f>
        <v/>
      </c>
      <c r="J313" s="147" t="str">
        <f>IF('DATA ENTRY'!O314="","",'DATA ENTRY'!O314)</f>
        <v/>
      </c>
      <c r="K313" s="22" t="str">
        <f>IF('DATA ENTRY'!P314="","",'DATA ENTRY'!P314)</f>
        <v/>
      </c>
      <c r="L313" s="147" t="str">
        <f>IF('DATA ENTRY'!Q314="","",'DATA ENTRY'!Q314)</f>
        <v/>
      </c>
      <c r="M313" s="22" t="str">
        <f>IF('DATA ENTRY'!R314="","",'DATA ENTRY'!R314)</f>
        <v/>
      </c>
      <c r="N313" s="147" t="str">
        <f>IF('DATA ENTRY'!S314="","",'DATA ENTRY'!S314)</f>
        <v/>
      </c>
      <c r="O313" s="147" t="str">
        <f t="shared" si="4"/>
        <v/>
      </c>
      <c r="P313" s="74" t="str">
        <f>IF('DATA ENTRY'!T314="","",'DATA ENTRY'!T314)</f>
        <v/>
      </c>
      <c r="Q313" s="74" t="str">
        <f>IF('DATA ENTRY'!U314="","",'DATA ENTRY'!U314)</f>
        <v/>
      </c>
      <c r="R313" s="22" t="str">
        <f>IF('DATA ENTRY'!W314="","",'DATA ENTRY'!W314)</f>
        <v/>
      </c>
      <c r="S313" s="22" t="str">
        <f>IF('DATA ENTRY'!X314="","",'DATA ENTRY'!X314)</f>
        <v/>
      </c>
      <c r="T313" s="22" t="str">
        <f>IF('DATA ENTRY'!AA314="","",'DATA ENTRY'!AA314)</f>
        <v/>
      </c>
      <c r="U313" s="22" t="str">
        <f>IF(O313="","",SUMPRODUCT(--(D313=$D$5:$D$1071),--(F313=$F$5:$F$1071),--(E313=$E$5:$E$1071),--(O313&lt;$O$5:$O$1071))+COUNTIF($O$5:O313,O313))</f>
        <v/>
      </c>
    </row>
    <row r="314" spans="1:21" ht="18" customHeight="1">
      <c r="A314" s="22" t="str">
        <f>IF(AND(H314="",D314="",F314="",G314="",I314="",J314=""),"",SUBTOTAL(3,$B$5:B314))</f>
        <v/>
      </c>
      <c r="B314" s="74" t="str">
        <f>IF('DATA ENTRY'!B315="","",'DATA ENTRY'!B315)</f>
        <v/>
      </c>
      <c r="C314" s="74" t="str">
        <f>IF('DATA ENTRY'!C315="","",'DATA ENTRY'!C315)</f>
        <v/>
      </c>
      <c r="D314" s="74" t="str">
        <f>IF('DATA ENTRY'!E315="","",'DATA ENTRY'!E315)</f>
        <v/>
      </c>
      <c r="E314" s="22" t="str">
        <f>IF('DATA ENTRY'!G315="","",'DATA ENTRY'!G315)</f>
        <v/>
      </c>
      <c r="F314" s="22" t="str">
        <f>IF('DATA ENTRY'!F315="","",'DATA ENTRY'!F315)</f>
        <v/>
      </c>
      <c r="G314" s="148" t="str">
        <f>IF('DATA ENTRY'!H315="","",'DATA ENTRY'!H315)</f>
        <v/>
      </c>
      <c r="H314" s="148" t="str">
        <f>IF('DATA ENTRY'!I315="","",'DATA ENTRY'!I315)</f>
        <v/>
      </c>
      <c r="I314" s="22" t="str">
        <f>IF('DATA ENTRY'!N315="","",'DATA ENTRY'!N315)</f>
        <v/>
      </c>
      <c r="J314" s="147" t="str">
        <f>IF('DATA ENTRY'!O315="","",'DATA ENTRY'!O315)</f>
        <v/>
      </c>
      <c r="K314" s="22" t="str">
        <f>IF('DATA ENTRY'!P315="","",'DATA ENTRY'!P315)</f>
        <v/>
      </c>
      <c r="L314" s="147" t="str">
        <f>IF('DATA ENTRY'!Q315="","",'DATA ENTRY'!Q315)</f>
        <v/>
      </c>
      <c r="M314" s="22" t="str">
        <f>IF('DATA ENTRY'!R315="","",'DATA ENTRY'!R315)</f>
        <v/>
      </c>
      <c r="N314" s="147" t="str">
        <f>IF('DATA ENTRY'!S315="","",'DATA ENTRY'!S315)</f>
        <v/>
      </c>
      <c r="O314" s="147" t="str">
        <f t="shared" si="4"/>
        <v/>
      </c>
      <c r="P314" s="74" t="str">
        <f>IF('DATA ENTRY'!T315="","",'DATA ENTRY'!T315)</f>
        <v/>
      </c>
      <c r="Q314" s="74" t="str">
        <f>IF('DATA ENTRY'!U315="","",'DATA ENTRY'!U315)</f>
        <v/>
      </c>
      <c r="R314" s="22" t="str">
        <f>IF('DATA ENTRY'!W315="","",'DATA ENTRY'!W315)</f>
        <v/>
      </c>
      <c r="S314" s="22" t="str">
        <f>IF('DATA ENTRY'!X315="","",'DATA ENTRY'!X315)</f>
        <v/>
      </c>
      <c r="T314" s="22" t="str">
        <f>IF('DATA ENTRY'!AA315="","",'DATA ENTRY'!AA315)</f>
        <v/>
      </c>
      <c r="U314" s="22" t="str">
        <f>IF(O314="","",SUMPRODUCT(--(D314=$D$5:$D$1071),--(F314=$F$5:$F$1071),--(E314=$E$5:$E$1071),--(O314&lt;$O$5:$O$1071))+COUNTIF($O$5:O314,O314))</f>
        <v/>
      </c>
    </row>
    <row r="315" spans="1:21" ht="18" customHeight="1">
      <c r="A315" s="22" t="str">
        <f>IF(AND(H315="",D315="",F315="",G315="",I315="",J315=""),"",SUBTOTAL(3,$B$5:B315))</f>
        <v/>
      </c>
      <c r="B315" s="74" t="str">
        <f>IF('DATA ENTRY'!B316="","",'DATA ENTRY'!B316)</f>
        <v/>
      </c>
      <c r="C315" s="74" t="str">
        <f>IF('DATA ENTRY'!C316="","",'DATA ENTRY'!C316)</f>
        <v/>
      </c>
      <c r="D315" s="74" t="str">
        <f>IF('DATA ENTRY'!E316="","",'DATA ENTRY'!E316)</f>
        <v/>
      </c>
      <c r="E315" s="22" t="str">
        <f>IF('DATA ENTRY'!G316="","",'DATA ENTRY'!G316)</f>
        <v/>
      </c>
      <c r="F315" s="22" t="str">
        <f>IF('DATA ENTRY'!F316="","",'DATA ENTRY'!F316)</f>
        <v/>
      </c>
      <c r="G315" s="148" t="str">
        <f>IF('DATA ENTRY'!H316="","",'DATA ENTRY'!H316)</f>
        <v/>
      </c>
      <c r="H315" s="148" t="str">
        <f>IF('DATA ENTRY'!I316="","",'DATA ENTRY'!I316)</f>
        <v/>
      </c>
      <c r="I315" s="22" t="str">
        <f>IF('DATA ENTRY'!N316="","",'DATA ENTRY'!N316)</f>
        <v/>
      </c>
      <c r="J315" s="147" t="str">
        <f>IF('DATA ENTRY'!O316="","",'DATA ENTRY'!O316)</f>
        <v/>
      </c>
      <c r="K315" s="22" t="str">
        <f>IF('DATA ENTRY'!P316="","",'DATA ENTRY'!P316)</f>
        <v/>
      </c>
      <c r="L315" s="147" t="str">
        <f>IF('DATA ENTRY'!Q316="","",'DATA ENTRY'!Q316)</f>
        <v/>
      </c>
      <c r="M315" s="22" t="str">
        <f>IF('DATA ENTRY'!R316="","",'DATA ENTRY'!R316)</f>
        <v/>
      </c>
      <c r="N315" s="147" t="str">
        <f>IF('DATA ENTRY'!S316="","",'DATA ENTRY'!S316)</f>
        <v/>
      </c>
      <c r="O315" s="147" t="str">
        <f t="shared" si="4"/>
        <v/>
      </c>
      <c r="P315" s="74" t="str">
        <f>IF('DATA ENTRY'!T316="","",'DATA ENTRY'!T316)</f>
        <v/>
      </c>
      <c r="Q315" s="74" t="str">
        <f>IF('DATA ENTRY'!U316="","",'DATA ENTRY'!U316)</f>
        <v/>
      </c>
      <c r="R315" s="22" t="str">
        <f>IF('DATA ENTRY'!W316="","",'DATA ENTRY'!W316)</f>
        <v/>
      </c>
      <c r="S315" s="22" t="str">
        <f>IF('DATA ENTRY'!X316="","",'DATA ENTRY'!X316)</f>
        <v/>
      </c>
      <c r="T315" s="22" t="str">
        <f>IF('DATA ENTRY'!AA316="","",'DATA ENTRY'!AA316)</f>
        <v/>
      </c>
      <c r="U315" s="22" t="str">
        <f>IF(O315="","",SUMPRODUCT(--(D315=$D$5:$D$1071),--(F315=$F$5:$F$1071),--(E315=$E$5:$E$1071),--(O315&lt;$O$5:$O$1071))+COUNTIF($O$5:O315,O315))</f>
        <v/>
      </c>
    </row>
    <row r="316" spans="1:21" ht="18" customHeight="1">
      <c r="A316" s="22" t="str">
        <f>IF(AND(H316="",D316="",F316="",G316="",I316="",J316=""),"",SUBTOTAL(3,$B$5:B316))</f>
        <v/>
      </c>
      <c r="B316" s="74" t="str">
        <f>IF('DATA ENTRY'!B317="","",'DATA ENTRY'!B317)</f>
        <v/>
      </c>
      <c r="C316" s="74" t="str">
        <f>IF('DATA ENTRY'!C317="","",'DATA ENTRY'!C317)</f>
        <v/>
      </c>
      <c r="D316" s="74" t="str">
        <f>IF('DATA ENTRY'!E317="","",'DATA ENTRY'!E317)</f>
        <v/>
      </c>
      <c r="E316" s="22" t="str">
        <f>IF('DATA ENTRY'!G317="","",'DATA ENTRY'!G317)</f>
        <v/>
      </c>
      <c r="F316" s="22" t="str">
        <f>IF('DATA ENTRY'!F317="","",'DATA ENTRY'!F317)</f>
        <v/>
      </c>
      <c r="G316" s="148" t="str">
        <f>IF('DATA ENTRY'!H317="","",'DATA ENTRY'!H317)</f>
        <v/>
      </c>
      <c r="H316" s="148" t="str">
        <f>IF('DATA ENTRY'!I317="","",'DATA ENTRY'!I317)</f>
        <v/>
      </c>
      <c r="I316" s="22" t="str">
        <f>IF('DATA ENTRY'!N317="","",'DATA ENTRY'!N317)</f>
        <v/>
      </c>
      <c r="J316" s="147" t="str">
        <f>IF('DATA ENTRY'!O317="","",'DATA ENTRY'!O317)</f>
        <v/>
      </c>
      <c r="K316" s="22" t="str">
        <f>IF('DATA ENTRY'!P317="","",'DATA ENTRY'!P317)</f>
        <v/>
      </c>
      <c r="L316" s="147" t="str">
        <f>IF('DATA ENTRY'!Q317="","",'DATA ENTRY'!Q317)</f>
        <v/>
      </c>
      <c r="M316" s="22" t="str">
        <f>IF('DATA ENTRY'!R317="","",'DATA ENTRY'!R317)</f>
        <v/>
      </c>
      <c r="N316" s="147" t="str">
        <f>IF('DATA ENTRY'!S317="","",'DATA ENTRY'!S317)</f>
        <v/>
      </c>
      <c r="O316" s="147" t="str">
        <f t="shared" si="4"/>
        <v/>
      </c>
      <c r="P316" s="74" t="str">
        <f>IF('DATA ENTRY'!T317="","",'DATA ENTRY'!T317)</f>
        <v/>
      </c>
      <c r="Q316" s="74" t="str">
        <f>IF('DATA ENTRY'!U317="","",'DATA ENTRY'!U317)</f>
        <v/>
      </c>
      <c r="R316" s="22" t="str">
        <f>IF('DATA ENTRY'!W317="","",'DATA ENTRY'!W317)</f>
        <v/>
      </c>
      <c r="S316" s="22" t="str">
        <f>IF('DATA ENTRY'!X317="","",'DATA ENTRY'!X317)</f>
        <v/>
      </c>
      <c r="T316" s="22" t="str">
        <f>IF('DATA ENTRY'!AA317="","",'DATA ENTRY'!AA317)</f>
        <v/>
      </c>
      <c r="U316" s="22" t="str">
        <f>IF(O316="","",SUMPRODUCT(--(D316=$D$5:$D$1071),--(F316=$F$5:$F$1071),--(E316=$E$5:$E$1071),--(O316&lt;$O$5:$O$1071))+COUNTIF($O$5:O316,O316))</f>
        <v/>
      </c>
    </row>
    <row r="317" spans="1:21" ht="18" customHeight="1">
      <c r="A317" s="22" t="str">
        <f>IF(AND(H317="",D317="",F317="",G317="",I317="",J317=""),"",SUBTOTAL(3,$B$5:B317))</f>
        <v/>
      </c>
      <c r="B317" s="74" t="str">
        <f>IF('DATA ENTRY'!B318="","",'DATA ENTRY'!B318)</f>
        <v/>
      </c>
      <c r="C317" s="74" t="str">
        <f>IF('DATA ENTRY'!C318="","",'DATA ENTRY'!C318)</f>
        <v/>
      </c>
      <c r="D317" s="74" t="str">
        <f>IF('DATA ENTRY'!E318="","",'DATA ENTRY'!E318)</f>
        <v/>
      </c>
      <c r="E317" s="22" t="str">
        <f>IF('DATA ENTRY'!G318="","",'DATA ENTRY'!G318)</f>
        <v/>
      </c>
      <c r="F317" s="22" t="str">
        <f>IF('DATA ENTRY'!F318="","",'DATA ENTRY'!F318)</f>
        <v/>
      </c>
      <c r="G317" s="148" t="str">
        <f>IF('DATA ENTRY'!H318="","",'DATA ENTRY'!H318)</f>
        <v/>
      </c>
      <c r="H317" s="148" t="str">
        <f>IF('DATA ENTRY'!I318="","",'DATA ENTRY'!I318)</f>
        <v/>
      </c>
      <c r="I317" s="22" t="str">
        <f>IF('DATA ENTRY'!N318="","",'DATA ENTRY'!N318)</f>
        <v/>
      </c>
      <c r="J317" s="147" t="str">
        <f>IF('DATA ENTRY'!O318="","",'DATA ENTRY'!O318)</f>
        <v/>
      </c>
      <c r="K317" s="22" t="str">
        <f>IF('DATA ENTRY'!P318="","",'DATA ENTRY'!P318)</f>
        <v/>
      </c>
      <c r="L317" s="147" t="str">
        <f>IF('DATA ENTRY'!Q318="","",'DATA ENTRY'!Q318)</f>
        <v/>
      </c>
      <c r="M317" s="22" t="str">
        <f>IF('DATA ENTRY'!R318="","",'DATA ENTRY'!R318)</f>
        <v/>
      </c>
      <c r="N317" s="147" t="str">
        <f>IF('DATA ENTRY'!S318="","",'DATA ENTRY'!S318)</f>
        <v/>
      </c>
      <c r="O317" s="147" t="str">
        <f t="shared" si="4"/>
        <v/>
      </c>
      <c r="P317" s="74" t="str">
        <f>IF('DATA ENTRY'!T318="","",'DATA ENTRY'!T318)</f>
        <v/>
      </c>
      <c r="Q317" s="74" t="str">
        <f>IF('DATA ENTRY'!U318="","",'DATA ENTRY'!U318)</f>
        <v/>
      </c>
      <c r="R317" s="22" t="str">
        <f>IF('DATA ENTRY'!W318="","",'DATA ENTRY'!W318)</f>
        <v/>
      </c>
      <c r="S317" s="22" t="str">
        <f>IF('DATA ENTRY'!X318="","",'DATA ENTRY'!X318)</f>
        <v/>
      </c>
      <c r="T317" s="22" t="str">
        <f>IF('DATA ENTRY'!AA318="","",'DATA ENTRY'!AA318)</f>
        <v/>
      </c>
      <c r="U317" s="22" t="str">
        <f>IF(O317="","",SUMPRODUCT(--(D317=$D$5:$D$1071),--(F317=$F$5:$F$1071),--(E317=$E$5:$E$1071),--(O317&lt;$O$5:$O$1071))+COUNTIF($O$5:O317,O317))</f>
        <v/>
      </c>
    </row>
    <row r="318" spans="1:21" ht="18" customHeight="1">
      <c r="A318" s="22" t="str">
        <f>IF(AND(H318="",D318="",F318="",G318="",I318="",J318=""),"",SUBTOTAL(3,$B$5:B318))</f>
        <v/>
      </c>
      <c r="B318" s="74" t="str">
        <f>IF('DATA ENTRY'!B319="","",'DATA ENTRY'!B319)</f>
        <v/>
      </c>
      <c r="C318" s="74" t="str">
        <f>IF('DATA ENTRY'!C319="","",'DATA ENTRY'!C319)</f>
        <v/>
      </c>
      <c r="D318" s="74" t="str">
        <f>IF('DATA ENTRY'!E319="","",'DATA ENTRY'!E319)</f>
        <v/>
      </c>
      <c r="E318" s="22" t="str">
        <f>IF('DATA ENTRY'!G319="","",'DATA ENTRY'!G319)</f>
        <v/>
      </c>
      <c r="F318" s="22" t="str">
        <f>IF('DATA ENTRY'!F319="","",'DATA ENTRY'!F319)</f>
        <v/>
      </c>
      <c r="G318" s="148" t="str">
        <f>IF('DATA ENTRY'!H319="","",'DATA ENTRY'!H319)</f>
        <v/>
      </c>
      <c r="H318" s="148" t="str">
        <f>IF('DATA ENTRY'!I319="","",'DATA ENTRY'!I319)</f>
        <v/>
      </c>
      <c r="I318" s="22" t="str">
        <f>IF('DATA ENTRY'!N319="","",'DATA ENTRY'!N319)</f>
        <v/>
      </c>
      <c r="J318" s="147" t="str">
        <f>IF('DATA ENTRY'!O319="","",'DATA ENTRY'!O319)</f>
        <v/>
      </c>
      <c r="K318" s="22" t="str">
        <f>IF('DATA ENTRY'!P319="","",'DATA ENTRY'!P319)</f>
        <v/>
      </c>
      <c r="L318" s="147" t="str">
        <f>IF('DATA ENTRY'!Q319="","",'DATA ENTRY'!Q319)</f>
        <v/>
      </c>
      <c r="M318" s="22" t="str">
        <f>IF('DATA ENTRY'!R319="","",'DATA ENTRY'!R319)</f>
        <v/>
      </c>
      <c r="N318" s="147" t="str">
        <f>IF('DATA ENTRY'!S319="","",'DATA ENTRY'!S319)</f>
        <v/>
      </c>
      <c r="O318" s="147" t="str">
        <f t="shared" si="4"/>
        <v/>
      </c>
      <c r="P318" s="74" t="str">
        <f>IF('DATA ENTRY'!T319="","",'DATA ENTRY'!T319)</f>
        <v/>
      </c>
      <c r="Q318" s="74" t="str">
        <f>IF('DATA ENTRY'!U319="","",'DATA ENTRY'!U319)</f>
        <v/>
      </c>
      <c r="R318" s="22" t="str">
        <f>IF('DATA ENTRY'!W319="","",'DATA ENTRY'!W319)</f>
        <v/>
      </c>
      <c r="S318" s="22" t="str">
        <f>IF('DATA ENTRY'!X319="","",'DATA ENTRY'!X319)</f>
        <v/>
      </c>
      <c r="T318" s="22" t="str">
        <f>IF('DATA ENTRY'!AA319="","",'DATA ENTRY'!AA319)</f>
        <v/>
      </c>
      <c r="U318" s="22" t="str">
        <f>IF(O318="","",SUMPRODUCT(--(D318=$D$5:$D$1071),--(F318=$F$5:$F$1071),--(E318=$E$5:$E$1071),--(O318&lt;$O$5:$O$1071))+COUNTIF($O$5:O318,O318))</f>
        <v/>
      </c>
    </row>
    <row r="319" spans="1:21" ht="18" customHeight="1">
      <c r="A319" s="22" t="str">
        <f>IF(AND(H319="",D319="",F319="",G319="",I319="",J319=""),"",SUBTOTAL(3,$B$5:B319))</f>
        <v/>
      </c>
      <c r="B319" s="74" t="str">
        <f>IF('DATA ENTRY'!B320="","",'DATA ENTRY'!B320)</f>
        <v/>
      </c>
      <c r="C319" s="74" t="str">
        <f>IF('DATA ENTRY'!C320="","",'DATA ENTRY'!C320)</f>
        <v/>
      </c>
      <c r="D319" s="74" t="str">
        <f>IF('DATA ENTRY'!E320="","",'DATA ENTRY'!E320)</f>
        <v/>
      </c>
      <c r="E319" s="22" t="str">
        <f>IF('DATA ENTRY'!G320="","",'DATA ENTRY'!G320)</f>
        <v/>
      </c>
      <c r="F319" s="22" t="str">
        <f>IF('DATA ENTRY'!F320="","",'DATA ENTRY'!F320)</f>
        <v/>
      </c>
      <c r="G319" s="148" t="str">
        <f>IF('DATA ENTRY'!H320="","",'DATA ENTRY'!H320)</f>
        <v/>
      </c>
      <c r="H319" s="148" t="str">
        <f>IF('DATA ENTRY'!I320="","",'DATA ENTRY'!I320)</f>
        <v/>
      </c>
      <c r="I319" s="22" t="str">
        <f>IF('DATA ENTRY'!N320="","",'DATA ENTRY'!N320)</f>
        <v/>
      </c>
      <c r="J319" s="147" t="str">
        <f>IF('DATA ENTRY'!O320="","",'DATA ENTRY'!O320)</f>
        <v/>
      </c>
      <c r="K319" s="22" t="str">
        <f>IF('DATA ENTRY'!P320="","",'DATA ENTRY'!P320)</f>
        <v/>
      </c>
      <c r="L319" s="147" t="str">
        <f>IF('DATA ENTRY'!Q320="","",'DATA ENTRY'!Q320)</f>
        <v/>
      </c>
      <c r="M319" s="22" t="str">
        <f>IF('DATA ENTRY'!R320="","",'DATA ENTRY'!R320)</f>
        <v/>
      </c>
      <c r="N319" s="147" t="str">
        <f>IF('DATA ENTRY'!S320="","",'DATA ENTRY'!S320)</f>
        <v/>
      </c>
      <c r="O319" s="147" t="str">
        <f t="shared" si="4"/>
        <v/>
      </c>
      <c r="P319" s="74" t="str">
        <f>IF('DATA ENTRY'!T320="","",'DATA ENTRY'!T320)</f>
        <v/>
      </c>
      <c r="Q319" s="74" t="str">
        <f>IF('DATA ENTRY'!U320="","",'DATA ENTRY'!U320)</f>
        <v/>
      </c>
      <c r="R319" s="22" t="str">
        <f>IF('DATA ENTRY'!W320="","",'DATA ENTRY'!W320)</f>
        <v/>
      </c>
      <c r="S319" s="22" t="str">
        <f>IF('DATA ENTRY'!X320="","",'DATA ENTRY'!X320)</f>
        <v/>
      </c>
      <c r="T319" s="22" t="str">
        <f>IF('DATA ENTRY'!AA320="","",'DATA ENTRY'!AA320)</f>
        <v/>
      </c>
      <c r="U319" s="22" t="str">
        <f>IF(O319="","",SUMPRODUCT(--(D319=$D$5:$D$1071),--(F319=$F$5:$F$1071),--(E319=$E$5:$E$1071),--(O319&lt;$O$5:$O$1071))+COUNTIF($O$5:O319,O319))</f>
        <v/>
      </c>
    </row>
    <row r="320" spans="1:21" ht="18" customHeight="1">
      <c r="A320" s="22" t="str">
        <f>IF(AND(H320="",D320="",F320="",G320="",I320="",J320=""),"",SUBTOTAL(3,$B$5:B320))</f>
        <v/>
      </c>
      <c r="B320" s="74" t="str">
        <f>IF('DATA ENTRY'!B321="","",'DATA ENTRY'!B321)</f>
        <v/>
      </c>
      <c r="C320" s="74" t="str">
        <f>IF('DATA ENTRY'!C321="","",'DATA ENTRY'!C321)</f>
        <v/>
      </c>
      <c r="D320" s="74" t="str">
        <f>IF('DATA ENTRY'!E321="","",'DATA ENTRY'!E321)</f>
        <v/>
      </c>
      <c r="E320" s="22" t="str">
        <f>IF('DATA ENTRY'!G321="","",'DATA ENTRY'!G321)</f>
        <v/>
      </c>
      <c r="F320" s="22" t="str">
        <f>IF('DATA ENTRY'!F321="","",'DATA ENTRY'!F321)</f>
        <v/>
      </c>
      <c r="G320" s="148" t="str">
        <f>IF('DATA ENTRY'!H321="","",'DATA ENTRY'!H321)</f>
        <v/>
      </c>
      <c r="H320" s="148" t="str">
        <f>IF('DATA ENTRY'!I321="","",'DATA ENTRY'!I321)</f>
        <v/>
      </c>
      <c r="I320" s="22" t="str">
        <f>IF('DATA ENTRY'!N321="","",'DATA ENTRY'!N321)</f>
        <v/>
      </c>
      <c r="J320" s="147" t="str">
        <f>IF('DATA ENTRY'!O321="","",'DATA ENTRY'!O321)</f>
        <v/>
      </c>
      <c r="K320" s="22" t="str">
        <f>IF('DATA ENTRY'!P321="","",'DATA ENTRY'!P321)</f>
        <v/>
      </c>
      <c r="L320" s="147" t="str">
        <f>IF('DATA ENTRY'!Q321="","",'DATA ENTRY'!Q321)</f>
        <v/>
      </c>
      <c r="M320" s="22" t="str">
        <f>IF('DATA ENTRY'!R321="","",'DATA ENTRY'!R321)</f>
        <v/>
      </c>
      <c r="N320" s="147" t="str">
        <f>IF('DATA ENTRY'!S321="","",'DATA ENTRY'!S321)</f>
        <v/>
      </c>
      <c r="O320" s="147" t="str">
        <f t="shared" si="4"/>
        <v/>
      </c>
      <c r="P320" s="74" t="str">
        <f>IF('DATA ENTRY'!T321="","",'DATA ENTRY'!T321)</f>
        <v/>
      </c>
      <c r="Q320" s="74" t="str">
        <f>IF('DATA ENTRY'!U321="","",'DATA ENTRY'!U321)</f>
        <v/>
      </c>
      <c r="R320" s="22" t="str">
        <f>IF('DATA ENTRY'!W321="","",'DATA ENTRY'!W321)</f>
        <v/>
      </c>
      <c r="S320" s="22" t="str">
        <f>IF('DATA ENTRY'!X321="","",'DATA ENTRY'!X321)</f>
        <v/>
      </c>
      <c r="T320" s="22" t="str">
        <f>IF('DATA ENTRY'!AA321="","",'DATA ENTRY'!AA321)</f>
        <v/>
      </c>
      <c r="U320" s="22" t="str">
        <f>IF(O320="","",SUMPRODUCT(--(D320=$D$5:$D$1071),--(F320=$F$5:$F$1071),--(E320=$E$5:$E$1071),--(O320&lt;$O$5:$O$1071))+COUNTIF($O$5:O320,O320))</f>
        <v/>
      </c>
    </row>
    <row r="321" spans="1:21" ht="18" customHeight="1">
      <c r="A321" s="22" t="str">
        <f>IF(AND(H321="",D321="",F321="",G321="",I321="",J321=""),"",SUBTOTAL(3,$B$5:B321))</f>
        <v/>
      </c>
      <c r="B321" s="74" t="str">
        <f>IF('DATA ENTRY'!B322="","",'DATA ENTRY'!B322)</f>
        <v/>
      </c>
      <c r="C321" s="74" t="str">
        <f>IF('DATA ENTRY'!C322="","",'DATA ENTRY'!C322)</f>
        <v/>
      </c>
      <c r="D321" s="74" t="str">
        <f>IF('DATA ENTRY'!E322="","",'DATA ENTRY'!E322)</f>
        <v/>
      </c>
      <c r="E321" s="22" t="str">
        <f>IF('DATA ENTRY'!G322="","",'DATA ENTRY'!G322)</f>
        <v/>
      </c>
      <c r="F321" s="22" t="str">
        <f>IF('DATA ENTRY'!F322="","",'DATA ENTRY'!F322)</f>
        <v/>
      </c>
      <c r="G321" s="148" t="str">
        <f>IF('DATA ENTRY'!H322="","",'DATA ENTRY'!H322)</f>
        <v/>
      </c>
      <c r="H321" s="148" t="str">
        <f>IF('DATA ENTRY'!I322="","",'DATA ENTRY'!I322)</f>
        <v/>
      </c>
      <c r="I321" s="22" t="str">
        <f>IF('DATA ENTRY'!N322="","",'DATA ENTRY'!N322)</f>
        <v/>
      </c>
      <c r="J321" s="147" t="str">
        <f>IF('DATA ENTRY'!O322="","",'DATA ENTRY'!O322)</f>
        <v/>
      </c>
      <c r="K321" s="22" t="str">
        <f>IF('DATA ENTRY'!P322="","",'DATA ENTRY'!P322)</f>
        <v/>
      </c>
      <c r="L321" s="147" t="str">
        <f>IF('DATA ENTRY'!Q322="","",'DATA ENTRY'!Q322)</f>
        <v/>
      </c>
      <c r="M321" s="22" t="str">
        <f>IF('DATA ENTRY'!R322="","",'DATA ENTRY'!R322)</f>
        <v/>
      </c>
      <c r="N321" s="147" t="str">
        <f>IF('DATA ENTRY'!S322="","",'DATA ENTRY'!S322)</f>
        <v/>
      </c>
      <c r="O321" s="147" t="str">
        <f t="shared" si="4"/>
        <v/>
      </c>
      <c r="P321" s="74" t="str">
        <f>IF('DATA ENTRY'!T322="","",'DATA ENTRY'!T322)</f>
        <v/>
      </c>
      <c r="Q321" s="74" t="str">
        <f>IF('DATA ENTRY'!U322="","",'DATA ENTRY'!U322)</f>
        <v/>
      </c>
      <c r="R321" s="22" t="str">
        <f>IF('DATA ENTRY'!W322="","",'DATA ENTRY'!W322)</f>
        <v/>
      </c>
      <c r="S321" s="22" t="str">
        <f>IF('DATA ENTRY'!X322="","",'DATA ENTRY'!X322)</f>
        <v/>
      </c>
      <c r="T321" s="22" t="str">
        <f>IF('DATA ENTRY'!AA322="","",'DATA ENTRY'!AA322)</f>
        <v/>
      </c>
      <c r="U321" s="22" t="str">
        <f>IF(O321="","",SUMPRODUCT(--(D321=$D$5:$D$1071),--(F321=$F$5:$F$1071),--(E321=$E$5:$E$1071),--(O321&lt;$O$5:$O$1071))+COUNTIF($O$5:O321,O321))</f>
        <v/>
      </c>
    </row>
    <row r="322" spans="1:21" ht="18" customHeight="1">
      <c r="A322" s="22" t="str">
        <f>IF(AND(H322="",D322="",F322="",G322="",I322="",J322=""),"",SUBTOTAL(3,$B$5:B322))</f>
        <v/>
      </c>
      <c r="B322" s="74" t="str">
        <f>IF('DATA ENTRY'!B323="","",'DATA ENTRY'!B323)</f>
        <v/>
      </c>
      <c r="C322" s="74" t="str">
        <f>IF('DATA ENTRY'!C323="","",'DATA ENTRY'!C323)</f>
        <v/>
      </c>
      <c r="D322" s="74" t="str">
        <f>IF('DATA ENTRY'!E323="","",'DATA ENTRY'!E323)</f>
        <v/>
      </c>
      <c r="E322" s="22" t="str">
        <f>IF('DATA ENTRY'!G323="","",'DATA ENTRY'!G323)</f>
        <v/>
      </c>
      <c r="F322" s="22" t="str">
        <f>IF('DATA ENTRY'!F323="","",'DATA ENTRY'!F323)</f>
        <v/>
      </c>
      <c r="G322" s="148" t="str">
        <f>IF('DATA ENTRY'!H323="","",'DATA ENTRY'!H323)</f>
        <v/>
      </c>
      <c r="H322" s="148" t="str">
        <f>IF('DATA ENTRY'!I323="","",'DATA ENTRY'!I323)</f>
        <v/>
      </c>
      <c r="I322" s="22" t="str">
        <f>IF('DATA ENTRY'!N323="","",'DATA ENTRY'!N323)</f>
        <v/>
      </c>
      <c r="J322" s="147" t="str">
        <f>IF('DATA ENTRY'!O323="","",'DATA ENTRY'!O323)</f>
        <v/>
      </c>
      <c r="K322" s="22" t="str">
        <f>IF('DATA ENTRY'!P323="","",'DATA ENTRY'!P323)</f>
        <v/>
      </c>
      <c r="L322" s="147" t="str">
        <f>IF('DATA ENTRY'!Q323="","",'DATA ENTRY'!Q323)</f>
        <v/>
      </c>
      <c r="M322" s="22" t="str">
        <f>IF('DATA ENTRY'!R323="","",'DATA ENTRY'!R323)</f>
        <v/>
      </c>
      <c r="N322" s="147" t="str">
        <f>IF('DATA ENTRY'!S323="","",'DATA ENTRY'!S323)</f>
        <v/>
      </c>
      <c r="O322" s="147" t="str">
        <f t="shared" si="4"/>
        <v/>
      </c>
      <c r="P322" s="74" t="str">
        <f>IF('DATA ENTRY'!T323="","",'DATA ENTRY'!T323)</f>
        <v/>
      </c>
      <c r="Q322" s="74" t="str">
        <f>IF('DATA ENTRY'!U323="","",'DATA ENTRY'!U323)</f>
        <v/>
      </c>
      <c r="R322" s="22" t="str">
        <f>IF('DATA ENTRY'!W323="","",'DATA ENTRY'!W323)</f>
        <v/>
      </c>
      <c r="S322" s="22" t="str">
        <f>IF('DATA ENTRY'!X323="","",'DATA ENTRY'!X323)</f>
        <v/>
      </c>
      <c r="T322" s="22" t="str">
        <f>IF('DATA ENTRY'!AA323="","",'DATA ENTRY'!AA323)</f>
        <v/>
      </c>
      <c r="U322" s="22" t="str">
        <f>IF(O322="","",SUMPRODUCT(--(D322=$D$5:$D$1071),--(F322=$F$5:$F$1071),--(E322=$E$5:$E$1071),--(O322&lt;$O$5:$O$1071))+COUNTIF($O$5:O322,O322))</f>
        <v/>
      </c>
    </row>
    <row r="323" spans="1:21" ht="18" customHeight="1">
      <c r="A323" s="22" t="str">
        <f>IF(AND(H323="",D323="",F323="",G323="",I323="",J323=""),"",SUBTOTAL(3,$B$5:B323))</f>
        <v/>
      </c>
      <c r="B323" s="74" t="str">
        <f>IF('DATA ENTRY'!B324="","",'DATA ENTRY'!B324)</f>
        <v/>
      </c>
      <c r="C323" s="74" t="str">
        <f>IF('DATA ENTRY'!C324="","",'DATA ENTRY'!C324)</f>
        <v/>
      </c>
      <c r="D323" s="74" t="str">
        <f>IF('DATA ENTRY'!E324="","",'DATA ENTRY'!E324)</f>
        <v/>
      </c>
      <c r="E323" s="22" t="str">
        <f>IF('DATA ENTRY'!G324="","",'DATA ENTRY'!G324)</f>
        <v/>
      </c>
      <c r="F323" s="22" t="str">
        <f>IF('DATA ENTRY'!F324="","",'DATA ENTRY'!F324)</f>
        <v/>
      </c>
      <c r="G323" s="148" t="str">
        <f>IF('DATA ENTRY'!H324="","",'DATA ENTRY'!H324)</f>
        <v/>
      </c>
      <c r="H323" s="148" t="str">
        <f>IF('DATA ENTRY'!I324="","",'DATA ENTRY'!I324)</f>
        <v/>
      </c>
      <c r="I323" s="22" t="str">
        <f>IF('DATA ENTRY'!N324="","",'DATA ENTRY'!N324)</f>
        <v/>
      </c>
      <c r="J323" s="147" t="str">
        <f>IF('DATA ENTRY'!O324="","",'DATA ENTRY'!O324)</f>
        <v/>
      </c>
      <c r="K323" s="22" t="str">
        <f>IF('DATA ENTRY'!P324="","",'DATA ENTRY'!P324)</f>
        <v/>
      </c>
      <c r="L323" s="147" t="str">
        <f>IF('DATA ENTRY'!Q324="","",'DATA ENTRY'!Q324)</f>
        <v/>
      </c>
      <c r="M323" s="22" t="str">
        <f>IF('DATA ENTRY'!R324="","",'DATA ENTRY'!R324)</f>
        <v/>
      </c>
      <c r="N323" s="147" t="str">
        <f>IF('DATA ENTRY'!S324="","",'DATA ENTRY'!S324)</f>
        <v/>
      </c>
      <c r="O323" s="147" t="str">
        <f t="shared" si="4"/>
        <v/>
      </c>
      <c r="P323" s="74" t="str">
        <f>IF('DATA ENTRY'!T324="","",'DATA ENTRY'!T324)</f>
        <v/>
      </c>
      <c r="Q323" s="74" t="str">
        <f>IF('DATA ENTRY'!U324="","",'DATA ENTRY'!U324)</f>
        <v/>
      </c>
      <c r="R323" s="22" t="str">
        <f>IF('DATA ENTRY'!W324="","",'DATA ENTRY'!W324)</f>
        <v/>
      </c>
      <c r="S323" s="22" t="str">
        <f>IF('DATA ENTRY'!X324="","",'DATA ENTRY'!X324)</f>
        <v/>
      </c>
      <c r="T323" s="22" t="str">
        <f>IF('DATA ENTRY'!AA324="","",'DATA ENTRY'!AA324)</f>
        <v/>
      </c>
      <c r="U323" s="22" t="str">
        <f>IF(O323="","",SUMPRODUCT(--(D323=$D$5:$D$1071),--(F323=$F$5:$F$1071),--(E323=$E$5:$E$1071),--(O323&lt;$O$5:$O$1071))+COUNTIF($O$5:O323,O323))</f>
        <v/>
      </c>
    </row>
    <row r="324" spans="1:21" ht="18" customHeight="1">
      <c r="A324" s="22" t="str">
        <f>IF(AND(H324="",D324="",F324="",G324="",I324="",J324=""),"",SUBTOTAL(3,$B$5:B324))</f>
        <v/>
      </c>
      <c r="B324" s="74" t="str">
        <f>IF('DATA ENTRY'!B325="","",'DATA ENTRY'!B325)</f>
        <v/>
      </c>
      <c r="C324" s="74" t="str">
        <f>IF('DATA ENTRY'!C325="","",'DATA ENTRY'!C325)</f>
        <v/>
      </c>
      <c r="D324" s="74" t="str">
        <f>IF('DATA ENTRY'!E325="","",'DATA ENTRY'!E325)</f>
        <v/>
      </c>
      <c r="E324" s="22" t="str">
        <f>IF('DATA ENTRY'!G325="","",'DATA ENTRY'!G325)</f>
        <v/>
      </c>
      <c r="F324" s="22" t="str">
        <f>IF('DATA ENTRY'!F325="","",'DATA ENTRY'!F325)</f>
        <v/>
      </c>
      <c r="G324" s="148" t="str">
        <f>IF('DATA ENTRY'!H325="","",'DATA ENTRY'!H325)</f>
        <v/>
      </c>
      <c r="H324" s="148" t="str">
        <f>IF('DATA ENTRY'!I325="","",'DATA ENTRY'!I325)</f>
        <v/>
      </c>
      <c r="I324" s="22" t="str">
        <f>IF('DATA ENTRY'!N325="","",'DATA ENTRY'!N325)</f>
        <v/>
      </c>
      <c r="J324" s="147" t="str">
        <f>IF('DATA ENTRY'!O325="","",'DATA ENTRY'!O325)</f>
        <v/>
      </c>
      <c r="K324" s="22" t="str">
        <f>IF('DATA ENTRY'!P325="","",'DATA ENTRY'!P325)</f>
        <v/>
      </c>
      <c r="L324" s="147" t="str">
        <f>IF('DATA ENTRY'!Q325="","",'DATA ENTRY'!Q325)</f>
        <v/>
      </c>
      <c r="M324" s="22" t="str">
        <f>IF('DATA ENTRY'!R325="","",'DATA ENTRY'!R325)</f>
        <v/>
      </c>
      <c r="N324" s="147" t="str">
        <f>IF('DATA ENTRY'!S325="","",'DATA ENTRY'!S325)</f>
        <v/>
      </c>
      <c r="O324" s="147" t="str">
        <f t="shared" si="4"/>
        <v/>
      </c>
      <c r="P324" s="74" t="str">
        <f>IF('DATA ENTRY'!T325="","",'DATA ENTRY'!T325)</f>
        <v/>
      </c>
      <c r="Q324" s="74" t="str">
        <f>IF('DATA ENTRY'!U325="","",'DATA ENTRY'!U325)</f>
        <v/>
      </c>
      <c r="R324" s="22" t="str">
        <f>IF('DATA ENTRY'!W325="","",'DATA ENTRY'!W325)</f>
        <v/>
      </c>
      <c r="S324" s="22" t="str">
        <f>IF('DATA ENTRY'!X325="","",'DATA ENTRY'!X325)</f>
        <v/>
      </c>
      <c r="T324" s="22" t="str">
        <f>IF('DATA ENTRY'!AA325="","",'DATA ENTRY'!AA325)</f>
        <v/>
      </c>
      <c r="U324" s="22" t="str">
        <f>IF(O324="","",SUMPRODUCT(--(D324=$D$5:$D$1071),--(F324=$F$5:$F$1071),--(E324=$E$5:$E$1071),--(O324&lt;$O$5:$O$1071))+COUNTIF($O$5:O324,O324))</f>
        <v/>
      </c>
    </row>
    <row r="325" spans="1:21" ht="18" customHeight="1">
      <c r="A325" s="22" t="str">
        <f>IF(AND(H325="",D325="",F325="",G325="",I325="",J325=""),"",SUBTOTAL(3,$B$5:B325))</f>
        <v/>
      </c>
      <c r="B325" s="74" t="str">
        <f>IF('DATA ENTRY'!B326="","",'DATA ENTRY'!B326)</f>
        <v/>
      </c>
      <c r="C325" s="74" t="str">
        <f>IF('DATA ENTRY'!C326="","",'DATA ENTRY'!C326)</f>
        <v/>
      </c>
      <c r="D325" s="74" t="str">
        <f>IF('DATA ENTRY'!E326="","",'DATA ENTRY'!E326)</f>
        <v/>
      </c>
      <c r="E325" s="22" t="str">
        <f>IF('DATA ENTRY'!G326="","",'DATA ENTRY'!G326)</f>
        <v/>
      </c>
      <c r="F325" s="22" t="str">
        <f>IF('DATA ENTRY'!F326="","",'DATA ENTRY'!F326)</f>
        <v/>
      </c>
      <c r="G325" s="148" t="str">
        <f>IF('DATA ENTRY'!H326="","",'DATA ENTRY'!H326)</f>
        <v/>
      </c>
      <c r="H325" s="148" t="str">
        <f>IF('DATA ENTRY'!I326="","",'DATA ENTRY'!I326)</f>
        <v/>
      </c>
      <c r="I325" s="22" t="str">
        <f>IF('DATA ENTRY'!N326="","",'DATA ENTRY'!N326)</f>
        <v/>
      </c>
      <c r="J325" s="147" t="str">
        <f>IF('DATA ENTRY'!O326="","",'DATA ENTRY'!O326)</f>
        <v/>
      </c>
      <c r="K325" s="22" t="str">
        <f>IF('DATA ENTRY'!P326="","",'DATA ENTRY'!P326)</f>
        <v/>
      </c>
      <c r="L325" s="147" t="str">
        <f>IF('DATA ENTRY'!Q326="","",'DATA ENTRY'!Q326)</f>
        <v/>
      </c>
      <c r="M325" s="22" t="str">
        <f>IF('DATA ENTRY'!R326="","",'DATA ENTRY'!R326)</f>
        <v/>
      </c>
      <c r="N325" s="147" t="str">
        <f>IF('DATA ENTRY'!S326="","",'DATA ENTRY'!S326)</f>
        <v/>
      </c>
      <c r="O325" s="147" t="str">
        <f t="shared" si="4"/>
        <v/>
      </c>
      <c r="P325" s="74" t="str">
        <f>IF('DATA ENTRY'!T326="","",'DATA ENTRY'!T326)</f>
        <v/>
      </c>
      <c r="Q325" s="74" t="str">
        <f>IF('DATA ENTRY'!U326="","",'DATA ENTRY'!U326)</f>
        <v/>
      </c>
      <c r="R325" s="22" t="str">
        <f>IF('DATA ENTRY'!W326="","",'DATA ENTRY'!W326)</f>
        <v/>
      </c>
      <c r="S325" s="22" t="str">
        <f>IF('DATA ENTRY'!X326="","",'DATA ENTRY'!X326)</f>
        <v/>
      </c>
      <c r="T325" s="22" t="str">
        <f>IF('DATA ENTRY'!AA326="","",'DATA ENTRY'!AA326)</f>
        <v/>
      </c>
      <c r="U325" s="22" t="str">
        <f>IF(O325="","",SUMPRODUCT(--(D325=$D$5:$D$1071),--(F325=$F$5:$F$1071),--(E325=$E$5:$E$1071),--(O325&lt;$O$5:$O$1071))+COUNTIF($O$5:O325,O325))</f>
        <v/>
      </c>
    </row>
    <row r="326" spans="1:21" ht="18" customHeight="1">
      <c r="A326" s="22" t="str">
        <f>IF(AND(H326="",D326="",F326="",G326="",I326="",J326=""),"",SUBTOTAL(3,$B$5:B326))</f>
        <v/>
      </c>
      <c r="B326" s="74" t="str">
        <f>IF('DATA ENTRY'!B327="","",'DATA ENTRY'!B327)</f>
        <v/>
      </c>
      <c r="C326" s="74" t="str">
        <f>IF('DATA ENTRY'!C327="","",'DATA ENTRY'!C327)</f>
        <v/>
      </c>
      <c r="D326" s="74" t="str">
        <f>IF('DATA ENTRY'!E327="","",'DATA ENTRY'!E327)</f>
        <v/>
      </c>
      <c r="E326" s="22" t="str">
        <f>IF('DATA ENTRY'!G327="","",'DATA ENTRY'!G327)</f>
        <v/>
      </c>
      <c r="F326" s="22" t="str">
        <f>IF('DATA ENTRY'!F327="","",'DATA ENTRY'!F327)</f>
        <v/>
      </c>
      <c r="G326" s="148" t="str">
        <f>IF('DATA ENTRY'!H327="","",'DATA ENTRY'!H327)</f>
        <v/>
      </c>
      <c r="H326" s="148" t="str">
        <f>IF('DATA ENTRY'!I327="","",'DATA ENTRY'!I327)</f>
        <v/>
      </c>
      <c r="I326" s="22" t="str">
        <f>IF('DATA ENTRY'!N327="","",'DATA ENTRY'!N327)</f>
        <v/>
      </c>
      <c r="J326" s="147" t="str">
        <f>IF('DATA ENTRY'!O327="","",'DATA ENTRY'!O327)</f>
        <v/>
      </c>
      <c r="K326" s="22" t="str">
        <f>IF('DATA ENTRY'!P327="","",'DATA ENTRY'!P327)</f>
        <v/>
      </c>
      <c r="L326" s="147" t="str">
        <f>IF('DATA ENTRY'!Q327="","",'DATA ENTRY'!Q327)</f>
        <v/>
      </c>
      <c r="M326" s="22" t="str">
        <f>IF('DATA ENTRY'!R327="","",'DATA ENTRY'!R327)</f>
        <v/>
      </c>
      <c r="N326" s="147" t="str">
        <f>IF('DATA ENTRY'!S327="","",'DATA ENTRY'!S327)</f>
        <v/>
      </c>
      <c r="O326" s="147" t="str">
        <f t="shared" ref="O326:O389" si="5">IFERROR(IF(J326="","",SUM(J326*75%+L326*25%)),"")</f>
        <v/>
      </c>
      <c r="P326" s="74" t="str">
        <f>IF('DATA ENTRY'!T327="","",'DATA ENTRY'!T327)</f>
        <v/>
      </c>
      <c r="Q326" s="74" t="str">
        <f>IF('DATA ENTRY'!U327="","",'DATA ENTRY'!U327)</f>
        <v/>
      </c>
      <c r="R326" s="22" t="str">
        <f>IF('DATA ENTRY'!W327="","",'DATA ENTRY'!W327)</f>
        <v/>
      </c>
      <c r="S326" s="22" t="str">
        <f>IF('DATA ENTRY'!X327="","",'DATA ENTRY'!X327)</f>
        <v/>
      </c>
      <c r="T326" s="22" t="str">
        <f>IF('DATA ENTRY'!AA327="","",'DATA ENTRY'!AA327)</f>
        <v/>
      </c>
      <c r="U326" s="22" t="str">
        <f>IF(O326="","",SUMPRODUCT(--(D326=$D$5:$D$1071),--(F326=$F$5:$F$1071),--(E326=$E$5:$E$1071),--(O326&lt;$O$5:$O$1071))+COUNTIF($O$5:O326,O326))</f>
        <v/>
      </c>
    </row>
    <row r="327" spans="1:21" ht="18" customHeight="1">
      <c r="A327" s="22" t="str">
        <f>IF(AND(H327="",D327="",F327="",G327="",I327="",J327=""),"",SUBTOTAL(3,$B$5:B327))</f>
        <v/>
      </c>
      <c r="B327" s="74" t="str">
        <f>IF('DATA ENTRY'!B328="","",'DATA ENTRY'!B328)</f>
        <v/>
      </c>
      <c r="C327" s="74" t="str">
        <f>IF('DATA ENTRY'!C328="","",'DATA ENTRY'!C328)</f>
        <v/>
      </c>
      <c r="D327" s="74" t="str">
        <f>IF('DATA ENTRY'!E328="","",'DATA ENTRY'!E328)</f>
        <v/>
      </c>
      <c r="E327" s="22" t="str">
        <f>IF('DATA ENTRY'!G328="","",'DATA ENTRY'!G328)</f>
        <v/>
      </c>
      <c r="F327" s="22" t="str">
        <f>IF('DATA ENTRY'!F328="","",'DATA ENTRY'!F328)</f>
        <v/>
      </c>
      <c r="G327" s="148" t="str">
        <f>IF('DATA ENTRY'!H328="","",'DATA ENTRY'!H328)</f>
        <v/>
      </c>
      <c r="H327" s="148" t="str">
        <f>IF('DATA ENTRY'!I328="","",'DATA ENTRY'!I328)</f>
        <v/>
      </c>
      <c r="I327" s="22" t="str">
        <f>IF('DATA ENTRY'!N328="","",'DATA ENTRY'!N328)</f>
        <v/>
      </c>
      <c r="J327" s="147" t="str">
        <f>IF('DATA ENTRY'!O328="","",'DATA ENTRY'!O328)</f>
        <v/>
      </c>
      <c r="K327" s="22" t="str">
        <f>IF('DATA ENTRY'!P328="","",'DATA ENTRY'!P328)</f>
        <v/>
      </c>
      <c r="L327" s="147" t="str">
        <f>IF('DATA ENTRY'!Q328="","",'DATA ENTRY'!Q328)</f>
        <v/>
      </c>
      <c r="M327" s="22" t="str">
        <f>IF('DATA ENTRY'!R328="","",'DATA ENTRY'!R328)</f>
        <v/>
      </c>
      <c r="N327" s="147" t="str">
        <f>IF('DATA ENTRY'!S328="","",'DATA ENTRY'!S328)</f>
        <v/>
      </c>
      <c r="O327" s="147" t="str">
        <f t="shared" si="5"/>
        <v/>
      </c>
      <c r="P327" s="74" t="str">
        <f>IF('DATA ENTRY'!T328="","",'DATA ENTRY'!T328)</f>
        <v/>
      </c>
      <c r="Q327" s="74" t="str">
        <f>IF('DATA ENTRY'!U328="","",'DATA ENTRY'!U328)</f>
        <v/>
      </c>
      <c r="R327" s="22" t="str">
        <f>IF('DATA ENTRY'!W328="","",'DATA ENTRY'!W328)</f>
        <v/>
      </c>
      <c r="S327" s="22" t="str">
        <f>IF('DATA ENTRY'!X328="","",'DATA ENTRY'!X328)</f>
        <v/>
      </c>
      <c r="T327" s="22" t="str">
        <f>IF('DATA ENTRY'!AA328="","",'DATA ENTRY'!AA328)</f>
        <v/>
      </c>
      <c r="U327" s="22" t="str">
        <f>IF(O327="","",SUMPRODUCT(--(D327=$D$5:$D$1071),--(F327=$F$5:$F$1071),--(E327=$E$5:$E$1071),--(O327&lt;$O$5:$O$1071))+COUNTIF($O$5:O327,O327))</f>
        <v/>
      </c>
    </row>
    <row r="328" spans="1:21" ht="18" customHeight="1">
      <c r="A328" s="22" t="str">
        <f>IF(AND(H328="",D328="",F328="",G328="",I328="",J328=""),"",SUBTOTAL(3,$B$5:B328))</f>
        <v/>
      </c>
      <c r="B328" s="74" t="str">
        <f>IF('DATA ENTRY'!B329="","",'DATA ENTRY'!B329)</f>
        <v/>
      </c>
      <c r="C328" s="74" t="str">
        <f>IF('DATA ENTRY'!C329="","",'DATA ENTRY'!C329)</f>
        <v/>
      </c>
      <c r="D328" s="74" t="str">
        <f>IF('DATA ENTRY'!E329="","",'DATA ENTRY'!E329)</f>
        <v/>
      </c>
      <c r="E328" s="22" t="str">
        <f>IF('DATA ENTRY'!G329="","",'DATA ENTRY'!G329)</f>
        <v/>
      </c>
      <c r="F328" s="22" t="str">
        <f>IF('DATA ENTRY'!F329="","",'DATA ENTRY'!F329)</f>
        <v/>
      </c>
      <c r="G328" s="148" t="str">
        <f>IF('DATA ENTRY'!H329="","",'DATA ENTRY'!H329)</f>
        <v/>
      </c>
      <c r="H328" s="148" t="str">
        <f>IF('DATA ENTRY'!I329="","",'DATA ENTRY'!I329)</f>
        <v/>
      </c>
      <c r="I328" s="22" t="str">
        <f>IF('DATA ENTRY'!N329="","",'DATA ENTRY'!N329)</f>
        <v/>
      </c>
      <c r="J328" s="147" t="str">
        <f>IF('DATA ENTRY'!O329="","",'DATA ENTRY'!O329)</f>
        <v/>
      </c>
      <c r="K328" s="22" t="str">
        <f>IF('DATA ENTRY'!P329="","",'DATA ENTRY'!P329)</f>
        <v/>
      </c>
      <c r="L328" s="147" t="str">
        <f>IF('DATA ENTRY'!Q329="","",'DATA ENTRY'!Q329)</f>
        <v/>
      </c>
      <c r="M328" s="22" t="str">
        <f>IF('DATA ENTRY'!R329="","",'DATA ENTRY'!R329)</f>
        <v/>
      </c>
      <c r="N328" s="147" t="str">
        <f>IF('DATA ENTRY'!S329="","",'DATA ENTRY'!S329)</f>
        <v/>
      </c>
      <c r="O328" s="147" t="str">
        <f t="shared" si="5"/>
        <v/>
      </c>
      <c r="P328" s="74" t="str">
        <f>IF('DATA ENTRY'!T329="","",'DATA ENTRY'!T329)</f>
        <v/>
      </c>
      <c r="Q328" s="74" t="str">
        <f>IF('DATA ENTRY'!U329="","",'DATA ENTRY'!U329)</f>
        <v/>
      </c>
      <c r="R328" s="22" t="str">
        <f>IF('DATA ENTRY'!W329="","",'DATA ENTRY'!W329)</f>
        <v/>
      </c>
      <c r="S328" s="22" t="str">
        <f>IF('DATA ENTRY'!X329="","",'DATA ENTRY'!X329)</f>
        <v/>
      </c>
      <c r="T328" s="22" t="str">
        <f>IF('DATA ENTRY'!AA329="","",'DATA ENTRY'!AA329)</f>
        <v/>
      </c>
      <c r="U328" s="22" t="str">
        <f>IF(O328="","",SUMPRODUCT(--(D328=$D$5:$D$1071),--(F328=$F$5:$F$1071),--(E328=$E$5:$E$1071),--(O328&lt;$O$5:$O$1071))+COUNTIF($O$5:O328,O328))</f>
        <v/>
      </c>
    </row>
    <row r="329" spans="1:21" ht="18" customHeight="1">
      <c r="A329" s="22" t="str">
        <f>IF(AND(H329="",D329="",F329="",G329="",I329="",J329=""),"",SUBTOTAL(3,$B$5:B329))</f>
        <v/>
      </c>
      <c r="B329" s="74" t="str">
        <f>IF('DATA ENTRY'!B330="","",'DATA ENTRY'!B330)</f>
        <v/>
      </c>
      <c r="C329" s="74" t="str">
        <f>IF('DATA ENTRY'!C330="","",'DATA ENTRY'!C330)</f>
        <v/>
      </c>
      <c r="D329" s="74" t="str">
        <f>IF('DATA ENTRY'!E330="","",'DATA ENTRY'!E330)</f>
        <v/>
      </c>
      <c r="E329" s="22" t="str">
        <f>IF('DATA ENTRY'!G330="","",'DATA ENTRY'!G330)</f>
        <v/>
      </c>
      <c r="F329" s="22" t="str">
        <f>IF('DATA ENTRY'!F330="","",'DATA ENTRY'!F330)</f>
        <v/>
      </c>
      <c r="G329" s="148" t="str">
        <f>IF('DATA ENTRY'!H330="","",'DATA ENTRY'!H330)</f>
        <v/>
      </c>
      <c r="H329" s="148" t="str">
        <f>IF('DATA ENTRY'!I330="","",'DATA ENTRY'!I330)</f>
        <v/>
      </c>
      <c r="I329" s="22" t="str">
        <f>IF('DATA ENTRY'!N330="","",'DATA ENTRY'!N330)</f>
        <v/>
      </c>
      <c r="J329" s="147" t="str">
        <f>IF('DATA ENTRY'!O330="","",'DATA ENTRY'!O330)</f>
        <v/>
      </c>
      <c r="K329" s="22" t="str">
        <f>IF('DATA ENTRY'!P330="","",'DATA ENTRY'!P330)</f>
        <v/>
      </c>
      <c r="L329" s="147" t="str">
        <f>IF('DATA ENTRY'!Q330="","",'DATA ENTRY'!Q330)</f>
        <v/>
      </c>
      <c r="M329" s="22" t="str">
        <f>IF('DATA ENTRY'!R330="","",'DATA ENTRY'!R330)</f>
        <v/>
      </c>
      <c r="N329" s="147" t="str">
        <f>IF('DATA ENTRY'!S330="","",'DATA ENTRY'!S330)</f>
        <v/>
      </c>
      <c r="O329" s="147" t="str">
        <f t="shared" si="5"/>
        <v/>
      </c>
      <c r="P329" s="74" t="str">
        <f>IF('DATA ENTRY'!T330="","",'DATA ENTRY'!T330)</f>
        <v/>
      </c>
      <c r="Q329" s="74" t="str">
        <f>IF('DATA ENTRY'!U330="","",'DATA ENTRY'!U330)</f>
        <v/>
      </c>
      <c r="R329" s="22" t="str">
        <f>IF('DATA ENTRY'!W330="","",'DATA ENTRY'!W330)</f>
        <v/>
      </c>
      <c r="S329" s="22" t="str">
        <f>IF('DATA ENTRY'!X330="","",'DATA ENTRY'!X330)</f>
        <v/>
      </c>
      <c r="T329" s="22" t="str">
        <f>IF('DATA ENTRY'!AA330="","",'DATA ENTRY'!AA330)</f>
        <v/>
      </c>
      <c r="U329" s="22" t="str">
        <f>IF(O329="","",SUMPRODUCT(--(D329=$D$5:$D$1071),--(F329=$F$5:$F$1071),--(E329=$E$5:$E$1071),--(O329&lt;$O$5:$O$1071))+COUNTIF($O$5:O329,O329))</f>
        <v/>
      </c>
    </row>
    <row r="330" spans="1:21" ht="18" customHeight="1">
      <c r="A330" s="22" t="str">
        <f>IF(AND(H330="",D330="",F330="",G330="",I330="",J330=""),"",SUBTOTAL(3,$B$5:B330))</f>
        <v/>
      </c>
      <c r="B330" s="74" t="str">
        <f>IF('DATA ENTRY'!B331="","",'DATA ENTRY'!B331)</f>
        <v/>
      </c>
      <c r="C330" s="74" t="str">
        <f>IF('DATA ENTRY'!C331="","",'DATA ENTRY'!C331)</f>
        <v/>
      </c>
      <c r="D330" s="74" t="str">
        <f>IF('DATA ENTRY'!E331="","",'DATA ENTRY'!E331)</f>
        <v/>
      </c>
      <c r="E330" s="22" t="str">
        <f>IF('DATA ENTRY'!G331="","",'DATA ENTRY'!G331)</f>
        <v/>
      </c>
      <c r="F330" s="22" t="str">
        <f>IF('DATA ENTRY'!F331="","",'DATA ENTRY'!F331)</f>
        <v/>
      </c>
      <c r="G330" s="148" t="str">
        <f>IF('DATA ENTRY'!H331="","",'DATA ENTRY'!H331)</f>
        <v/>
      </c>
      <c r="H330" s="148" t="str">
        <f>IF('DATA ENTRY'!I331="","",'DATA ENTRY'!I331)</f>
        <v/>
      </c>
      <c r="I330" s="22" t="str">
        <f>IF('DATA ENTRY'!N331="","",'DATA ENTRY'!N331)</f>
        <v/>
      </c>
      <c r="J330" s="147" t="str">
        <f>IF('DATA ENTRY'!O331="","",'DATA ENTRY'!O331)</f>
        <v/>
      </c>
      <c r="K330" s="22" t="str">
        <f>IF('DATA ENTRY'!P331="","",'DATA ENTRY'!P331)</f>
        <v/>
      </c>
      <c r="L330" s="147" t="str">
        <f>IF('DATA ENTRY'!Q331="","",'DATA ENTRY'!Q331)</f>
        <v/>
      </c>
      <c r="M330" s="22" t="str">
        <f>IF('DATA ENTRY'!R331="","",'DATA ENTRY'!R331)</f>
        <v/>
      </c>
      <c r="N330" s="147" t="str">
        <f>IF('DATA ENTRY'!S331="","",'DATA ENTRY'!S331)</f>
        <v/>
      </c>
      <c r="O330" s="147" t="str">
        <f t="shared" si="5"/>
        <v/>
      </c>
      <c r="P330" s="74" t="str">
        <f>IF('DATA ENTRY'!T331="","",'DATA ENTRY'!T331)</f>
        <v/>
      </c>
      <c r="Q330" s="74" t="str">
        <f>IF('DATA ENTRY'!U331="","",'DATA ENTRY'!U331)</f>
        <v/>
      </c>
      <c r="R330" s="22" t="str">
        <f>IF('DATA ENTRY'!W331="","",'DATA ENTRY'!W331)</f>
        <v/>
      </c>
      <c r="S330" s="22" t="str">
        <f>IF('DATA ENTRY'!X331="","",'DATA ENTRY'!X331)</f>
        <v/>
      </c>
      <c r="T330" s="22" t="str">
        <f>IF('DATA ENTRY'!AA331="","",'DATA ENTRY'!AA331)</f>
        <v/>
      </c>
      <c r="U330" s="22" t="str">
        <f>IF(O330="","",SUMPRODUCT(--(D330=$D$5:$D$1071),--(F330=$F$5:$F$1071),--(E330=$E$5:$E$1071),--(O330&lt;$O$5:$O$1071))+COUNTIF($O$5:O330,O330))</f>
        <v/>
      </c>
    </row>
    <row r="331" spans="1:21" ht="18" customHeight="1">
      <c r="A331" s="22" t="str">
        <f>IF(AND(H331="",D331="",F331="",G331="",I331="",J331=""),"",SUBTOTAL(3,$B$5:B331))</f>
        <v/>
      </c>
      <c r="B331" s="74" t="str">
        <f>IF('DATA ENTRY'!B332="","",'DATA ENTRY'!B332)</f>
        <v/>
      </c>
      <c r="C331" s="74" t="str">
        <f>IF('DATA ENTRY'!C332="","",'DATA ENTRY'!C332)</f>
        <v/>
      </c>
      <c r="D331" s="74" t="str">
        <f>IF('DATA ENTRY'!E332="","",'DATA ENTRY'!E332)</f>
        <v/>
      </c>
      <c r="E331" s="22" t="str">
        <f>IF('DATA ENTRY'!G332="","",'DATA ENTRY'!G332)</f>
        <v/>
      </c>
      <c r="F331" s="22" t="str">
        <f>IF('DATA ENTRY'!F332="","",'DATA ENTRY'!F332)</f>
        <v/>
      </c>
      <c r="G331" s="148" t="str">
        <f>IF('DATA ENTRY'!H332="","",'DATA ENTRY'!H332)</f>
        <v/>
      </c>
      <c r="H331" s="148" t="str">
        <f>IF('DATA ENTRY'!I332="","",'DATA ENTRY'!I332)</f>
        <v/>
      </c>
      <c r="I331" s="22" t="str">
        <f>IF('DATA ENTRY'!N332="","",'DATA ENTRY'!N332)</f>
        <v/>
      </c>
      <c r="J331" s="147" t="str">
        <f>IF('DATA ENTRY'!O332="","",'DATA ENTRY'!O332)</f>
        <v/>
      </c>
      <c r="K331" s="22" t="str">
        <f>IF('DATA ENTRY'!P332="","",'DATA ENTRY'!P332)</f>
        <v/>
      </c>
      <c r="L331" s="147" t="str">
        <f>IF('DATA ENTRY'!Q332="","",'DATA ENTRY'!Q332)</f>
        <v/>
      </c>
      <c r="M331" s="22" t="str">
        <f>IF('DATA ENTRY'!R332="","",'DATA ENTRY'!R332)</f>
        <v/>
      </c>
      <c r="N331" s="147" t="str">
        <f>IF('DATA ENTRY'!S332="","",'DATA ENTRY'!S332)</f>
        <v/>
      </c>
      <c r="O331" s="147" t="str">
        <f t="shared" si="5"/>
        <v/>
      </c>
      <c r="P331" s="74" t="str">
        <f>IF('DATA ENTRY'!T332="","",'DATA ENTRY'!T332)</f>
        <v/>
      </c>
      <c r="Q331" s="74" t="str">
        <f>IF('DATA ENTRY'!U332="","",'DATA ENTRY'!U332)</f>
        <v/>
      </c>
      <c r="R331" s="22" t="str">
        <f>IF('DATA ENTRY'!W332="","",'DATA ENTRY'!W332)</f>
        <v/>
      </c>
      <c r="S331" s="22" t="str">
        <f>IF('DATA ENTRY'!X332="","",'DATA ENTRY'!X332)</f>
        <v/>
      </c>
      <c r="T331" s="22" t="str">
        <f>IF('DATA ENTRY'!AA332="","",'DATA ENTRY'!AA332)</f>
        <v/>
      </c>
      <c r="U331" s="22" t="str">
        <f>IF(O331="","",SUMPRODUCT(--(D331=$D$5:$D$1071),--(F331=$F$5:$F$1071),--(E331=$E$5:$E$1071),--(O331&lt;$O$5:$O$1071))+COUNTIF($O$5:O331,O331))</f>
        <v/>
      </c>
    </row>
    <row r="332" spans="1:21" ht="18" customHeight="1">
      <c r="A332" s="22" t="str">
        <f>IF(AND(H332="",D332="",F332="",G332="",I332="",J332=""),"",SUBTOTAL(3,$B$5:B332))</f>
        <v/>
      </c>
      <c r="B332" s="74" t="str">
        <f>IF('DATA ENTRY'!B333="","",'DATA ENTRY'!B333)</f>
        <v/>
      </c>
      <c r="C332" s="74" t="str">
        <f>IF('DATA ENTRY'!C333="","",'DATA ENTRY'!C333)</f>
        <v/>
      </c>
      <c r="D332" s="74" t="str">
        <f>IF('DATA ENTRY'!E333="","",'DATA ENTRY'!E333)</f>
        <v/>
      </c>
      <c r="E332" s="22" t="str">
        <f>IF('DATA ENTRY'!G333="","",'DATA ENTRY'!G333)</f>
        <v/>
      </c>
      <c r="F332" s="22" t="str">
        <f>IF('DATA ENTRY'!F333="","",'DATA ENTRY'!F333)</f>
        <v/>
      </c>
      <c r="G332" s="148" t="str">
        <f>IF('DATA ENTRY'!H333="","",'DATA ENTRY'!H333)</f>
        <v/>
      </c>
      <c r="H332" s="148" t="str">
        <f>IF('DATA ENTRY'!I333="","",'DATA ENTRY'!I333)</f>
        <v/>
      </c>
      <c r="I332" s="22" t="str">
        <f>IF('DATA ENTRY'!N333="","",'DATA ENTRY'!N333)</f>
        <v/>
      </c>
      <c r="J332" s="147" t="str">
        <f>IF('DATA ENTRY'!O333="","",'DATA ENTRY'!O333)</f>
        <v/>
      </c>
      <c r="K332" s="22" t="str">
        <f>IF('DATA ENTRY'!P333="","",'DATA ENTRY'!P333)</f>
        <v/>
      </c>
      <c r="L332" s="147" t="str">
        <f>IF('DATA ENTRY'!Q333="","",'DATA ENTRY'!Q333)</f>
        <v/>
      </c>
      <c r="M332" s="22" t="str">
        <f>IF('DATA ENTRY'!R333="","",'DATA ENTRY'!R333)</f>
        <v/>
      </c>
      <c r="N332" s="147" t="str">
        <f>IF('DATA ENTRY'!S333="","",'DATA ENTRY'!S333)</f>
        <v/>
      </c>
      <c r="O332" s="147" t="str">
        <f t="shared" si="5"/>
        <v/>
      </c>
      <c r="P332" s="74" t="str">
        <f>IF('DATA ENTRY'!T333="","",'DATA ENTRY'!T333)</f>
        <v/>
      </c>
      <c r="Q332" s="74" t="str">
        <f>IF('DATA ENTRY'!U333="","",'DATA ENTRY'!U333)</f>
        <v/>
      </c>
      <c r="R332" s="22" t="str">
        <f>IF('DATA ENTRY'!W333="","",'DATA ENTRY'!W333)</f>
        <v/>
      </c>
      <c r="S332" s="22" t="str">
        <f>IF('DATA ENTRY'!X333="","",'DATA ENTRY'!X333)</f>
        <v/>
      </c>
      <c r="T332" s="22" t="str">
        <f>IF('DATA ENTRY'!AA333="","",'DATA ENTRY'!AA333)</f>
        <v/>
      </c>
      <c r="U332" s="22" t="str">
        <f>IF(O332="","",SUMPRODUCT(--(D332=$D$5:$D$1071),--(F332=$F$5:$F$1071),--(E332=$E$5:$E$1071),--(O332&lt;$O$5:$O$1071))+COUNTIF($O$5:O332,O332))</f>
        <v/>
      </c>
    </row>
    <row r="333" spans="1:21" ht="18" customHeight="1">
      <c r="A333" s="22" t="str">
        <f>IF(AND(H333="",D333="",F333="",G333="",I333="",J333=""),"",SUBTOTAL(3,$B$5:B333))</f>
        <v/>
      </c>
      <c r="B333" s="74" t="str">
        <f>IF('DATA ENTRY'!B334="","",'DATA ENTRY'!B334)</f>
        <v/>
      </c>
      <c r="C333" s="74" t="str">
        <f>IF('DATA ENTRY'!C334="","",'DATA ENTRY'!C334)</f>
        <v/>
      </c>
      <c r="D333" s="74" t="str">
        <f>IF('DATA ENTRY'!E334="","",'DATA ENTRY'!E334)</f>
        <v/>
      </c>
      <c r="E333" s="22" t="str">
        <f>IF('DATA ENTRY'!G334="","",'DATA ENTRY'!G334)</f>
        <v/>
      </c>
      <c r="F333" s="22" t="str">
        <f>IF('DATA ENTRY'!F334="","",'DATA ENTRY'!F334)</f>
        <v/>
      </c>
      <c r="G333" s="148" t="str">
        <f>IF('DATA ENTRY'!H334="","",'DATA ENTRY'!H334)</f>
        <v/>
      </c>
      <c r="H333" s="148" t="str">
        <f>IF('DATA ENTRY'!I334="","",'DATA ENTRY'!I334)</f>
        <v/>
      </c>
      <c r="I333" s="22" t="str">
        <f>IF('DATA ENTRY'!N334="","",'DATA ENTRY'!N334)</f>
        <v/>
      </c>
      <c r="J333" s="147" t="str">
        <f>IF('DATA ENTRY'!O334="","",'DATA ENTRY'!O334)</f>
        <v/>
      </c>
      <c r="K333" s="22" t="str">
        <f>IF('DATA ENTRY'!P334="","",'DATA ENTRY'!P334)</f>
        <v/>
      </c>
      <c r="L333" s="147" t="str">
        <f>IF('DATA ENTRY'!Q334="","",'DATA ENTRY'!Q334)</f>
        <v/>
      </c>
      <c r="M333" s="22" t="str">
        <f>IF('DATA ENTRY'!R334="","",'DATA ENTRY'!R334)</f>
        <v/>
      </c>
      <c r="N333" s="147" t="str">
        <f>IF('DATA ENTRY'!S334="","",'DATA ENTRY'!S334)</f>
        <v/>
      </c>
      <c r="O333" s="147" t="str">
        <f t="shared" si="5"/>
        <v/>
      </c>
      <c r="P333" s="74" t="str">
        <f>IF('DATA ENTRY'!T334="","",'DATA ENTRY'!T334)</f>
        <v/>
      </c>
      <c r="Q333" s="74" t="str">
        <f>IF('DATA ENTRY'!U334="","",'DATA ENTRY'!U334)</f>
        <v/>
      </c>
      <c r="R333" s="22" t="str">
        <f>IF('DATA ENTRY'!W334="","",'DATA ENTRY'!W334)</f>
        <v/>
      </c>
      <c r="S333" s="22" t="str">
        <f>IF('DATA ENTRY'!X334="","",'DATA ENTRY'!X334)</f>
        <v/>
      </c>
      <c r="T333" s="22" t="str">
        <f>IF('DATA ENTRY'!AA334="","",'DATA ENTRY'!AA334)</f>
        <v/>
      </c>
      <c r="U333" s="22" t="str">
        <f>IF(O333="","",SUMPRODUCT(--(D333=$D$5:$D$1071),--(F333=$F$5:$F$1071),--(E333=$E$5:$E$1071),--(O333&lt;$O$5:$O$1071))+COUNTIF($O$5:O333,O333))</f>
        <v/>
      </c>
    </row>
    <row r="334" spans="1:21" ht="18" customHeight="1">
      <c r="A334" s="22" t="str">
        <f>IF(AND(H334="",D334="",F334="",G334="",I334="",J334=""),"",SUBTOTAL(3,$B$5:B334))</f>
        <v/>
      </c>
      <c r="B334" s="74" t="str">
        <f>IF('DATA ENTRY'!B335="","",'DATA ENTRY'!B335)</f>
        <v/>
      </c>
      <c r="C334" s="74" t="str">
        <f>IF('DATA ENTRY'!C335="","",'DATA ENTRY'!C335)</f>
        <v/>
      </c>
      <c r="D334" s="74" t="str">
        <f>IF('DATA ENTRY'!E335="","",'DATA ENTRY'!E335)</f>
        <v/>
      </c>
      <c r="E334" s="22" t="str">
        <f>IF('DATA ENTRY'!G335="","",'DATA ENTRY'!G335)</f>
        <v/>
      </c>
      <c r="F334" s="22" t="str">
        <f>IF('DATA ENTRY'!F335="","",'DATA ENTRY'!F335)</f>
        <v/>
      </c>
      <c r="G334" s="148" t="str">
        <f>IF('DATA ENTRY'!H335="","",'DATA ENTRY'!H335)</f>
        <v/>
      </c>
      <c r="H334" s="148" t="str">
        <f>IF('DATA ENTRY'!I335="","",'DATA ENTRY'!I335)</f>
        <v/>
      </c>
      <c r="I334" s="22" t="str">
        <f>IF('DATA ENTRY'!N335="","",'DATA ENTRY'!N335)</f>
        <v/>
      </c>
      <c r="J334" s="147" t="str">
        <f>IF('DATA ENTRY'!O335="","",'DATA ENTRY'!O335)</f>
        <v/>
      </c>
      <c r="K334" s="22" t="str">
        <f>IF('DATA ENTRY'!P335="","",'DATA ENTRY'!P335)</f>
        <v/>
      </c>
      <c r="L334" s="147" t="str">
        <f>IF('DATA ENTRY'!Q335="","",'DATA ENTRY'!Q335)</f>
        <v/>
      </c>
      <c r="M334" s="22" t="str">
        <f>IF('DATA ENTRY'!R335="","",'DATA ENTRY'!R335)</f>
        <v/>
      </c>
      <c r="N334" s="147" t="str">
        <f>IF('DATA ENTRY'!S335="","",'DATA ENTRY'!S335)</f>
        <v/>
      </c>
      <c r="O334" s="147" t="str">
        <f t="shared" si="5"/>
        <v/>
      </c>
      <c r="P334" s="74" t="str">
        <f>IF('DATA ENTRY'!T335="","",'DATA ENTRY'!T335)</f>
        <v/>
      </c>
      <c r="Q334" s="74" t="str">
        <f>IF('DATA ENTRY'!U335="","",'DATA ENTRY'!U335)</f>
        <v/>
      </c>
      <c r="R334" s="22" t="str">
        <f>IF('DATA ENTRY'!W335="","",'DATA ENTRY'!W335)</f>
        <v/>
      </c>
      <c r="S334" s="22" t="str">
        <f>IF('DATA ENTRY'!X335="","",'DATA ENTRY'!X335)</f>
        <v/>
      </c>
      <c r="T334" s="22" t="str">
        <f>IF('DATA ENTRY'!AA335="","",'DATA ENTRY'!AA335)</f>
        <v/>
      </c>
      <c r="U334" s="22" t="str">
        <f>IF(O334="","",SUMPRODUCT(--(D334=$D$5:$D$1071),--(F334=$F$5:$F$1071),--(E334=$E$5:$E$1071),--(O334&lt;$O$5:$O$1071))+COUNTIF($O$5:O334,O334))</f>
        <v/>
      </c>
    </row>
    <row r="335" spans="1:21" ht="18" customHeight="1">
      <c r="A335" s="22" t="str">
        <f>IF(AND(H335="",D335="",F335="",G335="",I335="",J335=""),"",SUBTOTAL(3,$B$5:B335))</f>
        <v/>
      </c>
      <c r="B335" s="74" t="str">
        <f>IF('DATA ENTRY'!B336="","",'DATA ENTRY'!B336)</f>
        <v/>
      </c>
      <c r="C335" s="74" t="str">
        <f>IF('DATA ENTRY'!C336="","",'DATA ENTRY'!C336)</f>
        <v/>
      </c>
      <c r="D335" s="74" t="str">
        <f>IF('DATA ENTRY'!E336="","",'DATA ENTRY'!E336)</f>
        <v/>
      </c>
      <c r="E335" s="22" t="str">
        <f>IF('DATA ENTRY'!G336="","",'DATA ENTRY'!G336)</f>
        <v/>
      </c>
      <c r="F335" s="22" t="str">
        <f>IF('DATA ENTRY'!F336="","",'DATA ENTRY'!F336)</f>
        <v/>
      </c>
      <c r="G335" s="148" t="str">
        <f>IF('DATA ENTRY'!H336="","",'DATA ENTRY'!H336)</f>
        <v/>
      </c>
      <c r="H335" s="148" t="str">
        <f>IF('DATA ENTRY'!I336="","",'DATA ENTRY'!I336)</f>
        <v/>
      </c>
      <c r="I335" s="22" t="str">
        <f>IF('DATA ENTRY'!N336="","",'DATA ENTRY'!N336)</f>
        <v/>
      </c>
      <c r="J335" s="147" t="str">
        <f>IF('DATA ENTRY'!O336="","",'DATA ENTRY'!O336)</f>
        <v/>
      </c>
      <c r="K335" s="22" t="str">
        <f>IF('DATA ENTRY'!P336="","",'DATA ENTRY'!P336)</f>
        <v/>
      </c>
      <c r="L335" s="147" t="str">
        <f>IF('DATA ENTRY'!Q336="","",'DATA ENTRY'!Q336)</f>
        <v/>
      </c>
      <c r="M335" s="22" t="str">
        <f>IF('DATA ENTRY'!R336="","",'DATA ENTRY'!R336)</f>
        <v/>
      </c>
      <c r="N335" s="147" t="str">
        <f>IF('DATA ENTRY'!S336="","",'DATA ENTRY'!S336)</f>
        <v/>
      </c>
      <c r="O335" s="147" t="str">
        <f t="shared" si="5"/>
        <v/>
      </c>
      <c r="P335" s="74" t="str">
        <f>IF('DATA ENTRY'!T336="","",'DATA ENTRY'!T336)</f>
        <v/>
      </c>
      <c r="Q335" s="74" t="str">
        <f>IF('DATA ENTRY'!U336="","",'DATA ENTRY'!U336)</f>
        <v/>
      </c>
      <c r="R335" s="22" t="str">
        <f>IF('DATA ENTRY'!W336="","",'DATA ENTRY'!W336)</f>
        <v/>
      </c>
      <c r="S335" s="22" t="str">
        <f>IF('DATA ENTRY'!X336="","",'DATA ENTRY'!X336)</f>
        <v/>
      </c>
      <c r="T335" s="22" t="str">
        <f>IF('DATA ENTRY'!AA336="","",'DATA ENTRY'!AA336)</f>
        <v/>
      </c>
      <c r="U335" s="22" t="str">
        <f>IF(O335="","",SUMPRODUCT(--(D335=$D$5:$D$1071),--(F335=$F$5:$F$1071),--(E335=$E$5:$E$1071),--(O335&lt;$O$5:$O$1071))+COUNTIF($O$5:O335,O335))</f>
        <v/>
      </c>
    </row>
    <row r="336" spans="1:21" ht="18" customHeight="1">
      <c r="A336" s="22" t="str">
        <f>IF(AND(H336="",D336="",F336="",G336="",I336="",J336=""),"",SUBTOTAL(3,$B$5:B336))</f>
        <v/>
      </c>
      <c r="B336" s="74" t="str">
        <f>IF('DATA ENTRY'!B337="","",'DATA ENTRY'!B337)</f>
        <v/>
      </c>
      <c r="C336" s="74" t="str">
        <f>IF('DATA ENTRY'!C337="","",'DATA ENTRY'!C337)</f>
        <v/>
      </c>
      <c r="D336" s="74" t="str">
        <f>IF('DATA ENTRY'!E337="","",'DATA ENTRY'!E337)</f>
        <v/>
      </c>
      <c r="E336" s="22" t="str">
        <f>IF('DATA ENTRY'!G337="","",'DATA ENTRY'!G337)</f>
        <v/>
      </c>
      <c r="F336" s="22" t="str">
        <f>IF('DATA ENTRY'!F337="","",'DATA ENTRY'!F337)</f>
        <v/>
      </c>
      <c r="G336" s="148" t="str">
        <f>IF('DATA ENTRY'!H337="","",'DATA ENTRY'!H337)</f>
        <v/>
      </c>
      <c r="H336" s="148" t="str">
        <f>IF('DATA ENTRY'!I337="","",'DATA ENTRY'!I337)</f>
        <v/>
      </c>
      <c r="I336" s="22" t="str">
        <f>IF('DATA ENTRY'!N337="","",'DATA ENTRY'!N337)</f>
        <v/>
      </c>
      <c r="J336" s="147" t="str">
        <f>IF('DATA ENTRY'!O337="","",'DATA ENTRY'!O337)</f>
        <v/>
      </c>
      <c r="K336" s="22" t="str">
        <f>IF('DATA ENTRY'!P337="","",'DATA ENTRY'!P337)</f>
        <v/>
      </c>
      <c r="L336" s="147" t="str">
        <f>IF('DATA ENTRY'!Q337="","",'DATA ENTRY'!Q337)</f>
        <v/>
      </c>
      <c r="M336" s="22" t="str">
        <f>IF('DATA ENTRY'!R337="","",'DATA ENTRY'!R337)</f>
        <v/>
      </c>
      <c r="N336" s="147" t="str">
        <f>IF('DATA ENTRY'!S337="","",'DATA ENTRY'!S337)</f>
        <v/>
      </c>
      <c r="O336" s="147" t="str">
        <f t="shared" si="5"/>
        <v/>
      </c>
      <c r="P336" s="74" t="str">
        <f>IF('DATA ENTRY'!T337="","",'DATA ENTRY'!T337)</f>
        <v/>
      </c>
      <c r="Q336" s="74" t="str">
        <f>IF('DATA ENTRY'!U337="","",'DATA ENTRY'!U337)</f>
        <v/>
      </c>
      <c r="R336" s="22" t="str">
        <f>IF('DATA ENTRY'!W337="","",'DATA ENTRY'!W337)</f>
        <v/>
      </c>
      <c r="S336" s="22" t="str">
        <f>IF('DATA ENTRY'!X337="","",'DATA ENTRY'!X337)</f>
        <v/>
      </c>
      <c r="T336" s="22" t="str">
        <f>IF('DATA ENTRY'!AA337="","",'DATA ENTRY'!AA337)</f>
        <v/>
      </c>
      <c r="U336" s="22" t="str">
        <f>IF(O336="","",SUMPRODUCT(--(D336=$D$5:$D$1071),--(F336=$F$5:$F$1071),--(E336=$E$5:$E$1071),--(O336&lt;$O$5:$O$1071))+COUNTIF($O$5:O336,O336))</f>
        <v/>
      </c>
    </row>
    <row r="337" spans="1:21" ht="18" customHeight="1">
      <c r="A337" s="22" t="str">
        <f>IF(AND(H337="",D337="",F337="",G337="",I337="",J337=""),"",SUBTOTAL(3,$B$5:B337))</f>
        <v/>
      </c>
      <c r="B337" s="74" t="str">
        <f>IF('DATA ENTRY'!B338="","",'DATA ENTRY'!B338)</f>
        <v/>
      </c>
      <c r="C337" s="74" t="str">
        <f>IF('DATA ENTRY'!C338="","",'DATA ENTRY'!C338)</f>
        <v/>
      </c>
      <c r="D337" s="74" t="str">
        <f>IF('DATA ENTRY'!E338="","",'DATA ENTRY'!E338)</f>
        <v/>
      </c>
      <c r="E337" s="22" t="str">
        <f>IF('DATA ENTRY'!G338="","",'DATA ENTRY'!G338)</f>
        <v/>
      </c>
      <c r="F337" s="22" t="str">
        <f>IF('DATA ENTRY'!F338="","",'DATA ENTRY'!F338)</f>
        <v/>
      </c>
      <c r="G337" s="148" t="str">
        <f>IF('DATA ENTRY'!H338="","",'DATA ENTRY'!H338)</f>
        <v/>
      </c>
      <c r="H337" s="148" t="str">
        <f>IF('DATA ENTRY'!I338="","",'DATA ENTRY'!I338)</f>
        <v/>
      </c>
      <c r="I337" s="22" t="str">
        <f>IF('DATA ENTRY'!N338="","",'DATA ENTRY'!N338)</f>
        <v/>
      </c>
      <c r="J337" s="147" t="str">
        <f>IF('DATA ENTRY'!O338="","",'DATA ENTRY'!O338)</f>
        <v/>
      </c>
      <c r="K337" s="22" t="str">
        <f>IF('DATA ENTRY'!P338="","",'DATA ENTRY'!P338)</f>
        <v/>
      </c>
      <c r="L337" s="147" t="str">
        <f>IF('DATA ENTRY'!Q338="","",'DATA ENTRY'!Q338)</f>
        <v/>
      </c>
      <c r="M337" s="22" t="str">
        <f>IF('DATA ENTRY'!R338="","",'DATA ENTRY'!R338)</f>
        <v/>
      </c>
      <c r="N337" s="147" t="str">
        <f>IF('DATA ENTRY'!S338="","",'DATA ENTRY'!S338)</f>
        <v/>
      </c>
      <c r="O337" s="147" t="str">
        <f t="shared" si="5"/>
        <v/>
      </c>
      <c r="P337" s="74" t="str">
        <f>IF('DATA ENTRY'!T338="","",'DATA ENTRY'!T338)</f>
        <v/>
      </c>
      <c r="Q337" s="74" t="str">
        <f>IF('DATA ENTRY'!U338="","",'DATA ENTRY'!U338)</f>
        <v/>
      </c>
      <c r="R337" s="22" t="str">
        <f>IF('DATA ENTRY'!W338="","",'DATA ENTRY'!W338)</f>
        <v/>
      </c>
      <c r="S337" s="22" t="str">
        <f>IF('DATA ENTRY'!X338="","",'DATA ENTRY'!X338)</f>
        <v/>
      </c>
      <c r="T337" s="22" t="str">
        <f>IF('DATA ENTRY'!AA338="","",'DATA ENTRY'!AA338)</f>
        <v/>
      </c>
      <c r="U337" s="22" t="str">
        <f>IF(O337="","",SUMPRODUCT(--(D337=$D$5:$D$1071),--(F337=$F$5:$F$1071),--(E337=$E$5:$E$1071),--(O337&lt;$O$5:$O$1071))+COUNTIF($O$5:O337,O337))</f>
        <v/>
      </c>
    </row>
    <row r="338" spans="1:21" ht="18" customHeight="1">
      <c r="A338" s="22" t="str">
        <f>IF(AND(H338="",D338="",F338="",G338="",I338="",J338=""),"",SUBTOTAL(3,$B$5:B338))</f>
        <v/>
      </c>
      <c r="B338" s="74" t="str">
        <f>IF('DATA ENTRY'!B339="","",'DATA ENTRY'!B339)</f>
        <v/>
      </c>
      <c r="C338" s="74" t="str">
        <f>IF('DATA ENTRY'!C339="","",'DATA ENTRY'!C339)</f>
        <v/>
      </c>
      <c r="D338" s="74" t="str">
        <f>IF('DATA ENTRY'!E339="","",'DATA ENTRY'!E339)</f>
        <v/>
      </c>
      <c r="E338" s="22" t="str">
        <f>IF('DATA ENTRY'!G339="","",'DATA ENTRY'!G339)</f>
        <v/>
      </c>
      <c r="F338" s="22" t="str">
        <f>IF('DATA ENTRY'!F339="","",'DATA ENTRY'!F339)</f>
        <v/>
      </c>
      <c r="G338" s="148" t="str">
        <f>IF('DATA ENTRY'!H339="","",'DATA ENTRY'!H339)</f>
        <v/>
      </c>
      <c r="H338" s="148" t="str">
        <f>IF('DATA ENTRY'!I339="","",'DATA ENTRY'!I339)</f>
        <v/>
      </c>
      <c r="I338" s="22" t="str">
        <f>IF('DATA ENTRY'!N339="","",'DATA ENTRY'!N339)</f>
        <v/>
      </c>
      <c r="J338" s="147" t="str">
        <f>IF('DATA ENTRY'!O339="","",'DATA ENTRY'!O339)</f>
        <v/>
      </c>
      <c r="K338" s="22" t="str">
        <f>IF('DATA ENTRY'!P339="","",'DATA ENTRY'!P339)</f>
        <v/>
      </c>
      <c r="L338" s="147" t="str">
        <f>IF('DATA ENTRY'!Q339="","",'DATA ENTRY'!Q339)</f>
        <v/>
      </c>
      <c r="M338" s="22" t="str">
        <f>IF('DATA ENTRY'!R339="","",'DATA ENTRY'!R339)</f>
        <v/>
      </c>
      <c r="N338" s="147" t="str">
        <f>IF('DATA ENTRY'!S339="","",'DATA ENTRY'!S339)</f>
        <v/>
      </c>
      <c r="O338" s="147" t="str">
        <f t="shared" si="5"/>
        <v/>
      </c>
      <c r="P338" s="74" t="str">
        <f>IF('DATA ENTRY'!T339="","",'DATA ENTRY'!T339)</f>
        <v/>
      </c>
      <c r="Q338" s="74" t="str">
        <f>IF('DATA ENTRY'!U339="","",'DATA ENTRY'!U339)</f>
        <v/>
      </c>
      <c r="R338" s="22" t="str">
        <f>IF('DATA ENTRY'!W339="","",'DATA ENTRY'!W339)</f>
        <v/>
      </c>
      <c r="S338" s="22" t="str">
        <f>IF('DATA ENTRY'!X339="","",'DATA ENTRY'!X339)</f>
        <v/>
      </c>
      <c r="T338" s="22" t="str">
        <f>IF('DATA ENTRY'!AA339="","",'DATA ENTRY'!AA339)</f>
        <v/>
      </c>
      <c r="U338" s="22" t="str">
        <f>IF(O338="","",SUMPRODUCT(--(D338=$D$5:$D$1071),--(F338=$F$5:$F$1071),--(E338=$E$5:$E$1071),--(O338&lt;$O$5:$O$1071))+COUNTIF($O$5:O338,O338))</f>
        <v/>
      </c>
    </row>
    <row r="339" spans="1:21" ht="18" customHeight="1">
      <c r="A339" s="22" t="str">
        <f>IF(AND(H339="",D339="",F339="",G339="",I339="",J339=""),"",SUBTOTAL(3,$B$5:B339))</f>
        <v/>
      </c>
      <c r="B339" s="74" t="str">
        <f>IF('DATA ENTRY'!B340="","",'DATA ENTRY'!B340)</f>
        <v/>
      </c>
      <c r="C339" s="74" t="str">
        <f>IF('DATA ENTRY'!C340="","",'DATA ENTRY'!C340)</f>
        <v/>
      </c>
      <c r="D339" s="74" t="str">
        <f>IF('DATA ENTRY'!E340="","",'DATA ENTRY'!E340)</f>
        <v/>
      </c>
      <c r="E339" s="22" t="str">
        <f>IF('DATA ENTRY'!G340="","",'DATA ENTRY'!G340)</f>
        <v/>
      </c>
      <c r="F339" s="22" t="str">
        <f>IF('DATA ENTRY'!F340="","",'DATA ENTRY'!F340)</f>
        <v/>
      </c>
      <c r="G339" s="148" t="str">
        <f>IF('DATA ENTRY'!H340="","",'DATA ENTRY'!H340)</f>
        <v/>
      </c>
      <c r="H339" s="148" t="str">
        <f>IF('DATA ENTRY'!I340="","",'DATA ENTRY'!I340)</f>
        <v/>
      </c>
      <c r="I339" s="22" t="str">
        <f>IF('DATA ENTRY'!N340="","",'DATA ENTRY'!N340)</f>
        <v/>
      </c>
      <c r="J339" s="147" t="str">
        <f>IF('DATA ENTRY'!O340="","",'DATA ENTRY'!O340)</f>
        <v/>
      </c>
      <c r="K339" s="22" t="str">
        <f>IF('DATA ENTRY'!P340="","",'DATA ENTRY'!P340)</f>
        <v/>
      </c>
      <c r="L339" s="147" t="str">
        <f>IF('DATA ENTRY'!Q340="","",'DATA ENTRY'!Q340)</f>
        <v/>
      </c>
      <c r="M339" s="22" t="str">
        <f>IF('DATA ENTRY'!R340="","",'DATA ENTRY'!R340)</f>
        <v/>
      </c>
      <c r="N339" s="147" t="str">
        <f>IF('DATA ENTRY'!S340="","",'DATA ENTRY'!S340)</f>
        <v/>
      </c>
      <c r="O339" s="147" t="str">
        <f t="shared" si="5"/>
        <v/>
      </c>
      <c r="P339" s="74" t="str">
        <f>IF('DATA ENTRY'!T340="","",'DATA ENTRY'!T340)</f>
        <v/>
      </c>
      <c r="Q339" s="74" t="str">
        <f>IF('DATA ENTRY'!U340="","",'DATA ENTRY'!U340)</f>
        <v/>
      </c>
      <c r="R339" s="22" t="str">
        <f>IF('DATA ENTRY'!W340="","",'DATA ENTRY'!W340)</f>
        <v/>
      </c>
      <c r="S339" s="22" t="str">
        <f>IF('DATA ENTRY'!X340="","",'DATA ENTRY'!X340)</f>
        <v/>
      </c>
      <c r="T339" s="22" t="str">
        <f>IF('DATA ENTRY'!AA340="","",'DATA ENTRY'!AA340)</f>
        <v/>
      </c>
      <c r="U339" s="22" t="str">
        <f>IF(O339="","",SUMPRODUCT(--(D339=$D$5:$D$1071),--(F339=$F$5:$F$1071),--(E339=$E$5:$E$1071),--(O339&lt;$O$5:$O$1071))+COUNTIF($O$5:O339,O339))</f>
        <v/>
      </c>
    </row>
    <row r="340" spans="1:21" ht="18" customHeight="1">
      <c r="A340" s="22" t="str">
        <f>IF(AND(H340="",D340="",F340="",G340="",I340="",J340=""),"",SUBTOTAL(3,$B$5:B340))</f>
        <v/>
      </c>
      <c r="B340" s="74" t="str">
        <f>IF('DATA ENTRY'!B341="","",'DATA ENTRY'!B341)</f>
        <v/>
      </c>
      <c r="C340" s="74" t="str">
        <f>IF('DATA ENTRY'!C341="","",'DATA ENTRY'!C341)</f>
        <v/>
      </c>
      <c r="D340" s="74" t="str">
        <f>IF('DATA ENTRY'!E341="","",'DATA ENTRY'!E341)</f>
        <v/>
      </c>
      <c r="E340" s="22" t="str">
        <f>IF('DATA ENTRY'!G341="","",'DATA ENTRY'!G341)</f>
        <v/>
      </c>
      <c r="F340" s="22" t="str">
        <f>IF('DATA ENTRY'!F341="","",'DATA ENTRY'!F341)</f>
        <v/>
      </c>
      <c r="G340" s="148" t="str">
        <f>IF('DATA ENTRY'!H341="","",'DATA ENTRY'!H341)</f>
        <v/>
      </c>
      <c r="H340" s="148" t="str">
        <f>IF('DATA ENTRY'!I341="","",'DATA ENTRY'!I341)</f>
        <v/>
      </c>
      <c r="I340" s="22" t="str">
        <f>IF('DATA ENTRY'!N341="","",'DATA ENTRY'!N341)</f>
        <v/>
      </c>
      <c r="J340" s="147" t="str">
        <f>IF('DATA ENTRY'!O341="","",'DATA ENTRY'!O341)</f>
        <v/>
      </c>
      <c r="K340" s="22" t="str">
        <f>IF('DATA ENTRY'!P341="","",'DATA ENTRY'!P341)</f>
        <v/>
      </c>
      <c r="L340" s="147" t="str">
        <f>IF('DATA ENTRY'!Q341="","",'DATA ENTRY'!Q341)</f>
        <v/>
      </c>
      <c r="M340" s="22" t="str">
        <f>IF('DATA ENTRY'!R341="","",'DATA ENTRY'!R341)</f>
        <v/>
      </c>
      <c r="N340" s="147" t="str">
        <f>IF('DATA ENTRY'!S341="","",'DATA ENTRY'!S341)</f>
        <v/>
      </c>
      <c r="O340" s="147" t="str">
        <f t="shared" si="5"/>
        <v/>
      </c>
      <c r="P340" s="74" t="str">
        <f>IF('DATA ENTRY'!T341="","",'DATA ENTRY'!T341)</f>
        <v/>
      </c>
      <c r="Q340" s="74" t="str">
        <f>IF('DATA ENTRY'!U341="","",'DATA ENTRY'!U341)</f>
        <v/>
      </c>
      <c r="R340" s="22" t="str">
        <f>IF('DATA ENTRY'!W341="","",'DATA ENTRY'!W341)</f>
        <v/>
      </c>
      <c r="S340" s="22" t="str">
        <f>IF('DATA ENTRY'!X341="","",'DATA ENTRY'!X341)</f>
        <v/>
      </c>
      <c r="T340" s="22" t="str">
        <f>IF('DATA ENTRY'!AA341="","",'DATA ENTRY'!AA341)</f>
        <v/>
      </c>
      <c r="U340" s="22" t="str">
        <f>IF(O340="","",SUMPRODUCT(--(D340=$D$5:$D$1071),--(F340=$F$5:$F$1071),--(E340=$E$5:$E$1071),--(O340&lt;$O$5:$O$1071))+COUNTIF($O$5:O340,O340))</f>
        <v/>
      </c>
    </row>
    <row r="341" spans="1:21" ht="18" customHeight="1">
      <c r="A341" s="22" t="str">
        <f>IF(AND(H341="",D341="",F341="",G341="",I341="",J341=""),"",SUBTOTAL(3,$B$5:B341))</f>
        <v/>
      </c>
      <c r="B341" s="74" t="str">
        <f>IF('DATA ENTRY'!B342="","",'DATA ENTRY'!B342)</f>
        <v/>
      </c>
      <c r="C341" s="74" t="str">
        <f>IF('DATA ENTRY'!C342="","",'DATA ENTRY'!C342)</f>
        <v/>
      </c>
      <c r="D341" s="74" t="str">
        <f>IF('DATA ENTRY'!E342="","",'DATA ENTRY'!E342)</f>
        <v/>
      </c>
      <c r="E341" s="22" t="str">
        <f>IF('DATA ENTRY'!G342="","",'DATA ENTRY'!G342)</f>
        <v/>
      </c>
      <c r="F341" s="22" t="str">
        <f>IF('DATA ENTRY'!F342="","",'DATA ENTRY'!F342)</f>
        <v/>
      </c>
      <c r="G341" s="148" t="str">
        <f>IF('DATA ENTRY'!H342="","",'DATA ENTRY'!H342)</f>
        <v/>
      </c>
      <c r="H341" s="148" t="str">
        <f>IF('DATA ENTRY'!I342="","",'DATA ENTRY'!I342)</f>
        <v/>
      </c>
      <c r="I341" s="22" t="str">
        <f>IF('DATA ENTRY'!N342="","",'DATA ENTRY'!N342)</f>
        <v/>
      </c>
      <c r="J341" s="147" t="str">
        <f>IF('DATA ENTRY'!O342="","",'DATA ENTRY'!O342)</f>
        <v/>
      </c>
      <c r="K341" s="22" t="str">
        <f>IF('DATA ENTRY'!P342="","",'DATA ENTRY'!P342)</f>
        <v/>
      </c>
      <c r="L341" s="147" t="str">
        <f>IF('DATA ENTRY'!Q342="","",'DATA ENTRY'!Q342)</f>
        <v/>
      </c>
      <c r="M341" s="22" t="str">
        <f>IF('DATA ENTRY'!R342="","",'DATA ENTRY'!R342)</f>
        <v/>
      </c>
      <c r="N341" s="147" t="str">
        <f>IF('DATA ENTRY'!S342="","",'DATA ENTRY'!S342)</f>
        <v/>
      </c>
      <c r="O341" s="147" t="str">
        <f t="shared" si="5"/>
        <v/>
      </c>
      <c r="P341" s="74" t="str">
        <f>IF('DATA ENTRY'!T342="","",'DATA ENTRY'!T342)</f>
        <v/>
      </c>
      <c r="Q341" s="74" t="str">
        <f>IF('DATA ENTRY'!U342="","",'DATA ENTRY'!U342)</f>
        <v/>
      </c>
      <c r="R341" s="22" t="str">
        <f>IF('DATA ENTRY'!W342="","",'DATA ENTRY'!W342)</f>
        <v/>
      </c>
      <c r="S341" s="22" t="str">
        <f>IF('DATA ENTRY'!X342="","",'DATA ENTRY'!X342)</f>
        <v/>
      </c>
      <c r="T341" s="22" t="str">
        <f>IF('DATA ENTRY'!AA342="","",'DATA ENTRY'!AA342)</f>
        <v/>
      </c>
      <c r="U341" s="22" t="str">
        <f>IF(O341="","",SUMPRODUCT(--(D341=$D$5:$D$1071),--(F341=$F$5:$F$1071),--(E341=$E$5:$E$1071),--(O341&lt;$O$5:$O$1071))+COUNTIF($O$5:O341,O341))</f>
        <v/>
      </c>
    </row>
    <row r="342" spans="1:21" ht="18" customHeight="1">
      <c r="A342" s="22" t="str">
        <f>IF(AND(H342="",D342="",F342="",G342="",I342="",J342=""),"",SUBTOTAL(3,$B$5:B342))</f>
        <v/>
      </c>
      <c r="B342" s="74" t="str">
        <f>IF('DATA ENTRY'!B343="","",'DATA ENTRY'!B343)</f>
        <v/>
      </c>
      <c r="C342" s="74" t="str">
        <f>IF('DATA ENTRY'!C343="","",'DATA ENTRY'!C343)</f>
        <v/>
      </c>
      <c r="D342" s="74" t="str">
        <f>IF('DATA ENTRY'!E343="","",'DATA ENTRY'!E343)</f>
        <v/>
      </c>
      <c r="E342" s="22" t="str">
        <f>IF('DATA ENTRY'!G343="","",'DATA ENTRY'!G343)</f>
        <v/>
      </c>
      <c r="F342" s="22" t="str">
        <f>IF('DATA ENTRY'!F343="","",'DATA ENTRY'!F343)</f>
        <v/>
      </c>
      <c r="G342" s="148" t="str">
        <f>IF('DATA ENTRY'!H343="","",'DATA ENTRY'!H343)</f>
        <v/>
      </c>
      <c r="H342" s="148" t="str">
        <f>IF('DATA ENTRY'!I343="","",'DATA ENTRY'!I343)</f>
        <v/>
      </c>
      <c r="I342" s="22" t="str">
        <f>IF('DATA ENTRY'!N343="","",'DATA ENTRY'!N343)</f>
        <v/>
      </c>
      <c r="J342" s="147" t="str">
        <f>IF('DATA ENTRY'!O343="","",'DATA ENTRY'!O343)</f>
        <v/>
      </c>
      <c r="K342" s="22" t="str">
        <f>IF('DATA ENTRY'!P343="","",'DATA ENTRY'!P343)</f>
        <v/>
      </c>
      <c r="L342" s="147" t="str">
        <f>IF('DATA ENTRY'!Q343="","",'DATA ENTRY'!Q343)</f>
        <v/>
      </c>
      <c r="M342" s="22" t="str">
        <f>IF('DATA ENTRY'!R343="","",'DATA ENTRY'!R343)</f>
        <v/>
      </c>
      <c r="N342" s="147" t="str">
        <f>IF('DATA ENTRY'!S343="","",'DATA ENTRY'!S343)</f>
        <v/>
      </c>
      <c r="O342" s="147" t="str">
        <f t="shared" si="5"/>
        <v/>
      </c>
      <c r="P342" s="74" t="str">
        <f>IF('DATA ENTRY'!T343="","",'DATA ENTRY'!T343)</f>
        <v/>
      </c>
      <c r="Q342" s="74" t="str">
        <f>IF('DATA ENTRY'!U343="","",'DATA ENTRY'!U343)</f>
        <v/>
      </c>
      <c r="R342" s="22" t="str">
        <f>IF('DATA ENTRY'!W343="","",'DATA ENTRY'!W343)</f>
        <v/>
      </c>
      <c r="S342" s="22" t="str">
        <f>IF('DATA ENTRY'!X343="","",'DATA ENTRY'!X343)</f>
        <v/>
      </c>
      <c r="T342" s="22" t="str">
        <f>IF('DATA ENTRY'!AA343="","",'DATA ENTRY'!AA343)</f>
        <v/>
      </c>
      <c r="U342" s="22" t="str">
        <f>IF(O342="","",SUMPRODUCT(--(D342=$D$5:$D$1071),--(F342=$F$5:$F$1071),--(E342=$E$5:$E$1071),--(O342&lt;$O$5:$O$1071))+COUNTIF($O$5:O342,O342))</f>
        <v/>
      </c>
    </row>
    <row r="343" spans="1:21" ht="18" customHeight="1">
      <c r="A343" s="22" t="str">
        <f>IF(AND(H343="",D343="",F343="",G343="",I343="",J343=""),"",SUBTOTAL(3,$B$5:B343))</f>
        <v/>
      </c>
      <c r="B343" s="74" t="str">
        <f>IF('DATA ENTRY'!B344="","",'DATA ENTRY'!B344)</f>
        <v/>
      </c>
      <c r="C343" s="74" t="str">
        <f>IF('DATA ENTRY'!C344="","",'DATA ENTRY'!C344)</f>
        <v/>
      </c>
      <c r="D343" s="74" t="str">
        <f>IF('DATA ENTRY'!E344="","",'DATA ENTRY'!E344)</f>
        <v/>
      </c>
      <c r="E343" s="22" t="str">
        <f>IF('DATA ENTRY'!G344="","",'DATA ENTRY'!G344)</f>
        <v/>
      </c>
      <c r="F343" s="22" t="str">
        <f>IF('DATA ENTRY'!F344="","",'DATA ENTRY'!F344)</f>
        <v/>
      </c>
      <c r="G343" s="148" t="str">
        <f>IF('DATA ENTRY'!H344="","",'DATA ENTRY'!H344)</f>
        <v/>
      </c>
      <c r="H343" s="148" t="str">
        <f>IF('DATA ENTRY'!I344="","",'DATA ENTRY'!I344)</f>
        <v/>
      </c>
      <c r="I343" s="22" t="str">
        <f>IF('DATA ENTRY'!N344="","",'DATA ENTRY'!N344)</f>
        <v/>
      </c>
      <c r="J343" s="147" t="str">
        <f>IF('DATA ENTRY'!O344="","",'DATA ENTRY'!O344)</f>
        <v/>
      </c>
      <c r="K343" s="22" t="str">
        <f>IF('DATA ENTRY'!P344="","",'DATA ENTRY'!P344)</f>
        <v/>
      </c>
      <c r="L343" s="147" t="str">
        <f>IF('DATA ENTRY'!Q344="","",'DATA ENTRY'!Q344)</f>
        <v/>
      </c>
      <c r="M343" s="22" t="str">
        <f>IF('DATA ENTRY'!R344="","",'DATA ENTRY'!R344)</f>
        <v/>
      </c>
      <c r="N343" s="147" t="str">
        <f>IF('DATA ENTRY'!S344="","",'DATA ENTRY'!S344)</f>
        <v/>
      </c>
      <c r="O343" s="147" t="str">
        <f t="shared" si="5"/>
        <v/>
      </c>
      <c r="P343" s="74" t="str">
        <f>IF('DATA ENTRY'!T344="","",'DATA ENTRY'!T344)</f>
        <v/>
      </c>
      <c r="Q343" s="74" t="str">
        <f>IF('DATA ENTRY'!U344="","",'DATA ENTRY'!U344)</f>
        <v/>
      </c>
      <c r="R343" s="22" t="str">
        <f>IF('DATA ENTRY'!W344="","",'DATA ENTRY'!W344)</f>
        <v/>
      </c>
      <c r="S343" s="22" t="str">
        <f>IF('DATA ENTRY'!X344="","",'DATA ENTRY'!X344)</f>
        <v/>
      </c>
      <c r="T343" s="22" t="str">
        <f>IF('DATA ENTRY'!AA344="","",'DATA ENTRY'!AA344)</f>
        <v/>
      </c>
      <c r="U343" s="22" t="str">
        <f>IF(O343="","",SUMPRODUCT(--(D343=$D$5:$D$1071),--(F343=$F$5:$F$1071),--(E343=$E$5:$E$1071),--(O343&lt;$O$5:$O$1071))+COUNTIF($O$5:O343,O343))</f>
        <v/>
      </c>
    </row>
    <row r="344" spans="1:21" ht="18" customHeight="1">
      <c r="A344" s="22" t="str">
        <f>IF(AND(H344="",D344="",F344="",G344="",I344="",J344=""),"",SUBTOTAL(3,$B$5:B344))</f>
        <v/>
      </c>
      <c r="B344" s="74" t="str">
        <f>IF('DATA ENTRY'!B345="","",'DATA ENTRY'!B345)</f>
        <v/>
      </c>
      <c r="C344" s="74" t="str">
        <f>IF('DATA ENTRY'!C345="","",'DATA ENTRY'!C345)</f>
        <v/>
      </c>
      <c r="D344" s="74" t="str">
        <f>IF('DATA ENTRY'!E345="","",'DATA ENTRY'!E345)</f>
        <v/>
      </c>
      <c r="E344" s="22" t="str">
        <f>IF('DATA ENTRY'!G345="","",'DATA ENTRY'!G345)</f>
        <v/>
      </c>
      <c r="F344" s="22" t="str">
        <f>IF('DATA ENTRY'!F345="","",'DATA ENTRY'!F345)</f>
        <v/>
      </c>
      <c r="G344" s="148" t="str">
        <f>IF('DATA ENTRY'!H345="","",'DATA ENTRY'!H345)</f>
        <v/>
      </c>
      <c r="H344" s="148" t="str">
        <f>IF('DATA ENTRY'!I345="","",'DATA ENTRY'!I345)</f>
        <v/>
      </c>
      <c r="I344" s="22" t="str">
        <f>IF('DATA ENTRY'!N345="","",'DATA ENTRY'!N345)</f>
        <v/>
      </c>
      <c r="J344" s="147" t="str">
        <f>IF('DATA ENTRY'!O345="","",'DATA ENTRY'!O345)</f>
        <v/>
      </c>
      <c r="K344" s="22" t="str">
        <f>IF('DATA ENTRY'!P345="","",'DATA ENTRY'!P345)</f>
        <v/>
      </c>
      <c r="L344" s="147" t="str">
        <f>IF('DATA ENTRY'!Q345="","",'DATA ENTRY'!Q345)</f>
        <v/>
      </c>
      <c r="M344" s="22" t="str">
        <f>IF('DATA ENTRY'!R345="","",'DATA ENTRY'!R345)</f>
        <v/>
      </c>
      <c r="N344" s="147" t="str">
        <f>IF('DATA ENTRY'!S345="","",'DATA ENTRY'!S345)</f>
        <v/>
      </c>
      <c r="O344" s="147" t="str">
        <f t="shared" si="5"/>
        <v/>
      </c>
      <c r="P344" s="74" t="str">
        <f>IF('DATA ENTRY'!T345="","",'DATA ENTRY'!T345)</f>
        <v/>
      </c>
      <c r="Q344" s="74" t="str">
        <f>IF('DATA ENTRY'!U345="","",'DATA ENTRY'!U345)</f>
        <v/>
      </c>
      <c r="R344" s="22" t="str">
        <f>IF('DATA ENTRY'!W345="","",'DATA ENTRY'!W345)</f>
        <v/>
      </c>
      <c r="S344" s="22" t="str">
        <f>IF('DATA ENTRY'!X345="","",'DATA ENTRY'!X345)</f>
        <v/>
      </c>
      <c r="T344" s="22" t="str">
        <f>IF('DATA ENTRY'!AA345="","",'DATA ENTRY'!AA345)</f>
        <v/>
      </c>
      <c r="U344" s="22" t="str">
        <f>IF(O344="","",SUMPRODUCT(--(D344=$D$5:$D$1071),--(F344=$F$5:$F$1071),--(E344=$E$5:$E$1071),--(O344&lt;$O$5:$O$1071))+COUNTIF($O$5:O344,O344))</f>
        <v/>
      </c>
    </row>
    <row r="345" spans="1:21" ht="18" customHeight="1">
      <c r="A345" s="22" t="str">
        <f>IF(AND(H345="",D345="",F345="",G345="",I345="",J345=""),"",SUBTOTAL(3,$B$5:B345))</f>
        <v/>
      </c>
      <c r="B345" s="74" t="str">
        <f>IF('DATA ENTRY'!B346="","",'DATA ENTRY'!B346)</f>
        <v/>
      </c>
      <c r="C345" s="74" t="str">
        <f>IF('DATA ENTRY'!C346="","",'DATA ENTRY'!C346)</f>
        <v/>
      </c>
      <c r="D345" s="74" t="str">
        <f>IF('DATA ENTRY'!E346="","",'DATA ENTRY'!E346)</f>
        <v/>
      </c>
      <c r="E345" s="22" t="str">
        <f>IF('DATA ENTRY'!G346="","",'DATA ENTRY'!G346)</f>
        <v/>
      </c>
      <c r="F345" s="22" t="str">
        <f>IF('DATA ENTRY'!F346="","",'DATA ENTRY'!F346)</f>
        <v/>
      </c>
      <c r="G345" s="148" t="str">
        <f>IF('DATA ENTRY'!H346="","",'DATA ENTRY'!H346)</f>
        <v/>
      </c>
      <c r="H345" s="148" t="str">
        <f>IF('DATA ENTRY'!I346="","",'DATA ENTRY'!I346)</f>
        <v/>
      </c>
      <c r="I345" s="22" t="str">
        <f>IF('DATA ENTRY'!N346="","",'DATA ENTRY'!N346)</f>
        <v/>
      </c>
      <c r="J345" s="147" t="str">
        <f>IF('DATA ENTRY'!O346="","",'DATA ENTRY'!O346)</f>
        <v/>
      </c>
      <c r="K345" s="22" t="str">
        <f>IF('DATA ENTRY'!P346="","",'DATA ENTRY'!P346)</f>
        <v/>
      </c>
      <c r="L345" s="147" t="str">
        <f>IF('DATA ENTRY'!Q346="","",'DATA ENTRY'!Q346)</f>
        <v/>
      </c>
      <c r="M345" s="22" t="str">
        <f>IF('DATA ENTRY'!R346="","",'DATA ENTRY'!R346)</f>
        <v/>
      </c>
      <c r="N345" s="147" t="str">
        <f>IF('DATA ENTRY'!S346="","",'DATA ENTRY'!S346)</f>
        <v/>
      </c>
      <c r="O345" s="147" t="str">
        <f t="shared" si="5"/>
        <v/>
      </c>
      <c r="P345" s="74" t="str">
        <f>IF('DATA ENTRY'!T346="","",'DATA ENTRY'!T346)</f>
        <v/>
      </c>
      <c r="Q345" s="74" t="str">
        <f>IF('DATA ENTRY'!U346="","",'DATA ENTRY'!U346)</f>
        <v/>
      </c>
      <c r="R345" s="22" t="str">
        <f>IF('DATA ENTRY'!W346="","",'DATA ENTRY'!W346)</f>
        <v/>
      </c>
      <c r="S345" s="22" t="str">
        <f>IF('DATA ENTRY'!X346="","",'DATA ENTRY'!X346)</f>
        <v/>
      </c>
      <c r="T345" s="22" t="str">
        <f>IF('DATA ENTRY'!AA346="","",'DATA ENTRY'!AA346)</f>
        <v/>
      </c>
      <c r="U345" s="22" t="str">
        <f>IF(O345="","",SUMPRODUCT(--(D345=$D$5:$D$1071),--(F345=$F$5:$F$1071),--(E345=$E$5:$E$1071),--(O345&lt;$O$5:$O$1071))+COUNTIF($O$5:O345,O345))</f>
        <v/>
      </c>
    </row>
    <row r="346" spans="1:21" ht="18" customHeight="1">
      <c r="A346" s="22" t="str">
        <f>IF(AND(H346="",D346="",F346="",G346="",I346="",J346=""),"",SUBTOTAL(3,$B$5:B346))</f>
        <v/>
      </c>
      <c r="B346" s="74" t="str">
        <f>IF('DATA ENTRY'!B347="","",'DATA ENTRY'!B347)</f>
        <v/>
      </c>
      <c r="C346" s="74" t="str">
        <f>IF('DATA ENTRY'!C347="","",'DATA ENTRY'!C347)</f>
        <v/>
      </c>
      <c r="D346" s="74" t="str">
        <f>IF('DATA ENTRY'!E347="","",'DATA ENTRY'!E347)</f>
        <v/>
      </c>
      <c r="E346" s="22" t="str">
        <f>IF('DATA ENTRY'!G347="","",'DATA ENTRY'!G347)</f>
        <v/>
      </c>
      <c r="F346" s="22" t="str">
        <f>IF('DATA ENTRY'!F347="","",'DATA ENTRY'!F347)</f>
        <v/>
      </c>
      <c r="G346" s="148" t="str">
        <f>IF('DATA ENTRY'!H347="","",'DATA ENTRY'!H347)</f>
        <v/>
      </c>
      <c r="H346" s="148" t="str">
        <f>IF('DATA ENTRY'!I347="","",'DATA ENTRY'!I347)</f>
        <v/>
      </c>
      <c r="I346" s="22" t="str">
        <f>IF('DATA ENTRY'!N347="","",'DATA ENTRY'!N347)</f>
        <v/>
      </c>
      <c r="J346" s="147" t="str">
        <f>IF('DATA ENTRY'!O347="","",'DATA ENTRY'!O347)</f>
        <v/>
      </c>
      <c r="K346" s="22" t="str">
        <f>IF('DATA ENTRY'!P347="","",'DATA ENTRY'!P347)</f>
        <v/>
      </c>
      <c r="L346" s="147" t="str">
        <f>IF('DATA ENTRY'!Q347="","",'DATA ENTRY'!Q347)</f>
        <v/>
      </c>
      <c r="M346" s="22" t="str">
        <f>IF('DATA ENTRY'!R347="","",'DATA ENTRY'!R347)</f>
        <v/>
      </c>
      <c r="N346" s="147" t="str">
        <f>IF('DATA ENTRY'!S347="","",'DATA ENTRY'!S347)</f>
        <v/>
      </c>
      <c r="O346" s="147" t="str">
        <f t="shared" si="5"/>
        <v/>
      </c>
      <c r="P346" s="74" t="str">
        <f>IF('DATA ENTRY'!T347="","",'DATA ENTRY'!T347)</f>
        <v/>
      </c>
      <c r="Q346" s="74" t="str">
        <f>IF('DATA ENTRY'!U347="","",'DATA ENTRY'!U347)</f>
        <v/>
      </c>
      <c r="R346" s="22" t="str">
        <f>IF('DATA ENTRY'!W347="","",'DATA ENTRY'!W347)</f>
        <v/>
      </c>
      <c r="S346" s="22" t="str">
        <f>IF('DATA ENTRY'!X347="","",'DATA ENTRY'!X347)</f>
        <v/>
      </c>
      <c r="T346" s="22" t="str">
        <f>IF('DATA ENTRY'!AA347="","",'DATA ENTRY'!AA347)</f>
        <v/>
      </c>
      <c r="U346" s="22" t="str">
        <f>IF(O346="","",SUMPRODUCT(--(D346=$D$5:$D$1071),--(F346=$F$5:$F$1071),--(E346=$E$5:$E$1071),--(O346&lt;$O$5:$O$1071))+COUNTIF($O$5:O346,O346))</f>
        <v/>
      </c>
    </row>
    <row r="347" spans="1:21" ht="18" customHeight="1">
      <c r="A347" s="22" t="str">
        <f>IF(AND(H347="",D347="",F347="",G347="",I347="",J347=""),"",SUBTOTAL(3,$B$5:B347))</f>
        <v/>
      </c>
      <c r="B347" s="74" t="str">
        <f>IF('DATA ENTRY'!B348="","",'DATA ENTRY'!B348)</f>
        <v/>
      </c>
      <c r="C347" s="74" t="str">
        <f>IF('DATA ENTRY'!C348="","",'DATA ENTRY'!C348)</f>
        <v/>
      </c>
      <c r="D347" s="74" t="str">
        <f>IF('DATA ENTRY'!E348="","",'DATA ENTRY'!E348)</f>
        <v/>
      </c>
      <c r="E347" s="22" t="str">
        <f>IF('DATA ENTRY'!G348="","",'DATA ENTRY'!G348)</f>
        <v/>
      </c>
      <c r="F347" s="22" t="str">
        <f>IF('DATA ENTRY'!F348="","",'DATA ENTRY'!F348)</f>
        <v/>
      </c>
      <c r="G347" s="148" t="str">
        <f>IF('DATA ENTRY'!H348="","",'DATA ENTRY'!H348)</f>
        <v/>
      </c>
      <c r="H347" s="148" t="str">
        <f>IF('DATA ENTRY'!I348="","",'DATA ENTRY'!I348)</f>
        <v/>
      </c>
      <c r="I347" s="22" t="str">
        <f>IF('DATA ENTRY'!N348="","",'DATA ENTRY'!N348)</f>
        <v/>
      </c>
      <c r="J347" s="147" t="str">
        <f>IF('DATA ENTRY'!O348="","",'DATA ENTRY'!O348)</f>
        <v/>
      </c>
      <c r="K347" s="22" t="str">
        <f>IF('DATA ENTRY'!P348="","",'DATA ENTRY'!P348)</f>
        <v/>
      </c>
      <c r="L347" s="147" t="str">
        <f>IF('DATA ENTRY'!Q348="","",'DATA ENTRY'!Q348)</f>
        <v/>
      </c>
      <c r="M347" s="22" t="str">
        <f>IF('DATA ENTRY'!R348="","",'DATA ENTRY'!R348)</f>
        <v/>
      </c>
      <c r="N347" s="147" t="str">
        <f>IF('DATA ENTRY'!S348="","",'DATA ENTRY'!S348)</f>
        <v/>
      </c>
      <c r="O347" s="147" t="str">
        <f t="shared" si="5"/>
        <v/>
      </c>
      <c r="P347" s="74" t="str">
        <f>IF('DATA ENTRY'!T348="","",'DATA ENTRY'!T348)</f>
        <v/>
      </c>
      <c r="Q347" s="74" t="str">
        <f>IF('DATA ENTRY'!U348="","",'DATA ENTRY'!U348)</f>
        <v/>
      </c>
      <c r="R347" s="22" t="str">
        <f>IF('DATA ENTRY'!W348="","",'DATA ENTRY'!W348)</f>
        <v/>
      </c>
      <c r="S347" s="22" t="str">
        <f>IF('DATA ENTRY'!X348="","",'DATA ENTRY'!X348)</f>
        <v/>
      </c>
      <c r="T347" s="22" t="str">
        <f>IF('DATA ENTRY'!AA348="","",'DATA ENTRY'!AA348)</f>
        <v/>
      </c>
      <c r="U347" s="22" t="str">
        <f>IF(O347="","",SUMPRODUCT(--(D347=$D$5:$D$1071),--(F347=$F$5:$F$1071),--(E347=$E$5:$E$1071),--(O347&lt;$O$5:$O$1071))+COUNTIF($O$5:O347,O347))</f>
        <v/>
      </c>
    </row>
    <row r="348" spans="1:21" ht="18" customHeight="1">
      <c r="A348" s="22" t="str">
        <f>IF(AND(H348="",D348="",F348="",G348="",I348="",J348=""),"",SUBTOTAL(3,$B$5:B348))</f>
        <v/>
      </c>
      <c r="B348" s="74" t="str">
        <f>IF('DATA ENTRY'!B349="","",'DATA ENTRY'!B349)</f>
        <v/>
      </c>
      <c r="C348" s="74" t="str">
        <f>IF('DATA ENTRY'!C349="","",'DATA ENTRY'!C349)</f>
        <v/>
      </c>
      <c r="D348" s="74" t="str">
        <f>IF('DATA ENTRY'!E349="","",'DATA ENTRY'!E349)</f>
        <v/>
      </c>
      <c r="E348" s="22" t="str">
        <f>IF('DATA ENTRY'!G349="","",'DATA ENTRY'!G349)</f>
        <v/>
      </c>
      <c r="F348" s="22" t="str">
        <f>IF('DATA ENTRY'!F349="","",'DATA ENTRY'!F349)</f>
        <v/>
      </c>
      <c r="G348" s="148" t="str">
        <f>IF('DATA ENTRY'!H349="","",'DATA ENTRY'!H349)</f>
        <v/>
      </c>
      <c r="H348" s="148" t="str">
        <f>IF('DATA ENTRY'!I349="","",'DATA ENTRY'!I349)</f>
        <v/>
      </c>
      <c r="I348" s="22" t="str">
        <f>IF('DATA ENTRY'!N349="","",'DATA ENTRY'!N349)</f>
        <v/>
      </c>
      <c r="J348" s="147" t="str">
        <f>IF('DATA ENTRY'!O349="","",'DATA ENTRY'!O349)</f>
        <v/>
      </c>
      <c r="K348" s="22" t="str">
        <f>IF('DATA ENTRY'!P349="","",'DATA ENTRY'!P349)</f>
        <v/>
      </c>
      <c r="L348" s="147" t="str">
        <f>IF('DATA ENTRY'!Q349="","",'DATA ENTRY'!Q349)</f>
        <v/>
      </c>
      <c r="M348" s="22" t="str">
        <f>IF('DATA ENTRY'!R349="","",'DATA ENTRY'!R349)</f>
        <v/>
      </c>
      <c r="N348" s="147" t="str">
        <f>IF('DATA ENTRY'!S349="","",'DATA ENTRY'!S349)</f>
        <v/>
      </c>
      <c r="O348" s="147" t="str">
        <f t="shared" si="5"/>
        <v/>
      </c>
      <c r="P348" s="74" t="str">
        <f>IF('DATA ENTRY'!T349="","",'DATA ENTRY'!T349)</f>
        <v/>
      </c>
      <c r="Q348" s="74" t="str">
        <f>IF('DATA ENTRY'!U349="","",'DATA ENTRY'!U349)</f>
        <v/>
      </c>
      <c r="R348" s="22" t="str">
        <f>IF('DATA ENTRY'!W349="","",'DATA ENTRY'!W349)</f>
        <v/>
      </c>
      <c r="S348" s="22" t="str">
        <f>IF('DATA ENTRY'!X349="","",'DATA ENTRY'!X349)</f>
        <v/>
      </c>
      <c r="T348" s="22" t="str">
        <f>IF('DATA ENTRY'!AA349="","",'DATA ENTRY'!AA349)</f>
        <v/>
      </c>
      <c r="U348" s="22" t="str">
        <f>IF(O348="","",SUMPRODUCT(--(D348=$D$5:$D$1071),--(F348=$F$5:$F$1071),--(E348=$E$5:$E$1071),--(O348&lt;$O$5:$O$1071))+COUNTIF($O$5:O348,O348))</f>
        <v/>
      </c>
    </row>
    <row r="349" spans="1:21" ht="18" customHeight="1">
      <c r="A349" s="22" t="str">
        <f>IF(AND(H349="",D349="",F349="",G349="",I349="",J349=""),"",SUBTOTAL(3,$B$5:B349))</f>
        <v/>
      </c>
      <c r="B349" s="74" t="str">
        <f>IF('DATA ENTRY'!B350="","",'DATA ENTRY'!B350)</f>
        <v/>
      </c>
      <c r="C349" s="74" t="str">
        <f>IF('DATA ENTRY'!C350="","",'DATA ENTRY'!C350)</f>
        <v/>
      </c>
      <c r="D349" s="74" t="str">
        <f>IF('DATA ENTRY'!E350="","",'DATA ENTRY'!E350)</f>
        <v/>
      </c>
      <c r="E349" s="22" t="str">
        <f>IF('DATA ENTRY'!G350="","",'DATA ENTRY'!G350)</f>
        <v/>
      </c>
      <c r="F349" s="22" t="str">
        <f>IF('DATA ENTRY'!F350="","",'DATA ENTRY'!F350)</f>
        <v/>
      </c>
      <c r="G349" s="148" t="str">
        <f>IF('DATA ENTRY'!H350="","",'DATA ENTRY'!H350)</f>
        <v/>
      </c>
      <c r="H349" s="148" t="str">
        <f>IF('DATA ENTRY'!I350="","",'DATA ENTRY'!I350)</f>
        <v/>
      </c>
      <c r="I349" s="22" t="str">
        <f>IF('DATA ENTRY'!N350="","",'DATA ENTRY'!N350)</f>
        <v/>
      </c>
      <c r="J349" s="147" t="str">
        <f>IF('DATA ENTRY'!O350="","",'DATA ENTRY'!O350)</f>
        <v/>
      </c>
      <c r="K349" s="22" t="str">
        <f>IF('DATA ENTRY'!P350="","",'DATA ENTRY'!P350)</f>
        <v/>
      </c>
      <c r="L349" s="147" t="str">
        <f>IF('DATA ENTRY'!Q350="","",'DATA ENTRY'!Q350)</f>
        <v/>
      </c>
      <c r="M349" s="22" t="str">
        <f>IF('DATA ENTRY'!R350="","",'DATA ENTRY'!R350)</f>
        <v/>
      </c>
      <c r="N349" s="147" t="str">
        <f>IF('DATA ENTRY'!S350="","",'DATA ENTRY'!S350)</f>
        <v/>
      </c>
      <c r="O349" s="147" t="str">
        <f t="shared" si="5"/>
        <v/>
      </c>
      <c r="P349" s="74" t="str">
        <f>IF('DATA ENTRY'!T350="","",'DATA ENTRY'!T350)</f>
        <v/>
      </c>
      <c r="Q349" s="74" t="str">
        <f>IF('DATA ENTRY'!U350="","",'DATA ENTRY'!U350)</f>
        <v/>
      </c>
      <c r="R349" s="22" t="str">
        <f>IF('DATA ENTRY'!W350="","",'DATA ENTRY'!W350)</f>
        <v/>
      </c>
      <c r="S349" s="22" t="str">
        <f>IF('DATA ENTRY'!X350="","",'DATA ENTRY'!X350)</f>
        <v/>
      </c>
      <c r="T349" s="22" t="str">
        <f>IF('DATA ENTRY'!AA350="","",'DATA ENTRY'!AA350)</f>
        <v/>
      </c>
      <c r="U349" s="22" t="str">
        <f>IF(O349="","",SUMPRODUCT(--(D349=$D$5:$D$1071),--(F349=$F$5:$F$1071),--(E349=$E$5:$E$1071),--(O349&lt;$O$5:$O$1071))+COUNTIF($O$5:O349,O349))</f>
        <v/>
      </c>
    </row>
    <row r="350" spans="1:21" ht="18" customHeight="1">
      <c r="A350" s="22" t="str">
        <f>IF(AND(H350="",D350="",F350="",G350="",I350="",J350=""),"",SUBTOTAL(3,$B$5:B350))</f>
        <v/>
      </c>
      <c r="B350" s="74" t="str">
        <f>IF('DATA ENTRY'!B351="","",'DATA ENTRY'!B351)</f>
        <v/>
      </c>
      <c r="C350" s="74" t="str">
        <f>IF('DATA ENTRY'!C351="","",'DATA ENTRY'!C351)</f>
        <v/>
      </c>
      <c r="D350" s="74" t="str">
        <f>IF('DATA ENTRY'!E351="","",'DATA ENTRY'!E351)</f>
        <v/>
      </c>
      <c r="E350" s="22" t="str">
        <f>IF('DATA ENTRY'!G351="","",'DATA ENTRY'!G351)</f>
        <v/>
      </c>
      <c r="F350" s="22" t="str">
        <f>IF('DATA ENTRY'!F351="","",'DATA ENTRY'!F351)</f>
        <v/>
      </c>
      <c r="G350" s="148" t="str">
        <f>IF('DATA ENTRY'!H351="","",'DATA ENTRY'!H351)</f>
        <v/>
      </c>
      <c r="H350" s="148" t="str">
        <f>IF('DATA ENTRY'!I351="","",'DATA ENTRY'!I351)</f>
        <v/>
      </c>
      <c r="I350" s="22" t="str">
        <f>IF('DATA ENTRY'!N351="","",'DATA ENTRY'!N351)</f>
        <v/>
      </c>
      <c r="J350" s="147" t="str">
        <f>IF('DATA ENTRY'!O351="","",'DATA ENTRY'!O351)</f>
        <v/>
      </c>
      <c r="K350" s="22" t="str">
        <f>IF('DATA ENTRY'!P351="","",'DATA ENTRY'!P351)</f>
        <v/>
      </c>
      <c r="L350" s="147" t="str">
        <f>IF('DATA ENTRY'!Q351="","",'DATA ENTRY'!Q351)</f>
        <v/>
      </c>
      <c r="M350" s="22" t="str">
        <f>IF('DATA ENTRY'!R351="","",'DATA ENTRY'!R351)</f>
        <v/>
      </c>
      <c r="N350" s="147" t="str">
        <f>IF('DATA ENTRY'!S351="","",'DATA ENTRY'!S351)</f>
        <v/>
      </c>
      <c r="O350" s="147" t="str">
        <f t="shared" si="5"/>
        <v/>
      </c>
      <c r="P350" s="74" t="str">
        <f>IF('DATA ENTRY'!T351="","",'DATA ENTRY'!T351)</f>
        <v/>
      </c>
      <c r="Q350" s="74" t="str">
        <f>IF('DATA ENTRY'!U351="","",'DATA ENTRY'!U351)</f>
        <v/>
      </c>
      <c r="R350" s="22" t="str">
        <f>IF('DATA ENTRY'!W351="","",'DATA ENTRY'!W351)</f>
        <v/>
      </c>
      <c r="S350" s="22" t="str">
        <f>IF('DATA ENTRY'!X351="","",'DATA ENTRY'!X351)</f>
        <v/>
      </c>
      <c r="T350" s="22" t="str">
        <f>IF('DATA ENTRY'!AA351="","",'DATA ENTRY'!AA351)</f>
        <v/>
      </c>
      <c r="U350" s="22" t="str">
        <f>IF(O350="","",SUMPRODUCT(--(D350=$D$5:$D$1071),--(F350=$F$5:$F$1071),--(E350=$E$5:$E$1071),--(O350&lt;$O$5:$O$1071))+COUNTIF($O$5:O350,O350))</f>
        <v/>
      </c>
    </row>
    <row r="351" spans="1:21" ht="18" customHeight="1">
      <c r="A351" s="22" t="str">
        <f>IF(AND(H351="",D351="",F351="",G351="",I351="",J351=""),"",SUBTOTAL(3,$B$5:B351))</f>
        <v/>
      </c>
      <c r="B351" s="74" t="str">
        <f>IF('DATA ENTRY'!B352="","",'DATA ENTRY'!B352)</f>
        <v/>
      </c>
      <c r="C351" s="74" t="str">
        <f>IF('DATA ENTRY'!C352="","",'DATA ENTRY'!C352)</f>
        <v/>
      </c>
      <c r="D351" s="74" t="str">
        <f>IF('DATA ENTRY'!E352="","",'DATA ENTRY'!E352)</f>
        <v/>
      </c>
      <c r="E351" s="22" t="str">
        <f>IF('DATA ENTRY'!G352="","",'DATA ENTRY'!G352)</f>
        <v/>
      </c>
      <c r="F351" s="22" t="str">
        <f>IF('DATA ENTRY'!F352="","",'DATA ENTRY'!F352)</f>
        <v/>
      </c>
      <c r="G351" s="148" t="str">
        <f>IF('DATA ENTRY'!H352="","",'DATA ENTRY'!H352)</f>
        <v/>
      </c>
      <c r="H351" s="148" t="str">
        <f>IF('DATA ENTRY'!I352="","",'DATA ENTRY'!I352)</f>
        <v/>
      </c>
      <c r="I351" s="22" t="str">
        <f>IF('DATA ENTRY'!N352="","",'DATA ENTRY'!N352)</f>
        <v/>
      </c>
      <c r="J351" s="147" t="str">
        <f>IF('DATA ENTRY'!O352="","",'DATA ENTRY'!O352)</f>
        <v/>
      </c>
      <c r="K351" s="22" t="str">
        <f>IF('DATA ENTRY'!P352="","",'DATA ENTRY'!P352)</f>
        <v/>
      </c>
      <c r="L351" s="147" t="str">
        <f>IF('DATA ENTRY'!Q352="","",'DATA ENTRY'!Q352)</f>
        <v/>
      </c>
      <c r="M351" s="22" t="str">
        <f>IF('DATA ENTRY'!R352="","",'DATA ENTRY'!R352)</f>
        <v/>
      </c>
      <c r="N351" s="147" t="str">
        <f>IF('DATA ENTRY'!S352="","",'DATA ENTRY'!S352)</f>
        <v/>
      </c>
      <c r="O351" s="147" t="str">
        <f t="shared" si="5"/>
        <v/>
      </c>
      <c r="P351" s="74" t="str">
        <f>IF('DATA ENTRY'!T352="","",'DATA ENTRY'!T352)</f>
        <v/>
      </c>
      <c r="Q351" s="74" t="str">
        <f>IF('DATA ENTRY'!U352="","",'DATA ENTRY'!U352)</f>
        <v/>
      </c>
      <c r="R351" s="22" t="str">
        <f>IF('DATA ENTRY'!W352="","",'DATA ENTRY'!W352)</f>
        <v/>
      </c>
      <c r="S351" s="22" t="str">
        <f>IF('DATA ENTRY'!X352="","",'DATA ENTRY'!X352)</f>
        <v/>
      </c>
      <c r="T351" s="22" t="str">
        <f>IF('DATA ENTRY'!AA352="","",'DATA ENTRY'!AA352)</f>
        <v/>
      </c>
      <c r="U351" s="22" t="str">
        <f>IF(O351="","",SUMPRODUCT(--(D351=$D$5:$D$1071),--(F351=$F$5:$F$1071),--(E351=$E$5:$E$1071),--(O351&lt;$O$5:$O$1071))+COUNTIF($O$5:O351,O351))</f>
        <v/>
      </c>
    </row>
    <row r="352" spans="1:21" ht="18" customHeight="1">
      <c r="A352" s="22" t="str">
        <f>IF(AND(H352="",D352="",F352="",G352="",I352="",J352=""),"",SUBTOTAL(3,$B$5:B352))</f>
        <v/>
      </c>
      <c r="B352" s="74" t="str">
        <f>IF('DATA ENTRY'!B353="","",'DATA ENTRY'!B353)</f>
        <v/>
      </c>
      <c r="C352" s="74" t="str">
        <f>IF('DATA ENTRY'!C353="","",'DATA ENTRY'!C353)</f>
        <v/>
      </c>
      <c r="D352" s="74" t="str">
        <f>IF('DATA ENTRY'!E353="","",'DATA ENTRY'!E353)</f>
        <v/>
      </c>
      <c r="E352" s="22" t="str">
        <f>IF('DATA ENTRY'!G353="","",'DATA ENTRY'!G353)</f>
        <v/>
      </c>
      <c r="F352" s="22" t="str">
        <f>IF('DATA ENTRY'!F353="","",'DATA ENTRY'!F353)</f>
        <v/>
      </c>
      <c r="G352" s="148" t="str">
        <f>IF('DATA ENTRY'!H353="","",'DATA ENTRY'!H353)</f>
        <v/>
      </c>
      <c r="H352" s="148" t="str">
        <f>IF('DATA ENTRY'!I353="","",'DATA ENTRY'!I353)</f>
        <v/>
      </c>
      <c r="I352" s="22" t="str">
        <f>IF('DATA ENTRY'!N353="","",'DATA ENTRY'!N353)</f>
        <v/>
      </c>
      <c r="J352" s="147" t="str">
        <f>IF('DATA ENTRY'!O353="","",'DATA ENTRY'!O353)</f>
        <v/>
      </c>
      <c r="K352" s="22" t="str">
        <f>IF('DATA ENTRY'!P353="","",'DATA ENTRY'!P353)</f>
        <v/>
      </c>
      <c r="L352" s="147" t="str">
        <f>IF('DATA ENTRY'!Q353="","",'DATA ENTRY'!Q353)</f>
        <v/>
      </c>
      <c r="M352" s="22" t="str">
        <f>IF('DATA ENTRY'!R353="","",'DATA ENTRY'!R353)</f>
        <v/>
      </c>
      <c r="N352" s="147" t="str">
        <f>IF('DATA ENTRY'!S353="","",'DATA ENTRY'!S353)</f>
        <v/>
      </c>
      <c r="O352" s="147" t="str">
        <f t="shared" si="5"/>
        <v/>
      </c>
      <c r="P352" s="74" t="str">
        <f>IF('DATA ENTRY'!T353="","",'DATA ENTRY'!T353)</f>
        <v/>
      </c>
      <c r="Q352" s="74" t="str">
        <f>IF('DATA ENTRY'!U353="","",'DATA ENTRY'!U353)</f>
        <v/>
      </c>
      <c r="R352" s="22" t="str">
        <f>IF('DATA ENTRY'!W353="","",'DATA ENTRY'!W353)</f>
        <v/>
      </c>
      <c r="S352" s="22" t="str">
        <f>IF('DATA ENTRY'!X353="","",'DATA ENTRY'!X353)</f>
        <v/>
      </c>
      <c r="T352" s="22" t="str">
        <f>IF('DATA ENTRY'!AA353="","",'DATA ENTRY'!AA353)</f>
        <v/>
      </c>
      <c r="U352" s="22" t="str">
        <f>IF(O352="","",SUMPRODUCT(--(D352=$D$5:$D$1071),--(F352=$F$5:$F$1071),--(E352=$E$5:$E$1071),--(O352&lt;$O$5:$O$1071))+COUNTIF($O$5:O352,O352))</f>
        <v/>
      </c>
    </row>
    <row r="353" spans="1:21" ht="18" customHeight="1">
      <c r="A353" s="22" t="str">
        <f>IF(AND(H353="",D353="",F353="",G353="",I353="",J353=""),"",SUBTOTAL(3,$B$5:B353))</f>
        <v/>
      </c>
      <c r="B353" s="74" t="str">
        <f>IF('DATA ENTRY'!B354="","",'DATA ENTRY'!B354)</f>
        <v/>
      </c>
      <c r="C353" s="74" t="str">
        <f>IF('DATA ENTRY'!C354="","",'DATA ENTRY'!C354)</f>
        <v/>
      </c>
      <c r="D353" s="74" t="str">
        <f>IF('DATA ENTRY'!E354="","",'DATA ENTRY'!E354)</f>
        <v/>
      </c>
      <c r="E353" s="22" t="str">
        <f>IF('DATA ENTRY'!G354="","",'DATA ENTRY'!G354)</f>
        <v/>
      </c>
      <c r="F353" s="22" t="str">
        <f>IF('DATA ENTRY'!F354="","",'DATA ENTRY'!F354)</f>
        <v/>
      </c>
      <c r="G353" s="148" t="str">
        <f>IF('DATA ENTRY'!H354="","",'DATA ENTRY'!H354)</f>
        <v/>
      </c>
      <c r="H353" s="148" t="str">
        <f>IF('DATA ENTRY'!I354="","",'DATA ENTRY'!I354)</f>
        <v/>
      </c>
      <c r="I353" s="22" t="str">
        <f>IF('DATA ENTRY'!N354="","",'DATA ENTRY'!N354)</f>
        <v/>
      </c>
      <c r="J353" s="147" t="str">
        <f>IF('DATA ENTRY'!O354="","",'DATA ENTRY'!O354)</f>
        <v/>
      </c>
      <c r="K353" s="22" t="str">
        <f>IF('DATA ENTRY'!P354="","",'DATA ENTRY'!P354)</f>
        <v/>
      </c>
      <c r="L353" s="147" t="str">
        <f>IF('DATA ENTRY'!Q354="","",'DATA ENTRY'!Q354)</f>
        <v/>
      </c>
      <c r="M353" s="22" t="str">
        <f>IF('DATA ENTRY'!R354="","",'DATA ENTRY'!R354)</f>
        <v/>
      </c>
      <c r="N353" s="147" t="str">
        <f>IF('DATA ENTRY'!S354="","",'DATA ENTRY'!S354)</f>
        <v/>
      </c>
      <c r="O353" s="147" t="str">
        <f t="shared" si="5"/>
        <v/>
      </c>
      <c r="P353" s="74" t="str">
        <f>IF('DATA ENTRY'!T354="","",'DATA ENTRY'!T354)</f>
        <v/>
      </c>
      <c r="Q353" s="74" t="str">
        <f>IF('DATA ENTRY'!U354="","",'DATA ENTRY'!U354)</f>
        <v/>
      </c>
      <c r="R353" s="22" t="str">
        <f>IF('DATA ENTRY'!W354="","",'DATA ENTRY'!W354)</f>
        <v/>
      </c>
      <c r="S353" s="22" t="str">
        <f>IF('DATA ENTRY'!X354="","",'DATA ENTRY'!X354)</f>
        <v/>
      </c>
      <c r="T353" s="22" t="str">
        <f>IF('DATA ENTRY'!AA354="","",'DATA ENTRY'!AA354)</f>
        <v/>
      </c>
      <c r="U353" s="22" t="str">
        <f>IF(O353="","",SUMPRODUCT(--(D353=$D$5:$D$1071),--(F353=$F$5:$F$1071),--(E353=$E$5:$E$1071),--(O353&lt;$O$5:$O$1071))+COUNTIF($O$5:O353,O353))</f>
        <v/>
      </c>
    </row>
    <row r="354" spans="1:21" ht="18" customHeight="1">
      <c r="A354" s="22" t="str">
        <f>IF(AND(H354="",D354="",F354="",G354="",I354="",J354=""),"",SUBTOTAL(3,$B$5:B354))</f>
        <v/>
      </c>
      <c r="B354" s="74" t="str">
        <f>IF('DATA ENTRY'!B355="","",'DATA ENTRY'!B355)</f>
        <v/>
      </c>
      <c r="C354" s="74" t="str">
        <f>IF('DATA ENTRY'!C355="","",'DATA ENTRY'!C355)</f>
        <v/>
      </c>
      <c r="D354" s="74" t="str">
        <f>IF('DATA ENTRY'!E355="","",'DATA ENTRY'!E355)</f>
        <v/>
      </c>
      <c r="E354" s="22" t="str">
        <f>IF('DATA ENTRY'!G355="","",'DATA ENTRY'!G355)</f>
        <v/>
      </c>
      <c r="F354" s="22" t="str">
        <f>IF('DATA ENTRY'!F355="","",'DATA ENTRY'!F355)</f>
        <v/>
      </c>
      <c r="G354" s="148" t="str">
        <f>IF('DATA ENTRY'!H355="","",'DATA ENTRY'!H355)</f>
        <v/>
      </c>
      <c r="H354" s="148" t="str">
        <f>IF('DATA ENTRY'!I355="","",'DATA ENTRY'!I355)</f>
        <v/>
      </c>
      <c r="I354" s="22" t="str">
        <f>IF('DATA ENTRY'!N355="","",'DATA ENTRY'!N355)</f>
        <v/>
      </c>
      <c r="J354" s="147" t="str">
        <f>IF('DATA ENTRY'!O355="","",'DATA ENTRY'!O355)</f>
        <v/>
      </c>
      <c r="K354" s="22" t="str">
        <f>IF('DATA ENTRY'!P355="","",'DATA ENTRY'!P355)</f>
        <v/>
      </c>
      <c r="L354" s="147" t="str">
        <f>IF('DATA ENTRY'!Q355="","",'DATA ENTRY'!Q355)</f>
        <v/>
      </c>
      <c r="M354" s="22" t="str">
        <f>IF('DATA ENTRY'!R355="","",'DATA ENTRY'!R355)</f>
        <v/>
      </c>
      <c r="N354" s="147" t="str">
        <f>IF('DATA ENTRY'!S355="","",'DATA ENTRY'!S355)</f>
        <v/>
      </c>
      <c r="O354" s="147" t="str">
        <f t="shared" si="5"/>
        <v/>
      </c>
      <c r="P354" s="74" t="str">
        <f>IF('DATA ENTRY'!T355="","",'DATA ENTRY'!T355)</f>
        <v/>
      </c>
      <c r="Q354" s="74" t="str">
        <f>IF('DATA ENTRY'!U355="","",'DATA ENTRY'!U355)</f>
        <v/>
      </c>
      <c r="R354" s="22" t="str">
        <f>IF('DATA ENTRY'!W355="","",'DATA ENTRY'!W355)</f>
        <v/>
      </c>
      <c r="S354" s="22" t="str">
        <f>IF('DATA ENTRY'!X355="","",'DATA ENTRY'!X355)</f>
        <v/>
      </c>
      <c r="T354" s="22" t="str">
        <f>IF('DATA ENTRY'!AA355="","",'DATA ENTRY'!AA355)</f>
        <v/>
      </c>
      <c r="U354" s="22" t="str">
        <f>IF(O354="","",SUMPRODUCT(--(D354=$D$5:$D$1071),--(F354=$F$5:$F$1071),--(E354=$E$5:$E$1071),--(O354&lt;$O$5:$O$1071))+COUNTIF($O$5:O354,O354))</f>
        <v/>
      </c>
    </row>
    <row r="355" spans="1:21" ht="18" customHeight="1">
      <c r="A355" s="22" t="str">
        <f>IF(AND(H355="",D355="",F355="",G355="",I355="",J355=""),"",SUBTOTAL(3,$B$5:B355))</f>
        <v/>
      </c>
      <c r="B355" s="74" t="str">
        <f>IF('DATA ENTRY'!B356="","",'DATA ENTRY'!B356)</f>
        <v/>
      </c>
      <c r="C355" s="74" t="str">
        <f>IF('DATA ENTRY'!C356="","",'DATA ENTRY'!C356)</f>
        <v/>
      </c>
      <c r="D355" s="74" t="str">
        <f>IF('DATA ENTRY'!E356="","",'DATA ENTRY'!E356)</f>
        <v/>
      </c>
      <c r="E355" s="22" t="str">
        <f>IF('DATA ENTRY'!G356="","",'DATA ENTRY'!G356)</f>
        <v/>
      </c>
      <c r="F355" s="22" t="str">
        <f>IF('DATA ENTRY'!F356="","",'DATA ENTRY'!F356)</f>
        <v/>
      </c>
      <c r="G355" s="148" t="str">
        <f>IF('DATA ENTRY'!H356="","",'DATA ENTRY'!H356)</f>
        <v/>
      </c>
      <c r="H355" s="148" t="str">
        <f>IF('DATA ENTRY'!I356="","",'DATA ENTRY'!I356)</f>
        <v/>
      </c>
      <c r="I355" s="22" t="str">
        <f>IF('DATA ENTRY'!N356="","",'DATA ENTRY'!N356)</f>
        <v/>
      </c>
      <c r="J355" s="147" t="str">
        <f>IF('DATA ENTRY'!O356="","",'DATA ENTRY'!O356)</f>
        <v/>
      </c>
      <c r="K355" s="22" t="str">
        <f>IF('DATA ENTRY'!P356="","",'DATA ENTRY'!P356)</f>
        <v/>
      </c>
      <c r="L355" s="147" t="str">
        <f>IF('DATA ENTRY'!Q356="","",'DATA ENTRY'!Q356)</f>
        <v/>
      </c>
      <c r="M355" s="22" t="str">
        <f>IF('DATA ENTRY'!R356="","",'DATA ENTRY'!R356)</f>
        <v/>
      </c>
      <c r="N355" s="147" t="str">
        <f>IF('DATA ENTRY'!S356="","",'DATA ENTRY'!S356)</f>
        <v/>
      </c>
      <c r="O355" s="147" t="str">
        <f t="shared" si="5"/>
        <v/>
      </c>
      <c r="P355" s="74" t="str">
        <f>IF('DATA ENTRY'!T356="","",'DATA ENTRY'!T356)</f>
        <v/>
      </c>
      <c r="Q355" s="74" t="str">
        <f>IF('DATA ENTRY'!U356="","",'DATA ENTRY'!U356)</f>
        <v/>
      </c>
      <c r="R355" s="22" t="str">
        <f>IF('DATA ENTRY'!W356="","",'DATA ENTRY'!W356)</f>
        <v/>
      </c>
      <c r="S355" s="22" t="str">
        <f>IF('DATA ENTRY'!X356="","",'DATA ENTRY'!X356)</f>
        <v/>
      </c>
      <c r="T355" s="22" t="str">
        <f>IF('DATA ENTRY'!AA356="","",'DATA ENTRY'!AA356)</f>
        <v/>
      </c>
      <c r="U355" s="22" t="str">
        <f>IF(O355="","",SUMPRODUCT(--(D355=$D$5:$D$1071),--(F355=$F$5:$F$1071),--(E355=$E$5:$E$1071),--(O355&lt;$O$5:$O$1071))+COUNTIF($O$5:O355,O355))</f>
        <v/>
      </c>
    </row>
    <row r="356" spans="1:21" ht="18" customHeight="1">
      <c r="A356" s="22" t="str">
        <f>IF(AND(H356="",D356="",F356="",G356="",I356="",J356=""),"",SUBTOTAL(3,$B$5:B356))</f>
        <v/>
      </c>
      <c r="B356" s="74" t="str">
        <f>IF('DATA ENTRY'!B357="","",'DATA ENTRY'!B357)</f>
        <v/>
      </c>
      <c r="C356" s="74" t="str">
        <f>IF('DATA ENTRY'!C357="","",'DATA ENTRY'!C357)</f>
        <v/>
      </c>
      <c r="D356" s="74" t="str">
        <f>IF('DATA ENTRY'!E357="","",'DATA ENTRY'!E357)</f>
        <v/>
      </c>
      <c r="E356" s="22" t="str">
        <f>IF('DATA ENTRY'!G357="","",'DATA ENTRY'!G357)</f>
        <v/>
      </c>
      <c r="F356" s="22" t="str">
        <f>IF('DATA ENTRY'!F357="","",'DATA ENTRY'!F357)</f>
        <v/>
      </c>
      <c r="G356" s="148" t="str">
        <f>IF('DATA ENTRY'!H357="","",'DATA ENTRY'!H357)</f>
        <v/>
      </c>
      <c r="H356" s="148" t="str">
        <f>IF('DATA ENTRY'!I357="","",'DATA ENTRY'!I357)</f>
        <v/>
      </c>
      <c r="I356" s="22" t="str">
        <f>IF('DATA ENTRY'!N357="","",'DATA ENTRY'!N357)</f>
        <v/>
      </c>
      <c r="J356" s="147" t="str">
        <f>IF('DATA ENTRY'!O357="","",'DATA ENTRY'!O357)</f>
        <v/>
      </c>
      <c r="K356" s="22" t="str">
        <f>IF('DATA ENTRY'!P357="","",'DATA ENTRY'!P357)</f>
        <v/>
      </c>
      <c r="L356" s="147" t="str">
        <f>IF('DATA ENTRY'!Q357="","",'DATA ENTRY'!Q357)</f>
        <v/>
      </c>
      <c r="M356" s="22" t="str">
        <f>IF('DATA ENTRY'!R357="","",'DATA ENTRY'!R357)</f>
        <v/>
      </c>
      <c r="N356" s="147" t="str">
        <f>IF('DATA ENTRY'!S357="","",'DATA ENTRY'!S357)</f>
        <v/>
      </c>
      <c r="O356" s="147" t="str">
        <f t="shared" si="5"/>
        <v/>
      </c>
      <c r="P356" s="74" t="str">
        <f>IF('DATA ENTRY'!T357="","",'DATA ENTRY'!T357)</f>
        <v/>
      </c>
      <c r="Q356" s="74" t="str">
        <f>IF('DATA ENTRY'!U357="","",'DATA ENTRY'!U357)</f>
        <v/>
      </c>
      <c r="R356" s="22" t="str">
        <f>IF('DATA ENTRY'!W357="","",'DATA ENTRY'!W357)</f>
        <v/>
      </c>
      <c r="S356" s="22" t="str">
        <f>IF('DATA ENTRY'!X357="","",'DATA ENTRY'!X357)</f>
        <v/>
      </c>
      <c r="T356" s="22" t="str">
        <f>IF('DATA ENTRY'!AA357="","",'DATA ENTRY'!AA357)</f>
        <v/>
      </c>
      <c r="U356" s="22" t="str">
        <f>IF(O356="","",SUMPRODUCT(--(D356=$D$5:$D$1071),--(F356=$F$5:$F$1071),--(E356=$E$5:$E$1071),--(O356&lt;$O$5:$O$1071))+COUNTIF($O$5:O356,O356))</f>
        <v/>
      </c>
    </row>
    <row r="357" spans="1:21" ht="18" customHeight="1">
      <c r="A357" s="22" t="str">
        <f>IF(AND(H357="",D357="",F357="",G357="",I357="",J357=""),"",SUBTOTAL(3,$B$5:B357))</f>
        <v/>
      </c>
      <c r="B357" s="74" t="str">
        <f>IF('DATA ENTRY'!B358="","",'DATA ENTRY'!B358)</f>
        <v/>
      </c>
      <c r="C357" s="74" t="str">
        <f>IF('DATA ENTRY'!C358="","",'DATA ENTRY'!C358)</f>
        <v/>
      </c>
      <c r="D357" s="74" t="str">
        <f>IF('DATA ENTRY'!E358="","",'DATA ENTRY'!E358)</f>
        <v/>
      </c>
      <c r="E357" s="22" t="str">
        <f>IF('DATA ENTRY'!G358="","",'DATA ENTRY'!G358)</f>
        <v/>
      </c>
      <c r="F357" s="22" t="str">
        <f>IF('DATA ENTRY'!F358="","",'DATA ENTRY'!F358)</f>
        <v/>
      </c>
      <c r="G357" s="148" t="str">
        <f>IF('DATA ENTRY'!H358="","",'DATA ENTRY'!H358)</f>
        <v/>
      </c>
      <c r="H357" s="148" t="str">
        <f>IF('DATA ENTRY'!I358="","",'DATA ENTRY'!I358)</f>
        <v/>
      </c>
      <c r="I357" s="22" t="str">
        <f>IF('DATA ENTRY'!N358="","",'DATA ENTRY'!N358)</f>
        <v/>
      </c>
      <c r="J357" s="147" t="str">
        <f>IF('DATA ENTRY'!O358="","",'DATA ENTRY'!O358)</f>
        <v/>
      </c>
      <c r="K357" s="22" t="str">
        <f>IF('DATA ENTRY'!P358="","",'DATA ENTRY'!P358)</f>
        <v/>
      </c>
      <c r="L357" s="147" t="str">
        <f>IF('DATA ENTRY'!Q358="","",'DATA ENTRY'!Q358)</f>
        <v/>
      </c>
      <c r="M357" s="22" t="str">
        <f>IF('DATA ENTRY'!R358="","",'DATA ENTRY'!R358)</f>
        <v/>
      </c>
      <c r="N357" s="147" t="str">
        <f>IF('DATA ENTRY'!S358="","",'DATA ENTRY'!S358)</f>
        <v/>
      </c>
      <c r="O357" s="147" t="str">
        <f t="shared" si="5"/>
        <v/>
      </c>
      <c r="P357" s="74" t="str">
        <f>IF('DATA ENTRY'!T358="","",'DATA ENTRY'!T358)</f>
        <v/>
      </c>
      <c r="Q357" s="74" t="str">
        <f>IF('DATA ENTRY'!U358="","",'DATA ENTRY'!U358)</f>
        <v/>
      </c>
      <c r="R357" s="22" t="str">
        <f>IF('DATA ENTRY'!W358="","",'DATA ENTRY'!W358)</f>
        <v/>
      </c>
      <c r="S357" s="22" t="str">
        <f>IF('DATA ENTRY'!X358="","",'DATA ENTRY'!X358)</f>
        <v/>
      </c>
      <c r="T357" s="22" t="str">
        <f>IF('DATA ENTRY'!AA358="","",'DATA ENTRY'!AA358)</f>
        <v/>
      </c>
      <c r="U357" s="22" t="str">
        <f>IF(O357="","",SUMPRODUCT(--(D357=$D$5:$D$1071),--(F357=$F$5:$F$1071),--(E357=$E$5:$E$1071),--(O357&lt;$O$5:$O$1071))+COUNTIF($O$5:O357,O357))</f>
        <v/>
      </c>
    </row>
    <row r="358" spans="1:21" ht="18" customHeight="1">
      <c r="A358" s="22" t="str">
        <f>IF(AND(H358="",D358="",F358="",G358="",I358="",J358=""),"",SUBTOTAL(3,$B$5:B358))</f>
        <v/>
      </c>
      <c r="B358" s="74" t="str">
        <f>IF('DATA ENTRY'!B359="","",'DATA ENTRY'!B359)</f>
        <v/>
      </c>
      <c r="C358" s="74" t="str">
        <f>IF('DATA ENTRY'!C359="","",'DATA ENTRY'!C359)</f>
        <v/>
      </c>
      <c r="D358" s="74" t="str">
        <f>IF('DATA ENTRY'!E359="","",'DATA ENTRY'!E359)</f>
        <v/>
      </c>
      <c r="E358" s="22" t="str">
        <f>IF('DATA ENTRY'!G359="","",'DATA ENTRY'!G359)</f>
        <v/>
      </c>
      <c r="F358" s="22" t="str">
        <f>IF('DATA ENTRY'!F359="","",'DATA ENTRY'!F359)</f>
        <v/>
      </c>
      <c r="G358" s="148" t="str">
        <f>IF('DATA ENTRY'!H359="","",'DATA ENTRY'!H359)</f>
        <v/>
      </c>
      <c r="H358" s="148" t="str">
        <f>IF('DATA ENTRY'!I359="","",'DATA ENTRY'!I359)</f>
        <v/>
      </c>
      <c r="I358" s="22" t="str">
        <f>IF('DATA ENTRY'!N359="","",'DATA ENTRY'!N359)</f>
        <v/>
      </c>
      <c r="J358" s="147" t="str">
        <f>IF('DATA ENTRY'!O359="","",'DATA ENTRY'!O359)</f>
        <v/>
      </c>
      <c r="K358" s="22" t="str">
        <f>IF('DATA ENTRY'!P359="","",'DATA ENTRY'!P359)</f>
        <v/>
      </c>
      <c r="L358" s="147" t="str">
        <f>IF('DATA ENTRY'!Q359="","",'DATA ENTRY'!Q359)</f>
        <v/>
      </c>
      <c r="M358" s="22" t="str">
        <f>IF('DATA ENTRY'!R359="","",'DATA ENTRY'!R359)</f>
        <v/>
      </c>
      <c r="N358" s="147" t="str">
        <f>IF('DATA ENTRY'!S359="","",'DATA ENTRY'!S359)</f>
        <v/>
      </c>
      <c r="O358" s="147" t="str">
        <f t="shared" si="5"/>
        <v/>
      </c>
      <c r="P358" s="74" t="str">
        <f>IF('DATA ENTRY'!T359="","",'DATA ENTRY'!T359)</f>
        <v/>
      </c>
      <c r="Q358" s="74" t="str">
        <f>IF('DATA ENTRY'!U359="","",'DATA ENTRY'!U359)</f>
        <v/>
      </c>
      <c r="R358" s="22" t="str">
        <f>IF('DATA ENTRY'!W359="","",'DATA ENTRY'!W359)</f>
        <v/>
      </c>
      <c r="S358" s="22" t="str">
        <f>IF('DATA ENTRY'!X359="","",'DATA ENTRY'!X359)</f>
        <v/>
      </c>
      <c r="T358" s="22" t="str">
        <f>IF('DATA ENTRY'!AA359="","",'DATA ENTRY'!AA359)</f>
        <v/>
      </c>
      <c r="U358" s="22" t="str">
        <f>IF(O358="","",SUMPRODUCT(--(D358=$D$5:$D$1071),--(F358=$F$5:$F$1071),--(E358=$E$5:$E$1071),--(O358&lt;$O$5:$O$1071))+COUNTIF($O$5:O358,O358))</f>
        <v/>
      </c>
    </row>
    <row r="359" spans="1:21" ht="18" customHeight="1">
      <c r="A359" s="22" t="str">
        <f>IF(AND(H359="",D359="",F359="",G359="",I359="",J359=""),"",SUBTOTAL(3,$B$5:B359))</f>
        <v/>
      </c>
      <c r="B359" s="74" t="str">
        <f>IF('DATA ENTRY'!B360="","",'DATA ENTRY'!B360)</f>
        <v/>
      </c>
      <c r="C359" s="74" t="str">
        <f>IF('DATA ENTRY'!C360="","",'DATA ENTRY'!C360)</f>
        <v/>
      </c>
      <c r="D359" s="74" t="str">
        <f>IF('DATA ENTRY'!E360="","",'DATA ENTRY'!E360)</f>
        <v/>
      </c>
      <c r="E359" s="22" t="str">
        <f>IF('DATA ENTRY'!G360="","",'DATA ENTRY'!G360)</f>
        <v/>
      </c>
      <c r="F359" s="22" t="str">
        <f>IF('DATA ENTRY'!F360="","",'DATA ENTRY'!F360)</f>
        <v/>
      </c>
      <c r="G359" s="148" t="str">
        <f>IF('DATA ENTRY'!H360="","",'DATA ENTRY'!H360)</f>
        <v/>
      </c>
      <c r="H359" s="148" t="str">
        <f>IF('DATA ENTRY'!I360="","",'DATA ENTRY'!I360)</f>
        <v/>
      </c>
      <c r="I359" s="22" t="str">
        <f>IF('DATA ENTRY'!N360="","",'DATA ENTRY'!N360)</f>
        <v/>
      </c>
      <c r="J359" s="147" t="str">
        <f>IF('DATA ENTRY'!O360="","",'DATA ENTRY'!O360)</f>
        <v/>
      </c>
      <c r="K359" s="22" t="str">
        <f>IF('DATA ENTRY'!P360="","",'DATA ENTRY'!P360)</f>
        <v/>
      </c>
      <c r="L359" s="147" t="str">
        <f>IF('DATA ENTRY'!Q360="","",'DATA ENTRY'!Q360)</f>
        <v/>
      </c>
      <c r="M359" s="22" t="str">
        <f>IF('DATA ENTRY'!R360="","",'DATA ENTRY'!R360)</f>
        <v/>
      </c>
      <c r="N359" s="147" t="str">
        <f>IF('DATA ENTRY'!S360="","",'DATA ENTRY'!S360)</f>
        <v/>
      </c>
      <c r="O359" s="147" t="str">
        <f t="shared" si="5"/>
        <v/>
      </c>
      <c r="P359" s="74" t="str">
        <f>IF('DATA ENTRY'!T360="","",'DATA ENTRY'!T360)</f>
        <v/>
      </c>
      <c r="Q359" s="74" t="str">
        <f>IF('DATA ENTRY'!U360="","",'DATA ENTRY'!U360)</f>
        <v/>
      </c>
      <c r="R359" s="22" t="str">
        <f>IF('DATA ENTRY'!W360="","",'DATA ENTRY'!W360)</f>
        <v/>
      </c>
      <c r="S359" s="22" t="str">
        <f>IF('DATA ENTRY'!X360="","",'DATA ENTRY'!X360)</f>
        <v/>
      </c>
      <c r="T359" s="22" t="str">
        <f>IF('DATA ENTRY'!AA360="","",'DATA ENTRY'!AA360)</f>
        <v/>
      </c>
      <c r="U359" s="22" t="str">
        <f>IF(O359="","",SUMPRODUCT(--(D359=$D$5:$D$1071),--(F359=$F$5:$F$1071),--(E359=$E$5:$E$1071),--(O359&lt;$O$5:$O$1071))+COUNTIF($O$5:O359,O359))</f>
        <v/>
      </c>
    </row>
    <row r="360" spans="1:21" ht="18" customHeight="1">
      <c r="A360" s="22" t="str">
        <f>IF(AND(H360="",D360="",F360="",G360="",I360="",J360=""),"",SUBTOTAL(3,$B$5:B360))</f>
        <v/>
      </c>
      <c r="B360" s="74" t="str">
        <f>IF('DATA ENTRY'!B361="","",'DATA ENTRY'!B361)</f>
        <v/>
      </c>
      <c r="C360" s="74" t="str">
        <f>IF('DATA ENTRY'!C361="","",'DATA ENTRY'!C361)</f>
        <v/>
      </c>
      <c r="D360" s="74" t="str">
        <f>IF('DATA ENTRY'!E361="","",'DATA ENTRY'!E361)</f>
        <v/>
      </c>
      <c r="E360" s="22" t="str">
        <f>IF('DATA ENTRY'!G361="","",'DATA ENTRY'!G361)</f>
        <v/>
      </c>
      <c r="F360" s="22" t="str">
        <f>IF('DATA ENTRY'!F361="","",'DATA ENTRY'!F361)</f>
        <v/>
      </c>
      <c r="G360" s="148" t="str">
        <f>IF('DATA ENTRY'!H361="","",'DATA ENTRY'!H361)</f>
        <v/>
      </c>
      <c r="H360" s="148" t="str">
        <f>IF('DATA ENTRY'!I361="","",'DATA ENTRY'!I361)</f>
        <v/>
      </c>
      <c r="I360" s="22" t="str">
        <f>IF('DATA ENTRY'!N361="","",'DATA ENTRY'!N361)</f>
        <v/>
      </c>
      <c r="J360" s="147" t="str">
        <f>IF('DATA ENTRY'!O361="","",'DATA ENTRY'!O361)</f>
        <v/>
      </c>
      <c r="K360" s="22" t="str">
        <f>IF('DATA ENTRY'!P361="","",'DATA ENTRY'!P361)</f>
        <v/>
      </c>
      <c r="L360" s="147" t="str">
        <f>IF('DATA ENTRY'!Q361="","",'DATA ENTRY'!Q361)</f>
        <v/>
      </c>
      <c r="M360" s="22" t="str">
        <f>IF('DATA ENTRY'!R361="","",'DATA ENTRY'!R361)</f>
        <v/>
      </c>
      <c r="N360" s="147" t="str">
        <f>IF('DATA ENTRY'!S361="","",'DATA ENTRY'!S361)</f>
        <v/>
      </c>
      <c r="O360" s="147" t="str">
        <f t="shared" si="5"/>
        <v/>
      </c>
      <c r="P360" s="74" t="str">
        <f>IF('DATA ENTRY'!T361="","",'DATA ENTRY'!T361)</f>
        <v/>
      </c>
      <c r="Q360" s="74" t="str">
        <f>IF('DATA ENTRY'!U361="","",'DATA ENTRY'!U361)</f>
        <v/>
      </c>
      <c r="R360" s="22" t="str">
        <f>IF('DATA ENTRY'!W361="","",'DATA ENTRY'!W361)</f>
        <v/>
      </c>
      <c r="S360" s="22" t="str">
        <f>IF('DATA ENTRY'!X361="","",'DATA ENTRY'!X361)</f>
        <v/>
      </c>
      <c r="T360" s="22" t="str">
        <f>IF('DATA ENTRY'!AA361="","",'DATA ENTRY'!AA361)</f>
        <v/>
      </c>
      <c r="U360" s="22" t="str">
        <f>IF(O360="","",SUMPRODUCT(--(D360=$D$5:$D$1071),--(F360=$F$5:$F$1071),--(E360=$E$5:$E$1071),--(O360&lt;$O$5:$O$1071))+COUNTIF($O$5:O360,O360))</f>
        <v/>
      </c>
    </row>
    <row r="361" spans="1:21" ht="18" customHeight="1">
      <c r="A361" s="22" t="str">
        <f>IF(AND(H361="",D361="",F361="",G361="",I361="",J361=""),"",SUBTOTAL(3,$B$5:B361))</f>
        <v/>
      </c>
      <c r="B361" s="74" t="str">
        <f>IF('DATA ENTRY'!B362="","",'DATA ENTRY'!B362)</f>
        <v/>
      </c>
      <c r="C361" s="74" t="str">
        <f>IF('DATA ENTRY'!C362="","",'DATA ENTRY'!C362)</f>
        <v/>
      </c>
      <c r="D361" s="74" t="str">
        <f>IF('DATA ENTRY'!E362="","",'DATA ENTRY'!E362)</f>
        <v/>
      </c>
      <c r="E361" s="22" t="str">
        <f>IF('DATA ENTRY'!G362="","",'DATA ENTRY'!G362)</f>
        <v/>
      </c>
      <c r="F361" s="22" t="str">
        <f>IF('DATA ENTRY'!F362="","",'DATA ENTRY'!F362)</f>
        <v/>
      </c>
      <c r="G361" s="148" t="str">
        <f>IF('DATA ENTRY'!H362="","",'DATA ENTRY'!H362)</f>
        <v/>
      </c>
      <c r="H361" s="148" t="str">
        <f>IF('DATA ENTRY'!I362="","",'DATA ENTRY'!I362)</f>
        <v/>
      </c>
      <c r="I361" s="22" t="str">
        <f>IF('DATA ENTRY'!N362="","",'DATA ENTRY'!N362)</f>
        <v/>
      </c>
      <c r="J361" s="147" t="str">
        <f>IF('DATA ENTRY'!O362="","",'DATA ENTRY'!O362)</f>
        <v/>
      </c>
      <c r="K361" s="22" t="str">
        <f>IF('DATA ENTRY'!P362="","",'DATA ENTRY'!P362)</f>
        <v/>
      </c>
      <c r="L361" s="147" t="str">
        <f>IF('DATA ENTRY'!Q362="","",'DATA ENTRY'!Q362)</f>
        <v/>
      </c>
      <c r="M361" s="22" t="str">
        <f>IF('DATA ENTRY'!R362="","",'DATA ENTRY'!R362)</f>
        <v/>
      </c>
      <c r="N361" s="147" t="str">
        <f>IF('DATA ENTRY'!S362="","",'DATA ENTRY'!S362)</f>
        <v/>
      </c>
      <c r="O361" s="147" t="str">
        <f t="shared" si="5"/>
        <v/>
      </c>
      <c r="P361" s="74" t="str">
        <f>IF('DATA ENTRY'!T362="","",'DATA ENTRY'!T362)</f>
        <v/>
      </c>
      <c r="Q361" s="74" t="str">
        <f>IF('DATA ENTRY'!U362="","",'DATA ENTRY'!U362)</f>
        <v/>
      </c>
      <c r="R361" s="22" t="str">
        <f>IF('DATA ENTRY'!W362="","",'DATA ENTRY'!W362)</f>
        <v/>
      </c>
      <c r="S361" s="22" t="str">
        <f>IF('DATA ENTRY'!X362="","",'DATA ENTRY'!X362)</f>
        <v/>
      </c>
      <c r="T361" s="22" t="str">
        <f>IF('DATA ENTRY'!AA362="","",'DATA ENTRY'!AA362)</f>
        <v/>
      </c>
      <c r="U361" s="22" t="str">
        <f>IF(O361="","",SUMPRODUCT(--(D361=$D$5:$D$1071),--(F361=$F$5:$F$1071),--(E361=$E$5:$E$1071),--(O361&lt;$O$5:$O$1071))+COUNTIF($O$5:O361,O361))</f>
        <v/>
      </c>
    </row>
    <row r="362" spans="1:21" ht="18" customHeight="1">
      <c r="A362" s="22" t="str">
        <f>IF(AND(H362="",D362="",F362="",G362="",I362="",J362=""),"",SUBTOTAL(3,$B$5:B362))</f>
        <v/>
      </c>
      <c r="B362" s="74" t="str">
        <f>IF('DATA ENTRY'!B363="","",'DATA ENTRY'!B363)</f>
        <v/>
      </c>
      <c r="C362" s="74" t="str">
        <f>IF('DATA ENTRY'!C363="","",'DATA ENTRY'!C363)</f>
        <v/>
      </c>
      <c r="D362" s="74" t="str">
        <f>IF('DATA ENTRY'!E363="","",'DATA ENTRY'!E363)</f>
        <v/>
      </c>
      <c r="E362" s="22" t="str">
        <f>IF('DATA ENTRY'!G363="","",'DATA ENTRY'!G363)</f>
        <v/>
      </c>
      <c r="F362" s="22" t="str">
        <f>IF('DATA ENTRY'!F363="","",'DATA ENTRY'!F363)</f>
        <v/>
      </c>
      <c r="G362" s="148" t="str">
        <f>IF('DATA ENTRY'!H363="","",'DATA ENTRY'!H363)</f>
        <v/>
      </c>
      <c r="H362" s="148" t="str">
        <f>IF('DATA ENTRY'!I363="","",'DATA ENTRY'!I363)</f>
        <v/>
      </c>
      <c r="I362" s="22" t="str">
        <f>IF('DATA ENTRY'!N363="","",'DATA ENTRY'!N363)</f>
        <v/>
      </c>
      <c r="J362" s="147" t="str">
        <f>IF('DATA ENTRY'!O363="","",'DATA ENTRY'!O363)</f>
        <v/>
      </c>
      <c r="K362" s="22" t="str">
        <f>IF('DATA ENTRY'!P363="","",'DATA ENTRY'!P363)</f>
        <v/>
      </c>
      <c r="L362" s="147" t="str">
        <f>IF('DATA ENTRY'!Q363="","",'DATA ENTRY'!Q363)</f>
        <v/>
      </c>
      <c r="M362" s="22" t="str">
        <f>IF('DATA ENTRY'!R363="","",'DATA ENTRY'!R363)</f>
        <v/>
      </c>
      <c r="N362" s="147" t="str">
        <f>IF('DATA ENTRY'!S363="","",'DATA ENTRY'!S363)</f>
        <v/>
      </c>
      <c r="O362" s="147" t="str">
        <f t="shared" si="5"/>
        <v/>
      </c>
      <c r="P362" s="74" t="str">
        <f>IF('DATA ENTRY'!T363="","",'DATA ENTRY'!T363)</f>
        <v/>
      </c>
      <c r="Q362" s="74" t="str">
        <f>IF('DATA ENTRY'!U363="","",'DATA ENTRY'!U363)</f>
        <v/>
      </c>
      <c r="R362" s="22" t="str">
        <f>IF('DATA ENTRY'!W363="","",'DATA ENTRY'!W363)</f>
        <v/>
      </c>
      <c r="S362" s="22" t="str">
        <f>IF('DATA ENTRY'!X363="","",'DATA ENTRY'!X363)</f>
        <v/>
      </c>
      <c r="T362" s="22" t="str">
        <f>IF('DATA ENTRY'!AA363="","",'DATA ENTRY'!AA363)</f>
        <v/>
      </c>
      <c r="U362" s="22" t="str">
        <f>IF(O362="","",SUMPRODUCT(--(D362=$D$5:$D$1071),--(F362=$F$5:$F$1071),--(E362=$E$5:$E$1071),--(O362&lt;$O$5:$O$1071))+COUNTIF($O$5:O362,O362))</f>
        <v/>
      </c>
    </row>
    <row r="363" spans="1:21" ht="18" customHeight="1">
      <c r="A363" s="22" t="str">
        <f>IF(AND(H363="",D363="",F363="",G363="",I363="",J363=""),"",SUBTOTAL(3,$B$5:B363))</f>
        <v/>
      </c>
      <c r="B363" s="74" t="str">
        <f>IF('DATA ENTRY'!B364="","",'DATA ENTRY'!B364)</f>
        <v/>
      </c>
      <c r="C363" s="74" t="str">
        <f>IF('DATA ENTRY'!C364="","",'DATA ENTRY'!C364)</f>
        <v/>
      </c>
      <c r="D363" s="74" t="str">
        <f>IF('DATA ENTRY'!E364="","",'DATA ENTRY'!E364)</f>
        <v/>
      </c>
      <c r="E363" s="22" t="str">
        <f>IF('DATA ENTRY'!G364="","",'DATA ENTRY'!G364)</f>
        <v/>
      </c>
      <c r="F363" s="22" t="str">
        <f>IF('DATA ENTRY'!F364="","",'DATA ENTRY'!F364)</f>
        <v/>
      </c>
      <c r="G363" s="148" t="str">
        <f>IF('DATA ENTRY'!H364="","",'DATA ENTRY'!H364)</f>
        <v/>
      </c>
      <c r="H363" s="148" t="str">
        <f>IF('DATA ENTRY'!I364="","",'DATA ENTRY'!I364)</f>
        <v/>
      </c>
      <c r="I363" s="22" t="str">
        <f>IF('DATA ENTRY'!N364="","",'DATA ENTRY'!N364)</f>
        <v/>
      </c>
      <c r="J363" s="147" t="str">
        <f>IF('DATA ENTRY'!O364="","",'DATA ENTRY'!O364)</f>
        <v/>
      </c>
      <c r="K363" s="22" t="str">
        <f>IF('DATA ENTRY'!P364="","",'DATA ENTRY'!P364)</f>
        <v/>
      </c>
      <c r="L363" s="147" t="str">
        <f>IF('DATA ENTRY'!Q364="","",'DATA ENTRY'!Q364)</f>
        <v/>
      </c>
      <c r="M363" s="22" t="str">
        <f>IF('DATA ENTRY'!R364="","",'DATA ENTRY'!R364)</f>
        <v/>
      </c>
      <c r="N363" s="147" t="str">
        <f>IF('DATA ENTRY'!S364="","",'DATA ENTRY'!S364)</f>
        <v/>
      </c>
      <c r="O363" s="147" t="str">
        <f t="shared" si="5"/>
        <v/>
      </c>
      <c r="P363" s="74" t="str">
        <f>IF('DATA ENTRY'!T364="","",'DATA ENTRY'!T364)</f>
        <v/>
      </c>
      <c r="Q363" s="74" t="str">
        <f>IF('DATA ENTRY'!U364="","",'DATA ENTRY'!U364)</f>
        <v/>
      </c>
      <c r="R363" s="22" t="str">
        <f>IF('DATA ENTRY'!W364="","",'DATA ENTRY'!W364)</f>
        <v/>
      </c>
      <c r="S363" s="22" t="str">
        <f>IF('DATA ENTRY'!X364="","",'DATA ENTRY'!X364)</f>
        <v/>
      </c>
      <c r="T363" s="22" t="str">
        <f>IF('DATA ENTRY'!AA364="","",'DATA ENTRY'!AA364)</f>
        <v/>
      </c>
      <c r="U363" s="22" t="str">
        <f>IF(O363="","",SUMPRODUCT(--(D363=$D$5:$D$1071),--(F363=$F$5:$F$1071),--(E363=$E$5:$E$1071),--(O363&lt;$O$5:$O$1071))+COUNTIF($O$5:O363,O363))</f>
        <v/>
      </c>
    </row>
    <row r="364" spans="1:21" ht="18" customHeight="1">
      <c r="A364" s="22" t="str">
        <f>IF(AND(H364="",D364="",F364="",G364="",I364="",J364=""),"",SUBTOTAL(3,$B$5:B364))</f>
        <v/>
      </c>
      <c r="B364" s="74" t="str">
        <f>IF('DATA ENTRY'!B365="","",'DATA ENTRY'!B365)</f>
        <v/>
      </c>
      <c r="C364" s="74" t="str">
        <f>IF('DATA ENTRY'!C365="","",'DATA ENTRY'!C365)</f>
        <v/>
      </c>
      <c r="D364" s="74" t="str">
        <f>IF('DATA ENTRY'!E365="","",'DATA ENTRY'!E365)</f>
        <v/>
      </c>
      <c r="E364" s="22" t="str">
        <f>IF('DATA ENTRY'!G365="","",'DATA ENTRY'!G365)</f>
        <v/>
      </c>
      <c r="F364" s="22" t="str">
        <f>IF('DATA ENTRY'!F365="","",'DATA ENTRY'!F365)</f>
        <v/>
      </c>
      <c r="G364" s="148" t="str">
        <f>IF('DATA ENTRY'!H365="","",'DATA ENTRY'!H365)</f>
        <v/>
      </c>
      <c r="H364" s="148" t="str">
        <f>IF('DATA ENTRY'!I365="","",'DATA ENTRY'!I365)</f>
        <v/>
      </c>
      <c r="I364" s="22" t="str">
        <f>IF('DATA ENTRY'!N365="","",'DATA ENTRY'!N365)</f>
        <v/>
      </c>
      <c r="J364" s="147" t="str">
        <f>IF('DATA ENTRY'!O365="","",'DATA ENTRY'!O365)</f>
        <v/>
      </c>
      <c r="K364" s="22" t="str">
        <f>IF('DATA ENTRY'!P365="","",'DATA ENTRY'!P365)</f>
        <v/>
      </c>
      <c r="L364" s="147" t="str">
        <f>IF('DATA ENTRY'!Q365="","",'DATA ENTRY'!Q365)</f>
        <v/>
      </c>
      <c r="M364" s="22" t="str">
        <f>IF('DATA ENTRY'!R365="","",'DATA ENTRY'!R365)</f>
        <v/>
      </c>
      <c r="N364" s="147" t="str">
        <f>IF('DATA ENTRY'!S365="","",'DATA ENTRY'!S365)</f>
        <v/>
      </c>
      <c r="O364" s="147" t="str">
        <f t="shared" si="5"/>
        <v/>
      </c>
      <c r="P364" s="74" t="str">
        <f>IF('DATA ENTRY'!T365="","",'DATA ENTRY'!T365)</f>
        <v/>
      </c>
      <c r="Q364" s="74" t="str">
        <f>IF('DATA ENTRY'!U365="","",'DATA ENTRY'!U365)</f>
        <v/>
      </c>
      <c r="R364" s="22" t="str">
        <f>IF('DATA ENTRY'!W365="","",'DATA ENTRY'!W365)</f>
        <v/>
      </c>
      <c r="S364" s="22" t="str">
        <f>IF('DATA ENTRY'!X365="","",'DATA ENTRY'!X365)</f>
        <v/>
      </c>
      <c r="T364" s="22" t="str">
        <f>IF('DATA ENTRY'!AA365="","",'DATA ENTRY'!AA365)</f>
        <v/>
      </c>
      <c r="U364" s="22" t="str">
        <f>IF(O364="","",SUMPRODUCT(--(D364=$D$5:$D$1071),--(F364=$F$5:$F$1071),--(E364=$E$5:$E$1071),--(O364&lt;$O$5:$O$1071))+COUNTIF($O$5:O364,O364))</f>
        <v/>
      </c>
    </row>
    <row r="365" spans="1:21" ht="18" customHeight="1">
      <c r="A365" s="22" t="str">
        <f>IF(AND(H365="",D365="",F365="",G365="",I365="",J365=""),"",SUBTOTAL(3,$B$5:B365))</f>
        <v/>
      </c>
      <c r="B365" s="74" t="str">
        <f>IF('DATA ENTRY'!B366="","",'DATA ENTRY'!B366)</f>
        <v/>
      </c>
      <c r="C365" s="74" t="str">
        <f>IF('DATA ENTRY'!C366="","",'DATA ENTRY'!C366)</f>
        <v/>
      </c>
      <c r="D365" s="74" t="str">
        <f>IF('DATA ENTRY'!E366="","",'DATA ENTRY'!E366)</f>
        <v/>
      </c>
      <c r="E365" s="22" t="str">
        <f>IF('DATA ENTRY'!G366="","",'DATA ENTRY'!G366)</f>
        <v/>
      </c>
      <c r="F365" s="22" t="str">
        <f>IF('DATA ENTRY'!F366="","",'DATA ENTRY'!F366)</f>
        <v/>
      </c>
      <c r="G365" s="148" t="str">
        <f>IF('DATA ENTRY'!H366="","",'DATA ENTRY'!H366)</f>
        <v/>
      </c>
      <c r="H365" s="148" t="str">
        <f>IF('DATA ENTRY'!I366="","",'DATA ENTRY'!I366)</f>
        <v/>
      </c>
      <c r="I365" s="22" t="str">
        <f>IF('DATA ENTRY'!N366="","",'DATA ENTRY'!N366)</f>
        <v/>
      </c>
      <c r="J365" s="147" t="str">
        <f>IF('DATA ENTRY'!O366="","",'DATA ENTRY'!O366)</f>
        <v/>
      </c>
      <c r="K365" s="22" t="str">
        <f>IF('DATA ENTRY'!P366="","",'DATA ENTRY'!P366)</f>
        <v/>
      </c>
      <c r="L365" s="147" t="str">
        <f>IF('DATA ENTRY'!Q366="","",'DATA ENTRY'!Q366)</f>
        <v/>
      </c>
      <c r="M365" s="22" t="str">
        <f>IF('DATA ENTRY'!R366="","",'DATA ENTRY'!R366)</f>
        <v/>
      </c>
      <c r="N365" s="147" t="str">
        <f>IF('DATA ENTRY'!S366="","",'DATA ENTRY'!S366)</f>
        <v/>
      </c>
      <c r="O365" s="147" t="str">
        <f t="shared" si="5"/>
        <v/>
      </c>
      <c r="P365" s="74" t="str">
        <f>IF('DATA ENTRY'!T366="","",'DATA ENTRY'!T366)</f>
        <v/>
      </c>
      <c r="Q365" s="74" t="str">
        <f>IF('DATA ENTRY'!U366="","",'DATA ENTRY'!U366)</f>
        <v/>
      </c>
      <c r="R365" s="22" t="str">
        <f>IF('DATA ENTRY'!W366="","",'DATA ENTRY'!W366)</f>
        <v/>
      </c>
      <c r="S365" s="22" t="str">
        <f>IF('DATA ENTRY'!X366="","",'DATA ENTRY'!X366)</f>
        <v/>
      </c>
      <c r="T365" s="22" t="str">
        <f>IF('DATA ENTRY'!AA366="","",'DATA ENTRY'!AA366)</f>
        <v/>
      </c>
      <c r="U365" s="22" t="str">
        <f>IF(O365="","",SUMPRODUCT(--(D365=$D$5:$D$1071),--(F365=$F$5:$F$1071),--(E365=$E$5:$E$1071),--(O365&lt;$O$5:$O$1071))+COUNTIF($O$5:O365,O365))</f>
        <v/>
      </c>
    </row>
    <row r="366" spans="1:21" ht="18" customHeight="1">
      <c r="A366" s="22" t="str">
        <f>IF(AND(H366="",D366="",F366="",G366="",I366="",J366=""),"",SUBTOTAL(3,$B$5:B366))</f>
        <v/>
      </c>
      <c r="B366" s="74" t="str">
        <f>IF('DATA ENTRY'!B367="","",'DATA ENTRY'!B367)</f>
        <v/>
      </c>
      <c r="C366" s="74" t="str">
        <f>IF('DATA ENTRY'!C367="","",'DATA ENTRY'!C367)</f>
        <v/>
      </c>
      <c r="D366" s="74" t="str">
        <f>IF('DATA ENTRY'!E367="","",'DATA ENTRY'!E367)</f>
        <v/>
      </c>
      <c r="E366" s="22" t="str">
        <f>IF('DATA ENTRY'!G367="","",'DATA ENTRY'!G367)</f>
        <v/>
      </c>
      <c r="F366" s="22" t="str">
        <f>IF('DATA ENTRY'!F367="","",'DATA ENTRY'!F367)</f>
        <v/>
      </c>
      <c r="G366" s="148" t="str">
        <f>IF('DATA ENTRY'!H367="","",'DATA ENTRY'!H367)</f>
        <v/>
      </c>
      <c r="H366" s="148" t="str">
        <f>IF('DATA ENTRY'!I367="","",'DATA ENTRY'!I367)</f>
        <v/>
      </c>
      <c r="I366" s="22" t="str">
        <f>IF('DATA ENTRY'!N367="","",'DATA ENTRY'!N367)</f>
        <v/>
      </c>
      <c r="J366" s="147" t="str">
        <f>IF('DATA ENTRY'!O367="","",'DATA ENTRY'!O367)</f>
        <v/>
      </c>
      <c r="K366" s="22" t="str">
        <f>IF('DATA ENTRY'!P367="","",'DATA ENTRY'!P367)</f>
        <v/>
      </c>
      <c r="L366" s="147" t="str">
        <f>IF('DATA ENTRY'!Q367="","",'DATA ENTRY'!Q367)</f>
        <v/>
      </c>
      <c r="M366" s="22" t="str">
        <f>IF('DATA ENTRY'!R367="","",'DATA ENTRY'!R367)</f>
        <v/>
      </c>
      <c r="N366" s="147" t="str">
        <f>IF('DATA ENTRY'!S367="","",'DATA ENTRY'!S367)</f>
        <v/>
      </c>
      <c r="O366" s="147" t="str">
        <f t="shared" si="5"/>
        <v/>
      </c>
      <c r="P366" s="74" t="str">
        <f>IF('DATA ENTRY'!T367="","",'DATA ENTRY'!T367)</f>
        <v/>
      </c>
      <c r="Q366" s="74" t="str">
        <f>IF('DATA ENTRY'!U367="","",'DATA ENTRY'!U367)</f>
        <v/>
      </c>
      <c r="R366" s="22" t="str">
        <f>IF('DATA ENTRY'!W367="","",'DATA ENTRY'!W367)</f>
        <v/>
      </c>
      <c r="S366" s="22" t="str">
        <f>IF('DATA ENTRY'!X367="","",'DATA ENTRY'!X367)</f>
        <v/>
      </c>
      <c r="T366" s="22" t="str">
        <f>IF('DATA ENTRY'!AA367="","",'DATA ENTRY'!AA367)</f>
        <v/>
      </c>
      <c r="U366" s="22" t="str">
        <f>IF(O366="","",SUMPRODUCT(--(D366=$D$5:$D$1071),--(F366=$F$5:$F$1071),--(E366=$E$5:$E$1071),--(O366&lt;$O$5:$O$1071))+COUNTIF($O$5:O366,O366))</f>
        <v/>
      </c>
    </row>
    <row r="367" spans="1:21" ht="18" customHeight="1">
      <c r="A367" s="22" t="str">
        <f>IF(AND(H367="",D367="",F367="",G367="",I367="",J367=""),"",SUBTOTAL(3,$B$5:B367))</f>
        <v/>
      </c>
      <c r="B367" s="74" t="str">
        <f>IF('DATA ENTRY'!B368="","",'DATA ENTRY'!B368)</f>
        <v/>
      </c>
      <c r="C367" s="74" t="str">
        <f>IF('DATA ENTRY'!C368="","",'DATA ENTRY'!C368)</f>
        <v/>
      </c>
      <c r="D367" s="74" t="str">
        <f>IF('DATA ENTRY'!E368="","",'DATA ENTRY'!E368)</f>
        <v/>
      </c>
      <c r="E367" s="22" t="str">
        <f>IF('DATA ENTRY'!G368="","",'DATA ENTRY'!G368)</f>
        <v/>
      </c>
      <c r="F367" s="22" t="str">
        <f>IF('DATA ENTRY'!F368="","",'DATA ENTRY'!F368)</f>
        <v/>
      </c>
      <c r="G367" s="148" t="str">
        <f>IF('DATA ENTRY'!H368="","",'DATA ENTRY'!H368)</f>
        <v/>
      </c>
      <c r="H367" s="148" t="str">
        <f>IF('DATA ENTRY'!I368="","",'DATA ENTRY'!I368)</f>
        <v/>
      </c>
      <c r="I367" s="22" t="str">
        <f>IF('DATA ENTRY'!N368="","",'DATA ENTRY'!N368)</f>
        <v/>
      </c>
      <c r="J367" s="147" t="str">
        <f>IF('DATA ENTRY'!O368="","",'DATA ENTRY'!O368)</f>
        <v/>
      </c>
      <c r="K367" s="22" t="str">
        <f>IF('DATA ENTRY'!P368="","",'DATA ENTRY'!P368)</f>
        <v/>
      </c>
      <c r="L367" s="147" t="str">
        <f>IF('DATA ENTRY'!Q368="","",'DATA ENTRY'!Q368)</f>
        <v/>
      </c>
      <c r="M367" s="22" t="str">
        <f>IF('DATA ENTRY'!R368="","",'DATA ENTRY'!R368)</f>
        <v/>
      </c>
      <c r="N367" s="147" t="str">
        <f>IF('DATA ENTRY'!S368="","",'DATA ENTRY'!S368)</f>
        <v/>
      </c>
      <c r="O367" s="147" t="str">
        <f t="shared" si="5"/>
        <v/>
      </c>
      <c r="P367" s="74" t="str">
        <f>IF('DATA ENTRY'!T368="","",'DATA ENTRY'!T368)</f>
        <v/>
      </c>
      <c r="Q367" s="74" t="str">
        <f>IF('DATA ENTRY'!U368="","",'DATA ENTRY'!U368)</f>
        <v/>
      </c>
      <c r="R367" s="22" t="str">
        <f>IF('DATA ENTRY'!W368="","",'DATA ENTRY'!W368)</f>
        <v/>
      </c>
      <c r="S367" s="22" t="str">
        <f>IF('DATA ENTRY'!X368="","",'DATA ENTRY'!X368)</f>
        <v/>
      </c>
      <c r="T367" s="22" t="str">
        <f>IF('DATA ENTRY'!AA368="","",'DATA ENTRY'!AA368)</f>
        <v/>
      </c>
      <c r="U367" s="22" t="str">
        <f>IF(O367="","",SUMPRODUCT(--(D367=$D$5:$D$1071),--(F367=$F$5:$F$1071),--(E367=$E$5:$E$1071),--(O367&lt;$O$5:$O$1071))+COUNTIF($O$5:O367,O367))</f>
        <v/>
      </c>
    </row>
    <row r="368" spans="1:21" ht="18" customHeight="1">
      <c r="A368" s="22" t="str">
        <f>IF(AND(H368="",D368="",F368="",G368="",I368="",J368=""),"",SUBTOTAL(3,$B$5:B368))</f>
        <v/>
      </c>
      <c r="B368" s="74" t="str">
        <f>IF('DATA ENTRY'!B369="","",'DATA ENTRY'!B369)</f>
        <v/>
      </c>
      <c r="C368" s="74" t="str">
        <f>IF('DATA ENTRY'!C369="","",'DATA ENTRY'!C369)</f>
        <v/>
      </c>
      <c r="D368" s="74" t="str">
        <f>IF('DATA ENTRY'!E369="","",'DATA ENTRY'!E369)</f>
        <v/>
      </c>
      <c r="E368" s="22" t="str">
        <f>IF('DATA ENTRY'!G369="","",'DATA ENTRY'!G369)</f>
        <v/>
      </c>
      <c r="F368" s="22" t="str">
        <f>IF('DATA ENTRY'!F369="","",'DATA ENTRY'!F369)</f>
        <v/>
      </c>
      <c r="G368" s="148" t="str">
        <f>IF('DATA ENTRY'!H369="","",'DATA ENTRY'!H369)</f>
        <v/>
      </c>
      <c r="H368" s="148" t="str">
        <f>IF('DATA ENTRY'!I369="","",'DATA ENTRY'!I369)</f>
        <v/>
      </c>
      <c r="I368" s="22" t="str">
        <f>IF('DATA ENTRY'!N369="","",'DATA ENTRY'!N369)</f>
        <v/>
      </c>
      <c r="J368" s="147" t="str">
        <f>IF('DATA ENTRY'!O369="","",'DATA ENTRY'!O369)</f>
        <v/>
      </c>
      <c r="K368" s="22" t="str">
        <f>IF('DATA ENTRY'!P369="","",'DATA ENTRY'!P369)</f>
        <v/>
      </c>
      <c r="L368" s="147" t="str">
        <f>IF('DATA ENTRY'!Q369="","",'DATA ENTRY'!Q369)</f>
        <v/>
      </c>
      <c r="M368" s="22" t="str">
        <f>IF('DATA ENTRY'!R369="","",'DATA ENTRY'!R369)</f>
        <v/>
      </c>
      <c r="N368" s="147" t="str">
        <f>IF('DATA ENTRY'!S369="","",'DATA ENTRY'!S369)</f>
        <v/>
      </c>
      <c r="O368" s="147" t="str">
        <f t="shared" si="5"/>
        <v/>
      </c>
      <c r="P368" s="74" t="str">
        <f>IF('DATA ENTRY'!T369="","",'DATA ENTRY'!T369)</f>
        <v/>
      </c>
      <c r="Q368" s="74" t="str">
        <f>IF('DATA ENTRY'!U369="","",'DATA ENTRY'!U369)</f>
        <v/>
      </c>
      <c r="R368" s="22" t="str">
        <f>IF('DATA ENTRY'!W369="","",'DATA ENTRY'!W369)</f>
        <v/>
      </c>
      <c r="S368" s="22" t="str">
        <f>IF('DATA ENTRY'!X369="","",'DATA ENTRY'!X369)</f>
        <v/>
      </c>
      <c r="T368" s="22" t="str">
        <f>IF('DATA ENTRY'!AA369="","",'DATA ENTRY'!AA369)</f>
        <v/>
      </c>
      <c r="U368" s="22" t="str">
        <f>IF(O368="","",SUMPRODUCT(--(D368=$D$5:$D$1071),--(F368=$F$5:$F$1071),--(E368=$E$5:$E$1071),--(O368&lt;$O$5:$O$1071))+COUNTIF($O$5:O368,O368))</f>
        <v/>
      </c>
    </row>
    <row r="369" spans="1:21" ht="18" customHeight="1">
      <c r="A369" s="22" t="str">
        <f>IF(AND(H369="",D369="",F369="",G369="",I369="",J369=""),"",SUBTOTAL(3,$B$5:B369))</f>
        <v/>
      </c>
      <c r="B369" s="74" t="str">
        <f>IF('DATA ENTRY'!B370="","",'DATA ENTRY'!B370)</f>
        <v/>
      </c>
      <c r="C369" s="74" t="str">
        <f>IF('DATA ENTRY'!C370="","",'DATA ENTRY'!C370)</f>
        <v/>
      </c>
      <c r="D369" s="74" t="str">
        <f>IF('DATA ENTRY'!E370="","",'DATA ENTRY'!E370)</f>
        <v/>
      </c>
      <c r="E369" s="22" t="str">
        <f>IF('DATA ENTRY'!G370="","",'DATA ENTRY'!G370)</f>
        <v/>
      </c>
      <c r="F369" s="22" t="str">
        <f>IF('DATA ENTRY'!F370="","",'DATA ENTRY'!F370)</f>
        <v/>
      </c>
      <c r="G369" s="148" t="str">
        <f>IF('DATA ENTRY'!H370="","",'DATA ENTRY'!H370)</f>
        <v/>
      </c>
      <c r="H369" s="148" t="str">
        <f>IF('DATA ENTRY'!I370="","",'DATA ENTRY'!I370)</f>
        <v/>
      </c>
      <c r="I369" s="22" t="str">
        <f>IF('DATA ENTRY'!N370="","",'DATA ENTRY'!N370)</f>
        <v/>
      </c>
      <c r="J369" s="147" t="str">
        <f>IF('DATA ENTRY'!O370="","",'DATA ENTRY'!O370)</f>
        <v/>
      </c>
      <c r="K369" s="22" t="str">
        <f>IF('DATA ENTRY'!P370="","",'DATA ENTRY'!P370)</f>
        <v/>
      </c>
      <c r="L369" s="147" t="str">
        <f>IF('DATA ENTRY'!Q370="","",'DATA ENTRY'!Q370)</f>
        <v/>
      </c>
      <c r="M369" s="22" t="str">
        <f>IF('DATA ENTRY'!R370="","",'DATA ENTRY'!R370)</f>
        <v/>
      </c>
      <c r="N369" s="147" t="str">
        <f>IF('DATA ENTRY'!S370="","",'DATA ENTRY'!S370)</f>
        <v/>
      </c>
      <c r="O369" s="147" t="str">
        <f t="shared" si="5"/>
        <v/>
      </c>
      <c r="P369" s="74" t="str">
        <f>IF('DATA ENTRY'!T370="","",'DATA ENTRY'!T370)</f>
        <v/>
      </c>
      <c r="Q369" s="74" t="str">
        <f>IF('DATA ENTRY'!U370="","",'DATA ENTRY'!U370)</f>
        <v/>
      </c>
      <c r="R369" s="22" t="str">
        <f>IF('DATA ENTRY'!W370="","",'DATA ENTRY'!W370)</f>
        <v/>
      </c>
      <c r="S369" s="22" t="str">
        <f>IF('DATA ENTRY'!X370="","",'DATA ENTRY'!X370)</f>
        <v/>
      </c>
      <c r="T369" s="22" t="str">
        <f>IF('DATA ENTRY'!AA370="","",'DATA ENTRY'!AA370)</f>
        <v/>
      </c>
      <c r="U369" s="22" t="str">
        <f>IF(O369="","",SUMPRODUCT(--(D369=$D$5:$D$1071),--(F369=$F$5:$F$1071),--(E369=$E$5:$E$1071),--(O369&lt;$O$5:$O$1071))+COUNTIF($O$5:O369,O369))</f>
        <v/>
      </c>
    </row>
    <row r="370" spans="1:21" ht="18" customHeight="1">
      <c r="A370" s="22" t="str">
        <f>IF(AND(H370="",D370="",F370="",G370="",I370="",J370=""),"",SUBTOTAL(3,$B$5:B370))</f>
        <v/>
      </c>
      <c r="B370" s="74" t="str">
        <f>IF('DATA ENTRY'!B371="","",'DATA ENTRY'!B371)</f>
        <v/>
      </c>
      <c r="C370" s="74" t="str">
        <f>IF('DATA ENTRY'!C371="","",'DATA ENTRY'!C371)</f>
        <v/>
      </c>
      <c r="D370" s="74" t="str">
        <f>IF('DATA ENTRY'!E371="","",'DATA ENTRY'!E371)</f>
        <v/>
      </c>
      <c r="E370" s="22" t="str">
        <f>IF('DATA ENTRY'!G371="","",'DATA ENTRY'!G371)</f>
        <v/>
      </c>
      <c r="F370" s="22" t="str">
        <f>IF('DATA ENTRY'!F371="","",'DATA ENTRY'!F371)</f>
        <v/>
      </c>
      <c r="G370" s="148" t="str">
        <f>IF('DATA ENTRY'!H371="","",'DATA ENTRY'!H371)</f>
        <v/>
      </c>
      <c r="H370" s="148" t="str">
        <f>IF('DATA ENTRY'!I371="","",'DATA ENTRY'!I371)</f>
        <v/>
      </c>
      <c r="I370" s="22" t="str">
        <f>IF('DATA ENTRY'!N371="","",'DATA ENTRY'!N371)</f>
        <v/>
      </c>
      <c r="J370" s="147" t="str">
        <f>IF('DATA ENTRY'!O371="","",'DATA ENTRY'!O371)</f>
        <v/>
      </c>
      <c r="K370" s="22" t="str">
        <f>IF('DATA ENTRY'!P371="","",'DATA ENTRY'!P371)</f>
        <v/>
      </c>
      <c r="L370" s="147" t="str">
        <f>IF('DATA ENTRY'!Q371="","",'DATA ENTRY'!Q371)</f>
        <v/>
      </c>
      <c r="M370" s="22" t="str">
        <f>IF('DATA ENTRY'!R371="","",'DATA ENTRY'!R371)</f>
        <v/>
      </c>
      <c r="N370" s="147" t="str">
        <f>IF('DATA ENTRY'!S371="","",'DATA ENTRY'!S371)</f>
        <v/>
      </c>
      <c r="O370" s="147" t="str">
        <f t="shared" si="5"/>
        <v/>
      </c>
      <c r="P370" s="74" t="str">
        <f>IF('DATA ENTRY'!T371="","",'DATA ENTRY'!T371)</f>
        <v/>
      </c>
      <c r="Q370" s="74" t="str">
        <f>IF('DATA ENTRY'!U371="","",'DATA ENTRY'!U371)</f>
        <v/>
      </c>
      <c r="R370" s="22" t="str">
        <f>IF('DATA ENTRY'!W371="","",'DATA ENTRY'!W371)</f>
        <v/>
      </c>
      <c r="S370" s="22" t="str">
        <f>IF('DATA ENTRY'!X371="","",'DATA ENTRY'!X371)</f>
        <v/>
      </c>
      <c r="T370" s="22" t="str">
        <f>IF('DATA ENTRY'!AA371="","",'DATA ENTRY'!AA371)</f>
        <v/>
      </c>
      <c r="U370" s="22" t="str">
        <f>IF(O370="","",SUMPRODUCT(--(D370=$D$5:$D$1071),--(F370=$F$5:$F$1071),--(E370=$E$5:$E$1071),--(O370&lt;$O$5:$O$1071))+COUNTIF($O$5:O370,O370))</f>
        <v/>
      </c>
    </row>
    <row r="371" spans="1:21" ht="18" customHeight="1">
      <c r="A371" s="22" t="str">
        <f>IF(AND(H371="",D371="",F371="",G371="",I371="",J371=""),"",SUBTOTAL(3,$B$5:B371))</f>
        <v/>
      </c>
      <c r="B371" s="74" t="str">
        <f>IF('DATA ENTRY'!B372="","",'DATA ENTRY'!B372)</f>
        <v/>
      </c>
      <c r="C371" s="74" t="str">
        <f>IF('DATA ENTRY'!C372="","",'DATA ENTRY'!C372)</f>
        <v/>
      </c>
      <c r="D371" s="74" t="str">
        <f>IF('DATA ENTRY'!E372="","",'DATA ENTRY'!E372)</f>
        <v/>
      </c>
      <c r="E371" s="22" t="str">
        <f>IF('DATA ENTRY'!G372="","",'DATA ENTRY'!G372)</f>
        <v/>
      </c>
      <c r="F371" s="22" t="str">
        <f>IF('DATA ENTRY'!F372="","",'DATA ENTRY'!F372)</f>
        <v/>
      </c>
      <c r="G371" s="148" t="str">
        <f>IF('DATA ENTRY'!H372="","",'DATA ENTRY'!H372)</f>
        <v/>
      </c>
      <c r="H371" s="148" t="str">
        <f>IF('DATA ENTRY'!I372="","",'DATA ENTRY'!I372)</f>
        <v/>
      </c>
      <c r="I371" s="22" t="str">
        <f>IF('DATA ENTRY'!N372="","",'DATA ENTRY'!N372)</f>
        <v/>
      </c>
      <c r="J371" s="147" t="str">
        <f>IF('DATA ENTRY'!O372="","",'DATA ENTRY'!O372)</f>
        <v/>
      </c>
      <c r="K371" s="22" t="str">
        <f>IF('DATA ENTRY'!P372="","",'DATA ENTRY'!P372)</f>
        <v/>
      </c>
      <c r="L371" s="147" t="str">
        <f>IF('DATA ENTRY'!Q372="","",'DATA ENTRY'!Q372)</f>
        <v/>
      </c>
      <c r="M371" s="22" t="str">
        <f>IF('DATA ENTRY'!R372="","",'DATA ENTRY'!R372)</f>
        <v/>
      </c>
      <c r="N371" s="147" t="str">
        <f>IF('DATA ENTRY'!S372="","",'DATA ENTRY'!S372)</f>
        <v/>
      </c>
      <c r="O371" s="147" t="str">
        <f t="shared" si="5"/>
        <v/>
      </c>
      <c r="P371" s="74" t="str">
        <f>IF('DATA ENTRY'!T372="","",'DATA ENTRY'!T372)</f>
        <v/>
      </c>
      <c r="Q371" s="74" t="str">
        <f>IF('DATA ENTRY'!U372="","",'DATA ENTRY'!U372)</f>
        <v/>
      </c>
      <c r="R371" s="22" t="str">
        <f>IF('DATA ENTRY'!W372="","",'DATA ENTRY'!W372)</f>
        <v/>
      </c>
      <c r="S371" s="22" t="str">
        <f>IF('DATA ENTRY'!X372="","",'DATA ENTRY'!X372)</f>
        <v/>
      </c>
      <c r="T371" s="22" t="str">
        <f>IF('DATA ENTRY'!AA372="","",'DATA ENTRY'!AA372)</f>
        <v/>
      </c>
      <c r="U371" s="22" t="str">
        <f>IF(O371="","",SUMPRODUCT(--(D371=$D$5:$D$1071),--(F371=$F$5:$F$1071),--(E371=$E$5:$E$1071),--(O371&lt;$O$5:$O$1071))+COUNTIF($O$5:O371,O371))</f>
        <v/>
      </c>
    </row>
    <row r="372" spans="1:21" ht="18" customHeight="1">
      <c r="A372" s="22" t="str">
        <f>IF(AND(H372="",D372="",F372="",G372="",I372="",J372=""),"",SUBTOTAL(3,$B$5:B372))</f>
        <v/>
      </c>
      <c r="B372" s="74" t="str">
        <f>IF('DATA ENTRY'!B373="","",'DATA ENTRY'!B373)</f>
        <v/>
      </c>
      <c r="C372" s="74" t="str">
        <f>IF('DATA ENTRY'!C373="","",'DATA ENTRY'!C373)</f>
        <v/>
      </c>
      <c r="D372" s="74" t="str">
        <f>IF('DATA ENTRY'!E373="","",'DATA ENTRY'!E373)</f>
        <v/>
      </c>
      <c r="E372" s="22" t="str">
        <f>IF('DATA ENTRY'!G373="","",'DATA ENTRY'!G373)</f>
        <v/>
      </c>
      <c r="F372" s="22" t="str">
        <f>IF('DATA ENTRY'!F373="","",'DATA ENTRY'!F373)</f>
        <v/>
      </c>
      <c r="G372" s="148" t="str">
        <f>IF('DATA ENTRY'!H373="","",'DATA ENTRY'!H373)</f>
        <v/>
      </c>
      <c r="H372" s="148" t="str">
        <f>IF('DATA ENTRY'!I373="","",'DATA ENTRY'!I373)</f>
        <v/>
      </c>
      <c r="I372" s="22" t="str">
        <f>IF('DATA ENTRY'!N373="","",'DATA ENTRY'!N373)</f>
        <v/>
      </c>
      <c r="J372" s="147" t="str">
        <f>IF('DATA ENTRY'!O373="","",'DATA ENTRY'!O373)</f>
        <v/>
      </c>
      <c r="K372" s="22" t="str">
        <f>IF('DATA ENTRY'!P373="","",'DATA ENTRY'!P373)</f>
        <v/>
      </c>
      <c r="L372" s="147" t="str">
        <f>IF('DATA ENTRY'!Q373="","",'DATA ENTRY'!Q373)</f>
        <v/>
      </c>
      <c r="M372" s="22" t="str">
        <f>IF('DATA ENTRY'!R373="","",'DATA ENTRY'!R373)</f>
        <v/>
      </c>
      <c r="N372" s="147" t="str">
        <f>IF('DATA ENTRY'!S373="","",'DATA ENTRY'!S373)</f>
        <v/>
      </c>
      <c r="O372" s="147" t="str">
        <f t="shared" si="5"/>
        <v/>
      </c>
      <c r="P372" s="74" t="str">
        <f>IF('DATA ENTRY'!T373="","",'DATA ENTRY'!T373)</f>
        <v/>
      </c>
      <c r="Q372" s="74" t="str">
        <f>IF('DATA ENTRY'!U373="","",'DATA ENTRY'!U373)</f>
        <v/>
      </c>
      <c r="R372" s="22" t="str">
        <f>IF('DATA ENTRY'!W373="","",'DATA ENTRY'!W373)</f>
        <v/>
      </c>
      <c r="S372" s="22" t="str">
        <f>IF('DATA ENTRY'!X373="","",'DATA ENTRY'!X373)</f>
        <v/>
      </c>
      <c r="T372" s="22" t="str">
        <f>IF('DATA ENTRY'!AA373="","",'DATA ENTRY'!AA373)</f>
        <v/>
      </c>
      <c r="U372" s="22" t="str">
        <f>IF(O372="","",SUMPRODUCT(--(D372=$D$5:$D$1071),--(F372=$F$5:$F$1071),--(E372=$E$5:$E$1071),--(O372&lt;$O$5:$O$1071))+COUNTIF($O$5:O372,O372))</f>
        <v/>
      </c>
    </row>
    <row r="373" spans="1:21" ht="18" customHeight="1">
      <c r="A373" s="22" t="str">
        <f>IF(AND(H373="",D373="",F373="",G373="",I373="",J373=""),"",SUBTOTAL(3,$B$5:B373))</f>
        <v/>
      </c>
      <c r="B373" s="74" t="str">
        <f>IF('DATA ENTRY'!B374="","",'DATA ENTRY'!B374)</f>
        <v/>
      </c>
      <c r="C373" s="74" t="str">
        <f>IF('DATA ENTRY'!C374="","",'DATA ENTRY'!C374)</f>
        <v/>
      </c>
      <c r="D373" s="74" t="str">
        <f>IF('DATA ENTRY'!E374="","",'DATA ENTRY'!E374)</f>
        <v/>
      </c>
      <c r="E373" s="22" t="str">
        <f>IF('DATA ENTRY'!G374="","",'DATA ENTRY'!G374)</f>
        <v/>
      </c>
      <c r="F373" s="22" t="str">
        <f>IF('DATA ENTRY'!F374="","",'DATA ENTRY'!F374)</f>
        <v/>
      </c>
      <c r="G373" s="148" t="str">
        <f>IF('DATA ENTRY'!H374="","",'DATA ENTRY'!H374)</f>
        <v/>
      </c>
      <c r="H373" s="148" t="str">
        <f>IF('DATA ENTRY'!I374="","",'DATA ENTRY'!I374)</f>
        <v/>
      </c>
      <c r="I373" s="22" t="str">
        <f>IF('DATA ENTRY'!N374="","",'DATA ENTRY'!N374)</f>
        <v/>
      </c>
      <c r="J373" s="147" t="str">
        <f>IF('DATA ENTRY'!O374="","",'DATA ENTRY'!O374)</f>
        <v/>
      </c>
      <c r="K373" s="22" t="str">
        <f>IF('DATA ENTRY'!P374="","",'DATA ENTRY'!P374)</f>
        <v/>
      </c>
      <c r="L373" s="147" t="str">
        <f>IF('DATA ENTRY'!Q374="","",'DATA ENTRY'!Q374)</f>
        <v/>
      </c>
      <c r="M373" s="22" t="str">
        <f>IF('DATA ENTRY'!R374="","",'DATA ENTRY'!R374)</f>
        <v/>
      </c>
      <c r="N373" s="147" t="str">
        <f>IF('DATA ENTRY'!S374="","",'DATA ENTRY'!S374)</f>
        <v/>
      </c>
      <c r="O373" s="147" t="str">
        <f t="shared" si="5"/>
        <v/>
      </c>
      <c r="P373" s="74" t="str">
        <f>IF('DATA ENTRY'!T374="","",'DATA ENTRY'!T374)</f>
        <v/>
      </c>
      <c r="Q373" s="74" t="str">
        <f>IF('DATA ENTRY'!U374="","",'DATA ENTRY'!U374)</f>
        <v/>
      </c>
      <c r="R373" s="22" t="str">
        <f>IF('DATA ENTRY'!W374="","",'DATA ENTRY'!W374)</f>
        <v/>
      </c>
      <c r="S373" s="22" t="str">
        <f>IF('DATA ENTRY'!X374="","",'DATA ENTRY'!X374)</f>
        <v/>
      </c>
      <c r="T373" s="22" t="str">
        <f>IF('DATA ENTRY'!AA374="","",'DATA ENTRY'!AA374)</f>
        <v/>
      </c>
      <c r="U373" s="22" t="str">
        <f>IF(O373="","",SUMPRODUCT(--(D373=$D$5:$D$1071),--(F373=$F$5:$F$1071),--(E373=$E$5:$E$1071),--(O373&lt;$O$5:$O$1071))+COUNTIF($O$5:O373,O373))</f>
        <v/>
      </c>
    </row>
    <row r="374" spans="1:21" ht="18" customHeight="1">
      <c r="A374" s="22" t="str">
        <f>IF(AND(H374="",D374="",F374="",G374="",I374="",J374=""),"",SUBTOTAL(3,$B$5:B374))</f>
        <v/>
      </c>
      <c r="B374" s="74" t="str">
        <f>IF('DATA ENTRY'!B375="","",'DATA ENTRY'!B375)</f>
        <v/>
      </c>
      <c r="C374" s="74" t="str">
        <f>IF('DATA ENTRY'!C375="","",'DATA ENTRY'!C375)</f>
        <v/>
      </c>
      <c r="D374" s="74" t="str">
        <f>IF('DATA ENTRY'!E375="","",'DATA ENTRY'!E375)</f>
        <v/>
      </c>
      <c r="E374" s="22" t="str">
        <f>IF('DATA ENTRY'!G375="","",'DATA ENTRY'!G375)</f>
        <v/>
      </c>
      <c r="F374" s="22" t="str">
        <f>IF('DATA ENTRY'!F375="","",'DATA ENTRY'!F375)</f>
        <v/>
      </c>
      <c r="G374" s="148" t="str">
        <f>IF('DATA ENTRY'!H375="","",'DATA ENTRY'!H375)</f>
        <v/>
      </c>
      <c r="H374" s="148" t="str">
        <f>IF('DATA ENTRY'!I375="","",'DATA ENTRY'!I375)</f>
        <v/>
      </c>
      <c r="I374" s="22" t="str">
        <f>IF('DATA ENTRY'!N375="","",'DATA ENTRY'!N375)</f>
        <v/>
      </c>
      <c r="J374" s="147" t="str">
        <f>IF('DATA ENTRY'!O375="","",'DATA ENTRY'!O375)</f>
        <v/>
      </c>
      <c r="K374" s="22" t="str">
        <f>IF('DATA ENTRY'!P375="","",'DATA ENTRY'!P375)</f>
        <v/>
      </c>
      <c r="L374" s="147" t="str">
        <f>IF('DATA ENTRY'!Q375="","",'DATA ENTRY'!Q375)</f>
        <v/>
      </c>
      <c r="M374" s="22" t="str">
        <f>IF('DATA ENTRY'!R375="","",'DATA ENTRY'!R375)</f>
        <v/>
      </c>
      <c r="N374" s="147" t="str">
        <f>IF('DATA ENTRY'!S375="","",'DATA ENTRY'!S375)</f>
        <v/>
      </c>
      <c r="O374" s="147" t="str">
        <f t="shared" si="5"/>
        <v/>
      </c>
      <c r="P374" s="74" t="str">
        <f>IF('DATA ENTRY'!T375="","",'DATA ENTRY'!T375)</f>
        <v/>
      </c>
      <c r="Q374" s="74" t="str">
        <f>IF('DATA ENTRY'!U375="","",'DATA ENTRY'!U375)</f>
        <v/>
      </c>
      <c r="R374" s="22" t="str">
        <f>IF('DATA ENTRY'!W375="","",'DATA ENTRY'!W375)</f>
        <v/>
      </c>
      <c r="S374" s="22" t="str">
        <f>IF('DATA ENTRY'!X375="","",'DATA ENTRY'!X375)</f>
        <v/>
      </c>
      <c r="T374" s="22" t="str">
        <f>IF('DATA ENTRY'!AA375="","",'DATA ENTRY'!AA375)</f>
        <v/>
      </c>
      <c r="U374" s="22" t="str">
        <f>IF(O374="","",SUMPRODUCT(--(D374=$D$5:$D$1071),--(F374=$F$5:$F$1071),--(E374=$E$5:$E$1071),--(O374&lt;$O$5:$O$1071))+COUNTIF($O$5:O374,O374))</f>
        <v/>
      </c>
    </row>
    <row r="375" spans="1:21" ht="18" customHeight="1">
      <c r="A375" s="22" t="str">
        <f>IF(AND(H375="",D375="",F375="",G375="",I375="",J375=""),"",SUBTOTAL(3,$B$5:B375))</f>
        <v/>
      </c>
      <c r="B375" s="74" t="str">
        <f>IF('DATA ENTRY'!B376="","",'DATA ENTRY'!B376)</f>
        <v/>
      </c>
      <c r="C375" s="74" t="str">
        <f>IF('DATA ENTRY'!C376="","",'DATA ENTRY'!C376)</f>
        <v/>
      </c>
      <c r="D375" s="74" t="str">
        <f>IF('DATA ENTRY'!E376="","",'DATA ENTRY'!E376)</f>
        <v/>
      </c>
      <c r="E375" s="22" t="str">
        <f>IF('DATA ENTRY'!G376="","",'DATA ENTRY'!G376)</f>
        <v/>
      </c>
      <c r="F375" s="22" t="str">
        <f>IF('DATA ENTRY'!F376="","",'DATA ENTRY'!F376)</f>
        <v/>
      </c>
      <c r="G375" s="148" t="str">
        <f>IF('DATA ENTRY'!H376="","",'DATA ENTRY'!H376)</f>
        <v/>
      </c>
      <c r="H375" s="148" t="str">
        <f>IF('DATA ENTRY'!I376="","",'DATA ENTRY'!I376)</f>
        <v/>
      </c>
      <c r="I375" s="22" t="str">
        <f>IF('DATA ENTRY'!N376="","",'DATA ENTRY'!N376)</f>
        <v/>
      </c>
      <c r="J375" s="147" t="str">
        <f>IF('DATA ENTRY'!O376="","",'DATA ENTRY'!O376)</f>
        <v/>
      </c>
      <c r="K375" s="22" t="str">
        <f>IF('DATA ENTRY'!P376="","",'DATA ENTRY'!P376)</f>
        <v/>
      </c>
      <c r="L375" s="147" t="str">
        <f>IF('DATA ENTRY'!Q376="","",'DATA ENTRY'!Q376)</f>
        <v/>
      </c>
      <c r="M375" s="22" t="str">
        <f>IF('DATA ENTRY'!R376="","",'DATA ENTRY'!R376)</f>
        <v/>
      </c>
      <c r="N375" s="147" t="str">
        <f>IF('DATA ENTRY'!S376="","",'DATA ENTRY'!S376)</f>
        <v/>
      </c>
      <c r="O375" s="147" t="str">
        <f t="shared" si="5"/>
        <v/>
      </c>
      <c r="P375" s="74" t="str">
        <f>IF('DATA ENTRY'!T376="","",'DATA ENTRY'!T376)</f>
        <v/>
      </c>
      <c r="Q375" s="74" t="str">
        <f>IF('DATA ENTRY'!U376="","",'DATA ENTRY'!U376)</f>
        <v/>
      </c>
      <c r="R375" s="22" t="str">
        <f>IF('DATA ENTRY'!W376="","",'DATA ENTRY'!W376)</f>
        <v/>
      </c>
      <c r="S375" s="22" t="str">
        <f>IF('DATA ENTRY'!X376="","",'DATA ENTRY'!X376)</f>
        <v/>
      </c>
      <c r="T375" s="22" t="str">
        <f>IF('DATA ENTRY'!AA376="","",'DATA ENTRY'!AA376)</f>
        <v/>
      </c>
      <c r="U375" s="22" t="str">
        <f>IF(O375="","",SUMPRODUCT(--(D375=$D$5:$D$1071),--(F375=$F$5:$F$1071),--(E375=$E$5:$E$1071),--(O375&lt;$O$5:$O$1071))+COUNTIF($O$5:O375,O375))</f>
        <v/>
      </c>
    </row>
    <row r="376" spans="1:21" ht="18" customHeight="1">
      <c r="A376" s="22" t="str">
        <f>IF(AND(H376="",D376="",F376="",G376="",I376="",J376=""),"",SUBTOTAL(3,$B$5:B376))</f>
        <v/>
      </c>
      <c r="B376" s="74" t="str">
        <f>IF('DATA ENTRY'!B377="","",'DATA ENTRY'!B377)</f>
        <v/>
      </c>
      <c r="C376" s="74" t="str">
        <f>IF('DATA ENTRY'!C377="","",'DATA ENTRY'!C377)</f>
        <v/>
      </c>
      <c r="D376" s="74" t="str">
        <f>IF('DATA ENTRY'!E377="","",'DATA ENTRY'!E377)</f>
        <v/>
      </c>
      <c r="E376" s="22" t="str">
        <f>IF('DATA ENTRY'!G377="","",'DATA ENTRY'!G377)</f>
        <v/>
      </c>
      <c r="F376" s="22" t="str">
        <f>IF('DATA ENTRY'!F377="","",'DATA ENTRY'!F377)</f>
        <v/>
      </c>
      <c r="G376" s="148" t="str">
        <f>IF('DATA ENTRY'!H377="","",'DATA ENTRY'!H377)</f>
        <v/>
      </c>
      <c r="H376" s="148" t="str">
        <f>IF('DATA ENTRY'!I377="","",'DATA ENTRY'!I377)</f>
        <v/>
      </c>
      <c r="I376" s="22" t="str">
        <f>IF('DATA ENTRY'!N377="","",'DATA ENTRY'!N377)</f>
        <v/>
      </c>
      <c r="J376" s="147" t="str">
        <f>IF('DATA ENTRY'!O377="","",'DATA ENTRY'!O377)</f>
        <v/>
      </c>
      <c r="K376" s="22" t="str">
        <f>IF('DATA ENTRY'!P377="","",'DATA ENTRY'!P377)</f>
        <v/>
      </c>
      <c r="L376" s="147" t="str">
        <f>IF('DATA ENTRY'!Q377="","",'DATA ENTRY'!Q377)</f>
        <v/>
      </c>
      <c r="M376" s="22" t="str">
        <f>IF('DATA ENTRY'!R377="","",'DATA ENTRY'!R377)</f>
        <v/>
      </c>
      <c r="N376" s="147" t="str">
        <f>IF('DATA ENTRY'!S377="","",'DATA ENTRY'!S377)</f>
        <v/>
      </c>
      <c r="O376" s="147" t="str">
        <f t="shared" si="5"/>
        <v/>
      </c>
      <c r="P376" s="74" t="str">
        <f>IF('DATA ENTRY'!T377="","",'DATA ENTRY'!T377)</f>
        <v/>
      </c>
      <c r="Q376" s="74" t="str">
        <f>IF('DATA ENTRY'!U377="","",'DATA ENTRY'!U377)</f>
        <v/>
      </c>
      <c r="R376" s="22" t="str">
        <f>IF('DATA ENTRY'!W377="","",'DATA ENTRY'!W377)</f>
        <v/>
      </c>
      <c r="S376" s="22" t="str">
        <f>IF('DATA ENTRY'!X377="","",'DATA ENTRY'!X377)</f>
        <v/>
      </c>
      <c r="T376" s="22" t="str">
        <f>IF('DATA ENTRY'!AA377="","",'DATA ENTRY'!AA377)</f>
        <v/>
      </c>
      <c r="U376" s="22" t="str">
        <f>IF(O376="","",SUMPRODUCT(--(D376=$D$5:$D$1071),--(F376=$F$5:$F$1071),--(E376=$E$5:$E$1071),--(O376&lt;$O$5:$O$1071))+COUNTIF($O$5:O376,O376))</f>
        <v/>
      </c>
    </row>
    <row r="377" spans="1:21" ht="18" customHeight="1">
      <c r="A377" s="22" t="str">
        <f>IF(AND(H377="",D377="",F377="",G377="",I377="",J377=""),"",SUBTOTAL(3,$B$5:B377))</f>
        <v/>
      </c>
      <c r="B377" s="74" t="str">
        <f>IF('DATA ENTRY'!B378="","",'DATA ENTRY'!B378)</f>
        <v/>
      </c>
      <c r="C377" s="74" t="str">
        <f>IF('DATA ENTRY'!C378="","",'DATA ENTRY'!C378)</f>
        <v/>
      </c>
      <c r="D377" s="74" t="str">
        <f>IF('DATA ENTRY'!E378="","",'DATA ENTRY'!E378)</f>
        <v/>
      </c>
      <c r="E377" s="22" t="str">
        <f>IF('DATA ENTRY'!G378="","",'DATA ENTRY'!G378)</f>
        <v/>
      </c>
      <c r="F377" s="22" t="str">
        <f>IF('DATA ENTRY'!F378="","",'DATA ENTRY'!F378)</f>
        <v/>
      </c>
      <c r="G377" s="148" t="str">
        <f>IF('DATA ENTRY'!H378="","",'DATA ENTRY'!H378)</f>
        <v/>
      </c>
      <c r="H377" s="148" t="str">
        <f>IF('DATA ENTRY'!I378="","",'DATA ENTRY'!I378)</f>
        <v/>
      </c>
      <c r="I377" s="22" t="str">
        <f>IF('DATA ENTRY'!N378="","",'DATA ENTRY'!N378)</f>
        <v/>
      </c>
      <c r="J377" s="147" t="str">
        <f>IF('DATA ENTRY'!O378="","",'DATA ENTRY'!O378)</f>
        <v/>
      </c>
      <c r="K377" s="22" t="str">
        <f>IF('DATA ENTRY'!P378="","",'DATA ENTRY'!P378)</f>
        <v/>
      </c>
      <c r="L377" s="147" t="str">
        <f>IF('DATA ENTRY'!Q378="","",'DATA ENTRY'!Q378)</f>
        <v/>
      </c>
      <c r="M377" s="22" t="str">
        <f>IF('DATA ENTRY'!R378="","",'DATA ENTRY'!R378)</f>
        <v/>
      </c>
      <c r="N377" s="147" t="str">
        <f>IF('DATA ENTRY'!S378="","",'DATA ENTRY'!S378)</f>
        <v/>
      </c>
      <c r="O377" s="147" t="str">
        <f t="shared" si="5"/>
        <v/>
      </c>
      <c r="P377" s="74" t="str">
        <f>IF('DATA ENTRY'!T378="","",'DATA ENTRY'!T378)</f>
        <v/>
      </c>
      <c r="Q377" s="74" t="str">
        <f>IF('DATA ENTRY'!U378="","",'DATA ENTRY'!U378)</f>
        <v/>
      </c>
      <c r="R377" s="22" t="str">
        <f>IF('DATA ENTRY'!W378="","",'DATA ENTRY'!W378)</f>
        <v/>
      </c>
      <c r="S377" s="22" t="str">
        <f>IF('DATA ENTRY'!X378="","",'DATA ENTRY'!X378)</f>
        <v/>
      </c>
      <c r="T377" s="22" t="str">
        <f>IF('DATA ENTRY'!AA378="","",'DATA ENTRY'!AA378)</f>
        <v/>
      </c>
      <c r="U377" s="22" t="str">
        <f>IF(O377="","",SUMPRODUCT(--(D377=$D$5:$D$1071),--(F377=$F$5:$F$1071),--(E377=$E$5:$E$1071),--(O377&lt;$O$5:$O$1071))+COUNTIF($O$5:O377,O377))</f>
        <v/>
      </c>
    </row>
    <row r="378" spans="1:21" ht="18" customHeight="1">
      <c r="A378" s="22" t="str">
        <f>IF(AND(H378="",D378="",F378="",G378="",I378="",J378=""),"",SUBTOTAL(3,$B$5:B378))</f>
        <v/>
      </c>
      <c r="B378" s="74" t="str">
        <f>IF('DATA ENTRY'!B379="","",'DATA ENTRY'!B379)</f>
        <v/>
      </c>
      <c r="C378" s="74" t="str">
        <f>IF('DATA ENTRY'!C379="","",'DATA ENTRY'!C379)</f>
        <v/>
      </c>
      <c r="D378" s="74" t="str">
        <f>IF('DATA ENTRY'!E379="","",'DATA ENTRY'!E379)</f>
        <v/>
      </c>
      <c r="E378" s="22" t="str">
        <f>IF('DATA ENTRY'!G379="","",'DATA ENTRY'!G379)</f>
        <v/>
      </c>
      <c r="F378" s="22" t="str">
        <f>IF('DATA ENTRY'!F379="","",'DATA ENTRY'!F379)</f>
        <v/>
      </c>
      <c r="G378" s="148" t="str">
        <f>IF('DATA ENTRY'!H379="","",'DATA ENTRY'!H379)</f>
        <v/>
      </c>
      <c r="H378" s="148" t="str">
        <f>IF('DATA ENTRY'!I379="","",'DATA ENTRY'!I379)</f>
        <v/>
      </c>
      <c r="I378" s="22" t="str">
        <f>IF('DATA ENTRY'!N379="","",'DATA ENTRY'!N379)</f>
        <v/>
      </c>
      <c r="J378" s="147" t="str">
        <f>IF('DATA ENTRY'!O379="","",'DATA ENTRY'!O379)</f>
        <v/>
      </c>
      <c r="K378" s="22" t="str">
        <f>IF('DATA ENTRY'!P379="","",'DATA ENTRY'!P379)</f>
        <v/>
      </c>
      <c r="L378" s="147" t="str">
        <f>IF('DATA ENTRY'!Q379="","",'DATA ENTRY'!Q379)</f>
        <v/>
      </c>
      <c r="M378" s="22" t="str">
        <f>IF('DATA ENTRY'!R379="","",'DATA ENTRY'!R379)</f>
        <v/>
      </c>
      <c r="N378" s="147" t="str">
        <f>IF('DATA ENTRY'!S379="","",'DATA ENTRY'!S379)</f>
        <v/>
      </c>
      <c r="O378" s="147" t="str">
        <f t="shared" si="5"/>
        <v/>
      </c>
      <c r="P378" s="74" t="str">
        <f>IF('DATA ENTRY'!T379="","",'DATA ENTRY'!T379)</f>
        <v/>
      </c>
      <c r="Q378" s="74" t="str">
        <f>IF('DATA ENTRY'!U379="","",'DATA ENTRY'!U379)</f>
        <v/>
      </c>
      <c r="R378" s="22" t="str">
        <f>IF('DATA ENTRY'!W379="","",'DATA ENTRY'!W379)</f>
        <v/>
      </c>
      <c r="S378" s="22" t="str">
        <f>IF('DATA ENTRY'!X379="","",'DATA ENTRY'!X379)</f>
        <v/>
      </c>
      <c r="T378" s="22" t="str">
        <f>IF('DATA ENTRY'!AA379="","",'DATA ENTRY'!AA379)</f>
        <v/>
      </c>
      <c r="U378" s="22" t="str">
        <f>IF(O378="","",SUMPRODUCT(--(D378=$D$5:$D$1071),--(F378=$F$5:$F$1071),--(E378=$E$5:$E$1071),--(O378&lt;$O$5:$O$1071))+COUNTIF($O$5:O378,O378))</f>
        <v/>
      </c>
    </row>
    <row r="379" spans="1:21" ht="18" customHeight="1">
      <c r="A379" s="22" t="str">
        <f>IF(AND(H379="",D379="",F379="",G379="",I379="",J379=""),"",SUBTOTAL(3,$B$5:B379))</f>
        <v/>
      </c>
      <c r="B379" s="74" t="str">
        <f>IF('DATA ENTRY'!B380="","",'DATA ENTRY'!B380)</f>
        <v/>
      </c>
      <c r="C379" s="74" t="str">
        <f>IF('DATA ENTRY'!C380="","",'DATA ENTRY'!C380)</f>
        <v/>
      </c>
      <c r="D379" s="74" t="str">
        <f>IF('DATA ENTRY'!E380="","",'DATA ENTRY'!E380)</f>
        <v/>
      </c>
      <c r="E379" s="22" t="str">
        <f>IF('DATA ENTRY'!G380="","",'DATA ENTRY'!G380)</f>
        <v/>
      </c>
      <c r="F379" s="22" t="str">
        <f>IF('DATA ENTRY'!F380="","",'DATA ENTRY'!F380)</f>
        <v/>
      </c>
      <c r="G379" s="148" t="str">
        <f>IF('DATA ENTRY'!H380="","",'DATA ENTRY'!H380)</f>
        <v/>
      </c>
      <c r="H379" s="148" t="str">
        <f>IF('DATA ENTRY'!I380="","",'DATA ENTRY'!I380)</f>
        <v/>
      </c>
      <c r="I379" s="22" t="str">
        <f>IF('DATA ENTRY'!N380="","",'DATA ENTRY'!N380)</f>
        <v/>
      </c>
      <c r="J379" s="147" t="str">
        <f>IF('DATA ENTRY'!O380="","",'DATA ENTRY'!O380)</f>
        <v/>
      </c>
      <c r="K379" s="22" t="str">
        <f>IF('DATA ENTRY'!P380="","",'DATA ENTRY'!P380)</f>
        <v/>
      </c>
      <c r="L379" s="147" t="str">
        <f>IF('DATA ENTRY'!Q380="","",'DATA ENTRY'!Q380)</f>
        <v/>
      </c>
      <c r="M379" s="22" t="str">
        <f>IF('DATA ENTRY'!R380="","",'DATA ENTRY'!R380)</f>
        <v/>
      </c>
      <c r="N379" s="147" t="str">
        <f>IF('DATA ENTRY'!S380="","",'DATA ENTRY'!S380)</f>
        <v/>
      </c>
      <c r="O379" s="147" t="str">
        <f t="shared" si="5"/>
        <v/>
      </c>
      <c r="P379" s="74" t="str">
        <f>IF('DATA ENTRY'!T380="","",'DATA ENTRY'!T380)</f>
        <v/>
      </c>
      <c r="Q379" s="74" t="str">
        <f>IF('DATA ENTRY'!U380="","",'DATA ENTRY'!U380)</f>
        <v/>
      </c>
      <c r="R379" s="22" t="str">
        <f>IF('DATA ENTRY'!W380="","",'DATA ENTRY'!W380)</f>
        <v/>
      </c>
      <c r="S379" s="22" t="str">
        <f>IF('DATA ENTRY'!X380="","",'DATA ENTRY'!X380)</f>
        <v/>
      </c>
      <c r="T379" s="22" t="str">
        <f>IF('DATA ENTRY'!AA380="","",'DATA ENTRY'!AA380)</f>
        <v/>
      </c>
      <c r="U379" s="22" t="str">
        <f>IF(O379="","",SUMPRODUCT(--(D379=$D$5:$D$1071),--(F379=$F$5:$F$1071),--(E379=$E$5:$E$1071),--(O379&lt;$O$5:$O$1071))+COUNTIF($O$5:O379,O379))</f>
        <v/>
      </c>
    </row>
    <row r="380" spans="1:21" ht="18" customHeight="1">
      <c r="A380" s="22" t="str">
        <f>IF(AND(H380="",D380="",F380="",G380="",I380="",J380=""),"",SUBTOTAL(3,$B$5:B380))</f>
        <v/>
      </c>
      <c r="B380" s="74" t="str">
        <f>IF('DATA ENTRY'!B381="","",'DATA ENTRY'!B381)</f>
        <v/>
      </c>
      <c r="C380" s="74" t="str">
        <f>IF('DATA ENTRY'!C381="","",'DATA ENTRY'!C381)</f>
        <v/>
      </c>
      <c r="D380" s="74" t="str">
        <f>IF('DATA ENTRY'!E381="","",'DATA ENTRY'!E381)</f>
        <v/>
      </c>
      <c r="E380" s="22" t="str">
        <f>IF('DATA ENTRY'!G381="","",'DATA ENTRY'!G381)</f>
        <v/>
      </c>
      <c r="F380" s="22" t="str">
        <f>IF('DATA ENTRY'!F381="","",'DATA ENTRY'!F381)</f>
        <v/>
      </c>
      <c r="G380" s="148" t="str">
        <f>IF('DATA ENTRY'!H381="","",'DATA ENTRY'!H381)</f>
        <v/>
      </c>
      <c r="H380" s="148" t="str">
        <f>IF('DATA ENTRY'!I381="","",'DATA ENTRY'!I381)</f>
        <v/>
      </c>
      <c r="I380" s="22" t="str">
        <f>IF('DATA ENTRY'!N381="","",'DATA ENTRY'!N381)</f>
        <v/>
      </c>
      <c r="J380" s="147" t="str">
        <f>IF('DATA ENTRY'!O381="","",'DATA ENTRY'!O381)</f>
        <v/>
      </c>
      <c r="K380" s="22" t="str">
        <f>IF('DATA ENTRY'!P381="","",'DATA ENTRY'!P381)</f>
        <v/>
      </c>
      <c r="L380" s="147" t="str">
        <f>IF('DATA ENTRY'!Q381="","",'DATA ENTRY'!Q381)</f>
        <v/>
      </c>
      <c r="M380" s="22" t="str">
        <f>IF('DATA ENTRY'!R381="","",'DATA ENTRY'!R381)</f>
        <v/>
      </c>
      <c r="N380" s="147" t="str">
        <f>IF('DATA ENTRY'!S381="","",'DATA ENTRY'!S381)</f>
        <v/>
      </c>
      <c r="O380" s="147" t="str">
        <f t="shared" si="5"/>
        <v/>
      </c>
      <c r="P380" s="74" t="str">
        <f>IF('DATA ENTRY'!T381="","",'DATA ENTRY'!T381)</f>
        <v/>
      </c>
      <c r="Q380" s="74" t="str">
        <f>IF('DATA ENTRY'!U381="","",'DATA ENTRY'!U381)</f>
        <v/>
      </c>
      <c r="R380" s="22" t="str">
        <f>IF('DATA ENTRY'!W381="","",'DATA ENTRY'!W381)</f>
        <v/>
      </c>
      <c r="S380" s="22" t="str">
        <f>IF('DATA ENTRY'!X381="","",'DATA ENTRY'!X381)</f>
        <v/>
      </c>
      <c r="T380" s="22" t="str">
        <f>IF('DATA ENTRY'!AA381="","",'DATA ENTRY'!AA381)</f>
        <v/>
      </c>
      <c r="U380" s="22" t="str">
        <f>IF(O380="","",SUMPRODUCT(--(D380=$D$5:$D$1071),--(F380=$F$5:$F$1071),--(E380=$E$5:$E$1071),--(O380&lt;$O$5:$O$1071))+COUNTIF($O$5:O380,O380))</f>
        <v/>
      </c>
    </row>
    <row r="381" spans="1:21" ht="18" customHeight="1">
      <c r="A381" s="22" t="str">
        <f>IF(AND(H381="",D381="",F381="",G381="",I381="",J381=""),"",SUBTOTAL(3,$B$5:B381))</f>
        <v/>
      </c>
      <c r="B381" s="74" t="str">
        <f>IF('DATA ENTRY'!B382="","",'DATA ENTRY'!B382)</f>
        <v/>
      </c>
      <c r="C381" s="74" t="str">
        <f>IF('DATA ENTRY'!C382="","",'DATA ENTRY'!C382)</f>
        <v/>
      </c>
      <c r="D381" s="74" t="str">
        <f>IF('DATA ENTRY'!E382="","",'DATA ENTRY'!E382)</f>
        <v/>
      </c>
      <c r="E381" s="22" t="str">
        <f>IF('DATA ENTRY'!G382="","",'DATA ENTRY'!G382)</f>
        <v/>
      </c>
      <c r="F381" s="22" t="str">
        <f>IF('DATA ENTRY'!F382="","",'DATA ENTRY'!F382)</f>
        <v/>
      </c>
      <c r="G381" s="148" t="str">
        <f>IF('DATA ENTRY'!H382="","",'DATA ENTRY'!H382)</f>
        <v/>
      </c>
      <c r="H381" s="148" t="str">
        <f>IF('DATA ENTRY'!I382="","",'DATA ENTRY'!I382)</f>
        <v/>
      </c>
      <c r="I381" s="22" t="str">
        <f>IF('DATA ENTRY'!N382="","",'DATA ENTRY'!N382)</f>
        <v/>
      </c>
      <c r="J381" s="147" t="str">
        <f>IF('DATA ENTRY'!O382="","",'DATA ENTRY'!O382)</f>
        <v/>
      </c>
      <c r="K381" s="22" t="str">
        <f>IF('DATA ENTRY'!P382="","",'DATA ENTRY'!P382)</f>
        <v/>
      </c>
      <c r="L381" s="147" t="str">
        <f>IF('DATA ENTRY'!Q382="","",'DATA ENTRY'!Q382)</f>
        <v/>
      </c>
      <c r="M381" s="22" t="str">
        <f>IF('DATA ENTRY'!R382="","",'DATA ENTRY'!R382)</f>
        <v/>
      </c>
      <c r="N381" s="147" t="str">
        <f>IF('DATA ENTRY'!S382="","",'DATA ENTRY'!S382)</f>
        <v/>
      </c>
      <c r="O381" s="147" t="str">
        <f t="shared" si="5"/>
        <v/>
      </c>
      <c r="P381" s="74" t="str">
        <f>IF('DATA ENTRY'!T382="","",'DATA ENTRY'!T382)</f>
        <v/>
      </c>
      <c r="Q381" s="74" t="str">
        <f>IF('DATA ENTRY'!U382="","",'DATA ENTRY'!U382)</f>
        <v/>
      </c>
      <c r="R381" s="22" t="str">
        <f>IF('DATA ENTRY'!W382="","",'DATA ENTRY'!W382)</f>
        <v/>
      </c>
      <c r="S381" s="22" t="str">
        <f>IF('DATA ENTRY'!X382="","",'DATA ENTRY'!X382)</f>
        <v/>
      </c>
      <c r="T381" s="22" t="str">
        <f>IF('DATA ENTRY'!AA382="","",'DATA ENTRY'!AA382)</f>
        <v/>
      </c>
      <c r="U381" s="22" t="str">
        <f>IF(O381="","",SUMPRODUCT(--(D381=$D$5:$D$1071),--(F381=$F$5:$F$1071),--(E381=$E$5:$E$1071),--(O381&lt;$O$5:$O$1071))+COUNTIF($O$5:O381,O381))</f>
        <v/>
      </c>
    </row>
    <row r="382" spans="1:21" ht="18" customHeight="1">
      <c r="A382" s="22" t="str">
        <f>IF(AND(H382="",D382="",F382="",G382="",I382="",J382=""),"",SUBTOTAL(3,$B$5:B382))</f>
        <v/>
      </c>
      <c r="B382" s="74" t="str">
        <f>IF('DATA ENTRY'!B383="","",'DATA ENTRY'!B383)</f>
        <v/>
      </c>
      <c r="C382" s="74" t="str">
        <f>IF('DATA ENTRY'!C383="","",'DATA ENTRY'!C383)</f>
        <v/>
      </c>
      <c r="D382" s="74" t="str">
        <f>IF('DATA ENTRY'!E383="","",'DATA ENTRY'!E383)</f>
        <v/>
      </c>
      <c r="E382" s="22" t="str">
        <f>IF('DATA ENTRY'!G383="","",'DATA ENTRY'!G383)</f>
        <v/>
      </c>
      <c r="F382" s="22" t="str">
        <f>IF('DATA ENTRY'!F383="","",'DATA ENTRY'!F383)</f>
        <v/>
      </c>
      <c r="G382" s="148" t="str">
        <f>IF('DATA ENTRY'!H383="","",'DATA ENTRY'!H383)</f>
        <v/>
      </c>
      <c r="H382" s="148" t="str">
        <f>IF('DATA ENTRY'!I383="","",'DATA ENTRY'!I383)</f>
        <v/>
      </c>
      <c r="I382" s="22" t="str">
        <f>IF('DATA ENTRY'!N383="","",'DATA ENTRY'!N383)</f>
        <v/>
      </c>
      <c r="J382" s="147" t="str">
        <f>IF('DATA ENTRY'!O383="","",'DATA ENTRY'!O383)</f>
        <v/>
      </c>
      <c r="K382" s="22" t="str">
        <f>IF('DATA ENTRY'!P383="","",'DATA ENTRY'!P383)</f>
        <v/>
      </c>
      <c r="L382" s="147" t="str">
        <f>IF('DATA ENTRY'!Q383="","",'DATA ENTRY'!Q383)</f>
        <v/>
      </c>
      <c r="M382" s="22" t="str">
        <f>IF('DATA ENTRY'!R383="","",'DATA ENTRY'!R383)</f>
        <v/>
      </c>
      <c r="N382" s="147" t="str">
        <f>IF('DATA ENTRY'!S383="","",'DATA ENTRY'!S383)</f>
        <v/>
      </c>
      <c r="O382" s="147" t="str">
        <f t="shared" si="5"/>
        <v/>
      </c>
      <c r="P382" s="74" t="str">
        <f>IF('DATA ENTRY'!T383="","",'DATA ENTRY'!T383)</f>
        <v/>
      </c>
      <c r="Q382" s="74" t="str">
        <f>IF('DATA ENTRY'!U383="","",'DATA ENTRY'!U383)</f>
        <v/>
      </c>
      <c r="R382" s="22" t="str">
        <f>IF('DATA ENTRY'!W383="","",'DATA ENTRY'!W383)</f>
        <v/>
      </c>
      <c r="S382" s="22" t="str">
        <f>IF('DATA ENTRY'!X383="","",'DATA ENTRY'!X383)</f>
        <v/>
      </c>
      <c r="T382" s="22" t="str">
        <f>IF('DATA ENTRY'!AA383="","",'DATA ENTRY'!AA383)</f>
        <v/>
      </c>
      <c r="U382" s="22" t="str">
        <f>IF(O382="","",SUMPRODUCT(--(D382=$D$5:$D$1071),--(F382=$F$5:$F$1071),--(E382=$E$5:$E$1071),--(O382&lt;$O$5:$O$1071))+COUNTIF($O$5:O382,O382))</f>
        <v/>
      </c>
    </row>
    <row r="383" spans="1:21" ht="18" customHeight="1">
      <c r="A383" s="22" t="str">
        <f>IF(AND(H383="",D383="",F383="",G383="",I383="",J383=""),"",SUBTOTAL(3,$B$5:B383))</f>
        <v/>
      </c>
      <c r="B383" s="74" t="str">
        <f>IF('DATA ENTRY'!B384="","",'DATA ENTRY'!B384)</f>
        <v/>
      </c>
      <c r="C383" s="74" t="str">
        <f>IF('DATA ENTRY'!C384="","",'DATA ENTRY'!C384)</f>
        <v/>
      </c>
      <c r="D383" s="74" t="str">
        <f>IF('DATA ENTRY'!E384="","",'DATA ENTRY'!E384)</f>
        <v/>
      </c>
      <c r="E383" s="22" t="str">
        <f>IF('DATA ENTRY'!G384="","",'DATA ENTRY'!G384)</f>
        <v/>
      </c>
      <c r="F383" s="22" t="str">
        <f>IF('DATA ENTRY'!F384="","",'DATA ENTRY'!F384)</f>
        <v/>
      </c>
      <c r="G383" s="148" t="str">
        <f>IF('DATA ENTRY'!H384="","",'DATA ENTRY'!H384)</f>
        <v/>
      </c>
      <c r="H383" s="148" t="str">
        <f>IF('DATA ENTRY'!I384="","",'DATA ENTRY'!I384)</f>
        <v/>
      </c>
      <c r="I383" s="22" t="str">
        <f>IF('DATA ENTRY'!N384="","",'DATA ENTRY'!N384)</f>
        <v/>
      </c>
      <c r="J383" s="147" t="str">
        <f>IF('DATA ENTRY'!O384="","",'DATA ENTRY'!O384)</f>
        <v/>
      </c>
      <c r="K383" s="22" t="str">
        <f>IF('DATA ENTRY'!P384="","",'DATA ENTRY'!P384)</f>
        <v/>
      </c>
      <c r="L383" s="147" t="str">
        <f>IF('DATA ENTRY'!Q384="","",'DATA ENTRY'!Q384)</f>
        <v/>
      </c>
      <c r="M383" s="22" t="str">
        <f>IF('DATA ENTRY'!R384="","",'DATA ENTRY'!R384)</f>
        <v/>
      </c>
      <c r="N383" s="147" t="str">
        <f>IF('DATA ENTRY'!S384="","",'DATA ENTRY'!S384)</f>
        <v/>
      </c>
      <c r="O383" s="147" t="str">
        <f t="shared" si="5"/>
        <v/>
      </c>
      <c r="P383" s="74" t="str">
        <f>IF('DATA ENTRY'!T384="","",'DATA ENTRY'!T384)</f>
        <v/>
      </c>
      <c r="Q383" s="74" t="str">
        <f>IF('DATA ENTRY'!U384="","",'DATA ENTRY'!U384)</f>
        <v/>
      </c>
      <c r="R383" s="22" t="str">
        <f>IF('DATA ENTRY'!W384="","",'DATA ENTRY'!W384)</f>
        <v/>
      </c>
      <c r="S383" s="22" t="str">
        <f>IF('DATA ENTRY'!X384="","",'DATA ENTRY'!X384)</f>
        <v/>
      </c>
      <c r="T383" s="22" t="str">
        <f>IF('DATA ENTRY'!AA384="","",'DATA ENTRY'!AA384)</f>
        <v/>
      </c>
      <c r="U383" s="22" t="str">
        <f>IF(O383="","",SUMPRODUCT(--(D383=$D$5:$D$1071),--(F383=$F$5:$F$1071),--(E383=$E$5:$E$1071),--(O383&lt;$O$5:$O$1071))+COUNTIF($O$5:O383,O383))</f>
        <v/>
      </c>
    </row>
    <row r="384" spans="1:21" ht="18" customHeight="1">
      <c r="A384" s="22" t="str">
        <f>IF(AND(H384="",D384="",F384="",G384="",I384="",J384=""),"",SUBTOTAL(3,$B$5:B384))</f>
        <v/>
      </c>
      <c r="B384" s="74" t="str">
        <f>IF('DATA ENTRY'!B385="","",'DATA ENTRY'!B385)</f>
        <v/>
      </c>
      <c r="C384" s="74" t="str">
        <f>IF('DATA ENTRY'!C385="","",'DATA ENTRY'!C385)</f>
        <v/>
      </c>
      <c r="D384" s="74" t="str">
        <f>IF('DATA ENTRY'!E385="","",'DATA ENTRY'!E385)</f>
        <v/>
      </c>
      <c r="E384" s="22" t="str">
        <f>IF('DATA ENTRY'!G385="","",'DATA ENTRY'!G385)</f>
        <v/>
      </c>
      <c r="F384" s="22" t="str">
        <f>IF('DATA ENTRY'!F385="","",'DATA ENTRY'!F385)</f>
        <v/>
      </c>
      <c r="G384" s="148" t="str">
        <f>IF('DATA ENTRY'!H385="","",'DATA ENTRY'!H385)</f>
        <v/>
      </c>
      <c r="H384" s="148" t="str">
        <f>IF('DATA ENTRY'!I385="","",'DATA ENTRY'!I385)</f>
        <v/>
      </c>
      <c r="I384" s="22" t="str">
        <f>IF('DATA ENTRY'!N385="","",'DATA ENTRY'!N385)</f>
        <v/>
      </c>
      <c r="J384" s="147" t="str">
        <f>IF('DATA ENTRY'!O385="","",'DATA ENTRY'!O385)</f>
        <v/>
      </c>
      <c r="K384" s="22" t="str">
        <f>IF('DATA ENTRY'!P385="","",'DATA ENTRY'!P385)</f>
        <v/>
      </c>
      <c r="L384" s="147" t="str">
        <f>IF('DATA ENTRY'!Q385="","",'DATA ENTRY'!Q385)</f>
        <v/>
      </c>
      <c r="M384" s="22" t="str">
        <f>IF('DATA ENTRY'!R385="","",'DATA ENTRY'!R385)</f>
        <v/>
      </c>
      <c r="N384" s="147" t="str">
        <f>IF('DATA ENTRY'!S385="","",'DATA ENTRY'!S385)</f>
        <v/>
      </c>
      <c r="O384" s="147" t="str">
        <f t="shared" si="5"/>
        <v/>
      </c>
      <c r="P384" s="74" t="str">
        <f>IF('DATA ENTRY'!T385="","",'DATA ENTRY'!T385)</f>
        <v/>
      </c>
      <c r="Q384" s="74" t="str">
        <f>IF('DATA ENTRY'!U385="","",'DATA ENTRY'!U385)</f>
        <v/>
      </c>
      <c r="R384" s="22" t="str">
        <f>IF('DATA ENTRY'!W385="","",'DATA ENTRY'!W385)</f>
        <v/>
      </c>
      <c r="S384" s="22" t="str">
        <f>IF('DATA ENTRY'!X385="","",'DATA ENTRY'!X385)</f>
        <v/>
      </c>
      <c r="T384" s="22" t="str">
        <f>IF('DATA ENTRY'!AA385="","",'DATA ENTRY'!AA385)</f>
        <v/>
      </c>
      <c r="U384" s="22" t="str">
        <f>IF(O384="","",SUMPRODUCT(--(D384=$D$5:$D$1071),--(F384=$F$5:$F$1071),--(E384=$E$5:$E$1071),--(O384&lt;$O$5:$O$1071))+COUNTIF($O$5:O384,O384))</f>
        <v/>
      </c>
    </row>
    <row r="385" spans="1:21" ht="18" customHeight="1">
      <c r="A385" s="22" t="str">
        <f>IF(AND(H385="",D385="",F385="",G385="",I385="",J385=""),"",SUBTOTAL(3,$B$5:B385))</f>
        <v/>
      </c>
      <c r="B385" s="74" t="str">
        <f>IF('DATA ENTRY'!B386="","",'DATA ENTRY'!B386)</f>
        <v/>
      </c>
      <c r="C385" s="74" t="str">
        <f>IF('DATA ENTRY'!C386="","",'DATA ENTRY'!C386)</f>
        <v/>
      </c>
      <c r="D385" s="74" t="str">
        <f>IF('DATA ENTRY'!E386="","",'DATA ENTRY'!E386)</f>
        <v/>
      </c>
      <c r="E385" s="22" t="str">
        <f>IF('DATA ENTRY'!G386="","",'DATA ENTRY'!G386)</f>
        <v/>
      </c>
      <c r="F385" s="22" t="str">
        <f>IF('DATA ENTRY'!F386="","",'DATA ENTRY'!F386)</f>
        <v/>
      </c>
      <c r="G385" s="148" t="str">
        <f>IF('DATA ENTRY'!H386="","",'DATA ENTRY'!H386)</f>
        <v/>
      </c>
      <c r="H385" s="148" t="str">
        <f>IF('DATA ENTRY'!I386="","",'DATA ENTRY'!I386)</f>
        <v/>
      </c>
      <c r="I385" s="22" t="str">
        <f>IF('DATA ENTRY'!N386="","",'DATA ENTRY'!N386)</f>
        <v/>
      </c>
      <c r="J385" s="147" t="str">
        <f>IF('DATA ENTRY'!O386="","",'DATA ENTRY'!O386)</f>
        <v/>
      </c>
      <c r="K385" s="22" t="str">
        <f>IF('DATA ENTRY'!P386="","",'DATA ENTRY'!P386)</f>
        <v/>
      </c>
      <c r="L385" s="147" t="str">
        <f>IF('DATA ENTRY'!Q386="","",'DATA ENTRY'!Q386)</f>
        <v/>
      </c>
      <c r="M385" s="22" t="str">
        <f>IF('DATA ENTRY'!R386="","",'DATA ENTRY'!R386)</f>
        <v/>
      </c>
      <c r="N385" s="147" t="str">
        <f>IF('DATA ENTRY'!S386="","",'DATA ENTRY'!S386)</f>
        <v/>
      </c>
      <c r="O385" s="147" t="str">
        <f t="shared" si="5"/>
        <v/>
      </c>
      <c r="P385" s="74" t="str">
        <f>IF('DATA ENTRY'!T386="","",'DATA ENTRY'!T386)</f>
        <v/>
      </c>
      <c r="Q385" s="74" t="str">
        <f>IF('DATA ENTRY'!U386="","",'DATA ENTRY'!U386)</f>
        <v/>
      </c>
      <c r="R385" s="22" t="str">
        <f>IF('DATA ENTRY'!W386="","",'DATA ENTRY'!W386)</f>
        <v/>
      </c>
      <c r="S385" s="22" t="str">
        <f>IF('DATA ENTRY'!X386="","",'DATA ENTRY'!X386)</f>
        <v/>
      </c>
      <c r="T385" s="22" t="str">
        <f>IF('DATA ENTRY'!AA386="","",'DATA ENTRY'!AA386)</f>
        <v/>
      </c>
      <c r="U385" s="22" t="str">
        <f>IF(O385="","",SUMPRODUCT(--(D385=$D$5:$D$1071),--(F385=$F$5:$F$1071),--(E385=$E$5:$E$1071),--(O385&lt;$O$5:$O$1071))+COUNTIF($O$5:O385,O385))</f>
        <v/>
      </c>
    </row>
    <row r="386" spans="1:21" ht="18" customHeight="1">
      <c r="A386" s="22" t="str">
        <f>IF(AND(H386="",D386="",F386="",G386="",I386="",J386=""),"",SUBTOTAL(3,$B$5:B386))</f>
        <v/>
      </c>
      <c r="B386" s="74" t="str">
        <f>IF('DATA ENTRY'!B387="","",'DATA ENTRY'!B387)</f>
        <v/>
      </c>
      <c r="C386" s="74" t="str">
        <f>IF('DATA ENTRY'!C387="","",'DATA ENTRY'!C387)</f>
        <v/>
      </c>
      <c r="D386" s="74" t="str">
        <f>IF('DATA ENTRY'!E387="","",'DATA ENTRY'!E387)</f>
        <v/>
      </c>
      <c r="E386" s="22" t="str">
        <f>IF('DATA ENTRY'!G387="","",'DATA ENTRY'!G387)</f>
        <v/>
      </c>
      <c r="F386" s="22" t="str">
        <f>IF('DATA ENTRY'!F387="","",'DATA ENTRY'!F387)</f>
        <v/>
      </c>
      <c r="G386" s="148" t="str">
        <f>IF('DATA ENTRY'!H387="","",'DATA ENTRY'!H387)</f>
        <v/>
      </c>
      <c r="H386" s="148" t="str">
        <f>IF('DATA ENTRY'!I387="","",'DATA ENTRY'!I387)</f>
        <v/>
      </c>
      <c r="I386" s="22" t="str">
        <f>IF('DATA ENTRY'!N387="","",'DATA ENTRY'!N387)</f>
        <v/>
      </c>
      <c r="J386" s="147" t="str">
        <f>IF('DATA ENTRY'!O387="","",'DATA ENTRY'!O387)</f>
        <v/>
      </c>
      <c r="K386" s="22" t="str">
        <f>IF('DATA ENTRY'!P387="","",'DATA ENTRY'!P387)</f>
        <v/>
      </c>
      <c r="L386" s="147" t="str">
        <f>IF('DATA ENTRY'!Q387="","",'DATA ENTRY'!Q387)</f>
        <v/>
      </c>
      <c r="M386" s="22" t="str">
        <f>IF('DATA ENTRY'!R387="","",'DATA ENTRY'!R387)</f>
        <v/>
      </c>
      <c r="N386" s="147" t="str">
        <f>IF('DATA ENTRY'!S387="","",'DATA ENTRY'!S387)</f>
        <v/>
      </c>
      <c r="O386" s="147" t="str">
        <f t="shared" si="5"/>
        <v/>
      </c>
      <c r="P386" s="74" t="str">
        <f>IF('DATA ENTRY'!T387="","",'DATA ENTRY'!T387)</f>
        <v/>
      </c>
      <c r="Q386" s="74" t="str">
        <f>IF('DATA ENTRY'!U387="","",'DATA ENTRY'!U387)</f>
        <v/>
      </c>
      <c r="R386" s="22" t="str">
        <f>IF('DATA ENTRY'!W387="","",'DATA ENTRY'!W387)</f>
        <v/>
      </c>
      <c r="S386" s="22" t="str">
        <f>IF('DATA ENTRY'!X387="","",'DATA ENTRY'!X387)</f>
        <v/>
      </c>
      <c r="T386" s="22" t="str">
        <f>IF('DATA ENTRY'!AA387="","",'DATA ENTRY'!AA387)</f>
        <v/>
      </c>
      <c r="U386" s="22" t="str">
        <f>IF(O386="","",SUMPRODUCT(--(D386=$D$5:$D$1071),--(F386=$F$5:$F$1071),--(E386=$E$5:$E$1071),--(O386&lt;$O$5:$O$1071))+COUNTIF($O$5:O386,O386))</f>
        <v/>
      </c>
    </row>
    <row r="387" spans="1:21" ht="18" customHeight="1">
      <c r="A387" s="22" t="str">
        <f>IF(AND(H387="",D387="",F387="",G387="",I387="",J387=""),"",SUBTOTAL(3,$B$5:B387))</f>
        <v/>
      </c>
      <c r="B387" s="74" t="str">
        <f>IF('DATA ENTRY'!B388="","",'DATA ENTRY'!B388)</f>
        <v/>
      </c>
      <c r="C387" s="74" t="str">
        <f>IF('DATA ENTRY'!C388="","",'DATA ENTRY'!C388)</f>
        <v/>
      </c>
      <c r="D387" s="74" t="str">
        <f>IF('DATA ENTRY'!E388="","",'DATA ENTRY'!E388)</f>
        <v/>
      </c>
      <c r="E387" s="22" t="str">
        <f>IF('DATA ENTRY'!G388="","",'DATA ENTRY'!G388)</f>
        <v/>
      </c>
      <c r="F387" s="22" t="str">
        <f>IF('DATA ENTRY'!F388="","",'DATA ENTRY'!F388)</f>
        <v/>
      </c>
      <c r="G387" s="148" t="str">
        <f>IF('DATA ENTRY'!H388="","",'DATA ENTRY'!H388)</f>
        <v/>
      </c>
      <c r="H387" s="148" t="str">
        <f>IF('DATA ENTRY'!I388="","",'DATA ENTRY'!I388)</f>
        <v/>
      </c>
      <c r="I387" s="22" t="str">
        <f>IF('DATA ENTRY'!N388="","",'DATA ENTRY'!N388)</f>
        <v/>
      </c>
      <c r="J387" s="147" t="str">
        <f>IF('DATA ENTRY'!O388="","",'DATA ENTRY'!O388)</f>
        <v/>
      </c>
      <c r="K387" s="22" t="str">
        <f>IF('DATA ENTRY'!P388="","",'DATA ENTRY'!P388)</f>
        <v/>
      </c>
      <c r="L387" s="147" t="str">
        <f>IF('DATA ENTRY'!Q388="","",'DATA ENTRY'!Q388)</f>
        <v/>
      </c>
      <c r="M387" s="22" t="str">
        <f>IF('DATA ENTRY'!R388="","",'DATA ENTRY'!R388)</f>
        <v/>
      </c>
      <c r="N387" s="147" t="str">
        <f>IF('DATA ENTRY'!S388="","",'DATA ENTRY'!S388)</f>
        <v/>
      </c>
      <c r="O387" s="147" t="str">
        <f t="shared" si="5"/>
        <v/>
      </c>
      <c r="P387" s="74" t="str">
        <f>IF('DATA ENTRY'!T388="","",'DATA ENTRY'!T388)</f>
        <v/>
      </c>
      <c r="Q387" s="74" t="str">
        <f>IF('DATA ENTRY'!U388="","",'DATA ENTRY'!U388)</f>
        <v/>
      </c>
      <c r="R387" s="22" t="str">
        <f>IF('DATA ENTRY'!W388="","",'DATA ENTRY'!W388)</f>
        <v/>
      </c>
      <c r="S387" s="22" t="str">
        <f>IF('DATA ENTRY'!X388="","",'DATA ENTRY'!X388)</f>
        <v/>
      </c>
      <c r="T387" s="22" t="str">
        <f>IF('DATA ENTRY'!AA388="","",'DATA ENTRY'!AA388)</f>
        <v/>
      </c>
      <c r="U387" s="22" t="str">
        <f>IF(O387="","",SUMPRODUCT(--(D387=$D$5:$D$1071),--(F387=$F$5:$F$1071),--(E387=$E$5:$E$1071),--(O387&lt;$O$5:$O$1071))+COUNTIF($O$5:O387,O387))</f>
        <v/>
      </c>
    </row>
    <row r="388" spans="1:21" ht="18" customHeight="1">
      <c r="A388" s="22" t="str">
        <f>IF(AND(H388="",D388="",F388="",G388="",I388="",J388=""),"",SUBTOTAL(3,$B$5:B388))</f>
        <v/>
      </c>
      <c r="B388" s="74" t="str">
        <f>IF('DATA ENTRY'!B389="","",'DATA ENTRY'!B389)</f>
        <v/>
      </c>
      <c r="C388" s="74" t="str">
        <f>IF('DATA ENTRY'!C389="","",'DATA ENTRY'!C389)</f>
        <v/>
      </c>
      <c r="D388" s="74" t="str">
        <f>IF('DATA ENTRY'!E389="","",'DATA ENTRY'!E389)</f>
        <v/>
      </c>
      <c r="E388" s="22" t="str">
        <f>IF('DATA ENTRY'!G389="","",'DATA ENTRY'!G389)</f>
        <v/>
      </c>
      <c r="F388" s="22" t="str">
        <f>IF('DATA ENTRY'!F389="","",'DATA ENTRY'!F389)</f>
        <v/>
      </c>
      <c r="G388" s="148" t="str">
        <f>IF('DATA ENTRY'!H389="","",'DATA ENTRY'!H389)</f>
        <v/>
      </c>
      <c r="H388" s="148" t="str">
        <f>IF('DATA ENTRY'!I389="","",'DATA ENTRY'!I389)</f>
        <v/>
      </c>
      <c r="I388" s="22" t="str">
        <f>IF('DATA ENTRY'!N389="","",'DATA ENTRY'!N389)</f>
        <v/>
      </c>
      <c r="J388" s="147" t="str">
        <f>IF('DATA ENTRY'!O389="","",'DATA ENTRY'!O389)</f>
        <v/>
      </c>
      <c r="K388" s="22" t="str">
        <f>IF('DATA ENTRY'!P389="","",'DATA ENTRY'!P389)</f>
        <v/>
      </c>
      <c r="L388" s="147" t="str">
        <f>IF('DATA ENTRY'!Q389="","",'DATA ENTRY'!Q389)</f>
        <v/>
      </c>
      <c r="M388" s="22" t="str">
        <f>IF('DATA ENTRY'!R389="","",'DATA ENTRY'!R389)</f>
        <v/>
      </c>
      <c r="N388" s="147" t="str">
        <f>IF('DATA ENTRY'!S389="","",'DATA ENTRY'!S389)</f>
        <v/>
      </c>
      <c r="O388" s="147" t="str">
        <f t="shared" si="5"/>
        <v/>
      </c>
      <c r="P388" s="74" t="str">
        <f>IF('DATA ENTRY'!T389="","",'DATA ENTRY'!T389)</f>
        <v/>
      </c>
      <c r="Q388" s="74" t="str">
        <f>IF('DATA ENTRY'!U389="","",'DATA ENTRY'!U389)</f>
        <v/>
      </c>
      <c r="R388" s="22" t="str">
        <f>IF('DATA ENTRY'!W389="","",'DATA ENTRY'!W389)</f>
        <v/>
      </c>
      <c r="S388" s="22" t="str">
        <f>IF('DATA ENTRY'!X389="","",'DATA ENTRY'!X389)</f>
        <v/>
      </c>
      <c r="T388" s="22" t="str">
        <f>IF('DATA ENTRY'!AA389="","",'DATA ENTRY'!AA389)</f>
        <v/>
      </c>
      <c r="U388" s="22" t="str">
        <f>IF(O388="","",SUMPRODUCT(--(D388=$D$5:$D$1071),--(F388=$F$5:$F$1071),--(E388=$E$5:$E$1071),--(O388&lt;$O$5:$O$1071))+COUNTIF($O$5:O388,O388))</f>
        <v/>
      </c>
    </row>
    <row r="389" spans="1:21" ht="18" customHeight="1">
      <c r="A389" s="22" t="str">
        <f>IF(AND(H389="",D389="",F389="",G389="",I389="",J389=""),"",SUBTOTAL(3,$B$5:B389))</f>
        <v/>
      </c>
      <c r="B389" s="74" t="str">
        <f>IF('DATA ENTRY'!B390="","",'DATA ENTRY'!B390)</f>
        <v/>
      </c>
      <c r="C389" s="74" t="str">
        <f>IF('DATA ENTRY'!C390="","",'DATA ENTRY'!C390)</f>
        <v/>
      </c>
      <c r="D389" s="74" t="str">
        <f>IF('DATA ENTRY'!E390="","",'DATA ENTRY'!E390)</f>
        <v/>
      </c>
      <c r="E389" s="22" t="str">
        <f>IF('DATA ENTRY'!G390="","",'DATA ENTRY'!G390)</f>
        <v/>
      </c>
      <c r="F389" s="22" t="str">
        <f>IF('DATA ENTRY'!F390="","",'DATA ENTRY'!F390)</f>
        <v/>
      </c>
      <c r="G389" s="148" t="str">
        <f>IF('DATA ENTRY'!H390="","",'DATA ENTRY'!H390)</f>
        <v/>
      </c>
      <c r="H389" s="148" t="str">
        <f>IF('DATA ENTRY'!I390="","",'DATA ENTRY'!I390)</f>
        <v/>
      </c>
      <c r="I389" s="22" t="str">
        <f>IF('DATA ENTRY'!N390="","",'DATA ENTRY'!N390)</f>
        <v/>
      </c>
      <c r="J389" s="147" t="str">
        <f>IF('DATA ENTRY'!O390="","",'DATA ENTRY'!O390)</f>
        <v/>
      </c>
      <c r="K389" s="22" t="str">
        <f>IF('DATA ENTRY'!P390="","",'DATA ENTRY'!P390)</f>
        <v/>
      </c>
      <c r="L389" s="147" t="str">
        <f>IF('DATA ENTRY'!Q390="","",'DATA ENTRY'!Q390)</f>
        <v/>
      </c>
      <c r="M389" s="22" t="str">
        <f>IF('DATA ENTRY'!R390="","",'DATA ENTRY'!R390)</f>
        <v/>
      </c>
      <c r="N389" s="147" t="str">
        <f>IF('DATA ENTRY'!S390="","",'DATA ENTRY'!S390)</f>
        <v/>
      </c>
      <c r="O389" s="147" t="str">
        <f t="shared" si="5"/>
        <v/>
      </c>
      <c r="P389" s="74" t="str">
        <f>IF('DATA ENTRY'!T390="","",'DATA ENTRY'!T390)</f>
        <v/>
      </c>
      <c r="Q389" s="74" t="str">
        <f>IF('DATA ENTRY'!U390="","",'DATA ENTRY'!U390)</f>
        <v/>
      </c>
      <c r="R389" s="22" t="str">
        <f>IF('DATA ENTRY'!W390="","",'DATA ENTRY'!W390)</f>
        <v/>
      </c>
      <c r="S389" s="22" t="str">
        <f>IF('DATA ENTRY'!X390="","",'DATA ENTRY'!X390)</f>
        <v/>
      </c>
      <c r="T389" s="22" t="str">
        <f>IF('DATA ENTRY'!AA390="","",'DATA ENTRY'!AA390)</f>
        <v/>
      </c>
      <c r="U389" s="22" t="str">
        <f>IF(O389="","",SUMPRODUCT(--(D389=$D$5:$D$1071),--(F389=$F$5:$F$1071),--(E389=$E$5:$E$1071),--(O389&lt;$O$5:$O$1071))+COUNTIF($O$5:O389,O389))</f>
        <v/>
      </c>
    </row>
    <row r="390" spans="1:21" ht="18" customHeight="1">
      <c r="A390" s="22" t="str">
        <f>IF(AND(H390="",D390="",F390="",G390="",I390="",J390=""),"",SUBTOTAL(3,$B$5:B390))</f>
        <v/>
      </c>
      <c r="B390" s="74" t="str">
        <f>IF('DATA ENTRY'!B391="","",'DATA ENTRY'!B391)</f>
        <v/>
      </c>
      <c r="C390" s="74" t="str">
        <f>IF('DATA ENTRY'!C391="","",'DATA ENTRY'!C391)</f>
        <v/>
      </c>
      <c r="D390" s="74" t="str">
        <f>IF('DATA ENTRY'!E391="","",'DATA ENTRY'!E391)</f>
        <v/>
      </c>
      <c r="E390" s="22" t="str">
        <f>IF('DATA ENTRY'!G391="","",'DATA ENTRY'!G391)</f>
        <v/>
      </c>
      <c r="F390" s="22" t="str">
        <f>IF('DATA ENTRY'!F391="","",'DATA ENTRY'!F391)</f>
        <v/>
      </c>
      <c r="G390" s="148" t="str">
        <f>IF('DATA ENTRY'!H391="","",'DATA ENTRY'!H391)</f>
        <v/>
      </c>
      <c r="H390" s="148" t="str">
        <f>IF('DATA ENTRY'!I391="","",'DATA ENTRY'!I391)</f>
        <v/>
      </c>
      <c r="I390" s="22" t="str">
        <f>IF('DATA ENTRY'!N391="","",'DATA ENTRY'!N391)</f>
        <v/>
      </c>
      <c r="J390" s="147" t="str">
        <f>IF('DATA ENTRY'!O391="","",'DATA ENTRY'!O391)</f>
        <v/>
      </c>
      <c r="K390" s="22" t="str">
        <f>IF('DATA ENTRY'!P391="","",'DATA ENTRY'!P391)</f>
        <v/>
      </c>
      <c r="L390" s="147" t="str">
        <f>IF('DATA ENTRY'!Q391="","",'DATA ENTRY'!Q391)</f>
        <v/>
      </c>
      <c r="M390" s="22" t="str">
        <f>IF('DATA ENTRY'!R391="","",'DATA ENTRY'!R391)</f>
        <v/>
      </c>
      <c r="N390" s="147" t="str">
        <f>IF('DATA ENTRY'!S391="","",'DATA ENTRY'!S391)</f>
        <v/>
      </c>
      <c r="O390" s="147" t="str">
        <f t="shared" ref="O390:O453" si="6">IFERROR(IF(J390="","",SUM(J390*75%+L390*25%)),"")</f>
        <v/>
      </c>
      <c r="P390" s="74" t="str">
        <f>IF('DATA ENTRY'!T391="","",'DATA ENTRY'!T391)</f>
        <v/>
      </c>
      <c r="Q390" s="74" t="str">
        <f>IF('DATA ENTRY'!U391="","",'DATA ENTRY'!U391)</f>
        <v/>
      </c>
      <c r="R390" s="22" t="str">
        <f>IF('DATA ENTRY'!W391="","",'DATA ENTRY'!W391)</f>
        <v/>
      </c>
      <c r="S390" s="22" t="str">
        <f>IF('DATA ENTRY'!X391="","",'DATA ENTRY'!X391)</f>
        <v/>
      </c>
      <c r="T390" s="22" t="str">
        <f>IF('DATA ENTRY'!AA391="","",'DATA ENTRY'!AA391)</f>
        <v/>
      </c>
      <c r="U390" s="22" t="str">
        <f>IF(O390="","",SUMPRODUCT(--(D390=$D$5:$D$1071),--(F390=$F$5:$F$1071),--(E390=$E$5:$E$1071),--(O390&lt;$O$5:$O$1071))+COUNTIF($O$5:O390,O390))</f>
        <v/>
      </c>
    </row>
    <row r="391" spans="1:21" ht="18" customHeight="1">
      <c r="A391" s="22" t="str">
        <f>IF(AND(H391="",D391="",F391="",G391="",I391="",J391=""),"",SUBTOTAL(3,$B$5:B391))</f>
        <v/>
      </c>
      <c r="B391" s="74" t="str">
        <f>IF('DATA ENTRY'!B392="","",'DATA ENTRY'!B392)</f>
        <v/>
      </c>
      <c r="C391" s="74" t="str">
        <f>IF('DATA ENTRY'!C392="","",'DATA ENTRY'!C392)</f>
        <v/>
      </c>
      <c r="D391" s="74" t="str">
        <f>IF('DATA ENTRY'!E392="","",'DATA ENTRY'!E392)</f>
        <v/>
      </c>
      <c r="E391" s="22" t="str">
        <f>IF('DATA ENTRY'!G392="","",'DATA ENTRY'!G392)</f>
        <v/>
      </c>
      <c r="F391" s="22" t="str">
        <f>IF('DATA ENTRY'!F392="","",'DATA ENTRY'!F392)</f>
        <v/>
      </c>
      <c r="G391" s="148" t="str">
        <f>IF('DATA ENTRY'!H392="","",'DATA ENTRY'!H392)</f>
        <v/>
      </c>
      <c r="H391" s="148" t="str">
        <f>IF('DATA ENTRY'!I392="","",'DATA ENTRY'!I392)</f>
        <v/>
      </c>
      <c r="I391" s="22" t="str">
        <f>IF('DATA ENTRY'!N392="","",'DATA ENTRY'!N392)</f>
        <v/>
      </c>
      <c r="J391" s="147" t="str">
        <f>IF('DATA ENTRY'!O392="","",'DATA ENTRY'!O392)</f>
        <v/>
      </c>
      <c r="K391" s="22" t="str">
        <f>IF('DATA ENTRY'!P392="","",'DATA ENTRY'!P392)</f>
        <v/>
      </c>
      <c r="L391" s="147" t="str">
        <f>IF('DATA ENTRY'!Q392="","",'DATA ENTRY'!Q392)</f>
        <v/>
      </c>
      <c r="M391" s="22" t="str">
        <f>IF('DATA ENTRY'!R392="","",'DATA ENTRY'!R392)</f>
        <v/>
      </c>
      <c r="N391" s="147" t="str">
        <f>IF('DATA ENTRY'!S392="","",'DATA ENTRY'!S392)</f>
        <v/>
      </c>
      <c r="O391" s="147" t="str">
        <f t="shared" si="6"/>
        <v/>
      </c>
      <c r="P391" s="74" t="str">
        <f>IF('DATA ENTRY'!T392="","",'DATA ENTRY'!T392)</f>
        <v/>
      </c>
      <c r="Q391" s="74" t="str">
        <f>IF('DATA ENTRY'!U392="","",'DATA ENTRY'!U392)</f>
        <v/>
      </c>
      <c r="R391" s="22" t="str">
        <f>IF('DATA ENTRY'!W392="","",'DATA ENTRY'!W392)</f>
        <v/>
      </c>
      <c r="S391" s="22" t="str">
        <f>IF('DATA ENTRY'!X392="","",'DATA ENTRY'!X392)</f>
        <v/>
      </c>
      <c r="T391" s="22" t="str">
        <f>IF('DATA ENTRY'!AA392="","",'DATA ENTRY'!AA392)</f>
        <v/>
      </c>
      <c r="U391" s="22" t="str">
        <f>IF(O391="","",SUMPRODUCT(--(D391=$D$5:$D$1071),--(F391=$F$5:$F$1071),--(E391=$E$5:$E$1071),--(O391&lt;$O$5:$O$1071))+COUNTIF($O$5:O391,O391))</f>
        <v/>
      </c>
    </row>
    <row r="392" spans="1:21" ht="18" customHeight="1">
      <c r="A392" s="22" t="str">
        <f>IF(AND(H392="",D392="",F392="",G392="",I392="",J392=""),"",SUBTOTAL(3,$B$5:B392))</f>
        <v/>
      </c>
      <c r="B392" s="74" t="str">
        <f>IF('DATA ENTRY'!B393="","",'DATA ENTRY'!B393)</f>
        <v/>
      </c>
      <c r="C392" s="74" t="str">
        <f>IF('DATA ENTRY'!C393="","",'DATA ENTRY'!C393)</f>
        <v/>
      </c>
      <c r="D392" s="74" t="str">
        <f>IF('DATA ENTRY'!E393="","",'DATA ENTRY'!E393)</f>
        <v/>
      </c>
      <c r="E392" s="22" t="str">
        <f>IF('DATA ENTRY'!G393="","",'DATA ENTRY'!G393)</f>
        <v/>
      </c>
      <c r="F392" s="22" t="str">
        <f>IF('DATA ENTRY'!F393="","",'DATA ENTRY'!F393)</f>
        <v/>
      </c>
      <c r="G392" s="148" t="str">
        <f>IF('DATA ENTRY'!H393="","",'DATA ENTRY'!H393)</f>
        <v/>
      </c>
      <c r="H392" s="148" t="str">
        <f>IF('DATA ENTRY'!I393="","",'DATA ENTRY'!I393)</f>
        <v/>
      </c>
      <c r="I392" s="22" t="str">
        <f>IF('DATA ENTRY'!N393="","",'DATA ENTRY'!N393)</f>
        <v/>
      </c>
      <c r="J392" s="147" t="str">
        <f>IF('DATA ENTRY'!O393="","",'DATA ENTRY'!O393)</f>
        <v/>
      </c>
      <c r="K392" s="22" t="str">
        <f>IF('DATA ENTRY'!P393="","",'DATA ENTRY'!P393)</f>
        <v/>
      </c>
      <c r="L392" s="147" t="str">
        <f>IF('DATA ENTRY'!Q393="","",'DATA ENTRY'!Q393)</f>
        <v/>
      </c>
      <c r="M392" s="22" t="str">
        <f>IF('DATA ENTRY'!R393="","",'DATA ENTRY'!R393)</f>
        <v/>
      </c>
      <c r="N392" s="147" t="str">
        <f>IF('DATA ENTRY'!S393="","",'DATA ENTRY'!S393)</f>
        <v/>
      </c>
      <c r="O392" s="147" t="str">
        <f t="shared" si="6"/>
        <v/>
      </c>
      <c r="P392" s="74" t="str">
        <f>IF('DATA ENTRY'!T393="","",'DATA ENTRY'!T393)</f>
        <v/>
      </c>
      <c r="Q392" s="74" t="str">
        <f>IF('DATA ENTRY'!U393="","",'DATA ENTRY'!U393)</f>
        <v/>
      </c>
      <c r="R392" s="22" t="str">
        <f>IF('DATA ENTRY'!W393="","",'DATA ENTRY'!W393)</f>
        <v/>
      </c>
      <c r="S392" s="22" t="str">
        <f>IF('DATA ENTRY'!X393="","",'DATA ENTRY'!X393)</f>
        <v/>
      </c>
      <c r="T392" s="22" t="str">
        <f>IF('DATA ENTRY'!AA393="","",'DATA ENTRY'!AA393)</f>
        <v/>
      </c>
      <c r="U392" s="22" t="str">
        <f>IF(O392="","",SUMPRODUCT(--(D392=$D$5:$D$1071),--(F392=$F$5:$F$1071),--(E392=$E$5:$E$1071),--(O392&lt;$O$5:$O$1071))+COUNTIF($O$5:O392,O392))</f>
        <v/>
      </c>
    </row>
    <row r="393" spans="1:21" ht="18" customHeight="1">
      <c r="A393" s="22" t="str">
        <f>IF(AND(H393="",D393="",F393="",G393="",I393="",J393=""),"",SUBTOTAL(3,$B$5:B393))</f>
        <v/>
      </c>
      <c r="B393" s="74" t="str">
        <f>IF('DATA ENTRY'!B394="","",'DATA ENTRY'!B394)</f>
        <v/>
      </c>
      <c r="C393" s="74" t="str">
        <f>IF('DATA ENTRY'!C394="","",'DATA ENTRY'!C394)</f>
        <v/>
      </c>
      <c r="D393" s="74" t="str">
        <f>IF('DATA ENTRY'!E394="","",'DATA ENTRY'!E394)</f>
        <v/>
      </c>
      <c r="E393" s="22" t="str">
        <f>IF('DATA ENTRY'!G394="","",'DATA ENTRY'!G394)</f>
        <v/>
      </c>
      <c r="F393" s="22" t="str">
        <f>IF('DATA ENTRY'!F394="","",'DATA ENTRY'!F394)</f>
        <v/>
      </c>
      <c r="G393" s="148" t="str">
        <f>IF('DATA ENTRY'!H394="","",'DATA ENTRY'!H394)</f>
        <v/>
      </c>
      <c r="H393" s="148" t="str">
        <f>IF('DATA ENTRY'!I394="","",'DATA ENTRY'!I394)</f>
        <v/>
      </c>
      <c r="I393" s="22" t="str">
        <f>IF('DATA ENTRY'!N394="","",'DATA ENTRY'!N394)</f>
        <v/>
      </c>
      <c r="J393" s="147" t="str">
        <f>IF('DATA ENTRY'!O394="","",'DATA ENTRY'!O394)</f>
        <v/>
      </c>
      <c r="K393" s="22" t="str">
        <f>IF('DATA ENTRY'!P394="","",'DATA ENTRY'!P394)</f>
        <v/>
      </c>
      <c r="L393" s="147" t="str">
        <f>IF('DATA ENTRY'!Q394="","",'DATA ENTRY'!Q394)</f>
        <v/>
      </c>
      <c r="M393" s="22" t="str">
        <f>IF('DATA ENTRY'!R394="","",'DATA ENTRY'!R394)</f>
        <v/>
      </c>
      <c r="N393" s="147" t="str">
        <f>IF('DATA ENTRY'!S394="","",'DATA ENTRY'!S394)</f>
        <v/>
      </c>
      <c r="O393" s="147" t="str">
        <f t="shared" si="6"/>
        <v/>
      </c>
      <c r="P393" s="74" t="str">
        <f>IF('DATA ENTRY'!T394="","",'DATA ENTRY'!T394)</f>
        <v/>
      </c>
      <c r="Q393" s="74" t="str">
        <f>IF('DATA ENTRY'!U394="","",'DATA ENTRY'!U394)</f>
        <v/>
      </c>
      <c r="R393" s="22" t="str">
        <f>IF('DATA ENTRY'!W394="","",'DATA ENTRY'!W394)</f>
        <v/>
      </c>
      <c r="S393" s="22" t="str">
        <f>IF('DATA ENTRY'!X394="","",'DATA ENTRY'!X394)</f>
        <v/>
      </c>
      <c r="T393" s="22" t="str">
        <f>IF('DATA ENTRY'!AA394="","",'DATA ENTRY'!AA394)</f>
        <v/>
      </c>
      <c r="U393" s="22" t="str">
        <f>IF(O393="","",SUMPRODUCT(--(D393=$D$5:$D$1071),--(F393=$F$5:$F$1071),--(E393=$E$5:$E$1071),--(O393&lt;$O$5:$O$1071))+COUNTIF($O$5:O393,O393))</f>
        <v/>
      </c>
    </row>
    <row r="394" spans="1:21" ht="18" customHeight="1">
      <c r="A394" s="22" t="str">
        <f>IF(AND(H394="",D394="",F394="",G394="",I394="",J394=""),"",SUBTOTAL(3,$B$5:B394))</f>
        <v/>
      </c>
      <c r="B394" s="74" t="str">
        <f>IF('DATA ENTRY'!B395="","",'DATA ENTRY'!B395)</f>
        <v/>
      </c>
      <c r="C394" s="74" t="str">
        <f>IF('DATA ENTRY'!C395="","",'DATA ENTRY'!C395)</f>
        <v/>
      </c>
      <c r="D394" s="74" t="str">
        <f>IF('DATA ENTRY'!E395="","",'DATA ENTRY'!E395)</f>
        <v/>
      </c>
      <c r="E394" s="22" t="str">
        <f>IF('DATA ENTRY'!G395="","",'DATA ENTRY'!G395)</f>
        <v/>
      </c>
      <c r="F394" s="22" t="str">
        <f>IF('DATA ENTRY'!F395="","",'DATA ENTRY'!F395)</f>
        <v/>
      </c>
      <c r="G394" s="148" t="str">
        <f>IF('DATA ENTRY'!H395="","",'DATA ENTRY'!H395)</f>
        <v/>
      </c>
      <c r="H394" s="148" t="str">
        <f>IF('DATA ENTRY'!I395="","",'DATA ENTRY'!I395)</f>
        <v/>
      </c>
      <c r="I394" s="22" t="str">
        <f>IF('DATA ENTRY'!N395="","",'DATA ENTRY'!N395)</f>
        <v/>
      </c>
      <c r="J394" s="147" t="str">
        <f>IF('DATA ENTRY'!O395="","",'DATA ENTRY'!O395)</f>
        <v/>
      </c>
      <c r="K394" s="22" t="str">
        <f>IF('DATA ENTRY'!P395="","",'DATA ENTRY'!P395)</f>
        <v/>
      </c>
      <c r="L394" s="147" t="str">
        <f>IF('DATA ENTRY'!Q395="","",'DATA ENTRY'!Q395)</f>
        <v/>
      </c>
      <c r="M394" s="22" t="str">
        <f>IF('DATA ENTRY'!R395="","",'DATA ENTRY'!R395)</f>
        <v/>
      </c>
      <c r="N394" s="147" t="str">
        <f>IF('DATA ENTRY'!S395="","",'DATA ENTRY'!S395)</f>
        <v/>
      </c>
      <c r="O394" s="147" t="str">
        <f t="shared" si="6"/>
        <v/>
      </c>
      <c r="P394" s="74" t="str">
        <f>IF('DATA ENTRY'!T395="","",'DATA ENTRY'!T395)</f>
        <v/>
      </c>
      <c r="Q394" s="74" t="str">
        <f>IF('DATA ENTRY'!U395="","",'DATA ENTRY'!U395)</f>
        <v/>
      </c>
      <c r="R394" s="22" t="str">
        <f>IF('DATA ENTRY'!W395="","",'DATA ENTRY'!W395)</f>
        <v/>
      </c>
      <c r="S394" s="22" t="str">
        <f>IF('DATA ENTRY'!X395="","",'DATA ENTRY'!X395)</f>
        <v/>
      </c>
      <c r="T394" s="22" t="str">
        <f>IF('DATA ENTRY'!AA395="","",'DATA ENTRY'!AA395)</f>
        <v/>
      </c>
      <c r="U394" s="22" t="str">
        <f>IF(O394="","",SUMPRODUCT(--(D394=$D$5:$D$1071),--(F394=$F$5:$F$1071),--(E394=$E$5:$E$1071),--(O394&lt;$O$5:$O$1071))+COUNTIF($O$5:O394,O394))</f>
        <v/>
      </c>
    </row>
    <row r="395" spans="1:21" ht="18" customHeight="1">
      <c r="A395" s="22" t="str">
        <f>IF(AND(H395="",D395="",F395="",G395="",I395="",J395=""),"",SUBTOTAL(3,$B$5:B395))</f>
        <v/>
      </c>
      <c r="B395" s="74" t="str">
        <f>IF('DATA ENTRY'!B396="","",'DATA ENTRY'!B396)</f>
        <v/>
      </c>
      <c r="C395" s="74" t="str">
        <f>IF('DATA ENTRY'!C396="","",'DATA ENTRY'!C396)</f>
        <v/>
      </c>
      <c r="D395" s="74" t="str">
        <f>IF('DATA ENTRY'!E396="","",'DATA ENTRY'!E396)</f>
        <v/>
      </c>
      <c r="E395" s="22" t="str">
        <f>IF('DATA ENTRY'!G396="","",'DATA ENTRY'!G396)</f>
        <v/>
      </c>
      <c r="F395" s="22" t="str">
        <f>IF('DATA ENTRY'!F396="","",'DATA ENTRY'!F396)</f>
        <v/>
      </c>
      <c r="G395" s="148" t="str">
        <f>IF('DATA ENTRY'!H396="","",'DATA ENTRY'!H396)</f>
        <v/>
      </c>
      <c r="H395" s="148" t="str">
        <f>IF('DATA ENTRY'!I396="","",'DATA ENTRY'!I396)</f>
        <v/>
      </c>
      <c r="I395" s="22" t="str">
        <f>IF('DATA ENTRY'!N396="","",'DATA ENTRY'!N396)</f>
        <v/>
      </c>
      <c r="J395" s="147" t="str">
        <f>IF('DATA ENTRY'!O396="","",'DATA ENTRY'!O396)</f>
        <v/>
      </c>
      <c r="K395" s="22" t="str">
        <f>IF('DATA ENTRY'!P396="","",'DATA ENTRY'!P396)</f>
        <v/>
      </c>
      <c r="L395" s="147" t="str">
        <f>IF('DATA ENTRY'!Q396="","",'DATA ENTRY'!Q396)</f>
        <v/>
      </c>
      <c r="M395" s="22" t="str">
        <f>IF('DATA ENTRY'!R396="","",'DATA ENTRY'!R396)</f>
        <v/>
      </c>
      <c r="N395" s="147" t="str">
        <f>IF('DATA ENTRY'!S396="","",'DATA ENTRY'!S396)</f>
        <v/>
      </c>
      <c r="O395" s="147" t="str">
        <f t="shared" si="6"/>
        <v/>
      </c>
      <c r="P395" s="74" t="str">
        <f>IF('DATA ENTRY'!T396="","",'DATA ENTRY'!T396)</f>
        <v/>
      </c>
      <c r="Q395" s="74" t="str">
        <f>IF('DATA ENTRY'!U396="","",'DATA ENTRY'!U396)</f>
        <v/>
      </c>
      <c r="R395" s="22" t="str">
        <f>IF('DATA ENTRY'!W396="","",'DATA ENTRY'!W396)</f>
        <v/>
      </c>
      <c r="S395" s="22" t="str">
        <f>IF('DATA ENTRY'!X396="","",'DATA ENTRY'!X396)</f>
        <v/>
      </c>
      <c r="T395" s="22" t="str">
        <f>IF('DATA ENTRY'!AA396="","",'DATA ENTRY'!AA396)</f>
        <v/>
      </c>
      <c r="U395" s="22" t="str">
        <f>IF(O395="","",SUMPRODUCT(--(D395=$D$5:$D$1071),--(F395=$F$5:$F$1071),--(E395=$E$5:$E$1071),--(O395&lt;$O$5:$O$1071))+COUNTIF($O$5:O395,O395))</f>
        <v/>
      </c>
    </row>
    <row r="396" spans="1:21" ht="18" customHeight="1">
      <c r="A396" s="22" t="str">
        <f>IF(AND(H396="",D396="",F396="",G396="",I396="",J396=""),"",SUBTOTAL(3,$B$5:B396))</f>
        <v/>
      </c>
      <c r="B396" s="74" t="str">
        <f>IF('DATA ENTRY'!B397="","",'DATA ENTRY'!B397)</f>
        <v/>
      </c>
      <c r="C396" s="74" t="str">
        <f>IF('DATA ENTRY'!C397="","",'DATA ENTRY'!C397)</f>
        <v/>
      </c>
      <c r="D396" s="74" t="str">
        <f>IF('DATA ENTRY'!E397="","",'DATA ENTRY'!E397)</f>
        <v/>
      </c>
      <c r="E396" s="22" t="str">
        <f>IF('DATA ENTRY'!G397="","",'DATA ENTRY'!G397)</f>
        <v/>
      </c>
      <c r="F396" s="22" t="str">
        <f>IF('DATA ENTRY'!F397="","",'DATA ENTRY'!F397)</f>
        <v/>
      </c>
      <c r="G396" s="148" t="str">
        <f>IF('DATA ENTRY'!H397="","",'DATA ENTRY'!H397)</f>
        <v/>
      </c>
      <c r="H396" s="148" t="str">
        <f>IF('DATA ENTRY'!I397="","",'DATA ENTRY'!I397)</f>
        <v/>
      </c>
      <c r="I396" s="22" t="str">
        <f>IF('DATA ENTRY'!N397="","",'DATA ENTRY'!N397)</f>
        <v/>
      </c>
      <c r="J396" s="147" t="str">
        <f>IF('DATA ENTRY'!O397="","",'DATA ENTRY'!O397)</f>
        <v/>
      </c>
      <c r="K396" s="22" t="str">
        <f>IF('DATA ENTRY'!P397="","",'DATA ENTRY'!P397)</f>
        <v/>
      </c>
      <c r="L396" s="147" t="str">
        <f>IF('DATA ENTRY'!Q397="","",'DATA ENTRY'!Q397)</f>
        <v/>
      </c>
      <c r="M396" s="22" t="str">
        <f>IF('DATA ENTRY'!R397="","",'DATA ENTRY'!R397)</f>
        <v/>
      </c>
      <c r="N396" s="147" t="str">
        <f>IF('DATA ENTRY'!S397="","",'DATA ENTRY'!S397)</f>
        <v/>
      </c>
      <c r="O396" s="147" t="str">
        <f t="shared" si="6"/>
        <v/>
      </c>
      <c r="P396" s="74" t="str">
        <f>IF('DATA ENTRY'!T397="","",'DATA ENTRY'!T397)</f>
        <v/>
      </c>
      <c r="Q396" s="74" t="str">
        <f>IF('DATA ENTRY'!U397="","",'DATA ENTRY'!U397)</f>
        <v/>
      </c>
      <c r="R396" s="22" t="str">
        <f>IF('DATA ENTRY'!W397="","",'DATA ENTRY'!W397)</f>
        <v/>
      </c>
      <c r="S396" s="22" t="str">
        <f>IF('DATA ENTRY'!X397="","",'DATA ENTRY'!X397)</f>
        <v/>
      </c>
      <c r="T396" s="22" t="str">
        <f>IF('DATA ENTRY'!AA397="","",'DATA ENTRY'!AA397)</f>
        <v/>
      </c>
      <c r="U396" s="22" t="str">
        <f>IF(O396="","",SUMPRODUCT(--(D396=$D$5:$D$1071),--(F396=$F$5:$F$1071),--(E396=$E$5:$E$1071),--(O396&lt;$O$5:$O$1071))+COUNTIF($O$5:O396,O396))</f>
        <v/>
      </c>
    </row>
    <row r="397" spans="1:21" ht="18" customHeight="1">
      <c r="A397" s="22" t="str">
        <f>IF(AND(H397="",D397="",F397="",G397="",I397="",J397=""),"",SUBTOTAL(3,$B$5:B397))</f>
        <v/>
      </c>
      <c r="B397" s="74" t="str">
        <f>IF('DATA ENTRY'!B398="","",'DATA ENTRY'!B398)</f>
        <v/>
      </c>
      <c r="C397" s="74" t="str">
        <f>IF('DATA ENTRY'!C398="","",'DATA ENTRY'!C398)</f>
        <v/>
      </c>
      <c r="D397" s="74" t="str">
        <f>IF('DATA ENTRY'!E398="","",'DATA ENTRY'!E398)</f>
        <v/>
      </c>
      <c r="E397" s="22" t="str">
        <f>IF('DATA ENTRY'!G398="","",'DATA ENTRY'!G398)</f>
        <v/>
      </c>
      <c r="F397" s="22" t="str">
        <f>IF('DATA ENTRY'!F398="","",'DATA ENTRY'!F398)</f>
        <v/>
      </c>
      <c r="G397" s="148" t="str">
        <f>IF('DATA ENTRY'!H398="","",'DATA ENTRY'!H398)</f>
        <v/>
      </c>
      <c r="H397" s="148" t="str">
        <f>IF('DATA ENTRY'!I398="","",'DATA ENTRY'!I398)</f>
        <v/>
      </c>
      <c r="I397" s="22" t="str">
        <f>IF('DATA ENTRY'!N398="","",'DATA ENTRY'!N398)</f>
        <v/>
      </c>
      <c r="J397" s="147" t="str">
        <f>IF('DATA ENTRY'!O398="","",'DATA ENTRY'!O398)</f>
        <v/>
      </c>
      <c r="K397" s="22" t="str">
        <f>IF('DATA ENTRY'!P398="","",'DATA ENTRY'!P398)</f>
        <v/>
      </c>
      <c r="L397" s="147" t="str">
        <f>IF('DATA ENTRY'!Q398="","",'DATA ENTRY'!Q398)</f>
        <v/>
      </c>
      <c r="M397" s="22" t="str">
        <f>IF('DATA ENTRY'!R398="","",'DATA ENTRY'!R398)</f>
        <v/>
      </c>
      <c r="N397" s="147" t="str">
        <f>IF('DATA ENTRY'!S398="","",'DATA ENTRY'!S398)</f>
        <v/>
      </c>
      <c r="O397" s="147" t="str">
        <f t="shared" si="6"/>
        <v/>
      </c>
      <c r="P397" s="74" t="str">
        <f>IF('DATA ENTRY'!T398="","",'DATA ENTRY'!T398)</f>
        <v/>
      </c>
      <c r="Q397" s="74" t="str">
        <f>IF('DATA ENTRY'!U398="","",'DATA ENTRY'!U398)</f>
        <v/>
      </c>
      <c r="R397" s="22" t="str">
        <f>IF('DATA ENTRY'!W398="","",'DATA ENTRY'!W398)</f>
        <v/>
      </c>
      <c r="S397" s="22" t="str">
        <f>IF('DATA ENTRY'!X398="","",'DATA ENTRY'!X398)</f>
        <v/>
      </c>
      <c r="T397" s="22" t="str">
        <f>IF('DATA ENTRY'!AA398="","",'DATA ENTRY'!AA398)</f>
        <v/>
      </c>
      <c r="U397" s="22" t="str">
        <f>IF(O397="","",SUMPRODUCT(--(D397=$D$5:$D$1071),--(F397=$F$5:$F$1071),--(E397=$E$5:$E$1071),--(O397&lt;$O$5:$O$1071))+COUNTIF($O$5:O397,O397))</f>
        <v/>
      </c>
    </row>
    <row r="398" spans="1:21" ht="18" customHeight="1">
      <c r="A398" s="22" t="str">
        <f>IF(AND(H398="",D398="",F398="",G398="",I398="",J398=""),"",SUBTOTAL(3,$B$5:B398))</f>
        <v/>
      </c>
      <c r="B398" s="74" t="str">
        <f>IF('DATA ENTRY'!B399="","",'DATA ENTRY'!B399)</f>
        <v/>
      </c>
      <c r="C398" s="74" t="str">
        <f>IF('DATA ENTRY'!C399="","",'DATA ENTRY'!C399)</f>
        <v/>
      </c>
      <c r="D398" s="74" t="str">
        <f>IF('DATA ENTRY'!E399="","",'DATA ENTRY'!E399)</f>
        <v/>
      </c>
      <c r="E398" s="22" t="str">
        <f>IF('DATA ENTRY'!G399="","",'DATA ENTRY'!G399)</f>
        <v/>
      </c>
      <c r="F398" s="22" t="str">
        <f>IF('DATA ENTRY'!F399="","",'DATA ENTRY'!F399)</f>
        <v/>
      </c>
      <c r="G398" s="148" t="str">
        <f>IF('DATA ENTRY'!H399="","",'DATA ENTRY'!H399)</f>
        <v/>
      </c>
      <c r="H398" s="148" t="str">
        <f>IF('DATA ENTRY'!I399="","",'DATA ENTRY'!I399)</f>
        <v/>
      </c>
      <c r="I398" s="22" t="str">
        <f>IF('DATA ENTRY'!N399="","",'DATA ENTRY'!N399)</f>
        <v/>
      </c>
      <c r="J398" s="147" t="str">
        <f>IF('DATA ENTRY'!O399="","",'DATA ENTRY'!O399)</f>
        <v/>
      </c>
      <c r="K398" s="22" t="str">
        <f>IF('DATA ENTRY'!P399="","",'DATA ENTRY'!P399)</f>
        <v/>
      </c>
      <c r="L398" s="147" t="str">
        <f>IF('DATA ENTRY'!Q399="","",'DATA ENTRY'!Q399)</f>
        <v/>
      </c>
      <c r="M398" s="22" t="str">
        <f>IF('DATA ENTRY'!R399="","",'DATA ENTRY'!R399)</f>
        <v/>
      </c>
      <c r="N398" s="147" t="str">
        <f>IF('DATA ENTRY'!S399="","",'DATA ENTRY'!S399)</f>
        <v/>
      </c>
      <c r="O398" s="147" t="str">
        <f t="shared" si="6"/>
        <v/>
      </c>
      <c r="P398" s="74" t="str">
        <f>IF('DATA ENTRY'!T399="","",'DATA ENTRY'!T399)</f>
        <v/>
      </c>
      <c r="Q398" s="74" t="str">
        <f>IF('DATA ENTRY'!U399="","",'DATA ENTRY'!U399)</f>
        <v/>
      </c>
      <c r="R398" s="22" t="str">
        <f>IF('DATA ENTRY'!W399="","",'DATA ENTRY'!W399)</f>
        <v/>
      </c>
      <c r="S398" s="22" t="str">
        <f>IF('DATA ENTRY'!X399="","",'DATA ENTRY'!X399)</f>
        <v/>
      </c>
      <c r="T398" s="22" t="str">
        <f>IF('DATA ENTRY'!AA399="","",'DATA ENTRY'!AA399)</f>
        <v/>
      </c>
      <c r="U398" s="22" t="str">
        <f>IF(O398="","",SUMPRODUCT(--(D398=$D$5:$D$1071),--(F398=$F$5:$F$1071),--(E398=$E$5:$E$1071),--(O398&lt;$O$5:$O$1071))+COUNTIF($O$5:O398,O398))</f>
        <v/>
      </c>
    </row>
    <row r="399" spans="1:21" ht="18" customHeight="1">
      <c r="A399" s="22" t="str">
        <f>IF(AND(H399="",D399="",F399="",G399="",I399="",J399=""),"",SUBTOTAL(3,$B$5:B399))</f>
        <v/>
      </c>
      <c r="B399" s="74" t="str">
        <f>IF('DATA ENTRY'!B400="","",'DATA ENTRY'!B400)</f>
        <v/>
      </c>
      <c r="C399" s="74" t="str">
        <f>IF('DATA ENTRY'!C400="","",'DATA ENTRY'!C400)</f>
        <v/>
      </c>
      <c r="D399" s="74" t="str">
        <f>IF('DATA ENTRY'!E400="","",'DATA ENTRY'!E400)</f>
        <v/>
      </c>
      <c r="E399" s="22" t="str">
        <f>IF('DATA ENTRY'!G400="","",'DATA ENTRY'!G400)</f>
        <v/>
      </c>
      <c r="F399" s="22" t="str">
        <f>IF('DATA ENTRY'!F400="","",'DATA ENTRY'!F400)</f>
        <v/>
      </c>
      <c r="G399" s="148" t="str">
        <f>IF('DATA ENTRY'!H400="","",'DATA ENTRY'!H400)</f>
        <v/>
      </c>
      <c r="H399" s="148" t="str">
        <f>IF('DATA ENTRY'!I400="","",'DATA ENTRY'!I400)</f>
        <v/>
      </c>
      <c r="I399" s="22" t="str">
        <f>IF('DATA ENTRY'!N400="","",'DATA ENTRY'!N400)</f>
        <v/>
      </c>
      <c r="J399" s="147" t="str">
        <f>IF('DATA ENTRY'!O400="","",'DATA ENTRY'!O400)</f>
        <v/>
      </c>
      <c r="K399" s="22" t="str">
        <f>IF('DATA ENTRY'!P400="","",'DATA ENTRY'!P400)</f>
        <v/>
      </c>
      <c r="L399" s="147" t="str">
        <f>IF('DATA ENTRY'!Q400="","",'DATA ENTRY'!Q400)</f>
        <v/>
      </c>
      <c r="M399" s="22" t="str">
        <f>IF('DATA ENTRY'!R400="","",'DATA ENTRY'!R400)</f>
        <v/>
      </c>
      <c r="N399" s="147" t="str">
        <f>IF('DATA ENTRY'!S400="","",'DATA ENTRY'!S400)</f>
        <v/>
      </c>
      <c r="O399" s="147" t="str">
        <f t="shared" si="6"/>
        <v/>
      </c>
      <c r="P399" s="74" t="str">
        <f>IF('DATA ENTRY'!T400="","",'DATA ENTRY'!T400)</f>
        <v/>
      </c>
      <c r="Q399" s="74" t="str">
        <f>IF('DATA ENTRY'!U400="","",'DATA ENTRY'!U400)</f>
        <v/>
      </c>
      <c r="R399" s="22" t="str">
        <f>IF('DATA ENTRY'!W400="","",'DATA ENTRY'!W400)</f>
        <v/>
      </c>
      <c r="S399" s="22" t="str">
        <f>IF('DATA ENTRY'!X400="","",'DATA ENTRY'!X400)</f>
        <v/>
      </c>
      <c r="T399" s="22" t="str">
        <f>IF('DATA ENTRY'!AA400="","",'DATA ENTRY'!AA400)</f>
        <v/>
      </c>
      <c r="U399" s="22" t="str">
        <f>IF(O399="","",SUMPRODUCT(--(D399=$D$5:$D$1071),--(F399=$F$5:$F$1071),--(E399=$E$5:$E$1071),--(O399&lt;$O$5:$O$1071))+COUNTIF($O$5:O399,O399))</f>
        <v/>
      </c>
    </row>
    <row r="400" spans="1:21" ht="18" customHeight="1">
      <c r="A400" s="22" t="str">
        <f>IF(AND(H400="",D400="",F400="",G400="",I400="",J400=""),"",SUBTOTAL(3,$B$5:B400))</f>
        <v/>
      </c>
      <c r="B400" s="74" t="str">
        <f>IF('DATA ENTRY'!B401="","",'DATA ENTRY'!B401)</f>
        <v/>
      </c>
      <c r="C400" s="74" t="str">
        <f>IF('DATA ENTRY'!C401="","",'DATA ENTRY'!C401)</f>
        <v/>
      </c>
      <c r="D400" s="74" t="str">
        <f>IF('DATA ENTRY'!E401="","",'DATA ENTRY'!E401)</f>
        <v/>
      </c>
      <c r="E400" s="22" t="str">
        <f>IF('DATA ENTRY'!G401="","",'DATA ENTRY'!G401)</f>
        <v/>
      </c>
      <c r="F400" s="22" t="str">
        <f>IF('DATA ENTRY'!F401="","",'DATA ENTRY'!F401)</f>
        <v/>
      </c>
      <c r="G400" s="148" t="str">
        <f>IF('DATA ENTRY'!H401="","",'DATA ENTRY'!H401)</f>
        <v/>
      </c>
      <c r="H400" s="148" t="str">
        <f>IF('DATA ENTRY'!I401="","",'DATA ENTRY'!I401)</f>
        <v/>
      </c>
      <c r="I400" s="22" t="str">
        <f>IF('DATA ENTRY'!N401="","",'DATA ENTRY'!N401)</f>
        <v/>
      </c>
      <c r="J400" s="147" t="str">
        <f>IF('DATA ENTRY'!O401="","",'DATA ENTRY'!O401)</f>
        <v/>
      </c>
      <c r="K400" s="22" t="str">
        <f>IF('DATA ENTRY'!P401="","",'DATA ENTRY'!P401)</f>
        <v/>
      </c>
      <c r="L400" s="147" t="str">
        <f>IF('DATA ENTRY'!Q401="","",'DATA ENTRY'!Q401)</f>
        <v/>
      </c>
      <c r="M400" s="22" t="str">
        <f>IF('DATA ENTRY'!R401="","",'DATA ENTRY'!R401)</f>
        <v/>
      </c>
      <c r="N400" s="147" t="str">
        <f>IF('DATA ENTRY'!S401="","",'DATA ENTRY'!S401)</f>
        <v/>
      </c>
      <c r="O400" s="147" t="str">
        <f t="shared" si="6"/>
        <v/>
      </c>
      <c r="P400" s="74" t="str">
        <f>IF('DATA ENTRY'!T401="","",'DATA ENTRY'!T401)</f>
        <v/>
      </c>
      <c r="Q400" s="74" t="str">
        <f>IF('DATA ENTRY'!U401="","",'DATA ENTRY'!U401)</f>
        <v/>
      </c>
      <c r="R400" s="22" t="str">
        <f>IF('DATA ENTRY'!W401="","",'DATA ENTRY'!W401)</f>
        <v/>
      </c>
      <c r="S400" s="22" t="str">
        <f>IF('DATA ENTRY'!X401="","",'DATA ENTRY'!X401)</f>
        <v/>
      </c>
      <c r="T400" s="22" t="str">
        <f>IF('DATA ENTRY'!AA401="","",'DATA ENTRY'!AA401)</f>
        <v/>
      </c>
      <c r="U400" s="22" t="str">
        <f>IF(O400="","",SUMPRODUCT(--(D400=$D$5:$D$1071),--(F400=$F$5:$F$1071),--(E400=$E$5:$E$1071),--(O400&lt;$O$5:$O$1071))+COUNTIF($O$5:O400,O400))</f>
        <v/>
      </c>
    </row>
    <row r="401" spans="1:21" ht="18" customHeight="1">
      <c r="A401" s="22" t="str">
        <f>IF(AND(H401="",D401="",F401="",G401="",I401="",J401=""),"",SUBTOTAL(3,$B$5:B401))</f>
        <v/>
      </c>
      <c r="B401" s="74" t="str">
        <f>IF('DATA ENTRY'!B402="","",'DATA ENTRY'!B402)</f>
        <v/>
      </c>
      <c r="C401" s="74" t="str">
        <f>IF('DATA ENTRY'!C402="","",'DATA ENTRY'!C402)</f>
        <v/>
      </c>
      <c r="D401" s="74" t="str">
        <f>IF('DATA ENTRY'!E402="","",'DATA ENTRY'!E402)</f>
        <v/>
      </c>
      <c r="E401" s="22" t="str">
        <f>IF('DATA ENTRY'!G402="","",'DATA ENTRY'!G402)</f>
        <v/>
      </c>
      <c r="F401" s="22" t="str">
        <f>IF('DATA ENTRY'!F402="","",'DATA ENTRY'!F402)</f>
        <v/>
      </c>
      <c r="G401" s="148" t="str">
        <f>IF('DATA ENTRY'!H402="","",'DATA ENTRY'!H402)</f>
        <v/>
      </c>
      <c r="H401" s="148" t="str">
        <f>IF('DATA ENTRY'!I402="","",'DATA ENTRY'!I402)</f>
        <v/>
      </c>
      <c r="I401" s="22" t="str">
        <f>IF('DATA ENTRY'!N402="","",'DATA ENTRY'!N402)</f>
        <v/>
      </c>
      <c r="J401" s="147" t="str">
        <f>IF('DATA ENTRY'!O402="","",'DATA ENTRY'!O402)</f>
        <v/>
      </c>
      <c r="K401" s="22" t="str">
        <f>IF('DATA ENTRY'!P402="","",'DATA ENTRY'!P402)</f>
        <v/>
      </c>
      <c r="L401" s="147" t="str">
        <f>IF('DATA ENTRY'!Q402="","",'DATA ENTRY'!Q402)</f>
        <v/>
      </c>
      <c r="M401" s="22" t="str">
        <f>IF('DATA ENTRY'!R402="","",'DATA ENTRY'!R402)</f>
        <v/>
      </c>
      <c r="N401" s="147" t="str">
        <f>IF('DATA ENTRY'!S402="","",'DATA ENTRY'!S402)</f>
        <v/>
      </c>
      <c r="O401" s="147" t="str">
        <f t="shared" si="6"/>
        <v/>
      </c>
      <c r="P401" s="74" t="str">
        <f>IF('DATA ENTRY'!T402="","",'DATA ENTRY'!T402)</f>
        <v/>
      </c>
      <c r="Q401" s="74" t="str">
        <f>IF('DATA ENTRY'!U402="","",'DATA ENTRY'!U402)</f>
        <v/>
      </c>
      <c r="R401" s="22" t="str">
        <f>IF('DATA ENTRY'!W402="","",'DATA ENTRY'!W402)</f>
        <v/>
      </c>
      <c r="S401" s="22" t="str">
        <f>IF('DATA ENTRY'!X402="","",'DATA ENTRY'!X402)</f>
        <v/>
      </c>
      <c r="T401" s="22" t="str">
        <f>IF('DATA ENTRY'!AA402="","",'DATA ENTRY'!AA402)</f>
        <v/>
      </c>
      <c r="U401" s="22" t="str">
        <f>IF(O401="","",SUMPRODUCT(--(D401=$D$5:$D$1071),--(F401=$F$5:$F$1071),--(E401=$E$5:$E$1071),--(O401&lt;$O$5:$O$1071))+COUNTIF($O$5:O401,O401))</f>
        <v/>
      </c>
    </row>
    <row r="402" spans="1:21" ht="18" customHeight="1">
      <c r="A402" s="22" t="str">
        <f>IF(AND(H402="",D402="",F402="",G402="",I402="",J402=""),"",SUBTOTAL(3,$B$5:B402))</f>
        <v/>
      </c>
      <c r="B402" s="74" t="str">
        <f>IF('DATA ENTRY'!B403="","",'DATA ENTRY'!B403)</f>
        <v/>
      </c>
      <c r="C402" s="74" t="str">
        <f>IF('DATA ENTRY'!C403="","",'DATA ENTRY'!C403)</f>
        <v/>
      </c>
      <c r="D402" s="74" t="str">
        <f>IF('DATA ENTRY'!E403="","",'DATA ENTRY'!E403)</f>
        <v/>
      </c>
      <c r="E402" s="22" t="str">
        <f>IF('DATA ENTRY'!G403="","",'DATA ENTRY'!G403)</f>
        <v/>
      </c>
      <c r="F402" s="22" t="str">
        <f>IF('DATA ENTRY'!F403="","",'DATA ENTRY'!F403)</f>
        <v/>
      </c>
      <c r="G402" s="148" t="str">
        <f>IF('DATA ENTRY'!H403="","",'DATA ENTRY'!H403)</f>
        <v/>
      </c>
      <c r="H402" s="148" t="str">
        <f>IF('DATA ENTRY'!I403="","",'DATA ENTRY'!I403)</f>
        <v/>
      </c>
      <c r="I402" s="22" t="str">
        <f>IF('DATA ENTRY'!N403="","",'DATA ENTRY'!N403)</f>
        <v/>
      </c>
      <c r="J402" s="147" t="str">
        <f>IF('DATA ENTRY'!O403="","",'DATA ENTRY'!O403)</f>
        <v/>
      </c>
      <c r="K402" s="22" t="str">
        <f>IF('DATA ENTRY'!P403="","",'DATA ENTRY'!P403)</f>
        <v/>
      </c>
      <c r="L402" s="147" t="str">
        <f>IF('DATA ENTRY'!Q403="","",'DATA ENTRY'!Q403)</f>
        <v/>
      </c>
      <c r="M402" s="22" t="str">
        <f>IF('DATA ENTRY'!R403="","",'DATA ENTRY'!R403)</f>
        <v/>
      </c>
      <c r="N402" s="147" t="str">
        <f>IF('DATA ENTRY'!S403="","",'DATA ENTRY'!S403)</f>
        <v/>
      </c>
      <c r="O402" s="147" t="str">
        <f t="shared" si="6"/>
        <v/>
      </c>
      <c r="P402" s="74" t="str">
        <f>IF('DATA ENTRY'!T403="","",'DATA ENTRY'!T403)</f>
        <v/>
      </c>
      <c r="Q402" s="74" t="str">
        <f>IF('DATA ENTRY'!U403="","",'DATA ENTRY'!U403)</f>
        <v/>
      </c>
      <c r="R402" s="22" t="str">
        <f>IF('DATA ENTRY'!W403="","",'DATA ENTRY'!W403)</f>
        <v/>
      </c>
      <c r="S402" s="22" t="str">
        <f>IF('DATA ENTRY'!X403="","",'DATA ENTRY'!X403)</f>
        <v/>
      </c>
      <c r="T402" s="22" t="str">
        <f>IF('DATA ENTRY'!AA403="","",'DATA ENTRY'!AA403)</f>
        <v/>
      </c>
      <c r="U402" s="22" t="str">
        <f>IF(O402="","",SUMPRODUCT(--(D402=$D$5:$D$1071),--(F402=$F$5:$F$1071),--(E402=$E$5:$E$1071),--(O402&lt;$O$5:$O$1071))+COUNTIF($O$5:O402,O402))</f>
        <v/>
      </c>
    </row>
    <row r="403" spans="1:21" ht="18" customHeight="1">
      <c r="A403" s="22" t="str">
        <f>IF(AND(H403="",D403="",F403="",G403="",I403="",J403=""),"",SUBTOTAL(3,$B$5:B403))</f>
        <v/>
      </c>
      <c r="B403" s="74" t="str">
        <f>IF('DATA ENTRY'!B404="","",'DATA ENTRY'!B404)</f>
        <v/>
      </c>
      <c r="C403" s="74" t="str">
        <f>IF('DATA ENTRY'!C404="","",'DATA ENTRY'!C404)</f>
        <v/>
      </c>
      <c r="D403" s="74" t="str">
        <f>IF('DATA ENTRY'!E404="","",'DATA ENTRY'!E404)</f>
        <v/>
      </c>
      <c r="E403" s="22" t="str">
        <f>IF('DATA ENTRY'!G404="","",'DATA ENTRY'!G404)</f>
        <v/>
      </c>
      <c r="F403" s="22" t="str">
        <f>IF('DATA ENTRY'!F404="","",'DATA ENTRY'!F404)</f>
        <v/>
      </c>
      <c r="G403" s="148" t="str">
        <f>IF('DATA ENTRY'!H404="","",'DATA ENTRY'!H404)</f>
        <v/>
      </c>
      <c r="H403" s="148" t="str">
        <f>IF('DATA ENTRY'!I404="","",'DATA ENTRY'!I404)</f>
        <v/>
      </c>
      <c r="I403" s="22" t="str">
        <f>IF('DATA ENTRY'!N404="","",'DATA ENTRY'!N404)</f>
        <v/>
      </c>
      <c r="J403" s="147" t="str">
        <f>IF('DATA ENTRY'!O404="","",'DATA ENTRY'!O404)</f>
        <v/>
      </c>
      <c r="K403" s="22" t="str">
        <f>IF('DATA ENTRY'!P404="","",'DATA ENTRY'!P404)</f>
        <v/>
      </c>
      <c r="L403" s="147" t="str">
        <f>IF('DATA ENTRY'!Q404="","",'DATA ENTRY'!Q404)</f>
        <v/>
      </c>
      <c r="M403" s="22" t="str">
        <f>IF('DATA ENTRY'!R404="","",'DATA ENTRY'!R404)</f>
        <v/>
      </c>
      <c r="N403" s="147" t="str">
        <f>IF('DATA ENTRY'!S404="","",'DATA ENTRY'!S404)</f>
        <v/>
      </c>
      <c r="O403" s="147" t="str">
        <f t="shared" si="6"/>
        <v/>
      </c>
      <c r="P403" s="74" t="str">
        <f>IF('DATA ENTRY'!T404="","",'DATA ENTRY'!T404)</f>
        <v/>
      </c>
      <c r="Q403" s="74" t="str">
        <f>IF('DATA ENTRY'!U404="","",'DATA ENTRY'!U404)</f>
        <v/>
      </c>
      <c r="R403" s="22" t="str">
        <f>IF('DATA ENTRY'!W404="","",'DATA ENTRY'!W404)</f>
        <v/>
      </c>
      <c r="S403" s="22" t="str">
        <f>IF('DATA ENTRY'!X404="","",'DATA ENTRY'!X404)</f>
        <v/>
      </c>
      <c r="T403" s="22" t="str">
        <f>IF('DATA ENTRY'!AA404="","",'DATA ENTRY'!AA404)</f>
        <v/>
      </c>
      <c r="U403" s="22" t="str">
        <f>IF(O403="","",SUMPRODUCT(--(D403=$D$5:$D$1071),--(F403=$F$5:$F$1071),--(E403=$E$5:$E$1071),--(O403&lt;$O$5:$O$1071))+COUNTIF($O$5:O403,O403))</f>
        <v/>
      </c>
    </row>
    <row r="404" spans="1:21" ht="18" customHeight="1">
      <c r="A404" s="22" t="str">
        <f>IF(AND(H404="",D404="",F404="",G404="",I404="",J404=""),"",SUBTOTAL(3,$B$5:B404))</f>
        <v/>
      </c>
      <c r="B404" s="74" t="str">
        <f>IF('DATA ENTRY'!B405="","",'DATA ENTRY'!B405)</f>
        <v/>
      </c>
      <c r="C404" s="74" t="str">
        <f>IF('DATA ENTRY'!C405="","",'DATA ENTRY'!C405)</f>
        <v/>
      </c>
      <c r="D404" s="74" t="str">
        <f>IF('DATA ENTRY'!E405="","",'DATA ENTRY'!E405)</f>
        <v/>
      </c>
      <c r="E404" s="22" t="str">
        <f>IF('DATA ENTRY'!G405="","",'DATA ENTRY'!G405)</f>
        <v/>
      </c>
      <c r="F404" s="22" t="str">
        <f>IF('DATA ENTRY'!F405="","",'DATA ENTRY'!F405)</f>
        <v/>
      </c>
      <c r="G404" s="148" t="str">
        <f>IF('DATA ENTRY'!H405="","",'DATA ENTRY'!H405)</f>
        <v/>
      </c>
      <c r="H404" s="148" t="str">
        <f>IF('DATA ENTRY'!I405="","",'DATA ENTRY'!I405)</f>
        <v/>
      </c>
      <c r="I404" s="22" t="str">
        <f>IF('DATA ENTRY'!N405="","",'DATA ENTRY'!N405)</f>
        <v/>
      </c>
      <c r="J404" s="147" t="str">
        <f>IF('DATA ENTRY'!O405="","",'DATA ENTRY'!O405)</f>
        <v/>
      </c>
      <c r="K404" s="22" t="str">
        <f>IF('DATA ENTRY'!P405="","",'DATA ENTRY'!P405)</f>
        <v/>
      </c>
      <c r="L404" s="147" t="str">
        <f>IF('DATA ENTRY'!Q405="","",'DATA ENTRY'!Q405)</f>
        <v/>
      </c>
      <c r="M404" s="22" t="str">
        <f>IF('DATA ENTRY'!R405="","",'DATA ENTRY'!R405)</f>
        <v/>
      </c>
      <c r="N404" s="147" t="str">
        <f>IF('DATA ENTRY'!S405="","",'DATA ENTRY'!S405)</f>
        <v/>
      </c>
      <c r="O404" s="147" t="str">
        <f t="shared" si="6"/>
        <v/>
      </c>
      <c r="P404" s="74" t="str">
        <f>IF('DATA ENTRY'!T405="","",'DATA ENTRY'!T405)</f>
        <v/>
      </c>
      <c r="Q404" s="74" t="str">
        <f>IF('DATA ENTRY'!U405="","",'DATA ENTRY'!U405)</f>
        <v/>
      </c>
      <c r="R404" s="22" t="str">
        <f>IF('DATA ENTRY'!W405="","",'DATA ENTRY'!W405)</f>
        <v/>
      </c>
      <c r="S404" s="22" t="str">
        <f>IF('DATA ENTRY'!X405="","",'DATA ENTRY'!X405)</f>
        <v/>
      </c>
      <c r="T404" s="22" t="str">
        <f>IF('DATA ENTRY'!AA405="","",'DATA ENTRY'!AA405)</f>
        <v/>
      </c>
      <c r="U404" s="22" t="str">
        <f>IF(O404="","",SUMPRODUCT(--(D404=$D$5:$D$1071),--(F404=$F$5:$F$1071),--(E404=$E$5:$E$1071),--(O404&lt;$O$5:$O$1071))+COUNTIF($O$5:O404,O404))</f>
        <v/>
      </c>
    </row>
    <row r="405" spans="1:21" ht="18" customHeight="1">
      <c r="A405" s="22" t="str">
        <f>IF(AND(H405="",D405="",F405="",G405="",I405="",J405=""),"",SUBTOTAL(3,$B$5:B405))</f>
        <v/>
      </c>
      <c r="B405" s="74" t="str">
        <f>IF('DATA ENTRY'!B406="","",'DATA ENTRY'!B406)</f>
        <v/>
      </c>
      <c r="C405" s="74" t="str">
        <f>IF('DATA ENTRY'!C406="","",'DATA ENTRY'!C406)</f>
        <v/>
      </c>
      <c r="D405" s="74" t="str">
        <f>IF('DATA ENTRY'!E406="","",'DATA ENTRY'!E406)</f>
        <v/>
      </c>
      <c r="E405" s="22" t="str">
        <f>IF('DATA ENTRY'!G406="","",'DATA ENTRY'!G406)</f>
        <v/>
      </c>
      <c r="F405" s="22" t="str">
        <f>IF('DATA ENTRY'!F406="","",'DATA ENTRY'!F406)</f>
        <v/>
      </c>
      <c r="G405" s="148" t="str">
        <f>IF('DATA ENTRY'!H406="","",'DATA ENTRY'!H406)</f>
        <v/>
      </c>
      <c r="H405" s="148" t="str">
        <f>IF('DATA ENTRY'!I406="","",'DATA ENTRY'!I406)</f>
        <v/>
      </c>
      <c r="I405" s="22" t="str">
        <f>IF('DATA ENTRY'!N406="","",'DATA ENTRY'!N406)</f>
        <v/>
      </c>
      <c r="J405" s="147" t="str">
        <f>IF('DATA ENTRY'!O406="","",'DATA ENTRY'!O406)</f>
        <v/>
      </c>
      <c r="K405" s="22" t="str">
        <f>IF('DATA ENTRY'!P406="","",'DATA ENTRY'!P406)</f>
        <v/>
      </c>
      <c r="L405" s="147" t="str">
        <f>IF('DATA ENTRY'!Q406="","",'DATA ENTRY'!Q406)</f>
        <v/>
      </c>
      <c r="M405" s="22" t="str">
        <f>IF('DATA ENTRY'!R406="","",'DATA ENTRY'!R406)</f>
        <v/>
      </c>
      <c r="N405" s="147" t="str">
        <f>IF('DATA ENTRY'!S406="","",'DATA ENTRY'!S406)</f>
        <v/>
      </c>
      <c r="O405" s="147" t="str">
        <f t="shared" si="6"/>
        <v/>
      </c>
      <c r="P405" s="74" t="str">
        <f>IF('DATA ENTRY'!T406="","",'DATA ENTRY'!T406)</f>
        <v/>
      </c>
      <c r="Q405" s="74" t="str">
        <f>IF('DATA ENTRY'!U406="","",'DATA ENTRY'!U406)</f>
        <v/>
      </c>
      <c r="R405" s="22" t="str">
        <f>IF('DATA ENTRY'!W406="","",'DATA ENTRY'!W406)</f>
        <v/>
      </c>
      <c r="S405" s="22" t="str">
        <f>IF('DATA ENTRY'!X406="","",'DATA ENTRY'!X406)</f>
        <v/>
      </c>
      <c r="T405" s="22" t="str">
        <f>IF('DATA ENTRY'!AA406="","",'DATA ENTRY'!AA406)</f>
        <v/>
      </c>
      <c r="U405" s="22" t="str">
        <f>IF(O405="","",SUMPRODUCT(--(D405=$D$5:$D$1071),--(F405=$F$5:$F$1071),--(E405=$E$5:$E$1071),--(O405&lt;$O$5:$O$1071))+COUNTIF($O$5:O405,O405))</f>
        <v/>
      </c>
    </row>
    <row r="406" spans="1:21" ht="18" customHeight="1">
      <c r="A406" s="22" t="str">
        <f>IF(AND(H406="",D406="",F406="",G406="",I406="",J406=""),"",SUBTOTAL(3,$B$5:B406))</f>
        <v/>
      </c>
      <c r="B406" s="74" t="str">
        <f>IF('DATA ENTRY'!B407="","",'DATA ENTRY'!B407)</f>
        <v/>
      </c>
      <c r="C406" s="74" t="str">
        <f>IF('DATA ENTRY'!C407="","",'DATA ENTRY'!C407)</f>
        <v/>
      </c>
      <c r="D406" s="74" t="str">
        <f>IF('DATA ENTRY'!E407="","",'DATA ENTRY'!E407)</f>
        <v/>
      </c>
      <c r="E406" s="22" t="str">
        <f>IF('DATA ENTRY'!G407="","",'DATA ENTRY'!G407)</f>
        <v/>
      </c>
      <c r="F406" s="22" t="str">
        <f>IF('DATA ENTRY'!F407="","",'DATA ENTRY'!F407)</f>
        <v/>
      </c>
      <c r="G406" s="148" t="str">
        <f>IF('DATA ENTRY'!H407="","",'DATA ENTRY'!H407)</f>
        <v/>
      </c>
      <c r="H406" s="148" t="str">
        <f>IF('DATA ENTRY'!I407="","",'DATA ENTRY'!I407)</f>
        <v/>
      </c>
      <c r="I406" s="22" t="str">
        <f>IF('DATA ENTRY'!N407="","",'DATA ENTRY'!N407)</f>
        <v/>
      </c>
      <c r="J406" s="147" t="str">
        <f>IF('DATA ENTRY'!O407="","",'DATA ENTRY'!O407)</f>
        <v/>
      </c>
      <c r="K406" s="22" t="str">
        <f>IF('DATA ENTRY'!P407="","",'DATA ENTRY'!P407)</f>
        <v/>
      </c>
      <c r="L406" s="147" t="str">
        <f>IF('DATA ENTRY'!Q407="","",'DATA ENTRY'!Q407)</f>
        <v/>
      </c>
      <c r="M406" s="22" t="str">
        <f>IF('DATA ENTRY'!R407="","",'DATA ENTRY'!R407)</f>
        <v/>
      </c>
      <c r="N406" s="147" t="str">
        <f>IF('DATA ENTRY'!S407="","",'DATA ENTRY'!S407)</f>
        <v/>
      </c>
      <c r="O406" s="147" t="str">
        <f t="shared" si="6"/>
        <v/>
      </c>
      <c r="P406" s="74" t="str">
        <f>IF('DATA ENTRY'!T407="","",'DATA ENTRY'!T407)</f>
        <v/>
      </c>
      <c r="Q406" s="74" t="str">
        <f>IF('DATA ENTRY'!U407="","",'DATA ENTRY'!U407)</f>
        <v/>
      </c>
      <c r="R406" s="22" t="str">
        <f>IF('DATA ENTRY'!W407="","",'DATA ENTRY'!W407)</f>
        <v/>
      </c>
      <c r="S406" s="22" t="str">
        <f>IF('DATA ENTRY'!X407="","",'DATA ENTRY'!X407)</f>
        <v/>
      </c>
      <c r="T406" s="22" t="str">
        <f>IF('DATA ENTRY'!AA407="","",'DATA ENTRY'!AA407)</f>
        <v/>
      </c>
      <c r="U406" s="22" t="str">
        <f>IF(O406="","",SUMPRODUCT(--(D406=$D$5:$D$1071),--(F406=$F$5:$F$1071),--(E406=$E$5:$E$1071),--(O406&lt;$O$5:$O$1071))+COUNTIF($O$5:O406,O406))</f>
        <v/>
      </c>
    </row>
    <row r="407" spans="1:21" ht="18" customHeight="1">
      <c r="A407" s="22" t="str">
        <f>IF(AND(H407="",D407="",F407="",G407="",I407="",J407=""),"",SUBTOTAL(3,$B$5:B407))</f>
        <v/>
      </c>
      <c r="B407" s="74" t="str">
        <f>IF('DATA ENTRY'!B408="","",'DATA ENTRY'!B408)</f>
        <v/>
      </c>
      <c r="C407" s="74" t="str">
        <f>IF('DATA ENTRY'!C408="","",'DATA ENTRY'!C408)</f>
        <v/>
      </c>
      <c r="D407" s="74" t="str">
        <f>IF('DATA ENTRY'!E408="","",'DATA ENTRY'!E408)</f>
        <v/>
      </c>
      <c r="E407" s="22" t="str">
        <f>IF('DATA ENTRY'!G408="","",'DATA ENTRY'!G408)</f>
        <v/>
      </c>
      <c r="F407" s="22" t="str">
        <f>IF('DATA ENTRY'!F408="","",'DATA ENTRY'!F408)</f>
        <v/>
      </c>
      <c r="G407" s="148" t="str">
        <f>IF('DATA ENTRY'!H408="","",'DATA ENTRY'!H408)</f>
        <v/>
      </c>
      <c r="H407" s="148" t="str">
        <f>IF('DATA ENTRY'!I408="","",'DATA ENTRY'!I408)</f>
        <v/>
      </c>
      <c r="I407" s="22" t="str">
        <f>IF('DATA ENTRY'!N408="","",'DATA ENTRY'!N408)</f>
        <v/>
      </c>
      <c r="J407" s="147" t="str">
        <f>IF('DATA ENTRY'!O408="","",'DATA ENTRY'!O408)</f>
        <v/>
      </c>
      <c r="K407" s="22" t="str">
        <f>IF('DATA ENTRY'!P408="","",'DATA ENTRY'!P408)</f>
        <v/>
      </c>
      <c r="L407" s="147" t="str">
        <f>IF('DATA ENTRY'!Q408="","",'DATA ENTRY'!Q408)</f>
        <v/>
      </c>
      <c r="M407" s="22" t="str">
        <f>IF('DATA ENTRY'!R408="","",'DATA ENTRY'!R408)</f>
        <v/>
      </c>
      <c r="N407" s="147" t="str">
        <f>IF('DATA ENTRY'!S408="","",'DATA ENTRY'!S408)</f>
        <v/>
      </c>
      <c r="O407" s="147" t="str">
        <f t="shared" si="6"/>
        <v/>
      </c>
      <c r="P407" s="74" t="str">
        <f>IF('DATA ENTRY'!T408="","",'DATA ENTRY'!T408)</f>
        <v/>
      </c>
      <c r="Q407" s="74" t="str">
        <f>IF('DATA ENTRY'!U408="","",'DATA ENTRY'!U408)</f>
        <v/>
      </c>
      <c r="R407" s="22" t="str">
        <f>IF('DATA ENTRY'!W408="","",'DATA ENTRY'!W408)</f>
        <v/>
      </c>
      <c r="S407" s="22" t="str">
        <f>IF('DATA ENTRY'!X408="","",'DATA ENTRY'!X408)</f>
        <v/>
      </c>
      <c r="T407" s="22" t="str">
        <f>IF('DATA ENTRY'!AA408="","",'DATA ENTRY'!AA408)</f>
        <v/>
      </c>
      <c r="U407" s="22" t="str">
        <f>IF(O407="","",SUMPRODUCT(--(D407=$D$5:$D$1071),--(F407=$F$5:$F$1071),--(E407=$E$5:$E$1071),--(O407&lt;$O$5:$O$1071))+COUNTIF($O$5:O407,O407))</f>
        <v/>
      </c>
    </row>
    <row r="408" spans="1:21" ht="18" customHeight="1">
      <c r="A408" s="22" t="str">
        <f>IF(AND(H408="",D408="",F408="",G408="",I408="",J408=""),"",SUBTOTAL(3,$B$5:B408))</f>
        <v/>
      </c>
      <c r="B408" s="74" t="str">
        <f>IF('DATA ENTRY'!B409="","",'DATA ENTRY'!B409)</f>
        <v/>
      </c>
      <c r="C408" s="74" t="str">
        <f>IF('DATA ENTRY'!C409="","",'DATA ENTRY'!C409)</f>
        <v/>
      </c>
      <c r="D408" s="74" t="str">
        <f>IF('DATA ENTRY'!E409="","",'DATA ENTRY'!E409)</f>
        <v/>
      </c>
      <c r="E408" s="22" t="str">
        <f>IF('DATA ENTRY'!G409="","",'DATA ENTRY'!G409)</f>
        <v/>
      </c>
      <c r="F408" s="22" t="str">
        <f>IF('DATA ENTRY'!F409="","",'DATA ENTRY'!F409)</f>
        <v/>
      </c>
      <c r="G408" s="148" t="str">
        <f>IF('DATA ENTRY'!H409="","",'DATA ENTRY'!H409)</f>
        <v/>
      </c>
      <c r="H408" s="148" t="str">
        <f>IF('DATA ENTRY'!I409="","",'DATA ENTRY'!I409)</f>
        <v/>
      </c>
      <c r="I408" s="22" t="str">
        <f>IF('DATA ENTRY'!N409="","",'DATA ENTRY'!N409)</f>
        <v/>
      </c>
      <c r="J408" s="147" t="str">
        <f>IF('DATA ENTRY'!O409="","",'DATA ENTRY'!O409)</f>
        <v/>
      </c>
      <c r="K408" s="22" t="str">
        <f>IF('DATA ENTRY'!P409="","",'DATA ENTRY'!P409)</f>
        <v/>
      </c>
      <c r="L408" s="147" t="str">
        <f>IF('DATA ENTRY'!Q409="","",'DATA ENTRY'!Q409)</f>
        <v/>
      </c>
      <c r="M408" s="22" t="str">
        <f>IF('DATA ENTRY'!R409="","",'DATA ENTRY'!R409)</f>
        <v/>
      </c>
      <c r="N408" s="147" t="str">
        <f>IF('DATA ENTRY'!S409="","",'DATA ENTRY'!S409)</f>
        <v/>
      </c>
      <c r="O408" s="147" t="str">
        <f t="shared" si="6"/>
        <v/>
      </c>
      <c r="P408" s="74" t="str">
        <f>IF('DATA ENTRY'!T409="","",'DATA ENTRY'!T409)</f>
        <v/>
      </c>
      <c r="Q408" s="74" t="str">
        <f>IF('DATA ENTRY'!U409="","",'DATA ENTRY'!U409)</f>
        <v/>
      </c>
      <c r="R408" s="22" t="str">
        <f>IF('DATA ENTRY'!W409="","",'DATA ENTRY'!W409)</f>
        <v/>
      </c>
      <c r="S408" s="22" t="str">
        <f>IF('DATA ENTRY'!X409="","",'DATA ENTRY'!X409)</f>
        <v/>
      </c>
      <c r="T408" s="22" t="str">
        <f>IF('DATA ENTRY'!AA409="","",'DATA ENTRY'!AA409)</f>
        <v/>
      </c>
      <c r="U408" s="22" t="str">
        <f>IF(O408="","",SUMPRODUCT(--(D408=$D$5:$D$1071),--(F408=$F$5:$F$1071),--(E408=$E$5:$E$1071),--(O408&lt;$O$5:$O$1071))+COUNTIF($O$5:O408,O408))</f>
        <v/>
      </c>
    </row>
    <row r="409" spans="1:21" ht="18" customHeight="1">
      <c r="A409" s="22" t="str">
        <f>IF(AND(H409="",D409="",F409="",G409="",I409="",J409=""),"",SUBTOTAL(3,$B$5:B409))</f>
        <v/>
      </c>
      <c r="B409" s="74" t="str">
        <f>IF('DATA ENTRY'!B410="","",'DATA ENTRY'!B410)</f>
        <v/>
      </c>
      <c r="C409" s="74" t="str">
        <f>IF('DATA ENTRY'!C410="","",'DATA ENTRY'!C410)</f>
        <v/>
      </c>
      <c r="D409" s="74" t="str">
        <f>IF('DATA ENTRY'!E410="","",'DATA ENTRY'!E410)</f>
        <v/>
      </c>
      <c r="E409" s="22" t="str">
        <f>IF('DATA ENTRY'!G410="","",'DATA ENTRY'!G410)</f>
        <v/>
      </c>
      <c r="F409" s="22" t="str">
        <f>IF('DATA ENTRY'!F410="","",'DATA ENTRY'!F410)</f>
        <v/>
      </c>
      <c r="G409" s="148" t="str">
        <f>IF('DATA ENTRY'!H410="","",'DATA ENTRY'!H410)</f>
        <v/>
      </c>
      <c r="H409" s="148" t="str">
        <f>IF('DATA ENTRY'!I410="","",'DATA ENTRY'!I410)</f>
        <v/>
      </c>
      <c r="I409" s="22" t="str">
        <f>IF('DATA ENTRY'!N410="","",'DATA ENTRY'!N410)</f>
        <v/>
      </c>
      <c r="J409" s="147" t="str">
        <f>IF('DATA ENTRY'!O410="","",'DATA ENTRY'!O410)</f>
        <v/>
      </c>
      <c r="K409" s="22" t="str">
        <f>IF('DATA ENTRY'!P410="","",'DATA ENTRY'!P410)</f>
        <v/>
      </c>
      <c r="L409" s="147" t="str">
        <f>IF('DATA ENTRY'!Q410="","",'DATA ENTRY'!Q410)</f>
        <v/>
      </c>
      <c r="M409" s="22" t="str">
        <f>IF('DATA ENTRY'!R410="","",'DATA ENTRY'!R410)</f>
        <v/>
      </c>
      <c r="N409" s="147" t="str">
        <f>IF('DATA ENTRY'!S410="","",'DATA ENTRY'!S410)</f>
        <v/>
      </c>
      <c r="O409" s="147" t="str">
        <f t="shared" si="6"/>
        <v/>
      </c>
      <c r="P409" s="74" t="str">
        <f>IF('DATA ENTRY'!T410="","",'DATA ENTRY'!T410)</f>
        <v/>
      </c>
      <c r="Q409" s="74" t="str">
        <f>IF('DATA ENTRY'!U410="","",'DATA ENTRY'!U410)</f>
        <v/>
      </c>
      <c r="R409" s="22" t="str">
        <f>IF('DATA ENTRY'!W410="","",'DATA ENTRY'!W410)</f>
        <v/>
      </c>
      <c r="S409" s="22" t="str">
        <f>IF('DATA ENTRY'!X410="","",'DATA ENTRY'!X410)</f>
        <v/>
      </c>
      <c r="T409" s="22" t="str">
        <f>IF('DATA ENTRY'!AA410="","",'DATA ENTRY'!AA410)</f>
        <v/>
      </c>
      <c r="U409" s="22" t="str">
        <f>IF(O409="","",SUMPRODUCT(--(D409=$D$5:$D$1071),--(F409=$F$5:$F$1071),--(E409=$E$5:$E$1071),--(O409&lt;$O$5:$O$1071))+COUNTIF($O$5:O409,O409))</f>
        <v/>
      </c>
    </row>
    <row r="410" spans="1:21" ht="18" customHeight="1">
      <c r="A410" s="22" t="str">
        <f>IF(AND(H410="",D410="",F410="",G410="",I410="",J410=""),"",SUBTOTAL(3,$B$5:B410))</f>
        <v/>
      </c>
      <c r="B410" s="74" t="str">
        <f>IF('DATA ENTRY'!B411="","",'DATA ENTRY'!B411)</f>
        <v/>
      </c>
      <c r="C410" s="74" t="str">
        <f>IF('DATA ENTRY'!C411="","",'DATA ENTRY'!C411)</f>
        <v/>
      </c>
      <c r="D410" s="74" t="str">
        <f>IF('DATA ENTRY'!E411="","",'DATA ENTRY'!E411)</f>
        <v/>
      </c>
      <c r="E410" s="22" t="str">
        <f>IF('DATA ENTRY'!G411="","",'DATA ENTRY'!G411)</f>
        <v/>
      </c>
      <c r="F410" s="22" t="str">
        <f>IF('DATA ENTRY'!F411="","",'DATA ENTRY'!F411)</f>
        <v/>
      </c>
      <c r="G410" s="148" t="str">
        <f>IF('DATA ENTRY'!H411="","",'DATA ENTRY'!H411)</f>
        <v/>
      </c>
      <c r="H410" s="148" t="str">
        <f>IF('DATA ENTRY'!I411="","",'DATA ENTRY'!I411)</f>
        <v/>
      </c>
      <c r="I410" s="22" t="str">
        <f>IF('DATA ENTRY'!N411="","",'DATA ENTRY'!N411)</f>
        <v/>
      </c>
      <c r="J410" s="147" t="str">
        <f>IF('DATA ENTRY'!O411="","",'DATA ENTRY'!O411)</f>
        <v/>
      </c>
      <c r="K410" s="22" t="str">
        <f>IF('DATA ENTRY'!P411="","",'DATA ENTRY'!P411)</f>
        <v/>
      </c>
      <c r="L410" s="147" t="str">
        <f>IF('DATA ENTRY'!Q411="","",'DATA ENTRY'!Q411)</f>
        <v/>
      </c>
      <c r="M410" s="22" t="str">
        <f>IF('DATA ENTRY'!R411="","",'DATA ENTRY'!R411)</f>
        <v/>
      </c>
      <c r="N410" s="147" t="str">
        <f>IF('DATA ENTRY'!S411="","",'DATA ENTRY'!S411)</f>
        <v/>
      </c>
      <c r="O410" s="147" t="str">
        <f t="shared" si="6"/>
        <v/>
      </c>
      <c r="P410" s="74" t="str">
        <f>IF('DATA ENTRY'!T411="","",'DATA ENTRY'!T411)</f>
        <v/>
      </c>
      <c r="Q410" s="74" t="str">
        <f>IF('DATA ENTRY'!U411="","",'DATA ENTRY'!U411)</f>
        <v/>
      </c>
      <c r="R410" s="22" t="str">
        <f>IF('DATA ENTRY'!W411="","",'DATA ENTRY'!W411)</f>
        <v/>
      </c>
      <c r="S410" s="22" t="str">
        <f>IF('DATA ENTRY'!X411="","",'DATA ENTRY'!X411)</f>
        <v/>
      </c>
      <c r="T410" s="22" t="str">
        <f>IF('DATA ENTRY'!AA411="","",'DATA ENTRY'!AA411)</f>
        <v/>
      </c>
      <c r="U410" s="22" t="str">
        <f>IF(O410="","",SUMPRODUCT(--(D410=$D$5:$D$1071),--(F410=$F$5:$F$1071),--(E410=$E$5:$E$1071),--(O410&lt;$O$5:$O$1071))+COUNTIF($O$5:O410,O410))</f>
        <v/>
      </c>
    </row>
    <row r="411" spans="1:21" ht="18" customHeight="1">
      <c r="A411" s="22" t="str">
        <f>IF(AND(H411="",D411="",F411="",G411="",I411="",J411=""),"",SUBTOTAL(3,$B$5:B411))</f>
        <v/>
      </c>
      <c r="B411" s="74" t="str">
        <f>IF('DATA ENTRY'!B412="","",'DATA ENTRY'!B412)</f>
        <v/>
      </c>
      <c r="C411" s="74" t="str">
        <f>IF('DATA ENTRY'!C412="","",'DATA ENTRY'!C412)</f>
        <v/>
      </c>
      <c r="D411" s="74" t="str">
        <f>IF('DATA ENTRY'!E412="","",'DATA ENTRY'!E412)</f>
        <v/>
      </c>
      <c r="E411" s="22" t="str">
        <f>IF('DATA ENTRY'!G412="","",'DATA ENTRY'!G412)</f>
        <v/>
      </c>
      <c r="F411" s="22" t="str">
        <f>IF('DATA ENTRY'!F412="","",'DATA ENTRY'!F412)</f>
        <v/>
      </c>
      <c r="G411" s="148" t="str">
        <f>IF('DATA ENTRY'!H412="","",'DATA ENTRY'!H412)</f>
        <v/>
      </c>
      <c r="H411" s="148" t="str">
        <f>IF('DATA ENTRY'!I412="","",'DATA ENTRY'!I412)</f>
        <v/>
      </c>
      <c r="I411" s="22" t="str">
        <f>IF('DATA ENTRY'!N412="","",'DATA ENTRY'!N412)</f>
        <v/>
      </c>
      <c r="J411" s="147" t="str">
        <f>IF('DATA ENTRY'!O412="","",'DATA ENTRY'!O412)</f>
        <v/>
      </c>
      <c r="K411" s="22" t="str">
        <f>IF('DATA ENTRY'!P412="","",'DATA ENTRY'!P412)</f>
        <v/>
      </c>
      <c r="L411" s="147" t="str">
        <f>IF('DATA ENTRY'!Q412="","",'DATA ENTRY'!Q412)</f>
        <v/>
      </c>
      <c r="M411" s="22" t="str">
        <f>IF('DATA ENTRY'!R412="","",'DATA ENTRY'!R412)</f>
        <v/>
      </c>
      <c r="N411" s="147" t="str">
        <f>IF('DATA ENTRY'!S412="","",'DATA ENTRY'!S412)</f>
        <v/>
      </c>
      <c r="O411" s="147" t="str">
        <f t="shared" si="6"/>
        <v/>
      </c>
      <c r="P411" s="74" t="str">
        <f>IF('DATA ENTRY'!T412="","",'DATA ENTRY'!T412)</f>
        <v/>
      </c>
      <c r="Q411" s="74" t="str">
        <f>IF('DATA ENTRY'!U412="","",'DATA ENTRY'!U412)</f>
        <v/>
      </c>
      <c r="R411" s="22" t="str">
        <f>IF('DATA ENTRY'!W412="","",'DATA ENTRY'!W412)</f>
        <v/>
      </c>
      <c r="S411" s="22" t="str">
        <f>IF('DATA ENTRY'!X412="","",'DATA ENTRY'!X412)</f>
        <v/>
      </c>
      <c r="T411" s="22" t="str">
        <f>IF('DATA ENTRY'!AA412="","",'DATA ENTRY'!AA412)</f>
        <v/>
      </c>
      <c r="U411" s="22" t="str">
        <f>IF(O411="","",SUMPRODUCT(--(D411=$D$5:$D$1071),--(F411=$F$5:$F$1071),--(E411=$E$5:$E$1071),--(O411&lt;$O$5:$O$1071))+COUNTIF($O$5:O411,O411))</f>
        <v/>
      </c>
    </row>
    <row r="412" spans="1:21" ht="18" customHeight="1">
      <c r="A412" s="22" t="str">
        <f>IF(AND(H412="",D412="",F412="",G412="",I412="",J412=""),"",SUBTOTAL(3,$B$5:B412))</f>
        <v/>
      </c>
      <c r="B412" s="74" t="str">
        <f>IF('DATA ENTRY'!B413="","",'DATA ENTRY'!B413)</f>
        <v/>
      </c>
      <c r="C412" s="74" t="str">
        <f>IF('DATA ENTRY'!C413="","",'DATA ENTRY'!C413)</f>
        <v/>
      </c>
      <c r="D412" s="74" t="str">
        <f>IF('DATA ENTRY'!E413="","",'DATA ENTRY'!E413)</f>
        <v/>
      </c>
      <c r="E412" s="22" t="str">
        <f>IF('DATA ENTRY'!G413="","",'DATA ENTRY'!G413)</f>
        <v/>
      </c>
      <c r="F412" s="22" t="str">
        <f>IF('DATA ENTRY'!F413="","",'DATA ENTRY'!F413)</f>
        <v/>
      </c>
      <c r="G412" s="148" t="str">
        <f>IF('DATA ENTRY'!H413="","",'DATA ENTRY'!H413)</f>
        <v/>
      </c>
      <c r="H412" s="148" t="str">
        <f>IF('DATA ENTRY'!I413="","",'DATA ENTRY'!I413)</f>
        <v/>
      </c>
      <c r="I412" s="22" t="str">
        <f>IF('DATA ENTRY'!N413="","",'DATA ENTRY'!N413)</f>
        <v/>
      </c>
      <c r="J412" s="147" t="str">
        <f>IF('DATA ENTRY'!O413="","",'DATA ENTRY'!O413)</f>
        <v/>
      </c>
      <c r="K412" s="22" t="str">
        <f>IF('DATA ENTRY'!P413="","",'DATA ENTRY'!P413)</f>
        <v/>
      </c>
      <c r="L412" s="147" t="str">
        <f>IF('DATA ENTRY'!Q413="","",'DATA ENTRY'!Q413)</f>
        <v/>
      </c>
      <c r="M412" s="22" t="str">
        <f>IF('DATA ENTRY'!R413="","",'DATA ENTRY'!R413)</f>
        <v/>
      </c>
      <c r="N412" s="147" t="str">
        <f>IF('DATA ENTRY'!S413="","",'DATA ENTRY'!S413)</f>
        <v/>
      </c>
      <c r="O412" s="147" t="str">
        <f t="shared" si="6"/>
        <v/>
      </c>
      <c r="P412" s="74" t="str">
        <f>IF('DATA ENTRY'!T413="","",'DATA ENTRY'!T413)</f>
        <v/>
      </c>
      <c r="Q412" s="74" t="str">
        <f>IF('DATA ENTRY'!U413="","",'DATA ENTRY'!U413)</f>
        <v/>
      </c>
      <c r="R412" s="22" t="str">
        <f>IF('DATA ENTRY'!W413="","",'DATA ENTRY'!W413)</f>
        <v/>
      </c>
      <c r="S412" s="22" t="str">
        <f>IF('DATA ENTRY'!X413="","",'DATA ENTRY'!X413)</f>
        <v/>
      </c>
      <c r="T412" s="22" t="str">
        <f>IF('DATA ENTRY'!AA413="","",'DATA ENTRY'!AA413)</f>
        <v/>
      </c>
      <c r="U412" s="22" t="str">
        <f>IF(O412="","",SUMPRODUCT(--(D412=$D$5:$D$1071),--(F412=$F$5:$F$1071),--(E412=$E$5:$E$1071),--(O412&lt;$O$5:$O$1071))+COUNTIF($O$5:O412,O412))</f>
        <v/>
      </c>
    </row>
    <row r="413" spans="1:21" ht="18" customHeight="1">
      <c r="A413" s="22" t="str">
        <f>IF(AND(H413="",D413="",F413="",G413="",I413="",J413=""),"",SUBTOTAL(3,$B$5:B413))</f>
        <v/>
      </c>
      <c r="B413" s="74" t="str">
        <f>IF('DATA ENTRY'!B414="","",'DATA ENTRY'!B414)</f>
        <v/>
      </c>
      <c r="C413" s="74" t="str">
        <f>IF('DATA ENTRY'!C414="","",'DATA ENTRY'!C414)</f>
        <v/>
      </c>
      <c r="D413" s="74" t="str">
        <f>IF('DATA ENTRY'!E414="","",'DATA ENTRY'!E414)</f>
        <v/>
      </c>
      <c r="E413" s="22" t="str">
        <f>IF('DATA ENTRY'!G414="","",'DATA ENTRY'!G414)</f>
        <v/>
      </c>
      <c r="F413" s="22" t="str">
        <f>IF('DATA ENTRY'!F414="","",'DATA ENTRY'!F414)</f>
        <v/>
      </c>
      <c r="G413" s="148" t="str">
        <f>IF('DATA ENTRY'!H414="","",'DATA ENTRY'!H414)</f>
        <v/>
      </c>
      <c r="H413" s="148" t="str">
        <f>IF('DATA ENTRY'!I414="","",'DATA ENTRY'!I414)</f>
        <v/>
      </c>
      <c r="I413" s="22" t="str">
        <f>IF('DATA ENTRY'!N414="","",'DATA ENTRY'!N414)</f>
        <v/>
      </c>
      <c r="J413" s="147" t="str">
        <f>IF('DATA ENTRY'!O414="","",'DATA ENTRY'!O414)</f>
        <v/>
      </c>
      <c r="K413" s="22" t="str">
        <f>IF('DATA ENTRY'!P414="","",'DATA ENTRY'!P414)</f>
        <v/>
      </c>
      <c r="L413" s="147" t="str">
        <f>IF('DATA ENTRY'!Q414="","",'DATA ENTRY'!Q414)</f>
        <v/>
      </c>
      <c r="M413" s="22" t="str">
        <f>IF('DATA ENTRY'!R414="","",'DATA ENTRY'!R414)</f>
        <v/>
      </c>
      <c r="N413" s="147" t="str">
        <f>IF('DATA ENTRY'!S414="","",'DATA ENTRY'!S414)</f>
        <v/>
      </c>
      <c r="O413" s="147" t="str">
        <f t="shared" si="6"/>
        <v/>
      </c>
      <c r="P413" s="74" t="str">
        <f>IF('DATA ENTRY'!T414="","",'DATA ENTRY'!T414)</f>
        <v/>
      </c>
      <c r="Q413" s="74" t="str">
        <f>IF('DATA ENTRY'!U414="","",'DATA ENTRY'!U414)</f>
        <v/>
      </c>
      <c r="R413" s="22" t="str">
        <f>IF('DATA ENTRY'!W414="","",'DATA ENTRY'!W414)</f>
        <v/>
      </c>
      <c r="S413" s="22" t="str">
        <f>IF('DATA ENTRY'!X414="","",'DATA ENTRY'!X414)</f>
        <v/>
      </c>
      <c r="T413" s="22" t="str">
        <f>IF('DATA ENTRY'!AA414="","",'DATA ENTRY'!AA414)</f>
        <v/>
      </c>
      <c r="U413" s="22" t="str">
        <f>IF(O413="","",SUMPRODUCT(--(D413=$D$5:$D$1071),--(F413=$F$5:$F$1071),--(E413=$E$5:$E$1071),--(O413&lt;$O$5:$O$1071))+COUNTIF($O$5:O413,O413))</f>
        <v/>
      </c>
    </row>
    <row r="414" spans="1:21" ht="18" customHeight="1">
      <c r="A414" s="22" t="str">
        <f>IF(AND(H414="",D414="",F414="",G414="",I414="",J414=""),"",SUBTOTAL(3,$B$5:B414))</f>
        <v/>
      </c>
      <c r="B414" s="74" t="str">
        <f>IF('DATA ENTRY'!B415="","",'DATA ENTRY'!B415)</f>
        <v/>
      </c>
      <c r="C414" s="74" t="str">
        <f>IF('DATA ENTRY'!C415="","",'DATA ENTRY'!C415)</f>
        <v/>
      </c>
      <c r="D414" s="74" t="str">
        <f>IF('DATA ENTRY'!E415="","",'DATA ENTRY'!E415)</f>
        <v/>
      </c>
      <c r="E414" s="22" t="str">
        <f>IF('DATA ENTRY'!G415="","",'DATA ENTRY'!G415)</f>
        <v/>
      </c>
      <c r="F414" s="22" t="str">
        <f>IF('DATA ENTRY'!F415="","",'DATA ENTRY'!F415)</f>
        <v/>
      </c>
      <c r="G414" s="148" t="str">
        <f>IF('DATA ENTRY'!H415="","",'DATA ENTRY'!H415)</f>
        <v/>
      </c>
      <c r="H414" s="148" t="str">
        <f>IF('DATA ENTRY'!I415="","",'DATA ENTRY'!I415)</f>
        <v/>
      </c>
      <c r="I414" s="22" t="str">
        <f>IF('DATA ENTRY'!N415="","",'DATA ENTRY'!N415)</f>
        <v/>
      </c>
      <c r="J414" s="147" t="str">
        <f>IF('DATA ENTRY'!O415="","",'DATA ENTRY'!O415)</f>
        <v/>
      </c>
      <c r="K414" s="22" t="str">
        <f>IF('DATA ENTRY'!P415="","",'DATA ENTRY'!P415)</f>
        <v/>
      </c>
      <c r="L414" s="147" t="str">
        <f>IF('DATA ENTRY'!Q415="","",'DATA ENTRY'!Q415)</f>
        <v/>
      </c>
      <c r="M414" s="22" t="str">
        <f>IF('DATA ENTRY'!R415="","",'DATA ENTRY'!R415)</f>
        <v/>
      </c>
      <c r="N414" s="147" t="str">
        <f>IF('DATA ENTRY'!S415="","",'DATA ENTRY'!S415)</f>
        <v/>
      </c>
      <c r="O414" s="147" t="str">
        <f t="shared" si="6"/>
        <v/>
      </c>
      <c r="P414" s="74" t="str">
        <f>IF('DATA ENTRY'!T415="","",'DATA ENTRY'!T415)</f>
        <v/>
      </c>
      <c r="Q414" s="74" t="str">
        <f>IF('DATA ENTRY'!U415="","",'DATA ENTRY'!U415)</f>
        <v/>
      </c>
      <c r="R414" s="22" t="str">
        <f>IF('DATA ENTRY'!W415="","",'DATA ENTRY'!W415)</f>
        <v/>
      </c>
      <c r="S414" s="22" t="str">
        <f>IF('DATA ENTRY'!X415="","",'DATA ENTRY'!X415)</f>
        <v/>
      </c>
      <c r="T414" s="22" t="str">
        <f>IF('DATA ENTRY'!AA415="","",'DATA ENTRY'!AA415)</f>
        <v/>
      </c>
      <c r="U414" s="22" t="str">
        <f>IF(O414="","",SUMPRODUCT(--(D414=$D$5:$D$1071),--(F414=$F$5:$F$1071),--(E414=$E$5:$E$1071),--(O414&lt;$O$5:$O$1071))+COUNTIF($O$5:O414,O414))</f>
        <v/>
      </c>
    </row>
    <row r="415" spans="1:21" ht="18" customHeight="1">
      <c r="A415" s="22" t="str">
        <f>IF(AND(H415="",D415="",F415="",G415="",I415="",J415=""),"",SUBTOTAL(3,$B$5:B415))</f>
        <v/>
      </c>
      <c r="B415" s="74" t="str">
        <f>IF('DATA ENTRY'!B416="","",'DATA ENTRY'!B416)</f>
        <v/>
      </c>
      <c r="C415" s="74" t="str">
        <f>IF('DATA ENTRY'!C416="","",'DATA ENTRY'!C416)</f>
        <v/>
      </c>
      <c r="D415" s="74" t="str">
        <f>IF('DATA ENTRY'!E416="","",'DATA ENTRY'!E416)</f>
        <v/>
      </c>
      <c r="E415" s="22" t="str">
        <f>IF('DATA ENTRY'!G416="","",'DATA ENTRY'!G416)</f>
        <v/>
      </c>
      <c r="F415" s="22" t="str">
        <f>IF('DATA ENTRY'!F416="","",'DATA ENTRY'!F416)</f>
        <v/>
      </c>
      <c r="G415" s="148" t="str">
        <f>IF('DATA ENTRY'!H416="","",'DATA ENTRY'!H416)</f>
        <v/>
      </c>
      <c r="H415" s="148" t="str">
        <f>IF('DATA ENTRY'!I416="","",'DATA ENTRY'!I416)</f>
        <v/>
      </c>
      <c r="I415" s="22" t="str">
        <f>IF('DATA ENTRY'!N416="","",'DATA ENTRY'!N416)</f>
        <v/>
      </c>
      <c r="J415" s="147" t="str">
        <f>IF('DATA ENTRY'!O416="","",'DATA ENTRY'!O416)</f>
        <v/>
      </c>
      <c r="K415" s="22" t="str">
        <f>IF('DATA ENTRY'!P416="","",'DATA ENTRY'!P416)</f>
        <v/>
      </c>
      <c r="L415" s="147" t="str">
        <f>IF('DATA ENTRY'!Q416="","",'DATA ENTRY'!Q416)</f>
        <v/>
      </c>
      <c r="M415" s="22" t="str">
        <f>IF('DATA ENTRY'!R416="","",'DATA ENTRY'!R416)</f>
        <v/>
      </c>
      <c r="N415" s="147" t="str">
        <f>IF('DATA ENTRY'!S416="","",'DATA ENTRY'!S416)</f>
        <v/>
      </c>
      <c r="O415" s="147" t="str">
        <f t="shared" si="6"/>
        <v/>
      </c>
      <c r="P415" s="74" t="str">
        <f>IF('DATA ENTRY'!T416="","",'DATA ENTRY'!T416)</f>
        <v/>
      </c>
      <c r="Q415" s="74" t="str">
        <f>IF('DATA ENTRY'!U416="","",'DATA ENTRY'!U416)</f>
        <v/>
      </c>
      <c r="R415" s="22" t="str">
        <f>IF('DATA ENTRY'!W416="","",'DATA ENTRY'!W416)</f>
        <v/>
      </c>
      <c r="S415" s="22" t="str">
        <f>IF('DATA ENTRY'!X416="","",'DATA ENTRY'!X416)</f>
        <v/>
      </c>
      <c r="T415" s="22" t="str">
        <f>IF('DATA ENTRY'!AA416="","",'DATA ENTRY'!AA416)</f>
        <v/>
      </c>
      <c r="U415" s="22" t="str">
        <f>IF(O415="","",SUMPRODUCT(--(D415=$D$5:$D$1071),--(F415=$F$5:$F$1071),--(E415=$E$5:$E$1071),--(O415&lt;$O$5:$O$1071))+COUNTIF($O$5:O415,O415))</f>
        <v/>
      </c>
    </row>
    <row r="416" spans="1:21" ht="18" customHeight="1">
      <c r="A416" s="22" t="str">
        <f>IF(AND(H416="",D416="",F416="",G416="",I416="",J416=""),"",SUBTOTAL(3,$B$5:B416))</f>
        <v/>
      </c>
      <c r="B416" s="74" t="str">
        <f>IF('DATA ENTRY'!B417="","",'DATA ENTRY'!B417)</f>
        <v/>
      </c>
      <c r="C416" s="74" t="str">
        <f>IF('DATA ENTRY'!C417="","",'DATA ENTRY'!C417)</f>
        <v/>
      </c>
      <c r="D416" s="74" t="str">
        <f>IF('DATA ENTRY'!E417="","",'DATA ENTRY'!E417)</f>
        <v/>
      </c>
      <c r="E416" s="22" t="str">
        <f>IF('DATA ENTRY'!G417="","",'DATA ENTRY'!G417)</f>
        <v/>
      </c>
      <c r="F416" s="22" t="str">
        <f>IF('DATA ENTRY'!F417="","",'DATA ENTRY'!F417)</f>
        <v/>
      </c>
      <c r="G416" s="148" t="str">
        <f>IF('DATA ENTRY'!H417="","",'DATA ENTRY'!H417)</f>
        <v/>
      </c>
      <c r="H416" s="148" t="str">
        <f>IF('DATA ENTRY'!I417="","",'DATA ENTRY'!I417)</f>
        <v/>
      </c>
      <c r="I416" s="22" t="str">
        <f>IF('DATA ENTRY'!N417="","",'DATA ENTRY'!N417)</f>
        <v/>
      </c>
      <c r="J416" s="147" t="str">
        <f>IF('DATA ENTRY'!O417="","",'DATA ENTRY'!O417)</f>
        <v/>
      </c>
      <c r="K416" s="22" t="str">
        <f>IF('DATA ENTRY'!P417="","",'DATA ENTRY'!P417)</f>
        <v/>
      </c>
      <c r="L416" s="147" t="str">
        <f>IF('DATA ENTRY'!Q417="","",'DATA ENTRY'!Q417)</f>
        <v/>
      </c>
      <c r="M416" s="22" t="str">
        <f>IF('DATA ENTRY'!R417="","",'DATA ENTRY'!R417)</f>
        <v/>
      </c>
      <c r="N416" s="147" t="str">
        <f>IF('DATA ENTRY'!S417="","",'DATA ENTRY'!S417)</f>
        <v/>
      </c>
      <c r="O416" s="147" t="str">
        <f t="shared" si="6"/>
        <v/>
      </c>
      <c r="P416" s="74" t="str">
        <f>IF('DATA ENTRY'!T417="","",'DATA ENTRY'!T417)</f>
        <v/>
      </c>
      <c r="Q416" s="74" t="str">
        <f>IF('DATA ENTRY'!U417="","",'DATA ENTRY'!U417)</f>
        <v/>
      </c>
      <c r="R416" s="22" t="str">
        <f>IF('DATA ENTRY'!W417="","",'DATA ENTRY'!W417)</f>
        <v/>
      </c>
      <c r="S416" s="22" t="str">
        <f>IF('DATA ENTRY'!X417="","",'DATA ENTRY'!X417)</f>
        <v/>
      </c>
      <c r="T416" s="22" t="str">
        <f>IF('DATA ENTRY'!AA417="","",'DATA ENTRY'!AA417)</f>
        <v/>
      </c>
      <c r="U416" s="22" t="str">
        <f>IF(O416="","",SUMPRODUCT(--(D416=$D$5:$D$1071),--(F416=$F$5:$F$1071),--(E416=$E$5:$E$1071),--(O416&lt;$O$5:$O$1071))+COUNTIF($O$5:O416,O416))</f>
        <v/>
      </c>
    </row>
    <row r="417" spans="1:21" ht="18" customHeight="1">
      <c r="A417" s="22" t="str">
        <f>IF(AND(H417="",D417="",F417="",G417="",I417="",J417=""),"",SUBTOTAL(3,$B$5:B417))</f>
        <v/>
      </c>
      <c r="B417" s="74" t="str">
        <f>IF('DATA ENTRY'!B418="","",'DATA ENTRY'!B418)</f>
        <v/>
      </c>
      <c r="C417" s="74" t="str">
        <f>IF('DATA ENTRY'!C418="","",'DATA ENTRY'!C418)</f>
        <v/>
      </c>
      <c r="D417" s="74" t="str">
        <f>IF('DATA ENTRY'!E418="","",'DATA ENTRY'!E418)</f>
        <v/>
      </c>
      <c r="E417" s="22" t="str">
        <f>IF('DATA ENTRY'!G418="","",'DATA ENTRY'!G418)</f>
        <v/>
      </c>
      <c r="F417" s="22" t="str">
        <f>IF('DATA ENTRY'!F418="","",'DATA ENTRY'!F418)</f>
        <v/>
      </c>
      <c r="G417" s="148" t="str">
        <f>IF('DATA ENTRY'!H418="","",'DATA ENTRY'!H418)</f>
        <v/>
      </c>
      <c r="H417" s="148" t="str">
        <f>IF('DATA ENTRY'!I418="","",'DATA ENTRY'!I418)</f>
        <v/>
      </c>
      <c r="I417" s="22" t="str">
        <f>IF('DATA ENTRY'!N418="","",'DATA ENTRY'!N418)</f>
        <v/>
      </c>
      <c r="J417" s="147" t="str">
        <f>IF('DATA ENTRY'!O418="","",'DATA ENTRY'!O418)</f>
        <v/>
      </c>
      <c r="K417" s="22" t="str">
        <f>IF('DATA ENTRY'!P418="","",'DATA ENTRY'!P418)</f>
        <v/>
      </c>
      <c r="L417" s="147" t="str">
        <f>IF('DATA ENTRY'!Q418="","",'DATA ENTRY'!Q418)</f>
        <v/>
      </c>
      <c r="M417" s="22" t="str">
        <f>IF('DATA ENTRY'!R418="","",'DATA ENTRY'!R418)</f>
        <v/>
      </c>
      <c r="N417" s="147" t="str">
        <f>IF('DATA ENTRY'!S418="","",'DATA ENTRY'!S418)</f>
        <v/>
      </c>
      <c r="O417" s="147" t="str">
        <f t="shared" si="6"/>
        <v/>
      </c>
      <c r="P417" s="74" t="str">
        <f>IF('DATA ENTRY'!T418="","",'DATA ENTRY'!T418)</f>
        <v/>
      </c>
      <c r="Q417" s="74" t="str">
        <f>IF('DATA ENTRY'!U418="","",'DATA ENTRY'!U418)</f>
        <v/>
      </c>
      <c r="R417" s="22" t="str">
        <f>IF('DATA ENTRY'!W418="","",'DATA ENTRY'!W418)</f>
        <v/>
      </c>
      <c r="S417" s="22" t="str">
        <f>IF('DATA ENTRY'!X418="","",'DATA ENTRY'!X418)</f>
        <v/>
      </c>
      <c r="T417" s="22" t="str">
        <f>IF('DATA ENTRY'!AA418="","",'DATA ENTRY'!AA418)</f>
        <v/>
      </c>
      <c r="U417" s="22" t="str">
        <f>IF(O417="","",SUMPRODUCT(--(D417=$D$5:$D$1071),--(F417=$F$5:$F$1071),--(E417=$E$5:$E$1071),--(O417&lt;$O$5:$O$1071))+COUNTIF($O$5:O417,O417))</f>
        <v/>
      </c>
    </row>
    <row r="418" spans="1:21" ht="18" customHeight="1">
      <c r="A418" s="22" t="str">
        <f>IF(AND(H418="",D418="",F418="",G418="",I418="",J418=""),"",SUBTOTAL(3,$B$5:B418))</f>
        <v/>
      </c>
      <c r="B418" s="74" t="str">
        <f>IF('DATA ENTRY'!B419="","",'DATA ENTRY'!B419)</f>
        <v/>
      </c>
      <c r="C418" s="74" t="str">
        <f>IF('DATA ENTRY'!C419="","",'DATA ENTRY'!C419)</f>
        <v/>
      </c>
      <c r="D418" s="74" t="str">
        <f>IF('DATA ENTRY'!E419="","",'DATA ENTRY'!E419)</f>
        <v/>
      </c>
      <c r="E418" s="22" t="str">
        <f>IF('DATA ENTRY'!G419="","",'DATA ENTRY'!G419)</f>
        <v/>
      </c>
      <c r="F418" s="22" t="str">
        <f>IF('DATA ENTRY'!F419="","",'DATA ENTRY'!F419)</f>
        <v/>
      </c>
      <c r="G418" s="148" t="str">
        <f>IF('DATA ENTRY'!H419="","",'DATA ENTRY'!H419)</f>
        <v/>
      </c>
      <c r="H418" s="148" t="str">
        <f>IF('DATA ENTRY'!I419="","",'DATA ENTRY'!I419)</f>
        <v/>
      </c>
      <c r="I418" s="22" t="str">
        <f>IF('DATA ENTRY'!N419="","",'DATA ENTRY'!N419)</f>
        <v/>
      </c>
      <c r="J418" s="147" t="str">
        <f>IF('DATA ENTRY'!O419="","",'DATA ENTRY'!O419)</f>
        <v/>
      </c>
      <c r="K418" s="22" t="str">
        <f>IF('DATA ENTRY'!P419="","",'DATA ENTRY'!P419)</f>
        <v/>
      </c>
      <c r="L418" s="147" t="str">
        <f>IF('DATA ENTRY'!Q419="","",'DATA ENTRY'!Q419)</f>
        <v/>
      </c>
      <c r="M418" s="22" t="str">
        <f>IF('DATA ENTRY'!R419="","",'DATA ENTRY'!R419)</f>
        <v/>
      </c>
      <c r="N418" s="147" t="str">
        <f>IF('DATA ENTRY'!S419="","",'DATA ENTRY'!S419)</f>
        <v/>
      </c>
      <c r="O418" s="147" t="str">
        <f t="shared" si="6"/>
        <v/>
      </c>
      <c r="P418" s="74" t="str">
        <f>IF('DATA ENTRY'!T419="","",'DATA ENTRY'!T419)</f>
        <v/>
      </c>
      <c r="Q418" s="74" t="str">
        <f>IF('DATA ENTRY'!U419="","",'DATA ENTRY'!U419)</f>
        <v/>
      </c>
      <c r="R418" s="22" t="str">
        <f>IF('DATA ENTRY'!W419="","",'DATA ENTRY'!W419)</f>
        <v/>
      </c>
      <c r="S418" s="22" t="str">
        <f>IF('DATA ENTRY'!X419="","",'DATA ENTRY'!X419)</f>
        <v/>
      </c>
      <c r="T418" s="22" t="str">
        <f>IF('DATA ENTRY'!AA419="","",'DATA ENTRY'!AA419)</f>
        <v/>
      </c>
      <c r="U418" s="22" t="str">
        <f>IF(O418="","",SUMPRODUCT(--(D418=$D$5:$D$1071),--(F418=$F$5:$F$1071),--(E418=$E$5:$E$1071),--(O418&lt;$O$5:$O$1071))+COUNTIF($O$5:O418,O418))</f>
        <v/>
      </c>
    </row>
    <row r="419" spans="1:21" ht="18" customHeight="1">
      <c r="A419" s="22" t="str">
        <f>IF(AND(H419="",D419="",F419="",G419="",I419="",J419=""),"",SUBTOTAL(3,$B$5:B419))</f>
        <v/>
      </c>
      <c r="B419" s="74" t="str">
        <f>IF('DATA ENTRY'!B420="","",'DATA ENTRY'!B420)</f>
        <v/>
      </c>
      <c r="C419" s="74" t="str">
        <f>IF('DATA ENTRY'!C420="","",'DATA ENTRY'!C420)</f>
        <v/>
      </c>
      <c r="D419" s="74" t="str">
        <f>IF('DATA ENTRY'!E420="","",'DATA ENTRY'!E420)</f>
        <v/>
      </c>
      <c r="E419" s="22" t="str">
        <f>IF('DATA ENTRY'!G420="","",'DATA ENTRY'!G420)</f>
        <v/>
      </c>
      <c r="F419" s="22" t="str">
        <f>IF('DATA ENTRY'!F420="","",'DATA ENTRY'!F420)</f>
        <v/>
      </c>
      <c r="G419" s="148" t="str">
        <f>IF('DATA ENTRY'!H420="","",'DATA ENTRY'!H420)</f>
        <v/>
      </c>
      <c r="H419" s="148" t="str">
        <f>IF('DATA ENTRY'!I420="","",'DATA ENTRY'!I420)</f>
        <v/>
      </c>
      <c r="I419" s="22" t="str">
        <f>IF('DATA ENTRY'!N420="","",'DATA ENTRY'!N420)</f>
        <v/>
      </c>
      <c r="J419" s="147" t="str">
        <f>IF('DATA ENTRY'!O420="","",'DATA ENTRY'!O420)</f>
        <v/>
      </c>
      <c r="K419" s="22" t="str">
        <f>IF('DATA ENTRY'!P420="","",'DATA ENTRY'!P420)</f>
        <v/>
      </c>
      <c r="L419" s="147" t="str">
        <f>IF('DATA ENTRY'!Q420="","",'DATA ENTRY'!Q420)</f>
        <v/>
      </c>
      <c r="M419" s="22" t="str">
        <f>IF('DATA ENTRY'!R420="","",'DATA ENTRY'!R420)</f>
        <v/>
      </c>
      <c r="N419" s="147" t="str">
        <f>IF('DATA ENTRY'!S420="","",'DATA ENTRY'!S420)</f>
        <v/>
      </c>
      <c r="O419" s="147" t="str">
        <f t="shared" si="6"/>
        <v/>
      </c>
      <c r="P419" s="74" t="str">
        <f>IF('DATA ENTRY'!T420="","",'DATA ENTRY'!T420)</f>
        <v/>
      </c>
      <c r="Q419" s="74" t="str">
        <f>IF('DATA ENTRY'!U420="","",'DATA ENTRY'!U420)</f>
        <v/>
      </c>
      <c r="R419" s="22" t="str">
        <f>IF('DATA ENTRY'!W420="","",'DATA ENTRY'!W420)</f>
        <v/>
      </c>
      <c r="S419" s="22" t="str">
        <f>IF('DATA ENTRY'!X420="","",'DATA ENTRY'!X420)</f>
        <v/>
      </c>
      <c r="T419" s="22" t="str">
        <f>IF('DATA ENTRY'!AA420="","",'DATA ENTRY'!AA420)</f>
        <v/>
      </c>
      <c r="U419" s="22" t="str">
        <f>IF(O419="","",SUMPRODUCT(--(D419=$D$5:$D$1071),--(F419=$F$5:$F$1071),--(E419=$E$5:$E$1071),--(O419&lt;$O$5:$O$1071))+COUNTIF($O$5:O419,O419))</f>
        <v/>
      </c>
    </row>
    <row r="420" spans="1:21" ht="18" customHeight="1">
      <c r="A420" s="22" t="str">
        <f>IF(AND(H420="",D420="",F420="",G420="",I420="",J420=""),"",SUBTOTAL(3,$B$5:B420))</f>
        <v/>
      </c>
      <c r="B420" s="74" t="str">
        <f>IF('DATA ENTRY'!B421="","",'DATA ENTRY'!B421)</f>
        <v/>
      </c>
      <c r="C420" s="74" t="str">
        <f>IF('DATA ENTRY'!C421="","",'DATA ENTRY'!C421)</f>
        <v/>
      </c>
      <c r="D420" s="74" t="str">
        <f>IF('DATA ENTRY'!E421="","",'DATA ENTRY'!E421)</f>
        <v/>
      </c>
      <c r="E420" s="22" t="str">
        <f>IF('DATA ENTRY'!G421="","",'DATA ENTRY'!G421)</f>
        <v/>
      </c>
      <c r="F420" s="22" t="str">
        <f>IF('DATA ENTRY'!F421="","",'DATA ENTRY'!F421)</f>
        <v/>
      </c>
      <c r="G420" s="148" t="str">
        <f>IF('DATA ENTRY'!H421="","",'DATA ENTRY'!H421)</f>
        <v/>
      </c>
      <c r="H420" s="148" t="str">
        <f>IF('DATA ENTRY'!I421="","",'DATA ENTRY'!I421)</f>
        <v/>
      </c>
      <c r="I420" s="22" t="str">
        <f>IF('DATA ENTRY'!N421="","",'DATA ENTRY'!N421)</f>
        <v/>
      </c>
      <c r="J420" s="147" t="str">
        <f>IF('DATA ENTRY'!O421="","",'DATA ENTRY'!O421)</f>
        <v/>
      </c>
      <c r="K420" s="22" t="str">
        <f>IF('DATA ENTRY'!P421="","",'DATA ENTRY'!P421)</f>
        <v/>
      </c>
      <c r="L420" s="147" t="str">
        <f>IF('DATA ENTRY'!Q421="","",'DATA ENTRY'!Q421)</f>
        <v/>
      </c>
      <c r="M420" s="22" t="str">
        <f>IF('DATA ENTRY'!R421="","",'DATA ENTRY'!R421)</f>
        <v/>
      </c>
      <c r="N420" s="147" t="str">
        <f>IF('DATA ENTRY'!S421="","",'DATA ENTRY'!S421)</f>
        <v/>
      </c>
      <c r="O420" s="147" t="str">
        <f t="shared" si="6"/>
        <v/>
      </c>
      <c r="P420" s="74" t="str">
        <f>IF('DATA ENTRY'!T421="","",'DATA ENTRY'!T421)</f>
        <v/>
      </c>
      <c r="Q420" s="74" t="str">
        <f>IF('DATA ENTRY'!U421="","",'DATA ENTRY'!U421)</f>
        <v/>
      </c>
      <c r="R420" s="22" t="str">
        <f>IF('DATA ENTRY'!W421="","",'DATA ENTRY'!W421)</f>
        <v/>
      </c>
      <c r="S420" s="22" t="str">
        <f>IF('DATA ENTRY'!X421="","",'DATA ENTRY'!X421)</f>
        <v/>
      </c>
      <c r="T420" s="22" t="str">
        <f>IF('DATA ENTRY'!AA421="","",'DATA ENTRY'!AA421)</f>
        <v/>
      </c>
      <c r="U420" s="22" t="str">
        <f>IF(O420="","",SUMPRODUCT(--(D420=$D$5:$D$1071),--(F420=$F$5:$F$1071),--(E420=$E$5:$E$1071),--(O420&lt;$O$5:$O$1071))+COUNTIF($O$5:O420,O420))</f>
        <v/>
      </c>
    </row>
    <row r="421" spans="1:21" ht="18" customHeight="1">
      <c r="A421" s="22" t="str">
        <f>IF(AND(H421="",D421="",F421="",G421="",I421="",J421=""),"",SUBTOTAL(3,$B$5:B421))</f>
        <v/>
      </c>
      <c r="B421" s="74" t="str">
        <f>IF('DATA ENTRY'!B422="","",'DATA ENTRY'!B422)</f>
        <v/>
      </c>
      <c r="C421" s="74" t="str">
        <f>IF('DATA ENTRY'!C422="","",'DATA ENTRY'!C422)</f>
        <v/>
      </c>
      <c r="D421" s="74" t="str">
        <f>IF('DATA ENTRY'!E422="","",'DATA ENTRY'!E422)</f>
        <v/>
      </c>
      <c r="E421" s="22" t="str">
        <f>IF('DATA ENTRY'!G422="","",'DATA ENTRY'!G422)</f>
        <v/>
      </c>
      <c r="F421" s="22" t="str">
        <f>IF('DATA ENTRY'!F422="","",'DATA ENTRY'!F422)</f>
        <v/>
      </c>
      <c r="G421" s="148" t="str">
        <f>IF('DATA ENTRY'!H422="","",'DATA ENTRY'!H422)</f>
        <v/>
      </c>
      <c r="H421" s="148" t="str">
        <f>IF('DATA ENTRY'!I422="","",'DATA ENTRY'!I422)</f>
        <v/>
      </c>
      <c r="I421" s="22" t="str">
        <f>IF('DATA ENTRY'!N422="","",'DATA ENTRY'!N422)</f>
        <v/>
      </c>
      <c r="J421" s="147" t="str">
        <f>IF('DATA ENTRY'!O422="","",'DATA ENTRY'!O422)</f>
        <v/>
      </c>
      <c r="K421" s="22" t="str">
        <f>IF('DATA ENTRY'!P422="","",'DATA ENTRY'!P422)</f>
        <v/>
      </c>
      <c r="L421" s="147" t="str">
        <f>IF('DATA ENTRY'!Q422="","",'DATA ENTRY'!Q422)</f>
        <v/>
      </c>
      <c r="M421" s="22" t="str">
        <f>IF('DATA ENTRY'!R422="","",'DATA ENTRY'!R422)</f>
        <v/>
      </c>
      <c r="N421" s="147" t="str">
        <f>IF('DATA ENTRY'!S422="","",'DATA ENTRY'!S422)</f>
        <v/>
      </c>
      <c r="O421" s="147" t="str">
        <f t="shared" si="6"/>
        <v/>
      </c>
      <c r="P421" s="74" t="str">
        <f>IF('DATA ENTRY'!T422="","",'DATA ENTRY'!T422)</f>
        <v/>
      </c>
      <c r="Q421" s="74" t="str">
        <f>IF('DATA ENTRY'!U422="","",'DATA ENTRY'!U422)</f>
        <v/>
      </c>
      <c r="R421" s="22" t="str">
        <f>IF('DATA ENTRY'!W422="","",'DATA ENTRY'!W422)</f>
        <v/>
      </c>
      <c r="S421" s="22" t="str">
        <f>IF('DATA ENTRY'!X422="","",'DATA ENTRY'!X422)</f>
        <v/>
      </c>
      <c r="T421" s="22" t="str">
        <f>IF('DATA ENTRY'!AA422="","",'DATA ENTRY'!AA422)</f>
        <v/>
      </c>
      <c r="U421" s="22" t="str">
        <f>IF(O421="","",SUMPRODUCT(--(D421=$D$5:$D$1071),--(F421=$F$5:$F$1071),--(E421=$E$5:$E$1071),--(O421&lt;$O$5:$O$1071))+COUNTIF($O$5:O421,O421))</f>
        <v/>
      </c>
    </row>
    <row r="422" spans="1:21" ht="18" customHeight="1">
      <c r="A422" s="22" t="str">
        <f>IF(AND(H422="",D422="",F422="",G422="",I422="",J422=""),"",SUBTOTAL(3,$B$5:B422))</f>
        <v/>
      </c>
      <c r="B422" s="74" t="str">
        <f>IF('DATA ENTRY'!B423="","",'DATA ENTRY'!B423)</f>
        <v/>
      </c>
      <c r="C422" s="74" t="str">
        <f>IF('DATA ENTRY'!C423="","",'DATA ENTRY'!C423)</f>
        <v/>
      </c>
      <c r="D422" s="74" t="str">
        <f>IF('DATA ENTRY'!E423="","",'DATA ENTRY'!E423)</f>
        <v/>
      </c>
      <c r="E422" s="22" t="str">
        <f>IF('DATA ENTRY'!G423="","",'DATA ENTRY'!G423)</f>
        <v/>
      </c>
      <c r="F422" s="22" t="str">
        <f>IF('DATA ENTRY'!F423="","",'DATA ENTRY'!F423)</f>
        <v/>
      </c>
      <c r="G422" s="148" t="str">
        <f>IF('DATA ENTRY'!H423="","",'DATA ENTRY'!H423)</f>
        <v/>
      </c>
      <c r="H422" s="148" t="str">
        <f>IF('DATA ENTRY'!I423="","",'DATA ENTRY'!I423)</f>
        <v/>
      </c>
      <c r="I422" s="22" t="str">
        <f>IF('DATA ENTRY'!N423="","",'DATA ENTRY'!N423)</f>
        <v/>
      </c>
      <c r="J422" s="147" t="str">
        <f>IF('DATA ENTRY'!O423="","",'DATA ENTRY'!O423)</f>
        <v/>
      </c>
      <c r="K422" s="22" t="str">
        <f>IF('DATA ENTRY'!P423="","",'DATA ENTRY'!P423)</f>
        <v/>
      </c>
      <c r="L422" s="147" t="str">
        <f>IF('DATA ENTRY'!Q423="","",'DATA ENTRY'!Q423)</f>
        <v/>
      </c>
      <c r="M422" s="22" t="str">
        <f>IF('DATA ENTRY'!R423="","",'DATA ENTRY'!R423)</f>
        <v/>
      </c>
      <c r="N422" s="147" t="str">
        <f>IF('DATA ENTRY'!S423="","",'DATA ENTRY'!S423)</f>
        <v/>
      </c>
      <c r="O422" s="147" t="str">
        <f t="shared" si="6"/>
        <v/>
      </c>
      <c r="P422" s="74" t="str">
        <f>IF('DATA ENTRY'!T423="","",'DATA ENTRY'!T423)</f>
        <v/>
      </c>
      <c r="Q422" s="74" t="str">
        <f>IF('DATA ENTRY'!U423="","",'DATA ENTRY'!U423)</f>
        <v/>
      </c>
      <c r="R422" s="22" t="str">
        <f>IF('DATA ENTRY'!W423="","",'DATA ENTRY'!W423)</f>
        <v/>
      </c>
      <c r="S422" s="22" t="str">
        <f>IF('DATA ENTRY'!X423="","",'DATA ENTRY'!X423)</f>
        <v/>
      </c>
      <c r="T422" s="22" t="str">
        <f>IF('DATA ENTRY'!AA423="","",'DATA ENTRY'!AA423)</f>
        <v/>
      </c>
      <c r="U422" s="22" t="str">
        <f>IF(O422="","",SUMPRODUCT(--(D422=$D$5:$D$1071),--(F422=$F$5:$F$1071),--(E422=$E$5:$E$1071),--(O422&lt;$O$5:$O$1071))+COUNTIF($O$5:O422,O422))</f>
        <v/>
      </c>
    </row>
    <row r="423" spans="1:21" ht="18" customHeight="1">
      <c r="A423" s="22" t="str">
        <f>IF(AND(H423="",D423="",F423="",G423="",I423="",J423=""),"",SUBTOTAL(3,$B$5:B423))</f>
        <v/>
      </c>
      <c r="B423" s="74" t="str">
        <f>IF('DATA ENTRY'!B424="","",'DATA ENTRY'!B424)</f>
        <v/>
      </c>
      <c r="C423" s="74" t="str">
        <f>IF('DATA ENTRY'!C424="","",'DATA ENTRY'!C424)</f>
        <v/>
      </c>
      <c r="D423" s="74" t="str">
        <f>IF('DATA ENTRY'!E424="","",'DATA ENTRY'!E424)</f>
        <v/>
      </c>
      <c r="E423" s="22" t="str">
        <f>IF('DATA ENTRY'!G424="","",'DATA ENTRY'!G424)</f>
        <v/>
      </c>
      <c r="F423" s="22" t="str">
        <f>IF('DATA ENTRY'!F424="","",'DATA ENTRY'!F424)</f>
        <v/>
      </c>
      <c r="G423" s="148" t="str">
        <f>IF('DATA ENTRY'!H424="","",'DATA ENTRY'!H424)</f>
        <v/>
      </c>
      <c r="H423" s="148" t="str">
        <f>IF('DATA ENTRY'!I424="","",'DATA ENTRY'!I424)</f>
        <v/>
      </c>
      <c r="I423" s="22" t="str">
        <f>IF('DATA ENTRY'!N424="","",'DATA ENTRY'!N424)</f>
        <v/>
      </c>
      <c r="J423" s="147" t="str">
        <f>IF('DATA ENTRY'!O424="","",'DATA ENTRY'!O424)</f>
        <v/>
      </c>
      <c r="K423" s="22" t="str">
        <f>IF('DATA ENTRY'!P424="","",'DATA ENTRY'!P424)</f>
        <v/>
      </c>
      <c r="L423" s="147" t="str">
        <f>IF('DATA ENTRY'!Q424="","",'DATA ENTRY'!Q424)</f>
        <v/>
      </c>
      <c r="M423" s="22" t="str">
        <f>IF('DATA ENTRY'!R424="","",'DATA ENTRY'!R424)</f>
        <v/>
      </c>
      <c r="N423" s="147" t="str">
        <f>IF('DATA ENTRY'!S424="","",'DATA ENTRY'!S424)</f>
        <v/>
      </c>
      <c r="O423" s="147" t="str">
        <f t="shared" si="6"/>
        <v/>
      </c>
      <c r="P423" s="74" t="str">
        <f>IF('DATA ENTRY'!T424="","",'DATA ENTRY'!T424)</f>
        <v/>
      </c>
      <c r="Q423" s="74" t="str">
        <f>IF('DATA ENTRY'!U424="","",'DATA ENTRY'!U424)</f>
        <v/>
      </c>
      <c r="R423" s="22" t="str">
        <f>IF('DATA ENTRY'!W424="","",'DATA ENTRY'!W424)</f>
        <v/>
      </c>
      <c r="S423" s="22" t="str">
        <f>IF('DATA ENTRY'!X424="","",'DATA ENTRY'!X424)</f>
        <v/>
      </c>
      <c r="T423" s="22" t="str">
        <f>IF('DATA ENTRY'!AA424="","",'DATA ENTRY'!AA424)</f>
        <v/>
      </c>
      <c r="U423" s="22" t="str">
        <f>IF(O423="","",SUMPRODUCT(--(D423=$D$5:$D$1071),--(F423=$F$5:$F$1071),--(E423=$E$5:$E$1071),--(O423&lt;$O$5:$O$1071))+COUNTIF($O$5:O423,O423))</f>
        <v/>
      </c>
    </row>
    <row r="424" spans="1:21" ht="18" customHeight="1">
      <c r="A424" s="22" t="str">
        <f>IF(AND(H424="",D424="",F424="",G424="",I424="",J424=""),"",SUBTOTAL(3,$B$5:B424))</f>
        <v/>
      </c>
      <c r="B424" s="74" t="str">
        <f>IF('DATA ENTRY'!B425="","",'DATA ENTRY'!B425)</f>
        <v/>
      </c>
      <c r="C424" s="74" t="str">
        <f>IF('DATA ENTRY'!C425="","",'DATA ENTRY'!C425)</f>
        <v/>
      </c>
      <c r="D424" s="74" t="str">
        <f>IF('DATA ENTRY'!E425="","",'DATA ENTRY'!E425)</f>
        <v/>
      </c>
      <c r="E424" s="22" t="str">
        <f>IF('DATA ENTRY'!G425="","",'DATA ENTRY'!G425)</f>
        <v/>
      </c>
      <c r="F424" s="22" t="str">
        <f>IF('DATA ENTRY'!F425="","",'DATA ENTRY'!F425)</f>
        <v/>
      </c>
      <c r="G424" s="148" t="str">
        <f>IF('DATA ENTRY'!H425="","",'DATA ENTRY'!H425)</f>
        <v/>
      </c>
      <c r="H424" s="148" t="str">
        <f>IF('DATA ENTRY'!I425="","",'DATA ENTRY'!I425)</f>
        <v/>
      </c>
      <c r="I424" s="22" t="str">
        <f>IF('DATA ENTRY'!N425="","",'DATA ENTRY'!N425)</f>
        <v/>
      </c>
      <c r="J424" s="147" t="str">
        <f>IF('DATA ENTRY'!O425="","",'DATA ENTRY'!O425)</f>
        <v/>
      </c>
      <c r="K424" s="22" t="str">
        <f>IF('DATA ENTRY'!P425="","",'DATA ENTRY'!P425)</f>
        <v/>
      </c>
      <c r="L424" s="147" t="str">
        <f>IF('DATA ENTRY'!Q425="","",'DATA ENTRY'!Q425)</f>
        <v/>
      </c>
      <c r="M424" s="22" t="str">
        <f>IF('DATA ENTRY'!R425="","",'DATA ENTRY'!R425)</f>
        <v/>
      </c>
      <c r="N424" s="147" t="str">
        <f>IF('DATA ENTRY'!S425="","",'DATA ENTRY'!S425)</f>
        <v/>
      </c>
      <c r="O424" s="147" t="str">
        <f t="shared" si="6"/>
        <v/>
      </c>
      <c r="P424" s="74" t="str">
        <f>IF('DATA ENTRY'!T425="","",'DATA ENTRY'!T425)</f>
        <v/>
      </c>
      <c r="Q424" s="74" t="str">
        <f>IF('DATA ENTRY'!U425="","",'DATA ENTRY'!U425)</f>
        <v/>
      </c>
      <c r="R424" s="22" t="str">
        <f>IF('DATA ENTRY'!W425="","",'DATA ENTRY'!W425)</f>
        <v/>
      </c>
      <c r="S424" s="22" t="str">
        <f>IF('DATA ENTRY'!X425="","",'DATA ENTRY'!X425)</f>
        <v/>
      </c>
      <c r="T424" s="22" t="str">
        <f>IF('DATA ENTRY'!AA425="","",'DATA ENTRY'!AA425)</f>
        <v/>
      </c>
      <c r="U424" s="22" t="str">
        <f>IF(O424="","",SUMPRODUCT(--(D424=$D$5:$D$1071),--(F424=$F$5:$F$1071),--(E424=$E$5:$E$1071),--(O424&lt;$O$5:$O$1071))+COUNTIF($O$5:O424,O424))</f>
        <v/>
      </c>
    </row>
    <row r="425" spans="1:21" ht="18" customHeight="1">
      <c r="A425" s="22" t="str">
        <f>IF(AND(H425="",D425="",F425="",G425="",I425="",J425=""),"",SUBTOTAL(3,$B$5:B425))</f>
        <v/>
      </c>
      <c r="B425" s="74" t="str">
        <f>IF('DATA ENTRY'!B426="","",'DATA ENTRY'!B426)</f>
        <v/>
      </c>
      <c r="C425" s="74" t="str">
        <f>IF('DATA ENTRY'!C426="","",'DATA ENTRY'!C426)</f>
        <v/>
      </c>
      <c r="D425" s="74" t="str">
        <f>IF('DATA ENTRY'!E426="","",'DATA ENTRY'!E426)</f>
        <v/>
      </c>
      <c r="E425" s="22" t="str">
        <f>IF('DATA ENTRY'!G426="","",'DATA ENTRY'!G426)</f>
        <v/>
      </c>
      <c r="F425" s="22" t="str">
        <f>IF('DATA ENTRY'!F426="","",'DATA ENTRY'!F426)</f>
        <v/>
      </c>
      <c r="G425" s="148" t="str">
        <f>IF('DATA ENTRY'!H426="","",'DATA ENTRY'!H426)</f>
        <v/>
      </c>
      <c r="H425" s="148" t="str">
        <f>IF('DATA ENTRY'!I426="","",'DATA ENTRY'!I426)</f>
        <v/>
      </c>
      <c r="I425" s="22" t="str">
        <f>IF('DATA ENTRY'!N426="","",'DATA ENTRY'!N426)</f>
        <v/>
      </c>
      <c r="J425" s="147" t="str">
        <f>IF('DATA ENTRY'!O426="","",'DATA ENTRY'!O426)</f>
        <v/>
      </c>
      <c r="K425" s="22" t="str">
        <f>IF('DATA ENTRY'!P426="","",'DATA ENTRY'!P426)</f>
        <v/>
      </c>
      <c r="L425" s="147" t="str">
        <f>IF('DATA ENTRY'!Q426="","",'DATA ENTRY'!Q426)</f>
        <v/>
      </c>
      <c r="M425" s="22" t="str">
        <f>IF('DATA ENTRY'!R426="","",'DATA ENTRY'!R426)</f>
        <v/>
      </c>
      <c r="N425" s="147" t="str">
        <f>IF('DATA ENTRY'!S426="","",'DATA ENTRY'!S426)</f>
        <v/>
      </c>
      <c r="O425" s="147" t="str">
        <f t="shared" si="6"/>
        <v/>
      </c>
      <c r="P425" s="74" t="str">
        <f>IF('DATA ENTRY'!T426="","",'DATA ENTRY'!T426)</f>
        <v/>
      </c>
      <c r="Q425" s="74" t="str">
        <f>IF('DATA ENTRY'!U426="","",'DATA ENTRY'!U426)</f>
        <v/>
      </c>
      <c r="R425" s="22" t="str">
        <f>IF('DATA ENTRY'!W426="","",'DATA ENTRY'!W426)</f>
        <v/>
      </c>
      <c r="S425" s="22" t="str">
        <f>IF('DATA ENTRY'!X426="","",'DATA ENTRY'!X426)</f>
        <v/>
      </c>
      <c r="T425" s="22" t="str">
        <f>IF('DATA ENTRY'!AA426="","",'DATA ENTRY'!AA426)</f>
        <v/>
      </c>
      <c r="U425" s="22" t="str">
        <f>IF(O425="","",SUMPRODUCT(--(D425=$D$5:$D$1071),--(F425=$F$5:$F$1071),--(E425=$E$5:$E$1071),--(O425&lt;$O$5:$O$1071))+COUNTIF($O$5:O425,O425))</f>
        <v/>
      </c>
    </row>
    <row r="426" spans="1:21" ht="18" customHeight="1">
      <c r="A426" s="22" t="str">
        <f>IF(AND(H426="",D426="",F426="",G426="",I426="",J426=""),"",SUBTOTAL(3,$B$5:B426))</f>
        <v/>
      </c>
      <c r="B426" s="74" t="str">
        <f>IF('DATA ENTRY'!B427="","",'DATA ENTRY'!B427)</f>
        <v/>
      </c>
      <c r="C426" s="74" t="str">
        <f>IF('DATA ENTRY'!C427="","",'DATA ENTRY'!C427)</f>
        <v/>
      </c>
      <c r="D426" s="74" t="str">
        <f>IF('DATA ENTRY'!E427="","",'DATA ENTRY'!E427)</f>
        <v/>
      </c>
      <c r="E426" s="22" t="str">
        <f>IF('DATA ENTRY'!G427="","",'DATA ENTRY'!G427)</f>
        <v/>
      </c>
      <c r="F426" s="22" t="str">
        <f>IF('DATA ENTRY'!F427="","",'DATA ENTRY'!F427)</f>
        <v/>
      </c>
      <c r="G426" s="148" t="str">
        <f>IF('DATA ENTRY'!H427="","",'DATA ENTRY'!H427)</f>
        <v/>
      </c>
      <c r="H426" s="148" t="str">
        <f>IF('DATA ENTRY'!I427="","",'DATA ENTRY'!I427)</f>
        <v/>
      </c>
      <c r="I426" s="22" t="str">
        <f>IF('DATA ENTRY'!N427="","",'DATA ENTRY'!N427)</f>
        <v/>
      </c>
      <c r="J426" s="147" t="str">
        <f>IF('DATA ENTRY'!O427="","",'DATA ENTRY'!O427)</f>
        <v/>
      </c>
      <c r="K426" s="22" t="str">
        <f>IF('DATA ENTRY'!P427="","",'DATA ENTRY'!P427)</f>
        <v/>
      </c>
      <c r="L426" s="147" t="str">
        <f>IF('DATA ENTRY'!Q427="","",'DATA ENTRY'!Q427)</f>
        <v/>
      </c>
      <c r="M426" s="22" t="str">
        <f>IF('DATA ENTRY'!R427="","",'DATA ENTRY'!R427)</f>
        <v/>
      </c>
      <c r="N426" s="147" t="str">
        <f>IF('DATA ENTRY'!S427="","",'DATA ENTRY'!S427)</f>
        <v/>
      </c>
      <c r="O426" s="147" t="str">
        <f t="shared" si="6"/>
        <v/>
      </c>
      <c r="P426" s="74" t="str">
        <f>IF('DATA ENTRY'!T427="","",'DATA ENTRY'!T427)</f>
        <v/>
      </c>
      <c r="Q426" s="74" t="str">
        <f>IF('DATA ENTRY'!U427="","",'DATA ENTRY'!U427)</f>
        <v/>
      </c>
      <c r="R426" s="22" t="str">
        <f>IF('DATA ENTRY'!W427="","",'DATA ENTRY'!W427)</f>
        <v/>
      </c>
      <c r="S426" s="22" t="str">
        <f>IF('DATA ENTRY'!X427="","",'DATA ENTRY'!X427)</f>
        <v/>
      </c>
      <c r="T426" s="22" t="str">
        <f>IF('DATA ENTRY'!AA427="","",'DATA ENTRY'!AA427)</f>
        <v/>
      </c>
      <c r="U426" s="22" t="str">
        <f>IF(O426="","",SUMPRODUCT(--(D426=$D$5:$D$1071),--(F426=$F$5:$F$1071),--(E426=$E$5:$E$1071),--(O426&lt;$O$5:$O$1071))+COUNTIF($O$5:O426,O426))</f>
        <v/>
      </c>
    </row>
    <row r="427" spans="1:21" ht="18" customHeight="1">
      <c r="A427" s="22" t="str">
        <f>IF(AND(H427="",D427="",F427="",G427="",I427="",J427=""),"",SUBTOTAL(3,$B$5:B427))</f>
        <v/>
      </c>
      <c r="B427" s="74" t="str">
        <f>IF('DATA ENTRY'!B428="","",'DATA ENTRY'!B428)</f>
        <v/>
      </c>
      <c r="C427" s="74" t="str">
        <f>IF('DATA ENTRY'!C428="","",'DATA ENTRY'!C428)</f>
        <v/>
      </c>
      <c r="D427" s="74" t="str">
        <f>IF('DATA ENTRY'!E428="","",'DATA ENTRY'!E428)</f>
        <v/>
      </c>
      <c r="E427" s="22" t="str">
        <f>IF('DATA ENTRY'!G428="","",'DATA ENTRY'!G428)</f>
        <v/>
      </c>
      <c r="F427" s="22" t="str">
        <f>IF('DATA ENTRY'!F428="","",'DATA ENTRY'!F428)</f>
        <v/>
      </c>
      <c r="G427" s="148" t="str">
        <f>IF('DATA ENTRY'!H428="","",'DATA ENTRY'!H428)</f>
        <v/>
      </c>
      <c r="H427" s="148" t="str">
        <f>IF('DATA ENTRY'!I428="","",'DATA ENTRY'!I428)</f>
        <v/>
      </c>
      <c r="I427" s="22" t="str">
        <f>IF('DATA ENTRY'!N428="","",'DATA ENTRY'!N428)</f>
        <v/>
      </c>
      <c r="J427" s="147" t="str">
        <f>IF('DATA ENTRY'!O428="","",'DATA ENTRY'!O428)</f>
        <v/>
      </c>
      <c r="K427" s="22" t="str">
        <f>IF('DATA ENTRY'!P428="","",'DATA ENTRY'!P428)</f>
        <v/>
      </c>
      <c r="L427" s="147" t="str">
        <f>IF('DATA ENTRY'!Q428="","",'DATA ENTRY'!Q428)</f>
        <v/>
      </c>
      <c r="M427" s="22" t="str">
        <f>IF('DATA ENTRY'!R428="","",'DATA ENTRY'!R428)</f>
        <v/>
      </c>
      <c r="N427" s="147" t="str">
        <f>IF('DATA ENTRY'!S428="","",'DATA ENTRY'!S428)</f>
        <v/>
      </c>
      <c r="O427" s="147" t="str">
        <f t="shared" si="6"/>
        <v/>
      </c>
      <c r="P427" s="74" t="str">
        <f>IF('DATA ENTRY'!T428="","",'DATA ENTRY'!T428)</f>
        <v/>
      </c>
      <c r="Q427" s="74" t="str">
        <f>IF('DATA ENTRY'!U428="","",'DATA ENTRY'!U428)</f>
        <v/>
      </c>
      <c r="R427" s="22" t="str">
        <f>IF('DATA ENTRY'!W428="","",'DATA ENTRY'!W428)</f>
        <v/>
      </c>
      <c r="S427" s="22" t="str">
        <f>IF('DATA ENTRY'!X428="","",'DATA ENTRY'!X428)</f>
        <v/>
      </c>
      <c r="T427" s="22" t="str">
        <f>IF('DATA ENTRY'!AA428="","",'DATA ENTRY'!AA428)</f>
        <v/>
      </c>
      <c r="U427" s="22" t="str">
        <f>IF(O427="","",SUMPRODUCT(--(D427=$D$5:$D$1071),--(F427=$F$5:$F$1071),--(E427=$E$5:$E$1071),--(O427&lt;$O$5:$O$1071))+COUNTIF($O$5:O427,O427))</f>
        <v/>
      </c>
    </row>
    <row r="428" spans="1:21">
      <c r="A428" s="22" t="str">
        <f>IF(AND(H428="",D428="",F428="",G428="",I428="",J428=""),"",SUBTOTAL(3,$B$5:B428))</f>
        <v/>
      </c>
      <c r="B428" s="74" t="str">
        <f>IF('DATA ENTRY'!B429="","",'DATA ENTRY'!B429)</f>
        <v/>
      </c>
      <c r="C428" s="74" t="str">
        <f>IF('DATA ENTRY'!C429="","",'DATA ENTRY'!C429)</f>
        <v/>
      </c>
      <c r="D428" s="74" t="str">
        <f>IF('DATA ENTRY'!E429="","",'DATA ENTRY'!E429)</f>
        <v/>
      </c>
      <c r="E428" s="22" t="str">
        <f>IF('DATA ENTRY'!G429="","",'DATA ENTRY'!G429)</f>
        <v/>
      </c>
      <c r="F428" s="22" t="str">
        <f>IF('DATA ENTRY'!F429="","",'DATA ENTRY'!F429)</f>
        <v/>
      </c>
      <c r="G428" s="148" t="str">
        <f>IF('DATA ENTRY'!H429="","",'DATA ENTRY'!H429)</f>
        <v/>
      </c>
      <c r="H428" s="148" t="str">
        <f>IF('DATA ENTRY'!I429="","",'DATA ENTRY'!I429)</f>
        <v/>
      </c>
      <c r="I428" s="22" t="str">
        <f>IF('DATA ENTRY'!N429="","",'DATA ENTRY'!N429)</f>
        <v/>
      </c>
      <c r="J428" s="147" t="str">
        <f>IF('DATA ENTRY'!O429="","",'DATA ENTRY'!O429)</f>
        <v/>
      </c>
      <c r="K428" s="22" t="str">
        <f>IF('DATA ENTRY'!P429="","",'DATA ENTRY'!P429)</f>
        <v/>
      </c>
      <c r="L428" s="147" t="str">
        <f>IF('DATA ENTRY'!Q429="","",'DATA ENTRY'!Q429)</f>
        <v/>
      </c>
      <c r="M428" s="22" t="str">
        <f>IF('DATA ENTRY'!R429="","",'DATA ENTRY'!R429)</f>
        <v/>
      </c>
      <c r="N428" s="147" t="str">
        <f>IF('DATA ENTRY'!S429="","",'DATA ENTRY'!S429)</f>
        <v/>
      </c>
      <c r="O428" s="147" t="str">
        <f t="shared" si="6"/>
        <v/>
      </c>
      <c r="P428" s="74" t="str">
        <f>IF('DATA ENTRY'!T429="","",'DATA ENTRY'!T429)</f>
        <v/>
      </c>
      <c r="Q428" s="74" t="str">
        <f>IF('DATA ENTRY'!U429="","",'DATA ENTRY'!U429)</f>
        <v/>
      </c>
      <c r="R428" s="22" t="str">
        <f>IF('DATA ENTRY'!W429="","",'DATA ENTRY'!W429)</f>
        <v/>
      </c>
      <c r="S428" s="22" t="str">
        <f>IF('DATA ENTRY'!X429="","",'DATA ENTRY'!X429)</f>
        <v/>
      </c>
      <c r="T428" s="22" t="str">
        <f>IF('DATA ENTRY'!AA429="","",'DATA ENTRY'!AA429)</f>
        <v/>
      </c>
      <c r="U428" s="22" t="str">
        <f>IF(O428="","",SUMPRODUCT(--(D428=$D$5:$D$1071),--(F428=$F$5:$F$1071),--(E428=$E$5:$E$1071),--(O428&lt;$O$5:$O$1071))+COUNTIF($O$5:O428,O428))</f>
        <v/>
      </c>
    </row>
    <row r="429" spans="1:21">
      <c r="A429" s="22" t="str">
        <f>IF(AND(H429="",D429="",F429="",G429="",I429="",J429=""),"",SUBTOTAL(3,$B$5:B429))</f>
        <v/>
      </c>
      <c r="B429" s="74" t="str">
        <f>IF('DATA ENTRY'!B430="","",'DATA ENTRY'!B430)</f>
        <v/>
      </c>
      <c r="C429" s="74" t="str">
        <f>IF('DATA ENTRY'!C430="","",'DATA ENTRY'!C430)</f>
        <v/>
      </c>
      <c r="D429" s="74" t="str">
        <f>IF('DATA ENTRY'!E430="","",'DATA ENTRY'!E430)</f>
        <v/>
      </c>
      <c r="E429" s="22" t="str">
        <f>IF('DATA ENTRY'!G430="","",'DATA ENTRY'!G430)</f>
        <v/>
      </c>
      <c r="F429" s="22" t="str">
        <f>IF('DATA ENTRY'!F430="","",'DATA ENTRY'!F430)</f>
        <v/>
      </c>
      <c r="G429" s="148" t="str">
        <f>IF('DATA ENTRY'!H430="","",'DATA ENTRY'!H430)</f>
        <v/>
      </c>
      <c r="H429" s="148" t="str">
        <f>IF('DATA ENTRY'!I430="","",'DATA ENTRY'!I430)</f>
        <v/>
      </c>
      <c r="I429" s="22" t="str">
        <f>IF('DATA ENTRY'!N430="","",'DATA ENTRY'!N430)</f>
        <v/>
      </c>
      <c r="J429" s="147" t="str">
        <f>IF('DATA ENTRY'!O430="","",'DATA ENTRY'!O430)</f>
        <v/>
      </c>
      <c r="K429" s="22" t="str">
        <f>IF('DATA ENTRY'!P430="","",'DATA ENTRY'!P430)</f>
        <v/>
      </c>
      <c r="L429" s="147" t="str">
        <f>IF('DATA ENTRY'!Q430="","",'DATA ENTRY'!Q430)</f>
        <v/>
      </c>
      <c r="M429" s="22" t="str">
        <f>IF('DATA ENTRY'!R430="","",'DATA ENTRY'!R430)</f>
        <v/>
      </c>
      <c r="N429" s="147" t="str">
        <f>IF('DATA ENTRY'!S430="","",'DATA ENTRY'!S430)</f>
        <v/>
      </c>
      <c r="O429" s="147" t="str">
        <f t="shared" si="6"/>
        <v/>
      </c>
      <c r="P429" s="74" t="str">
        <f>IF('DATA ENTRY'!T430="","",'DATA ENTRY'!T430)</f>
        <v/>
      </c>
      <c r="Q429" s="74" t="str">
        <f>IF('DATA ENTRY'!U430="","",'DATA ENTRY'!U430)</f>
        <v/>
      </c>
      <c r="R429" s="22" t="str">
        <f>IF('DATA ENTRY'!W430="","",'DATA ENTRY'!W430)</f>
        <v/>
      </c>
      <c r="S429" s="22" t="str">
        <f>IF('DATA ENTRY'!X430="","",'DATA ENTRY'!X430)</f>
        <v/>
      </c>
      <c r="T429" s="22" t="str">
        <f>IF('DATA ENTRY'!AA430="","",'DATA ENTRY'!AA430)</f>
        <v/>
      </c>
      <c r="U429" s="22" t="str">
        <f>IF(O429="","",SUMPRODUCT(--(D429=$D$5:$D$1071),--(F429=$F$5:$F$1071),--(E429=$E$5:$E$1071),--(O429&lt;$O$5:$O$1071))+COUNTIF($O$5:O429,O429))</f>
        <v/>
      </c>
    </row>
    <row r="430" spans="1:21">
      <c r="A430" s="22" t="str">
        <f>IF(AND(H430="",D430="",F430="",G430="",I430="",J430=""),"",SUBTOTAL(3,$B$5:B430))</f>
        <v/>
      </c>
      <c r="B430" s="74" t="str">
        <f>IF('DATA ENTRY'!B431="","",'DATA ENTRY'!B431)</f>
        <v/>
      </c>
      <c r="C430" s="74" t="str">
        <f>IF('DATA ENTRY'!C431="","",'DATA ENTRY'!C431)</f>
        <v/>
      </c>
      <c r="D430" s="74" t="str">
        <f>IF('DATA ENTRY'!E431="","",'DATA ENTRY'!E431)</f>
        <v/>
      </c>
      <c r="E430" s="22" t="str">
        <f>IF('DATA ENTRY'!G431="","",'DATA ENTRY'!G431)</f>
        <v/>
      </c>
      <c r="F430" s="22" t="str">
        <f>IF('DATA ENTRY'!F431="","",'DATA ENTRY'!F431)</f>
        <v/>
      </c>
      <c r="G430" s="148" t="str">
        <f>IF('DATA ENTRY'!H431="","",'DATA ENTRY'!H431)</f>
        <v/>
      </c>
      <c r="H430" s="148" t="str">
        <f>IF('DATA ENTRY'!I431="","",'DATA ENTRY'!I431)</f>
        <v/>
      </c>
      <c r="I430" s="22" t="str">
        <f>IF('DATA ENTRY'!N431="","",'DATA ENTRY'!N431)</f>
        <v/>
      </c>
      <c r="J430" s="147" t="str">
        <f>IF('DATA ENTRY'!O431="","",'DATA ENTRY'!O431)</f>
        <v/>
      </c>
      <c r="K430" s="22" t="str">
        <f>IF('DATA ENTRY'!P431="","",'DATA ENTRY'!P431)</f>
        <v/>
      </c>
      <c r="L430" s="147" t="str">
        <f>IF('DATA ENTRY'!Q431="","",'DATA ENTRY'!Q431)</f>
        <v/>
      </c>
      <c r="M430" s="22" t="str">
        <f>IF('DATA ENTRY'!R431="","",'DATA ENTRY'!R431)</f>
        <v/>
      </c>
      <c r="N430" s="147" t="str">
        <f>IF('DATA ENTRY'!S431="","",'DATA ENTRY'!S431)</f>
        <v/>
      </c>
      <c r="O430" s="147" t="str">
        <f t="shared" si="6"/>
        <v/>
      </c>
      <c r="P430" s="74" t="str">
        <f>IF('DATA ENTRY'!T431="","",'DATA ENTRY'!T431)</f>
        <v/>
      </c>
      <c r="Q430" s="74" t="str">
        <f>IF('DATA ENTRY'!U431="","",'DATA ENTRY'!U431)</f>
        <v/>
      </c>
      <c r="R430" s="22" t="str">
        <f>IF('DATA ENTRY'!W431="","",'DATA ENTRY'!W431)</f>
        <v/>
      </c>
      <c r="S430" s="22" t="str">
        <f>IF('DATA ENTRY'!X431="","",'DATA ENTRY'!X431)</f>
        <v/>
      </c>
      <c r="T430" s="22" t="str">
        <f>IF('DATA ENTRY'!AA431="","",'DATA ENTRY'!AA431)</f>
        <v/>
      </c>
      <c r="U430" s="22" t="str">
        <f>IF(O430="","",SUMPRODUCT(--(D430=$D$5:$D$1071),--(F430=$F$5:$F$1071),--(E430=$E$5:$E$1071),--(O430&lt;$O$5:$O$1071))+COUNTIF($O$5:O430,O430))</f>
        <v/>
      </c>
    </row>
    <row r="431" spans="1:21">
      <c r="A431" s="22" t="str">
        <f>IF(AND(H431="",D431="",F431="",G431="",I431="",J431=""),"",SUBTOTAL(3,$B$5:B431))</f>
        <v/>
      </c>
      <c r="B431" s="74" t="str">
        <f>IF('DATA ENTRY'!B432="","",'DATA ENTRY'!B432)</f>
        <v/>
      </c>
      <c r="C431" s="74" t="str">
        <f>IF('DATA ENTRY'!C432="","",'DATA ENTRY'!C432)</f>
        <v/>
      </c>
      <c r="D431" s="74" t="str">
        <f>IF('DATA ENTRY'!E432="","",'DATA ENTRY'!E432)</f>
        <v/>
      </c>
      <c r="E431" s="22" t="str">
        <f>IF('DATA ENTRY'!G432="","",'DATA ENTRY'!G432)</f>
        <v/>
      </c>
      <c r="F431" s="22" t="str">
        <f>IF('DATA ENTRY'!F432="","",'DATA ENTRY'!F432)</f>
        <v/>
      </c>
      <c r="G431" s="148" t="str">
        <f>IF('DATA ENTRY'!H432="","",'DATA ENTRY'!H432)</f>
        <v/>
      </c>
      <c r="H431" s="148" t="str">
        <f>IF('DATA ENTRY'!I432="","",'DATA ENTRY'!I432)</f>
        <v/>
      </c>
      <c r="I431" s="22" t="str">
        <f>IF('DATA ENTRY'!N432="","",'DATA ENTRY'!N432)</f>
        <v/>
      </c>
      <c r="J431" s="147" t="str">
        <f>IF('DATA ENTRY'!O432="","",'DATA ENTRY'!O432)</f>
        <v/>
      </c>
      <c r="K431" s="22" t="str">
        <f>IF('DATA ENTRY'!P432="","",'DATA ENTRY'!P432)</f>
        <v/>
      </c>
      <c r="L431" s="147" t="str">
        <f>IF('DATA ENTRY'!Q432="","",'DATA ENTRY'!Q432)</f>
        <v/>
      </c>
      <c r="M431" s="22" t="str">
        <f>IF('DATA ENTRY'!R432="","",'DATA ENTRY'!R432)</f>
        <v/>
      </c>
      <c r="N431" s="147" t="str">
        <f>IF('DATA ENTRY'!S432="","",'DATA ENTRY'!S432)</f>
        <v/>
      </c>
      <c r="O431" s="147" t="str">
        <f t="shared" si="6"/>
        <v/>
      </c>
      <c r="P431" s="74" t="str">
        <f>IF('DATA ENTRY'!T432="","",'DATA ENTRY'!T432)</f>
        <v/>
      </c>
      <c r="Q431" s="74" t="str">
        <f>IF('DATA ENTRY'!U432="","",'DATA ENTRY'!U432)</f>
        <v/>
      </c>
      <c r="R431" s="22" t="str">
        <f>IF('DATA ENTRY'!W432="","",'DATA ENTRY'!W432)</f>
        <v/>
      </c>
      <c r="S431" s="22" t="str">
        <f>IF('DATA ENTRY'!X432="","",'DATA ENTRY'!X432)</f>
        <v/>
      </c>
      <c r="T431" s="22" t="str">
        <f>IF('DATA ENTRY'!AA432="","",'DATA ENTRY'!AA432)</f>
        <v/>
      </c>
      <c r="U431" s="22" t="str">
        <f>IF(O431="","",SUMPRODUCT(--(D431=$D$5:$D$1071),--(F431=$F$5:$F$1071),--(E431=$E$5:$E$1071),--(O431&lt;$O$5:$O$1071))+COUNTIF($O$5:O431,O431))</f>
        <v/>
      </c>
    </row>
    <row r="432" spans="1:21">
      <c r="A432" s="22" t="str">
        <f>IF(AND(H432="",D432="",F432="",G432="",I432="",J432=""),"",SUBTOTAL(3,$B$5:B432))</f>
        <v/>
      </c>
      <c r="B432" s="74" t="str">
        <f>IF('DATA ENTRY'!B433="","",'DATA ENTRY'!B433)</f>
        <v/>
      </c>
      <c r="C432" s="74" t="str">
        <f>IF('DATA ENTRY'!C433="","",'DATA ENTRY'!C433)</f>
        <v/>
      </c>
      <c r="D432" s="74" t="str">
        <f>IF('DATA ENTRY'!E433="","",'DATA ENTRY'!E433)</f>
        <v/>
      </c>
      <c r="E432" s="22" t="str">
        <f>IF('DATA ENTRY'!G433="","",'DATA ENTRY'!G433)</f>
        <v/>
      </c>
      <c r="F432" s="22" t="str">
        <f>IF('DATA ENTRY'!F433="","",'DATA ENTRY'!F433)</f>
        <v/>
      </c>
      <c r="G432" s="148" t="str">
        <f>IF('DATA ENTRY'!H433="","",'DATA ENTRY'!H433)</f>
        <v/>
      </c>
      <c r="H432" s="148" t="str">
        <f>IF('DATA ENTRY'!I433="","",'DATA ENTRY'!I433)</f>
        <v/>
      </c>
      <c r="I432" s="22" t="str">
        <f>IF('DATA ENTRY'!N433="","",'DATA ENTRY'!N433)</f>
        <v/>
      </c>
      <c r="J432" s="147" t="str">
        <f>IF('DATA ENTRY'!O433="","",'DATA ENTRY'!O433)</f>
        <v/>
      </c>
      <c r="K432" s="22" t="str">
        <f>IF('DATA ENTRY'!P433="","",'DATA ENTRY'!P433)</f>
        <v/>
      </c>
      <c r="L432" s="147" t="str">
        <f>IF('DATA ENTRY'!Q433="","",'DATA ENTRY'!Q433)</f>
        <v/>
      </c>
      <c r="M432" s="22" t="str">
        <f>IF('DATA ENTRY'!R433="","",'DATA ENTRY'!R433)</f>
        <v/>
      </c>
      <c r="N432" s="147" t="str">
        <f>IF('DATA ENTRY'!S433="","",'DATA ENTRY'!S433)</f>
        <v/>
      </c>
      <c r="O432" s="147" t="str">
        <f t="shared" si="6"/>
        <v/>
      </c>
      <c r="P432" s="74" t="str">
        <f>IF('DATA ENTRY'!T433="","",'DATA ENTRY'!T433)</f>
        <v/>
      </c>
      <c r="Q432" s="74" t="str">
        <f>IF('DATA ENTRY'!U433="","",'DATA ENTRY'!U433)</f>
        <v/>
      </c>
      <c r="R432" s="22" t="str">
        <f>IF('DATA ENTRY'!W433="","",'DATA ENTRY'!W433)</f>
        <v/>
      </c>
      <c r="S432" s="22" t="str">
        <f>IF('DATA ENTRY'!X433="","",'DATA ENTRY'!X433)</f>
        <v/>
      </c>
      <c r="T432" s="22" t="str">
        <f>IF('DATA ENTRY'!AA433="","",'DATA ENTRY'!AA433)</f>
        <v/>
      </c>
      <c r="U432" s="22" t="str">
        <f>IF(O432="","",SUMPRODUCT(--(D432=$D$5:$D$1071),--(F432=$F$5:$F$1071),--(E432=$E$5:$E$1071),--(O432&lt;$O$5:$O$1071))+COUNTIF($O$5:O432,O432))</f>
        <v/>
      </c>
    </row>
    <row r="433" spans="1:21">
      <c r="A433" s="22" t="str">
        <f>IF(AND(H433="",D433="",F433="",G433="",I433="",J433=""),"",SUBTOTAL(3,$B$5:B433))</f>
        <v/>
      </c>
      <c r="B433" s="74" t="str">
        <f>IF('DATA ENTRY'!B434="","",'DATA ENTRY'!B434)</f>
        <v/>
      </c>
      <c r="C433" s="74" t="str">
        <f>IF('DATA ENTRY'!C434="","",'DATA ENTRY'!C434)</f>
        <v/>
      </c>
      <c r="D433" s="74" t="str">
        <f>IF('DATA ENTRY'!E434="","",'DATA ENTRY'!E434)</f>
        <v/>
      </c>
      <c r="E433" s="22" t="str">
        <f>IF('DATA ENTRY'!G434="","",'DATA ENTRY'!G434)</f>
        <v/>
      </c>
      <c r="F433" s="22" t="str">
        <f>IF('DATA ENTRY'!F434="","",'DATA ENTRY'!F434)</f>
        <v/>
      </c>
      <c r="G433" s="148" t="str">
        <f>IF('DATA ENTRY'!H434="","",'DATA ENTRY'!H434)</f>
        <v/>
      </c>
      <c r="H433" s="148" t="str">
        <f>IF('DATA ENTRY'!I434="","",'DATA ENTRY'!I434)</f>
        <v/>
      </c>
      <c r="I433" s="22" t="str">
        <f>IF('DATA ENTRY'!N434="","",'DATA ENTRY'!N434)</f>
        <v/>
      </c>
      <c r="J433" s="147" t="str">
        <f>IF('DATA ENTRY'!O434="","",'DATA ENTRY'!O434)</f>
        <v/>
      </c>
      <c r="K433" s="22" t="str">
        <f>IF('DATA ENTRY'!P434="","",'DATA ENTRY'!P434)</f>
        <v/>
      </c>
      <c r="L433" s="147" t="str">
        <f>IF('DATA ENTRY'!Q434="","",'DATA ENTRY'!Q434)</f>
        <v/>
      </c>
      <c r="M433" s="22" t="str">
        <f>IF('DATA ENTRY'!R434="","",'DATA ENTRY'!R434)</f>
        <v/>
      </c>
      <c r="N433" s="147" t="str">
        <f>IF('DATA ENTRY'!S434="","",'DATA ENTRY'!S434)</f>
        <v/>
      </c>
      <c r="O433" s="147" t="str">
        <f t="shared" si="6"/>
        <v/>
      </c>
      <c r="P433" s="74" t="str">
        <f>IF('DATA ENTRY'!T434="","",'DATA ENTRY'!T434)</f>
        <v/>
      </c>
      <c r="Q433" s="74" t="str">
        <f>IF('DATA ENTRY'!U434="","",'DATA ENTRY'!U434)</f>
        <v/>
      </c>
      <c r="R433" s="22" t="str">
        <f>IF('DATA ENTRY'!W434="","",'DATA ENTRY'!W434)</f>
        <v/>
      </c>
      <c r="S433" s="22" t="str">
        <f>IF('DATA ENTRY'!X434="","",'DATA ENTRY'!X434)</f>
        <v/>
      </c>
      <c r="T433" s="22" t="str">
        <f>IF('DATA ENTRY'!AA434="","",'DATA ENTRY'!AA434)</f>
        <v/>
      </c>
      <c r="U433" s="22" t="str">
        <f>IF(O433="","",SUMPRODUCT(--(D433=$D$5:$D$1071),--(F433=$F$5:$F$1071),--(E433=$E$5:$E$1071),--(O433&lt;$O$5:$O$1071))+COUNTIF($O$5:O433,O433))</f>
        <v/>
      </c>
    </row>
    <row r="434" spans="1:21">
      <c r="A434" s="22" t="str">
        <f>IF(AND(H434="",D434="",F434="",G434="",I434="",J434=""),"",SUBTOTAL(3,$B$5:B434))</f>
        <v/>
      </c>
      <c r="B434" s="74" t="str">
        <f>IF('DATA ENTRY'!B435="","",'DATA ENTRY'!B435)</f>
        <v/>
      </c>
      <c r="C434" s="74" t="str">
        <f>IF('DATA ENTRY'!C435="","",'DATA ENTRY'!C435)</f>
        <v/>
      </c>
      <c r="D434" s="74" t="str">
        <f>IF('DATA ENTRY'!E435="","",'DATA ENTRY'!E435)</f>
        <v/>
      </c>
      <c r="E434" s="22" t="str">
        <f>IF('DATA ENTRY'!G435="","",'DATA ENTRY'!G435)</f>
        <v/>
      </c>
      <c r="F434" s="22" t="str">
        <f>IF('DATA ENTRY'!F435="","",'DATA ENTRY'!F435)</f>
        <v/>
      </c>
      <c r="G434" s="148" t="str">
        <f>IF('DATA ENTRY'!H435="","",'DATA ENTRY'!H435)</f>
        <v/>
      </c>
      <c r="H434" s="148" t="str">
        <f>IF('DATA ENTRY'!I435="","",'DATA ENTRY'!I435)</f>
        <v/>
      </c>
      <c r="I434" s="22" t="str">
        <f>IF('DATA ENTRY'!N435="","",'DATA ENTRY'!N435)</f>
        <v/>
      </c>
      <c r="J434" s="147" t="str">
        <f>IF('DATA ENTRY'!O435="","",'DATA ENTRY'!O435)</f>
        <v/>
      </c>
      <c r="K434" s="22" t="str">
        <f>IF('DATA ENTRY'!P435="","",'DATA ENTRY'!P435)</f>
        <v/>
      </c>
      <c r="L434" s="147" t="str">
        <f>IF('DATA ENTRY'!Q435="","",'DATA ENTRY'!Q435)</f>
        <v/>
      </c>
      <c r="M434" s="22" t="str">
        <f>IF('DATA ENTRY'!R435="","",'DATA ENTRY'!R435)</f>
        <v/>
      </c>
      <c r="N434" s="147" t="str">
        <f>IF('DATA ENTRY'!S435="","",'DATA ENTRY'!S435)</f>
        <v/>
      </c>
      <c r="O434" s="147" t="str">
        <f t="shared" si="6"/>
        <v/>
      </c>
      <c r="P434" s="74" t="str">
        <f>IF('DATA ENTRY'!T435="","",'DATA ENTRY'!T435)</f>
        <v/>
      </c>
      <c r="Q434" s="74" t="str">
        <f>IF('DATA ENTRY'!U435="","",'DATA ENTRY'!U435)</f>
        <v/>
      </c>
      <c r="R434" s="22" t="str">
        <f>IF('DATA ENTRY'!W435="","",'DATA ENTRY'!W435)</f>
        <v/>
      </c>
      <c r="S434" s="22" t="str">
        <f>IF('DATA ENTRY'!X435="","",'DATA ENTRY'!X435)</f>
        <v/>
      </c>
      <c r="T434" s="22" t="str">
        <f>IF('DATA ENTRY'!AA435="","",'DATA ENTRY'!AA435)</f>
        <v/>
      </c>
      <c r="U434" s="22" t="str">
        <f>IF(O434="","",SUMPRODUCT(--(D434=$D$5:$D$1071),--(F434=$F$5:$F$1071),--(E434=$E$5:$E$1071),--(O434&lt;$O$5:$O$1071))+COUNTIF($O$5:O434,O434))</f>
        <v/>
      </c>
    </row>
    <row r="435" spans="1:21">
      <c r="A435" s="22" t="str">
        <f>IF(AND(H435="",D435="",F435="",G435="",I435="",J435=""),"",SUBTOTAL(3,$B$5:B435))</f>
        <v/>
      </c>
      <c r="B435" s="74" t="str">
        <f>IF('DATA ENTRY'!B436="","",'DATA ENTRY'!B436)</f>
        <v/>
      </c>
      <c r="C435" s="74" t="str">
        <f>IF('DATA ENTRY'!C436="","",'DATA ENTRY'!C436)</f>
        <v/>
      </c>
      <c r="D435" s="74" t="str">
        <f>IF('DATA ENTRY'!E436="","",'DATA ENTRY'!E436)</f>
        <v/>
      </c>
      <c r="E435" s="22" t="str">
        <f>IF('DATA ENTRY'!G436="","",'DATA ENTRY'!G436)</f>
        <v/>
      </c>
      <c r="F435" s="22" t="str">
        <f>IF('DATA ENTRY'!F436="","",'DATA ENTRY'!F436)</f>
        <v/>
      </c>
      <c r="G435" s="148" t="str">
        <f>IF('DATA ENTRY'!H436="","",'DATA ENTRY'!H436)</f>
        <v/>
      </c>
      <c r="H435" s="148" t="str">
        <f>IF('DATA ENTRY'!I436="","",'DATA ENTRY'!I436)</f>
        <v/>
      </c>
      <c r="I435" s="22" t="str">
        <f>IF('DATA ENTRY'!N436="","",'DATA ENTRY'!N436)</f>
        <v/>
      </c>
      <c r="J435" s="147" t="str">
        <f>IF('DATA ENTRY'!O436="","",'DATA ENTRY'!O436)</f>
        <v/>
      </c>
      <c r="K435" s="22" t="str">
        <f>IF('DATA ENTRY'!P436="","",'DATA ENTRY'!P436)</f>
        <v/>
      </c>
      <c r="L435" s="147" t="str">
        <f>IF('DATA ENTRY'!Q436="","",'DATA ENTRY'!Q436)</f>
        <v/>
      </c>
      <c r="M435" s="22" t="str">
        <f>IF('DATA ENTRY'!R436="","",'DATA ENTRY'!R436)</f>
        <v/>
      </c>
      <c r="N435" s="147" t="str">
        <f>IF('DATA ENTRY'!S436="","",'DATA ENTRY'!S436)</f>
        <v/>
      </c>
      <c r="O435" s="147" t="str">
        <f t="shared" si="6"/>
        <v/>
      </c>
      <c r="P435" s="74" t="str">
        <f>IF('DATA ENTRY'!T436="","",'DATA ENTRY'!T436)</f>
        <v/>
      </c>
      <c r="Q435" s="74" t="str">
        <f>IF('DATA ENTRY'!U436="","",'DATA ENTRY'!U436)</f>
        <v/>
      </c>
      <c r="R435" s="22" t="str">
        <f>IF('DATA ENTRY'!W436="","",'DATA ENTRY'!W436)</f>
        <v/>
      </c>
      <c r="S435" s="22" t="str">
        <f>IF('DATA ENTRY'!X436="","",'DATA ENTRY'!X436)</f>
        <v/>
      </c>
      <c r="T435" s="22" t="str">
        <f>IF('DATA ENTRY'!AA436="","",'DATA ENTRY'!AA436)</f>
        <v/>
      </c>
      <c r="U435" s="22" t="str">
        <f>IF(O435="","",SUMPRODUCT(--(D435=$D$5:$D$1071),--(F435=$F$5:$F$1071),--(E435=$E$5:$E$1071),--(O435&lt;$O$5:$O$1071))+COUNTIF($O$5:O435,O435))</f>
        <v/>
      </c>
    </row>
    <row r="436" spans="1:21">
      <c r="A436" s="22" t="str">
        <f>IF(AND(H436="",D436="",F436="",G436="",I436="",J436=""),"",SUBTOTAL(3,$B$5:B436))</f>
        <v/>
      </c>
      <c r="B436" s="74" t="str">
        <f>IF('DATA ENTRY'!B437="","",'DATA ENTRY'!B437)</f>
        <v/>
      </c>
      <c r="C436" s="74" t="str">
        <f>IF('DATA ENTRY'!C437="","",'DATA ENTRY'!C437)</f>
        <v/>
      </c>
      <c r="D436" s="74" t="str">
        <f>IF('DATA ENTRY'!E437="","",'DATA ENTRY'!E437)</f>
        <v/>
      </c>
      <c r="E436" s="22" t="str">
        <f>IF('DATA ENTRY'!G437="","",'DATA ENTRY'!G437)</f>
        <v/>
      </c>
      <c r="F436" s="22" t="str">
        <f>IF('DATA ENTRY'!F437="","",'DATA ENTRY'!F437)</f>
        <v/>
      </c>
      <c r="G436" s="148" t="str">
        <f>IF('DATA ENTRY'!H437="","",'DATA ENTRY'!H437)</f>
        <v/>
      </c>
      <c r="H436" s="148" t="str">
        <f>IF('DATA ENTRY'!I437="","",'DATA ENTRY'!I437)</f>
        <v/>
      </c>
      <c r="I436" s="22" t="str">
        <f>IF('DATA ENTRY'!N437="","",'DATA ENTRY'!N437)</f>
        <v/>
      </c>
      <c r="J436" s="147" t="str">
        <f>IF('DATA ENTRY'!O437="","",'DATA ENTRY'!O437)</f>
        <v/>
      </c>
      <c r="K436" s="22" t="str">
        <f>IF('DATA ENTRY'!P437="","",'DATA ENTRY'!P437)</f>
        <v/>
      </c>
      <c r="L436" s="147" t="str">
        <f>IF('DATA ENTRY'!Q437="","",'DATA ENTRY'!Q437)</f>
        <v/>
      </c>
      <c r="M436" s="22" t="str">
        <f>IF('DATA ENTRY'!R437="","",'DATA ENTRY'!R437)</f>
        <v/>
      </c>
      <c r="N436" s="147" t="str">
        <f>IF('DATA ENTRY'!S437="","",'DATA ENTRY'!S437)</f>
        <v/>
      </c>
      <c r="O436" s="147" t="str">
        <f t="shared" si="6"/>
        <v/>
      </c>
      <c r="P436" s="74" t="str">
        <f>IF('DATA ENTRY'!T437="","",'DATA ENTRY'!T437)</f>
        <v/>
      </c>
      <c r="Q436" s="74" t="str">
        <f>IF('DATA ENTRY'!U437="","",'DATA ENTRY'!U437)</f>
        <v/>
      </c>
      <c r="R436" s="22" t="str">
        <f>IF('DATA ENTRY'!W437="","",'DATA ENTRY'!W437)</f>
        <v/>
      </c>
      <c r="S436" s="22" t="str">
        <f>IF('DATA ENTRY'!X437="","",'DATA ENTRY'!X437)</f>
        <v/>
      </c>
      <c r="T436" s="22" t="str">
        <f>IF('DATA ENTRY'!AA437="","",'DATA ENTRY'!AA437)</f>
        <v/>
      </c>
      <c r="U436" s="22" t="str">
        <f>IF(O436="","",SUMPRODUCT(--(D436=$D$5:$D$1071),--(F436=$F$5:$F$1071),--(E436=$E$5:$E$1071),--(O436&lt;$O$5:$O$1071))+COUNTIF($O$5:O436,O436))</f>
        <v/>
      </c>
    </row>
    <row r="437" spans="1:21">
      <c r="A437" s="22" t="str">
        <f>IF(AND(H437="",D437="",F437="",G437="",I437="",J437=""),"",SUBTOTAL(3,$B$5:B437))</f>
        <v/>
      </c>
      <c r="B437" s="74" t="str">
        <f>IF('DATA ENTRY'!B438="","",'DATA ENTRY'!B438)</f>
        <v/>
      </c>
      <c r="C437" s="74" t="str">
        <f>IF('DATA ENTRY'!C438="","",'DATA ENTRY'!C438)</f>
        <v/>
      </c>
      <c r="D437" s="74" t="str">
        <f>IF('DATA ENTRY'!E438="","",'DATA ENTRY'!E438)</f>
        <v/>
      </c>
      <c r="E437" s="22" t="str">
        <f>IF('DATA ENTRY'!G438="","",'DATA ENTRY'!G438)</f>
        <v/>
      </c>
      <c r="F437" s="22" t="str">
        <f>IF('DATA ENTRY'!F438="","",'DATA ENTRY'!F438)</f>
        <v/>
      </c>
      <c r="G437" s="148" t="str">
        <f>IF('DATA ENTRY'!H438="","",'DATA ENTRY'!H438)</f>
        <v/>
      </c>
      <c r="H437" s="148" t="str">
        <f>IF('DATA ENTRY'!I438="","",'DATA ENTRY'!I438)</f>
        <v/>
      </c>
      <c r="I437" s="22" t="str">
        <f>IF('DATA ENTRY'!N438="","",'DATA ENTRY'!N438)</f>
        <v/>
      </c>
      <c r="J437" s="147" t="str">
        <f>IF('DATA ENTRY'!O438="","",'DATA ENTRY'!O438)</f>
        <v/>
      </c>
      <c r="K437" s="22" t="str">
        <f>IF('DATA ENTRY'!P438="","",'DATA ENTRY'!P438)</f>
        <v/>
      </c>
      <c r="L437" s="147" t="str">
        <f>IF('DATA ENTRY'!Q438="","",'DATA ENTRY'!Q438)</f>
        <v/>
      </c>
      <c r="M437" s="22" t="str">
        <f>IF('DATA ENTRY'!R438="","",'DATA ENTRY'!R438)</f>
        <v/>
      </c>
      <c r="N437" s="147" t="str">
        <f>IF('DATA ENTRY'!S438="","",'DATA ENTRY'!S438)</f>
        <v/>
      </c>
      <c r="O437" s="147" t="str">
        <f t="shared" si="6"/>
        <v/>
      </c>
      <c r="P437" s="74" t="str">
        <f>IF('DATA ENTRY'!T438="","",'DATA ENTRY'!T438)</f>
        <v/>
      </c>
      <c r="Q437" s="74" t="str">
        <f>IF('DATA ENTRY'!U438="","",'DATA ENTRY'!U438)</f>
        <v/>
      </c>
      <c r="R437" s="22" t="str">
        <f>IF('DATA ENTRY'!W438="","",'DATA ENTRY'!W438)</f>
        <v/>
      </c>
      <c r="S437" s="22" t="str">
        <f>IF('DATA ENTRY'!X438="","",'DATA ENTRY'!X438)</f>
        <v/>
      </c>
      <c r="T437" s="22" t="str">
        <f>IF('DATA ENTRY'!AA438="","",'DATA ENTRY'!AA438)</f>
        <v/>
      </c>
      <c r="U437" s="22" t="str">
        <f>IF(O437="","",SUMPRODUCT(--(D437=$D$5:$D$1071),--(F437=$F$5:$F$1071),--(E437=$E$5:$E$1071),--(O437&lt;$O$5:$O$1071))+COUNTIF($O$5:O437,O437))</f>
        <v/>
      </c>
    </row>
    <row r="438" spans="1:21">
      <c r="A438" s="22" t="str">
        <f>IF(AND(H438="",D438="",F438="",G438="",I438="",J438=""),"",SUBTOTAL(3,$B$5:B438))</f>
        <v/>
      </c>
      <c r="B438" s="74" t="str">
        <f>IF('DATA ENTRY'!B439="","",'DATA ENTRY'!B439)</f>
        <v/>
      </c>
      <c r="C438" s="74" t="str">
        <f>IF('DATA ENTRY'!C439="","",'DATA ENTRY'!C439)</f>
        <v/>
      </c>
      <c r="D438" s="74" t="str">
        <f>IF('DATA ENTRY'!E439="","",'DATA ENTRY'!E439)</f>
        <v/>
      </c>
      <c r="E438" s="22" t="str">
        <f>IF('DATA ENTRY'!G439="","",'DATA ENTRY'!G439)</f>
        <v/>
      </c>
      <c r="F438" s="22" t="str">
        <f>IF('DATA ENTRY'!F439="","",'DATA ENTRY'!F439)</f>
        <v/>
      </c>
      <c r="G438" s="148" t="str">
        <f>IF('DATA ENTRY'!H439="","",'DATA ENTRY'!H439)</f>
        <v/>
      </c>
      <c r="H438" s="148" t="str">
        <f>IF('DATA ENTRY'!I439="","",'DATA ENTRY'!I439)</f>
        <v/>
      </c>
      <c r="I438" s="22" t="str">
        <f>IF('DATA ENTRY'!N439="","",'DATA ENTRY'!N439)</f>
        <v/>
      </c>
      <c r="J438" s="147" t="str">
        <f>IF('DATA ENTRY'!O439="","",'DATA ENTRY'!O439)</f>
        <v/>
      </c>
      <c r="K438" s="22" t="str">
        <f>IF('DATA ENTRY'!P439="","",'DATA ENTRY'!P439)</f>
        <v/>
      </c>
      <c r="L438" s="147" t="str">
        <f>IF('DATA ENTRY'!Q439="","",'DATA ENTRY'!Q439)</f>
        <v/>
      </c>
      <c r="M438" s="22" t="str">
        <f>IF('DATA ENTRY'!R439="","",'DATA ENTRY'!R439)</f>
        <v/>
      </c>
      <c r="N438" s="147" t="str">
        <f>IF('DATA ENTRY'!S439="","",'DATA ENTRY'!S439)</f>
        <v/>
      </c>
      <c r="O438" s="147" t="str">
        <f t="shared" si="6"/>
        <v/>
      </c>
      <c r="P438" s="74" t="str">
        <f>IF('DATA ENTRY'!T439="","",'DATA ENTRY'!T439)</f>
        <v/>
      </c>
      <c r="Q438" s="74" t="str">
        <f>IF('DATA ENTRY'!U439="","",'DATA ENTRY'!U439)</f>
        <v/>
      </c>
      <c r="R438" s="22" t="str">
        <f>IF('DATA ENTRY'!W439="","",'DATA ENTRY'!W439)</f>
        <v/>
      </c>
      <c r="S438" s="22" t="str">
        <f>IF('DATA ENTRY'!X439="","",'DATA ENTRY'!X439)</f>
        <v/>
      </c>
      <c r="T438" s="22" t="str">
        <f>IF('DATA ENTRY'!AA439="","",'DATA ENTRY'!AA439)</f>
        <v/>
      </c>
      <c r="U438" s="22" t="str">
        <f>IF(O438="","",SUMPRODUCT(--(D438=$D$5:$D$1071),--(F438=$F$5:$F$1071),--(E438=$E$5:$E$1071),--(O438&lt;$O$5:$O$1071))+COUNTIF($O$5:O438,O438))</f>
        <v/>
      </c>
    </row>
    <row r="439" spans="1:21">
      <c r="A439" s="22" t="str">
        <f>IF(AND(H439="",D439="",F439="",G439="",I439="",J439=""),"",SUBTOTAL(3,$B$5:B439))</f>
        <v/>
      </c>
      <c r="B439" s="74" t="str">
        <f>IF('DATA ENTRY'!B440="","",'DATA ENTRY'!B440)</f>
        <v/>
      </c>
      <c r="C439" s="74" t="str">
        <f>IF('DATA ENTRY'!C440="","",'DATA ENTRY'!C440)</f>
        <v/>
      </c>
      <c r="D439" s="74" t="str">
        <f>IF('DATA ENTRY'!E440="","",'DATA ENTRY'!E440)</f>
        <v/>
      </c>
      <c r="E439" s="22" t="str">
        <f>IF('DATA ENTRY'!G440="","",'DATA ENTRY'!G440)</f>
        <v/>
      </c>
      <c r="F439" s="22" t="str">
        <f>IF('DATA ENTRY'!F440="","",'DATA ENTRY'!F440)</f>
        <v/>
      </c>
      <c r="G439" s="148" t="str">
        <f>IF('DATA ENTRY'!H440="","",'DATA ENTRY'!H440)</f>
        <v/>
      </c>
      <c r="H439" s="148" t="str">
        <f>IF('DATA ENTRY'!I440="","",'DATA ENTRY'!I440)</f>
        <v/>
      </c>
      <c r="I439" s="22" t="str">
        <f>IF('DATA ENTRY'!N440="","",'DATA ENTRY'!N440)</f>
        <v/>
      </c>
      <c r="J439" s="147" t="str">
        <f>IF('DATA ENTRY'!O440="","",'DATA ENTRY'!O440)</f>
        <v/>
      </c>
      <c r="K439" s="22" t="str">
        <f>IF('DATA ENTRY'!P440="","",'DATA ENTRY'!P440)</f>
        <v/>
      </c>
      <c r="L439" s="147" t="str">
        <f>IF('DATA ENTRY'!Q440="","",'DATA ENTRY'!Q440)</f>
        <v/>
      </c>
      <c r="M439" s="22" t="str">
        <f>IF('DATA ENTRY'!R440="","",'DATA ENTRY'!R440)</f>
        <v/>
      </c>
      <c r="N439" s="147" t="str">
        <f>IF('DATA ENTRY'!S440="","",'DATA ENTRY'!S440)</f>
        <v/>
      </c>
      <c r="O439" s="147" t="str">
        <f t="shared" si="6"/>
        <v/>
      </c>
      <c r="P439" s="74" t="str">
        <f>IF('DATA ENTRY'!T440="","",'DATA ENTRY'!T440)</f>
        <v/>
      </c>
      <c r="Q439" s="74" t="str">
        <f>IF('DATA ENTRY'!U440="","",'DATA ENTRY'!U440)</f>
        <v/>
      </c>
      <c r="R439" s="22" t="str">
        <f>IF('DATA ENTRY'!W440="","",'DATA ENTRY'!W440)</f>
        <v/>
      </c>
      <c r="S439" s="22" t="str">
        <f>IF('DATA ENTRY'!X440="","",'DATA ENTRY'!X440)</f>
        <v/>
      </c>
      <c r="T439" s="22" t="str">
        <f>IF('DATA ENTRY'!AA440="","",'DATA ENTRY'!AA440)</f>
        <v/>
      </c>
      <c r="U439" s="22" t="str">
        <f>IF(O439="","",SUMPRODUCT(--(D439=$D$5:$D$1071),--(F439=$F$5:$F$1071),--(E439=$E$5:$E$1071),--(O439&lt;$O$5:$O$1071))+COUNTIF($O$5:O439,O439))</f>
        <v/>
      </c>
    </row>
    <row r="440" spans="1:21">
      <c r="A440" s="22" t="str">
        <f>IF(AND(H440="",D440="",F440="",G440="",I440="",J440=""),"",SUBTOTAL(3,$B$5:B440))</f>
        <v/>
      </c>
      <c r="B440" s="74" t="str">
        <f>IF('DATA ENTRY'!B441="","",'DATA ENTRY'!B441)</f>
        <v/>
      </c>
      <c r="C440" s="74" t="str">
        <f>IF('DATA ENTRY'!C441="","",'DATA ENTRY'!C441)</f>
        <v/>
      </c>
      <c r="D440" s="74" t="str">
        <f>IF('DATA ENTRY'!E441="","",'DATA ENTRY'!E441)</f>
        <v/>
      </c>
      <c r="E440" s="22" t="str">
        <f>IF('DATA ENTRY'!G441="","",'DATA ENTRY'!G441)</f>
        <v/>
      </c>
      <c r="F440" s="22" t="str">
        <f>IF('DATA ENTRY'!F441="","",'DATA ENTRY'!F441)</f>
        <v/>
      </c>
      <c r="G440" s="148" t="str">
        <f>IF('DATA ENTRY'!H441="","",'DATA ENTRY'!H441)</f>
        <v/>
      </c>
      <c r="H440" s="148" t="str">
        <f>IF('DATA ENTRY'!I441="","",'DATA ENTRY'!I441)</f>
        <v/>
      </c>
      <c r="I440" s="22" t="str">
        <f>IF('DATA ENTRY'!N441="","",'DATA ENTRY'!N441)</f>
        <v/>
      </c>
      <c r="J440" s="147" t="str">
        <f>IF('DATA ENTRY'!O441="","",'DATA ENTRY'!O441)</f>
        <v/>
      </c>
      <c r="K440" s="22" t="str">
        <f>IF('DATA ENTRY'!P441="","",'DATA ENTRY'!P441)</f>
        <v/>
      </c>
      <c r="L440" s="147" t="str">
        <f>IF('DATA ENTRY'!Q441="","",'DATA ENTRY'!Q441)</f>
        <v/>
      </c>
      <c r="M440" s="22" t="str">
        <f>IF('DATA ENTRY'!R441="","",'DATA ENTRY'!R441)</f>
        <v/>
      </c>
      <c r="N440" s="147" t="str">
        <f>IF('DATA ENTRY'!S441="","",'DATA ENTRY'!S441)</f>
        <v/>
      </c>
      <c r="O440" s="147" t="str">
        <f t="shared" si="6"/>
        <v/>
      </c>
      <c r="P440" s="74" t="str">
        <f>IF('DATA ENTRY'!T441="","",'DATA ENTRY'!T441)</f>
        <v/>
      </c>
      <c r="Q440" s="74" t="str">
        <f>IF('DATA ENTRY'!U441="","",'DATA ENTRY'!U441)</f>
        <v/>
      </c>
      <c r="R440" s="22" t="str">
        <f>IF('DATA ENTRY'!W441="","",'DATA ENTRY'!W441)</f>
        <v/>
      </c>
      <c r="S440" s="22" t="str">
        <f>IF('DATA ENTRY'!X441="","",'DATA ENTRY'!X441)</f>
        <v/>
      </c>
      <c r="T440" s="22" t="str">
        <f>IF('DATA ENTRY'!AA441="","",'DATA ENTRY'!AA441)</f>
        <v/>
      </c>
      <c r="U440" s="22" t="str">
        <f>IF(O440="","",SUMPRODUCT(--(D440=$D$5:$D$1071),--(F440=$F$5:$F$1071),--(E440=$E$5:$E$1071),--(O440&lt;$O$5:$O$1071))+COUNTIF($O$5:O440,O440))</f>
        <v/>
      </c>
    </row>
    <row r="441" spans="1:21">
      <c r="A441" s="22" t="str">
        <f>IF(AND(H441="",D441="",F441="",G441="",I441="",J441=""),"",SUBTOTAL(3,$B$5:B441))</f>
        <v/>
      </c>
      <c r="B441" s="74" t="str">
        <f>IF('DATA ENTRY'!B442="","",'DATA ENTRY'!B442)</f>
        <v/>
      </c>
      <c r="C441" s="74" t="str">
        <f>IF('DATA ENTRY'!C442="","",'DATA ENTRY'!C442)</f>
        <v/>
      </c>
      <c r="D441" s="74" t="str">
        <f>IF('DATA ENTRY'!E442="","",'DATA ENTRY'!E442)</f>
        <v/>
      </c>
      <c r="E441" s="22" t="str">
        <f>IF('DATA ENTRY'!G442="","",'DATA ENTRY'!G442)</f>
        <v/>
      </c>
      <c r="F441" s="22" t="str">
        <f>IF('DATA ENTRY'!F442="","",'DATA ENTRY'!F442)</f>
        <v/>
      </c>
      <c r="G441" s="148" t="str">
        <f>IF('DATA ENTRY'!H442="","",'DATA ENTRY'!H442)</f>
        <v/>
      </c>
      <c r="H441" s="148" t="str">
        <f>IF('DATA ENTRY'!I442="","",'DATA ENTRY'!I442)</f>
        <v/>
      </c>
      <c r="I441" s="22" t="str">
        <f>IF('DATA ENTRY'!N442="","",'DATA ENTRY'!N442)</f>
        <v/>
      </c>
      <c r="J441" s="147" t="str">
        <f>IF('DATA ENTRY'!O442="","",'DATA ENTRY'!O442)</f>
        <v/>
      </c>
      <c r="K441" s="22" t="str">
        <f>IF('DATA ENTRY'!P442="","",'DATA ENTRY'!P442)</f>
        <v/>
      </c>
      <c r="L441" s="147" t="str">
        <f>IF('DATA ENTRY'!Q442="","",'DATA ENTRY'!Q442)</f>
        <v/>
      </c>
      <c r="M441" s="22" t="str">
        <f>IF('DATA ENTRY'!R442="","",'DATA ENTRY'!R442)</f>
        <v/>
      </c>
      <c r="N441" s="147" t="str">
        <f>IF('DATA ENTRY'!S442="","",'DATA ENTRY'!S442)</f>
        <v/>
      </c>
      <c r="O441" s="147" t="str">
        <f t="shared" si="6"/>
        <v/>
      </c>
      <c r="P441" s="74" t="str">
        <f>IF('DATA ENTRY'!T442="","",'DATA ENTRY'!T442)</f>
        <v/>
      </c>
      <c r="Q441" s="74" t="str">
        <f>IF('DATA ENTRY'!U442="","",'DATA ENTRY'!U442)</f>
        <v/>
      </c>
      <c r="R441" s="22" t="str">
        <f>IF('DATA ENTRY'!W442="","",'DATA ENTRY'!W442)</f>
        <v/>
      </c>
      <c r="S441" s="22" t="str">
        <f>IF('DATA ENTRY'!X442="","",'DATA ENTRY'!X442)</f>
        <v/>
      </c>
      <c r="T441" s="22" t="str">
        <f>IF('DATA ENTRY'!AA442="","",'DATA ENTRY'!AA442)</f>
        <v/>
      </c>
      <c r="U441" s="22" t="str">
        <f>IF(O441="","",SUMPRODUCT(--(D441=$D$5:$D$1071),--(F441=$F$5:$F$1071),--(E441=$E$5:$E$1071),--(O441&lt;$O$5:$O$1071))+COUNTIF($O$5:O441,O441))</f>
        <v/>
      </c>
    </row>
    <row r="442" spans="1:21">
      <c r="A442" s="22" t="str">
        <f>IF(AND(H442="",D442="",F442="",G442="",I442="",J442=""),"",SUBTOTAL(3,$B$5:B442))</f>
        <v/>
      </c>
      <c r="B442" s="74" t="str">
        <f>IF('DATA ENTRY'!B443="","",'DATA ENTRY'!B443)</f>
        <v/>
      </c>
      <c r="C442" s="74" t="str">
        <f>IF('DATA ENTRY'!C443="","",'DATA ENTRY'!C443)</f>
        <v/>
      </c>
      <c r="D442" s="74" t="str">
        <f>IF('DATA ENTRY'!E443="","",'DATA ENTRY'!E443)</f>
        <v/>
      </c>
      <c r="E442" s="22" t="str">
        <f>IF('DATA ENTRY'!G443="","",'DATA ENTRY'!G443)</f>
        <v/>
      </c>
      <c r="F442" s="22" t="str">
        <f>IF('DATA ENTRY'!F443="","",'DATA ENTRY'!F443)</f>
        <v/>
      </c>
      <c r="G442" s="148" t="str">
        <f>IF('DATA ENTRY'!H443="","",'DATA ENTRY'!H443)</f>
        <v/>
      </c>
      <c r="H442" s="148" t="str">
        <f>IF('DATA ENTRY'!I443="","",'DATA ENTRY'!I443)</f>
        <v/>
      </c>
      <c r="I442" s="22" t="str">
        <f>IF('DATA ENTRY'!N443="","",'DATA ENTRY'!N443)</f>
        <v/>
      </c>
      <c r="J442" s="147" t="str">
        <f>IF('DATA ENTRY'!O443="","",'DATA ENTRY'!O443)</f>
        <v/>
      </c>
      <c r="K442" s="22" t="str">
        <f>IF('DATA ENTRY'!P443="","",'DATA ENTRY'!P443)</f>
        <v/>
      </c>
      <c r="L442" s="147" t="str">
        <f>IF('DATA ENTRY'!Q443="","",'DATA ENTRY'!Q443)</f>
        <v/>
      </c>
      <c r="M442" s="22" t="str">
        <f>IF('DATA ENTRY'!R443="","",'DATA ENTRY'!R443)</f>
        <v/>
      </c>
      <c r="N442" s="147" t="str">
        <f>IF('DATA ENTRY'!S443="","",'DATA ENTRY'!S443)</f>
        <v/>
      </c>
      <c r="O442" s="147" t="str">
        <f t="shared" si="6"/>
        <v/>
      </c>
      <c r="P442" s="74" t="str">
        <f>IF('DATA ENTRY'!T443="","",'DATA ENTRY'!T443)</f>
        <v/>
      </c>
      <c r="Q442" s="74" t="str">
        <f>IF('DATA ENTRY'!U443="","",'DATA ENTRY'!U443)</f>
        <v/>
      </c>
      <c r="R442" s="22" t="str">
        <f>IF('DATA ENTRY'!W443="","",'DATA ENTRY'!W443)</f>
        <v/>
      </c>
      <c r="S442" s="22" t="str">
        <f>IF('DATA ENTRY'!X443="","",'DATA ENTRY'!X443)</f>
        <v/>
      </c>
      <c r="T442" s="22" t="str">
        <f>IF('DATA ENTRY'!AA443="","",'DATA ENTRY'!AA443)</f>
        <v/>
      </c>
      <c r="U442" s="22" t="str">
        <f>IF(O442="","",SUMPRODUCT(--(D442=$D$5:$D$1071),--(F442=$F$5:$F$1071),--(E442=$E$5:$E$1071),--(O442&lt;$O$5:$O$1071))+COUNTIF($O$5:O442,O442))</f>
        <v/>
      </c>
    </row>
    <row r="443" spans="1:21">
      <c r="A443" s="22" t="str">
        <f>IF(AND(H443="",D443="",F443="",G443="",I443="",J443=""),"",SUBTOTAL(3,$B$5:B443))</f>
        <v/>
      </c>
      <c r="B443" s="74" t="str">
        <f>IF('DATA ENTRY'!B444="","",'DATA ENTRY'!B444)</f>
        <v/>
      </c>
      <c r="C443" s="74" t="str">
        <f>IF('DATA ENTRY'!C444="","",'DATA ENTRY'!C444)</f>
        <v/>
      </c>
      <c r="D443" s="74" t="str">
        <f>IF('DATA ENTRY'!E444="","",'DATA ENTRY'!E444)</f>
        <v/>
      </c>
      <c r="E443" s="22" t="str">
        <f>IF('DATA ENTRY'!G444="","",'DATA ENTRY'!G444)</f>
        <v/>
      </c>
      <c r="F443" s="22" t="str">
        <f>IF('DATA ENTRY'!F444="","",'DATA ENTRY'!F444)</f>
        <v/>
      </c>
      <c r="G443" s="148" t="str">
        <f>IF('DATA ENTRY'!H444="","",'DATA ENTRY'!H444)</f>
        <v/>
      </c>
      <c r="H443" s="148" t="str">
        <f>IF('DATA ENTRY'!I444="","",'DATA ENTRY'!I444)</f>
        <v/>
      </c>
      <c r="I443" s="22" t="str">
        <f>IF('DATA ENTRY'!N444="","",'DATA ENTRY'!N444)</f>
        <v/>
      </c>
      <c r="J443" s="147" t="str">
        <f>IF('DATA ENTRY'!O444="","",'DATA ENTRY'!O444)</f>
        <v/>
      </c>
      <c r="K443" s="22" t="str">
        <f>IF('DATA ENTRY'!P444="","",'DATA ENTRY'!P444)</f>
        <v/>
      </c>
      <c r="L443" s="147" t="str">
        <f>IF('DATA ENTRY'!Q444="","",'DATA ENTRY'!Q444)</f>
        <v/>
      </c>
      <c r="M443" s="22" t="str">
        <f>IF('DATA ENTRY'!R444="","",'DATA ENTRY'!R444)</f>
        <v/>
      </c>
      <c r="N443" s="147" t="str">
        <f>IF('DATA ENTRY'!S444="","",'DATA ENTRY'!S444)</f>
        <v/>
      </c>
      <c r="O443" s="147" t="str">
        <f t="shared" si="6"/>
        <v/>
      </c>
      <c r="P443" s="74" t="str">
        <f>IF('DATA ENTRY'!T444="","",'DATA ENTRY'!T444)</f>
        <v/>
      </c>
      <c r="Q443" s="74" t="str">
        <f>IF('DATA ENTRY'!U444="","",'DATA ENTRY'!U444)</f>
        <v/>
      </c>
      <c r="R443" s="22" t="str">
        <f>IF('DATA ENTRY'!W444="","",'DATA ENTRY'!W444)</f>
        <v/>
      </c>
      <c r="S443" s="22" t="str">
        <f>IF('DATA ENTRY'!X444="","",'DATA ENTRY'!X444)</f>
        <v/>
      </c>
      <c r="T443" s="22" t="str">
        <f>IF('DATA ENTRY'!AA444="","",'DATA ENTRY'!AA444)</f>
        <v/>
      </c>
      <c r="U443" s="22" t="str">
        <f>IF(O443="","",SUMPRODUCT(--(D443=$D$5:$D$1071),--(F443=$F$5:$F$1071),--(E443=$E$5:$E$1071),--(O443&lt;$O$5:$O$1071))+COUNTIF($O$5:O443,O443))</f>
        <v/>
      </c>
    </row>
    <row r="444" spans="1:21">
      <c r="A444" s="22" t="str">
        <f>IF(AND(H444="",D444="",F444="",G444="",I444="",J444=""),"",SUBTOTAL(3,$B$5:B444))</f>
        <v/>
      </c>
      <c r="B444" s="74" t="str">
        <f>IF('DATA ENTRY'!B445="","",'DATA ENTRY'!B445)</f>
        <v/>
      </c>
      <c r="C444" s="74" t="str">
        <f>IF('DATA ENTRY'!C445="","",'DATA ENTRY'!C445)</f>
        <v/>
      </c>
      <c r="D444" s="74" t="str">
        <f>IF('DATA ENTRY'!E445="","",'DATA ENTRY'!E445)</f>
        <v/>
      </c>
      <c r="E444" s="22" t="str">
        <f>IF('DATA ENTRY'!G445="","",'DATA ENTRY'!G445)</f>
        <v/>
      </c>
      <c r="F444" s="22" t="str">
        <f>IF('DATA ENTRY'!F445="","",'DATA ENTRY'!F445)</f>
        <v/>
      </c>
      <c r="G444" s="148" t="str">
        <f>IF('DATA ENTRY'!H445="","",'DATA ENTRY'!H445)</f>
        <v/>
      </c>
      <c r="H444" s="148" t="str">
        <f>IF('DATA ENTRY'!I445="","",'DATA ENTRY'!I445)</f>
        <v/>
      </c>
      <c r="I444" s="22" t="str">
        <f>IF('DATA ENTRY'!N445="","",'DATA ENTRY'!N445)</f>
        <v/>
      </c>
      <c r="J444" s="147" t="str">
        <f>IF('DATA ENTRY'!O445="","",'DATA ENTRY'!O445)</f>
        <v/>
      </c>
      <c r="K444" s="22" t="str">
        <f>IF('DATA ENTRY'!P445="","",'DATA ENTRY'!P445)</f>
        <v/>
      </c>
      <c r="L444" s="147" t="str">
        <f>IF('DATA ENTRY'!Q445="","",'DATA ENTRY'!Q445)</f>
        <v/>
      </c>
      <c r="M444" s="22" t="str">
        <f>IF('DATA ENTRY'!R445="","",'DATA ENTRY'!R445)</f>
        <v/>
      </c>
      <c r="N444" s="147" t="str">
        <f>IF('DATA ENTRY'!S445="","",'DATA ENTRY'!S445)</f>
        <v/>
      </c>
      <c r="O444" s="147" t="str">
        <f t="shared" si="6"/>
        <v/>
      </c>
      <c r="P444" s="74" t="str">
        <f>IF('DATA ENTRY'!T445="","",'DATA ENTRY'!T445)</f>
        <v/>
      </c>
      <c r="Q444" s="74" t="str">
        <f>IF('DATA ENTRY'!U445="","",'DATA ENTRY'!U445)</f>
        <v/>
      </c>
      <c r="R444" s="22" t="str">
        <f>IF('DATA ENTRY'!W445="","",'DATA ENTRY'!W445)</f>
        <v/>
      </c>
      <c r="S444" s="22" t="str">
        <f>IF('DATA ENTRY'!X445="","",'DATA ENTRY'!X445)</f>
        <v/>
      </c>
      <c r="T444" s="22" t="str">
        <f>IF('DATA ENTRY'!AA445="","",'DATA ENTRY'!AA445)</f>
        <v/>
      </c>
      <c r="U444" s="22" t="str">
        <f>IF(O444="","",SUMPRODUCT(--(D444=$D$5:$D$1071),--(F444=$F$5:$F$1071),--(E444=$E$5:$E$1071),--(O444&lt;$O$5:$O$1071))+COUNTIF($O$5:O444,O444))</f>
        <v/>
      </c>
    </row>
    <row r="445" spans="1:21">
      <c r="A445" s="22" t="str">
        <f>IF(AND(H445="",D445="",F445="",G445="",I445="",J445=""),"",SUBTOTAL(3,$B$5:B445))</f>
        <v/>
      </c>
      <c r="B445" s="74" t="str">
        <f>IF('DATA ENTRY'!B446="","",'DATA ENTRY'!B446)</f>
        <v/>
      </c>
      <c r="C445" s="74" t="str">
        <f>IF('DATA ENTRY'!C446="","",'DATA ENTRY'!C446)</f>
        <v/>
      </c>
      <c r="D445" s="74" t="str">
        <f>IF('DATA ENTRY'!E446="","",'DATA ENTRY'!E446)</f>
        <v/>
      </c>
      <c r="E445" s="22" t="str">
        <f>IF('DATA ENTRY'!G446="","",'DATA ENTRY'!G446)</f>
        <v/>
      </c>
      <c r="F445" s="22" t="str">
        <f>IF('DATA ENTRY'!F446="","",'DATA ENTRY'!F446)</f>
        <v/>
      </c>
      <c r="G445" s="148" t="str">
        <f>IF('DATA ENTRY'!H446="","",'DATA ENTRY'!H446)</f>
        <v/>
      </c>
      <c r="H445" s="148" t="str">
        <f>IF('DATA ENTRY'!I446="","",'DATA ENTRY'!I446)</f>
        <v/>
      </c>
      <c r="I445" s="22" t="str">
        <f>IF('DATA ENTRY'!N446="","",'DATA ENTRY'!N446)</f>
        <v/>
      </c>
      <c r="J445" s="147" t="str">
        <f>IF('DATA ENTRY'!O446="","",'DATA ENTRY'!O446)</f>
        <v/>
      </c>
      <c r="K445" s="22" t="str">
        <f>IF('DATA ENTRY'!P446="","",'DATA ENTRY'!P446)</f>
        <v/>
      </c>
      <c r="L445" s="147" t="str">
        <f>IF('DATA ENTRY'!Q446="","",'DATA ENTRY'!Q446)</f>
        <v/>
      </c>
      <c r="M445" s="22" t="str">
        <f>IF('DATA ENTRY'!R446="","",'DATA ENTRY'!R446)</f>
        <v/>
      </c>
      <c r="N445" s="147" t="str">
        <f>IF('DATA ENTRY'!S446="","",'DATA ENTRY'!S446)</f>
        <v/>
      </c>
      <c r="O445" s="147" t="str">
        <f t="shared" si="6"/>
        <v/>
      </c>
      <c r="P445" s="74" t="str">
        <f>IF('DATA ENTRY'!T446="","",'DATA ENTRY'!T446)</f>
        <v/>
      </c>
      <c r="Q445" s="74" t="str">
        <f>IF('DATA ENTRY'!U446="","",'DATA ENTRY'!U446)</f>
        <v/>
      </c>
      <c r="R445" s="22" t="str">
        <f>IF('DATA ENTRY'!W446="","",'DATA ENTRY'!W446)</f>
        <v/>
      </c>
      <c r="S445" s="22" t="str">
        <f>IF('DATA ENTRY'!X446="","",'DATA ENTRY'!X446)</f>
        <v/>
      </c>
      <c r="T445" s="22" t="str">
        <f>IF('DATA ENTRY'!AA446="","",'DATA ENTRY'!AA446)</f>
        <v/>
      </c>
      <c r="U445" s="22" t="str">
        <f>IF(O445="","",SUMPRODUCT(--(D445=$D$5:$D$1071),--(F445=$F$5:$F$1071),--(E445=$E$5:$E$1071),--(O445&lt;$O$5:$O$1071))+COUNTIF($O$5:O445,O445))</f>
        <v/>
      </c>
    </row>
    <row r="446" spans="1:21">
      <c r="A446" s="22" t="str">
        <f>IF(AND(H446="",D446="",F446="",G446="",I446="",J446=""),"",SUBTOTAL(3,$B$5:B446))</f>
        <v/>
      </c>
      <c r="B446" s="74" t="str">
        <f>IF('DATA ENTRY'!B447="","",'DATA ENTRY'!B447)</f>
        <v/>
      </c>
      <c r="C446" s="74" t="str">
        <f>IF('DATA ENTRY'!C447="","",'DATA ENTRY'!C447)</f>
        <v/>
      </c>
      <c r="D446" s="74" t="str">
        <f>IF('DATA ENTRY'!E447="","",'DATA ENTRY'!E447)</f>
        <v/>
      </c>
      <c r="E446" s="22" t="str">
        <f>IF('DATA ENTRY'!G447="","",'DATA ENTRY'!G447)</f>
        <v/>
      </c>
      <c r="F446" s="22" t="str">
        <f>IF('DATA ENTRY'!F447="","",'DATA ENTRY'!F447)</f>
        <v/>
      </c>
      <c r="G446" s="148" t="str">
        <f>IF('DATA ENTRY'!H447="","",'DATA ENTRY'!H447)</f>
        <v/>
      </c>
      <c r="H446" s="148" t="str">
        <f>IF('DATA ENTRY'!I447="","",'DATA ENTRY'!I447)</f>
        <v/>
      </c>
      <c r="I446" s="22" t="str">
        <f>IF('DATA ENTRY'!N447="","",'DATA ENTRY'!N447)</f>
        <v/>
      </c>
      <c r="J446" s="147" t="str">
        <f>IF('DATA ENTRY'!O447="","",'DATA ENTRY'!O447)</f>
        <v/>
      </c>
      <c r="K446" s="22" t="str">
        <f>IF('DATA ENTRY'!P447="","",'DATA ENTRY'!P447)</f>
        <v/>
      </c>
      <c r="L446" s="147" t="str">
        <f>IF('DATA ENTRY'!Q447="","",'DATA ENTRY'!Q447)</f>
        <v/>
      </c>
      <c r="M446" s="22" t="str">
        <f>IF('DATA ENTRY'!R447="","",'DATA ENTRY'!R447)</f>
        <v/>
      </c>
      <c r="N446" s="147" t="str">
        <f>IF('DATA ENTRY'!S447="","",'DATA ENTRY'!S447)</f>
        <v/>
      </c>
      <c r="O446" s="147" t="str">
        <f t="shared" si="6"/>
        <v/>
      </c>
      <c r="P446" s="74" t="str">
        <f>IF('DATA ENTRY'!T447="","",'DATA ENTRY'!T447)</f>
        <v/>
      </c>
      <c r="Q446" s="74" t="str">
        <f>IF('DATA ENTRY'!U447="","",'DATA ENTRY'!U447)</f>
        <v/>
      </c>
      <c r="R446" s="22" t="str">
        <f>IF('DATA ENTRY'!W447="","",'DATA ENTRY'!W447)</f>
        <v/>
      </c>
      <c r="S446" s="22" t="str">
        <f>IF('DATA ENTRY'!X447="","",'DATA ENTRY'!X447)</f>
        <v/>
      </c>
      <c r="T446" s="22" t="str">
        <f>IF('DATA ENTRY'!AA447="","",'DATA ENTRY'!AA447)</f>
        <v/>
      </c>
      <c r="U446" s="22" t="str">
        <f>IF(O446="","",SUMPRODUCT(--(D446=$D$5:$D$1071),--(F446=$F$5:$F$1071),--(E446=$E$5:$E$1071),--(O446&lt;$O$5:$O$1071))+COUNTIF($O$5:O446,O446))</f>
        <v/>
      </c>
    </row>
    <row r="447" spans="1:21">
      <c r="A447" s="22" t="str">
        <f>IF(AND(H447="",D447="",F447="",G447="",I447="",J447=""),"",SUBTOTAL(3,$B$5:B447))</f>
        <v/>
      </c>
      <c r="B447" s="74" t="str">
        <f>IF('DATA ENTRY'!B448="","",'DATA ENTRY'!B448)</f>
        <v/>
      </c>
      <c r="C447" s="74" t="str">
        <f>IF('DATA ENTRY'!C448="","",'DATA ENTRY'!C448)</f>
        <v/>
      </c>
      <c r="D447" s="74" t="str">
        <f>IF('DATA ENTRY'!E448="","",'DATA ENTRY'!E448)</f>
        <v/>
      </c>
      <c r="E447" s="22" t="str">
        <f>IF('DATA ENTRY'!G448="","",'DATA ENTRY'!G448)</f>
        <v/>
      </c>
      <c r="F447" s="22" t="str">
        <f>IF('DATA ENTRY'!F448="","",'DATA ENTRY'!F448)</f>
        <v/>
      </c>
      <c r="G447" s="148" t="str">
        <f>IF('DATA ENTRY'!H448="","",'DATA ENTRY'!H448)</f>
        <v/>
      </c>
      <c r="H447" s="148" t="str">
        <f>IF('DATA ENTRY'!I448="","",'DATA ENTRY'!I448)</f>
        <v/>
      </c>
      <c r="I447" s="22" t="str">
        <f>IF('DATA ENTRY'!N448="","",'DATA ENTRY'!N448)</f>
        <v/>
      </c>
      <c r="J447" s="147" t="str">
        <f>IF('DATA ENTRY'!O448="","",'DATA ENTRY'!O448)</f>
        <v/>
      </c>
      <c r="K447" s="22" t="str">
        <f>IF('DATA ENTRY'!P448="","",'DATA ENTRY'!P448)</f>
        <v/>
      </c>
      <c r="L447" s="147" t="str">
        <f>IF('DATA ENTRY'!Q448="","",'DATA ENTRY'!Q448)</f>
        <v/>
      </c>
      <c r="M447" s="22" t="str">
        <f>IF('DATA ENTRY'!R448="","",'DATA ENTRY'!R448)</f>
        <v/>
      </c>
      <c r="N447" s="147" t="str">
        <f>IF('DATA ENTRY'!S448="","",'DATA ENTRY'!S448)</f>
        <v/>
      </c>
      <c r="O447" s="147" t="str">
        <f t="shared" si="6"/>
        <v/>
      </c>
      <c r="P447" s="74" t="str">
        <f>IF('DATA ENTRY'!T448="","",'DATA ENTRY'!T448)</f>
        <v/>
      </c>
      <c r="Q447" s="74" t="str">
        <f>IF('DATA ENTRY'!U448="","",'DATA ENTRY'!U448)</f>
        <v/>
      </c>
      <c r="R447" s="22" t="str">
        <f>IF('DATA ENTRY'!W448="","",'DATA ENTRY'!W448)</f>
        <v/>
      </c>
      <c r="S447" s="22" t="str">
        <f>IF('DATA ENTRY'!X448="","",'DATA ENTRY'!X448)</f>
        <v/>
      </c>
      <c r="T447" s="22" t="str">
        <f>IF('DATA ENTRY'!AA448="","",'DATA ENTRY'!AA448)</f>
        <v/>
      </c>
      <c r="U447" s="22" t="str">
        <f>IF(O447="","",SUMPRODUCT(--(D447=$D$5:$D$1071),--(F447=$F$5:$F$1071),--(E447=$E$5:$E$1071),--(O447&lt;$O$5:$O$1071))+COUNTIF($O$5:O447,O447))</f>
        <v/>
      </c>
    </row>
    <row r="448" spans="1:21">
      <c r="A448" s="22" t="str">
        <f>IF(AND(H448="",D448="",F448="",G448="",I448="",J448=""),"",SUBTOTAL(3,$B$5:B448))</f>
        <v/>
      </c>
      <c r="B448" s="74" t="str">
        <f>IF('DATA ENTRY'!B449="","",'DATA ENTRY'!B449)</f>
        <v/>
      </c>
      <c r="C448" s="74" t="str">
        <f>IF('DATA ENTRY'!C449="","",'DATA ENTRY'!C449)</f>
        <v/>
      </c>
      <c r="D448" s="74" t="str">
        <f>IF('DATA ENTRY'!E449="","",'DATA ENTRY'!E449)</f>
        <v/>
      </c>
      <c r="E448" s="22" t="str">
        <f>IF('DATA ENTRY'!G449="","",'DATA ENTRY'!G449)</f>
        <v/>
      </c>
      <c r="F448" s="22" t="str">
        <f>IF('DATA ENTRY'!F449="","",'DATA ENTRY'!F449)</f>
        <v/>
      </c>
      <c r="G448" s="148" t="str">
        <f>IF('DATA ENTRY'!H449="","",'DATA ENTRY'!H449)</f>
        <v/>
      </c>
      <c r="H448" s="148" t="str">
        <f>IF('DATA ENTRY'!I449="","",'DATA ENTRY'!I449)</f>
        <v/>
      </c>
      <c r="I448" s="22" t="str">
        <f>IF('DATA ENTRY'!N449="","",'DATA ENTRY'!N449)</f>
        <v/>
      </c>
      <c r="J448" s="147" t="str">
        <f>IF('DATA ENTRY'!O449="","",'DATA ENTRY'!O449)</f>
        <v/>
      </c>
      <c r="K448" s="22" t="str">
        <f>IF('DATA ENTRY'!P449="","",'DATA ENTRY'!P449)</f>
        <v/>
      </c>
      <c r="L448" s="147" t="str">
        <f>IF('DATA ENTRY'!Q449="","",'DATA ENTRY'!Q449)</f>
        <v/>
      </c>
      <c r="M448" s="22" t="str">
        <f>IF('DATA ENTRY'!R449="","",'DATA ENTRY'!R449)</f>
        <v/>
      </c>
      <c r="N448" s="147" t="str">
        <f>IF('DATA ENTRY'!S449="","",'DATA ENTRY'!S449)</f>
        <v/>
      </c>
      <c r="O448" s="147" t="str">
        <f t="shared" si="6"/>
        <v/>
      </c>
      <c r="P448" s="74" t="str">
        <f>IF('DATA ENTRY'!T449="","",'DATA ENTRY'!T449)</f>
        <v/>
      </c>
      <c r="Q448" s="74" t="str">
        <f>IF('DATA ENTRY'!U449="","",'DATA ENTRY'!U449)</f>
        <v/>
      </c>
      <c r="R448" s="22" t="str">
        <f>IF('DATA ENTRY'!W449="","",'DATA ENTRY'!W449)</f>
        <v/>
      </c>
      <c r="S448" s="22" t="str">
        <f>IF('DATA ENTRY'!X449="","",'DATA ENTRY'!X449)</f>
        <v/>
      </c>
      <c r="T448" s="22" t="str">
        <f>IF('DATA ENTRY'!AA449="","",'DATA ENTRY'!AA449)</f>
        <v/>
      </c>
      <c r="U448" s="22" t="str">
        <f>IF(O448="","",SUMPRODUCT(--(D448=$D$5:$D$1071),--(F448=$F$5:$F$1071),--(E448=$E$5:$E$1071),--(O448&lt;$O$5:$O$1071))+COUNTIF($O$5:O448,O448))</f>
        <v/>
      </c>
    </row>
    <row r="449" spans="1:21">
      <c r="A449" s="22" t="str">
        <f>IF(AND(H449="",D449="",F449="",G449="",I449="",J449=""),"",SUBTOTAL(3,$B$5:B449))</f>
        <v/>
      </c>
      <c r="B449" s="74" t="str">
        <f>IF('DATA ENTRY'!B450="","",'DATA ENTRY'!B450)</f>
        <v/>
      </c>
      <c r="C449" s="74" t="str">
        <f>IF('DATA ENTRY'!C450="","",'DATA ENTRY'!C450)</f>
        <v/>
      </c>
      <c r="D449" s="74" t="str">
        <f>IF('DATA ENTRY'!E450="","",'DATA ENTRY'!E450)</f>
        <v/>
      </c>
      <c r="E449" s="22" t="str">
        <f>IF('DATA ENTRY'!G450="","",'DATA ENTRY'!G450)</f>
        <v/>
      </c>
      <c r="F449" s="22" t="str">
        <f>IF('DATA ENTRY'!F450="","",'DATA ENTRY'!F450)</f>
        <v/>
      </c>
      <c r="G449" s="148" t="str">
        <f>IF('DATA ENTRY'!H450="","",'DATA ENTRY'!H450)</f>
        <v/>
      </c>
      <c r="H449" s="148" t="str">
        <f>IF('DATA ENTRY'!I450="","",'DATA ENTRY'!I450)</f>
        <v/>
      </c>
      <c r="I449" s="22" t="str">
        <f>IF('DATA ENTRY'!N450="","",'DATA ENTRY'!N450)</f>
        <v/>
      </c>
      <c r="J449" s="147" t="str">
        <f>IF('DATA ENTRY'!O450="","",'DATA ENTRY'!O450)</f>
        <v/>
      </c>
      <c r="K449" s="22" t="str">
        <f>IF('DATA ENTRY'!P450="","",'DATA ENTRY'!P450)</f>
        <v/>
      </c>
      <c r="L449" s="147" t="str">
        <f>IF('DATA ENTRY'!Q450="","",'DATA ENTRY'!Q450)</f>
        <v/>
      </c>
      <c r="M449" s="22" t="str">
        <f>IF('DATA ENTRY'!R450="","",'DATA ENTRY'!R450)</f>
        <v/>
      </c>
      <c r="N449" s="147" t="str">
        <f>IF('DATA ENTRY'!S450="","",'DATA ENTRY'!S450)</f>
        <v/>
      </c>
      <c r="O449" s="147" t="str">
        <f t="shared" si="6"/>
        <v/>
      </c>
      <c r="P449" s="74" t="str">
        <f>IF('DATA ENTRY'!T450="","",'DATA ENTRY'!T450)</f>
        <v/>
      </c>
      <c r="Q449" s="74" t="str">
        <f>IF('DATA ENTRY'!U450="","",'DATA ENTRY'!U450)</f>
        <v/>
      </c>
      <c r="R449" s="22" t="str">
        <f>IF('DATA ENTRY'!W450="","",'DATA ENTRY'!W450)</f>
        <v/>
      </c>
      <c r="S449" s="22" t="str">
        <f>IF('DATA ENTRY'!X450="","",'DATA ENTRY'!X450)</f>
        <v/>
      </c>
      <c r="T449" s="22" t="str">
        <f>IF('DATA ENTRY'!AA450="","",'DATA ENTRY'!AA450)</f>
        <v/>
      </c>
      <c r="U449" s="22" t="str">
        <f>IF(O449="","",SUMPRODUCT(--(D449=$D$5:$D$1071),--(F449=$F$5:$F$1071),--(E449=$E$5:$E$1071),--(O449&lt;$O$5:$O$1071))+COUNTIF($O$5:O449,O449))</f>
        <v/>
      </c>
    </row>
    <row r="450" spans="1:21">
      <c r="A450" s="22" t="str">
        <f>IF(AND(H450="",D450="",F450="",G450="",I450="",J450=""),"",SUBTOTAL(3,$B$5:B450))</f>
        <v/>
      </c>
      <c r="B450" s="74" t="str">
        <f>IF('DATA ENTRY'!B451="","",'DATA ENTRY'!B451)</f>
        <v/>
      </c>
      <c r="C450" s="74" t="str">
        <f>IF('DATA ENTRY'!C451="","",'DATA ENTRY'!C451)</f>
        <v/>
      </c>
      <c r="D450" s="74" t="str">
        <f>IF('DATA ENTRY'!E451="","",'DATA ENTRY'!E451)</f>
        <v/>
      </c>
      <c r="E450" s="22" t="str">
        <f>IF('DATA ENTRY'!G451="","",'DATA ENTRY'!G451)</f>
        <v/>
      </c>
      <c r="F450" s="22" t="str">
        <f>IF('DATA ENTRY'!F451="","",'DATA ENTRY'!F451)</f>
        <v/>
      </c>
      <c r="G450" s="148" t="str">
        <f>IF('DATA ENTRY'!H451="","",'DATA ENTRY'!H451)</f>
        <v/>
      </c>
      <c r="H450" s="148" t="str">
        <f>IF('DATA ENTRY'!I451="","",'DATA ENTRY'!I451)</f>
        <v/>
      </c>
      <c r="I450" s="22" t="str">
        <f>IF('DATA ENTRY'!N451="","",'DATA ENTRY'!N451)</f>
        <v/>
      </c>
      <c r="J450" s="147" t="str">
        <f>IF('DATA ENTRY'!O451="","",'DATA ENTRY'!O451)</f>
        <v/>
      </c>
      <c r="K450" s="22" t="str">
        <f>IF('DATA ENTRY'!P451="","",'DATA ENTRY'!P451)</f>
        <v/>
      </c>
      <c r="L450" s="147" t="str">
        <f>IF('DATA ENTRY'!Q451="","",'DATA ENTRY'!Q451)</f>
        <v/>
      </c>
      <c r="M450" s="22" t="str">
        <f>IF('DATA ENTRY'!R451="","",'DATA ENTRY'!R451)</f>
        <v/>
      </c>
      <c r="N450" s="147" t="str">
        <f>IF('DATA ENTRY'!S451="","",'DATA ENTRY'!S451)</f>
        <v/>
      </c>
      <c r="O450" s="147" t="str">
        <f t="shared" si="6"/>
        <v/>
      </c>
      <c r="P450" s="74" t="str">
        <f>IF('DATA ENTRY'!T451="","",'DATA ENTRY'!T451)</f>
        <v/>
      </c>
      <c r="Q450" s="74" t="str">
        <f>IF('DATA ENTRY'!U451="","",'DATA ENTRY'!U451)</f>
        <v/>
      </c>
      <c r="R450" s="22" t="str">
        <f>IF('DATA ENTRY'!W451="","",'DATA ENTRY'!W451)</f>
        <v/>
      </c>
      <c r="S450" s="22" t="str">
        <f>IF('DATA ENTRY'!X451="","",'DATA ENTRY'!X451)</f>
        <v/>
      </c>
      <c r="T450" s="22" t="str">
        <f>IF('DATA ENTRY'!AA451="","",'DATA ENTRY'!AA451)</f>
        <v/>
      </c>
      <c r="U450" s="22" t="str">
        <f>IF(O450="","",SUMPRODUCT(--(D450=$D$5:$D$1071),--(F450=$F$5:$F$1071),--(E450=$E$5:$E$1071),--(O450&lt;$O$5:$O$1071))+COUNTIF($O$5:O450,O450))</f>
        <v/>
      </c>
    </row>
    <row r="451" spans="1:21">
      <c r="A451" s="22" t="str">
        <f>IF(AND(H451="",D451="",F451="",G451="",I451="",J451=""),"",SUBTOTAL(3,$B$5:B451))</f>
        <v/>
      </c>
      <c r="B451" s="74" t="str">
        <f>IF('DATA ENTRY'!B452="","",'DATA ENTRY'!B452)</f>
        <v/>
      </c>
      <c r="C451" s="74" t="str">
        <f>IF('DATA ENTRY'!C452="","",'DATA ENTRY'!C452)</f>
        <v/>
      </c>
      <c r="D451" s="74" t="str">
        <f>IF('DATA ENTRY'!E452="","",'DATA ENTRY'!E452)</f>
        <v/>
      </c>
      <c r="E451" s="22" t="str">
        <f>IF('DATA ENTRY'!G452="","",'DATA ENTRY'!G452)</f>
        <v/>
      </c>
      <c r="F451" s="22" t="str">
        <f>IF('DATA ENTRY'!F452="","",'DATA ENTRY'!F452)</f>
        <v/>
      </c>
      <c r="G451" s="148" t="str">
        <f>IF('DATA ENTRY'!H452="","",'DATA ENTRY'!H452)</f>
        <v/>
      </c>
      <c r="H451" s="148" t="str">
        <f>IF('DATA ENTRY'!I452="","",'DATA ENTRY'!I452)</f>
        <v/>
      </c>
      <c r="I451" s="22" t="str">
        <f>IF('DATA ENTRY'!N452="","",'DATA ENTRY'!N452)</f>
        <v/>
      </c>
      <c r="J451" s="147" t="str">
        <f>IF('DATA ENTRY'!O452="","",'DATA ENTRY'!O452)</f>
        <v/>
      </c>
      <c r="K451" s="22" t="str">
        <f>IF('DATA ENTRY'!P452="","",'DATA ENTRY'!P452)</f>
        <v/>
      </c>
      <c r="L451" s="147" t="str">
        <f>IF('DATA ENTRY'!Q452="","",'DATA ENTRY'!Q452)</f>
        <v/>
      </c>
      <c r="M451" s="22" t="str">
        <f>IF('DATA ENTRY'!R452="","",'DATA ENTRY'!R452)</f>
        <v/>
      </c>
      <c r="N451" s="147" t="str">
        <f>IF('DATA ENTRY'!S452="","",'DATA ENTRY'!S452)</f>
        <v/>
      </c>
      <c r="O451" s="147" t="str">
        <f t="shared" si="6"/>
        <v/>
      </c>
      <c r="P451" s="74" t="str">
        <f>IF('DATA ENTRY'!T452="","",'DATA ENTRY'!T452)</f>
        <v/>
      </c>
      <c r="Q451" s="74" t="str">
        <f>IF('DATA ENTRY'!U452="","",'DATA ENTRY'!U452)</f>
        <v/>
      </c>
      <c r="R451" s="22" t="str">
        <f>IF('DATA ENTRY'!W452="","",'DATA ENTRY'!W452)</f>
        <v/>
      </c>
      <c r="S451" s="22" t="str">
        <f>IF('DATA ENTRY'!X452="","",'DATA ENTRY'!X452)</f>
        <v/>
      </c>
      <c r="T451" s="22" t="str">
        <f>IF('DATA ENTRY'!AA452="","",'DATA ENTRY'!AA452)</f>
        <v/>
      </c>
      <c r="U451" s="22" t="str">
        <f>IF(O451="","",SUMPRODUCT(--(D451=$D$5:$D$1071),--(F451=$F$5:$F$1071),--(E451=$E$5:$E$1071),--(O451&lt;$O$5:$O$1071))+COUNTIF($O$5:O451,O451))</f>
        <v/>
      </c>
    </row>
    <row r="452" spans="1:21">
      <c r="A452" s="22" t="str">
        <f>IF(AND(H452="",D452="",F452="",G452="",I452="",J452=""),"",SUBTOTAL(3,$B$5:B452))</f>
        <v/>
      </c>
      <c r="B452" s="74" t="str">
        <f>IF('DATA ENTRY'!B453="","",'DATA ENTRY'!B453)</f>
        <v/>
      </c>
      <c r="C452" s="74" t="str">
        <f>IF('DATA ENTRY'!C453="","",'DATA ENTRY'!C453)</f>
        <v/>
      </c>
      <c r="D452" s="74" t="str">
        <f>IF('DATA ENTRY'!E453="","",'DATA ENTRY'!E453)</f>
        <v/>
      </c>
      <c r="E452" s="22" t="str">
        <f>IF('DATA ENTRY'!G453="","",'DATA ENTRY'!G453)</f>
        <v/>
      </c>
      <c r="F452" s="22" t="str">
        <f>IF('DATA ENTRY'!F453="","",'DATA ENTRY'!F453)</f>
        <v/>
      </c>
      <c r="G452" s="148" t="str">
        <f>IF('DATA ENTRY'!H453="","",'DATA ENTRY'!H453)</f>
        <v/>
      </c>
      <c r="H452" s="148" t="str">
        <f>IF('DATA ENTRY'!I453="","",'DATA ENTRY'!I453)</f>
        <v/>
      </c>
      <c r="I452" s="22" t="str">
        <f>IF('DATA ENTRY'!N453="","",'DATA ENTRY'!N453)</f>
        <v/>
      </c>
      <c r="J452" s="147" t="str">
        <f>IF('DATA ENTRY'!O453="","",'DATA ENTRY'!O453)</f>
        <v/>
      </c>
      <c r="K452" s="22" t="str">
        <f>IF('DATA ENTRY'!P453="","",'DATA ENTRY'!P453)</f>
        <v/>
      </c>
      <c r="L452" s="147" t="str">
        <f>IF('DATA ENTRY'!Q453="","",'DATA ENTRY'!Q453)</f>
        <v/>
      </c>
      <c r="M452" s="22" t="str">
        <f>IF('DATA ENTRY'!R453="","",'DATA ENTRY'!R453)</f>
        <v/>
      </c>
      <c r="N452" s="147" t="str">
        <f>IF('DATA ENTRY'!S453="","",'DATA ENTRY'!S453)</f>
        <v/>
      </c>
      <c r="O452" s="147" t="str">
        <f t="shared" si="6"/>
        <v/>
      </c>
      <c r="P452" s="74" t="str">
        <f>IF('DATA ENTRY'!T453="","",'DATA ENTRY'!T453)</f>
        <v/>
      </c>
      <c r="Q452" s="74" t="str">
        <f>IF('DATA ENTRY'!U453="","",'DATA ENTRY'!U453)</f>
        <v/>
      </c>
      <c r="R452" s="22" t="str">
        <f>IF('DATA ENTRY'!W453="","",'DATA ENTRY'!W453)</f>
        <v/>
      </c>
      <c r="S452" s="22" t="str">
        <f>IF('DATA ENTRY'!X453="","",'DATA ENTRY'!X453)</f>
        <v/>
      </c>
      <c r="T452" s="22" t="str">
        <f>IF('DATA ENTRY'!AA453="","",'DATA ENTRY'!AA453)</f>
        <v/>
      </c>
      <c r="U452" s="22" t="str">
        <f>IF(O452="","",SUMPRODUCT(--(D452=$D$5:$D$1071),--(F452=$F$5:$F$1071),--(E452=$E$5:$E$1071),--(O452&lt;$O$5:$O$1071))+COUNTIF($O$5:O452,O452))</f>
        <v/>
      </c>
    </row>
    <row r="453" spans="1:21">
      <c r="A453" s="22" t="str">
        <f>IF(AND(H453="",D453="",F453="",G453="",I453="",J453=""),"",SUBTOTAL(3,$B$5:B453))</f>
        <v/>
      </c>
      <c r="B453" s="74" t="str">
        <f>IF('DATA ENTRY'!B454="","",'DATA ENTRY'!B454)</f>
        <v/>
      </c>
      <c r="C453" s="74" t="str">
        <f>IF('DATA ENTRY'!C454="","",'DATA ENTRY'!C454)</f>
        <v/>
      </c>
      <c r="D453" s="74" t="str">
        <f>IF('DATA ENTRY'!E454="","",'DATA ENTRY'!E454)</f>
        <v/>
      </c>
      <c r="E453" s="22" t="str">
        <f>IF('DATA ENTRY'!G454="","",'DATA ENTRY'!G454)</f>
        <v/>
      </c>
      <c r="F453" s="22" t="str">
        <f>IF('DATA ENTRY'!F454="","",'DATA ENTRY'!F454)</f>
        <v/>
      </c>
      <c r="G453" s="148" t="str">
        <f>IF('DATA ENTRY'!H454="","",'DATA ENTRY'!H454)</f>
        <v/>
      </c>
      <c r="H453" s="148" t="str">
        <f>IF('DATA ENTRY'!I454="","",'DATA ENTRY'!I454)</f>
        <v/>
      </c>
      <c r="I453" s="22" t="str">
        <f>IF('DATA ENTRY'!N454="","",'DATA ENTRY'!N454)</f>
        <v/>
      </c>
      <c r="J453" s="147" t="str">
        <f>IF('DATA ENTRY'!O454="","",'DATA ENTRY'!O454)</f>
        <v/>
      </c>
      <c r="K453" s="22" t="str">
        <f>IF('DATA ENTRY'!P454="","",'DATA ENTRY'!P454)</f>
        <v/>
      </c>
      <c r="L453" s="147" t="str">
        <f>IF('DATA ENTRY'!Q454="","",'DATA ENTRY'!Q454)</f>
        <v/>
      </c>
      <c r="M453" s="22" t="str">
        <f>IF('DATA ENTRY'!R454="","",'DATA ENTRY'!R454)</f>
        <v/>
      </c>
      <c r="N453" s="147" t="str">
        <f>IF('DATA ENTRY'!S454="","",'DATA ENTRY'!S454)</f>
        <v/>
      </c>
      <c r="O453" s="147" t="str">
        <f t="shared" si="6"/>
        <v/>
      </c>
      <c r="P453" s="74" t="str">
        <f>IF('DATA ENTRY'!T454="","",'DATA ENTRY'!T454)</f>
        <v/>
      </c>
      <c r="Q453" s="74" t="str">
        <f>IF('DATA ENTRY'!U454="","",'DATA ENTRY'!U454)</f>
        <v/>
      </c>
      <c r="R453" s="22" t="str">
        <f>IF('DATA ENTRY'!W454="","",'DATA ENTRY'!W454)</f>
        <v/>
      </c>
      <c r="S453" s="22" t="str">
        <f>IF('DATA ENTRY'!X454="","",'DATA ENTRY'!X454)</f>
        <v/>
      </c>
      <c r="T453" s="22" t="str">
        <f>IF('DATA ENTRY'!AA454="","",'DATA ENTRY'!AA454)</f>
        <v/>
      </c>
      <c r="U453" s="22" t="str">
        <f>IF(O453="","",SUMPRODUCT(--(D453=$D$5:$D$1071),--(F453=$F$5:$F$1071),--(E453=$E$5:$E$1071),--(O453&lt;$O$5:$O$1071))+COUNTIF($O$5:O453,O453))</f>
        <v/>
      </c>
    </row>
    <row r="454" spans="1:21">
      <c r="A454" s="22" t="str">
        <f>IF(AND(H454="",D454="",F454="",G454="",I454="",J454=""),"",SUBTOTAL(3,$B$5:B454))</f>
        <v/>
      </c>
      <c r="B454" s="74" t="str">
        <f>IF('DATA ENTRY'!B455="","",'DATA ENTRY'!B455)</f>
        <v/>
      </c>
      <c r="C454" s="74" t="str">
        <f>IF('DATA ENTRY'!C455="","",'DATA ENTRY'!C455)</f>
        <v/>
      </c>
      <c r="D454" s="74" t="str">
        <f>IF('DATA ENTRY'!E455="","",'DATA ENTRY'!E455)</f>
        <v/>
      </c>
      <c r="E454" s="22" t="str">
        <f>IF('DATA ENTRY'!G455="","",'DATA ENTRY'!G455)</f>
        <v/>
      </c>
      <c r="F454" s="22" t="str">
        <f>IF('DATA ENTRY'!F455="","",'DATA ENTRY'!F455)</f>
        <v/>
      </c>
      <c r="G454" s="148" t="str">
        <f>IF('DATA ENTRY'!H455="","",'DATA ENTRY'!H455)</f>
        <v/>
      </c>
      <c r="H454" s="148" t="str">
        <f>IF('DATA ENTRY'!I455="","",'DATA ENTRY'!I455)</f>
        <v/>
      </c>
      <c r="I454" s="22" t="str">
        <f>IF('DATA ENTRY'!N455="","",'DATA ENTRY'!N455)</f>
        <v/>
      </c>
      <c r="J454" s="147" t="str">
        <f>IF('DATA ENTRY'!O455="","",'DATA ENTRY'!O455)</f>
        <v/>
      </c>
      <c r="K454" s="22" t="str">
        <f>IF('DATA ENTRY'!P455="","",'DATA ENTRY'!P455)</f>
        <v/>
      </c>
      <c r="L454" s="147" t="str">
        <f>IF('DATA ENTRY'!Q455="","",'DATA ENTRY'!Q455)</f>
        <v/>
      </c>
      <c r="M454" s="22" t="str">
        <f>IF('DATA ENTRY'!R455="","",'DATA ENTRY'!R455)</f>
        <v/>
      </c>
      <c r="N454" s="147" t="str">
        <f>IF('DATA ENTRY'!S455="","",'DATA ENTRY'!S455)</f>
        <v/>
      </c>
      <c r="O454" s="147" t="str">
        <f t="shared" ref="O454:O517" si="7">IFERROR(IF(J454="","",SUM(J454*75%+L454*25%)),"")</f>
        <v/>
      </c>
      <c r="P454" s="74" t="str">
        <f>IF('DATA ENTRY'!T455="","",'DATA ENTRY'!T455)</f>
        <v/>
      </c>
      <c r="Q454" s="74" t="str">
        <f>IF('DATA ENTRY'!U455="","",'DATA ENTRY'!U455)</f>
        <v/>
      </c>
      <c r="R454" s="22" t="str">
        <f>IF('DATA ENTRY'!W455="","",'DATA ENTRY'!W455)</f>
        <v/>
      </c>
      <c r="S454" s="22" t="str">
        <f>IF('DATA ENTRY'!X455="","",'DATA ENTRY'!X455)</f>
        <v/>
      </c>
      <c r="T454" s="22" t="str">
        <f>IF('DATA ENTRY'!AA455="","",'DATA ENTRY'!AA455)</f>
        <v/>
      </c>
      <c r="U454" s="22" t="str">
        <f>IF(O454="","",SUMPRODUCT(--(D454=$D$5:$D$1071),--(F454=$F$5:$F$1071),--(E454=$E$5:$E$1071),--(O454&lt;$O$5:$O$1071))+COUNTIF($O$5:O454,O454))</f>
        <v/>
      </c>
    </row>
    <row r="455" spans="1:21">
      <c r="A455" s="22" t="str">
        <f>IF(AND(H455="",D455="",F455="",G455="",I455="",J455=""),"",SUBTOTAL(3,$B$5:B455))</f>
        <v/>
      </c>
      <c r="B455" s="74" t="str">
        <f>IF('DATA ENTRY'!B456="","",'DATA ENTRY'!B456)</f>
        <v/>
      </c>
      <c r="C455" s="74" t="str">
        <f>IF('DATA ENTRY'!C456="","",'DATA ENTRY'!C456)</f>
        <v/>
      </c>
      <c r="D455" s="74" t="str">
        <f>IF('DATA ENTRY'!E456="","",'DATA ENTRY'!E456)</f>
        <v/>
      </c>
      <c r="E455" s="22" t="str">
        <f>IF('DATA ENTRY'!G456="","",'DATA ENTRY'!G456)</f>
        <v/>
      </c>
      <c r="F455" s="22" t="str">
        <f>IF('DATA ENTRY'!F456="","",'DATA ENTRY'!F456)</f>
        <v/>
      </c>
      <c r="G455" s="148" t="str">
        <f>IF('DATA ENTRY'!H456="","",'DATA ENTRY'!H456)</f>
        <v/>
      </c>
      <c r="H455" s="148" t="str">
        <f>IF('DATA ENTRY'!I456="","",'DATA ENTRY'!I456)</f>
        <v/>
      </c>
      <c r="I455" s="22" t="str">
        <f>IF('DATA ENTRY'!N456="","",'DATA ENTRY'!N456)</f>
        <v/>
      </c>
      <c r="J455" s="147" t="str">
        <f>IF('DATA ENTRY'!O456="","",'DATA ENTRY'!O456)</f>
        <v/>
      </c>
      <c r="K455" s="22" t="str">
        <f>IF('DATA ENTRY'!P456="","",'DATA ENTRY'!P456)</f>
        <v/>
      </c>
      <c r="L455" s="147" t="str">
        <f>IF('DATA ENTRY'!Q456="","",'DATA ENTRY'!Q456)</f>
        <v/>
      </c>
      <c r="M455" s="22" t="str">
        <f>IF('DATA ENTRY'!R456="","",'DATA ENTRY'!R456)</f>
        <v/>
      </c>
      <c r="N455" s="147" t="str">
        <f>IF('DATA ENTRY'!S456="","",'DATA ENTRY'!S456)</f>
        <v/>
      </c>
      <c r="O455" s="147" t="str">
        <f t="shared" si="7"/>
        <v/>
      </c>
      <c r="P455" s="74" t="str">
        <f>IF('DATA ENTRY'!T456="","",'DATA ENTRY'!T456)</f>
        <v/>
      </c>
      <c r="Q455" s="74" t="str">
        <f>IF('DATA ENTRY'!U456="","",'DATA ENTRY'!U456)</f>
        <v/>
      </c>
      <c r="R455" s="22" t="str">
        <f>IF('DATA ENTRY'!W456="","",'DATA ENTRY'!W456)</f>
        <v/>
      </c>
      <c r="S455" s="22" t="str">
        <f>IF('DATA ENTRY'!X456="","",'DATA ENTRY'!X456)</f>
        <v/>
      </c>
      <c r="T455" s="22" t="str">
        <f>IF('DATA ENTRY'!AA456="","",'DATA ENTRY'!AA456)</f>
        <v/>
      </c>
      <c r="U455" s="22" t="str">
        <f>IF(O455="","",SUMPRODUCT(--(D455=$D$5:$D$1071),--(F455=$F$5:$F$1071),--(E455=$E$5:$E$1071),--(O455&lt;$O$5:$O$1071))+COUNTIF($O$5:O455,O455))</f>
        <v/>
      </c>
    </row>
    <row r="456" spans="1:21">
      <c r="A456" s="22" t="str">
        <f>IF(AND(H456="",D456="",F456="",G456="",I456="",J456=""),"",SUBTOTAL(3,$B$5:B456))</f>
        <v/>
      </c>
      <c r="B456" s="74" t="str">
        <f>IF('DATA ENTRY'!B457="","",'DATA ENTRY'!B457)</f>
        <v/>
      </c>
      <c r="C456" s="74" t="str">
        <f>IF('DATA ENTRY'!C457="","",'DATA ENTRY'!C457)</f>
        <v/>
      </c>
      <c r="D456" s="74" t="str">
        <f>IF('DATA ENTRY'!E457="","",'DATA ENTRY'!E457)</f>
        <v/>
      </c>
      <c r="E456" s="22" t="str">
        <f>IF('DATA ENTRY'!G457="","",'DATA ENTRY'!G457)</f>
        <v/>
      </c>
      <c r="F456" s="22" t="str">
        <f>IF('DATA ENTRY'!F457="","",'DATA ENTRY'!F457)</f>
        <v/>
      </c>
      <c r="G456" s="148" t="str">
        <f>IF('DATA ENTRY'!H457="","",'DATA ENTRY'!H457)</f>
        <v/>
      </c>
      <c r="H456" s="148" t="str">
        <f>IF('DATA ENTRY'!I457="","",'DATA ENTRY'!I457)</f>
        <v/>
      </c>
      <c r="I456" s="22" t="str">
        <f>IF('DATA ENTRY'!N457="","",'DATA ENTRY'!N457)</f>
        <v/>
      </c>
      <c r="J456" s="147" t="str">
        <f>IF('DATA ENTRY'!O457="","",'DATA ENTRY'!O457)</f>
        <v/>
      </c>
      <c r="K456" s="22" t="str">
        <f>IF('DATA ENTRY'!P457="","",'DATA ENTRY'!P457)</f>
        <v/>
      </c>
      <c r="L456" s="147" t="str">
        <f>IF('DATA ENTRY'!Q457="","",'DATA ENTRY'!Q457)</f>
        <v/>
      </c>
      <c r="M456" s="22" t="str">
        <f>IF('DATA ENTRY'!R457="","",'DATA ENTRY'!R457)</f>
        <v/>
      </c>
      <c r="N456" s="147" t="str">
        <f>IF('DATA ENTRY'!S457="","",'DATA ENTRY'!S457)</f>
        <v/>
      </c>
      <c r="O456" s="147" t="str">
        <f t="shared" si="7"/>
        <v/>
      </c>
      <c r="P456" s="74" t="str">
        <f>IF('DATA ENTRY'!T457="","",'DATA ENTRY'!T457)</f>
        <v/>
      </c>
      <c r="Q456" s="74" t="str">
        <f>IF('DATA ENTRY'!U457="","",'DATA ENTRY'!U457)</f>
        <v/>
      </c>
      <c r="R456" s="22" t="str">
        <f>IF('DATA ENTRY'!W457="","",'DATA ENTRY'!W457)</f>
        <v/>
      </c>
      <c r="S456" s="22" t="str">
        <f>IF('DATA ENTRY'!X457="","",'DATA ENTRY'!X457)</f>
        <v/>
      </c>
      <c r="T456" s="22" t="str">
        <f>IF('DATA ENTRY'!AA457="","",'DATA ENTRY'!AA457)</f>
        <v/>
      </c>
      <c r="U456" s="22" t="str">
        <f>IF(O456="","",SUMPRODUCT(--(D456=$D$5:$D$1071),--(F456=$F$5:$F$1071),--(E456=$E$5:$E$1071),--(O456&lt;$O$5:$O$1071))+COUNTIF($O$5:O456,O456))</f>
        <v/>
      </c>
    </row>
    <row r="457" spans="1:21">
      <c r="A457" s="22" t="str">
        <f>IF(AND(H457="",D457="",F457="",G457="",I457="",J457=""),"",SUBTOTAL(3,$B$5:B457))</f>
        <v/>
      </c>
      <c r="B457" s="74" t="str">
        <f>IF('DATA ENTRY'!B458="","",'DATA ENTRY'!B458)</f>
        <v/>
      </c>
      <c r="C457" s="74" t="str">
        <f>IF('DATA ENTRY'!C458="","",'DATA ENTRY'!C458)</f>
        <v/>
      </c>
      <c r="D457" s="74" t="str">
        <f>IF('DATA ENTRY'!E458="","",'DATA ENTRY'!E458)</f>
        <v/>
      </c>
      <c r="E457" s="22" t="str">
        <f>IF('DATA ENTRY'!G458="","",'DATA ENTRY'!G458)</f>
        <v/>
      </c>
      <c r="F457" s="22" t="str">
        <f>IF('DATA ENTRY'!F458="","",'DATA ENTRY'!F458)</f>
        <v/>
      </c>
      <c r="G457" s="148" t="str">
        <f>IF('DATA ENTRY'!H458="","",'DATA ENTRY'!H458)</f>
        <v/>
      </c>
      <c r="H457" s="148" t="str">
        <f>IF('DATA ENTRY'!I458="","",'DATA ENTRY'!I458)</f>
        <v/>
      </c>
      <c r="I457" s="22" t="str">
        <f>IF('DATA ENTRY'!N458="","",'DATA ENTRY'!N458)</f>
        <v/>
      </c>
      <c r="J457" s="147" t="str">
        <f>IF('DATA ENTRY'!O458="","",'DATA ENTRY'!O458)</f>
        <v/>
      </c>
      <c r="K457" s="22" t="str">
        <f>IF('DATA ENTRY'!P458="","",'DATA ENTRY'!P458)</f>
        <v/>
      </c>
      <c r="L457" s="147" t="str">
        <f>IF('DATA ENTRY'!Q458="","",'DATA ENTRY'!Q458)</f>
        <v/>
      </c>
      <c r="M457" s="22" t="str">
        <f>IF('DATA ENTRY'!R458="","",'DATA ENTRY'!R458)</f>
        <v/>
      </c>
      <c r="N457" s="147" t="str">
        <f>IF('DATA ENTRY'!S458="","",'DATA ENTRY'!S458)</f>
        <v/>
      </c>
      <c r="O457" s="147" t="str">
        <f t="shared" si="7"/>
        <v/>
      </c>
      <c r="P457" s="74" t="str">
        <f>IF('DATA ENTRY'!T458="","",'DATA ENTRY'!T458)</f>
        <v/>
      </c>
      <c r="Q457" s="74" t="str">
        <f>IF('DATA ENTRY'!U458="","",'DATA ENTRY'!U458)</f>
        <v/>
      </c>
      <c r="R457" s="22" t="str">
        <f>IF('DATA ENTRY'!W458="","",'DATA ENTRY'!W458)</f>
        <v/>
      </c>
      <c r="S457" s="22" t="str">
        <f>IF('DATA ENTRY'!X458="","",'DATA ENTRY'!X458)</f>
        <v/>
      </c>
      <c r="T457" s="22" t="str">
        <f>IF('DATA ENTRY'!AA458="","",'DATA ENTRY'!AA458)</f>
        <v/>
      </c>
      <c r="U457" s="22" t="str">
        <f>IF(O457="","",SUMPRODUCT(--(D457=$D$5:$D$1071),--(F457=$F$5:$F$1071),--(E457=$E$5:$E$1071),--(O457&lt;$O$5:$O$1071))+COUNTIF($O$5:O457,O457))</f>
        <v/>
      </c>
    </row>
    <row r="458" spans="1:21">
      <c r="A458" s="22" t="str">
        <f>IF(AND(H458="",D458="",F458="",G458="",I458="",J458=""),"",SUBTOTAL(3,$B$5:B458))</f>
        <v/>
      </c>
      <c r="B458" s="74" t="str">
        <f>IF('DATA ENTRY'!B459="","",'DATA ENTRY'!B459)</f>
        <v/>
      </c>
      <c r="C458" s="74" t="str">
        <f>IF('DATA ENTRY'!C459="","",'DATA ENTRY'!C459)</f>
        <v/>
      </c>
      <c r="D458" s="74" t="str">
        <f>IF('DATA ENTRY'!E459="","",'DATA ENTRY'!E459)</f>
        <v/>
      </c>
      <c r="E458" s="22" t="str">
        <f>IF('DATA ENTRY'!G459="","",'DATA ENTRY'!G459)</f>
        <v/>
      </c>
      <c r="F458" s="22" t="str">
        <f>IF('DATA ENTRY'!F459="","",'DATA ENTRY'!F459)</f>
        <v/>
      </c>
      <c r="G458" s="148" t="str">
        <f>IF('DATA ENTRY'!H459="","",'DATA ENTRY'!H459)</f>
        <v/>
      </c>
      <c r="H458" s="148" t="str">
        <f>IF('DATA ENTRY'!I459="","",'DATA ENTRY'!I459)</f>
        <v/>
      </c>
      <c r="I458" s="22" t="str">
        <f>IF('DATA ENTRY'!N459="","",'DATA ENTRY'!N459)</f>
        <v/>
      </c>
      <c r="J458" s="147" t="str">
        <f>IF('DATA ENTRY'!O459="","",'DATA ENTRY'!O459)</f>
        <v/>
      </c>
      <c r="K458" s="22" t="str">
        <f>IF('DATA ENTRY'!P459="","",'DATA ENTRY'!P459)</f>
        <v/>
      </c>
      <c r="L458" s="147" t="str">
        <f>IF('DATA ENTRY'!Q459="","",'DATA ENTRY'!Q459)</f>
        <v/>
      </c>
      <c r="M458" s="22" t="str">
        <f>IF('DATA ENTRY'!R459="","",'DATA ENTRY'!R459)</f>
        <v/>
      </c>
      <c r="N458" s="147" t="str">
        <f>IF('DATA ENTRY'!S459="","",'DATA ENTRY'!S459)</f>
        <v/>
      </c>
      <c r="O458" s="147" t="str">
        <f t="shared" si="7"/>
        <v/>
      </c>
      <c r="P458" s="74" t="str">
        <f>IF('DATA ENTRY'!T459="","",'DATA ENTRY'!T459)</f>
        <v/>
      </c>
      <c r="Q458" s="74" t="str">
        <f>IF('DATA ENTRY'!U459="","",'DATA ENTRY'!U459)</f>
        <v/>
      </c>
      <c r="R458" s="22" t="str">
        <f>IF('DATA ENTRY'!W459="","",'DATA ENTRY'!W459)</f>
        <v/>
      </c>
      <c r="S458" s="22" t="str">
        <f>IF('DATA ENTRY'!X459="","",'DATA ENTRY'!X459)</f>
        <v/>
      </c>
      <c r="T458" s="22" t="str">
        <f>IF('DATA ENTRY'!AA459="","",'DATA ENTRY'!AA459)</f>
        <v/>
      </c>
      <c r="U458" s="22" t="str">
        <f>IF(O458="","",SUMPRODUCT(--(D458=$D$5:$D$1071),--(F458=$F$5:$F$1071),--(E458=$E$5:$E$1071),--(O458&lt;$O$5:$O$1071))+COUNTIF($O$5:O458,O458))</f>
        <v/>
      </c>
    </row>
    <row r="459" spans="1:21">
      <c r="A459" s="22" t="str">
        <f>IF(AND(H459="",D459="",F459="",G459="",I459="",J459=""),"",SUBTOTAL(3,$B$5:B459))</f>
        <v/>
      </c>
      <c r="B459" s="74" t="str">
        <f>IF('DATA ENTRY'!B460="","",'DATA ENTRY'!B460)</f>
        <v/>
      </c>
      <c r="C459" s="74" t="str">
        <f>IF('DATA ENTRY'!C460="","",'DATA ENTRY'!C460)</f>
        <v/>
      </c>
      <c r="D459" s="74" t="str">
        <f>IF('DATA ENTRY'!E460="","",'DATA ENTRY'!E460)</f>
        <v/>
      </c>
      <c r="E459" s="22" t="str">
        <f>IF('DATA ENTRY'!G460="","",'DATA ENTRY'!G460)</f>
        <v/>
      </c>
      <c r="F459" s="22" t="str">
        <f>IF('DATA ENTRY'!F460="","",'DATA ENTRY'!F460)</f>
        <v/>
      </c>
      <c r="G459" s="148" t="str">
        <f>IF('DATA ENTRY'!H460="","",'DATA ENTRY'!H460)</f>
        <v/>
      </c>
      <c r="H459" s="148" t="str">
        <f>IF('DATA ENTRY'!I460="","",'DATA ENTRY'!I460)</f>
        <v/>
      </c>
      <c r="I459" s="22" t="str">
        <f>IF('DATA ENTRY'!N460="","",'DATA ENTRY'!N460)</f>
        <v/>
      </c>
      <c r="J459" s="147" t="str">
        <f>IF('DATA ENTRY'!O460="","",'DATA ENTRY'!O460)</f>
        <v/>
      </c>
      <c r="K459" s="22" t="str">
        <f>IF('DATA ENTRY'!P460="","",'DATA ENTRY'!P460)</f>
        <v/>
      </c>
      <c r="L459" s="147" t="str">
        <f>IF('DATA ENTRY'!Q460="","",'DATA ENTRY'!Q460)</f>
        <v/>
      </c>
      <c r="M459" s="22" t="str">
        <f>IF('DATA ENTRY'!R460="","",'DATA ENTRY'!R460)</f>
        <v/>
      </c>
      <c r="N459" s="147" t="str">
        <f>IF('DATA ENTRY'!S460="","",'DATA ENTRY'!S460)</f>
        <v/>
      </c>
      <c r="O459" s="147" t="str">
        <f t="shared" si="7"/>
        <v/>
      </c>
      <c r="P459" s="74" t="str">
        <f>IF('DATA ENTRY'!T460="","",'DATA ENTRY'!T460)</f>
        <v/>
      </c>
      <c r="Q459" s="74" t="str">
        <f>IF('DATA ENTRY'!U460="","",'DATA ENTRY'!U460)</f>
        <v/>
      </c>
      <c r="R459" s="22" t="str">
        <f>IF('DATA ENTRY'!W460="","",'DATA ENTRY'!W460)</f>
        <v/>
      </c>
      <c r="S459" s="22" t="str">
        <f>IF('DATA ENTRY'!X460="","",'DATA ENTRY'!X460)</f>
        <v/>
      </c>
      <c r="T459" s="22" t="str">
        <f>IF('DATA ENTRY'!AA460="","",'DATA ENTRY'!AA460)</f>
        <v/>
      </c>
      <c r="U459" s="22" t="str">
        <f>IF(O459="","",SUMPRODUCT(--(D459=$D$5:$D$1071),--(F459=$F$5:$F$1071),--(E459=$E$5:$E$1071),--(O459&lt;$O$5:$O$1071))+COUNTIF($O$5:O459,O459))</f>
        <v/>
      </c>
    </row>
    <row r="460" spans="1:21">
      <c r="A460" s="22" t="str">
        <f>IF(AND(H460="",D460="",F460="",G460="",I460="",J460=""),"",SUBTOTAL(3,$B$5:B460))</f>
        <v/>
      </c>
      <c r="B460" s="74" t="str">
        <f>IF('DATA ENTRY'!B461="","",'DATA ENTRY'!B461)</f>
        <v/>
      </c>
      <c r="C460" s="74" t="str">
        <f>IF('DATA ENTRY'!C461="","",'DATA ENTRY'!C461)</f>
        <v/>
      </c>
      <c r="D460" s="74" t="str">
        <f>IF('DATA ENTRY'!E461="","",'DATA ENTRY'!E461)</f>
        <v/>
      </c>
      <c r="E460" s="22" t="str">
        <f>IF('DATA ENTRY'!G461="","",'DATA ENTRY'!G461)</f>
        <v/>
      </c>
      <c r="F460" s="22" t="str">
        <f>IF('DATA ENTRY'!F461="","",'DATA ENTRY'!F461)</f>
        <v/>
      </c>
      <c r="G460" s="148" t="str">
        <f>IF('DATA ENTRY'!H461="","",'DATA ENTRY'!H461)</f>
        <v/>
      </c>
      <c r="H460" s="148" t="str">
        <f>IF('DATA ENTRY'!I461="","",'DATA ENTRY'!I461)</f>
        <v/>
      </c>
      <c r="I460" s="22" t="str">
        <f>IF('DATA ENTRY'!N461="","",'DATA ENTRY'!N461)</f>
        <v/>
      </c>
      <c r="J460" s="147" t="str">
        <f>IF('DATA ENTRY'!O461="","",'DATA ENTRY'!O461)</f>
        <v/>
      </c>
      <c r="K460" s="22" t="str">
        <f>IF('DATA ENTRY'!P461="","",'DATA ENTRY'!P461)</f>
        <v/>
      </c>
      <c r="L460" s="147" t="str">
        <f>IF('DATA ENTRY'!Q461="","",'DATA ENTRY'!Q461)</f>
        <v/>
      </c>
      <c r="M460" s="22" t="str">
        <f>IF('DATA ENTRY'!R461="","",'DATA ENTRY'!R461)</f>
        <v/>
      </c>
      <c r="N460" s="147" t="str">
        <f>IF('DATA ENTRY'!S461="","",'DATA ENTRY'!S461)</f>
        <v/>
      </c>
      <c r="O460" s="147" t="str">
        <f t="shared" si="7"/>
        <v/>
      </c>
      <c r="P460" s="74" t="str">
        <f>IF('DATA ENTRY'!T461="","",'DATA ENTRY'!T461)</f>
        <v/>
      </c>
      <c r="Q460" s="74" t="str">
        <f>IF('DATA ENTRY'!U461="","",'DATA ENTRY'!U461)</f>
        <v/>
      </c>
      <c r="R460" s="22" t="str">
        <f>IF('DATA ENTRY'!W461="","",'DATA ENTRY'!W461)</f>
        <v/>
      </c>
      <c r="S460" s="22" t="str">
        <f>IF('DATA ENTRY'!X461="","",'DATA ENTRY'!X461)</f>
        <v/>
      </c>
      <c r="T460" s="22" t="str">
        <f>IF('DATA ENTRY'!AA461="","",'DATA ENTRY'!AA461)</f>
        <v/>
      </c>
      <c r="U460" s="22" t="str">
        <f>IF(O460="","",SUMPRODUCT(--(D460=$D$5:$D$1071),--(F460=$F$5:$F$1071),--(E460=$E$5:$E$1071),--(O460&lt;$O$5:$O$1071))+COUNTIF($O$5:O460,O460))</f>
        <v/>
      </c>
    </row>
    <row r="461" spans="1:21">
      <c r="A461" s="22" t="str">
        <f>IF(AND(H461="",D461="",F461="",G461="",I461="",J461=""),"",SUBTOTAL(3,$B$5:B461))</f>
        <v/>
      </c>
      <c r="B461" s="74" t="str">
        <f>IF('DATA ENTRY'!B462="","",'DATA ENTRY'!B462)</f>
        <v/>
      </c>
      <c r="C461" s="74" t="str">
        <f>IF('DATA ENTRY'!C462="","",'DATA ENTRY'!C462)</f>
        <v/>
      </c>
      <c r="D461" s="74" t="str">
        <f>IF('DATA ENTRY'!E462="","",'DATA ENTRY'!E462)</f>
        <v/>
      </c>
      <c r="E461" s="22" t="str">
        <f>IF('DATA ENTRY'!G462="","",'DATA ENTRY'!G462)</f>
        <v/>
      </c>
      <c r="F461" s="22" t="str">
        <f>IF('DATA ENTRY'!F462="","",'DATA ENTRY'!F462)</f>
        <v/>
      </c>
      <c r="G461" s="148" t="str">
        <f>IF('DATA ENTRY'!H462="","",'DATA ENTRY'!H462)</f>
        <v/>
      </c>
      <c r="H461" s="148" t="str">
        <f>IF('DATA ENTRY'!I462="","",'DATA ENTRY'!I462)</f>
        <v/>
      </c>
      <c r="I461" s="22" t="str">
        <f>IF('DATA ENTRY'!N462="","",'DATA ENTRY'!N462)</f>
        <v/>
      </c>
      <c r="J461" s="147" t="str">
        <f>IF('DATA ENTRY'!O462="","",'DATA ENTRY'!O462)</f>
        <v/>
      </c>
      <c r="K461" s="22" t="str">
        <f>IF('DATA ENTRY'!P462="","",'DATA ENTRY'!P462)</f>
        <v/>
      </c>
      <c r="L461" s="147" t="str">
        <f>IF('DATA ENTRY'!Q462="","",'DATA ENTRY'!Q462)</f>
        <v/>
      </c>
      <c r="M461" s="22" t="str">
        <f>IF('DATA ENTRY'!R462="","",'DATA ENTRY'!R462)</f>
        <v/>
      </c>
      <c r="N461" s="147" t="str">
        <f>IF('DATA ENTRY'!S462="","",'DATA ENTRY'!S462)</f>
        <v/>
      </c>
      <c r="O461" s="147" t="str">
        <f t="shared" si="7"/>
        <v/>
      </c>
      <c r="P461" s="74" t="str">
        <f>IF('DATA ENTRY'!T462="","",'DATA ENTRY'!T462)</f>
        <v/>
      </c>
      <c r="Q461" s="74" t="str">
        <f>IF('DATA ENTRY'!U462="","",'DATA ENTRY'!U462)</f>
        <v/>
      </c>
      <c r="R461" s="22" t="str">
        <f>IF('DATA ENTRY'!W462="","",'DATA ENTRY'!W462)</f>
        <v/>
      </c>
      <c r="S461" s="22" t="str">
        <f>IF('DATA ENTRY'!X462="","",'DATA ENTRY'!X462)</f>
        <v/>
      </c>
      <c r="T461" s="22" t="str">
        <f>IF('DATA ENTRY'!AA462="","",'DATA ENTRY'!AA462)</f>
        <v/>
      </c>
      <c r="U461" s="22" t="str">
        <f>IF(O461="","",SUMPRODUCT(--(D461=$D$5:$D$1071),--(F461=$F$5:$F$1071),--(E461=$E$5:$E$1071),--(O461&lt;$O$5:$O$1071))+COUNTIF($O$5:O461,O461))</f>
        <v/>
      </c>
    </row>
    <row r="462" spans="1:21">
      <c r="A462" s="22" t="str">
        <f>IF(AND(H462="",D462="",F462="",G462="",I462="",J462=""),"",SUBTOTAL(3,$B$5:B462))</f>
        <v/>
      </c>
      <c r="B462" s="74" t="str">
        <f>IF('DATA ENTRY'!B463="","",'DATA ENTRY'!B463)</f>
        <v/>
      </c>
      <c r="C462" s="74" t="str">
        <f>IF('DATA ENTRY'!C463="","",'DATA ENTRY'!C463)</f>
        <v/>
      </c>
      <c r="D462" s="74" t="str">
        <f>IF('DATA ENTRY'!E463="","",'DATA ENTRY'!E463)</f>
        <v/>
      </c>
      <c r="E462" s="22" t="str">
        <f>IF('DATA ENTRY'!G463="","",'DATA ENTRY'!G463)</f>
        <v/>
      </c>
      <c r="F462" s="22" t="str">
        <f>IF('DATA ENTRY'!F463="","",'DATA ENTRY'!F463)</f>
        <v/>
      </c>
      <c r="G462" s="148" t="str">
        <f>IF('DATA ENTRY'!H463="","",'DATA ENTRY'!H463)</f>
        <v/>
      </c>
      <c r="H462" s="148" t="str">
        <f>IF('DATA ENTRY'!I463="","",'DATA ENTRY'!I463)</f>
        <v/>
      </c>
      <c r="I462" s="22" t="str">
        <f>IF('DATA ENTRY'!N463="","",'DATA ENTRY'!N463)</f>
        <v/>
      </c>
      <c r="J462" s="147" t="str">
        <f>IF('DATA ENTRY'!O463="","",'DATA ENTRY'!O463)</f>
        <v/>
      </c>
      <c r="K462" s="22" t="str">
        <f>IF('DATA ENTRY'!P463="","",'DATA ENTRY'!P463)</f>
        <v/>
      </c>
      <c r="L462" s="147" t="str">
        <f>IF('DATA ENTRY'!Q463="","",'DATA ENTRY'!Q463)</f>
        <v/>
      </c>
      <c r="M462" s="22" t="str">
        <f>IF('DATA ENTRY'!R463="","",'DATA ENTRY'!R463)</f>
        <v/>
      </c>
      <c r="N462" s="147" t="str">
        <f>IF('DATA ENTRY'!S463="","",'DATA ENTRY'!S463)</f>
        <v/>
      </c>
      <c r="O462" s="147" t="str">
        <f t="shared" si="7"/>
        <v/>
      </c>
      <c r="P462" s="74" t="str">
        <f>IF('DATA ENTRY'!T463="","",'DATA ENTRY'!T463)</f>
        <v/>
      </c>
      <c r="Q462" s="74" t="str">
        <f>IF('DATA ENTRY'!U463="","",'DATA ENTRY'!U463)</f>
        <v/>
      </c>
      <c r="R462" s="22" t="str">
        <f>IF('DATA ENTRY'!W463="","",'DATA ENTRY'!W463)</f>
        <v/>
      </c>
      <c r="S462" s="22" t="str">
        <f>IF('DATA ENTRY'!X463="","",'DATA ENTRY'!X463)</f>
        <v/>
      </c>
      <c r="T462" s="22" t="str">
        <f>IF('DATA ENTRY'!AA463="","",'DATA ENTRY'!AA463)</f>
        <v/>
      </c>
      <c r="U462" s="22" t="str">
        <f>IF(O462="","",SUMPRODUCT(--(D462=$D$5:$D$1071),--(F462=$F$5:$F$1071),--(E462=$E$5:$E$1071),--(O462&lt;$O$5:$O$1071))+COUNTIF($O$5:O462,O462))</f>
        <v/>
      </c>
    </row>
    <row r="463" spans="1:21">
      <c r="A463" s="22" t="str">
        <f>IF(AND(H463="",D463="",F463="",G463="",I463="",J463=""),"",SUBTOTAL(3,$B$5:B463))</f>
        <v/>
      </c>
      <c r="B463" s="74" t="str">
        <f>IF('DATA ENTRY'!B464="","",'DATA ENTRY'!B464)</f>
        <v/>
      </c>
      <c r="C463" s="74" t="str">
        <f>IF('DATA ENTRY'!C464="","",'DATA ENTRY'!C464)</f>
        <v/>
      </c>
      <c r="D463" s="74" t="str">
        <f>IF('DATA ENTRY'!E464="","",'DATA ENTRY'!E464)</f>
        <v/>
      </c>
      <c r="E463" s="22" t="str">
        <f>IF('DATA ENTRY'!G464="","",'DATA ENTRY'!G464)</f>
        <v/>
      </c>
      <c r="F463" s="22" t="str">
        <f>IF('DATA ENTRY'!F464="","",'DATA ENTRY'!F464)</f>
        <v/>
      </c>
      <c r="G463" s="148" t="str">
        <f>IF('DATA ENTRY'!H464="","",'DATA ENTRY'!H464)</f>
        <v/>
      </c>
      <c r="H463" s="148" t="str">
        <f>IF('DATA ENTRY'!I464="","",'DATA ENTRY'!I464)</f>
        <v/>
      </c>
      <c r="I463" s="22" t="str">
        <f>IF('DATA ENTRY'!N464="","",'DATA ENTRY'!N464)</f>
        <v/>
      </c>
      <c r="J463" s="147" t="str">
        <f>IF('DATA ENTRY'!O464="","",'DATA ENTRY'!O464)</f>
        <v/>
      </c>
      <c r="K463" s="22" t="str">
        <f>IF('DATA ENTRY'!P464="","",'DATA ENTRY'!P464)</f>
        <v/>
      </c>
      <c r="L463" s="147" t="str">
        <f>IF('DATA ENTRY'!Q464="","",'DATA ENTRY'!Q464)</f>
        <v/>
      </c>
      <c r="M463" s="22" t="str">
        <f>IF('DATA ENTRY'!R464="","",'DATA ENTRY'!R464)</f>
        <v/>
      </c>
      <c r="N463" s="147" t="str">
        <f>IF('DATA ENTRY'!S464="","",'DATA ENTRY'!S464)</f>
        <v/>
      </c>
      <c r="O463" s="147" t="str">
        <f t="shared" si="7"/>
        <v/>
      </c>
      <c r="P463" s="74" t="str">
        <f>IF('DATA ENTRY'!T464="","",'DATA ENTRY'!T464)</f>
        <v/>
      </c>
      <c r="Q463" s="74" t="str">
        <f>IF('DATA ENTRY'!U464="","",'DATA ENTRY'!U464)</f>
        <v/>
      </c>
      <c r="R463" s="22" t="str">
        <f>IF('DATA ENTRY'!W464="","",'DATA ENTRY'!W464)</f>
        <v/>
      </c>
      <c r="S463" s="22" t="str">
        <f>IF('DATA ENTRY'!X464="","",'DATA ENTRY'!X464)</f>
        <v/>
      </c>
      <c r="T463" s="22" t="str">
        <f>IF('DATA ENTRY'!AA464="","",'DATA ENTRY'!AA464)</f>
        <v/>
      </c>
      <c r="U463" s="22" t="str">
        <f>IF(O463="","",SUMPRODUCT(--(D463=$D$5:$D$1071),--(F463=$F$5:$F$1071),--(E463=$E$5:$E$1071),--(O463&lt;$O$5:$O$1071))+COUNTIF($O$5:O463,O463))</f>
        <v/>
      </c>
    </row>
    <row r="464" spans="1:21">
      <c r="A464" s="22" t="str">
        <f>IF(AND(H464="",D464="",F464="",G464="",I464="",J464=""),"",SUBTOTAL(3,$B$5:B464))</f>
        <v/>
      </c>
      <c r="B464" s="74" t="str">
        <f>IF('DATA ENTRY'!B465="","",'DATA ENTRY'!B465)</f>
        <v/>
      </c>
      <c r="C464" s="74" t="str">
        <f>IF('DATA ENTRY'!C465="","",'DATA ENTRY'!C465)</f>
        <v/>
      </c>
      <c r="D464" s="74" t="str">
        <f>IF('DATA ENTRY'!E465="","",'DATA ENTRY'!E465)</f>
        <v/>
      </c>
      <c r="E464" s="22" t="str">
        <f>IF('DATA ENTRY'!G465="","",'DATA ENTRY'!G465)</f>
        <v/>
      </c>
      <c r="F464" s="22" t="str">
        <f>IF('DATA ENTRY'!F465="","",'DATA ENTRY'!F465)</f>
        <v/>
      </c>
      <c r="G464" s="148" t="str">
        <f>IF('DATA ENTRY'!H465="","",'DATA ENTRY'!H465)</f>
        <v/>
      </c>
      <c r="H464" s="148" t="str">
        <f>IF('DATA ENTRY'!I465="","",'DATA ENTRY'!I465)</f>
        <v/>
      </c>
      <c r="I464" s="22" t="str">
        <f>IF('DATA ENTRY'!N465="","",'DATA ENTRY'!N465)</f>
        <v/>
      </c>
      <c r="J464" s="147" t="str">
        <f>IF('DATA ENTRY'!O465="","",'DATA ENTRY'!O465)</f>
        <v/>
      </c>
      <c r="K464" s="22" t="str">
        <f>IF('DATA ENTRY'!P465="","",'DATA ENTRY'!P465)</f>
        <v/>
      </c>
      <c r="L464" s="147" t="str">
        <f>IF('DATA ENTRY'!Q465="","",'DATA ENTRY'!Q465)</f>
        <v/>
      </c>
      <c r="M464" s="22" t="str">
        <f>IF('DATA ENTRY'!R465="","",'DATA ENTRY'!R465)</f>
        <v/>
      </c>
      <c r="N464" s="147" t="str">
        <f>IF('DATA ENTRY'!S465="","",'DATA ENTRY'!S465)</f>
        <v/>
      </c>
      <c r="O464" s="147" t="str">
        <f t="shared" si="7"/>
        <v/>
      </c>
      <c r="P464" s="74" t="str">
        <f>IF('DATA ENTRY'!T465="","",'DATA ENTRY'!T465)</f>
        <v/>
      </c>
      <c r="Q464" s="74" t="str">
        <f>IF('DATA ENTRY'!U465="","",'DATA ENTRY'!U465)</f>
        <v/>
      </c>
      <c r="R464" s="22" t="str">
        <f>IF('DATA ENTRY'!W465="","",'DATA ENTRY'!W465)</f>
        <v/>
      </c>
      <c r="S464" s="22" t="str">
        <f>IF('DATA ENTRY'!X465="","",'DATA ENTRY'!X465)</f>
        <v/>
      </c>
      <c r="T464" s="22" t="str">
        <f>IF('DATA ENTRY'!AA465="","",'DATA ENTRY'!AA465)</f>
        <v/>
      </c>
      <c r="U464" s="22" t="str">
        <f>IF(O464="","",SUMPRODUCT(--(D464=$D$5:$D$1071),--(F464=$F$5:$F$1071),--(E464=$E$5:$E$1071),--(O464&lt;$O$5:$O$1071))+COUNTIF($O$5:O464,O464))</f>
        <v/>
      </c>
    </row>
    <row r="465" spans="1:21">
      <c r="A465" s="22" t="str">
        <f>IF(AND(H465="",D465="",F465="",G465="",I465="",J465=""),"",SUBTOTAL(3,$B$5:B465))</f>
        <v/>
      </c>
      <c r="B465" s="74" t="str">
        <f>IF('DATA ENTRY'!B466="","",'DATA ENTRY'!B466)</f>
        <v/>
      </c>
      <c r="C465" s="74" t="str">
        <f>IF('DATA ENTRY'!C466="","",'DATA ENTRY'!C466)</f>
        <v/>
      </c>
      <c r="D465" s="74" t="str">
        <f>IF('DATA ENTRY'!E466="","",'DATA ENTRY'!E466)</f>
        <v/>
      </c>
      <c r="E465" s="22" t="str">
        <f>IF('DATA ENTRY'!G466="","",'DATA ENTRY'!G466)</f>
        <v/>
      </c>
      <c r="F465" s="22" t="str">
        <f>IF('DATA ENTRY'!F466="","",'DATA ENTRY'!F466)</f>
        <v/>
      </c>
      <c r="G465" s="148" t="str">
        <f>IF('DATA ENTRY'!H466="","",'DATA ENTRY'!H466)</f>
        <v/>
      </c>
      <c r="H465" s="148" t="str">
        <f>IF('DATA ENTRY'!I466="","",'DATA ENTRY'!I466)</f>
        <v/>
      </c>
      <c r="I465" s="22" t="str">
        <f>IF('DATA ENTRY'!N466="","",'DATA ENTRY'!N466)</f>
        <v/>
      </c>
      <c r="J465" s="147" t="str">
        <f>IF('DATA ENTRY'!O466="","",'DATA ENTRY'!O466)</f>
        <v/>
      </c>
      <c r="K465" s="22" t="str">
        <f>IF('DATA ENTRY'!P466="","",'DATA ENTRY'!P466)</f>
        <v/>
      </c>
      <c r="L465" s="147" t="str">
        <f>IF('DATA ENTRY'!Q466="","",'DATA ENTRY'!Q466)</f>
        <v/>
      </c>
      <c r="M465" s="22" t="str">
        <f>IF('DATA ENTRY'!R466="","",'DATA ENTRY'!R466)</f>
        <v/>
      </c>
      <c r="N465" s="147" t="str">
        <f>IF('DATA ENTRY'!S466="","",'DATA ENTRY'!S466)</f>
        <v/>
      </c>
      <c r="O465" s="147" t="str">
        <f t="shared" si="7"/>
        <v/>
      </c>
      <c r="P465" s="74" t="str">
        <f>IF('DATA ENTRY'!T466="","",'DATA ENTRY'!T466)</f>
        <v/>
      </c>
      <c r="Q465" s="74" t="str">
        <f>IF('DATA ENTRY'!U466="","",'DATA ENTRY'!U466)</f>
        <v/>
      </c>
      <c r="R465" s="22" t="str">
        <f>IF('DATA ENTRY'!W466="","",'DATA ENTRY'!W466)</f>
        <v/>
      </c>
      <c r="S465" s="22" t="str">
        <f>IF('DATA ENTRY'!X466="","",'DATA ENTRY'!X466)</f>
        <v/>
      </c>
      <c r="T465" s="22" t="str">
        <f>IF('DATA ENTRY'!AA466="","",'DATA ENTRY'!AA466)</f>
        <v/>
      </c>
      <c r="U465" s="22" t="str">
        <f>IF(O465="","",SUMPRODUCT(--(D465=$D$5:$D$1071),--(F465=$F$5:$F$1071),--(E465=$E$5:$E$1071),--(O465&lt;$O$5:$O$1071))+COUNTIF($O$5:O465,O465))</f>
        <v/>
      </c>
    </row>
    <row r="466" spans="1:21">
      <c r="A466" s="22" t="str">
        <f>IF(AND(H466="",D466="",F466="",G466="",I466="",J466=""),"",SUBTOTAL(3,$B$5:B466))</f>
        <v/>
      </c>
      <c r="B466" s="74" t="str">
        <f>IF('DATA ENTRY'!B467="","",'DATA ENTRY'!B467)</f>
        <v/>
      </c>
      <c r="C466" s="74" t="str">
        <f>IF('DATA ENTRY'!C467="","",'DATA ENTRY'!C467)</f>
        <v/>
      </c>
      <c r="D466" s="74" t="str">
        <f>IF('DATA ENTRY'!E467="","",'DATA ENTRY'!E467)</f>
        <v/>
      </c>
      <c r="E466" s="22" t="str">
        <f>IF('DATA ENTRY'!G467="","",'DATA ENTRY'!G467)</f>
        <v/>
      </c>
      <c r="F466" s="22" t="str">
        <f>IF('DATA ENTRY'!F467="","",'DATA ENTRY'!F467)</f>
        <v/>
      </c>
      <c r="G466" s="148" t="str">
        <f>IF('DATA ENTRY'!H467="","",'DATA ENTRY'!H467)</f>
        <v/>
      </c>
      <c r="H466" s="148" t="str">
        <f>IF('DATA ENTRY'!I467="","",'DATA ENTRY'!I467)</f>
        <v/>
      </c>
      <c r="I466" s="22" t="str">
        <f>IF('DATA ENTRY'!N467="","",'DATA ENTRY'!N467)</f>
        <v/>
      </c>
      <c r="J466" s="147" t="str">
        <f>IF('DATA ENTRY'!O467="","",'DATA ENTRY'!O467)</f>
        <v/>
      </c>
      <c r="K466" s="22" t="str">
        <f>IF('DATA ENTRY'!P467="","",'DATA ENTRY'!P467)</f>
        <v/>
      </c>
      <c r="L466" s="147" t="str">
        <f>IF('DATA ENTRY'!Q467="","",'DATA ENTRY'!Q467)</f>
        <v/>
      </c>
      <c r="M466" s="22" t="str">
        <f>IF('DATA ENTRY'!R467="","",'DATA ENTRY'!R467)</f>
        <v/>
      </c>
      <c r="N466" s="147" t="str">
        <f>IF('DATA ENTRY'!S467="","",'DATA ENTRY'!S467)</f>
        <v/>
      </c>
      <c r="O466" s="147" t="str">
        <f t="shared" si="7"/>
        <v/>
      </c>
      <c r="P466" s="74" t="str">
        <f>IF('DATA ENTRY'!T467="","",'DATA ENTRY'!T467)</f>
        <v/>
      </c>
      <c r="Q466" s="74" t="str">
        <f>IF('DATA ENTRY'!U467="","",'DATA ENTRY'!U467)</f>
        <v/>
      </c>
      <c r="R466" s="22" t="str">
        <f>IF('DATA ENTRY'!W467="","",'DATA ENTRY'!W467)</f>
        <v/>
      </c>
      <c r="S466" s="22" t="str">
        <f>IF('DATA ENTRY'!X467="","",'DATA ENTRY'!X467)</f>
        <v/>
      </c>
      <c r="T466" s="22" t="str">
        <f>IF('DATA ENTRY'!AA467="","",'DATA ENTRY'!AA467)</f>
        <v/>
      </c>
      <c r="U466" s="22" t="str">
        <f>IF(O466="","",SUMPRODUCT(--(D466=$D$5:$D$1071),--(F466=$F$5:$F$1071),--(E466=$E$5:$E$1071),--(O466&lt;$O$5:$O$1071))+COUNTIF($O$5:O466,O466))</f>
        <v/>
      </c>
    </row>
    <row r="467" spans="1:21">
      <c r="A467" s="22" t="str">
        <f>IF(AND(H467="",D467="",F467="",G467="",I467="",J467=""),"",SUBTOTAL(3,$B$5:B467))</f>
        <v/>
      </c>
      <c r="B467" s="74" t="str">
        <f>IF('DATA ENTRY'!B468="","",'DATA ENTRY'!B468)</f>
        <v/>
      </c>
      <c r="C467" s="74" t="str">
        <f>IF('DATA ENTRY'!C468="","",'DATA ENTRY'!C468)</f>
        <v/>
      </c>
      <c r="D467" s="74" t="str">
        <f>IF('DATA ENTRY'!E468="","",'DATA ENTRY'!E468)</f>
        <v/>
      </c>
      <c r="E467" s="22" t="str">
        <f>IF('DATA ENTRY'!G468="","",'DATA ENTRY'!G468)</f>
        <v/>
      </c>
      <c r="F467" s="22" t="str">
        <f>IF('DATA ENTRY'!F468="","",'DATA ENTRY'!F468)</f>
        <v/>
      </c>
      <c r="G467" s="148" t="str">
        <f>IF('DATA ENTRY'!H468="","",'DATA ENTRY'!H468)</f>
        <v/>
      </c>
      <c r="H467" s="148" t="str">
        <f>IF('DATA ENTRY'!I468="","",'DATA ENTRY'!I468)</f>
        <v/>
      </c>
      <c r="I467" s="22" t="str">
        <f>IF('DATA ENTRY'!N468="","",'DATA ENTRY'!N468)</f>
        <v/>
      </c>
      <c r="J467" s="147" t="str">
        <f>IF('DATA ENTRY'!O468="","",'DATA ENTRY'!O468)</f>
        <v/>
      </c>
      <c r="K467" s="22" t="str">
        <f>IF('DATA ENTRY'!P468="","",'DATA ENTRY'!P468)</f>
        <v/>
      </c>
      <c r="L467" s="147" t="str">
        <f>IF('DATA ENTRY'!Q468="","",'DATA ENTRY'!Q468)</f>
        <v/>
      </c>
      <c r="M467" s="22" t="str">
        <f>IF('DATA ENTRY'!R468="","",'DATA ENTRY'!R468)</f>
        <v/>
      </c>
      <c r="N467" s="147" t="str">
        <f>IF('DATA ENTRY'!S468="","",'DATA ENTRY'!S468)</f>
        <v/>
      </c>
      <c r="O467" s="147" t="str">
        <f t="shared" si="7"/>
        <v/>
      </c>
      <c r="P467" s="74" t="str">
        <f>IF('DATA ENTRY'!T468="","",'DATA ENTRY'!T468)</f>
        <v/>
      </c>
      <c r="Q467" s="74" t="str">
        <f>IF('DATA ENTRY'!U468="","",'DATA ENTRY'!U468)</f>
        <v/>
      </c>
      <c r="R467" s="22" t="str">
        <f>IF('DATA ENTRY'!W468="","",'DATA ENTRY'!W468)</f>
        <v/>
      </c>
      <c r="S467" s="22" t="str">
        <f>IF('DATA ENTRY'!X468="","",'DATA ENTRY'!X468)</f>
        <v/>
      </c>
      <c r="T467" s="22" t="str">
        <f>IF('DATA ENTRY'!AA468="","",'DATA ENTRY'!AA468)</f>
        <v/>
      </c>
      <c r="U467" s="22" t="str">
        <f>IF(O467="","",SUMPRODUCT(--(D467=$D$5:$D$1071),--(F467=$F$5:$F$1071),--(E467=$E$5:$E$1071),--(O467&lt;$O$5:$O$1071))+COUNTIF($O$5:O467,O467))</f>
        <v/>
      </c>
    </row>
    <row r="468" spans="1:21">
      <c r="A468" s="22" t="str">
        <f>IF(AND(H468="",D468="",F468="",G468="",I468="",J468=""),"",SUBTOTAL(3,$B$5:B468))</f>
        <v/>
      </c>
      <c r="B468" s="74" t="str">
        <f>IF('DATA ENTRY'!B469="","",'DATA ENTRY'!B469)</f>
        <v/>
      </c>
      <c r="C468" s="74" t="str">
        <f>IF('DATA ENTRY'!C469="","",'DATA ENTRY'!C469)</f>
        <v/>
      </c>
      <c r="D468" s="74" t="str">
        <f>IF('DATA ENTRY'!E469="","",'DATA ENTRY'!E469)</f>
        <v/>
      </c>
      <c r="E468" s="22" t="str">
        <f>IF('DATA ENTRY'!G469="","",'DATA ENTRY'!G469)</f>
        <v/>
      </c>
      <c r="F468" s="22" t="str">
        <f>IF('DATA ENTRY'!F469="","",'DATA ENTRY'!F469)</f>
        <v/>
      </c>
      <c r="G468" s="148" t="str">
        <f>IF('DATA ENTRY'!H469="","",'DATA ENTRY'!H469)</f>
        <v/>
      </c>
      <c r="H468" s="148" t="str">
        <f>IF('DATA ENTRY'!I469="","",'DATA ENTRY'!I469)</f>
        <v/>
      </c>
      <c r="I468" s="22" t="str">
        <f>IF('DATA ENTRY'!N469="","",'DATA ENTRY'!N469)</f>
        <v/>
      </c>
      <c r="J468" s="147" t="str">
        <f>IF('DATA ENTRY'!O469="","",'DATA ENTRY'!O469)</f>
        <v/>
      </c>
      <c r="K468" s="22" t="str">
        <f>IF('DATA ENTRY'!P469="","",'DATA ENTRY'!P469)</f>
        <v/>
      </c>
      <c r="L468" s="147" t="str">
        <f>IF('DATA ENTRY'!Q469="","",'DATA ENTRY'!Q469)</f>
        <v/>
      </c>
      <c r="M468" s="22" t="str">
        <f>IF('DATA ENTRY'!R469="","",'DATA ENTRY'!R469)</f>
        <v/>
      </c>
      <c r="N468" s="147" t="str">
        <f>IF('DATA ENTRY'!S469="","",'DATA ENTRY'!S469)</f>
        <v/>
      </c>
      <c r="O468" s="147" t="str">
        <f t="shared" si="7"/>
        <v/>
      </c>
      <c r="P468" s="74" t="str">
        <f>IF('DATA ENTRY'!T469="","",'DATA ENTRY'!T469)</f>
        <v/>
      </c>
      <c r="Q468" s="74" t="str">
        <f>IF('DATA ENTRY'!U469="","",'DATA ENTRY'!U469)</f>
        <v/>
      </c>
      <c r="R468" s="22" t="str">
        <f>IF('DATA ENTRY'!W469="","",'DATA ENTRY'!W469)</f>
        <v/>
      </c>
      <c r="S468" s="22" t="str">
        <f>IF('DATA ENTRY'!X469="","",'DATA ENTRY'!X469)</f>
        <v/>
      </c>
      <c r="T468" s="22" t="str">
        <f>IF('DATA ENTRY'!AA469="","",'DATA ENTRY'!AA469)</f>
        <v/>
      </c>
      <c r="U468" s="22" t="str">
        <f>IF(O468="","",SUMPRODUCT(--(D468=$D$5:$D$1071),--(F468=$F$5:$F$1071),--(E468=$E$5:$E$1071),--(O468&lt;$O$5:$O$1071))+COUNTIF($O$5:O468,O468))</f>
        <v/>
      </c>
    </row>
    <row r="469" spans="1:21">
      <c r="A469" s="22" t="str">
        <f>IF(AND(H469="",D469="",F469="",G469="",I469="",J469=""),"",SUBTOTAL(3,$B$5:B469))</f>
        <v/>
      </c>
      <c r="B469" s="74" t="str">
        <f>IF('DATA ENTRY'!B470="","",'DATA ENTRY'!B470)</f>
        <v/>
      </c>
      <c r="C469" s="74" t="str">
        <f>IF('DATA ENTRY'!C470="","",'DATA ENTRY'!C470)</f>
        <v/>
      </c>
      <c r="D469" s="74" t="str">
        <f>IF('DATA ENTRY'!E470="","",'DATA ENTRY'!E470)</f>
        <v/>
      </c>
      <c r="E469" s="22" t="str">
        <f>IF('DATA ENTRY'!G470="","",'DATA ENTRY'!G470)</f>
        <v/>
      </c>
      <c r="F469" s="22" t="str">
        <f>IF('DATA ENTRY'!F470="","",'DATA ENTRY'!F470)</f>
        <v/>
      </c>
      <c r="G469" s="148" t="str">
        <f>IF('DATA ENTRY'!H470="","",'DATA ENTRY'!H470)</f>
        <v/>
      </c>
      <c r="H469" s="148" t="str">
        <f>IF('DATA ENTRY'!I470="","",'DATA ENTRY'!I470)</f>
        <v/>
      </c>
      <c r="I469" s="22" t="str">
        <f>IF('DATA ENTRY'!N470="","",'DATA ENTRY'!N470)</f>
        <v/>
      </c>
      <c r="J469" s="147" t="str">
        <f>IF('DATA ENTRY'!O470="","",'DATA ENTRY'!O470)</f>
        <v/>
      </c>
      <c r="K469" s="22" t="str">
        <f>IF('DATA ENTRY'!P470="","",'DATA ENTRY'!P470)</f>
        <v/>
      </c>
      <c r="L469" s="147" t="str">
        <f>IF('DATA ENTRY'!Q470="","",'DATA ENTRY'!Q470)</f>
        <v/>
      </c>
      <c r="M469" s="22" t="str">
        <f>IF('DATA ENTRY'!R470="","",'DATA ENTRY'!R470)</f>
        <v/>
      </c>
      <c r="N469" s="147" t="str">
        <f>IF('DATA ENTRY'!S470="","",'DATA ENTRY'!S470)</f>
        <v/>
      </c>
      <c r="O469" s="147" t="str">
        <f t="shared" si="7"/>
        <v/>
      </c>
      <c r="P469" s="74" t="str">
        <f>IF('DATA ENTRY'!T470="","",'DATA ENTRY'!T470)</f>
        <v/>
      </c>
      <c r="Q469" s="74" t="str">
        <f>IF('DATA ENTRY'!U470="","",'DATA ENTRY'!U470)</f>
        <v/>
      </c>
      <c r="R469" s="22" t="str">
        <f>IF('DATA ENTRY'!W470="","",'DATA ENTRY'!W470)</f>
        <v/>
      </c>
      <c r="S469" s="22" t="str">
        <f>IF('DATA ENTRY'!X470="","",'DATA ENTRY'!X470)</f>
        <v/>
      </c>
      <c r="T469" s="22" t="str">
        <f>IF('DATA ENTRY'!AA470="","",'DATA ENTRY'!AA470)</f>
        <v/>
      </c>
      <c r="U469" s="22" t="str">
        <f>IF(O469="","",SUMPRODUCT(--(D469=$D$5:$D$1071),--(F469=$F$5:$F$1071),--(E469=$E$5:$E$1071),--(O469&lt;$O$5:$O$1071))+COUNTIF($O$5:O469,O469))</f>
        <v/>
      </c>
    </row>
    <row r="470" spans="1:21">
      <c r="A470" s="22" t="str">
        <f>IF(AND(H470="",D470="",F470="",G470="",I470="",J470=""),"",SUBTOTAL(3,$B$5:B470))</f>
        <v/>
      </c>
      <c r="B470" s="74" t="str">
        <f>IF('DATA ENTRY'!B471="","",'DATA ENTRY'!B471)</f>
        <v/>
      </c>
      <c r="C470" s="74" t="str">
        <f>IF('DATA ENTRY'!C471="","",'DATA ENTRY'!C471)</f>
        <v/>
      </c>
      <c r="D470" s="74" t="str">
        <f>IF('DATA ENTRY'!E471="","",'DATA ENTRY'!E471)</f>
        <v/>
      </c>
      <c r="E470" s="22" t="str">
        <f>IF('DATA ENTRY'!G471="","",'DATA ENTRY'!G471)</f>
        <v/>
      </c>
      <c r="F470" s="22" t="str">
        <f>IF('DATA ENTRY'!F471="","",'DATA ENTRY'!F471)</f>
        <v/>
      </c>
      <c r="G470" s="148" t="str">
        <f>IF('DATA ENTRY'!H471="","",'DATA ENTRY'!H471)</f>
        <v/>
      </c>
      <c r="H470" s="148" t="str">
        <f>IF('DATA ENTRY'!I471="","",'DATA ENTRY'!I471)</f>
        <v/>
      </c>
      <c r="I470" s="22" t="str">
        <f>IF('DATA ENTRY'!N471="","",'DATA ENTRY'!N471)</f>
        <v/>
      </c>
      <c r="J470" s="147" t="str">
        <f>IF('DATA ENTRY'!O471="","",'DATA ENTRY'!O471)</f>
        <v/>
      </c>
      <c r="K470" s="22" t="str">
        <f>IF('DATA ENTRY'!P471="","",'DATA ENTRY'!P471)</f>
        <v/>
      </c>
      <c r="L470" s="147" t="str">
        <f>IF('DATA ENTRY'!Q471="","",'DATA ENTRY'!Q471)</f>
        <v/>
      </c>
      <c r="M470" s="22" t="str">
        <f>IF('DATA ENTRY'!R471="","",'DATA ENTRY'!R471)</f>
        <v/>
      </c>
      <c r="N470" s="147" t="str">
        <f>IF('DATA ENTRY'!S471="","",'DATA ENTRY'!S471)</f>
        <v/>
      </c>
      <c r="O470" s="147" t="str">
        <f t="shared" si="7"/>
        <v/>
      </c>
      <c r="P470" s="74" t="str">
        <f>IF('DATA ENTRY'!T471="","",'DATA ENTRY'!T471)</f>
        <v/>
      </c>
      <c r="Q470" s="74" t="str">
        <f>IF('DATA ENTRY'!U471="","",'DATA ENTRY'!U471)</f>
        <v/>
      </c>
      <c r="R470" s="22" t="str">
        <f>IF('DATA ENTRY'!W471="","",'DATA ENTRY'!W471)</f>
        <v/>
      </c>
      <c r="S470" s="22" t="str">
        <f>IF('DATA ENTRY'!X471="","",'DATA ENTRY'!X471)</f>
        <v/>
      </c>
      <c r="T470" s="22" t="str">
        <f>IF('DATA ENTRY'!AA471="","",'DATA ENTRY'!AA471)</f>
        <v/>
      </c>
      <c r="U470" s="22" t="str">
        <f>IF(O470="","",SUMPRODUCT(--(D470=$D$5:$D$1071),--(F470=$F$5:$F$1071),--(E470=$E$5:$E$1071),--(O470&lt;$O$5:$O$1071))+COUNTIF($O$5:O470,O470))</f>
        <v/>
      </c>
    </row>
    <row r="471" spans="1:21">
      <c r="A471" s="22" t="str">
        <f>IF(AND(H471="",D471="",F471="",G471="",I471="",J471=""),"",SUBTOTAL(3,$B$5:B471))</f>
        <v/>
      </c>
      <c r="B471" s="74" t="str">
        <f>IF('DATA ENTRY'!B472="","",'DATA ENTRY'!B472)</f>
        <v/>
      </c>
      <c r="C471" s="74" t="str">
        <f>IF('DATA ENTRY'!C472="","",'DATA ENTRY'!C472)</f>
        <v/>
      </c>
      <c r="D471" s="74" t="str">
        <f>IF('DATA ENTRY'!E472="","",'DATA ENTRY'!E472)</f>
        <v/>
      </c>
      <c r="E471" s="22" t="str">
        <f>IF('DATA ENTRY'!G472="","",'DATA ENTRY'!G472)</f>
        <v/>
      </c>
      <c r="F471" s="22" t="str">
        <f>IF('DATA ENTRY'!F472="","",'DATA ENTRY'!F472)</f>
        <v/>
      </c>
      <c r="G471" s="148" t="str">
        <f>IF('DATA ENTRY'!H472="","",'DATA ENTRY'!H472)</f>
        <v/>
      </c>
      <c r="H471" s="148" t="str">
        <f>IF('DATA ENTRY'!I472="","",'DATA ENTRY'!I472)</f>
        <v/>
      </c>
      <c r="I471" s="22" t="str">
        <f>IF('DATA ENTRY'!N472="","",'DATA ENTRY'!N472)</f>
        <v/>
      </c>
      <c r="J471" s="147" t="str">
        <f>IF('DATA ENTRY'!O472="","",'DATA ENTRY'!O472)</f>
        <v/>
      </c>
      <c r="K471" s="22" t="str">
        <f>IF('DATA ENTRY'!P472="","",'DATA ENTRY'!P472)</f>
        <v/>
      </c>
      <c r="L471" s="147" t="str">
        <f>IF('DATA ENTRY'!Q472="","",'DATA ENTRY'!Q472)</f>
        <v/>
      </c>
      <c r="M471" s="22" t="str">
        <f>IF('DATA ENTRY'!R472="","",'DATA ENTRY'!R472)</f>
        <v/>
      </c>
      <c r="N471" s="147" t="str">
        <f>IF('DATA ENTRY'!S472="","",'DATA ENTRY'!S472)</f>
        <v/>
      </c>
      <c r="O471" s="147" t="str">
        <f t="shared" si="7"/>
        <v/>
      </c>
      <c r="P471" s="74" t="str">
        <f>IF('DATA ENTRY'!T472="","",'DATA ENTRY'!T472)</f>
        <v/>
      </c>
      <c r="Q471" s="74" t="str">
        <f>IF('DATA ENTRY'!U472="","",'DATA ENTRY'!U472)</f>
        <v/>
      </c>
      <c r="R471" s="22" t="str">
        <f>IF('DATA ENTRY'!W472="","",'DATA ENTRY'!W472)</f>
        <v/>
      </c>
      <c r="S471" s="22" t="str">
        <f>IF('DATA ENTRY'!X472="","",'DATA ENTRY'!X472)</f>
        <v/>
      </c>
      <c r="T471" s="22" t="str">
        <f>IF('DATA ENTRY'!AA472="","",'DATA ENTRY'!AA472)</f>
        <v/>
      </c>
      <c r="U471" s="22" t="str">
        <f>IF(O471="","",SUMPRODUCT(--(D471=$D$5:$D$1071),--(F471=$F$5:$F$1071),--(E471=$E$5:$E$1071),--(O471&lt;$O$5:$O$1071))+COUNTIF($O$5:O471,O471))</f>
        <v/>
      </c>
    </row>
    <row r="472" spans="1:21">
      <c r="A472" s="22" t="str">
        <f>IF(AND(H472="",D472="",F472="",G472="",I472="",J472=""),"",SUBTOTAL(3,$B$5:B472))</f>
        <v/>
      </c>
      <c r="B472" s="74" t="str">
        <f>IF('DATA ENTRY'!B473="","",'DATA ENTRY'!B473)</f>
        <v/>
      </c>
      <c r="C472" s="74" t="str">
        <f>IF('DATA ENTRY'!C473="","",'DATA ENTRY'!C473)</f>
        <v/>
      </c>
      <c r="D472" s="74" t="str">
        <f>IF('DATA ENTRY'!E473="","",'DATA ENTRY'!E473)</f>
        <v/>
      </c>
      <c r="E472" s="22" t="str">
        <f>IF('DATA ENTRY'!G473="","",'DATA ENTRY'!G473)</f>
        <v/>
      </c>
      <c r="F472" s="22" t="str">
        <f>IF('DATA ENTRY'!F473="","",'DATA ENTRY'!F473)</f>
        <v/>
      </c>
      <c r="G472" s="148" t="str">
        <f>IF('DATA ENTRY'!H473="","",'DATA ENTRY'!H473)</f>
        <v/>
      </c>
      <c r="H472" s="148" t="str">
        <f>IF('DATA ENTRY'!I473="","",'DATA ENTRY'!I473)</f>
        <v/>
      </c>
      <c r="I472" s="22" t="str">
        <f>IF('DATA ENTRY'!N473="","",'DATA ENTRY'!N473)</f>
        <v/>
      </c>
      <c r="J472" s="147" t="str">
        <f>IF('DATA ENTRY'!O473="","",'DATA ENTRY'!O473)</f>
        <v/>
      </c>
      <c r="K472" s="22" t="str">
        <f>IF('DATA ENTRY'!P473="","",'DATA ENTRY'!P473)</f>
        <v/>
      </c>
      <c r="L472" s="147" t="str">
        <f>IF('DATA ENTRY'!Q473="","",'DATA ENTRY'!Q473)</f>
        <v/>
      </c>
      <c r="M472" s="22" t="str">
        <f>IF('DATA ENTRY'!R473="","",'DATA ENTRY'!R473)</f>
        <v/>
      </c>
      <c r="N472" s="147" t="str">
        <f>IF('DATA ENTRY'!S473="","",'DATA ENTRY'!S473)</f>
        <v/>
      </c>
      <c r="O472" s="147" t="str">
        <f t="shared" si="7"/>
        <v/>
      </c>
      <c r="P472" s="74" t="str">
        <f>IF('DATA ENTRY'!T473="","",'DATA ENTRY'!T473)</f>
        <v/>
      </c>
      <c r="Q472" s="74" t="str">
        <f>IF('DATA ENTRY'!U473="","",'DATA ENTRY'!U473)</f>
        <v/>
      </c>
      <c r="R472" s="22" t="str">
        <f>IF('DATA ENTRY'!W473="","",'DATA ENTRY'!W473)</f>
        <v/>
      </c>
      <c r="S472" s="22" t="str">
        <f>IF('DATA ENTRY'!X473="","",'DATA ENTRY'!X473)</f>
        <v/>
      </c>
      <c r="T472" s="22" t="str">
        <f>IF('DATA ENTRY'!AA473="","",'DATA ENTRY'!AA473)</f>
        <v/>
      </c>
      <c r="U472" s="22" t="str">
        <f>IF(O472="","",SUMPRODUCT(--(D472=$D$5:$D$1071),--(F472=$F$5:$F$1071),--(E472=$E$5:$E$1071),--(O472&lt;$O$5:$O$1071))+COUNTIF($O$5:O472,O472))</f>
        <v/>
      </c>
    </row>
    <row r="473" spans="1:21">
      <c r="A473" s="22" t="str">
        <f>IF(AND(H473="",D473="",F473="",G473="",I473="",J473=""),"",SUBTOTAL(3,$B$5:B473))</f>
        <v/>
      </c>
      <c r="B473" s="74" t="str">
        <f>IF('DATA ENTRY'!B474="","",'DATA ENTRY'!B474)</f>
        <v/>
      </c>
      <c r="C473" s="74" t="str">
        <f>IF('DATA ENTRY'!C474="","",'DATA ENTRY'!C474)</f>
        <v/>
      </c>
      <c r="D473" s="74" t="str">
        <f>IF('DATA ENTRY'!E474="","",'DATA ENTRY'!E474)</f>
        <v/>
      </c>
      <c r="E473" s="22" t="str">
        <f>IF('DATA ENTRY'!G474="","",'DATA ENTRY'!G474)</f>
        <v/>
      </c>
      <c r="F473" s="22" t="str">
        <f>IF('DATA ENTRY'!F474="","",'DATA ENTRY'!F474)</f>
        <v/>
      </c>
      <c r="G473" s="148" t="str">
        <f>IF('DATA ENTRY'!H474="","",'DATA ENTRY'!H474)</f>
        <v/>
      </c>
      <c r="H473" s="148" t="str">
        <f>IF('DATA ENTRY'!I474="","",'DATA ENTRY'!I474)</f>
        <v/>
      </c>
      <c r="I473" s="22" t="str">
        <f>IF('DATA ENTRY'!N474="","",'DATA ENTRY'!N474)</f>
        <v/>
      </c>
      <c r="J473" s="147" t="str">
        <f>IF('DATA ENTRY'!O474="","",'DATA ENTRY'!O474)</f>
        <v/>
      </c>
      <c r="K473" s="22" t="str">
        <f>IF('DATA ENTRY'!P474="","",'DATA ENTRY'!P474)</f>
        <v/>
      </c>
      <c r="L473" s="147" t="str">
        <f>IF('DATA ENTRY'!Q474="","",'DATA ENTRY'!Q474)</f>
        <v/>
      </c>
      <c r="M473" s="22" t="str">
        <f>IF('DATA ENTRY'!R474="","",'DATA ENTRY'!R474)</f>
        <v/>
      </c>
      <c r="N473" s="147" t="str">
        <f>IF('DATA ENTRY'!S474="","",'DATA ENTRY'!S474)</f>
        <v/>
      </c>
      <c r="O473" s="147" t="str">
        <f t="shared" si="7"/>
        <v/>
      </c>
      <c r="P473" s="74" t="str">
        <f>IF('DATA ENTRY'!T474="","",'DATA ENTRY'!T474)</f>
        <v/>
      </c>
      <c r="Q473" s="74" t="str">
        <f>IF('DATA ENTRY'!U474="","",'DATA ENTRY'!U474)</f>
        <v/>
      </c>
      <c r="R473" s="22" t="str">
        <f>IF('DATA ENTRY'!W474="","",'DATA ENTRY'!W474)</f>
        <v/>
      </c>
      <c r="S473" s="22" t="str">
        <f>IF('DATA ENTRY'!X474="","",'DATA ENTRY'!X474)</f>
        <v/>
      </c>
      <c r="T473" s="22" t="str">
        <f>IF('DATA ENTRY'!AA474="","",'DATA ENTRY'!AA474)</f>
        <v/>
      </c>
      <c r="U473" s="22" t="str">
        <f>IF(O473="","",SUMPRODUCT(--(D473=$D$5:$D$1071),--(F473=$F$5:$F$1071),--(E473=$E$5:$E$1071),--(O473&lt;$O$5:$O$1071))+COUNTIF($O$5:O473,O473))</f>
        <v/>
      </c>
    </row>
    <row r="474" spans="1:21">
      <c r="A474" s="22" t="str">
        <f>IF(AND(H474="",D474="",F474="",G474="",I474="",J474=""),"",SUBTOTAL(3,$B$5:B474))</f>
        <v/>
      </c>
      <c r="B474" s="74" t="str">
        <f>IF('DATA ENTRY'!B475="","",'DATA ENTRY'!B475)</f>
        <v/>
      </c>
      <c r="C474" s="74" t="str">
        <f>IF('DATA ENTRY'!C475="","",'DATA ENTRY'!C475)</f>
        <v/>
      </c>
      <c r="D474" s="74" t="str">
        <f>IF('DATA ENTRY'!E475="","",'DATA ENTRY'!E475)</f>
        <v/>
      </c>
      <c r="E474" s="22" t="str">
        <f>IF('DATA ENTRY'!G475="","",'DATA ENTRY'!G475)</f>
        <v/>
      </c>
      <c r="F474" s="22" t="str">
        <f>IF('DATA ENTRY'!F475="","",'DATA ENTRY'!F475)</f>
        <v/>
      </c>
      <c r="G474" s="148" t="str">
        <f>IF('DATA ENTRY'!H475="","",'DATA ENTRY'!H475)</f>
        <v/>
      </c>
      <c r="H474" s="148" t="str">
        <f>IF('DATA ENTRY'!I475="","",'DATA ENTRY'!I475)</f>
        <v/>
      </c>
      <c r="I474" s="22" t="str">
        <f>IF('DATA ENTRY'!N475="","",'DATA ENTRY'!N475)</f>
        <v/>
      </c>
      <c r="J474" s="147" t="str">
        <f>IF('DATA ENTRY'!O475="","",'DATA ENTRY'!O475)</f>
        <v/>
      </c>
      <c r="K474" s="22" t="str">
        <f>IF('DATA ENTRY'!P475="","",'DATA ENTRY'!P475)</f>
        <v/>
      </c>
      <c r="L474" s="147" t="str">
        <f>IF('DATA ENTRY'!Q475="","",'DATA ENTRY'!Q475)</f>
        <v/>
      </c>
      <c r="M474" s="22" t="str">
        <f>IF('DATA ENTRY'!R475="","",'DATA ENTRY'!R475)</f>
        <v/>
      </c>
      <c r="N474" s="147" t="str">
        <f>IF('DATA ENTRY'!S475="","",'DATA ENTRY'!S475)</f>
        <v/>
      </c>
      <c r="O474" s="147" t="str">
        <f t="shared" si="7"/>
        <v/>
      </c>
      <c r="P474" s="74" t="str">
        <f>IF('DATA ENTRY'!T475="","",'DATA ENTRY'!T475)</f>
        <v/>
      </c>
      <c r="Q474" s="74" t="str">
        <f>IF('DATA ENTRY'!U475="","",'DATA ENTRY'!U475)</f>
        <v/>
      </c>
      <c r="R474" s="22" t="str">
        <f>IF('DATA ENTRY'!W475="","",'DATA ENTRY'!W475)</f>
        <v/>
      </c>
      <c r="S474" s="22" t="str">
        <f>IF('DATA ENTRY'!X475="","",'DATA ENTRY'!X475)</f>
        <v/>
      </c>
      <c r="T474" s="22" t="str">
        <f>IF('DATA ENTRY'!AA475="","",'DATA ENTRY'!AA475)</f>
        <v/>
      </c>
      <c r="U474" s="22" t="str">
        <f>IF(O474="","",SUMPRODUCT(--(D474=$D$5:$D$1071),--(F474=$F$5:$F$1071),--(E474=$E$5:$E$1071),--(O474&lt;$O$5:$O$1071))+COUNTIF($O$5:O474,O474))</f>
        <v/>
      </c>
    </row>
    <row r="475" spans="1:21">
      <c r="A475" s="22" t="str">
        <f>IF(AND(H475="",D475="",F475="",G475="",I475="",J475=""),"",SUBTOTAL(3,$B$5:B475))</f>
        <v/>
      </c>
      <c r="B475" s="74" t="str">
        <f>IF('DATA ENTRY'!B476="","",'DATA ENTRY'!B476)</f>
        <v/>
      </c>
      <c r="C475" s="74" t="str">
        <f>IF('DATA ENTRY'!C476="","",'DATA ENTRY'!C476)</f>
        <v/>
      </c>
      <c r="D475" s="74" t="str">
        <f>IF('DATA ENTRY'!E476="","",'DATA ENTRY'!E476)</f>
        <v/>
      </c>
      <c r="E475" s="22" t="str">
        <f>IF('DATA ENTRY'!G476="","",'DATA ENTRY'!G476)</f>
        <v/>
      </c>
      <c r="F475" s="22" t="str">
        <f>IF('DATA ENTRY'!F476="","",'DATA ENTRY'!F476)</f>
        <v/>
      </c>
      <c r="G475" s="148" t="str">
        <f>IF('DATA ENTRY'!H476="","",'DATA ENTRY'!H476)</f>
        <v/>
      </c>
      <c r="H475" s="148" t="str">
        <f>IF('DATA ENTRY'!I476="","",'DATA ENTRY'!I476)</f>
        <v/>
      </c>
      <c r="I475" s="22" t="str">
        <f>IF('DATA ENTRY'!N476="","",'DATA ENTRY'!N476)</f>
        <v/>
      </c>
      <c r="J475" s="147" t="str">
        <f>IF('DATA ENTRY'!O476="","",'DATA ENTRY'!O476)</f>
        <v/>
      </c>
      <c r="K475" s="22" t="str">
        <f>IF('DATA ENTRY'!P476="","",'DATA ENTRY'!P476)</f>
        <v/>
      </c>
      <c r="L475" s="147" t="str">
        <f>IF('DATA ENTRY'!Q476="","",'DATA ENTRY'!Q476)</f>
        <v/>
      </c>
      <c r="M475" s="22" t="str">
        <f>IF('DATA ENTRY'!R476="","",'DATA ENTRY'!R476)</f>
        <v/>
      </c>
      <c r="N475" s="147" t="str">
        <f>IF('DATA ENTRY'!S476="","",'DATA ENTRY'!S476)</f>
        <v/>
      </c>
      <c r="O475" s="147" t="str">
        <f t="shared" si="7"/>
        <v/>
      </c>
      <c r="P475" s="74" t="str">
        <f>IF('DATA ENTRY'!T476="","",'DATA ENTRY'!T476)</f>
        <v/>
      </c>
      <c r="Q475" s="74" t="str">
        <f>IF('DATA ENTRY'!U476="","",'DATA ENTRY'!U476)</f>
        <v/>
      </c>
      <c r="R475" s="22" t="str">
        <f>IF('DATA ENTRY'!W476="","",'DATA ENTRY'!W476)</f>
        <v/>
      </c>
      <c r="S475" s="22" t="str">
        <f>IF('DATA ENTRY'!X476="","",'DATA ENTRY'!X476)</f>
        <v/>
      </c>
      <c r="T475" s="22" t="str">
        <f>IF('DATA ENTRY'!AA476="","",'DATA ENTRY'!AA476)</f>
        <v/>
      </c>
      <c r="U475" s="22" t="str">
        <f>IF(O475="","",SUMPRODUCT(--(D475=$D$5:$D$1071),--(F475=$F$5:$F$1071),--(E475=$E$5:$E$1071),--(O475&lt;$O$5:$O$1071))+COUNTIF($O$5:O475,O475))</f>
        <v/>
      </c>
    </row>
    <row r="476" spans="1:21">
      <c r="A476" s="22" t="str">
        <f>IF(AND(H476="",D476="",F476="",G476="",I476="",J476=""),"",SUBTOTAL(3,$B$5:B476))</f>
        <v/>
      </c>
      <c r="B476" s="74" t="str">
        <f>IF('DATA ENTRY'!B477="","",'DATA ENTRY'!B477)</f>
        <v/>
      </c>
      <c r="C476" s="74" t="str">
        <f>IF('DATA ENTRY'!C477="","",'DATA ENTRY'!C477)</f>
        <v/>
      </c>
      <c r="D476" s="74" t="str">
        <f>IF('DATA ENTRY'!E477="","",'DATA ENTRY'!E477)</f>
        <v/>
      </c>
      <c r="E476" s="22" t="str">
        <f>IF('DATA ENTRY'!G477="","",'DATA ENTRY'!G477)</f>
        <v/>
      </c>
      <c r="F476" s="22" t="str">
        <f>IF('DATA ENTRY'!F477="","",'DATA ENTRY'!F477)</f>
        <v/>
      </c>
      <c r="G476" s="148" t="str">
        <f>IF('DATA ENTRY'!H477="","",'DATA ENTRY'!H477)</f>
        <v/>
      </c>
      <c r="H476" s="148" t="str">
        <f>IF('DATA ENTRY'!I477="","",'DATA ENTRY'!I477)</f>
        <v/>
      </c>
      <c r="I476" s="22" t="str">
        <f>IF('DATA ENTRY'!N477="","",'DATA ENTRY'!N477)</f>
        <v/>
      </c>
      <c r="J476" s="147" t="str">
        <f>IF('DATA ENTRY'!O477="","",'DATA ENTRY'!O477)</f>
        <v/>
      </c>
      <c r="K476" s="22" t="str">
        <f>IF('DATA ENTRY'!P477="","",'DATA ENTRY'!P477)</f>
        <v/>
      </c>
      <c r="L476" s="147" t="str">
        <f>IF('DATA ENTRY'!Q477="","",'DATA ENTRY'!Q477)</f>
        <v/>
      </c>
      <c r="M476" s="22" t="str">
        <f>IF('DATA ENTRY'!R477="","",'DATA ENTRY'!R477)</f>
        <v/>
      </c>
      <c r="N476" s="147" t="str">
        <f>IF('DATA ENTRY'!S477="","",'DATA ENTRY'!S477)</f>
        <v/>
      </c>
      <c r="O476" s="147" t="str">
        <f t="shared" si="7"/>
        <v/>
      </c>
      <c r="P476" s="74" t="str">
        <f>IF('DATA ENTRY'!T477="","",'DATA ENTRY'!T477)</f>
        <v/>
      </c>
      <c r="Q476" s="74" t="str">
        <f>IF('DATA ENTRY'!U477="","",'DATA ENTRY'!U477)</f>
        <v/>
      </c>
      <c r="R476" s="22" t="str">
        <f>IF('DATA ENTRY'!W477="","",'DATA ENTRY'!W477)</f>
        <v/>
      </c>
      <c r="S476" s="22" t="str">
        <f>IF('DATA ENTRY'!X477="","",'DATA ENTRY'!X477)</f>
        <v/>
      </c>
      <c r="T476" s="22" t="str">
        <f>IF('DATA ENTRY'!AA477="","",'DATA ENTRY'!AA477)</f>
        <v/>
      </c>
      <c r="U476" s="22" t="str">
        <f>IF(O476="","",SUMPRODUCT(--(D476=$D$5:$D$1071),--(F476=$F$5:$F$1071),--(E476=$E$5:$E$1071),--(O476&lt;$O$5:$O$1071))+COUNTIF($O$5:O476,O476))</f>
        <v/>
      </c>
    </row>
    <row r="477" spans="1:21">
      <c r="A477" s="22" t="str">
        <f>IF(AND(H477="",D477="",F477="",G477="",I477="",J477=""),"",SUBTOTAL(3,$B$5:B477))</f>
        <v/>
      </c>
      <c r="B477" s="74" t="str">
        <f>IF('DATA ENTRY'!B478="","",'DATA ENTRY'!B478)</f>
        <v/>
      </c>
      <c r="C477" s="74" t="str">
        <f>IF('DATA ENTRY'!C478="","",'DATA ENTRY'!C478)</f>
        <v/>
      </c>
      <c r="D477" s="74" t="str">
        <f>IF('DATA ENTRY'!E478="","",'DATA ENTRY'!E478)</f>
        <v/>
      </c>
      <c r="E477" s="22" t="str">
        <f>IF('DATA ENTRY'!G478="","",'DATA ENTRY'!G478)</f>
        <v/>
      </c>
      <c r="F477" s="22" t="str">
        <f>IF('DATA ENTRY'!F478="","",'DATA ENTRY'!F478)</f>
        <v/>
      </c>
      <c r="G477" s="148" t="str">
        <f>IF('DATA ENTRY'!H478="","",'DATA ENTRY'!H478)</f>
        <v/>
      </c>
      <c r="H477" s="148" t="str">
        <f>IF('DATA ENTRY'!I478="","",'DATA ENTRY'!I478)</f>
        <v/>
      </c>
      <c r="I477" s="22" t="str">
        <f>IF('DATA ENTRY'!N478="","",'DATA ENTRY'!N478)</f>
        <v/>
      </c>
      <c r="J477" s="147" t="str">
        <f>IF('DATA ENTRY'!O478="","",'DATA ENTRY'!O478)</f>
        <v/>
      </c>
      <c r="K477" s="22" t="str">
        <f>IF('DATA ENTRY'!P478="","",'DATA ENTRY'!P478)</f>
        <v/>
      </c>
      <c r="L477" s="147" t="str">
        <f>IF('DATA ENTRY'!Q478="","",'DATA ENTRY'!Q478)</f>
        <v/>
      </c>
      <c r="M477" s="22" t="str">
        <f>IF('DATA ENTRY'!R478="","",'DATA ENTRY'!R478)</f>
        <v/>
      </c>
      <c r="N477" s="147" t="str">
        <f>IF('DATA ENTRY'!S478="","",'DATA ENTRY'!S478)</f>
        <v/>
      </c>
      <c r="O477" s="147" t="str">
        <f t="shared" si="7"/>
        <v/>
      </c>
      <c r="P477" s="74" t="str">
        <f>IF('DATA ENTRY'!T478="","",'DATA ENTRY'!T478)</f>
        <v/>
      </c>
      <c r="Q477" s="74" t="str">
        <f>IF('DATA ENTRY'!U478="","",'DATA ENTRY'!U478)</f>
        <v/>
      </c>
      <c r="R477" s="22" t="str">
        <f>IF('DATA ENTRY'!W478="","",'DATA ENTRY'!W478)</f>
        <v/>
      </c>
      <c r="S477" s="22" t="str">
        <f>IF('DATA ENTRY'!X478="","",'DATA ENTRY'!X478)</f>
        <v/>
      </c>
      <c r="T477" s="22" t="str">
        <f>IF('DATA ENTRY'!AA478="","",'DATA ENTRY'!AA478)</f>
        <v/>
      </c>
      <c r="U477" s="22" t="str">
        <f>IF(O477="","",SUMPRODUCT(--(D477=$D$5:$D$1071),--(F477=$F$5:$F$1071),--(E477=$E$5:$E$1071),--(O477&lt;$O$5:$O$1071))+COUNTIF($O$5:O477,O477))</f>
        <v/>
      </c>
    </row>
    <row r="478" spans="1:21">
      <c r="A478" s="22" t="str">
        <f>IF(AND(H478="",D478="",F478="",G478="",I478="",J478=""),"",SUBTOTAL(3,$B$5:B478))</f>
        <v/>
      </c>
      <c r="B478" s="74" t="str">
        <f>IF('DATA ENTRY'!B479="","",'DATA ENTRY'!B479)</f>
        <v/>
      </c>
      <c r="C478" s="74" t="str">
        <f>IF('DATA ENTRY'!C479="","",'DATA ENTRY'!C479)</f>
        <v/>
      </c>
      <c r="D478" s="74" t="str">
        <f>IF('DATA ENTRY'!E479="","",'DATA ENTRY'!E479)</f>
        <v/>
      </c>
      <c r="E478" s="22" t="str">
        <f>IF('DATA ENTRY'!G479="","",'DATA ENTRY'!G479)</f>
        <v/>
      </c>
      <c r="F478" s="22" t="str">
        <f>IF('DATA ENTRY'!F479="","",'DATA ENTRY'!F479)</f>
        <v/>
      </c>
      <c r="G478" s="148" t="str">
        <f>IF('DATA ENTRY'!H479="","",'DATA ENTRY'!H479)</f>
        <v/>
      </c>
      <c r="H478" s="148" t="str">
        <f>IF('DATA ENTRY'!I479="","",'DATA ENTRY'!I479)</f>
        <v/>
      </c>
      <c r="I478" s="22" t="str">
        <f>IF('DATA ENTRY'!N479="","",'DATA ENTRY'!N479)</f>
        <v/>
      </c>
      <c r="J478" s="147" t="str">
        <f>IF('DATA ENTRY'!O479="","",'DATA ENTRY'!O479)</f>
        <v/>
      </c>
      <c r="K478" s="22" t="str">
        <f>IF('DATA ENTRY'!P479="","",'DATA ENTRY'!P479)</f>
        <v/>
      </c>
      <c r="L478" s="147" t="str">
        <f>IF('DATA ENTRY'!Q479="","",'DATA ENTRY'!Q479)</f>
        <v/>
      </c>
      <c r="M478" s="22" t="str">
        <f>IF('DATA ENTRY'!R479="","",'DATA ENTRY'!R479)</f>
        <v/>
      </c>
      <c r="N478" s="147" t="str">
        <f>IF('DATA ENTRY'!S479="","",'DATA ENTRY'!S479)</f>
        <v/>
      </c>
      <c r="O478" s="147" t="str">
        <f t="shared" si="7"/>
        <v/>
      </c>
      <c r="P478" s="74" t="str">
        <f>IF('DATA ENTRY'!T479="","",'DATA ENTRY'!T479)</f>
        <v/>
      </c>
      <c r="Q478" s="74" t="str">
        <f>IF('DATA ENTRY'!U479="","",'DATA ENTRY'!U479)</f>
        <v/>
      </c>
      <c r="R478" s="22" t="str">
        <f>IF('DATA ENTRY'!W479="","",'DATA ENTRY'!W479)</f>
        <v/>
      </c>
      <c r="S478" s="22" t="str">
        <f>IF('DATA ENTRY'!X479="","",'DATA ENTRY'!X479)</f>
        <v/>
      </c>
      <c r="T478" s="22" t="str">
        <f>IF('DATA ENTRY'!AA479="","",'DATA ENTRY'!AA479)</f>
        <v/>
      </c>
      <c r="U478" s="22" t="str">
        <f>IF(O478="","",SUMPRODUCT(--(D478=$D$5:$D$1071),--(F478=$F$5:$F$1071),--(E478=$E$5:$E$1071),--(O478&lt;$O$5:$O$1071))+COUNTIF($O$5:O478,O478))</f>
        <v/>
      </c>
    </row>
    <row r="479" spans="1:21">
      <c r="A479" s="22" t="str">
        <f>IF(AND(H479="",D479="",F479="",G479="",I479="",J479=""),"",SUBTOTAL(3,$B$5:B479))</f>
        <v/>
      </c>
      <c r="B479" s="74" t="str">
        <f>IF('DATA ENTRY'!B480="","",'DATA ENTRY'!B480)</f>
        <v/>
      </c>
      <c r="C479" s="74" t="str">
        <f>IF('DATA ENTRY'!C480="","",'DATA ENTRY'!C480)</f>
        <v/>
      </c>
      <c r="D479" s="74" t="str">
        <f>IF('DATA ENTRY'!E480="","",'DATA ENTRY'!E480)</f>
        <v/>
      </c>
      <c r="E479" s="22" t="str">
        <f>IF('DATA ENTRY'!G480="","",'DATA ENTRY'!G480)</f>
        <v/>
      </c>
      <c r="F479" s="22" t="str">
        <f>IF('DATA ENTRY'!F480="","",'DATA ENTRY'!F480)</f>
        <v/>
      </c>
      <c r="G479" s="148" t="str">
        <f>IF('DATA ENTRY'!H480="","",'DATA ENTRY'!H480)</f>
        <v/>
      </c>
      <c r="H479" s="148" t="str">
        <f>IF('DATA ENTRY'!I480="","",'DATA ENTRY'!I480)</f>
        <v/>
      </c>
      <c r="I479" s="22" t="str">
        <f>IF('DATA ENTRY'!N480="","",'DATA ENTRY'!N480)</f>
        <v/>
      </c>
      <c r="J479" s="147" t="str">
        <f>IF('DATA ENTRY'!O480="","",'DATA ENTRY'!O480)</f>
        <v/>
      </c>
      <c r="K479" s="22" t="str">
        <f>IF('DATA ENTRY'!P480="","",'DATA ENTRY'!P480)</f>
        <v/>
      </c>
      <c r="L479" s="147" t="str">
        <f>IF('DATA ENTRY'!Q480="","",'DATA ENTRY'!Q480)</f>
        <v/>
      </c>
      <c r="M479" s="22" t="str">
        <f>IF('DATA ENTRY'!R480="","",'DATA ENTRY'!R480)</f>
        <v/>
      </c>
      <c r="N479" s="147" t="str">
        <f>IF('DATA ENTRY'!S480="","",'DATA ENTRY'!S480)</f>
        <v/>
      </c>
      <c r="O479" s="147" t="str">
        <f t="shared" si="7"/>
        <v/>
      </c>
      <c r="P479" s="74" t="str">
        <f>IF('DATA ENTRY'!T480="","",'DATA ENTRY'!T480)</f>
        <v/>
      </c>
      <c r="Q479" s="74" t="str">
        <f>IF('DATA ENTRY'!U480="","",'DATA ENTRY'!U480)</f>
        <v/>
      </c>
      <c r="R479" s="22" t="str">
        <f>IF('DATA ENTRY'!W480="","",'DATA ENTRY'!W480)</f>
        <v/>
      </c>
      <c r="S479" s="22" t="str">
        <f>IF('DATA ENTRY'!X480="","",'DATA ENTRY'!X480)</f>
        <v/>
      </c>
      <c r="T479" s="22" t="str">
        <f>IF('DATA ENTRY'!AA480="","",'DATA ENTRY'!AA480)</f>
        <v/>
      </c>
      <c r="U479" s="22" t="str">
        <f>IF(O479="","",SUMPRODUCT(--(D479=$D$5:$D$1071),--(F479=$F$5:$F$1071),--(E479=$E$5:$E$1071),--(O479&lt;$O$5:$O$1071))+COUNTIF($O$5:O479,O479))</f>
        <v/>
      </c>
    </row>
    <row r="480" spans="1:21">
      <c r="A480" s="22" t="str">
        <f>IF(AND(H480="",D480="",F480="",G480="",I480="",J480=""),"",SUBTOTAL(3,$B$5:B480))</f>
        <v/>
      </c>
      <c r="B480" s="74" t="str">
        <f>IF('DATA ENTRY'!B481="","",'DATA ENTRY'!B481)</f>
        <v/>
      </c>
      <c r="C480" s="74" t="str">
        <f>IF('DATA ENTRY'!C481="","",'DATA ENTRY'!C481)</f>
        <v/>
      </c>
      <c r="D480" s="74" t="str">
        <f>IF('DATA ENTRY'!E481="","",'DATA ENTRY'!E481)</f>
        <v/>
      </c>
      <c r="E480" s="22" t="str">
        <f>IF('DATA ENTRY'!G481="","",'DATA ENTRY'!G481)</f>
        <v/>
      </c>
      <c r="F480" s="22" t="str">
        <f>IF('DATA ENTRY'!F481="","",'DATA ENTRY'!F481)</f>
        <v/>
      </c>
      <c r="G480" s="148" t="str">
        <f>IF('DATA ENTRY'!H481="","",'DATA ENTRY'!H481)</f>
        <v/>
      </c>
      <c r="H480" s="148" t="str">
        <f>IF('DATA ENTRY'!I481="","",'DATA ENTRY'!I481)</f>
        <v/>
      </c>
      <c r="I480" s="22" t="str">
        <f>IF('DATA ENTRY'!N481="","",'DATA ENTRY'!N481)</f>
        <v/>
      </c>
      <c r="J480" s="147" t="str">
        <f>IF('DATA ENTRY'!O481="","",'DATA ENTRY'!O481)</f>
        <v/>
      </c>
      <c r="K480" s="22" t="str">
        <f>IF('DATA ENTRY'!P481="","",'DATA ENTRY'!P481)</f>
        <v/>
      </c>
      <c r="L480" s="147" t="str">
        <f>IF('DATA ENTRY'!Q481="","",'DATA ENTRY'!Q481)</f>
        <v/>
      </c>
      <c r="M480" s="22" t="str">
        <f>IF('DATA ENTRY'!R481="","",'DATA ENTRY'!R481)</f>
        <v/>
      </c>
      <c r="N480" s="147" t="str">
        <f>IF('DATA ENTRY'!S481="","",'DATA ENTRY'!S481)</f>
        <v/>
      </c>
      <c r="O480" s="147" t="str">
        <f t="shared" si="7"/>
        <v/>
      </c>
      <c r="P480" s="74" t="str">
        <f>IF('DATA ENTRY'!T481="","",'DATA ENTRY'!T481)</f>
        <v/>
      </c>
      <c r="Q480" s="74" t="str">
        <f>IF('DATA ENTRY'!U481="","",'DATA ENTRY'!U481)</f>
        <v/>
      </c>
      <c r="R480" s="22" t="str">
        <f>IF('DATA ENTRY'!W481="","",'DATA ENTRY'!W481)</f>
        <v/>
      </c>
      <c r="S480" s="22" t="str">
        <f>IF('DATA ENTRY'!X481="","",'DATA ENTRY'!X481)</f>
        <v/>
      </c>
      <c r="T480" s="22" t="str">
        <f>IF('DATA ENTRY'!AA481="","",'DATA ENTRY'!AA481)</f>
        <v/>
      </c>
      <c r="U480" s="22" t="str">
        <f>IF(O480="","",SUMPRODUCT(--(D480=$D$5:$D$1071),--(F480=$F$5:$F$1071),--(E480=$E$5:$E$1071),--(O480&lt;$O$5:$O$1071))+COUNTIF($O$5:O480,O480))</f>
        <v/>
      </c>
    </row>
    <row r="481" spans="1:21">
      <c r="A481" s="22" t="str">
        <f>IF(AND(H481="",D481="",F481="",G481="",I481="",J481=""),"",SUBTOTAL(3,$B$5:B481))</f>
        <v/>
      </c>
      <c r="B481" s="74" t="str">
        <f>IF('DATA ENTRY'!B482="","",'DATA ENTRY'!B482)</f>
        <v/>
      </c>
      <c r="C481" s="74" t="str">
        <f>IF('DATA ENTRY'!C482="","",'DATA ENTRY'!C482)</f>
        <v/>
      </c>
      <c r="D481" s="74" t="str">
        <f>IF('DATA ENTRY'!E482="","",'DATA ENTRY'!E482)</f>
        <v/>
      </c>
      <c r="E481" s="22" t="str">
        <f>IF('DATA ENTRY'!G482="","",'DATA ENTRY'!G482)</f>
        <v/>
      </c>
      <c r="F481" s="22" t="str">
        <f>IF('DATA ENTRY'!F482="","",'DATA ENTRY'!F482)</f>
        <v/>
      </c>
      <c r="G481" s="148" t="str">
        <f>IF('DATA ENTRY'!H482="","",'DATA ENTRY'!H482)</f>
        <v/>
      </c>
      <c r="H481" s="148" t="str">
        <f>IF('DATA ENTRY'!I482="","",'DATA ENTRY'!I482)</f>
        <v/>
      </c>
      <c r="I481" s="22" t="str">
        <f>IF('DATA ENTRY'!N482="","",'DATA ENTRY'!N482)</f>
        <v/>
      </c>
      <c r="J481" s="147" t="str">
        <f>IF('DATA ENTRY'!O482="","",'DATA ENTRY'!O482)</f>
        <v/>
      </c>
      <c r="K481" s="22" t="str">
        <f>IF('DATA ENTRY'!P482="","",'DATA ENTRY'!P482)</f>
        <v/>
      </c>
      <c r="L481" s="147" t="str">
        <f>IF('DATA ENTRY'!Q482="","",'DATA ENTRY'!Q482)</f>
        <v/>
      </c>
      <c r="M481" s="22" t="str">
        <f>IF('DATA ENTRY'!R482="","",'DATA ENTRY'!R482)</f>
        <v/>
      </c>
      <c r="N481" s="147" t="str">
        <f>IF('DATA ENTRY'!S482="","",'DATA ENTRY'!S482)</f>
        <v/>
      </c>
      <c r="O481" s="147" t="str">
        <f t="shared" si="7"/>
        <v/>
      </c>
      <c r="P481" s="74" t="str">
        <f>IF('DATA ENTRY'!T482="","",'DATA ENTRY'!T482)</f>
        <v/>
      </c>
      <c r="Q481" s="74" t="str">
        <f>IF('DATA ENTRY'!U482="","",'DATA ENTRY'!U482)</f>
        <v/>
      </c>
      <c r="R481" s="22" t="str">
        <f>IF('DATA ENTRY'!W482="","",'DATA ENTRY'!W482)</f>
        <v/>
      </c>
      <c r="S481" s="22" t="str">
        <f>IF('DATA ENTRY'!X482="","",'DATA ENTRY'!X482)</f>
        <v/>
      </c>
      <c r="T481" s="22" t="str">
        <f>IF('DATA ENTRY'!AA482="","",'DATA ENTRY'!AA482)</f>
        <v/>
      </c>
      <c r="U481" s="22" t="str">
        <f>IF(O481="","",SUMPRODUCT(--(D481=$D$5:$D$1071),--(F481=$F$5:$F$1071),--(E481=$E$5:$E$1071),--(O481&lt;$O$5:$O$1071))+COUNTIF($O$5:O481,O481))</f>
        <v/>
      </c>
    </row>
    <row r="482" spans="1:21">
      <c r="A482" s="22" t="str">
        <f>IF(AND(H482="",D482="",F482="",G482="",I482="",J482=""),"",SUBTOTAL(3,$B$5:B482))</f>
        <v/>
      </c>
      <c r="B482" s="74" t="str">
        <f>IF('DATA ENTRY'!B483="","",'DATA ENTRY'!B483)</f>
        <v/>
      </c>
      <c r="C482" s="74" t="str">
        <f>IF('DATA ENTRY'!C483="","",'DATA ENTRY'!C483)</f>
        <v/>
      </c>
      <c r="D482" s="74" t="str">
        <f>IF('DATA ENTRY'!E483="","",'DATA ENTRY'!E483)</f>
        <v/>
      </c>
      <c r="E482" s="22" t="str">
        <f>IF('DATA ENTRY'!G483="","",'DATA ENTRY'!G483)</f>
        <v/>
      </c>
      <c r="F482" s="22" t="str">
        <f>IF('DATA ENTRY'!F483="","",'DATA ENTRY'!F483)</f>
        <v/>
      </c>
      <c r="G482" s="148" t="str">
        <f>IF('DATA ENTRY'!H483="","",'DATA ENTRY'!H483)</f>
        <v/>
      </c>
      <c r="H482" s="148" t="str">
        <f>IF('DATA ENTRY'!I483="","",'DATA ENTRY'!I483)</f>
        <v/>
      </c>
      <c r="I482" s="22" t="str">
        <f>IF('DATA ENTRY'!N483="","",'DATA ENTRY'!N483)</f>
        <v/>
      </c>
      <c r="J482" s="147" t="str">
        <f>IF('DATA ENTRY'!O483="","",'DATA ENTRY'!O483)</f>
        <v/>
      </c>
      <c r="K482" s="22" t="str">
        <f>IF('DATA ENTRY'!P483="","",'DATA ENTRY'!P483)</f>
        <v/>
      </c>
      <c r="L482" s="147" t="str">
        <f>IF('DATA ENTRY'!Q483="","",'DATA ENTRY'!Q483)</f>
        <v/>
      </c>
      <c r="M482" s="22" t="str">
        <f>IF('DATA ENTRY'!R483="","",'DATA ENTRY'!R483)</f>
        <v/>
      </c>
      <c r="N482" s="147" t="str">
        <f>IF('DATA ENTRY'!S483="","",'DATA ENTRY'!S483)</f>
        <v/>
      </c>
      <c r="O482" s="147" t="str">
        <f t="shared" si="7"/>
        <v/>
      </c>
      <c r="P482" s="74" t="str">
        <f>IF('DATA ENTRY'!T483="","",'DATA ENTRY'!T483)</f>
        <v/>
      </c>
      <c r="Q482" s="74" t="str">
        <f>IF('DATA ENTRY'!U483="","",'DATA ENTRY'!U483)</f>
        <v/>
      </c>
      <c r="R482" s="22" t="str">
        <f>IF('DATA ENTRY'!W483="","",'DATA ENTRY'!W483)</f>
        <v/>
      </c>
      <c r="S482" s="22" t="str">
        <f>IF('DATA ENTRY'!X483="","",'DATA ENTRY'!X483)</f>
        <v/>
      </c>
      <c r="T482" s="22" t="str">
        <f>IF('DATA ENTRY'!AA483="","",'DATA ENTRY'!AA483)</f>
        <v/>
      </c>
      <c r="U482" s="22" t="str">
        <f>IF(O482="","",SUMPRODUCT(--(D482=$D$5:$D$1071),--(F482=$F$5:$F$1071),--(E482=$E$5:$E$1071),--(O482&lt;$O$5:$O$1071))+COUNTIF($O$5:O482,O482))</f>
        <v/>
      </c>
    </row>
    <row r="483" spans="1:21">
      <c r="A483" s="22" t="str">
        <f>IF(AND(H483="",D483="",F483="",G483="",I483="",J483=""),"",SUBTOTAL(3,$B$5:B483))</f>
        <v/>
      </c>
      <c r="B483" s="74" t="str">
        <f>IF('DATA ENTRY'!B484="","",'DATA ENTRY'!B484)</f>
        <v/>
      </c>
      <c r="C483" s="74" t="str">
        <f>IF('DATA ENTRY'!C484="","",'DATA ENTRY'!C484)</f>
        <v/>
      </c>
      <c r="D483" s="74" t="str">
        <f>IF('DATA ENTRY'!E484="","",'DATA ENTRY'!E484)</f>
        <v/>
      </c>
      <c r="E483" s="22" t="str">
        <f>IF('DATA ENTRY'!G484="","",'DATA ENTRY'!G484)</f>
        <v/>
      </c>
      <c r="F483" s="22" t="str">
        <f>IF('DATA ENTRY'!F484="","",'DATA ENTRY'!F484)</f>
        <v/>
      </c>
      <c r="G483" s="148" t="str">
        <f>IF('DATA ENTRY'!H484="","",'DATA ENTRY'!H484)</f>
        <v/>
      </c>
      <c r="H483" s="148" t="str">
        <f>IF('DATA ENTRY'!I484="","",'DATA ENTRY'!I484)</f>
        <v/>
      </c>
      <c r="I483" s="22" t="str">
        <f>IF('DATA ENTRY'!N484="","",'DATA ENTRY'!N484)</f>
        <v/>
      </c>
      <c r="J483" s="147" t="str">
        <f>IF('DATA ENTRY'!O484="","",'DATA ENTRY'!O484)</f>
        <v/>
      </c>
      <c r="K483" s="22" t="str">
        <f>IF('DATA ENTRY'!P484="","",'DATA ENTRY'!P484)</f>
        <v/>
      </c>
      <c r="L483" s="147" t="str">
        <f>IF('DATA ENTRY'!Q484="","",'DATA ENTRY'!Q484)</f>
        <v/>
      </c>
      <c r="M483" s="22" t="str">
        <f>IF('DATA ENTRY'!R484="","",'DATA ENTRY'!R484)</f>
        <v/>
      </c>
      <c r="N483" s="147" t="str">
        <f>IF('DATA ENTRY'!S484="","",'DATA ENTRY'!S484)</f>
        <v/>
      </c>
      <c r="O483" s="147" t="str">
        <f t="shared" si="7"/>
        <v/>
      </c>
      <c r="P483" s="74" t="str">
        <f>IF('DATA ENTRY'!T484="","",'DATA ENTRY'!T484)</f>
        <v/>
      </c>
      <c r="Q483" s="74" t="str">
        <f>IF('DATA ENTRY'!U484="","",'DATA ENTRY'!U484)</f>
        <v/>
      </c>
      <c r="R483" s="22" t="str">
        <f>IF('DATA ENTRY'!W484="","",'DATA ENTRY'!W484)</f>
        <v/>
      </c>
      <c r="S483" s="22" t="str">
        <f>IF('DATA ENTRY'!X484="","",'DATA ENTRY'!X484)</f>
        <v/>
      </c>
      <c r="T483" s="22" t="str">
        <f>IF('DATA ENTRY'!AA484="","",'DATA ENTRY'!AA484)</f>
        <v/>
      </c>
      <c r="U483" s="22" t="str">
        <f>IF(O483="","",SUMPRODUCT(--(D483=$D$5:$D$1071),--(F483=$F$5:$F$1071),--(E483=$E$5:$E$1071),--(O483&lt;$O$5:$O$1071))+COUNTIF($O$5:O483,O483))</f>
        <v/>
      </c>
    </row>
    <row r="484" spans="1:21">
      <c r="A484" s="22" t="str">
        <f>IF(AND(H484="",D484="",F484="",G484="",I484="",J484=""),"",SUBTOTAL(3,$B$5:B484))</f>
        <v/>
      </c>
      <c r="B484" s="74" t="str">
        <f>IF('DATA ENTRY'!B485="","",'DATA ENTRY'!B485)</f>
        <v/>
      </c>
      <c r="C484" s="74" t="str">
        <f>IF('DATA ENTRY'!C485="","",'DATA ENTRY'!C485)</f>
        <v/>
      </c>
      <c r="D484" s="74" t="str">
        <f>IF('DATA ENTRY'!E485="","",'DATA ENTRY'!E485)</f>
        <v/>
      </c>
      <c r="E484" s="22" t="str">
        <f>IF('DATA ENTRY'!G485="","",'DATA ENTRY'!G485)</f>
        <v/>
      </c>
      <c r="F484" s="22" t="str">
        <f>IF('DATA ENTRY'!F485="","",'DATA ENTRY'!F485)</f>
        <v/>
      </c>
      <c r="G484" s="148" t="str">
        <f>IF('DATA ENTRY'!H485="","",'DATA ENTRY'!H485)</f>
        <v/>
      </c>
      <c r="H484" s="148" t="str">
        <f>IF('DATA ENTRY'!I485="","",'DATA ENTRY'!I485)</f>
        <v/>
      </c>
      <c r="I484" s="22" t="str">
        <f>IF('DATA ENTRY'!N485="","",'DATA ENTRY'!N485)</f>
        <v/>
      </c>
      <c r="J484" s="147" t="str">
        <f>IF('DATA ENTRY'!O485="","",'DATA ENTRY'!O485)</f>
        <v/>
      </c>
      <c r="K484" s="22" t="str">
        <f>IF('DATA ENTRY'!P485="","",'DATA ENTRY'!P485)</f>
        <v/>
      </c>
      <c r="L484" s="147" t="str">
        <f>IF('DATA ENTRY'!Q485="","",'DATA ENTRY'!Q485)</f>
        <v/>
      </c>
      <c r="M484" s="22" t="str">
        <f>IF('DATA ENTRY'!R485="","",'DATA ENTRY'!R485)</f>
        <v/>
      </c>
      <c r="N484" s="147" t="str">
        <f>IF('DATA ENTRY'!S485="","",'DATA ENTRY'!S485)</f>
        <v/>
      </c>
      <c r="O484" s="147" t="str">
        <f t="shared" si="7"/>
        <v/>
      </c>
      <c r="P484" s="74" t="str">
        <f>IF('DATA ENTRY'!T485="","",'DATA ENTRY'!T485)</f>
        <v/>
      </c>
      <c r="Q484" s="74" t="str">
        <f>IF('DATA ENTRY'!U485="","",'DATA ENTRY'!U485)</f>
        <v/>
      </c>
      <c r="R484" s="22" t="str">
        <f>IF('DATA ENTRY'!W485="","",'DATA ENTRY'!W485)</f>
        <v/>
      </c>
      <c r="S484" s="22" t="str">
        <f>IF('DATA ENTRY'!X485="","",'DATA ENTRY'!X485)</f>
        <v/>
      </c>
      <c r="T484" s="22" t="str">
        <f>IF('DATA ENTRY'!AA485="","",'DATA ENTRY'!AA485)</f>
        <v/>
      </c>
      <c r="U484" s="22" t="str">
        <f>IF(O484="","",SUMPRODUCT(--(D484=$D$5:$D$1071),--(F484=$F$5:$F$1071),--(E484=$E$5:$E$1071),--(O484&lt;$O$5:$O$1071))+COUNTIF($O$5:O484,O484))</f>
        <v/>
      </c>
    </row>
    <row r="485" spans="1:21">
      <c r="A485" s="22" t="str">
        <f>IF(AND(H485="",D485="",F485="",G485="",I485="",J485=""),"",SUBTOTAL(3,$B$5:B485))</f>
        <v/>
      </c>
      <c r="B485" s="74" t="str">
        <f>IF('DATA ENTRY'!B486="","",'DATA ENTRY'!B486)</f>
        <v/>
      </c>
      <c r="C485" s="74" t="str">
        <f>IF('DATA ENTRY'!C486="","",'DATA ENTRY'!C486)</f>
        <v/>
      </c>
      <c r="D485" s="74" t="str">
        <f>IF('DATA ENTRY'!E486="","",'DATA ENTRY'!E486)</f>
        <v/>
      </c>
      <c r="E485" s="22" t="str">
        <f>IF('DATA ENTRY'!G486="","",'DATA ENTRY'!G486)</f>
        <v/>
      </c>
      <c r="F485" s="22" t="str">
        <f>IF('DATA ENTRY'!F486="","",'DATA ENTRY'!F486)</f>
        <v/>
      </c>
      <c r="G485" s="148" t="str">
        <f>IF('DATA ENTRY'!H486="","",'DATA ENTRY'!H486)</f>
        <v/>
      </c>
      <c r="H485" s="148" t="str">
        <f>IF('DATA ENTRY'!I486="","",'DATA ENTRY'!I486)</f>
        <v/>
      </c>
      <c r="I485" s="22" t="str">
        <f>IF('DATA ENTRY'!N486="","",'DATA ENTRY'!N486)</f>
        <v/>
      </c>
      <c r="J485" s="147" t="str">
        <f>IF('DATA ENTRY'!O486="","",'DATA ENTRY'!O486)</f>
        <v/>
      </c>
      <c r="K485" s="22" t="str">
        <f>IF('DATA ENTRY'!P486="","",'DATA ENTRY'!P486)</f>
        <v/>
      </c>
      <c r="L485" s="147" t="str">
        <f>IF('DATA ENTRY'!Q486="","",'DATA ENTRY'!Q486)</f>
        <v/>
      </c>
      <c r="M485" s="22" t="str">
        <f>IF('DATA ENTRY'!R486="","",'DATA ENTRY'!R486)</f>
        <v/>
      </c>
      <c r="N485" s="147" t="str">
        <f>IF('DATA ENTRY'!S486="","",'DATA ENTRY'!S486)</f>
        <v/>
      </c>
      <c r="O485" s="147" t="str">
        <f t="shared" si="7"/>
        <v/>
      </c>
      <c r="P485" s="74" t="str">
        <f>IF('DATA ENTRY'!T486="","",'DATA ENTRY'!T486)</f>
        <v/>
      </c>
      <c r="Q485" s="74" t="str">
        <f>IF('DATA ENTRY'!U486="","",'DATA ENTRY'!U486)</f>
        <v/>
      </c>
      <c r="R485" s="22" t="str">
        <f>IF('DATA ENTRY'!W486="","",'DATA ENTRY'!W486)</f>
        <v/>
      </c>
      <c r="S485" s="22" t="str">
        <f>IF('DATA ENTRY'!X486="","",'DATA ENTRY'!X486)</f>
        <v/>
      </c>
      <c r="T485" s="22" t="str">
        <f>IF('DATA ENTRY'!AA486="","",'DATA ENTRY'!AA486)</f>
        <v/>
      </c>
      <c r="U485" s="22" t="str">
        <f>IF(O485="","",SUMPRODUCT(--(D485=$D$5:$D$1071),--(F485=$F$5:$F$1071),--(E485=$E$5:$E$1071),--(O485&lt;$O$5:$O$1071))+COUNTIF($O$5:O485,O485))</f>
        <v/>
      </c>
    </row>
    <row r="486" spans="1:21">
      <c r="A486" s="22" t="str">
        <f>IF(AND(H486="",D486="",F486="",G486="",I486="",J486=""),"",SUBTOTAL(3,$B$5:B486))</f>
        <v/>
      </c>
      <c r="B486" s="74" t="str">
        <f>IF('DATA ENTRY'!B487="","",'DATA ENTRY'!B487)</f>
        <v/>
      </c>
      <c r="C486" s="74" t="str">
        <f>IF('DATA ENTRY'!C487="","",'DATA ENTRY'!C487)</f>
        <v/>
      </c>
      <c r="D486" s="74" t="str">
        <f>IF('DATA ENTRY'!E487="","",'DATA ENTRY'!E487)</f>
        <v/>
      </c>
      <c r="E486" s="22" t="str">
        <f>IF('DATA ENTRY'!G487="","",'DATA ENTRY'!G487)</f>
        <v/>
      </c>
      <c r="F486" s="22" t="str">
        <f>IF('DATA ENTRY'!F487="","",'DATA ENTRY'!F487)</f>
        <v/>
      </c>
      <c r="G486" s="148" t="str">
        <f>IF('DATA ENTRY'!H487="","",'DATA ENTRY'!H487)</f>
        <v/>
      </c>
      <c r="H486" s="148" t="str">
        <f>IF('DATA ENTRY'!I487="","",'DATA ENTRY'!I487)</f>
        <v/>
      </c>
      <c r="I486" s="22" t="str">
        <f>IF('DATA ENTRY'!N487="","",'DATA ENTRY'!N487)</f>
        <v/>
      </c>
      <c r="J486" s="147" t="str">
        <f>IF('DATA ENTRY'!O487="","",'DATA ENTRY'!O487)</f>
        <v/>
      </c>
      <c r="K486" s="22" t="str">
        <f>IF('DATA ENTRY'!P487="","",'DATA ENTRY'!P487)</f>
        <v/>
      </c>
      <c r="L486" s="147" t="str">
        <f>IF('DATA ENTRY'!Q487="","",'DATA ENTRY'!Q487)</f>
        <v/>
      </c>
      <c r="M486" s="22" t="str">
        <f>IF('DATA ENTRY'!R487="","",'DATA ENTRY'!R487)</f>
        <v/>
      </c>
      <c r="N486" s="147" t="str">
        <f>IF('DATA ENTRY'!S487="","",'DATA ENTRY'!S487)</f>
        <v/>
      </c>
      <c r="O486" s="147" t="str">
        <f t="shared" si="7"/>
        <v/>
      </c>
      <c r="P486" s="74" t="str">
        <f>IF('DATA ENTRY'!T487="","",'DATA ENTRY'!T487)</f>
        <v/>
      </c>
      <c r="Q486" s="74" t="str">
        <f>IF('DATA ENTRY'!U487="","",'DATA ENTRY'!U487)</f>
        <v/>
      </c>
      <c r="R486" s="22" t="str">
        <f>IF('DATA ENTRY'!W487="","",'DATA ENTRY'!W487)</f>
        <v/>
      </c>
      <c r="S486" s="22" t="str">
        <f>IF('DATA ENTRY'!X487="","",'DATA ENTRY'!X487)</f>
        <v/>
      </c>
      <c r="T486" s="22" t="str">
        <f>IF('DATA ENTRY'!AA487="","",'DATA ENTRY'!AA487)</f>
        <v/>
      </c>
      <c r="U486" s="22" t="str">
        <f>IF(O486="","",SUMPRODUCT(--(D486=$D$5:$D$1071),--(F486=$F$5:$F$1071),--(E486=$E$5:$E$1071),--(O486&lt;$O$5:$O$1071))+COUNTIF($O$5:O486,O486))</f>
        <v/>
      </c>
    </row>
    <row r="487" spans="1:21">
      <c r="A487" s="22" t="str">
        <f>IF(AND(H487="",D487="",F487="",G487="",I487="",J487=""),"",SUBTOTAL(3,$B$5:B487))</f>
        <v/>
      </c>
      <c r="B487" s="74" t="str">
        <f>IF('DATA ENTRY'!B488="","",'DATA ENTRY'!B488)</f>
        <v/>
      </c>
      <c r="C487" s="74" t="str">
        <f>IF('DATA ENTRY'!C488="","",'DATA ENTRY'!C488)</f>
        <v/>
      </c>
      <c r="D487" s="74" t="str">
        <f>IF('DATA ENTRY'!E488="","",'DATA ENTRY'!E488)</f>
        <v/>
      </c>
      <c r="E487" s="22" t="str">
        <f>IF('DATA ENTRY'!G488="","",'DATA ENTRY'!G488)</f>
        <v/>
      </c>
      <c r="F487" s="22" t="str">
        <f>IF('DATA ENTRY'!F488="","",'DATA ENTRY'!F488)</f>
        <v/>
      </c>
      <c r="G487" s="148" t="str">
        <f>IF('DATA ENTRY'!H488="","",'DATA ENTRY'!H488)</f>
        <v/>
      </c>
      <c r="H487" s="148" t="str">
        <f>IF('DATA ENTRY'!I488="","",'DATA ENTRY'!I488)</f>
        <v/>
      </c>
      <c r="I487" s="22" t="str">
        <f>IF('DATA ENTRY'!N488="","",'DATA ENTRY'!N488)</f>
        <v/>
      </c>
      <c r="J487" s="147" t="str">
        <f>IF('DATA ENTRY'!O488="","",'DATA ENTRY'!O488)</f>
        <v/>
      </c>
      <c r="K487" s="22" t="str">
        <f>IF('DATA ENTRY'!P488="","",'DATA ENTRY'!P488)</f>
        <v/>
      </c>
      <c r="L487" s="147" t="str">
        <f>IF('DATA ENTRY'!Q488="","",'DATA ENTRY'!Q488)</f>
        <v/>
      </c>
      <c r="M487" s="22" t="str">
        <f>IF('DATA ENTRY'!R488="","",'DATA ENTRY'!R488)</f>
        <v/>
      </c>
      <c r="N487" s="147" t="str">
        <f>IF('DATA ENTRY'!S488="","",'DATA ENTRY'!S488)</f>
        <v/>
      </c>
      <c r="O487" s="147" t="str">
        <f t="shared" si="7"/>
        <v/>
      </c>
      <c r="P487" s="74" t="str">
        <f>IF('DATA ENTRY'!T488="","",'DATA ENTRY'!T488)</f>
        <v/>
      </c>
      <c r="Q487" s="74" t="str">
        <f>IF('DATA ENTRY'!U488="","",'DATA ENTRY'!U488)</f>
        <v/>
      </c>
      <c r="R487" s="22" t="str">
        <f>IF('DATA ENTRY'!W488="","",'DATA ENTRY'!W488)</f>
        <v/>
      </c>
      <c r="S487" s="22" t="str">
        <f>IF('DATA ENTRY'!X488="","",'DATA ENTRY'!X488)</f>
        <v/>
      </c>
      <c r="T487" s="22" t="str">
        <f>IF('DATA ENTRY'!AA488="","",'DATA ENTRY'!AA488)</f>
        <v/>
      </c>
      <c r="U487" s="22" t="str">
        <f>IF(O487="","",SUMPRODUCT(--(D487=$D$5:$D$1071),--(F487=$F$5:$F$1071),--(E487=$E$5:$E$1071),--(O487&lt;$O$5:$O$1071))+COUNTIF($O$5:O487,O487))</f>
        <v/>
      </c>
    </row>
    <row r="488" spans="1:21">
      <c r="A488" s="22" t="str">
        <f>IF(AND(H488="",D488="",F488="",G488="",I488="",J488=""),"",SUBTOTAL(3,$B$5:B488))</f>
        <v/>
      </c>
      <c r="B488" s="74" t="str">
        <f>IF('DATA ENTRY'!B489="","",'DATA ENTRY'!B489)</f>
        <v/>
      </c>
      <c r="C488" s="74" t="str">
        <f>IF('DATA ENTRY'!C489="","",'DATA ENTRY'!C489)</f>
        <v/>
      </c>
      <c r="D488" s="74" t="str">
        <f>IF('DATA ENTRY'!E489="","",'DATA ENTRY'!E489)</f>
        <v/>
      </c>
      <c r="E488" s="22" t="str">
        <f>IF('DATA ENTRY'!G489="","",'DATA ENTRY'!G489)</f>
        <v/>
      </c>
      <c r="F488" s="22" t="str">
        <f>IF('DATA ENTRY'!F489="","",'DATA ENTRY'!F489)</f>
        <v/>
      </c>
      <c r="G488" s="148" t="str">
        <f>IF('DATA ENTRY'!H489="","",'DATA ENTRY'!H489)</f>
        <v/>
      </c>
      <c r="H488" s="148" t="str">
        <f>IF('DATA ENTRY'!I489="","",'DATA ENTRY'!I489)</f>
        <v/>
      </c>
      <c r="I488" s="22" t="str">
        <f>IF('DATA ENTRY'!N489="","",'DATA ENTRY'!N489)</f>
        <v/>
      </c>
      <c r="J488" s="147" t="str">
        <f>IF('DATA ENTRY'!O489="","",'DATA ENTRY'!O489)</f>
        <v/>
      </c>
      <c r="K488" s="22" t="str">
        <f>IF('DATA ENTRY'!P489="","",'DATA ENTRY'!P489)</f>
        <v/>
      </c>
      <c r="L488" s="147" t="str">
        <f>IF('DATA ENTRY'!Q489="","",'DATA ENTRY'!Q489)</f>
        <v/>
      </c>
      <c r="M488" s="22" t="str">
        <f>IF('DATA ENTRY'!R489="","",'DATA ENTRY'!R489)</f>
        <v/>
      </c>
      <c r="N488" s="147" t="str">
        <f>IF('DATA ENTRY'!S489="","",'DATA ENTRY'!S489)</f>
        <v/>
      </c>
      <c r="O488" s="147" t="str">
        <f t="shared" si="7"/>
        <v/>
      </c>
      <c r="P488" s="74" t="str">
        <f>IF('DATA ENTRY'!T489="","",'DATA ENTRY'!T489)</f>
        <v/>
      </c>
      <c r="Q488" s="74" t="str">
        <f>IF('DATA ENTRY'!U489="","",'DATA ENTRY'!U489)</f>
        <v/>
      </c>
      <c r="R488" s="22" t="str">
        <f>IF('DATA ENTRY'!W489="","",'DATA ENTRY'!W489)</f>
        <v/>
      </c>
      <c r="S488" s="22" t="str">
        <f>IF('DATA ENTRY'!X489="","",'DATA ENTRY'!X489)</f>
        <v/>
      </c>
      <c r="T488" s="22" t="str">
        <f>IF('DATA ENTRY'!AA489="","",'DATA ENTRY'!AA489)</f>
        <v/>
      </c>
      <c r="U488" s="22" t="str">
        <f>IF(O488="","",SUMPRODUCT(--(D488=$D$5:$D$1071),--(F488=$F$5:$F$1071),--(E488=$E$5:$E$1071),--(O488&lt;$O$5:$O$1071))+COUNTIF($O$5:O488,O488))</f>
        <v/>
      </c>
    </row>
    <row r="489" spans="1:21">
      <c r="A489" s="22" t="str">
        <f>IF(AND(H489="",D489="",F489="",G489="",I489="",J489=""),"",SUBTOTAL(3,$B$5:B489))</f>
        <v/>
      </c>
      <c r="B489" s="74" t="str">
        <f>IF('DATA ENTRY'!B490="","",'DATA ENTRY'!B490)</f>
        <v/>
      </c>
      <c r="C489" s="74" t="str">
        <f>IF('DATA ENTRY'!C490="","",'DATA ENTRY'!C490)</f>
        <v/>
      </c>
      <c r="D489" s="74" t="str">
        <f>IF('DATA ENTRY'!E490="","",'DATA ENTRY'!E490)</f>
        <v/>
      </c>
      <c r="E489" s="22" t="str">
        <f>IF('DATA ENTRY'!G490="","",'DATA ENTRY'!G490)</f>
        <v/>
      </c>
      <c r="F489" s="22" t="str">
        <f>IF('DATA ENTRY'!F490="","",'DATA ENTRY'!F490)</f>
        <v/>
      </c>
      <c r="G489" s="148" t="str">
        <f>IF('DATA ENTRY'!H490="","",'DATA ENTRY'!H490)</f>
        <v/>
      </c>
      <c r="H489" s="148" t="str">
        <f>IF('DATA ENTRY'!I490="","",'DATA ENTRY'!I490)</f>
        <v/>
      </c>
      <c r="I489" s="22" t="str">
        <f>IF('DATA ENTRY'!N490="","",'DATA ENTRY'!N490)</f>
        <v/>
      </c>
      <c r="J489" s="147" t="str">
        <f>IF('DATA ENTRY'!O490="","",'DATA ENTRY'!O490)</f>
        <v/>
      </c>
      <c r="K489" s="22" t="str">
        <f>IF('DATA ENTRY'!P490="","",'DATA ENTRY'!P490)</f>
        <v/>
      </c>
      <c r="L489" s="147" t="str">
        <f>IF('DATA ENTRY'!Q490="","",'DATA ENTRY'!Q490)</f>
        <v/>
      </c>
      <c r="M489" s="22" t="str">
        <f>IF('DATA ENTRY'!R490="","",'DATA ENTRY'!R490)</f>
        <v/>
      </c>
      <c r="N489" s="147" t="str">
        <f>IF('DATA ENTRY'!S490="","",'DATA ENTRY'!S490)</f>
        <v/>
      </c>
      <c r="O489" s="147" t="str">
        <f t="shared" si="7"/>
        <v/>
      </c>
      <c r="P489" s="74" t="str">
        <f>IF('DATA ENTRY'!T490="","",'DATA ENTRY'!T490)</f>
        <v/>
      </c>
      <c r="Q489" s="74" t="str">
        <f>IF('DATA ENTRY'!U490="","",'DATA ENTRY'!U490)</f>
        <v/>
      </c>
      <c r="R489" s="22" t="str">
        <f>IF('DATA ENTRY'!W490="","",'DATA ENTRY'!W490)</f>
        <v/>
      </c>
      <c r="S489" s="22" t="str">
        <f>IF('DATA ENTRY'!X490="","",'DATA ENTRY'!X490)</f>
        <v/>
      </c>
      <c r="T489" s="22" t="str">
        <f>IF('DATA ENTRY'!AA490="","",'DATA ENTRY'!AA490)</f>
        <v/>
      </c>
      <c r="U489" s="22" t="str">
        <f>IF(O489="","",SUMPRODUCT(--(D489=$D$5:$D$1071),--(F489=$F$5:$F$1071),--(E489=$E$5:$E$1071),--(O489&lt;$O$5:$O$1071))+COUNTIF($O$5:O489,O489))</f>
        <v/>
      </c>
    </row>
    <row r="490" spans="1:21">
      <c r="A490" s="22" t="str">
        <f>IF(AND(H490="",D490="",F490="",G490="",I490="",J490=""),"",SUBTOTAL(3,$B$5:B490))</f>
        <v/>
      </c>
      <c r="B490" s="74" t="str">
        <f>IF('DATA ENTRY'!B491="","",'DATA ENTRY'!B491)</f>
        <v/>
      </c>
      <c r="C490" s="74" t="str">
        <f>IF('DATA ENTRY'!C491="","",'DATA ENTRY'!C491)</f>
        <v/>
      </c>
      <c r="D490" s="74" t="str">
        <f>IF('DATA ENTRY'!E491="","",'DATA ENTRY'!E491)</f>
        <v/>
      </c>
      <c r="E490" s="22" t="str">
        <f>IF('DATA ENTRY'!G491="","",'DATA ENTRY'!G491)</f>
        <v/>
      </c>
      <c r="F490" s="22" t="str">
        <f>IF('DATA ENTRY'!F491="","",'DATA ENTRY'!F491)</f>
        <v/>
      </c>
      <c r="G490" s="148" t="str">
        <f>IF('DATA ENTRY'!H491="","",'DATA ENTRY'!H491)</f>
        <v/>
      </c>
      <c r="H490" s="148" t="str">
        <f>IF('DATA ENTRY'!I491="","",'DATA ENTRY'!I491)</f>
        <v/>
      </c>
      <c r="I490" s="22" t="str">
        <f>IF('DATA ENTRY'!N491="","",'DATA ENTRY'!N491)</f>
        <v/>
      </c>
      <c r="J490" s="147" t="str">
        <f>IF('DATA ENTRY'!O491="","",'DATA ENTRY'!O491)</f>
        <v/>
      </c>
      <c r="K490" s="22" t="str">
        <f>IF('DATA ENTRY'!P491="","",'DATA ENTRY'!P491)</f>
        <v/>
      </c>
      <c r="L490" s="147" t="str">
        <f>IF('DATA ENTRY'!Q491="","",'DATA ENTRY'!Q491)</f>
        <v/>
      </c>
      <c r="M490" s="22" t="str">
        <f>IF('DATA ENTRY'!R491="","",'DATA ENTRY'!R491)</f>
        <v/>
      </c>
      <c r="N490" s="147" t="str">
        <f>IF('DATA ENTRY'!S491="","",'DATA ENTRY'!S491)</f>
        <v/>
      </c>
      <c r="O490" s="147" t="str">
        <f t="shared" si="7"/>
        <v/>
      </c>
      <c r="P490" s="74" t="str">
        <f>IF('DATA ENTRY'!T491="","",'DATA ENTRY'!T491)</f>
        <v/>
      </c>
      <c r="Q490" s="74" t="str">
        <f>IF('DATA ENTRY'!U491="","",'DATA ENTRY'!U491)</f>
        <v/>
      </c>
      <c r="R490" s="22" t="str">
        <f>IF('DATA ENTRY'!W491="","",'DATA ENTRY'!W491)</f>
        <v/>
      </c>
      <c r="S490" s="22" t="str">
        <f>IF('DATA ENTRY'!X491="","",'DATA ENTRY'!X491)</f>
        <v/>
      </c>
      <c r="T490" s="22" t="str">
        <f>IF('DATA ENTRY'!AA491="","",'DATA ENTRY'!AA491)</f>
        <v/>
      </c>
      <c r="U490" s="22" t="str">
        <f>IF(O490="","",SUMPRODUCT(--(D490=$D$5:$D$1071),--(F490=$F$5:$F$1071),--(E490=$E$5:$E$1071),--(O490&lt;$O$5:$O$1071))+COUNTIF($O$5:O490,O490))</f>
        <v/>
      </c>
    </row>
    <row r="491" spans="1:21">
      <c r="A491" s="22" t="str">
        <f>IF(AND(H491="",D491="",F491="",G491="",I491="",J491=""),"",SUBTOTAL(3,$B$5:B491))</f>
        <v/>
      </c>
      <c r="B491" s="74" t="str">
        <f>IF('DATA ENTRY'!B492="","",'DATA ENTRY'!B492)</f>
        <v/>
      </c>
      <c r="C491" s="74" t="str">
        <f>IF('DATA ENTRY'!C492="","",'DATA ENTRY'!C492)</f>
        <v/>
      </c>
      <c r="D491" s="74" t="str">
        <f>IF('DATA ENTRY'!E492="","",'DATA ENTRY'!E492)</f>
        <v/>
      </c>
      <c r="E491" s="22" t="str">
        <f>IF('DATA ENTRY'!G492="","",'DATA ENTRY'!G492)</f>
        <v/>
      </c>
      <c r="F491" s="22" t="str">
        <f>IF('DATA ENTRY'!F492="","",'DATA ENTRY'!F492)</f>
        <v/>
      </c>
      <c r="G491" s="148" t="str">
        <f>IF('DATA ENTRY'!H492="","",'DATA ENTRY'!H492)</f>
        <v/>
      </c>
      <c r="H491" s="148" t="str">
        <f>IF('DATA ENTRY'!I492="","",'DATA ENTRY'!I492)</f>
        <v/>
      </c>
      <c r="I491" s="22" t="str">
        <f>IF('DATA ENTRY'!N492="","",'DATA ENTRY'!N492)</f>
        <v/>
      </c>
      <c r="J491" s="147" t="str">
        <f>IF('DATA ENTRY'!O492="","",'DATA ENTRY'!O492)</f>
        <v/>
      </c>
      <c r="K491" s="22" t="str">
        <f>IF('DATA ENTRY'!P492="","",'DATA ENTRY'!P492)</f>
        <v/>
      </c>
      <c r="L491" s="147" t="str">
        <f>IF('DATA ENTRY'!Q492="","",'DATA ENTRY'!Q492)</f>
        <v/>
      </c>
      <c r="M491" s="22" t="str">
        <f>IF('DATA ENTRY'!R492="","",'DATA ENTRY'!R492)</f>
        <v/>
      </c>
      <c r="N491" s="147" t="str">
        <f>IF('DATA ENTRY'!S492="","",'DATA ENTRY'!S492)</f>
        <v/>
      </c>
      <c r="O491" s="147" t="str">
        <f t="shared" si="7"/>
        <v/>
      </c>
      <c r="P491" s="74" t="str">
        <f>IF('DATA ENTRY'!T492="","",'DATA ENTRY'!T492)</f>
        <v/>
      </c>
      <c r="Q491" s="74" t="str">
        <f>IF('DATA ENTRY'!U492="","",'DATA ENTRY'!U492)</f>
        <v/>
      </c>
      <c r="R491" s="22" t="str">
        <f>IF('DATA ENTRY'!W492="","",'DATA ENTRY'!W492)</f>
        <v/>
      </c>
      <c r="S491" s="22" t="str">
        <f>IF('DATA ENTRY'!X492="","",'DATA ENTRY'!X492)</f>
        <v/>
      </c>
      <c r="T491" s="22" t="str">
        <f>IF('DATA ENTRY'!AA492="","",'DATA ENTRY'!AA492)</f>
        <v/>
      </c>
      <c r="U491" s="22" t="str">
        <f>IF(O491="","",SUMPRODUCT(--(D491=$D$5:$D$1071),--(F491=$F$5:$F$1071),--(E491=$E$5:$E$1071),--(O491&lt;$O$5:$O$1071))+COUNTIF($O$5:O491,O491))</f>
        <v/>
      </c>
    </row>
    <row r="492" spans="1:21">
      <c r="A492" s="22" t="str">
        <f>IF(AND(H492="",D492="",F492="",G492="",I492="",J492=""),"",SUBTOTAL(3,$B$5:B492))</f>
        <v/>
      </c>
      <c r="B492" s="74" t="str">
        <f>IF('DATA ENTRY'!B493="","",'DATA ENTRY'!B493)</f>
        <v/>
      </c>
      <c r="C492" s="74" t="str">
        <f>IF('DATA ENTRY'!C493="","",'DATA ENTRY'!C493)</f>
        <v/>
      </c>
      <c r="D492" s="74" t="str">
        <f>IF('DATA ENTRY'!E493="","",'DATA ENTRY'!E493)</f>
        <v/>
      </c>
      <c r="E492" s="22" t="str">
        <f>IF('DATA ENTRY'!G493="","",'DATA ENTRY'!G493)</f>
        <v/>
      </c>
      <c r="F492" s="22" t="str">
        <f>IF('DATA ENTRY'!F493="","",'DATA ENTRY'!F493)</f>
        <v/>
      </c>
      <c r="G492" s="148" t="str">
        <f>IF('DATA ENTRY'!H493="","",'DATA ENTRY'!H493)</f>
        <v/>
      </c>
      <c r="H492" s="148" t="str">
        <f>IF('DATA ENTRY'!I493="","",'DATA ENTRY'!I493)</f>
        <v/>
      </c>
      <c r="I492" s="22" t="str">
        <f>IF('DATA ENTRY'!N493="","",'DATA ENTRY'!N493)</f>
        <v/>
      </c>
      <c r="J492" s="147" t="str">
        <f>IF('DATA ENTRY'!O493="","",'DATA ENTRY'!O493)</f>
        <v/>
      </c>
      <c r="K492" s="22" t="str">
        <f>IF('DATA ENTRY'!P493="","",'DATA ENTRY'!P493)</f>
        <v/>
      </c>
      <c r="L492" s="147" t="str">
        <f>IF('DATA ENTRY'!Q493="","",'DATA ENTRY'!Q493)</f>
        <v/>
      </c>
      <c r="M492" s="22" t="str">
        <f>IF('DATA ENTRY'!R493="","",'DATA ENTRY'!R493)</f>
        <v/>
      </c>
      <c r="N492" s="147" t="str">
        <f>IF('DATA ENTRY'!S493="","",'DATA ENTRY'!S493)</f>
        <v/>
      </c>
      <c r="O492" s="147" t="str">
        <f t="shared" si="7"/>
        <v/>
      </c>
      <c r="P492" s="74" t="str">
        <f>IF('DATA ENTRY'!T493="","",'DATA ENTRY'!T493)</f>
        <v/>
      </c>
      <c r="Q492" s="74" t="str">
        <f>IF('DATA ENTRY'!U493="","",'DATA ENTRY'!U493)</f>
        <v/>
      </c>
      <c r="R492" s="22" t="str">
        <f>IF('DATA ENTRY'!W493="","",'DATA ENTRY'!W493)</f>
        <v/>
      </c>
      <c r="S492" s="22" t="str">
        <f>IF('DATA ENTRY'!X493="","",'DATA ENTRY'!X493)</f>
        <v/>
      </c>
      <c r="T492" s="22" t="str">
        <f>IF('DATA ENTRY'!AA493="","",'DATA ENTRY'!AA493)</f>
        <v/>
      </c>
      <c r="U492" s="22" t="str">
        <f>IF(O492="","",SUMPRODUCT(--(D492=$D$5:$D$1071),--(F492=$F$5:$F$1071),--(E492=$E$5:$E$1071),--(O492&lt;$O$5:$O$1071))+COUNTIF($O$5:O492,O492))</f>
        <v/>
      </c>
    </row>
    <row r="493" spans="1:21">
      <c r="A493" s="22" t="str">
        <f>IF(AND(H493="",D493="",F493="",G493="",I493="",J493=""),"",SUBTOTAL(3,$B$5:B493))</f>
        <v/>
      </c>
      <c r="B493" s="74" t="str">
        <f>IF('DATA ENTRY'!B494="","",'DATA ENTRY'!B494)</f>
        <v/>
      </c>
      <c r="C493" s="74" t="str">
        <f>IF('DATA ENTRY'!C494="","",'DATA ENTRY'!C494)</f>
        <v/>
      </c>
      <c r="D493" s="74" t="str">
        <f>IF('DATA ENTRY'!E494="","",'DATA ENTRY'!E494)</f>
        <v/>
      </c>
      <c r="E493" s="22" t="str">
        <f>IF('DATA ENTRY'!G494="","",'DATA ENTRY'!G494)</f>
        <v/>
      </c>
      <c r="F493" s="22" t="str">
        <f>IF('DATA ENTRY'!F494="","",'DATA ENTRY'!F494)</f>
        <v/>
      </c>
      <c r="G493" s="148" t="str">
        <f>IF('DATA ENTRY'!H494="","",'DATA ENTRY'!H494)</f>
        <v/>
      </c>
      <c r="H493" s="148" t="str">
        <f>IF('DATA ENTRY'!I494="","",'DATA ENTRY'!I494)</f>
        <v/>
      </c>
      <c r="I493" s="22" t="str">
        <f>IF('DATA ENTRY'!N494="","",'DATA ENTRY'!N494)</f>
        <v/>
      </c>
      <c r="J493" s="147" t="str">
        <f>IF('DATA ENTRY'!O494="","",'DATA ENTRY'!O494)</f>
        <v/>
      </c>
      <c r="K493" s="22" t="str">
        <f>IF('DATA ENTRY'!P494="","",'DATA ENTRY'!P494)</f>
        <v/>
      </c>
      <c r="L493" s="147" t="str">
        <f>IF('DATA ENTRY'!Q494="","",'DATA ENTRY'!Q494)</f>
        <v/>
      </c>
      <c r="M493" s="22" t="str">
        <f>IF('DATA ENTRY'!R494="","",'DATA ENTRY'!R494)</f>
        <v/>
      </c>
      <c r="N493" s="147" t="str">
        <f>IF('DATA ENTRY'!S494="","",'DATA ENTRY'!S494)</f>
        <v/>
      </c>
      <c r="O493" s="147" t="str">
        <f t="shared" si="7"/>
        <v/>
      </c>
      <c r="P493" s="74" t="str">
        <f>IF('DATA ENTRY'!T494="","",'DATA ENTRY'!T494)</f>
        <v/>
      </c>
      <c r="Q493" s="74" t="str">
        <f>IF('DATA ENTRY'!U494="","",'DATA ENTRY'!U494)</f>
        <v/>
      </c>
      <c r="R493" s="22" t="str">
        <f>IF('DATA ENTRY'!W494="","",'DATA ENTRY'!W494)</f>
        <v/>
      </c>
      <c r="S493" s="22" t="str">
        <f>IF('DATA ENTRY'!X494="","",'DATA ENTRY'!X494)</f>
        <v/>
      </c>
      <c r="T493" s="22" t="str">
        <f>IF('DATA ENTRY'!AA494="","",'DATA ENTRY'!AA494)</f>
        <v/>
      </c>
      <c r="U493" s="22" t="str">
        <f>IF(O493="","",SUMPRODUCT(--(D493=$D$5:$D$1071),--(F493=$F$5:$F$1071),--(E493=$E$5:$E$1071),--(O493&lt;$O$5:$O$1071))+COUNTIF($O$5:O493,O493))</f>
        <v/>
      </c>
    </row>
    <row r="494" spans="1:21">
      <c r="A494" s="22" t="str">
        <f>IF(AND(H494="",D494="",F494="",G494="",I494="",J494=""),"",SUBTOTAL(3,$B$5:B494))</f>
        <v/>
      </c>
      <c r="B494" s="74" t="str">
        <f>IF('DATA ENTRY'!B495="","",'DATA ENTRY'!B495)</f>
        <v/>
      </c>
      <c r="C494" s="74" t="str">
        <f>IF('DATA ENTRY'!C495="","",'DATA ENTRY'!C495)</f>
        <v/>
      </c>
      <c r="D494" s="74" t="str">
        <f>IF('DATA ENTRY'!E495="","",'DATA ENTRY'!E495)</f>
        <v/>
      </c>
      <c r="E494" s="22" t="str">
        <f>IF('DATA ENTRY'!G495="","",'DATA ENTRY'!G495)</f>
        <v/>
      </c>
      <c r="F494" s="22" t="str">
        <f>IF('DATA ENTRY'!F495="","",'DATA ENTRY'!F495)</f>
        <v/>
      </c>
      <c r="G494" s="148" t="str">
        <f>IF('DATA ENTRY'!H495="","",'DATA ENTRY'!H495)</f>
        <v/>
      </c>
      <c r="H494" s="148" t="str">
        <f>IF('DATA ENTRY'!I495="","",'DATA ENTRY'!I495)</f>
        <v/>
      </c>
      <c r="I494" s="22" t="str">
        <f>IF('DATA ENTRY'!N495="","",'DATA ENTRY'!N495)</f>
        <v/>
      </c>
      <c r="J494" s="147" t="str">
        <f>IF('DATA ENTRY'!O495="","",'DATA ENTRY'!O495)</f>
        <v/>
      </c>
      <c r="K494" s="22" t="str">
        <f>IF('DATA ENTRY'!P495="","",'DATA ENTRY'!P495)</f>
        <v/>
      </c>
      <c r="L494" s="147" t="str">
        <f>IF('DATA ENTRY'!Q495="","",'DATA ENTRY'!Q495)</f>
        <v/>
      </c>
      <c r="M494" s="22" t="str">
        <f>IF('DATA ENTRY'!R495="","",'DATA ENTRY'!R495)</f>
        <v/>
      </c>
      <c r="N494" s="147" t="str">
        <f>IF('DATA ENTRY'!S495="","",'DATA ENTRY'!S495)</f>
        <v/>
      </c>
      <c r="O494" s="147" t="str">
        <f t="shared" si="7"/>
        <v/>
      </c>
      <c r="P494" s="74" t="str">
        <f>IF('DATA ENTRY'!T495="","",'DATA ENTRY'!T495)</f>
        <v/>
      </c>
      <c r="Q494" s="74" t="str">
        <f>IF('DATA ENTRY'!U495="","",'DATA ENTRY'!U495)</f>
        <v/>
      </c>
      <c r="R494" s="22" t="str">
        <f>IF('DATA ENTRY'!W495="","",'DATA ENTRY'!W495)</f>
        <v/>
      </c>
      <c r="S494" s="22" t="str">
        <f>IF('DATA ENTRY'!X495="","",'DATA ENTRY'!X495)</f>
        <v/>
      </c>
      <c r="T494" s="22" t="str">
        <f>IF('DATA ENTRY'!AA495="","",'DATA ENTRY'!AA495)</f>
        <v/>
      </c>
      <c r="U494" s="22" t="str">
        <f>IF(O494="","",SUMPRODUCT(--(D494=$D$5:$D$1071),--(F494=$F$5:$F$1071),--(E494=$E$5:$E$1071),--(O494&lt;$O$5:$O$1071))+COUNTIF($O$5:O494,O494))</f>
        <v/>
      </c>
    </row>
    <row r="495" spans="1:21">
      <c r="A495" s="22" t="str">
        <f>IF(AND(H495="",D495="",F495="",G495="",I495="",J495=""),"",SUBTOTAL(3,$B$5:B495))</f>
        <v/>
      </c>
      <c r="B495" s="74" t="str">
        <f>IF('DATA ENTRY'!B496="","",'DATA ENTRY'!B496)</f>
        <v/>
      </c>
      <c r="C495" s="74" t="str">
        <f>IF('DATA ENTRY'!C496="","",'DATA ENTRY'!C496)</f>
        <v/>
      </c>
      <c r="D495" s="74" t="str">
        <f>IF('DATA ENTRY'!E496="","",'DATA ENTRY'!E496)</f>
        <v/>
      </c>
      <c r="E495" s="22" t="str">
        <f>IF('DATA ENTRY'!G496="","",'DATA ENTRY'!G496)</f>
        <v/>
      </c>
      <c r="F495" s="22" t="str">
        <f>IF('DATA ENTRY'!F496="","",'DATA ENTRY'!F496)</f>
        <v/>
      </c>
      <c r="G495" s="148" t="str">
        <f>IF('DATA ENTRY'!H496="","",'DATA ENTRY'!H496)</f>
        <v/>
      </c>
      <c r="H495" s="148" t="str">
        <f>IF('DATA ENTRY'!I496="","",'DATA ENTRY'!I496)</f>
        <v/>
      </c>
      <c r="I495" s="22" t="str">
        <f>IF('DATA ENTRY'!N496="","",'DATA ENTRY'!N496)</f>
        <v/>
      </c>
      <c r="J495" s="147" t="str">
        <f>IF('DATA ENTRY'!O496="","",'DATA ENTRY'!O496)</f>
        <v/>
      </c>
      <c r="K495" s="22" t="str">
        <f>IF('DATA ENTRY'!P496="","",'DATA ENTRY'!P496)</f>
        <v/>
      </c>
      <c r="L495" s="147" t="str">
        <f>IF('DATA ENTRY'!Q496="","",'DATA ENTRY'!Q496)</f>
        <v/>
      </c>
      <c r="M495" s="22" t="str">
        <f>IF('DATA ENTRY'!R496="","",'DATA ENTRY'!R496)</f>
        <v/>
      </c>
      <c r="N495" s="147" t="str">
        <f>IF('DATA ENTRY'!S496="","",'DATA ENTRY'!S496)</f>
        <v/>
      </c>
      <c r="O495" s="147" t="str">
        <f t="shared" si="7"/>
        <v/>
      </c>
      <c r="P495" s="74" t="str">
        <f>IF('DATA ENTRY'!T496="","",'DATA ENTRY'!T496)</f>
        <v/>
      </c>
      <c r="Q495" s="74" t="str">
        <f>IF('DATA ENTRY'!U496="","",'DATA ENTRY'!U496)</f>
        <v/>
      </c>
      <c r="R495" s="22" t="str">
        <f>IF('DATA ENTRY'!W496="","",'DATA ENTRY'!W496)</f>
        <v/>
      </c>
      <c r="S495" s="22" t="str">
        <f>IF('DATA ENTRY'!X496="","",'DATA ENTRY'!X496)</f>
        <v/>
      </c>
      <c r="T495" s="22" t="str">
        <f>IF('DATA ENTRY'!AA496="","",'DATA ENTRY'!AA496)</f>
        <v/>
      </c>
      <c r="U495" s="22" t="str">
        <f>IF(O495="","",SUMPRODUCT(--(D495=$D$5:$D$1071),--(F495=$F$5:$F$1071),--(E495=$E$5:$E$1071),--(O495&lt;$O$5:$O$1071))+COUNTIF($O$5:O495,O495))</f>
        <v/>
      </c>
    </row>
    <row r="496" spans="1:21">
      <c r="A496" s="22" t="str">
        <f>IF(AND(H496="",D496="",F496="",G496="",I496="",J496=""),"",SUBTOTAL(3,$B$5:B496))</f>
        <v/>
      </c>
      <c r="B496" s="74" t="str">
        <f>IF('DATA ENTRY'!B497="","",'DATA ENTRY'!B497)</f>
        <v/>
      </c>
      <c r="C496" s="74" t="str">
        <f>IF('DATA ENTRY'!C497="","",'DATA ENTRY'!C497)</f>
        <v/>
      </c>
      <c r="D496" s="74" t="str">
        <f>IF('DATA ENTRY'!E497="","",'DATA ENTRY'!E497)</f>
        <v/>
      </c>
      <c r="E496" s="22" t="str">
        <f>IF('DATA ENTRY'!G497="","",'DATA ENTRY'!G497)</f>
        <v/>
      </c>
      <c r="F496" s="22" t="str">
        <f>IF('DATA ENTRY'!F497="","",'DATA ENTRY'!F497)</f>
        <v/>
      </c>
      <c r="G496" s="148" t="str">
        <f>IF('DATA ENTRY'!H497="","",'DATA ENTRY'!H497)</f>
        <v/>
      </c>
      <c r="H496" s="148" t="str">
        <f>IF('DATA ENTRY'!I497="","",'DATA ENTRY'!I497)</f>
        <v/>
      </c>
      <c r="I496" s="22" t="str">
        <f>IF('DATA ENTRY'!N497="","",'DATA ENTRY'!N497)</f>
        <v/>
      </c>
      <c r="J496" s="147" t="str">
        <f>IF('DATA ENTRY'!O497="","",'DATA ENTRY'!O497)</f>
        <v/>
      </c>
      <c r="K496" s="22" t="str">
        <f>IF('DATA ENTRY'!P497="","",'DATA ENTRY'!P497)</f>
        <v/>
      </c>
      <c r="L496" s="147" t="str">
        <f>IF('DATA ENTRY'!Q497="","",'DATA ENTRY'!Q497)</f>
        <v/>
      </c>
      <c r="M496" s="22" t="str">
        <f>IF('DATA ENTRY'!R497="","",'DATA ENTRY'!R497)</f>
        <v/>
      </c>
      <c r="N496" s="147" t="str">
        <f>IF('DATA ENTRY'!S497="","",'DATA ENTRY'!S497)</f>
        <v/>
      </c>
      <c r="O496" s="147" t="str">
        <f t="shared" si="7"/>
        <v/>
      </c>
      <c r="P496" s="74" t="str">
        <f>IF('DATA ENTRY'!T497="","",'DATA ENTRY'!T497)</f>
        <v/>
      </c>
      <c r="Q496" s="74" t="str">
        <f>IF('DATA ENTRY'!U497="","",'DATA ENTRY'!U497)</f>
        <v/>
      </c>
      <c r="R496" s="22" t="str">
        <f>IF('DATA ENTRY'!W497="","",'DATA ENTRY'!W497)</f>
        <v/>
      </c>
      <c r="S496" s="22" t="str">
        <f>IF('DATA ENTRY'!X497="","",'DATA ENTRY'!X497)</f>
        <v/>
      </c>
      <c r="T496" s="22" t="str">
        <f>IF('DATA ENTRY'!AA497="","",'DATA ENTRY'!AA497)</f>
        <v/>
      </c>
      <c r="U496" s="22" t="str">
        <f>IF(O496="","",SUMPRODUCT(--(D496=$D$5:$D$1071),--(F496=$F$5:$F$1071),--(E496=$E$5:$E$1071),--(O496&lt;$O$5:$O$1071))+COUNTIF($O$5:O496,O496))</f>
        <v/>
      </c>
    </row>
    <row r="497" spans="1:21">
      <c r="A497" s="22" t="str">
        <f>IF(AND(H497="",D497="",F497="",G497="",I497="",J497=""),"",SUBTOTAL(3,$B$5:B497))</f>
        <v/>
      </c>
      <c r="B497" s="74" t="str">
        <f>IF('DATA ENTRY'!B498="","",'DATA ENTRY'!B498)</f>
        <v/>
      </c>
      <c r="C497" s="74" t="str">
        <f>IF('DATA ENTRY'!C498="","",'DATA ENTRY'!C498)</f>
        <v/>
      </c>
      <c r="D497" s="74" t="str">
        <f>IF('DATA ENTRY'!E498="","",'DATA ENTRY'!E498)</f>
        <v/>
      </c>
      <c r="E497" s="22" t="str">
        <f>IF('DATA ENTRY'!G498="","",'DATA ENTRY'!G498)</f>
        <v/>
      </c>
      <c r="F497" s="22" t="str">
        <f>IF('DATA ENTRY'!F498="","",'DATA ENTRY'!F498)</f>
        <v/>
      </c>
      <c r="G497" s="148" t="str">
        <f>IF('DATA ENTRY'!H498="","",'DATA ENTRY'!H498)</f>
        <v/>
      </c>
      <c r="H497" s="148" t="str">
        <f>IF('DATA ENTRY'!I498="","",'DATA ENTRY'!I498)</f>
        <v/>
      </c>
      <c r="I497" s="22" t="str">
        <f>IF('DATA ENTRY'!N498="","",'DATA ENTRY'!N498)</f>
        <v/>
      </c>
      <c r="J497" s="147" t="str">
        <f>IF('DATA ENTRY'!O498="","",'DATA ENTRY'!O498)</f>
        <v/>
      </c>
      <c r="K497" s="22" t="str">
        <f>IF('DATA ENTRY'!P498="","",'DATA ENTRY'!P498)</f>
        <v/>
      </c>
      <c r="L497" s="147" t="str">
        <f>IF('DATA ENTRY'!Q498="","",'DATA ENTRY'!Q498)</f>
        <v/>
      </c>
      <c r="M497" s="22" t="str">
        <f>IF('DATA ENTRY'!R498="","",'DATA ENTRY'!R498)</f>
        <v/>
      </c>
      <c r="N497" s="147" t="str">
        <f>IF('DATA ENTRY'!S498="","",'DATA ENTRY'!S498)</f>
        <v/>
      </c>
      <c r="O497" s="147" t="str">
        <f t="shared" si="7"/>
        <v/>
      </c>
      <c r="P497" s="74" t="str">
        <f>IF('DATA ENTRY'!T498="","",'DATA ENTRY'!T498)</f>
        <v/>
      </c>
      <c r="Q497" s="74" t="str">
        <f>IF('DATA ENTRY'!U498="","",'DATA ENTRY'!U498)</f>
        <v/>
      </c>
      <c r="R497" s="22" t="str">
        <f>IF('DATA ENTRY'!W498="","",'DATA ENTRY'!W498)</f>
        <v/>
      </c>
      <c r="S497" s="22" t="str">
        <f>IF('DATA ENTRY'!X498="","",'DATA ENTRY'!X498)</f>
        <v/>
      </c>
      <c r="T497" s="22" t="str">
        <f>IF('DATA ENTRY'!AA498="","",'DATA ENTRY'!AA498)</f>
        <v/>
      </c>
      <c r="U497" s="22" t="str">
        <f>IF(O497="","",SUMPRODUCT(--(D497=$D$5:$D$1071),--(F497=$F$5:$F$1071),--(E497=$E$5:$E$1071),--(O497&lt;$O$5:$O$1071))+COUNTIF($O$5:O497,O497))</f>
        <v/>
      </c>
    </row>
    <row r="498" spans="1:21">
      <c r="A498" s="22" t="str">
        <f>IF(AND(H498="",D498="",F498="",G498="",I498="",J498=""),"",SUBTOTAL(3,$B$5:B498))</f>
        <v/>
      </c>
      <c r="B498" s="74" t="str">
        <f>IF('DATA ENTRY'!B499="","",'DATA ENTRY'!B499)</f>
        <v/>
      </c>
      <c r="C498" s="74" t="str">
        <f>IF('DATA ENTRY'!C499="","",'DATA ENTRY'!C499)</f>
        <v/>
      </c>
      <c r="D498" s="74" t="str">
        <f>IF('DATA ENTRY'!E499="","",'DATA ENTRY'!E499)</f>
        <v/>
      </c>
      <c r="E498" s="22" t="str">
        <f>IF('DATA ENTRY'!G499="","",'DATA ENTRY'!G499)</f>
        <v/>
      </c>
      <c r="F498" s="22" t="str">
        <f>IF('DATA ENTRY'!F499="","",'DATA ENTRY'!F499)</f>
        <v/>
      </c>
      <c r="G498" s="148" t="str">
        <f>IF('DATA ENTRY'!H499="","",'DATA ENTRY'!H499)</f>
        <v/>
      </c>
      <c r="H498" s="148" t="str">
        <f>IF('DATA ENTRY'!I499="","",'DATA ENTRY'!I499)</f>
        <v/>
      </c>
      <c r="I498" s="22" t="str">
        <f>IF('DATA ENTRY'!N499="","",'DATA ENTRY'!N499)</f>
        <v/>
      </c>
      <c r="J498" s="147" t="str">
        <f>IF('DATA ENTRY'!O499="","",'DATA ENTRY'!O499)</f>
        <v/>
      </c>
      <c r="K498" s="22" t="str">
        <f>IF('DATA ENTRY'!P499="","",'DATA ENTRY'!P499)</f>
        <v/>
      </c>
      <c r="L498" s="147" t="str">
        <f>IF('DATA ENTRY'!Q499="","",'DATA ENTRY'!Q499)</f>
        <v/>
      </c>
      <c r="M498" s="22" t="str">
        <f>IF('DATA ENTRY'!R499="","",'DATA ENTRY'!R499)</f>
        <v/>
      </c>
      <c r="N498" s="147" t="str">
        <f>IF('DATA ENTRY'!S499="","",'DATA ENTRY'!S499)</f>
        <v/>
      </c>
      <c r="O498" s="147" t="str">
        <f t="shared" si="7"/>
        <v/>
      </c>
      <c r="P498" s="74" t="str">
        <f>IF('DATA ENTRY'!T499="","",'DATA ENTRY'!T499)</f>
        <v/>
      </c>
      <c r="Q498" s="74" t="str">
        <f>IF('DATA ENTRY'!U499="","",'DATA ENTRY'!U499)</f>
        <v/>
      </c>
      <c r="R498" s="22" t="str">
        <f>IF('DATA ENTRY'!W499="","",'DATA ENTRY'!W499)</f>
        <v/>
      </c>
      <c r="S498" s="22" t="str">
        <f>IF('DATA ENTRY'!X499="","",'DATA ENTRY'!X499)</f>
        <v/>
      </c>
      <c r="T498" s="22" t="str">
        <f>IF('DATA ENTRY'!AA499="","",'DATA ENTRY'!AA499)</f>
        <v/>
      </c>
      <c r="U498" s="22" t="str">
        <f>IF(O498="","",SUMPRODUCT(--(D498=$D$5:$D$1071),--(F498=$F$5:$F$1071),--(E498=$E$5:$E$1071),--(O498&lt;$O$5:$O$1071))+COUNTIF($O$5:O498,O498))</f>
        <v/>
      </c>
    </row>
    <row r="499" spans="1:21">
      <c r="A499" s="22" t="str">
        <f>IF(AND(H499="",D499="",F499="",G499="",I499="",J499=""),"",SUBTOTAL(3,$B$5:B499))</f>
        <v/>
      </c>
      <c r="B499" s="74" t="str">
        <f>IF('DATA ENTRY'!B500="","",'DATA ENTRY'!B500)</f>
        <v/>
      </c>
      <c r="C499" s="74" t="str">
        <f>IF('DATA ENTRY'!C500="","",'DATA ENTRY'!C500)</f>
        <v/>
      </c>
      <c r="D499" s="74" t="str">
        <f>IF('DATA ENTRY'!E500="","",'DATA ENTRY'!E500)</f>
        <v/>
      </c>
      <c r="E499" s="22" t="str">
        <f>IF('DATA ENTRY'!G500="","",'DATA ENTRY'!G500)</f>
        <v/>
      </c>
      <c r="F499" s="22" t="str">
        <f>IF('DATA ENTRY'!F500="","",'DATA ENTRY'!F500)</f>
        <v/>
      </c>
      <c r="G499" s="148" t="str">
        <f>IF('DATA ENTRY'!H500="","",'DATA ENTRY'!H500)</f>
        <v/>
      </c>
      <c r="H499" s="148" t="str">
        <f>IF('DATA ENTRY'!I500="","",'DATA ENTRY'!I500)</f>
        <v/>
      </c>
      <c r="I499" s="22" t="str">
        <f>IF('DATA ENTRY'!N500="","",'DATA ENTRY'!N500)</f>
        <v/>
      </c>
      <c r="J499" s="147" t="str">
        <f>IF('DATA ENTRY'!O500="","",'DATA ENTRY'!O500)</f>
        <v/>
      </c>
      <c r="K499" s="22" t="str">
        <f>IF('DATA ENTRY'!P500="","",'DATA ENTRY'!P500)</f>
        <v/>
      </c>
      <c r="L499" s="147" t="str">
        <f>IF('DATA ENTRY'!Q500="","",'DATA ENTRY'!Q500)</f>
        <v/>
      </c>
      <c r="M499" s="22" t="str">
        <f>IF('DATA ENTRY'!R500="","",'DATA ENTRY'!R500)</f>
        <v/>
      </c>
      <c r="N499" s="147" t="str">
        <f>IF('DATA ENTRY'!S500="","",'DATA ENTRY'!S500)</f>
        <v/>
      </c>
      <c r="O499" s="147" t="str">
        <f t="shared" si="7"/>
        <v/>
      </c>
      <c r="P499" s="74" t="str">
        <f>IF('DATA ENTRY'!T500="","",'DATA ENTRY'!T500)</f>
        <v/>
      </c>
      <c r="Q499" s="74" t="str">
        <f>IF('DATA ENTRY'!U500="","",'DATA ENTRY'!U500)</f>
        <v/>
      </c>
      <c r="R499" s="22" t="str">
        <f>IF('DATA ENTRY'!W500="","",'DATA ENTRY'!W500)</f>
        <v/>
      </c>
      <c r="S499" s="22" t="str">
        <f>IF('DATA ENTRY'!X500="","",'DATA ENTRY'!X500)</f>
        <v/>
      </c>
      <c r="T499" s="22" t="str">
        <f>IF('DATA ENTRY'!AA500="","",'DATA ENTRY'!AA500)</f>
        <v/>
      </c>
      <c r="U499" s="22" t="str">
        <f>IF(O499="","",SUMPRODUCT(--(D499=$D$5:$D$1071),--(F499=$F$5:$F$1071),--(E499=$E$5:$E$1071),--(O499&lt;$O$5:$O$1071))+COUNTIF($O$5:O499,O499))</f>
        <v/>
      </c>
    </row>
    <row r="500" spans="1:21">
      <c r="A500" s="22" t="str">
        <f>IF(AND(H500="",D500="",F500="",G500="",I500="",J500=""),"",SUBTOTAL(3,$B$5:B500))</f>
        <v/>
      </c>
      <c r="B500" s="74" t="str">
        <f>IF('DATA ENTRY'!B501="","",'DATA ENTRY'!B501)</f>
        <v/>
      </c>
      <c r="C500" s="74" t="str">
        <f>IF('DATA ENTRY'!C501="","",'DATA ENTRY'!C501)</f>
        <v/>
      </c>
      <c r="D500" s="74" t="str">
        <f>IF('DATA ENTRY'!E501="","",'DATA ENTRY'!E501)</f>
        <v/>
      </c>
      <c r="E500" s="22" t="str">
        <f>IF('DATA ENTRY'!G501="","",'DATA ENTRY'!G501)</f>
        <v/>
      </c>
      <c r="F500" s="22" t="str">
        <f>IF('DATA ENTRY'!F501="","",'DATA ENTRY'!F501)</f>
        <v/>
      </c>
      <c r="G500" s="148" t="str">
        <f>IF('DATA ENTRY'!H501="","",'DATA ENTRY'!H501)</f>
        <v/>
      </c>
      <c r="H500" s="148" t="str">
        <f>IF('DATA ENTRY'!I501="","",'DATA ENTRY'!I501)</f>
        <v/>
      </c>
      <c r="I500" s="22" t="str">
        <f>IF('DATA ENTRY'!N501="","",'DATA ENTRY'!N501)</f>
        <v/>
      </c>
      <c r="J500" s="147" t="str">
        <f>IF('DATA ENTRY'!O501="","",'DATA ENTRY'!O501)</f>
        <v/>
      </c>
      <c r="K500" s="22" t="str">
        <f>IF('DATA ENTRY'!P501="","",'DATA ENTRY'!P501)</f>
        <v/>
      </c>
      <c r="L500" s="147" t="str">
        <f>IF('DATA ENTRY'!Q501="","",'DATA ENTRY'!Q501)</f>
        <v/>
      </c>
      <c r="M500" s="22" t="str">
        <f>IF('DATA ENTRY'!R501="","",'DATA ENTRY'!R501)</f>
        <v/>
      </c>
      <c r="N500" s="147" t="str">
        <f>IF('DATA ENTRY'!S501="","",'DATA ENTRY'!S501)</f>
        <v/>
      </c>
      <c r="O500" s="147" t="str">
        <f t="shared" si="7"/>
        <v/>
      </c>
      <c r="P500" s="74" t="str">
        <f>IF('DATA ENTRY'!T501="","",'DATA ENTRY'!T501)</f>
        <v/>
      </c>
      <c r="Q500" s="74" t="str">
        <f>IF('DATA ENTRY'!U501="","",'DATA ENTRY'!U501)</f>
        <v/>
      </c>
      <c r="R500" s="22" t="str">
        <f>IF('DATA ENTRY'!W501="","",'DATA ENTRY'!W501)</f>
        <v/>
      </c>
      <c r="S500" s="22" t="str">
        <f>IF('DATA ENTRY'!X501="","",'DATA ENTRY'!X501)</f>
        <v/>
      </c>
      <c r="T500" s="22" t="str">
        <f>IF('DATA ENTRY'!AA501="","",'DATA ENTRY'!AA501)</f>
        <v/>
      </c>
      <c r="U500" s="22" t="str">
        <f>IF(O500="","",SUMPRODUCT(--(D500=$D$5:$D$1071),--(F500=$F$5:$F$1071),--(E500=$E$5:$E$1071),--(O500&lt;$O$5:$O$1071))+COUNTIF($O$5:O500,O500))</f>
        <v/>
      </c>
    </row>
    <row r="501" spans="1:21">
      <c r="A501" s="22" t="str">
        <f>IF(AND(H501="",D501="",F501="",G501="",I501="",J501=""),"",SUBTOTAL(3,$B$5:B501))</f>
        <v/>
      </c>
      <c r="B501" s="74" t="str">
        <f>IF('DATA ENTRY'!B502="","",'DATA ENTRY'!B502)</f>
        <v/>
      </c>
      <c r="C501" s="74" t="str">
        <f>IF('DATA ENTRY'!C502="","",'DATA ENTRY'!C502)</f>
        <v/>
      </c>
      <c r="D501" s="74" t="str">
        <f>IF('DATA ENTRY'!E502="","",'DATA ENTRY'!E502)</f>
        <v/>
      </c>
      <c r="E501" s="22" t="str">
        <f>IF('DATA ENTRY'!G502="","",'DATA ENTRY'!G502)</f>
        <v/>
      </c>
      <c r="F501" s="22" t="str">
        <f>IF('DATA ENTRY'!F502="","",'DATA ENTRY'!F502)</f>
        <v/>
      </c>
      <c r="G501" s="148" t="str">
        <f>IF('DATA ENTRY'!H502="","",'DATA ENTRY'!H502)</f>
        <v/>
      </c>
      <c r="H501" s="148" t="str">
        <f>IF('DATA ENTRY'!I502="","",'DATA ENTRY'!I502)</f>
        <v/>
      </c>
      <c r="I501" s="22" t="str">
        <f>IF('DATA ENTRY'!N502="","",'DATA ENTRY'!N502)</f>
        <v/>
      </c>
      <c r="J501" s="147" t="str">
        <f>IF('DATA ENTRY'!O502="","",'DATA ENTRY'!O502)</f>
        <v/>
      </c>
      <c r="K501" s="22" t="str">
        <f>IF('DATA ENTRY'!P502="","",'DATA ENTRY'!P502)</f>
        <v/>
      </c>
      <c r="L501" s="147" t="str">
        <f>IF('DATA ENTRY'!Q502="","",'DATA ENTRY'!Q502)</f>
        <v/>
      </c>
      <c r="M501" s="22" t="str">
        <f>IF('DATA ENTRY'!R502="","",'DATA ENTRY'!R502)</f>
        <v/>
      </c>
      <c r="N501" s="147" t="str">
        <f>IF('DATA ENTRY'!S502="","",'DATA ENTRY'!S502)</f>
        <v/>
      </c>
      <c r="O501" s="147" t="str">
        <f t="shared" si="7"/>
        <v/>
      </c>
      <c r="P501" s="74" t="str">
        <f>IF('DATA ENTRY'!T502="","",'DATA ENTRY'!T502)</f>
        <v/>
      </c>
      <c r="Q501" s="74" t="str">
        <f>IF('DATA ENTRY'!U502="","",'DATA ENTRY'!U502)</f>
        <v/>
      </c>
      <c r="R501" s="22" t="str">
        <f>IF('DATA ENTRY'!W502="","",'DATA ENTRY'!W502)</f>
        <v/>
      </c>
      <c r="S501" s="22" t="str">
        <f>IF('DATA ENTRY'!X502="","",'DATA ENTRY'!X502)</f>
        <v/>
      </c>
      <c r="T501" s="22" t="str">
        <f>IF('DATA ENTRY'!AA502="","",'DATA ENTRY'!AA502)</f>
        <v/>
      </c>
      <c r="U501" s="22" t="str">
        <f>IF(O501="","",SUMPRODUCT(--(D501=$D$5:$D$1071),--(F501=$F$5:$F$1071),--(E501=$E$5:$E$1071),--(O501&lt;$O$5:$O$1071))+COUNTIF($O$5:O501,O501))</f>
        <v/>
      </c>
    </row>
    <row r="502" spans="1:21">
      <c r="A502" s="22" t="str">
        <f>IF(AND(H502="",D502="",F502="",G502="",I502="",J502=""),"",SUBTOTAL(3,$B$5:B502))</f>
        <v/>
      </c>
      <c r="B502" s="74" t="str">
        <f>IF('DATA ENTRY'!B503="","",'DATA ENTRY'!B503)</f>
        <v/>
      </c>
      <c r="C502" s="74" t="str">
        <f>IF('DATA ENTRY'!C503="","",'DATA ENTRY'!C503)</f>
        <v/>
      </c>
      <c r="D502" s="74" t="str">
        <f>IF('DATA ENTRY'!E503="","",'DATA ENTRY'!E503)</f>
        <v/>
      </c>
      <c r="E502" s="22" t="str">
        <f>IF('DATA ENTRY'!G503="","",'DATA ENTRY'!G503)</f>
        <v/>
      </c>
      <c r="F502" s="22" t="str">
        <f>IF('DATA ENTRY'!F503="","",'DATA ENTRY'!F503)</f>
        <v/>
      </c>
      <c r="G502" s="148" t="str">
        <f>IF('DATA ENTRY'!H503="","",'DATA ENTRY'!H503)</f>
        <v/>
      </c>
      <c r="H502" s="148" t="str">
        <f>IF('DATA ENTRY'!I503="","",'DATA ENTRY'!I503)</f>
        <v/>
      </c>
      <c r="I502" s="22" t="str">
        <f>IF('DATA ENTRY'!N503="","",'DATA ENTRY'!N503)</f>
        <v/>
      </c>
      <c r="J502" s="147" t="str">
        <f>IF('DATA ENTRY'!O503="","",'DATA ENTRY'!O503)</f>
        <v/>
      </c>
      <c r="K502" s="22" t="str">
        <f>IF('DATA ENTRY'!P503="","",'DATA ENTRY'!P503)</f>
        <v/>
      </c>
      <c r="L502" s="147" t="str">
        <f>IF('DATA ENTRY'!Q503="","",'DATA ENTRY'!Q503)</f>
        <v/>
      </c>
      <c r="M502" s="22" t="str">
        <f>IF('DATA ENTRY'!R503="","",'DATA ENTRY'!R503)</f>
        <v/>
      </c>
      <c r="N502" s="147" t="str">
        <f>IF('DATA ENTRY'!S503="","",'DATA ENTRY'!S503)</f>
        <v/>
      </c>
      <c r="O502" s="147" t="str">
        <f t="shared" si="7"/>
        <v/>
      </c>
      <c r="P502" s="74" t="str">
        <f>IF('DATA ENTRY'!T503="","",'DATA ENTRY'!T503)</f>
        <v/>
      </c>
      <c r="Q502" s="74" t="str">
        <f>IF('DATA ENTRY'!U503="","",'DATA ENTRY'!U503)</f>
        <v/>
      </c>
      <c r="R502" s="22" t="str">
        <f>IF('DATA ENTRY'!W503="","",'DATA ENTRY'!W503)</f>
        <v/>
      </c>
      <c r="S502" s="22" t="str">
        <f>IF('DATA ENTRY'!X503="","",'DATA ENTRY'!X503)</f>
        <v/>
      </c>
      <c r="T502" s="22" t="str">
        <f>IF('DATA ENTRY'!AA503="","",'DATA ENTRY'!AA503)</f>
        <v/>
      </c>
      <c r="U502" s="22" t="str">
        <f>IF(O502="","",SUMPRODUCT(--(D502=$D$5:$D$1071),--(F502=$F$5:$F$1071),--(E502=$E$5:$E$1071),--(O502&lt;$O$5:$O$1071))+COUNTIF($O$5:O502,O502))</f>
        <v/>
      </c>
    </row>
    <row r="503" spans="1:21">
      <c r="A503" s="22" t="str">
        <f>IF(AND(H503="",D503="",F503="",G503="",I503="",J503=""),"",SUBTOTAL(3,$B$5:B503))</f>
        <v/>
      </c>
      <c r="B503" s="74" t="str">
        <f>IF('DATA ENTRY'!B504="","",'DATA ENTRY'!B504)</f>
        <v/>
      </c>
      <c r="C503" s="74" t="str">
        <f>IF('DATA ENTRY'!C504="","",'DATA ENTRY'!C504)</f>
        <v/>
      </c>
      <c r="D503" s="74" t="str">
        <f>IF('DATA ENTRY'!E504="","",'DATA ENTRY'!E504)</f>
        <v/>
      </c>
      <c r="E503" s="22" t="str">
        <f>IF('DATA ENTRY'!G504="","",'DATA ENTRY'!G504)</f>
        <v/>
      </c>
      <c r="F503" s="22" t="str">
        <f>IF('DATA ENTRY'!F504="","",'DATA ENTRY'!F504)</f>
        <v/>
      </c>
      <c r="G503" s="148" t="str">
        <f>IF('DATA ENTRY'!H504="","",'DATA ENTRY'!H504)</f>
        <v/>
      </c>
      <c r="H503" s="148" t="str">
        <f>IF('DATA ENTRY'!I504="","",'DATA ENTRY'!I504)</f>
        <v/>
      </c>
      <c r="I503" s="22" t="str">
        <f>IF('DATA ENTRY'!N504="","",'DATA ENTRY'!N504)</f>
        <v/>
      </c>
      <c r="J503" s="147" t="str">
        <f>IF('DATA ENTRY'!O504="","",'DATA ENTRY'!O504)</f>
        <v/>
      </c>
      <c r="K503" s="22" t="str">
        <f>IF('DATA ENTRY'!P504="","",'DATA ENTRY'!P504)</f>
        <v/>
      </c>
      <c r="L503" s="147" t="str">
        <f>IF('DATA ENTRY'!Q504="","",'DATA ENTRY'!Q504)</f>
        <v/>
      </c>
      <c r="M503" s="22" t="str">
        <f>IF('DATA ENTRY'!R504="","",'DATA ENTRY'!R504)</f>
        <v/>
      </c>
      <c r="N503" s="147" t="str">
        <f>IF('DATA ENTRY'!S504="","",'DATA ENTRY'!S504)</f>
        <v/>
      </c>
      <c r="O503" s="147" t="str">
        <f t="shared" si="7"/>
        <v/>
      </c>
      <c r="P503" s="74" t="str">
        <f>IF('DATA ENTRY'!T504="","",'DATA ENTRY'!T504)</f>
        <v/>
      </c>
      <c r="Q503" s="74" t="str">
        <f>IF('DATA ENTRY'!U504="","",'DATA ENTRY'!U504)</f>
        <v/>
      </c>
      <c r="R503" s="22" t="str">
        <f>IF('DATA ENTRY'!W504="","",'DATA ENTRY'!W504)</f>
        <v/>
      </c>
      <c r="S503" s="22" t="str">
        <f>IF('DATA ENTRY'!X504="","",'DATA ENTRY'!X504)</f>
        <v/>
      </c>
      <c r="T503" s="22" t="str">
        <f>IF('DATA ENTRY'!AA504="","",'DATA ENTRY'!AA504)</f>
        <v/>
      </c>
      <c r="U503" s="22" t="str">
        <f>IF(O503="","",SUMPRODUCT(--(D503=$D$5:$D$1071),--(F503=$F$5:$F$1071),--(E503=$E$5:$E$1071),--(O503&lt;$O$5:$O$1071))+COUNTIF($O$5:O503,O503))</f>
        <v/>
      </c>
    </row>
    <row r="504" spans="1:21">
      <c r="A504" s="22" t="str">
        <f>IF(AND(H504="",D504="",F504="",G504="",I504="",J504=""),"",SUBTOTAL(3,$B$5:B504))</f>
        <v/>
      </c>
      <c r="B504" s="74" t="str">
        <f>IF('DATA ENTRY'!B505="","",'DATA ENTRY'!B505)</f>
        <v/>
      </c>
      <c r="C504" s="74" t="str">
        <f>IF('DATA ENTRY'!C505="","",'DATA ENTRY'!C505)</f>
        <v/>
      </c>
      <c r="D504" s="74" t="str">
        <f>IF('DATA ENTRY'!E505="","",'DATA ENTRY'!E505)</f>
        <v/>
      </c>
      <c r="E504" s="22" t="str">
        <f>IF('DATA ENTRY'!G505="","",'DATA ENTRY'!G505)</f>
        <v/>
      </c>
      <c r="F504" s="22" t="str">
        <f>IF('DATA ENTRY'!F505="","",'DATA ENTRY'!F505)</f>
        <v/>
      </c>
      <c r="G504" s="148" t="str">
        <f>IF('DATA ENTRY'!H505="","",'DATA ENTRY'!H505)</f>
        <v/>
      </c>
      <c r="H504" s="148" t="str">
        <f>IF('DATA ENTRY'!I505="","",'DATA ENTRY'!I505)</f>
        <v/>
      </c>
      <c r="I504" s="22" t="str">
        <f>IF('DATA ENTRY'!N505="","",'DATA ENTRY'!N505)</f>
        <v/>
      </c>
      <c r="J504" s="147" t="str">
        <f>IF('DATA ENTRY'!O505="","",'DATA ENTRY'!O505)</f>
        <v/>
      </c>
      <c r="K504" s="22" t="str">
        <f>IF('DATA ENTRY'!P505="","",'DATA ENTRY'!P505)</f>
        <v/>
      </c>
      <c r="L504" s="147" t="str">
        <f>IF('DATA ENTRY'!Q505="","",'DATA ENTRY'!Q505)</f>
        <v/>
      </c>
      <c r="M504" s="22" t="str">
        <f>IF('DATA ENTRY'!R505="","",'DATA ENTRY'!R505)</f>
        <v/>
      </c>
      <c r="N504" s="147" t="str">
        <f>IF('DATA ENTRY'!S505="","",'DATA ENTRY'!S505)</f>
        <v/>
      </c>
      <c r="O504" s="147" t="str">
        <f t="shared" si="7"/>
        <v/>
      </c>
      <c r="P504" s="74" t="str">
        <f>IF('DATA ENTRY'!T505="","",'DATA ENTRY'!T505)</f>
        <v/>
      </c>
      <c r="Q504" s="74" t="str">
        <f>IF('DATA ENTRY'!U505="","",'DATA ENTRY'!U505)</f>
        <v/>
      </c>
      <c r="R504" s="22" t="str">
        <f>IF('DATA ENTRY'!W505="","",'DATA ENTRY'!W505)</f>
        <v/>
      </c>
      <c r="S504" s="22" t="str">
        <f>IF('DATA ENTRY'!X505="","",'DATA ENTRY'!X505)</f>
        <v/>
      </c>
      <c r="T504" s="22" t="str">
        <f>IF('DATA ENTRY'!AA505="","",'DATA ENTRY'!AA505)</f>
        <v/>
      </c>
      <c r="U504" s="22" t="str">
        <f>IF(O504="","",SUMPRODUCT(--(D504=$D$5:$D$1071),--(F504=$F$5:$F$1071),--(E504=$E$5:$E$1071),--(O504&lt;$O$5:$O$1071))+COUNTIF($O$5:O504,O504))</f>
        <v/>
      </c>
    </row>
    <row r="505" spans="1:21">
      <c r="A505" s="22" t="str">
        <f>IF(AND(H505="",D505="",F505="",G505="",I505="",J505=""),"",SUBTOTAL(3,$B$5:B505))</f>
        <v/>
      </c>
      <c r="B505" s="74" t="str">
        <f>IF('DATA ENTRY'!B506="","",'DATA ENTRY'!B506)</f>
        <v/>
      </c>
      <c r="C505" s="74" t="str">
        <f>IF('DATA ENTRY'!C506="","",'DATA ENTRY'!C506)</f>
        <v/>
      </c>
      <c r="D505" s="74" t="str">
        <f>IF('DATA ENTRY'!E506="","",'DATA ENTRY'!E506)</f>
        <v/>
      </c>
      <c r="E505" s="22" t="str">
        <f>IF('DATA ENTRY'!G506="","",'DATA ENTRY'!G506)</f>
        <v/>
      </c>
      <c r="F505" s="22" t="str">
        <f>IF('DATA ENTRY'!F506="","",'DATA ENTRY'!F506)</f>
        <v/>
      </c>
      <c r="G505" s="148" t="str">
        <f>IF('DATA ENTRY'!H506="","",'DATA ENTRY'!H506)</f>
        <v/>
      </c>
      <c r="H505" s="148" t="str">
        <f>IF('DATA ENTRY'!I506="","",'DATA ENTRY'!I506)</f>
        <v/>
      </c>
      <c r="I505" s="22" t="str">
        <f>IF('DATA ENTRY'!N506="","",'DATA ENTRY'!N506)</f>
        <v/>
      </c>
      <c r="J505" s="147" t="str">
        <f>IF('DATA ENTRY'!O506="","",'DATA ENTRY'!O506)</f>
        <v/>
      </c>
      <c r="K505" s="22" t="str">
        <f>IF('DATA ENTRY'!P506="","",'DATA ENTRY'!P506)</f>
        <v/>
      </c>
      <c r="L505" s="147" t="str">
        <f>IF('DATA ENTRY'!Q506="","",'DATA ENTRY'!Q506)</f>
        <v/>
      </c>
      <c r="M505" s="22" t="str">
        <f>IF('DATA ENTRY'!R506="","",'DATA ENTRY'!R506)</f>
        <v/>
      </c>
      <c r="N505" s="147" t="str">
        <f>IF('DATA ENTRY'!S506="","",'DATA ENTRY'!S506)</f>
        <v/>
      </c>
      <c r="O505" s="147" t="str">
        <f t="shared" si="7"/>
        <v/>
      </c>
      <c r="P505" s="74" t="str">
        <f>IF('DATA ENTRY'!T506="","",'DATA ENTRY'!T506)</f>
        <v/>
      </c>
      <c r="Q505" s="74" t="str">
        <f>IF('DATA ENTRY'!U506="","",'DATA ENTRY'!U506)</f>
        <v/>
      </c>
      <c r="R505" s="22" t="str">
        <f>IF('DATA ENTRY'!W506="","",'DATA ENTRY'!W506)</f>
        <v/>
      </c>
      <c r="S505" s="22" t="str">
        <f>IF('DATA ENTRY'!X506="","",'DATA ENTRY'!X506)</f>
        <v/>
      </c>
      <c r="T505" s="22" t="str">
        <f>IF('DATA ENTRY'!AA506="","",'DATA ENTRY'!AA506)</f>
        <v/>
      </c>
      <c r="U505" s="22" t="str">
        <f>IF(O505="","",SUMPRODUCT(--(D505=$D$5:$D$1071),--(F505=$F$5:$F$1071),--(E505=$E$5:$E$1071),--(O505&lt;$O$5:$O$1071))+COUNTIF($O$5:O505,O505))</f>
        <v/>
      </c>
    </row>
    <row r="506" spans="1:21">
      <c r="A506" s="22" t="str">
        <f>IF(AND(H506="",D506="",F506="",G506="",I506="",J506=""),"",SUBTOTAL(3,$B$5:B506))</f>
        <v/>
      </c>
      <c r="B506" s="74" t="str">
        <f>IF('DATA ENTRY'!B507="","",'DATA ENTRY'!B507)</f>
        <v/>
      </c>
      <c r="C506" s="74" t="str">
        <f>IF('DATA ENTRY'!C507="","",'DATA ENTRY'!C507)</f>
        <v/>
      </c>
      <c r="D506" s="74" t="str">
        <f>IF('DATA ENTRY'!E507="","",'DATA ENTRY'!E507)</f>
        <v/>
      </c>
      <c r="E506" s="22" t="str">
        <f>IF('DATA ENTRY'!G507="","",'DATA ENTRY'!G507)</f>
        <v/>
      </c>
      <c r="F506" s="22" t="str">
        <f>IF('DATA ENTRY'!F507="","",'DATA ENTRY'!F507)</f>
        <v/>
      </c>
      <c r="G506" s="148" t="str">
        <f>IF('DATA ENTRY'!H507="","",'DATA ENTRY'!H507)</f>
        <v/>
      </c>
      <c r="H506" s="148" t="str">
        <f>IF('DATA ENTRY'!I507="","",'DATA ENTRY'!I507)</f>
        <v/>
      </c>
      <c r="I506" s="22" t="str">
        <f>IF('DATA ENTRY'!N507="","",'DATA ENTRY'!N507)</f>
        <v/>
      </c>
      <c r="J506" s="147" t="str">
        <f>IF('DATA ENTRY'!O507="","",'DATA ENTRY'!O507)</f>
        <v/>
      </c>
      <c r="K506" s="22" t="str">
        <f>IF('DATA ENTRY'!P507="","",'DATA ENTRY'!P507)</f>
        <v/>
      </c>
      <c r="L506" s="147" t="str">
        <f>IF('DATA ENTRY'!Q507="","",'DATA ENTRY'!Q507)</f>
        <v/>
      </c>
      <c r="M506" s="22" t="str">
        <f>IF('DATA ENTRY'!R507="","",'DATA ENTRY'!R507)</f>
        <v/>
      </c>
      <c r="N506" s="147" t="str">
        <f>IF('DATA ENTRY'!S507="","",'DATA ENTRY'!S507)</f>
        <v/>
      </c>
      <c r="O506" s="147" t="str">
        <f t="shared" si="7"/>
        <v/>
      </c>
      <c r="P506" s="74" t="str">
        <f>IF('DATA ENTRY'!T507="","",'DATA ENTRY'!T507)</f>
        <v/>
      </c>
      <c r="Q506" s="74" t="str">
        <f>IF('DATA ENTRY'!U507="","",'DATA ENTRY'!U507)</f>
        <v/>
      </c>
      <c r="R506" s="22" t="str">
        <f>IF('DATA ENTRY'!W507="","",'DATA ENTRY'!W507)</f>
        <v/>
      </c>
      <c r="S506" s="22" t="str">
        <f>IF('DATA ENTRY'!X507="","",'DATA ENTRY'!X507)</f>
        <v/>
      </c>
      <c r="T506" s="22" t="str">
        <f>IF('DATA ENTRY'!AA507="","",'DATA ENTRY'!AA507)</f>
        <v/>
      </c>
      <c r="U506" s="22" t="str">
        <f>IF(O506="","",SUMPRODUCT(--(D506=$D$5:$D$1071),--(F506=$F$5:$F$1071),--(E506=$E$5:$E$1071),--(O506&lt;$O$5:$O$1071))+COUNTIF($O$5:O506,O506))</f>
        <v/>
      </c>
    </row>
    <row r="507" spans="1:21">
      <c r="A507" s="22" t="str">
        <f>IF(AND(H507="",D507="",F507="",G507="",I507="",J507=""),"",SUBTOTAL(3,$B$5:B507))</f>
        <v/>
      </c>
      <c r="B507" s="74" t="str">
        <f>IF('DATA ENTRY'!B508="","",'DATA ENTRY'!B508)</f>
        <v/>
      </c>
      <c r="C507" s="74" t="str">
        <f>IF('DATA ENTRY'!C508="","",'DATA ENTRY'!C508)</f>
        <v/>
      </c>
      <c r="D507" s="74" t="str">
        <f>IF('DATA ENTRY'!E508="","",'DATA ENTRY'!E508)</f>
        <v/>
      </c>
      <c r="E507" s="22" t="str">
        <f>IF('DATA ENTRY'!G508="","",'DATA ENTRY'!G508)</f>
        <v/>
      </c>
      <c r="F507" s="22" t="str">
        <f>IF('DATA ENTRY'!F508="","",'DATA ENTRY'!F508)</f>
        <v/>
      </c>
      <c r="G507" s="148" t="str">
        <f>IF('DATA ENTRY'!H508="","",'DATA ENTRY'!H508)</f>
        <v/>
      </c>
      <c r="H507" s="148" t="str">
        <f>IF('DATA ENTRY'!I508="","",'DATA ENTRY'!I508)</f>
        <v/>
      </c>
      <c r="I507" s="22" t="str">
        <f>IF('DATA ENTRY'!N508="","",'DATA ENTRY'!N508)</f>
        <v/>
      </c>
      <c r="J507" s="147" t="str">
        <f>IF('DATA ENTRY'!O508="","",'DATA ENTRY'!O508)</f>
        <v/>
      </c>
      <c r="K507" s="22" t="str">
        <f>IF('DATA ENTRY'!P508="","",'DATA ENTRY'!P508)</f>
        <v/>
      </c>
      <c r="L507" s="147" t="str">
        <f>IF('DATA ENTRY'!Q508="","",'DATA ENTRY'!Q508)</f>
        <v/>
      </c>
      <c r="M507" s="22" t="str">
        <f>IF('DATA ENTRY'!R508="","",'DATA ENTRY'!R508)</f>
        <v/>
      </c>
      <c r="N507" s="147" t="str">
        <f>IF('DATA ENTRY'!S508="","",'DATA ENTRY'!S508)</f>
        <v/>
      </c>
      <c r="O507" s="147" t="str">
        <f t="shared" si="7"/>
        <v/>
      </c>
      <c r="P507" s="74" t="str">
        <f>IF('DATA ENTRY'!T508="","",'DATA ENTRY'!T508)</f>
        <v/>
      </c>
      <c r="Q507" s="74" t="str">
        <f>IF('DATA ENTRY'!U508="","",'DATA ENTRY'!U508)</f>
        <v/>
      </c>
      <c r="R507" s="22" t="str">
        <f>IF('DATA ENTRY'!W508="","",'DATA ENTRY'!W508)</f>
        <v/>
      </c>
      <c r="S507" s="22" t="str">
        <f>IF('DATA ENTRY'!X508="","",'DATA ENTRY'!X508)</f>
        <v/>
      </c>
      <c r="T507" s="22" t="str">
        <f>IF('DATA ENTRY'!AA508="","",'DATA ENTRY'!AA508)</f>
        <v/>
      </c>
      <c r="U507" s="22" t="str">
        <f>IF(O507="","",SUMPRODUCT(--(D507=$D$5:$D$1071),--(F507=$F$5:$F$1071),--(E507=$E$5:$E$1071),--(O507&lt;$O$5:$O$1071))+COUNTIF($O$5:O507,O507))</f>
        <v/>
      </c>
    </row>
    <row r="508" spans="1:21">
      <c r="A508" s="22" t="str">
        <f>IF(AND(H508="",D508="",F508="",G508="",I508="",J508=""),"",SUBTOTAL(3,$B$5:B508))</f>
        <v/>
      </c>
      <c r="B508" s="74" t="str">
        <f>IF('DATA ENTRY'!B509="","",'DATA ENTRY'!B509)</f>
        <v/>
      </c>
      <c r="C508" s="74" t="str">
        <f>IF('DATA ENTRY'!C509="","",'DATA ENTRY'!C509)</f>
        <v/>
      </c>
      <c r="D508" s="74" t="str">
        <f>IF('DATA ENTRY'!E509="","",'DATA ENTRY'!E509)</f>
        <v/>
      </c>
      <c r="E508" s="22" t="str">
        <f>IF('DATA ENTRY'!G509="","",'DATA ENTRY'!G509)</f>
        <v/>
      </c>
      <c r="F508" s="22" t="str">
        <f>IF('DATA ENTRY'!F509="","",'DATA ENTRY'!F509)</f>
        <v/>
      </c>
      <c r="G508" s="148" t="str">
        <f>IF('DATA ENTRY'!H509="","",'DATA ENTRY'!H509)</f>
        <v/>
      </c>
      <c r="H508" s="148" t="str">
        <f>IF('DATA ENTRY'!I509="","",'DATA ENTRY'!I509)</f>
        <v/>
      </c>
      <c r="I508" s="22" t="str">
        <f>IF('DATA ENTRY'!N509="","",'DATA ENTRY'!N509)</f>
        <v/>
      </c>
      <c r="J508" s="147" t="str">
        <f>IF('DATA ENTRY'!O509="","",'DATA ENTRY'!O509)</f>
        <v/>
      </c>
      <c r="K508" s="22" t="str">
        <f>IF('DATA ENTRY'!P509="","",'DATA ENTRY'!P509)</f>
        <v/>
      </c>
      <c r="L508" s="147" t="str">
        <f>IF('DATA ENTRY'!Q509="","",'DATA ENTRY'!Q509)</f>
        <v/>
      </c>
      <c r="M508" s="22" t="str">
        <f>IF('DATA ENTRY'!R509="","",'DATA ENTRY'!R509)</f>
        <v/>
      </c>
      <c r="N508" s="147" t="str">
        <f>IF('DATA ENTRY'!S509="","",'DATA ENTRY'!S509)</f>
        <v/>
      </c>
      <c r="O508" s="147" t="str">
        <f t="shared" si="7"/>
        <v/>
      </c>
      <c r="P508" s="74" t="str">
        <f>IF('DATA ENTRY'!T509="","",'DATA ENTRY'!T509)</f>
        <v/>
      </c>
      <c r="Q508" s="74" t="str">
        <f>IF('DATA ENTRY'!U509="","",'DATA ENTRY'!U509)</f>
        <v/>
      </c>
      <c r="R508" s="22" t="str">
        <f>IF('DATA ENTRY'!W509="","",'DATA ENTRY'!W509)</f>
        <v/>
      </c>
      <c r="S508" s="22" t="str">
        <f>IF('DATA ENTRY'!X509="","",'DATA ENTRY'!X509)</f>
        <v/>
      </c>
      <c r="T508" s="22" t="str">
        <f>IF('DATA ENTRY'!AA509="","",'DATA ENTRY'!AA509)</f>
        <v/>
      </c>
      <c r="U508" s="22" t="str">
        <f>IF(O508="","",SUMPRODUCT(--(D508=$D$5:$D$1071),--(F508=$F$5:$F$1071),--(E508=$E$5:$E$1071),--(O508&lt;$O$5:$O$1071))+COUNTIF($O$5:O508,O508))</f>
        <v/>
      </c>
    </row>
    <row r="509" spans="1:21">
      <c r="A509" s="22" t="str">
        <f>IF(AND(H509="",D509="",F509="",G509="",I509="",J509=""),"",SUBTOTAL(3,$B$5:B509))</f>
        <v/>
      </c>
      <c r="B509" s="74" t="str">
        <f>IF('DATA ENTRY'!B510="","",'DATA ENTRY'!B510)</f>
        <v/>
      </c>
      <c r="C509" s="74" t="str">
        <f>IF('DATA ENTRY'!C510="","",'DATA ENTRY'!C510)</f>
        <v/>
      </c>
      <c r="D509" s="74" t="str">
        <f>IF('DATA ENTRY'!E510="","",'DATA ENTRY'!E510)</f>
        <v/>
      </c>
      <c r="E509" s="22" t="str">
        <f>IF('DATA ENTRY'!G510="","",'DATA ENTRY'!G510)</f>
        <v/>
      </c>
      <c r="F509" s="22" t="str">
        <f>IF('DATA ENTRY'!F510="","",'DATA ENTRY'!F510)</f>
        <v/>
      </c>
      <c r="G509" s="148" t="str">
        <f>IF('DATA ENTRY'!H510="","",'DATA ENTRY'!H510)</f>
        <v/>
      </c>
      <c r="H509" s="148" t="str">
        <f>IF('DATA ENTRY'!I510="","",'DATA ENTRY'!I510)</f>
        <v/>
      </c>
      <c r="I509" s="22" t="str">
        <f>IF('DATA ENTRY'!N510="","",'DATA ENTRY'!N510)</f>
        <v/>
      </c>
      <c r="J509" s="147" t="str">
        <f>IF('DATA ENTRY'!O510="","",'DATA ENTRY'!O510)</f>
        <v/>
      </c>
      <c r="K509" s="22" t="str">
        <f>IF('DATA ENTRY'!P510="","",'DATA ENTRY'!P510)</f>
        <v/>
      </c>
      <c r="L509" s="147" t="str">
        <f>IF('DATA ENTRY'!Q510="","",'DATA ENTRY'!Q510)</f>
        <v/>
      </c>
      <c r="M509" s="22" t="str">
        <f>IF('DATA ENTRY'!R510="","",'DATA ENTRY'!R510)</f>
        <v/>
      </c>
      <c r="N509" s="147" t="str">
        <f>IF('DATA ENTRY'!S510="","",'DATA ENTRY'!S510)</f>
        <v/>
      </c>
      <c r="O509" s="147" t="str">
        <f t="shared" si="7"/>
        <v/>
      </c>
      <c r="P509" s="74" t="str">
        <f>IF('DATA ENTRY'!T510="","",'DATA ENTRY'!T510)</f>
        <v/>
      </c>
      <c r="Q509" s="74" t="str">
        <f>IF('DATA ENTRY'!U510="","",'DATA ENTRY'!U510)</f>
        <v/>
      </c>
      <c r="R509" s="22" t="str">
        <f>IF('DATA ENTRY'!W510="","",'DATA ENTRY'!W510)</f>
        <v/>
      </c>
      <c r="S509" s="22" t="str">
        <f>IF('DATA ENTRY'!X510="","",'DATA ENTRY'!X510)</f>
        <v/>
      </c>
      <c r="T509" s="22" t="str">
        <f>IF('DATA ENTRY'!AA510="","",'DATA ENTRY'!AA510)</f>
        <v/>
      </c>
      <c r="U509" s="22" t="str">
        <f>IF(O509="","",SUMPRODUCT(--(D509=$D$5:$D$1071),--(F509=$F$5:$F$1071),--(E509=$E$5:$E$1071),--(O509&lt;$O$5:$O$1071))+COUNTIF($O$5:O509,O509))</f>
        <v/>
      </c>
    </row>
    <row r="510" spans="1:21">
      <c r="A510" s="22" t="str">
        <f>IF(AND(H510="",D510="",F510="",G510="",I510="",J510=""),"",SUBTOTAL(3,$B$5:B510))</f>
        <v/>
      </c>
      <c r="B510" s="74" t="str">
        <f>IF('DATA ENTRY'!B511="","",'DATA ENTRY'!B511)</f>
        <v/>
      </c>
      <c r="C510" s="74" t="str">
        <f>IF('DATA ENTRY'!C511="","",'DATA ENTRY'!C511)</f>
        <v/>
      </c>
      <c r="D510" s="74" t="str">
        <f>IF('DATA ENTRY'!E511="","",'DATA ENTRY'!E511)</f>
        <v/>
      </c>
      <c r="E510" s="22" t="str">
        <f>IF('DATA ENTRY'!G511="","",'DATA ENTRY'!G511)</f>
        <v/>
      </c>
      <c r="F510" s="22" t="str">
        <f>IF('DATA ENTRY'!F511="","",'DATA ENTRY'!F511)</f>
        <v/>
      </c>
      <c r="G510" s="148" t="str">
        <f>IF('DATA ENTRY'!H511="","",'DATA ENTRY'!H511)</f>
        <v/>
      </c>
      <c r="H510" s="148" t="str">
        <f>IF('DATA ENTRY'!I511="","",'DATA ENTRY'!I511)</f>
        <v/>
      </c>
      <c r="I510" s="22" t="str">
        <f>IF('DATA ENTRY'!N511="","",'DATA ENTRY'!N511)</f>
        <v/>
      </c>
      <c r="J510" s="147" t="str">
        <f>IF('DATA ENTRY'!O511="","",'DATA ENTRY'!O511)</f>
        <v/>
      </c>
      <c r="K510" s="22" t="str">
        <f>IF('DATA ENTRY'!P511="","",'DATA ENTRY'!P511)</f>
        <v/>
      </c>
      <c r="L510" s="147" t="str">
        <f>IF('DATA ENTRY'!Q511="","",'DATA ENTRY'!Q511)</f>
        <v/>
      </c>
      <c r="M510" s="22" t="str">
        <f>IF('DATA ENTRY'!R511="","",'DATA ENTRY'!R511)</f>
        <v/>
      </c>
      <c r="N510" s="147" t="str">
        <f>IF('DATA ENTRY'!S511="","",'DATA ENTRY'!S511)</f>
        <v/>
      </c>
      <c r="O510" s="147" t="str">
        <f t="shared" si="7"/>
        <v/>
      </c>
      <c r="P510" s="74" t="str">
        <f>IF('DATA ENTRY'!T511="","",'DATA ENTRY'!T511)</f>
        <v/>
      </c>
      <c r="Q510" s="74" t="str">
        <f>IF('DATA ENTRY'!U511="","",'DATA ENTRY'!U511)</f>
        <v/>
      </c>
      <c r="R510" s="22" t="str">
        <f>IF('DATA ENTRY'!W511="","",'DATA ENTRY'!W511)</f>
        <v/>
      </c>
      <c r="S510" s="22" t="str">
        <f>IF('DATA ENTRY'!X511="","",'DATA ENTRY'!X511)</f>
        <v/>
      </c>
      <c r="T510" s="22" t="str">
        <f>IF('DATA ENTRY'!AA511="","",'DATA ENTRY'!AA511)</f>
        <v/>
      </c>
      <c r="U510" s="22" t="str">
        <f>IF(O510="","",SUMPRODUCT(--(D510=$D$5:$D$1071),--(F510=$F$5:$F$1071),--(E510=$E$5:$E$1071),--(O510&lt;$O$5:$O$1071))+COUNTIF($O$5:O510,O510))</f>
        <v/>
      </c>
    </row>
    <row r="511" spans="1:21">
      <c r="A511" s="22" t="str">
        <f>IF(AND(H511="",D511="",F511="",G511="",I511="",J511=""),"",SUBTOTAL(3,$B$5:B511))</f>
        <v/>
      </c>
      <c r="B511" s="74" t="str">
        <f>IF('DATA ENTRY'!B512="","",'DATA ENTRY'!B512)</f>
        <v/>
      </c>
      <c r="C511" s="74" t="str">
        <f>IF('DATA ENTRY'!C512="","",'DATA ENTRY'!C512)</f>
        <v/>
      </c>
      <c r="D511" s="74" t="str">
        <f>IF('DATA ENTRY'!E512="","",'DATA ENTRY'!E512)</f>
        <v/>
      </c>
      <c r="E511" s="22" t="str">
        <f>IF('DATA ENTRY'!G512="","",'DATA ENTRY'!G512)</f>
        <v/>
      </c>
      <c r="F511" s="22" t="str">
        <f>IF('DATA ENTRY'!F512="","",'DATA ENTRY'!F512)</f>
        <v/>
      </c>
      <c r="G511" s="148" t="str">
        <f>IF('DATA ENTRY'!H512="","",'DATA ENTRY'!H512)</f>
        <v/>
      </c>
      <c r="H511" s="148" t="str">
        <f>IF('DATA ENTRY'!I512="","",'DATA ENTRY'!I512)</f>
        <v/>
      </c>
      <c r="I511" s="22" t="str">
        <f>IF('DATA ENTRY'!N512="","",'DATA ENTRY'!N512)</f>
        <v/>
      </c>
      <c r="J511" s="147" t="str">
        <f>IF('DATA ENTRY'!O512="","",'DATA ENTRY'!O512)</f>
        <v/>
      </c>
      <c r="K511" s="22" t="str">
        <f>IF('DATA ENTRY'!P512="","",'DATA ENTRY'!P512)</f>
        <v/>
      </c>
      <c r="L511" s="147" t="str">
        <f>IF('DATA ENTRY'!Q512="","",'DATA ENTRY'!Q512)</f>
        <v/>
      </c>
      <c r="M511" s="22" t="str">
        <f>IF('DATA ENTRY'!R512="","",'DATA ENTRY'!R512)</f>
        <v/>
      </c>
      <c r="N511" s="147" t="str">
        <f>IF('DATA ENTRY'!S512="","",'DATA ENTRY'!S512)</f>
        <v/>
      </c>
      <c r="O511" s="147" t="str">
        <f t="shared" si="7"/>
        <v/>
      </c>
      <c r="P511" s="74" t="str">
        <f>IF('DATA ENTRY'!T512="","",'DATA ENTRY'!T512)</f>
        <v/>
      </c>
      <c r="Q511" s="74" t="str">
        <f>IF('DATA ENTRY'!U512="","",'DATA ENTRY'!U512)</f>
        <v/>
      </c>
      <c r="R511" s="22" t="str">
        <f>IF('DATA ENTRY'!W512="","",'DATA ENTRY'!W512)</f>
        <v/>
      </c>
      <c r="S511" s="22" t="str">
        <f>IF('DATA ENTRY'!X512="","",'DATA ENTRY'!X512)</f>
        <v/>
      </c>
      <c r="T511" s="22" t="str">
        <f>IF('DATA ENTRY'!AA512="","",'DATA ENTRY'!AA512)</f>
        <v/>
      </c>
      <c r="U511" s="22" t="str">
        <f>IF(O511="","",SUMPRODUCT(--(D511=$D$5:$D$1071),--(F511=$F$5:$F$1071),--(E511=$E$5:$E$1071),--(O511&lt;$O$5:$O$1071))+COUNTIF($O$5:O511,O511))</f>
        <v/>
      </c>
    </row>
    <row r="512" spans="1:21">
      <c r="A512" s="22" t="str">
        <f>IF(AND(H512="",D512="",F512="",G512="",I512="",J512=""),"",SUBTOTAL(3,$B$5:B512))</f>
        <v/>
      </c>
      <c r="B512" s="74" t="str">
        <f>IF('DATA ENTRY'!B513="","",'DATA ENTRY'!B513)</f>
        <v/>
      </c>
      <c r="C512" s="74" t="str">
        <f>IF('DATA ENTRY'!C513="","",'DATA ENTRY'!C513)</f>
        <v/>
      </c>
      <c r="D512" s="74" t="str">
        <f>IF('DATA ENTRY'!E513="","",'DATA ENTRY'!E513)</f>
        <v/>
      </c>
      <c r="E512" s="22" t="str">
        <f>IF('DATA ENTRY'!G513="","",'DATA ENTRY'!G513)</f>
        <v/>
      </c>
      <c r="F512" s="22" t="str">
        <f>IF('DATA ENTRY'!F513="","",'DATA ENTRY'!F513)</f>
        <v/>
      </c>
      <c r="G512" s="148" t="str">
        <f>IF('DATA ENTRY'!H513="","",'DATA ENTRY'!H513)</f>
        <v/>
      </c>
      <c r="H512" s="148" t="str">
        <f>IF('DATA ENTRY'!I513="","",'DATA ENTRY'!I513)</f>
        <v/>
      </c>
      <c r="I512" s="22" t="str">
        <f>IF('DATA ENTRY'!N513="","",'DATA ENTRY'!N513)</f>
        <v/>
      </c>
      <c r="J512" s="147" t="str">
        <f>IF('DATA ENTRY'!O513="","",'DATA ENTRY'!O513)</f>
        <v/>
      </c>
      <c r="K512" s="22" t="str">
        <f>IF('DATA ENTRY'!P513="","",'DATA ENTRY'!P513)</f>
        <v/>
      </c>
      <c r="L512" s="147" t="str">
        <f>IF('DATA ENTRY'!Q513="","",'DATA ENTRY'!Q513)</f>
        <v/>
      </c>
      <c r="M512" s="22" t="str">
        <f>IF('DATA ENTRY'!R513="","",'DATA ENTRY'!R513)</f>
        <v/>
      </c>
      <c r="N512" s="147" t="str">
        <f>IF('DATA ENTRY'!S513="","",'DATA ENTRY'!S513)</f>
        <v/>
      </c>
      <c r="O512" s="147" t="str">
        <f t="shared" si="7"/>
        <v/>
      </c>
      <c r="P512" s="74" t="str">
        <f>IF('DATA ENTRY'!T513="","",'DATA ENTRY'!T513)</f>
        <v/>
      </c>
      <c r="Q512" s="74" t="str">
        <f>IF('DATA ENTRY'!U513="","",'DATA ENTRY'!U513)</f>
        <v/>
      </c>
      <c r="R512" s="22" t="str">
        <f>IF('DATA ENTRY'!W513="","",'DATA ENTRY'!W513)</f>
        <v/>
      </c>
      <c r="S512" s="22" t="str">
        <f>IF('DATA ENTRY'!X513="","",'DATA ENTRY'!X513)</f>
        <v/>
      </c>
      <c r="T512" s="22" t="str">
        <f>IF('DATA ENTRY'!AA513="","",'DATA ENTRY'!AA513)</f>
        <v/>
      </c>
      <c r="U512" s="22" t="str">
        <f>IF(O512="","",SUMPRODUCT(--(D512=$D$5:$D$1071),--(F512=$F$5:$F$1071),--(E512=$E$5:$E$1071),--(O512&lt;$O$5:$O$1071))+COUNTIF($O$5:O512,O512))</f>
        <v/>
      </c>
    </row>
    <row r="513" spans="1:21">
      <c r="A513" s="22" t="str">
        <f>IF(AND(H513="",D513="",F513="",G513="",I513="",J513=""),"",SUBTOTAL(3,$B$5:B513))</f>
        <v/>
      </c>
      <c r="B513" s="74" t="str">
        <f>IF('DATA ENTRY'!B514="","",'DATA ENTRY'!B514)</f>
        <v/>
      </c>
      <c r="C513" s="74" t="str">
        <f>IF('DATA ENTRY'!C514="","",'DATA ENTRY'!C514)</f>
        <v/>
      </c>
      <c r="D513" s="74" t="str">
        <f>IF('DATA ENTRY'!E514="","",'DATA ENTRY'!E514)</f>
        <v/>
      </c>
      <c r="E513" s="22" t="str">
        <f>IF('DATA ENTRY'!G514="","",'DATA ENTRY'!G514)</f>
        <v/>
      </c>
      <c r="F513" s="22" t="str">
        <f>IF('DATA ENTRY'!F514="","",'DATA ENTRY'!F514)</f>
        <v/>
      </c>
      <c r="G513" s="148" t="str">
        <f>IF('DATA ENTRY'!H514="","",'DATA ENTRY'!H514)</f>
        <v/>
      </c>
      <c r="H513" s="148" t="str">
        <f>IF('DATA ENTRY'!I514="","",'DATA ENTRY'!I514)</f>
        <v/>
      </c>
      <c r="I513" s="22" t="str">
        <f>IF('DATA ENTRY'!N514="","",'DATA ENTRY'!N514)</f>
        <v/>
      </c>
      <c r="J513" s="147" t="str">
        <f>IF('DATA ENTRY'!O514="","",'DATA ENTRY'!O514)</f>
        <v/>
      </c>
      <c r="K513" s="22" t="str">
        <f>IF('DATA ENTRY'!P514="","",'DATA ENTRY'!P514)</f>
        <v/>
      </c>
      <c r="L513" s="147" t="str">
        <f>IF('DATA ENTRY'!Q514="","",'DATA ENTRY'!Q514)</f>
        <v/>
      </c>
      <c r="M513" s="22" t="str">
        <f>IF('DATA ENTRY'!R514="","",'DATA ENTRY'!R514)</f>
        <v/>
      </c>
      <c r="N513" s="147" t="str">
        <f>IF('DATA ENTRY'!S514="","",'DATA ENTRY'!S514)</f>
        <v/>
      </c>
      <c r="O513" s="147" t="str">
        <f t="shared" si="7"/>
        <v/>
      </c>
      <c r="P513" s="74" t="str">
        <f>IF('DATA ENTRY'!T514="","",'DATA ENTRY'!T514)</f>
        <v/>
      </c>
      <c r="Q513" s="74" t="str">
        <f>IF('DATA ENTRY'!U514="","",'DATA ENTRY'!U514)</f>
        <v/>
      </c>
      <c r="R513" s="22" t="str">
        <f>IF('DATA ENTRY'!W514="","",'DATA ENTRY'!W514)</f>
        <v/>
      </c>
      <c r="S513" s="22" t="str">
        <f>IF('DATA ENTRY'!X514="","",'DATA ENTRY'!X514)</f>
        <v/>
      </c>
      <c r="T513" s="22" t="str">
        <f>IF('DATA ENTRY'!AA514="","",'DATA ENTRY'!AA514)</f>
        <v/>
      </c>
      <c r="U513" s="22" t="str">
        <f>IF(O513="","",SUMPRODUCT(--(D513=$D$5:$D$1071),--(F513=$F$5:$F$1071),--(E513=$E$5:$E$1071),--(O513&lt;$O$5:$O$1071))+COUNTIF($O$5:O513,O513))</f>
        <v/>
      </c>
    </row>
    <row r="514" spans="1:21">
      <c r="A514" s="22" t="str">
        <f>IF(AND(H514="",D514="",F514="",G514="",I514="",J514=""),"",SUBTOTAL(3,$B$5:B514))</f>
        <v/>
      </c>
      <c r="B514" s="74" t="str">
        <f>IF('DATA ENTRY'!B515="","",'DATA ENTRY'!B515)</f>
        <v/>
      </c>
      <c r="C514" s="74" t="str">
        <f>IF('DATA ENTRY'!C515="","",'DATA ENTRY'!C515)</f>
        <v/>
      </c>
      <c r="D514" s="74" t="str">
        <f>IF('DATA ENTRY'!E515="","",'DATA ENTRY'!E515)</f>
        <v/>
      </c>
      <c r="E514" s="22" t="str">
        <f>IF('DATA ENTRY'!G515="","",'DATA ENTRY'!G515)</f>
        <v/>
      </c>
      <c r="F514" s="22" t="str">
        <f>IF('DATA ENTRY'!F515="","",'DATA ENTRY'!F515)</f>
        <v/>
      </c>
      <c r="G514" s="148" t="str">
        <f>IF('DATA ENTRY'!H515="","",'DATA ENTRY'!H515)</f>
        <v/>
      </c>
      <c r="H514" s="148" t="str">
        <f>IF('DATA ENTRY'!I515="","",'DATA ENTRY'!I515)</f>
        <v/>
      </c>
      <c r="I514" s="22" t="str">
        <f>IF('DATA ENTRY'!N515="","",'DATA ENTRY'!N515)</f>
        <v/>
      </c>
      <c r="J514" s="147" t="str">
        <f>IF('DATA ENTRY'!O515="","",'DATA ENTRY'!O515)</f>
        <v/>
      </c>
      <c r="K514" s="22" t="str">
        <f>IF('DATA ENTRY'!P515="","",'DATA ENTRY'!P515)</f>
        <v/>
      </c>
      <c r="L514" s="147" t="str">
        <f>IF('DATA ENTRY'!Q515="","",'DATA ENTRY'!Q515)</f>
        <v/>
      </c>
      <c r="M514" s="22" t="str">
        <f>IF('DATA ENTRY'!R515="","",'DATA ENTRY'!R515)</f>
        <v/>
      </c>
      <c r="N514" s="147" t="str">
        <f>IF('DATA ENTRY'!S515="","",'DATA ENTRY'!S515)</f>
        <v/>
      </c>
      <c r="O514" s="147" t="str">
        <f t="shared" si="7"/>
        <v/>
      </c>
      <c r="P514" s="74" t="str">
        <f>IF('DATA ENTRY'!T515="","",'DATA ENTRY'!T515)</f>
        <v/>
      </c>
      <c r="Q514" s="74" t="str">
        <f>IF('DATA ENTRY'!U515="","",'DATA ENTRY'!U515)</f>
        <v/>
      </c>
      <c r="R514" s="22" t="str">
        <f>IF('DATA ENTRY'!W515="","",'DATA ENTRY'!W515)</f>
        <v/>
      </c>
      <c r="S514" s="22" t="str">
        <f>IF('DATA ENTRY'!X515="","",'DATA ENTRY'!X515)</f>
        <v/>
      </c>
      <c r="T514" s="22" t="str">
        <f>IF('DATA ENTRY'!AA515="","",'DATA ENTRY'!AA515)</f>
        <v/>
      </c>
      <c r="U514" s="22" t="str">
        <f>IF(O514="","",SUMPRODUCT(--(D514=$D$5:$D$1071),--(F514=$F$5:$F$1071),--(E514=$E$5:$E$1071),--(O514&lt;$O$5:$O$1071))+COUNTIF($O$5:O514,O514))</f>
        <v/>
      </c>
    </row>
    <row r="515" spans="1:21">
      <c r="A515" s="22" t="str">
        <f>IF(AND(H515="",D515="",F515="",G515="",I515="",J515=""),"",SUBTOTAL(3,$B$5:B515))</f>
        <v/>
      </c>
      <c r="B515" s="74" t="str">
        <f>IF('DATA ENTRY'!B516="","",'DATA ENTRY'!B516)</f>
        <v/>
      </c>
      <c r="C515" s="74" t="str">
        <f>IF('DATA ENTRY'!C516="","",'DATA ENTRY'!C516)</f>
        <v/>
      </c>
      <c r="D515" s="74" t="str">
        <f>IF('DATA ENTRY'!E516="","",'DATA ENTRY'!E516)</f>
        <v/>
      </c>
      <c r="E515" s="22" t="str">
        <f>IF('DATA ENTRY'!G516="","",'DATA ENTRY'!G516)</f>
        <v/>
      </c>
      <c r="F515" s="22" t="str">
        <f>IF('DATA ENTRY'!F516="","",'DATA ENTRY'!F516)</f>
        <v/>
      </c>
      <c r="G515" s="148" t="str">
        <f>IF('DATA ENTRY'!H516="","",'DATA ENTRY'!H516)</f>
        <v/>
      </c>
      <c r="H515" s="148" t="str">
        <f>IF('DATA ENTRY'!I516="","",'DATA ENTRY'!I516)</f>
        <v/>
      </c>
      <c r="I515" s="22" t="str">
        <f>IF('DATA ENTRY'!N516="","",'DATA ENTRY'!N516)</f>
        <v/>
      </c>
      <c r="J515" s="147" t="str">
        <f>IF('DATA ENTRY'!O516="","",'DATA ENTRY'!O516)</f>
        <v/>
      </c>
      <c r="K515" s="22" t="str">
        <f>IF('DATA ENTRY'!P516="","",'DATA ENTRY'!P516)</f>
        <v/>
      </c>
      <c r="L515" s="147" t="str">
        <f>IF('DATA ENTRY'!Q516="","",'DATA ENTRY'!Q516)</f>
        <v/>
      </c>
      <c r="M515" s="22" t="str">
        <f>IF('DATA ENTRY'!R516="","",'DATA ENTRY'!R516)</f>
        <v/>
      </c>
      <c r="N515" s="147" t="str">
        <f>IF('DATA ENTRY'!S516="","",'DATA ENTRY'!S516)</f>
        <v/>
      </c>
      <c r="O515" s="147" t="str">
        <f t="shared" si="7"/>
        <v/>
      </c>
      <c r="P515" s="74" t="str">
        <f>IF('DATA ENTRY'!T516="","",'DATA ENTRY'!T516)</f>
        <v/>
      </c>
      <c r="Q515" s="74" t="str">
        <f>IF('DATA ENTRY'!U516="","",'DATA ENTRY'!U516)</f>
        <v/>
      </c>
      <c r="R515" s="22" t="str">
        <f>IF('DATA ENTRY'!W516="","",'DATA ENTRY'!W516)</f>
        <v/>
      </c>
      <c r="S515" s="22" t="str">
        <f>IF('DATA ENTRY'!X516="","",'DATA ENTRY'!X516)</f>
        <v/>
      </c>
      <c r="T515" s="22" t="str">
        <f>IF('DATA ENTRY'!AA516="","",'DATA ENTRY'!AA516)</f>
        <v/>
      </c>
      <c r="U515" s="22" t="str">
        <f>IF(O515="","",SUMPRODUCT(--(D515=$D$5:$D$1071),--(F515=$F$5:$F$1071),--(E515=$E$5:$E$1071),--(O515&lt;$O$5:$O$1071))+COUNTIF($O$5:O515,O515))</f>
        <v/>
      </c>
    </row>
    <row r="516" spans="1:21">
      <c r="A516" s="22" t="str">
        <f>IF(AND(H516="",D516="",F516="",G516="",I516="",J516=""),"",SUBTOTAL(3,$B$5:B516))</f>
        <v/>
      </c>
      <c r="B516" s="74" t="str">
        <f>IF('DATA ENTRY'!B517="","",'DATA ENTRY'!B517)</f>
        <v/>
      </c>
      <c r="C516" s="74" t="str">
        <f>IF('DATA ENTRY'!C517="","",'DATA ENTRY'!C517)</f>
        <v/>
      </c>
      <c r="D516" s="74" t="str">
        <f>IF('DATA ENTRY'!E517="","",'DATA ENTRY'!E517)</f>
        <v/>
      </c>
      <c r="E516" s="22" t="str">
        <f>IF('DATA ENTRY'!G517="","",'DATA ENTRY'!G517)</f>
        <v/>
      </c>
      <c r="F516" s="22" t="str">
        <f>IF('DATA ENTRY'!F517="","",'DATA ENTRY'!F517)</f>
        <v/>
      </c>
      <c r="G516" s="148" t="str">
        <f>IF('DATA ENTRY'!H517="","",'DATA ENTRY'!H517)</f>
        <v/>
      </c>
      <c r="H516" s="148" t="str">
        <f>IF('DATA ENTRY'!I517="","",'DATA ENTRY'!I517)</f>
        <v/>
      </c>
      <c r="I516" s="22" t="str">
        <f>IF('DATA ENTRY'!N517="","",'DATA ENTRY'!N517)</f>
        <v/>
      </c>
      <c r="J516" s="147" t="str">
        <f>IF('DATA ENTRY'!O517="","",'DATA ENTRY'!O517)</f>
        <v/>
      </c>
      <c r="K516" s="22" t="str">
        <f>IF('DATA ENTRY'!P517="","",'DATA ENTRY'!P517)</f>
        <v/>
      </c>
      <c r="L516" s="147" t="str">
        <f>IF('DATA ENTRY'!Q517="","",'DATA ENTRY'!Q517)</f>
        <v/>
      </c>
      <c r="M516" s="22" t="str">
        <f>IF('DATA ENTRY'!R517="","",'DATA ENTRY'!R517)</f>
        <v/>
      </c>
      <c r="N516" s="147" t="str">
        <f>IF('DATA ENTRY'!S517="","",'DATA ENTRY'!S517)</f>
        <v/>
      </c>
      <c r="O516" s="147" t="str">
        <f t="shared" si="7"/>
        <v/>
      </c>
      <c r="P516" s="74" t="str">
        <f>IF('DATA ENTRY'!T517="","",'DATA ENTRY'!T517)</f>
        <v/>
      </c>
      <c r="Q516" s="74" t="str">
        <f>IF('DATA ENTRY'!U517="","",'DATA ENTRY'!U517)</f>
        <v/>
      </c>
      <c r="R516" s="22" t="str">
        <f>IF('DATA ENTRY'!W517="","",'DATA ENTRY'!W517)</f>
        <v/>
      </c>
      <c r="S516" s="22" t="str">
        <f>IF('DATA ENTRY'!X517="","",'DATA ENTRY'!X517)</f>
        <v/>
      </c>
      <c r="T516" s="22" t="str">
        <f>IF('DATA ENTRY'!AA517="","",'DATA ENTRY'!AA517)</f>
        <v/>
      </c>
      <c r="U516" s="22" t="str">
        <f>IF(O516="","",SUMPRODUCT(--(D516=$D$5:$D$1071),--(F516=$F$5:$F$1071),--(E516=$E$5:$E$1071),--(O516&lt;$O$5:$O$1071))+COUNTIF($O$5:O516,O516))</f>
        <v/>
      </c>
    </row>
    <row r="517" spans="1:21">
      <c r="A517" s="22" t="str">
        <f>IF(AND(H517="",D517="",F517="",G517="",I517="",J517=""),"",SUBTOTAL(3,$B$5:B517))</f>
        <v/>
      </c>
      <c r="B517" s="74" t="str">
        <f>IF('DATA ENTRY'!B518="","",'DATA ENTRY'!B518)</f>
        <v/>
      </c>
      <c r="C517" s="74" t="str">
        <f>IF('DATA ENTRY'!C518="","",'DATA ENTRY'!C518)</f>
        <v/>
      </c>
      <c r="D517" s="74" t="str">
        <f>IF('DATA ENTRY'!E518="","",'DATA ENTRY'!E518)</f>
        <v/>
      </c>
      <c r="E517" s="22" t="str">
        <f>IF('DATA ENTRY'!G518="","",'DATA ENTRY'!G518)</f>
        <v/>
      </c>
      <c r="F517" s="22" t="str">
        <f>IF('DATA ENTRY'!F518="","",'DATA ENTRY'!F518)</f>
        <v/>
      </c>
      <c r="G517" s="148" t="str">
        <f>IF('DATA ENTRY'!H518="","",'DATA ENTRY'!H518)</f>
        <v/>
      </c>
      <c r="H517" s="148" t="str">
        <f>IF('DATA ENTRY'!I518="","",'DATA ENTRY'!I518)</f>
        <v/>
      </c>
      <c r="I517" s="22" t="str">
        <f>IF('DATA ENTRY'!N518="","",'DATA ENTRY'!N518)</f>
        <v/>
      </c>
      <c r="J517" s="147" t="str">
        <f>IF('DATA ENTRY'!O518="","",'DATA ENTRY'!O518)</f>
        <v/>
      </c>
      <c r="K517" s="22" t="str">
        <f>IF('DATA ENTRY'!P518="","",'DATA ENTRY'!P518)</f>
        <v/>
      </c>
      <c r="L517" s="147" t="str">
        <f>IF('DATA ENTRY'!Q518="","",'DATA ENTRY'!Q518)</f>
        <v/>
      </c>
      <c r="M517" s="22" t="str">
        <f>IF('DATA ENTRY'!R518="","",'DATA ENTRY'!R518)</f>
        <v/>
      </c>
      <c r="N517" s="147" t="str">
        <f>IF('DATA ENTRY'!S518="","",'DATA ENTRY'!S518)</f>
        <v/>
      </c>
      <c r="O517" s="147" t="str">
        <f t="shared" si="7"/>
        <v/>
      </c>
      <c r="P517" s="74" t="str">
        <f>IF('DATA ENTRY'!T518="","",'DATA ENTRY'!T518)</f>
        <v/>
      </c>
      <c r="Q517" s="74" t="str">
        <f>IF('DATA ENTRY'!U518="","",'DATA ENTRY'!U518)</f>
        <v/>
      </c>
      <c r="R517" s="22" t="str">
        <f>IF('DATA ENTRY'!W518="","",'DATA ENTRY'!W518)</f>
        <v/>
      </c>
      <c r="S517" s="22" t="str">
        <f>IF('DATA ENTRY'!X518="","",'DATA ENTRY'!X518)</f>
        <v/>
      </c>
      <c r="T517" s="22" t="str">
        <f>IF('DATA ENTRY'!AA518="","",'DATA ENTRY'!AA518)</f>
        <v/>
      </c>
      <c r="U517" s="22" t="str">
        <f>IF(O517="","",SUMPRODUCT(--(D517=$D$5:$D$1071),--(F517=$F$5:$F$1071),--(E517=$E$5:$E$1071),--(O517&lt;$O$5:$O$1071))+COUNTIF($O$5:O517,O517))</f>
        <v/>
      </c>
    </row>
    <row r="518" spans="1:21">
      <c r="A518" s="22" t="str">
        <f>IF(AND(H518="",D518="",F518="",G518="",I518="",J518=""),"",SUBTOTAL(3,$B$5:B518))</f>
        <v/>
      </c>
      <c r="B518" s="74" t="str">
        <f>IF('DATA ENTRY'!B519="","",'DATA ENTRY'!B519)</f>
        <v/>
      </c>
      <c r="C518" s="74" t="str">
        <f>IF('DATA ENTRY'!C519="","",'DATA ENTRY'!C519)</f>
        <v/>
      </c>
      <c r="D518" s="74" t="str">
        <f>IF('DATA ENTRY'!E519="","",'DATA ENTRY'!E519)</f>
        <v/>
      </c>
      <c r="E518" s="22" t="str">
        <f>IF('DATA ENTRY'!G519="","",'DATA ENTRY'!G519)</f>
        <v/>
      </c>
      <c r="F518" s="22" t="str">
        <f>IF('DATA ENTRY'!F519="","",'DATA ENTRY'!F519)</f>
        <v/>
      </c>
      <c r="G518" s="148" t="str">
        <f>IF('DATA ENTRY'!H519="","",'DATA ENTRY'!H519)</f>
        <v/>
      </c>
      <c r="H518" s="148" t="str">
        <f>IF('DATA ENTRY'!I519="","",'DATA ENTRY'!I519)</f>
        <v/>
      </c>
      <c r="I518" s="22" t="str">
        <f>IF('DATA ENTRY'!N519="","",'DATA ENTRY'!N519)</f>
        <v/>
      </c>
      <c r="J518" s="147" t="str">
        <f>IF('DATA ENTRY'!O519="","",'DATA ENTRY'!O519)</f>
        <v/>
      </c>
      <c r="K518" s="22" t="str">
        <f>IF('DATA ENTRY'!P519="","",'DATA ENTRY'!P519)</f>
        <v/>
      </c>
      <c r="L518" s="147" t="str">
        <f>IF('DATA ENTRY'!Q519="","",'DATA ENTRY'!Q519)</f>
        <v/>
      </c>
      <c r="M518" s="22" t="str">
        <f>IF('DATA ENTRY'!R519="","",'DATA ENTRY'!R519)</f>
        <v/>
      </c>
      <c r="N518" s="147" t="str">
        <f>IF('DATA ENTRY'!S519="","",'DATA ENTRY'!S519)</f>
        <v/>
      </c>
      <c r="O518" s="147" t="str">
        <f t="shared" ref="O518:O581" si="8">IFERROR(IF(J518="","",SUM(J518*75%+L518*25%)),"")</f>
        <v/>
      </c>
      <c r="P518" s="74" t="str">
        <f>IF('DATA ENTRY'!T519="","",'DATA ENTRY'!T519)</f>
        <v/>
      </c>
      <c r="Q518" s="74" t="str">
        <f>IF('DATA ENTRY'!U519="","",'DATA ENTRY'!U519)</f>
        <v/>
      </c>
      <c r="R518" s="22" t="str">
        <f>IF('DATA ENTRY'!W519="","",'DATA ENTRY'!W519)</f>
        <v/>
      </c>
      <c r="S518" s="22" t="str">
        <f>IF('DATA ENTRY'!X519="","",'DATA ENTRY'!X519)</f>
        <v/>
      </c>
      <c r="T518" s="22" t="str">
        <f>IF('DATA ENTRY'!AA519="","",'DATA ENTRY'!AA519)</f>
        <v/>
      </c>
      <c r="U518" s="22" t="str">
        <f>IF(O518="","",SUMPRODUCT(--(D518=$D$5:$D$1071),--(F518=$F$5:$F$1071),--(E518=$E$5:$E$1071),--(O518&lt;$O$5:$O$1071))+COUNTIF($O$5:O518,O518))</f>
        <v/>
      </c>
    </row>
    <row r="519" spans="1:21">
      <c r="A519" s="22" t="str">
        <f>IF(AND(H519="",D519="",F519="",G519="",I519="",J519=""),"",SUBTOTAL(3,$B$5:B519))</f>
        <v/>
      </c>
      <c r="B519" s="74" t="str">
        <f>IF('DATA ENTRY'!B520="","",'DATA ENTRY'!B520)</f>
        <v/>
      </c>
      <c r="C519" s="74" t="str">
        <f>IF('DATA ENTRY'!C520="","",'DATA ENTRY'!C520)</f>
        <v/>
      </c>
      <c r="D519" s="74" t="str">
        <f>IF('DATA ENTRY'!E520="","",'DATA ENTRY'!E520)</f>
        <v/>
      </c>
      <c r="E519" s="22" t="str">
        <f>IF('DATA ENTRY'!G520="","",'DATA ENTRY'!G520)</f>
        <v/>
      </c>
      <c r="F519" s="22" t="str">
        <f>IF('DATA ENTRY'!F520="","",'DATA ENTRY'!F520)</f>
        <v/>
      </c>
      <c r="G519" s="148" t="str">
        <f>IF('DATA ENTRY'!H520="","",'DATA ENTRY'!H520)</f>
        <v/>
      </c>
      <c r="H519" s="148" t="str">
        <f>IF('DATA ENTRY'!I520="","",'DATA ENTRY'!I520)</f>
        <v/>
      </c>
      <c r="I519" s="22" t="str">
        <f>IF('DATA ENTRY'!N520="","",'DATA ENTRY'!N520)</f>
        <v/>
      </c>
      <c r="J519" s="147" t="str">
        <f>IF('DATA ENTRY'!O520="","",'DATA ENTRY'!O520)</f>
        <v/>
      </c>
      <c r="K519" s="22" t="str">
        <f>IF('DATA ENTRY'!P520="","",'DATA ENTRY'!P520)</f>
        <v/>
      </c>
      <c r="L519" s="147" t="str">
        <f>IF('DATA ENTRY'!Q520="","",'DATA ENTRY'!Q520)</f>
        <v/>
      </c>
      <c r="M519" s="22" t="str">
        <f>IF('DATA ENTRY'!R520="","",'DATA ENTRY'!R520)</f>
        <v/>
      </c>
      <c r="N519" s="147" t="str">
        <f>IF('DATA ENTRY'!S520="","",'DATA ENTRY'!S520)</f>
        <v/>
      </c>
      <c r="O519" s="147" t="str">
        <f t="shared" si="8"/>
        <v/>
      </c>
      <c r="P519" s="74" t="str">
        <f>IF('DATA ENTRY'!T520="","",'DATA ENTRY'!T520)</f>
        <v/>
      </c>
      <c r="Q519" s="74" t="str">
        <f>IF('DATA ENTRY'!U520="","",'DATA ENTRY'!U520)</f>
        <v/>
      </c>
      <c r="R519" s="22" t="str">
        <f>IF('DATA ENTRY'!W520="","",'DATA ENTRY'!W520)</f>
        <v/>
      </c>
      <c r="S519" s="22" t="str">
        <f>IF('DATA ENTRY'!X520="","",'DATA ENTRY'!X520)</f>
        <v/>
      </c>
      <c r="T519" s="22" t="str">
        <f>IF('DATA ENTRY'!AA520="","",'DATA ENTRY'!AA520)</f>
        <v/>
      </c>
      <c r="U519" s="22" t="str">
        <f>IF(O519="","",SUMPRODUCT(--(D519=$D$5:$D$1071),--(F519=$F$5:$F$1071),--(E519=$E$5:$E$1071),--(O519&lt;$O$5:$O$1071))+COUNTIF($O$5:O519,O519))</f>
        <v/>
      </c>
    </row>
    <row r="520" spans="1:21">
      <c r="A520" s="22" t="str">
        <f>IF(AND(H520="",D520="",F520="",G520="",I520="",J520=""),"",SUBTOTAL(3,$B$5:B520))</f>
        <v/>
      </c>
      <c r="B520" s="74" t="str">
        <f>IF('DATA ENTRY'!B521="","",'DATA ENTRY'!B521)</f>
        <v/>
      </c>
      <c r="C520" s="74" t="str">
        <f>IF('DATA ENTRY'!C521="","",'DATA ENTRY'!C521)</f>
        <v/>
      </c>
      <c r="D520" s="74" t="str">
        <f>IF('DATA ENTRY'!E521="","",'DATA ENTRY'!E521)</f>
        <v/>
      </c>
      <c r="E520" s="22" t="str">
        <f>IF('DATA ENTRY'!G521="","",'DATA ENTRY'!G521)</f>
        <v/>
      </c>
      <c r="F520" s="22" t="str">
        <f>IF('DATA ENTRY'!F521="","",'DATA ENTRY'!F521)</f>
        <v/>
      </c>
      <c r="G520" s="148" t="str">
        <f>IF('DATA ENTRY'!H521="","",'DATA ENTRY'!H521)</f>
        <v/>
      </c>
      <c r="H520" s="148" t="str">
        <f>IF('DATA ENTRY'!I521="","",'DATA ENTRY'!I521)</f>
        <v/>
      </c>
      <c r="I520" s="22" t="str">
        <f>IF('DATA ENTRY'!N521="","",'DATA ENTRY'!N521)</f>
        <v/>
      </c>
      <c r="J520" s="147" t="str">
        <f>IF('DATA ENTRY'!O521="","",'DATA ENTRY'!O521)</f>
        <v/>
      </c>
      <c r="K520" s="22" t="str">
        <f>IF('DATA ENTRY'!P521="","",'DATA ENTRY'!P521)</f>
        <v/>
      </c>
      <c r="L520" s="147" t="str">
        <f>IF('DATA ENTRY'!Q521="","",'DATA ENTRY'!Q521)</f>
        <v/>
      </c>
      <c r="M520" s="22" t="str">
        <f>IF('DATA ENTRY'!R521="","",'DATA ENTRY'!R521)</f>
        <v/>
      </c>
      <c r="N520" s="147" t="str">
        <f>IF('DATA ENTRY'!S521="","",'DATA ENTRY'!S521)</f>
        <v/>
      </c>
      <c r="O520" s="147" t="str">
        <f t="shared" si="8"/>
        <v/>
      </c>
      <c r="P520" s="74" t="str">
        <f>IF('DATA ENTRY'!T521="","",'DATA ENTRY'!T521)</f>
        <v/>
      </c>
      <c r="Q520" s="74" t="str">
        <f>IF('DATA ENTRY'!U521="","",'DATA ENTRY'!U521)</f>
        <v/>
      </c>
      <c r="R520" s="22" t="str">
        <f>IF('DATA ENTRY'!W521="","",'DATA ENTRY'!W521)</f>
        <v/>
      </c>
      <c r="S520" s="22" t="str">
        <f>IF('DATA ENTRY'!X521="","",'DATA ENTRY'!X521)</f>
        <v/>
      </c>
      <c r="T520" s="22" t="str">
        <f>IF('DATA ENTRY'!AA521="","",'DATA ENTRY'!AA521)</f>
        <v/>
      </c>
      <c r="U520" s="22" t="str">
        <f>IF(O520="","",SUMPRODUCT(--(D520=$D$5:$D$1071),--(F520=$F$5:$F$1071),--(E520=$E$5:$E$1071),--(O520&lt;$O$5:$O$1071))+COUNTIF($O$5:O520,O520))</f>
        <v/>
      </c>
    </row>
    <row r="521" spans="1:21">
      <c r="A521" s="22" t="str">
        <f>IF(AND(H521="",D521="",F521="",G521="",I521="",J521=""),"",SUBTOTAL(3,$B$5:B521))</f>
        <v/>
      </c>
      <c r="B521" s="74" t="str">
        <f>IF('DATA ENTRY'!B522="","",'DATA ENTRY'!B522)</f>
        <v/>
      </c>
      <c r="C521" s="74" t="str">
        <f>IF('DATA ENTRY'!C522="","",'DATA ENTRY'!C522)</f>
        <v/>
      </c>
      <c r="D521" s="74" t="str">
        <f>IF('DATA ENTRY'!E522="","",'DATA ENTRY'!E522)</f>
        <v/>
      </c>
      <c r="E521" s="22" t="str">
        <f>IF('DATA ENTRY'!G522="","",'DATA ENTRY'!G522)</f>
        <v/>
      </c>
      <c r="F521" s="22" t="str">
        <f>IF('DATA ENTRY'!F522="","",'DATA ENTRY'!F522)</f>
        <v/>
      </c>
      <c r="G521" s="148" t="str">
        <f>IF('DATA ENTRY'!H522="","",'DATA ENTRY'!H522)</f>
        <v/>
      </c>
      <c r="H521" s="148" t="str">
        <f>IF('DATA ENTRY'!I522="","",'DATA ENTRY'!I522)</f>
        <v/>
      </c>
      <c r="I521" s="22" t="str">
        <f>IF('DATA ENTRY'!N522="","",'DATA ENTRY'!N522)</f>
        <v/>
      </c>
      <c r="J521" s="147" t="str">
        <f>IF('DATA ENTRY'!O522="","",'DATA ENTRY'!O522)</f>
        <v/>
      </c>
      <c r="K521" s="22" t="str">
        <f>IF('DATA ENTRY'!P522="","",'DATA ENTRY'!P522)</f>
        <v/>
      </c>
      <c r="L521" s="147" t="str">
        <f>IF('DATA ENTRY'!Q522="","",'DATA ENTRY'!Q522)</f>
        <v/>
      </c>
      <c r="M521" s="22" t="str">
        <f>IF('DATA ENTRY'!R522="","",'DATA ENTRY'!R522)</f>
        <v/>
      </c>
      <c r="N521" s="147" t="str">
        <f>IF('DATA ENTRY'!S522="","",'DATA ENTRY'!S522)</f>
        <v/>
      </c>
      <c r="O521" s="147" t="str">
        <f t="shared" si="8"/>
        <v/>
      </c>
      <c r="P521" s="74" t="str">
        <f>IF('DATA ENTRY'!T522="","",'DATA ENTRY'!T522)</f>
        <v/>
      </c>
      <c r="Q521" s="74" t="str">
        <f>IF('DATA ENTRY'!U522="","",'DATA ENTRY'!U522)</f>
        <v/>
      </c>
      <c r="R521" s="22" t="str">
        <f>IF('DATA ENTRY'!W522="","",'DATA ENTRY'!W522)</f>
        <v/>
      </c>
      <c r="S521" s="22" t="str">
        <f>IF('DATA ENTRY'!X522="","",'DATA ENTRY'!X522)</f>
        <v/>
      </c>
      <c r="T521" s="22" t="str">
        <f>IF('DATA ENTRY'!AA522="","",'DATA ENTRY'!AA522)</f>
        <v/>
      </c>
      <c r="U521" s="22" t="str">
        <f>IF(O521="","",SUMPRODUCT(--(D521=$D$5:$D$1071),--(F521=$F$5:$F$1071),--(E521=$E$5:$E$1071),--(O521&lt;$O$5:$O$1071))+COUNTIF($O$5:O521,O521))</f>
        <v/>
      </c>
    </row>
    <row r="522" spans="1:21">
      <c r="A522" s="22" t="str">
        <f>IF(AND(H522="",D522="",F522="",G522="",I522="",J522=""),"",SUBTOTAL(3,$B$5:B522))</f>
        <v/>
      </c>
      <c r="B522" s="74" t="str">
        <f>IF('DATA ENTRY'!B523="","",'DATA ENTRY'!B523)</f>
        <v/>
      </c>
      <c r="C522" s="74" t="str">
        <f>IF('DATA ENTRY'!C523="","",'DATA ENTRY'!C523)</f>
        <v/>
      </c>
      <c r="D522" s="74" t="str">
        <f>IF('DATA ENTRY'!E523="","",'DATA ENTRY'!E523)</f>
        <v/>
      </c>
      <c r="E522" s="22" t="str">
        <f>IF('DATA ENTRY'!G523="","",'DATA ENTRY'!G523)</f>
        <v/>
      </c>
      <c r="F522" s="22" t="str">
        <f>IF('DATA ENTRY'!F523="","",'DATA ENTRY'!F523)</f>
        <v/>
      </c>
      <c r="G522" s="148" t="str">
        <f>IF('DATA ENTRY'!H523="","",'DATA ENTRY'!H523)</f>
        <v/>
      </c>
      <c r="H522" s="148" t="str">
        <f>IF('DATA ENTRY'!I523="","",'DATA ENTRY'!I523)</f>
        <v/>
      </c>
      <c r="I522" s="22" t="str">
        <f>IF('DATA ENTRY'!N523="","",'DATA ENTRY'!N523)</f>
        <v/>
      </c>
      <c r="J522" s="147" t="str">
        <f>IF('DATA ENTRY'!O523="","",'DATA ENTRY'!O523)</f>
        <v/>
      </c>
      <c r="K522" s="22" t="str">
        <f>IF('DATA ENTRY'!P523="","",'DATA ENTRY'!P523)</f>
        <v/>
      </c>
      <c r="L522" s="147" t="str">
        <f>IF('DATA ENTRY'!Q523="","",'DATA ENTRY'!Q523)</f>
        <v/>
      </c>
      <c r="M522" s="22" t="str">
        <f>IF('DATA ENTRY'!R523="","",'DATA ENTRY'!R523)</f>
        <v/>
      </c>
      <c r="N522" s="147" t="str">
        <f>IF('DATA ENTRY'!S523="","",'DATA ENTRY'!S523)</f>
        <v/>
      </c>
      <c r="O522" s="147" t="str">
        <f t="shared" si="8"/>
        <v/>
      </c>
      <c r="P522" s="74" t="str">
        <f>IF('DATA ENTRY'!T523="","",'DATA ENTRY'!T523)</f>
        <v/>
      </c>
      <c r="Q522" s="74" t="str">
        <f>IF('DATA ENTRY'!U523="","",'DATA ENTRY'!U523)</f>
        <v/>
      </c>
      <c r="R522" s="22" t="str">
        <f>IF('DATA ENTRY'!W523="","",'DATA ENTRY'!W523)</f>
        <v/>
      </c>
      <c r="S522" s="22" t="str">
        <f>IF('DATA ENTRY'!X523="","",'DATA ENTRY'!X523)</f>
        <v/>
      </c>
      <c r="T522" s="22" t="str">
        <f>IF('DATA ENTRY'!AA523="","",'DATA ENTRY'!AA523)</f>
        <v/>
      </c>
      <c r="U522" s="22" t="str">
        <f>IF(O522="","",SUMPRODUCT(--(D522=$D$5:$D$1071),--(F522=$F$5:$F$1071),--(E522=$E$5:$E$1071),--(O522&lt;$O$5:$O$1071))+COUNTIF($O$5:O522,O522))</f>
        <v/>
      </c>
    </row>
    <row r="523" spans="1:21">
      <c r="A523" s="22" t="str">
        <f>IF(AND(H523="",D523="",F523="",G523="",I523="",J523=""),"",SUBTOTAL(3,$B$5:B523))</f>
        <v/>
      </c>
      <c r="B523" s="74" t="str">
        <f>IF('DATA ENTRY'!B524="","",'DATA ENTRY'!B524)</f>
        <v/>
      </c>
      <c r="C523" s="74" t="str">
        <f>IF('DATA ENTRY'!C524="","",'DATA ENTRY'!C524)</f>
        <v/>
      </c>
      <c r="D523" s="74" t="str">
        <f>IF('DATA ENTRY'!E524="","",'DATA ENTRY'!E524)</f>
        <v/>
      </c>
      <c r="E523" s="22" t="str">
        <f>IF('DATA ENTRY'!G524="","",'DATA ENTRY'!G524)</f>
        <v/>
      </c>
      <c r="F523" s="22" t="str">
        <f>IF('DATA ENTRY'!F524="","",'DATA ENTRY'!F524)</f>
        <v/>
      </c>
      <c r="G523" s="148" t="str">
        <f>IF('DATA ENTRY'!H524="","",'DATA ENTRY'!H524)</f>
        <v/>
      </c>
      <c r="H523" s="148" t="str">
        <f>IF('DATA ENTRY'!I524="","",'DATA ENTRY'!I524)</f>
        <v/>
      </c>
      <c r="I523" s="22" t="str">
        <f>IF('DATA ENTRY'!N524="","",'DATA ENTRY'!N524)</f>
        <v/>
      </c>
      <c r="J523" s="147" t="str">
        <f>IF('DATA ENTRY'!O524="","",'DATA ENTRY'!O524)</f>
        <v/>
      </c>
      <c r="K523" s="22" t="str">
        <f>IF('DATA ENTRY'!P524="","",'DATA ENTRY'!P524)</f>
        <v/>
      </c>
      <c r="L523" s="147" t="str">
        <f>IF('DATA ENTRY'!Q524="","",'DATA ENTRY'!Q524)</f>
        <v/>
      </c>
      <c r="M523" s="22" t="str">
        <f>IF('DATA ENTRY'!R524="","",'DATA ENTRY'!R524)</f>
        <v/>
      </c>
      <c r="N523" s="147" t="str">
        <f>IF('DATA ENTRY'!S524="","",'DATA ENTRY'!S524)</f>
        <v/>
      </c>
      <c r="O523" s="147" t="str">
        <f t="shared" si="8"/>
        <v/>
      </c>
      <c r="P523" s="74" t="str">
        <f>IF('DATA ENTRY'!T524="","",'DATA ENTRY'!T524)</f>
        <v/>
      </c>
      <c r="Q523" s="74" t="str">
        <f>IF('DATA ENTRY'!U524="","",'DATA ENTRY'!U524)</f>
        <v/>
      </c>
      <c r="R523" s="22" t="str">
        <f>IF('DATA ENTRY'!W524="","",'DATA ENTRY'!W524)</f>
        <v/>
      </c>
      <c r="S523" s="22" t="str">
        <f>IF('DATA ENTRY'!X524="","",'DATA ENTRY'!X524)</f>
        <v/>
      </c>
      <c r="T523" s="22" t="str">
        <f>IF('DATA ENTRY'!AA524="","",'DATA ENTRY'!AA524)</f>
        <v/>
      </c>
      <c r="U523" s="22" t="str">
        <f>IF(O523="","",SUMPRODUCT(--(D523=$D$5:$D$1071),--(F523=$F$5:$F$1071),--(E523=$E$5:$E$1071),--(O523&lt;$O$5:$O$1071))+COUNTIF($O$5:O523,O523))</f>
        <v/>
      </c>
    </row>
    <row r="524" spans="1:21">
      <c r="A524" s="22" t="str">
        <f>IF(AND(H524="",D524="",F524="",G524="",I524="",J524=""),"",SUBTOTAL(3,$B$5:B524))</f>
        <v/>
      </c>
      <c r="B524" s="74" t="str">
        <f>IF('DATA ENTRY'!B525="","",'DATA ENTRY'!B525)</f>
        <v/>
      </c>
      <c r="C524" s="74" t="str">
        <f>IF('DATA ENTRY'!C525="","",'DATA ENTRY'!C525)</f>
        <v/>
      </c>
      <c r="D524" s="74" t="str">
        <f>IF('DATA ENTRY'!E525="","",'DATA ENTRY'!E525)</f>
        <v/>
      </c>
      <c r="E524" s="22" t="str">
        <f>IF('DATA ENTRY'!G525="","",'DATA ENTRY'!G525)</f>
        <v/>
      </c>
      <c r="F524" s="22" t="str">
        <f>IF('DATA ENTRY'!F525="","",'DATA ENTRY'!F525)</f>
        <v/>
      </c>
      <c r="G524" s="148" t="str">
        <f>IF('DATA ENTRY'!H525="","",'DATA ENTRY'!H525)</f>
        <v/>
      </c>
      <c r="H524" s="148" t="str">
        <f>IF('DATA ENTRY'!I525="","",'DATA ENTRY'!I525)</f>
        <v/>
      </c>
      <c r="I524" s="22" t="str">
        <f>IF('DATA ENTRY'!N525="","",'DATA ENTRY'!N525)</f>
        <v/>
      </c>
      <c r="J524" s="147" t="str">
        <f>IF('DATA ENTRY'!O525="","",'DATA ENTRY'!O525)</f>
        <v/>
      </c>
      <c r="K524" s="22" t="str">
        <f>IF('DATA ENTRY'!P525="","",'DATA ENTRY'!P525)</f>
        <v/>
      </c>
      <c r="L524" s="147" t="str">
        <f>IF('DATA ENTRY'!Q525="","",'DATA ENTRY'!Q525)</f>
        <v/>
      </c>
      <c r="M524" s="22" t="str">
        <f>IF('DATA ENTRY'!R525="","",'DATA ENTRY'!R525)</f>
        <v/>
      </c>
      <c r="N524" s="147" t="str">
        <f>IF('DATA ENTRY'!S525="","",'DATA ENTRY'!S525)</f>
        <v/>
      </c>
      <c r="O524" s="147" t="str">
        <f t="shared" si="8"/>
        <v/>
      </c>
      <c r="P524" s="74" t="str">
        <f>IF('DATA ENTRY'!T525="","",'DATA ENTRY'!T525)</f>
        <v/>
      </c>
      <c r="Q524" s="74" t="str">
        <f>IF('DATA ENTRY'!U525="","",'DATA ENTRY'!U525)</f>
        <v/>
      </c>
      <c r="R524" s="22" t="str">
        <f>IF('DATA ENTRY'!W525="","",'DATA ENTRY'!W525)</f>
        <v/>
      </c>
      <c r="S524" s="22" t="str">
        <f>IF('DATA ENTRY'!X525="","",'DATA ENTRY'!X525)</f>
        <v/>
      </c>
      <c r="T524" s="22" t="str">
        <f>IF('DATA ENTRY'!AA525="","",'DATA ENTRY'!AA525)</f>
        <v/>
      </c>
      <c r="U524" s="22" t="str">
        <f>IF(O524="","",SUMPRODUCT(--(D524=$D$5:$D$1071),--(F524=$F$5:$F$1071),--(E524=$E$5:$E$1071),--(O524&lt;$O$5:$O$1071))+COUNTIF($O$5:O524,O524))</f>
        <v/>
      </c>
    </row>
    <row r="525" spans="1:21">
      <c r="A525" s="22" t="str">
        <f>IF(AND(H525="",D525="",F525="",G525="",I525="",J525=""),"",SUBTOTAL(3,$B$5:B525))</f>
        <v/>
      </c>
      <c r="B525" s="74" t="str">
        <f>IF('DATA ENTRY'!B526="","",'DATA ENTRY'!B526)</f>
        <v/>
      </c>
      <c r="C525" s="74" t="str">
        <f>IF('DATA ENTRY'!C526="","",'DATA ENTRY'!C526)</f>
        <v/>
      </c>
      <c r="D525" s="74" t="str">
        <f>IF('DATA ENTRY'!E526="","",'DATA ENTRY'!E526)</f>
        <v/>
      </c>
      <c r="E525" s="22" t="str">
        <f>IF('DATA ENTRY'!G526="","",'DATA ENTRY'!G526)</f>
        <v/>
      </c>
      <c r="F525" s="22" t="str">
        <f>IF('DATA ENTRY'!F526="","",'DATA ENTRY'!F526)</f>
        <v/>
      </c>
      <c r="G525" s="148" t="str">
        <f>IF('DATA ENTRY'!H526="","",'DATA ENTRY'!H526)</f>
        <v/>
      </c>
      <c r="H525" s="148" t="str">
        <f>IF('DATA ENTRY'!I526="","",'DATA ENTRY'!I526)</f>
        <v/>
      </c>
      <c r="I525" s="22" t="str">
        <f>IF('DATA ENTRY'!N526="","",'DATA ENTRY'!N526)</f>
        <v/>
      </c>
      <c r="J525" s="147" t="str">
        <f>IF('DATA ENTRY'!O526="","",'DATA ENTRY'!O526)</f>
        <v/>
      </c>
      <c r="K525" s="22" t="str">
        <f>IF('DATA ENTRY'!P526="","",'DATA ENTRY'!P526)</f>
        <v/>
      </c>
      <c r="L525" s="147" t="str">
        <f>IF('DATA ENTRY'!Q526="","",'DATA ENTRY'!Q526)</f>
        <v/>
      </c>
      <c r="M525" s="22" t="str">
        <f>IF('DATA ENTRY'!R526="","",'DATA ENTRY'!R526)</f>
        <v/>
      </c>
      <c r="N525" s="147" t="str">
        <f>IF('DATA ENTRY'!S526="","",'DATA ENTRY'!S526)</f>
        <v/>
      </c>
      <c r="O525" s="147" t="str">
        <f t="shared" si="8"/>
        <v/>
      </c>
      <c r="P525" s="74" t="str">
        <f>IF('DATA ENTRY'!T526="","",'DATA ENTRY'!T526)</f>
        <v/>
      </c>
      <c r="Q525" s="74" t="str">
        <f>IF('DATA ENTRY'!U526="","",'DATA ENTRY'!U526)</f>
        <v/>
      </c>
      <c r="R525" s="22" t="str">
        <f>IF('DATA ENTRY'!W526="","",'DATA ENTRY'!W526)</f>
        <v/>
      </c>
      <c r="S525" s="22" t="str">
        <f>IF('DATA ENTRY'!X526="","",'DATA ENTRY'!X526)</f>
        <v/>
      </c>
      <c r="T525" s="22" t="str">
        <f>IF('DATA ENTRY'!AA526="","",'DATA ENTRY'!AA526)</f>
        <v/>
      </c>
      <c r="U525" s="22" t="str">
        <f>IF(O525="","",SUMPRODUCT(--(D525=$D$5:$D$1071),--(F525=$F$5:$F$1071),--(E525=$E$5:$E$1071),--(O525&lt;$O$5:$O$1071))+COUNTIF($O$5:O525,O525))</f>
        <v/>
      </c>
    </row>
    <row r="526" spans="1:21">
      <c r="A526" s="22" t="str">
        <f>IF(AND(H526="",D526="",F526="",G526="",I526="",J526=""),"",SUBTOTAL(3,$B$5:B526))</f>
        <v/>
      </c>
      <c r="B526" s="74" t="str">
        <f>IF('DATA ENTRY'!B527="","",'DATA ENTRY'!B527)</f>
        <v/>
      </c>
      <c r="C526" s="74" t="str">
        <f>IF('DATA ENTRY'!C527="","",'DATA ENTRY'!C527)</f>
        <v/>
      </c>
      <c r="D526" s="74" t="str">
        <f>IF('DATA ENTRY'!E527="","",'DATA ENTRY'!E527)</f>
        <v/>
      </c>
      <c r="E526" s="22" t="str">
        <f>IF('DATA ENTRY'!G527="","",'DATA ENTRY'!G527)</f>
        <v/>
      </c>
      <c r="F526" s="22" t="str">
        <f>IF('DATA ENTRY'!F527="","",'DATA ENTRY'!F527)</f>
        <v/>
      </c>
      <c r="G526" s="148" t="str">
        <f>IF('DATA ENTRY'!H527="","",'DATA ENTRY'!H527)</f>
        <v/>
      </c>
      <c r="H526" s="148" t="str">
        <f>IF('DATA ENTRY'!I527="","",'DATA ENTRY'!I527)</f>
        <v/>
      </c>
      <c r="I526" s="22" t="str">
        <f>IF('DATA ENTRY'!N527="","",'DATA ENTRY'!N527)</f>
        <v/>
      </c>
      <c r="J526" s="147" t="str">
        <f>IF('DATA ENTRY'!O527="","",'DATA ENTRY'!O527)</f>
        <v/>
      </c>
      <c r="K526" s="22" t="str">
        <f>IF('DATA ENTRY'!P527="","",'DATA ENTRY'!P527)</f>
        <v/>
      </c>
      <c r="L526" s="147" t="str">
        <f>IF('DATA ENTRY'!Q527="","",'DATA ENTRY'!Q527)</f>
        <v/>
      </c>
      <c r="M526" s="22" t="str">
        <f>IF('DATA ENTRY'!R527="","",'DATA ENTRY'!R527)</f>
        <v/>
      </c>
      <c r="N526" s="147" t="str">
        <f>IF('DATA ENTRY'!S527="","",'DATA ENTRY'!S527)</f>
        <v/>
      </c>
      <c r="O526" s="147" t="str">
        <f t="shared" si="8"/>
        <v/>
      </c>
      <c r="P526" s="74" t="str">
        <f>IF('DATA ENTRY'!T527="","",'DATA ENTRY'!T527)</f>
        <v/>
      </c>
      <c r="Q526" s="74" t="str">
        <f>IF('DATA ENTRY'!U527="","",'DATA ENTRY'!U527)</f>
        <v/>
      </c>
      <c r="R526" s="22" t="str">
        <f>IF('DATA ENTRY'!W527="","",'DATA ENTRY'!W527)</f>
        <v/>
      </c>
      <c r="S526" s="22" t="str">
        <f>IF('DATA ENTRY'!X527="","",'DATA ENTRY'!X527)</f>
        <v/>
      </c>
      <c r="T526" s="22" t="str">
        <f>IF('DATA ENTRY'!AA527="","",'DATA ENTRY'!AA527)</f>
        <v/>
      </c>
      <c r="U526" s="22" t="str">
        <f>IF(O526="","",SUMPRODUCT(--(D526=$D$5:$D$1071),--(F526=$F$5:$F$1071),--(E526=$E$5:$E$1071),--(O526&lt;$O$5:$O$1071))+COUNTIF($O$5:O526,O526))</f>
        <v/>
      </c>
    </row>
    <row r="527" spans="1:21">
      <c r="A527" s="22" t="str">
        <f>IF(AND(H527="",D527="",F527="",G527="",I527="",J527=""),"",SUBTOTAL(3,$B$5:B527))</f>
        <v/>
      </c>
      <c r="B527" s="74" t="str">
        <f>IF('DATA ENTRY'!B528="","",'DATA ENTRY'!B528)</f>
        <v/>
      </c>
      <c r="C527" s="74" t="str">
        <f>IF('DATA ENTRY'!C528="","",'DATA ENTRY'!C528)</f>
        <v/>
      </c>
      <c r="D527" s="74" t="str">
        <f>IF('DATA ENTRY'!E528="","",'DATA ENTRY'!E528)</f>
        <v/>
      </c>
      <c r="E527" s="22" t="str">
        <f>IF('DATA ENTRY'!G528="","",'DATA ENTRY'!G528)</f>
        <v/>
      </c>
      <c r="F527" s="22" t="str">
        <f>IF('DATA ENTRY'!F528="","",'DATA ENTRY'!F528)</f>
        <v/>
      </c>
      <c r="G527" s="148" t="str">
        <f>IF('DATA ENTRY'!H528="","",'DATA ENTRY'!H528)</f>
        <v/>
      </c>
      <c r="H527" s="148" t="str">
        <f>IF('DATA ENTRY'!I528="","",'DATA ENTRY'!I528)</f>
        <v/>
      </c>
      <c r="I527" s="22" t="str">
        <f>IF('DATA ENTRY'!N528="","",'DATA ENTRY'!N528)</f>
        <v/>
      </c>
      <c r="J527" s="147" t="str">
        <f>IF('DATA ENTRY'!O528="","",'DATA ENTRY'!O528)</f>
        <v/>
      </c>
      <c r="K527" s="22" t="str">
        <f>IF('DATA ENTRY'!P528="","",'DATA ENTRY'!P528)</f>
        <v/>
      </c>
      <c r="L527" s="147" t="str">
        <f>IF('DATA ENTRY'!Q528="","",'DATA ENTRY'!Q528)</f>
        <v/>
      </c>
      <c r="M527" s="22" t="str">
        <f>IF('DATA ENTRY'!R528="","",'DATA ENTRY'!R528)</f>
        <v/>
      </c>
      <c r="N527" s="147" t="str">
        <f>IF('DATA ENTRY'!S528="","",'DATA ENTRY'!S528)</f>
        <v/>
      </c>
      <c r="O527" s="147" t="str">
        <f t="shared" si="8"/>
        <v/>
      </c>
      <c r="P527" s="74" t="str">
        <f>IF('DATA ENTRY'!T528="","",'DATA ENTRY'!T528)</f>
        <v/>
      </c>
      <c r="Q527" s="74" t="str">
        <f>IF('DATA ENTRY'!U528="","",'DATA ENTRY'!U528)</f>
        <v/>
      </c>
      <c r="R527" s="22" t="str">
        <f>IF('DATA ENTRY'!W528="","",'DATA ENTRY'!W528)</f>
        <v/>
      </c>
      <c r="S527" s="22" t="str">
        <f>IF('DATA ENTRY'!X528="","",'DATA ENTRY'!X528)</f>
        <v/>
      </c>
      <c r="T527" s="22" t="str">
        <f>IF('DATA ENTRY'!AA528="","",'DATA ENTRY'!AA528)</f>
        <v/>
      </c>
      <c r="U527" s="22" t="str">
        <f>IF(O527="","",SUMPRODUCT(--(D527=$D$5:$D$1071),--(F527=$F$5:$F$1071),--(E527=$E$5:$E$1071),--(O527&lt;$O$5:$O$1071))+COUNTIF($O$5:O527,O527))</f>
        <v/>
      </c>
    </row>
    <row r="528" spans="1:21">
      <c r="A528" s="22" t="str">
        <f>IF(AND(H528="",D528="",F528="",G528="",I528="",J528=""),"",SUBTOTAL(3,$B$5:B528))</f>
        <v/>
      </c>
      <c r="B528" s="74" t="str">
        <f>IF('DATA ENTRY'!B529="","",'DATA ENTRY'!B529)</f>
        <v/>
      </c>
      <c r="C528" s="74" t="str">
        <f>IF('DATA ENTRY'!C529="","",'DATA ENTRY'!C529)</f>
        <v/>
      </c>
      <c r="D528" s="74" t="str">
        <f>IF('DATA ENTRY'!E529="","",'DATA ENTRY'!E529)</f>
        <v/>
      </c>
      <c r="E528" s="22" t="str">
        <f>IF('DATA ENTRY'!G529="","",'DATA ENTRY'!G529)</f>
        <v/>
      </c>
      <c r="F528" s="22" t="str">
        <f>IF('DATA ENTRY'!F529="","",'DATA ENTRY'!F529)</f>
        <v/>
      </c>
      <c r="G528" s="148" t="str">
        <f>IF('DATA ENTRY'!H529="","",'DATA ENTRY'!H529)</f>
        <v/>
      </c>
      <c r="H528" s="148" t="str">
        <f>IF('DATA ENTRY'!I529="","",'DATA ENTRY'!I529)</f>
        <v/>
      </c>
      <c r="I528" s="22" t="str">
        <f>IF('DATA ENTRY'!N529="","",'DATA ENTRY'!N529)</f>
        <v/>
      </c>
      <c r="J528" s="147" t="str">
        <f>IF('DATA ENTRY'!O529="","",'DATA ENTRY'!O529)</f>
        <v/>
      </c>
      <c r="K528" s="22" t="str">
        <f>IF('DATA ENTRY'!P529="","",'DATA ENTRY'!P529)</f>
        <v/>
      </c>
      <c r="L528" s="147" t="str">
        <f>IF('DATA ENTRY'!Q529="","",'DATA ENTRY'!Q529)</f>
        <v/>
      </c>
      <c r="M528" s="22" t="str">
        <f>IF('DATA ENTRY'!R529="","",'DATA ENTRY'!R529)</f>
        <v/>
      </c>
      <c r="N528" s="147" t="str">
        <f>IF('DATA ENTRY'!S529="","",'DATA ENTRY'!S529)</f>
        <v/>
      </c>
      <c r="O528" s="147" t="str">
        <f t="shared" si="8"/>
        <v/>
      </c>
      <c r="P528" s="74" t="str">
        <f>IF('DATA ENTRY'!T529="","",'DATA ENTRY'!T529)</f>
        <v/>
      </c>
      <c r="Q528" s="74" t="str">
        <f>IF('DATA ENTRY'!U529="","",'DATA ENTRY'!U529)</f>
        <v/>
      </c>
      <c r="R528" s="22" t="str">
        <f>IF('DATA ENTRY'!W529="","",'DATA ENTRY'!W529)</f>
        <v/>
      </c>
      <c r="S528" s="22" t="str">
        <f>IF('DATA ENTRY'!X529="","",'DATA ENTRY'!X529)</f>
        <v/>
      </c>
      <c r="T528" s="22" t="str">
        <f>IF('DATA ENTRY'!AA529="","",'DATA ENTRY'!AA529)</f>
        <v/>
      </c>
      <c r="U528" s="22" t="str">
        <f>IF(O528="","",SUMPRODUCT(--(D528=$D$5:$D$1071),--(F528=$F$5:$F$1071),--(E528=$E$5:$E$1071),--(O528&lt;$O$5:$O$1071))+COUNTIF($O$5:O528,O528))</f>
        <v/>
      </c>
    </row>
    <row r="529" spans="1:21">
      <c r="A529" s="22" t="str">
        <f>IF(AND(H529="",D529="",F529="",G529="",I529="",J529=""),"",SUBTOTAL(3,$B$5:B529))</f>
        <v/>
      </c>
      <c r="B529" s="74" t="str">
        <f>IF('DATA ENTRY'!B530="","",'DATA ENTRY'!B530)</f>
        <v/>
      </c>
      <c r="C529" s="74" t="str">
        <f>IF('DATA ENTRY'!C530="","",'DATA ENTRY'!C530)</f>
        <v/>
      </c>
      <c r="D529" s="74" t="str">
        <f>IF('DATA ENTRY'!E530="","",'DATA ENTRY'!E530)</f>
        <v/>
      </c>
      <c r="E529" s="22" t="str">
        <f>IF('DATA ENTRY'!G530="","",'DATA ENTRY'!G530)</f>
        <v/>
      </c>
      <c r="F529" s="22" t="str">
        <f>IF('DATA ENTRY'!F530="","",'DATA ENTRY'!F530)</f>
        <v/>
      </c>
      <c r="G529" s="148" t="str">
        <f>IF('DATA ENTRY'!H530="","",'DATA ENTRY'!H530)</f>
        <v/>
      </c>
      <c r="H529" s="148" t="str">
        <f>IF('DATA ENTRY'!I530="","",'DATA ENTRY'!I530)</f>
        <v/>
      </c>
      <c r="I529" s="22" t="str">
        <f>IF('DATA ENTRY'!N530="","",'DATA ENTRY'!N530)</f>
        <v/>
      </c>
      <c r="J529" s="147" t="str">
        <f>IF('DATA ENTRY'!O530="","",'DATA ENTRY'!O530)</f>
        <v/>
      </c>
      <c r="K529" s="22" t="str">
        <f>IF('DATA ENTRY'!P530="","",'DATA ENTRY'!P530)</f>
        <v/>
      </c>
      <c r="L529" s="147" t="str">
        <f>IF('DATA ENTRY'!Q530="","",'DATA ENTRY'!Q530)</f>
        <v/>
      </c>
      <c r="M529" s="22" t="str">
        <f>IF('DATA ENTRY'!R530="","",'DATA ENTRY'!R530)</f>
        <v/>
      </c>
      <c r="N529" s="147" t="str">
        <f>IF('DATA ENTRY'!S530="","",'DATA ENTRY'!S530)</f>
        <v/>
      </c>
      <c r="O529" s="147" t="str">
        <f t="shared" si="8"/>
        <v/>
      </c>
      <c r="P529" s="74" t="str">
        <f>IF('DATA ENTRY'!T530="","",'DATA ENTRY'!T530)</f>
        <v/>
      </c>
      <c r="Q529" s="74" t="str">
        <f>IF('DATA ENTRY'!U530="","",'DATA ENTRY'!U530)</f>
        <v/>
      </c>
      <c r="R529" s="22" t="str">
        <f>IF('DATA ENTRY'!W530="","",'DATA ENTRY'!W530)</f>
        <v/>
      </c>
      <c r="S529" s="22" t="str">
        <f>IF('DATA ENTRY'!X530="","",'DATA ENTRY'!X530)</f>
        <v/>
      </c>
      <c r="T529" s="22" t="str">
        <f>IF('DATA ENTRY'!AA530="","",'DATA ENTRY'!AA530)</f>
        <v/>
      </c>
      <c r="U529" s="22" t="str">
        <f>IF(O529="","",SUMPRODUCT(--(D529=$D$5:$D$1071),--(F529=$F$5:$F$1071),--(E529=$E$5:$E$1071),--(O529&lt;$O$5:$O$1071))+COUNTIF($O$5:O529,O529))</f>
        <v/>
      </c>
    </row>
    <row r="530" spans="1:21">
      <c r="A530" s="22" t="str">
        <f>IF(AND(H530="",D530="",F530="",G530="",I530="",J530=""),"",SUBTOTAL(3,$B$5:B530))</f>
        <v/>
      </c>
      <c r="B530" s="74" t="str">
        <f>IF('DATA ENTRY'!B531="","",'DATA ENTRY'!B531)</f>
        <v/>
      </c>
      <c r="C530" s="74" t="str">
        <f>IF('DATA ENTRY'!C531="","",'DATA ENTRY'!C531)</f>
        <v/>
      </c>
      <c r="D530" s="74" t="str">
        <f>IF('DATA ENTRY'!E531="","",'DATA ENTRY'!E531)</f>
        <v/>
      </c>
      <c r="E530" s="22" t="str">
        <f>IF('DATA ENTRY'!G531="","",'DATA ENTRY'!G531)</f>
        <v/>
      </c>
      <c r="F530" s="22" t="str">
        <f>IF('DATA ENTRY'!F531="","",'DATA ENTRY'!F531)</f>
        <v/>
      </c>
      <c r="G530" s="148" t="str">
        <f>IF('DATA ENTRY'!H531="","",'DATA ENTRY'!H531)</f>
        <v/>
      </c>
      <c r="H530" s="148" t="str">
        <f>IF('DATA ENTRY'!I531="","",'DATA ENTRY'!I531)</f>
        <v/>
      </c>
      <c r="I530" s="22" t="str">
        <f>IF('DATA ENTRY'!N531="","",'DATA ENTRY'!N531)</f>
        <v/>
      </c>
      <c r="J530" s="147" t="str">
        <f>IF('DATA ENTRY'!O531="","",'DATA ENTRY'!O531)</f>
        <v/>
      </c>
      <c r="K530" s="22" t="str">
        <f>IF('DATA ENTRY'!P531="","",'DATA ENTRY'!P531)</f>
        <v/>
      </c>
      <c r="L530" s="147" t="str">
        <f>IF('DATA ENTRY'!Q531="","",'DATA ENTRY'!Q531)</f>
        <v/>
      </c>
      <c r="M530" s="22" t="str">
        <f>IF('DATA ENTRY'!R531="","",'DATA ENTRY'!R531)</f>
        <v/>
      </c>
      <c r="N530" s="147" t="str">
        <f>IF('DATA ENTRY'!S531="","",'DATA ENTRY'!S531)</f>
        <v/>
      </c>
      <c r="O530" s="147" t="str">
        <f t="shared" si="8"/>
        <v/>
      </c>
      <c r="P530" s="74" t="str">
        <f>IF('DATA ENTRY'!T531="","",'DATA ENTRY'!T531)</f>
        <v/>
      </c>
      <c r="Q530" s="74" t="str">
        <f>IF('DATA ENTRY'!U531="","",'DATA ENTRY'!U531)</f>
        <v/>
      </c>
      <c r="R530" s="22" t="str">
        <f>IF('DATA ENTRY'!W531="","",'DATA ENTRY'!W531)</f>
        <v/>
      </c>
      <c r="S530" s="22" t="str">
        <f>IF('DATA ENTRY'!X531="","",'DATA ENTRY'!X531)</f>
        <v/>
      </c>
      <c r="T530" s="22" t="str">
        <f>IF('DATA ENTRY'!AA531="","",'DATA ENTRY'!AA531)</f>
        <v/>
      </c>
      <c r="U530" s="22" t="str">
        <f>IF(O530="","",SUMPRODUCT(--(D530=$D$5:$D$1071),--(F530=$F$5:$F$1071),--(E530=$E$5:$E$1071),--(O530&lt;$O$5:$O$1071))+COUNTIF($O$5:O530,O530))</f>
        <v/>
      </c>
    </row>
    <row r="531" spans="1:21">
      <c r="A531" s="22" t="str">
        <f>IF(AND(H531="",D531="",F531="",G531="",I531="",J531=""),"",SUBTOTAL(3,$B$5:B531))</f>
        <v/>
      </c>
      <c r="B531" s="74" t="str">
        <f>IF('DATA ENTRY'!B532="","",'DATA ENTRY'!B532)</f>
        <v/>
      </c>
      <c r="C531" s="74" t="str">
        <f>IF('DATA ENTRY'!C532="","",'DATA ENTRY'!C532)</f>
        <v/>
      </c>
      <c r="D531" s="74" t="str">
        <f>IF('DATA ENTRY'!E532="","",'DATA ENTRY'!E532)</f>
        <v/>
      </c>
      <c r="E531" s="22" t="str">
        <f>IF('DATA ENTRY'!G532="","",'DATA ENTRY'!G532)</f>
        <v/>
      </c>
      <c r="F531" s="22" t="str">
        <f>IF('DATA ENTRY'!F532="","",'DATA ENTRY'!F532)</f>
        <v/>
      </c>
      <c r="G531" s="148" t="str">
        <f>IF('DATA ENTRY'!H532="","",'DATA ENTRY'!H532)</f>
        <v/>
      </c>
      <c r="H531" s="148" t="str">
        <f>IF('DATA ENTRY'!I532="","",'DATA ENTRY'!I532)</f>
        <v/>
      </c>
      <c r="I531" s="22" t="str">
        <f>IF('DATA ENTRY'!N532="","",'DATA ENTRY'!N532)</f>
        <v/>
      </c>
      <c r="J531" s="147" t="str">
        <f>IF('DATA ENTRY'!O532="","",'DATA ENTRY'!O532)</f>
        <v/>
      </c>
      <c r="K531" s="22" t="str">
        <f>IF('DATA ENTRY'!P532="","",'DATA ENTRY'!P532)</f>
        <v/>
      </c>
      <c r="L531" s="147" t="str">
        <f>IF('DATA ENTRY'!Q532="","",'DATA ENTRY'!Q532)</f>
        <v/>
      </c>
      <c r="M531" s="22" t="str">
        <f>IF('DATA ENTRY'!R532="","",'DATA ENTRY'!R532)</f>
        <v/>
      </c>
      <c r="N531" s="147" t="str">
        <f>IF('DATA ENTRY'!S532="","",'DATA ENTRY'!S532)</f>
        <v/>
      </c>
      <c r="O531" s="147" t="str">
        <f t="shared" si="8"/>
        <v/>
      </c>
      <c r="P531" s="74" t="str">
        <f>IF('DATA ENTRY'!T532="","",'DATA ENTRY'!T532)</f>
        <v/>
      </c>
      <c r="Q531" s="74" t="str">
        <f>IF('DATA ENTRY'!U532="","",'DATA ENTRY'!U532)</f>
        <v/>
      </c>
      <c r="R531" s="22" t="str">
        <f>IF('DATA ENTRY'!W532="","",'DATA ENTRY'!W532)</f>
        <v/>
      </c>
      <c r="S531" s="22" t="str">
        <f>IF('DATA ENTRY'!X532="","",'DATA ENTRY'!X532)</f>
        <v/>
      </c>
      <c r="T531" s="22" t="str">
        <f>IF('DATA ENTRY'!AA532="","",'DATA ENTRY'!AA532)</f>
        <v/>
      </c>
      <c r="U531" s="22" t="str">
        <f>IF(O531="","",SUMPRODUCT(--(D531=$D$5:$D$1071),--(F531=$F$5:$F$1071),--(E531=$E$5:$E$1071),--(O531&lt;$O$5:$O$1071))+COUNTIF($O$5:O531,O531))</f>
        <v/>
      </c>
    </row>
    <row r="532" spans="1:21">
      <c r="A532" s="22" t="str">
        <f>IF(AND(H532="",D532="",F532="",G532="",I532="",J532=""),"",SUBTOTAL(3,$B$5:B532))</f>
        <v/>
      </c>
      <c r="B532" s="74" t="str">
        <f>IF('DATA ENTRY'!B533="","",'DATA ENTRY'!B533)</f>
        <v/>
      </c>
      <c r="C532" s="74" t="str">
        <f>IF('DATA ENTRY'!C533="","",'DATA ENTRY'!C533)</f>
        <v/>
      </c>
      <c r="D532" s="74" t="str">
        <f>IF('DATA ENTRY'!E533="","",'DATA ENTRY'!E533)</f>
        <v/>
      </c>
      <c r="E532" s="22" t="str">
        <f>IF('DATA ENTRY'!G533="","",'DATA ENTRY'!G533)</f>
        <v/>
      </c>
      <c r="F532" s="22" t="str">
        <f>IF('DATA ENTRY'!F533="","",'DATA ENTRY'!F533)</f>
        <v/>
      </c>
      <c r="G532" s="148" t="str">
        <f>IF('DATA ENTRY'!H533="","",'DATA ENTRY'!H533)</f>
        <v/>
      </c>
      <c r="H532" s="148" t="str">
        <f>IF('DATA ENTRY'!I533="","",'DATA ENTRY'!I533)</f>
        <v/>
      </c>
      <c r="I532" s="22" t="str">
        <f>IF('DATA ENTRY'!N533="","",'DATA ENTRY'!N533)</f>
        <v/>
      </c>
      <c r="J532" s="147" t="str">
        <f>IF('DATA ENTRY'!O533="","",'DATA ENTRY'!O533)</f>
        <v/>
      </c>
      <c r="K532" s="22" t="str">
        <f>IF('DATA ENTRY'!P533="","",'DATA ENTRY'!P533)</f>
        <v/>
      </c>
      <c r="L532" s="147" t="str">
        <f>IF('DATA ENTRY'!Q533="","",'DATA ENTRY'!Q533)</f>
        <v/>
      </c>
      <c r="M532" s="22" t="str">
        <f>IF('DATA ENTRY'!R533="","",'DATA ENTRY'!R533)</f>
        <v/>
      </c>
      <c r="N532" s="147" t="str">
        <f>IF('DATA ENTRY'!S533="","",'DATA ENTRY'!S533)</f>
        <v/>
      </c>
      <c r="O532" s="147" t="str">
        <f t="shared" si="8"/>
        <v/>
      </c>
      <c r="P532" s="74" t="str">
        <f>IF('DATA ENTRY'!T533="","",'DATA ENTRY'!T533)</f>
        <v/>
      </c>
      <c r="Q532" s="74" t="str">
        <f>IF('DATA ENTRY'!U533="","",'DATA ENTRY'!U533)</f>
        <v/>
      </c>
      <c r="R532" s="22" t="str">
        <f>IF('DATA ENTRY'!W533="","",'DATA ENTRY'!W533)</f>
        <v/>
      </c>
      <c r="S532" s="22" t="str">
        <f>IF('DATA ENTRY'!X533="","",'DATA ENTRY'!X533)</f>
        <v/>
      </c>
      <c r="T532" s="22" t="str">
        <f>IF('DATA ENTRY'!AA533="","",'DATA ENTRY'!AA533)</f>
        <v/>
      </c>
      <c r="U532" s="22" t="str">
        <f>IF(O532="","",SUMPRODUCT(--(D532=$D$5:$D$1071),--(F532=$F$5:$F$1071),--(E532=$E$5:$E$1071),--(O532&lt;$O$5:$O$1071))+COUNTIF($O$5:O532,O532))</f>
        <v/>
      </c>
    </row>
    <row r="533" spans="1:21">
      <c r="A533" s="22" t="str">
        <f>IF(AND(H533="",D533="",F533="",G533="",I533="",J533=""),"",SUBTOTAL(3,$B$5:B533))</f>
        <v/>
      </c>
      <c r="B533" s="74" t="str">
        <f>IF('DATA ENTRY'!B534="","",'DATA ENTRY'!B534)</f>
        <v/>
      </c>
      <c r="C533" s="74" t="str">
        <f>IF('DATA ENTRY'!C534="","",'DATA ENTRY'!C534)</f>
        <v/>
      </c>
      <c r="D533" s="74" t="str">
        <f>IF('DATA ENTRY'!E534="","",'DATA ENTRY'!E534)</f>
        <v/>
      </c>
      <c r="E533" s="22" t="str">
        <f>IF('DATA ENTRY'!G534="","",'DATA ENTRY'!G534)</f>
        <v/>
      </c>
      <c r="F533" s="22" t="str">
        <f>IF('DATA ENTRY'!F534="","",'DATA ENTRY'!F534)</f>
        <v/>
      </c>
      <c r="G533" s="148" t="str">
        <f>IF('DATA ENTRY'!H534="","",'DATA ENTRY'!H534)</f>
        <v/>
      </c>
      <c r="H533" s="148" t="str">
        <f>IF('DATA ENTRY'!I534="","",'DATA ENTRY'!I534)</f>
        <v/>
      </c>
      <c r="I533" s="22" t="str">
        <f>IF('DATA ENTRY'!N534="","",'DATA ENTRY'!N534)</f>
        <v/>
      </c>
      <c r="J533" s="147" t="str">
        <f>IF('DATA ENTRY'!O534="","",'DATA ENTRY'!O534)</f>
        <v/>
      </c>
      <c r="K533" s="22" t="str">
        <f>IF('DATA ENTRY'!P534="","",'DATA ENTRY'!P534)</f>
        <v/>
      </c>
      <c r="L533" s="147" t="str">
        <f>IF('DATA ENTRY'!Q534="","",'DATA ENTRY'!Q534)</f>
        <v/>
      </c>
      <c r="M533" s="22" t="str">
        <f>IF('DATA ENTRY'!R534="","",'DATA ENTRY'!R534)</f>
        <v/>
      </c>
      <c r="N533" s="147" t="str">
        <f>IF('DATA ENTRY'!S534="","",'DATA ENTRY'!S534)</f>
        <v/>
      </c>
      <c r="O533" s="147" t="str">
        <f t="shared" si="8"/>
        <v/>
      </c>
      <c r="P533" s="74" t="str">
        <f>IF('DATA ENTRY'!T534="","",'DATA ENTRY'!T534)</f>
        <v/>
      </c>
      <c r="Q533" s="74" t="str">
        <f>IF('DATA ENTRY'!U534="","",'DATA ENTRY'!U534)</f>
        <v/>
      </c>
      <c r="R533" s="22" t="str">
        <f>IF('DATA ENTRY'!W534="","",'DATA ENTRY'!W534)</f>
        <v/>
      </c>
      <c r="S533" s="22" t="str">
        <f>IF('DATA ENTRY'!X534="","",'DATA ENTRY'!X534)</f>
        <v/>
      </c>
      <c r="T533" s="22" t="str">
        <f>IF('DATA ENTRY'!AA534="","",'DATA ENTRY'!AA534)</f>
        <v/>
      </c>
      <c r="U533" s="22" t="str">
        <f>IF(O533="","",SUMPRODUCT(--(D533=$D$5:$D$1071),--(F533=$F$5:$F$1071),--(E533=$E$5:$E$1071),--(O533&lt;$O$5:$O$1071))+COUNTIF($O$5:O533,O533))</f>
        <v/>
      </c>
    </row>
    <row r="534" spans="1:21">
      <c r="A534" s="22" t="str">
        <f>IF(AND(H534="",D534="",F534="",G534="",I534="",J534=""),"",SUBTOTAL(3,$B$5:B534))</f>
        <v/>
      </c>
      <c r="B534" s="74" t="str">
        <f>IF('DATA ENTRY'!B535="","",'DATA ENTRY'!B535)</f>
        <v/>
      </c>
      <c r="C534" s="74" t="str">
        <f>IF('DATA ENTRY'!C535="","",'DATA ENTRY'!C535)</f>
        <v/>
      </c>
      <c r="D534" s="74" t="str">
        <f>IF('DATA ENTRY'!E535="","",'DATA ENTRY'!E535)</f>
        <v/>
      </c>
      <c r="E534" s="22" t="str">
        <f>IF('DATA ENTRY'!G535="","",'DATA ENTRY'!G535)</f>
        <v/>
      </c>
      <c r="F534" s="22" t="str">
        <f>IF('DATA ENTRY'!F535="","",'DATA ENTRY'!F535)</f>
        <v/>
      </c>
      <c r="G534" s="148" t="str">
        <f>IF('DATA ENTRY'!H535="","",'DATA ENTRY'!H535)</f>
        <v/>
      </c>
      <c r="H534" s="148" t="str">
        <f>IF('DATA ENTRY'!I535="","",'DATA ENTRY'!I535)</f>
        <v/>
      </c>
      <c r="I534" s="22" t="str">
        <f>IF('DATA ENTRY'!N535="","",'DATA ENTRY'!N535)</f>
        <v/>
      </c>
      <c r="J534" s="147" t="str">
        <f>IF('DATA ENTRY'!O535="","",'DATA ENTRY'!O535)</f>
        <v/>
      </c>
      <c r="K534" s="22" t="str">
        <f>IF('DATA ENTRY'!P535="","",'DATA ENTRY'!P535)</f>
        <v/>
      </c>
      <c r="L534" s="147" t="str">
        <f>IF('DATA ENTRY'!Q535="","",'DATA ENTRY'!Q535)</f>
        <v/>
      </c>
      <c r="M534" s="22" t="str">
        <f>IF('DATA ENTRY'!R535="","",'DATA ENTRY'!R535)</f>
        <v/>
      </c>
      <c r="N534" s="147" t="str">
        <f>IF('DATA ENTRY'!S535="","",'DATA ENTRY'!S535)</f>
        <v/>
      </c>
      <c r="O534" s="147" t="str">
        <f t="shared" si="8"/>
        <v/>
      </c>
      <c r="P534" s="74" t="str">
        <f>IF('DATA ENTRY'!T535="","",'DATA ENTRY'!T535)</f>
        <v/>
      </c>
      <c r="Q534" s="74" t="str">
        <f>IF('DATA ENTRY'!U535="","",'DATA ENTRY'!U535)</f>
        <v/>
      </c>
      <c r="R534" s="22" t="str">
        <f>IF('DATA ENTRY'!W535="","",'DATA ENTRY'!W535)</f>
        <v/>
      </c>
      <c r="S534" s="22" t="str">
        <f>IF('DATA ENTRY'!X535="","",'DATA ENTRY'!X535)</f>
        <v/>
      </c>
      <c r="T534" s="22" t="str">
        <f>IF('DATA ENTRY'!AA535="","",'DATA ENTRY'!AA535)</f>
        <v/>
      </c>
      <c r="U534" s="22" t="str">
        <f>IF(O534="","",SUMPRODUCT(--(D534=$D$5:$D$1071),--(F534=$F$5:$F$1071),--(E534=$E$5:$E$1071),--(O534&lt;$O$5:$O$1071))+COUNTIF($O$5:O534,O534))</f>
        <v/>
      </c>
    </row>
    <row r="535" spans="1:21">
      <c r="A535" s="22" t="str">
        <f>IF(AND(H535="",D535="",F535="",G535="",I535="",J535=""),"",SUBTOTAL(3,$B$5:B535))</f>
        <v/>
      </c>
      <c r="B535" s="74" t="str">
        <f>IF('DATA ENTRY'!B536="","",'DATA ENTRY'!B536)</f>
        <v/>
      </c>
      <c r="C535" s="74" t="str">
        <f>IF('DATA ENTRY'!C536="","",'DATA ENTRY'!C536)</f>
        <v/>
      </c>
      <c r="D535" s="74" t="str">
        <f>IF('DATA ENTRY'!E536="","",'DATA ENTRY'!E536)</f>
        <v/>
      </c>
      <c r="E535" s="22" t="str">
        <f>IF('DATA ENTRY'!G536="","",'DATA ENTRY'!G536)</f>
        <v/>
      </c>
      <c r="F535" s="22" t="str">
        <f>IF('DATA ENTRY'!F536="","",'DATA ENTRY'!F536)</f>
        <v/>
      </c>
      <c r="G535" s="148" t="str">
        <f>IF('DATA ENTRY'!H536="","",'DATA ENTRY'!H536)</f>
        <v/>
      </c>
      <c r="H535" s="148" t="str">
        <f>IF('DATA ENTRY'!I536="","",'DATA ENTRY'!I536)</f>
        <v/>
      </c>
      <c r="I535" s="22" t="str">
        <f>IF('DATA ENTRY'!N536="","",'DATA ENTRY'!N536)</f>
        <v/>
      </c>
      <c r="J535" s="147" t="str">
        <f>IF('DATA ENTRY'!O536="","",'DATA ENTRY'!O536)</f>
        <v/>
      </c>
      <c r="K535" s="22" t="str">
        <f>IF('DATA ENTRY'!P536="","",'DATA ENTRY'!P536)</f>
        <v/>
      </c>
      <c r="L535" s="147" t="str">
        <f>IF('DATA ENTRY'!Q536="","",'DATA ENTRY'!Q536)</f>
        <v/>
      </c>
      <c r="M535" s="22" t="str">
        <f>IF('DATA ENTRY'!R536="","",'DATA ENTRY'!R536)</f>
        <v/>
      </c>
      <c r="N535" s="147" t="str">
        <f>IF('DATA ENTRY'!S536="","",'DATA ENTRY'!S536)</f>
        <v/>
      </c>
      <c r="O535" s="147" t="str">
        <f t="shared" si="8"/>
        <v/>
      </c>
      <c r="P535" s="74" t="str">
        <f>IF('DATA ENTRY'!T536="","",'DATA ENTRY'!T536)</f>
        <v/>
      </c>
      <c r="Q535" s="74" t="str">
        <f>IF('DATA ENTRY'!U536="","",'DATA ENTRY'!U536)</f>
        <v/>
      </c>
      <c r="R535" s="22" t="str">
        <f>IF('DATA ENTRY'!W536="","",'DATA ENTRY'!W536)</f>
        <v/>
      </c>
      <c r="S535" s="22" t="str">
        <f>IF('DATA ENTRY'!X536="","",'DATA ENTRY'!X536)</f>
        <v/>
      </c>
      <c r="T535" s="22" t="str">
        <f>IF('DATA ENTRY'!AA536="","",'DATA ENTRY'!AA536)</f>
        <v/>
      </c>
      <c r="U535" s="22" t="str">
        <f>IF(O535="","",SUMPRODUCT(--(D535=$D$5:$D$1071),--(F535=$F$5:$F$1071),--(E535=$E$5:$E$1071),--(O535&lt;$O$5:$O$1071))+COUNTIF($O$5:O535,O535))</f>
        <v/>
      </c>
    </row>
    <row r="536" spans="1:21">
      <c r="A536" s="22" t="str">
        <f>IF(AND(H536="",D536="",F536="",G536="",I536="",J536=""),"",SUBTOTAL(3,$B$5:B536))</f>
        <v/>
      </c>
      <c r="B536" s="74" t="str">
        <f>IF('DATA ENTRY'!B537="","",'DATA ENTRY'!B537)</f>
        <v/>
      </c>
      <c r="C536" s="74" t="str">
        <f>IF('DATA ENTRY'!C537="","",'DATA ENTRY'!C537)</f>
        <v/>
      </c>
      <c r="D536" s="74" t="str">
        <f>IF('DATA ENTRY'!E537="","",'DATA ENTRY'!E537)</f>
        <v/>
      </c>
      <c r="E536" s="22" t="str">
        <f>IF('DATA ENTRY'!G537="","",'DATA ENTRY'!G537)</f>
        <v/>
      </c>
      <c r="F536" s="22" t="str">
        <f>IF('DATA ENTRY'!F537="","",'DATA ENTRY'!F537)</f>
        <v/>
      </c>
      <c r="G536" s="148" t="str">
        <f>IF('DATA ENTRY'!H537="","",'DATA ENTRY'!H537)</f>
        <v/>
      </c>
      <c r="H536" s="148" t="str">
        <f>IF('DATA ENTRY'!I537="","",'DATA ENTRY'!I537)</f>
        <v/>
      </c>
      <c r="I536" s="22" t="str">
        <f>IF('DATA ENTRY'!N537="","",'DATA ENTRY'!N537)</f>
        <v/>
      </c>
      <c r="J536" s="147" t="str">
        <f>IF('DATA ENTRY'!O537="","",'DATA ENTRY'!O537)</f>
        <v/>
      </c>
      <c r="K536" s="22" t="str">
        <f>IF('DATA ENTRY'!P537="","",'DATA ENTRY'!P537)</f>
        <v/>
      </c>
      <c r="L536" s="147" t="str">
        <f>IF('DATA ENTRY'!Q537="","",'DATA ENTRY'!Q537)</f>
        <v/>
      </c>
      <c r="M536" s="22" t="str">
        <f>IF('DATA ENTRY'!R537="","",'DATA ENTRY'!R537)</f>
        <v/>
      </c>
      <c r="N536" s="147" t="str">
        <f>IF('DATA ENTRY'!S537="","",'DATA ENTRY'!S537)</f>
        <v/>
      </c>
      <c r="O536" s="147" t="str">
        <f t="shared" si="8"/>
        <v/>
      </c>
      <c r="P536" s="74" t="str">
        <f>IF('DATA ENTRY'!T537="","",'DATA ENTRY'!T537)</f>
        <v/>
      </c>
      <c r="Q536" s="74" t="str">
        <f>IF('DATA ENTRY'!U537="","",'DATA ENTRY'!U537)</f>
        <v/>
      </c>
      <c r="R536" s="22" t="str">
        <f>IF('DATA ENTRY'!W537="","",'DATA ENTRY'!W537)</f>
        <v/>
      </c>
      <c r="S536" s="22" t="str">
        <f>IF('DATA ENTRY'!X537="","",'DATA ENTRY'!X537)</f>
        <v/>
      </c>
      <c r="T536" s="22" t="str">
        <f>IF('DATA ENTRY'!AA537="","",'DATA ENTRY'!AA537)</f>
        <v/>
      </c>
      <c r="U536" s="22" t="str">
        <f>IF(O536="","",SUMPRODUCT(--(D536=$D$5:$D$1071),--(F536=$F$5:$F$1071),--(E536=$E$5:$E$1071),--(O536&lt;$O$5:$O$1071))+COUNTIF($O$5:O536,O536))</f>
        <v/>
      </c>
    </row>
    <row r="537" spans="1:21">
      <c r="A537" s="22" t="str">
        <f>IF(AND(H537="",D537="",F537="",G537="",I537="",J537=""),"",SUBTOTAL(3,$B$5:B537))</f>
        <v/>
      </c>
      <c r="B537" s="74" t="str">
        <f>IF('DATA ENTRY'!B538="","",'DATA ENTRY'!B538)</f>
        <v/>
      </c>
      <c r="C537" s="74" t="str">
        <f>IF('DATA ENTRY'!C538="","",'DATA ENTRY'!C538)</f>
        <v/>
      </c>
      <c r="D537" s="74" t="str">
        <f>IF('DATA ENTRY'!E538="","",'DATA ENTRY'!E538)</f>
        <v/>
      </c>
      <c r="E537" s="22" t="str">
        <f>IF('DATA ENTRY'!G538="","",'DATA ENTRY'!G538)</f>
        <v/>
      </c>
      <c r="F537" s="22" t="str">
        <f>IF('DATA ENTRY'!F538="","",'DATA ENTRY'!F538)</f>
        <v/>
      </c>
      <c r="G537" s="148" t="str">
        <f>IF('DATA ENTRY'!H538="","",'DATA ENTRY'!H538)</f>
        <v/>
      </c>
      <c r="H537" s="148" t="str">
        <f>IF('DATA ENTRY'!I538="","",'DATA ENTRY'!I538)</f>
        <v/>
      </c>
      <c r="I537" s="22" t="str">
        <f>IF('DATA ENTRY'!N538="","",'DATA ENTRY'!N538)</f>
        <v/>
      </c>
      <c r="J537" s="147" t="str">
        <f>IF('DATA ENTRY'!O538="","",'DATA ENTRY'!O538)</f>
        <v/>
      </c>
      <c r="K537" s="22" t="str">
        <f>IF('DATA ENTRY'!P538="","",'DATA ENTRY'!P538)</f>
        <v/>
      </c>
      <c r="L537" s="147" t="str">
        <f>IF('DATA ENTRY'!Q538="","",'DATA ENTRY'!Q538)</f>
        <v/>
      </c>
      <c r="M537" s="22" t="str">
        <f>IF('DATA ENTRY'!R538="","",'DATA ENTRY'!R538)</f>
        <v/>
      </c>
      <c r="N537" s="147" t="str">
        <f>IF('DATA ENTRY'!S538="","",'DATA ENTRY'!S538)</f>
        <v/>
      </c>
      <c r="O537" s="147" t="str">
        <f t="shared" si="8"/>
        <v/>
      </c>
      <c r="P537" s="74" t="str">
        <f>IF('DATA ENTRY'!T538="","",'DATA ENTRY'!T538)</f>
        <v/>
      </c>
      <c r="Q537" s="74" t="str">
        <f>IF('DATA ENTRY'!U538="","",'DATA ENTRY'!U538)</f>
        <v/>
      </c>
      <c r="R537" s="22" t="str">
        <f>IF('DATA ENTRY'!W538="","",'DATA ENTRY'!W538)</f>
        <v/>
      </c>
      <c r="S537" s="22" t="str">
        <f>IF('DATA ENTRY'!X538="","",'DATA ENTRY'!X538)</f>
        <v/>
      </c>
      <c r="T537" s="22" t="str">
        <f>IF('DATA ENTRY'!AA538="","",'DATA ENTRY'!AA538)</f>
        <v/>
      </c>
      <c r="U537" s="22" t="str">
        <f>IF(O537="","",SUMPRODUCT(--(D537=$D$5:$D$1071),--(F537=$F$5:$F$1071),--(E537=$E$5:$E$1071),--(O537&lt;$O$5:$O$1071))+COUNTIF($O$5:O537,O537))</f>
        <v/>
      </c>
    </row>
    <row r="538" spans="1:21">
      <c r="A538" s="22" t="str">
        <f>IF(AND(H538="",D538="",F538="",G538="",I538="",J538=""),"",SUBTOTAL(3,$B$5:B538))</f>
        <v/>
      </c>
      <c r="B538" s="74" t="str">
        <f>IF('DATA ENTRY'!B539="","",'DATA ENTRY'!B539)</f>
        <v/>
      </c>
      <c r="C538" s="74" t="str">
        <f>IF('DATA ENTRY'!C539="","",'DATA ENTRY'!C539)</f>
        <v/>
      </c>
      <c r="D538" s="74" t="str">
        <f>IF('DATA ENTRY'!E539="","",'DATA ENTRY'!E539)</f>
        <v/>
      </c>
      <c r="E538" s="22" t="str">
        <f>IF('DATA ENTRY'!G539="","",'DATA ENTRY'!G539)</f>
        <v/>
      </c>
      <c r="F538" s="22" t="str">
        <f>IF('DATA ENTRY'!F539="","",'DATA ENTRY'!F539)</f>
        <v/>
      </c>
      <c r="G538" s="148" t="str">
        <f>IF('DATA ENTRY'!H539="","",'DATA ENTRY'!H539)</f>
        <v/>
      </c>
      <c r="H538" s="148" t="str">
        <f>IF('DATA ENTRY'!I539="","",'DATA ENTRY'!I539)</f>
        <v/>
      </c>
      <c r="I538" s="22" t="str">
        <f>IF('DATA ENTRY'!N539="","",'DATA ENTRY'!N539)</f>
        <v/>
      </c>
      <c r="J538" s="147" t="str">
        <f>IF('DATA ENTRY'!O539="","",'DATA ENTRY'!O539)</f>
        <v/>
      </c>
      <c r="K538" s="22" t="str">
        <f>IF('DATA ENTRY'!P539="","",'DATA ENTRY'!P539)</f>
        <v/>
      </c>
      <c r="L538" s="147" t="str">
        <f>IF('DATA ENTRY'!Q539="","",'DATA ENTRY'!Q539)</f>
        <v/>
      </c>
      <c r="M538" s="22" t="str">
        <f>IF('DATA ENTRY'!R539="","",'DATA ENTRY'!R539)</f>
        <v/>
      </c>
      <c r="N538" s="147" t="str">
        <f>IF('DATA ENTRY'!S539="","",'DATA ENTRY'!S539)</f>
        <v/>
      </c>
      <c r="O538" s="147" t="str">
        <f t="shared" si="8"/>
        <v/>
      </c>
      <c r="P538" s="74" t="str">
        <f>IF('DATA ENTRY'!T539="","",'DATA ENTRY'!T539)</f>
        <v/>
      </c>
      <c r="Q538" s="74" t="str">
        <f>IF('DATA ENTRY'!U539="","",'DATA ENTRY'!U539)</f>
        <v/>
      </c>
      <c r="R538" s="22" t="str">
        <f>IF('DATA ENTRY'!W539="","",'DATA ENTRY'!W539)</f>
        <v/>
      </c>
      <c r="S538" s="22" t="str">
        <f>IF('DATA ENTRY'!X539="","",'DATA ENTRY'!X539)</f>
        <v/>
      </c>
      <c r="T538" s="22" t="str">
        <f>IF('DATA ENTRY'!AA539="","",'DATA ENTRY'!AA539)</f>
        <v/>
      </c>
      <c r="U538" s="22" t="str">
        <f>IF(O538="","",SUMPRODUCT(--(D538=$D$5:$D$1071),--(F538=$F$5:$F$1071),--(E538=$E$5:$E$1071),--(O538&lt;$O$5:$O$1071))+COUNTIF($O$5:O538,O538))</f>
        <v/>
      </c>
    </row>
    <row r="539" spans="1:21">
      <c r="A539" s="22" t="str">
        <f>IF(AND(H539="",D539="",F539="",G539="",I539="",J539=""),"",SUBTOTAL(3,$B$5:B539))</f>
        <v/>
      </c>
      <c r="B539" s="74" t="str">
        <f>IF('DATA ENTRY'!B540="","",'DATA ENTRY'!B540)</f>
        <v/>
      </c>
      <c r="C539" s="74" t="str">
        <f>IF('DATA ENTRY'!C540="","",'DATA ENTRY'!C540)</f>
        <v/>
      </c>
      <c r="D539" s="74" t="str">
        <f>IF('DATA ENTRY'!E540="","",'DATA ENTRY'!E540)</f>
        <v/>
      </c>
      <c r="E539" s="22" t="str">
        <f>IF('DATA ENTRY'!G540="","",'DATA ENTRY'!G540)</f>
        <v/>
      </c>
      <c r="F539" s="22" t="str">
        <f>IF('DATA ENTRY'!F540="","",'DATA ENTRY'!F540)</f>
        <v/>
      </c>
      <c r="G539" s="148" t="str">
        <f>IF('DATA ENTRY'!H540="","",'DATA ENTRY'!H540)</f>
        <v/>
      </c>
      <c r="H539" s="148" t="str">
        <f>IF('DATA ENTRY'!I540="","",'DATA ENTRY'!I540)</f>
        <v/>
      </c>
      <c r="I539" s="22" t="str">
        <f>IF('DATA ENTRY'!N540="","",'DATA ENTRY'!N540)</f>
        <v/>
      </c>
      <c r="J539" s="147" t="str">
        <f>IF('DATA ENTRY'!O540="","",'DATA ENTRY'!O540)</f>
        <v/>
      </c>
      <c r="K539" s="22" t="str">
        <f>IF('DATA ENTRY'!P540="","",'DATA ENTRY'!P540)</f>
        <v/>
      </c>
      <c r="L539" s="147" t="str">
        <f>IF('DATA ENTRY'!Q540="","",'DATA ENTRY'!Q540)</f>
        <v/>
      </c>
      <c r="M539" s="22" t="str">
        <f>IF('DATA ENTRY'!R540="","",'DATA ENTRY'!R540)</f>
        <v/>
      </c>
      <c r="N539" s="147" t="str">
        <f>IF('DATA ENTRY'!S540="","",'DATA ENTRY'!S540)</f>
        <v/>
      </c>
      <c r="O539" s="147" t="str">
        <f t="shared" si="8"/>
        <v/>
      </c>
      <c r="P539" s="74" t="str">
        <f>IF('DATA ENTRY'!T540="","",'DATA ENTRY'!T540)</f>
        <v/>
      </c>
      <c r="Q539" s="74" t="str">
        <f>IF('DATA ENTRY'!U540="","",'DATA ENTRY'!U540)</f>
        <v/>
      </c>
      <c r="R539" s="22" t="str">
        <f>IF('DATA ENTRY'!W540="","",'DATA ENTRY'!W540)</f>
        <v/>
      </c>
      <c r="S539" s="22" t="str">
        <f>IF('DATA ENTRY'!X540="","",'DATA ENTRY'!X540)</f>
        <v/>
      </c>
      <c r="T539" s="22" t="str">
        <f>IF('DATA ENTRY'!AA540="","",'DATA ENTRY'!AA540)</f>
        <v/>
      </c>
      <c r="U539" s="22" t="str">
        <f>IF(O539="","",SUMPRODUCT(--(D539=$D$5:$D$1071),--(F539=$F$5:$F$1071),--(E539=$E$5:$E$1071),--(O539&lt;$O$5:$O$1071))+COUNTIF($O$5:O539,O539))</f>
        <v/>
      </c>
    </row>
    <row r="540" spans="1:21">
      <c r="A540" s="22" t="str">
        <f>IF(AND(H540="",D540="",F540="",G540="",I540="",J540=""),"",SUBTOTAL(3,$B$5:B540))</f>
        <v/>
      </c>
      <c r="B540" s="74" t="str">
        <f>IF('DATA ENTRY'!B541="","",'DATA ENTRY'!B541)</f>
        <v/>
      </c>
      <c r="C540" s="74" t="str">
        <f>IF('DATA ENTRY'!C541="","",'DATA ENTRY'!C541)</f>
        <v/>
      </c>
      <c r="D540" s="74" t="str">
        <f>IF('DATA ENTRY'!E541="","",'DATA ENTRY'!E541)</f>
        <v/>
      </c>
      <c r="E540" s="22" t="str">
        <f>IF('DATA ENTRY'!G541="","",'DATA ENTRY'!G541)</f>
        <v/>
      </c>
      <c r="F540" s="22" t="str">
        <f>IF('DATA ENTRY'!F541="","",'DATA ENTRY'!F541)</f>
        <v/>
      </c>
      <c r="G540" s="148" t="str">
        <f>IF('DATA ENTRY'!H541="","",'DATA ENTRY'!H541)</f>
        <v/>
      </c>
      <c r="H540" s="148" t="str">
        <f>IF('DATA ENTRY'!I541="","",'DATA ENTRY'!I541)</f>
        <v/>
      </c>
      <c r="I540" s="22" t="str">
        <f>IF('DATA ENTRY'!N541="","",'DATA ENTRY'!N541)</f>
        <v/>
      </c>
      <c r="J540" s="147" t="str">
        <f>IF('DATA ENTRY'!O541="","",'DATA ENTRY'!O541)</f>
        <v/>
      </c>
      <c r="K540" s="22" t="str">
        <f>IF('DATA ENTRY'!P541="","",'DATA ENTRY'!P541)</f>
        <v/>
      </c>
      <c r="L540" s="147" t="str">
        <f>IF('DATA ENTRY'!Q541="","",'DATA ENTRY'!Q541)</f>
        <v/>
      </c>
      <c r="M540" s="22" t="str">
        <f>IF('DATA ENTRY'!R541="","",'DATA ENTRY'!R541)</f>
        <v/>
      </c>
      <c r="N540" s="147" t="str">
        <f>IF('DATA ENTRY'!S541="","",'DATA ENTRY'!S541)</f>
        <v/>
      </c>
      <c r="O540" s="147" t="str">
        <f t="shared" si="8"/>
        <v/>
      </c>
      <c r="P540" s="74" t="str">
        <f>IF('DATA ENTRY'!T541="","",'DATA ENTRY'!T541)</f>
        <v/>
      </c>
      <c r="Q540" s="74" t="str">
        <f>IF('DATA ENTRY'!U541="","",'DATA ENTRY'!U541)</f>
        <v/>
      </c>
      <c r="R540" s="22" t="str">
        <f>IF('DATA ENTRY'!W541="","",'DATA ENTRY'!W541)</f>
        <v/>
      </c>
      <c r="S540" s="22" t="str">
        <f>IF('DATA ENTRY'!X541="","",'DATA ENTRY'!X541)</f>
        <v/>
      </c>
      <c r="T540" s="22" t="str">
        <f>IF('DATA ENTRY'!AA541="","",'DATA ENTRY'!AA541)</f>
        <v/>
      </c>
      <c r="U540" s="22" t="str">
        <f>IF(O540="","",SUMPRODUCT(--(D540=$D$5:$D$1071),--(F540=$F$5:$F$1071),--(E540=$E$5:$E$1071),--(O540&lt;$O$5:$O$1071))+COUNTIF($O$5:O540,O540))</f>
        <v/>
      </c>
    </row>
    <row r="541" spans="1:21">
      <c r="A541" s="22" t="str">
        <f>IF(AND(H541="",D541="",F541="",G541="",I541="",J541=""),"",SUBTOTAL(3,$B$5:B541))</f>
        <v/>
      </c>
      <c r="B541" s="74" t="str">
        <f>IF('DATA ENTRY'!B542="","",'DATA ENTRY'!B542)</f>
        <v/>
      </c>
      <c r="C541" s="74" t="str">
        <f>IF('DATA ENTRY'!C542="","",'DATA ENTRY'!C542)</f>
        <v/>
      </c>
      <c r="D541" s="74" t="str">
        <f>IF('DATA ENTRY'!E542="","",'DATA ENTRY'!E542)</f>
        <v/>
      </c>
      <c r="E541" s="22" t="str">
        <f>IF('DATA ENTRY'!G542="","",'DATA ENTRY'!G542)</f>
        <v/>
      </c>
      <c r="F541" s="22" t="str">
        <f>IF('DATA ENTRY'!F542="","",'DATA ENTRY'!F542)</f>
        <v/>
      </c>
      <c r="G541" s="148" t="str">
        <f>IF('DATA ENTRY'!H542="","",'DATA ENTRY'!H542)</f>
        <v/>
      </c>
      <c r="H541" s="148" t="str">
        <f>IF('DATA ENTRY'!I542="","",'DATA ENTRY'!I542)</f>
        <v/>
      </c>
      <c r="I541" s="22" t="str">
        <f>IF('DATA ENTRY'!N542="","",'DATA ENTRY'!N542)</f>
        <v/>
      </c>
      <c r="J541" s="147" t="str">
        <f>IF('DATA ENTRY'!O542="","",'DATA ENTRY'!O542)</f>
        <v/>
      </c>
      <c r="K541" s="22" t="str">
        <f>IF('DATA ENTRY'!P542="","",'DATA ENTRY'!P542)</f>
        <v/>
      </c>
      <c r="L541" s="147" t="str">
        <f>IF('DATA ENTRY'!Q542="","",'DATA ENTRY'!Q542)</f>
        <v/>
      </c>
      <c r="M541" s="22" t="str">
        <f>IF('DATA ENTRY'!R542="","",'DATA ENTRY'!R542)</f>
        <v/>
      </c>
      <c r="N541" s="147" t="str">
        <f>IF('DATA ENTRY'!S542="","",'DATA ENTRY'!S542)</f>
        <v/>
      </c>
      <c r="O541" s="147" t="str">
        <f t="shared" si="8"/>
        <v/>
      </c>
      <c r="P541" s="74" t="str">
        <f>IF('DATA ENTRY'!T542="","",'DATA ENTRY'!T542)</f>
        <v/>
      </c>
      <c r="Q541" s="74" t="str">
        <f>IF('DATA ENTRY'!U542="","",'DATA ENTRY'!U542)</f>
        <v/>
      </c>
      <c r="R541" s="22" t="str">
        <f>IF('DATA ENTRY'!W542="","",'DATA ENTRY'!W542)</f>
        <v/>
      </c>
      <c r="S541" s="22" t="str">
        <f>IF('DATA ENTRY'!X542="","",'DATA ENTRY'!X542)</f>
        <v/>
      </c>
      <c r="T541" s="22" t="str">
        <f>IF('DATA ENTRY'!AA542="","",'DATA ENTRY'!AA542)</f>
        <v/>
      </c>
      <c r="U541" s="22" t="str">
        <f>IF(O541="","",SUMPRODUCT(--(D541=$D$5:$D$1071),--(F541=$F$5:$F$1071),--(E541=$E$5:$E$1071),--(O541&lt;$O$5:$O$1071))+COUNTIF($O$5:O541,O541))</f>
        <v/>
      </c>
    </row>
    <row r="542" spans="1:21">
      <c r="A542" s="22" t="str">
        <f>IF(AND(H542="",D542="",F542="",G542="",I542="",J542=""),"",SUBTOTAL(3,$B$5:B542))</f>
        <v/>
      </c>
      <c r="B542" s="74" t="str">
        <f>IF('DATA ENTRY'!B543="","",'DATA ENTRY'!B543)</f>
        <v/>
      </c>
      <c r="C542" s="74" t="str">
        <f>IF('DATA ENTRY'!C543="","",'DATA ENTRY'!C543)</f>
        <v/>
      </c>
      <c r="D542" s="74" t="str">
        <f>IF('DATA ENTRY'!E543="","",'DATA ENTRY'!E543)</f>
        <v/>
      </c>
      <c r="E542" s="22" t="str">
        <f>IF('DATA ENTRY'!G543="","",'DATA ENTRY'!G543)</f>
        <v/>
      </c>
      <c r="F542" s="22" t="str">
        <f>IF('DATA ENTRY'!F543="","",'DATA ENTRY'!F543)</f>
        <v/>
      </c>
      <c r="G542" s="148" t="str">
        <f>IF('DATA ENTRY'!H543="","",'DATA ENTRY'!H543)</f>
        <v/>
      </c>
      <c r="H542" s="148" t="str">
        <f>IF('DATA ENTRY'!I543="","",'DATA ENTRY'!I543)</f>
        <v/>
      </c>
      <c r="I542" s="22" t="str">
        <f>IF('DATA ENTRY'!N543="","",'DATA ENTRY'!N543)</f>
        <v/>
      </c>
      <c r="J542" s="147" t="str">
        <f>IF('DATA ENTRY'!O543="","",'DATA ENTRY'!O543)</f>
        <v/>
      </c>
      <c r="K542" s="22" t="str">
        <f>IF('DATA ENTRY'!P543="","",'DATA ENTRY'!P543)</f>
        <v/>
      </c>
      <c r="L542" s="147" t="str">
        <f>IF('DATA ENTRY'!Q543="","",'DATA ENTRY'!Q543)</f>
        <v/>
      </c>
      <c r="M542" s="22" t="str">
        <f>IF('DATA ENTRY'!R543="","",'DATA ENTRY'!R543)</f>
        <v/>
      </c>
      <c r="N542" s="147" t="str">
        <f>IF('DATA ENTRY'!S543="","",'DATA ENTRY'!S543)</f>
        <v/>
      </c>
      <c r="O542" s="147" t="str">
        <f t="shared" si="8"/>
        <v/>
      </c>
      <c r="P542" s="74" t="str">
        <f>IF('DATA ENTRY'!T543="","",'DATA ENTRY'!T543)</f>
        <v/>
      </c>
      <c r="Q542" s="74" t="str">
        <f>IF('DATA ENTRY'!U543="","",'DATA ENTRY'!U543)</f>
        <v/>
      </c>
      <c r="R542" s="22" t="str">
        <f>IF('DATA ENTRY'!W543="","",'DATA ENTRY'!W543)</f>
        <v/>
      </c>
      <c r="S542" s="22" t="str">
        <f>IF('DATA ENTRY'!X543="","",'DATA ENTRY'!X543)</f>
        <v/>
      </c>
      <c r="T542" s="22" t="str">
        <f>IF('DATA ENTRY'!AA543="","",'DATA ENTRY'!AA543)</f>
        <v/>
      </c>
      <c r="U542" s="22" t="str">
        <f>IF(O542="","",SUMPRODUCT(--(D542=$D$5:$D$1071),--(F542=$F$5:$F$1071),--(E542=$E$5:$E$1071),--(O542&lt;$O$5:$O$1071))+COUNTIF($O$5:O542,O542))</f>
        <v/>
      </c>
    </row>
    <row r="543" spans="1:21">
      <c r="A543" s="22" t="str">
        <f>IF(AND(H543="",D543="",F543="",G543="",I543="",J543=""),"",SUBTOTAL(3,$B$5:B543))</f>
        <v/>
      </c>
      <c r="B543" s="74" t="str">
        <f>IF('DATA ENTRY'!B544="","",'DATA ENTRY'!B544)</f>
        <v/>
      </c>
      <c r="C543" s="74" t="str">
        <f>IF('DATA ENTRY'!C544="","",'DATA ENTRY'!C544)</f>
        <v/>
      </c>
      <c r="D543" s="74" t="str">
        <f>IF('DATA ENTRY'!E544="","",'DATA ENTRY'!E544)</f>
        <v/>
      </c>
      <c r="E543" s="22" t="str">
        <f>IF('DATA ENTRY'!G544="","",'DATA ENTRY'!G544)</f>
        <v/>
      </c>
      <c r="F543" s="22" t="str">
        <f>IF('DATA ENTRY'!F544="","",'DATA ENTRY'!F544)</f>
        <v/>
      </c>
      <c r="G543" s="148" t="str">
        <f>IF('DATA ENTRY'!H544="","",'DATA ENTRY'!H544)</f>
        <v/>
      </c>
      <c r="H543" s="148" t="str">
        <f>IF('DATA ENTRY'!I544="","",'DATA ENTRY'!I544)</f>
        <v/>
      </c>
      <c r="I543" s="22" t="str">
        <f>IF('DATA ENTRY'!N544="","",'DATA ENTRY'!N544)</f>
        <v/>
      </c>
      <c r="J543" s="147" t="str">
        <f>IF('DATA ENTRY'!O544="","",'DATA ENTRY'!O544)</f>
        <v/>
      </c>
      <c r="K543" s="22" t="str">
        <f>IF('DATA ENTRY'!P544="","",'DATA ENTRY'!P544)</f>
        <v/>
      </c>
      <c r="L543" s="147" t="str">
        <f>IF('DATA ENTRY'!Q544="","",'DATA ENTRY'!Q544)</f>
        <v/>
      </c>
      <c r="M543" s="22" t="str">
        <f>IF('DATA ENTRY'!R544="","",'DATA ENTRY'!R544)</f>
        <v/>
      </c>
      <c r="N543" s="147" t="str">
        <f>IF('DATA ENTRY'!S544="","",'DATA ENTRY'!S544)</f>
        <v/>
      </c>
      <c r="O543" s="147" t="str">
        <f t="shared" si="8"/>
        <v/>
      </c>
      <c r="P543" s="74" t="str">
        <f>IF('DATA ENTRY'!T544="","",'DATA ENTRY'!T544)</f>
        <v/>
      </c>
      <c r="Q543" s="74" t="str">
        <f>IF('DATA ENTRY'!U544="","",'DATA ENTRY'!U544)</f>
        <v/>
      </c>
      <c r="R543" s="22" t="str">
        <f>IF('DATA ENTRY'!W544="","",'DATA ENTRY'!W544)</f>
        <v/>
      </c>
      <c r="S543" s="22" t="str">
        <f>IF('DATA ENTRY'!X544="","",'DATA ENTRY'!X544)</f>
        <v/>
      </c>
      <c r="T543" s="22" t="str">
        <f>IF('DATA ENTRY'!AA544="","",'DATA ENTRY'!AA544)</f>
        <v/>
      </c>
      <c r="U543" s="22" t="str">
        <f>IF(O543="","",SUMPRODUCT(--(D543=$D$5:$D$1071),--(F543=$F$5:$F$1071),--(E543=$E$5:$E$1071),--(O543&lt;$O$5:$O$1071))+COUNTIF($O$5:O543,O543))</f>
        <v/>
      </c>
    </row>
    <row r="544" spans="1:21">
      <c r="A544" s="22" t="str">
        <f>IF(AND(H544="",D544="",F544="",G544="",I544="",J544=""),"",SUBTOTAL(3,$B$5:B544))</f>
        <v/>
      </c>
      <c r="B544" s="74" t="str">
        <f>IF('DATA ENTRY'!B545="","",'DATA ENTRY'!B545)</f>
        <v/>
      </c>
      <c r="C544" s="74" t="str">
        <f>IF('DATA ENTRY'!C545="","",'DATA ENTRY'!C545)</f>
        <v/>
      </c>
      <c r="D544" s="74" t="str">
        <f>IF('DATA ENTRY'!E545="","",'DATA ENTRY'!E545)</f>
        <v/>
      </c>
      <c r="E544" s="22" t="str">
        <f>IF('DATA ENTRY'!G545="","",'DATA ENTRY'!G545)</f>
        <v/>
      </c>
      <c r="F544" s="22" t="str">
        <f>IF('DATA ENTRY'!F545="","",'DATA ENTRY'!F545)</f>
        <v/>
      </c>
      <c r="G544" s="148" t="str">
        <f>IF('DATA ENTRY'!H545="","",'DATA ENTRY'!H545)</f>
        <v/>
      </c>
      <c r="H544" s="148" t="str">
        <f>IF('DATA ENTRY'!I545="","",'DATA ENTRY'!I545)</f>
        <v/>
      </c>
      <c r="I544" s="22" t="str">
        <f>IF('DATA ENTRY'!N545="","",'DATA ENTRY'!N545)</f>
        <v/>
      </c>
      <c r="J544" s="147" t="str">
        <f>IF('DATA ENTRY'!O545="","",'DATA ENTRY'!O545)</f>
        <v/>
      </c>
      <c r="K544" s="22" t="str">
        <f>IF('DATA ENTRY'!P545="","",'DATA ENTRY'!P545)</f>
        <v/>
      </c>
      <c r="L544" s="147" t="str">
        <f>IF('DATA ENTRY'!Q545="","",'DATA ENTRY'!Q545)</f>
        <v/>
      </c>
      <c r="M544" s="22" t="str">
        <f>IF('DATA ENTRY'!R545="","",'DATA ENTRY'!R545)</f>
        <v/>
      </c>
      <c r="N544" s="147" t="str">
        <f>IF('DATA ENTRY'!S545="","",'DATA ENTRY'!S545)</f>
        <v/>
      </c>
      <c r="O544" s="147" t="str">
        <f t="shared" si="8"/>
        <v/>
      </c>
      <c r="P544" s="74" t="str">
        <f>IF('DATA ENTRY'!T545="","",'DATA ENTRY'!T545)</f>
        <v/>
      </c>
      <c r="Q544" s="74" t="str">
        <f>IF('DATA ENTRY'!U545="","",'DATA ENTRY'!U545)</f>
        <v/>
      </c>
      <c r="R544" s="22" t="str">
        <f>IF('DATA ENTRY'!W545="","",'DATA ENTRY'!W545)</f>
        <v/>
      </c>
      <c r="S544" s="22" t="str">
        <f>IF('DATA ENTRY'!X545="","",'DATA ENTRY'!X545)</f>
        <v/>
      </c>
      <c r="T544" s="22" t="str">
        <f>IF('DATA ENTRY'!AA545="","",'DATA ENTRY'!AA545)</f>
        <v/>
      </c>
      <c r="U544" s="22" t="str">
        <f>IF(O544="","",SUMPRODUCT(--(D544=$D$5:$D$1071),--(F544=$F$5:$F$1071),--(E544=$E$5:$E$1071),--(O544&lt;$O$5:$O$1071))+COUNTIF($O$5:O544,O544))</f>
        <v/>
      </c>
    </row>
    <row r="545" spans="1:21">
      <c r="A545" s="22" t="str">
        <f>IF(AND(H545="",D545="",F545="",G545="",I545="",J545=""),"",SUBTOTAL(3,$B$5:B545))</f>
        <v/>
      </c>
      <c r="B545" s="74" t="str">
        <f>IF('DATA ENTRY'!B546="","",'DATA ENTRY'!B546)</f>
        <v/>
      </c>
      <c r="C545" s="74" t="str">
        <f>IF('DATA ENTRY'!C546="","",'DATA ENTRY'!C546)</f>
        <v/>
      </c>
      <c r="D545" s="74" t="str">
        <f>IF('DATA ENTRY'!E546="","",'DATA ENTRY'!E546)</f>
        <v/>
      </c>
      <c r="E545" s="22" t="str">
        <f>IF('DATA ENTRY'!G546="","",'DATA ENTRY'!G546)</f>
        <v/>
      </c>
      <c r="F545" s="22" t="str">
        <f>IF('DATA ENTRY'!F546="","",'DATA ENTRY'!F546)</f>
        <v/>
      </c>
      <c r="G545" s="148" t="str">
        <f>IF('DATA ENTRY'!H546="","",'DATA ENTRY'!H546)</f>
        <v/>
      </c>
      <c r="H545" s="148" t="str">
        <f>IF('DATA ENTRY'!I546="","",'DATA ENTRY'!I546)</f>
        <v/>
      </c>
      <c r="I545" s="22" t="str">
        <f>IF('DATA ENTRY'!N546="","",'DATA ENTRY'!N546)</f>
        <v/>
      </c>
      <c r="J545" s="147" t="str">
        <f>IF('DATA ENTRY'!O546="","",'DATA ENTRY'!O546)</f>
        <v/>
      </c>
      <c r="K545" s="22" t="str">
        <f>IF('DATA ENTRY'!P546="","",'DATA ENTRY'!P546)</f>
        <v/>
      </c>
      <c r="L545" s="147" t="str">
        <f>IF('DATA ENTRY'!Q546="","",'DATA ENTRY'!Q546)</f>
        <v/>
      </c>
      <c r="M545" s="22" t="str">
        <f>IF('DATA ENTRY'!R546="","",'DATA ENTRY'!R546)</f>
        <v/>
      </c>
      <c r="N545" s="147" t="str">
        <f>IF('DATA ENTRY'!S546="","",'DATA ENTRY'!S546)</f>
        <v/>
      </c>
      <c r="O545" s="147" t="str">
        <f t="shared" si="8"/>
        <v/>
      </c>
      <c r="P545" s="74" t="str">
        <f>IF('DATA ENTRY'!T546="","",'DATA ENTRY'!T546)</f>
        <v/>
      </c>
      <c r="Q545" s="74" t="str">
        <f>IF('DATA ENTRY'!U546="","",'DATA ENTRY'!U546)</f>
        <v/>
      </c>
      <c r="R545" s="22" t="str">
        <f>IF('DATA ENTRY'!W546="","",'DATA ENTRY'!W546)</f>
        <v/>
      </c>
      <c r="S545" s="22" t="str">
        <f>IF('DATA ENTRY'!X546="","",'DATA ENTRY'!X546)</f>
        <v/>
      </c>
      <c r="T545" s="22" t="str">
        <f>IF('DATA ENTRY'!AA546="","",'DATA ENTRY'!AA546)</f>
        <v/>
      </c>
      <c r="U545" s="22" t="str">
        <f>IF(O545="","",SUMPRODUCT(--(D545=$D$5:$D$1071),--(F545=$F$5:$F$1071),--(E545=$E$5:$E$1071),--(O545&lt;$O$5:$O$1071))+COUNTIF($O$5:O545,O545))</f>
        <v/>
      </c>
    </row>
    <row r="546" spans="1:21">
      <c r="A546" s="22" t="str">
        <f>IF(AND(H546="",D546="",F546="",G546="",I546="",J546=""),"",SUBTOTAL(3,$B$5:B546))</f>
        <v/>
      </c>
      <c r="B546" s="74" t="str">
        <f>IF('DATA ENTRY'!B547="","",'DATA ENTRY'!B547)</f>
        <v/>
      </c>
      <c r="C546" s="74" t="str">
        <f>IF('DATA ENTRY'!C547="","",'DATA ENTRY'!C547)</f>
        <v/>
      </c>
      <c r="D546" s="74" t="str">
        <f>IF('DATA ENTRY'!E547="","",'DATA ENTRY'!E547)</f>
        <v/>
      </c>
      <c r="E546" s="22" t="str">
        <f>IF('DATA ENTRY'!G547="","",'DATA ENTRY'!G547)</f>
        <v/>
      </c>
      <c r="F546" s="22" t="str">
        <f>IF('DATA ENTRY'!F547="","",'DATA ENTRY'!F547)</f>
        <v/>
      </c>
      <c r="G546" s="148" t="str">
        <f>IF('DATA ENTRY'!H547="","",'DATA ENTRY'!H547)</f>
        <v/>
      </c>
      <c r="H546" s="148" t="str">
        <f>IF('DATA ENTRY'!I547="","",'DATA ENTRY'!I547)</f>
        <v/>
      </c>
      <c r="I546" s="22" t="str">
        <f>IF('DATA ENTRY'!N547="","",'DATA ENTRY'!N547)</f>
        <v/>
      </c>
      <c r="J546" s="147" t="str">
        <f>IF('DATA ENTRY'!O547="","",'DATA ENTRY'!O547)</f>
        <v/>
      </c>
      <c r="K546" s="22" t="str">
        <f>IF('DATA ENTRY'!P547="","",'DATA ENTRY'!P547)</f>
        <v/>
      </c>
      <c r="L546" s="147" t="str">
        <f>IF('DATA ENTRY'!Q547="","",'DATA ENTRY'!Q547)</f>
        <v/>
      </c>
      <c r="M546" s="22" t="str">
        <f>IF('DATA ENTRY'!R547="","",'DATA ENTRY'!R547)</f>
        <v/>
      </c>
      <c r="N546" s="147" t="str">
        <f>IF('DATA ENTRY'!S547="","",'DATA ENTRY'!S547)</f>
        <v/>
      </c>
      <c r="O546" s="147" t="str">
        <f t="shared" si="8"/>
        <v/>
      </c>
      <c r="P546" s="74" t="str">
        <f>IF('DATA ENTRY'!T547="","",'DATA ENTRY'!T547)</f>
        <v/>
      </c>
      <c r="Q546" s="74" t="str">
        <f>IF('DATA ENTRY'!U547="","",'DATA ENTRY'!U547)</f>
        <v/>
      </c>
      <c r="R546" s="22" t="str">
        <f>IF('DATA ENTRY'!W547="","",'DATA ENTRY'!W547)</f>
        <v/>
      </c>
      <c r="S546" s="22" t="str">
        <f>IF('DATA ENTRY'!X547="","",'DATA ENTRY'!X547)</f>
        <v/>
      </c>
      <c r="T546" s="22" t="str">
        <f>IF('DATA ENTRY'!AA547="","",'DATA ENTRY'!AA547)</f>
        <v/>
      </c>
      <c r="U546" s="22" t="str">
        <f>IF(O546="","",SUMPRODUCT(--(D546=$D$5:$D$1071),--(F546=$F$5:$F$1071),--(E546=$E$5:$E$1071),--(O546&lt;$O$5:$O$1071))+COUNTIF($O$5:O546,O546))</f>
        <v/>
      </c>
    </row>
    <row r="547" spans="1:21">
      <c r="A547" s="22" t="str">
        <f>IF(AND(H547="",D547="",F547="",G547="",I547="",J547=""),"",SUBTOTAL(3,$B$5:B547))</f>
        <v/>
      </c>
      <c r="B547" s="74" t="str">
        <f>IF('DATA ENTRY'!B548="","",'DATA ENTRY'!B548)</f>
        <v/>
      </c>
      <c r="C547" s="74" t="str">
        <f>IF('DATA ENTRY'!C548="","",'DATA ENTRY'!C548)</f>
        <v/>
      </c>
      <c r="D547" s="74" t="str">
        <f>IF('DATA ENTRY'!E548="","",'DATA ENTRY'!E548)</f>
        <v/>
      </c>
      <c r="E547" s="22" t="str">
        <f>IF('DATA ENTRY'!G548="","",'DATA ENTRY'!G548)</f>
        <v/>
      </c>
      <c r="F547" s="22" t="str">
        <f>IF('DATA ENTRY'!F548="","",'DATA ENTRY'!F548)</f>
        <v/>
      </c>
      <c r="G547" s="148" t="str">
        <f>IF('DATA ENTRY'!H548="","",'DATA ENTRY'!H548)</f>
        <v/>
      </c>
      <c r="H547" s="148" t="str">
        <f>IF('DATA ENTRY'!I548="","",'DATA ENTRY'!I548)</f>
        <v/>
      </c>
      <c r="I547" s="22" t="str">
        <f>IF('DATA ENTRY'!N548="","",'DATA ENTRY'!N548)</f>
        <v/>
      </c>
      <c r="J547" s="147" t="str">
        <f>IF('DATA ENTRY'!O548="","",'DATA ENTRY'!O548)</f>
        <v/>
      </c>
      <c r="K547" s="22" t="str">
        <f>IF('DATA ENTRY'!P548="","",'DATA ENTRY'!P548)</f>
        <v/>
      </c>
      <c r="L547" s="147" t="str">
        <f>IF('DATA ENTRY'!Q548="","",'DATA ENTRY'!Q548)</f>
        <v/>
      </c>
      <c r="M547" s="22" t="str">
        <f>IF('DATA ENTRY'!R548="","",'DATA ENTRY'!R548)</f>
        <v/>
      </c>
      <c r="N547" s="147" t="str">
        <f>IF('DATA ENTRY'!S548="","",'DATA ENTRY'!S548)</f>
        <v/>
      </c>
      <c r="O547" s="147" t="str">
        <f t="shared" si="8"/>
        <v/>
      </c>
      <c r="P547" s="74" t="str">
        <f>IF('DATA ENTRY'!T548="","",'DATA ENTRY'!T548)</f>
        <v/>
      </c>
      <c r="Q547" s="74" t="str">
        <f>IF('DATA ENTRY'!U548="","",'DATA ENTRY'!U548)</f>
        <v/>
      </c>
      <c r="R547" s="22" t="str">
        <f>IF('DATA ENTRY'!W548="","",'DATA ENTRY'!W548)</f>
        <v/>
      </c>
      <c r="S547" s="22" t="str">
        <f>IF('DATA ENTRY'!X548="","",'DATA ENTRY'!X548)</f>
        <v/>
      </c>
      <c r="T547" s="22" t="str">
        <f>IF('DATA ENTRY'!AA548="","",'DATA ENTRY'!AA548)</f>
        <v/>
      </c>
      <c r="U547" s="22" t="str">
        <f>IF(O547="","",SUMPRODUCT(--(D547=$D$5:$D$1071),--(F547=$F$5:$F$1071),--(E547=$E$5:$E$1071),--(O547&lt;$O$5:$O$1071))+COUNTIF($O$5:O547,O547))</f>
        <v/>
      </c>
    </row>
    <row r="548" spans="1:21">
      <c r="A548" s="22" t="str">
        <f>IF(AND(H548="",D548="",F548="",G548="",I548="",J548=""),"",SUBTOTAL(3,$B$5:B548))</f>
        <v/>
      </c>
      <c r="B548" s="74" t="str">
        <f>IF('DATA ENTRY'!B549="","",'DATA ENTRY'!B549)</f>
        <v/>
      </c>
      <c r="C548" s="74" t="str">
        <f>IF('DATA ENTRY'!C549="","",'DATA ENTRY'!C549)</f>
        <v/>
      </c>
      <c r="D548" s="74" t="str">
        <f>IF('DATA ENTRY'!E549="","",'DATA ENTRY'!E549)</f>
        <v/>
      </c>
      <c r="E548" s="22" t="str">
        <f>IF('DATA ENTRY'!G549="","",'DATA ENTRY'!G549)</f>
        <v/>
      </c>
      <c r="F548" s="22" t="str">
        <f>IF('DATA ENTRY'!F549="","",'DATA ENTRY'!F549)</f>
        <v/>
      </c>
      <c r="G548" s="148" t="str">
        <f>IF('DATA ENTRY'!H549="","",'DATA ENTRY'!H549)</f>
        <v/>
      </c>
      <c r="H548" s="148" t="str">
        <f>IF('DATA ENTRY'!I549="","",'DATA ENTRY'!I549)</f>
        <v/>
      </c>
      <c r="I548" s="22" t="str">
        <f>IF('DATA ENTRY'!N549="","",'DATA ENTRY'!N549)</f>
        <v/>
      </c>
      <c r="J548" s="147" t="str">
        <f>IF('DATA ENTRY'!O549="","",'DATA ENTRY'!O549)</f>
        <v/>
      </c>
      <c r="K548" s="22" t="str">
        <f>IF('DATA ENTRY'!P549="","",'DATA ENTRY'!P549)</f>
        <v/>
      </c>
      <c r="L548" s="147" t="str">
        <f>IF('DATA ENTRY'!Q549="","",'DATA ENTRY'!Q549)</f>
        <v/>
      </c>
      <c r="M548" s="22" t="str">
        <f>IF('DATA ENTRY'!R549="","",'DATA ENTRY'!R549)</f>
        <v/>
      </c>
      <c r="N548" s="147" t="str">
        <f>IF('DATA ENTRY'!S549="","",'DATA ENTRY'!S549)</f>
        <v/>
      </c>
      <c r="O548" s="147" t="str">
        <f t="shared" si="8"/>
        <v/>
      </c>
      <c r="P548" s="74" t="str">
        <f>IF('DATA ENTRY'!T549="","",'DATA ENTRY'!T549)</f>
        <v/>
      </c>
      <c r="Q548" s="74" t="str">
        <f>IF('DATA ENTRY'!U549="","",'DATA ENTRY'!U549)</f>
        <v/>
      </c>
      <c r="R548" s="22" t="str">
        <f>IF('DATA ENTRY'!W549="","",'DATA ENTRY'!W549)</f>
        <v/>
      </c>
      <c r="S548" s="22" t="str">
        <f>IF('DATA ENTRY'!X549="","",'DATA ENTRY'!X549)</f>
        <v/>
      </c>
      <c r="T548" s="22" t="str">
        <f>IF('DATA ENTRY'!AA549="","",'DATA ENTRY'!AA549)</f>
        <v/>
      </c>
      <c r="U548" s="22" t="str">
        <f>IF(O548="","",SUMPRODUCT(--(D548=$D$5:$D$1071),--(F548=$F$5:$F$1071),--(E548=$E$5:$E$1071),--(O548&lt;$O$5:$O$1071))+COUNTIF($O$5:O548,O548))</f>
        <v/>
      </c>
    </row>
    <row r="549" spans="1:21">
      <c r="A549" s="22" t="str">
        <f>IF(AND(H549="",D549="",F549="",G549="",I549="",J549=""),"",SUBTOTAL(3,$B$5:B549))</f>
        <v/>
      </c>
      <c r="B549" s="74" t="str">
        <f>IF('DATA ENTRY'!B550="","",'DATA ENTRY'!B550)</f>
        <v/>
      </c>
      <c r="C549" s="74" t="str">
        <f>IF('DATA ENTRY'!C550="","",'DATA ENTRY'!C550)</f>
        <v/>
      </c>
      <c r="D549" s="74" t="str">
        <f>IF('DATA ENTRY'!E550="","",'DATA ENTRY'!E550)</f>
        <v/>
      </c>
      <c r="E549" s="22" t="str">
        <f>IF('DATA ENTRY'!G550="","",'DATA ENTRY'!G550)</f>
        <v/>
      </c>
      <c r="F549" s="22" t="str">
        <f>IF('DATA ENTRY'!F550="","",'DATA ENTRY'!F550)</f>
        <v/>
      </c>
      <c r="G549" s="148" t="str">
        <f>IF('DATA ENTRY'!H550="","",'DATA ENTRY'!H550)</f>
        <v/>
      </c>
      <c r="H549" s="148" t="str">
        <f>IF('DATA ENTRY'!I550="","",'DATA ENTRY'!I550)</f>
        <v/>
      </c>
      <c r="I549" s="22" t="str">
        <f>IF('DATA ENTRY'!N550="","",'DATA ENTRY'!N550)</f>
        <v/>
      </c>
      <c r="J549" s="147" t="str">
        <f>IF('DATA ENTRY'!O550="","",'DATA ENTRY'!O550)</f>
        <v/>
      </c>
      <c r="K549" s="22" t="str">
        <f>IF('DATA ENTRY'!P550="","",'DATA ENTRY'!P550)</f>
        <v/>
      </c>
      <c r="L549" s="147" t="str">
        <f>IF('DATA ENTRY'!Q550="","",'DATA ENTRY'!Q550)</f>
        <v/>
      </c>
      <c r="M549" s="22" t="str">
        <f>IF('DATA ENTRY'!R550="","",'DATA ENTRY'!R550)</f>
        <v/>
      </c>
      <c r="N549" s="147" t="str">
        <f>IF('DATA ENTRY'!S550="","",'DATA ENTRY'!S550)</f>
        <v/>
      </c>
      <c r="O549" s="147" t="str">
        <f t="shared" si="8"/>
        <v/>
      </c>
      <c r="P549" s="74" t="str">
        <f>IF('DATA ENTRY'!T550="","",'DATA ENTRY'!T550)</f>
        <v/>
      </c>
      <c r="Q549" s="74" t="str">
        <f>IF('DATA ENTRY'!U550="","",'DATA ENTRY'!U550)</f>
        <v/>
      </c>
      <c r="R549" s="22" t="str">
        <f>IF('DATA ENTRY'!W550="","",'DATA ENTRY'!W550)</f>
        <v/>
      </c>
      <c r="S549" s="22" t="str">
        <f>IF('DATA ENTRY'!X550="","",'DATA ENTRY'!X550)</f>
        <v/>
      </c>
      <c r="T549" s="22" t="str">
        <f>IF('DATA ENTRY'!AA550="","",'DATA ENTRY'!AA550)</f>
        <v/>
      </c>
      <c r="U549" s="22" t="str">
        <f>IF(O549="","",SUMPRODUCT(--(D549=$D$5:$D$1071),--(F549=$F$5:$F$1071),--(E549=$E$5:$E$1071),--(O549&lt;$O$5:$O$1071))+COUNTIF($O$5:O549,O549))</f>
        <v/>
      </c>
    </row>
    <row r="550" spans="1:21">
      <c r="A550" s="22" t="str">
        <f>IF(AND(H550="",D550="",F550="",G550="",I550="",J550=""),"",SUBTOTAL(3,$B$5:B550))</f>
        <v/>
      </c>
      <c r="B550" s="74" t="str">
        <f>IF('DATA ENTRY'!B551="","",'DATA ENTRY'!B551)</f>
        <v/>
      </c>
      <c r="C550" s="74" t="str">
        <f>IF('DATA ENTRY'!C551="","",'DATA ENTRY'!C551)</f>
        <v/>
      </c>
      <c r="D550" s="74" t="str">
        <f>IF('DATA ENTRY'!E551="","",'DATA ENTRY'!E551)</f>
        <v/>
      </c>
      <c r="E550" s="22" t="str">
        <f>IF('DATA ENTRY'!G551="","",'DATA ENTRY'!G551)</f>
        <v/>
      </c>
      <c r="F550" s="22" t="str">
        <f>IF('DATA ENTRY'!F551="","",'DATA ENTRY'!F551)</f>
        <v/>
      </c>
      <c r="G550" s="148" t="str">
        <f>IF('DATA ENTRY'!H551="","",'DATA ENTRY'!H551)</f>
        <v/>
      </c>
      <c r="H550" s="148" t="str">
        <f>IF('DATA ENTRY'!I551="","",'DATA ENTRY'!I551)</f>
        <v/>
      </c>
      <c r="I550" s="22" t="str">
        <f>IF('DATA ENTRY'!N551="","",'DATA ENTRY'!N551)</f>
        <v/>
      </c>
      <c r="J550" s="147" t="str">
        <f>IF('DATA ENTRY'!O551="","",'DATA ENTRY'!O551)</f>
        <v/>
      </c>
      <c r="K550" s="22" t="str">
        <f>IF('DATA ENTRY'!P551="","",'DATA ENTRY'!P551)</f>
        <v/>
      </c>
      <c r="L550" s="147" t="str">
        <f>IF('DATA ENTRY'!Q551="","",'DATA ENTRY'!Q551)</f>
        <v/>
      </c>
      <c r="M550" s="22" t="str">
        <f>IF('DATA ENTRY'!R551="","",'DATA ENTRY'!R551)</f>
        <v/>
      </c>
      <c r="N550" s="147" t="str">
        <f>IF('DATA ENTRY'!S551="","",'DATA ENTRY'!S551)</f>
        <v/>
      </c>
      <c r="O550" s="147" t="str">
        <f t="shared" si="8"/>
        <v/>
      </c>
      <c r="P550" s="74" t="str">
        <f>IF('DATA ENTRY'!T551="","",'DATA ENTRY'!T551)</f>
        <v/>
      </c>
      <c r="Q550" s="74" t="str">
        <f>IF('DATA ENTRY'!U551="","",'DATA ENTRY'!U551)</f>
        <v/>
      </c>
      <c r="R550" s="22" t="str">
        <f>IF('DATA ENTRY'!W551="","",'DATA ENTRY'!W551)</f>
        <v/>
      </c>
      <c r="S550" s="22" t="str">
        <f>IF('DATA ENTRY'!X551="","",'DATA ENTRY'!X551)</f>
        <v/>
      </c>
      <c r="T550" s="22" t="str">
        <f>IF('DATA ENTRY'!AA551="","",'DATA ENTRY'!AA551)</f>
        <v/>
      </c>
      <c r="U550" s="22" t="str">
        <f>IF(O550="","",SUMPRODUCT(--(D550=$D$5:$D$1071),--(F550=$F$5:$F$1071),--(E550=$E$5:$E$1071),--(O550&lt;$O$5:$O$1071))+COUNTIF($O$5:O550,O550))</f>
        <v/>
      </c>
    </row>
    <row r="551" spans="1:21">
      <c r="A551" s="22" t="str">
        <f>IF(AND(H551="",D551="",F551="",G551="",I551="",J551=""),"",SUBTOTAL(3,$B$5:B551))</f>
        <v/>
      </c>
      <c r="B551" s="74" t="str">
        <f>IF('DATA ENTRY'!B552="","",'DATA ENTRY'!B552)</f>
        <v/>
      </c>
      <c r="C551" s="74" t="str">
        <f>IF('DATA ENTRY'!C552="","",'DATA ENTRY'!C552)</f>
        <v/>
      </c>
      <c r="D551" s="74" t="str">
        <f>IF('DATA ENTRY'!E552="","",'DATA ENTRY'!E552)</f>
        <v/>
      </c>
      <c r="E551" s="22" t="str">
        <f>IF('DATA ENTRY'!G552="","",'DATA ENTRY'!G552)</f>
        <v/>
      </c>
      <c r="F551" s="22" t="str">
        <f>IF('DATA ENTRY'!F552="","",'DATA ENTRY'!F552)</f>
        <v/>
      </c>
      <c r="G551" s="148" t="str">
        <f>IF('DATA ENTRY'!H552="","",'DATA ENTRY'!H552)</f>
        <v/>
      </c>
      <c r="H551" s="148" t="str">
        <f>IF('DATA ENTRY'!I552="","",'DATA ENTRY'!I552)</f>
        <v/>
      </c>
      <c r="I551" s="22" t="str">
        <f>IF('DATA ENTRY'!N552="","",'DATA ENTRY'!N552)</f>
        <v/>
      </c>
      <c r="J551" s="147" t="str">
        <f>IF('DATA ENTRY'!O552="","",'DATA ENTRY'!O552)</f>
        <v/>
      </c>
      <c r="K551" s="22" t="str">
        <f>IF('DATA ENTRY'!P552="","",'DATA ENTRY'!P552)</f>
        <v/>
      </c>
      <c r="L551" s="147" t="str">
        <f>IF('DATA ENTRY'!Q552="","",'DATA ENTRY'!Q552)</f>
        <v/>
      </c>
      <c r="M551" s="22" t="str">
        <f>IF('DATA ENTRY'!R552="","",'DATA ENTRY'!R552)</f>
        <v/>
      </c>
      <c r="N551" s="147" t="str">
        <f>IF('DATA ENTRY'!S552="","",'DATA ENTRY'!S552)</f>
        <v/>
      </c>
      <c r="O551" s="147" t="str">
        <f t="shared" si="8"/>
        <v/>
      </c>
      <c r="P551" s="74" t="str">
        <f>IF('DATA ENTRY'!T552="","",'DATA ENTRY'!T552)</f>
        <v/>
      </c>
      <c r="Q551" s="74" t="str">
        <f>IF('DATA ENTRY'!U552="","",'DATA ENTRY'!U552)</f>
        <v/>
      </c>
      <c r="R551" s="22" t="str">
        <f>IF('DATA ENTRY'!W552="","",'DATA ENTRY'!W552)</f>
        <v/>
      </c>
      <c r="S551" s="22" t="str">
        <f>IF('DATA ENTRY'!X552="","",'DATA ENTRY'!X552)</f>
        <v/>
      </c>
      <c r="T551" s="22" t="str">
        <f>IF('DATA ENTRY'!AA552="","",'DATA ENTRY'!AA552)</f>
        <v/>
      </c>
      <c r="U551" s="22" t="str">
        <f>IF(O551="","",SUMPRODUCT(--(D551=$D$5:$D$1071),--(F551=$F$5:$F$1071),--(E551=$E$5:$E$1071),--(O551&lt;$O$5:$O$1071))+COUNTIF($O$5:O551,O551))</f>
        <v/>
      </c>
    </row>
    <row r="552" spans="1:21">
      <c r="A552" s="22" t="str">
        <f>IF(AND(H552="",D552="",F552="",G552="",I552="",J552=""),"",SUBTOTAL(3,$B$5:B552))</f>
        <v/>
      </c>
      <c r="B552" s="74" t="str">
        <f>IF('DATA ENTRY'!B553="","",'DATA ENTRY'!B553)</f>
        <v/>
      </c>
      <c r="C552" s="74" t="str">
        <f>IF('DATA ENTRY'!C553="","",'DATA ENTRY'!C553)</f>
        <v/>
      </c>
      <c r="D552" s="74" t="str">
        <f>IF('DATA ENTRY'!E553="","",'DATA ENTRY'!E553)</f>
        <v/>
      </c>
      <c r="E552" s="22" t="str">
        <f>IF('DATA ENTRY'!G553="","",'DATA ENTRY'!G553)</f>
        <v/>
      </c>
      <c r="F552" s="22" t="str">
        <f>IF('DATA ENTRY'!F553="","",'DATA ENTRY'!F553)</f>
        <v/>
      </c>
      <c r="G552" s="148" t="str">
        <f>IF('DATA ENTRY'!H553="","",'DATA ENTRY'!H553)</f>
        <v/>
      </c>
      <c r="H552" s="148" t="str">
        <f>IF('DATA ENTRY'!I553="","",'DATA ENTRY'!I553)</f>
        <v/>
      </c>
      <c r="I552" s="22" t="str">
        <f>IF('DATA ENTRY'!N553="","",'DATA ENTRY'!N553)</f>
        <v/>
      </c>
      <c r="J552" s="147" t="str">
        <f>IF('DATA ENTRY'!O553="","",'DATA ENTRY'!O553)</f>
        <v/>
      </c>
      <c r="K552" s="22" t="str">
        <f>IF('DATA ENTRY'!P553="","",'DATA ENTRY'!P553)</f>
        <v/>
      </c>
      <c r="L552" s="147" t="str">
        <f>IF('DATA ENTRY'!Q553="","",'DATA ENTRY'!Q553)</f>
        <v/>
      </c>
      <c r="M552" s="22" t="str">
        <f>IF('DATA ENTRY'!R553="","",'DATA ENTRY'!R553)</f>
        <v/>
      </c>
      <c r="N552" s="147" t="str">
        <f>IF('DATA ENTRY'!S553="","",'DATA ENTRY'!S553)</f>
        <v/>
      </c>
      <c r="O552" s="147" t="str">
        <f t="shared" si="8"/>
        <v/>
      </c>
      <c r="P552" s="74" t="str">
        <f>IF('DATA ENTRY'!T553="","",'DATA ENTRY'!T553)</f>
        <v/>
      </c>
      <c r="Q552" s="74" t="str">
        <f>IF('DATA ENTRY'!U553="","",'DATA ENTRY'!U553)</f>
        <v/>
      </c>
      <c r="R552" s="22" t="str">
        <f>IF('DATA ENTRY'!W553="","",'DATA ENTRY'!W553)</f>
        <v/>
      </c>
      <c r="S552" s="22" t="str">
        <f>IF('DATA ENTRY'!X553="","",'DATA ENTRY'!X553)</f>
        <v/>
      </c>
      <c r="T552" s="22" t="str">
        <f>IF('DATA ENTRY'!AA553="","",'DATA ENTRY'!AA553)</f>
        <v/>
      </c>
      <c r="U552" s="22" t="str">
        <f>IF(O552="","",SUMPRODUCT(--(D552=$D$5:$D$1071),--(F552=$F$5:$F$1071),--(E552=$E$5:$E$1071),--(O552&lt;$O$5:$O$1071))+COUNTIF($O$5:O552,O552))</f>
        <v/>
      </c>
    </row>
    <row r="553" spans="1:21">
      <c r="A553" s="22" t="str">
        <f>IF(AND(H553="",D553="",F553="",G553="",I553="",J553=""),"",SUBTOTAL(3,$B$5:B553))</f>
        <v/>
      </c>
      <c r="B553" s="74" t="str">
        <f>IF('DATA ENTRY'!B554="","",'DATA ENTRY'!B554)</f>
        <v/>
      </c>
      <c r="C553" s="74" t="str">
        <f>IF('DATA ENTRY'!C554="","",'DATA ENTRY'!C554)</f>
        <v/>
      </c>
      <c r="D553" s="74" t="str">
        <f>IF('DATA ENTRY'!E554="","",'DATA ENTRY'!E554)</f>
        <v/>
      </c>
      <c r="E553" s="22" t="str">
        <f>IF('DATA ENTRY'!G554="","",'DATA ENTRY'!G554)</f>
        <v/>
      </c>
      <c r="F553" s="22" t="str">
        <f>IF('DATA ENTRY'!F554="","",'DATA ENTRY'!F554)</f>
        <v/>
      </c>
      <c r="G553" s="148" t="str">
        <f>IF('DATA ENTRY'!H554="","",'DATA ENTRY'!H554)</f>
        <v/>
      </c>
      <c r="H553" s="148" t="str">
        <f>IF('DATA ENTRY'!I554="","",'DATA ENTRY'!I554)</f>
        <v/>
      </c>
      <c r="I553" s="22" t="str">
        <f>IF('DATA ENTRY'!N554="","",'DATA ENTRY'!N554)</f>
        <v/>
      </c>
      <c r="J553" s="147" t="str">
        <f>IF('DATA ENTRY'!O554="","",'DATA ENTRY'!O554)</f>
        <v/>
      </c>
      <c r="K553" s="22" t="str">
        <f>IF('DATA ENTRY'!P554="","",'DATA ENTRY'!P554)</f>
        <v/>
      </c>
      <c r="L553" s="147" t="str">
        <f>IF('DATA ENTRY'!Q554="","",'DATA ENTRY'!Q554)</f>
        <v/>
      </c>
      <c r="M553" s="22" t="str">
        <f>IF('DATA ENTRY'!R554="","",'DATA ENTRY'!R554)</f>
        <v/>
      </c>
      <c r="N553" s="147" t="str">
        <f>IF('DATA ENTRY'!S554="","",'DATA ENTRY'!S554)</f>
        <v/>
      </c>
      <c r="O553" s="147" t="str">
        <f t="shared" si="8"/>
        <v/>
      </c>
      <c r="P553" s="74" t="str">
        <f>IF('DATA ENTRY'!T554="","",'DATA ENTRY'!T554)</f>
        <v/>
      </c>
      <c r="Q553" s="74" t="str">
        <f>IF('DATA ENTRY'!U554="","",'DATA ENTRY'!U554)</f>
        <v/>
      </c>
      <c r="R553" s="22" t="str">
        <f>IF('DATA ENTRY'!W554="","",'DATA ENTRY'!W554)</f>
        <v/>
      </c>
      <c r="S553" s="22" t="str">
        <f>IF('DATA ENTRY'!X554="","",'DATA ENTRY'!X554)</f>
        <v/>
      </c>
      <c r="T553" s="22" t="str">
        <f>IF('DATA ENTRY'!AA554="","",'DATA ENTRY'!AA554)</f>
        <v/>
      </c>
      <c r="U553" s="22" t="str">
        <f>IF(O553="","",SUMPRODUCT(--(D553=$D$5:$D$1071),--(F553=$F$5:$F$1071),--(E553=$E$5:$E$1071),--(O553&lt;$O$5:$O$1071))+COUNTIF($O$5:O553,O553))</f>
        <v/>
      </c>
    </row>
    <row r="554" spans="1:21">
      <c r="A554" s="22" t="str">
        <f>IF(AND(H554="",D554="",F554="",G554="",I554="",J554=""),"",SUBTOTAL(3,$B$5:B554))</f>
        <v/>
      </c>
      <c r="B554" s="74" t="str">
        <f>IF('DATA ENTRY'!B555="","",'DATA ENTRY'!B555)</f>
        <v/>
      </c>
      <c r="C554" s="74" t="str">
        <f>IF('DATA ENTRY'!C555="","",'DATA ENTRY'!C555)</f>
        <v/>
      </c>
      <c r="D554" s="74" t="str">
        <f>IF('DATA ENTRY'!E555="","",'DATA ENTRY'!E555)</f>
        <v/>
      </c>
      <c r="E554" s="22" t="str">
        <f>IF('DATA ENTRY'!G555="","",'DATA ENTRY'!G555)</f>
        <v/>
      </c>
      <c r="F554" s="22" t="str">
        <f>IF('DATA ENTRY'!F555="","",'DATA ENTRY'!F555)</f>
        <v/>
      </c>
      <c r="G554" s="148" t="str">
        <f>IF('DATA ENTRY'!H555="","",'DATA ENTRY'!H555)</f>
        <v/>
      </c>
      <c r="H554" s="148" t="str">
        <f>IF('DATA ENTRY'!I555="","",'DATA ENTRY'!I555)</f>
        <v/>
      </c>
      <c r="I554" s="22" t="str">
        <f>IF('DATA ENTRY'!N555="","",'DATA ENTRY'!N555)</f>
        <v/>
      </c>
      <c r="J554" s="147" t="str">
        <f>IF('DATA ENTRY'!O555="","",'DATA ENTRY'!O555)</f>
        <v/>
      </c>
      <c r="K554" s="22" t="str">
        <f>IF('DATA ENTRY'!P555="","",'DATA ENTRY'!P555)</f>
        <v/>
      </c>
      <c r="L554" s="147" t="str">
        <f>IF('DATA ENTRY'!Q555="","",'DATA ENTRY'!Q555)</f>
        <v/>
      </c>
      <c r="M554" s="22" t="str">
        <f>IF('DATA ENTRY'!R555="","",'DATA ENTRY'!R555)</f>
        <v/>
      </c>
      <c r="N554" s="147" t="str">
        <f>IF('DATA ENTRY'!S555="","",'DATA ENTRY'!S555)</f>
        <v/>
      </c>
      <c r="O554" s="147" t="str">
        <f t="shared" si="8"/>
        <v/>
      </c>
      <c r="P554" s="74" t="str">
        <f>IF('DATA ENTRY'!T555="","",'DATA ENTRY'!T555)</f>
        <v/>
      </c>
      <c r="Q554" s="74" t="str">
        <f>IF('DATA ENTRY'!U555="","",'DATA ENTRY'!U555)</f>
        <v/>
      </c>
      <c r="R554" s="22" t="str">
        <f>IF('DATA ENTRY'!W555="","",'DATA ENTRY'!W555)</f>
        <v/>
      </c>
      <c r="S554" s="22" t="str">
        <f>IF('DATA ENTRY'!X555="","",'DATA ENTRY'!X555)</f>
        <v/>
      </c>
      <c r="T554" s="22" t="str">
        <f>IF('DATA ENTRY'!AA555="","",'DATA ENTRY'!AA555)</f>
        <v/>
      </c>
      <c r="U554" s="22" t="str">
        <f>IF(O554="","",SUMPRODUCT(--(D554=$D$5:$D$1071),--(F554=$F$5:$F$1071),--(E554=$E$5:$E$1071),--(O554&lt;$O$5:$O$1071))+COUNTIF($O$5:O554,O554))</f>
        <v/>
      </c>
    </row>
    <row r="555" spans="1:21">
      <c r="A555" s="22" t="str">
        <f>IF(AND(H555="",D555="",F555="",G555="",I555="",J555=""),"",SUBTOTAL(3,$B$5:B555))</f>
        <v/>
      </c>
      <c r="B555" s="74" t="str">
        <f>IF('DATA ENTRY'!B556="","",'DATA ENTRY'!B556)</f>
        <v/>
      </c>
      <c r="C555" s="74" t="str">
        <f>IF('DATA ENTRY'!C556="","",'DATA ENTRY'!C556)</f>
        <v/>
      </c>
      <c r="D555" s="74" t="str">
        <f>IF('DATA ENTRY'!E556="","",'DATA ENTRY'!E556)</f>
        <v/>
      </c>
      <c r="E555" s="22" t="str">
        <f>IF('DATA ENTRY'!G556="","",'DATA ENTRY'!G556)</f>
        <v/>
      </c>
      <c r="F555" s="22" t="str">
        <f>IF('DATA ENTRY'!F556="","",'DATA ENTRY'!F556)</f>
        <v/>
      </c>
      <c r="G555" s="148" t="str">
        <f>IF('DATA ENTRY'!H556="","",'DATA ENTRY'!H556)</f>
        <v/>
      </c>
      <c r="H555" s="148" t="str">
        <f>IF('DATA ENTRY'!I556="","",'DATA ENTRY'!I556)</f>
        <v/>
      </c>
      <c r="I555" s="22" t="str">
        <f>IF('DATA ENTRY'!N556="","",'DATA ENTRY'!N556)</f>
        <v/>
      </c>
      <c r="J555" s="147" t="str">
        <f>IF('DATA ENTRY'!O556="","",'DATA ENTRY'!O556)</f>
        <v/>
      </c>
      <c r="K555" s="22" t="str">
        <f>IF('DATA ENTRY'!P556="","",'DATA ENTRY'!P556)</f>
        <v/>
      </c>
      <c r="L555" s="147" t="str">
        <f>IF('DATA ENTRY'!Q556="","",'DATA ENTRY'!Q556)</f>
        <v/>
      </c>
      <c r="M555" s="22" t="str">
        <f>IF('DATA ENTRY'!R556="","",'DATA ENTRY'!R556)</f>
        <v/>
      </c>
      <c r="N555" s="147" t="str">
        <f>IF('DATA ENTRY'!S556="","",'DATA ENTRY'!S556)</f>
        <v/>
      </c>
      <c r="O555" s="147" t="str">
        <f t="shared" si="8"/>
        <v/>
      </c>
      <c r="P555" s="74" t="str">
        <f>IF('DATA ENTRY'!T556="","",'DATA ENTRY'!T556)</f>
        <v/>
      </c>
      <c r="Q555" s="74" t="str">
        <f>IF('DATA ENTRY'!U556="","",'DATA ENTRY'!U556)</f>
        <v/>
      </c>
      <c r="R555" s="22" t="str">
        <f>IF('DATA ENTRY'!W556="","",'DATA ENTRY'!W556)</f>
        <v/>
      </c>
      <c r="S555" s="22" t="str">
        <f>IF('DATA ENTRY'!X556="","",'DATA ENTRY'!X556)</f>
        <v/>
      </c>
      <c r="T555" s="22" t="str">
        <f>IF('DATA ENTRY'!AA556="","",'DATA ENTRY'!AA556)</f>
        <v/>
      </c>
      <c r="U555" s="22" t="str">
        <f>IF(O555="","",SUMPRODUCT(--(D555=$D$5:$D$1071),--(F555=$F$5:$F$1071),--(E555=$E$5:$E$1071),--(O555&lt;$O$5:$O$1071))+COUNTIF($O$5:O555,O555))</f>
        <v/>
      </c>
    </row>
    <row r="556" spans="1:21">
      <c r="A556" s="22" t="str">
        <f>IF(AND(H556="",D556="",F556="",G556="",I556="",J556=""),"",SUBTOTAL(3,$B$5:B556))</f>
        <v/>
      </c>
      <c r="B556" s="74" t="str">
        <f>IF('DATA ENTRY'!B557="","",'DATA ENTRY'!B557)</f>
        <v/>
      </c>
      <c r="C556" s="74" t="str">
        <f>IF('DATA ENTRY'!C557="","",'DATA ENTRY'!C557)</f>
        <v/>
      </c>
      <c r="D556" s="74" t="str">
        <f>IF('DATA ENTRY'!E557="","",'DATA ENTRY'!E557)</f>
        <v/>
      </c>
      <c r="E556" s="22" t="str">
        <f>IF('DATA ENTRY'!G557="","",'DATA ENTRY'!G557)</f>
        <v/>
      </c>
      <c r="F556" s="22" t="str">
        <f>IF('DATA ENTRY'!F557="","",'DATA ENTRY'!F557)</f>
        <v/>
      </c>
      <c r="G556" s="148" t="str">
        <f>IF('DATA ENTRY'!H557="","",'DATA ENTRY'!H557)</f>
        <v/>
      </c>
      <c r="H556" s="148" t="str">
        <f>IF('DATA ENTRY'!I557="","",'DATA ENTRY'!I557)</f>
        <v/>
      </c>
      <c r="I556" s="22" t="str">
        <f>IF('DATA ENTRY'!N557="","",'DATA ENTRY'!N557)</f>
        <v/>
      </c>
      <c r="J556" s="147" t="str">
        <f>IF('DATA ENTRY'!O557="","",'DATA ENTRY'!O557)</f>
        <v/>
      </c>
      <c r="K556" s="22" t="str">
        <f>IF('DATA ENTRY'!P557="","",'DATA ENTRY'!P557)</f>
        <v/>
      </c>
      <c r="L556" s="147" t="str">
        <f>IF('DATA ENTRY'!Q557="","",'DATA ENTRY'!Q557)</f>
        <v/>
      </c>
      <c r="M556" s="22" t="str">
        <f>IF('DATA ENTRY'!R557="","",'DATA ENTRY'!R557)</f>
        <v/>
      </c>
      <c r="N556" s="147" t="str">
        <f>IF('DATA ENTRY'!S557="","",'DATA ENTRY'!S557)</f>
        <v/>
      </c>
      <c r="O556" s="147" t="str">
        <f t="shared" si="8"/>
        <v/>
      </c>
      <c r="P556" s="74" t="str">
        <f>IF('DATA ENTRY'!T557="","",'DATA ENTRY'!T557)</f>
        <v/>
      </c>
      <c r="Q556" s="74" t="str">
        <f>IF('DATA ENTRY'!U557="","",'DATA ENTRY'!U557)</f>
        <v/>
      </c>
      <c r="R556" s="22" t="str">
        <f>IF('DATA ENTRY'!W557="","",'DATA ENTRY'!W557)</f>
        <v/>
      </c>
      <c r="S556" s="22" t="str">
        <f>IF('DATA ENTRY'!X557="","",'DATA ENTRY'!X557)</f>
        <v/>
      </c>
      <c r="T556" s="22" t="str">
        <f>IF('DATA ENTRY'!AA557="","",'DATA ENTRY'!AA557)</f>
        <v/>
      </c>
      <c r="U556" s="22" t="str">
        <f>IF(O556="","",SUMPRODUCT(--(D556=$D$5:$D$1071),--(F556=$F$5:$F$1071),--(E556=$E$5:$E$1071),--(O556&lt;$O$5:$O$1071))+COUNTIF($O$5:O556,O556))</f>
        <v/>
      </c>
    </row>
    <row r="557" spans="1:21">
      <c r="A557" s="22" t="str">
        <f>IF(AND(H557="",D557="",F557="",G557="",I557="",J557=""),"",SUBTOTAL(3,$B$5:B557))</f>
        <v/>
      </c>
      <c r="B557" s="74" t="str">
        <f>IF('DATA ENTRY'!B558="","",'DATA ENTRY'!B558)</f>
        <v/>
      </c>
      <c r="C557" s="74" t="str">
        <f>IF('DATA ENTRY'!C558="","",'DATA ENTRY'!C558)</f>
        <v/>
      </c>
      <c r="D557" s="74" t="str">
        <f>IF('DATA ENTRY'!E558="","",'DATA ENTRY'!E558)</f>
        <v/>
      </c>
      <c r="E557" s="22" t="str">
        <f>IF('DATA ENTRY'!G558="","",'DATA ENTRY'!G558)</f>
        <v/>
      </c>
      <c r="F557" s="22" t="str">
        <f>IF('DATA ENTRY'!F558="","",'DATA ENTRY'!F558)</f>
        <v/>
      </c>
      <c r="G557" s="148" t="str">
        <f>IF('DATA ENTRY'!H558="","",'DATA ENTRY'!H558)</f>
        <v/>
      </c>
      <c r="H557" s="148" t="str">
        <f>IF('DATA ENTRY'!I558="","",'DATA ENTRY'!I558)</f>
        <v/>
      </c>
      <c r="I557" s="22" t="str">
        <f>IF('DATA ENTRY'!N558="","",'DATA ENTRY'!N558)</f>
        <v/>
      </c>
      <c r="J557" s="147" t="str">
        <f>IF('DATA ENTRY'!O558="","",'DATA ENTRY'!O558)</f>
        <v/>
      </c>
      <c r="K557" s="22" t="str">
        <f>IF('DATA ENTRY'!P558="","",'DATA ENTRY'!P558)</f>
        <v/>
      </c>
      <c r="L557" s="147" t="str">
        <f>IF('DATA ENTRY'!Q558="","",'DATA ENTRY'!Q558)</f>
        <v/>
      </c>
      <c r="M557" s="22" t="str">
        <f>IF('DATA ENTRY'!R558="","",'DATA ENTRY'!R558)</f>
        <v/>
      </c>
      <c r="N557" s="147" t="str">
        <f>IF('DATA ENTRY'!S558="","",'DATA ENTRY'!S558)</f>
        <v/>
      </c>
      <c r="O557" s="147" t="str">
        <f t="shared" si="8"/>
        <v/>
      </c>
      <c r="P557" s="74" t="str">
        <f>IF('DATA ENTRY'!T558="","",'DATA ENTRY'!T558)</f>
        <v/>
      </c>
      <c r="Q557" s="74" t="str">
        <f>IF('DATA ENTRY'!U558="","",'DATA ENTRY'!U558)</f>
        <v/>
      </c>
      <c r="R557" s="22" t="str">
        <f>IF('DATA ENTRY'!W558="","",'DATA ENTRY'!W558)</f>
        <v/>
      </c>
      <c r="S557" s="22" t="str">
        <f>IF('DATA ENTRY'!X558="","",'DATA ENTRY'!X558)</f>
        <v/>
      </c>
      <c r="T557" s="22" t="str">
        <f>IF('DATA ENTRY'!AA558="","",'DATA ENTRY'!AA558)</f>
        <v/>
      </c>
      <c r="U557" s="22" t="str">
        <f>IF(O557="","",SUMPRODUCT(--(D557=$D$5:$D$1071),--(F557=$F$5:$F$1071),--(E557=$E$5:$E$1071),--(O557&lt;$O$5:$O$1071))+COUNTIF($O$5:O557,O557))</f>
        <v/>
      </c>
    </row>
    <row r="558" spans="1:21">
      <c r="A558" s="22" t="str">
        <f>IF(AND(H558="",D558="",F558="",G558="",I558="",J558=""),"",SUBTOTAL(3,$B$5:B558))</f>
        <v/>
      </c>
      <c r="B558" s="74" t="str">
        <f>IF('DATA ENTRY'!B559="","",'DATA ENTRY'!B559)</f>
        <v/>
      </c>
      <c r="C558" s="74" t="str">
        <f>IF('DATA ENTRY'!C559="","",'DATA ENTRY'!C559)</f>
        <v/>
      </c>
      <c r="D558" s="74" t="str">
        <f>IF('DATA ENTRY'!E559="","",'DATA ENTRY'!E559)</f>
        <v/>
      </c>
      <c r="E558" s="22" t="str">
        <f>IF('DATA ENTRY'!G559="","",'DATA ENTRY'!G559)</f>
        <v/>
      </c>
      <c r="F558" s="22" t="str">
        <f>IF('DATA ENTRY'!F559="","",'DATA ENTRY'!F559)</f>
        <v/>
      </c>
      <c r="G558" s="148" t="str">
        <f>IF('DATA ENTRY'!H559="","",'DATA ENTRY'!H559)</f>
        <v/>
      </c>
      <c r="H558" s="148" t="str">
        <f>IF('DATA ENTRY'!I559="","",'DATA ENTRY'!I559)</f>
        <v/>
      </c>
      <c r="I558" s="22" t="str">
        <f>IF('DATA ENTRY'!N559="","",'DATA ENTRY'!N559)</f>
        <v/>
      </c>
      <c r="J558" s="147" t="str">
        <f>IF('DATA ENTRY'!O559="","",'DATA ENTRY'!O559)</f>
        <v/>
      </c>
      <c r="K558" s="22" t="str">
        <f>IF('DATA ENTRY'!P559="","",'DATA ENTRY'!P559)</f>
        <v/>
      </c>
      <c r="L558" s="147" t="str">
        <f>IF('DATA ENTRY'!Q559="","",'DATA ENTRY'!Q559)</f>
        <v/>
      </c>
      <c r="M558" s="22" t="str">
        <f>IF('DATA ENTRY'!R559="","",'DATA ENTRY'!R559)</f>
        <v/>
      </c>
      <c r="N558" s="147" t="str">
        <f>IF('DATA ENTRY'!S559="","",'DATA ENTRY'!S559)</f>
        <v/>
      </c>
      <c r="O558" s="147" t="str">
        <f t="shared" si="8"/>
        <v/>
      </c>
      <c r="P558" s="74" t="str">
        <f>IF('DATA ENTRY'!T559="","",'DATA ENTRY'!T559)</f>
        <v/>
      </c>
      <c r="Q558" s="74" t="str">
        <f>IF('DATA ENTRY'!U559="","",'DATA ENTRY'!U559)</f>
        <v/>
      </c>
      <c r="R558" s="22" t="str">
        <f>IF('DATA ENTRY'!W559="","",'DATA ENTRY'!W559)</f>
        <v/>
      </c>
      <c r="S558" s="22" t="str">
        <f>IF('DATA ENTRY'!X559="","",'DATA ENTRY'!X559)</f>
        <v/>
      </c>
      <c r="T558" s="22" t="str">
        <f>IF('DATA ENTRY'!AA559="","",'DATA ENTRY'!AA559)</f>
        <v/>
      </c>
      <c r="U558" s="22" t="str">
        <f>IF(O558="","",SUMPRODUCT(--(D558=$D$5:$D$1071),--(F558=$F$5:$F$1071),--(E558=$E$5:$E$1071),--(O558&lt;$O$5:$O$1071))+COUNTIF($O$5:O558,O558))</f>
        <v/>
      </c>
    </row>
    <row r="559" spans="1:21">
      <c r="A559" s="22" t="str">
        <f>IF(AND(H559="",D559="",F559="",G559="",I559="",J559=""),"",SUBTOTAL(3,$B$5:B559))</f>
        <v/>
      </c>
      <c r="B559" s="74" t="str">
        <f>IF('DATA ENTRY'!B560="","",'DATA ENTRY'!B560)</f>
        <v/>
      </c>
      <c r="C559" s="74" t="str">
        <f>IF('DATA ENTRY'!C560="","",'DATA ENTRY'!C560)</f>
        <v/>
      </c>
      <c r="D559" s="74" t="str">
        <f>IF('DATA ENTRY'!E560="","",'DATA ENTRY'!E560)</f>
        <v/>
      </c>
      <c r="E559" s="22" t="str">
        <f>IF('DATA ENTRY'!G560="","",'DATA ENTRY'!G560)</f>
        <v/>
      </c>
      <c r="F559" s="22" t="str">
        <f>IF('DATA ENTRY'!F560="","",'DATA ENTRY'!F560)</f>
        <v/>
      </c>
      <c r="G559" s="148" t="str">
        <f>IF('DATA ENTRY'!H560="","",'DATA ENTRY'!H560)</f>
        <v/>
      </c>
      <c r="H559" s="148" t="str">
        <f>IF('DATA ENTRY'!I560="","",'DATA ENTRY'!I560)</f>
        <v/>
      </c>
      <c r="I559" s="22" t="str">
        <f>IF('DATA ENTRY'!N560="","",'DATA ENTRY'!N560)</f>
        <v/>
      </c>
      <c r="J559" s="147" t="str">
        <f>IF('DATA ENTRY'!O560="","",'DATA ENTRY'!O560)</f>
        <v/>
      </c>
      <c r="K559" s="22" t="str">
        <f>IF('DATA ENTRY'!P560="","",'DATA ENTRY'!P560)</f>
        <v/>
      </c>
      <c r="L559" s="147" t="str">
        <f>IF('DATA ENTRY'!Q560="","",'DATA ENTRY'!Q560)</f>
        <v/>
      </c>
      <c r="M559" s="22" t="str">
        <f>IF('DATA ENTRY'!R560="","",'DATA ENTRY'!R560)</f>
        <v/>
      </c>
      <c r="N559" s="147" t="str">
        <f>IF('DATA ENTRY'!S560="","",'DATA ENTRY'!S560)</f>
        <v/>
      </c>
      <c r="O559" s="147" t="str">
        <f t="shared" si="8"/>
        <v/>
      </c>
      <c r="P559" s="74" t="str">
        <f>IF('DATA ENTRY'!T560="","",'DATA ENTRY'!T560)</f>
        <v/>
      </c>
      <c r="Q559" s="74" t="str">
        <f>IF('DATA ENTRY'!U560="","",'DATA ENTRY'!U560)</f>
        <v/>
      </c>
      <c r="R559" s="22" t="str">
        <f>IF('DATA ENTRY'!W560="","",'DATA ENTRY'!W560)</f>
        <v/>
      </c>
      <c r="S559" s="22" t="str">
        <f>IF('DATA ENTRY'!X560="","",'DATA ENTRY'!X560)</f>
        <v/>
      </c>
      <c r="T559" s="22" t="str">
        <f>IF('DATA ENTRY'!AA560="","",'DATA ENTRY'!AA560)</f>
        <v/>
      </c>
      <c r="U559" s="22" t="str">
        <f>IF(O559="","",SUMPRODUCT(--(D559=$D$5:$D$1071),--(F559=$F$5:$F$1071),--(E559=$E$5:$E$1071),--(O559&lt;$O$5:$O$1071))+COUNTIF($O$5:O559,O559))</f>
        <v/>
      </c>
    </row>
    <row r="560" spans="1:21">
      <c r="A560" s="22" t="str">
        <f>IF(AND(H560="",D560="",F560="",G560="",I560="",J560=""),"",SUBTOTAL(3,$B$5:B560))</f>
        <v/>
      </c>
      <c r="B560" s="74" t="str">
        <f>IF('DATA ENTRY'!B561="","",'DATA ENTRY'!B561)</f>
        <v/>
      </c>
      <c r="C560" s="74" t="str">
        <f>IF('DATA ENTRY'!C561="","",'DATA ENTRY'!C561)</f>
        <v/>
      </c>
      <c r="D560" s="74" t="str">
        <f>IF('DATA ENTRY'!E561="","",'DATA ENTRY'!E561)</f>
        <v/>
      </c>
      <c r="E560" s="22" t="str">
        <f>IF('DATA ENTRY'!G561="","",'DATA ENTRY'!G561)</f>
        <v/>
      </c>
      <c r="F560" s="22" t="str">
        <f>IF('DATA ENTRY'!F561="","",'DATA ENTRY'!F561)</f>
        <v/>
      </c>
      <c r="G560" s="148" t="str">
        <f>IF('DATA ENTRY'!H561="","",'DATA ENTRY'!H561)</f>
        <v/>
      </c>
      <c r="H560" s="148" t="str">
        <f>IF('DATA ENTRY'!I561="","",'DATA ENTRY'!I561)</f>
        <v/>
      </c>
      <c r="I560" s="22" t="str">
        <f>IF('DATA ENTRY'!N561="","",'DATA ENTRY'!N561)</f>
        <v/>
      </c>
      <c r="J560" s="147" t="str">
        <f>IF('DATA ENTRY'!O561="","",'DATA ENTRY'!O561)</f>
        <v/>
      </c>
      <c r="K560" s="22" t="str">
        <f>IF('DATA ENTRY'!P561="","",'DATA ENTRY'!P561)</f>
        <v/>
      </c>
      <c r="L560" s="147" t="str">
        <f>IF('DATA ENTRY'!Q561="","",'DATA ENTRY'!Q561)</f>
        <v/>
      </c>
      <c r="M560" s="22" t="str">
        <f>IF('DATA ENTRY'!R561="","",'DATA ENTRY'!R561)</f>
        <v/>
      </c>
      <c r="N560" s="147" t="str">
        <f>IF('DATA ENTRY'!S561="","",'DATA ENTRY'!S561)</f>
        <v/>
      </c>
      <c r="O560" s="147" t="str">
        <f t="shared" si="8"/>
        <v/>
      </c>
      <c r="P560" s="74" t="str">
        <f>IF('DATA ENTRY'!T561="","",'DATA ENTRY'!T561)</f>
        <v/>
      </c>
      <c r="Q560" s="74" t="str">
        <f>IF('DATA ENTRY'!U561="","",'DATA ENTRY'!U561)</f>
        <v/>
      </c>
      <c r="R560" s="22" t="str">
        <f>IF('DATA ENTRY'!W561="","",'DATA ENTRY'!W561)</f>
        <v/>
      </c>
      <c r="S560" s="22" t="str">
        <f>IF('DATA ENTRY'!X561="","",'DATA ENTRY'!X561)</f>
        <v/>
      </c>
      <c r="T560" s="22" t="str">
        <f>IF('DATA ENTRY'!AA561="","",'DATA ENTRY'!AA561)</f>
        <v/>
      </c>
      <c r="U560" s="22" t="str">
        <f>IF(O560="","",SUMPRODUCT(--(D560=$D$5:$D$1071),--(F560=$F$5:$F$1071),--(E560=$E$5:$E$1071),--(O560&lt;$O$5:$O$1071))+COUNTIF($O$5:O560,O560))</f>
        <v/>
      </c>
    </row>
    <row r="561" spans="1:21">
      <c r="A561" s="22" t="str">
        <f>IF(AND(H561="",D561="",F561="",G561="",I561="",J561=""),"",SUBTOTAL(3,$B$5:B561))</f>
        <v/>
      </c>
      <c r="B561" s="74" t="str">
        <f>IF('DATA ENTRY'!B562="","",'DATA ENTRY'!B562)</f>
        <v/>
      </c>
      <c r="C561" s="74" t="str">
        <f>IF('DATA ENTRY'!C562="","",'DATA ENTRY'!C562)</f>
        <v/>
      </c>
      <c r="D561" s="74" t="str">
        <f>IF('DATA ENTRY'!E562="","",'DATA ENTRY'!E562)</f>
        <v/>
      </c>
      <c r="E561" s="22" t="str">
        <f>IF('DATA ENTRY'!G562="","",'DATA ENTRY'!G562)</f>
        <v/>
      </c>
      <c r="F561" s="22" t="str">
        <f>IF('DATA ENTRY'!F562="","",'DATA ENTRY'!F562)</f>
        <v/>
      </c>
      <c r="G561" s="148" t="str">
        <f>IF('DATA ENTRY'!H562="","",'DATA ENTRY'!H562)</f>
        <v/>
      </c>
      <c r="H561" s="148" t="str">
        <f>IF('DATA ENTRY'!I562="","",'DATA ENTRY'!I562)</f>
        <v/>
      </c>
      <c r="I561" s="22" t="str">
        <f>IF('DATA ENTRY'!N562="","",'DATA ENTRY'!N562)</f>
        <v/>
      </c>
      <c r="J561" s="147" t="str">
        <f>IF('DATA ENTRY'!O562="","",'DATA ENTRY'!O562)</f>
        <v/>
      </c>
      <c r="K561" s="22" t="str">
        <f>IF('DATA ENTRY'!P562="","",'DATA ENTRY'!P562)</f>
        <v/>
      </c>
      <c r="L561" s="147" t="str">
        <f>IF('DATA ENTRY'!Q562="","",'DATA ENTRY'!Q562)</f>
        <v/>
      </c>
      <c r="M561" s="22" t="str">
        <f>IF('DATA ENTRY'!R562="","",'DATA ENTRY'!R562)</f>
        <v/>
      </c>
      <c r="N561" s="147" t="str">
        <f>IF('DATA ENTRY'!S562="","",'DATA ENTRY'!S562)</f>
        <v/>
      </c>
      <c r="O561" s="147" t="str">
        <f t="shared" si="8"/>
        <v/>
      </c>
      <c r="P561" s="74" t="str">
        <f>IF('DATA ENTRY'!T562="","",'DATA ENTRY'!T562)</f>
        <v/>
      </c>
      <c r="Q561" s="74" t="str">
        <f>IF('DATA ENTRY'!U562="","",'DATA ENTRY'!U562)</f>
        <v/>
      </c>
      <c r="R561" s="22" t="str">
        <f>IF('DATA ENTRY'!W562="","",'DATA ENTRY'!W562)</f>
        <v/>
      </c>
      <c r="S561" s="22" t="str">
        <f>IF('DATA ENTRY'!X562="","",'DATA ENTRY'!X562)</f>
        <v/>
      </c>
      <c r="T561" s="22" t="str">
        <f>IF('DATA ENTRY'!AA562="","",'DATA ENTRY'!AA562)</f>
        <v/>
      </c>
      <c r="U561" s="22" t="str">
        <f>IF(O561="","",SUMPRODUCT(--(D561=$D$5:$D$1071),--(F561=$F$5:$F$1071),--(E561=$E$5:$E$1071),--(O561&lt;$O$5:$O$1071))+COUNTIF($O$5:O561,O561))</f>
        <v/>
      </c>
    </row>
    <row r="562" spans="1:21">
      <c r="A562" s="22" t="str">
        <f>IF(AND(H562="",D562="",F562="",G562="",I562="",J562=""),"",SUBTOTAL(3,$B$5:B562))</f>
        <v/>
      </c>
      <c r="B562" s="74" t="str">
        <f>IF('DATA ENTRY'!B563="","",'DATA ENTRY'!B563)</f>
        <v/>
      </c>
      <c r="C562" s="74" t="str">
        <f>IF('DATA ENTRY'!C563="","",'DATA ENTRY'!C563)</f>
        <v/>
      </c>
      <c r="D562" s="74" t="str">
        <f>IF('DATA ENTRY'!E563="","",'DATA ENTRY'!E563)</f>
        <v/>
      </c>
      <c r="E562" s="22" t="str">
        <f>IF('DATA ENTRY'!G563="","",'DATA ENTRY'!G563)</f>
        <v/>
      </c>
      <c r="F562" s="22" t="str">
        <f>IF('DATA ENTRY'!F563="","",'DATA ENTRY'!F563)</f>
        <v/>
      </c>
      <c r="G562" s="148" t="str">
        <f>IF('DATA ENTRY'!H563="","",'DATA ENTRY'!H563)</f>
        <v/>
      </c>
      <c r="H562" s="148" t="str">
        <f>IF('DATA ENTRY'!I563="","",'DATA ENTRY'!I563)</f>
        <v/>
      </c>
      <c r="I562" s="22" t="str">
        <f>IF('DATA ENTRY'!N563="","",'DATA ENTRY'!N563)</f>
        <v/>
      </c>
      <c r="J562" s="147" t="str">
        <f>IF('DATA ENTRY'!O563="","",'DATA ENTRY'!O563)</f>
        <v/>
      </c>
      <c r="K562" s="22" t="str">
        <f>IF('DATA ENTRY'!P563="","",'DATA ENTRY'!P563)</f>
        <v/>
      </c>
      <c r="L562" s="147" t="str">
        <f>IF('DATA ENTRY'!Q563="","",'DATA ENTRY'!Q563)</f>
        <v/>
      </c>
      <c r="M562" s="22" t="str">
        <f>IF('DATA ENTRY'!R563="","",'DATA ENTRY'!R563)</f>
        <v/>
      </c>
      <c r="N562" s="147" t="str">
        <f>IF('DATA ENTRY'!S563="","",'DATA ENTRY'!S563)</f>
        <v/>
      </c>
      <c r="O562" s="147" t="str">
        <f t="shared" si="8"/>
        <v/>
      </c>
      <c r="P562" s="74" t="str">
        <f>IF('DATA ENTRY'!T563="","",'DATA ENTRY'!T563)</f>
        <v/>
      </c>
      <c r="Q562" s="74" t="str">
        <f>IF('DATA ENTRY'!U563="","",'DATA ENTRY'!U563)</f>
        <v/>
      </c>
      <c r="R562" s="22" t="str">
        <f>IF('DATA ENTRY'!W563="","",'DATA ENTRY'!W563)</f>
        <v/>
      </c>
      <c r="S562" s="22" t="str">
        <f>IF('DATA ENTRY'!X563="","",'DATA ENTRY'!X563)</f>
        <v/>
      </c>
      <c r="T562" s="22" t="str">
        <f>IF('DATA ENTRY'!AA563="","",'DATA ENTRY'!AA563)</f>
        <v/>
      </c>
      <c r="U562" s="22" t="str">
        <f>IF(O562="","",SUMPRODUCT(--(D562=$D$5:$D$1071),--(F562=$F$5:$F$1071),--(E562=$E$5:$E$1071),--(O562&lt;$O$5:$O$1071))+COUNTIF($O$5:O562,O562))</f>
        <v/>
      </c>
    </row>
    <row r="563" spans="1:21">
      <c r="A563" s="22" t="str">
        <f>IF(AND(H563="",D563="",F563="",G563="",I563="",J563=""),"",SUBTOTAL(3,$B$5:B563))</f>
        <v/>
      </c>
      <c r="B563" s="74" t="str">
        <f>IF('DATA ENTRY'!B564="","",'DATA ENTRY'!B564)</f>
        <v/>
      </c>
      <c r="C563" s="74" t="str">
        <f>IF('DATA ENTRY'!C564="","",'DATA ENTRY'!C564)</f>
        <v/>
      </c>
      <c r="D563" s="74" t="str">
        <f>IF('DATA ENTRY'!E564="","",'DATA ENTRY'!E564)</f>
        <v/>
      </c>
      <c r="E563" s="22" t="str">
        <f>IF('DATA ENTRY'!G564="","",'DATA ENTRY'!G564)</f>
        <v/>
      </c>
      <c r="F563" s="22" t="str">
        <f>IF('DATA ENTRY'!F564="","",'DATA ENTRY'!F564)</f>
        <v/>
      </c>
      <c r="G563" s="148" t="str">
        <f>IF('DATA ENTRY'!H564="","",'DATA ENTRY'!H564)</f>
        <v/>
      </c>
      <c r="H563" s="148" t="str">
        <f>IF('DATA ENTRY'!I564="","",'DATA ENTRY'!I564)</f>
        <v/>
      </c>
      <c r="I563" s="22" t="str">
        <f>IF('DATA ENTRY'!N564="","",'DATA ENTRY'!N564)</f>
        <v/>
      </c>
      <c r="J563" s="147" t="str">
        <f>IF('DATA ENTRY'!O564="","",'DATA ENTRY'!O564)</f>
        <v/>
      </c>
      <c r="K563" s="22" t="str">
        <f>IF('DATA ENTRY'!P564="","",'DATA ENTRY'!P564)</f>
        <v/>
      </c>
      <c r="L563" s="147" t="str">
        <f>IF('DATA ENTRY'!Q564="","",'DATA ENTRY'!Q564)</f>
        <v/>
      </c>
      <c r="M563" s="22" t="str">
        <f>IF('DATA ENTRY'!R564="","",'DATA ENTRY'!R564)</f>
        <v/>
      </c>
      <c r="N563" s="147" t="str">
        <f>IF('DATA ENTRY'!S564="","",'DATA ENTRY'!S564)</f>
        <v/>
      </c>
      <c r="O563" s="147" t="str">
        <f t="shared" si="8"/>
        <v/>
      </c>
      <c r="P563" s="74" t="str">
        <f>IF('DATA ENTRY'!T564="","",'DATA ENTRY'!T564)</f>
        <v/>
      </c>
      <c r="Q563" s="74" t="str">
        <f>IF('DATA ENTRY'!U564="","",'DATA ENTRY'!U564)</f>
        <v/>
      </c>
      <c r="R563" s="22" t="str">
        <f>IF('DATA ENTRY'!W564="","",'DATA ENTRY'!W564)</f>
        <v/>
      </c>
      <c r="S563" s="22" t="str">
        <f>IF('DATA ENTRY'!X564="","",'DATA ENTRY'!X564)</f>
        <v/>
      </c>
      <c r="T563" s="22" t="str">
        <f>IF('DATA ENTRY'!AA564="","",'DATA ENTRY'!AA564)</f>
        <v/>
      </c>
      <c r="U563" s="22" t="str">
        <f>IF(O563="","",SUMPRODUCT(--(D563=$D$5:$D$1071),--(F563=$F$5:$F$1071),--(E563=$E$5:$E$1071),--(O563&lt;$O$5:$O$1071))+COUNTIF($O$5:O563,O563))</f>
        <v/>
      </c>
    </row>
    <row r="564" spans="1:21">
      <c r="A564" s="22" t="str">
        <f>IF(AND(H564="",D564="",F564="",G564="",I564="",J564=""),"",SUBTOTAL(3,$B$5:B564))</f>
        <v/>
      </c>
      <c r="B564" s="74" t="str">
        <f>IF('DATA ENTRY'!B565="","",'DATA ENTRY'!B565)</f>
        <v/>
      </c>
      <c r="C564" s="74" t="str">
        <f>IF('DATA ENTRY'!C565="","",'DATA ENTRY'!C565)</f>
        <v/>
      </c>
      <c r="D564" s="74" t="str">
        <f>IF('DATA ENTRY'!E565="","",'DATA ENTRY'!E565)</f>
        <v/>
      </c>
      <c r="E564" s="22" t="str">
        <f>IF('DATA ENTRY'!G565="","",'DATA ENTRY'!G565)</f>
        <v/>
      </c>
      <c r="F564" s="22" t="str">
        <f>IF('DATA ENTRY'!F565="","",'DATA ENTRY'!F565)</f>
        <v/>
      </c>
      <c r="G564" s="148" t="str">
        <f>IF('DATA ENTRY'!H565="","",'DATA ENTRY'!H565)</f>
        <v/>
      </c>
      <c r="H564" s="148" t="str">
        <f>IF('DATA ENTRY'!I565="","",'DATA ENTRY'!I565)</f>
        <v/>
      </c>
      <c r="I564" s="22" t="str">
        <f>IF('DATA ENTRY'!N565="","",'DATA ENTRY'!N565)</f>
        <v/>
      </c>
      <c r="J564" s="147" t="str">
        <f>IF('DATA ENTRY'!O565="","",'DATA ENTRY'!O565)</f>
        <v/>
      </c>
      <c r="K564" s="22" t="str">
        <f>IF('DATA ENTRY'!P565="","",'DATA ENTRY'!P565)</f>
        <v/>
      </c>
      <c r="L564" s="147" t="str">
        <f>IF('DATA ENTRY'!Q565="","",'DATA ENTRY'!Q565)</f>
        <v/>
      </c>
      <c r="M564" s="22" t="str">
        <f>IF('DATA ENTRY'!R565="","",'DATA ENTRY'!R565)</f>
        <v/>
      </c>
      <c r="N564" s="147" t="str">
        <f>IF('DATA ENTRY'!S565="","",'DATA ENTRY'!S565)</f>
        <v/>
      </c>
      <c r="O564" s="147" t="str">
        <f t="shared" si="8"/>
        <v/>
      </c>
      <c r="P564" s="74" t="str">
        <f>IF('DATA ENTRY'!T565="","",'DATA ENTRY'!T565)</f>
        <v/>
      </c>
      <c r="Q564" s="74" t="str">
        <f>IF('DATA ENTRY'!U565="","",'DATA ENTRY'!U565)</f>
        <v/>
      </c>
      <c r="R564" s="22" t="str">
        <f>IF('DATA ENTRY'!W565="","",'DATA ENTRY'!W565)</f>
        <v/>
      </c>
      <c r="S564" s="22" t="str">
        <f>IF('DATA ENTRY'!X565="","",'DATA ENTRY'!X565)</f>
        <v/>
      </c>
      <c r="T564" s="22" t="str">
        <f>IF('DATA ENTRY'!AA565="","",'DATA ENTRY'!AA565)</f>
        <v/>
      </c>
      <c r="U564" s="22" t="str">
        <f>IF(O564="","",SUMPRODUCT(--(D564=$D$5:$D$1071),--(F564=$F$5:$F$1071),--(E564=$E$5:$E$1071),--(O564&lt;$O$5:$O$1071))+COUNTIF($O$5:O564,O564))</f>
        <v/>
      </c>
    </row>
    <row r="565" spans="1:21">
      <c r="A565" s="22" t="str">
        <f>IF(AND(H565="",D565="",F565="",G565="",I565="",J565=""),"",SUBTOTAL(3,$B$5:B565))</f>
        <v/>
      </c>
      <c r="B565" s="74" t="str">
        <f>IF('DATA ENTRY'!B566="","",'DATA ENTRY'!B566)</f>
        <v/>
      </c>
      <c r="C565" s="74" t="str">
        <f>IF('DATA ENTRY'!C566="","",'DATA ENTRY'!C566)</f>
        <v/>
      </c>
      <c r="D565" s="74" t="str">
        <f>IF('DATA ENTRY'!E566="","",'DATA ENTRY'!E566)</f>
        <v/>
      </c>
      <c r="E565" s="22" t="str">
        <f>IF('DATA ENTRY'!G566="","",'DATA ENTRY'!G566)</f>
        <v/>
      </c>
      <c r="F565" s="22" t="str">
        <f>IF('DATA ENTRY'!F566="","",'DATA ENTRY'!F566)</f>
        <v/>
      </c>
      <c r="G565" s="148" t="str">
        <f>IF('DATA ENTRY'!H566="","",'DATA ENTRY'!H566)</f>
        <v/>
      </c>
      <c r="H565" s="148" t="str">
        <f>IF('DATA ENTRY'!I566="","",'DATA ENTRY'!I566)</f>
        <v/>
      </c>
      <c r="I565" s="22" t="str">
        <f>IF('DATA ENTRY'!N566="","",'DATA ENTRY'!N566)</f>
        <v/>
      </c>
      <c r="J565" s="147" t="str">
        <f>IF('DATA ENTRY'!O566="","",'DATA ENTRY'!O566)</f>
        <v/>
      </c>
      <c r="K565" s="22" t="str">
        <f>IF('DATA ENTRY'!P566="","",'DATA ENTRY'!P566)</f>
        <v/>
      </c>
      <c r="L565" s="147" t="str">
        <f>IF('DATA ENTRY'!Q566="","",'DATA ENTRY'!Q566)</f>
        <v/>
      </c>
      <c r="M565" s="22" t="str">
        <f>IF('DATA ENTRY'!R566="","",'DATA ENTRY'!R566)</f>
        <v/>
      </c>
      <c r="N565" s="147" t="str">
        <f>IF('DATA ENTRY'!S566="","",'DATA ENTRY'!S566)</f>
        <v/>
      </c>
      <c r="O565" s="147" t="str">
        <f t="shared" si="8"/>
        <v/>
      </c>
      <c r="P565" s="74" t="str">
        <f>IF('DATA ENTRY'!T566="","",'DATA ENTRY'!T566)</f>
        <v/>
      </c>
      <c r="Q565" s="74" t="str">
        <f>IF('DATA ENTRY'!U566="","",'DATA ENTRY'!U566)</f>
        <v/>
      </c>
      <c r="R565" s="22" t="str">
        <f>IF('DATA ENTRY'!W566="","",'DATA ENTRY'!W566)</f>
        <v/>
      </c>
      <c r="S565" s="22" t="str">
        <f>IF('DATA ENTRY'!X566="","",'DATA ENTRY'!X566)</f>
        <v/>
      </c>
      <c r="T565" s="22" t="str">
        <f>IF('DATA ENTRY'!AA566="","",'DATA ENTRY'!AA566)</f>
        <v/>
      </c>
      <c r="U565" s="22" t="str">
        <f>IF(O565="","",SUMPRODUCT(--(D565=$D$5:$D$1071),--(F565=$F$5:$F$1071),--(E565=$E$5:$E$1071),--(O565&lt;$O$5:$O$1071))+COUNTIF($O$5:O565,O565))</f>
        <v/>
      </c>
    </row>
    <row r="566" spans="1:21">
      <c r="A566" s="22" t="str">
        <f>IF(AND(H566="",D566="",F566="",G566="",I566="",J566=""),"",SUBTOTAL(3,$B$5:B566))</f>
        <v/>
      </c>
      <c r="B566" s="74" t="str">
        <f>IF('DATA ENTRY'!B567="","",'DATA ENTRY'!B567)</f>
        <v/>
      </c>
      <c r="C566" s="74" t="str">
        <f>IF('DATA ENTRY'!C567="","",'DATA ENTRY'!C567)</f>
        <v/>
      </c>
      <c r="D566" s="74" t="str">
        <f>IF('DATA ENTRY'!E567="","",'DATA ENTRY'!E567)</f>
        <v/>
      </c>
      <c r="E566" s="22" t="str">
        <f>IF('DATA ENTRY'!G567="","",'DATA ENTRY'!G567)</f>
        <v/>
      </c>
      <c r="F566" s="22" t="str">
        <f>IF('DATA ENTRY'!F567="","",'DATA ENTRY'!F567)</f>
        <v/>
      </c>
      <c r="G566" s="148" t="str">
        <f>IF('DATA ENTRY'!H567="","",'DATA ENTRY'!H567)</f>
        <v/>
      </c>
      <c r="H566" s="148" t="str">
        <f>IF('DATA ENTRY'!I567="","",'DATA ENTRY'!I567)</f>
        <v/>
      </c>
      <c r="I566" s="22" t="str">
        <f>IF('DATA ENTRY'!N567="","",'DATA ENTRY'!N567)</f>
        <v/>
      </c>
      <c r="J566" s="147" t="str">
        <f>IF('DATA ENTRY'!O567="","",'DATA ENTRY'!O567)</f>
        <v/>
      </c>
      <c r="K566" s="22" t="str">
        <f>IF('DATA ENTRY'!P567="","",'DATA ENTRY'!P567)</f>
        <v/>
      </c>
      <c r="L566" s="147" t="str">
        <f>IF('DATA ENTRY'!Q567="","",'DATA ENTRY'!Q567)</f>
        <v/>
      </c>
      <c r="M566" s="22" t="str">
        <f>IF('DATA ENTRY'!R567="","",'DATA ENTRY'!R567)</f>
        <v/>
      </c>
      <c r="N566" s="147" t="str">
        <f>IF('DATA ENTRY'!S567="","",'DATA ENTRY'!S567)</f>
        <v/>
      </c>
      <c r="O566" s="147" t="str">
        <f t="shared" si="8"/>
        <v/>
      </c>
      <c r="P566" s="74" t="str">
        <f>IF('DATA ENTRY'!T567="","",'DATA ENTRY'!T567)</f>
        <v/>
      </c>
      <c r="Q566" s="74" t="str">
        <f>IF('DATA ENTRY'!U567="","",'DATA ENTRY'!U567)</f>
        <v/>
      </c>
      <c r="R566" s="22" t="str">
        <f>IF('DATA ENTRY'!W567="","",'DATA ENTRY'!W567)</f>
        <v/>
      </c>
      <c r="S566" s="22" t="str">
        <f>IF('DATA ENTRY'!X567="","",'DATA ENTRY'!X567)</f>
        <v/>
      </c>
      <c r="T566" s="22" t="str">
        <f>IF('DATA ENTRY'!AA567="","",'DATA ENTRY'!AA567)</f>
        <v/>
      </c>
      <c r="U566" s="22" t="str">
        <f>IF(O566="","",SUMPRODUCT(--(D566=$D$5:$D$1071),--(F566=$F$5:$F$1071),--(E566=$E$5:$E$1071),--(O566&lt;$O$5:$O$1071))+COUNTIF($O$5:O566,O566))</f>
        <v/>
      </c>
    </row>
    <row r="567" spans="1:21">
      <c r="A567" s="22" t="str">
        <f>IF(AND(H567="",D567="",F567="",G567="",I567="",J567=""),"",SUBTOTAL(3,$B$5:B567))</f>
        <v/>
      </c>
      <c r="B567" s="74" t="str">
        <f>IF('DATA ENTRY'!B568="","",'DATA ENTRY'!B568)</f>
        <v/>
      </c>
      <c r="C567" s="74" t="str">
        <f>IF('DATA ENTRY'!C568="","",'DATA ENTRY'!C568)</f>
        <v/>
      </c>
      <c r="D567" s="74" t="str">
        <f>IF('DATA ENTRY'!E568="","",'DATA ENTRY'!E568)</f>
        <v/>
      </c>
      <c r="E567" s="22" t="str">
        <f>IF('DATA ENTRY'!G568="","",'DATA ENTRY'!G568)</f>
        <v/>
      </c>
      <c r="F567" s="22" t="str">
        <f>IF('DATA ENTRY'!F568="","",'DATA ENTRY'!F568)</f>
        <v/>
      </c>
      <c r="G567" s="148" t="str">
        <f>IF('DATA ENTRY'!H568="","",'DATA ENTRY'!H568)</f>
        <v/>
      </c>
      <c r="H567" s="148" t="str">
        <f>IF('DATA ENTRY'!I568="","",'DATA ENTRY'!I568)</f>
        <v/>
      </c>
      <c r="I567" s="22" t="str">
        <f>IF('DATA ENTRY'!N568="","",'DATA ENTRY'!N568)</f>
        <v/>
      </c>
      <c r="J567" s="147" t="str">
        <f>IF('DATA ENTRY'!O568="","",'DATA ENTRY'!O568)</f>
        <v/>
      </c>
      <c r="K567" s="22" t="str">
        <f>IF('DATA ENTRY'!P568="","",'DATA ENTRY'!P568)</f>
        <v/>
      </c>
      <c r="L567" s="147" t="str">
        <f>IF('DATA ENTRY'!Q568="","",'DATA ENTRY'!Q568)</f>
        <v/>
      </c>
      <c r="M567" s="22" t="str">
        <f>IF('DATA ENTRY'!R568="","",'DATA ENTRY'!R568)</f>
        <v/>
      </c>
      <c r="N567" s="147" t="str">
        <f>IF('DATA ENTRY'!S568="","",'DATA ENTRY'!S568)</f>
        <v/>
      </c>
      <c r="O567" s="147" t="str">
        <f t="shared" si="8"/>
        <v/>
      </c>
      <c r="P567" s="74" t="str">
        <f>IF('DATA ENTRY'!T568="","",'DATA ENTRY'!T568)</f>
        <v/>
      </c>
      <c r="Q567" s="74" t="str">
        <f>IF('DATA ENTRY'!U568="","",'DATA ENTRY'!U568)</f>
        <v/>
      </c>
      <c r="R567" s="22" t="str">
        <f>IF('DATA ENTRY'!W568="","",'DATA ENTRY'!W568)</f>
        <v/>
      </c>
      <c r="S567" s="22" t="str">
        <f>IF('DATA ENTRY'!X568="","",'DATA ENTRY'!X568)</f>
        <v/>
      </c>
      <c r="T567" s="22" t="str">
        <f>IF('DATA ENTRY'!AA568="","",'DATA ENTRY'!AA568)</f>
        <v/>
      </c>
      <c r="U567" s="22" t="str">
        <f>IF(O567="","",SUMPRODUCT(--(D567=$D$5:$D$1071),--(F567=$F$5:$F$1071),--(E567=$E$5:$E$1071),--(O567&lt;$O$5:$O$1071))+COUNTIF($O$5:O567,O567))</f>
        <v/>
      </c>
    </row>
    <row r="568" spans="1:21">
      <c r="A568" s="22" t="str">
        <f>IF(AND(H568="",D568="",F568="",G568="",I568="",J568=""),"",SUBTOTAL(3,$B$5:B568))</f>
        <v/>
      </c>
      <c r="B568" s="74" t="str">
        <f>IF('DATA ENTRY'!B569="","",'DATA ENTRY'!B569)</f>
        <v/>
      </c>
      <c r="C568" s="74" t="str">
        <f>IF('DATA ENTRY'!C569="","",'DATA ENTRY'!C569)</f>
        <v/>
      </c>
      <c r="D568" s="74" t="str">
        <f>IF('DATA ENTRY'!E569="","",'DATA ENTRY'!E569)</f>
        <v/>
      </c>
      <c r="E568" s="22" t="str">
        <f>IF('DATA ENTRY'!G569="","",'DATA ENTRY'!G569)</f>
        <v/>
      </c>
      <c r="F568" s="22" t="str">
        <f>IF('DATA ENTRY'!F569="","",'DATA ENTRY'!F569)</f>
        <v/>
      </c>
      <c r="G568" s="148" t="str">
        <f>IF('DATA ENTRY'!H569="","",'DATA ENTRY'!H569)</f>
        <v/>
      </c>
      <c r="H568" s="148" t="str">
        <f>IF('DATA ENTRY'!I569="","",'DATA ENTRY'!I569)</f>
        <v/>
      </c>
      <c r="I568" s="22" t="str">
        <f>IF('DATA ENTRY'!N569="","",'DATA ENTRY'!N569)</f>
        <v/>
      </c>
      <c r="J568" s="147" t="str">
        <f>IF('DATA ENTRY'!O569="","",'DATA ENTRY'!O569)</f>
        <v/>
      </c>
      <c r="K568" s="22" t="str">
        <f>IF('DATA ENTRY'!P569="","",'DATA ENTRY'!P569)</f>
        <v/>
      </c>
      <c r="L568" s="147" t="str">
        <f>IF('DATA ENTRY'!Q569="","",'DATA ENTRY'!Q569)</f>
        <v/>
      </c>
      <c r="M568" s="22" t="str">
        <f>IF('DATA ENTRY'!R569="","",'DATA ENTRY'!R569)</f>
        <v/>
      </c>
      <c r="N568" s="147" t="str">
        <f>IF('DATA ENTRY'!S569="","",'DATA ENTRY'!S569)</f>
        <v/>
      </c>
      <c r="O568" s="147" t="str">
        <f t="shared" si="8"/>
        <v/>
      </c>
      <c r="P568" s="74" t="str">
        <f>IF('DATA ENTRY'!T569="","",'DATA ENTRY'!T569)</f>
        <v/>
      </c>
      <c r="Q568" s="74" t="str">
        <f>IF('DATA ENTRY'!U569="","",'DATA ENTRY'!U569)</f>
        <v/>
      </c>
      <c r="R568" s="22" t="str">
        <f>IF('DATA ENTRY'!W569="","",'DATA ENTRY'!W569)</f>
        <v/>
      </c>
      <c r="S568" s="22" t="str">
        <f>IF('DATA ENTRY'!X569="","",'DATA ENTRY'!X569)</f>
        <v/>
      </c>
      <c r="T568" s="22" t="str">
        <f>IF('DATA ENTRY'!AA569="","",'DATA ENTRY'!AA569)</f>
        <v/>
      </c>
      <c r="U568" s="22" t="str">
        <f>IF(O568="","",SUMPRODUCT(--(D568=$D$5:$D$1071),--(F568=$F$5:$F$1071),--(E568=$E$5:$E$1071),--(O568&lt;$O$5:$O$1071))+COUNTIF($O$5:O568,O568))</f>
        <v/>
      </c>
    </row>
    <row r="569" spans="1:21">
      <c r="A569" s="22" t="str">
        <f>IF(AND(H569="",D569="",F569="",G569="",I569="",J569=""),"",SUBTOTAL(3,$B$5:B569))</f>
        <v/>
      </c>
      <c r="B569" s="74" t="str">
        <f>IF('DATA ENTRY'!B570="","",'DATA ENTRY'!B570)</f>
        <v/>
      </c>
      <c r="C569" s="74" t="str">
        <f>IF('DATA ENTRY'!C570="","",'DATA ENTRY'!C570)</f>
        <v/>
      </c>
      <c r="D569" s="74" t="str">
        <f>IF('DATA ENTRY'!E570="","",'DATA ENTRY'!E570)</f>
        <v/>
      </c>
      <c r="E569" s="22" t="str">
        <f>IF('DATA ENTRY'!G570="","",'DATA ENTRY'!G570)</f>
        <v/>
      </c>
      <c r="F569" s="22" t="str">
        <f>IF('DATA ENTRY'!F570="","",'DATA ENTRY'!F570)</f>
        <v/>
      </c>
      <c r="G569" s="148" t="str">
        <f>IF('DATA ENTRY'!H570="","",'DATA ENTRY'!H570)</f>
        <v/>
      </c>
      <c r="H569" s="148" t="str">
        <f>IF('DATA ENTRY'!I570="","",'DATA ENTRY'!I570)</f>
        <v/>
      </c>
      <c r="I569" s="22" t="str">
        <f>IF('DATA ENTRY'!N570="","",'DATA ENTRY'!N570)</f>
        <v/>
      </c>
      <c r="J569" s="147" t="str">
        <f>IF('DATA ENTRY'!O570="","",'DATA ENTRY'!O570)</f>
        <v/>
      </c>
      <c r="K569" s="22" t="str">
        <f>IF('DATA ENTRY'!P570="","",'DATA ENTRY'!P570)</f>
        <v/>
      </c>
      <c r="L569" s="147" t="str">
        <f>IF('DATA ENTRY'!Q570="","",'DATA ENTRY'!Q570)</f>
        <v/>
      </c>
      <c r="M569" s="22" t="str">
        <f>IF('DATA ENTRY'!R570="","",'DATA ENTRY'!R570)</f>
        <v/>
      </c>
      <c r="N569" s="147" t="str">
        <f>IF('DATA ENTRY'!S570="","",'DATA ENTRY'!S570)</f>
        <v/>
      </c>
      <c r="O569" s="147" t="str">
        <f t="shared" si="8"/>
        <v/>
      </c>
      <c r="P569" s="74" t="str">
        <f>IF('DATA ENTRY'!T570="","",'DATA ENTRY'!T570)</f>
        <v/>
      </c>
      <c r="Q569" s="74" t="str">
        <f>IF('DATA ENTRY'!U570="","",'DATA ENTRY'!U570)</f>
        <v/>
      </c>
      <c r="R569" s="22" t="str">
        <f>IF('DATA ENTRY'!W570="","",'DATA ENTRY'!W570)</f>
        <v/>
      </c>
      <c r="S569" s="22" t="str">
        <f>IF('DATA ENTRY'!X570="","",'DATA ENTRY'!X570)</f>
        <v/>
      </c>
      <c r="T569" s="22" t="str">
        <f>IF('DATA ENTRY'!AA570="","",'DATA ENTRY'!AA570)</f>
        <v/>
      </c>
      <c r="U569" s="22" t="str">
        <f>IF(O569="","",SUMPRODUCT(--(D569=$D$5:$D$1071),--(F569=$F$5:$F$1071),--(E569=$E$5:$E$1071),--(O569&lt;$O$5:$O$1071))+COUNTIF($O$5:O569,O569))</f>
        <v/>
      </c>
    </row>
    <row r="570" spans="1:21">
      <c r="A570" s="22" t="str">
        <f>IF(AND(H570="",D570="",F570="",G570="",I570="",J570=""),"",SUBTOTAL(3,$B$5:B570))</f>
        <v/>
      </c>
      <c r="B570" s="74" t="str">
        <f>IF('DATA ENTRY'!B571="","",'DATA ENTRY'!B571)</f>
        <v/>
      </c>
      <c r="C570" s="74" t="str">
        <f>IF('DATA ENTRY'!C571="","",'DATA ENTRY'!C571)</f>
        <v/>
      </c>
      <c r="D570" s="74" t="str">
        <f>IF('DATA ENTRY'!E571="","",'DATA ENTRY'!E571)</f>
        <v/>
      </c>
      <c r="E570" s="22" t="str">
        <f>IF('DATA ENTRY'!G571="","",'DATA ENTRY'!G571)</f>
        <v/>
      </c>
      <c r="F570" s="22" t="str">
        <f>IF('DATA ENTRY'!F571="","",'DATA ENTRY'!F571)</f>
        <v/>
      </c>
      <c r="G570" s="148" t="str">
        <f>IF('DATA ENTRY'!H571="","",'DATA ENTRY'!H571)</f>
        <v/>
      </c>
      <c r="H570" s="148" t="str">
        <f>IF('DATA ENTRY'!I571="","",'DATA ENTRY'!I571)</f>
        <v/>
      </c>
      <c r="I570" s="22" t="str">
        <f>IF('DATA ENTRY'!N571="","",'DATA ENTRY'!N571)</f>
        <v/>
      </c>
      <c r="J570" s="147" t="str">
        <f>IF('DATA ENTRY'!O571="","",'DATA ENTRY'!O571)</f>
        <v/>
      </c>
      <c r="K570" s="22" t="str">
        <f>IF('DATA ENTRY'!P571="","",'DATA ENTRY'!P571)</f>
        <v/>
      </c>
      <c r="L570" s="147" t="str">
        <f>IF('DATA ENTRY'!Q571="","",'DATA ENTRY'!Q571)</f>
        <v/>
      </c>
      <c r="M570" s="22" t="str">
        <f>IF('DATA ENTRY'!R571="","",'DATA ENTRY'!R571)</f>
        <v/>
      </c>
      <c r="N570" s="147" t="str">
        <f>IF('DATA ENTRY'!S571="","",'DATA ENTRY'!S571)</f>
        <v/>
      </c>
      <c r="O570" s="147" t="str">
        <f t="shared" si="8"/>
        <v/>
      </c>
      <c r="P570" s="74" t="str">
        <f>IF('DATA ENTRY'!T571="","",'DATA ENTRY'!T571)</f>
        <v/>
      </c>
      <c r="Q570" s="74" t="str">
        <f>IF('DATA ENTRY'!U571="","",'DATA ENTRY'!U571)</f>
        <v/>
      </c>
      <c r="R570" s="22" t="str">
        <f>IF('DATA ENTRY'!W571="","",'DATA ENTRY'!W571)</f>
        <v/>
      </c>
      <c r="S570" s="22" t="str">
        <f>IF('DATA ENTRY'!X571="","",'DATA ENTRY'!X571)</f>
        <v/>
      </c>
      <c r="T570" s="22" t="str">
        <f>IF('DATA ENTRY'!AA571="","",'DATA ENTRY'!AA571)</f>
        <v/>
      </c>
      <c r="U570" s="22" t="str">
        <f>IF(O570="","",SUMPRODUCT(--(D570=$D$5:$D$1071),--(F570=$F$5:$F$1071),--(E570=$E$5:$E$1071),--(O570&lt;$O$5:$O$1071))+COUNTIF($O$5:O570,O570))</f>
        <v/>
      </c>
    </row>
    <row r="571" spans="1:21">
      <c r="A571" s="22" t="str">
        <f>IF(AND(H571="",D571="",F571="",G571="",I571="",J571=""),"",SUBTOTAL(3,$B$5:B571))</f>
        <v/>
      </c>
      <c r="B571" s="74" t="str">
        <f>IF('DATA ENTRY'!B572="","",'DATA ENTRY'!B572)</f>
        <v/>
      </c>
      <c r="C571" s="74" t="str">
        <f>IF('DATA ENTRY'!C572="","",'DATA ENTRY'!C572)</f>
        <v/>
      </c>
      <c r="D571" s="74" t="str">
        <f>IF('DATA ENTRY'!E572="","",'DATA ENTRY'!E572)</f>
        <v/>
      </c>
      <c r="E571" s="22" t="str">
        <f>IF('DATA ENTRY'!G572="","",'DATA ENTRY'!G572)</f>
        <v/>
      </c>
      <c r="F571" s="22" t="str">
        <f>IF('DATA ENTRY'!F572="","",'DATA ENTRY'!F572)</f>
        <v/>
      </c>
      <c r="G571" s="148" t="str">
        <f>IF('DATA ENTRY'!H572="","",'DATA ENTRY'!H572)</f>
        <v/>
      </c>
      <c r="H571" s="148" t="str">
        <f>IF('DATA ENTRY'!I572="","",'DATA ENTRY'!I572)</f>
        <v/>
      </c>
      <c r="I571" s="22" t="str">
        <f>IF('DATA ENTRY'!N572="","",'DATA ENTRY'!N572)</f>
        <v/>
      </c>
      <c r="J571" s="147" t="str">
        <f>IF('DATA ENTRY'!O572="","",'DATA ENTRY'!O572)</f>
        <v/>
      </c>
      <c r="K571" s="22" t="str">
        <f>IF('DATA ENTRY'!P572="","",'DATA ENTRY'!P572)</f>
        <v/>
      </c>
      <c r="L571" s="147" t="str">
        <f>IF('DATA ENTRY'!Q572="","",'DATA ENTRY'!Q572)</f>
        <v/>
      </c>
      <c r="M571" s="22" t="str">
        <f>IF('DATA ENTRY'!R572="","",'DATA ENTRY'!R572)</f>
        <v/>
      </c>
      <c r="N571" s="147" t="str">
        <f>IF('DATA ENTRY'!S572="","",'DATA ENTRY'!S572)</f>
        <v/>
      </c>
      <c r="O571" s="147" t="str">
        <f t="shared" si="8"/>
        <v/>
      </c>
      <c r="P571" s="74" t="str">
        <f>IF('DATA ENTRY'!T572="","",'DATA ENTRY'!T572)</f>
        <v/>
      </c>
      <c r="Q571" s="74" t="str">
        <f>IF('DATA ENTRY'!U572="","",'DATA ENTRY'!U572)</f>
        <v/>
      </c>
      <c r="R571" s="22" t="str">
        <f>IF('DATA ENTRY'!W572="","",'DATA ENTRY'!W572)</f>
        <v/>
      </c>
      <c r="S571" s="22" t="str">
        <f>IF('DATA ENTRY'!X572="","",'DATA ENTRY'!X572)</f>
        <v/>
      </c>
      <c r="T571" s="22" t="str">
        <f>IF('DATA ENTRY'!AA572="","",'DATA ENTRY'!AA572)</f>
        <v/>
      </c>
      <c r="U571" s="22" t="str">
        <f>IF(O571="","",SUMPRODUCT(--(D571=$D$5:$D$1071),--(F571=$F$5:$F$1071),--(E571=$E$5:$E$1071),--(O571&lt;$O$5:$O$1071))+COUNTIF($O$5:O571,O571))</f>
        <v/>
      </c>
    </row>
    <row r="572" spans="1:21">
      <c r="A572" s="22" t="str">
        <f>IF(AND(H572="",D572="",F572="",G572="",I572="",J572=""),"",SUBTOTAL(3,$B$5:B572))</f>
        <v/>
      </c>
      <c r="B572" s="74" t="str">
        <f>IF('DATA ENTRY'!B573="","",'DATA ENTRY'!B573)</f>
        <v/>
      </c>
      <c r="C572" s="74" t="str">
        <f>IF('DATA ENTRY'!C573="","",'DATA ENTRY'!C573)</f>
        <v/>
      </c>
      <c r="D572" s="74" t="str">
        <f>IF('DATA ENTRY'!E573="","",'DATA ENTRY'!E573)</f>
        <v/>
      </c>
      <c r="E572" s="22" t="str">
        <f>IF('DATA ENTRY'!G573="","",'DATA ENTRY'!G573)</f>
        <v/>
      </c>
      <c r="F572" s="22" t="str">
        <f>IF('DATA ENTRY'!F573="","",'DATA ENTRY'!F573)</f>
        <v/>
      </c>
      <c r="G572" s="148" t="str">
        <f>IF('DATA ENTRY'!H573="","",'DATA ENTRY'!H573)</f>
        <v/>
      </c>
      <c r="H572" s="148" t="str">
        <f>IF('DATA ENTRY'!I573="","",'DATA ENTRY'!I573)</f>
        <v/>
      </c>
      <c r="I572" s="22" t="str">
        <f>IF('DATA ENTRY'!N573="","",'DATA ENTRY'!N573)</f>
        <v/>
      </c>
      <c r="J572" s="147" t="str">
        <f>IF('DATA ENTRY'!O573="","",'DATA ENTRY'!O573)</f>
        <v/>
      </c>
      <c r="K572" s="22" t="str">
        <f>IF('DATA ENTRY'!P573="","",'DATA ENTRY'!P573)</f>
        <v/>
      </c>
      <c r="L572" s="147" t="str">
        <f>IF('DATA ENTRY'!Q573="","",'DATA ENTRY'!Q573)</f>
        <v/>
      </c>
      <c r="M572" s="22" t="str">
        <f>IF('DATA ENTRY'!R573="","",'DATA ENTRY'!R573)</f>
        <v/>
      </c>
      <c r="N572" s="147" t="str">
        <f>IF('DATA ENTRY'!S573="","",'DATA ENTRY'!S573)</f>
        <v/>
      </c>
      <c r="O572" s="147" t="str">
        <f t="shared" si="8"/>
        <v/>
      </c>
      <c r="P572" s="74" t="str">
        <f>IF('DATA ENTRY'!T573="","",'DATA ENTRY'!T573)</f>
        <v/>
      </c>
      <c r="Q572" s="74" t="str">
        <f>IF('DATA ENTRY'!U573="","",'DATA ENTRY'!U573)</f>
        <v/>
      </c>
      <c r="R572" s="22" t="str">
        <f>IF('DATA ENTRY'!W573="","",'DATA ENTRY'!W573)</f>
        <v/>
      </c>
      <c r="S572" s="22" t="str">
        <f>IF('DATA ENTRY'!X573="","",'DATA ENTRY'!X573)</f>
        <v/>
      </c>
      <c r="T572" s="22" t="str">
        <f>IF('DATA ENTRY'!AA573="","",'DATA ENTRY'!AA573)</f>
        <v/>
      </c>
      <c r="U572" s="22" t="str">
        <f>IF(O572="","",SUMPRODUCT(--(D572=$D$5:$D$1071),--(F572=$F$5:$F$1071),--(E572=$E$5:$E$1071),--(O572&lt;$O$5:$O$1071))+COUNTIF($O$5:O572,O572))</f>
        <v/>
      </c>
    </row>
    <row r="573" spans="1:21">
      <c r="A573" s="22" t="str">
        <f>IF(AND(H573="",D573="",F573="",G573="",I573="",J573=""),"",SUBTOTAL(3,$B$5:B573))</f>
        <v/>
      </c>
      <c r="B573" s="74" t="str">
        <f>IF('DATA ENTRY'!B574="","",'DATA ENTRY'!B574)</f>
        <v/>
      </c>
      <c r="C573" s="74" t="str">
        <f>IF('DATA ENTRY'!C574="","",'DATA ENTRY'!C574)</f>
        <v/>
      </c>
      <c r="D573" s="74" t="str">
        <f>IF('DATA ENTRY'!E574="","",'DATA ENTRY'!E574)</f>
        <v/>
      </c>
      <c r="E573" s="22" t="str">
        <f>IF('DATA ENTRY'!G574="","",'DATA ENTRY'!G574)</f>
        <v/>
      </c>
      <c r="F573" s="22" t="str">
        <f>IF('DATA ENTRY'!F574="","",'DATA ENTRY'!F574)</f>
        <v/>
      </c>
      <c r="G573" s="148" t="str">
        <f>IF('DATA ENTRY'!H574="","",'DATA ENTRY'!H574)</f>
        <v/>
      </c>
      <c r="H573" s="148" t="str">
        <f>IF('DATA ENTRY'!I574="","",'DATA ENTRY'!I574)</f>
        <v/>
      </c>
      <c r="I573" s="22" t="str">
        <f>IF('DATA ENTRY'!N574="","",'DATA ENTRY'!N574)</f>
        <v/>
      </c>
      <c r="J573" s="147" t="str">
        <f>IF('DATA ENTRY'!O574="","",'DATA ENTRY'!O574)</f>
        <v/>
      </c>
      <c r="K573" s="22" t="str">
        <f>IF('DATA ENTRY'!P574="","",'DATA ENTRY'!P574)</f>
        <v/>
      </c>
      <c r="L573" s="147" t="str">
        <f>IF('DATA ENTRY'!Q574="","",'DATA ENTRY'!Q574)</f>
        <v/>
      </c>
      <c r="M573" s="22" t="str">
        <f>IF('DATA ENTRY'!R574="","",'DATA ENTRY'!R574)</f>
        <v/>
      </c>
      <c r="N573" s="147" t="str">
        <f>IF('DATA ENTRY'!S574="","",'DATA ENTRY'!S574)</f>
        <v/>
      </c>
      <c r="O573" s="147" t="str">
        <f t="shared" si="8"/>
        <v/>
      </c>
      <c r="P573" s="74" t="str">
        <f>IF('DATA ENTRY'!T574="","",'DATA ENTRY'!T574)</f>
        <v/>
      </c>
      <c r="Q573" s="74" t="str">
        <f>IF('DATA ENTRY'!U574="","",'DATA ENTRY'!U574)</f>
        <v/>
      </c>
      <c r="R573" s="22" t="str">
        <f>IF('DATA ENTRY'!W574="","",'DATA ENTRY'!W574)</f>
        <v/>
      </c>
      <c r="S573" s="22" t="str">
        <f>IF('DATA ENTRY'!X574="","",'DATA ENTRY'!X574)</f>
        <v/>
      </c>
      <c r="T573" s="22" t="str">
        <f>IF('DATA ENTRY'!AA574="","",'DATA ENTRY'!AA574)</f>
        <v/>
      </c>
      <c r="U573" s="22" t="str">
        <f>IF(O573="","",SUMPRODUCT(--(D573=$D$5:$D$1071),--(F573=$F$5:$F$1071),--(E573=$E$5:$E$1071),--(O573&lt;$O$5:$O$1071))+COUNTIF($O$5:O573,O573))</f>
        <v/>
      </c>
    </row>
    <row r="574" spans="1:21">
      <c r="A574" s="22" t="str">
        <f>IF(AND(H574="",D574="",F574="",G574="",I574="",J574=""),"",SUBTOTAL(3,$B$5:B574))</f>
        <v/>
      </c>
      <c r="B574" s="74" t="str">
        <f>IF('DATA ENTRY'!B575="","",'DATA ENTRY'!B575)</f>
        <v/>
      </c>
      <c r="C574" s="74" t="str">
        <f>IF('DATA ENTRY'!C575="","",'DATA ENTRY'!C575)</f>
        <v/>
      </c>
      <c r="D574" s="74" t="str">
        <f>IF('DATA ENTRY'!E575="","",'DATA ENTRY'!E575)</f>
        <v/>
      </c>
      <c r="E574" s="22" t="str">
        <f>IF('DATA ENTRY'!G575="","",'DATA ENTRY'!G575)</f>
        <v/>
      </c>
      <c r="F574" s="22" t="str">
        <f>IF('DATA ENTRY'!F575="","",'DATA ENTRY'!F575)</f>
        <v/>
      </c>
      <c r="G574" s="148" t="str">
        <f>IF('DATA ENTRY'!H575="","",'DATA ENTRY'!H575)</f>
        <v/>
      </c>
      <c r="H574" s="148" t="str">
        <f>IF('DATA ENTRY'!I575="","",'DATA ENTRY'!I575)</f>
        <v/>
      </c>
      <c r="I574" s="22" t="str">
        <f>IF('DATA ENTRY'!N575="","",'DATA ENTRY'!N575)</f>
        <v/>
      </c>
      <c r="J574" s="147" t="str">
        <f>IF('DATA ENTRY'!O575="","",'DATA ENTRY'!O575)</f>
        <v/>
      </c>
      <c r="K574" s="22" t="str">
        <f>IF('DATA ENTRY'!P575="","",'DATA ENTRY'!P575)</f>
        <v/>
      </c>
      <c r="L574" s="147" t="str">
        <f>IF('DATA ENTRY'!Q575="","",'DATA ENTRY'!Q575)</f>
        <v/>
      </c>
      <c r="M574" s="22" t="str">
        <f>IF('DATA ENTRY'!R575="","",'DATA ENTRY'!R575)</f>
        <v/>
      </c>
      <c r="N574" s="147" t="str">
        <f>IF('DATA ENTRY'!S575="","",'DATA ENTRY'!S575)</f>
        <v/>
      </c>
      <c r="O574" s="147" t="str">
        <f t="shared" si="8"/>
        <v/>
      </c>
      <c r="P574" s="74" t="str">
        <f>IF('DATA ENTRY'!T575="","",'DATA ENTRY'!T575)</f>
        <v/>
      </c>
      <c r="Q574" s="74" t="str">
        <f>IF('DATA ENTRY'!U575="","",'DATA ENTRY'!U575)</f>
        <v/>
      </c>
      <c r="R574" s="22" t="str">
        <f>IF('DATA ENTRY'!W575="","",'DATA ENTRY'!W575)</f>
        <v/>
      </c>
      <c r="S574" s="22" t="str">
        <f>IF('DATA ENTRY'!X575="","",'DATA ENTRY'!X575)</f>
        <v/>
      </c>
      <c r="T574" s="22" t="str">
        <f>IF('DATA ENTRY'!AA575="","",'DATA ENTRY'!AA575)</f>
        <v/>
      </c>
      <c r="U574" s="22" t="str">
        <f>IF(O574="","",SUMPRODUCT(--(D574=$D$5:$D$1071),--(F574=$F$5:$F$1071),--(E574=$E$5:$E$1071),--(O574&lt;$O$5:$O$1071))+COUNTIF($O$5:O574,O574))</f>
        <v/>
      </c>
    </row>
    <row r="575" spans="1:21">
      <c r="A575" s="22" t="str">
        <f>IF(AND(H575="",D575="",F575="",G575="",I575="",J575=""),"",SUBTOTAL(3,$B$5:B575))</f>
        <v/>
      </c>
      <c r="B575" s="74" t="str">
        <f>IF('DATA ENTRY'!B576="","",'DATA ENTRY'!B576)</f>
        <v/>
      </c>
      <c r="C575" s="74" t="str">
        <f>IF('DATA ENTRY'!C576="","",'DATA ENTRY'!C576)</f>
        <v/>
      </c>
      <c r="D575" s="74" t="str">
        <f>IF('DATA ENTRY'!E576="","",'DATA ENTRY'!E576)</f>
        <v/>
      </c>
      <c r="E575" s="22" t="str">
        <f>IF('DATA ENTRY'!G576="","",'DATA ENTRY'!G576)</f>
        <v/>
      </c>
      <c r="F575" s="22" t="str">
        <f>IF('DATA ENTRY'!F576="","",'DATA ENTRY'!F576)</f>
        <v/>
      </c>
      <c r="G575" s="148" t="str">
        <f>IF('DATA ENTRY'!H576="","",'DATA ENTRY'!H576)</f>
        <v/>
      </c>
      <c r="H575" s="148" t="str">
        <f>IF('DATA ENTRY'!I576="","",'DATA ENTRY'!I576)</f>
        <v/>
      </c>
      <c r="I575" s="22" t="str">
        <f>IF('DATA ENTRY'!N576="","",'DATA ENTRY'!N576)</f>
        <v/>
      </c>
      <c r="J575" s="147" t="str">
        <f>IF('DATA ENTRY'!O576="","",'DATA ENTRY'!O576)</f>
        <v/>
      </c>
      <c r="K575" s="22" t="str">
        <f>IF('DATA ENTRY'!P576="","",'DATA ENTRY'!P576)</f>
        <v/>
      </c>
      <c r="L575" s="147" t="str">
        <f>IF('DATA ENTRY'!Q576="","",'DATA ENTRY'!Q576)</f>
        <v/>
      </c>
      <c r="M575" s="22" t="str">
        <f>IF('DATA ENTRY'!R576="","",'DATA ENTRY'!R576)</f>
        <v/>
      </c>
      <c r="N575" s="147" t="str">
        <f>IF('DATA ENTRY'!S576="","",'DATA ENTRY'!S576)</f>
        <v/>
      </c>
      <c r="O575" s="147" t="str">
        <f t="shared" si="8"/>
        <v/>
      </c>
      <c r="P575" s="74" t="str">
        <f>IF('DATA ENTRY'!T576="","",'DATA ENTRY'!T576)</f>
        <v/>
      </c>
      <c r="Q575" s="74" t="str">
        <f>IF('DATA ENTRY'!U576="","",'DATA ENTRY'!U576)</f>
        <v/>
      </c>
      <c r="R575" s="22" t="str">
        <f>IF('DATA ENTRY'!W576="","",'DATA ENTRY'!W576)</f>
        <v/>
      </c>
      <c r="S575" s="22" t="str">
        <f>IF('DATA ENTRY'!X576="","",'DATA ENTRY'!X576)</f>
        <v/>
      </c>
      <c r="T575" s="22" t="str">
        <f>IF('DATA ENTRY'!AA576="","",'DATA ENTRY'!AA576)</f>
        <v/>
      </c>
      <c r="U575" s="22" t="str">
        <f>IF(O575="","",SUMPRODUCT(--(D575=$D$5:$D$1071),--(F575=$F$5:$F$1071),--(E575=$E$5:$E$1071),--(O575&lt;$O$5:$O$1071))+COUNTIF($O$5:O575,O575))</f>
        <v/>
      </c>
    </row>
    <row r="576" spans="1:21">
      <c r="A576" s="22" t="str">
        <f>IF(AND(H576="",D576="",F576="",G576="",I576="",J576=""),"",SUBTOTAL(3,$B$5:B576))</f>
        <v/>
      </c>
      <c r="B576" s="74" t="str">
        <f>IF('DATA ENTRY'!B577="","",'DATA ENTRY'!B577)</f>
        <v/>
      </c>
      <c r="C576" s="74" t="str">
        <f>IF('DATA ENTRY'!C577="","",'DATA ENTRY'!C577)</f>
        <v/>
      </c>
      <c r="D576" s="74" t="str">
        <f>IF('DATA ENTRY'!E577="","",'DATA ENTRY'!E577)</f>
        <v/>
      </c>
      <c r="E576" s="22" t="str">
        <f>IF('DATA ENTRY'!G577="","",'DATA ENTRY'!G577)</f>
        <v/>
      </c>
      <c r="F576" s="22" t="str">
        <f>IF('DATA ENTRY'!F577="","",'DATA ENTRY'!F577)</f>
        <v/>
      </c>
      <c r="G576" s="148" t="str">
        <f>IF('DATA ENTRY'!H577="","",'DATA ENTRY'!H577)</f>
        <v/>
      </c>
      <c r="H576" s="148" t="str">
        <f>IF('DATA ENTRY'!I577="","",'DATA ENTRY'!I577)</f>
        <v/>
      </c>
      <c r="I576" s="22" t="str">
        <f>IF('DATA ENTRY'!N577="","",'DATA ENTRY'!N577)</f>
        <v/>
      </c>
      <c r="J576" s="147" t="str">
        <f>IF('DATA ENTRY'!O577="","",'DATA ENTRY'!O577)</f>
        <v/>
      </c>
      <c r="K576" s="22" t="str">
        <f>IF('DATA ENTRY'!P577="","",'DATA ENTRY'!P577)</f>
        <v/>
      </c>
      <c r="L576" s="147" t="str">
        <f>IF('DATA ENTRY'!Q577="","",'DATA ENTRY'!Q577)</f>
        <v/>
      </c>
      <c r="M576" s="22" t="str">
        <f>IF('DATA ENTRY'!R577="","",'DATA ENTRY'!R577)</f>
        <v/>
      </c>
      <c r="N576" s="147" t="str">
        <f>IF('DATA ENTRY'!S577="","",'DATA ENTRY'!S577)</f>
        <v/>
      </c>
      <c r="O576" s="147" t="str">
        <f t="shared" si="8"/>
        <v/>
      </c>
      <c r="P576" s="74" t="str">
        <f>IF('DATA ENTRY'!T577="","",'DATA ENTRY'!T577)</f>
        <v/>
      </c>
      <c r="Q576" s="74" t="str">
        <f>IF('DATA ENTRY'!U577="","",'DATA ENTRY'!U577)</f>
        <v/>
      </c>
      <c r="R576" s="22" t="str">
        <f>IF('DATA ENTRY'!W577="","",'DATA ENTRY'!W577)</f>
        <v/>
      </c>
      <c r="S576" s="22" t="str">
        <f>IF('DATA ENTRY'!X577="","",'DATA ENTRY'!X577)</f>
        <v/>
      </c>
      <c r="T576" s="22" t="str">
        <f>IF('DATA ENTRY'!AA577="","",'DATA ENTRY'!AA577)</f>
        <v/>
      </c>
      <c r="U576" s="22" t="str">
        <f>IF(O576="","",SUMPRODUCT(--(D576=$D$5:$D$1071),--(F576=$F$5:$F$1071),--(E576=$E$5:$E$1071),--(O576&lt;$O$5:$O$1071))+COUNTIF($O$5:O576,O576))</f>
        <v/>
      </c>
    </row>
    <row r="577" spans="1:21">
      <c r="A577" s="22" t="str">
        <f>IF(AND(H577="",D577="",F577="",G577="",I577="",J577=""),"",SUBTOTAL(3,$B$5:B577))</f>
        <v/>
      </c>
      <c r="B577" s="74" t="str">
        <f>IF('DATA ENTRY'!B578="","",'DATA ENTRY'!B578)</f>
        <v/>
      </c>
      <c r="C577" s="74" t="str">
        <f>IF('DATA ENTRY'!C578="","",'DATA ENTRY'!C578)</f>
        <v/>
      </c>
      <c r="D577" s="74" t="str">
        <f>IF('DATA ENTRY'!E578="","",'DATA ENTRY'!E578)</f>
        <v/>
      </c>
      <c r="E577" s="22" t="str">
        <f>IF('DATA ENTRY'!G578="","",'DATA ENTRY'!G578)</f>
        <v/>
      </c>
      <c r="F577" s="22" t="str">
        <f>IF('DATA ENTRY'!F578="","",'DATA ENTRY'!F578)</f>
        <v/>
      </c>
      <c r="G577" s="148" t="str">
        <f>IF('DATA ENTRY'!H578="","",'DATA ENTRY'!H578)</f>
        <v/>
      </c>
      <c r="H577" s="148" t="str">
        <f>IF('DATA ENTRY'!I578="","",'DATA ENTRY'!I578)</f>
        <v/>
      </c>
      <c r="I577" s="22" t="str">
        <f>IF('DATA ENTRY'!N578="","",'DATA ENTRY'!N578)</f>
        <v/>
      </c>
      <c r="J577" s="147" t="str">
        <f>IF('DATA ENTRY'!O578="","",'DATA ENTRY'!O578)</f>
        <v/>
      </c>
      <c r="K577" s="22" t="str">
        <f>IF('DATA ENTRY'!P578="","",'DATA ENTRY'!P578)</f>
        <v/>
      </c>
      <c r="L577" s="147" t="str">
        <f>IF('DATA ENTRY'!Q578="","",'DATA ENTRY'!Q578)</f>
        <v/>
      </c>
      <c r="M577" s="22" t="str">
        <f>IF('DATA ENTRY'!R578="","",'DATA ENTRY'!R578)</f>
        <v/>
      </c>
      <c r="N577" s="147" t="str">
        <f>IF('DATA ENTRY'!S578="","",'DATA ENTRY'!S578)</f>
        <v/>
      </c>
      <c r="O577" s="147" t="str">
        <f t="shared" si="8"/>
        <v/>
      </c>
      <c r="P577" s="74" t="str">
        <f>IF('DATA ENTRY'!T578="","",'DATA ENTRY'!T578)</f>
        <v/>
      </c>
      <c r="Q577" s="74" t="str">
        <f>IF('DATA ENTRY'!U578="","",'DATA ENTRY'!U578)</f>
        <v/>
      </c>
      <c r="R577" s="22" t="str">
        <f>IF('DATA ENTRY'!W578="","",'DATA ENTRY'!W578)</f>
        <v/>
      </c>
      <c r="S577" s="22" t="str">
        <f>IF('DATA ENTRY'!X578="","",'DATA ENTRY'!X578)</f>
        <v/>
      </c>
      <c r="T577" s="22" t="str">
        <f>IF('DATA ENTRY'!AA578="","",'DATA ENTRY'!AA578)</f>
        <v/>
      </c>
      <c r="U577" s="22" t="str">
        <f>IF(O577="","",SUMPRODUCT(--(D577=$D$5:$D$1071),--(F577=$F$5:$F$1071),--(E577=$E$5:$E$1071),--(O577&lt;$O$5:$O$1071))+COUNTIF($O$5:O577,O577))</f>
        <v/>
      </c>
    </row>
    <row r="578" spans="1:21">
      <c r="A578" s="22" t="str">
        <f>IF(AND(H578="",D578="",F578="",G578="",I578="",J578=""),"",SUBTOTAL(3,$B$5:B578))</f>
        <v/>
      </c>
      <c r="B578" s="74" t="str">
        <f>IF('DATA ENTRY'!B579="","",'DATA ENTRY'!B579)</f>
        <v/>
      </c>
      <c r="C578" s="74" t="str">
        <f>IF('DATA ENTRY'!C579="","",'DATA ENTRY'!C579)</f>
        <v/>
      </c>
      <c r="D578" s="74" t="str">
        <f>IF('DATA ENTRY'!E579="","",'DATA ENTRY'!E579)</f>
        <v/>
      </c>
      <c r="E578" s="22" t="str">
        <f>IF('DATA ENTRY'!G579="","",'DATA ENTRY'!G579)</f>
        <v/>
      </c>
      <c r="F578" s="22" t="str">
        <f>IF('DATA ENTRY'!F579="","",'DATA ENTRY'!F579)</f>
        <v/>
      </c>
      <c r="G578" s="148" t="str">
        <f>IF('DATA ENTRY'!H579="","",'DATA ENTRY'!H579)</f>
        <v/>
      </c>
      <c r="H578" s="148" t="str">
        <f>IF('DATA ENTRY'!I579="","",'DATA ENTRY'!I579)</f>
        <v/>
      </c>
      <c r="I578" s="22" t="str">
        <f>IF('DATA ENTRY'!N579="","",'DATA ENTRY'!N579)</f>
        <v/>
      </c>
      <c r="J578" s="147" t="str">
        <f>IF('DATA ENTRY'!O579="","",'DATA ENTRY'!O579)</f>
        <v/>
      </c>
      <c r="K578" s="22" t="str">
        <f>IF('DATA ENTRY'!P579="","",'DATA ENTRY'!P579)</f>
        <v/>
      </c>
      <c r="L578" s="147" t="str">
        <f>IF('DATA ENTRY'!Q579="","",'DATA ENTRY'!Q579)</f>
        <v/>
      </c>
      <c r="M578" s="22" t="str">
        <f>IF('DATA ENTRY'!R579="","",'DATA ENTRY'!R579)</f>
        <v/>
      </c>
      <c r="N578" s="147" t="str">
        <f>IF('DATA ENTRY'!S579="","",'DATA ENTRY'!S579)</f>
        <v/>
      </c>
      <c r="O578" s="147" t="str">
        <f t="shared" si="8"/>
        <v/>
      </c>
      <c r="P578" s="74" t="str">
        <f>IF('DATA ENTRY'!T579="","",'DATA ENTRY'!T579)</f>
        <v/>
      </c>
      <c r="Q578" s="74" t="str">
        <f>IF('DATA ENTRY'!U579="","",'DATA ENTRY'!U579)</f>
        <v/>
      </c>
      <c r="R578" s="22" t="str">
        <f>IF('DATA ENTRY'!W579="","",'DATA ENTRY'!W579)</f>
        <v/>
      </c>
      <c r="S578" s="22" t="str">
        <f>IF('DATA ENTRY'!X579="","",'DATA ENTRY'!X579)</f>
        <v/>
      </c>
      <c r="T578" s="22" t="str">
        <f>IF('DATA ENTRY'!AA579="","",'DATA ENTRY'!AA579)</f>
        <v/>
      </c>
      <c r="U578" s="22" t="str">
        <f>IF(O578="","",SUMPRODUCT(--(D578=$D$5:$D$1071),--(F578=$F$5:$F$1071),--(E578=$E$5:$E$1071),--(O578&lt;$O$5:$O$1071))+COUNTIF($O$5:O578,O578))</f>
        <v/>
      </c>
    </row>
    <row r="579" spans="1:21">
      <c r="A579" s="22" t="str">
        <f>IF(AND(H579="",D579="",F579="",G579="",I579="",J579=""),"",SUBTOTAL(3,$B$5:B579))</f>
        <v/>
      </c>
      <c r="B579" s="74" t="str">
        <f>IF('DATA ENTRY'!B580="","",'DATA ENTRY'!B580)</f>
        <v/>
      </c>
      <c r="C579" s="74" t="str">
        <f>IF('DATA ENTRY'!C580="","",'DATA ENTRY'!C580)</f>
        <v/>
      </c>
      <c r="D579" s="74" t="str">
        <f>IF('DATA ENTRY'!E580="","",'DATA ENTRY'!E580)</f>
        <v/>
      </c>
      <c r="E579" s="22" t="str">
        <f>IF('DATA ENTRY'!G580="","",'DATA ENTRY'!G580)</f>
        <v/>
      </c>
      <c r="F579" s="22" t="str">
        <f>IF('DATA ENTRY'!F580="","",'DATA ENTRY'!F580)</f>
        <v/>
      </c>
      <c r="G579" s="148" t="str">
        <f>IF('DATA ENTRY'!H580="","",'DATA ENTRY'!H580)</f>
        <v/>
      </c>
      <c r="H579" s="148" t="str">
        <f>IF('DATA ENTRY'!I580="","",'DATA ENTRY'!I580)</f>
        <v/>
      </c>
      <c r="I579" s="22" t="str">
        <f>IF('DATA ENTRY'!N580="","",'DATA ENTRY'!N580)</f>
        <v/>
      </c>
      <c r="J579" s="147" t="str">
        <f>IF('DATA ENTRY'!O580="","",'DATA ENTRY'!O580)</f>
        <v/>
      </c>
      <c r="K579" s="22" t="str">
        <f>IF('DATA ENTRY'!P580="","",'DATA ENTRY'!P580)</f>
        <v/>
      </c>
      <c r="L579" s="147" t="str">
        <f>IF('DATA ENTRY'!Q580="","",'DATA ENTRY'!Q580)</f>
        <v/>
      </c>
      <c r="M579" s="22" t="str">
        <f>IF('DATA ENTRY'!R580="","",'DATA ENTRY'!R580)</f>
        <v/>
      </c>
      <c r="N579" s="147" t="str">
        <f>IF('DATA ENTRY'!S580="","",'DATA ENTRY'!S580)</f>
        <v/>
      </c>
      <c r="O579" s="147" t="str">
        <f t="shared" si="8"/>
        <v/>
      </c>
      <c r="P579" s="74" t="str">
        <f>IF('DATA ENTRY'!T580="","",'DATA ENTRY'!T580)</f>
        <v/>
      </c>
      <c r="Q579" s="74" t="str">
        <f>IF('DATA ENTRY'!U580="","",'DATA ENTRY'!U580)</f>
        <v/>
      </c>
      <c r="R579" s="22" t="str">
        <f>IF('DATA ENTRY'!W580="","",'DATA ENTRY'!W580)</f>
        <v/>
      </c>
      <c r="S579" s="22" t="str">
        <f>IF('DATA ENTRY'!X580="","",'DATA ENTRY'!X580)</f>
        <v/>
      </c>
      <c r="T579" s="22" t="str">
        <f>IF('DATA ENTRY'!AA580="","",'DATA ENTRY'!AA580)</f>
        <v/>
      </c>
      <c r="U579" s="22" t="str">
        <f>IF(O579="","",SUMPRODUCT(--(D579=$D$5:$D$1071),--(F579=$F$5:$F$1071),--(E579=$E$5:$E$1071),--(O579&lt;$O$5:$O$1071))+COUNTIF($O$5:O579,O579))</f>
        <v/>
      </c>
    </row>
    <row r="580" spans="1:21">
      <c r="A580" s="22" t="str">
        <f>IF(AND(H580="",D580="",F580="",G580="",I580="",J580=""),"",SUBTOTAL(3,$B$5:B580))</f>
        <v/>
      </c>
      <c r="B580" s="74" t="str">
        <f>IF('DATA ENTRY'!B581="","",'DATA ENTRY'!B581)</f>
        <v/>
      </c>
      <c r="C580" s="74" t="str">
        <f>IF('DATA ENTRY'!C581="","",'DATA ENTRY'!C581)</f>
        <v/>
      </c>
      <c r="D580" s="74" t="str">
        <f>IF('DATA ENTRY'!E581="","",'DATA ENTRY'!E581)</f>
        <v/>
      </c>
      <c r="E580" s="22" t="str">
        <f>IF('DATA ENTRY'!G581="","",'DATA ENTRY'!G581)</f>
        <v/>
      </c>
      <c r="F580" s="22" t="str">
        <f>IF('DATA ENTRY'!F581="","",'DATA ENTRY'!F581)</f>
        <v/>
      </c>
      <c r="G580" s="148" t="str">
        <f>IF('DATA ENTRY'!H581="","",'DATA ENTRY'!H581)</f>
        <v/>
      </c>
      <c r="H580" s="148" t="str">
        <f>IF('DATA ENTRY'!I581="","",'DATA ENTRY'!I581)</f>
        <v/>
      </c>
      <c r="I580" s="22" t="str">
        <f>IF('DATA ENTRY'!N581="","",'DATA ENTRY'!N581)</f>
        <v/>
      </c>
      <c r="J580" s="147" t="str">
        <f>IF('DATA ENTRY'!O581="","",'DATA ENTRY'!O581)</f>
        <v/>
      </c>
      <c r="K580" s="22" t="str">
        <f>IF('DATA ENTRY'!P581="","",'DATA ENTRY'!P581)</f>
        <v/>
      </c>
      <c r="L580" s="147" t="str">
        <f>IF('DATA ENTRY'!Q581="","",'DATA ENTRY'!Q581)</f>
        <v/>
      </c>
      <c r="M580" s="22" t="str">
        <f>IF('DATA ENTRY'!R581="","",'DATA ENTRY'!R581)</f>
        <v/>
      </c>
      <c r="N580" s="147" t="str">
        <f>IF('DATA ENTRY'!S581="","",'DATA ENTRY'!S581)</f>
        <v/>
      </c>
      <c r="O580" s="147" t="str">
        <f t="shared" si="8"/>
        <v/>
      </c>
      <c r="P580" s="74" t="str">
        <f>IF('DATA ENTRY'!T581="","",'DATA ENTRY'!T581)</f>
        <v/>
      </c>
      <c r="Q580" s="74" t="str">
        <f>IF('DATA ENTRY'!U581="","",'DATA ENTRY'!U581)</f>
        <v/>
      </c>
      <c r="R580" s="22" t="str">
        <f>IF('DATA ENTRY'!W581="","",'DATA ENTRY'!W581)</f>
        <v/>
      </c>
      <c r="S580" s="22" t="str">
        <f>IF('DATA ENTRY'!X581="","",'DATA ENTRY'!X581)</f>
        <v/>
      </c>
      <c r="T580" s="22" t="str">
        <f>IF('DATA ENTRY'!AA581="","",'DATA ENTRY'!AA581)</f>
        <v/>
      </c>
      <c r="U580" s="22" t="str">
        <f>IF(O580="","",SUMPRODUCT(--(D580=$D$5:$D$1071),--(F580=$F$5:$F$1071),--(E580=$E$5:$E$1071),--(O580&lt;$O$5:$O$1071))+COUNTIF($O$5:O580,O580))</f>
        <v/>
      </c>
    </row>
    <row r="581" spans="1:21">
      <c r="A581" s="22" t="str">
        <f>IF(AND(H581="",D581="",F581="",G581="",I581="",J581=""),"",SUBTOTAL(3,$B$5:B581))</f>
        <v/>
      </c>
      <c r="B581" s="74" t="str">
        <f>IF('DATA ENTRY'!B582="","",'DATA ENTRY'!B582)</f>
        <v/>
      </c>
      <c r="C581" s="74" t="str">
        <f>IF('DATA ENTRY'!C582="","",'DATA ENTRY'!C582)</f>
        <v/>
      </c>
      <c r="D581" s="74" t="str">
        <f>IF('DATA ENTRY'!E582="","",'DATA ENTRY'!E582)</f>
        <v/>
      </c>
      <c r="E581" s="22" t="str">
        <f>IF('DATA ENTRY'!G582="","",'DATA ENTRY'!G582)</f>
        <v/>
      </c>
      <c r="F581" s="22" t="str">
        <f>IF('DATA ENTRY'!F582="","",'DATA ENTRY'!F582)</f>
        <v/>
      </c>
      <c r="G581" s="148" t="str">
        <f>IF('DATA ENTRY'!H582="","",'DATA ENTRY'!H582)</f>
        <v/>
      </c>
      <c r="H581" s="148" t="str">
        <f>IF('DATA ENTRY'!I582="","",'DATA ENTRY'!I582)</f>
        <v/>
      </c>
      <c r="I581" s="22" t="str">
        <f>IF('DATA ENTRY'!N582="","",'DATA ENTRY'!N582)</f>
        <v/>
      </c>
      <c r="J581" s="147" t="str">
        <f>IF('DATA ENTRY'!O582="","",'DATA ENTRY'!O582)</f>
        <v/>
      </c>
      <c r="K581" s="22" t="str">
        <f>IF('DATA ENTRY'!P582="","",'DATA ENTRY'!P582)</f>
        <v/>
      </c>
      <c r="L581" s="147" t="str">
        <f>IF('DATA ENTRY'!Q582="","",'DATA ENTRY'!Q582)</f>
        <v/>
      </c>
      <c r="M581" s="22" t="str">
        <f>IF('DATA ENTRY'!R582="","",'DATA ENTRY'!R582)</f>
        <v/>
      </c>
      <c r="N581" s="147" t="str">
        <f>IF('DATA ENTRY'!S582="","",'DATA ENTRY'!S582)</f>
        <v/>
      </c>
      <c r="O581" s="147" t="str">
        <f t="shared" si="8"/>
        <v/>
      </c>
      <c r="P581" s="74" t="str">
        <f>IF('DATA ENTRY'!T582="","",'DATA ENTRY'!T582)</f>
        <v/>
      </c>
      <c r="Q581" s="74" t="str">
        <f>IF('DATA ENTRY'!U582="","",'DATA ENTRY'!U582)</f>
        <v/>
      </c>
      <c r="R581" s="22" t="str">
        <f>IF('DATA ENTRY'!W582="","",'DATA ENTRY'!W582)</f>
        <v/>
      </c>
      <c r="S581" s="22" t="str">
        <f>IF('DATA ENTRY'!X582="","",'DATA ENTRY'!X582)</f>
        <v/>
      </c>
      <c r="T581" s="22" t="str">
        <f>IF('DATA ENTRY'!AA582="","",'DATA ENTRY'!AA582)</f>
        <v/>
      </c>
      <c r="U581" s="22" t="str">
        <f>IF(O581="","",SUMPRODUCT(--(D581=$D$5:$D$1071),--(F581=$F$5:$F$1071),--(E581=$E$5:$E$1071),--(O581&lt;$O$5:$O$1071))+COUNTIF($O$5:O581,O581))</f>
        <v/>
      </c>
    </row>
    <row r="582" spans="1:21">
      <c r="A582" s="22" t="str">
        <f>IF(AND(H582="",D582="",F582="",G582="",I582="",J582=""),"",SUBTOTAL(3,$B$5:B582))</f>
        <v/>
      </c>
      <c r="B582" s="74" t="str">
        <f>IF('DATA ENTRY'!B583="","",'DATA ENTRY'!B583)</f>
        <v/>
      </c>
      <c r="C582" s="74" t="str">
        <f>IF('DATA ENTRY'!C583="","",'DATA ENTRY'!C583)</f>
        <v/>
      </c>
      <c r="D582" s="74" t="str">
        <f>IF('DATA ENTRY'!E583="","",'DATA ENTRY'!E583)</f>
        <v/>
      </c>
      <c r="E582" s="22" t="str">
        <f>IF('DATA ENTRY'!G583="","",'DATA ENTRY'!G583)</f>
        <v/>
      </c>
      <c r="F582" s="22" t="str">
        <f>IF('DATA ENTRY'!F583="","",'DATA ENTRY'!F583)</f>
        <v/>
      </c>
      <c r="G582" s="148" t="str">
        <f>IF('DATA ENTRY'!H583="","",'DATA ENTRY'!H583)</f>
        <v/>
      </c>
      <c r="H582" s="148" t="str">
        <f>IF('DATA ENTRY'!I583="","",'DATA ENTRY'!I583)</f>
        <v/>
      </c>
      <c r="I582" s="22" t="str">
        <f>IF('DATA ENTRY'!N583="","",'DATA ENTRY'!N583)</f>
        <v/>
      </c>
      <c r="J582" s="147" t="str">
        <f>IF('DATA ENTRY'!O583="","",'DATA ENTRY'!O583)</f>
        <v/>
      </c>
      <c r="K582" s="22" t="str">
        <f>IF('DATA ENTRY'!P583="","",'DATA ENTRY'!P583)</f>
        <v/>
      </c>
      <c r="L582" s="147" t="str">
        <f>IF('DATA ENTRY'!Q583="","",'DATA ENTRY'!Q583)</f>
        <v/>
      </c>
      <c r="M582" s="22" t="str">
        <f>IF('DATA ENTRY'!R583="","",'DATA ENTRY'!R583)</f>
        <v/>
      </c>
      <c r="N582" s="147" t="str">
        <f>IF('DATA ENTRY'!S583="","",'DATA ENTRY'!S583)</f>
        <v/>
      </c>
      <c r="O582" s="147" t="str">
        <f t="shared" ref="O582:O645" si="9">IFERROR(IF(J582="","",SUM(J582*75%+L582*25%)),"")</f>
        <v/>
      </c>
      <c r="P582" s="74" t="str">
        <f>IF('DATA ENTRY'!T583="","",'DATA ENTRY'!T583)</f>
        <v/>
      </c>
      <c r="Q582" s="74" t="str">
        <f>IF('DATA ENTRY'!U583="","",'DATA ENTRY'!U583)</f>
        <v/>
      </c>
      <c r="R582" s="22" t="str">
        <f>IF('DATA ENTRY'!W583="","",'DATA ENTRY'!W583)</f>
        <v/>
      </c>
      <c r="S582" s="22" t="str">
        <f>IF('DATA ENTRY'!X583="","",'DATA ENTRY'!X583)</f>
        <v/>
      </c>
      <c r="T582" s="22" t="str">
        <f>IF('DATA ENTRY'!AA583="","",'DATA ENTRY'!AA583)</f>
        <v/>
      </c>
      <c r="U582" s="22" t="str">
        <f>IF(O582="","",SUMPRODUCT(--(D582=$D$5:$D$1071),--(F582=$F$5:$F$1071),--(E582=$E$5:$E$1071),--(O582&lt;$O$5:$O$1071))+COUNTIF($O$5:O582,O582))</f>
        <v/>
      </c>
    </row>
    <row r="583" spans="1:21">
      <c r="A583" s="22" t="str">
        <f>IF(AND(H583="",D583="",F583="",G583="",I583="",J583=""),"",SUBTOTAL(3,$B$5:B583))</f>
        <v/>
      </c>
      <c r="B583" s="74" t="str">
        <f>IF('DATA ENTRY'!B584="","",'DATA ENTRY'!B584)</f>
        <v/>
      </c>
      <c r="C583" s="74" t="str">
        <f>IF('DATA ENTRY'!C584="","",'DATA ENTRY'!C584)</f>
        <v/>
      </c>
      <c r="D583" s="74" t="str">
        <f>IF('DATA ENTRY'!E584="","",'DATA ENTRY'!E584)</f>
        <v/>
      </c>
      <c r="E583" s="22" t="str">
        <f>IF('DATA ENTRY'!G584="","",'DATA ENTRY'!G584)</f>
        <v/>
      </c>
      <c r="F583" s="22" t="str">
        <f>IF('DATA ENTRY'!F584="","",'DATA ENTRY'!F584)</f>
        <v/>
      </c>
      <c r="G583" s="148" t="str">
        <f>IF('DATA ENTRY'!H584="","",'DATA ENTRY'!H584)</f>
        <v/>
      </c>
      <c r="H583" s="148" t="str">
        <f>IF('DATA ENTRY'!I584="","",'DATA ENTRY'!I584)</f>
        <v/>
      </c>
      <c r="I583" s="22" t="str">
        <f>IF('DATA ENTRY'!N584="","",'DATA ENTRY'!N584)</f>
        <v/>
      </c>
      <c r="J583" s="147" t="str">
        <f>IF('DATA ENTRY'!O584="","",'DATA ENTRY'!O584)</f>
        <v/>
      </c>
      <c r="K583" s="22" t="str">
        <f>IF('DATA ENTRY'!P584="","",'DATA ENTRY'!P584)</f>
        <v/>
      </c>
      <c r="L583" s="147" t="str">
        <f>IF('DATA ENTRY'!Q584="","",'DATA ENTRY'!Q584)</f>
        <v/>
      </c>
      <c r="M583" s="22" t="str">
        <f>IF('DATA ENTRY'!R584="","",'DATA ENTRY'!R584)</f>
        <v/>
      </c>
      <c r="N583" s="147" t="str">
        <f>IF('DATA ENTRY'!S584="","",'DATA ENTRY'!S584)</f>
        <v/>
      </c>
      <c r="O583" s="147" t="str">
        <f t="shared" si="9"/>
        <v/>
      </c>
      <c r="P583" s="74" t="str">
        <f>IF('DATA ENTRY'!T584="","",'DATA ENTRY'!T584)</f>
        <v/>
      </c>
      <c r="Q583" s="74" t="str">
        <f>IF('DATA ENTRY'!U584="","",'DATA ENTRY'!U584)</f>
        <v/>
      </c>
      <c r="R583" s="22" t="str">
        <f>IF('DATA ENTRY'!W584="","",'DATA ENTRY'!W584)</f>
        <v/>
      </c>
      <c r="S583" s="22" t="str">
        <f>IF('DATA ENTRY'!X584="","",'DATA ENTRY'!X584)</f>
        <v/>
      </c>
      <c r="T583" s="22" t="str">
        <f>IF('DATA ENTRY'!AA584="","",'DATA ENTRY'!AA584)</f>
        <v/>
      </c>
      <c r="U583" s="22" t="str">
        <f>IF(O583="","",SUMPRODUCT(--(D583=$D$5:$D$1071),--(F583=$F$5:$F$1071),--(E583=$E$5:$E$1071),--(O583&lt;$O$5:$O$1071))+COUNTIF($O$5:O583,O583))</f>
        <v/>
      </c>
    </row>
    <row r="584" spans="1:21">
      <c r="A584" s="22" t="str">
        <f>IF(AND(H584="",D584="",F584="",G584="",I584="",J584=""),"",SUBTOTAL(3,$B$5:B584))</f>
        <v/>
      </c>
      <c r="B584" s="74" t="str">
        <f>IF('DATA ENTRY'!B585="","",'DATA ENTRY'!B585)</f>
        <v/>
      </c>
      <c r="C584" s="74" t="str">
        <f>IF('DATA ENTRY'!C585="","",'DATA ENTRY'!C585)</f>
        <v/>
      </c>
      <c r="D584" s="74" t="str">
        <f>IF('DATA ENTRY'!E585="","",'DATA ENTRY'!E585)</f>
        <v/>
      </c>
      <c r="E584" s="22" t="str">
        <f>IF('DATA ENTRY'!G585="","",'DATA ENTRY'!G585)</f>
        <v/>
      </c>
      <c r="F584" s="22" t="str">
        <f>IF('DATA ENTRY'!F585="","",'DATA ENTRY'!F585)</f>
        <v/>
      </c>
      <c r="G584" s="148" t="str">
        <f>IF('DATA ENTRY'!H585="","",'DATA ENTRY'!H585)</f>
        <v/>
      </c>
      <c r="H584" s="148" t="str">
        <f>IF('DATA ENTRY'!I585="","",'DATA ENTRY'!I585)</f>
        <v/>
      </c>
      <c r="I584" s="22" t="str">
        <f>IF('DATA ENTRY'!N585="","",'DATA ENTRY'!N585)</f>
        <v/>
      </c>
      <c r="J584" s="147" t="str">
        <f>IF('DATA ENTRY'!O585="","",'DATA ENTRY'!O585)</f>
        <v/>
      </c>
      <c r="K584" s="22" t="str">
        <f>IF('DATA ENTRY'!P585="","",'DATA ENTRY'!P585)</f>
        <v/>
      </c>
      <c r="L584" s="147" t="str">
        <f>IF('DATA ENTRY'!Q585="","",'DATA ENTRY'!Q585)</f>
        <v/>
      </c>
      <c r="M584" s="22" t="str">
        <f>IF('DATA ENTRY'!R585="","",'DATA ENTRY'!R585)</f>
        <v/>
      </c>
      <c r="N584" s="147" t="str">
        <f>IF('DATA ENTRY'!S585="","",'DATA ENTRY'!S585)</f>
        <v/>
      </c>
      <c r="O584" s="147" t="str">
        <f t="shared" si="9"/>
        <v/>
      </c>
      <c r="P584" s="74" t="str">
        <f>IF('DATA ENTRY'!T585="","",'DATA ENTRY'!T585)</f>
        <v/>
      </c>
      <c r="Q584" s="74" t="str">
        <f>IF('DATA ENTRY'!U585="","",'DATA ENTRY'!U585)</f>
        <v/>
      </c>
      <c r="R584" s="22" t="str">
        <f>IF('DATA ENTRY'!W585="","",'DATA ENTRY'!W585)</f>
        <v/>
      </c>
      <c r="S584" s="22" t="str">
        <f>IF('DATA ENTRY'!X585="","",'DATA ENTRY'!X585)</f>
        <v/>
      </c>
      <c r="T584" s="22" t="str">
        <f>IF('DATA ENTRY'!AA585="","",'DATA ENTRY'!AA585)</f>
        <v/>
      </c>
      <c r="U584" s="22" t="str">
        <f>IF(O584="","",SUMPRODUCT(--(D584=$D$5:$D$1071),--(F584=$F$5:$F$1071),--(E584=$E$5:$E$1071),--(O584&lt;$O$5:$O$1071))+COUNTIF($O$5:O584,O584))</f>
        <v/>
      </c>
    </row>
    <row r="585" spans="1:21">
      <c r="A585" s="22" t="str">
        <f>IF(AND(H585="",D585="",F585="",G585="",I585="",J585=""),"",SUBTOTAL(3,$B$5:B585))</f>
        <v/>
      </c>
      <c r="B585" s="74" t="str">
        <f>IF('DATA ENTRY'!B586="","",'DATA ENTRY'!B586)</f>
        <v/>
      </c>
      <c r="C585" s="74" t="str">
        <f>IF('DATA ENTRY'!C586="","",'DATA ENTRY'!C586)</f>
        <v/>
      </c>
      <c r="D585" s="74" t="str">
        <f>IF('DATA ENTRY'!E586="","",'DATA ENTRY'!E586)</f>
        <v/>
      </c>
      <c r="E585" s="22" t="str">
        <f>IF('DATA ENTRY'!G586="","",'DATA ENTRY'!G586)</f>
        <v/>
      </c>
      <c r="F585" s="22" t="str">
        <f>IF('DATA ENTRY'!F586="","",'DATA ENTRY'!F586)</f>
        <v/>
      </c>
      <c r="G585" s="148" t="str">
        <f>IF('DATA ENTRY'!H586="","",'DATA ENTRY'!H586)</f>
        <v/>
      </c>
      <c r="H585" s="148" t="str">
        <f>IF('DATA ENTRY'!I586="","",'DATA ENTRY'!I586)</f>
        <v/>
      </c>
      <c r="I585" s="22" t="str">
        <f>IF('DATA ENTRY'!N586="","",'DATA ENTRY'!N586)</f>
        <v/>
      </c>
      <c r="J585" s="147" t="str">
        <f>IF('DATA ENTRY'!O586="","",'DATA ENTRY'!O586)</f>
        <v/>
      </c>
      <c r="K585" s="22" t="str">
        <f>IF('DATA ENTRY'!P586="","",'DATA ENTRY'!P586)</f>
        <v/>
      </c>
      <c r="L585" s="147" t="str">
        <f>IF('DATA ENTRY'!Q586="","",'DATA ENTRY'!Q586)</f>
        <v/>
      </c>
      <c r="M585" s="22" t="str">
        <f>IF('DATA ENTRY'!R586="","",'DATA ENTRY'!R586)</f>
        <v/>
      </c>
      <c r="N585" s="147" t="str">
        <f>IF('DATA ENTRY'!S586="","",'DATA ENTRY'!S586)</f>
        <v/>
      </c>
      <c r="O585" s="147" t="str">
        <f t="shared" si="9"/>
        <v/>
      </c>
      <c r="P585" s="74" t="str">
        <f>IF('DATA ENTRY'!T586="","",'DATA ENTRY'!T586)</f>
        <v/>
      </c>
      <c r="Q585" s="74" t="str">
        <f>IF('DATA ENTRY'!U586="","",'DATA ENTRY'!U586)</f>
        <v/>
      </c>
      <c r="R585" s="22" t="str">
        <f>IF('DATA ENTRY'!W586="","",'DATA ENTRY'!W586)</f>
        <v/>
      </c>
      <c r="S585" s="22" t="str">
        <f>IF('DATA ENTRY'!X586="","",'DATA ENTRY'!X586)</f>
        <v/>
      </c>
      <c r="T585" s="22" t="str">
        <f>IF('DATA ENTRY'!AA586="","",'DATA ENTRY'!AA586)</f>
        <v/>
      </c>
      <c r="U585" s="22" t="str">
        <f>IF(O585="","",SUMPRODUCT(--(D585=$D$5:$D$1071),--(F585=$F$5:$F$1071),--(E585=$E$5:$E$1071),--(O585&lt;$O$5:$O$1071))+COUNTIF($O$5:O585,O585))</f>
        <v/>
      </c>
    </row>
    <row r="586" spans="1:21">
      <c r="A586" s="22" t="str">
        <f>IF(AND(H586="",D586="",F586="",G586="",I586="",J586=""),"",SUBTOTAL(3,$B$5:B586))</f>
        <v/>
      </c>
      <c r="B586" s="74" t="str">
        <f>IF('DATA ENTRY'!B587="","",'DATA ENTRY'!B587)</f>
        <v/>
      </c>
      <c r="C586" s="74" t="str">
        <f>IF('DATA ENTRY'!C587="","",'DATA ENTRY'!C587)</f>
        <v/>
      </c>
      <c r="D586" s="74" t="str">
        <f>IF('DATA ENTRY'!E587="","",'DATA ENTRY'!E587)</f>
        <v/>
      </c>
      <c r="E586" s="22" t="str">
        <f>IF('DATA ENTRY'!G587="","",'DATA ENTRY'!G587)</f>
        <v/>
      </c>
      <c r="F586" s="22" t="str">
        <f>IF('DATA ENTRY'!F587="","",'DATA ENTRY'!F587)</f>
        <v/>
      </c>
      <c r="G586" s="148" t="str">
        <f>IF('DATA ENTRY'!H587="","",'DATA ENTRY'!H587)</f>
        <v/>
      </c>
      <c r="H586" s="148" t="str">
        <f>IF('DATA ENTRY'!I587="","",'DATA ENTRY'!I587)</f>
        <v/>
      </c>
      <c r="I586" s="22" t="str">
        <f>IF('DATA ENTRY'!N587="","",'DATA ENTRY'!N587)</f>
        <v/>
      </c>
      <c r="J586" s="147" t="str">
        <f>IF('DATA ENTRY'!O587="","",'DATA ENTRY'!O587)</f>
        <v/>
      </c>
      <c r="K586" s="22" t="str">
        <f>IF('DATA ENTRY'!P587="","",'DATA ENTRY'!P587)</f>
        <v/>
      </c>
      <c r="L586" s="147" t="str">
        <f>IF('DATA ENTRY'!Q587="","",'DATA ENTRY'!Q587)</f>
        <v/>
      </c>
      <c r="M586" s="22" t="str">
        <f>IF('DATA ENTRY'!R587="","",'DATA ENTRY'!R587)</f>
        <v/>
      </c>
      <c r="N586" s="147" t="str">
        <f>IF('DATA ENTRY'!S587="","",'DATA ENTRY'!S587)</f>
        <v/>
      </c>
      <c r="O586" s="147" t="str">
        <f t="shared" si="9"/>
        <v/>
      </c>
      <c r="P586" s="74" t="str">
        <f>IF('DATA ENTRY'!T587="","",'DATA ENTRY'!T587)</f>
        <v/>
      </c>
      <c r="Q586" s="74" t="str">
        <f>IF('DATA ENTRY'!U587="","",'DATA ENTRY'!U587)</f>
        <v/>
      </c>
      <c r="R586" s="22" t="str">
        <f>IF('DATA ENTRY'!W587="","",'DATA ENTRY'!W587)</f>
        <v/>
      </c>
      <c r="S586" s="22" t="str">
        <f>IF('DATA ENTRY'!X587="","",'DATA ENTRY'!X587)</f>
        <v/>
      </c>
      <c r="T586" s="22" t="str">
        <f>IF('DATA ENTRY'!AA587="","",'DATA ENTRY'!AA587)</f>
        <v/>
      </c>
      <c r="U586" s="22" t="str">
        <f>IF(O586="","",SUMPRODUCT(--(D586=$D$5:$D$1071),--(F586=$F$5:$F$1071),--(E586=$E$5:$E$1071),--(O586&lt;$O$5:$O$1071))+COUNTIF($O$5:O586,O586))</f>
        <v/>
      </c>
    </row>
    <row r="587" spans="1:21">
      <c r="A587" s="22" t="str">
        <f>IF(AND(H587="",D587="",F587="",G587="",I587="",J587=""),"",SUBTOTAL(3,$B$5:B587))</f>
        <v/>
      </c>
      <c r="B587" s="74" t="str">
        <f>IF('DATA ENTRY'!B588="","",'DATA ENTRY'!B588)</f>
        <v/>
      </c>
      <c r="C587" s="74" t="str">
        <f>IF('DATA ENTRY'!C588="","",'DATA ENTRY'!C588)</f>
        <v/>
      </c>
      <c r="D587" s="74" t="str">
        <f>IF('DATA ENTRY'!E588="","",'DATA ENTRY'!E588)</f>
        <v/>
      </c>
      <c r="E587" s="22" t="str">
        <f>IF('DATA ENTRY'!G588="","",'DATA ENTRY'!G588)</f>
        <v/>
      </c>
      <c r="F587" s="22" t="str">
        <f>IF('DATA ENTRY'!F588="","",'DATA ENTRY'!F588)</f>
        <v/>
      </c>
      <c r="G587" s="148" t="str">
        <f>IF('DATA ENTRY'!H588="","",'DATA ENTRY'!H588)</f>
        <v/>
      </c>
      <c r="H587" s="148" t="str">
        <f>IF('DATA ENTRY'!I588="","",'DATA ENTRY'!I588)</f>
        <v/>
      </c>
      <c r="I587" s="22" t="str">
        <f>IF('DATA ENTRY'!N588="","",'DATA ENTRY'!N588)</f>
        <v/>
      </c>
      <c r="J587" s="147" t="str">
        <f>IF('DATA ENTRY'!O588="","",'DATA ENTRY'!O588)</f>
        <v/>
      </c>
      <c r="K587" s="22" t="str">
        <f>IF('DATA ENTRY'!P588="","",'DATA ENTRY'!P588)</f>
        <v/>
      </c>
      <c r="L587" s="147" t="str">
        <f>IF('DATA ENTRY'!Q588="","",'DATA ENTRY'!Q588)</f>
        <v/>
      </c>
      <c r="M587" s="22" t="str">
        <f>IF('DATA ENTRY'!R588="","",'DATA ENTRY'!R588)</f>
        <v/>
      </c>
      <c r="N587" s="147" t="str">
        <f>IF('DATA ENTRY'!S588="","",'DATA ENTRY'!S588)</f>
        <v/>
      </c>
      <c r="O587" s="147" t="str">
        <f t="shared" si="9"/>
        <v/>
      </c>
      <c r="P587" s="74" t="str">
        <f>IF('DATA ENTRY'!T588="","",'DATA ENTRY'!T588)</f>
        <v/>
      </c>
      <c r="Q587" s="74" t="str">
        <f>IF('DATA ENTRY'!U588="","",'DATA ENTRY'!U588)</f>
        <v/>
      </c>
      <c r="R587" s="22" t="str">
        <f>IF('DATA ENTRY'!W588="","",'DATA ENTRY'!W588)</f>
        <v/>
      </c>
      <c r="S587" s="22" t="str">
        <f>IF('DATA ENTRY'!X588="","",'DATA ENTRY'!X588)</f>
        <v/>
      </c>
      <c r="T587" s="22" t="str">
        <f>IF('DATA ENTRY'!AA588="","",'DATA ENTRY'!AA588)</f>
        <v/>
      </c>
      <c r="U587" s="22" t="str">
        <f>IF(O587="","",SUMPRODUCT(--(D587=$D$5:$D$1071),--(F587=$F$5:$F$1071),--(E587=$E$5:$E$1071),--(O587&lt;$O$5:$O$1071))+COUNTIF($O$5:O587,O587))</f>
        <v/>
      </c>
    </row>
    <row r="588" spans="1:21">
      <c r="A588" s="22" t="str">
        <f>IF(AND(H588="",D588="",F588="",G588="",I588="",J588=""),"",SUBTOTAL(3,$B$5:B588))</f>
        <v/>
      </c>
      <c r="B588" s="74" t="str">
        <f>IF('DATA ENTRY'!B589="","",'DATA ENTRY'!B589)</f>
        <v/>
      </c>
      <c r="C588" s="74" t="str">
        <f>IF('DATA ENTRY'!C589="","",'DATA ENTRY'!C589)</f>
        <v/>
      </c>
      <c r="D588" s="74" t="str">
        <f>IF('DATA ENTRY'!E589="","",'DATA ENTRY'!E589)</f>
        <v/>
      </c>
      <c r="E588" s="22" t="str">
        <f>IF('DATA ENTRY'!G589="","",'DATA ENTRY'!G589)</f>
        <v/>
      </c>
      <c r="F588" s="22" t="str">
        <f>IF('DATA ENTRY'!F589="","",'DATA ENTRY'!F589)</f>
        <v/>
      </c>
      <c r="G588" s="148" t="str">
        <f>IF('DATA ENTRY'!H589="","",'DATA ENTRY'!H589)</f>
        <v/>
      </c>
      <c r="H588" s="148" t="str">
        <f>IF('DATA ENTRY'!I589="","",'DATA ENTRY'!I589)</f>
        <v/>
      </c>
      <c r="I588" s="22" t="str">
        <f>IF('DATA ENTRY'!N589="","",'DATA ENTRY'!N589)</f>
        <v/>
      </c>
      <c r="J588" s="147" t="str">
        <f>IF('DATA ENTRY'!O589="","",'DATA ENTRY'!O589)</f>
        <v/>
      </c>
      <c r="K588" s="22" t="str">
        <f>IF('DATA ENTRY'!P589="","",'DATA ENTRY'!P589)</f>
        <v/>
      </c>
      <c r="L588" s="147" t="str">
        <f>IF('DATA ENTRY'!Q589="","",'DATA ENTRY'!Q589)</f>
        <v/>
      </c>
      <c r="M588" s="22" t="str">
        <f>IF('DATA ENTRY'!R589="","",'DATA ENTRY'!R589)</f>
        <v/>
      </c>
      <c r="N588" s="147" t="str">
        <f>IF('DATA ENTRY'!S589="","",'DATA ENTRY'!S589)</f>
        <v/>
      </c>
      <c r="O588" s="147" t="str">
        <f t="shared" si="9"/>
        <v/>
      </c>
      <c r="P588" s="74" t="str">
        <f>IF('DATA ENTRY'!T589="","",'DATA ENTRY'!T589)</f>
        <v/>
      </c>
      <c r="Q588" s="74" t="str">
        <f>IF('DATA ENTRY'!U589="","",'DATA ENTRY'!U589)</f>
        <v/>
      </c>
      <c r="R588" s="22" t="str">
        <f>IF('DATA ENTRY'!W589="","",'DATA ENTRY'!W589)</f>
        <v/>
      </c>
      <c r="S588" s="22" t="str">
        <f>IF('DATA ENTRY'!X589="","",'DATA ENTRY'!X589)</f>
        <v/>
      </c>
      <c r="T588" s="22" t="str">
        <f>IF('DATA ENTRY'!AA589="","",'DATA ENTRY'!AA589)</f>
        <v/>
      </c>
      <c r="U588" s="22" t="str">
        <f>IF(O588="","",SUMPRODUCT(--(D588=$D$5:$D$1071),--(F588=$F$5:$F$1071),--(E588=$E$5:$E$1071),--(O588&lt;$O$5:$O$1071))+COUNTIF($O$5:O588,O588))</f>
        <v/>
      </c>
    </row>
    <row r="589" spans="1:21">
      <c r="A589" s="22" t="str">
        <f>IF(AND(H589="",D589="",F589="",G589="",I589="",J589=""),"",SUBTOTAL(3,$B$5:B589))</f>
        <v/>
      </c>
      <c r="B589" s="74" t="str">
        <f>IF('DATA ENTRY'!B590="","",'DATA ENTRY'!B590)</f>
        <v/>
      </c>
      <c r="C589" s="74" t="str">
        <f>IF('DATA ENTRY'!C590="","",'DATA ENTRY'!C590)</f>
        <v/>
      </c>
      <c r="D589" s="74" t="str">
        <f>IF('DATA ENTRY'!E590="","",'DATA ENTRY'!E590)</f>
        <v/>
      </c>
      <c r="E589" s="22" t="str">
        <f>IF('DATA ENTRY'!G590="","",'DATA ENTRY'!G590)</f>
        <v/>
      </c>
      <c r="F589" s="22" t="str">
        <f>IF('DATA ENTRY'!F590="","",'DATA ENTRY'!F590)</f>
        <v/>
      </c>
      <c r="G589" s="148" t="str">
        <f>IF('DATA ENTRY'!H590="","",'DATA ENTRY'!H590)</f>
        <v/>
      </c>
      <c r="H589" s="148" t="str">
        <f>IF('DATA ENTRY'!I590="","",'DATA ENTRY'!I590)</f>
        <v/>
      </c>
      <c r="I589" s="22" t="str">
        <f>IF('DATA ENTRY'!N590="","",'DATA ENTRY'!N590)</f>
        <v/>
      </c>
      <c r="J589" s="147" t="str">
        <f>IF('DATA ENTRY'!O590="","",'DATA ENTRY'!O590)</f>
        <v/>
      </c>
      <c r="K589" s="22" t="str">
        <f>IF('DATA ENTRY'!P590="","",'DATA ENTRY'!P590)</f>
        <v/>
      </c>
      <c r="L589" s="147" t="str">
        <f>IF('DATA ENTRY'!Q590="","",'DATA ENTRY'!Q590)</f>
        <v/>
      </c>
      <c r="M589" s="22" t="str">
        <f>IF('DATA ENTRY'!R590="","",'DATA ENTRY'!R590)</f>
        <v/>
      </c>
      <c r="N589" s="147" t="str">
        <f>IF('DATA ENTRY'!S590="","",'DATA ENTRY'!S590)</f>
        <v/>
      </c>
      <c r="O589" s="147" t="str">
        <f t="shared" si="9"/>
        <v/>
      </c>
      <c r="P589" s="74" t="str">
        <f>IF('DATA ENTRY'!T590="","",'DATA ENTRY'!T590)</f>
        <v/>
      </c>
      <c r="Q589" s="74" t="str">
        <f>IF('DATA ENTRY'!U590="","",'DATA ENTRY'!U590)</f>
        <v/>
      </c>
      <c r="R589" s="22" t="str">
        <f>IF('DATA ENTRY'!W590="","",'DATA ENTRY'!W590)</f>
        <v/>
      </c>
      <c r="S589" s="22" t="str">
        <f>IF('DATA ENTRY'!X590="","",'DATA ENTRY'!X590)</f>
        <v/>
      </c>
      <c r="T589" s="22" t="str">
        <f>IF('DATA ENTRY'!AA590="","",'DATA ENTRY'!AA590)</f>
        <v/>
      </c>
      <c r="U589" s="22" t="str">
        <f>IF(O589="","",SUMPRODUCT(--(D589=$D$5:$D$1071),--(F589=$F$5:$F$1071),--(E589=$E$5:$E$1071),--(O589&lt;$O$5:$O$1071))+COUNTIF($O$5:O589,O589))</f>
        <v/>
      </c>
    </row>
    <row r="590" spans="1:21">
      <c r="A590" s="22" t="str">
        <f>IF(AND(H590="",D590="",F590="",G590="",I590="",J590=""),"",SUBTOTAL(3,$B$5:B590))</f>
        <v/>
      </c>
      <c r="B590" s="74" t="str">
        <f>IF('DATA ENTRY'!B591="","",'DATA ENTRY'!B591)</f>
        <v/>
      </c>
      <c r="C590" s="74" t="str">
        <f>IF('DATA ENTRY'!C591="","",'DATA ENTRY'!C591)</f>
        <v/>
      </c>
      <c r="D590" s="74" t="str">
        <f>IF('DATA ENTRY'!E591="","",'DATA ENTRY'!E591)</f>
        <v/>
      </c>
      <c r="E590" s="22" t="str">
        <f>IF('DATA ENTRY'!G591="","",'DATA ENTRY'!G591)</f>
        <v/>
      </c>
      <c r="F590" s="22" t="str">
        <f>IF('DATA ENTRY'!F591="","",'DATA ENTRY'!F591)</f>
        <v/>
      </c>
      <c r="G590" s="148" t="str">
        <f>IF('DATA ENTRY'!H591="","",'DATA ENTRY'!H591)</f>
        <v/>
      </c>
      <c r="H590" s="148" t="str">
        <f>IF('DATA ENTRY'!I591="","",'DATA ENTRY'!I591)</f>
        <v/>
      </c>
      <c r="I590" s="22" t="str">
        <f>IF('DATA ENTRY'!N591="","",'DATA ENTRY'!N591)</f>
        <v/>
      </c>
      <c r="J590" s="147" t="str">
        <f>IF('DATA ENTRY'!O591="","",'DATA ENTRY'!O591)</f>
        <v/>
      </c>
      <c r="K590" s="22" t="str">
        <f>IF('DATA ENTRY'!P591="","",'DATA ENTRY'!P591)</f>
        <v/>
      </c>
      <c r="L590" s="147" t="str">
        <f>IF('DATA ENTRY'!Q591="","",'DATA ENTRY'!Q591)</f>
        <v/>
      </c>
      <c r="M590" s="22" t="str">
        <f>IF('DATA ENTRY'!R591="","",'DATA ENTRY'!R591)</f>
        <v/>
      </c>
      <c r="N590" s="147" t="str">
        <f>IF('DATA ENTRY'!S591="","",'DATA ENTRY'!S591)</f>
        <v/>
      </c>
      <c r="O590" s="147" t="str">
        <f t="shared" si="9"/>
        <v/>
      </c>
      <c r="P590" s="74" t="str">
        <f>IF('DATA ENTRY'!T591="","",'DATA ENTRY'!T591)</f>
        <v/>
      </c>
      <c r="Q590" s="74" t="str">
        <f>IF('DATA ENTRY'!U591="","",'DATA ENTRY'!U591)</f>
        <v/>
      </c>
      <c r="R590" s="22" t="str">
        <f>IF('DATA ENTRY'!W591="","",'DATA ENTRY'!W591)</f>
        <v/>
      </c>
      <c r="S590" s="22" t="str">
        <f>IF('DATA ENTRY'!X591="","",'DATA ENTRY'!X591)</f>
        <v/>
      </c>
      <c r="T590" s="22" t="str">
        <f>IF('DATA ENTRY'!AA591="","",'DATA ENTRY'!AA591)</f>
        <v/>
      </c>
      <c r="U590" s="22" t="str">
        <f>IF(O590="","",SUMPRODUCT(--(D590=$D$5:$D$1071),--(F590=$F$5:$F$1071),--(E590=$E$5:$E$1071),--(O590&lt;$O$5:$O$1071))+COUNTIF($O$5:O590,O590))</f>
        <v/>
      </c>
    </row>
    <row r="591" spans="1:21">
      <c r="A591" s="22" t="str">
        <f>IF(AND(H591="",D591="",F591="",G591="",I591="",J591=""),"",SUBTOTAL(3,$B$5:B591))</f>
        <v/>
      </c>
      <c r="B591" s="74" t="str">
        <f>IF('DATA ENTRY'!B592="","",'DATA ENTRY'!B592)</f>
        <v/>
      </c>
      <c r="C591" s="74" t="str">
        <f>IF('DATA ENTRY'!C592="","",'DATA ENTRY'!C592)</f>
        <v/>
      </c>
      <c r="D591" s="74" t="str">
        <f>IF('DATA ENTRY'!E592="","",'DATA ENTRY'!E592)</f>
        <v/>
      </c>
      <c r="E591" s="22" t="str">
        <f>IF('DATA ENTRY'!G592="","",'DATA ENTRY'!G592)</f>
        <v/>
      </c>
      <c r="F591" s="22" t="str">
        <f>IF('DATA ENTRY'!F592="","",'DATA ENTRY'!F592)</f>
        <v/>
      </c>
      <c r="G591" s="148" t="str">
        <f>IF('DATA ENTRY'!H592="","",'DATA ENTRY'!H592)</f>
        <v/>
      </c>
      <c r="H591" s="148" t="str">
        <f>IF('DATA ENTRY'!I592="","",'DATA ENTRY'!I592)</f>
        <v/>
      </c>
      <c r="I591" s="22" t="str">
        <f>IF('DATA ENTRY'!N592="","",'DATA ENTRY'!N592)</f>
        <v/>
      </c>
      <c r="J591" s="147" t="str">
        <f>IF('DATA ENTRY'!O592="","",'DATA ENTRY'!O592)</f>
        <v/>
      </c>
      <c r="K591" s="22" t="str">
        <f>IF('DATA ENTRY'!P592="","",'DATA ENTRY'!P592)</f>
        <v/>
      </c>
      <c r="L591" s="147" t="str">
        <f>IF('DATA ENTRY'!Q592="","",'DATA ENTRY'!Q592)</f>
        <v/>
      </c>
      <c r="M591" s="22" t="str">
        <f>IF('DATA ENTRY'!R592="","",'DATA ENTRY'!R592)</f>
        <v/>
      </c>
      <c r="N591" s="147" t="str">
        <f>IF('DATA ENTRY'!S592="","",'DATA ENTRY'!S592)</f>
        <v/>
      </c>
      <c r="O591" s="147" t="str">
        <f t="shared" si="9"/>
        <v/>
      </c>
      <c r="P591" s="74" t="str">
        <f>IF('DATA ENTRY'!T592="","",'DATA ENTRY'!T592)</f>
        <v/>
      </c>
      <c r="Q591" s="74" t="str">
        <f>IF('DATA ENTRY'!U592="","",'DATA ENTRY'!U592)</f>
        <v/>
      </c>
      <c r="R591" s="22" t="str">
        <f>IF('DATA ENTRY'!W592="","",'DATA ENTRY'!W592)</f>
        <v/>
      </c>
      <c r="S591" s="22" t="str">
        <f>IF('DATA ENTRY'!X592="","",'DATA ENTRY'!X592)</f>
        <v/>
      </c>
      <c r="T591" s="22" t="str">
        <f>IF('DATA ENTRY'!AA592="","",'DATA ENTRY'!AA592)</f>
        <v/>
      </c>
      <c r="U591" s="22" t="str">
        <f>IF(O591="","",SUMPRODUCT(--(D591=$D$5:$D$1071),--(F591=$F$5:$F$1071),--(E591=$E$5:$E$1071),--(O591&lt;$O$5:$O$1071))+COUNTIF($O$5:O591,O591))</f>
        <v/>
      </c>
    </row>
    <row r="592" spans="1:21">
      <c r="A592" s="22" t="str">
        <f>IF(AND(H592="",D592="",F592="",G592="",I592="",J592=""),"",SUBTOTAL(3,$B$5:B592))</f>
        <v/>
      </c>
      <c r="B592" s="74" t="str">
        <f>IF('DATA ENTRY'!B593="","",'DATA ENTRY'!B593)</f>
        <v/>
      </c>
      <c r="C592" s="74" t="str">
        <f>IF('DATA ENTRY'!C593="","",'DATA ENTRY'!C593)</f>
        <v/>
      </c>
      <c r="D592" s="74" t="str">
        <f>IF('DATA ENTRY'!E593="","",'DATA ENTRY'!E593)</f>
        <v/>
      </c>
      <c r="E592" s="22" t="str">
        <f>IF('DATA ENTRY'!G593="","",'DATA ENTRY'!G593)</f>
        <v/>
      </c>
      <c r="F592" s="22" t="str">
        <f>IF('DATA ENTRY'!F593="","",'DATA ENTRY'!F593)</f>
        <v/>
      </c>
      <c r="G592" s="148" t="str">
        <f>IF('DATA ENTRY'!H593="","",'DATA ENTRY'!H593)</f>
        <v/>
      </c>
      <c r="H592" s="148" t="str">
        <f>IF('DATA ENTRY'!I593="","",'DATA ENTRY'!I593)</f>
        <v/>
      </c>
      <c r="I592" s="22" t="str">
        <f>IF('DATA ENTRY'!N593="","",'DATA ENTRY'!N593)</f>
        <v/>
      </c>
      <c r="J592" s="147" t="str">
        <f>IF('DATA ENTRY'!O593="","",'DATA ENTRY'!O593)</f>
        <v/>
      </c>
      <c r="K592" s="22" t="str">
        <f>IF('DATA ENTRY'!P593="","",'DATA ENTRY'!P593)</f>
        <v/>
      </c>
      <c r="L592" s="147" t="str">
        <f>IF('DATA ENTRY'!Q593="","",'DATA ENTRY'!Q593)</f>
        <v/>
      </c>
      <c r="M592" s="22" t="str">
        <f>IF('DATA ENTRY'!R593="","",'DATA ENTRY'!R593)</f>
        <v/>
      </c>
      <c r="N592" s="147" t="str">
        <f>IF('DATA ENTRY'!S593="","",'DATA ENTRY'!S593)</f>
        <v/>
      </c>
      <c r="O592" s="147" t="str">
        <f t="shared" si="9"/>
        <v/>
      </c>
      <c r="P592" s="74" t="str">
        <f>IF('DATA ENTRY'!T593="","",'DATA ENTRY'!T593)</f>
        <v/>
      </c>
      <c r="Q592" s="74" t="str">
        <f>IF('DATA ENTRY'!U593="","",'DATA ENTRY'!U593)</f>
        <v/>
      </c>
      <c r="R592" s="22" t="str">
        <f>IF('DATA ENTRY'!W593="","",'DATA ENTRY'!W593)</f>
        <v/>
      </c>
      <c r="S592" s="22" t="str">
        <f>IF('DATA ENTRY'!X593="","",'DATA ENTRY'!X593)</f>
        <v/>
      </c>
      <c r="T592" s="22" t="str">
        <f>IF('DATA ENTRY'!AA593="","",'DATA ENTRY'!AA593)</f>
        <v/>
      </c>
      <c r="U592" s="22" t="str">
        <f>IF(O592="","",SUMPRODUCT(--(D592=$D$5:$D$1071),--(F592=$F$5:$F$1071),--(E592=$E$5:$E$1071),--(O592&lt;$O$5:$O$1071))+COUNTIF($O$5:O592,O592))</f>
        <v/>
      </c>
    </row>
    <row r="593" spans="1:21">
      <c r="A593" s="22" t="str">
        <f>IF(AND(H593="",D593="",F593="",G593="",I593="",J593=""),"",SUBTOTAL(3,$B$5:B593))</f>
        <v/>
      </c>
      <c r="B593" s="74" t="str">
        <f>IF('DATA ENTRY'!B594="","",'DATA ENTRY'!B594)</f>
        <v/>
      </c>
      <c r="C593" s="74" t="str">
        <f>IF('DATA ENTRY'!C594="","",'DATA ENTRY'!C594)</f>
        <v/>
      </c>
      <c r="D593" s="74" t="str">
        <f>IF('DATA ENTRY'!E594="","",'DATA ENTRY'!E594)</f>
        <v/>
      </c>
      <c r="E593" s="22" t="str">
        <f>IF('DATA ENTRY'!G594="","",'DATA ENTRY'!G594)</f>
        <v/>
      </c>
      <c r="F593" s="22" t="str">
        <f>IF('DATA ENTRY'!F594="","",'DATA ENTRY'!F594)</f>
        <v/>
      </c>
      <c r="G593" s="148" t="str">
        <f>IF('DATA ENTRY'!H594="","",'DATA ENTRY'!H594)</f>
        <v/>
      </c>
      <c r="H593" s="148" t="str">
        <f>IF('DATA ENTRY'!I594="","",'DATA ENTRY'!I594)</f>
        <v/>
      </c>
      <c r="I593" s="22" t="str">
        <f>IF('DATA ENTRY'!N594="","",'DATA ENTRY'!N594)</f>
        <v/>
      </c>
      <c r="J593" s="147" t="str">
        <f>IF('DATA ENTRY'!O594="","",'DATA ENTRY'!O594)</f>
        <v/>
      </c>
      <c r="K593" s="22" t="str">
        <f>IF('DATA ENTRY'!P594="","",'DATA ENTRY'!P594)</f>
        <v/>
      </c>
      <c r="L593" s="147" t="str">
        <f>IF('DATA ENTRY'!Q594="","",'DATA ENTRY'!Q594)</f>
        <v/>
      </c>
      <c r="M593" s="22" t="str">
        <f>IF('DATA ENTRY'!R594="","",'DATA ENTRY'!R594)</f>
        <v/>
      </c>
      <c r="N593" s="147" t="str">
        <f>IF('DATA ENTRY'!S594="","",'DATA ENTRY'!S594)</f>
        <v/>
      </c>
      <c r="O593" s="147" t="str">
        <f t="shared" si="9"/>
        <v/>
      </c>
      <c r="P593" s="74" t="str">
        <f>IF('DATA ENTRY'!T594="","",'DATA ENTRY'!T594)</f>
        <v/>
      </c>
      <c r="Q593" s="74" t="str">
        <f>IF('DATA ENTRY'!U594="","",'DATA ENTRY'!U594)</f>
        <v/>
      </c>
      <c r="R593" s="22" t="str">
        <f>IF('DATA ENTRY'!W594="","",'DATA ENTRY'!W594)</f>
        <v/>
      </c>
      <c r="S593" s="22" t="str">
        <f>IF('DATA ENTRY'!X594="","",'DATA ENTRY'!X594)</f>
        <v/>
      </c>
      <c r="T593" s="22" t="str">
        <f>IF('DATA ENTRY'!AA594="","",'DATA ENTRY'!AA594)</f>
        <v/>
      </c>
      <c r="U593" s="22" t="str">
        <f>IF(O593="","",SUMPRODUCT(--(D593=$D$5:$D$1071),--(F593=$F$5:$F$1071),--(E593=$E$5:$E$1071),--(O593&lt;$O$5:$O$1071))+COUNTIF($O$5:O593,O593))</f>
        <v/>
      </c>
    </row>
    <row r="594" spans="1:21">
      <c r="A594" s="22" t="str">
        <f>IF(AND(H594="",D594="",F594="",G594="",I594="",J594=""),"",SUBTOTAL(3,$B$5:B594))</f>
        <v/>
      </c>
      <c r="B594" s="74" t="str">
        <f>IF('DATA ENTRY'!B595="","",'DATA ENTRY'!B595)</f>
        <v/>
      </c>
      <c r="C594" s="74" t="str">
        <f>IF('DATA ENTRY'!C595="","",'DATA ENTRY'!C595)</f>
        <v/>
      </c>
      <c r="D594" s="74" t="str">
        <f>IF('DATA ENTRY'!E595="","",'DATA ENTRY'!E595)</f>
        <v/>
      </c>
      <c r="E594" s="22" t="str">
        <f>IF('DATA ENTRY'!G595="","",'DATA ENTRY'!G595)</f>
        <v/>
      </c>
      <c r="F594" s="22" t="str">
        <f>IF('DATA ENTRY'!F595="","",'DATA ENTRY'!F595)</f>
        <v/>
      </c>
      <c r="G594" s="148" t="str">
        <f>IF('DATA ENTRY'!H595="","",'DATA ENTRY'!H595)</f>
        <v/>
      </c>
      <c r="H594" s="148" t="str">
        <f>IF('DATA ENTRY'!I595="","",'DATA ENTRY'!I595)</f>
        <v/>
      </c>
      <c r="I594" s="22" t="str">
        <f>IF('DATA ENTRY'!N595="","",'DATA ENTRY'!N595)</f>
        <v/>
      </c>
      <c r="J594" s="147" t="str">
        <f>IF('DATA ENTRY'!O595="","",'DATA ENTRY'!O595)</f>
        <v/>
      </c>
      <c r="K594" s="22" t="str">
        <f>IF('DATA ENTRY'!P595="","",'DATA ENTRY'!P595)</f>
        <v/>
      </c>
      <c r="L594" s="147" t="str">
        <f>IF('DATA ENTRY'!Q595="","",'DATA ENTRY'!Q595)</f>
        <v/>
      </c>
      <c r="M594" s="22" t="str">
        <f>IF('DATA ENTRY'!R595="","",'DATA ENTRY'!R595)</f>
        <v/>
      </c>
      <c r="N594" s="147" t="str">
        <f>IF('DATA ENTRY'!S595="","",'DATA ENTRY'!S595)</f>
        <v/>
      </c>
      <c r="O594" s="147" t="str">
        <f t="shared" si="9"/>
        <v/>
      </c>
      <c r="P594" s="74" t="str">
        <f>IF('DATA ENTRY'!T595="","",'DATA ENTRY'!T595)</f>
        <v/>
      </c>
      <c r="Q594" s="74" t="str">
        <f>IF('DATA ENTRY'!U595="","",'DATA ENTRY'!U595)</f>
        <v/>
      </c>
      <c r="R594" s="22" t="str">
        <f>IF('DATA ENTRY'!W595="","",'DATA ENTRY'!W595)</f>
        <v/>
      </c>
      <c r="S594" s="22" t="str">
        <f>IF('DATA ENTRY'!X595="","",'DATA ENTRY'!X595)</f>
        <v/>
      </c>
      <c r="T594" s="22" t="str">
        <f>IF('DATA ENTRY'!AA595="","",'DATA ENTRY'!AA595)</f>
        <v/>
      </c>
      <c r="U594" s="22" t="str">
        <f>IF(O594="","",SUMPRODUCT(--(D594=$D$5:$D$1071),--(F594=$F$5:$F$1071),--(E594=$E$5:$E$1071),--(O594&lt;$O$5:$O$1071))+COUNTIF($O$5:O594,O594))</f>
        <v/>
      </c>
    </row>
    <row r="595" spans="1:21">
      <c r="A595" s="22" t="str">
        <f>IF(AND(H595="",D595="",F595="",G595="",I595="",J595=""),"",SUBTOTAL(3,$B$5:B595))</f>
        <v/>
      </c>
      <c r="B595" s="74" t="str">
        <f>IF('DATA ENTRY'!B596="","",'DATA ENTRY'!B596)</f>
        <v/>
      </c>
      <c r="C595" s="74" t="str">
        <f>IF('DATA ENTRY'!C596="","",'DATA ENTRY'!C596)</f>
        <v/>
      </c>
      <c r="D595" s="74" t="str">
        <f>IF('DATA ENTRY'!E596="","",'DATA ENTRY'!E596)</f>
        <v/>
      </c>
      <c r="E595" s="22" t="str">
        <f>IF('DATA ENTRY'!G596="","",'DATA ENTRY'!G596)</f>
        <v/>
      </c>
      <c r="F595" s="22" t="str">
        <f>IF('DATA ENTRY'!F596="","",'DATA ENTRY'!F596)</f>
        <v/>
      </c>
      <c r="G595" s="148" t="str">
        <f>IF('DATA ENTRY'!H596="","",'DATA ENTRY'!H596)</f>
        <v/>
      </c>
      <c r="H595" s="148" t="str">
        <f>IF('DATA ENTRY'!I596="","",'DATA ENTRY'!I596)</f>
        <v/>
      </c>
      <c r="I595" s="22" t="str">
        <f>IF('DATA ENTRY'!N596="","",'DATA ENTRY'!N596)</f>
        <v/>
      </c>
      <c r="J595" s="147" t="str">
        <f>IF('DATA ENTRY'!O596="","",'DATA ENTRY'!O596)</f>
        <v/>
      </c>
      <c r="K595" s="22" t="str">
        <f>IF('DATA ENTRY'!P596="","",'DATA ENTRY'!P596)</f>
        <v/>
      </c>
      <c r="L595" s="147" t="str">
        <f>IF('DATA ENTRY'!Q596="","",'DATA ENTRY'!Q596)</f>
        <v/>
      </c>
      <c r="M595" s="22" t="str">
        <f>IF('DATA ENTRY'!R596="","",'DATA ENTRY'!R596)</f>
        <v/>
      </c>
      <c r="N595" s="147" t="str">
        <f>IF('DATA ENTRY'!S596="","",'DATA ENTRY'!S596)</f>
        <v/>
      </c>
      <c r="O595" s="147" t="str">
        <f t="shared" si="9"/>
        <v/>
      </c>
      <c r="P595" s="74" t="str">
        <f>IF('DATA ENTRY'!T596="","",'DATA ENTRY'!T596)</f>
        <v/>
      </c>
      <c r="Q595" s="74" t="str">
        <f>IF('DATA ENTRY'!U596="","",'DATA ENTRY'!U596)</f>
        <v/>
      </c>
      <c r="R595" s="22" t="str">
        <f>IF('DATA ENTRY'!W596="","",'DATA ENTRY'!W596)</f>
        <v/>
      </c>
      <c r="S595" s="22" t="str">
        <f>IF('DATA ENTRY'!X596="","",'DATA ENTRY'!X596)</f>
        <v/>
      </c>
      <c r="T595" s="22" t="str">
        <f>IF('DATA ENTRY'!AA596="","",'DATA ENTRY'!AA596)</f>
        <v/>
      </c>
      <c r="U595" s="22" t="str">
        <f>IF(O595="","",SUMPRODUCT(--(D595=$D$5:$D$1071),--(F595=$F$5:$F$1071),--(E595=$E$5:$E$1071),--(O595&lt;$O$5:$O$1071))+COUNTIF($O$5:O595,O595))</f>
        <v/>
      </c>
    </row>
    <row r="596" spans="1:21">
      <c r="A596" s="22" t="str">
        <f>IF(AND(H596="",D596="",F596="",G596="",I596="",J596=""),"",SUBTOTAL(3,$B$5:B596))</f>
        <v/>
      </c>
      <c r="B596" s="74" t="str">
        <f>IF('DATA ENTRY'!B597="","",'DATA ENTRY'!B597)</f>
        <v/>
      </c>
      <c r="C596" s="74" t="str">
        <f>IF('DATA ENTRY'!C597="","",'DATA ENTRY'!C597)</f>
        <v/>
      </c>
      <c r="D596" s="74" t="str">
        <f>IF('DATA ENTRY'!E597="","",'DATA ENTRY'!E597)</f>
        <v/>
      </c>
      <c r="E596" s="22" t="str">
        <f>IF('DATA ENTRY'!G597="","",'DATA ENTRY'!G597)</f>
        <v/>
      </c>
      <c r="F596" s="22" t="str">
        <f>IF('DATA ENTRY'!F597="","",'DATA ENTRY'!F597)</f>
        <v/>
      </c>
      <c r="G596" s="148" t="str">
        <f>IF('DATA ENTRY'!H597="","",'DATA ENTRY'!H597)</f>
        <v/>
      </c>
      <c r="H596" s="148" t="str">
        <f>IF('DATA ENTRY'!I597="","",'DATA ENTRY'!I597)</f>
        <v/>
      </c>
      <c r="I596" s="22" t="str">
        <f>IF('DATA ENTRY'!N597="","",'DATA ENTRY'!N597)</f>
        <v/>
      </c>
      <c r="J596" s="147" t="str">
        <f>IF('DATA ENTRY'!O597="","",'DATA ENTRY'!O597)</f>
        <v/>
      </c>
      <c r="K596" s="22" t="str">
        <f>IF('DATA ENTRY'!P597="","",'DATA ENTRY'!P597)</f>
        <v/>
      </c>
      <c r="L596" s="147" t="str">
        <f>IF('DATA ENTRY'!Q597="","",'DATA ENTRY'!Q597)</f>
        <v/>
      </c>
      <c r="M596" s="22" t="str">
        <f>IF('DATA ENTRY'!R597="","",'DATA ENTRY'!R597)</f>
        <v/>
      </c>
      <c r="N596" s="147" t="str">
        <f>IF('DATA ENTRY'!S597="","",'DATA ENTRY'!S597)</f>
        <v/>
      </c>
      <c r="O596" s="147" t="str">
        <f t="shared" si="9"/>
        <v/>
      </c>
      <c r="P596" s="74" t="str">
        <f>IF('DATA ENTRY'!T597="","",'DATA ENTRY'!T597)</f>
        <v/>
      </c>
      <c r="Q596" s="74" t="str">
        <f>IF('DATA ENTRY'!U597="","",'DATA ENTRY'!U597)</f>
        <v/>
      </c>
      <c r="R596" s="22" t="str">
        <f>IF('DATA ENTRY'!W597="","",'DATA ENTRY'!W597)</f>
        <v/>
      </c>
      <c r="S596" s="22" t="str">
        <f>IF('DATA ENTRY'!X597="","",'DATA ENTRY'!X597)</f>
        <v/>
      </c>
      <c r="T596" s="22" t="str">
        <f>IF('DATA ENTRY'!AA597="","",'DATA ENTRY'!AA597)</f>
        <v/>
      </c>
      <c r="U596" s="22" t="str">
        <f>IF(O596="","",SUMPRODUCT(--(D596=$D$5:$D$1071),--(F596=$F$5:$F$1071),--(E596=$E$5:$E$1071),--(O596&lt;$O$5:$O$1071))+COUNTIF($O$5:O596,O596))</f>
        <v/>
      </c>
    </row>
    <row r="597" spans="1:21">
      <c r="A597" s="22" t="str">
        <f>IF(AND(H597="",D597="",F597="",G597="",I597="",J597=""),"",SUBTOTAL(3,$B$5:B597))</f>
        <v/>
      </c>
      <c r="B597" s="74" t="str">
        <f>IF('DATA ENTRY'!B598="","",'DATA ENTRY'!B598)</f>
        <v/>
      </c>
      <c r="C597" s="74" t="str">
        <f>IF('DATA ENTRY'!C598="","",'DATA ENTRY'!C598)</f>
        <v/>
      </c>
      <c r="D597" s="74" t="str">
        <f>IF('DATA ENTRY'!E598="","",'DATA ENTRY'!E598)</f>
        <v/>
      </c>
      <c r="E597" s="22" t="str">
        <f>IF('DATA ENTRY'!G598="","",'DATA ENTRY'!G598)</f>
        <v/>
      </c>
      <c r="F597" s="22" t="str">
        <f>IF('DATA ENTRY'!F598="","",'DATA ENTRY'!F598)</f>
        <v/>
      </c>
      <c r="G597" s="148" t="str">
        <f>IF('DATA ENTRY'!H598="","",'DATA ENTRY'!H598)</f>
        <v/>
      </c>
      <c r="H597" s="148" t="str">
        <f>IF('DATA ENTRY'!I598="","",'DATA ENTRY'!I598)</f>
        <v/>
      </c>
      <c r="I597" s="22" t="str">
        <f>IF('DATA ENTRY'!N598="","",'DATA ENTRY'!N598)</f>
        <v/>
      </c>
      <c r="J597" s="147" t="str">
        <f>IF('DATA ENTRY'!O598="","",'DATA ENTRY'!O598)</f>
        <v/>
      </c>
      <c r="K597" s="22" t="str">
        <f>IF('DATA ENTRY'!P598="","",'DATA ENTRY'!P598)</f>
        <v/>
      </c>
      <c r="L597" s="147" t="str">
        <f>IF('DATA ENTRY'!Q598="","",'DATA ENTRY'!Q598)</f>
        <v/>
      </c>
      <c r="M597" s="22" t="str">
        <f>IF('DATA ENTRY'!R598="","",'DATA ENTRY'!R598)</f>
        <v/>
      </c>
      <c r="N597" s="147" t="str">
        <f>IF('DATA ENTRY'!S598="","",'DATA ENTRY'!S598)</f>
        <v/>
      </c>
      <c r="O597" s="147" t="str">
        <f t="shared" si="9"/>
        <v/>
      </c>
      <c r="P597" s="74" t="str">
        <f>IF('DATA ENTRY'!T598="","",'DATA ENTRY'!T598)</f>
        <v/>
      </c>
      <c r="Q597" s="74" t="str">
        <f>IF('DATA ENTRY'!U598="","",'DATA ENTRY'!U598)</f>
        <v/>
      </c>
      <c r="R597" s="22" t="str">
        <f>IF('DATA ENTRY'!W598="","",'DATA ENTRY'!W598)</f>
        <v/>
      </c>
      <c r="S597" s="22" t="str">
        <f>IF('DATA ENTRY'!X598="","",'DATA ENTRY'!X598)</f>
        <v/>
      </c>
      <c r="T597" s="22" t="str">
        <f>IF('DATA ENTRY'!AA598="","",'DATA ENTRY'!AA598)</f>
        <v/>
      </c>
      <c r="U597" s="22" t="str">
        <f>IF(O597="","",SUMPRODUCT(--(D597=$D$5:$D$1071),--(F597=$F$5:$F$1071),--(E597=$E$5:$E$1071),--(O597&lt;$O$5:$O$1071))+COUNTIF($O$5:O597,O597))</f>
        <v/>
      </c>
    </row>
    <row r="598" spans="1:21">
      <c r="A598" s="22" t="str">
        <f>IF(AND(H598="",D598="",F598="",G598="",I598="",J598=""),"",SUBTOTAL(3,$B$5:B598))</f>
        <v/>
      </c>
      <c r="B598" s="74" t="str">
        <f>IF('DATA ENTRY'!B599="","",'DATA ENTRY'!B599)</f>
        <v/>
      </c>
      <c r="C598" s="74" t="str">
        <f>IF('DATA ENTRY'!C599="","",'DATA ENTRY'!C599)</f>
        <v/>
      </c>
      <c r="D598" s="74" t="str">
        <f>IF('DATA ENTRY'!E599="","",'DATA ENTRY'!E599)</f>
        <v/>
      </c>
      <c r="E598" s="22" t="str">
        <f>IF('DATA ENTRY'!G599="","",'DATA ENTRY'!G599)</f>
        <v/>
      </c>
      <c r="F598" s="22" t="str">
        <f>IF('DATA ENTRY'!F599="","",'DATA ENTRY'!F599)</f>
        <v/>
      </c>
      <c r="G598" s="148" t="str">
        <f>IF('DATA ENTRY'!H599="","",'DATA ENTRY'!H599)</f>
        <v/>
      </c>
      <c r="H598" s="148" t="str">
        <f>IF('DATA ENTRY'!I599="","",'DATA ENTRY'!I599)</f>
        <v/>
      </c>
      <c r="I598" s="22" t="str">
        <f>IF('DATA ENTRY'!N599="","",'DATA ENTRY'!N599)</f>
        <v/>
      </c>
      <c r="J598" s="147" t="str">
        <f>IF('DATA ENTRY'!O599="","",'DATA ENTRY'!O599)</f>
        <v/>
      </c>
      <c r="K598" s="22" t="str">
        <f>IF('DATA ENTRY'!P599="","",'DATA ENTRY'!P599)</f>
        <v/>
      </c>
      <c r="L598" s="147" t="str">
        <f>IF('DATA ENTRY'!Q599="","",'DATA ENTRY'!Q599)</f>
        <v/>
      </c>
      <c r="M598" s="22" t="str">
        <f>IF('DATA ENTRY'!R599="","",'DATA ENTRY'!R599)</f>
        <v/>
      </c>
      <c r="N598" s="147" t="str">
        <f>IF('DATA ENTRY'!S599="","",'DATA ENTRY'!S599)</f>
        <v/>
      </c>
      <c r="O598" s="147" t="str">
        <f t="shared" si="9"/>
        <v/>
      </c>
      <c r="P598" s="74" t="str">
        <f>IF('DATA ENTRY'!T599="","",'DATA ENTRY'!T599)</f>
        <v/>
      </c>
      <c r="Q598" s="74" t="str">
        <f>IF('DATA ENTRY'!U599="","",'DATA ENTRY'!U599)</f>
        <v/>
      </c>
      <c r="R598" s="22" t="str">
        <f>IF('DATA ENTRY'!W599="","",'DATA ENTRY'!W599)</f>
        <v/>
      </c>
      <c r="S598" s="22" t="str">
        <f>IF('DATA ENTRY'!X599="","",'DATA ENTRY'!X599)</f>
        <v/>
      </c>
      <c r="T598" s="22" t="str">
        <f>IF('DATA ENTRY'!AA599="","",'DATA ENTRY'!AA599)</f>
        <v/>
      </c>
      <c r="U598" s="22" t="str">
        <f>IF(O598="","",SUMPRODUCT(--(D598=$D$5:$D$1071),--(F598=$F$5:$F$1071),--(E598=$E$5:$E$1071),--(O598&lt;$O$5:$O$1071))+COUNTIF($O$5:O598,O598))</f>
        <v/>
      </c>
    </row>
    <row r="599" spans="1:21">
      <c r="A599" s="22" t="str">
        <f>IF(AND(H599="",D599="",F599="",G599="",I599="",J599=""),"",SUBTOTAL(3,$B$5:B599))</f>
        <v/>
      </c>
      <c r="B599" s="74" t="str">
        <f>IF('DATA ENTRY'!B600="","",'DATA ENTRY'!B600)</f>
        <v/>
      </c>
      <c r="C599" s="74" t="str">
        <f>IF('DATA ENTRY'!C600="","",'DATA ENTRY'!C600)</f>
        <v/>
      </c>
      <c r="D599" s="74" t="str">
        <f>IF('DATA ENTRY'!E600="","",'DATA ENTRY'!E600)</f>
        <v/>
      </c>
      <c r="E599" s="22" t="str">
        <f>IF('DATA ENTRY'!G600="","",'DATA ENTRY'!G600)</f>
        <v/>
      </c>
      <c r="F599" s="22" t="str">
        <f>IF('DATA ENTRY'!F600="","",'DATA ENTRY'!F600)</f>
        <v/>
      </c>
      <c r="G599" s="148" t="str">
        <f>IF('DATA ENTRY'!H600="","",'DATA ENTRY'!H600)</f>
        <v/>
      </c>
      <c r="H599" s="148" t="str">
        <f>IF('DATA ENTRY'!I600="","",'DATA ENTRY'!I600)</f>
        <v/>
      </c>
      <c r="I599" s="22" t="str">
        <f>IF('DATA ENTRY'!N600="","",'DATA ENTRY'!N600)</f>
        <v/>
      </c>
      <c r="J599" s="147" t="str">
        <f>IF('DATA ENTRY'!O600="","",'DATA ENTRY'!O600)</f>
        <v/>
      </c>
      <c r="K599" s="22" t="str">
        <f>IF('DATA ENTRY'!P600="","",'DATA ENTRY'!P600)</f>
        <v/>
      </c>
      <c r="L599" s="147" t="str">
        <f>IF('DATA ENTRY'!Q600="","",'DATA ENTRY'!Q600)</f>
        <v/>
      </c>
      <c r="M599" s="22" t="str">
        <f>IF('DATA ENTRY'!R600="","",'DATA ENTRY'!R600)</f>
        <v/>
      </c>
      <c r="N599" s="147" t="str">
        <f>IF('DATA ENTRY'!S600="","",'DATA ENTRY'!S600)</f>
        <v/>
      </c>
      <c r="O599" s="147" t="str">
        <f t="shared" si="9"/>
        <v/>
      </c>
      <c r="P599" s="74" t="str">
        <f>IF('DATA ENTRY'!T600="","",'DATA ENTRY'!T600)</f>
        <v/>
      </c>
      <c r="Q599" s="74" t="str">
        <f>IF('DATA ENTRY'!U600="","",'DATA ENTRY'!U600)</f>
        <v/>
      </c>
      <c r="R599" s="22" t="str">
        <f>IF('DATA ENTRY'!W600="","",'DATA ENTRY'!W600)</f>
        <v/>
      </c>
      <c r="S599" s="22" t="str">
        <f>IF('DATA ENTRY'!X600="","",'DATA ENTRY'!X600)</f>
        <v/>
      </c>
      <c r="T599" s="22" t="str">
        <f>IF('DATA ENTRY'!AA600="","",'DATA ENTRY'!AA600)</f>
        <v/>
      </c>
      <c r="U599" s="22" t="str">
        <f>IF(O599="","",SUMPRODUCT(--(D599=$D$5:$D$1071),--(F599=$F$5:$F$1071),--(E599=$E$5:$E$1071),--(O599&lt;$O$5:$O$1071))+COUNTIF($O$5:O599,O599))</f>
        <v/>
      </c>
    </row>
    <row r="600" spans="1:21">
      <c r="A600" s="22" t="str">
        <f>IF(AND(H600="",D600="",F600="",G600="",I600="",J600=""),"",SUBTOTAL(3,$B$5:B600))</f>
        <v/>
      </c>
      <c r="B600" s="74" t="str">
        <f>IF('DATA ENTRY'!B601="","",'DATA ENTRY'!B601)</f>
        <v/>
      </c>
      <c r="C600" s="74" t="str">
        <f>IF('DATA ENTRY'!C601="","",'DATA ENTRY'!C601)</f>
        <v/>
      </c>
      <c r="D600" s="74" t="str">
        <f>IF('DATA ENTRY'!E601="","",'DATA ENTRY'!E601)</f>
        <v/>
      </c>
      <c r="E600" s="22" t="str">
        <f>IF('DATA ENTRY'!G601="","",'DATA ENTRY'!G601)</f>
        <v/>
      </c>
      <c r="F600" s="22" t="str">
        <f>IF('DATA ENTRY'!F601="","",'DATA ENTRY'!F601)</f>
        <v/>
      </c>
      <c r="G600" s="148" t="str">
        <f>IF('DATA ENTRY'!H601="","",'DATA ENTRY'!H601)</f>
        <v/>
      </c>
      <c r="H600" s="148" t="str">
        <f>IF('DATA ENTRY'!I601="","",'DATA ENTRY'!I601)</f>
        <v/>
      </c>
      <c r="I600" s="22" t="str">
        <f>IF('DATA ENTRY'!N601="","",'DATA ENTRY'!N601)</f>
        <v/>
      </c>
      <c r="J600" s="147" t="str">
        <f>IF('DATA ENTRY'!O601="","",'DATA ENTRY'!O601)</f>
        <v/>
      </c>
      <c r="K600" s="22" t="str">
        <f>IF('DATA ENTRY'!P601="","",'DATA ENTRY'!P601)</f>
        <v/>
      </c>
      <c r="L600" s="147" t="str">
        <f>IF('DATA ENTRY'!Q601="","",'DATA ENTRY'!Q601)</f>
        <v/>
      </c>
      <c r="M600" s="22" t="str">
        <f>IF('DATA ENTRY'!R601="","",'DATA ENTRY'!R601)</f>
        <v/>
      </c>
      <c r="N600" s="147" t="str">
        <f>IF('DATA ENTRY'!S601="","",'DATA ENTRY'!S601)</f>
        <v/>
      </c>
      <c r="O600" s="147" t="str">
        <f t="shared" si="9"/>
        <v/>
      </c>
      <c r="P600" s="74" t="str">
        <f>IF('DATA ENTRY'!T601="","",'DATA ENTRY'!T601)</f>
        <v/>
      </c>
      <c r="Q600" s="74" t="str">
        <f>IF('DATA ENTRY'!U601="","",'DATA ENTRY'!U601)</f>
        <v/>
      </c>
      <c r="R600" s="22" t="str">
        <f>IF('DATA ENTRY'!W601="","",'DATA ENTRY'!W601)</f>
        <v/>
      </c>
      <c r="S600" s="22" t="str">
        <f>IF('DATA ENTRY'!X601="","",'DATA ENTRY'!X601)</f>
        <v/>
      </c>
      <c r="T600" s="22" t="str">
        <f>IF('DATA ENTRY'!AA601="","",'DATA ENTRY'!AA601)</f>
        <v/>
      </c>
      <c r="U600" s="22" t="str">
        <f>IF(O600="","",SUMPRODUCT(--(D600=$D$5:$D$1071),--(F600=$F$5:$F$1071),--(E600=$E$5:$E$1071),--(O600&lt;$O$5:$O$1071))+COUNTIF($O$5:O600,O600))</f>
        <v/>
      </c>
    </row>
    <row r="601" spans="1:21">
      <c r="A601" s="22" t="str">
        <f>IF(AND(H601="",D601="",F601="",G601="",I601="",J601=""),"",SUBTOTAL(3,$B$5:B601))</f>
        <v/>
      </c>
      <c r="B601" s="74" t="str">
        <f>IF('DATA ENTRY'!B602="","",'DATA ENTRY'!B602)</f>
        <v/>
      </c>
      <c r="C601" s="74" t="str">
        <f>IF('DATA ENTRY'!C602="","",'DATA ENTRY'!C602)</f>
        <v/>
      </c>
      <c r="D601" s="74" t="str">
        <f>IF('DATA ENTRY'!E602="","",'DATA ENTRY'!E602)</f>
        <v/>
      </c>
      <c r="E601" s="22" t="str">
        <f>IF('DATA ENTRY'!G602="","",'DATA ENTRY'!G602)</f>
        <v/>
      </c>
      <c r="F601" s="22" t="str">
        <f>IF('DATA ENTRY'!F602="","",'DATA ENTRY'!F602)</f>
        <v/>
      </c>
      <c r="G601" s="148" t="str">
        <f>IF('DATA ENTRY'!H602="","",'DATA ENTRY'!H602)</f>
        <v/>
      </c>
      <c r="H601" s="148" t="str">
        <f>IF('DATA ENTRY'!I602="","",'DATA ENTRY'!I602)</f>
        <v/>
      </c>
      <c r="I601" s="22" t="str">
        <f>IF('DATA ENTRY'!N602="","",'DATA ENTRY'!N602)</f>
        <v/>
      </c>
      <c r="J601" s="147" t="str">
        <f>IF('DATA ENTRY'!O602="","",'DATA ENTRY'!O602)</f>
        <v/>
      </c>
      <c r="K601" s="22" t="str">
        <f>IF('DATA ENTRY'!P602="","",'DATA ENTRY'!P602)</f>
        <v/>
      </c>
      <c r="L601" s="147" t="str">
        <f>IF('DATA ENTRY'!Q602="","",'DATA ENTRY'!Q602)</f>
        <v/>
      </c>
      <c r="M601" s="22" t="str">
        <f>IF('DATA ENTRY'!R602="","",'DATA ENTRY'!R602)</f>
        <v/>
      </c>
      <c r="N601" s="147" t="str">
        <f>IF('DATA ENTRY'!S602="","",'DATA ENTRY'!S602)</f>
        <v/>
      </c>
      <c r="O601" s="147" t="str">
        <f t="shared" si="9"/>
        <v/>
      </c>
      <c r="P601" s="74" t="str">
        <f>IF('DATA ENTRY'!T602="","",'DATA ENTRY'!T602)</f>
        <v/>
      </c>
      <c r="Q601" s="74" t="str">
        <f>IF('DATA ENTRY'!U602="","",'DATA ENTRY'!U602)</f>
        <v/>
      </c>
      <c r="R601" s="22" t="str">
        <f>IF('DATA ENTRY'!W602="","",'DATA ENTRY'!W602)</f>
        <v/>
      </c>
      <c r="S601" s="22" t="str">
        <f>IF('DATA ENTRY'!X602="","",'DATA ENTRY'!X602)</f>
        <v/>
      </c>
      <c r="T601" s="22" t="str">
        <f>IF('DATA ENTRY'!AA602="","",'DATA ENTRY'!AA602)</f>
        <v/>
      </c>
      <c r="U601" s="22" t="str">
        <f>IF(O601="","",SUMPRODUCT(--(D601=$D$5:$D$1071),--(F601=$F$5:$F$1071),--(E601=$E$5:$E$1071),--(O601&lt;$O$5:$O$1071))+COUNTIF($O$5:O601,O601))</f>
        <v/>
      </c>
    </row>
    <row r="602" spans="1:21">
      <c r="A602" s="22" t="str">
        <f>IF(AND(H602="",D602="",F602="",G602="",I602="",J602=""),"",SUBTOTAL(3,$B$5:B602))</f>
        <v/>
      </c>
      <c r="B602" s="74" t="str">
        <f>IF('DATA ENTRY'!B603="","",'DATA ENTRY'!B603)</f>
        <v/>
      </c>
      <c r="C602" s="74" t="str">
        <f>IF('DATA ENTRY'!C603="","",'DATA ENTRY'!C603)</f>
        <v/>
      </c>
      <c r="D602" s="74" t="str">
        <f>IF('DATA ENTRY'!E603="","",'DATA ENTRY'!E603)</f>
        <v/>
      </c>
      <c r="E602" s="22" t="str">
        <f>IF('DATA ENTRY'!G603="","",'DATA ENTRY'!G603)</f>
        <v/>
      </c>
      <c r="F602" s="22" t="str">
        <f>IF('DATA ENTRY'!F603="","",'DATA ENTRY'!F603)</f>
        <v/>
      </c>
      <c r="G602" s="148" t="str">
        <f>IF('DATA ENTRY'!H603="","",'DATA ENTRY'!H603)</f>
        <v/>
      </c>
      <c r="H602" s="148" t="str">
        <f>IF('DATA ENTRY'!I603="","",'DATA ENTRY'!I603)</f>
        <v/>
      </c>
      <c r="I602" s="22" t="str">
        <f>IF('DATA ENTRY'!N603="","",'DATA ENTRY'!N603)</f>
        <v/>
      </c>
      <c r="J602" s="147" t="str">
        <f>IF('DATA ENTRY'!O603="","",'DATA ENTRY'!O603)</f>
        <v/>
      </c>
      <c r="K602" s="22" t="str">
        <f>IF('DATA ENTRY'!P603="","",'DATA ENTRY'!P603)</f>
        <v/>
      </c>
      <c r="L602" s="147" t="str">
        <f>IF('DATA ENTRY'!Q603="","",'DATA ENTRY'!Q603)</f>
        <v/>
      </c>
      <c r="M602" s="22" t="str">
        <f>IF('DATA ENTRY'!R603="","",'DATA ENTRY'!R603)</f>
        <v/>
      </c>
      <c r="N602" s="147" t="str">
        <f>IF('DATA ENTRY'!S603="","",'DATA ENTRY'!S603)</f>
        <v/>
      </c>
      <c r="O602" s="147" t="str">
        <f t="shared" si="9"/>
        <v/>
      </c>
      <c r="P602" s="74" t="str">
        <f>IF('DATA ENTRY'!T603="","",'DATA ENTRY'!T603)</f>
        <v/>
      </c>
      <c r="Q602" s="74" t="str">
        <f>IF('DATA ENTRY'!U603="","",'DATA ENTRY'!U603)</f>
        <v/>
      </c>
      <c r="R602" s="22" t="str">
        <f>IF('DATA ENTRY'!W603="","",'DATA ENTRY'!W603)</f>
        <v/>
      </c>
      <c r="S602" s="22" t="str">
        <f>IF('DATA ENTRY'!X603="","",'DATA ENTRY'!X603)</f>
        <v/>
      </c>
      <c r="T602" s="22" t="str">
        <f>IF('DATA ENTRY'!AA603="","",'DATA ENTRY'!AA603)</f>
        <v/>
      </c>
      <c r="U602" s="22" t="str">
        <f>IF(O602="","",SUMPRODUCT(--(D602=$D$5:$D$1071),--(F602=$F$5:$F$1071),--(E602=$E$5:$E$1071),--(O602&lt;$O$5:$O$1071))+COUNTIF($O$5:O602,O602))</f>
        <v/>
      </c>
    </row>
    <row r="603" spans="1:21">
      <c r="A603" s="22" t="str">
        <f>IF(AND(H603="",D603="",F603="",G603="",I603="",J603=""),"",SUBTOTAL(3,$B$5:B603))</f>
        <v/>
      </c>
      <c r="B603" s="74" t="str">
        <f>IF('DATA ENTRY'!B604="","",'DATA ENTRY'!B604)</f>
        <v/>
      </c>
      <c r="C603" s="74" t="str">
        <f>IF('DATA ENTRY'!C604="","",'DATA ENTRY'!C604)</f>
        <v/>
      </c>
      <c r="D603" s="74" t="str">
        <f>IF('DATA ENTRY'!E604="","",'DATA ENTRY'!E604)</f>
        <v/>
      </c>
      <c r="E603" s="22" t="str">
        <f>IF('DATA ENTRY'!G604="","",'DATA ENTRY'!G604)</f>
        <v/>
      </c>
      <c r="F603" s="22" t="str">
        <f>IF('DATA ENTRY'!F604="","",'DATA ENTRY'!F604)</f>
        <v/>
      </c>
      <c r="G603" s="148" t="str">
        <f>IF('DATA ENTRY'!H604="","",'DATA ENTRY'!H604)</f>
        <v/>
      </c>
      <c r="H603" s="148" t="str">
        <f>IF('DATA ENTRY'!I604="","",'DATA ENTRY'!I604)</f>
        <v/>
      </c>
      <c r="I603" s="22" t="str">
        <f>IF('DATA ENTRY'!N604="","",'DATA ENTRY'!N604)</f>
        <v/>
      </c>
      <c r="J603" s="147" t="str">
        <f>IF('DATA ENTRY'!O604="","",'DATA ENTRY'!O604)</f>
        <v/>
      </c>
      <c r="K603" s="22" t="str">
        <f>IF('DATA ENTRY'!P604="","",'DATA ENTRY'!P604)</f>
        <v/>
      </c>
      <c r="L603" s="147" t="str">
        <f>IF('DATA ENTRY'!Q604="","",'DATA ENTRY'!Q604)</f>
        <v/>
      </c>
      <c r="M603" s="22" t="str">
        <f>IF('DATA ENTRY'!R604="","",'DATA ENTRY'!R604)</f>
        <v/>
      </c>
      <c r="N603" s="147" t="str">
        <f>IF('DATA ENTRY'!S604="","",'DATA ENTRY'!S604)</f>
        <v/>
      </c>
      <c r="O603" s="147" t="str">
        <f t="shared" si="9"/>
        <v/>
      </c>
      <c r="P603" s="74" t="str">
        <f>IF('DATA ENTRY'!T604="","",'DATA ENTRY'!T604)</f>
        <v/>
      </c>
      <c r="Q603" s="74" t="str">
        <f>IF('DATA ENTRY'!U604="","",'DATA ENTRY'!U604)</f>
        <v/>
      </c>
      <c r="R603" s="22" t="str">
        <f>IF('DATA ENTRY'!W604="","",'DATA ENTRY'!W604)</f>
        <v/>
      </c>
      <c r="S603" s="22" t="str">
        <f>IF('DATA ENTRY'!X604="","",'DATA ENTRY'!X604)</f>
        <v/>
      </c>
      <c r="T603" s="22" t="str">
        <f>IF('DATA ENTRY'!AA604="","",'DATA ENTRY'!AA604)</f>
        <v/>
      </c>
      <c r="U603" s="22" t="str">
        <f>IF(O603="","",SUMPRODUCT(--(D603=$D$5:$D$1071),--(F603=$F$5:$F$1071),--(E603=$E$5:$E$1071),--(O603&lt;$O$5:$O$1071))+COUNTIF($O$5:O603,O603))</f>
        <v/>
      </c>
    </row>
    <row r="604" spans="1:21">
      <c r="A604" s="22" t="str">
        <f>IF(AND(H604="",D604="",F604="",G604="",I604="",J604=""),"",SUBTOTAL(3,$B$5:B604))</f>
        <v/>
      </c>
      <c r="B604" s="74" t="str">
        <f>IF('DATA ENTRY'!B605="","",'DATA ENTRY'!B605)</f>
        <v/>
      </c>
      <c r="C604" s="74" t="str">
        <f>IF('DATA ENTRY'!C605="","",'DATA ENTRY'!C605)</f>
        <v/>
      </c>
      <c r="D604" s="74" t="str">
        <f>IF('DATA ENTRY'!E605="","",'DATA ENTRY'!E605)</f>
        <v/>
      </c>
      <c r="E604" s="22" t="str">
        <f>IF('DATA ENTRY'!G605="","",'DATA ENTRY'!G605)</f>
        <v/>
      </c>
      <c r="F604" s="22" t="str">
        <f>IF('DATA ENTRY'!F605="","",'DATA ENTRY'!F605)</f>
        <v/>
      </c>
      <c r="G604" s="148" t="str">
        <f>IF('DATA ENTRY'!H605="","",'DATA ENTRY'!H605)</f>
        <v/>
      </c>
      <c r="H604" s="148" t="str">
        <f>IF('DATA ENTRY'!I605="","",'DATA ENTRY'!I605)</f>
        <v/>
      </c>
      <c r="I604" s="22" t="str">
        <f>IF('DATA ENTRY'!N605="","",'DATA ENTRY'!N605)</f>
        <v/>
      </c>
      <c r="J604" s="147" t="str">
        <f>IF('DATA ENTRY'!O605="","",'DATA ENTRY'!O605)</f>
        <v/>
      </c>
      <c r="K604" s="22" t="str">
        <f>IF('DATA ENTRY'!P605="","",'DATA ENTRY'!P605)</f>
        <v/>
      </c>
      <c r="L604" s="147" t="str">
        <f>IF('DATA ENTRY'!Q605="","",'DATA ENTRY'!Q605)</f>
        <v/>
      </c>
      <c r="M604" s="22" t="str">
        <f>IF('DATA ENTRY'!R605="","",'DATA ENTRY'!R605)</f>
        <v/>
      </c>
      <c r="N604" s="147" t="str">
        <f>IF('DATA ENTRY'!S605="","",'DATA ENTRY'!S605)</f>
        <v/>
      </c>
      <c r="O604" s="147" t="str">
        <f t="shared" si="9"/>
        <v/>
      </c>
      <c r="P604" s="74" t="str">
        <f>IF('DATA ENTRY'!T605="","",'DATA ENTRY'!T605)</f>
        <v/>
      </c>
      <c r="Q604" s="74" t="str">
        <f>IF('DATA ENTRY'!U605="","",'DATA ENTRY'!U605)</f>
        <v/>
      </c>
      <c r="R604" s="22" t="str">
        <f>IF('DATA ENTRY'!W605="","",'DATA ENTRY'!W605)</f>
        <v/>
      </c>
      <c r="S604" s="22" t="str">
        <f>IF('DATA ENTRY'!X605="","",'DATA ENTRY'!X605)</f>
        <v/>
      </c>
      <c r="T604" s="22" t="str">
        <f>IF('DATA ENTRY'!AA605="","",'DATA ENTRY'!AA605)</f>
        <v/>
      </c>
      <c r="U604" s="22" t="str">
        <f>IF(O604="","",SUMPRODUCT(--(D604=$D$5:$D$1071),--(F604=$F$5:$F$1071),--(E604=$E$5:$E$1071),--(O604&lt;$O$5:$O$1071))+COUNTIF($O$5:O604,O604))</f>
        <v/>
      </c>
    </row>
    <row r="605" spans="1:21">
      <c r="A605" s="22" t="str">
        <f>IF(AND(H605="",D605="",F605="",G605="",I605="",J605=""),"",SUBTOTAL(3,$B$5:B605))</f>
        <v/>
      </c>
      <c r="B605" s="74" t="str">
        <f>IF('DATA ENTRY'!B606="","",'DATA ENTRY'!B606)</f>
        <v/>
      </c>
      <c r="C605" s="74" t="str">
        <f>IF('DATA ENTRY'!C606="","",'DATA ENTRY'!C606)</f>
        <v/>
      </c>
      <c r="D605" s="74" t="str">
        <f>IF('DATA ENTRY'!E606="","",'DATA ENTRY'!E606)</f>
        <v/>
      </c>
      <c r="E605" s="22" t="str">
        <f>IF('DATA ENTRY'!G606="","",'DATA ENTRY'!G606)</f>
        <v/>
      </c>
      <c r="F605" s="22" t="str">
        <f>IF('DATA ENTRY'!F606="","",'DATA ENTRY'!F606)</f>
        <v/>
      </c>
      <c r="G605" s="148" t="str">
        <f>IF('DATA ENTRY'!H606="","",'DATA ENTRY'!H606)</f>
        <v/>
      </c>
      <c r="H605" s="148" t="str">
        <f>IF('DATA ENTRY'!I606="","",'DATA ENTRY'!I606)</f>
        <v/>
      </c>
      <c r="I605" s="22" t="str">
        <f>IF('DATA ENTRY'!N606="","",'DATA ENTRY'!N606)</f>
        <v/>
      </c>
      <c r="J605" s="147" t="str">
        <f>IF('DATA ENTRY'!O606="","",'DATA ENTRY'!O606)</f>
        <v/>
      </c>
      <c r="K605" s="22" t="str">
        <f>IF('DATA ENTRY'!P606="","",'DATA ENTRY'!P606)</f>
        <v/>
      </c>
      <c r="L605" s="147" t="str">
        <f>IF('DATA ENTRY'!Q606="","",'DATA ENTRY'!Q606)</f>
        <v/>
      </c>
      <c r="M605" s="22" t="str">
        <f>IF('DATA ENTRY'!R606="","",'DATA ENTRY'!R606)</f>
        <v/>
      </c>
      <c r="N605" s="147" t="str">
        <f>IF('DATA ENTRY'!S606="","",'DATA ENTRY'!S606)</f>
        <v/>
      </c>
      <c r="O605" s="147" t="str">
        <f t="shared" si="9"/>
        <v/>
      </c>
      <c r="P605" s="74" t="str">
        <f>IF('DATA ENTRY'!T606="","",'DATA ENTRY'!T606)</f>
        <v/>
      </c>
      <c r="Q605" s="74" t="str">
        <f>IF('DATA ENTRY'!U606="","",'DATA ENTRY'!U606)</f>
        <v/>
      </c>
      <c r="R605" s="22" t="str">
        <f>IF('DATA ENTRY'!W606="","",'DATA ENTRY'!W606)</f>
        <v/>
      </c>
      <c r="S605" s="22" t="str">
        <f>IF('DATA ENTRY'!X606="","",'DATA ENTRY'!X606)</f>
        <v/>
      </c>
      <c r="T605" s="22" t="str">
        <f>IF('DATA ENTRY'!AA606="","",'DATA ENTRY'!AA606)</f>
        <v/>
      </c>
      <c r="U605" s="22" t="str">
        <f>IF(O605="","",SUMPRODUCT(--(D605=$D$5:$D$1071),--(F605=$F$5:$F$1071),--(E605=$E$5:$E$1071),--(O605&lt;$O$5:$O$1071))+COUNTIF($O$5:O605,O605))</f>
        <v/>
      </c>
    </row>
    <row r="606" spans="1:21">
      <c r="A606" s="22" t="str">
        <f>IF(AND(H606="",D606="",F606="",G606="",I606="",J606=""),"",SUBTOTAL(3,$B$5:B606))</f>
        <v/>
      </c>
      <c r="B606" s="74" t="str">
        <f>IF('DATA ENTRY'!B607="","",'DATA ENTRY'!B607)</f>
        <v/>
      </c>
      <c r="C606" s="74" t="str">
        <f>IF('DATA ENTRY'!C607="","",'DATA ENTRY'!C607)</f>
        <v/>
      </c>
      <c r="D606" s="74" t="str">
        <f>IF('DATA ENTRY'!E607="","",'DATA ENTRY'!E607)</f>
        <v/>
      </c>
      <c r="E606" s="22" t="str">
        <f>IF('DATA ENTRY'!G607="","",'DATA ENTRY'!G607)</f>
        <v/>
      </c>
      <c r="F606" s="22" t="str">
        <f>IF('DATA ENTRY'!F607="","",'DATA ENTRY'!F607)</f>
        <v/>
      </c>
      <c r="G606" s="148" t="str">
        <f>IF('DATA ENTRY'!H607="","",'DATA ENTRY'!H607)</f>
        <v/>
      </c>
      <c r="H606" s="148" t="str">
        <f>IF('DATA ENTRY'!I607="","",'DATA ENTRY'!I607)</f>
        <v/>
      </c>
      <c r="I606" s="22" t="str">
        <f>IF('DATA ENTRY'!N607="","",'DATA ENTRY'!N607)</f>
        <v/>
      </c>
      <c r="J606" s="147" t="str">
        <f>IF('DATA ENTRY'!O607="","",'DATA ENTRY'!O607)</f>
        <v/>
      </c>
      <c r="K606" s="22" t="str">
        <f>IF('DATA ENTRY'!P607="","",'DATA ENTRY'!P607)</f>
        <v/>
      </c>
      <c r="L606" s="147" t="str">
        <f>IF('DATA ENTRY'!Q607="","",'DATA ENTRY'!Q607)</f>
        <v/>
      </c>
      <c r="M606" s="22" t="str">
        <f>IF('DATA ENTRY'!R607="","",'DATA ENTRY'!R607)</f>
        <v/>
      </c>
      <c r="N606" s="147" t="str">
        <f>IF('DATA ENTRY'!S607="","",'DATA ENTRY'!S607)</f>
        <v/>
      </c>
      <c r="O606" s="147" t="str">
        <f t="shared" si="9"/>
        <v/>
      </c>
      <c r="P606" s="74" t="str">
        <f>IF('DATA ENTRY'!T607="","",'DATA ENTRY'!T607)</f>
        <v/>
      </c>
      <c r="Q606" s="74" t="str">
        <f>IF('DATA ENTRY'!U607="","",'DATA ENTRY'!U607)</f>
        <v/>
      </c>
      <c r="R606" s="22" t="str">
        <f>IF('DATA ENTRY'!W607="","",'DATA ENTRY'!W607)</f>
        <v/>
      </c>
      <c r="S606" s="22" t="str">
        <f>IF('DATA ENTRY'!X607="","",'DATA ENTRY'!X607)</f>
        <v/>
      </c>
      <c r="T606" s="22" t="str">
        <f>IF('DATA ENTRY'!AA607="","",'DATA ENTRY'!AA607)</f>
        <v/>
      </c>
      <c r="U606" s="22" t="str">
        <f>IF(O606="","",SUMPRODUCT(--(D606=$D$5:$D$1071),--(F606=$F$5:$F$1071),--(E606=$E$5:$E$1071),--(O606&lt;$O$5:$O$1071))+COUNTIF($O$5:O606,O606))</f>
        <v/>
      </c>
    </row>
    <row r="607" spans="1:21">
      <c r="A607" s="22" t="str">
        <f>IF(AND(H607="",D607="",F607="",G607="",I607="",J607=""),"",SUBTOTAL(3,$B$5:B607))</f>
        <v/>
      </c>
      <c r="B607" s="74" t="str">
        <f>IF('DATA ENTRY'!B608="","",'DATA ENTRY'!B608)</f>
        <v/>
      </c>
      <c r="C607" s="74" t="str">
        <f>IF('DATA ENTRY'!C608="","",'DATA ENTRY'!C608)</f>
        <v/>
      </c>
      <c r="D607" s="74" t="str">
        <f>IF('DATA ENTRY'!E608="","",'DATA ENTRY'!E608)</f>
        <v/>
      </c>
      <c r="E607" s="22" t="str">
        <f>IF('DATA ENTRY'!G608="","",'DATA ENTRY'!G608)</f>
        <v/>
      </c>
      <c r="F607" s="22" t="str">
        <f>IF('DATA ENTRY'!F608="","",'DATA ENTRY'!F608)</f>
        <v/>
      </c>
      <c r="G607" s="148" t="str">
        <f>IF('DATA ENTRY'!H608="","",'DATA ENTRY'!H608)</f>
        <v/>
      </c>
      <c r="H607" s="148" t="str">
        <f>IF('DATA ENTRY'!I608="","",'DATA ENTRY'!I608)</f>
        <v/>
      </c>
      <c r="I607" s="22" t="str">
        <f>IF('DATA ENTRY'!N608="","",'DATA ENTRY'!N608)</f>
        <v/>
      </c>
      <c r="J607" s="147" t="str">
        <f>IF('DATA ENTRY'!O608="","",'DATA ENTRY'!O608)</f>
        <v/>
      </c>
      <c r="K607" s="22" t="str">
        <f>IF('DATA ENTRY'!P608="","",'DATA ENTRY'!P608)</f>
        <v/>
      </c>
      <c r="L607" s="147" t="str">
        <f>IF('DATA ENTRY'!Q608="","",'DATA ENTRY'!Q608)</f>
        <v/>
      </c>
      <c r="M607" s="22" t="str">
        <f>IF('DATA ENTRY'!R608="","",'DATA ENTRY'!R608)</f>
        <v/>
      </c>
      <c r="N607" s="147" t="str">
        <f>IF('DATA ENTRY'!S608="","",'DATA ENTRY'!S608)</f>
        <v/>
      </c>
      <c r="O607" s="147" t="str">
        <f t="shared" si="9"/>
        <v/>
      </c>
      <c r="P607" s="74" t="str">
        <f>IF('DATA ENTRY'!T608="","",'DATA ENTRY'!T608)</f>
        <v/>
      </c>
      <c r="Q607" s="74" t="str">
        <f>IF('DATA ENTRY'!U608="","",'DATA ENTRY'!U608)</f>
        <v/>
      </c>
      <c r="R607" s="22" t="str">
        <f>IF('DATA ENTRY'!W608="","",'DATA ENTRY'!W608)</f>
        <v/>
      </c>
      <c r="S607" s="22" t="str">
        <f>IF('DATA ENTRY'!X608="","",'DATA ENTRY'!X608)</f>
        <v/>
      </c>
      <c r="T607" s="22" t="str">
        <f>IF('DATA ENTRY'!AA608="","",'DATA ENTRY'!AA608)</f>
        <v/>
      </c>
      <c r="U607" s="22" t="str">
        <f>IF(O607="","",SUMPRODUCT(--(D607=$D$5:$D$1071),--(F607=$F$5:$F$1071),--(E607=$E$5:$E$1071),--(O607&lt;$O$5:$O$1071))+COUNTIF($O$5:O607,O607))</f>
        <v/>
      </c>
    </row>
    <row r="608" spans="1:21">
      <c r="A608" s="22" t="str">
        <f>IF(AND(H608="",D608="",F608="",G608="",I608="",J608=""),"",SUBTOTAL(3,$B$5:B608))</f>
        <v/>
      </c>
      <c r="B608" s="74" t="str">
        <f>IF('DATA ENTRY'!B609="","",'DATA ENTRY'!B609)</f>
        <v/>
      </c>
      <c r="C608" s="74" t="str">
        <f>IF('DATA ENTRY'!C609="","",'DATA ENTRY'!C609)</f>
        <v/>
      </c>
      <c r="D608" s="74" t="str">
        <f>IF('DATA ENTRY'!E609="","",'DATA ENTRY'!E609)</f>
        <v/>
      </c>
      <c r="E608" s="22" t="str">
        <f>IF('DATA ENTRY'!G609="","",'DATA ENTRY'!G609)</f>
        <v/>
      </c>
      <c r="F608" s="22" t="str">
        <f>IF('DATA ENTRY'!F609="","",'DATA ENTRY'!F609)</f>
        <v/>
      </c>
      <c r="G608" s="148" t="str">
        <f>IF('DATA ENTRY'!H609="","",'DATA ENTRY'!H609)</f>
        <v/>
      </c>
      <c r="H608" s="148" t="str">
        <f>IF('DATA ENTRY'!I609="","",'DATA ENTRY'!I609)</f>
        <v/>
      </c>
      <c r="I608" s="22" t="str">
        <f>IF('DATA ENTRY'!N609="","",'DATA ENTRY'!N609)</f>
        <v/>
      </c>
      <c r="J608" s="147" t="str">
        <f>IF('DATA ENTRY'!O609="","",'DATA ENTRY'!O609)</f>
        <v/>
      </c>
      <c r="K608" s="22" t="str">
        <f>IF('DATA ENTRY'!P609="","",'DATA ENTRY'!P609)</f>
        <v/>
      </c>
      <c r="L608" s="147" t="str">
        <f>IF('DATA ENTRY'!Q609="","",'DATA ENTRY'!Q609)</f>
        <v/>
      </c>
      <c r="M608" s="22" t="str">
        <f>IF('DATA ENTRY'!R609="","",'DATA ENTRY'!R609)</f>
        <v/>
      </c>
      <c r="N608" s="147" t="str">
        <f>IF('DATA ENTRY'!S609="","",'DATA ENTRY'!S609)</f>
        <v/>
      </c>
      <c r="O608" s="147" t="str">
        <f t="shared" si="9"/>
        <v/>
      </c>
      <c r="P608" s="74" t="str">
        <f>IF('DATA ENTRY'!T609="","",'DATA ENTRY'!T609)</f>
        <v/>
      </c>
      <c r="Q608" s="74" t="str">
        <f>IF('DATA ENTRY'!U609="","",'DATA ENTRY'!U609)</f>
        <v/>
      </c>
      <c r="R608" s="22" t="str">
        <f>IF('DATA ENTRY'!W609="","",'DATA ENTRY'!W609)</f>
        <v/>
      </c>
      <c r="S608" s="22" t="str">
        <f>IF('DATA ENTRY'!X609="","",'DATA ENTRY'!X609)</f>
        <v/>
      </c>
      <c r="T608" s="22" t="str">
        <f>IF('DATA ENTRY'!AA609="","",'DATA ENTRY'!AA609)</f>
        <v/>
      </c>
      <c r="U608" s="22" t="str">
        <f>IF(O608="","",SUMPRODUCT(--(D608=$D$5:$D$1071),--(F608=$F$5:$F$1071),--(E608=$E$5:$E$1071),--(O608&lt;$O$5:$O$1071))+COUNTIF($O$5:O608,O608))</f>
        <v/>
      </c>
    </row>
    <row r="609" spans="1:21">
      <c r="A609" s="22" t="str">
        <f>IF(AND(H609="",D609="",F609="",G609="",I609="",J609=""),"",SUBTOTAL(3,$B$5:B609))</f>
        <v/>
      </c>
      <c r="B609" s="74" t="str">
        <f>IF('DATA ENTRY'!B610="","",'DATA ENTRY'!B610)</f>
        <v/>
      </c>
      <c r="C609" s="74" t="str">
        <f>IF('DATA ENTRY'!C610="","",'DATA ENTRY'!C610)</f>
        <v/>
      </c>
      <c r="D609" s="74" t="str">
        <f>IF('DATA ENTRY'!E610="","",'DATA ENTRY'!E610)</f>
        <v/>
      </c>
      <c r="E609" s="22" t="str">
        <f>IF('DATA ENTRY'!G610="","",'DATA ENTRY'!G610)</f>
        <v/>
      </c>
      <c r="F609" s="22" t="str">
        <f>IF('DATA ENTRY'!F610="","",'DATA ENTRY'!F610)</f>
        <v/>
      </c>
      <c r="G609" s="148" t="str">
        <f>IF('DATA ENTRY'!H610="","",'DATA ENTRY'!H610)</f>
        <v/>
      </c>
      <c r="H609" s="148" t="str">
        <f>IF('DATA ENTRY'!I610="","",'DATA ENTRY'!I610)</f>
        <v/>
      </c>
      <c r="I609" s="22" t="str">
        <f>IF('DATA ENTRY'!N610="","",'DATA ENTRY'!N610)</f>
        <v/>
      </c>
      <c r="J609" s="147" t="str">
        <f>IF('DATA ENTRY'!O610="","",'DATA ENTRY'!O610)</f>
        <v/>
      </c>
      <c r="K609" s="22" t="str">
        <f>IF('DATA ENTRY'!P610="","",'DATA ENTRY'!P610)</f>
        <v/>
      </c>
      <c r="L609" s="147" t="str">
        <f>IF('DATA ENTRY'!Q610="","",'DATA ENTRY'!Q610)</f>
        <v/>
      </c>
      <c r="M609" s="22" t="str">
        <f>IF('DATA ENTRY'!R610="","",'DATA ENTRY'!R610)</f>
        <v/>
      </c>
      <c r="N609" s="147" t="str">
        <f>IF('DATA ENTRY'!S610="","",'DATA ENTRY'!S610)</f>
        <v/>
      </c>
      <c r="O609" s="147" t="str">
        <f t="shared" si="9"/>
        <v/>
      </c>
      <c r="P609" s="74" t="str">
        <f>IF('DATA ENTRY'!T610="","",'DATA ENTRY'!T610)</f>
        <v/>
      </c>
      <c r="Q609" s="74" t="str">
        <f>IF('DATA ENTRY'!U610="","",'DATA ENTRY'!U610)</f>
        <v/>
      </c>
      <c r="R609" s="22" t="str">
        <f>IF('DATA ENTRY'!W610="","",'DATA ENTRY'!W610)</f>
        <v/>
      </c>
      <c r="S609" s="22" t="str">
        <f>IF('DATA ENTRY'!X610="","",'DATA ENTRY'!X610)</f>
        <v/>
      </c>
      <c r="T609" s="22" t="str">
        <f>IF('DATA ENTRY'!AA610="","",'DATA ENTRY'!AA610)</f>
        <v/>
      </c>
      <c r="U609" s="22" t="str">
        <f>IF(O609="","",SUMPRODUCT(--(D609=$D$5:$D$1071),--(F609=$F$5:$F$1071),--(E609=$E$5:$E$1071),--(O609&lt;$O$5:$O$1071))+COUNTIF($O$5:O609,O609))</f>
        <v/>
      </c>
    </row>
    <row r="610" spans="1:21">
      <c r="A610" s="22" t="str">
        <f>IF(AND(H610="",D610="",F610="",G610="",I610="",J610=""),"",SUBTOTAL(3,$B$5:B610))</f>
        <v/>
      </c>
      <c r="B610" s="74" t="str">
        <f>IF('DATA ENTRY'!B611="","",'DATA ENTRY'!B611)</f>
        <v/>
      </c>
      <c r="C610" s="74" t="str">
        <f>IF('DATA ENTRY'!C611="","",'DATA ENTRY'!C611)</f>
        <v/>
      </c>
      <c r="D610" s="74" t="str">
        <f>IF('DATA ENTRY'!E611="","",'DATA ENTRY'!E611)</f>
        <v/>
      </c>
      <c r="E610" s="22" t="str">
        <f>IF('DATA ENTRY'!G611="","",'DATA ENTRY'!G611)</f>
        <v/>
      </c>
      <c r="F610" s="22" t="str">
        <f>IF('DATA ENTRY'!F611="","",'DATA ENTRY'!F611)</f>
        <v/>
      </c>
      <c r="G610" s="148" t="str">
        <f>IF('DATA ENTRY'!H611="","",'DATA ENTRY'!H611)</f>
        <v/>
      </c>
      <c r="H610" s="148" t="str">
        <f>IF('DATA ENTRY'!I611="","",'DATA ENTRY'!I611)</f>
        <v/>
      </c>
      <c r="I610" s="22" t="str">
        <f>IF('DATA ENTRY'!N611="","",'DATA ENTRY'!N611)</f>
        <v/>
      </c>
      <c r="J610" s="147" t="str">
        <f>IF('DATA ENTRY'!O611="","",'DATA ENTRY'!O611)</f>
        <v/>
      </c>
      <c r="K610" s="22" t="str">
        <f>IF('DATA ENTRY'!P611="","",'DATA ENTRY'!P611)</f>
        <v/>
      </c>
      <c r="L610" s="147" t="str">
        <f>IF('DATA ENTRY'!Q611="","",'DATA ENTRY'!Q611)</f>
        <v/>
      </c>
      <c r="M610" s="22" t="str">
        <f>IF('DATA ENTRY'!R611="","",'DATA ENTRY'!R611)</f>
        <v/>
      </c>
      <c r="N610" s="147" t="str">
        <f>IF('DATA ENTRY'!S611="","",'DATA ENTRY'!S611)</f>
        <v/>
      </c>
      <c r="O610" s="147" t="str">
        <f t="shared" si="9"/>
        <v/>
      </c>
      <c r="P610" s="74" t="str">
        <f>IF('DATA ENTRY'!T611="","",'DATA ENTRY'!T611)</f>
        <v/>
      </c>
      <c r="Q610" s="74" t="str">
        <f>IF('DATA ENTRY'!U611="","",'DATA ENTRY'!U611)</f>
        <v/>
      </c>
      <c r="R610" s="22" t="str">
        <f>IF('DATA ENTRY'!W611="","",'DATA ENTRY'!W611)</f>
        <v/>
      </c>
      <c r="S610" s="22" t="str">
        <f>IF('DATA ENTRY'!X611="","",'DATA ENTRY'!X611)</f>
        <v/>
      </c>
      <c r="T610" s="22" t="str">
        <f>IF('DATA ENTRY'!AA611="","",'DATA ENTRY'!AA611)</f>
        <v/>
      </c>
      <c r="U610" s="22" t="str">
        <f>IF(O610="","",SUMPRODUCT(--(D610=$D$5:$D$1071),--(F610=$F$5:$F$1071),--(E610=$E$5:$E$1071),--(O610&lt;$O$5:$O$1071))+COUNTIF($O$5:O610,O610))</f>
        <v/>
      </c>
    </row>
    <row r="611" spans="1:21">
      <c r="A611" s="22" t="str">
        <f>IF(AND(H611="",D611="",F611="",G611="",I611="",J611=""),"",SUBTOTAL(3,$B$5:B611))</f>
        <v/>
      </c>
      <c r="B611" s="74" t="str">
        <f>IF('DATA ENTRY'!B612="","",'DATA ENTRY'!B612)</f>
        <v/>
      </c>
      <c r="C611" s="74" t="str">
        <f>IF('DATA ENTRY'!C612="","",'DATA ENTRY'!C612)</f>
        <v/>
      </c>
      <c r="D611" s="74" t="str">
        <f>IF('DATA ENTRY'!E612="","",'DATA ENTRY'!E612)</f>
        <v/>
      </c>
      <c r="E611" s="22" t="str">
        <f>IF('DATA ENTRY'!G612="","",'DATA ENTRY'!G612)</f>
        <v/>
      </c>
      <c r="F611" s="22" t="str">
        <f>IF('DATA ENTRY'!F612="","",'DATA ENTRY'!F612)</f>
        <v/>
      </c>
      <c r="G611" s="148" t="str">
        <f>IF('DATA ENTRY'!H612="","",'DATA ENTRY'!H612)</f>
        <v/>
      </c>
      <c r="H611" s="148" t="str">
        <f>IF('DATA ENTRY'!I612="","",'DATA ENTRY'!I612)</f>
        <v/>
      </c>
      <c r="I611" s="22" t="str">
        <f>IF('DATA ENTRY'!N612="","",'DATA ENTRY'!N612)</f>
        <v/>
      </c>
      <c r="J611" s="147" t="str">
        <f>IF('DATA ENTRY'!O612="","",'DATA ENTRY'!O612)</f>
        <v/>
      </c>
      <c r="K611" s="22" t="str">
        <f>IF('DATA ENTRY'!P612="","",'DATA ENTRY'!P612)</f>
        <v/>
      </c>
      <c r="L611" s="147" t="str">
        <f>IF('DATA ENTRY'!Q612="","",'DATA ENTRY'!Q612)</f>
        <v/>
      </c>
      <c r="M611" s="22" t="str">
        <f>IF('DATA ENTRY'!R612="","",'DATA ENTRY'!R612)</f>
        <v/>
      </c>
      <c r="N611" s="147" t="str">
        <f>IF('DATA ENTRY'!S612="","",'DATA ENTRY'!S612)</f>
        <v/>
      </c>
      <c r="O611" s="147" t="str">
        <f t="shared" si="9"/>
        <v/>
      </c>
      <c r="P611" s="74" t="str">
        <f>IF('DATA ENTRY'!T612="","",'DATA ENTRY'!T612)</f>
        <v/>
      </c>
      <c r="Q611" s="74" t="str">
        <f>IF('DATA ENTRY'!U612="","",'DATA ENTRY'!U612)</f>
        <v/>
      </c>
      <c r="R611" s="22" t="str">
        <f>IF('DATA ENTRY'!W612="","",'DATA ENTRY'!W612)</f>
        <v/>
      </c>
      <c r="S611" s="22" t="str">
        <f>IF('DATA ENTRY'!X612="","",'DATA ENTRY'!X612)</f>
        <v/>
      </c>
      <c r="T611" s="22" t="str">
        <f>IF('DATA ENTRY'!AA612="","",'DATA ENTRY'!AA612)</f>
        <v/>
      </c>
      <c r="U611" s="22" t="str">
        <f>IF(O611="","",SUMPRODUCT(--(D611=$D$5:$D$1071),--(F611=$F$5:$F$1071),--(E611=$E$5:$E$1071),--(O611&lt;$O$5:$O$1071))+COUNTIF($O$5:O611,O611))</f>
        <v/>
      </c>
    </row>
    <row r="612" spans="1:21">
      <c r="A612" s="22" t="str">
        <f>IF(AND(H612="",D612="",F612="",G612="",I612="",J612=""),"",SUBTOTAL(3,$B$5:B612))</f>
        <v/>
      </c>
      <c r="B612" s="74" t="str">
        <f>IF('DATA ENTRY'!B613="","",'DATA ENTRY'!B613)</f>
        <v/>
      </c>
      <c r="C612" s="74" t="str">
        <f>IF('DATA ENTRY'!C613="","",'DATA ENTRY'!C613)</f>
        <v/>
      </c>
      <c r="D612" s="74" t="str">
        <f>IF('DATA ENTRY'!E613="","",'DATA ENTRY'!E613)</f>
        <v/>
      </c>
      <c r="E612" s="22" t="str">
        <f>IF('DATA ENTRY'!G613="","",'DATA ENTRY'!G613)</f>
        <v/>
      </c>
      <c r="F612" s="22" t="str">
        <f>IF('DATA ENTRY'!F613="","",'DATA ENTRY'!F613)</f>
        <v/>
      </c>
      <c r="G612" s="148" t="str">
        <f>IF('DATA ENTRY'!H613="","",'DATA ENTRY'!H613)</f>
        <v/>
      </c>
      <c r="H612" s="148" t="str">
        <f>IF('DATA ENTRY'!I613="","",'DATA ENTRY'!I613)</f>
        <v/>
      </c>
      <c r="I612" s="22" t="str">
        <f>IF('DATA ENTRY'!N613="","",'DATA ENTRY'!N613)</f>
        <v/>
      </c>
      <c r="J612" s="147" t="str">
        <f>IF('DATA ENTRY'!O613="","",'DATA ENTRY'!O613)</f>
        <v/>
      </c>
      <c r="K612" s="22" t="str">
        <f>IF('DATA ENTRY'!P613="","",'DATA ENTRY'!P613)</f>
        <v/>
      </c>
      <c r="L612" s="147" t="str">
        <f>IF('DATA ENTRY'!Q613="","",'DATA ENTRY'!Q613)</f>
        <v/>
      </c>
      <c r="M612" s="22" t="str">
        <f>IF('DATA ENTRY'!R613="","",'DATA ENTRY'!R613)</f>
        <v/>
      </c>
      <c r="N612" s="147" t="str">
        <f>IF('DATA ENTRY'!S613="","",'DATA ENTRY'!S613)</f>
        <v/>
      </c>
      <c r="O612" s="147" t="str">
        <f t="shared" si="9"/>
        <v/>
      </c>
      <c r="P612" s="74" t="str">
        <f>IF('DATA ENTRY'!T613="","",'DATA ENTRY'!T613)</f>
        <v/>
      </c>
      <c r="Q612" s="74" t="str">
        <f>IF('DATA ENTRY'!U613="","",'DATA ENTRY'!U613)</f>
        <v/>
      </c>
      <c r="R612" s="22" t="str">
        <f>IF('DATA ENTRY'!W613="","",'DATA ENTRY'!W613)</f>
        <v/>
      </c>
      <c r="S612" s="22" t="str">
        <f>IF('DATA ENTRY'!X613="","",'DATA ENTRY'!X613)</f>
        <v/>
      </c>
      <c r="T612" s="22" t="str">
        <f>IF('DATA ENTRY'!AA613="","",'DATA ENTRY'!AA613)</f>
        <v/>
      </c>
      <c r="U612" s="22" t="str">
        <f>IF(O612="","",SUMPRODUCT(--(D612=$D$5:$D$1071),--(F612=$F$5:$F$1071),--(E612=$E$5:$E$1071),--(O612&lt;$O$5:$O$1071))+COUNTIF($O$5:O612,O612))</f>
        <v/>
      </c>
    </row>
    <row r="613" spans="1:21">
      <c r="A613" s="22" t="str">
        <f>IF(AND(H613="",D613="",F613="",G613="",I613="",J613=""),"",SUBTOTAL(3,$B$5:B613))</f>
        <v/>
      </c>
      <c r="B613" s="74" t="str">
        <f>IF('DATA ENTRY'!B614="","",'DATA ENTRY'!B614)</f>
        <v/>
      </c>
      <c r="C613" s="74" t="str">
        <f>IF('DATA ENTRY'!C614="","",'DATA ENTRY'!C614)</f>
        <v/>
      </c>
      <c r="D613" s="74" t="str">
        <f>IF('DATA ENTRY'!E614="","",'DATA ENTRY'!E614)</f>
        <v/>
      </c>
      <c r="E613" s="22" t="str">
        <f>IF('DATA ENTRY'!G614="","",'DATA ENTRY'!G614)</f>
        <v/>
      </c>
      <c r="F613" s="22" t="str">
        <f>IF('DATA ENTRY'!F614="","",'DATA ENTRY'!F614)</f>
        <v/>
      </c>
      <c r="G613" s="148" t="str">
        <f>IF('DATA ENTRY'!H614="","",'DATA ENTRY'!H614)</f>
        <v/>
      </c>
      <c r="H613" s="148" t="str">
        <f>IF('DATA ENTRY'!I614="","",'DATA ENTRY'!I614)</f>
        <v/>
      </c>
      <c r="I613" s="22" t="str">
        <f>IF('DATA ENTRY'!N614="","",'DATA ENTRY'!N614)</f>
        <v/>
      </c>
      <c r="J613" s="147" t="str">
        <f>IF('DATA ENTRY'!O614="","",'DATA ENTRY'!O614)</f>
        <v/>
      </c>
      <c r="K613" s="22" t="str">
        <f>IF('DATA ENTRY'!P614="","",'DATA ENTRY'!P614)</f>
        <v/>
      </c>
      <c r="L613" s="147" t="str">
        <f>IF('DATA ENTRY'!Q614="","",'DATA ENTRY'!Q614)</f>
        <v/>
      </c>
      <c r="M613" s="22" t="str">
        <f>IF('DATA ENTRY'!R614="","",'DATA ENTRY'!R614)</f>
        <v/>
      </c>
      <c r="N613" s="147" t="str">
        <f>IF('DATA ENTRY'!S614="","",'DATA ENTRY'!S614)</f>
        <v/>
      </c>
      <c r="O613" s="147" t="str">
        <f t="shared" si="9"/>
        <v/>
      </c>
      <c r="P613" s="74" t="str">
        <f>IF('DATA ENTRY'!T614="","",'DATA ENTRY'!T614)</f>
        <v/>
      </c>
      <c r="Q613" s="74" t="str">
        <f>IF('DATA ENTRY'!U614="","",'DATA ENTRY'!U614)</f>
        <v/>
      </c>
      <c r="R613" s="22" t="str">
        <f>IF('DATA ENTRY'!W614="","",'DATA ENTRY'!W614)</f>
        <v/>
      </c>
      <c r="S613" s="22" t="str">
        <f>IF('DATA ENTRY'!X614="","",'DATA ENTRY'!X614)</f>
        <v/>
      </c>
      <c r="T613" s="22" t="str">
        <f>IF('DATA ENTRY'!AA614="","",'DATA ENTRY'!AA614)</f>
        <v/>
      </c>
      <c r="U613" s="22" t="str">
        <f>IF(O613="","",SUMPRODUCT(--(D613=$D$5:$D$1071),--(F613=$F$5:$F$1071),--(E613=$E$5:$E$1071),--(O613&lt;$O$5:$O$1071))+COUNTIF($O$5:O613,O613))</f>
        <v/>
      </c>
    </row>
    <row r="614" spans="1:21">
      <c r="A614" s="22" t="str">
        <f>IF(AND(H614="",D614="",F614="",G614="",I614="",J614=""),"",SUBTOTAL(3,$B$5:B614))</f>
        <v/>
      </c>
      <c r="B614" s="74" t="str">
        <f>IF('DATA ENTRY'!B615="","",'DATA ENTRY'!B615)</f>
        <v/>
      </c>
      <c r="C614" s="74" t="str">
        <f>IF('DATA ENTRY'!C615="","",'DATA ENTRY'!C615)</f>
        <v/>
      </c>
      <c r="D614" s="74" t="str">
        <f>IF('DATA ENTRY'!E615="","",'DATA ENTRY'!E615)</f>
        <v/>
      </c>
      <c r="E614" s="22" t="str">
        <f>IF('DATA ENTRY'!G615="","",'DATA ENTRY'!G615)</f>
        <v/>
      </c>
      <c r="F614" s="22" t="str">
        <f>IF('DATA ENTRY'!F615="","",'DATA ENTRY'!F615)</f>
        <v/>
      </c>
      <c r="G614" s="148" t="str">
        <f>IF('DATA ENTRY'!H615="","",'DATA ENTRY'!H615)</f>
        <v/>
      </c>
      <c r="H614" s="148" t="str">
        <f>IF('DATA ENTRY'!I615="","",'DATA ENTRY'!I615)</f>
        <v/>
      </c>
      <c r="I614" s="22" t="str">
        <f>IF('DATA ENTRY'!N615="","",'DATA ENTRY'!N615)</f>
        <v/>
      </c>
      <c r="J614" s="147" t="str">
        <f>IF('DATA ENTRY'!O615="","",'DATA ENTRY'!O615)</f>
        <v/>
      </c>
      <c r="K614" s="22" t="str">
        <f>IF('DATA ENTRY'!P615="","",'DATA ENTRY'!P615)</f>
        <v/>
      </c>
      <c r="L614" s="147" t="str">
        <f>IF('DATA ENTRY'!Q615="","",'DATA ENTRY'!Q615)</f>
        <v/>
      </c>
      <c r="M614" s="22" t="str">
        <f>IF('DATA ENTRY'!R615="","",'DATA ENTRY'!R615)</f>
        <v/>
      </c>
      <c r="N614" s="147" t="str">
        <f>IF('DATA ENTRY'!S615="","",'DATA ENTRY'!S615)</f>
        <v/>
      </c>
      <c r="O614" s="147" t="str">
        <f t="shared" si="9"/>
        <v/>
      </c>
      <c r="P614" s="74" t="str">
        <f>IF('DATA ENTRY'!T615="","",'DATA ENTRY'!T615)</f>
        <v/>
      </c>
      <c r="Q614" s="74" t="str">
        <f>IF('DATA ENTRY'!U615="","",'DATA ENTRY'!U615)</f>
        <v/>
      </c>
      <c r="R614" s="22" t="str">
        <f>IF('DATA ENTRY'!W615="","",'DATA ENTRY'!W615)</f>
        <v/>
      </c>
      <c r="S614" s="22" t="str">
        <f>IF('DATA ENTRY'!X615="","",'DATA ENTRY'!X615)</f>
        <v/>
      </c>
      <c r="T614" s="22" t="str">
        <f>IF('DATA ENTRY'!AA615="","",'DATA ENTRY'!AA615)</f>
        <v/>
      </c>
      <c r="U614" s="22" t="str">
        <f>IF(O614="","",SUMPRODUCT(--(D614=$D$5:$D$1071),--(F614=$F$5:$F$1071),--(E614=$E$5:$E$1071),--(O614&lt;$O$5:$O$1071))+COUNTIF($O$5:O614,O614))</f>
        <v/>
      </c>
    </row>
    <row r="615" spans="1:21">
      <c r="A615" s="22" t="str">
        <f>IF(AND(H615="",D615="",F615="",G615="",I615="",J615=""),"",SUBTOTAL(3,$B$5:B615))</f>
        <v/>
      </c>
      <c r="B615" s="74" t="str">
        <f>IF('DATA ENTRY'!B616="","",'DATA ENTRY'!B616)</f>
        <v/>
      </c>
      <c r="C615" s="74" t="str">
        <f>IF('DATA ENTRY'!C616="","",'DATA ENTRY'!C616)</f>
        <v/>
      </c>
      <c r="D615" s="74" t="str">
        <f>IF('DATA ENTRY'!E616="","",'DATA ENTRY'!E616)</f>
        <v/>
      </c>
      <c r="E615" s="22" t="str">
        <f>IF('DATA ENTRY'!G616="","",'DATA ENTRY'!G616)</f>
        <v/>
      </c>
      <c r="F615" s="22" t="str">
        <f>IF('DATA ENTRY'!F616="","",'DATA ENTRY'!F616)</f>
        <v/>
      </c>
      <c r="G615" s="148" t="str">
        <f>IF('DATA ENTRY'!H616="","",'DATA ENTRY'!H616)</f>
        <v/>
      </c>
      <c r="H615" s="148" t="str">
        <f>IF('DATA ENTRY'!I616="","",'DATA ENTRY'!I616)</f>
        <v/>
      </c>
      <c r="I615" s="22" t="str">
        <f>IF('DATA ENTRY'!N616="","",'DATA ENTRY'!N616)</f>
        <v/>
      </c>
      <c r="J615" s="147" t="str">
        <f>IF('DATA ENTRY'!O616="","",'DATA ENTRY'!O616)</f>
        <v/>
      </c>
      <c r="K615" s="22" t="str">
        <f>IF('DATA ENTRY'!P616="","",'DATA ENTRY'!P616)</f>
        <v/>
      </c>
      <c r="L615" s="147" t="str">
        <f>IF('DATA ENTRY'!Q616="","",'DATA ENTRY'!Q616)</f>
        <v/>
      </c>
      <c r="M615" s="22" t="str">
        <f>IF('DATA ENTRY'!R616="","",'DATA ENTRY'!R616)</f>
        <v/>
      </c>
      <c r="N615" s="147" t="str">
        <f>IF('DATA ENTRY'!S616="","",'DATA ENTRY'!S616)</f>
        <v/>
      </c>
      <c r="O615" s="147" t="str">
        <f t="shared" si="9"/>
        <v/>
      </c>
      <c r="P615" s="74" t="str">
        <f>IF('DATA ENTRY'!T616="","",'DATA ENTRY'!T616)</f>
        <v/>
      </c>
      <c r="Q615" s="74" t="str">
        <f>IF('DATA ENTRY'!U616="","",'DATA ENTRY'!U616)</f>
        <v/>
      </c>
      <c r="R615" s="22" t="str">
        <f>IF('DATA ENTRY'!W616="","",'DATA ENTRY'!W616)</f>
        <v/>
      </c>
      <c r="S615" s="22" t="str">
        <f>IF('DATA ENTRY'!X616="","",'DATA ENTRY'!X616)</f>
        <v/>
      </c>
      <c r="T615" s="22" t="str">
        <f>IF('DATA ENTRY'!AA616="","",'DATA ENTRY'!AA616)</f>
        <v/>
      </c>
      <c r="U615" s="22" t="str">
        <f>IF(O615="","",SUMPRODUCT(--(D615=$D$5:$D$1071),--(F615=$F$5:$F$1071),--(E615=$E$5:$E$1071),--(O615&lt;$O$5:$O$1071))+COUNTIF($O$5:O615,O615))</f>
        <v/>
      </c>
    </row>
    <row r="616" spans="1:21">
      <c r="A616" s="22" t="str">
        <f>IF(AND(H616="",D616="",F616="",G616="",I616="",J616=""),"",SUBTOTAL(3,$B$5:B616))</f>
        <v/>
      </c>
      <c r="B616" s="74" t="str">
        <f>IF('DATA ENTRY'!B617="","",'DATA ENTRY'!B617)</f>
        <v/>
      </c>
      <c r="C616" s="74" t="str">
        <f>IF('DATA ENTRY'!C617="","",'DATA ENTRY'!C617)</f>
        <v/>
      </c>
      <c r="D616" s="74" t="str">
        <f>IF('DATA ENTRY'!E617="","",'DATA ENTRY'!E617)</f>
        <v/>
      </c>
      <c r="E616" s="22" t="str">
        <f>IF('DATA ENTRY'!G617="","",'DATA ENTRY'!G617)</f>
        <v/>
      </c>
      <c r="F616" s="22" t="str">
        <f>IF('DATA ENTRY'!F617="","",'DATA ENTRY'!F617)</f>
        <v/>
      </c>
      <c r="G616" s="148" t="str">
        <f>IF('DATA ENTRY'!H617="","",'DATA ENTRY'!H617)</f>
        <v/>
      </c>
      <c r="H616" s="148" t="str">
        <f>IF('DATA ENTRY'!I617="","",'DATA ENTRY'!I617)</f>
        <v/>
      </c>
      <c r="I616" s="22" t="str">
        <f>IF('DATA ENTRY'!N617="","",'DATA ENTRY'!N617)</f>
        <v/>
      </c>
      <c r="J616" s="147" t="str">
        <f>IF('DATA ENTRY'!O617="","",'DATA ENTRY'!O617)</f>
        <v/>
      </c>
      <c r="K616" s="22" t="str">
        <f>IF('DATA ENTRY'!P617="","",'DATA ENTRY'!P617)</f>
        <v/>
      </c>
      <c r="L616" s="147" t="str">
        <f>IF('DATA ENTRY'!Q617="","",'DATA ENTRY'!Q617)</f>
        <v/>
      </c>
      <c r="M616" s="22" t="str">
        <f>IF('DATA ENTRY'!R617="","",'DATA ENTRY'!R617)</f>
        <v/>
      </c>
      <c r="N616" s="147" t="str">
        <f>IF('DATA ENTRY'!S617="","",'DATA ENTRY'!S617)</f>
        <v/>
      </c>
      <c r="O616" s="147" t="str">
        <f t="shared" si="9"/>
        <v/>
      </c>
      <c r="P616" s="74" t="str">
        <f>IF('DATA ENTRY'!T617="","",'DATA ENTRY'!T617)</f>
        <v/>
      </c>
      <c r="Q616" s="74" t="str">
        <f>IF('DATA ENTRY'!U617="","",'DATA ENTRY'!U617)</f>
        <v/>
      </c>
      <c r="R616" s="22" t="str">
        <f>IF('DATA ENTRY'!W617="","",'DATA ENTRY'!W617)</f>
        <v/>
      </c>
      <c r="S616" s="22" t="str">
        <f>IF('DATA ENTRY'!X617="","",'DATA ENTRY'!X617)</f>
        <v/>
      </c>
      <c r="T616" s="22" t="str">
        <f>IF('DATA ENTRY'!AA617="","",'DATA ENTRY'!AA617)</f>
        <v/>
      </c>
      <c r="U616" s="22" t="str">
        <f>IF(O616="","",SUMPRODUCT(--(D616=$D$5:$D$1071),--(F616=$F$5:$F$1071),--(E616=$E$5:$E$1071),--(O616&lt;$O$5:$O$1071))+COUNTIF($O$5:O616,O616))</f>
        <v/>
      </c>
    </row>
    <row r="617" spans="1:21">
      <c r="A617" s="22" t="str">
        <f>IF(AND(H617="",D617="",F617="",G617="",I617="",J617=""),"",SUBTOTAL(3,$B$5:B617))</f>
        <v/>
      </c>
      <c r="B617" s="74" t="str">
        <f>IF('DATA ENTRY'!B618="","",'DATA ENTRY'!B618)</f>
        <v/>
      </c>
      <c r="C617" s="74" t="str">
        <f>IF('DATA ENTRY'!C618="","",'DATA ENTRY'!C618)</f>
        <v/>
      </c>
      <c r="D617" s="74" t="str">
        <f>IF('DATA ENTRY'!E618="","",'DATA ENTRY'!E618)</f>
        <v/>
      </c>
      <c r="E617" s="22" t="str">
        <f>IF('DATA ENTRY'!G618="","",'DATA ENTRY'!G618)</f>
        <v/>
      </c>
      <c r="F617" s="22" t="str">
        <f>IF('DATA ENTRY'!F618="","",'DATA ENTRY'!F618)</f>
        <v/>
      </c>
      <c r="G617" s="148" t="str">
        <f>IF('DATA ENTRY'!H618="","",'DATA ENTRY'!H618)</f>
        <v/>
      </c>
      <c r="H617" s="148" t="str">
        <f>IF('DATA ENTRY'!I618="","",'DATA ENTRY'!I618)</f>
        <v/>
      </c>
      <c r="I617" s="22" t="str">
        <f>IF('DATA ENTRY'!N618="","",'DATA ENTRY'!N618)</f>
        <v/>
      </c>
      <c r="J617" s="147" t="str">
        <f>IF('DATA ENTRY'!O618="","",'DATA ENTRY'!O618)</f>
        <v/>
      </c>
      <c r="K617" s="22" t="str">
        <f>IF('DATA ENTRY'!P618="","",'DATA ENTRY'!P618)</f>
        <v/>
      </c>
      <c r="L617" s="147" t="str">
        <f>IF('DATA ENTRY'!Q618="","",'DATA ENTRY'!Q618)</f>
        <v/>
      </c>
      <c r="M617" s="22" t="str">
        <f>IF('DATA ENTRY'!R618="","",'DATA ENTRY'!R618)</f>
        <v/>
      </c>
      <c r="N617" s="147" t="str">
        <f>IF('DATA ENTRY'!S618="","",'DATA ENTRY'!S618)</f>
        <v/>
      </c>
      <c r="O617" s="147" t="str">
        <f t="shared" si="9"/>
        <v/>
      </c>
      <c r="P617" s="74" t="str">
        <f>IF('DATA ENTRY'!T618="","",'DATA ENTRY'!T618)</f>
        <v/>
      </c>
      <c r="Q617" s="74" t="str">
        <f>IF('DATA ENTRY'!U618="","",'DATA ENTRY'!U618)</f>
        <v/>
      </c>
      <c r="R617" s="22" t="str">
        <f>IF('DATA ENTRY'!W618="","",'DATA ENTRY'!W618)</f>
        <v/>
      </c>
      <c r="S617" s="22" t="str">
        <f>IF('DATA ENTRY'!X618="","",'DATA ENTRY'!X618)</f>
        <v/>
      </c>
      <c r="T617" s="22" t="str">
        <f>IF('DATA ENTRY'!AA618="","",'DATA ENTRY'!AA618)</f>
        <v/>
      </c>
      <c r="U617" s="22" t="str">
        <f>IF(O617="","",SUMPRODUCT(--(D617=$D$5:$D$1071),--(F617=$F$5:$F$1071),--(E617=$E$5:$E$1071),--(O617&lt;$O$5:$O$1071))+COUNTIF($O$5:O617,O617))</f>
        <v/>
      </c>
    </row>
    <row r="618" spans="1:21">
      <c r="A618" s="22" t="str">
        <f>IF(AND(H618="",D618="",F618="",G618="",I618="",J618=""),"",SUBTOTAL(3,$B$5:B618))</f>
        <v/>
      </c>
      <c r="B618" s="74" t="str">
        <f>IF('DATA ENTRY'!B619="","",'DATA ENTRY'!B619)</f>
        <v/>
      </c>
      <c r="C618" s="74" t="str">
        <f>IF('DATA ENTRY'!C619="","",'DATA ENTRY'!C619)</f>
        <v/>
      </c>
      <c r="D618" s="74" t="str">
        <f>IF('DATA ENTRY'!E619="","",'DATA ENTRY'!E619)</f>
        <v/>
      </c>
      <c r="E618" s="22" t="str">
        <f>IF('DATA ENTRY'!G619="","",'DATA ENTRY'!G619)</f>
        <v/>
      </c>
      <c r="F618" s="22" t="str">
        <f>IF('DATA ENTRY'!F619="","",'DATA ENTRY'!F619)</f>
        <v/>
      </c>
      <c r="G618" s="148" t="str">
        <f>IF('DATA ENTRY'!H619="","",'DATA ENTRY'!H619)</f>
        <v/>
      </c>
      <c r="H618" s="148" t="str">
        <f>IF('DATA ENTRY'!I619="","",'DATA ENTRY'!I619)</f>
        <v/>
      </c>
      <c r="I618" s="22" t="str">
        <f>IF('DATA ENTRY'!N619="","",'DATA ENTRY'!N619)</f>
        <v/>
      </c>
      <c r="J618" s="147" t="str">
        <f>IF('DATA ENTRY'!O619="","",'DATA ENTRY'!O619)</f>
        <v/>
      </c>
      <c r="K618" s="22" t="str">
        <f>IF('DATA ENTRY'!P619="","",'DATA ENTRY'!P619)</f>
        <v/>
      </c>
      <c r="L618" s="147" t="str">
        <f>IF('DATA ENTRY'!Q619="","",'DATA ENTRY'!Q619)</f>
        <v/>
      </c>
      <c r="M618" s="22" t="str">
        <f>IF('DATA ENTRY'!R619="","",'DATA ENTRY'!R619)</f>
        <v/>
      </c>
      <c r="N618" s="147" t="str">
        <f>IF('DATA ENTRY'!S619="","",'DATA ENTRY'!S619)</f>
        <v/>
      </c>
      <c r="O618" s="147" t="str">
        <f t="shared" si="9"/>
        <v/>
      </c>
      <c r="P618" s="74" t="str">
        <f>IF('DATA ENTRY'!T619="","",'DATA ENTRY'!T619)</f>
        <v/>
      </c>
      <c r="Q618" s="74" t="str">
        <f>IF('DATA ENTRY'!U619="","",'DATA ENTRY'!U619)</f>
        <v/>
      </c>
      <c r="R618" s="22" t="str">
        <f>IF('DATA ENTRY'!W619="","",'DATA ENTRY'!W619)</f>
        <v/>
      </c>
      <c r="S618" s="22" t="str">
        <f>IF('DATA ENTRY'!X619="","",'DATA ENTRY'!X619)</f>
        <v/>
      </c>
      <c r="T618" s="22" t="str">
        <f>IF('DATA ENTRY'!AA619="","",'DATA ENTRY'!AA619)</f>
        <v/>
      </c>
      <c r="U618" s="22" t="str">
        <f>IF(O618="","",SUMPRODUCT(--(D618=$D$5:$D$1071),--(F618=$F$5:$F$1071),--(E618=$E$5:$E$1071),--(O618&lt;$O$5:$O$1071))+COUNTIF($O$5:O618,O618))</f>
        <v/>
      </c>
    </row>
    <row r="619" spans="1:21">
      <c r="A619" s="22" t="str">
        <f>IF(AND(H619="",D619="",F619="",G619="",I619="",J619=""),"",SUBTOTAL(3,$B$5:B619))</f>
        <v/>
      </c>
      <c r="B619" s="74" t="str">
        <f>IF('DATA ENTRY'!B620="","",'DATA ENTRY'!B620)</f>
        <v/>
      </c>
      <c r="C619" s="74" t="str">
        <f>IF('DATA ENTRY'!C620="","",'DATA ENTRY'!C620)</f>
        <v/>
      </c>
      <c r="D619" s="74" t="str">
        <f>IF('DATA ENTRY'!E620="","",'DATA ENTRY'!E620)</f>
        <v/>
      </c>
      <c r="E619" s="22" t="str">
        <f>IF('DATA ENTRY'!G620="","",'DATA ENTRY'!G620)</f>
        <v/>
      </c>
      <c r="F619" s="22" t="str">
        <f>IF('DATA ENTRY'!F620="","",'DATA ENTRY'!F620)</f>
        <v/>
      </c>
      <c r="G619" s="148" t="str">
        <f>IF('DATA ENTRY'!H620="","",'DATA ENTRY'!H620)</f>
        <v/>
      </c>
      <c r="H619" s="148" t="str">
        <f>IF('DATA ENTRY'!I620="","",'DATA ENTRY'!I620)</f>
        <v/>
      </c>
      <c r="I619" s="22" t="str">
        <f>IF('DATA ENTRY'!N620="","",'DATA ENTRY'!N620)</f>
        <v/>
      </c>
      <c r="J619" s="147" t="str">
        <f>IF('DATA ENTRY'!O620="","",'DATA ENTRY'!O620)</f>
        <v/>
      </c>
      <c r="K619" s="22" t="str">
        <f>IF('DATA ENTRY'!P620="","",'DATA ENTRY'!P620)</f>
        <v/>
      </c>
      <c r="L619" s="147" t="str">
        <f>IF('DATA ENTRY'!Q620="","",'DATA ENTRY'!Q620)</f>
        <v/>
      </c>
      <c r="M619" s="22" t="str">
        <f>IF('DATA ENTRY'!R620="","",'DATA ENTRY'!R620)</f>
        <v/>
      </c>
      <c r="N619" s="147" t="str">
        <f>IF('DATA ENTRY'!S620="","",'DATA ENTRY'!S620)</f>
        <v/>
      </c>
      <c r="O619" s="147" t="str">
        <f t="shared" si="9"/>
        <v/>
      </c>
      <c r="P619" s="74" t="str">
        <f>IF('DATA ENTRY'!T620="","",'DATA ENTRY'!T620)</f>
        <v/>
      </c>
      <c r="Q619" s="74" t="str">
        <f>IF('DATA ENTRY'!U620="","",'DATA ENTRY'!U620)</f>
        <v/>
      </c>
      <c r="R619" s="22" t="str">
        <f>IF('DATA ENTRY'!W620="","",'DATA ENTRY'!W620)</f>
        <v/>
      </c>
      <c r="S619" s="22" t="str">
        <f>IF('DATA ENTRY'!X620="","",'DATA ENTRY'!X620)</f>
        <v/>
      </c>
      <c r="T619" s="22" t="str">
        <f>IF('DATA ENTRY'!AA620="","",'DATA ENTRY'!AA620)</f>
        <v/>
      </c>
      <c r="U619" s="22" t="str">
        <f>IF(O619="","",SUMPRODUCT(--(D619=$D$5:$D$1071),--(F619=$F$5:$F$1071),--(E619=$E$5:$E$1071),--(O619&lt;$O$5:$O$1071))+COUNTIF($O$5:O619,O619))</f>
        <v/>
      </c>
    </row>
    <row r="620" spans="1:21">
      <c r="A620" s="22" t="str">
        <f>IF(AND(H620="",D620="",F620="",G620="",I620="",J620=""),"",SUBTOTAL(3,$B$5:B620))</f>
        <v/>
      </c>
      <c r="B620" s="74" t="str">
        <f>IF('DATA ENTRY'!B621="","",'DATA ENTRY'!B621)</f>
        <v/>
      </c>
      <c r="C620" s="74" t="str">
        <f>IF('DATA ENTRY'!C621="","",'DATA ENTRY'!C621)</f>
        <v/>
      </c>
      <c r="D620" s="74" t="str">
        <f>IF('DATA ENTRY'!E621="","",'DATA ENTRY'!E621)</f>
        <v/>
      </c>
      <c r="E620" s="22" t="str">
        <f>IF('DATA ENTRY'!G621="","",'DATA ENTRY'!G621)</f>
        <v/>
      </c>
      <c r="F620" s="22" t="str">
        <f>IF('DATA ENTRY'!F621="","",'DATA ENTRY'!F621)</f>
        <v/>
      </c>
      <c r="G620" s="148" t="str">
        <f>IF('DATA ENTRY'!H621="","",'DATA ENTRY'!H621)</f>
        <v/>
      </c>
      <c r="H620" s="148" t="str">
        <f>IF('DATA ENTRY'!I621="","",'DATA ENTRY'!I621)</f>
        <v/>
      </c>
      <c r="I620" s="22" t="str">
        <f>IF('DATA ENTRY'!N621="","",'DATA ENTRY'!N621)</f>
        <v/>
      </c>
      <c r="J620" s="147" t="str">
        <f>IF('DATA ENTRY'!O621="","",'DATA ENTRY'!O621)</f>
        <v/>
      </c>
      <c r="K620" s="22" t="str">
        <f>IF('DATA ENTRY'!P621="","",'DATA ENTRY'!P621)</f>
        <v/>
      </c>
      <c r="L620" s="147" t="str">
        <f>IF('DATA ENTRY'!Q621="","",'DATA ENTRY'!Q621)</f>
        <v/>
      </c>
      <c r="M620" s="22" t="str">
        <f>IF('DATA ENTRY'!R621="","",'DATA ENTRY'!R621)</f>
        <v/>
      </c>
      <c r="N620" s="147" t="str">
        <f>IF('DATA ENTRY'!S621="","",'DATA ENTRY'!S621)</f>
        <v/>
      </c>
      <c r="O620" s="147" t="str">
        <f t="shared" si="9"/>
        <v/>
      </c>
      <c r="P620" s="74" t="str">
        <f>IF('DATA ENTRY'!T621="","",'DATA ENTRY'!T621)</f>
        <v/>
      </c>
      <c r="Q620" s="74" t="str">
        <f>IF('DATA ENTRY'!U621="","",'DATA ENTRY'!U621)</f>
        <v/>
      </c>
      <c r="R620" s="22" t="str">
        <f>IF('DATA ENTRY'!W621="","",'DATA ENTRY'!W621)</f>
        <v/>
      </c>
      <c r="S620" s="22" t="str">
        <f>IF('DATA ENTRY'!X621="","",'DATA ENTRY'!X621)</f>
        <v/>
      </c>
      <c r="T620" s="22" t="str">
        <f>IF('DATA ENTRY'!AA621="","",'DATA ENTRY'!AA621)</f>
        <v/>
      </c>
      <c r="U620" s="22" t="str">
        <f>IF(O620="","",SUMPRODUCT(--(D620=$D$5:$D$1071),--(F620=$F$5:$F$1071),--(E620=$E$5:$E$1071),--(O620&lt;$O$5:$O$1071))+COUNTIF($O$5:O620,O620))</f>
        <v/>
      </c>
    </row>
    <row r="621" spans="1:21">
      <c r="A621" s="22" t="str">
        <f>IF(AND(H621="",D621="",F621="",G621="",I621="",J621=""),"",SUBTOTAL(3,$B$5:B621))</f>
        <v/>
      </c>
      <c r="B621" s="74" t="str">
        <f>IF('DATA ENTRY'!B622="","",'DATA ENTRY'!B622)</f>
        <v/>
      </c>
      <c r="C621" s="74" t="str">
        <f>IF('DATA ENTRY'!C622="","",'DATA ENTRY'!C622)</f>
        <v/>
      </c>
      <c r="D621" s="74" t="str">
        <f>IF('DATA ENTRY'!E622="","",'DATA ENTRY'!E622)</f>
        <v/>
      </c>
      <c r="E621" s="22" t="str">
        <f>IF('DATA ENTRY'!G622="","",'DATA ENTRY'!G622)</f>
        <v/>
      </c>
      <c r="F621" s="22" t="str">
        <f>IF('DATA ENTRY'!F622="","",'DATA ENTRY'!F622)</f>
        <v/>
      </c>
      <c r="G621" s="148" t="str">
        <f>IF('DATA ENTRY'!H622="","",'DATA ENTRY'!H622)</f>
        <v/>
      </c>
      <c r="H621" s="148" t="str">
        <f>IF('DATA ENTRY'!I622="","",'DATA ENTRY'!I622)</f>
        <v/>
      </c>
      <c r="I621" s="22" t="str">
        <f>IF('DATA ENTRY'!N622="","",'DATA ENTRY'!N622)</f>
        <v/>
      </c>
      <c r="J621" s="147" t="str">
        <f>IF('DATA ENTRY'!O622="","",'DATA ENTRY'!O622)</f>
        <v/>
      </c>
      <c r="K621" s="22" t="str">
        <f>IF('DATA ENTRY'!P622="","",'DATA ENTRY'!P622)</f>
        <v/>
      </c>
      <c r="L621" s="147" t="str">
        <f>IF('DATA ENTRY'!Q622="","",'DATA ENTRY'!Q622)</f>
        <v/>
      </c>
      <c r="M621" s="22" t="str">
        <f>IF('DATA ENTRY'!R622="","",'DATA ENTRY'!R622)</f>
        <v/>
      </c>
      <c r="N621" s="147" t="str">
        <f>IF('DATA ENTRY'!S622="","",'DATA ENTRY'!S622)</f>
        <v/>
      </c>
      <c r="O621" s="147" t="str">
        <f t="shared" si="9"/>
        <v/>
      </c>
      <c r="P621" s="74" t="str">
        <f>IF('DATA ENTRY'!T622="","",'DATA ENTRY'!T622)</f>
        <v/>
      </c>
      <c r="Q621" s="74" t="str">
        <f>IF('DATA ENTRY'!U622="","",'DATA ENTRY'!U622)</f>
        <v/>
      </c>
      <c r="R621" s="22" t="str">
        <f>IF('DATA ENTRY'!W622="","",'DATA ENTRY'!W622)</f>
        <v/>
      </c>
      <c r="S621" s="22" t="str">
        <f>IF('DATA ENTRY'!X622="","",'DATA ENTRY'!X622)</f>
        <v/>
      </c>
      <c r="T621" s="22" t="str">
        <f>IF('DATA ENTRY'!AA622="","",'DATA ENTRY'!AA622)</f>
        <v/>
      </c>
      <c r="U621" s="22" t="str">
        <f>IF(O621="","",SUMPRODUCT(--(D621=$D$5:$D$1071),--(F621=$F$5:$F$1071),--(E621=$E$5:$E$1071),--(O621&lt;$O$5:$O$1071))+COUNTIF($O$5:O621,O621))</f>
        <v/>
      </c>
    </row>
    <row r="622" spans="1:21">
      <c r="A622" s="22" t="str">
        <f>IF(AND(H622="",D622="",F622="",G622="",I622="",J622=""),"",SUBTOTAL(3,$B$5:B622))</f>
        <v/>
      </c>
      <c r="B622" s="74" t="str">
        <f>IF('DATA ENTRY'!B623="","",'DATA ENTRY'!B623)</f>
        <v/>
      </c>
      <c r="C622" s="74" t="str">
        <f>IF('DATA ENTRY'!C623="","",'DATA ENTRY'!C623)</f>
        <v/>
      </c>
      <c r="D622" s="74" t="str">
        <f>IF('DATA ENTRY'!E623="","",'DATA ENTRY'!E623)</f>
        <v/>
      </c>
      <c r="E622" s="22" t="str">
        <f>IF('DATA ENTRY'!G623="","",'DATA ENTRY'!G623)</f>
        <v/>
      </c>
      <c r="F622" s="22" t="str">
        <f>IF('DATA ENTRY'!F623="","",'DATA ENTRY'!F623)</f>
        <v/>
      </c>
      <c r="G622" s="148" t="str">
        <f>IF('DATA ENTRY'!H623="","",'DATA ENTRY'!H623)</f>
        <v/>
      </c>
      <c r="H622" s="148" t="str">
        <f>IF('DATA ENTRY'!I623="","",'DATA ENTRY'!I623)</f>
        <v/>
      </c>
      <c r="I622" s="22" t="str">
        <f>IF('DATA ENTRY'!N623="","",'DATA ENTRY'!N623)</f>
        <v/>
      </c>
      <c r="J622" s="147" t="str">
        <f>IF('DATA ENTRY'!O623="","",'DATA ENTRY'!O623)</f>
        <v/>
      </c>
      <c r="K622" s="22" t="str">
        <f>IF('DATA ENTRY'!P623="","",'DATA ENTRY'!P623)</f>
        <v/>
      </c>
      <c r="L622" s="147" t="str">
        <f>IF('DATA ENTRY'!Q623="","",'DATA ENTRY'!Q623)</f>
        <v/>
      </c>
      <c r="M622" s="22" t="str">
        <f>IF('DATA ENTRY'!R623="","",'DATA ENTRY'!R623)</f>
        <v/>
      </c>
      <c r="N622" s="147" t="str">
        <f>IF('DATA ENTRY'!S623="","",'DATA ENTRY'!S623)</f>
        <v/>
      </c>
      <c r="O622" s="147" t="str">
        <f t="shared" si="9"/>
        <v/>
      </c>
      <c r="P622" s="74" t="str">
        <f>IF('DATA ENTRY'!T623="","",'DATA ENTRY'!T623)</f>
        <v/>
      </c>
      <c r="Q622" s="74" t="str">
        <f>IF('DATA ENTRY'!U623="","",'DATA ENTRY'!U623)</f>
        <v/>
      </c>
      <c r="R622" s="22" t="str">
        <f>IF('DATA ENTRY'!W623="","",'DATA ENTRY'!W623)</f>
        <v/>
      </c>
      <c r="S622" s="22" t="str">
        <f>IF('DATA ENTRY'!X623="","",'DATA ENTRY'!X623)</f>
        <v/>
      </c>
      <c r="T622" s="22" t="str">
        <f>IF('DATA ENTRY'!AA623="","",'DATA ENTRY'!AA623)</f>
        <v/>
      </c>
      <c r="U622" s="22" t="str">
        <f>IF(O622="","",SUMPRODUCT(--(D622=$D$5:$D$1071),--(F622=$F$5:$F$1071),--(E622=$E$5:$E$1071),--(O622&lt;$O$5:$O$1071))+COUNTIF($O$5:O622,O622))</f>
        <v/>
      </c>
    </row>
    <row r="623" spans="1:21">
      <c r="A623" s="22" t="str">
        <f>IF(AND(H623="",D623="",F623="",G623="",I623="",J623=""),"",SUBTOTAL(3,$B$5:B623))</f>
        <v/>
      </c>
      <c r="B623" s="74" t="str">
        <f>IF('DATA ENTRY'!B624="","",'DATA ENTRY'!B624)</f>
        <v/>
      </c>
      <c r="C623" s="74" t="str">
        <f>IF('DATA ENTRY'!C624="","",'DATA ENTRY'!C624)</f>
        <v/>
      </c>
      <c r="D623" s="74" t="str">
        <f>IF('DATA ENTRY'!E624="","",'DATA ENTRY'!E624)</f>
        <v/>
      </c>
      <c r="E623" s="22" t="str">
        <f>IF('DATA ENTRY'!G624="","",'DATA ENTRY'!G624)</f>
        <v/>
      </c>
      <c r="F623" s="22" t="str">
        <f>IF('DATA ENTRY'!F624="","",'DATA ENTRY'!F624)</f>
        <v/>
      </c>
      <c r="G623" s="148" t="str">
        <f>IF('DATA ENTRY'!H624="","",'DATA ENTRY'!H624)</f>
        <v/>
      </c>
      <c r="H623" s="148" t="str">
        <f>IF('DATA ENTRY'!I624="","",'DATA ENTRY'!I624)</f>
        <v/>
      </c>
      <c r="I623" s="22" t="str">
        <f>IF('DATA ENTRY'!N624="","",'DATA ENTRY'!N624)</f>
        <v/>
      </c>
      <c r="J623" s="147" t="str">
        <f>IF('DATA ENTRY'!O624="","",'DATA ENTRY'!O624)</f>
        <v/>
      </c>
      <c r="K623" s="22" t="str">
        <f>IF('DATA ENTRY'!P624="","",'DATA ENTRY'!P624)</f>
        <v/>
      </c>
      <c r="L623" s="147" t="str">
        <f>IF('DATA ENTRY'!Q624="","",'DATA ENTRY'!Q624)</f>
        <v/>
      </c>
      <c r="M623" s="22" t="str">
        <f>IF('DATA ENTRY'!R624="","",'DATA ENTRY'!R624)</f>
        <v/>
      </c>
      <c r="N623" s="147" t="str">
        <f>IF('DATA ENTRY'!S624="","",'DATA ENTRY'!S624)</f>
        <v/>
      </c>
      <c r="O623" s="147" t="str">
        <f t="shared" si="9"/>
        <v/>
      </c>
      <c r="P623" s="74" t="str">
        <f>IF('DATA ENTRY'!T624="","",'DATA ENTRY'!T624)</f>
        <v/>
      </c>
      <c r="Q623" s="74" t="str">
        <f>IF('DATA ENTRY'!U624="","",'DATA ENTRY'!U624)</f>
        <v/>
      </c>
      <c r="R623" s="22" t="str">
        <f>IF('DATA ENTRY'!W624="","",'DATA ENTRY'!W624)</f>
        <v/>
      </c>
      <c r="S623" s="22" t="str">
        <f>IF('DATA ENTRY'!X624="","",'DATA ENTRY'!X624)</f>
        <v/>
      </c>
      <c r="T623" s="22" t="str">
        <f>IF('DATA ENTRY'!AA624="","",'DATA ENTRY'!AA624)</f>
        <v/>
      </c>
      <c r="U623" s="22" t="str">
        <f>IF(O623="","",SUMPRODUCT(--(D623=$D$5:$D$1071),--(F623=$F$5:$F$1071),--(E623=$E$5:$E$1071),--(O623&lt;$O$5:$O$1071))+COUNTIF($O$5:O623,O623))</f>
        <v/>
      </c>
    </row>
    <row r="624" spans="1:21">
      <c r="A624" s="22" t="str">
        <f>IF(AND(H624="",D624="",F624="",G624="",I624="",J624=""),"",SUBTOTAL(3,$B$5:B624))</f>
        <v/>
      </c>
      <c r="B624" s="74" t="str">
        <f>IF('DATA ENTRY'!B625="","",'DATA ENTRY'!B625)</f>
        <v/>
      </c>
      <c r="C624" s="74" t="str">
        <f>IF('DATA ENTRY'!C625="","",'DATA ENTRY'!C625)</f>
        <v/>
      </c>
      <c r="D624" s="74" t="str">
        <f>IF('DATA ENTRY'!E625="","",'DATA ENTRY'!E625)</f>
        <v/>
      </c>
      <c r="E624" s="22" t="str">
        <f>IF('DATA ENTRY'!G625="","",'DATA ENTRY'!G625)</f>
        <v/>
      </c>
      <c r="F624" s="22" t="str">
        <f>IF('DATA ENTRY'!F625="","",'DATA ENTRY'!F625)</f>
        <v/>
      </c>
      <c r="G624" s="148" t="str">
        <f>IF('DATA ENTRY'!H625="","",'DATA ENTRY'!H625)</f>
        <v/>
      </c>
      <c r="H624" s="148" t="str">
        <f>IF('DATA ENTRY'!I625="","",'DATA ENTRY'!I625)</f>
        <v/>
      </c>
      <c r="I624" s="22" t="str">
        <f>IF('DATA ENTRY'!N625="","",'DATA ENTRY'!N625)</f>
        <v/>
      </c>
      <c r="J624" s="147" t="str">
        <f>IF('DATA ENTRY'!O625="","",'DATA ENTRY'!O625)</f>
        <v/>
      </c>
      <c r="K624" s="22" t="str">
        <f>IF('DATA ENTRY'!P625="","",'DATA ENTRY'!P625)</f>
        <v/>
      </c>
      <c r="L624" s="147" t="str">
        <f>IF('DATA ENTRY'!Q625="","",'DATA ENTRY'!Q625)</f>
        <v/>
      </c>
      <c r="M624" s="22" t="str">
        <f>IF('DATA ENTRY'!R625="","",'DATA ENTRY'!R625)</f>
        <v/>
      </c>
      <c r="N624" s="147" t="str">
        <f>IF('DATA ENTRY'!S625="","",'DATA ENTRY'!S625)</f>
        <v/>
      </c>
      <c r="O624" s="147" t="str">
        <f t="shared" si="9"/>
        <v/>
      </c>
      <c r="P624" s="74" t="str">
        <f>IF('DATA ENTRY'!T625="","",'DATA ENTRY'!T625)</f>
        <v/>
      </c>
      <c r="Q624" s="74" t="str">
        <f>IF('DATA ENTRY'!U625="","",'DATA ENTRY'!U625)</f>
        <v/>
      </c>
      <c r="R624" s="22" t="str">
        <f>IF('DATA ENTRY'!W625="","",'DATA ENTRY'!W625)</f>
        <v/>
      </c>
      <c r="S624" s="22" t="str">
        <f>IF('DATA ENTRY'!X625="","",'DATA ENTRY'!X625)</f>
        <v/>
      </c>
      <c r="T624" s="22" t="str">
        <f>IF('DATA ENTRY'!AA625="","",'DATA ENTRY'!AA625)</f>
        <v/>
      </c>
      <c r="U624" s="22" t="str">
        <f>IF(O624="","",SUMPRODUCT(--(D624=$D$5:$D$1071),--(F624=$F$5:$F$1071),--(E624=$E$5:$E$1071),--(O624&lt;$O$5:$O$1071))+COUNTIF($O$5:O624,O624))</f>
        <v/>
      </c>
    </row>
    <row r="625" spans="1:21">
      <c r="A625" s="22" t="str">
        <f>IF(AND(H625="",D625="",F625="",G625="",I625="",J625=""),"",SUBTOTAL(3,$B$5:B625))</f>
        <v/>
      </c>
      <c r="B625" s="74" t="str">
        <f>IF('DATA ENTRY'!B626="","",'DATA ENTRY'!B626)</f>
        <v/>
      </c>
      <c r="C625" s="74" t="str">
        <f>IF('DATA ENTRY'!C626="","",'DATA ENTRY'!C626)</f>
        <v/>
      </c>
      <c r="D625" s="74" t="str">
        <f>IF('DATA ENTRY'!E626="","",'DATA ENTRY'!E626)</f>
        <v/>
      </c>
      <c r="E625" s="22" t="str">
        <f>IF('DATA ENTRY'!G626="","",'DATA ENTRY'!G626)</f>
        <v/>
      </c>
      <c r="F625" s="22" t="str">
        <f>IF('DATA ENTRY'!F626="","",'DATA ENTRY'!F626)</f>
        <v/>
      </c>
      <c r="G625" s="148" t="str">
        <f>IF('DATA ENTRY'!H626="","",'DATA ENTRY'!H626)</f>
        <v/>
      </c>
      <c r="H625" s="148" t="str">
        <f>IF('DATA ENTRY'!I626="","",'DATA ENTRY'!I626)</f>
        <v/>
      </c>
      <c r="I625" s="22" t="str">
        <f>IF('DATA ENTRY'!N626="","",'DATA ENTRY'!N626)</f>
        <v/>
      </c>
      <c r="J625" s="147" t="str">
        <f>IF('DATA ENTRY'!O626="","",'DATA ENTRY'!O626)</f>
        <v/>
      </c>
      <c r="K625" s="22" t="str">
        <f>IF('DATA ENTRY'!P626="","",'DATA ENTRY'!P626)</f>
        <v/>
      </c>
      <c r="L625" s="147" t="str">
        <f>IF('DATA ENTRY'!Q626="","",'DATA ENTRY'!Q626)</f>
        <v/>
      </c>
      <c r="M625" s="22" t="str">
        <f>IF('DATA ENTRY'!R626="","",'DATA ENTRY'!R626)</f>
        <v/>
      </c>
      <c r="N625" s="147" t="str">
        <f>IF('DATA ENTRY'!S626="","",'DATA ENTRY'!S626)</f>
        <v/>
      </c>
      <c r="O625" s="147" t="str">
        <f t="shared" si="9"/>
        <v/>
      </c>
      <c r="P625" s="74" t="str">
        <f>IF('DATA ENTRY'!T626="","",'DATA ENTRY'!T626)</f>
        <v/>
      </c>
      <c r="Q625" s="74" t="str">
        <f>IF('DATA ENTRY'!U626="","",'DATA ENTRY'!U626)</f>
        <v/>
      </c>
      <c r="R625" s="22" t="str">
        <f>IF('DATA ENTRY'!W626="","",'DATA ENTRY'!W626)</f>
        <v/>
      </c>
      <c r="S625" s="22" t="str">
        <f>IF('DATA ENTRY'!X626="","",'DATA ENTRY'!X626)</f>
        <v/>
      </c>
      <c r="T625" s="22" t="str">
        <f>IF('DATA ENTRY'!AA626="","",'DATA ENTRY'!AA626)</f>
        <v/>
      </c>
      <c r="U625" s="22" t="str">
        <f>IF(O625="","",SUMPRODUCT(--(D625=$D$5:$D$1071),--(F625=$F$5:$F$1071),--(E625=$E$5:$E$1071),--(O625&lt;$O$5:$O$1071))+COUNTIF($O$5:O625,O625))</f>
        <v/>
      </c>
    </row>
    <row r="626" spans="1:21">
      <c r="A626" s="22" t="str">
        <f>IF(AND(H626="",D626="",F626="",G626="",I626="",J626=""),"",SUBTOTAL(3,$B$5:B626))</f>
        <v/>
      </c>
      <c r="B626" s="74" t="str">
        <f>IF('DATA ENTRY'!B627="","",'DATA ENTRY'!B627)</f>
        <v/>
      </c>
      <c r="C626" s="74" t="str">
        <f>IF('DATA ENTRY'!C627="","",'DATA ENTRY'!C627)</f>
        <v/>
      </c>
      <c r="D626" s="74" t="str">
        <f>IF('DATA ENTRY'!E627="","",'DATA ENTRY'!E627)</f>
        <v/>
      </c>
      <c r="E626" s="22" t="str">
        <f>IF('DATA ENTRY'!G627="","",'DATA ENTRY'!G627)</f>
        <v/>
      </c>
      <c r="F626" s="22" t="str">
        <f>IF('DATA ENTRY'!F627="","",'DATA ENTRY'!F627)</f>
        <v/>
      </c>
      <c r="G626" s="148" t="str">
        <f>IF('DATA ENTRY'!H627="","",'DATA ENTRY'!H627)</f>
        <v/>
      </c>
      <c r="H626" s="148" t="str">
        <f>IF('DATA ENTRY'!I627="","",'DATA ENTRY'!I627)</f>
        <v/>
      </c>
      <c r="I626" s="22" t="str">
        <f>IF('DATA ENTRY'!N627="","",'DATA ENTRY'!N627)</f>
        <v/>
      </c>
      <c r="J626" s="147" t="str">
        <f>IF('DATA ENTRY'!O627="","",'DATA ENTRY'!O627)</f>
        <v/>
      </c>
      <c r="K626" s="22" t="str">
        <f>IF('DATA ENTRY'!P627="","",'DATA ENTRY'!P627)</f>
        <v/>
      </c>
      <c r="L626" s="147" t="str">
        <f>IF('DATA ENTRY'!Q627="","",'DATA ENTRY'!Q627)</f>
        <v/>
      </c>
      <c r="M626" s="22" t="str">
        <f>IF('DATA ENTRY'!R627="","",'DATA ENTRY'!R627)</f>
        <v/>
      </c>
      <c r="N626" s="147" t="str">
        <f>IF('DATA ENTRY'!S627="","",'DATA ENTRY'!S627)</f>
        <v/>
      </c>
      <c r="O626" s="147" t="str">
        <f t="shared" si="9"/>
        <v/>
      </c>
      <c r="P626" s="74" t="str">
        <f>IF('DATA ENTRY'!T627="","",'DATA ENTRY'!T627)</f>
        <v/>
      </c>
      <c r="Q626" s="74" t="str">
        <f>IF('DATA ENTRY'!U627="","",'DATA ENTRY'!U627)</f>
        <v/>
      </c>
      <c r="R626" s="22" t="str">
        <f>IF('DATA ENTRY'!W627="","",'DATA ENTRY'!W627)</f>
        <v/>
      </c>
      <c r="S626" s="22" t="str">
        <f>IF('DATA ENTRY'!X627="","",'DATA ENTRY'!X627)</f>
        <v/>
      </c>
      <c r="T626" s="22" t="str">
        <f>IF('DATA ENTRY'!AA627="","",'DATA ENTRY'!AA627)</f>
        <v/>
      </c>
      <c r="U626" s="22" t="str">
        <f>IF(O626="","",SUMPRODUCT(--(D626=$D$5:$D$1071),--(F626=$F$5:$F$1071),--(E626=$E$5:$E$1071),--(O626&lt;$O$5:$O$1071))+COUNTIF($O$5:O626,O626))</f>
        <v/>
      </c>
    </row>
    <row r="627" spans="1:21">
      <c r="A627" s="22" t="str">
        <f>IF(AND(H627="",D627="",F627="",G627="",I627="",J627=""),"",SUBTOTAL(3,$B$5:B627))</f>
        <v/>
      </c>
      <c r="B627" s="74" t="str">
        <f>IF('DATA ENTRY'!B628="","",'DATA ENTRY'!B628)</f>
        <v/>
      </c>
      <c r="C627" s="74" t="str">
        <f>IF('DATA ENTRY'!C628="","",'DATA ENTRY'!C628)</f>
        <v/>
      </c>
      <c r="D627" s="74" t="str">
        <f>IF('DATA ENTRY'!E628="","",'DATA ENTRY'!E628)</f>
        <v/>
      </c>
      <c r="E627" s="22" t="str">
        <f>IF('DATA ENTRY'!G628="","",'DATA ENTRY'!G628)</f>
        <v/>
      </c>
      <c r="F627" s="22" t="str">
        <f>IF('DATA ENTRY'!F628="","",'DATA ENTRY'!F628)</f>
        <v/>
      </c>
      <c r="G627" s="148" t="str">
        <f>IF('DATA ENTRY'!H628="","",'DATA ENTRY'!H628)</f>
        <v/>
      </c>
      <c r="H627" s="148" t="str">
        <f>IF('DATA ENTRY'!I628="","",'DATA ENTRY'!I628)</f>
        <v/>
      </c>
      <c r="I627" s="22" t="str">
        <f>IF('DATA ENTRY'!N628="","",'DATA ENTRY'!N628)</f>
        <v/>
      </c>
      <c r="J627" s="147" t="str">
        <f>IF('DATA ENTRY'!O628="","",'DATA ENTRY'!O628)</f>
        <v/>
      </c>
      <c r="K627" s="22" t="str">
        <f>IF('DATA ENTRY'!P628="","",'DATA ENTRY'!P628)</f>
        <v/>
      </c>
      <c r="L627" s="147" t="str">
        <f>IF('DATA ENTRY'!Q628="","",'DATA ENTRY'!Q628)</f>
        <v/>
      </c>
      <c r="M627" s="22" t="str">
        <f>IF('DATA ENTRY'!R628="","",'DATA ENTRY'!R628)</f>
        <v/>
      </c>
      <c r="N627" s="147" t="str">
        <f>IF('DATA ENTRY'!S628="","",'DATA ENTRY'!S628)</f>
        <v/>
      </c>
      <c r="O627" s="147" t="str">
        <f t="shared" si="9"/>
        <v/>
      </c>
      <c r="P627" s="74" t="str">
        <f>IF('DATA ENTRY'!T628="","",'DATA ENTRY'!T628)</f>
        <v/>
      </c>
      <c r="Q627" s="74" t="str">
        <f>IF('DATA ENTRY'!U628="","",'DATA ENTRY'!U628)</f>
        <v/>
      </c>
      <c r="R627" s="22" t="str">
        <f>IF('DATA ENTRY'!W628="","",'DATA ENTRY'!W628)</f>
        <v/>
      </c>
      <c r="S627" s="22" t="str">
        <f>IF('DATA ENTRY'!X628="","",'DATA ENTRY'!X628)</f>
        <v/>
      </c>
      <c r="T627" s="22" t="str">
        <f>IF('DATA ENTRY'!AA628="","",'DATA ENTRY'!AA628)</f>
        <v/>
      </c>
      <c r="U627" s="22" t="str">
        <f>IF(O627="","",SUMPRODUCT(--(D627=$D$5:$D$1071),--(F627=$F$5:$F$1071),--(E627=$E$5:$E$1071),--(O627&lt;$O$5:$O$1071))+COUNTIF($O$5:O627,O627))</f>
        <v/>
      </c>
    </row>
    <row r="628" spans="1:21">
      <c r="A628" s="22" t="str">
        <f>IF(AND(H628="",D628="",F628="",G628="",I628="",J628=""),"",SUBTOTAL(3,$B$5:B628))</f>
        <v/>
      </c>
      <c r="B628" s="74" t="str">
        <f>IF('DATA ENTRY'!B629="","",'DATA ENTRY'!B629)</f>
        <v/>
      </c>
      <c r="C628" s="74" t="str">
        <f>IF('DATA ENTRY'!C629="","",'DATA ENTRY'!C629)</f>
        <v/>
      </c>
      <c r="D628" s="74" t="str">
        <f>IF('DATA ENTRY'!E629="","",'DATA ENTRY'!E629)</f>
        <v/>
      </c>
      <c r="E628" s="22" t="str">
        <f>IF('DATA ENTRY'!G629="","",'DATA ENTRY'!G629)</f>
        <v/>
      </c>
      <c r="F628" s="22" t="str">
        <f>IF('DATA ENTRY'!F629="","",'DATA ENTRY'!F629)</f>
        <v/>
      </c>
      <c r="G628" s="148" t="str">
        <f>IF('DATA ENTRY'!H629="","",'DATA ENTRY'!H629)</f>
        <v/>
      </c>
      <c r="H628" s="148" t="str">
        <f>IF('DATA ENTRY'!I629="","",'DATA ENTRY'!I629)</f>
        <v/>
      </c>
      <c r="I628" s="22" t="str">
        <f>IF('DATA ENTRY'!N629="","",'DATA ENTRY'!N629)</f>
        <v/>
      </c>
      <c r="J628" s="147" t="str">
        <f>IF('DATA ENTRY'!O629="","",'DATA ENTRY'!O629)</f>
        <v/>
      </c>
      <c r="K628" s="22" t="str">
        <f>IF('DATA ENTRY'!P629="","",'DATA ENTRY'!P629)</f>
        <v/>
      </c>
      <c r="L628" s="147" t="str">
        <f>IF('DATA ENTRY'!Q629="","",'DATA ENTRY'!Q629)</f>
        <v/>
      </c>
      <c r="M628" s="22" t="str">
        <f>IF('DATA ENTRY'!R629="","",'DATA ENTRY'!R629)</f>
        <v/>
      </c>
      <c r="N628" s="147" t="str">
        <f>IF('DATA ENTRY'!S629="","",'DATA ENTRY'!S629)</f>
        <v/>
      </c>
      <c r="O628" s="147" t="str">
        <f t="shared" si="9"/>
        <v/>
      </c>
      <c r="P628" s="74" t="str">
        <f>IF('DATA ENTRY'!T629="","",'DATA ENTRY'!T629)</f>
        <v/>
      </c>
      <c r="Q628" s="74" t="str">
        <f>IF('DATA ENTRY'!U629="","",'DATA ENTRY'!U629)</f>
        <v/>
      </c>
      <c r="R628" s="22" t="str">
        <f>IF('DATA ENTRY'!W629="","",'DATA ENTRY'!W629)</f>
        <v/>
      </c>
      <c r="S628" s="22" t="str">
        <f>IF('DATA ENTRY'!X629="","",'DATA ENTRY'!X629)</f>
        <v/>
      </c>
      <c r="T628" s="22" t="str">
        <f>IF('DATA ENTRY'!AA629="","",'DATA ENTRY'!AA629)</f>
        <v/>
      </c>
      <c r="U628" s="22" t="str">
        <f>IF(O628="","",SUMPRODUCT(--(D628=$D$5:$D$1071),--(F628=$F$5:$F$1071),--(E628=$E$5:$E$1071),--(O628&lt;$O$5:$O$1071))+COUNTIF($O$5:O628,O628))</f>
        <v/>
      </c>
    </row>
    <row r="629" spans="1:21">
      <c r="A629" s="22" t="str">
        <f>IF(AND(H629="",D629="",F629="",G629="",I629="",J629=""),"",SUBTOTAL(3,$B$5:B629))</f>
        <v/>
      </c>
      <c r="B629" s="74" t="str">
        <f>IF('DATA ENTRY'!B630="","",'DATA ENTRY'!B630)</f>
        <v/>
      </c>
      <c r="C629" s="74" t="str">
        <f>IF('DATA ENTRY'!C630="","",'DATA ENTRY'!C630)</f>
        <v/>
      </c>
      <c r="D629" s="74" t="str">
        <f>IF('DATA ENTRY'!E630="","",'DATA ENTRY'!E630)</f>
        <v/>
      </c>
      <c r="E629" s="22" t="str">
        <f>IF('DATA ENTRY'!G630="","",'DATA ENTRY'!G630)</f>
        <v/>
      </c>
      <c r="F629" s="22" t="str">
        <f>IF('DATA ENTRY'!F630="","",'DATA ENTRY'!F630)</f>
        <v/>
      </c>
      <c r="G629" s="148" t="str">
        <f>IF('DATA ENTRY'!H630="","",'DATA ENTRY'!H630)</f>
        <v/>
      </c>
      <c r="H629" s="148" t="str">
        <f>IF('DATA ENTRY'!I630="","",'DATA ENTRY'!I630)</f>
        <v/>
      </c>
      <c r="I629" s="22" t="str">
        <f>IF('DATA ENTRY'!N630="","",'DATA ENTRY'!N630)</f>
        <v/>
      </c>
      <c r="J629" s="147" t="str">
        <f>IF('DATA ENTRY'!O630="","",'DATA ENTRY'!O630)</f>
        <v/>
      </c>
      <c r="K629" s="22" t="str">
        <f>IF('DATA ENTRY'!P630="","",'DATA ENTRY'!P630)</f>
        <v/>
      </c>
      <c r="L629" s="147" t="str">
        <f>IF('DATA ENTRY'!Q630="","",'DATA ENTRY'!Q630)</f>
        <v/>
      </c>
      <c r="M629" s="22" t="str">
        <f>IF('DATA ENTRY'!R630="","",'DATA ENTRY'!R630)</f>
        <v/>
      </c>
      <c r="N629" s="147" t="str">
        <f>IF('DATA ENTRY'!S630="","",'DATA ENTRY'!S630)</f>
        <v/>
      </c>
      <c r="O629" s="147" t="str">
        <f t="shared" si="9"/>
        <v/>
      </c>
      <c r="P629" s="74" t="str">
        <f>IF('DATA ENTRY'!T630="","",'DATA ENTRY'!T630)</f>
        <v/>
      </c>
      <c r="Q629" s="74" t="str">
        <f>IF('DATA ENTRY'!U630="","",'DATA ENTRY'!U630)</f>
        <v/>
      </c>
      <c r="R629" s="22" t="str">
        <f>IF('DATA ENTRY'!W630="","",'DATA ENTRY'!W630)</f>
        <v/>
      </c>
      <c r="S629" s="22" t="str">
        <f>IF('DATA ENTRY'!X630="","",'DATA ENTRY'!X630)</f>
        <v/>
      </c>
      <c r="T629" s="22" t="str">
        <f>IF('DATA ENTRY'!AA630="","",'DATA ENTRY'!AA630)</f>
        <v/>
      </c>
      <c r="U629" s="22" t="str">
        <f>IF(O629="","",SUMPRODUCT(--(D629=$D$5:$D$1071),--(F629=$F$5:$F$1071),--(E629=$E$5:$E$1071),--(O629&lt;$O$5:$O$1071))+COUNTIF($O$5:O629,O629))</f>
        <v/>
      </c>
    </row>
    <row r="630" spans="1:21">
      <c r="A630" s="22" t="str">
        <f>IF(AND(H630="",D630="",F630="",G630="",I630="",J630=""),"",SUBTOTAL(3,$B$5:B630))</f>
        <v/>
      </c>
      <c r="B630" s="74" t="str">
        <f>IF('DATA ENTRY'!B631="","",'DATA ENTRY'!B631)</f>
        <v/>
      </c>
      <c r="C630" s="74" t="str">
        <f>IF('DATA ENTRY'!C631="","",'DATA ENTRY'!C631)</f>
        <v/>
      </c>
      <c r="D630" s="74" t="str">
        <f>IF('DATA ENTRY'!E631="","",'DATA ENTRY'!E631)</f>
        <v/>
      </c>
      <c r="E630" s="22" t="str">
        <f>IF('DATA ENTRY'!G631="","",'DATA ENTRY'!G631)</f>
        <v/>
      </c>
      <c r="F630" s="22" t="str">
        <f>IF('DATA ENTRY'!F631="","",'DATA ENTRY'!F631)</f>
        <v/>
      </c>
      <c r="G630" s="148" t="str">
        <f>IF('DATA ENTRY'!H631="","",'DATA ENTRY'!H631)</f>
        <v/>
      </c>
      <c r="H630" s="148" t="str">
        <f>IF('DATA ENTRY'!I631="","",'DATA ENTRY'!I631)</f>
        <v/>
      </c>
      <c r="I630" s="22" t="str">
        <f>IF('DATA ENTRY'!N631="","",'DATA ENTRY'!N631)</f>
        <v/>
      </c>
      <c r="J630" s="147" t="str">
        <f>IF('DATA ENTRY'!O631="","",'DATA ENTRY'!O631)</f>
        <v/>
      </c>
      <c r="K630" s="22" t="str">
        <f>IF('DATA ENTRY'!P631="","",'DATA ENTRY'!P631)</f>
        <v/>
      </c>
      <c r="L630" s="147" t="str">
        <f>IF('DATA ENTRY'!Q631="","",'DATA ENTRY'!Q631)</f>
        <v/>
      </c>
      <c r="M630" s="22" t="str">
        <f>IF('DATA ENTRY'!R631="","",'DATA ENTRY'!R631)</f>
        <v/>
      </c>
      <c r="N630" s="147" t="str">
        <f>IF('DATA ENTRY'!S631="","",'DATA ENTRY'!S631)</f>
        <v/>
      </c>
      <c r="O630" s="147" t="str">
        <f t="shared" si="9"/>
        <v/>
      </c>
      <c r="P630" s="74" t="str">
        <f>IF('DATA ENTRY'!T631="","",'DATA ENTRY'!T631)</f>
        <v/>
      </c>
      <c r="Q630" s="74" t="str">
        <f>IF('DATA ENTRY'!U631="","",'DATA ENTRY'!U631)</f>
        <v/>
      </c>
      <c r="R630" s="22" t="str">
        <f>IF('DATA ENTRY'!W631="","",'DATA ENTRY'!W631)</f>
        <v/>
      </c>
      <c r="S630" s="22" t="str">
        <f>IF('DATA ENTRY'!X631="","",'DATA ENTRY'!X631)</f>
        <v/>
      </c>
      <c r="T630" s="22" t="str">
        <f>IF('DATA ENTRY'!AA631="","",'DATA ENTRY'!AA631)</f>
        <v/>
      </c>
      <c r="U630" s="22" t="str">
        <f>IF(O630="","",SUMPRODUCT(--(D630=$D$5:$D$1071),--(F630=$F$5:$F$1071),--(E630=$E$5:$E$1071),--(O630&lt;$O$5:$O$1071))+COUNTIF($O$5:O630,O630))</f>
        <v/>
      </c>
    </row>
    <row r="631" spans="1:21">
      <c r="A631" s="22" t="str">
        <f>IF(AND(H631="",D631="",F631="",G631="",I631="",J631=""),"",SUBTOTAL(3,$B$5:B631))</f>
        <v/>
      </c>
      <c r="B631" s="74" t="str">
        <f>IF('DATA ENTRY'!B632="","",'DATA ENTRY'!B632)</f>
        <v/>
      </c>
      <c r="C631" s="74" t="str">
        <f>IF('DATA ENTRY'!C632="","",'DATA ENTRY'!C632)</f>
        <v/>
      </c>
      <c r="D631" s="74" t="str">
        <f>IF('DATA ENTRY'!E632="","",'DATA ENTRY'!E632)</f>
        <v/>
      </c>
      <c r="E631" s="22" t="str">
        <f>IF('DATA ENTRY'!G632="","",'DATA ENTRY'!G632)</f>
        <v/>
      </c>
      <c r="F631" s="22" t="str">
        <f>IF('DATA ENTRY'!F632="","",'DATA ENTRY'!F632)</f>
        <v/>
      </c>
      <c r="G631" s="148" t="str">
        <f>IF('DATA ENTRY'!H632="","",'DATA ENTRY'!H632)</f>
        <v/>
      </c>
      <c r="H631" s="148" t="str">
        <f>IF('DATA ENTRY'!I632="","",'DATA ENTRY'!I632)</f>
        <v/>
      </c>
      <c r="I631" s="22" t="str">
        <f>IF('DATA ENTRY'!N632="","",'DATA ENTRY'!N632)</f>
        <v/>
      </c>
      <c r="J631" s="147" t="str">
        <f>IF('DATA ENTRY'!O632="","",'DATA ENTRY'!O632)</f>
        <v/>
      </c>
      <c r="K631" s="22" t="str">
        <f>IF('DATA ENTRY'!P632="","",'DATA ENTRY'!P632)</f>
        <v/>
      </c>
      <c r="L631" s="147" t="str">
        <f>IF('DATA ENTRY'!Q632="","",'DATA ENTRY'!Q632)</f>
        <v/>
      </c>
      <c r="M631" s="22" t="str">
        <f>IF('DATA ENTRY'!R632="","",'DATA ENTRY'!R632)</f>
        <v/>
      </c>
      <c r="N631" s="147" t="str">
        <f>IF('DATA ENTRY'!S632="","",'DATA ENTRY'!S632)</f>
        <v/>
      </c>
      <c r="O631" s="147" t="str">
        <f t="shared" si="9"/>
        <v/>
      </c>
      <c r="P631" s="74" t="str">
        <f>IF('DATA ENTRY'!T632="","",'DATA ENTRY'!T632)</f>
        <v/>
      </c>
      <c r="Q631" s="74" t="str">
        <f>IF('DATA ENTRY'!U632="","",'DATA ENTRY'!U632)</f>
        <v/>
      </c>
      <c r="R631" s="22" t="str">
        <f>IF('DATA ENTRY'!W632="","",'DATA ENTRY'!W632)</f>
        <v/>
      </c>
      <c r="S631" s="22" t="str">
        <f>IF('DATA ENTRY'!X632="","",'DATA ENTRY'!X632)</f>
        <v/>
      </c>
      <c r="T631" s="22" t="str">
        <f>IF('DATA ENTRY'!AA632="","",'DATA ENTRY'!AA632)</f>
        <v/>
      </c>
      <c r="U631" s="22" t="str">
        <f>IF(O631="","",SUMPRODUCT(--(D631=$D$5:$D$1071),--(F631=$F$5:$F$1071),--(E631=$E$5:$E$1071),--(O631&lt;$O$5:$O$1071))+COUNTIF($O$5:O631,O631))</f>
        <v/>
      </c>
    </row>
    <row r="632" spans="1:21">
      <c r="A632" s="22" t="str">
        <f>IF(AND(H632="",D632="",F632="",G632="",I632="",J632=""),"",SUBTOTAL(3,$B$5:B632))</f>
        <v/>
      </c>
      <c r="B632" s="74" t="str">
        <f>IF('DATA ENTRY'!B633="","",'DATA ENTRY'!B633)</f>
        <v/>
      </c>
      <c r="C632" s="74" t="str">
        <f>IF('DATA ENTRY'!C633="","",'DATA ENTRY'!C633)</f>
        <v/>
      </c>
      <c r="D632" s="74" t="str">
        <f>IF('DATA ENTRY'!E633="","",'DATA ENTRY'!E633)</f>
        <v/>
      </c>
      <c r="E632" s="22" t="str">
        <f>IF('DATA ENTRY'!G633="","",'DATA ENTRY'!G633)</f>
        <v/>
      </c>
      <c r="F632" s="22" t="str">
        <f>IF('DATA ENTRY'!F633="","",'DATA ENTRY'!F633)</f>
        <v/>
      </c>
      <c r="G632" s="148" t="str">
        <f>IF('DATA ENTRY'!H633="","",'DATA ENTRY'!H633)</f>
        <v/>
      </c>
      <c r="H632" s="148" t="str">
        <f>IF('DATA ENTRY'!I633="","",'DATA ENTRY'!I633)</f>
        <v/>
      </c>
      <c r="I632" s="22" t="str">
        <f>IF('DATA ENTRY'!N633="","",'DATA ENTRY'!N633)</f>
        <v/>
      </c>
      <c r="J632" s="147" t="str">
        <f>IF('DATA ENTRY'!O633="","",'DATA ENTRY'!O633)</f>
        <v/>
      </c>
      <c r="K632" s="22" t="str">
        <f>IF('DATA ENTRY'!P633="","",'DATA ENTRY'!P633)</f>
        <v/>
      </c>
      <c r="L632" s="147" t="str">
        <f>IF('DATA ENTRY'!Q633="","",'DATA ENTRY'!Q633)</f>
        <v/>
      </c>
      <c r="M632" s="22" t="str">
        <f>IF('DATA ENTRY'!R633="","",'DATA ENTRY'!R633)</f>
        <v/>
      </c>
      <c r="N632" s="147" t="str">
        <f>IF('DATA ENTRY'!S633="","",'DATA ENTRY'!S633)</f>
        <v/>
      </c>
      <c r="O632" s="147" t="str">
        <f t="shared" si="9"/>
        <v/>
      </c>
      <c r="P632" s="74" t="str">
        <f>IF('DATA ENTRY'!T633="","",'DATA ENTRY'!T633)</f>
        <v/>
      </c>
      <c r="Q632" s="74" t="str">
        <f>IF('DATA ENTRY'!U633="","",'DATA ENTRY'!U633)</f>
        <v/>
      </c>
      <c r="R632" s="22" t="str">
        <f>IF('DATA ENTRY'!W633="","",'DATA ENTRY'!W633)</f>
        <v/>
      </c>
      <c r="S632" s="22" t="str">
        <f>IF('DATA ENTRY'!X633="","",'DATA ENTRY'!X633)</f>
        <v/>
      </c>
      <c r="T632" s="22" t="str">
        <f>IF('DATA ENTRY'!AA633="","",'DATA ENTRY'!AA633)</f>
        <v/>
      </c>
      <c r="U632" s="22" t="str">
        <f>IF(O632="","",SUMPRODUCT(--(D632=$D$5:$D$1071),--(F632=$F$5:$F$1071),--(E632=$E$5:$E$1071),--(O632&lt;$O$5:$O$1071))+COUNTIF($O$5:O632,O632))</f>
        <v/>
      </c>
    </row>
    <row r="633" spans="1:21">
      <c r="A633" s="22" t="str">
        <f>IF(AND(H633="",D633="",F633="",G633="",I633="",J633=""),"",SUBTOTAL(3,$B$5:B633))</f>
        <v/>
      </c>
      <c r="B633" s="74" t="str">
        <f>IF('DATA ENTRY'!B634="","",'DATA ENTRY'!B634)</f>
        <v/>
      </c>
      <c r="C633" s="74" t="str">
        <f>IF('DATA ENTRY'!C634="","",'DATA ENTRY'!C634)</f>
        <v/>
      </c>
      <c r="D633" s="74" t="str">
        <f>IF('DATA ENTRY'!E634="","",'DATA ENTRY'!E634)</f>
        <v/>
      </c>
      <c r="E633" s="22" t="str">
        <f>IF('DATA ENTRY'!G634="","",'DATA ENTRY'!G634)</f>
        <v/>
      </c>
      <c r="F633" s="22" t="str">
        <f>IF('DATA ENTRY'!F634="","",'DATA ENTRY'!F634)</f>
        <v/>
      </c>
      <c r="G633" s="148" t="str">
        <f>IF('DATA ENTRY'!H634="","",'DATA ENTRY'!H634)</f>
        <v/>
      </c>
      <c r="H633" s="148" t="str">
        <f>IF('DATA ENTRY'!I634="","",'DATA ENTRY'!I634)</f>
        <v/>
      </c>
      <c r="I633" s="22" t="str">
        <f>IF('DATA ENTRY'!N634="","",'DATA ENTRY'!N634)</f>
        <v/>
      </c>
      <c r="J633" s="147" t="str">
        <f>IF('DATA ENTRY'!O634="","",'DATA ENTRY'!O634)</f>
        <v/>
      </c>
      <c r="K633" s="22" t="str">
        <f>IF('DATA ENTRY'!P634="","",'DATA ENTRY'!P634)</f>
        <v/>
      </c>
      <c r="L633" s="147" t="str">
        <f>IF('DATA ENTRY'!Q634="","",'DATA ENTRY'!Q634)</f>
        <v/>
      </c>
      <c r="M633" s="22" t="str">
        <f>IF('DATA ENTRY'!R634="","",'DATA ENTRY'!R634)</f>
        <v/>
      </c>
      <c r="N633" s="147" t="str">
        <f>IF('DATA ENTRY'!S634="","",'DATA ENTRY'!S634)</f>
        <v/>
      </c>
      <c r="O633" s="147" t="str">
        <f t="shared" si="9"/>
        <v/>
      </c>
      <c r="P633" s="74" t="str">
        <f>IF('DATA ENTRY'!T634="","",'DATA ENTRY'!T634)</f>
        <v/>
      </c>
      <c r="Q633" s="74" t="str">
        <f>IF('DATA ENTRY'!U634="","",'DATA ENTRY'!U634)</f>
        <v/>
      </c>
      <c r="R633" s="22" t="str">
        <f>IF('DATA ENTRY'!W634="","",'DATA ENTRY'!W634)</f>
        <v/>
      </c>
      <c r="S633" s="22" t="str">
        <f>IF('DATA ENTRY'!X634="","",'DATA ENTRY'!X634)</f>
        <v/>
      </c>
      <c r="T633" s="22" t="str">
        <f>IF('DATA ENTRY'!AA634="","",'DATA ENTRY'!AA634)</f>
        <v/>
      </c>
      <c r="U633" s="22" t="str">
        <f>IF(O633="","",SUMPRODUCT(--(D633=$D$5:$D$1071),--(F633=$F$5:$F$1071),--(E633=$E$5:$E$1071),--(O633&lt;$O$5:$O$1071))+COUNTIF($O$5:O633,O633))</f>
        <v/>
      </c>
    </row>
    <row r="634" spans="1:21">
      <c r="A634" s="22" t="str">
        <f>IF(AND(H634="",D634="",F634="",G634="",I634="",J634=""),"",SUBTOTAL(3,$B$5:B634))</f>
        <v/>
      </c>
      <c r="B634" s="74" t="str">
        <f>IF('DATA ENTRY'!B635="","",'DATA ENTRY'!B635)</f>
        <v/>
      </c>
      <c r="C634" s="74" t="str">
        <f>IF('DATA ENTRY'!C635="","",'DATA ENTRY'!C635)</f>
        <v/>
      </c>
      <c r="D634" s="74" t="str">
        <f>IF('DATA ENTRY'!E635="","",'DATA ENTRY'!E635)</f>
        <v/>
      </c>
      <c r="E634" s="22" t="str">
        <f>IF('DATA ENTRY'!G635="","",'DATA ENTRY'!G635)</f>
        <v/>
      </c>
      <c r="F634" s="22" t="str">
        <f>IF('DATA ENTRY'!F635="","",'DATA ENTRY'!F635)</f>
        <v/>
      </c>
      <c r="G634" s="148" t="str">
        <f>IF('DATA ENTRY'!H635="","",'DATA ENTRY'!H635)</f>
        <v/>
      </c>
      <c r="H634" s="148" t="str">
        <f>IF('DATA ENTRY'!I635="","",'DATA ENTRY'!I635)</f>
        <v/>
      </c>
      <c r="I634" s="22" t="str">
        <f>IF('DATA ENTRY'!N635="","",'DATA ENTRY'!N635)</f>
        <v/>
      </c>
      <c r="J634" s="147" t="str">
        <f>IF('DATA ENTRY'!O635="","",'DATA ENTRY'!O635)</f>
        <v/>
      </c>
      <c r="K634" s="22" t="str">
        <f>IF('DATA ENTRY'!P635="","",'DATA ENTRY'!P635)</f>
        <v/>
      </c>
      <c r="L634" s="147" t="str">
        <f>IF('DATA ENTRY'!Q635="","",'DATA ENTRY'!Q635)</f>
        <v/>
      </c>
      <c r="M634" s="22" t="str">
        <f>IF('DATA ENTRY'!R635="","",'DATA ENTRY'!R635)</f>
        <v/>
      </c>
      <c r="N634" s="147" t="str">
        <f>IF('DATA ENTRY'!S635="","",'DATA ENTRY'!S635)</f>
        <v/>
      </c>
      <c r="O634" s="147" t="str">
        <f t="shared" si="9"/>
        <v/>
      </c>
      <c r="P634" s="74" t="str">
        <f>IF('DATA ENTRY'!T635="","",'DATA ENTRY'!T635)</f>
        <v/>
      </c>
      <c r="Q634" s="74" t="str">
        <f>IF('DATA ENTRY'!U635="","",'DATA ENTRY'!U635)</f>
        <v/>
      </c>
      <c r="R634" s="22" t="str">
        <f>IF('DATA ENTRY'!W635="","",'DATA ENTRY'!W635)</f>
        <v/>
      </c>
      <c r="S634" s="22" t="str">
        <f>IF('DATA ENTRY'!X635="","",'DATA ENTRY'!X635)</f>
        <v/>
      </c>
      <c r="T634" s="22" t="str">
        <f>IF('DATA ENTRY'!AA635="","",'DATA ENTRY'!AA635)</f>
        <v/>
      </c>
      <c r="U634" s="22" t="str">
        <f>IF(O634="","",SUMPRODUCT(--(D634=$D$5:$D$1071),--(F634=$F$5:$F$1071),--(E634=$E$5:$E$1071),--(O634&lt;$O$5:$O$1071))+COUNTIF($O$5:O634,O634))</f>
        <v/>
      </c>
    </row>
    <row r="635" spans="1:21">
      <c r="A635" s="22" t="str">
        <f>IF(AND(H635="",D635="",F635="",G635="",I635="",J635=""),"",SUBTOTAL(3,$B$5:B635))</f>
        <v/>
      </c>
      <c r="B635" s="74" t="str">
        <f>IF('DATA ENTRY'!B636="","",'DATA ENTRY'!B636)</f>
        <v/>
      </c>
      <c r="C635" s="74" t="str">
        <f>IF('DATA ENTRY'!C636="","",'DATA ENTRY'!C636)</f>
        <v/>
      </c>
      <c r="D635" s="74" t="str">
        <f>IF('DATA ENTRY'!E636="","",'DATA ENTRY'!E636)</f>
        <v/>
      </c>
      <c r="E635" s="22" t="str">
        <f>IF('DATA ENTRY'!G636="","",'DATA ENTRY'!G636)</f>
        <v/>
      </c>
      <c r="F635" s="22" t="str">
        <f>IF('DATA ENTRY'!F636="","",'DATA ENTRY'!F636)</f>
        <v/>
      </c>
      <c r="G635" s="148" t="str">
        <f>IF('DATA ENTRY'!H636="","",'DATA ENTRY'!H636)</f>
        <v/>
      </c>
      <c r="H635" s="148" t="str">
        <f>IF('DATA ENTRY'!I636="","",'DATA ENTRY'!I636)</f>
        <v/>
      </c>
      <c r="I635" s="22" t="str">
        <f>IF('DATA ENTRY'!N636="","",'DATA ENTRY'!N636)</f>
        <v/>
      </c>
      <c r="J635" s="147" t="str">
        <f>IF('DATA ENTRY'!O636="","",'DATA ENTRY'!O636)</f>
        <v/>
      </c>
      <c r="K635" s="22" t="str">
        <f>IF('DATA ENTRY'!P636="","",'DATA ENTRY'!P636)</f>
        <v/>
      </c>
      <c r="L635" s="147" t="str">
        <f>IF('DATA ENTRY'!Q636="","",'DATA ENTRY'!Q636)</f>
        <v/>
      </c>
      <c r="M635" s="22" t="str">
        <f>IF('DATA ENTRY'!R636="","",'DATA ENTRY'!R636)</f>
        <v/>
      </c>
      <c r="N635" s="147" t="str">
        <f>IF('DATA ENTRY'!S636="","",'DATA ENTRY'!S636)</f>
        <v/>
      </c>
      <c r="O635" s="147" t="str">
        <f t="shared" si="9"/>
        <v/>
      </c>
      <c r="P635" s="74" t="str">
        <f>IF('DATA ENTRY'!T636="","",'DATA ENTRY'!T636)</f>
        <v/>
      </c>
      <c r="Q635" s="74" t="str">
        <f>IF('DATA ENTRY'!U636="","",'DATA ENTRY'!U636)</f>
        <v/>
      </c>
      <c r="R635" s="22" t="str">
        <f>IF('DATA ENTRY'!W636="","",'DATA ENTRY'!W636)</f>
        <v/>
      </c>
      <c r="S635" s="22" t="str">
        <f>IF('DATA ENTRY'!X636="","",'DATA ENTRY'!X636)</f>
        <v/>
      </c>
      <c r="T635" s="22" t="str">
        <f>IF('DATA ENTRY'!AA636="","",'DATA ENTRY'!AA636)</f>
        <v/>
      </c>
      <c r="U635" s="22" t="str">
        <f>IF(O635="","",SUMPRODUCT(--(D635=$D$5:$D$1071),--(F635=$F$5:$F$1071),--(E635=$E$5:$E$1071),--(O635&lt;$O$5:$O$1071))+COUNTIF($O$5:O635,O635))</f>
        <v/>
      </c>
    </row>
    <row r="636" spans="1:21">
      <c r="A636" s="22" t="str">
        <f>IF(AND(H636="",D636="",F636="",G636="",I636="",J636=""),"",SUBTOTAL(3,$B$5:B636))</f>
        <v/>
      </c>
      <c r="B636" s="74" t="str">
        <f>IF('DATA ENTRY'!B637="","",'DATA ENTRY'!B637)</f>
        <v/>
      </c>
      <c r="C636" s="74" t="str">
        <f>IF('DATA ENTRY'!C637="","",'DATA ENTRY'!C637)</f>
        <v/>
      </c>
      <c r="D636" s="74" t="str">
        <f>IF('DATA ENTRY'!E637="","",'DATA ENTRY'!E637)</f>
        <v/>
      </c>
      <c r="E636" s="22" t="str">
        <f>IF('DATA ENTRY'!G637="","",'DATA ENTRY'!G637)</f>
        <v/>
      </c>
      <c r="F636" s="22" t="str">
        <f>IF('DATA ENTRY'!F637="","",'DATA ENTRY'!F637)</f>
        <v/>
      </c>
      <c r="G636" s="148" t="str">
        <f>IF('DATA ENTRY'!H637="","",'DATA ENTRY'!H637)</f>
        <v/>
      </c>
      <c r="H636" s="148" t="str">
        <f>IF('DATA ENTRY'!I637="","",'DATA ENTRY'!I637)</f>
        <v/>
      </c>
      <c r="I636" s="22" t="str">
        <f>IF('DATA ENTRY'!N637="","",'DATA ENTRY'!N637)</f>
        <v/>
      </c>
      <c r="J636" s="147" t="str">
        <f>IF('DATA ENTRY'!O637="","",'DATA ENTRY'!O637)</f>
        <v/>
      </c>
      <c r="K636" s="22" t="str">
        <f>IF('DATA ENTRY'!P637="","",'DATA ENTRY'!P637)</f>
        <v/>
      </c>
      <c r="L636" s="147" t="str">
        <f>IF('DATA ENTRY'!Q637="","",'DATA ENTRY'!Q637)</f>
        <v/>
      </c>
      <c r="M636" s="22" t="str">
        <f>IF('DATA ENTRY'!R637="","",'DATA ENTRY'!R637)</f>
        <v/>
      </c>
      <c r="N636" s="147" t="str">
        <f>IF('DATA ENTRY'!S637="","",'DATA ENTRY'!S637)</f>
        <v/>
      </c>
      <c r="O636" s="147" t="str">
        <f t="shared" si="9"/>
        <v/>
      </c>
      <c r="P636" s="74" t="str">
        <f>IF('DATA ENTRY'!T637="","",'DATA ENTRY'!T637)</f>
        <v/>
      </c>
      <c r="Q636" s="74" t="str">
        <f>IF('DATA ENTRY'!U637="","",'DATA ENTRY'!U637)</f>
        <v/>
      </c>
      <c r="R636" s="22" t="str">
        <f>IF('DATA ENTRY'!W637="","",'DATA ENTRY'!W637)</f>
        <v/>
      </c>
      <c r="S636" s="22" t="str">
        <f>IF('DATA ENTRY'!X637="","",'DATA ENTRY'!X637)</f>
        <v/>
      </c>
      <c r="T636" s="22" t="str">
        <f>IF('DATA ENTRY'!AA637="","",'DATA ENTRY'!AA637)</f>
        <v/>
      </c>
      <c r="U636" s="22" t="str">
        <f>IF(O636="","",SUMPRODUCT(--(D636=$D$5:$D$1071),--(F636=$F$5:$F$1071),--(E636=$E$5:$E$1071),--(O636&lt;$O$5:$O$1071))+COUNTIF($O$5:O636,O636))</f>
        <v/>
      </c>
    </row>
    <row r="637" spans="1:21">
      <c r="A637" s="22" t="str">
        <f>IF(AND(H637="",D637="",F637="",G637="",I637="",J637=""),"",SUBTOTAL(3,$B$5:B637))</f>
        <v/>
      </c>
      <c r="B637" s="74" t="str">
        <f>IF('DATA ENTRY'!B638="","",'DATA ENTRY'!B638)</f>
        <v/>
      </c>
      <c r="C637" s="74" t="str">
        <f>IF('DATA ENTRY'!C638="","",'DATA ENTRY'!C638)</f>
        <v/>
      </c>
      <c r="D637" s="74" t="str">
        <f>IF('DATA ENTRY'!E638="","",'DATA ENTRY'!E638)</f>
        <v/>
      </c>
      <c r="E637" s="22" t="str">
        <f>IF('DATA ENTRY'!G638="","",'DATA ENTRY'!G638)</f>
        <v/>
      </c>
      <c r="F637" s="22" t="str">
        <f>IF('DATA ENTRY'!F638="","",'DATA ENTRY'!F638)</f>
        <v/>
      </c>
      <c r="G637" s="148" t="str">
        <f>IF('DATA ENTRY'!H638="","",'DATA ENTRY'!H638)</f>
        <v/>
      </c>
      <c r="H637" s="148" t="str">
        <f>IF('DATA ENTRY'!I638="","",'DATA ENTRY'!I638)</f>
        <v/>
      </c>
      <c r="I637" s="22" t="str">
        <f>IF('DATA ENTRY'!N638="","",'DATA ENTRY'!N638)</f>
        <v/>
      </c>
      <c r="J637" s="147" t="str">
        <f>IF('DATA ENTRY'!O638="","",'DATA ENTRY'!O638)</f>
        <v/>
      </c>
      <c r="K637" s="22" t="str">
        <f>IF('DATA ENTRY'!P638="","",'DATA ENTRY'!P638)</f>
        <v/>
      </c>
      <c r="L637" s="147" t="str">
        <f>IF('DATA ENTRY'!Q638="","",'DATA ENTRY'!Q638)</f>
        <v/>
      </c>
      <c r="M637" s="22" t="str">
        <f>IF('DATA ENTRY'!R638="","",'DATA ENTRY'!R638)</f>
        <v/>
      </c>
      <c r="N637" s="147" t="str">
        <f>IF('DATA ENTRY'!S638="","",'DATA ENTRY'!S638)</f>
        <v/>
      </c>
      <c r="O637" s="147" t="str">
        <f t="shared" si="9"/>
        <v/>
      </c>
      <c r="P637" s="74" t="str">
        <f>IF('DATA ENTRY'!T638="","",'DATA ENTRY'!T638)</f>
        <v/>
      </c>
      <c r="Q637" s="74" t="str">
        <f>IF('DATA ENTRY'!U638="","",'DATA ENTRY'!U638)</f>
        <v/>
      </c>
      <c r="R637" s="22" t="str">
        <f>IF('DATA ENTRY'!W638="","",'DATA ENTRY'!W638)</f>
        <v/>
      </c>
      <c r="S637" s="22" t="str">
        <f>IF('DATA ENTRY'!X638="","",'DATA ENTRY'!X638)</f>
        <v/>
      </c>
      <c r="T637" s="22" t="str">
        <f>IF('DATA ENTRY'!AA638="","",'DATA ENTRY'!AA638)</f>
        <v/>
      </c>
      <c r="U637" s="22" t="str">
        <f>IF(O637="","",SUMPRODUCT(--(D637=$D$5:$D$1071),--(F637=$F$5:$F$1071),--(E637=$E$5:$E$1071),--(O637&lt;$O$5:$O$1071))+COUNTIF($O$5:O637,O637))</f>
        <v/>
      </c>
    </row>
    <row r="638" spans="1:21">
      <c r="A638" s="22" t="str">
        <f>IF(AND(H638="",D638="",F638="",G638="",I638="",J638=""),"",SUBTOTAL(3,$B$5:B638))</f>
        <v/>
      </c>
      <c r="B638" s="74" t="str">
        <f>IF('DATA ENTRY'!B639="","",'DATA ENTRY'!B639)</f>
        <v/>
      </c>
      <c r="C638" s="74" t="str">
        <f>IF('DATA ENTRY'!C639="","",'DATA ENTRY'!C639)</f>
        <v/>
      </c>
      <c r="D638" s="74" t="str">
        <f>IF('DATA ENTRY'!E639="","",'DATA ENTRY'!E639)</f>
        <v/>
      </c>
      <c r="E638" s="22" t="str">
        <f>IF('DATA ENTRY'!G639="","",'DATA ENTRY'!G639)</f>
        <v/>
      </c>
      <c r="F638" s="22" t="str">
        <f>IF('DATA ENTRY'!F639="","",'DATA ENTRY'!F639)</f>
        <v/>
      </c>
      <c r="G638" s="148" t="str">
        <f>IF('DATA ENTRY'!H639="","",'DATA ENTRY'!H639)</f>
        <v/>
      </c>
      <c r="H638" s="148" t="str">
        <f>IF('DATA ENTRY'!I639="","",'DATA ENTRY'!I639)</f>
        <v/>
      </c>
      <c r="I638" s="22" t="str">
        <f>IF('DATA ENTRY'!N639="","",'DATA ENTRY'!N639)</f>
        <v/>
      </c>
      <c r="J638" s="147" t="str">
        <f>IF('DATA ENTRY'!O639="","",'DATA ENTRY'!O639)</f>
        <v/>
      </c>
      <c r="K638" s="22" t="str">
        <f>IF('DATA ENTRY'!P639="","",'DATA ENTRY'!P639)</f>
        <v/>
      </c>
      <c r="L638" s="147" t="str">
        <f>IF('DATA ENTRY'!Q639="","",'DATA ENTRY'!Q639)</f>
        <v/>
      </c>
      <c r="M638" s="22" t="str">
        <f>IF('DATA ENTRY'!R639="","",'DATA ENTRY'!R639)</f>
        <v/>
      </c>
      <c r="N638" s="147" t="str">
        <f>IF('DATA ENTRY'!S639="","",'DATA ENTRY'!S639)</f>
        <v/>
      </c>
      <c r="O638" s="147" t="str">
        <f t="shared" si="9"/>
        <v/>
      </c>
      <c r="P638" s="74" t="str">
        <f>IF('DATA ENTRY'!T639="","",'DATA ENTRY'!T639)</f>
        <v/>
      </c>
      <c r="Q638" s="74" t="str">
        <f>IF('DATA ENTRY'!U639="","",'DATA ENTRY'!U639)</f>
        <v/>
      </c>
      <c r="R638" s="22" t="str">
        <f>IF('DATA ENTRY'!W639="","",'DATA ENTRY'!W639)</f>
        <v/>
      </c>
      <c r="S638" s="22" t="str">
        <f>IF('DATA ENTRY'!X639="","",'DATA ENTRY'!X639)</f>
        <v/>
      </c>
      <c r="T638" s="22" t="str">
        <f>IF('DATA ENTRY'!AA639="","",'DATA ENTRY'!AA639)</f>
        <v/>
      </c>
      <c r="U638" s="22" t="str">
        <f>IF(O638="","",SUMPRODUCT(--(D638=$D$5:$D$1071),--(F638=$F$5:$F$1071),--(E638=$E$5:$E$1071),--(O638&lt;$O$5:$O$1071))+COUNTIF($O$5:O638,O638))</f>
        <v/>
      </c>
    </row>
    <row r="639" spans="1:21">
      <c r="A639" s="22" t="str">
        <f>IF(AND(H639="",D639="",F639="",G639="",I639="",J639=""),"",SUBTOTAL(3,$B$5:B639))</f>
        <v/>
      </c>
      <c r="B639" s="74" t="str">
        <f>IF('DATA ENTRY'!B640="","",'DATA ENTRY'!B640)</f>
        <v/>
      </c>
      <c r="C639" s="74" t="str">
        <f>IF('DATA ENTRY'!C640="","",'DATA ENTRY'!C640)</f>
        <v/>
      </c>
      <c r="D639" s="74" t="str">
        <f>IF('DATA ENTRY'!E640="","",'DATA ENTRY'!E640)</f>
        <v/>
      </c>
      <c r="E639" s="22" t="str">
        <f>IF('DATA ENTRY'!G640="","",'DATA ENTRY'!G640)</f>
        <v/>
      </c>
      <c r="F639" s="22" t="str">
        <f>IF('DATA ENTRY'!F640="","",'DATA ENTRY'!F640)</f>
        <v/>
      </c>
      <c r="G639" s="148" t="str">
        <f>IF('DATA ENTRY'!H640="","",'DATA ENTRY'!H640)</f>
        <v/>
      </c>
      <c r="H639" s="148" t="str">
        <f>IF('DATA ENTRY'!I640="","",'DATA ENTRY'!I640)</f>
        <v/>
      </c>
      <c r="I639" s="22" t="str">
        <f>IF('DATA ENTRY'!N640="","",'DATA ENTRY'!N640)</f>
        <v/>
      </c>
      <c r="J639" s="147" t="str">
        <f>IF('DATA ENTRY'!O640="","",'DATA ENTRY'!O640)</f>
        <v/>
      </c>
      <c r="K639" s="22" t="str">
        <f>IF('DATA ENTRY'!P640="","",'DATA ENTRY'!P640)</f>
        <v/>
      </c>
      <c r="L639" s="147" t="str">
        <f>IF('DATA ENTRY'!Q640="","",'DATA ENTRY'!Q640)</f>
        <v/>
      </c>
      <c r="M639" s="22" t="str">
        <f>IF('DATA ENTRY'!R640="","",'DATA ENTRY'!R640)</f>
        <v/>
      </c>
      <c r="N639" s="147" t="str">
        <f>IF('DATA ENTRY'!S640="","",'DATA ENTRY'!S640)</f>
        <v/>
      </c>
      <c r="O639" s="147" t="str">
        <f t="shared" si="9"/>
        <v/>
      </c>
      <c r="P639" s="74" t="str">
        <f>IF('DATA ENTRY'!T640="","",'DATA ENTRY'!T640)</f>
        <v/>
      </c>
      <c r="Q639" s="74" t="str">
        <f>IF('DATA ENTRY'!U640="","",'DATA ENTRY'!U640)</f>
        <v/>
      </c>
      <c r="R639" s="22" t="str">
        <f>IF('DATA ENTRY'!W640="","",'DATA ENTRY'!W640)</f>
        <v/>
      </c>
      <c r="S639" s="22" t="str">
        <f>IF('DATA ENTRY'!X640="","",'DATA ENTRY'!X640)</f>
        <v/>
      </c>
      <c r="T639" s="22" t="str">
        <f>IF('DATA ENTRY'!AA640="","",'DATA ENTRY'!AA640)</f>
        <v/>
      </c>
      <c r="U639" s="22" t="str">
        <f>IF(O639="","",SUMPRODUCT(--(D639=$D$5:$D$1071),--(F639=$F$5:$F$1071),--(E639=$E$5:$E$1071),--(O639&lt;$O$5:$O$1071))+COUNTIF($O$5:O639,O639))</f>
        <v/>
      </c>
    </row>
    <row r="640" spans="1:21">
      <c r="A640" s="22" t="str">
        <f>IF(AND(H640="",D640="",F640="",G640="",I640="",J640=""),"",SUBTOTAL(3,$B$5:B640))</f>
        <v/>
      </c>
      <c r="B640" s="74" t="str">
        <f>IF('DATA ENTRY'!B641="","",'DATA ENTRY'!B641)</f>
        <v/>
      </c>
      <c r="C640" s="74" t="str">
        <f>IF('DATA ENTRY'!C641="","",'DATA ENTRY'!C641)</f>
        <v/>
      </c>
      <c r="D640" s="74" t="str">
        <f>IF('DATA ENTRY'!E641="","",'DATA ENTRY'!E641)</f>
        <v/>
      </c>
      <c r="E640" s="22" t="str">
        <f>IF('DATA ENTRY'!G641="","",'DATA ENTRY'!G641)</f>
        <v/>
      </c>
      <c r="F640" s="22" t="str">
        <f>IF('DATA ENTRY'!F641="","",'DATA ENTRY'!F641)</f>
        <v/>
      </c>
      <c r="G640" s="148" t="str">
        <f>IF('DATA ENTRY'!H641="","",'DATA ENTRY'!H641)</f>
        <v/>
      </c>
      <c r="H640" s="148" t="str">
        <f>IF('DATA ENTRY'!I641="","",'DATA ENTRY'!I641)</f>
        <v/>
      </c>
      <c r="I640" s="22" t="str">
        <f>IF('DATA ENTRY'!N641="","",'DATA ENTRY'!N641)</f>
        <v/>
      </c>
      <c r="J640" s="147" t="str">
        <f>IF('DATA ENTRY'!O641="","",'DATA ENTRY'!O641)</f>
        <v/>
      </c>
      <c r="K640" s="22" t="str">
        <f>IF('DATA ENTRY'!P641="","",'DATA ENTRY'!P641)</f>
        <v/>
      </c>
      <c r="L640" s="147" t="str">
        <f>IF('DATA ENTRY'!Q641="","",'DATA ENTRY'!Q641)</f>
        <v/>
      </c>
      <c r="M640" s="22" t="str">
        <f>IF('DATA ENTRY'!R641="","",'DATA ENTRY'!R641)</f>
        <v/>
      </c>
      <c r="N640" s="147" t="str">
        <f>IF('DATA ENTRY'!S641="","",'DATA ENTRY'!S641)</f>
        <v/>
      </c>
      <c r="O640" s="147" t="str">
        <f t="shared" si="9"/>
        <v/>
      </c>
      <c r="P640" s="74" t="str">
        <f>IF('DATA ENTRY'!T641="","",'DATA ENTRY'!T641)</f>
        <v/>
      </c>
      <c r="Q640" s="74" t="str">
        <f>IF('DATA ENTRY'!U641="","",'DATA ENTRY'!U641)</f>
        <v/>
      </c>
      <c r="R640" s="22" t="str">
        <f>IF('DATA ENTRY'!W641="","",'DATA ENTRY'!W641)</f>
        <v/>
      </c>
      <c r="S640" s="22" t="str">
        <f>IF('DATA ENTRY'!X641="","",'DATA ENTRY'!X641)</f>
        <v/>
      </c>
      <c r="T640" s="22" t="str">
        <f>IF('DATA ENTRY'!AA641="","",'DATA ENTRY'!AA641)</f>
        <v/>
      </c>
      <c r="U640" s="22" t="str">
        <f>IF(O640="","",SUMPRODUCT(--(D640=$D$5:$D$1071),--(F640=$F$5:$F$1071),--(E640=$E$5:$E$1071),--(O640&lt;$O$5:$O$1071))+COUNTIF($O$5:O640,O640))</f>
        <v/>
      </c>
    </row>
    <row r="641" spans="1:21">
      <c r="A641" s="22" t="str">
        <f>IF(AND(H641="",D641="",F641="",G641="",I641="",J641=""),"",SUBTOTAL(3,$B$5:B641))</f>
        <v/>
      </c>
      <c r="B641" s="74" t="str">
        <f>IF('DATA ENTRY'!B642="","",'DATA ENTRY'!B642)</f>
        <v/>
      </c>
      <c r="C641" s="74" t="str">
        <f>IF('DATA ENTRY'!C642="","",'DATA ENTRY'!C642)</f>
        <v/>
      </c>
      <c r="D641" s="74" t="str">
        <f>IF('DATA ENTRY'!E642="","",'DATA ENTRY'!E642)</f>
        <v/>
      </c>
      <c r="E641" s="22" t="str">
        <f>IF('DATA ENTRY'!G642="","",'DATA ENTRY'!G642)</f>
        <v/>
      </c>
      <c r="F641" s="22" t="str">
        <f>IF('DATA ENTRY'!F642="","",'DATA ENTRY'!F642)</f>
        <v/>
      </c>
      <c r="G641" s="148" t="str">
        <f>IF('DATA ENTRY'!H642="","",'DATA ENTRY'!H642)</f>
        <v/>
      </c>
      <c r="H641" s="148" t="str">
        <f>IF('DATA ENTRY'!I642="","",'DATA ENTRY'!I642)</f>
        <v/>
      </c>
      <c r="I641" s="22" t="str">
        <f>IF('DATA ENTRY'!N642="","",'DATA ENTRY'!N642)</f>
        <v/>
      </c>
      <c r="J641" s="147" t="str">
        <f>IF('DATA ENTRY'!O642="","",'DATA ENTRY'!O642)</f>
        <v/>
      </c>
      <c r="K641" s="22" t="str">
        <f>IF('DATA ENTRY'!P642="","",'DATA ENTRY'!P642)</f>
        <v/>
      </c>
      <c r="L641" s="147" t="str">
        <f>IF('DATA ENTRY'!Q642="","",'DATA ENTRY'!Q642)</f>
        <v/>
      </c>
      <c r="M641" s="22" t="str">
        <f>IF('DATA ENTRY'!R642="","",'DATA ENTRY'!R642)</f>
        <v/>
      </c>
      <c r="N641" s="147" t="str">
        <f>IF('DATA ENTRY'!S642="","",'DATA ENTRY'!S642)</f>
        <v/>
      </c>
      <c r="O641" s="147" t="str">
        <f t="shared" si="9"/>
        <v/>
      </c>
      <c r="P641" s="74" t="str">
        <f>IF('DATA ENTRY'!T642="","",'DATA ENTRY'!T642)</f>
        <v/>
      </c>
      <c r="Q641" s="74" t="str">
        <f>IF('DATA ENTRY'!U642="","",'DATA ENTRY'!U642)</f>
        <v/>
      </c>
      <c r="R641" s="22" t="str">
        <f>IF('DATA ENTRY'!W642="","",'DATA ENTRY'!W642)</f>
        <v/>
      </c>
      <c r="S641" s="22" t="str">
        <f>IF('DATA ENTRY'!X642="","",'DATA ENTRY'!X642)</f>
        <v/>
      </c>
      <c r="T641" s="22" t="str">
        <f>IF('DATA ENTRY'!AA642="","",'DATA ENTRY'!AA642)</f>
        <v/>
      </c>
      <c r="U641" s="22" t="str">
        <f>IF(O641="","",SUMPRODUCT(--(D641=$D$5:$D$1071),--(F641=$F$5:$F$1071),--(E641=$E$5:$E$1071),--(O641&lt;$O$5:$O$1071))+COUNTIF($O$5:O641,O641))</f>
        <v/>
      </c>
    </row>
    <row r="642" spans="1:21">
      <c r="A642" s="22" t="str">
        <f>IF(AND(H642="",D642="",F642="",G642="",I642="",J642=""),"",SUBTOTAL(3,$B$5:B642))</f>
        <v/>
      </c>
      <c r="B642" s="74" t="str">
        <f>IF('DATA ENTRY'!B643="","",'DATA ENTRY'!B643)</f>
        <v/>
      </c>
      <c r="C642" s="74" t="str">
        <f>IF('DATA ENTRY'!C643="","",'DATA ENTRY'!C643)</f>
        <v/>
      </c>
      <c r="D642" s="74" t="str">
        <f>IF('DATA ENTRY'!E643="","",'DATA ENTRY'!E643)</f>
        <v/>
      </c>
      <c r="E642" s="22" t="str">
        <f>IF('DATA ENTRY'!G643="","",'DATA ENTRY'!G643)</f>
        <v/>
      </c>
      <c r="F642" s="22" t="str">
        <f>IF('DATA ENTRY'!F643="","",'DATA ENTRY'!F643)</f>
        <v/>
      </c>
      <c r="G642" s="148" t="str">
        <f>IF('DATA ENTRY'!H643="","",'DATA ENTRY'!H643)</f>
        <v/>
      </c>
      <c r="H642" s="148" t="str">
        <f>IF('DATA ENTRY'!I643="","",'DATA ENTRY'!I643)</f>
        <v/>
      </c>
      <c r="I642" s="22" t="str">
        <f>IF('DATA ENTRY'!N643="","",'DATA ENTRY'!N643)</f>
        <v/>
      </c>
      <c r="J642" s="147" t="str">
        <f>IF('DATA ENTRY'!O643="","",'DATA ENTRY'!O643)</f>
        <v/>
      </c>
      <c r="K642" s="22" t="str">
        <f>IF('DATA ENTRY'!P643="","",'DATA ENTRY'!P643)</f>
        <v/>
      </c>
      <c r="L642" s="147" t="str">
        <f>IF('DATA ENTRY'!Q643="","",'DATA ENTRY'!Q643)</f>
        <v/>
      </c>
      <c r="M642" s="22" t="str">
        <f>IF('DATA ENTRY'!R643="","",'DATA ENTRY'!R643)</f>
        <v/>
      </c>
      <c r="N642" s="147" t="str">
        <f>IF('DATA ENTRY'!S643="","",'DATA ENTRY'!S643)</f>
        <v/>
      </c>
      <c r="O642" s="147" t="str">
        <f t="shared" si="9"/>
        <v/>
      </c>
      <c r="P642" s="74" t="str">
        <f>IF('DATA ENTRY'!T643="","",'DATA ENTRY'!T643)</f>
        <v/>
      </c>
      <c r="Q642" s="74" t="str">
        <f>IF('DATA ENTRY'!U643="","",'DATA ENTRY'!U643)</f>
        <v/>
      </c>
      <c r="R642" s="22" t="str">
        <f>IF('DATA ENTRY'!W643="","",'DATA ENTRY'!W643)</f>
        <v/>
      </c>
      <c r="S642" s="22" t="str">
        <f>IF('DATA ENTRY'!X643="","",'DATA ENTRY'!X643)</f>
        <v/>
      </c>
      <c r="T642" s="22" t="str">
        <f>IF('DATA ENTRY'!AA643="","",'DATA ENTRY'!AA643)</f>
        <v/>
      </c>
      <c r="U642" s="22" t="str">
        <f>IF(O642="","",SUMPRODUCT(--(D642=$D$5:$D$1071),--(F642=$F$5:$F$1071),--(E642=$E$5:$E$1071),--(O642&lt;$O$5:$O$1071))+COUNTIF($O$5:O642,O642))</f>
        <v/>
      </c>
    </row>
    <row r="643" spans="1:21">
      <c r="A643" s="22" t="str">
        <f>IF(AND(H643="",D643="",F643="",G643="",I643="",J643=""),"",SUBTOTAL(3,$B$5:B643))</f>
        <v/>
      </c>
      <c r="B643" s="74" t="str">
        <f>IF('DATA ENTRY'!B644="","",'DATA ENTRY'!B644)</f>
        <v/>
      </c>
      <c r="C643" s="74" t="str">
        <f>IF('DATA ENTRY'!C644="","",'DATA ENTRY'!C644)</f>
        <v/>
      </c>
      <c r="D643" s="74" t="str">
        <f>IF('DATA ENTRY'!E644="","",'DATA ENTRY'!E644)</f>
        <v/>
      </c>
      <c r="E643" s="22" t="str">
        <f>IF('DATA ENTRY'!G644="","",'DATA ENTRY'!G644)</f>
        <v/>
      </c>
      <c r="F643" s="22" t="str">
        <f>IF('DATA ENTRY'!F644="","",'DATA ENTRY'!F644)</f>
        <v/>
      </c>
      <c r="G643" s="148" t="str">
        <f>IF('DATA ENTRY'!H644="","",'DATA ENTRY'!H644)</f>
        <v/>
      </c>
      <c r="H643" s="148" t="str">
        <f>IF('DATA ENTRY'!I644="","",'DATA ENTRY'!I644)</f>
        <v/>
      </c>
      <c r="I643" s="22" t="str">
        <f>IF('DATA ENTRY'!N644="","",'DATA ENTRY'!N644)</f>
        <v/>
      </c>
      <c r="J643" s="147" t="str">
        <f>IF('DATA ENTRY'!O644="","",'DATA ENTRY'!O644)</f>
        <v/>
      </c>
      <c r="K643" s="22" t="str">
        <f>IF('DATA ENTRY'!P644="","",'DATA ENTRY'!P644)</f>
        <v/>
      </c>
      <c r="L643" s="147" t="str">
        <f>IF('DATA ENTRY'!Q644="","",'DATA ENTRY'!Q644)</f>
        <v/>
      </c>
      <c r="M643" s="22" t="str">
        <f>IF('DATA ENTRY'!R644="","",'DATA ENTRY'!R644)</f>
        <v/>
      </c>
      <c r="N643" s="147" t="str">
        <f>IF('DATA ENTRY'!S644="","",'DATA ENTRY'!S644)</f>
        <v/>
      </c>
      <c r="O643" s="147" t="str">
        <f t="shared" si="9"/>
        <v/>
      </c>
      <c r="P643" s="74" t="str">
        <f>IF('DATA ENTRY'!T644="","",'DATA ENTRY'!T644)</f>
        <v/>
      </c>
      <c r="Q643" s="74" t="str">
        <f>IF('DATA ENTRY'!U644="","",'DATA ENTRY'!U644)</f>
        <v/>
      </c>
      <c r="R643" s="22" t="str">
        <f>IF('DATA ENTRY'!W644="","",'DATA ENTRY'!W644)</f>
        <v/>
      </c>
      <c r="S643" s="22" t="str">
        <f>IF('DATA ENTRY'!X644="","",'DATA ENTRY'!X644)</f>
        <v/>
      </c>
      <c r="T643" s="22" t="str">
        <f>IF('DATA ENTRY'!AA644="","",'DATA ENTRY'!AA644)</f>
        <v/>
      </c>
      <c r="U643" s="22" t="str">
        <f>IF(O643="","",SUMPRODUCT(--(D643=$D$5:$D$1071),--(F643=$F$5:$F$1071),--(E643=$E$5:$E$1071),--(O643&lt;$O$5:$O$1071))+COUNTIF($O$5:O643,O643))</f>
        <v/>
      </c>
    </row>
    <row r="644" spans="1:21">
      <c r="A644" s="22" t="str">
        <f>IF(AND(H644="",D644="",F644="",G644="",I644="",J644=""),"",SUBTOTAL(3,$B$5:B644))</f>
        <v/>
      </c>
      <c r="B644" s="74" t="str">
        <f>IF('DATA ENTRY'!B645="","",'DATA ENTRY'!B645)</f>
        <v/>
      </c>
      <c r="C644" s="74" t="str">
        <f>IF('DATA ENTRY'!C645="","",'DATA ENTRY'!C645)</f>
        <v/>
      </c>
      <c r="D644" s="74" t="str">
        <f>IF('DATA ENTRY'!E645="","",'DATA ENTRY'!E645)</f>
        <v/>
      </c>
      <c r="E644" s="22" t="str">
        <f>IF('DATA ENTRY'!G645="","",'DATA ENTRY'!G645)</f>
        <v/>
      </c>
      <c r="F644" s="22" t="str">
        <f>IF('DATA ENTRY'!F645="","",'DATA ENTRY'!F645)</f>
        <v/>
      </c>
      <c r="G644" s="148" t="str">
        <f>IF('DATA ENTRY'!H645="","",'DATA ENTRY'!H645)</f>
        <v/>
      </c>
      <c r="H644" s="148" t="str">
        <f>IF('DATA ENTRY'!I645="","",'DATA ENTRY'!I645)</f>
        <v/>
      </c>
      <c r="I644" s="22" t="str">
        <f>IF('DATA ENTRY'!N645="","",'DATA ENTRY'!N645)</f>
        <v/>
      </c>
      <c r="J644" s="147" t="str">
        <f>IF('DATA ENTRY'!O645="","",'DATA ENTRY'!O645)</f>
        <v/>
      </c>
      <c r="K644" s="22" t="str">
        <f>IF('DATA ENTRY'!P645="","",'DATA ENTRY'!P645)</f>
        <v/>
      </c>
      <c r="L644" s="147" t="str">
        <f>IF('DATA ENTRY'!Q645="","",'DATA ENTRY'!Q645)</f>
        <v/>
      </c>
      <c r="M644" s="22" t="str">
        <f>IF('DATA ENTRY'!R645="","",'DATA ENTRY'!R645)</f>
        <v/>
      </c>
      <c r="N644" s="147" t="str">
        <f>IF('DATA ENTRY'!S645="","",'DATA ENTRY'!S645)</f>
        <v/>
      </c>
      <c r="O644" s="147" t="str">
        <f t="shared" si="9"/>
        <v/>
      </c>
      <c r="P644" s="74" t="str">
        <f>IF('DATA ENTRY'!T645="","",'DATA ENTRY'!T645)</f>
        <v/>
      </c>
      <c r="Q644" s="74" t="str">
        <f>IF('DATA ENTRY'!U645="","",'DATA ENTRY'!U645)</f>
        <v/>
      </c>
      <c r="R644" s="22" t="str">
        <f>IF('DATA ENTRY'!W645="","",'DATA ENTRY'!W645)</f>
        <v/>
      </c>
      <c r="S644" s="22" t="str">
        <f>IF('DATA ENTRY'!X645="","",'DATA ENTRY'!X645)</f>
        <v/>
      </c>
      <c r="T644" s="22" t="str">
        <f>IF('DATA ENTRY'!AA645="","",'DATA ENTRY'!AA645)</f>
        <v/>
      </c>
      <c r="U644" s="22" t="str">
        <f>IF(O644="","",SUMPRODUCT(--(D644=$D$5:$D$1071),--(F644=$F$5:$F$1071),--(E644=$E$5:$E$1071),--(O644&lt;$O$5:$O$1071))+COUNTIF($O$5:O644,O644))</f>
        <v/>
      </c>
    </row>
    <row r="645" spans="1:21">
      <c r="A645" s="22" t="str">
        <f>IF(AND(H645="",D645="",F645="",G645="",I645="",J645=""),"",SUBTOTAL(3,$B$5:B645))</f>
        <v/>
      </c>
      <c r="B645" s="74" t="str">
        <f>IF('DATA ENTRY'!B646="","",'DATA ENTRY'!B646)</f>
        <v/>
      </c>
      <c r="C645" s="74" t="str">
        <f>IF('DATA ENTRY'!C646="","",'DATA ENTRY'!C646)</f>
        <v/>
      </c>
      <c r="D645" s="74" t="str">
        <f>IF('DATA ENTRY'!E646="","",'DATA ENTRY'!E646)</f>
        <v/>
      </c>
      <c r="E645" s="22" t="str">
        <f>IF('DATA ENTRY'!G646="","",'DATA ENTRY'!G646)</f>
        <v/>
      </c>
      <c r="F645" s="22" t="str">
        <f>IF('DATA ENTRY'!F646="","",'DATA ENTRY'!F646)</f>
        <v/>
      </c>
      <c r="G645" s="148" t="str">
        <f>IF('DATA ENTRY'!H646="","",'DATA ENTRY'!H646)</f>
        <v/>
      </c>
      <c r="H645" s="148" t="str">
        <f>IF('DATA ENTRY'!I646="","",'DATA ENTRY'!I646)</f>
        <v/>
      </c>
      <c r="I645" s="22" t="str">
        <f>IF('DATA ENTRY'!N646="","",'DATA ENTRY'!N646)</f>
        <v/>
      </c>
      <c r="J645" s="147" t="str">
        <f>IF('DATA ENTRY'!O646="","",'DATA ENTRY'!O646)</f>
        <v/>
      </c>
      <c r="K645" s="22" t="str">
        <f>IF('DATA ENTRY'!P646="","",'DATA ENTRY'!P646)</f>
        <v/>
      </c>
      <c r="L645" s="147" t="str">
        <f>IF('DATA ENTRY'!Q646="","",'DATA ENTRY'!Q646)</f>
        <v/>
      </c>
      <c r="M645" s="22" t="str">
        <f>IF('DATA ENTRY'!R646="","",'DATA ENTRY'!R646)</f>
        <v/>
      </c>
      <c r="N645" s="147" t="str">
        <f>IF('DATA ENTRY'!S646="","",'DATA ENTRY'!S646)</f>
        <v/>
      </c>
      <c r="O645" s="147" t="str">
        <f t="shared" si="9"/>
        <v/>
      </c>
      <c r="P645" s="74" t="str">
        <f>IF('DATA ENTRY'!T646="","",'DATA ENTRY'!T646)</f>
        <v/>
      </c>
      <c r="Q645" s="74" t="str">
        <f>IF('DATA ENTRY'!U646="","",'DATA ENTRY'!U646)</f>
        <v/>
      </c>
      <c r="R645" s="22" t="str">
        <f>IF('DATA ENTRY'!W646="","",'DATA ENTRY'!W646)</f>
        <v/>
      </c>
      <c r="S645" s="22" t="str">
        <f>IF('DATA ENTRY'!X646="","",'DATA ENTRY'!X646)</f>
        <v/>
      </c>
      <c r="T645" s="22" t="str">
        <f>IF('DATA ENTRY'!AA646="","",'DATA ENTRY'!AA646)</f>
        <v/>
      </c>
      <c r="U645" s="22" t="str">
        <f>IF(O645="","",SUMPRODUCT(--(D645=$D$5:$D$1071),--(F645=$F$5:$F$1071),--(E645=$E$5:$E$1071),--(O645&lt;$O$5:$O$1071))+COUNTIF($O$5:O645,O645))</f>
        <v/>
      </c>
    </row>
    <row r="646" spans="1:21">
      <c r="A646" s="22" t="str">
        <f>IF(AND(H646="",D646="",F646="",G646="",I646="",J646=""),"",SUBTOTAL(3,$B$5:B646))</f>
        <v/>
      </c>
      <c r="B646" s="74" t="str">
        <f>IF('DATA ENTRY'!B647="","",'DATA ENTRY'!B647)</f>
        <v/>
      </c>
      <c r="C646" s="74" t="str">
        <f>IF('DATA ENTRY'!C647="","",'DATA ENTRY'!C647)</f>
        <v/>
      </c>
      <c r="D646" s="74" t="str">
        <f>IF('DATA ENTRY'!E647="","",'DATA ENTRY'!E647)</f>
        <v/>
      </c>
      <c r="E646" s="22" t="str">
        <f>IF('DATA ENTRY'!G647="","",'DATA ENTRY'!G647)</f>
        <v/>
      </c>
      <c r="F646" s="22" t="str">
        <f>IF('DATA ENTRY'!F647="","",'DATA ENTRY'!F647)</f>
        <v/>
      </c>
      <c r="G646" s="148" t="str">
        <f>IF('DATA ENTRY'!H647="","",'DATA ENTRY'!H647)</f>
        <v/>
      </c>
      <c r="H646" s="148" t="str">
        <f>IF('DATA ENTRY'!I647="","",'DATA ENTRY'!I647)</f>
        <v/>
      </c>
      <c r="I646" s="22" t="str">
        <f>IF('DATA ENTRY'!N647="","",'DATA ENTRY'!N647)</f>
        <v/>
      </c>
      <c r="J646" s="147" t="str">
        <f>IF('DATA ENTRY'!O647="","",'DATA ENTRY'!O647)</f>
        <v/>
      </c>
      <c r="K646" s="22" t="str">
        <f>IF('DATA ENTRY'!P647="","",'DATA ENTRY'!P647)</f>
        <v/>
      </c>
      <c r="L646" s="147" t="str">
        <f>IF('DATA ENTRY'!Q647="","",'DATA ENTRY'!Q647)</f>
        <v/>
      </c>
      <c r="M646" s="22" t="str">
        <f>IF('DATA ENTRY'!R647="","",'DATA ENTRY'!R647)</f>
        <v/>
      </c>
      <c r="N646" s="147" t="str">
        <f>IF('DATA ENTRY'!S647="","",'DATA ENTRY'!S647)</f>
        <v/>
      </c>
      <c r="O646" s="147" t="str">
        <f t="shared" ref="O646:O709" si="10">IFERROR(IF(J646="","",SUM(J646*75%+L646*25%)),"")</f>
        <v/>
      </c>
      <c r="P646" s="74" t="str">
        <f>IF('DATA ENTRY'!T647="","",'DATA ENTRY'!T647)</f>
        <v/>
      </c>
      <c r="Q646" s="74" t="str">
        <f>IF('DATA ENTRY'!U647="","",'DATA ENTRY'!U647)</f>
        <v/>
      </c>
      <c r="R646" s="22" t="str">
        <f>IF('DATA ENTRY'!W647="","",'DATA ENTRY'!W647)</f>
        <v/>
      </c>
      <c r="S646" s="22" t="str">
        <f>IF('DATA ENTRY'!X647="","",'DATA ENTRY'!X647)</f>
        <v/>
      </c>
      <c r="T646" s="22" t="str">
        <f>IF('DATA ENTRY'!AA647="","",'DATA ENTRY'!AA647)</f>
        <v/>
      </c>
      <c r="U646" s="22" t="str">
        <f>IF(O646="","",SUMPRODUCT(--(D646=$D$5:$D$1071),--(F646=$F$5:$F$1071),--(E646=$E$5:$E$1071),--(O646&lt;$O$5:$O$1071))+COUNTIF($O$5:O646,O646))</f>
        <v/>
      </c>
    </row>
    <row r="647" spans="1:21">
      <c r="A647" s="22" t="str">
        <f>IF(AND(H647="",D647="",F647="",G647="",I647="",J647=""),"",SUBTOTAL(3,$B$5:B647))</f>
        <v/>
      </c>
      <c r="B647" s="74" t="str">
        <f>IF('DATA ENTRY'!B648="","",'DATA ENTRY'!B648)</f>
        <v/>
      </c>
      <c r="C647" s="74" t="str">
        <f>IF('DATA ENTRY'!C648="","",'DATA ENTRY'!C648)</f>
        <v/>
      </c>
      <c r="D647" s="74" t="str">
        <f>IF('DATA ENTRY'!E648="","",'DATA ENTRY'!E648)</f>
        <v/>
      </c>
      <c r="E647" s="22" t="str">
        <f>IF('DATA ENTRY'!G648="","",'DATA ENTRY'!G648)</f>
        <v/>
      </c>
      <c r="F647" s="22" t="str">
        <f>IF('DATA ENTRY'!F648="","",'DATA ENTRY'!F648)</f>
        <v/>
      </c>
      <c r="G647" s="148" t="str">
        <f>IF('DATA ENTRY'!H648="","",'DATA ENTRY'!H648)</f>
        <v/>
      </c>
      <c r="H647" s="148" t="str">
        <f>IF('DATA ENTRY'!I648="","",'DATA ENTRY'!I648)</f>
        <v/>
      </c>
      <c r="I647" s="22" t="str">
        <f>IF('DATA ENTRY'!N648="","",'DATA ENTRY'!N648)</f>
        <v/>
      </c>
      <c r="J647" s="147" t="str">
        <f>IF('DATA ENTRY'!O648="","",'DATA ENTRY'!O648)</f>
        <v/>
      </c>
      <c r="K647" s="22" t="str">
        <f>IF('DATA ENTRY'!P648="","",'DATA ENTRY'!P648)</f>
        <v/>
      </c>
      <c r="L647" s="147" t="str">
        <f>IF('DATA ENTRY'!Q648="","",'DATA ENTRY'!Q648)</f>
        <v/>
      </c>
      <c r="M647" s="22" t="str">
        <f>IF('DATA ENTRY'!R648="","",'DATA ENTRY'!R648)</f>
        <v/>
      </c>
      <c r="N647" s="147" t="str">
        <f>IF('DATA ENTRY'!S648="","",'DATA ENTRY'!S648)</f>
        <v/>
      </c>
      <c r="O647" s="147" t="str">
        <f t="shared" si="10"/>
        <v/>
      </c>
      <c r="P647" s="74" t="str">
        <f>IF('DATA ENTRY'!T648="","",'DATA ENTRY'!T648)</f>
        <v/>
      </c>
      <c r="Q647" s="74" t="str">
        <f>IF('DATA ENTRY'!U648="","",'DATA ENTRY'!U648)</f>
        <v/>
      </c>
      <c r="R647" s="22" t="str">
        <f>IF('DATA ENTRY'!W648="","",'DATA ENTRY'!W648)</f>
        <v/>
      </c>
      <c r="S647" s="22" t="str">
        <f>IF('DATA ENTRY'!X648="","",'DATA ENTRY'!X648)</f>
        <v/>
      </c>
      <c r="T647" s="22" t="str">
        <f>IF('DATA ENTRY'!AA648="","",'DATA ENTRY'!AA648)</f>
        <v/>
      </c>
      <c r="U647" s="22" t="str">
        <f>IF(O647="","",SUMPRODUCT(--(D647=$D$5:$D$1071),--(F647=$F$5:$F$1071),--(E647=$E$5:$E$1071),--(O647&lt;$O$5:$O$1071))+COUNTIF($O$5:O647,O647))</f>
        <v/>
      </c>
    </row>
    <row r="648" spans="1:21">
      <c r="A648" s="22" t="str">
        <f>IF(AND(H648="",D648="",F648="",G648="",I648="",J648=""),"",SUBTOTAL(3,$B$5:B648))</f>
        <v/>
      </c>
      <c r="B648" s="74" t="str">
        <f>IF('DATA ENTRY'!B649="","",'DATA ENTRY'!B649)</f>
        <v/>
      </c>
      <c r="C648" s="74" t="str">
        <f>IF('DATA ENTRY'!C649="","",'DATA ENTRY'!C649)</f>
        <v/>
      </c>
      <c r="D648" s="74" t="str">
        <f>IF('DATA ENTRY'!E649="","",'DATA ENTRY'!E649)</f>
        <v/>
      </c>
      <c r="E648" s="22" t="str">
        <f>IF('DATA ENTRY'!G649="","",'DATA ENTRY'!G649)</f>
        <v/>
      </c>
      <c r="F648" s="22" t="str">
        <f>IF('DATA ENTRY'!F649="","",'DATA ENTRY'!F649)</f>
        <v/>
      </c>
      <c r="G648" s="148" t="str">
        <f>IF('DATA ENTRY'!H649="","",'DATA ENTRY'!H649)</f>
        <v/>
      </c>
      <c r="H648" s="148" t="str">
        <f>IF('DATA ENTRY'!I649="","",'DATA ENTRY'!I649)</f>
        <v/>
      </c>
      <c r="I648" s="22" t="str">
        <f>IF('DATA ENTRY'!N649="","",'DATA ENTRY'!N649)</f>
        <v/>
      </c>
      <c r="J648" s="147" t="str">
        <f>IF('DATA ENTRY'!O649="","",'DATA ENTRY'!O649)</f>
        <v/>
      </c>
      <c r="K648" s="22" t="str">
        <f>IF('DATA ENTRY'!P649="","",'DATA ENTRY'!P649)</f>
        <v/>
      </c>
      <c r="L648" s="147" t="str">
        <f>IF('DATA ENTRY'!Q649="","",'DATA ENTRY'!Q649)</f>
        <v/>
      </c>
      <c r="M648" s="22" t="str">
        <f>IF('DATA ENTRY'!R649="","",'DATA ENTRY'!R649)</f>
        <v/>
      </c>
      <c r="N648" s="147" t="str">
        <f>IF('DATA ENTRY'!S649="","",'DATA ENTRY'!S649)</f>
        <v/>
      </c>
      <c r="O648" s="147" t="str">
        <f t="shared" si="10"/>
        <v/>
      </c>
      <c r="P648" s="74" t="str">
        <f>IF('DATA ENTRY'!T649="","",'DATA ENTRY'!T649)</f>
        <v/>
      </c>
      <c r="Q648" s="74" t="str">
        <f>IF('DATA ENTRY'!U649="","",'DATA ENTRY'!U649)</f>
        <v/>
      </c>
      <c r="R648" s="22" t="str">
        <f>IF('DATA ENTRY'!W649="","",'DATA ENTRY'!W649)</f>
        <v/>
      </c>
      <c r="S648" s="22" t="str">
        <f>IF('DATA ENTRY'!X649="","",'DATA ENTRY'!X649)</f>
        <v/>
      </c>
      <c r="T648" s="22" t="str">
        <f>IF('DATA ENTRY'!AA649="","",'DATA ENTRY'!AA649)</f>
        <v/>
      </c>
      <c r="U648" s="22" t="str">
        <f>IF(O648="","",SUMPRODUCT(--(D648=$D$5:$D$1071),--(F648=$F$5:$F$1071),--(E648=$E$5:$E$1071),--(O648&lt;$O$5:$O$1071))+COUNTIF($O$5:O648,O648))</f>
        <v/>
      </c>
    </row>
    <row r="649" spans="1:21">
      <c r="A649" s="22" t="str">
        <f>IF(AND(H649="",D649="",F649="",G649="",I649="",J649=""),"",SUBTOTAL(3,$B$5:B649))</f>
        <v/>
      </c>
      <c r="B649" s="74" t="str">
        <f>IF('DATA ENTRY'!B650="","",'DATA ENTRY'!B650)</f>
        <v/>
      </c>
      <c r="C649" s="74" t="str">
        <f>IF('DATA ENTRY'!C650="","",'DATA ENTRY'!C650)</f>
        <v/>
      </c>
      <c r="D649" s="74" t="str">
        <f>IF('DATA ENTRY'!E650="","",'DATA ENTRY'!E650)</f>
        <v/>
      </c>
      <c r="E649" s="22" t="str">
        <f>IF('DATA ENTRY'!G650="","",'DATA ENTRY'!G650)</f>
        <v/>
      </c>
      <c r="F649" s="22" t="str">
        <f>IF('DATA ENTRY'!F650="","",'DATA ENTRY'!F650)</f>
        <v/>
      </c>
      <c r="G649" s="148" t="str">
        <f>IF('DATA ENTRY'!H650="","",'DATA ENTRY'!H650)</f>
        <v/>
      </c>
      <c r="H649" s="148" t="str">
        <f>IF('DATA ENTRY'!I650="","",'DATA ENTRY'!I650)</f>
        <v/>
      </c>
      <c r="I649" s="22" t="str">
        <f>IF('DATA ENTRY'!N650="","",'DATA ENTRY'!N650)</f>
        <v/>
      </c>
      <c r="J649" s="147" t="str">
        <f>IF('DATA ENTRY'!O650="","",'DATA ENTRY'!O650)</f>
        <v/>
      </c>
      <c r="K649" s="22" t="str">
        <f>IF('DATA ENTRY'!P650="","",'DATA ENTRY'!P650)</f>
        <v/>
      </c>
      <c r="L649" s="147" t="str">
        <f>IF('DATA ENTRY'!Q650="","",'DATA ENTRY'!Q650)</f>
        <v/>
      </c>
      <c r="M649" s="22" t="str">
        <f>IF('DATA ENTRY'!R650="","",'DATA ENTRY'!R650)</f>
        <v/>
      </c>
      <c r="N649" s="147" t="str">
        <f>IF('DATA ENTRY'!S650="","",'DATA ENTRY'!S650)</f>
        <v/>
      </c>
      <c r="O649" s="147" t="str">
        <f t="shared" si="10"/>
        <v/>
      </c>
      <c r="P649" s="74" t="str">
        <f>IF('DATA ENTRY'!T650="","",'DATA ENTRY'!T650)</f>
        <v/>
      </c>
      <c r="Q649" s="74" t="str">
        <f>IF('DATA ENTRY'!U650="","",'DATA ENTRY'!U650)</f>
        <v/>
      </c>
      <c r="R649" s="22" t="str">
        <f>IF('DATA ENTRY'!W650="","",'DATA ENTRY'!W650)</f>
        <v/>
      </c>
      <c r="S649" s="22" t="str">
        <f>IF('DATA ENTRY'!X650="","",'DATA ENTRY'!X650)</f>
        <v/>
      </c>
      <c r="T649" s="22" t="str">
        <f>IF('DATA ENTRY'!AA650="","",'DATA ENTRY'!AA650)</f>
        <v/>
      </c>
      <c r="U649" s="22" t="str">
        <f>IF(O649="","",SUMPRODUCT(--(D649=$D$5:$D$1071),--(F649=$F$5:$F$1071),--(E649=$E$5:$E$1071),--(O649&lt;$O$5:$O$1071))+COUNTIF($O$5:O649,O649))</f>
        <v/>
      </c>
    </row>
    <row r="650" spans="1:21">
      <c r="A650" s="22" t="str">
        <f>IF(AND(H650="",D650="",F650="",G650="",I650="",J650=""),"",SUBTOTAL(3,$B$5:B650))</f>
        <v/>
      </c>
      <c r="B650" s="74" t="str">
        <f>IF('DATA ENTRY'!B651="","",'DATA ENTRY'!B651)</f>
        <v/>
      </c>
      <c r="C650" s="74" t="str">
        <f>IF('DATA ENTRY'!C651="","",'DATA ENTRY'!C651)</f>
        <v/>
      </c>
      <c r="D650" s="74" t="str">
        <f>IF('DATA ENTRY'!E651="","",'DATA ENTRY'!E651)</f>
        <v/>
      </c>
      <c r="E650" s="22" t="str">
        <f>IF('DATA ENTRY'!G651="","",'DATA ENTRY'!G651)</f>
        <v/>
      </c>
      <c r="F650" s="22" t="str">
        <f>IF('DATA ENTRY'!F651="","",'DATA ENTRY'!F651)</f>
        <v/>
      </c>
      <c r="G650" s="148" t="str">
        <f>IF('DATA ENTRY'!H651="","",'DATA ENTRY'!H651)</f>
        <v/>
      </c>
      <c r="H650" s="148" t="str">
        <f>IF('DATA ENTRY'!I651="","",'DATA ENTRY'!I651)</f>
        <v/>
      </c>
      <c r="I650" s="22" t="str">
        <f>IF('DATA ENTRY'!N651="","",'DATA ENTRY'!N651)</f>
        <v/>
      </c>
      <c r="J650" s="147" t="str">
        <f>IF('DATA ENTRY'!O651="","",'DATA ENTRY'!O651)</f>
        <v/>
      </c>
      <c r="K650" s="22" t="str">
        <f>IF('DATA ENTRY'!P651="","",'DATA ENTRY'!P651)</f>
        <v/>
      </c>
      <c r="L650" s="147" t="str">
        <f>IF('DATA ENTRY'!Q651="","",'DATA ENTRY'!Q651)</f>
        <v/>
      </c>
      <c r="M650" s="22" t="str">
        <f>IF('DATA ENTRY'!R651="","",'DATA ENTRY'!R651)</f>
        <v/>
      </c>
      <c r="N650" s="147" t="str">
        <f>IF('DATA ENTRY'!S651="","",'DATA ENTRY'!S651)</f>
        <v/>
      </c>
      <c r="O650" s="147" t="str">
        <f t="shared" si="10"/>
        <v/>
      </c>
      <c r="P650" s="74" t="str">
        <f>IF('DATA ENTRY'!T651="","",'DATA ENTRY'!T651)</f>
        <v/>
      </c>
      <c r="Q650" s="74" t="str">
        <f>IF('DATA ENTRY'!U651="","",'DATA ENTRY'!U651)</f>
        <v/>
      </c>
      <c r="R650" s="22" t="str">
        <f>IF('DATA ENTRY'!W651="","",'DATA ENTRY'!W651)</f>
        <v/>
      </c>
      <c r="S650" s="22" t="str">
        <f>IF('DATA ENTRY'!X651="","",'DATA ENTRY'!X651)</f>
        <v/>
      </c>
      <c r="T650" s="22" t="str">
        <f>IF('DATA ENTRY'!AA651="","",'DATA ENTRY'!AA651)</f>
        <v/>
      </c>
      <c r="U650" s="22" t="str">
        <f>IF(O650="","",SUMPRODUCT(--(D650=$D$5:$D$1071),--(F650=$F$5:$F$1071),--(E650=$E$5:$E$1071),--(O650&lt;$O$5:$O$1071))+COUNTIF($O$5:O650,O650))</f>
        <v/>
      </c>
    </row>
    <row r="651" spans="1:21">
      <c r="A651" s="22" t="str">
        <f>IF(AND(H651="",D651="",F651="",G651="",I651="",J651=""),"",SUBTOTAL(3,$B$5:B651))</f>
        <v/>
      </c>
      <c r="B651" s="74" t="str">
        <f>IF('DATA ENTRY'!B652="","",'DATA ENTRY'!B652)</f>
        <v/>
      </c>
      <c r="C651" s="74" t="str">
        <f>IF('DATA ENTRY'!C652="","",'DATA ENTRY'!C652)</f>
        <v/>
      </c>
      <c r="D651" s="74" t="str">
        <f>IF('DATA ENTRY'!E652="","",'DATA ENTRY'!E652)</f>
        <v/>
      </c>
      <c r="E651" s="22" t="str">
        <f>IF('DATA ENTRY'!G652="","",'DATA ENTRY'!G652)</f>
        <v/>
      </c>
      <c r="F651" s="22" t="str">
        <f>IF('DATA ENTRY'!F652="","",'DATA ENTRY'!F652)</f>
        <v/>
      </c>
      <c r="G651" s="148" t="str">
        <f>IF('DATA ENTRY'!H652="","",'DATA ENTRY'!H652)</f>
        <v/>
      </c>
      <c r="H651" s="148" t="str">
        <f>IF('DATA ENTRY'!I652="","",'DATA ENTRY'!I652)</f>
        <v/>
      </c>
      <c r="I651" s="22" t="str">
        <f>IF('DATA ENTRY'!N652="","",'DATA ENTRY'!N652)</f>
        <v/>
      </c>
      <c r="J651" s="147" t="str">
        <f>IF('DATA ENTRY'!O652="","",'DATA ENTRY'!O652)</f>
        <v/>
      </c>
      <c r="K651" s="22" t="str">
        <f>IF('DATA ENTRY'!P652="","",'DATA ENTRY'!P652)</f>
        <v/>
      </c>
      <c r="L651" s="147" t="str">
        <f>IF('DATA ENTRY'!Q652="","",'DATA ENTRY'!Q652)</f>
        <v/>
      </c>
      <c r="M651" s="22" t="str">
        <f>IF('DATA ENTRY'!R652="","",'DATA ENTRY'!R652)</f>
        <v/>
      </c>
      <c r="N651" s="147" t="str">
        <f>IF('DATA ENTRY'!S652="","",'DATA ENTRY'!S652)</f>
        <v/>
      </c>
      <c r="O651" s="147" t="str">
        <f t="shared" si="10"/>
        <v/>
      </c>
      <c r="P651" s="74" t="str">
        <f>IF('DATA ENTRY'!T652="","",'DATA ENTRY'!T652)</f>
        <v/>
      </c>
      <c r="Q651" s="74" t="str">
        <f>IF('DATA ENTRY'!U652="","",'DATA ENTRY'!U652)</f>
        <v/>
      </c>
      <c r="R651" s="22" t="str">
        <f>IF('DATA ENTRY'!W652="","",'DATA ENTRY'!W652)</f>
        <v/>
      </c>
      <c r="S651" s="22" t="str">
        <f>IF('DATA ENTRY'!X652="","",'DATA ENTRY'!X652)</f>
        <v/>
      </c>
      <c r="T651" s="22" t="str">
        <f>IF('DATA ENTRY'!AA652="","",'DATA ENTRY'!AA652)</f>
        <v/>
      </c>
      <c r="U651" s="22" t="str">
        <f>IF(O651="","",SUMPRODUCT(--(D651=$D$5:$D$1071),--(F651=$F$5:$F$1071),--(E651=$E$5:$E$1071),--(O651&lt;$O$5:$O$1071))+COUNTIF($O$5:O651,O651))</f>
        <v/>
      </c>
    </row>
    <row r="652" spans="1:21">
      <c r="A652" s="22" t="str">
        <f>IF(AND(H652="",D652="",F652="",G652="",I652="",J652=""),"",SUBTOTAL(3,$B$5:B652))</f>
        <v/>
      </c>
      <c r="B652" s="74" t="str">
        <f>IF('DATA ENTRY'!B653="","",'DATA ENTRY'!B653)</f>
        <v/>
      </c>
      <c r="C652" s="74" t="str">
        <f>IF('DATA ENTRY'!C653="","",'DATA ENTRY'!C653)</f>
        <v/>
      </c>
      <c r="D652" s="74" t="str">
        <f>IF('DATA ENTRY'!E653="","",'DATA ENTRY'!E653)</f>
        <v/>
      </c>
      <c r="E652" s="22" t="str">
        <f>IF('DATA ENTRY'!G653="","",'DATA ENTRY'!G653)</f>
        <v/>
      </c>
      <c r="F652" s="22" t="str">
        <f>IF('DATA ENTRY'!F653="","",'DATA ENTRY'!F653)</f>
        <v/>
      </c>
      <c r="G652" s="148" t="str">
        <f>IF('DATA ENTRY'!H653="","",'DATA ENTRY'!H653)</f>
        <v/>
      </c>
      <c r="H652" s="148" t="str">
        <f>IF('DATA ENTRY'!I653="","",'DATA ENTRY'!I653)</f>
        <v/>
      </c>
      <c r="I652" s="22" t="str">
        <f>IF('DATA ENTRY'!N653="","",'DATA ENTRY'!N653)</f>
        <v/>
      </c>
      <c r="J652" s="147" t="str">
        <f>IF('DATA ENTRY'!O653="","",'DATA ENTRY'!O653)</f>
        <v/>
      </c>
      <c r="K652" s="22" t="str">
        <f>IF('DATA ENTRY'!P653="","",'DATA ENTRY'!P653)</f>
        <v/>
      </c>
      <c r="L652" s="147" t="str">
        <f>IF('DATA ENTRY'!Q653="","",'DATA ENTRY'!Q653)</f>
        <v/>
      </c>
      <c r="M652" s="22" t="str">
        <f>IF('DATA ENTRY'!R653="","",'DATA ENTRY'!R653)</f>
        <v/>
      </c>
      <c r="N652" s="147" t="str">
        <f>IF('DATA ENTRY'!S653="","",'DATA ENTRY'!S653)</f>
        <v/>
      </c>
      <c r="O652" s="147" t="str">
        <f t="shared" si="10"/>
        <v/>
      </c>
      <c r="P652" s="74" t="str">
        <f>IF('DATA ENTRY'!T653="","",'DATA ENTRY'!T653)</f>
        <v/>
      </c>
      <c r="Q652" s="74" t="str">
        <f>IF('DATA ENTRY'!U653="","",'DATA ENTRY'!U653)</f>
        <v/>
      </c>
      <c r="R652" s="22" t="str">
        <f>IF('DATA ENTRY'!W653="","",'DATA ENTRY'!W653)</f>
        <v/>
      </c>
      <c r="S652" s="22" t="str">
        <f>IF('DATA ENTRY'!X653="","",'DATA ENTRY'!X653)</f>
        <v/>
      </c>
      <c r="T652" s="22" t="str">
        <f>IF('DATA ENTRY'!AA653="","",'DATA ENTRY'!AA653)</f>
        <v/>
      </c>
      <c r="U652" s="22" t="str">
        <f>IF(O652="","",SUMPRODUCT(--(D652=$D$5:$D$1071),--(F652=$F$5:$F$1071),--(E652=$E$5:$E$1071),--(O652&lt;$O$5:$O$1071))+COUNTIF($O$5:O652,O652))</f>
        <v/>
      </c>
    </row>
    <row r="653" spans="1:21">
      <c r="A653" s="22" t="str">
        <f>IF(AND(H653="",D653="",F653="",G653="",I653="",J653=""),"",SUBTOTAL(3,$B$5:B653))</f>
        <v/>
      </c>
      <c r="B653" s="74" t="str">
        <f>IF('DATA ENTRY'!B654="","",'DATA ENTRY'!B654)</f>
        <v/>
      </c>
      <c r="C653" s="74" t="str">
        <f>IF('DATA ENTRY'!C654="","",'DATA ENTRY'!C654)</f>
        <v/>
      </c>
      <c r="D653" s="74" t="str">
        <f>IF('DATA ENTRY'!E654="","",'DATA ENTRY'!E654)</f>
        <v/>
      </c>
      <c r="E653" s="22" t="str">
        <f>IF('DATA ENTRY'!G654="","",'DATA ENTRY'!G654)</f>
        <v/>
      </c>
      <c r="F653" s="22" t="str">
        <f>IF('DATA ENTRY'!F654="","",'DATA ENTRY'!F654)</f>
        <v/>
      </c>
      <c r="G653" s="148" t="str">
        <f>IF('DATA ENTRY'!H654="","",'DATA ENTRY'!H654)</f>
        <v/>
      </c>
      <c r="H653" s="148" t="str">
        <f>IF('DATA ENTRY'!I654="","",'DATA ENTRY'!I654)</f>
        <v/>
      </c>
      <c r="I653" s="22" t="str">
        <f>IF('DATA ENTRY'!N654="","",'DATA ENTRY'!N654)</f>
        <v/>
      </c>
      <c r="J653" s="147" t="str">
        <f>IF('DATA ENTRY'!O654="","",'DATA ENTRY'!O654)</f>
        <v/>
      </c>
      <c r="K653" s="22" t="str">
        <f>IF('DATA ENTRY'!P654="","",'DATA ENTRY'!P654)</f>
        <v/>
      </c>
      <c r="L653" s="147" t="str">
        <f>IF('DATA ENTRY'!Q654="","",'DATA ENTRY'!Q654)</f>
        <v/>
      </c>
      <c r="M653" s="22" t="str">
        <f>IF('DATA ENTRY'!R654="","",'DATA ENTRY'!R654)</f>
        <v/>
      </c>
      <c r="N653" s="147" t="str">
        <f>IF('DATA ENTRY'!S654="","",'DATA ENTRY'!S654)</f>
        <v/>
      </c>
      <c r="O653" s="147" t="str">
        <f t="shared" si="10"/>
        <v/>
      </c>
      <c r="P653" s="74" t="str">
        <f>IF('DATA ENTRY'!T654="","",'DATA ENTRY'!T654)</f>
        <v/>
      </c>
      <c r="Q653" s="74" t="str">
        <f>IF('DATA ENTRY'!U654="","",'DATA ENTRY'!U654)</f>
        <v/>
      </c>
      <c r="R653" s="22" t="str">
        <f>IF('DATA ENTRY'!W654="","",'DATA ENTRY'!W654)</f>
        <v/>
      </c>
      <c r="S653" s="22" t="str">
        <f>IF('DATA ENTRY'!X654="","",'DATA ENTRY'!X654)</f>
        <v/>
      </c>
      <c r="T653" s="22" t="str">
        <f>IF('DATA ENTRY'!AA654="","",'DATA ENTRY'!AA654)</f>
        <v/>
      </c>
      <c r="U653" s="22" t="str">
        <f>IF(O653="","",SUMPRODUCT(--(D653=$D$5:$D$1071),--(F653=$F$5:$F$1071),--(E653=$E$5:$E$1071),--(O653&lt;$O$5:$O$1071))+COUNTIF($O$5:O653,O653))</f>
        <v/>
      </c>
    </row>
    <row r="654" spans="1:21">
      <c r="A654" s="22" t="str">
        <f>IF(AND(H654="",D654="",F654="",G654="",I654="",J654=""),"",SUBTOTAL(3,$B$5:B654))</f>
        <v/>
      </c>
      <c r="B654" s="74" t="str">
        <f>IF('DATA ENTRY'!B655="","",'DATA ENTRY'!B655)</f>
        <v/>
      </c>
      <c r="C654" s="74" t="str">
        <f>IF('DATA ENTRY'!C655="","",'DATA ENTRY'!C655)</f>
        <v/>
      </c>
      <c r="D654" s="74" t="str">
        <f>IF('DATA ENTRY'!E655="","",'DATA ENTRY'!E655)</f>
        <v/>
      </c>
      <c r="E654" s="22" t="str">
        <f>IF('DATA ENTRY'!G655="","",'DATA ENTRY'!G655)</f>
        <v/>
      </c>
      <c r="F654" s="22" t="str">
        <f>IF('DATA ENTRY'!F655="","",'DATA ENTRY'!F655)</f>
        <v/>
      </c>
      <c r="G654" s="148" t="str">
        <f>IF('DATA ENTRY'!H655="","",'DATA ENTRY'!H655)</f>
        <v/>
      </c>
      <c r="H654" s="148" t="str">
        <f>IF('DATA ENTRY'!I655="","",'DATA ENTRY'!I655)</f>
        <v/>
      </c>
      <c r="I654" s="22" t="str">
        <f>IF('DATA ENTRY'!N655="","",'DATA ENTRY'!N655)</f>
        <v/>
      </c>
      <c r="J654" s="147" t="str">
        <f>IF('DATA ENTRY'!O655="","",'DATA ENTRY'!O655)</f>
        <v/>
      </c>
      <c r="K654" s="22" t="str">
        <f>IF('DATA ENTRY'!P655="","",'DATA ENTRY'!P655)</f>
        <v/>
      </c>
      <c r="L654" s="147" t="str">
        <f>IF('DATA ENTRY'!Q655="","",'DATA ENTRY'!Q655)</f>
        <v/>
      </c>
      <c r="M654" s="22" t="str">
        <f>IF('DATA ENTRY'!R655="","",'DATA ENTRY'!R655)</f>
        <v/>
      </c>
      <c r="N654" s="147" t="str">
        <f>IF('DATA ENTRY'!S655="","",'DATA ENTRY'!S655)</f>
        <v/>
      </c>
      <c r="O654" s="147" t="str">
        <f t="shared" si="10"/>
        <v/>
      </c>
      <c r="P654" s="74" t="str">
        <f>IF('DATA ENTRY'!T655="","",'DATA ENTRY'!T655)</f>
        <v/>
      </c>
      <c r="Q654" s="74" t="str">
        <f>IF('DATA ENTRY'!U655="","",'DATA ENTRY'!U655)</f>
        <v/>
      </c>
      <c r="R654" s="22" t="str">
        <f>IF('DATA ENTRY'!W655="","",'DATA ENTRY'!W655)</f>
        <v/>
      </c>
      <c r="S654" s="22" t="str">
        <f>IF('DATA ENTRY'!X655="","",'DATA ENTRY'!X655)</f>
        <v/>
      </c>
      <c r="T654" s="22" t="str">
        <f>IF('DATA ENTRY'!AA655="","",'DATA ENTRY'!AA655)</f>
        <v/>
      </c>
      <c r="U654" s="22" t="str">
        <f>IF(O654="","",SUMPRODUCT(--(D654=$D$5:$D$1071),--(F654=$F$5:$F$1071),--(E654=$E$5:$E$1071),--(O654&lt;$O$5:$O$1071))+COUNTIF($O$5:O654,O654))</f>
        <v/>
      </c>
    </row>
    <row r="655" spans="1:21">
      <c r="A655" s="22" t="str">
        <f>IF(AND(H655="",D655="",F655="",G655="",I655="",J655=""),"",SUBTOTAL(3,$B$5:B655))</f>
        <v/>
      </c>
      <c r="B655" s="74" t="str">
        <f>IF('DATA ENTRY'!B656="","",'DATA ENTRY'!B656)</f>
        <v/>
      </c>
      <c r="C655" s="74" t="str">
        <f>IF('DATA ENTRY'!C656="","",'DATA ENTRY'!C656)</f>
        <v/>
      </c>
      <c r="D655" s="74" t="str">
        <f>IF('DATA ENTRY'!E656="","",'DATA ENTRY'!E656)</f>
        <v/>
      </c>
      <c r="E655" s="22" t="str">
        <f>IF('DATA ENTRY'!G656="","",'DATA ENTRY'!G656)</f>
        <v/>
      </c>
      <c r="F655" s="22" t="str">
        <f>IF('DATA ENTRY'!F656="","",'DATA ENTRY'!F656)</f>
        <v/>
      </c>
      <c r="G655" s="148" t="str">
        <f>IF('DATA ENTRY'!H656="","",'DATA ENTRY'!H656)</f>
        <v/>
      </c>
      <c r="H655" s="148" t="str">
        <f>IF('DATA ENTRY'!I656="","",'DATA ENTRY'!I656)</f>
        <v/>
      </c>
      <c r="I655" s="22" t="str">
        <f>IF('DATA ENTRY'!N656="","",'DATA ENTRY'!N656)</f>
        <v/>
      </c>
      <c r="J655" s="147" t="str">
        <f>IF('DATA ENTRY'!O656="","",'DATA ENTRY'!O656)</f>
        <v/>
      </c>
      <c r="K655" s="22" t="str">
        <f>IF('DATA ENTRY'!P656="","",'DATA ENTRY'!P656)</f>
        <v/>
      </c>
      <c r="L655" s="147" t="str">
        <f>IF('DATA ENTRY'!Q656="","",'DATA ENTRY'!Q656)</f>
        <v/>
      </c>
      <c r="M655" s="22" t="str">
        <f>IF('DATA ENTRY'!R656="","",'DATA ENTRY'!R656)</f>
        <v/>
      </c>
      <c r="N655" s="147" t="str">
        <f>IF('DATA ENTRY'!S656="","",'DATA ENTRY'!S656)</f>
        <v/>
      </c>
      <c r="O655" s="147" t="str">
        <f t="shared" si="10"/>
        <v/>
      </c>
      <c r="P655" s="74" t="str">
        <f>IF('DATA ENTRY'!T656="","",'DATA ENTRY'!T656)</f>
        <v/>
      </c>
      <c r="Q655" s="74" t="str">
        <f>IF('DATA ENTRY'!U656="","",'DATA ENTRY'!U656)</f>
        <v/>
      </c>
      <c r="R655" s="22" t="str">
        <f>IF('DATA ENTRY'!W656="","",'DATA ENTRY'!W656)</f>
        <v/>
      </c>
      <c r="S655" s="22" t="str">
        <f>IF('DATA ENTRY'!X656="","",'DATA ENTRY'!X656)</f>
        <v/>
      </c>
      <c r="T655" s="22" t="str">
        <f>IF('DATA ENTRY'!AA656="","",'DATA ENTRY'!AA656)</f>
        <v/>
      </c>
      <c r="U655" s="22" t="str">
        <f>IF(O655="","",SUMPRODUCT(--(D655=$D$5:$D$1071),--(F655=$F$5:$F$1071),--(E655=$E$5:$E$1071),--(O655&lt;$O$5:$O$1071))+COUNTIF($O$5:O655,O655))</f>
        <v/>
      </c>
    </row>
    <row r="656" spans="1:21">
      <c r="A656" s="22" t="str">
        <f>IF(AND(H656="",D656="",F656="",G656="",I656="",J656=""),"",SUBTOTAL(3,$B$5:B656))</f>
        <v/>
      </c>
      <c r="B656" s="74" t="str">
        <f>IF('DATA ENTRY'!B657="","",'DATA ENTRY'!B657)</f>
        <v/>
      </c>
      <c r="C656" s="74" t="str">
        <f>IF('DATA ENTRY'!C657="","",'DATA ENTRY'!C657)</f>
        <v/>
      </c>
      <c r="D656" s="74" t="str">
        <f>IF('DATA ENTRY'!E657="","",'DATA ENTRY'!E657)</f>
        <v/>
      </c>
      <c r="E656" s="22" t="str">
        <f>IF('DATA ENTRY'!G657="","",'DATA ENTRY'!G657)</f>
        <v/>
      </c>
      <c r="F656" s="22" t="str">
        <f>IF('DATA ENTRY'!F657="","",'DATA ENTRY'!F657)</f>
        <v/>
      </c>
      <c r="G656" s="148" t="str">
        <f>IF('DATA ENTRY'!H657="","",'DATA ENTRY'!H657)</f>
        <v/>
      </c>
      <c r="H656" s="148" t="str">
        <f>IF('DATA ENTRY'!I657="","",'DATA ENTRY'!I657)</f>
        <v/>
      </c>
      <c r="I656" s="22" t="str">
        <f>IF('DATA ENTRY'!N657="","",'DATA ENTRY'!N657)</f>
        <v/>
      </c>
      <c r="J656" s="147" t="str">
        <f>IF('DATA ENTRY'!O657="","",'DATA ENTRY'!O657)</f>
        <v/>
      </c>
      <c r="K656" s="22" t="str">
        <f>IF('DATA ENTRY'!P657="","",'DATA ENTRY'!P657)</f>
        <v/>
      </c>
      <c r="L656" s="147" t="str">
        <f>IF('DATA ENTRY'!Q657="","",'DATA ENTRY'!Q657)</f>
        <v/>
      </c>
      <c r="M656" s="22" t="str">
        <f>IF('DATA ENTRY'!R657="","",'DATA ENTRY'!R657)</f>
        <v/>
      </c>
      <c r="N656" s="147" t="str">
        <f>IF('DATA ENTRY'!S657="","",'DATA ENTRY'!S657)</f>
        <v/>
      </c>
      <c r="O656" s="147" t="str">
        <f t="shared" si="10"/>
        <v/>
      </c>
      <c r="P656" s="74" t="str">
        <f>IF('DATA ENTRY'!T657="","",'DATA ENTRY'!T657)</f>
        <v/>
      </c>
      <c r="Q656" s="74" t="str">
        <f>IF('DATA ENTRY'!U657="","",'DATA ENTRY'!U657)</f>
        <v/>
      </c>
      <c r="R656" s="22" t="str">
        <f>IF('DATA ENTRY'!W657="","",'DATA ENTRY'!W657)</f>
        <v/>
      </c>
      <c r="S656" s="22" t="str">
        <f>IF('DATA ENTRY'!X657="","",'DATA ENTRY'!X657)</f>
        <v/>
      </c>
      <c r="T656" s="22" t="str">
        <f>IF('DATA ENTRY'!AA657="","",'DATA ENTRY'!AA657)</f>
        <v/>
      </c>
      <c r="U656" s="22" t="str">
        <f>IF(O656="","",SUMPRODUCT(--(D656=$D$5:$D$1071),--(F656=$F$5:$F$1071),--(E656=$E$5:$E$1071),--(O656&lt;$O$5:$O$1071))+COUNTIF($O$5:O656,O656))</f>
        <v/>
      </c>
    </row>
    <row r="657" spans="1:21">
      <c r="A657" s="22" t="str">
        <f>IF(AND(H657="",D657="",F657="",G657="",I657="",J657=""),"",SUBTOTAL(3,$B$5:B657))</f>
        <v/>
      </c>
      <c r="B657" s="74" t="str">
        <f>IF('DATA ENTRY'!B658="","",'DATA ENTRY'!B658)</f>
        <v/>
      </c>
      <c r="C657" s="74" t="str">
        <f>IF('DATA ENTRY'!C658="","",'DATA ENTRY'!C658)</f>
        <v/>
      </c>
      <c r="D657" s="74" t="str">
        <f>IF('DATA ENTRY'!E658="","",'DATA ENTRY'!E658)</f>
        <v/>
      </c>
      <c r="E657" s="22" t="str">
        <f>IF('DATA ENTRY'!G658="","",'DATA ENTRY'!G658)</f>
        <v/>
      </c>
      <c r="F657" s="22" t="str">
        <f>IF('DATA ENTRY'!F658="","",'DATA ENTRY'!F658)</f>
        <v/>
      </c>
      <c r="G657" s="148" t="str">
        <f>IF('DATA ENTRY'!H658="","",'DATA ENTRY'!H658)</f>
        <v/>
      </c>
      <c r="H657" s="148" t="str">
        <f>IF('DATA ENTRY'!I658="","",'DATA ENTRY'!I658)</f>
        <v/>
      </c>
      <c r="I657" s="22" t="str">
        <f>IF('DATA ENTRY'!N658="","",'DATA ENTRY'!N658)</f>
        <v/>
      </c>
      <c r="J657" s="147" t="str">
        <f>IF('DATA ENTRY'!O658="","",'DATA ENTRY'!O658)</f>
        <v/>
      </c>
      <c r="K657" s="22" t="str">
        <f>IF('DATA ENTRY'!P658="","",'DATA ENTRY'!P658)</f>
        <v/>
      </c>
      <c r="L657" s="147" t="str">
        <f>IF('DATA ENTRY'!Q658="","",'DATA ENTRY'!Q658)</f>
        <v/>
      </c>
      <c r="M657" s="22" t="str">
        <f>IF('DATA ENTRY'!R658="","",'DATA ENTRY'!R658)</f>
        <v/>
      </c>
      <c r="N657" s="147" t="str">
        <f>IF('DATA ENTRY'!S658="","",'DATA ENTRY'!S658)</f>
        <v/>
      </c>
      <c r="O657" s="147" t="str">
        <f t="shared" si="10"/>
        <v/>
      </c>
      <c r="P657" s="74" t="str">
        <f>IF('DATA ENTRY'!T658="","",'DATA ENTRY'!T658)</f>
        <v/>
      </c>
      <c r="Q657" s="74" t="str">
        <f>IF('DATA ENTRY'!U658="","",'DATA ENTRY'!U658)</f>
        <v/>
      </c>
      <c r="R657" s="22" t="str">
        <f>IF('DATA ENTRY'!W658="","",'DATA ENTRY'!W658)</f>
        <v/>
      </c>
      <c r="S657" s="22" t="str">
        <f>IF('DATA ENTRY'!X658="","",'DATA ENTRY'!X658)</f>
        <v/>
      </c>
      <c r="T657" s="22" t="str">
        <f>IF('DATA ENTRY'!AA658="","",'DATA ENTRY'!AA658)</f>
        <v/>
      </c>
      <c r="U657" s="22" t="str">
        <f>IF(O657="","",SUMPRODUCT(--(D657=$D$5:$D$1071),--(F657=$F$5:$F$1071),--(E657=$E$5:$E$1071),--(O657&lt;$O$5:$O$1071))+COUNTIF($O$5:O657,O657))</f>
        <v/>
      </c>
    </row>
    <row r="658" spans="1:21">
      <c r="A658" s="22" t="str">
        <f>IF(AND(H658="",D658="",F658="",G658="",I658="",J658=""),"",SUBTOTAL(3,$B$5:B658))</f>
        <v/>
      </c>
      <c r="B658" s="74" t="str">
        <f>IF('DATA ENTRY'!B659="","",'DATA ENTRY'!B659)</f>
        <v/>
      </c>
      <c r="C658" s="74" t="str">
        <f>IF('DATA ENTRY'!C659="","",'DATA ENTRY'!C659)</f>
        <v/>
      </c>
      <c r="D658" s="74" t="str">
        <f>IF('DATA ENTRY'!E659="","",'DATA ENTRY'!E659)</f>
        <v/>
      </c>
      <c r="E658" s="22" t="str">
        <f>IF('DATA ENTRY'!G659="","",'DATA ENTRY'!G659)</f>
        <v/>
      </c>
      <c r="F658" s="22" t="str">
        <f>IF('DATA ENTRY'!F659="","",'DATA ENTRY'!F659)</f>
        <v/>
      </c>
      <c r="G658" s="148" t="str">
        <f>IF('DATA ENTRY'!H659="","",'DATA ENTRY'!H659)</f>
        <v/>
      </c>
      <c r="H658" s="148" t="str">
        <f>IF('DATA ENTRY'!I659="","",'DATA ENTRY'!I659)</f>
        <v/>
      </c>
      <c r="I658" s="22" t="str">
        <f>IF('DATA ENTRY'!N659="","",'DATA ENTRY'!N659)</f>
        <v/>
      </c>
      <c r="J658" s="147" t="str">
        <f>IF('DATA ENTRY'!O659="","",'DATA ENTRY'!O659)</f>
        <v/>
      </c>
      <c r="K658" s="22" t="str">
        <f>IF('DATA ENTRY'!P659="","",'DATA ENTRY'!P659)</f>
        <v/>
      </c>
      <c r="L658" s="147" t="str">
        <f>IF('DATA ENTRY'!Q659="","",'DATA ENTRY'!Q659)</f>
        <v/>
      </c>
      <c r="M658" s="22" t="str">
        <f>IF('DATA ENTRY'!R659="","",'DATA ENTRY'!R659)</f>
        <v/>
      </c>
      <c r="N658" s="147" t="str">
        <f>IF('DATA ENTRY'!S659="","",'DATA ENTRY'!S659)</f>
        <v/>
      </c>
      <c r="O658" s="147" t="str">
        <f t="shared" si="10"/>
        <v/>
      </c>
      <c r="P658" s="74" t="str">
        <f>IF('DATA ENTRY'!T659="","",'DATA ENTRY'!T659)</f>
        <v/>
      </c>
      <c r="Q658" s="74" t="str">
        <f>IF('DATA ENTRY'!U659="","",'DATA ENTRY'!U659)</f>
        <v/>
      </c>
      <c r="R658" s="22" t="str">
        <f>IF('DATA ENTRY'!W659="","",'DATA ENTRY'!W659)</f>
        <v/>
      </c>
      <c r="S658" s="22" t="str">
        <f>IF('DATA ENTRY'!X659="","",'DATA ENTRY'!X659)</f>
        <v/>
      </c>
      <c r="T658" s="22" t="str">
        <f>IF('DATA ENTRY'!AA659="","",'DATA ENTRY'!AA659)</f>
        <v/>
      </c>
      <c r="U658" s="22" t="str">
        <f>IF(O658="","",SUMPRODUCT(--(D658=$D$5:$D$1071),--(F658=$F$5:$F$1071),--(E658=$E$5:$E$1071),--(O658&lt;$O$5:$O$1071))+COUNTIF($O$5:O658,O658))</f>
        <v/>
      </c>
    </row>
    <row r="659" spans="1:21">
      <c r="A659" s="22" t="str">
        <f>IF(AND(H659="",D659="",F659="",G659="",I659="",J659=""),"",SUBTOTAL(3,$B$5:B659))</f>
        <v/>
      </c>
      <c r="B659" s="74" t="str">
        <f>IF('DATA ENTRY'!B660="","",'DATA ENTRY'!B660)</f>
        <v/>
      </c>
      <c r="C659" s="74" t="str">
        <f>IF('DATA ENTRY'!C660="","",'DATA ENTRY'!C660)</f>
        <v/>
      </c>
      <c r="D659" s="74" t="str">
        <f>IF('DATA ENTRY'!E660="","",'DATA ENTRY'!E660)</f>
        <v/>
      </c>
      <c r="E659" s="22" t="str">
        <f>IF('DATA ENTRY'!G660="","",'DATA ENTRY'!G660)</f>
        <v/>
      </c>
      <c r="F659" s="22" t="str">
        <f>IF('DATA ENTRY'!F660="","",'DATA ENTRY'!F660)</f>
        <v/>
      </c>
      <c r="G659" s="148" t="str">
        <f>IF('DATA ENTRY'!H660="","",'DATA ENTRY'!H660)</f>
        <v/>
      </c>
      <c r="H659" s="148" t="str">
        <f>IF('DATA ENTRY'!I660="","",'DATA ENTRY'!I660)</f>
        <v/>
      </c>
      <c r="I659" s="22" t="str">
        <f>IF('DATA ENTRY'!N660="","",'DATA ENTRY'!N660)</f>
        <v/>
      </c>
      <c r="J659" s="147" t="str">
        <f>IF('DATA ENTRY'!O660="","",'DATA ENTRY'!O660)</f>
        <v/>
      </c>
      <c r="K659" s="22" t="str">
        <f>IF('DATA ENTRY'!P660="","",'DATA ENTRY'!P660)</f>
        <v/>
      </c>
      <c r="L659" s="147" t="str">
        <f>IF('DATA ENTRY'!Q660="","",'DATA ENTRY'!Q660)</f>
        <v/>
      </c>
      <c r="M659" s="22" t="str">
        <f>IF('DATA ENTRY'!R660="","",'DATA ENTRY'!R660)</f>
        <v/>
      </c>
      <c r="N659" s="147" t="str">
        <f>IF('DATA ENTRY'!S660="","",'DATA ENTRY'!S660)</f>
        <v/>
      </c>
      <c r="O659" s="147" t="str">
        <f t="shared" si="10"/>
        <v/>
      </c>
      <c r="P659" s="74" t="str">
        <f>IF('DATA ENTRY'!T660="","",'DATA ENTRY'!T660)</f>
        <v/>
      </c>
      <c r="Q659" s="74" t="str">
        <f>IF('DATA ENTRY'!U660="","",'DATA ENTRY'!U660)</f>
        <v/>
      </c>
      <c r="R659" s="22" t="str">
        <f>IF('DATA ENTRY'!W660="","",'DATA ENTRY'!W660)</f>
        <v/>
      </c>
      <c r="S659" s="22" t="str">
        <f>IF('DATA ENTRY'!X660="","",'DATA ENTRY'!X660)</f>
        <v/>
      </c>
      <c r="T659" s="22" t="str">
        <f>IF('DATA ENTRY'!AA660="","",'DATA ENTRY'!AA660)</f>
        <v/>
      </c>
      <c r="U659" s="22" t="str">
        <f>IF(O659="","",SUMPRODUCT(--(D659=$D$5:$D$1071),--(F659=$F$5:$F$1071),--(E659=$E$5:$E$1071),--(O659&lt;$O$5:$O$1071))+COUNTIF($O$5:O659,O659))</f>
        <v/>
      </c>
    </row>
    <row r="660" spans="1:21">
      <c r="A660" s="22" t="str">
        <f>IF(AND(H660="",D660="",F660="",G660="",I660="",J660=""),"",SUBTOTAL(3,$B$5:B660))</f>
        <v/>
      </c>
      <c r="B660" s="74" t="str">
        <f>IF('DATA ENTRY'!B661="","",'DATA ENTRY'!B661)</f>
        <v/>
      </c>
      <c r="C660" s="74" t="str">
        <f>IF('DATA ENTRY'!C661="","",'DATA ENTRY'!C661)</f>
        <v/>
      </c>
      <c r="D660" s="74" t="str">
        <f>IF('DATA ENTRY'!E661="","",'DATA ENTRY'!E661)</f>
        <v/>
      </c>
      <c r="E660" s="22" t="str">
        <f>IF('DATA ENTRY'!G661="","",'DATA ENTRY'!G661)</f>
        <v/>
      </c>
      <c r="F660" s="22" t="str">
        <f>IF('DATA ENTRY'!F661="","",'DATA ENTRY'!F661)</f>
        <v/>
      </c>
      <c r="G660" s="148" t="str">
        <f>IF('DATA ENTRY'!H661="","",'DATA ENTRY'!H661)</f>
        <v/>
      </c>
      <c r="H660" s="148" t="str">
        <f>IF('DATA ENTRY'!I661="","",'DATA ENTRY'!I661)</f>
        <v/>
      </c>
      <c r="I660" s="22" t="str">
        <f>IF('DATA ENTRY'!N661="","",'DATA ENTRY'!N661)</f>
        <v/>
      </c>
      <c r="J660" s="147" t="str">
        <f>IF('DATA ENTRY'!O661="","",'DATA ENTRY'!O661)</f>
        <v/>
      </c>
      <c r="K660" s="22" t="str">
        <f>IF('DATA ENTRY'!P661="","",'DATA ENTRY'!P661)</f>
        <v/>
      </c>
      <c r="L660" s="147" t="str">
        <f>IF('DATA ENTRY'!Q661="","",'DATA ENTRY'!Q661)</f>
        <v/>
      </c>
      <c r="M660" s="22" t="str">
        <f>IF('DATA ENTRY'!R661="","",'DATA ENTRY'!R661)</f>
        <v/>
      </c>
      <c r="N660" s="147" t="str">
        <f>IF('DATA ENTRY'!S661="","",'DATA ENTRY'!S661)</f>
        <v/>
      </c>
      <c r="O660" s="147" t="str">
        <f t="shared" si="10"/>
        <v/>
      </c>
      <c r="P660" s="74" t="str">
        <f>IF('DATA ENTRY'!T661="","",'DATA ENTRY'!T661)</f>
        <v/>
      </c>
      <c r="Q660" s="74" t="str">
        <f>IF('DATA ENTRY'!U661="","",'DATA ENTRY'!U661)</f>
        <v/>
      </c>
      <c r="R660" s="22" t="str">
        <f>IF('DATA ENTRY'!W661="","",'DATA ENTRY'!W661)</f>
        <v/>
      </c>
      <c r="S660" s="22" t="str">
        <f>IF('DATA ENTRY'!X661="","",'DATA ENTRY'!X661)</f>
        <v/>
      </c>
      <c r="T660" s="22" t="str">
        <f>IF('DATA ENTRY'!AA661="","",'DATA ENTRY'!AA661)</f>
        <v/>
      </c>
      <c r="U660" s="22" t="str">
        <f>IF(O660="","",SUMPRODUCT(--(D660=$D$5:$D$1071),--(F660=$F$5:$F$1071),--(E660=$E$5:$E$1071),--(O660&lt;$O$5:$O$1071))+COUNTIF($O$5:O660,O660))</f>
        <v/>
      </c>
    </row>
    <row r="661" spans="1:21">
      <c r="A661" s="22" t="str">
        <f>IF(AND(H661="",D661="",F661="",G661="",I661="",J661=""),"",SUBTOTAL(3,$B$5:B661))</f>
        <v/>
      </c>
      <c r="B661" s="74" t="str">
        <f>IF('DATA ENTRY'!B662="","",'DATA ENTRY'!B662)</f>
        <v/>
      </c>
      <c r="C661" s="74" t="str">
        <f>IF('DATA ENTRY'!C662="","",'DATA ENTRY'!C662)</f>
        <v/>
      </c>
      <c r="D661" s="74" t="str">
        <f>IF('DATA ENTRY'!E662="","",'DATA ENTRY'!E662)</f>
        <v/>
      </c>
      <c r="E661" s="22" t="str">
        <f>IF('DATA ENTRY'!G662="","",'DATA ENTRY'!G662)</f>
        <v/>
      </c>
      <c r="F661" s="22" t="str">
        <f>IF('DATA ENTRY'!F662="","",'DATA ENTRY'!F662)</f>
        <v/>
      </c>
      <c r="G661" s="148" t="str">
        <f>IF('DATA ENTRY'!H662="","",'DATA ENTRY'!H662)</f>
        <v/>
      </c>
      <c r="H661" s="148" t="str">
        <f>IF('DATA ENTRY'!I662="","",'DATA ENTRY'!I662)</f>
        <v/>
      </c>
      <c r="I661" s="22" t="str">
        <f>IF('DATA ENTRY'!N662="","",'DATA ENTRY'!N662)</f>
        <v/>
      </c>
      <c r="J661" s="147" t="str">
        <f>IF('DATA ENTRY'!O662="","",'DATA ENTRY'!O662)</f>
        <v/>
      </c>
      <c r="K661" s="22" t="str">
        <f>IF('DATA ENTRY'!P662="","",'DATA ENTRY'!P662)</f>
        <v/>
      </c>
      <c r="L661" s="147" t="str">
        <f>IF('DATA ENTRY'!Q662="","",'DATA ENTRY'!Q662)</f>
        <v/>
      </c>
      <c r="M661" s="22" t="str">
        <f>IF('DATA ENTRY'!R662="","",'DATA ENTRY'!R662)</f>
        <v/>
      </c>
      <c r="N661" s="147" t="str">
        <f>IF('DATA ENTRY'!S662="","",'DATA ENTRY'!S662)</f>
        <v/>
      </c>
      <c r="O661" s="147" t="str">
        <f t="shared" si="10"/>
        <v/>
      </c>
      <c r="P661" s="74" t="str">
        <f>IF('DATA ENTRY'!T662="","",'DATA ENTRY'!T662)</f>
        <v/>
      </c>
      <c r="Q661" s="74" t="str">
        <f>IF('DATA ENTRY'!U662="","",'DATA ENTRY'!U662)</f>
        <v/>
      </c>
      <c r="R661" s="22" t="str">
        <f>IF('DATA ENTRY'!W662="","",'DATA ENTRY'!W662)</f>
        <v/>
      </c>
      <c r="S661" s="22" t="str">
        <f>IF('DATA ENTRY'!X662="","",'DATA ENTRY'!X662)</f>
        <v/>
      </c>
      <c r="T661" s="22" t="str">
        <f>IF('DATA ENTRY'!AA662="","",'DATA ENTRY'!AA662)</f>
        <v/>
      </c>
      <c r="U661" s="22" t="str">
        <f>IF(O661="","",SUMPRODUCT(--(D661=$D$5:$D$1071),--(F661=$F$5:$F$1071),--(E661=$E$5:$E$1071),--(O661&lt;$O$5:$O$1071))+COUNTIF($O$5:O661,O661))</f>
        <v/>
      </c>
    </row>
    <row r="662" spans="1:21">
      <c r="A662" s="22" t="str">
        <f>IF(AND(H662="",D662="",F662="",G662="",I662="",J662=""),"",SUBTOTAL(3,$B$5:B662))</f>
        <v/>
      </c>
      <c r="B662" s="74" t="str">
        <f>IF('DATA ENTRY'!B663="","",'DATA ENTRY'!B663)</f>
        <v/>
      </c>
      <c r="C662" s="74" t="str">
        <f>IF('DATA ENTRY'!C663="","",'DATA ENTRY'!C663)</f>
        <v/>
      </c>
      <c r="D662" s="74" t="str">
        <f>IF('DATA ENTRY'!E663="","",'DATA ENTRY'!E663)</f>
        <v/>
      </c>
      <c r="E662" s="22" t="str">
        <f>IF('DATA ENTRY'!G663="","",'DATA ENTRY'!G663)</f>
        <v/>
      </c>
      <c r="F662" s="22" t="str">
        <f>IF('DATA ENTRY'!F663="","",'DATA ENTRY'!F663)</f>
        <v/>
      </c>
      <c r="G662" s="148" t="str">
        <f>IF('DATA ENTRY'!H663="","",'DATA ENTRY'!H663)</f>
        <v/>
      </c>
      <c r="H662" s="148" t="str">
        <f>IF('DATA ENTRY'!I663="","",'DATA ENTRY'!I663)</f>
        <v/>
      </c>
      <c r="I662" s="22" t="str">
        <f>IF('DATA ENTRY'!N663="","",'DATA ENTRY'!N663)</f>
        <v/>
      </c>
      <c r="J662" s="147" t="str">
        <f>IF('DATA ENTRY'!O663="","",'DATA ENTRY'!O663)</f>
        <v/>
      </c>
      <c r="K662" s="22" t="str">
        <f>IF('DATA ENTRY'!P663="","",'DATA ENTRY'!P663)</f>
        <v/>
      </c>
      <c r="L662" s="147" t="str">
        <f>IF('DATA ENTRY'!Q663="","",'DATA ENTRY'!Q663)</f>
        <v/>
      </c>
      <c r="M662" s="22" t="str">
        <f>IF('DATA ENTRY'!R663="","",'DATA ENTRY'!R663)</f>
        <v/>
      </c>
      <c r="N662" s="147" t="str">
        <f>IF('DATA ENTRY'!S663="","",'DATA ENTRY'!S663)</f>
        <v/>
      </c>
      <c r="O662" s="147" t="str">
        <f t="shared" si="10"/>
        <v/>
      </c>
      <c r="P662" s="74" t="str">
        <f>IF('DATA ENTRY'!T663="","",'DATA ENTRY'!T663)</f>
        <v/>
      </c>
      <c r="Q662" s="74" t="str">
        <f>IF('DATA ENTRY'!U663="","",'DATA ENTRY'!U663)</f>
        <v/>
      </c>
      <c r="R662" s="22" t="str">
        <f>IF('DATA ENTRY'!W663="","",'DATA ENTRY'!W663)</f>
        <v/>
      </c>
      <c r="S662" s="22" t="str">
        <f>IF('DATA ENTRY'!X663="","",'DATA ENTRY'!X663)</f>
        <v/>
      </c>
      <c r="T662" s="22" t="str">
        <f>IF('DATA ENTRY'!AA663="","",'DATA ENTRY'!AA663)</f>
        <v/>
      </c>
      <c r="U662" s="22" t="str">
        <f>IF(O662="","",SUMPRODUCT(--(D662=$D$5:$D$1071),--(F662=$F$5:$F$1071),--(E662=$E$5:$E$1071),--(O662&lt;$O$5:$O$1071))+COUNTIF($O$5:O662,O662))</f>
        <v/>
      </c>
    </row>
    <row r="663" spans="1:21">
      <c r="A663" s="22" t="str">
        <f>IF(AND(H663="",D663="",F663="",G663="",I663="",J663=""),"",SUBTOTAL(3,$B$5:B663))</f>
        <v/>
      </c>
      <c r="B663" s="74" t="str">
        <f>IF('DATA ENTRY'!B664="","",'DATA ENTRY'!B664)</f>
        <v/>
      </c>
      <c r="C663" s="74" t="str">
        <f>IF('DATA ENTRY'!C664="","",'DATA ENTRY'!C664)</f>
        <v/>
      </c>
      <c r="D663" s="74" t="str">
        <f>IF('DATA ENTRY'!E664="","",'DATA ENTRY'!E664)</f>
        <v/>
      </c>
      <c r="E663" s="22" t="str">
        <f>IF('DATA ENTRY'!G664="","",'DATA ENTRY'!G664)</f>
        <v/>
      </c>
      <c r="F663" s="22" t="str">
        <f>IF('DATA ENTRY'!F664="","",'DATA ENTRY'!F664)</f>
        <v/>
      </c>
      <c r="G663" s="148" t="str">
        <f>IF('DATA ENTRY'!H664="","",'DATA ENTRY'!H664)</f>
        <v/>
      </c>
      <c r="H663" s="148" t="str">
        <f>IF('DATA ENTRY'!I664="","",'DATA ENTRY'!I664)</f>
        <v/>
      </c>
      <c r="I663" s="22" t="str">
        <f>IF('DATA ENTRY'!N664="","",'DATA ENTRY'!N664)</f>
        <v/>
      </c>
      <c r="J663" s="147" t="str">
        <f>IF('DATA ENTRY'!O664="","",'DATA ENTRY'!O664)</f>
        <v/>
      </c>
      <c r="K663" s="22" t="str">
        <f>IF('DATA ENTRY'!P664="","",'DATA ENTRY'!P664)</f>
        <v/>
      </c>
      <c r="L663" s="147" t="str">
        <f>IF('DATA ENTRY'!Q664="","",'DATA ENTRY'!Q664)</f>
        <v/>
      </c>
      <c r="M663" s="22" t="str">
        <f>IF('DATA ENTRY'!R664="","",'DATA ENTRY'!R664)</f>
        <v/>
      </c>
      <c r="N663" s="147" t="str">
        <f>IF('DATA ENTRY'!S664="","",'DATA ENTRY'!S664)</f>
        <v/>
      </c>
      <c r="O663" s="147" t="str">
        <f t="shared" si="10"/>
        <v/>
      </c>
      <c r="P663" s="74" t="str">
        <f>IF('DATA ENTRY'!T664="","",'DATA ENTRY'!T664)</f>
        <v/>
      </c>
      <c r="Q663" s="74" t="str">
        <f>IF('DATA ENTRY'!U664="","",'DATA ENTRY'!U664)</f>
        <v/>
      </c>
      <c r="R663" s="22" t="str">
        <f>IF('DATA ENTRY'!W664="","",'DATA ENTRY'!W664)</f>
        <v/>
      </c>
      <c r="S663" s="22" t="str">
        <f>IF('DATA ENTRY'!X664="","",'DATA ENTRY'!X664)</f>
        <v/>
      </c>
      <c r="T663" s="22" t="str">
        <f>IF('DATA ENTRY'!AA664="","",'DATA ENTRY'!AA664)</f>
        <v/>
      </c>
      <c r="U663" s="22" t="str">
        <f>IF(O663="","",SUMPRODUCT(--(D663=$D$5:$D$1071),--(F663=$F$5:$F$1071),--(E663=$E$5:$E$1071),--(O663&lt;$O$5:$O$1071))+COUNTIF($O$5:O663,O663))</f>
        <v/>
      </c>
    </row>
    <row r="664" spans="1:21">
      <c r="A664" s="22" t="str">
        <f>IF(AND(H664="",D664="",F664="",G664="",I664="",J664=""),"",SUBTOTAL(3,$B$5:B664))</f>
        <v/>
      </c>
      <c r="B664" s="74" t="str">
        <f>IF('DATA ENTRY'!B665="","",'DATA ENTRY'!B665)</f>
        <v/>
      </c>
      <c r="C664" s="74" t="str">
        <f>IF('DATA ENTRY'!C665="","",'DATA ENTRY'!C665)</f>
        <v/>
      </c>
      <c r="D664" s="74" t="str">
        <f>IF('DATA ENTRY'!E665="","",'DATA ENTRY'!E665)</f>
        <v/>
      </c>
      <c r="E664" s="22" t="str">
        <f>IF('DATA ENTRY'!G665="","",'DATA ENTRY'!G665)</f>
        <v/>
      </c>
      <c r="F664" s="22" t="str">
        <f>IF('DATA ENTRY'!F665="","",'DATA ENTRY'!F665)</f>
        <v/>
      </c>
      <c r="G664" s="148" t="str">
        <f>IF('DATA ENTRY'!H665="","",'DATA ENTRY'!H665)</f>
        <v/>
      </c>
      <c r="H664" s="148" t="str">
        <f>IF('DATA ENTRY'!I665="","",'DATA ENTRY'!I665)</f>
        <v/>
      </c>
      <c r="I664" s="22" t="str">
        <f>IF('DATA ENTRY'!N665="","",'DATA ENTRY'!N665)</f>
        <v/>
      </c>
      <c r="J664" s="147" t="str">
        <f>IF('DATA ENTRY'!O665="","",'DATA ENTRY'!O665)</f>
        <v/>
      </c>
      <c r="K664" s="22" t="str">
        <f>IF('DATA ENTRY'!P665="","",'DATA ENTRY'!P665)</f>
        <v/>
      </c>
      <c r="L664" s="147" t="str">
        <f>IF('DATA ENTRY'!Q665="","",'DATA ENTRY'!Q665)</f>
        <v/>
      </c>
      <c r="M664" s="22" t="str">
        <f>IF('DATA ENTRY'!R665="","",'DATA ENTRY'!R665)</f>
        <v/>
      </c>
      <c r="N664" s="147" t="str">
        <f>IF('DATA ENTRY'!S665="","",'DATA ENTRY'!S665)</f>
        <v/>
      </c>
      <c r="O664" s="147" t="str">
        <f t="shared" si="10"/>
        <v/>
      </c>
      <c r="P664" s="74" t="str">
        <f>IF('DATA ENTRY'!T665="","",'DATA ENTRY'!T665)</f>
        <v/>
      </c>
      <c r="Q664" s="74" t="str">
        <f>IF('DATA ENTRY'!U665="","",'DATA ENTRY'!U665)</f>
        <v/>
      </c>
      <c r="R664" s="22" t="str">
        <f>IF('DATA ENTRY'!W665="","",'DATA ENTRY'!W665)</f>
        <v/>
      </c>
      <c r="S664" s="22" t="str">
        <f>IF('DATA ENTRY'!X665="","",'DATA ENTRY'!X665)</f>
        <v/>
      </c>
      <c r="T664" s="22" t="str">
        <f>IF('DATA ENTRY'!AA665="","",'DATA ENTRY'!AA665)</f>
        <v/>
      </c>
      <c r="U664" s="22" t="str">
        <f>IF(O664="","",SUMPRODUCT(--(D664=$D$5:$D$1071),--(F664=$F$5:$F$1071),--(E664=$E$5:$E$1071),--(O664&lt;$O$5:$O$1071))+COUNTIF($O$5:O664,O664))</f>
        <v/>
      </c>
    </row>
    <row r="665" spans="1:21">
      <c r="A665" s="22" t="str">
        <f>IF(AND(H665="",D665="",F665="",G665="",I665="",J665=""),"",SUBTOTAL(3,$B$5:B665))</f>
        <v/>
      </c>
      <c r="B665" s="74" t="str">
        <f>IF('DATA ENTRY'!B666="","",'DATA ENTRY'!B666)</f>
        <v/>
      </c>
      <c r="C665" s="74" t="str">
        <f>IF('DATA ENTRY'!C666="","",'DATA ENTRY'!C666)</f>
        <v/>
      </c>
      <c r="D665" s="74" t="str">
        <f>IF('DATA ENTRY'!E666="","",'DATA ENTRY'!E666)</f>
        <v/>
      </c>
      <c r="E665" s="22" t="str">
        <f>IF('DATA ENTRY'!G666="","",'DATA ENTRY'!G666)</f>
        <v/>
      </c>
      <c r="F665" s="22" t="str">
        <f>IF('DATA ENTRY'!F666="","",'DATA ENTRY'!F666)</f>
        <v/>
      </c>
      <c r="G665" s="148" t="str">
        <f>IF('DATA ENTRY'!H666="","",'DATA ENTRY'!H666)</f>
        <v/>
      </c>
      <c r="H665" s="148" t="str">
        <f>IF('DATA ENTRY'!I666="","",'DATA ENTRY'!I666)</f>
        <v/>
      </c>
      <c r="I665" s="22" t="str">
        <f>IF('DATA ENTRY'!N666="","",'DATA ENTRY'!N666)</f>
        <v/>
      </c>
      <c r="J665" s="147" t="str">
        <f>IF('DATA ENTRY'!O666="","",'DATA ENTRY'!O666)</f>
        <v/>
      </c>
      <c r="K665" s="22" t="str">
        <f>IF('DATA ENTRY'!P666="","",'DATA ENTRY'!P666)</f>
        <v/>
      </c>
      <c r="L665" s="147" t="str">
        <f>IF('DATA ENTRY'!Q666="","",'DATA ENTRY'!Q666)</f>
        <v/>
      </c>
      <c r="M665" s="22" t="str">
        <f>IF('DATA ENTRY'!R666="","",'DATA ENTRY'!R666)</f>
        <v/>
      </c>
      <c r="N665" s="147" t="str">
        <f>IF('DATA ENTRY'!S666="","",'DATA ENTRY'!S666)</f>
        <v/>
      </c>
      <c r="O665" s="147" t="str">
        <f t="shared" si="10"/>
        <v/>
      </c>
      <c r="P665" s="74" t="str">
        <f>IF('DATA ENTRY'!T666="","",'DATA ENTRY'!T666)</f>
        <v/>
      </c>
      <c r="Q665" s="74" t="str">
        <f>IF('DATA ENTRY'!U666="","",'DATA ENTRY'!U666)</f>
        <v/>
      </c>
      <c r="R665" s="22" t="str">
        <f>IF('DATA ENTRY'!W666="","",'DATA ENTRY'!W666)</f>
        <v/>
      </c>
      <c r="S665" s="22" t="str">
        <f>IF('DATA ENTRY'!X666="","",'DATA ENTRY'!X666)</f>
        <v/>
      </c>
      <c r="T665" s="22" t="str">
        <f>IF('DATA ENTRY'!AA666="","",'DATA ENTRY'!AA666)</f>
        <v/>
      </c>
      <c r="U665" s="22" t="str">
        <f>IF(O665="","",SUMPRODUCT(--(D665=$D$5:$D$1071),--(F665=$F$5:$F$1071),--(E665=$E$5:$E$1071),--(O665&lt;$O$5:$O$1071))+COUNTIF($O$5:O665,O665))</f>
        <v/>
      </c>
    </row>
    <row r="666" spans="1:21">
      <c r="A666" s="22" t="str">
        <f>IF(AND(H666="",D666="",F666="",G666="",I666="",J666=""),"",SUBTOTAL(3,$B$5:B666))</f>
        <v/>
      </c>
      <c r="B666" s="74" t="str">
        <f>IF('DATA ENTRY'!B667="","",'DATA ENTRY'!B667)</f>
        <v/>
      </c>
      <c r="C666" s="74" t="str">
        <f>IF('DATA ENTRY'!C667="","",'DATA ENTRY'!C667)</f>
        <v/>
      </c>
      <c r="D666" s="74" t="str">
        <f>IF('DATA ENTRY'!E667="","",'DATA ENTRY'!E667)</f>
        <v/>
      </c>
      <c r="E666" s="22" t="str">
        <f>IF('DATA ENTRY'!G667="","",'DATA ENTRY'!G667)</f>
        <v/>
      </c>
      <c r="F666" s="22" t="str">
        <f>IF('DATA ENTRY'!F667="","",'DATA ENTRY'!F667)</f>
        <v/>
      </c>
      <c r="G666" s="148" t="str">
        <f>IF('DATA ENTRY'!H667="","",'DATA ENTRY'!H667)</f>
        <v/>
      </c>
      <c r="H666" s="148" t="str">
        <f>IF('DATA ENTRY'!I667="","",'DATA ENTRY'!I667)</f>
        <v/>
      </c>
      <c r="I666" s="22" t="str">
        <f>IF('DATA ENTRY'!N667="","",'DATA ENTRY'!N667)</f>
        <v/>
      </c>
      <c r="J666" s="147" t="str">
        <f>IF('DATA ENTRY'!O667="","",'DATA ENTRY'!O667)</f>
        <v/>
      </c>
      <c r="K666" s="22" t="str">
        <f>IF('DATA ENTRY'!P667="","",'DATA ENTRY'!P667)</f>
        <v/>
      </c>
      <c r="L666" s="147" t="str">
        <f>IF('DATA ENTRY'!Q667="","",'DATA ENTRY'!Q667)</f>
        <v/>
      </c>
      <c r="M666" s="22" t="str">
        <f>IF('DATA ENTRY'!R667="","",'DATA ENTRY'!R667)</f>
        <v/>
      </c>
      <c r="N666" s="147" t="str">
        <f>IF('DATA ENTRY'!S667="","",'DATA ENTRY'!S667)</f>
        <v/>
      </c>
      <c r="O666" s="147" t="str">
        <f t="shared" si="10"/>
        <v/>
      </c>
      <c r="P666" s="74" t="str">
        <f>IF('DATA ENTRY'!T667="","",'DATA ENTRY'!T667)</f>
        <v/>
      </c>
      <c r="Q666" s="74" t="str">
        <f>IF('DATA ENTRY'!U667="","",'DATA ENTRY'!U667)</f>
        <v/>
      </c>
      <c r="R666" s="22" t="str">
        <f>IF('DATA ENTRY'!W667="","",'DATA ENTRY'!W667)</f>
        <v/>
      </c>
      <c r="S666" s="22" t="str">
        <f>IF('DATA ENTRY'!X667="","",'DATA ENTRY'!X667)</f>
        <v/>
      </c>
      <c r="T666" s="22" t="str">
        <f>IF('DATA ENTRY'!AA667="","",'DATA ENTRY'!AA667)</f>
        <v/>
      </c>
      <c r="U666" s="22" t="str">
        <f>IF(O666="","",SUMPRODUCT(--(D666=$D$5:$D$1071),--(F666=$F$5:$F$1071),--(E666=$E$5:$E$1071),--(O666&lt;$O$5:$O$1071))+COUNTIF($O$5:O666,O666))</f>
        <v/>
      </c>
    </row>
    <row r="667" spans="1:21">
      <c r="A667" s="22" t="str">
        <f>IF(AND(H667="",D667="",F667="",G667="",I667="",J667=""),"",SUBTOTAL(3,$B$5:B667))</f>
        <v/>
      </c>
      <c r="B667" s="74" t="str">
        <f>IF('DATA ENTRY'!B668="","",'DATA ENTRY'!B668)</f>
        <v/>
      </c>
      <c r="C667" s="74" t="str">
        <f>IF('DATA ENTRY'!C668="","",'DATA ENTRY'!C668)</f>
        <v/>
      </c>
      <c r="D667" s="74" t="str">
        <f>IF('DATA ENTRY'!E668="","",'DATA ENTRY'!E668)</f>
        <v/>
      </c>
      <c r="E667" s="22" t="str">
        <f>IF('DATA ENTRY'!G668="","",'DATA ENTRY'!G668)</f>
        <v/>
      </c>
      <c r="F667" s="22" t="str">
        <f>IF('DATA ENTRY'!F668="","",'DATA ENTRY'!F668)</f>
        <v/>
      </c>
      <c r="G667" s="148" t="str">
        <f>IF('DATA ENTRY'!H668="","",'DATA ENTRY'!H668)</f>
        <v/>
      </c>
      <c r="H667" s="148" t="str">
        <f>IF('DATA ENTRY'!I668="","",'DATA ENTRY'!I668)</f>
        <v/>
      </c>
      <c r="I667" s="22" t="str">
        <f>IF('DATA ENTRY'!N668="","",'DATA ENTRY'!N668)</f>
        <v/>
      </c>
      <c r="J667" s="147" t="str">
        <f>IF('DATA ENTRY'!O668="","",'DATA ENTRY'!O668)</f>
        <v/>
      </c>
      <c r="K667" s="22" t="str">
        <f>IF('DATA ENTRY'!P668="","",'DATA ENTRY'!P668)</f>
        <v/>
      </c>
      <c r="L667" s="147" t="str">
        <f>IF('DATA ENTRY'!Q668="","",'DATA ENTRY'!Q668)</f>
        <v/>
      </c>
      <c r="M667" s="22" t="str">
        <f>IF('DATA ENTRY'!R668="","",'DATA ENTRY'!R668)</f>
        <v/>
      </c>
      <c r="N667" s="147" t="str">
        <f>IF('DATA ENTRY'!S668="","",'DATA ENTRY'!S668)</f>
        <v/>
      </c>
      <c r="O667" s="147" t="str">
        <f t="shared" si="10"/>
        <v/>
      </c>
      <c r="P667" s="74" t="str">
        <f>IF('DATA ENTRY'!T668="","",'DATA ENTRY'!T668)</f>
        <v/>
      </c>
      <c r="Q667" s="74" t="str">
        <f>IF('DATA ENTRY'!U668="","",'DATA ENTRY'!U668)</f>
        <v/>
      </c>
      <c r="R667" s="22" t="str">
        <f>IF('DATA ENTRY'!W668="","",'DATA ENTRY'!W668)</f>
        <v/>
      </c>
      <c r="S667" s="22" t="str">
        <f>IF('DATA ENTRY'!X668="","",'DATA ENTRY'!X668)</f>
        <v/>
      </c>
      <c r="T667" s="22" t="str">
        <f>IF('DATA ENTRY'!AA668="","",'DATA ENTRY'!AA668)</f>
        <v/>
      </c>
      <c r="U667" s="22" t="str">
        <f>IF(O667="","",SUMPRODUCT(--(D667=$D$5:$D$1071),--(F667=$F$5:$F$1071),--(E667=$E$5:$E$1071),--(O667&lt;$O$5:$O$1071))+COUNTIF($O$5:O667,O667))</f>
        <v/>
      </c>
    </row>
    <row r="668" spans="1:21">
      <c r="A668" s="22" t="str">
        <f>IF(AND(H668="",D668="",F668="",G668="",I668="",J668=""),"",SUBTOTAL(3,$B$5:B668))</f>
        <v/>
      </c>
      <c r="B668" s="74" t="str">
        <f>IF('DATA ENTRY'!B669="","",'DATA ENTRY'!B669)</f>
        <v/>
      </c>
      <c r="C668" s="74" t="str">
        <f>IF('DATA ENTRY'!C669="","",'DATA ENTRY'!C669)</f>
        <v/>
      </c>
      <c r="D668" s="74" t="str">
        <f>IF('DATA ENTRY'!E669="","",'DATA ENTRY'!E669)</f>
        <v/>
      </c>
      <c r="E668" s="22" t="str">
        <f>IF('DATA ENTRY'!G669="","",'DATA ENTRY'!G669)</f>
        <v/>
      </c>
      <c r="F668" s="22" t="str">
        <f>IF('DATA ENTRY'!F669="","",'DATA ENTRY'!F669)</f>
        <v/>
      </c>
      <c r="G668" s="148" t="str">
        <f>IF('DATA ENTRY'!H669="","",'DATA ENTRY'!H669)</f>
        <v/>
      </c>
      <c r="H668" s="148" t="str">
        <f>IF('DATA ENTRY'!I669="","",'DATA ENTRY'!I669)</f>
        <v/>
      </c>
      <c r="I668" s="22" t="str">
        <f>IF('DATA ENTRY'!N669="","",'DATA ENTRY'!N669)</f>
        <v/>
      </c>
      <c r="J668" s="147" t="str">
        <f>IF('DATA ENTRY'!O669="","",'DATA ENTRY'!O669)</f>
        <v/>
      </c>
      <c r="K668" s="22" t="str">
        <f>IF('DATA ENTRY'!P669="","",'DATA ENTRY'!P669)</f>
        <v/>
      </c>
      <c r="L668" s="147" t="str">
        <f>IF('DATA ENTRY'!Q669="","",'DATA ENTRY'!Q669)</f>
        <v/>
      </c>
      <c r="M668" s="22" t="str">
        <f>IF('DATA ENTRY'!R669="","",'DATA ENTRY'!R669)</f>
        <v/>
      </c>
      <c r="N668" s="147" t="str">
        <f>IF('DATA ENTRY'!S669="","",'DATA ENTRY'!S669)</f>
        <v/>
      </c>
      <c r="O668" s="147" t="str">
        <f t="shared" si="10"/>
        <v/>
      </c>
      <c r="P668" s="74" t="str">
        <f>IF('DATA ENTRY'!T669="","",'DATA ENTRY'!T669)</f>
        <v/>
      </c>
      <c r="Q668" s="74" t="str">
        <f>IF('DATA ENTRY'!U669="","",'DATA ENTRY'!U669)</f>
        <v/>
      </c>
      <c r="R668" s="22" t="str">
        <f>IF('DATA ENTRY'!W669="","",'DATA ENTRY'!W669)</f>
        <v/>
      </c>
      <c r="S668" s="22" t="str">
        <f>IF('DATA ENTRY'!X669="","",'DATA ENTRY'!X669)</f>
        <v/>
      </c>
      <c r="T668" s="22" t="str">
        <f>IF('DATA ENTRY'!AA669="","",'DATA ENTRY'!AA669)</f>
        <v/>
      </c>
      <c r="U668" s="22" t="str">
        <f>IF(O668="","",SUMPRODUCT(--(D668=$D$5:$D$1071),--(F668=$F$5:$F$1071),--(E668=$E$5:$E$1071),--(O668&lt;$O$5:$O$1071))+COUNTIF($O$5:O668,O668))</f>
        <v/>
      </c>
    </row>
    <row r="669" spans="1:21">
      <c r="A669" s="22" t="str">
        <f>IF(AND(H669="",D669="",F669="",G669="",I669="",J669=""),"",SUBTOTAL(3,$B$5:B669))</f>
        <v/>
      </c>
      <c r="B669" s="74" t="str">
        <f>IF('DATA ENTRY'!B670="","",'DATA ENTRY'!B670)</f>
        <v/>
      </c>
      <c r="C669" s="74" t="str">
        <f>IF('DATA ENTRY'!C670="","",'DATA ENTRY'!C670)</f>
        <v/>
      </c>
      <c r="D669" s="74" t="str">
        <f>IF('DATA ENTRY'!E670="","",'DATA ENTRY'!E670)</f>
        <v/>
      </c>
      <c r="E669" s="22" t="str">
        <f>IF('DATA ENTRY'!G670="","",'DATA ENTRY'!G670)</f>
        <v/>
      </c>
      <c r="F669" s="22" t="str">
        <f>IF('DATA ENTRY'!F670="","",'DATA ENTRY'!F670)</f>
        <v/>
      </c>
      <c r="G669" s="148" t="str">
        <f>IF('DATA ENTRY'!H670="","",'DATA ENTRY'!H670)</f>
        <v/>
      </c>
      <c r="H669" s="148" t="str">
        <f>IF('DATA ENTRY'!I670="","",'DATA ENTRY'!I670)</f>
        <v/>
      </c>
      <c r="I669" s="22" t="str">
        <f>IF('DATA ENTRY'!N670="","",'DATA ENTRY'!N670)</f>
        <v/>
      </c>
      <c r="J669" s="147" t="str">
        <f>IF('DATA ENTRY'!O670="","",'DATA ENTRY'!O670)</f>
        <v/>
      </c>
      <c r="K669" s="22" t="str">
        <f>IF('DATA ENTRY'!P670="","",'DATA ENTRY'!P670)</f>
        <v/>
      </c>
      <c r="L669" s="147" t="str">
        <f>IF('DATA ENTRY'!Q670="","",'DATA ENTRY'!Q670)</f>
        <v/>
      </c>
      <c r="M669" s="22" t="str">
        <f>IF('DATA ENTRY'!R670="","",'DATA ENTRY'!R670)</f>
        <v/>
      </c>
      <c r="N669" s="147" t="str">
        <f>IF('DATA ENTRY'!S670="","",'DATA ENTRY'!S670)</f>
        <v/>
      </c>
      <c r="O669" s="147" t="str">
        <f t="shared" si="10"/>
        <v/>
      </c>
      <c r="P669" s="74" t="str">
        <f>IF('DATA ENTRY'!T670="","",'DATA ENTRY'!T670)</f>
        <v/>
      </c>
      <c r="Q669" s="74" t="str">
        <f>IF('DATA ENTRY'!U670="","",'DATA ENTRY'!U670)</f>
        <v/>
      </c>
      <c r="R669" s="22" t="str">
        <f>IF('DATA ENTRY'!W670="","",'DATA ENTRY'!W670)</f>
        <v/>
      </c>
      <c r="S669" s="22" t="str">
        <f>IF('DATA ENTRY'!X670="","",'DATA ENTRY'!X670)</f>
        <v/>
      </c>
      <c r="T669" s="22" t="str">
        <f>IF('DATA ENTRY'!AA670="","",'DATA ENTRY'!AA670)</f>
        <v/>
      </c>
      <c r="U669" s="22" t="str">
        <f>IF(O669="","",SUMPRODUCT(--(D669=$D$5:$D$1071),--(F669=$F$5:$F$1071),--(E669=$E$5:$E$1071),--(O669&lt;$O$5:$O$1071))+COUNTIF($O$5:O669,O669))</f>
        <v/>
      </c>
    </row>
    <row r="670" spans="1:21">
      <c r="A670" s="22" t="str">
        <f>IF(AND(H670="",D670="",F670="",G670="",I670="",J670=""),"",SUBTOTAL(3,$B$5:B670))</f>
        <v/>
      </c>
      <c r="B670" s="74" t="str">
        <f>IF('DATA ENTRY'!B671="","",'DATA ENTRY'!B671)</f>
        <v/>
      </c>
      <c r="C670" s="74" t="str">
        <f>IF('DATA ENTRY'!C671="","",'DATA ENTRY'!C671)</f>
        <v/>
      </c>
      <c r="D670" s="74" t="str">
        <f>IF('DATA ENTRY'!E671="","",'DATA ENTRY'!E671)</f>
        <v/>
      </c>
      <c r="E670" s="22" t="str">
        <f>IF('DATA ENTRY'!G671="","",'DATA ENTRY'!G671)</f>
        <v/>
      </c>
      <c r="F670" s="22" t="str">
        <f>IF('DATA ENTRY'!F671="","",'DATA ENTRY'!F671)</f>
        <v/>
      </c>
      <c r="G670" s="148" t="str">
        <f>IF('DATA ENTRY'!H671="","",'DATA ENTRY'!H671)</f>
        <v/>
      </c>
      <c r="H670" s="148" t="str">
        <f>IF('DATA ENTRY'!I671="","",'DATA ENTRY'!I671)</f>
        <v/>
      </c>
      <c r="I670" s="22" t="str">
        <f>IF('DATA ENTRY'!N671="","",'DATA ENTRY'!N671)</f>
        <v/>
      </c>
      <c r="J670" s="147" t="str">
        <f>IF('DATA ENTRY'!O671="","",'DATA ENTRY'!O671)</f>
        <v/>
      </c>
      <c r="K670" s="22" t="str">
        <f>IF('DATA ENTRY'!P671="","",'DATA ENTRY'!P671)</f>
        <v/>
      </c>
      <c r="L670" s="147" t="str">
        <f>IF('DATA ENTRY'!Q671="","",'DATA ENTRY'!Q671)</f>
        <v/>
      </c>
      <c r="M670" s="22" t="str">
        <f>IF('DATA ENTRY'!R671="","",'DATA ENTRY'!R671)</f>
        <v/>
      </c>
      <c r="N670" s="147" t="str">
        <f>IF('DATA ENTRY'!S671="","",'DATA ENTRY'!S671)</f>
        <v/>
      </c>
      <c r="O670" s="147" t="str">
        <f t="shared" si="10"/>
        <v/>
      </c>
      <c r="P670" s="74" t="str">
        <f>IF('DATA ENTRY'!T671="","",'DATA ENTRY'!T671)</f>
        <v/>
      </c>
      <c r="Q670" s="74" t="str">
        <f>IF('DATA ENTRY'!U671="","",'DATA ENTRY'!U671)</f>
        <v/>
      </c>
      <c r="R670" s="22" t="str">
        <f>IF('DATA ENTRY'!W671="","",'DATA ENTRY'!W671)</f>
        <v/>
      </c>
      <c r="S670" s="22" t="str">
        <f>IF('DATA ENTRY'!X671="","",'DATA ENTRY'!X671)</f>
        <v/>
      </c>
      <c r="T670" s="22" t="str">
        <f>IF('DATA ENTRY'!AA671="","",'DATA ENTRY'!AA671)</f>
        <v/>
      </c>
      <c r="U670" s="22" t="str">
        <f>IF(O670="","",SUMPRODUCT(--(D670=$D$5:$D$1071),--(F670=$F$5:$F$1071),--(E670=$E$5:$E$1071),--(O670&lt;$O$5:$O$1071))+COUNTIF($O$5:O670,O670))</f>
        <v/>
      </c>
    </row>
    <row r="671" spans="1:21">
      <c r="A671" s="22" t="str">
        <f>IF(AND(H671="",D671="",F671="",G671="",I671="",J671=""),"",SUBTOTAL(3,$B$5:B671))</f>
        <v/>
      </c>
      <c r="B671" s="74" t="str">
        <f>IF('DATA ENTRY'!B672="","",'DATA ENTRY'!B672)</f>
        <v/>
      </c>
      <c r="C671" s="74" t="str">
        <f>IF('DATA ENTRY'!C672="","",'DATA ENTRY'!C672)</f>
        <v/>
      </c>
      <c r="D671" s="74" t="str">
        <f>IF('DATA ENTRY'!E672="","",'DATA ENTRY'!E672)</f>
        <v/>
      </c>
      <c r="E671" s="22" t="str">
        <f>IF('DATA ENTRY'!G672="","",'DATA ENTRY'!G672)</f>
        <v/>
      </c>
      <c r="F671" s="22" t="str">
        <f>IF('DATA ENTRY'!F672="","",'DATA ENTRY'!F672)</f>
        <v/>
      </c>
      <c r="G671" s="148" t="str">
        <f>IF('DATA ENTRY'!H672="","",'DATA ENTRY'!H672)</f>
        <v/>
      </c>
      <c r="H671" s="148" t="str">
        <f>IF('DATA ENTRY'!I672="","",'DATA ENTRY'!I672)</f>
        <v/>
      </c>
      <c r="I671" s="22" t="str">
        <f>IF('DATA ENTRY'!N672="","",'DATA ENTRY'!N672)</f>
        <v/>
      </c>
      <c r="J671" s="147" t="str">
        <f>IF('DATA ENTRY'!O672="","",'DATA ENTRY'!O672)</f>
        <v/>
      </c>
      <c r="K671" s="22" t="str">
        <f>IF('DATA ENTRY'!P672="","",'DATA ENTRY'!P672)</f>
        <v/>
      </c>
      <c r="L671" s="147" t="str">
        <f>IF('DATA ENTRY'!Q672="","",'DATA ENTRY'!Q672)</f>
        <v/>
      </c>
      <c r="M671" s="22" t="str">
        <f>IF('DATA ENTRY'!R672="","",'DATA ENTRY'!R672)</f>
        <v/>
      </c>
      <c r="N671" s="147" t="str">
        <f>IF('DATA ENTRY'!S672="","",'DATA ENTRY'!S672)</f>
        <v/>
      </c>
      <c r="O671" s="147" t="str">
        <f t="shared" si="10"/>
        <v/>
      </c>
      <c r="P671" s="74" t="str">
        <f>IF('DATA ENTRY'!T672="","",'DATA ENTRY'!T672)</f>
        <v/>
      </c>
      <c r="Q671" s="74" t="str">
        <f>IF('DATA ENTRY'!U672="","",'DATA ENTRY'!U672)</f>
        <v/>
      </c>
      <c r="R671" s="22" t="str">
        <f>IF('DATA ENTRY'!W672="","",'DATA ENTRY'!W672)</f>
        <v/>
      </c>
      <c r="S671" s="22" t="str">
        <f>IF('DATA ENTRY'!X672="","",'DATA ENTRY'!X672)</f>
        <v/>
      </c>
      <c r="T671" s="22" t="str">
        <f>IF('DATA ENTRY'!AA672="","",'DATA ENTRY'!AA672)</f>
        <v/>
      </c>
      <c r="U671" s="22" t="str">
        <f>IF(O671="","",SUMPRODUCT(--(D671=$D$5:$D$1071),--(F671=$F$5:$F$1071),--(E671=$E$5:$E$1071),--(O671&lt;$O$5:$O$1071))+COUNTIF($O$5:O671,O671))</f>
        <v/>
      </c>
    </row>
    <row r="672" spans="1:21">
      <c r="A672" s="22" t="str">
        <f>IF(AND(H672="",D672="",F672="",G672="",I672="",J672=""),"",SUBTOTAL(3,$B$5:B672))</f>
        <v/>
      </c>
      <c r="B672" s="74" t="str">
        <f>IF('DATA ENTRY'!B673="","",'DATA ENTRY'!B673)</f>
        <v/>
      </c>
      <c r="C672" s="74" t="str">
        <f>IF('DATA ENTRY'!C673="","",'DATA ENTRY'!C673)</f>
        <v/>
      </c>
      <c r="D672" s="74" t="str">
        <f>IF('DATA ENTRY'!E673="","",'DATA ENTRY'!E673)</f>
        <v/>
      </c>
      <c r="E672" s="22" t="str">
        <f>IF('DATA ENTRY'!G673="","",'DATA ENTRY'!G673)</f>
        <v/>
      </c>
      <c r="F672" s="22" t="str">
        <f>IF('DATA ENTRY'!F673="","",'DATA ENTRY'!F673)</f>
        <v/>
      </c>
      <c r="G672" s="148" t="str">
        <f>IF('DATA ENTRY'!H673="","",'DATA ENTRY'!H673)</f>
        <v/>
      </c>
      <c r="H672" s="148" t="str">
        <f>IF('DATA ENTRY'!I673="","",'DATA ENTRY'!I673)</f>
        <v/>
      </c>
      <c r="I672" s="22" t="str">
        <f>IF('DATA ENTRY'!N673="","",'DATA ENTRY'!N673)</f>
        <v/>
      </c>
      <c r="J672" s="147" t="str">
        <f>IF('DATA ENTRY'!O673="","",'DATA ENTRY'!O673)</f>
        <v/>
      </c>
      <c r="K672" s="22" t="str">
        <f>IF('DATA ENTRY'!P673="","",'DATA ENTRY'!P673)</f>
        <v/>
      </c>
      <c r="L672" s="147" t="str">
        <f>IF('DATA ENTRY'!Q673="","",'DATA ENTRY'!Q673)</f>
        <v/>
      </c>
      <c r="M672" s="22" t="str">
        <f>IF('DATA ENTRY'!R673="","",'DATA ENTRY'!R673)</f>
        <v/>
      </c>
      <c r="N672" s="147" t="str">
        <f>IF('DATA ENTRY'!S673="","",'DATA ENTRY'!S673)</f>
        <v/>
      </c>
      <c r="O672" s="147" t="str">
        <f t="shared" si="10"/>
        <v/>
      </c>
      <c r="P672" s="74" t="str">
        <f>IF('DATA ENTRY'!T673="","",'DATA ENTRY'!T673)</f>
        <v/>
      </c>
      <c r="Q672" s="74" t="str">
        <f>IF('DATA ENTRY'!U673="","",'DATA ENTRY'!U673)</f>
        <v/>
      </c>
      <c r="R672" s="22" t="str">
        <f>IF('DATA ENTRY'!W673="","",'DATA ENTRY'!W673)</f>
        <v/>
      </c>
      <c r="S672" s="22" t="str">
        <f>IF('DATA ENTRY'!X673="","",'DATA ENTRY'!X673)</f>
        <v/>
      </c>
      <c r="T672" s="22" t="str">
        <f>IF('DATA ENTRY'!AA673="","",'DATA ENTRY'!AA673)</f>
        <v/>
      </c>
      <c r="U672" s="22" t="str">
        <f>IF(O672="","",SUMPRODUCT(--(D672=$D$5:$D$1071),--(F672=$F$5:$F$1071),--(E672=$E$5:$E$1071),--(O672&lt;$O$5:$O$1071))+COUNTIF($O$5:O672,O672))</f>
        <v/>
      </c>
    </row>
    <row r="673" spans="1:21">
      <c r="A673" s="22" t="str">
        <f>IF(AND(H673="",D673="",F673="",G673="",I673="",J673=""),"",SUBTOTAL(3,$B$5:B673))</f>
        <v/>
      </c>
      <c r="B673" s="74" t="str">
        <f>IF('DATA ENTRY'!B674="","",'DATA ENTRY'!B674)</f>
        <v/>
      </c>
      <c r="C673" s="74" t="str">
        <f>IF('DATA ENTRY'!C674="","",'DATA ENTRY'!C674)</f>
        <v/>
      </c>
      <c r="D673" s="74" t="str">
        <f>IF('DATA ENTRY'!E674="","",'DATA ENTRY'!E674)</f>
        <v/>
      </c>
      <c r="E673" s="22" t="str">
        <f>IF('DATA ENTRY'!G674="","",'DATA ENTRY'!G674)</f>
        <v/>
      </c>
      <c r="F673" s="22" t="str">
        <f>IF('DATA ENTRY'!F674="","",'DATA ENTRY'!F674)</f>
        <v/>
      </c>
      <c r="G673" s="148" t="str">
        <f>IF('DATA ENTRY'!H674="","",'DATA ENTRY'!H674)</f>
        <v/>
      </c>
      <c r="H673" s="148" t="str">
        <f>IF('DATA ENTRY'!I674="","",'DATA ENTRY'!I674)</f>
        <v/>
      </c>
      <c r="I673" s="22" t="str">
        <f>IF('DATA ENTRY'!N674="","",'DATA ENTRY'!N674)</f>
        <v/>
      </c>
      <c r="J673" s="147" t="str">
        <f>IF('DATA ENTRY'!O674="","",'DATA ENTRY'!O674)</f>
        <v/>
      </c>
      <c r="K673" s="22" t="str">
        <f>IF('DATA ENTRY'!P674="","",'DATA ENTRY'!P674)</f>
        <v/>
      </c>
      <c r="L673" s="147" t="str">
        <f>IF('DATA ENTRY'!Q674="","",'DATA ENTRY'!Q674)</f>
        <v/>
      </c>
      <c r="M673" s="22" t="str">
        <f>IF('DATA ENTRY'!R674="","",'DATA ENTRY'!R674)</f>
        <v/>
      </c>
      <c r="N673" s="147" t="str">
        <f>IF('DATA ENTRY'!S674="","",'DATA ENTRY'!S674)</f>
        <v/>
      </c>
      <c r="O673" s="147" t="str">
        <f t="shared" si="10"/>
        <v/>
      </c>
      <c r="P673" s="74" t="str">
        <f>IF('DATA ENTRY'!T674="","",'DATA ENTRY'!T674)</f>
        <v/>
      </c>
      <c r="Q673" s="74" t="str">
        <f>IF('DATA ENTRY'!U674="","",'DATA ENTRY'!U674)</f>
        <v/>
      </c>
      <c r="R673" s="22" t="str">
        <f>IF('DATA ENTRY'!W674="","",'DATA ENTRY'!W674)</f>
        <v/>
      </c>
      <c r="S673" s="22" t="str">
        <f>IF('DATA ENTRY'!X674="","",'DATA ENTRY'!X674)</f>
        <v/>
      </c>
      <c r="T673" s="22" t="str">
        <f>IF('DATA ENTRY'!AA674="","",'DATA ENTRY'!AA674)</f>
        <v/>
      </c>
      <c r="U673" s="22" t="str">
        <f>IF(O673="","",SUMPRODUCT(--(D673=$D$5:$D$1071),--(F673=$F$5:$F$1071),--(E673=$E$5:$E$1071),--(O673&lt;$O$5:$O$1071))+COUNTIF($O$5:O673,O673))</f>
        <v/>
      </c>
    </row>
    <row r="674" spans="1:21">
      <c r="A674" s="22" t="str">
        <f>IF(AND(H674="",D674="",F674="",G674="",I674="",J674=""),"",SUBTOTAL(3,$B$5:B674))</f>
        <v/>
      </c>
      <c r="B674" s="74" t="str">
        <f>IF('DATA ENTRY'!B675="","",'DATA ENTRY'!B675)</f>
        <v/>
      </c>
      <c r="C674" s="74" t="str">
        <f>IF('DATA ENTRY'!C675="","",'DATA ENTRY'!C675)</f>
        <v/>
      </c>
      <c r="D674" s="74" t="str">
        <f>IF('DATA ENTRY'!E675="","",'DATA ENTRY'!E675)</f>
        <v/>
      </c>
      <c r="E674" s="22" t="str">
        <f>IF('DATA ENTRY'!G675="","",'DATA ENTRY'!G675)</f>
        <v/>
      </c>
      <c r="F674" s="22" t="str">
        <f>IF('DATA ENTRY'!F675="","",'DATA ENTRY'!F675)</f>
        <v/>
      </c>
      <c r="G674" s="148" t="str">
        <f>IF('DATA ENTRY'!H675="","",'DATA ENTRY'!H675)</f>
        <v/>
      </c>
      <c r="H674" s="148" t="str">
        <f>IF('DATA ENTRY'!I675="","",'DATA ENTRY'!I675)</f>
        <v/>
      </c>
      <c r="I674" s="22" t="str">
        <f>IF('DATA ENTRY'!N675="","",'DATA ENTRY'!N675)</f>
        <v/>
      </c>
      <c r="J674" s="147" t="str">
        <f>IF('DATA ENTRY'!O675="","",'DATA ENTRY'!O675)</f>
        <v/>
      </c>
      <c r="K674" s="22" t="str">
        <f>IF('DATA ENTRY'!P675="","",'DATA ENTRY'!P675)</f>
        <v/>
      </c>
      <c r="L674" s="147" t="str">
        <f>IF('DATA ENTRY'!Q675="","",'DATA ENTRY'!Q675)</f>
        <v/>
      </c>
      <c r="M674" s="22" t="str">
        <f>IF('DATA ENTRY'!R675="","",'DATA ENTRY'!R675)</f>
        <v/>
      </c>
      <c r="N674" s="147" t="str">
        <f>IF('DATA ENTRY'!S675="","",'DATA ENTRY'!S675)</f>
        <v/>
      </c>
      <c r="O674" s="147" t="str">
        <f t="shared" si="10"/>
        <v/>
      </c>
      <c r="P674" s="74" t="str">
        <f>IF('DATA ENTRY'!T675="","",'DATA ENTRY'!T675)</f>
        <v/>
      </c>
      <c r="Q674" s="74" t="str">
        <f>IF('DATA ENTRY'!U675="","",'DATA ENTRY'!U675)</f>
        <v/>
      </c>
      <c r="R674" s="22" t="str">
        <f>IF('DATA ENTRY'!W675="","",'DATA ENTRY'!W675)</f>
        <v/>
      </c>
      <c r="S674" s="22" t="str">
        <f>IF('DATA ENTRY'!X675="","",'DATA ENTRY'!X675)</f>
        <v/>
      </c>
      <c r="T674" s="22" t="str">
        <f>IF('DATA ENTRY'!AA675="","",'DATA ENTRY'!AA675)</f>
        <v/>
      </c>
      <c r="U674" s="22" t="str">
        <f>IF(O674="","",SUMPRODUCT(--(D674=$D$5:$D$1071),--(F674=$F$5:$F$1071),--(E674=$E$5:$E$1071),--(O674&lt;$O$5:$O$1071))+COUNTIF($O$5:O674,O674))</f>
        <v/>
      </c>
    </row>
    <row r="675" spans="1:21">
      <c r="A675" s="22" t="str">
        <f>IF(AND(H675="",D675="",F675="",G675="",I675="",J675=""),"",SUBTOTAL(3,$B$5:B675))</f>
        <v/>
      </c>
      <c r="B675" s="74" t="str">
        <f>IF('DATA ENTRY'!B676="","",'DATA ENTRY'!B676)</f>
        <v/>
      </c>
      <c r="C675" s="74" t="str">
        <f>IF('DATA ENTRY'!C676="","",'DATA ENTRY'!C676)</f>
        <v/>
      </c>
      <c r="D675" s="74" t="str">
        <f>IF('DATA ENTRY'!E676="","",'DATA ENTRY'!E676)</f>
        <v/>
      </c>
      <c r="E675" s="22" t="str">
        <f>IF('DATA ENTRY'!G676="","",'DATA ENTRY'!G676)</f>
        <v/>
      </c>
      <c r="F675" s="22" t="str">
        <f>IF('DATA ENTRY'!F676="","",'DATA ENTRY'!F676)</f>
        <v/>
      </c>
      <c r="G675" s="148" t="str">
        <f>IF('DATA ENTRY'!H676="","",'DATA ENTRY'!H676)</f>
        <v/>
      </c>
      <c r="H675" s="148" t="str">
        <f>IF('DATA ENTRY'!I676="","",'DATA ENTRY'!I676)</f>
        <v/>
      </c>
      <c r="I675" s="22" t="str">
        <f>IF('DATA ENTRY'!N676="","",'DATA ENTRY'!N676)</f>
        <v/>
      </c>
      <c r="J675" s="147" t="str">
        <f>IF('DATA ENTRY'!O676="","",'DATA ENTRY'!O676)</f>
        <v/>
      </c>
      <c r="K675" s="22" t="str">
        <f>IF('DATA ENTRY'!P676="","",'DATA ENTRY'!P676)</f>
        <v/>
      </c>
      <c r="L675" s="147" t="str">
        <f>IF('DATA ENTRY'!Q676="","",'DATA ENTRY'!Q676)</f>
        <v/>
      </c>
      <c r="M675" s="22" t="str">
        <f>IF('DATA ENTRY'!R676="","",'DATA ENTRY'!R676)</f>
        <v/>
      </c>
      <c r="N675" s="147" t="str">
        <f>IF('DATA ENTRY'!S676="","",'DATA ENTRY'!S676)</f>
        <v/>
      </c>
      <c r="O675" s="147" t="str">
        <f t="shared" si="10"/>
        <v/>
      </c>
      <c r="P675" s="74" t="str">
        <f>IF('DATA ENTRY'!T676="","",'DATA ENTRY'!T676)</f>
        <v/>
      </c>
      <c r="Q675" s="74" t="str">
        <f>IF('DATA ENTRY'!U676="","",'DATA ENTRY'!U676)</f>
        <v/>
      </c>
      <c r="R675" s="22" t="str">
        <f>IF('DATA ENTRY'!W676="","",'DATA ENTRY'!W676)</f>
        <v/>
      </c>
      <c r="S675" s="22" t="str">
        <f>IF('DATA ENTRY'!X676="","",'DATA ENTRY'!X676)</f>
        <v/>
      </c>
      <c r="T675" s="22" t="str">
        <f>IF('DATA ENTRY'!AA676="","",'DATA ENTRY'!AA676)</f>
        <v/>
      </c>
      <c r="U675" s="22" t="str">
        <f>IF(O675="","",SUMPRODUCT(--(D675=$D$5:$D$1071),--(F675=$F$5:$F$1071),--(E675=$E$5:$E$1071),--(O675&lt;$O$5:$O$1071))+COUNTIF($O$5:O675,O675))</f>
        <v/>
      </c>
    </row>
    <row r="676" spans="1:21">
      <c r="A676" s="22" t="str">
        <f>IF(AND(H676="",D676="",F676="",G676="",I676="",J676=""),"",SUBTOTAL(3,$B$5:B676))</f>
        <v/>
      </c>
      <c r="B676" s="74" t="str">
        <f>IF('DATA ENTRY'!B677="","",'DATA ENTRY'!B677)</f>
        <v/>
      </c>
      <c r="C676" s="74" t="str">
        <f>IF('DATA ENTRY'!C677="","",'DATA ENTRY'!C677)</f>
        <v/>
      </c>
      <c r="D676" s="74" t="str">
        <f>IF('DATA ENTRY'!E677="","",'DATA ENTRY'!E677)</f>
        <v/>
      </c>
      <c r="E676" s="22" t="str">
        <f>IF('DATA ENTRY'!G677="","",'DATA ENTRY'!G677)</f>
        <v/>
      </c>
      <c r="F676" s="22" t="str">
        <f>IF('DATA ENTRY'!F677="","",'DATA ENTRY'!F677)</f>
        <v/>
      </c>
      <c r="G676" s="148" t="str">
        <f>IF('DATA ENTRY'!H677="","",'DATA ENTRY'!H677)</f>
        <v/>
      </c>
      <c r="H676" s="148" t="str">
        <f>IF('DATA ENTRY'!I677="","",'DATA ENTRY'!I677)</f>
        <v/>
      </c>
      <c r="I676" s="22" t="str">
        <f>IF('DATA ENTRY'!N677="","",'DATA ENTRY'!N677)</f>
        <v/>
      </c>
      <c r="J676" s="147" t="str">
        <f>IF('DATA ENTRY'!O677="","",'DATA ENTRY'!O677)</f>
        <v/>
      </c>
      <c r="K676" s="22" t="str">
        <f>IF('DATA ENTRY'!P677="","",'DATA ENTRY'!P677)</f>
        <v/>
      </c>
      <c r="L676" s="147" t="str">
        <f>IF('DATA ENTRY'!Q677="","",'DATA ENTRY'!Q677)</f>
        <v/>
      </c>
      <c r="M676" s="22" t="str">
        <f>IF('DATA ENTRY'!R677="","",'DATA ENTRY'!R677)</f>
        <v/>
      </c>
      <c r="N676" s="147" t="str">
        <f>IF('DATA ENTRY'!S677="","",'DATA ENTRY'!S677)</f>
        <v/>
      </c>
      <c r="O676" s="147" t="str">
        <f t="shared" si="10"/>
        <v/>
      </c>
      <c r="P676" s="74" t="str">
        <f>IF('DATA ENTRY'!T677="","",'DATA ENTRY'!T677)</f>
        <v/>
      </c>
      <c r="Q676" s="74" t="str">
        <f>IF('DATA ENTRY'!U677="","",'DATA ENTRY'!U677)</f>
        <v/>
      </c>
      <c r="R676" s="22" t="str">
        <f>IF('DATA ENTRY'!W677="","",'DATA ENTRY'!W677)</f>
        <v/>
      </c>
      <c r="S676" s="22" t="str">
        <f>IF('DATA ENTRY'!X677="","",'DATA ENTRY'!X677)</f>
        <v/>
      </c>
      <c r="T676" s="22" t="str">
        <f>IF('DATA ENTRY'!AA677="","",'DATA ENTRY'!AA677)</f>
        <v/>
      </c>
      <c r="U676" s="22" t="str">
        <f>IF(O676="","",SUMPRODUCT(--(D676=$D$5:$D$1071),--(F676=$F$5:$F$1071),--(E676=$E$5:$E$1071),--(O676&lt;$O$5:$O$1071))+COUNTIF($O$5:O676,O676))</f>
        <v/>
      </c>
    </row>
    <row r="677" spans="1:21">
      <c r="A677" s="22" t="str">
        <f>IF(AND(H677="",D677="",F677="",G677="",I677="",J677=""),"",SUBTOTAL(3,$B$5:B677))</f>
        <v/>
      </c>
      <c r="B677" s="74" t="str">
        <f>IF('DATA ENTRY'!B678="","",'DATA ENTRY'!B678)</f>
        <v/>
      </c>
      <c r="C677" s="74" t="str">
        <f>IF('DATA ENTRY'!C678="","",'DATA ENTRY'!C678)</f>
        <v/>
      </c>
      <c r="D677" s="74" t="str">
        <f>IF('DATA ENTRY'!E678="","",'DATA ENTRY'!E678)</f>
        <v/>
      </c>
      <c r="E677" s="22" t="str">
        <f>IF('DATA ENTRY'!G678="","",'DATA ENTRY'!G678)</f>
        <v/>
      </c>
      <c r="F677" s="22" t="str">
        <f>IF('DATA ENTRY'!F678="","",'DATA ENTRY'!F678)</f>
        <v/>
      </c>
      <c r="G677" s="148" t="str">
        <f>IF('DATA ENTRY'!H678="","",'DATA ENTRY'!H678)</f>
        <v/>
      </c>
      <c r="H677" s="148" t="str">
        <f>IF('DATA ENTRY'!I678="","",'DATA ENTRY'!I678)</f>
        <v/>
      </c>
      <c r="I677" s="22" t="str">
        <f>IF('DATA ENTRY'!N678="","",'DATA ENTRY'!N678)</f>
        <v/>
      </c>
      <c r="J677" s="147" t="str">
        <f>IF('DATA ENTRY'!O678="","",'DATA ENTRY'!O678)</f>
        <v/>
      </c>
      <c r="K677" s="22" t="str">
        <f>IF('DATA ENTRY'!P678="","",'DATA ENTRY'!P678)</f>
        <v/>
      </c>
      <c r="L677" s="147" t="str">
        <f>IF('DATA ENTRY'!Q678="","",'DATA ENTRY'!Q678)</f>
        <v/>
      </c>
      <c r="M677" s="22" t="str">
        <f>IF('DATA ENTRY'!R678="","",'DATA ENTRY'!R678)</f>
        <v/>
      </c>
      <c r="N677" s="147" t="str">
        <f>IF('DATA ENTRY'!S678="","",'DATA ENTRY'!S678)</f>
        <v/>
      </c>
      <c r="O677" s="147" t="str">
        <f t="shared" si="10"/>
        <v/>
      </c>
      <c r="P677" s="74" t="str">
        <f>IF('DATA ENTRY'!T678="","",'DATA ENTRY'!T678)</f>
        <v/>
      </c>
      <c r="Q677" s="74" t="str">
        <f>IF('DATA ENTRY'!U678="","",'DATA ENTRY'!U678)</f>
        <v/>
      </c>
      <c r="R677" s="22" t="str">
        <f>IF('DATA ENTRY'!W678="","",'DATA ENTRY'!W678)</f>
        <v/>
      </c>
      <c r="S677" s="22" t="str">
        <f>IF('DATA ENTRY'!X678="","",'DATA ENTRY'!X678)</f>
        <v/>
      </c>
      <c r="T677" s="22" t="str">
        <f>IF('DATA ENTRY'!AA678="","",'DATA ENTRY'!AA678)</f>
        <v/>
      </c>
      <c r="U677" s="22" t="str">
        <f>IF(O677="","",SUMPRODUCT(--(D677=$D$5:$D$1071),--(F677=$F$5:$F$1071),--(E677=$E$5:$E$1071),--(O677&lt;$O$5:$O$1071))+COUNTIF($O$5:O677,O677))</f>
        <v/>
      </c>
    </row>
    <row r="678" spans="1:21">
      <c r="A678" s="22" t="str">
        <f>IF(AND(H678="",D678="",F678="",G678="",I678="",J678=""),"",SUBTOTAL(3,$B$5:B678))</f>
        <v/>
      </c>
      <c r="B678" s="74" t="str">
        <f>IF('DATA ENTRY'!B679="","",'DATA ENTRY'!B679)</f>
        <v/>
      </c>
      <c r="C678" s="74" t="str">
        <f>IF('DATA ENTRY'!C679="","",'DATA ENTRY'!C679)</f>
        <v/>
      </c>
      <c r="D678" s="74" t="str">
        <f>IF('DATA ENTRY'!E679="","",'DATA ENTRY'!E679)</f>
        <v/>
      </c>
      <c r="E678" s="22" t="str">
        <f>IF('DATA ENTRY'!G679="","",'DATA ENTRY'!G679)</f>
        <v/>
      </c>
      <c r="F678" s="22" t="str">
        <f>IF('DATA ENTRY'!F679="","",'DATA ENTRY'!F679)</f>
        <v/>
      </c>
      <c r="G678" s="148" t="str">
        <f>IF('DATA ENTRY'!H679="","",'DATA ENTRY'!H679)</f>
        <v/>
      </c>
      <c r="H678" s="148" t="str">
        <f>IF('DATA ENTRY'!I679="","",'DATA ENTRY'!I679)</f>
        <v/>
      </c>
      <c r="I678" s="22" t="str">
        <f>IF('DATA ENTRY'!N679="","",'DATA ENTRY'!N679)</f>
        <v/>
      </c>
      <c r="J678" s="147" t="str">
        <f>IF('DATA ENTRY'!O679="","",'DATA ENTRY'!O679)</f>
        <v/>
      </c>
      <c r="K678" s="22" t="str">
        <f>IF('DATA ENTRY'!P679="","",'DATA ENTRY'!P679)</f>
        <v/>
      </c>
      <c r="L678" s="147" t="str">
        <f>IF('DATA ENTRY'!Q679="","",'DATA ENTRY'!Q679)</f>
        <v/>
      </c>
      <c r="M678" s="22" t="str">
        <f>IF('DATA ENTRY'!R679="","",'DATA ENTRY'!R679)</f>
        <v/>
      </c>
      <c r="N678" s="147" t="str">
        <f>IF('DATA ENTRY'!S679="","",'DATA ENTRY'!S679)</f>
        <v/>
      </c>
      <c r="O678" s="147" t="str">
        <f t="shared" si="10"/>
        <v/>
      </c>
      <c r="P678" s="74" t="str">
        <f>IF('DATA ENTRY'!T679="","",'DATA ENTRY'!T679)</f>
        <v/>
      </c>
      <c r="Q678" s="74" t="str">
        <f>IF('DATA ENTRY'!U679="","",'DATA ENTRY'!U679)</f>
        <v/>
      </c>
      <c r="R678" s="22" t="str">
        <f>IF('DATA ENTRY'!W679="","",'DATA ENTRY'!W679)</f>
        <v/>
      </c>
      <c r="S678" s="22" t="str">
        <f>IF('DATA ENTRY'!X679="","",'DATA ENTRY'!X679)</f>
        <v/>
      </c>
      <c r="T678" s="22" t="str">
        <f>IF('DATA ENTRY'!AA679="","",'DATA ENTRY'!AA679)</f>
        <v/>
      </c>
      <c r="U678" s="22" t="str">
        <f>IF(O678="","",SUMPRODUCT(--(D678=$D$5:$D$1071),--(F678=$F$5:$F$1071),--(E678=$E$5:$E$1071),--(O678&lt;$O$5:$O$1071))+COUNTIF($O$5:O678,O678))</f>
        <v/>
      </c>
    </row>
    <row r="679" spans="1:21">
      <c r="A679" s="22" t="str">
        <f>IF(AND(H679="",D679="",F679="",G679="",I679="",J679=""),"",SUBTOTAL(3,$B$5:B679))</f>
        <v/>
      </c>
      <c r="B679" s="74" t="str">
        <f>IF('DATA ENTRY'!B680="","",'DATA ENTRY'!B680)</f>
        <v/>
      </c>
      <c r="C679" s="74" t="str">
        <f>IF('DATA ENTRY'!C680="","",'DATA ENTRY'!C680)</f>
        <v/>
      </c>
      <c r="D679" s="74" t="str">
        <f>IF('DATA ENTRY'!E680="","",'DATA ENTRY'!E680)</f>
        <v/>
      </c>
      <c r="E679" s="22" t="str">
        <f>IF('DATA ENTRY'!G680="","",'DATA ENTRY'!G680)</f>
        <v/>
      </c>
      <c r="F679" s="22" t="str">
        <f>IF('DATA ENTRY'!F680="","",'DATA ENTRY'!F680)</f>
        <v/>
      </c>
      <c r="G679" s="148" t="str">
        <f>IF('DATA ENTRY'!H680="","",'DATA ENTRY'!H680)</f>
        <v/>
      </c>
      <c r="H679" s="148" t="str">
        <f>IF('DATA ENTRY'!I680="","",'DATA ENTRY'!I680)</f>
        <v/>
      </c>
      <c r="I679" s="22" t="str">
        <f>IF('DATA ENTRY'!N680="","",'DATA ENTRY'!N680)</f>
        <v/>
      </c>
      <c r="J679" s="147" t="str">
        <f>IF('DATA ENTRY'!O680="","",'DATA ENTRY'!O680)</f>
        <v/>
      </c>
      <c r="K679" s="22" t="str">
        <f>IF('DATA ENTRY'!P680="","",'DATA ENTRY'!P680)</f>
        <v/>
      </c>
      <c r="L679" s="147" t="str">
        <f>IF('DATA ENTRY'!Q680="","",'DATA ENTRY'!Q680)</f>
        <v/>
      </c>
      <c r="M679" s="22" t="str">
        <f>IF('DATA ENTRY'!R680="","",'DATA ENTRY'!R680)</f>
        <v/>
      </c>
      <c r="N679" s="147" t="str">
        <f>IF('DATA ENTRY'!S680="","",'DATA ENTRY'!S680)</f>
        <v/>
      </c>
      <c r="O679" s="147" t="str">
        <f t="shared" si="10"/>
        <v/>
      </c>
      <c r="P679" s="74" t="str">
        <f>IF('DATA ENTRY'!T680="","",'DATA ENTRY'!T680)</f>
        <v/>
      </c>
      <c r="Q679" s="74" t="str">
        <f>IF('DATA ENTRY'!U680="","",'DATA ENTRY'!U680)</f>
        <v/>
      </c>
      <c r="R679" s="22" t="str">
        <f>IF('DATA ENTRY'!W680="","",'DATA ENTRY'!W680)</f>
        <v/>
      </c>
      <c r="S679" s="22" t="str">
        <f>IF('DATA ENTRY'!X680="","",'DATA ENTRY'!X680)</f>
        <v/>
      </c>
      <c r="T679" s="22" t="str">
        <f>IF('DATA ENTRY'!AA680="","",'DATA ENTRY'!AA680)</f>
        <v/>
      </c>
      <c r="U679" s="22" t="str">
        <f>IF(O679="","",SUMPRODUCT(--(D679=$D$5:$D$1071),--(F679=$F$5:$F$1071),--(E679=$E$5:$E$1071),--(O679&lt;$O$5:$O$1071))+COUNTIF($O$5:O679,O679))</f>
        <v/>
      </c>
    </row>
    <row r="680" spans="1:21">
      <c r="A680" s="22" t="str">
        <f>IF(AND(H680="",D680="",F680="",G680="",I680="",J680=""),"",SUBTOTAL(3,$B$5:B680))</f>
        <v/>
      </c>
      <c r="B680" s="74" t="str">
        <f>IF('DATA ENTRY'!B681="","",'DATA ENTRY'!B681)</f>
        <v/>
      </c>
      <c r="C680" s="74" t="str">
        <f>IF('DATA ENTRY'!C681="","",'DATA ENTRY'!C681)</f>
        <v/>
      </c>
      <c r="D680" s="74" t="str">
        <f>IF('DATA ENTRY'!E681="","",'DATA ENTRY'!E681)</f>
        <v/>
      </c>
      <c r="E680" s="22" t="str">
        <f>IF('DATA ENTRY'!G681="","",'DATA ENTRY'!G681)</f>
        <v/>
      </c>
      <c r="F680" s="22" t="str">
        <f>IF('DATA ENTRY'!F681="","",'DATA ENTRY'!F681)</f>
        <v/>
      </c>
      <c r="G680" s="148" t="str">
        <f>IF('DATA ENTRY'!H681="","",'DATA ENTRY'!H681)</f>
        <v/>
      </c>
      <c r="H680" s="148" t="str">
        <f>IF('DATA ENTRY'!I681="","",'DATA ENTRY'!I681)</f>
        <v/>
      </c>
      <c r="I680" s="22" t="str">
        <f>IF('DATA ENTRY'!N681="","",'DATA ENTRY'!N681)</f>
        <v/>
      </c>
      <c r="J680" s="147" t="str">
        <f>IF('DATA ENTRY'!O681="","",'DATA ENTRY'!O681)</f>
        <v/>
      </c>
      <c r="K680" s="22" t="str">
        <f>IF('DATA ENTRY'!P681="","",'DATA ENTRY'!P681)</f>
        <v/>
      </c>
      <c r="L680" s="147" t="str">
        <f>IF('DATA ENTRY'!Q681="","",'DATA ENTRY'!Q681)</f>
        <v/>
      </c>
      <c r="M680" s="22" t="str">
        <f>IF('DATA ENTRY'!R681="","",'DATA ENTRY'!R681)</f>
        <v/>
      </c>
      <c r="N680" s="147" t="str">
        <f>IF('DATA ENTRY'!S681="","",'DATA ENTRY'!S681)</f>
        <v/>
      </c>
      <c r="O680" s="147" t="str">
        <f t="shared" si="10"/>
        <v/>
      </c>
      <c r="P680" s="74" t="str">
        <f>IF('DATA ENTRY'!T681="","",'DATA ENTRY'!T681)</f>
        <v/>
      </c>
      <c r="Q680" s="74" t="str">
        <f>IF('DATA ENTRY'!U681="","",'DATA ENTRY'!U681)</f>
        <v/>
      </c>
      <c r="R680" s="22" t="str">
        <f>IF('DATA ENTRY'!W681="","",'DATA ENTRY'!W681)</f>
        <v/>
      </c>
      <c r="S680" s="22" t="str">
        <f>IF('DATA ENTRY'!X681="","",'DATA ENTRY'!X681)</f>
        <v/>
      </c>
      <c r="T680" s="22" t="str">
        <f>IF('DATA ENTRY'!AA681="","",'DATA ENTRY'!AA681)</f>
        <v/>
      </c>
      <c r="U680" s="22" t="str">
        <f>IF(O680="","",SUMPRODUCT(--(D680=$D$5:$D$1071),--(F680=$F$5:$F$1071),--(E680=$E$5:$E$1071),--(O680&lt;$O$5:$O$1071))+COUNTIF($O$5:O680,O680))</f>
        <v/>
      </c>
    </row>
    <row r="681" spans="1:21">
      <c r="A681" s="22" t="str">
        <f>IF(AND(H681="",D681="",F681="",G681="",I681="",J681=""),"",SUBTOTAL(3,$B$5:B681))</f>
        <v/>
      </c>
      <c r="B681" s="74" t="str">
        <f>IF('DATA ENTRY'!B682="","",'DATA ENTRY'!B682)</f>
        <v/>
      </c>
      <c r="C681" s="74" t="str">
        <f>IF('DATA ENTRY'!C682="","",'DATA ENTRY'!C682)</f>
        <v/>
      </c>
      <c r="D681" s="74" t="str">
        <f>IF('DATA ENTRY'!E682="","",'DATA ENTRY'!E682)</f>
        <v/>
      </c>
      <c r="E681" s="22" t="str">
        <f>IF('DATA ENTRY'!G682="","",'DATA ENTRY'!G682)</f>
        <v/>
      </c>
      <c r="F681" s="22" t="str">
        <f>IF('DATA ENTRY'!F682="","",'DATA ENTRY'!F682)</f>
        <v/>
      </c>
      <c r="G681" s="148" t="str">
        <f>IF('DATA ENTRY'!H682="","",'DATA ENTRY'!H682)</f>
        <v/>
      </c>
      <c r="H681" s="148" t="str">
        <f>IF('DATA ENTRY'!I682="","",'DATA ENTRY'!I682)</f>
        <v/>
      </c>
      <c r="I681" s="22" t="str">
        <f>IF('DATA ENTRY'!N682="","",'DATA ENTRY'!N682)</f>
        <v/>
      </c>
      <c r="J681" s="147" t="str">
        <f>IF('DATA ENTRY'!O682="","",'DATA ENTRY'!O682)</f>
        <v/>
      </c>
      <c r="K681" s="22" t="str">
        <f>IF('DATA ENTRY'!P682="","",'DATA ENTRY'!P682)</f>
        <v/>
      </c>
      <c r="L681" s="147" t="str">
        <f>IF('DATA ENTRY'!Q682="","",'DATA ENTRY'!Q682)</f>
        <v/>
      </c>
      <c r="M681" s="22" t="str">
        <f>IF('DATA ENTRY'!R682="","",'DATA ENTRY'!R682)</f>
        <v/>
      </c>
      <c r="N681" s="147" t="str">
        <f>IF('DATA ENTRY'!S682="","",'DATA ENTRY'!S682)</f>
        <v/>
      </c>
      <c r="O681" s="147" t="str">
        <f t="shared" si="10"/>
        <v/>
      </c>
      <c r="P681" s="74" t="str">
        <f>IF('DATA ENTRY'!T682="","",'DATA ENTRY'!T682)</f>
        <v/>
      </c>
      <c r="Q681" s="74" t="str">
        <f>IF('DATA ENTRY'!U682="","",'DATA ENTRY'!U682)</f>
        <v/>
      </c>
      <c r="R681" s="22" t="str">
        <f>IF('DATA ENTRY'!W682="","",'DATA ENTRY'!W682)</f>
        <v/>
      </c>
      <c r="S681" s="22" t="str">
        <f>IF('DATA ENTRY'!X682="","",'DATA ENTRY'!X682)</f>
        <v/>
      </c>
      <c r="T681" s="22" t="str">
        <f>IF('DATA ENTRY'!AA682="","",'DATA ENTRY'!AA682)</f>
        <v/>
      </c>
      <c r="U681" s="22" t="str">
        <f>IF(O681="","",SUMPRODUCT(--(D681=$D$5:$D$1071),--(F681=$F$5:$F$1071),--(E681=$E$5:$E$1071),--(O681&lt;$O$5:$O$1071))+COUNTIF($O$5:O681,O681))</f>
        <v/>
      </c>
    </row>
    <row r="682" spans="1:21">
      <c r="A682" s="22" t="str">
        <f>IF(AND(H682="",D682="",F682="",G682="",I682="",J682=""),"",SUBTOTAL(3,$B$5:B682))</f>
        <v/>
      </c>
      <c r="B682" s="74" t="str">
        <f>IF('DATA ENTRY'!B683="","",'DATA ENTRY'!B683)</f>
        <v/>
      </c>
      <c r="C682" s="74" t="str">
        <f>IF('DATA ENTRY'!C683="","",'DATA ENTRY'!C683)</f>
        <v/>
      </c>
      <c r="D682" s="74" t="str">
        <f>IF('DATA ENTRY'!E683="","",'DATA ENTRY'!E683)</f>
        <v/>
      </c>
      <c r="E682" s="22" t="str">
        <f>IF('DATA ENTRY'!G683="","",'DATA ENTRY'!G683)</f>
        <v/>
      </c>
      <c r="F682" s="22" t="str">
        <f>IF('DATA ENTRY'!F683="","",'DATA ENTRY'!F683)</f>
        <v/>
      </c>
      <c r="G682" s="148" t="str">
        <f>IF('DATA ENTRY'!H683="","",'DATA ENTRY'!H683)</f>
        <v/>
      </c>
      <c r="H682" s="148" t="str">
        <f>IF('DATA ENTRY'!I683="","",'DATA ENTRY'!I683)</f>
        <v/>
      </c>
      <c r="I682" s="22" t="str">
        <f>IF('DATA ENTRY'!N683="","",'DATA ENTRY'!N683)</f>
        <v/>
      </c>
      <c r="J682" s="147" t="str">
        <f>IF('DATA ENTRY'!O683="","",'DATA ENTRY'!O683)</f>
        <v/>
      </c>
      <c r="K682" s="22" t="str">
        <f>IF('DATA ENTRY'!P683="","",'DATA ENTRY'!P683)</f>
        <v/>
      </c>
      <c r="L682" s="147" t="str">
        <f>IF('DATA ENTRY'!Q683="","",'DATA ENTRY'!Q683)</f>
        <v/>
      </c>
      <c r="M682" s="22" t="str">
        <f>IF('DATA ENTRY'!R683="","",'DATA ENTRY'!R683)</f>
        <v/>
      </c>
      <c r="N682" s="147" t="str">
        <f>IF('DATA ENTRY'!S683="","",'DATA ENTRY'!S683)</f>
        <v/>
      </c>
      <c r="O682" s="147" t="str">
        <f t="shared" si="10"/>
        <v/>
      </c>
      <c r="P682" s="74" t="str">
        <f>IF('DATA ENTRY'!T683="","",'DATA ENTRY'!T683)</f>
        <v/>
      </c>
      <c r="Q682" s="74" t="str">
        <f>IF('DATA ENTRY'!U683="","",'DATA ENTRY'!U683)</f>
        <v/>
      </c>
      <c r="R682" s="22" t="str">
        <f>IF('DATA ENTRY'!W683="","",'DATA ENTRY'!W683)</f>
        <v/>
      </c>
      <c r="S682" s="22" t="str">
        <f>IF('DATA ENTRY'!X683="","",'DATA ENTRY'!X683)</f>
        <v/>
      </c>
      <c r="T682" s="22" t="str">
        <f>IF('DATA ENTRY'!AA683="","",'DATA ENTRY'!AA683)</f>
        <v/>
      </c>
      <c r="U682" s="22" t="str">
        <f>IF(O682="","",SUMPRODUCT(--(D682=$D$5:$D$1071),--(F682=$F$5:$F$1071),--(E682=$E$5:$E$1071),--(O682&lt;$O$5:$O$1071))+COUNTIF($O$5:O682,O682))</f>
        <v/>
      </c>
    </row>
    <row r="683" spans="1:21">
      <c r="A683" s="22" t="str">
        <f>IF(AND(H683="",D683="",F683="",G683="",I683="",J683=""),"",SUBTOTAL(3,$B$5:B683))</f>
        <v/>
      </c>
      <c r="B683" s="74" t="str">
        <f>IF('DATA ENTRY'!B684="","",'DATA ENTRY'!B684)</f>
        <v/>
      </c>
      <c r="C683" s="74" t="str">
        <f>IF('DATA ENTRY'!C684="","",'DATA ENTRY'!C684)</f>
        <v/>
      </c>
      <c r="D683" s="74" t="str">
        <f>IF('DATA ENTRY'!E684="","",'DATA ENTRY'!E684)</f>
        <v/>
      </c>
      <c r="E683" s="22" t="str">
        <f>IF('DATA ENTRY'!G684="","",'DATA ENTRY'!G684)</f>
        <v/>
      </c>
      <c r="F683" s="22" t="str">
        <f>IF('DATA ENTRY'!F684="","",'DATA ENTRY'!F684)</f>
        <v/>
      </c>
      <c r="G683" s="148" t="str">
        <f>IF('DATA ENTRY'!H684="","",'DATA ENTRY'!H684)</f>
        <v/>
      </c>
      <c r="H683" s="148" t="str">
        <f>IF('DATA ENTRY'!I684="","",'DATA ENTRY'!I684)</f>
        <v/>
      </c>
      <c r="I683" s="22" t="str">
        <f>IF('DATA ENTRY'!N684="","",'DATA ENTRY'!N684)</f>
        <v/>
      </c>
      <c r="J683" s="147" t="str">
        <f>IF('DATA ENTRY'!O684="","",'DATA ENTRY'!O684)</f>
        <v/>
      </c>
      <c r="K683" s="22" t="str">
        <f>IF('DATA ENTRY'!P684="","",'DATA ENTRY'!P684)</f>
        <v/>
      </c>
      <c r="L683" s="147" t="str">
        <f>IF('DATA ENTRY'!Q684="","",'DATA ENTRY'!Q684)</f>
        <v/>
      </c>
      <c r="M683" s="22" t="str">
        <f>IF('DATA ENTRY'!R684="","",'DATA ENTRY'!R684)</f>
        <v/>
      </c>
      <c r="N683" s="147" t="str">
        <f>IF('DATA ENTRY'!S684="","",'DATA ENTRY'!S684)</f>
        <v/>
      </c>
      <c r="O683" s="147" t="str">
        <f t="shared" si="10"/>
        <v/>
      </c>
      <c r="P683" s="74" t="str">
        <f>IF('DATA ENTRY'!T684="","",'DATA ENTRY'!T684)</f>
        <v/>
      </c>
      <c r="Q683" s="74" t="str">
        <f>IF('DATA ENTRY'!U684="","",'DATA ENTRY'!U684)</f>
        <v/>
      </c>
      <c r="R683" s="22" t="str">
        <f>IF('DATA ENTRY'!W684="","",'DATA ENTRY'!W684)</f>
        <v/>
      </c>
      <c r="S683" s="22" t="str">
        <f>IF('DATA ENTRY'!X684="","",'DATA ENTRY'!X684)</f>
        <v/>
      </c>
      <c r="T683" s="22" t="str">
        <f>IF('DATA ENTRY'!AA684="","",'DATA ENTRY'!AA684)</f>
        <v/>
      </c>
      <c r="U683" s="22" t="str">
        <f>IF(O683="","",SUMPRODUCT(--(D683=$D$5:$D$1071),--(F683=$F$5:$F$1071),--(E683=$E$5:$E$1071),--(O683&lt;$O$5:$O$1071))+COUNTIF($O$5:O683,O683))</f>
        <v/>
      </c>
    </row>
    <row r="684" spans="1:21">
      <c r="A684" s="22" t="str">
        <f>IF(AND(H684="",D684="",F684="",G684="",I684="",J684=""),"",SUBTOTAL(3,$B$5:B684))</f>
        <v/>
      </c>
      <c r="B684" s="74" t="str">
        <f>IF('DATA ENTRY'!B685="","",'DATA ENTRY'!B685)</f>
        <v/>
      </c>
      <c r="C684" s="74" t="str">
        <f>IF('DATA ENTRY'!C685="","",'DATA ENTRY'!C685)</f>
        <v/>
      </c>
      <c r="D684" s="74" t="str">
        <f>IF('DATA ENTRY'!E685="","",'DATA ENTRY'!E685)</f>
        <v/>
      </c>
      <c r="E684" s="22" t="str">
        <f>IF('DATA ENTRY'!G685="","",'DATA ENTRY'!G685)</f>
        <v/>
      </c>
      <c r="F684" s="22" t="str">
        <f>IF('DATA ENTRY'!F685="","",'DATA ENTRY'!F685)</f>
        <v/>
      </c>
      <c r="G684" s="148" t="str">
        <f>IF('DATA ENTRY'!H685="","",'DATA ENTRY'!H685)</f>
        <v/>
      </c>
      <c r="H684" s="148" t="str">
        <f>IF('DATA ENTRY'!I685="","",'DATA ENTRY'!I685)</f>
        <v/>
      </c>
      <c r="I684" s="22" t="str">
        <f>IF('DATA ENTRY'!N685="","",'DATA ENTRY'!N685)</f>
        <v/>
      </c>
      <c r="J684" s="147" t="str">
        <f>IF('DATA ENTRY'!O685="","",'DATA ENTRY'!O685)</f>
        <v/>
      </c>
      <c r="K684" s="22" t="str">
        <f>IF('DATA ENTRY'!P685="","",'DATA ENTRY'!P685)</f>
        <v/>
      </c>
      <c r="L684" s="147" t="str">
        <f>IF('DATA ENTRY'!Q685="","",'DATA ENTRY'!Q685)</f>
        <v/>
      </c>
      <c r="M684" s="22" t="str">
        <f>IF('DATA ENTRY'!R685="","",'DATA ENTRY'!R685)</f>
        <v/>
      </c>
      <c r="N684" s="147" t="str">
        <f>IF('DATA ENTRY'!S685="","",'DATA ENTRY'!S685)</f>
        <v/>
      </c>
      <c r="O684" s="147" t="str">
        <f t="shared" si="10"/>
        <v/>
      </c>
      <c r="P684" s="74" t="str">
        <f>IF('DATA ENTRY'!T685="","",'DATA ENTRY'!T685)</f>
        <v/>
      </c>
      <c r="Q684" s="74" t="str">
        <f>IF('DATA ENTRY'!U685="","",'DATA ENTRY'!U685)</f>
        <v/>
      </c>
      <c r="R684" s="22" t="str">
        <f>IF('DATA ENTRY'!W685="","",'DATA ENTRY'!W685)</f>
        <v/>
      </c>
      <c r="S684" s="22" t="str">
        <f>IF('DATA ENTRY'!X685="","",'DATA ENTRY'!X685)</f>
        <v/>
      </c>
      <c r="T684" s="22" t="str">
        <f>IF('DATA ENTRY'!AA685="","",'DATA ENTRY'!AA685)</f>
        <v/>
      </c>
      <c r="U684" s="22" t="str">
        <f>IF(O684="","",SUMPRODUCT(--(D684=$D$5:$D$1071),--(F684=$F$5:$F$1071),--(E684=$E$5:$E$1071),--(O684&lt;$O$5:$O$1071))+COUNTIF($O$5:O684,O684))</f>
        <v/>
      </c>
    </row>
    <row r="685" spans="1:21">
      <c r="A685" s="22" t="str">
        <f>IF(AND(H685="",D685="",F685="",G685="",I685="",J685=""),"",SUBTOTAL(3,$B$5:B685))</f>
        <v/>
      </c>
      <c r="B685" s="74" t="str">
        <f>IF('DATA ENTRY'!B686="","",'DATA ENTRY'!B686)</f>
        <v/>
      </c>
      <c r="C685" s="74" t="str">
        <f>IF('DATA ENTRY'!C686="","",'DATA ENTRY'!C686)</f>
        <v/>
      </c>
      <c r="D685" s="74" t="str">
        <f>IF('DATA ENTRY'!E686="","",'DATA ENTRY'!E686)</f>
        <v/>
      </c>
      <c r="E685" s="22" t="str">
        <f>IF('DATA ENTRY'!G686="","",'DATA ENTRY'!G686)</f>
        <v/>
      </c>
      <c r="F685" s="22" t="str">
        <f>IF('DATA ENTRY'!F686="","",'DATA ENTRY'!F686)</f>
        <v/>
      </c>
      <c r="G685" s="148" t="str">
        <f>IF('DATA ENTRY'!H686="","",'DATA ENTRY'!H686)</f>
        <v/>
      </c>
      <c r="H685" s="148" t="str">
        <f>IF('DATA ENTRY'!I686="","",'DATA ENTRY'!I686)</f>
        <v/>
      </c>
      <c r="I685" s="22" t="str">
        <f>IF('DATA ENTRY'!N686="","",'DATA ENTRY'!N686)</f>
        <v/>
      </c>
      <c r="J685" s="147" t="str">
        <f>IF('DATA ENTRY'!O686="","",'DATA ENTRY'!O686)</f>
        <v/>
      </c>
      <c r="K685" s="22" t="str">
        <f>IF('DATA ENTRY'!P686="","",'DATA ENTRY'!P686)</f>
        <v/>
      </c>
      <c r="L685" s="147" t="str">
        <f>IF('DATA ENTRY'!Q686="","",'DATA ENTRY'!Q686)</f>
        <v/>
      </c>
      <c r="M685" s="22" t="str">
        <f>IF('DATA ENTRY'!R686="","",'DATA ENTRY'!R686)</f>
        <v/>
      </c>
      <c r="N685" s="147" t="str">
        <f>IF('DATA ENTRY'!S686="","",'DATA ENTRY'!S686)</f>
        <v/>
      </c>
      <c r="O685" s="147" t="str">
        <f t="shared" si="10"/>
        <v/>
      </c>
      <c r="P685" s="74" t="str">
        <f>IF('DATA ENTRY'!T686="","",'DATA ENTRY'!T686)</f>
        <v/>
      </c>
      <c r="Q685" s="74" t="str">
        <f>IF('DATA ENTRY'!U686="","",'DATA ENTRY'!U686)</f>
        <v/>
      </c>
      <c r="R685" s="22" t="str">
        <f>IF('DATA ENTRY'!W686="","",'DATA ENTRY'!W686)</f>
        <v/>
      </c>
      <c r="S685" s="22" t="str">
        <f>IF('DATA ENTRY'!X686="","",'DATA ENTRY'!X686)</f>
        <v/>
      </c>
      <c r="T685" s="22" t="str">
        <f>IF('DATA ENTRY'!AA686="","",'DATA ENTRY'!AA686)</f>
        <v/>
      </c>
      <c r="U685" s="22" t="str">
        <f>IF(O685="","",SUMPRODUCT(--(D685=$D$5:$D$1071),--(F685=$F$5:$F$1071),--(E685=$E$5:$E$1071),--(O685&lt;$O$5:$O$1071))+COUNTIF($O$5:O685,O685))</f>
        <v/>
      </c>
    </row>
    <row r="686" spans="1:21">
      <c r="A686" s="22" t="str">
        <f>IF(AND(H686="",D686="",F686="",G686="",I686="",J686=""),"",SUBTOTAL(3,$B$5:B686))</f>
        <v/>
      </c>
      <c r="B686" s="74" t="str">
        <f>IF('DATA ENTRY'!B687="","",'DATA ENTRY'!B687)</f>
        <v/>
      </c>
      <c r="C686" s="74" t="str">
        <f>IF('DATA ENTRY'!C687="","",'DATA ENTRY'!C687)</f>
        <v/>
      </c>
      <c r="D686" s="74" t="str">
        <f>IF('DATA ENTRY'!E687="","",'DATA ENTRY'!E687)</f>
        <v/>
      </c>
      <c r="E686" s="22" t="str">
        <f>IF('DATA ENTRY'!G687="","",'DATA ENTRY'!G687)</f>
        <v/>
      </c>
      <c r="F686" s="22" t="str">
        <f>IF('DATA ENTRY'!F687="","",'DATA ENTRY'!F687)</f>
        <v/>
      </c>
      <c r="G686" s="148" t="str">
        <f>IF('DATA ENTRY'!H687="","",'DATA ENTRY'!H687)</f>
        <v/>
      </c>
      <c r="H686" s="148" t="str">
        <f>IF('DATA ENTRY'!I687="","",'DATA ENTRY'!I687)</f>
        <v/>
      </c>
      <c r="I686" s="22" t="str">
        <f>IF('DATA ENTRY'!N687="","",'DATA ENTRY'!N687)</f>
        <v/>
      </c>
      <c r="J686" s="147" t="str">
        <f>IF('DATA ENTRY'!O687="","",'DATA ENTRY'!O687)</f>
        <v/>
      </c>
      <c r="K686" s="22" t="str">
        <f>IF('DATA ENTRY'!P687="","",'DATA ENTRY'!P687)</f>
        <v/>
      </c>
      <c r="L686" s="147" t="str">
        <f>IF('DATA ENTRY'!Q687="","",'DATA ENTRY'!Q687)</f>
        <v/>
      </c>
      <c r="M686" s="22" t="str">
        <f>IF('DATA ENTRY'!R687="","",'DATA ENTRY'!R687)</f>
        <v/>
      </c>
      <c r="N686" s="147" t="str">
        <f>IF('DATA ENTRY'!S687="","",'DATA ENTRY'!S687)</f>
        <v/>
      </c>
      <c r="O686" s="147" t="str">
        <f t="shared" si="10"/>
        <v/>
      </c>
      <c r="P686" s="74" t="str">
        <f>IF('DATA ENTRY'!T687="","",'DATA ENTRY'!T687)</f>
        <v/>
      </c>
      <c r="Q686" s="74" t="str">
        <f>IF('DATA ENTRY'!U687="","",'DATA ENTRY'!U687)</f>
        <v/>
      </c>
      <c r="R686" s="22" t="str">
        <f>IF('DATA ENTRY'!W687="","",'DATA ENTRY'!W687)</f>
        <v/>
      </c>
      <c r="S686" s="22" t="str">
        <f>IF('DATA ENTRY'!X687="","",'DATA ENTRY'!X687)</f>
        <v/>
      </c>
      <c r="T686" s="22" t="str">
        <f>IF('DATA ENTRY'!AA687="","",'DATA ENTRY'!AA687)</f>
        <v/>
      </c>
      <c r="U686" s="22" t="str">
        <f>IF(O686="","",SUMPRODUCT(--(D686=$D$5:$D$1071),--(F686=$F$5:$F$1071),--(E686=$E$5:$E$1071),--(O686&lt;$O$5:$O$1071))+COUNTIF($O$5:O686,O686))</f>
        <v/>
      </c>
    </row>
    <row r="687" spans="1:21">
      <c r="A687" s="22" t="str">
        <f>IF(AND(H687="",D687="",F687="",G687="",I687="",J687=""),"",SUBTOTAL(3,$B$5:B687))</f>
        <v/>
      </c>
      <c r="B687" s="74" t="str">
        <f>IF('DATA ENTRY'!B688="","",'DATA ENTRY'!B688)</f>
        <v/>
      </c>
      <c r="C687" s="74" t="str">
        <f>IF('DATA ENTRY'!C688="","",'DATA ENTRY'!C688)</f>
        <v/>
      </c>
      <c r="D687" s="74" t="str">
        <f>IF('DATA ENTRY'!E688="","",'DATA ENTRY'!E688)</f>
        <v/>
      </c>
      <c r="E687" s="22" t="str">
        <f>IF('DATA ENTRY'!G688="","",'DATA ENTRY'!G688)</f>
        <v/>
      </c>
      <c r="F687" s="22" t="str">
        <f>IF('DATA ENTRY'!F688="","",'DATA ENTRY'!F688)</f>
        <v/>
      </c>
      <c r="G687" s="148" t="str">
        <f>IF('DATA ENTRY'!H688="","",'DATA ENTRY'!H688)</f>
        <v/>
      </c>
      <c r="H687" s="148" t="str">
        <f>IF('DATA ENTRY'!I688="","",'DATA ENTRY'!I688)</f>
        <v/>
      </c>
      <c r="I687" s="22" t="str">
        <f>IF('DATA ENTRY'!N688="","",'DATA ENTRY'!N688)</f>
        <v/>
      </c>
      <c r="J687" s="147" t="str">
        <f>IF('DATA ENTRY'!O688="","",'DATA ENTRY'!O688)</f>
        <v/>
      </c>
      <c r="K687" s="22" t="str">
        <f>IF('DATA ENTRY'!P688="","",'DATA ENTRY'!P688)</f>
        <v/>
      </c>
      <c r="L687" s="147" t="str">
        <f>IF('DATA ENTRY'!Q688="","",'DATA ENTRY'!Q688)</f>
        <v/>
      </c>
      <c r="M687" s="22" t="str">
        <f>IF('DATA ENTRY'!R688="","",'DATA ENTRY'!R688)</f>
        <v/>
      </c>
      <c r="N687" s="147" t="str">
        <f>IF('DATA ENTRY'!S688="","",'DATA ENTRY'!S688)</f>
        <v/>
      </c>
      <c r="O687" s="147" t="str">
        <f t="shared" si="10"/>
        <v/>
      </c>
      <c r="P687" s="74" t="str">
        <f>IF('DATA ENTRY'!T688="","",'DATA ENTRY'!T688)</f>
        <v/>
      </c>
      <c r="Q687" s="74" t="str">
        <f>IF('DATA ENTRY'!U688="","",'DATA ENTRY'!U688)</f>
        <v/>
      </c>
      <c r="R687" s="22" t="str">
        <f>IF('DATA ENTRY'!W688="","",'DATA ENTRY'!W688)</f>
        <v/>
      </c>
      <c r="S687" s="22" t="str">
        <f>IF('DATA ENTRY'!X688="","",'DATA ENTRY'!X688)</f>
        <v/>
      </c>
      <c r="T687" s="22" t="str">
        <f>IF('DATA ENTRY'!AA688="","",'DATA ENTRY'!AA688)</f>
        <v/>
      </c>
      <c r="U687" s="22" t="str">
        <f>IF(O687="","",SUMPRODUCT(--(D687=$D$5:$D$1071),--(F687=$F$5:$F$1071),--(E687=$E$5:$E$1071),--(O687&lt;$O$5:$O$1071))+COUNTIF($O$5:O687,O687))</f>
        <v/>
      </c>
    </row>
    <row r="688" spans="1:21">
      <c r="A688" s="22" t="str">
        <f>IF(AND(H688="",D688="",F688="",G688="",I688="",J688=""),"",SUBTOTAL(3,$B$5:B688))</f>
        <v/>
      </c>
      <c r="B688" s="74" t="str">
        <f>IF('DATA ENTRY'!B689="","",'DATA ENTRY'!B689)</f>
        <v/>
      </c>
      <c r="C688" s="74" t="str">
        <f>IF('DATA ENTRY'!C689="","",'DATA ENTRY'!C689)</f>
        <v/>
      </c>
      <c r="D688" s="74" t="str">
        <f>IF('DATA ENTRY'!E689="","",'DATA ENTRY'!E689)</f>
        <v/>
      </c>
      <c r="E688" s="22" t="str">
        <f>IF('DATA ENTRY'!G689="","",'DATA ENTRY'!G689)</f>
        <v/>
      </c>
      <c r="F688" s="22" t="str">
        <f>IF('DATA ENTRY'!F689="","",'DATA ENTRY'!F689)</f>
        <v/>
      </c>
      <c r="G688" s="148" t="str">
        <f>IF('DATA ENTRY'!H689="","",'DATA ENTRY'!H689)</f>
        <v/>
      </c>
      <c r="H688" s="148" t="str">
        <f>IF('DATA ENTRY'!I689="","",'DATA ENTRY'!I689)</f>
        <v/>
      </c>
      <c r="I688" s="22" t="str">
        <f>IF('DATA ENTRY'!N689="","",'DATA ENTRY'!N689)</f>
        <v/>
      </c>
      <c r="J688" s="147" t="str">
        <f>IF('DATA ENTRY'!O689="","",'DATA ENTRY'!O689)</f>
        <v/>
      </c>
      <c r="K688" s="22" t="str">
        <f>IF('DATA ENTRY'!P689="","",'DATA ENTRY'!P689)</f>
        <v/>
      </c>
      <c r="L688" s="147" t="str">
        <f>IF('DATA ENTRY'!Q689="","",'DATA ENTRY'!Q689)</f>
        <v/>
      </c>
      <c r="M688" s="22" t="str">
        <f>IF('DATA ENTRY'!R689="","",'DATA ENTRY'!R689)</f>
        <v/>
      </c>
      <c r="N688" s="147" t="str">
        <f>IF('DATA ENTRY'!S689="","",'DATA ENTRY'!S689)</f>
        <v/>
      </c>
      <c r="O688" s="147" t="str">
        <f t="shared" si="10"/>
        <v/>
      </c>
      <c r="P688" s="74" t="str">
        <f>IF('DATA ENTRY'!T689="","",'DATA ENTRY'!T689)</f>
        <v/>
      </c>
      <c r="Q688" s="74" t="str">
        <f>IF('DATA ENTRY'!U689="","",'DATA ENTRY'!U689)</f>
        <v/>
      </c>
      <c r="R688" s="22" t="str">
        <f>IF('DATA ENTRY'!W689="","",'DATA ENTRY'!W689)</f>
        <v/>
      </c>
      <c r="S688" s="22" t="str">
        <f>IF('DATA ENTRY'!X689="","",'DATA ENTRY'!X689)</f>
        <v/>
      </c>
      <c r="T688" s="22" t="str">
        <f>IF('DATA ENTRY'!AA689="","",'DATA ENTRY'!AA689)</f>
        <v/>
      </c>
      <c r="U688" s="22" t="str">
        <f>IF(O688="","",SUMPRODUCT(--(D688=$D$5:$D$1071),--(F688=$F$5:$F$1071),--(E688=$E$5:$E$1071),--(O688&lt;$O$5:$O$1071))+COUNTIF($O$5:O688,O688))</f>
        <v/>
      </c>
    </row>
    <row r="689" spans="1:21">
      <c r="A689" s="22" t="str">
        <f>IF(AND(H689="",D689="",F689="",G689="",I689="",J689=""),"",SUBTOTAL(3,$B$5:B689))</f>
        <v/>
      </c>
      <c r="B689" s="74" t="str">
        <f>IF('DATA ENTRY'!B690="","",'DATA ENTRY'!B690)</f>
        <v/>
      </c>
      <c r="C689" s="74" t="str">
        <f>IF('DATA ENTRY'!C690="","",'DATA ENTRY'!C690)</f>
        <v/>
      </c>
      <c r="D689" s="74" t="str">
        <f>IF('DATA ENTRY'!E690="","",'DATA ENTRY'!E690)</f>
        <v/>
      </c>
      <c r="E689" s="22" t="str">
        <f>IF('DATA ENTRY'!G690="","",'DATA ENTRY'!G690)</f>
        <v/>
      </c>
      <c r="F689" s="22" t="str">
        <f>IF('DATA ENTRY'!F690="","",'DATA ENTRY'!F690)</f>
        <v/>
      </c>
      <c r="G689" s="148" t="str">
        <f>IF('DATA ENTRY'!H690="","",'DATA ENTRY'!H690)</f>
        <v/>
      </c>
      <c r="H689" s="148" t="str">
        <f>IF('DATA ENTRY'!I690="","",'DATA ENTRY'!I690)</f>
        <v/>
      </c>
      <c r="I689" s="22" t="str">
        <f>IF('DATA ENTRY'!N690="","",'DATA ENTRY'!N690)</f>
        <v/>
      </c>
      <c r="J689" s="147" t="str">
        <f>IF('DATA ENTRY'!O690="","",'DATA ENTRY'!O690)</f>
        <v/>
      </c>
      <c r="K689" s="22" t="str">
        <f>IF('DATA ENTRY'!P690="","",'DATA ENTRY'!P690)</f>
        <v/>
      </c>
      <c r="L689" s="147" t="str">
        <f>IF('DATA ENTRY'!Q690="","",'DATA ENTRY'!Q690)</f>
        <v/>
      </c>
      <c r="M689" s="22" t="str">
        <f>IF('DATA ENTRY'!R690="","",'DATA ENTRY'!R690)</f>
        <v/>
      </c>
      <c r="N689" s="147" t="str">
        <f>IF('DATA ENTRY'!S690="","",'DATA ENTRY'!S690)</f>
        <v/>
      </c>
      <c r="O689" s="147" t="str">
        <f t="shared" si="10"/>
        <v/>
      </c>
      <c r="P689" s="74" t="str">
        <f>IF('DATA ENTRY'!T690="","",'DATA ENTRY'!T690)</f>
        <v/>
      </c>
      <c r="Q689" s="74" t="str">
        <f>IF('DATA ENTRY'!U690="","",'DATA ENTRY'!U690)</f>
        <v/>
      </c>
      <c r="R689" s="22" t="str">
        <f>IF('DATA ENTRY'!W690="","",'DATA ENTRY'!W690)</f>
        <v/>
      </c>
      <c r="S689" s="22" t="str">
        <f>IF('DATA ENTRY'!X690="","",'DATA ENTRY'!X690)</f>
        <v/>
      </c>
      <c r="T689" s="22" t="str">
        <f>IF('DATA ENTRY'!AA690="","",'DATA ENTRY'!AA690)</f>
        <v/>
      </c>
      <c r="U689" s="22" t="str">
        <f>IF(O689="","",SUMPRODUCT(--(D689=$D$5:$D$1071),--(F689=$F$5:$F$1071),--(E689=$E$5:$E$1071),--(O689&lt;$O$5:$O$1071))+COUNTIF($O$5:O689,O689))</f>
        <v/>
      </c>
    </row>
    <row r="690" spans="1:21">
      <c r="A690" s="22" t="str">
        <f>IF(AND(H690="",D690="",F690="",G690="",I690="",J690=""),"",SUBTOTAL(3,$B$5:B690))</f>
        <v/>
      </c>
      <c r="B690" s="74" t="str">
        <f>IF('DATA ENTRY'!B691="","",'DATA ENTRY'!B691)</f>
        <v/>
      </c>
      <c r="C690" s="74" t="str">
        <f>IF('DATA ENTRY'!C691="","",'DATA ENTRY'!C691)</f>
        <v/>
      </c>
      <c r="D690" s="74" t="str">
        <f>IF('DATA ENTRY'!E691="","",'DATA ENTRY'!E691)</f>
        <v/>
      </c>
      <c r="E690" s="22" t="str">
        <f>IF('DATA ENTRY'!G691="","",'DATA ENTRY'!G691)</f>
        <v/>
      </c>
      <c r="F690" s="22" t="str">
        <f>IF('DATA ENTRY'!F691="","",'DATA ENTRY'!F691)</f>
        <v/>
      </c>
      <c r="G690" s="148" t="str">
        <f>IF('DATA ENTRY'!H691="","",'DATA ENTRY'!H691)</f>
        <v/>
      </c>
      <c r="H690" s="148" t="str">
        <f>IF('DATA ENTRY'!I691="","",'DATA ENTRY'!I691)</f>
        <v/>
      </c>
      <c r="I690" s="22" t="str">
        <f>IF('DATA ENTRY'!N691="","",'DATA ENTRY'!N691)</f>
        <v/>
      </c>
      <c r="J690" s="147" t="str">
        <f>IF('DATA ENTRY'!O691="","",'DATA ENTRY'!O691)</f>
        <v/>
      </c>
      <c r="K690" s="22" t="str">
        <f>IF('DATA ENTRY'!P691="","",'DATA ENTRY'!P691)</f>
        <v/>
      </c>
      <c r="L690" s="147" t="str">
        <f>IF('DATA ENTRY'!Q691="","",'DATA ENTRY'!Q691)</f>
        <v/>
      </c>
      <c r="M690" s="22" t="str">
        <f>IF('DATA ENTRY'!R691="","",'DATA ENTRY'!R691)</f>
        <v/>
      </c>
      <c r="N690" s="147" t="str">
        <f>IF('DATA ENTRY'!S691="","",'DATA ENTRY'!S691)</f>
        <v/>
      </c>
      <c r="O690" s="147" t="str">
        <f t="shared" si="10"/>
        <v/>
      </c>
      <c r="P690" s="74" t="str">
        <f>IF('DATA ENTRY'!T691="","",'DATA ENTRY'!T691)</f>
        <v/>
      </c>
      <c r="Q690" s="74" t="str">
        <f>IF('DATA ENTRY'!U691="","",'DATA ENTRY'!U691)</f>
        <v/>
      </c>
      <c r="R690" s="22" t="str">
        <f>IF('DATA ENTRY'!W691="","",'DATA ENTRY'!W691)</f>
        <v/>
      </c>
      <c r="S690" s="22" t="str">
        <f>IF('DATA ENTRY'!X691="","",'DATA ENTRY'!X691)</f>
        <v/>
      </c>
      <c r="T690" s="22" t="str">
        <f>IF('DATA ENTRY'!AA691="","",'DATA ENTRY'!AA691)</f>
        <v/>
      </c>
      <c r="U690" s="22" t="str">
        <f>IF(O690="","",SUMPRODUCT(--(D690=$D$5:$D$1071),--(F690=$F$5:$F$1071),--(E690=$E$5:$E$1071),--(O690&lt;$O$5:$O$1071))+COUNTIF($O$5:O690,O690))</f>
        <v/>
      </c>
    </row>
    <row r="691" spans="1:21">
      <c r="A691" s="22" t="str">
        <f>IF(AND(H691="",D691="",F691="",G691="",I691="",J691=""),"",SUBTOTAL(3,$B$5:B691))</f>
        <v/>
      </c>
      <c r="B691" s="74" t="str">
        <f>IF('DATA ENTRY'!B692="","",'DATA ENTRY'!B692)</f>
        <v/>
      </c>
      <c r="C691" s="74" t="str">
        <f>IF('DATA ENTRY'!C692="","",'DATA ENTRY'!C692)</f>
        <v/>
      </c>
      <c r="D691" s="74" t="str">
        <f>IF('DATA ENTRY'!E692="","",'DATA ENTRY'!E692)</f>
        <v/>
      </c>
      <c r="E691" s="22" t="str">
        <f>IF('DATA ENTRY'!G692="","",'DATA ENTRY'!G692)</f>
        <v/>
      </c>
      <c r="F691" s="22" t="str">
        <f>IF('DATA ENTRY'!F692="","",'DATA ENTRY'!F692)</f>
        <v/>
      </c>
      <c r="G691" s="148" t="str">
        <f>IF('DATA ENTRY'!H692="","",'DATA ENTRY'!H692)</f>
        <v/>
      </c>
      <c r="H691" s="148" t="str">
        <f>IF('DATA ENTRY'!I692="","",'DATA ENTRY'!I692)</f>
        <v/>
      </c>
      <c r="I691" s="22" t="str">
        <f>IF('DATA ENTRY'!N692="","",'DATA ENTRY'!N692)</f>
        <v/>
      </c>
      <c r="J691" s="147" t="str">
        <f>IF('DATA ENTRY'!O692="","",'DATA ENTRY'!O692)</f>
        <v/>
      </c>
      <c r="K691" s="22" t="str">
        <f>IF('DATA ENTRY'!P692="","",'DATA ENTRY'!P692)</f>
        <v/>
      </c>
      <c r="L691" s="147" t="str">
        <f>IF('DATA ENTRY'!Q692="","",'DATA ENTRY'!Q692)</f>
        <v/>
      </c>
      <c r="M691" s="22" t="str">
        <f>IF('DATA ENTRY'!R692="","",'DATA ENTRY'!R692)</f>
        <v/>
      </c>
      <c r="N691" s="147" t="str">
        <f>IF('DATA ENTRY'!S692="","",'DATA ENTRY'!S692)</f>
        <v/>
      </c>
      <c r="O691" s="147" t="str">
        <f t="shared" si="10"/>
        <v/>
      </c>
      <c r="P691" s="74" t="str">
        <f>IF('DATA ENTRY'!T692="","",'DATA ENTRY'!T692)</f>
        <v/>
      </c>
      <c r="Q691" s="74" t="str">
        <f>IF('DATA ENTRY'!U692="","",'DATA ENTRY'!U692)</f>
        <v/>
      </c>
      <c r="R691" s="22" t="str">
        <f>IF('DATA ENTRY'!W692="","",'DATA ENTRY'!W692)</f>
        <v/>
      </c>
      <c r="S691" s="22" t="str">
        <f>IF('DATA ENTRY'!X692="","",'DATA ENTRY'!X692)</f>
        <v/>
      </c>
      <c r="T691" s="22" t="str">
        <f>IF('DATA ENTRY'!AA692="","",'DATA ENTRY'!AA692)</f>
        <v/>
      </c>
      <c r="U691" s="22" t="str">
        <f>IF(O691="","",SUMPRODUCT(--(D691=$D$5:$D$1071),--(F691=$F$5:$F$1071),--(E691=$E$5:$E$1071),--(O691&lt;$O$5:$O$1071))+COUNTIF($O$5:O691,O691))</f>
        <v/>
      </c>
    </row>
    <row r="692" spans="1:21">
      <c r="A692" s="22" t="str">
        <f>IF(AND(H692="",D692="",F692="",G692="",I692="",J692=""),"",SUBTOTAL(3,$B$5:B692))</f>
        <v/>
      </c>
      <c r="B692" s="74" t="str">
        <f>IF('DATA ENTRY'!B693="","",'DATA ENTRY'!B693)</f>
        <v/>
      </c>
      <c r="C692" s="74" t="str">
        <f>IF('DATA ENTRY'!C693="","",'DATA ENTRY'!C693)</f>
        <v/>
      </c>
      <c r="D692" s="74" t="str">
        <f>IF('DATA ENTRY'!E693="","",'DATA ENTRY'!E693)</f>
        <v/>
      </c>
      <c r="E692" s="22" t="str">
        <f>IF('DATA ENTRY'!G693="","",'DATA ENTRY'!G693)</f>
        <v/>
      </c>
      <c r="F692" s="22" t="str">
        <f>IF('DATA ENTRY'!F693="","",'DATA ENTRY'!F693)</f>
        <v/>
      </c>
      <c r="G692" s="148" t="str">
        <f>IF('DATA ENTRY'!H693="","",'DATA ENTRY'!H693)</f>
        <v/>
      </c>
      <c r="H692" s="148" t="str">
        <f>IF('DATA ENTRY'!I693="","",'DATA ENTRY'!I693)</f>
        <v/>
      </c>
      <c r="I692" s="22" t="str">
        <f>IF('DATA ENTRY'!N693="","",'DATA ENTRY'!N693)</f>
        <v/>
      </c>
      <c r="J692" s="147" t="str">
        <f>IF('DATA ENTRY'!O693="","",'DATA ENTRY'!O693)</f>
        <v/>
      </c>
      <c r="K692" s="22" t="str">
        <f>IF('DATA ENTRY'!P693="","",'DATA ENTRY'!P693)</f>
        <v/>
      </c>
      <c r="L692" s="147" t="str">
        <f>IF('DATA ENTRY'!Q693="","",'DATA ENTRY'!Q693)</f>
        <v/>
      </c>
      <c r="M692" s="22" t="str">
        <f>IF('DATA ENTRY'!R693="","",'DATA ENTRY'!R693)</f>
        <v/>
      </c>
      <c r="N692" s="147" t="str">
        <f>IF('DATA ENTRY'!S693="","",'DATA ENTRY'!S693)</f>
        <v/>
      </c>
      <c r="O692" s="147" t="str">
        <f t="shared" si="10"/>
        <v/>
      </c>
      <c r="P692" s="74" t="str">
        <f>IF('DATA ENTRY'!T693="","",'DATA ENTRY'!T693)</f>
        <v/>
      </c>
      <c r="Q692" s="74" t="str">
        <f>IF('DATA ENTRY'!U693="","",'DATA ENTRY'!U693)</f>
        <v/>
      </c>
      <c r="R692" s="22" t="str">
        <f>IF('DATA ENTRY'!W693="","",'DATA ENTRY'!W693)</f>
        <v/>
      </c>
      <c r="S692" s="22" t="str">
        <f>IF('DATA ENTRY'!X693="","",'DATA ENTRY'!X693)</f>
        <v/>
      </c>
      <c r="T692" s="22" t="str">
        <f>IF('DATA ENTRY'!AA693="","",'DATA ENTRY'!AA693)</f>
        <v/>
      </c>
      <c r="U692" s="22" t="str">
        <f>IF(O692="","",SUMPRODUCT(--(D692=$D$5:$D$1071),--(F692=$F$5:$F$1071),--(E692=$E$5:$E$1071),--(O692&lt;$O$5:$O$1071))+COUNTIF($O$5:O692,O692))</f>
        <v/>
      </c>
    </row>
    <row r="693" spans="1:21">
      <c r="A693" s="22" t="str">
        <f>IF(AND(H693="",D693="",F693="",G693="",I693="",J693=""),"",SUBTOTAL(3,$B$5:B693))</f>
        <v/>
      </c>
      <c r="B693" s="74" t="str">
        <f>IF('DATA ENTRY'!B694="","",'DATA ENTRY'!B694)</f>
        <v/>
      </c>
      <c r="C693" s="74" t="str">
        <f>IF('DATA ENTRY'!C694="","",'DATA ENTRY'!C694)</f>
        <v/>
      </c>
      <c r="D693" s="74" t="str">
        <f>IF('DATA ENTRY'!E694="","",'DATA ENTRY'!E694)</f>
        <v/>
      </c>
      <c r="E693" s="22" t="str">
        <f>IF('DATA ENTRY'!G694="","",'DATA ENTRY'!G694)</f>
        <v/>
      </c>
      <c r="F693" s="22" t="str">
        <f>IF('DATA ENTRY'!F694="","",'DATA ENTRY'!F694)</f>
        <v/>
      </c>
      <c r="G693" s="148" t="str">
        <f>IF('DATA ENTRY'!H694="","",'DATA ENTRY'!H694)</f>
        <v/>
      </c>
      <c r="H693" s="148" t="str">
        <f>IF('DATA ENTRY'!I694="","",'DATA ENTRY'!I694)</f>
        <v/>
      </c>
      <c r="I693" s="22" t="str">
        <f>IF('DATA ENTRY'!N694="","",'DATA ENTRY'!N694)</f>
        <v/>
      </c>
      <c r="J693" s="147" t="str">
        <f>IF('DATA ENTRY'!O694="","",'DATA ENTRY'!O694)</f>
        <v/>
      </c>
      <c r="K693" s="22" t="str">
        <f>IF('DATA ENTRY'!P694="","",'DATA ENTRY'!P694)</f>
        <v/>
      </c>
      <c r="L693" s="147" t="str">
        <f>IF('DATA ENTRY'!Q694="","",'DATA ENTRY'!Q694)</f>
        <v/>
      </c>
      <c r="M693" s="22" t="str">
        <f>IF('DATA ENTRY'!R694="","",'DATA ENTRY'!R694)</f>
        <v/>
      </c>
      <c r="N693" s="147" t="str">
        <f>IF('DATA ENTRY'!S694="","",'DATA ENTRY'!S694)</f>
        <v/>
      </c>
      <c r="O693" s="147" t="str">
        <f t="shared" si="10"/>
        <v/>
      </c>
      <c r="P693" s="74" t="str">
        <f>IF('DATA ENTRY'!T694="","",'DATA ENTRY'!T694)</f>
        <v/>
      </c>
      <c r="Q693" s="74" t="str">
        <f>IF('DATA ENTRY'!U694="","",'DATA ENTRY'!U694)</f>
        <v/>
      </c>
      <c r="R693" s="22" t="str">
        <f>IF('DATA ENTRY'!W694="","",'DATA ENTRY'!W694)</f>
        <v/>
      </c>
      <c r="S693" s="22" t="str">
        <f>IF('DATA ENTRY'!X694="","",'DATA ENTRY'!X694)</f>
        <v/>
      </c>
      <c r="T693" s="22" t="str">
        <f>IF('DATA ENTRY'!AA694="","",'DATA ENTRY'!AA694)</f>
        <v/>
      </c>
      <c r="U693" s="22" t="str">
        <f>IF(O693="","",SUMPRODUCT(--(D693=$D$5:$D$1071),--(F693=$F$5:$F$1071),--(E693=$E$5:$E$1071),--(O693&lt;$O$5:$O$1071))+COUNTIF($O$5:O693,O693))</f>
        <v/>
      </c>
    </row>
    <row r="694" spans="1:21">
      <c r="A694" s="22" t="str">
        <f>IF(AND(H694="",D694="",F694="",G694="",I694="",J694=""),"",SUBTOTAL(3,$B$5:B694))</f>
        <v/>
      </c>
      <c r="B694" s="74" t="str">
        <f>IF('DATA ENTRY'!B695="","",'DATA ENTRY'!B695)</f>
        <v/>
      </c>
      <c r="C694" s="74" t="str">
        <f>IF('DATA ENTRY'!C695="","",'DATA ENTRY'!C695)</f>
        <v/>
      </c>
      <c r="D694" s="74" t="str">
        <f>IF('DATA ENTRY'!E695="","",'DATA ENTRY'!E695)</f>
        <v/>
      </c>
      <c r="E694" s="22" t="str">
        <f>IF('DATA ENTRY'!G695="","",'DATA ENTRY'!G695)</f>
        <v/>
      </c>
      <c r="F694" s="22" t="str">
        <f>IF('DATA ENTRY'!F695="","",'DATA ENTRY'!F695)</f>
        <v/>
      </c>
      <c r="G694" s="148" t="str">
        <f>IF('DATA ENTRY'!H695="","",'DATA ENTRY'!H695)</f>
        <v/>
      </c>
      <c r="H694" s="148" t="str">
        <f>IF('DATA ENTRY'!I695="","",'DATA ENTRY'!I695)</f>
        <v/>
      </c>
      <c r="I694" s="22" t="str">
        <f>IF('DATA ENTRY'!N695="","",'DATA ENTRY'!N695)</f>
        <v/>
      </c>
      <c r="J694" s="147" t="str">
        <f>IF('DATA ENTRY'!O695="","",'DATA ENTRY'!O695)</f>
        <v/>
      </c>
      <c r="K694" s="22" t="str">
        <f>IF('DATA ENTRY'!P695="","",'DATA ENTRY'!P695)</f>
        <v/>
      </c>
      <c r="L694" s="147" t="str">
        <f>IF('DATA ENTRY'!Q695="","",'DATA ENTRY'!Q695)</f>
        <v/>
      </c>
      <c r="M694" s="22" t="str">
        <f>IF('DATA ENTRY'!R695="","",'DATA ENTRY'!R695)</f>
        <v/>
      </c>
      <c r="N694" s="147" t="str">
        <f>IF('DATA ENTRY'!S695="","",'DATA ENTRY'!S695)</f>
        <v/>
      </c>
      <c r="O694" s="147" t="str">
        <f t="shared" si="10"/>
        <v/>
      </c>
      <c r="P694" s="74" t="str">
        <f>IF('DATA ENTRY'!T695="","",'DATA ENTRY'!T695)</f>
        <v/>
      </c>
      <c r="Q694" s="74" t="str">
        <f>IF('DATA ENTRY'!U695="","",'DATA ENTRY'!U695)</f>
        <v/>
      </c>
      <c r="R694" s="22" t="str">
        <f>IF('DATA ENTRY'!W695="","",'DATA ENTRY'!W695)</f>
        <v/>
      </c>
      <c r="S694" s="22" t="str">
        <f>IF('DATA ENTRY'!X695="","",'DATA ENTRY'!X695)</f>
        <v/>
      </c>
      <c r="T694" s="22" t="str">
        <f>IF('DATA ENTRY'!AA695="","",'DATA ENTRY'!AA695)</f>
        <v/>
      </c>
      <c r="U694" s="22" t="str">
        <f>IF(O694="","",SUMPRODUCT(--(D694=$D$5:$D$1071),--(F694=$F$5:$F$1071),--(E694=$E$5:$E$1071),--(O694&lt;$O$5:$O$1071))+COUNTIF($O$5:O694,O694))</f>
        <v/>
      </c>
    </row>
    <row r="695" spans="1:21">
      <c r="A695" s="22" t="str">
        <f>IF(AND(H695="",D695="",F695="",G695="",I695="",J695=""),"",SUBTOTAL(3,$B$5:B695))</f>
        <v/>
      </c>
      <c r="B695" s="74" t="str">
        <f>IF('DATA ENTRY'!B696="","",'DATA ENTRY'!B696)</f>
        <v/>
      </c>
      <c r="C695" s="74" t="str">
        <f>IF('DATA ENTRY'!C696="","",'DATA ENTRY'!C696)</f>
        <v/>
      </c>
      <c r="D695" s="74" t="str">
        <f>IF('DATA ENTRY'!E696="","",'DATA ENTRY'!E696)</f>
        <v/>
      </c>
      <c r="E695" s="22" t="str">
        <f>IF('DATA ENTRY'!G696="","",'DATA ENTRY'!G696)</f>
        <v/>
      </c>
      <c r="F695" s="22" t="str">
        <f>IF('DATA ENTRY'!F696="","",'DATA ENTRY'!F696)</f>
        <v/>
      </c>
      <c r="G695" s="148" t="str">
        <f>IF('DATA ENTRY'!H696="","",'DATA ENTRY'!H696)</f>
        <v/>
      </c>
      <c r="H695" s="148" t="str">
        <f>IF('DATA ENTRY'!I696="","",'DATA ENTRY'!I696)</f>
        <v/>
      </c>
      <c r="I695" s="22" t="str">
        <f>IF('DATA ENTRY'!N696="","",'DATA ENTRY'!N696)</f>
        <v/>
      </c>
      <c r="J695" s="147" t="str">
        <f>IF('DATA ENTRY'!O696="","",'DATA ENTRY'!O696)</f>
        <v/>
      </c>
      <c r="K695" s="22" t="str">
        <f>IF('DATA ENTRY'!P696="","",'DATA ENTRY'!P696)</f>
        <v/>
      </c>
      <c r="L695" s="147" t="str">
        <f>IF('DATA ENTRY'!Q696="","",'DATA ENTRY'!Q696)</f>
        <v/>
      </c>
      <c r="M695" s="22" t="str">
        <f>IF('DATA ENTRY'!R696="","",'DATA ENTRY'!R696)</f>
        <v/>
      </c>
      <c r="N695" s="147" t="str">
        <f>IF('DATA ENTRY'!S696="","",'DATA ENTRY'!S696)</f>
        <v/>
      </c>
      <c r="O695" s="147" t="str">
        <f t="shared" si="10"/>
        <v/>
      </c>
      <c r="P695" s="74" t="str">
        <f>IF('DATA ENTRY'!T696="","",'DATA ENTRY'!T696)</f>
        <v/>
      </c>
      <c r="Q695" s="74" t="str">
        <f>IF('DATA ENTRY'!U696="","",'DATA ENTRY'!U696)</f>
        <v/>
      </c>
      <c r="R695" s="22" t="str">
        <f>IF('DATA ENTRY'!W696="","",'DATA ENTRY'!W696)</f>
        <v/>
      </c>
      <c r="S695" s="22" t="str">
        <f>IF('DATA ENTRY'!X696="","",'DATA ENTRY'!X696)</f>
        <v/>
      </c>
      <c r="T695" s="22" t="str">
        <f>IF('DATA ENTRY'!AA696="","",'DATA ENTRY'!AA696)</f>
        <v/>
      </c>
      <c r="U695" s="22" t="str">
        <f>IF(O695="","",SUMPRODUCT(--(D695=$D$5:$D$1071),--(F695=$F$5:$F$1071),--(E695=$E$5:$E$1071),--(O695&lt;$O$5:$O$1071))+COUNTIF($O$5:O695,O695))</f>
        <v/>
      </c>
    </row>
    <row r="696" spans="1:21">
      <c r="A696" s="22" t="str">
        <f>IF(AND(H696="",D696="",F696="",G696="",I696="",J696=""),"",SUBTOTAL(3,$B$5:B696))</f>
        <v/>
      </c>
      <c r="B696" s="74" t="str">
        <f>IF('DATA ENTRY'!B697="","",'DATA ENTRY'!B697)</f>
        <v/>
      </c>
      <c r="C696" s="74" t="str">
        <f>IF('DATA ENTRY'!C697="","",'DATA ENTRY'!C697)</f>
        <v/>
      </c>
      <c r="D696" s="74" t="str">
        <f>IF('DATA ENTRY'!E697="","",'DATA ENTRY'!E697)</f>
        <v/>
      </c>
      <c r="E696" s="22" t="str">
        <f>IF('DATA ENTRY'!G697="","",'DATA ENTRY'!G697)</f>
        <v/>
      </c>
      <c r="F696" s="22" t="str">
        <f>IF('DATA ENTRY'!F697="","",'DATA ENTRY'!F697)</f>
        <v/>
      </c>
      <c r="G696" s="148" t="str">
        <f>IF('DATA ENTRY'!H697="","",'DATA ENTRY'!H697)</f>
        <v/>
      </c>
      <c r="H696" s="148" t="str">
        <f>IF('DATA ENTRY'!I697="","",'DATA ENTRY'!I697)</f>
        <v/>
      </c>
      <c r="I696" s="22" t="str">
        <f>IF('DATA ENTRY'!N697="","",'DATA ENTRY'!N697)</f>
        <v/>
      </c>
      <c r="J696" s="147" t="str">
        <f>IF('DATA ENTRY'!O697="","",'DATA ENTRY'!O697)</f>
        <v/>
      </c>
      <c r="K696" s="22" t="str">
        <f>IF('DATA ENTRY'!P697="","",'DATA ENTRY'!P697)</f>
        <v/>
      </c>
      <c r="L696" s="147" t="str">
        <f>IF('DATA ENTRY'!Q697="","",'DATA ENTRY'!Q697)</f>
        <v/>
      </c>
      <c r="M696" s="22" t="str">
        <f>IF('DATA ENTRY'!R697="","",'DATA ENTRY'!R697)</f>
        <v/>
      </c>
      <c r="N696" s="147" t="str">
        <f>IF('DATA ENTRY'!S697="","",'DATA ENTRY'!S697)</f>
        <v/>
      </c>
      <c r="O696" s="147" t="str">
        <f t="shared" si="10"/>
        <v/>
      </c>
      <c r="P696" s="74" t="str">
        <f>IF('DATA ENTRY'!T697="","",'DATA ENTRY'!T697)</f>
        <v/>
      </c>
      <c r="Q696" s="74" t="str">
        <f>IF('DATA ENTRY'!U697="","",'DATA ENTRY'!U697)</f>
        <v/>
      </c>
      <c r="R696" s="22" t="str">
        <f>IF('DATA ENTRY'!W697="","",'DATA ENTRY'!W697)</f>
        <v/>
      </c>
      <c r="S696" s="22" t="str">
        <f>IF('DATA ENTRY'!X697="","",'DATA ENTRY'!X697)</f>
        <v/>
      </c>
      <c r="T696" s="22" t="str">
        <f>IF('DATA ENTRY'!AA697="","",'DATA ENTRY'!AA697)</f>
        <v/>
      </c>
      <c r="U696" s="22" t="str">
        <f>IF(O696="","",SUMPRODUCT(--(D696=$D$5:$D$1071),--(F696=$F$5:$F$1071),--(E696=$E$5:$E$1071),--(O696&lt;$O$5:$O$1071))+COUNTIF($O$5:O696,O696))</f>
        <v/>
      </c>
    </row>
    <row r="697" spans="1:21">
      <c r="A697" s="22" t="str">
        <f>IF(AND(H697="",D697="",F697="",G697="",I697="",J697=""),"",SUBTOTAL(3,$B$5:B697))</f>
        <v/>
      </c>
      <c r="B697" s="74" t="str">
        <f>IF('DATA ENTRY'!B698="","",'DATA ENTRY'!B698)</f>
        <v/>
      </c>
      <c r="C697" s="74" t="str">
        <f>IF('DATA ENTRY'!C698="","",'DATA ENTRY'!C698)</f>
        <v/>
      </c>
      <c r="D697" s="74" t="str">
        <f>IF('DATA ENTRY'!E698="","",'DATA ENTRY'!E698)</f>
        <v/>
      </c>
      <c r="E697" s="22" t="str">
        <f>IF('DATA ENTRY'!G698="","",'DATA ENTRY'!G698)</f>
        <v/>
      </c>
      <c r="F697" s="22" t="str">
        <f>IF('DATA ENTRY'!F698="","",'DATA ENTRY'!F698)</f>
        <v/>
      </c>
      <c r="G697" s="148" t="str">
        <f>IF('DATA ENTRY'!H698="","",'DATA ENTRY'!H698)</f>
        <v/>
      </c>
      <c r="H697" s="148" t="str">
        <f>IF('DATA ENTRY'!I698="","",'DATA ENTRY'!I698)</f>
        <v/>
      </c>
      <c r="I697" s="22" t="str">
        <f>IF('DATA ENTRY'!N698="","",'DATA ENTRY'!N698)</f>
        <v/>
      </c>
      <c r="J697" s="147" t="str">
        <f>IF('DATA ENTRY'!O698="","",'DATA ENTRY'!O698)</f>
        <v/>
      </c>
      <c r="K697" s="22" t="str">
        <f>IF('DATA ENTRY'!P698="","",'DATA ENTRY'!P698)</f>
        <v/>
      </c>
      <c r="L697" s="147" t="str">
        <f>IF('DATA ENTRY'!Q698="","",'DATA ENTRY'!Q698)</f>
        <v/>
      </c>
      <c r="M697" s="22" t="str">
        <f>IF('DATA ENTRY'!R698="","",'DATA ENTRY'!R698)</f>
        <v/>
      </c>
      <c r="N697" s="147" t="str">
        <f>IF('DATA ENTRY'!S698="","",'DATA ENTRY'!S698)</f>
        <v/>
      </c>
      <c r="O697" s="147" t="str">
        <f t="shared" si="10"/>
        <v/>
      </c>
      <c r="P697" s="74" t="str">
        <f>IF('DATA ENTRY'!T698="","",'DATA ENTRY'!T698)</f>
        <v/>
      </c>
      <c r="Q697" s="74" t="str">
        <f>IF('DATA ENTRY'!U698="","",'DATA ENTRY'!U698)</f>
        <v/>
      </c>
      <c r="R697" s="22" t="str">
        <f>IF('DATA ENTRY'!W698="","",'DATA ENTRY'!W698)</f>
        <v/>
      </c>
      <c r="S697" s="22" t="str">
        <f>IF('DATA ENTRY'!X698="","",'DATA ENTRY'!X698)</f>
        <v/>
      </c>
      <c r="T697" s="22" t="str">
        <f>IF('DATA ENTRY'!AA698="","",'DATA ENTRY'!AA698)</f>
        <v/>
      </c>
      <c r="U697" s="22" t="str">
        <f>IF(O697="","",SUMPRODUCT(--(D697=$D$5:$D$1071),--(F697=$F$5:$F$1071),--(E697=$E$5:$E$1071),--(O697&lt;$O$5:$O$1071))+COUNTIF($O$5:O697,O697))</f>
        <v/>
      </c>
    </row>
    <row r="698" spans="1:21">
      <c r="A698" s="22" t="str">
        <f>IF(AND(H698="",D698="",F698="",G698="",I698="",J698=""),"",SUBTOTAL(3,$B$5:B698))</f>
        <v/>
      </c>
      <c r="B698" s="74" t="str">
        <f>IF('DATA ENTRY'!B699="","",'DATA ENTRY'!B699)</f>
        <v/>
      </c>
      <c r="C698" s="74" t="str">
        <f>IF('DATA ENTRY'!C699="","",'DATA ENTRY'!C699)</f>
        <v/>
      </c>
      <c r="D698" s="74" t="str">
        <f>IF('DATA ENTRY'!E699="","",'DATA ENTRY'!E699)</f>
        <v/>
      </c>
      <c r="E698" s="22" t="str">
        <f>IF('DATA ENTRY'!G699="","",'DATA ENTRY'!G699)</f>
        <v/>
      </c>
      <c r="F698" s="22" t="str">
        <f>IF('DATA ENTRY'!F699="","",'DATA ENTRY'!F699)</f>
        <v/>
      </c>
      <c r="G698" s="148" t="str">
        <f>IF('DATA ENTRY'!H699="","",'DATA ENTRY'!H699)</f>
        <v/>
      </c>
      <c r="H698" s="148" t="str">
        <f>IF('DATA ENTRY'!I699="","",'DATA ENTRY'!I699)</f>
        <v/>
      </c>
      <c r="I698" s="22" t="str">
        <f>IF('DATA ENTRY'!N699="","",'DATA ENTRY'!N699)</f>
        <v/>
      </c>
      <c r="J698" s="147" t="str">
        <f>IF('DATA ENTRY'!O699="","",'DATA ENTRY'!O699)</f>
        <v/>
      </c>
      <c r="K698" s="22" t="str">
        <f>IF('DATA ENTRY'!P699="","",'DATA ENTRY'!P699)</f>
        <v/>
      </c>
      <c r="L698" s="147" t="str">
        <f>IF('DATA ENTRY'!Q699="","",'DATA ENTRY'!Q699)</f>
        <v/>
      </c>
      <c r="M698" s="22" t="str">
        <f>IF('DATA ENTRY'!R699="","",'DATA ENTRY'!R699)</f>
        <v/>
      </c>
      <c r="N698" s="147" t="str">
        <f>IF('DATA ENTRY'!S699="","",'DATA ENTRY'!S699)</f>
        <v/>
      </c>
      <c r="O698" s="147" t="str">
        <f t="shared" si="10"/>
        <v/>
      </c>
      <c r="P698" s="74" t="str">
        <f>IF('DATA ENTRY'!T699="","",'DATA ENTRY'!T699)</f>
        <v/>
      </c>
      <c r="Q698" s="74" t="str">
        <f>IF('DATA ENTRY'!U699="","",'DATA ENTRY'!U699)</f>
        <v/>
      </c>
      <c r="R698" s="22" t="str">
        <f>IF('DATA ENTRY'!W699="","",'DATA ENTRY'!W699)</f>
        <v/>
      </c>
      <c r="S698" s="22" t="str">
        <f>IF('DATA ENTRY'!X699="","",'DATA ENTRY'!X699)</f>
        <v/>
      </c>
      <c r="T698" s="22" t="str">
        <f>IF('DATA ENTRY'!AA699="","",'DATA ENTRY'!AA699)</f>
        <v/>
      </c>
      <c r="U698" s="22" t="str">
        <f>IF(O698="","",SUMPRODUCT(--(D698=$D$5:$D$1071),--(F698=$F$5:$F$1071),--(E698=$E$5:$E$1071),--(O698&lt;$O$5:$O$1071))+COUNTIF($O$5:O698,O698))</f>
        <v/>
      </c>
    </row>
    <row r="699" spans="1:21">
      <c r="A699" s="22" t="str">
        <f>IF(AND(H699="",D699="",F699="",G699="",I699="",J699=""),"",SUBTOTAL(3,$B$5:B699))</f>
        <v/>
      </c>
      <c r="B699" s="74" t="str">
        <f>IF('DATA ENTRY'!B700="","",'DATA ENTRY'!B700)</f>
        <v/>
      </c>
      <c r="C699" s="74" t="str">
        <f>IF('DATA ENTRY'!C700="","",'DATA ENTRY'!C700)</f>
        <v/>
      </c>
      <c r="D699" s="74" t="str">
        <f>IF('DATA ENTRY'!E700="","",'DATA ENTRY'!E700)</f>
        <v/>
      </c>
      <c r="E699" s="22" t="str">
        <f>IF('DATA ENTRY'!G700="","",'DATA ENTRY'!G700)</f>
        <v/>
      </c>
      <c r="F699" s="22" t="str">
        <f>IF('DATA ENTRY'!F700="","",'DATA ENTRY'!F700)</f>
        <v/>
      </c>
      <c r="G699" s="148" t="str">
        <f>IF('DATA ENTRY'!H700="","",'DATA ENTRY'!H700)</f>
        <v/>
      </c>
      <c r="H699" s="148" t="str">
        <f>IF('DATA ENTRY'!I700="","",'DATA ENTRY'!I700)</f>
        <v/>
      </c>
      <c r="I699" s="22" t="str">
        <f>IF('DATA ENTRY'!N700="","",'DATA ENTRY'!N700)</f>
        <v/>
      </c>
      <c r="J699" s="147" t="str">
        <f>IF('DATA ENTRY'!O700="","",'DATA ENTRY'!O700)</f>
        <v/>
      </c>
      <c r="K699" s="22" t="str">
        <f>IF('DATA ENTRY'!P700="","",'DATA ENTRY'!P700)</f>
        <v/>
      </c>
      <c r="L699" s="147" t="str">
        <f>IF('DATA ENTRY'!Q700="","",'DATA ENTRY'!Q700)</f>
        <v/>
      </c>
      <c r="M699" s="22" t="str">
        <f>IF('DATA ENTRY'!R700="","",'DATA ENTRY'!R700)</f>
        <v/>
      </c>
      <c r="N699" s="147" t="str">
        <f>IF('DATA ENTRY'!S700="","",'DATA ENTRY'!S700)</f>
        <v/>
      </c>
      <c r="O699" s="147" t="str">
        <f t="shared" si="10"/>
        <v/>
      </c>
      <c r="P699" s="74" t="str">
        <f>IF('DATA ENTRY'!T700="","",'DATA ENTRY'!T700)</f>
        <v/>
      </c>
      <c r="Q699" s="74" t="str">
        <f>IF('DATA ENTRY'!U700="","",'DATA ENTRY'!U700)</f>
        <v/>
      </c>
      <c r="R699" s="22" t="str">
        <f>IF('DATA ENTRY'!W700="","",'DATA ENTRY'!W700)</f>
        <v/>
      </c>
      <c r="S699" s="22" t="str">
        <f>IF('DATA ENTRY'!X700="","",'DATA ENTRY'!X700)</f>
        <v/>
      </c>
      <c r="T699" s="22" t="str">
        <f>IF('DATA ENTRY'!AA700="","",'DATA ENTRY'!AA700)</f>
        <v/>
      </c>
      <c r="U699" s="22" t="str">
        <f>IF(O699="","",SUMPRODUCT(--(D699=$D$5:$D$1071),--(F699=$F$5:$F$1071),--(E699=$E$5:$E$1071),--(O699&lt;$O$5:$O$1071))+COUNTIF($O$5:O699,O699))</f>
        <v/>
      </c>
    </row>
    <row r="700" spans="1:21">
      <c r="A700" s="22" t="str">
        <f>IF(AND(H700="",D700="",F700="",G700="",I700="",J700=""),"",SUBTOTAL(3,$B$5:B700))</f>
        <v/>
      </c>
      <c r="B700" s="74" t="str">
        <f>IF('DATA ENTRY'!B701="","",'DATA ENTRY'!B701)</f>
        <v/>
      </c>
      <c r="C700" s="74" t="str">
        <f>IF('DATA ENTRY'!C701="","",'DATA ENTRY'!C701)</f>
        <v/>
      </c>
      <c r="D700" s="74" t="str">
        <f>IF('DATA ENTRY'!E701="","",'DATA ENTRY'!E701)</f>
        <v/>
      </c>
      <c r="E700" s="22" t="str">
        <f>IF('DATA ENTRY'!G701="","",'DATA ENTRY'!G701)</f>
        <v/>
      </c>
      <c r="F700" s="22" t="str">
        <f>IF('DATA ENTRY'!F701="","",'DATA ENTRY'!F701)</f>
        <v/>
      </c>
      <c r="G700" s="148" t="str">
        <f>IF('DATA ENTRY'!H701="","",'DATA ENTRY'!H701)</f>
        <v/>
      </c>
      <c r="H700" s="148" t="str">
        <f>IF('DATA ENTRY'!I701="","",'DATA ENTRY'!I701)</f>
        <v/>
      </c>
      <c r="I700" s="22" t="str">
        <f>IF('DATA ENTRY'!N701="","",'DATA ENTRY'!N701)</f>
        <v/>
      </c>
      <c r="J700" s="147" t="str">
        <f>IF('DATA ENTRY'!O701="","",'DATA ENTRY'!O701)</f>
        <v/>
      </c>
      <c r="K700" s="22" t="str">
        <f>IF('DATA ENTRY'!P701="","",'DATA ENTRY'!P701)</f>
        <v/>
      </c>
      <c r="L700" s="147" t="str">
        <f>IF('DATA ENTRY'!Q701="","",'DATA ENTRY'!Q701)</f>
        <v/>
      </c>
      <c r="M700" s="22" t="str">
        <f>IF('DATA ENTRY'!R701="","",'DATA ENTRY'!R701)</f>
        <v/>
      </c>
      <c r="N700" s="147" t="str">
        <f>IF('DATA ENTRY'!S701="","",'DATA ENTRY'!S701)</f>
        <v/>
      </c>
      <c r="O700" s="147" t="str">
        <f t="shared" si="10"/>
        <v/>
      </c>
      <c r="P700" s="74" t="str">
        <f>IF('DATA ENTRY'!T701="","",'DATA ENTRY'!T701)</f>
        <v/>
      </c>
      <c r="Q700" s="74" t="str">
        <f>IF('DATA ENTRY'!U701="","",'DATA ENTRY'!U701)</f>
        <v/>
      </c>
      <c r="R700" s="22" t="str">
        <f>IF('DATA ENTRY'!W701="","",'DATA ENTRY'!W701)</f>
        <v/>
      </c>
      <c r="S700" s="22" t="str">
        <f>IF('DATA ENTRY'!X701="","",'DATA ENTRY'!X701)</f>
        <v/>
      </c>
      <c r="T700" s="22" t="str">
        <f>IF('DATA ENTRY'!AA701="","",'DATA ENTRY'!AA701)</f>
        <v/>
      </c>
      <c r="U700" s="22" t="str">
        <f>IF(O700="","",SUMPRODUCT(--(D700=$D$5:$D$1071),--(F700=$F$5:$F$1071),--(E700=$E$5:$E$1071),--(O700&lt;$O$5:$O$1071))+COUNTIF($O$5:O700,O700))</f>
        <v/>
      </c>
    </row>
    <row r="701" spans="1:21">
      <c r="A701" s="22" t="str">
        <f>IF(AND(H701="",D701="",F701="",G701="",I701="",J701=""),"",SUBTOTAL(3,$B$5:B701))</f>
        <v/>
      </c>
      <c r="B701" s="74" t="str">
        <f>IF('DATA ENTRY'!B702="","",'DATA ENTRY'!B702)</f>
        <v/>
      </c>
      <c r="C701" s="74" t="str">
        <f>IF('DATA ENTRY'!C702="","",'DATA ENTRY'!C702)</f>
        <v/>
      </c>
      <c r="D701" s="74" t="str">
        <f>IF('DATA ENTRY'!E702="","",'DATA ENTRY'!E702)</f>
        <v/>
      </c>
      <c r="E701" s="22" t="str">
        <f>IF('DATA ENTRY'!G702="","",'DATA ENTRY'!G702)</f>
        <v/>
      </c>
      <c r="F701" s="22" t="str">
        <f>IF('DATA ENTRY'!F702="","",'DATA ENTRY'!F702)</f>
        <v/>
      </c>
      <c r="G701" s="148" t="str">
        <f>IF('DATA ENTRY'!H702="","",'DATA ENTRY'!H702)</f>
        <v/>
      </c>
      <c r="H701" s="148" t="str">
        <f>IF('DATA ENTRY'!I702="","",'DATA ENTRY'!I702)</f>
        <v/>
      </c>
      <c r="I701" s="22" t="str">
        <f>IF('DATA ENTRY'!N702="","",'DATA ENTRY'!N702)</f>
        <v/>
      </c>
      <c r="J701" s="147" t="str">
        <f>IF('DATA ENTRY'!O702="","",'DATA ENTRY'!O702)</f>
        <v/>
      </c>
      <c r="K701" s="22" t="str">
        <f>IF('DATA ENTRY'!P702="","",'DATA ENTRY'!P702)</f>
        <v/>
      </c>
      <c r="L701" s="147" t="str">
        <f>IF('DATA ENTRY'!Q702="","",'DATA ENTRY'!Q702)</f>
        <v/>
      </c>
      <c r="M701" s="22" t="str">
        <f>IF('DATA ENTRY'!R702="","",'DATA ENTRY'!R702)</f>
        <v/>
      </c>
      <c r="N701" s="147" t="str">
        <f>IF('DATA ENTRY'!S702="","",'DATA ENTRY'!S702)</f>
        <v/>
      </c>
      <c r="O701" s="147" t="str">
        <f t="shared" si="10"/>
        <v/>
      </c>
      <c r="P701" s="74" t="str">
        <f>IF('DATA ENTRY'!T702="","",'DATA ENTRY'!T702)</f>
        <v/>
      </c>
      <c r="Q701" s="74" t="str">
        <f>IF('DATA ENTRY'!U702="","",'DATA ENTRY'!U702)</f>
        <v/>
      </c>
      <c r="R701" s="22" t="str">
        <f>IF('DATA ENTRY'!W702="","",'DATA ENTRY'!W702)</f>
        <v/>
      </c>
      <c r="S701" s="22" t="str">
        <f>IF('DATA ENTRY'!X702="","",'DATA ENTRY'!X702)</f>
        <v/>
      </c>
      <c r="T701" s="22" t="str">
        <f>IF('DATA ENTRY'!AA702="","",'DATA ENTRY'!AA702)</f>
        <v/>
      </c>
      <c r="U701" s="22" t="str">
        <f>IF(O701="","",SUMPRODUCT(--(D701=$D$5:$D$1071),--(F701=$F$5:$F$1071),--(E701=$E$5:$E$1071),--(O701&lt;$O$5:$O$1071))+COUNTIF($O$5:O701,O701))</f>
        <v/>
      </c>
    </row>
    <row r="702" spans="1:21">
      <c r="A702" s="22" t="str">
        <f>IF(AND(H702="",D702="",F702="",G702="",I702="",J702=""),"",SUBTOTAL(3,$B$5:B702))</f>
        <v/>
      </c>
      <c r="B702" s="74" t="str">
        <f>IF('DATA ENTRY'!B703="","",'DATA ENTRY'!B703)</f>
        <v/>
      </c>
      <c r="C702" s="74" t="str">
        <f>IF('DATA ENTRY'!C703="","",'DATA ENTRY'!C703)</f>
        <v/>
      </c>
      <c r="D702" s="74" t="str">
        <f>IF('DATA ENTRY'!E703="","",'DATA ENTRY'!E703)</f>
        <v/>
      </c>
      <c r="E702" s="22" t="str">
        <f>IF('DATA ENTRY'!G703="","",'DATA ENTRY'!G703)</f>
        <v/>
      </c>
      <c r="F702" s="22" t="str">
        <f>IF('DATA ENTRY'!F703="","",'DATA ENTRY'!F703)</f>
        <v/>
      </c>
      <c r="G702" s="148" t="str">
        <f>IF('DATA ENTRY'!H703="","",'DATA ENTRY'!H703)</f>
        <v/>
      </c>
      <c r="H702" s="148" t="str">
        <f>IF('DATA ENTRY'!I703="","",'DATA ENTRY'!I703)</f>
        <v/>
      </c>
      <c r="I702" s="22" t="str">
        <f>IF('DATA ENTRY'!N703="","",'DATA ENTRY'!N703)</f>
        <v/>
      </c>
      <c r="J702" s="147" t="str">
        <f>IF('DATA ENTRY'!O703="","",'DATA ENTRY'!O703)</f>
        <v/>
      </c>
      <c r="K702" s="22" t="str">
        <f>IF('DATA ENTRY'!P703="","",'DATA ENTRY'!P703)</f>
        <v/>
      </c>
      <c r="L702" s="147" t="str">
        <f>IF('DATA ENTRY'!Q703="","",'DATA ENTRY'!Q703)</f>
        <v/>
      </c>
      <c r="M702" s="22" t="str">
        <f>IF('DATA ENTRY'!R703="","",'DATA ENTRY'!R703)</f>
        <v/>
      </c>
      <c r="N702" s="147" t="str">
        <f>IF('DATA ENTRY'!S703="","",'DATA ENTRY'!S703)</f>
        <v/>
      </c>
      <c r="O702" s="147" t="str">
        <f t="shared" si="10"/>
        <v/>
      </c>
      <c r="P702" s="74" t="str">
        <f>IF('DATA ENTRY'!T703="","",'DATA ENTRY'!T703)</f>
        <v/>
      </c>
      <c r="Q702" s="74" t="str">
        <f>IF('DATA ENTRY'!U703="","",'DATA ENTRY'!U703)</f>
        <v/>
      </c>
      <c r="R702" s="22" t="str">
        <f>IF('DATA ENTRY'!W703="","",'DATA ENTRY'!W703)</f>
        <v/>
      </c>
      <c r="S702" s="22" t="str">
        <f>IF('DATA ENTRY'!X703="","",'DATA ENTRY'!X703)</f>
        <v/>
      </c>
      <c r="T702" s="22" t="str">
        <f>IF('DATA ENTRY'!AA703="","",'DATA ENTRY'!AA703)</f>
        <v/>
      </c>
      <c r="U702" s="22" t="str">
        <f>IF(O702="","",SUMPRODUCT(--(D702=$D$5:$D$1071),--(F702=$F$5:$F$1071),--(E702=$E$5:$E$1071),--(O702&lt;$O$5:$O$1071))+COUNTIF($O$5:O702,O702))</f>
        <v/>
      </c>
    </row>
    <row r="703" spans="1:21">
      <c r="A703" s="22" t="str">
        <f>IF(AND(H703="",D703="",F703="",G703="",I703="",J703=""),"",SUBTOTAL(3,$B$5:B703))</f>
        <v/>
      </c>
      <c r="B703" s="74" t="str">
        <f>IF('DATA ENTRY'!B704="","",'DATA ENTRY'!B704)</f>
        <v/>
      </c>
      <c r="C703" s="74" t="str">
        <f>IF('DATA ENTRY'!C704="","",'DATA ENTRY'!C704)</f>
        <v/>
      </c>
      <c r="D703" s="74" t="str">
        <f>IF('DATA ENTRY'!E704="","",'DATA ENTRY'!E704)</f>
        <v/>
      </c>
      <c r="E703" s="22" t="str">
        <f>IF('DATA ENTRY'!G704="","",'DATA ENTRY'!G704)</f>
        <v/>
      </c>
      <c r="F703" s="22" t="str">
        <f>IF('DATA ENTRY'!F704="","",'DATA ENTRY'!F704)</f>
        <v/>
      </c>
      <c r="G703" s="148" t="str">
        <f>IF('DATA ENTRY'!H704="","",'DATA ENTRY'!H704)</f>
        <v/>
      </c>
      <c r="H703" s="148" t="str">
        <f>IF('DATA ENTRY'!I704="","",'DATA ENTRY'!I704)</f>
        <v/>
      </c>
      <c r="I703" s="22" t="str">
        <f>IF('DATA ENTRY'!N704="","",'DATA ENTRY'!N704)</f>
        <v/>
      </c>
      <c r="J703" s="147" t="str">
        <f>IF('DATA ENTRY'!O704="","",'DATA ENTRY'!O704)</f>
        <v/>
      </c>
      <c r="K703" s="22" t="str">
        <f>IF('DATA ENTRY'!P704="","",'DATA ENTRY'!P704)</f>
        <v/>
      </c>
      <c r="L703" s="147" t="str">
        <f>IF('DATA ENTRY'!Q704="","",'DATA ENTRY'!Q704)</f>
        <v/>
      </c>
      <c r="M703" s="22" t="str">
        <f>IF('DATA ENTRY'!R704="","",'DATA ENTRY'!R704)</f>
        <v/>
      </c>
      <c r="N703" s="147" t="str">
        <f>IF('DATA ENTRY'!S704="","",'DATA ENTRY'!S704)</f>
        <v/>
      </c>
      <c r="O703" s="147" t="str">
        <f t="shared" si="10"/>
        <v/>
      </c>
      <c r="P703" s="74" t="str">
        <f>IF('DATA ENTRY'!T704="","",'DATA ENTRY'!T704)</f>
        <v/>
      </c>
      <c r="Q703" s="74" t="str">
        <f>IF('DATA ENTRY'!U704="","",'DATA ENTRY'!U704)</f>
        <v/>
      </c>
      <c r="R703" s="22" t="str">
        <f>IF('DATA ENTRY'!W704="","",'DATA ENTRY'!W704)</f>
        <v/>
      </c>
      <c r="S703" s="22" t="str">
        <f>IF('DATA ENTRY'!X704="","",'DATA ENTRY'!X704)</f>
        <v/>
      </c>
      <c r="T703" s="22" t="str">
        <f>IF('DATA ENTRY'!AA704="","",'DATA ENTRY'!AA704)</f>
        <v/>
      </c>
      <c r="U703" s="22" t="str">
        <f>IF(O703="","",SUMPRODUCT(--(D703=$D$5:$D$1071),--(F703=$F$5:$F$1071),--(E703=$E$5:$E$1071),--(O703&lt;$O$5:$O$1071))+COUNTIF($O$5:O703,O703))</f>
        <v/>
      </c>
    </row>
    <row r="704" spans="1:21">
      <c r="A704" s="22" t="str">
        <f>IF(AND(H704="",D704="",F704="",G704="",I704="",J704=""),"",SUBTOTAL(3,$B$5:B704))</f>
        <v/>
      </c>
      <c r="B704" s="74" t="str">
        <f>IF('DATA ENTRY'!B705="","",'DATA ENTRY'!B705)</f>
        <v/>
      </c>
      <c r="C704" s="74" t="str">
        <f>IF('DATA ENTRY'!C705="","",'DATA ENTRY'!C705)</f>
        <v/>
      </c>
      <c r="D704" s="74" t="str">
        <f>IF('DATA ENTRY'!E705="","",'DATA ENTRY'!E705)</f>
        <v/>
      </c>
      <c r="E704" s="22" t="str">
        <f>IF('DATA ENTRY'!G705="","",'DATA ENTRY'!G705)</f>
        <v/>
      </c>
      <c r="F704" s="22" t="str">
        <f>IF('DATA ENTRY'!F705="","",'DATA ENTRY'!F705)</f>
        <v/>
      </c>
      <c r="G704" s="148" t="str">
        <f>IF('DATA ENTRY'!H705="","",'DATA ENTRY'!H705)</f>
        <v/>
      </c>
      <c r="H704" s="148" t="str">
        <f>IF('DATA ENTRY'!I705="","",'DATA ENTRY'!I705)</f>
        <v/>
      </c>
      <c r="I704" s="22" t="str">
        <f>IF('DATA ENTRY'!N705="","",'DATA ENTRY'!N705)</f>
        <v/>
      </c>
      <c r="J704" s="147" t="str">
        <f>IF('DATA ENTRY'!O705="","",'DATA ENTRY'!O705)</f>
        <v/>
      </c>
      <c r="K704" s="22" t="str">
        <f>IF('DATA ENTRY'!P705="","",'DATA ENTRY'!P705)</f>
        <v/>
      </c>
      <c r="L704" s="147" t="str">
        <f>IF('DATA ENTRY'!Q705="","",'DATA ENTRY'!Q705)</f>
        <v/>
      </c>
      <c r="M704" s="22" t="str">
        <f>IF('DATA ENTRY'!R705="","",'DATA ENTRY'!R705)</f>
        <v/>
      </c>
      <c r="N704" s="147" t="str">
        <f>IF('DATA ENTRY'!S705="","",'DATA ENTRY'!S705)</f>
        <v/>
      </c>
      <c r="O704" s="147" t="str">
        <f t="shared" si="10"/>
        <v/>
      </c>
      <c r="P704" s="74" t="str">
        <f>IF('DATA ENTRY'!T705="","",'DATA ENTRY'!T705)</f>
        <v/>
      </c>
      <c r="Q704" s="74" t="str">
        <f>IF('DATA ENTRY'!U705="","",'DATA ENTRY'!U705)</f>
        <v/>
      </c>
      <c r="R704" s="22" t="str">
        <f>IF('DATA ENTRY'!W705="","",'DATA ENTRY'!W705)</f>
        <v/>
      </c>
      <c r="S704" s="22" t="str">
        <f>IF('DATA ENTRY'!X705="","",'DATA ENTRY'!X705)</f>
        <v/>
      </c>
      <c r="T704" s="22" t="str">
        <f>IF('DATA ENTRY'!AA705="","",'DATA ENTRY'!AA705)</f>
        <v/>
      </c>
      <c r="U704" s="22" t="str">
        <f>IF(O704="","",SUMPRODUCT(--(D704=$D$5:$D$1071),--(F704=$F$5:$F$1071),--(E704=$E$5:$E$1071),--(O704&lt;$O$5:$O$1071))+COUNTIF($O$5:O704,O704))</f>
        <v/>
      </c>
    </row>
    <row r="705" spans="1:21">
      <c r="A705" s="22" t="str">
        <f>IF(AND(H705="",D705="",F705="",G705="",I705="",J705=""),"",SUBTOTAL(3,$B$5:B705))</f>
        <v/>
      </c>
      <c r="B705" s="74" t="str">
        <f>IF('DATA ENTRY'!B706="","",'DATA ENTRY'!B706)</f>
        <v/>
      </c>
      <c r="C705" s="74" t="str">
        <f>IF('DATA ENTRY'!C706="","",'DATA ENTRY'!C706)</f>
        <v/>
      </c>
      <c r="D705" s="74" t="str">
        <f>IF('DATA ENTRY'!E706="","",'DATA ENTRY'!E706)</f>
        <v/>
      </c>
      <c r="E705" s="22" t="str">
        <f>IF('DATA ENTRY'!G706="","",'DATA ENTRY'!G706)</f>
        <v/>
      </c>
      <c r="F705" s="22" t="str">
        <f>IF('DATA ENTRY'!F706="","",'DATA ENTRY'!F706)</f>
        <v/>
      </c>
      <c r="G705" s="148" t="str">
        <f>IF('DATA ENTRY'!H706="","",'DATA ENTRY'!H706)</f>
        <v/>
      </c>
      <c r="H705" s="148" t="str">
        <f>IF('DATA ENTRY'!I706="","",'DATA ENTRY'!I706)</f>
        <v/>
      </c>
      <c r="I705" s="22" t="str">
        <f>IF('DATA ENTRY'!N706="","",'DATA ENTRY'!N706)</f>
        <v/>
      </c>
      <c r="J705" s="147" t="str">
        <f>IF('DATA ENTRY'!O706="","",'DATA ENTRY'!O706)</f>
        <v/>
      </c>
      <c r="K705" s="22" t="str">
        <f>IF('DATA ENTRY'!P706="","",'DATA ENTRY'!P706)</f>
        <v/>
      </c>
      <c r="L705" s="147" t="str">
        <f>IF('DATA ENTRY'!Q706="","",'DATA ENTRY'!Q706)</f>
        <v/>
      </c>
      <c r="M705" s="22" t="str">
        <f>IF('DATA ENTRY'!R706="","",'DATA ENTRY'!R706)</f>
        <v/>
      </c>
      <c r="N705" s="147" t="str">
        <f>IF('DATA ENTRY'!S706="","",'DATA ENTRY'!S706)</f>
        <v/>
      </c>
      <c r="O705" s="147" t="str">
        <f t="shared" si="10"/>
        <v/>
      </c>
      <c r="P705" s="74" t="str">
        <f>IF('DATA ENTRY'!T706="","",'DATA ENTRY'!T706)</f>
        <v/>
      </c>
      <c r="Q705" s="74" t="str">
        <f>IF('DATA ENTRY'!U706="","",'DATA ENTRY'!U706)</f>
        <v/>
      </c>
      <c r="R705" s="22" t="str">
        <f>IF('DATA ENTRY'!W706="","",'DATA ENTRY'!W706)</f>
        <v/>
      </c>
      <c r="S705" s="22" t="str">
        <f>IF('DATA ENTRY'!X706="","",'DATA ENTRY'!X706)</f>
        <v/>
      </c>
      <c r="T705" s="22" t="str">
        <f>IF('DATA ENTRY'!AA706="","",'DATA ENTRY'!AA706)</f>
        <v/>
      </c>
      <c r="U705" s="22" t="str">
        <f>IF(O705="","",SUMPRODUCT(--(D705=$D$5:$D$1071),--(F705=$F$5:$F$1071),--(E705=$E$5:$E$1071),--(O705&lt;$O$5:$O$1071))+COUNTIF($O$5:O705,O705))</f>
        <v/>
      </c>
    </row>
    <row r="706" spans="1:21">
      <c r="A706" s="22" t="str">
        <f>IF(AND(H706="",D706="",F706="",G706="",I706="",J706=""),"",SUBTOTAL(3,$B$5:B706))</f>
        <v/>
      </c>
      <c r="B706" s="74" t="str">
        <f>IF('DATA ENTRY'!B707="","",'DATA ENTRY'!B707)</f>
        <v/>
      </c>
      <c r="C706" s="74" t="str">
        <f>IF('DATA ENTRY'!C707="","",'DATA ENTRY'!C707)</f>
        <v/>
      </c>
      <c r="D706" s="74" t="str">
        <f>IF('DATA ENTRY'!E707="","",'DATA ENTRY'!E707)</f>
        <v/>
      </c>
      <c r="E706" s="22" t="str">
        <f>IF('DATA ENTRY'!G707="","",'DATA ENTRY'!G707)</f>
        <v/>
      </c>
      <c r="F706" s="22" t="str">
        <f>IF('DATA ENTRY'!F707="","",'DATA ENTRY'!F707)</f>
        <v/>
      </c>
      <c r="G706" s="148" t="str">
        <f>IF('DATA ENTRY'!H707="","",'DATA ENTRY'!H707)</f>
        <v/>
      </c>
      <c r="H706" s="148" t="str">
        <f>IF('DATA ENTRY'!I707="","",'DATA ENTRY'!I707)</f>
        <v/>
      </c>
      <c r="I706" s="22" t="str">
        <f>IF('DATA ENTRY'!N707="","",'DATA ENTRY'!N707)</f>
        <v/>
      </c>
      <c r="J706" s="147" t="str">
        <f>IF('DATA ENTRY'!O707="","",'DATA ENTRY'!O707)</f>
        <v/>
      </c>
      <c r="K706" s="22" t="str">
        <f>IF('DATA ENTRY'!P707="","",'DATA ENTRY'!P707)</f>
        <v/>
      </c>
      <c r="L706" s="147" t="str">
        <f>IF('DATA ENTRY'!Q707="","",'DATA ENTRY'!Q707)</f>
        <v/>
      </c>
      <c r="M706" s="22" t="str">
        <f>IF('DATA ENTRY'!R707="","",'DATA ENTRY'!R707)</f>
        <v/>
      </c>
      <c r="N706" s="147" t="str">
        <f>IF('DATA ENTRY'!S707="","",'DATA ENTRY'!S707)</f>
        <v/>
      </c>
      <c r="O706" s="147" t="str">
        <f t="shared" si="10"/>
        <v/>
      </c>
      <c r="P706" s="74" t="str">
        <f>IF('DATA ENTRY'!T707="","",'DATA ENTRY'!T707)</f>
        <v/>
      </c>
      <c r="Q706" s="74" t="str">
        <f>IF('DATA ENTRY'!U707="","",'DATA ENTRY'!U707)</f>
        <v/>
      </c>
      <c r="R706" s="22" t="str">
        <f>IF('DATA ENTRY'!W707="","",'DATA ENTRY'!W707)</f>
        <v/>
      </c>
      <c r="S706" s="22" t="str">
        <f>IF('DATA ENTRY'!X707="","",'DATA ENTRY'!X707)</f>
        <v/>
      </c>
      <c r="T706" s="22" t="str">
        <f>IF('DATA ENTRY'!AA707="","",'DATA ENTRY'!AA707)</f>
        <v/>
      </c>
      <c r="U706" s="22" t="str">
        <f>IF(O706="","",SUMPRODUCT(--(D706=$D$5:$D$1071),--(F706=$F$5:$F$1071),--(E706=$E$5:$E$1071),--(O706&lt;$O$5:$O$1071))+COUNTIF($O$5:O706,O706))</f>
        <v/>
      </c>
    </row>
    <row r="707" spans="1:21">
      <c r="A707" s="22" t="str">
        <f>IF(AND(H707="",D707="",F707="",G707="",I707="",J707=""),"",SUBTOTAL(3,$B$5:B707))</f>
        <v/>
      </c>
      <c r="B707" s="74" t="str">
        <f>IF('DATA ENTRY'!B708="","",'DATA ENTRY'!B708)</f>
        <v/>
      </c>
      <c r="C707" s="74" t="str">
        <f>IF('DATA ENTRY'!C708="","",'DATA ENTRY'!C708)</f>
        <v/>
      </c>
      <c r="D707" s="74" t="str">
        <f>IF('DATA ENTRY'!E708="","",'DATA ENTRY'!E708)</f>
        <v/>
      </c>
      <c r="E707" s="22" t="str">
        <f>IF('DATA ENTRY'!G708="","",'DATA ENTRY'!G708)</f>
        <v/>
      </c>
      <c r="F707" s="22" t="str">
        <f>IF('DATA ENTRY'!F708="","",'DATA ENTRY'!F708)</f>
        <v/>
      </c>
      <c r="G707" s="148" t="str">
        <f>IF('DATA ENTRY'!H708="","",'DATA ENTRY'!H708)</f>
        <v/>
      </c>
      <c r="H707" s="148" t="str">
        <f>IF('DATA ENTRY'!I708="","",'DATA ENTRY'!I708)</f>
        <v/>
      </c>
      <c r="I707" s="22" t="str">
        <f>IF('DATA ENTRY'!N708="","",'DATA ENTRY'!N708)</f>
        <v/>
      </c>
      <c r="J707" s="147" t="str">
        <f>IF('DATA ENTRY'!O708="","",'DATA ENTRY'!O708)</f>
        <v/>
      </c>
      <c r="K707" s="22" t="str">
        <f>IF('DATA ENTRY'!P708="","",'DATA ENTRY'!P708)</f>
        <v/>
      </c>
      <c r="L707" s="147" t="str">
        <f>IF('DATA ENTRY'!Q708="","",'DATA ENTRY'!Q708)</f>
        <v/>
      </c>
      <c r="M707" s="22" t="str">
        <f>IF('DATA ENTRY'!R708="","",'DATA ENTRY'!R708)</f>
        <v/>
      </c>
      <c r="N707" s="147" t="str">
        <f>IF('DATA ENTRY'!S708="","",'DATA ENTRY'!S708)</f>
        <v/>
      </c>
      <c r="O707" s="147" t="str">
        <f t="shared" si="10"/>
        <v/>
      </c>
      <c r="P707" s="74" t="str">
        <f>IF('DATA ENTRY'!T708="","",'DATA ENTRY'!T708)</f>
        <v/>
      </c>
      <c r="Q707" s="74" t="str">
        <f>IF('DATA ENTRY'!U708="","",'DATA ENTRY'!U708)</f>
        <v/>
      </c>
      <c r="R707" s="22" t="str">
        <f>IF('DATA ENTRY'!W708="","",'DATA ENTRY'!W708)</f>
        <v/>
      </c>
      <c r="S707" s="22" t="str">
        <f>IF('DATA ENTRY'!X708="","",'DATA ENTRY'!X708)</f>
        <v/>
      </c>
      <c r="T707" s="22" t="str">
        <f>IF('DATA ENTRY'!AA708="","",'DATA ENTRY'!AA708)</f>
        <v/>
      </c>
      <c r="U707" s="22" t="str">
        <f>IF(O707="","",SUMPRODUCT(--(D707=$D$5:$D$1071),--(F707=$F$5:$F$1071),--(E707=$E$5:$E$1071),--(O707&lt;$O$5:$O$1071))+COUNTIF($O$5:O707,O707))</f>
        <v/>
      </c>
    </row>
    <row r="708" spans="1:21">
      <c r="A708" s="22" t="str">
        <f>IF(AND(H708="",D708="",F708="",G708="",I708="",J708=""),"",SUBTOTAL(3,$B$5:B708))</f>
        <v/>
      </c>
      <c r="B708" s="74" t="str">
        <f>IF('DATA ENTRY'!B709="","",'DATA ENTRY'!B709)</f>
        <v/>
      </c>
      <c r="C708" s="74" t="str">
        <f>IF('DATA ENTRY'!C709="","",'DATA ENTRY'!C709)</f>
        <v/>
      </c>
      <c r="D708" s="74" t="str">
        <f>IF('DATA ENTRY'!E709="","",'DATA ENTRY'!E709)</f>
        <v/>
      </c>
      <c r="E708" s="22" t="str">
        <f>IF('DATA ENTRY'!G709="","",'DATA ENTRY'!G709)</f>
        <v/>
      </c>
      <c r="F708" s="22" t="str">
        <f>IF('DATA ENTRY'!F709="","",'DATA ENTRY'!F709)</f>
        <v/>
      </c>
      <c r="G708" s="148" t="str">
        <f>IF('DATA ENTRY'!H709="","",'DATA ENTRY'!H709)</f>
        <v/>
      </c>
      <c r="H708" s="148" t="str">
        <f>IF('DATA ENTRY'!I709="","",'DATA ENTRY'!I709)</f>
        <v/>
      </c>
      <c r="I708" s="22" t="str">
        <f>IF('DATA ENTRY'!N709="","",'DATA ENTRY'!N709)</f>
        <v/>
      </c>
      <c r="J708" s="147" t="str">
        <f>IF('DATA ENTRY'!O709="","",'DATA ENTRY'!O709)</f>
        <v/>
      </c>
      <c r="K708" s="22" t="str">
        <f>IF('DATA ENTRY'!P709="","",'DATA ENTRY'!P709)</f>
        <v/>
      </c>
      <c r="L708" s="147" t="str">
        <f>IF('DATA ENTRY'!Q709="","",'DATA ENTRY'!Q709)</f>
        <v/>
      </c>
      <c r="M708" s="22" t="str">
        <f>IF('DATA ENTRY'!R709="","",'DATA ENTRY'!R709)</f>
        <v/>
      </c>
      <c r="N708" s="147" t="str">
        <f>IF('DATA ENTRY'!S709="","",'DATA ENTRY'!S709)</f>
        <v/>
      </c>
      <c r="O708" s="147" t="str">
        <f t="shared" si="10"/>
        <v/>
      </c>
      <c r="P708" s="74" t="str">
        <f>IF('DATA ENTRY'!T709="","",'DATA ENTRY'!T709)</f>
        <v/>
      </c>
      <c r="Q708" s="74" t="str">
        <f>IF('DATA ENTRY'!U709="","",'DATA ENTRY'!U709)</f>
        <v/>
      </c>
      <c r="R708" s="22" t="str">
        <f>IF('DATA ENTRY'!W709="","",'DATA ENTRY'!W709)</f>
        <v/>
      </c>
      <c r="S708" s="22" t="str">
        <f>IF('DATA ENTRY'!X709="","",'DATA ENTRY'!X709)</f>
        <v/>
      </c>
      <c r="T708" s="22" t="str">
        <f>IF('DATA ENTRY'!AA709="","",'DATA ENTRY'!AA709)</f>
        <v/>
      </c>
      <c r="U708" s="22" t="str">
        <f>IF(O708="","",SUMPRODUCT(--(D708=$D$5:$D$1071),--(F708=$F$5:$F$1071),--(E708=$E$5:$E$1071),--(O708&lt;$O$5:$O$1071))+COUNTIF($O$5:O708,O708))</f>
        <v/>
      </c>
    </row>
    <row r="709" spans="1:21">
      <c r="A709" s="22" t="str">
        <f>IF(AND(H709="",D709="",F709="",G709="",I709="",J709=""),"",SUBTOTAL(3,$B$5:B709))</f>
        <v/>
      </c>
      <c r="B709" s="74" t="str">
        <f>IF('DATA ENTRY'!B710="","",'DATA ENTRY'!B710)</f>
        <v/>
      </c>
      <c r="C709" s="74" t="str">
        <f>IF('DATA ENTRY'!C710="","",'DATA ENTRY'!C710)</f>
        <v/>
      </c>
      <c r="D709" s="74" t="str">
        <f>IF('DATA ENTRY'!E710="","",'DATA ENTRY'!E710)</f>
        <v/>
      </c>
      <c r="E709" s="22" t="str">
        <f>IF('DATA ENTRY'!G710="","",'DATA ENTRY'!G710)</f>
        <v/>
      </c>
      <c r="F709" s="22" t="str">
        <f>IF('DATA ENTRY'!F710="","",'DATA ENTRY'!F710)</f>
        <v/>
      </c>
      <c r="G709" s="148" t="str">
        <f>IF('DATA ENTRY'!H710="","",'DATA ENTRY'!H710)</f>
        <v/>
      </c>
      <c r="H709" s="148" t="str">
        <f>IF('DATA ENTRY'!I710="","",'DATA ENTRY'!I710)</f>
        <v/>
      </c>
      <c r="I709" s="22" t="str">
        <f>IF('DATA ENTRY'!N710="","",'DATA ENTRY'!N710)</f>
        <v/>
      </c>
      <c r="J709" s="147" t="str">
        <f>IF('DATA ENTRY'!O710="","",'DATA ENTRY'!O710)</f>
        <v/>
      </c>
      <c r="K709" s="22" t="str">
        <f>IF('DATA ENTRY'!P710="","",'DATA ENTRY'!P710)</f>
        <v/>
      </c>
      <c r="L709" s="147" t="str">
        <f>IF('DATA ENTRY'!Q710="","",'DATA ENTRY'!Q710)</f>
        <v/>
      </c>
      <c r="M709" s="22" t="str">
        <f>IF('DATA ENTRY'!R710="","",'DATA ENTRY'!R710)</f>
        <v/>
      </c>
      <c r="N709" s="147" t="str">
        <f>IF('DATA ENTRY'!S710="","",'DATA ENTRY'!S710)</f>
        <v/>
      </c>
      <c r="O709" s="147" t="str">
        <f t="shared" si="10"/>
        <v/>
      </c>
      <c r="P709" s="74" t="str">
        <f>IF('DATA ENTRY'!T710="","",'DATA ENTRY'!T710)</f>
        <v/>
      </c>
      <c r="Q709" s="74" t="str">
        <f>IF('DATA ENTRY'!U710="","",'DATA ENTRY'!U710)</f>
        <v/>
      </c>
      <c r="R709" s="22" t="str">
        <f>IF('DATA ENTRY'!W710="","",'DATA ENTRY'!W710)</f>
        <v/>
      </c>
      <c r="S709" s="22" t="str">
        <f>IF('DATA ENTRY'!X710="","",'DATA ENTRY'!X710)</f>
        <v/>
      </c>
      <c r="T709" s="22" t="str">
        <f>IF('DATA ENTRY'!AA710="","",'DATA ENTRY'!AA710)</f>
        <v/>
      </c>
      <c r="U709" s="22" t="str">
        <f>IF(O709="","",SUMPRODUCT(--(D709=$D$5:$D$1071),--(F709=$F$5:$F$1071),--(E709=$E$5:$E$1071),--(O709&lt;$O$5:$O$1071))+COUNTIF($O$5:O709,O709))</f>
        <v/>
      </c>
    </row>
    <row r="710" spans="1:21">
      <c r="A710" s="22" t="str">
        <f>IF(AND(H710="",D710="",F710="",G710="",I710="",J710=""),"",SUBTOTAL(3,$B$5:B710))</f>
        <v/>
      </c>
      <c r="B710" s="74" t="str">
        <f>IF('DATA ENTRY'!B711="","",'DATA ENTRY'!B711)</f>
        <v/>
      </c>
      <c r="C710" s="74" t="str">
        <f>IF('DATA ENTRY'!C711="","",'DATA ENTRY'!C711)</f>
        <v/>
      </c>
      <c r="D710" s="74" t="str">
        <f>IF('DATA ENTRY'!E711="","",'DATA ENTRY'!E711)</f>
        <v/>
      </c>
      <c r="E710" s="22" t="str">
        <f>IF('DATA ENTRY'!G711="","",'DATA ENTRY'!G711)</f>
        <v/>
      </c>
      <c r="F710" s="22" t="str">
        <f>IF('DATA ENTRY'!F711="","",'DATA ENTRY'!F711)</f>
        <v/>
      </c>
      <c r="G710" s="148" t="str">
        <f>IF('DATA ENTRY'!H711="","",'DATA ENTRY'!H711)</f>
        <v/>
      </c>
      <c r="H710" s="148" t="str">
        <f>IF('DATA ENTRY'!I711="","",'DATA ENTRY'!I711)</f>
        <v/>
      </c>
      <c r="I710" s="22" t="str">
        <f>IF('DATA ENTRY'!N711="","",'DATA ENTRY'!N711)</f>
        <v/>
      </c>
      <c r="J710" s="147" t="str">
        <f>IF('DATA ENTRY'!O711="","",'DATA ENTRY'!O711)</f>
        <v/>
      </c>
      <c r="K710" s="22" t="str">
        <f>IF('DATA ENTRY'!P711="","",'DATA ENTRY'!P711)</f>
        <v/>
      </c>
      <c r="L710" s="147" t="str">
        <f>IF('DATA ENTRY'!Q711="","",'DATA ENTRY'!Q711)</f>
        <v/>
      </c>
      <c r="M710" s="22" t="str">
        <f>IF('DATA ENTRY'!R711="","",'DATA ENTRY'!R711)</f>
        <v/>
      </c>
      <c r="N710" s="147" t="str">
        <f>IF('DATA ENTRY'!S711="","",'DATA ENTRY'!S711)</f>
        <v/>
      </c>
      <c r="O710" s="147" t="str">
        <f t="shared" ref="O710:O773" si="11">IFERROR(IF(J710="","",SUM(J710*75%+L710*25%)),"")</f>
        <v/>
      </c>
      <c r="P710" s="74" t="str">
        <f>IF('DATA ENTRY'!T711="","",'DATA ENTRY'!T711)</f>
        <v/>
      </c>
      <c r="Q710" s="74" t="str">
        <f>IF('DATA ENTRY'!U711="","",'DATA ENTRY'!U711)</f>
        <v/>
      </c>
      <c r="R710" s="22" t="str">
        <f>IF('DATA ENTRY'!W711="","",'DATA ENTRY'!W711)</f>
        <v/>
      </c>
      <c r="S710" s="22" t="str">
        <f>IF('DATA ENTRY'!X711="","",'DATA ENTRY'!X711)</f>
        <v/>
      </c>
      <c r="T710" s="22" t="str">
        <f>IF('DATA ENTRY'!AA711="","",'DATA ENTRY'!AA711)</f>
        <v/>
      </c>
      <c r="U710" s="22" t="str">
        <f>IF(O710="","",SUMPRODUCT(--(D710=$D$5:$D$1071),--(F710=$F$5:$F$1071),--(E710=$E$5:$E$1071),--(O710&lt;$O$5:$O$1071))+COUNTIF($O$5:O710,O710))</f>
        <v/>
      </c>
    </row>
    <row r="711" spans="1:21">
      <c r="A711" s="22" t="str">
        <f>IF(AND(H711="",D711="",F711="",G711="",I711="",J711=""),"",SUBTOTAL(3,$B$5:B711))</f>
        <v/>
      </c>
      <c r="B711" s="74" t="str">
        <f>IF('DATA ENTRY'!B712="","",'DATA ENTRY'!B712)</f>
        <v/>
      </c>
      <c r="C711" s="74" t="str">
        <f>IF('DATA ENTRY'!C712="","",'DATA ENTRY'!C712)</f>
        <v/>
      </c>
      <c r="D711" s="74" t="str">
        <f>IF('DATA ENTRY'!E712="","",'DATA ENTRY'!E712)</f>
        <v/>
      </c>
      <c r="E711" s="22" t="str">
        <f>IF('DATA ENTRY'!G712="","",'DATA ENTRY'!G712)</f>
        <v/>
      </c>
      <c r="F711" s="22" t="str">
        <f>IF('DATA ENTRY'!F712="","",'DATA ENTRY'!F712)</f>
        <v/>
      </c>
      <c r="G711" s="148" t="str">
        <f>IF('DATA ENTRY'!H712="","",'DATA ENTRY'!H712)</f>
        <v/>
      </c>
      <c r="H711" s="148" t="str">
        <f>IF('DATA ENTRY'!I712="","",'DATA ENTRY'!I712)</f>
        <v/>
      </c>
      <c r="I711" s="22" t="str">
        <f>IF('DATA ENTRY'!N712="","",'DATA ENTRY'!N712)</f>
        <v/>
      </c>
      <c r="J711" s="147" t="str">
        <f>IF('DATA ENTRY'!O712="","",'DATA ENTRY'!O712)</f>
        <v/>
      </c>
      <c r="K711" s="22" t="str">
        <f>IF('DATA ENTRY'!P712="","",'DATA ENTRY'!P712)</f>
        <v/>
      </c>
      <c r="L711" s="147" t="str">
        <f>IF('DATA ENTRY'!Q712="","",'DATA ENTRY'!Q712)</f>
        <v/>
      </c>
      <c r="M711" s="22" t="str">
        <f>IF('DATA ENTRY'!R712="","",'DATA ENTRY'!R712)</f>
        <v/>
      </c>
      <c r="N711" s="147" t="str">
        <f>IF('DATA ENTRY'!S712="","",'DATA ENTRY'!S712)</f>
        <v/>
      </c>
      <c r="O711" s="147" t="str">
        <f t="shared" si="11"/>
        <v/>
      </c>
      <c r="P711" s="74" t="str">
        <f>IF('DATA ENTRY'!T712="","",'DATA ENTRY'!T712)</f>
        <v/>
      </c>
      <c r="Q711" s="74" t="str">
        <f>IF('DATA ENTRY'!U712="","",'DATA ENTRY'!U712)</f>
        <v/>
      </c>
      <c r="R711" s="22" t="str">
        <f>IF('DATA ENTRY'!W712="","",'DATA ENTRY'!W712)</f>
        <v/>
      </c>
      <c r="S711" s="22" t="str">
        <f>IF('DATA ENTRY'!X712="","",'DATA ENTRY'!X712)</f>
        <v/>
      </c>
      <c r="T711" s="22" t="str">
        <f>IF('DATA ENTRY'!AA712="","",'DATA ENTRY'!AA712)</f>
        <v/>
      </c>
      <c r="U711" s="22" t="str">
        <f>IF(O711="","",SUMPRODUCT(--(D711=$D$5:$D$1071),--(F711=$F$5:$F$1071),--(E711=$E$5:$E$1071),--(O711&lt;$O$5:$O$1071))+COUNTIF($O$5:O711,O711))</f>
        <v/>
      </c>
    </row>
    <row r="712" spans="1:21">
      <c r="A712" s="22" t="str">
        <f>IF(AND(H712="",D712="",F712="",G712="",I712="",J712=""),"",SUBTOTAL(3,$B$5:B712))</f>
        <v/>
      </c>
      <c r="B712" s="74" t="str">
        <f>IF('DATA ENTRY'!B713="","",'DATA ENTRY'!B713)</f>
        <v/>
      </c>
      <c r="C712" s="74" t="str">
        <f>IF('DATA ENTRY'!C713="","",'DATA ENTRY'!C713)</f>
        <v/>
      </c>
      <c r="D712" s="74" t="str">
        <f>IF('DATA ENTRY'!E713="","",'DATA ENTRY'!E713)</f>
        <v/>
      </c>
      <c r="E712" s="22" t="str">
        <f>IF('DATA ENTRY'!G713="","",'DATA ENTRY'!G713)</f>
        <v/>
      </c>
      <c r="F712" s="22" t="str">
        <f>IF('DATA ENTRY'!F713="","",'DATA ENTRY'!F713)</f>
        <v/>
      </c>
      <c r="G712" s="148" t="str">
        <f>IF('DATA ENTRY'!H713="","",'DATA ENTRY'!H713)</f>
        <v/>
      </c>
      <c r="H712" s="148" t="str">
        <f>IF('DATA ENTRY'!I713="","",'DATA ENTRY'!I713)</f>
        <v/>
      </c>
      <c r="I712" s="22" t="str">
        <f>IF('DATA ENTRY'!N713="","",'DATA ENTRY'!N713)</f>
        <v/>
      </c>
      <c r="J712" s="147" t="str">
        <f>IF('DATA ENTRY'!O713="","",'DATA ENTRY'!O713)</f>
        <v/>
      </c>
      <c r="K712" s="22" t="str">
        <f>IF('DATA ENTRY'!P713="","",'DATA ENTRY'!P713)</f>
        <v/>
      </c>
      <c r="L712" s="147" t="str">
        <f>IF('DATA ENTRY'!Q713="","",'DATA ENTRY'!Q713)</f>
        <v/>
      </c>
      <c r="M712" s="22" t="str">
        <f>IF('DATA ENTRY'!R713="","",'DATA ENTRY'!R713)</f>
        <v/>
      </c>
      <c r="N712" s="147" t="str">
        <f>IF('DATA ENTRY'!S713="","",'DATA ENTRY'!S713)</f>
        <v/>
      </c>
      <c r="O712" s="147" t="str">
        <f t="shared" si="11"/>
        <v/>
      </c>
      <c r="P712" s="74" t="str">
        <f>IF('DATA ENTRY'!T713="","",'DATA ENTRY'!T713)</f>
        <v/>
      </c>
      <c r="Q712" s="74" t="str">
        <f>IF('DATA ENTRY'!U713="","",'DATA ENTRY'!U713)</f>
        <v/>
      </c>
      <c r="R712" s="22" t="str">
        <f>IF('DATA ENTRY'!W713="","",'DATA ENTRY'!W713)</f>
        <v/>
      </c>
      <c r="S712" s="22" t="str">
        <f>IF('DATA ENTRY'!X713="","",'DATA ENTRY'!X713)</f>
        <v/>
      </c>
      <c r="T712" s="22" t="str">
        <f>IF('DATA ENTRY'!AA713="","",'DATA ENTRY'!AA713)</f>
        <v/>
      </c>
      <c r="U712" s="22" t="str">
        <f>IF(O712="","",SUMPRODUCT(--(D712=$D$5:$D$1071),--(F712=$F$5:$F$1071),--(E712=$E$5:$E$1071),--(O712&lt;$O$5:$O$1071))+COUNTIF($O$5:O712,O712))</f>
        <v/>
      </c>
    </row>
    <row r="713" spans="1:21">
      <c r="A713" s="22" t="str">
        <f>IF(AND(H713="",D713="",F713="",G713="",I713="",J713=""),"",SUBTOTAL(3,$B$5:B713))</f>
        <v/>
      </c>
      <c r="B713" s="74" t="str">
        <f>IF('DATA ENTRY'!B714="","",'DATA ENTRY'!B714)</f>
        <v/>
      </c>
      <c r="C713" s="74" t="str">
        <f>IF('DATA ENTRY'!C714="","",'DATA ENTRY'!C714)</f>
        <v/>
      </c>
      <c r="D713" s="74" t="str">
        <f>IF('DATA ENTRY'!E714="","",'DATA ENTRY'!E714)</f>
        <v/>
      </c>
      <c r="E713" s="22" t="str">
        <f>IF('DATA ENTRY'!G714="","",'DATA ENTRY'!G714)</f>
        <v/>
      </c>
      <c r="F713" s="22" t="str">
        <f>IF('DATA ENTRY'!F714="","",'DATA ENTRY'!F714)</f>
        <v/>
      </c>
      <c r="G713" s="148" t="str">
        <f>IF('DATA ENTRY'!H714="","",'DATA ENTRY'!H714)</f>
        <v/>
      </c>
      <c r="H713" s="148" t="str">
        <f>IF('DATA ENTRY'!I714="","",'DATA ENTRY'!I714)</f>
        <v/>
      </c>
      <c r="I713" s="22" t="str">
        <f>IF('DATA ENTRY'!N714="","",'DATA ENTRY'!N714)</f>
        <v/>
      </c>
      <c r="J713" s="147" t="str">
        <f>IF('DATA ENTRY'!O714="","",'DATA ENTRY'!O714)</f>
        <v/>
      </c>
      <c r="K713" s="22" t="str">
        <f>IF('DATA ENTRY'!P714="","",'DATA ENTRY'!P714)</f>
        <v/>
      </c>
      <c r="L713" s="147" t="str">
        <f>IF('DATA ENTRY'!Q714="","",'DATA ENTRY'!Q714)</f>
        <v/>
      </c>
      <c r="M713" s="22" t="str">
        <f>IF('DATA ENTRY'!R714="","",'DATA ENTRY'!R714)</f>
        <v/>
      </c>
      <c r="N713" s="147" t="str">
        <f>IF('DATA ENTRY'!S714="","",'DATA ENTRY'!S714)</f>
        <v/>
      </c>
      <c r="O713" s="147" t="str">
        <f t="shared" si="11"/>
        <v/>
      </c>
      <c r="P713" s="74" t="str">
        <f>IF('DATA ENTRY'!T714="","",'DATA ENTRY'!T714)</f>
        <v/>
      </c>
      <c r="Q713" s="74" t="str">
        <f>IF('DATA ENTRY'!U714="","",'DATA ENTRY'!U714)</f>
        <v/>
      </c>
      <c r="R713" s="22" t="str">
        <f>IF('DATA ENTRY'!W714="","",'DATA ENTRY'!W714)</f>
        <v/>
      </c>
      <c r="S713" s="22" t="str">
        <f>IF('DATA ENTRY'!X714="","",'DATA ENTRY'!X714)</f>
        <v/>
      </c>
      <c r="T713" s="22" t="str">
        <f>IF('DATA ENTRY'!AA714="","",'DATA ENTRY'!AA714)</f>
        <v/>
      </c>
      <c r="U713" s="22" t="str">
        <f>IF(O713="","",SUMPRODUCT(--(D713=$D$5:$D$1071),--(F713=$F$5:$F$1071),--(E713=$E$5:$E$1071),--(O713&lt;$O$5:$O$1071))+COUNTIF($O$5:O713,O713))</f>
        <v/>
      </c>
    </row>
    <row r="714" spans="1:21">
      <c r="A714" s="22" t="str">
        <f>IF(AND(H714="",D714="",F714="",G714="",I714="",J714=""),"",SUBTOTAL(3,$B$5:B714))</f>
        <v/>
      </c>
      <c r="B714" s="74" t="str">
        <f>IF('DATA ENTRY'!B715="","",'DATA ENTRY'!B715)</f>
        <v/>
      </c>
      <c r="C714" s="74" t="str">
        <f>IF('DATA ENTRY'!C715="","",'DATA ENTRY'!C715)</f>
        <v/>
      </c>
      <c r="D714" s="74" t="str">
        <f>IF('DATA ENTRY'!E715="","",'DATA ENTRY'!E715)</f>
        <v/>
      </c>
      <c r="E714" s="22" t="str">
        <f>IF('DATA ENTRY'!G715="","",'DATA ENTRY'!G715)</f>
        <v/>
      </c>
      <c r="F714" s="22" t="str">
        <f>IF('DATA ENTRY'!F715="","",'DATA ENTRY'!F715)</f>
        <v/>
      </c>
      <c r="G714" s="148" t="str">
        <f>IF('DATA ENTRY'!H715="","",'DATA ENTRY'!H715)</f>
        <v/>
      </c>
      <c r="H714" s="148" t="str">
        <f>IF('DATA ENTRY'!I715="","",'DATA ENTRY'!I715)</f>
        <v/>
      </c>
      <c r="I714" s="22" t="str">
        <f>IF('DATA ENTRY'!N715="","",'DATA ENTRY'!N715)</f>
        <v/>
      </c>
      <c r="J714" s="147" t="str">
        <f>IF('DATA ENTRY'!O715="","",'DATA ENTRY'!O715)</f>
        <v/>
      </c>
      <c r="K714" s="22" t="str">
        <f>IF('DATA ENTRY'!P715="","",'DATA ENTRY'!P715)</f>
        <v/>
      </c>
      <c r="L714" s="147" t="str">
        <f>IF('DATA ENTRY'!Q715="","",'DATA ENTRY'!Q715)</f>
        <v/>
      </c>
      <c r="M714" s="22" t="str">
        <f>IF('DATA ENTRY'!R715="","",'DATA ENTRY'!R715)</f>
        <v/>
      </c>
      <c r="N714" s="147" t="str">
        <f>IF('DATA ENTRY'!S715="","",'DATA ENTRY'!S715)</f>
        <v/>
      </c>
      <c r="O714" s="147" t="str">
        <f t="shared" si="11"/>
        <v/>
      </c>
      <c r="P714" s="74" t="str">
        <f>IF('DATA ENTRY'!T715="","",'DATA ENTRY'!T715)</f>
        <v/>
      </c>
      <c r="Q714" s="74" t="str">
        <f>IF('DATA ENTRY'!U715="","",'DATA ENTRY'!U715)</f>
        <v/>
      </c>
      <c r="R714" s="22" t="str">
        <f>IF('DATA ENTRY'!W715="","",'DATA ENTRY'!W715)</f>
        <v/>
      </c>
      <c r="S714" s="22" t="str">
        <f>IF('DATA ENTRY'!X715="","",'DATA ENTRY'!X715)</f>
        <v/>
      </c>
      <c r="T714" s="22" t="str">
        <f>IF('DATA ENTRY'!AA715="","",'DATA ENTRY'!AA715)</f>
        <v/>
      </c>
      <c r="U714" s="22" t="str">
        <f>IF(O714="","",SUMPRODUCT(--(D714=$D$5:$D$1071),--(F714=$F$5:$F$1071),--(E714=$E$5:$E$1071),--(O714&lt;$O$5:$O$1071))+COUNTIF($O$5:O714,O714))</f>
        <v/>
      </c>
    </row>
    <row r="715" spans="1:21">
      <c r="A715" s="22" t="str">
        <f>IF(AND(H715="",D715="",F715="",G715="",I715="",J715=""),"",SUBTOTAL(3,$B$5:B715))</f>
        <v/>
      </c>
      <c r="B715" s="74" t="str">
        <f>IF('DATA ENTRY'!B716="","",'DATA ENTRY'!B716)</f>
        <v/>
      </c>
      <c r="C715" s="74" t="str">
        <f>IF('DATA ENTRY'!C716="","",'DATA ENTRY'!C716)</f>
        <v/>
      </c>
      <c r="D715" s="74" t="str">
        <f>IF('DATA ENTRY'!E716="","",'DATA ENTRY'!E716)</f>
        <v/>
      </c>
      <c r="E715" s="22" t="str">
        <f>IF('DATA ENTRY'!G716="","",'DATA ENTRY'!G716)</f>
        <v/>
      </c>
      <c r="F715" s="22" t="str">
        <f>IF('DATA ENTRY'!F716="","",'DATA ENTRY'!F716)</f>
        <v/>
      </c>
      <c r="G715" s="148" t="str">
        <f>IF('DATA ENTRY'!H716="","",'DATA ENTRY'!H716)</f>
        <v/>
      </c>
      <c r="H715" s="148" t="str">
        <f>IF('DATA ENTRY'!I716="","",'DATA ENTRY'!I716)</f>
        <v/>
      </c>
      <c r="I715" s="22" t="str">
        <f>IF('DATA ENTRY'!N716="","",'DATA ENTRY'!N716)</f>
        <v/>
      </c>
      <c r="J715" s="147" t="str">
        <f>IF('DATA ENTRY'!O716="","",'DATA ENTRY'!O716)</f>
        <v/>
      </c>
      <c r="K715" s="22" t="str">
        <f>IF('DATA ENTRY'!P716="","",'DATA ENTRY'!P716)</f>
        <v/>
      </c>
      <c r="L715" s="147" t="str">
        <f>IF('DATA ENTRY'!Q716="","",'DATA ENTRY'!Q716)</f>
        <v/>
      </c>
      <c r="M715" s="22" t="str">
        <f>IF('DATA ENTRY'!R716="","",'DATA ENTRY'!R716)</f>
        <v/>
      </c>
      <c r="N715" s="147" t="str">
        <f>IF('DATA ENTRY'!S716="","",'DATA ENTRY'!S716)</f>
        <v/>
      </c>
      <c r="O715" s="147" t="str">
        <f t="shared" si="11"/>
        <v/>
      </c>
      <c r="P715" s="74" t="str">
        <f>IF('DATA ENTRY'!T716="","",'DATA ENTRY'!T716)</f>
        <v/>
      </c>
      <c r="Q715" s="74" t="str">
        <f>IF('DATA ENTRY'!U716="","",'DATA ENTRY'!U716)</f>
        <v/>
      </c>
      <c r="R715" s="22" t="str">
        <f>IF('DATA ENTRY'!W716="","",'DATA ENTRY'!W716)</f>
        <v/>
      </c>
      <c r="S715" s="22" t="str">
        <f>IF('DATA ENTRY'!X716="","",'DATA ENTRY'!X716)</f>
        <v/>
      </c>
      <c r="T715" s="22" t="str">
        <f>IF('DATA ENTRY'!AA716="","",'DATA ENTRY'!AA716)</f>
        <v/>
      </c>
      <c r="U715" s="22" t="str">
        <f>IF(O715="","",SUMPRODUCT(--(D715=$D$5:$D$1071),--(F715=$F$5:$F$1071),--(E715=$E$5:$E$1071),--(O715&lt;$O$5:$O$1071))+COUNTIF($O$5:O715,O715))</f>
        <v/>
      </c>
    </row>
    <row r="716" spans="1:21">
      <c r="A716" s="22" t="str">
        <f>IF(AND(H716="",D716="",F716="",G716="",I716="",J716=""),"",SUBTOTAL(3,$B$5:B716))</f>
        <v/>
      </c>
      <c r="B716" s="74" t="str">
        <f>IF('DATA ENTRY'!B717="","",'DATA ENTRY'!B717)</f>
        <v/>
      </c>
      <c r="C716" s="74" t="str">
        <f>IF('DATA ENTRY'!C717="","",'DATA ENTRY'!C717)</f>
        <v/>
      </c>
      <c r="D716" s="74" t="str">
        <f>IF('DATA ENTRY'!E717="","",'DATA ENTRY'!E717)</f>
        <v/>
      </c>
      <c r="E716" s="22" t="str">
        <f>IF('DATA ENTRY'!G717="","",'DATA ENTRY'!G717)</f>
        <v/>
      </c>
      <c r="F716" s="22" t="str">
        <f>IF('DATA ENTRY'!F717="","",'DATA ENTRY'!F717)</f>
        <v/>
      </c>
      <c r="G716" s="148" t="str">
        <f>IF('DATA ENTRY'!H717="","",'DATA ENTRY'!H717)</f>
        <v/>
      </c>
      <c r="H716" s="148" t="str">
        <f>IF('DATA ENTRY'!I717="","",'DATA ENTRY'!I717)</f>
        <v/>
      </c>
      <c r="I716" s="22" t="str">
        <f>IF('DATA ENTRY'!N717="","",'DATA ENTRY'!N717)</f>
        <v/>
      </c>
      <c r="J716" s="147" t="str">
        <f>IF('DATA ENTRY'!O717="","",'DATA ENTRY'!O717)</f>
        <v/>
      </c>
      <c r="K716" s="22" t="str">
        <f>IF('DATA ENTRY'!P717="","",'DATA ENTRY'!P717)</f>
        <v/>
      </c>
      <c r="L716" s="147" t="str">
        <f>IF('DATA ENTRY'!Q717="","",'DATA ENTRY'!Q717)</f>
        <v/>
      </c>
      <c r="M716" s="22" t="str">
        <f>IF('DATA ENTRY'!R717="","",'DATA ENTRY'!R717)</f>
        <v/>
      </c>
      <c r="N716" s="147" t="str">
        <f>IF('DATA ENTRY'!S717="","",'DATA ENTRY'!S717)</f>
        <v/>
      </c>
      <c r="O716" s="147" t="str">
        <f t="shared" si="11"/>
        <v/>
      </c>
      <c r="P716" s="74" t="str">
        <f>IF('DATA ENTRY'!T717="","",'DATA ENTRY'!T717)</f>
        <v/>
      </c>
      <c r="Q716" s="74" t="str">
        <f>IF('DATA ENTRY'!U717="","",'DATA ENTRY'!U717)</f>
        <v/>
      </c>
      <c r="R716" s="22" t="str">
        <f>IF('DATA ENTRY'!W717="","",'DATA ENTRY'!W717)</f>
        <v/>
      </c>
      <c r="S716" s="22" t="str">
        <f>IF('DATA ENTRY'!X717="","",'DATA ENTRY'!X717)</f>
        <v/>
      </c>
      <c r="T716" s="22" t="str">
        <f>IF('DATA ENTRY'!AA717="","",'DATA ENTRY'!AA717)</f>
        <v/>
      </c>
      <c r="U716" s="22" t="str">
        <f>IF(O716="","",SUMPRODUCT(--(D716=$D$5:$D$1071),--(F716=$F$5:$F$1071),--(E716=$E$5:$E$1071),--(O716&lt;$O$5:$O$1071))+COUNTIF($O$5:O716,O716))</f>
        <v/>
      </c>
    </row>
    <row r="717" spans="1:21">
      <c r="A717" s="22" t="str">
        <f>IF(AND(H717="",D717="",F717="",G717="",I717="",J717=""),"",SUBTOTAL(3,$B$5:B717))</f>
        <v/>
      </c>
      <c r="B717" s="74" t="str">
        <f>IF('DATA ENTRY'!B718="","",'DATA ENTRY'!B718)</f>
        <v/>
      </c>
      <c r="C717" s="74" t="str">
        <f>IF('DATA ENTRY'!C718="","",'DATA ENTRY'!C718)</f>
        <v/>
      </c>
      <c r="D717" s="74" t="str">
        <f>IF('DATA ENTRY'!E718="","",'DATA ENTRY'!E718)</f>
        <v/>
      </c>
      <c r="E717" s="22" t="str">
        <f>IF('DATA ENTRY'!G718="","",'DATA ENTRY'!G718)</f>
        <v/>
      </c>
      <c r="F717" s="22" t="str">
        <f>IF('DATA ENTRY'!F718="","",'DATA ENTRY'!F718)</f>
        <v/>
      </c>
      <c r="G717" s="148" t="str">
        <f>IF('DATA ENTRY'!H718="","",'DATA ENTRY'!H718)</f>
        <v/>
      </c>
      <c r="H717" s="148" t="str">
        <f>IF('DATA ENTRY'!I718="","",'DATA ENTRY'!I718)</f>
        <v/>
      </c>
      <c r="I717" s="22" t="str">
        <f>IF('DATA ENTRY'!N718="","",'DATA ENTRY'!N718)</f>
        <v/>
      </c>
      <c r="J717" s="147" t="str">
        <f>IF('DATA ENTRY'!O718="","",'DATA ENTRY'!O718)</f>
        <v/>
      </c>
      <c r="K717" s="22" t="str">
        <f>IF('DATA ENTRY'!P718="","",'DATA ENTRY'!P718)</f>
        <v/>
      </c>
      <c r="L717" s="147" t="str">
        <f>IF('DATA ENTRY'!Q718="","",'DATA ENTRY'!Q718)</f>
        <v/>
      </c>
      <c r="M717" s="22" t="str">
        <f>IF('DATA ENTRY'!R718="","",'DATA ENTRY'!R718)</f>
        <v/>
      </c>
      <c r="N717" s="147" t="str">
        <f>IF('DATA ENTRY'!S718="","",'DATA ENTRY'!S718)</f>
        <v/>
      </c>
      <c r="O717" s="147" t="str">
        <f t="shared" si="11"/>
        <v/>
      </c>
      <c r="P717" s="74" t="str">
        <f>IF('DATA ENTRY'!T718="","",'DATA ENTRY'!T718)</f>
        <v/>
      </c>
      <c r="Q717" s="74" t="str">
        <f>IF('DATA ENTRY'!U718="","",'DATA ENTRY'!U718)</f>
        <v/>
      </c>
      <c r="R717" s="22" t="str">
        <f>IF('DATA ENTRY'!W718="","",'DATA ENTRY'!W718)</f>
        <v/>
      </c>
      <c r="S717" s="22" t="str">
        <f>IF('DATA ENTRY'!X718="","",'DATA ENTRY'!X718)</f>
        <v/>
      </c>
      <c r="T717" s="22" t="str">
        <f>IF('DATA ENTRY'!AA718="","",'DATA ENTRY'!AA718)</f>
        <v/>
      </c>
      <c r="U717" s="22" t="str">
        <f>IF(O717="","",SUMPRODUCT(--(D717=$D$5:$D$1071),--(F717=$F$5:$F$1071),--(E717=$E$5:$E$1071),--(O717&lt;$O$5:$O$1071))+COUNTIF($O$5:O717,O717))</f>
        <v/>
      </c>
    </row>
    <row r="718" spans="1:21">
      <c r="A718" s="22" t="str">
        <f>IF(AND(H718="",D718="",F718="",G718="",I718="",J718=""),"",SUBTOTAL(3,$B$5:B718))</f>
        <v/>
      </c>
      <c r="B718" s="74" t="str">
        <f>IF('DATA ENTRY'!B719="","",'DATA ENTRY'!B719)</f>
        <v/>
      </c>
      <c r="C718" s="74" t="str">
        <f>IF('DATA ENTRY'!C719="","",'DATA ENTRY'!C719)</f>
        <v/>
      </c>
      <c r="D718" s="74" t="str">
        <f>IF('DATA ENTRY'!E719="","",'DATA ENTRY'!E719)</f>
        <v/>
      </c>
      <c r="E718" s="22" t="str">
        <f>IF('DATA ENTRY'!G719="","",'DATA ENTRY'!G719)</f>
        <v/>
      </c>
      <c r="F718" s="22" t="str">
        <f>IF('DATA ENTRY'!F719="","",'DATA ENTRY'!F719)</f>
        <v/>
      </c>
      <c r="G718" s="148" t="str">
        <f>IF('DATA ENTRY'!H719="","",'DATA ENTRY'!H719)</f>
        <v/>
      </c>
      <c r="H718" s="148" t="str">
        <f>IF('DATA ENTRY'!I719="","",'DATA ENTRY'!I719)</f>
        <v/>
      </c>
      <c r="I718" s="22" t="str">
        <f>IF('DATA ENTRY'!N719="","",'DATA ENTRY'!N719)</f>
        <v/>
      </c>
      <c r="J718" s="147" t="str">
        <f>IF('DATA ENTRY'!O719="","",'DATA ENTRY'!O719)</f>
        <v/>
      </c>
      <c r="K718" s="22" t="str">
        <f>IF('DATA ENTRY'!P719="","",'DATA ENTRY'!P719)</f>
        <v/>
      </c>
      <c r="L718" s="147" t="str">
        <f>IF('DATA ENTRY'!Q719="","",'DATA ENTRY'!Q719)</f>
        <v/>
      </c>
      <c r="M718" s="22" t="str">
        <f>IF('DATA ENTRY'!R719="","",'DATA ENTRY'!R719)</f>
        <v/>
      </c>
      <c r="N718" s="147" t="str">
        <f>IF('DATA ENTRY'!S719="","",'DATA ENTRY'!S719)</f>
        <v/>
      </c>
      <c r="O718" s="147" t="str">
        <f t="shared" si="11"/>
        <v/>
      </c>
      <c r="P718" s="74" t="str">
        <f>IF('DATA ENTRY'!T719="","",'DATA ENTRY'!T719)</f>
        <v/>
      </c>
      <c r="Q718" s="74" t="str">
        <f>IF('DATA ENTRY'!U719="","",'DATA ENTRY'!U719)</f>
        <v/>
      </c>
      <c r="R718" s="22" t="str">
        <f>IF('DATA ENTRY'!W719="","",'DATA ENTRY'!W719)</f>
        <v/>
      </c>
      <c r="S718" s="22" t="str">
        <f>IF('DATA ENTRY'!X719="","",'DATA ENTRY'!X719)</f>
        <v/>
      </c>
      <c r="T718" s="22" t="str">
        <f>IF('DATA ENTRY'!AA719="","",'DATA ENTRY'!AA719)</f>
        <v/>
      </c>
      <c r="U718" s="22" t="str">
        <f>IF(O718="","",SUMPRODUCT(--(D718=$D$5:$D$1071),--(F718=$F$5:$F$1071),--(E718=$E$5:$E$1071),--(O718&lt;$O$5:$O$1071))+COUNTIF($O$5:O718,O718))</f>
        <v/>
      </c>
    </row>
    <row r="719" spans="1:21">
      <c r="A719" s="22" t="str">
        <f>IF(AND(H719="",D719="",F719="",G719="",I719="",J719=""),"",SUBTOTAL(3,$B$5:B719))</f>
        <v/>
      </c>
      <c r="B719" s="74" t="str">
        <f>IF('DATA ENTRY'!B720="","",'DATA ENTRY'!B720)</f>
        <v/>
      </c>
      <c r="C719" s="74" t="str">
        <f>IF('DATA ENTRY'!C720="","",'DATA ENTRY'!C720)</f>
        <v/>
      </c>
      <c r="D719" s="74" t="str">
        <f>IF('DATA ENTRY'!E720="","",'DATA ENTRY'!E720)</f>
        <v/>
      </c>
      <c r="E719" s="22" t="str">
        <f>IF('DATA ENTRY'!G720="","",'DATA ENTRY'!G720)</f>
        <v/>
      </c>
      <c r="F719" s="22" t="str">
        <f>IF('DATA ENTRY'!F720="","",'DATA ENTRY'!F720)</f>
        <v/>
      </c>
      <c r="G719" s="148" t="str">
        <f>IF('DATA ENTRY'!H720="","",'DATA ENTRY'!H720)</f>
        <v/>
      </c>
      <c r="H719" s="148" t="str">
        <f>IF('DATA ENTRY'!I720="","",'DATA ENTRY'!I720)</f>
        <v/>
      </c>
      <c r="I719" s="22" t="str">
        <f>IF('DATA ENTRY'!N720="","",'DATA ENTRY'!N720)</f>
        <v/>
      </c>
      <c r="J719" s="147" t="str">
        <f>IF('DATA ENTRY'!O720="","",'DATA ENTRY'!O720)</f>
        <v/>
      </c>
      <c r="K719" s="22" t="str">
        <f>IF('DATA ENTRY'!P720="","",'DATA ENTRY'!P720)</f>
        <v/>
      </c>
      <c r="L719" s="147" t="str">
        <f>IF('DATA ENTRY'!Q720="","",'DATA ENTRY'!Q720)</f>
        <v/>
      </c>
      <c r="M719" s="22" t="str">
        <f>IF('DATA ENTRY'!R720="","",'DATA ENTRY'!R720)</f>
        <v/>
      </c>
      <c r="N719" s="147" t="str">
        <f>IF('DATA ENTRY'!S720="","",'DATA ENTRY'!S720)</f>
        <v/>
      </c>
      <c r="O719" s="147" t="str">
        <f t="shared" si="11"/>
        <v/>
      </c>
      <c r="P719" s="74" t="str">
        <f>IF('DATA ENTRY'!T720="","",'DATA ENTRY'!T720)</f>
        <v/>
      </c>
      <c r="Q719" s="74" t="str">
        <f>IF('DATA ENTRY'!U720="","",'DATA ENTRY'!U720)</f>
        <v/>
      </c>
      <c r="R719" s="22" t="str">
        <f>IF('DATA ENTRY'!W720="","",'DATA ENTRY'!W720)</f>
        <v/>
      </c>
      <c r="S719" s="22" t="str">
        <f>IF('DATA ENTRY'!X720="","",'DATA ENTRY'!X720)</f>
        <v/>
      </c>
      <c r="T719" s="22" t="str">
        <f>IF('DATA ENTRY'!AA720="","",'DATA ENTRY'!AA720)</f>
        <v/>
      </c>
      <c r="U719" s="22" t="str">
        <f>IF(O719="","",SUMPRODUCT(--(D719=$D$5:$D$1071),--(F719=$F$5:$F$1071),--(E719=$E$5:$E$1071),--(O719&lt;$O$5:$O$1071))+COUNTIF($O$5:O719,O719))</f>
        <v/>
      </c>
    </row>
    <row r="720" spans="1:21">
      <c r="A720" s="22" t="str">
        <f>IF(AND(H720="",D720="",F720="",G720="",I720="",J720=""),"",SUBTOTAL(3,$B$5:B720))</f>
        <v/>
      </c>
      <c r="B720" s="74" t="str">
        <f>IF('DATA ENTRY'!B721="","",'DATA ENTRY'!B721)</f>
        <v/>
      </c>
      <c r="C720" s="74" t="str">
        <f>IF('DATA ENTRY'!C721="","",'DATA ENTRY'!C721)</f>
        <v/>
      </c>
      <c r="D720" s="74" t="str">
        <f>IF('DATA ENTRY'!E721="","",'DATA ENTRY'!E721)</f>
        <v/>
      </c>
      <c r="E720" s="22" t="str">
        <f>IF('DATA ENTRY'!G721="","",'DATA ENTRY'!G721)</f>
        <v/>
      </c>
      <c r="F720" s="22" t="str">
        <f>IF('DATA ENTRY'!F721="","",'DATA ENTRY'!F721)</f>
        <v/>
      </c>
      <c r="G720" s="148" t="str">
        <f>IF('DATA ENTRY'!H721="","",'DATA ENTRY'!H721)</f>
        <v/>
      </c>
      <c r="H720" s="148" t="str">
        <f>IF('DATA ENTRY'!I721="","",'DATA ENTRY'!I721)</f>
        <v/>
      </c>
      <c r="I720" s="22" t="str">
        <f>IF('DATA ENTRY'!N721="","",'DATA ENTRY'!N721)</f>
        <v/>
      </c>
      <c r="J720" s="147" t="str">
        <f>IF('DATA ENTRY'!O721="","",'DATA ENTRY'!O721)</f>
        <v/>
      </c>
      <c r="K720" s="22" t="str">
        <f>IF('DATA ENTRY'!P721="","",'DATA ENTRY'!P721)</f>
        <v/>
      </c>
      <c r="L720" s="147" t="str">
        <f>IF('DATA ENTRY'!Q721="","",'DATA ENTRY'!Q721)</f>
        <v/>
      </c>
      <c r="M720" s="22" t="str">
        <f>IF('DATA ENTRY'!R721="","",'DATA ENTRY'!R721)</f>
        <v/>
      </c>
      <c r="N720" s="147" t="str">
        <f>IF('DATA ENTRY'!S721="","",'DATA ENTRY'!S721)</f>
        <v/>
      </c>
      <c r="O720" s="147" t="str">
        <f t="shared" si="11"/>
        <v/>
      </c>
      <c r="P720" s="74" t="str">
        <f>IF('DATA ENTRY'!T721="","",'DATA ENTRY'!T721)</f>
        <v/>
      </c>
      <c r="Q720" s="74" t="str">
        <f>IF('DATA ENTRY'!U721="","",'DATA ENTRY'!U721)</f>
        <v/>
      </c>
      <c r="R720" s="22" t="str">
        <f>IF('DATA ENTRY'!W721="","",'DATA ENTRY'!W721)</f>
        <v/>
      </c>
      <c r="S720" s="22" t="str">
        <f>IF('DATA ENTRY'!X721="","",'DATA ENTRY'!X721)</f>
        <v/>
      </c>
      <c r="T720" s="22" t="str">
        <f>IF('DATA ENTRY'!AA721="","",'DATA ENTRY'!AA721)</f>
        <v/>
      </c>
      <c r="U720" s="22" t="str">
        <f>IF(O720="","",SUMPRODUCT(--(D720=$D$5:$D$1071),--(F720=$F$5:$F$1071),--(E720=$E$5:$E$1071),--(O720&lt;$O$5:$O$1071))+COUNTIF($O$5:O720,O720))</f>
        <v/>
      </c>
    </row>
    <row r="721" spans="1:21">
      <c r="A721" s="22" t="str">
        <f>IF(AND(H721="",D721="",F721="",G721="",I721="",J721=""),"",SUBTOTAL(3,$B$5:B721))</f>
        <v/>
      </c>
      <c r="B721" s="74" t="str">
        <f>IF('DATA ENTRY'!B722="","",'DATA ENTRY'!B722)</f>
        <v/>
      </c>
      <c r="C721" s="74" t="str">
        <f>IF('DATA ENTRY'!C722="","",'DATA ENTRY'!C722)</f>
        <v/>
      </c>
      <c r="D721" s="74" t="str">
        <f>IF('DATA ENTRY'!E722="","",'DATA ENTRY'!E722)</f>
        <v/>
      </c>
      <c r="E721" s="22" t="str">
        <f>IF('DATA ENTRY'!G722="","",'DATA ENTRY'!G722)</f>
        <v/>
      </c>
      <c r="F721" s="22" t="str">
        <f>IF('DATA ENTRY'!F722="","",'DATA ENTRY'!F722)</f>
        <v/>
      </c>
      <c r="G721" s="148" t="str">
        <f>IF('DATA ENTRY'!H722="","",'DATA ENTRY'!H722)</f>
        <v/>
      </c>
      <c r="H721" s="148" t="str">
        <f>IF('DATA ENTRY'!I722="","",'DATA ENTRY'!I722)</f>
        <v/>
      </c>
      <c r="I721" s="22" t="str">
        <f>IF('DATA ENTRY'!N722="","",'DATA ENTRY'!N722)</f>
        <v/>
      </c>
      <c r="J721" s="147" t="str">
        <f>IF('DATA ENTRY'!O722="","",'DATA ENTRY'!O722)</f>
        <v/>
      </c>
      <c r="K721" s="22" t="str">
        <f>IF('DATA ENTRY'!P722="","",'DATA ENTRY'!P722)</f>
        <v/>
      </c>
      <c r="L721" s="147" t="str">
        <f>IF('DATA ENTRY'!Q722="","",'DATA ENTRY'!Q722)</f>
        <v/>
      </c>
      <c r="M721" s="22" t="str">
        <f>IF('DATA ENTRY'!R722="","",'DATA ENTRY'!R722)</f>
        <v/>
      </c>
      <c r="N721" s="147" t="str">
        <f>IF('DATA ENTRY'!S722="","",'DATA ENTRY'!S722)</f>
        <v/>
      </c>
      <c r="O721" s="147" t="str">
        <f t="shared" si="11"/>
        <v/>
      </c>
      <c r="P721" s="74" t="str">
        <f>IF('DATA ENTRY'!T722="","",'DATA ENTRY'!T722)</f>
        <v/>
      </c>
      <c r="Q721" s="74" t="str">
        <f>IF('DATA ENTRY'!U722="","",'DATA ENTRY'!U722)</f>
        <v/>
      </c>
      <c r="R721" s="22" t="str">
        <f>IF('DATA ENTRY'!W722="","",'DATA ENTRY'!W722)</f>
        <v/>
      </c>
      <c r="S721" s="22" t="str">
        <f>IF('DATA ENTRY'!X722="","",'DATA ENTRY'!X722)</f>
        <v/>
      </c>
      <c r="T721" s="22" t="str">
        <f>IF('DATA ENTRY'!AA722="","",'DATA ENTRY'!AA722)</f>
        <v/>
      </c>
      <c r="U721" s="22" t="str">
        <f>IF(O721="","",SUMPRODUCT(--(D721=$D$5:$D$1071),--(F721=$F$5:$F$1071),--(E721=$E$5:$E$1071),--(O721&lt;$O$5:$O$1071))+COUNTIF($O$5:O721,O721))</f>
        <v/>
      </c>
    </row>
    <row r="722" spans="1:21">
      <c r="A722" s="22" t="str">
        <f>IF(AND(H722="",D722="",F722="",G722="",I722="",J722=""),"",SUBTOTAL(3,$B$5:B722))</f>
        <v/>
      </c>
      <c r="B722" s="74" t="str">
        <f>IF('DATA ENTRY'!B723="","",'DATA ENTRY'!B723)</f>
        <v/>
      </c>
      <c r="C722" s="74" t="str">
        <f>IF('DATA ENTRY'!C723="","",'DATA ENTRY'!C723)</f>
        <v/>
      </c>
      <c r="D722" s="74" t="str">
        <f>IF('DATA ENTRY'!E723="","",'DATA ENTRY'!E723)</f>
        <v/>
      </c>
      <c r="E722" s="22" t="str">
        <f>IF('DATA ENTRY'!G723="","",'DATA ENTRY'!G723)</f>
        <v/>
      </c>
      <c r="F722" s="22" t="str">
        <f>IF('DATA ENTRY'!F723="","",'DATA ENTRY'!F723)</f>
        <v/>
      </c>
      <c r="G722" s="148" t="str">
        <f>IF('DATA ENTRY'!H723="","",'DATA ENTRY'!H723)</f>
        <v/>
      </c>
      <c r="H722" s="148" t="str">
        <f>IF('DATA ENTRY'!I723="","",'DATA ENTRY'!I723)</f>
        <v/>
      </c>
      <c r="I722" s="22" t="str">
        <f>IF('DATA ENTRY'!N723="","",'DATA ENTRY'!N723)</f>
        <v/>
      </c>
      <c r="J722" s="147" t="str">
        <f>IF('DATA ENTRY'!O723="","",'DATA ENTRY'!O723)</f>
        <v/>
      </c>
      <c r="K722" s="22" t="str">
        <f>IF('DATA ENTRY'!P723="","",'DATA ENTRY'!P723)</f>
        <v/>
      </c>
      <c r="L722" s="147" t="str">
        <f>IF('DATA ENTRY'!Q723="","",'DATA ENTRY'!Q723)</f>
        <v/>
      </c>
      <c r="M722" s="22" t="str">
        <f>IF('DATA ENTRY'!R723="","",'DATA ENTRY'!R723)</f>
        <v/>
      </c>
      <c r="N722" s="147" t="str">
        <f>IF('DATA ENTRY'!S723="","",'DATA ENTRY'!S723)</f>
        <v/>
      </c>
      <c r="O722" s="147" t="str">
        <f t="shared" si="11"/>
        <v/>
      </c>
      <c r="P722" s="74" t="str">
        <f>IF('DATA ENTRY'!T723="","",'DATA ENTRY'!T723)</f>
        <v/>
      </c>
      <c r="Q722" s="74" t="str">
        <f>IF('DATA ENTRY'!U723="","",'DATA ENTRY'!U723)</f>
        <v/>
      </c>
      <c r="R722" s="22" t="str">
        <f>IF('DATA ENTRY'!W723="","",'DATA ENTRY'!W723)</f>
        <v/>
      </c>
      <c r="S722" s="22" t="str">
        <f>IF('DATA ENTRY'!X723="","",'DATA ENTRY'!X723)</f>
        <v/>
      </c>
      <c r="T722" s="22" t="str">
        <f>IF('DATA ENTRY'!AA723="","",'DATA ENTRY'!AA723)</f>
        <v/>
      </c>
      <c r="U722" s="22" t="str">
        <f>IF(O722="","",SUMPRODUCT(--(D722=$D$5:$D$1071),--(F722=$F$5:$F$1071),--(E722=$E$5:$E$1071),--(O722&lt;$O$5:$O$1071))+COUNTIF($O$5:O722,O722))</f>
        <v/>
      </c>
    </row>
    <row r="723" spans="1:21">
      <c r="A723" s="22" t="str">
        <f>IF(AND(H723="",D723="",F723="",G723="",I723="",J723=""),"",SUBTOTAL(3,$B$5:B723))</f>
        <v/>
      </c>
      <c r="B723" s="74" t="str">
        <f>IF('DATA ENTRY'!B724="","",'DATA ENTRY'!B724)</f>
        <v/>
      </c>
      <c r="C723" s="74" t="str">
        <f>IF('DATA ENTRY'!C724="","",'DATA ENTRY'!C724)</f>
        <v/>
      </c>
      <c r="D723" s="74" t="str">
        <f>IF('DATA ENTRY'!E724="","",'DATA ENTRY'!E724)</f>
        <v/>
      </c>
      <c r="E723" s="22" t="str">
        <f>IF('DATA ENTRY'!G724="","",'DATA ENTRY'!G724)</f>
        <v/>
      </c>
      <c r="F723" s="22" t="str">
        <f>IF('DATA ENTRY'!F724="","",'DATA ENTRY'!F724)</f>
        <v/>
      </c>
      <c r="G723" s="148" t="str">
        <f>IF('DATA ENTRY'!H724="","",'DATA ENTRY'!H724)</f>
        <v/>
      </c>
      <c r="H723" s="148" t="str">
        <f>IF('DATA ENTRY'!I724="","",'DATA ENTRY'!I724)</f>
        <v/>
      </c>
      <c r="I723" s="22" t="str">
        <f>IF('DATA ENTRY'!N724="","",'DATA ENTRY'!N724)</f>
        <v/>
      </c>
      <c r="J723" s="147" t="str">
        <f>IF('DATA ENTRY'!O724="","",'DATA ENTRY'!O724)</f>
        <v/>
      </c>
      <c r="K723" s="22" t="str">
        <f>IF('DATA ENTRY'!P724="","",'DATA ENTRY'!P724)</f>
        <v/>
      </c>
      <c r="L723" s="147" t="str">
        <f>IF('DATA ENTRY'!Q724="","",'DATA ENTRY'!Q724)</f>
        <v/>
      </c>
      <c r="M723" s="22" t="str">
        <f>IF('DATA ENTRY'!R724="","",'DATA ENTRY'!R724)</f>
        <v/>
      </c>
      <c r="N723" s="147" t="str">
        <f>IF('DATA ENTRY'!S724="","",'DATA ENTRY'!S724)</f>
        <v/>
      </c>
      <c r="O723" s="147" t="str">
        <f t="shared" si="11"/>
        <v/>
      </c>
      <c r="P723" s="74" t="str">
        <f>IF('DATA ENTRY'!T724="","",'DATA ENTRY'!T724)</f>
        <v/>
      </c>
      <c r="Q723" s="74" t="str">
        <f>IF('DATA ENTRY'!U724="","",'DATA ENTRY'!U724)</f>
        <v/>
      </c>
      <c r="R723" s="22" t="str">
        <f>IF('DATA ENTRY'!W724="","",'DATA ENTRY'!W724)</f>
        <v/>
      </c>
      <c r="S723" s="22" t="str">
        <f>IF('DATA ENTRY'!X724="","",'DATA ENTRY'!X724)</f>
        <v/>
      </c>
      <c r="T723" s="22" t="str">
        <f>IF('DATA ENTRY'!AA724="","",'DATA ENTRY'!AA724)</f>
        <v/>
      </c>
      <c r="U723" s="22" t="str">
        <f>IF(O723="","",SUMPRODUCT(--(D723=$D$5:$D$1071),--(F723=$F$5:$F$1071),--(E723=$E$5:$E$1071),--(O723&lt;$O$5:$O$1071))+COUNTIF($O$5:O723,O723))</f>
        <v/>
      </c>
    </row>
    <row r="724" spans="1:21">
      <c r="A724" s="22" t="str">
        <f>IF(AND(H724="",D724="",F724="",G724="",I724="",J724=""),"",SUBTOTAL(3,$B$5:B724))</f>
        <v/>
      </c>
      <c r="B724" s="74" t="str">
        <f>IF('DATA ENTRY'!B725="","",'DATA ENTRY'!B725)</f>
        <v/>
      </c>
      <c r="C724" s="74" t="str">
        <f>IF('DATA ENTRY'!C725="","",'DATA ENTRY'!C725)</f>
        <v/>
      </c>
      <c r="D724" s="74" t="str">
        <f>IF('DATA ENTRY'!E725="","",'DATA ENTRY'!E725)</f>
        <v/>
      </c>
      <c r="E724" s="22" t="str">
        <f>IF('DATA ENTRY'!G725="","",'DATA ENTRY'!G725)</f>
        <v/>
      </c>
      <c r="F724" s="22" t="str">
        <f>IF('DATA ENTRY'!F725="","",'DATA ENTRY'!F725)</f>
        <v/>
      </c>
      <c r="G724" s="148" t="str">
        <f>IF('DATA ENTRY'!H725="","",'DATA ENTRY'!H725)</f>
        <v/>
      </c>
      <c r="H724" s="148" t="str">
        <f>IF('DATA ENTRY'!I725="","",'DATA ENTRY'!I725)</f>
        <v/>
      </c>
      <c r="I724" s="22" t="str">
        <f>IF('DATA ENTRY'!N725="","",'DATA ENTRY'!N725)</f>
        <v/>
      </c>
      <c r="J724" s="147" t="str">
        <f>IF('DATA ENTRY'!O725="","",'DATA ENTRY'!O725)</f>
        <v/>
      </c>
      <c r="K724" s="22" t="str">
        <f>IF('DATA ENTRY'!P725="","",'DATA ENTRY'!P725)</f>
        <v/>
      </c>
      <c r="L724" s="147" t="str">
        <f>IF('DATA ENTRY'!Q725="","",'DATA ENTRY'!Q725)</f>
        <v/>
      </c>
      <c r="M724" s="22" t="str">
        <f>IF('DATA ENTRY'!R725="","",'DATA ENTRY'!R725)</f>
        <v/>
      </c>
      <c r="N724" s="147" t="str">
        <f>IF('DATA ENTRY'!S725="","",'DATA ENTRY'!S725)</f>
        <v/>
      </c>
      <c r="O724" s="147" t="str">
        <f t="shared" si="11"/>
        <v/>
      </c>
      <c r="P724" s="74" t="str">
        <f>IF('DATA ENTRY'!T725="","",'DATA ENTRY'!T725)</f>
        <v/>
      </c>
      <c r="Q724" s="74" t="str">
        <f>IF('DATA ENTRY'!U725="","",'DATA ENTRY'!U725)</f>
        <v/>
      </c>
      <c r="R724" s="22" t="str">
        <f>IF('DATA ENTRY'!W725="","",'DATA ENTRY'!W725)</f>
        <v/>
      </c>
      <c r="S724" s="22" t="str">
        <f>IF('DATA ENTRY'!X725="","",'DATA ENTRY'!X725)</f>
        <v/>
      </c>
      <c r="T724" s="22" t="str">
        <f>IF('DATA ENTRY'!AA725="","",'DATA ENTRY'!AA725)</f>
        <v/>
      </c>
      <c r="U724" s="22" t="str">
        <f>IF(O724="","",SUMPRODUCT(--(D724=$D$5:$D$1071),--(F724=$F$5:$F$1071),--(E724=$E$5:$E$1071),--(O724&lt;$O$5:$O$1071))+COUNTIF($O$5:O724,O724))</f>
        <v/>
      </c>
    </row>
    <row r="725" spans="1:21">
      <c r="A725" s="22" t="str">
        <f>IF(AND(H725="",D725="",F725="",G725="",I725="",J725=""),"",SUBTOTAL(3,$B$5:B725))</f>
        <v/>
      </c>
      <c r="B725" s="74" t="str">
        <f>IF('DATA ENTRY'!B726="","",'DATA ENTRY'!B726)</f>
        <v/>
      </c>
      <c r="C725" s="74" t="str">
        <f>IF('DATA ENTRY'!C726="","",'DATA ENTRY'!C726)</f>
        <v/>
      </c>
      <c r="D725" s="74" t="str">
        <f>IF('DATA ENTRY'!E726="","",'DATA ENTRY'!E726)</f>
        <v/>
      </c>
      <c r="E725" s="22" t="str">
        <f>IF('DATA ENTRY'!G726="","",'DATA ENTRY'!G726)</f>
        <v/>
      </c>
      <c r="F725" s="22" t="str">
        <f>IF('DATA ENTRY'!F726="","",'DATA ENTRY'!F726)</f>
        <v/>
      </c>
      <c r="G725" s="148" t="str">
        <f>IF('DATA ENTRY'!H726="","",'DATA ENTRY'!H726)</f>
        <v/>
      </c>
      <c r="H725" s="148" t="str">
        <f>IF('DATA ENTRY'!I726="","",'DATA ENTRY'!I726)</f>
        <v/>
      </c>
      <c r="I725" s="22" t="str">
        <f>IF('DATA ENTRY'!N726="","",'DATA ENTRY'!N726)</f>
        <v/>
      </c>
      <c r="J725" s="147" t="str">
        <f>IF('DATA ENTRY'!O726="","",'DATA ENTRY'!O726)</f>
        <v/>
      </c>
      <c r="K725" s="22" t="str">
        <f>IF('DATA ENTRY'!P726="","",'DATA ENTRY'!P726)</f>
        <v/>
      </c>
      <c r="L725" s="147" t="str">
        <f>IF('DATA ENTRY'!Q726="","",'DATA ENTRY'!Q726)</f>
        <v/>
      </c>
      <c r="M725" s="22" t="str">
        <f>IF('DATA ENTRY'!R726="","",'DATA ENTRY'!R726)</f>
        <v/>
      </c>
      <c r="N725" s="147" t="str">
        <f>IF('DATA ENTRY'!S726="","",'DATA ENTRY'!S726)</f>
        <v/>
      </c>
      <c r="O725" s="147" t="str">
        <f t="shared" si="11"/>
        <v/>
      </c>
      <c r="P725" s="74" t="str">
        <f>IF('DATA ENTRY'!T726="","",'DATA ENTRY'!T726)</f>
        <v/>
      </c>
      <c r="Q725" s="74" t="str">
        <f>IF('DATA ENTRY'!U726="","",'DATA ENTRY'!U726)</f>
        <v/>
      </c>
      <c r="R725" s="22" t="str">
        <f>IF('DATA ENTRY'!W726="","",'DATA ENTRY'!W726)</f>
        <v/>
      </c>
      <c r="S725" s="22" t="str">
        <f>IF('DATA ENTRY'!X726="","",'DATA ENTRY'!X726)</f>
        <v/>
      </c>
      <c r="T725" s="22" t="str">
        <f>IF('DATA ENTRY'!AA726="","",'DATA ENTRY'!AA726)</f>
        <v/>
      </c>
      <c r="U725" s="22" t="str">
        <f>IF(O725="","",SUMPRODUCT(--(D725=$D$5:$D$1071),--(F725=$F$5:$F$1071),--(E725=$E$5:$E$1071),--(O725&lt;$O$5:$O$1071))+COUNTIF($O$5:O725,O725))</f>
        <v/>
      </c>
    </row>
    <row r="726" spans="1:21">
      <c r="A726" s="22" t="str">
        <f>IF(AND(H726="",D726="",F726="",G726="",I726="",J726=""),"",SUBTOTAL(3,$B$5:B726))</f>
        <v/>
      </c>
      <c r="B726" s="74" t="str">
        <f>IF('DATA ENTRY'!B727="","",'DATA ENTRY'!B727)</f>
        <v/>
      </c>
      <c r="C726" s="74" t="str">
        <f>IF('DATA ENTRY'!C727="","",'DATA ENTRY'!C727)</f>
        <v/>
      </c>
      <c r="D726" s="74" t="str">
        <f>IF('DATA ENTRY'!E727="","",'DATA ENTRY'!E727)</f>
        <v/>
      </c>
      <c r="E726" s="22" t="str">
        <f>IF('DATA ENTRY'!G727="","",'DATA ENTRY'!G727)</f>
        <v/>
      </c>
      <c r="F726" s="22" t="str">
        <f>IF('DATA ENTRY'!F727="","",'DATA ENTRY'!F727)</f>
        <v/>
      </c>
      <c r="G726" s="148" t="str">
        <f>IF('DATA ENTRY'!H727="","",'DATA ENTRY'!H727)</f>
        <v/>
      </c>
      <c r="H726" s="148" t="str">
        <f>IF('DATA ENTRY'!I727="","",'DATA ENTRY'!I727)</f>
        <v/>
      </c>
      <c r="I726" s="22" t="str">
        <f>IF('DATA ENTRY'!N727="","",'DATA ENTRY'!N727)</f>
        <v/>
      </c>
      <c r="J726" s="147" t="str">
        <f>IF('DATA ENTRY'!O727="","",'DATA ENTRY'!O727)</f>
        <v/>
      </c>
      <c r="K726" s="22" t="str">
        <f>IF('DATA ENTRY'!P727="","",'DATA ENTRY'!P727)</f>
        <v/>
      </c>
      <c r="L726" s="147" t="str">
        <f>IF('DATA ENTRY'!Q727="","",'DATA ENTRY'!Q727)</f>
        <v/>
      </c>
      <c r="M726" s="22" t="str">
        <f>IF('DATA ENTRY'!R727="","",'DATA ENTRY'!R727)</f>
        <v/>
      </c>
      <c r="N726" s="147" t="str">
        <f>IF('DATA ENTRY'!S727="","",'DATA ENTRY'!S727)</f>
        <v/>
      </c>
      <c r="O726" s="147" t="str">
        <f t="shared" si="11"/>
        <v/>
      </c>
      <c r="P726" s="74" t="str">
        <f>IF('DATA ENTRY'!T727="","",'DATA ENTRY'!T727)</f>
        <v/>
      </c>
      <c r="Q726" s="74" t="str">
        <f>IF('DATA ENTRY'!U727="","",'DATA ENTRY'!U727)</f>
        <v/>
      </c>
      <c r="R726" s="22" t="str">
        <f>IF('DATA ENTRY'!W727="","",'DATA ENTRY'!W727)</f>
        <v/>
      </c>
      <c r="S726" s="22" t="str">
        <f>IF('DATA ENTRY'!X727="","",'DATA ENTRY'!X727)</f>
        <v/>
      </c>
      <c r="T726" s="22" t="str">
        <f>IF('DATA ENTRY'!AA727="","",'DATA ENTRY'!AA727)</f>
        <v/>
      </c>
      <c r="U726" s="22" t="str">
        <f>IF(O726="","",SUMPRODUCT(--(D726=$D$5:$D$1071),--(F726=$F$5:$F$1071),--(E726=$E$5:$E$1071),--(O726&lt;$O$5:$O$1071))+COUNTIF($O$5:O726,O726))</f>
        <v/>
      </c>
    </row>
    <row r="727" spans="1:21">
      <c r="A727" s="22" t="str">
        <f>IF(AND(H727="",D727="",F727="",G727="",I727="",J727=""),"",SUBTOTAL(3,$B$5:B727))</f>
        <v/>
      </c>
      <c r="B727" s="74" t="str">
        <f>IF('DATA ENTRY'!B728="","",'DATA ENTRY'!B728)</f>
        <v/>
      </c>
      <c r="C727" s="74" t="str">
        <f>IF('DATA ENTRY'!C728="","",'DATA ENTRY'!C728)</f>
        <v/>
      </c>
      <c r="D727" s="74" t="str">
        <f>IF('DATA ENTRY'!E728="","",'DATA ENTRY'!E728)</f>
        <v/>
      </c>
      <c r="E727" s="22" t="str">
        <f>IF('DATA ENTRY'!G728="","",'DATA ENTRY'!G728)</f>
        <v/>
      </c>
      <c r="F727" s="22" t="str">
        <f>IF('DATA ENTRY'!F728="","",'DATA ENTRY'!F728)</f>
        <v/>
      </c>
      <c r="G727" s="148" t="str">
        <f>IF('DATA ENTRY'!H728="","",'DATA ENTRY'!H728)</f>
        <v/>
      </c>
      <c r="H727" s="148" t="str">
        <f>IF('DATA ENTRY'!I728="","",'DATA ENTRY'!I728)</f>
        <v/>
      </c>
      <c r="I727" s="22" t="str">
        <f>IF('DATA ENTRY'!N728="","",'DATA ENTRY'!N728)</f>
        <v/>
      </c>
      <c r="J727" s="147" t="str">
        <f>IF('DATA ENTRY'!O728="","",'DATA ENTRY'!O728)</f>
        <v/>
      </c>
      <c r="K727" s="22" t="str">
        <f>IF('DATA ENTRY'!P728="","",'DATA ENTRY'!P728)</f>
        <v/>
      </c>
      <c r="L727" s="147" t="str">
        <f>IF('DATA ENTRY'!Q728="","",'DATA ENTRY'!Q728)</f>
        <v/>
      </c>
      <c r="M727" s="22" t="str">
        <f>IF('DATA ENTRY'!R728="","",'DATA ENTRY'!R728)</f>
        <v/>
      </c>
      <c r="N727" s="147" t="str">
        <f>IF('DATA ENTRY'!S728="","",'DATA ENTRY'!S728)</f>
        <v/>
      </c>
      <c r="O727" s="147" t="str">
        <f t="shared" si="11"/>
        <v/>
      </c>
      <c r="P727" s="74" t="str">
        <f>IF('DATA ENTRY'!T728="","",'DATA ENTRY'!T728)</f>
        <v/>
      </c>
      <c r="Q727" s="74" t="str">
        <f>IF('DATA ENTRY'!U728="","",'DATA ENTRY'!U728)</f>
        <v/>
      </c>
      <c r="R727" s="22" t="str">
        <f>IF('DATA ENTRY'!W728="","",'DATA ENTRY'!W728)</f>
        <v/>
      </c>
      <c r="S727" s="22" t="str">
        <f>IF('DATA ENTRY'!X728="","",'DATA ENTRY'!X728)</f>
        <v/>
      </c>
      <c r="T727" s="22" t="str">
        <f>IF('DATA ENTRY'!AA728="","",'DATA ENTRY'!AA728)</f>
        <v/>
      </c>
      <c r="U727" s="22" t="str">
        <f>IF(O727="","",SUMPRODUCT(--(D727=$D$5:$D$1071),--(F727=$F$5:$F$1071),--(E727=$E$5:$E$1071),--(O727&lt;$O$5:$O$1071))+COUNTIF($O$5:O727,O727))</f>
        <v/>
      </c>
    </row>
    <row r="728" spans="1:21">
      <c r="A728" s="22" t="str">
        <f>IF(AND(H728="",D728="",F728="",G728="",I728="",J728=""),"",SUBTOTAL(3,$B$5:B728))</f>
        <v/>
      </c>
      <c r="B728" s="74" t="str">
        <f>IF('DATA ENTRY'!B729="","",'DATA ENTRY'!B729)</f>
        <v/>
      </c>
      <c r="C728" s="74" t="str">
        <f>IF('DATA ENTRY'!C729="","",'DATA ENTRY'!C729)</f>
        <v/>
      </c>
      <c r="D728" s="74" t="str">
        <f>IF('DATA ENTRY'!E729="","",'DATA ENTRY'!E729)</f>
        <v/>
      </c>
      <c r="E728" s="22" t="str">
        <f>IF('DATA ENTRY'!G729="","",'DATA ENTRY'!G729)</f>
        <v/>
      </c>
      <c r="F728" s="22" t="str">
        <f>IF('DATA ENTRY'!F729="","",'DATA ENTRY'!F729)</f>
        <v/>
      </c>
      <c r="G728" s="148" t="str">
        <f>IF('DATA ENTRY'!H729="","",'DATA ENTRY'!H729)</f>
        <v/>
      </c>
      <c r="H728" s="148" t="str">
        <f>IF('DATA ENTRY'!I729="","",'DATA ENTRY'!I729)</f>
        <v/>
      </c>
      <c r="I728" s="22" t="str">
        <f>IF('DATA ENTRY'!N729="","",'DATA ENTRY'!N729)</f>
        <v/>
      </c>
      <c r="J728" s="147" t="str">
        <f>IF('DATA ENTRY'!O729="","",'DATA ENTRY'!O729)</f>
        <v/>
      </c>
      <c r="K728" s="22" t="str">
        <f>IF('DATA ENTRY'!P729="","",'DATA ENTRY'!P729)</f>
        <v/>
      </c>
      <c r="L728" s="147" t="str">
        <f>IF('DATA ENTRY'!Q729="","",'DATA ENTRY'!Q729)</f>
        <v/>
      </c>
      <c r="M728" s="22" t="str">
        <f>IF('DATA ENTRY'!R729="","",'DATA ENTRY'!R729)</f>
        <v/>
      </c>
      <c r="N728" s="147" t="str">
        <f>IF('DATA ENTRY'!S729="","",'DATA ENTRY'!S729)</f>
        <v/>
      </c>
      <c r="O728" s="147" t="str">
        <f t="shared" si="11"/>
        <v/>
      </c>
      <c r="P728" s="74" t="str">
        <f>IF('DATA ENTRY'!T729="","",'DATA ENTRY'!T729)</f>
        <v/>
      </c>
      <c r="Q728" s="74" t="str">
        <f>IF('DATA ENTRY'!U729="","",'DATA ENTRY'!U729)</f>
        <v/>
      </c>
      <c r="R728" s="22" t="str">
        <f>IF('DATA ENTRY'!W729="","",'DATA ENTRY'!W729)</f>
        <v/>
      </c>
      <c r="S728" s="22" t="str">
        <f>IF('DATA ENTRY'!X729="","",'DATA ENTRY'!X729)</f>
        <v/>
      </c>
      <c r="T728" s="22" t="str">
        <f>IF('DATA ENTRY'!AA729="","",'DATA ENTRY'!AA729)</f>
        <v/>
      </c>
      <c r="U728" s="22" t="str">
        <f>IF(O728="","",SUMPRODUCT(--(D728=$D$5:$D$1071),--(F728=$F$5:$F$1071),--(E728=$E$5:$E$1071),--(O728&lt;$O$5:$O$1071))+COUNTIF($O$5:O728,O728))</f>
        <v/>
      </c>
    </row>
    <row r="729" spans="1:21">
      <c r="A729" s="22" t="str">
        <f>IF(AND(H729="",D729="",F729="",G729="",I729="",J729=""),"",SUBTOTAL(3,$B$5:B729))</f>
        <v/>
      </c>
      <c r="B729" s="74" t="str">
        <f>IF('DATA ENTRY'!B730="","",'DATA ENTRY'!B730)</f>
        <v/>
      </c>
      <c r="C729" s="74" t="str">
        <f>IF('DATA ENTRY'!C730="","",'DATA ENTRY'!C730)</f>
        <v/>
      </c>
      <c r="D729" s="74" t="str">
        <f>IF('DATA ENTRY'!E730="","",'DATA ENTRY'!E730)</f>
        <v/>
      </c>
      <c r="E729" s="22" t="str">
        <f>IF('DATA ENTRY'!G730="","",'DATA ENTRY'!G730)</f>
        <v/>
      </c>
      <c r="F729" s="22" t="str">
        <f>IF('DATA ENTRY'!F730="","",'DATA ENTRY'!F730)</f>
        <v/>
      </c>
      <c r="G729" s="148" t="str">
        <f>IF('DATA ENTRY'!H730="","",'DATA ENTRY'!H730)</f>
        <v/>
      </c>
      <c r="H729" s="148" t="str">
        <f>IF('DATA ENTRY'!I730="","",'DATA ENTRY'!I730)</f>
        <v/>
      </c>
      <c r="I729" s="22" t="str">
        <f>IF('DATA ENTRY'!N730="","",'DATA ENTRY'!N730)</f>
        <v/>
      </c>
      <c r="J729" s="147" t="str">
        <f>IF('DATA ENTRY'!O730="","",'DATA ENTRY'!O730)</f>
        <v/>
      </c>
      <c r="K729" s="22" t="str">
        <f>IF('DATA ENTRY'!P730="","",'DATA ENTRY'!P730)</f>
        <v/>
      </c>
      <c r="L729" s="147" t="str">
        <f>IF('DATA ENTRY'!Q730="","",'DATA ENTRY'!Q730)</f>
        <v/>
      </c>
      <c r="M729" s="22" t="str">
        <f>IF('DATA ENTRY'!R730="","",'DATA ENTRY'!R730)</f>
        <v/>
      </c>
      <c r="N729" s="147" t="str">
        <f>IF('DATA ENTRY'!S730="","",'DATA ENTRY'!S730)</f>
        <v/>
      </c>
      <c r="O729" s="147" t="str">
        <f t="shared" si="11"/>
        <v/>
      </c>
      <c r="P729" s="74" t="str">
        <f>IF('DATA ENTRY'!T730="","",'DATA ENTRY'!T730)</f>
        <v/>
      </c>
      <c r="Q729" s="74" t="str">
        <f>IF('DATA ENTRY'!U730="","",'DATA ENTRY'!U730)</f>
        <v/>
      </c>
      <c r="R729" s="22" t="str">
        <f>IF('DATA ENTRY'!W730="","",'DATA ENTRY'!W730)</f>
        <v/>
      </c>
      <c r="S729" s="22" t="str">
        <f>IF('DATA ENTRY'!X730="","",'DATA ENTRY'!X730)</f>
        <v/>
      </c>
      <c r="T729" s="22" t="str">
        <f>IF('DATA ENTRY'!AA730="","",'DATA ENTRY'!AA730)</f>
        <v/>
      </c>
      <c r="U729" s="22" t="str">
        <f>IF(O729="","",SUMPRODUCT(--(D729=$D$5:$D$1071),--(F729=$F$5:$F$1071),--(E729=$E$5:$E$1071),--(O729&lt;$O$5:$O$1071))+COUNTIF($O$5:O729,O729))</f>
        <v/>
      </c>
    </row>
    <row r="730" spans="1:21">
      <c r="A730" s="22" t="str">
        <f>IF(AND(H730="",D730="",F730="",G730="",I730="",J730=""),"",SUBTOTAL(3,$B$5:B730))</f>
        <v/>
      </c>
      <c r="B730" s="74" t="str">
        <f>IF('DATA ENTRY'!B731="","",'DATA ENTRY'!B731)</f>
        <v/>
      </c>
      <c r="C730" s="74" t="str">
        <f>IF('DATA ENTRY'!C731="","",'DATA ENTRY'!C731)</f>
        <v/>
      </c>
      <c r="D730" s="74" t="str">
        <f>IF('DATA ENTRY'!E731="","",'DATA ENTRY'!E731)</f>
        <v/>
      </c>
      <c r="E730" s="22" t="str">
        <f>IF('DATA ENTRY'!G731="","",'DATA ENTRY'!G731)</f>
        <v/>
      </c>
      <c r="F730" s="22" t="str">
        <f>IF('DATA ENTRY'!F731="","",'DATA ENTRY'!F731)</f>
        <v/>
      </c>
      <c r="G730" s="148" t="str">
        <f>IF('DATA ENTRY'!H731="","",'DATA ENTRY'!H731)</f>
        <v/>
      </c>
      <c r="H730" s="148" t="str">
        <f>IF('DATA ENTRY'!I731="","",'DATA ENTRY'!I731)</f>
        <v/>
      </c>
      <c r="I730" s="22" t="str">
        <f>IF('DATA ENTRY'!N731="","",'DATA ENTRY'!N731)</f>
        <v/>
      </c>
      <c r="J730" s="147" t="str">
        <f>IF('DATA ENTRY'!O731="","",'DATA ENTRY'!O731)</f>
        <v/>
      </c>
      <c r="K730" s="22" t="str">
        <f>IF('DATA ENTRY'!P731="","",'DATA ENTRY'!P731)</f>
        <v/>
      </c>
      <c r="L730" s="147" t="str">
        <f>IF('DATA ENTRY'!Q731="","",'DATA ENTRY'!Q731)</f>
        <v/>
      </c>
      <c r="M730" s="22" t="str">
        <f>IF('DATA ENTRY'!R731="","",'DATA ENTRY'!R731)</f>
        <v/>
      </c>
      <c r="N730" s="147" t="str">
        <f>IF('DATA ENTRY'!S731="","",'DATA ENTRY'!S731)</f>
        <v/>
      </c>
      <c r="O730" s="147" t="str">
        <f t="shared" si="11"/>
        <v/>
      </c>
      <c r="P730" s="74" t="str">
        <f>IF('DATA ENTRY'!T731="","",'DATA ENTRY'!T731)</f>
        <v/>
      </c>
      <c r="Q730" s="74" t="str">
        <f>IF('DATA ENTRY'!U731="","",'DATA ENTRY'!U731)</f>
        <v/>
      </c>
      <c r="R730" s="22" t="str">
        <f>IF('DATA ENTRY'!W731="","",'DATA ENTRY'!W731)</f>
        <v/>
      </c>
      <c r="S730" s="22" t="str">
        <f>IF('DATA ENTRY'!X731="","",'DATA ENTRY'!X731)</f>
        <v/>
      </c>
      <c r="T730" s="22" t="str">
        <f>IF('DATA ENTRY'!AA731="","",'DATA ENTRY'!AA731)</f>
        <v/>
      </c>
      <c r="U730" s="22" t="str">
        <f>IF(O730="","",SUMPRODUCT(--(D730=$D$5:$D$1071),--(F730=$F$5:$F$1071),--(E730=$E$5:$E$1071),--(O730&lt;$O$5:$O$1071))+COUNTIF($O$5:O730,O730))</f>
        <v/>
      </c>
    </row>
    <row r="731" spans="1:21">
      <c r="A731" s="22" t="str">
        <f>IF(AND(H731="",D731="",F731="",G731="",I731="",J731=""),"",SUBTOTAL(3,$B$5:B731))</f>
        <v/>
      </c>
      <c r="B731" s="74" t="str">
        <f>IF('DATA ENTRY'!B732="","",'DATA ENTRY'!B732)</f>
        <v/>
      </c>
      <c r="C731" s="74" t="str">
        <f>IF('DATA ENTRY'!C732="","",'DATA ENTRY'!C732)</f>
        <v/>
      </c>
      <c r="D731" s="74" t="str">
        <f>IF('DATA ENTRY'!E732="","",'DATA ENTRY'!E732)</f>
        <v/>
      </c>
      <c r="E731" s="22" t="str">
        <f>IF('DATA ENTRY'!G732="","",'DATA ENTRY'!G732)</f>
        <v/>
      </c>
      <c r="F731" s="22" t="str">
        <f>IF('DATA ENTRY'!F732="","",'DATA ENTRY'!F732)</f>
        <v/>
      </c>
      <c r="G731" s="148" t="str">
        <f>IF('DATA ENTRY'!H732="","",'DATA ENTRY'!H732)</f>
        <v/>
      </c>
      <c r="H731" s="148" t="str">
        <f>IF('DATA ENTRY'!I732="","",'DATA ENTRY'!I732)</f>
        <v/>
      </c>
      <c r="I731" s="22" t="str">
        <f>IF('DATA ENTRY'!N732="","",'DATA ENTRY'!N732)</f>
        <v/>
      </c>
      <c r="J731" s="147" t="str">
        <f>IF('DATA ENTRY'!O732="","",'DATA ENTRY'!O732)</f>
        <v/>
      </c>
      <c r="K731" s="22" t="str">
        <f>IF('DATA ENTRY'!P732="","",'DATA ENTRY'!P732)</f>
        <v/>
      </c>
      <c r="L731" s="147" t="str">
        <f>IF('DATA ENTRY'!Q732="","",'DATA ENTRY'!Q732)</f>
        <v/>
      </c>
      <c r="M731" s="22" t="str">
        <f>IF('DATA ENTRY'!R732="","",'DATA ENTRY'!R732)</f>
        <v/>
      </c>
      <c r="N731" s="147" t="str">
        <f>IF('DATA ENTRY'!S732="","",'DATA ENTRY'!S732)</f>
        <v/>
      </c>
      <c r="O731" s="147" t="str">
        <f t="shared" si="11"/>
        <v/>
      </c>
      <c r="P731" s="74" t="str">
        <f>IF('DATA ENTRY'!T732="","",'DATA ENTRY'!T732)</f>
        <v/>
      </c>
      <c r="Q731" s="74" t="str">
        <f>IF('DATA ENTRY'!U732="","",'DATA ENTRY'!U732)</f>
        <v/>
      </c>
      <c r="R731" s="22" t="str">
        <f>IF('DATA ENTRY'!W732="","",'DATA ENTRY'!W732)</f>
        <v/>
      </c>
      <c r="S731" s="22" t="str">
        <f>IF('DATA ENTRY'!X732="","",'DATA ENTRY'!X732)</f>
        <v/>
      </c>
      <c r="T731" s="22" t="str">
        <f>IF('DATA ENTRY'!AA732="","",'DATA ENTRY'!AA732)</f>
        <v/>
      </c>
      <c r="U731" s="22" t="str">
        <f>IF(O731="","",SUMPRODUCT(--(D731=$D$5:$D$1071),--(F731=$F$5:$F$1071),--(E731=$E$5:$E$1071),--(O731&lt;$O$5:$O$1071))+COUNTIF($O$5:O731,O731))</f>
        <v/>
      </c>
    </row>
    <row r="732" spans="1:21">
      <c r="A732" s="22" t="str">
        <f>IF(AND(H732="",D732="",F732="",G732="",I732="",J732=""),"",SUBTOTAL(3,$B$5:B732))</f>
        <v/>
      </c>
      <c r="B732" s="74" t="str">
        <f>IF('DATA ENTRY'!B733="","",'DATA ENTRY'!B733)</f>
        <v/>
      </c>
      <c r="C732" s="74" t="str">
        <f>IF('DATA ENTRY'!C733="","",'DATA ENTRY'!C733)</f>
        <v/>
      </c>
      <c r="D732" s="74" t="str">
        <f>IF('DATA ENTRY'!E733="","",'DATA ENTRY'!E733)</f>
        <v/>
      </c>
      <c r="E732" s="22" t="str">
        <f>IF('DATA ENTRY'!G733="","",'DATA ENTRY'!G733)</f>
        <v/>
      </c>
      <c r="F732" s="22" t="str">
        <f>IF('DATA ENTRY'!F733="","",'DATA ENTRY'!F733)</f>
        <v/>
      </c>
      <c r="G732" s="148" t="str">
        <f>IF('DATA ENTRY'!H733="","",'DATA ENTRY'!H733)</f>
        <v/>
      </c>
      <c r="H732" s="148" t="str">
        <f>IF('DATA ENTRY'!I733="","",'DATA ENTRY'!I733)</f>
        <v/>
      </c>
      <c r="I732" s="22" t="str">
        <f>IF('DATA ENTRY'!N733="","",'DATA ENTRY'!N733)</f>
        <v/>
      </c>
      <c r="J732" s="147" t="str">
        <f>IF('DATA ENTRY'!O733="","",'DATA ENTRY'!O733)</f>
        <v/>
      </c>
      <c r="K732" s="22" t="str">
        <f>IF('DATA ENTRY'!P733="","",'DATA ENTRY'!P733)</f>
        <v/>
      </c>
      <c r="L732" s="147" t="str">
        <f>IF('DATA ENTRY'!Q733="","",'DATA ENTRY'!Q733)</f>
        <v/>
      </c>
      <c r="M732" s="22" t="str">
        <f>IF('DATA ENTRY'!R733="","",'DATA ENTRY'!R733)</f>
        <v/>
      </c>
      <c r="N732" s="147" t="str">
        <f>IF('DATA ENTRY'!S733="","",'DATA ENTRY'!S733)</f>
        <v/>
      </c>
      <c r="O732" s="147" t="str">
        <f t="shared" si="11"/>
        <v/>
      </c>
      <c r="P732" s="74" t="str">
        <f>IF('DATA ENTRY'!T733="","",'DATA ENTRY'!T733)</f>
        <v/>
      </c>
      <c r="Q732" s="74" t="str">
        <f>IF('DATA ENTRY'!U733="","",'DATA ENTRY'!U733)</f>
        <v/>
      </c>
      <c r="R732" s="22" t="str">
        <f>IF('DATA ENTRY'!W733="","",'DATA ENTRY'!W733)</f>
        <v/>
      </c>
      <c r="S732" s="22" t="str">
        <f>IF('DATA ENTRY'!X733="","",'DATA ENTRY'!X733)</f>
        <v/>
      </c>
      <c r="T732" s="22" t="str">
        <f>IF('DATA ENTRY'!AA733="","",'DATA ENTRY'!AA733)</f>
        <v/>
      </c>
      <c r="U732" s="22" t="str">
        <f>IF(O732="","",SUMPRODUCT(--(D732=$D$5:$D$1071),--(F732=$F$5:$F$1071),--(E732=$E$5:$E$1071),--(O732&lt;$O$5:$O$1071))+COUNTIF($O$5:O732,O732))</f>
        <v/>
      </c>
    </row>
    <row r="733" spans="1:21">
      <c r="A733" s="22" t="str">
        <f>IF(AND(H733="",D733="",F733="",G733="",I733="",J733=""),"",SUBTOTAL(3,$B$5:B733))</f>
        <v/>
      </c>
      <c r="B733" s="74" t="str">
        <f>IF('DATA ENTRY'!B734="","",'DATA ENTRY'!B734)</f>
        <v/>
      </c>
      <c r="C733" s="74" t="str">
        <f>IF('DATA ENTRY'!C734="","",'DATA ENTRY'!C734)</f>
        <v/>
      </c>
      <c r="D733" s="74" t="str">
        <f>IF('DATA ENTRY'!E734="","",'DATA ENTRY'!E734)</f>
        <v/>
      </c>
      <c r="E733" s="22" t="str">
        <f>IF('DATA ENTRY'!G734="","",'DATA ENTRY'!G734)</f>
        <v/>
      </c>
      <c r="F733" s="22" t="str">
        <f>IF('DATA ENTRY'!F734="","",'DATA ENTRY'!F734)</f>
        <v/>
      </c>
      <c r="G733" s="148" t="str">
        <f>IF('DATA ENTRY'!H734="","",'DATA ENTRY'!H734)</f>
        <v/>
      </c>
      <c r="H733" s="148" t="str">
        <f>IF('DATA ENTRY'!I734="","",'DATA ENTRY'!I734)</f>
        <v/>
      </c>
      <c r="I733" s="22" t="str">
        <f>IF('DATA ENTRY'!N734="","",'DATA ENTRY'!N734)</f>
        <v/>
      </c>
      <c r="J733" s="147" t="str">
        <f>IF('DATA ENTRY'!O734="","",'DATA ENTRY'!O734)</f>
        <v/>
      </c>
      <c r="K733" s="22" t="str">
        <f>IF('DATA ENTRY'!P734="","",'DATA ENTRY'!P734)</f>
        <v/>
      </c>
      <c r="L733" s="147" t="str">
        <f>IF('DATA ENTRY'!Q734="","",'DATA ENTRY'!Q734)</f>
        <v/>
      </c>
      <c r="M733" s="22" t="str">
        <f>IF('DATA ENTRY'!R734="","",'DATA ENTRY'!R734)</f>
        <v/>
      </c>
      <c r="N733" s="147" t="str">
        <f>IF('DATA ENTRY'!S734="","",'DATA ENTRY'!S734)</f>
        <v/>
      </c>
      <c r="O733" s="147" t="str">
        <f t="shared" si="11"/>
        <v/>
      </c>
      <c r="P733" s="74" t="str">
        <f>IF('DATA ENTRY'!T734="","",'DATA ENTRY'!T734)</f>
        <v/>
      </c>
      <c r="Q733" s="74" t="str">
        <f>IF('DATA ENTRY'!U734="","",'DATA ENTRY'!U734)</f>
        <v/>
      </c>
      <c r="R733" s="22" t="str">
        <f>IF('DATA ENTRY'!W734="","",'DATA ENTRY'!W734)</f>
        <v/>
      </c>
      <c r="S733" s="22" t="str">
        <f>IF('DATA ENTRY'!X734="","",'DATA ENTRY'!X734)</f>
        <v/>
      </c>
      <c r="T733" s="22" t="str">
        <f>IF('DATA ENTRY'!AA734="","",'DATA ENTRY'!AA734)</f>
        <v/>
      </c>
      <c r="U733" s="22" t="str">
        <f>IF(O733="","",SUMPRODUCT(--(D733=$D$5:$D$1071),--(F733=$F$5:$F$1071),--(E733=$E$5:$E$1071),--(O733&lt;$O$5:$O$1071))+COUNTIF($O$5:O733,O733))</f>
        <v/>
      </c>
    </row>
    <row r="734" spans="1:21">
      <c r="A734" s="22" t="str">
        <f>IF(AND(H734="",D734="",F734="",G734="",I734="",J734=""),"",SUBTOTAL(3,$B$5:B734))</f>
        <v/>
      </c>
      <c r="B734" s="74" t="str">
        <f>IF('DATA ENTRY'!B735="","",'DATA ENTRY'!B735)</f>
        <v/>
      </c>
      <c r="C734" s="74" t="str">
        <f>IF('DATA ENTRY'!C735="","",'DATA ENTRY'!C735)</f>
        <v/>
      </c>
      <c r="D734" s="74" t="str">
        <f>IF('DATA ENTRY'!E735="","",'DATA ENTRY'!E735)</f>
        <v/>
      </c>
      <c r="E734" s="22" t="str">
        <f>IF('DATA ENTRY'!G735="","",'DATA ENTRY'!G735)</f>
        <v/>
      </c>
      <c r="F734" s="22" t="str">
        <f>IF('DATA ENTRY'!F735="","",'DATA ENTRY'!F735)</f>
        <v/>
      </c>
      <c r="G734" s="148" t="str">
        <f>IF('DATA ENTRY'!H735="","",'DATA ENTRY'!H735)</f>
        <v/>
      </c>
      <c r="H734" s="148" t="str">
        <f>IF('DATA ENTRY'!I735="","",'DATA ENTRY'!I735)</f>
        <v/>
      </c>
      <c r="I734" s="22" t="str">
        <f>IF('DATA ENTRY'!N735="","",'DATA ENTRY'!N735)</f>
        <v/>
      </c>
      <c r="J734" s="147" t="str">
        <f>IF('DATA ENTRY'!O735="","",'DATA ENTRY'!O735)</f>
        <v/>
      </c>
      <c r="K734" s="22" t="str">
        <f>IF('DATA ENTRY'!P735="","",'DATA ENTRY'!P735)</f>
        <v/>
      </c>
      <c r="L734" s="147" t="str">
        <f>IF('DATA ENTRY'!Q735="","",'DATA ENTRY'!Q735)</f>
        <v/>
      </c>
      <c r="M734" s="22" t="str">
        <f>IF('DATA ENTRY'!R735="","",'DATA ENTRY'!R735)</f>
        <v/>
      </c>
      <c r="N734" s="147" t="str">
        <f>IF('DATA ENTRY'!S735="","",'DATA ENTRY'!S735)</f>
        <v/>
      </c>
      <c r="O734" s="147" t="str">
        <f t="shared" si="11"/>
        <v/>
      </c>
      <c r="P734" s="74" t="str">
        <f>IF('DATA ENTRY'!T735="","",'DATA ENTRY'!T735)</f>
        <v/>
      </c>
      <c r="Q734" s="74" t="str">
        <f>IF('DATA ENTRY'!U735="","",'DATA ENTRY'!U735)</f>
        <v/>
      </c>
      <c r="R734" s="22" t="str">
        <f>IF('DATA ENTRY'!W735="","",'DATA ENTRY'!W735)</f>
        <v/>
      </c>
      <c r="S734" s="22" t="str">
        <f>IF('DATA ENTRY'!X735="","",'DATA ENTRY'!X735)</f>
        <v/>
      </c>
      <c r="T734" s="22" t="str">
        <f>IF('DATA ENTRY'!AA735="","",'DATA ENTRY'!AA735)</f>
        <v/>
      </c>
      <c r="U734" s="22" t="str">
        <f>IF(O734="","",SUMPRODUCT(--(D734=$D$5:$D$1071),--(F734=$F$5:$F$1071),--(E734=$E$5:$E$1071),--(O734&lt;$O$5:$O$1071))+COUNTIF($O$5:O734,O734))</f>
        <v/>
      </c>
    </row>
    <row r="735" spans="1:21">
      <c r="A735" s="22" t="str">
        <f>IF(AND(H735="",D735="",F735="",G735="",I735="",J735=""),"",SUBTOTAL(3,$B$5:B735))</f>
        <v/>
      </c>
      <c r="B735" s="74" t="str">
        <f>IF('DATA ENTRY'!B736="","",'DATA ENTRY'!B736)</f>
        <v/>
      </c>
      <c r="C735" s="74" t="str">
        <f>IF('DATA ENTRY'!C736="","",'DATA ENTRY'!C736)</f>
        <v/>
      </c>
      <c r="D735" s="74" t="str">
        <f>IF('DATA ENTRY'!E736="","",'DATA ENTRY'!E736)</f>
        <v/>
      </c>
      <c r="E735" s="22" t="str">
        <f>IF('DATA ENTRY'!G736="","",'DATA ENTRY'!G736)</f>
        <v/>
      </c>
      <c r="F735" s="22" t="str">
        <f>IF('DATA ENTRY'!F736="","",'DATA ENTRY'!F736)</f>
        <v/>
      </c>
      <c r="G735" s="148" t="str">
        <f>IF('DATA ENTRY'!H736="","",'DATA ENTRY'!H736)</f>
        <v/>
      </c>
      <c r="H735" s="148" t="str">
        <f>IF('DATA ENTRY'!I736="","",'DATA ENTRY'!I736)</f>
        <v/>
      </c>
      <c r="I735" s="22" t="str">
        <f>IF('DATA ENTRY'!N736="","",'DATA ENTRY'!N736)</f>
        <v/>
      </c>
      <c r="J735" s="147" t="str">
        <f>IF('DATA ENTRY'!O736="","",'DATA ENTRY'!O736)</f>
        <v/>
      </c>
      <c r="K735" s="22" t="str">
        <f>IF('DATA ENTRY'!P736="","",'DATA ENTRY'!P736)</f>
        <v/>
      </c>
      <c r="L735" s="147" t="str">
        <f>IF('DATA ENTRY'!Q736="","",'DATA ENTRY'!Q736)</f>
        <v/>
      </c>
      <c r="M735" s="22" t="str">
        <f>IF('DATA ENTRY'!R736="","",'DATA ENTRY'!R736)</f>
        <v/>
      </c>
      <c r="N735" s="147" t="str">
        <f>IF('DATA ENTRY'!S736="","",'DATA ENTRY'!S736)</f>
        <v/>
      </c>
      <c r="O735" s="147" t="str">
        <f t="shared" si="11"/>
        <v/>
      </c>
      <c r="P735" s="74" t="str">
        <f>IF('DATA ENTRY'!T736="","",'DATA ENTRY'!T736)</f>
        <v/>
      </c>
      <c r="Q735" s="74" t="str">
        <f>IF('DATA ENTRY'!U736="","",'DATA ENTRY'!U736)</f>
        <v/>
      </c>
      <c r="R735" s="22" t="str">
        <f>IF('DATA ENTRY'!W736="","",'DATA ENTRY'!W736)</f>
        <v/>
      </c>
      <c r="S735" s="22" t="str">
        <f>IF('DATA ENTRY'!X736="","",'DATA ENTRY'!X736)</f>
        <v/>
      </c>
      <c r="T735" s="22" t="str">
        <f>IF('DATA ENTRY'!AA736="","",'DATA ENTRY'!AA736)</f>
        <v/>
      </c>
      <c r="U735" s="22" t="str">
        <f>IF(O735="","",SUMPRODUCT(--(D735=$D$5:$D$1071),--(F735=$F$5:$F$1071),--(E735=$E$5:$E$1071),--(O735&lt;$O$5:$O$1071))+COUNTIF($O$5:O735,O735))</f>
        <v/>
      </c>
    </row>
    <row r="736" spans="1:21">
      <c r="A736" s="22" t="str">
        <f>IF(AND(H736="",D736="",F736="",G736="",I736="",J736=""),"",SUBTOTAL(3,$B$5:B736))</f>
        <v/>
      </c>
      <c r="B736" s="74" t="str">
        <f>IF('DATA ENTRY'!B737="","",'DATA ENTRY'!B737)</f>
        <v/>
      </c>
      <c r="C736" s="74" t="str">
        <f>IF('DATA ENTRY'!C737="","",'DATA ENTRY'!C737)</f>
        <v/>
      </c>
      <c r="D736" s="74" t="str">
        <f>IF('DATA ENTRY'!E737="","",'DATA ENTRY'!E737)</f>
        <v/>
      </c>
      <c r="E736" s="22" t="str">
        <f>IF('DATA ENTRY'!G737="","",'DATA ENTRY'!G737)</f>
        <v/>
      </c>
      <c r="F736" s="22" t="str">
        <f>IF('DATA ENTRY'!F737="","",'DATA ENTRY'!F737)</f>
        <v/>
      </c>
      <c r="G736" s="148" t="str">
        <f>IF('DATA ENTRY'!H737="","",'DATA ENTRY'!H737)</f>
        <v/>
      </c>
      <c r="H736" s="148" t="str">
        <f>IF('DATA ENTRY'!I737="","",'DATA ENTRY'!I737)</f>
        <v/>
      </c>
      <c r="I736" s="22" t="str">
        <f>IF('DATA ENTRY'!N737="","",'DATA ENTRY'!N737)</f>
        <v/>
      </c>
      <c r="J736" s="147" t="str">
        <f>IF('DATA ENTRY'!O737="","",'DATA ENTRY'!O737)</f>
        <v/>
      </c>
      <c r="K736" s="22" t="str">
        <f>IF('DATA ENTRY'!P737="","",'DATA ENTRY'!P737)</f>
        <v/>
      </c>
      <c r="L736" s="147" t="str">
        <f>IF('DATA ENTRY'!Q737="","",'DATA ENTRY'!Q737)</f>
        <v/>
      </c>
      <c r="M736" s="22" t="str">
        <f>IF('DATA ENTRY'!R737="","",'DATA ENTRY'!R737)</f>
        <v/>
      </c>
      <c r="N736" s="147" t="str">
        <f>IF('DATA ENTRY'!S737="","",'DATA ENTRY'!S737)</f>
        <v/>
      </c>
      <c r="O736" s="147" t="str">
        <f t="shared" si="11"/>
        <v/>
      </c>
      <c r="P736" s="74" t="str">
        <f>IF('DATA ENTRY'!T737="","",'DATA ENTRY'!T737)</f>
        <v/>
      </c>
      <c r="Q736" s="74" t="str">
        <f>IF('DATA ENTRY'!U737="","",'DATA ENTRY'!U737)</f>
        <v/>
      </c>
      <c r="R736" s="22" t="str">
        <f>IF('DATA ENTRY'!W737="","",'DATA ENTRY'!W737)</f>
        <v/>
      </c>
      <c r="S736" s="22" t="str">
        <f>IF('DATA ENTRY'!X737="","",'DATA ENTRY'!X737)</f>
        <v/>
      </c>
      <c r="T736" s="22" t="str">
        <f>IF('DATA ENTRY'!AA737="","",'DATA ENTRY'!AA737)</f>
        <v/>
      </c>
      <c r="U736" s="22" t="str">
        <f>IF(O736="","",SUMPRODUCT(--(D736=$D$5:$D$1071),--(F736=$F$5:$F$1071),--(E736=$E$5:$E$1071),--(O736&lt;$O$5:$O$1071))+COUNTIF($O$5:O736,O736))</f>
        <v/>
      </c>
    </row>
    <row r="737" spans="1:21">
      <c r="A737" s="22" t="str">
        <f>IF(AND(H737="",D737="",F737="",G737="",I737="",J737=""),"",SUBTOTAL(3,$B$5:B737))</f>
        <v/>
      </c>
      <c r="B737" s="74" t="str">
        <f>IF('DATA ENTRY'!B738="","",'DATA ENTRY'!B738)</f>
        <v/>
      </c>
      <c r="C737" s="74" t="str">
        <f>IF('DATA ENTRY'!C738="","",'DATA ENTRY'!C738)</f>
        <v/>
      </c>
      <c r="D737" s="74" t="str">
        <f>IF('DATA ENTRY'!E738="","",'DATA ENTRY'!E738)</f>
        <v/>
      </c>
      <c r="E737" s="22" t="str">
        <f>IF('DATA ENTRY'!G738="","",'DATA ENTRY'!G738)</f>
        <v/>
      </c>
      <c r="F737" s="22" t="str">
        <f>IF('DATA ENTRY'!F738="","",'DATA ENTRY'!F738)</f>
        <v/>
      </c>
      <c r="G737" s="148" t="str">
        <f>IF('DATA ENTRY'!H738="","",'DATA ENTRY'!H738)</f>
        <v/>
      </c>
      <c r="H737" s="148" t="str">
        <f>IF('DATA ENTRY'!I738="","",'DATA ENTRY'!I738)</f>
        <v/>
      </c>
      <c r="I737" s="22" t="str">
        <f>IF('DATA ENTRY'!N738="","",'DATA ENTRY'!N738)</f>
        <v/>
      </c>
      <c r="J737" s="147" t="str">
        <f>IF('DATA ENTRY'!O738="","",'DATA ENTRY'!O738)</f>
        <v/>
      </c>
      <c r="K737" s="22" t="str">
        <f>IF('DATA ENTRY'!P738="","",'DATA ENTRY'!P738)</f>
        <v/>
      </c>
      <c r="L737" s="147" t="str">
        <f>IF('DATA ENTRY'!Q738="","",'DATA ENTRY'!Q738)</f>
        <v/>
      </c>
      <c r="M737" s="22" t="str">
        <f>IF('DATA ENTRY'!R738="","",'DATA ENTRY'!R738)</f>
        <v/>
      </c>
      <c r="N737" s="147" t="str">
        <f>IF('DATA ENTRY'!S738="","",'DATA ENTRY'!S738)</f>
        <v/>
      </c>
      <c r="O737" s="147" t="str">
        <f t="shared" si="11"/>
        <v/>
      </c>
      <c r="P737" s="74" t="str">
        <f>IF('DATA ENTRY'!T738="","",'DATA ENTRY'!T738)</f>
        <v/>
      </c>
      <c r="Q737" s="74" t="str">
        <f>IF('DATA ENTRY'!U738="","",'DATA ENTRY'!U738)</f>
        <v/>
      </c>
      <c r="R737" s="22" t="str">
        <f>IF('DATA ENTRY'!W738="","",'DATA ENTRY'!W738)</f>
        <v/>
      </c>
      <c r="S737" s="22" t="str">
        <f>IF('DATA ENTRY'!X738="","",'DATA ENTRY'!X738)</f>
        <v/>
      </c>
      <c r="T737" s="22" t="str">
        <f>IF('DATA ENTRY'!AA738="","",'DATA ENTRY'!AA738)</f>
        <v/>
      </c>
      <c r="U737" s="22" t="str">
        <f>IF(O737="","",SUMPRODUCT(--(D737=$D$5:$D$1071),--(F737=$F$5:$F$1071),--(E737=$E$5:$E$1071),--(O737&lt;$O$5:$O$1071))+COUNTIF($O$5:O737,O737))</f>
        <v/>
      </c>
    </row>
    <row r="738" spans="1:21">
      <c r="A738" s="22" t="str">
        <f>IF(AND(H738="",D738="",F738="",G738="",I738="",J738=""),"",SUBTOTAL(3,$B$5:B738))</f>
        <v/>
      </c>
      <c r="B738" s="74" t="str">
        <f>IF('DATA ENTRY'!B739="","",'DATA ENTRY'!B739)</f>
        <v/>
      </c>
      <c r="C738" s="74" t="str">
        <f>IF('DATA ENTRY'!C739="","",'DATA ENTRY'!C739)</f>
        <v/>
      </c>
      <c r="D738" s="74" t="str">
        <f>IF('DATA ENTRY'!E739="","",'DATA ENTRY'!E739)</f>
        <v/>
      </c>
      <c r="E738" s="22" t="str">
        <f>IF('DATA ENTRY'!G739="","",'DATA ENTRY'!G739)</f>
        <v/>
      </c>
      <c r="F738" s="22" t="str">
        <f>IF('DATA ENTRY'!F739="","",'DATA ENTRY'!F739)</f>
        <v/>
      </c>
      <c r="G738" s="148" t="str">
        <f>IF('DATA ENTRY'!H739="","",'DATA ENTRY'!H739)</f>
        <v/>
      </c>
      <c r="H738" s="148" t="str">
        <f>IF('DATA ENTRY'!I739="","",'DATA ENTRY'!I739)</f>
        <v/>
      </c>
      <c r="I738" s="22" t="str">
        <f>IF('DATA ENTRY'!N739="","",'DATA ENTRY'!N739)</f>
        <v/>
      </c>
      <c r="J738" s="147" t="str">
        <f>IF('DATA ENTRY'!O739="","",'DATA ENTRY'!O739)</f>
        <v/>
      </c>
      <c r="K738" s="22" t="str">
        <f>IF('DATA ENTRY'!P739="","",'DATA ENTRY'!P739)</f>
        <v/>
      </c>
      <c r="L738" s="147" t="str">
        <f>IF('DATA ENTRY'!Q739="","",'DATA ENTRY'!Q739)</f>
        <v/>
      </c>
      <c r="M738" s="22" t="str">
        <f>IF('DATA ENTRY'!R739="","",'DATA ENTRY'!R739)</f>
        <v/>
      </c>
      <c r="N738" s="147" t="str">
        <f>IF('DATA ENTRY'!S739="","",'DATA ENTRY'!S739)</f>
        <v/>
      </c>
      <c r="O738" s="147" t="str">
        <f t="shared" si="11"/>
        <v/>
      </c>
      <c r="P738" s="74" t="str">
        <f>IF('DATA ENTRY'!T739="","",'DATA ENTRY'!T739)</f>
        <v/>
      </c>
      <c r="Q738" s="74" t="str">
        <f>IF('DATA ENTRY'!U739="","",'DATA ENTRY'!U739)</f>
        <v/>
      </c>
      <c r="R738" s="22" t="str">
        <f>IF('DATA ENTRY'!W739="","",'DATA ENTRY'!W739)</f>
        <v/>
      </c>
      <c r="S738" s="22" t="str">
        <f>IF('DATA ENTRY'!X739="","",'DATA ENTRY'!X739)</f>
        <v/>
      </c>
      <c r="T738" s="22" t="str">
        <f>IF('DATA ENTRY'!AA739="","",'DATA ENTRY'!AA739)</f>
        <v/>
      </c>
      <c r="U738" s="22" t="str">
        <f>IF(O738="","",SUMPRODUCT(--(D738=$D$5:$D$1071),--(F738=$F$5:$F$1071),--(E738=$E$5:$E$1071),--(O738&lt;$O$5:$O$1071))+COUNTIF($O$5:O738,O738))</f>
        <v/>
      </c>
    </row>
    <row r="739" spans="1:21">
      <c r="A739" s="22" t="str">
        <f>IF(AND(H739="",D739="",F739="",G739="",I739="",J739=""),"",SUBTOTAL(3,$B$5:B739))</f>
        <v/>
      </c>
      <c r="B739" s="74" t="str">
        <f>IF('DATA ENTRY'!B740="","",'DATA ENTRY'!B740)</f>
        <v/>
      </c>
      <c r="C739" s="74" t="str">
        <f>IF('DATA ENTRY'!C740="","",'DATA ENTRY'!C740)</f>
        <v/>
      </c>
      <c r="D739" s="74" t="str">
        <f>IF('DATA ENTRY'!E740="","",'DATA ENTRY'!E740)</f>
        <v/>
      </c>
      <c r="E739" s="22" t="str">
        <f>IF('DATA ENTRY'!G740="","",'DATA ENTRY'!G740)</f>
        <v/>
      </c>
      <c r="F739" s="22" t="str">
        <f>IF('DATA ENTRY'!F740="","",'DATA ENTRY'!F740)</f>
        <v/>
      </c>
      <c r="G739" s="148" t="str">
        <f>IF('DATA ENTRY'!H740="","",'DATA ENTRY'!H740)</f>
        <v/>
      </c>
      <c r="H739" s="148" t="str">
        <f>IF('DATA ENTRY'!I740="","",'DATA ENTRY'!I740)</f>
        <v/>
      </c>
      <c r="I739" s="22" t="str">
        <f>IF('DATA ENTRY'!N740="","",'DATA ENTRY'!N740)</f>
        <v/>
      </c>
      <c r="J739" s="147" t="str">
        <f>IF('DATA ENTRY'!O740="","",'DATA ENTRY'!O740)</f>
        <v/>
      </c>
      <c r="K739" s="22" t="str">
        <f>IF('DATA ENTRY'!P740="","",'DATA ENTRY'!P740)</f>
        <v/>
      </c>
      <c r="L739" s="147" t="str">
        <f>IF('DATA ENTRY'!Q740="","",'DATA ENTRY'!Q740)</f>
        <v/>
      </c>
      <c r="M739" s="22" t="str">
        <f>IF('DATA ENTRY'!R740="","",'DATA ENTRY'!R740)</f>
        <v/>
      </c>
      <c r="N739" s="147" t="str">
        <f>IF('DATA ENTRY'!S740="","",'DATA ENTRY'!S740)</f>
        <v/>
      </c>
      <c r="O739" s="147" t="str">
        <f t="shared" si="11"/>
        <v/>
      </c>
      <c r="P739" s="74" t="str">
        <f>IF('DATA ENTRY'!T740="","",'DATA ENTRY'!T740)</f>
        <v/>
      </c>
      <c r="Q739" s="74" t="str">
        <f>IF('DATA ENTRY'!U740="","",'DATA ENTRY'!U740)</f>
        <v/>
      </c>
      <c r="R739" s="22" t="str">
        <f>IF('DATA ENTRY'!W740="","",'DATA ENTRY'!W740)</f>
        <v/>
      </c>
      <c r="S739" s="22" t="str">
        <f>IF('DATA ENTRY'!X740="","",'DATA ENTRY'!X740)</f>
        <v/>
      </c>
      <c r="T739" s="22" t="str">
        <f>IF('DATA ENTRY'!AA740="","",'DATA ENTRY'!AA740)</f>
        <v/>
      </c>
      <c r="U739" s="22" t="str">
        <f>IF(O739="","",SUMPRODUCT(--(D739=$D$5:$D$1071),--(F739=$F$5:$F$1071),--(E739=$E$5:$E$1071),--(O739&lt;$O$5:$O$1071))+COUNTIF($O$5:O739,O739))</f>
        <v/>
      </c>
    </row>
    <row r="740" spans="1:21">
      <c r="A740" s="22" t="str">
        <f>IF(AND(H740="",D740="",F740="",G740="",I740="",J740=""),"",SUBTOTAL(3,$B$5:B740))</f>
        <v/>
      </c>
      <c r="B740" s="74" t="str">
        <f>IF('DATA ENTRY'!B741="","",'DATA ENTRY'!B741)</f>
        <v/>
      </c>
      <c r="C740" s="74" t="str">
        <f>IF('DATA ENTRY'!C741="","",'DATA ENTRY'!C741)</f>
        <v/>
      </c>
      <c r="D740" s="74" t="str">
        <f>IF('DATA ENTRY'!E741="","",'DATA ENTRY'!E741)</f>
        <v/>
      </c>
      <c r="E740" s="22" t="str">
        <f>IF('DATA ENTRY'!G741="","",'DATA ENTRY'!G741)</f>
        <v/>
      </c>
      <c r="F740" s="22" t="str">
        <f>IF('DATA ENTRY'!F741="","",'DATA ENTRY'!F741)</f>
        <v/>
      </c>
      <c r="G740" s="148" t="str">
        <f>IF('DATA ENTRY'!H741="","",'DATA ENTRY'!H741)</f>
        <v/>
      </c>
      <c r="H740" s="148" t="str">
        <f>IF('DATA ENTRY'!I741="","",'DATA ENTRY'!I741)</f>
        <v/>
      </c>
      <c r="I740" s="22" t="str">
        <f>IF('DATA ENTRY'!N741="","",'DATA ENTRY'!N741)</f>
        <v/>
      </c>
      <c r="J740" s="147" t="str">
        <f>IF('DATA ENTRY'!O741="","",'DATA ENTRY'!O741)</f>
        <v/>
      </c>
      <c r="K740" s="22" t="str">
        <f>IF('DATA ENTRY'!P741="","",'DATA ENTRY'!P741)</f>
        <v/>
      </c>
      <c r="L740" s="147" t="str">
        <f>IF('DATA ENTRY'!Q741="","",'DATA ENTRY'!Q741)</f>
        <v/>
      </c>
      <c r="M740" s="22" t="str">
        <f>IF('DATA ENTRY'!R741="","",'DATA ENTRY'!R741)</f>
        <v/>
      </c>
      <c r="N740" s="147" t="str">
        <f>IF('DATA ENTRY'!S741="","",'DATA ENTRY'!S741)</f>
        <v/>
      </c>
      <c r="O740" s="147" t="str">
        <f t="shared" si="11"/>
        <v/>
      </c>
      <c r="P740" s="74" t="str">
        <f>IF('DATA ENTRY'!T741="","",'DATA ENTRY'!T741)</f>
        <v/>
      </c>
      <c r="Q740" s="74" t="str">
        <f>IF('DATA ENTRY'!U741="","",'DATA ENTRY'!U741)</f>
        <v/>
      </c>
      <c r="R740" s="22" t="str">
        <f>IF('DATA ENTRY'!W741="","",'DATA ENTRY'!W741)</f>
        <v/>
      </c>
      <c r="S740" s="22" t="str">
        <f>IF('DATA ENTRY'!X741="","",'DATA ENTRY'!X741)</f>
        <v/>
      </c>
      <c r="T740" s="22" t="str">
        <f>IF('DATA ENTRY'!AA741="","",'DATA ENTRY'!AA741)</f>
        <v/>
      </c>
      <c r="U740" s="22" t="str">
        <f>IF(O740="","",SUMPRODUCT(--(D740=$D$5:$D$1071),--(F740=$F$5:$F$1071),--(E740=$E$5:$E$1071),--(O740&lt;$O$5:$O$1071))+COUNTIF($O$5:O740,O740))</f>
        <v/>
      </c>
    </row>
    <row r="741" spans="1:21">
      <c r="A741" s="22" t="str">
        <f>IF(AND(H741="",D741="",F741="",G741="",I741="",J741=""),"",SUBTOTAL(3,$B$5:B741))</f>
        <v/>
      </c>
      <c r="B741" s="74" t="str">
        <f>IF('DATA ENTRY'!B742="","",'DATA ENTRY'!B742)</f>
        <v/>
      </c>
      <c r="C741" s="74" t="str">
        <f>IF('DATA ENTRY'!C742="","",'DATA ENTRY'!C742)</f>
        <v/>
      </c>
      <c r="D741" s="74" t="str">
        <f>IF('DATA ENTRY'!E742="","",'DATA ENTRY'!E742)</f>
        <v/>
      </c>
      <c r="E741" s="22" t="str">
        <f>IF('DATA ENTRY'!G742="","",'DATA ENTRY'!G742)</f>
        <v/>
      </c>
      <c r="F741" s="22" t="str">
        <f>IF('DATA ENTRY'!F742="","",'DATA ENTRY'!F742)</f>
        <v/>
      </c>
      <c r="G741" s="148" t="str">
        <f>IF('DATA ENTRY'!H742="","",'DATA ENTRY'!H742)</f>
        <v/>
      </c>
      <c r="H741" s="148" t="str">
        <f>IF('DATA ENTRY'!I742="","",'DATA ENTRY'!I742)</f>
        <v/>
      </c>
      <c r="I741" s="22" t="str">
        <f>IF('DATA ENTRY'!N742="","",'DATA ENTRY'!N742)</f>
        <v/>
      </c>
      <c r="J741" s="147" t="str">
        <f>IF('DATA ENTRY'!O742="","",'DATA ENTRY'!O742)</f>
        <v/>
      </c>
      <c r="K741" s="22" t="str">
        <f>IF('DATA ENTRY'!P742="","",'DATA ENTRY'!P742)</f>
        <v/>
      </c>
      <c r="L741" s="147" t="str">
        <f>IF('DATA ENTRY'!Q742="","",'DATA ENTRY'!Q742)</f>
        <v/>
      </c>
      <c r="M741" s="22" t="str">
        <f>IF('DATA ENTRY'!R742="","",'DATA ENTRY'!R742)</f>
        <v/>
      </c>
      <c r="N741" s="147" t="str">
        <f>IF('DATA ENTRY'!S742="","",'DATA ENTRY'!S742)</f>
        <v/>
      </c>
      <c r="O741" s="147" t="str">
        <f t="shared" si="11"/>
        <v/>
      </c>
      <c r="P741" s="74" t="str">
        <f>IF('DATA ENTRY'!T742="","",'DATA ENTRY'!T742)</f>
        <v/>
      </c>
      <c r="Q741" s="74" t="str">
        <f>IF('DATA ENTRY'!U742="","",'DATA ENTRY'!U742)</f>
        <v/>
      </c>
      <c r="R741" s="22" t="str">
        <f>IF('DATA ENTRY'!W742="","",'DATA ENTRY'!W742)</f>
        <v/>
      </c>
      <c r="S741" s="22" t="str">
        <f>IF('DATA ENTRY'!X742="","",'DATA ENTRY'!X742)</f>
        <v/>
      </c>
      <c r="T741" s="22" t="str">
        <f>IF('DATA ENTRY'!AA742="","",'DATA ENTRY'!AA742)</f>
        <v/>
      </c>
      <c r="U741" s="22" t="str">
        <f>IF(O741="","",SUMPRODUCT(--(D741=$D$5:$D$1071),--(F741=$F$5:$F$1071),--(E741=$E$5:$E$1071),--(O741&lt;$O$5:$O$1071))+COUNTIF($O$5:O741,O741))</f>
        <v/>
      </c>
    </row>
    <row r="742" spans="1:21">
      <c r="A742" s="22" t="str">
        <f>IF(AND(H742="",D742="",F742="",G742="",I742="",J742=""),"",SUBTOTAL(3,$B$5:B742))</f>
        <v/>
      </c>
      <c r="B742" s="74" t="str">
        <f>IF('DATA ENTRY'!B743="","",'DATA ENTRY'!B743)</f>
        <v/>
      </c>
      <c r="C742" s="74" t="str">
        <f>IF('DATA ENTRY'!C743="","",'DATA ENTRY'!C743)</f>
        <v/>
      </c>
      <c r="D742" s="74" t="str">
        <f>IF('DATA ENTRY'!E743="","",'DATA ENTRY'!E743)</f>
        <v/>
      </c>
      <c r="E742" s="22" t="str">
        <f>IF('DATA ENTRY'!G743="","",'DATA ENTRY'!G743)</f>
        <v/>
      </c>
      <c r="F742" s="22" t="str">
        <f>IF('DATA ENTRY'!F743="","",'DATA ENTRY'!F743)</f>
        <v/>
      </c>
      <c r="G742" s="148" t="str">
        <f>IF('DATA ENTRY'!H743="","",'DATA ENTRY'!H743)</f>
        <v/>
      </c>
      <c r="H742" s="148" t="str">
        <f>IF('DATA ENTRY'!I743="","",'DATA ENTRY'!I743)</f>
        <v/>
      </c>
      <c r="I742" s="22" t="str">
        <f>IF('DATA ENTRY'!N743="","",'DATA ENTRY'!N743)</f>
        <v/>
      </c>
      <c r="J742" s="147" t="str">
        <f>IF('DATA ENTRY'!O743="","",'DATA ENTRY'!O743)</f>
        <v/>
      </c>
      <c r="K742" s="22" t="str">
        <f>IF('DATA ENTRY'!P743="","",'DATA ENTRY'!P743)</f>
        <v/>
      </c>
      <c r="L742" s="147" t="str">
        <f>IF('DATA ENTRY'!Q743="","",'DATA ENTRY'!Q743)</f>
        <v/>
      </c>
      <c r="M742" s="22" t="str">
        <f>IF('DATA ENTRY'!R743="","",'DATA ENTRY'!R743)</f>
        <v/>
      </c>
      <c r="N742" s="147" t="str">
        <f>IF('DATA ENTRY'!S743="","",'DATA ENTRY'!S743)</f>
        <v/>
      </c>
      <c r="O742" s="147" t="str">
        <f t="shared" si="11"/>
        <v/>
      </c>
      <c r="P742" s="74" t="str">
        <f>IF('DATA ENTRY'!T743="","",'DATA ENTRY'!T743)</f>
        <v/>
      </c>
      <c r="Q742" s="74" t="str">
        <f>IF('DATA ENTRY'!U743="","",'DATA ENTRY'!U743)</f>
        <v/>
      </c>
      <c r="R742" s="22" t="str">
        <f>IF('DATA ENTRY'!W743="","",'DATA ENTRY'!W743)</f>
        <v/>
      </c>
      <c r="S742" s="22" t="str">
        <f>IF('DATA ENTRY'!X743="","",'DATA ENTRY'!X743)</f>
        <v/>
      </c>
      <c r="T742" s="22" t="str">
        <f>IF('DATA ENTRY'!AA743="","",'DATA ENTRY'!AA743)</f>
        <v/>
      </c>
      <c r="U742" s="22" t="str">
        <f>IF(O742="","",SUMPRODUCT(--(D742=$D$5:$D$1071),--(F742=$F$5:$F$1071),--(E742=$E$5:$E$1071),--(O742&lt;$O$5:$O$1071))+COUNTIF($O$5:O742,O742))</f>
        <v/>
      </c>
    </row>
    <row r="743" spans="1:21">
      <c r="A743" s="22" t="str">
        <f>IF(AND(H743="",D743="",F743="",G743="",I743="",J743=""),"",SUBTOTAL(3,$B$5:B743))</f>
        <v/>
      </c>
      <c r="B743" s="74" t="str">
        <f>IF('DATA ENTRY'!B744="","",'DATA ENTRY'!B744)</f>
        <v/>
      </c>
      <c r="C743" s="74" t="str">
        <f>IF('DATA ENTRY'!C744="","",'DATA ENTRY'!C744)</f>
        <v/>
      </c>
      <c r="D743" s="74" t="str">
        <f>IF('DATA ENTRY'!E744="","",'DATA ENTRY'!E744)</f>
        <v/>
      </c>
      <c r="E743" s="22" t="str">
        <f>IF('DATA ENTRY'!G744="","",'DATA ENTRY'!G744)</f>
        <v/>
      </c>
      <c r="F743" s="22" t="str">
        <f>IF('DATA ENTRY'!F744="","",'DATA ENTRY'!F744)</f>
        <v/>
      </c>
      <c r="G743" s="148" t="str">
        <f>IF('DATA ENTRY'!H744="","",'DATA ENTRY'!H744)</f>
        <v/>
      </c>
      <c r="H743" s="148" t="str">
        <f>IF('DATA ENTRY'!I744="","",'DATA ENTRY'!I744)</f>
        <v/>
      </c>
      <c r="I743" s="22" t="str">
        <f>IF('DATA ENTRY'!N744="","",'DATA ENTRY'!N744)</f>
        <v/>
      </c>
      <c r="J743" s="147" t="str">
        <f>IF('DATA ENTRY'!O744="","",'DATA ENTRY'!O744)</f>
        <v/>
      </c>
      <c r="K743" s="22" t="str">
        <f>IF('DATA ENTRY'!P744="","",'DATA ENTRY'!P744)</f>
        <v/>
      </c>
      <c r="L743" s="147" t="str">
        <f>IF('DATA ENTRY'!Q744="","",'DATA ENTRY'!Q744)</f>
        <v/>
      </c>
      <c r="M743" s="22" t="str">
        <f>IF('DATA ENTRY'!R744="","",'DATA ENTRY'!R744)</f>
        <v/>
      </c>
      <c r="N743" s="147" t="str">
        <f>IF('DATA ENTRY'!S744="","",'DATA ENTRY'!S744)</f>
        <v/>
      </c>
      <c r="O743" s="147" t="str">
        <f t="shared" si="11"/>
        <v/>
      </c>
      <c r="P743" s="74" t="str">
        <f>IF('DATA ENTRY'!T744="","",'DATA ENTRY'!T744)</f>
        <v/>
      </c>
      <c r="Q743" s="74" t="str">
        <f>IF('DATA ENTRY'!U744="","",'DATA ENTRY'!U744)</f>
        <v/>
      </c>
      <c r="R743" s="22" t="str">
        <f>IF('DATA ENTRY'!W744="","",'DATA ENTRY'!W744)</f>
        <v/>
      </c>
      <c r="S743" s="22" t="str">
        <f>IF('DATA ENTRY'!X744="","",'DATA ENTRY'!X744)</f>
        <v/>
      </c>
      <c r="T743" s="22" t="str">
        <f>IF('DATA ENTRY'!AA744="","",'DATA ENTRY'!AA744)</f>
        <v/>
      </c>
      <c r="U743" s="22" t="str">
        <f>IF(O743="","",SUMPRODUCT(--(D743=$D$5:$D$1071),--(F743=$F$5:$F$1071),--(E743=$E$5:$E$1071),--(O743&lt;$O$5:$O$1071))+COUNTIF($O$5:O743,O743))</f>
        <v/>
      </c>
    </row>
    <row r="744" spans="1:21">
      <c r="A744" s="22" t="str">
        <f>IF(AND(H744="",D744="",F744="",G744="",I744="",J744=""),"",SUBTOTAL(3,$B$5:B744))</f>
        <v/>
      </c>
      <c r="B744" s="74" t="str">
        <f>IF('DATA ENTRY'!B745="","",'DATA ENTRY'!B745)</f>
        <v/>
      </c>
      <c r="C744" s="74" t="str">
        <f>IF('DATA ENTRY'!C745="","",'DATA ENTRY'!C745)</f>
        <v/>
      </c>
      <c r="D744" s="74" t="str">
        <f>IF('DATA ENTRY'!E745="","",'DATA ENTRY'!E745)</f>
        <v/>
      </c>
      <c r="E744" s="22" t="str">
        <f>IF('DATA ENTRY'!G745="","",'DATA ENTRY'!G745)</f>
        <v/>
      </c>
      <c r="F744" s="22" t="str">
        <f>IF('DATA ENTRY'!F745="","",'DATA ENTRY'!F745)</f>
        <v/>
      </c>
      <c r="G744" s="148" t="str">
        <f>IF('DATA ENTRY'!H745="","",'DATA ENTRY'!H745)</f>
        <v/>
      </c>
      <c r="H744" s="148" t="str">
        <f>IF('DATA ENTRY'!I745="","",'DATA ENTRY'!I745)</f>
        <v/>
      </c>
      <c r="I744" s="22" t="str">
        <f>IF('DATA ENTRY'!N745="","",'DATA ENTRY'!N745)</f>
        <v/>
      </c>
      <c r="J744" s="147" t="str">
        <f>IF('DATA ENTRY'!O745="","",'DATA ENTRY'!O745)</f>
        <v/>
      </c>
      <c r="K744" s="22" t="str">
        <f>IF('DATA ENTRY'!P745="","",'DATA ENTRY'!P745)</f>
        <v/>
      </c>
      <c r="L744" s="147" t="str">
        <f>IF('DATA ENTRY'!Q745="","",'DATA ENTRY'!Q745)</f>
        <v/>
      </c>
      <c r="M744" s="22" t="str">
        <f>IF('DATA ENTRY'!R745="","",'DATA ENTRY'!R745)</f>
        <v/>
      </c>
      <c r="N744" s="147" t="str">
        <f>IF('DATA ENTRY'!S745="","",'DATA ENTRY'!S745)</f>
        <v/>
      </c>
      <c r="O744" s="147" t="str">
        <f t="shared" si="11"/>
        <v/>
      </c>
      <c r="P744" s="74" t="str">
        <f>IF('DATA ENTRY'!T745="","",'DATA ENTRY'!T745)</f>
        <v/>
      </c>
      <c r="Q744" s="74" t="str">
        <f>IF('DATA ENTRY'!U745="","",'DATA ENTRY'!U745)</f>
        <v/>
      </c>
      <c r="R744" s="22" t="str">
        <f>IF('DATA ENTRY'!W745="","",'DATA ENTRY'!W745)</f>
        <v/>
      </c>
      <c r="S744" s="22" t="str">
        <f>IF('DATA ENTRY'!X745="","",'DATA ENTRY'!X745)</f>
        <v/>
      </c>
      <c r="T744" s="22" t="str">
        <f>IF('DATA ENTRY'!AA745="","",'DATA ENTRY'!AA745)</f>
        <v/>
      </c>
      <c r="U744" s="22" t="str">
        <f>IF(O744="","",SUMPRODUCT(--(D744=$D$5:$D$1071),--(F744=$F$5:$F$1071),--(E744=$E$5:$E$1071),--(O744&lt;$O$5:$O$1071))+COUNTIF($O$5:O744,O744))</f>
        <v/>
      </c>
    </row>
    <row r="745" spans="1:21">
      <c r="A745" s="22" t="str">
        <f>IF(AND(H745="",D745="",F745="",G745="",I745="",J745=""),"",SUBTOTAL(3,$B$5:B745))</f>
        <v/>
      </c>
      <c r="B745" s="74" t="str">
        <f>IF('DATA ENTRY'!B746="","",'DATA ENTRY'!B746)</f>
        <v/>
      </c>
      <c r="C745" s="74" t="str">
        <f>IF('DATA ENTRY'!C746="","",'DATA ENTRY'!C746)</f>
        <v/>
      </c>
      <c r="D745" s="74" t="str">
        <f>IF('DATA ENTRY'!E746="","",'DATA ENTRY'!E746)</f>
        <v/>
      </c>
      <c r="E745" s="22" t="str">
        <f>IF('DATA ENTRY'!G746="","",'DATA ENTRY'!G746)</f>
        <v/>
      </c>
      <c r="F745" s="22" t="str">
        <f>IF('DATA ENTRY'!F746="","",'DATA ENTRY'!F746)</f>
        <v/>
      </c>
      <c r="G745" s="148" t="str">
        <f>IF('DATA ENTRY'!H746="","",'DATA ENTRY'!H746)</f>
        <v/>
      </c>
      <c r="H745" s="148" t="str">
        <f>IF('DATA ENTRY'!I746="","",'DATA ENTRY'!I746)</f>
        <v/>
      </c>
      <c r="I745" s="22" t="str">
        <f>IF('DATA ENTRY'!N746="","",'DATA ENTRY'!N746)</f>
        <v/>
      </c>
      <c r="J745" s="147" t="str">
        <f>IF('DATA ENTRY'!O746="","",'DATA ENTRY'!O746)</f>
        <v/>
      </c>
      <c r="K745" s="22" t="str">
        <f>IF('DATA ENTRY'!P746="","",'DATA ENTRY'!P746)</f>
        <v/>
      </c>
      <c r="L745" s="147" t="str">
        <f>IF('DATA ENTRY'!Q746="","",'DATA ENTRY'!Q746)</f>
        <v/>
      </c>
      <c r="M745" s="22" t="str">
        <f>IF('DATA ENTRY'!R746="","",'DATA ENTRY'!R746)</f>
        <v/>
      </c>
      <c r="N745" s="147" t="str">
        <f>IF('DATA ENTRY'!S746="","",'DATA ENTRY'!S746)</f>
        <v/>
      </c>
      <c r="O745" s="147" t="str">
        <f t="shared" si="11"/>
        <v/>
      </c>
      <c r="P745" s="74" t="str">
        <f>IF('DATA ENTRY'!T746="","",'DATA ENTRY'!T746)</f>
        <v/>
      </c>
      <c r="Q745" s="74" t="str">
        <f>IF('DATA ENTRY'!U746="","",'DATA ENTRY'!U746)</f>
        <v/>
      </c>
      <c r="R745" s="22" t="str">
        <f>IF('DATA ENTRY'!W746="","",'DATA ENTRY'!W746)</f>
        <v/>
      </c>
      <c r="S745" s="22" t="str">
        <f>IF('DATA ENTRY'!X746="","",'DATA ENTRY'!X746)</f>
        <v/>
      </c>
      <c r="T745" s="22" t="str">
        <f>IF('DATA ENTRY'!AA746="","",'DATA ENTRY'!AA746)</f>
        <v/>
      </c>
      <c r="U745" s="22" t="str">
        <f>IF(O745="","",SUMPRODUCT(--(D745=$D$5:$D$1071),--(F745=$F$5:$F$1071),--(E745=$E$5:$E$1071),--(O745&lt;$O$5:$O$1071))+COUNTIF($O$5:O745,O745))</f>
        <v/>
      </c>
    </row>
    <row r="746" spans="1:21">
      <c r="A746" s="22" t="str">
        <f>IF(AND(H746="",D746="",F746="",G746="",I746="",J746=""),"",SUBTOTAL(3,$B$5:B746))</f>
        <v/>
      </c>
      <c r="B746" s="74" t="str">
        <f>IF('DATA ENTRY'!B747="","",'DATA ENTRY'!B747)</f>
        <v/>
      </c>
      <c r="C746" s="74" t="str">
        <f>IF('DATA ENTRY'!C747="","",'DATA ENTRY'!C747)</f>
        <v/>
      </c>
      <c r="D746" s="74" t="str">
        <f>IF('DATA ENTRY'!E747="","",'DATA ENTRY'!E747)</f>
        <v/>
      </c>
      <c r="E746" s="22" t="str">
        <f>IF('DATA ENTRY'!G747="","",'DATA ENTRY'!G747)</f>
        <v/>
      </c>
      <c r="F746" s="22" t="str">
        <f>IF('DATA ENTRY'!F747="","",'DATA ENTRY'!F747)</f>
        <v/>
      </c>
      <c r="G746" s="148" t="str">
        <f>IF('DATA ENTRY'!H747="","",'DATA ENTRY'!H747)</f>
        <v/>
      </c>
      <c r="H746" s="148" t="str">
        <f>IF('DATA ENTRY'!I747="","",'DATA ENTRY'!I747)</f>
        <v/>
      </c>
      <c r="I746" s="22" t="str">
        <f>IF('DATA ENTRY'!N747="","",'DATA ENTRY'!N747)</f>
        <v/>
      </c>
      <c r="J746" s="147" t="str">
        <f>IF('DATA ENTRY'!O747="","",'DATA ENTRY'!O747)</f>
        <v/>
      </c>
      <c r="K746" s="22" t="str">
        <f>IF('DATA ENTRY'!P747="","",'DATA ENTRY'!P747)</f>
        <v/>
      </c>
      <c r="L746" s="147" t="str">
        <f>IF('DATA ENTRY'!Q747="","",'DATA ENTRY'!Q747)</f>
        <v/>
      </c>
      <c r="M746" s="22" t="str">
        <f>IF('DATA ENTRY'!R747="","",'DATA ENTRY'!R747)</f>
        <v/>
      </c>
      <c r="N746" s="147" t="str">
        <f>IF('DATA ENTRY'!S747="","",'DATA ENTRY'!S747)</f>
        <v/>
      </c>
      <c r="O746" s="147" t="str">
        <f t="shared" si="11"/>
        <v/>
      </c>
      <c r="P746" s="74" t="str">
        <f>IF('DATA ENTRY'!T747="","",'DATA ENTRY'!T747)</f>
        <v/>
      </c>
      <c r="Q746" s="74" t="str">
        <f>IF('DATA ENTRY'!U747="","",'DATA ENTRY'!U747)</f>
        <v/>
      </c>
      <c r="R746" s="22" t="str">
        <f>IF('DATA ENTRY'!W747="","",'DATA ENTRY'!W747)</f>
        <v/>
      </c>
      <c r="S746" s="22" t="str">
        <f>IF('DATA ENTRY'!X747="","",'DATA ENTRY'!X747)</f>
        <v/>
      </c>
      <c r="T746" s="22" t="str">
        <f>IF('DATA ENTRY'!AA747="","",'DATA ENTRY'!AA747)</f>
        <v/>
      </c>
      <c r="U746" s="22" t="str">
        <f>IF(O746="","",SUMPRODUCT(--(D746=$D$5:$D$1071),--(F746=$F$5:$F$1071),--(E746=$E$5:$E$1071),--(O746&lt;$O$5:$O$1071))+COUNTIF($O$5:O746,O746))</f>
        <v/>
      </c>
    </row>
    <row r="747" spans="1:21">
      <c r="A747" s="22" t="str">
        <f>IF(AND(H747="",D747="",F747="",G747="",I747="",J747=""),"",SUBTOTAL(3,$B$5:B747))</f>
        <v/>
      </c>
      <c r="B747" s="74" t="str">
        <f>IF('DATA ENTRY'!B748="","",'DATA ENTRY'!B748)</f>
        <v/>
      </c>
      <c r="C747" s="74" t="str">
        <f>IF('DATA ENTRY'!C748="","",'DATA ENTRY'!C748)</f>
        <v/>
      </c>
      <c r="D747" s="74" t="str">
        <f>IF('DATA ENTRY'!E748="","",'DATA ENTRY'!E748)</f>
        <v/>
      </c>
      <c r="E747" s="22" t="str">
        <f>IF('DATA ENTRY'!G748="","",'DATA ENTRY'!G748)</f>
        <v/>
      </c>
      <c r="F747" s="22" t="str">
        <f>IF('DATA ENTRY'!F748="","",'DATA ENTRY'!F748)</f>
        <v/>
      </c>
      <c r="G747" s="148" t="str">
        <f>IF('DATA ENTRY'!H748="","",'DATA ENTRY'!H748)</f>
        <v/>
      </c>
      <c r="H747" s="148" t="str">
        <f>IF('DATA ENTRY'!I748="","",'DATA ENTRY'!I748)</f>
        <v/>
      </c>
      <c r="I747" s="22" t="str">
        <f>IF('DATA ENTRY'!N748="","",'DATA ENTRY'!N748)</f>
        <v/>
      </c>
      <c r="J747" s="147" t="str">
        <f>IF('DATA ENTRY'!O748="","",'DATA ENTRY'!O748)</f>
        <v/>
      </c>
      <c r="K747" s="22" t="str">
        <f>IF('DATA ENTRY'!P748="","",'DATA ENTRY'!P748)</f>
        <v/>
      </c>
      <c r="L747" s="147" t="str">
        <f>IF('DATA ENTRY'!Q748="","",'DATA ENTRY'!Q748)</f>
        <v/>
      </c>
      <c r="M747" s="22" t="str">
        <f>IF('DATA ENTRY'!R748="","",'DATA ENTRY'!R748)</f>
        <v/>
      </c>
      <c r="N747" s="147" t="str">
        <f>IF('DATA ENTRY'!S748="","",'DATA ENTRY'!S748)</f>
        <v/>
      </c>
      <c r="O747" s="147" t="str">
        <f t="shared" si="11"/>
        <v/>
      </c>
      <c r="P747" s="74" t="str">
        <f>IF('DATA ENTRY'!T748="","",'DATA ENTRY'!T748)</f>
        <v/>
      </c>
      <c r="Q747" s="74" t="str">
        <f>IF('DATA ENTRY'!U748="","",'DATA ENTRY'!U748)</f>
        <v/>
      </c>
      <c r="R747" s="22" t="str">
        <f>IF('DATA ENTRY'!W748="","",'DATA ENTRY'!W748)</f>
        <v/>
      </c>
      <c r="S747" s="22" t="str">
        <f>IF('DATA ENTRY'!X748="","",'DATA ENTRY'!X748)</f>
        <v/>
      </c>
      <c r="T747" s="22" t="str">
        <f>IF('DATA ENTRY'!AA748="","",'DATA ENTRY'!AA748)</f>
        <v/>
      </c>
      <c r="U747" s="22" t="str">
        <f>IF(O747="","",SUMPRODUCT(--(D747=$D$5:$D$1071),--(F747=$F$5:$F$1071),--(E747=$E$5:$E$1071),--(O747&lt;$O$5:$O$1071))+COUNTIF($O$5:O747,O747))</f>
        <v/>
      </c>
    </row>
    <row r="748" spans="1:21">
      <c r="A748" s="22" t="str">
        <f>IF(AND(H748="",D748="",F748="",G748="",I748="",J748=""),"",SUBTOTAL(3,$B$5:B748))</f>
        <v/>
      </c>
      <c r="B748" s="74" t="str">
        <f>IF('DATA ENTRY'!B749="","",'DATA ENTRY'!B749)</f>
        <v/>
      </c>
      <c r="C748" s="74" t="str">
        <f>IF('DATA ENTRY'!C749="","",'DATA ENTRY'!C749)</f>
        <v/>
      </c>
      <c r="D748" s="74" t="str">
        <f>IF('DATA ENTRY'!E749="","",'DATA ENTRY'!E749)</f>
        <v/>
      </c>
      <c r="E748" s="22" t="str">
        <f>IF('DATA ENTRY'!G749="","",'DATA ENTRY'!G749)</f>
        <v/>
      </c>
      <c r="F748" s="22" t="str">
        <f>IF('DATA ENTRY'!F749="","",'DATA ENTRY'!F749)</f>
        <v/>
      </c>
      <c r="G748" s="148" t="str">
        <f>IF('DATA ENTRY'!H749="","",'DATA ENTRY'!H749)</f>
        <v/>
      </c>
      <c r="H748" s="148" t="str">
        <f>IF('DATA ENTRY'!I749="","",'DATA ENTRY'!I749)</f>
        <v/>
      </c>
      <c r="I748" s="22" t="str">
        <f>IF('DATA ENTRY'!N749="","",'DATA ENTRY'!N749)</f>
        <v/>
      </c>
      <c r="J748" s="147" t="str">
        <f>IF('DATA ENTRY'!O749="","",'DATA ENTRY'!O749)</f>
        <v/>
      </c>
      <c r="K748" s="22" t="str">
        <f>IF('DATA ENTRY'!P749="","",'DATA ENTRY'!P749)</f>
        <v/>
      </c>
      <c r="L748" s="147" t="str">
        <f>IF('DATA ENTRY'!Q749="","",'DATA ENTRY'!Q749)</f>
        <v/>
      </c>
      <c r="M748" s="22" t="str">
        <f>IF('DATA ENTRY'!R749="","",'DATA ENTRY'!R749)</f>
        <v/>
      </c>
      <c r="N748" s="147" t="str">
        <f>IF('DATA ENTRY'!S749="","",'DATA ENTRY'!S749)</f>
        <v/>
      </c>
      <c r="O748" s="147" t="str">
        <f t="shared" si="11"/>
        <v/>
      </c>
      <c r="P748" s="74" t="str">
        <f>IF('DATA ENTRY'!T749="","",'DATA ENTRY'!T749)</f>
        <v/>
      </c>
      <c r="Q748" s="74" t="str">
        <f>IF('DATA ENTRY'!U749="","",'DATA ENTRY'!U749)</f>
        <v/>
      </c>
      <c r="R748" s="22" t="str">
        <f>IF('DATA ENTRY'!W749="","",'DATA ENTRY'!W749)</f>
        <v/>
      </c>
      <c r="S748" s="22" t="str">
        <f>IF('DATA ENTRY'!X749="","",'DATA ENTRY'!X749)</f>
        <v/>
      </c>
      <c r="T748" s="22" t="str">
        <f>IF('DATA ENTRY'!AA749="","",'DATA ENTRY'!AA749)</f>
        <v/>
      </c>
      <c r="U748" s="22" t="str">
        <f>IF(O748="","",SUMPRODUCT(--(D748=$D$5:$D$1071),--(F748=$F$5:$F$1071),--(E748=$E$5:$E$1071),--(O748&lt;$O$5:$O$1071))+COUNTIF($O$5:O748,O748))</f>
        <v/>
      </c>
    </row>
    <row r="749" spans="1:21">
      <c r="A749" s="22" t="str">
        <f>IF(AND(H749="",D749="",F749="",G749="",I749="",J749=""),"",SUBTOTAL(3,$B$5:B749))</f>
        <v/>
      </c>
      <c r="B749" s="74" t="str">
        <f>IF('DATA ENTRY'!B750="","",'DATA ENTRY'!B750)</f>
        <v/>
      </c>
      <c r="C749" s="74" t="str">
        <f>IF('DATA ENTRY'!C750="","",'DATA ENTRY'!C750)</f>
        <v/>
      </c>
      <c r="D749" s="74" t="str">
        <f>IF('DATA ENTRY'!E750="","",'DATA ENTRY'!E750)</f>
        <v/>
      </c>
      <c r="E749" s="22" t="str">
        <f>IF('DATA ENTRY'!G750="","",'DATA ENTRY'!G750)</f>
        <v/>
      </c>
      <c r="F749" s="22" t="str">
        <f>IF('DATA ENTRY'!F750="","",'DATA ENTRY'!F750)</f>
        <v/>
      </c>
      <c r="G749" s="148" t="str">
        <f>IF('DATA ENTRY'!H750="","",'DATA ENTRY'!H750)</f>
        <v/>
      </c>
      <c r="H749" s="148" t="str">
        <f>IF('DATA ENTRY'!I750="","",'DATA ENTRY'!I750)</f>
        <v/>
      </c>
      <c r="I749" s="22" t="str">
        <f>IF('DATA ENTRY'!N750="","",'DATA ENTRY'!N750)</f>
        <v/>
      </c>
      <c r="J749" s="147" t="str">
        <f>IF('DATA ENTRY'!O750="","",'DATA ENTRY'!O750)</f>
        <v/>
      </c>
      <c r="K749" s="22" t="str">
        <f>IF('DATA ENTRY'!P750="","",'DATA ENTRY'!P750)</f>
        <v/>
      </c>
      <c r="L749" s="147" t="str">
        <f>IF('DATA ENTRY'!Q750="","",'DATA ENTRY'!Q750)</f>
        <v/>
      </c>
      <c r="M749" s="22" t="str">
        <f>IF('DATA ENTRY'!R750="","",'DATA ENTRY'!R750)</f>
        <v/>
      </c>
      <c r="N749" s="147" t="str">
        <f>IF('DATA ENTRY'!S750="","",'DATA ENTRY'!S750)</f>
        <v/>
      </c>
      <c r="O749" s="147" t="str">
        <f t="shared" si="11"/>
        <v/>
      </c>
      <c r="P749" s="74" t="str">
        <f>IF('DATA ENTRY'!T750="","",'DATA ENTRY'!T750)</f>
        <v/>
      </c>
      <c r="Q749" s="74" t="str">
        <f>IF('DATA ENTRY'!U750="","",'DATA ENTRY'!U750)</f>
        <v/>
      </c>
      <c r="R749" s="22" t="str">
        <f>IF('DATA ENTRY'!W750="","",'DATA ENTRY'!W750)</f>
        <v/>
      </c>
      <c r="S749" s="22" t="str">
        <f>IF('DATA ENTRY'!X750="","",'DATA ENTRY'!X750)</f>
        <v/>
      </c>
      <c r="T749" s="22" t="str">
        <f>IF('DATA ENTRY'!AA750="","",'DATA ENTRY'!AA750)</f>
        <v/>
      </c>
      <c r="U749" s="22" t="str">
        <f>IF(O749="","",SUMPRODUCT(--(D749=$D$5:$D$1071),--(F749=$F$5:$F$1071),--(E749=$E$5:$E$1071),--(O749&lt;$O$5:$O$1071))+COUNTIF($O$5:O749,O749))</f>
        <v/>
      </c>
    </row>
    <row r="750" spans="1:21">
      <c r="A750" s="22" t="str">
        <f>IF(AND(H750="",D750="",F750="",G750="",I750="",J750=""),"",SUBTOTAL(3,$B$5:B750))</f>
        <v/>
      </c>
      <c r="B750" s="74" t="str">
        <f>IF('DATA ENTRY'!B751="","",'DATA ENTRY'!B751)</f>
        <v/>
      </c>
      <c r="C750" s="74" t="str">
        <f>IF('DATA ENTRY'!C751="","",'DATA ENTRY'!C751)</f>
        <v/>
      </c>
      <c r="D750" s="74" t="str">
        <f>IF('DATA ENTRY'!E751="","",'DATA ENTRY'!E751)</f>
        <v/>
      </c>
      <c r="E750" s="22" t="str">
        <f>IF('DATA ENTRY'!G751="","",'DATA ENTRY'!G751)</f>
        <v/>
      </c>
      <c r="F750" s="22" t="str">
        <f>IF('DATA ENTRY'!F751="","",'DATA ENTRY'!F751)</f>
        <v/>
      </c>
      <c r="G750" s="148" t="str">
        <f>IF('DATA ENTRY'!H751="","",'DATA ENTRY'!H751)</f>
        <v/>
      </c>
      <c r="H750" s="148" t="str">
        <f>IF('DATA ENTRY'!I751="","",'DATA ENTRY'!I751)</f>
        <v/>
      </c>
      <c r="I750" s="22" t="str">
        <f>IF('DATA ENTRY'!N751="","",'DATA ENTRY'!N751)</f>
        <v/>
      </c>
      <c r="J750" s="147" t="str">
        <f>IF('DATA ENTRY'!O751="","",'DATA ENTRY'!O751)</f>
        <v/>
      </c>
      <c r="K750" s="22" t="str">
        <f>IF('DATA ENTRY'!P751="","",'DATA ENTRY'!P751)</f>
        <v/>
      </c>
      <c r="L750" s="147" t="str">
        <f>IF('DATA ENTRY'!Q751="","",'DATA ENTRY'!Q751)</f>
        <v/>
      </c>
      <c r="M750" s="22" t="str">
        <f>IF('DATA ENTRY'!R751="","",'DATA ENTRY'!R751)</f>
        <v/>
      </c>
      <c r="N750" s="147" t="str">
        <f>IF('DATA ENTRY'!S751="","",'DATA ENTRY'!S751)</f>
        <v/>
      </c>
      <c r="O750" s="147" t="str">
        <f t="shared" si="11"/>
        <v/>
      </c>
      <c r="P750" s="74" t="str">
        <f>IF('DATA ENTRY'!T751="","",'DATA ENTRY'!T751)</f>
        <v/>
      </c>
      <c r="Q750" s="74" t="str">
        <f>IF('DATA ENTRY'!U751="","",'DATA ENTRY'!U751)</f>
        <v/>
      </c>
      <c r="R750" s="22" t="str">
        <f>IF('DATA ENTRY'!W751="","",'DATA ENTRY'!W751)</f>
        <v/>
      </c>
      <c r="S750" s="22" t="str">
        <f>IF('DATA ENTRY'!X751="","",'DATA ENTRY'!X751)</f>
        <v/>
      </c>
      <c r="T750" s="22" t="str">
        <f>IF('DATA ENTRY'!AA751="","",'DATA ENTRY'!AA751)</f>
        <v/>
      </c>
      <c r="U750" s="22" t="str">
        <f>IF(O750="","",SUMPRODUCT(--(D750=$D$5:$D$1071),--(F750=$F$5:$F$1071),--(E750=$E$5:$E$1071),--(O750&lt;$O$5:$O$1071))+COUNTIF($O$5:O750,O750))</f>
        <v/>
      </c>
    </row>
    <row r="751" spans="1:21">
      <c r="A751" s="22" t="str">
        <f>IF(AND(H751="",D751="",F751="",G751="",I751="",J751=""),"",SUBTOTAL(3,$B$5:B751))</f>
        <v/>
      </c>
      <c r="B751" s="74" t="str">
        <f>IF('DATA ENTRY'!B752="","",'DATA ENTRY'!B752)</f>
        <v/>
      </c>
      <c r="C751" s="74" t="str">
        <f>IF('DATA ENTRY'!C752="","",'DATA ENTRY'!C752)</f>
        <v/>
      </c>
      <c r="D751" s="74" t="str">
        <f>IF('DATA ENTRY'!E752="","",'DATA ENTRY'!E752)</f>
        <v/>
      </c>
      <c r="E751" s="22" t="str">
        <f>IF('DATA ENTRY'!G752="","",'DATA ENTRY'!G752)</f>
        <v/>
      </c>
      <c r="F751" s="22" t="str">
        <f>IF('DATA ENTRY'!F752="","",'DATA ENTRY'!F752)</f>
        <v/>
      </c>
      <c r="G751" s="148" t="str">
        <f>IF('DATA ENTRY'!H752="","",'DATA ENTRY'!H752)</f>
        <v/>
      </c>
      <c r="H751" s="148" t="str">
        <f>IF('DATA ENTRY'!I752="","",'DATA ENTRY'!I752)</f>
        <v/>
      </c>
      <c r="I751" s="22" t="str">
        <f>IF('DATA ENTRY'!N752="","",'DATA ENTRY'!N752)</f>
        <v/>
      </c>
      <c r="J751" s="147" t="str">
        <f>IF('DATA ENTRY'!O752="","",'DATA ENTRY'!O752)</f>
        <v/>
      </c>
      <c r="K751" s="22" t="str">
        <f>IF('DATA ENTRY'!P752="","",'DATA ENTRY'!P752)</f>
        <v/>
      </c>
      <c r="L751" s="147" t="str">
        <f>IF('DATA ENTRY'!Q752="","",'DATA ENTRY'!Q752)</f>
        <v/>
      </c>
      <c r="M751" s="22" t="str">
        <f>IF('DATA ENTRY'!R752="","",'DATA ENTRY'!R752)</f>
        <v/>
      </c>
      <c r="N751" s="147" t="str">
        <f>IF('DATA ENTRY'!S752="","",'DATA ENTRY'!S752)</f>
        <v/>
      </c>
      <c r="O751" s="147" t="str">
        <f t="shared" si="11"/>
        <v/>
      </c>
      <c r="P751" s="74" t="str">
        <f>IF('DATA ENTRY'!T752="","",'DATA ENTRY'!T752)</f>
        <v/>
      </c>
      <c r="Q751" s="74" t="str">
        <f>IF('DATA ENTRY'!U752="","",'DATA ENTRY'!U752)</f>
        <v/>
      </c>
      <c r="R751" s="22" t="str">
        <f>IF('DATA ENTRY'!W752="","",'DATA ENTRY'!W752)</f>
        <v/>
      </c>
      <c r="S751" s="22" t="str">
        <f>IF('DATA ENTRY'!X752="","",'DATA ENTRY'!X752)</f>
        <v/>
      </c>
      <c r="T751" s="22" t="str">
        <f>IF('DATA ENTRY'!AA752="","",'DATA ENTRY'!AA752)</f>
        <v/>
      </c>
      <c r="U751" s="22" t="str">
        <f>IF(O751="","",SUMPRODUCT(--(D751=$D$5:$D$1071),--(F751=$F$5:$F$1071),--(E751=$E$5:$E$1071),--(O751&lt;$O$5:$O$1071))+COUNTIF($O$5:O751,O751))</f>
        <v/>
      </c>
    </row>
    <row r="752" spans="1:21">
      <c r="A752" s="22" t="str">
        <f>IF(AND(H752="",D752="",F752="",G752="",I752="",J752=""),"",SUBTOTAL(3,$B$5:B752))</f>
        <v/>
      </c>
      <c r="B752" s="74" t="str">
        <f>IF('DATA ENTRY'!B753="","",'DATA ENTRY'!B753)</f>
        <v/>
      </c>
      <c r="C752" s="74" t="str">
        <f>IF('DATA ENTRY'!C753="","",'DATA ENTRY'!C753)</f>
        <v/>
      </c>
      <c r="D752" s="74" t="str">
        <f>IF('DATA ENTRY'!E753="","",'DATA ENTRY'!E753)</f>
        <v/>
      </c>
      <c r="E752" s="22" t="str">
        <f>IF('DATA ENTRY'!G753="","",'DATA ENTRY'!G753)</f>
        <v/>
      </c>
      <c r="F752" s="22" t="str">
        <f>IF('DATA ENTRY'!F753="","",'DATA ENTRY'!F753)</f>
        <v/>
      </c>
      <c r="G752" s="148" t="str">
        <f>IF('DATA ENTRY'!H753="","",'DATA ENTRY'!H753)</f>
        <v/>
      </c>
      <c r="H752" s="148" t="str">
        <f>IF('DATA ENTRY'!I753="","",'DATA ENTRY'!I753)</f>
        <v/>
      </c>
      <c r="I752" s="22" t="str">
        <f>IF('DATA ENTRY'!N753="","",'DATA ENTRY'!N753)</f>
        <v/>
      </c>
      <c r="J752" s="147" t="str">
        <f>IF('DATA ENTRY'!O753="","",'DATA ENTRY'!O753)</f>
        <v/>
      </c>
      <c r="K752" s="22" t="str">
        <f>IF('DATA ENTRY'!P753="","",'DATA ENTRY'!P753)</f>
        <v/>
      </c>
      <c r="L752" s="147" t="str">
        <f>IF('DATA ENTRY'!Q753="","",'DATA ENTRY'!Q753)</f>
        <v/>
      </c>
      <c r="M752" s="22" t="str">
        <f>IF('DATA ENTRY'!R753="","",'DATA ENTRY'!R753)</f>
        <v/>
      </c>
      <c r="N752" s="147" t="str">
        <f>IF('DATA ENTRY'!S753="","",'DATA ENTRY'!S753)</f>
        <v/>
      </c>
      <c r="O752" s="147" t="str">
        <f t="shared" si="11"/>
        <v/>
      </c>
      <c r="P752" s="74" t="str">
        <f>IF('DATA ENTRY'!T753="","",'DATA ENTRY'!T753)</f>
        <v/>
      </c>
      <c r="Q752" s="74" t="str">
        <f>IF('DATA ENTRY'!U753="","",'DATA ENTRY'!U753)</f>
        <v/>
      </c>
      <c r="R752" s="22" t="str">
        <f>IF('DATA ENTRY'!W753="","",'DATA ENTRY'!W753)</f>
        <v/>
      </c>
      <c r="S752" s="22" t="str">
        <f>IF('DATA ENTRY'!X753="","",'DATA ENTRY'!X753)</f>
        <v/>
      </c>
      <c r="T752" s="22" t="str">
        <f>IF('DATA ENTRY'!AA753="","",'DATA ENTRY'!AA753)</f>
        <v/>
      </c>
      <c r="U752" s="22" t="str">
        <f>IF(O752="","",SUMPRODUCT(--(D752=$D$5:$D$1071),--(F752=$F$5:$F$1071),--(E752=$E$5:$E$1071),--(O752&lt;$O$5:$O$1071))+COUNTIF($O$5:O752,O752))</f>
        <v/>
      </c>
    </row>
    <row r="753" spans="1:21">
      <c r="A753" s="22" t="str">
        <f>IF(AND(H753="",D753="",F753="",G753="",I753="",J753=""),"",SUBTOTAL(3,$B$5:B753))</f>
        <v/>
      </c>
      <c r="B753" s="74" t="str">
        <f>IF('DATA ENTRY'!B754="","",'DATA ENTRY'!B754)</f>
        <v/>
      </c>
      <c r="C753" s="74" t="str">
        <f>IF('DATA ENTRY'!C754="","",'DATA ENTRY'!C754)</f>
        <v/>
      </c>
      <c r="D753" s="74" t="str">
        <f>IF('DATA ENTRY'!E754="","",'DATA ENTRY'!E754)</f>
        <v/>
      </c>
      <c r="E753" s="22" t="str">
        <f>IF('DATA ENTRY'!G754="","",'DATA ENTRY'!G754)</f>
        <v/>
      </c>
      <c r="F753" s="22" t="str">
        <f>IF('DATA ENTRY'!F754="","",'DATA ENTRY'!F754)</f>
        <v/>
      </c>
      <c r="G753" s="148" t="str">
        <f>IF('DATA ENTRY'!H754="","",'DATA ENTRY'!H754)</f>
        <v/>
      </c>
      <c r="H753" s="148" t="str">
        <f>IF('DATA ENTRY'!I754="","",'DATA ENTRY'!I754)</f>
        <v/>
      </c>
      <c r="I753" s="22" t="str">
        <f>IF('DATA ENTRY'!N754="","",'DATA ENTRY'!N754)</f>
        <v/>
      </c>
      <c r="J753" s="147" t="str">
        <f>IF('DATA ENTRY'!O754="","",'DATA ENTRY'!O754)</f>
        <v/>
      </c>
      <c r="K753" s="22" t="str">
        <f>IF('DATA ENTRY'!P754="","",'DATA ENTRY'!P754)</f>
        <v/>
      </c>
      <c r="L753" s="147" t="str">
        <f>IF('DATA ENTRY'!Q754="","",'DATA ENTRY'!Q754)</f>
        <v/>
      </c>
      <c r="M753" s="22" t="str">
        <f>IF('DATA ENTRY'!R754="","",'DATA ENTRY'!R754)</f>
        <v/>
      </c>
      <c r="N753" s="147" t="str">
        <f>IF('DATA ENTRY'!S754="","",'DATA ENTRY'!S754)</f>
        <v/>
      </c>
      <c r="O753" s="147" t="str">
        <f t="shared" si="11"/>
        <v/>
      </c>
      <c r="P753" s="74" t="str">
        <f>IF('DATA ENTRY'!T754="","",'DATA ENTRY'!T754)</f>
        <v/>
      </c>
      <c r="Q753" s="74" t="str">
        <f>IF('DATA ENTRY'!U754="","",'DATA ENTRY'!U754)</f>
        <v/>
      </c>
      <c r="R753" s="22" t="str">
        <f>IF('DATA ENTRY'!W754="","",'DATA ENTRY'!W754)</f>
        <v/>
      </c>
      <c r="S753" s="22" t="str">
        <f>IF('DATA ENTRY'!X754="","",'DATA ENTRY'!X754)</f>
        <v/>
      </c>
      <c r="T753" s="22" t="str">
        <f>IF('DATA ENTRY'!AA754="","",'DATA ENTRY'!AA754)</f>
        <v/>
      </c>
      <c r="U753" s="22" t="str">
        <f>IF(O753="","",SUMPRODUCT(--(D753=$D$5:$D$1071),--(F753=$F$5:$F$1071),--(E753=$E$5:$E$1071),--(O753&lt;$O$5:$O$1071))+COUNTIF($O$5:O753,O753))</f>
        <v/>
      </c>
    </row>
    <row r="754" spans="1:21">
      <c r="A754" s="22" t="str">
        <f>IF(AND(H754="",D754="",F754="",G754="",I754="",J754=""),"",SUBTOTAL(3,$B$5:B754))</f>
        <v/>
      </c>
      <c r="B754" s="74" t="str">
        <f>IF('DATA ENTRY'!B755="","",'DATA ENTRY'!B755)</f>
        <v/>
      </c>
      <c r="C754" s="74" t="str">
        <f>IF('DATA ENTRY'!C755="","",'DATA ENTRY'!C755)</f>
        <v/>
      </c>
      <c r="D754" s="74" t="str">
        <f>IF('DATA ENTRY'!E755="","",'DATA ENTRY'!E755)</f>
        <v/>
      </c>
      <c r="E754" s="22" t="str">
        <f>IF('DATA ENTRY'!G755="","",'DATA ENTRY'!G755)</f>
        <v/>
      </c>
      <c r="F754" s="22" t="str">
        <f>IF('DATA ENTRY'!F755="","",'DATA ENTRY'!F755)</f>
        <v/>
      </c>
      <c r="G754" s="148" t="str">
        <f>IF('DATA ENTRY'!H755="","",'DATA ENTRY'!H755)</f>
        <v/>
      </c>
      <c r="H754" s="148" t="str">
        <f>IF('DATA ENTRY'!I755="","",'DATA ENTRY'!I755)</f>
        <v/>
      </c>
      <c r="I754" s="22" t="str">
        <f>IF('DATA ENTRY'!N755="","",'DATA ENTRY'!N755)</f>
        <v/>
      </c>
      <c r="J754" s="147" t="str">
        <f>IF('DATA ENTRY'!O755="","",'DATA ENTRY'!O755)</f>
        <v/>
      </c>
      <c r="K754" s="22" t="str">
        <f>IF('DATA ENTRY'!P755="","",'DATA ENTRY'!P755)</f>
        <v/>
      </c>
      <c r="L754" s="147" t="str">
        <f>IF('DATA ENTRY'!Q755="","",'DATA ENTRY'!Q755)</f>
        <v/>
      </c>
      <c r="M754" s="22" t="str">
        <f>IF('DATA ENTRY'!R755="","",'DATA ENTRY'!R755)</f>
        <v/>
      </c>
      <c r="N754" s="147" t="str">
        <f>IF('DATA ENTRY'!S755="","",'DATA ENTRY'!S755)</f>
        <v/>
      </c>
      <c r="O754" s="147" t="str">
        <f t="shared" si="11"/>
        <v/>
      </c>
      <c r="P754" s="74" t="str">
        <f>IF('DATA ENTRY'!T755="","",'DATA ENTRY'!T755)</f>
        <v/>
      </c>
      <c r="Q754" s="74" t="str">
        <f>IF('DATA ENTRY'!U755="","",'DATA ENTRY'!U755)</f>
        <v/>
      </c>
      <c r="R754" s="22" t="str">
        <f>IF('DATA ENTRY'!W755="","",'DATA ENTRY'!W755)</f>
        <v/>
      </c>
      <c r="S754" s="22" t="str">
        <f>IF('DATA ENTRY'!X755="","",'DATA ENTRY'!X755)</f>
        <v/>
      </c>
      <c r="T754" s="22" t="str">
        <f>IF('DATA ENTRY'!AA755="","",'DATA ENTRY'!AA755)</f>
        <v/>
      </c>
      <c r="U754" s="22" t="str">
        <f>IF(O754="","",SUMPRODUCT(--(D754=$D$5:$D$1071),--(F754=$F$5:$F$1071),--(E754=$E$5:$E$1071),--(O754&lt;$O$5:$O$1071))+COUNTIF($O$5:O754,O754))</f>
        <v/>
      </c>
    </row>
    <row r="755" spans="1:21">
      <c r="A755" s="22" t="str">
        <f>IF(AND(H755="",D755="",F755="",G755="",I755="",J755=""),"",SUBTOTAL(3,$B$5:B755))</f>
        <v/>
      </c>
      <c r="B755" s="74" t="str">
        <f>IF('DATA ENTRY'!B756="","",'DATA ENTRY'!B756)</f>
        <v/>
      </c>
      <c r="C755" s="74" t="str">
        <f>IF('DATA ENTRY'!C756="","",'DATA ENTRY'!C756)</f>
        <v/>
      </c>
      <c r="D755" s="74" t="str">
        <f>IF('DATA ENTRY'!E756="","",'DATA ENTRY'!E756)</f>
        <v/>
      </c>
      <c r="E755" s="22" t="str">
        <f>IF('DATA ENTRY'!G756="","",'DATA ENTRY'!G756)</f>
        <v/>
      </c>
      <c r="F755" s="22" t="str">
        <f>IF('DATA ENTRY'!F756="","",'DATA ENTRY'!F756)</f>
        <v/>
      </c>
      <c r="G755" s="148" t="str">
        <f>IF('DATA ENTRY'!H756="","",'DATA ENTRY'!H756)</f>
        <v/>
      </c>
      <c r="H755" s="148" t="str">
        <f>IF('DATA ENTRY'!I756="","",'DATA ENTRY'!I756)</f>
        <v/>
      </c>
      <c r="I755" s="22" t="str">
        <f>IF('DATA ENTRY'!N756="","",'DATA ENTRY'!N756)</f>
        <v/>
      </c>
      <c r="J755" s="147" t="str">
        <f>IF('DATA ENTRY'!O756="","",'DATA ENTRY'!O756)</f>
        <v/>
      </c>
      <c r="K755" s="22" t="str">
        <f>IF('DATA ENTRY'!P756="","",'DATA ENTRY'!P756)</f>
        <v/>
      </c>
      <c r="L755" s="147" t="str">
        <f>IF('DATA ENTRY'!Q756="","",'DATA ENTRY'!Q756)</f>
        <v/>
      </c>
      <c r="M755" s="22" t="str">
        <f>IF('DATA ENTRY'!R756="","",'DATA ENTRY'!R756)</f>
        <v/>
      </c>
      <c r="N755" s="147" t="str">
        <f>IF('DATA ENTRY'!S756="","",'DATA ENTRY'!S756)</f>
        <v/>
      </c>
      <c r="O755" s="147" t="str">
        <f t="shared" si="11"/>
        <v/>
      </c>
      <c r="P755" s="74" t="str">
        <f>IF('DATA ENTRY'!T756="","",'DATA ENTRY'!T756)</f>
        <v/>
      </c>
      <c r="Q755" s="74" t="str">
        <f>IF('DATA ENTRY'!U756="","",'DATA ENTRY'!U756)</f>
        <v/>
      </c>
      <c r="R755" s="22" t="str">
        <f>IF('DATA ENTRY'!W756="","",'DATA ENTRY'!W756)</f>
        <v/>
      </c>
      <c r="S755" s="22" t="str">
        <f>IF('DATA ENTRY'!X756="","",'DATA ENTRY'!X756)</f>
        <v/>
      </c>
      <c r="T755" s="22" t="str">
        <f>IF('DATA ENTRY'!AA756="","",'DATA ENTRY'!AA756)</f>
        <v/>
      </c>
      <c r="U755" s="22" t="str">
        <f>IF(O755="","",SUMPRODUCT(--(D755=$D$5:$D$1071),--(F755=$F$5:$F$1071),--(E755=$E$5:$E$1071),--(O755&lt;$O$5:$O$1071))+COUNTIF($O$5:O755,O755))</f>
        <v/>
      </c>
    </row>
    <row r="756" spans="1:21">
      <c r="A756" s="22" t="str">
        <f>IF(AND(H756="",D756="",F756="",G756="",I756="",J756=""),"",SUBTOTAL(3,$B$5:B756))</f>
        <v/>
      </c>
      <c r="B756" s="74" t="str">
        <f>IF('DATA ENTRY'!B757="","",'DATA ENTRY'!B757)</f>
        <v/>
      </c>
      <c r="C756" s="74" t="str">
        <f>IF('DATA ENTRY'!C757="","",'DATA ENTRY'!C757)</f>
        <v/>
      </c>
      <c r="D756" s="74" t="str">
        <f>IF('DATA ENTRY'!E757="","",'DATA ENTRY'!E757)</f>
        <v/>
      </c>
      <c r="E756" s="22" t="str">
        <f>IF('DATA ENTRY'!G757="","",'DATA ENTRY'!G757)</f>
        <v/>
      </c>
      <c r="F756" s="22" t="str">
        <f>IF('DATA ENTRY'!F757="","",'DATA ENTRY'!F757)</f>
        <v/>
      </c>
      <c r="G756" s="148" t="str">
        <f>IF('DATA ENTRY'!H757="","",'DATA ENTRY'!H757)</f>
        <v/>
      </c>
      <c r="H756" s="148" t="str">
        <f>IF('DATA ENTRY'!I757="","",'DATA ENTRY'!I757)</f>
        <v/>
      </c>
      <c r="I756" s="22" t="str">
        <f>IF('DATA ENTRY'!N757="","",'DATA ENTRY'!N757)</f>
        <v/>
      </c>
      <c r="J756" s="147" t="str">
        <f>IF('DATA ENTRY'!O757="","",'DATA ENTRY'!O757)</f>
        <v/>
      </c>
      <c r="K756" s="22" t="str">
        <f>IF('DATA ENTRY'!P757="","",'DATA ENTRY'!P757)</f>
        <v/>
      </c>
      <c r="L756" s="147" t="str">
        <f>IF('DATA ENTRY'!Q757="","",'DATA ENTRY'!Q757)</f>
        <v/>
      </c>
      <c r="M756" s="22" t="str">
        <f>IF('DATA ENTRY'!R757="","",'DATA ENTRY'!R757)</f>
        <v/>
      </c>
      <c r="N756" s="147" t="str">
        <f>IF('DATA ENTRY'!S757="","",'DATA ENTRY'!S757)</f>
        <v/>
      </c>
      <c r="O756" s="147" t="str">
        <f t="shared" si="11"/>
        <v/>
      </c>
      <c r="P756" s="74" t="str">
        <f>IF('DATA ENTRY'!T757="","",'DATA ENTRY'!T757)</f>
        <v/>
      </c>
      <c r="Q756" s="74" t="str">
        <f>IF('DATA ENTRY'!U757="","",'DATA ENTRY'!U757)</f>
        <v/>
      </c>
      <c r="R756" s="22" t="str">
        <f>IF('DATA ENTRY'!W757="","",'DATA ENTRY'!W757)</f>
        <v/>
      </c>
      <c r="S756" s="22" t="str">
        <f>IF('DATA ENTRY'!X757="","",'DATA ENTRY'!X757)</f>
        <v/>
      </c>
      <c r="T756" s="22" t="str">
        <f>IF('DATA ENTRY'!AA757="","",'DATA ENTRY'!AA757)</f>
        <v/>
      </c>
      <c r="U756" s="22" t="str">
        <f>IF(O756="","",SUMPRODUCT(--(D756=$D$5:$D$1071),--(F756=$F$5:$F$1071),--(E756=$E$5:$E$1071),--(O756&lt;$O$5:$O$1071))+COUNTIF($O$5:O756,O756))</f>
        <v/>
      </c>
    </row>
    <row r="757" spans="1:21">
      <c r="A757" s="22" t="str">
        <f>IF(AND(H757="",D757="",F757="",G757="",I757="",J757=""),"",SUBTOTAL(3,$B$5:B757))</f>
        <v/>
      </c>
      <c r="B757" s="74" t="str">
        <f>IF('DATA ENTRY'!B758="","",'DATA ENTRY'!B758)</f>
        <v/>
      </c>
      <c r="C757" s="74" t="str">
        <f>IF('DATA ENTRY'!C758="","",'DATA ENTRY'!C758)</f>
        <v/>
      </c>
      <c r="D757" s="74" t="str">
        <f>IF('DATA ENTRY'!E758="","",'DATA ENTRY'!E758)</f>
        <v/>
      </c>
      <c r="E757" s="22" t="str">
        <f>IF('DATA ENTRY'!G758="","",'DATA ENTRY'!G758)</f>
        <v/>
      </c>
      <c r="F757" s="22" t="str">
        <f>IF('DATA ENTRY'!F758="","",'DATA ENTRY'!F758)</f>
        <v/>
      </c>
      <c r="G757" s="148" t="str">
        <f>IF('DATA ENTRY'!H758="","",'DATA ENTRY'!H758)</f>
        <v/>
      </c>
      <c r="H757" s="148" t="str">
        <f>IF('DATA ENTRY'!I758="","",'DATA ENTRY'!I758)</f>
        <v/>
      </c>
      <c r="I757" s="22" t="str">
        <f>IF('DATA ENTRY'!N758="","",'DATA ENTRY'!N758)</f>
        <v/>
      </c>
      <c r="J757" s="147" t="str">
        <f>IF('DATA ENTRY'!O758="","",'DATA ENTRY'!O758)</f>
        <v/>
      </c>
      <c r="K757" s="22" t="str">
        <f>IF('DATA ENTRY'!P758="","",'DATA ENTRY'!P758)</f>
        <v/>
      </c>
      <c r="L757" s="147" t="str">
        <f>IF('DATA ENTRY'!Q758="","",'DATA ENTRY'!Q758)</f>
        <v/>
      </c>
      <c r="M757" s="22" t="str">
        <f>IF('DATA ENTRY'!R758="","",'DATA ENTRY'!R758)</f>
        <v/>
      </c>
      <c r="N757" s="147" t="str">
        <f>IF('DATA ENTRY'!S758="","",'DATA ENTRY'!S758)</f>
        <v/>
      </c>
      <c r="O757" s="147" t="str">
        <f t="shared" si="11"/>
        <v/>
      </c>
      <c r="P757" s="74" t="str">
        <f>IF('DATA ENTRY'!T758="","",'DATA ENTRY'!T758)</f>
        <v/>
      </c>
      <c r="Q757" s="74" t="str">
        <f>IF('DATA ENTRY'!U758="","",'DATA ENTRY'!U758)</f>
        <v/>
      </c>
      <c r="R757" s="22" t="str">
        <f>IF('DATA ENTRY'!W758="","",'DATA ENTRY'!W758)</f>
        <v/>
      </c>
      <c r="S757" s="22" t="str">
        <f>IF('DATA ENTRY'!X758="","",'DATA ENTRY'!X758)</f>
        <v/>
      </c>
      <c r="T757" s="22" t="str">
        <f>IF('DATA ENTRY'!AA758="","",'DATA ENTRY'!AA758)</f>
        <v/>
      </c>
      <c r="U757" s="22" t="str">
        <f>IF(O757="","",SUMPRODUCT(--(D757=$D$5:$D$1071),--(F757=$F$5:$F$1071),--(E757=$E$5:$E$1071),--(O757&lt;$O$5:$O$1071))+COUNTIF($O$5:O757,O757))</f>
        <v/>
      </c>
    </row>
    <row r="758" spans="1:21">
      <c r="A758" s="22" t="str">
        <f>IF(AND(H758="",D758="",F758="",G758="",I758="",J758=""),"",SUBTOTAL(3,$B$5:B758))</f>
        <v/>
      </c>
      <c r="B758" s="74" t="str">
        <f>IF('DATA ENTRY'!B759="","",'DATA ENTRY'!B759)</f>
        <v/>
      </c>
      <c r="C758" s="74" t="str">
        <f>IF('DATA ENTRY'!C759="","",'DATA ENTRY'!C759)</f>
        <v/>
      </c>
      <c r="D758" s="74" t="str">
        <f>IF('DATA ENTRY'!E759="","",'DATA ENTRY'!E759)</f>
        <v/>
      </c>
      <c r="E758" s="22" t="str">
        <f>IF('DATA ENTRY'!G759="","",'DATA ENTRY'!G759)</f>
        <v/>
      </c>
      <c r="F758" s="22" t="str">
        <f>IF('DATA ENTRY'!F759="","",'DATA ENTRY'!F759)</f>
        <v/>
      </c>
      <c r="G758" s="148" t="str">
        <f>IF('DATA ENTRY'!H759="","",'DATA ENTRY'!H759)</f>
        <v/>
      </c>
      <c r="H758" s="148" t="str">
        <f>IF('DATA ENTRY'!I759="","",'DATA ENTRY'!I759)</f>
        <v/>
      </c>
      <c r="I758" s="22" t="str">
        <f>IF('DATA ENTRY'!N759="","",'DATA ENTRY'!N759)</f>
        <v/>
      </c>
      <c r="J758" s="147" t="str">
        <f>IF('DATA ENTRY'!O759="","",'DATA ENTRY'!O759)</f>
        <v/>
      </c>
      <c r="K758" s="22" t="str">
        <f>IF('DATA ENTRY'!P759="","",'DATA ENTRY'!P759)</f>
        <v/>
      </c>
      <c r="L758" s="147" t="str">
        <f>IF('DATA ENTRY'!Q759="","",'DATA ENTRY'!Q759)</f>
        <v/>
      </c>
      <c r="M758" s="22" t="str">
        <f>IF('DATA ENTRY'!R759="","",'DATA ENTRY'!R759)</f>
        <v/>
      </c>
      <c r="N758" s="147" t="str">
        <f>IF('DATA ENTRY'!S759="","",'DATA ENTRY'!S759)</f>
        <v/>
      </c>
      <c r="O758" s="147" t="str">
        <f t="shared" si="11"/>
        <v/>
      </c>
      <c r="P758" s="74" t="str">
        <f>IF('DATA ENTRY'!T759="","",'DATA ENTRY'!T759)</f>
        <v/>
      </c>
      <c r="Q758" s="74" t="str">
        <f>IF('DATA ENTRY'!U759="","",'DATA ENTRY'!U759)</f>
        <v/>
      </c>
      <c r="R758" s="22" t="str">
        <f>IF('DATA ENTRY'!W759="","",'DATA ENTRY'!W759)</f>
        <v/>
      </c>
      <c r="S758" s="22" t="str">
        <f>IF('DATA ENTRY'!X759="","",'DATA ENTRY'!X759)</f>
        <v/>
      </c>
      <c r="T758" s="22" t="str">
        <f>IF('DATA ENTRY'!AA759="","",'DATA ENTRY'!AA759)</f>
        <v/>
      </c>
      <c r="U758" s="22" t="str">
        <f>IF(O758="","",SUMPRODUCT(--(D758=$D$5:$D$1071),--(F758=$F$5:$F$1071),--(E758=$E$5:$E$1071),--(O758&lt;$O$5:$O$1071))+COUNTIF($O$5:O758,O758))</f>
        <v/>
      </c>
    </row>
    <row r="759" spans="1:21">
      <c r="A759" s="22" t="str">
        <f>IF(AND(H759="",D759="",F759="",G759="",I759="",J759=""),"",SUBTOTAL(3,$B$5:B759))</f>
        <v/>
      </c>
      <c r="B759" s="74" t="str">
        <f>IF('DATA ENTRY'!B760="","",'DATA ENTRY'!B760)</f>
        <v/>
      </c>
      <c r="C759" s="74" t="str">
        <f>IF('DATA ENTRY'!C760="","",'DATA ENTRY'!C760)</f>
        <v/>
      </c>
      <c r="D759" s="74" t="str">
        <f>IF('DATA ENTRY'!E760="","",'DATA ENTRY'!E760)</f>
        <v/>
      </c>
      <c r="E759" s="22" t="str">
        <f>IF('DATA ENTRY'!G760="","",'DATA ENTRY'!G760)</f>
        <v/>
      </c>
      <c r="F759" s="22" t="str">
        <f>IF('DATA ENTRY'!F760="","",'DATA ENTRY'!F760)</f>
        <v/>
      </c>
      <c r="G759" s="148" t="str">
        <f>IF('DATA ENTRY'!H760="","",'DATA ENTRY'!H760)</f>
        <v/>
      </c>
      <c r="H759" s="148" t="str">
        <f>IF('DATA ENTRY'!I760="","",'DATA ENTRY'!I760)</f>
        <v/>
      </c>
      <c r="I759" s="22" t="str">
        <f>IF('DATA ENTRY'!N760="","",'DATA ENTRY'!N760)</f>
        <v/>
      </c>
      <c r="J759" s="147" t="str">
        <f>IF('DATA ENTRY'!O760="","",'DATA ENTRY'!O760)</f>
        <v/>
      </c>
      <c r="K759" s="22" t="str">
        <f>IF('DATA ENTRY'!P760="","",'DATA ENTRY'!P760)</f>
        <v/>
      </c>
      <c r="L759" s="147" t="str">
        <f>IF('DATA ENTRY'!Q760="","",'DATA ENTRY'!Q760)</f>
        <v/>
      </c>
      <c r="M759" s="22" t="str">
        <f>IF('DATA ENTRY'!R760="","",'DATA ENTRY'!R760)</f>
        <v/>
      </c>
      <c r="N759" s="147" t="str">
        <f>IF('DATA ENTRY'!S760="","",'DATA ENTRY'!S760)</f>
        <v/>
      </c>
      <c r="O759" s="147" t="str">
        <f t="shared" si="11"/>
        <v/>
      </c>
      <c r="P759" s="74" t="str">
        <f>IF('DATA ENTRY'!T760="","",'DATA ENTRY'!T760)</f>
        <v/>
      </c>
      <c r="Q759" s="74" t="str">
        <f>IF('DATA ENTRY'!U760="","",'DATA ENTRY'!U760)</f>
        <v/>
      </c>
      <c r="R759" s="22" t="str">
        <f>IF('DATA ENTRY'!W760="","",'DATA ENTRY'!W760)</f>
        <v/>
      </c>
      <c r="S759" s="22" t="str">
        <f>IF('DATA ENTRY'!X760="","",'DATA ENTRY'!X760)</f>
        <v/>
      </c>
      <c r="T759" s="22" t="str">
        <f>IF('DATA ENTRY'!AA760="","",'DATA ENTRY'!AA760)</f>
        <v/>
      </c>
      <c r="U759" s="22" t="str">
        <f>IF(O759="","",SUMPRODUCT(--(D759=$D$5:$D$1071),--(F759=$F$5:$F$1071),--(E759=$E$5:$E$1071),--(O759&lt;$O$5:$O$1071))+COUNTIF($O$5:O759,O759))</f>
        <v/>
      </c>
    </row>
    <row r="760" spans="1:21">
      <c r="A760" s="22" t="str">
        <f>IF(AND(H760="",D760="",F760="",G760="",I760="",J760=""),"",SUBTOTAL(3,$B$5:B760))</f>
        <v/>
      </c>
      <c r="B760" s="74" t="str">
        <f>IF('DATA ENTRY'!B761="","",'DATA ENTRY'!B761)</f>
        <v/>
      </c>
      <c r="C760" s="74" t="str">
        <f>IF('DATA ENTRY'!C761="","",'DATA ENTRY'!C761)</f>
        <v/>
      </c>
      <c r="D760" s="74" t="str">
        <f>IF('DATA ENTRY'!E761="","",'DATA ENTRY'!E761)</f>
        <v/>
      </c>
      <c r="E760" s="22" t="str">
        <f>IF('DATA ENTRY'!G761="","",'DATA ENTRY'!G761)</f>
        <v/>
      </c>
      <c r="F760" s="22" t="str">
        <f>IF('DATA ENTRY'!F761="","",'DATA ENTRY'!F761)</f>
        <v/>
      </c>
      <c r="G760" s="148" t="str">
        <f>IF('DATA ENTRY'!H761="","",'DATA ENTRY'!H761)</f>
        <v/>
      </c>
      <c r="H760" s="148" t="str">
        <f>IF('DATA ENTRY'!I761="","",'DATA ENTRY'!I761)</f>
        <v/>
      </c>
      <c r="I760" s="22" t="str">
        <f>IF('DATA ENTRY'!N761="","",'DATA ENTRY'!N761)</f>
        <v/>
      </c>
      <c r="J760" s="147" t="str">
        <f>IF('DATA ENTRY'!O761="","",'DATA ENTRY'!O761)</f>
        <v/>
      </c>
      <c r="K760" s="22" t="str">
        <f>IF('DATA ENTRY'!P761="","",'DATA ENTRY'!P761)</f>
        <v/>
      </c>
      <c r="L760" s="147" t="str">
        <f>IF('DATA ENTRY'!Q761="","",'DATA ENTRY'!Q761)</f>
        <v/>
      </c>
      <c r="M760" s="22" t="str">
        <f>IF('DATA ENTRY'!R761="","",'DATA ENTRY'!R761)</f>
        <v/>
      </c>
      <c r="N760" s="147" t="str">
        <f>IF('DATA ENTRY'!S761="","",'DATA ENTRY'!S761)</f>
        <v/>
      </c>
      <c r="O760" s="147" t="str">
        <f t="shared" si="11"/>
        <v/>
      </c>
      <c r="P760" s="74" t="str">
        <f>IF('DATA ENTRY'!T761="","",'DATA ENTRY'!T761)</f>
        <v/>
      </c>
      <c r="Q760" s="74" t="str">
        <f>IF('DATA ENTRY'!U761="","",'DATA ENTRY'!U761)</f>
        <v/>
      </c>
      <c r="R760" s="22" t="str">
        <f>IF('DATA ENTRY'!W761="","",'DATA ENTRY'!W761)</f>
        <v/>
      </c>
      <c r="S760" s="22" t="str">
        <f>IF('DATA ENTRY'!X761="","",'DATA ENTRY'!X761)</f>
        <v/>
      </c>
      <c r="T760" s="22" t="str">
        <f>IF('DATA ENTRY'!AA761="","",'DATA ENTRY'!AA761)</f>
        <v/>
      </c>
      <c r="U760" s="22" t="str">
        <f>IF(O760="","",SUMPRODUCT(--(D760=$D$5:$D$1071),--(F760=$F$5:$F$1071),--(E760=$E$5:$E$1071),--(O760&lt;$O$5:$O$1071))+COUNTIF($O$5:O760,O760))</f>
        <v/>
      </c>
    </row>
    <row r="761" spans="1:21">
      <c r="A761" s="22" t="str">
        <f>IF(AND(H761="",D761="",F761="",G761="",I761="",J761=""),"",SUBTOTAL(3,$B$5:B761))</f>
        <v/>
      </c>
      <c r="B761" s="74" t="str">
        <f>IF('DATA ENTRY'!B762="","",'DATA ENTRY'!B762)</f>
        <v/>
      </c>
      <c r="C761" s="74" t="str">
        <f>IF('DATA ENTRY'!C762="","",'DATA ENTRY'!C762)</f>
        <v/>
      </c>
      <c r="D761" s="74" t="str">
        <f>IF('DATA ENTRY'!E762="","",'DATA ENTRY'!E762)</f>
        <v/>
      </c>
      <c r="E761" s="22" t="str">
        <f>IF('DATA ENTRY'!G762="","",'DATA ENTRY'!G762)</f>
        <v/>
      </c>
      <c r="F761" s="22" t="str">
        <f>IF('DATA ENTRY'!F762="","",'DATA ENTRY'!F762)</f>
        <v/>
      </c>
      <c r="G761" s="148" t="str">
        <f>IF('DATA ENTRY'!H762="","",'DATA ENTRY'!H762)</f>
        <v/>
      </c>
      <c r="H761" s="148" t="str">
        <f>IF('DATA ENTRY'!I762="","",'DATA ENTRY'!I762)</f>
        <v/>
      </c>
      <c r="I761" s="22" t="str">
        <f>IF('DATA ENTRY'!N762="","",'DATA ENTRY'!N762)</f>
        <v/>
      </c>
      <c r="J761" s="147" t="str">
        <f>IF('DATA ENTRY'!O762="","",'DATA ENTRY'!O762)</f>
        <v/>
      </c>
      <c r="K761" s="22" t="str">
        <f>IF('DATA ENTRY'!P762="","",'DATA ENTRY'!P762)</f>
        <v/>
      </c>
      <c r="L761" s="147" t="str">
        <f>IF('DATA ENTRY'!Q762="","",'DATA ENTRY'!Q762)</f>
        <v/>
      </c>
      <c r="M761" s="22" t="str">
        <f>IF('DATA ENTRY'!R762="","",'DATA ENTRY'!R762)</f>
        <v/>
      </c>
      <c r="N761" s="147" t="str">
        <f>IF('DATA ENTRY'!S762="","",'DATA ENTRY'!S762)</f>
        <v/>
      </c>
      <c r="O761" s="147" t="str">
        <f t="shared" si="11"/>
        <v/>
      </c>
      <c r="P761" s="74" t="str">
        <f>IF('DATA ENTRY'!T762="","",'DATA ENTRY'!T762)</f>
        <v/>
      </c>
      <c r="Q761" s="74" t="str">
        <f>IF('DATA ENTRY'!U762="","",'DATA ENTRY'!U762)</f>
        <v/>
      </c>
      <c r="R761" s="22" t="str">
        <f>IF('DATA ENTRY'!W762="","",'DATA ENTRY'!W762)</f>
        <v/>
      </c>
      <c r="S761" s="22" t="str">
        <f>IF('DATA ENTRY'!X762="","",'DATA ENTRY'!X762)</f>
        <v/>
      </c>
      <c r="T761" s="22" t="str">
        <f>IF('DATA ENTRY'!AA762="","",'DATA ENTRY'!AA762)</f>
        <v/>
      </c>
      <c r="U761" s="22" t="str">
        <f>IF(O761="","",SUMPRODUCT(--(D761=$D$5:$D$1071),--(F761=$F$5:$F$1071),--(E761=$E$5:$E$1071),--(O761&lt;$O$5:$O$1071))+COUNTIF($O$5:O761,O761))</f>
        <v/>
      </c>
    </row>
    <row r="762" spans="1:21">
      <c r="A762" s="22" t="str">
        <f>IF(AND(H762="",D762="",F762="",G762="",I762="",J762=""),"",SUBTOTAL(3,$B$5:B762))</f>
        <v/>
      </c>
      <c r="B762" s="74" t="str">
        <f>IF('DATA ENTRY'!B763="","",'DATA ENTRY'!B763)</f>
        <v/>
      </c>
      <c r="C762" s="74" t="str">
        <f>IF('DATA ENTRY'!C763="","",'DATA ENTRY'!C763)</f>
        <v/>
      </c>
      <c r="D762" s="74" t="str">
        <f>IF('DATA ENTRY'!E763="","",'DATA ENTRY'!E763)</f>
        <v/>
      </c>
      <c r="E762" s="22" t="str">
        <f>IF('DATA ENTRY'!G763="","",'DATA ENTRY'!G763)</f>
        <v/>
      </c>
      <c r="F762" s="22" t="str">
        <f>IF('DATA ENTRY'!F763="","",'DATA ENTRY'!F763)</f>
        <v/>
      </c>
      <c r="G762" s="148" t="str">
        <f>IF('DATA ENTRY'!H763="","",'DATA ENTRY'!H763)</f>
        <v/>
      </c>
      <c r="H762" s="148" t="str">
        <f>IF('DATA ENTRY'!I763="","",'DATA ENTRY'!I763)</f>
        <v/>
      </c>
      <c r="I762" s="22" t="str">
        <f>IF('DATA ENTRY'!N763="","",'DATA ENTRY'!N763)</f>
        <v/>
      </c>
      <c r="J762" s="147" t="str">
        <f>IF('DATA ENTRY'!O763="","",'DATA ENTRY'!O763)</f>
        <v/>
      </c>
      <c r="K762" s="22" t="str">
        <f>IF('DATA ENTRY'!P763="","",'DATA ENTRY'!P763)</f>
        <v/>
      </c>
      <c r="L762" s="147" t="str">
        <f>IF('DATA ENTRY'!Q763="","",'DATA ENTRY'!Q763)</f>
        <v/>
      </c>
      <c r="M762" s="22" t="str">
        <f>IF('DATA ENTRY'!R763="","",'DATA ENTRY'!R763)</f>
        <v/>
      </c>
      <c r="N762" s="147" t="str">
        <f>IF('DATA ENTRY'!S763="","",'DATA ENTRY'!S763)</f>
        <v/>
      </c>
      <c r="O762" s="147" t="str">
        <f t="shared" si="11"/>
        <v/>
      </c>
      <c r="P762" s="74" t="str">
        <f>IF('DATA ENTRY'!T763="","",'DATA ENTRY'!T763)</f>
        <v/>
      </c>
      <c r="Q762" s="74" t="str">
        <f>IF('DATA ENTRY'!U763="","",'DATA ENTRY'!U763)</f>
        <v/>
      </c>
      <c r="R762" s="22" t="str">
        <f>IF('DATA ENTRY'!W763="","",'DATA ENTRY'!W763)</f>
        <v/>
      </c>
      <c r="S762" s="22" t="str">
        <f>IF('DATA ENTRY'!X763="","",'DATA ENTRY'!X763)</f>
        <v/>
      </c>
      <c r="T762" s="22" t="str">
        <f>IF('DATA ENTRY'!AA763="","",'DATA ENTRY'!AA763)</f>
        <v/>
      </c>
      <c r="U762" s="22" t="str">
        <f>IF(O762="","",SUMPRODUCT(--(D762=$D$5:$D$1071),--(F762=$F$5:$F$1071),--(E762=$E$5:$E$1071),--(O762&lt;$O$5:$O$1071))+COUNTIF($O$5:O762,O762))</f>
        <v/>
      </c>
    </row>
    <row r="763" spans="1:21">
      <c r="A763" s="22" t="str">
        <f>IF(AND(H763="",D763="",F763="",G763="",I763="",J763=""),"",SUBTOTAL(3,$B$5:B763))</f>
        <v/>
      </c>
      <c r="B763" s="74" t="str">
        <f>IF('DATA ENTRY'!B764="","",'DATA ENTRY'!B764)</f>
        <v/>
      </c>
      <c r="C763" s="74" t="str">
        <f>IF('DATA ENTRY'!C764="","",'DATA ENTRY'!C764)</f>
        <v/>
      </c>
      <c r="D763" s="74" t="str">
        <f>IF('DATA ENTRY'!E764="","",'DATA ENTRY'!E764)</f>
        <v/>
      </c>
      <c r="E763" s="22" t="str">
        <f>IF('DATA ENTRY'!G764="","",'DATA ENTRY'!G764)</f>
        <v/>
      </c>
      <c r="F763" s="22" t="str">
        <f>IF('DATA ENTRY'!F764="","",'DATA ENTRY'!F764)</f>
        <v/>
      </c>
      <c r="G763" s="148" t="str">
        <f>IF('DATA ENTRY'!H764="","",'DATA ENTRY'!H764)</f>
        <v/>
      </c>
      <c r="H763" s="148" t="str">
        <f>IF('DATA ENTRY'!I764="","",'DATA ENTRY'!I764)</f>
        <v/>
      </c>
      <c r="I763" s="22" t="str">
        <f>IF('DATA ENTRY'!N764="","",'DATA ENTRY'!N764)</f>
        <v/>
      </c>
      <c r="J763" s="147" t="str">
        <f>IF('DATA ENTRY'!O764="","",'DATA ENTRY'!O764)</f>
        <v/>
      </c>
      <c r="K763" s="22" t="str">
        <f>IF('DATA ENTRY'!P764="","",'DATA ENTRY'!P764)</f>
        <v/>
      </c>
      <c r="L763" s="147" t="str">
        <f>IF('DATA ENTRY'!Q764="","",'DATA ENTRY'!Q764)</f>
        <v/>
      </c>
      <c r="M763" s="22" t="str">
        <f>IF('DATA ENTRY'!R764="","",'DATA ENTRY'!R764)</f>
        <v/>
      </c>
      <c r="N763" s="147" t="str">
        <f>IF('DATA ENTRY'!S764="","",'DATA ENTRY'!S764)</f>
        <v/>
      </c>
      <c r="O763" s="147" t="str">
        <f t="shared" si="11"/>
        <v/>
      </c>
      <c r="P763" s="74" t="str">
        <f>IF('DATA ENTRY'!T764="","",'DATA ENTRY'!T764)</f>
        <v/>
      </c>
      <c r="Q763" s="74" t="str">
        <f>IF('DATA ENTRY'!U764="","",'DATA ENTRY'!U764)</f>
        <v/>
      </c>
      <c r="R763" s="22" t="str">
        <f>IF('DATA ENTRY'!W764="","",'DATA ENTRY'!W764)</f>
        <v/>
      </c>
      <c r="S763" s="22" t="str">
        <f>IF('DATA ENTRY'!X764="","",'DATA ENTRY'!X764)</f>
        <v/>
      </c>
      <c r="T763" s="22" t="str">
        <f>IF('DATA ENTRY'!AA764="","",'DATA ENTRY'!AA764)</f>
        <v/>
      </c>
      <c r="U763" s="22" t="str">
        <f>IF(O763="","",SUMPRODUCT(--(D763=$D$5:$D$1071),--(F763=$F$5:$F$1071),--(E763=$E$5:$E$1071),--(O763&lt;$O$5:$O$1071))+COUNTIF($O$5:O763,O763))</f>
        <v/>
      </c>
    </row>
    <row r="764" spans="1:21">
      <c r="A764" s="22" t="str">
        <f>IF(AND(H764="",D764="",F764="",G764="",I764="",J764=""),"",SUBTOTAL(3,$B$5:B764))</f>
        <v/>
      </c>
      <c r="B764" s="74" t="str">
        <f>IF('DATA ENTRY'!B765="","",'DATA ENTRY'!B765)</f>
        <v/>
      </c>
      <c r="C764" s="74" t="str">
        <f>IF('DATA ENTRY'!C765="","",'DATA ENTRY'!C765)</f>
        <v/>
      </c>
      <c r="D764" s="74" t="str">
        <f>IF('DATA ENTRY'!E765="","",'DATA ENTRY'!E765)</f>
        <v/>
      </c>
      <c r="E764" s="22" t="str">
        <f>IF('DATA ENTRY'!G765="","",'DATA ENTRY'!G765)</f>
        <v/>
      </c>
      <c r="F764" s="22" t="str">
        <f>IF('DATA ENTRY'!F765="","",'DATA ENTRY'!F765)</f>
        <v/>
      </c>
      <c r="G764" s="148" t="str">
        <f>IF('DATA ENTRY'!H765="","",'DATA ENTRY'!H765)</f>
        <v/>
      </c>
      <c r="H764" s="148" t="str">
        <f>IF('DATA ENTRY'!I765="","",'DATA ENTRY'!I765)</f>
        <v/>
      </c>
      <c r="I764" s="22" t="str">
        <f>IF('DATA ENTRY'!N765="","",'DATA ENTRY'!N765)</f>
        <v/>
      </c>
      <c r="J764" s="147" t="str">
        <f>IF('DATA ENTRY'!O765="","",'DATA ENTRY'!O765)</f>
        <v/>
      </c>
      <c r="K764" s="22" t="str">
        <f>IF('DATA ENTRY'!P765="","",'DATA ENTRY'!P765)</f>
        <v/>
      </c>
      <c r="L764" s="147" t="str">
        <f>IF('DATA ENTRY'!Q765="","",'DATA ENTRY'!Q765)</f>
        <v/>
      </c>
      <c r="M764" s="22" t="str">
        <f>IF('DATA ENTRY'!R765="","",'DATA ENTRY'!R765)</f>
        <v/>
      </c>
      <c r="N764" s="147" t="str">
        <f>IF('DATA ENTRY'!S765="","",'DATA ENTRY'!S765)</f>
        <v/>
      </c>
      <c r="O764" s="147" t="str">
        <f t="shared" si="11"/>
        <v/>
      </c>
      <c r="P764" s="74" t="str">
        <f>IF('DATA ENTRY'!T765="","",'DATA ENTRY'!T765)</f>
        <v/>
      </c>
      <c r="Q764" s="74" t="str">
        <f>IF('DATA ENTRY'!U765="","",'DATA ENTRY'!U765)</f>
        <v/>
      </c>
      <c r="R764" s="22" t="str">
        <f>IF('DATA ENTRY'!W765="","",'DATA ENTRY'!W765)</f>
        <v/>
      </c>
      <c r="S764" s="22" t="str">
        <f>IF('DATA ENTRY'!X765="","",'DATA ENTRY'!X765)</f>
        <v/>
      </c>
      <c r="T764" s="22" t="str">
        <f>IF('DATA ENTRY'!AA765="","",'DATA ENTRY'!AA765)</f>
        <v/>
      </c>
      <c r="U764" s="22" t="str">
        <f>IF(O764="","",SUMPRODUCT(--(D764=$D$5:$D$1071),--(F764=$F$5:$F$1071),--(E764=$E$5:$E$1071),--(O764&lt;$O$5:$O$1071))+COUNTIF($O$5:O764,O764))</f>
        <v/>
      </c>
    </row>
    <row r="765" spans="1:21">
      <c r="A765" s="22" t="str">
        <f>IF(AND(H765="",D765="",F765="",G765="",I765="",J765=""),"",SUBTOTAL(3,$B$5:B765))</f>
        <v/>
      </c>
      <c r="B765" s="74" t="str">
        <f>IF('DATA ENTRY'!B766="","",'DATA ENTRY'!B766)</f>
        <v/>
      </c>
      <c r="C765" s="74" t="str">
        <f>IF('DATA ENTRY'!C766="","",'DATA ENTRY'!C766)</f>
        <v/>
      </c>
      <c r="D765" s="74" t="str">
        <f>IF('DATA ENTRY'!E766="","",'DATA ENTRY'!E766)</f>
        <v/>
      </c>
      <c r="E765" s="22" t="str">
        <f>IF('DATA ENTRY'!G766="","",'DATA ENTRY'!G766)</f>
        <v/>
      </c>
      <c r="F765" s="22" t="str">
        <f>IF('DATA ENTRY'!F766="","",'DATA ENTRY'!F766)</f>
        <v/>
      </c>
      <c r="G765" s="148" t="str">
        <f>IF('DATA ENTRY'!H766="","",'DATA ENTRY'!H766)</f>
        <v/>
      </c>
      <c r="H765" s="148" t="str">
        <f>IF('DATA ENTRY'!I766="","",'DATA ENTRY'!I766)</f>
        <v/>
      </c>
      <c r="I765" s="22" t="str">
        <f>IF('DATA ENTRY'!N766="","",'DATA ENTRY'!N766)</f>
        <v/>
      </c>
      <c r="J765" s="147" t="str">
        <f>IF('DATA ENTRY'!O766="","",'DATA ENTRY'!O766)</f>
        <v/>
      </c>
      <c r="K765" s="22" t="str">
        <f>IF('DATA ENTRY'!P766="","",'DATA ENTRY'!P766)</f>
        <v/>
      </c>
      <c r="L765" s="147" t="str">
        <f>IF('DATA ENTRY'!Q766="","",'DATA ENTRY'!Q766)</f>
        <v/>
      </c>
      <c r="M765" s="22" t="str">
        <f>IF('DATA ENTRY'!R766="","",'DATA ENTRY'!R766)</f>
        <v/>
      </c>
      <c r="N765" s="147" t="str">
        <f>IF('DATA ENTRY'!S766="","",'DATA ENTRY'!S766)</f>
        <v/>
      </c>
      <c r="O765" s="147" t="str">
        <f t="shared" si="11"/>
        <v/>
      </c>
      <c r="P765" s="74" t="str">
        <f>IF('DATA ENTRY'!T766="","",'DATA ENTRY'!T766)</f>
        <v/>
      </c>
      <c r="Q765" s="74" t="str">
        <f>IF('DATA ENTRY'!U766="","",'DATA ENTRY'!U766)</f>
        <v/>
      </c>
      <c r="R765" s="22" t="str">
        <f>IF('DATA ENTRY'!W766="","",'DATA ENTRY'!W766)</f>
        <v/>
      </c>
      <c r="S765" s="22" t="str">
        <f>IF('DATA ENTRY'!X766="","",'DATA ENTRY'!X766)</f>
        <v/>
      </c>
      <c r="T765" s="22" t="str">
        <f>IF('DATA ENTRY'!AA766="","",'DATA ENTRY'!AA766)</f>
        <v/>
      </c>
      <c r="U765" s="22" t="str">
        <f>IF(O765="","",SUMPRODUCT(--(D765=$D$5:$D$1071),--(F765=$F$5:$F$1071),--(E765=$E$5:$E$1071),--(O765&lt;$O$5:$O$1071))+COUNTIF($O$5:O765,O765))</f>
        <v/>
      </c>
    </row>
    <row r="766" spans="1:21">
      <c r="A766" s="22" t="str">
        <f>IF(AND(H766="",D766="",F766="",G766="",I766="",J766=""),"",SUBTOTAL(3,$B$5:B766))</f>
        <v/>
      </c>
      <c r="B766" s="74" t="str">
        <f>IF('DATA ENTRY'!B767="","",'DATA ENTRY'!B767)</f>
        <v/>
      </c>
      <c r="C766" s="74" t="str">
        <f>IF('DATA ENTRY'!C767="","",'DATA ENTRY'!C767)</f>
        <v/>
      </c>
      <c r="D766" s="74" t="str">
        <f>IF('DATA ENTRY'!E767="","",'DATA ENTRY'!E767)</f>
        <v/>
      </c>
      <c r="E766" s="22" t="str">
        <f>IF('DATA ENTRY'!G767="","",'DATA ENTRY'!G767)</f>
        <v/>
      </c>
      <c r="F766" s="22" t="str">
        <f>IF('DATA ENTRY'!F767="","",'DATA ENTRY'!F767)</f>
        <v/>
      </c>
      <c r="G766" s="148" t="str">
        <f>IF('DATA ENTRY'!H767="","",'DATA ENTRY'!H767)</f>
        <v/>
      </c>
      <c r="H766" s="148" t="str">
        <f>IF('DATA ENTRY'!I767="","",'DATA ENTRY'!I767)</f>
        <v/>
      </c>
      <c r="I766" s="22" t="str">
        <f>IF('DATA ENTRY'!N767="","",'DATA ENTRY'!N767)</f>
        <v/>
      </c>
      <c r="J766" s="147" t="str">
        <f>IF('DATA ENTRY'!O767="","",'DATA ENTRY'!O767)</f>
        <v/>
      </c>
      <c r="K766" s="22" t="str">
        <f>IF('DATA ENTRY'!P767="","",'DATA ENTRY'!P767)</f>
        <v/>
      </c>
      <c r="L766" s="147" t="str">
        <f>IF('DATA ENTRY'!Q767="","",'DATA ENTRY'!Q767)</f>
        <v/>
      </c>
      <c r="M766" s="22" t="str">
        <f>IF('DATA ENTRY'!R767="","",'DATA ENTRY'!R767)</f>
        <v/>
      </c>
      <c r="N766" s="147" t="str">
        <f>IF('DATA ENTRY'!S767="","",'DATA ENTRY'!S767)</f>
        <v/>
      </c>
      <c r="O766" s="147" t="str">
        <f t="shared" si="11"/>
        <v/>
      </c>
      <c r="P766" s="74" t="str">
        <f>IF('DATA ENTRY'!T767="","",'DATA ENTRY'!T767)</f>
        <v/>
      </c>
      <c r="Q766" s="74" t="str">
        <f>IF('DATA ENTRY'!U767="","",'DATA ENTRY'!U767)</f>
        <v/>
      </c>
      <c r="R766" s="22" t="str">
        <f>IF('DATA ENTRY'!W767="","",'DATA ENTRY'!W767)</f>
        <v/>
      </c>
      <c r="S766" s="22" t="str">
        <f>IF('DATA ENTRY'!X767="","",'DATA ENTRY'!X767)</f>
        <v/>
      </c>
      <c r="T766" s="22" t="str">
        <f>IF('DATA ENTRY'!AA767="","",'DATA ENTRY'!AA767)</f>
        <v/>
      </c>
      <c r="U766" s="22" t="str">
        <f>IF(O766="","",SUMPRODUCT(--(D766=$D$5:$D$1071),--(F766=$F$5:$F$1071),--(E766=$E$5:$E$1071),--(O766&lt;$O$5:$O$1071))+COUNTIF($O$5:O766,O766))</f>
        <v/>
      </c>
    </row>
    <row r="767" spans="1:21">
      <c r="A767" s="22" t="str">
        <f>IF(AND(H767="",D767="",F767="",G767="",I767="",J767=""),"",SUBTOTAL(3,$B$5:B767))</f>
        <v/>
      </c>
      <c r="B767" s="74" t="str">
        <f>IF('DATA ENTRY'!B768="","",'DATA ENTRY'!B768)</f>
        <v/>
      </c>
      <c r="C767" s="74" t="str">
        <f>IF('DATA ENTRY'!C768="","",'DATA ENTRY'!C768)</f>
        <v/>
      </c>
      <c r="D767" s="74" t="str">
        <f>IF('DATA ENTRY'!E768="","",'DATA ENTRY'!E768)</f>
        <v/>
      </c>
      <c r="E767" s="22" t="str">
        <f>IF('DATA ENTRY'!G768="","",'DATA ENTRY'!G768)</f>
        <v/>
      </c>
      <c r="F767" s="22" t="str">
        <f>IF('DATA ENTRY'!F768="","",'DATA ENTRY'!F768)</f>
        <v/>
      </c>
      <c r="G767" s="148" t="str">
        <f>IF('DATA ENTRY'!H768="","",'DATA ENTRY'!H768)</f>
        <v/>
      </c>
      <c r="H767" s="148" t="str">
        <f>IF('DATA ENTRY'!I768="","",'DATA ENTRY'!I768)</f>
        <v/>
      </c>
      <c r="I767" s="22" t="str">
        <f>IF('DATA ENTRY'!N768="","",'DATA ENTRY'!N768)</f>
        <v/>
      </c>
      <c r="J767" s="147" t="str">
        <f>IF('DATA ENTRY'!O768="","",'DATA ENTRY'!O768)</f>
        <v/>
      </c>
      <c r="K767" s="22" t="str">
        <f>IF('DATA ENTRY'!P768="","",'DATA ENTRY'!P768)</f>
        <v/>
      </c>
      <c r="L767" s="147" t="str">
        <f>IF('DATA ENTRY'!Q768="","",'DATA ENTRY'!Q768)</f>
        <v/>
      </c>
      <c r="M767" s="22" t="str">
        <f>IF('DATA ENTRY'!R768="","",'DATA ENTRY'!R768)</f>
        <v/>
      </c>
      <c r="N767" s="147" t="str">
        <f>IF('DATA ENTRY'!S768="","",'DATA ENTRY'!S768)</f>
        <v/>
      </c>
      <c r="O767" s="147" t="str">
        <f t="shared" si="11"/>
        <v/>
      </c>
      <c r="P767" s="74" t="str">
        <f>IF('DATA ENTRY'!T768="","",'DATA ENTRY'!T768)</f>
        <v/>
      </c>
      <c r="Q767" s="74" t="str">
        <f>IF('DATA ENTRY'!U768="","",'DATA ENTRY'!U768)</f>
        <v/>
      </c>
      <c r="R767" s="22" t="str">
        <f>IF('DATA ENTRY'!W768="","",'DATA ENTRY'!W768)</f>
        <v/>
      </c>
      <c r="S767" s="22" t="str">
        <f>IF('DATA ENTRY'!X768="","",'DATA ENTRY'!X768)</f>
        <v/>
      </c>
      <c r="T767" s="22" t="str">
        <f>IF('DATA ENTRY'!AA768="","",'DATA ENTRY'!AA768)</f>
        <v/>
      </c>
      <c r="U767" s="22" t="str">
        <f>IF(O767="","",SUMPRODUCT(--(D767=$D$5:$D$1071),--(F767=$F$5:$F$1071),--(E767=$E$5:$E$1071),--(O767&lt;$O$5:$O$1071))+COUNTIF($O$5:O767,O767))</f>
        <v/>
      </c>
    </row>
    <row r="768" spans="1:21">
      <c r="A768" s="22" t="str">
        <f>IF(AND(H768="",D768="",F768="",G768="",I768="",J768=""),"",SUBTOTAL(3,$B$5:B768))</f>
        <v/>
      </c>
      <c r="B768" s="74" t="str">
        <f>IF('DATA ENTRY'!B769="","",'DATA ENTRY'!B769)</f>
        <v/>
      </c>
      <c r="C768" s="74" t="str">
        <f>IF('DATA ENTRY'!C769="","",'DATA ENTRY'!C769)</f>
        <v/>
      </c>
      <c r="D768" s="74" t="str">
        <f>IF('DATA ENTRY'!E769="","",'DATA ENTRY'!E769)</f>
        <v/>
      </c>
      <c r="E768" s="22" t="str">
        <f>IF('DATA ENTRY'!G769="","",'DATA ENTRY'!G769)</f>
        <v/>
      </c>
      <c r="F768" s="22" t="str">
        <f>IF('DATA ENTRY'!F769="","",'DATA ENTRY'!F769)</f>
        <v/>
      </c>
      <c r="G768" s="148" t="str">
        <f>IF('DATA ENTRY'!H769="","",'DATA ENTRY'!H769)</f>
        <v/>
      </c>
      <c r="H768" s="148" t="str">
        <f>IF('DATA ENTRY'!I769="","",'DATA ENTRY'!I769)</f>
        <v/>
      </c>
      <c r="I768" s="22" t="str">
        <f>IF('DATA ENTRY'!N769="","",'DATA ENTRY'!N769)</f>
        <v/>
      </c>
      <c r="J768" s="147" t="str">
        <f>IF('DATA ENTRY'!O769="","",'DATA ENTRY'!O769)</f>
        <v/>
      </c>
      <c r="K768" s="22" t="str">
        <f>IF('DATA ENTRY'!P769="","",'DATA ENTRY'!P769)</f>
        <v/>
      </c>
      <c r="L768" s="147" t="str">
        <f>IF('DATA ENTRY'!Q769="","",'DATA ENTRY'!Q769)</f>
        <v/>
      </c>
      <c r="M768" s="22" t="str">
        <f>IF('DATA ENTRY'!R769="","",'DATA ENTRY'!R769)</f>
        <v/>
      </c>
      <c r="N768" s="147" t="str">
        <f>IF('DATA ENTRY'!S769="","",'DATA ENTRY'!S769)</f>
        <v/>
      </c>
      <c r="O768" s="147" t="str">
        <f t="shared" si="11"/>
        <v/>
      </c>
      <c r="P768" s="74" t="str">
        <f>IF('DATA ENTRY'!T769="","",'DATA ENTRY'!T769)</f>
        <v/>
      </c>
      <c r="Q768" s="74" t="str">
        <f>IF('DATA ENTRY'!U769="","",'DATA ENTRY'!U769)</f>
        <v/>
      </c>
      <c r="R768" s="22" t="str">
        <f>IF('DATA ENTRY'!W769="","",'DATA ENTRY'!W769)</f>
        <v/>
      </c>
      <c r="S768" s="22" t="str">
        <f>IF('DATA ENTRY'!X769="","",'DATA ENTRY'!X769)</f>
        <v/>
      </c>
      <c r="T768" s="22" t="str">
        <f>IF('DATA ENTRY'!AA769="","",'DATA ENTRY'!AA769)</f>
        <v/>
      </c>
      <c r="U768" s="22" t="str">
        <f>IF(O768="","",SUMPRODUCT(--(D768=$D$5:$D$1071),--(F768=$F$5:$F$1071),--(E768=$E$5:$E$1071),--(O768&lt;$O$5:$O$1071))+COUNTIF($O$5:O768,O768))</f>
        <v/>
      </c>
    </row>
    <row r="769" spans="1:21">
      <c r="A769" s="22" t="str">
        <f>IF(AND(H769="",D769="",F769="",G769="",I769="",J769=""),"",SUBTOTAL(3,$B$5:B769))</f>
        <v/>
      </c>
      <c r="B769" s="74" t="str">
        <f>IF('DATA ENTRY'!B770="","",'DATA ENTRY'!B770)</f>
        <v/>
      </c>
      <c r="C769" s="74" t="str">
        <f>IF('DATA ENTRY'!C770="","",'DATA ENTRY'!C770)</f>
        <v/>
      </c>
      <c r="D769" s="74" t="str">
        <f>IF('DATA ENTRY'!E770="","",'DATA ENTRY'!E770)</f>
        <v/>
      </c>
      <c r="E769" s="22" t="str">
        <f>IF('DATA ENTRY'!G770="","",'DATA ENTRY'!G770)</f>
        <v/>
      </c>
      <c r="F769" s="22" t="str">
        <f>IF('DATA ENTRY'!F770="","",'DATA ENTRY'!F770)</f>
        <v/>
      </c>
      <c r="G769" s="148" t="str">
        <f>IF('DATA ENTRY'!H770="","",'DATA ENTRY'!H770)</f>
        <v/>
      </c>
      <c r="H769" s="148" t="str">
        <f>IF('DATA ENTRY'!I770="","",'DATA ENTRY'!I770)</f>
        <v/>
      </c>
      <c r="I769" s="22" t="str">
        <f>IF('DATA ENTRY'!N770="","",'DATA ENTRY'!N770)</f>
        <v/>
      </c>
      <c r="J769" s="147" t="str">
        <f>IF('DATA ENTRY'!O770="","",'DATA ENTRY'!O770)</f>
        <v/>
      </c>
      <c r="K769" s="22" t="str">
        <f>IF('DATA ENTRY'!P770="","",'DATA ENTRY'!P770)</f>
        <v/>
      </c>
      <c r="L769" s="147" t="str">
        <f>IF('DATA ENTRY'!Q770="","",'DATA ENTRY'!Q770)</f>
        <v/>
      </c>
      <c r="M769" s="22" t="str">
        <f>IF('DATA ENTRY'!R770="","",'DATA ENTRY'!R770)</f>
        <v/>
      </c>
      <c r="N769" s="147" t="str">
        <f>IF('DATA ENTRY'!S770="","",'DATA ENTRY'!S770)</f>
        <v/>
      </c>
      <c r="O769" s="147" t="str">
        <f t="shared" si="11"/>
        <v/>
      </c>
      <c r="P769" s="74" t="str">
        <f>IF('DATA ENTRY'!T770="","",'DATA ENTRY'!T770)</f>
        <v/>
      </c>
      <c r="Q769" s="74" t="str">
        <f>IF('DATA ENTRY'!U770="","",'DATA ENTRY'!U770)</f>
        <v/>
      </c>
      <c r="R769" s="22" t="str">
        <f>IF('DATA ENTRY'!W770="","",'DATA ENTRY'!W770)</f>
        <v/>
      </c>
      <c r="S769" s="22" t="str">
        <f>IF('DATA ENTRY'!X770="","",'DATA ENTRY'!X770)</f>
        <v/>
      </c>
      <c r="T769" s="22" t="str">
        <f>IF('DATA ENTRY'!AA770="","",'DATA ENTRY'!AA770)</f>
        <v/>
      </c>
      <c r="U769" s="22" t="str">
        <f>IF(O769="","",SUMPRODUCT(--(D769=$D$5:$D$1071),--(F769=$F$5:$F$1071),--(E769=$E$5:$E$1071),--(O769&lt;$O$5:$O$1071))+COUNTIF($O$5:O769,O769))</f>
        <v/>
      </c>
    </row>
    <row r="770" spans="1:21">
      <c r="A770" s="22" t="str">
        <f>IF(AND(H770="",D770="",F770="",G770="",I770="",J770=""),"",SUBTOTAL(3,$B$5:B770))</f>
        <v/>
      </c>
      <c r="B770" s="74" t="str">
        <f>IF('DATA ENTRY'!B771="","",'DATA ENTRY'!B771)</f>
        <v/>
      </c>
      <c r="C770" s="74" t="str">
        <f>IF('DATA ENTRY'!C771="","",'DATA ENTRY'!C771)</f>
        <v/>
      </c>
      <c r="D770" s="74" t="str">
        <f>IF('DATA ENTRY'!E771="","",'DATA ENTRY'!E771)</f>
        <v/>
      </c>
      <c r="E770" s="22" t="str">
        <f>IF('DATA ENTRY'!G771="","",'DATA ENTRY'!G771)</f>
        <v/>
      </c>
      <c r="F770" s="22" t="str">
        <f>IF('DATA ENTRY'!F771="","",'DATA ENTRY'!F771)</f>
        <v/>
      </c>
      <c r="G770" s="148" t="str">
        <f>IF('DATA ENTRY'!H771="","",'DATA ENTRY'!H771)</f>
        <v/>
      </c>
      <c r="H770" s="148" t="str">
        <f>IF('DATA ENTRY'!I771="","",'DATA ENTRY'!I771)</f>
        <v/>
      </c>
      <c r="I770" s="22" t="str">
        <f>IF('DATA ENTRY'!N771="","",'DATA ENTRY'!N771)</f>
        <v/>
      </c>
      <c r="J770" s="147" t="str">
        <f>IF('DATA ENTRY'!O771="","",'DATA ENTRY'!O771)</f>
        <v/>
      </c>
      <c r="K770" s="22" t="str">
        <f>IF('DATA ENTRY'!P771="","",'DATA ENTRY'!P771)</f>
        <v/>
      </c>
      <c r="L770" s="147" t="str">
        <f>IF('DATA ENTRY'!Q771="","",'DATA ENTRY'!Q771)</f>
        <v/>
      </c>
      <c r="M770" s="22" t="str">
        <f>IF('DATA ENTRY'!R771="","",'DATA ENTRY'!R771)</f>
        <v/>
      </c>
      <c r="N770" s="147" t="str">
        <f>IF('DATA ENTRY'!S771="","",'DATA ENTRY'!S771)</f>
        <v/>
      </c>
      <c r="O770" s="147" t="str">
        <f t="shared" si="11"/>
        <v/>
      </c>
      <c r="P770" s="74" t="str">
        <f>IF('DATA ENTRY'!T771="","",'DATA ENTRY'!T771)</f>
        <v/>
      </c>
      <c r="Q770" s="74" t="str">
        <f>IF('DATA ENTRY'!U771="","",'DATA ENTRY'!U771)</f>
        <v/>
      </c>
      <c r="R770" s="22" t="str">
        <f>IF('DATA ENTRY'!W771="","",'DATA ENTRY'!W771)</f>
        <v/>
      </c>
      <c r="S770" s="22" t="str">
        <f>IF('DATA ENTRY'!X771="","",'DATA ENTRY'!X771)</f>
        <v/>
      </c>
      <c r="T770" s="22" t="str">
        <f>IF('DATA ENTRY'!AA771="","",'DATA ENTRY'!AA771)</f>
        <v/>
      </c>
      <c r="U770" s="22" t="str">
        <f>IF(O770="","",SUMPRODUCT(--(D770=$D$5:$D$1071),--(F770=$F$5:$F$1071),--(E770=$E$5:$E$1071),--(O770&lt;$O$5:$O$1071))+COUNTIF($O$5:O770,O770))</f>
        <v/>
      </c>
    </row>
    <row r="771" spans="1:21">
      <c r="A771" s="22" t="str">
        <f>IF(AND(H771="",D771="",F771="",G771="",I771="",J771=""),"",SUBTOTAL(3,$B$5:B771))</f>
        <v/>
      </c>
      <c r="B771" s="74" t="str">
        <f>IF('DATA ENTRY'!B772="","",'DATA ENTRY'!B772)</f>
        <v/>
      </c>
      <c r="C771" s="74" t="str">
        <f>IF('DATA ENTRY'!C772="","",'DATA ENTRY'!C772)</f>
        <v/>
      </c>
      <c r="D771" s="74" t="str">
        <f>IF('DATA ENTRY'!E772="","",'DATA ENTRY'!E772)</f>
        <v/>
      </c>
      <c r="E771" s="22" t="str">
        <f>IF('DATA ENTRY'!G772="","",'DATA ENTRY'!G772)</f>
        <v/>
      </c>
      <c r="F771" s="22" t="str">
        <f>IF('DATA ENTRY'!F772="","",'DATA ENTRY'!F772)</f>
        <v/>
      </c>
      <c r="G771" s="148" t="str">
        <f>IF('DATA ENTRY'!H772="","",'DATA ENTRY'!H772)</f>
        <v/>
      </c>
      <c r="H771" s="148" t="str">
        <f>IF('DATA ENTRY'!I772="","",'DATA ENTRY'!I772)</f>
        <v/>
      </c>
      <c r="I771" s="22" t="str">
        <f>IF('DATA ENTRY'!N772="","",'DATA ENTRY'!N772)</f>
        <v/>
      </c>
      <c r="J771" s="147" t="str">
        <f>IF('DATA ENTRY'!O772="","",'DATA ENTRY'!O772)</f>
        <v/>
      </c>
      <c r="K771" s="22" t="str">
        <f>IF('DATA ENTRY'!P772="","",'DATA ENTRY'!P772)</f>
        <v/>
      </c>
      <c r="L771" s="147" t="str">
        <f>IF('DATA ENTRY'!Q772="","",'DATA ENTRY'!Q772)</f>
        <v/>
      </c>
      <c r="M771" s="22" t="str">
        <f>IF('DATA ENTRY'!R772="","",'DATA ENTRY'!R772)</f>
        <v/>
      </c>
      <c r="N771" s="147" t="str">
        <f>IF('DATA ENTRY'!S772="","",'DATA ENTRY'!S772)</f>
        <v/>
      </c>
      <c r="O771" s="147" t="str">
        <f t="shared" si="11"/>
        <v/>
      </c>
      <c r="P771" s="74" t="str">
        <f>IF('DATA ENTRY'!T772="","",'DATA ENTRY'!T772)</f>
        <v/>
      </c>
      <c r="Q771" s="74" t="str">
        <f>IF('DATA ENTRY'!U772="","",'DATA ENTRY'!U772)</f>
        <v/>
      </c>
      <c r="R771" s="22" t="str">
        <f>IF('DATA ENTRY'!W772="","",'DATA ENTRY'!W772)</f>
        <v/>
      </c>
      <c r="S771" s="22" t="str">
        <f>IF('DATA ENTRY'!X772="","",'DATA ENTRY'!X772)</f>
        <v/>
      </c>
      <c r="T771" s="22" t="str">
        <f>IF('DATA ENTRY'!AA772="","",'DATA ENTRY'!AA772)</f>
        <v/>
      </c>
      <c r="U771" s="22" t="str">
        <f>IF(O771="","",SUMPRODUCT(--(D771=$D$5:$D$1071),--(F771=$F$5:$F$1071),--(E771=$E$5:$E$1071),--(O771&lt;$O$5:$O$1071))+COUNTIF($O$5:O771,O771))</f>
        <v/>
      </c>
    </row>
    <row r="772" spans="1:21">
      <c r="A772" s="22" t="str">
        <f>IF(AND(H772="",D772="",F772="",G772="",I772="",J772=""),"",SUBTOTAL(3,$B$5:B772))</f>
        <v/>
      </c>
      <c r="B772" s="74" t="str">
        <f>IF('DATA ENTRY'!B773="","",'DATA ENTRY'!B773)</f>
        <v/>
      </c>
      <c r="C772" s="74" t="str">
        <f>IF('DATA ENTRY'!C773="","",'DATA ENTRY'!C773)</f>
        <v/>
      </c>
      <c r="D772" s="74" t="str">
        <f>IF('DATA ENTRY'!E773="","",'DATA ENTRY'!E773)</f>
        <v/>
      </c>
      <c r="E772" s="22" t="str">
        <f>IF('DATA ENTRY'!G773="","",'DATA ENTRY'!G773)</f>
        <v/>
      </c>
      <c r="F772" s="22" t="str">
        <f>IF('DATA ENTRY'!F773="","",'DATA ENTRY'!F773)</f>
        <v/>
      </c>
      <c r="G772" s="148" t="str">
        <f>IF('DATA ENTRY'!H773="","",'DATA ENTRY'!H773)</f>
        <v/>
      </c>
      <c r="H772" s="148" t="str">
        <f>IF('DATA ENTRY'!I773="","",'DATA ENTRY'!I773)</f>
        <v/>
      </c>
      <c r="I772" s="22" t="str">
        <f>IF('DATA ENTRY'!N773="","",'DATA ENTRY'!N773)</f>
        <v/>
      </c>
      <c r="J772" s="147" t="str">
        <f>IF('DATA ENTRY'!O773="","",'DATA ENTRY'!O773)</f>
        <v/>
      </c>
      <c r="K772" s="22" t="str">
        <f>IF('DATA ENTRY'!P773="","",'DATA ENTRY'!P773)</f>
        <v/>
      </c>
      <c r="L772" s="147" t="str">
        <f>IF('DATA ENTRY'!Q773="","",'DATA ENTRY'!Q773)</f>
        <v/>
      </c>
      <c r="M772" s="22" t="str">
        <f>IF('DATA ENTRY'!R773="","",'DATA ENTRY'!R773)</f>
        <v/>
      </c>
      <c r="N772" s="147" t="str">
        <f>IF('DATA ENTRY'!S773="","",'DATA ENTRY'!S773)</f>
        <v/>
      </c>
      <c r="O772" s="147" t="str">
        <f t="shared" si="11"/>
        <v/>
      </c>
      <c r="P772" s="74" t="str">
        <f>IF('DATA ENTRY'!T773="","",'DATA ENTRY'!T773)</f>
        <v/>
      </c>
      <c r="Q772" s="74" t="str">
        <f>IF('DATA ENTRY'!U773="","",'DATA ENTRY'!U773)</f>
        <v/>
      </c>
      <c r="R772" s="22" t="str">
        <f>IF('DATA ENTRY'!W773="","",'DATA ENTRY'!W773)</f>
        <v/>
      </c>
      <c r="S772" s="22" t="str">
        <f>IF('DATA ENTRY'!X773="","",'DATA ENTRY'!X773)</f>
        <v/>
      </c>
      <c r="T772" s="22" t="str">
        <f>IF('DATA ENTRY'!AA773="","",'DATA ENTRY'!AA773)</f>
        <v/>
      </c>
      <c r="U772" s="22" t="str">
        <f>IF(O772="","",SUMPRODUCT(--(D772=$D$5:$D$1071),--(F772=$F$5:$F$1071),--(E772=$E$5:$E$1071),--(O772&lt;$O$5:$O$1071))+COUNTIF($O$5:O772,O772))</f>
        <v/>
      </c>
    </row>
    <row r="773" spans="1:21">
      <c r="A773" s="22" t="str">
        <f>IF(AND(H773="",D773="",F773="",G773="",I773="",J773=""),"",SUBTOTAL(3,$B$5:B773))</f>
        <v/>
      </c>
      <c r="B773" s="74" t="str">
        <f>IF('DATA ENTRY'!B774="","",'DATA ENTRY'!B774)</f>
        <v/>
      </c>
      <c r="C773" s="74" t="str">
        <f>IF('DATA ENTRY'!C774="","",'DATA ENTRY'!C774)</f>
        <v/>
      </c>
      <c r="D773" s="74" t="str">
        <f>IF('DATA ENTRY'!E774="","",'DATA ENTRY'!E774)</f>
        <v/>
      </c>
      <c r="E773" s="22" t="str">
        <f>IF('DATA ENTRY'!G774="","",'DATA ENTRY'!G774)</f>
        <v/>
      </c>
      <c r="F773" s="22" t="str">
        <f>IF('DATA ENTRY'!F774="","",'DATA ENTRY'!F774)</f>
        <v/>
      </c>
      <c r="G773" s="148" t="str">
        <f>IF('DATA ENTRY'!H774="","",'DATA ENTRY'!H774)</f>
        <v/>
      </c>
      <c r="H773" s="148" t="str">
        <f>IF('DATA ENTRY'!I774="","",'DATA ENTRY'!I774)</f>
        <v/>
      </c>
      <c r="I773" s="22" t="str">
        <f>IF('DATA ENTRY'!N774="","",'DATA ENTRY'!N774)</f>
        <v/>
      </c>
      <c r="J773" s="147" t="str">
        <f>IF('DATA ENTRY'!O774="","",'DATA ENTRY'!O774)</f>
        <v/>
      </c>
      <c r="K773" s="22" t="str">
        <f>IF('DATA ENTRY'!P774="","",'DATA ENTRY'!P774)</f>
        <v/>
      </c>
      <c r="L773" s="147" t="str">
        <f>IF('DATA ENTRY'!Q774="","",'DATA ENTRY'!Q774)</f>
        <v/>
      </c>
      <c r="M773" s="22" t="str">
        <f>IF('DATA ENTRY'!R774="","",'DATA ENTRY'!R774)</f>
        <v/>
      </c>
      <c r="N773" s="147" t="str">
        <f>IF('DATA ENTRY'!S774="","",'DATA ENTRY'!S774)</f>
        <v/>
      </c>
      <c r="O773" s="147" t="str">
        <f t="shared" si="11"/>
        <v/>
      </c>
      <c r="P773" s="74" t="str">
        <f>IF('DATA ENTRY'!T774="","",'DATA ENTRY'!T774)</f>
        <v/>
      </c>
      <c r="Q773" s="74" t="str">
        <f>IF('DATA ENTRY'!U774="","",'DATA ENTRY'!U774)</f>
        <v/>
      </c>
      <c r="R773" s="22" t="str">
        <f>IF('DATA ENTRY'!W774="","",'DATA ENTRY'!W774)</f>
        <v/>
      </c>
      <c r="S773" s="22" t="str">
        <f>IF('DATA ENTRY'!X774="","",'DATA ENTRY'!X774)</f>
        <v/>
      </c>
      <c r="T773" s="22" t="str">
        <f>IF('DATA ENTRY'!AA774="","",'DATA ENTRY'!AA774)</f>
        <v/>
      </c>
      <c r="U773" s="22" t="str">
        <f>IF(O773="","",SUMPRODUCT(--(D773=$D$5:$D$1071),--(F773=$F$5:$F$1071),--(E773=$E$5:$E$1071),--(O773&lt;$O$5:$O$1071))+COUNTIF($O$5:O773,O773))</f>
        <v/>
      </c>
    </row>
    <row r="774" spans="1:21">
      <c r="A774" s="22" t="str">
        <f>IF(AND(H774="",D774="",F774="",G774="",I774="",J774=""),"",SUBTOTAL(3,$B$5:B774))</f>
        <v/>
      </c>
      <c r="B774" s="74" t="str">
        <f>IF('DATA ENTRY'!B775="","",'DATA ENTRY'!B775)</f>
        <v/>
      </c>
      <c r="C774" s="74" t="str">
        <f>IF('DATA ENTRY'!C775="","",'DATA ENTRY'!C775)</f>
        <v/>
      </c>
      <c r="D774" s="74" t="str">
        <f>IF('DATA ENTRY'!E775="","",'DATA ENTRY'!E775)</f>
        <v/>
      </c>
      <c r="E774" s="22" t="str">
        <f>IF('DATA ENTRY'!G775="","",'DATA ENTRY'!G775)</f>
        <v/>
      </c>
      <c r="F774" s="22" t="str">
        <f>IF('DATA ENTRY'!F775="","",'DATA ENTRY'!F775)</f>
        <v/>
      </c>
      <c r="G774" s="148" t="str">
        <f>IF('DATA ENTRY'!H775="","",'DATA ENTRY'!H775)</f>
        <v/>
      </c>
      <c r="H774" s="148" t="str">
        <f>IF('DATA ENTRY'!I775="","",'DATA ENTRY'!I775)</f>
        <v/>
      </c>
      <c r="I774" s="22" t="str">
        <f>IF('DATA ENTRY'!N775="","",'DATA ENTRY'!N775)</f>
        <v/>
      </c>
      <c r="J774" s="147" t="str">
        <f>IF('DATA ENTRY'!O775="","",'DATA ENTRY'!O775)</f>
        <v/>
      </c>
      <c r="K774" s="22" t="str">
        <f>IF('DATA ENTRY'!P775="","",'DATA ENTRY'!P775)</f>
        <v/>
      </c>
      <c r="L774" s="147" t="str">
        <f>IF('DATA ENTRY'!Q775="","",'DATA ENTRY'!Q775)</f>
        <v/>
      </c>
      <c r="M774" s="22" t="str">
        <f>IF('DATA ENTRY'!R775="","",'DATA ENTRY'!R775)</f>
        <v/>
      </c>
      <c r="N774" s="147" t="str">
        <f>IF('DATA ENTRY'!S775="","",'DATA ENTRY'!S775)</f>
        <v/>
      </c>
      <c r="O774" s="147" t="str">
        <f t="shared" ref="O774:O837" si="12">IFERROR(IF(J774="","",SUM(J774*75%+L774*25%)),"")</f>
        <v/>
      </c>
      <c r="P774" s="74" t="str">
        <f>IF('DATA ENTRY'!T775="","",'DATA ENTRY'!T775)</f>
        <v/>
      </c>
      <c r="Q774" s="74" t="str">
        <f>IF('DATA ENTRY'!U775="","",'DATA ENTRY'!U775)</f>
        <v/>
      </c>
      <c r="R774" s="22" t="str">
        <f>IF('DATA ENTRY'!W775="","",'DATA ENTRY'!W775)</f>
        <v/>
      </c>
      <c r="S774" s="22" t="str">
        <f>IF('DATA ENTRY'!X775="","",'DATA ENTRY'!X775)</f>
        <v/>
      </c>
      <c r="T774" s="22" t="str">
        <f>IF('DATA ENTRY'!AA775="","",'DATA ENTRY'!AA775)</f>
        <v/>
      </c>
      <c r="U774" s="22" t="str">
        <f>IF(O774="","",SUMPRODUCT(--(D774=$D$5:$D$1071),--(F774=$F$5:$F$1071),--(E774=$E$5:$E$1071),--(O774&lt;$O$5:$O$1071))+COUNTIF($O$5:O774,O774))</f>
        <v/>
      </c>
    </row>
    <row r="775" spans="1:21">
      <c r="A775" s="22" t="str">
        <f>IF(AND(H775="",D775="",F775="",G775="",I775="",J775=""),"",SUBTOTAL(3,$B$5:B775))</f>
        <v/>
      </c>
      <c r="B775" s="74" t="str">
        <f>IF('DATA ENTRY'!B776="","",'DATA ENTRY'!B776)</f>
        <v/>
      </c>
      <c r="C775" s="74" t="str">
        <f>IF('DATA ENTRY'!C776="","",'DATA ENTRY'!C776)</f>
        <v/>
      </c>
      <c r="D775" s="74" t="str">
        <f>IF('DATA ENTRY'!E776="","",'DATA ENTRY'!E776)</f>
        <v/>
      </c>
      <c r="E775" s="22" t="str">
        <f>IF('DATA ENTRY'!G776="","",'DATA ENTRY'!G776)</f>
        <v/>
      </c>
      <c r="F775" s="22" t="str">
        <f>IF('DATA ENTRY'!F776="","",'DATA ENTRY'!F776)</f>
        <v/>
      </c>
      <c r="G775" s="148" t="str">
        <f>IF('DATA ENTRY'!H776="","",'DATA ENTRY'!H776)</f>
        <v/>
      </c>
      <c r="H775" s="148" t="str">
        <f>IF('DATA ENTRY'!I776="","",'DATA ENTRY'!I776)</f>
        <v/>
      </c>
      <c r="I775" s="22" t="str">
        <f>IF('DATA ENTRY'!N776="","",'DATA ENTRY'!N776)</f>
        <v/>
      </c>
      <c r="J775" s="147" t="str">
        <f>IF('DATA ENTRY'!O776="","",'DATA ENTRY'!O776)</f>
        <v/>
      </c>
      <c r="K775" s="22" t="str">
        <f>IF('DATA ENTRY'!P776="","",'DATA ENTRY'!P776)</f>
        <v/>
      </c>
      <c r="L775" s="147" t="str">
        <f>IF('DATA ENTRY'!Q776="","",'DATA ENTRY'!Q776)</f>
        <v/>
      </c>
      <c r="M775" s="22" t="str">
        <f>IF('DATA ENTRY'!R776="","",'DATA ENTRY'!R776)</f>
        <v/>
      </c>
      <c r="N775" s="147" t="str">
        <f>IF('DATA ENTRY'!S776="","",'DATA ENTRY'!S776)</f>
        <v/>
      </c>
      <c r="O775" s="147" t="str">
        <f t="shared" si="12"/>
        <v/>
      </c>
      <c r="P775" s="74" t="str">
        <f>IF('DATA ENTRY'!T776="","",'DATA ENTRY'!T776)</f>
        <v/>
      </c>
      <c r="Q775" s="74" t="str">
        <f>IF('DATA ENTRY'!U776="","",'DATA ENTRY'!U776)</f>
        <v/>
      </c>
      <c r="R775" s="22" t="str">
        <f>IF('DATA ENTRY'!W776="","",'DATA ENTRY'!W776)</f>
        <v/>
      </c>
      <c r="S775" s="22" t="str">
        <f>IF('DATA ENTRY'!X776="","",'DATA ENTRY'!X776)</f>
        <v/>
      </c>
      <c r="T775" s="22" t="str">
        <f>IF('DATA ENTRY'!AA776="","",'DATA ENTRY'!AA776)</f>
        <v/>
      </c>
      <c r="U775" s="22" t="str">
        <f>IF(O775="","",SUMPRODUCT(--(D775=$D$5:$D$1071),--(F775=$F$5:$F$1071),--(E775=$E$5:$E$1071),--(O775&lt;$O$5:$O$1071))+COUNTIF($O$5:O775,O775))</f>
        <v/>
      </c>
    </row>
    <row r="776" spans="1:21">
      <c r="A776" s="22" t="str">
        <f>IF(AND(H776="",D776="",F776="",G776="",I776="",J776=""),"",SUBTOTAL(3,$B$5:B776))</f>
        <v/>
      </c>
      <c r="B776" s="74" t="str">
        <f>IF('DATA ENTRY'!B777="","",'DATA ENTRY'!B777)</f>
        <v/>
      </c>
      <c r="C776" s="74" t="str">
        <f>IF('DATA ENTRY'!C777="","",'DATA ENTRY'!C777)</f>
        <v/>
      </c>
      <c r="D776" s="74" t="str">
        <f>IF('DATA ENTRY'!E777="","",'DATA ENTRY'!E777)</f>
        <v/>
      </c>
      <c r="E776" s="22" t="str">
        <f>IF('DATA ENTRY'!G777="","",'DATA ENTRY'!G777)</f>
        <v/>
      </c>
      <c r="F776" s="22" t="str">
        <f>IF('DATA ENTRY'!F777="","",'DATA ENTRY'!F777)</f>
        <v/>
      </c>
      <c r="G776" s="148" t="str">
        <f>IF('DATA ENTRY'!H777="","",'DATA ENTRY'!H777)</f>
        <v/>
      </c>
      <c r="H776" s="148" t="str">
        <f>IF('DATA ENTRY'!I777="","",'DATA ENTRY'!I777)</f>
        <v/>
      </c>
      <c r="I776" s="22" t="str">
        <f>IF('DATA ENTRY'!N777="","",'DATA ENTRY'!N777)</f>
        <v/>
      </c>
      <c r="J776" s="147" t="str">
        <f>IF('DATA ENTRY'!O777="","",'DATA ENTRY'!O777)</f>
        <v/>
      </c>
      <c r="K776" s="22" t="str">
        <f>IF('DATA ENTRY'!P777="","",'DATA ENTRY'!P777)</f>
        <v/>
      </c>
      <c r="L776" s="147" t="str">
        <f>IF('DATA ENTRY'!Q777="","",'DATA ENTRY'!Q777)</f>
        <v/>
      </c>
      <c r="M776" s="22" t="str">
        <f>IF('DATA ENTRY'!R777="","",'DATA ENTRY'!R777)</f>
        <v/>
      </c>
      <c r="N776" s="147" t="str">
        <f>IF('DATA ENTRY'!S777="","",'DATA ENTRY'!S777)</f>
        <v/>
      </c>
      <c r="O776" s="147" t="str">
        <f t="shared" si="12"/>
        <v/>
      </c>
      <c r="P776" s="74" t="str">
        <f>IF('DATA ENTRY'!T777="","",'DATA ENTRY'!T777)</f>
        <v/>
      </c>
      <c r="Q776" s="74" t="str">
        <f>IF('DATA ENTRY'!U777="","",'DATA ENTRY'!U777)</f>
        <v/>
      </c>
      <c r="R776" s="22" t="str">
        <f>IF('DATA ENTRY'!W777="","",'DATA ENTRY'!W777)</f>
        <v/>
      </c>
      <c r="S776" s="22" t="str">
        <f>IF('DATA ENTRY'!X777="","",'DATA ENTRY'!X777)</f>
        <v/>
      </c>
      <c r="T776" s="22" t="str">
        <f>IF('DATA ENTRY'!AA777="","",'DATA ENTRY'!AA777)</f>
        <v/>
      </c>
      <c r="U776" s="22" t="str">
        <f>IF(O776="","",SUMPRODUCT(--(D776=$D$5:$D$1071),--(F776=$F$5:$F$1071),--(E776=$E$5:$E$1071),--(O776&lt;$O$5:$O$1071))+COUNTIF($O$5:O776,O776))</f>
        <v/>
      </c>
    </row>
    <row r="777" spans="1:21">
      <c r="A777" s="22" t="str">
        <f>IF(AND(H777="",D777="",F777="",G777="",I777="",J777=""),"",SUBTOTAL(3,$B$5:B777))</f>
        <v/>
      </c>
      <c r="B777" s="74" t="str">
        <f>IF('DATA ENTRY'!B778="","",'DATA ENTRY'!B778)</f>
        <v/>
      </c>
      <c r="C777" s="74" t="str">
        <f>IF('DATA ENTRY'!C778="","",'DATA ENTRY'!C778)</f>
        <v/>
      </c>
      <c r="D777" s="74" t="str">
        <f>IF('DATA ENTRY'!E778="","",'DATA ENTRY'!E778)</f>
        <v/>
      </c>
      <c r="E777" s="22" t="str">
        <f>IF('DATA ENTRY'!G778="","",'DATA ENTRY'!G778)</f>
        <v/>
      </c>
      <c r="F777" s="22" t="str">
        <f>IF('DATA ENTRY'!F778="","",'DATA ENTRY'!F778)</f>
        <v/>
      </c>
      <c r="G777" s="148" t="str">
        <f>IF('DATA ENTRY'!H778="","",'DATA ENTRY'!H778)</f>
        <v/>
      </c>
      <c r="H777" s="148" t="str">
        <f>IF('DATA ENTRY'!I778="","",'DATA ENTRY'!I778)</f>
        <v/>
      </c>
      <c r="I777" s="22" t="str">
        <f>IF('DATA ENTRY'!N778="","",'DATA ENTRY'!N778)</f>
        <v/>
      </c>
      <c r="J777" s="147" t="str">
        <f>IF('DATA ENTRY'!O778="","",'DATA ENTRY'!O778)</f>
        <v/>
      </c>
      <c r="K777" s="22" t="str">
        <f>IF('DATA ENTRY'!P778="","",'DATA ENTRY'!P778)</f>
        <v/>
      </c>
      <c r="L777" s="147" t="str">
        <f>IF('DATA ENTRY'!Q778="","",'DATA ENTRY'!Q778)</f>
        <v/>
      </c>
      <c r="M777" s="22" t="str">
        <f>IF('DATA ENTRY'!R778="","",'DATA ENTRY'!R778)</f>
        <v/>
      </c>
      <c r="N777" s="147" t="str">
        <f>IF('DATA ENTRY'!S778="","",'DATA ENTRY'!S778)</f>
        <v/>
      </c>
      <c r="O777" s="147" t="str">
        <f t="shared" si="12"/>
        <v/>
      </c>
      <c r="P777" s="74" t="str">
        <f>IF('DATA ENTRY'!T778="","",'DATA ENTRY'!T778)</f>
        <v/>
      </c>
      <c r="Q777" s="74" t="str">
        <f>IF('DATA ENTRY'!U778="","",'DATA ENTRY'!U778)</f>
        <v/>
      </c>
      <c r="R777" s="22" t="str">
        <f>IF('DATA ENTRY'!W778="","",'DATA ENTRY'!W778)</f>
        <v/>
      </c>
      <c r="S777" s="22" t="str">
        <f>IF('DATA ENTRY'!X778="","",'DATA ENTRY'!X778)</f>
        <v/>
      </c>
      <c r="T777" s="22" t="str">
        <f>IF('DATA ENTRY'!AA778="","",'DATA ENTRY'!AA778)</f>
        <v/>
      </c>
      <c r="U777" s="22" t="str">
        <f>IF(O777="","",SUMPRODUCT(--(D777=$D$5:$D$1071),--(F777=$F$5:$F$1071),--(E777=$E$5:$E$1071),--(O777&lt;$O$5:$O$1071))+COUNTIF($O$5:O777,O777))</f>
        <v/>
      </c>
    </row>
    <row r="778" spans="1:21">
      <c r="A778" s="22" t="str">
        <f>IF(AND(H778="",D778="",F778="",G778="",I778="",J778=""),"",SUBTOTAL(3,$B$5:B778))</f>
        <v/>
      </c>
      <c r="B778" s="74" t="str">
        <f>IF('DATA ENTRY'!B779="","",'DATA ENTRY'!B779)</f>
        <v/>
      </c>
      <c r="C778" s="74" t="str">
        <f>IF('DATA ENTRY'!C779="","",'DATA ENTRY'!C779)</f>
        <v/>
      </c>
      <c r="D778" s="74" t="str">
        <f>IF('DATA ENTRY'!E779="","",'DATA ENTRY'!E779)</f>
        <v/>
      </c>
      <c r="E778" s="22" t="str">
        <f>IF('DATA ENTRY'!G779="","",'DATA ENTRY'!G779)</f>
        <v/>
      </c>
      <c r="F778" s="22" t="str">
        <f>IF('DATA ENTRY'!F779="","",'DATA ENTRY'!F779)</f>
        <v/>
      </c>
      <c r="G778" s="148" t="str">
        <f>IF('DATA ENTRY'!H779="","",'DATA ENTRY'!H779)</f>
        <v/>
      </c>
      <c r="H778" s="148" t="str">
        <f>IF('DATA ENTRY'!I779="","",'DATA ENTRY'!I779)</f>
        <v/>
      </c>
      <c r="I778" s="22" t="str">
        <f>IF('DATA ENTRY'!N779="","",'DATA ENTRY'!N779)</f>
        <v/>
      </c>
      <c r="J778" s="147" t="str">
        <f>IF('DATA ENTRY'!O779="","",'DATA ENTRY'!O779)</f>
        <v/>
      </c>
      <c r="K778" s="22" t="str">
        <f>IF('DATA ENTRY'!P779="","",'DATA ENTRY'!P779)</f>
        <v/>
      </c>
      <c r="L778" s="147" t="str">
        <f>IF('DATA ENTRY'!Q779="","",'DATA ENTRY'!Q779)</f>
        <v/>
      </c>
      <c r="M778" s="22" t="str">
        <f>IF('DATA ENTRY'!R779="","",'DATA ENTRY'!R779)</f>
        <v/>
      </c>
      <c r="N778" s="147" t="str">
        <f>IF('DATA ENTRY'!S779="","",'DATA ENTRY'!S779)</f>
        <v/>
      </c>
      <c r="O778" s="147" t="str">
        <f t="shared" si="12"/>
        <v/>
      </c>
      <c r="P778" s="74" t="str">
        <f>IF('DATA ENTRY'!T779="","",'DATA ENTRY'!T779)</f>
        <v/>
      </c>
      <c r="Q778" s="74" t="str">
        <f>IF('DATA ENTRY'!U779="","",'DATA ENTRY'!U779)</f>
        <v/>
      </c>
      <c r="R778" s="22" t="str">
        <f>IF('DATA ENTRY'!W779="","",'DATA ENTRY'!W779)</f>
        <v/>
      </c>
      <c r="S778" s="22" t="str">
        <f>IF('DATA ENTRY'!X779="","",'DATA ENTRY'!X779)</f>
        <v/>
      </c>
      <c r="T778" s="22" t="str">
        <f>IF('DATA ENTRY'!AA779="","",'DATA ENTRY'!AA779)</f>
        <v/>
      </c>
      <c r="U778" s="22" t="str">
        <f>IF(O778="","",SUMPRODUCT(--(D778=$D$5:$D$1071),--(F778=$F$5:$F$1071),--(E778=$E$5:$E$1071),--(O778&lt;$O$5:$O$1071))+COUNTIF($O$5:O778,O778))</f>
        <v/>
      </c>
    </row>
    <row r="779" spans="1:21">
      <c r="A779" s="22" t="str">
        <f>IF(AND(H779="",D779="",F779="",G779="",I779="",J779=""),"",SUBTOTAL(3,$B$5:B779))</f>
        <v/>
      </c>
      <c r="B779" s="74" t="str">
        <f>IF('DATA ENTRY'!B780="","",'DATA ENTRY'!B780)</f>
        <v/>
      </c>
      <c r="C779" s="74" t="str">
        <f>IF('DATA ENTRY'!C780="","",'DATA ENTRY'!C780)</f>
        <v/>
      </c>
      <c r="D779" s="74" t="str">
        <f>IF('DATA ENTRY'!E780="","",'DATA ENTRY'!E780)</f>
        <v/>
      </c>
      <c r="E779" s="22" t="str">
        <f>IF('DATA ENTRY'!G780="","",'DATA ENTRY'!G780)</f>
        <v/>
      </c>
      <c r="F779" s="22" t="str">
        <f>IF('DATA ENTRY'!F780="","",'DATA ENTRY'!F780)</f>
        <v/>
      </c>
      <c r="G779" s="148" t="str">
        <f>IF('DATA ENTRY'!H780="","",'DATA ENTRY'!H780)</f>
        <v/>
      </c>
      <c r="H779" s="148" t="str">
        <f>IF('DATA ENTRY'!I780="","",'DATA ENTRY'!I780)</f>
        <v/>
      </c>
      <c r="I779" s="22" t="str">
        <f>IF('DATA ENTRY'!N780="","",'DATA ENTRY'!N780)</f>
        <v/>
      </c>
      <c r="J779" s="147" t="str">
        <f>IF('DATA ENTRY'!O780="","",'DATA ENTRY'!O780)</f>
        <v/>
      </c>
      <c r="K779" s="22" t="str">
        <f>IF('DATA ENTRY'!P780="","",'DATA ENTRY'!P780)</f>
        <v/>
      </c>
      <c r="L779" s="147" t="str">
        <f>IF('DATA ENTRY'!Q780="","",'DATA ENTRY'!Q780)</f>
        <v/>
      </c>
      <c r="M779" s="22" t="str">
        <f>IF('DATA ENTRY'!R780="","",'DATA ENTRY'!R780)</f>
        <v/>
      </c>
      <c r="N779" s="147" t="str">
        <f>IF('DATA ENTRY'!S780="","",'DATA ENTRY'!S780)</f>
        <v/>
      </c>
      <c r="O779" s="147" t="str">
        <f t="shared" si="12"/>
        <v/>
      </c>
      <c r="P779" s="74" t="str">
        <f>IF('DATA ENTRY'!T780="","",'DATA ENTRY'!T780)</f>
        <v/>
      </c>
      <c r="Q779" s="74" t="str">
        <f>IF('DATA ENTRY'!U780="","",'DATA ENTRY'!U780)</f>
        <v/>
      </c>
      <c r="R779" s="22" t="str">
        <f>IF('DATA ENTRY'!W780="","",'DATA ENTRY'!W780)</f>
        <v/>
      </c>
      <c r="S779" s="22" t="str">
        <f>IF('DATA ENTRY'!X780="","",'DATA ENTRY'!X780)</f>
        <v/>
      </c>
      <c r="T779" s="22" t="str">
        <f>IF('DATA ENTRY'!AA780="","",'DATA ENTRY'!AA780)</f>
        <v/>
      </c>
      <c r="U779" s="22" t="str">
        <f>IF(O779="","",SUMPRODUCT(--(D779=$D$5:$D$1071),--(F779=$F$5:$F$1071),--(E779=$E$5:$E$1071),--(O779&lt;$O$5:$O$1071))+COUNTIF($O$5:O779,O779))</f>
        <v/>
      </c>
    </row>
    <row r="780" spans="1:21">
      <c r="A780" s="22" t="str">
        <f>IF(AND(H780="",D780="",F780="",G780="",I780="",J780=""),"",SUBTOTAL(3,$B$5:B780))</f>
        <v/>
      </c>
      <c r="B780" s="74" t="str">
        <f>IF('DATA ENTRY'!B781="","",'DATA ENTRY'!B781)</f>
        <v/>
      </c>
      <c r="C780" s="74" t="str">
        <f>IF('DATA ENTRY'!C781="","",'DATA ENTRY'!C781)</f>
        <v/>
      </c>
      <c r="D780" s="74" t="str">
        <f>IF('DATA ENTRY'!E781="","",'DATA ENTRY'!E781)</f>
        <v/>
      </c>
      <c r="E780" s="22" t="str">
        <f>IF('DATA ENTRY'!G781="","",'DATA ENTRY'!G781)</f>
        <v/>
      </c>
      <c r="F780" s="22" t="str">
        <f>IF('DATA ENTRY'!F781="","",'DATA ENTRY'!F781)</f>
        <v/>
      </c>
      <c r="G780" s="148" t="str">
        <f>IF('DATA ENTRY'!H781="","",'DATA ENTRY'!H781)</f>
        <v/>
      </c>
      <c r="H780" s="148" t="str">
        <f>IF('DATA ENTRY'!I781="","",'DATA ENTRY'!I781)</f>
        <v/>
      </c>
      <c r="I780" s="22" t="str">
        <f>IF('DATA ENTRY'!N781="","",'DATA ENTRY'!N781)</f>
        <v/>
      </c>
      <c r="J780" s="147" t="str">
        <f>IF('DATA ENTRY'!O781="","",'DATA ENTRY'!O781)</f>
        <v/>
      </c>
      <c r="K780" s="22" t="str">
        <f>IF('DATA ENTRY'!P781="","",'DATA ENTRY'!P781)</f>
        <v/>
      </c>
      <c r="L780" s="147" t="str">
        <f>IF('DATA ENTRY'!Q781="","",'DATA ENTRY'!Q781)</f>
        <v/>
      </c>
      <c r="M780" s="22" t="str">
        <f>IF('DATA ENTRY'!R781="","",'DATA ENTRY'!R781)</f>
        <v/>
      </c>
      <c r="N780" s="147" t="str">
        <f>IF('DATA ENTRY'!S781="","",'DATA ENTRY'!S781)</f>
        <v/>
      </c>
      <c r="O780" s="147" t="str">
        <f t="shared" si="12"/>
        <v/>
      </c>
      <c r="P780" s="74" t="str">
        <f>IF('DATA ENTRY'!T781="","",'DATA ENTRY'!T781)</f>
        <v/>
      </c>
      <c r="Q780" s="74" t="str">
        <f>IF('DATA ENTRY'!U781="","",'DATA ENTRY'!U781)</f>
        <v/>
      </c>
      <c r="R780" s="22" t="str">
        <f>IF('DATA ENTRY'!W781="","",'DATA ENTRY'!W781)</f>
        <v/>
      </c>
      <c r="S780" s="22" t="str">
        <f>IF('DATA ENTRY'!X781="","",'DATA ENTRY'!X781)</f>
        <v/>
      </c>
      <c r="T780" s="22" t="str">
        <f>IF('DATA ENTRY'!AA781="","",'DATA ENTRY'!AA781)</f>
        <v/>
      </c>
      <c r="U780" s="22" t="str">
        <f>IF(O780="","",SUMPRODUCT(--(D780=$D$5:$D$1071),--(F780=$F$5:$F$1071),--(E780=$E$5:$E$1071),--(O780&lt;$O$5:$O$1071))+COUNTIF($O$5:O780,O780))</f>
        <v/>
      </c>
    </row>
    <row r="781" spans="1:21">
      <c r="A781" s="22" t="str">
        <f>IF(AND(H781="",D781="",F781="",G781="",I781="",J781=""),"",SUBTOTAL(3,$B$5:B781))</f>
        <v/>
      </c>
      <c r="B781" s="74" t="str">
        <f>IF('DATA ENTRY'!B782="","",'DATA ENTRY'!B782)</f>
        <v/>
      </c>
      <c r="C781" s="74" t="str">
        <f>IF('DATA ENTRY'!C782="","",'DATA ENTRY'!C782)</f>
        <v/>
      </c>
      <c r="D781" s="74" t="str">
        <f>IF('DATA ENTRY'!E782="","",'DATA ENTRY'!E782)</f>
        <v/>
      </c>
      <c r="E781" s="22" t="str">
        <f>IF('DATA ENTRY'!G782="","",'DATA ENTRY'!G782)</f>
        <v/>
      </c>
      <c r="F781" s="22" t="str">
        <f>IF('DATA ENTRY'!F782="","",'DATA ENTRY'!F782)</f>
        <v/>
      </c>
      <c r="G781" s="148" t="str">
        <f>IF('DATA ENTRY'!H782="","",'DATA ENTRY'!H782)</f>
        <v/>
      </c>
      <c r="H781" s="148" t="str">
        <f>IF('DATA ENTRY'!I782="","",'DATA ENTRY'!I782)</f>
        <v/>
      </c>
      <c r="I781" s="22" t="str">
        <f>IF('DATA ENTRY'!N782="","",'DATA ENTRY'!N782)</f>
        <v/>
      </c>
      <c r="J781" s="147" t="str">
        <f>IF('DATA ENTRY'!O782="","",'DATA ENTRY'!O782)</f>
        <v/>
      </c>
      <c r="K781" s="22" t="str">
        <f>IF('DATA ENTRY'!P782="","",'DATA ENTRY'!P782)</f>
        <v/>
      </c>
      <c r="L781" s="147" t="str">
        <f>IF('DATA ENTRY'!Q782="","",'DATA ENTRY'!Q782)</f>
        <v/>
      </c>
      <c r="M781" s="22" t="str">
        <f>IF('DATA ENTRY'!R782="","",'DATA ENTRY'!R782)</f>
        <v/>
      </c>
      <c r="N781" s="147" t="str">
        <f>IF('DATA ENTRY'!S782="","",'DATA ENTRY'!S782)</f>
        <v/>
      </c>
      <c r="O781" s="147" t="str">
        <f t="shared" si="12"/>
        <v/>
      </c>
      <c r="P781" s="74" t="str">
        <f>IF('DATA ENTRY'!T782="","",'DATA ENTRY'!T782)</f>
        <v/>
      </c>
      <c r="Q781" s="74" t="str">
        <f>IF('DATA ENTRY'!U782="","",'DATA ENTRY'!U782)</f>
        <v/>
      </c>
      <c r="R781" s="22" t="str">
        <f>IF('DATA ENTRY'!W782="","",'DATA ENTRY'!W782)</f>
        <v/>
      </c>
      <c r="S781" s="22" t="str">
        <f>IF('DATA ENTRY'!X782="","",'DATA ENTRY'!X782)</f>
        <v/>
      </c>
      <c r="T781" s="22" t="str">
        <f>IF('DATA ENTRY'!AA782="","",'DATA ENTRY'!AA782)</f>
        <v/>
      </c>
      <c r="U781" s="22" t="str">
        <f>IF(O781="","",SUMPRODUCT(--(D781=$D$5:$D$1071),--(F781=$F$5:$F$1071),--(E781=$E$5:$E$1071),--(O781&lt;$O$5:$O$1071))+COUNTIF($O$5:O781,O781))</f>
        <v/>
      </c>
    </row>
    <row r="782" spans="1:21">
      <c r="A782" s="22" t="str">
        <f>IF(AND(H782="",D782="",F782="",G782="",I782="",J782=""),"",SUBTOTAL(3,$B$5:B782))</f>
        <v/>
      </c>
      <c r="B782" s="74" t="str">
        <f>IF('DATA ENTRY'!B783="","",'DATA ENTRY'!B783)</f>
        <v/>
      </c>
      <c r="C782" s="74" t="str">
        <f>IF('DATA ENTRY'!C783="","",'DATA ENTRY'!C783)</f>
        <v/>
      </c>
      <c r="D782" s="74" t="str">
        <f>IF('DATA ENTRY'!E783="","",'DATA ENTRY'!E783)</f>
        <v/>
      </c>
      <c r="E782" s="22" t="str">
        <f>IF('DATA ENTRY'!G783="","",'DATA ENTRY'!G783)</f>
        <v/>
      </c>
      <c r="F782" s="22" t="str">
        <f>IF('DATA ENTRY'!F783="","",'DATA ENTRY'!F783)</f>
        <v/>
      </c>
      <c r="G782" s="148" t="str">
        <f>IF('DATA ENTRY'!H783="","",'DATA ENTRY'!H783)</f>
        <v/>
      </c>
      <c r="H782" s="148" t="str">
        <f>IF('DATA ENTRY'!I783="","",'DATA ENTRY'!I783)</f>
        <v/>
      </c>
      <c r="I782" s="22" t="str">
        <f>IF('DATA ENTRY'!N783="","",'DATA ENTRY'!N783)</f>
        <v/>
      </c>
      <c r="J782" s="147" t="str">
        <f>IF('DATA ENTRY'!O783="","",'DATA ENTRY'!O783)</f>
        <v/>
      </c>
      <c r="K782" s="22" t="str">
        <f>IF('DATA ENTRY'!P783="","",'DATA ENTRY'!P783)</f>
        <v/>
      </c>
      <c r="L782" s="147" t="str">
        <f>IF('DATA ENTRY'!Q783="","",'DATA ENTRY'!Q783)</f>
        <v/>
      </c>
      <c r="M782" s="22" t="str">
        <f>IF('DATA ENTRY'!R783="","",'DATA ENTRY'!R783)</f>
        <v/>
      </c>
      <c r="N782" s="147" t="str">
        <f>IF('DATA ENTRY'!S783="","",'DATA ENTRY'!S783)</f>
        <v/>
      </c>
      <c r="O782" s="147" t="str">
        <f t="shared" si="12"/>
        <v/>
      </c>
      <c r="P782" s="74" t="str">
        <f>IF('DATA ENTRY'!T783="","",'DATA ENTRY'!T783)</f>
        <v/>
      </c>
      <c r="Q782" s="74" t="str">
        <f>IF('DATA ENTRY'!U783="","",'DATA ENTRY'!U783)</f>
        <v/>
      </c>
      <c r="R782" s="22" t="str">
        <f>IF('DATA ENTRY'!W783="","",'DATA ENTRY'!W783)</f>
        <v/>
      </c>
      <c r="S782" s="22" t="str">
        <f>IF('DATA ENTRY'!X783="","",'DATA ENTRY'!X783)</f>
        <v/>
      </c>
      <c r="T782" s="22" t="str">
        <f>IF('DATA ENTRY'!AA783="","",'DATA ENTRY'!AA783)</f>
        <v/>
      </c>
      <c r="U782" s="22" t="str">
        <f>IF(O782="","",SUMPRODUCT(--(D782=$D$5:$D$1071),--(F782=$F$5:$F$1071),--(E782=$E$5:$E$1071),--(O782&lt;$O$5:$O$1071))+COUNTIF($O$5:O782,O782))</f>
        <v/>
      </c>
    </row>
    <row r="783" spans="1:21">
      <c r="A783" s="22" t="str">
        <f>IF(AND(H783="",D783="",F783="",G783="",I783="",J783=""),"",SUBTOTAL(3,$B$5:B783))</f>
        <v/>
      </c>
      <c r="B783" s="74" t="str">
        <f>IF('DATA ENTRY'!B784="","",'DATA ENTRY'!B784)</f>
        <v/>
      </c>
      <c r="C783" s="74" t="str">
        <f>IF('DATA ENTRY'!C784="","",'DATA ENTRY'!C784)</f>
        <v/>
      </c>
      <c r="D783" s="74" t="str">
        <f>IF('DATA ENTRY'!E784="","",'DATA ENTRY'!E784)</f>
        <v/>
      </c>
      <c r="E783" s="22" t="str">
        <f>IF('DATA ENTRY'!G784="","",'DATA ENTRY'!G784)</f>
        <v/>
      </c>
      <c r="F783" s="22" t="str">
        <f>IF('DATA ENTRY'!F784="","",'DATA ENTRY'!F784)</f>
        <v/>
      </c>
      <c r="G783" s="148" t="str">
        <f>IF('DATA ENTRY'!H784="","",'DATA ENTRY'!H784)</f>
        <v/>
      </c>
      <c r="H783" s="148" t="str">
        <f>IF('DATA ENTRY'!I784="","",'DATA ENTRY'!I784)</f>
        <v/>
      </c>
      <c r="I783" s="22" t="str">
        <f>IF('DATA ENTRY'!N784="","",'DATA ENTRY'!N784)</f>
        <v/>
      </c>
      <c r="J783" s="147" t="str">
        <f>IF('DATA ENTRY'!O784="","",'DATA ENTRY'!O784)</f>
        <v/>
      </c>
      <c r="K783" s="22" t="str">
        <f>IF('DATA ENTRY'!P784="","",'DATA ENTRY'!P784)</f>
        <v/>
      </c>
      <c r="L783" s="147" t="str">
        <f>IF('DATA ENTRY'!Q784="","",'DATA ENTRY'!Q784)</f>
        <v/>
      </c>
      <c r="M783" s="22" t="str">
        <f>IF('DATA ENTRY'!R784="","",'DATA ENTRY'!R784)</f>
        <v/>
      </c>
      <c r="N783" s="147" t="str">
        <f>IF('DATA ENTRY'!S784="","",'DATA ENTRY'!S784)</f>
        <v/>
      </c>
      <c r="O783" s="147" t="str">
        <f t="shared" si="12"/>
        <v/>
      </c>
      <c r="P783" s="74" t="str">
        <f>IF('DATA ENTRY'!T784="","",'DATA ENTRY'!T784)</f>
        <v/>
      </c>
      <c r="Q783" s="74" t="str">
        <f>IF('DATA ENTRY'!U784="","",'DATA ENTRY'!U784)</f>
        <v/>
      </c>
      <c r="R783" s="22" t="str">
        <f>IF('DATA ENTRY'!W784="","",'DATA ENTRY'!W784)</f>
        <v/>
      </c>
      <c r="S783" s="22" t="str">
        <f>IF('DATA ENTRY'!X784="","",'DATA ENTRY'!X784)</f>
        <v/>
      </c>
      <c r="T783" s="22" t="str">
        <f>IF('DATA ENTRY'!AA784="","",'DATA ENTRY'!AA784)</f>
        <v/>
      </c>
      <c r="U783" s="22" t="str">
        <f>IF(O783="","",SUMPRODUCT(--(D783=$D$5:$D$1071),--(F783=$F$5:$F$1071),--(E783=$E$5:$E$1071),--(O783&lt;$O$5:$O$1071))+COUNTIF($O$5:O783,O783))</f>
        <v/>
      </c>
    </row>
    <row r="784" spans="1:21">
      <c r="A784" s="22" t="str">
        <f>IF(AND(H784="",D784="",F784="",G784="",I784="",J784=""),"",SUBTOTAL(3,$B$5:B784))</f>
        <v/>
      </c>
      <c r="B784" s="74" t="str">
        <f>IF('DATA ENTRY'!B785="","",'DATA ENTRY'!B785)</f>
        <v/>
      </c>
      <c r="C784" s="74" t="str">
        <f>IF('DATA ENTRY'!C785="","",'DATA ENTRY'!C785)</f>
        <v/>
      </c>
      <c r="D784" s="74" t="str">
        <f>IF('DATA ENTRY'!E785="","",'DATA ENTRY'!E785)</f>
        <v/>
      </c>
      <c r="E784" s="22" t="str">
        <f>IF('DATA ENTRY'!G785="","",'DATA ENTRY'!G785)</f>
        <v/>
      </c>
      <c r="F784" s="22" t="str">
        <f>IF('DATA ENTRY'!F785="","",'DATA ENTRY'!F785)</f>
        <v/>
      </c>
      <c r="G784" s="148" t="str">
        <f>IF('DATA ENTRY'!H785="","",'DATA ENTRY'!H785)</f>
        <v/>
      </c>
      <c r="H784" s="148" t="str">
        <f>IF('DATA ENTRY'!I785="","",'DATA ENTRY'!I785)</f>
        <v/>
      </c>
      <c r="I784" s="22" t="str">
        <f>IF('DATA ENTRY'!N785="","",'DATA ENTRY'!N785)</f>
        <v/>
      </c>
      <c r="J784" s="147" t="str">
        <f>IF('DATA ENTRY'!O785="","",'DATA ENTRY'!O785)</f>
        <v/>
      </c>
      <c r="K784" s="22" t="str">
        <f>IF('DATA ENTRY'!P785="","",'DATA ENTRY'!P785)</f>
        <v/>
      </c>
      <c r="L784" s="147" t="str">
        <f>IF('DATA ENTRY'!Q785="","",'DATA ENTRY'!Q785)</f>
        <v/>
      </c>
      <c r="M784" s="22" t="str">
        <f>IF('DATA ENTRY'!R785="","",'DATA ENTRY'!R785)</f>
        <v/>
      </c>
      <c r="N784" s="147" t="str">
        <f>IF('DATA ENTRY'!S785="","",'DATA ENTRY'!S785)</f>
        <v/>
      </c>
      <c r="O784" s="147" t="str">
        <f t="shared" si="12"/>
        <v/>
      </c>
      <c r="P784" s="74" t="str">
        <f>IF('DATA ENTRY'!T785="","",'DATA ENTRY'!T785)</f>
        <v/>
      </c>
      <c r="Q784" s="74" t="str">
        <f>IF('DATA ENTRY'!U785="","",'DATA ENTRY'!U785)</f>
        <v/>
      </c>
      <c r="R784" s="22" t="str">
        <f>IF('DATA ENTRY'!W785="","",'DATA ENTRY'!W785)</f>
        <v/>
      </c>
      <c r="S784" s="22" t="str">
        <f>IF('DATA ENTRY'!X785="","",'DATA ENTRY'!X785)</f>
        <v/>
      </c>
      <c r="T784" s="22" t="str">
        <f>IF('DATA ENTRY'!AA785="","",'DATA ENTRY'!AA785)</f>
        <v/>
      </c>
      <c r="U784" s="22" t="str">
        <f>IF(O784="","",SUMPRODUCT(--(D784=$D$5:$D$1071),--(F784=$F$5:$F$1071),--(E784=$E$5:$E$1071),--(O784&lt;$O$5:$O$1071))+COUNTIF($O$5:O784,O784))</f>
        <v/>
      </c>
    </row>
    <row r="785" spans="1:21">
      <c r="A785" s="22" t="str">
        <f>IF(AND(H785="",D785="",F785="",G785="",I785="",J785=""),"",SUBTOTAL(3,$B$5:B785))</f>
        <v/>
      </c>
      <c r="B785" s="74" t="str">
        <f>IF('DATA ENTRY'!B786="","",'DATA ENTRY'!B786)</f>
        <v/>
      </c>
      <c r="C785" s="74" t="str">
        <f>IF('DATA ENTRY'!C786="","",'DATA ENTRY'!C786)</f>
        <v/>
      </c>
      <c r="D785" s="74" t="str">
        <f>IF('DATA ENTRY'!E786="","",'DATA ENTRY'!E786)</f>
        <v/>
      </c>
      <c r="E785" s="22" t="str">
        <f>IF('DATA ENTRY'!G786="","",'DATA ENTRY'!G786)</f>
        <v/>
      </c>
      <c r="F785" s="22" t="str">
        <f>IF('DATA ENTRY'!F786="","",'DATA ENTRY'!F786)</f>
        <v/>
      </c>
      <c r="G785" s="148" t="str">
        <f>IF('DATA ENTRY'!H786="","",'DATA ENTRY'!H786)</f>
        <v/>
      </c>
      <c r="H785" s="148" t="str">
        <f>IF('DATA ENTRY'!I786="","",'DATA ENTRY'!I786)</f>
        <v/>
      </c>
      <c r="I785" s="22" t="str">
        <f>IF('DATA ENTRY'!N786="","",'DATA ENTRY'!N786)</f>
        <v/>
      </c>
      <c r="J785" s="147" t="str">
        <f>IF('DATA ENTRY'!O786="","",'DATA ENTRY'!O786)</f>
        <v/>
      </c>
      <c r="K785" s="22" t="str">
        <f>IF('DATA ENTRY'!P786="","",'DATA ENTRY'!P786)</f>
        <v/>
      </c>
      <c r="L785" s="147" t="str">
        <f>IF('DATA ENTRY'!Q786="","",'DATA ENTRY'!Q786)</f>
        <v/>
      </c>
      <c r="M785" s="22" t="str">
        <f>IF('DATA ENTRY'!R786="","",'DATA ENTRY'!R786)</f>
        <v/>
      </c>
      <c r="N785" s="147" t="str">
        <f>IF('DATA ENTRY'!S786="","",'DATA ENTRY'!S786)</f>
        <v/>
      </c>
      <c r="O785" s="147" t="str">
        <f t="shared" si="12"/>
        <v/>
      </c>
      <c r="P785" s="74" t="str">
        <f>IF('DATA ENTRY'!T786="","",'DATA ENTRY'!T786)</f>
        <v/>
      </c>
      <c r="Q785" s="74" t="str">
        <f>IF('DATA ENTRY'!U786="","",'DATA ENTRY'!U786)</f>
        <v/>
      </c>
      <c r="R785" s="22" t="str">
        <f>IF('DATA ENTRY'!W786="","",'DATA ENTRY'!W786)</f>
        <v/>
      </c>
      <c r="S785" s="22" t="str">
        <f>IF('DATA ENTRY'!X786="","",'DATA ENTRY'!X786)</f>
        <v/>
      </c>
      <c r="T785" s="22" t="str">
        <f>IF('DATA ENTRY'!AA786="","",'DATA ENTRY'!AA786)</f>
        <v/>
      </c>
      <c r="U785" s="22" t="str">
        <f>IF(O785="","",SUMPRODUCT(--(D785=$D$5:$D$1071),--(F785=$F$5:$F$1071),--(E785=$E$5:$E$1071),--(O785&lt;$O$5:$O$1071))+COUNTIF($O$5:O785,O785))</f>
        <v/>
      </c>
    </row>
    <row r="786" spans="1:21">
      <c r="A786" s="22" t="str">
        <f>IF(AND(H786="",D786="",F786="",G786="",I786="",J786=""),"",SUBTOTAL(3,$B$5:B786))</f>
        <v/>
      </c>
      <c r="B786" s="74" t="str">
        <f>IF('DATA ENTRY'!B787="","",'DATA ENTRY'!B787)</f>
        <v/>
      </c>
      <c r="C786" s="74" t="str">
        <f>IF('DATA ENTRY'!C787="","",'DATA ENTRY'!C787)</f>
        <v/>
      </c>
      <c r="D786" s="74" t="str">
        <f>IF('DATA ENTRY'!E787="","",'DATA ENTRY'!E787)</f>
        <v/>
      </c>
      <c r="E786" s="22" t="str">
        <f>IF('DATA ENTRY'!G787="","",'DATA ENTRY'!G787)</f>
        <v/>
      </c>
      <c r="F786" s="22" t="str">
        <f>IF('DATA ENTRY'!F787="","",'DATA ENTRY'!F787)</f>
        <v/>
      </c>
      <c r="G786" s="148" t="str">
        <f>IF('DATA ENTRY'!H787="","",'DATA ENTRY'!H787)</f>
        <v/>
      </c>
      <c r="H786" s="148" t="str">
        <f>IF('DATA ENTRY'!I787="","",'DATA ENTRY'!I787)</f>
        <v/>
      </c>
      <c r="I786" s="22" t="str">
        <f>IF('DATA ENTRY'!N787="","",'DATA ENTRY'!N787)</f>
        <v/>
      </c>
      <c r="J786" s="147" t="str">
        <f>IF('DATA ENTRY'!O787="","",'DATA ENTRY'!O787)</f>
        <v/>
      </c>
      <c r="K786" s="22" t="str">
        <f>IF('DATA ENTRY'!P787="","",'DATA ENTRY'!P787)</f>
        <v/>
      </c>
      <c r="L786" s="147" t="str">
        <f>IF('DATA ENTRY'!Q787="","",'DATA ENTRY'!Q787)</f>
        <v/>
      </c>
      <c r="M786" s="22" t="str">
        <f>IF('DATA ENTRY'!R787="","",'DATA ENTRY'!R787)</f>
        <v/>
      </c>
      <c r="N786" s="147" t="str">
        <f>IF('DATA ENTRY'!S787="","",'DATA ENTRY'!S787)</f>
        <v/>
      </c>
      <c r="O786" s="147" t="str">
        <f t="shared" si="12"/>
        <v/>
      </c>
      <c r="P786" s="74" t="str">
        <f>IF('DATA ENTRY'!T787="","",'DATA ENTRY'!T787)</f>
        <v/>
      </c>
      <c r="Q786" s="74" t="str">
        <f>IF('DATA ENTRY'!U787="","",'DATA ENTRY'!U787)</f>
        <v/>
      </c>
      <c r="R786" s="22" t="str">
        <f>IF('DATA ENTRY'!W787="","",'DATA ENTRY'!W787)</f>
        <v/>
      </c>
      <c r="S786" s="22" t="str">
        <f>IF('DATA ENTRY'!X787="","",'DATA ENTRY'!X787)</f>
        <v/>
      </c>
      <c r="T786" s="22" t="str">
        <f>IF('DATA ENTRY'!AA787="","",'DATA ENTRY'!AA787)</f>
        <v/>
      </c>
      <c r="U786" s="22" t="str">
        <f>IF(O786="","",SUMPRODUCT(--(D786=$D$5:$D$1071),--(F786=$F$5:$F$1071),--(E786=$E$5:$E$1071),--(O786&lt;$O$5:$O$1071))+COUNTIF($O$5:O786,O786))</f>
        <v/>
      </c>
    </row>
    <row r="787" spans="1:21">
      <c r="A787" s="22" t="str">
        <f>IF(AND(H787="",D787="",F787="",G787="",I787="",J787=""),"",SUBTOTAL(3,$B$5:B787))</f>
        <v/>
      </c>
      <c r="B787" s="74" t="str">
        <f>IF('DATA ENTRY'!B788="","",'DATA ENTRY'!B788)</f>
        <v/>
      </c>
      <c r="C787" s="74" t="str">
        <f>IF('DATA ENTRY'!C788="","",'DATA ENTRY'!C788)</f>
        <v/>
      </c>
      <c r="D787" s="74" t="str">
        <f>IF('DATA ENTRY'!E788="","",'DATA ENTRY'!E788)</f>
        <v/>
      </c>
      <c r="E787" s="22" t="str">
        <f>IF('DATA ENTRY'!G788="","",'DATA ENTRY'!G788)</f>
        <v/>
      </c>
      <c r="F787" s="22" t="str">
        <f>IF('DATA ENTRY'!F788="","",'DATA ENTRY'!F788)</f>
        <v/>
      </c>
      <c r="G787" s="148" t="str">
        <f>IF('DATA ENTRY'!H788="","",'DATA ENTRY'!H788)</f>
        <v/>
      </c>
      <c r="H787" s="148" t="str">
        <f>IF('DATA ENTRY'!I788="","",'DATA ENTRY'!I788)</f>
        <v/>
      </c>
      <c r="I787" s="22" t="str">
        <f>IF('DATA ENTRY'!N788="","",'DATA ENTRY'!N788)</f>
        <v/>
      </c>
      <c r="J787" s="147" t="str">
        <f>IF('DATA ENTRY'!O788="","",'DATA ENTRY'!O788)</f>
        <v/>
      </c>
      <c r="K787" s="22" t="str">
        <f>IF('DATA ENTRY'!P788="","",'DATA ENTRY'!P788)</f>
        <v/>
      </c>
      <c r="L787" s="147" t="str">
        <f>IF('DATA ENTRY'!Q788="","",'DATA ENTRY'!Q788)</f>
        <v/>
      </c>
      <c r="M787" s="22" t="str">
        <f>IF('DATA ENTRY'!R788="","",'DATA ENTRY'!R788)</f>
        <v/>
      </c>
      <c r="N787" s="147" t="str">
        <f>IF('DATA ENTRY'!S788="","",'DATA ENTRY'!S788)</f>
        <v/>
      </c>
      <c r="O787" s="147" t="str">
        <f t="shared" si="12"/>
        <v/>
      </c>
      <c r="P787" s="74" t="str">
        <f>IF('DATA ENTRY'!T788="","",'DATA ENTRY'!T788)</f>
        <v/>
      </c>
      <c r="Q787" s="74" t="str">
        <f>IF('DATA ENTRY'!U788="","",'DATA ENTRY'!U788)</f>
        <v/>
      </c>
      <c r="R787" s="22" t="str">
        <f>IF('DATA ENTRY'!W788="","",'DATA ENTRY'!W788)</f>
        <v/>
      </c>
      <c r="S787" s="22" t="str">
        <f>IF('DATA ENTRY'!X788="","",'DATA ENTRY'!X788)</f>
        <v/>
      </c>
      <c r="T787" s="22" t="str">
        <f>IF('DATA ENTRY'!AA788="","",'DATA ENTRY'!AA788)</f>
        <v/>
      </c>
      <c r="U787" s="22" t="str">
        <f>IF(O787="","",SUMPRODUCT(--(D787=$D$5:$D$1071),--(F787=$F$5:$F$1071),--(E787=$E$5:$E$1071),--(O787&lt;$O$5:$O$1071))+COUNTIF($O$5:O787,O787))</f>
        <v/>
      </c>
    </row>
    <row r="788" spans="1:21">
      <c r="A788" s="22" t="str">
        <f>IF(AND(H788="",D788="",F788="",G788="",I788="",J788=""),"",SUBTOTAL(3,$B$5:B788))</f>
        <v/>
      </c>
      <c r="B788" s="74" t="str">
        <f>IF('DATA ENTRY'!B789="","",'DATA ENTRY'!B789)</f>
        <v/>
      </c>
      <c r="C788" s="74" t="str">
        <f>IF('DATA ENTRY'!C789="","",'DATA ENTRY'!C789)</f>
        <v/>
      </c>
      <c r="D788" s="74" t="str">
        <f>IF('DATA ENTRY'!E789="","",'DATA ENTRY'!E789)</f>
        <v/>
      </c>
      <c r="E788" s="22" t="str">
        <f>IF('DATA ENTRY'!G789="","",'DATA ENTRY'!G789)</f>
        <v/>
      </c>
      <c r="F788" s="22" t="str">
        <f>IF('DATA ENTRY'!F789="","",'DATA ENTRY'!F789)</f>
        <v/>
      </c>
      <c r="G788" s="148" t="str">
        <f>IF('DATA ENTRY'!H789="","",'DATA ENTRY'!H789)</f>
        <v/>
      </c>
      <c r="H788" s="148" t="str">
        <f>IF('DATA ENTRY'!I789="","",'DATA ENTRY'!I789)</f>
        <v/>
      </c>
      <c r="I788" s="22" t="str">
        <f>IF('DATA ENTRY'!N789="","",'DATA ENTRY'!N789)</f>
        <v/>
      </c>
      <c r="J788" s="147" t="str">
        <f>IF('DATA ENTRY'!O789="","",'DATA ENTRY'!O789)</f>
        <v/>
      </c>
      <c r="K788" s="22" t="str">
        <f>IF('DATA ENTRY'!P789="","",'DATA ENTRY'!P789)</f>
        <v/>
      </c>
      <c r="L788" s="147" t="str">
        <f>IF('DATA ENTRY'!Q789="","",'DATA ENTRY'!Q789)</f>
        <v/>
      </c>
      <c r="M788" s="22" t="str">
        <f>IF('DATA ENTRY'!R789="","",'DATA ENTRY'!R789)</f>
        <v/>
      </c>
      <c r="N788" s="147" t="str">
        <f>IF('DATA ENTRY'!S789="","",'DATA ENTRY'!S789)</f>
        <v/>
      </c>
      <c r="O788" s="147" t="str">
        <f t="shared" si="12"/>
        <v/>
      </c>
      <c r="P788" s="74" t="str">
        <f>IF('DATA ENTRY'!T789="","",'DATA ENTRY'!T789)</f>
        <v/>
      </c>
      <c r="Q788" s="74" t="str">
        <f>IF('DATA ENTRY'!U789="","",'DATA ENTRY'!U789)</f>
        <v/>
      </c>
      <c r="R788" s="22" t="str">
        <f>IF('DATA ENTRY'!W789="","",'DATA ENTRY'!W789)</f>
        <v/>
      </c>
      <c r="S788" s="22" t="str">
        <f>IF('DATA ENTRY'!X789="","",'DATA ENTRY'!X789)</f>
        <v/>
      </c>
      <c r="T788" s="22" t="str">
        <f>IF('DATA ENTRY'!AA789="","",'DATA ENTRY'!AA789)</f>
        <v/>
      </c>
      <c r="U788" s="22" t="str">
        <f>IF(O788="","",SUMPRODUCT(--(D788=$D$5:$D$1071),--(F788=$F$5:$F$1071),--(E788=$E$5:$E$1071),--(O788&lt;$O$5:$O$1071))+COUNTIF($O$5:O788,O788))</f>
        <v/>
      </c>
    </row>
    <row r="789" spans="1:21">
      <c r="A789" s="22" t="str">
        <f>IF(AND(H789="",D789="",F789="",G789="",I789="",J789=""),"",SUBTOTAL(3,$B$5:B789))</f>
        <v/>
      </c>
      <c r="B789" s="74" t="str">
        <f>IF('DATA ENTRY'!B790="","",'DATA ENTRY'!B790)</f>
        <v/>
      </c>
      <c r="C789" s="74" t="str">
        <f>IF('DATA ENTRY'!C790="","",'DATA ENTRY'!C790)</f>
        <v/>
      </c>
      <c r="D789" s="74" t="str">
        <f>IF('DATA ENTRY'!E790="","",'DATA ENTRY'!E790)</f>
        <v/>
      </c>
      <c r="E789" s="22" t="str">
        <f>IF('DATA ENTRY'!G790="","",'DATA ENTRY'!G790)</f>
        <v/>
      </c>
      <c r="F789" s="22" t="str">
        <f>IF('DATA ENTRY'!F790="","",'DATA ENTRY'!F790)</f>
        <v/>
      </c>
      <c r="G789" s="148" t="str">
        <f>IF('DATA ENTRY'!H790="","",'DATA ENTRY'!H790)</f>
        <v/>
      </c>
      <c r="H789" s="148" t="str">
        <f>IF('DATA ENTRY'!I790="","",'DATA ENTRY'!I790)</f>
        <v/>
      </c>
      <c r="I789" s="22" t="str">
        <f>IF('DATA ENTRY'!N790="","",'DATA ENTRY'!N790)</f>
        <v/>
      </c>
      <c r="J789" s="147" t="str">
        <f>IF('DATA ENTRY'!O790="","",'DATA ENTRY'!O790)</f>
        <v/>
      </c>
      <c r="K789" s="22" t="str">
        <f>IF('DATA ENTRY'!P790="","",'DATA ENTRY'!P790)</f>
        <v/>
      </c>
      <c r="L789" s="147" t="str">
        <f>IF('DATA ENTRY'!Q790="","",'DATA ENTRY'!Q790)</f>
        <v/>
      </c>
      <c r="M789" s="22" t="str">
        <f>IF('DATA ENTRY'!R790="","",'DATA ENTRY'!R790)</f>
        <v/>
      </c>
      <c r="N789" s="147" t="str">
        <f>IF('DATA ENTRY'!S790="","",'DATA ENTRY'!S790)</f>
        <v/>
      </c>
      <c r="O789" s="147" t="str">
        <f t="shared" si="12"/>
        <v/>
      </c>
      <c r="P789" s="74" t="str">
        <f>IF('DATA ENTRY'!T790="","",'DATA ENTRY'!T790)</f>
        <v/>
      </c>
      <c r="Q789" s="74" t="str">
        <f>IF('DATA ENTRY'!U790="","",'DATA ENTRY'!U790)</f>
        <v/>
      </c>
      <c r="R789" s="22" t="str">
        <f>IF('DATA ENTRY'!W790="","",'DATA ENTRY'!W790)</f>
        <v/>
      </c>
      <c r="S789" s="22" t="str">
        <f>IF('DATA ENTRY'!X790="","",'DATA ENTRY'!X790)</f>
        <v/>
      </c>
      <c r="T789" s="22" t="str">
        <f>IF('DATA ENTRY'!AA790="","",'DATA ENTRY'!AA790)</f>
        <v/>
      </c>
      <c r="U789" s="22" t="str">
        <f>IF(O789="","",SUMPRODUCT(--(D789=$D$5:$D$1071),--(F789=$F$5:$F$1071),--(E789=$E$5:$E$1071),--(O789&lt;$O$5:$O$1071))+COUNTIF($O$5:O789,O789))</f>
        <v/>
      </c>
    </row>
    <row r="790" spans="1:21">
      <c r="A790" s="22" t="str">
        <f>IF(AND(H790="",D790="",F790="",G790="",I790="",J790=""),"",SUBTOTAL(3,$B$5:B790))</f>
        <v/>
      </c>
      <c r="B790" s="74" t="str">
        <f>IF('DATA ENTRY'!B791="","",'DATA ENTRY'!B791)</f>
        <v/>
      </c>
      <c r="C790" s="74" t="str">
        <f>IF('DATA ENTRY'!C791="","",'DATA ENTRY'!C791)</f>
        <v/>
      </c>
      <c r="D790" s="74" t="str">
        <f>IF('DATA ENTRY'!E791="","",'DATA ENTRY'!E791)</f>
        <v/>
      </c>
      <c r="E790" s="22" t="str">
        <f>IF('DATA ENTRY'!G791="","",'DATA ENTRY'!G791)</f>
        <v/>
      </c>
      <c r="F790" s="22" t="str">
        <f>IF('DATA ENTRY'!F791="","",'DATA ENTRY'!F791)</f>
        <v/>
      </c>
      <c r="G790" s="148" t="str">
        <f>IF('DATA ENTRY'!H791="","",'DATA ENTRY'!H791)</f>
        <v/>
      </c>
      <c r="H790" s="148" t="str">
        <f>IF('DATA ENTRY'!I791="","",'DATA ENTRY'!I791)</f>
        <v/>
      </c>
      <c r="I790" s="22" t="str">
        <f>IF('DATA ENTRY'!N791="","",'DATA ENTRY'!N791)</f>
        <v/>
      </c>
      <c r="J790" s="147" t="str">
        <f>IF('DATA ENTRY'!O791="","",'DATA ENTRY'!O791)</f>
        <v/>
      </c>
      <c r="K790" s="22" t="str">
        <f>IF('DATA ENTRY'!P791="","",'DATA ENTRY'!P791)</f>
        <v/>
      </c>
      <c r="L790" s="147" t="str">
        <f>IF('DATA ENTRY'!Q791="","",'DATA ENTRY'!Q791)</f>
        <v/>
      </c>
      <c r="M790" s="22" t="str">
        <f>IF('DATA ENTRY'!R791="","",'DATA ENTRY'!R791)</f>
        <v/>
      </c>
      <c r="N790" s="147" t="str">
        <f>IF('DATA ENTRY'!S791="","",'DATA ENTRY'!S791)</f>
        <v/>
      </c>
      <c r="O790" s="147" t="str">
        <f t="shared" si="12"/>
        <v/>
      </c>
      <c r="P790" s="74" t="str">
        <f>IF('DATA ENTRY'!T791="","",'DATA ENTRY'!T791)</f>
        <v/>
      </c>
      <c r="Q790" s="74" t="str">
        <f>IF('DATA ENTRY'!U791="","",'DATA ENTRY'!U791)</f>
        <v/>
      </c>
      <c r="R790" s="22" t="str">
        <f>IF('DATA ENTRY'!W791="","",'DATA ENTRY'!W791)</f>
        <v/>
      </c>
      <c r="S790" s="22" t="str">
        <f>IF('DATA ENTRY'!X791="","",'DATA ENTRY'!X791)</f>
        <v/>
      </c>
      <c r="T790" s="22" t="str">
        <f>IF('DATA ENTRY'!AA791="","",'DATA ENTRY'!AA791)</f>
        <v/>
      </c>
      <c r="U790" s="22" t="str">
        <f>IF(O790="","",SUMPRODUCT(--(D790=$D$5:$D$1071),--(F790=$F$5:$F$1071),--(E790=$E$5:$E$1071),--(O790&lt;$O$5:$O$1071))+COUNTIF($O$5:O790,O790))</f>
        <v/>
      </c>
    </row>
    <row r="791" spans="1:21">
      <c r="A791" s="22" t="str">
        <f>IF(AND(H791="",D791="",F791="",G791="",I791="",J791=""),"",SUBTOTAL(3,$B$5:B791))</f>
        <v/>
      </c>
      <c r="B791" s="74" t="str">
        <f>IF('DATA ENTRY'!B792="","",'DATA ENTRY'!B792)</f>
        <v/>
      </c>
      <c r="C791" s="74" t="str">
        <f>IF('DATA ENTRY'!C792="","",'DATA ENTRY'!C792)</f>
        <v/>
      </c>
      <c r="D791" s="74" t="str">
        <f>IF('DATA ENTRY'!E792="","",'DATA ENTRY'!E792)</f>
        <v/>
      </c>
      <c r="E791" s="22" t="str">
        <f>IF('DATA ENTRY'!G792="","",'DATA ENTRY'!G792)</f>
        <v/>
      </c>
      <c r="F791" s="22" t="str">
        <f>IF('DATA ENTRY'!F792="","",'DATA ENTRY'!F792)</f>
        <v/>
      </c>
      <c r="G791" s="148" t="str">
        <f>IF('DATA ENTRY'!H792="","",'DATA ENTRY'!H792)</f>
        <v/>
      </c>
      <c r="H791" s="148" t="str">
        <f>IF('DATA ENTRY'!I792="","",'DATA ENTRY'!I792)</f>
        <v/>
      </c>
      <c r="I791" s="22" t="str">
        <f>IF('DATA ENTRY'!N792="","",'DATA ENTRY'!N792)</f>
        <v/>
      </c>
      <c r="J791" s="147" t="str">
        <f>IF('DATA ENTRY'!O792="","",'DATA ENTRY'!O792)</f>
        <v/>
      </c>
      <c r="K791" s="22" t="str">
        <f>IF('DATA ENTRY'!P792="","",'DATA ENTRY'!P792)</f>
        <v/>
      </c>
      <c r="L791" s="147" t="str">
        <f>IF('DATA ENTRY'!Q792="","",'DATA ENTRY'!Q792)</f>
        <v/>
      </c>
      <c r="M791" s="22" t="str">
        <f>IF('DATA ENTRY'!R792="","",'DATA ENTRY'!R792)</f>
        <v/>
      </c>
      <c r="N791" s="147" t="str">
        <f>IF('DATA ENTRY'!S792="","",'DATA ENTRY'!S792)</f>
        <v/>
      </c>
      <c r="O791" s="147" t="str">
        <f t="shared" si="12"/>
        <v/>
      </c>
      <c r="P791" s="74" t="str">
        <f>IF('DATA ENTRY'!T792="","",'DATA ENTRY'!T792)</f>
        <v/>
      </c>
      <c r="Q791" s="74" t="str">
        <f>IF('DATA ENTRY'!U792="","",'DATA ENTRY'!U792)</f>
        <v/>
      </c>
      <c r="R791" s="22" t="str">
        <f>IF('DATA ENTRY'!W792="","",'DATA ENTRY'!W792)</f>
        <v/>
      </c>
      <c r="S791" s="22" t="str">
        <f>IF('DATA ENTRY'!X792="","",'DATA ENTRY'!X792)</f>
        <v/>
      </c>
      <c r="T791" s="22" t="str">
        <f>IF('DATA ENTRY'!AA792="","",'DATA ENTRY'!AA792)</f>
        <v/>
      </c>
      <c r="U791" s="22" t="str">
        <f>IF(O791="","",SUMPRODUCT(--(D791=$D$5:$D$1071),--(F791=$F$5:$F$1071),--(E791=$E$5:$E$1071),--(O791&lt;$O$5:$O$1071))+COUNTIF($O$5:O791,O791))</f>
        <v/>
      </c>
    </row>
    <row r="792" spans="1:21">
      <c r="A792" s="22" t="str">
        <f>IF(AND(H792="",D792="",F792="",G792="",I792="",J792=""),"",SUBTOTAL(3,$B$5:B792))</f>
        <v/>
      </c>
      <c r="B792" s="74" t="str">
        <f>IF('DATA ENTRY'!B793="","",'DATA ENTRY'!B793)</f>
        <v/>
      </c>
      <c r="C792" s="74" t="str">
        <f>IF('DATA ENTRY'!C793="","",'DATA ENTRY'!C793)</f>
        <v/>
      </c>
      <c r="D792" s="74" t="str">
        <f>IF('DATA ENTRY'!E793="","",'DATA ENTRY'!E793)</f>
        <v/>
      </c>
      <c r="E792" s="22" t="str">
        <f>IF('DATA ENTRY'!G793="","",'DATA ENTRY'!G793)</f>
        <v/>
      </c>
      <c r="F792" s="22" t="str">
        <f>IF('DATA ENTRY'!F793="","",'DATA ENTRY'!F793)</f>
        <v/>
      </c>
      <c r="G792" s="148" t="str">
        <f>IF('DATA ENTRY'!H793="","",'DATA ENTRY'!H793)</f>
        <v/>
      </c>
      <c r="H792" s="148" t="str">
        <f>IF('DATA ENTRY'!I793="","",'DATA ENTRY'!I793)</f>
        <v/>
      </c>
      <c r="I792" s="22" t="str">
        <f>IF('DATA ENTRY'!N793="","",'DATA ENTRY'!N793)</f>
        <v/>
      </c>
      <c r="J792" s="147" t="str">
        <f>IF('DATA ENTRY'!O793="","",'DATA ENTRY'!O793)</f>
        <v/>
      </c>
      <c r="K792" s="22" t="str">
        <f>IF('DATA ENTRY'!P793="","",'DATA ENTRY'!P793)</f>
        <v/>
      </c>
      <c r="L792" s="147" t="str">
        <f>IF('DATA ENTRY'!Q793="","",'DATA ENTRY'!Q793)</f>
        <v/>
      </c>
      <c r="M792" s="22" t="str">
        <f>IF('DATA ENTRY'!R793="","",'DATA ENTRY'!R793)</f>
        <v/>
      </c>
      <c r="N792" s="147" t="str">
        <f>IF('DATA ENTRY'!S793="","",'DATA ENTRY'!S793)</f>
        <v/>
      </c>
      <c r="O792" s="147" t="str">
        <f t="shared" si="12"/>
        <v/>
      </c>
      <c r="P792" s="74" t="str">
        <f>IF('DATA ENTRY'!T793="","",'DATA ENTRY'!T793)</f>
        <v/>
      </c>
      <c r="Q792" s="74" t="str">
        <f>IF('DATA ENTRY'!U793="","",'DATA ENTRY'!U793)</f>
        <v/>
      </c>
      <c r="R792" s="22" t="str">
        <f>IF('DATA ENTRY'!W793="","",'DATA ENTRY'!W793)</f>
        <v/>
      </c>
      <c r="S792" s="22" t="str">
        <f>IF('DATA ENTRY'!X793="","",'DATA ENTRY'!X793)</f>
        <v/>
      </c>
      <c r="T792" s="22" t="str">
        <f>IF('DATA ENTRY'!AA793="","",'DATA ENTRY'!AA793)</f>
        <v/>
      </c>
      <c r="U792" s="22" t="str">
        <f>IF(O792="","",SUMPRODUCT(--(D792=$D$5:$D$1071),--(F792=$F$5:$F$1071),--(E792=$E$5:$E$1071),--(O792&lt;$O$5:$O$1071))+COUNTIF($O$5:O792,O792))</f>
        <v/>
      </c>
    </row>
    <row r="793" spans="1:21">
      <c r="A793" s="22" t="str">
        <f>IF(AND(H793="",D793="",F793="",G793="",I793="",J793=""),"",SUBTOTAL(3,$B$5:B793))</f>
        <v/>
      </c>
      <c r="B793" s="74" t="str">
        <f>IF('DATA ENTRY'!B794="","",'DATA ENTRY'!B794)</f>
        <v/>
      </c>
      <c r="C793" s="74" t="str">
        <f>IF('DATA ENTRY'!C794="","",'DATA ENTRY'!C794)</f>
        <v/>
      </c>
      <c r="D793" s="74" t="str">
        <f>IF('DATA ENTRY'!E794="","",'DATA ENTRY'!E794)</f>
        <v/>
      </c>
      <c r="E793" s="22" t="str">
        <f>IF('DATA ENTRY'!G794="","",'DATA ENTRY'!G794)</f>
        <v/>
      </c>
      <c r="F793" s="22" t="str">
        <f>IF('DATA ENTRY'!F794="","",'DATA ENTRY'!F794)</f>
        <v/>
      </c>
      <c r="G793" s="148" t="str">
        <f>IF('DATA ENTRY'!H794="","",'DATA ENTRY'!H794)</f>
        <v/>
      </c>
      <c r="H793" s="148" t="str">
        <f>IF('DATA ENTRY'!I794="","",'DATA ENTRY'!I794)</f>
        <v/>
      </c>
      <c r="I793" s="22" t="str">
        <f>IF('DATA ENTRY'!N794="","",'DATA ENTRY'!N794)</f>
        <v/>
      </c>
      <c r="J793" s="147" t="str">
        <f>IF('DATA ENTRY'!O794="","",'DATA ENTRY'!O794)</f>
        <v/>
      </c>
      <c r="K793" s="22" t="str">
        <f>IF('DATA ENTRY'!P794="","",'DATA ENTRY'!P794)</f>
        <v/>
      </c>
      <c r="L793" s="147" t="str">
        <f>IF('DATA ENTRY'!Q794="","",'DATA ENTRY'!Q794)</f>
        <v/>
      </c>
      <c r="M793" s="22" t="str">
        <f>IF('DATA ENTRY'!R794="","",'DATA ENTRY'!R794)</f>
        <v/>
      </c>
      <c r="N793" s="147" t="str">
        <f>IF('DATA ENTRY'!S794="","",'DATA ENTRY'!S794)</f>
        <v/>
      </c>
      <c r="O793" s="147" t="str">
        <f t="shared" si="12"/>
        <v/>
      </c>
      <c r="P793" s="74" t="str">
        <f>IF('DATA ENTRY'!T794="","",'DATA ENTRY'!T794)</f>
        <v/>
      </c>
      <c r="Q793" s="74" t="str">
        <f>IF('DATA ENTRY'!U794="","",'DATA ENTRY'!U794)</f>
        <v/>
      </c>
      <c r="R793" s="22" t="str">
        <f>IF('DATA ENTRY'!W794="","",'DATA ENTRY'!W794)</f>
        <v/>
      </c>
      <c r="S793" s="22" t="str">
        <f>IF('DATA ENTRY'!X794="","",'DATA ENTRY'!X794)</f>
        <v/>
      </c>
      <c r="T793" s="22" t="str">
        <f>IF('DATA ENTRY'!AA794="","",'DATA ENTRY'!AA794)</f>
        <v/>
      </c>
      <c r="U793" s="22" t="str">
        <f>IF(O793="","",SUMPRODUCT(--(D793=$D$5:$D$1071),--(F793=$F$5:$F$1071),--(E793=$E$5:$E$1071),--(O793&lt;$O$5:$O$1071))+COUNTIF($O$5:O793,O793))</f>
        <v/>
      </c>
    </row>
    <row r="794" spans="1:21">
      <c r="A794" s="22" t="str">
        <f>IF(AND(H794="",D794="",F794="",G794="",I794="",J794=""),"",SUBTOTAL(3,$B$5:B794))</f>
        <v/>
      </c>
      <c r="B794" s="74" t="str">
        <f>IF('DATA ENTRY'!B795="","",'DATA ENTRY'!B795)</f>
        <v/>
      </c>
      <c r="C794" s="74" t="str">
        <f>IF('DATA ENTRY'!C795="","",'DATA ENTRY'!C795)</f>
        <v/>
      </c>
      <c r="D794" s="74" t="str">
        <f>IF('DATA ENTRY'!E795="","",'DATA ENTRY'!E795)</f>
        <v/>
      </c>
      <c r="E794" s="22" t="str">
        <f>IF('DATA ENTRY'!G795="","",'DATA ENTRY'!G795)</f>
        <v/>
      </c>
      <c r="F794" s="22" t="str">
        <f>IF('DATA ENTRY'!F795="","",'DATA ENTRY'!F795)</f>
        <v/>
      </c>
      <c r="G794" s="148" t="str">
        <f>IF('DATA ENTRY'!H795="","",'DATA ENTRY'!H795)</f>
        <v/>
      </c>
      <c r="H794" s="148" t="str">
        <f>IF('DATA ENTRY'!I795="","",'DATA ENTRY'!I795)</f>
        <v/>
      </c>
      <c r="I794" s="22" t="str">
        <f>IF('DATA ENTRY'!N795="","",'DATA ENTRY'!N795)</f>
        <v/>
      </c>
      <c r="J794" s="147" t="str">
        <f>IF('DATA ENTRY'!O795="","",'DATA ENTRY'!O795)</f>
        <v/>
      </c>
      <c r="K794" s="22" t="str">
        <f>IF('DATA ENTRY'!P795="","",'DATA ENTRY'!P795)</f>
        <v/>
      </c>
      <c r="L794" s="147" t="str">
        <f>IF('DATA ENTRY'!Q795="","",'DATA ENTRY'!Q795)</f>
        <v/>
      </c>
      <c r="M794" s="22" t="str">
        <f>IF('DATA ENTRY'!R795="","",'DATA ENTRY'!R795)</f>
        <v/>
      </c>
      <c r="N794" s="147" t="str">
        <f>IF('DATA ENTRY'!S795="","",'DATA ENTRY'!S795)</f>
        <v/>
      </c>
      <c r="O794" s="147" t="str">
        <f t="shared" si="12"/>
        <v/>
      </c>
      <c r="P794" s="74" t="str">
        <f>IF('DATA ENTRY'!T795="","",'DATA ENTRY'!T795)</f>
        <v/>
      </c>
      <c r="Q794" s="74" t="str">
        <f>IF('DATA ENTRY'!U795="","",'DATA ENTRY'!U795)</f>
        <v/>
      </c>
      <c r="R794" s="22" t="str">
        <f>IF('DATA ENTRY'!W795="","",'DATA ENTRY'!W795)</f>
        <v/>
      </c>
      <c r="S794" s="22" t="str">
        <f>IF('DATA ENTRY'!X795="","",'DATA ENTRY'!X795)</f>
        <v/>
      </c>
      <c r="T794" s="22" t="str">
        <f>IF('DATA ENTRY'!AA795="","",'DATA ENTRY'!AA795)</f>
        <v/>
      </c>
      <c r="U794" s="22" t="str">
        <f>IF(O794="","",SUMPRODUCT(--(D794=$D$5:$D$1071),--(F794=$F$5:$F$1071),--(E794=$E$5:$E$1071),--(O794&lt;$O$5:$O$1071))+COUNTIF($O$5:O794,O794))</f>
        <v/>
      </c>
    </row>
    <row r="795" spans="1:21">
      <c r="A795" s="22" t="str">
        <f>IF(AND(H795="",D795="",F795="",G795="",I795="",J795=""),"",SUBTOTAL(3,$B$5:B795))</f>
        <v/>
      </c>
      <c r="B795" s="74" t="str">
        <f>IF('DATA ENTRY'!B796="","",'DATA ENTRY'!B796)</f>
        <v/>
      </c>
      <c r="C795" s="74" t="str">
        <f>IF('DATA ENTRY'!C796="","",'DATA ENTRY'!C796)</f>
        <v/>
      </c>
      <c r="D795" s="74" t="str">
        <f>IF('DATA ENTRY'!E796="","",'DATA ENTRY'!E796)</f>
        <v/>
      </c>
      <c r="E795" s="22" t="str">
        <f>IF('DATA ENTRY'!G796="","",'DATA ENTRY'!G796)</f>
        <v/>
      </c>
      <c r="F795" s="22" t="str">
        <f>IF('DATA ENTRY'!F796="","",'DATA ENTRY'!F796)</f>
        <v/>
      </c>
      <c r="G795" s="148" t="str">
        <f>IF('DATA ENTRY'!H796="","",'DATA ENTRY'!H796)</f>
        <v/>
      </c>
      <c r="H795" s="148" t="str">
        <f>IF('DATA ENTRY'!I796="","",'DATA ENTRY'!I796)</f>
        <v/>
      </c>
      <c r="I795" s="22" t="str">
        <f>IF('DATA ENTRY'!N796="","",'DATA ENTRY'!N796)</f>
        <v/>
      </c>
      <c r="J795" s="147" t="str">
        <f>IF('DATA ENTRY'!O796="","",'DATA ENTRY'!O796)</f>
        <v/>
      </c>
      <c r="K795" s="22" t="str">
        <f>IF('DATA ENTRY'!P796="","",'DATA ENTRY'!P796)</f>
        <v/>
      </c>
      <c r="L795" s="147" t="str">
        <f>IF('DATA ENTRY'!Q796="","",'DATA ENTRY'!Q796)</f>
        <v/>
      </c>
      <c r="M795" s="22" t="str">
        <f>IF('DATA ENTRY'!R796="","",'DATA ENTRY'!R796)</f>
        <v/>
      </c>
      <c r="N795" s="147" t="str">
        <f>IF('DATA ENTRY'!S796="","",'DATA ENTRY'!S796)</f>
        <v/>
      </c>
      <c r="O795" s="147" t="str">
        <f t="shared" si="12"/>
        <v/>
      </c>
      <c r="P795" s="74" t="str">
        <f>IF('DATA ENTRY'!T796="","",'DATA ENTRY'!T796)</f>
        <v/>
      </c>
      <c r="Q795" s="74" t="str">
        <f>IF('DATA ENTRY'!U796="","",'DATA ENTRY'!U796)</f>
        <v/>
      </c>
      <c r="R795" s="22" t="str">
        <f>IF('DATA ENTRY'!W796="","",'DATA ENTRY'!W796)</f>
        <v/>
      </c>
      <c r="S795" s="22" t="str">
        <f>IF('DATA ENTRY'!X796="","",'DATA ENTRY'!X796)</f>
        <v/>
      </c>
      <c r="T795" s="22" t="str">
        <f>IF('DATA ENTRY'!AA796="","",'DATA ENTRY'!AA796)</f>
        <v/>
      </c>
      <c r="U795" s="22" t="str">
        <f>IF(O795="","",SUMPRODUCT(--(D795=$D$5:$D$1071),--(F795=$F$5:$F$1071),--(E795=$E$5:$E$1071),--(O795&lt;$O$5:$O$1071))+COUNTIF($O$5:O795,O795))</f>
        <v/>
      </c>
    </row>
    <row r="796" spans="1:21">
      <c r="A796" s="22" t="str">
        <f>IF(AND(H796="",D796="",F796="",G796="",I796="",J796=""),"",SUBTOTAL(3,$B$5:B796))</f>
        <v/>
      </c>
      <c r="B796" s="74" t="str">
        <f>IF('DATA ENTRY'!B797="","",'DATA ENTRY'!B797)</f>
        <v/>
      </c>
      <c r="C796" s="74" t="str">
        <f>IF('DATA ENTRY'!C797="","",'DATA ENTRY'!C797)</f>
        <v/>
      </c>
      <c r="D796" s="74" t="str">
        <f>IF('DATA ENTRY'!E797="","",'DATA ENTRY'!E797)</f>
        <v/>
      </c>
      <c r="E796" s="22" t="str">
        <f>IF('DATA ENTRY'!G797="","",'DATA ENTRY'!G797)</f>
        <v/>
      </c>
      <c r="F796" s="22" t="str">
        <f>IF('DATA ENTRY'!F797="","",'DATA ENTRY'!F797)</f>
        <v/>
      </c>
      <c r="G796" s="148" t="str">
        <f>IF('DATA ENTRY'!H797="","",'DATA ENTRY'!H797)</f>
        <v/>
      </c>
      <c r="H796" s="148" t="str">
        <f>IF('DATA ENTRY'!I797="","",'DATA ENTRY'!I797)</f>
        <v/>
      </c>
      <c r="I796" s="22" t="str">
        <f>IF('DATA ENTRY'!N797="","",'DATA ENTRY'!N797)</f>
        <v/>
      </c>
      <c r="J796" s="147" t="str">
        <f>IF('DATA ENTRY'!O797="","",'DATA ENTRY'!O797)</f>
        <v/>
      </c>
      <c r="K796" s="22" t="str">
        <f>IF('DATA ENTRY'!P797="","",'DATA ENTRY'!P797)</f>
        <v/>
      </c>
      <c r="L796" s="147" t="str">
        <f>IF('DATA ENTRY'!Q797="","",'DATA ENTRY'!Q797)</f>
        <v/>
      </c>
      <c r="M796" s="22" t="str">
        <f>IF('DATA ENTRY'!R797="","",'DATA ENTRY'!R797)</f>
        <v/>
      </c>
      <c r="N796" s="147" t="str">
        <f>IF('DATA ENTRY'!S797="","",'DATA ENTRY'!S797)</f>
        <v/>
      </c>
      <c r="O796" s="147" t="str">
        <f t="shared" si="12"/>
        <v/>
      </c>
      <c r="P796" s="74" t="str">
        <f>IF('DATA ENTRY'!T797="","",'DATA ENTRY'!T797)</f>
        <v/>
      </c>
      <c r="Q796" s="74" t="str">
        <f>IF('DATA ENTRY'!U797="","",'DATA ENTRY'!U797)</f>
        <v/>
      </c>
      <c r="R796" s="22" t="str">
        <f>IF('DATA ENTRY'!W797="","",'DATA ENTRY'!W797)</f>
        <v/>
      </c>
      <c r="S796" s="22" t="str">
        <f>IF('DATA ENTRY'!X797="","",'DATA ENTRY'!X797)</f>
        <v/>
      </c>
      <c r="T796" s="22" t="str">
        <f>IF('DATA ENTRY'!AA797="","",'DATA ENTRY'!AA797)</f>
        <v/>
      </c>
      <c r="U796" s="22" t="str">
        <f>IF(O796="","",SUMPRODUCT(--(D796=$D$5:$D$1071),--(F796=$F$5:$F$1071),--(E796=$E$5:$E$1071),--(O796&lt;$O$5:$O$1071))+COUNTIF($O$5:O796,O796))</f>
        <v/>
      </c>
    </row>
    <row r="797" spans="1:21">
      <c r="A797" s="22" t="str">
        <f>IF(AND(H797="",D797="",F797="",G797="",I797="",J797=""),"",SUBTOTAL(3,$B$5:B797))</f>
        <v/>
      </c>
      <c r="B797" s="74" t="str">
        <f>IF('DATA ENTRY'!B798="","",'DATA ENTRY'!B798)</f>
        <v/>
      </c>
      <c r="C797" s="74" t="str">
        <f>IF('DATA ENTRY'!C798="","",'DATA ENTRY'!C798)</f>
        <v/>
      </c>
      <c r="D797" s="74" t="str">
        <f>IF('DATA ENTRY'!E798="","",'DATA ENTRY'!E798)</f>
        <v/>
      </c>
      <c r="E797" s="22" t="str">
        <f>IF('DATA ENTRY'!G798="","",'DATA ENTRY'!G798)</f>
        <v/>
      </c>
      <c r="F797" s="22" t="str">
        <f>IF('DATA ENTRY'!F798="","",'DATA ENTRY'!F798)</f>
        <v/>
      </c>
      <c r="G797" s="148" t="str">
        <f>IF('DATA ENTRY'!H798="","",'DATA ENTRY'!H798)</f>
        <v/>
      </c>
      <c r="H797" s="148" t="str">
        <f>IF('DATA ENTRY'!I798="","",'DATA ENTRY'!I798)</f>
        <v/>
      </c>
      <c r="I797" s="22" t="str">
        <f>IF('DATA ENTRY'!N798="","",'DATA ENTRY'!N798)</f>
        <v/>
      </c>
      <c r="J797" s="147" t="str">
        <f>IF('DATA ENTRY'!O798="","",'DATA ENTRY'!O798)</f>
        <v/>
      </c>
      <c r="K797" s="22" t="str">
        <f>IF('DATA ENTRY'!P798="","",'DATA ENTRY'!P798)</f>
        <v/>
      </c>
      <c r="L797" s="147" t="str">
        <f>IF('DATA ENTRY'!Q798="","",'DATA ENTRY'!Q798)</f>
        <v/>
      </c>
      <c r="M797" s="22" t="str">
        <f>IF('DATA ENTRY'!R798="","",'DATA ENTRY'!R798)</f>
        <v/>
      </c>
      <c r="N797" s="147" t="str">
        <f>IF('DATA ENTRY'!S798="","",'DATA ENTRY'!S798)</f>
        <v/>
      </c>
      <c r="O797" s="147" t="str">
        <f t="shared" si="12"/>
        <v/>
      </c>
      <c r="P797" s="74" t="str">
        <f>IF('DATA ENTRY'!T798="","",'DATA ENTRY'!T798)</f>
        <v/>
      </c>
      <c r="Q797" s="74" t="str">
        <f>IF('DATA ENTRY'!U798="","",'DATA ENTRY'!U798)</f>
        <v/>
      </c>
      <c r="R797" s="22" t="str">
        <f>IF('DATA ENTRY'!W798="","",'DATA ENTRY'!W798)</f>
        <v/>
      </c>
      <c r="S797" s="22" t="str">
        <f>IF('DATA ENTRY'!X798="","",'DATA ENTRY'!X798)</f>
        <v/>
      </c>
      <c r="T797" s="22" t="str">
        <f>IF('DATA ENTRY'!AA798="","",'DATA ENTRY'!AA798)</f>
        <v/>
      </c>
      <c r="U797" s="22" t="str">
        <f>IF(O797="","",SUMPRODUCT(--(D797=$D$5:$D$1071),--(F797=$F$5:$F$1071),--(E797=$E$5:$E$1071),--(O797&lt;$O$5:$O$1071))+COUNTIF($O$5:O797,O797))</f>
        <v/>
      </c>
    </row>
    <row r="798" spans="1:21">
      <c r="A798" s="22" t="str">
        <f>IF(AND(H798="",D798="",F798="",G798="",I798="",J798=""),"",SUBTOTAL(3,$B$5:B798))</f>
        <v/>
      </c>
      <c r="B798" s="74" t="str">
        <f>IF('DATA ENTRY'!B799="","",'DATA ENTRY'!B799)</f>
        <v/>
      </c>
      <c r="C798" s="74" t="str">
        <f>IF('DATA ENTRY'!C799="","",'DATA ENTRY'!C799)</f>
        <v/>
      </c>
      <c r="D798" s="74" t="str">
        <f>IF('DATA ENTRY'!E799="","",'DATA ENTRY'!E799)</f>
        <v/>
      </c>
      <c r="E798" s="22" t="str">
        <f>IF('DATA ENTRY'!G799="","",'DATA ENTRY'!G799)</f>
        <v/>
      </c>
      <c r="F798" s="22" t="str">
        <f>IF('DATA ENTRY'!F799="","",'DATA ENTRY'!F799)</f>
        <v/>
      </c>
      <c r="G798" s="148" t="str">
        <f>IF('DATA ENTRY'!H799="","",'DATA ENTRY'!H799)</f>
        <v/>
      </c>
      <c r="H798" s="148" t="str">
        <f>IF('DATA ENTRY'!I799="","",'DATA ENTRY'!I799)</f>
        <v/>
      </c>
      <c r="I798" s="22" t="str">
        <f>IF('DATA ENTRY'!N799="","",'DATA ENTRY'!N799)</f>
        <v/>
      </c>
      <c r="J798" s="147" t="str">
        <f>IF('DATA ENTRY'!O799="","",'DATA ENTRY'!O799)</f>
        <v/>
      </c>
      <c r="K798" s="22" t="str">
        <f>IF('DATA ENTRY'!P799="","",'DATA ENTRY'!P799)</f>
        <v/>
      </c>
      <c r="L798" s="147" t="str">
        <f>IF('DATA ENTRY'!Q799="","",'DATA ENTRY'!Q799)</f>
        <v/>
      </c>
      <c r="M798" s="22" t="str">
        <f>IF('DATA ENTRY'!R799="","",'DATA ENTRY'!R799)</f>
        <v/>
      </c>
      <c r="N798" s="147" t="str">
        <f>IF('DATA ENTRY'!S799="","",'DATA ENTRY'!S799)</f>
        <v/>
      </c>
      <c r="O798" s="147" t="str">
        <f t="shared" si="12"/>
        <v/>
      </c>
      <c r="P798" s="74" t="str">
        <f>IF('DATA ENTRY'!T799="","",'DATA ENTRY'!T799)</f>
        <v/>
      </c>
      <c r="Q798" s="74" t="str">
        <f>IF('DATA ENTRY'!U799="","",'DATA ENTRY'!U799)</f>
        <v/>
      </c>
      <c r="R798" s="22" t="str">
        <f>IF('DATA ENTRY'!W799="","",'DATA ENTRY'!W799)</f>
        <v/>
      </c>
      <c r="S798" s="22" t="str">
        <f>IF('DATA ENTRY'!X799="","",'DATA ENTRY'!X799)</f>
        <v/>
      </c>
      <c r="T798" s="22" t="str">
        <f>IF('DATA ENTRY'!AA799="","",'DATA ENTRY'!AA799)</f>
        <v/>
      </c>
      <c r="U798" s="22" t="str">
        <f>IF(O798="","",SUMPRODUCT(--(D798=$D$5:$D$1071),--(F798=$F$5:$F$1071),--(E798=$E$5:$E$1071),--(O798&lt;$O$5:$O$1071))+COUNTIF($O$5:O798,O798))</f>
        <v/>
      </c>
    </row>
    <row r="799" spans="1:21">
      <c r="A799" s="22" t="str">
        <f>IF(AND(H799="",D799="",F799="",G799="",I799="",J799=""),"",SUBTOTAL(3,$B$5:B799))</f>
        <v/>
      </c>
      <c r="B799" s="74" t="str">
        <f>IF('DATA ENTRY'!B800="","",'DATA ENTRY'!B800)</f>
        <v/>
      </c>
      <c r="C799" s="74" t="str">
        <f>IF('DATA ENTRY'!C800="","",'DATA ENTRY'!C800)</f>
        <v/>
      </c>
      <c r="D799" s="74" t="str">
        <f>IF('DATA ENTRY'!E800="","",'DATA ENTRY'!E800)</f>
        <v/>
      </c>
      <c r="E799" s="22" t="str">
        <f>IF('DATA ENTRY'!G800="","",'DATA ENTRY'!G800)</f>
        <v/>
      </c>
      <c r="F799" s="22" t="str">
        <f>IF('DATA ENTRY'!F800="","",'DATA ENTRY'!F800)</f>
        <v/>
      </c>
      <c r="G799" s="148" t="str">
        <f>IF('DATA ENTRY'!H800="","",'DATA ENTRY'!H800)</f>
        <v/>
      </c>
      <c r="H799" s="148" t="str">
        <f>IF('DATA ENTRY'!I800="","",'DATA ENTRY'!I800)</f>
        <v/>
      </c>
      <c r="I799" s="22" t="str">
        <f>IF('DATA ENTRY'!N800="","",'DATA ENTRY'!N800)</f>
        <v/>
      </c>
      <c r="J799" s="147" t="str">
        <f>IF('DATA ENTRY'!O800="","",'DATA ENTRY'!O800)</f>
        <v/>
      </c>
      <c r="K799" s="22" t="str">
        <f>IF('DATA ENTRY'!P800="","",'DATA ENTRY'!P800)</f>
        <v/>
      </c>
      <c r="L799" s="147" t="str">
        <f>IF('DATA ENTRY'!Q800="","",'DATA ENTRY'!Q800)</f>
        <v/>
      </c>
      <c r="M799" s="22" t="str">
        <f>IF('DATA ENTRY'!R800="","",'DATA ENTRY'!R800)</f>
        <v/>
      </c>
      <c r="N799" s="147" t="str">
        <f>IF('DATA ENTRY'!S800="","",'DATA ENTRY'!S800)</f>
        <v/>
      </c>
      <c r="O799" s="147" t="str">
        <f t="shared" si="12"/>
        <v/>
      </c>
      <c r="P799" s="74" t="str">
        <f>IF('DATA ENTRY'!T800="","",'DATA ENTRY'!T800)</f>
        <v/>
      </c>
      <c r="Q799" s="74" t="str">
        <f>IF('DATA ENTRY'!U800="","",'DATA ENTRY'!U800)</f>
        <v/>
      </c>
      <c r="R799" s="22" t="str">
        <f>IF('DATA ENTRY'!W800="","",'DATA ENTRY'!W800)</f>
        <v/>
      </c>
      <c r="S799" s="22" t="str">
        <f>IF('DATA ENTRY'!X800="","",'DATA ENTRY'!X800)</f>
        <v/>
      </c>
      <c r="T799" s="22" t="str">
        <f>IF('DATA ENTRY'!AA800="","",'DATA ENTRY'!AA800)</f>
        <v/>
      </c>
      <c r="U799" s="22" t="str">
        <f>IF(O799="","",SUMPRODUCT(--(D799=$D$5:$D$1071),--(F799=$F$5:$F$1071),--(E799=$E$5:$E$1071),--(O799&lt;$O$5:$O$1071))+COUNTIF($O$5:O799,O799))</f>
        <v/>
      </c>
    </row>
    <row r="800" spans="1:21">
      <c r="A800" s="22" t="str">
        <f>IF(AND(H800="",D800="",F800="",G800="",I800="",J800=""),"",SUBTOTAL(3,$B$5:B800))</f>
        <v/>
      </c>
      <c r="B800" s="74" t="str">
        <f>IF('DATA ENTRY'!B801="","",'DATA ENTRY'!B801)</f>
        <v/>
      </c>
      <c r="C800" s="74" t="str">
        <f>IF('DATA ENTRY'!C801="","",'DATA ENTRY'!C801)</f>
        <v/>
      </c>
      <c r="D800" s="74" t="str">
        <f>IF('DATA ENTRY'!E801="","",'DATA ENTRY'!E801)</f>
        <v/>
      </c>
      <c r="E800" s="22" t="str">
        <f>IF('DATA ENTRY'!G801="","",'DATA ENTRY'!G801)</f>
        <v/>
      </c>
      <c r="F800" s="22" t="str">
        <f>IF('DATA ENTRY'!F801="","",'DATA ENTRY'!F801)</f>
        <v/>
      </c>
      <c r="G800" s="148" t="str">
        <f>IF('DATA ENTRY'!H801="","",'DATA ENTRY'!H801)</f>
        <v/>
      </c>
      <c r="H800" s="148" t="str">
        <f>IF('DATA ENTRY'!I801="","",'DATA ENTRY'!I801)</f>
        <v/>
      </c>
      <c r="I800" s="22" t="str">
        <f>IF('DATA ENTRY'!N801="","",'DATA ENTRY'!N801)</f>
        <v/>
      </c>
      <c r="J800" s="147" t="str">
        <f>IF('DATA ENTRY'!O801="","",'DATA ENTRY'!O801)</f>
        <v/>
      </c>
      <c r="K800" s="22" t="str">
        <f>IF('DATA ENTRY'!P801="","",'DATA ENTRY'!P801)</f>
        <v/>
      </c>
      <c r="L800" s="147" t="str">
        <f>IF('DATA ENTRY'!Q801="","",'DATA ENTRY'!Q801)</f>
        <v/>
      </c>
      <c r="M800" s="22" t="str">
        <f>IF('DATA ENTRY'!R801="","",'DATA ENTRY'!R801)</f>
        <v/>
      </c>
      <c r="N800" s="147" t="str">
        <f>IF('DATA ENTRY'!S801="","",'DATA ENTRY'!S801)</f>
        <v/>
      </c>
      <c r="O800" s="147" t="str">
        <f t="shared" si="12"/>
        <v/>
      </c>
      <c r="P800" s="74" t="str">
        <f>IF('DATA ENTRY'!T801="","",'DATA ENTRY'!T801)</f>
        <v/>
      </c>
      <c r="Q800" s="74" t="str">
        <f>IF('DATA ENTRY'!U801="","",'DATA ENTRY'!U801)</f>
        <v/>
      </c>
      <c r="R800" s="22" t="str">
        <f>IF('DATA ENTRY'!W801="","",'DATA ENTRY'!W801)</f>
        <v/>
      </c>
      <c r="S800" s="22" t="str">
        <f>IF('DATA ENTRY'!X801="","",'DATA ENTRY'!X801)</f>
        <v/>
      </c>
      <c r="T800" s="22" t="str">
        <f>IF('DATA ENTRY'!AA801="","",'DATA ENTRY'!AA801)</f>
        <v/>
      </c>
      <c r="U800" s="22" t="str">
        <f>IF(O800="","",SUMPRODUCT(--(D800=$D$5:$D$1071),--(F800=$F$5:$F$1071),--(E800=$E$5:$E$1071),--(O800&lt;$O$5:$O$1071))+COUNTIF($O$5:O800,O800))</f>
        <v/>
      </c>
    </row>
    <row r="801" spans="1:21">
      <c r="A801" s="22" t="str">
        <f>IF(AND(H801="",D801="",F801="",G801="",I801="",J801=""),"",SUBTOTAL(3,$B$5:B801))</f>
        <v/>
      </c>
      <c r="B801" s="74" t="str">
        <f>IF('DATA ENTRY'!B802="","",'DATA ENTRY'!B802)</f>
        <v/>
      </c>
      <c r="C801" s="74" t="str">
        <f>IF('DATA ENTRY'!C802="","",'DATA ENTRY'!C802)</f>
        <v/>
      </c>
      <c r="D801" s="74" t="str">
        <f>IF('DATA ENTRY'!E802="","",'DATA ENTRY'!E802)</f>
        <v/>
      </c>
      <c r="E801" s="22" t="str">
        <f>IF('DATA ENTRY'!G802="","",'DATA ENTRY'!G802)</f>
        <v/>
      </c>
      <c r="F801" s="22" t="str">
        <f>IF('DATA ENTRY'!F802="","",'DATA ENTRY'!F802)</f>
        <v/>
      </c>
      <c r="G801" s="148" t="str">
        <f>IF('DATA ENTRY'!H802="","",'DATA ENTRY'!H802)</f>
        <v/>
      </c>
      <c r="H801" s="148" t="str">
        <f>IF('DATA ENTRY'!I802="","",'DATA ENTRY'!I802)</f>
        <v/>
      </c>
      <c r="I801" s="22" t="str">
        <f>IF('DATA ENTRY'!N802="","",'DATA ENTRY'!N802)</f>
        <v/>
      </c>
      <c r="J801" s="147" t="str">
        <f>IF('DATA ENTRY'!O802="","",'DATA ENTRY'!O802)</f>
        <v/>
      </c>
      <c r="K801" s="22" t="str">
        <f>IF('DATA ENTRY'!P802="","",'DATA ENTRY'!P802)</f>
        <v/>
      </c>
      <c r="L801" s="147" t="str">
        <f>IF('DATA ENTRY'!Q802="","",'DATA ENTRY'!Q802)</f>
        <v/>
      </c>
      <c r="M801" s="22" t="str">
        <f>IF('DATA ENTRY'!R802="","",'DATA ENTRY'!R802)</f>
        <v/>
      </c>
      <c r="N801" s="147" t="str">
        <f>IF('DATA ENTRY'!S802="","",'DATA ENTRY'!S802)</f>
        <v/>
      </c>
      <c r="O801" s="147" t="str">
        <f t="shared" si="12"/>
        <v/>
      </c>
      <c r="P801" s="74" t="str">
        <f>IF('DATA ENTRY'!T802="","",'DATA ENTRY'!T802)</f>
        <v/>
      </c>
      <c r="Q801" s="74" t="str">
        <f>IF('DATA ENTRY'!U802="","",'DATA ENTRY'!U802)</f>
        <v/>
      </c>
      <c r="R801" s="22" t="str">
        <f>IF('DATA ENTRY'!W802="","",'DATA ENTRY'!W802)</f>
        <v/>
      </c>
      <c r="S801" s="22" t="str">
        <f>IF('DATA ENTRY'!X802="","",'DATA ENTRY'!X802)</f>
        <v/>
      </c>
      <c r="T801" s="22" t="str">
        <f>IF('DATA ENTRY'!AA802="","",'DATA ENTRY'!AA802)</f>
        <v/>
      </c>
      <c r="U801" s="22" t="str">
        <f>IF(O801="","",SUMPRODUCT(--(D801=$D$5:$D$1071),--(F801=$F$5:$F$1071),--(E801=$E$5:$E$1071),--(O801&lt;$O$5:$O$1071))+COUNTIF($O$5:O801,O801))</f>
        <v/>
      </c>
    </row>
    <row r="802" spans="1:21">
      <c r="A802" s="22" t="str">
        <f>IF(AND(H802="",D802="",F802="",G802="",I802="",J802=""),"",SUBTOTAL(3,$B$5:B802))</f>
        <v/>
      </c>
      <c r="B802" s="74" t="str">
        <f>IF('DATA ENTRY'!B803="","",'DATA ENTRY'!B803)</f>
        <v/>
      </c>
      <c r="C802" s="74" t="str">
        <f>IF('DATA ENTRY'!C803="","",'DATA ENTRY'!C803)</f>
        <v/>
      </c>
      <c r="D802" s="74" t="str">
        <f>IF('DATA ENTRY'!E803="","",'DATA ENTRY'!E803)</f>
        <v/>
      </c>
      <c r="E802" s="22" t="str">
        <f>IF('DATA ENTRY'!G803="","",'DATA ENTRY'!G803)</f>
        <v/>
      </c>
      <c r="F802" s="22" t="str">
        <f>IF('DATA ENTRY'!F803="","",'DATA ENTRY'!F803)</f>
        <v/>
      </c>
      <c r="G802" s="148" t="str">
        <f>IF('DATA ENTRY'!H803="","",'DATA ENTRY'!H803)</f>
        <v/>
      </c>
      <c r="H802" s="148" t="str">
        <f>IF('DATA ENTRY'!I803="","",'DATA ENTRY'!I803)</f>
        <v/>
      </c>
      <c r="I802" s="22" t="str">
        <f>IF('DATA ENTRY'!N803="","",'DATA ENTRY'!N803)</f>
        <v/>
      </c>
      <c r="J802" s="147" t="str">
        <f>IF('DATA ENTRY'!O803="","",'DATA ENTRY'!O803)</f>
        <v/>
      </c>
      <c r="K802" s="22" t="str">
        <f>IF('DATA ENTRY'!P803="","",'DATA ENTRY'!P803)</f>
        <v/>
      </c>
      <c r="L802" s="147" t="str">
        <f>IF('DATA ENTRY'!Q803="","",'DATA ENTRY'!Q803)</f>
        <v/>
      </c>
      <c r="M802" s="22" t="str">
        <f>IF('DATA ENTRY'!R803="","",'DATA ENTRY'!R803)</f>
        <v/>
      </c>
      <c r="N802" s="147" t="str">
        <f>IF('DATA ENTRY'!S803="","",'DATA ENTRY'!S803)</f>
        <v/>
      </c>
      <c r="O802" s="147" t="str">
        <f t="shared" si="12"/>
        <v/>
      </c>
      <c r="P802" s="74" t="str">
        <f>IF('DATA ENTRY'!T803="","",'DATA ENTRY'!T803)</f>
        <v/>
      </c>
      <c r="Q802" s="74" t="str">
        <f>IF('DATA ENTRY'!U803="","",'DATA ENTRY'!U803)</f>
        <v/>
      </c>
      <c r="R802" s="22" t="str">
        <f>IF('DATA ENTRY'!W803="","",'DATA ENTRY'!W803)</f>
        <v/>
      </c>
      <c r="S802" s="22" t="str">
        <f>IF('DATA ENTRY'!X803="","",'DATA ENTRY'!X803)</f>
        <v/>
      </c>
      <c r="T802" s="22" t="str">
        <f>IF('DATA ENTRY'!AA803="","",'DATA ENTRY'!AA803)</f>
        <v/>
      </c>
      <c r="U802" s="22" t="str">
        <f>IF(O802="","",SUMPRODUCT(--(D802=$D$5:$D$1071),--(F802=$F$5:$F$1071),--(E802=$E$5:$E$1071),--(O802&lt;$O$5:$O$1071))+COUNTIF($O$5:O802,O802))</f>
        <v/>
      </c>
    </row>
    <row r="803" spans="1:21">
      <c r="A803" s="22" t="str">
        <f>IF(AND(H803="",D803="",F803="",G803="",I803="",J803=""),"",SUBTOTAL(3,$B$5:B803))</f>
        <v/>
      </c>
      <c r="B803" s="74" t="str">
        <f>IF('DATA ENTRY'!B804="","",'DATA ENTRY'!B804)</f>
        <v/>
      </c>
      <c r="C803" s="74" t="str">
        <f>IF('DATA ENTRY'!C804="","",'DATA ENTRY'!C804)</f>
        <v/>
      </c>
      <c r="D803" s="74" t="str">
        <f>IF('DATA ENTRY'!E804="","",'DATA ENTRY'!E804)</f>
        <v/>
      </c>
      <c r="E803" s="22" t="str">
        <f>IF('DATA ENTRY'!G804="","",'DATA ENTRY'!G804)</f>
        <v/>
      </c>
      <c r="F803" s="22" t="str">
        <f>IF('DATA ENTRY'!F804="","",'DATA ENTRY'!F804)</f>
        <v/>
      </c>
      <c r="G803" s="148" t="str">
        <f>IF('DATA ENTRY'!H804="","",'DATA ENTRY'!H804)</f>
        <v/>
      </c>
      <c r="H803" s="148" t="str">
        <f>IF('DATA ENTRY'!I804="","",'DATA ENTRY'!I804)</f>
        <v/>
      </c>
      <c r="I803" s="22" t="str">
        <f>IF('DATA ENTRY'!N804="","",'DATA ENTRY'!N804)</f>
        <v/>
      </c>
      <c r="J803" s="147" t="str">
        <f>IF('DATA ENTRY'!O804="","",'DATA ENTRY'!O804)</f>
        <v/>
      </c>
      <c r="K803" s="22" t="str">
        <f>IF('DATA ENTRY'!P804="","",'DATA ENTRY'!P804)</f>
        <v/>
      </c>
      <c r="L803" s="147" t="str">
        <f>IF('DATA ENTRY'!Q804="","",'DATA ENTRY'!Q804)</f>
        <v/>
      </c>
      <c r="M803" s="22" t="str">
        <f>IF('DATA ENTRY'!R804="","",'DATA ENTRY'!R804)</f>
        <v/>
      </c>
      <c r="N803" s="147" t="str">
        <f>IF('DATA ENTRY'!S804="","",'DATA ENTRY'!S804)</f>
        <v/>
      </c>
      <c r="O803" s="147" t="str">
        <f t="shared" si="12"/>
        <v/>
      </c>
      <c r="P803" s="74" t="str">
        <f>IF('DATA ENTRY'!T804="","",'DATA ENTRY'!T804)</f>
        <v/>
      </c>
      <c r="Q803" s="74" t="str">
        <f>IF('DATA ENTRY'!U804="","",'DATA ENTRY'!U804)</f>
        <v/>
      </c>
      <c r="R803" s="22" t="str">
        <f>IF('DATA ENTRY'!W804="","",'DATA ENTRY'!W804)</f>
        <v/>
      </c>
      <c r="S803" s="22" t="str">
        <f>IF('DATA ENTRY'!X804="","",'DATA ENTRY'!X804)</f>
        <v/>
      </c>
      <c r="T803" s="22" t="str">
        <f>IF('DATA ENTRY'!AA804="","",'DATA ENTRY'!AA804)</f>
        <v/>
      </c>
      <c r="U803" s="22" t="str">
        <f>IF(O803="","",SUMPRODUCT(--(D803=$D$5:$D$1071),--(F803=$F$5:$F$1071),--(E803=$E$5:$E$1071),--(O803&lt;$O$5:$O$1071))+COUNTIF($O$5:O803,O803))</f>
        <v/>
      </c>
    </row>
    <row r="804" spans="1:21">
      <c r="A804" s="22" t="str">
        <f>IF(AND(H804="",D804="",F804="",G804="",I804="",J804=""),"",SUBTOTAL(3,$B$5:B804))</f>
        <v/>
      </c>
      <c r="B804" s="74" t="str">
        <f>IF('DATA ENTRY'!B805="","",'DATA ENTRY'!B805)</f>
        <v/>
      </c>
      <c r="C804" s="74" t="str">
        <f>IF('DATA ENTRY'!C805="","",'DATA ENTRY'!C805)</f>
        <v/>
      </c>
      <c r="D804" s="74" t="str">
        <f>IF('DATA ENTRY'!E805="","",'DATA ENTRY'!E805)</f>
        <v/>
      </c>
      <c r="E804" s="22" t="str">
        <f>IF('DATA ENTRY'!G805="","",'DATA ENTRY'!G805)</f>
        <v/>
      </c>
      <c r="F804" s="22" t="str">
        <f>IF('DATA ENTRY'!F805="","",'DATA ENTRY'!F805)</f>
        <v/>
      </c>
      <c r="G804" s="148" t="str">
        <f>IF('DATA ENTRY'!H805="","",'DATA ENTRY'!H805)</f>
        <v/>
      </c>
      <c r="H804" s="148" t="str">
        <f>IF('DATA ENTRY'!I805="","",'DATA ENTRY'!I805)</f>
        <v/>
      </c>
      <c r="I804" s="22" t="str">
        <f>IF('DATA ENTRY'!N805="","",'DATA ENTRY'!N805)</f>
        <v/>
      </c>
      <c r="J804" s="147" t="str">
        <f>IF('DATA ENTRY'!O805="","",'DATA ENTRY'!O805)</f>
        <v/>
      </c>
      <c r="K804" s="22" t="str">
        <f>IF('DATA ENTRY'!P805="","",'DATA ENTRY'!P805)</f>
        <v/>
      </c>
      <c r="L804" s="147" t="str">
        <f>IF('DATA ENTRY'!Q805="","",'DATA ENTRY'!Q805)</f>
        <v/>
      </c>
      <c r="M804" s="22" t="str">
        <f>IF('DATA ENTRY'!R805="","",'DATA ENTRY'!R805)</f>
        <v/>
      </c>
      <c r="N804" s="147" t="str">
        <f>IF('DATA ENTRY'!S805="","",'DATA ENTRY'!S805)</f>
        <v/>
      </c>
      <c r="O804" s="147" t="str">
        <f t="shared" si="12"/>
        <v/>
      </c>
      <c r="P804" s="74" t="str">
        <f>IF('DATA ENTRY'!T805="","",'DATA ENTRY'!T805)</f>
        <v/>
      </c>
      <c r="Q804" s="74" t="str">
        <f>IF('DATA ENTRY'!U805="","",'DATA ENTRY'!U805)</f>
        <v/>
      </c>
      <c r="R804" s="22" t="str">
        <f>IF('DATA ENTRY'!W805="","",'DATA ENTRY'!W805)</f>
        <v/>
      </c>
      <c r="S804" s="22" t="str">
        <f>IF('DATA ENTRY'!X805="","",'DATA ENTRY'!X805)</f>
        <v/>
      </c>
      <c r="T804" s="22" t="str">
        <f>IF('DATA ENTRY'!AA805="","",'DATA ENTRY'!AA805)</f>
        <v/>
      </c>
      <c r="U804" s="22" t="str">
        <f>IF(O804="","",SUMPRODUCT(--(D804=$D$5:$D$1071),--(F804=$F$5:$F$1071),--(E804=$E$5:$E$1071),--(O804&lt;$O$5:$O$1071))+COUNTIF($O$5:O804,O804))</f>
        <v/>
      </c>
    </row>
    <row r="805" spans="1:21">
      <c r="A805" s="22" t="str">
        <f>IF(AND(H805="",D805="",F805="",G805="",I805="",J805=""),"",SUBTOTAL(3,$B$5:B805))</f>
        <v/>
      </c>
      <c r="B805" s="74" t="str">
        <f>IF('DATA ENTRY'!B806="","",'DATA ENTRY'!B806)</f>
        <v/>
      </c>
      <c r="C805" s="74" t="str">
        <f>IF('DATA ENTRY'!C806="","",'DATA ENTRY'!C806)</f>
        <v/>
      </c>
      <c r="D805" s="74" t="str">
        <f>IF('DATA ENTRY'!E806="","",'DATA ENTRY'!E806)</f>
        <v/>
      </c>
      <c r="E805" s="22" t="str">
        <f>IF('DATA ENTRY'!G806="","",'DATA ENTRY'!G806)</f>
        <v/>
      </c>
      <c r="F805" s="22" t="str">
        <f>IF('DATA ENTRY'!F806="","",'DATA ENTRY'!F806)</f>
        <v/>
      </c>
      <c r="G805" s="148" t="str">
        <f>IF('DATA ENTRY'!H806="","",'DATA ENTRY'!H806)</f>
        <v/>
      </c>
      <c r="H805" s="148" t="str">
        <f>IF('DATA ENTRY'!I806="","",'DATA ENTRY'!I806)</f>
        <v/>
      </c>
      <c r="I805" s="22" t="str">
        <f>IF('DATA ENTRY'!N806="","",'DATA ENTRY'!N806)</f>
        <v/>
      </c>
      <c r="J805" s="147" t="str">
        <f>IF('DATA ENTRY'!O806="","",'DATA ENTRY'!O806)</f>
        <v/>
      </c>
      <c r="K805" s="22" t="str">
        <f>IF('DATA ENTRY'!P806="","",'DATA ENTRY'!P806)</f>
        <v/>
      </c>
      <c r="L805" s="147" t="str">
        <f>IF('DATA ENTRY'!Q806="","",'DATA ENTRY'!Q806)</f>
        <v/>
      </c>
      <c r="M805" s="22" t="str">
        <f>IF('DATA ENTRY'!R806="","",'DATA ENTRY'!R806)</f>
        <v/>
      </c>
      <c r="N805" s="147" t="str">
        <f>IF('DATA ENTRY'!S806="","",'DATA ENTRY'!S806)</f>
        <v/>
      </c>
      <c r="O805" s="147" t="str">
        <f t="shared" si="12"/>
        <v/>
      </c>
      <c r="P805" s="74" t="str">
        <f>IF('DATA ENTRY'!T806="","",'DATA ENTRY'!T806)</f>
        <v/>
      </c>
      <c r="Q805" s="74" t="str">
        <f>IF('DATA ENTRY'!U806="","",'DATA ENTRY'!U806)</f>
        <v/>
      </c>
      <c r="R805" s="22" t="str">
        <f>IF('DATA ENTRY'!W806="","",'DATA ENTRY'!W806)</f>
        <v/>
      </c>
      <c r="S805" s="22" t="str">
        <f>IF('DATA ENTRY'!X806="","",'DATA ENTRY'!X806)</f>
        <v/>
      </c>
      <c r="T805" s="22" t="str">
        <f>IF('DATA ENTRY'!AA806="","",'DATA ENTRY'!AA806)</f>
        <v/>
      </c>
      <c r="U805" s="22" t="str">
        <f>IF(O805="","",SUMPRODUCT(--(D805=$D$5:$D$1071),--(F805=$F$5:$F$1071),--(E805=$E$5:$E$1071),--(O805&lt;$O$5:$O$1071))+COUNTIF($O$5:O805,O805))</f>
        <v/>
      </c>
    </row>
    <row r="806" spans="1:21">
      <c r="A806" s="22" t="str">
        <f>IF(AND(H806="",D806="",F806="",G806="",I806="",J806=""),"",SUBTOTAL(3,$B$5:B806))</f>
        <v/>
      </c>
      <c r="B806" s="74" t="str">
        <f>IF('DATA ENTRY'!B807="","",'DATA ENTRY'!B807)</f>
        <v/>
      </c>
      <c r="C806" s="74" t="str">
        <f>IF('DATA ENTRY'!C807="","",'DATA ENTRY'!C807)</f>
        <v/>
      </c>
      <c r="D806" s="74" t="str">
        <f>IF('DATA ENTRY'!E807="","",'DATA ENTRY'!E807)</f>
        <v/>
      </c>
      <c r="E806" s="22" t="str">
        <f>IF('DATA ENTRY'!G807="","",'DATA ENTRY'!G807)</f>
        <v/>
      </c>
      <c r="F806" s="22" t="str">
        <f>IF('DATA ENTRY'!F807="","",'DATA ENTRY'!F807)</f>
        <v/>
      </c>
      <c r="G806" s="148" t="str">
        <f>IF('DATA ENTRY'!H807="","",'DATA ENTRY'!H807)</f>
        <v/>
      </c>
      <c r="H806" s="148" t="str">
        <f>IF('DATA ENTRY'!I807="","",'DATA ENTRY'!I807)</f>
        <v/>
      </c>
      <c r="I806" s="22" t="str">
        <f>IF('DATA ENTRY'!N807="","",'DATA ENTRY'!N807)</f>
        <v/>
      </c>
      <c r="J806" s="147" t="str">
        <f>IF('DATA ENTRY'!O807="","",'DATA ENTRY'!O807)</f>
        <v/>
      </c>
      <c r="K806" s="22" t="str">
        <f>IF('DATA ENTRY'!P807="","",'DATA ENTRY'!P807)</f>
        <v/>
      </c>
      <c r="L806" s="147" t="str">
        <f>IF('DATA ENTRY'!Q807="","",'DATA ENTRY'!Q807)</f>
        <v/>
      </c>
      <c r="M806" s="22" t="str">
        <f>IF('DATA ENTRY'!R807="","",'DATA ENTRY'!R807)</f>
        <v/>
      </c>
      <c r="N806" s="147" t="str">
        <f>IF('DATA ENTRY'!S807="","",'DATA ENTRY'!S807)</f>
        <v/>
      </c>
      <c r="O806" s="147" t="str">
        <f t="shared" si="12"/>
        <v/>
      </c>
      <c r="P806" s="74" t="str">
        <f>IF('DATA ENTRY'!T807="","",'DATA ENTRY'!T807)</f>
        <v/>
      </c>
      <c r="Q806" s="74" t="str">
        <f>IF('DATA ENTRY'!U807="","",'DATA ENTRY'!U807)</f>
        <v/>
      </c>
      <c r="R806" s="22" t="str">
        <f>IF('DATA ENTRY'!W807="","",'DATA ENTRY'!W807)</f>
        <v/>
      </c>
      <c r="S806" s="22" t="str">
        <f>IF('DATA ENTRY'!X807="","",'DATA ENTRY'!X807)</f>
        <v/>
      </c>
      <c r="T806" s="22" t="str">
        <f>IF('DATA ENTRY'!AA807="","",'DATA ENTRY'!AA807)</f>
        <v/>
      </c>
      <c r="U806" s="22" t="str">
        <f>IF(O806="","",SUMPRODUCT(--(D806=$D$5:$D$1071),--(F806=$F$5:$F$1071),--(E806=$E$5:$E$1071),--(O806&lt;$O$5:$O$1071))+COUNTIF($O$5:O806,O806))</f>
        <v/>
      </c>
    </row>
    <row r="807" spans="1:21">
      <c r="A807" s="22" t="str">
        <f>IF(AND(H807="",D807="",F807="",G807="",I807="",J807=""),"",SUBTOTAL(3,$B$5:B807))</f>
        <v/>
      </c>
      <c r="B807" s="74" t="str">
        <f>IF('DATA ENTRY'!B808="","",'DATA ENTRY'!B808)</f>
        <v/>
      </c>
      <c r="C807" s="74" t="str">
        <f>IF('DATA ENTRY'!C808="","",'DATA ENTRY'!C808)</f>
        <v/>
      </c>
      <c r="D807" s="74" t="str">
        <f>IF('DATA ENTRY'!E808="","",'DATA ENTRY'!E808)</f>
        <v/>
      </c>
      <c r="E807" s="22" t="str">
        <f>IF('DATA ENTRY'!G808="","",'DATA ENTRY'!G808)</f>
        <v/>
      </c>
      <c r="F807" s="22" t="str">
        <f>IF('DATA ENTRY'!F808="","",'DATA ENTRY'!F808)</f>
        <v/>
      </c>
      <c r="G807" s="148" t="str">
        <f>IF('DATA ENTRY'!H808="","",'DATA ENTRY'!H808)</f>
        <v/>
      </c>
      <c r="H807" s="148" t="str">
        <f>IF('DATA ENTRY'!I808="","",'DATA ENTRY'!I808)</f>
        <v/>
      </c>
      <c r="I807" s="22" t="str">
        <f>IF('DATA ENTRY'!N808="","",'DATA ENTRY'!N808)</f>
        <v/>
      </c>
      <c r="J807" s="147" t="str">
        <f>IF('DATA ENTRY'!O808="","",'DATA ENTRY'!O808)</f>
        <v/>
      </c>
      <c r="K807" s="22" t="str">
        <f>IF('DATA ENTRY'!P808="","",'DATA ENTRY'!P808)</f>
        <v/>
      </c>
      <c r="L807" s="147" t="str">
        <f>IF('DATA ENTRY'!Q808="","",'DATA ENTRY'!Q808)</f>
        <v/>
      </c>
      <c r="M807" s="22" t="str">
        <f>IF('DATA ENTRY'!R808="","",'DATA ENTRY'!R808)</f>
        <v/>
      </c>
      <c r="N807" s="147" t="str">
        <f>IF('DATA ENTRY'!S808="","",'DATA ENTRY'!S808)</f>
        <v/>
      </c>
      <c r="O807" s="147" t="str">
        <f t="shared" si="12"/>
        <v/>
      </c>
      <c r="P807" s="74" t="str">
        <f>IF('DATA ENTRY'!T808="","",'DATA ENTRY'!T808)</f>
        <v/>
      </c>
      <c r="Q807" s="74" t="str">
        <f>IF('DATA ENTRY'!U808="","",'DATA ENTRY'!U808)</f>
        <v/>
      </c>
      <c r="R807" s="22" t="str">
        <f>IF('DATA ENTRY'!W808="","",'DATA ENTRY'!W808)</f>
        <v/>
      </c>
      <c r="S807" s="22" t="str">
        <f>IF('DATA ENTRY'!X808="","",'DATA ENTRY'!X808)</f>
        <v/>
      </c>
      <c r="T807" s="22" t="str">
        <f>IF('DATA ENTRY'!AA808="","",'DATA ENTRY'!AA808)</f>
        <v/>
      </c>
      <c r="U807" s="22" t="str">
        <f>IF(O807="","",SUMPRODUCT(--(D807=$D$5:$D$1071),--(F807=$F$5:$F$1071),--(E807=$E$5:$E$1071),--(O807&lt;$O$5:$O$1071))+COUNTIF($O$5:O807,O807))</f>
        <v/>
      </c>
    </row>
    <row r="808" spans="1:21">
      <c r="A808" s="22" t="str">
        <f>IF(AND(H808="",D808="",F808="",G808="",I808="",J808=""),"",SUBTOTAL(3,$B$5:B808))</f>
        <v/>
      </c>
      <c r="B808" s="74" t="str">
        <f>IF('DATA ENTRY'!B809="","",'DATA ENTRY'!B809)</f>
        <v/>
      </c>
      <c r="C808" s="74" t="str">
        <f>IF('DATA ENTRY'!C809="","",'DATA ENTRY'!C809)</f>
        <v/>
      </c>
      <c r="D808" s="74" t="str">
        <f>IF('DATA ENTRY'!E809="","",'DATA ENTRY'!E809)</f>
        <v/>
      </c>
      <c r="E808" s="22" t="str">
        <f>IF('DATA ENTRY'!G809="","",'DATA ENTRY'!G809)</f>
        <v/>
      </c>
      <c r="F808" s="22" t="str">
        <f>IF('DATA ENTRY'!F809="","",'DATA ENTRY'!F809)</f>
        <v/>
      </c>
      <c r="G808" s="148" t="str">
        <f>IF('DATA ENTRY'!H809="","",'DATA ENTRY'!H809)</f>
        <v/>
      </c>
      <c r="H808" s="148" t="str">
        <f>IF('DATA ENTRY'!I809="","",'DATA ENTRY'!I809)</f>
        <v/>
      </c>
      <c r="I808" s="22" t="str">
        <f>IF('DATA ENTRY'!N809="","",'DATA ENTRY'!N809)</f>
        <v/>
      </c>
      <c r="J808" s="147" t="str">
        <f>IF('DATA ENTRY'!O809="","",'DATA ENTRY'!O809)</f>
        <v/>
      </c>
      <c r="K808" s="22" t="str">
        <f>IF('DATA ENTRY'!P809="","",'DATA ENTRY'!P809)</f>
        <v/>
      </c>
      <c r="L808" s="147" t="str">
        <f>IF('DATA ENTRY'!Q809="","",'DATA ENTRY'!Q809)</f>
        <v/>
      </c>
      <c r="M808" s="22" t="str">
        <f>IF('DATA ENTRY'!R809="","",'DATA ENTRY'!R809)</f>
        <v/>
      </c>
      <c r="N808" s="147" t="str">
        <f>IF('DATA ENTRY'!S809="","",'DATA ENTRY'!S809)</f>
        <v/>
      </c>
      <c r="O808" s="147" t="str">
        <f t="shared" si="12"/>
        <v/>
      </c>
      <c r="P808" s="74" t="str">
        <f>IF('DATA ENTRY'!T809="","",'DATA ENTRY'!T809)</f>
        <v/>
      </c>
      <c r="Q808" s="74" t="str">
        <f>IF('DATA ENTRY'!U809="","",'DATA ENTRY'!U809)</f>
        <v/>
      </c>
      <c r="R808" s="22" t="str">
        <f>IF('DATA ENTRY'!W809="","",'DATA ENTRY'!W809)</f>
        <v/>
      </c>
      <c r="S808" s="22" t="str">
        <f>IF('DATA ENTRY'!X809="","",'DATA ENTRY'!X809)</f>
        <v/>
      </c>
      <c r="T808" s="22" t="str">
        <f>IF('DATA ENTRY'!AA809="","",'DATA ENTRY'!AA809)</f>
        <v/>
      </c>
      <c r="U808" s="22" t="str">
        <f>IF(O808="","",SUMPRODUCT(--(D808=$D$5:$D$1071),--(F808=$F$5:$F$1071),--(E808=$E$5:$E$1071),--(O808&lt;$O$5:$O$1071))+COUNTIF($O$5:O808,O808))</f>
        <v/>
      </c>
    </row>
    <row r="809" spans="1:21">
      <c r="A809" s="22" t="str">
        <f>IF(AND(H809="",D809="",F809="",G809="",I809="",J809=""),"",SUBTOTAL(3,$B$5:B809))</f>
        <v/>
      </c>
      <c r="B809" s="74" t="str">
        <f>IF('DATA ENTRY'!B810="","",'DATA ENTRY'!B810)</f>
        <v/>
      </c>
      <c r="C809" s="74" t="str">
        <f>IF('DATA ENTRY'!C810="","",'DATA ENTRY'!C810)</f>
        <v/>
      </c>
      <c r="D809" s="74" t="str">
        <f>IF('DATA ENTRY'!E810="","",'DATA ENTRY'!E810)</f>
        <v/>
      </c>
      <c r="E809" s="22" t="str">
        <f>IF('DATA ENTRY'!G810="","",'DATA ENTRY'!G810)</f>
        <v/>
      </c>
      <c r="F809" s="22" t="str">
        <f>IF('DATA ENTRY'!F810="","",'DATA ENTRY'!F810)</f>
        <v/>
      </c>
      <c r="G809" s="148" t="str">
        <f>IF('DATA ENTRY'!H810="","",'DATA ENTRY'!H810)</f>
        <v/>
      </c>
      <c r="H809" s="148" t="str">
        <f>IF('DATA ENTRY'!I810="","",'DATA ENTRY'!I810)</f>
        <v/>
      </c>
      <c r="I809" s="22" t="str">
        <f>IF('DATA ENTRY'!N810="","",'DATA ENTRY'!N810)</f>
        <v/>
      </c>
      <c r="J809" s="147" t="str">
        <f>IF('DATA ENTRY'!O810="","",'DATA ENTRY'!O810)</f>
        <v/>
      </c>
      <c r="K809" s="22" t="str">
        <f>IF('DATA ENTRY'!P810="","",'DATA ENTRY'!P810)</f>
        <v/>
      </c>
      <c r="L809" s="147" t="str">
        <f>IF('DATA ENTRY'!Q810="","",'DATA ENTRY'!Q810)</f>
        <v/>
      </c>
      <c r="M809" s="22" t="str">
        <f>IF('DATA ENTRY'!R810="","",'DATA ENTRY'!R810)</f>
        <v/>
      </c>
      <c r="N809" s="147" t="str">
        <f>IF('DATA ENTRY'!S810="","",'DATA ENTRY'!S810)</f>
        <v/>
      </c>
      <c r="O809" s="147" t="str">
        <f t="shared" si="12"/>
        <v/>
      </c>
      <c r="P809" s="74" t="str">
        <f>IF('DATA ENTRY'!T810="","",'DATA ENTRY'!T810)</f>
        <v/>
      </c>
      <c r="Q809" s="74" t="str">
        <f>IF('DATA ENTRY'!U810="","",'DATA ENTRY'!U810)</f>
        <v/>
      </c>
      <c r="R809" s="22" t="str">
        <f>IF('DATA ENTRY'!W810="","",'DATA ENTRY'!W810)</f>
        <v/>
      </c>
      <c r="S809" s="22" t="str">
        <f>IF('DATA ENTRY'!X810="","",'DATA ENTRY'!X810)</f>
        <v/>
      </c>
      <c r="T809" s="22" t="str">
        <f>IF('DATA ENTRY'!AA810="","",'DATA ENTRY'!AA810)</f>
        <v/>
      </c>
      <c r="U809" s="22" t="str">
        <f>IF(O809="","",SUMPRODUCT(--(D809=$D$5:$D$1071),--(F809=$F$5:$F$1071),--(E809=$E$5:$E$1071),--(O809&lt;$O$5:$O$1071))+COUNTIF($O$5:O809,O809))</f>
        <v/>
      </c>
    </row>
    <row r="810" spans="1:21">
      <c r="A810" s="22" t="str">
        <f>IF(AND(H810="",D810="",F810="",G810="",I810="",J810=""),"",SUBTOTAL(3,$B$5:B810))</f>
        <v/>
      </c>
      <c r="B810" s="74" t="str">
        <f>IF('DATA ENTRY'!B811="","",'DATA ENTRY'!B811)</f>
        <v/>
      </c>
      <c r="C810" s="74" t="str">
        <f>IF('DATA ENTRY'!C811="","",'DATA ENTRY'!C811)</f>
        <v/>
      </c>
      <c r="D810" s="74" t="str">
        <f>IF('DATA ENTRY'!E811="","",'DATA ENTRY'!E811)</f>
        <v/>
      </c>
      <c r="E810" s="22" t="str">
        <f>IF('DATA ENTRY'!G811="","",'DATA ENTRY'!G811)</f>
        <v/>
      </c>
      <c r="F810" s="22" t="str">
        <f>IF('DATA ENTRY'!F811="","",'DATA ENTRY'!F811)</f>
        <v/>
      </c>
      <c r="G810" s="148" t="str">
        <f>IF('DATA ENTRY'!H811="","",'DATA ENTRY'!H811)</f>
        <v/>
      </c>
      <c r="H810" s="148" t="str">
        <f>IF('DATA ENTRY'!I811="","",'DATA ENTRY'!I811)</f>
        <v/>
      </c>
      <c r="I810" s="22" t="str">
        <f>IF('DATA ENTRY'!N811="","",'DATA ENTRY'!N811)</f>
        <v/>
      </c>
      <c r="J810" s="147" t="str">
        <f>IF('DATA ENTRY'!O811="","",'DATA ENTRY'!O811)</f>
        <v/>
      </c>
      <c r="K810" s="22" t="str">
        <f>IF('DATA ENTRY'!P811="","",'DATA ENTRY'!P811)</f>
        <v/>
      </c>
      <c r="L810" s="147" t="str">
        <f>IF('DATA ENTRY'!Q811="","",'DATA ENTRY'!Q811)</f>
        <v/>
      </c>
      <c r="M810" s="22" t="str">
        <f>IF('DATA ENTRY'!R811="","",'DATA ENTRY'!R811)</f>
        <v/>
      </c>
      <c r="N810" s="147" t="str">
        <f>IF('DATA ENTRY'!S811="","",'DATA ENTRY'!S811)</f>
        <v/>
      </c>
      <c r="O810" s="147" t="str">
        <f t="shared" si="12"/>
        <v/>
      </c>
      <c r="P810" s="74" t="str">
        <f>IF('DATA ENTRY'!T811="","",'DATA ENTRY'!T811)</f>
        <v/>
      </c>
      <c r="Q810" s="74" t="str">
        <f>IF('DATA ENTRY'!U811="","",'DATA ENTRY'!U811)</f>
        <v/>
      </c>
      <c r="R810" s="22" t="str">
        <f>IF('DATA ENTRY'!W811="","",'DATA ENTRY'!W811)</f>
        <v/>
      </c>
      <c r="S810" s="22" t="str">
        <f>IF('DATA ENTRY'!X811="","",'DATA ENTRY'!X811)</f>
        <v/>
      </c>
      <c r="T810" s="22" t="str">
        <f>IF('DATA ENTRY'!AA811="","",'DATA ENTRY'!AA811)</f>
        <v/>
      </c>
      <c r="U810" s="22" t="str">
        <f>IF(O810="","",SUMPRODUCT(--(D810=$D$5:$D$1071),--(F810=$F$5:$F$1071),--(E810=$E$5:$E$1071),--(O810&lt;$O$5:$O$1071))+COUNTIF($O$5:O810,O810))</f>
        <v/>
      </c>
    </row>
    <row r="811" spans="1:21">
      <c r="A811" s="22" t="str">
        <f>IF(AND(H811="",D811="",F811="",G811="",I811="",J811=""),"",SUBTOTAL(3,$B$5:B811))</f>
        <v/>
      </c>
      <c r="B811" s="74" t="str">
        <f>IF('DATA ENTRY'!B812="","",'DATA ENTRY'!B812)</f>
        <v/>
      </c>
      <c r="C811" s="74" t="str">
        <f>IF('DATA ENTRY'!C812="","",'DATA ENTRY'!C812)</f>
        <v/>
      </c>
      <c r="D811" s="74" t="str">
        <f>IF('DATA ENTRY'!E812="","",'DATA ENTRY'!E812)</f>
        <v/>
      </c>
      <c r="E811" s="22" t="str">
        <f>IF('DATA ENTRY'!G812="","",'DATA ENTRY'!G812)</f>
        <v/>
      </c>
      <c r="F811" s="22" t="str">
        <f>IF('DATA ENTRY'!F812="","",'DATA ENTRY'!F812)</f>
        <v/>
      </c>
      <c r="G811" s="148" t="str">
        <f>IF('DATA ENTRY'!H812="","",'DATA ENTRY'!H812)</f>
        <v/>
      </c>
      <c r="H811" s="148" t="str">
        <f>IF('DATA ENTRY'!I812="","",'DATA ENTRY'!I812)</f>
        <v/>
      </c>
      <c r="I811" s="22" t="str">
        <f>IF('DATA ENTRY'!N812="","",'DATA ENTRY'!N812)</f>
        <v/>
      </c>
      <c r="J811" s="147" t="str">
        <f>IF('DATA ENTRY'!O812="","",'DATA ENTRY'!O812)</f>
        <v/>
      </c>
      <c r="K811" s="22" t="str">
        <f>IF('DATA ENTRY'!P812="","",'DATA ENTRY'!P812)</f>
        <v/>
      </c>
      <c r="L811" s="147" t="str">
        <f>IF('DATA ENTRY'!Q812="","",'DATA ENTRY'!Q812)</f>
        <v/>
      </c>
      <c r="M811" s="22" t="str">
        <f>IF('DATA ENTRY'!R812="","",'DATA ENTRY'!R812)</f>
        <v/>
      </c>
      <c r="N811" s="147" t="str">
        <f>IF('DATA ENTRY'!S812="","",'DATA ENTRY'!S812)</f>
        <v/>
      </c>
      <c r="O811" s="147" t="str">
        <f t="shared" si="12"/>
        <v/>
      </c>
      <c r="P811" s="74" t="str">
        <f>IF('DATA ENTRY'!T812="","",'DATA ENTRY'!T812)</f>
        <v/>
      </c>
      <c r="Q811" s="74" t="str">
        <f>IF('DATA ENTRY'!U812="","",'DATA ENTRY'!U812)</f>
        <v/>
      </c>
      <c r="R811" s="22" t="str">
        <f>IF('DATA ENTRY'!W812="","",'DATA ENTRY'!W812)</f>
        <v/>
      </c>
      <c r="S811" s="22" t="str">
        <f>IF('DATA ENTRY'!X812="","",'DATA ENTRY'!X812)</f>
        <v/>
      </c>
      <c r="T811" s="22" t="str">
        <f>IF('DATA ENTRY'!AA812="","",'DATA ENTRY'!AA812)</f>
        <v/>
      </c>
      <c r="U811" s="22" t="str">
        <f>IF(O811="","",SUMPRODUCT(--(D811=$D$5:$D$1071),--(F811=$F$5:$F$1071),--(E811=$E$5:$E$1071),--(O811&lt;$O$5:$O$1071))+COUNTIF($O$5:O811,O811))</f>
        <v/>
      </c>
    </row>
    <row r="812" spans="1:21">
      <c r="A812" s="22" t="str">
        <f>IF(AND(H812="",D812="",F812="",G812="",I812="",J812=""),"",SUBTOTAL(3,$B$5:B812))</f>
        <v/>
      </c>
      <c r="B812" s="74" t="str">
        <f>IF('DATA ENTRY'!B813="","",'DATA ENTRY'!B813)</f>
        <v/>
      </c>
      <c r="C812" s="74" t="str">
        <f>IF('DATA ENTRY'!C813="","",'DATA ENTRY'!C813)</f>
        <v/>
      </c>
      <c r="D812" s="74" t="str">
        <f>IF('DATA ENTRY'!E813="","",'DATA ENTRY'!E813)</f>
        <v/>
      </c>
      <c r="E812" s="22" t="str">
        <f>IF('DATA ENTRY'!G813="","",'DATA ENTRY'!G813)</f>
        <v/>
      </c>
      <c r="F812" s="22" t="str">
        <f>IF('DATA ENTRY'!F813="","",'DATA ENTRY'!F813)</f>
        <v/>
      </c>
      <c r="G812" s="148" t="str">
        <f>IF('DATA ENTRY'!H813="","",'DATA ENTRY'!H813)</f>
        <v/>
      </c>
      <c r="H812" s="148" t="str">
        <f>IF('DATA ENTRY'!I813="","",'DATA ENTRY'!I813)</f>
        <v/>
      </c>
      <c r="I812" s="22" t="str">
        <f>IF('DATA ENTRY'!N813="","",'DATA ENTRY'!N813)</f>
        <v/>
      </c>
      <c r="J812" s="147" t="str">
        <f>IF('DATA ENTRY'!O813="","",'DATA ENTRY'!O813)</f>
        <v/>
      </c>
      <c r="K812" s="22" t="str">
        <f>IF('DATA ENTRY'!P813="","",'DATA ENTRY'!P813)</f>
        <v/>
      </c>
      <c r="L812" s="147" t="str">
        <f>IF('DATA ENTRY'!Q813="","",'DATA ENTRY'!Q813)</f>
        <v/>
      </c>
      <c r="M812" s="22" t="str">
        <f>IF('DATA ENTRY'!R813="","",'DATA ENTRY'!R813)</f>
        <v/>
      </c>
      <c r="N812" s="147" t="str">
        <f>IF('DATA ENTRY'!S813="","",'DATA ENTRY'!S813)</f>
        <v/>
      </c>
      <c r="O812" s="147" t="str">
        <f t="shared" si="12"/>
        <v/>
      </c>
      <c r="P812" s="74" t="str">
        <f>IF('DATA ENTRY'!T813="","",'DATA ENTRY'!T813)</f>
        <v/>
      </c>
      <c r="Q812" s="74" t="str">
        <f>IF('DATA ENTRY'!U813="","",'DATA ENTRY'!U813)</f>
        <v/>
      </c>
      <c r="R812" s="22" t="str">
        <f>IF('DATA ENTRY'!W813="","",'DATA ENTRY'!W813)</f>
        <v/>
      </c>
      <c r="S812" s="22" t="str">
        <f>IF('DATA ENTRY'!X813="","",'DATA ENTRY'!X813)</f>
        <v/>
      </c>
      <c r="T812" s="22" t="str">
        <f>IF('DATA ENTRY'!AA813="","",'DATA ENTRY'!AA813)</f>
        <v/>
      </c>
      <c r="U812" s="22" t="str">
        <f>IF(O812="","",SUMPRODUCT(--(D812=$D$5:$D$1071),--(F812=$F$5:$F$1071),--(E812=$E$5:$E$1071),--(O812&lt;$O$5:$O$1071))+COUNTIF($O$5:O812,O812))</f>
        <v/>
      </c>
    </row>
    <row r="813" spans="1:21">
      <c r="A813" s="22" t="str">
        <f>IF(AND(H813="",D813="",F813="",G813="",I813="",J813=""),"",SUBTOTAL(3,$B$5:B813))</f>
        <v/>
      </c>
      <c r="B813" s="74" t="str">
        <f>IF('DATA ENTRY'!B814="","",'DATA ENTRY'!B814)</f>
        <v/>
      </c>
      <c r="C813" s="74" t="str">
        <f>IF('DATA ENTRY'!C814="","",'DATA ENTRY'!C814)</f>
        <v/>
      </c>
      <c r="D813" s="74" t="str">
        <f>IF('DATA ENTRY'!E814="","",'DATA ENTRY'!E814)</f>
        <v/>
      </c>
      <c r="E813" s="22" t="str">
        <f>IF('DATA ENTRY'!G814="","",'DATA ENTRY'!G814)</f>
        <v/>
      </c>
      <c r="F813" s="22" t="str">
        <f>IF('DATA ENTRY'!F814="","",'DATA ENTRY'!F814)</f>
        <v/>
      </c>
      <c r="G813" s="148" t="str">
        <f>IF('DATA ENTRY'!H814="","",'DATA ENTRY'!H814)</f>
        <v/>
      </c>
      <c r="H813" s="148" t="str">
        <f>IF('DATA ENTRY'!I814="","",'DATA ENTRY'!I814)</f>
        <v/>
      </c>
      <c r="I813" s="22" t="str">
        <f>IF('DATA ENTRY'!N814="","",'DATA ENTRY'!N814)</f>
        <v/>
      </c>
      <c r="J813" s="147" t="str">
        <f>IF('DATA ENTRY'!O814="","",'DATA ENTRY'!O814)</f>
        <v/>
      </c>
      <c r="K813" s="22" t="str">
        <f>IF('DATA ENTRY'!P814="","",'DATA ENTRY'!P814)</f>
        <v/>
      </c>
      <c r="L813" s="147" t="str">
        <f>IF('DATA ENTRY'!Q814="","",'DATA ENTRY'!Q814)</f>
        <v/>
      </c>
      <c r="M813" s="22" t="str">
        <f>IF('DATA ENTRY'!R814="","",'DATA ENTRY'!R814)</f>
        <v/>
      </c>
      <c r="N813" s="147" t="str">
        <f>IF('DATA ENTRY'!S814="","",'DATA ENTRY'!S814)</f>
        <v/>
      </c>
      <c r="O813" s="147" t="str">
        <f t="shared" si="12"/>
        <v/>
      </c>
      <c r="P813" s="74" t="str">
        <f>IF('DATA ENTRY'!T814="","",'DATA ENTRY'!T814)</f>
        <v/>
      </c>
      <c r="Q813" s="74" t="str">
        <f>IF('DATA ENTRY'!U814="","",'DATA ENTRY'!U814)</f>
        <v/>
      </c>
      <c r="R813" s="22" t="str">
        <f>IF('DATA ENTRY'!W814="","",'DATA ENTRY'!W814)</f>
        <v/>
      </c>
      <c r="S813" s="22" t="str">
        <f>IF('DATA ENTRY'!X814="","",'DATA ENTRY'!X814)</f>
        <v/>
      </c>
      <c r="T813" s="22" t="str">
        <f>IF('DATA ENTRY'!AA814="","",'DATA ENTRY'!AA814)</f>
        <v/>
      </c>
      <c r="U813" s="22" t="str">
        <f>IF(O813="","",SUMPRODUCT(--(D813=$D$5:$D$1071),--(F813=$F$5:$F$1071),--(E813=$E$5:$E$1071),--(O813&lt;$O$5:$O$1071))+COUNTIF($O$5:O813,O813))</f>
        <v/>
      </c>
    </row>
    <row r="814" spans="1:21">
      <c r="A814" s="22" t="str">
        <f>IF(AND(H814="",D814="",F814="",G814="",I814="",J814=""),"",SUBTOTAL(3,$B$5:B814))</f>
        <v/>
      </c>
      <c r="B814" s="74" t="str">
        <f>IF('DATA ENTRY'!B815="","",'DATA ENTRY'!B815)</f>
        <v/>
      </c>
      <c r="C814" s="74" t="str">
        <f>IF('DATA ENTRY'!C815="","",'DATA ENTRY'!C815)</f>
        <v/>
      </c>
      <c r="D814" s="74" t="str">
        <f>IF('DATA ENTRY'!E815="","",'DATA ENTRY'!E815)</f>
        <v/>
      </c>
      <c r="E814" s="22" t="str">
        <f>IF('DATA ENTRY'!G815="","",'DATA ENTRY'!G815)</f>
        <v/>
      </c>
      <c r="F814" s="22" t="str">
        <f>IF('DATA ENTRY'!F815="","",'DATA ENTRY'!F815)</f>
        <v/>
      </c>
      <c r="G814" s="148" t="str">
        <f>IF('DATA ENTRY'!H815="","",'DATA ENTRY'!H815)</f>
        <v/>
      </c>
      <c r="H814" s="148" t="str">
        <f>IF('DATA ENTRY'!I815="","",'DATA ENTRY'!I815)</f>
        <v/>
      </c>
      <c r="I814" s="22" t="str">
        <f>IF('DATA ENTRY'!N815="","",'DATA ENTRY'!N815)</f>
        <v/>
      </c>
      <c r="J814" s="147" t="str">
        <f>IF('DATA ENTRY'!O815="","",'DATA ENTRY'!O815)</f>
        <v/>
      </c>
      <c r="K814" s="22" t="str">
        <f>IF('DATA ENTRY'!P815="","",'DATA ENTRY'!P815)</f>
        <v/>
      </c>
      <c r="L814" s="147" t="str">
        <f>IF('DATA ENTRY'!Q815="","",'DATA ENTRY'!Q815)</f>
        <v/>
      </c>
      <c r="M814" s="22" t="str">
        <f>IF('DATA ENTRY'!R815="","",'DATA ENTRY'!R815)</f>
        <v/>
      </c>
      <c r="N814" s="147" t="str">
        <f>IF('DATA ENTRY'!S815="","",'DATA ENTRY'!S815)</f>
        <v/>
      </c>
      <c r="O814" s="147" t="str">
        <f t="shared" si="12"/>
        <v/>
      </c>
      <c r="P814" s="74" t="str">
        <f>IF('DATA ENTRY'!T815="","",'DATA ENTRY'!T815)</f>
        <v/>
      </c>
      <c r="Q814" s="74" t="str">
        <f>IF('DATA ENTRY'!U815="","",'DATA ENTRY'!U815)</f>
        <v/>
      </c>
      <c r="R814" s="22" t="str">
        <f>IF('DATA ENTRY'!W815="","",'DATA ENTRY'!W815)</f>
        <v/>
      </c>
      <c r="S814" s="22" t="str">
        <f>IF('DATA ENTRY'!X815="","",'DATA ENTRY'!X815)</f>
        <v/>
      </c>
      <c r="T814" s="22" t="str">
        <f>IF('DATA ENTRY'!AA815="","",'DATA ENTRY'!AA815)</f>
        <v/>
      </c>
      <c r="U814" s="22" t="str">
        <f>IF(O814="","",SUMPRODUCT(--(D814=$D$5:$D$1071),--(F814=$F$5:$F$1071),--(E814=$E$5:$E$1071),--(O814&lt;$O$5:$O$1071))+COUNTIF($O$5:O814,O814))</f>
        <v/>
      </c>
    </row>
    <row r="815" spans="1:21">
      <c r="A815" s="22" t="str">
        <f>IF(AND(H815="",D815="",F815="",G815="",I815="",J815=""),"",SUBTOTAL(3,$B$5:B815))</f>
        <v/>
      </c>
      <c r="B815" s="74" t="str">
        <f>IF('DATA ENTRY'!B816="","",'DATA ENTRY'!B816)</f>
        <v/>
      </c>
      <c r="C815" s="74" t="str">
        <f>IF('DATA ENTRY'!C816="","",'DATA ENTRY'!C816)</f>
        <v/>
      </c>
      <c r="D815" s="74" t="str">
        <f>IF('DATA ENTRY'!E816="","",'DATA ENTRY'!E816)</f>
        <v/>
      </c>
      <c r="E815" s="22" t="str">
        <f>IF('DATA ENTRY'!G816="","",'DATA ENTRY'!G816)</f>
        <v/>
      </c>
      <c r="F815" s="22" t="str">
        <f>IF('DATA ENTRY'!F816="","",'DATA ENTRY'!F816)</f>
        <v/>
      </c>
      <c r="G815" s="148" t="str">
        <f>IF('DATA ENTRY'!H816="","",'DATA ENTRY'!H816)</f>
        <v/>
      </c>
      <c r="H815" s="148" t="str">
        <f>IF('DATA ENTRY'!I816="","",'DATA ENTRY'!I816)</f>
        <v/>
      </c>
      <c r="I815" s="22" t="str">
        <f>IF('DATA ENTRY'!N816="","",'DATA ENTRY'!N816)</f>
        <v/>
      </c>
      <c r="J815" s="147" t="str">
        <f>IF('DATA ENTRY'!O816="","",'DATA ENTRY'!O816)</f>
        <v/>
      </c>
      <c r="K815" s="22" t="str">
        <f>IF('DATA ENTRY'!P816="","",'DATA ENTRY'!P816)</f>
        <v/>
      </c>
      <c r="L815" s="147" t="str">
        <f>IF('DATA ENTRY'!Q816="","",'DATA ENTRY'!Q816)</f>
        <v/>
      </c>
      <c r="M815" s="22" t="str">
        <f>IF('DATA ENTRY'!R816="","",'DATA ENTRY'!R816)</f>
        <v/>
      </c>
      <c r="N815" s="147" t="str">
        <f>IF('DATA ENTRY'!S816="","",'DATA ENTRY'!S816)</f>
        <v/>
      </c>
      <c r="O815" s="147" t="str">
        <f t="shared" si="12"/>
        <v/>
      </c>
      <c r="P815" s="74" t="str">
        <f>IF('DATA ENTRY'!T816="","",'DATA ENTRY'!T816)</f>
        <v/>
      </c>
      <c r="Q815" s="74" t="str">
        <f>IF('DATA ENTRY'!U816="","",'DATA ENTRY'!U816)</f>
        <v/>
      </c>
      <c r="R815" s="22" t="str">
        <f>IF('DATA ENTRY'!W816="","",'DATA ENTRY'!W816)</f>
        <v/>
      </c>
      <c r="S815" s="22" t="str">
        <f>IF('DATA ENTRY'!X816="","",'DATA ENTRY'!X816)</f>
        <v/>
      </c>
      <c r="T815" s="22" t="str">
        <f>IF('DATA ENTRY'!AA816="","",'DATA ENTRY'!AA816)</f>
        <v/>
      </c>
      <c r="U815" s="22" t="str">
        <f>IF(O815="","",SUMPRODUCT(--(D815=$D$5:$D$1071),--(F815=$F$5:$F$1071),--(E815=$E$5:$E$1071),--(O815&lt;$O$5:$O$1071))+COUNTIF($O$5:O815,O815))</f>
        <v/>
      </c>
    </row>
    <row r="816" spans="1:21">
      <c r="A816" s="22" t="str">
        <f>IF(AND(H816="",D816="",F816="",G816="",I816="",J816=""),"",SUBTOTAL(3,$B$5:B816))</f>
        <v/>
      </c>
      <c r="B816" s="74" t="str">
        <f>IF('DATA ENTRY'!B817="","",'DATA ENTRY'!B817)</f>
        <v/>
      </c>
      <c r="C816" s="74" t="str">
        <f>IF('DATA ENTRY'!C817="","",'DATA ENTRY'!C817)</f>
        <v/>
      </c>
      <c r="D816" s="74" t="str">
        <f>IF('DATA ENTRY'!E817="","",'DATA ENTRY'!E817)</f>
        <v/>
      </c>
      <c r="E816" s="22" t="str">
        <f>IF('DATA ENTRY'!G817="","",'DATA ENTRY'!G817)</f>
        <v/>
      </c>
      <c r="F816" s="22" t="str">
        <f>IF('DATA ENTRY'!F817="","",'DATA ENTRY'!F817)</f>
        <v/>
      </c>
      <c r="G816" s="148" t="str">
        <f>IF('DATA ENTRY'!H817="","",'DATA ENTRY'!H817)</f>
        <v/>
      </c>
      <c r="H816" s="148" t="str">
        <f>IF('DATA ENTRY'!I817="","",'DATA ENTRY'!I817)</f>
        <v/>
      </c>
      <c r="I816" s="22" t="str">
        <f>IF('DATA ENTRY'!N817="","",'DATA ENTRY'!N817)</f>
        <v/>
      </c>
      <c r="J816" s="147" t="str">
        <f>IF('DATA ENTRY'!O817="","",'DATA ENTRY'!O817)</f>
        <v/>
      </c>
      <c r="K816" s="22" t="str">
        <f>IF('DATA ENTRY'!P817="","",'DATA ENTRY'!P817)</f>
        <v/>
      </c>
      <c r="L816" s="147" t="str">
        <f>IF('DATA ENTRY'!Q817="","",'DATA ENTRY'!Q817)</f>
        <v/>
      </c>
      <c r="M816" s="22" t="str">
        <f>IF('DATA ENTRY'!R817="","",'DATA ENTRY'!R817)</f>
        <v/>
      </c>
      <c r="N816" s="147" t="str">
        <f>IF('DATA ENTRY'!S817="","",'DATA ENTRY'!S817)</f>
        <v/>
      </c>
      <c r="O816" s="147" t="str">
        <f t="shared" si="12"/>
        <v/>
      </c>
      <c r="P816" s="74" t="str">
        <f>IF('DATA ENTRY'!T817="","",'DATA ENTRY'!T817)</f>
        <v/>
      </c>
      <c r="Q816" s="74" t="str">
        <f>IF('DATA ENTRY'!U817="","",'DATA ENTRY'!U817)</f>
        <v/>
      </c>
      <c r="R816" s="22" t="str">
        <f>IF('DATA ENTRY'!W817="","",'DATA ENTRY'!W817)</f>
        <v/>
      </c>
      <c r="S816" s="22" t="str">
        <f>IF('DATA ENTRY'!X817="","",'DATA ENTRY'!X817)</f>
        <v/>
      </c>
      <c r="T816" s="22" t="str">
        <f>IF('DATA ENTRY'!AA817="","",'DATA ENTRY'!AA817)</f>
        <v/>
      </c>
      <c r="U816" s="22" t="str">
        <f>IF(O816="","",SUMPRODUCT(--(D816=$D$5:$D$1071),--(F816=$F$5:$F$1071),--(E816=$E$5:$E$1071),--(O816&lt;$O$5:$O$1071))+COUNTIF($O$5:O816,O816))</f>
        <v/>
      </c>
    </row>
    <row r="817" spans="1:21">
      <c r="A817" s="22" t="str">
        <f>IF(AND(H817="",D817="",F817="",G817="",I817="",J817=""),"",SUBTOTAL(3,$B$5:B817))</f>
        <v/>
      </c>
      <c r="B817" s="74" t="str">
        <f>IF('DATA ENTRY'!B818="","",'DATA ENTRY'!B818)</f>
        <v/>
      </c>
      <c r="C817" s="74" t="str">
        <f>IF('DATA ENTRY'!C818="","",'DATA ENTRY'!C818)</f>
        <v/>
      </c>
      <c r="D817" s="74" t="str">
        <f>IF('DATA ENTRY'!E818="","",'DATA ENTRY'!E818)</f>
        <v/>
      </c>
      <c r="E817" s="22" t="str">
        <f>IF('DATA ENTRY'!G818="","",'DATA ENTRY'!G818)</f>
        <v/>
      </c>
      <c r="F817" s="22" t="str">
        <f>IF('DATA ENTRY'!F818="","",'DATA ENTRY'!F818)</f>
        <v/>
      </c>
      <c r="G817" s="148" t="str">
        <f>IF('DATA ENTRY'!H818="","",'DATA ENTRY'!H818)</f>
        <v/>
      </c>
      <c r="H817" s="148" t="str">
        <f>IF('DATA ENTRY'!I818="","",'DATA ENTRY'!I818)</f>
        <v/>
      </c>
      <c r="I817" s="22" t="str">
        <f>IF('DATA ENTRY'!N818="","",'DATA ENTRY'!N818)</f>
        <v/>
      </c>
      <c r="J817" s="147" t="str">
        <f>IF('DATA ENTRY'!O818="","",'DATA ENTRY'!O818)</f>
        <v/>
      </c>
      <c r="K817" s="22" t="str">
        <f>IF('DATA ENTRY'!P818="","",'DATA ENTRY'!P818)</f>
        <v/>
      </c>
      <c r="L817" s="147" t="str">
        <f>IF('DATA ENTRY'!Q818="","",'DATA ENTRY'!Q818)</f>
        <v/>
      </c>
      <c r="M817" s="22" t="str">
        <f>IF('DATA ENTRY'!R818="","",'DATA ENTRY'!R818)</f>
        <v/>
      </c>
      <c r="N817" s="147" t="str">
        <f>IF('DATA ENTRY'!S818="","",'DATA ENTRY'!S818)</f>
        <v/>
      </c>
      <c r="O817" s="147" t="str">
        <f t="shared" si="12"/>
        <v/>
      </c>
      <c r="P817" s="74" t="str">
        <f>IF('DATA ENTRY'!T818="","",'DATA ENTRY'!T818)</f>
        <v/>
      </c>
      <c r="Q817" s="74" t="str">
        <f>IF('DATA ENTRY'!U818="","",'DATA ENTRY'!U818)</f>
        <v/>
      </c>
      <c r="R817" s="22" t="str">
        <f>IF('DATA ENTRY'!W818="","",'DATA ENTRY'!W818)</f>
        <v/>
      </c>
      <c r="S817" s="22" t="str">
        <f>IF('DATA ENTRY'!X818="","",'DATA ENTRY'!X818)</f>
        <v/>
      </c>
      <c r="T817" s="22" t="str">
        <f>IF('DATA ENTRY'!AA818="","",'DATA ENTRY'!AA818)</f>
        <v/>
      </c>
      <c r="U817" s="22" t="str">
        <f>IF(O817="","",SUMPRODUCT(--(D817=$D$5:$D$1071),--(F817=$F$5:$F$1071),--(E817=$E$5:$E$1071),--(O817&lt;$O$5:$O$1071))+COUNTIF($O$5:O817,O817))</f>
        <v/>
      </c>
    </row>
    <row r="818" spans="1:21">
      <c r="A818" s="22" t="str">
        <f>IF(AND(H818="",D818="",F818="",G818="",I818="",J818=""),"",SUBTOTAL(3,$B$5:B818))</f>
        <v/>
      </c>
      <c r="B818" s="74" t="str">
        <f>IF('DATA ENTRY'!B819="","",'DATA ENTRY'!B819)</f>
        <v/>
      </c>
      <c r="C818" s="74" t="str">
        <f>IF('DATA ENTRY'!C819="","",'DATA ENTRY'!C819)</f>
        <v/>
      </c>
      <c r="D818" s="74" t="str">
        <f>IF('DATA ENTRY'!E819="","",'DATA ENTRY'!E819)</f>
        <v/>
      </c>
      <c r="E818" s="22" t="str">
        <f>IF('DATA ENTRY'!G819="","",'DATA ENTRY'!G819)</f>
        <v/>
      </c>
      <c r="F818" s="22" t="str">
        <f>IF('DATA ENTRY'!F819="","",'DATA ENTRY'!F819)</f>
        <v/>
      </c>
      <c r="G818" s="148" t="str">
        <f>IF('DATA ENTRY'!H819="","",'DATA ENTRY'!H819)</f>
        <v/>
      </c>
      <c r="H818" s="148" t="str">
        <f>IF('DATA ENTRY'!I819="","",'DATA ENTRY'!I819)</f>
        <v/>
      </c>
      <c r="I818" s="22" t="str">
        <f>IF('DATA ENTRY'!N819="","",'DATA ENTRY'!N819)</f>
        <v/>
      </c>
      <c r="J818" s="147" t="str">
        <f>IF('DATA ENTRY'!O819="","",'DATA ENTRY'!O819)</f>
        <v/>
      </c>
      <c r="K818" s="22" t="str">
        <f>IF('DATA ENTRY'!P819="","",'DATA ENTRY'!P819)</f>
        <v/>
      </c>
      <c r="L818" s="147" t="str">
        <f>IF('DATA ENTRY'!Q819="","",'DATA ENTRY'!Q819)</f>
        <v/>
      </c>
      <c r="M818" s="22" t="str">
        <f>IF('DATA ENTRY'!R819="","",'DATA ENTRY'!R819)</f>
        <v/>
      </c>
      <c r="N818" s="147" t="str">
        <f>IF('DATA ENTRY'!S819="","",'DATA ENTRY'!S819)</f>
        <v/>
      </c>
      <c r="O818" s="147" t="str">
        <f t="shared" si="12"/>
        <v/>
      </c>
      <c r="P818" s="74" t="str">
        <f>IF('DATA ENTRY'!T819="","",'DATA ENTRY'!T819)</f>
        <v/>
      </c>
      <c r="Q818" s="74" t="str">
        <f>IF('DATA ENTRY'!U819="","",'DATA ENTRY'!U819)</f>
        <v/>
      </c>
      <c r="R818" s="22" t="str">
        <f>IF('DATA ENTRY'!W819="","",'DATA ENTRY'!W819)</f>
        <v/>
      </c>
      <c r="S818" s="22" t="str">
        <f>IF('DATA ENTRY'!X819="","",'DATA ENTRY'!X819)</f>
        <v/>
      </c>
      <c r="T818" s="22" t="str">
        <f>IF('DATA ENTRY'!AA819="","",'DATA ENTRY'!AA819)</f>
        <v/>
      </c>
      <c r="U818" s="22" t="str">
        <f>IF(O818="","",SUMPRODUCT(--(D818=$D$5:$D$1071),--(F818=$F$5:$F$1071),--(E818=$E$5:$E$1071),--(O818&lt;$O$5:$O$1071))+COUNTIF($O$5:O818,O818))</f>
        <v/>
      </c>
    </row>
    <row r="819" spans="1:21">
      <c r="A819" s="22" t="str">
        <f>IF(AND(H819="",D819="",F819="",G819="",I819="",J819=""),"",SUBTOTAL(3,$B$5:B819))</f>
        <v/>
      </c>
      <c r="B819" s="74" t="str">
        <f>IF('DATA ENTRY'!B820="","",'DATA ENTRY'!B820)</f>
        <v/>
      </c>
      <c r="C819" s="74" t="str">
        <f>IF('DATA ENTRY'!C820="","",'DATA ENTRY'!C820)</f>
        <v/>
      </c>
      <c r="D819" s="74" t="str">
        <f>IF('DATA ENTRY'!E820="","",'DATA ENTRY'!E820)</f>
        <v/>
      </c>
      <c r="E819" s="22" t="str">
        <f>IF('DATA ENTRY'!G820="","",'DATA ENTRY'!G820)</f>
        <v/>
      </c>
      <c r="F819" s="22" t="str">
        <f>IF('DATA ENTRY'!F820="","",'DATA ENTRY'!F820)</f>
        <v/>
      </c>
      <c r="G819" s="148" t="str">
        <f>IF('DATA ENTRY'!H820="","",'DATA ENTRY'!H820)</f>
        <v/>
      </c>
      <c r="H819" s="148" t="str">
        <f>IF('DATA ENTRY'!I820="","",'DATA ENTRY'!I820)</f>
        <v/>
      </c>
      <c r="I819" s="22" t="str">
        <f>IF('DATA ENTRY'!N820="","",'DATA ENTRY'!N820)</f>
        <v/>
      </c>
      <c r="J819" s="147" t="str">
        <f>IF('DATA ENTRY'!O820="","",'DATA ENTRY'!O820)</f>
        <v/>
      </c>
      <c r="K819" s="22" t="str">
        <f>IF('DATA ENTRY'!P820="","",'DATA ENTRY'!P820)</f>
        <v/>
      </c>
      <c r="L819" s="147" t="str">
        <f>IF('DATA ENTRY'!Q820="","",'DATA ENTRY'!Q820)</f>
        <v/>
      </c>
      <c r="M819" s="22" t="str">
        <f>IF('DATA ENTRY'!R820="","",'DATA ENTRY'!R820)</f>
        <v/>
      </c>
      <c r="N819" s="147" t="str">
        <f>IF('DATA ENTRY'!S820="","",'DATA ENTRY'!S820)</f>
        <v/>
      </c>
      <c r="O819" s="147" t="str">
        <f t="shared" si="12"/>
        <v/>
      </c>
      <c r="P819" s="74" t="str">
        <f>IF('DATA ENTRY'!T820="","",'DATA ENTRY'!T820)</f>
        <v/>
      </c>
      <c r="Q819" s="74" t="str">
        <f>IF('DATA ENTRY'!U820="","",'DATA ENTRY'!U820)</f>
        <v/>
      </c>
      <c r="R819" s="22" t="str">
        <f>IF('DATA ENTRY'!W820="","",'DATA ENTRY'!W820)</f>
        <v/>
      </c>
      <c r="S819" s="22" t="str">
        <f>IF('DATA ENTRY'!X820="","",'DATA ENTRY'!X820)</f>
        <v/>
      </c>
      <c r="T819" s="22" t="str">
        <f>IF('DATA ENTRY'!AA820="","",'DATA ENTRY'!AA820)</f>
        <v/>
      </c>
      <c r="U819" s="22" t="str">
        <f>IF(O819="","",SUMPRODUCT(--(D819=$D$5:$D$1071),--(F819=$F$5:$F$1071),--(E819=$E$5:$E$1071),--(O819&lt;$O$5:$O$1071))+COUNTIF($O$5:O819,O819))</f>
        <v/>
      </c>
    </row>
    <row r="820" spans="1:21">
      <c r="A820" s="22" t="str">
        <f>IF(AND(H820="",D820="",F820="",G820="",I820="",J820=""),"",SUBTOTAL(3,$B$5:B820))</f>
        <v/>
      </c>
      <c r="B820" s="74" t="str">
        <f>IF('DATA ENTRY'!B821="","",'DATA ENTRY'!B821)</f>
        <v/>
      </c>
      <c r="C820" s="74" t="str">
        <f>IF('DATA ENTRY'!C821="","",'DATA ENTRY'!C821)</f>
        <v/>
      </c>
      <c r="D820" s="74" t="str">
        <f>IF('DATA ENTRY'!E821="","",'DATA ENTRY'!E821)</f>
        <v/>
      </c>
      <c r="E820" s="22" t="str">
        <f>IF('DATA ENTRY'!G821="","",'DATA ENTRY'!G821)</f>
        <v/>
      </c>
      <c r="F820" s="22" t="str">
        <f>IF('DATA ENTRY'!F821="","",'DATA ENTRY'!F821)</f>
        <v/>
      </c>
      <c r="G820" s="148" t="str">
        <f>IF('DATA ENTRY'!H821="","",'DATA ENTRY'!H821)</f>
        <v/>
      </c>
      <c r="H820" s="148" t="str">
        <f>IF('DATA ENTRY'!I821="","",'DATA ENTRY'!I821)</f>
        <v/>
      </c>
      <c r="I820" s="22" t="str">
        <f>IF('DATA ENTRY'!N821="","",'DATA ENTRY'!N821)</f>
        <v/>
      </c>
      <c r="J820" s="147" t="str">
        <f>IF('DATA ENTRY'!O821="","",'DATA ENTRY'!O821)</f>
        <v/>
      </c>
      <c r="K820" s="22" t="str">
        <f>IF('DATA ENTRY'!P821="","",'DATA ENTRY'!P821)</f>
        <v/>
      </c>
      <c r="L820" s="147" t="str">
        <f>IF('DATA ENTRY'!Q821="","",'DATA ENTRY'!Q821)</f>
        <v/>
      </c>
      <c r="M820" s="22" t="str">
        <f>IF('DATA ENTRY'!R821="","",'DATA ENTRY'!R821)</f>
        <v/>
      </c>
      <c r="N820" s="147" t="str">
        <f>IF('DATA ENTRY'!S821="","",'DATA ENTRY'!S821)</f>
        <v/>
      </c>
      <c r="O820" s="147" t="str">
        <f t="shared" si="12"/>
        <v/>
      </c>
      <c r="P820" s="74" t="str">
        <f>IF('DATA ENTRY'!T821="","",'DATA ENTRY'!T821)</f>
        <v/>
      </c>
      <c r="Q820" s="74" t="str">
        <f>IF('DATA ENTRY'!U821="","",'DATA ENTRY'!U821)</f>
        <v/>
      </c>
      <c r="R820" s="22" t="str">
        <f>IF('DATA ENTRY'!W821="","",'DATA ENTRY'!W821)</f>
        <v/>
      </c>
      <c r="S820" s="22" t="str">
        <f>IF('DATA ENTRY'!X821="","",'DATA ENTRY'!X821)</f>
        <v/>
      </c>
      <c r="T820" s="22" t="str">
        <f>IF('DATA ENTRY'!AA821="","",'DATA ENTRY'!AA821)</f>
        <v/>
      </c>
      <c r="U820" s="22" t="str">
        <f>IF(O820="","",SUMPRODUCT(--(D820=$D$5:$D$1071),--(F820=$F$5:$F$1071),--(E820=$E$5:$E$1071),--(O820&lt;$O$5:$O$1071))+COUNTIF($O$5:O820,O820))</f>
        <v/>
      </c>
    </row>
    <row r="821" spans="1:21">
      <c r="A821" s="22" t="str">
        <f>IF(AND(H821="",D821="",F821="",G821="",I821="",J821=""),"",SUBTOTAL(3,$B$5:B821))</f>
        <v/>
      </c>
      <c r="B821" s="74" t="str">
        <f>IF('DATA ENTRY'!B822="","",'DATA ENTRY'!B822)</f>
        <v/>
      </c>
      <c r="C821" s="74" t="str">
        <f>IF('DATA ENTRY'!C822="","",'DATA ENTRY'!C822)</f>
        <v/>
      </c>
      <c r="D821" s="74" t="str">
        <f>IF('DATA ENTRY'!E822="","",'DATA ENTRY'!E822)</f>
        <v/>
      </c>
      <c r="E821" s="22" t="str">
        <f>IF('DATA ENTRY'!G822="","",'DATA ENTRY'!G822)</f>
        <v/>
      </c>
      <c r="F821" s="22" t="str">
        <f>IF('DATA ENTRY'!F822="","",'DATA ENTRY'!F822)</f>
        <v/>
      </c>
      <c r="G821" s="148" t="str">
        <f>IF('DATA ENTRY'!H822="","",'DATA ENTRY'!H822)</f>
        <v/>
      </c>
      <c r="H821" s="148" t="str">
        <f>IF('DATA ENTRY'!I822="","",'DATA ENTRY'!I822)</f>
        <v/>
      </c>
      <c r="I821" s="22" t="str">
        <f>IF('DATA ENTRY'!N822="","",'DATA ENTRY'!N822)</f>
        <v/>
      </c>
      <c r="J821" s="147" t="str">
        <f>IF('DATA ENTRY'!O822="","",'DATA ENTRY'!O822)</f>
        <v/>
      </c>
      <c r="K821" s="22" t="str">
        <f>IF('DATA ENTRY'!P822="","",'DATA ENTRY'!P822)</f>
        <v/>
      </c>
      <c r="L821" s="147" t="str">
        <f>IF('DATA ENTRY'!Q822="","",'DATA ENTRY'!Q822)</f>
        <v/>
      </c>
      <c r="M821" s="22" t="str">
        <f>IF('DATA ENTRY'!R822="","",'DATA ENTRY'!R822)</f>
        <v/>
      </c>
      <c r="N821" s="147" t="str">
        <f>IF('DATA ENTRY'!S822="","",'DATA ENTRY'!S822)</f>
        <v/>
      </c>
      <c r="O821" s="147" t="str">
        <f t="shared" si="12"/>
        <v/>
      </c>
      <c r="P821" s="74" t="str">
        <f>IF('DATA ENTRY'!T822="","",'DATA ENTRY'!T822)</f>
        <v/>
      </c>
      <c r="Q821" s="74" t="str">
        <f>IF('DATA ENTRY'!U822="","",'DATA ENTRY'!U822)</f>
        <v/>
      </c>
      <c r="R821" s="22" t="str">
        <f>IF('DATA ENTRY'!W822="","",'DATA ENTRY'!W822)</f>
        <v/>
      </c>
      <c r="S821" s="22" t="str">
        <f>IF('DATA ENTRY'!X822="","",'DATA ENTRY'!X822)</f>
        <v/>
      </c>
      <c r="T821" s="22" t="str">
        <f>IF('DATA ENTRY'!AA822="","",'DATA ENTRY'!AA822)</f>
        <v/>
      </c>
      <c r="U821" s="22" t="str">
        <f>IF(O821="","",SUMPRODUCT(--(D821=$D$5:$D$1071),--(F821=$F$5:$F$1071),--(E821=$E$5:$E$1071),--(O821&lt;$O$5:$O$1071))+COUNTIF($O$5:O821,O821))</f>
        <v/>
      </c>
    </row>
    <row r="822" spans="1:21">
      <c r="A822" s="22" t="str">
        <f>IF(AND(H822="",D822="",F822="",G822="",I822="",J822=""),"",SUBTOTAL(3,$B$5:B822))</f>
        <v/>
      </c>
      <c r="B822" s="74" t="str">
        <f>IF('DATA ENTRY'!B823="","",'DATA ENTRY'!B823)</f>
        <v/>
      </c>
      <c r="C822" s="74" t="str">
        <f>IF('DATA ENTRY'!C823="","",'DATA ENTRY'!C823)</f>
        <v/>
      </c>
      <c r="D822" s="74" t="str">
        <f>IF('DATA ENTRY'!E823="","",'DATA ENTRY'!E823)</f>
        <v/>
      </c>
      <c r="E822" s="22" t="str">
        <f>IF('DATA ENTRY'!G823="","",'DATA ENTRY'!G823)</f>
        <v/>
      </c>
      <c r="F822" s="22" t="str">
        <f>IF('DATA ENTRY'!F823="","",'DATA ENTRY'!F823)</f>
        <v/>
      </c>
      <c r="G822" s="148" t="str">
        <f>IF('DATA ENTRY'!H823="","",'DATA ENTRY'!H823)</f>
        <v/>
      </c>
      <c r="H822" s="148" t="str">
        <f>IF('DATA ENTRY'!I823="","",'DATA ENTRY'!I823)</f>
        <v/>
      </c>
      <c r="I822" s="22" t="str">
        <f>IF('DATA ENTRY'!N823="","",'DATA ENTRY'!N823)</f>
        <v/>
      </c>
      <c r="J822" s="147" t="str">
        <f>IF('DATA ENTRY'!O823="","",'DATA ENTRY'!O823)</f>
        <v/>
      </c>
      <c r="K822" s="22" t="str">
        <f>IF('DATA ENTRY'!P823="","",'DATA ENTRY'!P823)</f>
        <v/>
      </c>
      <c r="L822" s="147" t="str">
        <f>IF('DATA ENTRY'!Q823="","",'DATA ENTRY'!Q823)</f>
        <v/>
      </c>
      <c r="M822" s="22" t="str">
        <f>IF('DATA ENTRY'!R823="","",'DATA ENTRY'!R823)</f>
        <v/>
      </c>
      <c r="N822" s="147" t="str">
        <f>IF('DATA ENTRY'!S823="","",'DATA ENTRY'!S823)</f>
        <v/>
      </c>
      <c r="O822" s="147" t="str">
        <f t="shared" si="12"/>
        <v/>
      </c>
      <c r="P822" s="74" t="str">
        <f>IF('DATA ENTRY'!T823="","",'DATA ENTRY'!T823)</f>
        <v/>
      </c>
      <c r="Q822" s="74" t="str">
        <f>IF('DATA ENTRY'!U823="","",'DATA ENTRY'!U823)</f>
        <v/>
      </c>
      <c r="R822" s="22" t="str">
        <f>IF('DATA ENTRY'!W823="","",'DATA ENTRY'!W823)</f>
        <v/>
      </c>
      <c r="S822" s="22" t="str">
        <f>IF('DATA ENTRY'!X823="","",'DATA ENTRY'!X823)</f>
        <v/>
      </c>
      <c r="T822" s="22" t="str">
        <f>IF('DATA ENTRY'!AA823="","",'DATA ENTRY'!AA823)</f>
        <v/>
      </c>
      <c r="U822" s="22" t="str">
        <f>IF(O822="","",SUMPRODUCT(--(D822=$D$5:$D$1071),--(F822=$F$5:$F$1071),--(E822=$E$5:$E$1071),--(O822&lt;$O$5:$O$1071))+COUNTIF($O$5:O822,O822))</f>
        <v/>
      </c>
    </row>
    <row r="823" spans="1:21">
      <c r="A823" s="22" t="str">
        <f>IF(AND(H823="",D823="",F823="",G823="",I823="",J823=""),"",SUBTOTAL(3,$B$5:B823))</f>
        <v/>
      </c>
      <c r="B823" s="74" t="str">
        <f>IF('DATA ENTRY'!B824="","",'DATA ENTRY'!B824)</f>
        <v/>
      </c>
      <c r="C823" s="74" t="str">
        <f>IF('DATA ENTRY'!C824="","",'DATA ENTRY'!C824)</f>
        <v/>
      </c>
      <c r="D823" s="74" t="str">
        <f>IF('DATA ENTRY'!E824="","",'DATA ENTRY'!E824)</f>
        <v/>
      </c>
      <c r="E823" s="22" t="str">
        <f>IF('DATA ENTRY'!G824="","",'DATA ENTRY'!G824)</f>
        <v/>
      </c>
      <c r="F823" s="22" t="str">
        <f>IF('DATA ENTRY'!F824="","",'DATA ENTRY'!F824)</f>
        <v/>
      </c>
      <c r="G823" s="148" t="str">
        <f>IF('DATA ENTRY'!H824="","",'DATA ENTRY'!H824)</f>
        <v/>
      </c>
      <c r="H823" s="148" t="str">
        <f>IF('DATA ENTRY'!I824="","",'DATA ENTRY'!I824)</f>
        <v/>
      </c>
      <c r="I823" s="22" t="str">
        <f>IF('DATA ENTRY'!N824="","",'DATA ENTRY'!N824)</f>
        <v/>
      </c>
      <c r="J823" s="147" t="str">
        <f>IF('DATA ENTRY'!O824="","",'DATA ENTRY'!O824)</f>
        <v/>
      </c>
      <c r="K823" s="22" t="str">
        <f>IF('DATA ENTRY'!P824="","",'DATA ENTRY'!P824)</f>
        <v/>
      </c>
      <c r="L823" s="147" t="str">
        <f>IF('DATA ENTRY'!Q824="","",'DATA ENTRY'!Q824)</f>
        <v/>
      </c>
      <c r="M823" s="22" t="str">
        <f>IF('DATA ENTRY'!R824="","",'DATA ENTRY'!R824)</f>
        <v/>
      </c>
      <c r="N823" s="147" t="str">
        <f>IF('DATA ENTRY'!S824="","",'DATA ENTRY'!S824)</f>
        <v/>
      </c>
      <c r="O823" s="147" t="str">
        <f t="shared" si="12"/>
        <v/>
      </c>
      <c r="P823" s="74" t="str">
        <f>IF('DATA ENTRY'!T824="","",'DATA ENTRY'!T824)</f>
        <v/>
      </c>
      <c r="Q823" s="74" t="str">
        <f>IF('DATA ENTRY'!U824="","",'DATA ENTRY'!U824)</f>
        <v/>
      </c>
      <c r="R823" s="22" t="str">
        <f>IF('DATA ENTRY'!W824="","",'DATA ENTRY'!W824)</f>
        <v/>
      </c>
      <c r="S823" s="22" t="str">
        <f>IF('DATA ENTRY'!X824="","",'DATA ENTRY'!X824)</f>
        <v/>
      </c>
      <c r="T823" s="22" t="str">
        <f>IF('DATA ENTRY'!AA824="","",'DATA ENTRY'!AA824)</f>
        <v/>
      </c>
      <c r="U823" s="22" t="str">
        <f>IF(O823="","",SUMPRODUCT(--(D823=$D$5:$D$1071),--(F823=$F$5:$F$1071),--(E823=$E$5:$E$1071),--(O823&lt;$O$5:$O$1071))+COUNTIF($O$5:O823,O823))</f>
        <v/>
      </c>
    </row>
    <row r="824" spans="1:21">
      <c r="A824" s="22" t="str">
        <f>IF(AND(H824="",D824="",F824="",G824="",I824="",J824=""),"",SUBTOTAL(3,$B$5:B824))</f>
        <v/>
      </c>
      <c r="B824" s="74" t="str">
        <f>IF('DATA ENTRY'!B825="","",'DATA ENTRY'!B825)</f>
        <v/>
      </c>
      <c r="C824" s="74" t="str">
        <f>IF('DATA ENTRY'!C825="","",'DATA ENTRY'!C825)</f>
        <v/>
      </c>
      <c r="D824" s="74" t="str">
        <f>IF('DATA ENTRY'!E825="","",'DATA ENTRY'!E825)</f>
        <v/>
      </c>
      <c r="E824" s="22" t="str">
        <f>IF('DATA ENTRY'!G825="","",'DATA ENTRY'!G825)</f>
        <v/>
      </c>
      <c r="F824" s="22" t="str">
        <f>IF('DATA ENTRY'!F825="","",'DATA ENTRY'!F825)</f>
        <v/>
      </c>
      <c r="G824" s="148" t="str">
        <f>IF('DATA ENTRY'!H825="","",'DATA ENTRY'!H825)</f>
        <v/>
      </c>
      <c r="H824" s="148" t="str">
        <f>IF('DATA ENTRY'!I825="","",'DATA ENTRY'!I825)</f>
        <v/>
      </c>
      <c r="I824" s="22" t="str">
        <f>IF('DATA ENTRY'!N825="","",'DATA ENTRY'!N825)</f>
        <v/>
      </c>
      <c r="J824" s="147" t="str">
        <f>IF('DATA ENTRY'!O825="","",'DATA ENTRY'!O825)</f>
        <v/>
      </c>
      <c r="K824" s="22" t="str">
        <f>IF('DATA ENTRY'!P825="","",'DATA ENTRY'!P825)</f>
        <v/>
      </c>
      <c r="L824" s="147" t="str">
        <f>IF('DATA ENTRY'!Q825="","",'DATA ENTRY'!Q825)</f>
        <v/>
      </c>
      <c r="M824" s="22" t="str">
        <f>IF('DATA ENTRY'!R825="","",'DATA ENTRY'!R825)</f>
        <v/>
      </c>
      <c r="N824" s="147" t="str">
        <f>IF('DATA ENTRY'!S825="","",'DATA ENTRY'!S825)</f>
        <v/>
      </c>
      <c r="O824" s="147" t="str">
        <f t="shared" si="12"/>
        <v/>
      </c>
      <c r="P824" s="74" t="str">
        <f>IF('DATA ENTRY'!T825="","",'DATA ENTRY'!T825)</f>
        <v/>
      </c>
      <c r="Q824" s="74" t="str">
        <f>IF('DATA ENTRY'!U825="","",'DATA ENTRY'!U825)</f>
        <v/>
      </c>
      <c r="R824" s="22" t="str">
        <f>IF('DATA ENTRY'!W825="","",'DATA ENTRY'!W825)</f>
        <v/>
      </c>
      <c r="S824" s="22" t="str">
        <f>IF('DATA ENTRY'!X825="","",'DATA ENTRY'!X825)</f>
        <v/>
      </c>
      <c r="T824" s="22" t="str">
        <f>IF('DATA ENTRY'!AA825="","",'DATA ENTRY'!AA825)</f>
        <v/>
      </c>
      <c r="U824" s="22" t="str">
        <f>IF(O824="","",SUMPRODUCT(--(D824=$D$5:$D$1071),--(F824=$F$5:$F$1071),--(E824=$E$5:$E$1071),--(O824&lt;$O$5:$O$1071))+COUNTIF($O$5:O824,O824))</f>
        <v/>
      </c>
    </row>
    <row r="825" spans="1:21">
      <c r="A825" s="22" t="str">
        <f>IF(AND(H825="",D825="",F825="",G825="",I825="",J825=""),"",SUBTOTAL(3,$B$5:B825))</f>
        <v/>
      </c>
      <c r="B825" s="74" t="str">
        <f>IF('DATA ENTRY'!B826="","",'DATA ENTRY'!B826)</f>
        <v/>
      </c>
      <c r="C825" s="74" t="str">
        <f>IF('DATA ENTRY'!C826="","",'DATA ENTRY'!C826)</f>
        <v/>
      </c>
      <c r="D825" s="74" t="str">
        <f>IF('DATA ENTRY'!E826="","",'DATA ENTRY'!E826)</f>
        <v/>
      </c>
      <c r="E825" s="22" t="str">
        <f>IF('DATA ENTRY'!G826="","",'DATA ENTRY'!G826)</f>
        <v/>
      </c>
      <c r="F825" s="22" t="str">
        <f>IF('DATA ENTRY'!F826="","",'DATA ENTRY'!F826)</f>
        <v/>
      </c>
      <c r="G825" s="148" t="str">
        <f>IF('DATA ENTRY'!H826="","",'DATA ENTRY'!H826)</f>
        <v/>
      </c>
      <c r="H825" s="148" t="str">
        <f>IF('DATA ENTRY'!I826="","",'DATA ENTRY'!I826)</f>
        <v/>
      </c>
      <c r="I825" s="22" t="str">
        <f>IF('DATA ENTRY'!N826="","",'DATA ENTRY'!N826)</f>
        <v/>
      </c>
      <c r="J825" s="147" t="str">
        <f>IF('DATA ENTRY'!O826="","",'DATA ENTRY'!O826)</f>
        <v/>
      </c>
      <c r="K825" s="22" t="str">
        <f>IF('DATA ENTRY'!P826="","",'DATA ENTRY'!P826)</f>
        <v/>
      </c>
      <c r="L825" s="147" t="str">
        <f>IF('DATA ENTRY'!Q826="","",'DATA ENTRY'!Q826)</f>
        <v/>
      </c>
      <c r="M825" s="22" t="str">
        <f>IF('DATA ENTRY'!R826="","",'DATA ENTRY'!R826)</f>
        <v/>
      </c>
      <c r="N825" s="147" t="str">
        <f>IF('DATA ENTRY'!S826="","",'DATA ENTRY'!S826)</f>
        <v/>
      </c>
      <c r="O825" s="147" t="str">
        <f t="shared" si="12"/>
        <v/>
      </c>
      <c r="P825" s="74" t="str">
        <f>IF('DATA ENTRY'!T826="","",'DATA ENTRY'!T826)</f>
        <v/>
      </c>
      <c r="Q825" s="74" t="str">
        <f>IF('DATA ENTRY'!U826="","",'DATA ENTRY'!U826)</f>
        <v/>
      </c>
      <c r="R825" s="22" t="str">
        <f>IF('DATA ENTRY'!W826="","",'DATA ENTRY'!W826)</f>
        <v/>
      </c>
      <c r="S825" s="22" t="str">
        <f>IF('DATA ENTRY'!X826="","",'DATA ENTRY'!X826)</f>
        <v/>
      </c>
      <c r="T825" s="22" t="str">
        <f>IF('DATA ENTRY'!AA826="","",'DATA ENTRY'!AA826)</f>
        <v/>
      </c>
      <c r="U825" s="22" t="str">
        <f>IF(O825="","",SUMPRODUCT(--(D825=$D$5:$D$1071),--(F825=$F$5:$F$1071),--(E825=$E$5:$E$1071),--(O825&lt;$O$5:$O$1071))+COUNTIF($O$5:O825,O825))</f>
        <v/>
      </c>
    </row>
    <row r="826" spans="1:21">
      <c r="A826" s="22" t="str">
        <f>IF(AND(H826="",D826="",F826="",G826="",I826="",J826=""),"",SUBTOTAL(3,$B$5:B826))</f>
        <v/>
      </c>
      <c r="B826" s="74" t="str">
        <f>IF('DATA ENTRY'!B827="","",'DATA ENTRY'!B827)</f>
        <v/>
      </c>
      <c r="C826" s="74" t="str">
        <f>IF('DATA ENTRY'!C827="","",'DATA ENTRY'!C827)</f>
        <v/>
      </c>
      <c r="D826" s="74" t="str">
        <f>IF('DATA ENTRY'!E827="","",'DATA ENTRY'!E827)</f>
        <v/>
      </c>
      <c r="E826" s="22" t="str">
        <f>IF('DATA ENTRY'!G827="","",'DATA ENTRY'!G827)</f>
        <v/>
      </c>
      <c r="F826" s="22" t="str">
        <f>IF('DATA ENTRY'!F827="","",'DATA ENTRY'!F827)</f>
        <v/>
      </c>
      <c r="G826" s="148" t="str">
        <f>IF('DATA ENTRY'!H827="","",'DATA ENTRY'!H827)</f>
        <v/>
      </c>
      <c r="H826" s="148" t="str">
        <f>IF('DATA ENTRY'!I827="","",'DATA ENTRY'!I827)</f>
        <v/>
      </c>
      <c r="I826" s="22" t="str">
        <f>IF('DATA ENTRY'!N827="","",'DATA ENTRY'!N827)</f>
        <v/>
      </c>
      <c r="J826" s="147" t="str">
        <f>IF('DATA ENTRY'!O827="","",'DATA ENTRY'!O827)</f>
        <v/>
      </c>
      <c r="K826" s="22" t="str">
        <f>IF('DATA ENTRY'!P827="","",'DATA ENTRY'!P827)</f>
        <v/>
      </c>
      <c r="L826" s="147" t="str">
        <f>IF('DATA ENTRY'!Q827="","",'DATA ENTRY'!Q827)</f>
        <v/>
      </c>
      <c r="M826" s="22" t="str">
        <f>IF('DATA ENTRY'!R827="","",'DATA ENTRY'!R827)</f>
        <v/>
      </c>
      <c r="N826" s="147" t="str">
        <f>IF('DATA ENTRY'!S827="","",'DATA ENTRY'!S827)</f>
        <v/>
      </c>
      <c r="O826" s="147" t="str">
        <f t="shared" si="12"/>
        <v/>
      </c>
      <c r="P826" s="74" t="str">
        <f>IF('DATA ENTRY'!T827="","",'DATA ENTRY'!T827)</f>
        <v/>
      </c>
      <c r="Q826" s="74" t="str">
        <f>IF('DATA ENTRY'!U827="","",'DATA ENTRY'!U827)</f>
        <v/>
      </c>
      <c r="R826" s="22" t="str">
        <f>IF('DATA ENTRY'!W827="","",'DATA ENTRY'!W827)</f>
        <v/>
      </c>
      <c r="S826" s="22" t="str">
        <f>IF('DATA ENTRY'!X827="","",'DATA ENTRY'!X827)</f>
        <v/>
      </c>
      <c r="T826" s="22" t="str">
        <f>IF('DATA ENTRY'!AA827="","",'DATA ENTRY'!AA827)</f>
        <v/>
      </c>
      <c r="U826" s="22" t="str">
        <f>IF(O826="","",SUMPRODUCT(--(D826=$D$5:$D$1071),--(F826=$F$5:$F$1071),--(E826=$E$5:$E$1071),--(O826&lt;$O$5:$O$1071))+COUNTIF($O$5:O826,O826))</f>
        <v/>
      </c>
    </row>
    <row r="827" spans="1:21">
      <c r="A827" s="22" t="str">
        <f>IF(AND(H827="",D827="",F827="",G827="",I827="",J827=""),"",SUBTOTAL(3,$B$5:B827))</f>
        <v/>
      </c>
      <c r="B827" s="74" t="str">
        <f>IF('DATA ENTRY'!B828="","",'DATA ENTRY'!B828)</f>
        <v/>
      </c>
      <c r="C827" s="74" t="str">
        <f>IF('DATA ENTRY'!C828="","",'DATA ENTRY'!C828)</f>
        <v/>
      </c>
      <c r="D827" s="74" t="str">
        <f>IF('DATA ENTRY'!E828="","",'DATA ENTRY'!E828)</f>
        <v/>
      </c>
      <c r="E827" s="22" t="str">
        <f>IF('DATA ENTRY'!G828="","",'DATA ENTRY'!G828)</f>
        <v/>
      </c>
      <c r="F827" s="22" t="str">
        <f>IF('DATA ENTRY'!F828="","",'DATA ENTRY'!F828)</f>
        <v/>
      </c>
      <c r="G827" s="148" t="str">
        <f>IF('DATA ENTRY'!H828="","",'DATA ENTRY'!H828)</f>
        <v/>
      </c>
      <c r="H827" s="148" t="str">
        <f>IF('DATA ENTRY'!I828="","",'DATA ENTRY'!I828)</f>
        <v/>
      </c>
      <c r="I827" s="22" t="str">
        <f>IF('DATA ENTRY'!N828="","",'DATA ENTRY'!N828)</f>
        <v/>
      </c>
      <c r="J827" s="147" t="str">
        <f>IF('DATA ENTRY'!O828="","",'DATA ENTRY'!O828)</f>
        <v/>
      </c>
      <c r="K827" s="22" t="str">
        <f>IF('DATA ENTRY'!P828="","",'DATA ENTRY'!P828)</f>
        <v/>
      </c>
      <c r="L827" s="147" t="str">
        <f>IF('DATA ENTRY'!Q828="","",'DATA ENTRY'!Q828)</f>
        <v/>
      </c>
      <c r="M827" s="22" t="str">
        <f>IF('DATA ENTRY'!R828="","",'DATA ENTRY'!R828)</f>
        <v/>
      </c>
      <c r="N827" s="147" t="str">
        <f>IF('DATA ENTRY'!S828="","",'DATA ENTRY'!S828)</f>
        <v/>
      </c>
      <c r="O827" s="147" t="str">
        <f t="shared" si="12"/>
        <v/>
      </c>
      <c r="P827" s="74" t="str">
        <f>IF('DATA ENTRY'!T828="","",'DATA ENTRY'!T828)</f>
        <v/>
      </c>
      <c r="Q827" s="74" t="str">
        <f>IF('DATA ENTRY'!U828="","",'DATA ENTRY'!U828)</f>
        <v/>
      </c>
      <c r="R827" s="22" t="str">
        <f>IF('DATA ENTRY'!W828="","",'DATA ENTRY'!W828)</f>
        <v/>
      </c>
      <c r="S827" s="22" t="str">
        <f>IF('DATA ENTRY'!X828="","",'DATA ENTRY'!X828)</f>
        <v/>
      </c>
      <c r="T827" s="22" t="str">
        <f>IF('DATA ENTRY'!AA828="","",'DATA ENTRY'!AA828)</f>
        <v/>
      </c>
      <c r="U827" s="22" t="str">
        <f>IF(O827="","",SUMPRODUCT(--(D827=$D$5:$D$1071),--(F827=$F$5:$F$1071),--(E827=$E$5:$E$1071),--(O827&lt;$O$5:$O$1071))+COUNTIF($O$5:O827,O827))</f>
        <v/>
      </c>
    </row>
    <row r="828" spans="1:21">
      <c r="A828" s="22" t="str">
        <f>IF(AND(H828="",D828="",F828="",G828="",I828="",J828=""),"",SUBTOTAL(3,$B$5:B828))</f>
        <v/>
      </c>
      <c r="B828" s="74" t="str">
        <f>IF('DATA ENTRY'!B829="","",'DATA ENTRY'!B829)</f>
        <v/>
      </c>
      <c r="C828" s="74" t="str">
        <f>IF('DATA ENTRY'!C829="","",'DATA ENTRY'!C829)</f>
        <v/>
      </c>
      <c r="D828" s="74" t="str">
        <f>IF('DATA ENTRY'!E829="","",'DATA ENTRY'!E829)</f>
        <v/>
      </c>
      <c r="E828" s="22" t="str">
        <f>IF('DATA ENTRY'!G829="","",'DATA ENTRY'!G829)</f>
        <v/>
      </c>
      <c r="F828" s="22" t="str">
        <f>IF('DATA ENTRY'!F829="","",'DATA ENTRY'!F829)</f>
        <v/>
      </c>
      <c r="G828" s="148" t="str">
        <f>IF('DATA ENTRY'!H829="","",'DATA ENTRY'!H829)</f>
        <v/>
      </c>
      <c r="H828" s="148" t="str">
        <f>IF('DATA ENTRY'!I829="","",'DATA ENTRY'!I829)</f>
        <v/>
      </c>
      <c r="I828" s="22" t="str">
        <f>IF('DATA ENTRY'!N829="","",'DATA ENTRY'!N829)</f>
        <v/>
      </c>
      <c r="J828" s="147" t="str">
        <f>IF('DATA ENTRY'!O829="","",'DATA ENTRY'!O829)</f>
        <v/>
      </c>
      <c r="K828" s="22" t="str">
        <f>IF('DATA ENTRY'!P829="","",'DATA ENTRY'!P829)</f>
        <v/>
      </c>
      <c r="L828" s="147" t="str">
        <f>IF('DATA ENTRY'!Q829="","",'DATA ENTRY'!Q829)</f>
        <v/>
      </c>
      <c r="M828" s="22" t="str">
        <f>IF('DATA ENTRY'!R829="","",'DATA ENTRY'!R829)</f>
        <v/>
      </c>
      <c r="N828" s="147" t="str">
        <f>IF('DATA ENTRY'!S829="","",'DATA ENTRY'!S829)</f>
        <v/>
      </c>
      <c r="O828" s="147" t="str">
        <f t="shared" si="12"/>
        <v/>
      </c>
      <c r="P828" s="74" t="str">
        <f>IF('DATA ENTRY'!T829="","",'DATA ENTRY'!T829)</f>
        <v/>
      </c>
      <c r="Q828" s="74" t="str">
        <f>IF('DATA ENTRY'!U829="","",'DATA ENTRY'!U829)</f>
        <v/>
      </c>
      <c r="R828" s="22" t="str">
        <f>IF('DATA ENTRY'!W829="","",'DATA ENTRY'!W829)</f>
        <v/>
      </c>
      <c r="S828" s="22" t="str">
        <f>IF('DATA ENTRY'!X829="","",'DATA ENTRY'!X829)</f>
        <v/>
      </c>
      <c r="T828" s="22" t="str">
        <f>IF('DATA ENTRY'!AA829="","",'DATA ENTRY'!AA829)</f>
        <v/>
      </c>
      <c r="U828" s="22" t="str">
        <f>IF(O828="","",SUMPRODUCT(--(D828=$D$5:$D$1071),--(F828=$F$5:$F$1071),--(E828=$E$5:$E$1071),--(O828&lt;$O$5:$O$1071))+COUNTIF($O$5:O828,O828))</f>
        <v/>
      </c>
    </row>
    <row r="829" spans="1:21">
      <c r="A829" s="22" t="str">
        <f>IF(AND(H829="",D829="",F829="",G829="",I829="",J829=""),"",SUBTOTAL(3,$B$5:B829))</f>
        <v/>
      </c>
      <c r="B829" s="74" t="str">
        <f>IF('DATA ENTRY'!B830="","",'DATA ENTRY'!B830)</f>
        <v/>
      </c>
      <c r="C829" s="74" t="str">
        <f>IF('DATA ENTRY'!C830="","",'DATA ENTRY'!C830)</f>
        <v/>
      </c>
      <c r="D829" s="74" t="str">
        <f>IF('DATA ENTRY'!E830="","",'DATA ENTRY'!E830)</f>
        <v/>
      </c>
      <c r="E829" s="22" t="str">
        <f>IF('DATA ENTRY'!G830="","",'DATA ENTRY'!G830)</f>
        <v/>
      </c>
      <c r="F829" s="22" t="str">
        <f>IF('DATA ENTRY'!F830="","",'DATA ENTRY'!F830)</f>
        <v/>
      </c>
      <c r="G829" s="148" t="str">
        <f>IF('DATA ENTRY'!H830="","",'DATA ENTRY'!H830)</f>
        <v/>
      </c>
      <c r="H829" s="148" t="str">
        <f>IF('DATA ENTRY'!I830="","",'DATA ENTRY'!I830)</f>
        <v/>
      </c>
      <c r="I829" s="22" t="str">
        <f>IF('DATA ENTRY'!N830="","",'DATA ENTRY'!N830)</f>
        <v/>
      </c>
      <c r="J829" s="147" t="str">
        <f>IF('DATA ENTRY'!O830="","",'DATA ENTRY'!O830)</f>
        <v/>
      </c>
      <c r="K829" s="22" t="str">
        <f>IF('DATA ENTRY'!P830="","",'DATA ENTRY'!P830)</f>
        <v/>
      </c>
      <c r="L829" s="147" t="str">
        <f>IF('DATA ENTRY'!Q830="","",'DATA ENTRY'!Q830)</f>
        <v/>
      </c>
      <c r="M829" s="22" t="str">
        <f>IF('DATA ENTRY'!R830="","",'DATA ENTRY'!R830)</f>
        <v/>
      </c>
      <c r="N829" s="147" t="str">
        <f>IF('DATA ENTRY'!S830="","",'DATA ENTRY'!S830)</f>
        <v/>
      </c>
      <c r="O829" s="147" t="str">
        <f t="shared" si="12"/>
        <v/>
      </c>
      <c r="P829" s="74" t="str">
        <f>IF('DATA ENTRY'!T830="","",'DATA ENTRY'!T830)</f>
        <v/>
      </c>
      <c r="Q829" s="74" t="str">
        <f>IF('DATA ENTRY'!U830="","",'DATA ENTRY'!U830)</f>
        <v/>
      </c>
      <c r="R829" s="22" t="str">
        <f>IF('DATA ENTRY'!W830="","",'DATA ENTRY'!W830)</f>
        <v/>
      </c>
      <c r="S829" s="22" t="str">
        <f>IF('DATA ENTRY'!X830="","",'DATA ENTRY'!X830)</f>
        <v/>
      </c>
      <c r="T829" s="22" t="str">
        <f>IF('DATA ENTRY'!AA830="","",'DATA ENTRY'!AA830)</f>
        <v/>
      </c>
      <c r="U829" s="22" t="str">
        <f>IF(O829="","",SUMPRODUCT(--(D829=$D$5:$D$1071),--(F829=$F$5:$F$1071),--(E829=$E$5:$E$1071),--(O829&lt;$O$5:$O$1071))+COUNTIF($O$5:O829,O829))</f>
        <v/>
      </c>
    </row>
    <row r="830" spans="1:21">
      <c r="A830" s="22" t="str">
        <f>IF(AND(H830="",D830="",F830="",G830="",I830="",J830=""),"",SUBTOTAL(3,$B$5:B830))</f>
        <v/>
      </c>
      <c r="B830" s="74" t="str">
        <f>IF('DATA ENTRY'!B831="","",'DATA ENTRY'!B831)</f>
        <v/>
      </c>
      <c r="C830" s="74" t="str">
        <f>IF('DATA ENTRY'!C831="","",'DATA ENTRY'!C831)</f>
        <v/>
      </c>
      <c r="D830" s="74" t="str">
        <f>IF('DATA ENTRY'!E831="","",'DATA ENTRY'!E831)</f>
        <v/>
      </c>
      <c r="E830" s="22" t="str">
        <f>IF('DATA ENTRY'!G831="","",'DATA ENTRY'!G831)</f>
        <v/>
      </c>
      <c r="F830" s="22" t="str">
        <f>IF('DATA ENTRY'!F831="","",'DATA ENTRY'!F831)</f>
        <v/>
      </c>
      <c r="G830" s="148" t="str">
        <f>IF('DATA ENTRY'!H831="","",'DATA ENTRY'!H831)</f>
        <v/>
      </c>
      <c r="H830" s="148" t="str">
        <f>IF('DATA ENTRY'!I831="","",'DATA ENTRY'!I831)</f>
        <v/>
      </c>
      <c r="I830" s="22" t="str">
        <f>IF('DATA ENTRY'!N831="","",'DATA ENTRY'!N831)</f>
        <v/>
      </c>
      <c r="J830" s="147" t="str">
        <f>IF('DATA ENTRY'!O831="","",'DATA ENTRY'!O831)</f>
        <v/>
      </c>
      <c r="K830" s="22" t="str">
        <f>IF('DATA ENTRY'!P831="","",'DATA ENTRY'!P831)</f>
        <v/>
      </c>
      <c r="L830" s="147" t="str">
        <f>IF('DATA ENTRY'!Q831="","",'DATA ENTRY'!Q831)</f>
        <v/>
      </c>
      <c r="M830" s="22" t="str">
        <f>IF('DATA ENTRY'!R831="","",'DATA ENTRY'!R831)</f>
        <v/>
      </c>
      <c r="N830" s="147" t="str">
        <f>IF('DATA ENTRY'!S831="","",'DATA ENTRY'!S831)</f>
        <v/>
      </c>
      <c r="O830" s="147" t="str">
        <f t="shared" si="12"/>
        <v/>
      </c>
      <c r="P830" s="74" t="str">
        <f>IF('DATA ENTRY'!T831="","",'DATA ENTRY'!T831)</f>
        <v/>
      </c>
      <c r="Q830" s="74" t="str">
        <f>IF('DATA ENTRY'!U831="","",'DATA ENTRY'!U831)</f>
        <v/>
      </c>
      <c r="R830" s="22" t="str">
        <f>IF('DATA ENTRY'!W831="","",'DATA ENTRY'!W831)</f>
        <v/>
      </c>
      <c r="S830" s="22" t="str">
        <f>IF('DATA ENTRY'!X831="","",'DATA ENTRY'!X831)</f>
        <v/>
      </c>
      <c r="T830" s="22" t="str">
        <f>IF('DATA ENTRY'!AA831="","",'DATA ENTRY'!AA831)</f>
        <v/>
      </c>
      <c r="U830" s="22" t="str">
        <f>IF(O830="","",SUMPRODUCT(--(D830=$D$5:$D$1071),--(F830=$F$5:$F$1071),--(E830=$E$5:$E$1071),--(O830&lt;$O$5:$O$1071))+COUNTIF($O$5:O830,O830))</f>
        <v/>
      </c>
    </row>
    <row r="831" spans="1:21">
      <c r="A831" s="22" t="str">
        <f>IF(AND(H831="",D831="",F831="",G831="",I831="",J831=""),"",SUBTOTAL(3,$B$5:B831))</f>
        <v/>
      </c>
      <c r="B831" s="74" t="str">
        <f>IF('DATA ENTRY'!B832="","",'DATA ENTRY'!B832)</f>
        <v/>
      </c>
      <c r="C831" s="74" t="str">
        <f>IF('DATA ENTRY'!C832="","",'DATA ENTRY'!C832)</f>
        <v/>
      </c>
      <c r="D831" s="74" t="str">
        <f>IF('DATA ENTRY'!E832="","",'DATA ENTRY'!E832)</f>
        <v/>
      </c>
      <c r="E831" s="22" t="str">
        <f>IF('DATA ENTRY'!G832="","",'DATA ENTRY'!G832)</f>
        <v/>
      </c>
      <c r="F831" s="22" t="str">
        <f>IF('DATA ENTRY'!F832="","",'DATA ENTRY'!F832)</f>
        <v/>
      </c>
      <c r="G831" s="148" t="str">
        <f>IF('DATA ENTRY'!H832="","",'DATA ENTRY'!H832)</f>
        <v/>
      </c>
      <c r="H831" s="148" t="str">
        <f>IF('DATA ENTRY'!I832="","",'DATA ENTRY'!I832)</f>
        <v/>
      </c>
      <c r="I831" s="22" t="str">
        <f>IF('DATA ENTRY'!N832="","",'DATA ENTRY'!N832)</f>
        <v/>
      </c>
      <c r="J831" s="147" t="str">
        <f>IF('DATA ENTRY'!O832="","",'DATA ENTRY'!O832)</f>
        <v/>
      </c>
      <c r="K831" s="22" t="str">
        <f>IF('DATA ENTRY'!P832="","",'DATA ENTRY'!P832)</f>
        <v/>
      </c>
      <c r="L831" s="147" t="str">
        <f>IF('DATA ENTRY'!Q832="","",'DATA ENTRY'!Q832)</f>
        <v/>
      </c>
      <c r="M831" s="22" t="str">
        <f>IF('DATA ENTRY'!R832="","",'DATA ENTRY'!R832)</f>
        <v/>
      </c>
      <c r="N831" s="147" t="str">
        <f>IF('DATA ENTRY'!S832="","",'DATA ENTRY'!S832)</f>
        <v/>
      </c>
      <c r="O831" s="147" t="str">
        <f t="shared" si="12"/>
        <v/>
      </c>
      <c r="P831" s="74" t="str">
        <f>IF('DATA ENTRY'!T832="","",'DATA ENTRY'!T832)</f>
        <v/>
      </c>
      <c r="Q831" s="74" t="str">
        <f>IF('DATA ENTRY'!U832="","",'DATA ENTRY'!U832)</f>
        <v/>
      </c>
      <c r="R831" s="22" t="str">
        <f>IF('DATA ENTRY'!W832="","",'DATA ENTRY'!W832)</f>
        <v/>
      </c>
      <c r="S831" s="22" t="str">
        <f>IF('DATA ENTRY'!X832="","",'DATA ENTRY'!X832)</f>
        <v/>
      </c>
      <c r="T831" s="22" t="str">
        <f>IF('DATA ENTRY'!AA832="","",'DATA ENTRY'!AA832)</f>
        <v/>
      </c>
      <c r="U831" s="22" t="str">
        <f>IF(O831="","",SUMPRODUCT(--(D831=$D$5:$D$1071),--(F831=$F$5:$F$1071),--(E831=$E$5:$E$1071),--(O831&lt;$O$5:$O$1071))+COUNTIF($O$5:O831,O831))</f>
        <v/>
      </c>
    </row>
    <row r="832" spans="1:21">
      <c r="A832" s="22" t="str">
        <f>IF(AND(H832="",D832="",F832="",G832="",I832="",J832=""),"",SUBTOTAL(3,$B$5:B832))</f>
        <v/>
      </c>
      <c r="B832" s="74" t="str">
        <f>IF('DATA ENTRY'!B833="","",'DATA ENTRY'!B833)</f>
        <v/>
      </c>
      <c r="C832" s="74" t="str">
        <f>IF('DATA ENTRY'!C833="","",'DATA ENTRY'!C833)</f>
        <v/>
      </c>
      <c r="D832" s="74" t="str">
        <f>IF('DATA ENTRY'!E833="","",'DATA ENTRY'!E833)</f>
        <v/>
      </c>
      <c r="E832" s="22" t="str">
        <f>IF('DATA ENTRY'!G833="","",'DATA ENTRY'!G833)</f>
        <v/>
      </c>
      <c r="F832" s="22" t="str">
        <f>IF('DATA ENTRY'!F833="","",'DATA ENTRY'!F833)</f>
        <v/>
      </c>
      <c r="G832" s="148" t="str">
        <f>IF('DATA ENTRY'!H833="","",'DATA ENTRY'!H833)</f>
        <v/>
      </c>
      <c r="H832" s="148" t="str">
        <f>IF('DATA ENTRY'!I833="","",'DATA ENTRY'!I833)</f>
        <v/>
      </c>
      <c r="I832" s="22" t="str">
        <f>IF('DATA ENTRY'!N833="","",'DATA ENTRY'!N833)</f>
        <v/>
      </c>
      <c r="J832" s="147" t="str">
        <f>IF('DATA ENTRY'!O833="","",'DATA ENTRY'!O833)</f>
        <v/>
      </c>
      <c r="K832" s="22" t="str">
        <f>IF('DATA ENTRY'!P833="","",'DATA ENTRY'!P833)</f>
        <v/>
      </c>
      <c r="L832" s="147" t="str">
        <f>IF('DATA ENTRY'!Q833="","",'DATA ENTRY'!Q833)</f>
        <v/>
      </c>
      <c r="M832" s="22" t="str">
        <f>IF('DATA ENTRY'!R833="","",'DATA ENTRY'!R833)</f>
        <v/>
      </c>
      <c r="N832" s="147" t="str">
        <f>IF('DATA ENTRY'!S833="","",'DATA ENTRY'!S833)</f>
        <v/>
      </c>
      <c r="O832" s="147" t="str">
        <f t="shared" si="12"/>
        <v/>
      </c>
      <c r="P832" s="74" t="str">
        <f>IF('DATA ENTRY'!T833="","",'DATA ENTRY'!T833)</f>
        <v/>
      </c>
      <c r="Q832" s="74" t="str">
        <f>IF('DATA ENTRY'!U833="","",'DATA ENTRY'!U833)</f>
        <v/>
      </c>
      <c r="R832" s="22" t="str">
        <f>IF('DATA ENTRY'!W833="","",'DATA ENTRY'!W833)</f>
        <v/>
      </c>
      <c r="S832" s="22" t="str">
        <f>IF('DATA ENTRY'!X833="","",'DATA ENTRY'!X833)</f>
        <v/>
      </c>
      <c r="T832" s="22" t="str">
        <f>IF('DATA ENTRY'!AA833="","",'DATA ENTRY'!AA833)</f>
        <v/>
      </c>
      <c r="U832" s="22" t="str">
        <f>IF(O832="","",SUMPRODUCT(--(D832=$D$5:$D$1071),--(F832=$F$5:$F$1071),--(E832=$E$5:$E$1071),--(O832&lt;$O$5:$O$1071))+COUNTIF($O$5:O832,O832))</f>
        <v/>
      </c>
    </row>
    <row r="833" spans="1:21">
      <c r="A833" s="22" t="str">
        <f>IF(AND(H833="",D833="",F833="",G833="",I833="",J833=""),"",SUBTOTAL(3,$B$5:B833))</f>
        <v/>
      </c>
      <c r="B833" s="74" t="str">
        <f>IF('DATA ENTRY'!B834="","",'DATA ENTRY'!B834)</f>
        <v/>
      </c>
      <c r="C833" s="74" t="str">
        <f>IF('DATA ENTRY'!C834="","",'DATA ENTRY'!C834)</f>
        <v/>
      </c>
      <c r="D833" s="74" t="str">
        <f>IF('DATA ENTRY'!E834="","",'DATA ENTRY'!E834)</f>
        <v/>
      </c>
      <c r="E833" s="22" t="str">
        <f>IF('DATA ENTRY'!G834="","",'DATA ENTRY'!G834)</f>
        <v/>
      </c>
      <c r="F833" s="22" t="str">
        <f>IF('DATA ENTRY'!F834="","",'DATA ENTRY'!F834)</f>
        <v/>
      </c>
      <c r="G833" s="148" t="str">
        <f>IF('DATA ENTRY'!H834="","",'DATA ENTRY'!H834)</f>
        <v/>
      </c>
      <c r="H833" s="148" t="str">
        <f>IF('DATA ENTRY'!I834="","",'DATA ENTRY'!I834)</f>
        <v/>
      </c>
      <c r="I833" s="22" t="str">
        <f>IF('DATA ENTRY'!N834="","",'DATA ENTRY'!N834)</f>
        <v/>
      </c>
      <c r="J833" s="147" t="str">
        <f>IF('DATA ENTRY'!O834="","",'DATA ENTRY'!O834)</f>
        <v/>
      </c>
      <c r="K833" s="22" t="str">
        <f>IF('DATA ENTRY'!P834="","",'DATA ENTRY'!P834)</f>
        <v/>
      </c>
      <c r="L833" s="147" t="str">
        <f>IF('DATA ENTRY'!Q834="","",'DATA ENTRY'!Q834)</f>
        <v/>
      </c>
      <c r="M833" s="22" t="str">
        <f>IF('DATA ENTRY'!R834="","",'DATA ENTRY'!R834)</f>
        <v/>
      </c>
      <c r="N833" s="147" t="str">
        <f>IF('DATA ENTRY'!S834="","",'DATA ENTRY'!S834)</f>
        <v/>
      </c>
      <c r="O833" s="147" t="str">
        <f t="shared" si="12"/>
        <v/>
      </c>
      <c r="P833" s="74" t="str">
        <f>IF('DATA ENTRY'!T834="","",'DATA ENTRY'!T834)</f>
        <v/>
      </c>
      <c r="Q833" s="74" t="str">
        <f>IF('DATA ENTRY'!U834="","",'DATA ENTRY'!U834)</f>
        <v/>
      </c>
      <c r="R833" s="22" t="str">
        <f>IF('DATA ENTRY'!W834="","",'DATA ENTRY'!W834)</f>
        <v/>
      </c>
      <c r="S833" s="22" t="str">
        <f>IF('DATA ENTRY'!X834="","",'DATA ENTRY'!X834)</f>
        <v/>
      </c>
      <c r="T833" s="22" t="str">
        <f>IF('DATA ENTRY'!AA834="","",'DATA ENTRY'!AA834)</f>
        <v/>
      </c>
      <c r="U833" s="22" t="str">
        <f>IF(O833="","",SUMPRODUCT(--(D833=$D$5:$D$1071),--(F833=$F$5:$F$1071),--(E833=$E$5:$E$1071),--(O833&lt;$O$5:$O$1071))+COUNTIF($O$5:O833,O833))</f>
        <v/>
      </c>
    </row>
    <row r="834" spans="1:21">
      <c r="A834" s="22" t="str">
        <f>IF(AND(H834="",D834="",F834="",G834="",I834="",J834=""),"",SUBTOTAL(3,$B$5:B834))</f>
        <v/>
      </c>
      <c r="B834" s="74" t="str">
        <f>IF('DATA ENTRY'!B835="","",'DATA ENTRY'!B835)</f>
        <v/>
      </c>
      <c r="C834" s="74" t="str">
        <f>IF('DATA ENTRY'!C835="","",'DATA ENTRY'!C835)</f>
        <v/>
      </c>
      <c r="D834" s="74" t="str">
        <f>IF('DATA ENTRY'!E835="","",'DATA ENTRY'!E835)</f>
        <v/>
      </c>
      <c r="E834" s="22" t="str">
        <f>IF('DATA ENTRY'!G835="","",'DATA ENTRY'!G835)</f>
        <v/>
      </c>
      <c r="F834" s="22" t="str">
        <f>IF('DATA ENTRY'!F835="","",'DATA ENTRY'!F835)</f>
        <v/>
      </c>
      <c r="G834" s="148" t="str">
        <f>IF('DATA ENTRY'!H835="","",'DATA ENTRY'!H835)</f>
        <v/>
      </c>
      <c r="H834" s="148" t="str">
        <f>IF('DATA ENTRY'!I835="","",'DATA ENTRY'!I835)</f>
        <v/>
      </c>
      <c r="I834" s="22" t="str">
        <f>IF('DATA ENTRY'!N835="","",'DATA ENTRY'!N835)</f>
        <v/>
      </c>
      <c r="J834" s="147" t="str">
        <f>IF('DATA ENTRY'!O835="","",'DATA ENTRY'!O835)</f>
        <v/>
      </c>
      <c r="K834" s="22" t="str">
        <f>IF('DATA ENTRY'!P835="","",'DATA ENTRY'!P835)</f>
        <v/>
      </c>
      <c r="L834" s="147" t="str">
        <f>IF('DATA ENTRY'!Q835="","",'DATA ENTRY'!Q835)</f>
        <v/>
      </c>
      <c r="M834" s="22" t="str">
        <f>IF('DATA ENTRY'!R835="","",'DATA ENTRY'!R835)</f>
        <v/>
      </c>
      <c r="N834" s="147" t="str">
        <f>IF('DATA ENTRY'!S835="","",'DATA ENTRY'!S835)</f>
        <v/>
      </c>
      <c r="O834" s="147" t="str">
        <f t="shared" si="12"/>
        <v/>
      </c>
      <c r="P834" s="74" t="str">
        <f>IF('DATA ENTRY'!T835="","",'DATA ENTRY'!T835)</f>
        <v/>
      </c>
      <c r="Q834" s="74" t="str">
        <f>IF('DATA ENTRY'!U835="","",'DATA ENTRY'!U835)</f>
        <v/>
      </c>
      <c r="R834" s="22" t="str">
        <f>IF('DATA ENTRY'!W835="","",'DATA ENTRY'!W835)</f>
        <v/>
      </c>
      <c r="S834" s="22" t="str">
        <f>IF('DATA ENTRY'!X835="","",'DATA ENTRY'!X835)</f>
        <v/>
      </c>
      <c r="T834" s="22" t="str">
        <f>IF('DATA ENTRY'!AA835="","",'DATA ENTRY'!AA835)</f>
        <v/>
      </c>
      <c r="U834" s="22" t="str">
        <f>IF(O834="","",SUMPRODUCT(--(D834=$D$5:$D$1071),--(F834=$F$5:$F$1071),--(E834=$E$5:$E$1071),--(O834&lt;$O$5:$O$1071))+COUNTIF($O$5:O834,O834))</f>
        <v/>
      </c>
    </row>
    <row r="835" spans="1:21">
      <c r="A835" s="22" t="str">
        <f>IF(AND(H835="",D835="",F835="",G835="",I835="",J835=""),"",SUBTOTAL(3,$B$5:B835))</f>
        <v/>
      </c>
      <c r="B835" s="74" t="str">
        <f>IF('DATA ENTRY'!B836="","",'DATA ENTRY'!B836)</f>
        <v/>
      </c>
      <c r="C835" s="74" t="str">
        <f>IF('DATA ENTRY'!C836="","",'DATA ENTRY'!C836)</f>
        <v/>
      </c>
      <c r="D835" s="74" t="str">
        <f>IF('DATA ENTRY'!E836="","",'DATA ENTRY'!E836)</f>
        <v/>
      </c>
      <c r="E835" s="22" t="str">
        <f>IF('DATA ENTRY'!G836="","",'DATA ENTRY'!G836)</f>
        <v/>
      </c>
      <c r="F835" s="22" t="str">
        <f>IF('DATA ENTRY'!F836="","",'DATA ENTRY'!F836)</f>
        <v/>
      </c>
      <c r="G835" s="148" t="str">
        <f>IF('DATA ENTRY'!H836="","",'DATA ENTRY'!H836)</f>
        <v/>
      </c>
      <c r="H835" s="148" t="str">
        <f>IF('DATA ENTRY'!I836="","",'DATA ENTRY'!I836)</f>
        <v/>
      </c>
      <c r="I835" s="22" t="str">
        <f>IF('DATA ENTRY'!N836="","",'DATA ENTRY'!N836)</f>
        <v/>
      </c>
      <c r="J835" s="147" t="str">
        <f>IF('DATA ENTRY'!O836="","",'DATA ENTRY'!O836)</f>
        <v/>
      </c>
      <c r="K835" s="22" t="str">
        <f>IF('DATA ENTRY'!P836="","",'DATA ENTRY'!P836)</f>
        <v/>
      </c>
      <c r="L835" s="147" t="str">
        <f>IF('DATA ENTRY'!Q836="","",'DATA ENTRY'!Q836)</f>
        <v/>
      </c>
      <c r="M835" s="22" t="str">
        <f>IF('DATA ENTRY'!R836="","",'DATA ENTRY'!R836)</f>
        <v/>
      </c>
      <c r="N835" s="147" t="str">
        <f>IF('DATA ENTRY'!S836="","",'DATA ENTRY'!S836)</f>
        <v/>
      </c>
      <c r="O835" s="147" t="str">
        <f t="shared" si="12"/>
        <v/>
      </c>
      <c r="P835" s="74" t="str">
        <f>IF('DATA ENTRY'!T836="","",'DATA ENTRY'!T836)</f>
        <v/>
      </c>
      <c r="Q835" s="74" t="str">
        <f>IF('DATA ENTRY'!U836="","",'DATA ENTRY'!U836)</f>
        <v/>
      </c>
      <c r="R835" s="22" t="str">
        <f>IF('DATA ENTRY'!W836="","",'DATA ENTRY'!W836)</f>
        <v/>
      </c>
      <c r="S835" s="22" t="str">
        <f>IF('DATA ENTRY'!X836="","",'DATA ENTRY'!X836)</f>
        <v/>
      </c>
      <c r="T835" s="22" t="str">
        <f>IF('DATA ENTRY'!AA836="","",'DATA ENTRY'!AA836)</f>
        <v/>
      </c>
      <c r="U835" s="22" t="str">
        <f>IF(O835="","",SUMPRODUCT(--(D835=$D$5:$D$1071),--(F835=$F$5:$F$1071),--(E835=$E$5:$E$1071),--(O835&lt;$O$5:$O$1071))+COUNTIF($O$5:O835,O835))</f>
        <v/>
      </c>
    </row>
    <row r="836" spans="1:21">
      <c r="A836" s="22" t="str">
        <f>IF(AND(H836="",D836="",F836="",G836="",I836="",J836=""),"",SUBTOTAL(3,$B$5:B836))</f>
        <v/>
      </c>
      <c r="B836" s="74" t="str">
        <f>IF('DATA ENTRY'!B837="","",'DATA ENTRY'!B837)</f>
        <v/>
      </c>
      <c r="C836" s="74" t="str">
        <f>IF('DATA ENTRY'!C837="","",'DATA ENTRY'!C837)</f>
        <v/>
      </c>
      <c r="D836" s="74" t="str">
        <f>IF('DATA ENTRY'!E837="","",'DATA ENTRY'!E837)</f>
        <v/>
      </c>
      <c r="E836" s="22" t="str">
        <f>IF('DATA ENTRY'!G837="","",'DATA ENTRY'!G837)</f>
        <v/>
      </c>
      <c r="F836" s="22" t="str">
        <f>IF('DATA ENTRY'!F837="","",'DATA ENTRY'!F837)</f>
        <v/>
      </c>
      <c r="G836" s="148" t="str">
        <f>IF('DATA ENTRY'!H837="","",'DATA ENTRY'!H837)</f>
        <v/>
      </c>
      <c r="H836" s="148" t="str">
        <f>IF('DATA ENTRY'!I837="","",'DATA ENTRY'!I837)</f>
        <v/>
      </c>
      <c r="I836" s="22" t="str">
        <f>IF('DATA ENTRY'!N837="","",'DATA ENTRY'!N837)</f>
        <v/>
      </c>
      <c r="J836" s="147" t="str">
        <f>IF('DATA ENTRY'!O837="","",'DATA ENTRY'!O837)</f>
        <v/>
      </c>
      <c r="K836" s="22" t="str">
        <f>IF('DATA ENTRY'!P837="","",'DATA ENTRY'!P837)</f>
        <v/>
      </c>
      <c r="L836" s="147" t="str">
        <f>IF('DATA ENTRY'!Q837="","",'DATA ENTRY'!Q837)</f>
        <v/>
      </c>
      <c r="M836" s="22" t="str">
        <f>IF('DATA ENTRY'!R837="","",'DATA ENTRY'!R837)</f>
        <v/>
      </c>
      <c r="N836" s="147" t="str">
        <f>IF('DATA ENTRY'!S837="","",'DATA ENTRY'!S837)</f>
        <v/>
      </c>
      <c r="O836" s="147" t="str">
        <f t="shared" si="12"/>
        <v/>
      </c>
      <c r="P836" s="74" t="str">
        <f>IF('DATA ENTRY'!T837="","",'DATA ENTRY'!T837)</f>
        <v/>
      </c>
      <c r="Q836" s="74" t="str">
        <f>IF('DATA ENTRY'!U837="","",'DATA ENTRY'!U837)</f>
        <v/>
      </c>
      <c r="R836" s="22" t="str">
        <f>IF('DATA ENTRY'!W837="","",'DATA ENTRY'!W837)</f>
        <v/>
      </c>
      <c r="S836" s="22" t="str">
        <f>IF('DATA ENTRY'!X837="","",'DATA ENTRY'!X837)</f>
        <v/>
      </c>
      <c r="T836" s="22" t="str">
        <f>IF('DATA ENTRY'!AA837="","",'DATA ENTRY'!AA837)</f>
        <v/>
      </c>
      <c r="U836" s="22" t="str">
        <f>IF(O836="","",SUMPRODUCT(--(D836=$D$5:$D$1071),--(F836=$F$5:$F$1071),--(E836=$E$5:$E$1071),--(O836&lt;$O$5:$O$1071))+COUNTIF($O$5:O836,O836))</f>
        <v/>
      </c>
    </row>
    <row r="837" spans="1:21">
      <c r="A837" s="22" t="str">
        <f>IF(AND(H837="",D837="",F837="",G837="",I837="",J837=""),"",SUBTOTAL(3,$B$5:B837))</f>
        <v/>
      </c>
      <c r="B837" s="74" t="str">
        <f>IF('DATA ENTRY'!B838="","",'DATA ENTRY'!B838)</f>
        <v/>
      </c>
      <c r="C837" s="74" t="str">
        <f>IF('DATA ENTRY'!C838="","",'DATA ENTRY'!C838)</f>
        <v/>
      </c>
      <c r="D837" s="74" t="str">
        <f>IF('DATA ENTRY'!E838="","",'DATA ENTRY'!E838)</f>
        <v/>
      </c>
      <c r="E837" s="22" t="str">
        <f>IF('DATA ENTRY'!G838="","",'DATA ENTRY'!G838)</f>
        <v/>
      </c>
      <c r="F837" s="22" t="str">
        <f>IF('DATA ENTRY'!F838="","",'DATA ENTRY'!F838)</f>
        <v/>
      </c>
      <c r="G837" s="148" t="str">
        <f>IF('DATA ENTRY'!H838="","",'DATA ENTRY'!H838)</f>
        <v/>
      </c>
      <c r="H837" s="148" t="str">
        <f>IF('DATA ENTRY'!I838="","",'DATA ENTRY'!I838)</f>
        <v/>
      </c>
      <c r="I837" s="22" t="str">
        <f>IF('DATA ENTRY'!N838="","",'DATA ENTRY'!N838)</f>
        <v/>
      </c>
      <c r="J837" s="147" t="str">
        <f>IF('DATA ENTRY'!O838="","",'DATA ENTRY'!O838)</f>
        <v/>
      </c>
      <c r="K837" s="22" t="str">
        <f>IF('DATA ENTRY'!P838="","",'DATA ENTRY'!P838)</f>
        <v/>
      </c>
      <c r="L837" s="147" t="str">
        <f>IF('DATA ENTRY'!Q838="","",'DATA ENTRY'!Q838)</f>
        <v/>
      </c>
      <c r="M837" s="22" t="str">
        <f>IF('DATA ENTRY'!R838="","",'DATA ENTRY'!R838)</f>
        <v/>
      </c>
      <c r="N837" s="147" t="str">
        <f>IF('DATA ENTRY'!S838="","",'DATA ENTRY'!S838)</f>
        <v/>
      </c>
      <c r="O837" s="147" t="str">
        <f t="shared" si="12"/>
        <v/>
      </c>
      <c r="P837" s="74" t="str">
        <f>IF('DATA ENTRY'!T838="","",'DATA ENTRY'!T838)</f>
        <v/>
      </c>
      <c r="Q837" s="74" t="str">
        <f>IF('DATA ENTRY'!U838="","",'DATA ENTRY'!U838)</f>
        <v/>
      </c>
      <c r="R837" s="22" t="str">
        <f>IF('DATA ENTRY'!W838="","",'DATA ENTRY'!W838)</f>
        <v/>
      </c>
      <c r="S837" s="22" t="str">
        <f>IF('DATA ENTRY'!X838="","",'DATA ENTRY'!X838)</f>
        <v/>
      </c>
      <c r="T837" s="22" t="str">
        <f>IF('DATA ENTRY'!AA838="","",'DATA ENTRY'!AA838)</f>
        <v/>
      </c>
      <c r="U837" s="22" t="str">
        <f>IF(O837="","",SUMPRODUCT(--(D837=$D$5:$D$1071),--(F837=$F$5:$F$1071),--(E837=$E$5:$E$1071),--(O837&lt;$O$5:$O$1071))+COUNTIF($O$5:O837,O837))</f>
        <v/>
      </c>
    </row>
    <row r="838" spans="1:21">
      <c r="A838" s="22" t="str">
        <f>IF(AND(H838="",D838="",F838="",G838="",I838="",J838=""),"",SUBTOTAL(3,$B$5:B838))</f>
        <v/>
      </c>
      <c r="B838" s="74" t="str">
        <f>IF('DATA ENTRY'!B839="","",'DATA ENTRY'!B839)</f>
        <v/>
      </c>
      <c r="C838" s="74" t="str">
        <f>IF('DATA ENTRY'!C839="","",'DATA ENTRY'!C839)</f>
        <v/>
      </c>
      <c r="D838" s="74" t="str">
        <f>IF('DATA ENTRY'!E839="","",'DATA ENTRY'!E839)</f>
        <v/>
      </c>
      <c r="E838" s="22" t="str">
        <f>IF('DATA ENTRY'!G839="","",'DATA ENTRY'!G839)</f>
        <v/>
      </c>
      <c r="F838" s="22" t="str">
        <f>IF('DATA ENTRY'!F839="","",'DATA ENTRY'!F839)</f>
        <v/>
      </c>
      <c r="G838" s="148" t="str">
        <f>IF('DATA ENTRY'!H839="","",'DATA ENTRY'!H839)</f>
        <v/>
      </c>
      <c r="H838" s="148" t="str">
        <f>IF('DATA ENTRY'!I839="","",'DATA ENTRY'!I839)</f>
        <v/>
      </c>
      <c r="I838" s="22" t="str">
        <f>IF('DATA ENTRY'!N839="","",'DATA ENTRY'!N839)</f>
        <v/>
      </c>
      <c r="J838" s="147" t="str">
        <f>IF('DATA ENTRY'!O839="","",'DATA ENTRY'!O839)</f>
        <v/>
      </c>
      <c r="K838" s="22" t="str">
        <f>IF('DATA ENTRY'!P839="","",'DATA ENTRY'!P839)</f>
        <v/>
      </c>
      <c r="L838" s="147" t="str">
        <f>IF('DATA ENTRY'!Q839="","",'DATA ENTRY'!Q839)</f>
        <v/>
      </c>
      <c r="M838" s="22" t="str">
        <f>IF('DATA ENTRY'!R839="","",'DATA ENTRY'!R839)</f>
        <v/>
      </c>
      <c r="N838" s="147" t="str">
        <f>IF('DATA ENTRY'!S839="","",'DATA ENTRY'!S839)</f>
        <v/>
      </c>
      <c r="O838" s="147" t="str">
        <f t="shared" ref="O838:O901" si="13">IFERROR(IF(J838="","",SUM(J838*75%+L838*25%)),"")</f>
        <v/>
      </c>
      <c r="P838" s="74" t="str">
        <f>IF('DATA ENTRY'!T839="","",'DATA ENTRY'!T839)</f>
        <v/>
      </c>
      <c r="Q838" s="74" t="str">
        <f>IF('DATA ENTRY'!U839="","",'DATA ENTRY'!U839)</f>
        <v/>
      </c>
      <c r="R838" s="22" t="str">
        <f>IF('DATA ENTRY'!W839="","",'DATA ENTRY'!W839)</f>
        <v/>
      </c>
      <c r="S838" s="22" t="str">
        <f>IF('DATA ENTRY'!X839="","",'DATA ENTRY'!X839)</f>
        <v/>
      </c>
      <c r="T838" s="22" t="str">
        <f>IF('DATA ENTRY'!AA839="","",'DATA ENTRY'!AA839)</f>
        <v/>
      </c>
      <c r="U838" s="22" t="str">
        <f>IF(O838="","",SUMPRODUCT(--(D838=$D$5:$D$1071),--(F838=$F$5:$F$1071),--(E838=$E$5:$E$1071),--(O838&lt;$O$5:$O$1071))+COUNTIF($O$5:O838,O838))</f>
        <v/>
      </c>
    </row>
    <row r="839" spans="1:21">
      <c r="A839" s="22" t="str">
        <f>IF(AND(H839="",D839="",F839="",G839="",I839="",J839=""),"",SUBTOTAL(3,$B$5:B839))</f>
        <v/>
      </c>
      <c r="B839" s="74" t="str">
        <f>IF('DATA ENTRY'!B840="","",'DATA ENTRY'!B840)</f>
        <v/>
      </c>
      <c r="C839" s="74" t="str">
        <f>IF('DATA ENTRY'!C840="","",'DATA ENTRY'!C840)</f>
        <v/>
      </c>
      <c r="D839" s="74" t="str">
        <f>IF('DATA ENTRY'!E840="","",'DATA ENTRY'!E840)</f>
        <v/>
      </c>
      <c r="E839" s="22" t="str">
        <f>IF('DATA ENTRY'!G840="","",'DATA ENTRY'!G840)</f>
        <v/>
      </c>
      <c r="F839" s="22" t="str">
        <f>IF('DATA ENTRY'!F840="","",'DATA ENTRY'!F840)</f>
        <v/>
      </c>
      <c r="G839" s="148" t="str">
        <f>IF('DATA ENTRY'!H840="","",'DATA ENTRY'!H840)</f>
        <v/>
      </c>
      <c r="H839" s="148" t="str">
        <f>IF('DATA ENTRY'!I840="","",'DATA ENTRY'!I840)</f>
        <v/>
      </c>
      <c r="I839" s="22" t="str">
        <f>IF('DATA ENTRY'!N840="","",'DATA ENTRY'!N840)</f>
        <v/>
      </c>
      <c r="J839" s="147" t="str">
        <f>IF('DATA ENTRY'!O840="","",'DATA ENTRY'!O840)</f>
        <v/>
      </c>
      <c r="K839" s="22" t="str">
        <f>IF('DATA ENTRY'!P840="","",'DATA ENTRY'!P840)</f>
        <v/>
      </c>
      <c r="L839" s="147" t="str">
        <f>IF('DATA ENTRY'!Q840="","",'DATA ENTRY'!Q840)</f>
        <v/>
      </c>
      <c r="M839" s="22" t="str">
        <f>IF('DATA ENTRY'!R840="","",'DATA ENTRY'!R840)</f>
        <v/>
      </c>
      <c r="N839" s="147" t="str">
        <f>IF('DATA ENTRY'!S840="","",'DATA ENTRY'!S840)</f>
        <v/>
      </c>
      <c r="O839" s="147" t="str">
        <f t="shared" si="13"/>
        <v/>
      </c>
      <c r="P839" s="74" t="str">
        <f>IF('DATA ENTRY'!T840="","",'DATA ENTRY'!T840)</f>
        <v/>
      </c>
      <c r="Q839" s="74" t="str">
        <f>IF('DATA ENTRY'!U840="","",'DATA ENTRY'!U840)</f>
        <v/>
      </c>
      <c r="R839" s="22" t="str">
        <f>IF('DATA ENTRY'!W840="","",'DATA ENTRY'!W840)</f>
        <v/>
      </c>
      <c r="S839" s="22" t="str">
        <f>IF('DATA ENTRY'!X840="","",'DATA ENTRY'!X840)</f>
        <v/>
      </c>
      <c r="T839" s="22" t="str">
        <f>IF('DATA ENTRY'!AA840="","",'DATA ENTRY'!AA840)</f>
        <v/>
      </c>
      <c r="U839" s="22" t="str">
        <f>IF(O839="","",SUMPRODUCT(--(D839=$D$5:$D$1071),--(F839=$F$5:$F$1071),--(E839=$E$5:$E$1071),--(O839&lt;$O$5:$O$1071))+COUNTIF($O$5:O839,O839))</f>
        <v/>
      </c>
    </row>
    <row r="840" spans="1:21">
      <c r="A840" s="22" t="str">
        <f>IF(AND(H840="",D840="",F840="",G840="",I840="",J840=""),"",SUBTOTAL(3,$B$5:B840))</f>
        <v/>
      </c>
      <c r="B840" s="74" t="str">
        <f>IF('DATA ENTRY'!B841="","",'DATA ENTRY'!B841)</f>
        <v/>
      </c>
      <c r="C840" s="74" t="str">
        <f>IF('DATA ENTRY'!C841="","",'DATA ENTRY'!C841)</f>
        <v/>
      </c>
      <c r="D840" s="74" t="str">
        <f>IF('DATA ENTRY'!E841="","",'DATA ENTRY'!E841)</f>
        <v/>
      </c>
      <c r="E840" s="22" t="str">
        <f>IF('DATA ENTRY'!G841="","",'DATA ENTRY'!G841)</f>
        <v/>
      </c>
      <c r="F840" s="22" t="str">
        <f>IF('DATA ENTRY'!F841="","",'DATA ENTRY'!F841)</f>
        <v/>
      </c>
      <c r="G840" s="148" t="str">
        <f>IF('DATA ENTRY'!H841="","",'DATA ENTRY'!H841)</f>
        <v/>
      </c>
      <c r="H840" s="148" t="str">
        <f>IF('DATA ENTRY'!I841="","",'DATA ENTRY'!I841)</f>
        <v/>
      </c>
      <c r="I840" s="22" t="str">
        <f>IF('DATA ENTRY'!N841="","",'DATA ENTRY'!N841)</f>
        <v/>
      </c>
      <c r="J840" s="147" t="str">
        <f>IF('DATA ENTRY'!O841="","",'DATA ENTRY'!O841)</f>
        <v/>
      </c>
      <c r="K840" s="22" t="str">
        <f>IF('DATA ENTRY'!P841="","",'DATA ENTRY'!P841)</f>
        <v/>
      </c>
      <c r="L840" s="147" t="str">
        <f>IF('DATA ENTRY'!Q841="","",'DATA ENTRY'!Q841)</f>
        <v/>
      </c>
      <c r="M840" s="22" t="str">
        <f>IF('DATA ENTRY'!R841="","",'DATA ENTRY'!R841)</f>
        <v/>
      </c>
      <c r="N840" s="147" t="str">
        <f>IF('DATA ENTRY'!S841="","",'DATA ENTRY'!S841)</f>
        <v/>
      </c>
      <c r="O840" s="147" t="str">
        <f t="shared" si="13"/>
        <v/>
      </c>
      <c r="P840" s="74" t="str">
        <f>IF('DATA ENTRY'!T841="","",'DATA ENTRY'!T841)</f>
        <v/>
      </c>
      <c r="Q840" s="74" t="str">
        <f>IF('DATA ENTRY'!U841="","",'DATA ENTRY'!U841)</f>
        <v/>
      </c>
      <c r="R840" s="22" t="str">
        <f>IF('DATA ENTRY'!W841="","",'DATA ENTRY'!W841)</f>
        <v/>
      </c>
      <c r="S840" s="22" t="str">
        <f>IF('DATA ENTRY'!X841="","",'DATA ENTRY'!X841)</f>
        <v/>
      </c>
      <c r="T840" s="22" t="str">
        <f>IF('DATA ENTRY'!AA841="","",'DATA ENTRY'!AA841)</f>
        <v/>
      </c>
      <c r="U840" s="22" t="str">
        <f>IF(O840="","",SUMPRODUCT(--(D840=$D$5:$D$1071),--(F840=$F$5:$F$1071),--(E840=$E$5:$E$1071),--(O840&lt;$O$5:$O$1071))+COUNTIF($O$5:O840,O840))</f>
        <v/>
      </c>
    </row>
    <row r="841" spans="1:21">
      <c r="A841" s="22" t="str">
        <f>IF(AND(H841="",D841="",F841="",G841="",I841="",J841=""),"",SUBTOTAL(3,$B$5:B841))</f>
        <v/>
      </c>
      <c r="B841" s="74" t="str">
        <f>IF('DATA ENTRY'!B842="","",'DATA ENTRY'!B842)</f>
        <v/>
      </c>
      <c r="C841" s="74" t="str">
        <f>IF('DATA ENTRY'!C842="","",'DATA ENTRY'!C842)</f>
        <v/>
      </c>
      <c r="D841" s="74" t="str">
        <f>IF('DATA ENTRY'!E842="","",'DATA ENTRY'!E842)</f>
        <v/>
      </c>
      <c r="E841" s="22" t="str">
        <f>IF('DATA ENTRY'!G842="","",'DATA ENTRY'!G842)</f>
        <v/>
      </c>
      <c r="F841" s="22" t="str">
        <f>IF('DATA ENTRY'!F842="","",'DATA ENTRY'!F842)</f>
        <v/>
      </c>
      <c r="G841" s="148" t="str">
        <f>IF('DATA ENTRY'!H842="","",'DATA ENTRY'!H842)</f>
        <v/>
      </c>
      <c r="H841" s="148" t="str">
        <f>IF('DATA ENTRY'!I842="","",'DATA ENTRY'!I842)</f>
        <v/>
      </c>
      <c r="I841" s="22" t="str">
        <f>IF('DATA ENTRY'!N842="","",'DATA ENTRY'!N842)</f>
        <v/>
      </c>
      <c r="J841" s="147" t="str">
        <f>IF('DATA ENTRY'!O842="","",'DATA ENTRY'!O842)</f>
        <v/>
      </c>
      <c r="K841" s="22" t="str">
        <f>IF('DATA ENTRY'!P842="","",'DATA ENTRY'!P842)</f>
        <v/>
      </c>
      <c r="L841" s="147" t="str">
        <f>IF('DATA ENTRY'!Q842="","",'DATA ENTRY'!Q842)</f>
        <v/>
      </c>
      <c r="M841" s="22" t="str">
        <f>IF('DATA ENTRY'!R842="","",'DATA ENTRY'!R842)</f>
        <v/>
      </c>
      <c r="N841" s="147" t="str">
        <f>IF('DATA ENTRY'!S842="","",'DATA ENTRY'!S842)</f>
        <v/>
      </c>
      <c r="O841" s="147" t="str">
        <f t="shared" si="13"/>
        <v/>
      </c>
      <c r="P841" s="74" t="str">
        <f>IF('DATA ENTRY'!T842="","",'DATA ENTRY'!T842)</f>
        <v/>
      </c>
      <c r="Q841" s="74" t="str">
        <f>IF('DATA ENTRY'!U842="","",'DATA ENTRY'!U842)</f>
        <v/>
      </c>
      <c r="R841" s="22" t="str">
        <f>IF('DATA ENTRY'!W842="","",'DATA ENTRY'!W842)</f>
        <v/>
      </c>
      <c r="S841" s="22" t="str">
        <f>IF('DATA ENTRY'!X842="","",'DATA ENTRY'!X842)</f>
        <v/>
      </c>
      <c r="T841" s="22" t="str">
        <f>IF('DATA ENTRY'!AA842="","",'DATA ENTRY'!AA842)</f>
        <v/>
      </c>
      <c r="U841" s="22" t="str">
        <f>IF(O841="","",SUMPRODUCT(--(D841=$D$5:$D$1071),--(F841=$F$5:$F$1071),--(E841=$E$5:$E$1071),--(O841&lt;$O$5:$O$1071))+COUNTIF($O$5:O841,O841))</f>
        <v/>
      </c>
    </row>
    <row r="842" spans="1:21">
      <c r="A842" s="22" t="str">
        <f>IF(AND(H842="",D842="",F842="",G842="",I842="",J842=""),"",SUBTOTAL(3,$B$5:B842))</f>
        <v/>
      </c>
      <c r="B842" s="74" t="str">
        <f>IF('DATA ENTRY'!B843="","",'DATA ENTRY'!B843)</f>
        <v/>
      </c>
      <c r="C842" s="74" t="str">
        <f>IF('DATA ENTRY'!C843="","",'DATA ENTRY'!C843)</f>
        <v/>
      </c>
      <c r="D842" s="74" t="str">
        <f>IF('DATA ENTRY'!E843="","",'DATA ENTRY'!E843)</f>
        <v/>
      </c>
      <c r="E842" s="22" t="str">
        <f>IF('DATA ENTRY'!G843="","",'DATA ENTRY'!G843)</f>
        <v/>
      </c>
      <c r="F842" s="22" t="str">
        <f>IF('DATA ENTRY'!F843="","",'DATA ENTRY'!F843)</f>
        <v/>
      </c>
      <c r="G842" s="148" t="str">
        <f>IF('DATA ENTRY'!H843="","",'DATA ENTRY'!H843)</f>
        <v/>
      </c>
      <c r="H842" s="148" t="str">
        <f>IF('DATA ENTRY'!I843="","",'DATA ENTRY'!I843)</f>
        <v/>
      </c>
      <c r="I842" s="22" t="str">
        <f>IF('DATA ENTRY'!N843="","",'DATA ENTRY'!N843)</f>
        <v/>
      </c>
      <c r="J842" s="147" t="str">
        <f>IF('DATA ENTRY'!O843="","",'DATA ENTRY'!O843)</f>
        <v/>
      </c>
      <c r="K842" s="22" t="str">
        <f>IF('DATA ENTRY'!P843="","",'DATA ENTRY'!P843)</f>
        <v/>
      </c>
      <c r="L842" s="147" t="str">
        <f>IF('DATA ENTRY'!Q843="","",'DATA ENTRY'!Q843)</f>
        <v/>
      </c>
      <c r="M842" s="22" t="str">
        <f>IF('DATA ENTRY'!R843="","",'DATA ENTRY'!R843)</f>
        <v/>
      </c>
      <c r="N842" s="147" t="str">
        <f>IF('DATA ENTRY'!S843="","",'DATA ENTRY'!S843)</f>
        <v/>
      </c>
      <c r="O842" s="147" t="str">
        <f t="shared" si="13"/>
        <v/>
      </c>
      <c r="P842" s="74" t="str">
        <f>IF('DATA ENTRY'!T843="","",'DATA ENTRY'!T843)</f>
        <v/>
      </c>
      <c r="Q842" s="74" t="str">
        <f>IF('DATA ENTRY'!U843="","",'DATA ENTRY'!U843)</f>
        <v/>
      </c>
      <c r="R842" s="22" t="str">
        <f>IF('DATA ENTRY'!W843="","",'DATA ENTRY'!W843)</f>
        <v/>
      </c>
      <c r="S842" s="22" t="str">
        <f>IF('DATA ENTRY'!X843="","",'DATA ENTRY'!X843)</f>
        <v/>
      </c>
      <c r="T842" s="22" t="str">
        <f>IF('DATA ENTRY'!AA843="","",'DATA ENTRY'!AA843)</f>
        <v/>
      </c>
      <c r="U842" s="22" t="str">
        <f>IF(O842="","",SUMPRODUCT(--(D842=$D$5:$D$1071),--(F842=$F$5:$F$1071),--(E842=$E$5:$E$1071),--(O842&lt;$O$5:$O$1071))+COUNTIF($O$5:O842,O842))</f>
        <v/>
      </c>
    </row>
    <row r="843" spans="1:21">
      <c r="A843" s="22" t="str">
        <f>IF(AND(H843="",D843="",F843="",G843="",I843="",J843=""),"",SUBTOTAL(3,$B$5:B843))</f>
        <v/>
      </c>
      <c r="B843" s="74" t="str">
        <f>IF('DATA ENTRY'!B844="","",'DATA ENTRY'!B844)</f>
        <v/>
      </c>
      <c r="C843" s="74" t="str">
        <f>IF('DATA ENTRY'!C844="","",'DATA ENTRY'!C844)</f>
        <v/>
      </c>
      <c r="D843" s="74" t="str">
        <f>IF('DATA ENTRY'!E844="","",'DATA ENTRY'!E844)</f>
        <v/>
      </c>
      <c r="E843" s="22" t="str">
        <f>IF('DATA ENTRY'!G844="","",'DATA ENTRY'!G844)</f>
        <v/>
      </c>
      <c r="F843" s="22" t="str">
        <f>IF('DATA ENTRY'!F844="","",'DATA ENTRY'!F844)</f>
        <v/>
      </c>
      <c r="G843" s="148" t="str">
        <f>IF('DATA ENTRY'!H844="","",'DATA ENTRY'!H844)</f>
        <v/>
      </c>
      <c r="H843" s="148" t="str">
        <f>IF('DATA ENTRY'!I844="","",'DATA ENTRY'!I844)</f>
        <v/>
      </c>
      <c r="I843" s="22" t="str">
        <f>IF('DATA ENTRY'!N844="","",'DATA ENTRY'!N844)</f>
        <v/>
      </c>
      <c r="J843" s="147" t="str">
        <f>IF('DATA ENTRY'!O844="","",'DATA ENTRY'!O844)</f>
        <v/>
      </c>
      <c r="K843" s="22" t="str">
        <f>IF('DATA ENTRY'!P844="","",'DATA ENTRY'!P844)</f>
        <v/>
      </c>
      <c r="L843" s="147" t="str">
        <f>IF('DATA ENTRY'!Q844="","",'DATA ENTRY'!Q844)</f>
        <v/>
      </c>
      <c r="M843" s="22" t="str">
        <f>IF('DATA ENTRY'!R844="","",'DATA ENTRY'!R844)</f>
        <v/>
      </c>
      <c r="N843" s="147" t="str">
        <f>IF('DATA ENTRY'!S844="","",'DATA ENTRY'!S844)</f>
        <v/>
      </c>
      <c r="O843" s="147" t="str">
        <f t="shared" si="13"/>
        <v/>
      </c>
      <c r="P843" s="74" t="str">
        <f>IF('DATA ENTRY'!T844="","",'DATA ENTRY'!T844)</f>
        <v/>
      </c>
      <c r="Q843" s="74" t="str">
        <f>IF('DATA ENTRY'!U844="","",'DATA ENTRY'!U844)</f>
        <v/>
      </c>
      <c r="R843" s="22" t="str">
        <f>IF('DATA ENTRY'!W844="","",'DATA ENTRY'!W844)</f>
        <v/>
      </c>
      <c r="S843" s="22" t="str">
        <f>IF('DATA ENTRY'!X844="","",'DATA ENTRY'!X844)</f>
        <v/>
      </c>
      <c r="T843" s="22" t="str">
        <f>IF('DATA ENTRY'!AA844="","",'DATA ENTRY'!AA844)</f>
        <v/>
      </c>
      <c r="U843" s="22" t="str">
        <f>IF(O843="","",SUMPRODUCT(--(D843=$D$5:$D$1071),--(F843=$F$5:$F$1071),--(E843=$E$5:$E$1071),--(O843&lt;$O$5:$O$1071))+COUNTIF($O$5:O843,O843))</f>
        <v/>
      </c>
    </row>
    <row r="844" spans="1:21">
      <c r="A844" s="22" t="str">
        <f>IF(AND(H844="",D844="",F844="",G844="",I844="",J844=""),"",SUBTOTAL(3,$B$5:B844))</f>
        <v/>
      </c>
      <c r="B844" s="74" t="str">
        <f>IF('DATA ENTRY'!B845="","",'DATA ENTRY'!B845)</f>
        <v/>
      </c>
      <c r="C844" s="74" t="str">
        <f>IF('DATA ENTRY'!C845="","",'DATA ENTRY'!C845)</f>
        <v/>
      </c>
      <c r="D844" s="74" t="str">
        <f>IF('DATA ENTRY'!E845="","",'DATA ENTRY'!E845)</f>
        <v/>
      </c>
      <c r="E844" s="22" t="str">
        <f>IF('DATA ENTRY'!G845="","",'DATA ENTRY'!G845)</f>
        <v/>
      </c>
      <c r="F844" s="22" t="str">
        <f>IF('DATA ENTRY'!F845="","",'DATA ENTRY'!F845)</f>
        <v/>
      </c>
      <c r="G844" s="148" t="str">
        <f>IF('DATA ENTRY'!H845="","",'DATA ENTRY'!H845)</f>
        <v/>
      </c>
      <c r="H844" s="148" t="str">
        <f>IF('DATA ENTRY'!I845="","",'DATA ENTRY'!I845)</f>
        <v/>
      </c>
      <c r="I844" s="22" t="str">
        <f>IF('DATA ENTRY'!N845="","",'DATA ENTRY'!N845)</f>
        <v/>
      </c>
      <c r="J844" s="147" t="str">
        <f>IF('DATA ENTRY'!O845="","",'DATA ENTRY'!O845)</f>
        <v/>
      </c>
      <c r="K844" s="22" t="str">
        <f>IF('DATA ENTRY'!P845="","",'DATA ENTRY'!P845)</f>
        <v/>
      </c>
      <c r="L844" s="147" t="str">
        <f>IF('DATA ENTRY'!Q845="","",'DATA ENTRY'!Q845)</f>
        <v/>
      </c>
      <c r="M844" s="22" t="str">
        <f>IF('DATA ENTRY'!R845="","",'DATA ENTRY'!R845)</f>
        <v/>
      </c>
      <c r="N844" s="147" t="str">
        <f>IF('DATA ENTRY'!S845="","",'DATA ENTRY'!S845)</f>
        <v/>
      </c>
      <c r="O844" s="147" t="str">
        <f t="shared" si="13"/>
        <v/>
      </c>
      <c r="P844" s="74" t="str">
        <f>IF('DATA ENTRY'!T845="","",'DATA ENTRY'!T845)</f>
        <v/>
      </c>
      <c r="Q844" s="74" t="str">
        <f>IF('DATA ENTRY'!U845="","",'DATA ENTRY'!U845)</f>
        <v/>
      </c>
      <c r="R844" s="22" t="str">
        <f>IF('DATA ENTRY'!W845="","",'DATA ENTRY'!W845)</f>
        <v/>
      </c>
      <c r="S844" s="22" t="str">
        <f>IF('DATA ENTRY'!X845="","",'DATA ENTRY'!X845)</f>
        <v/>
      </c>
      <c r="T844" s="22" t="str">
        <f>IF('DATA ENTRY'!AA845="","",'DATA ENTRY'!AA845)</f>
        <v/>
      </c>
      <c r="U844" s="22" t="str">
        <f>IF(O844="","",SUMPRODUCT(--(D844=$D$5:$D$1071),--(F844=$F$5:$F$1071),--(E844=$E$5:$E$1071),--(O844&lt;$O$5:$O$1071))+COUNTIF($O$5:O844,O844))</f>
        <v/>
      </c>
    </row>
    <row r="845" spans="1:21">
      <c r="A845" s="22" t="str">
        <f>IF(AND(H845="",D845="",F845="",G845="",I845="",J845=""),"",SUBTOTAL(3,$B$5:B845))</f>
        <v/>
      </c>
      <c r="B845" s="74" t="str">
        <f>IF('DATA ENTRY'!B846="","",'DATA ENTRY'!B846)</f>
        <v/>
      </c>
      <c r="C845" s="74" t="str">
        <f>IF('DATA ENTRY'!C846="","",'DATA ENTRY'!C846)</f>
        <v/>
      </c>
      <c r="D845" s="74" t="str">
        <f>IF('DATA ENTRY'!E846="","",'DATA ENTRY'!E846)</f>
        <v/>
      </c>
      <c r="E845" s="22" t="str">
        <f>IF('DATA ENTRY'!G846="","",'DATA ENTRY'!G846)</f>
        <v/>
      </c>
      <c r="F845" s="22" t="str">
        <f>IF('DATA ENTRY'!F846="","",'DATA ENTRY'!F846)</f>
        <v/>
      </c>
      <c r="G845" s="148" t="str">
        <f>IF('DATA ENTRY'!H846="","",'DATA ENTRY'!H846)</f>
        <v/>
      </c>
      <c r="H845" s="148" t="str">
        <f>IF('DATA ENTRY'!I846="","",'DATA ENTRY'!I846)</f>
        <v/>
      </c>
      <c r="I845" s="22" t="str">
        <f>IF('DATA ENTRY'!N846="","",'DATA ENTRY'!N846)</f>
        <v/>
      </c>
      <c r="J845" s="147" t="str">
        <f>IF('DATA ENTRY'!O846="","",'DATA ENTRY'!O846)</f>
        <v/>
      </c>
      <c r="K845" s="22" t="str">
        <f>IF('DATA ENTRY'!P846="","",'DATA ENTRY'!P846)</f>
        <v/>
      </c>
      <c r="L845" s="147" t="str">
        <f>IF('DATA ENTRY'!Q846="","",'DATA ENTRY'!Q846)</f>
        <v/>
      </c>
      <c r="M845" s="22" t="str">
        <f>IF('DATA ENTRY'!R846="","",'DATA ENTRY'!R846)</f>
        <v/>
      </c>
      <c r="N845" s="147" t="str">
        <f>IF('DATA ENTRY'!S846="","",'DATA ENTRY'!S846)</f>
        <v/>
      </c>
      <c r="O845" s="147" t="str">
        <f t="shared" si="13"/>
        <v/>
      </c>
      <c r="P845" s="74" t="str">
        <f>IF('DATA ENTRY'!T846="","",'DATA ENTRY'!T846)</f>
        <v/>
      </c>
      <c r="Q845" s="74" t="str">
        <f>IF('DATA ENTRY'!U846="","",'DATA ENTRY'!U846)</f>
        <v/>
      </c>
      <c r="R845" s="22" t="str">
        <f>IF('DATA ENTRY'!W846="","",'DATA ENTRY'!W846)</f>
        <v/>
      </c>
      <c r="S845" s="22" t="str">
        <f>IF('DATA ENTRY'!X846="","",'DATA ENTRY'!X846)</f>
        <v/>
      </c>
      <c r="T845" s="22" t="str">
        <f>IF('DATA ENTRY'!AA846="","",'DATA ENTRY'!AA846)</f>
        <v/>
      </c>
      <c r="U845" s="22" t="str">
        <f>IF(O845="","",SUMPRODUCT(--(D845=$D$5:$D$1071),--(F845=$F$5:$F$1071),--(E845=$E$5:$E$1071),--(O845&lt;$O$5:$O$1071))+COUNTIF($O$5:O845,O845))</f>
        <v/>
      </c>
    </row>
    <row r="846" spans="1:21">
      <c r="A846" s="22" t="str">
        <f>IF(AND(H846="",D846="",F846="",G846="",I846="",J846=""),"",SUBTOTAL(3,$B$5:B846))</f>
        <v/>
      </c>
      <c r="B846" s="74" t="str">
        <f>IF('DATA ENTRY'!B847="","",'DATA ENTRY'!B847)</f>
        <v/>
      </c>
      <c r="C846" s="74" t="str">
        <f>IF('DATA ENTRY'!C847="","",'DATA ENTRY'!C847)</f>
        <v/>
      </c>
      <c r="D846" s="74" t="str">
        <f>IF('DATA ENTRY'!E847="","",'DATA ENTRY'!E847)</f>
        <v/>
      </c>
      <c r="E846" s="22" t="str">
        <f>IF('DATA ENTRY'!G847="","",'DATA ENTRY'!G847)</f>
        <v/>
      </c>
      <c r="F846" s="22" t="str">
        <f>IF('DATA ENTRY'!F847="","",'DATA ENTRY'!F847)</f>
        <v/>
      </c>
      <c r="G846" s="148" t="str">
        <f>IF('DATA ENTRY'!H847="","",'DATA ENTRY'!H847)</f>
        <v/>
      </c>
      <c r="H846" s="148" t="str">
        <f>IF('DATA ENTRY'!I847="","",'DATA ENTRY'!I847)</f>
        <v/>
      </c>
      <c r="I846" s="22" t="str">
        <f>IF('DATA ENTRY'!N847="","",'DATA ENTRY'!N847)</f>
        <v/>
      </c>
      <c r="J846" s="147" t="str">
        <f>IF('DATA ENTRY'!O847="","",'DATA ENTRY'!O847)</f>
        <v/>
      </c>
      <c r="K846" s="22" t="str">
        <f>IF('DATA ENTRY'!P847="","",'DATA ENTRY'!P847)</f>
        <v/>
      </c>
      <c r="L846" s="147" t="str">
        <f>IF('DATA ENTRY'!Q847="","",'DATA ENTRY'!Q847)</f>
        <v/>
      </c>
      <c r="M846" s="22" t="str">
        <f>IF('DATA ENTRY'!R847="","",'DATA ENTRY'!R847)</f>
        <v/>
      </c>
      <c r="N846" s="147" t="str">
        <f>IF('DATA ENTRY'!S847="","",'DATA ENTRY'!S847)</f>
        <v/>
      </c>
      <c r="O846" s="147" t="str">
        <f t="shared" si="13"/>
        <v/>
      </c>
      <c r="P846" s="74" t="str">
        <f>IF('DATA ENTRY'!T847="","",'DATA ENTRY'!T847)</f>
        <v/>
      </c>
      <c r="Q846" s="74" t="str">
        <f>IF('DATA ENTRY'!U847="","",'DATA ENTRY'!U847)</f>
        <v/>
      </c>
      <c r="R846" s="22" t="str">
        <f>IF('DATA ENTRY'!W847="","",'DATA ENTRY'!W847)</f>
        <v/>
      </c>
      <c r="S846" s="22" t="str">
        <f>IF('DATA ENTRY'!X847="","",'DATA ENTRY'!X847)</f>
        <v/>
      </c>
      <c r="T846" s="22" t="str">
        <f>IF('DATA ENTRY'!AA847="","",'DATA ENTRY'!AA847)</f>
        <v/>
      </c>
      <c r="U846" s="22" t="str">
        <f>IF(O846="","",SUMPRODUCT(--(D846=$D$5:$D$1071),--(F846=$F$5:$F$1071),--(E846=$E$5:$E$1071),--(O846&lt;$O$5:$O$1071))+COUNTIF($O$5:O846,O846))</f>
        <v/>
      </c>
    </row>
    <row r="847" spans="1:21">
      <c r="A847" s="22" t="str">
        <f>IF(AND(H847="",D847="",F847="",G847="",I847="",J847=""),"",SUBTOTAL(3,$B$5:B847))</f>
        <v/>
      </c>
      <c r="B847" s="74" t="str">
        <f>IF('DATA ENTRY'!B848="","",'DATA ENTRY'!B848)</f>
        <v/>
      </c>
      <c r="C847" s="74" t="str">
        <f>IF('DATA ENTRY'!C848="","",'DATA ENTRY'!C848)</f>
        <v/>
      </c>
      <c r="D847" s="74" t="str">
        <f>IF('DATA ENTRY'!E848="","",'DATA ENTRY'!E848)</f>
        <v/>
      </c>
      <c r="E847" s="22" t="str">
        <f>IF('DATA ENTRY'!G848="","",'DATA ENTRY'!G848)</f>
        <v/>
      </c>
      <c r="F847" s="22" t="str">
        <f>IF('DATA ENTRY'!F848="","",'DATA ENTRY'!F848)</f>
        <v/>
      </c>
      <c r="G847" s="148" t="str">
        <f>IF('DATA ENTRY'!H848="","",'DATA ENTRY'!H848)</f>
        <v/>
      </c>
      <c r="H847" s="148" t="str">
        <f>IF('DATA ENTRY'!I848="","",'DATA ENTRY'!I848)</f>
        <v/>
      </c>
      <c r="I847" s="22" t="str">
        <f>IF('DATA ENTRY'!N848="","",'DATA ENTRY'!N848)</f>
        <v/>
      </c>
      <c r="J847" s="147" t="str">
        <f>IF('DATA ENTRY'!O848="","",'DATA ENTRY'!O848)</f>
        <v/>
      </c>
      <c r="K847" s="22" t="str">
        <f>IF('DATA ENTRY'!P848="","",'DATA ENTRY'!P848)</f>
        <v/>
      </c>
      <c r="L847" s="147" t="str">
        <f>IF('DATA ENTRY'!Q848="","",'DATA ENTRY'!Q848)</f>
        <v/>
      </c>
      <c r="M847" s="22" t="str">
        <f>IF('DATA ENTRY'!R848="","",'DATA ENTRY'!R848)</f>
        <v/>
      </c>
      <c r="N847" s="147" t="str">
        <f>IF('DATA ENTRY'!S848="","",'DATA ENTRY'!S848)</f>
        <v/>
      </c>
      <c r="O847" s="147" t="str">
        <f t="shared" si="13"/>
        <v/>
      </c>
      <c r="P847" s="74" t="str">
        <f>IF('DATA ENTRY'!T848="","",'DATA ENTRY'!T848)</f>
        <v/>
      </c>
      <c r="Q847" s="74" t="str">
        <f>IF('DATA ENTRY'!U848="","",'DATA ENTRY'!U848)</f>
        <v/>
      </c>
      <c r="R847" s="22" t="str">
        <f>IF('DATA ENTRY'!W848="","",'DATA ENTRY'!W848)</f>
        <v/>
      </c>
      <c r="S847" s="22" t="str">
        <f>IF('DATA ENTRY'!X848="","",'DATA ENTRY'!X848)</f>
        <v/>
      </c>
      <c r="T847" s="22" t="str">
        <f>IF('DATA ENTRY'!AA848="","",'DATA ENTRY'!AA848)</f>
        <v/>
      </c>
      <c r="U847" s="22" t="str">
        <f>IF(O847="","",SUMPRODUCT(--(D847=$D$5:$D$1071),--(F847=$F$5:$F$1071),--(E847=$E$5:$E$1071),--(O847&lt;$O$5:$O$1071))+COUNTIF($O$5:O847,O847))</f>
        <v/>
      </c>
    </row>
    <row r="848" spans="1:21">
      <c r="A848" s="22" t="str">
        <f>IF(AND(H848="",D848="",F848="",G848="",I848="",J848=""),"",SUBTOTAL(3,$B$5:B848))</f>
        <v/>
      </c>
      <c r="B848" s="74" t="str">
        <f>IF('DATA ENTRY'!B849="","",'DATA ENTRY'!B849)</f>
        <v/>
      </c>
      <c r="C848" s="74" t="str">
        <f>IF('DATA ENTRY'!C849="","",'DATA ENTRY'!C849)</f>
        <v/>
      </c>
      <c r="D848" s="74" t="str">
        <f>IF('DATA ENTRY'!E849="","",'DATA ENTRY'!E849)</f>
        <v/>
      </c>
      <c r="E848" s="22" t="str">
        <f>IF('DATA ENTRY'!G849="","",'DATA ENTRY'!G849)</f>
        <v/>
      </c>
      <c r="F848" s="22" t="str">
        <f>IF('DATA ENTRY'!F849="","",'DATA ENTRY'!F849)</f>
        <v/>
      </c>
      <c r="G848" s="148" t="str">
        <f>IF('DATA ENTRY'!H849="","",'DATA ENTRY'!H849)</f>
        <v/>
      </c>
      <c r="H848" s="148" t="str">
        <f>IF('DATA ENTRY'!I849="","",'DATA ENTRY'!I849)</f>
        <v/>
      </c>
      <c r="I848" s="22" t="str">
        <f>IF('DATA ENTRY'!N849="","",'DATA ENTRY'!N849)</f>
        <v/>
      </c>
      <c r="J848" s="147" t="str">
        <f>IF('DATA ENTRY'!O849="","",'DATA ENTRY'!O849)</f>
        <v/>
      </c>
      <c r="K848" s="22" t="str">
        <f>IF('DATA ENTRY'!P849="","",'DATA ENTRY'!P849)</f>
        <v/>
      </c>
      <c r="L848" s="147" t="str">
        <f>IF('DATA ENTRY'!Q849="","",'DATA ENTRY'!Q849)</f>
        <v/>
      </c>
      <c r="M848" s="22" t="str">
        <f>IF('DATA ENTRY'!R849="","",'DATA ENTRY'!R849)</f>
        <v/>
      </c>
      <c r="N848" s="147" t="str">
        <f>IF('DATA ENTRY'!S849="","",'DATA ENTRY'!S849)</f>
        <v/>
      </c>
      <c r="O848" s="147" t="str">
        <f t="shared" si="13"/>
        <v/>
      </c>
      <c r="P848" s="74" t="str">
        <f>IF('DATA ENTRY'!T849="","",'DATA ENTRY'!T849)</f>
        <v/>
      </c>
      <c r="Q848" s="74" t="str">
        <f>IF('DATA ENTRY'!U849="","",'DATA ENTRY'!U849)</f>
        <v/>
      </c>
      <c r="R848" s="22" t="str">
        <f>IF('DATA ENTRY'!W849="","",'DATA ENTRY'!W849)</f>
        <v/>
      </c>
      <c r="S848" s="22" t="str">
        <f>IF('DATA ENTRY'!X849="","",'DATA ENTRY'!X849)</f>
        <v/>
      </c>
      <c r="T848" s="22" t="str">
        <f>IF('DATA ENTRY'!AA849="","",'DATA ENTRY'!AA849)</f>
        <v/>
      </c>
      <c r="U848" s="22" t="str">
        <f>IF(O848="","",SUMPRODUCT(--(D848=$D$5:$D$1071),--(F848=$F$5:$F$1071),--(E848=$E$5:$E$1071),--(O848&lt;$O$5:$O$1071))+COUNTIF($O$5:O848,O848))</f>
        <v/>
      </c>
    </row>
    <row r="849" spans="1:21">
      <c r="A849" s="22" t="str">
        <f>IF(AND(H849="",D849="",F849="",G849="",I849="",J849=""),"",SUBTOTAL(3,$B$5:B849))</f>
        <v/>
      </c>
      <c r="B849" s="74" t="str">
        <f>IF('DATA ENTRY'!B850="","",'DATA ENTRY'!B850)</f>
        <v/>
      </c>
      <c r="C849" s="74" t="str">
        <f>IF('DATA ENTRY'!C850="","",'DATA ENTRY'!C850)</f>
        <v/>
      </c>
      <c r="D849" s="74" t="str">
        <f>IF('DATA ENTRY'!E850="","",'DATA ENTRY'!E850)</f>
        <v/>
      </c>
      <c r="E849" s="22" t="str">
        <f>IF('DATA ENTRY'!G850="","",'DATA ENTRY'!G850)</f>
        <v/>
      </c>
      <c r="F849" s="22" t="str">
        <f>IF('DATA ENTRY'!F850="","",'DATA ENTRY'!F850)</f>
        <v/>
      </c>
      <c r="G849" s="148" t="str">
        <f>IF('DATA ENTRY'!H850="","",'DATA ENTRY'!H850)</f>
        <v/>
      </c>
      <c r="H849" s="148" t="str">
        <f>IF('DATA ENTRY'!I850="","",'DATA ENTRY'!I850)</f>
        <v/>
      </c>
      <c r="I849" s="22" t="str">
        <f>IF('DATA ENTRY'!N850="","",'DATA ENTRY'!N850)</f>
        <v/>
      </c>
      <c r="J849" s="147" t="str">
        <f>IF('DATA ENTRY'!O850="","",'DATA ENTRY'!O850)</f>
        <v/>
      </c>
      <c r="K849" s="22" t="str">
        <f>IF('DATA ENTRY'!P850="","",'DATA ENTRY'!P850)</f>
        <v/>
      </c>
      <c r="L849" s="147" t="str">
        <f>IF('DATA ENTRY'!Q850="","",'DATA ENTRY'!Q850)</f>
        <v/>
      </c>
      <c r="M849" s="22" t="str">
        <f>IF('DATA ENTRY'!R850="","",'DATA ENTRY'!R850)</f>
        <v/>
      </c>
      <c r="N849" s="147" t="str">
        <f>IF('DATA ENTRY'!S850="","",'DATA ENTRY'!S850)</f>
        <v/>
      </c>
      <c r="O849" s="147" t="str">
        <f t="shared" si="13"/>
        <v/>
      </c>
      <c r="P849" s="74" t="str">
        <f>IF('DATA ENTRY'!T850="","",'DATA ENTRY'!T850)</f>
        <v/>
      </c>
      <c r="Q849" s="74" t="str">
        <f>IF('DATA ENTRY'!U850="","",'DATA ENTRY'!U850)</f>
        <v/>
      </c>
      <c r="R849" s="22" t="str">
        <f>IF('DATA ENTRY'!W850="","",'DATA ENTRY'!W850)</f>
        <v/>
      </c>
      <c r="S849" s="22" t="str">
        <f>IF('DATA ENTRY'!X850="","",'DATA ENTRY'!X850)</f>
        <v/>
      </c>
      <c r="T849" s="22" t="str">
        <f>IF('DATA ENTRY'!AA850="","",'DATA ENTRY'!AA850)</f>
        <v/>
      </c>
      <c r="U849" s="22" t="str">
        <f>IF(O849="","",SUMPRODUCT(--(D849=$D$5:$D$1071),--(F849=$F$5:$F$1071),--(E849=$E$5:$E$1071),--(O849&lt;$O$5:$O$1071))+COUNTIF($O$5:O849,O849))</f>
        <v/>
      </c>
    </row>
    <row r="850" spans="1:21">
      <c r="A850" s="22" t="str">
        <f>IF(AND(H850="",D850="",F850="",G850="",I850="",J850=""),"",SUBTOTAL(3,$B$5:B850))</f>
        <v/>
      </c>
      <c r="B850" s="74" t="str">
        <f>IF('DATA ENTRY'!B851="","",'DATA ENTRY'!B851)</f>
        <v/>
      </c>
      <c r="C850" s="74" t="str">
        <f>IF('DATA ENTRY'!C851="","",'DATA ENTRY'!C851)</f>
        <v/>
      </c>
      <c r="D850" s="74" t="str">
        <f>IF('DATA ENTRY'!E851="","",'DATA ENTRY'!E851)</f>
        <v/>
      </c>
      <c r="E850" s="22" t="str">
        <f>IF('DATA ENTRY'!G851="","",'DATA ENTRY'!G851)</f>
        <v/>
      </c>
      <c r="F850" s="22" t="str">
        <f>IF('DATA ENTRY'!F851="","",'DATA ENTRY'!F851)</f>
        <v/>
      </c>
      <c r="G850" s="148" t="str">
        <f>IF('DATA ENTRY'!H851="","",'DATA ENTRY'!H851)</f>
        <v/>
      </c>
      <c r="H850" s="148" t="str">
        <f>IF('DATA ENTRY'!I851="","",'DATA ENTRY'!I851)</f>
        <v/>
      </c>
      <c r="I850" s="22" t="str">
        <f>IF('DATA ENTRY'!N851="","",'DATA ENTRY'!N851)</f>
        <v/>
      </c>
      <c r="J850" s="147" t="str">
        <f>IF('DATA ENTRY'!O851="","",'DATA ENTRY'!O851)</f>
        <v/>
      </c>
      <c r="K850" s="22" t="str">
        <f>IF('DATA ENTRY'!P851="","",'DATA ENTRY'!P851)</f>
        <v/>
      </c>
      <c r="L850" s="147" t="str">
        <f>IF('DATA ENTRY'!Q851="","",'DATA ENTRY'!Q851)</f>
        <v/>
      </c>
      <c r="M850" s="22" t="str">
        <f>IF('DATA ENTRY'!R851="","",'DATA ENTRY'!R851)</f>
        <v/>
      </c>
      <c r="N850" s="147" t="str">
        <f>IF('DATA ENTRY'!S851="","",'DATA ENTRY'!S851)</f>
        <v/>
      </c>
      <c r="O850" s="147" t="str">
        <f t="shared" si="13"/>
        <v/>
      </c>
      <c r="P850" s="74" t="str">
        <f>IF('DATA ENTRY'!T851="","",'DATA ENTRY'!T851)</f>
        <v/>
      </c>
      <c r="Q850" s="74" t="str">
        <f>IF('DATA ENTRY'!U851="","",'DATA ENTRY'!U851)</f>
        <v/>
      </c>
      <c r="R850" s="22" t="str">
        <f>IF('DATA ENTRY'!W851="","",'DATA ENTRY'!W851)</f>
        <v/>
      </c>
      <c r="S850" s="22" t="str">
        <f>IF('DATA ENTRY'!X851="","",'DATA ENTRY'!X851)</f>
        <v/>
      </c>
      <c r="T850" s="22" t="str">
        <f>IF('DATA ENTRY'!AA851="","",'DATA ENTRY'!AA851)</f>
        <v/>
      </c>
      <c r="U850" s="22" t="str">
        <f>IF(O850="","",SUMPRODUCT(--(D850=$D$5:$D$1071),--(F850=$F$5:$F$1071),--(E850=$E$5:$E$1071),--(O850&lt;$O$5:$O$1071))+COUNTIF($O$5:O850,O850))</f>
        <v/>
      </c>
    </row>
    <row r="851" spans="1:21">
      <c r="A851" s="22" t="str">
        <f>IF(AND(H851="",D851="",F851="",G851="",I851="",J851=""),"",SUBTOTAL(3,$B$5:B851))</f>
        <v/>
      </c>
      <c r="B851" s="74" t="str">
        <f>IF('DATA ENTRY'!B852="","",'DATA ENTRY'!B852)</f>
        <v/>
      </c>
      <c r="C851" s="74" t="str">
        <f>IF('DATA ENTRY'!C852="","",'DATA ENTRY'!C852)</f>
        <v/>
      </c>
      <c r="D851" s="74" t="str">
        <f>IF('DATA ENTRY'!E852="","",'DATA ENTRY'!E852)</f>
        <v/>
      </c>
      <c r="E851" s="22" t="str">
        <f>IF('DATA ENTRY'!G852="","",'DATA ENTRY'!G852)</f>
        <v/>
      </c>
      <c r="F851" s="22" t="str">
        <f>IF('DATA ENTRY'!F852="","",'DATA ENTRY'!F852)</f>
        <v/>
      </c>
      <c r="G851" s="148" t="str">
        <f>IF('DATA ENTRY'!H852="","",'DATA ENTRY'!H852)</f>
        <v/>
      </c>
      <c r="H851" s="148" t="str">
        <f>IF('DATA ENTRY'!I852="","",'DATA ENTRY'!I852)</f>
        <v/>
      </c>
      <c r="I851" s="22" t="str">
        <f>IF('DATA ENTRY'!N852="","",'DATA ENTRY'!N852)</f>
        <v/>
      </c>
      <c r="J851" s="147" t="str">
        <f>IF('DATA ENTRY'!O852="","",'DATA ENTRY'!O852)</f>
        <v/>
      </c>
      <c r="K851" s="22" t="str">
        <f>IF('DATA ENTRY'!P852="","",'DATA ENTRY'!P852)</f>
        <v/>
      </c>
      <c r="L851" s="147" t="str">
        <f>IF('DATA ENTRY'!Q852="","",'DATA ENTRY'!Q852)</f>
        <v/>
      </c>
      <c r="M851" s="22" t="str">
        <f>IF('DATA ENTRY'!R852="","",'DATA ENTRY'!R852)</f>
        <v/>
      </c>
      <c r="N851" s="147" t="str">
        <f>IF('DATA ENTRY'!S852="","",'DATA ENTRY'!S852)</f>
        <v/>
      </c>
      <c r="O851" s="147" t="str">
        <f t="shared" si="13"/>
        <v/>
      </c>
      <c r="P851" s="74" t="str">
        <f>IF('DATA ENTRY'!T852="","",'DATA ENTRY'!T852)</f>
        <v/>
      </c>
      <c r="Q851" s="74" t="str">
        <f>IF('DATA ENTRY'!U852="","",'DATA ENTRY'!U852)</f>
        <v/>
      </c>
      <c r="R851" s="22" t="str">
        <f>IF('DATA ENTRY'!W852="","",'DATA ENTRY'!W852)</f>
        <v/>
      </c>
      <c r="S851" s="22" t="str">
        <f>IF('DATA ENTRY'!X852="","",'DATA ENTRY'!X852)</f>
        <v/>
      </c>
      <c r="T851" s="22" t="str">
        <f>IF('DATA ENTRY'!AA852="","",'DATA ENTRY'!AA852)</f>
        <v/>
      </c>
      <c r="U851" s="22" t="str">
        <f>IF(O851="","",SUMPRODUCT(--(D851=$D$5:$D$1071),--(F851=$F$5:$F$1071),--(E851=$E$5:$E$1071),--(O851&lt;$O$5:$O$1071))+COUNTIF($O$5:O851,O851))</f>
        <v/>
      </c>
    </row>
    <row r="852" spans="1:21">
      <c r="A852" s="22" t="str">
        <f>IF(AND(H852="",D852="",F852="",G852="",I852="",J852=""),"",SUBTOTAL(3,$B$5:B852))</f>
        <v/>
      </c>
      <c r="B852" s="74" t="str">
        <f>IF('DATA ENTRY'!B853="","",'DATA ENTRY'!B853)</f>
        <v/>
      </c>
      <c r="C852" s="74" t="str">
        <f>IF('DATA ENTRY'!C853="","",'DATA ENTRY'!C853)</f>
        <v/>
      </c>
      <c r="D852" s="74" t="str">
        <f>IF('DATA ENTRY'!E853="","",'DATA ENTRY'!E853)</f>
        <v/>
      </c>
      <c r="E852" s="22" t="str">
        <f>IF('DATA ENTRY'!G853="","",'DATA ENTRY'!G853)</f>
        <v/>
      </c>
      <c r="F852" s="22" t="str">
        <f>IF('DATA ENTRY'!F853="","",'DATA ENTRY'!F853)</f>
        <v/>
      </c>
      <c r="G852" s="148" t="str">
        <f>IF('DATA ENTRY'!H853="","",'DATA ENTRY'!H853)</f>
        <v/>
      </c>
      <c r="H852" s="148" t="str">
        <f>IF('DATA ENTRY'!I853="","",'DATA ENTRY'!I853)</f>
        <v/>
      </c>
      <c r="I852" s="22" t="str">
        <f>IF('DATA ENTRY'!N853="","",'DATA ENTRY'!N853)</f>
        <v/>
      </c>
      <c r="J852" s="147" t="str">
        <f>IF('DATA ENTRY'!O853="","",'DATA ENTRY'!O853)</f>
        <v/>
      </c>
      <c r="K852" s="22" t="str">
        <f>IF('DATA ENTRY'!P853="","",'DATA ENTRY'!P853)</f>
        <v/>
      </c>
      <c r="L852" s="147" t="str">
        <f>IF('DATA ENTRY'!Q853="","",'DATA ENTRY'!Q853)</f>
        <v/>
      </c>
      <c r="M852" s="22" t="str">
        <f>IF('DATA ENTRY'!R853="","",'DATA ENTRY'!R853)</f>
        <v/>
      </c>
      <c r="N852" s="147" t="str">
        <f>IF('DATA ENTRY'!S853="","",'DATA ENTRY'!S853)</f>
        <v/>
      </c>
      <c r="O852" s="147" t="str">
        <f t="shared" si="13"/>
        <v/>
      </c>
      <c r="P852" s="74" t="str">
        <f>IF('DATA ENTRY'!T853="","",'DATA ENTRY'!T853)</f>
        <v/>
      </c>
      <c r="Q852" s="74" t="str">
        <f>IF('DATA ENTRY'!U853="","",'DATA ENTRY'!U853)</f>
        <v/>
      </c>
      <c r="R852" s="22" t="str">
        <f>IF('DATA ENTRY'!W853="","",'DATA ENTRY'!W853)</f>
        <v/>
      </c>
      <c r="S852" s="22" t="str">
        <f>IF('DATA ENTRY'!X853="","",'DATA ENTRY'!X853)</f>
        <v/>
      </c>
      <c r="T852" s="22" t="str">
        <f>IF('DATA ENTRY'!AA853="","",'DATA ENTRY'!AA853)</f>
        <v/>
      </c>
      <c r="U852" s="22" t="str">
        <f>IF(O852="","",SUMPRODUCT(--(D852=$D$5:$D$1071),--(F852=$F$5:$F$1071),--(E852=$E$5:$E$1071),--(O852&lt;$O$5:$O$1071))+COUNTIF($O$5:O852,O852))</f>
        <v/>
      </c>
    </row>
    <row r="853" spans="1:21">
      <c r="A853" s="22" t="str">
        <f>IF(AND(H853="",D853="",F853="",G853="",I853="",J853=""),"",SUBTOTAL(3,$B$5:B853))</f>
        <v/>
      </c>
      <c r="B853" s="74" t="str">
        <f>IF('DATA ENTRY'!B854="","",'DATA ENTRY'!B854)</f>
        <v/>
      </c>
      <c r="C853" s="74" t="str">
        <f>IF('DATA ENTRY'!C854="","",'DATA ENTRY'!C854)</f>
        <v/>
      </c>
      <c r="D853" s="74" t="str">
        <f>IF('DATA ENTRY'!E854="","",'DATA ENTRY'!E854)</f>
        <v/>
      </c>
      <c r="E853" s="22" t="str">
        <f>IF('DATA ENTRY'!G854="","",'DATA ENTRY'!G854)</f>
        <v/>
      </c>
      <c r="F853" s="22" t="str">
        <f>IF('DATA ENTRY'!F854="","",'DATA ENTRY'!F854)</f>
        <v/>
      </c>
      <c r="G853" s="148" t="str">
        <f>IF('DATA ENTRY'!H854="","",'DATA ENTRY'!H854)</f>
        <v/>
      </c>
      <c r="H853" s="148" t="str">
        <f>IF('DATA ENTRY'!I854="","",'DATA ENTRY'!I854)</f>
        <v/>
      </c>
      <c r="I853" s="22" t="str">
        <f>IF('DATA ENTRY'!N854="","",'DATA ENTRY'!N854)</f>
        <v/>
      </c>
      <c r="J853" s="147" t="str">
        <f>IF('DATA ENTRY'!O854="","",'DATA ENTRY'!O854)</f>
        <v/>
      </c>
      <c r="K853" s="22" t="str">
        <f>IF('DATA ENTRY'!P854="","",'DATA ENTRY'!P854)</f>
        <v/>
      </c>
      <c r="L853" s="147" t="str">
        <f>IF('DATA ENTRY'!Q854="","",'DATA ENTRY'!Q854)</f>
        <v/>
      </c>
      <c r="M853" s="22" t="str">
        <f>IF('DATA ENTRY'!R854="","",'DATA ENTRY'!R854)</f>
        <v/>
      </c>
      <c r="N853" s="147" t="str">
        <f>IF('DATA ENTRY'!S854="","",'DATA ENTRY'!S854)</f>
        <v/>
      </c>
      <c r="O853" s="147" t="str">
        <f t="shared" si="13"/>
        <v/>
      </c>
      <c r="P853" s="74" t="str">
        <f>IF('DATA ENTRY'!T854="","",'DATA ENTRY'!T854)</f>
        <v/>
      </c>
      <c r="Q853" s="74" t="str">
        <f>IF('DATA ENTRY'!U854="","",'DATA ENTRY'!U854)</f>
        <v/>
      </c>
      <c r="R853" s="22" t="str">
        <f>IF('DATA ENTRY'!W854="","",'DATA ENTRY'!W854)</f>
        <v/>
      </c>
      <c r="S853" s="22" t="str">
        <f>IF('DATA ENTRY'!X854="","",'DATA ENTRY'!X854)</f>
        <v/>
      </c>
      <c r="T853" s="22" t="str">
        <f>IF('DATA ENTRY'!AA854="","",'DATA ENTRY'!AA854)</f>
        <v/>
      </c>
      <c r="U853" s="22" t="str">
        <f>IF(O853="","",SUMPRODUCT(--(D853=$D$5:$D$1071),--(F853=$F$5:$F$1071),--(E853=$E$5:$E$1071),--(O853&lt;$O$5:$O$1071))+COUNTIF($O$5:O853,O853))</f>
        <v/>
      </c>
    </row>
    <row r="854" spans="1:21">
      <c r="A854" s="22" t="str">
        <f>IF(AND(H854="",D854="",F854="",G854="",I854="",J854=""),"",SUBTOTAL(3,$B$5:B854))</f>
        <v/>
      </c>
      <c r="B854" s="74" t="str">
        <f>IF('DATA ENTRY'!B855="","",'DATA ENTRY'!B855)</f>
        <v/>
      </c>
      <c r="C854" s="74" t="str">
        <f>IF('DATA ENTRY'!C855="","",'DATA ENTRY'!C855)</f>
        <v/>
      </c>
      <c r="D854" s="74" t="str">
        <f>IF('DATA ENTRY'!E855="","",'DATA ENTRY'!E855)</f>
        <v/>
      </c>
      <c r="E854" s="22" t="str">
        <f>IF('DATA ENTRY'!G855="","",'DATA ENTRY'!G855)</f>
        <v/>
      </c>
      <c r="F854" s="22" t="str">
        <f>IF('DATA ENTRY'!F855="","",'DATA ENTRY'!F855)</f>
        <v/>
      </c>
      <c r="G854" s="148" t="str">
        <f>IF('DATA ENTRY'!H855="","",'DATA ENTRY'!H855)</f>
        <v/>
      </c>
      <c r="H854" s="148" t="str">
        <f>IF('DATA ENTRY'!I855="","",'DATA ENTRY'!I855)</f>
        <v/>
      </c>
      <c r="I854" s="22" t="str">
        <f>IF('DATA ENTRY'!N855="","",'DATA ENTRY'!N855)</f>
        <v/>
      </c>
      <c r="J854" s="147" t="str">
        <f>IF('DATA ENTRY'!O855="","",'DATA ENTRY'!O855)</f>
        <v/>
      </c>
      <c r="K854" s="22" t="str">
        <f>IF('DATA ENTRY'!P855="","",'DATA ENTRY'!P855)</f>
        <v/>
      </c>
      <c r="L854" s="147" t="str">
        <f>IF('DATA ENTRY'!Q855="","",'DATA ENTRY'!Q855)</f>
        <v/>
      </c>
      <c r="M854" s="22" t="str">
        <f>IF('DATA ENTRY'!R855="","",'DATA ENTRY'!R855)</f>
        <v/>
      </c>
      <c r="N854" s="147" t="str">
        <f>IF('DATA ENTRY'!S855="","",'DATA ENTRY'!S855)</f>
        <v/>
      </c>
      <c r="O854" s="147" t="str">
        <f t="shared" si="13"/>
        <v/>
      </c>
      <c r="P854" s="74" t="str">
        <f>IF('DATA ENTRY'!T855="","",'DATA ENTRY'!T855)</f>
        <v/>
      </c>
      <c r="Q854" s="74" t="str">
        <f>IF('DATA ENTRY'!U855="","",'DATA ENTRY'!U855)</f>
        <v/>
      </c>
      <c r="R854" s="22" t="str">
        <f>IF('DATA ENTRY'!W855="","",'DATA ENTRY'!W855)</f>
        <v/>
      </c>
      <c r="S854" s="22" t="str">
        <f>IF('DATA ENTRY'!X855="","",'DATA ENTRY'!X855)</f>
        <v/>
      </c>
      <c r="T854" s="22" t="str">
        <f>IF('DATA ENTRY'!AA855="","",'DATA ENTRY'!AA855)</f>
        <v/>
      </c>
      <c r="U854" s="22" t="str">
        <f>IF(O854="","",SUMPRODUCT(--(D854=$D$5:$D$1071),--(F854=$F$5:$F$1071),--(E854=$E$5:$E$1071),--(O854&lt;$O$5:$O$1071))+COUNTIF($O$5:O854,O854))</f>
        <v/>
      </c>
    </row>
    <row r="855" spans="1:21">
      <c r="A855" s="22" t="str">
        <f>IF(AND(H855="",D855="",F855="",G855="",I855="",J855=""),"",SUBTOTAL(3,$B$5:B855))</f>
        <v/>
      </c>
      <c r="B855" s="74" t="str">
        <f>IF('DATA ENTRY'!B856="","",'DATA ENTRY'!B856)</f>
        <v/>
      </c>
      <c r="C855" s="74" t="str">
        <f>IF('DATA ENTRY'!C856="","",'DATA ENTRY'!C856)</f>
        <v/>
      </c>
      <c r="D855" s="74" t="str">
        <f>IF('DATA ENTRY'!E856="","",'DATA ENTRY'!E856)</f>
        <v/>
      </c>
      <c r="E855" s="22" t="str">
        <f>IF('DATA ENTRY'!G856="","",'DATA ENTRY'!G856)</f>
        <v/>
      </c>
      <c r="F855" s="22" t="str">
        <f>IF('DATA ENTRY'!F856="","",'DATA ENTRY'!F856)</f>
        <v/>
      </c>
      <c r="G855" s="148" t="str">
        <f>IF('DATA ENTRY'!H856="","",'DATA ENTRY'!H856)</f>
        <v/>
      </c>
      <c r="H855" s="148" t="str">
        <f>IF('DATA ENTRY'!I856="","",'DATA ENTRY'!I856)</f>
        <v/>
      </c>
      <c r="I855" s="22" t="str">
        <f>IF('DATA ENTRY'!N856="","",'DATA ENTRY'!N856)</f>
        <v/>
      </c>
      <c r="J855" s="147" t="str">
        <f>IF('DATA ENTRY'!O856="","",'DATA ENTRY'!O856)</f>
        <v/>
      </c>
      <c r="K855" s="22" t="str">
        <f>IF('DATA ENTRY'!P856="","",'DATA ENTRY'!P856)</f>
        <v/>
      </c>
      <c r="L855" s="147" t="str">
        <f>IF('DATA ENTRY'!Q856="","",'DATA ENTRY'!Q856)</f>
        <v/>
      </c>
      <c r="M855" s="22" t="str">
        <f>IF('DATA ENTRY'!R856="","",'DATA ENTRY'!R856)</f>
        <v/>
      </c>
      <c r="N855" s="147" t="str">
        <f>IF('DATA ENTRY'!S856="","",'DATA ENTRY'!S856)</f>
        <v/>
      </c>
      <c r="O855" s="147" t="str">
        <f t="shared" si="13"/>
        <v/>
      </c>
      <c r="P855" s="74" t="str">
        <f>IF('DATA ENTRY'!T856="","",'DATA ENTRY'!T856)</f>
        <v/>
      </c>
      <c r="Q855" s="74" t="str">
        <f>IF('DATA ENTRY'!U856="","",'DATA ENTRY'!U856)</f>
        <v/>
      </c>
      <c r="R855" s="22" t="str">
        <f>IF('DATA ENTRY'!W856="","",'DATA ENTRY'!W856)</f>
        <v/>
      </c>
      <c r="S855" s="22" t="str">
        <f>IF('DATA ENTRY'!X856="","",'DATA ENTRY'!X856)</f>
        <v/>
      </c>
      <c r="T855" s="22" t="str">
        <f>IF('DATA ENTRY'!AA856="","",'DATA ENTRY'!AA856)</f>
        <v/>
      </c>
      <c r="U855" s="22" t="str">
        <f>IF(O855="","",SUMPRODUCT(--(D855=$D$5:$D$1071),--(F855=$F$5:$F$1071),--(E855=$E$5:$E$1071),--(O855&lt;$O$5:$O$1071))+COUNTIF($O$5:O855,O855))</f>
        <v/>
      </c>
    </row>
    <row r="856" spans="1:21">
      <c r="A856" s="22" t="str">
        <f>IF(AND(H856="",D856="",F856="",G856="",I856="",J856=""),"",SUBTOTAL(3,$B$5:B856))</f>
        <v/>
      </c>
      <c r="B856" s="74" t="str">
        <f>IF('DATA ENTRY'!B857="","",'DATA ENTRY'!B857)</f>
        <v/>
      </c>
      <c r="C856" s="74" t="str">
        <f>IF('DATA ENTRY'!C857="","",'DATA ENTRY'!C857)</f>
        <v/>
      </c>
      <c r="D856" s="74" t="str">
        <f>IF('DATA ENTRY'!E857="","",'DATA ENTRY'!E857)</f>
        <v/>
      </c>
      <c r="E856" s="22" t="str">
        <f>IF('DATA ENTRY'!G857="","",'DATA ENTRY'!G857)</f>
        <v/>
      </c>
      <c r="F856" s="22" t="str">
        <f>IF('DATA ENTRY'!F857="","",'DATA ENTRY'!F857)</f>
        <v/>
      </c>
      <c r="G856" s="148" t="str">
        <f>IF('DATA ENTRY'!H857="","",'DATA ENTRY'!H857)</f>
        <v/>
      </c>
      <c r="H856" s="148" t="str">
        <f>IF('DATA ENTRY'!I857="","",'DATA ENTRY'!I857)</f>
        <v/>
      </c>
      <c r="I856" s="22" t="str">
        <f>IF('DATA ENTRY'!N857="","",'DATA ENTRY'!N857)</f>
        <v/>
      </c>
      <c r="J856" s="147" t="str">
        <f>IF('DATA ENTRY'!O857="","",'DATA ENTRY'!O857)</f>
        <v/>
      </c>
      <c r="K856" s="22" t="str">
        <f>IF('DATA ENTRY'!P857="","",'DATA ENTRY'!P857)</f>
        <v/>
      </c>
      <c r="L856" s="147" t="str">
        <f>IF('DATA ENTRY'!Q857="","",'DATA ENTRY'!Q857)</f>
        <v/>
      </c>
      <c r="M856" s="22" t="str">
        <f>IF('DATA ENTRY'!R857="","",'DATA ENTRY'!R857)</f>
        <v/>
      </c>
      <c r="N856" s="147" t="str">
        <f>IF('DATA ENTRY'!S857="","",'DATA ENTRY'!S857)</f>
        <v/>
      </c>
      <c r="O856" s="147" t="str">
        <f t="shared" si="13"/>
        <v/>
      </c>
      <c r="P856" s="74" t="str">
        <f>IF('DATA ENTRY'!T857="","",'DATA ENTRY'!T857)</f>
        <v/>
      </c>
      <c r="Q856" s="74" t="str">
        <f>IF('DATA ENTRY'!U857="","",'DATA ENTRY'!U857)</f>
        <v/>
      </c>
      <c r="R856" s="22" t="str">
        <f>IF('DATA ENTRY'!W857="","",'DATA ENTRY'!W857)</f>
        <v/>
      </c>
      <c r="S856" s="22" t="str">
        <f>IF('DATA ENTRY'!X857="","",'DATA ENTRY'!X857)</f>
        <v/>
      </c>
      <c r="T856" s="22" t="str">
        <f>IF('DATA ENTRY'!AA857="","",'DATA ENTRY'!AA857)</f>
        <v/>
      </c>
      <c r="U856" s="22" t="str">
        <f>IF(O856="","",SUMPRODUCT(--(D856=$D$5:$D$1071),--(F856=$F$5:$F$1071),--(E856=$E$5:$E$1071),--(O856&lt;$O$5:$O$1071))+COUNTIF($O$5:O856,O856))</f>
        <v/>
      </c>
    </row>
    <row r="857" spans="1:21">
      <c r="A857" s="22" t="str">
        <f>IF(AND(H857="",D857="",F857="",G857="",I857="",J857=""),"",SUBTOTAL(3,$B$5:B857))</f>
        <v/>
      </c>
      <c r="B857" s="74" t="str">
        <f>IF('DATA ENTRY'!B858="","",'DATA ENTRY'!B858)</f>
        <v/>
      </c>
      <c r="C857" s="74" t="str">
        <f>IF('DATA ENTRY'!C858="","",'DATA ENTRY'!C858)</f>
        <v/>
      </c>
      <c r="D857" s="74" t="str">
        <f>IF('DATA ENTRY'!E858="","",'DATA ENTRY'!E858)</f>
        <v/>
      </c>
      <c r="E857" s="22" t="str">
        <f>IF('DATA ENTRY'!G858="","",'DATA ENTRY'!G858)</f>
        <v/>
      </c>
      <c r="F857" s="22" t="str">
        <f>IF('DATA ENTRY'!F858="","",'DATA ENTRY'!F858)</f>
        <v/>
      </c>
      <c r="G857" s="148" t="str">
        <f>IF('DATA ENTRY'!H858="","",'DATA ENTRY'!H858)</f>
        <v/>
      </c>
      <c r="H857" s="148" t="str">
        <f>IF('DATA ENTRY'!I858="","",'DATA ENTRY'!I858)</f>
        <v/>
      </c>
      <c r="I857" s="22" t="str">
        <f>IF('DATA ENTRY'!N858="","",'DATA ENTRY'!N858)</f>
        <v/>
      </c>
      <c r="J857" s="147" t="str">
        <f>IF('DATA ENTRY'!O858="","",'DATA ENTRY'!O858)</f>
        <v/>
      </c>
      <c r="K857" s="22" t="str">
        <f>IF('DATA ENTRY'!P858="","",'DATA ENTRY'!P858)</f>
        <v/>
      </c>
      <c r="L857" s="147" t="str">
        <f>IF('DATA ENTRY'!Q858="","",'DATA ENTRY'!Q858)</f>
        <v/>
      </c>
      <c r="M857" s="22" t="str">
        <f>IF('DATA ENTRY'!R858="","",'DATA ENTRY'!R858)</f>
        <v/>
      </c>
      <c r="N857" s="147" t="str">
        <f>IF('DATA ENTRY'!S858="","",'DATA ENTRY'!S858)</f>
        <v/>
      </c>
      <c r="O857" s="147" t="str">
        <f t="shared" si="13"/>
        <v/>
      </c>
      <c r="P857" s="74" t="str">
        <f>IF('DATA ENTRY'!T858="","",'DATA ENTRY'!T858)</f>
        <v/>
      </c>
      <c r="Q857" s="74" t="str">
        <f>IF('DATA ENTRY'!U858="","",'DATA ENTRY'!U858)</f>
        <v/>
      </c>
      <c r="R857" s="22" t="str">
        <f>IF('DATA ENTRY'!W858="","",'DATA ENTRY'!W858)</f>
        <v/>
      </c>
      <c r="S857" s="22" t="str">
        <f>IF('DATA ENTRY'!X858="","",'DATA ENTRY'!X858)</f>
        <v/>
      </c>
      <c r="T857" s="22" t="str">
        <f>IF('DATA ENTRY'!AA858="","",'DATA ENTRY'!AA858)</f>
        <v/>
      </c>
      <c r="U857" s="22" t="str">
        <f>IF(O857="","",SUMPRODUCT(--(D857=$D$5:$D$1071),--(F857=$F$5:$F$1071),--(E857=$E$5:$E$1071),--(O857&lt;$O$5:$O$1071))+COUNTIF($O$5:O857,O857))</f>
        <v/>
      </c>
    </row>
    <row r="858" spans="1:21">
      <c r="A858" s="22" t="str">
        <f>IF(AND(H858="",D858="",F858="",G858="",I858="",J858=""),"",SUBTOTAL(3,$B$5:B858))</f>
        <v/>
      </c>
      <c r="B858" s="74" t="str">
        <f>IF('DATA ENTRY'!B859="","",'DATA ENTRY'!B859)</f>
        <v/>
      </c>
      <c r="C858" s="74" t="str">
        <f>IF('DATA ENTRY'!C859="","",'DATA ENTRY'!C859)</f>
        <v/>
      </c>
      <c r="D858" s="74" t="str">
        <f>IF('DATA ENTRY'!E859="","",'DATA ENTRY'!E859)</f>
        <v/>
      </c>
      <c r="E858" s="22" t="str">
        <f>IF('DATA ENTRY'!G859="","",'DATA ENTRY'!G859)</f>
        <v/>
      </c>
      <c r="F858" s="22" t="str">
        <f>IF('DATA ENTRY'!F859="","",'DATA ENTRY'!F859)</f>
        <v/>
      </c>
      <c r="G858" s="148" t="str">
        <f>IF('DATA ENTRY'!H859="","",'DATA ENTRY'!H859)</f>
        <v/>
      </c>
      <c r="H858" s="148" t="str">
        <f>IF('DATA ENTRY'!I859="","",'DATA ENTRY'!I859)</f>
        <v/>
      </c>
      <c r="I858" s="22" t="str">
        <f>IF('DATA ENTRY'!N859="","",'DATA ENTRY'!N859)</f>
        <v/>
      </c>
      <c r="J858" s="147" t="str">
        <f>IF('DATA ENTRY'!O859="","",'DATA ENTRY'!O859)</f>
        <v/>
      </c>
      <c r="K858" s="22" t="str">
        <f>IF('DATA ENTRY'!P859="","",'DATA ENTRY'!P859)</f>
        <v/>
      </c>
      <c r="L858" s="147" t="str">
        <f>IF('DATA ENTRY'!Q859="","",'DATA ENTRY'!Q859)</f>
        <v/>
      </c>
      <c r="M858" s="22" t="str">
        <f>IF('DATA ENTRY'!R859="","",'DATA ENTRY'!R859)</f>
        <v/>
      </c>
      <c r="N858" s="147" t="str">
        <f>IF('DATA ENTRY'!S859="","",'DATA ENTRY'!S859)</f>
        <v/>
      </c>
      <c r="O858" s="147" t="str">
        <f t="shared" si="13"/>
        <v/>
      </c>
      <c r="P858" s="74" t="str">
        <f>IF('DATA ENTRY'!T859="","",'DATA ENTRY'!T859)</f>
        <v/>
      </c>
      <c r="Q858" s="74" t="str">
        <f>IF('DATA ENTRY'!U859="","",'DATA ENTRY'!U859)</f>
        <v/>
      </c>
      <c r="R858" s="22" t="str">
        <f>IF('DATA ENTRY'!W859="","",'DATA ENTRY'!W859)</f>
        <v/>
      </c>
      <c r="S858" s="22" t="str">
        <f>IF('DATA ENTRY'!X859="","",'DATA ENTRY'!X859)</f>
        <v/>
      </c>
      <c r="T858" s="22" t="str">
        <f>IF('DATA ENTRY'!AA859="","",'DATA ENTRY'!AA859)</f>
        <v/>
      </c>
      <c r="U858" s="22" t="str">
        <f>IF(O858="","",SUMPRODUCT(--(D858=$D$5:$D$1071),--(F858=$F$5:$F$1071),--(E858=$E$5:$E$1071),--(O858&lt;$O$5:$O$1071))+COUNTIF($O$5:O858,O858))</f>
        <v/>
      </c>
    </row>
    <row r="859" spans="1:21">
      <c r="A859" s="22" t="str">
        <f>IF(AND(H859="",D859="",F859="",G859="",I859="",J859=""),"",SUBTOTAL(3,$B$5:B859))</f>
        <v/>
      </c>
      <c r="B859" s="74" t="str">
        <f>IF('DATA ENTRY'!B860="","",'DATA ENTRY'!B860)</f>
        <v/>
      </c>
      <c r="C859" s="74" t="str">
        <f>IF('DATA ENTRY'!C860="","",'DATA ENTRY'!C860)</f>
        <v/>
      </c>
      <c r="D859" s="74" t="str">
        <f>IF('DATA ENTRY'!E860="","",'DATA ENTRY'!E860)</f>
        <v/>
      </c>
      <c r="E859" s="22" t="str">
        <f>IF('DATA ENTRY'!G860="","",'DATA ENTRY'!G860)</f>
        <v/>
      </c>
      <c r="F859" s="22" t="str">
        <f>IF('DATA ENTRY'!F860="","",'DATA ENTRY'!F860)</f>
        <v/>
      </c>
      <c r="G859" s="148" t="str">
        <f>IF('DATA ENTRY'!H860="","",'DATA ENTRY'!H860)</f>
        <v/>
      </c>
      <c r="H859" s="148" t="str">
        <f>IF('DATA ENTRY'!I860="","",'DATA ENTRY'!I860)</f>
        <v/>
      </c>
      <c r="I859" s="22" t="str">
        <f>IF('DATA ENTRY'!N860="","",'DATA ENTRY'!N860)</f>
        <v/>
      </c>
      <c r="J859" s="147" t="str">
        <f>IF('DATA ENTRY'!O860="","",'DATA ENTRY'!O860)</f>
        <v/>
      </c>
      <c r="K859" s="22" t="str">
        <f>IF('DATA ENTRY'!P860="","",'DATA ENTRY'!P860)</f>
        <v/>
      </c>
      <c r="L859" s="147" t="str">
        <f>IF('DATA ENTRY'!Q860="","",'DATA ENTRY'!Q860)</f>
        <v/>
      </c>
      <c r="M859" s="22" t="str">
        <f>IF('DATA ENTRY'!R860="","",'DATA ENTRY'!R860)</f>
        <v/>
      </c>
      <c r="N859" s="147" t="str">
        <f>IF('DATA ENTRY'!S860="","",'DATA ENTRY'!S860)</f>
        <v/>
      </c>
      <c r="O859" s="147" t="str">
        <f t="shared" si="13"/>
        <v/>
      </c>
      <c r="P859" s="74" t="str">
        <f>IF('DATA ENTRY'!T860="","",'DATA ENTRY'!T860)</f>
        <v/>
      </c>
      <c r="Q859" s="74" t="str">
        <f>IF('DATA ENTRY'!U860="","",'DATA ENTRY'!U860)</f>
        <v/>
      </c>
      <c r="R859" s="22" t="str">
        <f>IF('DATA ENTRY'!W860="","",'DATA ENTRY'!W860)</f>
        <v/>
      </c>
      <c r="S859" s="22" t="str">
        <f>IF('DATA ENTRY'!X860="","",'DATA ENTRY'!X860)</f>
        <v/>
      </c>
      <c r="T859" s="22" t="str">
        <f>IF('DATA ENTRY'!AA860="","",'DATA ENTRY'!AA860)</f>
        <v/>
      </c>
      <c r="U859" s="22" t="str">
        <f>IF(O859="","",SUMPRODUCT(--(D859=$D$5:$D$1071),--(F859=$F$5:$F$1071),--(E859=$E$5:$E$1071),--(O859&lt;$O$5:$O$1071))+COUNTIF($O$5:O859,O859))</f>
        <v/>
      </c>
    </row>
    <row r="860" spans="1:21">
      <c r="A860" s="22" t="str">
        <f>IF(AND(H860="",D860="",F860="",G860="",I860="",J860=""),"",SUBTOTAL(3,$B$5:B860))</f>
        <v/>
      </c>
      <c r="B860" s="74" t="str">
        <f>IF('DATA ENTRY'!B861="","",'DATA ENTRY'!B861)</f>
        <v/>
      </c>
      <c r="C860" s="74" t="str">
        <f>IF('DATA ENTRY'!C861="","",'DATA ENTRY'!C861)</f>
        <v/>
      </c>
      <c r="D860" s="74" t="str">
        <f>IF('DATA ENTRY'!E861="","",'DATA ENTRY'!E861)</f>
        <v/>
      </c>
      <c r="E860" s="22" t="str">
        <f>IF('DATA ENTRY'!G861="","",'DATA ENTRY'!G861)</f>
        <v/>
      </c>
      <c r="F860" s="22" t="str">
        <f>IF('DATA ENTRY'!F861="","",'DATA ENTRY'!F861)</f>
        <v/>
      </c>
      <c r="G860" s="148" t="str">
        <f>IF('DATA ENTRY'!H861="","",'DATA ENTRY'!H861)</f>
        <v/>
      </c>
      <c r="H860" s="148" t="str">
        <f>IF('DATA ENTRY'!I861="","",'DATA ENTRY'!I861)</f>
        <v/>
      </c>
      <c r="I860" s="22" t="str">
        <f>IF('DATA ENTRY'!N861="","",'DATA ENTRY'!N861)</f>
        <v/>
      </c>
      <c r="J860" s="147" t="str">
        <f>IF('DATA ENTRY'!O861="","",'DATA ENTRY'!O861)</f>
        <v/>
      </c>
      <c r="K860" s="22" t="str">
        <f>IF('DATA ENTRY'!P861="","",'DATA ENTRY'!P861)</f>
        <v/>
      </c>
      <c r="L860" s="147" t="str">
        <f>IF('DATA ENTRY'!Q861="","",'DATA ENTRY'!Q861)</f>
        <v/>
      </c>
      <c r="M860" s="22" t="str">
        <f>IF('DATA ENTRY'!R861="","",'DATA ENTRY'!R861)</f>
        <v/>
      </c>
      <c r="N860" s="147" t="str">
        <f>IF('DATA ENTRY'!S861="","",'DATA ENTRY'!S861)</f>
        <v/>
      </c>
      <c r="O860" s="147" t="str">
        <f t="shared" si="13"/>
        <v/>
      </c>
      <c r="P860" s="74" t="str">
        <f>IF('DATA ENTRY'!T861="","",'DATA ENTRY'!T861)</f>
        <v/>
      </c>
      <c r="Q860" s="74" t="str">
        <f>IF('DATA ENTRY'!U861="","",'DATA ENTRY'!U861)</f>
        <v/>
      </c>
      <c r="R860" s="22" t="str">
        <f>IF('DATA ENTRY'!W861="","",'DATA ENTRY'!W861)</f>
        <v/>
      </c>
      <c r="S860" s="22" t="str">
        <f>IF('DATA ENTRY'!X861="","",'DATA ENTRY'!X861)</f>
        <v/>
      </c>
      <c r="T860" s="22" t="str">
        <f>IF('DATA ENTRY'!AA861="","",'DATA ENTRY'!AA861)</f>
        <v/>
      </c>
      <c r="U860" s="22" t="str">
        <f>IF(O860="","",SUMPRODUCT(--(D860=$D$5:$D$1071),--(F860=$F$5:$F$1071),--(E860=$E$5:$E$1071),--(O860&lt;$O$5:$O$1071))+COUNTIF($O$5:O860,O860))</f>
        <v/>
      </c>
    </row>
    <row r="861" spans="1:21">
      <c r="A861" s="22" t="str">
        <f>IF(AND(H861="",D861="",F861="",G861="",I861="",J861=""),"",SUBTOTAL(3,$B$5:B861))</f>
        <v/>
      </c>
      <c r="B861" s="74" t="str">
        <f>IF('DATA ENTRY'!B862="","",'DATA ENTRY'!B862)</f>
        <v/>
      </c>
      <c r="C861" s="74" t="str">
        <f>IF('DATA ENTRY'!C862="","",'DATA ENTRY'!C862)</f>
        <v/>
      </c>
      <c r="D861" s="74" t="str">
        <f>IF('DATA ENTRY'!E862="","",'DATA ENTRY'!E862)</f>
        <v/>
      </c>
      <c r="E861" s="22" t="str">
        <f>IF('DATA ENTRY'!G862="","",'DATA ENTRY'!G862)</f>
        <v/>
      </c>
      <c r="F861" s="22" t="str">
        <f>IF('DATA ENTRY'!F862="","",'DATA ENTRY'!F862)</f>
        <v/>
      </c>
      <c r="G861" s="148" t="str">
        <f>IF('DATA ENTRY'!H862="","",'DATA ENTRY'!H862)</f>
        <v/>
      </c>
      <c r="H861" s="148" t="str">
        <f>IF('DATA ENTRY'!I862="","",'DATA ENTRY'!I862)</f>
        <v/>
      </c>
      <c r="I861" s="22" t="str">
        <f>IF('DATA ENTRY'!N862="","",'DATA ENTRY'!N862)</f>
        <v/>
      </c>
      <c r="J861" s="147" t="str">
        <f>IF('DATA ENTRY'!O862="","",'DATA ENTRY'!O862)</f>
        <v/>
      </c>
      <c r="K861" s="22" t="str">
        <f>IF('DATA ENTRY'!P862="","",'DATA ENTRY'!P862)</f>
        <v/>
      </c>
      <c r="L861" s="147" t="str">
        <f>IF('DATA ENTRY'!Q862="","",'DATA ENTRY'!Q862)</f>
        <v/>
      </c>
      <c r="M861" s="22" t="str">
        <f>IF('DATA ENTRY'!R862="","",'DATA ENTRY'!R862)</f>
        <v/>
      </c>
      <c r="N861" s="147" t="str">
        <f>IF('DATA ENTRY'!S862="","",'DATA ENTRY'!S862)</f>
        <v/>
      </c>
      <c r="O861" s="147" t="str">
        <f t="shared" si="13"/>
        <v/>
      </c>
      <c r="P861" s="74" t="str">
        <f>IF('DATA ENTRY'!T862="","",'DATA ENTRY'!T862)</f>
        <v/>
      </c>
      <c r="Q861" s="74" t="str">
        <f>IF('DATA ENTRY'!U862="","",'DATA ENTRY'!U862)</f>
        <v/>
      </c>
      <c r="R861" s="22" t="str">
        <f>IF('DATA ENTRY'!W862="","",'DATA ENTRY'!W862)</f>
        <v/>
      </c>
      <c r="S861" s="22" t="str">
        <f>IF('DATA ENTRY'!X862="","",'DATA ENTRY'!X862)</f>
        <v/>
      </c>
      <c r="T861" s="22" t="str">
        <f>IF('DATA ENTRY'!AA862="","",'DATA ENTRY'!AA862)</f>
        <v/>
      </c>
      <c r="U861" s="22" t="str">
        <f>IF(O861="","",SUMPRODUCT(--(D861=$D$5:$D$1071),--(F861=$F$5:$F$1071),--(E861=$E$5:$E$1071),--(O861&lt;$O$5:$O$1071))+COUNTIF($O$5:O861,O861))</f>
        <v/>
      </c>
    </row>
    <row r="862" spans="1:21">
      <c r="A862" s="22" t="str">
        <f>IF(AND(H862="",D862="",F862="",G862="",I862="",J862=""),"",SUBTOTAL(3,$B$5:B862))</f>
        <v/>
      </c>
      <c r="B862" s="74" t="str">
        <f>IF('DATA ENTRY'!B863="","",'DATA ENTRY'!B863)</f>
        <v/>
      </c>
      <c r="C862" s="74" t="str">
        <f>IF('DATA ENTRY'!C863="","",'DATA ENTRY'!C863)</f>
        <v/>
      </c>
      <c r="D862" s="74" t="str">
        <f>IF('DATA ENTRY'!E863="","",'DATA ENTRY'!E863)</f>
        <v/>
      </c>
      <c r="E862" s="22" t="str">
        <f>IF('DATA ENTRY'!G863="","",'DATA ENTRY'!G863)</f>
        <v/>
      </c>
      <c r="F862" s="22" t="str">
        <f>IF('DATA ENTRY'!F863="","",'DATA ENTRY'!F863)</f>
        <v/>
      </c>
      <c r="G862" s="148" t="str">
        <f>IF('DATA ENTRY'!H863="","",'DATA ENTRY'!H863)</f>
        <v/>
      </c>
      <c r="H862" s="148" t="str">
        <f>IF('DATA ENTRY'!I863="","",'DATA ENTRY'!I863)</f>
        <v/>
      </c>
      <c r="I862" s="22" t="str">
        <f>IF('DATA ENTRY'!N863="","",'DATA ENTRY'!N863)</f>
        <v/>
      </c>
      <c r="J862" s="147" t="str">
        <f>IF('DATA ENTRY'!O863="","",'DATA ENTRY'!O863)</f>
        <v/>
      </c>
      <c r="K862" s="22" t="str">
        <f>IF('DATA ENTRY'!P863="","",'DATA ENTRY'!P863)</f>
        <v/>
      </c>
      <c r="L862" s="147" t="str">
        <f>IF('DATA ENTRY'!Q863="","",'DATA ENTRY'!Q863)</f>
        <v/>
      </c>
      <c r="M862" s="22" t="str">
        <f>IF('DATA ENTRY'!R863="","",'DATA ENTRY'!R863)</f>
        <v/>
      </c>
      <c r="N862" s="147" t="str">
        <f>IF('DATA ENTRY'!S863="","",'DATA ENTRY'!S863)</f>
        <v/>
      </c>
      <c r="O862" s="147" t="str">
        <f t="shared" si="13"/>
        <v/>
      </c>
      <c r="P862" s="74" t="str">
        <f>IF('DATA ENTRY'!T863="","",'DATA ENTRY'!T863)</f>
        <v/>
      </c>
      <c r="Q862" s="74" t="str">
        <f>IF('DATA ENTRY'!U863="","",'DATA ENTRY'!U863)</f>
        <v/>
      </c>
      <c r="R862" s="22" t="str">
        <f>IF('DATA ENTRY'!W863="","",'DATA ENTRY'!W863)</f>
        <v/>
      </c>
      <c r="S862" s="22" t="str">
        <f>IF('DATA ENTRY'!X863="","",'DATA ENTRY'!X863)</f>
        <v/>
      </c>
      <c r="T862" s="22" t="str">
        <f>IF('DATA ENTRY'!AA863="","",'DATA ENTRY'!AA863)</f>
        <v/>
      </c>
      <c r="U862" s="22" t="str">
        <f>IF(O862="","",SUMPRODUCT(--(D862=$D$5:$D$1071),--(F862=$F$5:$F$1071),--(E862=$E$5:$E$1071),--(O862&lt;$O$5:$O$1071))+COUNTIF($O$5:O862,O862))</f>
        <v/>
      </c>
    </row>
    <row r="863" spans="1:21">
      <c r="A863" s="22" t="str">
        <f>IF(AND(H863="",D863="",F863="",G863="",I863="",J863=""),"",SUBTOTAL(3,$B$5:B863))</f>
        <v/>
      </c>
      <c r="B863" s="74" t="str">
        <f>IF('DATA ENTRY'!B864="","",'DATA ENTRY'!B864)</f>
        <v/>
      </c>
      <c r="C863" s="74" t="str">
        <f>IF('DATA ENTRY'!C864="","",'DATA ENTRY'!C864)</f>
        <v/>
      </c>
      <c r="D863" s="74" t="str">
        <f>IF('DATA ENTRY'!E864="","",'DATA ENTRY'!E864)</f>
        <v/>
      </c>
      <c r="E863" s="22" t="str">
        <f>IF('DATA ENTRY'!G864="","",'DATA ENTRY'!G864)</f>
        <v/>
      </c>
      <c r="F863" s="22" t="str">
        <f>IF('DATA ENTRY'!F864="","",'DATA ENTRY'!F864)</f>
        <v/>
      </c>
      <c r="G863" s="148" t="str">
        <f>IF('DATA ENTRY'!H864="","",'DATA ENTRY'!H864)</f>
        <v/>
      </c>
      <c r="H863" s="148" t="str">
        <f>IF('DATA ENTRY'!I864="","",'DATA ENTRY'!I864)</f>
        <v/>
      </c>
      <c r="I863" s="22" t="str">
        <f>IF('DATA ENTRY'!N864="","",'DATA ENTRY'!N864)</f>
        <v/>
      </c>
      <c r="J863" s="147" t="str">
        <f>IF('DATA ENTRY'!O864="","",'DATA ENTRY'!O864)</f>
        <v/>
      </c>
      <c r="K863" s="22" t="str">
        <f>IF('DATA ENTRY'!P864="","",'DATA ENTRY'!P864)</f>
        <v/>
      </c>
      <c r="L863" s="147" t="str">
        <f>IF('DATA ENTRY'!Q864="","",'DATA ENTRY'!Q864)</f>
        <v/>
      </c>
      <c r="M863" s="22" t="str">
        <f>IF('DATA ENTRY'!R864="","",'DATA ENTRY'!R864)</f>
        <v/>
      </c>
      <c r="N863" s="147" t="str">
        <f>IF('DATA ENTRY'!S864="","",'DATA ENTRY'!S864)</f>
        <v/>
      </c>
      <c r="O863" s="147" t="str">
        <f t="shared" si="13"/>
        <v/>
      </c>
      <c r="P863" s="74" t="str">
        <f>IF('DATA ENTRY'!T864="","",'DATA ENTRY'!T864)</f>
        <v/>
      </c>
      <c r="Q863" s="74" t="str">
        <f>IF('DATA ENTRY'!U864="","",'DATA ENTRY'!U864)</f>
        <v/>
      </c>
      <c r="R863" s="22" t="str">
        <f>IF('DATA ENTRY'!W864="","",'DATA ENTRY'!W864)</f>
        <v/>
      </c>
      <c r="S863" s="22" t="str">
        <f>IF('DATA ENTRY'!X864="","",'DATA ENTRY'!X864)</f>
        <v/>
      </c>
      <c r="T863" s="22" t="str">
        <f>IF('DATA ENTRY'!AA864="","",'DATA ENTRY'!AA864)</f>
        <v/>
      </c>
      <c r="U863" s="22" t="str">
        <f>IF(O863="","",SUMPRODUCT(--(D863=$D$5:$D$1071),--(F863=$F$5:$F$1071),--(E863=$E$5:$E$1071),--(O863&lt;$O$5:$O$1071))+COUNTIF($O$5:O863,O863))</f>
        <v/>
      </c>
    </row>
    <row r="864" spans="1:21">
      <c r="A864" s="22" t="str">
        <f>IF(AND(H864="",D864="",F864="",G864="",I864="",J864=""),"",SUBTOTAL(3,$B$5:B864))</f>
        <v/>
      </c>
      <c r="B864" s="74" t="str">
        <f>IF('DATA ENTRY'!B865="","",'DATA ENTRY'!B865)</f>
        <v/>
      </c>
      <c r="C864" s="74" t="str">
        <f>IF('DATA ENTRY'!C865="","",'DATA ENTRY'!C865)</f>
        <v/>
      </c>
      <c r="D864" s="74" t="str">
        <f>IF('DATA ENTRY'!E865="","",'DATA ENTRY'!E865)</f>
        <v/>
      </c>
      <c r="E864" s="22" t="str">
        <f>IF('DATA ENTRY'!G865="","",'DATA ENTRY'!G865)</f>
        <v/>
      </c>
      <c r="F864" s="22" t="str">
        <f>IF('DATA ENTRY'!F865="","",'DATA ENTRY'!F865)</f>
        <v/>
      </c>
      <c r="G864" s="148" t="str">
        <f>IF('DATA ENTRY'!H865="","",'DATA ENTRY'!H865)</f>
        <v/>
      </c>
      <c r="H864" s="148" t="str">
        <f>IF('DATA ENTRY'!I865="","",'DATA ENTRY'!I865)</f>
        <v/>
      </c>
      <c r="I864" s="22" t="str">
        <f>IF('DATA ENTRY'!N865="","",'DATA ENTRY'!N865)</f>
        <v/>
      </c>
      <c r="J864" s="147" t="str">
        <f>IF('DATA ENTRY'!O865="","",'DATA ENTRY'!O865)</f>
        <v/>
      </c>
      <c r="K864" s="22" t="str">
        <f>IF('DATA ENTRY'!P865="","",'DATA ENTRY'!P865)</f>
        <v/>
      </c>
      <c r="L864" s="147" t="str">
        <f>IF('DATA ENTRY'!Q865="","",'DATA ENTRY'!Q865)</f>
        <v/>
      </c>
      <c r="M864" s="22" t="str">
        <f>IF('DATA ENTRY'!R865="","",'DATA ENTRY'!R865)</f>
        <v/>
      </c>
      <c r="N864" s="147" t="str">
        <f>IF('DATA ENTRY'!S865="","",'DATA ENTRY'!S865)</f>
        <v/>
      </c>
      <c r="O864" s="147" t="str">
        <f t="shared" si="13"/>
        <v/>
      </c>
      <c r="P864" s="74" t="str">
        <f>IF('DATA ENTRY'!T865="","",'DATA ENTRY'!T865)</f>
        <v/>
      </c>
      <c r="Q864" s="74" t="str">
        <f>IF('DATA ENTRY'!U865="","",'DATA ENTRY'!U865)</f>
        <v/>
      </c>
      <c r="R864" s="22" t="str">
        <f>IF('DATA ENTRY'!W865="","",'DATA ENTRY'!W865)</f>
        <v/>
      </c>
      <c r="S864" s="22" t="str">
        <f>IF('DATA ENTRY'!X865="","",'DATA ENTRY'!X865)</f>
        <v/>
      </c>
      <c r="T864" s="22" t="str">
        <f>IF('DATA ENTRY'!AA865="","",'DATA ENTRY'!AA865)</f>
        <v/>
      </c>
      <c r="U864" s="22" t="str">
        <f>IF(O864="","",SUMPRODUCT(--(D864=$D$5:$D$1071),--(F864=$F$5:$F$1071),--(E864=$E$5:$E$1071),--(O864&lt;$O$5:$O$1071))+COUNTIF($O$5:O864,O864))</f>
        <v/>
      </c>
    </row>
    <row r="865" spans="1:21">
      <c r="A865" s="22" t="str">
        <f>IF(AND(H865="",D865="",F865="",G865="",I865="",J865=""),"",SUBTOTAL(3,$B$5:B865))</f>
        <v/>
      </c>
      <c r="B865" s="74" t="str">
        <f>IF('DATA ENTRY'!B866="","",'DATA ENTRY'!B866)</f>
        <v/>
      </c>
      <c r="C865" s="74" t="str">
        <f>IF('DATA ENTRY'!C866="","",'DATA ENTRY'!C866)</f>
        <v/>
      </c>
      <c r="D865" s="74" t="str">
        <f>IF('DATA ENTRY'!E866="","",'DATA ENTRY'!E866)</f>
        <v/>
      </c>
      <c r="E865" s="22" t="str">
        <f>IF('DATA ENTRY'!G866="","",'DATA ENTRY'!G866)</f>
        <v/>
      </c>
      <c r="F865" s="22" t="str">
        <f>IF('DATA ENTRY'!F866="","",'DATA ENTRY'!F866)</f>
        <v/>
      </c>
      <c r="G865" s="148" t="str">
        <f>IF('DATA ENTRY'!H866="","",'DATA ENTRY'!H866)</f>
        <v/>
      </c>
      <c r="H865" s="148" t="str">
        <f>IF('DATA ENTRY'!I866="","",'DATA ENTRY'!I866)</f>
        <v/>
      </c>
      <c r="I865" s="22" t="str">
        <f>IF('DATA ENTRY'!N866="","",'DATA ENTRY'!N866)</f>
        <v/>
      </c>
      <c r="J865" s="147" t="str">
        <f>IF('DATA ENTRY'!O866="","",'DATA ENTRY'!O866)</f>
        <v/>
      </c>
      <c r="K865" s="22" t="str">
        <f>IF('DATA ENTRY'!P866="","",'DATA ENTRY'!P866)</f>
        <v/>
      </c>
      <c r="L865" s="147" t="str">
        <f>IF('DATA ENTRY'!Q866="","",'DATA ENTRY'!Q866)</f>
        <v/>
      </c>
      <c r="M865" s="22" t="str">
        <f>IF('DATA ENTRY'!R866="","",'DATA ENTRY'!R866)</f>
        <v/>
      </c>
      <c r="N865" s="147" t="str">
        <f>IF('DATA ENTRY'!S866="","",'DATA ENTRY'!S866)</f>
        <v/>
      </c>
      <c r="O865" s="147" t="str">
        <f t="shared" si="13"/>
        <v/>
      </c>
      <c r="P865" s="74" t="str">
        <f>IF('DATA ENTRY'!T866="","",'DATA ENTRY'!T866)</f>
        <v/>
      </c>
      <c r="Q865" s="74" t="str">
        <f>IF('DATA ENTRY'!U866="","",'DATA ENTRY'!U866)</f>
        <v/>
      </c>
      <c r="R865" s="22" t="str">
        <f>IF('DATA ENTRY'!W866="","",'DATA ENTRY'!W866)</f>
        <v/>
      </c>
      <c r="S865" s="22" t="str">
        <f>IF('DATA ENTRY'!X866="","",'DATA ENTRY'!X866)</f>
        <v/>
      </c>
      <c r="T865" s="22" t="str">
        <f>IF('DATA ENTRY'!AA866="","",'DATA ENTRY'!AA866)</f>
        <v/>
      </c>
      <c r="U865" s="22" t="str">
        <f>IF(O865="","",SUMPRODUCT(--(D865=$D$5:$D$1071),--(F865=$F$5:$F$1071),--(E865=$E$5:$E$1071),--(O865&lt;$O$5:$O$1071))+COUNTIF($O$5:O865,O865))</f>
        <v/>
      </c>
    </row>
    <row r="866" spans="1:21">
      <c r="A866" s="22" t="str">
        <f>IF(AND(H866="",D866="",F866="",G866="",I866="",J866=""),"",SUBTOTAL(3,$B$5:B866))</f>
        <v/>
      </c>
      <c r="B866" s="74" t="str">
        <f>IF('DATA ENTRY'!B867="","",'DATA ENTRY'!B867)</f>
        <v/>
      </c>
      <c r="C866" s="74" t="str">
        <f>IF('DATA ENTRY'!C867="","",'DATA ENTRY'!C867)</f>
        <v/>
      </c>
      <c r="D866" s="74" t="str">
        <f>IF('DATA ENTRY'!E867="","",'DATA ENTRY'!E867)</f>
        <v/>
      </c>
      <c r="E866" s="22" t="str">
        <f>IF('DATA ENTRY'!G867="","",'DATA ENTRY'!G867)</f>
        <v/>
      </c>
      <c r="F866" s="22" t="str">
        <f>IF('DATA ENTRY'!F867="","",'DATA ENTRY'!F867)</f>
        <v/>
      </c>
      <c r="G866" s="148" t="str">
        <f>IF('DATA ENTRY'!H867="","",'DATA ENTRY'!H867)</f>
        <v/>
      </c>
      <c r="H866" s="148" t="str">
        <f>IF('DATA ENTRY'!I867="","",'DATA ENTRY'!I867)</f>
        <v/>
      </c>
      <c r="I866" s="22" t="str">
        <f>IF('DATA ENTRY'!N867="","",'DATA ENTRY'!N867)</f>
        <v/>
      </c>
      <c r="J866" s="147" t="str">
        <f>IF('DATA ENTRY'!O867="","",'DATA ENTRY'!O867)</f>
        <v/>
      </c>
      <c r="K866" s="22" t="str">
        <f>IF('DATA ENTRY'!P867="","",'DATA ENTRY'!P867)</f>
        <v/>
      </c>
      <c r="L866" s="147" t="str">
        <f>IF('DATA ENTRY'!Q867="","",'DATA ENTRY'!Q867)</f>
        <v/>
      </c>
      <c r="M866" s="22" t="str">
        <f>IF('DATA ENTRY'!R867="","",'DATA ENTRY'!R867)</f>
        <v/>
      </c>
      <c r="N866" s="147" t="str">
        <f>IF('DATA ENTRY'!S867="","",'DATA ENTRY'!S867)</f>
        <v/>
      </c>
      <c r="O866" s="147" t="str">
        <f t="shared" si="13"/>
        <v/>
      </c>
      <c r="P866" s="74" t="str">
        <f>IF('DATA ENTRY'!T867="","",'DATA ENTRY'!T867)</f>
        <v/>
      </c>
      <c r="Q866" s="74" t="str">
        <f>IF('DATA ENTRY'!U867="","",'DATA ENTRY'!U867)</f>
        <v/>
      </c>
      <c r="R866" s="22" t="str">
        <f>IF('DATA ENTRY'!W867="","",'DATA ENTRY'!W867)</f>
        <v/>
      </c>
      <c r="S866" s="22" t="str">
        <f>IF('DATA ENTRY'!X867="","",'DATA ENTRY'!X867)</f>
        <v/>
      </c>
      <c r="T866" s="22" t="str">
        <f>IF('DATA ENTRY'!AA867="","",'DATA ENTRY'!AA867)</f>
        <v/>
      </c>
      <c r="U866" s="22" t="str">
        <f>IF(O866="","",SUMPRODUCT(--(D866=$D$5:$D$1071),--(F866=$F$5:$F$1071),--(E866=$E$5:$E$1071),--(O866&lt;$O$5:$O$1071))+COUNTIF($O$5:O866,O866))</f>
        <v/>
      </c>
    </row>
    <row r="867" spans="1:21">
      <c r="A867" s="22" t="str">
        <f>IF(AND(H867="",D867="",F867="",G867="",I867="",J867=""),"",SUBTOTAL(3,$B$5:B867))</f>
        <v/>
      </c>
      <c r="B867" s="74" t="str">
        <f>IF('DATA ENTRY'!B868="","",'DATA ENTRY'!B868)</f>
        <v/>
      </c>
      <c r="C867" s="74" t="str">
        <f>IF('DATA ENTRY'!C868="","",'DATA ENTRY'!C868)</f>
        <v/>
      </c>
      <c r="D867" s="74" t="str">
        <f>IF('DATA ENTRY'!E868="","",'DATA ENTRY'!E868)</f>
        <v/>
      </c>
      <c r="E867" s="22" t="str">
        <f>IF('DATA ENTRY'!G868="","",'DATA ENTRY'!G868)</f>
        <v/>
      </c>
      <c r="F867" s="22" t="str">
        <f>IF('DATA ENTRY'!F868="","",'DATA ENTRY'!F868)</f>
        <v/>
      </c>
      <c r="G867" s="148" t="str">
        <f>IF('DATA ENTRY'!H868="","",'DATA ENTRY'!H868)</f>
        <v/>
      </c>
      <c r="H867" s="148" t="str">
        <f>IF('DATA ENTRY'!I868="","",'DATA ENTRY'!I868)</f>
        <v/>
      </c>
      <c r="I867" s="22" t="str">
        <f>IF('DATA ENTRY'!N868="","",'DATA ENTRY'!N868)</f>
        <v/>
      </c>
      <c r="J867" s="147" t="str">
        <f>IF('DATA ENTRY'!O868="","",'DATA ENTRY'!O868)</f>
        <v/>
      </c>
      <c r="K867" s="22" t="str">
        <f>IF('DATA ENTRY'!P868="","",'DATA ENTRY'!P868)</f>
        <v/>
      </c>
      <c r="L867" s="147" t="str">
        <f>IF('DATA ENTRY'!Q868="","",'DATA ENTRY'!Q868)</f>
        <v/>
      </c>
      <c r="M867" s="22" t="str">
        <f>IF('DATA ENTRY'!R868="","",'DATA ENTRY'!R868)</f>
        <v/>
      </c>
      <c r="N867" s="147" t="str">
        <f>IF('DATA ENTRY'!S868="","",'DATA ENTRY'!S868)</f>
        <v/>
      </c>
      <c r="O867" s="147" t="str">
        <f t="shared" si="13"/>
        <v/>
      </c>
      <c r="P867" s="74" t="str">
        <f>IF('DATA ENTRY'!T868="","",'DATA ENTRY'!T868)</f>
        <v/>
      </c>
      <c r="Q867" s="74" t="str">
        <f>IF('DATA ENTRY'!U868="","",'DATA ENTRY'!U868)</f>
        <v/>
      </c>
      <c r="R867" s="22" t="str">
        <f>IF('DATA ENTRY'!W868="","",'DATA ENTRY'!W868)</f>
        <v/>
      </c>
      <c r="S867" s="22" t="str">
        <f>IF('DATA ENTRY'!X868="","",'DATA ENTRY'!X868)</f>
        <v/>
      </c>
      <c r="T867" s="22" t="str">
        <f>IF('DATA ENTRY'!AA868="","",'DATA ENTRY'!AA868)</f>
        <v/>
      </c>
      <c r="U867" s="22" t="str">
        <f>IF(O867="","",SUMPRODUCT(--(D867=$D$5:$D$1071),--(F867=$F$5:$F$1071),--(E867=$E$5:$E$1071),--(O867&lt;$O$5:$O$1071))+COUNTIF($O$5:O867,O867))</f>
        <v/>
      </c>
    </row>
    <row r="868" spans="1:21">
      <c r="A868" s="22" t="str">
        <f>IF(AND(H868="",D868="",F868="",G868="",I868="",J868=""),"",SUBTOTAL(3,$B$5:B868))</f>
        <v/>
      </c>
      <c r="B868" s="74" t="str">
        <f>IF('DATA ENTRY'!B869="","",'DATA ENTRY'!B869)</f>
        <v/>
      </c>
      <c r="C868" s="74" t="str">
        <f>IF('DATA ENTRY'!C869="","",'DATA ENTRY'!C869)</f>
        <v/>
      </c>
      <c r="D868" s="74" t="str">
        <f>IF('DATA ENTRY'!E869="","",'DATA ENTRY'!E869)</f>
        <v/>
      </c>
      <c r="E868" s="22" t="str">
        <f>IF('DATA ENTRY'!G869="","",'DATA ENTRY'!G869)</f>
        <v/>
      </c>
      <c r="F868" s="22" t="str">
        <f>IF('DATA ENTRY'!F869="","",'DATA ENTRY'!F869)</f>
        <v/>
      </c>
      <c r="G868" s="148" t="str">
        <f>IF('DATA ENTRY'!H869="","",'DATA ENTRY'!H869)</f>
        <v/>
      </c>
      <c r="H868" s="148" t="str">
        <f>IF('DATA ENTRY'!I869="","",'DATA ENTRY'!I869)</f>
        <v/>
      </c>
      <c r="I868" s="22" t="str">
        <f>IF('DATA ENTRY'!N869="","",'DATA ENTRY'!N869)</f>
        <v/>
      </c>
      <c r="J868" s="147" t="str">
        <f>IF('DATA ENTRY'!O869="","",'DATA ENTRY'!O869)</f>
        <v/>
      </c>
      <c r="K868" s="22" t="str">
        <f>IF('DATA ENTRY'!P869="","",'DATA ENTRY'!P869)</f>
        <v/>
      </c>
      <c r="L868" s="147" t="str">
        <f>IF('DATA ENTRY'!Q869="","",'DATA ENTRY'!Q869)</f>
        <v/>
      </c>
      <c r="M868" s="22" t="str">
        <f>IF('DATA ENTRY'!R869="","",'DATA ENTRY'!R869)</f>
        <v/>
      </c>
      <c r="N868" s="147" t="str">
        <f>IF('DATA ENTRY'!S869="","",'DATA ENTRY'!S869)</f>
        <v/>
      </c>
      <c r="O868" s="147" t="str">
        <f t="shared" si="13"/>
        <v/>
      </c>
      <c r="P868" s="74" t="str">
        <f>IF('DATA ENTRY'!T869="","",'DATA ENTRY'!T869)</f>
        <v/>
      </c>
      <c r="Q868" s="74" t="str">
        <f>IF('DATA ENTRY'!U869="","",'DATA ENTRY'!U869)</f>
        <v/>
      </c>
      <c r="R868" s="22" t="str">
        <f>IF('DATA ENTRY'!W869="","",'DATA ENTRY'!W869)</f>
        <v/>
      </c>
      <c r="S868" s="22" t="str">
        <f>IF('DATA ENTRY'!X869="","",'DATA ENTRY'!X869)</f>
        <v/>
      </c>
      <c r="T868" s="22" t="str">
        <f>IF('DATA ENTRY'!AA869="","",'DATA ENTRY'!AA869)</f>
        <v/>
      </c>
      <c r="U868" s="22" t="str">
        <f>IF(O868="","",SUMPRODUCT(--(D868=$D$5:$D$1071),--(F868=$F$5:$F$1071),--(E868=$E$5:$E$1071),--(O868&lt;$O$5:$O$1071))+COUNTIF($O$5:O868,O868))</f>
        <v/>
      </c>
    </row>
    <row r="869" spans="1:21">
      <c r="A869" s="22" t="str">
        <f>IF(AND(H869="",D869="",F869="",G869="",I869="",J869=""),"",SUBTOTAL(3,$B$5:B869))</f>
        <v/>
      </c>
      <c r="B869" s="74" t="str">
        <f>IF('DATA ENTRY'!B870="","",'DATA ENTRY'!B870)</f>
        <v/>
      </c>
      <c r="C869" s="74" t="str">
        <f>IF('DATA ENTRY'!C870="","",'DATA ENTRY'!C870)</f>
        <v/>
      </c>
      <c r="D869" s="74" t="str">
        <f>IF('DATA ENTRY'!E870="","",'DATA ENTRY'!E870)</f>
        <v/>
      </c>
      <c r="E869" s="22" t="str">
        <f>IF('DATA ENTRY'!G870="","",'DATA ENTRY'!G870)</f>
        <v/>
      </c>
      <c r="F869" s="22" t="str">
        <f>IF('DATA ENTRY'!F870="","",'DATA ENTRY'!F870)</f>
        <v/>
      </c>
      <c r="G869" s="148" t="str">
        <f>IF('DATA ENTRY'!H870="","",'DATA ENTRY'!H870)</f>
        <v/>
      </c>
      <c r="H869" s="148" t="str">
        <f>IF('DATA ENTRY'!I870="","",'DATA ENTRY'!I870)</f>
        <v/>
      </c>
      <c r="I869" s="22" t="str">
        <f>IF('DATA ENTRY'!N870="","",'DATA ENTRY'!N870)</f>
        <v/>
      </c>
      <c r="J869" s="147" t="str">
        <f>IF('DATA ENTRY'!O870="","",'DATA ENTRY'!O870)</f>
        <v/>
      </c>
      <c r="K869" s="22" t="str">
        <f>IF('DATA ENTRY'!P870="","",'DATA ENTRY'!P870)</f>
        <v/>
      </c>
      <c r="L869" s="147" t="str">
        <f>IF('DATA ENTRY'!Q870="","",'DATA ENTRY'!Q870)</f>
        <v/>
      </c>
      <c r="M869" s="22" t="str">
        <f>IF('DATA ENTRY'!R870="","",'DATA ENTRY'!R870)</f>
        <v/>
      </c>
      <c r="N869" s="147" t="str">
        <f>IF('DATA ENTRY'!S870="","",'DATA ENTRY'!S870)</f>
        <v/>
      </c>
      <c r="O869" s="147" t="str">
        <f t="shared" si="13"/>
        <v/>
      </c>
      <c r="P869" s="74" t="str">
        <f>IF('DATA ENTRY'!T870="","",'DATA ENTRY'!T870)</f>
        <v/>
      </c>
      <c r="Q869" s="74" t="str">
        <f>IF('DATA ENTRY'!U870="","",'DATA ENTRY'!U870)</f>
        <v/>
      </c>
      <c r="R869" s="22" t="str">
        <f>IF('DATA ENTRY'!W870="","",'DATA ENTRY'!W870)</f>
        <v/>
      </c>
      <c r="S869" s="22" t="str">
        <f>IF('DATA ENTRY'!X870="","",'DATA ENTRY'!X870)</f>
        <v/>
      </c>
      <c r="T869" s="22" t="str">
        <f>IF('DATA ENTRY'!AA870="","",'DATA ENTRY'!AA870)</f>
        <v/>
      </c>
      <c r="U869" s="22" t="str">
        <f>IF(O869="","",SUMPRODUCT(--(D869=$D$5:$D$1071),--(F869=$F$5:$F$1071),--(E869=$E$5:$E$1071),--(O869&lt;$O$5:$O$1071))+COUNTIF($O$5:O869,O869))</f>
        <v/>
      </c>
    </row>
    <row r="870" spans="1:21">
      <c r="A870" s="22" t="str">
        <f>IF(AND(H870="",D870="",F870="",G870="",I870="",J870=""),"",SUBTOTAL(3,$B$5:B870))</f>
        <v/>
      </c>
      <c r="B870" s="74" t="str">
        <f>IF('DATA ENTRY'!B871="","",'DATA ENTRY'!B871)</f>
        <v/>
      </c>
      <c r="C870" s="74" t="str">
        <f>IF('DATA ENTRY'!C871="","",'DATA ENTRY'!C871)</f>
        <v/>
      </c>
      <c r="D870" s="74" t="str">
        <f>IF('DATA ENTRY'!E871="","",'DATA ENTRY'!E871)</f>
        <v/>
      </c>
      <c r="E870" s="22" t="str">
        <f>IF('DATA ENTRY'!G871="","",'DATA ENTRY'!G871)</f>
        <v/>
      </c>
      <c r="F870" s="22" t="str">
        <f>IF('DATA ENTRY'!F871="","",'DATA ENTRY'!F871)</f>
        <v/>
      </c>
      <c r="G870" s="148" t="str">
        <f>IF('DATA ENTRY'!H871="","",'DATA ENTRY'!H871)</f>
        <v/>
      </c>
      <c r="H870" s="148" t="str">
        <f>IF('DATA ENTRY'!I871="","",'DATA ENTRY'!I871)</f>
        <v/>
      </c>
      <c r="I870" s="22" t="str">
        <f>IF('DATA ENTRY'!N871="","",'DATA ENTRY'!N871)</f>
        <v/>
      </c>
      <c r="J870" s="147" t="str">
        <f>IF('DATA ENTRY'!O871="","",'DATA ENTRY'!O871)</f>
        <v/>
      </c>
      <c r="K870" s="22" t="str">
        <f>IF('DATA ENTRY'!P871="","",'DATA ENTRY'!P871)</f>
        <v/>
      </c>
      <c r="L870" s="147" t="str">
        <f>IF('DATA ENTRY'!Q871="","",'DATA ENTRY'!Q871)</f>
        <v/>
      </c>
      <c r="M870" s="22" t="str">
        <f>IF('DATA ENTRY'!R871="","",'DATA ENTRY'!R871)</f>
        <v/>
      </c>
      <c r="N870" s="147" t="str">
        <f>IF('DATA ENTRY'!S871="","",'DATA ENTRY'!S871)</f>
        <v/>
      </c>
      <c r="O870" s="147" t="str">
        <f t="shared" si="13"/>
        <v/>
      </c>
      <c r="P870" s="74" t="str">
        <f>IF('DATA ENTRY'!T871="","",'DATA ENTRY'!T871)</f>
        <v/>
      </c>
      <c r="Q870" s="74" t="str">
        <f>IF('DATA ENTRY'!U871="","",'DATA ENTRY'!U871)</f>
        <v/>
      </c>
      <c r="R870" s="22" t="str">
        <f>IF('DATA ENTRY'!W871="","",'DATA ENTRY'!W871)</f>
        <v/>
      </c>
      <c r="S870" s="22" t="str">
        <f>IF('DATA ENTRY'!X871="","",'DATA ENTRY'!X871)</f>
        <v/>
      </c>
      <c r="T870" s="22" t="str">
        <f>IF('DATA ENTRY'!AA871="","",'DATA ENTRY'!AA871)</f>
        <v/>
      </c>
      <c r="U870" s="22" t="str">
        <f>IF(O870="","",SUMPRODUCT(--(D870=$D$5:$D$1071),--(F870=$F$5:$F$1071),--(E870=$E$5:$E$1071),--(O870&lt;$O$5:$O$1071))+COUNTIF($O$5:O870,O870))</f>
        <v/>
      </c>
    </row>
    <row r="871" spans="1:21">
      <c r="A871" s="22" t="str">
        <f>IF(AND(H871="",D871="",F871="",G871="",I871="",J871=""),"",SUBTOTAL(3,$B$5:B871))</f>
        <v/>
      </c>
      <c r="B871" s="74" t="str">
        <f>IF('DATA ENTRY'!B872="","",'DATA ENTRY'!B872)</f>
        <v/>
      </c>
      <c r="C871" s="74" t="str">
        <f>IF('DATA ENTRY'!C872="","",'DATA ENTRY'!C872)</f>
        <v/>
      </c>
      <c r="D871" s="74" t="str">
        <f>IF('DATA ENTRY'!E872="","",'DATA ENTRY'!E872)</f>
        <v/>
      </c>
      <c r="E871" s="22" t="str">
        <f>IF('DATA ENTRY'!G872="","",'DATA ENTRY'!G872)</f>
        <v/>
      </c>
      <c r="F871" s="22" t="str">
        <f>IF('DATA ENTRY'!F872="","",'DATA ENTRY'!F872)</f>
        <v/>
      </c>
      <c r="G871" s="148" t="str">
        <f>IF('DATA ENTRY'!H872="","",'DATA ENTRY'!H872)</f>
        <v/>
      </c>
      <c r="H871" s="148" t="str">
        <f>IF('DATA ENTRY'!I872="","",'DATA ENTRY'!I872)</f>
        <v/>
      </c>
      <c r="I871" s="22" t="str">
        <f>IF('DATA ENTRY'!N872="","",'DATA ENTRY'!N872)</f>
        <v/>
      </c>
      <c r="J871" s="147" t="str">
        <f>IF('DATA ENTRY'!O872="","",'DATA ENTRY'!O872)</f>
        <v/>
      </c>
      <c r="K871" s="22" t="str">
        <f>IF('DATA ENTRY'!P872="","",'DATA ENTRY'!P872)</f>
        <v/>
      </c>
      <c r="L871" s="147" t="str">
        <f>IF('DATA ENTRY'!Q872="","",'DATA ENTRY'!Q872)</f>
        <v/>
      </c>
      <c r="M871" s="22" t="str">
        <f>IF('DATA ENTRY'!R872="","",'DATA ENTRY'!R872)</f>
        <v/>
      </c>
      <c r="N871" s="147" t="str">
        <f>IF('DATA ENTRY'!S872="","",'DATA ENTRY'!S872)</f>
        <v/>
      </c>
      <c r="O871" s="147" t="str">
        <f t="shared" si="13"/>
        <v/>
      </c>
      <c r="P871" s="74" t="str">
        <f>IF('DATA ENTRY'!T872="","",'DATA ENTRY'!T872)</f>
        <v/>
      </c>
      <c r="Q871" s="74" t="str">
        <f>IF('DATA ENTRY'!U872="","",'DATA ENTRY'!U872)</f>
        <v/>
      </c>
      <c r="R871" s="22" t="str">
        <f>IF('DATA ENTRY'!W872="","",'DATA ENTRY'!W872)</f>
        <v/>
      </c>
      <c r="S871" s="22" t="str">
        <f>IF('DATA ENTRY'!X872="","",'DATA ENTRY'!X872)</f>
        <v/>
      </c>
      <c r="T871" s="22" t="str">
        <f>IF('DATA ENTRY'!AA872="","",'DATA ENTRY'!AA872)</f>
        <v/>
      </c>
      <c r="U871" s="22" t="str">
        <f>IF(O871="","",SUMPRODUCT(--(D871=$D$5:$D$1071),--(F871=$F$5:$F$1071),--(E871=$E$5:$E$1071),--(O871&lt;$O$5:$O$1071))+COUNTIF($O$5:O871,O871))</f>
        <v/>
      </c>
    </row>
    <row r="872" spans="1:21">
      <c r="A872" s="22" t="str">
        <f>IF(AND(H872="",D872="",F872="",G872="",I872="",J872=""),"",SUBTOTAL(3,$B$5:B872))</f>
        <v/>
      </c>
      <c r="B872" s="74" t="str">
        <f>IF('DATA ENTRY'!B873="","",'DATA ENTRY'!B873)</f>
        <v/>
      </c>
      <c r="C872" s="74" t="str">
        <f>IF('DATA ENTRY'!C873="","",'DATA ENTRY'!C873)</f>
        <v/>
      </c>
      <c r="D872" s="74" t="str">
        <f>IF('DATA ENTRY'!E873="","",'DATA ENTRY'!E873)</f>
        <v/>
      </c>
      <c r="E872" s="22" t="str">
        <f>IF('DATA ENTRY'!G873="","",'DATA ENTRY'!G873)</f>
        <v/>
      </c>
      <c r="F872" s="22" t="str">
        <f>IF('DATA ENTRY'!F873="","",'DATA ENTRY'!F873)</f>
        <v/>
      </c>
      <c r="G872" s="148" t="str">
        <f>IF('DATA ENTRY'!H873="","",'DATA ENTRY'!H873)</f>
        <v/>
      </c>
      <c r="H872" s="148" t="str">
        <f>IF('DATA ENTRY'!I873="","",'DATA ENTRY'!I873)</f>
        <v/>
      </c>
      <c r="I872" s="22" t="str">
        <f>IF('DATA ENTRY'!N873="","",'DATA ENTRY'!N873)</f>
        <v/>
      </c>
      <c r="J872" s="147" t="str">
        <f>IF('DATA ENTRY'!O873="","",'DATA ENTRY'!O873)</f>
        <v/>
      </c>
      <c r="K872" s="22" t="str">
        <f>IF('DATA ENTRY'!P873="","",'DATA ENTRY'!P873)</f>
        <v/>
      </c>
      <c r="L872" s="147" t="str">
        <f>IF('DATA ENTRY'!Q873="","",'DATA ENTRY'!Q873)</f>
        <v/>
      </c>
      <c r="M872" s="22" t="str">
        <f>IF('DATA ENTRY'!R873="","",'DATA ENTRY'!R873)</f>
        <v/>
      </c>
      <c r="N872" s="147" t="str">
        <f>IF('DATA ENTRY'!S873="","",'DATA ENTRY'!S873)</f>
        <v/>
      </c>
      <c r="O872" s="147" t="str">
        <f t="shared" si="13"/>
        <v/>
      </c>
      <c r="P872" s="74" t="str">
        <f>IF('DATA ENTRY'!T873="","",'DATA ENTRY'!T873)</f>
        <v/>
      </c>
      <c r="Q872" s="74" t="str">
        <f>IF('DATA ENTRY'!U873="","",'DATA ENTRY'!U873)</f>
        <v/>
      </c>
      <c r="R872" s="22" t="str">
        <f>IF('DATA ENTRY'!W873="","",'DATA ENTRY'!W873)</f>
        <v/>
      </c>
      <c r="S872" s="22" t="str">
        <f>IF('DATA ENTRY'!X873="","",'DATA ENTRY'!X873)</f>
        <v/>
      </c>
      <c r="T872" s="22" t="str">
        <f>IF('DATA ENTRY'!AA873="","",'DATA ENTRY'!AA873)</f>
        <v/>
      </c>
      <c r="U872" s="22" t="str">
        <f>IF(O872="","",SUMPRODUCT(--(D872=$D$5:$D$1071),--(F872=$F$5:$F$1071),--(E872=$E$5:$E$1071),--(O872&lt;$O$5:$O$1071))+COUNTIF($O$5:O872,O872))</f>
        <v/>
      </c>
    </row>
    <row r="873" spans="1:21">
      <c r="A873" s="22" t="str">
        <f>IF(AND(H873="",D873="",F873="",G873="",I873="",J873=""),"",SUBTOTAL(3,$B$5:B873))</f>
        <v/>
      </c>
      <c r="B873" s="74" t="str">
        <f>IF('DATA ENTRY'!B874="","",'DATA ENTRY'!B874)</f>
        <v/>
      </c>
      <c r="C873" s="74" t="str">
        <f>IF('DATA ENTRY'!C874="","",'DATA ENTRY'!C874)</f>
        <v/>
      </c>
      <c r="D873" s="74" t="str">
        <f>IF('DATA ENTRY'!E874="","",'DATA ENTRY'!E874)</f>
        <v/>
      </c>
      <c r="E873" s="22" t="str">
        <f>IF('DATA ENTRY'!G874="","",'DATA ENTRY'!G874)</f>
        <v/>
      </c>
      <c r="F873" s="22" t="str">
        <f>IF('DATA ENTRY'!F874="","",'DATA ENTRY'!F874)</f>
        <v/>
      </c>
      <c r="G873" s="148" t="str">
        <f>IF('DATA ENTRY'!H874="","",'DATA ENTRY'!H874)</f>
        <v/>
      </c>
      <c r="H873" s="148" t="str">
        <f>IF('DATA ENTRY'!I874="","",'DATA ENTRY'!I874)</f>
        <v/>
      </c>
      <c r="I873" s="22" t="str">
        <f>IF('DATA ENTRY'!N874="","",'DATA ENTRY'!N874)</f>
        <v/>
      </c>
      <c r="J873" s="147" t="str">
        <f>IF('DATA ENTRY'!O874="","",'DATA ENTRY'!O874)</f>
        <v/>
      </c>
      <c r="K873" s="22" t="str">
        <f>IF('DATA ENTRY'!P874="","",'DATA ENTRY'!P874)</f>
        <v/>
      </c>
      <c r="L873" s="147" t="str">
        <f>IF('DATA ENTRY'!Q874="","",'DATA ENTRY'!Q874)</f>
        <v/>
      </c>
      <c r="M873" s="22" t="str">
        <f>IF('DATA ENTRY'!R874="","",'DATA ENTRY'!R874)</f>
        <v/>
      </c>
      <c r="N873" s="147" t="str">
        <f>IF('DATA ENTRY'!S874="","",'DATA ENTRY'!S874)</f>
        <v/>
      </c>
      <c r="O873" s="147" t="str">
        <f t="shared" si="13"/>
        <v/>
      </c>
      <c r="P873" s="74" t="str">
        <f>IF('DATA ENTRY'!T874="","",'DATA ENTRY'!T874)</f>
        <v/>
      </c>
      <c r="Q873" s="74" t="str">
        <f>IF('DATA ENTRY'!U874="","",'DATA ENTRY'!U874)</f>
        <v/>
      </c>
      <c r="R873" s="22" t="str">
        <f>IF('DATA ENTRY'!W874="","",'DATA ENTRY'!W874)</f>
        <v/>
      </c>
      <c r="S873" s="22" t="str">
        <f>IF('DATA ENTRY'!X874="","",'DATA ENTRY'!X874)</f>
        <v/>
      </c>
      <c r="T873" s="22" t="str">
        <f>IF('DATA ENTRY'!AA874="","",'DATA ENTRY'!AA874)</f>
        <v/>
      </c>
      <c r="U873" s="22" t="str">
        <f>IF(O873="","",SUMPRODUCT(--(D873=$D$5:$D$1071),--(F873=$F$5:$F$1071),--(E873=$E$5:$E$1071),--(O873&lt;$O$5:$O$1071))+COUNTIF($O$5:O873,O873))</f>
        <v/>
      </c>
    </row>
    <row r="874" spans="1:21">
      <c r="A874" s="22" t="str">
        <f>IF(AND(H874="",D874="",F874="",G874="",I874="",J874=""),"",SUBTOTAL(3,$B$5:B874))</f>
        <v/>
      </c>
      <c r="B874" s="74" t="str">
        <f>IF('DATA ENTRY'!B875="","",'DATA ENTRY'!B875)</f>
        <v/>
      </c>
      <c r="C874" s="74" t="str">
        <f>IF('DATA ENTRY'!C875="","",'DATA ENTRY'!C875)</f>
        <v/>
      </c>
      <c r="D874" s="74" t="str">
        <f>IF('DATA ENTRY'!E875="","",'DATA ENTRY'!E875)</f>
        <v/>
      </c>
      <c r="E874" s="22" t="str">
        <f>IF('DATA ENTRY'!G875="","",'DATA ENTRY'!G875)</f>
        <v/>
      </c>
      <c r="F874" s="22" t="str">
        <f>IF('DATA ENTRY'!F875="","",'DATA ENTRY'!F875)</f>
        <v/>
      </c>
      <c r="G874" s="148" t="str">
        <f>IF('DATA ENTRY'!H875="","",'DATA ENTRY'!H875)</f>
        <v/>
      </c>
      <c r="H874" s="148" t="str">
        <f>IF('DATA ENTRY'!I875="","",'DATA ENTRY'!I875)</f>
        <v/>
      </c>
      <c r="I874" s="22" t="str">
        <f>IF('DATA ENTRY'!N875="","",'DATA ENTRY'!N875)</f>
        <v/>
      </c>
      <c r="J874" s="147" t="str">
        <f>IF('DATA ENTRY'!O875="","",'DATA ENTRY'!O875)</f>
        <v/>
      </c>
      <c r="K874" s="22" t="str">
        <f>IF('DATA ENTRY'!P875="","",'DATA ENTRY'!P875)</f>
        <v/>
      </c>
      <c r="L874" s="147" t="str">
        <f>IF('DATA ENTRY'!Q875="","",'DATA ENTRY'!Q875)</f>
        <v/>
      </c>
      <c r="M874" s="22" t="str">
        <f>IF('DATA ENTRY'!R875="","",'DATA ENTRY'!R875)</f>
        <v/>
      </c>
      <c r="N874" s="147" t="str">
        <f>IF('DATA ENTRY'!S875="","",'DATA ENTRY'!S875)</f>
        <v/>
      </c>
      <c r="O874" s="147" t="str">
        <f t="shared" si="13"/>
        <v/>
      </c>
      <c r="P874" s="74" t="str">
        <f>IF('DATA ENTRY'!T875="","",'DATA ENTRY'!T875)</f>
        <v/>
      </c>
      <c r="Q874" s="74" t="str">
        <f>IF('DATA ENTRY'!U875="","",'DATA ENTRY'!U875)</f>
        <v/>
      </c>
      <c r="R874" s="22" t="str">
        <f>IF('DATA ENTRY'!W875="","",'DATA ENTRY'!W875)</f>
        <v/>
      </c>
      <c r="S874" s="22" t="str">
        <f>IF('DATA ENTRY'!X875="","",'DATA ENTRY'!X875)</f>
        <v/>
      </c>
      <c r="T874" s="22" t="str">
        <f>IF('DATA ENTRY'!AA875="","",'DATA ENTRY'!AA875)</f>
        <v/>
      </c>
      <c r="U874" s="22" t="str">
        <f>IF(O874="","",SUMPRODUCT(--(D874=$D$5:$D$1071),--(F874=$F$5:$F$1071),--(E874=$E$5:$E$1071),--(O874&lt;$O$5:$O$1071))+COUNTIF($O$5:O874,O874))</f>
        <v/>
      </c>
    </row>
    <row r="875" spans="1:21">
      <c r="A875" s="22" t="str">
        <f>IF(AND(H875="",D875="",F875="",G875="",I875="",J875=""),"",SUBTOTAL(3,$B$5:B875))</f>
        <v/>
      </c>
      <c r="B875" s="74" t="str">
        <f>IF('DATA ENTRY'!B876="","",'DATA ENTRY'!B876)</f>
        <v/>
      </c>
      <c r="C875" s="74" t="str">
        <f>IF('DATA ENTRY'!C876="","",'DATA ENTRY'!C876)</f>
        <v/>
      </c>
      <c r="D875" s="74" t="str">
        <f>IF('DATA ENTRY'!E876="","",'DATA ENTRY'!E876)</f>
        <v/>
      </c>
      <c r="E875" s="22" t="str">
        <f>IF('DATA ENTRY'!G876="","",'DATA ENTRY'!G876)</f>
        <v/>
      </c>
      <c r="F875" s="22" t="str">
        <f>IF('DATA ENTRY'!F876="","",'DATA ENTRY'!F876)</f>
        <v/>
      </c>
      <c r="G875" s="148" t="str">
        <f>IF('DATA ENTRY'!H876="","",'DATA ENTRY'!H876)</f>
        <v/>
      </c>
      <c r="H875" s="148" t="str">
        <f>IF('DATA ENTRY'!I876="","",'DATA ENTRY'!I876)</f>
        <v/>
      </c>
      <c r="I875" s="22" t="str">
        <f>IF('DATA ENTRY'!N876="","",'DATA ENTRY'!N876)</f>
        <v/>
      </c>
      <c r="J875" s="147" t="str">
        <f>IF('DATA ENTRY'!O876="","",'DATA ENTRY'!O876)</f>
        <v/>
      </c>
      <c r="K875" s="22" t="str">
        <f>IF('DATA ENTRY'!P876="","",'DATA ENTRY'!P876)</f>
        <v/>
      </c>
      <c r="L875" s="147" t="str">
        <f>IF('DATA ENTRY'!Q876="","",'DATA ENTRY'!Q876)</f>
        <v/>
      </c>
      <c r="M875" s="22" t="str">
        <f>IF('DATA ENTRY'!R876="","",'DATA ENTRY'!R876)</f>
        <v/>
      </c>
      <c r="N875" s="147" t="str">
        <f>IF('DATA ENTRY'!S876="","",'DATA ENTRY'!S876)</f>
        <v/>
      </c>
      <c r="O875" s="147" t="str">
        <f t="shared" si="13"/>
        <v/>
      </c>
      <c r="P875" s="74" t="str">
        <f>IF('DATA ENTRY'!T876="","",'DATA ENTRY'!T876)</f>
        <v/>
      </c>
      <c r="Q875" s="74" t="str">
        <f>IF('DATA ENTRY'!U876="","",'DATA ENTRY'!U876)</f>
        <v/>
      </c>
      <c r="R875" s="22" t="str">
        <f>IF('DATA ENTRY'!W876="","",'DATA ENTRY'!W876)</f>
        <v/>
      </c>
      <c r="S875" s="22" t="str">
        <f>IF('DATA ENTRY'!X876="","",'DATA ENTRY'!X876)</f>
        <v/>
      </c>
      <c r="T875" s="22" t="str">
        <f>IF('DATA ENTRY'!AA876="","",'DATA ENTRY'!AA876)</f>
        <v/>
      </c>
      <c r="U875" s="22" t="str">
        <f>IF(O875="","",SUMPRODUCT(--(D875=$D$5:$D$1071),--(F875=$F$5:$F$1071),--(E875=$E$5:$E$1071),--(O875&lt;$O$5:$O$1071))+COUNTIF($O$5:O875,O875))</f>
        <v/>
      </c>
    </row>
    <row r="876" spans="1:21">
      <c r="A876" s="22" t="str">
        <f>IF(AND(H876="",D876="",F876="",G876="",I876="",J876=""),"",SUBTOTAL(3,$B$5:B876))</f>
        <v/>
      </c>
      <c r="B876" s="74" t="str">
        <f>IF('DATA ENTRY'!B877="","",'DATA ENTRY'!B877)</f>
        <v/>
      </c>
      <c r="C876" s="74" t="str">
        <f>IF('DATA ENTRY'!C877="","",'DATA ENTRY'!C877)</f>
        <v/>
      </c>
      <c r="D876" s="74" t="str">
        <f>IF('DATA ENTRY'!E877="","",'DATA ENTRY'!E877)</f>
        <v/>
      </c>
      <c r="E876" s="22" t="str">
        <f>IF('DATA ENTRY'!G877="","",'DATA ENTRY'!G877)</f>
        <v/>
      </c>
      <c r="F876" s="22" t="str">
        <f>IF('DATA ENTRY'!F877="","",'DATA ENTRY'!F877)</f>
        <v/>
      </c>
      <c r="G876" s="148" t="str">
        <f>IF('DATA ENTRY'!H877="","",'DATA ENTRY'!H877)</f>
        <v/>
      </c>
      <c r="H876" s="148" t="str">
        <f>IF('DATA ENTRY'!I877="","",'DATA ENTRY'!I877)</f>
        <v/>
      </c>
      <c r="I876" s="22" t="str">
        <f>IF('DATA ENTRY'!N877="","",'DATA ENTRY'!N877)</f>
        <v/>
      </c>
      <c r="J876" s="147" t="str">
        <f>IF('DATA ENTRY'!O877="","",'DATA ENTRY'!O877)</f>
        <v/>
      </c>
      <c r="K876" s="22" t="str">
        <f>IF('DATA ENTRY'!P877="","",'DATA ENTRY'!P877)</f>
        <v/>
      </c>
      <c r="L876" s="147" t="str">
        <f>IF('DATA ENTRY'!Q877="","",'DATA ENTRY'!Q877)</f>
        <v/>
      </c>
      <c r="M876" s="22" t="str">
        <f>IF('DATA ENTRY'!R877="","",'DATA ENTRY'!R877)</f>
        <v/>
      </c>
      <c r="N876" s="147" t="str">
        <f>IF('DATA ENTRY'!S877="","",'DATA ENTRY'!S877)</f>
        <v/>
      </c>
      <c r="O876" s="147" t="str">
        <f t="shared" si="13"/>
        <v/>
      </c>
      <c r="P876" s="74" t="str">
        <f>IF('DATA ENTRY'!T877="","",'DATA ENTRY'!T877)</f>
        <v/>
      </c>
      <c r="Q876" s="74" t="str">
        <f>IF('DATA ENTRY'!U877="","",'DATA ENTRY'!U877)</f>
        <v/>
      </c>
      <c r="R876" s="22" t="str">
        <f>IF('DATA ENTRY'!W877="","",'DATA ENTRY'!W877)</f>
        <v/>
      </c>
      <c r="S876" s="22" t="str">
        <f>IF('DATA ENTRY'!X877="","",'DATA ENTRY'!X877)</f>
        <v/>
      </c>
      <c r="T876" s="22" t="str">
        <f>IF('DATA ENTRY'!AA877="","",'DATA ENTRY'!AA877)</f>
        <v/>
      </c>
      <c r="U876" s="22" t="str">
        <f>IF(O876="","",SUMPRODUCT(--(D876=$D$5:$D$1071),--(F876=$F$5:$F$1071),--(E876=$E$5:$E$1071),--(O876&lt;$O$5:$O$1071))+COUNTIF($O$5:O876,O876))</f>
        <v/>
      </c>
    </row>
    <row r="877" spans="1:21">
      <c r="A877" s="22" t="str">
        <f>IF(AND(H877="",D877="",F877="",G877="",I877="",J877=""),"",SUBTOTAL(3,$B$5:B877))</f>
        <v/>
      </c>
      <c r="B877" s="74" t="str">
        <f>IF('DATA ENTRY'!B878="","",'DATA ENTRY'!B878)</f>
        <v/>
      </c>
      <c r="C877" s="74" t="str">
        <f>IF('DATA ENTRY'!C878="","",'DATA ENTRY'!C878)</f>
        <v/>
      </c>
      <c r="D877" s="74" t="str">
        <f>IF('DATA ENTRY'!E878="","",'DATA ENTRY'!E878)</f>
        <v/>
      </c>
      <c r="E877" s="22" t="str">
        <f>IF('DATA ENTRY'!G878="","",'DATA ENTRY'!G878)</f>
        <v/>
      </c>
      <c r="F877" s="22" t="str">
        <f>IF('DATA ENTRY'!F878="","",'DATA ENTRY'!F878)</f>
        <v/>
      </c>
      <c r="G877" s="148" t="str">
        <f>IF('DATA ENTRY'!H878="","",'DATA ENTRY'!H878)</f>
        <v/>
      </c>
      <c r="H877" s="148" t="str">
        <f>IF('DATA ENTRY'!I878="","",'DATA ENTRY'!I878)</f>
        <v/>
      </c>
      <c r="I877" s="22" t="str">
        <f>IF('DATA ENTRY'!N878="","",'DATA ENTRY'!N878)</f>
        <v/>
      </c>
      <c r="J877" s="147" t="str">
        <f>IF('DATA ENTRY'!O878="","",'DATA ENTRY'!O878)</f>
        <v/>
      </c>
      <c r="K877" s="22" t="str">
        <f>IF('DATA ENTRY'!P878="","",'DATA ENTRY'!P878)</f>
        <v/>
      </c>
      <c r="L877" s="147" t="str">
        <f>IF('DATA ENTRY'!Q878="","",'DATA ENTRY'!Q878)</f>
        <v/>
      </c>
      <c r="M877" s="22" t="str">
        <f>IF('DATA ENTRY'!R878="","",'DATA ENTRY'!R878)</f>
        <v/>
      </c>
      <c r="N877" s="147" t="str">
        <f>IF('DATA ENTRY'!S878="","",'DATA ENTRY'!S878)</f>
        <v/>
      </c>
      <c r="O877" s="147" t="str">
        <f t="shared" si="13"/>
        <v/>
      </c>
      <c r="P877" s="74" t="str">
        <f>IF('DATA ENTRY'!T878="","",'DATA ENTRY'!T878)</f>
        <v/>
      </c>
      <c r="Q877" s="74" t="str">
        <f>IF('DATA ENTRY'!U878="","",'DATA ENTRY'!U878)</f>
        <v/>
      </c>
      <c r="R877" s="22" t="str">
        <f>IF('DATA ENTRY'!W878="","",'DATA ENTRY'!W878)</f>
        <v/>
      </c>
      <c r="S877" s="22" t="str">
        <f>IF('DATA ENTRY'!X878="","",'DATA ENTRY'!X878)</f>
        <v/>
      </c>
      <c r="T877" s="22" t="str">
        <f>IF('DATA ENTRY'!AA878="","",'DATA ENTRY'!AA878)</f>
        <v/>
      </c>
      <c r="U877" s="22" t="str">
        <f>IF(O877="","",SUMPRODUCT(--(D877=$D$5:$D$1071),--(F877=$F$5:$F$1071),--(E877=$E$5:$E$1071),--(O877&lt;$O$5:$O$1071))+COUNTIF($O$5:O877,O877))</f>
        <v/>
      </c>
    </row>
    <row r="878" spans="1:21">
      <c r="A878" s="22" t="str">
        <f>IF(AND(H878="",D878="",F878="",G878="",I878="",J878=""),"",SUBTOTAL(3,$B$5:B878))</f>
        <v/>
      </c>
      <c r="B878" s="74" t="str">
        <f>IF('DATA ENTRY'!B879="","",'DATA ENTRY'!B879)</f>
        <v/>
      </c>
      <c r="C878" s="74" t="str">
        <f>IF('DATA ENTRY'!C879="","",'DATA ENTRY'!C879)</f>
        <v/>
      </c>
      <c r="D878" s="74" t="str">
        <f>IF('DATA ENTRY'!E879="","",'DATA ENTRY'!E879)</f>
        <v/>
      </c>
      <c r="E878" s="22" t="str">
        <f>IF('DATA ENTRY'!G879="","",'DATA ENTRY'!G879)</f>
        <v/>
      </c>
      <c r="F878" s="22" t="str">
        <f>IF('DATA ENTRY'!F879="","",'DATA ENTRY'!F879)</f>
        <v/>
      </c>
      <c r="G878" s="148" t="str">
        <f>IF('DATA ENTRY'!H879="","",'DATA ENTRY'!H879)</f>
        <v/>
      </c>
      <c r="H878" s="148" t="str">
        <f>IF('DATA ENTRY'!I879="","",'DATA ENTRY'!I879)</f>
        <v/>
      </c>
      <c r="I878" s="22" t="str">
        <f>IF('DATA ENTRY'!N879="","",'DATA ENTRY'!N879)</f>
        <v/>
      </c>
      <c r="J878" s="147" t="str">
        <f>IF('DATA ENTRY'!O879="","",'DATA ENTRY'!O879)</f>
        <v/>
      </c>
      <c r="K878" s="22" t="str">
        <f>IF('DATA ENTRY'!P879="","",'DATA ENTRY'!P879)</f>
        <v/>
      </c>
      <c r="L878" s="147" t="str">
        <f>IF('DATA ENTRY'!Q879="","",'DATA ENTRY'!Q879)</f>
        <v/>
      </c>
      <c r="M878" s="22" t="str">
        <f>IF('DATA ENTRY'!R879="","",'DATA ENTRY'!R879)</f>
        <v/>
      </c>
      <c r="N878" s="147" t="str">
        <f>IF('DATA ENTRY'!S879="","",'DATA ENTRY'!S879)</f>
        <v/>
      </c>
      <c r="O878" s="147" t="str">
        <f t="shared" si="13"/>
        <v/>
      </c>
      <c r="P878" s="74" t="str">
        <f>IF('DATA ENTRY'!T879="","",'DATA ENTRY'!T879)</f>
        <v/>
      </c>
      <c r="Q878" s="74" t="str">
        <f>IF('DATA ENTRY'!U879="","",'DATA ENTRY'!U879)</f>
        <v/>
      </c>
      <c r="R878" s="22" t="str">
        <f>IF('DATA ENTRY'!W879="","",'DATA ENTRY'!W879)</f>
        <v/>
      </c>
      <c r="S878" s="22" t="str">
        <f>IF('DATA ENTRY'!X879="","",'DATA ENTRY'!X879)</f>
        <v/>
      </c>
      <c r="T878" s="22" t="str">
        <f>IF('DATA ENTRY'!AA879="","",'DATA ENTRY'!AA879)</f>
        <v/>
      </c>
      <c r="U878" s="22" t="str">
        <f>IF(O878="","",SUMPRODUCT(--(D878=$D$5:$D$1071),--(F878=$F$5:$F$1071),--(E878=$E$5:$E$1071),--(O878&lt;$O$5:$O$1071))+COUNTIF($O$5:O878,O878))</f>
        <v/>
      </c>
    </row>
    <row r="879" spans="1:21">
      <c r="A879" s="22" t="str">
        <f>IF(AND(H879="",D879="",F879="",G879="",I879="",J879=""),"",SUBTOTAL(3,$B$5:B879))</f>
        <v/>
      </c>
      <c r="B879" s="74" t="str">
        <f>IF('DATA ENTRY'!B880="","",'DATA ENTRY'!B880)</f>
        <v/>
      </c>
      <c r="C879" s="74" t="str">
        <f>IF('DATA ENTRY'!C880="","",'DATA ENTRY'!C880)</f>
        <v/>
      </c>
      <c r="D879" s="74" t="str">
        <f>IF('DATA ENTRY'!E880="","",'DATA ENTRY'!E880)</f>
        <v/>
      </c>
      <c r="E879" s="22" t="str">
        <f>IF('DATA ENTRY'!G880="","",'DATA ENTRY'!G880)</f>
        <v/>
      </c>
      <c r="F879" s="22" t="str">
        <f>IF('DATA ENTRY'!F880="","",'DATA ENTRY'!F880)</f>
        <v/>
      </c>
      <c r="G879" s="148" t="str">
        <f>IF('DATA ENTRY'!H880="","",'DATA ENTRY'!H880)</f>
        <v/>
      </c>
      <c r="H879" s="148" t="str">
        <f>IF('DATA ENTRY'!I880="","",'DATA ENTRY'!I880)</f>
        <v/>
      </c>
      <c r="I879" s="22" t="str">
        <f>IF('DATA ENTRY'!N880="","",'DATA ENTRY'!N880)</f>
        <v/>
      </c>
      <c r="J879" s="147" t="str">
        <f>IF('DATA ENTRY'!O880="","",'DATA ENTRY'!O880)</f>
        <v/>
      </c>
      <c r="K879" s="22" t="str">
        <f>IF('DATA ENTRY'!P880="","",'DATA ENTRY'!P880)</f>
        <v/>
      </c>
      <c r="L879" s="147" t="str">
        <f>IF('DATA ENTRY'!Q880="","",'DATA ENTRY'!Q880)</f>
        <v/>
      </c>
      <c r="M879" s="22" t="str">
        <f>IF('DATA ENTRY'!R880="","",'DATA ENTRY'!R880)</f>
        <v/>
      </c>
      <c r="N879" s="147" t="str">
        <f>IF('DATA ENTRY'!S880="","",'DATA ENTRY'!S880)</f>
        <v/>
      </c>
      <c r="O879" s="147" t="str">
        <f t="shared" si="13"/>
        <v/>
      </c>
      <c r="P879" s="74" t="str">
        <f>IF('DATA ENTRY'!T880="","",'DATA ENTRY'!T880)</f>
        <v/>
      </c>
      <c r="Q879" s="74" t="str">
        <f>IF('DATA ENTRY'!U880="","",'DATA ENTRY'!U880)</f>
        <v/>
      </c>
      <c r="R879" s="22" t="str">
        <f>IF('DATA ENTRY'!W880="","",'DATA ENTRY'!W880)</f>
        <v/>
      </c>
      <c r="S879" s="22" t="str">
        <f>IF('DATA ENTRY'!X880="","",'DATA ENTRY'!X880)</f>
        <v/>
      </c>
      <c r="T879" s="22" t="str">
        <f>IF('DATA ENTRY'!AA880="","",'DATA ENTRY'!AA880)</f>
        <v/>
      </c>
      <c r="U879" s="22" t="str">
        <f>IF(O879="","",SUMPRODUCT(--(D879=$D$5:$D$1071),--(F879=$F$5:$F$1071),--(E879=$E$5:$E$1071),--(O879&lt;$O$5:$O$1071))+COUNTIF($O$5:O879,O879))</f>
        <v/>
      </c>
    </row>
    <row r="880" spans="1:21">
      <c r="A880" s="22" t="str">
        <f>IF(AND(H880="",D880="",F880="",G880="",I880="",J880=""),"",SUBTOTAL(3,$B$5:B880))</f>
        <v/>
      </c>
      <c r="B880" s="74" t="str">
        <f>IF('DATA ENTRY'!B881="","",'DATA ENTRY'!B881)</f>
        <v/>
      </c>
      <c r="C880" s="74" t="str">
        <f>IF('DATA ENTRY'!C881="","",'DATA ENTRY'!C881)</f>
        <v/>
      </c>
      <c r="D880" s="74" t="str">
        <f>IF('DATA ENTRY'!E881="","",'DATA ENTRY'!E881)</f>
        <v/>
      </c>
      <c r="E880" s="22" t="str">
        <f>IF('DATA ENTRY'!G881="","",'DATA ENTRY'!G881)</f>
        <v/>
      </c>
      <c r="F880" s="22" t="str">
        <f>IF('DATA ENTRY'!F881="","",'DATA ENTRY'!F881)</f>
        <v/>
      </c>
      <c r="G880" s="148" t="str">
        <f>IF('DATA ENTRY'!H881="","",'DATA ENTRY'!H881)</f>
        <v/>
      </c>
      <c r="H880" s="148" t="str">
        <f>IF('DATA ENTRY'!I881="","",'DATA ENTRY'!I881)</f>
        <v/>
      </c>
      <c r="I880" s="22" t="str">
        <f>IF('DATA ENTRY'!N881="","",'DATA ENTRY'!N881)</f>
        <v/>
      </c>
      <c r="J880" s="147" t="str">
        <f>IF('DATA ENTRY'!O881="","",'DATA ENTRY'!O881)</f>
        <v/>
      </c>
      <c r="K880" s="22" t="str">
        <f>IF('DATA ENTRY'!P881="","",'DATA ENTRY'!P881)</f>
        <v/>
      </c>
      <c r="L880" s="147" t="str">
        <f>IF('DATA ENTRY'!Q881="","",'DATA ENTRY'!Q881)</f>
        <v/>
      </c>
      <c r="M880" s="22" t="str">
        <f>IF('DATA ENTRY'!R881="","",'DATA ENTRY'!R881)</f>
        <v/>
      </c>
      <c r="N880" s="147" t="str">
        <f>IF('DATA ENTRY'!S881="","",'DATA ENTRY'!S881)</f>
        <v/>
      </c>
      <c r="O880" s="147" t="str">
        <f t="shared" si="13"/>
        <v/>
      </c>
      <c r="P880" s="74" t="str">
        <f>IF('DATA ENTRY'!T881="","",'DATA ENTRY'!T881)</f>
        <v/>
      </c>
      <c r="Q880" s="74" t="str">
        <f>IF('DATA ENTRY'!U881="","",'DATA ENTRY'!U881)</f>
        <v/>
      </c>
      <c r="R880" s="22" t="str">
        <f>IF('DATA ENTRY'!W881="","",'DATA ENTRY'!W881)</f>
        <v/>
      </c>
      <c r="S880" s="22" t="str">
        <f>IF('DATA ENTRY'!X881="","",'DATA ENTRY'!X881)</f>
        <v/>
      </c>
      <c r="T880" s="22" t="str">
        <f>IF('DATA ENTRY'!AA881="","",'DATA ENTRY'!AA881)</f>
        <v/>
      </c>
      <c r="U880" s="22" t="str">
        <f>IF(O880="","",SUMPRODUCT(--(D880=$D$5:$D$1071),--(F880=$F$5:$F$1071),--(E880=$E$5:$E$1071),--(O880&lt;$O$5:$O$1071))+COUNTIF($O$5:O880,O880))</f>
        <v/>
      </c>
    </row>
    <row r="881" spans="1:21">
      <c r="A881" s="22" t="str">
        <f>IF(AND(H881="",D881="",F881="",G881="",I881="",J881=""),"",SUBTOTAL(3,$B$5:B881))</f>
        <v/>
      </c>
      <c r="B881" s="74" t="str">
        <f>IF('DATA ENTRY'!B882="","",'DATA ENTRY'!B882)</f>
        <v/>
      </c>
      <c r="C881" s="74" t="str">
        <f>IF('DATA ENTRY'!C882="","",'DATA ENTRY'!C882)</f>
        <v/>
      </c>
      <c r="D881" s="74" t="str">
        <f>IF('DATA ENTRY'!E882="","",'DATA ENTRY'!E882)</f>
        <v/>
      </c>
      <c r="E881" s="22" t="str">
        <f>IF('DATA ENTRY'!G882="","",'DATA ENTRY'!G882)</f>
        <v/>
      </c>
      <c r="F881" s="22" t="str">
        <f>IF('DATA ENTRY'!F882="","",'DATA ENTRY'!F882)</f>
        <v/>
      </c>
      <c r="G881" s="148" t="str">
        <f>IF('DATA ENTRY'!H882="","",'DATA ENTRY'!H882)</f>
        <v/>
      </c>
      <c r="H881" s="148" t="str">
        <f>IF('DATA ENTRY'!I882="","",'DATA ENTRY'!I882)</f>
        <v/>
      </c>
      <c r="I881" s="22" t="str">
        <f>IF('DATA ENTRY'!N882="","",'DATA ENTRY'!N882)</f>
        <v/>
      </c>
      <c r="J881" s="147" t="str">
        <f>IF('DATA ENTRY'!O882="","",'DATA ENTRY'!O882)</f>
        <v/>
      </c>
      <c r="K881" s="22" t="str">
        <f>IF('DATA ENTRY'!P882="","",'DATA ENTRY'!P882)</f>
        <v/>
      </c>
      <c r="L881" s="147" t="str">
        <f>IF('DATA ENTRY'!Q882="","",'DATA ENTRY'!Q882)</f>
        <v/>
      </c>
      <c r="M881" s="22" t="str">
        <f>IF('DATA ENTRY'!R882="","",'DATA ENTRY'!R882)</f>
        <v/>
      </c>
      <c r="N881" s="147" t="str">
        <f>IF('DATA ENTRY'!S882="","",'DATA ENTRY'!S882)</f>
        <v/>
      </c>
      <c r="O881" s="147" t="str">
        <f t="shared" si="13"/>
        <v/>
      </c>
      <c r="P881" s="74" t="str">
        <f>IF('DATA ENTRY'!T882="","",'DATA ENTRY'!T882)</f>
        <v/>
      </c>
      <c r="Q881" s="74" t="str">
        <f>IF('DATA ENTRY'!U882="","",'DATA ENTRY'!U882)</f>
        <v/>
      </c>
      <c r="R881" s="22" t="str">
        <f>IF('DATA ENTRY'!W882="","",'DATA ENTRY'!W882)</f>
        <v/>
      </c>
      <c r="S881" s="22" t="str">
        <f>IF('DATA ENTRY'!X882="","",'DATA ENTRY'!X882)</f>
        <v/>
      </c>
      <c r="T881" s="22" t="str">
        <f>IF('DATA ENTRY'!AA882="","",'DATA ENTRY'!AA882)</f>
        <v/>
      </c>
      <c r="U881" s="22" t="str">
        <f>IF(O881="","",SUMPRODUCT(--(D881=$D$5:$D$1071),--(F881=$F$5:$F$1071),--(E881=$E$5:$E$1071),--(O881&lt;$O$5:$O$1071))+COUNTIF($O$5:O881,O881))</f>
        <v/>
      </c>
    </row>
    <row r="882" spans="1:21">
      <c r="A882" s="22" t="str">
        <f>IF(AND(H882="",D882="",F882="",G882="",I882="",J882=""),"",SUBTOTAL(3,$B$5:B882))</f>
        <v/>
      </c>
      <c r="B882" s="74" t="str">
        <f>IF('DATA ENTRY'!B883="","",'DATA ENTRY'!B883)</f>
        <v/>
      </c>
      <c r="C882" s="74" t="str">
        <f>IF('DATA ENTRY'!C883="","",'DATA ENTRY'!C883)</f>
        <v/>
      </c>
      <c r="D882" s="74" t="str">
        <f>IF('DATA ENTRY'!E883="","",'DATA ENTRY'!E883)</f>
        <v/>
      </c>
      <c r="E882" s="22" t="str">
        <f>IF('DATA ENTRY'!G883="","",'DATA ENTRY'!G883)</f>
        <v/>
      </c>
      <c r="F882" s="22" t="str">
        <f>IF('DATA ENTRY'!F883="","",'DATA ENTRY'!F883)</f>
        <v/>
      </c>
      <c r="G882" s="148" t="str">
        <f>IF('DATA ENTRY'!H883="","",'DATA ENTRY'!H883)</f>
        <v/>
      </c>
      <c r="H882" s="148" t="str">
        <f>IF('DATA ENTRY'!I883="","",'DATA ENTRY'!I883)</f>
        <v/>
      </c>
      <c r="I882" s="22" t="str">
        <f>IF('DATA ENTRY'!N883="","",'DATA ENTRY'!N883)</f>
        <v/>
      </c>
      <c r="J882" s="147" t="str">
        <f>IF('DATA ENTRY'!O883="","",'DATA ENTRY'!O883)</f>
        <v/>
      </c>
      <c r="K882" s="22" t="str">
        <f>IF('DATA ENTRY'!P883="","",'DATA ENTRY'!P883)</f>
        <v/>
      </c>
      <c r="L882" s="147" t="str">
        <f>IF('DATA ENTRY'!Q883="","",'DATA ENTRY'!Q883)</f>
        <v/>
      </c>
      <c r="M882" s="22" t="str">
        <f>IF('DATA ENTRY'!R883="","",'DATA ENTRY'!R883)</f>
        <v/>
      </c>
      <c r="N882" s="147" t="str">
        <f>IF('DATA ENTRY'!S883="","",'DATA ENTRY'!S883)</f>
        <v/>
      </c>
      <c r="O882" s="147" t="str">
        <f t="shared" si="13"/>
        <v/>
      </c>
      <c r="P882" s="74" t="str">
        <f>IF('DATA ENTRY'!T883="","",'DATA ENTRY'!T883)</f>
        <v/>
      </c>
      <c r="Q882" s="74" t="str">
        <f>IF('DATA ENTRY'!U883="","",'DATA ENTRY'!U883)</f>
        <v/>
      </c>
      <c r="R882" s="22" t="str">
        <f>IF('DATA ENTRY'!W883="","",'DATA ENTRY'!W883)</f>
        <v/>
      </c>
      <c r="S882" s="22" t="str">
        <f>IF('DATA ENTRY'!X883="","",'DATA ENTRY'!X883)</f>
        <v/>
      </c>
      <c r="T882" s="22" t="str">
        <f>IF('DATA ENTRY'!AA883="","",'DATA ENTRY'!AA883)</f>
        <v/>
      </c>
      <c r="U882" s="22" t="str">
        <f>IF(O882="","",SUMPRODUCT(--(D882=$D$5:$D$1071),--(F882=$F$5:$F$1071),--(E882=$E$5:$E$1071),--(O882&lt;$O$5:$O$1071))+COUNTIF($O$5:O882,O882))</f>
        <v/>
      </c>
    </row>
    <row r="883" spans="1:21">
      <c r="A883" s="22" t="str">
        <f>IF(AND(H883="",D883="",F883="",G883="",I883="",J883=""),"",SUBTOTAL(3,$B$5:B883))</f>
        <v/>
      </c>
      <c r="B883" s="74" t="str">
        <f>IF('DATA ENTRY'!B884="","",'DATA ENTRY'!B884)</f>
        <v/>
      </c>
      <c r="C883" s="74" t="str">
        <f>IF('DATA ENTRY'!C884="","",'DATA ENTRY'!C884)</f>
        <v/>
      </c>
      <c r="D883" s="74" t="str">
        <f>IF('DATA ENTRY'!E884="","",'DATA ENTRY'!E884)</f>
        <v/>
      </c>
      <c r="E883" s="22" t="str">
        <f>IF('DATA ENTRY'!G884="","",'DATA ENTRY'!G884)</f>
        <v/>
      </c>
      <c r="F883" s="22" t="str">
        <f>IF('DATA ENTRY'!F884="","",'DATA ENTRY'!F884)</f>
        <v/>
      </c>
      <c r="G883" s="148" t="str">
        <f>IF('DATA ENTRY'!H884="","",'DATA ENTRY'!H884)</f>
        <v/>
      </c>
      <c r="H883" s="148" t="str">
        <f>IF('DATA ENTRY'!I884="","",'DATA ENTRY'!I884)</f>
        <v/>
      </c>
      <c r="I883" s="22" t="str">
        <f>IF('DATA ENTRY'!N884="","",'DATA ENTRY'!N884)</f>
        <v/>
      </c>
      <c r="J883" s="147" t="str">
        <f>IF('DATA ENTRY'!O884="","",'DATA ENTRY'!O884)</f>
        <v/>
      </c>
      <c r="K883" s="22" t="str">
        <f>IF('DATA ENTRY'!P884="","",'DATA ENTRY'!P884)</f>
        <v/>
      </c>
      <c r="L883" s="147" t="str">
        <f>IF('DATA ENTRY'!Q884="","",'DATA ENTRY'!Q884)</f>
        <v/>
      </c>
      <c r="M883" s="22" t="str">
        <f>IF('DATA ENTRY'!R884="","",'DATA ENTRY'!R884)</f>
        <v/>
      </c>
      <c r="N883" s="147" t="str">
        <f>IF('DATA ENTRY'!S884="","",'DATA ENTRY'!S884)</f>
        <v/>
      </c>
      <c r="O883" s="147" t="str">
        <f t="shared" si="13"/>
        <v/>
      </c>
      <c r="P883" s="74" t="str">
        <f>IF('DATA ENTRY'!T884="","",'DATA ENTRY'!T884)</f>
        <v/>
      </c>
      <c r="Q883" s="74" t="str">
        <f>IF('DATA ENTRY'!U884="","",'DATA ENTRY'!U884)</f>
        <v/>
      </c>
      <c r="R883" s="22" t="str">
        <f>IF('DATA ENTRY'!W884="","",'DATA ENTRY'!W884)</f>
        <v/>
      </c>
      <c r="S883" s="22" t="str">
        <f>IF('DATA ENTRY'!X884="","",'DATA ENTRY'!X884)</f>
        <v/>
      </c>
      <c r="T883" s="22" t="str">
        <f>IF('DATA ENTRY'!AA884="","",'DATA ENTRY'!AA884)</f>
        <v/>
      </c>
      <c r="U883" s="22" t="str">
        <f>IF(O883="","",SUMPRODUCT(--(D883=$D$5:$D$1071),--(F883=$F$5:$F$1071),--(E883=$E$5:$E$1071),--(O883&lt;$O$5:$O$1071))+COUNTIF($O$5:O883,O883))</f>
        <v/>
      </c>
    </row>
    <row r="884" spans="1:21">
      <c r="A884" s="22" t="str">
        <f>IF(AND(H884="",D884="",F884="",G884="",I884="",J884=""),"",SUBTOTAL(3,$B$5:B884))</f>
        <v/>
      </c>
      <c r="B884" s="74" t="str">
        <f>IF('DATA ENTRY'!B885="","",'DATA ENTRY'!B885)</f>
        <v/>
      </c>
      <c r="C884" s="74" t="str">
        <f>IF('DATA ENTRY'!C885="","",'DATA ENTRY'!C885)</f>
        <v/>
      </c>
      <c r="D884" s="74" t="str">
        <f>IF('DATA ENTRY'!E885="","",'DATA ENTRY'!E885)</f>
        <v/>
      </c>
      <c r="E884" s="22" t="str">
        <f>IF('DATA ENTRY'!G885="","",'DATA ENTRY'!G885)</f>
        <v/>
      </c>
      <c r="F884" s="22" t="str">
        <f>IF('DATA ENTRY'!F885="","",'DATA ENTRY'!F885)</f>
        <v/>
      </c>
      <c r="G884" s="148" t="str">
        <f>IF('DATA ENTRY'!H885="","",'DATA ENTRY'!H885)</f>
        <v/>
      </c>
      <c r="H884" s="148" t="str">
        <f>IF('DATA ENTRY'!I885="","",'DATA ENTRY'!I885)</f>
        <v/>
      </c>
      <c r="I884" s="22" t="str">
        <f>IF('DATA ENTRY'!N885="","",'DATA ENTRY'!N885)</f>
        <v/>
      </c>
      <c r="J884" s="147" t="str">
        <f>IF('DATA ENTRY'!O885="","",'DATA ENTRY'!O885)</f>
        <v/>
      </c>
      <c r="K884" s="22" t="str">
        <f>IF('DATA ENTRY'!P885="","",'DATA ENTRY'!P885)</f>
        <v/>
      </c>
      <c r="L884" s="147" t="str">
        <f>IF('DATA ENTRY'!Q885="","",'DATA ENTRY'!Q885)</f>
        <v/>
      </c>
      <c r="M884" s="22" t="str">
        <f>IF('DATA ENTRY'!R885="","",'DATA ENTRY'!R885)</f>
        <v/>
      </c>
      <c r="N884" s="147" t="str">
        <f>IF('DATA ENTRY'!S885="","",'DATA ENTRY'!S885)</f>
        <v/>
      </c>
      <c r="O884" s="147" t="str">
        <f t="shared" si="13"/>
        <v/>
      </c>
      <c r="P884" s="74" t="str">
        <f>IF('DATA ENTRY'!T885="","",'DATA ENTRY'!T885)</f>
        <v/>
      </c>
      <c r="Q884" s="74" t="str">
        <f>IF('DATA ENTRY'!U885="","",'DATA ENTRY'!U885)</f>
        <v/>
      </c>
      <c r="R884" s="22" t="str">
        <f>IF('DATA ENTRY'!W885="","",'DATA ENTRY'!W885)</f>
        <v/>
      </c>
      <c r="S884" s="22" t="str">
        <f>IF('DATA ENTRY'!X885="","",'DATA ENTRY'!X885)</f>
        <v/>
      </c>
      <c r="T884" s="22" t="str">
        <f>IF('DATA ENTRY'!AA885="","",'DATA ENTRY'!AA885)</f>
        <v/>
      </c>
      <c r="U884" s="22" t="str">
        <f>IF(O884="","",SUMPRODUCT(--(D884=$D$5:$D$1071),--(F884=$F$5:$F$1071),--(E884=$E$5:$E$1071),--(O884&lt;$O$5:$O$1071))+COUNTIF($O$5:O884,O884))</f>
        <v/>
      </c>
    </row>
    <row r="885" spans="1:21">
      <c r="A885" s="22" t="str">
        <f>IF(AND(H885="",D885="",F885="",G885="",I885="",J885=""),"",SUBTOTAL(3,$B$5:B885))</f>
        <v/>
      </c>
      <c r="B885" s="74" t="str">
        <f>IF('DATA ENTRY'!B886="","",'DATA ENTRY'!B886)</f>
        <v/>
      </c>
      <c r="C885" s="74" t="str">
        <f>IF('DATA ENTRY'!C886="","",'DATA ENTRY'!C886)</f>
        <v/>
      </c>
      <c r="D885" s="74" t="str">
        <f>IF('DATA ENTRY'!E886="","",'DATA ENTRY'!E886)</f>
        <v/>
      </c>
      <c r="E885" s="22" t="str">
        <f>IF('DATA ENTRY'!G886="","",'DATA ENTRY'!G886)</f>
        <v/>
      </c>
      <c r="F885" s="22" t="str">
        <f>IF('DATA ENTRY'!F886="","",'DATA ENTRY'!F886)</f>
        <v/>
      </c>
      <c r="G885" s="148" t="str">
        <f>IF('DATA ENTRY'!H886="","",'DATA ENTRY'!H886)</f>
        <v/>
      </c>
      <c r="H885" s="148" t="str">
        <f>IF('DATA ENTRY'!I886="","",'DATA ENTRY'!I886)</f>
        <v/>
      </c>
      <c r="I885" s="22" t="str">
        <f>IF('DATA ENTRY'!N886="","",'DATA ENTRY'!N886)</f>
        <v/>
      </c>
      <c r="J885" s="147" t="str">
        <f>IF('DATA ENTRY'!O886="","",'DATA ENTRY'!O886)</f>
        <v/>
      </c>
      <c r="K885" s="22" t="str">
        <f>IF('DATA ENTRY'!P886="","",'DATA ENTRY'!P886)</f>
        <v/>
      </c>
      <c r="L885" s="147" t="str">
        <f>IF('DATA ENTRY'!Q886="","",'DATA ENTRY'!Q886)</f>
        <v/>
      </c>
      <c r="M885" s="22" t="str">
        <f>IF('DATA ENTRY'!R886="","",'DATA ENTRY'!R886)</f>
        <v/>
      </c>
      <c r="N885" s="147" t="str">
        <f>IF('DATA ENTRY'!S886="","",'DATA ENTRY'!S886)</f>
        <v/>
      </c>
      <c r="O885" s="147" t="str">
        <f t="shared" si="13"/>
        <v/>
      </c>
      <c r="P885" s="74" t="str">
        <f>IF('DATA ENTRY'!T886="","",'DATA ENTRY'!T886)</f>
        <v/>
      </c>
      <c r="Q885" s="74" t="str">
        <f>IF('DATA ENTRY'!U886="","",'DATA ENTRY'!U886)</f>
        <v/>
      </c>
      <c r="R885" s="22" t="str">
        <f>IF('DATA ENTRY'!W886="","",'DATA ENTRY'!W886)</f>
        <v/>
      </c>
      <c r="S885" s="22" t="str">
        <f>IF('DATA ENTRY'!X886="","",'DATA ENTRY'!X886)</f>
        <v/>
      </c>
      <c r="T885" s="22" t="str">
        <f>IF('DATA ENTRY'!AA886="","",'DATA ENTRY'!AA886)</f>
        <v/>
      </c>
      <c r="U885" s="22" t="str">
        <f>IF(O885="","",SUMPRODUCT(--(D885=$D$5:$D$1071),--(F885=$F$5:$F$1071),--(E885=$E$5:$E$1071),--(O885&lt;$O$5:$O$1071))+COUNTIF($O$5:O885,O885))</f>
        <v/>
      </c>
    </row>
    <row r="886" spans="1:21">
      <c r="A886" s="22" t="str">
        <f>IF(AND(H886="",D886="",F886="",G886="",I886="",J886=""),"",SUBTOTAL(3,$B$5:B886))</f>
        <v/>
      </c>
      <c r="B886" s="74" t="str">
        <f>IF('DATA ENTRY'!B887="","",'DATA ENTRY'!B887)</f>
        <v/>
      </c>
      <c r="C886" s="74" t="str">
        <f>IF('DATA ENTRY'!C887="","",'DATA ENTRY'!C887)</f>
        <v/>
      </c>
      <c r="D886" s="74" t="str">
        <f>IF('DATA ENTRY'!E887="","",'DATA ENTRY'!E887)</f>
        <v/>
      </c>
      <c r="E886" s="22" t="str">
        <f>IF('DATA ENTRY'!G887="","",'DATA ENTRY'!G887)</f>
        <v/>
      </c>
      <c r="F886" s="22" t="str">
        <f>IF('DATA ENTRY'!F887="","",'DATA ENTRY'!F887)</f>
        <v/>
      </c>
      <c r="G886" s="148" t="str">
        <f>IF('DATA ENTRY'!H887="","",'DATA ENTRY'!H887)</f>
        <v/>
      </c>
      <c r="H886" s="148" t="str">
        <f>IF('DATA ENTRY'!I887="","",'DATA ENTRY'!I887)</f>
        <v/>
      </c>
      <c r="I886" s="22" t="str">
        <f>IF('DATA ENTRY'!N887="","",'DATA ENTRY'!N887)</f>
        <v/>
      </c>
      <c r="J886" s="147" t="str">
        <f>IF('DATA ENTRY'!O887="","",'DATA ENTRY'!O887)</f>
        <v/>
      </c>
      <c r="K886" s="22" t="str">
        <f>IF('DATA ENTRY'!P887="","",'DATA ENTRY'!P887)</f>
        <v/>
      </c>
      <c r="L886" s="147" t="str">
        <f>IF('DATA ENTRY'!Q887="","",'DATA ENTRY'!Q887)</f>
        <v/>
      </c>
      <c r="M886" s="22" t="str">
        <f>IF('DATA ENTRY'!R887="","",'DATA ENTRY'!R887)</f>
        <v/>
      </c>
      <c r="N886" s="147" t="str">
        <f>IF('DATA ENTRY'!S887="","",'DATA ENTRY'!S887)</f>
        <v/>
      </c>
      <c r="O886" s="147" t="str">
        <f t="shared" si="13"/>
        <v/>
      </c>
      <c r="P886" s="74" t="str">
        <f>IF('DATA ENTRY'!T887="","",'DATA ENTRY'!T887)</f>
        <v/>
      </c>
      <c r="Q886" s="74" t="str">
        <f>IF('DATA ENTRY'!U887="","",'DATA ENTRY'!U887)</f>
        <v/>
      </c>
      <c r="R886" s="22" t="str">
        <f>IF('DATA ENTRY'!W887="","",'DATA ENTRY'!W887)</f>
        <v/>
      </c>
      <c r="S886" s="22" t="str">
        <f>IF('DATA ENTRY'!X887="","",'DATA ENTRY'!X887)</f>
        <v/>
      </c>
      <c r="T886" s="22" t="str">
        <f>IF('DATA ENTRY'!AA887="","",'DATA ENTRY'!AA887)</f>
        <v/>
      </c>
      <c r="U886" s="22" t="str">
        <f>IF(O886="","",SUMPRODUCT(--(D886=$D$5:$D$1071),--(F886=$F$5:$F$1071),--(E886=$E$5:$E$1071),--(O886&lt;$O$5:$O$1071))+COUNTIF($O$5:O886,O886))</f>
        <v/>
      </c>
    </row>
    <row r="887" spans="1:21">
      <c r="A887" s="22" t="str">
        <f>IF(AND(H887="",D887="",F887="",G887="",I887="",J887=""),"",SUBTOTAL(3,$B$5:B887))</f>
        <v/>
      </c>
      <c r="B887" s="74" t="str">
        <f>IF('DATA ENTRY'!B888="","",'DATA ENTRY'!B888)</f>
        <v/>
      </c>
      <c r="C887" s="74" t="str">
        <f>IF('DATA ENTRY'!C888="","",'DATA ENTRY'!C888)</f>
        <v/>
      </c>
      <c r="D887" s="74" t="str">
        <f>IF('DATA ENTRY'!E888="","",'DATA ENTRY'!E888)</f>
        <v/>
      </c>
      <c r="E887" s="22" t="str">
        <f>IF('DATA ENTRY'!G888="","",'DATA ENTRY'!G888)</f>
        <v/>
      </c>
      <c r="F887" s="22" t="str">
        <f>IF('DATA ENTRY'!F888="","",'DATA ENTRY'!F888)</f>
        <v/>
      </c>
      <c r="G887" s="148" t="str">
        <f>IF('DATA ENTRY'!H888="","",'DATA ENTRY'!H888)</f>
        <v/>
      </c>
      <c r="H887" s="148" t="str">
        <f>IF('DATA ENTRY'!I888="","",'DATA ENTRY'!I888)</f>
        <v/>
      </c>
      <c r="I887" s="22" t="str">
        <f>IF('DATA ENTRY'!N888="","",'DATA ENTRY'!N888)</f>
        <v/>
      </c>
      <c r="J887" s="147" t="str">
        <f>IF('DATA ENTRY'!O888="","",'DATA ENTRY'!O888)</f>
        <v/>
      </c>
      <c r="K887" s="22" t="str">
        <f>IF('DATA ENTRY'!P888="","",'DATA ENTRY'!P888)</f>
        <v/>
      </c>
      <c r="L887" s="147" t="str">
        <f>IF('DATA ENTRY'!Q888="","",'DATA ENTRY'!Q888)</f>
        <v/>
      </c>
      <c r="M887" s="22" t="str">
        <f>IF('DATA ENTRY'!R888="","",'DATA ENTRY'!R888)</f>
        <v/>
      </c>
      <c r="N887" s="147" t="str">
        <f>IF('DATA ENTRY'!S888="","",'DATA ENTRY'!S888)</f>
        <v/>
      </c>
      <c r="O887" s="147" t="str">
        <f t="shared" si="13"/>
        <v/>
      </c>
      <c r="P887" s="74" t="str">
        <f>IF('DATA ENTRY'!T888="","",'DATA ENTRY'!T888)</f>
        <v/>
      </c>
      <c r="Q887" s="74" t="str">
        <f>IF('DATA ENTRY'!U888="","",'DATA ENTRY'!U888)</f>
        <v/>
      </c>
      <c r="R887" s="22" t="str">
        <f>IF('DATA ENTRY'!W888="","",'DATA ENTRY'!W888)</f>
        <v/>
      </c>
      <c r="S887" s="22" t="str">
        <f>IF('DATA ENTRY'!X888="","",'DATA ENTRY'!X888)</f>
        <v/>
      </c>
      <c r="T887" s="22" t="str">
        <f>IF('DATA ENTRY'!AA888="","",'DATA ENTRY'!AA888)</f>
        <v/>
      </c>
      <c r="U887" s="22" t="str">
        <f>IF(O887="","",SUMPRODUCT(--(D887=$D$5:$D$1071),--(F887=$F$5:$F$1071),--(E887=$E$5:$E$1071),--(O887&lt;$O$5:$O$1071))+COUNTIF($O$5:O887,O887))</f>
        <v/>
      </c>
    </row>
    <row r="888" spans="1:21">
      <c r="A888" s="22" t="str">
        <f>IF(AND(H888="",D888="",F888="",G888="",I888="",J888=""),"",SUBTOTAL(3,$B$5:B888))</f>
        <v/>
      </c>
      <c r="B888" s="74" t="str">
        <f>IF('DATA ENTRY'!B889="","",'DATA ENTRY'!B889)</f>
        <v/>
      </c>
      <c r="C888" s="74" t="str">
        <f>IF('DATA ENTRY'!C889="","",'DATA ENTRY'!C889)</f>
        <v/>
      </c>
      <c r="D888" s="74" t="str">
        <f>IF('DATA ENTRY'!E889="","",'DATA ENTRY'!E889)</f>
        <v/>
      </c>
      <c r="E888" s="22" t="str">
        <f>IF('DATA ENTRY'!G889="","",'DATA ENTRY'!G889)</f>
        <v/>
      </c>
      <c r="F888" s="22" t="str">
        <f>IF('DATA ENTRY'!F889="","",'DATA ENTRY'!F889)</f>
        <v/>
      </c>
      <c r="G888" s="148" t="str">
        <f>IF('DATA ENTRY'!H889="","",'DATA ENTRY'!H889)</f>
        <v/>
      </c>
      <c r="H888" s="148" t="str">
        <f>IF('DATA ENTRY'!I889="","",'DATA ENTRY'!I889)</f>
        <v/>
      </c>
      <c r="I888" s="22" t="str">
        <f>IF('DATA ENTRY'!N889="","",'DATA ENTRY'!N889)</f>
        <v/>
      </c>
      <c r="J888" s="147" t="str">
        <f>IF('DATA ENTRY'!O889="","",'DATA ENTRY'!O889)</f>
        <v/>
      </c>
      <c r="K888" s="22" t="str">
        <f>IF('DATA ENTRY'!P889="","",'DATA ENTRY'!P889)</f>
        <v/>
      </c>
      <c r="L888" s="147" t="str">
        <f>IF('DATA ENTRY'!Q889="","",'DATA ENTRY'!Q889)</f>
        <v/>
      </c>
      <c r="M888" s="22" t="str">
        <f>IF('DATA ENTRY'!R889="","",'DATA ENTRY'!R889)</f>
        <v/>
      </c>
      <c r="N888" s="147" t="str">
        <f>IF('DATA ENTRY'!S889="","",'DATA ENTRY'!S889)</f>
        <v/>
      </c>
      <c r="O888" s="147" t="str">
        <f t="shared" si="13"/>
        <v/>
      </c>
      <c r="P888" s="74" t="str">
        <f>IF('DATA ENTRY'!T889="","",'DATA ENTRY'!T889)</f>
        <v/>
      </c>
      <c r="Q888" s="74" t="str">
        <f>IF('DATA ENTRY'!U889="","",'DATA ENTRY'!U889)</f>
        <v/>
      </c>
      <c r="R888" s="22" t="str">
        <f>IF('DATA ENTRY'!W889="","",'DATA ENTRY'!W889)</f>
        <v/>
      </c>
      <c r="S888" s="22" t="str">
        <f>IF('DATA ENTRY'!X889="","",'DATA ENTRY'!X889)</f>
        <v/>
      </c>
      <c r="T888" s="22" t="str">
        <f>IF('DATA ENTRY'!AA889="","",'DATA ENTRY'!AA889)</f>
        <v/>
      </c>
      <c r="U888" s="22" t="str">
        <f>IF(O888="","",SUMPRODUCT(--(D888=$D$5:$D$1071),--(F888=$F$5:$F$1071),--(E888=$E$5:$E$1071),--(O888&lt;$O$5:$O$1071))+COUNTIF($O$5:O888,O888))</f>
        <v/>
      </c>
    </row>
    <row r="889" spans="1:21">
      <c r="A889" s="22" t="str">
        <f>IF(AND(H889="",D889="",F889="",G889="",I889="",J889=""),"",SUBTOTAL(3,$B$5:B889))</f>
        <v/>
      </c>
      <c r="B889" s="74" t="str">
        <f>IF('DATA ENTRY'!B890="","",'DATA ENTRY'!B890)</f>
        <v/>
      </c>
      <c r="C889" s="74" t="str">
        <f>IF('DATA ENTRY'!C890="","",'DATA ENTRY'!C890)</f>
        <v/>
      </c>
      <c r="D889" s="74" t="str">
        <f>IF('DATA ENTRY'!E890="","",'DATA ENTRY'!E890)</f>
        <v/>
      </c>
      <c r="E889" s="22" t="str">
        <f>IF('DATA ENTRY'!G890="","",'DATA ENTRY'!G890)</f>
        <v/>
      </c>
      <c r="F889" s="22" t="str">
        <f>IF('DATA ENTRY'!F890="","",'DATA ENTRY'!F890)</f>
        <v/>
      </c>
      <c r="G889" s="148" t="str">
        <f>IF('DATA ENTRY'!H890="","",'DATA ENTRY'!H890)</f>
        <v/>
      </c>
      <c r="H889" s="148" t="str">
        <f>IF('DATA ENTRY'!I890="","",'DATA ENTRY'!I890)</f>
        <v/>
      </c>
      <c r="I889" s="22" t="str">
        <f>IF('DATA ENTRY'!N890="","",'DATA ENTRY'!N890)</f>
        <v/>
      </c>
      <c r="J889" s="147" t="str">
        <f>IF('DATA ENTRY'!O890="","",'DATA ENTRY'!O890)</f>
        <v/>
      </c>
      <c r="K889" s="22" t="str">
        <f>IF('DATA ENTRY'!P890="","",'DATA ENTRY'!P890)</f>
        <v/>
      </c>
      <c r="L889" s="147" t="str">
        <f>IF('DATA ENTRY'!Q890="","",'DATA ENTRY'!Q890)</f>
        <v/>
      </c>
      <c r="M889" s="22" t="str">
        <f>IF('DATA ENTRY'!R890="","",'DATA ENTRY'!R890)</f>
        <v/>
      </c>
      <c r="N889" s="147" t="str">
        <f>IF('DATA ENTRY'!S890="","",'DATA ENTRY'!S890)</f>
        <v/>
      </c>
      <c r="O889" s="147" t="str">
        <f t="shared" si="13"/>
        <v/>
      </c>
      <c r="P889" s="74" t="str">
        <f>IF('DATA ENTRY'!T890="","",'DATA ENTRY'!T890)</f>
        <v/>
      </c>
      <c r="Q889" s="74" t="str">
        <f>IF('DATA ENTRY'!U890="","",'DATA ENTRY'!U890)</f>
        <v/>
      </c>
      <c r="R889" s="22" t="str">
        <f>IF('DATA ENTRY'!W890="","",'DATA ENTRY'!W890)</f>
        <v/>
      </c>
      <c r="S889" s="22" t="str">
        <f>IF('DATA ENTRY'!X890="","",'DATA ENTRY'!X890)</f>
        <v/>
      </c>
      <c r="T889" s="22" t="str">
        <f>IF('DATA ENTRY'!AA890="","",'DATA ENTRY'!AA890)</f>
        <v/>
      </c>
      <c r="U889" s="22" t="str">
        <f>IF(O889="","",SUMPRODUCT(--(D889=$D$5:$D$1071),--(F889=$F$5:$F$1071),--(E889=$E$5:$E$1071),--(O889&lt;$O$5:$O$1071))+COUNTIF($O$5:O889,O889))</f>
        <v/>
      </c>
    </row>
    <row r="890" spans="1:21">
      <c r="A890" s="22" t="str">
        <f>IF(AND(H890="",D890="",F890="",G890="",I890="",J890=""),"",SUBTOTAL(3,$B$5:B890))</f>
        <v/>
      </c>
      <c r="B890" s="74" t="str">
        <f>IF('DATA ENTRY'!B891="","",'DATA ENTRY'!B891)</f>
        <v/>
      </c>
      <c r="C890" s="74" t="str">
        <f>IF('DATA ENTRY'!C891="","",'DATA ENTRY'!C891)</f>
        <v/>
      </c>
      <c r="D890" s="74" t="str">
        <f>IF('DATA ENTRY'!E891="","",'DATA ENTRY'!E891)</f>
        <v/>
      </c>
      <c r="E890" s="22" t="str">
        <f>IF('DATA ENTRY'!G891="","",'DATA ENTRY'!G891)</f>
        <v/>
      </c>
      <c r="F890" s="22" t="str">
        <f>IF('DATA ENTRY'!F891="","",'DATA ENTRY'!F891)</f>
        <v/>
      </c>
      <c r="G890" s="148" t="str">
        <f>IF('DATA ENTRY'!H891="","",'DATA ENTRY'!H891)</f>
        <v/>
      </c>
      <c r="H890" s="148" t="str">
        <f>IF('DATA ENTRY'!I891="","",'DATA ENTRY'!I891)</f>
        <v/>
      </c>
      <c r="I890" s="22" t="str">
        <f>IF('DATA ENTRY'!N891="","",'DATA ENTRY'!N891)</f>
        <v/>
      </c>
      <c r="J890" s="147" t="str">
        <f>IF('DATA ENTRY'!O891="","",'DATA ENTRY'!O891)</f>
        <v/>
      </c>
      <c r="K890" s="22" t="str">
        <f>IF('DATA ENTRY'!P891="","",'DATA ENTRY'!P891)</f>
        <v/>
      </c>
      <c r="L890" s="147" t="str">
        <f>IF('DATA ENTRY'!Q891="","",'DATA ENTRY'!Q891)</f>
        <v/>
      </c>
      <c r="M890" s="22" t="str">
        <f>IF('DATA ENTRY'!R891="","",'DATA ENTRY'!R891)</f>
        <v/>
      </c>
      <c r="N890" s="147" t="str">
        <f>IF('DATA ENTRY'!S891="","",'DATA ENTRY'!S891)</f>
        <v/>
      </c>
      <c r="O890" s="147" t="str">
        <f t="shared" si="13"/>
        <v/>
      </c>
      <c r="P890" s="74" t="str">
        <f>IF('DATA ENTRY'!T891="","",'DATA ENTRY'!T891)</f>
        <v/>
      </c>
      <c r="Q890" s="74" t="str">
        <f>IF('DATA ENTRY'!U891="","",'DATA ENTRY'!U891)</f>
        <v/>
      </c>
      <c r="R890" s="22" t="str">
        <f>IF('DATA ENTRY'!W891="","",'DATA ENTRY'!W891)</f>
        <v/>
      </c>
      <c r="S890" s="22" t="str">
        <f>IF('DATA ENTRY'!X891="","",'DATA ENTRY'!X891)</f>
        <v/>
      </c>
      <c r="T890" s="22" t="str">
        <f>IF('DATA ENTRY'!AA891="","",'DATA ENTRY'!AA891)</f>
        <v/>
      </c>
      <c r="U890" s="22" t="str">
        <f>IF(O890="","",SUMPRODUCT(--(D890=$D$5:$D$1071),--(F890=$F$5:$F$1071),--(E890=$E$5:$E$1071),--(O890&lt;$O$5:$O$1071))+COUNTIF($O$5:O890,O890))</f>
        <v/>
      </c>
    </row>
    <row r="891" spans="1:21">
      <c r="A891" s="22" t="str">
        <f>IF(AND(H891="",D891="",F891="",G891="",I891="",J891=""),"",SUBTOTAL(3,$B$5:B891))</f>
        <v/>
      </c>
      <c r="B891" s="74" t="str">
        <f>IF('DATA ENTRY'!B892="","",'DATA ENTRY'!B892)</f>
        <v/>
      </c>
      <c r="C891" s="74" t="str">
        <f>IF('DATA ENTRY'!C892="","",'DATA ENTRY'!C892)</f>
        <v/>
      </c>
      <c r="D891" s="74" t="str">
        <f>IF('DATA ENTRY'!E892="","",'DATA ENTRY'!E892)</f>
        <v/>
      </c>
      <c r="E891" s="22" t="str">
        <f>IF('DATA ENTRY'!G892="","",'DATA ENTRY'!G892)</f>
        <v/>
      </c>
      <c r="F891" s="22" t="str">
        <f>IF('DATA ENTRY'!F892="","",'DATA ENTRY'!F892)</f>
        <v/>
      </c>
      <c r="G891" s="148" t="str">
        <f>IF('DATA ENTRY'!H892="","",'DATA ENTRY'!H892)</f>
        <v/>
      </c>
      <c r="H891" s="148" t="str">
        <f>IF('DATA ENTRY'!I892="","",'DATA ENTRY'!I892)</f>
        <v/>
      </c>
      <c r="I891" s="22" t="str">
        <f>IF('DATA ENTRY'!N892="","",'DATA ENTRY'!N892)</f>
        <v/>
      </c>
      <c r="J891" s="147" t="str">
        <f>IF('DATA ENTRY'!O892="","",'DATA ENTRY'!O892)</f>
        <v/>
      </c>
      <c r="K891" s="22" t="str">
        <f>IF('DATA ENTRY'!P892="","",'DATA ENTRY'!P892)</f>
        <v/>
      </c>
      <c r="L891" s="147" t="str">
        <f>IF('DATA ENTRY'!Q892="","",'DATA ENTRY'!Q892)</f>
        <v/>
      </c>
      <c r="M891" s="22" t="str">
        <f>IF('DATA ENTRY'!R892="","",'DATA ENTRY'!R892)</f>
        <v/>
      </c>
      <c r="N891" s="147" t="str">
        <f>IF('DATA ENTRY'!S892="","",'DATA ENTRY'!S892)</f>
        <v/>
      </c>
      <c r="O891" s="147" t="str">
        <f t="shared" si="13"/>
        <v/>
      </c>
      <c r="P891" s="74" t="str">
        <f>IF('DATA ENTRY'!T892="","",'DATA ENTRY'!T892)</f>
        <v/>
      </c>
      <c r="Q891" s="74" t="str">
        <f>IF('DATA ENTRY'!U892="","",'DATA ENTRY'!U892)</f>
        <v/>
      </c>
      <c r="R891" s="22" t="str">
        <f>IF('DATA ENTRY'!W892="","",'DATA ENTRY'!W892)</f>
        <v/>
      </c>
      <c r="S891" s="22" t="str">
        <f>IF('DATA ENTRY'!X892="","",'DATA ENTRY'!X892)</f>
        <v/>
      </c>
      <c r="T891" s="22" t="str">
        <f>IF('DATA ENTRY'!AA892="","",'DATA ENTRY'!AA892)</f>
        <v/>
      </c>
      <c r="U891" s="22" t="str">
        <f>IF(O891="","",SUMPRODUCT(--(D891=$D$5:$D$1071),--(F891=$F$5:$F$1071),--(E891=$E$5:$E$1071),--(O891&lt;$O$5:$O$1071))+COUNTIF($O$5:O891,O891))</f>
        <v/>
      </c>
    </row>
    <row r="892" spans="1:21">
      <c r="A892" s="22" t="str">
        <f>IF(AND(H892="",D892="",F892="",G892="",I892="",J892=""),"",SUBTOTAL(3,$B$5:B892))</f>
        <v/>
      </c>
      <c r="B892" s="74" t="str">
        <f>IF('DATA ENTRY'!B893="","",'DATA ENTRY'!B893)</f>
        <v/>
      </c>
      <c r="C892" s="74" t="str">
        <f>IF('DATA ENTRY'!C893="","",'DATA ENTRY'!C893)</f>
        <v/>
      </c>
      <c r="D892" s="74" t="str">
        <f>IF('DATA ENTRY'!E893="","",'DATA ENTRY'!E893)</f>
        <v/>
      </c>
      <c r="E892" s="22" t="str">
        <f>IF('DATA ENTRY'!G893="","",'DATA ENTRY'!G893)</f>
        <v/>
      </c>
      <c r="F892" s="22" t="str">
        <f>IF('DATA ENTRY'!F893="","",'DATA ENTRY'!F893)</f>
        <v/>
      </c>
      <c r="G892" s="148" t="str">
        <f>IF('DATA ENTRY'!H893="","",'DATA ENTRY'!H893)</f>
        <v/>
      </c>
      <c r="H892" s="148" t="str">
        <f>IF('DATA ENTRY'!I893="","",'DATA ENTRY'!I893)</f>
        <v/>
      </c>
      <c r="I892" s="22" t="str">
        <f>IF('DATA ENTRY'!N893="","",'DATA ENTRY'!N893)</f>
        <v/>
      </c>
      <c r="J892" s="147" t="str">
        <f>IF('DATA ENTRY'!O893="","",'DATA ENTRY'!O893)</f>
        <v/>
      </c>
      <c r="K892" s="22" t="str">
        <f>IF('DATA ENTRY'!P893="","",'DATA ENTRY'!P893)</f>
        <v/>
      </c>
      <c r="L892" s="147" t="str">
        <f>IF('DATA ENTRY'!Q893="","",'DATA ENTRY'!Q893)</f>
        <v/>
      </c>
      <c r="M892" s="22" t="str">
        <f>IF('DATA ENTRY'!R893="","",'DATA ENTRY'!R893)</f>
        <v/>
      </c>
      <c r="N892" s="147" t="str">
        <f>IF('DATA ENTRY'!S893="","",'DATA ENTRY'!S893)</f>
        <v/>
      </c>
      <c r="O892" s="147" t="str">
        <f t="shared" si="13"/>
        <v/>
      </c>
      <c r="P892" s="74" t="str">
        <f>IF('DATA ENTRY'!T893="","",'DATA ENTRY'!T893)</f>
        <v/>
      </c>
      <c r="Q892" s="74" t="str">
        <f>IF('DATA ENTRY'!U893="","",'DATA ENTRY'!U893)</f>
        <v/>
      </c>
      <c r="R892" s="22" t="str">
        <f>IF('DATA ENTRY'!W893="","",'DATA ENTRY'!W893)</f>
        <v/>
      </c>
      <c r="S892" s="22" t="str">
        <f>IF('DATA ENTRY'!X893="","",'DATA ENTRY'!X893)</f>
        <v/>
      </c>
      <c r="T892" s="22" t="str">
        <f>IF('DATA ENTRY'!AA893="","",'DATA ENTRY'!AA893)</f>
        <v/>
      </c>
      <c r="U892" s="22" t="str">
        <f>IF(O892="","",SUMPRODUCT(--(D892=$D$5:$D$1071),--(F892=$F$5:$F$1071),--(E892=$E$5:$E$1071),--(O892&lt;$O$5:$O$1071))+COUNTIF($O$5:O892,O892))</f>
        <v/>
      </c>
    </row>
    <row r="893" spans="1:21">
      <c r="A893" s="22" t="str">
        <f>IF(AND(H893="",D893="",F893="",G893="",I893="",J893=""),"",SUBTOTAL(3,$B$5:B893))</f>
        <v/>
      </c>
      <c r="B893" s="74" t="str">
        <f>IF('DATA ENTRY'!B894="","",'DATA ENTRY'!B894)</f>
        <v/>
      </c>
      <c r="C893" s="74" t="str">
        <f>IF('DATA ENTRY'!C894="","",'DATA ENTRY'!C894)</f>
        <v/>
      </c>
      <c r="D893" s="74" t="str">
        <f>IF('DATA ENTRY'!E894="","",'DATA ENTRY'!E894)</f>
        <v/>
      </c>
      <c r="E893" s="22" t="str">
        <f>IF('DATA ENTRY'!G894="","",'DATA ENTRY'!G894)</f>
        <v/>
      </c>
      <c r="F893" s="22" t="str">
        <f>IF('DATA ENTRY'!F894="","",'DATA ENTRY'!F894)</f>
        <v/>
      </c>
      <c r="G893" s="148" t="str">
        <f>IF('DATA ENTRY'!H894="","",'DATA ENTRY'!H894)</f>
        <v/>
      </c>
      <c r="H893" s="148" t="str">
        <f>IF('DATA ENTRY'!I894="","",'DATA ENTRY'!I894)</f>
        <v/>
      </c>
      <c r="I893" s="22" t="str">
        <f>IF('DATA ENTRY'!N894="","",'DATA ENTRY'!N894)</f>
        <v/>
      </c>
      <c r="J893" s="147" t="str">
        <f>IF('DATA ENTRY'!O894="","",'DATA ENTRY'!O894)</f>
        <v/>
      </c>
      <c r="K893" s="22" t="str">
        <f>IF('DATA ENTRY'!P894="","",'DATA ENTRY'!P894)</f>
        <v/>
      </c>
      <c r="L893" s="147" t="str">
        <f>IF('DATA ENTRY'!Q894="","",'DATA ENTRY'!Q894)</f>
        <v/>
      </c>
      <c r="M893" s="22" t="str">
        <f>IF('DATA ENTRY'!R894="","",'DATA ENTRY'!R894)</f>
        <v/>
      </c>
      <c r="N893" s="147" t="str">
        <f>IF('DATA ENTRY'!S894="","",'DATA ENTRY'!S894)</f>
        <v/>
      </c>
      <c r="O893" s="147" t="str">
        <f t="shared" si="13"/>
        <v/>
      </c>
      <c r="P893" s="74" t="str">
        <f>IF('DATA ENTRY'!T894="","",'DATA ENTRY'!T894)</f>
        <v/>
      </c>
      <c r="Q893" s="74" t="str">
        <f>IF('DATA ENTRY'!U894="","",'DATA ENTRY'!U894)</f>
        <v/>
      </c>
      <c r="R893" s="22" t="str">
        <f>IF('DATA ENTRY'!W894="","",'DATA ENTRY'!W894)</f>
        <v/>
      </c>
      <c r="S893" s="22" t="str">
        <f>IF('DATA ENTRY'!X894="","",'DATA ENTRY'!X894)</f>
        <v/>
      </c>
      <c r="T893" s="22" t="str">
        <f>IF('DATA ENTRY'!AA894="","",'DATA ENTRY'!AA894)</f>
        <v/>
      </c>
      <c r="U893" s="22" t="str">
        <f>IF(O893="","",SUMPRODUCT(--(D893=$D$5:$D$1071),--(F893=$F$5:$F$1071),--(E893=$E$5:$E$1071),--(O893&lt;$O$5:$O$1071))+COUNTIF($O$5:O893,O893))</f>
        <v/>
      </c>
    </row>
    <row r="894" spans="1:21">
      <c r="A894" s="22" t="str">
        <f>IF(AND(H894="",D894="",F894="",G894="",I894="",J894=""),"",SUBTOTAL(3,$B$5:B894))</f>
        <v/>
      </c>
      <c r="B894" s="74" t="str">
        <f>IF('DATA ENTRY'!B895="","",'DATA ENTRY'!B895)</f>
        <v/>
      </c>
      <c r="C894" s="74" t="str">
        <f>IF('DATA ENTRY'!C895="","",'DATA ENTRY'!C895)</f>
        <v/>
      </c>
      <c r="D894" s="74" t="str">
        <f>IF('DATA ENTRY'!E895="","",'DATA ENTRY'!E895)</f>
        <v/>
      </c>
      <c r="E894" s="22" t="str">
        <f>IF('DATA ENTRY'!G895="","",'DATA ENTRY'!G895)</f>
        <v/>
      </c>
      <c r="F894" s="22" t="str">
        <f>IF('DATA ENTRY'!F895="","",'DATA ENTRY'!F895)</f>
        <v/>
      </c>
      <c r="G894" s="148" t="str">
        <f>IF('DATA ENTRY'!H895="","",'DATA ENTRY'!H895)</f>
        <v/>
      </c>
      <c r="H894" s="148" t="str">
        <f>IF('DATA ENTRY'!I895="","",'DATA ENTRY'!I895)</f>
        <v/>
      </c>
      <c r="I894" s="22" t="str">
        <f>IF('DATA ENTRY'!N895="","",'DATA ENTRY'!N895)</f>
        <v/>
      </c>
      <c r="J894" s="147" t="str">
        <f>IF('DATA ENTRY'!O895="","",'DATA ENTRY'!O895)</f>
        <v/>
      </c>
      <c r="K894" s="22" t="str">
        <f>IF('DATA ENTRY'!P895="","",'DATA ENTRY'!P895)</f>
        <v/>
      </c>
      <c r="L894" s="147" t="str">
        <f>IF('DATA ENTRY'!Q895="","",'DATA ENTRY'!Q895)</f>
        <v/>
      </c>
      <c r="M894" s="22" t="str">
        <f>IF('DATA ENTRY'!R895="","",'DATA ENTRY'!R895)</f>
        <v/>
      </c>
      <c r="N894" s="147" t="str">
        <f>IF('DATA ENTRY'!S895="","",'DATA ENTRY'!S895)</f>
        <v/>
      </c>
      <c r="O894" s="147" t="str">
        <f t="shared" si="13"/>
        <v/>
      </c>
      <c r="P894" s="74" t="str">
        <f>IF('DATA ENTRY'!T895="","",'DATA ENTRY'!T895)</f>
        <v/>
      </c>
      <c r="Q894" s="74" t="str">
        <f>IF('DATA ENTRY'!U895="","",'DATA ENTRY'!U895)</f>
        <v/>
      </c>
      <c r="R894" s="22" t="str">
        <f>IF('DATA ENTRY'!W895="","",'DATA ENTRY'!W895)</f>
        <v/>
      </c>
      <c r="S894" s="22" t="str">
        <f>IF('DATA ENTRY'!X895="","",'DATA ENTRY'!X895)</f>
        <v/>
      </c>
      <c r="T894" s="22" t="str">
        <f>IF('DATA ENTRY'!AA895="","",'DATA ENTRY'!AA895)</f>
        <v/>
      </c>
      <c r="U894" s="22" t="str">
        <f>IF(O894="","",SUMPRODUCT(--(D894=$D$5:$D$1071),--(F894=$F$5:$F$1071),--(E894=$E$5:$E$1071),--(O894&lt;$O$5:$O$1071))+COUNTIF($O$5:O894,O894))</f>
        <v/>
      </c>
    </row>
    <row r="895" spans="1:21">
      <c r="A895" s="22" t="str">
        <f>IF(AND(H895="",D895="",F895="",G895="",I895="",J895=""),"",SUBTOTAL(3,$B$5:B895))</f>
        <v/>
      </c>
      <c r="B895" s="74" t="str">
        <f>IF('DATA ENTRY'!B896="","",'DATA ENTRY'!B896)</f>
        <v/>
      </c>
      <c r="C895" s="74" t="str">
        <f>IF('DATA ENTRY'!C896="","",'DATA ENTRY'!C896)</f>
        <v/>
      </c>
      <c r="D895" s="74" t="str">
        <f>IF('DATA ENTRY'!E896="","",'DATA ENTRY'!E896)</f>
        <v/>
      </c>
      <c r="E895" s="22" t="str">
        <f>IF('DATA ENTRY'!G896="","",'DATA ENTRY'!G896)</f>
        <v/>
      </c>
      <c r="F895" s="22" t="str">
        <f>IF('DATA ENTRY'!F896="","",'DATA ENTRY'!F896)</f>
        <v/>
      </c>
      <c r="G895" s="148" t="str">
        <f>IF('DATA ENTRY'!H896="","",'DATA ENTRY'!H896)</f>
        <v/>
      </c>
      <c r="H895" s="148" t="str">
        <f>IF('DATA ENTRY'!I896="","",'DATA ENTRY'!I896)</f>
        <v/>
      </c>
      <c r="I895" s="22" t="str">
        <f>IF('DATA ENTRY'!N896="","",'DATA ENTRY'!N896)</f>
        <v/>
      </c>
      <c r="J895" s="147" t="str">
        <f>IF('DATA ENTRY'!O896="","",'DATA ENTRY'!O896)</f>
        <v/>
      </c>
      <c r="K895" s="22" t="str">
        <f>IF('DATA ENTRY'!P896="","",'DATA ENTRY'!P896)</f>
        <v/>
      </c>
      <c r="L895" s="147" t="str">
        <f>IF('DATA ENTRY'!Q896="","",'DATA ENTRY'!Q896)</f>
        <v/>
      </c>
      <c r="M895" s="22" t="str">
        <f>IF('DATA ENTRY'!R896="","",'DATA ENTRY'!R896)</f>
        <v/>
      </c>
      <c r="N895" s="147" t="str">
        <f>IF('DATA ENTRY'!S896="","",'DATA ENTRY'!S896)</f>
        <v/>
      </c>
      <c r="O895" s="147" t="str">
        <f t="shared" si="13"/>
        <v/>
      </c>
      <c r="P895" s="74" t="str">
        <f>IF('DATA ENTRY'!T896="","",'DATA ENTRY'!T896)</f>
        <v/>
      </c>
      <c r="Q895" s="74" t="str">
        <f>IF('DATA ENTRY'!U896="","",'DATA ENTRY'!U896)</f>
        <v/>
      </c>
      <c r="R895" s="22" t="str">
        <f>IF('DATA ENTRY'!W896="","",'DATA ENTRY'!W896)</f>
        <v/>
      </c>
      <c r="S895" s="22" t="str">
        <f>IF('DATA ENTRY'!X896="","",'DATA ENTRY'!X896)</f>
        <v/>
      </c>
      <c r="T895" s="22" t="str">
        <f>IF('DATA ENTRY'!AA896="","",'DATA ENTRY'!AA896)</f>
        <v/>
      </c>
      <c r="U895" s="22" t="str">
        <f>IF(O895="","",SUMPRODUCT(--(D895=$D$5:$D$1071),--(F895=$F$5:$F$1071),--(E895=$E$5:$E$1071),--(O895&lt;$O$5:$O$1071))+COUNTIF($O$5:O895,O895))</f>
        <v/>
      </c>
    </row>
    <row r="896" spans="1:21">
      <c r="A896" s="22" t="str">
        <f>IF(AND(H896="",D896="",F896="",G896="",I896="",J896=""),"",SUBTOTAL(3,$B$5:B896))</f>
        <v/>
      </c>
      <c r="B896" s="74" t="str">
        <f>IF('DATA ENTRY'!B897="","",'DATA ENTRY'!B897)</f>
        <v/>
      </c>
      <c r="C896" s="74" t="str">
        <f>IF('DATA ENTRY'!C897="","",'DATA ENTRY'!C897)</f>
        <v/>
      </c>
      <c r="D896" s="74" t="str">
        <f>IF('DATA ENTRY'!E897="","",'DATA ENTRY'!E897)</f>
        <v/>
      </c>
      <c r="E896" s="22" t="str">
        <f>IF('DATA ENTRY'!G897="","",'DATA ENTRY'!G897)</f>
        <v/>
      </c>
      <c r="F896" s="22" t="str">
        <f>IF('DATA ENTRY'!F897="","",'DATA ENTRY'!F897)</f>
        <v/>
      </c>
      <c r="G896" s="148" t="str">
        <f>IF('DATA ENTRY'!H897="","",'DATA ENTRY'!H897)</f>
        <v/>
      </c>
      <c r="H896" s="148" t="str">
        <f>IF('DATA ENTRY'!I897="","",'DATA ENTRY'!I897)</f>
        <v/>
      </c>
      <c r="I896" s="22" t="str">
        <f>IF('DATA ENTRY'!N897="","",'DATA ENTRY'!N897)</f>
        <v/>
      </c>
      <c r="J896" s="147" t="str">
        <f>IF('DATA ENTRY'!O897="","",'DATA ENTRY'!O897)</f>
        <v/>
      </c>
      <c r="K896" s="22" t="str">
        <f>IF('DATA ENTRY'!P897="","",'DATA ENTRY'!P897)</f>
        <v/>
      </c>
      <c r="L896" s="147" t="str">
        <f>IF('DATA ENTRY'!Q897="","",'DATA ENTRY'!Q897)</f>
        <v/>
      </c>
      <c r="M896" s="22" t="str">
        <f>IF('DATA ENTRY'!R897="","",'DATA ENTRY'!R897)</f>
        <v/>
      </c>
      <c r="N896" s="147" t="str">
        <f>IF('DATA ENTRY'!S897="","",'DATA ENTRY'!S897)</f>
        <v/>
      </c>
      <c r="O896" s="147" t="str">
        <f t="shared" si="13"/>
        <v/>
      </c>
      <c r="P896" s="74" t="str">
        <f>IF('DATA ENTRY'!T897="","",'DATA ENTRY'!T897)</f>
        <v/>
      </c>
      <c r="Q896" s="74" t="str">
        <f>IF('DATA ENTRY'!U897="","",'DATA ENTRY'!U897)</f>
        <v/>
      </c>
      <c r="R896" s="22" t="str">
        <f>IF('DATA ENTRY'!W897="","",'DATA ENTRY'!W897)</f>
        <v/>
      </c>
      <c r="S896" s="22" t="str">
        <f>IF('DATA ENTRY'!X897="","",'DATA ENTRY'!X897)</f>
        <v/>
      </c>
      <c r="T896" s="22" t="str">
        <f>IF('DATA ENTRY'!AA897="","",'DATA ENTRY'!AA897)</f>
        <v/>
      </c>
      <c r="U896" s="22" t="str">
        <f>IF(O896="","",SUMPRODUCT(--(D896=$D$5:$D$1071),--(F896=$F$5:$F$1071),--(E896=$E$5:$E$1071),--(O896&lt;$O$5:$O$1071))+COUNTIF($O$5:O896,O896))</f>
        <v/>
      </c>
    </row>
    <row r="897" spans="1:21">
      <c r="A897" s="22" t="str">
        <f>IF(AND(H897="",D897="",F897="",G897="",I897="",J897=""),"",SUBTOTAL(3,$B$5:B897))</f>
        <v/>
      </c>
      <c r="B897" s="74" t="str">
        <f>IF('DATA ENTRY'!B898="","",'DATA ENTRY'!B898)</f>
        <v/>
      </c>
      <c r="C897" s="74" t="str">
        <f>IF('DATA ENTRY'!C898="","",'DATA ENTRY'!C898)</f>
        <v/>
      </c>
      <c r="D897" s="74" t="str">
        <f>IF('DATA ENTRY'!E898="","",'DATA ENTRY'!E898)</f>
        <v/>
      </c>
      <c r="E897" s="22" t="str">
        <f>IF('DATA ENTRY'!G898="","",'DATA ENTRY'!G898)</f>
        <v/>
      </c>
      <c r="F897" s="22" t="str">
        <f>IF('DATA ENTRY'!F898="","",'DATA ENTRY'!F898)</f>
        <v/>
      </c>
      <c r="G897" s="148" t="str">
        <f>IF('DATA ENTRY'!H898="","",'DATA ENTRY'!H898)</f>
        <v/>
      </c>
      <c r="H897" s="148" t="str">
        <f>IF('DATA ENTRY'!I898="","",'DATA ENTRY'!I898)</f>
        <v/>
      </c>
      <c r="I897" s="22" t="str">
        <f>IF('DATA ENTRY'!N898="","",'DATA ENTRY'!N898)</f>
        <v/>
      </c>
      <c r="J897" s="147" t="str">
        <f>IF('DATA ENTRY'!O898="","",'DATA ENTRY'!O898)</f>
        <v/>
      </c>
      <c r="K897" s="22" t="str">
        <f>IF('DATA ENTRY'!P898="","",'DATA ENTRY'!P898)</f>
        <v/>
      </c>
      <c r="L897" s="147" t="str">
        <f>IF('DATA ENTRY'!Q898="","",'DATA ENTRY'!Q898)</f>
        <v/>
      </c>
      <c r="M897" s="22" t="str">
        <f>IF('DATA ENTRY'!R898="","",'DATA ENTRY'!R898)</f>
        <v/>
      </c>
      <c r="N897" s="147" t="str">
        <f>IF('DATA ENTRY'!S898="","",'DATA ENTRY'!S898)</f>
        <v/>
      </c>
      <c r="O897" s="147" t="str">
        <f t="shared" si="13"/>
        <v/>
      </c>
      <c r="P897" s="74" t="str">
        <f>IF('DATA ENTRY'!T898="","",'DATA ENTRY'!T898)</f>
        <v/>
      </c>
      <c r="Q897" s="74" t="str">
        <f>IF('DATA ENTRY'!U898="","",'DATA ENTRY'!U898)</f>
        <v/>
      </c>
      <c r="R897" s="22" t="str">
        <f>IF('DATA ENTRY'!W898="","",'DATA ENTRY'!W898)</f>
        <v/>
      </c>
      <c r="S897" s="22" t="str">
        <f>IF('DATA ENTRY'!X898="","",'DATA ENTRY'!X898)</f>
        <v/>
      </c>
      <c r="T897" s="22" t="str">
        <f>IF('DATA ENTRY'!AA898="","",'DATA ENTRY'!AA898)</f>
        <v/>
      </c>
      <c r="U897" s="22" t="str">
        <f>IF(O897="","",SUMPRODUCT(--(D897=$D$5:$D$1071),--(F897=$F$5:$F$1071),--(E897=$E$5:$E$1071),--(O897&lt;$O$5:$O$1071))+COUNTIF($O$5:O897,O897))</f>
        <v/>
      </c>
    </row>
    <row r="898" spans="1:21">
      <c r="A898" s="22" t="str">
        <f>IF(AND(H898="",D898="",F898="",G898="",I898="",J898=""),"",SUBTOTAL(3,$B$5:B898))</f>
        <v/>
      </c>
      <c r="B898" s="74" t="str">
        <f>IF('DATA ENTRY'!B899="","",'DATA ENTRY'!B899)</f>
        <v/>
      </c>
      <c r="C898" s="74" t="str">
        <f>IF('DATA ENTRY'!C899="","",'DATA ENTRY'!C899)</f>
        <v/>
      </c>
      <c r="D898" s="74" t="str">
        <f>IF('DATA ENTRY'!E899="","",'DATA ENTRY'!E899)</f>
        <v/>
      </c>
      <c r="E898" s="22" t="str">
        <f>IF('DATA ENTRY'!G899="","",'DATA ENTRY'!G899)</f>
        <v/>
      </c>
      <c r="F898" s="22" t="str">
        <f>IF('DATA ENTRY'!F899="","",'DATA ENTRY'!F899)</f>
        <v/>
      </c>
      <c r="G898" s="148" t="str">
        <f>IF('DATA ENTRY'!H899="","",'DATA ENTRY'!H899)</f>
        <v/>
      </c>
      <c r="H898" s="148" t="str">
        <f>IF('DATA ENTRY'!I899="","",'DATA ENTRY'!I899)</f>
        <v/>
      </c>
      <c r="I898" s="22" t="str">
        <f>IF('DATA ENTRY'!N899="","",'DATA ENTRY'!N899)</f>
        <v/>
      </c>
      <c r="J898" s="147" t="str">
        <f>IF('DATA ENTRY'!O899="","",'DATA ENTRY'!O899)</f>
        <v/>
      </c>
      <c r="K898" s="22" t="str">
        <f>IF('DATA ENTRY'!P899="","",'DATA ENTRY'!P899)</f>
        <v/>
      </c>
      <c r="L898" s="147" t="str">
        <f>IF('DATA ENTRY'!Q899="","",'DATA ENTRY'!Q899)</f>
        <v/>
      </c>
      <c r="M898" s="22" t="str">
        <f>IF('DATA ENTRY'!R899="","",'DATA ENTRY'!R899)</f>
        <v/>
      </c>
      <c r="N898" s="147" t="str">
        <f>IF('DATA ENTRY'!S899="","",'DATA ENTRY'!S899)</f>
        <v/>
      </c>
      <c r="O898" s="147" t="str">
        <f t="shared" si="13"/>
        <v/>
      </c>
      <c r="P898" s="74" t="str">
        <f>IF('DATA ENTRY'!T899="","",'DATA ENTRY'!T899)</f>
        <v/>
      </c>
      <c r="Q898" s="74" t="str">
        <f>IF('DATA ENTRY'!U899="","",'DATA ENTRY'!U899)</f>
        <v/>
      </c>
      <c r="R898" s="22" t="str">
        <f>IF('DATA ENTRY'!W899="","",'DATA ENTRY'!W899)</f>
        <v/>
      </c>
      <c r="S898" s="22" t="str">
        <f>IF('DATA ENTRY'!X899="","",'DATA ENTRY'!X899)</f>
        <v/>
      </c>
      <c r="T898" s="22" t="str">
        <f>IF('DATA ENTRY'!AA899="","",'DATA ENTRY'!AA899)</f>
        <v/>
      </c>
      <c r="U898" s="22" t="str">
        <f>IF(O898="","",SUMPRODUCT(--(D898=$D$5:$D$1071),--(F898=$F$5:$F$1071),--(E898=$E$5:$E$1071),--(O898&lt;$O$5:$O$1071))+COUNTIF($O$5:O898,O898))</f>
        <v/>
      </c>
    </row>
    <row r="899" spans="1:21">
      <c r="A899" s="22" t="str">
        <f>IF(AND(H899="",D899="",F899="",G899="",I899="",J899=""),"",SUBTOTAL(3,$B$5:B899))</f>
        <v/>
      </c>
      <c r="B899" s="74" t="str">
        <f>IF('DATA ENTRY'!B900="","",'DATA ENTRY'!B900)</f>
        <v/>
      </c>
      <c r="C899" s="74" t="str">
        <f>IF('DATA ENTRY'!C900="","",'DATA ENTRY'!C900)</f>
        <v/>
      </c>
      <c r="D899" s="74" t="str">
        <f>IF('DATA ENTRY'!E900="","",'DATA ENTRY'!E900)</f>
        <v/>
      </c>
      <c r="E899" s="22" t="str">
        <f>IF('DATA ENTRY'!G900="","",'DATA ENTRY'!G900)</f>
        <v/>
      </c>
      <c r="F899" s="22" t="str">
        <f>IF('DATA ENTRY'!F900="","",'DATA ENTRY'!F900)</f>
        <v/>
      </c>
      <c r="G899" s="148" t="str">
        <f>IF('DATA ENTRY'!H900="","",'DATA ENTRY'!H900)</f>
        <v/>
      </c>
      <c r="H899" s="148" t="str">
        <f>IF('DATA ENTRY'!I900="","",'DATA ENTRY'!I900)</f>
        <v/>
      </c>
      <c r="I899" s="22" t="str">
        <f>IF('DATA ENTRY'!N900="","",'DATA ENTRY'!N900)</f>
        <v/>
      </c>
      <c r="J899" s="147" t="str">
        <f>IF('DATA ENTRY'!O900="","",'DATA ENTRY'!O900)</f>
        <v/>
      </c>
      <c r="K899" s="22" t="str">
        <f>IF('DATA ENTRY'!P900="","",'DATA ENTRY'!P900)</f>
        <v/>
      </c>
      <c r="L899" s="147" t="str">
        <f>IF('DATA ENTRY'!Q900="","",'DATA ENTRY'!Q900)</f>
        <v/>
      </c>
      <c r="M899" s="22" t="str">
        <f>IF('DATA ENTRY'!R900="","",'DATA ENTRY'!R900)</f>
        <v/>
      </c>
      <c r="N899" s="147" t="str">
        <f>IF('DATA ENTRY'!S900="","",'DATA ENTRY'!S900)</f>
        <v/>
      </c>
      <c r="O899" s="147" t="str">
        <f t="shared" si="13"/>
        <v/>
      </c>
      <c r="P899" s="74" t="str">
        <f>IF('DATA ENTRY'!T900="","",'DATA ENTRY'!T900)</f>
        <v/>
      </c>
      <c r="Q899" s="74" t="str">
        <f>IF('DATA ENTRY'!U900="","",'DATA ENTRY'!U900)</f>
        <v/>
      </c>
      <c r="R899" s="22" t="str">
        <f>IF('DATA ENTRY'!W900="","",'DATA ENTRY'!W900)</f>
        <v/>
      </c>
      <c r="S899" s="22" t="str">
        <f>IF('DATA ENTRY'!X900="","",'DATA ENTRY'!X900)</f>
        <v/>
      </c>
      <c r="T899" s="22" t="str">
        <f>IF('DATA ENTRY'!AA900="","",'DATA ENTRY'!AA900)</f>
        <v/>
      </c>
      <c r="U899" s="22" t="str">
        <f>IF(O899="","",SUMPRODUCT(--(D899=$D$5:$D$1071),--(F899=$F$5:$F$1071),--(E899=$E$5:$E$1071),--(O899&lt;$O$5:$O$1071))+COUNTIF($O$5:O899,O899))</f>
        <v/>
      </c>
    </row>
    <row r="900" spans="1:21">
      <c r="A900" s="22" t="str">
        <f>IF(AND(H900="",D900="",F900="",G900="",I900="",J900=""),"",SUBTOTAL(3,$B$5:B900))</f>
        <v/>
      </c>
      <c r="B900" s="74" t="str">
        <f>IF('DATA ENTRY'!B901="","",'DATA ENTRY'!B901)</f>
        <v/>
      </c>
      <c r="C900" s="74" t="str">
        <f>IF('DATA ENTRY'!C901="","",'DATA ENTRY'!C901)</f>
        <v/>
      </c>
      <c r="D900" s="74" t="str">
        <f>IF('DATA ENTRY'!E901="","",'DATA ENTRY'!E901)</f>
        <v/>
      </c>
      <c r="E900" s="22" t="str">
        <f>IF('DATA ENTRY'!G901="","",'DATA ENTRY'!G901)</f>
        <v/>
      </c>
      <c r="F900" s="22" t="str">
        <f>IF('DATA ENTRY'!F901="","",'DATA ENTRY'!F901)</f>
        <v/>
      </c>
      <c r="G900" s="148" t="str">
        <f>IF('DATA ENTRY'!H901="","",'DATA ENTRY'!H901)</f>
        <v/>
      </c>
      <c r="H900" s="148" t="str">
        <f>IF('DATA ENTRY'!I901="","",'DATA ENTRY'!I901)</f>
        <v/>
      </c>
      <c r="I900" s="22" t="str">
        <f>IF('DATA ENTRY'!N901="","",'DATA ENTRY'!N901)</f>
        <v/>
      </c>
      <c r="J900" s="147" t="str">
        <f>IF('DATA ENTRY'!O901="","",'DATA ENTRY'!O901)</f>
        <v/>
      </c>
      <c r="K900" s="22" t="str">
        <f>IF('DATA ENTRY'!P901="","",'DATA ENTRY'!P901)</f>
        <v/>
      </c>
      <c r="L900" s="147" t="str">
        <f>IF('DATA ENTRY'!Q901="","",'DATA ENTRY'!Q901)</f>
        <v/>
      </c>
      <c r="M900" s="22" t="str">
        <f>IF('DATA ENTRY'!R901="","",'DATA ENTRY'!R901)</f>
        <v/>
      </c>
      <c r="N900" s="147" t="str">
        <f>IF('DATA ENTRY'!S901="","",'DATA ENTRY'!S901)</f>
        <v/>
      </c>
      <c r="O900" s="147" t="str">
        <f t="shared" si="13"/>
        <v/>
      </c>
      <c r="P900" s="74" t="str">
        <f>IF('DATA ENTRY'!T901="","",'DATA ENTRY'!T901)</f>
        <v/>
      </c>
      <c r="Q900" s="74" t="str">
        <f>IF('DATA ENTRY'!U901="","",'DATA ENTRY'!U901)</f>
        <v/>
      </c>
      <c r="R900" s="22" t="str">
        <f>IF('DATA ENTRY'!W901="","",'DATA ENTRY'!W901)</f>
        <v/>
      </c>
      <c r="S900" s="22" t="str">
        <f>IF('DATA ENTRY'!X901="","",'DATA ENTRY'!X901)</f>
        <v/>
      </c>
      <c r="T900" s="22" t="str">
        <f>IF('DATA ENTRY'!AA901="","",'DATA ENTRY'!AA901)</f>
        <v/>
      </c>
      <c r="U900" s="22" t="str">
        <f>IF(O900="","",SUMPRODUCT(--(D900=$D$5:$D$1071),--(F900=$F$5:$F$1071),--(E900=$E$5:$E$1071),--(O900&lt;$O$5:$O$1071))+COUNTIF($O$5:O900,O900))</f>
        <v/>
      </c>
    </row>
    <row r="901" spans="1:21">
      <c r="A901" s="22" t="str">
        <f>IF(AND(H901="",D901="",F901="",G901="",I901="",J901=""),"",SUBTOTAL(3,$B$5:B901))</f>
        <v/>
      </c>
      <c r="B901" s="74" t="str">
        <f>IF('DATA ENTRY'!B902="","",'DATA ENTRY'!B902)</f>
        <v/>
      </c>
      <c r="C901" s="74" t="str">
        <f>IF('DATA ENTRY'!C902="","",'DATA ENTRY'!C902)</f>
        <v/>
      </c>
      <c r="D901" s="74" t="str">
        <f>IF('DATA ENTRY'!E902="","",'DATA ENTRY'!E902)</f>
        <v/>
      </c>
      <c r="E901" s="22" t="str">
        <f>IF('DATA ENTRY'!G902="","",'DATA ENTRY'!G902)</f>
        <v/>
      </c>
      <c r="F901" s="22" t="str">
        <f>IF('DATA ENTRY'!F902="","",'DATA ENTRY'!F902)</f>
        <v/>
      </c>
      <c r="G901" s="148" t="str">
        <f>IF('DATA ENTRY'!H902="","",'DATA ENTRY'!H902)</f>
        <v/>
      </c>
      <c r="H901" s="148" t="str">
        <f>IF('DATA ENTRY'!I902="","",'DATA ENTRY'!I902)</f>
        <v/>
      </c>
      <c r="I901" s="22" t="str">
        <f>IF('DATA ENTRY'!N902="","",'DATA ENTRY'!N902)</f>
        <v/>
      </c>
      <c r="J901" s="147" t="str">
        <f>IF('DATA ENTRY'!O902="","",'DATA ENTRY'!O902)</f>
        <v/>
      </c>
      <c r="K901" s="22" t="str">
        <f>IF('DATA ENTRY'!P902="","",'DATA ENTRY'!P902)</f>
        <v/>
      </c>
      <c r="L901" s="147" t="str">
        <f>IF('DATA ENTRY'!Q902="","",'DATA ENTRY'!Q902)</f>
        <v/>
      </c>
      <c r="M901" s="22" t="str">
        <f>IF('DATA ENTRY'!R902="","",'DATA ENTRY'!R902)</f>
        <v/>
      </c>
      <c r="N901" s="147" t="str">
        <f>IF('DATA ENTRY'!S902="","",'DATA ENTRY'!S902)</f>
        <v/>
      </c>
      <c r="O901" s="147" t="str">
        <f t="shared" si="13"/>
        <v/>
      </c>
      <c r="P901" s="74" t="str">
        <f>IF('DATA ENTRY'!T902="","",'DATA ENTRY'!T902)</f>
        <v/>
      </c>
      <c r="Q901" s="74" t="str">
        <f>IF('DATA ENTRY'!U902="","",'DATA ENTRY'!U902)</f>
        <v/>
      </c>
      <c r="R901" s="22" t="str">
        <f>IF('DATA ENTRY'!W902="","",'DATA ENTRY'!W902)</f>
        <v/>
      </c>
      <c r="S901" s="22" t="str">
        <f>IF('DATA ENTRY'!X902="","",'DATA ENTRY'!X902)</f>
        <v/>
      </c>
      <c r="T901" s="22" t="str">
        <f>IF('DATA ENTRY'!AA902="","",'DATA ENTRY'!AA902)</f>
        <v/>
      </c>
      <c r="U901" s="22" t="str">
        <f>IF(O901="","",SUMPRODUCT(--(D901=$D$5:$D$1071),--(F901=$F$5:$F$1071),--(E901=$E$5:$E$1071),--(O901&lt;$O$5:$O$1071))+COUNTIF($O$5:O901,O901))</f>
        <v/>
      </c>
    </row>
    <row r="902" spans="1:21">
      <c r="A902" s="22" t="str">
        <f>IF(AND(H902="",D902="",F902="",G902="",I902="",J902=""),"",SUBTOTAL(3,$B$5:B902))</f>
        <v/>
      </c>
      <c r="B902" s="74" t="str">
        <f>IF('DATA ENTRY'!B903="","",'DATA ENTRY'!B903)</f>
        <v/>
      </c>
      <c r="C902" s="74" t="str">
        <f>IF('DATA ENTRY'!C903="","",'DATA ENTRY'!C903)</f>
        <v/>
      </c>
      <c r="D902" s="74" t="str">
        <f>IF('DATA ENTRY'!E903="","",'DATA ENTRY'!E903)</f>
        <v/>
      </c>
      <c r="E902" s="22" t="str">
        <f>IF('DATA ENTRY'!G903="","",'DATA ENTRY'!G903)</f>
        <v/>
      </c>
      <c r="F902" s="22" t="str">
        <f>IF('DATA ENTRY'!F903="","",'DATA ENTRY'!F903)</f>
        <v/>
      </c>
      <c r="G902" s="148" t="str">
        <f>IF('DATA ENTRY'!H903="","",'DATA ENTRY'!H903)</f>
        <v/>
      </c>
      <c r="H902" s="148" t="str">
        <f>IF('DATA ENTRY'!I903="","",'DATA ENTRY'!I903)</f>
        <v/>
      </c>
      <c r="I902" s="22" t="str">
        <f>IF('DATA ENTRY'!N903="","",'DATA ENTRY'!N903)</f>
        <v/>
      </c>
      <c r="J902" s="147" t="str">
        <f>IF('DATA ENTRY'!O903="","",'DATA ENTRY'!O903)</f>
        <v/>
      </c>
      <c r="K902" s="22" t="str">
        <f>IF('DATA ENTRY'!P903="","",'DATA ENTRY'!P903)</f>
        <v/>
      </c>
      <c r="L902" s="147" t="str">
        <f>IF('DATA ENTRY'!Q903="","",'DATA ENTRY'!Q903)</f>
        <v/>
      </c>
      <c r="M902" s="22" t="str">
        <f>IF('DATA ENTRY'!R903="","",'DATA ENTRY'!R903)</f>
        <v/>
      </c>
      <c r="N902" s="147" t="str">
        <f>IF('DATA ENTRY'!S903="","",'DATA ENTRY'!S903)</f>
        <v/>
      </c>
      <c r="O902" s="147" t="str">
        <f t="shared" ref="O902:O965" si="14">IFERROR(IF(J902="","",SUM(J902*75%+L902*25%)),"")</f>
        <v/>
      </c>
      <c r="P902" s="74" t="str">
        <f>IF('DATA ENTRY'!T903="","",'DATA ENTRY'!T903)</f>
        <v/>
      </c>
      <c r="Q902" s="74" t="str">
        <f>IF('DATA ENTRY'!U903="","",'DATA ENTRY'!U903)</f>
        <v/>
      </c>
      <c r="R902" s="22" t="str">
        <f>IF('DATA ENTRY'!W903="","",'DATA ENTRY'!W903)</f>
        <v/>
      </c>
      <c r="S902" s="22" t="str">
        <f>IF('DATA ENTRY'!X903="","",'DATA ENTRY'!X903)</f>
        <v/>
      </c>
      <c r="T902" s="22" t="str">
        <f>IF('DATA ENTRY'!AA903="","",'DATA ENTRY'!AA903)</f>
        <v/>
      </c>
      <c r="U902" s="22" t="str">
        <f>IF(O902="","",SUMPRODUCT(--(D902=$D$5:$D$1071),--(F902=$F$5:$F$1071),--(E902=$E$5:$E$1071),--(O902&lt;$O$5:$O$1071))+COUNTIF($O$5:O902,O902))</f>
        <v/>
      </c>
    </row>
    <row r="903" spans="1:21">
      <c r="A903" s="22" t="str">
        <f>IF(AND(H903="",D903="",F903="",G903="",I903="",J903=""),"",SUBTOTAL(3,$B$5:B903))</f>
        <v/>
      </c>
      <c r="B903" s="74" t="str">
        <f>IF('DATA ENTRY'!B904="","",'DATA ENTRY'!B904)</f>
        <v/>
      </c>
      <c r="C903" s="74" t="str">
        <f>IF('DATA ENTRY'!C904="","",'DATA ENTRY'!C904)</f>
        <v/>
      </c>
      <c r="D903" s="74" t="str">
        <f>IF('DATA ENTRY'!E904="","",'DATA ENTRY'!E904)</f>
        <v/>
      </c>
      <c r="E903" s="22" t="str">
        <f>IF('DATA ENTRY'!G904="","",'DATA ENTRY'!G904)</f>
        <v/>
      </c>
      <c r="F903" s="22" t="str">
        <f>IF('DATA ENTRY'!F904="","",'DATA ENTRY'!F904)</f>
        <v/>
      </c>
      <c r="G903" s="148" t="str">
        <f>IF('DATA ENTRY'!H904="","",'DATA ENTRY'!H904)</f>
        <v/>
      </c>
      <c r="H903" s="148" t="str">
        <f>IF('DATA ENTRY'!I904="","",'DATA ENTRY'!I904)</f>
        <v/>
      </c>
      <c r="I903" s="22" t="str">
        <f>IF('DATA ENTRY'!N904="","",'DATA ENTRY'!N904)</f>
        <v/>
      </c>
      <c r="J903" s="147" t="str">
        <f>IF('DATA ENTRY'!O904="","",'DATA ENTRY'!O904)</f>
        <v/>
      </c>
      <c r="K903" s="22" t="str">
        <f>IF('DATA ENTRY'!P904="","",'DATA ENTRY'!P904)</f>
        <v/>
      </c>
      <c r="L903" s="147" t="str">
        <f>IF('DATA ENTRY'!Q904="","",'DATA ENTRY'!Q904)</f>
        <v/>
      </c>
      <c r="M903" s="22" t="str">
        <f>IF('DATA ENTRY'!R904="","",'DATA ENTRY'!R904)</f>
        <v/>
      </c>
      <c r="N903" s="147" t="str">
        <f>IF('DATA ENTRY'!S904="","",'DATA ENTRY'!S904)</f>
        <v/>
      </c>
      <c r="O903" s="147" t="str">
        <f t="shared" si="14"/>
        <v/>
      </c>
      <c r="P903" s="74" t="str">
        <f>IF('DATA ENTRY'!T904="","",'DATA ENTRY'!T904)</f>
        <v/>
      </c>
      <c r="Q903" s="74" t="str">
        <f>IF('DATA ENTRY'!U904="","",'DATA ENTRY'!U904)</f>
        <v/>
      </c>
      <c r="R903" s="22" t="str">
        <f>IF('DATA ENTRY'!W904="","",'DATA ENTRY'!W904)</f>
        <v/>
      </c>
      <c r="S903" s="22" t="str">
        <f>IF('DATA ENTRY'!X904="","",'DATA ENTRY'!X904)</f>
        <v/>
      </c>
      <c r="T903" s="22" t="str">
        <f>IF('DATA ENTRY'!AA904="","",'DATA ENTRY'!AA904)</f>
        <v/>
      </c>
      <c r="U903" s="22" t="str">
        <f>IF(O903="","",SUMPRODUCT(--(D903=$D$5:$D$1071),--(F903=$F$5:$F$1071),--(E903=$E$5:$E$1071),--(O903&lt;$O$5:$O$1071))+COUNTIF($O$5:O903,O903))</f>
        <v/>
      </c>
    </row>
    <row r="904" spans="1:21">
      <c r="A904" s="22" t="str">
        <f>IF(AND(H904="",D904="",F904="",G904="",I904="",J904=""),"",SUBTOTAL(3,$B$5:B904))</f>
        <v/>
      </c>
      <c r="B904" s="74" t="str">
        <f>IF('DATA ENTRY'!B905="","",'DATA ENTRY'!B905)</f>
        <v/>
      </c>
      <c r="C904" s="74" t="str">
        <f>IF('DATA ENTRY'!C905="","",'DATA ENTRY'!C905)</f>
        <v/>
      </c>
      <c r="D904" s="74" t="str">
        <f>IF('DATA ENTRY'!E905="","",'DATA ENTRY'!E905)</f>
        <v/>
      </c>
      <c r="E904" s="22" t="str">
        <f>IF('DATA ENTRY'!G905="","",'DATA ENTRY'!G905)</f>
        <v/>
      </c>
      <c r="F904" s="22" t="str">
        <f>IF('DATA ENTRY'!F905="","",'DATA ENTRY'!F905)</f>
        <v/>
      </c>
      <c r="G904" s="148" t="str">
        <f>IF('DATA ENTRY'!H905="","",'DATA ENTRY'!H905)</f>
        <v/>
      </c>
      <c r="H904" s="148" t="str">
        <f>IF('DATA ENTRY'!I905="","",'DATA ENTRY'!I905)</f>
        <v/>
      </c>
      <c r="I904" s="22" t="str">
        <f>IF('DATA ENTRY'!N905="","",'DATA ENTRY'!N905)</f>
        <v/>
      </c>
      <c r="J904" s="147" t="str">
        <f>IF('DATA ENTRY'!O905="","",'DATA ENTRY'!O905)</f>
        <v/>
      </c>
      <c r="K904" s="22" t="str">
        <f>IF('DATA ENTRY'!P905="","",'DATA ENTRY'!P905)</f>
        <v/>
      </c>
      <c r="L904" s="147" t="str">
        <f>IF('DATA ENTRY'!Q905="","",'DATA ENTRY'!Q905)</f>
        <v/>
      </c>
      <c r="M904" s="22" t="str">
        <f>IF('DATA ENTRY'!R905="","",'DATA ENTRY'!R905)</f>
        <v/>
      </c>
      <c r="N904" s="147" t="str">
        <f>IF('DATA ENTRY'!S905="","",'DATA ENTRY'!S905)</f>
        <v/>
      </c>
      <c r="O904" s="147" t="str">
        <f t="shared" si="14"/>
        <v/>
      </c>
      <c r="P904" s="74" t="str">
        <f>IF('DATA ENTRY'!T905="","",'DATA ENTRY'!T905)</f>
        <v/>
      </c>
      <c r="Q904" s="74" t="str">
        <f>IF('DATA ENTRY'!U905="","",'DATA ENTRY'!U905)</f>
        <v/>
      </c>
      <c r="R904" s="22" t="str">
        <f>IF('DATA ENTRY'!W905="","",'DATA ENTRY'!W905)</f>
        <v/>
      </c>
      <c r="S904" s="22" t="str">
        <f>IF('DATA ENTRY'!X905="","",'DATA ENTRY'!X905)</f>
        <v/>
      </c>
      <c r="T904" s="22" t="str">
        <f>IF('DATA ENTRY'!AA905="","",'DATA ENTRY'!AA905)</f>
        <v/>
      </c>
      <c r="U904" s="22" t="str">
        <f>IF(O904="","",SUMPRODUCT(--(D904=$D$5:$D$1071),--(F904=$F$5:$F$1071),--(E904=$E$5:$E$1071),--(O904&lt;$O$5:$O$1071))+COUNTIF($O$5:O904,O904))</f>
        <v/>
      </c>
    </row>
    <row r="905" spans="1:21">
      <c r="A905" s="22" t="str">
        <f>IF(AND(H905="",D905="",F905="",G905="",I905="",J905=""),"",SUBTOTAL(3,$B$5:B905))</f>
        <v/>
      </c>
      <c r="B905" s="74" t="str">
        <f>IF('DATA ENTRY'!B906="","",'DATA ENTRY'!B906)</f>
        <v/>
      </c>
      <c r="C905" s="74" t="str">
        <f>IF('DATA ENTRY'!C906="","",'DATA ENTRY'!C906)</f>
        <v/>
      </c>
      <c r="D905" s="74" t="str">
        <f>IF('DATA ENTRY'!E906="","",'DATA ENTRY'!E906)</f>
        <v/>
      </c>
      <c r="E905" s="22" t="str">
        <f>IF('DATA ENTRY'!G906="","",'DATA ENTRY'!G906)</f>
        <v/>
      </c>
      <c r="F905" s="22" t="str">
        <f>IF('DATA ENTRY'!F906="","",'DATA ENTRY'!F906)</f>
        <v/>
      </c>
      <c r="G905" s="148" t="str">
        <f>IF('DATA ENTRY'!H906="","",'DATA ENTRY'!H906)</f>
        <v/>
      </c>
      <c r="H905" s="148" t="str">
        <f>IF('DATA ENTRY'!I906="","",'DATA ENTRY'!I906)</f>
        <v/>
      </c>
      <c r="I905" s="22" t="str">
        <f>IF('DATA ENTRY'!N906="","",'DATA ENTRY'!N906)</f>
        <v/>
      </c>
      <c r="J905" s="147" t="str">
        <f>IF('DATA ENTRY'!O906="","",'DATA ENTRY'!O906)</f>
        <v/>
      </c>
      <c r="K905" s="22" t="str">
        <f>IF('DATA ENTRY'!P906="","",'DATA ENTRY'!P906)</f>
        <v/>
      </c>
      <c r="L905" s="147" t="str">
        <f>IF('DATA ENTRY'!Q906="","",'DATA ENTRY'!Q906)</f>
        <v/>
      </c>
      <c r="M905" s="22" t="str">
        <f>IF('DATA ENTRY'!R906="","",'DATA ENTRY'!R906)</f>
        <v/>
      </c>
      <c r="N905" s="147" t="str">
        <f>IF('DATA ENTRY'!S906="","",'DATA ENTRY'!S906)</f>
        <v/>
      </c>
      <c r="O905" s="147" t="str">
        <f t="shared" si="14"/>
        <v/>
      </c>
      <c r="P905" s="74" t="str">
        <f>IF('DATA ENTRY'!T906="","",'DATA ENTRY'!T906)</f>
        <v/>
      </c>
      <c r="Q905" s="74" t="str">
        <f>IF('DATA ENTRY'!U906="","",'DATA ENTRY'!U906)</f>
        <v/>
      </c>
      <c r="R905" s="22" t="str">
        <f>IF('DATA ENTRY'!W906="","",'DATA ENTRY'!W906)</f>
        <v/>
      </c>
      <c r="S905" s="22" t="str">
        <f>IF('DATA ENTRY'!X906="","",'DATA ENTRY'!X906)</f>
        <v/>
      </c>
      <c r="T905" s="22" t="str">
        <f>IF('DATA ENTRY'!AA906="","",'DATA ENTRY'!AA906)</f>
        <v/>
      </c>
      <c r="U905" s="22" t="str">
        <f>IF(O905="","",SUMPRODUCT(--(D905=$D$5:$D$1071),--(F905=$F$5:$F$1071),--(E905=$E$5:$E$1071),--(O905&lt;$O$5:$O$1071))+COUNTIF($O$5:O905,O905))</f>
        <v/>
      </c>
    </row>
    <row r="906" spans="1:21">
      <c r="A906" s="22" t="str">
        <f>IF(AND(H906="",D906="",F906="",G906="",I906="",J906=""),"",SUBTOTAL(3,$B$5:B906))</f>
        <v/>
      </c>
      <c r="B906" s="74" t="str">
        <f>IF('DATA ENTRY'!B907="","",'DATA ENTRY'!B907)</f>
        <v/>
      </c>
      <c r="C906" s="74" t="str">
        <f>IF('DATA ENTRY'!C907="","",'DATA ENTRY'!C907)</f>
        <v/>
      </c>
      <c r="D906" s="74" t="str">
        <f>IF('DATA ENTRY'!E907="","",'DATA ENTRY'!E907)</f>
        <v/>
      </c>
      <c r="E906" s="22" t="str">
        <f>IF('DATA ENTRY'!G907="","",'DATA ENTRY'!G907)</f>
        <v/>
      </c>
      <c r="F906" s="22" t="str">
        <f>IF('DATA ENTRY'!F907="","",'DATA ENTRY'!F907)</f>
        <v/>
      </c>
      <c r="G906" s="148" t="str">
        <f>IF('DATA ENTRY'!H907="","",'DATA ENTRY'!H907)</f>
        <v/>
      </c>
      <c r="H906" s="148" t="str">
        <f>IF('DATA ENTRY'!I907="","",'DATA ENTRY'!I907)</f>
        <v/>
      </c>
      <c r="I906" s="22" t="str">
        <f>IF('DATA ENTRY'!N907="","",'DATA ENTRY'!N907)</f>
        <v/>
      </c>
      <c r="J906" s="147" t="str">
        <f>IF('DATA ENTRY'!O907="","",'DATA ENTRY'!O907)</f>
        <v/>
      </c>
      <c r="K906" s="22" t="str">
        <f>IF('DATA ENTRY'!P907="","",'DATA ENTRY'!P907)</f>
        <v/>
      </c>
      <c r="L906" s="147" t="str">
        <f>IF('DATA ENTRY'!Q907="","",'DATA ENTRY'!Q907)</f>
        <v/>
      </c>
      <c r="M906" s="22" t="str">
        <f>IF('DATA ENTRY'!R907="","",'DATA ENTRY'!R907)</f>
        <v/>
      </c>
      <c r="N906" s="147" t="str">
        <f>IF('DATA ENTRY'!S907="","",'DATA ENTRY'!S907)</f>
        <v/>
      </c>
      <c r="O906" s="147" t="str">
        <f t="shared" si="14"/>
        <v/>
      </c>
      <c r="P906" s="74" t="str">
        <f>IF('DATA ENTRY'!T907="","",'DATA ENTRY'!T907)</f>
        <v/>
      </c>
      <c r="Q906" s="74" t="str">
        <f>IF('DATA ENTRY'!U907="","",'DATA ENTRY'!U907)</f>
        <v/>
      </c>
      <c r="R906" s="22" t="str">
        <f>IF('DATA ENTRY'!W907="","",'DATA ENTRY'!W907)</f>
        <v/>
      </c>
      <c r="S906" s="22" t="str">
        <f>IF('DATA ENTRY'!X907="","",'DATA ENTRY'!X907)</f>
        <v/>
      </c>
      <c r="T906" s="22" t="str">
        <f>IF('DATA ENTRY'!AA907="","",'DATA ENTRY'!AA907)</f>
        <v/>
      </c>
      <c r="U906" s="22" t="str">
        <f>IF(O906="","",SUMPRODUCT(--(D906=$D$5:$D$1071),--(F906=$F$5:$F$1071),--(E906=$E$5:$E$1071),--(O906&lt;$O$5:$O$1071))+COUNTIF($O$5:O906,O906))</f>
        <v/>
      </c>
    </row>
    <row r="907" spans="1:21">
      <c r="A907" s="22" t="str">
        <f>IF(AND(H907="",D907="",F907="",G907="",I907="",J907=""),"",SUBTOTAL(3,$B$5:B907))</f>
        <v/>
      </c>
      <c r="B907" s="74" t="str">
        <f>IF('DATA ENTRY'!B908="","",'DATA ENTRY'!B908)</f>
        <v/>
      </c>
      <c r="C907" s="74" t="str">
        <f>IF('DATA ENTRY'!C908="","",'DATA ENTRY'!C908)</f>
        <v/>
      </c>
      <c r="D907" s="74" t="str">
        <f>IF('DATA ENTRY'!E908="","",'DATA ENTRY'!E908)</f>
        <v/>
      </c>
      <c r="E907" s="22" t="str">
        <f>IF('DATA ENTRY'!G908="","",'DATA ENTRY'!G908)</f>
        <v/>
      </c>
      <c r="F907" s="22" t="str">
        <f>IF('DATA ENTRY'!F908="","",'DATA ENTRY'!F908)</f>
        <v/>
      </c>
      <c r="G907" s="148" t="str">
        <f>IF('DATA ENTRY'!H908="","",'DATA ENTRY'!H908)</f>
        <v/>
      </c>
      <c r="H907" s="148" t="str">
        <f>IF('DATA ENTRY'!I908="","",'DATA ENTRY'!I908)</f>
        <v/>
      </c>
      <c r="I907" s="22" t="str">
        <f>IF('DATA ENTRY'!N908="","",'DATA ENTRY'!N908)</f>
        <v/>
      </c>
      <c r="J907" s="147" t="str">
        <f>IF('DATA ENTRY'!O908="","",'DATA ENTRY'!O908)</f>
        <v/>
      </c>
      <c r="K907" s="22" t="str">
        <f>IF('DATA ENTRY'!P908="","",'DATA ENTRY'!P908)</f>
        <v/>
      </c>
      <c r="L907" s="147" t="str">
        <f>IF('DATA ENTRY'!Q908="","",'DATA ENTRY'!Q908)</f>
        <v/>
      </c>
      <c r="M907" s="22" t="str">
        <f>IF('DATA ENTRY'!R908="","",'DATA ENTRY'!R908)</f>
        <v/>
      </c>
      <c r="N907" s="147" t="str">
        <f>IF('DATA ENTRY'!S908="","",'DATA ENTRY'!S908)</f>
        <v/>
      </c>
      <c r="O907" s="147" t="str">
        <f t="shared" si="14"/>
        <v/>
      </c>
      <c r="P907" s="74" t="str">
        <f>IF('DATA ENTRY'!T908="","",'DATA ENTRY'!T908)</f>
        <v/>
      </c>
      <c r="Q907" s="74" t="str">
        <f>IF('DATA ENTRY'!U908="","",'DATA ENTRY'!U908)</f>
        <v/>
      </c>
      <c r="R907" s="22" t="str">
        <f>IF('DATA ENTRY'!W908="","",'DATA ENTRY'!W908)</f>
        <v/>
      </c>
      <c r="S907" s="22" t="str">
        <f>IF('DATA ENTRY'!X908="","",'DATA ENTRY'!X908)</f>
        <v/>
      </c>
      <c r="T907" s="22" t="str">
        <f>IF('DATA ENTRY'!AA908="","",'DATA ENTRY'!AA908)</f>
        <v/>
      </c>
      <c r="U907" s="22" t="str">
        <f>IF(O907="","",SUMPRODUCT(--(D907=$D$5:$D$1071),--(F907=$F$5:$F$1071),--(E907=$E$5:$E$1071),--(O907&lt;$O$5:$O$1071))+COUNTIF($O$5:O907,O907))</f>
        <v/>
      </c>
    </row>
    <row r="908" spans="1:21">
      <c r="A908" s="22" t="str">
        <f>IF(AND(H908="",D908="",F908="",G908="",I908="",J908=""),"",SUBTOTAL(3,$B$5:B908))</f>
        <v/>
      </c>
      <c r="B908" s="74" t="str">
        <f>IF('DATA ENTRY'!B909="","",'DATA ENTRY'!B909)</f>
        <v/>
      </c>
      <c r="C908" s="74" t="str">
        <f>IF('DATA ENTRY'!C909="","",'DATA ENTRY'!C909)</f>
        <v/>
      </c>
      <c r="D908" s="74" t="str">
        <f>IF('DATA ENTRY'!E909="","",'DATA ENTRY'!E909)</f>
        <v/>
      </c>
      <c r="E908" s="22" t="str">
        <f>IF('DATA ENTRY'!G909="","",'DATA ENTRY'!G909)</f>
        <v/>
      </c>
      <c r="F908" s="22" t="str">
        <f>IF('DATA ENTRY'!F909="","",'DATA ENTRY'!F909)</f>
        <v/>
      </c>
      <c r="G908" s="148" t="str">
        <f>IF('DATA ENTRY'!H909="","",'DATA ENTRY'!H909)</f>
        <v/>
      </c>
      <c r="H908" s="148" t="str">
        <f>IF('DATA ENTRY'!I909="","",'DATA ENTRY'!I909)</f>
        <v/>
      </c>
      <c r="I908" s="22" t="str">
        <f>IF('DATA ENTRY'!N909="","",'DATA ENTRY'!N909)</f>
        <v/>
      </c>
      <c r="J908" s="147" t="str">
        <f>IF('DATA ENTRY'!O909="","",'DATA ENTRY'!O909)</f>
        <v/>
      </c>
      <c r="K908" s="22" t="str">
        <f>IF('DATA ENTRY'!P909="","",'DATA ENTRY'!P909)</f>
        <v/>
      </c>
      <c r="L908" s="147" t="str">
        <f>IF('DATA ENTRY'!Q909="","",'DATA ENTRY'!Q909)</f>
        <v/>
      </c>
      <c r="M908" s="22" t="str">
        <f>IF('DATA ENTRY'!R909="","",'DATA ENTRY'!R909)</f>
        <v/>
      </c>
      <c r="N908" s="147" t="str">
        <f>IF('DATA ENTRY'!S909="","",'DATA ENTRY'!S909)</f>
        <v/>
      </c>
      <c r="O908" s="147" t="str">
        <f t="shared" si="14"/>
        <v/>
      </c>
      <c r="P908" s="74" t="str">
        <f>IF('DATA ENTRY'!T909="","",'DATA ENTRY'!T909)</f>
        <v/>
      </c>
      <c r="Q908" s="74" t="str">
        <f>IF('DATA ENTRY'!U909="","",'DATA ENTRY'!U909)</f>
        <v/>
      </c>
      <c r="R908" s="22" t="str">
        <f>IF('DATA ENTRY'!W909="","",'DATA ENTRY'!W909)</f>
        <v/>
      </c>
      <c r="S908" s="22" t="str">
        <f>IF('DATA ENTRY'!X909="","",'DATA ENTRY'!X909)</f>
        <v/>
      </c>
      <c r="T908" s="22" t="str">
        <f>IF('DATA ENTRY'!AA909="","",'DATA ENTRY'!AA909)</f>
        <v/>
      </c>
      <c r="U908" s="22" t="str">
        <f>IF(O908="","",SUMPRODUCT(--(D908=$D$5:$D$1071),--(F908=$F$5:$F$1071),--(E908=$E$5:$E$1071),--(O908&lt;$O$5:$O$1071))+COUNTIF($O$5:O908,O908))</f>
        <v/>
      </c>
    </row>
    <row r="909" spans="1:21">
      <c r="A909" s="22" t="str">
        <f>IF(AND(H909="",D909="",F909="",G909="",I909="",J909=""),"",SUBTOTAL(3,$B$5:B909))</f>
        <v/>
      </c>
      <c r="B909" s="74" t="str">
        <f>IF('DATA ENTRY'!B910="","",'DATA ENTRY'!B910)</f>
        <v/>
      </c>
      <c r="C909" s="74" t="str">
        <f>IF('DATA ENTRY'!C910="","",'DATA ENTRY'!C910)</f>
        <v/>
      </c>
      <c r="D909" s="74" t="str">
        <f>IF('DATA ENTRY'!E910="","",'DATA ENTRY'!E910)</f>
        <v/>
      </c>
      <c r="E909" s="22" t="str">
        <f>IF('DATA ENTRY'!G910="","",'DATA ENTRY'!G910)</f>
        <v/>
      </c>
      <c r="F909" s="22" t="str">
        <f>IF('DATA ENTRY'!F910="","",'DATA ENTRY'!F910)</f>
        <v/>
      </c>
      <c r="G909" s="148" t="str">
        <f>IF('DATA ENTRY'!H910="","",'DATA ENTRY'!H910)</f>
        <v/>
      </c>
      <c r="H909" s="148" t="str">
        <f>IF('DATA ENTRY'!I910="","",'DATA ENTRY'!I910)</f>
        <v/>
      </c>
      <c r="I909" s="22" t="str">
        <f>IF('DATA ENTRY'!N910="","",'DATA ENTRY'!N910)</f>
        <v/>
      </c>
      <c r="J909" s="147" t="str">
        <f>IF('DATA ENTRY'!O910="","",'DATA ENTRY'!O910)</f>
        <v/>
      </c>
      <c r="K909" s="22" t="str">
        <f>IF('DATA ENTRY'!P910="","",'DATA ENTRY'!P910)</f>
        <v/>
      </c>
      <c r="L909" s="147" t="str">
        <f>IF('DATA ENTRY'!Q910="","",'DATA ENTRY'!Q910)</f>
        <v/>
      </c>
      <c r="M909" s="22" t="str">
        <f>IF('DATA ENTRY'!R910="","",'DATA ENTRY'!R910)</f>
        <v/>
      </c>
      <c r="N909" s="147" t="str">
        <f>IF('DATA ENTRY'!S910="","",'DATA ENTRY'!S910)</f>
        <v/>
      </c>
      <c r="O909" s="147" t="str">
        <f t="shared" si="14"/>
        <v/>
      </c>
      <c r="P909" s="74" t="str">
        <f>IF('DATA ENTRY'!T910="","",'DATA ENTRY'!T910)</f>
        <v/>
      </c>
      <c r="Q909" s="74" t="str">
        <f>IF('DATA ENTRY'!U910="","",'DATA ENTRY'!U910)</f>
        <v/>
      </c>
      <c r="R909" s="22" t="str">
        <f>IF('DATA ENTRY'!W910="","",'DATA ENTRY'!W910)</f>
        <v/>
      </c>
      <c r="S909" s="22" t="str">
        <f>IF('DATA ENTRY'!X910="","",'DATA ENTRY'!X910)</f>
        <v/>
      </c>
      <c r="T909" s="22" t="str">
        <f>IF('DATA ENTRY'!AA910="","",'DATA ENTRY'!AA910)</f>
        <v/>
      </c>
      <c r="U909" s="22" t="str">
        <f>IF(O909="","",SUMPRODUCT(--(D909=$D$5:$D$1071),--(F909=$F$5:$F$1071),--(E909=$E$5:$E$1071),--(O909&lt;$O$5:$O$1071))+COUNTIF($O$5:O909,O909))</f>
        <v/>
      </c>
    </row>
    <row r="910" spans="1:21">
      <c r="A910" s="22" t="str">
        <f>IF(AND(H910="",D910="",F910="",G910="",I910="",J910=""),"",SUBTOTAL(3,$B$5:B910))</f>
        <v/>
      </c>
      <c r="B910" s="74" t="str">
        <f>IF('DATA ENTRY'!B911="","",'DATA ENTRY'!B911)</f>
        <v/>
      </c>
      <c r="C910" s="74" t="str">
        <f>IF('DATA ENTRY'!C911="","",'DATA ENTRY'!C911)</f>
        <v/>
      </c>
      <c r="D910" s="74" t="str">
        <f>IF('DATA ENTRY'!E911="","",'DATA ENTRY'!E911)</f>
        <v/>
      </c>
      <c r="E910" s="22" t="str">
        <f>IF('DATA ENTRY'!G911="","",'DATA ENTRY'!G911)</f>
        <v/>
      </c>
      <c r="F910" s="22" t="str">
        <f>IF('DATA ENTRY'!F911="","",'DATA ENTRY'!F911)</f>
        <v/>
      </c>
      <c r="G910" s="148" t="str">
        <f>IF('DATA ENTRY'!H911="","",'DATA ENTRY'!H911)</f>
        <v/>
      </c>
      <c r="H910" s="148" t="str">
        <f>IF('DATA ENTRY'!I911="","",'DATA ENTRY'!I911)</f>
        <v/>
      </c>
      <c r="I910" s="22" t="str">
        <f>IF('DATA ENTRY'!N911="","",'DATA ENTRY'!N911)</f>
        <v/>
      </c>
      <c r="J910" s="147" t="str">
        <f>IF('DATA ENTRY'!O911="","",'DATA ENTRY'!O911)</f>
        <v/>
      </c>
      <c r="K910" s="22" t="str">
        <f>IF('DATA ENTRY'!P911="","",'DATA ENTRY'!P911)</f>
        <v/>
      </c>
      <c r="L910" s="147" t="str">
        <f>IF('DATA ENTRY'!Q911="","",'DATA ENTRY'!Q911)</f>
        <v/>
      </c>
      <c r="M910" s="22" t="str">
        <f>IF('DATA ENTRY'!R911="","",'DATA ENTRY'!R911)</f>
        <v/>
      </c>
      <c r="N910" s="147" t="str">
        <f>IF('DATA ENTRY'!S911="","",'DATA ENTRY'!S911)</f>
        <v/>
      </c>
      <c r="O910" s="147" t="str">
        <f t="shared" si="14"/>
        <v/>
      </c>
      <c r="P910" s="74" t="str">
        <f>IF('DATA ENTRY'!T911="","",'DATA ENTRY'!T911)</f>
        <v/>
      </c>
      <c r="Q910" s="74" t="str">
        <f>IF('DATA ENTRY'!U911="","",'DATA ENTRY'!U911)</f>
        <v/>
      </c>
      <c r="R910" s="22" t="str">
        <f>IF('DATA ENTRY'!W911="","",'DATA ENTRY'!W911)</f>
        <v/>
      </c>
      <c r="S910" s="22" t="str">
        <f>IF('DATA ENTRY'!X911="","",'DATA ENTRY'!X911)</f>
        <v/>
      </c>
      <c r="T910" s="22" t="str">
        <f>IF('DATA ENTRY'!AA911="","",'DATA ENTRY'!AA911)</f>
        <v/>
      </c>
      <c r="U910" s="22" t="str">
        <f>IF(O910="","",SUMPRODUCT(--(D910=$D$5:$D$1071),--(F910=$F$5:$F$1071),--(E910=$E$5:$E$1071),--(O910&lt;$O$5:$O$1071))+COUNTIF($O$5:O910,O910))</f>
        <v/>
      </c>
    </row>
    <row r="911" spans="1:21">
      <c r="A911" s="22" t="str">
        <f>IF(AND(H911="",D911="",F911="",G911="",I911="",J911=""),"",SUBTOTAL(3,$B$5:B911))</f>
        <v/>
      </c>
      <c r="B911" s="74" t="str">
        <f>IF('DATA ENTRY'!B912="","",'DATA ENTRY'!B912)</f>
        <v/>
      </c>
      <c r="C911" s="74" t="str">
        <f>IF('DATA ENTRY'!C912="","",'DATA ENTRY'!C912)</f>
        <v/>
      </c>
      <c r="D911" s="74" t="str">
        <f>IF('DATA ENTRY'!E912="","",'DATA ENTRY'!E912)</f>
        <v/>
      </c>
      <c r="E911" s="22" t="str">
        <f>IF('DATA ENTRY'!G912="","",'DATA ENTRY'!G912)</f>
        <v/>
      </c>
      <c r="F911" s="22" t="str">
        <f>IF('DATA ENTRY'!F912="","",'DATA ENTRY'!F912)</f>
        <v/>
      </c>
      <c r="G911" s="148" t="str">
        <f>IF('DATA ENTRY'!H912="","",'DATA ENTRY'!H912)</f>
        <v/>
      </c>
      <c r="H911" s="148" t="str">
        <f>IF('DATA ENTRY'!I912="","",'DATA ENTRY'!I912)</f>
        <v/>
      </c>
      <c r="I911" s="22" t="str">
        <f>IF('DATA ENTRY'!N912="","",'DATA ENTRY'!N912)</f>
        <v/>
      </c>
      <c r="J911" s="147" t="str">
        <f>IF('DATA ENTRY'!O912="","",'DATA ENTRY'!O912)</f>
        <v/>
      </c>
      <c r="K911" s="22" t="str">
        <f>IF('DATA ENTRY'!P912="","",'DATA ENTRY'!P912)</f>
        <v/>
      </c>
      <c r="L911" s="147" t="str">
        <f>IF('DATA ENTRY'!Q912="","",'DATA ENTRY'!Q912)</f>
        <v/>
      </c>
      <c r="M911" s="22" t="str">
        <f>IF('DATA ENTRY'!R912="","",'DATA ENTRY'!R912)</f>
        <v/>
      </c>
      <c r="N911" s="147" t="str">
        <f>IF('DATA ENTRY'!S912="","",'DATA ENTRY'!S912)</f>
        <v/>
      </c>
      <c r="O911" s="147" t="str">
        <f t="shared" si="14"/>
        <v/>
      </c>
      <c r="P911" s="74" t="str">
        <f>IF('DATA ENTRY'!T912="","",'DATA ENTRY'!T912)</f>
        <v/>
      </c>
      <c r="Q911" s="74" t="str">
        <f>IF('DATA ENTRY'!U912="","",'DATA ENTRY'!U912)</f>
        <v/>
      </c>
      <c r="R911" s="22" t="str">
        <f>IF('DATA ENTRY'!W912="","",'DATA ENTRY'!W912)</f>
        <v/>
      </c>
      <c r="S911" s="22" t="str">
        <f>IF('DATA ENTRY'!X912="","",'DATA ENTRY'!X912)</f>
        <v/>
      </c>
      <c r="T911" s="22" t="str">
        <f>IF('DATA ENTRY'!AA912="","",'DATA ENTRY'!AA912)</f>
        <v/>
      </c>
      <c r="U911" s="22" t="str">
        <f>IF(O911="","",SUMPRODUCT(--(D911=$D$5:$D$1071),--(F911=$F$5:$F$1071),--(E911=$E$5:$E$1071),--(O911&lt;$O$5:$O$1071))+COUNTIF($O$5:O911,O911))</f>
        <v/>
      </c>
    </row>
    <row r="912" spans="1:21">
      <c r="A912" s="22" t="str">
        <f>IF(AND(H912="",D912="",F912="",G912="",I912="",J912=""),"",SUBTOTAL(3,$B$5:B912))</f>
        <v/>
      </c>
      <c r="B912" s="74" t="str">
        <f>IF('DATA ENTRY'!B913="","",'DATA ENTRY'!B913)</f>
        <v/>
      </c>
      <c r="C912" s="74" t="str">
        <f>IF('DATA ENTRY'!C913="","",'DATA ENTRY'!C913)</f>
        <v/>
      </c>
      <c r="D912" s="74" t="str">
        <f>IF('DATA ENTRY'!E913="","",'DATA ENTRY'!E913)</f>
        <v/>
      </c>
      <c r="E912" s="22" t="str">
        <f>IF('DATA ENTRY'!G913="","",'DATA ENTRY'!G913)</f>
        <v/>
      </c>
      <c r="F912" s="22" t="str">
        <f>IF('DATA ENTRY'!F913="","",'DATA ENTRY'!F913)</f>
        <v/>
      </c>
      <c r="G912" s="148" t="str">
        <f>IF('DATA ENTRY'!H913="","",'DATA ENTRY'!H913)</f>
        <v/>
      </c>
      <c r="H912" s="148" t="str">
        <f>IF('DATA ENTRY'!I913="","",'DATA ENTRY'!I913)</f>
        <v/>
      </c>
      <c r="I912" s="22" t="str">
        <f>IF('DATA ENTRY'!N913="","",'DATA ENTRY'!N913)</f>
        <v/>
      </c>
      <c r="J912" s="147" t="str">
        <f>IF('DATA ENTRY'!O913="","",'DATA ENTRY'!O913)</f>
        <v/>
      </c>
      <c r="K912" s="22" t="str">
        <f>IF('DATA ENTRY'!P913="","",'DATA ENTRY'!P913)</f>
        <v/>
      </c>
      <c r="L912" s="147" t="str">
        <f>IF('DATA ENTRY'!Q913="","",'DATA ENTRY'!Q913)</f>
        <v/>
      </c>
      <c r="M912" s="22" t="str">
        <f>IF('DATA ENTRY'!R913="","",'DATA ENTRY'!R913)</f>
        <v/>
      </c>
      <c r="N912" s="147" t="str">
        <f>IF('DATA ENTRY'!S913="","",'DATA ENTRY'!S913)</f>
        <v/>
      </c>
      <c r="O912" s="147" t="str">
        <f t="shared" si="14"/>
        <v/>
      </c>
      <c r="P912" s="74" t="str">
        <f>IF('DATA ENTRY'!T913="","",'DATA ENTRY'!T913)</f>
        <v/>
      </c>
      <c r="Q912" s="74" t="str">
        <f>IF('DATA ENTRY'!U913="","",'DATA ENTRY'!U913)</f>
        <v/>
      </c>
      <c r="R912" s="22" t="str">
        <f>IF('DATA ENTRY'!W913="","",'DATA ENTRY'!W913)</f>
        <v/>
      </c>
      <c r="S912" s="22" t="str">
        <f>IF('DATA ENTRY'!X913="","",'DATA ENTRY'!X913)</f>
        <v/>
      </c>
      <c r="T912" s="22" t="str">
        <f>IF('DATA ENTRY'!AA913="","",'DATA ENTRY'!AA913)</f>
        <v/>
      </c>
      <c r="U912" s="22" t="str">
        <f>IF(O912="","",SUMPRODUCT(--(D912=$D$5:$D$1071),--(F912=$F$5:$F$1071),--(E912=$E$5:$E$1071),--(O912&lt;$O$5:$O$1071))+COUNTIF($O$5:O912,O912))</f>
        <v/>
      </c>
    </row>
    <row r="913" spans="1:21">
      <c r="A913" s="22" t="str">
        <f>IF(AND(H913="",D913="",F913="",G913="",I913="",J913=""),"",SUBTOTAL(3,$B$5:B913))</f>
        <v/>
      </c>
      <c r="B913" s="74" t="str">
        <f>IF('DATA ENTRY'!B914="","",'DATA ENTRY'!B914)</f>
        <v/>
      </c>
      <c r="C913" s="74" t="str">
        <f>IF('DATA ENTRY'!C914="","",'DATA ENTRY'!C914)</f>
        <v/>
      </c>
      <c r="D913" s="74" t="str">
        <f>IF('DATA ENTRY'!E914="","",'DATA ENTRY'!E914)</f>
        <v/>
      </c>
      <c r="E913" s="22" t="str">
        <f>IF('DATA ENTRY'!G914="","",'DATA ENTRY'!G914)</f>
        <v/>
      </c>
      <c r="F913" s="22" t="str">
        <f>IF('DATA ENTRY'!F914="","",'DATA ENTRY'!F914)</f>
        <v/>
      </c>
      <c r="G913" s="148" t="str">
        <f>IF('DATA ENTRY'!H914="","",'DATA ENTRY'!H914)</f>
        <v/>
      </c>
      <c r="H913" s="148" t="str">
        <f>IF('DATA ENTRY'!I914="","",'DATA ENTRY'!I914)</f>
        <v/>
      </c>
      <c r="I913" s="22" t="str">
        <f>IF('DATA ENTRY'!N914="","",'DATA ENTRY'!N914)</f>
        <v/>
      </c>
      <c r="J913" s="147" t="str">
        <f>IF('DATA ENTRY'!O914="","",'DATA ENTRY'!O914)</f>
        <v/>
      </c>
      <c r="K913" s="22" t="str">
        <f>IF('DATA ENTRY'!P914="","",'DATA ENTRY'!P914)</f>
        <v/>
      </c>
      <c r="L913" s="147" t="str">
        <f>IF('DATA ENTRY'!Q914="","",'DATA ENTRY'!Q914)</f>
        <v/>
      </c>
      <c r="M913" s="22" t="str">
        <f>IF('DATA ENTRY'!R914="","",'DATA ENTRY'!R914)</f>
        <v/>
      </c>
      <c r="N913" s="147" t="str">
        <f>IF('DATA ENTRY'!S914="","",'DATA ENTRY'!S914)</f>
        <v/>
      </c>
      <c r="O913" s="147" t="str">
        <f t="shared" si="14"/>
        <v/>
      </c>
      <c r="P913" s="74" t="str">
        <f>IF('DATA ENTRY'!T914="","",'DATA ENTRY'!T914)</f>
        <v/>
      </c>
      <c r="Q913" s="74" t="str">
        <f>IF('DATA ENTRY'!U914="","",'DATA ENTRY'!U914)</f>
        <v/>
      </c>
      <c r="R913" s="22" t="str">
        <f>IF('DATA ENTRY'!W914="","",'DATA ENTRY'!W914)</f>
        <v/>
      </c>
      <c r="S913" s="22" t="str">
        <f>IF('DATA ENTRY'!X914="","",'DATA ENTRY'!X914)</f>
        <v/>
      </c>
      <c r="T913" s="22" t="str">
        <f>IF('DATA ENTRY'!AA914="","",'DATA ENTRY'!AA914)</f>
        <v/>
      </c>
      <c r="U913" s="22" t="str">
        <f>IF(O913="","",SUMPRODUCT(--(D913=$D$5:$D$1071),--(F913=$F$5:$F$1071),--(E913=$E$5:$E$1071),--(O913&lt;$O$5:$O$1071))+COUNTIF($O$5:O913,O913))</f>
        <v/>
      </c>
    </row>
    <row r="914" spans="1:21">
      <c r="A914" s="22" t="str">
        <f>IF(AND(H914="",D914="",F914="",G914="",I914="",J914=""),"",SUBTOTAL(3,$B$5:B914))</f>
        <v/>
      </c>
      <c r="B914" s="74" t="str">
        <f>IF('DATA ENTRY'!B915="","",'DATA ENTRY'!B915)</f>
        <v/>
      </c>
      <c r="C914" s="74" t="str">
        <f>IF('DATA ENTRY'!C915="","",'DATA ENTRY'!C915)</f>
        <v/>
      </c>
      <c r="D914" s="74" t="str">
        <f>IF('DATA ENTRY'!E915="","",'DATA ENTRY'!E915)</f>
        <v/>
      </c>
      <c r="E914" s="22" t="str">
        <f>IF('DATA ENTRY'!G915="","",'DATA ENTRY'!G915)</f>
        <v/>
      </c>
      <c r="F914" s="22" t="str">
        <f>IF('DATA ENTRY'!F915="","",'DATA ENTRY'!F915)</f>
        <v/>
      </c>
      <c r="G914" s="148" t="str">
        <f>IF('DATA ENTRY'!H915="","",'DATA ENTRY'!H915)</f>
        <v/>
      </c>
      <c r="H914" s="148" t="str">
        <f>IF('DATA ENTRY'!I915="","",'DATA ENTRY'!I915)</f>
        <v/>
      </c>
      <c r="I914" s="22" t="str">
        <f>IF('DATA ENTRY'!N915="","",'DATA ENTRY'!N915)</f>
        <v/>
      </c>
      <c r="J914" s="147" t="str">
        <f>IF('DATA ENTRY'!O915="","",'DATA ENTRY'!O915)</f>
        <v/>
      </c>
      <c r="K914" s="22" t="str">
        <f>IF('DATA ENTRY'!P915="","",'DATA ENTRY'!P915)</f>
        <v/>
      </c>
      <c r="L914" s="147" t="str">
        <f>IF('DATA ENTRY'!Q915="","",'DATA ENTRY'!Q915)</f>
        <v/>
      </c>
      <c r="M914" s="22" t="str">
        <f>IF('DATA ENTRY'!R915="","",'DATA ENTRY'!R915)</f>
        <v/>
      </c>
      <c r="N914" s="147" t="str">
        <f>IF('DATA ENTRY'!S915="","",'DATA ENTRY'!S915)</f>
        <v/>
      </c>
      <c r="O914" s="147" t="str">
        <f t="shared" si="14"/>
        <v/>
      </c>
      <c r="P914" s="74" t="str">
        <f>IF('DATA ENTRY'!T915="","",'DATA ENTRY'!T915)</f>
        <v/>
      </c>
      <c r="Q914" s="74" t="str">
        <f>IF('DATA ENTRY'!U915="","",'DATA ENTRY'!U915)</f>
        <v/>
      </c>
      <c r="R914" s="22" t="str">
        <f>IF('DATA ENTRY'!W915="","",'DATA ENTRY'!W915)</f>
        <v/>
      </c>
      <c r="S914" s="22" t="str">
        <f>IF('DATA ENTRY'!X915="","",'DATA ENTRY'!X915)</f>
        <v/>
      </c>
      <c r="T914" s="22" t="str">
        <f>IF('DATA ENTRY'!AA915="","",'DATA ENTRY'!AA915)</f>
        <v/>
      </c>
      <c r="U914" s="22" t="str">
        <f>IF(O914="","",SUMPRODUCT(--(D914=$D$5:$D$1071),--(F914=$F$5:$F$1071),--(E914=$E$5:$E$1071),--(O914&lt;$O$5:$O$1071))+COUNTIF($O$5:O914,O914))</f>
        <v/>
      </c>
    </row>
    <row r="915" spans="1:21">
      <c r="A915" s="22" t="str">
        <f>IF(AND(H915="",D915="",F915="",G915="",I915="",J915=""),"",SUBTOTAL(3,$B$5:B915))</f>
        <v/>
      </c>
      <c r="B915" s="74" t="str">
        <f>IF('DATA ENTRY'!B916="","",'DATA ENTRY'!B916)</f>
        <v/>
      </c>
      <c r="C915" s="74" t="str">
        <f>IF('DATA ENTRY'!C916="","",'DATA ENTRY'!C916)</f>
        <v/>
      </c>
      <c r="D915" s="74" t="str">
        <f>IF('DATA ENTRY'!E916="","",'DATA ENTRY'!E916)</f>
        <v/>
      </c>
      <c r="E915" s="22" t="str">
        <f>IF('DATA ENTRY'!G916="","",'DATA ENTRY'!G916)</f>
        <v/>
      </c>
      <c r="F915" s="22" t="str">
        <f>IF('DATA ENTRY'!F916="","",'DATA ENTRY'!F916)</f>
        <v/>
      </c>
      <c r="G915" s="148" t="str">
        <f>IF('DATA ENTRY'!H916="","",'DATA ENTRY'!H916)</f>
        <v/>
      </c>
      <c r="H915" s="148" t="str">
        <f>IF('DATA ENTRY'!I916="","",'DATA ENTRY'!I916)</f>
        <v/>
      </c>
      <c r="I915" s="22" t="str">
        <f>IF('DATA ENTRY'!N916="","",'DATA ENTRY'!N916)</f>
        <v/>
      </c>
      <c r="J915" s="147" t="str">
        <f>IF('DATA ENTRY'!O916="","",'DATA ENTRY'!O916)</f>
        <v/>
      </c>
      <c r="K915" s="22" t="str">
        <f>IF('DATA ENTRY'!P916="","",'DATA ENTRY'!P916)</f>
        <v/>
      </c>
      <c r="L915" s="147" t="str">
        <f>IF('DATA ENTRY'!Q916="","",'DATA ENTRY'!Q916)</f>
        <v/>
      </c>
      <c r="M915" s="22" t="str">
        <f>IF('DATA ENTRY'!R916="","",'DATA ENTRY'!R916)</f>
        <v/>
      </c>
      <c r="N915" s="147" t="str">
        <f>IF('DATA ENTRY'!S916="","",'DATA ENTRY'!S916)</f>
        <v/>
      </c>
      <c r="O915" s="147" t="str">
        <f t="shared" si="14"/>
        <v/>
      </c>
      <c r="P915" s="74" t="str">
        <f>IF('DATA ENTRY'!T916="","",'DATA ENTRY'!T916)</f>
        <v/>
      </c>
      <c r="Q915" s="74" t="str">
        <f>IF('DATA ENTRY'!U916="","",'DATA ENTRY'!U916)</f>
        <v/>
      </c>
      <c r="R915" s="22" t="str">
        <f>IF('DATA ENTRY'!W916="","",'DATA ENTRY'!W916)</f>
        <v/>
      </c>
      <c r="S915" s="22" t="str">
        <f>IF('DATA ENTRY'!X916="","",'DATA ENTRY'!X916)</f>
        <v/>
      </c>
      <c r="T915" s="22" t="str">
        <f>IF('DATA ENTRY'!AA916="","",'DATA ENTRY'!AA916)</f>
        <v/>
      </c>
      <c r="U915" s="22" t="str">
        <f>IF(O915="","",SUMPRODUCT(--(D915=$D$5:$D$1071),--(F915=$F$5:$F$1071),--(E915=$E$5:$E$1071),--(O915&lt;$O$5:$O$1071))+COUNTIF($O$5:O915,O915))</f>
        <v/>
      </c>
    </row>
    <row r="916" spans="1:21">
      <c r="A916" s="22" t="str">
        <f>IF(AND(H916="",D916="",F916="",G916="",I916="",J916=""),"",SUBTOTAL(3,$B$5:B916))</f>
        <v/>
      </c>
      <c r="B916" s="74" t="str">
        <f>IF('DATA ENTRY'!B917="","",'DATA ENTRY'!B917)</f>
        <v/>
      </c>
      <c r="C916" s="74" t="str">
        <f>IF('DATA ENTRY'!C917="","",'DATA ENTRY'!C917)</f>
        <v/>
      </c>
      <c r="D916" s="74" t="str">
        <f>IF('DATA ENTRY'!E917="","",'DATA ENTRY'!E917)</f>
        <v/>
      </c>
      <c r="E916" s="22" t="str">
        <f>IF('DATA ENTRY'!G917="","",'DATA ENTRY'!G917)</f>
        <v/>
      </c>
      <c r="F916" s="22" t="str">
        <f>IF('DATA ENTRY'!F917="","",'DATA ENTRY'!F917)</f>
        <v/>
      </c>
      <c r="G916" s="148" t="str">
        <f>IF('DATA ENTRY'!H917="","",'DATA ENTRY'!H917)</f>
        <v/>
      </c>
      <c r="H916" s="148" t="str">
        <f>IF('DATA ENTRY'!I917="","",'DATA ENTRY'!I917)</f>
        <v/>
      </c>
      <c r="I916" s="22" t="str">
        <f>IF('DATA ENTRY'!N917="","",'DATA ENTRY'!N917)</f>
        <v/>
      </c>
      <c r="J916" s="147" t="str">
        <f>IF('DATA ENTRY'!O917="","",'DATA ENTRY'!O917)</f>
        <v/>
      </c>
      <c r="K916" s="22" t="str">
        <f>IF('DATA ENTRY'!P917="","",'DATA ENTRY'!P917)</f>
        <v/>
      </c>
      <c r="L916" s="147" t="str">
        <f>IF('DATA ENTRY'!Q917="","",'DATA ENTRY'!Q917)</f>
        <v/>
      </c>
      <c r="M916" s="22" t="str">
        <f>IF('DATA ENTRY'!R917="","",'DATA ENTRY'!R917)</f>
        <v/>
      </c>
      <c r="N916" s="147" t="str">
        <f>IF('DATA ENTRY'!S917="","",'DATA ENTRY'!S917)</f>
        <v/>
      </c>
      <c r="O916" s="147" t="str">
        <f t="shared" si="14"/>
        <v/>
      </c>
      <c r="P916" s="74" t="str">
        <f>IF('DATA ENTRY'!T917="","",'DATA ENTRY'!T917)</f>
        <v/>
      </c>
      <c r="Q916" s="74" t="str">
        <f>IF('DATA ENTRY'!U917="","",'DATA ENTRY'!U917)</f>
        <v/>
      </c>
      <c r="R916" s="22" t="str">
        <f>IF('DATA ENTRY'!W917="","",'DATA ENTRY'!W917)</f>
        <v/>
      </c>
      <c r="S916" s="22" t="str">
        <f>IF('DATA ENTRY'!X917="","",'DATA ENTRY'!X917)</f>
        <v/>
      </c>
      <c r="T916" s="22" t="str">
        <f>IF('DATA ENTRY'!AA917="","",'DATA ENTRY'!AA917)</f>
        <v/>
      </c>
      <c r="U916" s="22" t="str">
        <f>IF(O916="","",SUMPRODUCT(--(D916=$D$5:$D$1071),--(F916=$F$5:$F$1071),--(E916=$E$5:$E$1071),--(O916&lt;$O$5:$O$1071))+COUNTIF($O$5:O916,O916))</f>
        <v/>
      </c>
    </row>
    <row r="917" spans="1:21">
      <c r="A917" s="22" t="str">
        <f>IF(AND(H917="",D917="",F917="",G917="",I917="",J917=""),"",SUBTOTAL(3,$B$5:B917))</f>
        <v/>
      </c>
      <c r="B917" s="74" t="str">
        <f>IF('DATA ENTRY'!B918="","",'DATA ENTRY'!B918)</f>
        <v/>
      </c>
      <c r="C917" s="74" t="str">
        <f>IF('DATA ENTRY'!C918="","",'DATA ENTRY'!C918)</f>
        <v/>
      </c>
      <c r="D917" s="74" t="str">
        <f>IF('DATA ENTRY'!E918="","",'DATA ENTRY'!E918)</f>
        <v/>
      </c>
      <c r="E917" s="22" t="str">
        <f>IF('DATA ENTRY'!G918="","",'DATA ENTRY'!G918)</f>
        <v/>
      </c>
      <c r="F917" s="22" t="str">
        <f>IF('DATA ENTRY'!F918="","",'DATA ENTRY'!F918)</f>
        <v/>
      </c>
      <c r="G917" s="148" t="str">
        <f>IF('DATA ENTRY'!H918="","",'DATA ENTRY'!H918)</f>
        <v/>
      </c>
      <c r="H917" s="148" t="str">
        <f>IF('DATA ENTRY'!I918="","",'DATA ENTRY'!I918)</f>
        <v/>
      </c>
      <c r="I917" s="22" t="str">
        <f>IF('DATA ENTRY'!N918="","",'DATA ENTRY'!N918)</f>
        <v/>
      </c>
      <c r="J917" s="147" t="str">
        <f>IF('DATA ENTRY'!O918="","",'DATA ENTRY'!O918)</f>
        <v/>
      </c>
      <c r="K917" s="22" t="str">
        <f>IF('DATA ENTRY'!P918="","",'DATA ENTRY'!P918)</f>
        <v/>
      </c>
      <c r="L917" s="147" t="str">
        <f>IF('DATA ENTRY'!Q918="","",'DATA ENTRY'!Q918)</f>
        <v/>
      </c>
      <c r="M917" s="22" t="str">
        <f>IF('DATA ENTRY'!R918="","",'DATA ENTRY'!R918)</f>
        <v/>
      </c>
      <c r="N917" s="147" t="str">
        <f>IF('DATA ENTRY'!S918="","",'DATA ENTRY'!S918)</f>
        <v/>
      </c>
      <c r="O917" s="147" t="str">
        <f t="shared" si="14"/>
        <v/>
      </c>
      <c r="P917" s="74" t="str">
        <f>IF('DATA ENTRY'!T918="","",'DATA ENTRY'!T918)</f>
        <v/>
      </c>
      <c r="Q917" s="74" t="str">
        <f>IF('DATA ENTRY'!U918="","",'DATA ENTRY'!U918)</f>
        <v/>
      </c>
      <c r="R917" s="22" t="str">
        <f>IF('DATA ENTRY'!W918="","",'DATA ENTRY'!W918)</f>
        <v/>
      </c>
      <c r="S917" s="22" t="str">
        <f>IF('DATA ENTRY'!X918="","",'DATA ENTRY'!X918)</f>
        <v/>
      </c>
      <c r="T917" s="22" t="str">
        <f>IF('DATA ENTRY'!AA918="","",'DATA ENTRY'!AA918)</f>
        <v/>
      </c>
      <c r="U917" s="22" t="str">
        <f>IF(O917="","",SUMPRODUCT(--(D917=$D$5:$D$1071),--(F917=$F$5:$F$1071),--(E917=$E$5:$E$1071),--(O917&lt;$O$5:$O$1071))+COUNTIF($O$5:O917,O917))</f>
        <v/>
      </c>
    </row>
    <row r="918" spans="1:21">
      <c r="A918" s="22" t="str">
        <f>IF(AND(H918="",D918="",F918="",G918="",I918="",J918=""),"",SUBTOTAL(3,$B$5:B918))</f>
        <v/>
      </c>
      <c r="B918" s="74" t="str">
        <f>IF('DATA ENTRY'!B919="","",'DATA ENTRY'!B919)</f>
        <v/>
      </c>
      <c r="C918" s="74" t="str">
        <f>IF('DATA ENTRY'!C919="","",'DATA ENTRY'!C919)</f>
        <v/>
      </c>
      <c r="D918" s="74" t="str">
        <f>IF('DATA ENTRY'!E919="","",'DATA ENTRY'!E919)</f>
        <v/>
      </c>
      <c r="E918" s="22" t="str">
        <f>IF('DATA ENTRY'!G919="","",'DATA ENTRY'!G919)</f>
        <v/>
      </c>
      <c r="F918" s="22" t="str">
        <f>IF('DATA ENTRY'!F919="","",'DATA ENTRY'!F919)</f>
        <v/>
      </c>
      <c r="G918" s="148" t="str">
        <f>IF('DATA ENTRY'!H919="","",'DATA ENTRY'!H919)</f>
        <v/>
      </c>
      <c r="H918" s="148" t="str">
        <f>IF('DATA ENTRY'!I919="","",'DATA ENTRY'!I919)</f>
        <v/>
      </c>
      <c r="I918" s="22" t="str">
        <f>IF('DATA ENTRY'!N919="","",'DATA ENTRY'!N919)</f>
        <v/>
      </c>
      <c r="J918" s="147" t="str">
        <f>IF('DATA ENTRY'!O919="","",'DATA ENTRY'!O919)</f>
        <v/>
      </c>
      <c r="K918" s="22" t="str">
        <f>IF('DATA ENTRY'!P919="","",'DATA ENTRY'!P919)</f>
        <v/>
      </c>
      <c r="L918" s="147" t="str">
        <f>IF('DATA ENTRY'!Q919="","",'DATA ENTRY'!Q919)</f>
        <v/>
      </c>
      <c r="M918" s="22" t="str">
        <f>IF('DATA ENTRY'!R919="","",'DATA ENTRY'!R919)</f>
        <v/>
      </c>
      <c r="N918" s="147" t="str">
        <f>IF('DATA ENTRY'!S919="","",'DATA ENTRY'!S919)</f>
        <v/>
      </c>
      <c r="O918" s="147" t="str">
        <f t="shared" si="14"/>
        <v/>
      </c>
      <c r="P918" s="74" t="str">
        <f>IF('DATA ENTRY'!T919="","",'DATA ENTRY'!T919)</f>
        <v/>
      </c>
      <c r="Q918" s="74" t="str">
        <f>IF('DATA ENTRY'!U919="","",'DATA ENTRY'!U919)</f>
        <v/>
      </c>
      <c r="R918" s="22" t="str">
        <f>IF('DATA ENTRY'!W919="","",'DATA ENTRY'!W919)</f>
        <v/>
      </c>
      <c r="S918" s="22" t="str">
        <f>IF('DATA ENTRY'!X919="","",'DATA ENTRY'!X919)</f>
        <v/>
      </c>
      <c r="T918" s="22" t="str">
        <f>IF('DATA ENTRY'!AA919="","",'DATA ENTRY'!AA919)</f>
        <v/>
      </c>
      <c r="U918" s="22" t="str">
        <f>IF(O918="","",SUMPRODUCT(--(D918=$D$5:$D$1071),--(F918=$F$5:$F$1071),--(E918=$E$5:$E$1071),--(O918&lt;$O$5:$O$1071))+COUNTIF($O$5:O918,O918))</f>
        <v/>
      </c>
    </row>
    <row r="919" spans="1:21">
      <c r="A919" s="22" t="str">
        <f>IF(AND(H919="",D919="",F919="",G919="",I919="",J919=""),"",SUBTOTAL(3,$B$5:B919))</f>
        <v/>
      </c>
      <c r="B919" s="74" t="str">
        <f>IF('DATA ENTRY'!B920="","",'DATA ENTRY'!B920)</f>
        <v/>
      </c>
      <c r="C919" s="74" t="str">
        <f>IF('DATA ENTRY'!C920="","",'DATA ENTRY'!C920)</f>
        <v/>
      </c>
      <c r="D919" s="74" t="str">
        <f>IF('DATA ENTRY'!E920="","",'DATA ENTRY'!E920)</f>
        <v/>
      </c>
      <c r="E919" s="22" t="str">
        <f>IF('DATA ENTRY'!G920="","",'DATA ENTRY'!G920)</f>
        <v/>
      </c>
      <c r="F919" s="22" t="str">
        <f>IF('DATA ENTRY'!F920="","",'DATA ENTRY'!F920)</f>
        <v/>
      </c>
      <c r="G919" s="148" t="str">
        <f>IF('DATA ENTRY'!H920="","",'DATA ENTRY'!H920)</f>
        <v/>
      </c>
      <c r="H919" s="148" t="str">
        <f>IF('DATA ENTRY'!I920="","",'DATA ENTRY'!I920)</f>
        <v/>
      </c>
      <c r="I919" s="22" t="str">
        <f>IF('DATA ENTRY'!N920="","",'DATA ENTRY'!N920)</f>
        <v/>
      </c>
      <c r="J919" s="147" t="str">
        <f>IF('DATA ENTRY'!O920="","",'DATA ENTRY'!O920)</f>
        <v/>
      </c>
      <c r="K919" s="22" t="str">
        <f>IF('DATA ENTRY'!P920="","",'DATA ENTRY'!P920)</f>
        <v/>
      </c>
      <c r="L919" s="147" t="str">
        <f>IF('DATA ENTRY'!Q920="","",'DATA ENTRY'!Q920)</f>
        <v/>
      </c>
      <c r="M919" s="22" t="str">
        <f>IF('DATA ENTRY'!R920="","",'DATA ENTRY'!R920)</f>
        <v/>
      </c>
      <c r="N919" s="147" t="str">
        <f>IF('DATA ENTRY'!S920="","",'DATA ENTRY'!S920)</f>
        <v/>
      </c>
      <c r="O919" s="147" t="str">
        <f t="shared" si="14"/>
        <v/>
      </c>
      <c r="P919" s="74" t="str">
        <f>IF('DATA ENTRY'!T920="","",'DATA ENTRY'!T920)</f>
        <v/>
      </c>
      <c r="Q919" s="74" t="str">
        <f>IF('DATA ENTRY'!U920="","",'DATA ENTRY'!U920)</f>
        <v/>
      </c>
      <c r="R919" s="22" t="str">
        <f>IF('DATA ENTRY'!W920="","",'DATA ENTRY'!W920)</f>
        <v/>
      </c>
      <c r="S919" s="22" t="str">
        <f>IF('DATA ENTRY'!X920="","",'DATA ENTRY'!X920)</f>
        <v/>
      </c>
      <c r="T919" s="22" t="str">
        <f>IF('DATA ENTRY'!AA920="","",'DATA ENTRY'!AA920)</f>
        <v/>
      </c>
      <c r="U919" s="22" t="str">
        <f>IF(O919="","",SUMPRODUCT(--(D919=$D$5:$D$1071),--(F919=$F$5:$F$1071),--(E919=$E$5:$E$1071),--(O919&lt;$O$5:$O$1071))+COUNTIF($O$5:O919,O919))</f>
        <v/>
      </c>
    </row>
    <row r="920" spans="1:21">
      <c r="A920" s="22" t="str">
        <f>IF(AND(H920="",D920="",F920="",G920="",I920="",J920=""),"",SUBTOTAL(3,$B$5:B920))</f>
        <v/>
      </c>
      <c r="B920" s="74" t="str">
        <f>IF('DATA ENTRY'!B921="","",'DATA ENTRY'!B921)</f>
        <v/>
      </c>
      <c r="C920" s="74" t="str">
        <f>IF('DATA ENTRY'!C921="","",'DATA ENTRY'!C921)</f>
        <v/>
      </c>
      <c r="D920" s="74" t="str">
        <f>IF('DATA ENTRY'!E921="","",'DATA ENTRY'!E921)</f>
        <v/>
      </c>
      <c r="E920" s="22" t="str">
        <f>IF('DATA ENTRY'!G921="","",'DATA ENTRY'!G921)</f>
        <v/>
      </c>
      <c r="F920" s="22" t="str">
        <f>IF('DATA ENTRY'!F921="","",'DATA ENTRY'!F921)</f>
        <v/>
      </c>
      <c r="G920" s="148" t="str">
        <f>IF('DATA ENTRY'!H921="","",'DATA ENTRY'!H921)</f>
        <v/>
      </c>
      <c r="H920" s="148" t="str">
        <f>IF('DATA ENTRY'!I921="","",'DATA ENTRY'!I921)</f>
        <v/>
      </c>
      <c r="I920" s="22" t="str">
        <f>IF('DATA ENTRY'!N921="","",'DATA ENTRY'!N921)</f>
        <v/>
      </c>
      <c r="J920" s="147" t="str">
        <f>IF('DATA ENTRY'!O921="","",'DATA ENTRY'!O921)</f>
        <v/>
      </c>
      <c r="K920" s="22" t="str">
        <f>IF('DATA ENTRY'!P921="","",'DATA ENTRY'!P921)</f>
        <v/>
      </c>
      <c r="L920" s="147" t="str">
        <f>IF('DATA ENTRY'!Q921="","",'DATA ENTRY'!Q921)</f>
        <v/>
      </c>
      <c r="M920" s="22" t="str">
        <f>IF('DATA ENTRY'!R921="","",'DATA ENTRY'!R921)</f>
        <v/>
      </c>
      <c r="N920" s="147" t="str">
        <f>IF('DATA ENTRY'!S921="","",'DATA ENTRY'!S921)</f>
        <v/>
      </c>
      <c r="O920" s="147" t="str">
        <f t="shared" si="14"/>
        <v/>
      </c>
      <c r="P920" s="74" t="str">
        <f>IF('DATA ENTRY'!T921="","",'DATA ENTRY'!T921)</f>
        <v/>
      </c>
      <c r="Q920" s="74" t="str">
        <f>IF('DATA ENTRY'!U921="","",'DATA ENTRY'!U921)</f>
        <v/>
      </c>
      <c r="R920" s="22" t="str">
        <f>IF('DATA ENTRY'!W921="","",'DATA ENTRY'!W921)</f>
        <v/>
      </c>
      <c r="S920" s="22" t="str">
        <f>IF('DATA ENTRY'!X921="","",'DATA ENTRY'!X921)</f>
        <v/>
      </c>
      <c r="T920" s="22" t="str">
        <f>IF('DATA ENTRY'!AA921="","",'DATA ENTRY'!AA921)</f>
        <v/>
      </c>
      <c r="U920" s="22" t="str">
        <f>IF(O920="","",SUMPRODUCT(--(D920=$D$5:$D$1071),--(F920=$F$5:$F$1071),--(E920=$E$5:$E$1071),--(O920&lt;$O$5:$O$1071))+COUNTIF($O$5:O920,O920))</f>
        <v/>
      </c>
    </row>
    <row r="921" spans="1:21">
      <c r="A921" s="22" t="str">
        <f>IF(AND(H921="",D921="",F921="",G921="",I921="",J921=""),"",SUBTOTAL(3,$B$5:B921))</f>
        <v/>
      </c>
      <c r="B921" s="74" t="str">
        <f>IF('DATA ENTRY'!B922="","",'DATA ENTRY'!B922)</f>
        <v/>
      </c>
      <c r="C921" s="74" t="str">
        <f>IF('DATA ENTRY'!C922="","",'DATA ENTRY'!C922)</f>
        <v/>
      </c>
      <c r="D921" s="74" t="str">
        <f>IF('DATA ENTRY'!E922="","",'DATA ENTRY'!E922)</f>
        <v/>
      </c>
      <c r="E921" s="22" t="str">
        <f>IF('DATA ENTRY'!G922="","",'DATA ENTRY'!G922)</f>
        <v/>
      </c>
      <c r="F921" s="22" t="str">
        <f>IF('DATA ENTRY'!F922="","",'DATA ENTRY'!F922)</f>
        <v/>
      </c>
      <c r="G921" s="148" t="str">
        <f>IF('DATA ENTRY'!H922="","",'DATA ENTRY'!H922)</f>
        <v/>
      </c>
      <c r="H921" s="148" t="str">
        <f>IF('DATA ENTRY'!I922="","",'DATA ENTRY'!I922)</f>
        <v/>
      </c>
      <c r="I921" s="22" t="str">
        <f>IF('DATA ENTRY'!N922="","",'DATA ENTRY'!N922)</f>
        <v/>
      </c>
      <c r="J921" s="147" t="str">
        <f>IF('DATA ENTRY'!O922="","",'DATA ENTRY'!O922)</f>
        <v/>
      </c>
      <c r="K921" s="22" t="str">
        <f>IF('DATA ENTRY'!P922="","",'DATA ENTRY'!P922)</f>
        <v/>
      </c>
      <c r="L921" s="147" t="str">
        <f>IF('DATA ENTRY'!Q922="","",'DATA ENTRY'!Q922)</f>
        <v/>
      </c>
      <c r="M921" s="22" t="str">
        <f>IF('DATA ENTRY'!R922="","",'DATA ENTRY'!R922)</f>
        <v/>
      </c>
      <c r="N921" s="147" t="str">
        <f>IF('DATA ENTRY'!S922="","",'DATA ENTRY'!S922)</f>
        <v/>
      </c>
      <c r="O921" s="147" t="str">
        <f t="shared" si="14"/>
        <v/>
      </c>
      <c r="P921" s="74" t="str">
        <f>IF('DATA ENTRY'!T922="","",'DATA ENTRY'!T922)</f>
        <v/>
      </c>
      <c r="Q921" s="74" t="str">
        <f>IF('DATA ENTRY'!U922="","",'DATA ENTRY'!U922)</f>
        <v/>
      </c>
      <c r="R921" s="22" t="str">
        <f>IF('DATA ENTRY'!W922="","",'DATA ENTRY'!W922)</f>
        <v/>
      </c>
      <c r="S921" s="22" t="str">
        <f>IF('DATA ENTRY'!X922="","",'DATA ENTRY'!X922)</f>
        <v/>
      </c>
      <c r="T921" s="22" t="str">
        <f>IF('DATA ENTRY'!AA922="","",'DATA ENTRY'!AA922)</f>
        <v/>
      </c>
      <c r="U921" s="22" t="str">
        <f>IF(O921="","",SUMPRODUCT(--(D921=$D$5:$D$1071),--(F921=$F$5:$F$1071),--(E921=$E$5:$E$1071),--(O921&lt;$O$5:$O$1071))+COUNTIF($O$5:O921,O921))</f>
        <v/>
      </c>
    </row>
    <row r="922" spans="1:21">
      <c r="A922" s="22" t="str">
        <f>IF(AND(H922="",D922="",F922="",G922="",I922="",J922=""),"",SUBTOTAL(3,$B$5:B922))</f>
        <v/>
      </c>
      <c r="B922" s="74" t="str">
        <f>IF('DATA ENTRY'!B923="","",'DATA ENTRY'!B923)</f>
        <v/>
      </c>
      <c r="C922" s="74" t="str">
        <f>IF('DATA ENTRY'!C923="","",'DATA ENTRY'!C923)</f>
        <v/>
      </c>
      <c r="D922" s="74" t="str">
        <f>IF('DATA ENTRY'!E923="","",'DATA ENTRY'!E923)</f>
        <v/>
      </c>
      <c r="E922" s="22" t="str">
        <f>IF('DATA ENTRY'!G923="","",'DATA ENTRY'!G923)</f>
        <v/>
      </c>
      <c r="F922" s="22" t="str">
        <f>IF('DATA ENTRY'!F923="","",'DATA ENTRY'!F923)</f>
        <v/>
      </c>
      <c r="G922" s="148" t="str">
        <f>IF('DATA ENTRY'!H923="","",'DATA ENTRY'!H923)</f>
        <v/>
      </c>
      <c r="H922" s="148" t="str">
        <f>IF('DATA ENTRY'!I923="","",'DATA ENTRY'!I923)</f>
        <v/>
      </c>
      <c r="I922" s="22" t="str">
        <f>IF('DATA ENTRY'!N923="","",'DATA ENTRY'!N923)</f>
        <v/>
      </c>
      <c r="J922" s="147" t="str">
        <f>IF('DATA ENTRY'!O923="","",'DATA ENTRY'!O923)</f>
        <v/>
      </c>
      <c r="K922" s="22" t="str">
        <f>IF('DATA ENTRY'!P923="","",'DATA ENTRY'!P923)</f>
        <v/>
      </c>
      <c r="L922" s="147" t="str">
        <f>IF('DATA ENTRY'!Q923="","",'DATA ENTRY'!Q923)</f>
        <v/>
      </c>
      <c r="M922" s="22" t="str">
        <f>IF('DATA ENTRY'!R923="","",'DATA ENTRY'!R923)</f>
        <v/>
      </c>
      <c r="N922" s="147" t="str">
        <f>IF('DATA ENTRY'!S923="","",'DATA ENTRY'!S923)</f>
        <v/>
      </c>
      <c r="O922" s="147" t="str">
        <f t="shared" si="14"/>
        <v/>
      </c>
      <c r="P922" s="74" t="str">
        <f>IF('DATA ENTRY'!T923="","",'DATA ENTRY'!T923)</f>
        <v/>
      </c>
      <c r="Q922" s="74" t="str">
        <f>IF('DATA ENTRY'!U923="","",'DATA ENTRY'!U923)</f>
        <v/>
      </c>
      <c r="R922" s="22" t="str">
        <f>IF('DATA ENTRY'!W923="","",'DATA ENTRY'!W923)</f>
        <v/>
      </c>
      <c r="S922" s="22" t="str">
        <f>IF('DATA ENTRY'!X923="","",'DATA ENTRY'!X923)</f>
        <v/>
      </c>
      <c r="T922" s="22" t="str">
        <f>IF('DATA ENTRY'!AA923="","",'DATA ENTRY'!AA923)</f>
        <v/>
      </c>
      <c r="U922" s="22" t="str">
        <f>IF(O922="","",SUMPRODUCT(--(D922=$D$5:$D$1071),--(F922=$F$5:$F$1071),--(E922=$E$5:$E$1071),--(O922&lt;$O$5:$O$1071))+COUNTIF($O$5:O922,O922))</f>
        <v/>
      </c>
    </row>
    <row r="923" spans="1:21">
      <c r="A923" s="22" t="str">
        <f>IF(AND(H923="",D923="",F923="",G923="",I923="",J923=""),"",SUBTOTAL(3,$B$5:B923))</f>
        <v/>
      </c>
      <c r="B923" s="74" t="str">
        <f>IF('DATA ENTRY'!B924="","",'DATA ENTRY'!B924)</f>
        <v/>
      </c>
      <c r="C923" s="74" t="str">
        <f>IF('DATA ENTRY'!C924="","",'DATA ENTRY'!C924)</f>
        <v/>
      </c>
      <c r="D923" s="74" t="str">
        <f>IF('DATA ENTRY'!E924="","",'DATA ENTRY'!E924)</f>
        <v/>
      </c>
      <c r="E923" s="22" t="str">
        <f>IF('DATA ENTRY'!G924="","",'DATA ENTRY'!G924)</f>
        <v/>
      </c>
      <c r="F923" s="22" t="str">
        <f>IF('DATA ENTRY'!F924="","",'DATA ENTRY'!F924)</f>
        <v/>
      </c>
      <c r="G923" s="148" t="str">
        <f>IF('DATA ENTRY'!H924="","",'DATA ENTRY'!H924)</f>
        <v/>
      </c>
      <c r="H923" s="148" t="str">
        <f>IF('DATA ENTRY'!I924="","",'DATA ENTRY'!I924)</f>
        <v/>
      </c>
      <c r="I923" s="22" t="str">
        <f>IF('DATA ENTRY'!N924="","",'DATA ENTRY'!N924)</f>
        <v/>
      </c>
      <c r="J923" s="147" t="str">
        <f>IF('DATA ENTRY'!O924="","",'DATA ENTRY'!O924)</f>
        <v/>
      </c>
      <c r="K923" s="22" t="str">
        <f>IF('DATA ENTRY'!P924="","",'DATA ENTRY'!P924)</f>
        <v/>
      </c>
      <c r="L923" s="147" t="str">
        <f>IF('DATA ENTRY'!Q924="","",'DATA ENTRY'!Q924)</f>
        <v/>
      </c>
      <c r="M923" s="22" t="str">
        <f>IF('DATA ENTRY'!R924="","",'DATA ENTRY'!R924)</f>
        <v/>
      </c>
      <c r="N923" s="147" t="str">
        <f>IF('DATA ENTRY'!S924="","",'DATA ENTRY'!S924)</f>
        <v/>
      </c>
      <c r="O923" s="147" t="str">
        <f t="shared" si="14"/>
        <v/>
      </c>
      <c r="P923" s="74" t="str">
        <f>IF('DATA ENTRY'!T924="","",'DATA ENTRY'!T924)</f>
        <v/>
      </c>
      <c r="Q923" s="74" t="str">
        <f>IF('DATA ENTRY'!U924="","",'DATA ENTRY'!U924)</f>
        <v/>
      </c>
      <c r="R923" s="22" t="str">
        <f>IF('DATA ENTRY'!W924="","",'DATA ENTRY'!W924)</f>
        <v/>
      </c>
      <c r="S923" s="22" t="str">
        <f>IF('DATA ENTRY'!X924="","",'DATA ENTRY'!X924)</f>
        <v/>
      </c>
      <c r="T923" s="22" t="str">
        <f>IF('DATA ENTRY'!AA924="","",'DATA ENTRY'!AA924)</f>
        <v/>
      </c>
      <c r="U923" s="22" t="str">
        <f>IF(O923="","",SUMPRODUCT(--(D923=$D$5:$D$1071),--(F923=$F$5:$F$1071),--(E923=$E$5:$E$1071),--(O923&lt;$O$5:$O$1071))+COUNTIF($O$5:O923,O923))</f>
        <v/>
      </c>
    </row>
    <row r="924" spans="1:21">
      <c r="A924" s="22" t="str">
        <f>IF(AND(H924="",D924="",F924="",G924="",I924="",J924=""),"",SUBTOTAL(3,$B$5:B924))</f>
        <v/>
      </c>
      <c r="B924" s="74" t="str">
        <f>IF('DATA ENTRY'!B925="","",'DATA ENTRY'!B925)</f>
        <v/>
      </c>
      <c r="C924" s="74" t="str">
        <f>IF('DATA ENTRY'!C925="","",'DATA ENTRY'!C925)</f>
        <v/>
      </c>
      <c r="D924" s="74" t="str">
        <f>IF('DATA ENTRY'!E925="","",'DATA ENTRY'!E925)</f>
        <v/>
      </c>
      <c r="E924" s="22" t="str">
        <f>IF('DATA ENTRY'!G925="","",'DATA ENTRY'!G925)</f>
        <v/>
      </c>
      <c r="F924" s="22" t="str">
        <f>IF('DATA ENTRY'!F925="","",'DATA ENTRY'!F925)</f>
        <v/>
      </c>
      <c r="G924" s="148" t="str">
        <f>IF('DATA ENTRY'!H925="","",'DATA ENTRY'!H925)</f>
        <v/>
      </c>
      <c r="H924" s="148" t="str">
        <f>IF('DATA ENTRY'!I925="","",'DATA ENTRY'!I925)</f>
        <v/>
      </c>
      <c r="I924" s="22" t="str">
        <f>IF('DATA ENTRY'!N925="","",'DATA ENTRY'!N925)</f>
        <v/>
      </c>
      <c r="J924" s="147" t="str">
        <f>IF('DATA ENTRY'!O925="","",'DATA ENTRY'!O925)</f>
        <v/>
      </c>
      <c r="K924" s="22" t="str">
        <f>IF('DATA ENTRY'!P925="","",'DATA ENTRY'!P925)</f>
        <v/>
      </c>
      <c r="L924" s="147" t="str">
        <f>IF('DATA ENTRY'!Q925="","",'DATA ENTRY'!Q925)</f>
        <v/>
      </c>
      <c r="M924" s="22" t="str">
        <f>IF('DATA ENTRY'!R925="","",'DATA ENTRY'!R925)</f>
        <v/>
      </c>
      <c r="N924" s="147" t="str">
        <f>IF('DATA ENTRY'!S925="","",'DATA ENTRY'!S925)</f>
        <v/>
      </c>
      <c r="O924" s="147" t="str">
        <f t="shared" si="14"/>
        <v/>
      </c>
      <c r="P924" s="74" t="str">
        <f>IF('DATA ENTRY'!T925="","",'DATA ENTRY'!T925)</f>
        <v/>
      </c>
      <c r="Q924" s="74" t="str">
        <f>IF('DATA ENTRY'!U925="","",'DATA ENTRY'!U925)</f>
        <v/>
      </c>
      <c r="R924" s="22" t="str">
        <f>IF('DATA ENTRY'!W925="","",'DATA ENTRY'!W925)</f>
        <v/>
      </c>
      <c r="S924" s="22" t="str">
        <f>IF('DATA ENTRY'!X925="","",'DATA ENTRY'!X925)</f>
        <v/>
      </c>
      <c r="T924" s="22" t="str">
        <f>IF('DATA ENTRY'!AA925="","",'DATA ENTRY'!AA925)</f>
        <v/>
      </c>
      <c r="U924" s="22" t="str">
        <f>IF(O924="","",SUMPRODUCT(--(D924=$D$5:$D$1071),--(F924=$F$5:$F$1071),--(E924=$E$5:$E$1071),--(O924&lt;$O$5:$O$1071))+COUNTIF($O$5:O924,O924))</f>
        <v/>
      </c>
    </row>
    <row r="925" spans="1:21">
      <c r="A925" s="22" t="str">
        <f>IF(AND(H925="",D925="",F925="",G925="",I925="",J925=""),"",SUBTOTAL(3,$B$5:B925))</f>
        <v/>
      </c>
      <c r="B925" s="74" t="str">
        <f>IF('DATA ENTRY'!B926="","",'DATA ENTRY'!B926)</f>
        <v/>
      </c>
      <c r="C925" s="74" t="str">
        <f>IF('DATA ENTRY'!C926="","",'DATA ENTRY'!C926)</f>
        <v/>
      </c>
      <c r="D925" s="74" t="str">
        <f>IF('DATA ENTRY'!E926="","",'DATA ENTRY'!E926)</f>
        <v/>
      </c>
      <c r="E925" s="22" t="str">
        <f>IF('DATA ENTRY'!G926="","",'DATA ENTRY'!G926)</f>
        <v/>
      </c>
      <c r="F925" s="22" t="str">
        <f>IF('DATA ENTRY'!F926="","",'DATA ENTRY'!F926)</f>
        <v/>
      </c>
      <c r="G925" s="148" t="str">
        <f>IF('DATA ENTRY'!H926="","",'DATA ENTRY'!H926)</f>
        <v/>
      </c>
      <c r="H925" s="148" t="str">
        <f>IF('DATA ENTRY'!I926="","",'DATA ENTRY'!I926)</f>
        <v/>
      </c>
      <c r="I925" s="22" t="str">
        <f>IF('DATA ENTRY'!N926="","",'DATA ENTRY'!N926)</f>
        <v/>
      </c>
      <c r="J925" s="147" t="str">
        <f>IF('DATA ENTRY'!O926="","",'DATA ENTRY'!O926)</f>
        <v/>
      </c>
      <c r="K925" s="22" t="str">
        <f>IF('DATA ENTRY'!P926="","",'DATA ENTRY'!P926)</f>
        <v/>
      </c>
      <c r="L925" s="147" t="str">
        <f>IF('DATA ENTRY'!Q926="","",'DATA ENTRY'!Q926)</f>
        <v/>
      </c>
      <c r="M925" s="22" t="str">
        <f>IF('DATA ENTRY'!R926="","",'DATA ENTRY'!R926)</f>
        <v/>
      </c>
      <c r="N925" s="147" t="str">
        <f>IF('DATA ENTRY'!S926="","",'DATA ENTRY'!S926)</f>
        <v/>
      </c>
      <c r="O925" s="147" t="str">
        <f t="shared" si="14"/>
        <v/>
      </c>
      <c r="P925" s="74" t="str">
        <f>IF('DATA ENTRY'!T926="","",'DATA ENTRY'!T926)</f>
        <v/>
      </c>
      <c r="Q925" s="74" t="str">
        <f>IF('DATA ENTRY'!U926="","",'DATA ENTRY'!U926)</f>
        <v/>
      </c>
      <c r="R925" s="22" t="str">
        <f>IF('DATA ENTRY'!W926="","",'DATA ENTRY'!W926)</f>
        <v/>
      </c>
      <c r="S925" s="22" t="str">
        <f>IF('DATA ENTRY'!X926="","",'DATA ENTRY'!X926)</f>
        <v/>
      </c>
      <c r="T925" s="22" t="str">
        <f>IF('DATA ENTRY'!AA926="","",'DATA ENTRY'!AA926)</f>
        <v/>
      </c>
      <c r="U925" s="22" t="str">
        <f>IF(O925="","",SUMPRODUCT(--(D925=$D$5:$D$1071),--(F925=$F$5:$F$1071),--(E925=$E$5:$E$1071),--(O925&lt;$O$5:$O$1071))+COUNTIF($O$5:O925,O925))</f>
        <v/>
      </c>
    </row>
    <row r="926" spans="1:21">
      <c r="A926" s="22" t="str">
        <f>IF(AND(H926="",D926="",F926="",G926="",I926="",J926=""),"",SUBTOTAL(3,$B$5:B926))</f>
        <v/>
      </c>
      <c r="B926" s="74" t="str">
        <f>IF('DATA ENTRY'!B927="","",'DATA ENTRY'!B927)</f>
        <v/>
      </c>
      <c r="C926" s="74" t="str">
        <f>IF('DATA ENTRY'!C927="","",'DATA ENTRY'!C927)</f>
        <v/>
      </c>
      <c r="D926" s="74" t="str">
        <f>IF('DATA ENTRY'!E927="","",'DATA ENTRY'!E927)</f>
        <v/>
      </c>
      <c r="E926" s="22" t="str">
        <f>IF('DATA ENTRY'!G927="","",'DATA ENTRY'!G927)</f>
        <v/>
      </c>
      <c r="F926" s="22" t="str">
        <f>IF('DATA ENTRY'!F927="","",'DATA ENTRY'!F927)</f>
        <v/>
      </c>
      <c r="G926" s="148" t="str">
        <f>IF('DATA ENTRY'!H927="","",'DATA ENTRY'!H927)</f>
        <v/>
      </c>
      <c r="H926" s="148" t="str">
        <f>IF('DATA ENTRY'!I927="","",'DATA ENTRY'!I927)</f>
        <v/>
      </c>
      <c r="I926" s="22" t="str">
        <f>IF('DATA ENTRY'!N927="","",'DATA ENTRY'!N927)</f>
        <v/>
      </c>
      <c r="J926" s="147" t="str">
        <f>IF('DATA ENTRY'!O927="","",'DATA ENTRY'!O927)</f>
        <v/>
      </c>
      <c r="K926" s="22" t="str">
        <f>IF('DATA ENTRY'!P927="","",'DATA ENTRY'!P927)</f>
        <v/>
      </c>
      <c r="L926" s="147" t="str">
        <f>IF('DATA ENTRY'!Q927="","",'DATA ENTRY'!Q927)</f>
        <v/>
      </c>
      <c r="M926" s="22" t="str">
        <f>IF('DATA ENTRY'!R927="","",'DATA ENTRY'!R927)</f>
        <v/>
      </c>
      <c r="N926" s="147" t="str">
        <f>IF('DATA ENTRY'!S927="","",'DATA ENTRY'!S927)</f>
        <v/>
      </c>
      <c r="O926" s="147" t="str">
        <f t="shared" si="14"/>
        <v/>
      </c>
      <c r="P926" s="74" t="str">
        <f>IF('DATA ENTRY'!T927="","",'DATA ENTRY'!T927)</f>
        <v/>
      </c>
      <c r="Q926" s="74" t="str">
        <f>IF('DATA ENTRY'!U927="","",'DATA ENTRY'!U927)</f>
        <v/>
      </c>
      <c r="R926" s="22" t="str">
        <f>IF('DATA ENTRY'!W927="","",'DATA ENTRY'!W927)</f>
        <v/>
      </c>
      <c r="S926" s="22" t="str">
        <f>IF('DATA ENTRY'!X927="","",'DATA ENTRY'!X927)</f>
        <v/>
      </c>
      <c r="T926" s="22" t="str">
        <f>IF('DATA ENTRY'!AA927="","",'DATA ENTRY'!AA927)</f>
        <v/>
      </c>
      <c r="U926" s="22" t="str">
        <f>IF(O926="","",SUMPRODUCT(--(D926=$D$5:$D$1071),--(F926=$F$5:$F$1071),--(E926=$E$5:$E$1071),--(O926&lt;$O$5:$O$1071))+COUNTIF($O$5:O926,O926))</f>
        <v/>
      </c>
    </row>
    <row r="927" spans="1:21">
      <c r="A927" s="22" t="str">
        <f>IF(AND(H927="",D927="",F927="",G927="",I927="",J927=""),"",SUBTOTAL(3,$B$5:B927))</f>
        <v/>
      </c>
      <c r="B927" s="74" t="str">
        <f>IF('DATA ENTRY'!B928="","",'DATA ENTRY'!B928)</f>
        <v/>
      </c>
      <c r="C927" s="74" t="str">
        <f>IF('DATA ENTRY'!C928="","",'DATA ENTRY'!C928)</f>
        <v/>
      </c>
      <c r="D927" s="74" t="str">
        <f>IF('DATA ENTRY'!E928="","",'DATA ENTRY'!E928)</f>
        <v/>
      </c>
      <c r="E927" s="22" t="str">
        <f>IF('DATA ENTRY'!G928="","",'DATA ENTRY'!G928)</f>
        <v/>
      </c>
      <c r="F927" s="22" t="str">
        <f>IF('DATA ENTRY'!F928="","",'DATA ENTRY'!F928)</f>
        <v/>
      </c>
      <c r="G927" s="148" t="str">
        <f>IF('DATA ENTRY'!H928="","",'DATA ENTRY'!H928)</f>
        <v/>
      </c>
      <c r="H927" s="148" t="str">
        <f>IF('DATA ENTRY'!I928="","",'DATA ENTRY'!I928)</f>
        <v/>
      </c>
      <c r="I927" s="22" t="str">
        <f>IF('DATA ENTRY'!N928="","",'DATA ENTRY'!N928)</f>
        <v/>
      </c>
      <c r="J927" s="147" t="str">
        <f>IF('DATA ENTRY'!O928="","",'DATA ENTRY'!O928)</f>
        <v/>
      </c>
      <c r="K927" s="22" t="str">
        <f>IF('DATA ENTRY'!P928="","",'DATA ENTRY'!P928)</f>
        <v/>
      </c>
      <c r="L927" s="147" t="str">
        <f>IF('DATA ENTRY'!Q928="","",'DATA ENTRY'!Q928)</f>
        <v/>
      </c>
      <c r="M927" s="22" t="str">
        <f>IF('DATA ENTRY'!R928="","",'DATA ENTRY'!R928)</f>
        <v/>
      </c>
      <c r="N927" s="147" t="str">
        <f>IF('DATA ENTRY'!S928="","",'DATA ENTRY'!S928)</f>
        <v/>
      </c>
      <c r="O927" s="147" t="str">
        <f t="shared" si="14"/>
        <v/>
      </c>
      <c r="P927" s="74" t="str">
        <f>IF('DATA ENTRY'!T928="","",'DATA ENTRY'!T928)</f>
        <v/>
      </c>
      <c r="Q927" s="74" t="str">
        <f>IF('DATA ENTRY'!U928="","",'DATA ENTRY'!U928)</f>
        <v/>
      </c>
      <c r="R927" s="22" t="str">
        <f>IF('DATA ENTRY'!W928="","",'DATA ENTRY'!W928)</f>
        <v/>
      </c>
      <c r="S927" s="22" t="str">
        <f>IF('DATA ENTRY'!X928="","",'DATA ENTRY'!X928)</f>
        <v/>
      </c>
      <c r="T927" s="22" t="str">
        <f>IF('DATA ENTRY'!AA928="","",'DATA ENTRY'!AA928)</f>
        <v/>
      </c>
      <c r="U927" s="22" t="str">
        <f>IF(O927="","",SUMPRODUCT(--(D927=$D$5:$D$1071),--(F927=$F$5:$F$1071),--(E927=$E$5:$E$1071),--(O927&lt;$O$5:$O$1071))+COUNTIF($O$5:O927,O927))</f>
        <v/>
      </c>
    </row>
    <row r="928" spans="1:21">
      <c r="A928" s="22" t="str">
        <f>IF(AND(H928="",D928="",F928="",G928="",I928="",J928=""),"",SUBTOTAL(3,$B$5:B928))</f>
        <v/>
      </c>
      <c r="B928" s="74" t="str">
        <f>IF('DATA ENTRY'!B929="","",'DATA ENTRY'!B929)</f>
        <v/>
      </c>
      <c r="C928" s="74" t="str">
        <f>IF('DATA ENTRY'!C929="","",'DATA ENTRY'!C929)</f>
        <v/>
      </c>
      <c r="D928" s="74" t="str">
        <f>IF('DATA ENTRY'!E929="","",'DATA ENTRY'!E929)</f>
        <v/>
      </c>
      <c r="E928" s="22" t="str">
        <f>IF('DATA ENTRY'!G929="","",'DATA ENTRY'!G929)</f>
        <v/>
      </c>
      <c r="F928" s="22" t="str">
        <f>IF('DATA ENTRY'!F929="","",'DATA ENTRY'!F929)</f>
        <v/>
      </c>
      <c r="G928" s="148" t="str">
        <f>IF('DATA ENTRY'!H929="","",'DATA ENTRY'!H929)</f>
        <v/>
      </c>
      <c r="H928" s="148" t="str">
        <f>IF('DATA ENTRY'!I929="","",'DATA ENTRY'!I929)</f>
        <v/>
      </c>
      <c r="I928" s="22" t="str">
        <f>IF('DATA ENTRY'!N929="","",'DATA ENTRY'!N929)</f>
        <v/>
      </c>
      <c r="J928" s="147" t="str">
        <f>IF('DATA ENTRY'!O929="","",'DATA ENTRY'!O929)</f>
        <v/>
      </c>
      <c r="K928" s="22" t="str">
        <f>IF('DATA ENTRY'!P929="","",'DATA ENTRY'!P929)</f>
        <v/>
      </c>
      <c r="L928" s="147" t="str">
        <f>IF('DATA ENTRY'!Q929="","",'DATA ENTRY'!Q929)</f>
        <v/>
      </c>
      <c r="M928" s="22" t="str">
        <f>IF('DATA ENTRY'!R929="","",'DATA ENTRY'!R929)</f>
        <v/>
      </c>
      <c r="N928" s="147" t="str">
        <f>IF('DATA ENTRY'!S929="","",'DATA ENTRY'!S929)</f>
        <v/>
      </c>
      <c r="O928" s="147" t="str">
        <f t="shared" si="14"/>
        <v/>
      </c>
      <c r="P928" s="74" t="str">
        <f>IF('DATA ENTRY'!T929="","",'DATA ENTRY'!T929)</f>
        <v/>
      </c>
      <c r="Q928" s="74" t="str">
        <f>IF('DATA ENTRY'!U929="","",'DATA ENTRY'!U929)</f>
        <v/>
      </c>
      <c r="R928" s="22" t="str">
        <f>IF('DATA ENTRY'!W929="","",'DATA ENTRY'!W929)</f>
        <v/>
      </c>
      <c r="S928" s="22" t="str">
        <f>IF('DATA ENTRY'!X929="","",'DATA ENTRY'!X929)</f>
        <v/>
      </c>
      <c r="T928" s="22" t="str">
        <f>IF('DATA ENTRY'!AA929="","",'DATA ENTRY'!AA929)</f>
        <v/>
      </c>
      <c r="U928" s="22" t="str">
        <f>IF(O928="","",SUMPRODUCT(--(D928=$D$5:$D$1071),--(F928=$F$5:$F$1071),--(E928=$E$5:$E$1071),--(O928&lt;$O$5:$O$1071))+COUNTIF($O$5:O928,O928))</f>
        <v/>
      </c>
    </row>
    <row r="929" spans="1:21">
      <c r="A929" s="22" t="str">
        <f>IF(AND(H929="",D929="",F929="",G929="",I929="",J929=""),"",SUBTOTAL(3,$B$5:B929))</f>
        <v/>
      </c>
      <c r="B929" s="74" t="str">
        <f>IF('DATA ENTRY'!B930="","",'DATA ENTRY'!B930)</f>
        <v/>
      </c>
      <c r="C929" s="74" t="str">
        <f>IF('DATA ENTRY'!C930="","",'DATA ENTRY'!C930)</f>
        <v/>
      </c>
      <c r="D929" s="74" t="str">
        <f>IF('DATA ENTRY'!E930="","",'DATA ENTRY'!E930)</f>
        <v/>
      </c>
      <c r="E929" s="22" t="str">
        <f>IF('DATA ENTRY'!G930="","",'DATA ENTRY'!G930)</f>
        <v/>
      </c>
      <c r="F929" s="22" t="str">
        <f>IF('DATA ENTRY'!F930="","",'DATA ENTRY'!F930)</f>
        <v/>
      </c>
      <c r="G929" s="148" t="str">
        <f>IF('DATA ENTRY'!H930="","",'DATA ENTRY'!H930)</f>
        <v/>
      </c>
      <c r="H929" s="148" t="str">
        <f>IF('DATA ENTRY'!I930="","",'DATA ENTRY'!I930)</f>
        <v/>
      </c>
      <c r="I929" s="22" t="str">
        <f>IF('DATA ENTRY'!N930="","",'DATA ENTRY'!N930)</f>
        <v/>
      </c>
      <c r="J929" s="147" t="str">
        <f>IF('DATA ENTRY'!O930="","",'DATA ENTRY'!O930)</f>
        <v/>
      </c>
      <c r="K929" s="22" t="str">
        <f>IF('DATA ENTRY'!P930="","",'DATA ENTRY'!P930)</f>
        <v/>
      </c>
      <c r="L929" s="147" t="str">
        <f>IF('DATA ENTRY'!Q930="","",'DATA ENTRY'!Q930)</f>
        <v/>
      </c>
      <c r="M929" s="22" t="str">
        <f>IF('DATA ENTRY'!R930="","",'DATA ENTRY'!R930)</f>
        <v/>
      </c>
      <c r="N929" s="147" t="str">
        <f>IF('DATA ENTRY'!S930="","",'DATA ENTRY'!S930)</f>
        <v/>
      </c>
      <c r="O929" s="147" t="str">
        <f t="shared" si="14"/>
        <v/>
      </c>
      <c r="P929" s="74" t="str">
        <f>IF('DATA ENTRY'!T930="","",'DATA ENTRY'!T930)</f>
        <v/>
      </c>
      <c r="Q929" s="74" t="str">
        <f>IF('DATA ENTRY'!U930="","",'DATA ENTRY'!U930)</f>
        <v/>
      </c>
      <c r="R929" s="22" t="str">
        <f>IF('DATA ENTRY'!W930="","",'DATA ENTRY'!W930)</f>
        <v/>
      </c>
      <c r="S929" s="22" t="str">
        <f>IF('DATA ENTRY'!X930="","",'DATA ENTRY'!X930)</f>
        <v/>
      </c>
      <c r="T929" s="22" t="str">
        <f>IF('DATA ENTRY'!AA930="","",'DATA ENTRY'!AA930)</f>
        <v/>
      </c>
      <c r="U929" s="22" t="str">
        <f>IF(O929="","",SUMPRODUCT(--(D929=$D$5:$D$1071),--(F929=$F$5:$F$1071),--(E929=$E$5:$E$1071),--(O929&lt;$O$5:$O$1071))+COUNTIF($O$5:O929,O929))</f>
        <v/>
      </c>
    </row>
    <row r="930" spans="1:21">
      <c r="A930" s="22" t="str">
        <f>IF(AND(H930="",D930="",F930="",G930="",I930="",J930=""),"",SUBTOTAL(3,$B$5:B930))</f>
        <v/>
      </c>
      <c r="B930" s="74" t="str">
        <f>IF('DATA ENTRY'!B931="","",'DATA ENTRY'!B931)</f>
        <v/>
      </c>
      <c r="C930" s="74" t="str">
        <f>IF('DATA ENTRY'!C931="","",'DATA ENTRY'!C931)</f>
        <v/>
      </c>
      <c r="D930" s="74" t="str">
        <f>IF('DATA ENTRY'!E931="","",'DATA ENTRY'!E931)</f>
        <v/>
      </c>
      <c r="E930" s="22" t="str">
        <f>IF('DATA ENTRY'!G931="","",'DATA ENTRY'!G931)</f>
        <v/>
      </c>
      <c r="F930" s="22" t="str">
        <f>IF('DATA ENTRY'!F931="","",'DATA ENTRY'!F931)</f>
        <v/>
      </c>
      <c r="G930" s="148" t="str">
        <f>IF('DATA ENTRY'!H931="","",'DATA ENTRY'!H931)</f>
        <v/>
      </c>
      <c r="H930" s="148" t="str">
        <f>IF('DATA ENTRY'!I931="","",'DATA ENTRY'!I931)</f>
        <v/>
      </c>
      <c r="I930" s="22" t="str">
        <f>IF('DATA ENTRY'!N931="","",'DATA ENTRY'!N931)</f>
        <v/>
      </c>
      <c r="J930" s="147" t="str">
        <f>IF('DATA ENTRY'!O931="","",'DATA ENTRY'!O931)</f>
        <v/>
      </c>
      <c r="K930" s="22" t="str">
        <f>IF('DATA ENTRY'!P931="","",'DATA ENTRY'!P931)</f>
        <v/>
      </c>
      <c r="L930" s="147" t="str">
        <f>IF('DATA ENTRY'!Q931="","",'DATA ENTRY'!Q931)</f>
        <v/>
      </c>
      <c r="M930" s="22" t="str">
        <f>IF('DATA ENTRY'!R931="","",'DATA ENTRY'!R931)</f>
        <v/>
      </c>
      <c r="N930" s="147" t="str">
        <f>IF('DATA ENTRY'!S931="","",'DATA ENTRY'!S931)</f>
        <v/>
      </c>
      <c r="O930" s="147" t="str">
        <f t="shared" si="14"/>
        <v/>
      </c>
      <c r="P930" s="74" t="str">
        <f>IF('DATA ENTRY'!T931="","",'DATA ENTRY'!T931)</f>
        <v/>
      </c>
      <c r="Q930" s="74" t="str">
        <f>IF('DATA ENTRY'!U931="","",'DATA ENTRY'!U931)</f>
        <v/>
      </c>
      <c r="R930" s="22" t="str">
        <f>IF('DATA ENTRY'!W931="","",'DATA ENTRY'!W931)</f>
        <v/>
      </c>
      <c r="S930" s="22" t="str">
        <f>IF('DATA ENTRY'!X931="","",'DATA ENTRY'!X931)</f>
        <v/>
      </c>
      <c r="T930" s="22" t="str">
        <f>IF('DATA ENTRY'!AA931="","",'DATA ENTRY'!AA931)</f>
        <v/>
      </c>
      <c r="U930" s="22" t="str">
        <f>IF(O930="","",SUMPRODUCT(--(D930=$D$5:$D$1071),--(F930=$F$5:$F$1071),--(E930=$E$5:$E$1071),--(O930&lt;$O$5:$O$1071))+COUNTIF($O$5:O930,O930))</f>
        <v/>
      </c>
    </row>
    <row r="931" spans="1:21">
      <c r="A931" s="22" t="str">
        <f>IF(AND(H931="",D931="",F931="",G931="",I931="",J931=""),"",SUBTOTAL(3,$B$5:B931))</f>
        <v/>
      </c>
      <c r="B931" s="74" t="str">
        <f>IF('DATA ENTRY'!B932="","",'DATA ENTRY'!B932)</f>
        <v/>
      </c>
      <c r="C931" s="74" t="str">
        <f>IF('DATA ENTRY'!C932="","",'DATA ENTRY'!C932)</f>
        <v/>
      </c>
      <c r="D931" s="74" t="str">
        <f>IF('DATA ENTRY'!E932="","",'DATA ENTRY'!E932)</f>
        <v/>
      </c>
      <c r="E931" s="22" t="str">
        <f>IF('DATA ENTRY'!G932="","",'DATA ENTRY'!G932)</f>
        <v/>
      </c>
      <c r="F931" s="22" t="str">
        <f>IF('DATA ENTRY'!F932="","",'DATA ENTRY'!F932)</f>
        <v/>
      </c>
      <c r="G931" s="148" t="str">
        <f>IF('DATA ENTRY'!H932="","",'DATA ENTRY'!H932)</f>
        <v/>
      </c>
      <c r="H931" s="148" t="str">
        <f>IF('DATA ENTRY'!I932="","",'DATA ENTRY'!I932)</f>
        <v/>
      </c>
      <c r="I931" s="22" t="str">
        <f>IF('DATA ENTRY'!N932="","",'DATA ENTRY'!N932)</f>
        <v/>
      </c>
      <c r="J931" s="147" t="str">
        <f>IF('DATA ENTRY'!O932="","",'DATA ENTRY'!O932)</f>
        <v/>
      </c>
      <c r="K931" s="22" t="str">
        <f>IF('DATA ENTRY'!P932="","",'DATA ENTRY'!P932)</f>
        <v/>
      </c>
      <c r="L931" s="147" t="str">
        <f>IF('DATA ENTRY'!Q932="","",'DATA ENTRY'!Q932)</f>
        <v/>
      </c>
      <c r="M931" s="22" t="str">
        <f>IF('DATA ENTRY'!R932="","",'DATA ENTRY'!R932)</f>
        <v/>
      </c>
      <c r="N931" s="147" t="str">
        <f>IF('DATA ENTRY'!S932="","",'DATA ENTRY'!S932)</f>
        <v/>
      </c>
      <c r="O931" s="147" t="str">
        <f t="shared" si="14"/>
        <v/>
      </c>
      <c r="P931" s="74" t="str">
        <f>IF('DATA ENTRY'!T932="","",'DATA ENTRY'!T932)</f>
        <v/>
      </c>
      <c r="Q931" s="74" t="str">
        <f>IF('DATA ENTRY'!U932="","",'DATA ENTRY'!U932)</f>
        <v/>
      </c>
      <c r="R931" s="22" t="str">
        <f>IF('DATA ENTRY'!W932="","",'DATA ENTRY'!W932)</f>
        <v/>
      </c>
      <c r="S931" s="22" t="str">
        <f>IF('DATA ENTRY'!X932="","",'DATA ENTRY'!X932)</f>
        <v/>
      </c>
      <c r="T931" s="22" t="str">
        <f>IF('DATA ENTRY'!AA932="","",'DATA ENTRY'!AA932)</f>
        <v/>
      </c>
      <c r="U931" s="22" t="str">
        <f>IF(O931="","",SUMPRODUCT(--(D931=$D$5:$D$1071),--(F931=$F$5:$F$1071),--(E931=$E$5:$E$1071),--(O931&lt;$O$5:$O$1071))+COUNTIF($O$5:O931,O931))</f>
        <v/>
      </c>
    </row>
    <row r="932" spans="1:21">
      <c r="A932" s="22" t="str">
        <f>IF(AND(H932="",D932="",F932="",G932="",I932="",J932=""),"",SUBTOTAL(3,$B$5:B932))</f>
        <v/>
      </c>
      <c r="B932" s="74" t="str">
        <f>IF('DATA ENTRY'!B933="","",'DATA ENTRY'!B933)</f>
        <v/>
      </c>
      <c r="C932" s="74" t="str">
        <f>IF('DATA ENTRY'!C933="","",'DATA ENTRY'!C933)</f>
        <v/>
      </c>
      <c r="D932" s="74" t="str">
        <f>IF('DATA ENTRY'!E933="","",'DATA ENTRY'!E933)</f>
        <v/>
      </c>
      <c r="E932" s="22" t="str">
        <f>IF('DATA ENTRY'!G933="","",'DATA ENTRY'!G933)</f>
        <v/>
      </c>
      <c r="F932" s="22" t="str">
        <f>IF('DATA ENTRY'!F933="","",'DATA ENTRY'!F933)</f>
        <v/>
      </c>
      <c r="G932" s="148" t="str">
        <f>IF('DATA ENTRY'!H933="","",'DATA ENTRY'!H933)</f>
        <v/>
      </c>
      <c r="H932" s="148" t="str">
        <f>IF('DATA ENTRY'!I933="","",'DATA ENTRY'!I933)</f>
        <v/>
      </c>
      <c r="I932" s="22" t="str">
        <f>IF('DATA ENTRY'!N933="","",'DATA ENTRY'!N933)</f>
        <v/>
      </c>
      <c r="J932" s="147" t="str">
        <f>IF('DATA ENTRY'!O933="","",'DATA ENTRY'!O933)</f>
        <v/>
      </c>
      <c r="K932" s="22" t="str">
        <f>IF('DATA ENTRY'!P933="","",'DATA ENTRY'!P933)</f>
        <v/>
      </c>
      <c r="L932" s="147" t="str">
        <f>IF('DATA ENTRY'!Q933="","",'DATA ENTRY'!Q933)</f>
        <v/>
      </c>
      <c r="M932" s="22" t="str">
        <f>IF('DATA ENTRY'!R933="","",'DATA ENTRY'!R933)</f>
        <v/>
      </c>
      <c r="N932" s="147" t="str">
        <f>IF('DATA ENTRY'!S933="","",'DATA ENTRY'!S933)</f>
        <v/>
      </c>
      <c r="O932" s="147" t="str">
        <f t="shared" si="14"/>
        <v/>
      </c>
      <c r="P932" s="74" t="str">
        <f>IF('DATA ENTRY'!T933="","",'DATA ENTRY'!T933)</f>
        <v/>
      </c>
      <c r="Q932" s="74" t="str">
        <f>IF('DATA ENTRY'!U933="","",'DATA ENTRY'!U933)</f>
        <v/>
      </c>
      <c r="R932" s="22" t="str">
        <f>IF('DATA ENTRY'!W933="","",'DATA ENTRY'!W933)</f>
        <v/>
      </c>
      <c r="S932" s="22" t="str">
        <f>IF('DATA ENTRY'!X933="","",'DATA ENTRY'!X933)</f>
        <v/>
      </c>
      <c r="T932" s="22" t="str">
        <f>IF('DATA ENTRY'!AA933="","",'DATA ENTRY'!AA933)</f>
        <v/>
      </c>
      <c r="U932" s="22" t="str">
        <f>IF(O932="","",SUMPRODUCT(--(D932=$D$5:$D$1071),--(F932=$F$5:$F$1071),--(E932=$E$5:$E$1071),--(O932&lt;$O$5:$O$1071))+COUNTIF($O$5:O932,O932))</f>
        <v/>
      </c>
    </row>
    <row r="933" spans="1:21">
      <c r="A933" s="22" t="str">
        <f>IF(AND(H933="",D933="",F933="",G933="",I933="",J933=""),"",SUBTOTAL(3,$B$5:B933))</f>
        <v/>
      </c>
      <c r="B933" s="74" t="str">
        <f>IF('DATA ENTRY'!B934="","",'DATA ENTRY'!B934)</f>
        <v/>
      </c>
      <c r="C933" s="74" t="str">
        <f>IF('DATA ENTRY'!C934="","",'DATA ENTRY'!C934)</f>
        <v/>
      </c>
      <c r="D933" s="74" t="str">
        <f>IF('DATA ENTRY'!E934="","",'DATA ENTRY'!E934)</f>
        <v/>
      </c>
      <c r="E933" s="22" t="str">
        <f>IF('DATA ENTRY'!G934="","",'DATA ENTRY'!G934)</f>
        <v/>
      </c>
      <c r="F933" s="22" t="str">
        <f>IF('DATA ENTRY'!F934="","",'DATA ENTRY'!F934)</f>
        <v/>
      </c>
      <c r="G933" s="148" t="str">
        <f>IF('DATA ENTRY'!H934="","",'DATA ENTRY'!H934)</f>
        <v/>
      </c>
      <c r="H933" s="148" t="str">
        <f>IF('DATA ENTRY'!I934="","",'DATA ENTRY'!I934)</f>
        <v/>
      </c>
      <c r="I933" s="22" t="str">
        <f>IF('DATA ENTRY'!N934="","",'DATA ENTRY'!N934)</f>
        <v/>
      </c>
      <c r="J933" s="147" t="str">
        <f>IF('DATA ENTRY'!O934="","",'DATA ENTRY'!O934)</f>
        <v/>
      </c>
      <c r="K933" s="22" t="str">
        <f>IF('DATA ENTRY'!P934="","",'DATA ENTRY'!P934)</f>
        <v/>
      </c>
      <c r="L933" s="147" t="str">
        <f>IF('DATA ENTRY'!Q934="","",'DATA ENTRY'!Q934)</f>
        <v/>
      </c>
      <c r="M933" s="22" t="str">
        <f>IF('DATA ENTRY'!R934="","",'DATA ENTRY'!R934)</f>
        <v/>
      </c>
      <c r="N933" s="147" t="str">
        <f>IF('DATA ENTRY'!S934="","",'DATA ENTRY'!S934)</f>
        <v/>
      </c>
      <c r="O933" s="147" t="str">
        <f t="shared" si="14"/>
        <v/>
      </c>
      <c r="P933" s="74" t="str">
        <f>IF('DATA ENTRY'!T934="","",'DATA ENTRY'!T934)</f>
        <v/>
      </c>
      <c r="Q933" s="74" t="str">
        <f>IF('DATA ENTRY'!U934="","",'DATA ENTRY'!U934)</f>
        <v/>
      </c>
      <c r="R933" s="22" t="str">
        <f>IF('DATA ENTRY'!W934="","",'DATA ENTRY'!W934)</f>
        <v/>
      </c>
      <c r="S933" s="22" t="str">
        <f>IF('DATA ENTRY'!X934="","",'DATA ENTRY'!X934)</f>
        <v/>
      </c>
      <c r="T933" s="22" t="str">
        <f>IF('DATA ENTRY'!AA934="","",'DATA ENTRY'!AA934)</f>
        <v/>
      </c>
      <c r="U933" s="22" t="str">
        <f>IF(O933="","",SUMPRODUCT(--(D933=$D$5:$D$1071),--(F933=$F$5:$F$1071),--(E933=$E$5:$E$1071),--(O933&lt;$O$5:$O$1071))+COUNTIF($O$5:O933,O933))</f>
        <v/>
      </c>
    </row>
    <row r="934" spans="1:21">
      <c r="A934" s="22" t="str">
        <f>IF(AND(H934="",D934="",F934="",G934="",I934="",J934=""),"",SUBTOTAL(3,$B$5:B934))</f>
        <v/>
      </c>
      <c r="B934" s="74" t="str">
        <f>IF('DATA ENTRY'!B935="","",'DATA ENTRY'!B935)</f>
        <v/>
      </c>
      <c r="C934" s="74" t="str">
        <f>IF('DATA ENTRY'!C935="","",'DATA ENTRY'!C935)</f>
        <v/>
      </c>
      <c r="D934" s="74" t="str">
        <f>IF('DATA ENTRY'!E935="","",'DATA ENTRY'!E935)</f>
        <v/>
      </c>
      <c r="E934" s="22" t="str">
        <f>IF('DATA ENTRY'!G935="","",'DATA ENTRY'!G935)</f>
        <v/>
      </c>
      <c r="F934" s="22" t="str">
        <f>IF('DATA ENTRY'!F935="","",'DATA ENTRY'!F935)</f>
        <v/>
      </c>
      <c r="G934" s="148" t="str">
        <f>IF('DATA ENTRY'!H935="","",'DATA ENTRY'!H935)</f>
        <v/>
      </c>
      <c r="H934" s="148" t="str">
        <f>IF('DATA ENTRY'!I935="","",'DATA ENTRY'!I935)</f>
        <v/>
      </c>
      <c r="I934" s="22" t="str">
        <f>IF('DATA ENTRY'!N935="","",'DATA ENTRY'!N935)</f>
        <v/>
      </c>
      <c r="J934" s="147" t="str">
        <f>IF('DATA ENTRY'!O935="","",'DATA ENTRY'!O935)</f>
        <v/>
      </c>
      <c r="K934" s="22" t="str">
        <f>IF('DATA ENTRY'!P935="","",'DATA ENTRY'!P935)</f>
        <v/>
      </c>
      <c r="L934" s="147" t="str">
        <f>IF('DATA ENTRY'!Q935="","",'DATA ENTRY'!Q935)</f>
        <v/>
      </c>
      <c r="M934" s="22" t="str">
        <f>IF('DATA ENTRY'!R935="","",'DATA ENTRY'!R935)</f>
        <v/>
      </c>
      <c r="N934" s="147" t="str">
        <f>IF('DATA ENTRY'!S935="","",'DATA ENTRY'!S935)</f>
        <v/>
      </c>
      <c r="O934" s="147" t="str">
        <f t="shared" si="14"/>
        <v/>
      </c>
      <c r="P934" s="74" t="str">
        <f>IF('DATA ENTRY'!T935="","",'DATA ENTRY'!T935)</f>
        <v/>
      </c>
      <c r="Q934" s="74" t="str">
        <f>IF('DATA ENTRY'!U935="","",'DATA ENTRY'!U935)</f>
        <v/>
      </c>
      <c r="R934" s="22" t="str">
        <f>IF('DATA ENTRY'!W935="","",'DATA ENTRY'!W935)</f>
        <v/>
      </c>
      <c r="S934" s="22" t="str">
        <f>IF('DATA ENTRY'!X935="","",'DATA ENTRY'!X935)</f>
        <v/>
      </c>
      <c r="T934" s="22" t="str">
        <f>IF('DATA ENTRY'!AA935="","",'DATA ENTRY'!AA935)</f>
        <v/>
      </c>
      <c r="U934" s="22" t="str">
        <f>IF(O934="","",SUMPRODUCT(--(D934=$D$5:$D$1071),--(F934=$F$5:$F$1071),--(E934=$E$5:$E$1071),--(O934&lt;$O$5:$O$1071))+COUNTIF($O$5:O934,O934))</f>
        <v/>
      </c>
    </row>
    <row r="935" spans="1:21">
      <c r="A935" s="22" t="str">
        <f>IF(AND(H935="",D935="",F935="",G935="",I935="",J935=""),"",SUBTOTAL(3,$B$5:B935))</f>
        <v/>
      </c>
      <c r="B935" s="74" t="str">
        <f>IF('DATA ENTRY'!B936="","",'DATA ENTRY'!B936)</f>
        <v/>
      </c>
      <c r="C935" s="74" t="str">
        <f>IF('DATA ENTRY'!C936="","",'DATA ENTRY'!C936)</f>
        <v/>
      </c>
      <c r="D935" s="74" t="str">
        <f>IF('DATA ENTRY'!E936="","",'DATA ENTRY'!E936)</f>
        <v/>
      </c>
      <c r="E935" s="22" t="str">
        <f>IF('DATA ENTRY'!G936="","",'DATA ENTRY'!G936)</f>
        <v/>
      </c>
      <c r="F935" s="22" t="str">
        <f>IF('DATA ENTRY'!F936="","",'DATA ENTRY'!F936)</f>
        <v/>
      </c>
      <c r="G935" s="148" t="str">
        <f>IF('DATA ENTRY'!H936="","",'DATA ENTRY'!H936)</f>
        <v/>
      </c>
      <c r="H935" s="148" t="str">
        <f>IF('DATA ENTRY'!I936="","",'DATA ENTRY'!I936)</f>
        <v/>
      </c>
      <c r="I935" s="22" t="str">
        <f>IF('DATA ENTRY'!N936="","",'DATA ENTRY'!N936)</f>
        <v/>
      </c>
      <c r="J935" s="147" t="str">
        <f>IF('DATA ENTRY'!O936="","",'DATA ENTRY'!O936)</f>
        <v/>
      </c>
      <c r="K935" s="22" t="str">
        <f>IF('DATA ENTRY'!P936="","",'DATA ENTRY'!P936)</f>
        <v/>
      </c>
      <c r="L935" s="147" t="str">
        <f>IF('DATA ENTRY'!Q936="","",'DATA ENTRY'!Q936)</f>
        <v/>
      </c>
      <c r="M935" s="22" t="str">
        <f>IF('DATA ENTRY'!R936="","",'DATA ENTRY'!R936)</f>
        <v/>
      </c>
      <c r="N935" s="147" t="str">
        <f>IF('DATA ENTRY'!S936="","",'DATA ENTRY'!S936)</f>
        <v/>
      </c>
      <c r="O935" s="147" t="str">
        <f t="shared" si="14"/>
        <v/>
      </c>
      <c r="P935" s="74" t="str">
        <f>IF('DATA ENTRY'!T936="","",'DATA ENTRY'!T936)</f>
        <v/>
      </c>
      <c r="Q935" s="74" t="str">
        <f>IF('DATA ENTRY'!U936="","",'DATA ENTRY'!U936)</f>
        <v/>
      </c>
      <c r="R935" s="22" t="str">
        <f>IF('DATA ENTRY'!W936="","",'DATA ENTRY'!W936)</f>
        <v/>
      </c>
      <c r="S935" s="22" t="str">
        <f>IF('DATA ENTRY'!X936="","",'DATA ENTRY'!X936)</f>
        <v/>
      </c>
      <c r="T935" s="22" t="str">
        <f>IF('DATA ENTRY'!AA936="","",'DATA ENTRY'!AA936)</f>
        <v/>
      </c>
      <c r="U935" s="22" t="str">
        <f>IF(O935="","",SUMPRODUCT(--(D935=$D$5:$D$1071),--(F935=$F$5:$F$1071),--(E935=$E$5:$E$1071),--(O935&lt;$O$5:$O$1071))+COUNTIF($O$5:O935,O935))</f>
        <v/>
      </c>
    </row>
    <row r="936" spans="1:21">
      <c r="A936" s="22" t="str">
        <f>IF(AND(H936="",D936="",F936="",G936="",I936="",J936=""),"",SUBTOTAL(3,$B$5:B936))</f>
        <v/>
      </c>
      <c r="B936" s="74" t="str">
        <f>IF('DATA ENTRY'!B937="","",'DATA ENTRY'!B937)</f>
        <v/>
      </c>
      <c r="C936" s="74" t="str">
        <f>IF('DATA ENTRY'!C937="","",'DATA ENTRY'!C937)</f>
        <v/>
      </c>
      <c r="D936" s="74" t="str">
        <f>IF('DATA ENTRY'!E937="","",'DATA ENTRY'!E937)</f>
        <v/>
      </c>
      <c r="E936" s="22" t="str">
        <f>IF('DATA ENTRY'!G937="","",'DATA ENTRY'!G937)</f>
        <v/>
      </c>
      <c r="F936" s="22" t="str">
        <f>IF('DATA ENTRY'!F937="","",'DATA ENTRY'!F937)</f>
        <v/>
      </c>
      <c r="G936" s="148" t="str">
        <f>IF('DATA ENTRY'!H937="","",'DATA ENTRY'!H937)</f>
        <v/>
      </c>
      <c r="H936" s="148" t="str">
        <f>IF('DATA ENTRY'!I937="","",'DATA ENTRY'!I937)</f>
        <v/>
      </c>
      <c r="I936" s="22" t="str">
        <f>IF('DATA ENTRY'!N937="","",'DATA ENTRY'!N937)</f>
        <v/>
      </c>
      <c r="J936" s="147" t="str">
        <f>IF('DATA ENTRY'!O937="","",'DATA ENTRY'!O937)</f>
        <v/>
      </c>
      <c r="K936" s="22" t="str">
        <f>IF('DATA ENTRY'!P937="","",'DATA ENTRY'!P937)</f>
        <v/>
      </c>
      <c r="L936" s="147" t="str">
        <f>IF('DATA ENTRY'!Q937="","",'DATA ENTRY'!Q937)</f>
        <v/>
      </c>
      <c r="M936" s="22" t="str">
        <f>IF('DATA ENTRY'!R937="","",'DATA ENTRY'!R937)</f>
        <v/>
      </c>
      <c r="N936" s="147" t="str">
        <f>IF('DATA ENTRY'!S937="","",'DATA ENTRY'!S937)</f>
        <v/>
      </c>
      <c r="O936" s="147" t="str">
        <f t="shared" si="14"/>
        <v/>
      </c>
      <c r="P936" s="74" t="str">
        <f>IF('DATA ENTRY'!T937="","",'DATA ENTRY'!T937)</f>
        <v/>
      </c>
      <c r="Q936" s="74" t="str">
        <f>IF('DATA ENTRY'!U937="","",'DATA ENTRY'!U937)</f>
        <v/>
      </c>
      <c r="R936" s="22" t="str">
        <f>IF('DATA ENTRY'!W937="","",'DATA ENTRY'!W937)</f>
        <v/>
      </c>
      <c r="S936" s="22" t="str">
        <f>IF('DATA ENTRY'!X937="","",'DATA ENTRY'!X937)</f>
        <v/>
      </c>
      <c r="T936" s="22" t="str">
        <f>IF('DATA ENTRY'!AA937="","",'DATA ENTRY'!AA937)</f>
        <v/>
      </c>
      <c r="U936" s="22" t="str">
        <f>IF(O936="","",SUMPRODUCT(--(D936=$D$5:$D$1071),--(F936=$F$5:$F$1071),--(E936=$E$5:$E$1071),--(O936&lt;$O$5:$O$1071))+COUNTIF($O$5:O936,O936))</f>
        <v/>
      </c>
    </row>
    <row r="937" spans="1:21">
      <c r="A937" s="22" t="str">
        <f>IF(AND(H937="",D937="",F937="",G937="",I937="",J937=""),"",SUBTOTAL(3,$B$5:B937))</f>
        <v/>
      </c>
      <c r="B937" s="74" t="str">
        <f>IF('DATA ENTRY'!B938="","",'DATA ENTRY'!B938)</f>
        <v/>
      </c>
      <c r="C937" s="74" t="str">
        <f>IF('DATA ENTRY'!C938="","",'DATA ENTRY'!C938)</f>
        <v/>
      </c>
      <c r="D937" s="74" t="str">
        <f>IF('DATA ENTRY'!E938="","",'DATA ENTRY'!E938)</f>
        <v/>
      </c>
      <c r="E937" s="22" t="str">
        <f>IF('DATA ENTRY'!G938="","",'DATA ENTRY'!G938)</f>
        <v/>
      </c>
      <c r="F937" s="22" t="str">
        <f>IF('DATA ENTRY'!F938="","",'DATA ENTRY'!F938)</f>
        <v/>
      </c>
      <c r="G937" s="148" t="str">
        <f>IF('DATA ENTRY'!H938="","",'DATA ENTRY'!H938)</f>
        <v/>
      </c>
      <c r="H937" s="148" t="str">
        <f>IF('DATA ENTRY'!I938="","",'DATA ENTRY'!I938)</f>
        <v/>
      </c>
      <c r="I937" s="22" t="str">
        <f>IF('DATA ENTRY'!N938="","",'DATA ENTRY'!N938)</f>
        <v/>
      </c>
      <c r="J937" s="147" t="str">
        <f>IF('DATA ENTRY'!O938="","",'DATA ENTRY'!O938)</f>
        <v/>
      </c>
      <c r="K937" s="22" t="str">
        <f>IF('DATA ENTRY'!P938="","",'DATA ENTRY'!P938)</f>
        <v/>
      </c>
      <c r="L937" s="147" t="str">
        <f>IF('DATA ENTRY'!Q938="","",'DATA ENTRY'!Q938)</f>
        <v/>
      </c>
      <c r="M937" s="22" t="str">
        <f>IF('DATA ENTRY'!R938="","",'DATA ENTRY'!R938)</f>
        <v/>
      </c>
      <c r="N937" s="147" t="str">
        <f>IF('DATA ENTRY'!S938="","",'DATA ENTRY'!S938)</f>
        <v/>
      </c>
      <c r="O937" s="147" t="str">
        <f t="shared" si="14"/>
        <v/>
      </c>
      <c r="P937" s="74" t="str">
        <f>IF('DATA ENTRY'!T938="","",'DATA ENTRY'!T938)</f>
        <v/>
      </c>
      <c r="Q937" s="74" t="str">
        <f>IF('DATA ENTRY'!U938="","",'DATA ENTRY'!U938)</f>
        <v/>
      </c>
      <c r="R937" s="22" t="str">
        <f>IF('DATA ENTRY'!W938="","",'DATA ENTRY'!W938)</f>
        <v/>
      </c>
      <c r="S937" s="22" t="str">
        <f>IF('DATA ENTRY'!X938="","",'DATA ENTRY'!X938)</f>
        <v/>
      </c>
      <c r="T937" s="22" t="str">
        <f>IF('DATA ENTRY'!AA938="","",'DATA ENTRY'!AA938)</f>
        <v/>
      </c>
      <c r="U937" s="22" t="str">
        <f>IF(O937="","",SUMPRODUCT(--(D937=$D$5:$D$1071),--(F937=$F$5:$F$1071),--(E937=$E$5:$E$1071),--(O937&lt;$O$5:$O$1071))+COUNTIF($O$5:O937,O937))</f>
        <v/>
      </c>
    </row>
    <row r="938" spans="1:21">
      <c r="A938" s="22" t="str">
        <f>IF(AND(H938="",D938="",F938="",G938="",I938="",J938=""),"",SUBTOTAL(3,$B$5:B938))</f>
        <v/>
      </c>
      <c r="B938" s="74" t="str">
        <f>IF('DATA ENTRY'!B939="","",'DATA ENTRY'!B939)</f>
        <v/>
      </c>
      <c r="C938" s="74" t="str">
        <f>IF('DATA ENTRY'!C939="","",'DATA ENTRY'!C939)</f>
        <v/>
      </c>
      <c r="D938" s="74" t="str">
        <f>IF('DATA ENTRY'!E939="","",'DATA ENTRY'!E939)</f>
        <v/>
      </c>
      <c r="E938" s="22" t="str">
        <f>IF('DATA ENTRY'!G939="","",'DATA ENTRY'!G939)</f>
        <v/>
      </c>
      <c r="F938" s="22" t="str">
        <f>IF('DATA ENTRY'!F939="","",'DATA ENTRY'!F939)</f>
        <v/>
      </c>
      <c r="G938" s="148" t="str">
        <f>IF('DATA ENTRY'!H939="","",'DATA ENTRY'!H939)</f>
        <v/>
      </c>
      <c r="H938" s="148" t="str">
        <f>IF('DATA ENTRY'!I939="","",'DATA ENTRY'!I939)</f>
        <v/>
      </c>
      <c r="I938" s="22" t="str">
        <f>IF('DATA ENTRY'!N939="","",'DATA ENTRY'!N939)</f>
        <v/>
      </c>
      <c r="J938" s="147" t="str">
        <f>IF('DATA ENTRY'!O939="","",'DATA ENTRY'!O939)</f>
        <v/>
      </c>
      <c r="K938" s="22" t="str">
        <f>IF('DATA ENTRY'!P939="","",'DATA ENTRY'!P939)</f>
        <v/>
      </c>
      <c r="L938" s="147" t="str">
        <f>IF('DATA ENTRY'!Q939="","",'DATA ENTRY'!Q939)</f>
        <v/>
      </c>
      <c r="M938" s="22" t="str">
        <f>IF('DATA ENTRY'!R939="","",'DATA ENTRY'!R939)</f>
        <v/>
      </c>
      <c r="N938" s="147" t="str">
        <f>IF('DATA ENTRY'!S939="","",'DATA ENTRY'!S939)</f>
        <v/>
      </c>
      <c r="O938" s="147" t="str">
        <f t="shared" si="14"/>
        <v/>
      </c>
      <c r="P938" s="74" t="str">
        <f>IF('DATA ENTRY'!T939="","",'DATA ENTRY'!T939)</f>
        <v/>
      </c>
      <c r="Q938" s="74" t="str">
        <f>IF('DATA ENTRY'!U939="","",'DATA ENTRY'!U939)</f>
        <v/>
      </c>
      <c r="R938" s="22" t="str">
        <f>IF('DATA ENTRY'!W939="","",'DATA ENTRY'!W939)</f>
        <v/>
      </c>
      <c r="S938" s="22" t="str">
        <f>IF('DATA ENTRY'!X939="","",'DATA ENTRY'!X939)</f>
        <v/>
      </c>
      <c r="T938" s="22" t="str">
        <f>IF('DATA ENTRY'!AA939="","",'DATA ENTRY'!AA939)</f>
        <v/>
      </c>
      <c r="U938" s="22" t="str">
        <f>IF(O938="","",SUMPRODUCT(--(D938=$D$5:$D$1071),--(F938=$F$5:$F$1071),--(E938=$E$5:$E$1071),--(O938&lt;$O$5:$O$1071))+COUNTIF($O$5:O938,O938))</f>
        <v/>
      </c>
    </row>
    <row r="939" spans="1:21">
      <c r="A939" s="22" t="str">
        <f>IF(AND(H939="",D939="",F939="",G939="",I939="",J939=""),"",SUBTOTAL(3,$B$5:B939))</f>
        <v/>
      </c>
      <c r="B939" s="74" t="str">
        <f>IF('DATA ENTRY'!B940="","",'DATA ENTRY'!B940)</f>
        <v/>
      </c>
      <c r="C939" s="74" t="str">
        <f>IF('DATA ENTRY'!C940="","",'DATA ENTRY'!C940)</f>
        <v/>
      </c>
      <c r="D939" s="74" t="str">
        <f>IF('DATA ENTRY'!E940="","",'DATA ENTRY'!E940)</f>
        <v/>
      </c>
      <c r="E939" s="22" t="str">
        <f>IF('DATA ENTRY'!G940="","",'DATA ENTRY'!G940)</f>
        <v/>
      </c>
      <c r="F939" s="22" t="str">
        <f>IF('DATA ENTRY'!F940="","",'DATA ENTRY'!F940)</f>
        <v/>
      </c>
      <c r="G939" s="148" t="str">
        <f>IF('DATA ENTRY'!H940="","",'DATA ENTRY'!H940)</f>
        <v/>
      </c>
      <c r="H939" s="148" t="str">
        <f>IF('DATA ENTRY'!I940="","",'DATA ENTRY'!I940)</f>
        <v/>
      </c>
      <c r="I939" s="22" t="str">
        <f>IF('DATA ENTRY'!N940="","",'DATA ENTRY'!N940)</f>
        <v/>
      </c>
      <c r="J939" s="147" t="str">
        <f>IF('DATA ENTRY'!O940="","",'DATA ENTRY'!O940)</f>
        <v/>
      </c>
      <c r="K939" s="22" t="str">
        <f>IF('DATA ENTRY'!P940="","",'DATA ENTRY'!P940)</f>
        <v/>
      </c>
      <c r="L939" s="147" t="str">
        <f>IF('DATA ENTRY'!Q940="","",'DATA ENTRY'!Q940)</f>
        <v/>
      </c>
      <c r="M939" s="22" t="str">
        <f>IF('DATA ENTRY'!R940="","",'DATA ENTRY'!R940)</f>
        <v/>
      </c>
      <c r="N939" s="147" t="str">
        <f>IF('DATA ENTRY'!S940="","",'DATA ENTRY'!S940)</f>
        <v/>
      </c>
      <c r="O939" s="147" t="str">
        <f t="shared" si="14"/>
        <v/>
      </c>
      <c r="P939" s="74" t="str">
        <f>IF('DATA ENTRY'!T940="","",'DATA ENTRY'!T940)</f>
        <v/>
      </c>
      <c r="Q939" s="74" t="str">
        <f>IF('DATA ENTRY'!U940="","",'DATA ENTRY'!U940)</f>
        <v/>
      </c>
      <c r="R939" s="22" t="str">
        <f>IF('DATA ENTRY'!W940="","",'DATA ENTRY'!W940)</f>
        <v/>
      </c>
      <c r="S939" s="22" t="str">
        <f>IF('DATA ENTRY'!X940="","",'DATA ENTRY'!X940)</f>
        <v/>
      </c>
      <c r="T939" s="22" t="str">
        <f>IF('DATA ENTRY'!AA940="","",'DATA ENTRY'!AA940)</f>
        <v/>
      </c>
      <c r="U939" s="22" t="str">
        <f>IF(O939="","",SUMPRODUCT(--(D939=$D$5:$D$1071),--(F939=$F$5:$F$1071),--(E939=$E$5:$E$1071),--(O939&lt;$O$5:$O$1071))+COUNTIF($O$5:O939,O939))</f>
        <v/>
      </c>
    </row>
    <row r="940" spans="1:21">
      <c r="A940" s="22" t="str">
        <f>IF(AND(H940="",D940="",F940="",G940="",I940="",J940=""),"",SUBTOTAL(3,$B$5:B940))</f>
        <v/>
      </c>
      <c r="B940" s="74" t="str">
        <f>IF('DATA ENTRY'!B941="","",'DATA ENTRY'!B941)</f>
        <v/>
      </c>
      <c r="C940" s="74" t="str">
        <f>IF('DATA ENTRY'!C941="","",'DATA ENTRY'!C941)</f>
        <v/>
      </c>
      <c r="D940" s="74" t="str">
        <f>IF('DATA ENTRY'!E941="","",'DATA ENTRY'!E941)</f>
        <v/>
      </c>
      <c r="E940" s="22" t="str">
        <f>IF('DATA ENTRY'!G941="","",'DATA ENTRY'!G941)</f>
        <v/>
      </c>
      <c r="F940" s="22" t="str">
        <f>IF('DATA ENTRY'!F941="","",'DATA ENTRY'!F941)</f>
        <v/>
      </c>
      <c r="G940" s="148" t="str">
        <f>IF('DATA ENTRY'!H941="","",'DATA ENTRY'!H941)</f>
        <v/>
      </c>
      <c r="H940" s="148" t="str">
        <f>IF('DATA ENTRY'!I941="","",'DATA ENTRY'!I941)</f>
        <v/>
      </c>
      <c r="I940" s="22" t="str">
        <f>IF('DATA ENTRY'!N941="","",'DATA ENTRY'!N941)</f>
        <v/>
      </c>
      <c r="J940" s="147" t="str">
        <f>IF('DATA ENTRY'!O941="","",'DATA ENTRY'!O941)</f>
        <v/>
      </c>
      <c r="K940" s="22" t="str">
        <f>IF('DATA ENTRY'!P941="","",'DATA ENTRY'!P941)</f>
        <v/>
      </c>
      <c r="L940" s="147" t="str">
        <f>IF('DATA ENTRY'!Q941="","",'DATA ENTRY'!Q941)</f>
        <v/>
      </c>
      <c r="M940" s="22" t="str">
        <f>IF('DATA ENTRY'!R941="","",'DATA ENTRY'!R941)</f>
        <v/>
      </c>
      <c r="N940" s="147" t="str">
        <f>IF('DATA ENTRY'!S941="","",'DATA ENTRY'!S941)</f>
        <v/>
      </c>
      <c r="O940" s="147" t="str">
        <f t="shared" si="14"/>
        <v/>
      </c>
      <c r="P940" s="74" t="str">
        <f>IF('DATA ENTRY'!T941="","",'DATA ENTRY'!T941)</f>
        <v/>
      </c>
      <c r="Q940" s="74" t="str">
        <f>IF('DATA ENTRY'!U941="","",'DATA ENTRY'!U941)</f>
        <v/>
      </c>
      <c r="R940" s="22" t="str">
        <f>IF('DATA ENTRY'!W941="","",'DATA ENTRY'!W941)</f>
        <v/>
      </c>
      <c r="S940" s="22" t="str">
        <f>IF('DATA ENTRY'!X941="","",'DATA ENTRY'!X941)</f>
        <v/>
      </c>
      <c r="T940" s="22" t="str">
        <f>IF('DATA ENTRY'!AA941="","",'DATA ENTRY'!AA941)</f>
        <v/>
      </c>
      <c r="U940" s="22" t="str">
        <f>IF(O940="","",SUMPRODUCT(--(D940=$D$5:$D$1071),--(F940=$F$5:$F$1071),--(E940=$E$5:$E$1071),--(O940&lt;$O$5:$O$1071))+COUNTIF($O$5:O940,O940))</f>
        <v/>
      </c>
    </row>
    <row r="941" spans="1:21">
      <c r="A941" s="22" t="str">
        <f>IF(AND(H941="",D941="",F941="",G941="",I941="",J941=""),"",SUBTOTAL(3,$B$5:B941))</f>
        <v/>
      </c>
      <c r="B941" s="74" t="str">
        <f>IF('DATA ENTRY'!B942="","",'DATA ENTRY'!B942)</f>
        <v/>
      </c>
      <c r="C941" s="74" t="str">
        <f>IF('DATA ENTRY'!C942="","",'DATA ENTRY'!C942)</f>
        <v/>
      </c>
      <c r="D941" s="74" t="str">
        <f>IF('DATA ENTRY'!E942="","",'DATA ENTRY'!E942)</f>
        <v/>
      </c>
      <c r="E941" s="22" t="str">
        <f>IF('DATA ENTRY'!G942="","",'DATA ENTRY'!G942)</f>
        <v/>
      </c>
      <c r="F941" s="22" t="str">
        <f>IF('DATA ENTRY'!F942="","",'DATA ENTRY'!F942)</f>
        <v/>
      </c>
      <c r="G941" s="148" t="str">
        <f>IF('DATA ENTRY'!H942="","",'DATA ENTRY'!H942)</f>
        <v/>
      </c>
      <c r="H941" s="148" t="str">
        <f>IF('DATA ENTRY'!I942="","",'DATA ENTRY'!I942)</f>
        <v/>
      </c>
      <c r="I941" s="22" t="str">
        <f>IF('DATA ENTRY'!N942="","",'DATA ENTRY'!N942)</f>
        <v/>
      </c>
      <c r="J941" s="147" t="str">
        <f>IF('DATA ENTRY'!O942="","",'DATA ENTRY'!O942)</f>
        <v/>
      </c>
      <c r="K941" s="22" t="str">
        <f>IF('DATA ENTRY'!P942="","",'DATA ENTRY'!P942)</f>
        <v/>
      </c>
      <c r="L941" s="147" t="str">
        <f>IF('DATA ENTRY'!Q942="","",'DATA ENTRY'!Q942)</f>
        <v/>
      </c>
      <c r="M941" s="22" t="str">
        <f>IF('DATA ENTRY'!R942="","",'DATA ENTRY'!R942)</f>
        <v/>
      </c>
      <c r="N941" s="147" t="str">
        <f>IF('DATA ENTRY'!S942="","",'DATA ENTRY'!S942)</f>
        <v/>
      </c>
      <c r="O941" s="147" t="str">
        <f t="shared" si="14"/>
        <v/>
      </c>
      <c r="P941" s="74" t="str">
        <f>IF('DATA ENTRY'!T942="","",'DATA ENTRY'!T942)</f>
        <v/>
      </c>
      <c r="Q941" s="74" t="str">
        <f>IF('DATA ENTRY'!U942="","",'DATA ENTRY'!U942)</f>
        <v/>
      </c>
      <c r="R941" s="22" t="str">
        <f>IF('DATA ENTRY'!W942="","",'DATA ENTRY'!W942)</f>
        <v/>
      </c>
      <c r="S941" s="22" t="str">
        <f>IF('DATA ENTRY'!X942="","",'DATA ENTRY'!X942)</f>
        <v/>
      </c>
      <c r="T941" s="22" t="str">
        <f>IF('DATA ENTRY'!AA942="","",'DATA ENTRY'!AA942)</f>
        <v/>
      </c>
      <c r="U941" s="22" t="str">
        <f>IF(O941="","",SUMPRODUCT(--(D941=$D$5:$D$1071),--(F941=$F$5:$F$1071),--(E941=$E$5:$E$1071),--(O941&lt;$O$5:$O$1071))+COUNTIF($O$5:O941,O941))</f>
        <v/>
      </c>
    </row>
    <row r="942" spans="1:21">
      <c r="A942" s="22" t="str">
        <f>IF(AND(H942="",D942="",F942="",G942="",I942="",J942=""),"",SUBTOTAL(3,$B$5:B942))</f>
        <v/>
      </c>
      <c r="B942" s="74" t="str">
        <f>IF('DATA ENTRY'!B943="","",'DATA ENTRY'!B943)</f>
        <v/>
      </c>
      <c r="C942" s="74" t="str">
        <f>IF('DATA ENTRY'!C943="","",'DATA ENTRY'!C943)</f>
        <v/>
      </c>
      <c r="D942" s="74" t="str">
        <f>IF('DATA ENTRY'!E943="","",'DATA ENTRY'!E943)</f>
        <v/>
      </c>
      <c r="E942" s="22" t="str">
        <f>IF('DATA ENTRY'!G943="","",'DATA ENTRY'!G943)</f>
        <v/>
      </c>
      <c r="F942" s="22" t="str">
        <f>IF('DATA ENTRY'!F943="","",'DATA ENTRY'!F943)</f>
        <v/>
      </c>
      <c r="G942" s="148" t="str">
        <f>IF('DATA ENTRY'!H943="","",'DATA ENTRY'!H943)</f>
        <v/>
      </c>
      <c r="H942" s="148" t="str">
        <f>IF('DATA ENTRY'!I943="","",'DATA ENTRY'!I943)</f>
        <v/>
      </c>
      <c r="I942" s="22" t="str">
        <f>IF('DATA ENTRY'!N943="","",'DATA ENTRY'!N943)</f>
        <v/>
      </c>
      <c r="J942" s="147" t="str">
        <f>IF('DATA ENTRY'!O943="","",'DATA ENTRY'!O943)</f>
        <v/>
      </c>
      <c r="K942" s="22" t="str">
        <f>IF('DATA ENTRY'!P943="","",'DATA ENTRY'!P943)</f>
        <v/>
      </c>
      <c r="L942" s="147" t="str">
        <f>IF('DATA ENTRY'!Q943="","",'DATA ENTRY'!Q943)</f>
        <v/>
      </c>
      <c r="M942" s="22" t="str">
        <f>IF('DATA ENTRY'!R943="","",'DATA ENTRY'!R943)</f>
        <v/>
      </c>
      <c r="N942" s="147" t="str">
        <f>IF('DATA ENTRY'!S943="","",'DATA ENTRY'!S943)</f>
        <v/>
      </c>
      <c r="O942" s="147" t="str">
        <f t="shared" si="14"/>
        <v/>
      </c>
      <c r="P942" s="74" t="str">
        <f>IF('DATA ENTRY'!T943="","",'DATA ENTRY'!T943)</f>
        <v/>
      </c>
      <c r="Q942" s="74" t="str">
        <f>IF('DATA ENTRY'!U943="","",'DATA ENTRY'!U943)</f>
        <v/>
      </c>
      <c r="R942" s="22" t="str">
        <f>IF('DATA ENTRY'!W943="","",'DATA ENTRY'!W943)</f>
        <v/>
      </c>
      <c r="S942" s="22" t="str">
        <f>IF('DATA ENTRY'!X943="","",'DATA ENTRY'!X943)</f>
        <v/>
      </c>
      <c r="T942" s="22" t="str">
        <f>IF('DATA ENTRY'!AA943="","",'DATA ENTRY'!AA943)</f>
        <v/>
      </c>
      <c r="U942" s="22" t="str">
        <f>IF(O942="","",SUMPRODUCT(--(D942=$D$5:$D$1071),--(F942=$F$5:$F$1071),--(E942=$E$5:$E$1071),--(O942&lt;$O$5:$O$1071))+COUNTIF($O$5:O942,O942))</f>
        <v/>
      </c>
    </row>
    <row r="943" spans="1:21">
      <c r="A943" s="22" t="str">
        <f>IF(AND(H943="",D943="",F943="",G943="",I943="",J943=""),"",SUBTOTAL(3,$B$5:B943))</f>
        <v/>
      </c>
      <c r="B943" s="74" t="str">
        <f>IF('DATA ENTRY'!B944="","",'DATA ENTRY'!B944)</f>
        <v/>
      </c>
      <c r="C943" s="74" t="str">
        <f>IF('DATA ENTRY'!C944="","",'DATA ENTRY'!C944)</f>
        <v/>
      </c>
      <c r="D943" s="74" t="str">
        <f>IF('DATA ENTRY'!E944="","",'DATA ENTRY'!E944)</f>
        <v/>
      </c>
      <c r="E943" s="22" t="str">
        <f>IF('DATA ENTRY'!G944="","",'DATA ENTRY'!G944)</f>
        <v/>
      </c>
      <c r="F943" s="22" t="str">
        <f>IF('DATA ENTRY'!F944="","",'DATA ENTRY'!F944)</f>
        <v/>
      </c>
      <c r="G943" s="148" t="str">
        <f>IF('DATA ENTRY'!H944="","",'DATA ENTRY'!H944)</f>
        <v/>
      </c>
      <c r="H943" s="148" t="str">
        <f>IF('DATA ENTRY'!I944="","",'DATA ENTRY'!I944)</f>
        <v/>
      </c>
      <c r="I943" s="22" t="str">
        <f>IF('DATA ENTRY'!N944="","",'DATA ENTRY'!N944)</f>
        <v/>
      </c>
      <c r="J943" s="147" t="str">
        <f>IF('DATA ENTRY'!O944="","",'DATA ENTRY'!O944)</f>
        <v/>
      </c>
      <c r="K943" s="22" t="str">
        <f>IF('DATA ENTRY'!P944="","",'DATA ENTRY'!P944)</f>
        <v/>
      </c>
      <c r="L943" s="147" t="str">
        <f>IF('DATA ENTRY'!Q944="","",'DATA ENTRY'!Q944)</f>
        <v/>
      </c>
      <c r="M943" s="22" t="str">
        <f>IF('DATA ENTRY'!R944="","",'DATA ENTRY'!R944)</f>
        <v/>
      </c>
      <c r="N943" s="147" t="str">
        <f>IF('DATA ENTRY'!S944="","",'DATA ENTRY'!S944)</f>
        <v/>
      </c>
      <c r="O943" s="147" t="str">
        <f t="shared" si="14"/>
        <v/>
      </c>
      <c r="P943" s="74" t="str">
        <f>IF('DATA ENTRY'!T944="","",'DATA ENTRY'!T944)</f>
        <v/>
      </c>
      <c r="Q943" s="74" t="str">
        <f>IF('DATA ENTRY'!U944="","",'DATA ENTRY'!U944)</f>
        <v/>
      </c>
      <c r="R943" s="22" t="str">
        <f>IF('DATA ENTRY'!W944="","",'DATA ENTRY'!W944)</f>
        <v/>
      </c>
      <c r="S943" s="22" t="str">
        <f>IF('DATA ENTRY'!X944="","",'DATA ENTRY'!X944)</f>
        <v/>
      </c>
      <c r="T943" s="22" t="str">
        <f>IF('DATA ENTRY'!AA944="","",'DATA ENTRY'!AA944)</f>
        <v/>
      </c>
      <c r="U943" s="22" t="str">
        <f>IF(O943="","",SUMPRODUCT(--(D943=$D$5:$D$1071),--(F943=$F$5:$F$1071),--(E943=$E$5:$E$1071),--(O943&lt;$O$5:$O$1071))+COUNTIF($O$5:O943,O943))</f>
        <v/>
      </c>
    </row>
    <row r="944" spans="1:21">
      <c r="A944" s="22" t="str">
        <f>IF(AND(H944="",D944="",F944="",G944="",I944="",J944=""),"",SUBTOTAL(3,$B$5:B944))</f>
        <v/>
      </c>
      <c r="B944" s="74" t="str">
        <f>IF('DATA ENTRY'!B945="","",'DATA ENTRY'!B945)</f>
        <v/>
      </c>
      <c r="C944" s="74" t="str">
        <f>IF('DATA ENTRY'!C945="","",'DATA ENTRY'!C945)</f>
        <v/>
      </c>
      <c r="D944" s="74" t="str">
        <f>IF('DATA ENTRY'!E945="","",'DATA ENTRY'!E945)</f>
        <v/>
      </c>
      <c r="E944" s="22" t="str">
        <f>IF('DATA ENTRY'!G945="","",'DATA ENTRY'!G945)</f>
        <v/>
      </c>
      <c r="F944" s="22" t="str">
        <f>IF('DATA ENTRY'!F945="","",'DATA ENTRY'!F945)</f>
        <v/>
      </c>
      <c r="G944" s="148" t="str">
        <f>IF('DATA ENTRY'!H945="","",'DATA ENTRY'!H945)</f>
        <v/>
      </c>
      <c r="H944" s="148" t="str">
        <f>IF('DATA ENTRY'!I945="","",'DATA ENTRY'!I945)</f>
        <v/>
      </c>
      <c r="I944" s="22" t="str">
        <f>IF('DATA ENTRY'!N945="","",'DATA ENTRY'!N945)</f>
        <v/>
      </c>
      <c r="J944" s="147" t="str">
        <f>IF('DATA ENTRY'!O945="","",'DATA ENTRY'!O945)</f>
        <v/>
      </c>
      <c r="K944" s="22" t="str">
        <f>IF('DATA ENTRY'!P945="","",'DATA ENTRY'!P945)</f>
        <v/>
      </c>
      <c r="L944" s="147" t="str">
        <f>IF('DATA ENTRY'!Q945="","",'DATA ENTRY'!Q945)</f>
        <v/>
      </c>
      <c r="M944" s="22" t="str">
        <f>IF('DATA ENTRY'!R945="","",'DATA ENTRY'!R945)</f>
        <v/>
      </c>
      <c r="N944" s="147" t="str">
        <f>IF('DATA ENTRY'!S945="","",'DATA ENTRY'!S945)</f>
        <v/>
      </c>
      <c r="O944" s="147" t="str">
        <f t="shared" si="14"/>
        <v/>
      </c>
      <c r="P944" s="74" t="str">
        <f>IF('DATA ENTRY'!T945="","",'DATA ENTRY'!T945)</f>
        <v/>
      </c>
      <c r="Q944" s="74" t="str">
        <f>IF('DATA ENTRY'!U945="","",'DATA ENTRY'!U945)</f>
        <v/>
      </c>
      <c r="R944" s="22" t="str">
        <f>IF('DATA ENTRY'!W945="","",'DATA ENTRY'!W945)</f>
        <v/>
      </c>
      <c r="S944" s="22" t="str">
        <f>IF('DATA ENTRY'!X945="","",'DATA ENTRY'!X945)</f>
        <v/>
      </c>
      <c r="T944" s="22" t="str">
        <f>IF('DATA ENTRY'!AA945="","",'DATA ENTRY'!AA945)</f>
        <v/>
      </c>
      <c r="U944" s="22" t="str">
        <f>IF(O944="","",SUMPRODUCT(--(D944=$D$5:$D$1071),--(F944=$F$5:$F$1071),--(E944=$E$5:$E$1071),--(O944&lt;$O$5:$O$1071))+COUNTIF($O$5:O944,O944))</f>
        <v/>
      </c>
    </row>
    <row r="945" spans="1:21">
      <c r="A945" s="22" t="str">
        <f>IF(AND(H945="",D945="",F945="",G945="",I945="",J945=""),"",SUBTOTAL(3,$B$5:B945))</f>
        <v/>
      </c>
      <c r="B945" s="74" t="str">
        <f>IF('DATA ENTRY'!B946="","",'DATA ENTRY'!B946)</f>
        <v/>
      </c>
      <c r="C945" s="74" t="str">
        <f>IF('DATA ENTRY'!C946="","",'DATA ENTRY'!C946)</f>
        <v/>
      </c>
      <c r="D945" s="74" t="str">
        <f>IF('DATA ENTRY'!E946="","",'DATA ENTRY'!E946)</f>
        <v/>
      </c>
      <c r="E945" s="22" t="str">
        <f>IF('DATA ENTRY'!G946="","",'DATA ENTRY'!G946)</f>
        <v/>
      </c>
      <c r="F945" s="22" t="str">
        <f>IF('DATA ENTRY'!F946="","",'DATA ENTRY'!F946)</f>
        <v/>
      </c>
      <c r="G945" s="148" t="str">
        <f>IF('DATA ENTRY'!H946="","",'DATA ENTRY'!H946)</f>
        <v/>
      </c>
      <c r="H945" s="148" t="str">
        <f>IF('DATA ENTRY'!I946="","",'DATA ENTRY'!I946)</f>
        <v/>
      </c>
      <c r="I945" s="22" t="str">
        <f>IF('DATA ENTRY'!N946="","",'DATA ENTRY'!N946)</f>
        <v/>
      </c>
      <c r="J945" s="147" t="str">
        <f>IF('DATA ENTRY'!O946="","",'DATA ENTRY'!O946)</f>
        <v/>
      </c>
      <c r="K945" s="22" t="str">
        <f>IF('DATA ENTRY'!P946="","",'DATA ENTRY'!P946)</f>
        <v/>
      </c>
      <c r="L945" s="147" t="str">
        <f>IF('DATA ENTRY'!Q946="","",'DATA ENTRY'!Q946)</f>
        <v/>
      </c>
      <c r="M945" s="22" t="str">
        <f>IF('DATA ENTRY'!R946="","",'DATA ENTRY'!R946)</f>
        <v/>
      </c>
      <c r="N945" s="147" t="str">
        <f>IF('DATA ENTRY'!S946="","",'DATA ENTRY'!S946)</f>
        <v/>
      </c>
      <c r="O945" s="147" t="str">
        <f t="shared" si="14"/>
        <v/>
      </c>
      <c r="P945" s="74" t="str">
        <f>IF('DATA ENTRY'!T946="","",'DATA ENTRY'!T946)</f>
        <v/>
      </c>
      <c r="Q945" s="74" t="str">
        <f>IF('DATA ENTRY'!U946="","",'DATA ENTRY'!U946)</f>
        <v/>
      </c>
      <c r="R945" s="22" t="str">
        <f>IF('DATA ENTRY'!W946="","",'DATA ENTRY'!W946)</f>
        <v/>
      </c>
      <c r="S945" s="22" t="str">
        <f>IF('DATA ENTRY'!X946="","",'DATA ENTRY'!X946)</f>
        <v/>
      </c>
      <c r="T945" s="22" t="str">
        <f>IF('DATA ENTRY'!AA946="","",'DATA ENTRY'!AA946)</f>
        <v/>
      </c>
      <c r="U945" s="22" t="str">
        <f>IF(O945="","",SUMPRODUCT(--(D945=$D$5:$D$1071),--(F945=$F$5:$F$1071),--(E945=$E$5:$E$1071),--(O945&lt;$O$5:$O$1071))+COUNTIF($O$5:O945,O945))</f>
        <v/>
      </c>
    </row>
    <row r="946" spans="1:21">
      <c r="A946" s="22" t="str">
        <f>IF(AND(H946="",D946="",F946="",G946="",I946="",J946=""),"",SUBTOTAL(3,$B$5:B946))</f>
        <v/>
      </c>
      <c r="B946" s="74" t="str">
        <f>IF('DATA ENTRY'!B947="","",'DATA ENTRY'!B947)</f>
        <v/>
      </c>
      <c r="C946" s="74" t="str">
        <f>IF('DATA ENTRY'!C947="","",'DATA ENTRY'!C947)</f>
        <v/>
      </c>
      <c r="D946" s="74" t="str">
        <f>IF('DATA ENTRY'!E947="","",'DATA ENTRY'!E947)</f>
        <v/>
      </c>
      <c r="E946" s="22" t="str">
        <f>IF('DATA ENTRY'!G947="","",'DATA ENTRY'!G947)</f>
        <v/>
      </c>
      <c r="F946" s="22" t="str">
        <f>IF('DATA ENTRY'!F947="","",'DATA ENTRY'!F947)</f>
        <v/>
      </c>
      <c r="G946" s="148" t="str">
        <f>IF('DATA ENTRY'!H947="","",'DATA ENTRY'!H947)</f>
        <v/>
      </c>
      <c r="H946" s="148" t="str">
        <f>IF('DATA ENTRY'!I947="","",'DATA ENTRY'!I947)</f>
        <v/>
      </c>
      <c r="I946" s="22" t="str">
        <f>IF('DATA ENTRY'!N947="","",'DATA ENTRY'!N947)</f>
        <v/>
      </c>
      <c r="J946" s="147" t="str">
        <f>IF('DATA ENTRY'!O947="","",'DATA ENTRY'!O947)</f>
        <v/>
      </c>
      <c r="K946" s="22" t="str">
        <f>IF('DATA ENTRY'!P947="","",'DATA ENTRY'!P947)</f>
        <v/>
      </c>
      <c r="L946" s="147" t="str">
        <f>IF('DATA ENTRY'!Q947="","",'DATA ENTRY'!Q947)</f>
        <v/>
      </c>
      <c r="M946" s="22" t="str">
        <f>IF('DATA ENTRY'!R947="","",'DATA ENTRY'!R947)</f>
        <v/>
      </c>
      <c r="N946" s="147" t="str">
        <f>IF('DATA ENTRY'!S947="","",'DATA ENTRY'!S947)</f>
        <v/>
      </c>
      <c r="O946" s="147" t="str">
        <f t="shared" si="14"/>
        <v/>
      </c>
      <c r="P946" s="74" t="str">
        <f>IF('DATA ENTRY'!T947="","",'DATA ENTRY'!T947)</f>
        <v/>
      </c>
      <c r="Q946" s="74" t="str">
        <f>IF('DATA ENTRY'!U947="","",'DATA ENTRY'!U947)</f>
        <v/>
      </c>
      <c r="R946" s="22" t="str">
        <f>IF('DATA ENTRY'!W947="","",'DATA ENTRY'!W947)</f>
        <v/>
      </c>
      <c r="S946" s="22" t="str">
        <f>IF('DATA ENTRY'!X947="","",'DATA ENTRY'!X947)</f>
        <v/>
      </c>
      <c r="T946" s="22" t="str">
        <f>IF('DATA ENTRY'!AA947="","",'DATA ENTRY'!AA947)</f>
        <v/>
      </c>
      <c r="U946" s="22" t="str">
        <f>IF(O946="","",SUMPRODUCT(--(D946=$D$5:$D$1071),--(F946=$F$5:$F$1071),--(E946=$E$5:$E$1071),--(O946&lt;$O$5:$O$1071))+COUNTIF($O$5:O946,O946))</f>
        <v/>
      </c>
    </row>
    <row r="947" spans="1:21">
      <c r="A947" s="22" t="str">
        <f>IF(AND(H947="",D947="",F947="",G947="",I947="",J947=""),"",SUBTOTAL(3,$B$5:B947))</f>
        <v/>
      </c>
      <c r="B947" s="74" t="str">
        <f>IF('DATA ENTRY'!B948="","",'DATA ENTRY'!B948)</f>
        <v/>
      </c>
      <c r="C947" s="74" t="str">
        <f>IF('DATA ENTRY'!C948="","",'DATA ENTRY'!C948)</f>
        <v/>
      </c>
      <c r="D947" s="74" t="str">
        <f>IF('DATA ENTRY'!E948="","",'DATA ENTRY'!E948)</f>
        <v/>
      </c>
      <c r="E947" s="22" t="str">
        <f>IF('DATA ENTRY'!G948="","",'DATA ENTRY'!G948)</f>
        <v/>
      </c>
      <c r="F947" s="22" t="str">
        <f>IF('DATA ENTRY'!F948="","",'DATA ENTRY'!F948)</f>
        <v/>
      </c>
      <c r="G947" s="148" t="str">
        <f>IF('DATA ENTRY'!H948="","",'DATA ENTRY'!H948)</f>
        <v/>
      </c>
      <c r="H947" s="148" t="str">
        <f>IF('DATA ENTRY'!I948="","",'DATA ENTRY'!I948)</f>
        <v/>
      </c>
      <c r="I947" s="22" t="str">
        <f>IF('DATA ENTRY'!N948="","",'DATA ENTRY'!N948)</f>
        <v/>
      </c>
      <c r="J947" s="147" t="str">
        <f>IF('DATA ENTRY'!O948="","",'DATA ENTRY'!O948)</f>
        <v/>
      </c>
      <c r="K947" s="22" t="str">
        <f>IF('DATA ENTRY'!P948="","",'DATA ENTRY'!P948)</f>
        <v/>
      </c>
      <c r="L947" s="147" t="str">
        <f>IF('DATA ENTRY'!Q948="","",'DATA ENTRY'!Q948)</f>
        <v/>
      </c>
      <c r="M947" s="22" t="str">
        <f>IF('DATA ENTRY'!R948="","",'DATA ENTRY'!R948)</f>
        <v/>
      </c>
      <c r="N947" s="147" t="str">
        <f>IF('DATA ENTRY'!S948="","",'DATA ENTRY'!S948)</f>
        <v/>
      </c>
      <c r="O947" s="147" t="str">
        <f t="shared" si="14"/>
        <v/>
      </c>
      <c r="P947" s="74" t="str">
        <f>IF('DATA ENTRY'!T948="","",'DATA ENTRY'!T948)</f>
        <v/>
      </c>
      <c r="Q947" s="74" t="str">
        <f>IF('DATA ENTRY'!U948="","",'DATA ENTRY'!U948)</f>
        <v/>
      </c>
      <c r="R947" s="22" t="str">
        <f>IF('DATA ENTRY'!W948="","",'DATA ENTRY'!W948)</f>
        <v/>
      </c>
      <c r="S947" s="22" t="str">
        <f>IF('DATA ENTRY'!X948="","",'DATA ENTRY'!X948)</f>
        <v/>
      </c>
      <c r="T947" s="22" t="str">
        <f>IF('DATA ENTRY'!AA948="","",'DATA ENTRY'!AA948)</f>
        <v/>
      </c>
      <c r="U947" s="22" t="str">
        <f>IF(O947="","",SUMPRODUCT(--(D947=$D$5:$D$1071),--(F947=$F$5:$F$1071),--(E947=$E$5:$E$1071),--(O947&lt;$O$5:$O$1071))+COUNTIF($O$5:O947,O947))</f>
        <v/>
      </c>
    </row>
    <row r="948" spans="1:21">
      <c r="A948" s="22" t="str">
        <f>IF(AND(H948="",D948="",F948="",G948="",I948="",J948=""),"",SUBTOTAL(3,$B$5:B948))</f>
        <v/>
      </c>
      <c r="B948" s="74" t="str">
        <f>IF('DATA ENTRY'!B949="","",'DATA ENTRY'!B949)</f>
        <v/>
      </c>
      <c r="C948" s="74" t="str">
        <f>IF('DATA ENTRY'!C949="","",'DATA ENTRY'!C949)</f>
        <v/>
      </c>
      <c r="D948" s="74" t="str">
        <f>IF('DATA ENTRY'!E949="","",'DATA ENTRY'!E949)</f>
        <v/>
      </c>
      <c r="E948" s="22" t="str">
        <f>IF('DATA ENTRY'!G949="","",'DATA ENTRY'!G949)</f>
        <v/>
      </c>
      <c r="F948" s="22" t="str">
        <f>IF('DATA ENTRY'!F949="","",'DATA ENTRY'!F949)</f>
        <v/>
      </c>
      <c r="G948" s="148" t="str">
        <f>IF('DATA ENTRY'!H949="","",'DATA ENTRY'!H949)</f>
        <v/>
      </c>
      <c r="H948" s="148" t="str">
        <f>IF('DATA ENTRY'!I949="","",'DATA ENTRY'!I949)</f>
        <v/>
      </c>
      <c r="I948" s="22" t="str">
        <f>IF('DATA ENTRY'!N949="","",'DATA ENTRY'!N949)</f>
        <v/>
      </c>
      <c r="J948" s="147" t="str">
        <f>IF('DATA ENTRY'!O949="","",'DATA ENTRY'!O949)</f>
        <v/>
      </c>
      <c r="K948" s="22" t="str">
        <f>IF('DATA ENTRY'!P949="","",'DATA ENTRY'!P949)</f>
        <v/>
      </c>
      <c r="L948" s="147" t="str">
        <f>IF('DATA ENTRY'!Q949="","",'DATA ENTRY'!Q949)</f>
        <v/>
      </c>
      <c r="M948" s="22" t="str">
        <f>IF('DATA ENTRY'!R949="","",'DATA ENTRY'!R949)</f>
        <v/>
      </c>
      <c r="N948" s="147" t="str">
        <f>IF('DATA ENTRY'!S949="","",'DATA ENTRY'!S949)</f>
        <v/>
      </c>
      <c r="O948" s="147" t="str">
        <f t="shared" si="14"/>
        <v/>
      </c>
      <c r="P948" s="74" t="str">
        <f>IF('DATA ENTRY'!T949="","",'DATA ENTRY'!T949)</f>
        <v/>
      </c>
      <c r="Q948" s="74" t="str">
        <f>IF('DATA ENTRY'!U949="","",'DATA ENTRY'!U949)</f>
        <v/>
      </c>
      <c r="R948" s="22" t="str">
        <f>IF('DATA ENTRY'!W949="","",'DATA ENTRY'!W949)</f>
        <v/>
      </c>
      <c r="S948" s="22" t="str">
        <f>IF('DATA ENTRY'!X949="","",'DATA ENTRY'!X949)</f>
        <v/>
      </c>
      <c r="T948" s="22" t="str">
        <f>IF('DATA ENTRY'!AA949="","",'DATA ENTRY'!AA949)</f>
        <v/>
      </c>
      <c r="U948" s="22" t="str">
        <f>IF(O948="","",SUMPRODUCT(--(D948=$D$5:$D$1071),--(F948=$F$5:$F$1071),--(E948=$E$5:$E$1071),--(O948&lt;$O$5:$O$1071))+COUNTIF($O$5:O948,O948))</f>
        <v/>
      </c>
    </row>
    <row r="949" spans="1:21">
      <c r="A949" s="22" t="str">
        <f>IF(AND(H949="",D949="",F949="",G949="",I949="",J949=""),"",SUBTOTAL(3,$B$5:B949))</f>
        <v/>
      </c>
      <c r="B949" s="74" t="str">
        <f>IF('DATA ENTRY'!B950="","",'DATA ENTRY'!B950)</f>
        <v/>
      </c>
      <c r="C949" s="74" t="str">
        <f>IF('DATA ENTRY'!C950="","",'DATA ENTRY'!C950)</f>
        <v/>
      </c>
      <c r="D949" s="74" t="str">
        <f>IF('DATA ENTRY'!E950="","",'DATA ENTRY'!E950)</f>
        <v/>
      </c>
      <c r="E949" s="22" t="str">
        <f>IF('DATA ENTRY'!G950="","",'DATA ENTRY'!G950)</f>
        <v/>
      </c>
      <c r="F949" s="22" t="str">
        <f>IF('DATA ENTRY'!F950="","",'DATA ENTRY'!F950)</f>
        <v/>
      </c>
      <c r="G949" s="148" t="str">
        <f>IF('DATA ENTRY'!H950="","",'DATA ENTRY'!H950)</f>
        <v/>
      </c>
      <c r="H949" s="148" t="str">
        <f>IF('DATA ENTRY'!I950="","",'DATA ENTRY'!I950)</f>
        <v/>
      </c>
      <c r="I949" s="22" t="str">
        <f>IF('DATA ENTRY'!N950="","",'DATA ENTRY'!N950)</f>
        <v/>
      </c>
      <c r="J949" s="147" t="str">
        <f>IF('DATA ENTRY'!O950="","",'DATA ENTRY'!O950)</f>
        <v/>
      </c>
      <c r="K949" s="22" t="str">
        <f>IF('DATA ENTRY'!P950="","",'DATA ENTRY'!P950)</f>
        <v/>
      </c>
      <c r="L949" s="147" t="str">
        <f>IF('DATA ENTRY'!Q950="","",'DATA ENTRY'!Q950)</f>
        <v/>
      </c>
      <c r="M949" s="22" t="str">
        <f>IF('DATA ENTRY'!R950="","",'DATA ENTRY'!R950)</f>
        <v/>
      </c>
      <c r="N949" s="147" t="str">
        <f>IF('DATA ENTRY'!S950="","",'DATA ENTRY'!S950)</f>
        <v/>
      </c>
      <c r="O949" s="147" t="str">
        <f t="shared" si="14"/>
        <v/>
      </c>
      <c r="P949" s="74" t="str">
        <f>IF('DATA ENTRY'!T950="","",'DATA ENTRY'!T950)</f>
        <v/>
      </c>
      <c r="Q949" s="74" t="str">
        <f>IF('DATA ENTRY'!U950="","",'DATA ENTRY'!U950)</f>
        <v/>
      </c>
      <c r="R949" s="22" t="str">
        <f>IF('DATA ENTRY'!W950="","",'DATA ENTRY'!W950)</f>
        <v/>
      </c>
      <c r="S949" s="22" t="str">
        <f>IF('DATA ENTRY'!X950="","",'DATA ENTRY'!X950)</f>
        <v/>
      </c>
      <c r="T949" s="22" t="str">
        <f>IF('DATA ENTRY'!AA950="","",'DATA ENTRY'!AA950)</f>
        <v/>
      </c>
      <c r="U949" s="22" t="str">
        <f>IF(O949="","",SUMPRODUCT(--(D949=$D$5:$D$1071),--(F949=$F$5:$F$1071),--(E949=$E$5:$E$1071),--(O949&lt;$O$5:$O$1071))+COUNTIF($O$5:O949,O949))</f>
        <v/>
      </c>
    </row>
    <row r="950" spans="1:21">
      <c r="A950" s="22" t="str">
        <f>IF(AND(H950="",D950="",F950="",G950="",I950="",J950=""),"",SUBTOTAL(3,$B$5:B950))</f>
        <v/>
      </c>
      <c r="B950" s="74" t="str">
        <f>IF('DATA ENTRY'!B951="","",'DATA ENTRY'!B951)</f>
        <v/>
      </c>
      <c r="C950" s="74" t="str">
        <f>IF('DATA ENTRY'!C951="","",'DATA ENTRY'!C951)</f>
        <v/>
      </c>
      <c r="D950" s="74" t="str">
        <f>IF('DATA ENTRY'!E951="","",'DATA ENTRY'!E951)</f>
        <v/>
      </c>
      <c r="E950" s="22" t="str">
        <f>IF('DATA ENTRY'!G951="","",'DATA ENTRY'!G951)</f>
        <v/>
      </c>
      <c r="F950" s="22" t="str">
        <f>IF('DATA ENTRY'!F951="","",'DATA ENTRY'!F951)</f>
        <v/>
      </c>
      <c r="G950" s="148" t="str">
        <f>IF('DATA ENTRY'!H951="","",'DATA ENTRY'!H951)</f>
        <v/>
      </c>
      <c r="H950" s="148" t="str">
        <f>IF('DATA ENTRY'!I951="","",'DATA ENTRY'!I951)</f>
        <v/>
      </c>
      <c r="I950" s="22" t="str">
        <f>IF('DATA ENTRY'!N951="","",'DATA ENTRY'!N951)</f>
        <v/>
      </c>
      <c r="J950" s="147" t="str">
        <f>IF('DATA ENTRY'!O951="","",'DATA ENTRY'!O951)</f>
        <v/>
      </c>
      <c r="K950" s="22" t="str">
        <f>IF('DATA ENTRY'!P951="","",'DATA ENTRY'!P951)</f>
        <v/>
      </c>
      <c r="L950" s="147" t="str">
        <f>IF('DATA ENTRY'!Q951="","",'DATA ENTRY'!Q951)</f>
        <v/>
      </c>
      <c r="M950" s="22" t="str">
        <f>IF('DATA ENTRY'!R951="","",'DATA ENTRY'!R951)</f>
        <v/>
      </c>
      <c r="N950" s="147" t="str">
        <f>IF('DATA ENTRY'!S951="","",'DATA ENTRY'!S951)</f>
        <v/>
      </c>
      <c r="O950" s="147" t="str">
        <f t="shared" si="14"/>
        <v/>
      </c>
      <c r="P950" s="74" t="str">
        <f>IF('DATA ENTRY'!T951="","",'DATA ENTRY'!T951)</f>
        <v/>
      </c>
      <c r="Q950" s="74" t="str">
        <f>IF('DATA ENTRY'!U951="","",'DATA ENTRY'!U951)</f>
        <v/>
      </c>
      <c r="R950" s="22" t="str">
        <f>IF('DATA ENTRY'!W951="","",'DATA ENTRY'!W951)</f>
        <v/>
      </c>
      <c r="S950" s="22" t="str">
        <f>IF('DATA ENTRY'!X951="","",'DATA ENTRY'!X951)</f>
        <v/>
      </c>
      <c r="T950" s="22" t="str">
        <f>IF('DATA ENTRY'!AA951="","",'DATA ENTRY'!AA951)</f>
        <v/>
      </c>
      <c r="U950" s="22" t="str">
        <f>IF(O950="","",SUMPRODUCT(--(D950=$D$5:$D$1071),--(F950=$F$5:$F$1071),--(E950=$E$5:$E$1071),--(O950&lt;$O$5:$O$1071))+COUNTIF($O$5:O950,O950))</f>
        <v/>
      </c>
    </row>
    <row r="951" spans="1:21">
      <c r="A951" s="22" t="str">
        <f>IF(AND(H951="",D951="",F951="",G951="",I951="",J951=""),"",SUBTOTAL(3,$B$5:B951))</f>
        <v/>
      </c>
      <c r="B951" s="74" t="str">
        <f>IF('DATA ENTRY'!B952="","",'DATA ENTRY'!B952)</f>
        <v/>
      </c>
      <c r="C951" s="74" t="str">
        <f>IF('DATA ENTRY'!C952="","",'DATA ENTRY'!C952)</f>
        <v/>
      </c>
      <c r="D951" s="74" t="str">
        <f>IF('DATA ENTRY'!E952="","",'DATA ENTRY'!E952)</f>
        <v/>
      </c>
      <c r="E951" s="22" t="str">
        <f>IF('DATA ENTRY'!G952="","",'DATA ENTRY'!G952)</f>
        <v/>
      </c>
      <c r="F951" s="22" t="str">
        <f>IF('DATA ENTRY'!F952="","",'DATA ENTRY'!F952)</f>
        <v/>
      </c>
      <c r="G951" s="148" t="str">
        <f>IF('DATA ENTRY'!H952="","",'DATA ENTRY'!H952)</f>
        <v/>
      </c>
      <c r="H951" s="148" t="str">
        <f>IF('DATA ENTRY'!I952="","",'DATA ENTRY'!I952)</f>
        <v/>
      </c>
      <c r="I951" s="22" t="str">
        <f>IF('DATA ENTRY'!N952="","",'DATA ENTRY'!N952)</f>
        <v/>
      </c>
      <c r="J951" s="147" t="str">
        <f>IF('DATA ENTRY'!O952="","",'DATA ENTRY'!O952)</f>
        <v/>
      </c>
      <c r="K951" s="22" t="str">
        <f>IF('DATA ENTRY'!P952="","",'DATA ENTRY'!P952)</f>
        <v/>
      </c>
      <c r="L951" s="147" t="str">
        <f>IF('DATA ENTRY'!Q952="","",'DATA ENTRY'!Q952)</f>
        <v/>
      </c>
      <c r="M951" s="22" t="str">
        <f>IF('DATA ENTRY'!R952="","",'DATA ENTRY'!R952)</f>
        <v/>
      </c>
      <c r="N951" s="147" t="str">
        <f>IF('DATA ENTRY'!S952="","",'DATA ENTRY'!S952)</f>
        <v/>
      </c>
      <c r="O951" s="147" t="str">
        <f t="shared" si="14"/>
        <v/>
      </c>
      <c r="P951" s="74" t="str">
        <f>IF('DATA ENTRY'!T952="","",'DATA ENTRY'!T952)</f>
        <v/>
      </c>
      <c r="Q951" s="74" t="str">
        <f>IF('DATA ENTRY'!U952="","",'DATA ENTRY'!U952)</f>
        <v/>
      </c>
      <c r="R951" s="22" t="str">
        <f>IF('DATA ENTRY'!W952="","",'DATA ENTRY'!W952)</f>
        <v/>
      </c>
      <c r="S951" s="22" t="str">
        <f>IF('DATA ENTRY'!X952="","",'DATA ENTRY'!X952)</f>
        <v/>
      </c>
      <c r="T951" s="22" t="str">
        <f>IF('DATA ENTRY'!AA952="","",'DATA ENTRY'!AA952)</f>
        <v/>
      </c>
      <c r="U951" s="22" t="str">
        <f>IF(O951="","",SUMPRODUCT(--(D951=$D$5:$D$1071),--(F951=$F$5:$F$1071),--(E951=$E$5:$E$1071),--(O951&lt;$O$5:$O$1071))+COUNTIF($O$5:O951,O951))</f>
        <v/>
      </c>
    </row>
    <row r="952" spans="1:21">
      <c r="A952" s="22" t="str">
        <f>IF(AND(H952="",D952="",F952="",G952="",I952="",J952=""),"",SUBTOTAL(3,$B$5:B952))</f>
        <v/>
      </c>
      <c r="B952" s="74" t="str">
        <f>IF('DATA ENTRY'!B953="","",'DATA ENTRY'!B953)</f>
        <v/>
      </c>
      <c r="C952" s="74" t="str">
        <f>IF('DATA ENTRY'!C953="","",'DATA ENTRY'!C953)</f>
        <v/>
      </c>
      <c r="D952" s="74" t="str">
        <f>IF('DATA ENTRY'!E953="","",'DATA ENTRY'!E953)</f>
        <v/>
      </c>
      <c r="E952" s="22" t="str">
        <f>IF('DATA ENTRY'!G953="","",'DATA ENTRY'!G953)</f>
        <v/>
      </c>
      <c r="F952" s="22" t="str">
        <f>IF('DATA ENTRY'!F953="","",'DATA ENTRY'!F953)</f>
        <v/>
      </c>
      <c r="G952" s="148" t="str">
        <f>IF('DATA ENTRY'!H953="","",'DATA ENTRY'!H953)</f>
        <v/>
      </c>
      <c r="H952" s="148" t="str">
        <f>IF('DATA ENTRY'!I953="","",'DATA ENTRY'!I953)</f>
        <v/>
      </c>
      <c r="I952" s="22" t="str">
        <f>IF('DATA ENTRY'!N953="","",'DATA ENTRY'!N953)</f>
        <v/>
      </c>
      <c r="J952" s="147" t="str">
        <f>IF('DATA ENTRY'!O953="","",'DATA ENTRY'!O953)</f>
        <v/>
      </c>
      <c r="K952" s="22" t="str">
        <f>IF('DATA ENTRY'!P953="","",'DATA ENTRY'!P953)</f>
        <v/>
      </c>
      <c r="L952" s="147" t="str">
        <f>IF('DATA ENTRY'!Q953="","",'DATA ENTRY'!Q953)</f>
        <v/>
      </c>
      <c r="M952" s="22" t="str">
        <f>IF('DATA ENTRY'!R953="","",'DATA ENTRY'!R953)</f>
        <v/>
      </c>
      <c r="N952" s="147" t="str">
        <f>IF('DATA ENTRY'!S953="","",'DATA ENTRY'!S953)</f>
        <v/>
      </c>
      <c r="O952" s="147" t="str">
        <f t="shared" si="14"/>
        <v/>
      </c>
      <c r="P952" s="74" t="str">
        <f>IF('DATA ENTRY'!T953="","",'DATA ENTRY'!T953)</f>
        <v/>
      </c>
      <c r="Q952" s="74" t="str">
        <f>IF('DATA ENTRY'!U953="","",'DATA ENTRY'!U953)</f>
        <v/>
      </c>
      <c r="R952" s="22" t="str">
        <f>IF('DATA ENTRY'!W953="","",'DATA ENTRY'!W953)</f>
        <v/>
      </c>
      <c r="S952" s="22" t="str">
        <f>IF('DATA ENTRY'!X953="","",'DATA ENTRY'!X953)</f>
        <v/>
      </c>
      <c r="T952" s="22" t="str">
        <f>IF('DATA ENTRY'!AA953="","",'DATA ENTRY'!AA953)</f>
        <v/>
      </c>
      <c r="U952" s="22" t="str">
        <f>IF(O952="","",SUMPRODUCT(--(D952=$D$5:$D$1071),--(F952=$F$5:$F$1071),--(E952=$E$5:$E$1071),--(O952&lt;$O$5:$O$1071))+COUNTIF($O$5:O952,O952))</f>
        <v/>
      </c>
    </row>
    <row r="953" spans="1:21">
      <c r="A953" s="22" t="str">
        <f>IF(AND(H953="",D953="",F953="",G953="",I953="",J953=""),"",SUBTOTAL(3,$B$5:B953))</f>
        <v/>
      </c>
      <c r="B953" s="74" t="str">
        <f>IF('DATA ENTRY'!B954="","",'DATA ENTRY'!B954)</f>
        <v/>
      </c>
      <c r="C953" s="74" t="str">
        <f>IF('DATA ENTRY'!C954="","",'DATA ENTRY'!C954)</f>
        <v/>
      </c>
      <c r="D953" s="74" t="str">
        <f>IF('DATA ENTRY'!E954="","",'DATA ENTRY'!E954)</f>
        <v/>
      </c>
      <c r="E953" s="22" t="str">
        <f>IF('DATA ENTRY'!G954="","",'DATA ENTRY'!G954)</f>
        <v/>
      </c>
      <c r="F953" s="22" t="str">
        <f>IF('DATA ENTRY'!F954="","",'DATA ENTRY'!F954)</f>
        <v/>
      </c>
      <c r="G953" s="148" t="str">
        <f>IF('DATA ENTRY'!H954="","",'DATA ENTRY'!H954)</f>
        <v/>
      </c>
      <c r="H953" s="148" t="str">
        <f>IF('DATA ENTRY'!I954="","",'DATA ENTRY'!I954)</f>
        <v/>
      </c>
      <c r="I953" s="22" t="str">
        <f>IF('DATA ENTRY'!N954="","",'DATA ENTRY'!N954)</f>
        <v/>
      </c>
      <c r="J953" s="147" t="str">
        <f>IF('DATA ENTRY'!O954="","",'DATA ENTRY'!O954)</f>
        <v/>
      </c>
      <c r="K953" s="22" t="str">
        <f>IF('DATA ENTRY'!P954="","",'DATA ENTRY'!P954)</f>
        <v/>
      </c>
      <c r="L953" s="147" t="str">
        <f>IF('DATA ENTRY'!Q954="","",'DATA ENTRY'!Q954)</f>
        <v/>
      </c>
      <c r="M953" s="22" t="str">
        <f>IF('DATA ENTRY'!R954="","",'DATA ENTRY'!R954)</f>
        <v/>
      </c>
      <c r="N953" s="147" t="str">
        <f>IF('DATA ENTRY'!S954="","",'DATA ENTRY'!S954)</f>
        <v/>
      </c>
      <c r="O953" s="147" t="str">
        <f t="shared" si="14"/>
        <v/>
      </c>
      <c r="P953" s="74" t="str">
        <f>IF('DATA ENTRY'!T954="","",'DATA ENTRY'!T954)</f>
        <v/>
      </c>
      <c r="Q953" s="74" t="str">
        <f>IF('DATA ENTRY'!U954="","",'DATA ENTRY'!U954)</f>
        <v/>
      </c>
      <c r="R953" s="22" t="str">
        <f>IF('DATA ENTRY'!W954="","",'DATA ENTRY'!W954)</f>
        <v/>
      </c>
      <c r="S953" s="22" t="str">
        <f>IF('DATA ENTRY'!X954="","",'DATA ENTRY'!X954)</f>
        <v/>
      </c>
      <c r="T953" s="22" t="str">
        <f>IF('DATA ENTRY'!AA954="","",'DATA ENTRY'!AA954)</f>
        <v/>
      </c>
      <c r="U953" s="22" t="str">
        <f>IF(O953="","",SUMPRODUCT(--(D953=$D$5:$D$1071),--(F953=$F$5:$F$1071),--(E953=$E$5:$E$1071),--(O953&lt;$O$5:$O$1071))+COUNTIF($O$5:O953,O953))</f>
        <v/>
      </c>
    </row>
    <row r="954" spans="1:21">
      <c r="A954" s="22" t="str">
        <f>IF(AND(H954="",D954="",F954="",G954="",I954="",J954=""),"",SUBTOTAL(3,$B$5:B954))</f>
        <v/>
      </c>
      <c r="B954" s="74" t="str">
        <f>IF('DATA ENTRY'!B955="","",'DATA ENTRY'!B955)</f>
        <v/>
      </c>
      <c r="C954" s="74" t="str">
        <f>IF('DATA ENTRY'!C955="","",'DATA ENTRY'!C955)</f>
        <v/>
      </c>
      <c r="D954" s="74" t="str">
        <f>IF('DATA ENTRY'!E955="","",'DATA ENTRY'!E955)</f>
        <v/>
      </c>
      <c r="E954" s="22" t="str">
        <f>IF('DATA ENTRY'!G955="","",'DATA ENTRY'!G955)</f>
        <v/>
      </c>
      <c r="F954" s="22" t="str">
        <f>IF('DATA ENTRY'!F955="","",'DATA ENTRY'!F955)</f>
        <v/>
      </c>
      <c r="G954" s="148" t="str">
        <f>IF('DATA ENTRY'!H955="","",'DATA ENTRY'!H955)</f>
        <v/>
      </c>
      <c r="H954" s="148" t="str">
        <f>IF('DATA ENTRY'!I955="","",'DATA ENTRY'!I955)</f>
        <v/>
      </c>
      <c r="I954" s="22" t="str">
        <f>IF('DATA ENTRY'!N955="","",'DATA ENTRY'!N955)</f>
        <v/>
      </c>
      <c r="J954" s="147" t="str">
        <f>IF('DATA ENTRY'!O955="","",'DATA ENTRY'!O955)</f>
        <v/>
      </c>
      <c r="K954" s="22" t="str">
        <f>IF('DATA ENTRY'!P955="","",'DATA ENTRY'!P955)</f>
        <v/>
      </c>
      <c r="L954" s="147" t="str">
        <f>IF('DATA ENTRY'!Q955="","",'DATA ENTRY'!Q955)</f>
        <v/>
      </c>
      <c r="M954" s="22" t="str">
        <f>IF('DATA ENTRY'!R955="","",'DATA ENTRY'!R955)</f>
        <v/>
      </c>
      <c r="N954" s="147" t="str">
        <f>IF('DATA ENTRY'!S955="","",'DATA ENTRY'!S955)</f>
        <v/>
      </c>
      <c r="O954" s="147" t="str">
        <f t="shared" si="14"/>
        <v/>
      </c>
      <c r="P954" s="74" t="str">
        <f>IF('DATA ENTRY'!T955="","",'DATA ENTRY'!T955)</f>
        <v/>
      </c>
      <c r="Q954" s="74" t="str">
        <f>IF('DATA ENTRY'!U955="","",'DATA ENTRY'!U955)</f>
        <v/>
      </c>
      <c r="R954" s="22" t="str">
        <f>IF('DATA ENTRY'!W955="","",'DATA ENTRY'!W955)</f>
        <v/>
      </c>
      <c r="S954" s="22" t="str">
        <f>IF('DATA ENTRY'!X955="","",'DATA ENTRY'!X955)</f>
        <v/>
      </c>
      <c r="T954" s="22" t="str">
        <f>IF('DATA ENTRY'!AA955="","",'DATA ENTRY'!AA955)</f>
        <v/>
      </c>
      <c r="U954" s="22" t="str">
        <f>IF(O954="","",SUMPRODUCT(--(D954=$D$5:$D$1071),--(F954=$F$5:$F$1071),--(E954=$E$5:$E$1071),--(O954&lt;$O$5:$O$1071))+COUNTIF($O$5:O954,O954))</f>
        <v/>
      </c>
    </row>
    <row r="955" spans="1:21">
      <c r="A955" s="22" t="str">
        <f>IF(AND(H955="",D955="",F955="",G955="",I955="",J955=""),"",SUBTOTAL(3,$B$5:B955))</f>
        <v/>
      </c>
      <c r="B955" s="74" t="str">
        <f>IF('DATA ENTRY'!B956="","",'DATA ENTRY'!B956)</f>
        <v/>
      </c>
      <c r="C955" s="74" t="str">
        <f>IF('DATA ENTRY'!C956="","",'DATA ENTRY'!C956)</f>
        <v/>
      </c>
      <c r="D955" s="74" t="str">
        <f>IF('DATA ENTRY'!E956="","",'DATA ENTRY'!E956)</f>
        <v/>
      </c>
      <c r="E955" s="22" t="str">
        <f>IF('DATA ENTRY'!G956="","",'DATA ENTRY'!G956)</f>
        <v/>
      </c>
      <c r="F955" s="22" t="str">
        <f>IF('DATA ENTRY'!F956="","",'DATA ENTRY'!F956)</f>
        <v/>
      </c>
      <c r="G955" s="148" t="str">
        <f>IF('DATA ENTRY'!H956="","",'DATA ENTRY'!H956)</f>
        <v/>
      </c>
      <c r="H955" s="148" t="str">
        <f>IF('DATA ENTRY'!I956="","",'DATA ENTRY'!I956)</f>
        <v/>
      </c>
      <c r="I955" s="22" t="str">
        <f>IF('DATA ENTRY'!N956="","",'DATA ENTRY'!N956)</f>
        <v/>
      </c>
      <c r="J955" s="147" t="str">
        <f>IF('DATA ENTRY'!O956="","",'DATA ENTRY'!O956)</f>
        <v/>
      </c>
      <c r="K955" s="22" t="str">
        <f>IF('DATA ENTRY'!P956="","",'DATA ENTRY'!P956)</f>
        <v/>
      </c>
      <c r="L955" s="147" t="str">
        <f>IF('DATA ENTRY'!Q956="","",'DATA ENTRY'!Q956)</f>
        <v/>
      </c>
      <c r="M955" s="22" t="str">
        <f>IF('DATA ENTRY'!R956="","",'DATA ENTRY'!R956)</f>
        <v/>
      </c>
      <c r="N955" s="147" t="str">
        <f>IF('DATA ENTRY'!S956="","",'DATA ENTRY'!S956)</f>
        <v/>
      </c>
      <c r="O955" s="147" t="str">
        <f t="shared" si="14"/>
        <v/>
      </c>
      <c r="P955" s="74" t="str">
        <f>IF('DATA ENTRY'!T956="","",'DATA ENTRY'!T956)</f>
        <v/>
      </c>
      <c r="Q955" s="74" t="str">
        <f>IF('DATA ENTRY'!U956="","",'DATA ENTRY'!U956)</f>
        <v/>
      </c>
      <c r="R955" s="22" t="str">
        <f>IF('DATA ENTRY'!W956="","",'DATA ENTRY'!W956)</f>
        <v/>
      </c>
      <c r="S955" s="22" t="str">
        <f>IF('DATA ENTRY'!X956="","",'DATA ENTRY'!X956)</f>
        <v/>
      </c>
      <c r="T955" s="22" t="str">
        <f>IF('DATA ENTRY'!AA956="","",'DATA ENTRY'!AA956)</f>
        <v/>
      </c>
      <c r="U955" s="22" t="str">
        <f>IF(O955="","",SUMPRODUCT(--(D955=$D$5:$D$1071),--(F955=$F$5:$F$1071),--(E955=$E$5:$E$1071),--(O955&lt;$O$5:$O$1071))+COUNTIF($O$5:O955,O955))</f>
        <v/>
      </c>
    </row>
    <row r="956" spans="1:21">
      <c r="A956" s="22" t="str">
        <f>IF(AND(H956="",D956="",F956="",G956="",I956="",J956=""),"",SUBTOTAL(3,$B$5:B956))</f>
        <v/>
      </c>
      <c r="B956" s="74" t="str">
        <f>IF('DATA ENTRY'!B957="","",'DATA ENTRY'!B957)</f>
        <v/>
      </c>
      <c r="C956" s="74" t="str">
        <f>IF('DATA ENTRY'!C957="","",'DATA ENTRY'!C957)</f>
        <v/>
      </c>
      <c r="D956" s="74" t="str">
        <f>IF('DATA ENTRY'!E957="","",'DATA ENTRY'!E957)</f>
        <v/>
      </c>
      <c r="E956" s="22" t="str">
        <f>IF('DATA ENTRY'!G957="","",'DATA ENTRY'!G957)</f>
        <v/>
      </c>
      <c r="F956" s="22" t="str">
        <f>IF('DATA ENTRY'!F957="","",'DATA ENTRY'!F957)</f>
        <v/>
      </c>
      <c r="G956" s="148" t="str">
        <f>IF('DATA ENTRY'!H957="","",'DATA ENTRY'!H957)</f>
        <v/>
      </c>
      <c r="H956" s="148" t="str">
        <f>IF('DATA ENTRY'!I957="","",'DATA ENTRY'!I957)</f>
        <v/>
      </c>
      <c r="I956" s="22" t="str">
        <f>IF('DATA ENTRY'!N957="","",'DATA ENTRY'!N957)</f>
        <v/>
      </c>
      <c r="J956" s="147" t="str">
        <f>IF('DATA ENTRY'!O957="","",'DATA ENTRY'!O957)</f>
        <v/>
      </c>
      <c r="K956" s="22" t="str">
        <f>IF('DATA ENTRY'!P957="","",'DATA ENTRY'!P957)</f>
        <v/>
      </c>
      <c r="L956" s="147" t="str">
        <f>IF('DATA ENTRY'!Q957="","",'DATA ENTRY'!Q957)</f>
        <v/>
      </c>
      <c r="M956" s="22" t="str">
        <f>IF('DATA ENTRY'!R957="","",'DATA ENTRY'!R957)</f>
        <v/>
      </c>
      <c r="N956" s="147" t="str">
        <f>IF('DATA ENTRY'!S957="","",'DATA ENTRY'!S957)</f>
        <v/>
      </c>
      <c r="O956" s="147" t="str">
        <f t="shared" si="14"/>
        <v/>
      </c>
      <c r="P956" s="74" t="str">
        <f>IF('DATA ENTRY'!T957="","",'DATA ENTRY'!T957)</f>
        <v/>
      </c>
      <c r="Q956" s="74" t="str">
        <f>IF('DATA ENTRY'!U957="","",'DATA ENTRY'!U957)</f>
        <v/>
      </c>
      <c r="R956" s="22" t="str">
        <f>IF('DATA ENTRY'!W957="","",'DATA ENTRY'!W957)</f>
        <v/>
      </c>
      <c r="S956" s="22" t="str">
        <f>IF('DATA ENTRY'!X957="","",'DATA ENTRY'!X957)</f>
        <v/>
      </c>
      <c r="T956" s="22" t="str">
        <f>IF('DATA ENTRY'!AA957="","",'DATA ENTRY'!AA957)</f>
        <v/>
      </c>
      <c r="U956" s="22" t="str">
        <f>IF(O956="","",SUMPRODUCT(--(D956=$D$5:$D$1071),--(F956=$F$5:$F$1071),--(E956=$E$5:$E$1071),--(O956&lt;$O$5:$O$1071))+COUNTIF($O$5:O956,O956))</f>
        <v/>
      </c>
    </row>
    <row r="957" spans="1:21">
      <c r="A957" s="22" t="str">
        <f>IF(AND(H957="",D957="",F957="",G957="",I957="",J957=""),"",SUBTOTAL(3,$B$5:B957))</f>
        <v/>
      </c>
      <c r="B957" s="74" t="str">
        <f>IF('DATA ENTRY'!B958="","",'DATA ENTRY'!B958)</f>
        <v/>
      </c>
      <c r="C957" s="74" t="str">
        <f>IF('DATA ENTRY'!C958="","",'DATA ENTRY'!C958)</f>
        <v/>
      </c>
      <c r="D957" s="74" t="str">
        <f>IF('DATA ENTRY'!E958="","",'DATA ENTRY'!E958)</f>
        <v/>
      </c>
      <c r="E957" s="22" t="str">
        <f>IF('DATA ENTRY'!G958="","",'DATA ENTRY'!G958)</f>
        <v/>
      </c>
      <c r="F957" s="22" t="str">
        <f>IF('DATA ENTRY'!F958="","",'DATA ENTRY'!F958)</f>
        <v/>
      </c>
      <c r="G957" s="148" t="str">
        <f>IF('DATA ENTRY'!H958="","",'DATA ENTRY'!H958)</f>
        <v/>
      </c>
      <c r="H957" s="148" t="str">
        <f>IF('DATA ENTRY'!I958="","",'DATA ENTRY'!I958)</f>
        <v/>
      </c>
      <c r="I957" s="22" t="str">
        <f>IF('DATA ENTRY'!N958="","",'DATA ENTRY'!N958)</f>
        <v/>
      </c>
      <c r="J957" s="147" t="str">
        <f>IF('DATA ENTRY'!O958="","",'DATA ENTRY'!O958)</f>
        <v/>
      </c>
      <c r="K957" s="22" t="str">
        <f>IF('DATA ENTRY'!P958="","",'DATA ENTRY'!P958)</f>
        <v/>
      </c>
      <c r="L957" s="147" t="str">
        <f>IF('DATA ENTRY'!Q958="","",'DATA ENTRY'!Q958)</f>
        <v/>
      </c>
      <c r="M957" s="22" t="str">
        <f>IF('DATA ENTRY'!R958="","",'DATA ENTRY'!R958)</f>
        <v/>
      </c>
      <c r="N957" s="147" t="str">
        <f>IF('DATA ENTRY'!S958="","",'DATA ENTRY'!S958)</f>
        <v/>
      </c>
      <c r="O957" s="147" t="str">
        <f t="shared" si="14"/>
        <v/>
      </c>
      <c r="P957" s="74" t="str">
        <f>IF('DATA ENTRY'!T958="","",'DATA ENTRY'!T958)</f>
        <v/>
      </c>
      <c r="Q957" s="74" t="str">
        <f>IF('DATA ENTRY'!U958="","",'DATA ENTRY'!U958)</f>
        <v/>
      </c>
      <c r="R957" s="22" t="str">
        <f>IF('DATA ENTRY'!W958="","",'DATA ENTRY'!W958)</f>
        <v/>
      </c>
      <c r="S957" s="22" t="str">
        <f>IF('DATA ENTRY'!X958="","",'DATA ENTRY'!X958)</f>
        <v/>
      </c>
      <c r="T957" s="22" t="str">
        <f>IF('DATA ENTRY'!AA958="","",'DATA ENTRY'!AA958)</f>
        <v/>
      </c>
      <c r="U957" s="22" t="str">
        <f>IF(O957="","",SUMPRODUCT(--(D957=$D$5:$D$1071),--(F957=$F$5:$F$1071),--(E957=$E$5:$E$1071),--(O957&lt;$O$5:$O$1071))+COUNTIF($O$5:O957,O957))</f>
        <v/>
      </c>
    </row>
    <row r="958" spans="1:21">
      <c r="A958" s="22" t="str">
        <f>IF(AND(H958="",D958="",F958="",G958="",I958="",J958=""),"",SUBTOTAL(3,$B$5:B958))</f>
        <v/>
      </c>
      <c r="B958" s="74" t="str">
        <f>IF('DATA ENTRY'!B959="","",'DATA ENTRY'!B959)</f>
        <v/>
      </c>
      <c r="C958" s="74" t="str">
        <f>IF('DATA ENTRY'!C959="","",'DATA ENTRY'!C959)</f>
        <v/>
      </c>
      <c r="D958" s="74" t="str">
        <f>IF('DATA ENTRY'!E959="","",'DATA ENTRY'!E959)</f>
        <v/>
      </c>
      <c r="E958" s="22" t="str">
        <f>IF('DATA ENTRY'!G959="","",'DATA ENTRY'!G959)</f>
        <v/>
      </c>
      <c r="F958" s="22" t="str">
        <f>IF('DATA ENTRY'!F959="","",'DATA ENTRY'!F959)</f>
        <v/>
      </c>
      <c r="G958" s="148" t="str">
        <f>IF('DATA ENTRY'!H959="","",'DATA ENTRY'!H959)</f>
        <v/>
      </c>
      <c r="H958" s="148" t="str">
        <f>IF('DATA ENTRY'!I959="","",'DATA ENTRY'!I959)</f>
        <v/>
      </c>
      <c r="I958" s="22" t="str">
        <f>IF('DATA ENTRY'!N959="","",'DATA ENTRY'!N959)</f>
        <v/>
      </c>
      <c r="J958" s="147" t="str">
        <f>IF('DATA ENTRY'!O959="","",'DATA ENTRY'!O959)</f>
        <v/>
      </c>
      <c r="K958" s="22" t="str">
        <f>IF('DATA ENTRY'!P959="","",'DATA ENTRY'!P959)</f>
        <v/>
      </c>
      <c r="L958" s="147" t="str">
        <f>IF('DATA ENTRY'!Q959="","",'DATA ENTRY'!Q959)</f>
        <v/>
      </c>
      <c r="M958" s="22" t="str">
        <f>IF('DATA ENTRY'!R959="","",'DATA ENTRY'!R959)</f>
        <v/>
      </c>
      <c r="N958" s="147" t="str">
        <f>IF('DATA ENTRY'!S959="","",'DATA ENTRY'!S959)</f>
        <v/>
      </c>
      <c r="O958" s="147" t="str">
        <f t="shared" si="14"/>
        <v/>
      </c>
      <c r="P958" s="74" t="str">
        <f>IF('DATA ENTRY'!T959="","",'DATA ENTRY'!T959)</f>
        <v/>
      </c>
      <c r="Q958" s="74" t="str">
        <f>IF('DATA ENTRY'!U959="","",'DATA ENTRY'!U959)</f>
        <v/>
      </c>
      <c r="R958" s="22" t="str">
        <f>IF('DATA ENTRY'!W959="","",'DATA ENTRY'!W959)</f>
        <v/>
      </c>
      <c r="S958" s="22" t="str">
        <f>IF('DATA ENTRY'!X959="","",'DATA ENTRY'!X959)</f>
        <v/>
      </c>
      <c r="T958" s="22" t="str">
        <f>IF('DATA ENTRY'!AA959="","",'DATA ENTRY'!AA959)</f>
        <v/>
      </c>
      <c r="U958" s="22" t="str">
        <f>IF(O958="","",SUMPRODUCT(--(D958=$D$5:$D$1071),--(F958=$F$5:$F$1071),--(E958=$E$5:$E$1071),--(O958&lt;$O$5:$O$1071))+COUNTIF($O$5:O958,O958))</f>
        <v/>
      </c>
    </row>
    <row r="959" spans="1:21">
      <c r="A959" s="22" t="str">
        <f>IF(AND(H959="",D959="",F959="",G959="",I959="",J959=""),"",SUBTOTAL(3,$B$5:B959))</f>
        <v/>
      </c>
      <c r="B959" s="74" t="str">
        <f>IF('DATA ENTRY'!B960="","",'DATA ENTRY'!B960)</f>
        <v/>
      </c>
      <c r="C959" s="74" t="str">
        <f>IF('DATA ENTRY'!C960="","",'DATA ENTRY'!C960)</f>
        <v/>
      </c>
      <c r="D959" s="74" t="str">
        <f>IF('DATA ENTRY'!E960="","",'DATA ENTRY'!E960)</f>
        <v/>
      </c>
      <c r="E959" s="22" t="str">
        <f>IF('DATA ENTRY'!G960="","",'DATA ENTRY'!G960)</f>
        <v/>
      </c>
      <c r="F959" s="22" t="str">
        <f>IF('DATA ENTRY'!F960="","",'DATA ENTRY'!F960)</f>
        <v/>
      </c>
      <c r="G959" s="148" t="str">
        <f>IF('DATA ENTRY'!H960="","",'DATA ENTRY'!H960)</f>
        <v/>
      </c>
      <c r="H959" s="148" t="str">
        <f>IF('DATA ENTRY'!I960="","",'DATA ENTRY'!I960)</f>
        <v/>
      </c>
      <c r="I959" s="22" t="str">
        <f>IF('DATA ENTRY'!N960="","",'DATA ENTRY'!N960)</f>
        <v/>
      </c>
      <c r="J959" s="147" t="str">
        <f>IF('DATA ENTRY'!O960="","",'DATA ENTRY'!O960)</f>
        <v/>
      </c>
      <c r="K959" s="22" t="str">
        <f>IF('DATA ENTRY'!P960="","",'DATA ENTRY'!P960)</f>
        <v/>
      </c>
      <c r="L959" s="147" t="str">
        <f>IF('DATA ENTRY'!Q960="","",'DATA ENTRY'!Q960)</f>
        <v/>
      </c>
      <c r="M959" s="22" t="str">
        <f>IF('DATA ENTRY'!R960="","",'DATA ENTRY'!R960)</f>
        <v/>
      </c>
      <c r="N959" s="147" t="str">
        <f>IF('DATA ENTRY'!S960="","",'DATA ENTRY'!S960)</f>
        <v/>
      </c>
      <c r="O959" s="147" t="str">
        <f t="shared" si="14"/>
        <v/>
      </c>
      <c r="P959" s="74" t="str">
        <f>IF('DATA ENTRY'!T960="","",'DATA ENTRY'!T960)</f>
        <v/>
      </c>
      <c r="Q959" s="74" t="str">
        <f>IF('DATA ENTRY'!U960="","",'DATA ENTRY'!U960)</f>
        <v/>
      </c>
      <c r="R959" s="22" t="str">
        <f>IF('DATA ENTRY'!W960="","",'DATA ENTRY'!W960)</f>
        <v/>
      </c>
      <c r="S959" s="22" t="str">
        <f>IF('DATA ENTRY'!X960="","",'DATA ENTRY'!X960)</f>
        <v/>
      </c>
      <c r="T959" s="22" t="str">
        <f>IF('DATA ENTRY'!AA960="","",'DATA ENTRY'!AA960)</f>
        <v/>
      </c>
      <c r="U959" s="22" t="str">
        <f>IF(O959="","",SUMPRODUCT(--(D959=$D$5:$D$1071),--(F959=$F$5:$F$1071),--(E959=$E$5:$E$1071),--(O959&lt;$O$5:$O$1071))+COUNTIF($O$5:O959,O959))</f>
        <v/>
      </c>
    </row>
    <row r="960" spans="1:21">
      <c r="A960" s="22" t="str">
        <f>IF(AND(H960="",D960="",F960="",G960="",I960="",J960=""),"",SUBTOTAL(3,$B$5:B960))</f>
        <v/>
      </c>
      <c r="B960" s="74" t="str">
        <f>IF('DATA ENTRY'!B961="","",'DATA ENTRY'!B961)</f>
        <v/>
      </c>
      <c r="C960" s="74" t="str">
        <f>IF('DATA ENTRY'!C961="","",'DATA ENTRY'!C961)</f>
        <v/>
      </c>
      <c r="D960" s="74" t="str">
        <f>IF('DATA ENTRY'!E961="","",'DATA ENTRY'!E961)</f>
        <v/>
      </c>
      <c r="E960" s="22" t="str">
        <f>IF('DATA ENTRY'!G961="","",'DATA ENTRY'!G961)</f>
        <v/>
      </c>
      <c r="F960" s="22" t="str">
        <f>IF('DATA ENTRY'!F961="","",'DATA ENTRY'!F961)</f>
        <v/>
      </c>
      <c r="G960" s="148" t="str">
        <f>IF('DATA ENTRY'!H961="","",'DATA ENTRY'!H961)</f>
        <v/>
      </c>
      <c r="H960" s="148" t="str">
        <f>IF('DATA ENTRY'!I961="","",'DATA ENTRY'!I961)</f>
        <v/>
      </c>
      <c r="I960" s="22" t="str">
        <f>IF('DATA ENTRY'!N961="","",'DATA ENTRY'!N961)</f>
        <v/>
      </c>
      <c r="J960" s="147" t="str">
        <f>IF('DATA ENTRY'!O961="","",'DATA ENTRY'!O961)</f>
        <v/>
      </c>
      <c r="K960" s="22" t="str">
        <f>IF('DATA ENTRY'!P961="","",'DATA ENTRY'!P961)</f>
        <v/>
      </c>
      <c r="L960" s="147" t="str">
        <f>IF('DATA ENTRY'!Q961="","",'DATA ENTRY'!Q961)</f>
        <v/>
      </c>
      <c r="M960" s="22" t="str">
        <f>IF('DATA ENTRY'!R961="","",'DATA ENTRY'!R961)</f>
        <v/>
      </c>
      <c r="N960" s="147" t="str">
        <f>IF('DATA ENTRY'!S961="","",'DATA ENTRY'!S961)</f>
        <v/>
      </c>
      <c r="O960" s="147" t="str">
        <f t="shared" si="14"/>
        <v/>
      </c>
      <c r="P960" s="74" t="str">
        <f>IF('DATA ENTRY'!T961="","",'DATA ENTRY'!T961)</f>
        <v/>
      </c>
      <c r="Q960" s="74" t="str">
        <f>IF('DATA ENTRY'!U961="","",'DATA ENTRY'!U961)</f>
        <v/>
      </c>
      <c r="R960" s="22" t="str">
        <f>IF('DATA ENTRY'!W961="","",'DATA ENTRY'!W961)</f>
        <v/>
      </c>
      <c r="S960" s="22" t="str">
        <f>IF('DATA ENTRY'!X961="","",'DATA ENTRY'!X961)</f>
        <v/>
      </c>
      <c r="T960" s="22" t="str">
        <f>IF('DATA ENTRY'!AA961="","",'DATA ENTRY'!AA961)</f>
        <v/>
      </c>
      <c r="U960" s="22" t="str">
        <f>IF(O960="","",SUMPRODUCT(--(D960=$D$5:$D$1071),--(F960=$F$5:$F$1071),--(E960=$E$5:$E$1071),--(O960&lt;$O$5:$O$1071))+COUNTIF($O$5:O960,O960))</f>
        <v/>
      </c>
    </row>
    <row r="961" spans="1:21">
      <c r="A961" s="22" t="str">
        <f>IF(AND(H961="",D961="",F961="",G961="",I961="",J961=""),"",SUBTOTAL(3,$B$5:B961))</f>
        <v/>
      </c>
      <c r="B961" s="74" t="str">
        <f>IF('DATA ENTRY'!B962="","",'DATA ENTRY'!B962)</f>
        <v/>
      </c>
      <c r="C961" s="74" t="str">
        <f>IF('DATA ENTRY'!C962="","",'DATA ENTRY'!C962)</f>
        <v/>
      </c>
      <c r="D961" s="74" t="str">
        <f>IF('DATA ENTRY'!E962="","",'DATA ENTRY'!E962)</f>
        <v/>
      </c>
      <c r="E961" s="22" t="str">
        <f>IF('DATA ENTRY'!G962="","",'DATA ENTRY'!G962)</f>
        <v/>
      </c>
      <c r="F961" s="22" t="str">
        <f>IF('DATA ENTRY'!F962="","",'DATA ENTRY'!F962)</f>
        <v/>
      </c>
      <c r="G961" s="148" t="str">
        <f>IF('DATA ENTRY'!H962="","",'DATA ENTRY'!H962)</f>
        <v/>
      </c>
      <c r="H961" s="148" t="str">
        <f>IF('DATA ENTRY'!I962="","",'DATA ENTRY'!I962)</f>
        <v/>
      </c>
      <c r="I961" s="22" t="str">
        <f>IF('DATA ENTRY'!N962="","",'DATA ENTRY'!N962)</f>
        <v/>
      </c>
      <c r="J961" s="147" t="str">
        <f>IF('DATA ENTRY'!O962="","",'DATA ENTRY'!O962)</f>
        <v/>
      </c>
      <c r="K961" s="22" t="str">
        <f>IF('DATA ENTRY'!P962="","",'DATA ENTRY'!P962)</f>
        <v/>
      </c>
      <c r="L961" s="147" t="str">
        <f>IF('DATA ENTRY'!Q962="","",'DATA ENTRY'!Q962)</f>
        <v/>
      </c>
      <c r="M961" s="22" t="str">
        <f>IF('DATA ENTRY'!R962="","",'DATA ENTRY'!R962)</f>
        <v/>
      </c>
      <c r="N961" s="147" t="str">
        <f>IF('DATA ENTRY'!S962="","",'DATA ENTRY'!S962)</f>
        <v/>
      </c>
      <c r="O961" s="147" t="str">
        <f t="shared" si="14"/>
        <v/>
      </c>
      <c r="P961" s="74" t="str">
        <f>IF('DATA ENTRY'!T962="","",'DATA ENTRY'!T962)</f>
        <v/>
      </c>
      <c r="Q961" s="74" t="str">
        <f>IF('DATA ENTRY'!U962="","",'DATA ENTRY'!U962)</f>
        <v/>
      </c>
      <c r="R961" s="22" t="str">
        <f>IF('DATA ENTRY'!W962="","",'DATA ENTRY'!W962)</f>
        <v/>
      </c>
      <c r="S961" s="22" t="str">
        <f>IF('DATA ENTRY'!X962="","",'DATA ENTRY'!X962)</f>
        <v/>
      </c>
      <c r="T961" s="22" t="str">
        <f>IF('DATA ENTRY'!AA962="","",'DATA ENTRY'!AA962)</f>
        <v/>
      </c>
      <c r="U961" s="22" t="str">
        <f>IF(O961="","",SUMPRODUCT(--(D961=$D$5:$D$1071),--(F961=$F$5:$F$1071),--(E961=$E$5:$E$1071),--(O961&lt;$O$5:$O$1071))+COUNTIF($O$5:O961,O961))</f>
        <v/>
      </c>
    </row>
    <row r="962" spans="1:21">
      <c r="A962" s="22" t="str">
        <f>IF(AND(H962="",D962="",F962="",G962="",I962="",J962=""),"",SUBTOTAL(3,$B$5:B962))</f>
        <v/>
      </c>
      <c r="B962" s="74" t="str">
        <f>IF('DATA ENTRY'!B963="","",'DATA ENTRY'!B963)</f>
        <v/>
      </c>
      <c r="C962" s="74" t="str">
        <f>IF('DATA ENTRY'!C963="","",'DATA ENTRY'!C963)</f>
        <v/>
      </c>
      <c r="D962" s="74" t="str">
        <f>IF('DATA ENTRY'!E963="","",'DATA ENTRY'!E963)</f>
        <v/>
      </c>
      <c r="E962" s="22" t="str">
        <f>IF('DATA ENTRY'!G963="","",'DATA ENTRY'!G963)</f>
        <v/>
      </c>
      <c r="F962" s="22" t="str">
        <f>IF('DATA ENTRY'!F963="","",'DATA ENTRY'!F963)</f>
        <v/>
      </c>
      <c r="G962" s="148" t="str">
        <f>IF('DATA ENTRY'!H963="","",'DATA ENTRY'!H963)</f>
        <v/>
      </c>
      <c r="H962" s="148" t="str">
        <f>IF('DATA ENTRY'!I963="","",'DATA ENTRY'!I963)</f>
        <v/>
      </c>
      <c r="I962" s="22" t="str">
        <f>IF('DATA ENTRY'!N963="","",'DATA ENTRY'!N963)</f>
        <v/>
      </c>
      <c r="J962" s="147" t="str">
        <f>IF('DATA ENTRY'!O963="","",'DATA ENTRY'!O963)</f>
        <v/>
      </c>
      <c r="K962" s="22" t="str">
        <f>IF('DATA ENTRY'!P963="","",'DATA ENTRY'!P963)</f>
        <v/>
      </c>
      <c r="L962" s="147" t="str">
        <f>IF('DATA ENTRY'!Q963="","",'DATA ENTRY'!Q963)</f>
        <v/>
      </c>
      <c r="M962" s="22" t="str">
        <f>IF('DATA ENTRY'!R963="","",'DATA ENTRY'!R963)</f>
        <v/>
      </c>
      <c r="N962" s="147" t="str">
        <f>IF('DATA ENTRY'!S963="","",'DATA ENTRY'!S963)</f>
        <v/>
      </c>
      <c r="O962" s="147" t="str">
        <f t="shared" si="14"/>
        <v/>
      </c>
      <c r="P962" s="74" t="str">
        <f>IF('DATA ENTRY'!T963="","",'DATA ENTRY'!T963)</f>
        <v/>
      </c>
      <c r="Q962" s="74" t="str">
        <f>IF('DATA ENTRY'!U963="","",'DATA ENTRY'!U963)</f>
        <v/>
      </c>
      <c r="R962" s="22" t="str">
        <f>IF('DATA ENTRY'!W963="","",'DATA ENTRY'!W963)</f>
        <v/>
      </c>
      <c r="S962" s="22" t="str">
        <f>IF('DATA ENTRY'!X963="","",'DATA ENTRY'!X963)</f>
        <v/>
      </c>
      <c r="T962" s="22" t="str">
        <f>IF('DATA ENTRY'!AA963="","",'DATA ENTRY'!AA963)</f>
        <v/>
      </c>
      <c r="U962" s="22" t="str">
        <f>IF(O962="","",SUMPRODUCT(--(D962=$D$5:$D$1071),--(F962=$F$5:$F$1071),--(E962=$E$5:$E$1071),--(O962&lt;$O$5:$O$1071))+COUNTIF($O$5:O962,O962))</f>
        <v/>
      </c>
    </row>
    <row r="963" spans="1:21">
      <c r="A963" s="22" t="str">
        <f>IF(AND(H963="",D963="",F963="",G963="",I963="",J963=""),"",SUBTOTAL(3,$B$5:B963))</f>
        <v/>
      </c>
      <c r="B963" s="74" t="str">
        <f>IF('DATA ENTRY'!B964="","",'DATA ENTRY'!B964)</f>
        <v/>
      </c>
      <c r="C963" s="74" t="str">
        <f>IF('DATA ENTRY'!C964="","",'DATA ENTRY'!C964)</f>
        <v/>
      </c>
      <c r="D963" s="74" t="str">
        <f>IF('DATA ENTRY'!E964="","",'DATA ENTRY'!E964)</f>
        <v/>
      </c>
      <c r="E963" s="22" t="str">
        <f>IF('DATA ENTRY'!G964="","",'DATA ENTRY'!G964)</f>
        <v/>
      </c>
      <c r="F963" s="22" t="str">
        <f>IF('DATA ENTRY'!F964="","",'DATA ENTRY'!F964)</f>
        <v/>
      </c>
      <c r="G963" s="148" t="str">
        <f>IF('DATA ENTRY'!H964="","",'DATA ENTRY'!H964)</f>
        <v/>
      </c>
      <c r="H963" s="148" t="str">
        <f>IF('DATA ENTRY'!I964="","",'DATA ENTRY'!I964)</f>
        <v/>
      </c>
      <c r="I963" s="22" t="str">
        <f>IF('DATA ENTRY'!N964="","",'DATA ENTRY'!N964)</f>
        <v/>
      </c>
      <c r="J963" s="147" t="str">
        <f>IF('DATA ENTRY'!O964="","",'DATA ENTRY'!O964)</f>
        <v/>
      </c>
      <c r="K963" s="22" t="str">
        <f>IF('DATA ENTRY'!P964="","",'DATA ENTRY'!P964)</f>
        <v/>
      </c>
      <c r="L963" s="147" t="str">
        <f>IF('DATA ENTRY'!Q964="","",'DATA ENTRY'!Q964)</f>
        <v/>
      </c>
      <c r="M963" s="22" t="str">
        <f>IF('DATA ENTRY'!R964="","",'DATA ENTRY'!R964)</f>
        <v/>
      </c>
      <c r="N963" s="147" t="str">
        <f>IF('DATA ENTRY'!S964="","",'DATA ENTRY'!S964)</f>
        <v/>
      </c>
      <c r="O963" s="147" t="str">
        <f t="shared" si="14"/>
        <v/>
      </c>
      <c r="P963" s="74" t="str">
        <f>IF('DATA ENTRY'!T964="","",'DATA ENTRY'!T964)</f>
        <v/>
      </c>
      <c r="Q963" s="74" t="str">
        <f>IF('DATA ENTRY'!U964="","",'DATA ENTRY'!U964)</f>
        <v/>
      </c>
      <c r="R963" s="22" t="str">
        <f>IF('DATA ENTRY'!W964="","",'DATA ENTRY'!W964)</f>
        <v/>
      </c>
      <c r="S963" s="22" t="str">
        <f>IF('DATA ENTRY'!X964="","",'DATA ENTRY'!X964)</f>
        <v/>
      </c>
      <c r="T963" s="22" t="str">
        <f>IF('DATA ENTRY'!AA964="","",'DATA ENTRY'!AA964)</f>
        <v/>
      </c>
      <c r="U963" s="22" t="str">
        <f>IF(O963="","",SUMPRODUCT(--(D963=$D$5:$D$1071),--(F963=$F$5:$F$1071),--(E963=$E$5:$E$1071),--(O963&lt;$O$5:$O$1071))+COUNTIF($O$5:O963,O963))</f>
        <v/>
      </c>
    </row>
    <row r="964" spans="1:21">
      <c r="A964" s="22" t="str">
        <f>IF(AND(H964="",D964="",F964="",G964="",I964="",J964=""),"",SUBTOTAL(3,$B$5:B964))</f>
        <v/>
      </c>
      <c r="B964" s="74" t="str">
        <f>IF('DATA ENTRY'!B965="","",'DATA ENTRY'!B965)</f>
        <v/>
      </c>
      <c r="C964" s="74" t="str">
        <f>IF('DATA ENTRY'!C965="","",'DATA ENTRY'!C965)</f>
        <v/>
      </c>
      <c r="D964" s="74" t="str">
        <f>IF('DATA ENTRY'!E965="","",'DATA ENTRY'!E965)</f>
        <v/>
      </c>
      <c r="E964" s="22" t="str">
        <f>IF('DATA ENTRY'!G965="","",'DATA ENTRY'!G965)</f>
        <v/>
      </c>
      <c r="F964" s="22" t="str">
        <f>IF('DATA ENTRY'!F965="","",'DATA ENTRY'!F965)</f>
        <v/>
      </c>
      <c r="G964" s="148" t="str">
        <f>IF('DATA ENTRY'!H965="","",'DATA ENTRY'!H965)</f>
        <v/>
      </c>
      <c r="H964" s="148" t="str">
        <f>IF('DATA ENTRY'!I965="","",'DATA ENTRY'!I965)</f>
        <v/>
      </c>
      <c r="I964" s="22" t="str">
        <f>IF('DATA ENTRY'!N965="","",'DATA ENTRY'!N965)</f>
        <v/>
      </c>
      <c r="J964" s="147" t="str">
        <f>IF('DATA ENTRY'!O965="","",'DATA ENTRY'!O965)</f>
        <v/>
      </c>
      <c r="K964" s="22" t="str">
        <f>IF('DATA ENTRY'!P965="","",'DATA ENTRY'!P965)</f>
        <v/>
      </c>
      <c r="L964" s="147" t="str">
        <f>IF('DATA ENTRY'!Q965="","",'DATA ENTRY'!Q965)</f>
        <v/>
      </c>
      <c r="M964" s="22" t="str">
        <f>IF('DATA ENTRY'!R965="","",'DATA ENTRY'!R965)</f>
        <v/>
      </c>
      <c r="N964" s="147" t="str">
        <f>IF('DATA ENTRY'!S965="","",'DATA ENTRY'!S965)</f>
        <v/>
      </c>
      <c r="O964" s="147" t="str">
        <f t="shared" si="14"/>
        <v/>
      </c>
      <c r="P964" s="74" t="str">
        <f>IF('DATA ENTRY'!T965="","",'DATA ENTRY'!T965)</f>
        <v/>
      </c>
      <c r="Q964" s="74" t="str">
        <f>IF('DATA ENTRY'!U965="","",'DATA ENTRY'!U965)</f>
        <v/>
      </c>
      <c r="R964" s="22" t="str">
        <f>IF('DATA ENTRY'!W965="","",'DATA ENTRY'!W965)</f>
        <v/>
      </c>
      <c r="S964" s="22" t="str">
        <f>IF('DATA ENTRY'!X965="","",'DATA ENTRY'!X965)</f>
        <v/>
      </c>
      <c r="T964" s="22" t="str">
        <f>IF('DATA ENTRY'!AA965="","",'DATA ENTRY'!AA965)</f>
        <v/>
      </c>
      <c r="U964" s="22" t="str">
        <f>IF(O964="","",SUMPRODUCT(--(D964=$D$5:$D$1071),--(F964=$F$5:$F$1071),--(E964=$E$5:$E$1071),--(O964&lt;$O$5:$O$1071))+COUNTIF($O$5:O964,O964))</f>
        <v/>
      </c>
    </row>
    <row r="965" spans="1:21">
      <c r="A965" s="22" t="str">
        <f>IF(AND(H965="",D965="",F965="",G965="",I965="",J965=""),"",SUBTOTAL(3,$B$5:B965))</f>
        <v/>
      </c>
      <c r="B965" s="74" t="str">
        <f>IF('DATA ENTRY'!B966="","",'DATA ENTRY'!B966)</f>
        <v/>
      </c>
      <c r="C965" s="74" t="str">
        <f>IF('DATA ENTRY'!C966="","",'DATA ENTRY'!C966)</f>
        <v/>
      </c>
      <c r="D965" s="74" t="str">
        <f>IF('DATA ENTRY'!E966="","",'DATA ENTRY'!E966)</f>
        <v/>
      </c>
      <c r="E965" s="22" t="str">
        <f>IF('DATA ENTRY'!G966="","",'DATA ENTRY'!G966)</f>
        <v/>
      </c>
      <c r="F965" s="22" t="str">
        <f>IF('DATA ENTRY'!F966="","",'DATA ENTRY'!F966)</f>
        <v/>
      </c>
      <c r="G965" s="148" t="str">
        <f>IF('DATA ENTRY'!H966="","",'DATA ENTRY'!H966)</f>
        <v/>
      </c>
      <c r="H965" s="148" t="str">
        <f>IF('DATA ENTRY'!I966="","",'DATA ENTRY'!I966)</f>
        <v/>
      </c>
      <c r="I965" s="22" t="str">
        <f>IF('DATA ENTRY'!N966="","",'DATA ENTRY'!N966)</f>
        <v/>
      </c>
      <c r="J965" s="147" t="str">
        <f>IF('DATA ENTRY'!O966="","",'DATA ENTRY'!O966)</f>
        <v/>
      </c>
      <c r="K965" s="22" t="str">
        <f>IF('DATA ENTRY'!P966="","",'DATA ENTRY'!P966)</f>
        <v/>
      </c>
      <c r="L965" s="147" t="str">
        <f>IF('DATA ENTRY'!Q966="","",'DATA ENTRY'!Q966)</f>
        <v/>
      </c>
      <c r="M965" s="22" t="str">
        <f>IF('DATA ENTRY'!R966="","",'DATA ENTRY'!R966)</f>
        <v/>
      </c>
      <c r="N965" s="147" t="str">
        <f>IF('DATA ENTRY'!S966="","",'DATA ENTRY'!S966)</f>
        <v/>
      </c>
      <c r="O965" s="147" t="str">
        <f t="shared" si="14"/>
        <v/>
      </c>
      <c r="P965" s="74" t="str">
        <f>IF('DATA ENTRY'!T966="","",'DATA ENTRY'!T966)</f>
        <v/>
      </c>
      <c r="Q965" s="74" t="str">
        <f>IF('DATA ENTRY'!U966="","",'DATA ENTRY'!U966)</f>
        <v/>
      </c>
      <c r="R965" s="22" t="str">
        <f>IF('DATA ENTRY'!W966="","",'DATA ENTRY'!W966)</f>
        <v/>
      </c>
      <c r="S965" s="22" t="str">
        <f>IF('DATA ENTRY'!X966="","",'DATA ENTRY'!X966)</f>
        <v/>
      </c>
      <c r="T965" s="22" t="str">
        <f>IF('DATA ENTRY'!AA966="","",'DATA ENTRY'!AA966)</f>
        <v/>
      </c>
      <c r="U965" s="22" t="str">
        <f>IF(O965="","",SUMPRODUCT(--(D965=$D$5:$D$1071),--(F965=$F$5:$F$1071),--(E965=$E$5:$E$1071),--(O965&lt;$O$5:$O$1071))+COUNTIF($O$5:O965,O965))</f>
        <v/>
      </c>
    </row>
    <row r="966" spans="1:21">
      <c r="A966" s="22" t="str">
        <f>IF(AND(H966="",D966="",F966="",G966="",I966="",J966=""),"",SUBTOTAL(3,$B$5:B966))</f>
        <v/>
      </c>
      <c r="B966" s="74" t="str">
        <f>IF('DATA ENTRY'!B967="","",'DATA ENTRY'!B967)</f>
        <v/>
      </c>
      <c r="C966" s="74" t="str">
        <f>IF('DATA ENTRY'!C967="","",'DATA ENTRY'!C967)</f>
        <v/>
      </c>
      <c r="D966" s="74" t="str">
        <f>IF('DATA ENTRY'!E967="","",'DATA ENTRY'!E967)</f>
        <v/>
      </c>
      <c r="E966" s="22" t="str">
        <f>IF('DATA ENTRY'!G967="","",'DATA ENTRY'!G967)</f>
        <v/>
      </c>
      <c r="F966" s="22" t="str">
        <f>IF('DATA ENTRY'!F967="","",'DATA ENTRY'!F967)</f>
        <v/>
      </c>
      <c r="G966" s="148" t="str">
        <f>IF('DATA ENTRY'!H967="","",'DATA ENTRY'!H967)</f>
        <v/>
      </c>
      <c r="H966" s="148" t="str">
        <f>IF('DATA ENTRY'!I967="","",'DATA ENTRY'!I967)</f>
        <v/>
      </c>
      <c r="I966" s="22" t="str">
        <f>IF('DATA ENTRY'!N967="","",'DATA ENTRY'!N967)</f>
        <v/>
      </c>
      <c r="J966" s="147" t="str">
        <f>IF('DATA ENTRY'!O967="","",'DATA ENTRY'!O967)</f>
        <v/>
      </c>
      <c r="K966" s="22" t="str">
        <f>IF('DATA ENTRY'!P967="","",'DATA ENTRY'!P967)</f>
        <v/>
      </c>
      <c r="L966" s="147" t="str">
        <f>IF('DATA ENTRY'!Q967="","",'DATA ENTRY'!Q967)</f>
        <v/>
      </c>
      <c r="M966" s="22" t="str">
        <f>IF('DATA ENTRY'!R967="","",'DATA ENTRY'!R967)</f>
        <v/>
      </c>
      <c r="N966" s="147" t="str">
        <f>IF('DATA ENTRY'!S967="","",'DATA ENTRY'!S967)</f>
        <v/>
      </c>
      <c r="O966" s="147" t="str">
        <f t="shared" ref="O966:O1029" si="15">IFERROR(IF(J966="","",SUM(J966*75%+L966*25%)),"")</f>
        <v/>
      </c>
      <c r="P966" s="74" t="str">
        <f>IF('DATA ENTRY'!T967="","",'DATA ENTRY'!T967)</f>
        <v/>
      </c>
      <c r="Q966" s="74" t="str">
        <f>IF('DATA ENTRY'!U967="","",'DATA ENTRY'!U967)</f>
        <v/>
      </c>
      <c r="R966" s="22" t="str">
        <f>IF('DATA ENTRY'!W967="","",'DATA ENTRY'!W967)</f>
        <v/>
      </c>
      <c r="S966" s="22" t="str">
        <f>IF('DATA ENTRY'!X967="","",'DATA ENTRY'!X967)</f>
        <v/>
      </c>
      <c r="T966" s="22" t="str">
        <f>IF('DATA ENTRY'!AA967="","",'DATA ENTRY'!AA967)</f>
        <v/>
      </c>
      <c r="U966" s="22" t="str">
        <f>IF(O966="","",SUMPRODUCT(--(D966=$D$5:$D$1071),--(F966=$F$5:$F$1071),--(E966=$E$5:$E$1071),--(O966&lt;$O$5:$O$1071))+COUNTIF($O$5:O966,O966))</f>
        <v/>
      </c>
    </row>
    <row r="967" spans="1:21">
      <c r="A967" s="22" t="str">
        <f>IF(AND(H967="",D967="",F967="",G967="",I967="",J967=""),"",SUBTOTAL(3,$B$5:B967))</f>
        <v/>
      </c>
      <c r="B967" s="74" t="str">
        <f>IF('DATA ENTRY'!B968="","",'DATA ENTRY'!B968)</f>
        <v/>
      </c>
      <c r="C967" s="74" t="str">
        <f>IF('DATA ENTRY'!C968="","",'DATA ENTRY'!C968)</f>
        <v/>
      </c>
      <c r="D967" s="74" t="str">
        <f>IF('DATA ENTRY'!E968="","",'DATA ENTRY'!E968)</f>
        <v/>
      </c>
      <c r="E967" s="22" t="str">
        <f>IF('DATA ENTRY'!G968="","",'DATA ENTRY'!G968)</f>
        <v/>
      </c>
      <c r="F967" s="22" t="str">
        <f>IF('DATA ENTRY'!F968="","",'DATA ENTRY'!F968)</f>
        <v/>
      </c>
      <c r="G967" s="148" t="str">
        <f>IF('DATA ENTRY'!H968="","",'DATA ENTRY'!H968)</f>
        <v/>
      </c>
      <c r="H967" s="148" t="str">
        <f>IF('DATA ENTRY'!I968="","",'DATA ENTRY'!I968)</f>
        <v/>
      </c>
      <c r="I967" s="22" t="str">
        <f>IF('DATA ENTRY'!N968="","",'DATA ENTRY'!N968)</f>
        <v/>
      </c>
      <c r="J967" s="147" t="str">
        <f>IF('DATA ENTRY'!O968="","",'DATA ENTRY'!O968)</f>
        <v/>
      </c>
      <c r="K967" s="22" t="str">
        <f>IF('DATA ENTRY'!P968="","",'DATA ENTRY'!P968)</f>
        <v/>
      </c>
      <c r="L967" s="147" t="str">
        <f>IF('DATA ENTRY'!Q968="","",'DATA ENTRY'!Q968)</f>
        <v/>
      </c>
      <c r="M967" s="22" t="str">
        <f>IF('DATA ENTRY'!R968="","",'DATA ENTRY'!R968)</f>
        <v/>
      </c>
      <c r="N967" s="147" t="str">
        <f>IF('DATA ENTRY'!S968="","",'DATA ENTRY'!S968)</f>
        <v/>
      </c>
      <c r="O967" s="147" t="str">
        <f t="shared" si="15"/>
        <v/>
      </c>
      <c r="P967" s="74" t="str">
        <f>IF('DATA ENTRY'!T968="","",'DATA ENTRY'!T968)</f>
        <v/>
      </c>
      <c r="Q967" s="74" t="str">
        <f>IF('DATA ENTRY'!U968="","",'DATA ENTRY'!U968)</f>
        <v/>
      </c>
      <c r="R967" s="22" t="str">
        <f>IF('DATA ENTRY'!W968="","",'DATA ENTRY'!W968)</f>
        <v/>
      </c>
      <c r="S967" s="22" t="str">
        <f>IF('DATA ENTRY'!X968="","",'DATA ENTRY'!X968)</f>
        <v/>
      </c>
      <c r="T967" s="22" t="str">
        <f>IF('DATA ENTRY'!AA968="","",'DATA ENTRY'!AA968)</f>
        <v/>
      </c>
      <c r="U967" s="22" t="str">
        <f>IF(O967="","",SUMPRODUCT(--(D967=$D$5:$D$1071),--(F967=$F$5:$F$1071),--(E967=$E$5:$E$1071),--(O967&lt;$O$5:$O$1071))+COUNTIF($O$5:O967,O967))</f>
        <v/>
      </c>
    </row>
    <row r="968" spans="1:21">
      <c r="A968" s="22" t="str">
        <f>IF(AND(H968="",D968="",F968="",G968="",I968="",J968=""),"",SUBTOTAL(3,$B$5:B968))</f>
        <v/>
      </c>
      <c r="B968" s="74" t="str">
        <f>IF('DATA ENTRY'!B969="","",'DATA ENTRY'!B969)</f>
        <v/>
      </c>
      <c r="C968" s="74" t="str">
        <f>IF('DATA ENTRY'!C969="","",'DATA ENTRY'!C969)</f>
        <v/>
      </c>
      <c r="D968" s="74" t="str">
        <f>IF('DATA ENTRY'!E969="","",'DATA ENTRY'!E969)</f>
        <v/>
      </c>
      <c r="E968" s="22" t="str">
        <f>IF('DATA ENTRY'!G969="","",'DATA ENTRY'!G969)</f>
        <v/>
      </c>
      <c r="F968" s="22" t="str">
        <f>IF('DATA ENTRY'!F969="","",'DATA ENTRY'!F969)</f>
        <v/>
      </c>
      <c r="G968" s="148" t="str">
        <f>IF('DATA ENTRY'!H969="","",'DATA ENTRY'!H969)</f>
        <v/>
      </c>
      <c r="H968" s="148" t="str">
        <f>IF('DATA ENTRY'!I969="","",'DATA ENTRY'!I969)</f>
        <v/>
      </c>
      <c r="I968" s="22" t="str">
        <f>IF('DATA ENTRY'!N969="","",'DATA ENTRY'!N969)</f>
        <v/>
      </c>
      <c r="J968" s="147" t="str">
        <f>IF('DATA ENTRY'!O969="","",'DATA ENTRY'!O969)</f>
        <v/>
      </c>
      <c r="K968" s="22" t="str">
        <f>IF('DATA ENTRY'!P969="","",'DATA ENTRY'!P969)</f>
        <v/>
      </c>
      <c r="L968" s="147" t="str">
        <f>IF('DATA ENTRY'!Q969="","",'DATA ENTRY'!Q969)</f>
        <v/>
      </c>
      <c r="M968" s="22" t="str">
        <f>IF('DATA ENTRY'!R969="","",'DATA ENTRY'!R969)</f>
        <v/>
      </c>
      <c r="N968" s="147" t="str">
        <f>IF('DATA ENTRY'!S969="","",'DATA ENTRY'!S969)</f>
        <v/>
      </c>
      <c r="O968" s="147" t="str">
        <f t="shared" si="15"/>
        <v/>
      </c>
      <c r="P968" s="74" t="str">
        <f>IF('DATA ENTRY'!T969="","",'DATA ENTRY'!T969)</f>
        <v/>
      </c>
      <c r="Q968" s="74" t="str">
        <f>IF('DATA ENTRY'!U969="","",'DATA ENTRY'!U969)</f>
        <v/>
      </c>
      <c r="R968" s="22" t="str">
        <f>IF('DATA ENTRY'!W969="","",'DATA ENTRY'!W969)</f>
        <v/>
      </c>
      <c r="S968" s="22" t="str">
        <f>IF('DATA ENTRY'!X969="","",'DATA ENTRY'!X969)</f>
        <v/>
      </c>
      <c r="T968" s="22" t="str">
        <f>IF('DATA ENTRY'!AA969="","",'DATA ENTRY'!AA969)</f>
        <v/>
      </c>
      <c r="U968" s="22" t="str">
        <f>IF(O968="","",SUMPRODUCT(--(D968=$D$5:$D$1071),--(F968=$F$5:$F$1071),--(E968=$E$5:$E$1071),--(O968&lt;$O$5:$O$1071))+COUNTIF($O$5:O968,O968))</f>
        <v/>
      </c>
    </row>
    <row r="969" spans="1:21">
      <c r="A969" s="22" t="str">
        <f>IF(AND(H969="",D969="",F969="",G969="",I969="",J969=""),"",SUBTOTAL(3,$B$5:B969))</f>
        <v/>
      </c>
      <c r="B969" s="74" t="str">
        <f>IF('DATA ENTRY'!B970="","",'DATA ENTRY'!B970)</f>
        <v/>
      </c>
      <c r="C969" s="74" t="str">
        <f>IF('DATA ENTRY'!C970="","",'DATA ENTRY'!C970)</f>
        <v/>
      </c>
      <c r="D969" s="74" t="str">
        <f>IF('DATA ENTRY'!E970="","",'DATA ENTRY'!E970)</f>
        <v/>
      </c>
      <c r="E969" s="22" t="str">
        <f>IF('DATA ENTRY'!G970="","",'DATA ENTRY'!G970)</f>
        <v/>
      </c>
      <c r="F969" s="22" t="str">
        <f>IF('DATA ENTRY'!F970="","",'DATA ENTRY'!F970)</f>
        <v/>
      </c>
      <c r="G969" s="148" t="str">
        <f>IF('DATA ENTRY'!H970="","",'DATA ENTRY'!H970)</f>
        <v/>
      </c>
      <c r="H969" s="148" t="str">
        <f>IF('DATA ENTRY'!I970="","",'DATA ENTRY'!I970)</f>
        <v/>
      </c>
      <c r="I969" s="22" t="str">
        <f>IF('DATA ENTRY'!N970="","",'DATA ENTRY'!N970)</f>
        <v/>
      </c>
      <c r="J969" s="147" t="str">
        <f>IF('DATA ENTRY'!O970="","",'DATA ENTRY'!O970)</f>
        <v/>
      </c>
      <c r="K969" s="22" t="str">
        <f>IF('DATA ENTRY'!P970="","",'DATA ENTRY'!P970)</f>
        <v/>
      </c>
      <c r="L969" s="147" t="str">
        <f>IF('DATA ENTRY'!Q970="","",'DATA ENTRY'!Q970)</f>
        <v/>
      </c>
      <c r="M969" s="22" t="str">
        <f>IF('DATA ENTRY'!R970="","",'DATA ENTRY'!R970)</f>
        <v/>
      </c>
      <c r="N969" s="147" t="str">
        <f>IF('DATA ENTRY'!S970="","",'DATA ENTRY'!S970)</f>
        <v/>
      </c>
      <c r="O969" s="147" t="str">
        <f t="shared" si="15"/>
        <v/>
      </c>
      <c r="P969" s="74" t="str">
        <f>IF('DATA ENTRY'!T970="","",'DATA ENTRY'!T970)</f>
        <v/>
      </c>
      <c r="Q969" s="74" t="str">
        <f>IF('DATA ENTRY'!U970="","",'DATA ENTRY'!U970)</f>
        <v/>
      </c>
      <c r="R969" s="22" t="str">
        <f>IF('DATA ENTRY'!W970="","",'DATA ENTRY'!W970)</f>
        <v/>
      </c>
      <c r="S969" s="22" t="str">
        <f>IF('DATA ENTRY'!X970="","",'DATA ENTRY'!X970)</f>
        <v/>
      </c>
      <c r="T969" s="22" t="str">
        <f>IF('DATA ENTRY'!AA970="","",'DATA ENTRY'!AA970)</f>
        <v/>
      </c>
      <c r="U969" s="22" t="str">
        <f>IF(O969="","",SUMPRODUCT(--(D969=$D$5:$D$1071),--(F969=$F$5:$F$1071),--(E969=$E$5:$E$1071),--(O969&lt;$O$5:$O$1071))+COUNTIF($O$5:O969,O969))</f>
        <v/>
      </c>
    </row>
    <row r="970" spans="1:21">
      <c r="A970" s="22" t="str">
        <f>IF(AND(H970="",D970="",F970="",G970="",I970="",J970=""),"",SUBTOTAL(3,$B$5:B970))</f>
        <v/>
      </c>
      <c r="B970" s="74" t="str">
        <f>IF('DATA ENTRY'!B971="","",'DATA ENTRY'!B971)</f>
        <v/>
      </c>
      <c r="C970" s="74" t="str">
        <f>IF('DATA ENTRY'!C971="","",'DATA ENTRY'!C971)</f>
        <v/>
      </c>
      <c r="D970" s="74" t="str">
        <f>IF('DATA ENTRY'!E971="","",'DATA ENTRY'!E971)</f>
        <v/>
      </c>
      <c r="E970" s="22" t="str">
        <f>IF('DATA ENTRY'!G971="","",'DATA ENTRY'!G971)</f>
        <v/>
      </c>
      <c r="F970" s="22" t="str">
        <f>IF('DATA ENTRY'!F971="","",'DATA ENTRY'!F971)</f>
        <v/>
      </c>
      <c r="G970" s="148" t="str">
        <f>IF('DATA ENTRY'!H971="","",'DATA ENTRY'!H971)</f>
        <v/>
      </c>
      <c r="H970" s="148" t="str">
        <f>IF('DATA ENTRY'!I971="","",'DATA ENTRY'!I971)</f>
        <v/>
      </c>
      <c r="I970" s="22" t="str">
        <f>IF('DATA ENTRY'!N971="","",'DATA ENTRY'!N971)</f>
        <v/>
      </c>
      <c r="J970" s="147" t="str">
        <f>IF('DATA ENTRY'!O971="","",'DATA ENTRY'!O971)</f>
        <v/>
      </c>
      <c r="K970" s="22" t="str">
        <f>IF('DATA ENTRY'!P971="","",'DATA ENTRY'!P971)</f>
        <v/>
      </c>
      <c r="L970" s="147" t="str">
        <f>IF('DATA ENTRY'!Q971="","",'DATA ENTRY'!Q971)</f>
        <v/>
      </c>
      <c r="M970" s="22" t="str">
        <f>IF('DATA ENTRY'!R971="","",'DATA ENTRY'!R971)</f>
        <v/>
      </c>
      <c r="N970" s="147" t="str">
        <f>IF('DATA ENTRY'!S971="","",'DATA ENTRY'!S971)</f>
        <v/>
      </c>
      <c r="O970" s="147" t="str">
        <f t="shared" si="15"/>
        <v/>
      </c>
      <c r="P970" s="74" t="str">
        <f>IF('DATA ENTRY'!T971="","",'DATA ENTRY'!T971)</f>
        <v/>
      </c>
      <c r="Q970" s="74" t="str">
        <f>IF('DATA ENTRY'!U971="","",'DATA ENTRY'!U971)</f>
        <v/>
      </c>
      <c r="R970" s="22" t="str">
        <f>IF('DATA ENTRY'!W971="","",'DATA ENTRY'!W971)</f>
        <v/>
      </c>
      <c r="S970" s="22" t="str">
        <f>IF('DATA ENTRY'!X971="","",'DATA ENTRY'!X971)</f>
        <v/>
      </c>
      <c r="T970" s="22" t="str">
        <f>IF('DATA ENTRY'!AA971="","",'DATA ENTRY'!AA971)</f>
        <v/>
      </c>
      <c r="U970" s="22" t="str">
        <f>IF(O970="","",SUMPRODUCT(--(D970=$D$5:$D$1071),--(F970=$F$5:$F$1071),--(E970=$E$5:$E$1071),--(O970&lt;$O$5:$O$1071))+COUNTIF($O$5:O970,O970))</f>
        <v/>
      </c>
    </row>
    <row r="971" spans="1:21">
      <c r="A971" s="22" t="str">
        <f>IF(AND(H971="",D971="",F971="",G971="",I971="",J971=""),"",SUBTOTAL(3,$B$5:B971))</f>
        <v/>
      </c>
      <c r="B971" s="74" t="str">
        <f>IF('DATA ENTRY'!B972="","",'DATA ENTRY'!B972)</f>
        <v/>
      </c>
      <c r="C971" s="74" t="str">
        <f>IF('DATA ENTRY'!C972="","",'DATA ENTRY'!C972)</f>
        <v/>
      </c>
      <c r="D971" s="74" t="str">
        <f>IF('DATA ENTRY'!E972="","",'DATA ENTRY'!E972)</f>
        <v/>
      </c>
      <c r="E971" s="22" t="str">
        <f>IF('DATA ENTRY'!G972="","",'DATA ENTRY'!G972)</f>
        <v/>
      </c>
      <c r="F971" s="22" t="str">
        <f>IF('DATA ENTRY'!F972="","",'DATA ENTRY'!F972)</f>
        <v/>
      </c>
      <c r="G971" s="148" t="str">
        <f>IF('DATA ENTRY'!H972="","",'DATA ENTRY'!H972)</f>
        <v/>
      </c>
      <c r="H971" s="148" t="str">
        <f>IF('DATA ENTRY'!I972="","",'DATA ENTRY'!I972)</f>
        <v/>
      </c>
      <c r="I971" s="22" t="str">
        <f>IF('DATA ENTRY'!N972="","",'DATA ENTRY'!N972)</f>
        <v/>
      </c>
      <c r="J971" s="147" t="str">
        <f>IF('DATA ENTRY'!O972="","",'DATA ENTRY'!O972)</f>
        <v/>
      </c>
      <c r="K971" s="22" t="str">
        <f>IF('DATA ENTRY'!P972="","",'DATA ENTRY'!P972)</f>
        <v/>
      </c>
      <c r="L971" s="147" t="str">
        <f>IF('DATA ENTRY'!Q972="","",'DATA ENTRY'!Q972)</f>
        <v/>
      </c>
      <c r="M971" s="22" t="str">
        <f>IF('DATA ENTRY'!R972="","",'DATA ENTRY'!R972)</f>
        <v/>
      </c>
      <c r="N971" s="147" t="str">
        <f>IF('DATA ENTRY'!S972="","",'DATA ENTRY'!S972)</f>
        <v/>
      </c>
      <c r="O971" s="147" t="str">
        <f t="shared" si="15"/>
        <v/>
      </c>
      <c r="P971" s="74" t="str">
        <f>IF('DATA ENTRY'!T972="","",'DATA ENTRY'!T972)</f>
        <v/>
      </c>
      <c r="Q971" s="74" t="str">
        <f>IF('DATA ENTRY'!U972="","",'DATA ENTRY'!U972)</f>
        <v/>
      </c>
      <c r="R971" s="22" t="str">
        <f>IF('DATA ENTRY'!W972="","",'DATA ENTRY'!W972)</f>
        <v/>
      </c>
      <c r="S971" s="22" t="str">
        <f>IF('DATA ENTRY'!X972="","",'DATA ENTRY'!X972)</f>
        <v/>
      </c>
      <c r="T971" s="22" t="str">
        <f>IF('DATA ENTRY'!AA972="","",'DATA ENTRY'!AA972)</f>
        <v/>
      </c>
      <c r="U971" s="22" t="str">
        <f>IF(O971="","",SUMPRODUCT(--(D971=$D$5:$D$1071),--(F971=$F$5:$F$1071),--(E971=$E$5:$E$1071),--(O971&lt;$O$5:$O$1071))+COUNTIF($O$5:O971,O971))</f>
        <v/>
      </c>
    </row>
    <row r="972" spans="1:21">
      <c r="A972" s="22" t="str">
        <f>IF(AND(H972="",D972="",F972="",G972="",I972="",J972=""),"",SUBTOTAL(3,$B$5:B972))</f>
        <v/>
      </c>
      <c r="B972" s="74" t="str">
        <f>IF('DATA ENTRY'!B973="","",'DATA ENTRY'!B973)</f>
        <v/>
      </c>
      <c r="C972" s="74" t="str">
        <f>IF('DATA ENTRY'!C973="","",'DATA ENTRY'!C973)</f>
        <v/>
      </c>
      <c r="D972" s="74" t="str">
        <f>IF('DATA ENTRY'!E973="","",'DATA ENTRY'!E973)</f>
        <v/>
      </c>
      <c r="E972" s="22" t="str">
        <f>IF('DATA ENTRY'!G973="","",'DATA ENTRY'!G973)</f>
        <v/>
      </c>
      <c r="F972" s="22" t="str">
        <f>IF('DATA ENTRY'!F973="","",'DATA ENTRY'!F973)</f>
        <v/>
      </c>
      <c r="G972" s="148" t="str">
        <f>IF('DATA ENTRY'!H973="","",'DATA ENTRY'!H973)</f>
        <v/>
      </c>
      <c r="H972" s="148" t="str">
        <f>IF('DATA ENTRY'!I973="","",'DATA ENTRY'!I973)</f>
        <v/>
      </c>
      <c r="I972" s="22" t="str">
        <f>IF('DATA ENTRY'!N973="","",'DATA ENTRY'!N973)</f>
        <v/>
      </c>
      <c r="J972" s="147" t="str">
        <f>IF('DATA ENTRY'!O973="","",'DATA ENTRY'!O973)</f>
        <v/>
      </c>
      <c r="K972" s="22" t="str">
        <f>IF('DATA ENTRY'!P973="","",'DATA ENTRY'!P973)</f>
        <v/>
      </c>
      <c r="L972" s="147" t="str">
        <f>IF('DATA ENTRY'!Q973="","",'DATA ENTRY'!Q973)</f>
        <v/>
      </c>
      <c r="M972" s="22" t="str">
        <f>IF('DATA ENTRY'!R973="","",'DATA ENTRY'!R973)</f>
        <v/>
      </c>
      <c r="N972" s="147" t="str">
        <f>IF('DATA ENTRY'!S973="","",'DATA ENTRY'!S973)</f>
        <v/>
      </c>
      <c r="O972" s="147" t="str">
        <f t="shared" si="15"/>
        <v/>
      </c>
      <c r="P972" s="74" t="str">
        <f>IF('DATA ENTRY'!T973="","",'DATA ENTRY'!T973)</f>
        <v/>
      </c>
      <c r="Q972" s="74" t="str">
        <f>IF('DATA ENTRY'!U973="","",'DATA ENTRY'!U973)</f>
        <v/>
      </c>
      <c r="R972" s="22" t="str">
        <f>IF('DATA ENTRY'!W973="","",'DATA ENTRY'!W973)</f>
        <v/>
      </c>
      <c r="S972" s="22" t="str">
        <f>IF('DATA ENTRY'!X973="","",'DATA ENTRY'!X973)</f>
        <v/>
      </c>
      <c r="T972" s="22" t="str">
        <f>IF('DATA ENTRY'!AA973="","",'DATA ENTRY'!AA973)</f>
        <v/>
      </c>
      <c r="U972" s="22" t="str">
        <f>IF(O972="","",SUMPRODUCT(--(D972=$D$5:$D$1071),--(F972=$F$5:$F$1071),--(E972=$E$5:$E$1071),--(O972&lt;$O$5:$O$1071))+COUNTIF($O$5:O972,O972))</f>
        <v/>
      </c>
    </row>
    <row r="973" spans="1:21">
      <c r="A973" s="22" t="str">
        <f>IF(AND(H973="",D973="",F973="",G973="",I973="",J973=""),"",SUBTOTAL(3,$B$5:B973))</f>
        <v/>
      </c>
      <c r="B973" s="74" t="str">
        <f>IF('DATA ENTRY'!B974="","",'DATA ENTRY'!B974)</f>
        <v/>
      </c>
      <c r="C973" s="74" t="str">
        <f>IF('DATA ENTRY'!C974="","",'DATA ENTRY'!C974)</f>
        <v/>
      </c>
      <c r="D973" s="74" t="str">
        <f>IF('DATA ENTRY'!E974="","",'DATA ENTRY'!E974)</f>
        <v/>
      </c>
      <c r="E973" s="22" t="str">
        <f>IF('DATA ENTRY'!G974="","",'DATA ENTRY'!G974)</f>
        <v/>
      </c>
      <c r="F973" s="22" t="str">
        <f>IF('DATA ENTRY'!F974="","",'DATA ENTRY'!F974)</f>
        <v/>
      </c>
      <c r="G973" s="148" t="str">
        <f>IF('DATA ENTRY'!H974="","",'DATA ENTRY'!H974)</f>
        <v/>
      </c>
      <c r="H973" s="148" t="str">
        <f>IF('DATA ENTRY'!I974="","",'DATA ENTRY'!I974)</f>
        <v/>
      </c>
      <c r="I973" s="22" t="str">
        <f>IF('DATA ENTRY'!N974="","",'DATA ENTRY'!N974)</f>
        <v/>
      </c>
      <c r="J973" s="147" t="str">
        <f>IF('DATA ENTRY'!O974="","",'DATA ENTRY'!O974)</f>
        <v/>
      </c>
      <c r="K973" s="22" t="str">
        <f>IF('DATA ENTRY'!P974="","",'DATA ENTRY'!P974)</f>
        <v/>
      </c>
      <c r="L973" s="147" t="str">
        <f>IF('DATA ENTRY'!Q974="","",'DATA ENTRY'!Q974)</f>
        <v/>
      </c>
      <c r="M973" s="22" t="str">
        <f>IF('DATA ENTRY'!R974="","",'DATA ENTRY'!R974)</f>
        <v/>
      </c>
      <c r="N973" s="147" t="str">
        <f>IF('DATA ENTRY'!S974="","",'DATA ENTRY'!S974)</f>
        <v/>
      </c>
      <c r="O973" s="147" t="str">
        <f t="shared" si="15"/>
        <v/>
      </c>
      <c r="P973" s="74" t="str">
        <f>IF('DATA ENTRY'!T974="","",'DATA ENTRY'!T974)</f>
        <v/>
      </c>
      <c r="Q973" s="74" t="str">
        <f>IF('DATA ENTRY'!U974="","",'DATA ENTRY'!U974)</f>
        <v/>
      </c>
      <c r="R973" s="22" t="str">
        <f>IF('DATA ENTRY'!W974="","",'DATA ENTRY'!W974)</f>
        <v/>
      </c>
      <c r="S973" s="22" t="str">
        <f>IF('DATA ENTRY'!X974="","",'DATA ENTRY'!X974)</f>
        <v/>
      </c>
      <c r="T973" s="22" t="str">
        <f>IF('DATA ENTRY'!AA974="","",'DATA ENTRY'!AA974)</f>
        <v/>
      </c>
      <c r="U973" s="22" t="str">
        <f>IF(O973="","",SUMPRODUCT(--(D973=$D$5:$D$1071),--(F973=$F$5:$F$1071),--(E973=$E$5:$E$1071),--(O973&lt;$O$5:$O$1071))+COUNTIF($O$5:O973,O973))</f>
        <v/>
      </c>
    </row>
    <row r="974" spans="1:21">
      <c r="A974" s="22" t="str">
        <f>IF(AND(H974="",D974="",F974="",G974="",I974="",J974=""),"",SUBTOTAL(3,$B$5:B974))</f>
        <v/>
      </c>
      <c r="B974" s="74" t="str">
        <f>IF('DATA ENTRY'!B975="","",'DATA ENTRY'!B975)</f>
        <v/>
      </c>
      <c r="C974" s="74" t="str">
        <f>IF('DATA ENTRY'!C975="","",'DATA ENTRY'!C975)</f>
        <v/>
      </c>
      <c r="D974" s="74" t="str">
        <f>IF('DATA ENTRY'!E975="","",'DATA ENTRY'!E975)</f>
        <v/>
      </c>
      <c r="E974" s="22" t="str">
        <f>IF('DATA ENTRY'!G975="","",'DATA ENTRY'!G975)</f>
        <v/>
      </c>
      <c r="F974" s="22" t="str">
        <f>IF('DATA ENTRY'!F975="","",'DATA ENTRY'!F975)</f>
        <v/>
      </c>
      <c r="G974" s="148" t="str">
        <f>IF('DATA ENTRY'!H975="","",'DATA ENTRY'!H975)</f>
        <v/>
      </c>
      <c r="H974" s="148" t="str">
        <f>IF('DATA ENTRY'!I975="","",'DATA ENTRY'!I975)</f>
        <v/>
      </c>
      <c r="I974" s="22" t="str">
        <f>IF('DATA ENTRY'!N975="","",'DATA ENTRY'!N975)</f>
        <v/>
      </c>
      <c r="J974" s="147" t="str">
        <f>IF('DATA ENTRY'!O975="","",'DATA ENTRY'!O975)</f>
        <v/>
      </c>
      <c r="K974" s="22" t="str">
        <f>IF('DATA ENTRY'!P975="","",'DATA ENTRY'!P975)</f>
        <v/>
      </c>
      <c r="L974" s="147" t="str">
        <f>IF('DATA ENTRY'!Q975="","",'DATA ENTRY'!Q975)</f>
        <v/>
      </c>
      <c r="M974" s="22" t="str">
        <f>IF('DATA ENTRY'!R975="","",'DATA ENTRY'!R975)</f>
        <v/>
      </c>
      <c r="N974" s="147" t="str">
        <f>IF('DATA ENTRY'!S975="","",'DATA ENTRY'!S975)</f>
        <v/>
      </c>
      <c r="O974" s="147" t="str">
        <f t="shared" si="15"/>
        <v/>
      </c>
      <c r="P974" s="74" t="str">
        <f>IF('DATA ENTRY'!T975="","",'DATA ENTRY'!T975)</f>
        <v/>
      </c>
      <c r="Q974" s="74" t="str">
        <f>IF('DATA ENTRY'!U975="","",'DATA ENTRY'!U975)</f>
        <v/>
      </c>
      <c r="R974" s="22" t="str">
        <f>IF('DATA ENTRY'!W975="","",'DATA ENTRY'!W975)</f>
        <v/>
      </c>
      <c r="S974" s="22" t="str">
        <f>IF('DATA ENTRY'!X975="","",'DATA ENTRY'!X975)</f>
        <v/>
      </c>
      <c r="T974" s="22" t="str">
        <f>IF('DATA ENTRY'!AA975="","",'DATA ENTRY'!AA975)</f>
        <v/>
      </c>
      <c r="U974" s="22" t="str">
        <f>IF(O974="","",SUMPRODUCT(--(D974=$D$5:$D$1071),--(F974=$F$5:$F$1071),--(E974=$E$5:$E$1071),--(O974&lt;$O$5:$O$1071))+COUNTIF($O$5:O974,O974))</f>
        <v/>
      </c>
    </row>
    <row r="975" spans="1:21">
      <c r="A975" s="22" t="str">
        <f>IF(AND(H975="",D975="",F975="",G975="",I975="",J975=""),"",SUBTOTAL(3,$B$5:B975))</f>
        <v/>
      </c>
      <c r="B975" s="74" t="str">
        <f>IF('DATA ENTRY'!B976="","",'DATA ENTRY'!B976)</f>
        <v/>
      </c>
      <c r="C975" s="74" t="str">
        <f>IF('DATA ENTRY'!C976="","",'DATA ENTRY'!C976)</f>
        <v/>
      </c>
      <c r="D975" s="74" t="str">
        <f>IF('DATA ENTRY'!E976="","",'DATA ENTRY'!E976)</f>
        <v/>
      </c>
      <c r="E975" s="22" t="str">
        <f>IF('DATA ENTRY'!G976="","",'DATA ENTRY'!G976)</f>
        <v/>
      </c>
      <c r="F975" s="22" t="str">
        <f>IF('DATA ENTRY'!F976="","",'DATA ENTRY'!F976)</f>
        <v/>
      </c>
      <c r="G975" s="148" t="str">
        <f>IF('DATA ENTRY'!H976="","",'DATA ENTRY'!H976)</f>
        <v/>
      </c>
      <c r="H975" s="148" t="str">
        <f>IF('DATA ENTRY'!I976="","",'DATA ENTRY'!I976)</f>
        <v/>
      </c>
      <c r="I975" s="22" t="str">
        <f>IF('DATA ENTRY'!N976="","",'DATA ENTRY'!N976)</f>
        <v/>
      </c>
      <c r="J975" s="147" t="str">
        <f>IF('DATA ENTRY'!O976="","",'DATA ENTRY'!O976)</f>
        <v/>
      </c>
      <c r="K975" s="22" t="str">
        <f>IF('DATA ENTRY'!P976="","",'DATA ENTRY'!P976)</f>
        <v/>
      </c>
      <c r="L975" s="147" t="str">
        <f>IF('DATA ENTRY'!Q976="","",'DATA ENTRY'!Q976)</f>
        <v/>
      </c>
      <c r="M975" s="22" t="str">
        <f>IF('DATA ENTRY'!R976="","",'DATA ENTRY'!R976)</f>
        <v/>
      </c>
      <c r="N975" s="147" t="str">
        <f>IF('DATA ENTRY'!S976="","",'DATA ENTRY'!S976)</f>
        <v/>
      </c>
      <c r="O975" s="147" t="str">
        <f t="shared" si="15"/>
        <v/>
      </c>
      <c r="P975" s="74" t="str">
        <f>IF('DATA ENTRY'!T976="","",'DATA ENTRY'!T976)</f>
        <v/>
      </c>
      <c r="Q975" s="74" t="str">
        <f>IF('DATA ENTRY'!U976="","",'DATA ENTRY'!U976)</f>
        <v/>
      </c>
      <c r="R975" s="22" t="str">
        <f>IF('DATA ENTRY'!W976="","",'DATA ENTRY'!W976)</f>
        <v/>
      </c>
      <c r="S975" s="22" t="str">
        <f>IF('DATA ENTRY'!X976="","",'DATA ENTRY'!X976)</f>
        <v/>
      </c>
      <c r="T975" s="22" t="str">
        <f>IF('DATA ENTRY'!AA976="","",'DATA ENTRY'!AA976)</f>
        <v/>
      </c>
      <c r="U975" s="22" t="str">
        <f>IF(O975="","",SUMPRODUCT(--(D975=$D$5:$D$1071),--(F975=$F$5:$F$1071),--(E975=$E$5:$E$1071),--(O975&lt;$O$5:$O$1071))+COUNTIF($O$5:O975,O975))</f>
        <v/>
      </c>
    </row>
    <row r="976" spans="1:21">
      <c r="A976" s="22" t="str">
        <f>IF(AND(H976="",D976="",F976="",G976="",I976="",J976=""),"",SUBTOTAL(3,$B$5:B976))</f>
        <v/>
      </c>
      <c r="B976" s="74" t="str">
        <f>IF('DATA ENTRY'!B977="","",'DATA ENTRY'!B977)</f>
        <v/>
      </c>
      <c r="C976" s="74" t="str">
        <f>IF('DATA ENTRY'!C977="","",'DATA ENTRY'!C977)</f>
        <v/>
      </c>
      <c r="D976" s="74" t="str">
        <f>IF('DATA ENTRY'!E977="","",'DATA ENTRY'!E977)</f>
        <v/>
      </c>
      <c r="E976" s="22" t="str">
        <f>IF('DATA ENTRY'!G977="","",'DATA ENTRY'!G977)</f>
        <v/>
      </c>
      <c r="F976" s="22" t="str">
        <f>IF('DATA ENTRY'!F977="","",'DATA ENTRY'!F977)</f>
        <v/>
      </c>
      <c r="G976" s="148" t="str">
        <f>IF('DATA ENTRY'!H977="","",'DATA ENTRY'!H977)</f>
        <v/>
      </c>
      <c r="H976" s="148" t="str">
        <f>IF('DATA ENTRY'!I977="","",'DATA ENTRY'!I977)</f>
        <v/>
      </c>
      <c r="I976" s="22" t="str">
        <f>IF('DATA ENTRY'!N977="","",'DATA ENTRY'!N977)</f>
        <v/>
      </c>
      <c r="J976" s="147" t="str">
        <f>IF('DATA ENTRY'!O977="","",'DATA ENTRY'!O977)</f>
        <v/>
      </c>
      <c r="K976" s="22" t="str">
        <f>IF('DATA ENTRY'!P977="","",'DATA ENTRY'!P977)</f>
        <v/>
      </c>
      <c r="L976" s="147" t="str">
        <f>IF('DATA ENTRY'!Q977="","",'DATA ENTRY'!Q977)</f>
        <v/>
      </c>
      <c r="M976" s="22" t="str">
        <f>IF('DATA ENTRY'!R977="","",'DATA ENTRY'!R977)</f>
        <v/>
      </c>
      <c r="N976" s="147" t="str">
        <f>IF('DATA ENTRY'!S977="","",'DATA ENTRY'!S977)</f>
        <v/>
      </c>
      <c r="O976" s="147" t="str">
        <f t="shared" si="15"/>
        <v/>
      </c>
      <c r="P976" s="74" t="str">
        <f>IF('DATA ENTRY'!T977="","",'DATA ENTRY'!T977)</f>
        <v/>
      </c>
      <c r="Q976" s="74" t="str">
        <f>IF('DATA ENTRY'!U977="","",'DATA ENTRY'!U977)</f>
        <v/>
      </c>
      <c r="R976" s="22" t="str">
        <f>IF('DATA ENTRY'!W977="","",'DATA ENTRY'!W977)</f>
        <v/>
      </c>
      <c r="S976" s="22" t="str">
        <f>IF('DATA ENTRY'!X977="","",'DATA ENTRY'!X977)</f>
        <v/>
      </c>
      <c r="T976" s="22" t="str">
        <f>IF('DATA ENTRY'!AA977="","",'DATA ENTRY'!AA977)</f>
        <v/>
      </c>
      <c r="U976" s="22" t="str">
        <f>IF(O976="","",SUMPRODUCT(--(D976=$D$5:$D$1071),--(F976=$F$5:$F$1071),--(E976=$E$5:$E$1071),--(O976&lt;$O$5:$O$1071))+COUNTIF($O$5:O976,O976))</f>
        <v/>
      </c>
    </row>
    <row r="977" spans="1:21">
      <c r="A977" s="22" t="str">
        <f>IF(AND(H977="",D977="",F977="",G977="",I977="",J977=""),"",SUBTOTAL(3,$B$5:B977))</f>
        <v/>
      </c>
      <c r="B977" s="74" t="str">
        <f>IF('DATA ENTRY'!B978="","",'DATA ENTRY'!B978)</f>
        <v/>
      </c>
      <c r="C977" s="74" t="str">
        <f>IF('DATA ENTRY'!C978="","",'DATA ENTRY'!C978)</f>
        <v/>
      </c>
      <c r="D977" s="74" t="str">
        <f>IF('DATA ENTRY'!E978="","",'DATA ENTRY'!E978)</f>
        <v/>
      </c>
      <c r="E977" s="22" t="str">
        <f>IF('DATA ENTRY'!G978="","",'DATA ENTRY'!G978)</f>
        <v/>
      </c>
      <c r="F977" s="22" t="str">
        <f>IF('DATA ENTRY'!F978="","",'DATA ENTRY'!F978)</f>
        <v/>
      </c>
      <c r="G977" s="148" t="str">
        <f>IF('DATA ENTRY'!H978="","",'DATA ENTRY'!H978)</f>
        <v/>
      </c>
      <c r="H977" s="148" t="str">
        <f>IF('DATA ENTRY'!I978="","",'DATA ENTRY'!I978)</f>
        <v/>
      </c>
      <c r="I977" s="22" t="str">
        <f>IF('DATA ENTRY'!N978="","",'DATA ENTRY'!N978)</f>
        <v/>
      </c>
      <c r="J977" s="147" t="str">
        <f>IF('DATA ENTRY'!O978="","",'DATA ENTRY'!O978)</f>
        <v/>
      </c>
      <c r="K977" s="22" t="str">
        <f>IF('DATA ENTRY'!P978="","",'DATA ENTRY'!P978)</f>
        <v/>
      </c>
      <c r="L977" s="147" t="str">
        <f>IF('DATA ENTRY'!Q978="","",'DATA ENTRY'!Q978)</f>
        <v/>
      </c>
      <c r="M977" s="22" t="str">
        <f>IF('DATA ENTRY'!R978="","",'DATA ENTRY'!R978)</f>
        <v/>
      </c>
      <c r="N977" s="147" t="str">
        <f>IF('DATA ENTRY'!S978="","",'DATA ENTRY'!S978)</f>
        <v/>
      </c>
      <c r="O977" s="147" t="str">
        <f t="shared" si="15"/>
        <v/>
      </c>
      <c r="P977" s="74" t="str">
        <f>IF('DATA ENTRY'!T978="","",'DATA ENTRY'!T978)</f>
        <v/>
      </c>
      <c r="Q977" s="74" t="str">
        <f>IF('DATA ENTRY'!U978="","",'DATA ENTRY'!U978)</f>
        <v/>
      </c>
      <c r="R977" s="22" t="str">
        <f>IF('DATA ENTRY'!W978="","",'DATA ENTRY'!W978)</f>
        <v/>
      </c>
      <c r="S977" s="22" t="str">
        <f>IF('DATA ENTRY'!X978="","",'DATA ENTRY'!X978)</f>
        <v/>
      </c>
      <c r="T977" s="22" t="str">
        <f>IF('DATA ENTRY'!AA978="","",'DATA ENTRY'!AA978)</f>
        <v/>
      </c>
      <c r="U977" s="22" t="str">
        <f>IF(O977="","",SUMPRODUCT(--(D977=$D$5:$D$1071),--(F977=$F$5:$F$1071),--(E977=$E$5:$E$1071),--(O977&lt;$O$5:$O$1071))+COUNTIF($O$5:O977,O977))</f>
        <v/>
      </c>
    </row>
    <row r="978" spans="1:21">
      <c r="A978" s="22" t="str">
        <f>IF(AND(H978="",D978="",F978="",G978="",I978="",J978=""),"",SUBTOTAL(3,$B$5:B978))</f>
        <v/>
      </c>
      <c r="B978" s="74" t="str">
        <f>IF('DATA ENTRY'!B979="","",'DATA ENTRY'!B979)</f>
        <v/>
      </c>
      <c r="C978" s="74" t="str">
        <f>IF('DATA ENTRY'!C979="","",'DATA ENTRY'!C979)</f>
        <v/>
      </c>
      <c r="D978" s="74" t="str">
        <f>IF('DATA ENTRY'!E979="","",'DATA ENTRY'!E979)</f>
        <v/>
      </c>
      <c r="E978" s="22" t="str">
        <f>IF('DATA ENTRY'!G979="","",'DATA ENTRY'!G979)</f>
        <v/>
      </c>
      <c r="F978" s="22" t="str">
        <f>IF('DATA ENTRY'!F979="","",'DATA ENTRY'!F979)</f>
        <v/>
      </c>
      <c r="G978" s="148" t="str">
        <f>IF('DATA ENTRY'!H979="","",'DATA ENTRY'!H979)</f>
        <v/>
      </c>
      <c r="H978" s="148" t="str">
        <f>IF('DATA ENTRY'!I979="","",'DATA ENTRY'!I979)</f>
        <v/>
      </c>
      <c r="I978" s="22" t="str">
        <f>IF('DATA ENTRY'!N979="","",'DATA ENTRY'!N979)</f>
        <v/>
      </c>
      <c r="J978" s="147" t="str">
        <f>IF('DATA ENTRY'!O979="","",'DATA ENTRY'!O979)</f>
        <v/>
      </c>
      <c r="K978" s="22" t="str">
        <f>IF('DATA ENTRY'!P979="","",'DATA ENTRY'!P979)</f>
        <v/>
      </c>
      <c r="L978" s="147" t="str">
        <f>IF('DATA ENTRY'!Q979="","",'DATA ENTRY'!Q979)</f>
        <v/>
      </c>
      <c r="M978" s="22" t="str">
        <f>IF('DATA ENTRY'!R979="","",'DATA ENTRY'!R979)</f>
        <v/>
      </c>
      <c r="N978" s="147" t="str">
        <f>IF('DATA ENTRY'!S979="","",'DATA ENTRY'!S979)</f>
        <v/>
      </c>
      <c r="O978" s="147" t="str">
        <f t="shared" si="15"/>
        <v/>
      </c>
      <c r="P978" s="74" t="str">
        <f>IF('DATA ENTRY'!T979="","",'DATA ENTRY'!T979)</f>
        <v/>
      </c>
      <c r="Q978" s="74" t="str">
        <f>IF('DATA ENTRY'!U979="","",'DATA ENTRY'!U979)</f>
        <v/>
      </c>
      <c r="R978" s="22" t="str">
        <f>IF('DATA ENTRY'!W979="","",'DATA ENTRY'!W979)</f>
        <v/>
      </c>
      <c r="S978" s="22" t="str">
        <f>IF('DATA ENTRY'!X979="","",'DATA ENTRY'!X979)</f>
        <v/>
      </c>
      <c r="T978" s="22" t="str">
        <f>IF('DATA ENTRY'!AA979="","",'DATA ENTRY'!AA979)</f>
        <v/>
      </c>
      <c r="U978" s="22" t="str">
        <f>IF(O978="","",SUMPRODUCT(--(D978=$D$5:$D$1071),--(F978=$F$5:$F$1071),--(E978=$E$5:$E$1071),--(O978&lt;$O$5:$O$1071))+COUNTIF($O$5:O978,O978))</f>
        <v/>
      </c>
    </row>
    <row r="979" spans="1:21">
      <c r="A979" s="22" t="str">
        <f>IF(AND(H979="",D979="",F979="",G979="",I979="",J979=""),"",SUBTOTAL(3,$B$5:B979))</f>
        <v/>
      </c>
      <c r="B979" s="74" t="str">
        <f>IF('DATA ENTRY'!B980="","",'DATA ENTRY'!B980)</f>
        <v/>
      </c>
      <c r="C979" s="74" t="str">
        <f>IF('DATA ENTRY'!C980="","",'DATA ENTRY'!C980)</f>
        <v/>
      </c>
      <c r="D979" s="74" t="str">
        <f>IF('DATA ENTRY'!E980="","",'DATA ENTRY'!E980)</f>
        <v/>
      </c>
      <c r="E979" s="22" t="str">
        <f>IF('DATA ENTRY'!G980="","",'DATA ENTRY'!G980)</f>
        <v/>
      </c>
      <c r="F979" s="22" t="str">
        <f>IF('DATA ENTRY'!F980="","",'DATA ENTRY'!F980)</f>
        <v/>
      </c>
      <c r="G979" s="148" t="str">
        <f>IF('DATA ENTRY'!H980="","",'DATA ENTRY'!H980)</f>
        <v/>
      </c>
      <c r="H979" s="148" t="str">
        <f>IF('DATA ENTRY'!I980="","",'DATA ENTRY'!I980)</f>
        <v/>
      </c>
      <c r="I979" s="22" t="str">
        <f>IF('DATA ENTRY'!N980="","",'DATA ENTRY'!N980)</f>
        <v/>
      </c>
      <c r="J979" s="147" t="str">
        <f>IF('DATA ENTRY'!O980="","",'DATA ENTRY'!O980)</f>
        <v/>
      </c>
      <c r="K979" s="22" t="str">
        <f>IF('DATA ENTRY'!P980="","",'DATA ENTRY'!P980)</f>
        <v/>
      </c>
      <c r="L979" s="147" t="str">
        <f>IF('DATA ENTRY'!Q980="","",'DATA ENTRY'!Q980)</f>
        <v/>
      </c>
      <c r="M979" s="22" t="str">
        <f>IF('DATA ENTRY'!R980="","",'DATA ENTRY'!R980)</f>
        <v/>
      </c>
      <c r="N979" s="147" t="str">
        <f>IF('DATA ENTRY'!S980="","",'DATA ENTRY'!S980)</f>
        <v/>
      </c>
      <c r="O979" s="147" t="str">
        <f t="shared" si="15"/>
        <v/>
      </c>
      <c r="P979" s="74" t="str">
        <f>IF('DATA ENTRY'!T980="","",'DATA ENTRY'!T980)</f>
        <v/>
      </c>
      <c r="Q979" s="74" t="str">
        <f>IF('DATA ENTRY'!U980="","",'DATA ENTRY'!U980)</f>
        <v/>
      </c>
      <c r="R979" s="22" t="str">
        <f>IF('DATA ENTRY'!W980="","",'DATA ENTRY'!W980)</f>
        <v/>
      </c>
      <c r="S979" s="22" t="str">
        <f>IF('DATA ENTRY'!X980="","",'DATA ENTRY'!X980)</f>
        <v/>
      </c>
      <c r="T979" s="22" t="str">
        <f>IF('DATA ENTRY'!AA980="","",'DATA ENTRY'!AA980)</f>
        <v/>
      </c>
      <c r="U979" s="22" t="str">
        <f>IF(O979="","",SUMPRODUCT(--(D979=$D$5:$D$1071),--(F979=$F$5:$F$1071),--(E979=$E$5:$E$1071),--(O979&lt;$O$5:$O$1071))+COUNTIF($O$5:O979,O979))</f>
        <v/>
      </c>
    </row>
    <row r="980" spans="1:21">
      <c r="A980" s="22" t="str">
        <f>IF(AND(H980="",D980="",F980="",G980="",I980="",J980=""),"",SUBTOTAL(3,$B$5:B980))</f>
        <v/>
      </c>
      <c r="B980" s="74" t="str">
        <f>IF('DATA ENTRY'!B981="","",'DATA ENTRY'!B981)</f>
        <v/>
      </c>
      <c r="C980" s="74" t="str">
        <f>IF('DATA ENTRY'!C981="","",'DATA ENTRY'!C981)</f>
        <v/>
      </c>
      <c r="D980" s="74" t="str">
        <f>IF('DATA ENTRY'!E981="","",'DATA ENTRY'!E981)</f>
        <v/>
      </c>
      <c r="E980" s="22" t="str">
        <f>IF('DATA ENTRY'!G981="","",'DATA ENTRY'!G981)</f>
        <v/>
      </c>
      <c r="F980" s="22" t="str">
        <f>IF('DATA ENTRY'!F981="","",'DATA ENTRY'!F981)</f>
        <v/>
      </c>
      <c r="G980" s="148" t="str">
        <f>IF('DATA ENTRY'!H981="","",'DATA ENTRY'!H981)</f>
        <v/>
      </c>
      <c r="H980" s="148" t="str">
        <f>IF('DATA ENTRY'!I981="","",'DATA ENTRY'!I981)</f>
        <v/>
      </c>
      <c r="I980" s="22" t="str">
        <f>IF('DATA ENTRY'!N981="","",'DATA ENTRY'!N981)</f>
        <v/>
      </c>
      <c r="J980" s="147" t="str">
        <f>IF('DATA ENTRY'!O981="","",'DATA ENTRY'!O981)</f>
        <v/>
      </c>
      <c r="K980" s="22" t="str">
        <f>IF('DATA ENTRY'!P981="","",'DATA ENTRY'!P981)</f>
        <v/>
      </c>
      <c r="L980" s="147" t="str">
        <f>IF('DATA ENTRY'!Q981="","",'DATA ENTRY'!Q981)</f>
        <v/>
      </c>
      <c r="M980" s="22" t="str">
        <f>IF('DATA ENTRY'!R981="","",'DATA ENTRY'!R981)</f>
        <v/>
      </c>
      <c r="N980" s="147" t="str">
        <f>IF('DATA ENTRY'!S981="","",'DATA ENTRY'!S981)</f>
        <v/>
      </c>
      <c r="O980" s="147" t="str">
        <f t="shared" si="15"/>
        <v/>
      </c>
      <c r="P980" s="74" t="str">
        <f>IF('DATA ENTRY'!T981="","",'DATA ENTRY'!T981)</f>
        <v/>
      </c>
      <c r="Q980" s="74" t="str">
        <f>IF('DATA ENTRY'!U981="","",'DATA ENTRY'!U981)</f>
        <v/>
      </c>
      <c r="R980" s="22" t="str">
        <f>IF('DATA ENTRY'!W981="","",'DATA ENTRY'!W981)</f>
        <v/>
      </c>
      <c r="S980" s="22" t="str">
        <f>IF('DATA ENTRY'!X981="","",'DATA ENTRY'!X981)</f>
        <v/>
      </c>
      <c r="T980" s="22" t="str">
        <f>IF('DATA ENTRY'!AA981="","",'DATA ENTRY'!AA981)</f>
        <v/>
      </c>
      <c r="U980" s="22" t="str">
        <f>IF(O980="","",SUMPRODUCT(--(D980=$D$5:$D$1071),--(F980=$F$5:$F$1071),--(E980=$E$5:$E$1071),--(O980&lt;$O$5:$O$1071))+COUNTIF($O$5:O980,O980))</f>
        <v/>
      </c>
    </row>
    <row r="981" spans="1:21">
      <c r="A981" s="22" t="str">
        <f>IF(AND(H981="",D981="",F981="",G981="",I981="",J981=""),"",SUBTOTAL(3,$B$5:B981))</f>
        <v/>
      </c>
      <c r="B981" s="74" t="str">
        <f>IF('DATA ENTRY'!B982="","",'DATA ENTRY'!B982)</f>
        <v/>
      </c>
      <c r="C981" s="74" t="str">
        <f>IF('DATA ENTRY'!C982="","",'DATA ENTRY'!C982)</f>
        <v/>
      </c>
      <c r="D981" s="74" t="str">
        <f>IF('DATA ENTRY'!E982="","",'DATA ENTRY'!E982)</f>
        <v/>
      </c>
      <c r="E981" s="22" t="str">
        <f>IF('DATA ENTRY'!G982="","",'DATA ENTRY'!G982)</f>
        <v/>
      </c>
      <c r="F981" s="22" t="str">
        <f>IF('DATA ENTRY'!F982="","",'DATA ENTRY'!F982)</f>
        <v/>
      </c>
      <c r="G981" s="148" t="str">
        <f>IF('DATA ENTRY'!H982="","",'DATA ENTRY'!H982)</f>
        <v/>
      </c>
      <c r="H981" s="148" t="str">
        <f>IF('DATA ENTRY'!I982="","",'DATA ENTRY'!I982)</f>
        <v/>
      </c>
      <c r="I981" s="22" t="str">
        <f>IF('DATA ENTRY'!N982="","",'DATA ENTRY'!N982)</f>
        <v/>
      </c>
      <c r="J981" s="147" t="str">
        <f>IF('DATA ENTRY'!O982="","",'DATA ENTRY'!O982)</f>
        <v/>
      </c>
      <c r="K981" s="22" t="str">
        <f>IF('DATA ENTRY'!P982="","",'DATA ENTRY'!P982)</f>
        <v/>
      </c>
      <c r="L981" s="147" t="str">
        <f>IF('DATA ENTRY'!Q982="","",'DATA ENTRY'!Q982)</f>
        <v/>
      </c>
      <c r="M981" s="22" t="str">
        <f>IF('DATA ENTRY'!R982="","",'DATA ENTRY'!R982)</f>
        <v/>
      </c>
      <c r="N981" s="147" t="str">
        <f>IF('DATA ENTRY'!S982="","",'DATA ENTRY'!S982)</f>
        <v/>
      </c>
      <c r="O981" s="147" t="str">
        <f t="shared" si="15"/>
        <v/>
      </c>
      <c r="P981" s="74" t="str">
        <f>IF('DATA ENTRY'!T982="","",'DATA ENTRY'!T982)</f>
        <v/>
      </c>
      <c r="Q981" s="74" t="str">
        <f>IF('DATA ENTRY'!U982="","",'DATA ENTRY'!U982)</f>
        <v/>
      </c>
      <c r="R981" s="22" t="str">
        <f>IF('DATA ENTRY'!W982="","",'DATA ENTRY'!W982)</f>
        <v/>
      </c>
      <c r="S981" s="22" t="str">
        <f>IF('DATA ENTRY'!X982="","",'DATA ENTRY'!X982)</f>
        <v/>
      </c>
      <c r="T981" s="22" t="str">
        <f>IF('DATA ENTRY'!AA982="","",'DATA ENTRY'!AA982)</f>
        <v/>
      </c>
      <c r="U981" s="22" t="str">
        <f>IF(O981="","",SUMPRODUCT(--(D981=$D$5:$D$1071),--(F981=$F$5:$F$1071),--(E981=$E$5:$E$1071),--(O981&lt;$O$5:$O$1071))+COUNTIF($O$5:O981,O981))</f>
        <v/>
      </c>
    </row>
    <row r="982" spans="1:21">
      <c r="A982" s="22" t="str">
        <f>IF(AND(H982="",D982="",F982="",G982="",I982="",J982=""),"",SUBTOTAL(3,$B$5:B982))</f>
        <v/>
      </c>
      <c r="B982" s="74" t="str">
        <f>IF('DATA ENTRY'!B983="","",'DATA ENTRY'!B983)</f>
        <v/>
      </c>
      <c r="C982" s="74" t="str">
        <f>IF('DATA ENTRY'!C983="","",'DATA ENTRY'!C983)</f>
        <v/>
      </c>
      <c r="D982" s="74" t="str">
        <f>IF('DATA ENTRY'!E983="","",'DATA ENTRY'!E983)</f>
        <v/>
      </c>
      <c r="E982" s="22" t="str">
        <f>IF('DATA ENTRY'!G983="","",'DATA ENTRY'!G983)</f>
        <v/>
      </c>
      <c r="F982" s="22" t="str">
        <f>IF('DATA ENTRY'!F983="","",'DATA ENTRY'!F983)</f>
        <v/>
      </c>
      <c r="G982" s="148" t="str">
        <f>IF('DATA ENTRY'!H983="","",'DATA ENTRY'!H983)</f>
        <v/>
      </c>
      <c r="H982" s="148" t="str">
        <f>IF('DATA ENTRY'!I983="","",'DATA ENTRY'!I983)</f>
        <v/>
      </c>
      <c r="I982" s="22" t="str">
        <f>IF('DATA ENTRY'!N983="","",'DATA ENTRY'!N983)</f>
        <v/>
      </c>
      <c r="J982" s="147" t="str">
        <f>IF('DATA ENTRY'!O983="","",'DATA ENTRY'!O983)</f>
        <v/>
      </c>
      <c r="K982" s="22" t="str">
        <f>IF('DATA ENTRY'!P983="","",'DATA ENTRY'!P983)</f>
        <v/>
      </c>
      <c r="L982" s="147" t="str">
        <f>IF('DATA ENTRY'!Q983="","",'DATA ENTRY'!Q983)</f>
        <v/>
      </c>
      <c r="M982" s="22" t="str">
        <f>IF('DATA ENTRY'!R983="","",'DATA ENTRY'!R983)</f>
        <v/>
      </c>
      <c r="N982" s="147" t="str">
        <f>IF('DATA ENTRY'!S983="","",'DATA ENTRY'!S983)</f>
        <v/>
      </c>
      <c r="O982" s="147" t="str">
        <f t="shared" si="15"/>
        <v/>
      </c>
      <c r="P982" s="74" t="str">
        <f>IF('DATA ENTRY'!T983="","",'DATA ENTRY'!T983)</f>
        <v/>
      </c>
      <c r="Q982" s="74" t="str">
        <f>IF('DATA ENTRY'!U983="","",'DATA ENTRY'!U983)</f>
        <v/>
      </c>
      <c r="R982" s="22" t="str">
        <f>IF('DATA ENTRY'!W983="","",'DATA ENTRY'!W983)</f>
        <v/>
      </c>
      <c r="S982" s="22" t="str">
        <f>IF('DATA ENTRY'!X983="","",'DATA ENTRY'!X983)</f>
        <v/>
      </c>
      <c r="T982" s="22" t="str">
        <f>IF('DATA ENTRY'!AA983="","",'DATA ENTRY'!AA983)</f>
        <v/>
      </c>
      <c r="U982" s="22" t="str">
        <f>IF(O982="","",SUMPRODUCT(--(D982=$D$5:$D$1071),--(F982=$F$5:$F$1071),--(E982=$E$5:$E$1071),--(O982&lt;$O$5:$O$1071))+COUNTIF($O$5:O982,O982))</f>
        <v/>
      </c>
    </row>
    <row r="983" spans="1:21">
      <c r="A983" s="22" t="str">
        <f>IF(AND(H983="",D983="",F983="",G983="",I983="",J983=""),"",SUBTOTAL(3,$B$5:B983))</f>
        <v/>
      </c>
      <c r="B983" s="74" t="str">
        <f>IF('DATA ENTRY'!B984="","",'DATA ENTRY'!B984)</f>
        <v/>
      </c>
      <c r="C983" s="74" t="str">
        <f>IF('DATA ENTRY'!C984="","",'DATA ENTRY'!C984)</f>
        <v/>
      </c>
      <c r="D983" s="74" t="str">
        <f>IF('DATA ENTRY'!E984="","",'DATA ENTRY'!E984)</f>
        <v/>
      </c>
      <c r="E983" s="22" t="str">
        <f>IF('DATA ENTRY'!G984="","",'DATA ENTRY'!G984)</f>
        <v/>
      </c>
      <c r="F983" s="22" t="str">
        <f>IF('DATA ENTRY'!F984="","",'DATA ENTRY'!F984)</f>
        <v/>
      </c>
      <c r="G983" s="148" t="str">
        <f>IF('DATA ENTRY'!H984="","",'DATA ENTRY'!H984)</f>
        <v/>
      </c>
      <c r="H983" s="148" t="str">
        <f>IF('DATA ENTRY'!I984="","",'DATA ENTRY'!I984)</f>
        <v/>
      </c>
      <c r="I983" s="22" t="str">
        <f>IF('DATA ENTRY'!N984="","",'DATA ENTRY'!N984)</f>
        <v/>
      </c>
      <c r="J983" s="147" t="str">
        <f>IF('DATA ENTRY'!O984="","",'DATA ENTRY'!O984)</f>
        <v/>
      </c>
      <c r="K983" s="22" t="str">
        <f>IF('DATA ENTRY'!P984="","",'DATA ENTRY'!P984)</f>
        <v/>
      </c>
      <c r="L983" s="147" t="str">
        <f>IF('DATA ENTRY'!Q984="","",'DATA ENTRY'!Q984)</f>
        <v/>
      </c>
      <c r="M983" s="22" t="str">
        <f>IF('DATA ENTRY'!R984="","",'DATA ENTRY'!R984)</f>
        <v/>
      </c>
      <c r="N983" s="147" t="str">
        <f>IF('DATA ENTRY'!S984="","",'DATA ENTRY'!S984)</f>
        <v/>
      </c>
      <c r="O983" s="147" t="str">
        <f t="shared" si="15"/>
        <v/>
      </c>
      <c r="P983" s="74" t="str">
        <f>IF('DATA ENTRY'!T984="","",'DATA ENTRY'!T984)</f>
        <v/>
      </c>
      <c r="Q983" s="74" t="str">
        <f>IF('DATA ENTRY'!U984="","",'DATA ENTRY'!U984)</f>
        <v/>
      </c>
      <c r="R983" s="22" t="str">
        <f>IF('DATA ENTRY'!W984="","",'DATA ENTRY'!W984)</f>
        <v/>
      </c>
      <c r="S983" s="22" t="str">
        <f>IF('DATA ENTRY'!X984="","",'DATA ENTRY'!X984)</f>
        <v/>
      </c>
      <c r="T983" s="22" t="str">
        <f>IF('DATA ENTRY'!AA984="","",'DATA ENTRY'!AA984)</f>
        <v/>
      </c>
      <c r="U983" s="22" t="str">
        <f>IF(O983="","",SUMPRODUCT(--(D983=$D$5:$D$1071),--(F983=$F$5:$F$1071),--(E983=$E$5:$E$1071),--(O983&lt;$O$5:$O$1071))+COUNTIF($O$5:O983,O983))</f>
        <v/>
      </c>
    </row>
    <row r="984" spans="1:21">
      <c r="A984" s="22" t="str">
        <f>IF(AND(H984="",D984="",F984="",G984="",I984="",J984=""),"",SUBTOTAL(3,$B$5:B984))</f>
        <v/>
      </c>
      <c r="B984" s="74" t="str">
        <f>IF('DATA ENTRY'!B985="","",'DATA ENTRY'!B985)</f>
        <v/>
      </c>
      <c r="C984" s="74" t="str">
        <f>IF('DATA ENTRY'!C985="","",'DATA ENTRY'!C985)</f>
        <v/>
      </c>
      <c r="D984" s="74" t="str">
        <f>IF('DATA ENTRY'!E985="","",'DATA ENTRY'!E985)</f>
        <v/>
      </c>
      <c r="E984" s="22" t="str">
        <f>IF('DATA ENTRY'!G985="","",'DATA ENTRY'!G985)</f>
        <v/>
      </c>
      <c r="F984" s="22" t="str">
        <f>IF('DATA ENTRY'!F985="","",'DATA ENTRY'!F985)</f>
        <v/>
      </c>
      <c r="G984" s="148" t="str">
        <f>IF('DATA ENTRY'!H985="","",'DATA ENTRY'!H985)</f>
        <v/>
      </c>
      <c r="H984" s="148" t="str">
        <f>IF('DATA ENTRY'!I985="","",'DATA ENTRY'!I985)</f>
        <v/>
      </c>
      <c r="I984" s="22" t="str">
        <f>IF('DATA ENTRY'!N985="","",'DATA ENTRY'!N985)</f>
        <v/>
      </c>
      <c r="J984" s="147" t="str">
        <f>IF('DATA ENTRY'!O985="","",'DATA ENTRY'!O985)</f>
        <v/>
      </c>
      <c r="K984" s="22" t="str">
        <f>IF('DATA ENTRY'!P985="","",'DATA ENTRY'!P985)</f>
        <v/>
      </c>
      <c r="L984" s="147" t="str">
        <f>IF('DATA ENTRY'!Q985="","",'DATA ENTRY'!Q985)</f>
        <v/>
      </c>
      <c r="M984" s="22" t="str">
        <f>IF('DATA ENTRY'!R985="","",'DATA ENTRY'!R985)</f>
        <v/>
      </c>
      <c r="N984" s="147" t="str">
        <f>IF('DATA ENTRY'!S985="","",'DATA ENTRY'!S985)</f>
        <v/>
      </c>
      <c r="O984" s="147" t="str">
        <f t="shared" si="15"/>
        <v/>
      </c>
      <c r="P984" s="74" t="str">
        <f>IF('DATA ENTRY'!T985="","",'DATA ENTRY'!T985)</f>
        <v/>
      </c>
      <c r="Q984" s="74" t="str">
        <f>IF('DATA ENTRY'!U985="","",'DATA ENTRY'!U985)</f>
        <v/>
      </c>
      <c r="R984" s="22" t="str">
        <f>IF('DATA ENTRY'!W985="","",'DATA ENTRY'!W985)</f>
        <v/>
      </c>
      <c r="S984" s="22" t="str">
        <f>IF('DATA ENTRY'!X985="","",'DATA ENTRY'!X985)</f>
        <v/>
      </c>
      <c r="T984" s="22" t="str">
        <f>IF('DATA ENTRY'!AA985="","",'DATA ENTRY'!AA985)</f>
        <v/>
      </c>
      <c r="U984" s="22" t="str">
        <f>IF(O984="","",SUMPRODUCT(--(D984=$D$5:$D$1071),--(F984=$F$5:$F$1071),--(E984=$E$5:$E$1071),--(O984&lt;$O$5:$O$1071))+COUNTIF($O$5:O984,O984))</f>
        <v/>
      </c>
    </row>
    <row r="985" spans="1:21">
      <c r="A985" s="22" t="str">
        <f>IF(AND(H985="",D985="",F985="",G985="",I985="",J985=""),"",SUBTOTAL(3,$B$5:B985))</f>
        <v/>
      </c>
      <c r="B985" s="74" t="str">
        <f>IF('DATA ENTRY'!B986="","",'DATA ENTRY'!B986)</f>
        <v/>
      </c>
      <c r="C985" s="74" t="str">
        <f>IF('DATA ENTRY'!C986="","",'DATA ENTRY'!C986)</f>
        <v/>
      </c>
      <c r="D985" s="74" t="str">
        <f>IF('DATA ENTRY'!E986="","",'DATA ENTRY'!E986)</f>
        <v/>
      </c>
      <c r="E985" s="22" t="str">
        <f>IF('DATA ENTRY'!G986="","",'DATA ENTRY'!G986)</f>
        <v/>
      </c>
      <c r="F985" s="22" t="str">
        <f>IF('DATA ENTRY'!F986="","",'DATA ENTRY'!F986)</f>
        <v/>
      </c>
      <c r="G985" s="148" t="str">
        <f>IF('DATA ENTRY'!H986="","",'DATA ENTRY'!H986)</f>
        <v/>
      </c>
      <c r="H985" s="148" t="str">
        <f>IF('DATA ENTRY'!I986="","",'DATA ENTRY'!I986)</f>
        <v/>
      </c>
      <c r="I985" s="22" t="str">
        <f>IF('DATA ENTRY'!N986="","",'DATA ENTRY'!N986)</f>
        <v/>
      </c>
      <c r="J985" s="147" t="str">
        <f>IF('DATA ENTRY'!O986="","",'DATA ENTRY'!O986)</f>
        <v/>
      </c>
      <c r="K985" s="22" t="str">
        <f>IF('DATA ENTRY'!P986="","",'DATA ENTRY'!P986)</f>
        <v/>
      </c>
      <c r="L985" s="147" t="str">
        <f>IF('DATA ENTRY'!Q986="","",'DATA ENTRY'!Q986)</f>
        <v/>
      </c>
      <c r="M985" s="22" t="str">
        <f>IF('DATA ENTRY'!R986="","",'DATA ENTRY'!R986)</f>
        <v/>
      </c>
      <c r="N985" s="147" t="str">
        <f>IF('DATA ENTRY'!S986="","",'DATA ENTRY'!S986)</f>
        <v/>
      </c>
      <c r="O985" s="147" t="str">
        <f t="shared" si="15"/>
        <v/>
      </c>
      <c r="P985" s="74" t="str">
        <f>IF('DATA ENTRY'!T986="","",'DATA ENTRY'!T986)</f>
        <v/>
      </c>
      <c r="Q985" s="74" t="str">
        <f>IF('DATA ENTRY'!U986="","",'DATA ENTRY'!U986)</f>
        <v/>
      </c>
      <c r="R985" s="22" t="str">
        <f>IF('DATA ENTRY'!W986="","",'DATA ENTRY'!W986)</f>
        <v/>
      </c>
      <c r="S985" s="22" t="str">
        <f>IF('DATA ENTRY'!X986="","",'DATA ENTRY'!X986)</f>
        <v/>
      </c>
      <c r="T985" s="22" t="str">
        <f>IF('DATA ENTRY'!AA986="","",'DATA ENTRY'!AA986)</f>
        <v/>
      </c>
      <c r="U985" s="22" t="str">
        <f>IF(O985="","",SUMPRODUCT(--(D985=$D$5:$D$1071),--(F985=$F$5:$F$1071),--(E985=$E$5:$E$1071),--(O985&lt;$O$5:$O$1071))+COUNTIF($O$5:O985,O985))</f>
        <v/>
      </c>
    </row>
    <row r="986" spans="1:21">
      <c r="A986" s="22" t="str">
        <f>IF(AND(H986="",D986="",F986="",G986="",I986="",J986=""),"",SUBTOTAL(3,$B$5:B986))</f>
        <v/>
      </c>
      <c r="B986" s="74" t="str">
        <f>IF('DATA ENTRY'!B987="","",'DATA ENTRY'!B987)</f>
        <v/>
      </c>
      <c r="C986" s="74" t="str">
        <f>IF('DATA ENTRY'!C987="","",'DATA ENTRY'!C987)</f>
        <v/>
      </c>
      <c r="D986" s="74" t="str">
        <f>IF('DATA ENTRY'!E987="","",'DATA ENTRY'!E987)</f>
        <v/>
      </c>
      <c r="E986" s="22" t="str">
        <f>IF('DATA ENTRY'!G987="","",'DATA ENTRY'!G987)</f>
        <v/>
      </c>
      <c r="F986" s="22" t="str">
        <f>IF('DATA ENTRY'!F987="","",'DATA ENTRY'!F987)</f>
        <v/>
      </c>
      <c r="G986" s="148" t="str">
        <f>IF('DATA ENTRY'!H987="","",'DATA ENTRY'!H987)</f>
        <v/>
      </c>
      <c r="H986" s="148" t="str">
        <f>IF('DATA ENTRY'!I987="","",'DATA ENTRY'!I987)</f>
        <v/>
      </c>
      <c r="I986" s="22" t="str">
        <f>IF('DATA ENTRY'!N987="","",'DATA ENTRY'!N987)</f>
        <v/>
      </c>
      <c r="J986" s="147" t="str">
        <f>IF('DATA ENTRY'!O987="","",'DATA ENTRY'!O987)</f>
        <v/>
      </c>
      <c r="K986" s="22" t="str">
        <f>IF('DATA ENTRY'!P987="","",'DATA ENTRY'!P987)</f>
        <v/>
      </c>
      <c r="L986" s="147" t="str">
        <f>IF('DATA ENTRY'!Q987="","",'DATA ENTRY'!Q987)</f>
        <v/>
      </c>
      <c r="M986" s="22" t="str">
        <f>IF('DATA ENTRY'!R987="","",'DATA ENTRY'!R987)</f>
        <v/>
      </c>
      <c r="N986" s="147" t="str">
        <f>IF('DATA ENTRY'!S987="","",'DATA ENTRY'!S987)</f>
        <v/>
      </c>
      <c r="O986" s="147" t="str">
        <f t="shared" si="15"/>
        <v/>
      </c>
      <c r="P986" s="74" t="str">
        <f>IF('DATA ENTRY'!T987="","",'DATA ENTRY'!T987)</f>
        <v/>
      </c>
      <c r="Q986" s="74" t="str">
        <f>IF('DATA ENTRY'!U987="","",'DATA ENTRY'!U987)</f>
        <v/>
      </c>
      <c r="R986" s="22" t="str">
        <f>IF('DATA ENTRY'!W987="","",'DATA ENTRY'!W987)</f>
        <v/>
      </c>
      <c r="S986" s="22" t="str">
        <f>IF('DATA ENTRY'!X987="","",'DATA ENTRY'!X987)</f>
        <v/>
      </c>
      <c r="T986" s="22" t="str">
        <f>IF('DATA ENTRY'!AA987="","",'DATA ENTRY'!AA987)</f>
        <v/>
      </c>
      <c r="U986" s="22" t="str">
        <f>IF(O986="","",SUMPRODUCT(--(D986=$D$5:$D$1071),--(F986=$F$5:$F$1071),--(E986=$E$5:$E$1071),--(O986&lt;$O$5:$O$1071))+COUNTIF($O$5:O986,O986))</f>
        <v/>
      </c>
    </row>
    <row r="987" spans="1:21">
      <c r="A987" s="22" t="str">
        <f>IF(AND(H987="",D987="",F987="",G987="",I987="",J987=""),"",SUBTOTAL(3,$B$5:B987))</f>
        <v/>
      </c>
      <c r="B987" s="74" t="str">
        <f>IF('DATA ENTRY'!B988="","",'DATA ENTRY'!B988)</f>
        <v/>
      </c>
      <c r="C987" s="74" t="str">
        <f>IF('DATA ENTRY'!C988="","",'DATA ENTRY'!C988)</f>
        <v/>
      </c>
      <c r="D987" s="74" t="str">
        <f>IF('DATA ENTRY'!E988="","",'DATA ENTRY'!E988)</f>
        <v/>
      </c>
      <c r="E987" s="22" t="str">
        <f>IF('DATA ENTRY'!G988="","",'DATA ENTRY'!G988)</f>
        <v/>
      </c>
      <c r="F987" s="22" t="str">
        <f>IF('DATA ENTRY'!F988="","",'DATA ENTRY'!F988)</f>
        <v/>
      </c>
      <c r="G987" s="148" t="str">
        <f>IF('DATA ENTRY'!H988="","",'DATA ENTRY'!H988)</f>
        <v/>
      </c>
      <c r="H987" s="148" t="str">
        <f>IF('DATA ENTRY'!I988="","",'DATA ENTRY'!I988)</f>
        <v/>
      </c>
      <c r="I987" s="22" t="str">
        <f>IF('DATA ENTRY'!N988="","",'DATA ENTRY'!N988)</f>
        <v/>
      </c>
      <c r="J987" s="147" t="str">
        <f>IF('DATA ENTRY'!O988="","",'DATA ENTRY'!O988)</f>
        <v/>
      </c>
      <c r="K987" s="22" t="str">
        <f>IF('DATA ENTRY'!P988="","",'DATA ENTRY'!P988)</f>
        <v/>
      </c>
      <c r="L987" s="147" t="str">
        <f>IF('DATA ENTRY'!Q988="","",'DATA ENTRY'!Q988)</f>
        <v/>
      </c>
      <c r="M987" s="22" t="str">
        <f>IF('DATA ENTRY'!R988="","",'DATA ENTRY'!R988)</f>
        <v/>
      </c>
      <c r="N987" s="147" t="str">
        <f>IF('DATA ENTRY'!S988="","",'DATA ENTRY'!S988)</f>
        <v/>
      </c>
      <c r="O987" s="147" t="str">
        <f t="shared" si="15"/>
        <v/>
      </c>
      <c r="P987" s="74" t="str">
        <f>IF('DATA ENTRY'!T988="","",'DATA ENTRY'!T988)</f>
        <v/>
      </c>
      <c r="Q987" s="74" t="str">
        <f>IF('DATA ENTRY'!U988="","",'DATA ENTRY'!U988)</f>
        <v/>
      </c>
      <c r="R987" s="22" t="str">
        <f>IF('DATA ENTRY'!W988="","",'DATA ENTRY'!W988)</f>
        <v/>
      </c>
      <c r="S987" s="22" t="str">
        <f>IF('DATA ENTRY'!X988="","",'DATA ENTRY'!X988)</f>
        <v/>
      </c>
      <c r="T987" s="22" t="str">
        <f>IF('DATA ENTRY'!AA988="","",'DATA ENTRY'!AA988)</f>
        <v/>
      </c>
      <c r="U987" s="22" t="str">
        <f>IF(O987="","",SUMPRODUCT(--(D987=$D$5:$D$1071),--(F987=$F$5:$F$1071),--(E987=$E$5:$E$1071),--(O987&lt;$O$5:$O$1071))+COUNTIF($O$5:O987,O987))</f>
        <v/>
      </c>
    </row>
    <row r="988" spans="1:21">
      <c r="A988" s="22" t="str">
        <f>IF(AND(H988="",D988="",F988="",G988="",I988="",J988=""),"",SUBTOTAL(3,$B$5:B988))</f>
        <v/>
      </c>
      <c r="B988" s="74" t="str">
        <f>IF('DATA ENTRY'!B989="","",'DATA ENTRY'!B989)</f>
        <v/>
      </c>
      <c r="C988" s="74" t="str">
        <f>IF('DATA ENTRY'!C989="","",'DATA ENTRY'!C989)</f>
        <v/>
      </c>
      <c r="D988" s="74" t="str">
        <f>IF('DATA ENTRY'!E989="","",'DATA ENTRY'!E989)</f>
        <v/>
      </c>
      <c r="E988" s="22" t="str">
        <f>IF('DATA ENTRY'!G989="","",'DATA ENTRY'!G989)</f>
        <v/>
      </c>
      <c r="F988" s="22" t="str">
        <f>IF('DATA ENTRY'!F989="","",'DATA ENTRY'!F989)</f>
        <v/>
      </c>
      <c r="G988" s="148" t="str">
        <f>IF('DATA ENTRY'!H989="","",'DATA ENTRY'!H989)</f>
        <v/>
      </c>
      <c r="H988" s="148" t="str">
        <f>IF('DATA ENTRY'!I989="","",'DATA ENTRY'!I989)</f>
        <v/>
      </c>
      <c r="I988" s="22" t="str">
        <f>IF('DATA ENTRY'!N989="","",'DATA ENTRY'!N989)</f>
        <v/>
      </c>
      <c r="J988" s="147" t="str">
        <f>IF('DATA ENTRY'!O989="","",'DATA ENTRY'!O989)</f>
        <v/>
      </c>
      <c r="K988" s="22" t="str">
        <f>IF('DATA ENTRY'!P989="","",'DATA ENTRY'!P989)</f>
        <v/>
      </c>
      <c r="L988" s="147" t="str">
        <f>IF('DATA ENTRY'!Q989="","",'DATA ENTRY'!Q989)</f>
        <v/>
      </c>
      <c r="M988" s="22" t="str">
        <f>IF('DATA ENTRY'!R989="","",'DATA ENTRY'!R989)</f>
        <v/>
      </c>
      <c r="N988" s="147" t="str">
        <f>IF('DATA ENTRY'!S989="","",'DATA ENTRY'!S989)</f>
        <v/>
      </c>
      <c r="O988" s="147" t="str">
        <f t="shared" si="15"/>
        <v/>
      </c>
      <c r="P988" s="74" t="str">
        <f>IF('DATA ENTRY'!T989="","",'DATA ENTRY'!T989)</f>
        <v/>
      </c>
      <c r="Q988" s="74" t="str">
        <f>IF('DATA ENTRY'!U989="","",'DATA ENTRY'!U989)</f>
        <v/>
      </c>
      <c r="R988" s="22" t="str">
        <f>IF('DATA ENTRY'!W989="","",'DATA ENTRY'!W989)</f>
        <v/>
      </c>
      <c r="S988" s="22" t="str">
        <f>IF('DATA ENTRY'!X989="","",'DATA ENTRY'!X989)</f>
        <v/>
      </c>
      <c r="T988" s="22" t="str">
        <f>IF('DATA ENTRY'!AA989="","",'DATA ENTRY'!AA989)</f>
        <v/>
      </c>
      <c r="U988" s="22" t="str">
        <f>IF(O988="","",SUMPRODUCT(--(D988=$D$5:$D$1071),--(F988=$F$5:$F$1071),--(E988=$E$5:$E$1071),--(O988&lt;$O$5:$O$1071))+COUNTIF($O$5:O988,O988))</f>
        <v/>
      </c>
    </row>
    <row r="989" spans="1:21">
      <c r="A989" s="22" t="str">
        <f>IF(AND(H989="",D989="",F989="",G989="",I989="",J989=""),"",SUBTOTAL(3,$B$5:B989))</f>
        <v/>
      </c>
      <c r="B989" s="74" t="str">
        <f>IF('DATA ENTRY'!B990="","",'DATA ENTRY'!B990)</f>
        <v/>
      </c>
      <c r="C989" s="74" t="str">
        <f>IF('DATA ENTRY'!C990="","",'DATA ENTRY'!C990)</f>
        <v/>
      </c>
      <c r="D989" s="74" t="str">
        <f>IF('DATA ENTRY'!E990="","",'DATA ENTRY'!E990)</f>
        <v/>
      </c>
      <c r="E989" s="22" t="str">
        <f>IF('DATA ENTRY'!G990="","",'DATA ENTRY'!G990)</f>
        <v/>
      </c>
      <c r="F989" s="22" t="str">
        <f>IF('DATA ENTRY'!F990="","",'DATA ENTRY'!F990)</f>
        <v/>
      </c>
      <c r="G989" s="148" t="str">
        <f>IF('DATA ENTRY'!H990="","",'DATA ENTRY'!H990)</f>
        <v/>
      </c>
      <c r="H989" s="148" t="str">
        <f>IF('DATA ENTRY'!I990="","",'DATA ENTRY'!I990)</f>
        <v/>
      </c>
      <c r="I989" s="22" t="str">
        <f>IF('DATA ENTRY'!N990="","",'DATA ENTRY'!N990)</f>
        <v/>
      </c>
      <c r="J989" s="147" t="str">
        <f>IF('DATA ENTRY'!O990="","",'DATA ENTRY'!O990)</f>
        <v/>
      </c>
      <c r="K989" s="22" t="str">
        <f>IF('DATA ENTRY'!P990="","",'DATA ENTRY'!P990)</f>
        <v/>
      </c>
      <c r="L989" s="147" t="str">
        <f>IF('DATA ENTRY'!Q990="","",'DATA ENTRY'!Q990)</f>
        <v/>
      </c>
      <c r="M989" s="22" t="str">
        <f>IF('DATA ENTRY'!R990="","",'DATA ENTRY'!R990)</f>
        <v/>
      </c>
      <c r="N989" s="147" t="str">
        <f>IF('DATA ENTRY'!S990="","",'DATA ENTRY'!S990)</f>
        <v/>
      </c>
      <c r="O989" s="147" t="str">
        <f t="shared" si="15"/>
        <v/>
      </c>
      <c r="P989" s="74" t="str">
        <f>IF('DATA ENTRY'!T990="","",'DATA ENTRY'!T990)</f>
        <v/>
      </c>
      <c r="Q989" s="74" t="str">
        <f>IF('DATA ENTRY'!U990="","",'DATA ENTRY'!U990)</f>
        <v/>
      </c>
      <c r="R989" s="22" t="str">
        <f>IF('DATA ENTRY'!W990="","",'DATA ENTRY'!W990)</f>
        <v/>
      </c>
      <c r="S989" s="22" t="str">
        <f>IF('DATA ENTRY'!X990="","",'DATA ENTRY'!X990)</f>
        <v/>
      </c>
      <c r="T989" s="22" t="str">
        <f>IF('DATA ENTRY'!AA990="","",'DATA ENTRY'!AA990)</f>
        <v/>
      </c>
      <c r="U989" s="22" t="str">
        <f>IF(O989="","",SUMPRODUCT(--(D989=$D$5:$D$1071),--(F989=$F$5:$F$1071),--(E989=$E$5:$E$1071),--(O989&lt;$O$5:$O$1071))+COUNTIF($O$5:O989,O989))</f>
        <v/>
      </c>
    </row>
    <row r="990" spans="1:21">
      <c r="A990" s="22" t="str">
        <f>IF(AND(H990="",D990="",F990="",G990="",I990="",J990=""),"",SUBTOTAL(3,$B$5:B990))</f>
        <v/>
      </c>
      <c r="B990" s="74" t="str">
        <f>IF('DATA ENTRY'!B991="","",'DATA ENTRY'!B991)</f>
        <v/>
      </c>
      <c r="C990" s="74" t="str">
        <f>IF('DATA ENTRY'!C991="","",'DATA ENTRY'!C991)</f>
        <v/>
      </c>
      <c r="D990" s="74" t="str">
        <f>IF('DATA ENTRY'!E991="","",'DATA ENTRY'!E991)</f>
        <v/>
      </c>
      <c r="E990" s="22" t="str">
        <f>IF('DATA ENTRY'!G991="","",'DATA ENTRY'!G991)</f>
        <v/>
      </c>
      <c r="F990" s="22" t="str">
        <f>IF('DATA ENTRY'!F991="","",'DATA ENTRY'!F991)</f>
        <v/>
      </c>
      <c r="G990" s="148" t="str">
        <f>IF('DATA ENTRY'!H991="","",'DATA ENTRY'!H991)</f>
        <v/>
      </c>
      <c r="H990" s="148" t="str">
        <f>IF('DATA ENTRY'!I991="","",'DATA ENTRY'!I991)</f>
        <v/>
      </c>
      <c r="I990" s="22" t="str">
        <f>IF('DATA ENTRY'!N991="","",'DATA ENTRY'!N991)</f>
        <v/>
      </c>
      <c r="J990" s="147" t="str">
        <f>IF('DATA ENTRY'!O991="","",'DATA ENTRY'!O991)</f>
        <v/>
      </c>
      <c r="K990" s="22" t="str">
        <f>IF('DATA ENTRY'!P991="","",'DATA ENTRY'!P991)</f>
        <v/>
      </c>
      <c r="L990" s="147" t="str">
        <f>IF('DATA ENTRY'!Q991="","",'DATA ENTRY'!Q991)</f>
        <v/>
      </c>
      <c r="M990" s="22" t="str">
        <f>IF('DATA ENTRY'!R991="","",'DATA ENTRY'!R991)</f>
        <v/>
      </c>
      <c r="N990" s="147" t="str">
        <f>IF('DATA ENTRY'!S991="","",'DATA ENTRY'!S991)</f>
        <v/>
      </c>
      <c r="O990" s="147" t="str">
        <f t="shared" si="15"/>
        <v/>
      </c>
      <c r="P990" s="74" t="str">
        <f>IF('DATA ENTRY'!T991="","",'DATA ENTRY'!T991)</f>
        <v/>
      </c>
      <c r="Q990" s="74" t="str">
        <f>IF('DATA ENTRY'!U991="","",'DATA ENTRY'!U991)</f>
        <v/>
      </c>
      <c r="R990" s="22" t="str">
        <f>IF('DATA ENTRY'!W991="","",'DATA ENTRY'!W991)</f>
        <v/>
      </c>
      <c r="S990" s="22" t="str">
        <f>IF('DATA ENTRY'!X991="","",'DATA ENTRY'!X991)</f>
        <v/>
      </c>
      <c r="T990" s="22" t="str">
        <f>IF('DATA ENTRY'!AA991="","",'DATA ENTRY'!AA991)</f>
        <v/>
      </c>
      <c r="U990" s="22" t="str">
        <f>IF(O990="","",SUMPRODUCT(--(D990=$D$5:$D$1071),--(F990=$F$5:$F$1071),--(E990=$E$5:$E$1071),--(O990&lt;$O$5:$O$1071))+COUNTIF($O$5:O990,O990))</f>
        <v/>
      </c>
    </row>
    <row r="991" spans="1:21">
      <c r="A991" s="22" t="str">
        <f>IF(AND(H991="",D991="",F991="",G991="",I991="",J991=""),"",SUBTOTAL(3,$B$5:B991))</f>
        <v/>
      </c>
      <c r="B991" s="74" t="str">
        <f>IF('DATA ENTRY'!B992="","",'DATA ENTRY'!B992)</f>
        <v/>
      </c>
      <c r="C991" s="74" t="str">
        <f>IF('DATA ENTRY'!C992="","",'DATA ENTRY'!C992)</f>
        <v/>
      </c>
      <c r="D991" s="74" t="str">
        <f>IF('DATA ENTRY'!E992="","",'DATA ENTRY'!E992)</f>
        <v/>
      </c>
      <c r="E991" s="22" t="str">
        <f>IF('DATA ENTRY'!G992="","",'DATA ENTRY'!G992)</f>
        <v/>
      </c>
      <c r="F991" s="22" t="str">
        <f>IF('DATA ENTRY'!F992="","",'DATA ENTRY'!F992)</f>
        <v/>
      </c>
      <c r="G991" s="148" t="str">
        <f>IF('DATA ENTRY'!H992="","",'DATA ENTRY'!H992)</f>
        <v/>
      </c>
      <c r="H991" s="148" t="str">
        <f>IF('DATA ENTRY'!I992="","",'DATA ENTRY'!I992)</f>
        <v/>
      </c>
      <c r="I991" s="22" t="str">
        <f>IF('DATA ENTRY'!N992="","",'DATA ENTRY'!N992)</f>
        <v/>
      </c>
      <c r="J991" s="147" t="str">
        <f>IF('DATA ENTRY'!O992="","",'DATA ENTRY'!O992)</f>
        <v/>
      </c>
      <c r="K991" s="22" t="str">
        <f>IF('DATA ENTRY'!P992="","",'DATA ENTRY'!P992)</f>
        <v/>
      </c>
      <c r="L991" s="147" t="str">
        <f>IF('DATA ENTRY'!Q992="","",'DATA ENTRY'!Q992)</f>
        <v/>
      </c>
      <c r="M991" s="22" t="str">
        <f>IF('DATA ENTRY'!R992="","",'DATA ENTRY'!R992)</f>
        <v/>
      </c>
      <c r="N991" s="147" t="str">
        <f>IF('DATA ENTRY'!S992="","",'DATA ENTRY'!S992)</f>
        <v/>
      </c>
      <c r="O991" s="147" t="str">
        <f t="shared" si="15"/>
        <v/>
      </c>
      <c r="P991" s="74" t="str">
        <f>IF('DATA ENTRY'!T992="","",'DATA ENTRY'!T992)</f>
        <v/>
      </c>
      <c r="Q991" s="74" t="str">
        <f>IF('DATA ENTRY'!U992="","",'DATA ENTRY'!U992)</f>
        <v/>
      </c>
      <c r="R991" s="22" t="str">
        <f>IF('DATA ENTRY'!W992="","",'DATA ENTRY'!W992)</f>
        <v/>
      </c>
      <c r="S991" s="22" t="str">
        <f>IF('DATA ENTRY'!X992="","",'DATA ENTRY'!X992)</f>
        <v/>
      </c>
      <c r="T991" s="22" t="str">
        <f>IF('DATA ENTRY'!AA992="","",'DATA ENTRY'!AA992)</f>
        <v/>
      </c>
      <c r="U991" s="22" t="str">
        <f>IF(O991="","",SUMPRODUCT(--(D991=$D$5:$D$1071),--(F991=$F$5:$F$1071),--(E991=$E$5:$E$1071),--(O991&lt;$O$5:$O$1071))+COUNTIF($O$5:O991,O991))</f>
        <v/>
      </c>
    </row>
    <row r="992" spans="1:21">
      <c r="A992" s="22" t="str">
        <f>IF(AND(H992="",D992="",F992="",G992="",I992="",J992=""),"",SUBTOTAL(3,$B$5:B992))</f>
        <v/>
      </c>
      <c r="B992" s="74" t="str">
        <f>IF('DATA ENTRY'!B993="","",'DATA ENTRY'!B993)</f>
        <v/>
      </c>
      <c r="C992" s="74" t="str">
        <f>IF('DATA ENTRY'!C993="","",'DATA ENTRY'!C993)</f>
        <v/>
      </c>
      <c r="D992" s="74" t="str">
        <f>IF('DATA ENTRY'!E993="","",'DATA ENTRY'!E993)</f>
        <v/>
      </c>
      <c r="E992" s="22" t="str">
        <f>IF('DATA ENTRY'!G993="","",'DATA ENTRY'!G993)</f>
        <v/>
      </c>
      <c r="F992" s="22" t="str">
        <f>IF('DATA ENTRY'!F993="","",'DATA ENTRY'!F993)</f>
        <v/>
      </c>
      <c r="G992" s="148" t="str">
        <f>IF('DATA ENTRY'!H993="","",'DATA ENTRY'!H993)</f>
        <v/>
      </c>
      <c r="H992" s="148" t="str">
        <f>IF('DATA ENTRY'!I993="","",'DATA ENTRY'!I993)</f>
        <v/>
      </c>
      <c r="I992" s="22" t="str">
        <f>IF('DATA ENTRY'!N993="","",'DATA ENTRY'!N993)</f>
        <v/>
      </c>
      <c r="J992" s="147" t="str">
        <f>IF('DATA ENTRY'!O993="","",'DATA ENTRY'!O993)</f>
        <v/>
      </c>
      <c r="K992" s="22" t="str">
        <f>IF('DATA ENTRY'!P993="","",'DATA ENTRY'!P993)</f>
        <v/>
      </c>
      <c r="L992" s="147" t="str">
        <f>IF('DATA ENTRY'!Q993="","",'DATA ENTRY'!Q993)</f>
        <v/>
      </c>
      <c r="M992" s="22" t="str">
        <f>IF('DATA ENTRY'!R993="","",'DATA ENTRY'!R993)</f>
        <v/>
      </c>
      <c r="N992" s="147" t="str">
        <f>IF('DATA ENTRY'!S993="","",'DATA ENTRY'!S993)</f>
        <v/>
      </c>
      <c r="O992" s="147" t="str">
        <f t="shared" si="15"/>
        <v/>
      </c>
      <c r="P992" s="74" t="str">
        <f>IF('DATA ENTRY'!T993="","",'DATA ENTRY'!T993)</f>
        <v/>
      </c>
      <c r="Q992" s="74" t="str">
        <f>IF('DATA ENTRY'!U993="","",'DATA ENTRY'!U993)</f>
        <v/>
      </c>
      <c r="R992" s="22" t="str">
        <f>IF('DATA ENTRY'!W993="","",'DATA ENTRY'!W993)</f>
        <v/>
      </c>
      <c r="S992" s="22" t="str">
        <f>IF('DATA ENTRY'!X993="","",'DATA ENTRY'!X993)</f>
        <v/>
      </c>
      <c r="T992" s="22" t="str">
        <f>IF('DATA ENTRY'!AA993="","",'DATA ENTRY'!AA993)</f>
        <v/>
      </c>
      <c r="U992" s="22" t="str">
        <f>IF(O992="","",SUMPRODUCT(--(D992=$D$5:$D$1071),--(F992=$F$5:$F$1071),--(E992=$E$5:$E$1071),--(O992&lt;$O$5:$O$1071))+COUNTIF($O$5:O992,O992))</f>
        <v/>
      </c>
    </row>
    <row r="993" spans="1:21">
      <c r="A993" s="22" t="str">
        <f>IF(AND(H993="",D993="",F993="",G993="",I993="",J993=""),"",SUBTOTAL(3,$B$5:B993))</f>
        <v/>
      </c>
      <c r="B993" s="74" t="str">
        <f>IF('DATA ENTRY'!B994="","",'DATA ENTRY'!B994)</f>
        <v/>
      </c>
      <c r="C993" s="74" t="str">
        <f>IF('DATA ENTRY'!C994="","",'DATA ENTRY'!C994)</f>
        <v/>
      </c>
      <c r="D993" s="74" t="str">
        <f>IF('DATA ENTRY'!E994="","",'DATA ENTRY'!E994)</f>
        <v/>
      </c>
      <c r="E993" s="22" t="str">
        <f>IF('DATA ENTRY'!G994="","",'DATA ENTRY'!G994)</f>
        <v/>
      </c>
      <c r="F993" s="22" t="str">
        <f>IF('DATA ENTRY'!F994="","",'DATA ENTRY'!F994)</f>
        <v/>
      </c>
      <c r="G993" s="148" t="str">
        <f>IF('DATA ENTRY'!H994="","",'DATA ENTRY'!H994)</f>
        <v/>
      </c>
      <c r="H993" s="148" t="str">
        <f>IF('DATA ENTRY'!I994="","",'DATA ENTRY'!I994)</f>
        <v/>
      </c>
      <c r="I993" s="22" t="str">
        <f>IF('DATA ENTRY'!N994="","",'DATA ENTRY'!N994)</f>
        <v/>
      </c>
      <c r="J993" s="147" t="str">
        <f>IF('DATA ENTRY'!O994="","",'DATA ENTRY'!O994)</f>
        <v/>
      </c>
      <c r="K993" s="22" t="str">
        <f>IF('DATA ENTRY'!P994="","",'DATA ENTRY'!P994)</f>
        <v/>
      </c>
      <c r="L993" s="147" t="str">
        <f>IF('DATA ENTRY'!Q994="","",'DATA ENTRY'!Q994)</f>
        <v/>
      </c>
      <c r="M993" s="22" t="str">
        <f>IF('DATA ENTRY'!R994="","",'DATA ENTRY'!R994)</f>
        <v/>
      </c>
      <c r="N993" s="147" t="str">
        <f>IF('DATA ENTRY'!S994="","",'DATA ENTRY'!S994)</f>
        <v/>
      </c>
      <c r="O993" s="147" t="str">
        <f t="shared" si="15"/>
        <v/>
      </c>
      <c r="P993" s="74" t="str">
        <f>IF('DATA ENTRY'!T994="","",'DATA ENTRY'!T994)</f>
        <v/>
      </c>
      <c r="Q993" s="74" t="str">
        <f>IF('DATA ENTRY'!U994="","",'DATA ENTRY'!U994)</f>
        <v/>
      </c>
      <c r="R993" s="22" t="str">
        <f>IF('DATA ENTRY'!W994="","",'DATA ENTRY'!W994)</f>
        <v/>
      </c>
      <c r="S993" s="22" t="str">
        <f>IF('DATA ENTRY'!X994="","",'DATA ENTRY'!X994)</f>
        <v/>
      </c>
      <c r="T993" s="22" t="str">
        <f>IF('DATA ENTRY'!AA994="","",'DATA ENTRY'!AA994)</f>
        <v/>
      </c>
      <c r="U993" s="22" t="str">
        <f>IF(O993="","",SUMPRODUCT(--(D993=$D$5:$D$1071),--(F993=$F$5:$F$1071),--(E993=$E$5:$E$1071),--(O993&lt;$O$5:$O$1071))+COUNTIF($O$5:O993,O993))</f>
        <v/>
      </c>
    </row>
    <row r="994" spans="1:21">
      <c r="A994" s="22" t="str">
        <f>IF(AND(H994="",D994="",F994="",G994="",I994="",J994=""),"",SUBTOTAL(3,$B$5:B994))</f>
        <v/>
      </c>
      <c r="B994" s="74" t="str">
        <f>IF('DATA ENTRY'!B995="","",'DATA ENTRY'!B995)</f>
        <v/>
      </c>
      <c r="C994" s="74" t="str">
        <f>IF('DATA ENTRY'!C995="","",'DATA ENTRY'!C995)</f>
        <v/>
      </c>
      <c r="D994" s="74" t="str">
        <f>IF('DATA ENTRY'!E995="","",'DATA ENTRY'!E995)</f>
        <v/>
      </c>
      <c r="E994" s="22" t="str">
        <f>IF('DATA ENTRY'!G995="","",'DATA ENTRY'!G995)</f>
        <v/>
      </c>
      <c r="F994" s="22" t="str">
        <f>IF('DATA ENTRY'!F995="","",'DATA ENTRY'!F995)</f>
        <v/>
      </c>
      <c r="G994" s="148" t="str">
        <f>IF('DATA ENTRY'!H995="","",'DATA ENTRY'!H995)</f>
        <v/>
      </c>
      <c r="H994" s="148" t="str">
        <f>IF('DATA ENTRY'!I995="","",'DATA ENTRY'!I995)</f>
        <v/>
      </c>
      <c r="I994" s="22" t="str">
        <f>IF('DATA ENTRY'!N995="","",'DATA ENTRY'!N995)</f>
        <v/>
      </c>
      <c r="J994" s="147" t="str">
        <f>IF('DATA ENTRY'!O995="","",'DATA ENTRY'!O995)</f>
        <v/>
      </c>
      <c r="K994" s="22" t="str">
        <f>IF('DATA ENTRY'!P995="","",'DATA ENTRY'!P995)</f>
        <v/>
      </c>
      <c r="L994" s="147" t="str">
        <f>IF('DATA ENTRY'!Q995="","",'DATA ENTRY'!Q995)</f>
        <v/>
      </c>
      <c r="M994" s="22" t="str">
        <f>IF('DATA ENTRY'!R995="","",'DATA ENTRY'!R995)</f>
        <v/>
      </c>
      <c r="N994" s="147" t="str">
        <f>IF('DATA ENTRY'!S995="","",'DATA ENTRY'!S995)</f>
        <v/>
      </c>
      <c r="O994" s="147" t="str">
        <f t="shared" si="15"/>
        <v/>
      </c>
      <c r="P994" s="74" t="str">
        <f>IF('DATA ENTRY'!T995="","",'DATA ENTRY'!T995)</f>
        <v/>
      </c>
      <c r="Q994" s="74" t="str">
        <f>IF('DATA ENTRY'!U995="","",'DATA ENTRY'!U995)</f>
        <v/>
      </c>
      <c r="R994" s="22" t="str">
        <f>IF('DATA ENTRY'!W995="","",'DATA ENTRY'!W995)</f>
        <v/>
      </c>
      <c r="S994" s="22" t="str">
        <f>IF('DATA ENTRY'!X995="","",'DATA ENTRY'!X995)</f>
        <v/>
      </c>
      <c r="T994" s="22" t="str">
        <f>IF('DATA ENTRY'!AA995="","",'DATA ENTRY'!AA995)</f>
        <v/>
      </c>
      <c r="U994" s="22" t="str">
        <f>IF(O994="","",SUMPRODUCT(--(D994=$D$5:$D$1071),--(F994=$F$5:$F$1071),--(E994=$E$5:$E$1071),--(O994&lt;$O$5:$O$1071))+COUNTIF($O$5:O994,O994))</f>
        <v/>
      </c>
    </row>
    <row r="995" spans="1:21">
      <c r="A995" s="22" t="str">
        <f>IF(AND(H995="",D995="",F995="",G995="",I995="",J995=""),"",SUBTOTAL(3,$B$5:B995))</f>
        <v/>
      </c>
      <c r="B995" s="74" t="str">
        <f>IF('DATA ENTRY'!B996="","",'DATA ENTRY'!B996)</f>
        <v/>
      </c>
      <c r="C995" s="74" t="str">
        <f>IF('DATA ENTRY'!C996="","",'DATA ENTRY'!C996)</f>
        <v/>
      </c>
      <c r="D995" s="74" t="str">
        <f>IF('DATA ENTRY'!E996="","",'DATA ENTRY'!E996)</f>
        <v/>
      </c>
      <c r="E995" s="22" t="str">
        <f>IF('DATA ENTRY'!G996="","",'DATA ENTRY'!G996)</f>
        <v/>
      </c>
      <c r="F995" s="22" t="str">
        <f>IF('DATA ENTRY'!F996="","",'DATA ENTRY'!F996)</f>
        <v/>
      </c>
      <c r="G995" s="148" t="str">
        <f>IF('DATA ENTRY'!H996="","",'DATA ENTRY'!H996)</f>
        <v/>
      </c>
      <c r="H995" s="148" t="str">
        <f>IF('DATA ENTRY'!I996="","",'DATA ENTRY'!I996)</f>
        <v/>
      </c>
      <c r="I995" s="22" t="str">
        <f>IF('DATA ENTRY'!N996="","",'DATA ENTRY'!N996)</f>
        <v/>
      </c>
      <c r="J995" s="147" t="str">
        <f>IF('DATA ENTRY'!O996="","",'DATA ENTRY'!O996)</f>
        <v/>
      </c>
      <c r="K995" s="22" t="str">
        <f>IF('DATA ENTRY'!P996="","",'DATA ENTRY'!P996)</f>
        <v/>
      </c>
      <c r="L995" s="147" t="str">
        <f>IF('DATA ENTRY'!Q996="","",'DATA ENTRY'!Q996)</f>
        <v/>
      </c>
      <c r="M995" s="22" t="str">
        <f>IF('DATA ENTRY'!R996="","",'DATA ENTRY'!R996)</f>
        <v/>
      </c>
      <c r="N995" s="147" t="str">
        <f>IF('DATA ENTRY'!S996="","",'DATA ENTRY'!S996)</f>
        <v/>
      </c>
      <c r="O995" s="147" t="str">
        <f t="shared" si="15"/>
        <v/>
      </c>
      <c r="P995" s="74" t="str">
        <f>IF('DATA ENTRY'!T996="","",'DATA ENTRY'!T996)</f>
        <v/>
      </c>
      <c r="Q995" s="74" t="str">
        <f>IF('DATA ENTRY'!U996="","",'DATA ENTRY'!U996)</f>
        <v/>
      </c>
      <c r="R995" s="22" t="str">
        <f>IF('DATA ENTRY'!W996="","",'DATA ENTRY'!W996)</f>
        <v/>
      </c>
      <c r="S995" s="22" t="str">
        <f>IF('DATA ENTRY'!X996="","",'DATA ENTRY'!X996)</f>
        <v/>
      </c>
      <c r="T995" s="22" t="str">
        <f>IF('DATA ENTRY'!AA996="","",'DATA ENTRY'!AA996)</f>
        <v/>
      </c>
      <c r="U995" s="22" t="str">
        <f>IF(O995="","",SUMPRODUCT(--(D995=$D$5:$D$1071),--(F995=$F$5:$F$1071),--(E995=$E$5:$E$1071),--(O995&lt;$O$5:$O$1071))+COUNTIF($O$5:O995,O995))</f>
        <v/>
      </c>
    </row>
    <row r="996" spans="1:21">
      <c r="A996" s="22" t="str">
        <f>IF(AND(H996="",D996="",F996="",G996="",I996="",J996=""),"",SUBTOTAL(3,$B$5:B996))</f>
        <v/>
      </c>
      <c r="B996" s="74" t="str">
        <f>IF('DATA ENTRY'!B997="","",'DATA ENTRY'!B997)</f>
        <v/>
      </c>
      <c r="C996" s="74" t="str">
        <f>IF('DATA ENTRY'!C997="","",'DATA ENTRY'!C997)</f>
        <v/>
      </c>
      <c r="D996" s="74" t="str">
        <f>IF('DATA ENTRY'!E997="","",'DATA ENTRY'!E997)</f>
        <v/>
      </c>
      <c r="E996" s="22" t="str">
        <f>IF('DATA ENTRY'!G997="","",'DATA ENTRY'!G997)</f>
        <v/>
      </c>
      <c r="F996" s="22" t="str">
        <f>IF('DATA ENTRY'!F997="","",'DATA ENTRY'!F997)</f>
        <v/>
      </c>
      <c r="G996" s="148" t="str">
        <f>IF('DATA ENTRY'!H997="","",'DATA ENTRY'!H997)</f>
        <v/>
      </c>
      <c r="H996" s="148" t="str">
        <f>IF('DATA ENTRY'!I997="","",'DATA ENTRY'!I997)</f>
        <v/>
      </c>
      <c r="I996" s="22" t="str">
        <f>IF('DATA ENTRY'!N997="","",'DATA ENTRY'!N997)</f>
        <v/>
      </c>
      <c r="J996" s="147" t="str">
        <f>IF('DATA ENTRY'!O997="","",'DATA ENTRY'!O997)</f>
        <v/>
      </c>
      <c r="K996" s="22" t="str">
        <f>IF('DATA ENTRY'!P997="","",'DATA ENTRY'!P997)</f>
        <v/>
      </c>
      <c r="L996" s="147" t="str">
        <f>IF('DATA ENTRY'!Q997="","",'DATA ENTRY'!Q997)</f>
        <v/>
      </c>
      <c r="M996" s="22" t="str">
        <f>IF('DATA ENTRY'!R997="","",'DATA ENTRY'!R997)</f>
        <v/>
      </c>
      <c r="N996" s="147" t="str">
        <f>IF('DATA ENTRY'!S997="","",'DATA ENTRY'!S997)</f>
        <v/>
      </c>
      <c r="O996" s="147" t="str">
        <f t="shared" si="15"/>
        <v/>
      </c>
      <c r="P996" s="74" t="str">
        <f>IF('DATA ENTRY'!T997="","",'DATA ENTRY'!T997)</f>
        <v/>
      </c>
      <c r="Q996" s="74" t="str">
        <f>IF('DATA ENTRY'!U997="","",'DATA ENTRY'!U997)</f>
        <v/>
      </c>
      <c r="R996" s="22" t="str">
        <f>IF('DATA ENTRY'!W997="","",'DATA ENTRY'!W997)</f>
        <v/>
      </c>
      <c r="S996" s="22" t="str">
        <f>IF('DATA ENTRY'!X997="","",'DATA ENTRY'!X997)</f>
        <v/>
      </c>
      <c r="T996" s="22" t="str">
        <f>IF('DATA ENTRY'!AA997="","",'DATA ENTRY'!AA997)</f>
        <v/>
      </c>
      <c r="U996" s="22" t="str">
        <f>IF(O996="","",SUMPRODUCT(--(D996=$D$5:$D$1071),--(F996=$F$5:$F$1071),--(E996=$E$5:$E$1071),--(O996&lt;$O$5:$O$1071))+COUNTIF($O$5:O996,O996))</f>
        <v/>
      </c>
    </row>
    <row r="997" spans="1:21">
      <c r="A997" s="22" t="str">
        <f>IF(AND(H997="",D997="",F997="",G997="",I997="",J997=""),"",SUBTOTAL(3,$B$5:B997))</f>
        <v/>
      </c>
      <c r="B997" s="74" t="str">
        <f>IF('DATA ENTRY'!B998="","",'DATA ENTRY'!B998)</f>
        <v/>
      </c>
      <c r="C997" s="74" t="str">
        <f>IF('DATA ENTRY'!C998="","",'DATA ENTRY'!C998)</f>
        <v/>
      </c>
      <c r="D997" s="74" t="str">
        <f>IF('DATA ENTRY'!E998="","",'DATA ENTRY'!E998)</f>
        <v/>
      </c>
      <c r="E997" s="22" t="str">
        <f>IF('DATA ENTRY'!G998="","",'DATA ENTRY'!G998)</f>
        <v/>
      </c>
      <c r="F997" s="22" t="str">
        <f>IF('DATA ENTRY'!F998="","",'DATA ENTRY'!F998)</f>
        <v/>
      </c>
      <c r="G997" s="148" t="str">
        <f>IF('DATA ENTRY'!H998="","",'DATA ENTRY'!H998)</f>
        <v/>
      </c>
      <c r="H997" s="148" t="str">
        <f>IF('DATA ENTRY'!I998="","",'DATA ENTRY'!I998)</f>
        <v/>
      </c>
      <c r="I997" s="22" t="str">
        <f>IF('DATA ENTRY'!N998="","",'DATA ENTRY'!N998)</f>
        <v/>
      </c>
      <c r="J997" s="147" t="str">
        <f>IF('DATA ENTRY'!O998="","",'DATA ENTRY'!O998)</f>
        <v/>
      </c>
      <c r="K997" s="22" t="str">
        <f>IF('DATA ENTRY'!P998="","",'DATA ENTRY'!P998)</f>
        <v/>
      </c>
      <c r="L997" s="147" t="str">
        <f>IF('DATA ENTRY'!Q998="","",'DATA ENTRY'!Q998)</f>
        <v/>
      </c>
      <c r="M997" s="22" t="str">
        <f>IF('DATA ENTRY'!R998="","",'DATA ENTRY'!R998)</f>
        <v/>
      </c>
      <c r="N997" s="147" t="str">
        <f>IF('DATA ENTRY'!S998="","",'DATA ENTRY'!S998)</f>
        <v/>
      </c>
      <c r="O997" s="147" t="str">
        <f t="shared" si="15"/>
        <v/>
      </c>
      <c r="P997" s="74" t="str">
        <f>IF('DATA ENTRY'!T998="","",'DATA ENTRY'!T998)</f>
        <v/>
      </c>
      <c r="Q997" s="74" t="str">
        <f>IF('DATA ENTRY'!U998="","",'DATA ENTRY'!U998)</f>
        <v/>
      </c>
      <c r="R997" s="22" t="str">
        <f>IF('DATA ENTRY'!W998="","",'DATA ENTRY'!W998)</f>
        <v/>
      </c>
      <c r="S997" s="22" t="str">
        <f>IF('DATA ENTRY'!X998="","",'DATA ENTRY'!X998)</f>
        <v/>
      </c>
      <c r="T997" s="22" t="str">
        <f>IF('DATA ENTRY'!AA998="","",'DATA ENTRY'!AA998)</f>
        <v/>
      </c>
      <c r="U997" s="22" t="str">
        <f>IF(O997="","",SUMPRODUCT(--(D997=$D$5:$D$1071),--(F997=$F$5:$F$1071),--(E997=$E$5:$E$1071),--(O997&lt;$O$5:$O$1071))+COUNTIF($O$5:O997,O997))</f>
        <v/>
      </c>
    </row>
    <row r="998" spans="1:21">
      <c r="A998" s="22" t="str">
        <f>IF(AND(H998="",D998="",F998="",G998="",I998="",J998=""),"",SUBTOTAL(3,$B$5:B998))</f>
        <v/>
      </c>
      <c r="B998" s="74" t="str">
        <f>IF('DATA ENTRY'!B999="","",'DATA ENTRY'!B999)</f>
        <v/>
      </c>
      <c r="C998" s="74" t="str">
        <f>IF('DATA ENTRY'!C999="","",'DATA ENTRY'!C999)</f>
        <v/>
      </c>
      <c r="D998" s="74" t="str">
        <f>IF('DATA ENTRY'!E999="","",'DATA ENTRY'!E999)</f>
        <v/>
      </c>
      <c r="E998" s="22" t="str">
        <f>IF('DATA ENTRY'!G999="","",'DATA ENTRY'!G999)</f>
        <v/>
      </c>
      <c r="F998" s="22" t="str">
        <f>IF('DATA ENTRY'!F999="","",'DATA ENTRY'!F999)</f>
        <v/>
      </c>
      <c r="G998" s="148" t="str">
        <f>IF('DATA ENTRY'!H999="","",'DATA ENTRY'!H999)</f>
        <v/>
      </c>
      <c r="H998" s="148" t="str">
        <f>IF('DATA ENTRY'!I999="","",'DATA ENTRY'!I999)</f>
        <v/>
      </c>
      <c r="I998" s="22" t="str">
        <f>IF('DATA ENTRY'!N999="","",'DATA ENTRY'!N999)</f>
        <v/>
      </c>
      <c r="J998" s="147" t="str">
        <f>IF('DATA ENTRY'!O999="","",'DATA ENTRY'!O999)</f>
        <v/>
      </c>
      <c r="K998" s="22" t="str">
        <f>IF('DATA ENTRY'!P999="","",'DATA ENTRY'!P999)</f>
        <v/>
      </c>
      <c r="L998" s="147" t="str">
        <f>IF('DATA ENTRY'!Q999="","",'DATA ENTRY'!Q999)</f>
        <v/>
      </c>
      <c r="M998" s="22" t="str">
        <f>IF('DATA ENTRY'!R999="","",'DATA ENTRY'!R999)</f>
        <v/>
      </c>
      <c r="N998" s="147" t="str">
        <f>IF('DATA ENTRY'!S999="","",'DATA ENTRY'!S999)</f>
        <v/>
      </c>
      <c r="O998" s="147" t="str">
        <f t="shared" si="15"/>
        <v/>
      </c>
      <c r="P998" s="74" t="str">
        <f>IF('DATA ENTRY'!T999="","",'DATA ENTRY'!T999)</f>
        <v/>
      </c>
      <c r="Q998" s="74" t="str">
        <f>IF('DATA ENTRY'!U999="","",'DATA ENTRY'!U999)</f>
        <v/>
      </c>
      <c r="R998" s="22" t="str">
        <f>IF('DATA ENTRY'!W999="","",'DATA ENTRY'!W999)</f>
        <v/>
      </c>
      <c r="S998" s="22" t="str">
        <f>IF('DATA ENTRY'!X999="","",'DATA ENTRY'!X999)</f>
        <v/>
      </c>
      <c r="T998" s="22" t="str">
        <f>IF('DATA ENTRY'!AA999="","",'DATA ENTRY'!AA999)</f>
        <v/>
      </c>
      <c r="U998" s="22" t="str">
        <f>IF(O998="","",SUMPRODUCT(--(D998=$D$5:$D$1071),--(F998=$F$5:$F$1071),--(E998=$E$5:$E$1071),--(O998&lt;$O$5:$O$1071))+COUNTIF($O$5:O998,O998))</f>
        <v/>
      </c>
    </row>
    <row r="999" spans="1:21">
      <c r="A999" s="22" t="str">
        <f>IF(AND(H999="",D999="",F999="",G999="",I999="",J999=""),"",SUBTOTAL(3,$B$5:B999))</f>
        <v/>
      </c>
      <c r="B999" s="74" t="str">
        <f>IF('DATA ENTRY'!B1000="","",'DATA ENTRY'!B1000)</f>
        <v/>
      </c>
      <c r="C999" s="74" t="str">
        <f>IF('DATA ENTRY'!C1000="","",'DATA ENTRY'!C1000)</f>
        <v/>
      </c>
      <c r="D999" s="74" t="str">
        <f>IF('DATA ENTRY'!E1000="","",'DATA ENTRY'!E1000)</f>
        <v/>
      </c>
      <c r="E999" s="22" t="str">
        <f>IF('DATA ENTRY'!G1000="","",'DATA ENTRY'!G1000)</f>
        <v/>
      </c>
      <c r="F999" s="22" t="str">
        <f>IF('DATA ENTRY'!F1000="","",'DATA ENTRY'!F1000)</f>
        <v/>
      </c>
      <c r="G999" s="148" t="str">
        <f>IF('DATA ENTRY'!H1000="","",'DATA ENTRY'!H1000)</f>
        <v/>
      </c>
      <c r="H999" s="148" t="str">
        <f>IF('DATA ENTRY'!I1000="","",'DATA ENTRY'!I1000)</f>
        <v/>
      </c>
      <c r="I999" s="22" t="str">
        <f>IF('DATA ENTRY'!N1000="","",'DATA ENTRY'!N1000)</f>
        <v/>
      </c>
      <c r="J999" s="147" t="str">
        <f>IF('DATA ENTRY'!O1000="","",'DATA ENTRY'!O1000)</f>
        <v/>
      </c>
      <c r="K999" s="22" t="str">
        <f>IF('DATA ENTRY'!P1000="","",'DATA ENTRY'!P1000)</f>
        <v/>
      </c>
      <c r="L999" s="147" t="str">
        <f>IF('DATA ENTRY'!Q1000="","",'DATA ENTRY'!Q1000)</f>
        <v/>
      </c>
      <c r="M999" s="22" t="str">
        <f>IF('DATA ENTRY'!R1000="","",'DATA ENTRY'!R1000)</f>
        <v/>
      </c>
      <c r="N999" s="147" t="str">
        <f>IF('DATA ENTRY'!S1000="","",'DATA ENTRY'!S1000)</f>
        <v/>
      </c>
      <c r="O999" s="147" t="str">
        <f t="shared" si="15"/>
        <v/>
      </c>
      <c r="P999" s="74" t="str">
        <f>IF('DATA ENTRY'!T1000="","",'DATA ENTRY'!T1000)</f>
        <v/>
      </c>
      <c r="Q999" s="74" t="str">
        <f>IF('DATA ENTRY'!U1000="","",'DATA ENTRY'!U1000)</f>
        <v/>
      </c>
      <c r="R999" s="22" t="str">
        <f>IF('DATA ENTRY'!W1000="","",'DATA ENTRY'!W1000)</f>
        <v/>
      </c>
      <c r="S999" s="22" t="str">
        <f>IF('DATA ENTRY'!X1000="","",'DATA ENTRY'!X1000)</f>
        <v/>
      </c>
      <c r="T999" s="22" t="str">
        <f>IF('DATA ENTRY'!AA1000="","",'DATA ENTRY'!AA1000)</f>
        <v/>
      </c>
      <c r="U999" s="22" t="str">
        <f>IF(O999="","",SUMPRODUCT(--(D999=$D$5:$D$1071),--(F999=$F$5:$F$1071),--(E999=$E$5:$E$1071),--(O999&lt;$O$5:$O$1071))+COUNTIF($O$5:O999,O999))</f>
        <v/>
      </c>
    </row>
    <row r="1000" spans="1:21">
      <c r="A1000" s="22" t="str">
        <f>IF(AND(H1000="",D1000="",F1000="",G1000="",I1000="",J1000=""),"",SUBTOTAL(3,$B$5:B1000))</f>
        <v/>
      </c>
      <c r="B1000" s="74" t="str">
        <f>IF('DATA ENTRY'!B1001="","",'DATA ENTRY'!B1001)</f>
        <v/>
      </c>
      <c r="C1000" s="74" t="str">
        <f>IF('DATA ENTRY'!C1001="","",'DATA ENTRY'!C1001)</f>
        <v/>
      </c>
      <c r="D1000" s="74" t="str">
        <f>IF('DATA ENTRY'!E1001="","",'DATA ENTRY'!E1001)</f>
        <v/>
      </c>
      <c r="E1000" s="22" t="str">
        <f>IF('DATA ENTRY'!G1001="","",'DATA ENTRY'!G1001)</f>
        <v/>
      </c>
      <c r="F1000" s="22" t="str">
        <f>IF('DATA ENTRY'!F1001="","",'DATA ENTRY'!F1001)</f>
        <v/>
      </c>
      <c r="G1000" s="148" t="str">
        <f>IF('DATA ENTRY'!H1001="","",'DATA ENTRY'!H1001)</f>
        <v/>
      </c>
      <c r="H1000" s="148" t="str">
        <f>IF('DATA ENTRY'!I1001="","",'DATA ENTRY'!I1001)</f>
        <v/>
      </c>
      <c r="I1000" s="22" t="str">
        <f>IF('DATA ENTRY'!N1001="","",'DATA ENTRY'!N1001)</f>
        <v/>
      </c>
      <c r="J1000" s="147" t="str">
        <f>IF('DATA ENTRY'!O1001="","",'DATA ENTRY'!O1001)</f>
        <v/>
      </c>
      <c r="K1000" s="22" t="str">
        <f>IF('DATA ENTRY'!P1001="","",'DATA ENTRY'!P1001)</f>
        <v/>
      </c>
      <c r="L1000" s="147" t="str">
        <f>IF('DATA ENTRY'!Q1001="","",'DATA ENTRY'!Q1001)</f>
        <v/>
      </c>
      <c r="M1000" s="22" t="str">
        <f>IF('DATA ENTRY'!R1001="","",'DATA ENTRY'!R1001)</f>
        <v/>
      </c>
      <c r="N1000" s="147" t="str">
        <f>IF('DATA ENTRY'!S1001="","",'DATA ENTRY'!S1001)</f>
        <v/>
      </c>
      <c r="O1000" s="147" t="str">
        <f t="shared" si="15"/>
        <v/>
      </c>
      <c r="P1000" s="74" t="str">
        <f>IF('DATA ENTRY'!T1001="","",'DATA ENTRY'!T1001)</f>
        <v/>
      </c>
      <c r="Q1000" s="74" t="str">
        <f>IF('DATA ENTRY'!U1001="","",'DATA ENTRY'!U1001)</f>
        <v/>
      </c>
      <c r="R1000" s="22" t="str">
        <f>IF('DATA ENTRY'!W1001="","",'DATA ENTRY'!W1001)</f>
        <v/>
      </c>
      <c r="S1000" s="22" t="str">
        <f>IF('DATA ENTRY'!X1001="","",'DATA ENTRY'!X1001)</f>
        <v/>
      </c>
      <c r="T1000" s="22" t="str">
        <f>IF('DATA ENTRY'!AA1001="","",'DATA ENTRY'!AA1001)</f>
        <v/>
      </c>
      <c r="U1000" s="22" t="str">
        <f>IF(O1000="","",SUMPRODUCT(--(D1000=$D$5:$D$1071),--(F1000=$F$5:$F$1071),--(E1000=$E$5:$E$1071),--(O1000&lt;$O$5:$O$1071))+COUNTIF($O$5:O1000,O1000))</f>
        <v/>
      </c>
    </row>
    <row r="1001" spans="1:21">
      <c r="A1001" s="22" t="str">
        <f>IF(AND(H1001="",D1001="",F1001="",G1001="",I1001="",J1001=""),"",SUBTOTAL(3,$B$5:B1001))</f>
        <v/>
      </c>
      <c r="B1001" s="74" t="str">
        <f>IF('DATA ENTRY'!B1002="","",'DATA ENTRY'!B1002)</f>
        <v/>
      </c>
      <c r="C1001" s="74" t="str">
        <f>IF('DATA ENTRY'!C1002="","",'DATA ENTRY'!C1002)</f>
        <v/>
      </c>
      <c r="D1001" s="74" t="str">
        <f>IF('DATA ENTRY'!E1002="","",'DATA ENTRY'!E1002)</f>
        <v/>
      </c>
      <c r="E1001" s="22" t="str">
        <f>IF('DATA ENTRY'!G1002="","",'DATA ENTRY'!G1002)</f>
        <v/>
      </c>
      <c r="F1001" s="22" t="str">
        <f>IF('DATA ENTRY'!F1002="","",'DATA ENTRY'!F1002)</f>
        <v/>
      </c>
      <c r="G1001" s="148" t="str">
        <f>IF('DATA ENTRY'!H1002="","",'DATA ENTRY'!H1002)</f>
        <v/>
      </c>
      <c r="H1001" s="148" t="str">
        <f>IF('DATA ENTRY'!I1002="","",'DATA ENTRY'!I1002)</f>
        <v/>
      </c>
      <c r="I1001" s="22" t="str">
        <f>IF('DATA ENTRY'!N1002="","",'DATA ENTRY'!N1002)</f>
        <v/>
      </c>
      <c r="J1001" s="147" t="str">
        <f>IF('DATA ENTRY'!O1002="","",'DATA ENTRY'!O1002)</f>
        <v/>
      </c>
      <c r="K1001" s="22" t="str">
        <f>IF('DATA ENTRY'!P1002="","",'DATA ENTRY'!P1002)</f>
        <v/>
      </c>
      <c r="L1001" s="147" t="str">
        <f>IF('DATA ENTRY'!Q1002="","",'DATA ENTRY'!Q1002)</f>
        <v/>
      </c>
      <c r="M1001" s="22" t="str">
        <f>IF('DATA ENTRY'!R1002="","",'DATA ENTRY'!R1002)</f>
        <v/>
      </c>
      <c r="N1001" s="147" t="str">
        <f>IF('DATA ENTRY'!S1002="","",'DATA ENTRY'!S1002)</f>
        <v/>
      </c>
      <c r="O1001" s="147" t="str">
        <f t="shared" si="15"/>
        <v/>
      </c>
      <c r="P1001" s="74" t="str">
        <f>IF('DATA ENTRY'!T1002="","",'DATA ENTRY'!T1002)</f>
        <v/>
      </c>
      <c r="Q1001" s="74" t="str">
        <f>IF('DATA ENTRY'!U1002="","",'DATA ENTRY'!U1002)</f>
        <v/>
      </c>
      <c r="R1001" s="22" t="str">
        <f>IF('DATA ENTRY'!W1002="","",'DATA ENTRY'!W1002)</f>
        <v/>
      </c>
      <c r="S1001" s="22" t="str">
        <f>IF('DATA ENTRY'!X1002="","",'DATA ENTRY'!X1002)</f>
        <v/>
      </c>
      <c r="T1001" s="22" t="str">
        <f>IF('DATA ENTRY'!AA1002="","",'DATA ENTRY'!AA1002)</f>
        <v/>
      </c>
      <c r="U1001" s="22" t="str">
        <f>IF(O1001="","",SUMPRODUCT(--(D1001=$D$5:$D$1071),--(F1001=$F$5:$F$1071),--(E1001=$E$5:$E$1071),--(O1001&lt;$O$5:$O$1071))+COUNTIF($O$5:O1001,O1001))</f>
        <v/>
      </c>
    </row>
    <row r="1002" spans="1:21">
      <c r="A1002" s="22" t="str">
        <f>IF(AND(H1002="",D1002="",F1002="",G1002="",I1002="",J1002=""),"",SUBTOTAL(3,$B$5:B1002))</f>
        <v/>
      </c>
      <c r="B1002" s="74" t="str">
        <f>IF('DATA ENTRY'!B1003="","",'DATA ENTRY'!B1003)</f>
        <v/>
      </c>
      <c r="C1002" s="74" t="str">
        <f>IF('DATA ENTRY'!C1003="","",'DATA ENTRY'!C1003)</f>
        <v/>
      </c>
      <c r="D1002" s="74" t="str">
        <f>IF('DATA ENTRY'!E1003="","",'DATA ENTRY'!E1003)</f>
        <v/>
      </c>
      <c r="E1002" s="22" t="str">
        <f>IF('DATA ENTRY'!G1003="","",'DATA ENTRY'!G1003)</f>
        <v/>
      </c>
      <c r="F1002" s="22" t="str">
        <f>IF('DATA ENTRY'!F1003="","",'DATA ENTRY'!F1003)</f>
        <v/>
      </c>
      <c r="G1002" s="148" t="str">
        <f>IF('DATA ENTRY'!H1003="","",'DATA ENTRY'!H1003)</f>
        <v/>
      </c>
      <c r="H1002" s="148" t="str">
        <f>IF('DATA ENTRY'!I1003="","",'DATA ENTRY'!I1003)</f>
        <v/>
      </c>
      <c r="I1002" s="22" t="str">
        <f>IF('DATA ENTRY'!N1003="","",'DATA ENTRY'!N1003)</f>
        <v/>
      </c>
      <c r="J1002" s="147" t="str">
        <f>IF('DATA ENTRY'!O1003="","",'DATA ENTRY'!O1003)</f>
        <v/>
      </c>
      <c r="K1002" s="22" t="str">
        <f>IF('DATA ENTRY'!P1003="","",'DATA ENTRY'!P1003)</f>
        <v/>
      </c>
      <c r="L1002" s="147" t="str">
        <f>IF('DATA ENTRY'!Q1003="","",'DATA ENTRY'!Q1003)</f>
        <v/>
      </c>
      <c r="M1002" s="22" t="str">
        <f>IF('DATA ENTRY'!R1003="","",'DATA ENTRY'!R1003)</f>
        <v/>
      </c>
      <c r="N1002" s="147" t="str">
        <f>IF('DATA ENTRY'!S1003="","",'DATA ENTRY'!S1003)</f>
        <v/>
      </c>
      <c r="O1002" s="147" t="str">
        <f t="shared" si="15"/>
        <v/>
      </c>
      <c r="P1002" s="74" t="str">
        <f>IF('DATA ENTRY'!T1003="","",'DATA ENTRY'!T1003)</f>
        <v/>
      </c>
      <c r="Q1002" s="74" t="str">
        <f>IF('DATA ENTRY'!U1003="","",'DATA ENTRY'!U1003)</f>
        <v/>
      </c>
      <c r="R1002" s="22" t="str">
        <f>IF('DATA ENTRY'!W1003="","",'DATA ENTRY'!W1003)</f>
        <v/>
      </c>
      <c r="S1002" s="22" t="str">
        <f>IF('DATA ENTRY'!X1003="","",'DATA ENTRY'!X1003)</f>
        <v/>
      </c>
      <c r="T1002" s="22" t="str">
        <f>IF('DATA ENTRY'!AA1003="","",'DATA ENTRY'!AA1003)</f>
        <v/>
      </c>
      <c r="U1002" s="22" t="str">
        <f>IF(O1002="","",SUMPRODUCT(--(D1002=$D$5:$D$1071),--(F1002=$F$5:$F$1071),--(E1002=$E$5:$E$1071),--(O1002&lt;$O$5:$O$1071))+COUNTIF($O$5:O1002,O1002))</f>
        <v/>
      </c>
    </row>
    <row r="1003" spans="1:21">
      <c r="A1003" s="22" t="str">
        <f>IF(AND(H1003="",D1003="",F1003="",G1003="",I1003="",J1003=""),"",SUBTOTAL(3,$B$5:B1003))</f>
        <v/>
      </c>
      <c r="B1003" s="74" t="str">
        <f>IF('DATA ENTRY'!B1004="","",'DATA ENTRY'!B1004)</f>
        <v/>
      </c>
      <c r="C1003" s="74" t="str">
        <f>IF('DATA ENTRY'!C1004="","",'DATA ENTRY'!C1004)</f>
        <v/>
      </c>
      <c r="D1003" s="74" t="str">
        <f>IF('DATA ENTRY'!E1004="","",'DATA ENTRY'!E1004)</f>
        <v/>
      </c>
      <c r="E1003" s="22" t="str">
        <f>IF('DATA ENTRY'!G1004="","",'DATA ENTRY'!G1004)</f>
        <v/>
      </c>
      <c r="F1003" s="22" t="str">
        <f>IF('DATA ENTRY'!F1004="","",'DATA ENTRY'!F1004)</f>
        <v/>
      </c>
      <c r="G1003" s="148" t="str">
        <f>IF('DATA ENTRY'!H1004="","",'DATA ENTRY'!H1004)</f>
        <v/>
      </c>
      <c r="H1003" s="148" t="str">
        <f>IF('DATA ENTRY'!I1004="","",'DATA ENTRY'!I1004)</f>
        <v/>
      </c>
      <c r="I1003" s="22" t="str">
        <f>IF('DATA ENTRY'!N1004="","",'DATA ENTRY'!N1004)</f>
        <v/>
      </c>
      <c r="J1003" s="147" t="str">
        <f>IF('DATA ENTRY'!O1004="","",'DATA ENTRY'!O1004)</f>
        <v/>
      </c>
      <c r="K1003" s="22" t="str">
        <f>IF('DATA ENTRY'!P1004="","",'DATA ENTRY'!P1004)</f>
        <v/>
      </c>
      <c r="L1003" s="147" t="str">
        <f>IF('DATA ENTRY'!Q1004="","",'DATA ENTRY'!Q1004)</f>
        <v/>
      </c>
      <c r="M1003" s="22" t="str">
        <f>IF('DATA ENTRY'!R1004="","",'DATA ENTRY'!R1004)</f>
        <v/>
      </c>
      <c r="N1003" s="147" t="str">
        <f>IF('DATA ENTRY'!S1004="","",'DATA ENTRY'!S1004)</f>
        <v/>
      </c>
      <c r="O1003" s="147" t="str">
        <f t="shared" si="15"/>
        <v/>
      </c>
      <c r="P1003" s="74" t="str">
        <f>IF('DATA ENTRY'!T1004="","",'DATA ENTRY'!T1004)</f>
        <v/>
      </c>
      <c r="Q1003" s="74" t="str">
        <f>IF('DATA ENTRY'!U1004="","",'DATA ENTRY'!U1004)</f>
        <v/>
      </c>
      <c r="R1003" s="22" t="str">
        <f>IF('DATA ENTRY'!W1004="","",'DATA ENTRY'!W1004)</f>
        <v/>
      </c>
      <c r="S1003" s="22" t="str">
        <f>IF('DATA ENTRY'!X1004="","",'DATA ENTRY'!X1004)</f>
        <v/>
      </c>
      <c r="T1003" s="22" t="str">
        <f>IF('DATA ENTRY'!AA1004="","",'DATA ENTRY'!AA1004)</f>
        <v/>
      </c>
      <c r="U1003" s="22" t="str">
        <f>IF(O1003="","",SUMPRODUCT(--(D1003=$D$5:$D$1071),--(F1003=$F$5:$F$1071),--(E1003=$E$5:$E$1071),--(O1003&lt;$O$5:$O$1071))+COUNTIF($O$5:O1003,O1003))</f>
        <v/>
      </c>
    </row>
    <row r="1004" spans="1:21">
      <c r="A1004" s="22" t="str">
        <f>IF(AND(H1004="",D1004="",F1004="",G1004="",I1004="",J1004=""),"",SUBTOTAL(3,$B$5:B1004))</f>
        <v/>
      </c>
      <c r="B1004" s="74" t="str">
        <f>IF('DATA ENTRY'!B1005="","",'DATA ENTRY'!B1005)</f>
        <v/>
      </c>
      <c r="C1004" s="74" t="str">
        <f>IF('DATA ENTRY'!C1005="","",'DATA ENTRY'!C1005)</f>
        <v/>
      </c>
      <c r="D1004" s="74" t="str">
        <f>IF('DATA ENTRY'!E1005="","",'DATA ENTRY'!E1005)</f>
        <v/>
      </c>
      <c r="E1004" s="22" t="str">
        <f>IF('DATA ENTRY'!G1005="","",'DATA ENTRY'!G1005)</f>
        <v/>
      </c>
      <c r="F1004" s="22" t="str">
        <f>IF('DATA ENTRY'!F1005="","",'DATA ENTRY'!F1005)</f>
        <v/>
      </c>
      <c r="G1004" s="148" t="str">
        <f>IF('DATA ENTRY'!H1005="","",'DATA ENTRY'!H1005)</f>
        <v/>
      </c>
      <c r="H1004" s="148" t="str">
        <f>IF('DATA ENTRY'!I1005="","",'DATA ENTRY'!I1005)</f>
        <v/>
      </c>
      <c r="I1004" s="22" t="str">
        <f>IF('DATA ENTRY'!N1005="","",'DATA ENTRY'!N1005)</f>
        <v/>
      </c>
      <c r="J1004" s="147" t="str">
        <f>IF('DATA ENTRY'!O1005="","",'DATA ENTRY'!O1005)</f>
        <v/>
      </c>
      <c r="K1004" s="22" t="str">
        <f>IF('DATA ENTRY'!P1005="","",'DATA ENTRY'!P1005)</f>
        <v/>
      </c>
      <c r="L1004" s="147" t="str">
        <f>IF('DATA ENTRY'!Q1005="","",'DATA ENTRY'!Q1005)</f>
        <v/>
      </c>
      <c r="M1004" s="22" t="str">
        <f>IF('DATA ENTRY'!R1005="","",'DATA ENTRY'!R1005)</f>
        <v/>
      </c>
      <c r="N1004" s="147" t="str">
        <f>IF('DATA ENTRY'!S1005="","",'DATA ENTRY'!S1005)</f>
        <v/>
      </c>
      <c r="O1004" s="147" t="str">
        <f t="shared" si="15"/>
        <v/>
      </c>
      <c r="P1004" s="74" t="str">
        <f>IF('DATA ENTRY'!T1005="","",'DATA ENTRY'!T1005)</f>
        <v/>
      </c>
      <c r="Q1004" s="74" t="str">
        <f>IF('DATA ENTRY'!U1005="","",'DATA ENTRY'!U1005)</f>
        <v/>
      </c>
      <c r="R1004" s="22" t="str">
        <f>IF('DATA ENTRY'!W1005="","",'DATA ENTRY'!W1005)</f>
        <v/>
      </c>
      <c r="S1004" s="22" t="str">
        <f>IF('DATA ENTRY'!X1005="","",'DATA ENTRY'!X1005)</f>
        <v/>
      </c>
      <c r="T1004" s="22" t="str">
        <f>IF('DATA ENTRY'!AA1005="","",'DATA ENTRY'!AA1005)</f>
        <v/>
      </c>
      <c r="U1004" s="22" t="str">
        <f>IF(O1004="","",SUMPRODUCT(--(D1004=$D$5:$D$1071),--(F1004=$F$5:$F$1071),--(E1004=$E$5:$E$1071),--(O1004&lt;$O$5:$O$1071))+COUNTIF($O$5:O1004,O1004))</f>
        <v/>
      </c>
    </row>
    <row r="1005" spans="1:21">
      <c r="A1005" s="22" t="str">
        <f>IF(AND(H1005="",D1005="",F1005="",G1005="",I1005="",J1005=""),"",SUBTOTAL(3,$B$5:B1005))</f>
        <v/>
      </c>
      <c r="B1005" s="74" t="str">
        <f>IF('DATA ENTRY'!B1006="","",'DATA ENTRY'!B1006)</f>
        <v/>
      </c>
      <c r="C1005" s="74" t="str">
        <f>IF('DATA ENTRY'!C1006="","",'DATA ENTRY'!C1006)</f>
        <v/>
      </c>
      <c r="D1005" s="74" t="str">
        <f>IF('DATA ENTRY'!E1006="","",'DATA ENTRY'!E1006)</f>
        <v/>
      </c>
      <c r="E1005" s="22" t="str">
        <f>IF('DATA ENTRY'!G1006="","",'DATA ENTRY'!G1006)</f>
        <v/>
      </c>
      <c r="F1005" s="22" t="str">
        <f>IF('DATA ENTRY'!F1006="","",'DATA ENTRY'!F1006)</f>
        <v/>
      </c>
      <c r="G1005" s="148" t="str">
        <f>IF('DATA ENTRY'!H1006="","",'DATA ENTRY'!H1006)</f>
        <v/>
      </c>
      <c r="H1005" s="148" t="str">
        <f>IF('DATA ENTRY'!I1006="","",'DATA ENTRY'!I1006)</f>
        <v/>
      </c>
      <c r="I1005" s="22" t="str">
        <f>IF('DATA ENTRY'!N1006="","",'DATA ENTRY'!N1006)</f>
        <v/>
      </c>
      <c r="J1005" s="147" t="str">
        <f>IF('DATA ENTRY'!O1006="","",'DATA ENTRY'!O1006)</f>
        <v/>
      </c>
      <c r="K1005" s="22" t="str">
        <f>IF('DATA ENTRY'!P1006="","",'DATA ENTRY'!P1006)</f>
        <v/>
      </c>
      <c r="L1005" s="147" t="str">
        <f>IF('DATA ENTRY'!Q1006="","",'DATA ENTRY'!Q1006)</f>
        <v/>
      </c>
      <c r="M1005" s="22" t="str">
        <f>IF('DATA ENTRY'!R1006="","",'DATA ENTRY'!R1006)</f>
        <v/>
      </c>
      <c r="N1005" s="147" t="str">
        <f>IF('DATA ENTRY'!S1006="","",'DATA ENTRY'!S1006)</f>
        <v/>
      </c>
      <c r="O1005" s="147" t="str">
        <f t="shared" si="15"/>
        <v/>
      </c>
      <c r="P1005" s="74" t="str">
        <f>IF('DATA ENTRY'!T1006="","",'DATA ENTRY'!T1006)</f>
        <v/>
      </c>
      <c r="Q1005" s="74" t="str">
        <f>IF('DATA ENTRY'!U1006="","",'DATA ENTRY'!U1006)</f>
        <v/>
      </c>
      <c r="R1005" s="22" t="str">
        <f>IF('DATA ENTRY'!W1006="","",'DATA ENTRY'!W1006)</f>
        <v/>
      </c>
      <c r="S1005" s="22" t="str">
        <f>IF('DATA ENTRY'!X1006="","",'DATA ENTRY'!X1006)</f>
        <v/>
      </c>
      <c r="T1005" s="22" t="str">
        <f>IF('DATA ENTRY'!AA1006="","",'DATA ENTRY'!AA1006)</f>
        <v/>
      </c>
      <c r="U1005" s="22" t="str">
        <f>IF(O1005="","",SUMPRODUCT(--(D1005=$D$5:$D$1071),--(F1005=$F$5:$F$1071),--(E1005=$E$5:$E$1071),--(O1005&lt;$O$5:$O$1071))+COUNTIF($O$5:O1005,O1005))</f>
        <v/>
      </c>
    </row>
    <row r="1006" spans="1:21">
      <c r="A1006" s="22" t="str">
        <f>IF(AND(H1006="",D1006="",F1006="",G1006="",I1006="",J1006=""),"",SUBTOTAL(3,$B$5:B1006))</f>
        <v/>
      </c>
      <c r="B1006" s="74" t="str">
        <f>IF('DATA ENTRY'!B1007="","",'DATA ENTRY'!B1007)</f>
        <v/>
      </c>
      <c r="C1006" s="74" t="str">
        <f>IF('DATA ENTRY'!C1007="","",'DATA ENTRY'!C1007)</f>
        <v/>
      </c>
      <c r="D1006" s="74" t="str">
        <f>IF('DATA ENTRY'!E1007="","",'DATA ENTRY'!E1007)</f>
        <v/>
      </c>
      <c r="E1006" s="22" t="str">
        <f>IF('DATA ENTRY'!G1007="","",'DATA ENTRY'!G1007)</f>
        <v/>
      </c>
      <c r="F1006" s="22" t="str">
        <f>IF('DATA ENTRY'!F1007="","",'DATA ENTRY'!F1007)</f>
        <v/>
      </c>
      <c r="G1006" s="148" t="str">
        <f>IF('DATA ENTRY'!H1007="","",'DATA ENTRY'!H1007)</f>
        <v/>
      </c>
      <c r="H1006" s="148" t="str">
        <f>IF('DATA ENTRY'!I1007="","",'DATA ENTRY'!I1007)</f>
        <v/>
      </c>
      <c r="I1006" s="22" t="str">
        <f>IF('DATA ENTRY'!N1007="","",'DATA ENTRY'!N1007)</f>
        <v/>
      </c>
      <c r="J1006" s="147" t="str">
        <f>IF('DATA ENTRY'!O1007="","",'DATA ENTRY'!O1007)</f>
        <v/>
      </c>
      <c r="K1006" s="22" t="str">
        <f>IF('DATA ENTRY'!P1007="","",'DATA ENTRY'!P1007)</f>
        <v/>
      </c>
      <c r="L1006" s="147" t="str">
        <f>IF('DATA ENTRY'!Q1007="","",'DATA ENTRY'!Q1007)</f>
        <v/>
      </c>
      <c r="M1006" s="22" t="str">
        <f>IF('DATA ENTRY'!R1007="","",'DATA ENTRY'!R1007)</f>
        <v/>
      </c>
      <c r="N1006" s="147" t="str">
        <f>IF('DATA ENTRY'!S1007="","",'DATA ENTRY'!S1007)</f>
        <v/>
      </c>
      <c r="O1006" s="147" t="str">
        <f t="shared" si="15"/>
        <v/>
      </c>
      <c r="P1006" s="74" t="str">
        <f>IF('DATA ENTRY'!T1007="","",'DATA ENTRY'!T1007)</f>
        <v/>
      </c>
      <c r="Q1006" s="74" t="str">
        <f>IF('DATA ENTRY'!U1007="","",'DATA ENTRY'!U1007)</f>
        <v/>
      </c>
      <c r="R1006" s="22" t="str">
        <f>IF('DATA ENTRY'!W1007="","",'DATA ENTRY'!W1007)</f>
        <v/>
      </c>
      <c r="S1006" s="22" t="str">
        <f>IF('DATA ENTRY'!X1007="","",'DATA ENTRY'!X1007)</f>
        <v/>
      </c>
      <c r="T1006" s="22" t="str">
        <f>IF('DATA ENTRY'!AA1007="","",'DATA ENTRY'!AA1007)</f>
        <v/>
      </c>
      <c r="U1006" s="22" t="str">
        <f>IF(O1006="","",SUMPRODUCT(--(D1006=$D$5:$D$1071),--(F1006=$F$5:$F$1071),--(E1006=$E$5:$E$1071),--(O1006&lt;$O$5:$O$1071))+COUNTIF($O$5:O1006,O1006))</f>
        <v/>
      </c>
    </row>
    <row r="1007" spans="1:21">
      <c r="A1007" s="22" t="str">
        <f>IF(AND(H1007="",D1007="",F1007="",G1007="",I1007="",J1007=""),"",SUBTOTAL(3,$B$5:B1007))</f>
        <v/>
      </c>
      <c r="B1007" s="74" t="str">
        <f>IF('DATA ENTRY'!B1008="","",'DATA ENTRY'!B1008)</f>
        <v/>
      </c>
      <c r="C1007" s="74" t="str">
        <f>IF('DATA ENTRY'!C1008="","",'DATA ENTRY'!C1008)</f>
        <v/>
      </c>
      <c r="D1007" s="74" t="str">
        <f>IF('DATA ENTRY'!E1008="","",'DATA ENTRY'!E1008)</f>
        <v/>
      </c>
      <c r="E1007" s="22" t="str">
        <f>IF('DATA ENTRY'!G1008="","",'DATA ENTRY'!G1008)</f>
        <v/>
      </c>
      <c r="F1007" s="22" t="str">
        <f>IF('DATA ENTRY'!F1008="","",'DATA ENTRY'!F1008)</f>
        <v/>
      </c>
      <c r="G1007" s="148" t="str">
        <f>IF('DATA ENTRY'!H1008="","",'DATA ENTRY'!H1008)</f>
        <v/>
      </c>
      <c r="H1007" s="148" t="str">
        <f>IF('DATA ENTRY'!I1008="","",'DATA ENTRY'!I1008)</f>
        <v/>
      </c>
      <c r="I1007" s="22" t="str">
        <f>IF('DATA ENTRY'!N1008="","",'DATA ENTRY'!N1008)</f>
        <v/>
      </c>
      <c r="J1007" s="147" t="str">
        <f>IF('DATA ENTRY'!O1008="","",'DATA ENTRY'!O1008)</f>
        <v/>
      </c>
      <c r="K1007" s="22" t="str">
        <f>IF('DATA ENTRY'!P1008="","",'DATA ENTRY'!P1008)</f>
        <v/>
      </c>
      <c r="L1007" s="147" t="str">
        <f>IF('DATA ENTRY'!Q1008="","",'DATA ENTRY'!Q1008)</f>
        <v/>
      </c>
      <c r="M1007" s="22" t="str">
        <f>IF('DATA ENTRY'!R1008="","",'DATA ENTRY'!R1008)</f>
        <v/>
      </c>
      <c r="N1007" s="147" t="str">
        <f>IF('DATA ENTRY'!S1008="","",'DATA ENTRY'!S1008)</f>
        <v/>
      </c>
      <c r="O1007" s="147" t="str">
        <f t="shared" si="15"/>
        <v/>
      </c>
      <c r="P1007" s="74" t="str">
        <f>IF('DATA ENTRY'!T1008="","",'DATA ENTRY'!T1008)</f>
        <v/>
      </c>
      <c r="Q1007" s="74" t="str">
        <f>IF('DATA ENTRY'!U1008="","",'DATA ENTRY'!U1008)</f>
        <v/>
      </c>
      <c r="R1007" s="22" t="str">
        <f>IF('DATA ENTRY'!W1008="","",'DATA ENTRY'!W1008)</f>
        <v/>
      </c>
      <c r="S1007" s="22" t="str">
        <f>IF('DATA ENTRY'!X1008="","",'DATA ENTRY'!X1008)</f>
        <v/>
      </c>
      <c r="T1007" s="22" t="str">
        <f>IF('DATA ENTRY'!AA1008="","",'DATA ENTRY'!AA1008)</f>
        <v/>
      </c>
      <c r="U1007" s="22" t="str">
        <f>IF(O1007="","",SUMPRODUCT(--(D1007=$D$5:$D$1071),--(F1007=$F$5:$F$1071),--(E1007=$E$5:$E$1071),--(O1007&lt;$O$5:$O$1071))+COUNTIF($O$5:O1007,O1007))</f>
        <v/>
      </c>
    </row>
    <row r="1008" spans="1:21">
      <c r="A1008" s="22" t="str">
        <f>IF(AND(H1008="",D1008="",F1008="",G1008="",I1008="",J1008=""),"",SUBTOTAL(3,$B$5:B1008))</f>
        <v/>
      </c>
      <c r="B1008" s="74" t="str">
        <f>IF('DATA ENTRY'!B1009="","",'DATA ENTRY'!B1009)</f>
        <v/>
      </c>
      <c r="C1008" s="74" t="str">
        <f>IF('DATA ENTRY'!C1009="","",'DATA ENTRY'!C1009)</f>
        <v/>
      </c>
      <c r="D1008" s="74" t="str">
        <f>IF('DATA ENTRY'!E1009="","",'DATA ENTRY'!E1009)</f>
        <v/>
      </c>
      <c r="E1008" s="22" t="str">
        <f>IF('DATA ENTRY'!G1009="","",'DATA ENTRY'!G1009)</f>
        <v/>
      </c>
      <c r="F1008" s="22" t="str">
        <f>IF('DATA ENTRY'!F1009="","",'DATA ENTRY'!F1009)</f>
        <v/>
      </c>
      <c r="G1008" s="148" t="str">
        <f>IF('DATA ENTRY'!H1009="","",'DATA ENTRY'!H1009)</f>
        <v/>
      </c>
      <c r="H1008" s="148" t="str">
        <f>IF('DATA ENTRY'!I1009="","",'DATA ENTRY'!I1009)</f>
        <v/>
      </c>
      <c r="I1008" s="22" t="str">
        <f>IF('DATA ENTRY'!N1009="","",'DATA ENTRY'!N1009)</f>
        <v/>
      </c>
      <c r="J1008" s="147" t="str">
        <f>IF('DATA ENTRY'!O1009="","",'DATA ENTRY'!O1009)</f>
        <v/>
      </c>
      <c r="K1008" s="22" t="str">
        <f>IF('DATA ENTRY'!P1009="","",'DATA ENTRY'!P1009)</f>
        <v/>
      </c>
      <c r="L1008" s="147" t="str">
        <f>IF('DATA ENTRY'!Q1009="","",'DATA ENTRY'!Q1009)</f>
        <v/>
      </c>
      <c r="M1008" s="22" t="str">
        <f>IF('DATA ENTRY'!R1009="","",'DATA ENTRY'!R1009)</f>
        <v/>
      </c>
      <c r="N1008" s="147" t="str">
        <f>IF('DATA ENTRY'!S1009="","",'DATA ENTRY'!S1009)</f>
        <v/>
      </c>
      <c r="O1008" s="147" t="str">
        <f t="shared" si="15"/>
        <v/>
      </c>
      <c r="P1008" s="74" t="str">
        <f>IF('DATA ENTRY'!T1009="","",'DATA ENTRY'!T1009)</f>
        <v/>
      </c>
      <c r="Q1008" s="74" t="str">
        <f>IF('DATA ENTRY'!U1009="","",'DATA ENTRY'!U1009)</f>
        <v/>
      </c>
      <c r="R1008" s="22" t="str">
        <f>IF('DATA ENTRY'!W1009="","",'DATA ENTRY'!W1009)</f>
        <v/>
      </c>
      <c r="S1008" s="22" t="str">
        <f>IF('DATA ENTRY'!X1009="","",'DATA ENTRY'!X1009)</f>
        <v/>
      </c>
      <c r="T1008" s="22" t="str">
        <f>IF('DATA ENTRY'!AA1009="","",'DATA ENTRY'!AA1009)</f>
        <v/>
      </c>
      <c r="U1008" s="22" t="str">
        <f>IF(O1008="","",SUMPRODUCT(--(D1008=$D$5:$D$1071),--(F1008=$F$5:$F$1071),--(E1008=$E$5:$E$1071),--(O1008&lt;$O$5:$O$1071))+COUNTIF($O$5:O1008,O1008))</f>
        <v/>
      </c>
    </row>
    <row r="1009" spans="1:21">
      <c r="A1009" s="22" t="str">
        <f>IF(AND(H1009="",D1009="",F1009="",G1009="",I1009="",J1009=""),"",SUBTOTAL(3,$B$5:B1009))</f>
        <v/>
      </c>
      <c r="B1009" s="74" t="str">
        <f>IF('DATA ENTRY'!B1010="","",'DATA ENTRY'!B1010)</f>
        <v/>
      </c>
      <c r="C1009" s="74" t="str">
        <f>IF('DATA ENTRY'!C1010="","",'DATA ENTRY'!C1010)</f>
        <v/>
      </c>
      <c r="D1009" s="74" t="str">
        <f>IF('DATA ENTRY'!E1010="","",'DATA ENTRY'!E1010)</f>
        <v/>
      </c>
      <c r="E1009" s="22" t="str">
        <f>IF('DATA ENTRY'!G1010="","",'DATA ENTRY'!G1010)</f>
        <v/>
      </c>
      <c r="F1009" s="22" t="str">
        <f>IF('DATA ENTRY'!F1010="","",'DATA ENTRY'!F1010)</f>
        <v/>
      </c>
      <c r="G1009" s="148" t="str">
        <f>IF('DATA ENTRY'!H1010="","",'DATA ENTRY'!H1010)</f>
        <v/>
      </c>
      <c r="H1009" s="148" t="str">
        <f>IF('DATA ENTRY'!I1010="","",'DATA ENTRY'!I1010)</f>
        <v/>
      </c>
      <c r="I1009" s="22" t="str">
        <f>IF('DATA ENTRY'!N1010="","",'DATA ENTRY'!N1010)</f>
        <v/>
      </c>
      <c r="J1009" s="147" t="str">
        <f>IF('DATA ENTRY'!O1010="","",'DATA ENTRY'!O1010)</f>
        <v/>
      </c>
      <c r="K1009" s="22" t="str">
        <f>IF('DATA ENTRY'!P1010="","",'DATA ENTRY'!P1010)</f>
        <v/>
      </c>
      <c r="L1009" s="147" t="str">
        <f>IF('DATA ENTRY'!Q1010="","",'DATA ENTRY'!Q1010)</f>
        <v/>
      </c>
      <c r="M1009" s="22" t="str">
        <f>IF('DATA ENTRY'!R1010="","",'DATA ENTRY'!R1010)</f>
        <v/>
      </c>
      <c r="N1009" s="147" t="str">
        <f>IF('DATA ENTRY'!S1010="","",'DATA ENTRY'!S1010)</f>
        <v/>
      </c>
      <c r="O1009" s="147" t="str">
        <f t="shared" si="15"/>
        <v/>
      </c>
      <c r="P1009" s="74" t="str">
        <f>IF('DATA ENTRY'!T1010="","",'DATA ENTRY'!T1010)</f>
        <v/>
      </c>
      <c r="Q1009" s="74" t="str">
        <f>IF('DATA ENTRY'!U1010="","",'DATA ENTRY'!U1010)</f>
        <v/>
      </c>
      <c r="R1009" s="22" t="str">
        <f>IF('DATA ENTRY'!W1010="","",'DATA ENTRY'!W1010)</f>
        <v/>
      </c>
      <c r="S1009" s="22" t="str">
        <f>IF('DATA ENTRY'!X1010="","",'DATA ENTRY'!X1010)</f>
        <v/>
      </c>
      <c r="T1009" s="22" t="str">
        <f>IF('DATA ENTRY'!AA1010="","",'DATA ENTRY'!AA1010)</f>
        <v/>
      </c>
      <c r="U1009" s="22" t="str">
        <f>IF(O1009="","",SUMPRODUCT(--(D1009=$D$5:$D$1071),--(F1009=$F$5:$F$1071),--(E1009=$E$5:$E$1071),--(O1009&lt;$O$5:$O$1071))+COUNTIF($O$5:O1009,O1009))</f>
        <v/>
      </c>
    </row>
    <row r="1010" spans="1:21">
      <c r="A1010" s="22" t="str">
        <f>IF(AND(H1010="",D1010="",F1010="",G1010="",I1010="",J1010=""),"",SUBTOTAL(3,$B$5:B1010))</f>
        <v/>
      </c>
      <c r="B1010" s="74" t="str">
        <f>IF('DATA ENTRY'!B1011="","",'DATA ENTRY'!B1011)</f>
        <v/>
      </c>
      <c r="C1010" s="74" t="str">
        <f>IF('DATA ENTRY'!C1011="","",'DATA ENTRY'!C1011)</f>
        <v/>
      </c>
      <c r="D1010" s="74" t="str">
        <f>IF('DATA ENTRY'!E1011="","",'DATA ENTRY'!E1011)</f>
        <v/>
      </c>
      <c r="E1010" s="22" t="str">
        <f>IF('DATA ENTRY'!G1011="","",'DATA ENTRY'!G1011)</f>
        <v/>
      </c>
      <c r="F1010" s="22" t="str">
        <f>IF('DATA ENTRY'!F1011="","",'DATA ENTRY'!F1011)</f>
        <v/>
      </c>
      <c r="G1010" s="148" t="str">
        <f>IF('DATA ENTRY'!H1011="","",'DATA ENTRY'!H1011)</f>
        <v/>
      </c>
      <c r="H1010" s="148" t="str">
        <f>IF('DATA ENTRY'!I1011="","",'DATA ENTRY'!I1011)</f>
        <v/>
      </c>
      <c r="I1010" s="22" t="str">
        <f>IF('DATA ENTRY'!N1011="","",'DATA ENTRY'!N1011)</f>
        <v/>
      </c>
      <c r="J1010" s="147" t="str">
        <f>IF('DATA ENTRY'!O1011="","",'DATA ENTRY'!O1011)</f>
        <v/>
      </c>
      <c r="K1010" s="22" t="str">
        <f>IF('DATA ENTRY'!P1011="","",'DATA ENTRY'!P1011)</f>
        <v/>
      </c>
      <c r="L1010" s="147" t="str">
        <f>IF('DATA ENTRY'!Q1011="","",'DATA ENTRY'!Q1011)</f>
        <v/>
      </c>
      <c r="M1010" s="22" t="str">
        <f>IF('DATA ENTRY'!R1011="","",'DATA ENTRY'!R1011)</f>
        <v/>
      </c>
      <c r="N1010" s="147" t="str">
        <f>IF('DATA ENTRY'!S1011="","",'DATA ENTRY'!S1011)</f>
        <v/>
      </c>
      <c r="O1010" s="147" t="str">
        <f t="shared" si="15"/>
        <v/>
      </c>
      <c r="P1010" s="74" t="str">
        <f>IF('DATA ENTRY'!T1011="","",'DATA ENTRY'!T1011)</f>
        <v/>
      </c>
      <c r="Q1010" s="74" t="str">
        <f>IF('DATA ENTRY'!U1011="","",'DATA ENTRY'!U1011)</f>
        <v/>
      </c>
      <c r="R1010" s="22" t="str">
        <f>IF('DATA ENTRY'!W1011="","",'DATA ENTRY'!W1011)</f>
        <v/>
      </c>
      <c r="S1010" s="22" t="str">
        <f>IF('DATA ENTRY'!X1011="","",'DATA ENTRY'!X1011)</f>
        <v/>
      </c>
      <c r="T1010" s="22" t="str">
        <f>IF('DATA ENTRY'!AA1011="","",'DATA ENTRY'!AA1011)</f>
        <v/>
      </c>
      <c r="U1010" s="22" t="str">
        <f>IF(O1010="","",SUMPRODUCT(--(D1010=$D$5:$D$1071),--(F1010=$F$5:$F$1071),--(E1010=$E$5:$E$1071),--(O1010&lt;$O$5:$O$1071))+COUNTIF($O$5:O1010,O1010))</f>
        <v/>
      </c>
    </row>
    <row r="1011" spans="1:21">
      <c r="A1011" s="22" t="str">
        <f>IF(AND(H1011="",D1011="",F1011="",G1011="",I1011="",J1011=""),"",SUBTOTAL(3,$B$5:B1011))</f>
        <v/>
      </c>
      <c r="B1011" s="74" t="str">
        <f>IF('DATA ENTRY'!B1012="","",'DATA ENTRY'!B1012)</f>
        <v/>
      </c>
      <c r="C1011" s="74" t="str">
        <f>IF('DATA ENTRY'!C1012="","",'DATA ENTRY'!C1012)</f>
        <v/>
      </c>
      <c r="D1011" s="74" t="str">
        <f>IF('DATA ENTRY'!E1012="","",'DATA ENTRY'!E1012)</f>
        <v/>
      </c>
      <c r="E1011" s="22" t="str">
        <f>IF('DATA ENTRY'!G1012="","",'DATA ENTRY'!G1012)</f>
        <v/>
      </c>
      <c r="F1011" s="22" t="str">
        <f>IF('DATA ENTRY'!F1012="","",'DATA ENTRY'!F1012)</f>
        <v/>
      </c>
      <c r="G1011" s="148" t="str">
        <f>IF('DATA ENTRY'!H1012="","",'DATA ENTRY'!H1012)</f>
        <v/>
      </c>
      <c r="H1011" s="148" t="str">
        <f>IF('DATA ENTRY'!I1012="","",'DATA ENTRY'!I1012)</f>
        <v/>
      </c>
      <c r="I1011" s="22" t="str">
        <f>IF('DATA ENTRY'!N1012="","",'DATA ENTRY'!N1012)</f>
        <v/>
      </c>
      <c r="J1011" s="147" t="str">
        <f>IF('DATA ENTRY'!O1012="","",'DATA ENTRY'!O1012)</f>
        <v/>
      </c>
      <c r="K1011" s="22" t="str">
        <f>IF('DATA ENTRY'!P1012="","",'DATA ENTRY'!P1012)</f>
        <v/>
      </c>
      <c r="L1011" s="147" t="str">
        <f>IF('DATA ENTRY'!Q1012="","",'DATA ENTRY'!Q1012)</f>
        <v/>
      </c>
      <c r="M1011" s="22" t="str">
        <f>IF('DATA ENTRY'!R1012="","",'DATA ENTRY'!R1012)</f>
        <v/>
      </c>
      <c r="N1011" s="147" t="str">
        <f>IF('DATA ENTRY'!S1012="","",'DATA ENTRY'!S1012)</f>
        <v/>
      </c>
      <c r="O1011" s="147" t="str">
        <f t="shared" si="15"/>
        <v/>
      </c>
      <c r="P1011" s="74" t="str">
        <f>IF('DATA ENTRY'!T1012="","",'DATA ENTRY'!T1012)</f>
        <v/>
      </c>
      <c r="Q1011" s="74" t="str">
        <f>IF('DATA ENTRY'!U1012="","",'DATA ENTRY'!U1012)</f>
        <v/>
      </c>
      <c r="R1011" s="22" t="str">
        <f>IF('DATA ENTRY'!W1012="","",'DATA ENTRY'!W1012)</f>
        <v/>
      </c>
      <c r="S1011" s="22" t="str">
        <f>IF('DATA ENTRY'!X1012="","",'DATA ENTRY'!X1012)</f>
        <v/>
      </c>
      <c r="T1011" s="22" t="str">
        <f>IF('DATA ENTRY'!AA1012="","",'DATA ENTRY'!AA1012)</f>
        <v/>
      </c>
      <c r="U1011" s="22" t="str">
        <f>IF(O1011="","",SUMPRODUCT(--(D1011=$D$5:$D$1071),--(F1011=$F$5:$F$1071),--(E1011=$E$5:$E$1071),--(O1011&lt;$O$5:$O$1071))+COUNTIF($O$5:O1011,O1011))</f>
        <v/>
      </c>
    </row>
    <row r="1012" spans="1:21">
      <c r="A1012" s="22" t="str">
        <f>IF(AND(H1012="",D1012="",F1012="",G1012="",I1012="",J1012=""),"",SUBTOTAL(3,$B$5:B1012))</f>
        <v/>
      </c>
      <c r="B1012" s="74" t="str">
        <f>IF('DATA ENTRY'!B1013="","",'DATA ENTRY'!B1013)</f>
        <v/>
      </c>
      <c r="C1012" s="74" t="str">
        <f>IF('DATA ENTRY'!C1013="","",'DATA ENTRY'!C1013)</f>
        <v/>
      </c>
      <c r="D1012" s="74" t="str">
        <f>IF('DATA ENTRY'!E1013="","",'DATA ENTRY'!E1013)</f>
        <v/>
      </c>
      <c r="E1012" s="22" t="str">
        <f>IF('DATA ENTRY'!G1013="","",'DATA ENTRY'!G1013)</f>
        <v/>
      </c>
      <c r="F1012" s="22" t="str">
        <f>IF('DATA ENTRY'!F1013="","",'DATA ENTRY'!F1013)</f>
        <v/>
      </c>
      <c r="G1012" s="148" t="str">
        <f>IF('DATA ENTRY'!H1013="","",'DATA ENTRY'!H1013)</f>
        <v/>
      </c>
      <c r="H1012" s="148" t="str">
        <f>IF('DATA ENTRY'!I1013="","",'DATA ENTRY'!I1013)</f>
        <v/>
      </c>
      <c r="I1012" s="22" t="str">
        <f>IF('DATA ENTRY'!N1013="","",'DATA ENTRY'!N1013)</f>
        <v/>
      </c>
      <c r="J1012" s="147" t="str">
        <f>IF('DATA ENTRY'!O1013="","",'DATA ENTRY'!O1013)</f>
        <v/>
      </c>
      <c r="K1012" s="22" t="str">
        <f>IF('DATA ENTRY'!P1013="","",'DATA ENTRY'!P1013)</f>
        <v/>
      </c>
      <c r="L1012" s="147" t="str">
        <f>IF('DATA ENTRY'!Q1013="","",'DATA ENTRY'!Q1013)</f>
        <v/>
      </c>
      <c r="M1012" s="22" t="str">
        <f>IF('DATA ENTRY'!R1013="","",'DATA ENTRY'!R1013)</f>
        <v/>
      </c>
      <c r="N1012" s="147" t="str">
        <f>IF('DATA ENTRY'!S1013="","",'DATA ENTRY'!S1013)</f>
        <v/>
      </c>
      <c r="O1012" s="147" t="str">
        <f t="shared" si="15"/>
        <v/>
      </c>
      <c r="P1012" s="74" t="str">
        <f>IF('DATA ENTRY'!T1013="","",'DATA ENTRY'!T1013)</f>
        <v/>
      </c>
      <c r="Q1012" s="74" t="str">
        <f>IF('DATA ENTRY'!U1013="","",'DATA ENTRY'!U1013)</f>
        <v/>
      </c>
      <c r="R1012" s="22" t="str">
        <f>IF('DATA ENTRY'!W1013="","",'DATA ENTRY'!W1013)</f>
        <v/>
      </c>
      <c r="S1012" s="22" t="str">
        <f>IF('DATA ENTRY'!X1013="","",'DATA ENTRY'!X1013)</f>
        <v/>
      </c>
      <c r="T1012" s="22" t="str">
        <f>IF('DATA ENTRY'!AA1013="","",'DATA ENTRY'!AA1013)</f>
        <v/>
      </c>
      <c r="U1012" s="22" t="str">
        <f>IF(O1012="","",SUMPRODUCT(--(D1012=$D$5:$D$1071),--(F1012=$F$5:$F$1071),--(E1012=$E$5:$E$1071),--(O1012&lt;$O$5:$O$1071))+COUNTIF($O$5:O1012,O1012))</f>
        <v/>
      </c>
    </row>
    <row r="1013" spans="1:21">
      <c r="A1013" s="22" t="str">
        <f>IF(AND(H1013="",D1013="",F1013="",G1013="",I1013="",J1013=""),"",SUBTOTAL(3,$B$5:B1013))</f>
        <v/>
      </c>
      <c r="B1013" s="74" t="str">
        <f>IF('DATA ENTRY'!B1014="","",'DATA ENTRY'!B1014)</f>
        <v/>
      </c>
      <c r="C1013" s="74" t="str">
        <f>IF('DATA ENTRY'!C1014="","",'DATA ENTRY'!C1014)</f>
        <v/>
      </c>
      <c r="D1013" s="74" t="str">
        <f>IF('DATA ENTRY'!E1014="","",'DATA ENTRY'!E1014)</f>
        <v/>
      </c>
      <c r="E1013" s="22" t="str">
        <f>IF('DATA ENTRY'!G1014="","",'DATA ENTRY'!G1014)</f>
        <v/>
      </c>
      <c r="F1013" s="22" t="str">
        <f>IF('DATA ENTRY'!F1014="","",'DATA ENTRY'!F1014)</f>
        <v/>
      </c>
      <c r="G1013" s="148" t="str">
        <f>IF('DATA ENTRY'!H1014="","",'DATA ENTRY'!H1014)</f>
        <v/>
      </c>
      <c r="H1013" s="148" t="str">
        <f>IF('DATA ENTRY'!I1014="","",'DATA ENTRY'!I1014)</f>
        <v/>
      </c>
      <c r="I1013" s="22" t="str">
        <f>IF('DATA ENTRY'!N1014="","",'DATA ENTRY'!N1014)</f>
        <v/>
      </c>
      <c r="J1013" s="147" t="str">
        <f>IF('DATA ENTRY'!O1014="","",'DATA ENTRY'!O1014)</f>
        <v/>
      </c>
      <c r="K1013" s="22" t="str">
        <f>IF('DATA ENTRY'!P1014="","",'DATA ENTRY'!P1014)</f>
        <v/>
      </c>
      <c r="L1013" s="147" t="str">
        <f>IF('DATA ENTRY'!Q1014="","",'DATA ENTRY'!Q1014)</f>
        <v/>
      </c>
      <c r="M1013" s="22" t="str">
        <f>IF('DATA ENTRY'!R1014="","",'DATA ENTRY'!R1014)</f>
        <v/>
      </c>
      <c r="N1013" s="147" t="str">
        <f>IF('DATA ENTRY'!S1014="","",'DATA ENTRY'!S1014)</f>
        <v/>
      </c>
      <c r="O1013" s="147" t="str">
        <f t="shared" si="15"/>
        <v/>
      </c>
      <c r="P1013" s="74" t="str">
        <f>IF('DATA ENTRY'!T1014="","",'DATA ENTRY'!T1014)</f>
        <v/>
      </c>
      <c r="Q1013" s="74" t="str">
        <f>IF('DATA ENTRY'!U1014="","",'DATA ENTRY'!U1014)</f>
        <v/>
      </c>
      <c r="R1013" s="22" t="str">
        <f>IF('DATA ENTRY'!W1014="","",'DATA ENTRY'!W1014)</f>
        <v/>
      </c>
      <c r="S1013" s="22" t="str">
        <f>IF('DATA ENTRY'!X1014="","",'DATA ENTRY'!X1014)</f>
        <v/>
      </c>
      <c r="T1013" s="22" t="str">
        <f>IF('DATA ENTRY'!AA1014="","",'DATA ENTRY'!AA1014)</f>
        <v/>
      </c>
      <c r="U1013" s="22" t="str">
        <f>IF(O1013="","",SUMPRODUCT(--(D1013=$D$5:$D$1071),--(F1013=$F$5:$F$1071),--(E1013=$E$5:$E$1071),--(O1013&lt;$O$5:$O$1071))+COUNTIF($O$5:O1013,O1013))</f>
        <v/>
      </c>
    </row>
    <row r="1014" spans="1:21">
      <c r="A1014" s="22" t="str">
        <f>IF(AND(H1014="",D1014="",F1014="",G1014="",I1014="",J1014=""),"",SUBTOTAL(3,$B$5:B1014))</f>
        <v/>
      </c>
      <c r="B1014" s="74" t="str">
        <f>IF('DATA ENTRY'!B1015="","",'DATA ENTRY'!B1015)</f>
        <v/>
      </c>
      <c r="C1014" s="74" t="str">
        <f>IF('DATA ENTRY'!C1015="","",'DATA ENTRY'!C1015)</f>
        <v/>
      </c>
      <c r="D1014" s="74" t="str">
        <f>IF('DATA ENTRY'!E1015="","",'DATA ENTRY'!E1015)</f>
        <v/>
      </c>
      <c r="E1014" s="22" t="str">
        <f>IF('DATA ENTRY'!G1015="","",'DATA ENTRY'!G1015)</f>
        <v/>
      </c>
      <c r="F1014" s="22" t="str">
        <f>IF('DATA ENTRY'!F1015="","",'DATA ENTRY'!F1015)</f>
        <v/>
      </c>
      <c r="G1014" s="148" t="str">
        <f>IF('DATA ENTRY'!H1015="","",'DATA ENTRY'!H1015)</f>
        <v/>
      </c>
      <c r="H1014" s="148" t="str">
        <f>IF('DATA ENTRY'!I1015="","",'DATA ENTRY'!I1015)</f>
        <v/>
      </c>
      <c r="I1014" s="22" t="str">
        <f>IF('DATA ENTRY'!N1015="","",'DATA ENTRY'!N1015)</f>
        <v/>
      </c>
      <c r="J1014" s="147" t="str">
        <f>IF('DATA ENTRY'!O1015="","",'DATA ENTRY'!O1015)</f>
        <v/>
      </c>
      <c r="K1014" s="22" t="str">
        <f>IF('DATA ENTRY'!P1015="","",'DATA ENTRY'!P1015)</f>
        <v/>
      </c>
      <c r="L1014" s="147" t="str">
        <f>IF('DATA ENTRY'!Q1015="","",'DATA ENTRY'!Q1015)</f>
        <v/>
      </c>
      <c r="M1014" s="22" t="str">
        <f>IF('DATA ENTRY'!R1015="","",'DATA ENTRY'!R1015)</f>
        <v/>
      </c>
      <c r="N1014" s="147" t="str">
        <f>IF('DATA ENTRY'!S1015="","",'DATA ENTRY'!S1015)</f>
        <v/>
      </c>
      <c r="O1014" s="147" t="str">
        <f t="shared" si="15"/>
        <v/>
      </c>
      <c r="P1014" s="74" t="str">
        <f>IF('DATA ENTRY'!T1015="","",'DATA ENTRY'!T1015)</f>
        <v/>
      </c>
      <c r="Q1014" s="74" t="str">
        <f>IF('DATA ENTRY'!U1015="","",'DATA ENTRY'!U1015)</f>
        <v/>
      </c>
      <c r="R1014" s="22" t="str">
        <f>IF('DATA ENTRY'!W1015="","",'DATA ENTRY'!W1015)</f>
        <v/>
      </c>
      <c r="S1014" s="22" t="str">
        <f>IF('DATA ENTRY'!X1015="","",'DATA ENTRY'!X1015)</f>
        <v/>
      </c>
      <c r="T1014" s="22" t="str">
        <f>IF('DATA ENTRY'!AA1015="","",'DATA ENTRY'!AA1015)</f>
        <v/>
      </c>
      <c r="U1014" s="22" t="str">
        <f>IF(O1014="","",SUMPRODUCT(--(D1014=$D$5:$D$1071),--(F1014=$F$5:$F$1071),--(E1014=$E$5:$E$1071),--(O1014&lt;$O$5:$O$1071))+COUNTIF($O$5:O1014,O1014))</f>
        <v/>
      </c>
    </row>
    <row r="1015" spans="1:21">
      <c r="A1015" s="22" t="str">
        <f>IF(AND(H1015="",D1015="",F1015="",G1015="",I1015="",J1015=""),"",SUBTOTAL(3,$B$5:B1015))</f>
        <v/>
      </c>
      <c r="B1015" s="74" t="str">
        <f>IF('DATA ENTRY'!B1016="","",'DATA ENTRY'!B1016)</f>
        <v/>
      </c>
      <c r="C1015" s="74" t="str">
        <f>IF('DATA ENTRY'!C1016="","",'DATA ENTRY'!C1016)</f>
        <v/>
      </c>
      <c r="D1015" s="74" t="str">
        <f>IF('DATA ENTRY'!E1016="","",'DATA ENTRY'!E1016)</f>
        <v/>
      </c>
      <c r="E1015" s="22" t="str">
        <f>IF('DATA ENTRY'!G1016="","",'DATA ENTRY'!G1016)</f>
        <v/>
      </c>
      <c r="F1015" s="22" t="str">
        <f>IF('DATA ENTRY'!F1016="","",'DATA ENTRY'!F1016)</f>
        <v/>
      </c>
      <c r="G1015" s="148" t="str">
        <f>IF('DATA ENTRY'!H1016="","",'DATA ENTRY'!H1016)</f>
        <v/>
      </c>
      <c r="H1015" s="148" t="str">
        <f>IF('DATA ENTRY'!I1016="","",'DATA ENTRY'!I1016)</f>
        <v/>
      </c>
      <c r="I1015" s="22" t="str">
        <f>IF('DATA ENTRY'!N1016="","",'DATA ENTRY'!N1016)</f>
        <v/>
      </c>
      <c r="J1015" s="147" t="str">
        <f>IF('DATA ENTRY'!O1016="","",'DATA ENTRY'!O1016)</f>
        <v/>
      </c>
      <c r="K1015" s="22" t="str">
        <f>IF('DATA ENTRY'!P1016="","",'DATA ENTRY'!P1016)</f>
        <v/>
      </c>
      <c r="L1015" s="147" t="str">
        <f>IF('DATA ENTRY'!Q1016="","",'DATA ENTRY'!Q1016)</f>
        <v/>
      </c>
      <c r="M1015" s="22" t="str">
        <f>IF('DATA ENTRY'!R1016="","",'DATA ENTRY'!R1016)</f>
        <v/>
      </c>
      <c r="N1015" s="147" t="str">
        <f>IF('DATA ENTRY'!S1016="","",'DATA ENTRY'!S1016)</f>
        <v/>
      </c>
      <c r="O1015" s="147" t="str">
        <f t="shared" si="15"/>
        <v/>
      </c>
      <c r="P1015" s="74" t="str">
        <f>IF('DATA ENTRY'!T1016="","",'DATA ENTRY'!T1016)</f>
        <v/>
      </c>
      <c r="Q1015" s="74" t="str">
        <f>IF('DATA ENTRY'!U1016="","",'DATA ENTRY'!U1016)</f>
        <v/>
      </c>
      <c r="R1015" s="22" t="str">
        <f>IF('DATA ENTRY'!W1016="","",'DATA ENTRY'!W1016)</f>
        <v/>
      </c>
      <c r="S1015" s="22" t="str">
        <f>IF('DATA ENTRY'!X1016="","",'DATA ENTRY'!X1016)</f>
        <v/>
      </c>
      <c r="T1015" s="22" t="str">
        <f>IF('DATA ENTRY'!AA1016="","",'DATA ENTRY'!AA1016)</f>
        <v/>
      </c>
      <c r="U1015" s="22" t="str">
        <f>IF(O1015="","",SUMPRODUCT(--(D1015=$D$5:$D$1071),--(F1015=$F$5:$F$1071),--(E1015=$E$5:$E$1071),--(O1015&lt;$O$5:$O$1071))+COUNTIF($O$5:O1015,O1015))</f>
        <v/>
      </c>
    </row>
    <row r="1016" spans="1:21">
      <c r="A1016" s="22" t="str">
        <f>IF(AND(H1016="",D1016="",F1016="",G1016="",I1016="",J1016=""),"",SUBTOTAL(3,$B$5:B1016))</f>
        <v/>
      </c>
      <c r="B1016" s="74" t="str">
        <f>IF('DATA ENTRY'!B1017="","",'DATA ENTRY'!B1017)</f>
        <v/>
      </c>
      <c r="C1016" s="74" t="str">
        <f>IF('DATA ENTRY'!C1017="","",'DATA ENTRY'!C1017)</f>
        <v/>
      </c>
      <c r="D1016" s="74" t="str">
        <f>IF('DATA ENTRY'!E1017="","",'DATA ENTRY'!E1017)</f>
        <v/>
      </c>
      <c r="E1016" s="22" t="str">
        <f>IF('DATA ENTRY'!G1017="","",'DATA ENTRY'!G1017)</f>
        <v/>
      </c>
      <c r="F1016" s="22" t="str">
        <f>IF('DATA ENTRY'!F1017="","",'DATA ENTRY'!F1017)</f>
        <v/>
      </c>
      <c r="G1016" s="148" t="str">
        <f>IF('DATA ENTRY'!H1017="","",'DATA ENTRY'!H1017)</f>
        <v/>
      </c>
      <c r="H1016" s="148" t="str">
        <f>IF('DATA ENTRY'!I1017="","",'DATA ENTRY'!I1017)</f>
        <v/>
      </c>
      <c r="I1016" s="22" t="str">
        <f>IF('DATA ENTRY'!N1017="","",'DATA ENTRY'!N1017)</f>
        <v/>
      </c>
      <c r="J1016" s="147" t="str">
        <f>IF('DATA ENTRY'!O1017="","",'DATA ENTRY'!O1017)</f>
        <v/>
      </c>
      <c r="K1016" s="22" t="str">
        <f>IF('DATA ENTRY'!P1017="","",'DATA ENTRY'!P1017)</f>
        <v/>
      </c>
      <c r="L1016" s="147" t="str">
        <f>IF('DATA ENTRY'!Q1017="","",'DATA ENTRY'!Q1017)</f>
        <v/>
      </c>
      <c r="M1016" s="22" t="str">
        <f>IF('DATA ENTRY'!R1017="","",'DATA ENTRY'!R1017)</f>
        <v/>
      </c>
      <c r="N1016" s="147" t="str">
        <f>IF('DATA ENTRY'!S1017="","",'DATA ENTRY'!S1017)</f>
        <v/>
      </c>
      <c r="O1016" s="147" t="str">
        <f t="shared" si="15"/>
        <v/>
      </c>
      <c r="P1016" s="74" t="str">
        <f>IF('DATA ENTRY'!T1017="","",'DATA ENTRY'!T1017)</f>
        <v/>
      </c>
      <c r="Q1016" s="74" t="str">
        <f>IF('DATA ENTRY'!U1017="","",'DATA ENTRY'!U1017)</f>
        <v/>
      </c>
      <c r="R1016" s="22" t="str">
        <f>IF('DATA ENTRY'!W1017="","",'DATA ENTRY'!W1017)</f>
        <v/>
      </c>
      <c r="S1016" s="22" t="str">
        <f>IF('DATA ENTRY'!X1017="","",'DATA ENTRY'!X1017)</f>
        <v/>
      </c>
      <c r="T1016" s="22" t="str">
        <f>IF('DATA ENTRY'!AA1017="","",'DATA ENTRY'!AA1017)</f>
        <v/>
      </c>
      <c r="U1016" s="22" t="str">
        <f>IF(O1016="","",SUMPRODUCT(--(D1016=$D$5:$D$1071),--(F1016=$F$5:$F$1071),--(E1016=$E$5:$E$1071),--(O1016&lt;$O$5:$O$1071))+COUNTIF($O$5:O1016,O1016))</f>
        <v/>
      </c>
    </row>
    <row r="1017" spans="1:21">
      <c r="A1017" s="22" t="str">
        <f>IF(AND(H1017="",D1017="",F1017="",G1017="",I1017="",J1017=""),"",SUBTOTAL(3,$B$5:B1017))</f>
        <v/>
      </c>
      <c r="B1017" s="74" t="str">
        <f>IF('DATA ENTRY'!B1018="","",'DATA ENTRY'!B1018)</f>
        <v/>
      </c>
      <c r="C1017" s="74" t="str">
        <f>IF('DATA ENTRY'!C1018="","",'DATA ENTRY'!C1018)</f>
        <v/>
      </c>
      <c r="D1017" s="74" t="str">
        <f>IF('DATA ENTRY'!E1018="","",'DATA ENTRY'!E1018)</f>
        <v/>
      </c>
      <c r="E1017" s="22" t="str">
        <f>IF('DATA ENTRY'!G1018="","",'DATA ENTRY'!G1018)</f>
        <v/>
      </c>
      <c r="F1017" s="22" t="str">
        <f>IF('DATA ENTRY'!F1018="","",'DATA ENTRY'!F1018)</f>
        <v/>
      </c>
      <c r="G1017" s="148" t="str">
        <f>IF('DATA ENTRY'!H1018="","",'DATA ENTRY'!H1018)</f>
        <v/>
      </c>
      <c r="H1017" s="148" t="str">
        <f>IF('DATA ENTRY'!I1018="","",'DATA ENTRY'!I1018)</f>
        <v/>
      </c>
      <c r="I1017" s="22" t="str">
        <f>IF('DATA ENTRY'!N1018="","",'DATA ENTRY'!N1018)</f>
        <v/>
      </c>
      <c r="J1017" s="147" t="str">
        <f>IF('DATA ENTRY'!O1018="","",'DATA ENTRY'!O1018)</f>
        <v/>
      </c>
      <c r="K1017" s="22" t="str">
        <f>IF('DATA ENTRY'!P1018="","",'DATA ENTRY'!P1018)</f>
        <v/>
      </c>
      <c r="L1017" s="147" t="str">
        <f>IF('DATA ENTRY'!Q1018="","",'DATA ENTRY'!Q1018)</f>
        <v/>
      </c>
      <c r="M1017" s="22" t="str">
        <f>IF('DATA ENTRY'!R1018="","",'DATA ENTRY'!R1018)</f>
        <v/>
      </c>
      <c r="N1017" s="147" t="str">
        <f>IF('DATA ENTRY'!S1018="","",'DATA ENTRY'!S1018)</f>
        <v/>
      </c>
      <c r="O1017" s="147" t="str">
        <f t="shared" si="15"/>
        <v/>
      </c>
      <c r="P1017" s="74" t="str">
        <f>IF('DATA ENTRY'!T1018="","",'DATA ENTRY'!T1018)</f>
        <v/>
      </c>
      <c r="Q1017" s="74" t="str">
        <f>IF('DATA ENTRY'!U1018="","",'DATA ENTRY'!U1018)</f>
        <v/>
      </c>
      <c r="R1017" s="22" t="str">
        <f>IF('DATA ENTRY'!W1018="","",'DATA ENTRY'!W1018)</f>
        <v/>
      </c>
      <c r="S1017" s="22" t="str">
        <f>IF('DATA ENTRY'!X1018="","",'DATA ENTRY'!X1018)</f>
        <v/>
      </c>
      <c r="T1017" s="22" t="str">
        <f>IF('DATA ENTRY'!AA1018="","",'DATA ENTRY'!AA1018)</f>
        <v/>
      </c>
      <c r="U1017" s="22" t="str">
        <f>IF(O1017="","",SUMPRODUCT(--(D1017=$D$5:$D$1071),--(F1017=$F$5:$F$1071),--(E1017=$E$5:$E$1071),--(O1017&lt;$O$5:$O$1071))+COUNTIF($O$5:O1017,O1017))</f>
        <v/>
      </c>
    </row>
    <row r="1018" spans="1:21">
      <c r="A1018" s="22" t="str">
        <f>IF(AND(H1018="",D1018="",F1018="",G1018="",I1018="",J1018=""),"",SUBTOTAL(3,$B$5:B1018))</f>
        <v/>
      </c>
      <c r="B1018" s="74" t="str">
        <f>IF('DATA ENTRY'!B1019="","",'DATA ENTRY'!B1019)</f>
        <v/>
      </c>
      <c r="C1018" s="74" t="str">
        <f>IF('DATA ENTRY'!C1019="","",'DATA ENTRY'!C1019)</f>
        <v/>
      </c>
      <c r="D1018" s="74" t="str">
        <f>IF('DATA ENTRY'!E1019="","",'DATA ENTRY'!E1019)</f>
        <v/>
      </c>
      <c r="E1018" s="22" t="str">
        <f>IF('DATA ENTRY'!G1019="","",'DATA ENTRY'!G1019)</f>
        <v/>
      </c>
      <c r="F1018" s="22" t="str">
        <f>IF('DATA ENTRY'!F1019="","",'DATA ENTRY'!F1019)</f>
        <v/>
      </c>
      <c r="G1018" s="148" t="str">
        <f>IF('DATA ENTRY'!H1019="","",'DATA ENTRY'!H1019)</f>
        <v/>
      </c>
      <c r="H1018" s="148" t="str">
        <f>IF('DATA ENTRY'!I1019="","",'DATA ENTRY'!I1019)</f>
        <v/>
      </c>
      <c r="I1018" s="22" t="str">
        <f>IF('DATA ENTRY'!N1019="","",'DATA ENTRY'!N1019)</f>
        <v/>
      </c>
      <c r="J1018" s="147" t="str">
        <f>IF('DATA ENTRY'!O1019="","",'DATA ENTRY'!O1019)</f>
        <v/>
      </c>
      <c r="K1018" s="22" t="str">
        <f>IF('DATA ENTRY'!P1019="","",'DATA ENTRY'!P1019)</f>
        <v/>
      </c>
      <c r="L1018" s="147" t="str">
        <f>IF('DATA ENTRY'!Q1019="","",'DATA ENTRY'!Q1019)</f>
        <v/>
      </c>
      <c r="M1018" s="22" t="str">
        <f>IF('DATA ENTRY'!R1019="","",'DATA ENTRY'!R1019)</f>
        <v/>
      </c>
      <c r="N1018" s="147" t="str">
        <f>IF('DATA ENTRY'!S1019="","",'DATA ENTRY'!S1019)</f>
        <v/>
      </c>
      <c r="O1018" s="147" t="str">
        <f t="shared" si="15"/>
        <v/>
      </c>
      <c r="P1018" s="74" t="str">
        <f>IF('DATA ENTRY'!T1019="","",'DATA ENTRY'!T1019)</f>
        <v/>
      </c>
      <c r="Q1018" s="74" t="str">
        <f>IF('DATA ENTRY'!U1019="","",'DATA ENTRY'!U1019)</f>
        <v/>
      </c>
      <c r="R1018" s="22" t="str">
        <f>IF('DATA ENTRY'!W1019="","",'DATA ENTRY'!W1019)</f>
        <v/>
      </c>
      <c r="S1018" s="22" t="str">
        <f>IF('DATA ENTRY'!X1019="","",'DATA ENTRY'!X1019)</f>
        <v/>
      </c>
      <c r="T1018" s="22" t="str">
        <f>IF('DATA ENTRY'!AA1019="","",'DATA ENTRY'!AA1019)</f>
        <v/>
      </c>
      <c r="U1018" s="22" t="str">
        <f>IF(O1018="","",SUMPRODUCT(--(D1018=$D$5:$D$1071),--(F1018=$F$5:$F$1071),--(E1018=$E$5:$E$1071),--(O1018&lt;$O$5:$O$1071))+COUNTIF($O$5:O1018,O1018))</f>
        <v/>
      </c>
    </row>
    <row r="1019" spans="1:21">
      <c r="A1019" s="22" t="str">
        <f>IF(AND(H1019="",D1019="",F1019="",G1019="",I1019="",J1019=""),"",SUBTOTAL(3,$B$5:B1019))</f>
        <v/>
      </c>
      <c r="B1019" s="74" t="str">
        <f>IF('DATA ENTRY'!B1020="","",'DATA ENTRY'!B1020)</f>
        <v/>
      </c>
      <c r="C1019" s="74" t="str">
        <f>IF('DATA ENTRY'!C1020="","",'DATA ENTRY'!C1020)</f>
        <v/>
      </c>
      <c r="D1019" s="74" t="str">
        <f>IF('DATA ENTRY'!E1020="","",'DATA ENTRY'!E1020)</f>
        <v/>
      </c>
      <c r="E1019" s="22" t="str">
        <f>IF('DATA ENTRY'!G1020="","",'DATA ENTRY'!G1020)</f>
        <v/>
      </c>
      <c r="F1019" s="22" t="str">
        <f>IF('DATA ENTRY'!F1020="","",'DATA ENTRY'!F1020)</f>
        <v/>
      </c>
      <c r="G1019" s="148" t="str">
        <f>IF('DATA ENTRY'!H1020="","",'DATA ENTRY'!H1020)</f>
        <v/>
      </c>
      <c r="H1019" s="148" t="str">
        <f>IF('DATA ENTRY'!I1020="","",'DATA ENTRY'!I1020)</f>
        <v/>
      </c>
      <c r="I1019" s="22" t="str">
        <f>IF('DATA ENTRY'!N1020="","",'DATA ENTRY'!N1020)</f>
        <v/>
      </c>
      <c r="J1019" s="147" t="str">
        <f>IF('DATA ENTRY'!O1020="","",'DATA ENTRY'!O1020)</f>
        <v/>
      </c>
      <c r="K1019" s="22" t="str">
        <f>IF('DATA ENTRY'!P1020="","",'DATA ENTRY'!P1020)</f>
        <v/>
      </c>
      <c r="L1019" s="147" t="str">
        <f>IF('DATA ENTRY'!Q1020="","",'DATA ENTRY'!Q1020)</f>
        <v/>
      </c>
      <c r="M1019" s="22" t="str">
        <f>IF('DATA ENTRY'!R1020="","",'DATA ENTRY'!R1020)</f>
        <v/>
      </c>
      <c r="N1019" s="147" t="str">
        <f>IF('DATA ENTRY'!S1020="","",'DATA ENTRY'!S1020)</f>
        <v/>
      </c>
      <c r="O1019" s="147" t="str">
        <f t="shared" si="15"/>
        <v/>
      </c>
      <c r="P1019" s="74" t="str">
        <f>IF('DATA ENTRY'!T1020="","",'DATA ENTRY'!T1020)</f>
        <v/>
      </c>
      <c r="Q1019" s="74" t="str">
        <f>IF('DATA ENTRY'!U1020="","",'DATA ENTRY'!U1020)</f>
        <v/>
      </c>
      <c r="R1019" s="22" t="str">
        <f>IF('DATA ENTRY'!W1020="","",'DATA ENTRY'!W1020)</f>
        <v/>
      </c>
      <c r="S1019" s="22" t="str">
        <f>IF('DATA ENTRY'!X1020="","",'DATA ENTRY'!X1020)</f>
        <v/>
      </c>
      <c r="T1019" s="22" t="str">
        <f>IF('DATA ENTRY'!AA1020="","",'DATA ENTRY'!AA1020)</f>
        <v/>
      </c>
      <c r="U1019" s="22" t="str">
        <f>IF(O1019="","",SUMPRODUCT(--(D1019=$D$5:$D$1071),--(F1019=$F$5:$F$1071),--(E1019=$E$5:$E$1071),--(O1019&lt;$O$5:$O$1071))+COUNTIF($O$5:O1019,O1019))</f>
        <v/>
      </c>
    </row>
    <row r="1020" spans="1:21">
      <c r="A1020" s="22" t="str">
        <f>IF(AND(H1020="",D1020="",F1020="",G1020="",I1020="",J1020=""),"",SUBTOTAL(3,$B$5:B1020))</f>
        <v/>
      </c>
      <c r="B1020" s="74" t="str">
        <f>IF('DATA ENTRY'!B1021="","",'DATA ENTRY'!B1021)</f>
        <v/>
      </c>
      <c r="C1020" s="74" t="str">
        <f>IF('DATA ENTRY'!C1021="","",'DATA ENTRY'!C1021)</f>
        <v/>
      </c>
      <c r="D1020" s="74" t="str">
        <f>IF('DATA ENTRY'!E1021="","",'DATA ENTRY'!E1021)</f>
        <v/>
      </c>
      <c r="E1020" s="22" t="str">
        <f>IF('DATA ENTRY'!G1021="","",'DATA ENTRY'!G1021)</f>
        <v/>
      </c>
      <c r="F1020" s="22" t="str">
        <f>IF('DATA ENTRY'!F1021="","",'DATA ENTRY'!F1021)</f>
        <v/>
      </c>
      <c r="G1020" s="148" t="str">
        <f>IF('DATA ENTRY'!H1021="","",'DATA ENTRY'!H1021)</f>
        <v/>
      </c>
      <c r="H1020" s="148" t="str">
        <f>IF('DATA ENTRY'!I1021="","",'DATA ENTRY'!I1021)</f>
        <v/>
      </c>
      <c r="I1020" s="22" t="str">
        <f>IF('DATA ENTRY'!N1021="","",'DATA ENTRY'!N1021)</f>
        <v/>
      </c>
      <c r="J1020" s="147" t="str">
        <f>IF('DATA ENTRY'!O1021="","",'DATA ENTRY'!O1021)</f>
        <v/>
      </c>
      <c r="K1020" s="22" t="str">
        <f>IF('DATA ENTRY'!P1021="","",'DATA ENTRY'!P1021)</f>
        <v/>
      </c>
      <c r="L1020" s="147" t="str">
        <f>IF('DATA ENTRY'!Q1021="","",'DATA ENTRY'!Q1021)</f>
        <v/>
      </c>
      <c r="M1020" s="22" t="str">
        <f>IF('DATA ENTRY'!R1021="","",'DATA ENTRY'!R1021)</f>
        <v/>
      </c>
      <c r="N1020" s="147" t="str">
        <f>IF('DATA ENTRY'!S1021="","",'DATA ENTRY'!S1021)</f>
        <v/>
      </c>
      <c r="O1020" s="147" t="str">
        <f t="shared" si="15"/>
        <v/>
      </c>
      <c r="P1020" s="74" t="str">
        <f>IF('DATA ENTRY'!T1021="","",'DATA ENTRY'!T1021)</f>
        <v/>
      </c>
      <c r="Q1020" s="74" t="str">
        <f>IF('DATA ENTRY'!U1021="","",'DATA ENTRY'!U1021)</f>
        <v/>
      </c>
      <c r="R1020" s="22" t="str">
        <f>IF('DATA ENTRY'!W1021="","",'DATA ENTRY'!W1021)</f>
        <v/>
      </c>
      <c r="S1020" s="22" t="str">
        <f>IF('DATA ENTRY'!X1021="","",'DATA ENTRY'!X1021)</f>
        <v/>
      </c>
      <c r="T1020" s="22" t="str">
        <f>IF('DATA ENTRY'!AA1021="","",'DATA ENTRY'!AA1021)</f>
        <v/>
      </c>
      <c r="U1020" s="22" t="str">
        <f>IF(O1020="","",SUMPRODUCT(--(D1020=$D$5:$D$1071),--(F1020=$F$5:$F$1071),--(E1020=$E$5:$E$1071),--(O1020&lt;$O$5:$O$1071))+COUNTIF($O$5:O1020,O1020))</f>
        <v/>
      </c>
    </row>
    <row r="1021" spans="1:21">
      <c r="A1021" s="22" t="str">
        <f>IF(AND(H1021="",D1021="",F1021="",G1021="",I1021="",J1021=""),"",SUBTOTAL(3,$B$5:B1021))</f>
        <v/>
      </c>
      <c r="B1021" s="74" t="str">
        <f>IF('DATA ENTRY'!B1022="","",'DATA ENTRY'!B1022)</f>
        <v/>
      </c>
      <c r="C1021" s="74" t="str">
        <f>IF('DATA ENTRY'!C1022="","",'DATA ENTRY'!C1022)</f>
        <v/>
      </c>
      <c r="D1021" s="74" t="str">
        <f>IF('DATA ENTRY'!E1022="","",'DATA ENTRY'!E1022)</f>
        <v/>
      </c>
      <c r="E1021" s="22" t="str">
        <f>IF('DATA ENTRY'!G1022="","",'DATA ENTRY'!G1022)</f>
        <v/>
      </c>
      <c r="F1021" s="22" t="str">
        <f>IF('DATA ENTRY'!F1022="","",'DATA ENTRY'!F1022)</f>
        <v/>
      </c>
      <c r="G1021" s="148" t="str">
        <f>IF('DATA ENTRY'!H1022="","",'DATA ENTRY'!H1022)</f>
        <v/>
      </c>
      <c r="H1021" s="148" t="str">
        <f>IF('DATA ENTRY'!I1022="","",'DATA ENTRY'!I1022)</f>
        <v/>
      </c>
      <c r="I1021" s="22" t="str">
        <f>IF('DATA ENTRY'!N1022="","",'DATA ENTRY'!N1022)</f>
        <v/>
      </c>
      <c r="J1021" s="147" t="str">
        <f>IF('DATA ENTRY'!O1022="","",'DATA ENTRY'!O1022)</f>
        <v/>
      </c>
      <c r="K1021" s="22" t="str">
        <f>IF('DATA ENTRY'!P1022="","",'DATA ENTRY'!P1022)</f>
        <v/>
      </c>
      <c r="L1021" s="147" t="str">
        <f>IF('DATA ENTRY'!Q1022="","",'DATA ENTRY'!Q1022)</f>
        <v/>
      </c>
      <c r="M1021" s="22" t="str">
        <f>IF('DATA ENTRY'!R1022="","",'DATA ENTRY'!R1022)</f>
        <v/>
      </c>
      <c r="N1021" s="147" t="str">
        <f>IF('DATA ENTRY'!S1022="","",'DATA ENTRY'!S1022)</f>
        <v/>
      </c>
      <c r="O1021" s="147" t="str">
        <f t="shared" si="15"/>
        <v/>
      </c>
      <c r="P1021" s="74" t="str">
        <f>IF('DATA ENTRY'!T1022="","",'DATA ENTRY'!T1022)</f>
        <v/>
      </c>
      <c r="Q1021" s="74" t="str">
        <f>IF('DATA ENTRY'!U1022="","",'DATA ENTRY'!U1022)</f>
        <v/>
      </c>
      <c r="R1021" s="22" t="str">
        <f>IF('DATA ENTRY'!W1022="","",'DATA ENTRY'!W1022)</f>
        <v/>
      </c>
      <c r="S1021" s="22" t="str">
        <f>IF('DATA ENTRY'!X1022="","",'DATA ENTRY'!X1022)</f>
        <v/>
      </c>
      <c r="T1021" s="22" t="str">
        <f>IF('DATA ENTRY'!AA1022="","",'DATA ENTRY'!AA1022)</f>
        <v/>
      </c>
      <c r="U1021" s="22" t="str">
        <f>IF(O1021="","",SUMPRODUCT(--(D1021=$D$5:$D$1071),--(F1021=$F$5:$F$1071),--(E1021=$E$5:$E$1071),--(O1021&lt;$O$5:$O$1071))+COUNTIF($O$5:O1021,O1021))</f>
        <v/>
      </c>
    </row>
    <row r="1022" spans="1:21">
      <c r="A1022" s="22" t="str">
        <f>IF(AND(H1022="",D1022="",F1022="",G1022="",I1022="",J1022=""),"",SUBTOTAL(3,$B$5:B1022))</f>
        <v/>
      </c>
      <c r="B1022" s="74" t="str">
        <f>IF('DATA ENTRY'!B1023="","",'DATA ENTRY'!B1023)</f>
        <v/>
      </c>
      <c r="C1022" s="74" t="str">
        <f>IF('DATA ENTRY'!C1023="","",'DATA ENTRY'!C1023)</f>
        <v/>
      </c>
      <c r="D1022" s="74" t="str">
        <f>IF('DATA ENTRY'!E1023="","",'DATA ENTRY'!E1023)</f>
        <v/>
      </c>
      <c r="E1022" s="22" t="str">
        <f>IF('DATA ENTRY'!G1023="","",'DATA ENTRY'!G1023)</f>
        <v/>
      </c>
      <c r="F1022" s="22" t="str">
        <f>IF('DATA ENTRY'!F1023="","",'DATA ENTRY'!F1023)</f>
        <v/>
      </c>
      <c r="G1022" s="148" t="str">
        <f>IF('DATA ENTRY'!H1023="","",'DATA ENTRY'!H1023)</f>
        <v/>
      </c>
      <c r="H1022" s="148" t="str">
        <f>IF('DATA ENTRY'!I1023="","",'DATA ENTRY'!I1023)</f>
        <v/>
      </c>
      <c r="I1022" s="22" t="str">
        <f>IF('DATA ENTRY'!N1023="","",'DATA ENTRY'!N1023)</f>
        <v/>
      </c>
      <c r="J1022" s="147" t="str">
        <f>IF('DATA ENTRY'!O1023="","",'DATA ENTRY'!O1023)</f>
        <v/>
      </c>
      <c r="K1022" s="22" t="str">
        <f>IF('DATA ENTRY'!P1023="","",'DATA ENTRY'!P1023)</f>
        <v/>
      </c>
      <c r="L1022" s="147" t="str">
        <f>IF('DATA ENTRY'!Q1023="","",'DATA ENTRY'!Q1023)</f>
        <v/>
      </c>
      <c r="M1022" s="22" t="str">
        <f>IF('DATA ENTRY'!R1023="","",'DATA ENTRY'!R1023)</f>
        <v/>
      </c>
      <c r="N1022" s="147" t="str">
        <f>IF('DATA ENTRY'!S1023="","",'DATA ENTRY'!S1023)</f>
        <v/>
      </c>
      <c r="O1022" s="147" t="str">
        <f t="shared" si="15"/>
        <v/>
      </c>
      <c r="P1022" s="74" t="str">
        <f>IF('DATA ENTRY'!T1023="","",'DATA ENTRY'!T1023)</f>
        <v/>
      </c>
      <c r="Q1022" s="74" t="str">
        <f>IF('DATA ENTRY'!U1023="","",'DATA ENTRY'!U1023)</f>
        <v/>
      </c>
      <c r="R1022" s="22" t="str">
        <f>IF('DATA ENTRY'!W1023="","",'DATA ENTRY'!W1023)</f>
        <v/>
      </c>
      <c r="S1022" s="22" t="str">
        <f>IF('DATA ENTRY'!X1023="","",'DATA ENTRY'!X1023)</f>
        <v/>
      </c>
      <c r="T1022" s="22" t="str">
        <f>IF('DATA ENTRY'!AA1023="","",'DATA ENTRY'!AA1023)</f>
        <v/>
      </c>
      <c r="U1022" s="22" t="str">
        <f>IF(O1022="","",SUMPRODUCT(--(D1022=$D$5:$D$1071),--(F1022=$F$5:$F$1071),--(E1022=$E$5:$E$1071),--(O1022&lt;$O$5:$O$1071))+COUNTIF($O$5:O1022,O1022))</f>
        <v/>
      </c>
    </row>
    <row r="1023" spans="1:21">
      <c r="A1023" s="22" t="str">
        <f>IF(AND(H1023="",D1023="",F1023="",G1023="",I1023="",J1023=""),"",SUBTOTAL(3,$B$5:B1023))</f>
        <v/>
      </c>
      <c r="B1023" s="74" t="str">
        <f>IF('DATA ENTRY'!B1024="","",'DATA ENTRY'!B1024)</f>
        <v/>
      </c>
      <c r="C1023" s="74" t="str">
        <f>IF('DATA ENTRY'!C1024="","",'DATA ENTRY'!C1024)</f>
        <v/>
      </c>
      <c r="D1023" s="74" t="str">
        <f>IF('DATA ENTRY'!E1024="","",'DATA ENTRY'!E1024)</f>
        <v/>
      </c>
      <c r="E1023" s="22" t="str">
        <f>IF('DATA ENTRY'!G1024="","",'DATA ENTRY'!G1024)</f>
        <v/>
      </c>
      <c r="F1023" s="22" t="str">
        <f>IF('DATA ENTRY'!F1024="","",'DATA ENTRY'!F1024)</f>
        <v/>
      </c>
      <c r="G1023" s="148" t="str">
        <f>IF('DATA ENTRY'!H1024="","",'DATA ENTRY'!H1024)</f>
        <v/>
      </c>
      <c r="H1023" s="148" t="str">
        <f>IF('DATA ENTRY'!I1024="","",'DATA ENTRY'!I1024)</f>
        <v/>
      </c>
      <c r="I1023" s="22" t="str">
        <f>IF('DATA ENTRY'!N1024="","",'DATA ENTRY'!N1024)</f>
        <v/>
      </c>
      <c r="J1023" s="147" t="str">
        <f>IF('DATA ENTRY'!O1024="","",'DATA ENTRY'!O1024)</f>
        <v/>
      </c>
      <c r="K1023" s="22" t="str">
        <f>IF('DATA ENTRY'!P1024="","",'DATA ENTRY'!P1024)</f>
        <v/>
      </c>
      <c r="L1023" s="147" t="str">
        <f>IF('DATA ENTRY'!Q1024="","",'DATA ENTRY'!Q1024)</f>
        <v/>
      </c>
      <c r="M1023" s="22" t="str">
        <f>IF('DATA ENTRY'!R1024="","",'DATA ENTRY'!R1024)</f>
        <v/>
      </c>
      <c r="N1023" s="147" t="str">
        <f>IF('DATA ENTRY'!S1024="","",'DATA ENTRY'!S1024)</f>
        <v/>
      </c>
      <c r="O1023" s="147" t="str">
        <f t="shared" si="15"/>
        <v/>
      </c>
      <c r="P1023" s="74" t="str">
        <f>IF('DATA ENTRY'!T1024="","",'DATA ENTRY'!T1024)</f>
        <v/>
      </c>
      <c r="Q1023" s="74" t="str">
        <f>IF('DATA ENTRY'!U1024="","",'DATA ENTRY'!U1024)</f>
        <v/>
      </c>
      <c r="R1023" s="22" t="str">
        <f>IF('DATA ENTRY'!W1024="","",'DATA ENTRY'!W1024)</f>
        <v/>
      </c>
      <c r="S1023" s="22" t="str">
        <f>IF('DATA ENTRY'!X1024="","",'DATA ENTRY'!X1024)</f>
        <v/>
      </c>
      <c r="T1023" s="22" t="str">
        <f>IF('DATA ENTRY'!AA1024="","",'DATA ENTRY'!AA1024)</f>
        <v/>
      </c>
      <c r="U1023" s="22" t="str">
        <f>IF(O1023="","",SUMPRODUCT(--(D1023=$D$5:$D$1071),--(F1023=$F$5:$F$1071),--(E1023=$E$5:$E$1071),--(O1023&lt;$O$5:$O$1071))+COUNTIF($O$5:O1023,O1023))</f>
        <v/>
      </c>
    </row>
    <row r="1024" spans="1:21">
      <c r="A1024" s="22" t="str">
        <f>IF(AND(H1024="",D1024="",F1024="",G1024="",I1024="",J1024=""),"",SUBTOTAL(3,$B$5:B1024))</f>
        <v/>
      </c>
      <c r="B1024" s="74" t="str">
        <f>IF('DATA ENTRY'!B1025="","",'DATA ENTRY'!B1025)</f>
        <v/>
      </c>
      <c r="C1024" s="74" t="str">
        <f>IF('DATA ENTRY'!C1025="","",'DATA ENTRY'!C1025)</f>
        <v/>
      </c>
      <c r="D1024" s="74" t="str">
        <f>IF('DATA ENTRY'!E1025="","",'DATA ENTRY'!E1025)</f>
        <v/>
      </c>
      <c r="E1024" s="22" t="str">
        <f>IF('DATA ENTRY'!G1025="","",'DATA ENTRY'!G1025)</f>
        <v/>
      </c>
      <c r="F1024" s="22" t="str">
        <f>IF('DATA ENTRY'!F1025="","",'DATA ENTRY'!F1025)</f>
        <v/>
      </c>
      <c r="G1024" s="148" t="str">
        <f>IF('DATA ENTRY'!H1025="","",'DATA ENTRY'!H1025)</f>
        <v/>
      </c>
      <c r="H1024" s="148" t="str">
        <f>IF('DATA ENTRY'!I1025="","",'DATA ENTRY'!I1025)</f>
        <v/>
      </c>
      <c r="I1024" s="22" t="str">
        <f>IF('DATA ENTRY'!N1025="","",'DATA ENTRY'!N1025)</f>
        <v/>
      </c>
      <c r="J1024" s="147" t="str">
        <f>IF('DATA ENTRY'!O1025="","",'DATA ENTRY'!O1025)</f>
        <v/>
      </c>
      <c r="K1024" s="22" t="str">
        <f>IF('DATA ENTRY'!P1025="","",'DATA ENTRY'!P1025)</f>
        <v/>
      </c>
      <c r="L1024" s="147" t="str">
        <f>IF('DATA ENTRY'!Q1025="","",'DATA ENTRY'!Q1025)</f>
        <v/>
      </c>
      <c r="M1024" s="22" t="str">
        <f>IF('DATA ENTRY'!R1025="","",'DATA ENTRY'!R1025)</f>
        <v/>
      </c>
      <c r="N1024" s="147" t="str">
        <f>IF('DATA ENTRY'!S1025="","",'DATA ENTRY'!S1025)</f>
        <v/>
      </c>
      <c r="O1024" s="147" t="str">
        <f t="shared" si="15"/>
        <v/>
      </c>
      <c r="P1024" s="74" t="str">
        <f>IF('DATA ENTRY'!T1025="","",'DATA ENTRY'!T1025)</f>
        <v/>
      </c>
      <c r="Q1024" s="74" t="str">
        <f>IF('DATA ENTRY'!U1025="","",'DATA ENTRY'!U1025)</f>
        <v/>
      </c>
      <c r="R1024" s="22" t="str">
        <f>IF('DATA ENTRY'!W1025="","",'DATA ENTRY'!W1025)</f>
        <v/>
      </c>
      <c r="S1024" s="22" t="str">
        <f>IF('DATA ENTRY'!X1025="","",'DATA ENTRY'!X1025)</f>
        <v/>
      </c>
      <c r="T1024" s="22" t="str">
        <f>IF('DATA ENTRY'!AA1025="","",'DATA ENTRY'!AA1025)</f>
        <v/>
      </c>
      <c r="U1024" s="22" t="str">
        <f>IF(O1024="","",SUMPRODUCT(--(D1024=$D$5:$D$1071),--(F1024=$F$5:$F$1071),--(E1024=$E$5:$E$1071),--(O1024&lt;$O$5:$O$1071))+COUNTIF($O$5:O1024,O1024))</f>
        <v/>
      </c>
    </row>
    <row r="1025" spans="1:21">
      <c r="A1025" s="22" t="str">
        <f>IF(AND(H1025="",D1025="",F1025="",G1025="",I1025="",J1025=""),"",SUBTOTAL(3,$B$5:B1025))</f>
        <v/>
      </c>
      <c r="B1025" s="74" t="str">
        <f>IF('DATA ENTRY'!B1026="","",'DATA ENTRY'!B1026)</f>
        <v/>
      </c>
      <c r="C1025" s="74" t="str">
        <f>IF('DATA ENTRY'!C1026="","",'DATA ENTRY'!C1026)</f>
        <v/>
      </c>
      <c r="D1025" s="74" t="str">
        <f>IF('DATA ENTRY'!E1026="","",'DATA ENTRY'!E1026)</f>
        <v/>
      </c>
      <c r="E1025" s="22" t="str">
        <f>IF('DATA ENTRY'!G1026="","",'DATA ENTRY'!G1026)</f>
        <v/>
      </c>
      <c r="F1025" s="22" t="str">
        <f>IF('DATA ENTRY'!F1026="","",'DATA ENTRY'!F1026)</f>
        <v/>
      </c>
      <c r="G1025" s="148" t="str">
        <f>IF('DATA ENTRY'!H1026="","",'DATA ENTRY'!H1026)</f>
        <v/>
      </c>
      <c r="H1025" s="148" t="str">
        <f>IF('DATA ENTRY'!I1026="","",'DATA ENTRY'!I1026)</f>
        <v/>
      </c>
      <c r="I1025" s="22" t="str">
        <f>IF('DATA ENTRY'!N1026="","",'DATA ENTRY'!N1026)</f>
        <v/>
      </c>
      <c r="J1025" s="147" t="str">
        <f>IF('DATA ENTRY'!O1026="","",'DATA ENTRY'!O1026)</f>
        <v/>
      </c>
      <c r="K1025" s="22" t="str">
        <f>IF('DATA ENTRY'!P1026="","",'DATA ENTRY'!P1026)</f>
        <v/>
      </c>
      <c r="L1025" s="147" t="str">
        <f>IF('DATA ENTRY'!Q1026="","",'DATA ENTRY'!Q1026)</f>
        <v/>
      </c>
      <c r="M1025" s="22" t="str">
        <f>IF('DATA ENTRY'!R1026="","",'DATA ENTRY'!R1026)</f>
        <v/>
      </c>
      <c r="N1025" s="147" t="str">
        <f>IF('DATA ENTRY'!S1026="","",'DATA ENTRY'!S1026)</f>
        <v/>
      </c>
      <c r="O1025" s="147" t="str">
        <f t="shared" si="15"/>
        <v/>
      </c>
      <c r="P1025" s="74" t="str">
        <f>IF('DATA ENTRY'!T1026="","",'DATA ENTRY'!T1026)</f>
        <v/>
      </c>
      <c r="Q1025" s="74" t="str">
        <f>IF('DATA ENTRY'!U1026="","",'DATA ENTRY'!U1026)</f>
        <v/>
      </c>
      <c r="R1025" s="22" t="str">
        <f>IF('DATA ENTRY'!W1026="","",'DATA ENTRY'!W1026)</f>
        <v/>
      </c>
      <c r="S1025" s="22" t="str">
        <f>IF('DATA ENTRY'!X1026="","",'DATA ENTRY'!X1026)</f>
        <v/>
      </c>
      <c r="T1025" s="22" t="str">
        <f>IF('DATA ENTRY'!AA1026="","",'DATA ENTRY'!AA1026)</f>
        <v/>
      </c>
      <c r="U1025" s="22" t="str">
        <f>IF(O1025="","",SUMPRODUCT(--(D1025=$D$5:$D$1071),--(F1025=$F$5:$F$1071),--(E1025=$E$5:$E$1071),--(O1025&lt;$O$5:$O$1071))+COUNTIF($O$5:O1025,O1025))</f>
        <v/>
      </c>
    </row>
    <row r="1026" spans="1:21">
      <c r="A1026" s="22" t="str">
        <f>IF(AND(H1026="",D1026="",F1026="",G1026="",I1026="",J1026=""),"",SUBTOTAL(3,$B$5:B1026))</f>
        <v/>
      </c>
      <c r="B1026" s="74" t="str">
        <f>IF('DATA ENTRY'!B1027="","",'DATA ENTRY'!B1027)</f>
        <v/>
      </c>
      <c r="C1026" s="74" t="str">
        <f>IF('DATA ENTRY'!C1027="","",'DATA ENTRY'!C1027)</f>
        <v/>
      </c>
      <c r="D1026" s="74" t="str">
        <f>IF('DATA ENTRY'!E1027="","",'DATA ENTRY'!E1027)</f>
        <v/>
      </c>
      <c r="E1026" s="22" t="str">
        <f>IF('DATA ENTRY'!G1027="","",'DATA ENTRY'!G1027)</f>
        <v/>
      </c>
      <c r="F1026" s="22" t="str">
        <f>IF('DATA ENTRY'!F1027="","",'DATA ENTRY'!F1027)</f>
        <v/>
      </c>
      <c r="G1026" s="148" t="str">
        <f>IF('DATA ENTRY'!H1027="","",'DATA ENTRY'!H1027)</f>
        <v/>
      </c>
      <c r="H1026" s="148" t="str">
        <f>IF('DATA ENTRY'!I1027="","",'DATA ENTRY'!I1027)</f>
        <v/>
      </c>
      <c r="I1026" s="22" t="str">
        <f>IF('DATA ENTRY'!N1027="","",'DATA ENTRY'!N1027)</f>
        <v/>
      </c>
      <c r="J1026" s="147" t="str">
        <f>IF('DATA ENTRY'!O1027="","",'DATA ENTRY'!O1027)</f>
        <v/>
      </c>
      <c r="K1026" s="22" t="str">
        <f>IF('DATA ENTRY'!P1027="","",'DATA ENTRY'!P1027)</f>
        <v/>
      </c>
      <c r="L1026" s="147" t="str">
        <f>IF('DATA ENTRY'!Q1027="","",'DATA ENTRY'!Q1027)</f>
        <v/>
      </c>
      <c r="M1026" s="22" t="str">
        <f>IF('DATA ENTRY'!R1027="","",'DATA ENTRY'!R1027)</f>
        <v/>
      </c>
      <c r="N1026" s="147" t="str">
        <f>IF('DATA ENTRY'!S1027="","",'DATA ENTRY'!S1027)</f>
        <v/>
      </c>
      <c r="O1026" s="147" t="str">
        <f t="shared" si="15"/>
        <v/>
      </c>
      <c r="P1026" s="74" t="str">
        <f>IF('DATA ENTRY'!T1027="","",'DATA ENTRY'!T1027)</f>
        <v/>
      </c>
      <c r="Q1026" s="74" t="str">
        <f>IF('DATA ENTRY'!U1027="","",'DATA ENTRY'!U1027)</f>
        <v/>
      </c>
      <c r="R1026" s="22" t="str">
        <f>IF('DATA ENTRY'!W1027="","",'DATA ENTRY'!W1027)</f>
        <v/>
      </c>
      <c r="S1026" s="22" t="str">
        <f>IF('DATA ENTRY'!X1027="","",'DATA ENTRY'!X1027)</f>
        <v/>
      </c>
      <c r="T1026" s="22" t="str">
        <f>IF('DATA ENTRY'!AA1027="","",'DATA ENTRY'!AA1027)</f>
        <v/>
      </c>
      <c r="U1026" s="22" t="str">
        <f>IF(O1026="","",SUMPRODUCT(--(D1026=$D$5:$D$1071),--(F1026=$F$5:$F$1071),--(E1026=$E$5:$E$1071),--(O1026&lt;$O$5:$O$1071))+COUNTIF($O$5:O1026,O1026))</f>
        <v/>
      </c>
    </row>
    <row r="1027" spans="1:21">
      <c r="A1027" s="22" t="str">
        <f>IF(AND(H1027="",D1027="",F1027="",G1027="",I1027="",J1027=""),"",SUBTOTAL(3,$B$5:B1027))</f>
        <v/>
      </c>
      <c r="B1027" s="74" t="str">
        <f>IF('DATA ENTRY'!B1028="","",'DATA ENTRY'!B1028)</f>
        <v/>
      </c>
      <c r="C1027" s="74" t="str">
        <f>IF('DATA ENTRY'!C1028="","",'DATA ENTRY'!C1028)</f>
        <v/>
      </c>
      <c r="D1027" s="74" t="str">
        <f>IF('DATA ENTRY'!E1028="","",'DATA ENTRY'!E1028)</f>
        <v/>
      </c>
      <c r="E1027" s="22" t="str">
        <f>IF('DATA ENTRY'!G1028="","",'DATA ENTRY'!G1028)</f>
        <v/>
      </c>
      <c r="F1027" s="22" t="str">
        <f>IF('DATA ENTRY'!F1028="","",'DATA ENTRY'!F1028)</f>
        <v/>
      </c>
      <c r="G1027" s="148" t="str">
        <f>IF('DATA ENTRY'!H1028="","",'DATA ENTRY'!H1028)</f>
        <v/>
      </c>
      <c r="H1027" s="148" t="str">
        <f>IF('DATA ENTRY'!I1028="","",'DATA ENTRY'!I1028)</f>
        <v/>
      </c>
      <c r="I1027" s="22" t="str">
        <f>IF('DATA ENTRY'!N1028="","",'DATA ENTRY'!N1028)</f>
        <v/>
      </c>
      <c r="J1027" s="147" t="str">
        <f>IF('DATA ENTRY'!O1028="","",'DATA ENTRY'!O1028)</f>
        <v/>
      </c>
      <c r="K1027" s="22" t="str">
        <f>IF('DATA ENTRY'!P1028="","",'DATA ENTRY'!P1028)</f>
        <v/>
      </c>
      <c r="L1027" s="147" t="str">
        <f>IF('DATA ENTRY'!Q1028="","",'DATA ENTRY'!Q1028)</f>
        <v/>
      </c>
      <c r="M1027" s="22" t="str">
        <f>IF('DATA ENTRY'!R1028="","",'DATA ENTRY'!R1028)</f>
        <v/>
      </c>
      <c r="N1027" s="147" t="str">
        <f>IF('DATA ENTRY'!S1028="","",'DATA ENTRY'!S1028)</f>
        <v/>
      </c>
      <c r="O1027" s="147" t="str">
        <f t="shared" si="15"/>
        <v/>
      </c>
      <c r="P1027" s="74" t="str">
        <f>IF('DATA ENTRY'!T1028="","",'DATA ENTRY'!T1028)</f>
        <v/>
      </c>
      <c r="Q1027" s="74" t="str">
        <f>IF('DATA ENTRY'!U1028="","",'DATA ENTRY'!U1028)</f>
        <v/>
      </c>
      <c r="R1027" s="22" t="str">
        <f>IF('DATA ENTRY'!W1028="","",'DATA ENTRY'!W1028)</f>
        <v/>
      </c>
      <c r="S1027" s="22" t="str">
        <f>IF('DATA ENTRY'!X1028="","",'DATA ENTRY'!X1028)</f>
        <v/>
      </c>
      <c r="T1027" s="22" t="str">
        <f>IF('DATA ENTRY'!AA1028="","",'DATA ENTRY'!AA1028)</f>
        <v/>
      </c>
      <c r="U1027" s="22" t="str">
        <f>IF(O1027="","",SUMPRODUCT(--(D1027=$D$5:$D$1071),--(F1027=$F$5:$F$1071),--(E1027=$E$5:$E$1071),--(O1027&lt;$O$5:$O$1071))+COUNTIF($O$5:O1027,O1027))</f>
        <v/>
      </c>
    </row>
    <row r="1028" spans="1:21">
      <c r="A1028" s="22" t="str">
        <f>IF(AND(H1028="",D1028="",F1028="",G1028="",I1028="",J1028=""),"",SUBTOTAL(3,$B$5:B1028))</f>
        <v/>
      </c>
      <c r="B1028" s="74" t="str">
        <f>IF('DATA ENTRY'!B1029="","",'DATA ENTRY'!B1029)</f>
        <v/>
      </c>
      <c r="C1028" s="74" t="str">
        <f>IF('DATA ENTRY'!C1029="","",'DATA ENTRY'!C1029)</f>
        <v/>
      </c>
      <c r="D1028" s="74" t="str">
        <f>IF('DATA ENTRY'!E1029="","",'DATA ENTRY'!E1029)</f>
        <v/>
      </c>
      <c r="E1028" s="22" t="str">
        <f>IF('DATA ENTRY'!G1029="","",'DATA ENTRY'!G1029)</f>
        <v/>
      </c>
      <c r="F1028" s="22" t="str">
        <f>IF('DATA ENTRY'!F1029="","",'DATA ENTRY'!F1029)</f>
        <v/>
      </c>
      <c r="G1028" s="148" t="str">
        <f>IF('DATA ENTRY'!H1029="","",'DATA ENTRY'!H1029)</f>
        <v/>
      </c>
      <c r="H1028" s="148" t="str">
        <f>IF('DATA ENTRY'!I1029="","",'DATA ENTRY'!I1029)</f>
        <v/>
      </c>
      <c r="I1028" s="22" t="str">
        <f>IF('DATA ENTRY'!N1029="","",'DATA ENTRY'!N1029)</f>
        <v/>
      </c>
      <c r="J1028" s="147" t="str">
        <f>IF('DATA ENTRY'!O1029="","",'DATA ENTRY'!O1029)</f>
        <v/>
      </c>
      <c r="K1028" s="22" t="str">
        <f>IF('DATA ENTRY'!P1029="","",'DATA ENTRY'!P1029)</f>
        <v/>
      </c>
      <c r="L1028" s="147" t="str">
        <f>IF('DATA ENTRY'!Q1029="","",'DATA ENTRY'!Q1029)</f>
        <v/>
      </c>
      <c r="M1028" s="22" t="str">
        <f>IF('DATA ENTRY'!R1029="","",'DATA ENTRY'!R1029)</f>
        <v/>
      </c>
      <c r="N1028" s="147" t="str">
        <f>IF('DATA ENTRY'!S1029="","",'DATA ENTRY'!S1029)</f>
        <v/>
      </c>
      <c r="O1028" s="147" t="str">
        <f t="shared" si="15"/>
        <v/>
      </c>
      <c r="P1028" s="74" t="str">
        <f>IF('DATA ENTRY'!T1029="","",'DATA ENTRY'!T1029)</f>
        <v/>
      </c>
      <c r="Q1028" s="74" t="str">
        <f>IF('DATA ENTRY'!U1029="","",'DATA ENTRY'!U1029)</f>
        <v/>
      </c>
      <c r="R1028" s="22" t="str">
        <f>IF('DATA ENTRY'!W1029="","",'DATA ENTRY'!W1029)</f>
        <v/>
      </c>
      <c r="S1028" s="22" t="str">
        <f>IF('DATA ENTRY'!X1029="","",'DATA ENTRY'!X1029)</f>
        <v/>
      </c>
      <c r="T1028" s="22" t="str">
        <f>IF('DATA ENTRY'!AA1029="","",'DATA ENTRY'!AA1029)</f>
        <v/>
      </c>
      <c r="U1028" s="22" t="str">
        <f>IF(O1028="","",SUMPRODUCT(--(D1028=$D$5:$D$1071),--(F1028=$F$5:$F$1071),--(E1028=$E$5:$E$1071),--(O1028&lt;$O$5:$O$1071))+COUNTIF($O$5:O1028,O1028))</f>
        <v/>
      </c>
    </row>
    <row r="1029" spans="1:21">
      <c r="A1029" s="22" t="str">
        <f>IF(AND(H1029="",D1029="",F1029="",G1029="",I1029="",J1029=""),"",SUBTOTAL(3,$B$5:B1029))</f>
        <v/>
      </c>
      <c r="B1029" s="74" t="str">
        <f>IF('DATA ENTRY'!B1030="","",'DATA ENTRY'!B1030)</f>
        <v/>
      </c>
      <c r="C1029" s="74" t="str">
        <f>IF('DATA ENTRY'!C1030="","",'DATA ENTRY'!C1030)</f>
        <v/>
      </c>
      <c r="D1029" s="74" t="str">
        <f>IF('DATA ENTRY'!E1030="","",'DATA ENTRY'!E1030)</f>
        <v/>
      </c>
      <c r="E1029" s="22" t="str">
        <f>IF('DATA ENTRY'!G1030="","",'DATA ENTRY'!G1030)</f>
        <v/>
      </c>
      <c r="F1029" s="22" t="str">
        <f>IF('DATA ENTRY'!F1030="","",'DATA ENTRY'!F1030)</f>
        <v/>
      </c>
      <c r="G1029" s="148" t="str">
        <f>IF('DATA ENTRY'!H1030="","",'DATA ENTRY'!H1030)</f>
        <v/>
      </c>
      <c r="H1029" s="148" t="str">
        <f>IF('DATA ENTRY'!I1030="","",'DATA ENTRY'!I1030)</f>
        <v/>
      </c>
      <c r="I1029" s="22" t="str">
        <f>IF('DATA ENTRY'!N1030="","",'DATA ENTRY'!N1030)</f>
        <v/>
      </c>
      <c r="J1029" s="147" t="str">
        <f>IF('DATA ENTRY'!O1030="","",'DATA ENTRY'!O1030)</f>
        <v/>
      </c>
      <c r="K1029" s="22" t="str">
        <f>IF('DATA ENTRY'!P1030="","",'DATA ENTRY'!P1030)</f>
        <v/>
      </c>
      <c r="L1029" s="147" t="str">
        <f>IF('DATA ENTRY'!Q1030="","",'DATA ENTRY'!Q1030)</f>
        <v/>
      </c>
      <c r="M1029" s="22" t="str">
        <f>IF('DATA ENTRY'!R1030="","",'DATA ENTRY'!R1030)</f>
        <v/>
      </c>
      <c r="N1029" s="147" t="str">
        <f>IF('DATA ENTRY'!S1030="","",'DATA ENTRY'!S1030)</f>
        <v/>
      </c>
      <c r="O1029" s="147" t="str">
        <f t="shared" si="15"/>
        <v/>
      </c>
      <c r="P1029" s="74" t="str">
        <f>IF('DATA ENTRY'!T1030="","",'DATA ENTRY'!T1030)</f>
        <v/>
      </c>
      <c r="Q1029" s="74" t="str">
        <f>IF('DATA ENTRY'!U1030="","",'DATA ENTRY'!U1030)</f>
        <v/>
      </c>
      <c r="R1029" s="22" t="str">
        <f>IF('DATA ENTRY'!W1030="","",'DATA ENTRY'!W1030)</f>
        <v/>
      </c>
      <c r="S1029" s="22" t="str">
        <f>IF('DATA ENTRY'!X1030="","",'DATA ENTRY'!X1030)</f>
        <v/>
      </c>
      <c r="T1029" s="22" t="str">
        <f>IF('DATA ENTRY'!AA1030="","",'DATA ENTRY'!AA1030)</f>
        <v/>
      </c>
      <c r="U1029" s="22" t="str">
        <f>IF(O1029="","",SUMPRODUCT(--(D1029=$D$5:$D$1071),--(F1029=$F$5:$F$1071),--(E1029=$E$5:$E$1071),--(O1029&lt;$O$5:$O$1071))+COUNTIF($O$5:O1029,O1029))</f>
        <v/>
      </c>
    </row>
    <row r="1030" spans="1:21">
      <c r="A1030" s="22" t="str">
        <f>IF(AND(H1030="",D1030="",F1030="",G1030="",I1030="",J1030=""),"",SUBTOTAL(3,$B$5:B1030))</f>
        <v/>
      </c>
      <c r="B1030" s="74" t="str">
        <f>IF('DATA ENTRY'!B1031="","",'DATA ENTRY'!B1031)</f>
        <v/>
      </c>
      <c r="C1030" s="74" t="str">
        <f>IF('DATA ENTRY'!C1031="","",'DATA ENTRY'!C1031)</f>
        <v/>
      </c>
      <c r="D1030" s="74" t="str">
        <f>IF('DATA ENTRY'!E1031="","",'DATA ENTRY'!E1031)</f>
        <v/>
      </c>
      <c r="E1030" s="22" t="str">
        <f>IF('DATA ENTRY'!G1031="","",'DATA ENTRY'!G1031)</f>
        <v/>
      </c>
      <c r="F1030" s="22" t="str">
        <f>IF('DATA ENTRY'!F1031="","",'DATA ENTRY'!F1031)</f>
        <v/>
      </c>
      <c r="G1030" s="148" t="str">
        <f>IF('DATA ENTRY'!H1031="","",'DATA ENTRY'!H1031)</f>
        <v/>
      </c>
      <c r="H1030" s="148" t="str">
        <f>IF('DATA ENTRY'!I1031="","",'DATA ENTRY'!I1031)</f>
        <v/>
      </c>
      <c r="I1030" s="22" t="str">
        <f>IF('DATA ENTRY'!N1031="","",'DATA ENTRY'!N1031)</f>
        <v/>
      </c>
      <c r="J1030" s="147" t="str">
        <f>IF('DATA ENTRY'!O1031="","",'DATA ENTRY'!O1031)</f>
        <v/>
      </c>
      <c r="K1030" s="22" t="str">
        <f>IF('DATA ENTRY'!P1031="","",'DATA ENTRY'!P1031)</f>
        <v/>
      </c>
      <c r="L1030" s="147" t="str">
        <f>IF('DATA ENTRY'!Q1031="","",'DATA ENTRY'!Q1031)</f>
        <v/>
      </c>
      <c r="M1030" s="22" t="str">
        <f>IF('DATA ENTRY'!R1031="","",'DATA ENTRY'!R1031)</f>
        <v/>
      </c>
      <c r="N1030" s="147" t="str">
        <f>IF('DATA ENTRY'!S1031="","",'DATA ENTRY'!S1031)</f>
        <v/>
      </c>
      <c r="O1030" s="147" t="str">
        <f t="shared" ref="O1030:O1071" si="16">IFERROR(IF(J1030="","",SUM(J1030*75%+L1030*25%)),"")</f>
        <v/>
      </c>
      <c r="P1030" s="74" t="str">
        <f>IF('DATA ENTRY'!T1031="","",'DATA ENTRY'!T1031)</f>
        <v/>
      </c>
      <c r="Q1030" s="74" t="str">
        <f>IF('DATA ENTRY'!U1031="","",'DATA ENTRY'!U1031)</f>
        <v/>
      </c>
      <c r="R1030" s="22" t="str">
        <f>IF('DATA ENTRY'!W1031="","",'DATA ENTRY'!W1031)</f>
        <v/>
      </c>
      <c r="S1030" s="22" t="str">
        <f>IF('DATA ENTRY'!X1031="","",'DATA ENTRY'!X1031)</f>
        <v/>
      </c>
      <c r="T1030" s="22" t="str">
        <f>IF('DATA ENTRY'!AA1031="","",'DATA ENTRY'!AA1031)</f>
        <v/>
      </c>
      <c r="U1030" s="22" t="str">
        <f>IF(O1030="","",SUMPRODUCT(--(D1030=$D$5:$D$1071),--(F1030=$F$5:$F$1071),--(E1030=$E$5:$E$1071),--(O1030&lt;$O$5:$O$1071))+COUNTIF($O$5:O1030,O1030))</f>
        <v/>
      </c>
    </row>
    <row r="1031" spans="1:21">
      <c r="A1031" s="22" t="str">
        <f>IF(AND(H1031="",D1031="",F1031="",G1031="",I1031="",J1031=""),"",SUBTOTAL(3,$B$5:B1031))</f>
        <v/>
      </c>
      <c r="B1031" s="74" t="str">
        <f>IF('DATA ENTRY'!B1032="","",'DATA ENTRY'!B1032)</f>
        <v/>
      </c>
      <c r="C1031" s="74" t="str">
        <f>IF('DATA ENTRY'!C1032="","",'DATA ENTRY'!C1032)</f>
        <v/>
      </c>
      <c r="D1031" s="74" t="str">
        <f>IF('DATA ENTRY'!E1032="","",'DATA ENTRY'!E1032)</f>
        <v/>
      </c>
      <c r="E1031" s="22" t="str">
        <f>IF('DATA ENTRY'!G1032="","",'DATA ENTRY'!G1032)</f>
        <v/>
      </c>
      <c r="F1031" s="22" t="str">
        <f>IF('DATA ENTRY'!F1032="","",'DATA ENTRY'!F1032)</f>
        <v/>
      </c>
      <c r="G1031" s="148" t="str">
        <f>IF('DATA ENTRY'!H1032="","",'DATA ENTRY'!H1032)</f>
        <v/>
      </c>
      <c r="H1031" s="148" t="str">
        <f>IF('DATA ENTRY'!I1032="","",'DATA ENTRY'!I1032)</f>
        <v/>
      </c>
      <c r="I1031" s="22" t="str">
        <f>IF('DATA ENTRY'!N1032="","",'DATA ENTRY'!N1032)</f>
        <v/>
      </c>
      <c r="J1031" s="147" t="str">
        <f>IF('DATA ENTRY'!O1032="","",'DATA ENTRY'!O1032)</f>
        <v/>
      </c>
      <c r="K1031" s="22" t="str">
        <f>IF('DATA ENTRY'!P1032="","",'DATA ENTRY'!P1032)</f>
        <v/>
      </c>
      <c r="L1031" s="147" t="str">
        <f>IF('DATA ENTRY'!Q1032="","",'DATA ENTRY'!Q1032)</f>
        <v/>
      </c>
      <c r="M1031" s="22" t="str">
        <f>IF('DATA ENTRY'!R1032="","",'DATA ENTRY'!R1032)</f>
        <v/>
      </c>
      <c r="N1031" s="147" t="str">
        <f>IF('DATA ENTRY'!S1032="","",'DATA ENTRY'!S1032)</f>
        <v/>
      </c>
      <c r="O1031" s="147" t="str">
        <f t="shared" si="16"/>
        <v/>
      </c>
      <c r="P1031" s="74" t="str">
        <f>IF('DATA ENTRY'!T1032="","",'DATA ENTRY'!T1032)</f>
        <v/>
      </c>
      <c r="Q1031" s="74" t="str">
        <f>IF('DATA ENTRY'!U1032="","",'DATA ENTRY'!U1032)</f>
        <v/>
      </c>
      <c r="R1031" s="22" t="str">
        <f>IF('DATA ENTRY'!W1032="","",'DATA ENTRY'!W1032)</f>
        <v/>
      </c>
      <c r="S1031" s="22" t="str">
        <f>IF('DATA ENTRY'!X1032="","",'DATA ENTRY'!X1032)</f>
        <v/>
      </c>
      <c r="T1031" s="22" t="str">
        <f>IF('DATA ENTRY'!AA1032="","",'DATA ENTRY'!AA1032)</f>
        <v/>
      </c>
      <c r="U1031" s="22" t="str">
        <f>IF(O1031="","",SUMPRODUCT(--(D1031=$D$5:$D$1071),--(F1031=$F$5:$F$1071),--(E1031=$E$5:$E$1071),--(O1031&lt;$O$5:$O$1071))+COUNTIF($O$5:O1031,O1031))</f>
        <v/>
      </c>
    </row>
    <row r="1032" spans="1:21">
      <c r="A1032" s="22" t="str">
        <f>IF(AND(H1032="",D1032="",F1032="",G1032="",I1032="",J1032=""),"",SUBTOTAL(3,$B$5:B1032))</f>
        <v/>
      </c>
      <c r="B1032" s="74" t="str">
        <f>IF('DATA ENTRY'!B1033="","",'DATA ENTRY'!B1033)</f>
        <v/>
      </c>
      <c r="C1032" s="74" t="str">
        <f>IF('DATA ENTRY'!C1033="","",'DATA ENTRY'!C1033)</f>
        <v/>
      </c>
      <c r="D1032" s="74" t="str">
        <f>IF('DATA ENTRY'!E1033="","",'DATA ENTRY'!E1033)</f>
        <v/>
      </c>
      <c r="E1032" s="22" t="str">
        <f>IF('DATA ENTRY'!G1033="","",'DATA ENTRY'!G1033)</f>
        <v/>
      </c>
      <c r="F1032" s="22" t="str">
        <f>IF('DATA ENTRY'!F1033="","",'DATA ENTRY'!F1033)</f>
        <v/>
      </c>
      <c r="G1032" s="148" t="str">
        <f>IF('DATA ENTRY'!H1033="","",'DATA ENTRY'!H1033)</f>
        <v/>
      </c>
      <c r="H1032" s="148" t="str">
        <f>IF('DATA ENTRY'!I1033="","",'DATA ENTRY'!I1033)</f>
        <v/>
      </c>
      <c r="I1032" s="22" t="str">
        <f>IF('DATA ENTRY'!N1033="","",'DATA ENTRY'!N1033)</f>
        <v/>
      </c>
      <c r="J1032" s="147" t="str">
        <f>IF('DATA ENTRY'!O1033="","",'DATA ENTRY'!O1033)</f>
        <v/>
      </c>
      <c r="K1032" s="22" t="str">
        <f>IF('DATA ENTRY'!P1033="","",'DATA ENTRY'!P1033)</f>
        <v/>
      </c>
      <c r="L1032" s="147" t="str">
        <f>IF('DATA ENTRY'!Q1033="","",'DATA ENTRY'!Q1033)</f>
        <v/>
      </c>
      <c r="M1032" s="22" t="str">
        <f>IF('DATA ENTRY'!R1033="","",'DATA ENTRY'!R1033)</f>
        <v/>
      </c>
      <c r="N1032" s="147" t="str">
        <f>IF('DATA ENTRY'!S1033="","",'DATA ENTRY'!S1033)</f>
        <v/>
      </c>
      <c r="O1032" s="147" t="str">
        <f t="shared" si="16"/>
        <v/>
      </c>
      <c r="P1032" s="74" t="str">
        <f>IF('DATA ENTRY'!T1033="","",'DATA ENTRY'!T1033)</f>
        <v/>
      </c>
      <c r="Q1032" s="74" t="str">
        <f>IF('DATA ENTRY'!U1033="","",'DATA ENTRY'!U1033)</f>
        <v/>
      </c>
      <c r="R1032" s="22" t="str">
        <f>IF('DATA ENTRY'!W1033="","",'DATA ENTRY'!W1033)</f>
        <v/>
      </c>
      <c r="S1032" s="22" t="str">
        <f>IF('DATA ENTRY'!X1033="","",'DATA ENTRY'!X1033)</f>
        <v/>
      </c>
      <c r="T1032" s="22" t="str">
        <f>IF('DATA ENTRY'!AA1033="","",'DATA ENTRY'!AA1033)</f>
        <v/>
      </c>
      <c r="U1032" s="22" t="str">
        <f>IF(O1032="","",SUMPRODUCT(--(D1032=$D$5:$D$1071),--(F1032=$F$5:$F$1071),--(E1032=$E$5:$E$1071),--(O1032&lt;$O$5:$O$1071))+COUNTIF($O$5:O1032,O1032))</f>
        <v/>
      </c>
    </row>
    <row r="1033" spans="1:21">
      <c r="A1033" s="22" t="str">
        <f>IF(AND(H1033="",D1033="",F1033="",G1033="",I1033="",J1033=""),"",SUBTOTAL(3,$B$5:B1033))</f>
        <v/>
      </c>
      <c r="B1033" s="74" t="str">
        <f>IF('DATA ENTRY'!B1034="","",'DATA ENTRY'!B1034)</f>
        <v/>
      </c>
      <c r="C1033" s="74" t="str">
        <f>IF('DATA ENTRY'!C1034="","",'DATA ENTRY'!C1034)</f>
        <v/>
      </c>
      <c r="D1033" s="74" t="str">
        <f>IF('DATA ENTRY'!E1034="","",'DATA ENTRY'!E1034)</f>
        <v/>
      </c>
      <c r="E1033" s="22" t="str">
        <f>IF('DATA ENTRY'!G1034="","",'DATA ENTRY'!G1034)</f>
        <v/>
      </c>
      <c r="F1033" s="22" t="str">
        <f>IF('DATA ENTRY'!F1034="","",'DATA ENTRY'!F1034)</f>
        <v/>
      </c>
      <c r="G1033" s="148" t="str">
        <f>IF('DATA ENTRY'!H1034="","",'DATA ENTRY'!H1034)</f>
        <v/>
      </c>
      <c r="H1033" s="148" t="str">
        <f>IF('DATA ENTRY'!I1034="","",'DATA ENTRY'!I1034)</f>
        <v/>
      </c>
      <c r="I1033" s="22" t="str">
        <f>IF('DATA ENTRY'!N1034="","",'DATA ENTRY'!N1034)</f>
        <v/>
      </c>
      <c r="J1033" s="147" t="str">
        <f>IF('DATA ENTRY'!O1034="","",'DATA ENTRY'!O1034)</f>
        <v/>
      </c>
      <c r="K1033" s="22" t="str">
        <f>IF('DATA ENTRY'!P1034="","",'DATA ENTRY'!P1034)</f>
        <v/>
      </c>
      <c r="L1033" s="147" t="str">
        <f>IF('DATA ENTRY'!Q1034="","",'DATA ENTRY'!Q1034)</f>
        <v/>
      </c>
      <c r="M1033" s="22" t="str">
        <f>IF('DATA ENTRY'!R1034="","",'DATA ENTRY'!R1034)</f>
        <v/>
      </c>
      <c r="N1033" s="147" t="str">
        <f>IF('DATA ENTRY'!S1034="","",'DATA ENTRY'!S1034)</f>
        <v/>
      </c>
      <c r="O1033" s="147" t="str">
        <f t="shared" si="16"/>
        <v/>
      </c>
      <c r="P1033" s="74" t="str">
        <f>IF('DATA ENTRY'!T1034="","",'DATA ENTRY'!T1034)</f>
        <v/>
      </c>
      <c r="Q1033" s="74" t="str">
        <f>IF('DATA ENTRY'!U1034="","",'DATA ENTRY'!U1034)</f>
        <v/>
      </c>
      <c r="R1033" s="22" t="str">
        <f>IF('DATA ENTRY'!W1034="","",'DATA ENTRY'!W1034)</f>
        <v/>
      </c>
      <c r="S1033" s="22" t="str">
        <f>IF('DATA ENTRY'!X1034="","",'DATA ENTRY'!X1034)</f>
        <v/>
      </c>
      <c r="T1033" s="22" t="str">
        <f>IF('DATA ENTRY'!AA1034="","",'DATA ENTRY'!AA1034)</f>
        <v/>
      </c>
      <c r="U1033" s="22" t="str">
        <f>IF(O1033="","",SUMPRODUCT(--(D1033=$D$5:$D$1071),--(F1033=$F$5:$F$1071),--(E1033=$E$5:$E$1071),--(O1033&lt;$O$5:$O$1071))+COUNTIF($O$5:O1033,O1033))</f>
        <v/>
      </c>
    </row>
    <row r="1034" spans="1:21">
      <c r="A1034" s="22" t="str">
        <f>IF(AND(H1034="",D1034="",F1034="",G1034="",I1034="",J1034=""),"",SUBTOTAL(3,$B$5:B1034))</f>
        <v/>
      </c>
      <c r="B1034" s="74" t="str">
        <f>IF('DATA ENTRY'!B1035="","",'DATA ENTRY'!B1035)</f>
        <v/>
      </c>
      <c r="C1034" s="74" t="str">
        <f>IF('DATA ENTRY'!C1035="","",'DATA ENTRY'!C1035)</f>
        <v/>
      </c>
      <c r="D1034" s="74" t="str">
        <f>IF('DATA ENTRY'!E1035="","",'DATA ENTRY'!E1035)</f>
        <v/>
      </c>
      <c r="E1034" s="22" t="str">
        <f>IF('DATA ENTRY'!G1035="","",'DATA ENTRY'!G1035)</f>
        <v/>
      </c>
      <c r="F1034" s="22" t="str">
        <f>IF('DATA ENTRY'!F1035="","",'DATA ENTRY'!F1035)</f>
        <v/>
      </c>
      <c r="G1034" s="148" t="str">
        <f>IF('DATA ENTRY'!H1035="","",'DATA ENTRY'!H1035)</f>
        <v/>
      </c>
      <c r="H1034" s="148" t="str">
        <f>IF('DATA ENTRY'!I1035="","",'DATA ENTRY'!I1035)</f>
        <v/>
      </c>
      <c r="I1034" s="22" t="str">
        <f>IF('DATA ENTRY'!N1035="","",'DATA ENTRY'!N1035)</f>
        <v/>
      </c>
      <c r="J1034" s="147" t="str">
        <f>IF('DATA ENTRY'!O1035="","",'DATA ENTRY'!O1035)</f>
        <v/>
      </c>
      <c r="K1034" s="22" t="str">
        <f>IF('DATA ENTRY'!P1035="","",'DATA ENTRY'!P1035)</f>
        <v/>
      </c>
      <c r="L1034" s="147" t="str">
        <f>IF('DATA ENTRY'!Q1035="","",'DATA ENTRY'!Q1035)</f>
        <v/>
      </c>
      <c r="M1034" s="22" t="str">
        <f>IF('DATA ENTRY'!R1035="","",'DATA ENTRY'!R1035)</f>
        <v/>
      </c>
      <c r="N1034" s="147" t="str">
        <f>IF('DATA ENTRY'!S1035="","",'DATA ENTRY'!S1035)</f>
        <v/>
      </c>
      <c r="O1034" s="147" t="str">
        <f t="shared" si="16"/>
        <v/>
      </c>
      <c r="P1034" s="74" t="str">
        <f>IF('DATA ENTRY'!T1035="","",'DATA ENTRY'!T1035)</f>
        <v/>
      </c>
      <c r="Q1034" s="74" t="str">
        <f>IF('DATA ENTRY'!U1035="","",'DATA ENTRY'!U1035)</f>
        <v/>
      </c>
      <c r="R1034" s="22" t="str">
        <f>IF('DATA ENTRY'!W1035="","",'DATA ENTRY'!W1035)</f>
        <v/>
      </c>
      <c r="S1034" s="22" t="str">
        <f>IF('DATA ENTRY'!X1035="","",'DATA ENTRY'!X1035)</f>
        <v/>
      </c>
      <c r="T1034" s="22" t="str">
        <f>IF('DATA ENTRY'!AA1035="","",'DATA ENTRY'!AA1035)</f>
        <v/>
      </c>
      <c r="U1034" s="22" t="str">
        <f>IF(O1034="","",SUMPRODUCT(--(D1034=$D$5:$D$1071),--(F1034=$F$5:$F$1071),--(E1034=$E$5:$E$1071),--(O1034&lt;$O$5:$O$1071))+COUNTIF($O$5:O1034,O1034))</f>
        <v/>
      </c>
    </row>
    <row r="1035" spans="1:21">
      <c r="A1035" s="22" t="str">
        <f>IF(AND(H1035="",D1035="",F1035="",G1035="",I1035="",J1035=""),"",SUBTOTAL(3,$B$5:B1035))</f>
        <v/>
      </c>
      <c r="B1035" s="74" t="str">
        <f>IF('DATA ENTRY'!B1036="","",'DATA ENTRY'!B1036)</f>
        <v/>
      </c>
      <c r="C1035" s="74" t="str">
        <f>IF('DATA ENTRY'!C1036="","",'DATA ENTRY'!C1036)</f>
        <v/>
      </c>
      <c r="D1035" s="74" t="str">
        <f>IF('DATA ENTRY'!E1036="","",'DATA ENTRY'!E1036)</f>
        <v/>
      </c>
      <c r="E1035" s="22" t="str">
        <f>IF('DATA ENTRY'!G1036="","",'DATA ENTRY'!G1036)</f>
        <v/>
      </c>
      <c r="F1035" s="22" t="str">
        <f>IF('DATA ENTRY'!F1036="","",'DATA ENTRY'!F1036)</f>
        <v/>
      </c>
      <c r="G1035" s="148" t="str">
        <f>IF('DATA ENTRY'!H1036="","",'DATA ENTRY'!H1036)</f>
        <v/>
      </c>
      <c r="H1035" s="148" t="str">
        <f>IF('DATA ENTRY'!I1036="","",'DATA ENTRY'!I1036)</f>
        <v/>
      </c>
      <c r="I1035" s="22" t="str">
        <f>IF('DATA ENTRY'!N1036="","",'DATA ENTRY'!N1036)</f>
        <v/>
      </c>
      <c r="J1035" s="147" t="str">
        <f>IF('DATA ENTRY'!O1036="","",'DATA ENTRY'!O1036)</f>
        <v/>
      </c>
      <c r="K1035" s="22" t="str">
        <f>IF('DATA ENTRY'!P1036="","",'DATA ENTRY'!P1036)</f>
        <v/>
      </c>
      <c r="L1035" s="147" t="str">
        <f>IF('DATA ENTRY'!Q1036="","",'DATA ENTRY'!Q1036)</f>
        <v/>
      </c>
      <c r="M1035" s="22" t="str">
        <f>IF('DATA ENTRY'!R1036="","",'DATA ENTRY'!R1036)</f>
        <v/>
      </c>
      <c r="N1035" s="147" t="str">
        <f>IF('DATA ENTRY'!S1036="","",'DATA ENTRY'!S1036)</f>
        <v/>
      </c>
      <c r="O1035" s="147" t="str">
        <f t="shared" si="16"/>
        <v/>
      </c>
      <c r="P1035" s="74" t="str">
        <f>IF('DATA ENTRY'!T1036="","",'DATA ENTRY'!T1036)</f>
        <v/>
      </c>
      <c r="Q1035" s="74" t="str">
        <f>IF('DATA ENTRY'!U1036="","",'DATA ENTRY'!U1036)</f>
        <v/>
      </c>
      <c r="R1035" s="22" t="str">
        <f>IF('DATA ENTRY'!W1036="","",'DATA ENTRY'!W1036)</f>
        <v/>
      </c>
      <c r="S1035" s="22" t="str">
        <f>IF('DATA ENTRY'!X1036="","",'DATA ENTRY'!X1036)</f>
        <v/>
      </c>
      <c r="T1035" s="22" t="str">
        <f>IF('DATA ENTRY'!AA1036="","",'DATA ENTRY'!AA1036)</f>
        <v/>
      </c>
      <c r="U1035" s="22" t="str">
        <f>IF(O1035="","",SUMPRODUCT(--(D1035=$D$5:$D$1071),--(F1035=$F$5:$F$1071),--(E1035=$E$5:$E$1071),--(O1035&lt;$O$5:$O$1071))+COUNTIF($O$5:O1035,O1035))</f>
        <v/>
      </c>
    </row>
    <row r="1036" spans="1:21">
      <c r="A1036" s="22" t="str">
        <f>IF(AND(H1036="",D1036="",F1036="",G1036="",I1036="",J1036=""),"",SUBTOTAL(3,$B$5:B1036))</f>
        <v/>
      </c>
      <c r="B1036" s="74" t="str">
        <f>IF('DATA ENTRY'!B1037="","",'DATA ENTRY'!B1037)</f>
        <v/>
      </c>
      <c r="C1036" s="74" t="str">
        <f>IF('DATA ENTRY'!C1037="","",'DATA ENTRY'!C1037)</f>
        <v/>
      </c>
      <c r="D1036" s="74" t="str">
        <f>IF('DATA ENTRY'!E1037="","",'DATA ENTRY'!E1037)</f>
        <v/>
      </c>
      <c r="E1036" s="22" t="str">
        <f>IF('DATA ENTRY'!G1037="","",'DATA ENTRY'!G1037)</f>
        <v/>
      </c>
      <c r="F1036" s="22" t="str">
        <f>IF('DATA ENTRY'!F1037="","",'DATA ENTRY'!F1037)</f>
        <v/>
      </c>
      <c r="G1036" s="148" t="str">
        <f>IF('DATA ENTRY'!H1037="","",'DATA ENTRY'!H1037)</f>
        <v/>
      </c>
      <c r="H1036" s="148" t="str">
        <f>IF('DATA ENTRY'!I1037="","",'DATA ENTRY'!I1037)</f>
        <v/>
      </c>
      <c r="I1036" s="22" t="str">
        <f>IF('DATA ENTRY'!N1037="","",'DATA ENTRY'!N1037)</f>
        <v/>
      </c>
      <c r="J1036" s="147" t="str">
        <f>IF('DATA ENTRY'!O1037="","",'DATA ENTRY'!O1037)</f>
        <v/>
      </c>
      <c r="K1036" s="22" t="str">
        <f>IF('DATA ENTRY'!P1037="","",'DATA ENTRY'!P1037)</f>
        <v/>
      </c>
      <c r="L1036" s="147" t="str">
        <f>IF('DATA ENTRY'!Q1037="","",'DATA ENTRY'!Q1037)</f>
        <v/>
      </c>
      <c r="M1036" s="22" t="str">
        <f>IF('DATA ENTRY'!R1037="","",'DATA ENTRY'!R1037)</f>
        <v/>
      </c>
      <c r="N1036" s="147" t="str">
        <f>IF('DATA ENTRY'!S1037="","",'DATA ENTRY'!S1037)</f>
        <v/>
      </c>
      <c r="O1036" s="147" t="str">
        <f t="shared" si="16"/>
        <v/>
      </c>
      <c r="P1036" s="74" t="str">
        <f>IF('DATA ENTRY'!T1037="","",'DATA ENTRY'!T1037)</f>
        <v/>
      </c>
      <c r="Q1036" s="74" t="str">
        <f>IF('DATA ENTRY'!U1037="","",'DATA ENTRY'!U1037)</f>
        <v/>
      </c>
      <c r="R1036" s="22" t="str">
        <f>IF('DATA ENTRY'!W1037="","",'DATA ENTRY'!W1037)</f>
        <v/>
      </c>
      <c r="S1036" s="22" t="str">
        <f>IF('DATA ENTRY'!X1037="","",'DATA ENTRY'!X1037)</f>
        <v/>
      </c>
      <c r="T1036" s="22" t="str">
        <f>IF('DATA ENTRY'!AA1037="","",'DATA ENTRY'!AA1037)</f>
        <v/>
      </c>
      <c r="U1036" s="22" t="str">
        <f>IF(O1036="","",SUMPRODUCT(--(D1036=$D$5:$D$1071),--(F1036=$F$5:$F$1071),--(E1036=$E$5:$E$1071),--(O1036&lt;$O$5:$O$1071))+COUNTIF($O$5:O1036,O1036))</f>
        <v/>
      </c>
    </row>
    <row r="1037" spans="1:21">
      <c r="A1037" s="22" t="str">
        <f>IF(AND(H1037="",D1037="",F1037="",G1037="",I1037="",J1037=""),"",SUBTOTAL(3,$B$5:B1037))</f>
        <v/>
      </c>
      <c r="B1037" s="74" t="str">
        <f>IF('DATA ENTRY'!B1038="","",'DATA ENTRY'!B1038)</f>
        <v/>
      </c>
      <c r="C1037" s="74" t="str">
        <f>IF('DATA ENTRY'!C1038="","",'DATA ENTRY'!C1038)</f>
        <v/>
      </c>
      <c r="D1037" s="74" t="str">
        <f>IF('DATA ENTRY'!E1038="","",'DATA ENTRY'!E1038)</f>
        <v/>
      </c>
      <c r="E1037" s="22" t="str">
        <f>IF('DATA ENTRY'!G1038="","",'DATA ENTRY'!G1038)</f>
        <v/>
      </c>
      <c r="F1037" s="22" t="str">
        <f>IF('DATA ENTRY'!F1038="","",'DATA ENTRY'!F1038)</f>
        <v/>
      </c>
      <c r="G1037" s="148" t="str">
        <f>IF('DATA ENTRY'!H1038="","",'DATA ENTRY'!H1038)</f>
        <v/>
      </c>
      <c r="H1037" s="148" t="str">
        <f>IF('DATA ENTRY'!I1038="","",'DATA ENTRY'!I1038)</f>
        <v/>
      </c>
      <c r="I1037" s="22" t="str">
        <f>IF('DATA ENTRY'!N1038="","",'DATA ENTRY'!N1038)</f>
        <v/>
      </c>
      <c r="J1037" s="147" t="str">
        <f>IF('DATA ENTRY'!O1038="","",'DATA ENTRY'!O1038)</f>
        <v/>
      </c>
      <c r="K1037" s="22" t="str">
        <f>IF('DATA ENTRY'!P1038="","",'DATA ENTRY'!P1038)</f>
        <v/>
      </c>
      <c r="L1037" s="147" t="str">
        <f>IF('DATA ENTRY'!Q1038="","",'DATA ENTRY'!Q1038)</f>
        <v/>
      </c>
      <c r="M1037" s="22" t="str">
        <f>IF('DATA ENTRY'!R1038="","",'DATA ENTRY'!R1038)</f>
        <v/>
      </c>
      <c r="N1037" s="147" t="str">
        <f>IF('DATA ENTRY'!S1038="","",'DATA ENTRY'!S1038)</f>
        <v/>
      </c>
      <c r="O1037" s="147" t="str">
        <f t="shared" si="16"/>
        <v/>
      </c>
      <c r="P1037" s="74" t="str">
        <f>IF('DATA ENTRY'!T1038="","",'DATA ENTRY'!T1038)</f>
        <v/>
      </c>
      <c r="Q1037" s="74" t="str">
        <f>IF('DATA ENTRY'!U1038="","",'DATA ENTRY'!U1038)</f>
        <v/>
      </c>
      <c r="R1037" s="22" t="str">
        <f>IF('DATA ENTRY'!W1038="","",'DATA ENTRY'!W1038)</f>
        <v/>
      </c>
      <c r="S1037" s="22" t="str">
        <f>IF('DATA ENTRY'!X1038="","",'DATA ENTRY'!X1038)</f>
        <v/>
      </c>
      <c r="T1037" s="22" t="str">
        <f>IF('DATA ENTRY'!AA1038="","",'DATA ENTRY'!AA1038)</f>
        <v/>
      </c>
      <c r="U1037" s="22" t="str">
        <f>IF(O1037="","",SUMPRODUCT(--(D1037=$D$5:$D$1071),--(F1037=$F$5:$F$1071),--(E1037=$E$5:$E$1071),--(O1037&lt;$O$5:$O$1071))+COUNTIF($O$5:O1037,O1037))</f>
        <v/>
      </c>
    </row>
    <row r="1038" spans="1:21">
      <c r="A1038" s="22" t="str">
        <f>IF(AND(H1038="",D1038="",F1038="",G1038="",I1038="",J1038=""),"",SUBTOTAL(3,$B$5:B1038))</f>
        <v/>
      </c>
      <c r="B1038" s="74" t="str">
        <f>IF('DATA ENTRY'!B1039="","",'DATA ENTRY'!B1039)</f>
        <v/>
      </c>
      <c r="C1038" s="74" t="str">
        <f>IF('DATA ENTRY'!C1039="","",'DATA ENTRY'!C1039)</f>
        <v/>
      </c>
      <c r="D1038" s="74" t="str">
        <f>IF('DATA ENTRY'!E1039="","",'DATA ENTRY'!E1039)</f>
        <v/>
      </c>
      <c r="E1038" s="22" t="str">
        <f>IF('DATA ENTRY'!G1039="","",'DATA ENTRY'!G1039)</f>
        <v/>
      </c>
      <c r="F1038" s="22" t="str">
        <f>IF('DATA ENTRY'!F1039="","",'DATA ENTRY'!F1039)</f>
        <v/>
      </c>
      <c r="G1038" s="148" t="str">
        <f>IF('DATA ENTRY'!H1039="","",'DATA ENTRY'!H1039)</f>
        <v/>
      </c>
      <c r="H1038" s="148" t="str">
        <f>IF('DATA ENTRY'!I1039="","",'DATA ENTRY'!I1039)</f>
        <v/>
      </c>
      <c r="I1038" s="22" t="str">
        <f>IF('DATA ENTRY'!N1039="","",'DATA ENTRY'!N1039)</f>
        <v/>
      </c>
      <c r="J1038" s="147" t="str">
        <f>IF('DATA ENTRY'!O1039="","",'DATA ENTRY'!O1039)</f>
        <v/>
      </c>
      <c r="K1038" s="22" t="str">
        <f>IF('DATA ENTRY'!P1039="","",'DATA ENTRY'!P1039)</f>
        <v/>
      </c>
      <c r="L1038" s="147" t="str">
        <f>IF('DATA ENTRY'!Q1039="","",'DATA ENTRY'!Q1039)</f>
        <v/>
      </c>
      <c r="M1038" s="22" t="str">
        <f>IF('DATA ENTRY'!R1039="","",'DATA ENTRY'!R1039)</f>
        <v/>
      </c>
      <c r="N1038" s="147" t="str">
        <f>IF('DATA ENTRY'!S1039="","",'DATA ENTRY'!S1039)</f>
        <v/>
      </c>
      <c r="O1038" s="147" t="str">
        <f t="shared" si="16"/>
        <v/>
      </c>
      <c r="P1038" s="74" t="str">
        <f>IF('DATA ENTRY'!T1039="","",'DATA ENTRY'!T1039)</f>
        <v/>
      </c>
      <c r="Q1038" s="74" t="str">
        <f>IF('DATA ENTRY'!U1039="","",'DATA ENTRY'!U1039)</f>
        <v/>
      </c>
      <c r="R1038" s="22" t="str">
        <f>IF('DATA ENTRY'!W1039="","",'DATA ENTRY'!W1039)</f>
        <v/>
      </c>
      <c r="S1038" s="22" t="str">
        <f>IF('DATA ENTRY'!X1039="","",'DATA ENTRY'!X1039)</f>
        <v/>
      </c>
      <c r="T1038" s="22" t="str">
        <f>IF('DATA ENTRY'!AA1039="","",'DATA ENTRY'!AA1039)</f>
        <v/>
      </c>
      <c r="U1038" s="22" t="str">
        <f>IF(O1038="","",SUMPRODUCT(--(D1038=$D$5:$D$1071),--(F1038=$F$5:$F$1071),--(E1038=$E$5:$E$1071),--(O1038&lt;$O$5:$O$1071))+COUNTIF($O$5:O1038,O1038))</f>
        <v/>
      </c>
    </row>
    <row r="1039" spans="1:21">
      <c r="A1039" s="22" t="str">
        <f>IF(AND(H1039="",D1039="",F1039="",G1039="",I1039="",J1039=""),"",SUBTOTAL(3,$B$5:B1039))</f>
        <v/>
      </c>
      <c r="B1039" s="74" t="str">
        <f>IF('DATA ENTRY'!B1040="","",'DATA ENTRY'!B1040)</f>
        <v/>
      </c>
      <c r="C1039" s="74" t="str">
        <f>IF('DATA ENTRY'!C1040="","",'DATA ENTRY'!C1040)</f>
        <v/>
      </c>
      <c r="D1039" s="74" t="str">
        <f>IF('DATA ENTRY'!E1040="","",'DATA ENTRY'!E1040)</f>
        <v/>
      </c>
      <c r="E1039" s="22" t="str">
        <f>IF('DATA ENTRY'!G1040="","",'DATA ENTRY'!G1040)</f>
        <v/>
      </c>
      <c r="F1039" s="22" t="str">
        <f>IF('DATA ENTRY'!F1040="","",'DATA ENTRY'!F1040)</f>
        <v/>
      </c>
      <c r="G1039" s="148" t="str">
        <f>IF('DATA ENTRY'!H1040="","",'DATA ENTRY'!H1040)</f>
        <v/>
      </c>
      <c r="H1039" s="148" t="str">
        <f>IF('DATA ENTRY'!I1040="","",'DATA ENTRY'!I1040)</f>
        <v/>
      </c>
      <c r="I1039" s="22" t="str">
        <f>IF('DATA ENTRY'!N1040="","",'DATA ENTRY'!N1040)</f>
        <v/>
      </c>
      <c r="J1039" s="147" t="str">
        <f>IF('DATA ENTRY'!O1040="","",'DATA ENTRY'!O1040)</f>
        <v/>
      </c>
      <c r="K1039" s="22" t="str">
        <f>IF('DATA ENTRY'!P1040="","",'DATA ENTRY'!P1040)</f>
        <v/>
      </c>
      <c r="L1039" s="147" t="str">
        <f>IF('DATA ENTRY'!Q1040="","",'DATA ENTRY'!Q1040)</f>
        <v/>
      </c>
      <c r="M1039" s="22" t="str">
        <f>IF('DATA ENTRY'!R1040="","",'DATA ENTRY'!R1040)</f>
        <v/>
      </c>
      <c r="N1039" s="147" t="str">
        <f>IF('DATA ENTRY'!S1040="","",'DATA ENTRY'!S1040)</f>
        <v/>
      </c>
      <c r="O1039" s="147" t="str">
        <f t="shared" si="16"/>
        <v/>
      </c>
      <c r="P1039" s="74" t="str">
        <f>IF('DATA ENTRY'!T1040="","",'DATA ENTRY'!T1040)</f>
        <v/>
      </c>
      <c r="Q1039" s="74" t="str">
        <f>IF('DATA ENTRY'!U1040="","",'DATA ENTRY'!U1040)</f>
        <v/>
      </c>
      <c r="R1039" s="22" t="str">
        <f>IF('DATA ENTRY'!W1040="","",'DATA ENTRY'!W1040)</f>
        <v/>
      </c>
      <c r="S1039" s="22" t="str">
        <f>IF('DATA ENTRY'!X1040="","",'DATA ENTRY'!X1040)</f>
        <v/>
      </c>
      <c r="T1039" s="22" t="str">
        <f>IF('DATA ENTRY'!AA1040="","",'DATA ENTRY'!AA1040)</f>
        <v/>
      </c>
      <c r="U1039" s="22" t="str">
        <f>IF(O1039="","",SUMPRODUCT(--(D1039=$D$5:$D$1071),--(F1039=$F$5:$F$1071),--(E1039=$E$5:$E$1071),--(O1039&lt;$O$5:$O$1071))+COUNTIF($O$5:O1039,O1039))</f>
        <v/>
      </c>
    </row>
    <row r="1040" spans="1:21">
      <c r="A1040" s="22" t="str">
        <f>IF(AND(H1040="",D1040="",F1040="",G1040="",I1040="",J1040=""),"",SUBTOTAL(3,$B$5:B1040))</f>
        <v/>
      </c>
      <c r="B1040" s="74" t="str">
        <f>IF('DATA ENTRY'!B1041="","",'DATA ENTRY'!B1041)</f>
        <v/>
      </c>
      <c r="C1040" s="74" t="str">
        <f>IF('DATA ENTRY'!C1041="","",'DATA ENTRY'!C1041)</f>
        <v/>
      </c>
      <c r="D1040" s="74" t="str">
        <f>IF('DATA ENTRY'!E1041="","",'DATA ENTRY'!E1041)</f>
        <v/>
      </c>
      <c r="E1040" s="22" t="str">
        <f>IF('DATA ENTRY'!G1041="","",'DATA ENTRY'!G1041)</f>
        <v/>
      </c>
      <c r="F1040" s="22" t="str">
        <f>IF('DATA ENTRY'!F1041="","",'DATA ENTRY'!F1041)</f>
        <v/>
      </c>
      <c r="G1040" s="148" t="str">
        <f>IF('DATA ENTRY'!H1041="","",'DATA ENTRY'!H1041)</f>
        <v/>
      </c>
      <c r="H1040" s="148" t="str">
        <f>IF('DATA ENTRY'!I1041="","",'DATA ENTRY'!I1041)</f>
        <v/>
      </c>
      <c r="I1040" s="22" t="str">
        <f>IF('DATA ENTRY'!N1041="","",'DATA ENTRY'!N1041)</f>
        <v/>
      </c>
      <c r="J1040" s="147" t="str">
        <f>IF('DATA ENTRY'!O1041="","",'DATA ENTRY'!O1041)</f>
        <v/>
      </c>
      <c r="K1040" s="22" t="str">
        <f>IF('DATA ENTRY'!P1041="","",'DATA ENTRY'!P1041)</f>
        <v/>
      </c>
      <c r="L1040" s="147" t="str">
        <f>IF('DATA ENTRY'!Q1041="","",'DATA ENTRY'!Q1041)</f>
        <v/>
      </c>
      <c r="M1040" s="22" t="str">
        <f>IF('DATA ENTRY'!R1041="","",'DATA ENTRY'!R1041)</f>
        <v/>
      </c>
      <c r="N1040" s="147" t="str">
        <f>IF('DATA ENTRY'!S1041="","",'DATA ENTRY'!S1041)</f>
        <v/>
      </c>
      <c r="O1040" s="147" t="str">
        <f t="shared" si="16"/>
        <v/>
      </c>
      <c r="P1040" s="74" t="str">
        <f>IF('DATA ENTRY'!T1041="","",'DATA ENTRY'!T1041)</f>
        <v/>
      </c>
      <c r="Q1040" s="74" t="str">
        <f>IF('DATA ENTRY'!U1041="","",'DATA ENTRY'!U1041)</f>
        <v/>
      </c>
      <c r="R1040" s="22" t="str">
        <f>IF('DATA ENTRY'!W1041="","",'DATA ENTRY'!W1041)</f>
        <v/>
      </c>
      <c r="S1040" s="22" t="str">
        <f>IF('DATA ENTRY'!X1041="","",'DATA ENTRY'!X1041)</f>
        <v/>
      </c>
      <c r="T1040" s="22" t="str">
        <f>IF('DATA ENTRY'!AA1041="","",'DATA ENTRY'!AA1041)</f>
        <v/>
      </c>
      <c r="U1040" s="22" t="str">
        <f>IF(O1040="","",SUMPRODUCT(--(D1040=$D$5:$D$1071),--(F1040=$F$5:$F$1071),--(E1040=$E$5:$E$1071),--(O1040&lt;$O$5:$O$1071))+COUNTIF($O$5:O1040,O1040))</f>
        <v/>
      </c>
    </row>
    <row r="1041" spans="1:21">
      <c r="A1041" s="22" t="str">
        <f>IF(AND(H1041="",D1041="",F1041="",G1041="",I1041="",J1041=""),"",SUBTOTAL(3,$B$5:B1041))</f>
        <v/>
      </c>
      <c r="B1041" s="74" t="str">
        <f>IF('DATA ENTRY'!B1042="","",'DATA ENTRY'!B1042)</f>
        <v/>
      </c>
      <c r="C1041" s="74" t="str">
        <f>IF('DATA ENTRY'!C1042="","",'DATA ENTRY'!C1042)</f>
        <v/>
      </c>
      <c r="D1041" s="74" t="str">
        <f>IF('DATA ENTRY'!E1042="","",'DATA ENTRY'!E1042)</f>
        <v/>
      </c>
      <c r="E1041" s="22" t="str">
        <f>IF('DATA ENTRY'!G1042="","",'DATA ENTRY'!G1042)</f>
        <v/>
      </c>
      <c r="F1041" s="22" t="str">
        <f>IF('DATA ENTRY'!F1042="","",'DATA ENTRY'!F1042)</f>
        <v/>
      </c>
      <c r="G1041" s="148" t="str">
        <f>IF('DATA ENTRY'!H1042="","",'DATA ENTRY'!H1042)</f>
        <v/>
      </c>
      <c r="H1041" s="148" t="str">
        <f>IF('DATA ENTRY'!I1042="","",'DATA ENTRY'!I1042)</f>
        <v/>
      </c>
      <c r="I1041" s="22" t="str">
        <f>IF('DATA ENTRY'!N1042="","",'DATA ENTRY'!N1042)</f>
        <v/>
      </c>
      <c r="J1041" s="147" t="str">
        <f>IF('DATA ENTRY'!O1042="","",'DATA ENTRY'!O1042)</f>
        <v/>
      </c>
      <c r="K1041" s="22" t="str">
        <f>IF('DATA ENTRY'!P1042="","",'DATA ENTRY'!P1042)</f>
        <v/>
      </c>
      <c r="L1041" s="147" t="str">
        <f>IF('DATA ENTRY'!Q1042="","",'DATA ENTRY'!Q1042)</f>
        <v/>
      </c>
      <c r="M1041" s="22" t="str">
        <f>IF('DATA ENTRY'!R1042="","",'DATA ENTRY'!R1042)</f>
        <v/>
      </c>
      <c r="N1041" s="147" t="str">
        <f>IF('DATA ENTRY'!S1042="","",'DATA ENTRY'!S1042)</f>
        <v/>
      </c>
      <c r="O1041" s="147" t="str">
        <f t="shared" si="16"/>
        <v/>
      </c>
      <c r="P1041" s="74" t="str">
        <f>IF('DATA ENTRY'!T1042="","",'DATA ENTRY'!T1042)</f>
        <v/>
      </c>
      <c r="Q1041" s="74" t="str">
        <f>IF('DATA ENTRY'!U1042="","",'DATA ENTRY'!U1042)</f>
        <v/>
      </c>
      <c r="R1041" s="22" t="str">
        <f>IF('DATA ENTRY'!W1042="","",'DATA ENTRY'!W1042)</f>
        <v/>
      </c>
      <c r="S1041" s="22" t="str">
        <f>IF('DATA ENTRY'!X1042="","",'DATA ENTRY'!X1042)</f>
        <v/>
      </c>
      <c r="T1041" s="22" t="str">
        <f>IF('DATA ENTRY'!AA1042="","",'DATA ENTRY'!AA1042)</f>
        <v/>
      </c>
      <c r="U1041" s="22" t="str">
        <f>IF(O1041="","",SUMPRODUCT(--(D1041=$D$5:$D$1071),--(F1041=$F$5:$F$1071),--(E1041=$E$5:$E$1071),--(O1041&lt;$O$5:$O$1071))+COUNTIF($O$5:O1041,O1041))</f>
        <v/>
      </c>
    </row>
    <row r="1042" spans="1:21">
      <c r="A1042" s="22" t="str">
        <f>IF(AND(H1042="",D1042="",F1042="",G1042="",I1042="",J1042=""),"",SUBTOTAL(3,$B$5:B1042))</f>
        <v/>
      </c>
      <c r="B1042" s="74" t="str">
        <f>IF('DATA ENTRY'!B1043="","",'DATA ENTRY'!B1043)</f>
        <v/>
      </c>
      <c r="C1042" s="74" t="str">
        <f>IF('DATA ENTRY'!C1043="","",'DATA ENTRY'!C1043)</f>
        <v/>
      </c>
      <c r="D1042" s="74" t="str">
        <f>IF('DATA ENTRY'!E1043="","",'DATA ENTRY'!E1043)</f>
        <v/>
      </c>
      <c r="E1042" s="22" t="str">
        <f>IF('DATA ENTRY'!G1043="","",'DATA ENTRY'!G1043)</f>
        <v/>
      </c>
      <c r="F1042" s="22" t="str">
        <f>IF('DATA ENTRY'!F1043="","",'DATA ENTRY'!F1043)</f>
        <v/>
      </c>
      <c r="G1042" s="148" t="str">
        <f>IF('DATA ENTRY'!H1043="","",'DATA ENTRY'!H1043)</f>
        <v/>
      </c>
      <c r="H1042" s="148" t="str">
        <f>IF('DATA ENTRY'!I1043="","",'DATA ENTRY'!I1043)</f>
        <v/>
      </c>
      <c r="I1042" s="22" t="str">
        <f>IF('DATA ENTRY'!N1043="","",'DATA ENTRY'!N1043)</f>
        <v/>
      </c>
      <c r="J1042" s="147" t="str">
        <f>IF('DATA ENTRY'!O1043="","",'DATA ENTRY'!O1043)</f>
        <v/>
      </c>
      <c r="K1042" s="22" t="str">
        <f>IF('DATA ENTRY'!P1043="","",'DATA ENTRY'!P1043)</f>
        <v/>
      </c>
      <c r="L1042" s="147" t="str">
        <f>IF('DATA ENTRY'!Q1043="","",'DATA ENTRY'!Q1043)</f>
        <v/>
      </c>
      <c r="M1042" s="22" t="str">
        <f>IF('DATA ENTRY'!R1043="","",'DATA ENTRY'!R1043)</f>
        <v/>
      </c>
      <c r="N1042" s="147" t="str">
        <f>IF('DATA ENTRY'!S1043="","",'DATA ENTRY'!S1043)</f>
        <v/>
      </c>
      <c r="O1042" s="147" t="str">
        <f t="shared" si="16"/>
        <v/>
      </c>
      <c r="P1042" s="74" t="str">
        <f>IF('DATA ENTRY'!T1043="","",'DATA ENTRY'!T1043)</f>
        <v/>
      </c>
      <c r="Q1042" s="74" t="str">
        <f>IF('DATA ENTRY'!U1043="","",'DATA ENTRY'!U1043)</f>
        <v/>
      </c>
      <c r="R1042" s="22" t="str">
        <f>IF('DATA ENTRY'!W1043="","",'DATA ENTRY'!W1043)</f>
        <v/>
      </c>
      <c r="S1042" s="22" t="str">
        <f>IF('DATA ENTRY'!X1043="","",'DATA ENTRY'!X1043)</f>
        <v/>
      </c>
      <c r="T1042" s="22" t="str">
        <f>IF('DATA ENTRY'!AA1043="","",'DATA ENTRY'!AA1043)</f>
        <v/>
      </c>
      <c r="U1042" s="22" t="str">
        <f>IF(O1042="","",SUMPRODUCT(--(D1042=$D$5:$D$1071),--(F1042=$F$5:$F$1071),--(E1042=$E$5:$E$1071),--(O1042&lt;$O$5:$O$1071))+COUNTIF($O$5:O1042,O1042))</f>
        <v/>
      </c>
    </row>
    <row r="1043" spans="1:21">
      <c r="A1043" s="22" t="str">
        <f>IF(AND(H1043="",D1043="",F1043="",G1043="",I1043="",J1043=""),"",SUBTOTAL(3,$B$5:B1043))</f>
        <v/>
      </c>
      <c r="B1043" s="74" t="str">
        <f>IF('DATA ENTRY'!B1044="","",'DATA ENTRY'!B1044)</f>
        <v/>
      </c>
      <c r="C1043" s="74" t="str">
        <f>IF('DATA ENTRY'!C1044="","",'DATA ENTRY'!C1044)</f>
        <v/>
      </c>
      <c r="D1043" s="74" t="str">
        <f>IF('DATA ENTRY'!E1044="","",'DATA ENTRY'!E1044)</f>
        <v/>
      </c>
      <c r="E1043" s="22" t="str">
        <f>IF('DATA ENTRY'!G1044="","",'DATA ENTRY'!G1044)</f>
        <v/>
      </c>
      <c r="F1043" s="22" t="str">
        <f>IF('DATA ENTRY'!F1044="","",'DATA ENTRY'!F1044)</f>
        <v/>
      </c>
      <c r="G1043" s="148" t="str">
        <f>IF('DATA ENTRY'!H1044="","",'DATA ENTRY'!H1044)</f>
        <v/>
      </c>
      <c r="H1043" s="148" t="str">
        <f>IF('DATA ENTRY'!I1044="","",'DATA ENTRY'!I1044)</f>
        <v/>
      </c>
      <c r="I1043" s="22" t="str">
        <f>IF('DATA ENTRY'!N1044="","",'DATA ENTRY'!N1044)</f>
        <v/>
      </c>
      <c r="J1043" s="147" t="str">
        <f>IF('DATA ENTRY'!O1044="","",'DATA ENTRY'!O1044)</f>
        <v/>
      </c>
      <c r="K1043" s="22" t="str">
        <f>IF('DATA ENTRY'!P1044="","",'DATA ENTRY'!P1044)</f>
        <v/>
      </c>
      <c r="L1043" s="147" t="str">
        <f>IF('DATA ENTRY'!Q1044="","",'DATA ENTRY'!Q1044)</f>
        <v/>
      </c>
      <c r="M1043" s="22" t="str">
        <f>IF('DATA ENTRY'!R1044="","",'DATA ENTRY'!R1044)</f>
        <v/>
      </c>
      <c r="N1043" s="147" t="str">
        <f>IF('DATA ENTRY'!S1044="","",'DATA ENTRY'!S1044)</f>
        <v/>
      </c>
      <c r="O1043" s="147" t="str">
        <f t="shared" si="16"/>
        <v/>
      </c>
      <c r="P1043" s="74" t="str">
        <f>IF('DATA ENTRY'!T1044="","",'DATA ENTRY'!T1044)</f>
        <v/>
      </c>
      <c r="Q1043" s="74" t="str">
        <f>IF('DATA ENTRY'!U1044="","",'DATA ENTRY'!U1044)</f>
        <v/>
      </c>
      <c r="R1043" s="22" t="str">
        <f>IF('DATA ENTRY'!W1044="","",'DATA ENTRY'!W1044)</f>
        <v/>
      </c>
      <c r="S1043" s="22" t="str">
        <f>IF('DATA ENTRY'!X1044="","",'DATA ENTRY'!X1044)</f>
        <v/>
      </c>
      <c r="T1043" s="22" t="str">
        <f>IF('DATA ENTRY'!AA1044="","",'DATA ENTRY'!AA1044)</f>
        <v/>
      </c>
      <c r="U1043" s="22" t="str">
        <f>IF(O1043="","",SUMPRODUCT(--(D1043=$D$5:$D$1071),--(F1043=$F$5:$F$1071),--(E1043=$E$5:$E$1071),--(O1043&lt;$O$5:$O$1071))+COUNTIF($O$5:O1043,O1043))</f>
        <v/>
      </c>
    </row>
    <row r="1044" spans="1:21">
      <c r="A1044" s="22" t="str">
        <f>IF(AND(H1044="",D1044="",F1044="",G1044="",I1044="",J1044=""),"",SUBTOTAL(3,$B$5:B1044))</f>
        <v/>
      </c>
      <c r="B1044" s="74" t="str">
        <f>IF('DATA ENTRY'!B1045="","",'DATA ENTRY'!B1045)</f>
        <v/>
      </c>
      <c r="C1044" s="74" t="str">
        <f>IF('DATA ENTRY'!C1045="","",'DATA ENTRY'!C1045)</f>
        <v/>
      </c>
      <c r="D1044" s="74" t="str">
        <f>IF('DATA ENTRY'!E1045="","",'DATA ENTRY'!E1045)</f>
        <v/>
      </c>
      <c r="E1044" s="22" t="str">
        <f>IF('DATA ENTRY'!G1045="","",'DATA ENTRY'!G1045)</f>
        <v/>
      </c>
      <c r="F1044" s="22" t="str">
        <f>IF('DATA ENTRY'!F1045="","",'DATA ENTRY'!F1045)</f>
        <v/>
      </c>
      <c r="G1044" s="148" t="str">
        <f>IF('DATA ENTRY'!H1045="","",'DATA ENTRY'!H1045)</f>
        <v/>
      </c>
      <c r="H1044" s="148" t="str">
        <f>IF('DATA ENTRY'!I1045="","",'DATA ENTRY'!I1045)</f>
        <v/>
      </c>
      <c r="I1044" s="22" t="str">
        <f>IF('DATA ENTRY'!N1045="","",'DATA ENTRY'!N1045)</f>
        <v/>
      </c>
      <c r="J1044" s="147" t="str">
        <f>IF('DATA ENTRY'!O1045="","",'DATA ENTRY'!O1045)</f>
        <v/>
      </c>
      <c r="K1044" s="22" t="str">
        <f>IF('DATA ENTRY'!P1045="","",'DATA ENTRY'!P1045)</f>
        <v/>
      </c>
      <c r="L1044" s="147" t="str">
        <f>IF('DATA ENTRY'!Q1045="","",'DATA ENTRY'!Q1045)</f>
        <v/>
      </c>
      <c r="M1044" s="22" t="str">
        <f>IF('DATA ENTRY'!R1045="","",'DATA ENTRY'!R1045)</f>
        <v/>
      </c>
      <c r="N1044" s="147" t="str">
        <f>IF('DATA ENTRY'!S1045="","",'DATA ENTRY'!S1045)</f>
        <v/>
      </c>
      <c r="O1044" s="147" t="str">
        <f t="shared" si="16"/>
        <v/>
      </c>
      <c r="P1044" s="74" t="str">
        <f>IF('DATA ENTRY'!T1045="","",'DATA ENTRY'!T1045)</f>
        <v/>
      </c>
      <c r="Q1044" s="74" t="str">
        <f>IF('DATA ENTRY'!U1045="","",'DATA ENTRY'!U1045)</f>
        <v/>
      </c>
      <c r="R1044" s="22" t="str">
        <f>IF('DATA ENTRY'!W1045="","",'DATA ENTRY'!W1045)</f>
        <v/>
      </c>
      <c r="S1044" s="22" t="str">
        <f>IF('DATA ENTRY'!X1045="","",'DATA ENTRY'!X1045)</f>
        <v/>
      </c>
      <c r="T1044" s="22" t="str">
        <f>IF('DATA ENTRY'!AA1045="","",'DATA ENTRY'!AA1045)</f>
        <v/>
      </c>
      <c r="U1044" s="22" t="str">
        <f>IF(O1044="","",SUMPRODUCT(--(D1044=$D$5:$D$1071),--(F1044=$F$5:$F$1071),--(E1044=$E$5:$E$1071),--(O1044&lt;$O$5:$O$1071))+COUNTIF($O$5:O1044,O1044))</f>
        <v/>
      </c>
    </row>
    <row r="1045" spans="1:21">
      <c r="A1045" s="22" t="str">
        <f>IF(AND(H1045="",D1045="",F1045="",G1045="",I1045="",J1045=""),"",SUBTOTAL(3,$B$5:B1045))</f>
        <v/>
      </c>
      <c r="B1045" s="74" t="str">
        <f>IF('DATA ENTRY'!B1046="","",'DATA ENTRY'!B1046)</f>
        <v/>
      </c>
      <c r="C1045" s="74" t="str">
        <f>IF('DATA ENTRY'!C1046="","",'DATA ENTRY'!C1046)</f>
        <v/>
      </c>
      <c r="D1045" s="74" t="str">
        <f>IF('DATA ENTRY'!E1046="","",'DATA ENTRY'!E1046)</f>
        <v/>
      </c>
      <c r="E1045" s="22" t="str">
        <f>IF('DATA ENTRY'!G1046="","",'DATA ENTRY'!G1046)</f>
        <v/>
      </c>
      <c r="F1045" s="22" t="str">
        <f>IF('DATA ENTRY'!F1046="","",'DATA ENTRY'!F1046)</f>
        <v/>
      </c>
      <c r="G1045" s="148" t="str">
        <f>IF('DATA ENTRY'!H1046="","",'DATA ENTRY'!H1046)</f>
        <v/>
      </c>
      <c r="H1045" s="148" t="str">
        <f>IF('DATA ENTRY'!I1046="","",'DATA ENTRY'!I1046)</f>
        <v/>
      </c>
      <c r="I1045" s="22" t="str">
        <f>IF('DATA ENTRY'!N1046="","",'DATA ENTRY'!N1046)</f>
        <v/>
      </c>
      <c r="J1045" s="147" t="str">
        <f>IF('DATA ENTRY'!O1046="","",'DATA ENTRY'!O1046)</f>
        <v/>
      </c>
      <c r="K1045" s="22" t="str">
        <f>IF('DATA ENTRY'!P1046="","",'DATA ENTRY'!P1046)</f>
        <v/>
      </c>
      <c r="L1045" s="147" t="str">
        <f>IF('DATA ENTRY'!Q1046="","",'DATA ENTRY'!Q1046)</f>
        <v/>
      </c>
      <c r="M1045" s="22" t="str">
        <f>IF('DATA ENTRY'!R1046="","",'DATA ENTRY'!R1046)</f>
        <v/>
      </c>
      <c r="N1045" s="147" t="str">
        <f>IF('DATA ENTRY'!S1046="","",'DATA ENTRY'!S1046)</f>
        <v/>
      </c>
      <c r="O1045" s="147" t="str">
        <f t="shared" si="16"/>
        <v/>
      </c>
      <c r="P1045" s="74" t="str">
        <f>IF('DATA ENTRY'!T1046="","",'DATA ENTRY'!T1046)</f>
        <v/>
      </c>
      <c r="Q1045" s="74" t="str">
        <f>IF('DATA ENTRY'!U1046="","",'DATA ENTRY'!U1046)</f>
        <v/>
      </c>
      <c r="R1045" s="22" t="str">
        <f>IF('DATA ENTRY'!W1046="","",'DATA ENTRY'!W1046)</f>
        <v/>
      </c>
      <c r="S1045" s="22" t="str">
        <f>IF('DATA ENTRY'!X1046="","",'DATA ENTRY'!X1046)</f>
        <v/>
      </c>
      <c r="T1045" s="22" t="str">
        <f>IF('DATA ENTRY'!AA1046="","",'DATA ENTRY'!AA1046)</f>
        <v/>
      </c>
      <c r="U1045" s="22" t="str">
        <f>IF(O1045="","",SUMPRODUCT(--(D1045=$D$5:$D$1071),--(F1045=$F$5:$F$1071),--(E1045=$E$5:$E$1071),--(O1045&lt;$O$5:$O$1071))+COUNTIF($O$5:O1045,O1045))</f>
        <v/>
      </c>
    </row>
    <row r="1046" spans="1:21">
      <c r="A1046" s="22" t="str">
        <f>IF(AND(H1046="",D1046="",F1046="",G1046="",I1046="",J1046=""),"",SUBTOTAL(3,$B$5:B1046))</f>
        <v/>
      </c>
      <c r="B1046" s="74" t="str">
        <f>IF('DATA ENTRY'!B1047="","",'DATA ENTRY'!B1047)</f>
        <v/>
      </c>
      <c r="C1046" s="74" t="str">
        <f>IF('DATA ENTRY'!C1047="","",'DATA ENTRY'!C1047)</f>
        <v/>
      </c>
      <c r="D1046" s="74" t="str">
        <f>IF('DATA ENTRY'!E1047="","",'DATA ENTRY'!E1047)</f>
        <v/>
      </c>
      <c r="E1046" s="22" t="str">
        <f>IF('DATA ENTRY'!G1047="","",'DATA ENTRY'!G1047)</f>
        <v/>
      </c>
      <c r="F1046" s="22" t="str">
        <f>IF('DATA ENTRY'!F1047="","",'DATA ENTRY'!F1047)</f>
        <v/>
      </c>
      <c r="G1046" s="148" t="str">
        <f>IF('DATA ENTRY'!H1047="","",'DATA ENTRY'!H1047)</f>
        <v/>
      </c>
      <c r="H1046" s="148" t="str">
        <f>IF('DATA ENTRY'!I1047="","",'DATA ENTRY'!I1047)</f>
        <v/>
      </c>
      <c r="I1046" s="22" t="str">
        <f>IF('DATA ENTRY'!N1047="","",'DATA ENTRY'!N1047)</f>
        <v/>
      </c>
      <c r="J1046" s="147" t="str">
        <f>IF('DATA ENTRY'!O1047="","",'DATA ENTRY'!O1047)</f>
        <v/>
      </c>
      <c r="K1046" s="22" t="str">
        <f>IF('DATA ENTRY'!P1047="","",'DATA ENTRY'!P1047)</f>
        <v/>
      </c>
      <c r="L1046" s="147" t="str">
        <f>IF('DATA ENTRY'!Q1047="","",'DATA ENTRY'!Q1047)</f>
        <v/>
      </c>
      <c r="M1046" s="22" t="str">
        <f>IF('DATA ENTRY'!R1047="","",'DATA ENTRY'!R1047)</f>
        <v/>
      </c>
      <c r="N1046" s="147" t="str">
        <f>IF('DATA ENTRY'!S1047="","",'DATA ENTRY'!S1047)</f>
        <v/>
      </c>
      <c r="O1046" s="147" t="str">
        <f t="shared" si="16"/>
        <v/>
      </c>
      <c r="P1046" s="74" t="str">
        <f>IF('DATA ENTRY'!T1047="","",'DATA ENTRY'!T1047)</f>
        <v/>
      </c>
      <c r="Q1046" s="74" t="str">
        <f>IF('DATA ENTRY'!U1047="","",'DATA ENTRY'!U1047)</f>
        <v/>
      </c>
      <c r="R1046" s="22" t="str">
        <f>IF('DATA ENTRY'!W1047="","",'DATA ENTRY'!W1047)</f>
        <v/>
      </c>
      <c r="S1046" s="22" t="str">
        <f>IF('DATA ENTRY'!X1047="","",'DATA ENTRY'!X1047)</f>
        <v/>
      </c>
      <c r="T1046" s="22" t="str">
        <f>IF('DATA ENTRY'!AA1047="","",'DATA ENTRY'!AA1047)</f>
        <v/>
      </c>
      <c r="U1046" s="22" t="str">
        <f>IF(O1046="","",SUMPRODUCT(--(D1046=$D$5:$D$1071),--(F1046=$F$5:$F$1071),--(E1046=$E$5:$E$1071),--(O1046&lt;$O$5:$O$1071))+COUNTIF($O$5:O1046,O1046))</f>
        <v/>
      </c>
    </row>
    <row r="1047" spans="1:21">
      <c r="A1047" s="22" t="str">
        <f>IF(AND(H1047="",D1047="",F1047="",G1047="",I1047="",J1047=""),"",SUBTOTAL(3,$B$5:B1047))</f>
        <v/>
      </c>
      <c r="B1047" s="74" t="str">
        <f>IF('DATA ENTRY'!B1048="","",'DATA ENTRY'!B1048)</f>
        <v/>
      </c>
      <c r="C1047" s="74" t="str">
        <f>IF('DATA ENTRY'!C1048="","",'DATA ENTRY'!C1048)</f>
        <v/>
      </c>
      <c r="D1047" s="74" t="str">
        <f>IF('DATA ENTRY'!E1048="","",'DATA ENTRY'!E1048)</f>
        <v/>
      </c>
      <c r="E1047" s="22" t="str">
        <f>IF('DATA ENTRY'!G1048="","",'DATA ENTRY'!G1048)</f>
        <v/>
      </c>
      <c r="F1047" s="22" t="str">
        <f>IF('DATA ENTRY'!F1048="","",'DATA ENTRY'!F1048)</f>
        <v/>
      </c>
      <c r="G1047" s="148" t="str">
        <f>IF('DATA ENTRY'!H1048="","",'DATA ENTRY'!H1048)</f>
        <v/>
      </c>
      <c r="H1047" s="148" t="str">
        <f>IF('DATA ENTRY'!I1048="","",'DATA ENTRY'!I1048)</f>
        <v/>
      </c>
      <c r="I1047" s="22" t="str">
        <f>IF('DATA ENTRY'!N1048="","",'DATA ENTRY'!N1048)</f>
        <v/>
      </c>
      <c r="J1047" s="147" t="str">
        <f>IF('DATA ENTRY'!O1048="","",'DATA ENTRY'!O1048)</f>
        <v/>
      </c>
      <c r="K1047" s="22" t="str">
        <f>IF('DATA ENTRY'!P1048="","",'DATA ENTRY'!P1048)</f>
        <v/>
      </c>
      <c r="L1047" s="147" t="str">
        <f>IF('DATA ENTRY'!Q1048="","",'DATA ENTRY'!Q1048)</f>
        <v/>
      </c>
      <c r="M1047" s="22" t="str">
        <f>IF('DATA ENTRY'!R1048="","",'DATA ENTRY'!R1048)</f>
        <v/>
      </c>
      <c r="N1047" s="147" t="str">
        <f>IF('DATA ENTRY'!S1048="","",'DATA ENTRY'!S1048)</f>
        <v/>
      </c>
      <c r="O1047" s="147" t="str">
        <f t="shared" si="16"/>
        <v/>
      </c>
      <c r="P1047" s="74" t="str">
        <f>IF('DATA ENTRY'!T1048="","",'DATA ENTRY'!T1048)</f>
        <v/>
      </c>
      <c r="Q1047" s="74" t="str">
        <f>IF('DATA ENTRY'!U1048="","",'DATA ENTRY'!U1048)</f>
        <v/>
      </c>
      <c r="R1047" s="22" t="str">
        <f>IF('DATA ENTRY'!W1048="","",'DATA ENTRY'!W1048)</f>
        <v/>
      </c>
      <c r="S1047" s="22" t="str">
        <f>IF('DATA ENTRY'!X1048="","",'DATA ENTRY'!X1048)</f>
        <v/>
      </c>
      <c r="T1047" s="22" t="str">
        <f>IF('DATA ENTRY'!AA1048="","",'DATA ENTRY'!AA1048)</f>
        <v/>
      </c>
      <c r="U1047" s="22" t="str">
        <f>IF(O1047="","",SUMPRODUCT(--(D1047=$D$5:$D$1071),--(F1047=$F$5:$F$1071),--(E1047=$E$5:$E$1071),--(O1047&lt;$O$5:$O$1071))+COUNTIF($O$5:O1047,O1047))</f>
        <v/>
      </c>
    </row>
    <row r="1048" spans="1:21">
      <c r="A1048" s="22" t="str">
        <f>IF(AND(H1048="",D1048="",F1048="",G1048="",I1048="",J1048=""),"",SUBTOTAL(3,$B$5:B1048))</f>
        <v/>
      </c>
      <c r="B1048" s="74" t="str">
        <f>IF('DATA ENTRY'!B1049="","",'DATA ENTRY'!B1049)</f>
        <v/>
      </c>
      <c r="C1048" s="74" t="str">
        <f>IF('DATA ENTRY'!C1049="","",'DATA ENTRY'!C1049)</f>
        <v/>
      </c>
      <c r="D1048" s="74" t="str">
        <f>IF('DATA ENTRY'!E1049="","",'DATA ENTRY'!E1049)</f>
        <v/>
      </c>
      <c r="E1048" s="22" t="str">
        <f>IF('DATA ENTRY'!G1049="","",'DATA ENTRY'!G1049)</f>
        <v/>
      </c>
      <c r="F1048" s="22" t="str">
        <f>IF('DATA ENTRY'!F1049="","",'DATA ENTRY'!F1049)</f>
        <v/>
      </c>
      <c r="G1048" s="148" t="str">
        <f>IF('DATA ENTRY'!H1049="","",'DATA ENTRY'!H1049)</f>
        <v/>
      </c>
      <c r="H1048" s="148" t="str">
        <f>IF('DATA ENTRY'!I1049="","",'DATA ENTRY'!I1049)</f>
        <v/>
      </c>
      <c r="I1048" s="22" t="str">
        <f>IF('DATA ENTRY'!N1049="","",'DATA ENTRY'!N1049)</f>
        <v/>
      </c>
      <c r="J1048" s="147" t="str">
        <f>IF('DATA ENTRY'!O1049="","",'DATA ENTRY'!O1049)</f>
        <v/>
      </c>
      <c r="K1048" s="22" t="str">
        <f>IF('DATA ENTRY'!P1049="","",'DATA ENTRY'!P1049)</f>
        <v/>
      </c>
      <c r="L1048" s="147" t="str">
        <f>IF('DATA ENTRY'!Q1049="","",'DATA ENTRY'!Q1049)</f>
        <v/>
      </c>
      <c r="M1048" s="22" t="str">
        <f>IF('DATA ENTRY'!R1049="","",'DATA ENTRY'!R1049)</f>
        <v/>
      </c>
      <c r="N1048" s="147" t="str">
        <f>IF('DATA ENTRY'!S1049="","",'DATA ENTRY'!S1049)</f>
        <v/>
      </c>
      <c r="O1048" s="147" t="str">
        <f t="shared" si="16"/>
        <v/>
      </c>
      <c r="P1048" s="74" t="str">
        <f>IF('DATA ENTRY'!T1049="","",'DATA ENTRY'!T1049)</f>
        <v/>
      </c>
      <c r="Q1048" s="74" t="str">
        <f>IF('DATA ENTRY'!U1049="","",'DATA ENTRY'!U1049)</f>
        <v/>
      </c>
      <c r="R1048" s="22" t="str">
        <f>IF('DATA ENTRY'!W1049="","",'DATA ENTRY'!W1049)</f>
        <v/>
      </c>
      <c r="S1048" s="22" t="str">
        <f>IF('DATA ENTRY'!X1049="","",'DATA ENTRY'!X1049)</f>
        <v/>
      </c>
      <c r="T1048" s="22" t="str">
        <f>IF('DATA ENTRY'!AA1049="","",'DATA ENTRY'!AA1049)</f>
        <v/>
      </c>
      <c r="U1048" s="22" t="str">
        <f>IF(O1048="","",SUMPRODUCT(--(D1048=$D$5:$D$1071),--(F1048=$F$5:$F$1071),--(E1048=$E$5:$E$1071),--(O1048&lt;$O$5:$O$1071))+COUNTIF($O$5:O1048,O1048))</f>
        <v/>
      </c>
    </row>
    <row r="1049" spans="1:21">
      <c r="A1049" s="22" t="str">
        <f>IF(AND(H1049="",D1049="",F1049="",G1049="",I1049="",J1049=""),"",SUBTOTAL(3,$B$5:B1049))</f>
        <v/>
      </c>
      <c r="B1049" s="74" t="str">
        <f>IF('DATA ENTRY'!B1050="","",'DATA ENTRY'!B1050)</f>
        <v/>
      </c>
      <c r="C1049" s="74" t="str">
        <f>IF('DATA ENTRY'!C1050="","",'DATA ENTRY'!C1050)</f>
        <v/>
      </c>
      <c r="D1049" s="74" t="str">
        <f>IF('DATA ENTRY'!E1050="","",'DATA ENTRY'!E1050)</f>
        <v/>
      </c>
      <c r="E1049" s="22" t="str">
        <f>IF('DATA ENTRY'!G1050="","",'DATA ENTRY'!G1050)</f>
        <v/>
      </c>
      <c r="F1049" s="22" t="str">
        <f>IF('DATA ENTRY'!F1050="","",'DATA ENTRY'!F1050)</f>
        <v/>
      </c>
      <c r="G1049" s="148" t="str">
        <f>IF('DATA ENTRY'!H1050="","",'DATA ENTRY'!H1050)</f>
        <v/>
      </c>
      <c r="H1049" s="148" t="str">
        <f>IF('DATA ENTRY'!I1050="","",'DATA ENTRY'!I1050)</f>
        <v/>
      </c>
      <c r="I1049" s="22" t="str">
        <f>IF('DATA ENTRY'!N1050="","",'DATA ENTRY'!N1050)</f>
        <v/>
      </c>
      <c r="J1049" s="147" t="str">
        <f>IF('DATA ENTRY'!O1050="","",'DATA ENTRY'!O1050)</f>
        <v/>
      </c>
      <c r="K1049" s="22" t="str">
        <f>IF('DATA ENTRY'!P1050="","",'DATA ENTRY'!P1050)</f>
        <v/>
      </c>
      <c r="L1049" s="147" t="str">
        <f>IF('DATA ENTRY'!Q1050="","",'DATA ENTRY'!Q1050)</f>
        <v/>
      </c>
      <c r="M1049" s="22" t="str">
        <f>IF('DATA ENTRY'!R1050="","",'DATA ENTRY'!R1050)</f>
        <v/>
      </c>
      <c r="N1049" s="147" t="str">
        <f>IF('DATA ENTRY'!S1050="","",'DATA ENTRY'!S1050)</f>
        <v/>
      </c>
      <c r="O1049" s="147" t="str">
        <f t="shared" si="16"/>
        <v/>
      </c>
      <c r="P1049" s="74" t="str">
        <f>IF('DATA ENTRY'!T1050="","",'DATA ENTRY'!T1050)</f>
        <v/>
      </c>
      <c r="Q1049" s="74" t="str">
        <f>IF('DATA ENTRY'!U1050="","",'DATA ENTRY'!U1050)</f>
        <v/>
      </c>
      <c r="R1049" s="22" t="str">
        <f>IF('DATA ENTRY'!W1050="","",'DATA ENTRY'!W1050)</f>
        <v/>
      </c>
      <c r="S1049" s="22" t="str">
        <f>IF('DATA ENTRY'!X1050="","",'DATA ENTRY'!X1050)</f>
        <v/>
      </c>
      <c r="T1049" s="22" t="str">
        <f>IF('DATA ENTRY'!AA1050="","",'DATA ENTRY'!AA1050)</f>
        <v/>
      </c>
      <c r="U1049" s="22" t="str">
        <f>IF(O1049="","",SUMPRODUCT(--(D1049=$D$5:$D$1071),--(F1049=$F$5:$F$1071),--(E1049=$E$5:$E$1071),--(O1049&lt;$O$5:$O$1071))+COUNTIF($O$5:O1049,O1049))</f>
        <v/>
      </c>
    </row>
    <row r="1050" spans="1:21">
      <c r="A1050" s="22" t="str">
        <f>IF(AND(H1050="",D1050="",F1050="",G1050="",I1050="",J1050=""),"",SUBTOTAL(3,$B$5:B1050))</f>
        <v/>
      </c>
      <c r="B1050" s="74" t="str">
        <f>IF('DATA ENTRY'!B1051="","",'DATA ENTRY'!B1051)</f>
        <v/>
      </c>
      <c r="C1050" s="74" t="str">
        <f>IF('DATA ENTRY'!C1051="","",'DATA ENTRY'!C1051)</f>
        <v/>
      </c>
      <c r="D1050" s="74" t="str">
        <f>IF('DATA ENTRY'!E1051="","",'DATA ENTRY'!E1051)</f>
        <v/>
      </c>
      <c r="E1050" s="22" t="str">
        <f>IF('DATA ENTRY'!G1051="","",'DATA ENTRY'!G1051)</f>
        <v/>
      </c>
      <c r="F1050" s="22" t="str">
        <f>IF('DATA ENTRY'!F1051="","",'DATA ENTRY'!F1051)</f>
        <v/>
      </c>
      <c r="G1050" s="148" t="str">
        <f>IF('DATA ENTRY'!H1051="","",'DATA ENTRY'!H1051)</f>
        <v/>
      </c>
      <c r="H1050" s="148" t="str">
        <f>IF('DATA ENTRY'!I1051="","",'DATA ENTRY'!I1051)</f>
        <v/>
      </c>
      <c r="I1050" s="22" t="str">
        <f>IF('DATA ENTRY'!N1051="","",'DATA ENTRY'!N1051)</f>
        <v/>
      </c>
      <c r="J1050" s="147" t="str">
        <f>IF('DATA ENTRY'!O1051="","",'DATA ENTRY'!O1051)</f>
        <v/>
      </c>
      <c r="K1050" s="22" t="str">
        <f>IF('DATA ENTRY'!P1051="","",'DATA ENTRY'!P1051)</f>
        <v/>
      </c>
      <c r="L1050" s="147" t="str">
        <f>IF('DATA ENTRY'!Q1051="","",'DATA ENTRY'!Q1051)</f>
        <v/>
      </c>
      <c r="M1050" s="22" t="str">
        <f>IF('DATA ENTRY'!R1051="","",'DATA ENTRY'!R1051)</f>
        <v/>
      </c>
      <c r="N1050" s="147" t="str">
        <f>IF('DATA ENTRY'!S1051="","",'DATA ENTRY'!S1051)</f>
        <v/>
      </c>
      <c r="O1050" s="147" t="str">
        <f t="shared" si="16"/>
        <v/>
      </c>
      <c r="P1050" s="74" t="str">
        <f>IF('DATA ENTRY'!T1051="","",'DATA ENTRY'!T1051)</f>
        <v/>
      </c>
      <c r="Q1050" s="74" t="str">
        <f>IF('DATA ENTRY'!U1051="","",'DATA ENTRY'!U1051)</f>
        <v/>
      </c>
      <c r="R1050" s="22" t="str">
        <f>IF('DATA ENTRY'!W1051="","",'DATA ENTRY'!W1051)</f>
        <v/>
      </c>
      <c r="S1050" s="22" t="str">
        <f>IF('DATA ENTRY'!X1051="","",'DATA ENTRY'!X1051)</f>
        <v/>
      </c>
      <c r="T1050" s="22" t="str">
        <f>IF('DATA ENTRY'!AA1051="","",'DATA ENTRY'!AA1051)</f>
        <v/>
      </c>
      <c r="U1050" s="22" t="str">
        <f>IF(O1050="","",SUMPRODUCT(--(D1050=$D$5:$D$1071),--(F1050=$F$5:$F$1071),--(E1050=$E$5:$E$1071),--(O1050&lt;$O$5:$O$1071))+COUNTIF($O$5:O1050,O1050))</f>
        <v/>
      </c>
    </row>
    <row r="1051" spans="1:21">
      <c r="A1051" s="22" t="str">
        <f>IF(AND(H1051="",D1051="",F1051="",G1051="",I1051="",J1051=""),"",SUBTOTAL(3,$B$5:B1051))</f>
        <v/>
      </c>
      <c r="B1051" s="74" t="str">
        <f>IF('DATA ENTRY'!B1052="","",'DATA ENTRY'!B1052)</f>
        <v/>
      </c>
      <c r="C1051" s="74" t="str">
        <f>IF('DATA ENTRY'!C1052="","",'DATA ENTRY'!C1052)</f>
        <v/>
      </c>
      <c r="D1051" s="74" t="str">
        <f>IF('DATA ENTRY'!E1052="","",'DATA ENTRY'!E1052)</f>
        <v/>
      </c>
      <c r="E1051" s="22" t="str">
        <f>IF('DATA ENTRY'!G1052="","",'DATA ENTRY'!G1052)</f>
        <v/>
      </c>
      <c r="F1051" s="22" t="str">
        <f>IF('DATA ENTRY'!F1052="","",'DATA ENTRY'!F1052)</f>
        <v/>
      </c>
      <c r="G1051" s="148" t="str">
        <f>IF('DATA ENTRY'!H1052="","",'DATA ENTRY'!H1052)</f>
        <v/>
      </c>
      <c r="H1051" s="148" t="str">
        <f>IF('DATA ENTRY'!I1052="","",'DATA ENTRY'!I1052)</f>
        <v/>
      </c>
      <c r="I1051" s="22" t="str">
        <f>IF('DATA ENTRY'!N1052="","",'DATA ENTRY'!N1052)</f>
        <v/>
      </c>
      <c r="J1051" s="147" t="str">
        <f>IF('DATA ENTRY'!O1052="","",'DATA ENTRY'!O1052)</f>
        <v/>
      </c>
      <c r="K1051" s="22" t="str">
        <f>IF('DATA ENTRY'!P1052="","",'DATA ENTRY'!P1052)</f>
        <v/>
      </c>
      <c r="L1051" s="147" t="str">
        <f>IF('DATA ENTRY'!Q1052="","",'DATA ENTRY'!Q1052)</f>
        <v/>
      </c>
      <c r="M1051" s="22" t="str">
        <f>IF('DATA ENTRY'!R1052="","",'DATA ENTRY'!R1052)</f>
        <v/>
      </c>
      <c r="N1051" s="147" t="str">
        <f>IF('DATA ENTRY'!S1052="","",'DATA ENTRY'!S1052)</f>
        <v/>
      </c>
      <c r="O1051" s="147" t="str">
        <f t="shared" si="16"/>
        <v/>
      </c>
      <c r="P1051" s="74" t="str">
        <f>IF('DATA ENTRY'!T1052="","",'DATA ENTRY'!T1052)</f>
        <v/>
      </c>
      <c r="Q1051" s="74" t="str">
        <f>IF('DATA ENTRY'!U1052="","",'DATA ENTRY'!U1052)</f>
        <v/>
      </c>
      <c r="R1051" s="22" t="str">
        <f>IF('DATA ENTRY'!W1052="","",'DATA ENTRY'!W1052)</f>
        <v/>
      </c>
      <c r="S1051" s="22" t="str">
        <f>IF('DATA ENTRY'!X1052="","",'DATA ENTRY'!X1052)</f>
        <v/>
      </c>
      <c r="T1051" s="22" t="str">
        <f>IF('DATA ENTRY'!AA1052="","",'DATA ENTRY'!AA1052)</f>
        <v/>
      </c>
      <c r="U1051" s="22" t="str">
        <f>IF(O1051="","",SUMPRODUCT(--(D1051=$D$5:$D$1071),--(F1051=$F$5:$F$1071),--(E1051=$E$5:$E$1071),--(O1051&lt;$O$5:$O$1071))+COUNTIF($O$5:O1051,O1051))</f>
        <v/>
      </c>
    </row>
    <row r="1052" spans="1:21">
      <c r="A1052" s="22" t="str">
        <f>IF(AND(H1052="",D1052="",F1052="",G1052="",I1052="",J1052=""),"",SUBTOTAL(3,$B$5:B1052))</f>
        <v/>
      </c>
      <c r="B1052" s="74" t="str">
        <f>IF('DATA ENTRY'!B1053="","",'DATA ENTRY'!B1053)</f>
        <v/>
      </c>
      <c r="C1052" s="74" t="str">
        <f>IF('DATA ENTRY'!C1053="","",'DATA ENTRY'!C1053)</f>
        <v/>
      </c>
      <c r="D1052" s="74" t="str">
        <f>IF('DATA ENTRY'!E1053="","",'DATA ENTRY'!E1053)</f>
        <v/>
      </c>
      <c r="E1052" s="22" t="str">
        <f>IF('DATA ENTRY'!G1053="","",'DATA ENTRY'!G1053)</f>
        <v/>
      </c>
      <c r="F1052" s="22" t="str">
        <f>IF('DATA ENTRY'!F1053="","",'DATA ENTRY'!F1053)</f>
        <v/>
      </c>
      <c r="G1052" s="148" t="str">
        <f>IF('DATA ENTRY'!H1053="","",'DATA ENTRY'!H1053)</f>
        <v/>
      </c>
      <c r="H1052" s="148" t="str">
        <f>IF('DATA ENTRY'!I1053="","",'DATA ENTRY'!I1053)</f>
        <v/>
      </c>
      <c r="I1052" s="22" t="str">
        <f>IF('DATA ENTRY'!N1053="","",'DATA ENTRY'!N1053)</f>
        <v/>
      </c>
      <c r="J1052" s="147" t="str">
        <f>IF('DATA ENTRY'!O1053="","",'DATA ENTRY'!O1053)</f>
        <v/>
      </c>
      <c r="K1052" s="22" t="str">
        <f>IF('DATA ENTRY'!P1053="","",'DATA ENTRY'!P1053)</f>
        <v/>
      </c>
      <c r="L1052" s="147" t="str">
        <f>IF('DATA ENTRY'!Q1053="","",'DATA ENTRY'!Q1053)</f>
        <v/>
      </c>
      <c r="M1052" s="22" t="str">
        <f>IF('DATA ENTRY'!R1053="","",'DATA ENTRY'!R1053)</f>
        <v/>
      </c>
      <c r="N1052" s="147" t="str">
        <f>IF('DATA ENTRY'!S1053="","",'DATA ENTRY'!S1053)</f>
        <v/>
      </c>
      <c r="O1052" s="147" t="str">
        <f t="shared" si="16"/>
        <v/>
      </c>
      <c r="P1052" s="74" t="str">
        <f>IF('DATA ENTRY'!T1053="","",'DATA ENTRY'!T1053)</f>
        <v/>
      </c>
      <c r="Q1052" s="74" t="str">
        <f>IF('DATA ENTRY'!U1053="","",'DATA ENTRY'!U1053)</f>
        <v/>
      </c>
      <c r="R1052" s="22" t="str">
        <f>IF('DATA ENTRY'!W1053="","",'DATA ENTRY'!W1053)</f>
        <v/>
      </c>
      <c r="S1052" s="22" t="str">
        <f>IF('DATA ENTRY'!X1053="","",'DATA ENTRY'!X1053)</f>
        <v/>
      </c>
      <c r="T1052" s="22" t="str">
        <f>IF('DATA ENTRY'!AA1053="","",'DATA ENTRY'!AA1053)</f>
        <v/>
      </c>
      <c r="U1052" s="22" t="str">
        <f>IF(O1052="","",SUMPRODUCT(--(D1052=$D$5:$D$1071),--(F1052=$F$5:$F$1071),--(E1052=$E$5:$E$1071),--(O1052&lt;$O$5:$O$1071))+COUNTIF($O$5:O1052,O1052))</f>
        <v/>
      </c>
    </row>
    <row r="1053" spans="1:21">
      <c r="A1053" s="22" t="str">
        <f>IF(AND(H1053="",D1053="",F1053="",G1053="",I1053="",J1053=""),"",SUBTOTAL(3,$B$5:B1053))</f>
        <v/>
      </c>
      <c r="B1053" s="74" t="str">
        <f>IF('DATA ENTRY'!B1054="","",'DATA ENTRY'!B1054)</f>
        <v/>
      </c>
      <c r="C1053" s="74" t="str">
        <f>IF('DATA ENTRY'!C1054="","",'DATA ENTRY'!C1054)</f>
        <v/>
      </c>
      <c r="D1053" s="74" t="str">
        <f>IF('DATA ENTRY'!E1054="","",'DATA ENTRY'!E1054)</f>
        <v/>
      </c>
      <c r="E1053" s="22" t="str">
        <f>IF('DATA ENTRY'!G1054="","",'DATA ENTRY'!G1054)</f>
        <v/>
      </c>
      <c r="F1053" s="22" t="str">
        <f>IF('DATA ENTRY'!F1054="","",'DATA ENTRY'!F1054)</f>
        <v/>
      </c>
      <c r="G1053" s="148" t="str">
        <f>IF('DATA ENTRY'!H1054="","",'DATA ENTRY'!H1054)</f>
        <v/>
      </c>
      <c r="H1053" s="148" t="str">
        <f>IF('DATA ENTRY'!I1054="","",'DATA ENTRY'!I1054)</f>
        <v/>
      </c>
      <c r="I1053" s="22" t="str">
        <f>IF('DATA ENTRY'!N1054="","",'DATA ENTRY'!N1054)</f>
        <v/>
      </c>
      <c r="J1053" s="147" t="str">
        <f>IF('DATA ENTRY'!O1054="","",'DATA ENTRY'!O1054)</f>
        <v/>
      </c>
      <c r="K1053" s="22" t="str">
        <f>IF('DATA ENTRY'!P1054="","",'DATA ENTRY'!P1054)</f>
        <v/>
      </c>
      <c r="L1053" s="147" t="str">
        <f>IF('DATA ENTRY'!Q1054="","",'DATA ENTRY'!Q1054)</f>
        <v/>
      </c>
      <c r="M1053" s="22" t="str">
        <f>IF('DATA ENTRY'!R1054="","",'DATA ENTRY'!R1054)</f>
        <v/>
      </c>
      <c r="N1053" s="147" t="str">
        <f>IF('DATA ENTRY'!S1054="","",'DATA ENTRY'!S1054)</f>
        <v/>
      </c>
      <c r="O1053" s="147" t="str">
        <f t="shared" si="16"/>
        <v/>
      </c>
      <c r="P1053" s="74" t="str">
        <f>IF('DATA ENTRY'!T1054="","",'DATA ENTRY'!T1054)</f>
        <v/>
      </c>
      <c r="Q1053" s="74" t="str">
        <f>IF('DATA ENTRY'!U1054="","",'DATA ENTRY'!U1054)</f>
        <v/>
      </c>
      <c r="R1053" s="22" t="str">
        <f>IF('DATA ENTRY'!W1054="","",'DATA ENTRY'!W1054)</f>
        <v/>
      </c>
      <c r="S1053" s="22" t="str">
        <f>IF('DATA ENTRY'!X1054="","",'DATA ENTRY'!X1054)</f>
        <v/>
      </c>
      <c r="T1053" s="22" t="str">
        <f>IF('DATA ENTRY'!AA1054="","",'DATA ENTRY'!AA1054)</f>
        <v/>
      </c>
      <c r="U1053" s="22" t="str">
        <f>IF(O1053="","",SUMPRODUCT(--(D1053=$D$5:$D$1071),--(F1053=$F$5:$F$1071),--(E1053=$E$5:$E$1071),--(O1053&lt;$O$5:$O$1071))+COUNTIF($O$5:O1053,O1053))</f>
        <v/>
      </c>
    </row>
    <row r="1054" spans="1:21">
      <c r="A1054" s="22" t="str">
        <f>IF(AND(H1054="",D1054="",F1054="",G1054="",I1054="",J1054=""),"",SUBTOTAL(3,$B$5:B1054))</f>
        <v/>
      </c>
      <c r="B1054" s="74" t="str">
        <f>IF('DATA ENTRY'!B1055="","",'DATA ENTRY'!B1055)</f>
        <v/>
      </c>
      <c r="C1054" s="74" t="str">
        <f>IF('DATA ENTRY'!C1055="","",'DATA ENTRY'!C1055)</f>
        <v/>
      </c>
      <c r="D1054" s="74" t="str">
        <f>IF('DATA ENTRY'!E1055="","",'DATA ENTRY'!E1055)</f>
        <v/>
      </c>
      <c r="E1054" s="22" t="str">
        <f>IF('DATA ENTRY'!G1055="","",'DATA ENTRY'!G1055)</f>
        <v/>
      </c>
      <c r="F1054" s="22" t="str">
        <f>IF('DATA ENTRY'!F1055="","",'DATA ENTRY'!F1055)</f>
        <v/>
      </c>
      <c r="G1054" s="148" t="str">
        <f>IF('DATA ENTRY'!H1055="","",'DATA ENTRY'!H1055)</f>
        <v/>
      </c>
      <c r="H1054" s="148" t="str">
        <f>IF('DATA ENTRY'!I1055="","",'DATA ENTRY'!I1055)</f>
        <v/>
      </c>
      <c r="I1054" s="22" t="str">
        <f>IF('DATA ENTRY'!N1055="","",'DATA ENTRY'!N1055)</f>
        <v/>
      </c>
      <c r="J1054" s="147" t="str">
        <f>IF('DATA ENTRY'!O1055="","",'DATA ENTRY'!O1055)</f>
        <v/>
      </c>
      <c r="K1054" s="22" t="str">
        <f>IF('DATA ENTRY'!P1055="","",'DATA ENTRY'!P1055)</f>
        <v/>
      </c>
      <c r="L1054" s="147" t="str">
        <f>IF('DATA ENTRY'!Q1055="","",'DATA ENTRY'!Q1055)</f>
        <v/>
      </c>
      <c r="M1054" s="22" t="str">
        <f>IF('DATA ENTRY'!R1055="","",'DATA ENTRY'!R1055)</f>
        <v/>
      </c>
      <c r="N1054" s="147" t="str">
        <f>IF('DATA ENTRY'!S1055="","",'DATA ENTRY'!S1055)</f>
        <v/>
      </c>
      <c r="O1054" s="147" t="str">
        <f t="shared" si="16"/>
        <v/>
      </c>
      <c r="P1054" s="74" t="str">
        <f>IF('DATA ENTRY'!T1055="","",'DATA ENTRY'!T1055)</f>
        <v/>
      </c>
      <c r="Q1054" s="74" t="str">
        <f>IF('DATA ENTRY'!U1055="","",'DATA ENTRY'!U1055)</f>
        <v/>
      </c>
      <c r="R1054" s="22" t="str">
        <f>IF('DATA ENTRY'!W1055="","",'DATA ENTRY'!W1055)</f>
        <v/>
      </c>
      <c r="S1054" s="22" t="str">
        <f>IF('DATA ENTRY'!X1055="","",'DATA ENTRY'!X1055)</f>
        <v/>
      </c>
      <c r="T1054" s="22" t="str">
        <f>IF('DATA ENTRY'!AA1055="","",'DATA ENTRY'!AA1055)</f>
        <v/>
      </c>
      <c r="U1054" s="22" t="str">
        <f>IF(O1054="","",SUMPRODUCT(--(D1054=$D$5:$D$1071),--(F1054=$F$5:$F$1071),--(E1054=$E$5:$E$1071),--(O1054&lt;$O$5:$O$1071))+COUNTIF($O$5:O1054,O1054))</f>
        <v/>
      </c>
    </row>
    <row r="1055" spans="1:21">
      <c r="A1055" s="22" t="str">
        <f>IF(AND(H1055="",D1055="",F1055="",G1055="",I1055="",J1055=""),"",SUBTOTAL(3,$B$5:B1055))</f>
        <v/>
      </c>
      <c r="B1055" s="74" t="str">
        <f>IF('DATA ENTRY'!B1056="","",'DATA ENTRY'!B1056)</f>
        <v/>
      </c>
      <c r="C1055" s="74" t="str">
        <f>IF('DATA ENTRY'!C1056="","",'DATA ENTRY'!C1056)</f>
        <v/>
      </c>
      <c r="D1055" s="74" t="str">
        <f>IF('DATA ENTRY'!E1056="","",'DATA ENTRY'!E1056)</f>
        <v/>
      </c>
      <c r="E1055" s="22" t="str">
        <f>IF('DATA ENTRY'!G1056="","",'DATA ENTRY'!G1056)</f>
        <v/>
      </c>
      <c r="F1055" s="22" t="str">
        <f>IF('DATA ENTRY'!F1056="","",'DATA ENTRY'!F1056)</f>
        <v/>
      </c>
      <c r="G1055" s="148" t="str">
        <f>IF('DATA ENTRY'!H1056="","",'DATA ENTRY'!H1056)</f>
        <v/>
      </c>
      <c r="H1055" s="148" t="str">
        <f>IF('DATA ENTRY'!I1056="","",'DATA ENTRY'!I1056)</f>
        <v/>
      </c>
      <c r="I1055" s="22" t="str">
        <f>IF('DATA ENTRY'!N1056="","",'DATA ENTRY'!N1056)</f>
        <v/>
      </c>
      <c r="J1055" s="147" t="str">
        <f>IF('DATA ENTRY'!O1056="","",'DATA ENTRY'!O1056)</f>
        <v/>
      </c>
      <c r="K1055" s="22" t="str">
        <f>IF('DATA ENTRY'!P1056="","",'DATA ENTRY'!P1056)</f>
        <v/>
      </c>
      <c r="L1055" s="147" t="str">
        <f>IF('DATA ENTRY'!Q1056="","",'DATA ENTRY'!Q1056)</f>
        <v/>
      </c>
      <c r="M1055" s="22" t="str">
        <f>IF('DATA ENTRY'!R1056="","",'DATA ENTRY'!R1056)</f>
        <v/>
      </c>
      <c r="N1055" s="147" t="str">
        <f>IF('DATA ENTRY'!S1056="","",'DATA ENTRY'!S1056)</f>
        <v/>
      </c>
      <c r="O1055" s="147" t="str">
        <f t="shared" si="16"/>
        <v/>
      </c>
      <c r="P1055" s="74" t="str">
        <f>IF('DATA ENTRY'!T1056="","",'DATA ENTRY'!T1056)</f>
        <v/>
      </c>
      <c r="Q1055" s="74" t="str">
        <f>IF('DATA ENTRY'!U1056="","",'DATA ENTRY'!U1056)</f>
        <v/>
      </c>
      <c r="R1055" s="22" t="str">
        <f>IF('DATA ENTRY'!W1056="","",'DATA ENTRY'!W1056)</f>
        <v/>
      </c>
      <c r="S1055" s="22" t="str">
        <f>IF('DATA ENTRY'!X1056="","",'DATA ENTRY'!X1056)</f>
        <v/>
      </c>
      <c r="T1055" s="22" t="str">
        <f>IF('DATA ENTRY'!AA1056="","",'DATA ENTRY'!AA1056)</f>
        <v/>
      </c>
      <c r="U1055" s="22" t="str">
        <f>IF(O1055="","",SUMPRODUCT(--(D1055=$D$5:$D$1071),--(F1055=$F$5:$F$1071),--(E1055=$E$5:$E$1071),--(O1055&lt;$O$5:$O$1071))+COUNTIF($O$5:O1055,O1055))</f>
        <v/>
      </c>
    </row>
    <row r="1056" spans="1:21">
      <c r="A1056" s="22" t="str">
        <f>IF(AND(H1056="",D1056="",F1056="",G1056="",I1056="",J1056=""),"",SUBTOTAL(3,$B$5:B1056))</f>
        <v/>
      </c>
      <c r="B1056" s="74" t="str">
        <f>IF('DATA ENTRY'!B1057="","",'DATA ENTRY'!B1057)</f>
        <v/>
      </c>
      <c r="C1056" s="74" t="str">
        <f>IF('DATA ENTRY'!C1057="","",'DATA ENTRY'!C1057)</f>
        <v/>
      </c>
      <c r="D1056" s="74" t="str">
        <f>IF('DATA ENTRY'!E1057="","",'DATA ENTRY'!E1057)</f>
        <v/>
      </c>
      <c r="E1056" s="22" t="str">
        <f>IF('DATA ENTRY'!G1057="","",'DATA ENTRY'!G1057)</f>
        <v/>
      </c>
      <c r="F1056" s="22" t="str">
        <f>IF('DATA ENTRY'!F1057="","",'DATA ENTRY'!F1057)</f>
        <v/>
      </c>
      <c r="G1056" s="148" t="str">
        <f>IF('DATA ENTRY'!H1057="","",'DATA ENTRY'!H1057)</f>
        <v/>
      </c>
      <c r="H1056" s="148" t="str">
        <f>IF('DATA ENTRY'!I1057="","",'DATA ENTRY'!I1057)</f>
        <v/>
      </c>
      <c r="I1056" s="22" t="str">
        <f>IF('DATA ENTRY'!N1057="","",'DATA ENTRY'!N1057)</f>
        <v/>
      </c>
      <c r="J1056" s="147" t="str">
        <f>IF('DATA ENTRY'!O1057="","",'DATA ENTRY'!O1057)</f>
        <v/>
      </c>
      <c r="K1056" s="22" t="str">
        <f>IF('DATA ENTRY'!P1057="","",'DATA ENTRY'!P1057)</f>
        <v/>
      </c>
      <c r="L1056" s="147" t="str">
        <f>IF('DATA ENTRY'!Q1057="","",'DATA ENTRY'!Q1057)</f>
        <v/>
      </c>
      <c r="M1056" s="22" t="str">
        <f>IF('DATA ENTRY'!R1057="","",'DATA ENTRY'!R1057)</f>
        <v/>
      </c>
      <c r="N1056" s="147" t="str">
        <f>IF('DATA ENTRY'!S1057="","",'DATA ENTRY'!S1057)</f>
        <v/>
      </c>
      <c r="O1056" s="147" t="str">
        <f t="shared" si="16"/>
        <v/>
      </c>
      <c r="P1056" s="74" t="str">
        <f>IF('DATA ENTRY'!T1057="","",'DATA ENTRY'!T1057)</f>
        <v/>
      </c>
      <c r="Q1056" s="74" t="str">
        <f>IF('DATA ENTRY'!U1057="","",'DATA ENTRY'!U1057)</f>
        <v/>
      </c>
      <c r="R1056" s="22" t="str">
        <f>IF('DATA ENTRY'!W1057="","",'DATA ENTRY'!W1057)</f>
        <v/>
      </c>
      <c r="S1056" s="22" t="str">
        <f>IF('DATA ENTRY'!X1057="","",'DATA ENTRY'!X1057)</f>
        <v/>
      </c>
      <c r="T1056" s="22" t="str">
        <f>IF('DATA ENTRY'!AA1057="","",'DATA ENTRY'!AA1057)</f>
        <v/>
      </c>
      <c r="U1056" s="22" t="str">
        <f>IF(O1056="","",SUMPRODUCT(--(D1056=$D$5:$D$1071),--(F1056=$F$5:$F$1071),--(E1056=$E$5:$E$1071),--(O1056&lt;$O$5:$O$1071))+COUNTIF($O$5:O1056,O1056))</f>
        <v/>
      </c>
    </row>
    <row r="1057" spans="1:21">
      <c r="A1057" s="22" t="str">
        <f>IF(AND(H1057="",D1057="",F1057="",G1057="",I1057="",J1057=""),"",SUBTOTAL(3,$B$5:B1057))</f>
        <v/>
      </c>
      <c r="B1057" s="74" t="str">
        <f>IF('DATA ENTRY'!B1058="","",'DATA ENTRY'!B1058)</f>
        <v/>
      </c>
      <c r="C1057" s="74" t="str">
        <f>IF('DATA ENTRY'!C1058="","",'DATA ENTRY'!C1058)</f>
        <v/>
      </c>
      <c r="D1057" s="74" t="str">
        <f>IF('DATA ENTRY'!E1058="","",'DATA ENTRY'!E1058)</f>
        <v/>
      </c>
      <c r="E1057" s="22" t="str">
        <f>IF('DATA ENTRY'!G1058="","",'DATA ENTRY'!G1058)</f>
        <v/>
      </c>
      <c r="F1057" s="22" t="str">
        <f>IF('DATA ENTRY'!F1058="","",'DATA ENTRY'!F1058)</f>
        <v/>
      </c>
      <c r="G1057" s="148" t="str">
        <f>IF('DATA ENTRY'!H1058="","",'DATA ENTRY'!H1058)</f>
        <v/>
      </c>
      <c r="H1057" s="148" t="str">
        <f>IF('DATA ENTRY'!I1058="","",'DATA ENTRY'!I1058)</f>
        <v/>
      </c>
      <c r="I1057" s="22" t="str">
        <f>IF('DATA ENTRY'!N1058="","",'DATA ENTRY'!N1058)</f>
        <v/>
      </c>
      <c r="J1057" s="147" t="str">
        <f>IF('DATA ENTRY'!O1058="","",'DATA ENTRY'!O1058)</f>
        <v/>
      </c>
      <c r="K1057" s="22" t="str">
        <f>IF('DATA ENTRY'!P1058="","",'DATA ENTRY'!P1058)</f>
        <v/>
      </c>
      <c r="L1057" s="147" t="str">
        <f>IF('DATA ENTRY'!Q1058="","",'DATA ENTRY'!Q1058)</f>
        <v/>
      </c>
      <c r="M1057" s="22" t="str">
        <f>IF('DATA ENTRY'!R1058="","",'DATA ENTRY'!R1058)</f>
        <v/>
      </c>
      <c r="N1057" s="147" t="str">
        <f>IF('DATA ENTRY'!S1058="","",'DATA ENTRY'!S1058)</f>
        <v/>
      </c>
      <c r="O1057" s="147" t="str">
        <f t="shared" si="16"/>
        <v/>
      </c>
      <c r="P1057" s="74" t="str">
        <f>IF('DATA ENTRY'!T1058="","",'DATA ENTRY'!T1058)</f>
        <v/>
      </c>
      <c r="Q1057" s="74" t="str">
        <f>IF('DATA ENTRY'!U1058="","",'DATA ENTRY'!U1058)</f>
        <v/>
      </c>
      <c r="R1057" s="22" t="str">
        <f>IF('DATA ENTRY'!W1058="","",'DATA ENTRY'!W1058)</f>
        <v/>
      </c>
      <c r="S1057" s="22" t="str">
        <f>IF('DATA ENTRY'!X1058="","",'DATA ENTRY'!X1058)</f>
        <v/>
      </c>
      <c r="T1057" s="22" t="str">
        <f>IF('DATA ENTRY'!AA1058="","",'DATA ENTRY'!AA1058)</f>
        <v/>
      </c>
      <c r="U1057" s="22" t="str">
        <f>IF(O1057="","",SUMPRODUCT(--(D1057=$D$5:$D$1071),--(F1057=$F$5:$F$1071),--(E1057=$E$5:$E$1071),--(O1057&lt;$O$5:$O$1071))+COUNTIF($O$5:O1057,O1057))</f>
        <v/>
      </c>
    </row>
    <row r="1058" spans="1:21">
      <c r="A1058" s="22" t="str">
        <f>IF(AND(H1058="",D1058="",F1058="",G1058="",I1058="",J1058=""),"",SUBTOTAL(3,$B$5:B1058))</f>
        <v/>
      </c>
      <c r="B1058" s="74" t="str">
        <f>IF('DATA ENTRY'!B1059="","",'DATA ENTRY'!B1059)</f>
        <v/>
      </c>
      <c r="C1058" s="74" t="str">
        <f>IF('DATA ENTRY'!C1059="","",'DATA ENTRY'!C1059)</f>
        <v/>
      </c>
      <c r="D1058" s="74" t="str">
        <f>IF('DATA ENTRY'!E1059="","",'DATA ENTRY'!E1059)</f>
        <v/>
      </c>
      <c r="E1058" s="22" t="str">
        <f>IF('DATA ENTRY'!G1059="","",'DATA ENTRY'!G1059)</f>
        <v/>
      </c>
      <c r="F1058" s="22" t="str">
        <f>IF('DATA ENTRY'!F1059="","",'DATA ENTRY'!F1059)</f>
        <v/>
      </c>
      <c r="G1058" s="148" t="str">
        <f>IF('DATA ENTRY'!H1059="","",'DATA ENTRY'!H1059)</f>
        <v/>
      </c>
      <c r="H1058" s="148" t="str">
        <f>IF('DATA ENTRY'!I1059="","",'DATA ENTRY'!I1059)</f>
        <v/>
      </c>
      <c r="I1058" s="22" t="str">
        <f>IF('DATA ENTRY'!N1059="","",'DATA ENTRY'!N1059)</f>
        <v/>
      </c>
      <c r="J1058" s="147" t="str">
        <f>IF('DATA ENTRY'!O1059="","",'DATA ENTRY'!O1059)</f>
        <v/>
      </c>
      <c r="K1058" s="22" t="str">
        <f>IF('DATA ENTRY'!P1059="","",'DATA ENTRY'!P1059)</f>
        <v/>
      </c>
      <c r="L1058" s="147" t="str">
        <f>IF('DATA ENTRY'!Q1059="","",'DATA ENTRY'!Q1059)</f>
        <v/>
      </c>
      <c r="M1058" s="22" t="str">
        <f>IF('DATA ENTRY'!R1059="","",'DATA ENTRY'!R1059)</f>
        <v/>
      </c>
      <c r="N1058" s="147" t="str">
        <f>IF('DATA ENTRY'!S1059="","",'DATA ENTRY'!S1059)</f>
        <v/>
      </c>
      <c r="O1058" s="147" t="str">
        <f t="shared" si="16"/>
        <v/>
      </c>
      <c r="P1058" s="74" t="str">
        <f>IF('DATA ENTRY'!T1059="","",'DATA ENTRY'!T1059)</f>
        <v/>
      </c>
      <c r="Q1058" s="74" t="str">
        <f>IF('DATA ENTRY'!U1059="","",'DATA ENTRY'!U1059)</f>
        <v/>
      </c>
      <c r="R1058" s="22" t="str">
        <f>IF('DATA ENTRY'!W1059="","",'DATA ENTRY'!W1059)</f>
        <v/>
      </c>
      <c r="S1058" s="22" t="str">
        <f>IF('DATA ENTRY'!X1059="","",'DATA ENTRY'!X1059)</f>
        <v/>
      </c>
      <c r="T1058" s="22" t="str">
        <f>IF('DATA ENTRY'!AA1059="","",'DATA ENTRY'!AA1059)</f>
        <v/>
      </c>
      <c r="U1058" s="22" t="str">
        <f>IF(O1058="","",SUMPRODUCT(--(D1058=$D$5:$D$1071),--(F1058=$F$5:$F$1071),--(E1058=$E$5:$E$1071),--(O1058&lt;$O$5:$O$1071))+COUNTIF($O$5:O1058,O1058))</f>
        <v/>
      </c>
    </row>
    <row r="1059" spans="1:21">
      <c r="A1059" s="22" t="str">
        <f>IF(AND(H1059="",D1059="",F1059="",G1059="",I1059="",J1059=""),"",SUBTOTAL(3,$B$5:B1059))</f>
        <v/>
      </c>
      <c r="B1059" s="74" t="str">
        <f>IF('DATA ENTRY'!B1060="","",'DATA ENTRY'!B1060)</f>
        <v/>
      </c>
      <c r="C1059" s="74" t="str">
        <f>IF('DATA ENTRY'!C1060="","",'DATA ENTRY'!C1060)</f>
        <v/>
      </c>
      <c r="D1059" s="74" t="str">
        <f>IF('DATA ENTRY'!E1060="","",'DATA ENTRY'!E1060)</f>
        <v/>
      </c>
      <c r="E1059" s="22" t="str">
        <f>IF('DATA ENTRY'!G1060="","",'DATA ENTRY'!G1060)</f>
        <v/>
      </c>
      <c r="F1059" s="22" t="str">
        <f>IF('DATA ENTRY'!F1060="","",'DATA ENTRY'!F1060)</f>
        <v/>
      </c>
      <c r="G1059" s="148" t="str">
        <f>IF('DATA ENTRY'!H1060="","",'DATA ENTRY'!H1060)</f>
        <v/>
      </c>
      <c r="H1059" s="148" t="str">
        <f>IF('DATA ENTRY'!I1060="","",'DATA ENTRY'!I1060)</f>
        <v/>
      </c>
      <c r="I1059" s="22" t="str">
        <f>IF('DATA ENTRY'!N1060="","",'DATA ENTRY'!N1060)</f>
        <v/>
      </c>
      <c r="J1059" s="147" t="str">
        <f>IF('DATA ENTRY'!O1060="","",'DATA ENTRY'!O1060)</f>
        <v/>
      </c>
      <c r="K1059" s="22" t="str">
        <f>IF('DATA ENTRY'!P1060="","",'DATA ENTRY'!P1060)</f>
        <v/>
      </c>
      <c r="L1059" s="147" t="str">
        <f>IF('DATA ENTRY'!Q1060="","",'DATA ENTRY'!Q1060)</f>
        <v/>
      </c>
      <c r="M1059" s="22" t="str">
        <f>IF('DATA ENTRY'!R1060="","",'DATA ENTRY'!R1060)</f>
        <v/>
      </c>
      <c r="N1059" s="147" t="str">
        <f>IF('DATA ENTRY'!S1060="","",'DATA ENTRY'!S1060)</f>
        <v/>
      </c>
      <c r="O1059" s="147" t="str">
        <f t="shared" si="16"/>
        <v/>
      </c>
      <c r="P1059" s="74" t="str">
        <f>IF('DATA ENTRY'!T1060="","",'DATA ENTRY'!T1060)</f>
        <v/>
      </c>
      <c r="Q1059" s="74" t="str">
        <f>IF('DATA ENTRY'!U1060="","",'DATA ENTRY'!U1060)</f>
        <v/>
      </c>
      <c r="R1059" s="22" t="str">
        <f>IF('DATA ENTRY'!W1060="","",'DATA ENTRY'!W1060)</f>
        <v/>
      </c>
      <c r="S1059" s="22" t="str">
        <f>IF('DATA ENTRY'!X1060="","",'DATA ENTRY'!X1060)</f>
        <v/>
      </c>
      <c r="T1059" s="22" t="str">
        <f>IF('DATA ENTRY'!AA1060="","",'DATA ENTRY'!AA1060)</f>
        <v/>
      </c>
      <c r="U1059" s="22" t="str">
        <f>IF(O1059="","",SUMPRODUCT(--(D1059=$D$5:$D$1071),--(F1059=$F$5:$F$1071),--(E1059=$E$5:$E$1071),--(O1059&lt;$O$5:$O$1071))+COUNTIF($O$5:O1059,O1059))</f>
        <v/>
      </c>
    </row>
    <row r="1060" spans="1:21">
      <c r="A1060" s="22" t="str">
        <f>IF(AND(H1060="",D1060="",F1060="",G1060="",I1060="",J1060=""),"",SUBTOTAL(3,$B$5:B1060))</f>
        <v/>
      </c>
      <c r="B1060" s="74" t="str">
        <f>IF('DATA ENTRY'!B1061="","",'DATA ENTRY'!B1061)</f>
        <v/>
      </c>
      <c r="C1060" s="74" t="str">
        <f>IF('DATA ENTRY'!C1061="","",'DATA ENTRY'!C1061)</f>
        <v/>
      </c>
      <c r="D1060" s="74" t="str">
        <f>IF('DATA ENTRY'!E1061="","",'DATA ENTRY'!E1061)</f>
        <v/>
      </c>
      <c r="E1060" s="22" t="str">
        <f>IF('DATA ENTRY'!G1061="","",'DATA ENTRY'!G1061)</f>
        <v/>
      </c>
      <c r="F1060" s="22" t="str">
        <f>IF('DATA ENTRY'!F1061="","",'DATA ENTRY'!F1061)</f>
        <v/>
      </c>
      <c r="G1060" s="148" t="str">
        <f>IF('DATA ENTRY'!H1061="","",'DATA ENTRY'!H1061)</f>
        <v/>
      </c>
      <c r="H1060" s="148" t="str">
        <f>IF('DATA ENTRY'!I1061="","",'DATA ENTRY'!I1061)</f>
        <v/>
      </c>
      <c r="I1060" s="22" t="str">
        <f>IF('DATA ENTRY'!N1061="","",'DATA ENTRY'!N1061)</f>
        <v/>
      </c>
      <c r="J1060" s="147" t="str">
        <f>IF('DATA ENTRY'!O1061="","",'DATA ENTRY'!O1061)</f>
        <v/>
      </c>
      <c r="K1060" s="22" t="str">
        <f>IF('DATA ENTRY'!P1061="","",'DATA ENTRY'!P1061)</f>
        <v/>
      </c>
      <c r="L1060" s="147" t="str">
        <f>IF('DATA ENTRY'!Q1061="","",'DATA ENTRY'!Q1061)</f>
        <v/>
      </c>
      <c r="M1060" s="22" t="str">
        <f>IF('DATA ENTRY'!R1061="","",'DATA ENTRY'!R1061)</f>
        <v/>
      </c>
      <c r="N1060" s="147" t="str">
        <f>IF('DATA ENTRY'!S1061="","",'DATA ENTRY'!S1061)</f>
        <v/>
      </c>
      <c r="O1060" s="147" t="str">
        <f t="shared" si="16"/>
        <v/>
      </c>
      <c r="P1060" s="74" t="str">
        <f>IF('DATA ENTRY'!T1061="","",'DATA ENTRY'!T1061)</f>
        <v/>
      </c>
      <c r="Q1060" s="74" t="str">
        <f>IF('DATA ENTRY'!U1061="","",'DATA ENTRY'!U1061)</f>
        <v/>
      </c>
      <c r="R1060" s="22" t="str">
        <f>IF('DATA ENTRY'!W1061="","",'DATA ENTRY'!W1061)</f>
        <v/>
      </c>
      <c r="S1060" s="22" t="str">
        <f>IF('DATA ENTRY'!X1061="","",'DATA ENTRY'!X1061)</f>
        <v/>
      </c>
      <c r="T1060" s="22" t="str">
        <f>IF('DATA ENTRY'!AA1061="","",'DATA ENTRY'!AA1061)</f>
        <v/>
      </c>
      <c r="U1060" s="22" t="str">
        <f>IF(O1060="","",SUMPRODUCT(--(D1060=$D$5:$D$1071),--(F1060=$F$5:$F$1071),--(E1060=$E$5:$E$1071),--(O1060&lt;$O$5:$O$1071))+COUNTIF($O$5:O1060,O1060))</f>
        <v/>
      </c>
    </row>
    <row r="1061" spans="1:21">
      <c r="A1061" s="22" t="str">
        <f>IF(AND(H1061="",D1061="",F1061="",G1061="",I1061="",J1061=""),"",SUBTOTAL(3,$B$5:B1061))</f>
        <v/>
      </c>
      <c r="B1061" s="74" t="str">
        <f>IF('DATA ENTRY'!B1062="","",'DATA ENTRY'!B1062)</f>
        <v/>
      </c>
      <c r="C1061" s="74" t="str">
        <f>IF('DATA ENTRY'!C1062="","",'DATA ENTRY'!C1062)</f>
        <v/>
      </c>
      <c r="D1061" s="74" t="str">
        <f>IF('DATA ENTRY'!E1062="","",'DATA ENTRY'!E1062)</f>
        <v/>
      </c>
      <c r="E1061" s="22" t="str">
        <f>IF('DATA ENTRY'!G1062="","",'DATA ENTRY'!G1062)</f>
        <v/>
      </c>
      <c r="F1061" s="22" t="str">
        <f>IF('DATA ENTRY'!F1062="","",'DATA ENTRY'!F1062)</f>
        <v/>
      </c>
      <c r="G1061" s="148" t="str">
        <f>IF('DATA ENTRY'!H1062="","",'DATA ENTRY'!H1062)</f>
        <v/>
      </c>
      <c r="H1061" s="148" t="str">
        <f>IF('DATA ENTRY'!I1062="","",'DATA ENTRY'!I1062)</f>
        <v/>
      </c>
      <c r="I1061" s="22" t="str">
        <f>IF('DATA ENTRY'!N1062="","",'DATA ENTRY'!N1062)</f>
        <v/>
      </c>
      <c r="J1061" s="147" t="str">
        <f>IF('DATA ENTRY'!O1062="","",'DATA ENTRY'!O1062)</f>
        <v/>
      </c>
      <c r="K1061" s="22" t="str">
        <f>IF('DATA ENTRY'!P1062="","",'DATA ENTRY'!P1062)</f>
        <v/>
      </c>
      <c r="L1061" s="147" t="str">
        <f>IF('DATA ENTRY'!Q1062="","",'DATA ENTRY'!Q1062)</f>
        <v/>
      </c>
      <c r="M1061" s="22" t="str">
        <f>IF('DATA ENTRY'!R1062="","",'DATA ENTRY'!R1062)</f>
        <v/>
      </c>
      <c r="N1061" s="147" t="str">
        <f>IF('DATA ENTRY'!S1062="","",'DATA ENTRY'!S1062)</f>
        <v/>
      </c>
      <c r="O1061" s="147" t="str">
        <f t="shared" si="16"/>
        <v/>
      </c>
      <c r="P1061" s="74" t="str">
        <f>IF('DATA ENTRY'!T1062="","",'DATA ENTRY'!T1062)</f>
        <v/>
      </c>
      <c r="Q1061" s="74" t="str">
        <f>IF('DATA ENTRY'!U1062="","",'DATA ENTRY'!U1062)</f>
        <v/>
      </c>
      <c r="R1061" s="22" t="str">
        <f>IF('DATA ENTRY'!W1062="","",'DATA ENTRY'!W1062)</f>
        <v/>
      </c>
      <c r="S1061" s="22" t="str">
        <f>IF('DATA ENTRY'!X1062="","",'DATA ENTRY'!X1062)</f>
        <v/>
      </c>
      <c r="T1061" s="22" t="str">
        <f>IF('DATA ENTRY'!AA1062="","",'DATA ENTRY'!AA1062)</f>
        <v/>
      </c>
      <c r="U1061" s="22" t="str">
        <f>IF(O1061="","",SUMPRODUCT(--(D1061=$D$5:$D$1071),--(F1061=$F$5:$F$1071),--(E1061=$E$5:$E$1071),--(O1061&lt;$O$5:$O$1071))+COUNTIF($O$5:O1061,O1061))</f>
        <v/>
      </c>
    </row>
    <row r="1062" spans="1:21">
      <c r="A1062" s="22" t="str">
        <f>IF(AND(H1062="",D1062="",F1062="",G1062="",I1062="",J1062=""),"",SUBTOTAL(3,$B$5:B1062))</f>
        <v/>
      </c>
      <c r="B1062" s="74" t="str">
        <f>IF('DATA ENTRY'!B1063="","",'DATA ENTRY'!B1063)</f>
        <v/>
      </c>
      <c r="C1062" s="74" t="str">
        <f>IF('DATA ENTRY'!C1063="","",'DATA ENTRY'!C1063)</f>
        <v/>
      </c>
      <c r="D1062" s="74" t="str">
        <f>IF('DATA ENTRY'!E1063="","",'DATA ENTRY'!E1063)</f>
        <v/>
      </c>
      <c r="E1062" s="22" t="str">
        <f>IF('DATA ENTRY'!G1063="","",'DATA ENTRY'!G1063)</f>
        <v/>
      </c>
      <c r="F1062" s="22" t="str">
        <f>IF('DATA ENTRY'!F1063="","",'DATA ENTRY'!F1063)</f>
        <v/>
      </c>
      <c r="G1062" s="148" t="str">
        <f>IF('DATA ENTRY'!H1063="","",'DATA ENTRY'!H1063)</f>
        <v/>
      </c>
      <c r="H1062" s="148" t="str">
        <f>IF('DATA ENTRY'!I1063="","",'DATA ENTRY'!I1063)</f>
        <v/>
      </c>
      <c r="I1062" s="22" t="str">
        <f>IF('DATA ENTRY'!N1063="","",'DATA ENTRY'!N1063)</f>
        <v/>
      </c>
      <c r="J1062" s="147" t="str">
        <f>IF('DATA ENTRY'!O1063="","",'DATA ENTRY'!O1063)</f>
        <v/>
      </c>
      <c r="K1062" s="22" t="str">
        <f>IF('DATA ENTRY'!P1063="","",'DATA ENTRY'!P1063)</f>
        <v/>
      </c>
      <c r="L1062" s="147" t="str">
        <f>IF('DATA ENTRY'!Q1063="","",'DATA ENTRY'!Q1063)</f>
        <v/>
      </c>
      <c r="M1062" s="22" t="str">
        <f>IF('DATA ENTRY'!R1063="","",'DATA ENTRY'!R1063)</f>
        <v/>
      </c>
      <c r="N1062" s="147" t="str">
        <f>IF('DATA ENTRY'!S1063="","",'DATA ENTRY'!S1063)</f>
        <v/>
      </c>
      <c r="O1062" s="147" t="str">
        <f t="shared" si="16"/>
        <v/>
      </c>
      <c r="P1062" s="74" t="str">
        <f>IF('DATA ENTRY'!T1063="","",'DATA ENTRY'!T1063)</f>
        <v/>
      </c>
      <c r="Q1062" s="74" t="str">
        <f>IF('DATA ENTRY'!U1063="","",'DATA ENTRY'!U1063)</f>
        <v/>
      </c>
      <c r="R1062" s="22" t="str">
        <f>IF('DATA ENTRY'!W1063="","",'DATA ENTRY'!W1063)</f>
        <v/>
      </c>
      <c r="S1062" s="22" t="str">
        <f>IF('DATA ENTRY'!X1063="","",'DATA ENTRY'!X1063)</f>
        <v/>
      </c>
      <c r="T1062" s="22" t="str">
        <f>IF('DATA ENTRY'!AA1063="","",'DATA ENTRY'!AA1063)</f>
        <v/>
      </c>
      <c r="U1062" s="22" t="str">
        <f>IF(O1062="","",SUMPRODUCT(--(D1062=$D$5:$D$1071),--(F1062=$F$5:$F$1071),--(E1062=$E$5:$E$1071),--(O1062&lt;$O$5:$O$1071))+COUNTIF($O$5:O1062,O1062))</f>
        <v/>
      </c>
    </row>
    <row r="1063" spans="1:21">
      <c r="A1063" s="22" t="str">
        <f>IF(AND(H1063="",D1063="",F1063="",G1063="",I1063="",J1063=""),"",SUBTOTAL(3,$B$5:B1063))</f>
        <v/>
      </c>
      <c r="B1063" s="74" t="str">
        <f>IF('DATA ENTRY'!B1064="","",'DATA ENTRY'!B1064)</f>
        <v/>
      </c>
      <c r="C1063" s="74" t="str">
        <f>IF('DATA ENTRY'!C1064="","",'DATA ENTRY'!C1064)</f>
        <v/>
      </c>
      <c r="D1063" s="74" t="str">
        <f>IF('DATA ENTRY'!E1064="","",'DATA ENTRY'!E1064)</f>
        <v/>
      </c>
      <c r="E1063" s="22" t="str">
        <f>IF('DATA ENTRY'!G1064="","",'DATA ENTRY'!G1064)</f>
        <v/>
      </c>
      <c r="F1063" s="22" t="str">
        <f>IF('DATA ENTRY'!F1064="","",'DATA ENTRY'!F1064)</f>
        <v/>
      </c>
      <c r="G1063" s="148" t="str">
        <f>IF('DATA ENTRY'!H1064="","",'DATA ENTRY'!H1064)</f>
        <v/>
      </c>
      <c r="H1063" s="148" t="str">
        <f>IF('DATA ENTRY'!I1064="","",'DATA ENTRY'!I1064)</f>
        <v/>
      </c>
      <c r="I1063" s="22" t="str">
        <f>IF('DATA ENTRY'!N1064="","",'DATA ENTRY'!N1064)</f>
        <v/>
      </c>
      <c r="J1063" s="147" t="str">
        <f>IF('DATA ENTRY'!O1064="","",'DATA ENTRY'!O1064)</f>
        <v/>
      </c>
      <c r="K1063" s="22" t="str">
        <f>IF('DATA ENTRY'!P1064="","",'DATA ENTRY'!P1064)</f>
        <v/>
      </c>
      <c r="L1063" s="147" t="str">
        <f>IF('DATA ENTRY'!Q1064="","",'DATA ENTRY'!Q1064)</f>
        <v/>
      </c>
      <c r="M1063" s="22" t="str">
        <f>IF('DATA ENTRY'!R1064="","",'DATA ENTRY'!R1064)</f>
        <v/>
      </c>
      <c r="N1063" s="147" t="str">
        <f>IF('DATA ENTRY'!S1064="","",'DATA ENTRY'!S1064)</f>
        <v/>
      </c>
      <c r="O1063" s="147" t="str">
        <f t="shared" si="16"/>
        <v/>
      </c>
      <c r="P1063" s="74" t="str">
        <f>IF('DATA ENTRY'!T1064="","",'DATA ENTRY'!T1064)</f>
        <v/>
      </c>
      <c r="Q1063" s="74" t="str">
        <f>IF('DATA ENTRY'!U1064="","",'DATA ENTRY'!U1064)</f>
        <v/>
      </c>
      <c r="R1063" s="22" t="str">
        <f>IF('DATA ENTRY'!W1064="","",'DATA ENTRY'!W1064)</f>
        <v/>
      </c>
      <c r="S1063" s="22" t="str">
        <f>IF('DATA ENTRY'!X1064="","",'DATA ENTRY'!X1064)</f>
        <v/>
      </c>
      <c r="T1063" s="22" t="str">
        <f>IF('DATA ENTRY'!AA1064="","",'DATA ENTRY'!AA1064)</f>
        <v/>
      </c>
      <c r="U1063" s="22" t="str">
        <f>IF(O1063="","",SUMPRODUCT(--(D1063=$D$5:$D$1071),--(F1063=$F$5:$F$1071),--(E1063=$E$5:$E$1071),--(O1063&lt;$O$5:$O$1071))+COUNTIF($O$5:O1063,O1063))</f>
        <v/>
      </c>
    </row>
    <row r="1064" spans="1:21">
      <c r="A1064" s="22" t="str">
        <f>IF(AND(H1064="",D1064="",F1064="",G1064="",I1064="",J1064=""),"",SUBTOTAL(3,$B$5:B1064))</f>
        <v/>
      </c>
      <c r="B1064" s="74" t="str">
        <f>IF('DATA ENTRY'!B1065="","",'DATA ENTRY'!B1065)</f>
        <v/>
      </c>
      <c r="C1064" s="74" t="str">
        <f>IF('DATA ENTRY'!C1065="","",'DATA ENTRY'!C1065)</f>
        <v/>
      </c>
      <c r="D1064" s="74" t="str">
        <f>IF('DATA ENTRY'!E1065="","",'DATA ENTRY'!E1065)</f>
        <v/>
      </c>
      <c r="E1064" s="22" t="str">
        <f>IF('DATA ENTRY'!G1065="","",'DATA ENTRY'!G1065)</f>
        <v/>
      </c>
      <c r="F1064" s="22" t="str">
        <f>IF('DATA ENTRY'!F1065="","",'DATA ENTRY'!F1065)</f>
        <v/>
      </c>
      <c r="G1064" s="148" t="str">
        <f>IF('DATA ENTRY'!H1065="","",'DATA ENTRY'!H1065)</f>
        <v/>
      </c>
      <c r="H1064" s="148" t="str">
        <f>IF('DATA ENTRY'!I1065="","",'DATA ENTRY'!I1065)</f>
        <v/>
      </c>
      <c r="I1064" s="22" t="str">
        <f>IF('DATA ENTRY'!N1065="","",'DATA ENTRY'!N1065)</f>
        <v/>
      </c>
      <c r="J1064" s="147" t="str">
        <f>IF('DATA ENTRY'!O1065="","",'DATA ENTRY'!O1065)</f>
        <v/>
      </c>
      <c r="K1064" s="22" t="str">
        <f>IF('DATA ENTRY'!P1065="","",'DATA ENTRY'!P1065)</f>
        <v/>
      </c>
      <c r="L1064" s="147" t="str">
        <f>IF('DATA ENTRY'!Q1065="","",'DATA ENTRY'!Q1065)</f>
        <v/>
      </c>
      <c r="M1064" s="22" t="str">
        <f>IF('DATA ENTRY'!R1065="","",'DATA ENTRY'!R1065)</f>
        <v/>
      </c>
      <c r="N1064" s="147" t="str">
        <f>IF('DATA ENTRY'!S1065="","",'DATA ENTRY'!S1065)</f>
        <v/>
      </c>
      <c r="O1064" s="147" t="str">
        <f t="shared" si="16"/>
        <v/>
      </c>
      <c r="P1064" s="74" t="str">
        <f>IF('DATA ENTRY'!T1065="","",'DATA ENTRY'!T1065)</f>
        <v/>
      </c>
      <c r="Q1064" s="74" t="str">
        <f>IF('DATA ENTRY'!U1065="","",'DATA ENTRY'!U1065)</f>
        <v/>
      </c>
      <c r="R1064" s="22" t="str">
        <f>IF('DATA ENTRY'!W1065="","",'DATA ENTRY'!W1065)</f>
        <v/>
      </c>
      <c r="S1064" s="22" t="str">
        <f>IF('DATA ENTRY'!X1065="","",'DATA ENTRY'!X1065)</f>
        <v/>
      </c>
      <c r="T1064" s="22" t="str">
        <f>IF('DATA ENTRY'!AA1065="","",'DATA ENTRY'!AA1065)</f>
        <v/>
      </c>
      <c r="U1064" s="22" t="str">
        <f>IF(O1064="","",SUMPRODUCT(--(D1064=$D$5:$D$1071),--(F1064=$F$5:$F$1071),--(E1064=$E$5:$E$1071),--(O1064&lt;$O$5:$O$1071))+COUNTIF($O$5:O1064,O1064))</f>
        <v/>
      </c>
    </row>
    <row r="1065" spans="1:21">
      <c r="A1065" s="22" t="str">
        <f>IF(AND(H1065="",D1065="",F1065="",G1065="",I1065="",J1065=""),"",SUBTOTAL(3,$B$5:B1065))</f>
        <v/>
      </c>
      <c r="B1065" s="74" t="str">
        <f>IF('DATA ENTRY'!B1066="","",'DATA ENTRY'!B1066)</f>
        <v/>
      </c>
      <c r="C1065" s="74" t="str">
        <f>IF('DATA ENTRY'!C1066="","",'DATA ENTRY'!C1066)</f>
        <v/>
      </c>
      <c r="D1065" s="74" t="str">
        <f>IF('DATA ENTRY'!E1066="","",'DATA ENTRY'!E1066)</f>
        <v/>
      </c>
      <c r="E1065" s="22" t="str">
        <f>IF('DATA ENTRY'!G1066="","",'DATA ENTRY'!G1066)</f>
        <v/>
      </c>
      <c r="F1065" s="22" t="str">
        <f>IF('DATA ENTRY'!F1066="","",'DATA ENTRY'!F1066)</f>
        <v/>
      </c>
      <c r="G1065" s="148" t="str">
        <f>IF('DATA ENTRY'!H1066="","",'DATA ENTRY'!H1066)</f>
        <v/>
      </c>
      <c r="H1065" s="148" t="str">
        <f>IF('DATA ENTRY'!I1066="","",'DATA ENTRY'!I1066)</f>
        <v/>
      </c>
      <c r="I1065" s="22" t="str">
        <f>IF('DATA ENTRY'!N1066="","",'DATA ENTRY'!N1066)</f>
        <v/>
      </c>
      <c r="J1065" s="147" t="str">
        <f>IF('DATA ENTRY'!O1066="","",'DATA ENTRY'!O1066)</f>
        <v/>
      </c>
      <c r="K1065" s="22" t="str">
        <f>IF('DATA ENTRY'!P1066="","",'DATA ENTRY'!P1066)</f>
        <v/>
      </c>
      <c r="L1065" s="147" t="str">
        <f>IF('DATA ENTRY'!Q1066="","",'DATA ENTRY'!Q1066)</f>
        <v/>
      </c>
      <c r="M1065" s="22" t="str">
        <f>IF('DATA ENTRY'!R1066="","",'DATA ENTRY'!R1066)</f>
        <v/>
      </c>
      <c r="N1065" s="147" t="str">
        <f>IF('DATA ENTRY'!S1066="","",'DATA ENTRY'!S1066)</f>
        <v/>
      </c>
      <c r="O1065" s="147" t="str">
        <f t="shared" si="16"/>
        <v/>
      </c>
      <c r="P1065" s="74" t="str">
        <f>IF('DATA ENTRY'!T1066="","",'DATA ENTRY'!T1066)</f>
        <v/>
      </c>
      <c r="Q1065" s="74" t="str">
        <f>IF('DATA ENTRY'!U1066="","",'DATA ENTRY'!U1066)</f>
        <v/>
      </c>
      <c r="R1065" s="22" t="str">
        <f>IF('DATA ENTRY'!W1066="","",'DATA ENTRY'!W1066)</f>
        <v/>
      </c>
      <c r="S1065" s="22" t="str">
        <f>IF('DATA ENTRY'!X1066="","",'DATA ENTRY'!X1066)</f>
        <v/>
      </c>
      <c r="T1065" s="22" t="str">
        <f>IF('DATA ENTRY'!AA1066="","",'DATA ENTRY'!AA1066)</f>
        <v/>
      </c>
      <c r="U1065" s="22" t="str">
        <f>IF(O1065="","",SUMPRODUCT(--(D1065=$D$5:$D$1071),--(F1065=$F$5:$F$1071),--(E1065=$E$5:$E$1071),--(O1065&lt;$O$5:$O$1071))+COUNTIF($O$5:O1065,O1065))</f>
        <v/>
      </c>
    </row>
    <row r="1066" spans="1:21">
      <c r="A1066" s="22" t="str">
        <f>IF(AND(H1066="",D1066="",F1066="",G1066="",I1066="",J1066=""),"",SUBTOTAL(3,$B$5:B1066))</f>
        <v/>
      </c>
      <c r="B1066" s="74" t="str">
        <f>IF('DATA ENTRY'!B1067="","",'DATA ENTRY'!B1067)</f>
        <v/>
      </c>
      <c r="C1066" s="74" t="str">
        <f>IF('DATA ENTRY'!C1067="","",'DATA ENTRY'!C1067)</f>
        <v/>
      </c>
      <c r="D1066" s="74" t="str">
        <f>IF('DATA ENTRY'!E1067="","",'DATA ENTRY'!E1067)</f>
        <v/>
      </c>
      <c r="E1066" s="22" t="str">
        <f>IF('DATA ENTRY'!G1067="","",'DATA ENTRY'!G1067)</f>
        <v/>
      </c>
      <c r="F1066" s="22" t="str">
        <f>IF('DATA ENTRY'!F1067="","",'DATA ENTRY'!F1067)</f>
        <v/>
      </c>
      <c r="G1066" s="148" t="str">
        <f>IF('DATA ENTRY'!H1067="","",'DATA ENTRY'!H1067)</f>
        <v/>
      </c>
      <c r="H1066" s="148" t="str">
        <f>IF('DATA ENTRY'!I1067="","",'DATA ENTRY'!I1067)</f>
        <v/>
      </c>
      <c r="I1066" s="22" t="str">
        <f>IF('DATA ENTRY'!N1067="","",'DATA ENTRY'!N1067)</f>
        <v/>
      </c>
      <c r="J1066" s="147" t="str">
        <f>IF('DATA ENTRY'!O1067="","",'DATA ENTRY'!O1067)</f>
        <v/>
      </c>
      <c r="K1066" s="22" t="str">
        <f>IF('DATA ENTRY'!P1067="","",'DATA ENTRY'!P1067)</f>
        <v/>
      </c>
      <c r="L1066" s="147" t="str">
        <f>IF('DATA ENTRY'!Q1067="","",'DATA ENTRY'!Q1067)</f>
        <v/>
      </c>
      <c r="M1066" s="22" t="str">
        <f>IF('DATA ENTRY'!R1067="","",'DATA ENTRY'!R1067)</f>
        <v/>
      </c>
      <c r="N1066" s="147" t="str">
        <f>IF('DATA ENTRY'!S1067="","",'DATA ENTRY'!S1067)</f>
        <v/>
      </c>
      <c r="O1066" s="147" t="str">
        <f t="shared" si="16"/>
        <v/>
      </c>
      <c r="P1066" s="74" t="str">
        <f>IF('DATA ENTRY'!T1067="","",'DATA ENTRY'!T1067)</f>
        <v/>
      </c>
      <c r="Q1066" s="74" t="str">
        <f>IF('DATA ENTRY'!U1067="","",'DATA ENTRY'!U1067)</f>
        <v/>
      </c>
      <c r="R1066" s="22" t="str">
        <f>IF('DATA ENTRY'!W1067="","",'DATA ENTRY'!W1067)</f>
        <v/>
      </c>
      <c r="S1066" s="22" t="str">
        <f>IF('DATA ENTRY'!X1067="","",'DATA ENTRY'!X1067)</f>
        <v/>
      </c>
      <c r="T1066" s="22" t="str">
        <f>IF('DATA ENTRY'!AA1067="","",'DATA ENTRY'!AA1067)</f>
        <v/>
      </c>
      <c r="U1066" s="22" t="str">
        <f>IF(O1066="","",SUMPRODUCT(--(D1066=$D$5:$D$1071),--(F1066=$F$5:$F$1071),--(E1066=$E$5:$E$1071),--(O1066&lt;$O$5:$O$1071))+COUNTIF($O$5:O1066,O1066))</f>
        <v/>
      </c>
    </row>
    <row r="1067" spans="1:21">
      <c r="A1067" s="22" t="str">
        <f>IF(AND(H1067="",D1067="",F1067="",G1067="",I1067="",J1067=""),"",SUBTOTAL(3,$B$5:B1067))</f>
        <v/>
      </c>
      <c r="B1067" s="74" t="str">
        <f>IF('DATA ENTRY'!B1068="","",'DATA ENTRY'!B1068)</f>
        <v/>
      </c>
      <c r="C1067" s="74" t="str">
        <f>IF('DATA ENTRY'!C1068="","",'DATA ENTRY'!C1068)</f>
        <v/>
      </c>
      <c r="D1067" s="74" t="str">
        <f>IF('DATA ENTRY'!E1068="","",'DATA ENTRY'!E1068)</f>
        <v/>
      </c>
      <c r="E1067" s="22" t="str">
        <f>IF('DATA ENTRY'!G1068="","",'DATA ENTRY'!G1068)</f>
        <v/>
      </c>
      <c r="F1067" s="22" t="str">
        <f>IF('DATA ENTRY'!F1068="","",'DATA ENTRY'!F1068)</f>
        <v/>
      </c>
      <c r="G1067" s="148" t="str">
        <f>IF('DATA ENTRY'!H1068="","",'DATA ENTRY'!H1068)</f>
        <v/>
      </c>
      <c r="H1067" s="148" t="str">
        <f>IF('DATA ENTRY'!I1068="","",'DATA ENTRY'!I1068)</f>
        <v/>
      </c>
      <c r="I1067" s="22" t="str">
        <f>IF('DATA ENTRY'!N1068="","",'DATA ENTRY'!N1068)</f>
        <v/>
      </c>
      <c r="J1067" s="147" t="str">
        <f>IF('DATA ENTRY'!O1068="","",'DATA ENTRY'!O1068)</f>
        <v/>
      </c>
      <c r="K1067" s="22" t="str">
        <f>IF('DATA ENTRY'!P1068="","",'DATA ENTRY'!P1068)</f>
        <v/>
      </c>
      <c r="L1067" s="147" t="str">
        <f>IF('DATA ENTRY'!Q1068="","",'DATA ENTRY'!Q1068)</f>
        <v/>
      </c>
      <c r="M1067" s="22" t="str">
        <f>IF('DATA ENTRY'!R1068="","",'DATA ENTRY'!R1068)</f>
        <v/>
      </c>
      <c r="N1067" s="147" t="str">
        <f>IF('DATA ENTRY'!S1068="","",'DATA ENTRY'!S1068)</f>
        <v/>
      </c>
      <c r="O1067" s="147" t="str">
        <f t="shared" si="16"/>
        <v/>
      </c>
      <c r="P1067" s="74" t="str">
        <f>IF('DATA ENTRY'!T1068="","",'DATA ENTRY'!T1068)</f>
        <v/>
      </c>
      <c r="Q1067" s="74" t="str">
        <f>IF('DATA ENTRY'!U1068="","",'DATA ENTRY'!U1068)</f>
        <v/>
      </c>
      <c r="R1067" s="22" t="str">
        <f>IF('DATA ENTRY'!W1068="","",'DATA ENTRY'!W1068)</f>
        <v/>
      </c>
      <c r="S1067" s="22" t="str">
        <f>IF('DATA ENTRY'!X1068="","",'DATA ENTRY'!X1068)</f>
        <v/>
      </c>
      <c r="T1067" s="22" t="str">
        <f>IF('DATA ENTRY'!AA1068="","",'DATA ENTRY'!AA1068)</f>
        <v/>
      </c>
      <c r="U1067" s="22" t="str">
        <f>IF(O1067="","",SUMPRODUCT(--(D1067=$D$5:$D$1071),--(F1067=$F$5:$F$1071),--(E1067=$E$5:$E$1071),--(O1067&lt;$O$5:$O$1071))+COUNTIF($O$5:O1067,O1067))</f>
        <v/>
      </c>
    </row>
    <row r="1068" spans="1:21">
      <c r="A1068" s="22" t="str">
        <f>IF(AND(H1068="",D1068="",F1068="",G1068="",I1068="",J1068=""),"",SUBTOTAL(3,$B$5:B1068))</f>
        <v/>
      </c>
      <c r="B1068" s="74" t="str">
        <f>IF('DATA ENTRY'!B1069="","",'DATA ENTRY'!B1069)</f>
        <v/>
      </c>
      <c r="C1068" s="74" t="str">
        <f>IF('DATA ENTRY'!C1069="","",'DATA ENTRY'!C1069)</f>
        <v/>
      </c>
      <c r="D1068" s="74" t="str">
        <f>IF('DATA ENTRY'!E1069="","",'DATA ENTRY'!E1069)</f>
        <v/>
      </c>
      <c r="E1068" s="22" t="str">
        <f>IF('DATA ENTRY'!G1069="","",'DATA ENTRY'!G1069)</f>
        <v/>
      </c>
      <c r="F1068" s="22" t="str">
        <f>IF('DATA ENTRY'!F1069="","",'DATA ENTRY'!F1069)</f>
        <v/>
      </c>
      <c r="G1068" s="148" t="str">
        <f>IF('DATA ENTRY'!H1069="","",'DATA ENTRY'!H1069)</f>
        <v/>
      </c>
      <c r="H1068" s="148" t="str">
        <f>IF('DATA ENTRY'!I1069="","",'DATA ENTRY'!I1069)</f>
        <v/>
      </c>
      <c r="I1068" s="22" t="str">
        <f>IF('DATA ENTRY'!N1069="","",'DATA ENTRY'!N1069)</f>
        <v/>
      </c>
      <c r="J1068" s="147" t="str">
        <f>IF('DATA ENTRY'!O1069="","",'DATA ENTRY'!O1069)</f>
        <v/>
      </c>
      <c r="K1068" s="22" t="str">
        <f>IF('DATA ENTRY'!P1069="","",'DATA ENTRY'!P1069)</f>
        <v/>
      </c>
      <c r="L1068" s="147" t="str">
        <f>IF('DATA ENTRY'!Q1069="","",'DATA ENTRY'!Q1069)</f>
        <v/>
      </c>
      <c r="M1068" s="22" t="str">
        <f>IF('DATA ENTRY'!R1069="","",'DATA ENTRY'!R1069)</f>
        <v/>
      </c>
      <c r="N1068" s="147" t="str">
        <f>IF('DATA ENTRY'!S1069="","",'DATA ENTRY'!S1069)</f>
        <v/>
      </c>
      <c r="O1068" s="147" t="str">
        <f t="shared" si="16"/>
        <v/>
      </c>
      <c r="P1068" s="74" t="str">
        <f>IF('DATA ENTRY'!T1069="","",'DATA ENTRY'!T1069)</f>
        <v/>
      </c>
      <c r="Q1068" s="74" t="str">
        <f>IF('DATA ENTRY'!U1069="","",'DATA ENTRY'!U1069)</f>
        <v/>
      </c>
      <c r="R1068" s="22" t="str">
        <f>IF('DATA ENTRY'!W1069="","",'DATA ENTRY'!W1069)</f>
        <v/>
      </c>
      <c r="S1068" s="22" t="str">
        <f>IF('DATA ENTRY'!X1069="","",'DATA ENTRY'!X1069)</f>
        <v/>
      </c>
      <c r="T1068" s="22" t="str">
        <f>IF('DATA ENTRY'!AA1069="","",'DATA ENTRY'!AA1069)</f>
        <v/>
      </c>
      <c r="U1068" s="22" t="str">
        <f>IF(O1068="","",SUMPRODUCT(--(D1068=$D$5:$D$1071),--(F1068=$F$5:$F$1071),--(E1068=$E$5:$E$1071),--(O1068&lt;$O$5:$O$1071))+COUNTIF($O$5:O1068,O1068))</f>
        <v/>
      </c>
    </row>
    <row r="1069" spans="1:21">
      <c r="A1069" s="22" t="str">
        <f>IF(AND(H1069="",D1069="",F1069="",G1069="",I1069="",J1069=""),"",SUBTOTAL(3,$B$5:B1069))</f>
        <v/>
      </c>
      <c r="B1069" s="74" t="str">
        <f>IF('DATA ENTRY'!B1070="","",'DATA ENTRY'!B1070)</f>
        <v/>
      </c>
      <c r="C1069" s="74" t="str">
        <f>IF('DATA ENTRY'!C1070="","",'DATA ENTRY'!C1070)</f>
        <v/>
      </c>
      <c r="D1069" s="74" t="str">
        <f>IF('DATA ENTRY'!E1070="","",'DATA ENTRY'!E1070)</f>
        <v/>
      </c>
      <c r="E1069" s="22" t="str">
        <f>IF('DATA ENTRY'!G1070="","",'DATA ENTRY'!G1070)</f>
        <v/>
      </c>
      <c r="F1069" s="22" t="str">
        <f>IF('DATA ENTRY'!F1070="","",'DATA ENTRY'!F1070)</f>
        <v/>
      </c>
      <c r="G1069" s="148" t="str">
        <f>IF('DATA ENTRY'!H1070="","",'DATA ENTRY'!H1070)</f>
        <v/>
      </c>
      <c r="H1069" s="148" t="str">
        <f>IF('DATA ENTRY'!I1070="","",'DATA ENTRY'!I1070)</f>
        <v/>
      </c>
      <c r="I1069" s="22" t="str">
        <f>IF('DATA ENTRY'!N1070="","",'DATA ENTRY'!N1070)</f>
        <v/>
      </c>
      <c r="J1069" s="147" t="str">
        <f>IF('DATA ENTRY'!O1070="","",'DATA ENTRY'!O1070)</f>
        <v/>
      </c>
      <c r="K1069" s="22" t="str">
        <f>IF('DATA ENTRY'!P1070="","",'DATA ENTRY'!P1070)</f>
        <v/>
      </c>
      <c r="L1069" s="147" t="str">
        <f>IF('DATA ENTRY'!Q1070="","",'DATA ENTRY'!Q1070)</f>
        <v/>
      </c>
      <c r="M1069" s="22" t="str">
        <f>IF('DATA ENTRY'!R1070="","",'DATA ENTRY'!R1070)</f>
        <v/>
      </c>
      <c r="N1069" s="147" t="str">
        <f>IF('DATA ENTRY'!S1070="","",'DATA ENTRY'!S1070)</f>
        <v/>
      </c>
      <c r="O1069" s="147" t="str">
        <f t="shared" si="16"/>
        <v/>
      </c>
      <c r="P1069" s="74" t="str">
        <f>IF('DATA ENTRY'!T1070="","",'DATA ENTRY'!T1070)</f>
        <v/>
      </c>
      <c r="Q1069" s="74" t="str">
        <f>IF('DATA ENTRY'!U1070="","",'DATA ENTRY'!U1070)</f>
        <v/>
      </c>
      <c r="R1069" s="22" t="str">
        <f>IF('DATA ENTRY'!W1070="","",'DATA ENTRY'!W1070)</f>
        <v/>
      </c>
      <c r="S1069" s="22" t="str">
        <f>IF('DATA ENTRY'!X1070="","",'DATA ENTRY'!X1070)</f>
        <v/>
      </c>
      <c r="T1069" s="22" t="str">
        <f>IF('DATA ENTRY'!AA1070="","",'DATA ENTRY'!AA1070)</f>
        <v/>
      </c>
      <c r="U1069" s="22" t="str">
        <f>IF(O1069="","",SUMPRODUCT(--(D1069=$D$5:$D$1071),--(F1069=$F$5:$F$1071),--(E1069=$E$5:$E$1071),--(O1069&lt;$O$5:$O$1071))+COUNTIF($O$5:O1069,O1069))</f>
        <v/>
      </c>
    </row>
    <row r="1070" spans="1:21">
      <c r="A1070" s="22" t="str">
        <f>IF(AND(H1070="",D1070="",F1070="",G1070="",I1070="",J1070=""),"",SUBTOTAL(3,$B$5:B1070))</f>
        <v/>
      </c>
      <c r="B1070" s="74" t="str">
        <f>IF('DATA ENTRY'!B1071="","",'DATA ENTRY'!B1071)</f>
        <v/>
      </c>
      <c r="C1070" s="74" t="str">
        <f>IF('DATA ENTRY'!C1071="","",'DATA ENTRY'!C1071)</f>
        <v/>
      </c>
      <c r="D1070" s="74" t="str">
        <f>IF('DATA ENTRY'!E1071="","",'DATA ENTRY'!E1071)</f>
        <v/>
      </c>
      <c r="E1070" s="22" t="str">
        <f>IF('DATA ENTRY'!G1071="","",'DATA ENTRY'!G1071)</f>
        <v/>
      </c>
      <c r="F1070" s="22" t="str">
        <f>IF('DATA ENTRY'!F1071="","",'DATA ENTRY'!F1071)</f>
        <v/>
      </c>
      <c r="G1070" s="148" t="str">
        <f>IF('DATA ENTRY'!H1071="","",'DATA ENTRY'!H1071)</f>
        <v/>
      </c>
      <c r="H1070" s="148" t="str">
        <f>IF('DATA ENTRY'!I1071="","",'DATA ENTRY'!I1071)</f>
        <v/>
      </c>
      <c r="I1070" s="22" t="str">
        <f>IF('DATA ENTRY'!N1071="","",'DATA ENTRY'!N1071)</f>
        <v/>
      </c>
      <c r="J1070" s="147" t="str">
        <f>IF('DATA ENTRY'!O1071="","",'DATA ENTRY'!O1071)</f>
        <v/>
      </c>
      <c r="K1070" s="22" t="str">
        <f>IF('DATA ENTRY'!P1071="","",'DATA ENTRY'!P1071)</f>
        <v/>
      </c>
      <c r="L1070" s="147" t="str">
        <f>IF('DATA ENTRY'!Q1071="","",'DATA ENTRY'!Q1071)</f>
        <v/>
      </c>
      <c r="M1070" s="22" t="str">
        <f>IF('DATA ENTRY'!R1071="","",'DATA ENTRY'!R1071)</f>
        <v/>
      </c>
      <c r="N1070" s="147" t="str">
        <f>IF('DATA ENTRY'!S1071="","",'DATA ENTRY'!S1071)</f>
        <v/>
      </c>
      <c r="O1070" s="147" t="str">
        <f t="shared" si="16"/>
        <v/>
      </c>
      <c r="P1070" s="74" t="str">
        <f>IF('DATA ENTRY'!T1071="","",'DATA ENTRY'!T1071)</f>
        <v/>
      </c>
      <c r="Q1070" s="74" t="str">
        <f>IF('DATA ENTRY'!U1071="","",'DATA ENTRY'!U1071)</f>
        <v/>
      </c>
      <c r="R1070" s="22" t="str">
        <f>IF('DATA ENTRY'!W1071="","",'DATA ENTRY'!W1071)</f>
        <v/>
      </c>
      <c r="S1070" s="22" t="str">
        <f>IF('DATA ENTRY'!X1071="","",'DATA ENTRY'!X1071)</f>
        <v/>
      </c>
      <c r="T1070" s="22" t="str">
        <f>IF('DATA ENTRY'!AA1071="","",'DATA ENTRY'!AA1071)</f>
        <v/>
      </c>
      <c r="U1070" s="22" t="str">
        <f>IF(O1070="","",SUMPRODUCT(--(D1070=$D$5:$D$1071),--(F1070=$F$5:$F$1071),--(E1070=$E$5:$E$1071),--(O1070&lt;$O$5:$O$1071))+COUNTIF($O$5:O1070,O1070))</f>
        <v/>
      </c>
    </row>
    <row r="1071" spans="1:21">
      <c r="A1071" s="22" t="str">
        <f>IF(AND(H1071="",D1071="",F1071="",G1071="",I1071="",J1071=""),"",SUBTOTAL(3,$B$5:B1071))</f>
        <v/>
      </c>
      <c r="B1071" s="74" t="str">
        <f>IF('DATA ENTRY'!B1072="","",'DATA ENTRY'!B1072)</f>
        <v/>
      </c>
      <c r="C1071" s="74" t="str">
        <f>IF('DATA ENTRY'!C1072="","",'DATA ENTRY'!C1072)</f>
        <v/>
      </c>
      <c r="D1071" s="74" t="str">
        <f>IF('DATA ENTRY'!E1072="","",'DATA ENTRY'!E1072)</f>
        <v/>
      </c>
      <c r="E1071" s="22" t="str">
        <f>IF('DATA ENTRY'!G1072="","",'DATA ENTRY'!G1072)</f>
        <v/>
      </c>
      <c r="F1071" s="22" t="str">
        <f>IF('DATA ENTRY'!F1072="","",'DATA ENTRY'!F1072)</f>
        <v/>
      </c>
      <c r="G1071" s="148" t="str">
        <f>IF('DATA ENTRY'!H1072="","",'DATA ENTRY'!H1072)</f>
        <v/>
      </c>
      <c r="H1071" s="148" t="str">
        <f>IF('DATA ENTRY'!I1072="","",'DATA ENTRY'!I1072)</f>
        <v/>
      </c>
      <c r="I1071" s="22" t="str">
        <f>IF('DATA ENTRY'!N1072="","",'DATA ENTRY'!N1072)</f>
        <v/>
      </c>
      <c r="J1071" s="147" t="str">
        <f>IF('DATA ENTRY'!O1072="","",'DATA ENTRY'!O1072)</f>
        <v/>
      </c>
      <c r="K1071" s="22" t="str">
        <f>IF('DATA ENTRY'!P1072="","",'DATA ENTRY'!P1072)</f>
        <v/>
      </c>
      <c r="L1071" s="147" t="str">
        <f>IF('DATA ENTRY'!Q1072="","",'DATA ENTRY'!Q1072)</f>
        <v/>
      </c>
      <c r="M1071" s="22" t="str">
        <f>IF('DATA ENTRY'!R1072="","",'DATA ENTRY'!R1072)</f>
        <v/>
      </c>
      <c r="N1071" s="147" t="str">
        <f>IF('DATA ENTRY'!S1072="","",'DATA ENTRY'!S1072)</f>
        <v/>
      </c>
      <c r="O1071" s="147" t="str">
        <f t="shared" si="16"/>
        <v/>
      </c>
      <c r="P1071" s="74" t="str">
        <f>IF('DATA ENTRY'!T1072="","",'DATA ENTRY'!T1072)</f>
        <v/>
      </c>
      <c r="Q1071" s="74" t="str">
        <f>IF('DATA ENTRY'!U1072="","",'DATA ENTRY'!U1072)</f>
        <v/>
      </c>
      <c r="R1071" s="22" t="str">
        <f>IF('DATA ENTRY'!W1072="","",'DATA ENTRY'!W1072)</f>
        <v/>
      </c>
      <c r="S1071" s="22" t="str">
        <f>IF('DATA ENTRY'!X1072="","",'DATA ENTRY'!X1072)</f>
        <v/>
      </c>
      <c r="T1071" s="22" t="str">
        <f>IF('DATA ENTRY'!AA1072="","",'DATA ENTRY'!AA1072)</f>
        <v/>
      </c>
      <c r="U1071" s="22" t="str">
        <f>IF(O1071="","",SUMPRODUCT(--(D1071=$D$5:$D$1071),--(F1071=$F$5:$F$1071),--(E1071=$E$5:$E$1071),--(O1071&lt;$O$5:$O$1071))+COUNTIF($O$5:O1071,O1071))</f>
        <v/>
      </c>
    </row>
  </sheetData>
  <sheetProtection formatCells="0" formatColumns="0" formatRows="0"/>
  <autoFilter ref="A4:U1071">
    <filterColumn colId="4"/>
    <filterColumn colId="10"/>
    <filterColumn colId="11"/>
    <filterColumn colId="12"/>
    <filterColumn colId="13"/>
    <filterColumn colId="14"/>
    <filterColumn colId="15"/>
    <filterColumn colId="16"/>
    <filterColumn colId="17"/>
    <filterColumn colId="18"/>
    <filterColumn colId="19"/>
  </autoFilter>
  <mergeCells count="2">
    <mergeCell ref="A1:T1"/>
    <mergeCell ref="B2:T2"/>
  </mergeCells>
  <conditionalFormatting sqref="A5:V427 B6:U1071 A11:A1071">
    <cfRule type="expression" dxfId="0" priority="1">
      <formula>$A5=""</formula>
    </cfRule>
  </conditionalFormatting>
  <pageMargins left="0.4" right="0.3" top="0.17" bottom="0.2" header="0.3" footer="0.3"/>
  <pageSetup paperSize="9" scale="55" fitToHeight="5" orientation="landscape" blackAndWhite="1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">
    <tabColor rgb="FFC00000"/>
  </sheetPr>
  <dimension ref="A1:F33"/>
  <sheetViews>
    <sheetView workbookViewId="0">
      <selection activeCell="G46" sqref="G46"/>
    </sheetView>
  </sheetViews>
  <sheetFormatPr defaultColWidth="9.125" defaultRowHeight="15"/>
  <cols>
    <col min="1" max="1" width="4" style="1" customWidth="1"/>
    <col min="2" max="2" width="31.25" style="109" bestFit="1" customWidth="1"/>
    <col min="3" max="3" width="16.75" style="109" customWidth="1"/>
    <col min="4" max="4" width="21" style="109" customWidth="1"/>
    <col min="5" max="5" width="9.125" style="109"/>
    <col min="6" max="6" width="9.125" style="109" customWidth="1"/>
    <col min="7" max="16384" width="9.125" style="109"/>
  </cols>
  <sheetData>
    <row r="1" spans="1:6" ht="25.5" customHeight="1">
      <c r="A1" s="300" t="s">
        <v>502</v>
      </c>
      <c r="B1" s="300"/>
      <c r="C1" s="300"/>
      <c r="D1" s="300"/>
      <c r="E1" s="300"/>
      <c r="F1" s="300"/>
    </row>
    <row r="2" spans="1:6" ht="20.25" customHeight="1">
      <c r="A2" s="301" t="s">
        <v>503</v>
      </c>
      <c r="B2" s="301"/>
      <c r="C2" s="301"/>
      <c r="D2" s="301"/>
      <c r="E2" s="301"/>
      <c r="F2" s="301"/>
    </row>
    <row r="3" spans="1:6" s="136" customFormat="1" ht="9" customHeight="1" thickBot="1">
      <c r="A3" s="137"/>
      <c r="B3" s="137"/>
      <c r="C3" s="137"/>
      <c r="D3" s="137"/>
      <c r="E3" s="137"/>
      <c r="F3" s="137"/>
    </row>
    <row r="4" spans="1:6" ht="24.95" customHeight="1" thickTop="1">
      <c r="A4" s="153">
        <v>1</v>
      </c>
      <c r="B4" s="154" t="s">
        <v>504</v>
      </c>
      <c r="C4" s="302"/>
      <c r="D4" s="303"/>
      <c r="E4" s="304" t="s">
        <v>505</v>
      </c>
      <c r="F4" s="305"/>
    </row>
    <row r="5" spans="1:6" ht="24.95" customHeight="1">
      <c r="A5" s="155">
        <v>2</v>
      </c>
      <c r="B5" s="138" t="s">
        <v>506</v>
      </c>
      <c r="C5" s="310"/>
      <c r="D5" s="311"/>
      <c r="E5" s="306"/>
      <c r="F5" s="307"/>
    </row>
    <row r="6" spans="1:6" ht="24.95" customHeight="1">
      <c r="A6" s="155">
        <v>3</v>
      </c>
      <c r="B6" s="138" t="s">
        <v>507</v>
      </c>
      <c r="C6" s="310"/>
      <c r="D6" s="311"/>
      <c r="E6" s="306"/>
      <c r="F6" s="307"/>
    </row>
    <row r="7" spans="1:6" ht="24.95" customHeight="1">
      <c r="A7" s="155">
        <v>4</v>
      </c>
      <c r="B7" s="138" t="s">
        <v>508</v>
      </c>
      <c r="C7" s="310"/>
      <c r="D7" s="311"/>
      <c r="E7" s="306"/>
      <c r="F7" s="307"/>
    </row>
    <row r="8" spans="1:6" ht="24.95" customHeight="1" thickBot="1">
      <c r="A8" s="155">
        <v>5</v>
      </c>
      <c r="B8" s="138" t="s">
        <v>509</v>
      </c>
      <c r="C8" s="310"/>
      <c r="D8" s="311"/>
      <c r="E8" s="308"/>
      <c r="F8" s="309"/>
    </row>
    <row r="9" spans="1:6" ht="24.95" customHeight="1" thickTop="1">
      <c r="A9" s="155">
        <v>6</v>
      </c>
      <c r="B9" s="138" t="s">
        <v>510</v>
      </c>
      <c r="C9" s="310"/>
      <c r="D9" s="310"/>
      <c r="E9" s="312"/>
      <c r="F9" s="313"/>
    </row>
    <row r="10" spans="1:6" ht="20.100000000000001" customHeight="1">
      <c r="A10" s="316">
        <v>7</v>
      </c>
      <c r="B10" s="317" t="s">
        <v>511</v>
      </c>
      <c r="C10" s="318"/>
      <c r="D10" s="319"/>
      <c r="E10" s="314"/>
      <c r="F10" s="315"/>
    </row>
    <row r="11" spans="1:6" ht="20.100000000000001" customHeight="1">
      <c r="A11" s="316"/>
      <c r="B11" s="152" t="s">
        <v>512</v>
      </c>
      <c r="C11" s="152" t="s">
        <v>513</v>
      </c>
      <c r="D11" s="152" t="s">
        <v>514</v>
      </c>
      <c r="E11" s="314"/>
      <c r="F11" s="315"/>
    </row>
    <row r="12" spans="1:6" ht="24.95" customHeight="1">
      <c r="A12" s="316"/>
      <c r="B12" s="138" t="s">
        <v>515</v>
      </c>
      <c r="C12" s="138"/>
      <c r="D12" s="138"/>
      <c r="E12" s="314" t="s">
        <v>516</v>
      </c>
      <c r="F12" s="315"/>
    </row>
    <row r="13" spans="1:6" ht="24.95" customHeight="1">
      <c r="A13" s="316"/>
      <c r="B13" s="138" t="s">
        <v>517</v>
      </c>
      <c r="C13" s="138"/>
      <c r="D13" s="138"/>
      <c r="E13" s="314" t="s">
        <v>518</v>
      </c>
      <c r="F13" s="315"/>
    </row>
    <row r="14" spans="1:6" ht="24.95" customHeight="1">
      <c r="A14" s="316"/>
      <c r="B14" s="138" t="s">
        <v>519</v>
      </c>
      <c r="C14" s="138"/>
      <c r="D14" s="138"/>
      <c r="E14" s="314" t="s">
        <v>520</v>
      </c>
      <c r="F14" s="315"/>
    </row>
    <row r="15" spans="1:6" ht="24.95" customHeight="1">
      <c r="A15" s="316"/>
      <c r="B15" s="138" t="s">
        <v>521</v>
      </c>
      <c r="C15" s="138"/>
      <c r="D15" s="138"/>
      <c r="E15" s="314" t="s">
        <v>522</v>
      </c>
      <c r="F15" s="315"/>
    </row>
    <row r="16" spans="1:6" ht="20.100000000000001" customHeight="1">
      <c r="A16" s="316">
        <v>8</v>
      </c>
      <c r="B16" s="321" t="s">
        <v>523</v>
      </c>
      <c r="C16" s="321"/>
      <c r="D16" s="321"/>
      <c r="E16" s="322"/>
      <c r="F16" s="323"/>
    </row>
    <row r="17" spans="1:6" ht="20.100000000000001" customHeight="1">
      <c r="A17" s="316"/>
      <c r="B17" s="152" t="s">
        <v>512</v>
      </c>
      <c r="C17" s="152" t="s">
        <v>513</v>
      </c>
      <c r="D17" s="152" t="s">
        <v>514</v>
      </c>
      <c r="E17" s="324"/>
      <c r="F17" s="325"/>
    </row>
    <row r="18" spans="1:6" ht="24.95" customHeight="1">
      <c r="A18" s="316"/>
      <c r="B18" s="110" t="s">
        <v>524</v>
      </c>
      <c r="C18" s="138"/>
      <c r="D18" s="138"/>
      <c r="E18" s="314" t="s">
        <v>525</v>
      </c>
      <c r="F18" s="315"/>
    </row>
    <row r="19" spans="1:6" ht="24.95" customHeight="1">
      <c r="A19" s="316"/>
      <c r="B19" s="110" t="s">
        <v>526</v>
      </c>
      <c r="C19" s="138"/>
      <c r="D19" s="138"/>
      <c r="E19" s="314" t="s">
        <v>527</v>
      </c>
      <c r="F19" s="315"/>
    </row>
    <row r="20" spans="1:6" ht="20.100000000000001" customHeight="1">
      <c r="A20" s="316">
        <v>9</v>
      </c>
      <c r="B20" s="321" t="s">
        <v>528</v>
      </c>
      <c r="C20" s="321"/>
      <c r="D20" s="321"/>
      <c r="E20" s="322"/>
      <c r="F20" s="323"/>
    </row>
    <row r="21" spans="1:6" ht="20.100000000000001" customHeight="1">
      <c r="A21" s="316"/>
      <c r="B21" s="152" t="s">
        <v>512</v>
      </c>
      <c r="C21" s="152" t="s">
        <v>513</v>
      </c>
      <c r="D21" s="152" t="s">
        <v>514</v>
      </c>
      <c r="E21" s="324"/>
      <c r="F21" s="325"/>
    </row>
    <row r="22" spans="1:6" ht="24.95" customHeight="1">
      <c r="A22" s="316"/>
      <c r="B22" s="110" t="s">
        <v>529</v>
      </c>
      <c r="C22" s="138"/>
      <c r="D22" s="138"/>
      <c r="E22" s="314" t="s">
        <v>530</v>
      </c>
      <c r="F22" s="315"/>
    </row>
    <row r="23" spans="1:6" ht="20.100000000000001" customHeight="1">
      <c r="A23" s="316">
        <v>10</v>
      </c>
      <c r="B23" s="317" t="s">
        <v>531</v>
      </c>
      <c r="C23" s="318"/>
      <c r="D23" s="318"/>
      <c r="E23" s="318"/>
      <c r="F23" s="320"/>
    </row>
    <row r="24" spans="1:6" ht="39.950000000000003" customHeight="1">
      <c r="A24" s="316"/>
      <c r="B24" s="110" t="s">
        <v>532</v>
      </c>
      <c r="C24" s="310"/>
      <c r="D24" s="310"/>
      <c r="E24" s="310"/>
      <c r="F24" s="326"/>
    </row>
    <row r="25" spans="1:6" ht="39.950000000000003" customHeight="1">
      <c r="A25" s="316"/>
      <c r="B25" s="110" t="s">
        <v>533</v>
      </c>
      <c r="C25" s="310"/>
      <c r="D25" s="310"/>
      <c r="E25" s="310"/>
      <c r="F25" s="326"/>
    </row>
    <row r="26" spans="1:6" ht="24.95" customHeight="1">
      <c r="A26" s="155">
        <v>11</v>
      </c>
      <c r="B26" s="138" t="s">
        <v>534</v>
      </c>
      <c r="C26" s="314"/>
      <c r="D26" s="314"/>
      <c r="E26" s="314"/>
      <c r="F26" s="315"/>
    </row>
    <row r="27" spans="1:6" ht="24.95" customHeight="1">
      <c r="A27" s="155">
        <v>12</v>
      </c>
      <c r="B27" s="317" t="s">
        <v>535</v>
      </c>
      <c r="C27" s="318"/>
      <c r="D27" s="318"/>
      <c r="E27" s="318"/>
      <c r="F27" s="320"/>
    </row>
    <row r="28" spans="1:6" ht="20.100000000000001" customHeight="1">
      <c r="A28" s="155"/>
      <c r="B28" s="317" t="s">
        <v>536</v>
      </c>
      <c r="C28" s="318"/>
      <c r="D28" s="319"/>
      <c r="E28" s="314" t="s">
        <v>537</v>
      </c>
      <c r="F28" s="315"/>
    </row>
    <row r="29" spans="1:6" ht="20.100000000000001" customHeight="1">
      <c r="A29" s="155">
        <v>13</v>
      </c>
      <c r="B29" s="138" t="s">
        <v>538</v>
      </c>
      <c r="C29" s="138"/>
      <c r="D29" s="138"/>
      <c r="E29" s="314" t="s">
        <v>539</v>
      </c>
      <c r="F29" s="315"/>
    </row>
    <row r="30" spans="1:6" ht="20.100000000000001" customHeight="1">
      <c r="A30" s="155">
        <v>14</v>
      </c>
      <c r="B30" s="317" t="s">
        <v>540</v>
      </c>
      <c r="C30" s="318"/>
      <c r="D30" s="319"/>
      <c r="E30" s="314" t="s">
        <v>541</v>
      </c>
      <c r="F30" s="315"/>
    </row>
    <row r="31" spans="1:6" ht="20.100000000000001" customHeight="1" thickBot="1">
      <c r="A31" s="156">
        <v>15</v>
      </c>
      <c r="B31" s="157" t="s">
        <v>542</v>
      </c>
      <c r="C31" s="157"/>
      <c r="D31" s="157"/>
      <c r="E31" s="328" t="s">
        <v>543</v>
      </c>
      <c r="F31" s="329"/>
    </row>
    <row r="32" spans="1:6" ht="35.25" customHeight="1" thickTop="1">
      <c r="A32" s="327" t="s">
        <v>544</v>
      </c>
      <c r="B32" s="327"/>
      <c r="C32" s="327"/>
      <c r="D32" s="327"/>
      <c r="E32" s="327"/>
      <c r="F32" s="327"/>
    </row>
    <row r="33" spans="5:5" ht="39.75" customHeight="1">
      <c r="E33" s="111" t="s">
        <v>545</v>
      </c>
    </row>
  </sheetData>
  <sortState ref="L38:L98">
    <sortCondition ref="L38"/>
  </sortState>
  <mergeCells count="38">
    <mergeCell ref="A32:F32"/>
    <mergeCell ref="B28:D28"/>
    <mergeCell ref="E28:F28"/>
    <mergeCell ref="E29:F29"/>
    <mergeCell ref="B30:D30"/>
    <mergeCell ref="E30:F30"/>
    <mergeCell ref="E31:F31"/>
    <mergeCell ref="B27:F27"/>
    <mergeCell ref="A16:A19"/>
    <mergeCell ref="B16:D16"/>
    <mergeCell ref="E16:F17"/>
    <mergeCell ref="E18:F18"/>
    <mergeCell ref="E19:F19"/>
    <mergeCell ref="A20:A22"/>
    <mergeCell ref="B20:D20"/>
    <mergeCell ref="E20:F21"/>
    <mergeCell ref="E22:F22"/>
    <mergeCell ref="A23:A25"/>
    <mergeCell ref="B23:F23"/>
    <mergeCell ref="C24:F24"/>
    <mergeCell ref="C25:F25"/>
    <mergeCell ref="C26:F26"/>
    <mergeCell ref="C9:D9"/>
    <mergeCell ref="E9:F11"/>
    <mergeCell ref="A10:A15"/>
    <mergeCell ref="B10:D10"/>
    <mergeCell ref="E12:F12"/>
    <mergeCell ref="E13:F13"/>
    <mergeCell ref="E14:F14"/>
    <mergeCell ref="E15:F15"/>
    <mergeCell ref="A1:F1"/>
    <mergeCell ref="A2:F2"/>
    <mergeCell ref="C4:D4"/>
    <mergeCell ref="E4:F8"/>
    <mergeCell ref="C5:D5"/>
    <mergeCell ref="C6:D6"/>
    <mergeCell ref="C7:D7"/>
    <mergeCell ref="C8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rgb="FF6EEEAB"/>
  </sheetPr>
  <dimension ref="A1:CK2320"/>
  <sheetViews>
    <sheetView showGridLines="0" showRowColHeaders="0" workbookViewId="0">
      <pane xSplit="3" ySplit="5" topLeftCell="D617" activePane="bottomRight" state="frozen"/>
      <selection activeCell="C15" sqref="C14:C15"/>
      <selection pane="topRight" activeCell="C15" sqref="C14:C15"/>
      <selection pane="bottomLeft" activeCell="C15" sqref="C14:C15"/>
      <selection pane="bottomRight" activeCell="F619" sqref="F619"/>
    </sheetView>
  </sheetViews>
  <sheetFormatPr defaultColWidth="0" defaultRowHeight="15.75" zeroHeight="1"/>
  <cols>
    <col min="1" max="1" width="6.125" style="40" customWidth="1"/>
    <col min="2" max="2" width="23.375" style="41" customWidth="1"/>
    <col min="3" max="3" width="21.125" style="41" customWidth="1"/>
    <col min="4" max="4" width="15.625" style="41" customWidth="1"/>
    <col min="5" max="5" width="26.875" style="41" customWidth="1"/>
    <col min="6" max="6" width="19.125" style="41" customWidth="1"/>
    <col min="7" max="7" width="15.75" style="59" customWidth="1"/>
    <col min="8" max="8" width="14.75" style="41" customWidth="1"/>
    <col min="9" max="9" width="14" style="40" customWidth="1"/>
    <col min="10" max="10" width="28.5" style="40" customWidth="1"/>
    <col min="11" max="11" width="8.125" style="94" customWidth="1"/>
    <col min="12" max="12" width="8" style="94" customWidth="1"/>
    <col min="13" max="13" width="7.25" style="94" customWidth="1"/>
    <col min="14" max="14" width="19.75" style="94" customWidth="1"/>
    <col min="15" max="15" width="12.5" style="94" customWidth="1"/>
    <col min="16" max="16" width="18.125" style="94" customWidth="1"/>
    <col min="17" max="17" width="12.25" style="94" customWidth="1"/>
    <col min="18" max="18" width="13.125" style="94" customWidth="1"/>
    <col min="19" max="19" width="12.25" style="94" customWidth="1"/>
    <col min="20" max="20" width="18.75" style="94" customWidth="1"/>
    <col min="21" max="21" width="20.5" style="94" customWidth="1"/>
    <col min="22" max="22" width="12.25" style="94" customWidth="1"/>
    <col min="23" max="23" width="11.875" style="94" customWidth="1"/>
    <col min="24" max="24" width="14.5" style="94" customWidth="1"/>
    <col min="25" max="25" width="38.375" style="70" customWidth="1"/>
    <col min="26" max="26" width="35.25" style="71" customWidth="1"/>
    <col min="27" max="28" width="14.625" style="41" customWidth="1"/>
    <col min="29" max="29" width="25.125" style="72" customWidth="1"/>
    <col min="30" max="32" width="9" style="41" customWidth="1"/>
    <col min="33" max="62" width="9" style="41" hidden="1"/>
    <col min="63" max="85" width="9" style="53" hidden="1"/>
    <col min="86" max="87" width="0" style="53" hidden="1"/>
    <col min="88" max="88" width="0" style="225" hidden="1"/>
    <col min="89" max="89" width="0" style="41" hidden="1"/>
    <col min="90" max="16384" width="9" style="41" hidden="1"/>
  </cols>
  <sheetData>
    <row r="1" spans="1:89" ht="23.25" customHeight="1">
      <c r="A1" s="259" t="str">
        <f>IF('School Profile'!E5="","",'School Profile'!E5)</f>
        <v xml:space="preserve">महात्मा गाँधी राजकीय विद्यालय (अंग्रेजी माध्यम ) बर , पाली 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106"/>
      <c r="O1" s="106"/>
      <c r="P1" s="106"/>
      <c r="Q1" s="106"/>
      <c r="R1" s="106"/>
      <c r="S1" s="106"/>
      <c r="T1" s="106"/>
      <c r="U1" s="106"/>
      <c r="V1" s="106"/>
      <c r="W1" s="28"/>
      <c r="X1" s="28"/>
      <c r="Y1" s="47"/>
      <c r="Z1" s="48"/>
      <c r="AA1" s="49"/>
      <c r="AB1" s="49"/>
      <c r="AC1" s="50"/>
      <c r="AD1" s="49"/>
      <c r="AE1" s="49"/>
    </row>
    <row r="2" spans="1:89" ht="9" customHeight="1">
      <c r="A2" s="250"/>
      <c r="B2" s="250"/>
      <c r="C2" s="250"/>
      <c r="D2" s="250"/>
      <c r="E2" s="250"/>
      <c r="F2" s="250"/>
      <c r="G2" s="250"/>
      <c r="H2" s="250"/>
      <c r="I2" s="250"/>
      <c r="J2" s="76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54"/>
      <c r="Z2" s="51"/>
      <c r="AA2" s="49"/>
      <c r="AB2" s="49"/>
      <c r="AC2" s="50"/>
      <c r="AD2" s="49"/>
      <c r="AE2" s="49"/>
    </row>
    <row r="3" spans="1:89" s="59" customFormat="1" ht="28.5" customHeight="1" thickBot="1">
      <c r="A3" s="55"/>
      <c r="B3" s="254" t="s">
        <v>592</v>
      </c>
      <c r="C3" s="254"/>
      <c r="D3" s="56"/>
      <c r="E3" s="56"/>
      <c r="F3" s="251"/>
      <c r="G3" s="251"/>
      <c r="H3" s="251"/>
      <c r="I3" s="256"/>
      <c r="J3" s="256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52"/>
      <c r="Z3" s="57"/>
      <c r="AA3" s="55"/>
      <c r="AB3" s="55"/>
      <c r="AC3" s="56"/>
      <c r="AD3" s="58"/>
      <c r="AE3" s="58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226"/>
    </row>
    <row r="4" spans="1:89" s="27" customFormat="1" ht="36" customHeight="1" thickTop="1" thickBot="1">
      <c r="A4" s="248" t="s">
        <v>15</v>
      </c>
      <c r="B4" s="249" t="s">
        <v>480</v>
      </c>
      <c r="C4" s="249" t="s">
        <v>16</v>
      </c>
      <c r="D4" s="252" t="s">
        <v>586</v>
      </c>
      <c r="E4" s="252" t="s">
        <v>548</v>
      </c>
      <c r="F4" s="252" t="s">
        <v>549</v>
      </c>
      <c r="G4" s="252" t="s">
        <v>595</v>
      </c>
      <c r="H4" s="252" t="s">
        <v>550</v>
      </c>
      <c r="I4" s="249" t="s">
        <v>588</v>
      </c>
      <c r="J4" s="249" t="s">
        <v>17</v>
      </c>
      <c r="K4" s="255">
        <v>44927</v>
      </c>
      <c r="L4" s="255"/>
      <c r="M4" s="255"/>
      <c r="N4" s="257"/>
      <c r="O4" s="257"/>
      <c r="P4" s="257"/>
      <c r="Q4" s="257"/>
      <c r="R4" s="257"/>
      <c r="S4" s="257"/>
      <c r="T4" s="257"/>
      <c r="U4" s="258"/>
      <c r="V4" s="249" t="s">
        <v>18</v>
      </c>
      <c r="W4" s="249" t="s">
        <v>19</v>
      </c>
      <c r="X4" s="249" t="s">
        <v>92</v>
      </c>
      <c r="Y4" s="249" t="s">
        <v>20</v>
      </c>
      <c r="Z4" s="249" t="s">
        <v>21</v>
      </c>
      <c r="AA4" s="249" t="s">
        <v>471</v>
      </c>
      <c r="AB4" s="248" t="s">
        <v>42</v>
      </c>
      <c r="AC4" s="248" t="s">
        <v>22</v>
      </c>
      <c r="AD4" s="26"/>
      <c r="AE4" s="26"/>
      <c r="AG4" s="42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227"/>
    </row>
    <row r="5" spans="1:89" s="94" customFormat="1" ht="66.75" customHeight="1" thickTop="1" thickBot="1">
      <c r="A5" s="248"/>
      <c r="B5" s="249"/>
      <c r="C5" s="249"/>
      <c r="D5" s="253"/>
      <c r="E5" s="253"/>
      <c r="F5" s="253"/>
      <c r="G5" s="253"/>
      <c r="H5" s="253"/>
      <c r="I5" s="249"/>
      <c r="J5" s="249"/>
      <c r="K5" s="205" t="s">
        <v>39</v>
      </c>
      <c r="L5" s="205" t="s">
        <v>40</v>
      </c>
      <c r="M5" s="205" t="s">
        <v>41</v>
      </c>
      <c r="N5" s="206" t="s">
        <v>551</v>
      </c>
      <c r="O5" s="205" t="s">
        <v>479</v>
      </c>
      <c r="P5" s="207" t="s">
        <v>475</v>
      </c>
      <c r="Q5" s="205" t="s">
        <v>479</v>
      </c>
      <c r="R5" s="207" t="s">
        <v>552</v>
      </c>
      <c r="S5" s="205" t="s">
        <v>553</v>
      </c>
      <c r="T5" s="206" t="s">
        <v>477</v>
      </c>
      <c r="U5" s="206" t="s">
        <v>478</v>
      </c>
      <c r="V5" s="249"/>
      <c r="W5" s="249"/>
      <c r="X5" s="249"/>
      <c r="Y5" s="249"/>
      <c r="Z5" s="249"/>
      <c r="AA5" s="249"/>
      <c r="AB5" s="248"/>
      <c r="AC5" s="248"/>
      <c r="AD5" s="28"/>
      <c r="AE5" s="28"/>
      <c r="BK5" s="44" t="s">
        <v>23</v>
      </c>
      <c r="BL5" s="44" t="s">
        <v>24</v>
      </c>
      <c r="BM5" s="44" t="s">
        <v>25</v>
      </c>
      <c r="BN5" s="44" t="s">
        <v>26</v>
      </c>
      <c r="BO5" s="44" t="s">
        <v>10</v>
      </c>
      <c r="BP5" s="44" t="s">
        <v>27</v>
      </c>
      <c r="BQ5" s="44" t="s">
        <v>43</v>
      </c>
      <c r="BR5" s="44" t="s">
        <v>49</v>
      </c>
      <c r="BS5" s="44"/>
      <c r="BT5" s="44"/>
      <c r="BU5" s="44"/>
      <c r="BV5" s="44"/>
      <c r="BW5" s="44"/>
      <c r="BX5" s="44"/>
      <c r="BY5" s="44"/>
      <c r="BZ5" s="44"/>
      <c r="CA5" s="229"/>
      <c r="CB5" s="44"/>
      <c r="CC5" s="44"/>
      <c r="CD5" s="44" t="s">
        <v>663</v>
      </c>
      <c r="CE5" s="44" t="s">
        <v>664</v>
      </c>
      <c r="CF5" s="44" t="s">
        <v>666</v>
      </c>
      <c r="CG5" s="44" t="s">
        <v>667</v>
      </c>
      <c r="CH5" s="44" t="s">
        <v>668</v>
      </c>
      <c r="CI5" s="44" t="s">
        <v>669</v>
      </c>
      <c r="CJ5" s="228"/>
    </row>
    <row r="6" spans="1:89" s="64" customFormat="1" ht="51" customHeight="1" thickTop="1">
      <c r="A6" s="35">
        <f>IFERROR(IF(AND(B6="",C6="",F6="",I6=""),"",1),"")</f>
        <v>1</v>
      </c>
      <c r="B6" s="36" t="s">
        <v>60</v>
      </c>
      <c r="C6" s="36" t="s">
        <v>63</v>
      </c>
      <c r="D6" s="38">
        <v>333333</v>
      </c>
      <c r="E6" s="198" t="str">
        <f t="shared" ref="E6:E16" si="0">IFERROR(VLOOKUP(D6,PEEO_SCHOOL,3,0),"")</f>
        <v xml:space="preserve">GUPS NO. 01 </v>
      </c>
      <c r="F6" s="38" t="s">
        <v>663</v>
      </c>
      <c r="G6" s="38" t="s">
        <v>69</v>
      </c>
      <c r="H6" s="37"/>
      <c r="I6" s="37">
        <v>31544</v>
      </c>
      <c r="J6" s="61" t="str">
        <f>IFERROR(IF(BZ6="","",BZ6),"")</f>
        <v>MAY 12TH,  NINETEEN EIGHTY SIX</v>
      </c>
      <c r="K6" s="62">
        <f t="shared" ref="K6:K16" si="1">IFERROR(IF(OR($K$4="",B6="",A6="",I6=""),"",DATEDIF(I6,$K$4,"Y")),"")</f>
        <v>36</v>
      </c>
      <c r="L6" s="62">
        <f t="shared" ref="L6:L16" si="2">IFERROR(IF(OR($K$4="",B6="",A6="",I6=""),"",DATEDIF(I6,$K$4,"YM")),"")</f>
        <v>7</v>
      </c>
      <c r="M6" s="62">
        <f t="shared" ref="M6:M16" si="3">IFERROR(IF(OR($K$4="",B6="",A6="",I6=""),"",DATEDIF(I6,$K$4,"MD")),"")</f>
        <v>20</v>
      </c>
      <c r="N6" s="38" t="s">
        <v>474</v>
      </c>
      <c r="O6" s="98">
        <v>0.74</v>
      </c>
      <c r="P6" s="38" t="s">
        <v>476</v>
      </c>
      <c r="Q6" s="98">
        <v>0.81</v>
      </c>
      <c r="R6" s="128">
        <v>2016</v>
      </c>
      <c r="S6" s="98">
        <v>0.75</v>
      </c>
      <c r="T6" s="38" t="s">
        <v>94</v>
      </c>
      <c r="U6" s="38" t="s">
        <v>95</v>
      </c>
      <c r="V6" s="38" t="s">
        <v>43</v>
      </c>
      <c r="W6" s="38" t="s">
        <v>23</v>
      </c>
      <c r="X6" s="38" t="s">
        <v>24</v>
      </c>
      <c r="Y6" s="36" t="s">
        <v>468</v>
      </c>
      <c r="Z6" s="36" t="s">
        <v>467</v>
      </c>
      <c r="AA6" s="38">
        <v>1313131313</v>
      </c>
      <c r="AB6" s="38">
        <v>2121212121</v>
      </c>
      <c r="AC6" s="39" t="s">
        <v>68</v>
      </c>
      <c r="AD6" s="63"/>
      <c r="AE6" s="63"/>
      <c r="BK6" s="65" t="s">
        <v>29</v>
      </c>
      <c r="BL6" s="65" t="s">
        <v>30</v>
      </c>
      <c r="BM6" s="65" t="s">
        <v>57</v>
      </c>
      <c r="BN6" s="65" t="s">
        <v>56</v>
      </c>
      <c r="BO6" s="65" t="s">
        <v>55</v>
      </c>
      <c r="BP6" s="65" t="s">
        <v>58</v>
      </c>
      <c r="BQ6" s="65" t="s">
        <v>44</v>
      </c>
      <c r="BR6" s="65" t="s">
        <v>50</v>
      </c>
      <c r="BS6" s="65"/>
      <c r="BT6" s="66">
        <f>IFERROR(IF(I6="","",YEAR(I6)),"")</f>
        <v>1986</v>
      </c>
      <c r="BU6" s="67">
        <f>IFERROR(IF(I6="","",MONTH(I6)),"")</f>
        <v>5</v>
      </c>
      <c r="BV6" s="67">
        <f>IFERROR(IF(I6="","",DAY(I6)),"")</f>
        <v>12</v>
      </c>
      <c r="BW6" s="67" t="str">
        <f>IF(BT6=1961,"NINETEEN SIXTY ONE",IF(BT6=1962,"NINETEEN SIXTY TWO",IF(BT6=1963,"NINETEEN SIXTY THREE",IF(BT6=1964,"NINETEEN SIXTY FOUR",IF(BT6=1965,"NINETEEN SIXTY FIVE",IF(BT6=1966,"NINETEEN SIXTY SIX",IF(BT6=1967,"NINETEEN SIXTY SEVEN",IF(BT6=1968,"NINETEEN SIXTY EIGHT",IF(BT6=1969,"NINETEEN SIXTY NINE",IF(BT6=1970,"NINETEEN SEVENTY",IF(BT6=1971,"NINETEEN SEVENTY ONE",IF(BT6=1972,"NINETEEN SEVENTY TWO",IF(BT6=1973,"NINETEEN SEVENTY THREE",IF(BT6=1974,"NINETEEN SEVENTY FOUR",IF(BT6=1975,"NINETEEN SEVENTY FIVE",IF(BT6=1976,"NINETEEN SEVENTY SIX",IF(BT6=1977,"NINETEEN SEVENTY SEVEN",IF(BT6=1978,"NINETEEN SEVENTY EIGHT",IF(BT6=1979,"NINETEEN SEVENTY NINE",IF(BT6=1980,"NINETEEN EIGHTY",IF(BT6=1981,"NINETEEN EIGHTY ONE",IF(BT6=1982,"NINETEEN EIGHTY TWO",IF(BT6=1983,"NINETEEN EIGHTY THREE",IF(BT6=1984,"NINETEEN EIGHTY FOUR",IF(BT6=1985,"NINETEEN EIGHTY FIVE",IF(BT6=1986,"NINETEEN EIGHTY SIX",IF(BT6=1987,"NINETEEN EIGHTY SEVEN",IF(BT6=1988,"NINETEEN EIGHTY EIGHT",IF(BT6=1989,"NINETEEN EIGHTY NINE",IF(BT6=1990,"NINETEEN NINETY",IF(BT6=1991,"NINETEEN NINETY ONE",IF(BT6=1992,"NINETEEN NINETY TWO",IF(BT6=1993,"NINETEEN NINETY THREE",IF(BT6=1994,"NINETEEN NINETY FOUR",IF(BT6=1995,"NINETEEN NINETY FIVE",IF(BT6=1996,"NINETEEN NINETY SIX",IF(BT6=1997,"NINETEEN NINETY SEVEN",IF(BT6=1998,"NINETEEN NINETY EIGHT",IF(BT6=1999,"NINETEEN NINETY NINE",IF(BT6=2000,"TWO THOUSAND",IF(BT6=2001,"TWO THOUSAND ONE",IF(BT6=2002,"TWO THOUSAND TWO",IF(BT6=2003,"TWO THOUSAND THREE",IF(BT6=2004,"TWO THOUSAND FOUR",IF(BT6=2005,"TWO THOUSAND FIVE",IF(BT6=2006,"TWO THOUSAND SIX",IF(BT6=2007,"TWO THOUSAND SEVEN",IF(BT6=2008,"TWO THOUSAND EIGHT",IF(BT6=2009,"TWO THOUSAND NINE",IF(BT6=2010,"TWO THOUSAND TEN",IF(BT6=2011,"TWO THOUSAND ELEVEN",IF(BT6=2012,"TWO THOUSAND TWELVE",IF(BT6=2013,"TWO THOUSAND THIRTEEN",IF(BT6=2014,"TWO THOUSAND FOURTEEN",IF(BT6=2015,"TWO THOUSAND FIFTEEN",IF(BT6=2016,"TWO THOUSAND SIXTEEN",IF(BT6=2017,"TWO THOUSAND SEVENTEEN",IF(BT6=2018,"TWO THOUSAND EIGHTEEN",IF(BT6=2019,"TWO THOUSAND NINETEEN",IF(BT6=2020,"TWO THOUSAND TWENTY",IF(BT6=2021,"TWO THOUSAND TWENTY ONE",IF(BT6=2022,"TWO THOUSAND TWENTY TWO",IF(BT6=2023,"TWO THOUSAND TWENTY THREE",IF(BT6=2024,"TWO THOUSAND TWENTY FOUR",IF(BT6=2025,"TWO THOUSAND TWENTY FIVE","")))))))))))))))))))))))))))))))))))))))))))))))))))))))))))))))))</f>
        <v>NINETEEN EIGHTY SIX</v>
      </c>
      <c r="BX6" s="67" t="str">
        <f>IF(BU6=1,"JANUARY",IF(BU6=2,"FEBUARY", IF(BU6=3,"MARCH",IF(BU6=4,"APRIL",IF(BU6=5,"MAY",IF(BU6=6,"JUNE",IF(BU6=7,"JULY",IF(BU6=8,"AUGUST",IF(BU6=9,"SEPTEMBER",IF(BU6=10,"OCTOBER",IF(BU6=11,"NOVEMBER",IF(BU6=12,"DECEMBER",""))))))))))))</f>
        <v>MAY</v>
      </c>
      <c r="BY6" s="67" t="str">
        <f>IF(BV6=1,"1ST",IF(BV6=2,"2ND", IF(BV6=3,"3RD",IF(BV6=4,"FOURTH",IF(BV6=5,"FIFTH",IF(BV6=6,"SIXTH",IF(BV6=7,"7TH",IF(BV6=8,"8TH",IF(BV6=9,"9TH",IF(BV6=10,"10TH",IF(BV6=11,"11TH",IF(BV6=12,"12TH",IF(BV6=13,"13TH",IF(BV6=14,"14TH",IF(BV6=15,"FIFTEEN",IF(BV6=16,"SIXTEEN",IF(BV6=17,"SEVENTEEN",IF(BV6=18,"EIGHTEEN",IF(BV6=19,"NINETEEN",IF(BV6=20,"TWENTY",IF(BV6=21,"TWENTY FIRST",IF(BV6=22,"TWENTY SECOND",IF(BV6=23,"TWENTY THIRD",IF(BV6=24,"TWENTY FOURTH",IF(BV6=25,"TWENTY FIFTH",IF(BV6=26,"TWENTY SIX",IF(BV6=27,"TWENTY SEVEN",IF(BV6=28,"TWENTY EIGHT",IF(BV6=29,"TWENTY NINE",IF(BV6=30,"THIRTY",IF(BV6=31,"THIRTY FIRST","")))))))))))))))))))))))))))))))</f>
        <v>12TH</v>
      </c>
      <c r="BZ6" s="68" t="str">
        <f>IFERROR(IF(AND(BW6="",BX6="",BY6=""),"",CONCATENATE(BX6," ",BY6,",  ",BW6)),"")</f>
        <v>MAY 12TH,  NINETEEN EIGHTY SIX</v>
      </c>
      <c r="CA6" s="65" t="str">
        <f>IF(F6="","",IF(OR(F6="3rd Grade L-2",F6="2nd Grade",F6="1st Grade (Lecturer)",F6="Lab. Ass.",F6="3rd Grade P.E.T."),"YES",""))</f>
        <v/>
      </c>
      <c r="CB6" s="65" t="s">
        <v>70</v>
      </c>
      <c r="CC6" s="44" t="s">
        <v>663</v>
      </c>
      <c r="CD6" s="172" t="s">
        <v>69</v>
      </c>
      <c r="CE6" s="65" t="s">
        <v>596</v>
      </c>
      <c r="CF6" s="65" t="s">
        <v>596</v>
      </c>
      <c r="CG6" s="65" t="s">
        <v>603</v>
      </c>
      <c r="CH6" s="172" t="s">
        <v>69</v>
      </c>
      <c r="CI6" s="172" t="s">
        <v>69</v>
      </c>
      <c r="CJ6" s="171"/>
      <c r="CK6" s="64" t="str">
        <f>IF(F6="","",IF(F6=$CC$6,"3rd Grade L-1",IF(F6=$CC$7,"3rd Grade L-2",IF(F6=$CC$8,"2nd Grade",IF(F6=$CC$9,"1st Grade (Lecturer)",IF(F6=$CC$10,"Lab. Ass.",IF(F6=$CC$11,"3rd Grade P.E.T.","")))))))</f>
        <v>3rd Grade L-1</v>
      </c>
    </row>
    <row r="7" spans="1:89" s="64" customFormat="1" ht="51" customHeight="1">
      <c r="A7" s="29">
        <f t="shared" ref="A7:A16" si="4">IFERROR(IF(AND(B7="",C7="",F7="",I7=""),"",A6+1),"")</f>
        <v>2</v>
      </c>
      <c r="B7" s="30" t="s">
        <v>61</v>
      </c>
      <c r="C7" s="30" t="s">
        <v>64</v>
      </c>
      <c r="D7" s="38">
        <v>123460</v>
      </c>
      <c r="E7" s="198" t="str">
        <f t="shared" si="0"/>
        <v>GUPS NO. 05</v>
      </c>
      <c r="F7" s="38" t="s">
        <v>663</v>
      </c>
      <c r="G7" s="38" t="s">
        <v>69</v>
      </c>
      <c r="H7" s="31"/>
      <c r="I7" s="31">
        <v>31331</v>
      </c>
      <c r="J7" s="61" t="str">
        <f t="shared" ref="J7:J16" si="5">IFERROR(IF(BZ7="","",BZ7),"")</f>
        <v>OCTOBER 11TH,  NINETEEN EIGHTY FIVE</v>
      </c>
      <c r="K7" s="69">
        <f t="shared" si="1"/>
        <v>37</v>
      </c>
      <c r="L7" s="69">
        <f t="shared" si="2"/>
        <v>2</v>
      </c>
      <c r="M7" s="69">
        <f t="shared" si="3"/>
        <v>21</v>
      </c>
      <c r="N7" s="32" t="s">
        <v>474</v>
      </c>
      <c r="O7" s="99">
        <v>0.73</v>
      </c>
      <c r="P7" s="32" t="s">
        <v>476</v>
      </c>
      <c r="Q7" s="99">
        <v>0.81</v>
      </c>
      <c r="R7" s="129">
        <v>2015</v>
      </c>
      <c r="S7" s="99">
        <v>0.74</v>
      </c>
      <c r="T7" s="32" t="s">
        <v>335</v>
      </c>
      <c r="U7" s="38" t="s">
        <v>341</v>
      </c>
      <c r="V7" s="32" t="s">
        <v>43</v>
      </c>
      <c r="W7" s="32" t="s">
        <v>29</v>
      </c>
      <c r="X7" s="38" t="s">
        <v>24</v>
      </c>
      <c r="Y7" s="30"/>
      <c r="Z7" s="30"/>
      <c r="AA7" s="32"/>
      <c r="AB7" s="32"/>
      <c r="AC7" s="33"/>
      <c r="AD7" s="63"/>
      <c r="AE7" s="63"/>
      <c r="BK7" s="65" t="s">
        <v>28</v>
      </c>
      <c r="BL7" s="65"/>
      <c r="BM7" s="65" t="s">
        <v>31</v>
      </c>
      <c r="BN7" s="65" t="s">
        <v>32</v>
      </c>
      <c r="BO7" s="65"/>
      <c r="BP7" s="65" t="s">
        <v>33</v>
      </c>
      <c r="BQ7" s="65" t="s">
        <v>45</v>
      </c>
      <c r="BR7" s="65" t="s">
        <v>51</v>
      </c>
      <c r="BS7" s="65"/>
      <c r="BT7" s="66">
        <f t="shared" ref="BT7:BT70" si="6">IFERROR(IF(I7="","",YEAR(I7)),"")</f>
        <v>1985</v>
      </c>
      <c r="BU7" s="67">
        <f t="shared" ref="BU7:BU70" si="7">IFERROR(IF(I7="","",MONTH(I7)),"")</f>
        <v>10</v>
      </c>
      <c r="BV7" s="67">
        <f t="shared" ref="BV7:BV70" si="8">IFERROR(IF(I7="","",DAY(I7)),"")</f>
        <v>11</v>
      </c>
      <c r="BW7" s="67" t="str">
        <f t="shared" ref="BW7:BW70" si="9">IF(BT7=1961,"NINETEEN SIXTY ONE",IF(BT7=1962,"NINETEEN SIXTY TWO",IF(BT7=1963,"NINETEEN SIXTY THREE",IF(BT7=1964,"NINETEEN SIXTY FOUR",IF(BT7=1965,"NINETEEN SIXTY FIVE",IF(BT7=1966,"NINETEEN SIXTY SIX",IF(BT7=1967,"NINETEEN SIXTY SEVEN",IF(BT7=1968,"NINETEEN SIXTY EIGHT",IF(BT7=1969,"NINETEEN SIXTY NINE",IF(BT7=1970,"NINETEEN SEVENTY",IF(BT7=1971,"NINETEEN SEVENTY ONE",IF(BT7=1972,"NINETEEN SEVENTY TWO",IF(BT7=1973,"NINETEEN SEVENTY THREE",IF(BT7=1974,"NINETEEN SEVENTY FOUR",IF(BT7=1975,"NINETEEN SEVENTY FIVE",IF(BT7=1976,"NINETEEN SEVENTY SIX",IF(BT7=1977,"NINETEEN SEVENTY SEVEN",IF(BT7=1978,"NINETEEN SEVENTY EIGHT",IF(BT7=1979,"NINETEEN SEVENTY NINE",IF(BT7=1980,"NINETEEN EIGHTY",IF(BT7=1981,"NINETEEN EIGHTY ONE",IF(BT7=1982,"NINETEEN EIGHTY TWO",IF(BT7=1983,"NINETEEN EIGHTY THREE",IF(BT7=1984,"NINETEEN EIGHTY FOUR",IF(BT7=1985,"NINETEEN EIGHTY FIVE",IF(BT7=1986,"NINETEEN EIGHTY SIX",IF(BT7=1987,"NINETEEN EIGHTY SEVEN",IF(BT7=1988,"NINETEEN EIGHTY EIGHT",IF(BT7=1989,"NINETEEN EIGHTY NINE",IF(BT7=1990,"NINETEEN NINETY",IF(BT7=1991,"NINETEEN NINETY ONE",IF(BT7=1992,"NINETEEN NINETY TWO",IF(BT7=1993,"NINETEEN NINETY THREE",IF(BT7=1994,"NINETEEN NINETY FOUR",IF(BT7=1995,"NINETEEN NINETY FIVE",IF(BT7=1996,"NINETEEN NINETY SIX",IF(BT7=1997,"NINETEEN NINETY SEVEN",IF(BT7=1998,"NINETEEN NINETY EIGHT",IF(BT7=1999,"NINETEEN NINETY NINE",IF(BT7=2000,"TWO THOUSAND",IF(BT7=2001,"TWO THOUSAND ONE",IF(BT7=2002,"TWO THOUSAND TWO",IF(BT7=2003,"TWO THOUSAND THREE",IF(BT7=2004,"TWO THOUSAND FOUR",IF(BT7=2005,"TWO THOUSAND FIVE",IF(BT7=2006,"TWO THOUSAND SIX",IF(BT7=2007,"TWO THOUSAND SEVEN",IF(BT7=2008,"TWO THOUSAND EIGHT",IF(BT7=2009,"TWO THOUSAND NINE",IF(BT7=2010,"TWO THOUSAND TEN",IF(BT7=2011,"TWO THOUSAND ELEVEN",IF(BT7=2012,"TWO THOUSAND TWELVE",IF(BT7=2013,"TWO THOUSAND THIRTEEN",IF(BT7=2014,"TWO THOUSAND FOURTEEN",IF(BT7=2015,"TWO THOUSAND FIFTEEN",IF(BT7=2016,"TWO THOUSAND SIXTEEN",IF(BT7=2017,"TWO THOUSAND SEVENTEEN",IF(BT7=2018,"TWO THOUSAND EIGHTEEN",IF(BT7=2019,"TWO THOUSAND NINETEEN",IF(BT7=2020,"TWO THOUSAND TWENTY",IF(BT7=2021,"TWO THOUSAND TWENTY ONE",IF(BT7=2022,"TWO THOUSAND TWENTY TWO",IF(BT7=2023,"TWO THOUSAND TWENTY THREE",IF(BT7=2024,"TWO THOUSAND TWENTY FOUR",IF(BT7=2025,"TWO THOUSAND TWENTY FIVE","")))))))))))))))))))))))))))))))))))))))))))))))))))))))))))))))))</f>
        <v>NINETEEN EIGHTY FIVE</v>
      </c>
      <c r="BX7" s="67" t="str">
        <f t="shared" ref="BX7:BX70" si="10">IF(BU7=1,"JANUARY",IF(BU7=2,"FEBUARY", IF(BU7=3,"MARCH",IF(BU7=4,"APRIL",IF(BU7=5,"MAY",IF(BU7=6,"JUNE",IF(BU7=7,"JULY",IF(BU7=8,"AUGUST",IF(BU7=9,"SEPTEMBER",IF(BU7=10,"OCTOBER",IF(BU7=11,"NOVEMBER",IF(BU7=12,"DECEMBER",""))))))))))))</f>
        <v>OCTOBER</v>
      </c>
      <c r="BY7" s="67" t="str">
        <f>IF(BV7=1,"1ST",IF(BV7=2,"2ND", IF(BV7=3,"3RD",IF(BV7=4,"FOURTH",IF(BV7=5,"FIFTH",IF(BV7=6,"SIXTH",IF(BV7=7,"7TH",IF(BV7=8,"8TH",IF(BV7=9,"9TH",IF(BV7=10,"10TH",IF(BV7=11,"11TH",IF(BV7=12,"12TH",IF(BV7=13,"13TH",IF(BV7=14,"14TH",IF(BV7=15,"FIFTEEN",IF(BV7=16,"SIXTEEN",IF(BV7=17,"SEVENTEEN",IF(BV7=18,"EIGHTEEN",IF(BV7=19,"NINETEEN",IF(BV7=20,"TWENTY",IF(BV7=21,"TWENTY FIRST",IF(BV7=22,"TWENTY SECOND",IF(BV7=23,"TWENTY THIRD",IF(BV7=24,"TWENTY FOURTH",IF(BV7=25,"TWENTY FIFTH",IF(BV7=26,"TWENTY SIX",IF(BV7=27,"TWENTY SEVEN",IF(BV7=28,"TWENTY EIGHT",IF(BV7=29,"TWENTY NINE",IF(BV7=30,"THIRTY",IF(BV7=31,"THIRTY FIRST","")))))))))))))))))))))))))))))))</f>
        <v>11TH</v>
      </c>
      <c r="BZ7" s="68" t="str">
        <f t="shared" ref="BZ7:BZ70" si="11">IFERROR(IF(AND(BW7="",BX7="",BY7=""),"",CONCATENATE(BX7," ",BY7,",  ",BW7)),"")</f>
        <v>OCTOBER 11TH,  NINETEEN EIGHTY FIVE</v>
      </c>
      <c r="CA7" s="65" t="str">
        <f t="shared" ref="CA7:CA70" si="12">IF(F7="","",IF(F7="3rd Grade L-1","YES",""))</f>
        <v/>
      </c>
      <c r="CB7" s="65" t="s">
        <v>71</v>
      </c>
      <c r="CC7" s="44" t="s">
        <v>664</v>
      </c>
      <c r="CD7" s="65"/>
      <c r="CE7" s="65" t="s">
        <v>597</v>
      </c>
      <c r="CF7" s="65" t="s">
        <v>597</v>
      </c>
      <c r="CG7" s="65" t="s">
        <v>604</v>
      </c>
      <c r="CH7" s="65"/>
      <c r="CI7" s="65"/>
      <c r="CJ7" s="171"/>
      <c r="CK7" s="64" t="str">
        <f t="shared" ref="CK7:CK70" si="13">IF(F7="","",IF(F7=$CC$6,"3rd Grade L-1",IF(F7=$CC$7,"3rd Grade L-2",IF(F7=$CC$8,"2nd Grade",IF(F7=$CC$9,"1st Grade (Lecturer)",IF(F7=$CC$10,"Lab. Ass.",IF(F7=$CC$11,"3rd Grade P.E.T.","")))))))</f>
        <v>3rd Grade L-1</v>
      </c>
    </row>
    <row r="8" spans="1:89" s="64" customFormat="1" ht="51" customHeight="1">
      <c r="A8" s="29">
        <f t="shared" si="4"/>
        <v>3</v>
      </c>
      <c r="B8" s="30" t="s">
        <v>59</v>
      </c>
      <c r="C8" s="30" t="s">
        <v>65</v>
      </c>
      <c r="D8" s="38">
        <v>333333</v>
      </c>
      <c r="E8" s="198" t="str">
        <f t="shared" si="0"/>
        <v xml:space="preserve">GUPS NO. 01 </v>
      </c>
      <c r="F8" s="38" t="s">
        <v>663</v>
      </c>
      <c r="G8" s="38" t="s">
        <v>69</v>
      </c>
      <c r="H8" s="31"/>
      <c r="I8" s="31">
        <v>29587</v>
      </c>
      <c r="J8" s="61" t="str">
        <f t="shared" si="5"/>
        <v>JANUARY 1ST,  NINETEEN EIGHTY ONE</v>
      </c>
      <c r="K8" s="69">
        <f t="shared" si="1"/>
        <v>42</v>
      </c>
      <c r="L8" s="69">
        <f t="shared" si="2"/>
        <v>0</v>
      </c>
      <c r="M8" s="69">
        <f t="shared" si="3"/>
        <v>0</v>
      </c>
      <c r="N8" s="32" t="s">
        <v>474</v>
      </c>
      <c r="O8" s="99">
        <v>0.74</v>
      </c>
      <c r="P8" s="32" t="s">
        <v>476</v>
      </c>
      <c r="Q8" s="99">
        <v>0.81</v>
      </c>
      <c r="R8" s="129"/>
      <c r="S8" s="99"/>
      <c r="T8" s="32"/>
      <c r="U8" s="38"/>
      <c r="V8" s="32" t="s">
        <v>45</v>
      </c>
      <c r="W8" s="32" t="s">
        <v>28</v>
      </c>
      <c r="X8" s="38" t="s">
        <v>67</v>
      </c>
      <c r="Y8" s="30"/>
      <c r="Z8" s="30"/>
      <c r="AA8" s="32"/>
      <c r="AB8" s="32"/>
      <c r="AC8" s="33"/>
      <c r="AD8" s="63"/>
      <c r="AE8" s="63"/>
      <c r="BK8" s="65" t="s">
        <v>34</v>
      </c>
      <c r="BL8" s="65"/>
      <c r="BM8" s="65" t="s">
        <v>35</v>
      </c>
      <c r="BN8" s="65"/>
      <c r="BO8" s="65"/>
      <c r="BP8" s="65"/>
      <c r="BQ8" s="65" t="s">
        <v>46</v>
      </c>
      <c r="BR8" s="65" t="s">
        <v>52</v>
      </c>
      <c r="BS8" s="65"/>
      <c r="BT8" s="66">
        <f t="shared" si="6"/>
        <v>1981</v>
      </c>
      <c r="BU8" s="67">
        <f t="shared" si="7"/>
        <v>1</v>
      </c>
      <c r="BV8" s="67">
        <f t="shared" si="8"/>
        <v>1</v>
      </c>
      <c r="BW8" s="67" t="str">
        <f t="shared" si="9"/>
        <v>NINETEEN EIGHTY ONE</v>
      </c>
      <c r="BX8" s="67" t="str">
        <f t="shared" si="10"/>
        <v>JANUARY</v>
      </c>
      <c r="BY8" s="67" t="str">
        <f t="shared" ref="BY8:BY70" si="14">IF(BV8=1,"1ST",IF(BV8=2,"2ND", IF(BV8=3,"3RD",IF(BV8=4,"FOURTH",IF(BV8=5,"FIFTH",IF(BV8=6,"SIXTH",IF(BV8=7,"7TH",IF(BV8=8,"8TH",IF(BV8=9,"9TH",IF(BV8=10,"10TH",IF(BV8=11,"11TH",IF(BV8=12,"12TH",IF(BV8=13,"13TH",IF(BV8=14,"14TH",IF(BV8=15,"FIFTEEN",IF(BV8=16,"SIXTEEN",IF(BV8=17,"SEVENTEEN",IF(BV8=18,"EIGHTEEN",IF(BV8=19,"NINETEEN",IF(BV8=20,"TWENTY",IF(BV8=21,"TWENTY FIRST",IF(BV8=22,"TWENTY SECOND",IF(BV8=23,"TWENTY THIRD",IF(BV8=24,"TWENTY FOURTH",IF(BV8=25,"TWENTY FIFTH",IF(BV8=26,"TWENTY SIX",IF(BV8=27,"TWENTY SEVEN",IF(BV8=28,"TWENTY EIGHT",IF(BV8=29,"TWENTY NINE",IF(BV8=30,"THIRTY",IF(BV8=31,"THIRTY FIRST","")))))))))))))))))))))))))))))))</f>
        <v>1ST</v>
      </c>
      <c r="BZ8" s="68" t="str">
        <f t="shared" si="11"/>
        <v>JANUARY 1ST,  NINETEEN EIGHTY ONE</v>
      </c>
      <c r="CA8" s="65" t="str">
        <f t="shared" si="12"/>
        <v/>
      </c>
      <c r="CB8" s="65" t="s">
        <v>72</v>
      </c>
      <c r="CC8" s="44" t="s">
        <v>666</v>
      </c>
      <c r="CD8" s="65"/>
      <c r="CE8" s="65" t="s">
        <v>598</v>
      </c>
      <c r="CF8" s="65" t="s">
        <v>598</v>
      </c>
      <c r="CG8" s="65" t="s">
        <v>605</v>
      </c>
      <c r="CH8" s="65"/>
      <c r="CI8" s="65"/>
      <c r="CJ8" s="171"/>
      <c r="CK8" s="64" t="str">
        <f t="shared" si="13"/>
        <v>3rd Grade L-1</v>
      </c>
    </row>
    <row r="9" spans="1:89" s="64" customFormat="1" ht="51" customHeight="1">
      <c r="A9" s="29">
        <f t="shared" si="4"/>
        <v>4</v>
      </c>
      <c r="B9" s="30" t="s">
        <v>62</v>
      </c>
      <c r="C9" s="30" t="s">
        <v>66</v>
      </c>
      <c r="D9" s="38">
        <v>123468</v>
      </c>
      <c r="E9" s="198" t="str">
        <f t="shared" si="0"/>
        <v>GUPS NO. 13</v>
      </c>
      <c r="F9" s="38" t="s">
        <v>663</v>
      </c>
      <c r="G9" s="38" t="s">
        <v>69</v>
      </c>
      <c r="H9" s="31"/>
      <c r="I9" s="31">
        <v>28676</v>
      </c>
      <c r="J9" s="61" t="str">
        <f t="shared" si="5"/>
        <v>JULY FIFTH,  NINETEEN SEVENTY EIGHT</v>
      </c>
      <c r="K9" s="69">
        <f t="shared" si="1"/>
        <v>44</v>
      </c>
      <c r="L9" s="69">
        <f t="shared" si="2"/>
        <v>5</v>
      </c>
      <c r="M9" s="69">
        <f t="shared" si="3"/>
        <v>27</v>
      </c>
      <c r="N9" s="32" t="s">
        <v>474</v>
      </c>
      <c r="O9" s="99">
        <v>0.69</v>
      </c>
      <c r="P9" s="32" t="s">
        <v>476</v>
      </c>
      <c r="Q9" s="99">
        <v>0.81</v>
      </c>
      <c r="R9" s="129"/>
      <c r="S9" s="99"/>
      <c r="T9" s="32"/>
      <c r="U9" s="38"/>
      <c r="V9" s="32" t="s">
        <v>46</v>
      </c>
      <c r="W9" s="32" t="s">
        <v>34</v>
      </c>
      <c r="X9" s="38" t="s">
        <v>67</v>
      </c>
      <c r="Y9" s="30"/>
      <c r="Z9" s="30"/>
      <c r="AA9" s="32"/>
      <c r="AB9" s="32"/>
      <c r="AC9" s="33"/>
      <c r="AD9" s="63"/>
      <c r="AE9" s="63"/>
      <c r="BK9" s="65" t="s">
        <v>36</v>
      </c>
      <c r="BL9" s="65"/>
      <c r="BM9" s="65" t="s">
        <v>37</v>
      </c>
      <c r="BN9" s="65"/>
      <c r="BO9" s="65"/>
      <c r="BP9" s="65"/>
      <c r="BQ9" s="65" t="s">
        <v>47</v>
      </c>
      <c r="BR9" s="65" t="s">
        <v>53</v>
      </c>
      <c r="BS9" s="65"/>
      <c r="BT9" s="66">
        <f t="shared" si="6"/>
        <v>1978</v>
      </c>
      <c r="BU9" s="67">
        <f t="shared" si="7"/>
        <v>7</v>
      </c>
      <c r="BV9" s="67">
        <f t="shared" si="8"/>
        <v>5</v>
      </c>
      <c r="BW9" s="67" t="str">
        <f t="shared" si="9"/>
        <v>NINETEEN SEVENTY EIGHT</v>
      </c>
      <c r="BX9" s="67" t="str">
        <f t="shared" si="10"/>
        <v>JULY</v>
      </c>
      <c r="BY9" s="67" t="str">
        <f t="shared" si="14"/>
        <v>FIFTH</v>
      </c>
      <c r="BZ9" s="68" t="str">
        <f t="shared" si="11"/>
        <v>JULY FIFTH,  NINETEEN SEVENTY EIGHT</v>
      </c>
      <c r="CA9" s="65" t="str">
        <f t="shared" si="12"/>
        <v/>
      </c>
      <c r="CB9" s="65" t="s">
        <v>73</v>
      </c>
      <c r="CC9" s="44" t="s">
        <v>667</v>
      </c>
      <c r="CD9" s="65"/>
      <c r="CE9" s="65" t="s">
        <v>599</v>
      </c>
      <c r="CF9" s="65" t="s">
        <v>599</v>
      </c>
      <c r="CG9" s="65" t="s">
        <v>606</v>
      </c>
      <c r="CH9" s="65"/>
      <c r="CI9" s="65"/>
      <c r="CJ9" s="171"/>
      <c r="CK9" s="64" t="str">
        <f t="shared" si="13"/>
        <v>3rd Grade L-1</v>
      </c>
    </row>
    <row r="10" spans="1:89" s="64" customFormat="1" ht="51" customHeight="1">
      <c r="A10" s="29">
        <f t="shared" si="4"/>
        <v>5</v>
      </c>
      <c r="B10" s="30" t="s">
        <v>82</v>
      </c>
      <c r="C10" s="30" t="s">
        <v>86</v>
      </c>
      <c r="D10" s="38">
        <v>333333</v>
      </c>
      <c r="E10" s="198" t="str">
        <f t="shared" si="0"/>
        <v xml:space="preserve">GUPS NO. 01 </v>
      </c>
      <c r="F10" s="38" t="s">
        <v>666</v>
      </c>
      <c r="G10" s="38" t="s">
        <v>597</v>
      </c>
      <c r="H10" s="31"/>
      <c r="I10" s="31">
        <v>28675</v>
      </c>
      <c r="J10" s="61" t="str">
        <f t="shared" si="5"/>
        <v>JULY FOURTH,  NINETEEN SEVENTY EIGHT</v>
      </c>
      <c r="K10" s="69">
        <f t="shared" si="1"/>
        <v>44</v>
      </c>
      <c r="L10" s="69">
        <f t="shared" si="2"/>
        <v>5</v>
      </c>
      <c r="M10" s="69">
        <f t="shared" si="3"/>
        <v>28</v>
      </c>
      <c r="N10" s="32" t="s">
        <v>474</v>
      </c>
      <c r="O10" s="99">
        <v>0.74</v>
      </c>
      <c r="P10" s="32" t="s">
        <v>476</v>
      </c>
      <c r="Q10" s="99">
        <v>0.79</v>
      </c>
      <c r="R10" s="129"/>
      <c r="S10" s="99"/>
      <c r="T10" s="32"/>
      <c r="U10" s="38"/>
      <c r="V10" s="32" t="s">
        <v>43</v>
      </c>
      <c r="W10" s="32" t="s">
        <v>36</v>
      </c>
      <c r="X10" s="38" t="s">
        <v>67</v>
      </c>
      <c r="Y10" s="30"/>
      <c r="Z10" s="30"/>
      <c r="AA10" s="32"/>
      <c r="AB10" s="32"/>
      <c r="AC10" s="33"/>
      <c r="AD10" s="63"/>
      <c r="AE10" s="63"/>
      <c r="BK10" s="65"/>
      <c r="BL10" s="65"/>
      <c r="BM10" s="65" t="s">
        <v>38</v>
      </c>
      <c r="BN10" s="65"/>
      <c r="BO10" s="65"/>
      <c r="BP10" s="65"/>
      <c r="BQ10" s="65" t="s">
        <v>48</v>
      </c>
      <c r="BR10" s="65" t="s">
        <v>54</v>
      </c>
      <c r="BS10" s="65"/>
      <c r="BT10" s="66">
        <f t="shared" si="6"/>
        <v>1978</v>
      </c>
      <c r="BU10" s="67">
        <f t="shared" si="7"/>
        <v>7</v>
      </c>
      <c r="BV10" s="67">
        <f t="shared" si="8"/>
        <v>4</v>
      </c>
      <c r="BW10" s="67" t="str">
        <f t="shared" si="9"/>
        <v>NINETEEN SEVENTY EIGHT</v>
      </c>
      <c r="BX10" s="67" t="str">
        <f t="shared" si="10"/>
        <v>JULY</v>
      </c>
      <c r="BY10" s="67" t="str">
        <f t="shared" si="14"/>
        <v>FOURTH</v>
      </c>
      <c r="BZ10" s="68" t="str">
        <f t="shared" si="11"/>
        <v>JULY FOURTH,  NINETEEN SEVENTY EIGHT</v>
      </c>
      <c r="CA10" s="65" t="str">
        <f t="shared" si="12"/>
        <v/>
      </c>
      <c r="CB10" s="65" t="s">
        <v>74</v>
      </c>
      <c r="CC10" s="44" t="s">
        <v>668</v>
      </c>
      <c r="CD10" s="65"/>
      <c r="CE10" s="65" t="s">
        <v>600</v>
      </c>
      <c r="CF10" s="65" t="s">
        <v>600</v>
      </c>
      <c r="CG10" s="65" t="s">
        <v>607</v>
      </c>
      <c r="CH10" s="65"/>
      <c r="CI10" s="65"/>
      <c r="CJ10" s="171"/>
      <c r="CK10" s="64" t="str">
        <f t="shared" si="13"/>
        <v>2nd Grade</v>
      </c>
    </row>
    <row r="11" spans="1:89" s="64" customFormat="1" ht="51" customHeight="1">
      <c r="A11" s="29">
        <f t="shared" si="4"/>
        <v>6</v>
      </c>
      <c r="B11" s="30" t="s">
        <v>83</v>
      </c>
      <c r="C11" s="30" t="s">
        <v>87</v>
      </c>
      <c r="D11" s="38">
        <v>333333</v>
      </c>
      <c r="E11" s="198" t="str">
        <f t="shared" si="0"/>
        <v xml:space="preserve">GUPS NO. 01 </v>
      </c>
      <c r="F11" s="38" t="s">
        <v>667</v>
      </c>
      <c r="G11" s="38" t="s">
        <v>725</v>
      </c>
      <c r="H11" s="31"/>
      <c r="I11" s="31">
        <v>32570</v>
      </c>
      <c r="J11" s="61" t="str">
        <f t="shared" si="5"/>
        <v>MARCH 3RD,  NINETEEN EIGHTY NINE</v>
      </c>
      <c r="K11" s="69">
        <f t="shared" si="1"/>
        <v>33</v>
      </c>
      <c r="L11" s="69">
        <f t="shared" si="2"/>
        <v>9</v>
      </c>
      <c r="M11" s="69">
        <f t="shared" si="3"/>
        <v>29</v>
      </c>
      <c r="N11" s="32" t="s">
        <v>570</v>
      </c>
      <c r="O11" s="99">
        <v>0.6</v>
      </c>
      <c r="P11" s="32" t="s">
        <v>572</v>
      </c>
      <c r="Q11" s="99">
        <v>0.75</v>
      </c>
      <c r="R11" s="129"/>
      <c r="S11" s="99"/>
      <c r="T11" s="32"/>
      <c r="U11" s="38"/>
      <c r="V11" s="32" t="s">
        <v>44</v>
      </c>
      <c r="W11" s="32" t="s">
        <v>36</v>
      </c>
      <c r="X11" s="38" t="s">
        <v>24</v>
      </c>
      <c r="Y11" s="30"/>
      <c r="Z11" s="30"/>
      <c r="AA11" s="32"/>
      <c r="AB11" s="32"/>
      <c r="AC11" s="34"/>
      <c r="AD11" s="63"/>
      <c r="AE11" s="63"/>
      <c r="BK11" s="65"/>
      <c r="BL11" s="65"/>
      <c r="BM11" s="65"/>
      <c r="BN11" s="65"/>
      <c r="BO11" s="65"/>
      <c r="BP11" s="65"/>
      <c r="BQ11" s="65"/>
      <c r="BR11" s="65"/>
      <c r="BS11" s="65"/>
      <c r="BT11" s="66">
        <f t="shared" si="6"/>
        <v>1989</v>
      </c>
      <c r="BU11" s="67">
        <f t="shared" si="7"/>
        <v>3</v>
      </c>
      <c r="BV11" s="67">
        <f t="shared" si="8"/>
        <v>3</v>
      </c>
      <c r="BW11" s="67" t="str">
        <f t="shared" si="9"/>
        <v>NINETEEN EIGHTY NINE</v>
      </c>
      <c r="BX11" s="67" t="str">
        <f t="shared" si="10"/>
        <v>MARCH</v>
      </c>
      <c r="BY11" s="67" t="str">
        <f t="shared" si="14"/>
        <v>3RD</v>
      </c>
      <c r="BZ11" s="68" t="str">
        <f t="shared" si="11"/>
        <v>MARCH 3RD,  NINETEEN EIGHTY NINE</v>
      </c>
      <c r="CA11" s="65" t="str">
        <f t="shared" si="12"/>
        <v/>
      </c>
      <c r="CB11" s="65" t="s">
        <v>75</v>
      </c>
      <c r="CC11" s="44" t="s">
        <v>669</v>
      </c>
      <c r="CD11" s="65"/>
      <c r="CE11" s="65" t="s">
        <v>601</v>
      </c>
      <c r="CF11" s="65" t="s">
        <v>601</v>
      </c>
      <c r="CG11" s="65" t="s">
        <v>608</v>
      </c>
      <c r="CH11" s="65"/>
      <c r="CI11" s="65"/>
      <c r="CJ11" s="171"/>
      <c r="CK11" s="64" t="str">
        <f t="shared" si="13"/>
        <v>1st Grade (Lecturer)</v>
      </c>
    </row>
    <row r="12" spans="1:89" s="64" customFormat="1" ht="51" customHeight="1">
      <c r="A12" s="29">
        <f t="shared" si="4"/>
        <v>7</v>
      </c>
      <c r="B12" s="30" t="s">
        <v>84</v>
      </c>
      <c r="C12" s="30" t="s">
        <v>88</v>
      </c>
      <c r="D12" s="38">
        <v>123460</v>
      </c>
      <c r="E12" s="198" t="str">
        <f t="shared" si="0"/>
        <v>GUPS NO. 05</v>
      </c>
      <c r="F12" s="38" t="s">
        <v>668</v>
      </c>
      <c r="G12" s="38" t="s">
        <v>69</v>
      </c>
      <c r="H12" s="31"/>
      <c r="I12" s="31">
        <v>33698</v>
      </c>
      <c r="J12" s="61" t="str">
        <f t="shared" si="5"/>
        <v>APRIL FOURTH,  NINETEEN NINETY TWO</v>
      </c>
      <c r="K12" s="69">
        <f t="shared" si="1"/>
        <v>30</v>
      </c>
      <c r="L12" s="69">
        <f t="shared" si="2"/>
        <v>8</v>
      </c>
      <c r="M12" s="69">
        <f t="shared" si="3"/>
        <v>28</v>
      </c>
      <c r="N12" s="32"/>
      <c r="O12" s="99"/>
      <c r="P12" s="32"/>
      <c r="Q12" s="99"/>
      <c r="R12" s="129"/>
      <c r="S12" s="99"/>
      <c r="T12" s="32"/>
      <c r="U12" s="38"/>
      <c r="V12" s="32" t="s">
        <v>43</v>
      </c>
      <c r="W12" s="32" t="s">
        <v>23</v>
      </c>
      <c r="X12" s="38" t="s">
        <v>24</v>
      </c>
      <c r="Y12" s="30"/>
      <c r="Z12" s="30"/>
      <c r="AA12" s="32"/>
      <c r="AB12" s="32"/>
      <c r="AC12" s="33"/>
      <c r="AD12" s="63"/>
      <c r="AE12" s="63"/>
      <c r="BK12" s="65"/>
      <c r="BL12" s="65"/>
      <c r="BM12" s="65"/>
      <c r="BN12" s="65"/>
      <c r="BO12" s="65"/>
      <c r="BP12" s="65"/>
      <c r="BQ12" s="65"/>
      <c r="BR12" s="65"/>
      <c r="BS12" s="65"/>
      <c r="BT12" s="66">
        <f t="shared" si="6"/>
        <v>1992</v>
      </c>
      <c r="BU12" s="67">
        <f t="shared" si="7"/>
        <v>4</v>
      </c>
      <c r="BV12" s="67">
        <f t="shared" si="8"/>
        <v>4</v>
      </c>
      <c r="BW12" s="67" t="str">
        <f t="shared" si="9"/>
        <v>NINETEEN NINETY TWO</v>
      </c>
      <c r="BX12" s="67" t="str">
        <f t="shared" si="10"/>
        <v>APRIL</v>
      </c>
      <c r="BY12" s="67" t="str">
        <f t="shared" si="14"/>
        <v>FOURTH</v>
      </c>
      <c r="BZ12" s="68" t="str">
        <f t="shared" si="11"/>
        <v>APRIL FOURTH,  NINETEEN NINETY TWO</v>
      </c>
      <c r="CA12" s="65" t="str">
        <f t="shared" si="12"/>
        <v/>
      </c>
      <c r="CB12" s="65" t="s">
        <v>76</v>
      </c>
      <c r="CC12" s="65"/>
      <c r="CD12" s="65"/>
      <c r="CE12" s="65" t="s">
        <v>602</v>
      </c>
      <c r="CF12" s="65" t="s">
        <v>665</v>
      </c>
      <c r="CG12" s="65" t="s">
        <v>609</v>
      </c>
      <c r="CH12" s="65"/>
      <c r="CI12" s="65"/>
      <c r="CJ12" s="171"/>
      <c r="CK12" s="64" t="str">
        <f t="shared" si="13"/>
        <v>Lab. Ass.</v>
      </c>
    </row>
    <row r="13" spans="1:89" s="64" customFormat="1" ht="51" customHeight="1">
      <c r="A13" s="29">
        <f t="shared" si="4"/>
        <v>8</v>
      </c>
      <c r="B13" s="30" t="s">
        <v>85</v>
      </c>
      <c r="C13" s="30" t="s">
        <v>89</v>
      </c>
      <c r="D13" s="38">
        <v>123461</v>
      </c>
      <c r="E13" s="198" t="str">
        <f t="shared" si="0"/>
        <v>GUPS NO. 06</v>
      </c>
      <c r="F13" s="38" t="s">
        <v>664</v>
      </c>
      <c r="G13" s="38" t="s">
        <v>598</v>
      </c>
      <c r="H13" s="31"/>
      <c r="I13" s="31">
        <v>35292</v>
      </c>
      <c r="J13" s="61" t="str">
        <f t="shared" si="5"/>
        <v>AUGUST FIFTEEN,  NINETEEN NINETY SIX</v>
      </c>
      <c r="K13" s="69">
        <f t="shared" si="1"/>
        <v>26</v>
      </c>
      <c r="L13" s="69">
        <f t="shared" si="2"/>
        <v>4</v>
      </c>
      <c r="M13" s="69">
        <f t="shared" si="3"/>
        <v>17</v>
      </c>
      <c r="N13" s="32" t="s">
        <v>573</v>
      </c>
      <c r="O13" s="99">
        <v>0.68</v>
      </c>
      <c r="P13" s="32" t="s">
        <v>572</v>
      </c>
      <c r="Q13" s="99">
        <v>0.72</v>
      </c>
      <c r="R13" s="129"/>
      <c r="S13" s="99"/>
      <c r="T13" s="32"/>
      <c r="U13" s="38"/>
      <c r="V13" s="32" t="s">
        <v>44</v>
      </c>
      <c r="W13" s="32" t="s">
        <v>34</v>
      </c>
      <c r="X13" s="38" t="s">
        <v>67</v>
      </c>
      <c r="Y13" s="30"/>
      <c r="Z13" s="30"/>
      <c r="AA13" s="32"/>
      <c r="AB13" s="32"/>
      <c r="AC13" s="33"/>
      <c r="AD13" s="63"/>
      <c r="AE13" s="63"/>
      <c r="BK13" s="65"/>
      <c r="BL13" s="65"/>
      <c r="BM13" s="65"/>
      <c r="BN13" s="65"/>
      <c r="BO13" s="65"/>
      <c r="BP13" s="65"/>
      <c r="BQ13" s="65"/>
      <c r="BR13" s="65"/>
      <c r="BS13" s="65"/>
      <c r="BT13" s="66">
        <f t="shared" si="6"/>
        <v>1996</v>
      </c>
      <c r="BU13" s="67">
        <f t="shared" si="7"/>
        <v>8</v>
      </c>
      <c r="BV13" s="67">
        <f t="shared" si="8"/>
        <v>15</v>
      </c>
      <c r="BW13" s="67" t="str">
        <f t="shared" si="9"/>
        <v>NINETEEN NINETY SIX</v>
      </c>
      <c r="BX13" s="67" t="str">
        <f t="shared" si="10"/>
        <v>AUGUST</v>
      </c>
      <c r="BY13" s="67" t="str">
        <f t="shared" si="14"/>
        <v>FIFTEEN</v>
      </c>
      <c r="BZ13" s="68" t="str">
        <f t="shared" si="11"/>
        <v>AUGUST FIFTEEN,  NINETEEN NINETY SIX</v>
      </c>
      <c r="CA13" s="65" t="str">
        <f t="shared" si="12"/>
        <v/>
      </c>
      <c r="CB13" s="65" t="s">
        <v>77</v>
      </c>
      <c r="CC13" s="65"/>
      <c r="CD13" s="65"/>
      <c r="CE13" s="65" t="s">
        <v>665</v>
      </c>
      <c r="CF13" s="65" t="s">
        <v>730</v>
      </c>
      <c r="CG13" s="65" t="s">
        <v>610</v>
      </c>
      <c r="CH13" s="65"/>
      <c r="CI13" s="65"/>
      <c r="CJ13" s="171"/>
      <c r="CK13" s="64" t="str">
        <f t="shared" si="13"/>
        <v>3rd Grade L-2</v>
      </c>
    </row>
    <row r="14" spans="1:89" s="64" customFormat="1" ht="51" customHeight="1">
      <c r="A14" s="29">
        <f t="shared" si="4"/>
        <v>9</v>
      </c>
      <c r="B14" s="30" t="s">
        <v>90</v>
      </c>
      <c r="C14" s="30" t="s">
        <v>91</v>
      </c>
      <c r="D14" s="38">
        <v>123461</v>
      </c>
      <c r="E14" s="198" t="str">
        <f t="shared" si="0"/>
        <v>GUPS NO. 06</v>
      </c>
      <c r="F14" s="38" t="s">
        <v>669</v>
      </c>
      <c r="G14" s="38" t="s">
        <v>69</v>
      </c>
      <c r="H14" s="31"/>
      <c r="I14" s="31">
        <v>36542</v>
      </c>
      <c r="J14" s="61" t="str">
        <f t="shared" si="5"/>
        <v>JANUARY SEVENTEEN,  TWO THOUSAND</v>
      </c>
      <c r="K14" s="69">
        <f t="shared" si="1"/>
        <v>22</v>
      </c>
      <c r="L14" s="69">
        <f t="shared" si="2"/>
        <v>11</v>
      </c>
      <c r="M14" s="69">
        <f t="shared" si="3"/>
        <v>15</v>
      </c>
      <c r="N14" s="32" t="s">
        <v>573</v>
      </c>
      <c r="O14" s="99">
        <v>0.55000000000000004</v>
      </c>
      <c r="P14" s="32" t="s">
        <v>574</v>
      </c>
      <c r="Q14" s="99">
        <v>0.75</v>
      </c>
      <c r="R14" s="129"/>
      <c r="S14" s="99"/>
      <c r="T14" s="32"/>
      <c r="U14" s="38"/>
      <c r="V14" s="32" t="s">
        <v>43</v>
      </c>
      <c r="W14" s="32" t="s">
        <v>34</v>
      </c>
      <c r="X14" s="38" t="s">
        <v>24</v>
      </c>
      <c r="Y14" s="30"/>
      <c r="Z14" s="30"/>
      <c r="AA14" s="32"/>
      <c r="AB14" s="32"/>
      <c r="AC14" s="33"/>
      <c r="AD14" s="63"/>
      <c r="AE14" s="63"/>
      <c r="BK14" s="65"/>
      <c r="BL14" s="65"/>
      <c r="BM14" s="65"/>
      <c r="BN14" s="65"/>
      <c r="BO14" s="65"/>
      <c r="BP14" s="65"/>
      <c r="BQ14" s="65"/>
      <c r="BR14" s="65"/>
      <c r="BS14" s="65"/>
      <c r="BT14" s="66">
        <f t="shared" si="6"/>
        <v>2000</v>
      </c>
      <c r="BU14" s="67">
        <f t="shared" si="7"/>
        <v>1</v>
      </c>
      <c r="BV14" s="67">
        <f t="shared" si="8"/>
        <v>17</v>
      </c>
      <c r="BW14" s="67" t="str">
        <f t="shared" si="9"/>
        <v>TWO THOUSAND</v>
      </c>
      <c r="BX14" s="67" t="str">
        <f t="shared" si="10"/>
        <v>JANUARY</v>
      </c>
      <c r="BY14" s="67" t="str">
        <f t="shared" si="14"/>
        <v>SEVENTEEN</v>
      </c>
      <c r="BZ14" s="68" t="str">
        <f t="shared" si="11"/>
        <v>JANUARY SEVENTEEN,  TWO THOUSAND</v>
      </c>
      <c r="CA14" s="65" t="str">
        <f t="shared" si="12"/>
        <v/>
      </c>
      <c r="CB14" s="65" t="s">
        <v>78</v>
      </c>
      <c r="CC14" s="65"/>
      <c r="CD14" s="65"/>
      <c r="CE14" s="65" t="s">
        <v>730</v>
      </c>
      <c r="CF14" s="65" t="s">
        <v>731</v>
      </c>
      <c r="CG14" s="65" t="s">
        <v>611</v>
      </c>
      <c r="CH14" s="65"/>
      <c r="CI14" s="65"/>
      <c r="CJ14" s="171"/>
      <c r="CK14" s="64" t="str">
        <f t="shared" si="13"/>
        <v>3rd Grade P.E.T.</v>
      </c>
    </row>
    <row r="15" spans="1:89" s="64" customFormat="1" ht="51" customHeight="1">
      <c r="A15" s="29">
        <f t="shared" si="4"/>
        <v>10</v>
      </c>
      <c r="B15" s="30" t="s">
        <v>589</v>
      </c>
      <c r="C15" s="30" t="s">
        <v>590</v>
      </c>
      <c r="D15" s="38">
        <v>123461</v>
      </c>
      <c r="E15" s="198" t="str">
        <f t="shared" si="0"/>
        <v>GUPS NO. 06</v>
      </c>
      <c r="F15" s="38" t="s">
        <v>667</v>
      </c>
      <c r="G15" s="38" t="s">
        <v>611</v>
      </c>
      <c r="H15" s="31"/>
      <c r="I15" s="31">
        <v>31332</v>
      </c>
      <c r="J15" s="61" t="str">
        <f t="shared" si="5"/>
        <v>OCTOBER 12TH,  NINETEEN EIGHTY FIVE</v>
      </c>
      <c r="K15" s="69">
        <f t="shared" si="1"/>
        <v>37</v>
      </c>
      <c r="L15" s="69">
        <f t="shared" si="2"/>
        <v>2</v>
      </c>
      <c r="M15" s="69">
        <f t="shared" si="3"/>
        <v>20</v>
      </c>
      <c r="N15" s="32" t="s">
        <v>570</v>
      </c>
      <c r="O15" s="99">
        <v>0.6</v>
      </c>
      <c r="P15" s="32" t="s">
        <v>572</v>
      </c>
      <c r="Q15" s="99">
        <v>0.7</v>
      </c>
      <c r="R15" s="129"/>
      <c r="S15" s="99"/>
      <c r="T15" s="32" t="s">
        <v>106</v>
      </c>
      <c r="U15" s="38" t="s">
        <v>111</v>
      </c>
      <c r="V15" s="32" t="s">
        <v>43</v>
      </c>
      <c r="W15" s="32" t="s">
        <v>23</v>
      </c>
      <c r="X15" s="38" t="s">
        <v>24</v>
      </c>
      <c r="Y15" s="30"/>
      <c r="Z15" s="30"/>
      <c r="AA15" s="32"/>
      <c r="AB15" s="32"/>
      <c r="AC15" s="33"/>
      <c r="AD15" s="63"/>
      <c r="AE15" s="63"/>
      <c r="BK15" s="65"/>
      <c r="BL15" s="65"/>
      <c r="BM15" s="65"/>
      <c r="BN15" s="65"/>
      <c r="BO15" s="65"/>
      <c r="BP15" s="65"/>
      <c r="BQ15" s="65"/>
      <c r="BR15" s="65"/>
      <c r="BS15" s="65"/>
      <c r="BT15" s="66">
        <f t="shared" si="6"/>
        <v>1985</v>
      </c>
      <c r="BU15" s="67">
        <f t="shared" si="7"/>
        <v>10</v>
      </c>
      <c r="BV15" s="67">
        <f t="shared" si="8"/>
        <v>12</v>
      </c>
      <c r="BW15" s="67" t="str">
        <f t="shared" si="9"/>
        <v>NINETEEN EIGHTY FIVE</v>
      </c>
      <c r="BX15" s="67" t="str">
        <f t="shared" si="10"/>
        <v>OCTOBER</v>
      </c>
      <c r="BY15" s="67" t="str">
        <f t="shared" si="14"/>
        <v>12TH</v>
      </c>
      <c r="BZ15" s="68" t="str">
        <f t="shared" si="11"/>
        <v>OCTOBER 12TH,  NINETEEN EIGHTY FIVE</v>
      </c>
      <c r="CA15" s="65" t="str">
        <f t="shared" si="12"/>
        <v/>
      </c>
      <c r="CB15" s="65" t="s">
        <v>79</v>
      </c>
      <c r="CC15" s="65"/>
      <c r="CD15" s="65"/>
      <c r="CE15" s="65" t="s">
        <v>731</v>
      </c>
      <c r="CF15" s="65"/>
      <c r="CG15" s="65" t="s">
        <v>612</v>
      </c>
      <c r="CH15" s="65"/>
      <c r="CI15" s="65"/>
      <c r="CJ15" s="171"/>
      <c r="CK15" s="64" t="str">
        <f t="shared" si="13"/>
        <v>1st Grade (Lecturer)</v>
      </c>
    </row>
    <row r="16" spans="1:89" s="64" customFormat="1" ht="51" customHeight="1">
      <c r="A16" s="29">
        <f t="shared" si="4"/>
        <v>11</v>
      </c>
      <c r="B16" s="30" t="s">
        <v>728</v>
      </c>
      <c r="C16" s="30" t="s">
        <v>729</v>
      </c>
      <c r="D16" s="38">
        <v>333333</v>
      </c>
      <c r="E16" s="198" t="str">
        <f t="shared" si="0"/>
        <v xml:space="preserve">GUPS NO. 01 </v>
      </c>
      <c r="F16" s="38" t="s">
        <v>667</v>
      </c>
      <c r="G16" s="38" t="s">
        <v>725</v>
      </c>
      <c r="H16" s="31"/>
      <c r="I16" s="31">
        <v>29950</v>
      </c>
      <c r="J16" s="61" t="str">
        <f t="shared" si="5"/>
        <v>DECEMBER THIRTY,  NINETEEN EIGHTY ONE</v>
      </c>
      <c r="K16" s="69">
        <f t="shared" si="1"/>
        <v>41</v>
      </c>
      <c r="L16" s="69">
        <f t="shared" si="2"/>
        <v>0</v>
      </c>
      <c r="M16" s="69">
        <f t="shared" si="3"/>
        <v>2</v>
      </c>
      <c r="N16" s="32" t="s">
        <v>570</v>
      </c>
      <c r="O16" s="99">
        <v>0.84</v>
      </c>
      <c r="P16" s="32" t="s">
        <v>572</v>
      </c>
      <c r="Q16" s="99">
        <v>0.7</v>
      </c>
      <c r="R16" s="129"/>
      <c r="S16" s="99"/>
      <c r="T16" s="32"/>
      <c r="U16" s="38"/>
      <c r="V16" s="32"/>
      <c r="W16" s="32" t="s">
        <v>29</v>
      </c>
      <c r="X16" s="38" t="s">
        <v>67</v>
      </c>
      <c r="Y16" s="30"/>
      <c r="Z16" s="30"/>
      <c r="AA16" s="32"/>
      <c r="AB16" s="32"/>
      <c r="AC16" s="33"/>
      <c r="AD16" s="63"/>
      <c r="AE16" s="63"/>
      <c r="BK16" s="65"/>
      <c r="BL16" s="65"/>
      <c r="BM16" s="65"/>
      <c r="BN16" s="65"/>
      <c r="BO16" s="65"/>
      <c r="BP16" s="65"/>
      <c r="BQ16" s="65"/>
      <c r="BR16" s="65"/>
      <c r="BS16" s="65"/>
      <c r="BT16" s="66">
        <f t="shared" si="6"/>
        <v>1981</v>
      </c>
      <c r="BU16" s="67">
        <f t="shared" si="7"/>
        <v>12</v>
      </c>
      <c r="BV16" s="67">
        <f t="shared" si="8"/>
        <v>30</v>
      </c>
      <c r="BW16" s="67" t="str">
        <f t="shared" si="9"/>
        <v>NINETEEN EIGHTY ONE</v>
      </c>
      <c r="BX16" s="67" t="str">
        <f t="shared" si="10"/>
        <v>DECEMBER</v>
      </c>
      <c r="BY16" s="67" t="str">
        <f t="shared" si="14"/>
        <v>THIRTY</v>
      </c>
      <c r="BZ16" s="68" t="str">
        <f t="shared" si="11"/>
        <v>DECEMBER THIRTY,  NINETEEN EIGHTY ONE</v>
      </c>
      <c r="CA16" s="65" t="str">
        <f t="shared" si="12"/>
        <v/>
      </c>
      <c r="CB16" s="65" t="s">
        <v>80</v>
      </c>
      <c r="CC16" s="65"/>
      <c r="CD16" s="65"/>
      <c r="CE16" s="65"/>
      <c r="CF16" s="65"/>
      <c r="CG16" s="65" t="s">
        <v>613</v>
      </c>
      <c r="CH16" s="65"/>
      <c r="CI16" s="65"/>
      <c r="CJ16" s="171"/>
      <c r="CK16" s="64" t="str">
        <f t="shared" si="13"/>
        <v>1st Grade (Lecturer)</v>
      </c>
    </row>
    <row r="17" spans="1:89" s="64" customFormat="1" ht="51" customHeight="1">
      <c r="A17" s="29">
        <f t="shared" ref="A17" si="15">IFERROR(IF(AND(B17="",C17="",F17="",I17=""),"",A16+1),"")</f>
        <v>12</v>
      </c>
      <c r="B17" s="30" t="s">
        <v>732</v>
      </c>
      <c r="C17" s="30" t="s">
        <v>733</v>
      </c>
      <c r="D17" s="38">
        <v>333333</v>
      </c>
      <c r="E17" s="198" t="str">
        <f t="shared" ref="E17" si="16">IFERROR(VLOOKUP(D17,PEEO_SCHOOL,3,0),"")</f>
        <v xml:space="preserve">GUPS NO. 01 </v>
      </c>
      <c r="F17" s="38" t="s">
        <v>663</v>
      </c>
      <c r="G17" s="38" t="s">
        <v>69</v>
      </c>
      <c r="H17" s="31"/>
      <c r="I17" s="31">
        <v>28887</v>
      </c>
      <c r="J17" s="61" t="str">
        <f t="shared" ref="J17" si="17">IFERROR(IF(BZ17="","",BZ17),"")</f>
        <v>FEBUARY 1ST,  NINETEEN SEVENTY NINE</v>
      </c>
      <c r="K17" s="69">
        <f t="shared" ref="K17" si="18">IFERROR(IF(OR($K$4="",B17="",A17="",I17=""),"",DATEDIF(I17,$K$4,"Y")),"")</f>
        <v>43</v>
      </c>
      <c r="L17" s="69">
        <f t="shared" ref="L17" si="19">IFERROR(IF(OR($K$4="",B17="",A17="",I17=""),"",DATEDIF(I17,$K$4,"YM")),"")</f>
        <v>11</v>
      </c>
      <c r="M17" s="69">
        <f t="shared" ref="M17" si="20">IFERROR(IF(OR($K$4="",B17="",A17="",I17=""),"",DATEDIF(I17,$K$4,"MD")),"")</f>
        <v>0</v>
      </c>
      <c r="N17" s="32" t="s">
        <v>474</v>
      </c>
      <c r="O17" s="99">
        <v>0.71</v>
      </c>
      <c r="P17" s="32" t="s">
        <v>476</v>
      </c>
      <c r="Q17" s="99">
        <v>0.7</v>
      </c>
      <c r="R17" s="129"/>
      <c r="S17" s="99"/>
      <c r="T17" s="32"/>
      <c r="U17" s="38"/>
      <c r="V17" s="32"/>
      <c r="W17" s="32" t="s">
        <v>23</v>
      </c>
      <c r="X17" s="38" t="s">
        <v>24</v>
      </c>
      <c r="Y17" s="30"/>
      <c r="Z17" s="30"/>
      <c r="AA17" s="32"/>
      <c r="AB17" s="32"/>
      <c r="AC17" s="33"/>
      <c r="AD17" s="63"/>
      <c r="AE17" s="63"/>
      <c r="BK17" s="65"/>
      <c r="BL17" s="65"/>
      <c r="BM17" s="65"/>
      <c r="BN17" s="65"/>
      <c r="BO17" s="65"/>
      <c r="BP17" s="65"/>
      <c r="BQ17" s="65"/>
      <c r="BR17" s="65"/>
      <c r="BS17" s="65"/>
      <c r="BT17" s="66">
        <f t="shared" si="6"/>
        <v>1979</v>
      </c>
      <c r="BU17" s="67">
        <f t="shared" si="7"/>
        <v>2</v>
      </c>
      <c r="BV17" s="67">
        <f t="shared" si="8"/>
        <v>1</v>
      </c>
      <c r="BW17" s="67" t="str">
        <f t="shared" si="9"/>
        <v>NINETEEN SEVENTY NINE</v>
      </c>
      <c r="BX17" s="67" t="str">
        <f t="shared" si="10"/>
        <v>FEBUARY</v>
      </c>
      <c r="BY17" s="67" t="str">
        <f t="shared" si="14"/>
        <v>1ST</v>
      </c>
      <c r="BZ17" s="68" t="str">
        <f t="shared" si="11"/>
        <v>FEBUARY 1ST,  NINETEEN SEVENTY NINE</v>
      </c>
      <c r="CA17" s="65" t="str">
        <f t="shared" si="12"/>
        <v/>
      </c>
      <c r="CB17" s="65" t="s">
        <v>81</v>
      </c>
      <c r="CC17" s="65"/>
      <c r="CD17" s="65"/>
      <c r="CE17" s="65"/>
      <c r="CF17" s="65"/>
      <c r="CG17" s="65" t="s">
        <v>614</v>
      </c>
      <c r="CH17" s="65"/>
      <c r="CI17" s="65"/>
      <c r="CJ17" s="171"/>
      <c r="CK17" s="64" t="str">
        <f t="shared" si="13"/>
        <v>3rd Grade L-1</v>
      </c>
    </row>
    <row r="18" spans="1:89" s="64" customFormat="1" ht="51" customHeight="1">
      <c r="A18" s="29">
        <f t="shared" ref="A18" si="21">IFERROR(IF(AND(B18="",C18="",F18="",I18=""),"",A17+1),"")</f>
        <v>13</v>
      </c>
      <c r="B18" s="30" t="s">
        <v>734</v>
      </c>
      <c r="C18" s="30" t="s">
        <v>735</v>
      </c>
      <c r="D18" s="38">
        <v>123458</v>
      </c>
      <c r="E18" s="198" t="str">
        <f t="shared" ref="E18" si="22">IFERROR(VLOOKUP(D18,PEEO_SCHOOL,3,0),"")</f>
        <v>GUPS NO. 03</v>
      </c>
      <c r="F18" s="38" t="s">
        <v>663</v>
      </c>
      <c r="G18" s="38" t="s">
        <v>69</v>
      </c>
      <c r="H18" s="31"/>
      <c r="I18" s="31">
        <v>31172</v>
      </c>
      <c r="J18" s="61" t="str">
        <f t="shared" ref="J18" si="23">IFERROR(IF(BZ18="","",BZ18),"")</f>
        <v>MAY FIFTH,  NINETEEN EIGHTY FIVE</v>
      </c>
      <c r="K18" s="69">
        <f t="shared" ref="K18" si="24">IFERROR(IF(OR($K$4="",B18="",A18="",I18=""),"",DATEDIF(I18,$K$4,"Y")),"")</f>
        <v>37</v>
      </c>
      <c r="L18" s="69">
        <f t="shared" ref="L18" si="25">IFERROR(IF(OR($K$4="",B18="",A18="",I18=""),"",DATEDIF(I18,$K$4,"YM")),"")</f>
        <v>7</v>
      </c>
      <c r="M18" s="69">
        <f t="shared" ref="M18" si="26">IFERROR(IF(OR($K$4="",B18="",A18="",I18=""),"",DATEDIF(I18,$K$4,"MD")),"")</f>
        <v>27</v>
      </c>
      <c r="N18" s="32" t="s">
        <v>474</v>
      </c>
      <c r="O18" s="99">
        <v>0.75</v>
      </c>
      <c r="P18" s="32" t="s">
        <v>476</v>
      </c>
      <c r="Q18" s="99">
        <v>0.74</v>
      </c>
      <c r="R18" s="129"/>
      <c r="S18" s="99"/>
      <c r="T18" s="32"/>
      <c r="U18" s="38"/>
      <c r="V18" s="32"/>
      <c r="W18" s="32" t="s">
        <v>34</v>
      </c>
      <c r="X18" s="38" t="s">
        <v>24</v>
      </c>
      <c r="Y18" s="30"/>
      <c r="Z18" s="30"/>
      <c r="AA18" s="32"/>
      <c r="AB18" s="32"/>
      <c r="AC18" s="33"/>
      <c r="AD18" s="63"/>
      <c r="AE18" s="63"/>
      <c r="BK18" s="65"/>
      <c r="BL18" s="65"/>
      <c r="BM18" s="65"/>
      <c r="BN18" s="65"/>
      <c r="BO18" s="65"/>
      <c r="BP18" s="65"/>
      <c r="BQ18" s="65"/>
      <c r="BR18" s="65"/>
      <c r="BS18" s="65"/>
      <c r="BT18" s="66">
        <f t="shared" si="6"/>
        <v>1985</v>
      </c>
      <c r="BU18" s="67">
        <f t="shared" si="7"/>
        <v>5</v>
      </c>
      <c r="BV18" s="67">
        <f t="shared" si="8"/>
        <v>5</v>
      </c>
      <c r="BW18" s="67" t="str">
        <f t="shared" si="9"/>
        <v>NINETEEN EIGHTY FIVE</v>
      </c>
      <c r="BX18" s="67" t="str">
        <f t="shared" si="10"/>
        <v>MAY</v>
      </c>
      <c r="BY18" s="67" t="str">
        <f t="shared" si="14"/>
        <v>FIFTH</v>
      </c>
      <c r="BZ18" s="68" t="str">
        <f t="shared" si="11"/>
        <v>MAY FIFTH,  NINETEEN EIGHTY FIVE</v>
      </c>
      <c r="CA18" s="65" t="str">
        <f t="shared" si="12"/>
        <v/>
      </c>
      <c r="CB18" s="65"/>
      <c r="CC18" s="65"/>
      <c r="CD18" s="65"/>
      <c r="CE18" s="65"/>
      <c r="CF18" s="65"/>
      <c r="CG18" s="65" t="s">
        <v>615</v>
      </c>
      <c r="CH18" s="65"/>
      <c r="CI18" s="65"/>
      <c r="CJ18" s="171"/>
      <c r="CK18" s="64" t="str">
        <f t="shared" si="13"/>
        <v>3rd Grade L-1</v>
      </c>
    </row>
    <row r="19" spans="1:89" s="64" customFormat="1" ht="51" customHeight="1">
      <c r="A19" s="29">
        <f t="shared" ref="A19:A82" si="27">IFERROR(IF(AND(B19="",C19="",F19="",I19=""),"",A18+1),"")</f>
        <v>14</v>
      </c>
      <c r="B19" s="30" t="s">
        <v>736</v>
      </c>
      <c r="C19" s="30" t="s">
        <v>737</v>
      </c>
      <c r="D19" s="38">
        <v>123458</v>
      </c>
      <c r="E19" s="198" t="str">
        <f t="shared" ref="E19:E82" si="28">IFERROR(VLOOKUP(D19,PEEO_SCHOOL,3,0),"")</f>
        <v>GUPS NO. 03</v>
      </c>
      <c r="F19" s="38" t="s">
        <v>663</v>
      </c>
      <c r="G19" s="38" t="s">
        <v>69</v>
      </c>
      <c r="H19" s="31"/>
      <c r="I19" s="31">
        <v>30055</v>
      </c>
      <c r="J19" s="61" t="str">
        <f t="shared" ref="J19:J82" si="29">IFERROR(IF(BZ19="","",BZ19),"")</f>
        <v>APRIL 14TH,  NINETEEN EIGHTY TWO</v>
      </c>
      <c r="K19" s="69">
        <f t="shared" ref="K19:K82" si="30">IFERROR(IF(OR($K$4="",B19="",A19="",I19=""),"",DATEDIF(I19,$K$4,"Y")),"")</f>
        <v>40</v>
      </c>
      <c r="L19" s="69">
        <f t="shared" ref="L19:L82" si="31">IFERROR(IF(OR($K$4="",B19="",A19="",I19=""),"",DATEDIF(I19,$K$4,"YM")),"")</f>
        <v>8</v>
      </c>
      <c r="M19" s="69">
        <f t="shared" ref="M19:M82" si="32">IFERROR(IF(OR($K$4="",B19="",A19="",I19=""),"",DATEDIF(I19,$K$4,"MD")),"")</f>
        <v>18</v>
      </c>
      <c r="N19" s="32" t="s">
        <v>474</v>
      </c>
      <c r="O19" s="99">
        <v>0.7</v>
      </c>
      <c r="P19" s="32" t="s">
        <v>476</v>
      </c>
      <c r="Q19" s="99">
        <v>0.85</v>
      </c>
      <c r="R19" s="129"/>
      <c r="S19" s="99"/>
      <c r="T19" s="32"/>
      <c r="U19" s="38"/>
      <c r="V19" s="32"/>
      <c r="W19" s="32" t="s">
        <v>28</v>
      </c>
      <c r="X19" s="38" t="s">
        <v>67</v>
      </c>
      <c r="Y19" s="30"/>
      <c r="Z19" s="30"/>
      <c r="AA19" s="32"/>
      <c r="AB19" s="32"/>
      <c r="AC19" s="33"/>
      <c r="AD19" s="63"/>
      <c r="AE19" s="63"/>
      <c r="BK19" s="65"/>
      <c r="BL19" s="65"/>
      <c r="BM19" s="65"/>
      <c r="BN19" s="65"/>
      <c r="BO19" s="65"/>
      <c r="BP19" s="65"/>
      <c r="BQ19" s="65"/>
      <c r="BR19" s="65"/>
      <c r="BS19" s="65"/>
      <c r="BT19" s="66">
        <f t="shared" si="6"/>
        <v>1982</v>
      </c>
      <c r="BU19" s="67">
        <f t="shared" si="7"/>
        <v>4</v>
      </c>
      <c r="BV19" s="67">
        <f t="shared" si="8"/>
        <v>14</v>
      </c>
      <c r="BW19" s="67" t="str">
        <f t="shared" si="9"/>
        <v>NINETEEN EIGHTY TWO</v>
      </c>
      <c r="BX19" s="67" t="str">
        <f t="shared" si="10"/>
        <v>APRIL</v>
      </c>
      <c r="BY19" s="67" t="str">
        <f t="shared" si="14"/>
        <v>14TH</v>
      </c>
      <c r="BZ19" s="68" t="str">
        <f t="shared" si="11"/>
        <v>APRIL 14TH,  NINETEEN EIGHTY TWO</v>
      </c>
      <c r="CA19" s="65" t="str">
        <f t="shared" si="12"/>
        <v/>
      </c>
      <c r="CB19" s="65"/>
      <c r="CC19" s="65"/>
      <c r="CD19" s="65"/>
      <c r="CE19" s="65"/>
      <c r="CF19" s="65"/>
      <c r="CG19" s="65" t="s">
        <v>616</v>
      </c>
      <c r="CH19" s="65"/>
      <c r="CI19" s="65"/>
      <c r="CJ19" s="171"/>
      <c r="CK19" s="64" t="str">
        <f t="shared" si="13"/>
        <v>3rd Grade L-1</v>
      </c>
    </row>
    <row r="20" spans="1:89" s="64" customFormat="1" ht="51" customHeight="1">
      <c r="A20" s="29" t="str">
        <f t="shared" si="27"/>
        <v/>
      </c>
      <c r="B20" s="30"/>
      <c r="C20" s="30"/>
      <c r="D20" s="38"/>
      <c r="E20" s="198" t="str">
        <f t="shared" si="28"/>
        <v/>
      </c>
      <c r="F20" s="38"/>
      <c r="G20" s="38"/>
      <c r="H20" s="31"/>
      <c r="I20" s="31"/>
      <c r="J20" s="61" t="str">
        <f t="shared" si="29"/>
        <v/>
      </c>
      <c r="K20" s="69" t="str">
        <f t="shared" si="30"/>
        <v/>
      </c>
      <c r="L20" s="69" t="str">
        <f t="shared" si="31"/>
        <v/>
      </c>
      <c r="M20" s="69" t="str">
        <f t="shared" si="32"/>
        <v/>
      </c>
      <c r="N20" s="32"/>
      <c r="O20" s="99"/>
      <c r="P20" s="32"/>
      <c r="Q20" s="99"/>
      <c r="R20" s="129"/>
      <c r="S20" s="99"/>
      <c r="T20" s="32"/>
      <c r="U20" s="38"/>
      <c r="V20" s="32"/>
      <c r="W20" s="32"/>
      <c r="X20" s="38"/>
      <c r="Y20" s="30"/>
      <c r="Z20" s="30"/>
      <c r="AA20" s="32"/>
      <c r="AB20" s="32"/>
      <c r="AC20" s="33"/>
      <c r="AD20" s="63"/>
      <c r="AE20" s="63"/>
      <c r="BK20" s="65"/>
      <c r="BL20" s="65"/>
      <c r="BM20" s="65"/>
      <c r="BN20" s="65"/>
      <c r="BO20" s="65"/>
      <c r="BP20" s="65"/>
      <c r="BQ20" s="65"/>
      <c r="BR20" s="65"/>
      <c r="BS20" s="65"/>
      <c r="BT20" s="66" t="str">
        <f t="shared" si="6"/>
        <v/>
      </c>
      <c r="BU20" s="67" t="str">
        <f t="shared" si="7"/>
        <v/>
      </c>
      <c r="BV20" s="67" t="str">
        <f t="shared" si="8"/>
        <v/>
      </c>
      <c r="BW20" s="67" t="str">
        <f t="shared" si="9"/>
        <v/>
      </c>
      <c r="BX20" s="67" t="str">
        <f t="shared" si="10"/>
        <v/>
      </c>
      <c r="BY20" s="67" t="str">
        <f t="shared" si="14"/>
        <v/>
      </c>
      <c r="BZ20" s="68" t="str">
        <f t="shared" si="11"/>
        <v/>
      </c>
      <c r="CA20" s="65" t="str">
        <f t="shared" si="12"/>
        <v/>
      </c>
      <c r="CB20" s="65"/>
      <c r="CC20" s="65"/>
      <c r="CD20" s="65"/>
      <c r="CE20" s="65"/>
      <c r="CF20" s="65"/>
      <c r="CG20" s="65" t="s">
        <v>617</v>
      </c>
      <c r="CH20" s="65"/>
      <c r="CI20" s="65"/>
      <c r="CJ20" s="171"/>
      <c r="CK20" s="64" t="str">
        <f t="shared" si="13"/>
        <v/>
      </c>
    </row>
    <row r="21" spans="1:89" s="64" customFormat="1" ht="51" customHeight="1">
      <c r="A21" s="29" t="str">
        <f t="shared" si="27"/>
        <v/>
      </c>
      <c r="B21" s="30"/>
      <c r="C21" s="30"/>
      <c r="D21" s="38"/>
      <c r="E21" s="198" t="str">
        <f t="shared" si="28"/>
        <v/>
      </c>
      <c r="F21" s="38"/>
      <c r="G21" s="38"/>
      <c r="H21" s="31"/>
      <c r="I21" s="31"/>
      <c r="J21" s="61" t="str">
        <f t="shared" si="29"/>
        <v/>
      </c>
      <c r="K21" s="69" t="str">
        <f t="shared" si="30"/>
        <v/>
      </c>
      <c r="L21" s="69" t="str">
        <f t="shared" si="31"/>
        <v/>
      </c>
      <c r="M21" s="69" t="str">
        <f t="shared" si="32"/>
        <v/>
      </c>
      <c r="N21" s="32"/>
      <c r="O21" s="99"/>
      <c r="P21" s="32"/>
      <c r="Q21" s="99"/>
      <c r="R21" s="129"/>
      <c r="S21" s="99"/>
      <c r="T21" s="32"/>
      <c r="U21" s="38"/>
      <c r="V21" s="32"/>
      <c r="W21" s="32"/>
      <c r="X21" s="38"/>
      <c r="Y21" s="30"/>
      <c r="Z21" s="30"/>
      <c r="AA21" s="32"/>
      <c r="AB21" s="32"/>
      <c r="AC21" s="33"/>
      <c r="AD21" s="63"/>
      <c r="AE21" s="63"/>
      <c r="BK21" s="65"/>
      <c r="BL21" s="65"/>
      <c r="BM21" s="65"/>
      <c r="BN21" s="65"/>
      <c r="BO21" s="65"/>
      <c r="BP21" s="65"/>
      <c r="BQ21" s="65"/>
      <c r="BR21" s="65"/>
      <c r="BS21" s="65"/>
      <c r="BT21" s="66" t="str">
        <f t="shared" si="6"/>
        <v/>
      </c>
      <c r="BU21" s="67" t="str">
        <f t="shared" si="7"/>
        <v/>
      </c>
      <c r="BV21" s="67" t="str">
        <f t="shared" si="8"/>
        <v/>
      </c>
      <c r="BW21" s="67" t="str">
        <f t="shared" si="9"/>
        <v/>
      </c>
      <c r="BX21" s="67" t="str">
        <f t="shared" si="10"/>
        <v/>
      </c>
      <c r="BY21" s="67" t="str">
        <f t="shared" si="14"/>
        <v/>
      </c>
      <c r="BZ21" s="68" t="str">
        <f t="shared" si="11"/>
        <v/>
      </c>
      <c r="CA21" s="65" t="str">
        <f t="shared" si="12"/>
        <v/>
      </c>
      <c r="CB21" s="65"/>
      <c r="CC21" s="65"/>
      <c r="CD21" s="65"/>
      <c r="CE21" s="65"/>
      <c r="CF21" s="65"/>
      <c r="CG21" s="65" t="s">
        <v>618</v>
      </c>
      <c r="CH21" s="65"/>
      <c r="CI21" s="65"/>
      <c r="CJ21" s="171"/>
      <c r="CK21" s="64" t="str">
        <f t="shared" si="13"/>
        <v/>
      </c>
    </row>
    <row r="22" spans="1:89" s="64" customFormat="1" ht="51" customHeight="1">
      <c r="A22" s="29" t="str">
        <f t="shared" si="27"/>
        <v/>
      </c>
      <c r="B22" s="30"/>
      <c r="C22" s="30"/>
      <c r="D22" s="38"/>
      <c r="E22" s="198" t="str">
        <f t="shared" si="28"/>
        <v/>
      </c>
      <c r="F22" s="38"/>
      <c r="G22" s="38"/>
      <c r="H22" s="31"/>
      <c r="I22" s="31"/>
      <c r="J22" s="61" t="str">
        <f t="shared" si="29"/>
        <v/>
      </c>
      <c r="K22" s="69" t="str">
        <f t="shared" si="30"/>
        <v/>
      </c>
      <c r="L22" s="69" t="str">
        <f t="shared" si="31"/>
        <v/>
      </c>
      <c r="M22" s="69" t="str">
        <f t="shared" si="32"/>
        <v/>
      </c>
      <c r="N22" s="32"/>
      <c r="O22" s="99"/>
      <c r="P22" s="32"/>
      <c r="Q22" s="99"/>
      <c r="R22" s="129"/>
      <c r="S22" s="99"/>
      <c r="T22" s="32"/>
      <c r="U22" s="38"/>
      <c r="V22" s="32"/>
      <c r="W22" s="32"/>
      <c r="X22" s="38"/>
      <c r="Y22" s="30"/>
      <c r="Z22" s="30"/>
      <c r="AA22" s="32"/>
      <c r="AB22" s="32"/>
      <c r="AC22" s="33"/>
      <c r="AD22" s="63"/>
      <c r="AE22" s="63"/>
      <c r="BK22" s="65"/>
      <c r="BL22" s="65"/>
      <c r="BM22" s="65"/>
      <c r="BN22" s="65"/>
      <c r="BO22" s="65"/>
      <c r="BP22" s="65"/>
      <c r="BQ22" s="65"/>
      <c r="BR22" s="65"/>
      <c r="BS22" s="65"/>
      <c r="BT22" s="66" t="str">
        <f t="shared" si="6"/>
        <v/>
      </c>
      <c r="BU22" s="67" t="str">
        <f t="shared" si="7"/>
        <v/>
      </c>
      <c r="BV22" s="67" t="str">
        <f t="shared" si="8"/>
        <v/>
      </c>
      <c r="BW22" s="67" t="str">
        <f t="shared" si="9"/>
        <v/>
      </c>
      <c r="BX22" s="67" t="str">
        <f t="shared" si="10"/>
        <v/>
      </c>
      <c r="BY22" s="67" t="str">
        <f t="shared" si="14"/>
        <v/>
      </c>
      <c r="BZ22" s="68" t="str">
        <f t="shared" si="11"/>
        <v/>
      </c>
      <c r="CA22" s="65" t="str">
        <f t="shared" si="12"/>
        <v/>
      </c>
      <c r="CB22" s="65"/>
      <c r="CC22" s="65"/>
      <c r="CD22" s="65"/>
      <c r="CE22" s="65"/>
      <c r="CF22" s="65"/>
      <c r="CG22" s="65" t="s">
        <v>619</v>
      </c>
      <c r="CH22" s="65"/>
      <c r="CI22" s="65"/>
      <c r="CJ22" s="171"/>
      <c r="CK22" s="64" t="str">
        <f t="shared" si="13"/>
        <v/>
      </c>
    </row>
    <row r="23" spans="1:89" s="64" customFormat="1" ht="51" customHeight="1">
      <c r="A23" s="29" t="str">
        <f t="shared" si="27"/>
        <v/>
      </c>
      <c r="B23" s="30"/>
      <c r="C23" s="30"/>
      <c r="D23" s="38"/>
      <c r="E23" s="198" t="str">
        <f t="shared" si="28"/>
        <v/>
      </c>
      <c r="F23" s="38"/>
      <c r="G23" s="38"/>
      <c r="H23" s="31"/>
      <c r="I23" s="31"/>
      <c r="J23" s="61" t="str">
        <f t="shared" si="29"/>
        <v/>
      </c>
      <c r="K23" s="69" t="str">
        <f t="shared" si="30"/>
        <v/>
      </c>
      <c r="L23" s="69" t="str">
        <f t="shared" si="31"/>
        <v/>
      </c>
      <c r="M23" s="69" t="str">
        <f t="shared" si="32"/>
        <v/>
      </c>
      <c r="N23" s="32"/>
      <c r="O23" s="99"/>
      <c r="P23" s="32"/>
      <c r="Q23" s="99"/>
      <c r="R23" s="129"/>
      <c r="S23" s="99"/>
      <c r="T23" s="32"/>
      <c r="U23" s="38"/>
      <c r="V23" s="32"/>
      <c r="W23" s="32"/>
      <c r="X23" s="38"/>
      <c r="Y23" s="30"/>
      <c r="Z23" s="30"/>
      <c r="AA23" s="32"/>
      <c r="AB23" s="32"/>
      <c r="AC23" s="33"/>
      <c r="AD23" s="63"/>
      <c r="AE23" s="63"/>
      <c r="BK23" s="65"/>
      <c r="BL23" s="65"/>
      <c r="BM23" s="65"/>
      <c r="BN23" s="65"/>
      <c r="BO23" s="65"/>
      <c r="BP23" s="65"/>
      <c r="BQ23" s="65"/>
      <c r="BR23" s="65"/>
      <c r="BS23" s="65"/>
      <c r="BT23" s="66" t="str">
        <f t="shared" si="6"/>
        <v/>
      </c>
      <c r="BU23" s="67" t="str">
        <f t="shared" si="7"/>
        <v/>
      </c>
      <c r="BV23" s="67" t="str">
        <f t="shared" si="8"/>
        <v/>
      </c>
      <c r="BW23" s="67" t="str">
        <f t="shared" si="9"/>
        <v/>
      </c>
      <c r="BX23" s="67" t="str">
        <f t="shared" si="10"/>
        <v/>
      </c>
      <c r="BY23" s="67" t="str">
        <f t="shared" si="14"/>
        <v/>
      </c>
      <c r="BZ23" s="68" t="str">
        <f t="shared" si="11"/>
        <v/>
      </c>
      <c r="CA23" s="65" t="str">
        <f t="shared" si="12"/>
        <v/>
      </c>
      <c r="CB23" s="65"/>
      <c r="CC23" s="65"/>
      <c r="CD23" s="65"/>
      <c r="CE23" s="65"/>
      <c r="CF23" s="65"/>
      <c r="CG23" s="65" t="s">
        <v>620</v>
      </c>
      <c r="CH23" s="65"/>
      <c r="CI23" s="65"/>
      <c r="CJ23" s="171"/>
      <c r="CK23" s="64" t="str">
        <f t="shared" si="13"/>
        <v/>
      </c>
    </row>
    <row r="24" spans="1:89" s="64" customFormat="1" ht="51" customHeight="1">
      <c r="A24" s="29" t="str">
        <f t="shared" si="27"/>
        <v/>
      </c>
      <c r="B24" s="30"/>
      <c r="C24" s="30"/>
      <c r="D24" s="38"/>
      <c r="E24" s="198" t="str">
        <f t="shared" si="28"/>
        <v/>
      </c>
      <c r="F24" s="38"/>
      <c r="G24" s="38"/>
      <c r="H24" s="31"/>
      <c r="I24" s="31"/>
      <c r="J24" s="61" t="str">
        <f t="shared" si="29"/>
        <v/>
      </c>
      <c r="K24" s="69" t="str">
        <f t="shared" si="30"/>
        <v/>
      </c>
      <c r="L24" s="69" t="str">
        <f t="shared" si="31"/>
        <v/>
      </c>
      <c r="M24" s="69" t="str">
        <f t="shared" si="32"/>
        <v/>
      </c>
      <c r="N24" s="32"/>
      <c r="O24" s="99"/>
      <c r="P24" s="32"/>
      <c r="Q24" s="99"/>
      <c r="R24" s="129"/>
      <c r="S24" s="99"/>
      <c r="T24" s="32"/>
      <c r="U24" s="38"/>
      <c r="V24" s="32"/>
      <c r="W24" s="32"/>
      <c r="X24" s="38"/>
      <c r="Y24" s="30"/>
      <c r="Z24" s="30"/>
      <c r="AA24" s="32"/>
      <c r="AB24" s="32"/>
      <c r="AC24" s="33"/>
      <c r="AD24" s="63"/>
      <c r="AE24" s="63"/>
      <c r="BK24" s="65"/>
      <c r="BL24" s="65"/>
      <c r="BM24" s="65"/>
      <c r="BN24" s="65"/>
      <c r="BO24" s="65"/>
      <c r="BP24" s="65"/>
      <c r="BQ24" s="65"/>
      <c r="BR24" s="65"/>
      <c r="BS24" s="65"/>
      <c r="BT24" s="66" t="str">
        <f t="shared" si="6"/>
        <v/>
      </c>
      <c r="BU24" s="67" t="str">
        <f t="shared" si="7"/>
        <v/>
      </c>
      <c r="BV24" s="67" t="str">
        <f t="shared" si="8"/>
        <v/>
      </c>
      <c r="BW24" s="67" t="str">
        <f t="shared" si="9"/>
        <v/>
      </c>
      <c r="BX24" s="67" t="str">
        <f t="shared" si="10"/>
        <v/>
      </c>
      <c r="BY24" s="67" t="str">
        <f t="shared" si="14"/>
        <v/>
      </c>
      <c r="BZ24" s="68" t="str">
        <f t="shared" si="11"/>
        <v/>
      </c>
      <c r="CA24" s="65" t="str">
        <f t="shared" si="12"/>
        <v/>
      </c>
      <c r="CB24" s="65"/>
      <c r="CC24" s="65"/>
      <c r="CD24" s="65"/>
      <c r="CE24" s="65"/>
      <c r="CF24" s="65"/>
      <c r="CG24" s="65" t="s">
        <v>621</v>
      </c>
      <c r="CH24" s="65"/>
      <c r="CI24" s="65"/>
      <c r="CJ24" s="171"/>
      <c r="CK24" s="64" t="str">
        <f t="shared" si="13"/>
        <v/>
      </c>
    </row>
    <row r="25" spans="1:89" s="64" customFormat="1" ht="51" customHeight="1">
      <c r="A25" s="29" t="str">
        <f t="shared" si="27"/>
        <v/>
      </c>
      <c r="B25" s="30"/>
      <c r="C25" s="30"/>
      <c r="D25" s="38"/>
      <c r="E25" s="198" t="str">
        <f t="shared" si="28"/>
        <v/>
      </c>
      <c r="F25" s="38"/>
      <c r="G25" s="38"/>
      <c r="H25" s="31"/>
      <c r="I25" s="31"/>
      <c r="J25" s="61" t="str">
        <f t="shared" si="29"/>
        <v/>
      </c>
      <c r="K25" s="69" t="str">
        <f t="shared" si="30"/>
        <v/>
      </c>
      <c r="L25" s="69" t="str">
        <f t="shared" si="31"/>
        <v/>
      </c>
      <c r="M25" s="69" t="str">
        <f t="shared" si="32"/>
        <v/>
      </c>
      <c r="N25" s="32"/>
      <c r="O25" s="99"/>
      <c r="P25" s="32"/>
      <c r="Q25" s="99"/>
      <c r="R25" s="129"/>
      <c r="S25" s="99"/>
      <c r="T25" s="32"/>
      <c r="U25" s="38"/>
      <c r="V25" s="32"/>
      <c r="W25" s="32"/>
      <c r="X25" s="38"/>
      <c r="Y25" s="30"/>
      <c r="Z25" s="30"/>
      <c r="AA25" s="32"/>
      <c r="AB25" s="32"/>
      <c r="AC25" s="33"/>
      <c r="AD25" s="63"/>
      <c r="AE25" s="63"/>
      <c r="BK25" s="65"/>
      <c r="BL25" s="65"/>
      <c r="BM25" s="65"/>
      <c r="BN25" s="65"/>
      <c r="BO25" s="65"/>
      <c r="BP25" s="65"/>
      <c r="BQ25" s="65"/>
      <c r="BR25" s="65"/>
      <c r="BS25" s="65"/>
      <c r="BT25" s="66" t="str">
        <f t="shared" si="6"/>
        <v/>
      </c>
      <c r="BU25" s="67" t="str">
        <f t="shared" si="7"/>
        <v/>
      </c>
      <c r="BV25" s="67" t="str">
        <f t="shared" si="8"/>
        <v/>
      </c>
      <c r="BW25" s="67" t="str">
        <f t="shared" si="9"/>
        <v/>
      </c>
      <c r="BX25" s="67" t="str">
        <f t="shared" si="10"/>
        <v/>
      </c>
      <c r="BY25" s="67" t="str">
        <f t="shared" si="14"/>
        <v/>
      </c>
      <c r="BZ25" s="68" t="str">
        <f t="shared" si="11"/>
        <v/>
      </c>
      <c r="CA25" s="65" t="str">
        <f t="shared" si="12"/>
        <v/>
      </c>
      <c r="CB25" s="65"/>
      <c r="CC25" s="65"/>
      <c r="CD25" s="65"/>
      <c r="CE25" s="65"/>
      <c r="CF25" s="65"/>
      <c r="CG25" s="65" t="s">
        <v>622</v>
      </c>
      <c r="CH25" s="65"/>
      <c r="CI25" s="65"/>
      <c r="CJ25" s="171"/>
      <c r="CK25" s="64" t="str">
        <f t="shared" si="13"/>
        <v/>
      </c>
    </row>
    <row r="26" spans="1:89" s="64" customFormat="1" ht="51" customHeight="1">
      <c r="A26" s="29" t="str">
        <f t="shared" si="27"/>
        <v/>
      </c>
      <c r="B26" s="30"/>
      <c r="C26" s="30"/>
      <c r="D26" s="38"/>
      <c r="E26" s="198" t="str">
        <f t="shared" si="28"/>
        <v/>
      </c>
      <c r="F26" s="38"/>
      <c r="G26" s="38"/>
      <c r="H26" s="31"/>
      <c r="I26" s="31"/>
      <c r="J26" s="61" t="str">
        <f t="shared" si="29"/>
        <v/>
      </c>
      <c r="K26" s="69" t="str">
        <f t="shared" si="30"/>
        <v/>
      </c>
      <c r="L26" s="69" t="str">
        <f t="shared" si="31"/>
        <v/>
      </c>
      <c r="M26" s="69" t="str">
        <f t="shared" si="32"/>
        <v/>
      </c>
      <c r="N26" s="32"/>
      <c r="O26" s="99"/>
      <c r="P26" s="32"/>
      <c r="Q26" s="99"/>
      <c r="R26" s="129"/>
      <c r="S26" s="99"/>
      <c r="T26" s="32"/>
      <c r="U26" s="38"/>
      <c r="V26" s="32"/>
      <c r="W26" s="32"/>
      <c r="X26" s="38"/>
      <c r="Y26" s="30"/>
      <c r="Z26" s="30"/>
      <c r="AA26" s="32"/>
      <c r="AB26" s="32"/>
      <c r="AC26" s="33"/>
      <c r="AD26" s="63"/>
      <c r="AE26" s="63"/>
      <c r="BK26" s="65"/>
      <c r="BL26" s="65"/>
      <c r="BM26" s="65"/>
      <c r="BN26" s="65"/>
      <c r="BO26" s="65"/>
      <c r="BP26" s="65"/>
      <c r="BQ26" s="65"/>
      <c r="BR26" s="65"/>
      <c r="BS26" s="65"/>
      <c r="BT26" s="66" t="str">
        <f t="shared" si="6"/>
        <v/>
      </c>
      <c r="BU26" s="67" t="str">
        <f t="shared" si="7"/>
        <v/>
      </c>
      <c r="BV26" s="67" t="str">
        <f t="shared" si="8"/>
        <v/>
      </c>
      <c r="BW26" s="67" t="str">
        <f t="shared" si="9"/>
        <v/>
      </c>
      <c r="BX26" s="67" t="str">
        <f t="shared" si="10"/>
        <v/>
      </c>
      <c r="BY26" s="67" t="str">
        <f t="shared" si="14"/>
        <v/>
      </c>
      <c r="BZ26" s="68" t="str">
        <f t="shared" si="11"/>
        <v/>
      </c>
      <c r="CA26" s="65" t="str">
        <f t="shared" si="12"/>
        <v/>
      </c>
      <c r="CB26" s="65"/>
      <c r="CC26" s="65"/>
      <c r="CD26" s="65"/>
      <c r="CE26" s="65"/>
      <c r="CF26" s="65"/>
      <c r="CG26" s="65" t="s">
        <v>623</v>
      </c>
      <c r="CH26" s="65"/>
      <c r="CI26" s="65"/>
      <c r="CJ26" s="171"/>
      <c r="CK26" s="64" t="str">
        <f t="shared" si="13"/>
        <v/>
      </c>
    </row>
    <row r="27" spans="1:89" s="64" customFormat="1" ht="51" customHeight="1">
      <c r="A27" s="29" t="str">
        <f t="shared" si="27"/>
        <v/>
      </c>
      <c r="B27" s="30"/>
      <c r="C27" s="30"/>
      <c r="D27" s="38"/>
      <c r="E27" s="198" t="str">
        <f t="shared" si="28"/>
        <v/>
      </c>
      <c r="F27" s="38"/>
      <c r="G27" s="38"/>
      <c r="H27" s="31"/>
      <c r="I27" s="31"/>
      <c r="J27" s="61" t="str">
        <f t="shared" si="29"/>
        <v/>
      </c>
      <c r="K27" s="69" t="str">
        <f t="shared" si="30"/>
        <v/>
      </c>
      <c r="L27" s="69" t="str">
        <f t="shared" si="31"/>
        <v/>
      </c>
      <c r="M27" s="69" t="str">
        <f t="shared" si="32"/>
        <v/>
      </c>
      <c r="N27" s="32"/>
      <c r="O27" s="99"/>
      <c r="P27" s="32"/>
      <c r="Q27" s="99"/>
      <c r="R27" s="129"/>
      <c r="S27" s="99"/>
      <c r="T27" s="32"/>
      <c r="U27" s="38"/>
      <c r="V27" s="32"/>
      <c r="W27" s="32"/>
      <c r="X27" s="38"/>
      <c r="Y27" s="30"/>
      <c r="Z27" s="30"/>
      <c r="AA27" s="32"/>
      <c r="AB27" s="32"/>
      <c r="AC27" s="33"/>
      <c r="AD27" s="63"/>
      <c r="AE27" s="63"/>
      <c r="BK27" s="65"/>
      <c r="BL27" s="65"/>
      <c r="BM27" s="65"/>
      <c r="BN27" s="65"/>
      <c r="BO27" s="65"/>
      <c r="BP27" s="65"/>
      <c r="BQ27" s="65"/>
      <c r="BR27" s="65"/>
      <c r="BS27" s="65"/>
      <c r="BT27" s="66" t="str">
        <f t="shared" si="6"/>
        <v/>
      </c>
      <c r="BU27" s="67" t="str">
        <f t="shared" si="7"/>
        <v/>
      </c>
      <c r="BV27" s="67" t="str">
        <f t="shared" si="8"/>
        <v/>
      </c>
      <c r="BW27" s="67" t="str">
        <f t="shared" si="9"/>
        <v/>
      </c>
      <c r="BX27" s="67" t="str">
        <f t="shared" si="10"/>
        <v/>
      </c>
      <c r="BY27" s="67" t="str">
        <f t="shared" si="14"/>
        <v/>
      </c>
      <c r="BZ27" s="68" t="str">
        <f t="shared" si="11"/>
        <v/>
      </c>
      <c r="CA27" s="65" t="str">
        <f t="shared" si="12"/>
        <v/>
      </c>
      <c r="CB27" s="65"/>
      <c r="CC27" s="65"/>
      <c r="CD27" s="65"/>
      <c r="CE27" s="65"/>
      <c r="CF27" s="65"/>
      <c r="CG27" s="65" t="s">
        <v>624</v>
      </c>
      <c r="CH27" s="65"/>
      <c r="CI27" s="65"/>
      <c r="CJ27" s="171"/>
      <c r="CK27" s="64" t="str">
        <f t="shared" si="13"/>
        <v/>
      </c>
    </row>
    <row r="28" spans="1:89" s="64" customFormat="1" ht="51" customHeight="1">
      <c r="A28" s="29" t="str">
        <f t="shared" si="27"/>
        <v/>
      </c>
      <c r="B28" s="30"/>
      <c r="C28" s="30"/>
      <c r="D28" s="38"/>
      <c r="E28" s="198" t="str">
        <f t="shared" si="28"/>
        <v/>
      </c>
      <c r="F28" s="38"/>
      <c r="G28" s="38"/>
      <c r="H28" s="31"/>
      <c r="I28" s="31"/>
      <c r="J28" s="61" t="str">
        <f t="shared" si="29"/>
        <v/>
      </c>
      <c r="K28" s="69" t="str">
        <f t="shared" si="30"/>
        <v/>
      </c>
      <c r="L28" s="69" t="str">
        <f t="shared" si="31"/>
        <v/>
      </c>
      <c r="M28" s="69" t="str">
        <f t="shared" si="32"/>
        <v/>
      </c>
      <c r="N28" s="32"/>
      <c r="O28" s="99"/>
      <c r="P28" s="32"/>
      <c r="Q28" s="99"/>
      <c r="R28" s="129"/>
      <c r="S28" s="99"/>
      <c r="T28" s="32"/>
      <c r="U28" s="38"/>
      <c r="V28" s="32"/>
      <c r="W28" s="32"/>
      <c r="X28" s="38"/>
      <c r="Y28" s="30"/>
      <c r="Z28" s="30"/>
      <c r="AA28" s="32"/>
      <c r="AB28" s="32"/>
      <c r="AC28" s="33"/>
      <c r="AD28" s="63"/>
      <c r="AE28" s="63"/>
      <c r="BK28" s="65"/>
      <c r="BL28" s="65"/>
      <c r="BM28" s="65"/>
      <c r="BN28" s="65"/>
      <c r="BO28" s="65"/>
      <c r="BP28" s="65"/>
      <c r="BQ28" s="65"/>
      <c r="BR28" s="65"/>
      <c r="BS28" s="65"/>
      <c r="BT28" s="66" t="str">
        <f t="shared" si="6"/>
        <v/>
      </c>
      <c r="BU28" s="67" t="str">
        <f t="shared" si="7"/>
        <v/>
      </c>
      <c r="BV28" s="67" t="str">
        <f t="shared" si="8"/>
        <v/>
      </c>
      <c r="BW28" s="67" t="str">
        <f t="shared" si="9"/>
        <v/>
      </c>
      <c r="BX28" s="67" t="str">
        <f t="shared" si="10"/>
        <v/>
      </c>
      <c r="BY28" s="67" t="str">
        <f t="shared" si="14"/>
        <v/>
      </c>
      <c r="BZ28" s="68" t="str">
        <f t="shared" si="11"/>
        <v/>
      </c>
      <c r="CA28" s="65" t="str">
        <f t="shared" si="12"/>
        <v/>
      </c>
      <c r="CB28" s="65"/>
      <c r="CC28" s="65"/>
      <c r="CD28" s="65"/>
      <c r="CE28" s="65"/>
      <c r="CF28" s="65"/>
      <c r="CG28" s="65" t="s">
        <v>625</v>
      </c>
      <c r="CH28" s="65"/>
      <c r="CI28" s="65"/>
      <c r="CJ28" s="171"/>
      <c r="CK28" s="64" t="str">
        <f t="shared" si="13"/>
        <v/>
      </c>
    </row>
    <row r="29" spans="1:89" s="64" customFormat="1" ht="51" customHeight="1">
      <c r="A29" s="29" t="str">
        <f t="shared" si="27"/>
        <v/>
      </c>
      <c r="B29" s="30"/>
      <c r="C29" s="30"/>
      <c r="D29" s="38"/>
      <c r="E29" s="198" t="str">
        <f t="shared" si="28"/>
        <v/>
      </c>
      <c r="F29" s="38"/>
      <c r="G29" s="38"/>
      <c r="H29" s="31"/>
      <c r="I29" s="31"/>
      <c r="J29" s="61" t="str">
        <f t="shared" si="29"/>
        <v/>
      </c>
      <c r="K29" s="69" t="str">
        <f t="shared" si="30"/>
        <v/>
      </c>
      <c r="L29" s="69" t="str">
        <f t="shared" si="31"/>
        <v/>
      </c>
      <c r="M29" s="69" t="str">
        <f t="shared" si="32"/>
        <v/>
      </c>
      <c r="N29" s="32"/>
      <c r="O29" s="99"/>
      <c r="P29" s="32"/>
      <c r="Q29" s="99"/>
      <c r="R29" s="129"/>
      <c r="S29" s="99"/>
      <c r="T29" s="32"/>
      <c r="U29" s="38"/>
      <c r="V29" s="32"/>
      <c r="W29" s="32"/>
      <c r="X29" s="38"/>
      <c r="Y29" s="30"/>
      <c r="Z29" s="30"/>
      <c r="AA29" s="32"/>
      <c r="AB29" s="32"/>
      <c r="AC29" s="33"/>
      <c r="AD29" s="63"/>
      <c r="AE29" s="63"/>
      <c r="BK29" s="65"/>
      <c r="BL29" s="65"/>
      <c r="BM29" s="65"/>
      <c r="BN29" s="65"/>
      <c r="BO29" s="65"/>
      <c r="BP29" s="65"/>
      <c r="BQ29" s="65"/>
      <c r="BR29" s="65"/>
      <c r="BS29" s="65"/>
      <c r="BT29" s="66" t="str">
        <f t="shared" si="6"/>
        <v/>
      </c>
      <c r="BU29" s="67" t="str">
        <f t="shared" si="7"/>
        <v/>
      </c>
      <c r="BV29" s="67" t="str">
        <f t="shared" si="8"/>
        <v/>
      </c>
      <c r="BW29" s="67" t="str">
        <f t="shared" si="9"/>
        <v/>
      </c>
      <c r="BX29" s="67" t="str">
        <f t="shared" si="10"/>
        <v/>
      </c>
      <c r="BY29" s="67" t="str">
        <f t="shared" si="14"/>
        <v/>
      </c>
      <c r="BZ29" s="68" t="str">
        <f t="shared" si="11"/>
        <v/>
      </c>
      <c r="CA29" s="65" t="str">
        <f t="shared" si="12"/>
        <v/>
      </c>
      <c r="CB29" s="65"/>
      <c r="CC29" s="65"/>
      <c r="CD29" s="65"/>
      <c r="CE29" s="65"/>
      <c r="CF29" s="65"/>
      <c r="CG29" s="65" t="s">
        <v>626</v>
      </c>
      <c r="CH29" s="65"/>
      <c r="CI29" s="65"/>
      <c r="CJ29" s="171"/>
      <c r="CK29" s="64" t="str">
        <f t="shared" si="13"/>
        <v/>
      </c>
    </row>
    <row r="30" spans="1:89" s="64" customFormat="1" ht="51" customHeight="1">
      <c r="A30" s="29" t="str">
        <f t="shared" si="27"/>
        <v/>
      </c>
      <c r="B30" s="30"/>
      <c r="C30" s="30"/>
      <c r="D30" s="38"/>
      <c r="E30" s="198" t="str">
        <f t="shared" si="28"/>
        <v/>
      </c>
      <c r="F30" s="38"/>
      <c r="G30" s="38"/>
      <c r="H30" s="31"/>
      <c r="I30" s="31"/>
      <c r="J30" s="61" t="str">
        <f t="shared" si="29"/>
        <v/>
      </c>
      <c r="K30" s="69" t="str">
        <f t="shared" si="30"/>
        <v/>
      </c>
      <c r="L30" s="69" t="str">
        <f t="shared" si="31"/>
        <v/>
      </c>
      <c r="M30" s="69" t="str">
        <f t="shared" si="32"/>
        <v/>
      </c>
      <c r="N30" s="32"/>
      <c r="O30" s="99"/>
      <c r="P30" s="32"/>
      <c r="Q30" s="99"/>
      <c r="R30" s="129"/>
      <c r="S30" s="99"/>
      <c r="T30" s="32"/>
      <c r="U30" s="38"/>
      <c r="V30" s="32"/>
      <c r="W30" s="32"/>
      <c r="X30" s="38"/>
      <c r="Y30" s="30"/>
      <c r="Z30" s="30"/>
      <c r="AA30" s="32"/>
      <c r="AB30" s="32"/>
      <c r="AC30" s="33"/>
      <c r="AD30" s="63"/>
      <c r="AE30" s="63"/>
      <c r="BK30" s="65"/>
      <c r="BL30" s="65"/>
      <c r="BM30" s="65"/>
      <c r="BN30" s="65"/>
      <c r="BO30" s="65"/>
      <c r="BP30" s="65"/>
      <c r="BQ30" s="65"/>
      <c r="BR30" s="65"/>
      <c r="BS30" s="65"/>
      <c r="BT30" s="66" t="str">
        <f t="shared" si="6"/>
        <v/>
      </c>
      <c r="BU30" s="67" t="str">
        <f t="shared" si="7"/>
        <v/>
      </c>
      <c r="BV30" s="67" t="str">
        <f t="shared" si="8"/>
        <v/>
      </c>
      <c r="BW30" s="67" t="str">
        <f t="shared" si="9"/>
        <v/>
      </c>
      <c r="BX30" s="67" t="str">
        <f t="shared" si="10"/>
        <v/>
      </c>
      <c r="BY30" s="67" t="str">
        <f t="shared" si="14"/>
        <v/>
      </c>
      <c r="BZ30" s="68" t="str">
        <f t="shared" si="11"/>
        <v/>
      </c>
      <c r="CA30" s="65" t="str">
        <f t="shared" si="12"/>
        <v/>
      </c>
      <c r="CB30" s="65"/>
      <c r="CC30" s="65"/>
      <c r="CD30" s="65"/>
      <c r="CE30" s="65"/>
      <c r="CF30" s="65"/>
      <c r="CG30" s="65" t="s">
        <v>627</v>
      </c>
      <c r="CH30" s="65"/>
      <c r="CI30" s="65"/>
      <c r="CJ30" s="171"/>
      <c r="CK30" s="64" t="str">
        <f t="shared" si="13"/>
        <v/>
      </c>
    </row>
    <row r="31" spans="1:89" s="64" customFormat="1" ht="51" customHeight="1">
      <c r="A31" s="29" t="str">
        <f t="shared" si="27"/>
        <v/>
      </c>
      <c r="B31" s="30"/>
      <c r="C31" s="30"/>
      <c r="D31" s="38"/>
      <c r="E31" s="198" t="str">
        <f t="shared" si="28"/>
        <v/>
      </c>
      <c r="F31" s="38"/>
      <c r="G31" s="38"/>
      <c r="H31" s="31"/>
      <c r="I31" s="31"/>
      <c r="J31" s="61" t="str">
        <f t="shared" si="29"/>
        <v/>
      </c>
      <c r="K31" s="69" t="str">
        <f t="shared" si="30"/>
        <v/>
      </c>
      <c r="L31" s="69" t="str">
        <f t="shared" si="31"/>
        <v/>
      </c>
      <c r="M31" s="69" t="str">
        <f t="shared" si="32"/>
        <v/>
      </c>
      <c r="N31" s="32"/>
      <c r="O31" s="99"/>
      <c r="P31" s="32"/>
      <c r="Q31" s="99"/>
      <c r="R31" s="129"/>
      <c r="S31" s="99"/>
      <c r="T31" s="32"/>
      <c r="U31" s="38"/>
      <c r="V31" s="32"/>
      <c r="W31" s="32"/>
      <c r="X31" s="38"/>
      <c r="Y31" s="30"/>
      <c r="Z31" s="30"/>
      <c r="AA31" s="32"/>
      <c r="AB31" s="32"/>
      <c r="AC31" s="33"/>
      <c r="AD31" s="63"/>
      <c r="AE31" s="63"/>
      <c r="BK31" s="65"/>
      <c r="BL31" s="65"/>
      <c r="BM31" s="65"/>
      <c r="BN31" s="65"/>
      <c r="BO31" s="65"/>
      <c r="BP31" s="65"/>
      <c r="BQ31" s="65"/>
      <c r="BR31" s="65"/>
      <c r="BS31" s="65"/>
      <c r="BT31" s="66" t="str">
        <f t="shared" si="6"/>
        <v/>
      </c>
      <c r="BU31" s="67" t="str">
        <f t="shared" si="7"/>
        <v/>
      </c>
      <c r="BV31" s="67" t="str">
        <f t="shared" si="8"/>
        <v/>
      </c>
      <c r="BW31" s="67" t="str">
        <f t="shared" si="9"/>
        <v/>
      </c>
      <c r="BX31" s="67" t="str">
        <f t="shared" si="10"/>
        <v/>
      </c>
      <c r="BY31" s="67" t="str">
        <f t="shared" si="14"/>
        <v/>
      </c>
      <c r="BZ31" s="68" t="str">
        <f t="shared" si="11"/>
        <v/>
      </c>
      <c r="CA31" s="65" t="str">
        <f t="shared" si="12"/>
        <v/>
      </c>
      <c r="CB31" s="65"/>
      <c r="CC31" s="65"/>
      <c r="CD31" s="65"/>
      <c r="CE31" s="65"/>
      <c r="CF31" s="65"/>
      <c r="CG31" s="65" t="s">
        <v>628</v>
      </c>
      <c r="CH31" s="65"/>
      <c r="CI31" s="65"/>
      <c r="CJ31" s="171"/>
      <c r="CK31" s="64" t="str">
        <f t="shared" si="13"/>
        <v/>
      </c>
    </row>
    <row r="32" spans="1:89" s="64" customFormat="1" ht="51" customHeight="1">
      <c r="A32" s="29" t="str">
        <f t="shared" si="27"/>
        <v/>
      </c>
      <c r="B32" s="30"/>
      <c r="C32" s="30"/>
      <c r="D32" s="38"/>
      <c r="E32" s="198" t="str">
        <f t="shared" si="28"/>
        <v/>
      </c>
      <c r="F32" s="38"/>
      <c r="G32" s="38"/>
      <c r="H32" s="31"/>
      <c r="I32" s="31"/>
      <c r="J32" s="61" t="str">
        <f t="shared" si="29"/>
        <v/>
      </c>
      <c r="K32" s="69" t="str">
        <f t="shared" si="30"/>
        <v/>
      </c>
      <c r="L32" s="69" t="str">
        <f t="shared" si="31"/>
        <v/>
      </c>
      <c r="M32" s="69" t="str">
        <f t="shared" si="32"/>
        <v/>
      </c>
      <c r="N32" s="32"/>
      <c r="O32" s="99"/>
      <c r="P32" s="32"/>
      <c r="Q32" s="99"/>
      <c r="R32" s="129"/>
      <c r="S32" s="99"/>
      <c r="T32" s="32"/>
      <c r="U32" s="38"/>
      <c r="V32" s="32"/>
      <c r="W32" s="32"/>
      <c r="X32" s="38"/>
      <c r="Y32" s="30"/>
      <c r="Z32" s="30"/>
      <c r="AA32" s="32"/>
      <c r="AB32" s="32"/>
      <c r="AC32" s="33"/>
      <c r="AD32" s="63"/>
      <c r="AE32" s="63"/>
      <c r="BK32" s="65"/>
      <c r="BL32" s="65"/>
      <c r="BM32" s="65"/>
      <c r="BN32" s="65"/>
      <c r="BO32" s="65"/>
      <c r="BP32" s="65"/>
      <c r="BQ32" s="65"/>
      <c r="BR32" s="65"/>
      <c r="BS32" s="65"/>
      <c r="BT32" s="66" t="str">
        <f t="shared" si="6"/>
        <v/>
      </c>
      <c r="BU32" s="67" t="str">
        <f t="shared" si="7"/>
        <v/>
      </c>
      <c r="BV32" s="67" t="str">
        <f t="shared" si="8"/>
        <v/>
      </c>
      <c r="BW32" s="67" t="str">
        <f t="shared" si="9"/>
        <v/>
      </c>
      <c r="BX32" s="67" t="str">
        <f t="shared" si="10"/>
        <v/>
      </c>
      <c r="BY32" s="67" t="str">
        <f t="shared" si="14"/>
        <v/>
      </c>
      <c r="BZ32" s="68" t="str">
        <f t="shared" si="11"/>
        <v/>
      </c>
      <c r="CA32" s="65" t="str">
        <f t="shared" si="12"/>
        <v/>
      </c>
      <c r="CB32" s="65"/>
      <c r="CC32" s="65"/>
      <c r="CD32" s="65"/>
      <c r="CE32" s="65"/>
      <c r="CF32" s="65"/>
      <c r="CG32" s="65" t="s">
        <v>629</v>
      </c>
      <c r="CH32" s="65"/>
      <c r="CI32" s="65"/>
      <c r="CJ32" s="171"/>
      <c r="CK32" s="64" t="str">
        <f t="shared" si="13"/>
        <v/>
      </c>
    </row>
    <row r="33" spans="1:89" s="64" customFormat="1" ht="51" customHeight="1">
      <c r="A33" s="29" t="str">
        <f t="shared" si="27"/>
        <v/>
      </c>
      <c r="B33" s="30"/>
      <c r="C33" s="30"/>
      <c r="D33" s="38"/>
      <c r="E33" s="198" t="str">
        <f t="shared" si="28"/>
        <v/>
      </c>
      <c r="F33" s="38"/>
      <c r="G33" s="38"/>
      <c r="H33" s="31"/>
      <c r="I33" s="31"/>
      <c r="J33" s="61" t="str">
        <f t="shared" si="29"/>
        <v/>
      </c>
      <c r="K33" s="69" t="str">
        <f t="shared" si="30"/>
        <v/>
      </c>
      <c r="L33" s="69" t="str">
        <f t="shared" si="31"/>
        <v/>
      </c>
      <c r="M33" s="69" t="str">
        <f t="shared" si="32"/>
        <v/>
      </c>
      <c r="N33" s="32"/>
      <c r="O33" s="99"/>
      <c r="P33" s="32"/>
      <c r="Q33" s="99"/>
      <c r="R33" s="129"/>
      <c r="S33" s="99"/>
      <c r="T33" s="32"/>
      <c r="U33" s="38"/>
      <c r="V33" s="32"/>
      <c r="W33" s="32"/>
      <c r="X33" s="38"/>
      <c r="Y33" s="30"/>
      <c r="Z33" s="30"/>
      <c r="AA33" s="32"/>
      <c r="AB33" s="32"/>
      <c r="AC33" s="33"/>
      <c r="AD33" s="63"/>
      <c r="AE33" s="63"/>
      <c r="BK33" s="65"/>
      <c r="BL33" s="65"/>
      <c r="BM33" s="65"/>
      <c r="BN33" s="65"/>
      <c r="BO33" s="65"/>
      <c r="BP33" s="65"/>
      <c r="BQ33" s="65"/>
      <c r="BR33" s="65"/>
      <c r="BS33" s="65"/>
      <c r="BT33" s="66" t="str">
        <f t="shared" si="6"/>
        <v/>
      </c>
      <c r="BU33" s="67" t="str">
        <f t="shared" si="7"/>
        <v/>
      </c>
      <c r="BV33" s="67" t="str">
        <f t="shared" si="8"/>
        <v/>
      </c>
      <c r="BW33" s="67" t="str">
        <f t="shared" si="9"/>
        <v/>
      </c>
      <c r="BX33" s="67" t="str">
        <f t="shared" si="10"/>
        <v/>
      </c>
      <c r="BY33" s="67" t="str">
        <f t="shared" si="14"/>
        <v/>
      </c>
      <c r="BZ33" s="68" t="str">
        <f t="shared" si="11"/>
        <v/>
      </c>
      <c r="CA33" s="65" t="str">
        <f t="shared" si="12"/>
        <v/>
      </c>
      <c r="CB33" s="65"/>
      <c r="CC33" s="65"/>
      <c r="CD33" s="65"/>
      <c r="CE33" s="65"/>
      <c r="CF33" s="65"/>
      <c r="CG33" s="65" t="s">
        <v>630</v>
      </c>
      <c r="CH33" s="65"/>
      <c r="CI33" s="65"/>
      <c r="CJ33" s="171"/>
      <c r="CK33" s="64" t="str">
        <f t="shared" si="13"/>
        <v/>
      </c>
    </row>
    <row r="34" spans="1:89" s="64" customFormat="1" ht="51" customHeight="1">
      <c r="A34" s="29" t="str">
        <f t="shared" si="27"/>
        <v/>
      </c>
      <c r="B34" s="30"/>
      <c r="C34" s="30"/>
      <c r="D34" s="38"/>
      <c r="E34" s="198" t="str">
        <f t="shared" si="28"/>
        <v/>
      </c>
      <c r="F34" s="38"/>
      <c r="G34" s="38"/>
      <c r="H34" s="31"/>
      <c r="I34" s="31"/>
      <c r="J34" s="61" t="str">
        <f t="shared" si="29"/>
        <v/>
      </c>
      <c r="K34" s="69" t="str">
        <f t="shared" si="30"/>
        <v/>
      </c>
      <c r="L34" s="69" t="str">
        <f t="shared" si="31"/>
        <v/>
      </c>
      <c r="M34" s="69" t="str">
        <f t="shared" si="32"/>
        <v/>
      </c>
      <c r="N34" s="32"/>
      <c r="O34" s="99"/>
      <c r="P34" s="32"/>
      <c r="Q34" s="99"/>
      <c r="R34" s="129"/>
      <c r="S34" s="99"/>
      <c r="T34" s="32"/>
      <c r="U34" s="38"/>
      <c r="V34" s="32"/>
      <c r="W34" s="32"/>
      <c r="X34" s="38"/>
      <c r="Y34" s="30"/>
      <c r="Z34" s="30"/>
      <c r="AA34" s="32"/>
      <c r="AB34" s="32"/>
      <c r="AC34" s="33"/>
      <c r="AD34" s="63"/>
      <c r="AE34" s="63"/>
      <c r="BK34" s="65"/>
      <c r="BL34" s="65"/>
      <c r="BM34" s="65"/>
      <c r="BN34" s="65"/>
      <c r="BO34" s="65"/>
      <c r="BP34" s="65"/>
      <c r="BQ34" s="65"/>
      <c r="BR34" s="65"/>
      <c r="BS34" s="65"/>
      <c r="BT34" s="66" t="str">
        <f t="shared" si="6"/>
        <v/>
      </c>
      <c r="BU34" s="67" t="str">
        <f t="shared" si="7"/>
        <v/>
      </c>
      <c r="BV34" s="67" t="str">
        <f t="shared" si="8"/>
        <v/>
      </c>
      <c r="BW34" s="67" t="str">
        <f t="shared" si="9"/>
        <v/>
      </c>
      <c r="BX34" s="67" t="str">
        <f t="shared" si="10"/>
        <v/>
      </c>
      <c r="BY34" s="67" t="str">
        <f t="shared" si="14"/>
        <v/>
      </c>
      <c r="BZ34" s="68" t="str">
        <f t="shared" si="11"/>
        <v/>
      </c>
      <c r="CA34" s="65" t="str">
        <f t="shared" si="12"/>
        <v/>
      </c>
      <c r="CB34" s="65"/>
      <c r="CC34" s="65"/>
      <c r="CD34" s="65"/>
      <c r="CE34" s="65"/>
      <c r="CF34" s="65"/>
      <c r="CG34" s="65" t="s">
        <v>631</v>
      </c>
      <c r="CH34" s="65"/>
      <c r="CI34" s="65"/>
      <c r="CJ34" s="171"/>
      <c r="CK34" s="64" t="str">
        <f t="shared" si="13"/>
        <v/>
      </c>
    </row>
    <row r="35" spans="1:89" s="64" customFormat="1" ht="51" customHeight="1">
      <c r="A35" s="29" t="str">
        <f t="shared" si="27"/>
        <v/>
      </c>
      <c r="B35" s="30"/>
      <c r="C35" s="30"/>
      <c r="D35" s="38"/>
      <c r="E35" s="198" t="str">
        <f t="shared" si="28"/>
        <v/>
      </c>
      <c r="F35" s="38"/>
      <c r="G35" s="38"/>
      <c r="H35" s="31"/>
      <c r="I35" s="31"/>
      <c r="J35" s="61" t="str">
        <f t="shared" si="29"/>
        <v/>
      </c>
      <c r="K35" s="69" t="str">
        <f t="shared" si="30"/>
        <v/>
      </c>
      <c r="L35" s="69" t="str">
        <f t="shared" si="31"/>
        <v/>
      </c>
      <c r="M35" s="69" t="str">
        <f t="shared" si="32"/>
        <v/>
      </c>
      <c r="N35" s="32"/>
      <c r="O35" s="99"/>
      <c r="P35" s="32"/>
      <c r="Q35" s="99"/>
      <c r="R35" s="129"/>
      <c r="S35" s="99"/>
      <c r="T35" s="32"/>
      <c r="U35" s="38"/>
      <c r="V35" s="32"/>
      <c r="W35" s="32"/>
      <c r="X35" s="38"/>
      <c r="Y35" s="30"/>
      <c r="Z35" s="30"/>
      <c r="AA35" s="32"/>
      <c r="AB35" s="32"/>
      <c r="AC35" s="33"/>
      <c r="AD35" s="63"/>
      <c r="AE35" s="63"/>
      <c r="BK35" s="65"/>
      <c r="BL35" s="65"/>
      <c r="BM35" s="65"/>
      <c r="BN35" s="65"/>
      <c r="BO35" s="65"/>
      <c r="BP35" s="65"/>
      <c r="BQ35" s="65"/>
      <c r="BR35" s="65"/>
      <c r="BS35" s="65"/>
      <c r="BT35" s="66" t="str">
        <f t="shared" si="6"/>
        <v/>
      </c>
      <c r="BU35" s="67" t="str">
        <f t="shared" si="7"/>
        <v/>
      </c>
      <c r="BV35" s="67" t="str">
        <f t="shared" si="8"/>
        <v/>
      </c>
      <c r="BW35" s="67" t="str">
        <f t="shared" si="9"/>
        <v/>
      </c>
      <c r="BX35" s="67" t="str">
        <f t="shared" si="10"/>
        <v/>
      </c>
      <c r="BY35" s="67" t="str">
        <f t="shared" si="14"/>
        <v/>
      </c>
      <c r="BZ35" s="68" t="str">
        <f t="shared" si="11"/>
        <v/>
      </c>
      <c r="CA35" s="65" t="str">
        <f t="shared" si="12"/>
        <v/>
      </c>
      <c r="CB35" s="65"/>
      <c r="CC35" s="65"/>
      <c r="CD35" s="65"/>
      <c r="CE35" s="65"/>
      <c r="CF35" s="65"/>
      <c r="CG35" s="65" t="s">
        <v>632</v>
      </c>
      <c r="CH35" s="65"/>
      <c r="CI35" s="65"/>
      <c r="CJ35" s="171"/>
      <c r="CK35" s="64" t="str">
        <f t="shared" si="13"/>
        <v/>
      </c>
    </row>
    <row r="36" spans="1:89" s="64" customFormat="1" ht="51" customHeight="1">
      <c r="A36" s="29" t="str">
        <f t="shared" si="27"/>
        <v/>
      </c>
      <c r="B36" s="30"/>
      <c r="C36" s="30"/>
      <c r="D36" s="38"/>
      <c r="E36" s="198" t="str">
        <f t="shared" si="28"/>
        <v/>
      </c>
      <c r="F36" s="38"/>
      <c r="G36" s="38"/>
      <c r="H36" s="31"/>
      <c r="I36" s="31"/>
      <c r="J36" s="61" t="str">
        <f t="shared" si="29"/>
        <v/>
      </c>
      <c r="K36" s="69" t="str">
        <f t="shared" si="30"/>
        <v/>
      </c>
      <c r="L36" s="69" t="str">
        <f t="shared" si="31"/>
        <v/>
      </c>
      <c r="M36" s="69" t="str">
        <f t="shared" si="32"/>
        <v/>
      </c>
      <c r="N36" s="32"/>
      <c r="O36" s="99"/>
      <c r="P36" s="32"/>
      <c r="Q36" s="99"/>
      <c r="R36" s="129"/>
      <c r="S36" s="99"/>
      <c r="T36" s="32"/>
      <c r="U36" s="38"/>
      <c r="V36" s="32"/>
      <c r="W36" s="32"/>
      <c r="X36" s="38"/>
      <c r="Y36" s="30"/>
      <c r="Z36" s="30"/>
      <c r="AA36" s="32"/>
      <c r="AB36" s="32"/>
      <c r="AC36" s="33"/>
      <c r="AD36" s="63"/>
      <c r="AE36" s="63"/>
      <c r="BK36" s="65"/>
      <c r="BL36" s="65"/>
      <c r="BM36" s="65"/>
      <c r="BN36" s="65"/>
      <c r="BO36" s="65"/>
      <c r="BP36" s="65"/>
      <c r="BQ36" s="65"/>
      <c r="BR36" s="65"/>
      <c r="BS36" s="65"/>
      <c r="BT36" s="66" t="str">
        <f t="shared" si="6"/>
        <v/>
      </c>
      <c r="BU36" s="67" t="str">
        <f t="shared" si="7"/>
        <v/>
      </c>
      <c r="BV36" s="67" t="str">
        <f t="shared" si="8"/>
        <v/>
      </c>
      <c r="BW36" s="67" t="str">
        <f t="shared" si="9"/>
        <v/>
      </c>
      <c r="BX36" s="67" t="str">
        <f t="shared" si="10"/>
        <v/>
      </c>
      <c r="BY36" s="67" t="str">
        <f t="shared" si="14"/>
        <v/>
      </c>
      <c r="BZ36" s="68" t="str">
        <f t="shared" si="11"/>
        <v/>
      </c>
      <c r="CA36" s="65" t="str">
        <f t="shared" si="12"/>
        <v/>
      </c>
      <c r="CB36" s="65"/>
      <c r="CC36" s="65"/>
      <c r="CD36" s="65"/>
      <c r="CE36" s="65"/>
      <c r="CF36" s="65"/>
      <c r="CG36" s="65" t="s">
        <v>633</v>
      </c>
      <c r="CH36" s="65"/>
      <c r="CI36" s="65"/>
      <c r="CJ36" s="171"/>
      <c r="CK36" s="64" t="str">
        <f t="shared" si="13"/>
        <v/>
      </c>
    </row>
    <row r="37" spans="1:89" s="64" customFormat="1" ht="51" customHeight="1">
      <c r="A37" s="29" t="str">
        <f t="shared" si="27"/>
        <v/>
      </c>
      <c r="B37" s="30"/>
      <c r="C37" s="30"/>
      <c r="D37" s="38"/>
      <c r="E37" s="198" t="str">
        <f t="shared" si="28"/>
        <v/>
      </c>
      <c r="F37" s="38"/>
      <c r="G37" s="38"/>
      <c r="H37" s="31"/>
      <c r="I37" s="31"/>
      <c r="J37" s="61" t="str">
        <f t="shared" si="29"/>
        <v/>
      </c>
      <c r="K37" s="69" t="str">
        <f t="shared" si="30"/>
        <v/>
      </c>
      <c r="L37" s="69" t="str">
        <f t="shared" si="31"/>
        <v/>
      </c>
      <c r="M37" s="69" t="str">
        <f t="shared" si="32"/>
        <v/>
      </c>
      <c r="N37" s="32"/>
      <c r="O37" s="99"/>
      <c r="P37" s="32"/>
      <c r="Q37" s="99"/>
      <c r="R37" s="129"/>
      <c r="S37" s="99"/>
      <c r="T37" s="32"/>
      <c r="U37" s="38"/>
      <c r="V37" s="32"/>
      <c r="W37" s="32"/>
      <c r="X37" s="38"/>
      <c r="Y37" s="30"/>
      <c r="Z37" s="30"/>
      <c r="AA37" s="32"/>
      <c r="AB37" s="32"/>
      <c r="AC37" s="33"/>
      <c r="AD37" s="63"/>
      <c r="AE37" s="63"/>
      <c r="BK37" s="65"/>
      <c r="BL37" s="65"/>
      <c r="BM37" s="65"/>
      <c r="BN37" s="65"/>
      <c r="BO37" s="65"/>
      <c r="BP37" s="65"/>
      <c r="BQ37" s="65"/>
      <c r="BR37" s="65"/>
      <c r="BS37" s="65"/>
      <c r="BT37" s="66" t="str">
        <f t="shared" si="6"/>
        <v/>
      </c>
      <c r="BU37" s="67" t="str">
        <f t="shared" si="7"/>
        <v/>
      </c>
      <c r="BV37" s="67" t="str">
        <f t="shared" si="8"/>
        <v/>
      </c>
      <c r="BW37" s="67" t="str">
        <f t="shared" si="9"/>
        <v/>
      </c>
      <c r="BX37" s="67" t="str">
        <f t="shared" si="10"/>
        <v/>
      </c>
      <c r="BY37" s="67" t="str">
        <f t="shared" si="14"/>
        <v/>
      </c>
      <c r="BZ37" s="68" t="str">
        <f t="shared" si="11"/>
        <v/>
      </c>
      <c r="CA37" s="65" t="str">
        <f t="shared" si="12"/>
        <v/>
      </c>
      <c r="CB37" s="65"/>
      <c r="CC37" s="65"/>
      <c r="CD37" s="65"/>
      <c r="CE37" s="65"/>
      <c r="CF37" s="65"/>
      <c r="CG37" s="65" t="s">
        <v>634</v>
      </c>
      <c r="CH37" s="65"/>
      <c r="CI37" s="65"/>
      <c r="CJ37" s="171"/>
      <c r="CK37" s="64" t="str">
        <f t="shared" si="13"/>
        <v/>
      </c>
    </row>
    <row r="38" spans="1:89" s="64" customFormat="1" ht="51" customHeight="1">
      <c r="A38" s="29" t="str">
        <f t="shared" si="27"/>
        <v/>
      </c>
      <c r="B38" s="30"/>
      <c r="C38" s="30"/>
      <c r="D38" s="38"/>
      <c r="E38" s="198" t="str">
        <f t="shared" si="28"/>
        <v/>
      </c>
      <c r="F38" s="38"/>
      <c r="G38" s="38"/>
      <c r="H38" s="31"/>
      <c r="I38" s="31"/>
      <c r="J38" s="61" t="str">
        <f t="shared" si="29"/>
        <v/>
      </c>
      <c r="K38" s="69" t="str">
        <f t="shared" si="30"/>
        <v/>
      </c>
      <c r="L38" s="69" t="str">
        <f t="shared" si="31"/>
        <v/>
      </c>
      <c r="M38" s="69" t="str">
        <f t="shared" si="32"/>
        <v/>
      </c>
      <c r="N38" s="32"/>
      <c r="O38" s="99"/>
      <c r="P38" s="32"/>
      <c r="Q38" s="99"/>
      <c r="R38" s="129"/>
      <c r="S38" s="99"/>
      <c r="T38" s="32"/>
      <c r="U38" s="38"/>
      <c r="V38" s="32"/>
      <c r="W38" s="32"/>
      <c r="X38" s="38"/>
      <c r="Y38" s="30"/>
      <c r="Z38" s="30"/>
      <c r="AA38" s="32"/>
      <c r="AB38" s="32"/>
      <c r="AC38" s="33"/>
      <c r="AD38" s="63"/>
      <c r="AE38" s="63"/>
      <c r="BK38" s="65"/>
      <c r="BL38" s="65"/>
      <c r="BM38" s="65"/>
      <c r="BN38" s="65"/>
      <c r="BO38" s="65"/>
      <c r="BP38" s="65"/>
      <c r="BQ38" s="65"/>
      <c r="BR38" s="65"/>
      <c r="BS38" s="65"/>
      <c r="BT38" s="66" t="str">
        <f t="shared" si="6"/>
        <v/>
      </c>
      <c r="BU38" s="67" t="str">
        <f t="shared" si="7"/>
        <v/>
      </c>
      <c r="BV38" s="67" t="str">
        <f t="shared" si="8"/>
        <v/>
      </c>
      <c r="BW38" s="67" t="str">
        <f t="shared" si="9"/>
        <v/>
      </c>
      <c r="BX38" s="67" t="str">
        <f t="shared" si="10"/>
        <v/>
      </c>
      <c r="BY38" s="67" t="str">
        <f t="shared" si="14"/>
        <v/>
      </c>
      <c r="BZ38" s="68" t="str">
        <f t="shared" si="11"/>
        <v/>
      </c>
      <c r="CA38" s="65" t="str">
        <f t="shared" si="12"/>
        <v/>
      </c>
      <c r="CB38" s="65"/>
      <c r="CC38" s="65"/>
      <c r="CD38" s="65"/>
      <c r="CE38" s="65"/>
      <c r="CF38" s="65"/>
      <c r="CG38" s="65" t="s">
        <v>635</v>
      </c>
      <c r="CH38" s="65"/>
      <c r="CI38" s="65"/>
      <c r="CJ38" s="171"/>
      <c r="CK38" s="64" t="str">
        <f t="shared" si="13"/>
        <v/>
      </c>
    </row>
    <row r="39" spans="1:89" s="64" customFormat="1" ht="51" customHeight="1">
      <c r="A39" s="29" t="str">
        <f t="shared" si="27"/>
        <v/>
      </c>
      <c r="B39" s="30"/>
      <c r="C39" s="30"/>
      <c r="D39" s="38"/>
      <c r="E39" s="198" t="str">
        <f t="shared" si="28"/>
        <v/>
      </c>
      <c r="F39" s="38"/>
      <c r="G39" s="38"/>
      <c r="H39" s="31"/>
      <c r="I39" s="31"/>
      <c r="J39" s="61" t="str">
        <f t="shared" si="29"/>
        <v/>
      </c>
      <c r="K39" s="69" t="str">
        <f t="shared" si="30"/>
        <v/>
      </c>
      <c r="L39" s="69" t="str">
        <f t="shared" si="31"/>
        <v/>
      </c>
      <c r="M39" s="69" t="str">
        <f t="shared" si="32"/>
        <v/>
      </c>
      <c r="N39" s="32"/>
      <c r="O39" s="99"/>
      <c r="P39" s="32"/>
      <c r="Q39" s="99"/>
      <c r="R39" s="129"/>
      <c r="S39" s="99"/>
      <c r="T39" s="32"/>
      <c r="U39" s="38"/>
      <c r="V39" s="32"/>
      <c r="W39" s="32"/>
      <c r="X39" s="38"/>
      <c r="Y39" s="30"/>
      <c r="Z39" s="30"/>
      <c r="AA39" s="32"/>
      <c r="AB39" s="32"/>
      <c r="AC39" s="33"/>
      <c r="AD39" s="63"/>
      <c r="AE39" s="63"/>
      <c r="BK39" s="65"/>
      <c r="BL39" s="65"/>
      <c r="BM39" s="65"/>
      <c r="BN39" s="65"/>
      <c r="BO39" s="65"/>
      <c r="BP39" s="65"/>
      <c r="BQ39" s="65"/>
      <c r="BR39" s="65"/>
      <c r="BS39" s="65"/>
      <c r="BT39" s="66" t="str">
        <f t="shared" si="6"/>
        <v/>
      </c>
      <c r="BU39" s="67" t="str">
        <f t="shared" si="7"/>
        <v/>
      </c>
      <c r="BV39" s="67" t="str">
        <f t="shared" si="8"/>
        <v/>
      </c>
      <c r="BW39" s="67" t="str">
        <f t="shared" si="9"/>
        <v/>
      </c>
      <c r="BX39" s="67" t="str">
        <f t="shared" si="10"/>
        <v/>
      </c>
      <c r="BY39" s="67" t="str">
        <f t="shared" si="14"/>
        <v/>
      </c>
      <c r="BZ39" s="68" t="str">
        <f t="shared" si="11"/>
        <v/>
      </c>
      <c r="CA39" s="65" t="str">
        <f t="shared" si="12"/>
        <v/>
      </c>
      <c r="CB39" s="65"/>
      <c r="CC39" s="65"/>
      <c r="CD39" s="65"/>
      <c r="CE39" s="65"/>
      <c r="CF39" s="65"/>
      <c r="CG39" s="65" t="s">
        <v>636</v>
      </c>
      <c r="CH39" s="65"/>
      <c r="CI39" s="65"/>
      <c r="CJ39" s="171"/>
      <c r="CK39" s="64" t="str">
        <f t="shared" si="13"/>
        <v/>
      </c>
    </row>
    <row r="40" spans="1:89" s="64" customFormat="1" ht="51" customHeight="1">
      <c r="A40" s="29" t="str">
        <f t="shared" si="27"/>
        <v/>
      </c>
      <c r="B40" s="30"/>
      <c r="C40" s="30"/>
      <c r="D40" s="38"/>
      <c r="E40" s="198" t="str">
        <f t="shared" si="28"/>
        <v/>
      </c>
      <c r="F40" s="38"/>
      <c r="G40" s="38"/>
      <c r="H40" s="31"/>
      <c r="I40" s="31"/>
      <c r="J40" s="61" t="str">
        <f t="shared" si="29"/>
        <v/>
      </c>
      <c r="K40" s="69" t="str">
        <f t="shared" si="30"/>
        <v/>
      </c>
      <c r="L40" s="69" t="str">
        <f t="shared" si="31"/>
        <v/>
      </c>
      <c r="M40" s="69" t="str">
        <f t="shared" si="32"/>
        <v/>
      </c>
      <c r="N40" s="32"/>
      <c r="O40" s="99"/>
      <c r="P40" s="32"/>
      <c r="Q40" s="99"/>
      <c r="R40" s="129"/>
      <c r="S40" s="99"/>
      <c r="T40" s="32"/>
      <c r="U40" s="38"/>
      <c r="V40" s="32"/>
      <c r="W40" s="32"/>
      <c r="X40" s="38"/>
      <c r="Y40" s="30"/>
      <c r="Z40" s="30"/>
      <c r="AA40" s="32"/>
      <c r="AB40" s="32"/>
      <c r="AC40" s="33"/>
      <c r="AD40" s="63"/>
      <c r="AE40" s="63"/>
      <c r="BK40" s="65"/>
      <c r="BL40" s="65"/>
      <c r="BM40" s="65"/>
      <c r="BN40" s="65"/>
      <c r="BO40" s="65"/>
      <c r="BP40" s="65"/>
      <c r="BQ40" s="65"/>
      <c r="BR40" s="65"/>
      <c r="BS40" s="65"/>
      <c r="BT40" s="66" t="str">
        <f t="shared" si="6"/>
        <v/>
      </c>
      <c r="BU40" s="67" t="str">
        <f t="shared" si="7"/>
        <v/>
      </c>
      <c r="BV40" s="67" t="str">
        <f t="shared" si="8"/>
        <v/>
      </c>
      <c r="BW40" s="67" t="str">
        <f t="shared" si="9"/>
        <v/>
      </c>
      <c r="BX40" s="67" t="str">
        <f t="shared" si="10"/>
        <v/>
      </c>
      <c r="BY40" s="67" t="str">
        <f t="shared" si="14"/>
        <v/>
      </c>
      <c r="BZ40" s="68" t="str">
        <f t="shared" si="11"/>
        <v/>
      </c>
      <c r="CA40" s="65" t="str">
        <f t="shared" si="12"/>
        <v/>
      </c>
      <c r="CB40" s="65"/>
      <c r="CC40" s="65"/>
      <c r="CD40" s="65"/>
      <c r="CE40" s="65"/>
      <c r="CF40" s="65"/>
      <c r="CG40" s="65" t="s">
        <v>637</v>
      </c>
      <c r="CH40" s="65"/>
      <c r="CI40" s="65"/>
      <c r="CJ40" s="171"/>
      <c r="CK40" s="64" t="str">
        <f t="shared" si="13"/>
        <v/>
      </c>
    </row>
    <row r="41" spans="1:89" s="64" customFormat="1" ht="51" customHeight="1">
      <c r="A41" s="29" t="str">
        <f t="shared" si="27"/>
        <v/>
      </c>
      <c r="B41" s="30"/>
      <c r="C41" s="30"/>
      <c r="D41" s="38"/>
      <c r="E41" s="198" t="str">
        <f t="shared" si="28"/>
        <v/>
      </c>
      <c r="F41" s="38"/>
      <c r="G41" s="38"/>
      <c r="H41" s="31"/>
      <c r="I41" s="31"/>
      <c r="J41" s="61" t="str">
        <f t="shared" si="29"/>
        <v/>
      </c>
      <c r="K41" s="69" t="str">
        <f t="shared" si="30"/>
        <v/>
      </c>
      <c r="L41" s="69" t="str">
        <f t="shared" si="31"/>
        <v/>
      </c>
      <c r="M41" s="69" t="str">
        <f t="shared" si="32"/>
        <v/>
      </c>
      <c r="N41" s="32"/>
      <c r="O41" s="99"/>
      <c r="P41" s="32"/>
      <c r="Q41" s="99"/>
      <c r="R41" s="129"/>
      <c r="S41" s="99"/>
      <c r="T41" s="32"/>
      <c r="U41" s="38"/>
      <c r="V41" s="32"/>
      <c r="W41" s="32"/>
      <c r="X41" s="38"/>
      <c r="Y41" s="30"/>
      <c r="Z41" s="30"/>
      <c r="AA41" s="32"/>
      <c r="AB41" s="32"/>
      <c r="AC41" s="33"/>
      <c r="AD41" s="63"/>
      <c r="AE41" s="63"/>
      <c r="BK41" s="65"/>
      <c r="BL41" s="65"/>
      <c r="BM41" s="65"/>
      <c r="BN41" s="65"/>
      <c r="BO41" s="65"/>
      <c r="BP41" s="65"/>
      <c r="BQ41" s="65"/>
      <c r="BR41" s="65"/>
      <c r="BS41" s="65"/>
      <c r="BT41" s="66" t="str">
        <f t="shared" si="6"/>
        <v/>
      </c>
      <c r="BU41" s="67" t="str">
        <f t="shared" si="7"/>
        <v/>
      </c>
      <c r="BV41" s="67" t="str">
        <f t="shared" si="8"/>
        <v/>
      </c>
      <c r="BW41" s="67" t="str">
        <f t="shared" si="9"/>
        <v/>
      </c>
      <c r="BX41" s="67" t="str">
        <f t="shared" si="10"/>
        <v/>
      </c>
      <c r="BY41" s="67" t="str">
        <f t="shared" si="14"/>
        <v/>
      </c>
      <c r="BZ41" s="68" t="str">
        <f t="shared" si="11"/>
        <v/>
      </c>
      <c r="CA41" s="65" t="str">
        <f t="shared" si="12"/>
        <v/>
      </c>
      <c r="CB41" s="65"/>
      <c r="CC41" s="65"/>
      <c r="CD41" s="65"/>
      <c r="CE41" s="65"/>
      <c r="CF41" s="65"/>
      <c r="CG41" s="65" t="s">
        <v>638</v>
      </c>
      <c r="CH41" s="65"/>
      <c r="CI41" s="65"/>
      <c r="CJ41" s="171"/>
      <c r="CK41" s="64" t="str">
        <f t="shared" si="13"/>
        <v/>
      </c>
    </row>
    <row r="42" spans="1:89" s="64" customFormat="1" ht="51" customHeight="1">
      <c r="A42" s="29" t="str">
        <f t="shared" si="27"/>
        <v/>
      </c>
      <c r="B42" s="30"/>
      <c r="C42" s="30"/>
      <c r="D42" s="38"/>
      <c r="E42" s="198" t="str">
        <f t="shared" si="28"/>
        <v/>
      </c>
      <c r="F42" s="38"/>
      <c r="G42" s="38"/>
      <c r="H42" s="31"/>
      <c r="I42" s="31"/>
      <c r="J42" s="61" t="str">
        <f t="shared" si="29"/>
        <v/>
      </c>
      <c r="K42" s="69" t="str">
        <f t="shared" si="30"/>
        <v/>
      </c>
      <c r="L42" s="69" t="str">
        <f t="shared" si="31"/>
        <v/>
      </c>
      <c r="M42" s="69" t="str">
        <f t="shared" si="32"/>
        <v/>
      </c>
      <c r="N42" s="32"/>
      <c r="O42" s="99"/>
      <c r="P42" s="32"/>
      <c r="Q42" s="99"/>
      <c r="R42" s="129"/>
      <c r="S42" s="99"/>
      <c r="T42" s="32"/>
      <c r="U42" s="38"/>
      <c r="V42" s="32"/>
      <c r="W42" s="32"/>
      <c r="X42" s="38"/>
      <c r="Y42" s="30"/>
      <c r="Z42" s="30"/>
      <c r="AA42" s="32"/>
      <c r="AB42" s="32"/>
      <c r="AC42" s="33"/>
      <c r="AD42" s="63"/>
      <c r="AE42" s="63"/>
      <c r="BK42" s="65"/>
      <c r="BL42" s="65"/>
      <c r="BM42" s="65"/>
      <c r="BN42" s="65"/>
      <c r="BO42" s="65"/>
      <c r="BP42" s="65"/>
      <c r="BQ42" s="65"/>
      <c r="BR42" s="65"/>
      <c r="BS42" s="65"/>
      <c r="BT42" s="66" t="str">
        <f t="shared" si="6"/>
        <v/>
      </c>
      <c r="BU42" s="67" t="str">
        <f t="shared" si="7"/>
        <v/>
      </c>
      <c r="BV42" s="67" t="str">
        <f t="shared" si="8"/>
        <v/>
      </c>
      <c r="BW42" s="67" t="str">
        <f t="shared" si="9"/>
        <v/>
      </c>
      <c r="BX42" s="67" t="str">
        <f t="shared" si="10"/>
        <v/>
      </c>
      <c r="BY42" s="67" t="str">
        <f t="shared" si="14"/>
        <v/>
      </c>
      <c r="BZ42" s="68" t="str">
        <f t="shared" si="11"/>
        <v/>
      </c>
      <c r="CA42" s="65" t="str">
        <f t="shared" si="12"/>
        <v/>
      </c>
      <c r="CB42" s="65"/>
      <c r="CC42" s="65"/>
      <c r="CD42" s="65"/>
      <c r="CE42" s="65"/>
      <c r="CF42" s="65"/>
      <c r="CG42" s="65" t="s">
        <v>639</v>
      </c>
      <c r="CH42" s="65"/>
      <c r="CI42" s="65"/>
      <c r="CJ42" s="171"/>
      <c r="CK42" s="64" t="str">
        <f t="shared" si="13"/>
        <v/>
      </c>
    </row>
    <row r="43" spans="1:89" s="64" customFormat="1" ht="51" customHeight="1">
      <c r="A43" s="29" t="str">
        <f t="shared" si="27"/>
        <v/>
      </c>
      <c r="B43" s="30"/>
      <c r="C43" s="30"/>
      <c r="D43" s="38"/>
      <c r="E43" s="198" t="str">
        <f t="shared" si="28"/>
        <v/>
      </c>
      <c r="F43" s="38"/>
      <c r="G43" s="38"/>
      <c r="H43" s="31"/>
      <c r="I43" s="31"/>
      <c r="J43" s="61" t="str">
        <f t="shared" si="29"/>
        <v/>
      </c>
      <c r="K43" s="69" t="str">
        <f t="shared" si="30"/>
        <v/>
      </c>
      <c r="L43" s="69" t="str">
        <f t="shared" si="31"/>
        <v/>
      </c>
      <c r="M43" s="69" t="str">
        <f t="shared" si="32"/>
        <v/>
      </c>
      <c r="N43" s="32"/>
      <c r="O43" s="99"/>
      <c r="P43" s="32"/>
      <c r="Q43" s="99"/>
      <c r="R43" s="129"/>
      <c r="S43" s="99"/>
      <c r="T43" s="32"/>
      <c r="U43" s="38"/>
      <c r="V43" s="32"/>
      <c r="W43" s="32"/>
      <c r="X43" s="38"/>
      <c r="Y43" s="30"/>
      <c r="Z43" s="30"/>
      <c r="AA43" s="32"/>
      <c r="AB43" s="32"/>
      <c r="AC43" s="33"/>
      <c r="AD43" s="63"/>
      <c r="AE43" s="63"/>
      <c r="BK43" s="65"/>
      <c r="BL43" s="65"/>
      <c r="BM43" s="65"/>
      <c r="BN43" s="65"/>
      <c r="BO43" s="65"/>
      <c r="BP43" s="65"/>
      <c r="BQ43" s="65"/>
      <c r="BR43" s="65"/>
      <c r="BS43" s="65"/>
      <c r="BT43" s="66" t="str">
        <f t="shared" si="6"/>
        <v/>
      </c>
      <c r="BU43" s="67" t="str">
        <f t="shared" si="7"/>
        <v/>
      </c>
      <c r="BV43" s="67" t="str">
        <f t="shared" si="8"/>
        <v/>
      </c>
      <c r="BW43" s="67" t="str">
        <f t="shared" si="9"/>
        <v/>
      </c>
      <c r="BX43" s="67" t="str">
        <f t="shared" si="10"/>
        <v/>
      </c>
      <c r="BY43" s="67" t="str">
        <f t="shared" si="14"/>
        <v/>
      </c>
      <c r="BZ43" s="68" t="str">
        <f t="shared" si="11"/>
        <v/>
      </c>
      <c r="CA43" s="65" t="str">
        <f t="shared" si="12"/>
        <v/>
      </c>
      <c r="CB43" s="65"/>
      <c r="CC43" s="65"/>
      <c r="CD43" s="65"/>
      <c r="CE43" s="65"/>
      <c r="CF43" s="65"/>
      <c r="CG43" s="65" t="s">
        <v>640</v>
      </c>
      <c r="CH43" s="65"/>
      <c r="CI43" s="65"/>
      <c r="CJ43" s="171"/>
      <c r="CK43" s="64" t="str">
        <f t="shared" si="13"/>
        <v/>
      </c>
    </row>
    <row r="44" spans="1:89" s="64" customFormat="1" ht="51" customHeight="1">
      <c r="A44" s="29" t="str">
        <f t="shared" si="27"/>
        <v/>
      </c>
      <c r="B44" s="30"/>
      <c r="C44" s="30"/>
      <c r="D44" s="38"/>
      <c r="E44" s="198" t="str">
        <f t="shared" si="28"/>
        <v/>
      </c>
      <c r="F44" s="38"/>
      <c r="G44" s="38"/>
      <c r="H44" s="31"/>
      <c r="I44" s="31"/>
      <c r="J44" s="61" t="str">
        <f t="shared" si="29"/>
        <v/>
      </c>
      <c r="K44" s="69" t="str">
        <f t="shared" si="30"/>
        <v/>
      </c>
      <c r="L44" s="69" t="str">
        <f t="shared" si="31"/>
        <v/>
      </c>
      <c r="M44" s="69" t="str">
        <f t="shared" si="32"/>
        <v/>
      </c>
      <c r="N44" s="32"/>
      <c r="O44" s="99"/>
      <c r="P44" s="32"/>
      <c r="Q44" s="99"/>
      <c r="R44" s="129"/>
      <c r="S44" s="99"/>
      <c r="T44" s="32"/>
      <c r="U44" s="38"/>
      <c r="V44" s="32"/>
      <c r="W44" s="32"/>
      <c r="X44" s="38"/>
      <c r="Y44" s="30"/>
      <c r="Z44" s="30"/>
      <c r="AA44" s="32"/>
      <c r="AB44" s="32"/>
      <c r="AC44" s="33"/>
      <c r="AD44" s="63"/>
      <c r="AE44" s="63"/>
      <c r="BK44" s="65"/>
      <c r="BL44" s="65"/>
      <c r="BM44" s="65"/>
      <c r="BN44" s="65"/>
      <c r="BO44" s="65"/>
      <c r="BP44" s="65"/>
      <c r="BQ44" s="65"/>
      <c r="BR44" s="65"/>
      <c r="BS44" s="65"/>
      <c r="BT44" s="66" t="str">
        <f t="shared" si="6"/>
        <v/>
      </c>
      <c r="BU44" s="67" t="str">
        <f t="shared" si="7"/>
        <v/>
      </c>
      <c r="BV44" s="67" t="str">
        <f t="shared" si="8"/>
        <v/>
      </c>
      <c r="BW44" s="67" t="str">
        <f t="shared" si="9"/>
        <v/>
      </c>
      <c r="BX44" s="67" t="str">
        <f t="shared" si="10"/>
        <v/>
      </c>
      <c r="BY44" s="67" t="str">
        <f t="shared" si="14"/>
        <v/>
      </c>
      <c r="BZ44" s="68" t="str">
        <f t="shared" si="11"/>
        <v/>
      </c>
      <c r="CA44" s="65" t="str">
        <f t="shared" si="12"/>
        <v/>
      </c>
      <c r="CB44" s="65"/>
      <c r="CC44" s="65"/>
      <c r="CD44" s="65"/>
      <c r="CE44" s="65"/>
      <c r="CF44" s="65"/>
      <c r="CG44" s="65" t="s">
        <v>641</v>
      </c>
      <c r="CH44" s="65"/>
      <c r="CI44" s="65"/>
      <c r="CJ44" s="171"/>
      <c r="CK44" s="64" t="str">
        <f t="shared" si="13"/>
        <v/>
      </c>
    </row>
    <row r="45" spans="1:89" s="64" customFormat="1" ht="51" customHeight="1">
      <c r="A45" s="29" t="str">
        <f t="shared" si="27"/>
        <v/>
      </c>
      <c r="B45" s="30"/>
      <c r="C45" s="30"/>
      <c r="D45" s="38"/>
      <c r="E45" s="198" t="str">
        <f t="shared" si="28"/>
        <v/>
      </c>
      <c r="F45" s="38"/>
      <c r="G45" s="38"/>
      <c r="H45" s="31"/>
      <c r="I45" s="31"/>
      <c r="J45" s="61" t="str">
        <f t="shared" si="29"/>
        <v/>
      </c>
      <c r="K45" s="69" t="str">
        <f t="shared" si="30"/>
        <v/>
      </c>
      <c r="L45" s="69" t="str">
        <f t="shared" si="31"/>
        <v/>
      </c>
      <c r="M45" s="69" t="str">
        <f t="shared" si="32"/>
        <v/>
      </c>
      <c r="N45" s="32"/>
      <c r="O45" s="99"/>
      <c r="P45" s="32"/>
      <c r="Q45" s="99"/>
      <c r="R45" s="129"/>
      <c r="S45" s="99"/>
      <c r="T45" s="32"/>
      <c r="U45" s="38"/>
      <c r="V45" s="32"/>
      <c r="W45" s="32"/>
      <c r="X45" s="38"/>
      <c r="Y45" s="30"/>
      <c r="Z45" s="30"/>
      <c r="AA45" s="32"/>
      <c r="AB45" s="32"/>
      <c r="AC45" s="33"/>
      <c r="AD45" s="63"/>
      <c r="AE45" s="63"/>
      <c r="BK45" s="65"/>
      <c r="BL45" s="65"/>
      <c r="BM45" s="65"/>
      <c r="BN45" s="65"/>
      <c r="BO45" s="65"/>
      <c r="BP45" s="65"/>
      <c r="BQ45" s="65"/>
      <c r="BR45" s="65"/>
      <c r="BS45" s="65"/>
      <c r="BT45" s="66" t="str">
        <f t="shared" si="6"/>
        <v/>
      </c>
      <c r="BU45" s="67" t="str">
        <f t="shared" si="7"/>
        <v/>
      </c>
      <c r="BV45" s="67" t="str">
        <f t="shared" si="8"/>
        <v/>
      </c>
      <c r="BW45" s="67" t="str">
        <f t="shared" si="9"/>
        <v/>
      </c>
      <c r="BX45" s="67" t="str">
        <f t="shared" si="10"/>
        <v/>
      </c>
      <c r="BY45" s="67" t="str">
        <f t="shared" si="14"/>
        <v/>
      </c>
      <c r="BZ45" s="68" t="str">
        <f t="shared" si="11"/>
        <v/>
      </c>
      <c r="CA45" s="65" t="str">
        <f t="shared" si="12"/>
        <v/>
      </c>
      <c r="CB45" s="65"/>
      <c r="CC45" s="65"/>
      <c r="CD45" s="65"/>
      <c r="CE45" s="65"/>
      <c r="CF45" s="65"/>
      <c r="CG45" s="65" t="s">
        <v>641</v>
      </c>
      <c r="CH45" s="65"/>
      <c r="CI45" s="65"/>
      <c r="CJ45" s="171"/>
      <c r="CK45" s="64" t="str">
        <f t="shared" si="13"/>
        <v/>
      </c>
    </row>
    <row r="46" spans="1:89" s="64" customFormat="1" ht="51" customHeight="1">
      <c r="A46" s="29" t="str">
        <f t="shared" si="27"/>
        <v/>
      </c>
      <c r="B46" s="30"/>
      <c r="C46" s="30"/>
      <c r="D46" s="38"/>
      <c r="E46" s="198" t="str">
        <f t="shared" si="28"/>
        <v/>
      </c>
      <c r="F46" s="38"/>
      <c r="G46" s="38"/>
      <c r="H46" s="31"/>
      <c r="I46" s="31"/>
      <c r="J46" s="61" t="str">
        <f t="shared" si="29"/>
        <v/>
      </c>
      <c r="K46" s="69" t="str">
        <f t="shared" si="30"/>
        <v/>
      </c>
      <c r="L46" s="69" t="str">
        <f t="shared" si="31"/>
        <v/>
      </c>
      <c r="M46" s="69" t="str">
        <f t="shared" si="32"/>
        <v/>
      </c>
      <c r="N46" s="32"/>
      <c r="O46" s="99"/>
      <c r="P46" s="32"/>
      <c r="Q46" s="99"/>
      <c r="R46" s="129"/>
      <c r="S46" s="99"/>
      <c r="T46" s="32"/>
      <c r="U46" s="38"/>
      <c r="V46" s="32"/>
      <c r="W46" s="32"/>
      <c r="X46" s="38"/>
      <c r="Y46" s="30"/>
      <c r="Z46" s="30"/>
      <c r="AA46" s="32"/>
      <c r="AB46" s="32"/>
      <c r="AC46" s="33"/>
      <c r="AD46" s="63"/>
      <c r="AE46" s="63"/>
      <c r="BK46" s="65"/>
      <c r="BL46" s="65"/>
      <c r="BM46" s="65"/>
      <c r="BN46" s="65"/>
      <c r="BO46" s="65"/>
      <c r="BP46" s="65"/>
      <c r="BQ46" s="65"/>
      <c r="BR46" s="65"/>
      <c r="BS46" s="65"/>
      <c r="BT46" s="66" t="str">
        <f t="shared" si="6"/>
        <v/>
      </c>
      <c r="BU46" s="67" t="str">
        <f t="shared" si="7"/>
        <v/>
      </c>
      <c r="BV46" s="67" t="str">
        <f t="shared" si="8"/>
        <v/>
      </c>
      <c r="BW46" s="67" t="str">
        <f t="shared" si="9"/>
        <v/>
      </c>
      <c r="BX46" s="67" t="str">
        <f t="shared" si="10"/>
        <v/>
      </c>
      <c r="BY46" s="67" t="str">
        <f t="shared" si="14"/>
        <v/>
      </c>
      <c r="BZ46" s="68" t="str">
        <f t="shared" si="11"/>
        <v/>
      </c>
      <c r="CA46" s="65" t="str">
        <f t="shared" si="12"/>
        <v/>
      </c>
      <c r="CB46" s="65"/>
      <c r="CC46" s="65"/>
      <c r="CD46" s="65"/>
      <c r="CE46" s="65"/>
      <c r="CF46" s="65"/>
      <c r="CG46" s="65" t="s">
        <v>642</v>
      </c>
      <c r="CH46" s="65"/>
      <c r="CI46" s="65"/>
      <c r="CJ46" s="171"/>
      <c r="CK46" s="64" t="str">
        <f t="shared" si="13"/>
        <v/>
      </c>
    </row>
    <row r="47" spans="1:89" s="64" customFormat="1" ht="51" customHeight="1">
      <c r="A47" s="29" t="str">
        <f t="shared" si="27"/>
        <v/>
      </c>
      <c r="B47" s="30"/>
      <c r="C47" s="30"/>
      <c r="D47" s="38"/>
      <c r="E47" s="198" t="str">
        <f t="shared" si="28"/>
        <v/>
      </c>
      <c r="F47" s="38"/>
      <c r="G47" s="38"/>
      <c r="H47" s="31"/>
      <c r="I47" s="31"/>
      <c r="J47" s="61" t="str">
        <f t="shared" si="29"/>
        <v/>
      </c>
      <c r="K47" s="69" t="str">
        <f t="shared" si="30"/>
        <v/>
      </c>
      <c r="L47" s="69" t="str">
        <f t="shared" si="31"/>
        <v/>
      </c>
      <c r="M47" s="69" t="str">
        <f t="shared" si="32"/>
        <v/>
      </c>
      <c r="N47" s="32"/>
      <c r="O47" s="99"/>
      <c r="P47" s="32"/>
      <c r="Q47" s="99"/>
      <c r="R47" s="129"/>
      <c r="S47" s="99"/>
      <c r="T47" s="32"/>
      <c r="U47" s="38"/>
      <c r="V47" s="32"/>
      <c r="W47" s="32"/>
      <c r="X47" s="38"/>
      <c r="Y47" s="30"/>
      <c r="Z47" s="30"/>
      <c r="AA47" s="32"/>
      <c r="AB47" s="32"/>
      <c r="AC47" s="33"/>
      <c r="AD47" s="63"/>
      <c r="AE47" s="63"/>
      <c r="BK47" s="65"/>
      <c r="BL47" s="65"/>
      <c r="BM47" s="65"/>
      <c r="BN47" s="65"/>
      <c r="BO47" s="65"/>
      <c r="BP47" s="65"/>
      <c r="BQ47" s="65"/>
      <c r="BR47" s="65"/>
      <c r="BS47" s="65"/>
      <c r="BT47" s="66" t="str">
        <f t="shared" si="6"/>
        <v/>
      </c>
      <c r="BU47" s="67" t="str">
        <f t="shared" si="7"/>
        <v/>
      </c>
      <c r="BV47" s="67" t="str">
        <f t="shared" si="8"/>
        <v/>
      </c>
      <c r="BW47" s="67" t="str">
        <f t="shared" si="9"/>
        <v/>
      </c>
      <c r="BX47" s="67" t="str">
        <f t="shared" si="10"/>
        <v/>
      </c>
      <c r="BY47" s="67" t="str">
        <f t="shared" si="14"/>
        <v/>
      </c>
      <c r="BZ47" s="68" t="str">
        <f t="shared" si="11"/>
        <v/>
      </c>
      <c r="CA47" s="65" t="str">
        <f t="shared" si="12"/>
        <v/>
      </c>
      <c r="CB47" s="65"/>
      <c r="CC47" s="65"/>
      <c r="CD47" s="65"/>
      <c r="CE47" s="65"/>
      <c r="CF47" s="65"/>
      <c r="CG47" s="65" t="s">
        <v>643</v>
      </c>
      <c r="CH47" s="65"/>
      <c r="CI47" s="65"/>
      <c r="CJ47" s="171"/>
      <c r="CK47" s="64" t="str">
        <f t="shared" si="13"/>
        <v/>
      </c>
    </row>
    <row r="48" spans="1:89" s="64" customFormat="1" ht="51" customHeight="1">
      <c r="A48" s="29" t="str">
        <f t="shared" si="27"/>
        <v/>
      </c>
      <c r="B48" s="30"/>
      <c r="C48" s="30"/>
      <c r="D48" s="38"/>
      <c r="E48" s="198" t="str">
        <f t="shared" si="28"/>
        <v/>
      </c>
      <c r="F48" s="38"/>
      <c r="G48" s="38"/>
      <c r="H48" s="31"/>
      <c r="I48" s="31"/>
      <c r="J48" s="61" t="str">
        <f t="shared" si="29"/>
        <v/>
      </c>
      <c r="K48" s="69" t="str">
        <f t="shared" si="30"/>
        <v/>
      </c>
      <c r="L48" s="69" t="str">
        <f t="shared" si="31"/>
        <v/>
      </c>
      <c r="M48" s="69" t="str">
        <f t="shared" si="32"/>
        <v/>
      </c>
      <c r="N48" s="32"/>
      <c r="O48" s="99"/>
      <c r="P48" s="32"/>
      <c r="Q48" s="99"/>
      <c r="R48" s="129"/>
      <c r="S48" s="99"/>
      <c r="T48" s="32"/>
      <c r="U48" s="38"/>
      <c r="V48" s="32"/>
      <c r="W48" s="32"/>
      <c r="X48" s="38"/>
      <c r="Y48" s="30"/>
      <c r="Z48" s="30"/>
      <c r="AA48" s="32"/>
      <c r="AB48" s="32"/>
      <c r="AC48" s="33"/>
      <c r="AD48" s="63"/>
      <c r="AE48" s="63"/>
      <c r="BK48" s="65"/>
      <c r="BL48" s="65"/>
      <c r="BM48" s="65"/>
      <c r="BN48" s="65"/>
      <c r="BO48" s="65"/>
      <c r="BP48" s="65"/>
      <c r="BQ48" s="65"/>
      <c r="BR48" s="65"/>
      <c r="BS48" s="65"/>
      <c r="BT48" s="66" t="str">
        <f t="shared" si="6"/>
        <v/>
      </c>
      <c r="BU48" s="67" t="str">
        <f t="shared" si="7"/>
        <v/>
      </c>
      <c r="BV48" s="67" t="str">
        <f t="shared" si="8"/>
        <v/>
      </c>
      <c r="BW48" s="67" t="str">
        <f t="shared" si="9"/>
        <v/>
      </c>
      <c r="BX48" s="67" t="str">
        <f t="shared" si="10"/>
        <v/>
      </c>
      <c r="BY48" s="67" t="str">
        <f t="shared" si="14"/>
        <v/>
      </c>
      <c r="BZ48" s="68" t="str">
        <f t="shared" si="11"/>
        <v/>
      </c>
      <c r="CA48" s="65" t="str">
        <f t="shared" si="12"/>
        <v/>
      </c>
      <c r="CB48" s="65"/>
      <c r="CC48" s="65"/>
      <c r="CD48" s="65"/>
      <c r="CE48" s="65"/>
      <c r="CF48" s="65"/>
      <c r="CG48" s="65" t="s">
        <v>644</v>
      </c>
      <c r="CH48" s="65"/>
      <c r="CI48" s="65"/>
      <c r="CJ48" s="171"/>
      <c r="CK48" s="64" t="str">
        <f t="shared" si="13"/>
        <v/>
      </c>
    </row>
    <row r="49" spans="1:89" s="64" customFormat="1" ht="51" customHeight="1">
      <c r="A49" s="29" t="str">
        <f t="shared" si="27"/>
        <v/>
      </c>
      <c r="B49" s="30"/>
      <c r="C49" s="30"/>
      <c r="D49" s="38"/>
      <c r="E49" s="198" t="str">
        <f t="shared" si="28"/>
        <v/>
      </c>
      <c r="F49" s="38"/>
      <c r="G49" s="38"/>
      <c r="H49" s="31"/>
      <c r="I49" s="31"/>
      <c r="J49" s="61" t="str">
        <f t="shared" si="29"/>
        <v/>
      </c>
      <c r="K49" s="69" t="str">
        <f t="shared" si="30"/>
        <v/>
      </c>
      <c r="L49" s="69" t="str">
        <f t="shared" si="31"/>
        <v/>
      </c>
      <c r="M49" s="69" t="str">
        <f t="shared" si="32"/>
        <v/>
      </c>
      <c r="N49" s="32"/>
      <c r="O49" s="99"/>
      <c r="P49" s="32"/>
      <c r="Q49" s="99"/>
      <c r="R49" s="129"/>
      <c r="S49" s="99"/>
      <c r="T49" s="32"/>
      <c r="U49" s="38"/>
      <c r="V49" s="32"/>
      <c r="W49" s="32"/>
      <c r="X49" s="38"/>
      <c r="Y49" s="30"/>
      <c r="Z49" s="30"/>
      <c r="AA49" s="32"/>
      <c r="AB49" s="32"/>
      <c r="AC49" s="33"/>
      <c r="AD49" s="63"/>
      <c r="AE49" s="63"/>
      <c r="BK49" s="65"/>
      <c r="BL49" s="65"/>
      <c r="BM49" s="65"/>
      <c r="BN49" s="65"/>
      <c r="BO49" s="65"/>
      <c r="BP49" s="65"/>
      <c r="BQ49" s="65"/>
      <c r="BR49" s="65"/>
      <c r="BS49" s="65"/>
      <c r="BT49" s="66" t="str">
        <f t="shared" si="6"/>
        <v/>
      </c>
      <c r="BU49" s="67" t="str">
        <f t="shared" si="7"/>
        <v/>
      </c>
      <c r="BV49" s="67" t="str">
        <f t="shared" si="8"/>
        <v/>
      </c>
      <c r="BW49" s="67" t="str">
        <f t="shared" si="9"/>
        <v/>
      </c>
      <c r="BX49" s="67" t="str">
        <f t="shared" si="10"/>
        <v/>
      </c>
      <c r="BY49" s="67" t="str">
        <f t="shared" si="14"/>
        <v/>
      </c>
      <c r="BZ49" s="68" t="str">
        <f t="shared" si="11"/>
        <v/>
      </c>
      <c r="CA49" s="65" t="str">
        <f t="shared" si="12"/>
        <v/>
      </c>
      <c r="CB49" s="65"/>
      <c r="CC49" s="65"/>
      <c r="CD49" s="65"/>
      <c r="CE49" s="65"/>
      <c r="CF49" s="65"/>
      <c r="CG49" s="65" t="s">
        <v>645</v>
      </c>
      <c r="CH49" s="65"/>
      <c r="CI49" s="65"/>
      <c r="CJ49" s="171"/>
      <c r="CK49" s="64" t="str">
        <f t="shared" si="13"/>
        <v/>
      </c>
    </row>
    <row r="50" spans="1:89" s="64" customFormat="1" ht="51" customHeight="1">
      <c r="A50" s="29" t="str">
        <f t="shared" si="27"/>
        <v/>
      </c>
      <c r="B50" s="30"/>
      <c r="C50" s="30"/>
      <c r="D50" s="38"/>
      <c r="E50" s="198" t="str">
        <f t="shared" si="28"/>
        <v/>
      </c>
      <c r="F50" s="38"/>
      <c r="G50" s="38"/>
      <c r="H50" s="31"/>
      <c r="I50" s="31"/>
      <c r="J50" s="61" t="str">
        <f t="shared" si="29"/>
        <v/>
      </c>
      <c r="K50" s="69" t="str">
        <f t="shared" si="30"/>
        <v/>
      </c>
      <c r="L50" s="69" t="str">
        <f t="shared" si="31"/>
        <v/>
      </c>
      <c r="M50" s="69" t="str">
        <f t="shared" si="32"/>
        <v/>
      </c>
      <c r="N50" s="32"/>
      <c r="O50" s="99"/>
      <c r="P50" s="32"/>
      <c r="Q50" s="99"/>
      <c r="R50" s="129"/>
      <c r="S50" s="99"/>
      <c r="T50" s="32"/>
      <c r="U50" s="38"/>
      <c r="V50" s="32"/>
      <c r="W50" s="32"/>
      <c r="X50" s="38"/>
      <c r="Y50" s="30"/>
      <c r="Z50" s="30"/>
      <c r="AA50" s="32"/>
      <c r="AB50" s="32"/>
      <c r="AC50" s="33"/>
      <c r="AD50" s="63"/>
      <c r="AE50" s="63"/>
      <c r="BK50" s="65"/>
      <c r="BL50" s="65"/>
      <c r="BM50" s="65"/>
      <c r="BN50" s="65"/>
      <c r="BO50" s="65"/>
      <c r="BP50" s="65"/>
      <c r="BQ50" s="65"/>
      <c r="BR50" s="65"/>
      <c r="BS50" s="65"/>
      <c r="BT50" s="66" t="str">
        <f t="shared" si="6"/>
        <v/>
      </c>
      <c r="BU50" s="67" t="str">
        <f t="shared" si="7"/>
        <v/>
      </c>
      <c r="BV50" s="67" t="str">
        <f t="shared" si="8"/>
        <v/>
      </c>
      <c r="BW50" s="67" t="str">
        <f t="shared" si="9"/>
        <v/>
      </c>
      <c r="BX50" s="67" t="str">
        <f t="shared" si="10"/>
        <v/>
      </c>
      <c r="BY50" s="67" t="str">
        <f t="shared" si="14"/>
        <v/>
      </c>
      <c r="BZ50" s="68" t="str">
        <f t="shared" si="11"/>
        <v/>
      </c>
      <c r="CA50" s="65" t="str">
        <f t="shared" si="12"/>
        <v/>
      </c>
      <c r="CB50" s="65"/>
      <c r="CC50" s="65"/>
      <c r="CD50" s="65"/>
      <c r="CE50" s="65"/>
      <c r="CF50" s="65"/>
      <c r="CG50" s="65" t="s">
        <v>646</v>
      </c>
      <c r="CH50" s="65"/>
      <c r="CI50" s="65"/>
      <c r="CJ50" s="171"/>
      <c r="CK50" s="64" t="str">
        <f t="shared" si="13"/>
        <v/>
      </c>
    </row>
    <row r="51" spans="1:89" s="64" customFormat="1" ht="51" customHeight="1">
      <c r="A51" s="29" t="str">
        <f t="shared" si="27"/>
        <v/>
      </c>
      <c r="B51" s="30"/>
      <c r="C51" s="30"/>
      <c r="D51" s="38"/>
      <c r="E51" s="198" t="str">
        <f t="shared" si="28"/>
        <v/>
      </c>
      <c r="F51" s="38"/>
      <c r="G51" s="38"/>
      <c r="H51" s="31"/>
      <c r="I51" s="31"/>
      <c r="J51" s="61" t="str">
        <f t="shared" si="29"/>
        <v/>
      </c>
      <c r="K51" s="69" t="str">
        <f t="shared" si="30"/>
        <v/>
      </c>
      <c r="L51" s="69" t="str">
        <f t="shared" si="31"/>
        <v/>
      </c>
      <c r="M51" s="69" t="str">
        <f t="shared" si="32"/>
        <v/>
      </c>
      <c r="N51" s="32"/>
      <c r="O51" s="99"/>
      <c r="P51" s="32"/>
      <c r="Q51" s="99"/>
      <c r="R51" s="129"/>
      <c r="S51" s="99"/>
      <c r="T51" s="32"/>
      <c r="U51" s="38"/>
      <c r="V51" s="32"/>
      <c r="W51" s="32"/>
      <c r="X51" s="38"/>
      <c r="Y51" s="30"/>
      <c r="Z51" s="30"/>
      <c r="AA51" s="32"/>
      <c r="AB51" s="32"/>
      <c r="AC51" s="33"/>
      <c r="AD51" s="63"/>
      <c r="AE51" s="63"/>
      <c r="BK51" s="65"/>
      <c r="BL51" s="65"/>
      <c r="BM51" s="65"/>
      <c r="BN51" s="65"/>
      <c r="BO51" s="65"/>
      <c r="BP51" s="65"/>
      <c r="BQ51" s="65"/>
      <c r="BR51" s="65"/>
      <c r="BS51" s="65"/>
      <c r="BT51" s="66" t="str">
        <f t="shared" si="6"/>
        <v/>
      </c>
      <c r="BU51" s="67" t="str">
        <f t="shared" si="7"/>
        <v/>
      </c>
      <c r="BV51" s="67" t="str">
        <f t="shared" si="8"/>
        <v/>
      </c>
      <c r="BW51" s="67" t="str">
        <f t="shared" si="9"/>
        <v/>
      </c>
      <c r="BX51" s="67" t="str">
        <f t="shared" si="10"/>
        <v/>
      </c>
      <c r="BY51" s="67" t="str">
        <f t="shared" si="14"/>
        <v/>
      </c>
      <c r="BZ51" s="68" t="str">
        <f t="shared" si="11"/>
        <v/>
      </c>
      <c r="CA51" s="65" t="str">
        <f t="shared" si="12"/>
        <v/>
      </c>
      <c r="CB51" s="65"/>
      <c r="CC51" s="65"/>
      <c r="CD51" s="65"/>
      <c r="CE51" s="65"/>
      <c r="CF51" s="65"/>
      <c r="CG51" s="65" t="s">
        <v>647</v>
      </c>
      <c r="CH51" s="65"/>
      <c r="CI51" s="65"/>
      <c r="CJ51" s="171"/>
      <c r="CK51" s="64" t="str">
        <f t="shared" si="13"/>
        <v/>
      </c>
    </row>
    <row r="52" spans="1:89" s="64" customFormat="1" ht="51" customHeight="1">
      <c r="A52" s="29" t="str">
        <f t="shared" si="27"/>
        <v/>
      </c>
      <c r="B52" s="30"/>
      <c r="C52" s="30"/>
      <c r="D52" s="38"/>
      <c r="E52" s="198" t="str">
        <f t="shared" si="28"/>
        <v/>
      </c>
      <c r="F52" s="38"/>
      <c r="G52" s="38"/>
      <c r="H52" s="31"/>
      <c r="I52" s="31"/>
      <c r="J52" s="61" t="str">
        <f t="shared" si="29"/>
        <v/>
      </c>
      <c r="K52" s="69" t="str">
        <f t="shared" si="30"/>
        <v/>
      </c>
      <c r="L52" s="69" t="str">
        <f t="shared" si="31"/>
        <v/>
      </c>
      <c r="M52" s="69" t="str">
        <f t="shared" si="32"/>
        <v/>
      </c>
      <c r="N52" s="32"/>
      <c r="O52" s="99"/>
      <c r="P52" s="32"/>
      <c r="Q52" s="99"/>
      <c r="R52" s="129"/>
      <c r="S52" s="99"/>
      <c r="T52" s="32"/>
      <c r="U52" s="38"/>
      <c r="V52" s="32"/>
      <c r="W52" s="32"/>
      <c r="X52" s="38"/>
      <c r="Y52" s="30"/>
      <c r="Z52" s="30"/>
      <c r="AA52" s="32"/>
      <c r="AB52" s="32"/>
      <c r="AC52" s="33"/>
      <c r="AD52" s="63"/>
      <c r="AE52" s="63"/>
      <c r="BK52" s="65"/>
      <c r="BL52" s="65"/>
      <c r="BM52" s="65"/>
      <c r="BN52" s="65"/>
      <c r="BO52" s="65"/>
      <c r="BP52" s="65"/>
      <c r="BQ52" s="65"/>
      <c r="BR52" s="65"/>
      <c r="BS52" s="65"/>
      <c r="BT52" s="66" t="str">
        <f t="shared" si="6"/>
        <v/>
      </c>
      <c r="BU52" s="67" t="str">
        <f t="shared" si="7"/>
        <v/>
      </c>
      <c r="BV52" s="67" t="str">
        <f t="shared" si="8"/>
        <v/>
      </c>
      <c r="BW52" s="67" t="str">
        <f t="shared" si="9"/>
        <v/>
      </c>
      <c r="BX52" s="67" t="str">
        <f t="shared" si="10"/>
        <v/>
      </c>
      <c r="BY52" s="67" t="str">
        <f t="shared" si="14"/>
        <v/>
      </c>
      <c r="BZ52" s="68" t="str">
        <f t="shared" si="11"/>
        <v/>
      </c>
      <c r="CA52" s="65" t="str">
        <f t="shared" si="12"/>
        <v/>
      </c>
      <c r="CB52" s="65"/>
      <c r="CC52" s="65"/>
      <c r="CD52" s="65"/>
      <c r="CE52" s="65"/>
      <c r="CF52" s="65"/>
      <c r="CG52" s="65" t="s">
        <v>648</v>
      </c>
      <c r="CH52" s="65"/>
      <c r="CI52" s="65"/>
      <c r="CJ52" s="171"/>
      <c r="CK52" s="64" t="str">
        <f t="shared" si="13"/>
        <v/>
      </c>
    </row>
    <row r="53" spans="1:89" s="64" customFormat="1" ht="51" customHeight="1">
      <c r="A53" s="29" t="str">
        <f t="shared" si="27"/>
        <v/>
      </c>
      <c r="B53" s="30"/>
      <c r="C53" s="30"/>
      <c r="D53" s="38"/>
      <c r="E53" s="198" t="str">
        <f t="shared" si="28"/>
        <v/>
      </c>
      <c r="F53" s="38"/>
      <c r="G53" s="38"/>
      <c r="H53" s="31"/>
      <c r="I53" s="31"/>
      <c r="J53" s="61" t="str">
        <f t="shared" si="29"/>
        <v/>
      </c>
      <c r="K53" s="69" t="str">
        <f t="shared" si="30"/>
        <v/>
      </c>
      <c r="L53" s="69" t="str">
        <f t="shared" si="31"/>
        <v/>
      </c>
      <c r="M53" s="69" t="str">
        <f t="shared" si="32"/>
        <v/>
      </c>
      <c r="N53" s="32"/>
      <c r="O53" s="99"/>
      <c r="P53" s="32"/>
      <c r="Q53" s="99"/>
      <c r="R53" s="129"/>
      <c r="S53" s="99"/>
      <c r="T53" s="32"/>
      <c r="U53" s="38"/>
      <c r="V53" s="32"/>
      <c r="W53" s="32"/>
      <c r="X53" s="38"/>
      <c r="Y53" s="30"/>
      <c r="Z53" s="30"/>
      <c r="AA53" s="32"/>
      <c r="AB53" s="32"/>
      <c r="AC53" s="33"/>
      <c r="AD53" s="63"/>
      <c r="AE53" s="63"/>
      <c r="BK53" s="65"/>
      <c r="BL53" s="65"/>
      <c r="BM53" s="65"/>
      <c r="BN53" s="65"/>
      <c r="BO53" s="65"/>
      <c r="BP53" s="65"/>
      <c r="BQ53" s="65"/>
      <c r="BR53" s="65"/>
      <c r="BS53" s="65"/>
      <c r="BT53" s="66" t="str">
        <f t="shared" si="6"/>
        <v/>
      </c>
      <c r="BU53" s="67" t="str">
        <f t="shared" si="7"/>
        <v/>
      </c>
      <c r="BV53" s="67" t="str">
        <f t="shared" si="8"/>
        <v/>
      </c>
      <c r="BW53" s="67" t="str">
        <f t="shared" si="9"/>
        <v/>
      </c>
      <c r="BX53" s="67" t="str">
        <f t="shared" si="10"/>
        <v/>
      </c>
      <c r="BY53" s="67" t="str">
        <f t="shared" si="14"/>
        <v/>
      </c>
      <c r="BZ53" s="68" t="str">
        <f t="shared" si="11"/>
        <v/>
      </c>
      <c r="CA53" s="65" t="str">
        <f t="shared" si="12"/>
        <v/>
      </c>
      <c r="CB53" s="65"/>
      <c r="CC53" s="65"/>
      <c r="CD53" s="65"/>
      <c r="CE53" s="65"/>
      <c r="CF53" s="65"/>
      <c r="CG53" s="65" t="s">
        <v>649</v>
      </c>
      <c r="CH53" s="65"/>
      <c r="CI53" s="65"/>
      <c r="CJ53" s="171"/>
      <c r="CK53" s="64" t="str">
        <f t="shared" si="13"/>
        <v/>
      </c>
    </row>
    <row r="54" spans="1:89" s="64" customFormat="1" ht="51" customHeight="1">
      <c r="A54" s="29" t="str">
        <f t="shared" si="27"/>
        <v/>
      </c>
      <c r="B54" s="30"/>
      <c r="C54" s="30"/>
      <c r="D54" s="38"/>
      <c r="E54" s="198" t="str">
        <f t="shared" si="28"/>
        <v/>
      </c>
      <c r="F54" s="38"/>
      <c r="G54" s="38"/>
      <c r="H54" s="31"/>
      <c r="I54" s="31"/>
      <c r="J54" s="61" t="str">
        <f t="shared" si="29"/>
        <v/>
      </c>
      <c r="K54" s="69" t="str">
        <f t="shared" si="30"/>
        <v/>
      </c>
      <c r="L54" s="69" t="str">
        <f t="shared" si="31"/>
        <v/>
      </c>
      <c r="M54" s="69" t="str">
        <f t="shared" si="32"/>
        <v/>
      </c>
      <c r="N54" s="32"/>
      <c r="O54" s="99"/>
      <c r="P54" s="32"/>
      <c r="Q54" s="99"/>
      <c r="R54" s="129"/>
      <c r="S54" s="99"/>
      <c r="T54" s="32"/>
      <c r="U54" s="38"/>
      <c r="V54" s="32"/>
      <c r="W54" s="32"/>
      <c r="X54" s="38"/>
      <c r="Y54" s="30"/>
      <c r="Z54" s="30"/>
      <c r="AA54" s="32"/>
      <c r="AB54" s="32"/>
      <c r="AC54" s="33"/>
      <c r="AD54" s="63"/>
      <c r="AE54" s="63"/>
      <c r="BK54" s="65"/>
      <c r="BL54" s="65"/>
      <c r="BM54" s="65"/>
      <c r="BN54" s="65"/>
      <c r="BO54" s="65"/>
      <c r="BP54" s="65"/>
      <c r="BQ54" s="65"/>
      <c r="BR54" s="65"/>
      <c r="BS54" s="65"/>
      <c r="BT54" s="66" t="str">
        <f t="shared" si="6"/>
        <v/>
      </c>
      <c r="BU54" s="67" t="str">
        <f t="shared" si="7"/>
        <v/>
      </c>
      <c r="BV54" s="67" t="str">
        <f t="shared" si="8"/>
        <v/>
      </c>
      <c r="BW54" s="67" t="str">
        <f t="shared" si="9"/>
        <v/>
      </c>
      <c r="BX54" s="67" t="str">
        <f t="shared" si="10"/>
        <v/>
      </c>
      <c r="BY54" s="67" t="str">
        <f t="shared" si="14"/>
        <v/>
      </c>
      <c r="BZ54" s="68" t="str">
        <f t="shared" si="11"/>
        <v/>
      </c>
      <c r="CA54" s="65" t="str">
        <f t="shared" si="12"/>
        <v/>
      </c>
      <c r="CB54" s="65"/>
      <c r="CC54" s="65"/>
      <c r="CD54" s="65"/>
      <c r="CE54" s="65"/>
      <c r="CF54" s="65"/>
      <c r="CG54" s="65" t="s">
        <v>650</v>
      </c>
      <c r="CH54" s="65"/>
      <c r="CI54" s="65"/>
      <c r="CJ54" s="171"/>
      <c r="CK54" s="64" t="str">
        <f t="shared" si="13"/>
        <v/>
      </c>
    </row>
    <row r="55" spans="1:89" s="64" customFormat="1" ht="51" customHeight="1">
      <c r="A55" s="29" t="str">
        <f t="shared" si="27"/>
        <v/>
      </c>
      <c r="B55" s="30"/>
      <c r="C55" s="30"/>
      <c r="D55" s="38"/>
      <c r="E55" s="198" t="str">
        <f t="shared" si="28"/>
        <v/>
      </c>
      <c r="F55" s="38"/>
      <c r="G55" s="38"/>
      <c r="H55" s="31"/>
      <c r="I55" s="31"/>
      <c r="J55" s="61" t="str">
        <f t="shared" si="29"/>
        <v/>
      </c>
      <c r="K55" s="69" t="str">
        <f t="shared" si="30"/>
        <v/>
      </c>
      <c r="L55" s="69" t="str">
        <f t="shared" si="31"/>
        <v/>
      </c>
      <c r="M55" s="69" t="str">
        <f t="shared" si="32"/>
        <v/>
      </c>
      <c r="N55" s="32"/>
      <c r="O55" s="99"/>
      <c r="P55" s="32"/>
      <c r="Q55" s="99"/>
      <c r="R55" s="129"/>
      <c r="S55" s="99"/>
      <c r="T55" s="32"/>
      <c r="U55" s="38"/>
      <c r="V55" s="32"/>
      <c r="W55" s="32"/>
      <c r="X55" s="38"/>
      <c r="Y55" s="30"/>
      <c r="Z55" s="30"/>
      <c r="AA55" s="32"/>
      <c r="AB55" s="32"/>
      <c r="AC55" s="33"/>
      <c r="AD55" s="63"/>
      <c r="AE55" s="63"/>
      <c r="BK55" s="65"/>
      <c r="BL55" s="65"/>
      <c r="BM55" s="65"/>
      <c r="BN55" s="65"/>
      <c r="BO55" s="65"/>
      <c r="BP55" s="65"/>
      <c r="BQ55" s="65"/>
      <c r="BR55" s="65"/>
      <c r="BS55" s="65"/>
      <c r="BT55" s="66" t="str">
        <f t="shared" si="6"/>
        <v/>
      </c>
      <c r="BU55" s="67" t="str">
        <f t="shared" si="7"/>
        <v/>
      </c>
      <c r="BV55" s="67" t="str">
        <f t="shared" si="8"/>
        <v/>
      </c>
      <c r="BW55" s="67" t="str">
        <f t="shared" si="9"/>
        <v/>
      </c>
      <c r="BX55" s="67" t="str">
        <f t="shared" si="10"/>
        <v/>
      </c>
      <c r="BY55" s="67" t="str">
        <f t="shared" si="14"/>
        <v/>
      </c>
      <c r="BZ55" s="68" t="str">
        <f t="shared" si="11"/>
        <v/>
      </c>
      <c r="CA55" s="65" t="str">
        <f t="shared" si="12"/>
        <v/>
      </c>
      <c r="CB55" s="65"/>
      <c r="CC55" s="65"/>
      <c r="CD55" s="65"/>
      <c r="CE55" s="65"/>
      <c r="CF55" s="65"/>
      <c r="CG55" s="65" t="s">
        <v>651</v>
      </c>
      <c r="CH55" s="65"/>
      <c r="CI55" s="65"/>
      <c r="CJ55" s="171"/>
      <c r="CK55" s="64" t="str">
        <f t="shared" si="13"/>
        <v/>
      </c>
    </row>
    <row r="56" spans="1:89" s="64" customFormat="1" ht="51" customHeight="1">
      <c r="A56" s="29" t="str">
        <f t="shared" si="27"/>
        <v/>
      </c>
      <c r="B56" s="30"/>
      <c r="C56" s="30"/>
      <c r="D56" s="38"/>
      <c r="E56" s="198" t="str">
        <f t="shared" si="28"/>
        <v/>
      </c>
      <c r="F56" s="38"/>
      <c r="G56" s="38"/>
      <c r="H56" s="31"/>
      <c r="I56" s="31"/>
      <c r="J56" s="61" t="str">
        <f t="shared" si="29"/>
        <v/>
      </c>
      <c r="K56" s="69" t="str">
        <f t="shared" si="30"/>
        <v/>
      </c>
      <c r="L56" s="69" t="str">
        <f t="shared" si="31"/>
        <v/>
      </c>
      <c r="M56" s="69" t="str">
        <f t="shared" si="32"/>
        <v/>
      </c>
      <c r="N56" s="32"/>
      <c r="O56" s="99"/>
      <c r="P56" s="32"/>
      <c r="Q56" s="99"/>
      <c r="R56" s="129"/>
      <c r="S56" s="99"/>
      <c r="T56" s="32"/>
      <c r="U56" s="38"/>
      <c r="V56" s="32"/>
      <c r="W56" s="32"/>
      <c r="X56" s="38"/>
      <c r="Y56" s="30"/>
      <c r="Z56" s="30"/>
      <c r="AA56" s="32"/>
      <c r="AB56" s="32"/>
      <c r="AC56" s="33"/>
      <c r="AD56" s="63"/>
      <c r="AE56" s="63"/>
      <c r="BK56" s="65"/>
      <c r="BL56" s="65"/>
      <c r="BM56" s="65"/>
      <c r="BN56" s="65"/>
      <c r="BO56" s="65"/>
      <c r="BP56" s="65"/>
      <c r="BQ56" s="65"/>
      <c r="BR56" s="65"/>
      <c r="BS56" s="65"/>
      <c r="BT56" s="66" t="str">
        <f t="shared" si="6"/>
        <v/>
      </c>
      <c r="BU56" s="67" t="str">
        <f t="shared" si="7"/>
        <v/>
      </c>
      <c r="BV56" s="67" t="str">
        <f t="shared" si="8"/>
        <v/>
      </c>
      <c r="BW56" s="67" t="str">
        <f t="shared" si="9"/>
        <v/>
      </c>
      <c r="BX56" s="67" t="str">
        <f t="shared" si="10"/>
        <v/>
      </c>
      <c r="BY56" s="67" t="str">
        <f t="shared" si="14"/>
        <v/>
      </c>
      <c r="BZ56" s="68" t="str">
        <f t="shared" si="11"/>
        <v/>
      </c>
      <c r="CA56" s="65" t="str">
        <f t="shared" si="12"/>
        <v/>
      </c>
      <c r="CB56" s="65"/>
      <c r="CC56" s="65"/>
      <c r="CD56" s="65"/>
      <c r="CE56" s="65"/>
      <c r="CF56" s="65"/>
      <c r="CG56" s="65" t="s">
        <v>652</v>
      </c>
      <c r="CH56" s="65"/>
      <c r="CI56" s="65"/>
      <c r="CJ56" s="171"/>
      <c r="CK56" s="64" t="str">
        <f t="shared" si="13"/>
        <v/>
      </c>
    </row>
    <row r="57" spans="1:89" s="64" customFormat="1" ht="51" customHeight="1">
      <c r="A57" s="29" t="str">
        <f t="shared" si="27"/>
        <v/>
      </c>
      <c r="B57" s="30"/>
      <c r="C57" s="30"/>
      <c r="D57" s="38"/>
      <c r="E57" s="198" t="str">
        <f t="shared" si="28"/>
        <v/>
      </c>
      <c r="F57" s="38"/>
      <c r="G57" s="38"/>
      <c r="H57" s="31"/>
      <c r="I57" s="31"/>
      <c r="J57" s="61" t="str">
        <f t="shared" si="29"/>
        <v/>
      </c>
      <c r="K57" s="69" t="str">
        <f t="shared" si="30"/>
        <v/>
      </c>
      <c r="L57" s="69" t="str">
        <f t="shared" si="31"/>
        <v/>
      </c>
      <c r="M57" s="69" t="str">
        <f t="shared" si="32"/>
        <v/>
      </c>
      <c r="N57" s="32"/>
      <c r="O57" s="99"/>
      <c r="P57" s="32"/>
      <c r="Q57" s="99"/>
      <c r="R57" s="129"/>
      <c r="S57" s="99"/>
      <c r="T57" s="32"/>
      <c r="U57" s="38"/>
      <c r="V57" s="32"/>
      <c r="W57" s="32"/>
      <c r="X57" s="38"/>
      <c r="Y57" s="30"/>
      <c r="Z57" s="30"/>
      <c r="AA57" s="32"/>
      <c r="AB57" s="32"/>
      <c r="AC57" s="33"/>
      <c r="AD57" s="63"/>
      <c r="AE57" s="63"/>
      <c r="BK57" s="65"/>
      <c r="BL57" s="65"/>
      <c r="BM57" s="65"/>
      <c r="BN57" s="65"/>
      <c r="BO57" s="65"/>
      <c r="BP57" s="65"/>
      <c r="BQ57" s="65"/>
      <c r="BR57" s="65"/>
      <c r="BS57" s="65"/>
      <c r="BT57" s="66" t="str">
        <f t="shared" si="6"/>
        <v/>
      </c>
      <c r="BU57" s="67" t="str">
        <f t="shared" si="7"/>
        <v/>
      </c>
      <c r="BV57" s="67" t="str">
        <f t="shared" si="8"/>
        <v/>
      </c>
      <c r="BW57" s="67" t="str">
        <f t="shared" si="9"/>
        <v/>
      </c>
      <c r="BX57" s="67" t="str">
        <f t="shared" si="10"/>
        <v/>
      </c>
      <c r="BY57" s="67" t="str">
        <f t="shared" si="14"/>
        <v/>
      </c>
      <c r="BZ57" s="68" t="str">
        <f t="shared" si="11"/>
        <v/>
      </c>
      <c r="CA57" s="65" t="str">
        <f t="shared" si="12"/>
        <v/>
      </c>
      <c r="CB57" s="65"/>
      <c r="CC57" s="65"/>
      <c r="CD57" s="65"/>
      <c r="CE57" s="65"/>
      <c r="CF57" s="65"/>
      <c r="CG57" s="65" t="s">
        <v>653</v>
      </c>
      <c r="CH57" s="65"/>
      <c r="CI57" s="65"/>
      <c r="CJ57" s="171"/>
      <c r="CK57" s="64" t="str">
        <f t="shared" si="13"/>
        <v/>
      </c>
    </row>
    <row r="58" spans="1:89" s="64" customFormat="1" ht="51" customHeight="1">
      <c r="A58" s="29" t="str">
        <f t="shared" si="27"/>
        <v/>
      </c>
      <c r="B58" s="30"/>
      <c r="C58" s="30"/>
      <c r="D58" s="38"/>
      <c r="E58" s="198" t="str">
        <f t="shared" si="28"/>
        <v/>
      </c>
      <c r="F58" s="38"/>
      <c r="G58" s="38"/>
      <c r="H58" s="31"/>
      <c r="I58" s="31"/>
      <c r="J58" s="61" t="str">
        <f t="shared" si="29"/>
        <v/>
      </c>
      <c r="K58" s="69" t="str">
        <f t="shared" si="30"/>
        <v/>
      </c>
      <c r="L58" s="69" t="str">
        <f t="shared" si="31"/>
        <v/>
      </c>
      <c r="M58" s="69" t="str">
        <f t="shared" si="32"/>
        <v/>
      </c>
      <c r="N58" s="32"/>
      <c r="O58" s="99"/>
      <c r="P58" s="32"/>
      <c r="Q58" s="99"/>
      <c r="R58" s="129"/>
      <c r="S58" s="99"/>
      <c r="T58" s="32"/>
      <c r="U58" s="38"/>
      <c r="V58" s="32"/>
      <c r="W58" s="32"/>
      <c r="X58" s="38"/>
      <c r="Y58" s="30"/>
      <c r="Z58" s="30"/>
      <c r="AA58" s="32"/>
      <c r="AB58" s="32"/>
      <c r="AC58" s="33"/>
      <c r="AD58" s="63"/>
      <c r="AE58" s="63"/>
      <c r="BK58" s="65"/>
      <c r="BL58" s="65"/>
      <c r="BM58" s="65"/>
      <c r="BN58" s="65"/>
      <c r="BO58" s="65"/>
      <c r="BP58" s="65"/>
      <c r="BQ58" s="65"/>
      <c r="BR58" s="65"/>
      <c r="BS58" s="65"/>
      <c r="BT58" s="66" t="str">
        <f t="shared" si="6"/>
        <v/>
      </c>
      <c r="BU58" s="67" t="str">
        <f t="shared" si="7"/>
        <v/>
      </c>
      <c r="BV58" s="67" t="str">
        <f t="shared" si="8"/>
        <v/>
      </c>
      <c r="BW58" s="67" t="str">
        <f t="shared" si="9"/>
        <v/>
      </c>
      <c r="BX58" s="67" t="str">
        <f t="shared" si="10"/>
        <v/>
      </c>
      <c r="BY58" s="67" t="str">
        <f t="shared" si="14"/>
        <v/>
      </c>
      <c r="BZ58" s="68" t="str">
        <f t="shared" si="11"/>
        <v/>
      </c>
      <c r="CA58" s="65" t="str">
        <f t="shared" si="12"/>
        <v/>
      </c>
      <c r="CB58" s="65"/>
      <c r="CC58" s="65"/>
      <c r="CD58" s="65"/>
      <c r="CE58" s="65"/>
      <c r="CF58" s="65"/>
      <c r="CG58" s="65" t="s">
        <v>654</v>
      </c>
      <c r="CH58" s="65"/>
      <c r="CI58" s="65"/>
      <c r="CJ58" s="171"/>
      <c r="CK58" s="64" t="str">
        <f t="shared" si="13"/>
        <v/>
      </c>
    </row>
    <row r="59" spans="1:89" s="64" customFormat="1" ht="51" customHeight="1">
      <c r="A59" s="29" t="str">
        <f t="shared" si="27"/>
        <v/>
      </c>
      <c r="B59" s="30"/>
      <c r="C59" s="30"/>
      <c r="D59" s="38"/>
      <c r="E59" s="198" t="str">
        <f t="shared" si="28"/>
        <v/>
      </c>
      <c r="F59" s="38"/>
      <c r="G59" s="38"/>
      <c r="H59" s="31"/>
      <c r="I59" s="31"/>
      <c r="J59" s="61" t="str">
        <f t="shared" si="29"/>
        <v/>
      </c>
      <c r="K59" s="69" t="str">
        <f t="shared" si="30"/>
        <v/>
      </c>
      <c r="L59" s="69" t="str">
        <f t="shared" si="31"/>
        <v/>
      </c>
      <c r="M59" s="69" t="str">
        <f t="shared" si="32"/>
        <v/>
      </c>
      <c r="N59" s="32"/>
      <c r="O59" s="99"/>
      <c r="P59" s="32"/>
      <c r="Q59" s="99"/>
      <c r="R59" s="129"/>
      <c r="S59" s="99"/>
      <c r="T59" s="32"/>
      <c r="U59" s="38"/>
      <c r="V59" s="32"/>
      <c r="W59" s="32"/>
      <c r="X59" s="38"/>
      <c r="Y59" s="30"/>
      <c r="Z59" s="30"/>
      <c r="AA59" s="32"/>
      <c r="AB59" s="32"/>
      <c r="AC59" s="33"/>
      <c r="AD59" s="63"/>
      <c r="AE59" s="63"/>
      <c r="BK59" s="65"/>
      <c r="BL59" s="65"/>
      <c r="BM59" s="65"/>
      <c r="BN59" s="65"/>
      <c r="BO59" s="65"/>
      <c r="BP59" s="65"/>
      <c r="BQ59" s="65"/>
      <c r="BR59" s="65"/>
      <c r="BS59" s="65"/>
      <c r="BT59" s="66" t="str">
        <f t="shared" si="6"/>
        <v/>
      </c>
      <c r="BU59" s="67" t="str">
        <f t="shared" si="7"/>
        <v/>
      </c>
      <c r="BV59" s="67" t="str">
        <f t="shared" si="8"/>
        <v/>
      </c>
      <c r="BW59" s="67" t="str">
        <f t="shared" si="9"/>
        <v/>
      </c>
      <c r="BX59" s="67" t="str">
        <f t="shared" si="10"/>
        <v/>
      </c>
      <c r="BY59" s="67" t="str">
        <f t="shared" si="14"/>
        <v/>
      </c>
      <c r="BZ59" s="68" t="str">
        <f t="shared" si="11"/>
        <v/>
      </c>
      <c r="CA59" s="65" t="str">
        <f t="shared" si="12"/>
        <v/>
      </c>
      <c r="CB59" s="65"/>
      <c r="CC59" s="65"/>
      <c r="CD59" s="65"/>
      <c r="CE59" s="65"/>
      <c r="CF59" s="65"/>
      <c r="CG59" s="65" t="s">
        <v>655</v>
      </c>
      <c r="CH59" s="65"/>
      <c r="CI59" s="65"/>
      <c r="CJ59" s="171"/>
      <c r="CK59" s="64" t="str">
        <f t="shared" si="13"/>
        <v/>
      </c>
    </row>
    <row r="60" spans="1:89" s="64" customFormat="1" ht="51" customHeight="1">
      <c r="A60" s="29" t="str">
        <f t="shared" si="27"/>
        <v/>
      </c>
      <c r="B60" s="30"/>
      <c r="C60" s="30"/>
      <c r="D60" s="38"/>
      <c r="E60" s="198" t="str">
        <f t="shared" si="28"/>
        <v/>
      </c>
      <c r="F60" s="38"/>
      <c r="G60" s="38"/>
      <c r="H60" s="31"/>
      <c r="I60" s="31"/>
      <c r="J60" s="61" t="str">
        <f t="shared" si="29"/>
        <v/>
      </c>
      <c r="K60" s="69" t="str">
        <f t="shared" si="30"/>
        <v/>
      </c>
      <c r="L60" s="69" t="str">
        <f t="shared" si="31"/>
        <v/>
      </c>
      <c r="M60" s="69" t="str">
        <f t="shared" si="32"/>
        <v/>
      </c>
      <c r="N60" s="32"/>
      <c r="O60" s="99"/>
      <c r="P60" s="32"/>
      <c r="Q60" s="99"/>
      <c r="R60" s="129"/>
      <c r="S60" s="99"/>
      <c r="T60" s="32"/>
      <c r="U60" s="38"/>
      <c r="V60" s="32"/>
      <c r="W60" s="32"/>
      <c r="X60" s="38"/>
      <c r="Y60" s="30"/>
      <c r="Z60" s="30"/>
      <c r="AA60" s="32"/>
      <c r="AB60" s="32"/>
      <c r="AC60" s="33"/>
      <c r="AD60" s="63"/>
      <c r="AE60" s="63"/>
      <c r="BK60" s="65"/>
      <c r="BL60" s="65"/>
      <c r="BM60" s="65"/>
      <c r="BN60" s="65"/>
      <c r="BO60" s="65"/>
      <c r="BP60" s="65"/>
      <c r="BQ60" s="65"/>
      <c r="BR60" s="65"/>
      <c r="BS60" s="65"/>
      <c r="BT60" s="66" t="str">
        <f t="shared" si="6"/>
        <v/>
      </c>
      <c r="BU60" s="67" t="str">
        <f t="shared" si="7"/>
        <v/>
      </c>
      <c r="BV60" s="67" t="str">
        <f t="shared" si="8"/>
        <v/>
      </c>
      <c r="BW60" s="67" t="str">
        <f t="shared" si="9"/>
        <v/>
      </c>
      <c r="BX60" s="67" t="str">
        <f t="shared" si="10"/>
        <v/>
      </c>
      <c r="BY60" s="67" t="str">
        <f t="shared" si="14"/>
        <v/>
      </c>
      <c r="BZ60" s="68" t="str">
        <f t="shared" si="11"/>
        <v/>
      </c>
      <c r="CA60" s="65" t="str">
        <f t="shared" si="12"/>
        <v/>
      </c>
      <c r="CB60" s="65"/>
      <c r="CC60" s="65"/>
      <c r="CD60" s="65"/>
      <c r="CE60" s="65"/>
      <c r="CF60" s="65"/>
      <c r="CG60" s="65" t="s">
        <v>656</v>
      </c>
      <c r="CH60" s="65"/>
      <c r="CI60" s="65"/>
      <c r="CJ60" s="171"/>
      <c r="CK60" s="64" t="str">
        <f t="shared" si="13"/>
        <v/>
      </c>
    </row>
    <row r="61" spans="1:89" s="64" customFormat="1" ht="51" customHeight="1">
      <c r="A61" s="29" t="str">
        <f t="shared" si="27"/>
        <v/>
      </c>
      <c r="B61" s="30"/>
      <c r="C61" s="30"/>
      <c r="D61" s="38"/>
      <c r="E61" s="198" t="str">
        <f t="shared" si="28"/>
        <v/>
      </c>
      <c r="F61" s="38"/>
      <c r="G61" s="38"/>
      <c r="H61" s="31"/>
      <c r="I61" s="31"/>
      <c r="J61" s="61" t="str">
        <f t="shared" si="29"/>
        <v/>
      </c>
      <c r="K61" s="69" t="str">
        <f t="shared" si="30"/>
        <v/>
      </c>
      <c r="L61" s="69" t="str">
        <f t="shared" si="31"/>
        <v/>
      </c>
      <c r="M61" s="69" t="str">
        <f t="shared" si="32"/>
        <v/>
      </c>
      <c r="N61" s="32"/>
      <c r="O61" s="99"/>
      <c r="P61" s="32"/>
      <c r="Q61" s="99"/>
      <c r="R61" s="129"/>
      <c r="S61" s="99"/>
      <c r="T61" s="32"/>
      <c r="U61" s="38"/>
      <c r="V61" s="32"/>
      <c r="W61" s="32"/>
      <c r="X61" s="38"/>
      <c r="Y61" s="30"/>
      <c r="Z61" s="30"/>
      <c r="AA61" s="32"/>
      <c r="AB61" s="32"/>
      <c r="AC61" s="33"/>
      <c r="AD61" s="63"/>
      <c r="AE61" s="63"/>
      <c r="BK61" s="65"/>
      <c r="BL61" s="65"/>
      <c r="BM61" s="65"/>
      <c r="BN61" s="65"/>
      <c r="BO61" s="65"/>
      <c r="BP61" s="65"/>
      <c r="BQ61" s="65"/>
      <c r="BR61" s="65"/>
      <c r="BS61" s="65"/>
      <c r="BT61" s="66" t="str">
        <f t="shared" si="6"/>
        <v/>
      </c>
      <c r="BU61" s="67" t="str">
        <f t="shared" si="7"/>
        <v/>
      </c>
      <c r="BV61" s="67" t="str">
        <f t="shared" si="8"/>
        <v/>
      </c>
      <c r="BW61" s="67" t="str">
        <f t="shared" si="9"/>
        <v/>
      </c>
      <c r="BX61" s="67" t="str">
        <f t="shared" si="10"/>
        <v/>
      </c>
      <c r="BY61" s="67" t="str">
        <f t="shared" si="14"/>
        <v/>
      </c>
      <c r="BZ61" s="68" t="str">
        <f t="shared" si="11"/>
        <v/>
      </c>
      <c r="CA61" s="65" t="str">
        <f t="shared" si="12"/>
        <v/>
      </c>
      <c r="CB61" s="65"/>
      <c r="CC61" s="65"/>
      <c r="CD61" s="65"/>
      <c r="CE61" s="65"/>
      <c r="CF61" s="65"/>
      <c r="CG61" s="65" t="s">
        <v>657</v>
      </c>
      <c r="CH61" s="65"/>
      <c r="CI61" s="65"/>
      <c r="CJ61" s="171"/>
      <c r="CK61" s="64" t="str">
        <f t="shared" si="13"/>
        <v/>
      </c>
    </row>
    <row r="62" spans="1:89" s="64" customFormat="1" ht="51" customHeight="1">
      <c r="A62" s="29" t="str">
        <f t="shared" si="27"/>
        <v/>
      </c>
      <c r="B62" s="30"/>
      <c r="C62" s="30"/>
      <c r="D62" s="38"/>
      <c r="E62" s="198" t="str">
        <f t="shared" si="28"/>
        <v/>
      </c>
      <c r="F62" s="38"/>
      <c r="G62" s="38"/>
      <c r="H62" s="31"/>
      <c r="I62" s="31"/>
      <c r="J62" s="61" t="str">
        <f t="shared" si="29"/>
        <v/>
      </c>
      <c r="K62" s="69" t="str">
        <f t="shared" si="30"/>
        <v/>
      </c>
      <c r="L62" s="69" t="str">
        <f t="shared" si="31"/>
        <v/>
      </c>
      <c r="M62" s="69" t="str">
        <f t="shared" si="32"/>
        <v/>
      </c>
      <c r="N62" s="32"/>
      <c r="O62" s="99"/>
      <c r="P62" s="32"/>
      <c r="Q62" s="99"/>
      <c r="R62" s="129"/>
      <c r="S62" s="99"/>
      <c r="T62" s="32"/>
      <c r="U62" s="38"/>
      <c r="V62" s="32"/>
      <c r="W62" s="32"/>
      <c r="X62" s="38"/>
      <c r="Y62" s="30"/>
      <c r="Z62" s="30"/>
      <c r="AA62" s="32"/>
      <c r="AB62" s="32"/>
      <c r="AC62" s="33"/>
      <c r="AD62" s="63"/>
      <c r="AE62" s="63"/>
      <c r="BK62" s="65"/>
      <c r="BL62" s="65"/>
      <c r="BM62" s="65"/>
      <c r="BN62" s="65"/>
      <c r="BO62" s="65"/>
      <c r="BP62" s="65"/>
      <c r="BQ62" s="65"/>
      <c r="BR62" s="65"/>
      <c r="BS62" s="65"/>
      <c r="BT62" s="66" t="str">
        <f t="shared" si="6"/>
        <v/>
      </c>
      <c r="BU62" s="67" t="str">
        <f t="shared" si="7"/>
        <v/>
      </c>
      <c r="BV62" s="67" t="str">
        <f t="shared" si="8"/>
        <v/>
      </c>
      <c r="BW62" s="67" t="str">
        <f t="shared" si="9"/>
        <v/>
      </c>
      <c r="BX62" s="67" t="str">
        <f t="shared" si="10"/>
        <v/>
      </c>
      <c r="BY62" s="67" t="str">
        <f t="shared" si="14"/>
        <v/>
      </c>
      <c r="BZ62" s="68" t="str">
        <f t="shared" si="11"/>
        <v/>
      </c>
      <c r="CA62" s="65" t="str">
        <f t="shared" si="12"/>
        <v/>
      </c>
      <c r="CB62" s="65"/>
      <c r="CC62" s="65"/>
      <c r="CD62" s="65"/>
      <c r="CE62" s="65"/>
      <c r="CF62" s="65"/>
      <c r="CG62" s="65" t="s">
        <v>658</v>
      </c>
      <c r="CH62" s="65"/>
      <c r="CI62" s="65"/>
      <c r="CJ62" s="171"/>
      <c r="CK62" s="64" t="str">
        <f t="shared" si="13"/>
        <v/>
      </c>
    </row>
    <row r="63" spans="1:89" s="64" customFormat="1" ht="51" customHeight="1">
      <c r="A63" s="29" t="str">
        <f t="shared" si="27"/>
        <v/>
      </c>
      <c r="B63" s="30"/>
      <c r="C63" s="30"/>
      <c r="D63" s="38"/>
      <c r="E63" s="198" t="str">
        <f t="shared" si="28"/>
        <v/>
      </c>
      <c r="F63" s="38"/>
      <c r="G63" s="38"/>
      <c r="H63" s="31"/>
      <c r="I63" s="31"/>
      <c r="J63" s="61" t="str">
        <f t="shared" si="29"/>
        <v/>
      </c>
      <c r="K63" s="69" t="str">
        <f t="shared" si="30"/>
        <v/>
      </c>
      <c r="L63" s="69" t="str">
        <f t="shared" si="31"/>
        <v/>
      </c>
      <c r="M63" s="69" t="str">
        <f t="shared" si="32"/>
        <v/>
      </c>
      <c r="N63" s="32"/>
      <c r="O63" s="99"/>
      <c r="P63" s="32"/>
      <c r="Q63" s="99"/>
      <c r="R63" s="129"/>
      <c r="S63" s="99"/>
      <c r="T63" s="32"/>
      <c r="U63" s="38"/>
      <c r="V63" s="32"/>
      <c r="W63" s="32"/>
      <c r="X63" s="38"/>
      <c r="Y63" s="30"/>
      <c r="Z63" s="30"/>
      <c r="AA63" s="32"/>
      <c r="AB63" s="32"/>
      <c r="AC63" s="33"/>
      <c r="AD63" s="63"/>
      <c r="AE63" s="63"/>
      <c r="BK63" s="65"/>
      <c r="BL63" s="65"/>
      <c r="BM63" s="65"/>
      <c r="BN63" s="65"/>
      <c r="BO63" s="65"/>
      <c r="BP63" s="65"/>
      <c r="BQ63" s="65"/>
      <c r="BR63" s="65"/>
      <c r="BS63" s="65"/>
      <c r="BT63" s="66" t="str">
        <f t="shared" si="6"/>
        <v/>
      </c>
      <c r="BU63" s="67" t="str">
        <f t="shared" si="7"/>
        <v/>
      </c>
      <c r="BV63" s="67" t="str">
        <f t="shared" si="8"/>
        <v/>
      </c>
      <c r="BW63" s="67" t="str">
        <f t="shared" si="9"/>
        <v/>
      </c>
      <c r="BX63" s="67" t="str">
        <f t="shared" si="10"/>
        <v/>
      </c>
      <c r="BY63" s="67" t="str">
        <f t="shared" si="14"/>
        <v/>
      </c>
      <c r="BZ63" s="68" t="str">
        <f t="shared" si="11"/>
        <v/>
      </c>
      <c r="CA63" s="65" t="str">
        <f t="shared" si="12"/>
        <v/>
      </c>
      <c r="CB63" s="65"/>
      <c r="CC63" s="65"/>
      <c r="CD63" s="65"/>
      <c r="CE63" s="65"/>
      <c r="CF63" s="65"/>
      <c r="CG63" s="65" t="s">
        <v>659</v>
      </c>
      <c r="CH63" s="65"/>
      <c r="CI63" s="65"/>
      <c r="CJ63" s="171"/>
      <c r="CK63" s="64" t="str">
        <f t="shared" si="13"/>
        <v/>
      </c>
    </row>
    <row r="64" spans="1:89" s="64" customFormat="1" ht="51" customHeight="1">
      <c r="A64" s="29" t="str">
        <f t="shared" si="27"/>
        <v/>
      </c>
      <c r="B64" s="30"/>
      <c r="C64" s="30"/>
      <c r="D64" s="38"/>
      <c r="E64" s="198" t="str">
        <f t="shared" si="28"/>
        <v/>
      </c>
      <c r="F64" s="38"/>
      <c r="G64" s="38"/>
      <c r="H64" s="31"/>
      <c r="I64" s="31"/>
      <c r="J64" s="61" t="str">
        <f t="shared" si="29"/>
        <v/>
      </c>
      <c r="K64" s="69" t="str">
        <f t="shared" si="30"/>
        <v/>
      </c>
      <c r="L64" s="69" t="str">
        <f t="shared" si="31"/>
        <v/>
      </c>
      <c r="M64" s="69" t="str">
        <f t="shared" si="32"/>
        <v/>
      </c>
      <c r="N64" s="32"/>
      <c r="O64" s="99"/>
      <c r="P64" s="32"/>
      <c r="Q64" s="99"/>
      <c r="R64" s="129"/>
      <c r="S64" s="99"/>
      <c r="T64" s="32"/>
      <c r="U64" s="38"/>
      <c r="V64" s="32"/>
      <c r="W64" s="32"/>
      <c r="X64" s="38"/>
      <c r="Y64" s="30"/>
      <c r="Z64" s="30"/>
      <c r="AA64" s="32"/>
      <c r="AB64" s="32"/>
      <c r="AC64" s="33"/>
      <c r="AD64" s="63"/>
      <c r="AE64" s="63"/>
      <c r="BK64" s="65"/>
      <c r="BL64" s="65"/>
      <c r="BM64" s="65"/>
      <c r="BN64" s="65"/>
      <c r="BO64" s="65"/>
      <c r="BP64" s="65"/>
      <c r="BQ64" s="65"/>
      <c r="BR64" s="65"/>
      <c r="BS64" s="65"/>
      <c r="BT64" s="66" t="str">
        <f t="shared" si="6"/>
        <v/>
      </c>
      <c r="BU64" s="67" t="str">
        <f t="shared" si="7"/>
        <v/>
      </c>
      <c r="BV64" s="67" t="str">
        <f t="shared" si="8"/>
        <v/>
      </c>
      <c r="BW64" s="67" t="str">
        <f t="shared" si="9"/>
        <v/>
      </c>
      <c r="BX64" s="67" t="str">
        <f t="shared" si="10"/>
        <v/>
      </c>
      <c r="BY64" s="67" t="str">
        <f t="shared" si="14"/>
        <v/>
      </c>
      <c r="BZ64" s="68" t="str">
        <f t="shared" si="11"/>
        <v/>
      </c>
      <c r="CA64" s="65" t="str">
        <f t="shared" si="12"/>
        <v/>
      </c>
      <c r="CB64" s="65"/>
      <c r="CC64" s="65"/>
      <c r="CD64" s="65"/>
      <c r="CE64" s="65"/>
      <c r="CF64" s="65"/>
      <c r="CG64" s="65" t="s">
        <v>660</v>
      </c>
      <c r="CH64" s="65"/>
      <c r="CI64" s="65"/>
      <c r="CJ64" s="171"/>
      <c r="CK64" s="64" t="str">
        <f t="shared" si="13"/>
        <v/>
      </c>
    </row>
    <row r="65" spans="1:89" s="64" customFormat="1" ht="51" customHeight="1">
      <c r="A65" s="29" t="str">
        <f t="shared" si="27"/>
        <v/>
      </c>
      <c r="B65" s="30"/>
      <c r="C65" s="30"/>
      <c r="D65" s="38"/>
      <c r="E65" s="198" t="str">
        <f t="shared" si="28"/>
        <v/>
      </c>
      <c r="F65" s="38"/>
      <c r="G65" s="38"/>
      <c r="H65" s="31"/>
      <c r="I65" s="31"/>
      <c r="J65" s="61" t="str">
        <f t="shared" si="29"/>
        <v/>
      </c>
      <c r="K65" s="69" t="str">
        <f t="shared" si="30"/>
        <v/>
      </c>
      <c r="L65" s="69" t="str">
        <f t="shared" si="31"/>
        <v/>
      </c>
      <c r="M65" s="69" t="str">
        <f t="shared" si="32"/>
        <v/>
      </c>
      <c r="N65" s="32"/>
      <c r="O65" s="99"/>
      <c r="P65" s="32"/>
      <c r="Q65" s="99"/>
      <c r="R65" s="129"/>
      <c r="S65" s="99"/>
      <c r="T65" s="32"/>
      <c r="U65" s="38"/>
      <c r="V65" s="32"/>
      <c r="W65" s="32"/>
      <c r="X65" s="38"/>
      <c r="Y65" s="30"/>
      <c r="Z65" s="30"/>
      <c r="AA65" s="32"/>
      <c r="AB65" s="32"/>
      <c r="AC65" s="33"/>
      <c r="AD65" s="63"/>
      <c r="AE65" s="63"/>
      <c r="BK65" s="65"/>
      <c r="BL65" s="65"/>
      <c r="BM65" s="65"/>
      <c r="BN65" s="65"/>
      <c r="BO65" s="65"/>
      <c r="BP65" s="65"/>
      <c r="BQ65" s="65"/>
      <c r="BR65" s="65"/>
      <c r="BS65" s="65"/>
      <c r="BT65" s="66" t="str">
        <f t="shared" si="6"/>
        <v/>
      </c>
      <c r="BU65" s="67" t="str">
        <f t="shared" si="7"/>
        <v/>
      </c>
      <c r="BV65" s="67" t="str">
        <f t="shared" si="8"/>
        <v/>
      </c>
      <c r="BW65" s="67" t="str">
        <f t="shared" si="9"/>
        <v/>
      </c>
      <c r="BX65" s="67" t="str">
        <f t="shared" si="10"/>
        <v/>
      </c>
      <c r="BY65" s="67" t="str">
        <f t="shared" si="14"/>
        <v/>
      </c>
      <c r="BZ65" s="68" t="str">
        <f t="shared" si="11"/>
        <v/>
      </c>
      <c r="CA65" s="65" t="str">
        <f t="shared" si="12"/>
        <v/>
      </c>
      <c r="CB65" s="65"/>
      <c r="CC65" s="65"/>
      <c r="CD65" s="65"/>
      <c r="CE65" s="65"/>
      <c r="CF65" s="65"/>
      <c r="CG65" s="65" t="s">
        <v>661</v>
      </c>
      <c r="CH65" s="65"/>
      <c r="CI65" s="65"/>
      <c r="CJ65" s="171"/>
      <c r="CK65" s="64" t="str">
        <f t="shared" si="13"/>
        <v/>
      </c>
    </row>
    <row r="66" spans="1:89" s="64" customFormat="1" ht="51" customHeight="1">
      <c r="A66" s="29" t="str">
        <f t="shared" si="27"/>
        <v/>
      </c>
      <c r="B66" s="30"/>
      <c r="C66" s="30"/>
      <c r="D66" s="38"/>
      <c r="E66" s="198" t="str">
        <f t="shared" si="28"/>
        <v/>
      </c>
      <c r="F66" s="38"/>
      <c r="G66" s="38"/>
      <c r="H66" s="31"/>
      <c r="I66" s="31"/>
      <c r="J66" s="61" t="str">
        <f t="shared" si="29"/>
        <v/>
      </c>
      <c r="K66" s="69" t="str">
        <f t="shared" si="30"/>
        <v/>
      </c>
      <c r="L66" s="69" t="str">
        <f t="shared" si="31"/>
        <v/>
      </c>
      <c r="M66" s="69" t="str">
        <f t="shared" si="32"/>
        <v/>
      </c>
      <c r="N66" s="32"/>
      <c r="O66" s="99"/>
      <c r="P66" s="32"/>
      <c r="Q66" s="99"/>
      <c r="R66" s="129"/>
      <c r="S66" s="99"/>
      <c r="T66" s="32"/>
      <c r="U66" s="38"/>
      <c r="V66" s="32"/>
      <c r="W66" s="32"/>
      <c r="X66" s="38"/>
      <c r="Y66" s="30"/>
      <c r="Z66" s="30"/>
      <c r="AA66" s="32"/>
      <c r="AB66" s="32"/>
      <c r="AC66" s="33"/>
      <c r="AD66" s="63"/>
      <c r="AE66" s="63"/>
      <c r="BK66" s="65"/>
      <c r="BL66" s="65"/>
      <c r="BM66" s="65"/>
      <c r="BN66" s="65"/>
      <c r="BO66" s="65"/>
      <c r="BP66" s="65"/>
      <c r="BQ66" s="65"/>
      <c r="BR66" s="65"/>
      <c r="BS66" s="65"/>
      <c r="BT66" s="66" t="str">
        <f t="shared" si="6"/>
        <v/>
      </c>
      <c r="BU66" s="67" t="str">
        <f t="shared" si="7"/>
        <v/>
      </c>
      <c r="BV66" s="67" t="str">
        <f t="shared" si="8"/>
        <v/>
      </c>
      <c r="BW66" s="67" t="str">
        <f t="shared" si="9"/>
        <v/>
      </c>
      <c r="BX66" s="67" t="str">
        <f t="shared" si="10"/>
        <v/>
      </c>
      <c r="BY66" s="67" t="str">
        <f t="shared" si="14"/>
        <v/>
      </c>
      <c r="BZ66" s="68" t="str">
        <f t="shared" si="11"/>
        <v/>
      </c>
      <c r="CA66" s="65" t="str">
        <f t="shared" si="12"/>
        <v/>
      </c>
      <c r="CB66" s="65"/>
      <c r="CC66" s="65"/>
      <c r="CD66" s="65"/>
      <c r="CE66" s="65"/>
      <c r="CF66" s="65"/>
      <c r="CG66" s="65" t="s">
        <v>662</v>
      </c>
      <c r="CH66" s="65"/>
      <c r="CI66" s="65"/>
      <c r="CJ66" s="171"/>
      <c r="CK66" s="64" t="str">
        <f t="shared" si="13"/>
        <v/>
      </c>
    </row>
    <row r="67" spans="1:89" s="64" customFormat="1" ht="51" customHeight="1">
      <c r="A67" s="29" t="str">
        <f t="shared" si="27"/>
        <v/>
      </c>
      <c r="B67" s="30"/>
      <c r="C67" s="30"/>
      <c r="D67" s="38"/>
      <c r="E67" s="198" t="str">
        <f t="shared" si="28"/>
        <v/>
      </c>
      <c r="F67" s="38"/>
      <c r="G67" s="38"/>
      <c r="H67" s="31"/>
      <c r="I67" s="31"/>
      <c r="J67" s="61" t="str">
        <f t="shared" si="29"/>
        <v/>
      </c>
      <c r="K67" s="69" t="str">
        <f t="shared" si="30"/>
        <v/>
      </c>
      <c r="L67" s="69" t="str">
        <f t="shared" si="31"/>
        <v/>
      </c>
      <c r="M67" s="69" t="str">
        <f t="shared" si="32"/>
        <v/>
      </c>
      <c r="N67" s="32"/>
      <c r="O67" s="99"/>
      <c r="P67" s="32"/>
      <c r="Q67" s="99"/>
      <c r="R67" s="129"/>
      <c r="S67" s="99"/>
      <c r="T67" s="32"/>
      <c r="U67" s="38"/>
      <c r="V67" s="32"/>
      <c r="W67" s="32"/>
      <c r="X67" s="38"/>
      <c r="Y67" s="30"/>
      <c r="Z67" s="30"/>
      <c r="AA67" s="32"/>
      <c r="AB67" s="32"/>
      <c r="AC67" s="33"/>
      <c r="AD67" s="63"/>
      <c r="AE67" s="63"/>
      <c r="BK67" s="65"/>
      <c r="BL67" s="65"/>
      <c r="BM67" s="65"/>
      <c r="BN67" s="65"/>
      <c r="BO67" s="65"/>
      <c r="BP67" s="65"/>
      <c r="BQ67" s="65"/>
      <c r="BR67" s="65"/>
      <c r="BS67" s="65"/>
      <c r="BT67" s="66" t="str">
        <f t="shared" si="6"/>
        <v/>
      </c>
      <c r="BU67" s="67" t="str">
        <f t="shared" si="7"/>
        <v/>
      </c>
      <c r="BV67" s="67" t="str">
        <f t="shared" si="8"/>
        <v/>
      </c>
      <c r="BW67" s="67" t="str">
        <f t="shared" si="9"/>
        <v/>
      </c>
      <c r="BX67" s="67" t="str">
        <f t="shared" si="10"/>
        <v/>
      </c>
      <c r="BY67" s="67" t="str">
        <f t="shared" si="14"/>
        <v/>
      </c>
      <c r="BZ67" s="68" t="str">
        <f t="shared" si="11"/>
        <v/>
      </c>
      <c r="CA67" s="65" t="str">
        <f t="shared" si="12"/>
        <v/>
      </c>
      <c r="CB67" s="65"/>
      <c r="CC67" s="65"/>
      <c r="CD67" s="65"/>
      <c r="CE67" s="65"/>
      <c r="CF67" s="65"/>
      <c r="CG67" s="65" t="s">
        <v>725</v>
      </c>
      <c r="CH67" s="65"/>
      <c r="CI67" s="65"/>
      <c r="CJ67" s="171"/>
      <c r="CK67" s="64" t="str">
        <f t="shared" si="13"/>
        <v/>
      </c>
    </row>
    <row r="68" spans="1:89" s="64" customFormat="1" ht="51" customHeight="1">
      <c r="A68" s="29" t="str">
        <f t="shared" si="27"/>
        <v/>
      </c>
      <c r="B68" s="30"/>
      <c r="C68" s="30"/>
      <c r="D68" s="38"/>
      <c r="E68" s="198" t="str">
        <f t="shared" si="28"/>
        <v/>
      </c>
      <c r="F68" s="38"/>
      <c r="G68" s="38"/>
      <c r="H68" s="31"/>
      <c r="I68" s="31"/>
      <c r="J68" s="61" t="str">
        <f t="shared" si="29"/>
        <v/>
      </c>
      <c r="K68" s="69" t="str">
        <f t="shared" si="30"/>
        <v/>
      </c>
      <c r="L68" s="69" t="str">
        <f t="shared" si="31"/>
        <v/>
      </c>
      <c r="M68" s="69" t="str">
        <f t="shared" si="32"/>
        <v/>
      </c>
      <c r="N68" s="32"/>
      <c r="O68" s="99"/>
      <c r="P68" s="32"/>
      <c r="Q68" s="99"/>
      <c r="R68" s="129"/>
      <c r="S68" s="99"/>
      <c r="T68" s="32"/>
      <c r="U68" s="38"/>
      <c r="V68" s="32"/>
      <c r="W68" s="32"/>
      <c r="X68" s="38"/>
      <c r="Y68" s="30"/>
      <c r="Z68" s="30"/>
      <c r="AA68" s="32"/>
      <c r="AB68" s="32"/>
      <c r="AC68" s="33"/>
      <c r="AD68" s="63"/>
      <c r="AE68" s="63"/>
      <c r="BK68" s="65"/>
      <c r="BL68" s="65"/>
      <c r="BM68" s="65"/>
      <c r="BN68" s="65"/>
      <c r="BO68" s="65"/>
      <c r="BP68" s="65"/>
      <c r="BQ68" s="65"/>
      <c r="BR68" s="65"/>
      <c r="BS68" s="65"/>
      <c r="BT68" s="66" t="str">
        <f t="shared" si="6"/>
        <v/>
      </c>
      <c r="BU68" s="67" t="str">
        <f t="shared" si="7"/>
        <v/>
      </c>
      <c r="BV68" s="67" t="str">
        <f t="shared" si="8"/>
        <v/>
      </c>
      <c r="BW68" s="67" t="str">
        <f t="shared" si="9"/>
        <v/>
      </c>
      <c r="BX68" s="67" t="str">
        <f t="shared" si="10"/>
        <v/>
      </c>
      <c r="BY68" s="67" t="str">
        <f t="shared" si="14"/>
        <v/>
      </c>
      <c r="BZ68" s="68" t="str">
        <f t="shared" si="11"/>
        <v/>
      </c>
      <c r="CA68" s="65" t="str">
        <f t="shared" si="12"/>
        <v/>
      </c>
      <c r="CB68" s="65"/>
      <c r="CC68" s="65"/>
      <c r="CD68" s="65"/>
      <c r="CE68" s="65"/>
      <c r="CF68" s="65"/>
      <c r="CG68" s="65" t="s">
        <v>726</v>
      </c>
      <c r="CH68" s="65"/>
      <c r="CI68" s="65"/>
      <c r="CJ68" s="171"/>
      <c r="CK68" s="64" t="str">
        <f t="shared" si="13"/>
        <v/>
      </c>
    </row>
    <row r="69" spans="1:89" s="64" customFormat="1" ht="51" customHeight="1">
      <c r="A69" s="29" t="str">
        <f t="shared" si="27"/>
        <v/>
      </c>
      <c r="B69" s="30"/>
      <c r="C69" s="30"/>
      <c r="D69" s="38"/>
      <c r="E69" s="198" t="str">
        <f t="shared" si="28"/>
        <v/>
      </c>
      <c r="F69" s="38"/>
      <c r="G69" s="38"/>
      <c r="H69" s="31"/>
      <c r="I69" s="31"/>
      <c r="J69" s="61" t="str">
        <f t="shared" si="29"/>
        <v/>
      </c>
      <c r="K69" s="69" t="str">
        <f t="shared" si="30"/>
        <v/>
      </c>
      <c r="L69" s="69" t="str">
        <f t="shared" si="31"/>
        <v/>
      </c>
      <c r="M69" s="69" t="str">
        <f t="shared" si="32"/>
        <v/>
      </c>
      <c r="N69" s="32"/>
      <c r="O69" s="99"/>
      <c r="P69" s="32"/>
      <c r="Q69" s="99"/>
      <c r="R69" s="129"/>
      <c r="S69" s="99"/>
      <c r="T69" s="32"/>
      <c r="U69" s="38"/>
      <c r="V69" s="32"/>
      <c r="W69" s="32"/>
      <c r="X69" s="38"/>
      <c r="Y69" s="30"/>
      <c r="Z69" s="30"/>
      <c r="AA69" s="32"/>
      <c r="AB69" s="32"/>
      <c r="AC69" s="33"/>
      <c r="AD69" s="63"/>
      <c r="AE69" s="63"/>
      <c r="BK69" s="65"/>
      <c r="BL69" s="65"/>
      <c r="BM69" s="65"/>
      <c r="BN69" s="65"/>
      <c r="BO69" s="65"/>
      <c r="BP69" s="65"/>
      <c r="BQ69" s="65"/>
      <c r="BR69" s="65"/>
      <c r="BS69" s="65"/>
      <c r="BT69" s="66" t="str">
        <f t="shared" si="6"/>
        <v/>
      </c>
      <c r="BU69" s="67" t="str">
        <f t="shared" si="7"/>
        <v/>
      </c>
      <c r="BV69" s="67" t="str">
        <f t="shared" si="8"/>
        <v/>
      </c>
      <c r="BW69" s="67" t="str">
        <f t="shared" si="9"/>
        <v/>
      </c>
      <c r="BX69" s="67" t="str">
        <f t="shared" si="10"/>
        <v/>
      </c>
      <c r="BY69" s="67" t="str">
        <f t="shared" si="14"/>
        <v/>
      </c>
      <c r="BZ69" s="68" t="str">
        <f t="shared" si="11"/>
        <v/>
      </c>
      <c r="CA69" s="65" t="str">
        <f t="shared" si="12"/>
        <v/>
      </c>
      <c r="CB69" s="65"/>
      <c r="CC69" s="65"/>
      <c r="CD69" s="65"/>
      <c r="CE69" s="65"/>
      <c r="CF69" s="65"/>
      <c r="CG69" s="65"/>
      <c r="CH69" s="65"/>
      <c r="CI69" s="65"/>
      <c r="CJ69" s="171"/>
      <c r="CK69" s="64" t="str">
        <f t="shared" si="13"/>
        <v/>
      </c>
    </row>
    <row r="70" spans="1:89" s="64" customFormat="1" ht="51" customHeight="1">
      <c r="A70" s="29" t="str">
        <f t="shared" si="27"/>
        <v/>
      </c>
      <c r="B70" s="30"/>
      <c r="C70" s="30"/>
      <c r="D70" s="38"/>
      <c r="E70" s="198" t="str">
        <f t="shared" si="28"/>
        <v/>
      </c>
      <c r="F70" s="38"/>
      <c r="G70" s="38"/>
      <c r="H70" s="31"/>
      <c r="I70" s="31"/>
      <c r="J70" s="61" t="str">
        <f t="shared" si="29"/>
        <v/>
      </c>
      <c r="K70" s="69" t="str">
        <f t="shared" si="30"/>
        <v/>
      </c>
      <c r="L70" s="69" t="str">
        <f t="shared" si="31"/>
        <v/>
      </c>
      <c r="M70" s="69" t="str">
        <f t="shared" si="32"/>
        <v/>
      </c>
      <c r="N70" s="32"/>
      <c r="O70" s="99"/>
      <c r="P70" s="32"/>
      <c r="Q70" s="99"/>
      <c r="R70" s="129"/>
      <c r="S70" s="99"/>
      <c r="T70" s="32"/>
      <c r="U70" s="38"/>
      <c r="V70" s="32"/>
      <c r="W70" s="32"/>
      <c r="X70" s="38"/>
      <c r="Y70" s="30"/>
      <c r="Z70" s="30"/>
      <c r="AA70" s="32"/>
      <c r="AB70" s="32"/>
      <c r="AC70" s="33"/>
      <c r="AD70" s="63"/>
      <c r="AE70" s="63"/>
      <c r="BK70" s="65"/>
      <c r="BL70" s="65"/>
      <c r="BM70" s="65"/>
      <c r="BN70" s="65"/>
      <c r="BO70" s="65"/>
      <c r="BP70" s="65"/>
      <c r="BQ70" s="65"/>
      <c r="BR70" s="65"/>
      <c r="BS70" s="65"/>
      <c r="BT70" s="66" t="str">
        <f t="shared" si="6"/>
        <v/>
      </c>
      <c r="BU70" s="67" t="str">
        <f t="shared" si="7"/>
        <v/>
      </c>
      <c r="BV70" s="67" t="str">
        <f t="shared" si="8"/>
        <v/>
      </c>
      <c r="BW70" s="67" t="str">
        <f t="shared" si="9"/>
        <v/>
      </c>
      <c r="BX70" s="67" t="str">
        <f t="shared" si="10"/>
        <v/>
      </c>
      <c r="BY70" s="67" t="str">
        <f t="shared" si="14"/>
        <v/>
      </c>
      <c r="BZ70" s="68" t="str">
        <f t="shared" si="11"/>
        <v/>
      </c>
      <c r="CA70" s="65" t="str">
        <f t="shared" si="12"/>
        <v/>
      </c>
      <c r="CB70" s="65"/>
      <c r="CC70" s="65"/>
      <c r="CD70" s="65"/>
      <c r="CE70" s="65"/>
      <c r="CF70" s="65"/>
      <c r="CG70" s="65"/>
      <c r="CH70" s="65"/>
      <c r="CI70" s="65"/>
      <c r="CJ70" s="171"/>
      <c r="CK70" s="64" t="str">
        <f t="shared" si="13"/>
        <v/>
      </c>
    </row>
    <row r="71" spans="1:89" s="64" customFormat="1" ht="51" customHeight="1">
      <c r="A71" s="29" t="str">
        <f t="shared" si="27"/>
        <v/>
      </c>
      <c r="B71" s="30"/>
      <c r="C71" s="30"/>
      <c r="D71" s="38"/>
      <c r="E71" s="198" t="str">
        <f t="shared" si="28"/>
        <v/>
      </c>
      <c r="F71" s="38"/>
      <c r="G71" s="38"/>
      <c r="H71" s="31"/>
      <c r="I71" s="31"/>
      <c r="J71" s="61" t="str">
        <f t="shared" si="29"/>
        <v/>
      </c>
      <c r="K71" s="69" t="str">
        <f t="shared" si="30"/>
        <v/>
      </c>
      <c r="L71" s="69" t="str">
        <f t="shared" si="31"/>
        <v/>
      </c>
      <c r="M71" s="69" t="str">
        <f t="shared" si="32"/>
        <v/>
      </c>
      <c r="N71" s="32"/>
      <c r="O71" s="99"/>
      <c r="P71" s="32"/>
      <c r="Q71" s="99"/>
      <c r="R71" s="129"/>
      <c r="S71" s="99"/>
      <c r="T71" s="32"/>
      <c r="U71" s="38"/>
      <c r="V71" s="32"/>
      <c r="W71" s="32"/>
      <c r="X71" s="38"/>
      <c r="Y71" s="30"/>
      <c r="Z71" s="30"/>
      <c r="AA71" s="32"/>
      <c r="AB71" s="32"/>
      <c r="AC71" s="33"/>
      <c r="AD71" s="63"/>
      <c r="AE71" s="63"/>
      <c r="BK71" s="65"/>
      <c r="BL71" s="65"/>
      <c r="BM71" s="65"/>
      <c r="BN71" s="65"/>
      <c r="BO71" s="65"/>
      <c r="BP71" s="65"/>
      <c r="BQ71" s="65"/>
      <c r="BR71" s="65"/>
      <c r="BS71" s="65"/>
      <c r="BT71" s="66" t="str">
        <f t="shared" ref="BT71:BT134" si="33">IFERROR(IF(I71="","",YEAR(I71)),"")</f>
        <v/>
      </c>
      <c r="BU71" s="67" t="str">
        <f t="shared" ref="BU71:BU134" si="34">IFERROR(IF(I71="","",MONTH(I71)),"")</f>
        <v/>
      </c>
      <c r="BV71" s="67" t="str">
        <f t="shared" ref="BV71:BV134" si="35">IFERROR(IF(I71="","",DAY(I71)),"")</f>
        <v/>
      </c>
      <c r="BW71" s="67" t="str">
        <f t="shared" ref="BW71:BW134" si="36">IF(BT71=1961,"NINETEEN SIXTY ONE",IF(BT71=1962,"NINETEEN SIXTY TWO",IF(BT71=1963,"NINETEEN SIXTY THREE",IF(BT71=1964,"NINETEEN SIXTY FOUR",IF(BT71=1965,"NINETEEN SIXTY FIVE",IF(BT71=1966,"NINETEEN SIXTY SIX",IF(BT71=1967,"NINETEEN SIXTY SEVEN",IF(BT71=1968,"NINETEEN SIXTY EIGHT",IF(BT71=1969,"NINETEEN SIXTY NINE",IF(BT71=1970,"NINETEEN SEVENTY",IF(BT71=1971,"NINETEEN SEVENTY ONE",IF(BT71=1972,"NINETEEN SEVENTY TWO",IF(BT71=1973,"NINETEEN SEVENTY THREE",IF(BT71=1974,"NINETEEN SEVENTY FOUR",IF(BT71=1975,"NINETEEN SEVENTY FIVE",IF(BT71=1976,"NINETEEN SEVENTY SIX",IF(BT71=1977,"NINETEEN SEVENTY SEVEN",IF(BT71=1978,"NINETEEN SEVENTY EIGHT",IF(BT71=1979,"NINETEEN SEVENTY NINE",IF(BT71=1980,"NINETEEN EIGHTY",IF(BT71=1981,"NINETEEN EIGHTY ONE",IF(BT71=1982,"NINETEEN EIGHTY TWO",IF(BT71=1983,"NINETEEN EIGHTY THREE",IF(BT71=1984,"NINETEEN EIGHTY FOUR",IF(BT71=1985,"NINETEEN EIGHTY FIVE",IF(BT71=1986,"NINETEEN EIGHTY SIX",IF(BT71=1987,"NINETEEN EIGHTY SEVEN",IF(BT71=1988,"NINETEEN EIGHTY EIGHT",IF(BT71=1989,"NINETEEN EIGHTY NINE",IF(BT71=1990,"NINETEEN NINETY",IF(BT71=1991,"NINETEEN NINETY ONE",IF(BT71=1992,"NINETEEN NINETY TWO",IF(BT71=1993,"NINETEEN NINETY THREE",IF(BT71=1994,"NINETEEN NINETY FOUR",IF(BT71=1995,"NINETEEN NINETY FIVE",IF(BT71=1996,"NINETEEN NINETY SIX",IF(BT71=1997,"NINETEEN NINETY SEVEN",IF(BT71=1998,"NINETEEN NINETY EIGHT",IF(BT71=1999,"NINETEEN NINETY NINE",IF(BT71=2000,"TWO THOUSAND",IF(BT71=2001,"TWO THOUSAND ONE",IF(BT71=2002,"TWO THOUSAND TWO",IF(BT71=2003,"TWO THOUSAND THREE",IF(BT71=2004,"TWO THOUSAND FOUR",IF(BT71=2005,"TWO THOUSAND FIVE",IF(BT71=2006,"TWO THOUSAND SIX",IF(BT71=2007,"TWO THOUSAND SEVEN",IF(BT71=2008,"TWO THOUSAND EIGHT",IF(BT71=2009,"TWO THOUSAND NINE",IF(BT71=2010,"TWO THOUSAND TEN",IF(BT71=2011,"TWO THOUSAND ELEVEN",IF(BT71=2012,"TWO THOUSAND TWELVE",IF(BT71=2013,"TWO THOUSAND THIRTEEN",IF(BT71=2014,"TWO THOUSAND FOURTEEN",IF(BT71=2015,"TWO THOUSAND FIFTEEN",IF(BT71=2016,"TWO THOUSAND SIXTEEN",IF(BT71=2017,"TWO THOUSAND SEVENTEEN",IF(BT71=2018,"TWO THOUSAND EIGHTEEN",IF(BT71=2019,"TWO THOUSAND NINETEEN",IF(BT71=2020,"TWO THOUSAND TWENTY",IF(BT71=2021,"TWO THOUSAND TWENTY ONE",IF(BT71=2022,"TWO THOUSAND TWENTY TWO",IF(BT71=2023,"TWO THOUSAND TWENTY THREE",IF(BT71=2024,"TWO THOUSAND TWENTY FOUR",IF(BT71=2025,"TWO THOUSAND TWENTY FIVE","")))))))))))))))))))))))))))))))))))))))))))))))))))))))))))))))))</f>
        <v/>
      </c>
      <c r="BX71" s="67" t="str">
        <f t="shared" ref="BX71:BX134" si="37">IF(BU71=1,"JANUARY",IF(BU71=2,"FEBUARY", IF(BU71=3,"MARCH",IF(BU71=4,"APRIL",IF(BU71=5,"MAY",IF(BU71=6,"JUNE",IF(BU71=7,"JULY",IF(BU71=8,"AUGUST",IF(BU71=9,"SEPTEMBER",IF(BU71=10,"OCTOBER",IF(BU71=11,"NOVEMBER",IF(BU71=12,"DECEMBER",""))))))))))))</f>
        <v/>
      </c>
      <c r="BY71" s="67" t="str">
        <f t="shared" ref="BY71:BY134" si="38">IF(BV71=1,"1ST",IF(BV71=2,"2ND", IF(BV71=3,"3RD",IF(BV71=4,"FOURTH",IF(BV71=5,"FIFTH",IF(BV71=6,"SIXTH",IF(BV71=7,"7TH",IF(BV71=8,"8TH",IF(BV71=9,"9TH",IF(BV71=10,"10TH",IF(BV71=11,"11TH",IF(BV71=12,"12TH",IF(BV71=13,"13TH",IF(BV71=14,"14TH",IF(BV71=15,"FIFTEEN",IF(BV71=16,"SIXTEEN",IF(BV71=17,"SEVENTEEN",IF(BV71=18,"EIGHTEEN",IF(BV71=19,"NINETEEN",IF(BV71=20,"TWENTY",IF(BV71=21,"TWENTY FIRST",IF(BV71=22,"TWENTY SECOND",IF(BV71=23,"TWENTY THIRD",IF(BV71=24,"TWENTY FOURTH",IF(BV71=25,"TWENTY FIFTH",IF(BV71=26,"TWENTY SIX",IF(BV71=27,"TWENTY SEVEN",IF(BV71=28,"TWENTY EIGHT",IF(BV71=29,"TWENTY NINE",IF(BV71=30,"THIRTY",IF(BV71=31,"THIRTY FIRST","")))))))))))))))))))))))))))))))</f>
        <v/>
      </c>
      <c r="BZ71" s="68" t="str">
        <f t="shared" ref="BZ71:BZ134" si="39">IFERROR(IF(AND(BW71="",BX71="",BY71=""),"",CONCATENATE(BX71," ",BY71,",  ",BW71)),"")</f>
        <v/>
      </c>
      <c r="CA71" s="65" t="str">
        <f t="shared" ref="CA71:CA134" si="40">IF(F71="","",IF(F71="3rd Grade L-1","YES",""))</f>
        <v/>
      </c>
      <c r="CB71" s="65"/>
      <c r="CC71" s="65"/>
      <c r="CD71" s="65"/>
      <c r="CE71" s="65"/>
      <c r="CF71" s="65"/>
      <c r="CG71" s="65"/>
      <c r="CH71" s="65"/>
      <c r="CI71" s="65"/>
      <c r="CJ71" s="171"/>
      <c r="CK71" s="64" t="str">
        <f t="shared" ref="CK71:CK134" si="41">IF(F71="","",IF(F71=$CC$6,"3rd Grade L-1",IF(F71=$CC$7,"3rd Grade L-2",IF(F71=$CC$8,"2nd Grade",IF(F71=$CC$9,"1st Grade (Lecturer)",IF(F71=$CC$10,"Lab. Ass.",IF(F71=$CC$11,"3rd Grade P.E.T.","")))))))</f>
        <v/>
      </c>
    </row>
    <row r="72" spans="1:89" s="64" customFormat="1" ht="51" customHeight="1">
      <c r="A72" s="29" t="str">
        <f t="shared" si="27"/>
        <v/>
      </c>
      <c r="B72" s="30"/>
      <c r="C72" s="30"/>
      <c r="D72" s="38"/>
      <c r="E72" s="198" t="str">
        <f t="shared" si="28"/>
        <v/>
      </c>
      <c r="F72" s="38"/>
      <c r="G72" s="38"/>
      <c r="H72" s="31"/>
      <c r="I72" s="31"/>
      <c r="J72" s="61" t="str">
        <f t="shared" si="29"/>
        <v/>
      </c>
      <c r="K72" s="69" t="str">
        <f t="shared" si="30"/>
        <v/>
      </c>
      <c r="L72" s="69" t="str">
        <f t="shared" si="31"/>
        <v/>
      </c>
      <c r="M72" s="69" t="str">
        <f t="shared" si="32"/>
        <v/>
      </c>
      <c r="N72" s="32"/>
      <c r="O72" s="99"/>
      <c r="P72" s="32"/>
      <c r="Q72" s="99"/>
      <c r="R72" s="129"/>
      <c r="S72" s="99"/>
      <c r="T72" s="32"/>
      <c r="U72" s="38"/>
      <c r="V72" s="32"/>
      <c r="W72" s="32"/>
      <c r="X72" s="38"/>
      <c r="Y72" s="30"/>
      <c r="Z72" s="30"/>
      <c r="AA72" s="32"/>
      <c r="AB72" s="32"/>
      <c r="AC72" s="33"/>
      <c r="AD72" s="63"/>
      <c r="AE72" s="63"/>
      <c r="BK72" s="65"/>
      <c r="BL72" s="65"/>
      <c r="BM72" s="65"/>
      <c r="BN72" s="65"/>
      <c r="BO72" s="65"/>
      <c r="BP72" s="65"/>
      <c r="BQ72" s="65"/>
      <c r="BR72" s="65"/>
      <c r="BS72" s="65"/>
      <c r="BT72" s="66" t="str">
        <f t="shared" si="33"/>
        <v/>
      </c>
      <c r="BU72" s="67" t="str">
        <f t="shared" si="34"/>
        <v/>
      </c>
      <c r="BV72" s="67" t="str">
        <f t="shared" si="35"/>
        <v/>
      </c>
      <c r="BW72" s="67" t="str">
        <f t="shared" si="36"/>
        <v/>
      </c>
      <c r="BX72" s="67" t="str">
        <f t="shared" si="37"/>
        <v/>
      </c>
      <c r="BY72" s="67" t="str">
        <f t="shared" si="38"/>
        <v/>
      </c>
      <c r="BZ72" s="68" t="str">
        <f t="shared" si="39"/>
        <v/>
      </c>
      <c r="CA72" s="65" t="str">
        <f t="shared" si="40"/>
        <v/>
      </c>
      <c r="CB72" s="65"/>
      <c r="CC72" s="65"/>
      <c r="CD72" s="65"/>
      <c r="CE72" s="65"/>
      <c r="CF72" s="65"/>
      <c r="CG72" s="65"/>
      <c r="CH72" s="65"/>
      <c r="CI72" s="65"/>
      <c r="CJ72" s="171"/>
      <c r="CK72" s="64" t="str">
        <f t="shared" si="41"/>
        <v/>
      </c>
    </row>
    <row r="73" spans="1:89" s="64" customFormat="1" ht="51" customHeight="1">
      <c r="A73" s="29" t="str">
        <f t="shared" si="27"/>
        <v/>
      </c>
      <c r="B73" s="30"/>
      <c r="C73" s="30"/>
      <c r="D73" s="38"/>
      <c r="E73" s="198" t="str">
        <f t="shared" si="28"/>
        <v/>
      </c>
      <c r="F73" s="38"/>
      <c r="G73" s="38"/>
      <c r="H73" s="31"/>
      <c r="I73" s="31"/>
      <c r="J73" s="61" t="str">
        <f t="shared" si="29"/>
        <v/>
      </c>
      <c r="K73" s="69" t="str">
        <f t="shared" si="30"/>
        <v/>
      </c>
      <c r="L73" s="69" t="str">
        <f t="shared" si="31"/>
        <v/>
      </c>
      <c r="M73" s="69" t="str">
        <f t="shared" si="32"/>
        <v/>
      </c>
      <c r="N73" s="32"/>
      <c r="O73" s="99"/>
      <c r="P73" s="32"/>
      <c r="Q73" s="99"/>
      <c r="R73" s="129"/>
      <c r="S73" s="99"/>
      <c r="T73" s="32"/>
      <c r="U73" s="38"/>
      <c r="V73" s="32"/>
      <c r="W73" s="32"/>
      <c r="X73" s="38"/>
      <c r="Y73" s="30"/>
      <c r="Z73" s="30"/>
      <c r="AA73" s="32"/>
      <c r="AB73" s="32"/>
      <c r="AC73" s="33"/>
      <c r="AD73" s="63"/>
      <c r="AE73" s="63"/>
      <c r="BK73" s="65"/>
      <c r="BL73" s="65"/>
      <c r="BM73" s="65"/>
      <c r="BN73" s="65"/>
      <c r="BO73" s="65"/>
      <c r="BP73" s="65"/>
      <c r="BQ73" s="65"/>
      <c r="BR73" s="65"/>
      <c r="BS73" s="65"/>
      <c r="BT73" s="66" t="str">
        <f t="shared" si="33"/>
        <v/>
      </c>
      <c r="BU73" s="67" t="str">
        <f t="shared" si="34"/>
        <v/>
      </c>
      <c r="BV73" s="67" t="str">
        <f t="shared" si="35"/>
        <v/>
      </c>
      <c r="BW73" s="67" t="str">
        <f t="shared" si="36"/>
        <v/>
      </c>
      <c r="BX73" s="67" t="str">
        <f t="shared" si="37"/>
        <v/>
      </c>
      <c r="BY73" s="67" t="str">
        <f t="shared" si="38"/>
        <v/>
      </c>
      <c r="BZ73" s="68" t="str">
        <f t="shared" si="39"/>
        <v/>
      </c>
      <c r="CA73" s="65" t="str">
        <f t="shared" si="40"/>
        <v/>
      </c>
      <c r="CB73" s="65"/>
      <c r="CC73" s="65"/>
      <c r="CD73" s="65"/>
      <c r="CE73" s="65"/>
      <c r="CF73" s="65"/>
      <c r="CG73" s="65"/>
      <c r="CH73" s="65"/>
      <c r="CI73" s="65"/>
      <c r="CJ73" s="171"/>
      <c r="CK73" s="64" t="str">
        <f t="shared" si="41"/>
        <v/>
      </c>
    </row>
    <row r="74" spans="1:89" s="64" customFormat="1" ht="51" customHeight="1">
      <c r="A74" s="29" t="str">
        <f t="shared" si="27"/>
        <v/>
      </c>
      <c r="B74" s="30"/>
      <c r="C74" s="30"/>
      <c r="D74" s="38"/>
      <c r="E74" s="198" t="str">
        <f t="shared" si="28"/>
        <v/>
      </c>
      <c r="F74" s="38"/>
      <c r="G74" s="38"/>
      <c r="H74" s="31"/>
      <c r="I74" s="31"/>
      <c r="J74" s="61" t="str">
        <f t="shared" si="29"/>
        <v/>
      </c>
      <c r="K74" s="69" t="str">
        <f t="shared" si="30"/>
        <v/>
      </c>
      <c r="L74" s="69" t="str">
        <f t="shared" si="31"/>
        <v/>
      </c>
      <c r="M74" s="69" t="str">
        <f t="shared" si="32"/>
        <v/>
      </c>
      <c r="N74" s="32"/>
      <c r="O74" s="99"/>
      <c r="P74" s="32"/>
      <c r="Q74" s="99"/>
      <c r="R74" s="129"/>
      <c r="S74" s="99"/>
      <c r="T74" s="32"/>
      <c r="U74" s="38"/>
      <c r="V74" s="32"/>
      <c r="W74" s="32"/>
      <c r="X74" s="38"/>
      <c r="Y74" s="30"/>
      <c r="Z74" s="30"/>
      <c r="AA74" s="32"/>
      <c r="AB74" s="32"/>
      <c r="AC74" s="33"/>
      <c r="AD74" s="63"/>
      <c r="AE74" s="63"/>
      <c r="BK74" s="65"/>
      <c r="BL74" s="65"/>
      <c r="BM74" s="65"/>
      <c r="BN74" s="65"/>
      <c r="BO74" s="65"/>
      <c r="BP74" s="65"/>
      <c r="BQ74" s="65"/>
      <c r="BR74" s="65"/>
      <c r="BS74" s="65"/>
      <c r="BT74" s="66" t="str">
        <f t="shared" si="33"/>
        <v/>
      </c>
      <c r="BU74" s="67" t="str">
        <f t="shared" si="34"/>
        <v/>
      </c>
      <c r="BV74" s="67" t="str">
        <f t="shared" si="35"/>
        <v/>
      </c>
      <c r="BW74" s="67" t="str">
        <f t="shared" si="36"/>
        <v/>
      </c>
      <c r="BX74" s="67" t="str">
        <f t="shared" si="37"/>
        <v/>
      </c>
      <c r="BY74" s="67" t="str">
        <f t="shared" si="38"/>
        <v/>
      </c>
      <c r="BZ74" s="68" t="str">
        <f t="shared" si="39"/>
        <v/>
      </c>
      <c r="CA74" s="65" t="str">
        <f t="shared" si="40"/>
        <v/>
      </c>
      <c r="CB74" s="65"/>
      <c r="CC74" s="65"/>
      <c r="CD74" s="65"/>
      <c r="CE74" s="65"/>
      <c r="CF74" s="65"/>
      <c r="CG74" s="65"/>
      <c r="CH74" s="65"/>
      <c r="CI74" s="65"/>
      <c r="CJ74" s="171"/>
      <c r="CK74" s="64" t="str">
        <f t="shared" si="41"/>
        <v/>
      </c>
    </row>
    <row r="75" spans="1:89" s="64" customFormat="1" ht="51" customHeight="1">
      <c r="A75" s="29" t="str">
        <f t="shared" si="27"/>
        <v/>
      </c>
      <c r="B75" s="30"/>
      <c r="C75" s="30"/>
      <c r="D75" s="38"/>
      <c r="E75" s="198" t="str">
        <f t="shared" si="28"/>
        <v/>
      </c>
      <c r="F75" s="38"/>
      <c r="G75" s="38"/>
      <c r="H75" s="31"/>
      <c r="I75" s="31"/>
      <c r="J75" s="61" t="str">
        <f t="shared" si="29"/>
        <v/>
      </c>
      <c r="K75" s="69" t="str">
        <f t="shared" si="30"/>
        <v/>
      </c>
      <c r="L75" s="69" t="str">
        <f t="shared" si="31"/>
        <v/>
      </c>
      <c r="M75" s="69" t="str">
        <f t="shared" si="32"/>
        <v/>
      </c>
      <c r="N75" s="32"/>
      <c r="O75" s="99"/>
      <c r="P75" s="32"/>
      <c r="Q75" s="99"/>
      <c r="R75" s="129"/>
      <c r="S75" s="99"/>
      <c r="T75" s="32"/>
      <c r="U75" s="38"/>
      <c r="V75" s="32"/>
      <c r="W75" s="32"/>
      <c r="X75" s="38"/>
      <c r="Y75" s="30"/>
      <c r="Z75" s="30"/>
      <c r="AA75" s="32"/>
      <c r="AB75" s="32"/>
      <c r="AC75" s="33"/>
      <c r="AD75" s="63"/>
      <c r="AE75" s="63"/>
      <c r="BK75" s="65"/>
      <c r="BL75" s="65"/>
      <c r="BM75" s="65"/>
      <c r="BN75" s="65"/>
      <c r="BO75" s="65"/>
      <c r="BP75" s="65"/>
      <c r="BQ75" s="65"/>
      <c r="BR75" s="65"/>
      <c r="BS75" s="65"/>
      <c r="BT75" s="66" t="str">
        <f t="shared" si="33"/>
        <v/>
      </c>
      <c r="BU75" s="67" t="str">
        <f t="shared" si="34"/>
        <v/>
      </c>
      <c r="BV75" s="67" t="str">
        <f t="shared" si="35"/>
        <v/>
      </c>
      <c r="BW75" s="67" t="str">
        <f t="shared" si="36"/>
        <v/>
      </c>
      <c r="BX75" s="67" t="str">
        <f t="shared" si="37"/>
        <v/>
      </c>
      <c r="BY75" s="67" t="str">
        <f t="shared" si="38"/>
        <v/>
      </c>
      <c r="BZ75" s="68" t="str">
        <f t="shared" si="39"/>
        <v/>
      </c>
      <c r="CA75" s="65" t="str">
        <f t="shared" si="40"/>
        <v/>
      </c>
      <c r="CB75" s="65"/>
      <c r="CC75" s="65"/>
      <c r="CD75" s="65"/>
      <c r="CE75" s="65"/>
      <c r="CF75" s="65"/>
      <c r="CG75" s="65"/>
      <c r="CH75" s="65"/>
      <c r="CI75" s="65"/>
      <c r="CJ75" s="171"/>
      <c r="CK75" s="64" t="str">
        <f t="shared" si="41"/>
        <v/>
      </c>
    </row>
    <row r="76" spans="1:89" s="64" customFormat="1" ht="51" customHeight="1">
      <c r="A76" s="29" t="str">
        <f t="shared" si="27"/>
        <v/>
      </c>
      <c r="B76" s="30"/>
      <c r="C76" s="30"/>
      <c r="D76" s="38"/>
      <c r="E76" s="198" t="str">
        <f t="shared" si="28"/>
        <v/>
      </c>
      <c r="F76" s="38"/>
      <c r="G76" s="38"/>
      <c r="H76" s="31"/>
      <c r="I76" s="31"/>
      <c r="J76" s="61" t="str">
        <f t="shared" si="29"/>
        <v/>
      </c>
      <c r="K76" s="69" t="str">
        <f t="shared" si="30"/>
        <v/>
      </c>
      <c r="L76" s="69" t="str">
        <f t="shared" si="31"/>
        <v/>
      </c>
      <c r="M76" s="69" t="str">
        <f t="shared" si="32"/>
        <v/>
      </c>
      <c r="N76" s="32"/>
      <c r="O76" s="99"/>
      <c r="P76" s="32"/>
      <c r="Q76" s="99"/>
      <c r="R76" s="129"/>
      <c r="S76" s="99"/>
      <c r="T76" s="32"/>
      <c r="U76" s="38"/>
      <c r="V76" s="32"/>
      <c r="W76" s="32"/>
      <c r="X76" s="38"/>
      <c r="Y76" s="30"/>
      <c r="Z76" s="30"/>
      <c r="AA76" s="32"/>
      <c r="AB76" s="32"/>
      <c r="AC76" s="33"/>
      <c r="AD76" s="63"/>
      <c r="AE76" s="63"/>
      <c r="BK76" s="65"/>
      <c r="BL76" s="65"/>
      <c r="BM76" s="65"/>
      <c r="BN76" s="65"/>
      <c r="BO76" s="65"/>
      <c r="BP76" s="65"/>
      <c r="BQ76" s="65"/>
      <c r="BR76" s="65"/>
      <c r="BS76" s="65"/>
      <c r="BT76" s="66" t="str">
        <f t="shared" si="33"/>
        <v/>
      </c>
      <c r="BU76" s="67" t="str">
        <f t="shared" si="34"/>
        <v/>
      </c>
      <c r="BV76" s="67" t="str">
        <f t="shared" si="35"/>
        <v/>
      </c>
      <c r="BW76" s="67" t="str">
        <f t="shared" si="36"/>
        <v/>
      </c>
      <c r="BX76" s="67" t="str">
        <f t="shared" si="37"/>
        <v/>
      </c>
      <c r="BY76" s="67" t="str">
        <f t="shared" si="38"/>
        <v/>
      </c>
      <c r="BZ76" s="68" t="str">
        <f t="shared" si="39"/>
        <v/>
      </c>
      <c r="CA76" s="65" t="str">
        <f t="shared" si="40"/>
        <v/>
      </c>
      <c r="CB76" s="65"/>
      <c r="CC76" s="65"/>
      <c r="CD76" s="65"/>
      <c r="CE76" s="65"/>
      <c r="CF76" s="65"/>
      <c r="CG76" s="65"/>
      <c r="CH76" s="65"/>
      <c r="CI76" s="65"/>
      <c r="CJ76" s="171"/>
      <c r="CK76" s="64" t="str">
        <f t="shared" si="41"/>
        <v/>
      </c>
    </row>
    <row r="77" spans="1:89" s="64" customFormat="1" ht="51" customHeight="1">
      <c r="A77" s="29" t="str">
        <f t="shared" si="27"/>
        <v/>
      </c>
      <c r="B77" s="30"/>
      <c r="C77" s="30"/>
      <c r="D77" s="38"/>
      <c r="E77" s="198" t="str">
        <f t="shared" si="28"/>
        <v/>
      </c>
      <c r="F77" s="38"/>
      <c r="G77" s="38"/>
      <c r="H77" s="31"/>
      <c r="I77" s="31"/>
      <c r="J77" s="61" t="str">
        <f t="shared" si="29"/>
        <v/>
      </c>
      <c r="K77" s="69" t="str">
        <f t="shared" si="30"/>
        <v/>
      </c>
      <c r="L77" s="69" t="str">
        <f t="shared" si="31"/>
        <v/>
      </c>
      <c r="M77" s="69" t="str">
        <f t="shared" si="32"/>
        <v/>
      </c>
      <c r="N77" s="32"/>
      <c r="O77" s="99"/>
      <c r="P77" s="32"/>
      <c r="Q77" s="99"/>
      <c r="R77" s="129"/>
      <c r="S77" s="99"/>
      <c r="T77" s="32"/>
      <c r="U77" s="38"/>
      <c r="V77" s="32"/>
      <c r="W77" s="32"/>
      <c r="X77" s="38"/>
      <c r="Y77" s="30"/>
      <c r="Z77" s="30"/>
      <c r="AA77" s="32"/>
      <c r="AB77" s="32"/>
      <c r="AC77" s="33"/>
      <c r="AD77" s="63"/>
      <c r="AE77" s="63"/>
      <c r="BK77" s="65"/>
      <c r="BL77" s="65"/>
      <c r="BM77" s="65"/>
      <c r="BN77" s="65"/>
      <c r="BO77" s="65"/>
      <c r="BP77" s="65"/>
      <c r="BQ77" s="65"/>
      <c r="BR77" s="65"/>
      <c r="BS77" s="65"/>
      <c r="BT77" s="66" t="str">
        <f t="shared" si="33"/>
        <v/>
      </c>
      <c r="BU77" s="67" t="str">
        <f t="shared" si="34"/>
        <v/>
      </c>
      <c r="BV77" s="67" t="str">
        <f t="shared" si="35"/>
        <v/>
      </c>
      <c r="BW77" s="67" t="str">
        <f t="shared" si="36"/>
        <v/>
      </c>
      <c r="BX77" s="67" t="str">
        <f t="shared" si="37"/>
        <v/>
      </c>
      <c r="BY77" s="67" t="str">
        <f t="shared" si="38"/>
        <v/>
      </c>
      <c r="BZ77" s="68" t="str">
        <f t="shared" si="39"/>
        <v/>
      </c>
      <c r="CA77" s="65" t="str">
        <f t="shared" si="40"/>
        <v/>
      </c>
      <c r="CB77" s="65"/>
      <c r="CC77" s="65"/>
      <c r="CD77" s="65"/>
      <c r="CE77" s="65"/>
      <c r="CF77" s="65"/>
      <c r="CG77" s="65"/>
      <c r="CH77" s="65"/>
      <c r="CI77" s="65"/>
      <c r="CJ77" s="171"/>
      <c r="CK77" s="64" t="str">
        <f t="shared" si="41"/>
        <v/>
      </c>
    </row>
    <row r="78" spans="1:89" s="64" customFormat="1" ht="51" customHeight="1">
      <c r="A78" s="29" t="str">
        <f t="shared" si="27"/>
        <v/>
      </c>
      <c r="B78" s="30"/>
      <c r="C78" s="30"/>
      <c r="D78" s="38"/>
      <c r="E78" s="198" t="str">
        <f t="shared" si="28"/>
        <v/>
      </c>
      <c r="F78" s="38"/>
      <c r="G78" s="38"/>
      <c r="H78" s="31"/>
      <c r="I78" s="31"/>
      <c r="J78" s="61" t="str">
        <f t="shared" si="29"/>
        <v/>
      </c>
      <c r="K78" s="69" t="str">
        <f t="shared" si="30"/>
        <v/>
      </c>
      <c r="L78" s="69" t="str">
        <f t="shared" si="31"/>
        <v/>
      </c>
      <c r="M78" s="69" t="str">
        <f t="shared" si="32"/>
        <v/>
      </c>
      <c r="N78" s="32"/>
      <c r="O78" s="99"/>
      <c r="P78" s="32"/>
      <c r="Q78" s="99"/>
      <c r="R78" s="129"/>
      <c r="S78" s="99"/>
      <c r="T78" s="32"/>
      <c r="U78" s="38"/>
      <c r="V78" s="32"/>
      <c r="W78" s="32"/>
      <c r="X78" s="38"/>
      <c r="Y78" s="30"/>
      <c r="Z78" s="30"/>
      <c r="AA78" s="32"/>
      <c r="AB78" s="32"/>
      <c r="AC78" s="33"/>
      <c r="AD78" s="63"/>
      <c r="AE78" s="63"/>
      <c r="BK78" s="65"/>
      <c r="BL78" s="65"/>
      <c r="BM78" s="65"/>
      <c r="BN78" s="65"/>
      <c r="BO78" s="65"/>
      <c r="BP78" s="65"/>
      <c r="BQ78" s="65"/>
      <c r="BR78" s="65"/>
      <c r="BS78" s="65"/>
      <c r="BT78" s="66" t="str">
        <f t="shared" si="33"/>
        <v/>
      </c>
      <c r="BU78" s="67" t="str">
        <f t="shared" si="34"/>
        <v/>
      </c>
      <c r="BV78" s="67" t="str">
        <f t="shared" si="35"/>
        <v/>
      </c>
      <c r="BW78" s="67" t="str">
        <f t="shared" si="36"/>
        <v/>
      </c>
      <c r="BX78" s="67" t="str">
        <f t="shared" si="37"/>
        <v/>
      </c>
      <c r="BY78" s="67" t="str">
        <f t="shared" si="38"/>
        <v/>
      </c>
      <c r="BZ78" s="68" t="str">
        <f t="shared" si="39"/>
        <v/>
      </c>
      <c r="CA78" s="65" t="str">
        <f t="shared" si="40"/>
        <v/>
      </c>
      <c r="CB78" s="65"/>
      <c r="CC78" s="65"/>
      <c r="CD78" s="65"/>
      <c r="CE78" s="65"/>
      <c r="CF78" s="65"/>
      <c r="CG78" s="65"/>
      <c r="CH78" s="65"/>
      <c r="CI78" s="65"/>
      <c r="CJ78" s="171"/>
      <c r="CK78" s="64" t="str">
        <f t="shared" si="41"/>
        <v/>
      </c>
    </row>
    <row r="79" spans="1:89" s="64" customFormat="1" ht="51" customHeight="1">
      <c r="A79" s="29" t="str">
        <f t="shared" si="27"/>
        <v/>
      </c>
      <c r="B79" s="30"/>
      <c r="C79" s="30"/>
      <c r="D79" s="38"/>
      <c r="E79" s="198" t="str">
        <f t="shared" si="28"/>
        <v/>
      </c>
      <c r="F79" s="38"/>
      <c r="G79" s="38"/>
      <c r="H79" s="31"/>
      <c r="I79" s="31"/>
      <c r="J79" s="61" t="str">
        <f t="shared" si="29"/>
        <v/>
      </c>
      <c r="K79" s="69" t="str">
        <f t="shared" si="30"/>
        <v/>
      </c>
      <c r="L79" s="69" t="str">
        <f t="shared" si="31"/>
        <v/>
      </c>
      <c r="M79" s="69" t="str">
        <f t="shared" si="32"/>
        <v/>
      </c>
      <c r="N79" s="32"/>
      <c r="O79" s="99"/>
      <c r="P79" s="32"/>
      <c r="Q79" s="99"/>
      <c r="R79" s="129"/>
      <c r="S79" s="99"/>
      <c r="T79" s="32"/>
      <c r="U79" s="38"/>
      <c r="V79" s="32"/>
      <c r="W79" s="32"/>
      <c r="X79" s="38"/>
      <c r="Y79" s="30"/>
      <c r="Z79" s="30"/>
      <c r="AA79" s="32"/>
      <c r="AB79" s="32"/>
      <c r="AC79" s="33"/>
      <c r="AD79" s="63"/>
      <c r="AE79" s="63"/>
      <c r="BK79" s="65"/>
      <c r="BL79" s="65"/>
      <c r="BM79" s="65"/>
      <c r="BN79" s="65"/>
      <c r="BO79" s="65"/>
      <c r="BP79" s="65"/>
      <c r="BQ79" s="65"/>
      <c r="BR79" s="65"/>
      <c r="BS79" s="65"/>
      <c r="BT79" s="66" t="str">
        <f t="shared" si="33"/>
        <v/>
      </c>
      <c r="BU79" s="67" t="str">
        <f t="shared" si="34"/>
        <v/>
      </c>
      <c r="BV79" s="67" t="str">
        <f t="shared" si="35"/>
        <v/>
      </c>
      <c r="BW79" s="67" t="str">
        <f t="shared" si="36"/>
        <v/>
      </c>
      <c r="BX79" s="67" t="str">
        <f t="shared" si="37"/>
        <v/>
      </c>
      <c r="BY79" s="67" t="str">
        <f t="shared" si="38"/>
        <v/>
      </c>
      <c r="BZ79" s="68" t="str">
        <f t="shared" si="39"/>
        <v/>
      </c>
      <c r="CA79" s="65" t="str">
        <f t="shared" si="40"/>
        <v/>
      </c>
      <c r="CB79" s="65"/>
      <c r="CC79" s="65"/>
      <c r="CD79" s="65"/>
      <c r="CE79" s="65"/>
      <c r="CF79" s="65"/>
      <c r="CG79" s="65"/>
      <c r="CH79" s="65"/>
      <c r="CI79" s="65"/>
      <c r="CJ79" s="171"/>
      <c r="CK79" s="64" t="str">
        <f t="shared" si="41"/>
        <v/>
      </c>
    </row>
    <row r="80" spans="1:89" s="64" customFormat="1" ht="51" customHeight="1">
      <c r="A80" s="29" t="str">
        <f t="shared" si="27"/>
        <v/>
      </c>
      <c r="B80" s="30"/>
      <c r="C80" s="30"/>
      <c r="D80" s="38"/>
      <c r="E80" s="198" t="str">
        <f t="shared" si="28"/>
        <v/>
      </c>
      <c r="F80" s="38"/>
      <c r="G80" s="38"/>
      <c r="H80" s="31"/>
      <c r="I80" s="31"/>
      <c r="J80" s="61" t="str">
        <f t="shared" si="29"/>
        <v/>
      </c>
      <c r="K80" s="69" t="str">
        <f t="shared" si="30"/>
        <v/>
      </c>
      <c r="L80" s="69" t="str">
        <f t="shared" si="31"/>
        <v/>
      </c>
      <c r="M80" s="69" t="str">
        <f t="shared" si="32"/>
        <v/>
      </c>
      <c r="N80" s="32"/>
      <c r="O80" s="99"/>
      <c r="P80" s="32"/>
      <c r="Q80" s="99"/>
      <c r="R80" s="129"/>
      <c r="S80" s="99"/>
      <c r="T80" s="32"/>
      <c r="U80" s="38"/>
      <c r="V80" s="32"/>
      <c r="W80" s="32"/>
      <c r="X80" s="38"/>
      <c r="Y80" s="30"/>
      <c r="Z80" s="30"/>
      <c r="AA80" s="32"/>
      <c r="AB80" s="32"/>
      <c r="AC80" s="33"/>
      <c r="AD80" s="63"/>
      <c r="AE80" s="63"/>
      <c r="BK80" s="65"/>
      <c r="BL80" s="65"/>
      <c r="BM80" s="65"/>
      <c r="BN80" s="65"/>
      <c r="BO80" s="65"/>
      <c r="BP80" s="65"/>
      <c r="BQ80" s="65"/>
      <c r="BR80" s="65"/>
      <c r="BS80" s="65"/>
      <c r="BT80" s="66" t="str">
        <f t="shared" si="33"/>
        <v/>
      </c>
      <c r="BU80" s="67" t="str">
        <f t="shared" si="34"/>
        <v/>
      </c>
      <c r="BV80" s="67" t="str">
        <f t="shared" si="35"/>
        <v/>
      </c>
      <c r="BW80" s="67" t="str">
        <f t="shared" si="36"/>
        <v/>
      </c>
      <c r="BX80" s="67" t="str">
        <f t="shared" si="37"/>
        <v/>
      </c>
      <c r="BY80" s="67" t="str">
        <f t="shared" si="38"/>
        <v/>
      </c>
      <c r="BZ80" s="68" t="str">
        <f t="shared" si="39"/>
        <v/>
      </c>
      <c r="CA80" s="65" t="str">
        <f t="shared" si="40"/>
        <v/>
      </c>
      <c r="CB80" s="65"/>
      <c r="CC80" s="65"/>
      <c r="CD80" s="65"/>
      <c r="CE80" s="65"/>
      <c r="CF80" s="65"/>
      <c r="CG80" s="65"/>
      <c r="CH80" s="65"/>
      <c r="CI80" s="65"/>
      <c r="CJ80" s="171"/>
      <c r="CK80" s="64" t="str">
        <f t="shared" si="41"/>
        <v/>
      </c>
    </row>
    <row r="81" spans="1:89" s="64" customFormat="1" ht="51" customHeight="1">
      <c r="A81" s="29" t="str">
        <f t="shared" si="27"/>
        <v/>
      </c>
      <c r="B81" s="30"/>
      <c r="C81" s="30"/>
      <c r="D81" s="38"/>
      <c r="E81" s="198" t="str">
        <f t="shared" si="28"/>
        <v/>
      </c>
      <c r="F81" s="38"/>
      <c r="G81" s="38"/>
      <c r="H81" s="31"/>
      <c r="I81" s="31"/>
      <c r="J81" s="61" t="str">
        <f t="shared" si="29"/>
        <v/>
      </c>
      <c r="K81" s="69" t="str">
        <f t="shared" si="30"/>
        <v/>
      </c>
      <c r="L81" s="69" t="str">
        <f t="shared" si="31"/>
        <v/>
      </c>
      <c r="M81" s="69" t="str">
        <f t="shared" si="32"/>
        <v/>
      </c>
      <c r="N81" s="32"/>
      <c r="O81" s="99"/>
      <c r="P81" s="32"/>
      <c r="Q81" s="99"/>
      <c r="R81" s="129"/>
      <c r="S81" s="99"/>
      <c r="T81" s="32"/>
      <c r="U81" s="38"/>
      <c r="V81" s="32"/>
      <c r="W81" s="32"/>
      <c r="X81" s="38"/>
      <c r="Y81" s="30"/>
      <c r="Z81" s="30"/>
      <c r="AA81" s="32"/>
      <c r="AB81" s="32"/>
      <c r="AC81" s="33"/>
      <c r="AD81" s="63"/>
      <c r="AE81" s="63"/>
      <c r="BK81" s="65"/>
      <c r="BL81" s="65"/>
      <c r="BM81" s="65"/>
      <c r="BN81" s="65"/>
      <c r="BO81" s="65"/>
      <c r="BP81" s="65"/>
      <c r="BQ81" s="65"/>
      <c r="BR81" s="65"/>
      <c r="BS81" s="65"/>
      <c r="BT81" s="66" t="str">
        <f t="shared" si="33"/>
        <v/>
      </c>
      <c r="BU81" s="67" t="str">
        <f t="shared" si="34"/>
        <v/>
      </c>
      <c r="BV81" s="67" t="str">
        <f t="shared" si="35"/>
        <v/>
      </c>
      <c r="BW81" s="67" t="str">
        <f t="shared" si="36"/>
        <v/>
      </c>
      <c r="BX81" s="67" t="str">
        <f t="shared" si="37"/>
        <v/>
      </c>
      <c r="BY81" s="67" t="str">
        <f t="shared" si="38"/>
        <v/>
      </c>
      <c r="BZ81" s="68" t="str">
        <f t="shared" si="39"/>
        <v/>
      </c>
      <c r="CA81" s="65" t="str">
        <f t="shared" si="40"/>
        <v/>
      </c>
      <c r="CB81" s="65"/>
      <c r="CC81" s="65"/>
      <c r="CD81" s="65"/>
      <c r="CE81" s="65"/>
      <c r="CF81" s="65"/>
      <c r="CG81" s="65"/>
      <c r="CH81" s="65"/>
      <c r="CI81" s="65"/>
      <c r="CJ81" s="171"/>
      <c r="CK81" s="64" t="str">
        <f t="shared" si="41"/>
        <v/>
      </c>
    </row>
    <row r="82" spans="1:89" s="64" customFormat="1" ht="51" customHeight="1">
      <c r="A82" s="29" t="str">
        <f t="shared" si="27"/>
        <v/>
      </c>
      <c r="B82" s="30"/>
      <c r="C82" s="30"/>
      <c r="D82" s="38"/>
      <c r="E82" s="198" t="str">
        <f t="shared" si="28"/>
        <v/>
      </c>
      <c r="F82" s="38"/>
      <c r="G82" s="38"/>
      <c r="H82" s="31"/>
      <c r="I82" s="31"/>
      <c r="J82" s="61" t="str">
        <f t="shared" si="29"/>
        <v/>
      </c>
      <c r="K82" s="69" t="str">
        <f t="shared" si="30"/>
        <v/>
      </c>
      <c r="L82" s="69" t="str">
        <f t="shared" si="31"/>
        <v/>
      </c>
      <c r="M82" s="69" t="str">
        <f t="shared" si="32"/>
        <v/>
      </c>
      <c r="N82" s="32"/>
      <c r="O82" s="99"/>
      <c r="P82" s="32"/>
      <c r="Q82" s="99"/>
      <c r="R82" s="129"/>
      <c r="S82" s="99"/>
      <c r="T82" s="32"/>
      <c r="U82" s="38"/>
      <c r="V82" s="32"/>
      <c r="W82" s="32"/>
      <c r="X82" s="38"/>
      <c r="Y82" s="30"/>
      <c r="Z82" s="30"/>
      <c r="AA82" s="32"/>
      <c r="AB82" s="32"/>
      <c r="AC82" s="33"/>
      <c r="AD82" s="63"/>
      <c r="AE82" s="63"/>
      <c r="BK82" s="65"/>
      <c r="BL82" s="65"/>
      <c r="BM82" s="65"/>
      <c r="BN82" s="65"/>
      <c r="BO82" s="65"/>
      <c r="BP82" s="65"/>
      <c r="BQ82" s="65"/>
      <c r="BR82" s="65"/>
      <c r="BS82" s="65"/>
      <c r="BT82" s="66" t="str">
        <f t="shared" si="33"/>
        <v/>
      </c>
      <c r="BU82" s="67" t="str">
        <f t="shared" si="34"/>
        <v/>
      </c>
      <c r="BV82" s="67" t="str">
        <f t="shared" si="35"/>
        <v/>
      </c>
      <c r="BW82" s="67" t="str">
        <f t="shared" si="36"/>
        <v/>
      </c>
      <c r="BX82" s="67" t="str">
        <f t="shared" si="37"/>
        <v/>
      </c>
      <c r="BY82" s="67" t="str">
        <f t="shared" si="38"/>
        <v/>
      </c>
      <c r="BZ82" s="68" t="str">
        <f t="shared" si="39"/>
        <v/>
      </c>
      <c r="CA82" s="65" t="str">
        <f t="shared" si="40"/>
        <v/>
      </c>
      <c r="CB82" s="65"/>
      <c r="CC82" s="65"/>
      <c r="CD82" s="65"/>
      <c r="CE82" s="65"/>
      <c r="CF82" s="65"/>
      <c r="CG82" s="65"/>
      <c r="CH82" s="65"/>
      <c r="CI82" s="65"/>
      <c r="CJ82" s="171"/>
      <c r="CK82" s="64" t="str">
        <f t="shared" si="41"/>
        <v/>
      </c>
    </row>
    <row r="83" spans="1:89" s="64" customFormat="1" ht="51" customHeight="1">
      <c r="A83" s="29" t="str">
        <f t="shared" ref="A83:A146" si="42">IFERROR(IF(AND(B83="",C83="",F83="",I83=""),"",A82+1),"")</f>
        <v/>
      </c>
      <c r="B83" s="30"/>
      <c r="C83" s="30"/>
      <c r="D83" s="38"/>
      <c r="E83" s="198" t="str">
        <f t="shared" ref="E83:E146" si="43">IFERROR(VLOOKUP(D83,PEEO_SCHOOL,3,0),"")</f>
        <v/>
      </c>
      <c r="F83" s="38"/>
      <c r="G83" s="38"/>
      <c r="H83" s="31"/>
      <c r="I83" s="31"/>
      <c r="J83" s="61" t="str">
        <f t="shared" ref="J83:J146" si="44">IFERROR(IF(BZ83="","",BZ83),"")</f>
        <v/>
      </c>
      <c r="K83" s="69" t="str">
        <f t="shared" ref="K83:K146" si="45">IFERROR(IF(OR($K$4="",B83="",A83="",I83=""),"",DATEDIF(I83,$K$4,"Y")),"")</f>
        <v/>
      </c>
      <c r="L83" s="69" t="str">
        <f t="shared" ref="L83:L146" si="46">IFERROR(IF(OR($K$4="",B83="",A83="",I83=""),"",DATEDIF(I83,$K$4,"YM")),"")</f>
        <v/>
      </c>
      <c r="M83" s="69" t="str">
        <f t="shared" ref="M83:M146" si="47">IFERROR(IF(OR($K$4="",B83="",A83="",I83=""),"",DATEDIF(I83,$K$4,"MD")),"")</f>
        <v/>
      </c>
      <c r="N83" s="32"/>
      <c r="O83" s="99"/>
      <c r="P83" s="32"/>
      <c r="Q83" s="99"/>
      <c r="R83" s="129"/>
      <c r="S83" s="99"/>
      <c r="T83" s="32"/>
      <c r="U83" s="38"/>
      <c r="V83" s="32"/>
      <c r="W83" s="32"/>
      <c r="X83" s="38"/>
      <c r="Y83" s="30"/>
      <c r="Z83" s="30"/>
      <c r="AA83" s="32"/>
      <c r="AB83" s="32"/>
      <c r="AC83" s="33"/>
      <c r="AD83" s="63"/>
      <c r="AE83" s="63"/>
      <c r="BK83" s="65"/>
      <c r="BL83" s="65"/>
      <c r="BM83" s="65"/>
      <c r="BN83" s="65"/>
      <c r="BO83" s="65"/>
      <c r="BP83" s="65"/>
      <c r="BQ83" s="65"/>
      <c r="BR83" s="65"/>
      <c r="BS83" s="65"/>
      <c r="BT83" s="66" t="str">
        <f t="shared" si="33"/>
        <v/>
      </c>
      <c r="BU83" s="67" t="str">
        <f t="shared" si="34"/>
        <v/>
      </c>
      <c r="BV83" s="67" t="str">
        <f t="shared" si="35"/>
        <v/>
      </c>
      <c r="BW83" s="67" t="str">
        <f t="shared" si="36"/>
        <v/>
      </c>
      <c r="BX83" s="67" t="str">
        <f t="shared" si="37"/>
        <v/>
      </c>
      <c r="BY83" s="67" t="str">
        <f t="shared" si="38"/>
        <v/>
      </c>
      <c r="BZ83" s="68" t="str">
        <f t="shared" si="39"/>
        <v/>
      </c>
      <c r="CA83" s="65" t="str">
        <f t="shared" si="40"/>
        <v/>
      </c>
      <c r="CB83" s="65"/>
      <c r="CC83" s="65"/>
      <c r="CD83" s="65"/>
      <c r="CE83" s="65"/>
      <c r="CF83" s="65"/>
      <c r="CG83" s="65"/>
      <c r="CH83" s="65"/>
      <c r="CI83" s="65"/>
      <c r="CJ83" s="171"/>
      <c r="CK83" s="64" t="str">
        <f t="shared" si="41"/>
        <v/>
      </c>
    </row>
    <row r="84" spans="1:89" s="64" customFormat="1" ht="51" customHeight="1">
      <c r="A84" s="29" t="str">
        <f t="shared" si="42"/>
        <v/>
      </c>
      <c r="B84" s="30"/>
      <c r="C84" s="30"/>
      <c r="D84" s="38"/>
      <c r="E84" s="198" t="str">
        <f t="shared" si="43"/>
        <v/>
      </c>
      <c r="F84" s="38"/>
      <c r="G84" s="38"/>
      <c r="H84" s="31"/>
      <c r="I84" s="31"/>
      <c r="J84" s="61" t="str">
        <f t="shared" si="44"/>
        <v/>
      </c>
      <c r="K84" s="69" t="str">
        <f t="shared" si="45"/>
        <v/>
      </c>
      <c r="L84" s="69" t="str">
        <f t="shared" si="46"/>
        <v/>
      </c>
      <c r="M84" s="69" t="str">
        <f t="shared" si="47"/>
        <v/>
      </c>
      <c r="N84" s="32"/>
      <c r="O84" s="99"/>
      <c r="P84" s="32"/>
      <c r="Q84" s="99"/>
      <c r="R84" s="129"/>
      <c r="S84" s="99"/>
      <c r="T84" s="32"/>
      <c r="U84" s="38"/>
      <c r="V84" s="32"/>
      <c r="W84" s="32"/>
      <c r="X84" s="38"/>
      <c r="Y84" s="30"/>
      <c r="Z84" s="30"/>
      <c r="AA84" s="32"/>
      <c r="AB84" s="32"/>
      <c r="AC84" s="33"/>
      <c r="AD84" s="63"/>
      <c r="AE84" s="63"/>
      <c r="BK84" s="65"/>
      <c r="BL84" s="65"/>
      <c r="BM84" s="65"/>
      <c r="BN84" s="65"/>
      <c r="BO84" s="65"/>
      <c r="BP84" s="65"/>
      <c r="BQ84" s="65"/>
      <c r="BR84" s="65"/>
      <c r="BS84" s="65"/>
      <c r="BT84" s="66" t="str">
        <f t="shared" si="33"/>
        <v/>
      </c>
      <c r="BU84" s="67" t="str">
        <f t="shared" si="34"/>
        <v/>
      </c>
      <c r="BV84" s="67" t="str">
        <f t="shared" si="35"/>
        <v/>
      </c>
      <c r="BW84" s="67" t="str">
        <f t="shared" si="36"/>
        <v/>
      </c>
      <c r="BX84" s="67" t="str">
        <f t="shared" si="37"/>
        <v/>
      </c>
      <c r="BY84" s="67" t="str">
        <f t="shared" si="38"/>
        <v/>
      </c>
      <c r="BZ84" s="68" t="str">
        <f t="shared" si="39"/>
        <v/>
      </c>
      <c r="CA84" s="65" t="str">
        <f t="shared" si="40"/>
        <v/>
      </c>
      <c r="CB84" s="65"/>
      <c r="CC84" s="65"/>
      <c r="CD84" s="65"/>
      <c r="CE84" s="65"/>
      <c r="CF84" s="65"/>
      <c r="CG84" s="65"/>
      <c r="CH84" s="65"/>
      <c r="CI84" s="65"/>
      <c r="CJ84" s="171"/>
      <c r="CK84" s="64" t="str">
        <f t="shared" si="41"/>
        <v/>
      </c>
    </row>
    <row r="85" spans="1:89" s="64" customFormat="1" ht="51" customHeight="1">
      <c r="A85" s="29" t="str">
        <f t="shared" si="42"/>
        <v/>
      </c>
      <c r="B85" s="30"/>
      <c r="C85" s="30"/>
      <c r="D85" s="38"/>
      <c r="E85" s="198" t="str">
        <f t="shared" si="43"/>
        <v/>
      </c>
      <c r="F85" s="38"/>
      <c r="G85" s="38"/>
      <c r="H85" s="31"/>
      <c r="I85" s="31"/>
      <c r="J85" s="61" t="str">
        <f t="shared" si="44"/>
        <v/>
      </c>
      <c r="K85" s="69" t="str">
        <f t="shared" si="45"/>
        <v/>
      </c>
      <c r="L85" s="69" t="str">
        <f t="shared" si="46"/>
        <v/>
      </c>
      <c r="M85" s="69" t="str">
        <f t="shared" si="47"/>
        <v/>
      </c>
      <c r="N85" s="32"/>
      <c r="O85" s="99"/>
      <c r="P85" s="32"/>
      <c r="Q85" s="99"/>
      <c r="R85" s="129"/>
      <c r="S85" s="99"/>
      <c r="T85" s="32"/>
      <c r="U85" s="38"/>
      <c r="V85" s="32"/>
      <c r="W85" s="32"/>
      <c r="X85" s="38"/>
      <c r="Y85" s="30"/>
      <c r="Z85" s="30"/>
      <c r="AA85" s="32"/>
      <c r="AB85" s="32"/>
      <c r="AC85" s="33"/>
      <c r="AD85" s="63"/>
      <c r="AE85" s="63"/>
      <c r="BK85" s="65"/>
      <c r="BL85" s="65"/>
      <c r="BM85" s="65"/>
      <c r="BN85" s="65"/>
      <c r="BO85" s="65"/>
      <c r="BP85" s="65"/>
      <c r="BQ85" s="65"/>
      <c r="BR85" s="65"/>
      <c r="BS85" s="65"/>
      <c r="BT85" s="66" t="str">
        <f t="shared" si="33"/>
        <v/>
      </c>
      <c r="BU85" s="67" t="str">
        <f t="shared" si="34"/>
        <v/>
      </c>
      <c r="BV85" s="67" t="str">
        <f t="shared" si="35"/>
        <v/>
      </c>
      <c r="BW85" s="67" t="str">
        <f t="shared" si="36"/>
        <v/>
      </c>
      <c r="BX85" s="67" t="str">
        <f t="shared" si="37"/>
        <v/>
      </c>
      <c r="BY85" s="67" t="str">
        <f t="shared" si="38"/>
        <v/>
      </c>
      <c r="BZ85" s="68" t="str">
        <f t="shared" si="39"/>
        <v/>
      </c>
      <c r="CA85" s="65" t="str">
        <f t="shared" si="40"/>
        <v/>
      </c>
      <c r="CB85" s="65"/>
      <c r="CC85" s="65"/>
      <c r="CD85" s="65"/>
      <c r="CE85" s="65"/>
      <c r="CF85" s="65"/>
      <c r="CG85" s="65"/>
      <c r="CH85" s="65"/>
      <c r="CI85" s="65"/>
      <c r="CJ85" s="171"/>
      <c r="CK85" s="64" t="str">
        <f t="shared" si="41"/>
        <v/>
      </c>
    </row>
    <row r="86" spans="1:89" s="64" customFormat="1" ht="51" customHeight="1">
      <c r="A86" s="29" t="str">
        <f t="shared" si="42"/>
        <v/>
      </c>
      <c r="B86" s="30"/>
      <c r="C86" s="30"/>
      <c r="D86" s="38"/>
      <c r="E86" s="198" t="str">
        <f t="shared" si="43"/>
        <v/>
      </c>
      <c r="F86" s="38"/>
      <c r="G86" s="38"/>
      <c r="H86" s="31"/>
      <c r="I86" s="31"/>
      <c r="J86" s="61" t="str">
        <f t="shared" si="44"/>
        <v/>
      </c>
      <c r="K86" s="69" t="str">
        <f t="shared" si="45"/>
        <v/>
      </c>
      <c r="L86" s="69" t="str">
        <f t="shared" si="46"/>
        <v/>
      </c>
      <c r="M86" s="69" t="str">
        <f t="shared" si="47"/>
        <v/>
      </c>
      <c r="N86" s="32"/>
      <c r="O86" s="99"/>
      <c r="P86" s="32"/>
      <c r="Q86" s="99"/>
      <c r="R86" s="129"/>
      <c r="S86" s="99"/>
      <c r="T86" s="32"/>
      <c r="U86" s="38"/>
      <c r="V86" s="32"/>
      <c r="W86" s="32"/>
      <c r="X86" s="38"/>
      <c r="Y86" s="30"/>
      <c r="Z86" s="30"/>
      <c r="AA86" s="32"/>
      <c r="AB86" s="32"/>
      <c r="AC86" s="33"/>
      <c r="AD86" s="63"/>
      <c r="AE86" s="63"/>
      <c r="BK86" s="65"/>
      <c r="BL86" s="65"/>
      <c r="BM86" s="65"/>
      <c r="BN86" s="65"/>
      <c r="BO86" s="65"/>
      <c r="BP86" s="65"/>
      <c r="BQ86" s="65"/>
      <c r="BR86" s="65"/>
      <c r="BS86" s="65"/>
      <c r="BT86" s="66" t="str">
        <f t="shared" si="33"/>
        <v/>
      </c>
      <c r="BU86" s="67" t="str">
        <f t="shared" si="34"/>
        <v/>
      </c>
      <c r="BV86" s="67" t="str">
        <f t="shared" si="35"/>
        <v/>
      </c>
      <c r="BW86" s="67" t="str">
        <f t="shared" si="36"/>
        <v/>
      </c>
      <c r="BX86" s="67" t="str">
        <f t="shared" si="37"/>
        <v/>
      </c>
      <c r="BY86" s="67" t="str">
        <f t="shared" si="38"/>
        <v/>
      </c>
      <c r="BZ86" s="68" t="str">
        <f t="shared" si="39"/>
        <v/>
      </c>
      <c r="CA86" s="65" t="str">
        <f t="shared" si="40"/>
        <v/>
      </c>
      <c r="CB86" s="65"/>
      <c r="CC86" s="65"/>
      <c r="CD86" s="65"/>
      <c r="CE86" s="65"/>
      <c r="CF86" s="65"/>
      <c r="CG86" s="65"/>
      <c r="CH86" s="65"/>
      <c r="CI86" s="65"/>
      <c r="CJ86" s="171"/>
      <c r="CK86" s="64" t="str">
        <f t="shared" si="41"/>
        <v/>
      </c>
    </row>
    <row r="87" spans="1:89" s="64" customFormat="1" ht="51" customHeight="1">
      <c r="A87" s="29" t="str">
        <f t="shared" si="42"/>
        <v/>
      </c>
      <c r="B87" s="30"/>
      <c r="C87" s="30"/>
      <c r="D87" s="38"/>
      <c r="E87" s="198" t="str">
        <f t="shared" si="43"/>
        <v/>
      </c>
      <c r="F87" s="38"/>
      <c r="G87" s="38"/>
      <c r="H87" s="31"/>
      <c r="I87" s="31"/>
      <c r="J87" s="61" t="str">
        <f t="shared" si="44"/>
        <v/>
      </c>
      <c r="K87" s="69" t="str">
        <f t="shared" si="45"/>
        <v/>
      </c>
      <c r="L87" s="69" t="str">
        <f t="shared" si="46"/>
        <v/>
      </c>
      <c r="M87" s="69" t="str">
        <f t="shared" si="47"/>
        <v/>
      </c>
      <c r="N87" s="32"/>
      <c r="O87" s="99"/>
      <c r="P87" s="32"/>
      <c r="Q87" s="99"/>
      <c r="R87" s="129"/>
      <c r="S87" s="99"/>
      <c r="T87" s="32"/>
      <c r="U87" s="38"/>
      <c r="V87" s="32"/>
      <c r="W87" s="32"/>
      <c r="X87" s="38"/>
      <c r="Y87" s="30"/>
      <c r="Z87" s="30"/>
      <c r="AA87" s="32"/>
      <c r="AB87" s="32"/>
      <c r="AC87" s="33"/>
      <c r="AD87" s="63"/>
      <c r="AE87" s="63"/>
      <c r="BK87" s="65"/>
      <c r="BL87" s="65"/>
      <c r="BM87" s="65"/>
      <c r="BN87" s="65"/>
      <c r="BO87" s="65"/>
      <c r="BP87" s="65"/>
      <c r="BQ87" s="65"/>
      <c r="BR87" s="65"/>
      <c r="BS87" s="65"/>
      <c r="BT87" s="66" t="str">
        <f t="shared" si="33"/>
        <v/>
      </c>
      <c r="BU87" s="67" t="str">
        <f t="shared" si="34"/>
        <v/>
      </c>
      <c r="BV87" s="67" t="str">
        <f t="shared" si="35"/>
        <v/>
      </c>
      <c r="BW87" s="67" t="str">
        <f t="shared" si="36"/>
        <v/>
      </c>
      <c r="BX87" s="67" t="str">
        <f t="shared" si="37"/>
        <v/>
      </c>
      <c r="BY87" s="67" t="str">
        <f t="shared" si="38"/>
        <v/>
      </c>
      <c r="BZ87" s="68" t="str">
        <f t="shared" si="39"/>
        <v/>
      </c>
      <c r="CA87" s="65" t="str">
        <f t="shared" si="40"/>
        <v/>
      </c>
      <c r="CB87" s="65"/>
      <c r="CC87" s="65"/>
      <c r="CD87" s="65"/>
      <c r="CE87" s="65"/>
      <c r="CF87" s="65"/>
      <c r="CG87" s="65"/>
      <c r="CH87" s="65"/>
      <c r="CI87" s="65"/>
      <c r="CJ87" s="171"/>
      <c r="CK87" s="64" t="str">
        <f t="shared" si="41"/>
        <v/>
      </c>
    </row>
    <row r="88" spans="1:89" s="64" customFormat="1" ht="51" customHeight="1">
      <c r="A88" s="29" t="str">
        <f t="shared" si="42"/>
        <v/>
      </c>
      <c r="B88" s="30"/>
      <c r="C88" s="30"/>
      <c r="D88" s="38"/>
      <c r="E88" s="198" t="str">
        <f t="shared" si="43"/>
        <v/>
      </c>
      <c r="F88" s="38"/>
      <c r="G88" s="38"/>
      <c r="H88" s="31"/>
      <c r="I88" s="31"/>
      <c r="J88" s="61" t="str">
        <f t="shared" si="44"/>
        <v/>
      </c>
      <c r="K88" s="69" t="str">
        <f t="shared" si="45"/>
        <v/>
      </c>
      <c r="L88" s="69" t="str">
        <f t="shared" si="46"/>
        <v/>
      </c>
      <c r="M88" s="69" t="str">
        <f t="shared" si="47"/>
        <v/>
      </c>
      <c r="N88" s="32"/>
      <c r="O88" s="99"/>
      <c r="P88" s="32"/>
      <c r="Q88" s="99"/>
      <c r="R88" s="129"/>
      <c r="S88" s="99"/>
      <c r="T88" s="32"/>
      <c r="U88" s="38"/>
      <c r="V88" s="32"/>
      <c r="W88" s="32"/>
      <c r="X88" s="38"/>
      <c r="Y88" s="30"/>
      <c r="Z88" s="30"/>
      <c r="AA88" s="32"/>
      <c r="AB88" s="32"/>
      <c r="AC88" s="33"/>
      <c r="AD88" s="63"/>
      <c r="AE88" s="63"/>
      <c r="BK88" s="65"/>
      <c r="BL88" s="65"/>
      <c r="BM88" s="65"/>
      <c r="BN88" s="65"/>
      <c r="BO88" s="65"/>
      <c r="BP88" s="65"/>
      <c r="BQ88" s="65"/>
      <c r="BR88" s="65"/>
      <c r="BS88" s="65"/>
      <c r="BT88" s="66" t="str">
        <f t="shared" si="33"/>
        <v/>
      </c>
      <c r="BU88" s="67" t="str">
        <f t="shared" si="34"/>
        <v/>
      </c>
      <c r="BV88" s="67" t="str">
        <f t="shared" si="35"/>
        <v/>
      </c>
      <c r="BW88" s="67" t="str">
        <f t="shared" si="36"/>
        <v/>
      </c>
      <c r="BX88" s="67" t="str">
        <f t="shared" si="37"/>
        <v/>
      </c>
      <c r="BY88" s="67" t="str">
        <f t="shared" si="38"/>
        <v/>
      </c>
      <c r="BZ88" s="68" t="str">
        <f t="shared" si="39"/>
        <v/>
      </c>
      <c r="CA88" s="65" t="str">
        <f t="shared" si="40"/>
        <v/>
      </c>
      <c r="CB88" s="65"/>
      <c r="CC88" s="65"/>
      <c r="CD88" s="65"/>
      <c r="CE88" s="65"/>
      <c r="CF88" s="65"/>
      <c r="CG88" s="65"/>
      <c r="CH88" s="65"/>
      <c r="CI88" s="65"/>
      <c r="CJ88" s="171"/>
      <c r="CK88" s="64" t="str">
        <f t="shared" si="41"/>
        <v/>
      </c>
    </row>
    <row r="89" spans="1:89" s="64" customFormat="1" ht="51" customHeight="1">
      <c r="A89" s="29" t="str">
        <f t="shared" si="42"/>
        <v/>
      </c>
      <c r="B89" s="30"/>
      <c r="C89" s="30"/>
      <c r="D89" s="38"/>
      <c r="E89" s="198" t="str">
        <f t="shared" si="43"/>
        <v/>
      </c>
      <c r="F89" s="38"/>
      <c r="G89" s="38"/>
      <c r="H89" s="31"/>
      <c r="I89" s="31"/>
      <c r="J89" s="61" t="str">
        <f t="shared" si="44"/>
        <v/>
      </c>
      <c r="K89" s="69" t="str">
        <f t="shared" si="45"/>
        <v/>
      </c>
      <c r="L89" s="69" t="str">
        <f t="shared" si="46"/>
        <v/>
      </c>
      <c r="M89" s="69" t="str">
        <f t="shared" si="47"/>
        <v/>
      </c>
      <c r="N89" s="32"/>
      <c r="O89" s="99"/>
      <c r="P89" s="32"/>
      <c r="Q89" s="99"/>
      <c r="R89" s="129"/>
      <c r="S89" s="99"/>
      <c r="T89" s="32"/>
      <c r="U89" s="38"/>
      <c r="V89" s="32"/>
      <c r="W89" s="32"/>
      <c r="X89" s="38"/>
      <c r="Y89" s="30"/>
      <c r="Z89" s="30"/>
      <c r="AA89" s="32"/>
      <c r="AB89" s="32"/>
      <c r="AC89" s="33"/>
      <c r="AD89" s="63"/>
      <c r="AE89" s="63"/>
      <c r="BK89" s="65"/>
      <c r="BL89" s="65"/>
      <c r="BM89" s="65"/>
      <c r="BN89" s="65"/>
      <c r="BO89" s="65"/>
      <c r="BP89" s="65"/>
      <c r="BQ89" s="65"/>
      <c r="BR89" s="65"/>
      <c r="BS89" s="65"/>
      <c r="BT89" s="66" t="str">
        <f t="shared" si="33"/>
        <v/>
      </c>
      <c r="BU89" s="67" t="str">
        <f t="shared" si="34"/>
        <v/>
      </c>
      <c r="BV89" s="67" t="str">
        <f t="shared" si="35"/>
        <v/>
      </c>
      <c r="BW89" s="67" t="str">
        <f t="shared" si="36"/>
        <v/>
      </c>
      <c r="BX89" s="67" t="str">
        <f t="shared" si="37"/>
        <v/>
      </c>
      <c r="BY89" s="67" t="str">
        <f t="shared" si="38"/>
        <v/>
      </c>
      <c r="BZ89" s="68" t="str">
        <f t="shared" si="39"/>
        <v/>
      </c>
      <c r="CA89" s="65" t="str">
        <f t="shared" si="40"/>
        <v/>
      </c>
      <c r="CB89" s="65"/>
      <c r="CC89" s="65"/>
      <c r="CD89" s="65"/>
      <c r="CE89" s="65"/>
      <c r="CF89" s="65"/>
      <c r="CG89" s="65"/>
      <c r="CH89" s="65"/>
      <c r="CI89" s="65"/>
      <c r="CJ89" s="171"/>
      <c r="CK89" s="64" t="str">
        <f t="shared" si="41"/>
        <v/>
      </c>
    </row>
    <row r="90" spans="1:89" s="64" customFormat="1" ht="51" customHeight="1">
      <c r="A90" s="29" t="str">
        <f t="shared" si="42"/>
        <v/>
      </c>
      <c r="B90" s="30"/>
      <c r="C90" s="30"/>
      <c r="D90" s="38"/>
      <c r="E90" s="198" t="str">
        <f t="shared" si="43"/>
        <v/>
      </c>
      <c r="F90" s="38"/>
      <c r="G90" s="38"/>
      <c r="H90" s="31"/>
      <c r="I90" s="31"/>
      <c r="J90" s="61" t="str">
        <f t="shared" si="44"/>
        <v/>
      </c>
      <c r="K90" s="69" t="str">
        <f t="shared" si="45"/>
        <v/>
      </c>
      <c r="L90" s="69" t="str">
        <f t="shared" si="46"/>
        <v/>
      </c>
      <c r="M90" s="69" t="str">
        <f t="shared" si="47"/>
        <v/>
      </c>
      <c r="N90" s="32"/>
      <c r="O90" s="99"/>
      <c r="P90" s="32"/>
      <c r="Q90" s="99"/>
      <c r="R90" s="129"/>
      <c r="S90" s="99"/>
      <c r="T90" s="32"/>
      <c r="U90" s="38"/>
      <c r="V90" s="32"/>
      <c r="W90" s="32"/>
      <c r="X90" s="38"/>
      <c r="Y90" s="30"/>
      <c r="Z90" s="30"/>
      <c r="AA90" s="32"/>
      <c r="AB90" s="32"/>
      <c r="AC90" s="33"/>
      <c r="AD90" s="63"/>
      <c r="AE90" s="63"/>
      <c r="BK90" s="65"/>
      <c r="BL90" s="65"/>
      <c r="BM90" s="65"/>
      <c r="BN90" s="65"/>
      <c r="BO90" s="65"/>
      <c r="BP90" s="65"/>
      <c r="BQ90" s="65"/>
      <c r="BR90" s="65"/>
      <c r="BS90" s="65"/>
      <c r="BT90" s="66" t="str">
        <f t="shared" si="33"/>
        <v/>
      </c>
      <c r="BU90" s="67" t="str">
        <f t="shared" si="34"/>
        <v/>
      </c>
      <c r="BV90" s="67" t="str">
        <f t="shared" si="35"/>
        <v/>
      </c>
      <c r="BW90" s="67" t="str">
        <f t="shared" si="36"/>
        <v/>
      </c>
      <c r="BX90" s="67" t="str">
        <f t="shared" si="37"/>
        <v/>
      </c>
      <c r="BY90" s="67" t="str">
        <f t="shared" si="38"/>
        <v/>
      </c>
      <c r="BZ90" s="68" t="str">
        <f t="shared" si="39"/>
        <v/>
      </c>
      <c r="CA90" s="65" t="str">
        <f t="shared" si="40"/>
        <v/>
      </c>
      <c r="CB90" s="65"/>
      <c r="CC90" s="65"/>
      <c r="CD90" s="65"/>
      <c r="CE90" s="65"/>
      <c r="CF90" s="65"/>
      <c r="CG90" s="65"/>
      <c r="CH90" s="65"/>
      <c r="CI90" s="65"/>
      <c r="CJ90" s="171"/>
      <c r="CK90" s="64" t="str">
        <f t="shared" si="41"/>
        <v/>
      </c>
    </row>
    <row r="91" spans="1:89" s="64" customFormat="1" ht="51" customHeight="1">
      <c r="A91" s="29" t="str">
        <f t="shared" si="42"/>
        <v/>
      </c>
      <c r="B91" s="30"/>
      <c r="C91" s="30"/>
      <c r="D91" s="38"/>
      <c r="E91" s="198" t="str">
        <f t="shared" si="43"/>
        <v/>
      </c>
      <c r="F91" s="38"/>
      <c r="G91" s="38"/>
      <c r="H91" s="31"/>
      <c r="I91" s="31"/>
      <c r="J91" s="61" t="str">
        <f t="shared" si="44"/>
        <v/>
      </c>
      <c r="K91" s="69" t="str">
        <f t="shared" si="45"/>
        <v/>
      </c>
      <c r="L91" s="69" t="str">
        <f t="shared" si="46"/>
        <v/>
      </c>
      <c r="M91" s="69" t="str">
        <f t="shared" si="47"/>
        <v/>
      </c>
      <c r="N91" s="32"/>
      <c r="O91" s="99"/>
      <c r="P91" s="32"/>
      <c r="Q91" s="99"/>
      <c r="R91" s="129"/>
      <c r="S91" s="99"/>
      <c r="T91" s="32"/>
      <c r="U91" s="38"/>
      <c r="V91" s="32"/>
      <c r="W91" s="32"/>
      <c r="X91" s="38"/>
      <c r="Y91" s="30"/>
      <c r="Z91" s="30"/>
      <c r="AA91" s="32"/>
      <c r="AB91" s="32"/>
      <c r="AC91" s="33"/>
      <c r="AD91" s="63"/>
      <c r="AE91" s="63"/>
      <c r="BK91" s="65"/>
      <c r="BL91" s="65"/>
      <c r="BM91" s="65"/>
      <c r="BN91" s="65"/>
      <c r="BO91" s="65"/>
      <c r="BP91" s="65"/>
      <c r="BQ91" s="65"/>
      <c r="BR91" s="65"/>
      <c r="BS91" s="65"/>
      <c r="BT91" s="66" t="str">
        <f t="shared" si="33"/>
        <v/>
      </c>
      <c r="BU91" s="67" t="str">
        <f t="shared" si="34"/>
        <v/>
      </c>
      <c r="BV91" s="67" t="str">
        <f t="shared" si="35"/>
        <v/>
      </c>
      <c r="BW91" s="67" t="str">
        <f t="shared" si="36"/>
        <v/>
      </c>
      <c r="BX91" s="67" t="str">
        <f t="shared" si="37"/>
        <v/>
      </c>
      <c r="BY91" s="67" t="str">
        <f t="shared" si="38"/>
        <v/>
      </c>
      <c r="BZ91" s="68" t="str">
        <f t="shared" si="39"/>
        <v/>
      </c>
      <c r="CA91" s="65" t="str">
        <f t="shared" si="40"/>
        <v/>
      </c>
      <c r="CB91" s="65"/>
      <c r="CC91" s="65"/>
      <c r="CD91" s="65"/>
      <c r="CE91" s="65"/>
      <c r="CF91" s="65"/>
      <c r="CG91" s="65"/>
      <c r="CH91" s="65"/>
      <c r="CI91" s="65"/>
      <c r="CJ91" s="171"/>
      <c r="CK91" s="64" t="str">
        <f t="shared" si="41"/>
        <v/>
      </c>
    </row>
    <row r="92" spans="1:89" s="64" customFormat="1" ht="51" customHeight="1">
      <c r="A92" s="29" t="str">
        <f t="shared" si="42"/>
        <v/>
      </c>
      <c r="B92" s="30"/>
      <c r="C92" s="30"/>
      <c r="D92" s="38"/>
      <c r="E92" s="198" t="str">
        <f t="shared" si="43"/>
        <v/>
      </c>
      <c r="F92" s="38"/>
      <c r="G92" s="38"/>
      <c r="H92" s="31"/>
      <c r="I92" s="31"/>
      <c r="J92" s="61" t="str">
        <f t="shared" si="44"/>
        <v/>
      </c>
      <c r="K92" s="69" t="str">
        <f t="shared" si="45"/>
        <v/>
      </c>
      <c r="L92" s="69" t="str">
        <f t="shared" si="46"/>
        <v/>
      </c>
      <c r="M92" s="69" t="str">
        <f t="shared" si="47"/>
        <v/>
      </c>
      <c r="N92" s="32"/>
      <c r="O92" s="99"/>
      <c r="P92" s="32"/>
      <c r="Q92" s="99"/>
      <c r="R92" s="129"/>
      <c r="S92" s="99"/>
      <c r="T92" s="32"/>
      <c r="U92" s="38"/>
      <c r="V92" s="32"/>
      <c r="W92" s="32"/>
      <c r="X92" s="38"/>
      <c r="Y92" s="30"/>
      <c r="Z92" s="30"/>
      <c r="AA92" s="32"/>
      <c r="AB92" s="32"/>
      <c r="AC92" s="33"/>
      <c r="AD92" s="63"/>
      <c r="AE92" s="63"/>
      <c r="BK92" s="65"/>
      <c r="BL92" s="65"/>
      <c r="BM92" s="65"/>
      <c r="BN92" s="65"/>
      <c r="BO92" s="65"/>
      <c r="BP92" s="65"/>
      <c r="BQ92" s="65"/>
      <c r="BR92" s="65"/>
      <c r="BS92" s="65"/>
      <c r="BT92" s="66" t="str">
        <f t="shared" si="33"/>
        <v/>
      </c>
      <c r="BU92" s="67" t="str">
        <f t="shared" si="34"/>
        <v/>
      </c>
      <c r="BV92" s="67" t="str">
        <f t="shared" si="35"/>
        <v/>
      </c>
      <c r="BW92" s="67" t="str">
        <f t="shared" si="36"/>
        <v/>
      </c>
      <c r="BX92" s="67" t="str">
        <f t="shared" si="37"/>
        <v/>
      </c>
      <c r="BY92" s="67" t="str">
        <f t="shared" si="38"/>
        <v/>
      </c>
      <c r="BZ92" s="68" t="str">
        <f t="shared" si="39"/>
        <v/>
      </c>
      <c r="CA92" s="65" t="str">
        <f t="shared" si="40"/>
        <v/>
      </c>
      <c r="CB92" s="65"/>
      <c r="CC92" s="65"/>
      <c r="CD92" s="65"/>
      <c r="CE92" s="65"/>
      <c r="CF92" s="65"/>
      <c r="CG92" s="65"/>
      <c r="CH92" s="65"/>
      <c r="CI92" s="65"/>
      <c r="CJ92" s="171"/>
      <c r="CK92" s="64" t="str">
        <f t="shared" si="41"/>
        <v/>
      </c>
    </row>
    <row r="93" spans="1:89" s="64" customFormat="1" ht="51" customHeight="1">
      <c r="A93" s="29" t="str">
        <f t="shared" si="42"/>
        <v/>
      </c>
      <c r="B93" s="30"/>
      <c r="C93" s="30"/>
      <c r="D93" s="38"/>
      <c r="E93" s="198" t="str">
        <f t="shared" si="43"/>
        <v/>
      </c>
      <c r="F93" s="38"/>
      <c r="G93" s="38"/>
      <c r="H93" s="31"/>
      <c r="I93" s="31"/>
      <c r="J93" s="61" t="str">
        <f t="shared" si="44"/>
        <v/>
      </c>
      <c r="K93" s="69" t="str">
        <f t="shared" si="45"/>
        <v/>
      </c>
      <c r="L93" s="69" t="str">
        <f t="shared" si="46"/>
        <v/>
      </c>
      <c r="M93" s="69" t="str">
        <f t="shared" si="47"/>
        <v/>
      </c>
      <c r="N93" s="32"/>
      <c r="O93" s="99"/>
      <c r="P93" s="32"/>
      <c r="Q93" s="99"/>
      <c r="R93" s="129"/>
      <c r="S93" s="99"/>
      <c r="T93" s="32"/>
      <c r="U93" s="38"/>
      <c r="V93" s="32"/>
      <c r="W93" s="32"/>
      <c r="X93" s="38"/>
      <c r="Y93" s="30"/>
      <c r="Z93" s="30"/>
      <c r="AA93" s="32"/>
      <c r="AB93" s="32"/>
      <c r="AC93" s="33"/>
      <c r="AD93" s="63"/>
      <c r="AE93" s="63"/>
      <c r="BK93" s="65"/>
      <c r="BL93" s="65"/>
      <c r="BM93" s="65"/>
      <c r="BN93" s="65"/>
      <c r="BO93" s="65"/>
      <c r="BP93" s="65"/>
      <c r="BQ93" s="65"/>
      <c r="BR93" s="65"/>
      <c r="BS93" s="65"/>
      <c r="BT93" s="66" t="str">
        <f t="shared" si="33"/>
        <v/>
      </c>
      <c r="BU93" s="67" t="str">
        <f t="shared" si="34"/>
        <v/>
      </c>
      <c r="BV93" s="67" t="str">
        <f t="shared" si="35"/>
        <v/>
      </c>
      <c r="BW93" s="67" t="str">
        <f t="shared" si="36"/>
        <v/>
      </c>
      <c r="BX93" s="67" t="str">
        <f t="shared" si="37"/>
        <v/>
      </c>
      <c r="BY93" s="67" t="str">
        <f t="shared" si="38"/>
        <v/>
      </c>
      <c r="BZ93" s="68" t="str">
        <f t="shared" si="39"/>
        <v/>
      </c>
      <c r="CA93" s="65" t="str">
        <f t="shared" si="40"/>
        <v/>
      </c>
      <c r="CB93" s="65"/>
      <c r="CC93" s="65"/>
      <c r="CD93" s="65"/>
      <c r="CE93" s="65"/>
      <c r="CF93" s="65"/>
      <c r="CG93" s="65"/>
      <c r="CH93" s="65"/>
      <c r="CI93" s="65"/>
      <c r="CJ93" s="171"/>
      <c r="CK93" s="64" t="str">
        <f t="shared" si="41"/>
        <v/>
      </c>
    </row>
    <row r="94" spans="1:89" s="64" customFormat="1" ht="51" customHeight="1">
      <c r="A94" s="29" t="str">
        <f t="shared" si="42"/>
        <v/>
      </c>
      <c r="B94" s="30"/>
      <c r="C94" s="30"/>
      <c r="D94" s="38"/>
      <c r="E94" s="198" t="str">
        <f t="shared" si="43"/>
        <v/>
      </c>
      <c r="F94" s="38"/>
      <c r="G94" s="38"/>
      <c r="H94" s="31"/>
      <c r="I94" s="31"/>
      <c r="J94" s="61" t="str">
        <f t="shared" si="44"/>
        <v/>
      </c>
      <c r="K94" s="69" t="str">
        <f t="shared" si="45"/>
        <v/>
      </c>
      <c r="L94" s="69" t="str">
        <f t="shared" si="46"/>
        <v/>
      </c>
      <c r="M94" s="69" t="str">
        <f t="shared" si="47"/>
        <v/>
      </c>
      <c r="N94" s="32"/>
      <c r="O94" s="99"/>
      <c r="P94" s="32"/>
      <c r="Q94" s="99"/>
      <c r="R94" s="129"/>
      <c r="S94" s="99"/>
      <c r="T94" s="32"/>
      <c r="U94" s="38"/>
      <c r="V94" s="32"/>
      <c r="W94" s="32"/>
      <c r="X94" s="38"/>
      <c r="Y94" s="30"/>
      <c r="Z94" s="30"/>
      <c r="AA94" s="32"/>
      <c r="AB94" s="32"/>
      <c r="AC94" s="33"/>
      <c r="AD94" s="63"/>
      <c r="AE94" s="63"/>
      <c r="BK94" s="65"/>
      <c r="BL94" s="65"/>
      <c r="BM94" s="65"/>
      <c r="BN94" s="65"/>
      <c r="BO94" s="65"/>
      <c r="BP94" s="65"/>
      <c r="BQ94" s="65"/>
      <c r="BR94" s="65"/>
      <c r="BS94" s="65"/>
      <c r="BT94" s="66" t="str">
        <f t="shared" si="33"/>
        <v/>
      </c>
      <c r="BU94" s="67" t="str">
        <f t="shared" si="34"/>
        <v/>
      </c>
      <c r="BV94" s="67" t="str">
        <f t="shared" si="35"/>
        <v/>
      </c>
      <c r="BW94" s="67" t="str">
        <f t="shared" si="36"/>
        <v/>
      </c>
      <c r="BX94" s="67" t="str">
        <f t="shared" si="37"/>
        <v/>
      </c>
      <c r="BY94" s="67" t="str">
        <f t="shared" si="38"/>
        <v/>
      </c>
      <c r="BZ94" s="68" t="str">
        <f t="shared" si="39"/>
        <v/>
      </c>
      <c r="CA94" s="65" t="str">
        <f t="shared" si="40"/>
        <v/>
      </c>
      <c r="CB94" s="65"/>
      <c r="CC94" s="65"/>
      <c r="CD94" s="65"/>
      <c r="CE94" s="65"/>
      <c r="CF94" s="65"/>
      <c r="CG94" s="65"/>
      <c r="CH94" s="65"/>
      <c r="CI94" s="65"/>
      <c r="CJ94" s="171"/>
      <c r="CK94" s="64" t="str">
        <f t="shared" si="41"/>
        <v/>
      </c>
    </row>
    <row r="95" spans="1:89" s="64" customFormat="1" ht="51" customHeight="1">
      <c r="A95" s="29" t="str">
        <f t="shared" si="42"/>
        <v/>
      </c>
      <c r="B95" s="30"/>
      <c r="C95" s="30"/>
      <c r="D95" s="38"/>
      <c r="E95" s="198" t="str">
        <f t="shared" si="43"/>
        <v/>
      </c>
      <c r="F95" s="38"/>
      <c r="G95" s="38"/>
      <c r="H95" s="31"/>
      <c r="I95" s="31"/>
      <c r="J95" s="61" t="str">
        <f t="shared" si="44"/>
        <v/>
      </c>
      <c r="K95" s="69" t="str">
        <f t="shared" si="45"/>
        <v/>
      </c>
      <c r="L95" s="69" t="str">
        <f t="shared" si="46"/>
        <v/>
      </c>
      <c r="M95" s="69" t="str">
        <f t="shared" si="47"/>
        <v/>
      </c>
      <c r="N95" s="32"/>
      <c r="O95" s="99"/>
      <c r="P95" s="32"/>
      <c r="Q95" s="99"/>
      <c r="R95" s="129"/>
      <c r="S95" s="99"/>
      <c r="T95" s="32"/>
      <c r="U95" s="38"/>
      <c r="V95" s="32"/>
      <c r="W95" s="32"/>
      <c r="X95" s="38"/>
      <c r="Y95" s="30"/>
      <c r="Z95" s="30"/>
      <c r="AA95" s="32"/>
      <c r="AB95" s="32"/>
      <c r="AC95" s="33"/>
      <c r="AD95" s="63"/>
      <c r="AE95" s="63"/>
      <c r="BK95" s="65"/>
      <c r="BL95" s="65"/>
      <c r="BM95" s="65"/>
      <c r="BN95" s="65"/>
      <c r="BO95" s="65"/>
      <c r="BP95" s="65"/>
      <c r="BQ95" s="65"/>
      <c r="BR95" s="65"/>
      <c r="BS95" s="65"/>
      <c r="BT95" s="66" t="str">
        <f t="shared" si="33"/>
        <v/>
      </c>
      <c r="BU95" s="67" t="str">
        <f t="shared" si="34"/>
        <v/>
      </c>
      <c r="BV95" s="67" t="str">
        <f t="shared" si="35"/>
        <v/>
      </c>
      <c r="BW95" s="67" t="str">
        <f t="shared" si="36"/>
        <v/>
      </c>
      <c r="BX95" s="67" t="str">
        <f t="shared" si="37"/>
        <v/>
      </c>
      <c r="BY95" s="67" t="str">
        <f t="shared" si="38"/>
        <v/>
      </c>
      <c r="BZ95" s="68" t="str">
        <f t="shared" si="39"/>
        <v/>
      </c>
      <c r="CA95" s="65" t="str">
        <f t="shared" si="40"/>
        <v/>
      </c>
      <c r="CB95" s="65"/>
      <c r="CC95" s="65"/>
      <c r="CD95" s="65"/>
      <c r="CE95" s="65"/>
      <c r="CF95" s="65"/>
      <c r="CG95" s="65"/>
      <c r="CH95" s="65"/>
      <c r="CI95" s="65"/>
      <c r="CJ95" s="171"/>
      <c r="CK95" s="64" t="str">
        <f t="shared" si="41"/>
        <v/>
      </c>
    </row>
    <row r="96" spans="1:89" s="64" customFormat="1" ht="51" customHeight="1">
      <c r="A96" s="29" t="str">
        <f t="shared" si="42"/>
        <v/>
      </c>
      <c r="B96" s="30"/>
      <c r="C96" s="30"/>
      <c r="D96" s="38"/>
      <c r="E96" s="198" t="str">
        <f t="shared" si="43"/>
        <v/>
      </c>
      <c r="F96" s="38"/>
      <c r="G96" s="38"/>
      <c r="H96" s="31"/>
      <c r="I96" s="31"/>
      <c r="J96" s="61" t="str">
        <f t="shared" si="44"/>
        <v/>
      </c>
      <c r="K96" s="69" t="str">
        <f t="shared" si="45"/>
        <v/>
      </c>
      <c r="L96" s="69" t="str">
        <f t="shared" si="46"/>
        <v/>
      </c>
      <c r="M96" s="69" t="str">
        <f t="shared" si="47"/>
        <v/>
      </c>
      <c r="N96" s="32"/>
      <c r="O96" s="99"/>
      <c r="P96" s="32"/>
      <c r="Q96" s="99"/>
      <c r="R96" s="129"/>
      <c r="S96" s="99"/>
      <c r="T96" s="32"/>
      <c r="U96" s="38"/>
      <c r="V96" s="32"/>
      <c r="W96" s="32"/>
      <c r="X96" s="38"/>
      <c r="Y96" s="30"/>
      <c r="Z96" s="30"/>
      <c r="AA96" s="32"/>
      <c r="AB96" s="32"/>
      <c r="AC96" s="33"/>
      <c r="AD96" s="63"/>
      <c r="AE96" s="63"/>
      <c r="BK96" s="65"/>
      <c r="BL96" s="65"/>
      <c r="BM96" s="65"/>
      <c r="BN96" s="65"/>
      <c r="BO96" s="65"/>
      <c r="BP96" s="65"/>
      <c r="BQ96" s="65"/>
      <c r="BR96" s="65"/>
      <c r="BS96" s="65"/>
      <c r="BT96" s="66" t="str">
        <f t="shared" si="33"/>
        <v/>
      </c>
      <c r="BU96" s="67" t="str">
        <f t="shared" si="34"/>
        <v/>
      </c>
      <c r="BV96" s="67" t="str">
        <f t="shared" si="35"/>
        <v/>
      </c>
      <c r="BW96" s="67" t="str">
        <f t="shared" si="36"/>
        <v/>
      </c>
      <c r="BX96" s="67" t="str">
        <f t="shared" si="37"/>
        <v/>
      </c>
      <c r="BY96" s="67" t="str">
        <f t="shared" si="38"/>
        <v/>
      </c>
      <c r="BZ96" s="68" t="str">
        <f t="shared" si="39"/>
        <v/>
      </c>
      <c r="CA96" s="65" t="str">
        <f t="shared" si="40"/>
        <v/>
      </c>
      <c r="CB96" s="65"/>
      <c r="CC96" s="65"/>
      <c r="CD96" s="65"/>
      <c r="CE96" s="65"/>
      <c r="CF96" s="65"/>
      <c r="CG96" s="65"/>
      <c r="CH96" s="65"/>
      <c r="CI96" s="65"/>
      <c r="CJ96" s="171"/>
      <c r="CK96" s="64" t="str">
        <f t="shared" si="41"/>
        <v/>
      </c>
    </row>
    <row r="97" spans="1:89" s="64" customFormat="1" ht="51" customHeight="1">
      <c r="A97" s="29" t="str">
        <f t="shared" si="42"/>
        <v/>
      </c>
      <c r="B97" s="30"/>
      <c r="C97" s="30"/>
      <c r="D97" s="38"/>
      <c r="E97" s="198" t="str">
        <f t="shared" si="43"/>
        <v/>
      </c>
      <c r="F97" s="38"/>
      <c r="G97" s="38"/>
      <c r="H97" s="31"/>
      <c r="I97" s="31"/>
      <c r="J97" s="61" t="str">
        <f t="shared" si="44"/>
        <v/>
      </c>
      <c r="K97" s="69" t="str">
        <f t="shared" si="45"/>
        <v/>
      </c>
      <c r="L97" s="69" t="str">
        <f t="shared" si="46"/>
        <v/>
      </c>
      <c r="M97" s="69" t="str">
        <f t="shared" si="47"/>
        <v/>
      </c>
      <c r="N97" s="32"/>
      <c r="O97" s="99"/>
      <c r="P97" s="32"/>
      <c r="Q97" s="99"/>
      <c r="R97" s="129"/>
      <c r="S97" s="99"/>
      <c r="T97" s="32"/>
      <c r="U97" s="38"/>
      <c r="V97" s="32"/>
      <c r="W97" s="32"/>
      <c r="X97" s="38"/>
      <c r="Y97" s="30"/>
      <c r="Z97" s="30"/>
      <c r="AA97" s="32"/>
      <c r="AB97" s="32"/>
      <c r="AC97" s="33"/>
      <c r="AD97" s="63"/>
      <c r="AE97" s="63"/>
      <c r="BK97" s="65"/>
      <c r="BL97" s="65"/>
      <c r="BM97" s="65"/>
      <c r="BN97" s="65"/>
      <c r="BO97" s="65"/>
      <c r="BP97" s="65"/>
      <c r="BQ97" s="65"/>
      <c r="BR97" s="65"/>
      <c r="BS97" s="65"/>
      <c r="BT97" s="66" t="str">
        <f t="shared" si="33"/>
        <v/>
      </c>
      <c r="BU97" s="67" t="str">
        <f t="shared" si="34"/>
        <v/>
      </c>
      <c r="BV97" s="67" t="str">
        <f t="shared" si="35"/>
        <v/>
      </c>
      <c r="BW97" s="67" t="str">
        <f t="shared" si="36"/>
        <v/>
      </c>
      <c r="BX97" s="67" t="str">
        <f t="shared" si="37"/>
        <v/>
      </c>
      <c r="BY97" s="67" t="str">
        <f t="shared" si="38"/>
        <v/>
      </c>
      <c r="BZ97" s="68" t="str">
        <f t="shared" si="39"/>
        <v/>
      </c>
      <c r="CA97" s="65" t="str">
        <f t="shared" si="40"/>
        <v/>
      </c>
      <c r="CB97" s="65"/>
      <c r="CC97" s="65"/>
      <c r="CD97" s="65"/>
      <c r="CE97" s="65"/>
      <c r="CF97" s="65"/>
      <c r="CG97" s="65"/>
      <c r="CH97" s="65"/>
      <c r="CI97" s="65"/>
      <c r="CJ97" s="171"/>
      <c r="CK97" s="64" t="str">
        <f t="shared" si="41"/>
        <v/>
      </c>
    </row>
    <row r="98" spans="1:89" s="64" customFormat="1" ht="51" customHeight="1">
      <c r="A98" s="29" t="str">
        <f t="shared" si="42"/>
        <v/>
      </c>
      <c r="B98" s="30"/>
      <c r="C98" s="30"/>
      <c r="D98" s="38"/>
      <c r="E98" s="198" t="str">
        <f t="shared" si="43"/>
        <v/>
      </c>
      <c r="F98" s="38"/>
      <c r="G98" s="38"/>
      <c r="H98" s="31"/>
      <c r="I98" s="31"/>
      <c r="J98" s="61" t="str">
        <f t="shared" si="44"/>
        <v/>
      </c>
      <c r="K98" s="69" t="str">
        <f t="shared" si="45"/>
        <v/>
      </c>
      <c r="L98" s="69" t="str">
        <f t="shared" si="46"/>
        <v/>
      </c>
      <c r="M98" s="69" t="str">
        <f t="shared" si="47"/>
        <v/>
      </c>
      <c r="N98" s="32"/>
      <c r="O98" s="99"/>
      <c r="P98" s="32"/>
      <c r="Q98" s="99"/>
      <c r="R98" s="129"/>
      <c r="S98" s="99"/>
      <c r="T98" s="32"/>
      <c r="U98" s="38"/>
      <c r="V98" s="32"/>
      <c r="W98" s="32"/>
      <c r="X98" s="38"/>
      <c r="Y98" s="30"/>
      <c r="Z98" s="30"/>
      <c r="AA98" s="32"/>
      <c r="AB98" s="32"/>
      <c r="AC98" s="33"/>
      <c r="AD98" s="63"/>
      <c r="AE98" s="63"/>
      <c r="BK98" s="65"/>
      <c r="BL98" s="65"/>
      <c r="BM98" s="65"/>
      <c r="BN98" s="65"/>
      <c r="BO98" s="65"/>
      <c r="BP98" s="65"/>
      <c r="BQ98" s="65"/>
      <c r="BR98" s="65"/>
      <c r="BS98" s="65"/>
      <c r="BT98" s="66" t="str">
        <f t="shared" si="33"/>
        <v/>
      </c>
      <c r="BU98" s="67" t="str">
        <f t="shared" si="34"/>
        <v/>
      </c>
      <c r="BV98" s="67" t="str">
        <f t="shared" si="35"/>
        <v/>
      </c>
      <c r="BW98" s="67" t="str">
        <f t="shared" si="36"/>
        <v/>
      </c>
      <c r="BX98" s="67" t="str">
        <f t="shared" si="37"/>
        <v/>
      </c>
      <c r="BY98" s="67" t="str">
        <f t="shared" si="38"/>
        <v/>
      </c>
      <c r="BZ98" s="68" t="str">
        <f t="shared" si="39"/>
        <v/>
      </c>
      <c r="CA98" s="65" t="str">
        <f t="shared" si="40"/>
        <v/>
      </c>
      <c r="CB98" s="65"/>
      <c r="CC98" s="65"/>
      <c r="CD98" s="65"/>
      <c r="CE98" s="65"/>
      <c r="CF98" s="65"/>
      <c r="CG98" s="65"/>
      <c r="CH98" s="65"/>
      <c r="CI98" s="65"/>
      <c r="CJ98" s="171"/>
      <c r="CK98" s="64" t="str">
        <f t="shared" si="41"/>
        <v/>
      </c>
    </row>
    <row r="99" spans="1:89" s="64" customFormat="1" ht="51" customHeight="1">
      <c r="A99" s="29" t="str">
        <f t="shared" si="42"/>
        <v/>
      </c>
      <c r="B99" s="30"/>
      <c r="C99" s="30"/>
      <c r="D99" s="38"/>
      <c r="E99" s="198" t="str">
        <f t="shared" si="43"/>
        <v/>
      </c>
      <c r="F99" s="38"/>
      <c r="G99" s="38"/>
      <c r="H99" s="31"/>
      <c r="I99" s="31"/>
      <c r="J99" s="61" t="str">
        <f t="shared" si="44"/>
        <v/>
      </c>
      <c r="K99" s="69" t="str">
        <f t="shared" si="45"/>
        <v/>
      </c>
      <c r="L99" s="69" t="str">
        <f t="shared" si="46"/>
        <v/>
      </c>
      <c r="M99" s="69" t="str">
        <f t="shared" si="47"/>
        <v/>
      </c>
      <c r="N99" s="32"/>
      <c r="O99" s="99"/>
      <c r="P99" s="32"/>
      <c r="Q99" s="99"/>
      <c r="R99" s="129"/>
      <c r="S99" s="99"/>
      <c r="T99" s="32"/>
      <c r="U99" s="38"/>
      <c r="V99" s="32"/>
      <c r="W99" s="32"/>
      <c r="X99" s="38"/>
      <c r="Y99" s="30"/>
      <c r="Z99" s="30"/>
      <c r="AA99" s="32"/>
      <c r="AB99" s="32"/>
      <c r="AC99" s="33"/>
      <c r="AD99" s="63"/>
      <c r="AE99" s="63"/>
      <c r="BK99" s="65"/>
      <c r="BL99" s="65"/>
      <c r="BM99" s="65"/>
      <c r="BN99" s="65"/>
      <c r="BO99" s="65"/>
      <c r="BP99" s="65"/>
      <c r="BQ99" s="65"/>
      <c r="BR99" s="65"/>
      <c r="BS99" s="65"/>
      <c r="BT99" s="66" t="str">
        <f t="shared" si="33"/>
        <v/>
      </c>
      <c r="BU99" s="67" t="str">
        <f t="shared" si="34"/>
        <v/>
      </c>
      <c r="BV99" s="67" t="str">
        <f t="shared" si="35"/>
        <v/>
      </c>
      <c r="BW99" s="67" t="str">
        <f t="shared" si="36"/>
        <v/>
      </c>
      <c r="BX99" s="67" t="str">
        <f t="shared" si="37"/>
        <v/>
      </c>
      <c r="BY99" s="67" t="str">
        <f t="shared" si="38"/>
        <v/>
      </c>
      <c r="BZ99" s="68" t="str">
        <f t="shared" si="39"/>
        <v/>
      </c>
      <c r="CA99" s="65" t="str">
        <f t="shared" si="40"/>
        <v/>
      </c>
      <c r="CB99" s="65"/>
      <c r="CC99" s="65"/>
      <c r="CD99" s="65"/>
      <c r="CE99" s="65"/>
      <c r="CF99" s="65"/>
      <c r="CG99" s="65"/>
      <c r="CH99" s="65"/>
      <c r="CI99" s="65"/>
      <c r="CJ99" s="171"/>
      <c r="CK99" s="64" t="str">
        <f t="shared" si="41"/>
        <v/>
      </c>
    </row>
    <row r="100" spans="1:89" s="64" customFormat="1" ht="51" customHeight="1">
      <c r="A100" s="29" t="str">
        <f t="shared" si="42"/>
        <v/>
      </c>
      <c r="B100" s="30"/>
      <c r="C100" s="30"/>
      <c r="D100" s="38"/>
      <c r="E100" s="198" t="str">
        <f t="shared" si="43"/>
        <v/>
      </c>
      <c r="F100" s="38"/>
      <c r="G100" s="38"/>
      <c r="H100" s="31"/>
      <c r="I100" s="31"/>
      <c r="J100" s="61" t="str">
        <f t="shared" si="44"/>
        <v/>
      </c>
      <c r="K100" s="69" t="str">
        <f t="shared" si="45"/>
        <v/>
      </c>
      <c r="L100" s="69" t="str">
        <f t="shared" si="46"/>
        <v/>
      </c>
      <c r="M100" s="69" t="str">
        <f t="shared" si="47"/>
        <v/>
      </c>
      <c r="N100" s="32"/>
      <c r="O100" s="99"/>
      <c r="P100" s="32"/>
      <c r="Q100" s="99"/>
      <c r="R100" s="129"/>
      <c r="S100" s="99"/>
      <c r="T100" s="32"/>
      <c r="U100" s="38"/>
      <c r="V100" s="32"/>
      <c r="W100" s="32"/>
      <c r="X100" s="38"/>
      <c r="Y100" s="30"/>
      <c r="Z100" s="30"/>
      <c r="AA100" s="32"/>
      <c r="AB100" s="32"/>
      <c r="AC100" s="33"/>
      <c r="AD100" s="63"/>
      <c r="AE100" s="63"/>
      <c r="BK100" s="65"/>
      <c r="BL100" s="65"/>
      <c r="BM100" s="65"/>
      <c r="BN100" s="65"/>
      <c r="BO100" s="65"/>
      <c r="BP100" s="65"/>
      <c r="BQ100" s="65"/>
      <c r="BR100" s="65"/>
      <c r="BS100" s="65"/>
      <c r="BT100" s="66" t="str">
        <f t="shared" si="33"/>
        <v/>
      </c>
      <c r="BU100" s="67" t="str">
        <f t="shared" si="34"/>
        <v/>
      </c>
      <c r="BV100" s="67" t="str">
        <f t="shared" si="35"/>
        <v/>
      </c>
      <c r="BW100" s="67" t="str">
        <f t="shared" si="36"/>
        <v/>
      </c>
      <c r="BX100" s="67" t="str">
        <f t="shared" si="37"/>
        <v/>
      </c>
      <c r="BY100" s="67" t="str">
        <f t="shared" si="38"/>
        <v/>
      </c>
      <c r="BZ100" s="68" t="str">
        <f t="shared" si="39"/>
        <v/>
      </c>
      <c r="CA100" s="65" t="str">
        <f t="shared" si="40"/>
        <v/>
      </c>
      <c r="CB100" s="65"/>
      <c r="CC100" s="65"/>
      <c r="CD100" s="65"/>
      <c r="CE100" s="65"/>
      <c r="CF100" s="65"/>
      <c r="CG100" s="65"/>
      <c r="CH100" s="65"/>
      <c r="CI100" s="65"/>
      <c r="CJ100" s="171"/>
      <c r="CK100" s="64" t="str">
        <f t="shared" si="41"/>
        <v/>
      </c>
    </row>
    <row r="101" spans="1:89" s="64" customFormat="1" ht="51" customHeight="1">
      <c r="A101" s="29" t="str">
        <f t="shared" si="42"/>
        <v/>
      </c>
      <c r="B101" s="30"/>
      <c r="C101" s="30"/>
      <c r="D101" s="38"/>
      <c r="E101" s="198" t="str">
        <f t="shared" si="43"/>
        <v/>
      </c>
      <c r="F101" s="38"/>
      <c r="G101" s="38"/>
      <c r="H101" s="31"/>
      <c r="I101" s="31"/>
      <c r="J101" s="61" t="str">
        <f t="shared" si="44"/>
        <v/>
      </c>
      <c r="K101" s="69" t="str">
        <f t="shared" si="45"/>
        <v/>
      </c>
      <c r="L101" s="69" t="str">
        <f t="shared" si="46"/>
        <v/>
      </c>
      <c r="M101" s="69" t="str">
        <f t="shared" si="47"/>
        <v/>
      </c>
      <c r="N101" s="32"/>
      <c r="O101" s="99"/>
      <c r="P101" s="32"/>
      <c r="Q101" s="99"/>
      <c r="R101" s="129"/>
      <c r="S101" s="99"/>
      <c r="T101" s="32"/>
      <c r="U101" s="38"/>
      <c r="V101" s="32"/>
      <c r="W101" s="32"/>
      <c r="X101" s="38"/>
      <c r="Y101" s="30"/>
      <c r="Z101" s="30"/>
      <c r="AA101" s="32"/>
      <c r="AB101" s="32"/>
      <c r="AC101" s="33"/>
      <c r="AD101" s="63"/>
      <c r="AE101" s="63"/>
      <c r="BK101" s="65"/>
      <c r="BL101" s="65"/>
      <c r="BM101" s="65"/>
      <c r="BN101" s="65"/>
      <c r="BO101" s="65"/>
      <c r="BP101" s="65"/>
      <c r="BQ101" s="65"/>
      <c r="BR101" s="65"/>
      <c r="BS101" s="65"/>
      <c r="BT101" s="66" t="str">
        <f t="shared" si="33"/>
        <v/>
      </c>
      <c r="BU101" s="67" t="str">
        <f t="shared" si="34"/>
        <v/>
      </c>
      <c r="BV101" s="67" t="str">
        <f t="shared" si="35"/>
        <v/>
      </c>
      <c r="BW101" s="67" t="str">
        <f t="shared" si="36"/>
        <v/>
      </c>
      <c r="BX101" s="67" t="str">
        <f t="shared" si="37"/>
        <v/>
      </c>
      <c r="BY101" s="67" t="str">
        <f t="shared" si="38"/>
        <v/>
      </c>
      <c r="BZ101" s="68" t="str">
        <f t="shared" si="39"/>
        <v/>
      </c>
      <c r="CA101" s="65" t="str">
        <f t="shared" si="40"/>
        <v/>
      </c>
      <c r="CB101" s="65"/>
      <c r="CC101" s="65"/>
      <c r="CD101" s="65"/>
      <c r="CE101" s="65"/>
      <c r="CF101" s="65"/>
      <c r="CG101" s="65"/>
      <c r="CH101" s="65"/>
      <c r="CI101" s="65"/>
      <c r="CJ101" s="171"/>
      <c r="CK101" s="64" t="str">
        <f t="shared" si="41"/>
        <v/>
      </c>
    </row>
    <row r="102" spans="1:89" s="64" customFormat="1" ht="51" customHeight="1">
      <c r="A102" s="29" t="str">
        <f t="shared" si="42"/>
        <v/>
      </c>
      <c r="B102" s="30"/>
      <c r="C102" s="30"/>
      <c r="D102" s="38"/>
      <c r="E102" s="198" t="str">
        <f t="shared" si="43"/>
        <v/>
      </c>
      <c r="F102" s="38"/>
      <c r="G102" s="38"/>
      <c r="H102" s="31"/>
      <c r="I102" s="31"/>
      <c r="J102" s="61" t="str">
        <f t="shared" si="44"/>
        <v/>
      </c>
      <c r="K102" s="69" t="str">
        <f t="shared" si="45"/>
        <v/>
      </c>
      <c r="L102" s="69" t="str">
        <f t="shared" si="46"/>
        <v/>
      </c>
      <c r="M102" s="69" t="str">
        <f t="shared" si="47"/>
        <v/>
      </c>
      <c r="N102" s="32"/>
      <c r="O102" s="99"/>
      <c r="P102" s="32"/>
      <c r="Q102" s="99"/>
      <c r="R102" s="129"/>
      <c r="S102" s="99"/>
      <c r="T102" s="32"/>
      <c r="U102" s="38"/>
      <c r="V102" s="32"/>
      <c r="W102" s="32"/>
      <c r="X102" s="38"/>
      <c r="Y102" s="30"/>
      <c r="Z102" s="30"/>
      <c r="AA102" s="32"/>
      <c r="AB102" s="32"/>
      <c r="AC102" s="33"/>
      <c r="AD102" s="63"/>
      <c r="AE102" s="63"/>
      <c r="BK102" s="65"/>
      <c r="BL102" s="65"/>
      <c r="BM102" s="65"/>
      <c r="BN102" s="65"/>
      <c r="BO102" s="65"/>
      <c r="BP102" s="65"/>
      <c r="BQ102" s="65"/>
      <c r="BR102" s="65"/>
      <c r="BS102" s="65"/>
      <c r="BT102" s="66" t="str">
        <f t="shared" si="33"/>
        <v/>
      </c>
      <c r="BU102" s="67" t="str">
        <f t="shared" si="34"/>
        <v/>
      </c>
      <c r="BV102" s="67" t="str">
        <f t="shared" si="35"/>
        <v/>
      </c>
      <c r="BW102" s="67" t="str">
        <f t="shared" si="36"/>
        <v/>
      </c>
      <c r="BX102" s="67" t="str">
        <f t="shared" si="37"/>
        <v/>
      </c>
      <c r="BY102" s="67" t="str">
        <f t="shared" si="38"/>
        <v/>
      </c>
      <c r="BZ102" s="68" t="str">
        <f t="shared" si="39"/>
        <v/>
      </c>
      <c r="CA102" s="65" t="str">
        <f t="shared" si="40"/>
        <v/>
      </c>
      <c r="CB102" s="65"/>
      <c r="CC102" s="65"/>
      <c r="CD102" s="65"/>
      <c r="CE102" s="65"/>
      <c r="CF102" s="65"/>
      <c r="CG102" s="65"/>
      <c r="CH102" s="65"/>
      <c r="CI102" s="65"/>
      <c r="CJ102" s="171"/>
      <c r="CK102" s="64" t="str">
        <f t="shared" si="41"/>
        <v/>
      </c>
    </row>
    <row r="103" spans="1:89" s="64" customFormat="1" ht="51" customHeight="1">
      <c r="A103" s="29" t="str">
        <f t="shared" si="42"/>
        <v/>
      </c>
      <c r="B103" s="30"/>
      <c r="C103" s="30"/>
      <c r="D103" s="38"/>
      <c r="E103" s="198" t="str">
        <f t="shared" si="43"/>
        <v/>
      </c>
      <c r="F103" s="38"/>
      <c r="G103" s="38"/>
      <c r="H103" s="31"/>
      <c r="I103" s="31"/>
      <c r="J103" s="61" t="str">
        <f t="shared" si="44"/>
        <v/>
      </c>
      <c r="K103" s="69" t="str">
        <f t="shared" si="45"/>
        <v/>
      </c>
      <c r="L103" s="69" t="str">
        <f t="shared" si="46"/>
        <v/>
      </c>
      <c r="M103" s="69" t="str">
        <f t="shared" si="47"/>
        <v/>
      </c>
      <c r="N103" s="32"/>
      <c r="O103" s="99"/>
      <c r="P103" s="32"/>
      <c r="Q103" s="99"/>
      <c r="R103" s="129"/>
      <c r="S103" s="99"/>
      <c r="T103" s="32"/>
      <c r="U103" s="38"/>
      <c r="V103" s="32"/>
      <c r="W103" s="32"/>
      <c r="X103" s="38"/>
      <c r="Y103" s="30"/>
      <c r="Z103" s="30"/>
      <c r="AA103" s="32"/>
      <c r="AB103" s="32"/>
      <c r="AC103" s="33"/>
      <c r="AD103" s="63"/>
      <c r="AE103" s="63"/>
      <c r="BK103" s="65"/>
      <c r="BL103" s="65"/>
      <c r="BM103" s="65"/>
      <c r="BN103" s="65"/>
      <c r="BO103" s="65"/>
      <c r="BP103" s="65"/>
      <c r="BQ103" s="65"/>
      <c r="BR103" s="65"/>
      <c r="BS103" s="65"/>
      <c r="BT103" s="66" t="str">
        <f t="shared" si="33"/>
        <v/>
      </c>
      <c r="BU103" s="67" t="str">
        <f t="shared" si="34"/>
        <v/>
      </c>
      <c r="BV103" s="67" t="str">
        <f t="shared" si="35"/>
        <v/>
      </c>
      <c r="BW103" s="67" t="str">
        <f t="shared" si="36"/>
        <v/>
      </c>
      <c r="BX103" s="67" t="str">
        <f t="shared" si="37"/>
        <v/>
      </c>
      <c r="BY103" s="67" t="str">
        <f t="shared" si="38"/>
        <v/>
      </c>
      <c r="BZ103" s="68" t="str">
        <f t="shared" si="39"/>
        <v/>
      </c>
      <c r="CA103" s="65" t="str">
        <f t="shared" si="40"/>
        <v/>
      </c>
      <c r="CB103" s="65"/>
      <c r="CC103" s="65"/>
      <c r="CD103" s="65"/>
      <c r="CE103" s="65"/>
      <c r="CF103" s="65"/>
      <c r="CG103" s="65"/>
      <c r="CH103" s="65"/>
      <c r="CI103" s="65"/>
      <c r="CJ103" s="171"/>
      <c r="CK103" s="64" t="str">
        <f t="shared" si="41"/>
        <v/>
      </c>
    </row>
    <row r="104" spans="1:89" s="64" customFormat="1" ht="51" customHeight="1">
      <c r="A104" s="29" t="str">
        <f t="shared" si="42"/>
        <v/>
      </c>
      <c r="B104" s="30"/>
      <c r="C104" s="30"/>
      <c r="D104" s="38"/>
      <c r="E104" s="198" t="str">
        <f t="shared" si="43"/>
        <v/>
      </c>
      <c r="F104" s="38"/>
      <c r="G104" s="38"/>
      <c r="H104" s="31"/>
      <c r="I104" s="31"/>
      <c r="J104" s="61" t="str">
        <f t="shared" si="44"/>
        <v/>
      </c>
      <c r="K104" s="69" t="str">
        <f t="shared" si="45"/>
        <v/>
      </c>
      <c r="L104" s="69" t="str">
        <f t="shared" si="46"/>
        <v/>
      </c>
      <c r="M104" s="69" t="str">
        <f t="shared" si="47"/>
        <v/>
      </c>
      <c r="N104" s="32"/>
      <c r="O104" s="99"/>
      <c r="P104" s="32"/>
      <c r="Q104" s="99"/>
      <c r="R104" s="129"/>
      <c r="S104" s="99"/>
      <c r="T104" s="32"/>
      <c r="U104" s="38"/>
      <c r="V104" s="32"/>
      <c r="W104" s="32"/>
      <c r="X104" s="38"/>
      <c r="Y104" s="30"/>
      <c r="Z104" s="30"/>
      <c r="AA104" s="32"/>
      <c r="AB104" s="32"/>
      <c r="AC104" s="33"/>
      <c r="AD104" s="63"/>
      <c r="AE104" s="63"/>
      <c r="BK104" s="65"/>
      <c r="BL104" s="65"/>
      <c r="BM104" s="65"/>
      <c r="BN104" s="65"/>
      <c r="BO104" s="65"/>
      <c r="BP104" s="65"/>
      <c r="BQ104" s="65"/>
      <c r="BR104" s="65"/>
      <c r="BS104" s="65"/>
      <c r="BT104" s="66" t="str">
        <f t="shared" si="33"/>
        <v/>
      </c>
      <c r="BU104" s="67" t="str">
        <f t="shared" si="34"/>
        <v/>
      </c>
      <c r="BV104" s="67" t="str">
        <f t="shared" si="35"/>
        <v/>
      </c>
      <c r="BW104" s="67" t="str">
        <f t="shared" si="36"/>
        <v/>
      </c>
      <c r="BX104" s="67" t="str">
        <f t="shared" si="37"/>
        <v/>
      </c>
      <c r="BY104" s="67" t="str">
        <f t="shared" si="38"/>
        <v/>
      </c>
      <c r="BZ104" s="68" t="str">
        <f t="shared" si="39"/>
        <v/>
      </c>
      <c r="CA104" s="65" t="str">
        <f t="shared" si="40"/>
        <v/>
      </c>
      <c r="CB104" s="65"/>
      <c r="CC104" s="65"/>
      <c r="CD104" s="65"/>
      <c r="CE104" s="65"/>
      <c r="CF104" s="65"/>
      <c r="CG104" s="65"/>
      <c r="CH104" s="65"/>
      <c r="CI104" s="65"/>
      <c r="CJ104" s="171"/>
      <c r="CK104" s="64" t="str">
        <f t="shared" si="41"/>
        <v/>
      </c>
    </row>
    <row r="105" spans="1:89" s="64" customFormat="1" ht="51" customHeight="1">
      <c r="A105" s="29" t="str">
        <f t="shared" si="42"/>
        <v/>
      </c>
      <c r="B105" s="30"/>
      <c r="C105" s="30"/>
      <c r="D105" s="38"/>
      <c r="E105" s="198" t="str">
        <f t="shared" si="43"/>
        <v/>
      </c>
      <c r="F105" s="38"/>
      <c r="G105" s="38"/>
      <c r="H105" s="31"/>
      <c r="I105" s="31"/>
      <c r="J105" s="61" t="str">
        <f t="shared" si="44"/>
        <v/>
      </c>
      <c r="K105" s="69" t="str">
        <f t="shared" si="45"/>
        <v/>
      </c>
      <c r="L105" s="69" t="str">
        <f t="shared" si="46"/>
        <v/>
      </c>
      <c r="M105" s="69" t="str">
        <f t="shared" si="47"/>
        <v/>
      </c>
      <c r="N105" s="32"/>
      <c r="O105" s="99"/>
      <c r="P105" s="32"/>
      <c r="Q105" s="99"/>
      <c r="R105" s="129"/>
      <c r="S105" s="99"/>
      <c r="T105" s="32"/>
      <c r="U105" s="38"/>
      <c r="V105" s="32"/>
      <c r="W105" s="32"/>
      <c r="X105" s="38"/>
      <c r="Y105" s="30"/>
      <c r="Z105" s="30"/>
      <c r="AA105" s="32"/>
      <c r="AB105" s="32"/>
      <c r="AC105" s="33"/>
      <c r="AD105" s="63"/>
      <c r="AE105" s="63"/>
      <c r="BK105" s="65"/>
      <c r="BL105" s="65"/>
      <c r="BM105" s="65"/>
      <c r="BN105" s="65"/>
      <c r="BO105" s="65"/>
      <c r="BP105" s="65"/>
      <c r="BQ105" s="65"/>
      <c r="BR105" s="65"/>
      <c r="BS105" s="65"/>
      <c r="BT105" s="66" t="str">
        <f t="shared" si="33"/>
        <v/>
      </c>
      <c r="BU105" s="67" t="str">
        <f t="shared" si="34"/>
        <v/>
      </c>
      <c r="BV105" s="67" t="str">
        <f t="shared" si="35"/>
        <v/>
      </c>
      <c r="BW105" s="67" t="str">
        <f t="shared" si="36"/>
        <v/>
      </c>
      <c r="BX105" s="67" t="str">
        <f t="shared" si="37"/>
        <v/>
      </c>
      <c r="BY105" s="67" t="str">
        <f t="shared" si="38"/>
        <v/>
      </c>
      <c r="BZ105" s="68" t="str">
        <f t="shared" si="39"/>
        <v/>
      </c>
      <c r="CA105" s="65" t="str">
        <f t="shared" si="40"/>
        <v/>
      </c>
      <c r="CB105" s="65"/>
      <c r="CC105" s="65"/>
      <c r="CD105" s="65"/>
      <c r="CE105" s="65"/>
      <c r="CF105" s="65"/>
      <c r="CG105" s="65"/>
      <c r="CH105" s="65"/>
      <c r="CI105" s="65"/>
      <c r="CJ105" s="171"/>
      <c r="CK105" s="64" t="str">
        <f t="shared" si="41"/>
        <v/>
      </c>
    </row>
    <row r="106" spans="1:89" s="64" customFormat="1" ht="51" customHeight="1">
      <c r="A106" s="29" t="str">
        <f t="shared" si="42"/>
        <v/>
      </c>
      <c r="B106" s="30"/>
      <c r="C106" s="30"/>
      <c r="D106" s="38"/>
      <c r="E106" s="198" t="str">
        <f t="shared" si="43"/>
        <v/>
      </c>
      <c r="F106" s="38"/>
      <c r="G106" s="38"/>
      <c r="H106" s="31"/>
      <c r="I106" s="31"/>
      <c r="J106" s="61" t="str">
        <f t="shared" si="44"/>
        <v/>
      </c>
      <c r="K106" s="69" t="str">
        <f t="shared" si="45"/>
        <v/>
      </c>
      <c r="L106" s="69" t="str">
        <f t="shared" si="46"/>
        <v/>
      </c>
      <c r="M106" s="69" t="str">
        <f t="shared" si="47"/>
        <v/>
      </c>
      <c r="N106" s="32"/>
      <c r="O106" s="99"/>
      <c r="P106" s="32"/>
      <c r="Q106" s="99"/>
      <c r="R106" s="129"/>
      <c r="S106" s="99"/>
      <c r="T106" s="32"/>
      <c r="U106" s="38"/>
      <c r="V106" s="32"/>
      <c r="W106" s="32"/>
      <c r="X106" s="38"/>
      <c r="Y106" s="30"/>
      <c r="Z106" s="30"/>
      <c r="AA106" s="32"/>
      <c r="AB106" s="32"/>
      <c r="AC106" s="33"/>
      <c r="AD106" s="63"/>
      <c r="AE106" s="63"/>
      <c r="BK106" s="65"/>
      <c r="BL106" s="65"/>
      <c r="BM106" s="65"/>
      <c r="BN106" s="65"/>
      <c r="BO106" s="65"/>
      <c r="BP106" s="65"/>
      <c r="BQ106" s="65"/>
      <c r="BR106" s="65"/>
      <c r="BS106" s="65"/>
      <c r="BT106" s="66" t="str">
        <f t="shared" si="33"/>
        <v/>
      </c>
      <c r="BU106" s="67" t="str">
        <f t="shared" si="34"/>
        <v/>
      </c>
      <c r="BV106" s="67" t="str">
        <f t="shared" si="35"/>
        <v/>
      </c>
      <c r="BW106" s="67" t="str">
        <f t="shared" si="36"/>
        <v/>
      </c>
      <c r="BX106" s="67" t="str">
        <f t="shared" si="37"/>
        <v/>
      </c>
      <c r="BY106" s="67" t="str">
        <f t="shared" si="38"/>
        <v/>
      </c>
      <c r="BZ106" s="68" t="str">
        <f t="shared" si="39"/>
        <v/>
      </c>
      <c r="CA106" s="65" t="str">
        <f t="shared" si="40"/>
        <v/>
      </c>
      <c r="CB106" s="65"/>
      <c r="CC106" s="65"/>
      <c r="CD106" s="65"/>
      <c r="CE106" s="65"/>
      <c r="CF106" s="65"/>
      <c r="CG106" s="65"/>
      <c r="CH106" s="65"/>
      <c r="CI106" s="65"/>
      <c r="CJ106" s="171"/>
      <c r="CK106" s="64" t="str">
        <f t="shared" si="41"/>
        <v/>
      </c>
    </row>
    <row r="107" spans="1:89" s="64" customFormat="1" ht="51" customHeight="1">
      <c r="A107" s="29" t="str">
        <f t="shared" si="42"/>
        <v/>
      </c>
      <c r="B107" s="30"/>
      <c r="C107" s="30"/>
      <c r="D107" s="38"/>
      <c r="E107" s="198" t="str">
        <f t="shared" si="43"/>
        <v/>
      </c>
      <c r="F107" s="38"/>
      <c r="G107" s="38"/>
      <c r="H107" s="31"/>
      <c r="I107" s="31"/>
      <c r="J107" s="61" t="str">
        <f t="shared" si="44"/>
        <v/>
      </c>
      <c r="K107" s="69" t="str">
        <f t="shared" si="45"/>
        <v/>
      </c>
      <c r="L107" s="69" t="str">
        <f t="shared" si="46"/>
        <v/>
      </c>
      <c r="M107" s="69" t="str">
        <f t="shared" si="47"/>
        <v/>
      </c>
      <c r="N107" s="32"/>
      <c r="O107" s="99"/>
      <c r="P107" s="32"/>
      <c r="Q107" s="99"/>
      <c r="R107" s="129"/>
      <c r="S107" s="99"/>
      <c r="T107" s="32"/>
      <c r="U107" s="38"/>
      <c r="V107" s="32"/>
      <c r="W107" s="32"/>
      <c r="X107" s="38"/>
      <c r="Y107" s="30"/>
      <c r="Z107" s="30"/>
      <c r="AA107" s="32"/>
      <c r="AB107" s="32"/>
      <c r="AC107" s="33"/>
      <c r="AD107" s="63"/>
      <c r="AE107" s="63"/>
      <c r="BK107" s="65"/>
      <c r="BL107" s="65"/>
      <c r="BM107" s="65"/>
      <c r="BN107" s="65"/>
      <c r="BO107" s="65"/>
      <c r="BP107" s="65"/>
      <c r="BQ107" s="65"/>
      <c r="BR107" s="65"/>
      <c r="BS107" s="65"/>
      <c r="BT107" s="66" t="str">
        <f t="shared" si="33"/>
        <v/>
      </c>
      <c r="BU107" s="67" t="str">
        <f t="shared" si="34"/>
        <v/>
      </c>
      <c r="BV107" s="67" t="str">
        <f t="shared" si="35"/>
        <v/>
      </c>
      <c r="BW107" s="67" t="str">
        <f t="shared" si="36"/>
        <v/>
      </c>
      <c r="BX107" s="67" t="str">
        <f t="shared" si="37"/>
        <v/>
      </c>
      <c r="BY107" s="67" t="str">
        <f t="shared" si="38"/>
        <v/>
      </c>
      <c r="BZ107" s="68" t="str">
        <f t="shared" si="39"/>
        <v/>
      </c>
      <c r="CA107" s="65" t="str">
        <f t="shared" si="40"/>
        <v/>
      </c>
      <c r="CB107" s="65"/>
      <c r="CC107" s="65"/>
      <c r="CD107" s="65"/>
      <c r="CE107" s="65"/>
      <c r="CF107" s="65"/>
      <c r="CG107" s="65"/>
      <c r="CH107" s="65"/>
      <c r="CI107" s="65"/>
      <c r="CJ107" s="171"/>
      <c r="CK107" s="64" t="str">
        <f t="shared" si="41"/>
        <v/>
      </c>
    </row>
    <row r="108" spans="1:89" s="64" customFormat="1" ht="51" customHeight="1">
      <c r="A108" s="29" t="str">
        <f t="shared" si="42"/>
        <v/>
      </c>
      <c r="B108" s="30"/>
      <c r="C108" s="30"/>
      <c r="D108" s="38"/>
      <c r="E108" s="198" t="str">
        <f t="shared" si="43"/>
        <v/>
      </c>
      <c r="F108" s="38"/>
      <c r="G108" s="38"/>
      <c r="H108" s="31"/>
      <c r="I108" s="31"/>
      <c r="J108" s="61" t="str">
        <f t="shared" si="44"/>
        <v/>
      </c>
      <c r="K108" s="69" t="str">
        <f t="shared" si="45"/>
        <v/>
      </c>
      <c r="L108" s="69" t="str">
        <f t="shared" si="46"/>
        <v/>
      </c>
      <c r="M108" s="69" t="str">
        <f t="shared" si="47"/>
        <v/>
      </c>
      <c r="N108" s="32"/>
      <c r="O108" s="99"/>
      <c r="P108" s="32"/>
      <c r="Q108" s="99"/>
      <c r="R108" s="129"/>
      <c r="S108" s="99"/>
      <c r="T108" s="32"/>
      <c r="U108" s="38"/>
      <c r="V108" s="32"/>
      <c r="W108" s="32"/>
      <c r="X108" s="38"/>
      <c r="Y108" s="30"/>
      <c r="Z108" s="30"/>
      <c r="AA108" s="32"/>
      <c r="AB108" s="32"/>
      <c r="AC108" s="33"/>
      <c r="AD108" s="63"/>
      <c r="AE108" s="63"/>
      <c r="BK108" s="65"/>
      <c r="BL108" s="65"/>
      <c r="BM108" s="65"/>
      <c r="BN108" s="65"/>
      <c r="BO108" s="65"/>
      <c r="BP108" s="65"/>
      <c r="BQ108" s="65"/>
      <c r="BR108" s="65"/>
      <c r="BS108" s="65"/>
      <c r="BT108" s="66" t="str">
        <f t="shared" si="33"/>
        <v/>
      </c>
      <c r="BU108" s="67" t="str">
        <f t="shared" si="34"/>
        <v/>
      </c>
      <c r="BV108" s="67" t="str">
        <f t="shared" si="35"/>
        <v/>
      </c>
      <c r="BW108" s="67" t="str">
        <f t="shared" si="36"/>
        <v/>
      </c>
      <c r="BX108" s="67" t="str">
        <f t="shared" si="37"/>
        <v/>
      </c>
      <c r="BY108" s="67" t="str">
        <f t="shared" si="38"/>
        <v/>
      </c>
      <c r="BZ108" s="68" t="str">
        <f t="shared" si="39"/>
        <v/>
      </c>
      <c r="CA108" s="65" t="str">
        <f t="shared" si="40"/>
        <v/>
      </c>
      <c r="CB108" s="65"/>
      <c r="CC108" s="65"/>
      <c r="CD108" s="65"/>
      <c r="CE108" s="65"/>
      <c r="CF108" s="65"/>
      <c r="CG108" s="65"/>
      <c r="CH108" s="65"/>
      <c r="CI108" s="65"/>
      <c r="CJ108" s="171"/>
      <c r="CK108" s="64" t="str">
        <f t="shared" si="41"/>
        <v/>
      </c>
    </row>
    <row r="109" spans="1:89" s="64" customFormat="1" ht="51" customHeight="1">
      <c r="A109" s="29" t="str">
        <f t="shared" si="42"/>
        <v/>
      </c>
      <c r="B109" s="30"/>
      <c r="C109" s="30"/>
      <c r="D109" s="38"/>
      <c r="E109" s="198" t="str">
        <f t="shared" si="43"/>
        <v/>
      </c>
      <c r="F109" s="38"/>
      <c r="G109" s="38"/>
      <c r="H109" s="31"/>
      <c r="I109" s="31"/>
      <c r="J109" s="61" t="str">
        <f t="shared" si="44"/>
        <v/>
      </c>
      <c r="K109" s="69" t="str">
        <f t="shared" si="45"/>
        <v/>
      </c>
      <c r="L109" s="69" t="str">
        <f t="shared" si="46"/>
        <v/>
      </c>
      <c r="M109" s="69" t="str">
        <f t="shared" si="47"/>
        <v/>
      </c>
      <c r="N109" s="32"/>
      <c r="O109" s="99"/>
      <c r="P109" s="32"/>
      <c r="Q109" s="99"/>
      <c r="R109" s="129"/>
      <c r="S109" s="99"/>
      <c r="T109" s="32"/>
      <c r="U109" s="38"/>
      <c r="V109" s="32"/>
      <c r="W109" s="32"/>
      <c r="X109" s="38"/>
      <c r="Y109" s="30"/>
      <c r="Z109" s="30"/>
      <c r="AA109" s="32"/>
      <c r="AB109" s="32"/>
      <c r="AC109" s="33"/>
      <c r="AD109" s="63"/>
      <c r="AE109" s="63"/>
      <c r="BK109" s="65"/>
      <c r="BL109" s="65"/>
      <c r="BM109" s="65"/>
      <c r="BN109" s="65"/>
      <c r="BO109" s="65"/>
      <c r="BP109" s="65"/>
      <c r="BQ109" s="65"/>
      <c r="BR109" s="65"/>
      <c r="BS109" s="65"/>
      <c r="BT109" s="66" t="str">
        <f t="shared" si="33"/>
        <v/>
      </c>
      <c r="BU109" s="67" t="str">
        <f t="shared" si="34"/>
        <v/>
      </c>
      <c r="BV109" s="67" t="str">
        <f t="shared" si="35"/>
        <v/>
      </c>
      <c r="BW109" s="67" t="str">
        <f t="shared" si="36"/>
        <v/>
      </c>
      <c r="BX109" s="67" t="str">
        <f t="shared" si="37"/>
        <v/>
      </c>
      <c r="BY109" s="67" t="str">
        <f t="shared" si="38"/>
        <v/>
      </c>
      <c r="BZ109" s="68" t="str">
        <f t="shared" si="39"/>
        <v/>
      </c>
      <c r="CA109" s="65" t="str">
        <f t="shared" si="40"/>
        <v/>
      </c>
      <c r="CB109" s="65"/>
      <c r="CC109" s="65"/>
      <c r="CD109" s="65"/>
      <c r="CE109" s="65"/>
      <c r="CF109" s="65"/>
      <c r="CG109" s="65"/>
      <c r="CH109" s="65"/>
      <c r="CI109" s="65"/>
      <c r="CJ109" s="171"/>
      <c r="CK109" s="64" t="str">
        <f t="shared" si="41"/>
        <v/>
      </c>
    </row>
    <row r="110" spans="1:89" s="64" customFormat="1" ht="51" customHeight="1">
      <c r="A110" s="29" t="str">
        <f t="shared" si="42"/>
        <v/>
      </c>
      <c r="B110" s="30"/>
      <c r="C110" s="30"/>
      <c r="D110" s="38"/>
      <c r="E110" s="198" t="str">
        <f t="shared" si="43"/>
        <v/>
      </c>
      <c r="F110" s="38"/>
      <c r="G110" s="38"/>
      <c r="H110" s="31"/>
      <c r="I110" s="31"/>
      <c r="J110" s="61" t="str">
        <f t="shared" si="44"/>
        <v/>
      </c>
      <c r="K110" s="69" t="str">
        <f t="shared" si="45"/>
        <v/>
      </c>
      <c r="L110" s="69" t="str">
        <f t="shared" si="46"/>
        <v/>
      </c>
      <c r="M110" s="69" t="str">
        <f t="shared" si="47"/>
        <v/>
      </c>
      <c r="N110" s="32"/>
      <c r="O110" s="99"/>
      <c r="P110" s="32"/>
      <c r="Q110" s="99"/>
      <c r="R110" s="129"/>
      <c r="S110" s="99"/>
      <c r="T110" s="32"/>
      <c r="U110" s="38"/>
      <c r="V110" s="32"/>
      <c r="W110" s="32"/>
      <c r="X110" s="38"/>
      <c r="Y110" s="30"/>
      <c r="Z110" s="30"/>
      <c r="AA110" s="32"/>
      <c r="AB110" s="32"/>
      <c r="AC110" s="33"/>
      <c r="AD110" s="63"/>
      <c r="AE110" s="63"/>
      <c r="BK110" s="65"/>
      <c r="BL110" s="65"/>
      <c r="BM110" s="65"/>
      <c r="BN110" s="65"/>
      <c r="BO110" s="65"/>
      <c r="BP110" s="65"/>
      <c r="BQ110" s="65"/>
      <c r="BR110" s="65"/>
      <c r="BS110" s="65"/>
      <c r="BT110" s="66" t="str">
        <f t="shared" si="33"/>
        <v/>
      </c>
      <c r="BU110" s="67" t="str">
        <f t="shared" si="34"/>
        <v/>
      </c>
      <c r="BV110" s="67" t="str">
        <f t="shared" si="35"/>
        <v/>
      </c>
      <c r="BW110" s="67" t="str">
        <f t="shared" si="36"/>
        <v/>
      </c>
      <c r="BX110" s="67" t="str">
        <f t="shared" si="37"/>
        <v/>
      </c>
      <c r="BY110" s="67" t="str">
        <f t="shared" si="38"/>
        <v/>
      </c>
      <c r="BZ110" s="68" t="str">
        <f t="shared" si="39"/>
        <v/>
      </c>
      <c r="CA110" s="65" t="str">
        <f t="shared" si="40"/>
        <v/>
      </c>
      <c r="CB110" s="65"/>
      <c r="CC110" s="65"/>
      <c r="CD110" s="65"/>
      <c r="CE110" s="65"/>
      <c r="CF110" s="65"/>
      <c r="CG110" s="65"/>
      <c r="CH110" s="65"/>
      <c r="CI110" s="65"/>
      <c r="CJ110" s="171"/>
      <c r="CK110" s="64" t="str">
        <f t="shared" si="41"/>
        <v/>
      </c>
    </row>
    <row r="111" spans="1:89" s="64" customFormat="1" ht="51" customHeight="1">
      <c r="A111" s="29" t="str">
        <f t="shared" si="42"/>
        <v/>
      </c>
      <c r="B111" s="30"/>
      <c r="C111" s="30"/>
      <c r="D111" s="38"/>
      <c r="E111" s="198" t="str">
        <f t="shared" si="43"/>
        <v/>
      </c>
      <c r="F111" s="38"/>
      <c r="G111" s="38"/>
      <c r="H111" s="31"/>
      <c r="I111" s="31"/>
      <c r="J111" s="61" t="str">
        <f t="shared" si="44"/>
        <v/>
      </c>
      <c r="K111" s="69" t="str">
        <f t="shared" si="45"/>
        <v/>
      </c>
      <c r="L111" s="69" t="str">
        <f t="shared" si="46"/>
        <v/>
      </c>
      <c r="M111" s="69" t="str">
        <f t="shared" si="47"/>
        <v/>
      </c>
      <c r="N111" s="32"/>
      <c r="O111" s="99"/>
      <c r="P111" s="32"/>
      <c r="Q111" s="99"/>
      <c r="R111" s="129"/>
      <c r="S111" s="99"/>
      <c r="T111" s="32"/>
      <c r="U111" s="38"/>
      <c r="V111" s="32"/>
      <c r="W111" s="32"/>
      <c r="X111" s="38"/>
      <c r="Y111" s="30"/>
      <c r="Z111" s="30"/>
      <c r="AA111" s="32"/>
      <c r="AB111" s="32"/>
      <c r="AC111" s="33"/>
      <c r="AD111" s="63"/>
      <c r="AE111" s="63"/>
      <c r="BK111" s="65"/>
      <c r="BL111" s="65"/>
      <c r="BM111" s="65"/>
      <c r="BN111" s="65"/>
      <c r="BO111" s="65"/>
      <c r="BP111" s="65"/>
      <c r="BQ111" s="65"/>
      <c r="BR111" s="65"/>
      <c r="BS111" s="65"/>
      <c r="BT111" s="66" t="str">
        <f t="shared" si="33"/>
        <v/>
      </c>
      <c r="BU111" s="67" t="str">
        <f t="shared" si="34"/>
        <v/>
      </c>
      <c r="BV111" s="67" t="str">
        <f t="shared" si="35"/>
        <v/>
      </c>
      <c r="BW111" s="67" t="str">
        <f t="shared" si="36"/>
        <v/>
      </c>
      <c r="BX111" s="67" t="str">
        <f t="shared" si="37"/>
        <v/>
      </c>
      <c r="BY111" s="67" t="str">
        <f t="shared" si="38"/>
        <v/>
      </c>
      <c r="BZ111" s="68" t="str">
        <f t="shared" si="39"/>
        <v/>
      </c>
      <c r="CA111" s="65" t="str">
        <f t="shared" si="40"/>
        <v/>
      </c>
      <c r="CB111" s="65"/>
      <c r="CC111" s="65"/>
      <c r="CD111" s="65"/>
      <c r="CE111" s="65"/>
      <c r="CF111" s="65"/>
      <c r="CG111" s="65"/>
      <c r="CH111" s="65"/>
      <c r="CI111" s="65"/>
      <c r="CJ111" s="171"/>
      <c r="CK111" s="64" t="str">
        <f t="shared" si="41"/>
        <v/>
      </c>
    </row>
    <row r="112" spans="1:89" s="64" customFormat="1" ht="51" customHeight="1">
      <c r="A112" s="29" t="str">
        <f t="shared" si="42"/>
        <v/>
      </c>
      <c r="B112" s="30"/>
      <c r="C112" s="30"/>
      <c r="D112" s="38"/>
      <c r="E112" s="198" t="str">
        <f t="shared" si="43"/>
        <v/>
      </c>
      <c r="F112" s="38"/>
      <c r="G112" s="38"/>
      <c r="H112" s="31"/>
      <c r="I112" s="31"/>
      <c r="J112" s="61" t="str">
        <f t="shared" si="44"/>
        <v/>
      </c>
      <c r="K112" s="69" t="str">
        <f t="shared" si="45"/>
        <v/>
      </c>
      <c r="L112" s="69" t="str">
        <f t="shared" si="46"/>
        <v/>
      </c>
      <c r="M112" s="69" t="str">
        <f t="shared" si="47"/>
        <v/>
      </c>
      <c r="N112" s="32"/>
      <c r="O112" s="99"/>
      <c r="P112" s="32"/>
      <c r="Q112" s="99"/>
      <c r="R112" s="129"/>
      <c r="S112" s="99"/>
      <c r="T112" s="32"/>
      <c r="U112" s="38"/>
      <c r="V112" s="32"/>
      <c r="W112" s="32"/>
      <c r="X112" s="38"/>
      <c r="Y112" s="30"/>
      <c r="Z112" s="30"/>
      <c r="AA112" s="32"/>
      <c r="AB112" s="32"/>
      <c r="AC112" s="33"/>
      <c r="AD112" s="63"/>
      <c r="AE112" s="63"/>
      <c r="BK112" s="65"/>
      <c r="BL112" s="65"/>
      <c r="BM112" s="65"/>
      <c r="BN112" s="65"/>
      <c r="BO112" s="65"/>
      <c r="BP112" s="65"/>
      <c r="BQ112" s="65"/>
      <c r="BR112" s="65"/>
      <c r="BS112" s="65"/>
      <c r="BT112" s="66" t="str">
        <f t="shared" si="33"/>
        <v/>
      </c>
      <c r="BU112" s="67" t="str">
        <f t="shared" si="34"/>
        <v/>
      </c>
      <c r="BV112" s="67" t="str">
        <f t="shared" si="35"/>
        <v/>
      </c>
      <c r="BW112" s="67" t="str">
        <f t="shared" si="36"/>
        <v/>
      </c>
      <c r="BX112" s="67" t="str">
        <f t="shared" si="37"/>
        <v/>
      </c>
      <c r="BY112" s="67" t="str">
        <f t="shared" si="38"/>
        <v/>
      </c>
      <c r="BZ112" s="68" t="str">
        <f t="shared" si="39"/>
        <v/>
      </c>
      <c r="CA112" s="65" t="str">
        <f t="shared" si="40"/>
        <v/>
      </c>
      <c r="CB112" s="65"/>
      <c r="CC112" s="65"/>
      <c r="CD112" s="65"/>
      <c r="CE112" s="65"/>
      <c r="CF112" s="65"/>
      <c r="CG112" s="65"/>
      <c r="CH112" s="65"/>
      <c r="CI112" s="65"/>
      <c r="CJ112" s="171"/>
      <c r="CK112" s="64" t="str">
        <f t="shared" si="41"/>
        <v/>
      </c>
    </row>
    <row r="113" spans="1:89" s="64" customFormat="1" ht="51" customHeight="1">
      <c r="A113" s="29" t="str">
        <f t="shared" si="42"/>
        <v/>
      </c>
      <c r="B113" s="30"/>
      <c r="C113" s="30"/>
      <c r="D113" s="38"/>
      <c r="E113" s="198" t="str">
        <f t="shared" si="43"/>
        <v/>
      </c>
      <c r="F113" s="38"/>
      <c r="G113" s="38"/>
      <c r="H113" s="31"/>
      <c r="I113" s="31"/>
      <c r="J113" s="61" t="str">
        <f t="shared" si="44"/>
        <v/>
      </c>
      <c r="K113" s="69" t="str">
        <f t="shared" si="45"/>
        <v/>
      </c>
      <c r="L113" s="69" t="str">
        <f t="shared" si="46"/>
        <v/>
      </c>
      <c r="M113" s="69" t="str">
        <f t="shared" si="47"/>
        <v/>
      </c>
      <c r="N113" s="32"/>
      <c r="O113" s="99"/>
      <c r="P113" s="32"/>
      <c r="Q113" s="99"/>
      <c r="R113" s="129"/>
      <c r="S113" s="99"/>
      <c r="T113" s="32"/>
      <c r="U113" s="38"/>
      <c r="V113" s="32"/>
      <c r="W113" s="32"/>
      <c r="X113" s="38"/>
      <c r="Y113" s="30"/>
      <c r="Z113" s="30"/>
      <c r="AA113" s="32"/>
      <c r="AB113" s="32"/>
      <c r="AC113" s="33"/>
      <c r="AD113" s="63"/>
      <c r="AE113" s="63"/>
      <c r="BK113" s="65"/>
      <c r="BL113" s="65"/>
      <c r="BM113" s="65"/>
      <c r="BN113" s="65"/>
      <c r="BO113" s="65"/>
      <c r="BP113" s="65"/>
      <c r="BQ113" s="65"/>
      <c r="BR113" s="65"/>
      <c r="BS113" s="65"/>
      <c r="BT113" s="66" t="str">
        <f t="shared" si="33"/>
        <v/>
      </c>
      <c r="BU113" s="67" t="str">
        <f t="shared" si="34"/>
        <v/>
      </c>
      <c r="BV113" s="67" t="str">
        <f t="shared" si="35"/>
        <v/>
      </c>
      <c r="BW113" s="67" t="str">
        <f t="shared" si="36"/>
        <v/>
      </c>
      <c r="BX113" s="67" t="str">
        <f t="shared" si="37"/>
        <v/>
      </c>
      <c r="BY113" s="67" t="str">
        <f t="shared" si="38"/>
        <v/>
      </c>
      <c r="BZ113" s="68" t="str">
        <f t="shared" si="39"/>
        <v/>
      </c>
      <c r="CA113" s="65" t="str">
        <f t="shared" si="40"/>
        <v/>
      </c>
      <c r="CB113" s="65"/>
      <c r="CC113" s="65"/>
      <c r="CD113" s="65"/>
      <c r="CE113" s="65"/>
      <c r="CF113" s="65"/>
      <c r="CG113" s="65"/>
      <c r="CH113" s="65"/>
      <c r="CI113" s="65"/>
      <c r="CJ113" s="171"/>
      <c r="CK113" s="64" t="str">
        <f t="shared" si="41"/>
        <v/>
      </c>
    </row>
    <row r="114" spans="1:89" s="64" customFormat="1" ht="51" customHeight="1">
      <c r="A114" s="29" t="str">
        <f t="shared" si="42"/>
        <v/>
      </c>
      <c r="B114" s="30"/>
      <c r="C114" s="30"/>
      <c r="D114" s="38"/>
      <c r="E114" s="198" t="str">
        <f t="shared" si="43"/>
        <v/>
      </c>
      <c r="F114" s="38"/>
      <c r="G114" s="38"/>
      <c r="H114" s="31"/>
      <c r="I114" s="31"/>
      <c r="J114" s="61" t="str">
        <f t="shared" si="44"/>
        <v/>
      </c>
      <c r="K114" s="69" t="str">
        <f t="shared" si="45"/>
        <v/>
      </c>
      <c r="L114" s="69" t="str">
        <f t="shared" si="46"/>
        <v/>
      </c>
      <c r="M114" s="69" t="str">
        <f t="shared" si="47"/>
        <v/>
      </c>
      <c r="N114" s="32"/>
      <c r="O114" s="99"/>
      <c r="P114" s="32"/>
      <c r="Q114" s="99"/>
      <c r="R114" s="129"/>
      <c r="S114" s="99"/>
      <c r="T114" s="32"/>
      <c r="U114" s="38"/>
      <c r="V114" s="32"/>
      <c r="W114" s="32"/>
      <c r="X114" s="38"/>
      <c r="Y114" s="30"/>
      <c r="Z114" s="30"/>
      <c r="AA114" s="32"/>
      <c r="AB114" s="32"/>
      <c r="AC114" s="33"/>
      <c r="AD114" s="63"/>
      <c r="AE114" s="63"/>
      <c r="BK114" s="65"/>
      <c r="BL114" s="65"/>
      <c r="BM114" s="65"/>
      <c r="BN114" s="65"/>
      <c r="BO114" s="65"/>
      <c r="BP114" s="65"/>
      <c r="BQ114" s="65"/>
      <c r="BR114" s="65"/>
      <c r="BS114" s="65"/>
      <c r="BT114" s="66" t="str">
        <f t="shared" si="33"/>
        <v/>
      </c>
      <c r="BU114" s="67" t="str">
        <f t="shared" si="34"/>
        <v/>
      </c>
      <c r="BV114" s="67" t="str">
        <f t="shared" si="35"/>
        <v/>
      </c>
      <c r="BW114" s="67" t="str">
        <f t="shared" si="36"/>
        <v/>
      </c>
      <c r="BX114" s="67" t="str">
        <f t="shared" si="37"/>
        <v/>
      </c>
      <c r="BY114" s="67" t="str">
        <f t="shared" si="38"/>
        <v/>
      </c>
      <c r="BZ114" s="68" t="str">
        <f t="shared" si="39"/>
        <v/>
      </c>
      <c r="CA114" s="65" t="str">
        <f t="shared" si="40"/>
        <v/>
      </c>
      <c r="CB114" s="65"/>
      <c r="CC114" s="65"/>
      <c r="CD114" s="65"/>
      <c r="CE114" s="65"/>
      <c r="CF114" s="65"/>
      <c r="CG114" s="65"/>
      <c r="CH114" s="65"/>
      <c r="CI114" s="65"/>
      <c r="CJ114" s="171"/>
      <c r="CK114" s="64" t="str">
        <f t="shared" si="41"/>
        <v/>
      </c>
    </row>
    <row r="115" spans="1:89" s="64" customFormat="1" ht="51" customHeight="1">
      <c r="A115" s="29" t="str">
        <f t="shared" si="42"/>
        <v/>
      </c>
      <c r="B115" s="30"/>
      <c r="C115" s="30"/>
      <c r="D115" s="38"/>
      <c r="E115" s="198" t="str">
        <f t="shared" si="43"/>
        <v/>
      </c>
      <c r="F115" s="38"/>
      <c r="G115" s="38"/>
      <c r="H115" s="31"/>
      <c r="I115" s="31"/>
      <c r="J115" s="61" t="str">
        <f t="shared" si="44"/>
        <v/>
      </c>
      <c r="K115" s="69" t="str">
        <f t="shared" si="45"/>
        <v/>
      </c>
      <c r="L115" s="69" t="str">
        <f t="shared" si="46"/>
        <v/>
      </c>
      <c r="M115" s="69" t="str">
        <f t="shared" si="47"/>
        <v/>
      </c>
      <c r="N115" s="32"/>
      <c r="O115" s="99"/>
      <c r="P115" s="32"/>
      <c r="Q115" s="99"/>
      <c r="R115" s="129"/>
      <c r="S115" s="99"/>
      <c r="T115" s="32"/>
      <c r="U115" s="38"/>
      <c r="V115" s="32"/>
      <c r="W115" s="32"/>
      <c r="X115" s="38"/>
      <c r="Y115" s="30"/>
      <c r="Z115" s="30"/>
      <c r="AA115" s="32"/>
      <c r="AB115" s="32"/>
      <c r="AC115" s="33"/>
      <c r="AD115" s="63"/>
      <c r="AE115" s="63"/>
      <c r="BK115" s="65"/>
      <c r="BL115" s="65"/>
      <c r="BM115" s="65"/>
      <c r="BN115" s="65"/>
      <c r="BO115" s="65"/>
      <c r="BP115" s="65"/>
      <c r="BQ115" s="65"/>
      <c r="BR115" s="65"/>
      <c r="BS115" s="65"/>
      <c r="BT115" s="66" t="str">
        <f t="shared" si="33"/>
        <v/>
      </c>
      <c r="BU115" s="67" t="str">
        <f t="shared" si="34"/>
        <v/>
      </c>
      <c r="BV115" s="67" t="str">
        <f t="shared" si="35"/>
        <v/>
      </c>
      <c r="BW115" s="67" t="str">
        <f t="shared" si="36"/>
        <v/>
      </c>
      <c r="BX115" s="67" t="str">
        <f t="shared" si="37"/>
        <v/>
      </c>
      <c r="BY115" s="67" t="str">
        <f t="shared" si="38"/>
        <v/>
      </c>
      <c r="BZ115" s="68" t="str">
        <f t="shared" si="39"/>
        <v/>
      </c>
      <c r="CA115" s="65" t="str">
        <f t="shared" si="40"/>
        <v/>
      </c>
      <c r="CB115" s="65"/>
      <c r="CC115" s="65"/>
      <c r="CD115" s="65"/>
      <c r="CE115" s="65"/>
      <c r="CF115" s="65"/>
      <c r="CG115" s="65"/>
      <c r="CH115" s="65"/>
      <c r="CI115" s="65"/>
      <c r="CJ115" s="171"/>
      <c r="CK115" s="64" t="str">
        <f t="shared" si="41"/>
        <v/>
      </c>
    </row>
    <row r="116" spans="1:89" s="64" customFormat="1" ht="51" customHeight="1">
      <c r="A116" s="29" t="str">
        <f t="shared" si="42"/>
        <v/>
      </c>
      <c r="B116" s="30"/>
      <c r="C116" s="30"/>
      <c r="D116" s="38"/>
      <c r="E116" s="198" t="str">
        <f t="shared" si="43"/>
        <v/>
      </c>
      <c r="F116" s="38"/>
      <c r="G116" s="38"/>
      <c r="H116" s="31"/>
      <c r="I116" s="31"/>
      <c r="J116" s="61" t="str">
        <f t="shared" si="44"/>
        <v/>
      </c>
      <c r="K116" s="69" t="str">
        <f t="shared" si="45"/>
        <v/>
      </c>
      <c r="L116" s="69" t="str">
        <f t="shared" si="46"/>
        <v/>
      </c>
      <c r="M116" s="69" t="str">
        <f t="shared" si="47"/>
        <v/>
      </c>
      <c r="N116" s="32"/>
      <c r="O116" s="99"/>
      <c r="P116" s="32"/>
      <c r="Q116" s="99"/>
      <c r="R116" s="129"/>
      <c r="S116" s="99"/>
      <c r="T116" s="32"/>
      <c r="U116" s="38"/>
      <c r="V116" s="32"/>
      <c r="W116" s="32"/>
      <c r="X116" s="38"/>
      <c r="Y116" s="30"/>
      <c r="Z116" s="30"/>
      <c r="AA116" s="32"/>
      <c r="AB116" s="32"/>
      <c r="AC116" s="33"/>
      <c r="AD116" s="63"/>
      <c r="AE116" s="63"/>
      <c r="BK116" s="65"/>
      <c r="BL116" s="65"/>
      <c r="BM116" s="65"/>
      <c r="BN116" s="65"/>
      <c r="BO116" s="65"/>
      <c r="BP116" s="65"/>
      <c r="BQ116" s="65"/>
      <c r="BR116" s="65"/>
      <c r="BS116" s="65"/>
      <c r="BT116" s="66" t="str">
        <f t="shared" si="33"/>
        <v/>
      </c>
      <c r="BU116" s="67" t="str">
        <f t="shared" si="34"/>
        <v/>
      </c>
      <c r="BV116" s="67" t="str">
        <f t="shared" si="35"/>
        <v/>
      </c>
      <c r="BW116" s="67" t="str">
        <f t="shared" si="36"/>
        <v/>
      </c>
      <c r="BX116" s="67" t="str">
        <f t="shared" si="37"/>
        <v/>
      </c>
      <c r="BY116" s="67" t="str">
        <f t="shared" si="38"/>
        <v/>
      </c>
      <c r="BZ116" s="68" t="str">
        <f t="shared" si="39"/>
        <v/>
      </c>
      <c r="CA116" s="65" t="str">
        <f t="shared" si="40"/>
        <v/>
      </c>
      <c r="CB116" s="65"/>
      <c r="CC116" s="65"/>
      <c r="CD116" s="65"/>
      <c r="CE116" s="65"/>
      <c r="CF116" s="65"/>
      <c r="CG116" s="65"/>
      <c r="CH116" s="65"/>
      <c r="CI116" s="65"/>
      <c r="CJ116" s="171"/>
      <c r="CK116" s="64" t="str">
        <f t="shared" si="41"/>
        <v/>
      </c>
    </row>
    <row r="117" spans="1:89" s="64" customFormat="1" ht="51" customHeight="1">
      <c r="A117" s="29" t="str">
        <f t="shared" si="42"/>
        <v/>
      </c>
      <c r="B117" s="30"/>
      <c r="C117" s="30"/>
      <c r="D117" s="38"/>
      <c r="E117" s="198" t="str">
        <f t="shared" si="43"/>
        <v/>
      </c>
      <c r="F117" s="38"/>
      <c r="G117" s="38"/>
      <c r="H117" s="31"/>
      <c r="I117" s="31"/>
      <c r="J117" s="61" t="str">
        <f t="shared" si="44"/>
        <v/>
      </c>
      <c r="K117" s="69" t="str">
        <f t="shared" si="45"/>
        <v/>
      </c>
      <c r="L117" s="69" t="str">
        <f t="shared" si="46"/>
        <v/>
      </c>
      <c r="M117" s="69" t="str">
        <f t="shared" si="47"/>
        <v/>
      </c>
      <c r="N117" s="32"/>
      <c r="O117" s="99"/>
      <c r="P117" s="32"/>
      <c r="Q117" s="99"/>
      <c r="R117" s="129"/>
      <c r="S117" s="99"/>
      <c r="T117" s="32"/>
      <c r="U117" s="38"/>
      <c r="V117" s="32"/>
      <c r="W117" s="32"/>
      <c r="X117" s="38"/>
      <c r="Y117" s="30"/>
      <c r="Z117" s="30"/>
      <c r="AA117" s="32"/>
      <c r="AB117" s="32"/>
      <c r="AC117" s="33"/>
      <c r="AD117" s="63"/>
      <c r="AE117" s="63"/>
      <c r="BK117" s="65"/>
      <c r="BL117" s="65"/>
      <c r="BM117" s="65"/>
      <c r="BN117" s="65"/>
      <c r="BO117" s="65"/>
      <c r="BP117" s="65"/>
      <c r="BQ117" s="65"/>
      <c r="BR117" s="65"/>
      <c r="BS117" s="65"/>
      <c r="BT117" s="66" t="str">
        <f t="shared" si="33"/>
        <v/>
      </c>
      <c r="BU117" s="67" t="str">
        <f t="shared" si="34"/>
        <v/>
      </c>
      <c r="BV117" s="67" t="str">
        <f t="shared" si="35"/>
        <v/>
      </c>
      <c r="BW117" s="67" t="str">
        <f t="shared" si="36"/>
        <v/>
      </c>
      <c r="BX117" s="67" t="str">
        <f t="shared" si="37"/>
        <v/>
      </c>
      <c r="BY117" s="67" t="str">
        <f t="shared" si="38"/>
        <v/>
      </c>
      <c r="BZ117" s="68" t="str">
        <f t="shared" si="39"/>
        <v/>
      </c>
      <c r="CA117" s="65" t="str">
        <f t="shared" si="40"/>
        <v/>
      </c>
      <c r="CB117" s="65"/>
      <c r="CC117" s="65"/>
      <c r="CD117" s="65"/>
      <c r="CE117" s="65"/>
      <c r="CF117" s="65"/>
      <c r="CG117" s="65"/>
      <c r="CH117" s="65"/>
      <c r="CI117" s="65"/>
      <c r="CJ117" s="171"/>
      <c r="CK117" s="64" t="str">
        <f t="shared" si="41"/>
        <v/>
      </c>
    </row>
    <row r="118" spans="1:89" s="64" customFormat="1" ht="51" customHeight="1">
      <c r="A118" s="29" t="str">
        <f t="shared" si="42"/>
        <v/>
      </c>
      <c r="B118" s="30"/>
      <c r="C118" s="30"/>
      <c r="D118" s="38"/>
      <c r="E118" s="198" t="str">
        <f t="shared" si="43"/>
        <v/>
      </c>
      <c r="F118" s="38"/>
      <c r="G118" s="38"/>
      <c r="H118" s="31"/>
      <c r="I118" s="31"/>
      <c r="J118" s="61" t="str">
        <f t="shared" si="44"/>
        <v/>
      </c>
      <c r="K118" s="69" t="str">
        <f t="shared" si="45"/>
        <v/>
      </c>
      <c r="L118" s="69" t="str">
        <f t="shared" si="46"/>
        <v/>
      </c>
      <c r="M118" s="69" t="str">
        <f t="shared" si="47"/>
        <v/>
      </c>
      <c r="N118" s="32"/>
      <c r="O118" s="99"/>
      <c r="P118" s="32"/>
      <c r="Q118" s="99"/>
      <c r="R118" s="129"/>
      <c r="S118" s="99"/>
      <c r="T118" s="32"/>
      <c r="U118" s="38"/>
      <c r="V118" s="32"/>
      <c r="W118" s="32"/>
      <c r="X118" s="38"/>
      <c r="Y118" s="30"/>
      <c r="Z118" s="30"/>
      <c r="AA118" s="32"/>
      <c r="AB118" s="32"/>
      <c r="AC118" s="33"/>
      <c r="AD118" s="63"/>
      <c r="AE118" s="63"/>
      <c r="BK118" s="65"/>
      <c r="BL118" s="65"/>
      <c r="BM118" s="65"/>
      <c r="BN118" s="65"/>
      <c r="BO118" s="65"/>
      <c r="BP118" s="65"/>
      <c r="BQ118" s="65"/>
      <c r="BR118" s="65"/>
      <c r="BS118" s="65"/>
      <c r="BT118" s="66" t="str">
        <f t="shared" si="33"/>
        <v/>
      </c>
      <c r="BU118" s="67" t="str">
        <f t="shared" si="34"/>
        <v/>
      </c>
      <c r="BV118" s="67" t="str">
        <f t="shared" si="35"/>
        <v/>
      </c>
      <c r="BW118" s="67" t="str">
        <f t="shared" si="36"/>
        <v/>
      </c>
      <c r="BX118" s="67" t="str">
        <f t="shared" si="37"/>
        <v/>
      </c>
      <c r="BY118" s="67" t="str">
        <f t="shared" si="38"/>
        <v/>
      </c>
      <c r="BZ118" s="68" t="str">
        <f t="shared" si="39"/>
        <v/>
      </c>
      <c r="CA118" s="65" t="str">
        <f t="shared" si="40"/>
        <v/>
      </c>
      <c r="CB118" s="65"/>
      <c r="CC118" s="65"/>
      <c r="CD118" s="65"/>
      <c r="CE118" s="65"/>
      <c r="CF118" s="65"/>
      <c r="CG118" s="65"/>
      <c r="CH118" s="65"/>
      <c r="CI118" s="65"/>
      <c r="CJ118" s="171"/>
      <c r="CK118" s="64" t="str">
        <f t="shared" si="41"/>
        <v/>
      </c>
    </row>
    <row r="119" spans="1:89" s="64" customFormat="1" ht="51" customHeight="1">
      <c r="A119" s="29" t="str">
        <f t="shared" si="42"/>
        <v/>
      </c>
      <c r="B119" s="30"/>
      <c r="C119" s="30"/>
      <c r="D119" s="38"/>
      <c r="E119" s="198" t="str">
        <f t="shared" si="43"/>
        <v/>
      </c>
      <c r="F119" s="38"/>
      <c r="G119" s="38"/>
      <c r="H119" s="31"/>
      <c r="I119" s="31"/>
      <c r="J119" s="61" t="str">
        <f t="shared" si="44"/>
        <v/>
      </c>
      <c r="K119" s="69" t="str">
        <f t="shared" si="45"/>
        <v/>
      </c>
      <c r="L119" s="69" t="str">
        <f t="shared" si="46"/>
        <v/>
      </c>
      <c r="M119" s="69" t="str">
        <f t="shared" si="47"/>
        <v/>
      </c>
      <c r="N119" s="32"/>
      <c r="O119" s="99"/>
      <c r="P119" s="32"/>
      <c r="Q119" s="99"/>
      <c r="R119" s="129"/>
      <c r="S119" s="99"/>
      <c r="T119" s="32"/>
      <c r="U119" s="38"/>
      <c r="V119" s="32"/>
      <c r="W119" s="32"/>
      <c r="X119" s="38"/>
      <c r="Y119" s="30"/>
      <c r="Z119" s="30"/>
      <c r="AA119" s="32"/>
      <c r="AB119" s="32"/>
      <c r="AC119" s="33"/>
      <c r="AD119" s="63"/>
      <c r="AE119" s="63"/>
      <c r="BK119" s="65"/>
      <c r="BL119" s="65"/>
      <c r="BM119" s="65"/>
      <c r="BN119" s="65"/>
      <c r="BO119" s="65"/>
      <c r="BP119" s="65"/>
      <c r="BQ119" s="65"/>
      <c r="BR119" s="65"/>
      <c r="BS119" s="65"/>
      <c r="BT119" s="66" t="str">
        <f t="shared" si="33"/>
        <v/>
      </c>
      <c r="BU119" s="67" t="str">
        <f t="shared" si="34"/>
        <v/>
      </c>
      <c r="BV119" s="67" t="str">
        <f t="shared" si="35"/>
        <v/>
      </c>
      <c r="BW119" s="67" t="str">
        <f t="shared" si="36"/>
        <v/>
      </c>
      <c r="BX119" s="67" t="str">
        <f t="shared" si="37"/>
        <v/>
      </c>
      <c r="BY119" s="67" t="str">
        <f t="shared" si="38"/>
        <v/>
      </c>
      <c r="BZ119" s="68" t="str">
        <f t="shared" si="39"/>
        <v/>
      </c>
      <c r="CA119" s="65" t="str">
        <f t="shared" si="40"/>
        <v/>
      </c>
      <c r="CB119" s="65"/>
      <c r="CC119" s="65"/>
      <c r="CD119" s="65"/>
      <c r="CE119" s="65"/>
      <c r="CF119" s="65"/>
      <c r="CG119" s="65"/>
      <c r="CH119" s="65"/>
      <c r="CI119" s="65"/>
      <c r="CJ119" s="171"/>
      <c r="CK119" s="64" t="str">
        <f t="shared" si="41"/>
        <v/>
      </c>
    </row>
    <row r="120" spans="1:89" s="64" customFormat="1" ht="51" customHeight="1">
      <c r="A120" s="29" t="str">
        <f t="shared" si="42"/>
        <v/>
      </c>
      <c r="B120" s="30"/>
      <c r="C120" s="30"/>
      <c r="D120" s="38"/>
      <c r="E120" s="198" t="str">
        <f t="shared" si="43"/>
        <v/>
      </c>
      <c r="F120" s="38"/>
      <c r="G120" s="38"/>
      <c r="H120" s="31"/>
      <c r="I120" s="31"/>
      <c r="J120" s="61" t="str">
        <f t="shared" si="44"/>
        <v/>
      </c>
      <c r="K120" s="69" t="str">
        <f t="shared" si="45"/>
        <v/>
      </c>
      <c r="L120" s="69" t="str">
        <f t="shared" si="46"/>
        <v/>
      </c>
      <c r="M120" s="69" t="str">
        <f t="shared" si="47"/>
        <v/>
      </c>
      <c r="N120" s="32"/>
      <c r="O120" s="99"/>
      <c r="P120" s="32"/>
      <c r="Q120" s="99"/>
      <c r="R120" s="129"/>
      <c r="S120" s="99"/>
      <c r="T120" s="32"/>
      <c r="U120" s="38"/>
      <c r="V120" s="32"/>
      <c r="W120" s="32"/>
      <c r="X120" s="38"/>
      <c r="Y120" s="30"/>
      <c r="Z120" s="30"/>
      <c r="AA120" s="32"/>
      <c r="AB120" s="32"/>
      <c r="AC120" s="33"/>
      <c r="AD120" s="63"/>
      <c r="AE120" s="63"/>
      <c r="BK120" s="65"/>
      <c r="BL120" s="65"/>
      <c r="BM120" s="65"/>
      <c r="BN120" s="65"/>
      <c r="BO120" s="65"/>
      <c r="BP120" s="65"/>
      <c r="BQ120" s="65"/>
      <c r="BR120" s="65"/>
      <c r="BS120" s="65"/>
      <c r="BT120" s="66" t="str">
        <f t="shared" si="33"/>
        <v/>
      </c>
      <c r="BU120" s="67" t="str">
        <f t="shared" si="34"/>
        <v/>
      </c>
      <c r="BV120" s="67" t="str">
        <f t="shared" si="35"/>
        <v/>
      </c>
      <c r="BW120" s="67" t="str">
        <f t="shared" si="36"/>
        <v/>
      </c>
      <c r="BX120" s="67" t="str">
        <f t="shared" si="37"/>
        <v/>
      </c>
      <c r="BY120" s="67" t="str">
        <f t="shared" si="38"/>
        <v/>
      </c>
      <c r="BZ120" s="68" t="str">
        <f t="shared" si="39"/>
        <v/>
      </c>
      <c r="CA120" s="65" t="str">
        <f t="shared" si="40"/>
        <v/>
      </c>
      <c r="CB120" s="65"/>
      <c r="CC120" s="65"/>
      <c r="CD120" s="65"/>
      <c r="CE120" s="65"/>
      <c r="CF120" s="65"/>
      <c r="CG120" s="65"/>
      <c r="CH120" s="65"/>
      <c r="CI120" s="65"/>
      <c r="CJ120" s="171"/>
      <c r="CK120" s="64" t="str">
        <f t="shared" si="41"/>
        <v/>
      </c>
    </row>
    <row r="121" spans="1:89" s="64" customFormat="1" ht="51" customHeight="1">
      <c r="A121" s="29" t="str">
        <f t="shared" si="42"/>
        <v/>
      </c>
      <c r="B121" s="30"/>
      <c r="C121" s="30"/>
      <c r="D121" s="38"/>
      <c r="E121" s="198" t="str">
        <f t="shared" si="43"/>
        <v/>
      </c>
      <c r="F121" s="38"/>
      <c r="G121" s="38"/>
      <c r="H121" s="31"/>
      <c r="I121" s="31"/>
      <c r="J121" s="61" t="str">
        <f t="shared" si="44"/>
        <v/>
      </c>
      <c r="K121" s="69" t="str">
        <f t="shared" si="45"/>
        <v/>
      </c>
      <c r="L121" s="69" t="str">
        <f t="shared" si="46"/>
        <v/>
      </c>
      <c r="M121" s="69" t="str">
        <f t="shared" si="47"/>
        <v/>
      </c>
      <c r="N121" s="32"/>
      <c r="O121" s="99"/>
      <c r="P121" s="32"/>
      <c r="Q121" s="99"/>
      <c r="R121" s="129"/>
      <c r="S121" s="99"/>
      <c r="T121" s="32"/>
      <c r="U121" s="38"/>
      <c r="V121" s="32"/>
      <c r="W121" s="32"/>
      <c r="X121" s="38"/>
      <c r="Y121" s="30"/>
      <c r="Z121" s="30"/>
      <c r="AA121" s="32"/>
      <c r="AB121" s="32"/>
      <c r="AC121" s="33"/>
      <c r="AD121" s="63"/>
      <c r="AE121" s="63"/>
      <c r="BK121" s="65"/>
      <c r="BL121" s="65"/>
      <c r="BM121" s="65"/>
      <c r="BN121" s="65"/>
      <c r="BO121" s="65"/>
      <c r="BP121" s="65"/>
      <c r="BQ121" s="65"/>
      <c r="BR121" s="65"/>
      <c r="BS121" s="65"/>
      <c r="BT121" s="66" t="str">
        <f t="shared" si="33"/>
        <v/>
      </c>
      <c r="BU121" s="67" t="str">
        <f t="shared" si="34"/>
        <v/>
      </c>
      <c r="BV121" s="67" t="str">
        <f t="shared" si="35"/>
        <v/>
      </c>
      <c r="BW121" s="67" t="str">
        <f t="shared" si="36"/>
        <v/>
      </c>
      <c r="BX121" s="67" t="str">
        <f t="shared" si="37"/>
        <v/>
      </c>
      <c r="BY121" s="67" t="str">
        <f t="shared" si="38"/>
        <v/>
      </c>
      <c r="BZ121" s="68" t="str">
        <f t="shared" si="39"/>
        <v/>
      </c>
      <c r="CA121" s="65" t="str">
        <f t="shared" si="40"/>
        <v/>
      </c>
      <c r="CB121" s="65"/>
      <c r="CC121" s="65"/>
      <c r="CD121" s="65"/>
      <c r="CE121" s="65"/>
      <c r="CF121" s="65"/>
      <c r="CG121" s="65"/>
      <c r="CH121" s="65"/>
      <c r="CI121" s="65"/>
      <c r="CJ121" s="171"/>
      <c r="CK121" s="64" t="str">
        <f t="shared" si="41"/>
        <v/>
      </c>
    </row>
    <row r="122" spans="1:89" s="64" customFormat="1" ht="51" customHeight="1">
      <c r="A122" s="29" t="str">
        <f t="shared" si="42"/>
        <v/>
      </c>
      <c r="B122" s="30"/>
      <c r="C122" s="30"/>
      <c r="D122" s="38"/>
      <c r="E122" s="198" t="str">
        <f t="shared" si="43"/>
        <v/>
      </c>
      <c r="F122" s="38"/>
      <c r="G122" s="38"/>
      <c r="H122" s="31"/>
      <c r="I122" s="31"/>
      <c r="J122" s="61" t="str">
        <f t="shared" si="44"/>
        <v/>
      </c>
      <c r="K122" s="69" t="str">
        <f t="shared" si="45"/>
        <v/>
      </c>
      <c r="L122" s="69" t="str">
        <f t="shared" si="46"/>
        <v/>
      </c>
      <c r="M122" s="69" t="str">
        <f t="shared" si="47"/>
        <v/>
      </c>
      <c r="N122" s="32"/>
      <c r="O122" s="99"/>
      <c r="P122" s="32"/>
      <c r="Q122" s="99"/>
      <c r="R122" s="129"/>
      <c r="S122" s="99"/>
      <c r="T122" s="32"/>
      <c r="U122" s="38"/>
      <c r="V122" s="32"/>
      <c r="W122" s="32"/>
      <c r="X122" s="38"/>
      <c r="Y122" s="30"/>
      <c r="Z122" s="30"/>
      <c r="AA122" s="32"/>
      <c r="AB122" s="32"/>
      <c r="AC122" s="33"/>
      <c r="AD122" s="63"/>
      <c r="AE122" s="63"/>
      <c r="BK122" s="65"/>
      <c r="BL122" s="65"/>
      <c r="BM122" s="65"/>
      <c r="BN122" s="65"/>
      <c r="BO122" s="65"/>
      <c r="BP122" s="65"/>
      <c r="BQ122" s="65"/>
      <c r="BR122" s="65"/>
      <c r="BS122" s="65"/>
      <c r="BT122" s="66" t="str">
        <f t="shared" si="33"/>
        <v/>
      </c>
      <c r="BU122" s="67" t="str">
        <f t="shared" si="34"/>
        <v/>
      </c>
      <c r="BV122" s="67" t="str">
        <f t="shared" si="35"/>
        <v/>
      </c>
      <c r="BW122" s="67" t="str">
        <f t="shared" si="36"/>
        <v/>
      </c>
      <c r="BX122" s="67" t="str">
        <f t="shared" si="37"/>
        <v/>
      </c>
      <c r="BY122" s="67" t="str">
        <f t="shared" si="38"/>
        <v/>
      </c>
      <c r="BZ122" s="68" t="str">
        <f t="shared" si="39"/>
        <v/>
      </c>
      <c r="CA122" s="65" t="str">
        <f t="shared" si="40"/>
        <v/>
      </c>
      <c r="CB122" s="65"/>
      <c r="CC122" s="65"/>
      <c r="CD122" s="65"/>
      <c r="CE122" s="65"/>
      <c r="CF122" s="65"/>
      <c r="CG122" s="65"/>
      <c r="CH122" s="65"/>
      <c r="CI122" s="65"/>
      <c r="CJ122" s="171"/>
      <c r="CK122" s="64" t="str">
        <f t="shared" si="41"/>
        <v/>
      </c>
    </row>
    <row r="123" spans="1:89" s="64" customFormat="1" ht="51" customHeight="1">
      <c r="A123" s="29" t="str">
        <f t="shared" si="42"/>
        <v/>
      </c>
      <c r="B123" s="30"/>
      <c r="C123" s="30"/>
      <c r="D123" s="38"/>
      <c r="E123" s="198" t="str">
        <f t="shared" si="43"/>
        <v/>
      </c>
      <c r="F123" s="38"/>
      <c r="G123" s="38"/>
      <c r="H123" s="31"/>
      <c r="I123" s="31"/>
      <c r="J123" s="61" t="str">
        <f t="shared" si="44"/>
        <v/>
      </c>
      <c r="K123" s="69" t="str">
        <f t="shared" si="45"/>
        <v/>
      </c>
      <c r="L123" s="69" t="str">
        <f t="shared" si="46"/>
        <v/>
      </c>
      <c r="M123" s="69" t="str">
        <f t="shared" si="47"/>
        <v/>
      </c>
      <c r="N123" s="32"/>
      <c r="O123" s="99"/>
      <c r="P123" s="32"/>
      <c r="Q123" s="99"/>
      <c r="R123" s="129"/>
      <c r="S123" s="99"/>
      <c r="T123" s="32"/>
      <c r="U123" s="38"/>
      <c r="V123" s="32"/>
      <c r="W123" s="32"/>
      <c r="X123" s="38"/>
      <c r="Y123" s="30"/>
      <c r="Z123" s="30"/>
      <c r="AA123" s="32"/>
      <c r="AB123" s="32"/>
      <c r="AC123" s="33"/>
      <c r="AD123" s="63"/>
      <c r="AE123" s="63"/>
      <c r="BK123" s="65"/>
      <c r="BL123" s="65"/>
      <c r="BM123" s="65"/>
      <c r="BN123" s="65"/>
      <c r="BO123" s="65"/>
      <c r="BP123" s="65"/>
      <c r="BQ123" s="65"/>
      <c r="BR123" s="65"/>
      <c r="BS123" s="65"/>
      <c r="BT123" s="66" t="str">
        <f t="shared" si="33"/>
        <v/>
      </c>
      <c r="BU123" s="67" t="str">
        <f t="shared" si="34"/>
        <v/>
      </c>
      <c r="BV123" s="67" t="str">
        <f t="shared" si="35"/>
        <v/>
      </c>
      <c r="BW123" s="67" t="str">
        <f t="shared" si="36"/>
        <v/>
      </c>
      <c r="BX123" s="67" t="str">
        <f t="shared" si="37"/>
        <v/>
      </c>
      <c r="BY123" s="67" t="str">
        <f t="shared" si="38"/>
        <v/>
      </c>
      <c r="BZ123" s="68" t="str">
        <f t="shared" si="39"/>
        <v/>
      </c>
      <c r="CA123" s="65" t="str">
        <f t="shared" si="40"/>
        <v/>
      </c>
      <c r="CB123" s="65"/>
      <c r="CC123" s="65"/>
      <c r="CD123" s="65"/>
      <c r="CE123" s="65"/>
      <c r="CF123" s="65"/>
      <c r="CG123" s="65"/>
      <c r="CH123" s="65"/>
      <c r="CI123" s="65"/>
      <c r="CJ123" s="171"/>
      <c r="CK123" s="64" t="str">
        <f t="shared" si="41"/>
        <v/>
      </c>
    </row>
    <row r="124" spans="1:89" s="64" customFormat="1" ht="51" customHeight="1">
      <c r="A124" s="29" t="str">
        <f t="shared" si="42"/>
        <v/>
      </c>
      <c r="B124" s="30"/>
      <c r="C124" s="30"/>
      <c r="D124" s="38"/>
      <c r="E124" s="198" t="str">
        <f t="shared" si="43"/>
        <v/>
      </c>
      <c r="F124" s="38"/>
      <c r="G124" s="38"/>
      <c r="H124" s="31"/>
      <c r="I124" s="31"/>
      <c r="J124" s="61" t="str">
        <f t="shared" si="44"/>
        <v/>
      </c>
      <c r="K124" s="69" t="str">
        <f t="shared" si="45"/>
        <v/>
      </c>
      <c r="L124" s="69" t="str">
        <f t="shared" si="46"/>
        <v/>
      </c>
      <c r="M124" s="69" t="str">
        <f t="shared" si="47"/>
        <v/>
      </c>
      <c r="N124" s="32"/>
      <c r="O124" s="99"/>
      <c r="P124" s="32"/>
      <c r="Q124" s="99"/>
      <c r="R124" s="129"/>
      <c r="S124" s="99"/>
      <c r="T124" s="32"/>
      <c r="U124" s="38"/>
      <c r="V124" s="32"/>
      <c r="W124" s="32"/>
      <c r="X124" s="38"/>
      <c r="Y124" s="30"/>
      <c r="Z124" s="30"/>
      <c r="AA124" s="32"/>
      <c r="AB124" s="32"/>
      <c r="AC124" s="33"/>
      <c r="AD124" s="63"/>
      <c r="AE124" s="63"/>
      <c r="BK124" s="65"/>
      <c r="BL124" s="65"/>
      <c r="BM124" s="65"/>
      <c r="BN124" s="65"/>
      <c r="BO124" s="65"/>
      <c r="BP124" s="65"/>
      <c r="BQ124" s="65"/>
      <c r="BR124" s="65"/>
      <c r="BS124" s="65"/>
      <c r="BT124" s="66" t="str">
        <f t="shared" si="33"/>
        <v/>
      </c>
      <c r="BU124" s="67" t="str">
        <f t="shared" si="34"/>
        <v/>
      </c>
      <c r="BV124" s="67" t="str">
        <f t="shared" si="35"/>
        <v/>
      </c>
      <c r="BW124" s="67" t="str">
        <f t="shared" si="36"/>
        <v/>
      </c>
      <c r="BX124" s="67" t="str">
        <f t="shared" si="37"/>
        <v/>
      </c>
      <c r="BY124" s="67" t="str">
        <f t="shared" si="38"/>
        <v/>
      </c>
      <c r="BZ124" s="68" t="str">
        <f t="shared" si="39"/>
        <v/>
      </c>
      <c r="CA124" s="65" t="str">
        <f t="shared" si="40"/>
        <v/>
      </c>
      <c r="CB124" s="65"/>
      <c r="CC124" s="65"/>
      <c r="CD124" s="65"/>
      <c r="CE124" s="65"/>
      <c r="CF124" s="65"/>
      <c r="CG124" s="65"/>
      <c r="CH124" s="65"/>
      <c r="CI124" s="65"/>
      <c r="CJ124" s="171"/>
      <c r="CK124" s="64" t="str">
        <f t="shared" si="41"/>
        <v/>
      </c>
    </row>
    <row r="125" spans="1:89" s="64" customFormat="1" ht="51" customHeight="1">
      <c r="A125" s="29" t="str">
        <f t="shared" si="42"/>
        <v/>
      </c>
      <c r="B125" s="30"/>
      <c r="C125" s="30"/>
      <c r="D125" s="38"/>
      <c r="E125" s="198" t="str">
        <f t="shared" si="43"/>
        <v/>
      </c>
      <c r="F125" s="38"/>
      <c r="G125" s="38"/>
      <c r="H125" s="31"/>
      <c r="I125" s="31"/>
      <c r="J125" s="61" t="str">
        <f t="shared" si="44"/>
        <v/>
      </c>
      <c r="K125" s="69" t="str">
        <f t="shared" si="45"/>
        <v/>
      </c>
      <c r="L125" s="69" t="str">
        <f t="shared" si="46"/>
        <v/>
      </c>
      <c r="M125" s="69" t="str">
        <f t="shared" si="47"/>
        <v/>
      </c>
      <c r="N125" s="32"/>
      <c r="O125" s="99"/>
      <c r="P125" s="32"/>
      <c r="Q125" s="99"/>
      <c r="R125" s="129"/>
      <c r="S125" s="99"/>
      <c r="T125" s="32"/>
      <c r="U125" s="38"/>
      <c r="V125" s="32"/>
      <c r="W125" s="32"/>
      <c r="X125" s="38"/>
      <c r="Y125" s="30"/>
      <c r="Z125" s="30"/>
      <c r="AA125" s="32"/>
      <c r="AB125" s="32"/>
      <c r="AC125" s="33"/>
      <c r="AD125" s="63"/>
      <c r="AE125" s="63"/>
      <c r="BK125" s="65"/>
      <c r="BL125" s="65"/>
      <c r="BM125" s="65"/>
      <c r="BN125" s="65"/>
      <c r="BO125" s="65"/>
      <c r="BP125" s="65"/>
      <c r="BQ125" s="65"/>
      <c r="BR125" s="65"/>
      <c r="BS125" s="65"/>
      <c r="BT125" s="66" t="str">
        <f t="shared" si="33"/>
        <v/>
      </c>
      <c r="BU125" s="67" t="str">
        <f t="shared" si="34"/>
        <v/>
      </c>
      <c r="BV125" s="67" t="str">
        <f t="shared" si="35"/>
        <v/>
      </c>
      <c r="BW125" s="67" t="str">
        <f t="shared" si="36"/>
        <v/>
      </c>
      <c r="BX125" s="67" t="str">
        <f t="shared" si="37"/>
        <v/>
      </c>
      <c r="BY125" s="67" t="str">
        <f t="shared" si="38"/>
        <v/>
      </c>
      <c r="BZ125" s="68" t="str">
        <f t="shared" si="39"/>
        <v/>
      </c>
      <c r="CA125" s="65" t="str">
        <f t="shared" si="40"/>
        <v/>
      </c>
      <c r="CB125" s="65"/>
      <c r="CC125" s="65"/>
      <c r="CD125" s="65"/>
      <c r="CE125" s="65"/>
      <c r="CF125" s="65"/>
      <c r="CG125" s="65"/>
      <c r="CH125" s="65"/>
      <c r="CI125" s="65"/>
      <c r="CJ125" s="171"/>
      <c r="CK125" s="64" t="str">
        <f t="shared" si="41"/>
        <v/>
      </c>
    </row>
    <row r="126" spans="1:89" s="64" customFormat="1" ht="51" customHeight="1">
      <c r="A126" s="29" t="str">
        <f t="shared" si="42"/>
        <v/>
      </c>
      <c r="B126" s="30"/>
      <c r="C126" s="30"/>
      <c r="D126" s="38"/>
      <c r="E126" s="198" t="str">
        <f t="shared" si="43"/>
        <v/>
      </c>
      <c r="F126" s="38"/>
      <c r="G126" s="38"/>
      <c r="H126" s="31"/>
      <c r="I126" s="31"/>
      <c r="J126" s="61" t="str">
        <f t="shared" si="44"/>
        <v/>
      </c>
      <c r="K126" s="69" t="str">
        <f t="shared" si="45"/>
        <v/>
      </c>
      <c r="L126" s="69" t="str">
        <f t="shared" si="46"/>
        <v/>
      </c>
      <c r="M126" s="69" t="str">
        <f t="shared" si="47"/>
        <v/>
      </c>
      <c r="N126" s="32"/>
      <c r="O126" s="99"/>
      <c r="P126" s="32"/>
      <c r="Q126" s="99"/>
      <c r="R126" s="129"/>
      <c r="S126" s="99"/>
      <c r="T126" s="32"/>
      <c r="U126" s="38"/>
      <c r="V126" s="32"/>
      <c r="W126" s="32"/>
      <c r="X126" s="38"/>
      <c r="Y126" s="30"/>
      <c r="Z126" s="30"/>
      <c r="AA126" s="32"/>
      <c r="AB126" s="32"/>
      <c r="AC126" s="33"/>
      <c r="AD126" s="63"/>
      <c r="AE126" s="63"/>
      <c r="BK126" s="65"/>
      <c r="BL126" s="65"/>
      <c r="BM126" s="65"/>
      <c r="BN126" s="65"/>
      <c r="BO126" s="65"/>
      <c r="BP126" s="65"/>
      <c r="BQ126" s="65"/>
      <c r="BR126" s="65"/>
      <c r="BS126" s="65"/>
      <c r="BT126" s="66" t="str">
        <f t="shared" si="33"/>
        <v/>
      </c>
      <c r="BU126" s="67" t="str">
        <f t="shared" si="34"/>
        <v/>
      </c>
      <c r="BV126" s="67" t="str">
        <f t="shared" si="35"/>
        <v/>
      </c>
      <c r="BW126" s="67" t="str">
        <f t="shared" si="36"/>
        <v/>
      </c>
      <c r="BX126" s="67" t="str">
        <f t="shared" si="37"/>
        <v/>
      </c>
      <c r="BY126" s="67" t="str">
        <f t="shared" si="38"/>
        <v/>
      </c>
      <c r="BZ126" s="68" t="str">
        <f t="shared" si="39"/>
        <v/>
      </c>
      <c r="CA126" s="65" t="str">
        <f t="shared" si="40"/>
        <v/>
      </c>
      <c r="CB126" s="65"/>
      <c r="CC126" s="65"/>
      <c r="CD126" s="65"/>
      <c r="CE126" s="65"/>
      <c r="CF126" s="65"/>
      <c r="CG126" s="65"/>
      <c r="CH126" s="65"/>
      <c r="CI126" s="65"/>
      <c r="CJ126" s="171"/>
      <c r="CK126" s="64" t="str">
        <f t="shared" si="41"/>
        <v/>
      </c>
    </row>
    <row r="127" spans="1:89" s="64" customFormat="1" ht="51" customHeight="1">
      <c r="A127" s="29" t="str">
        <f t="shared" si="42"/>
        <v/>
      </c>
      <c r="B127" s="30"/>
      <c r="C127" s="30"/>
      <c r="D127" s="38"/>
      <c r="E127" s="198" t="str">
        <f t="shared" si="43"/>
        <v/>
      </c>
      <c r="F127" s="38"/>
      <c r="G127" s="38"/>
      <c r="H127" s="31"/>
      <c r="I127" s="31"/>
      <c r="J127" s="61" t="str">
        <f t="shared" si="44"/>
        <v/>
      </c>
      <c r="K127" s="69" t="str">
        <f t="shared" si="45"/>
        <v/>
      </c>
      <c r="L127" s="69" t="str">
        <f t="shared" si="46"/>
        <v/>
      </c>
      <c r="M127" s="69" t="str">
        <f t="shared" si="47"/>
        <v/>
      </c>
      <c r="N127" s="32"/>
      <c r="O127" s="99"/>
      <c r="P127" s="32"/>
      <c r="Q127" s="99"/>
      <c r="R127" s="129"/>
      <c r="S127" s="99"/>
      <c r="T127" s="32"/>
      <c r="U127" s="38"/>
      <c r="V127" s="32"/>
      <c r="W127" s="32"/>
      <c r="X127" s="38"/>
      <c r="Y127" s="30"/>
      <c r="Z127" s="30"/>
      <c r="AA127" s="32"/>
      <c r="AB127" s="32"/>
      <c r="AC127" s="33"/>
      <c r="AD127" s="63"/>
      <c r="AE127" s="63"/>
      <c r="BK127" s="65"/>
      <c r="BL127" s="65"/>
      <c r="BM127" s="65"/>
      <c r="BN127" s="65"/>
      <c r="BO127" s="65"/>
      <c r="BP127" s="65"/>
      <c r="BQ127" s="65"/>
      <c r="BR127" s="65"/>
      <c r="BS127" s="65"/>
      <c r="BT127" s="66" t="str">
        <f t="shared" si="33"/>
        <v/>
      </c>
      <c r="BU127" s="67" t="str">
        <f t="shared" si="34"/>
        <v/>
      </c>
      <c r="BV127" s="67" t="str">
        <f t="shared" si="35"/>
        <v/>
      </c>
      <c r="BW127" s="67" t="str">
        <f t="shared" si="36"/>
        <v/>
      </c>
      <c r="BX127" s="67" t="str">
        <f t="shared" si="37"/>
        <v/>
      </c>
      <c r="BY127" s="67" t="str">
        <f t="shared" si="38"/>
        <v/>
      </c>
      <c r="BZ127" s="68" t="str">
        <f t="shared" si="39"/>
        <v/>
      </c>
      <c r="CA127" s="65" t="str">
        <f t="shared" si="40"/>
        <v/>
      </c>
      <c r="CB127" s="65"/>
      <c r="CC127" s="65"/>
      <c r="CD127" s="65"/>
      <c r="CE127" s="65"/>
      <c r="CF127" s="65"/>
      <c r="CG127" s="65"/>
      <c r="CH127" s="65"/>
      <c r="CI127" s="65"/>
      <c r="CJ127" s="171"/>
      <c r="CK127" s="64" t="str">
        <f t="shared" si="41"/>
        <v/>
      </c>
    </row>
    <row r="128" spans="1:89" s="64" customFormat="1" ht="51" customHeight="1">
      <c r="A128" s="29" t="str">
        <f t="shared" si="42"/>
        <v/>
      </c>
      <c r="B128" s="30"/>
      <c r="C128" s="30"/>
      <c r="D128" s="38"/>
      <c r="E128" s="198" t="str">
        <f t="shared" si="43"/>
        <v/>
      </c>
      <c r="F128" s="38"/>
      <c r="G128" s="38"/>
      <c r="H128" s="31"/>
      <c r="I128" s="31"/>
      <c r="J128" s="61" t="str">
        <f t="shared" si="44"/>
        <v/>
      </c>
      <c r="K128" s="69" t="str">
        <f t="shared" si="45"/>
        <v/>
      </c>
      <c r="L128" s="69" t="str">
        <f t="shared" si="46"/>
        <v/>
      </c>
      <c r="M128" s="69" t="str">
        <f t="shared" si="47"/>
        <v/>
      </c>
      <c r="N128" s="32"/>
      <c r="O128" s="99"/>
      <c r="P128" s="32"/>
      <c r="Q128" s="99"/>
      <c r="R128" s="129"/>
      <c r="S128" s="99"/>
      <c r="T128" s="32"/>
      <c r="U128" s="38"/>
      <c r="V128" s="32"/>
      <c r="W128" s="32"/>
      <c r="X128" s="38"/>
      <c r="Y128" s="30"/>
      <c r="Z128" s="30"/>
      <c r="AA128" s="32"/>
      <c r="AB128" s="32"/>
      <c r="AC128" s="33"/>
      <c r="AD128" s="63"/>
      <c r="AE128" s="63"/>
      <c r="BK128" s="65"/>
      <c r="BL128" s="65"/>
      <c r="BM128" s="65"/>
      <c r="BN128" s="65"/>
      <c r="BO128" s="65"/>
      <c r="BP128" s="65"/>
      <c r="BQ128" s="65"/>
      <c r="BR128" s="65"/>
      <c r="BS128" s="65"/>
      <c r="BT128" s="66" t="str">
        <f t="shared" si="33"/>
        <v/>
      </c>
      <c r="BU128" s="67" t="str">
        <f t="shared" si="34"/>
        <v/>
      </c>
      <c r="BV128" s="67" t="str">
        <f t="shared" si="35"/>
        <v/>
      </c>
      <c r="BW128" s="67" t="str">
        <f t="shared" si="36"/>
        <v/>
      </c>
      <c r="BX128" s="67" t="str">
        <f t="shared" si="37"/>
        <v/>
      </c>
      <c r="BY128" s="67" t="str">
        <f t="shared" si="38"/>
        <v/>
      </c>
      <c r="BZ128" s="68" t="str">
        <f t="shared" si="39"/>
        <v/>
      </c>
      <c r="CA128" s="65" t="str">
        <f t="shared" si="40"/>
        <v/>
      </c>
      <c r="CB128" s="65"/>
      <c r="CC128" s="65"/>
      <c r="CD128" s="65"/>
      <c r="CE128" s="65"/>
      <c r="CF128" s="65"/>
      <c r="CG128" s="65"/>
      <c r="CH128" s="65"/>
      <c r="CI128" s="65"/>
      <c r="CJ128" s="171"/>
      <c r="CK128" s="64" t="str">
        <f t="shared" si="41"/>
        <v/>
      </c>
    </row>
    <row r="129" spans="1:89" s="64" customFormat="1" ht="51" customHeight="1">
      <c r="A129" s="29" t="str">
        <f t="shared" si="42"/>
        <v/>
      </c>
      <c r="B129" s="30"/>
      <c r="C129" s="30"/>
      <c r="D129" s="38"/>
      <c r="E129" s="198" t="str">
        <f t="shared" si="43"/>
        <v/>
      </c>
      <c r="F129" s="38"/>
      <c r="G129" s="38"/>
      <c r="H129" s="31"/>
      <c r="I129" s="31"/>
      <c r="J129" s="61" t="str">
        <f t="shared" si="44"/>
        <v/>
      </c>
      <c r="K129" s="69" t="str">
        <f t="shared" si="45"/>
        <v/>
      </c>
      <c r="L129" s="69" t="str">
        <f t="shared" si="46"/>
        <v/>
      </c>
      <c r="M129" s="69" t="str">
        <f t="shared" si="47"/>
        <v/>
      </c>
      <c r="N129" s="32"/>
      <c r="O129" s="99"/>
      <c r="P129" s="32"/>
      <c r="Q129" s="99"/>
      <c r="R129" s="129"/>
      <c r="S129" s="99"/>
      <c r="T129" s="32"/>
      <c r="U129" s="38"/>
      <c r="V129" s="32"/>
      <c r="W129" s="32"/>
      <c r="X129" s="38"/>
      <c r="Y129" s="30"/>
      <c r="Z129" s="30"/>
      <c r="AA129" s="32"/>
      <c r="AB129" s="32"/>
      <c r="AC129" s="33"/>
      <c r="AD129" s="63"/>
      <c r="AE129" s="63"/>
      <c r="BK129" s="65"/>
      <c r="BL129" s="65"/>
      <c r="BM129" s="65"/>
      <c r="BN129" s="65"/>
      <c r="BO129" s="65"/>
      <c r="BP129" s="65"/>
      <c r="BQ129" s="65"/>
      <c r="BR129" s="65"/>
      <c r="BS129" s="65"/>
      <c r="BT129" s="66" t="str">
        <f t="shared" si="33"/>
        <v/>
      </c>
      <c r="BU129" s="67" t="str">
        <f t="shared" si="34"/>
        <v/>
      </c>
      <c r="BV129" s="67" t="str">
        <f t="shared" si="35"/>
        <v/>
      </c>
      <c r="BW129" s="67" t="str">
        <f t="shared" si="36"/>
        <v/>
      </c>
      <c r="BX129" s="67" t="str">
        <f t="shared" si="37"/>
        <v/>
      </c>
      <c r="BY129" s="67" t="str">
        <f t="shared" si="38"/>
        <v/>
      </c>
      <c r="BZ129" s="68" t="str">
        <f t="shared" si="39"/>
        <v/>
      </c>
      <c r="CA129" s="65" t="str">
        <f t="shared" si="40"/>
        <v/>
      </c>
      <c r="CB129" s="65"/>
      <c r="CC129" s="65"/>
      <c r="CD129" s="65"/>
      <c r="CE129" s="65"/>
      <c r="CF129" s="65"/>
      <c r="CG129" s="65"/>
      <c r="CH129" s="65"/>
      <c r="CI129" s="65"/>
      <c r="CJ129" s="171"/>
      <c r="CK129" s="64" t="str">
        <f t="shared" si="41"/>
        <v/>
      </c>
    </row>
    <row r="130" spans="1:89" s="64" customFormat="1" ht="51" customHeight="1">
      <c r="A130" s="29" t="str">
        <f t="shared" si="42"/>
        <v/>
      </c>
      <c r="B130" s="30"/>
      <c r="C130" s="30"/>
      <c r="D130" s="38"/>
      <c r="E130" s="198" t="str">
        <f t="shared" si="43"/>
        <v/>
      </c>
      <c r="F130" s="38"/>
      <c r="G130" s="38"/>
      <c r="H130" s="31"/>
      <c r="I130" s="31"/>
      <c r="J130" s="61" t="str">
        <f t="shared" si="44"/>
        <v/>
      </c>
      <c r="K130" s="69" t="str">
        <f t="shared" si="45"/>
        <v/>
      </c>
      <c r="L130" s="69" t="str">
        <f t="shared" si="46"/>
        <v/>
      </c>
      <c r="M130" s="69" t="str">
        <f t="shared" si="47"/>
        <v/>
      </c>
      <c r="N130" s="32"/>
      <c r="O130" s="99"/>
      <c r="P130" s="32"/>
      <c r="Q130" s="99"/>
      <c r="R130" s="129"/>
      <c r="S130" s="99"/>
      <c r="T130" s="32"/>
      <c r="U130" s="38"/>
      <c r="V130" s="32"/>
      <c r="W130" s="32"/>
      <c r="X130" s="38"/>
      <c r="Y130" s="30"/>
      <c r="Z130" s="30"/>
      <c r="AA130" s="32"/>
      <c r="AB130" s="32"/>
      <c r="AC130" s="33"/>
      <c r="AD130" s="63"/>
      <c r="AE130" s="63"/>
      <c r="BK130" s="65"/>
      <c r="BL130" s="65"/>
      <c r="BM130" s="65"/>
      <c r="BN130" s="65"/>
      <c r="BO130" s="65"/>
      <c r="BP130" s="65"/>
      <c r="BQ130" s="65"/>
      <c r="BR130" s="65"/>
      <c r="BS130" s="65"/>
      <c r="BT130" s="66" t="str">
        <f t="shared" si="33"/>
        <v/>
      </c>
      <c r="BU130" s="67" t="str">
        <f t="shared" si="34"/>
        <v/>
      </c>
      <c r="BV130" s="67" t="str">
        <f t="shared" si="35"/>
        <v/>
      </c>
      <c r="BW130" s="67" t="str">
        <f t="shared" si="36"/>
        <v/>
      </c>
      <c r="BX130" s="67" t="str">
        <f t="shared" si="37"/>
        <v/>
      </c>
      <c r="BY130" s="67" t="str">
        <f t="shared" si="38"/>
        <v/>
      </c>
      <c r="BZ130" s="68" t="str">
        <f t="shared" si="39"/>
        <v/>
      </c>
      <c r="CA130" s="65" t="str">
        <f t="shared" si="40"/>
        <v/>
      </c>
      <c r="CB130" s="65"/>
      <c r="CC130" s="65"/>
      <c r="CD130" s="65"/>
      <c r="CE130" s="65"/>
      <c r="CF130" s="65"/>
      <c r="CG130" s="65"/>
      <c r="CH130" s="65"/>
      <c r="CI130" s="65"/>
      <c r="CJ130" s="171"/>
      <c r="CK130" s="64" t="str">
        <f t="shared" si="41"/>
        <v/>
      </c>
    </row>
    <row r="131" spans="1:89" s="64" customFormat="1" ht="51" customHeight="1">
      <c r="A131" s="29" t="str">
        <f t="shared" si="42"/>
        <v/>
      </c>
      <c r="B131" s="30"/>
      <c r="C131" s="30"/>
      <c r="D131" s="38"/>
      <c r="E131" s="198" t="str">
        <f t="shared" si="43"/>
        <v/>
      </c>
      <c r="F131" s="38"/>
      <c r="G131" s="38"/>
      <c r="H131" s="31"/>
      <c r="I131" s="31"/>
      <c r="J131" s="61" t="str">
        <f t="shared" si="44"/>
        <v/>
      </c>
      <c r="K131" s="69" t="str">
        <f t="shared" si="45"/>
        <v/>
      </c>
      <c r="L131" s="69" t="str">
        <f t="shared" si="46"/>
        <v/>
      </c>
      <c r="M131" s="69" t="str">
        <f t="shared" si="47"/>
        <v/>
      </c>
      <c r="N131" s="32"/>
      <c r="O131" s="99"/>
      <c r="P131" s="32"/>
      <c r="Q131" s="99"/>
      <c r="R131" s="129"/>
      <c r="S131" s="99"/>
      <c r="T131" s="32"/>
      <c r="U131" s="38"/>
      <c r="V131" s="32"/>
      <c r="W131" s="32"/>
      <c r="X131" s="38"/>
      <c r="Y131" s="30"/>
      <c r="Z131" s="30"/>
      <c r="AA131" s="32"/>
      <c r="AB131" s="32"/>
      <c r="AC131" s="33"/>
      <c r="AD131" s="63"/>
      <c r="AE131" s="63"/>
      <c r="BK131" s="65"/>
      <c r="BL131" s="65"/>
      <c r="BM131" s="65"/>
      <c r="BN131" s="65"/>
      <c r="BO131" s="65"/>
      <c r="BP131" s="65"/>
      <c r="BQ131" s="65"/>
      <c r="BR131" s="65"/>
      <c r="BS131" s="65"/>
      <c r="BT131" s="66" t="str">
        <f t="shared" si="33"/>
        <v/>
      </c>
      <c r="BU131" s="67" t="str">
        <f t="shared" si="34"/>
        <v/>
      </c>
      <c r="BV131" s="67" t="str">
        <f t="shared" si="35"/>
        <v/>
      </c>
      <c r="BW131" s="67" t="str">
        <f t="shared" si="36"/>
        <v/>
      </c>
      <c r="BX131" s="67" t="str">
        <f t="shared" si="37"/>
        <v/>
      </c>
      <c r="BY131" s="67" t="str">
        <f t="shared" si="38"/>
        <v/>
      </c>
      <c r="BZ131" s="68" t="str">
        <f t="shared" si="39"/>
        <v/>
      </c>
      <c r="CA131" s="65" t="str">
        <f t="shared" si="40"/>
        <v/>
      </c>
      <c r="CB131" s="65"/>
      <c r="CC131" s="65"/>
      <c r="CD131" s="65"/>
      <c r="CE131" s="65"/>
      <c r="CF131" s="65"/>
      <c r="CG131" s="65"/>
      <c r="CH131" s="65"/>
      <c r="CI131" s="65"/>
      <c r="CJ131" s="171"/>
      <c r="CK131" s="64" t="str">
        <f t="shared" si="41"/>
        <v/>
      </c>
    </row>
    <row r="132" spans="1:89" s="64" customFormat="1" ht="51" customHeight="1">
      <c r="A132" s="29" t="str">
        <f t="shared" si="42"/>
        <v/>
      </c>
      <c r="B132" s="30"/>
      <c r="C132" s="30"/>
      <c r="D132" s="38"/>
      <c r="E132" s="198" t="str">
        <f t="shared" si="43"/>
        <v/>
      </c>
      <c r="F132" s="38"/>
      <c r="G132" s="38"/>
      <c r="H132" s="31"/>
      <c r="I132" s="31"/>
      <c r="J132" s="61" t="str">
        <f t="shared" si="44"/>
        <v/>
      </c>
      <c r="K132" s="69" t="str">
        <f t="shared" si="45"/>
        <v/>
      </c>
      <c r="L132" s="69" t="str">
        <f t="shared" si="46"/>
        <v/>
      </c>
      <c r="M132" s="69" t="str">
        <f t="shared" si="47"/>
        <v/>
      </c>
      <c r="N132" s="32"/>
      <c r="O132" s="99"/>
      <c r="P132" s="32"/>
      <c r="Q132" s="99"/>
      <c r="R132" s="129"/>
      <c r="S132" s="99"/>
      <c r="T132" s="32"/>
      <c r="U132" s="38"/>
      <c r="V132" s="32"/>
      <c r="W132" s="32"/>
      <c r="X132" s="38"/>
      <c r="Y132" s="30"/>
      <c r="Z132" s="30"/>
      <c r="AA132" s="32"/>
      <c r="AB132" s="32"/>
      <c r="AC132" s="33"/>
      <c r="AD132" s="63"/>
      <c r="AE132" s="63"/>
      <c r="BK132" s="65"/>
      <c r="BL132" s="65"/>
      <c r="BM132" s="65"/>
      <c r="BN132" s="65"/>
      <c r="BO132" s="65"/>
      <c r="BP132" s="65"/>
      <c r="BQ132" s="65"/>
      <c r="BR132" s="65"/>
      <c r="BS132" s="65"/>
      <c r="BT132" s="66" t="str">
        <f t="shared" si="33"/>
        <v/>
      </c>
      <c r="BU132" s="67" t="str">
        <f t="shared" si="34"/>
        <v/>
      </c>
      <c r="BV132" s="67" t="str">
        <f t="shared" si="35"/>
        <v/>
      </c>
      <c r="BW132" s="67" t="str">
        <f t="shared" si="36"/>
        <v/>
      </c>
      <c r="BX132" s="67" t="str">
        <f t="shared" si="37"/>
        <v/>
      </c>
      <c r="BY132" s="67" t="str">
        <f t="shared" si="38"/>
        <v/>
      </c>
      <c r="BZ132" s="68" t="str">
        <f t="shared" si="39"/>
        <v/>
      </c>
      <c r="CA132" s="65" t="str">
        <f t="shared" si="40"/>
        <v/>
      </c>
      <c r="CB132" s="65"/>
      <c r="CC132" s="65"/>
      <c r="CD132" s="65"/>
      <c r="CE132" s="65"/>
      <c r="CF132" s="65"/>
      <c r="CG132" s="65"/>
      <c r="CH132" s="65"/>
      <c r="CI132" s="65"/>
      <c r="CJ132" s="171"/>
      <c r="CK132" s="64" t="str">
        <f t="shared" si="41"/>
        <v/>
      </c>
    </row>
    <row r="133" spans="1:89" s="64" customFormat="1" ht="51" customHeight="1">
      <c r="A133" s="29" t="str">
        <f t="shared" si="42"/>
        <v/>
      </c>
      <c r="B133" s="30"/>
      <c r="C133" s="30"/>
      <c r="D133" s="38"/>
      <c r="E133" s="198" t="str">
        <f t="shared" si="43"/>
        <v/>
      </c>
      <c r="F133" s="38"/>
      <c r="G133" s="38"/>
      <c r="H133" s="31"/>
      <c r="I133" s="31"/>
      <c r="J133" s="61" t="str">
        <f t="shared" si="44"/>
        <v/>
      </c>
      <c r="K133" s="69" t="str">
        <f t="shared" si="45"/>
        <v/>
      </c>
      <c r="L133" s="69" t="str">
        <f t="shared" si="46"/>
        <v/>
      </c>
      <c r="M133" s="69" t="str">
        <f t="shared" si="47"/>
        <v/>
      </c>
      <c r="N133" s="32"/>
      <c r="O133" s="99"/>
      <c r="P133" s="32"/>
      <c r="Q133" s="99"/>
      <c r="R133" s="129"/>
      <c r="S133" s="99"/>
      <c r="T133" s="32"/>
      <c r="U133" s="38"/>
      <c r="V133" s="32"/>
      <c r="W133" s="32"/>
      <c r="X133" s="38"/>
      <c r="Y133" s="30"/>
      <c r="Z133" s="30"/>
      <c r="AA133" s="32"/>
      <c r="AB133" s="32"/>
      <c r="AC133" s="33"/>
      <c r="AD133" s="63"/>
      <c r="AE133" s="63"/>
      <c r="BK133" s="65"/>
      <c r="BL133" s="65"/>
      <c r="BM133" s="65"/>
      <c r="BN133" s="65"/>
      <c r="BO133" s="65"/>
      <c r="BP133" s="65"/>
      <c r="BQ133" s="65"/>
      <c r="BR133" s="65"/>
      <c r="BS133" s="65"/>
      <c r="BT133" s="66" t="str">
        <f t="shared" si="33"/>
        <v/>
      </c>
      <c r="BU133" s="67" t="str">
        <f t="shared" si="34"/>
        <v/>
      </c>
      <c r="BV133" s="67" t="str">
        <f t="shared" si="35"/>
        <v/>
      </c>
      <c r="BW133" s="67" t="str">
        <f t="shared" si="36"/>
        <v/>
      </c>
      <c r="BX133" s="67" t="str">
        <f t="shared" si="37"/>
        <v/>
      </c>
      <c r="BY133" s="67" t="str">
        <f t="shared" si="38"/>
        <v/>
      </c>
      <c r="BZ133" s="68" t="str">
        <f t="shared" si="39"/>
        <v/>
      </c>
      <c r="CA133" s="65" t="str">
        <f t="shared" si="40"/>
        <v/>
      </c>
      <c r="CB133" s="65"/>
      <c r="CC133" s="65"/>
      <c r="CD133" s="65"/>
      <c r="CE133" s="65"/>
      <c r="CF133" s="65"/>
      <c r="CG133" s="65"/>
      <c r="CH133" s="65"/>
      <c r="CI133" s="65"/>
      <c r="CJ133" s="171"/>
      <c r="CK133" s="64" t="str">
        <f t="shared" si="41"/>
        <v/>
      </c>
    </row>
    <row r="134" spans="1:89" s="64" customFormat="1" ht="51" customHeight="1">
      <c r="A134" s="29" t="str">
        <f t="shared" si="42"/>
        <v/>
      </c>
      <c r="B134" s="30"/>
      <c r="C134" s="30"/>
      <c r="D134" s="38"/>
      <c r="E134" s="198" t="str">
        <f t="shared" si="43"/>
        <v/>
      </c>
      <c r="F134" s="38"/>
      <c r="G134" s="38"/>
      <c r="H134" s="31"/>
      <c r="I134" s="31"/>
      <c r="J134" s="61" t="str">
        <f t="shared" si="44"/>
        <v/>
      </c>
      <c r="K134" s="69" t="str">
        <f t="shared" si="45"/>
        <v/>
      </c>
      <c r="L134" s="69" t="str">
        <f t="shared" si="46"/>
        <v/>
      </c>
      <c r="M134" s="69" t="str">
        <f t="shared" si="47"/>
        <v/>
      </c>
      <c r="N134" s="32"/>
      <c r="O134" s="99"/>
      <c r="P134" s="32"/>
      <c r="Q134" s="99"/>
      <c r="R134" s="129"/>
      <c r="S134" s="99"/>
      <c r="T134" s="32"/>
      <c r="U134" s="38"/>
      <c r="V134" s="32"/>
      <c r="W134" s="32"/>
      <c r="X134" s="38"/>
      <c r="Y134" s="30"/>
      <c r="Z134" s="30"/>
      <c r="AA134" s="32"/>
      <c r="AB134" s="32"/>
      <c r="AC134" s="33"/>
      <c r="AD134" s="63"/>
      <c r="AE134" s="63"/>
      <c r="BK134" s="65"/>
      <c r="BL134" s="65"/>
      <c r="BM134" s="65"/>
      <c r="BN134" s="65"/>
      <c r="BO134" s="65"/>
      <c r="BP134" s="65"/>
      <c r="BQ134" s="65"/>
      <c r="BR134" s="65"/>
      <c r="BS134" s="65"/>
      <c r="BT134" s="66" t="str">
        <f t="shared" si="33"/>
        <v/>
      </c>
      <c r="BU134" s="67" t="str">
        <f t="shared" si="34"/>
        <v/>
      </c>
      <c r="BV134" s="67" t="str">
        <f t="shared" si="35"/>
        <v/>
      </c>
      <c r="BW134" s="67" t="str">
        <f t="shared" si="36"/>
        <v/>
      </c>
      <c r="BX134" s="67" t="str">
        <f t="shared" si="37"/>
        <v/>
      </c>
      <c r="BY134" s="67" t="str">
        <f t="shared" si="38"/>
        <v/>
      </c>
      <c r="BZ134" s="68" t="str">
        <f t="shared" si="39"/>
        <v/>
      </c>
      <c r="CA134" s="65" t="str">
        <f t="shared" si="40"/>
        <v/>
      </c>
      <c r="CB134" s="65"/>
      <c r="CC134" s="65"/>
      <c r="CD134" s="65"/>
      <c r="CE134" s="65"/>
      <c r="CF134" s="65"/>
      <c r="CG134" s="65"/>
      <c r="CH134" s="65"/>
      <c r="CI134" s="65"/>
      <c r="CJ134" s="171"/>
      <c r="CK134" s="64" t="str">
        <f t="shared" si="41"/>
        <v/>
      </c>
    </row>
    <row r="135" spans="1:89" s="64" customFormat="1" ht="51" customHeight="1">
      <c r="A135" s="29" t="str">
        <f t="shared" si="42"/>
        <v/>
      </c>
      <c r="B135" s="30"/>
      <c r="C135" s="30"/>
      <c r="D135" s="38"/>
      <c r="E135" s="198" t="str">
        <f t="shared" si="43"/>
        <v/>
      </c>
      <c r="F135" s="38"/>
      <c r="G135" s="38"/>
      <c r="H135" s="31"/>
      <c r="I135" s="31"/>
      <c r="J135" s="61" t="str">
        <f t="shared" si="44"/>
        <v/>
      </c>
      <c r="K135" s="69" t="str">
        <f t="shared" si="45"/>
        <v/>
      </c>
      <c r="L135" s="69" t="str">
        <f t="shared" si="46"/>
        <v/>
      </c>
      <c r="M135" s="69" t="str">
        <f t="shared" si="47"/>
        <v/>
      </c>
      <c r="N135" s="32"/>
      <c r="O135" s="99"/>
      <c r="P135" s="32"/>
      <c r="Q135" s="99"/>
      <c r="R135" s="129"/>
      <c r="S135" s="99"/>
      <c r="T135" s="32"/>
      <c r="U135" s="38"/>
      <c r="V135" s="32"/>
      <c r="W135" s="32"/>
      <c r="X135" s="38"/>
      <c r="Y135" s="30"/>
      <c r="Z135" s="30"/>
      <c r="AA135" s="32"/>
      <c r="AB135" s="32"/>
      <c r="AC135" s="33"/>
      <c r="AD135" s="63"/>
      <c r="AE135" s="63"/>
      <c r="BK135" s="65"/>
      <c r="BL135" s="65"/>
      <c r="BM135" s="65"/>
      <c r="BN135" s="65"/>
      <c r="BO135" s="65"/>
      <c r="BP135" s="65"/>
      <c r="BQ135" s="65"/>
      <c r="BR135" s="65"/>
      <c r="BS135" s="65"/>
      <c r="BT135" s="66" t="str">
        <f t="shared" ref="BT135:BT198" si="48">IFERROR(IF(I135="","",YEAR(I135)),"")</f>
        <v/>
      </c>
      <c r="BU135" s="67" t="str">
        <f t="shared" ref="BU135:BU198" si="49">IFERROR(IF(I135="","",MONTH(I135)),"")</f>
        <v/>
      </c>
      <c r="BV135" s="67" t="str">
        <f t="shared" ref="BV135:BV198" si="50">IFERROR(IF(I135="","",DAY(I135)),"")</f>
        <v/>
      </c>
      <c r="BW135" s="67" t="str">
        <f t="shared" ref="BW135:BW198" si="51">IF(BT135=1961,"NINETEEN SIXTY ONE",IF(BT135=1962,"NINETEEN SIXTY TWO",IF(BT135=1963,"NINETEEN SIXTY THREE",IF(BT135=1964,"NINETEEN SIXTY FOUR",IF(BT135=1965,"NINETEEN SIXTY FIVE",IF(BT135=1966,"NINETEEN SIXTY SIX",IF(BT135=1967,"NINETEEN SIXTY SEVEN",IF(BT135=1968,"NINETEEN SIXTY EIGHT",IF(BT135=1969,"NINETEEN SIXTY NINE",IF(BT135=1970,"NINETEEN SEVENTY",IF(BT135=1971,"NINETEEN SEVENTY ONE",IF(BT135=1972,"NINETEEN SEVENTY TWO",IF(BT135=1973,"NINETEEN SEVENTY THREE",IF(BT135=1974,"NINETEEN SEVENTY FOUR",IF(BT135=1975,"NINETEEN SEVENTY FIVE",IF(BT135=1976,"NINETEEN SEVENTY SIX",IF(BT135=1977,"NINETEEN SEVENTY SEVEN",IF(BT135=1978,"NINETEEN SEVENTY EIGHT",IF(BT135=1979,"NINETEEN SEVENTY NINE",IF(BT135=1980,"NINETEEN EIGHTY",IF(BT135=1981,"NINETEEN EIGHTY ONE",IF(BT135=1982,"NINETEEN EIGHTY TWO",IF(BT135=1983,"NINETEEN EIGHTY THREE",IF(BT135=1984,"NINETEEN EIGHTY FOUR",IF(BT135=1985,"NINETEEN EIGHTY FIVE",IF(BT135=1986,"NINETEEN EIGHTY SIX",IF(BT135=1987,"NINETEEN EIGHTY SEVEN",IF(BT135=1988,"NINETEEN EIGHTY EIGHT",IF(BT135=1989,"NINETEEN EIGHTY NINE",IF(BT135=1990,"NINETEEN NINETY",IF(BT135=1991,"NINETEEN NINETY ONE",IF(BT135=1992,"NINETEEN NINETY TWO",IF(BT135=1993,"NINETEEN NINETY THREE",IF(BT135=1994,"NINETEEN NINETY FOUR",IF(BT135=1995,"NINETEEN NINETY FIVE",IF(BT135=1996,"NINETEEN NINETY SIX",IF(BT135=1997,"NINETEEN NINETY SEVEN",IF(BT135=1998,"NINETEEN NINETY EIGHT",IF(BT135=1999,"NINETEEN NINETY NINE",IF(BT135=2000,"TWO THOUSAND",IF(BT135=2001,"TWO THOUSAND ONE",IF(BT135=2002,"TWO THOUSAND TWO",IF(BT135=2003,"TWO THOUSAND THREE",IF(BT135=2004,"TWO THOUSAND FOUR",IF(BT135=2005,"TWO THOUSAND FIVE",IF(BT135=2006,"TWO THOUSAND SIX",IF(BT135=2007,"TWO THOUSAND SEVEN",IF(BT135=2008,"TWO THOUSAND EIGHT",IF(BT135=2009,"TWO THOUSAND NINE",IF(BT135=2010,"TWO THOUSAND TEN",IF(BT135=2011,"TWO THOUSAND ELEVEN",IF(BT135=2012,"TWO THOUSAND TWELVE",IF(BT135=2013,"TWO THOUSAND THIRTEEN",IF(BT135=2014,"TWO THOUSAND FOURTEEN",IF(BT135=2015,"TWO THOUSAND FIFTEEN",IF(BT135=2016,"TWO THOUSAND SIXTEEN",IF(BT135=2017,"TWO THOUSAND SEVENTEEN",IF(BT135=2018,"TWO THOUSAND EIGHTEEN",IF(BT135=2019,"TWO THOUSAND NINETEEN",IF(BT135=2020,"TWO THOUSAND TWENTY",IF(BT135=2021,"TWO THOUSAND TWENTY ONE",IF(BT135=2022,"TWO THOUSAND TWENTY TWO",IF(BT135=2023,"TWO THOUSAND TWENTY THREE",IF(BT135=2024,"TWO THOUSAND TWENTY FOUR",IF(BT135=2025,"TWO THOUSAND TWENTY FIVE","")))))))))))))))))))))))))))))))))))))))))))))))))))))))))))))))))</f>
        <v/>
      </c>
      <c r="BX135" s="67" t="str">
        <f t="shared" ref="BX135:BX198" si="52">IF(BU135=1,"JANUARY",IF(BU135=2,"FEBUARY", IF(BU135=3,"MARCH",IF(BU135=4,"APRIL",IF(BU135=5,"MAY",IF(BU135=6,"JUNE",IF(BU135=7,"JULY",IF(BU135=8,"AUGUST",IF(BU135=9,"SEPTEMBER",IF(BU135=10,"OCTOBER",IF(BU135=11,"NOVEMBER",IF(BU135=12,"DECEMBER",""))))))))))))</f>
        <v/>
      </c>
      <c r="BY135" s="67" t="str">
        <f t="shared" ref="BY135:BY198" si="53">IF(BV135=1,"1ST",IF(BV135=2,"2ND", IF(BV135=3,"3RD",IF(BV135=4,"FOURTH",IF(BV135=5,"FIFTH",IF(BV135=6,"SIXTH",IF(BV135=7,"7TH",IF(BV135=8,"8TH",IF(BV135=9,"9TH",IF(BV135=10,"10TH",IF(BV135=11,"11TH",IF(BV135=12,"12TH",IF(BV135=13,"13TH",IF(BV135=14,"14TH",IF(BV135=15,"FIFTEEN",IF(BV135=16,"SIXTEEN",IF(BV135=17,"SEVENTEEN",IF(BV135=18,"EIGHTEEN",IF(BV135=19,"NINETEEN",IF(BV135=20,"TWENTY",IF(BV135=21,"TWENTY FIRST",IF(BV135=22,"TWENTY SECOND",IF(BV135=23,"TWENTY THIRD",IF(BV135=24,"TWENTY FOURTH",IF(BV135=25,"TWENTY FIFTH",IF(BV135=26,"TWENTY SIX",IF(BV135=27,"TWENTY SEVEN",IF(BV135=28,"TWENTY EIGHT",IF(BV135=29,"TWENTY NINE",IF(BV135=30,"THIRTY",IF(BV135=31,"THIRTY FIRST","")))))))))))))))))))))))))))))))</f>
        <v/>
      </c>
      <c r="BZ135" s="68" t="str">
        <f t="shared" ref="BZ135:BZ198" si="54">IFERROR(IF(AND(BW135="",BX135="",BY135=""),"",CONCATENATE(BX135," ",BY135,",  ",BW135)),"")</f>
        <v/>
      </c>
      <c r="CA135" s="65" t="str">
        <f t="shared" ref="CA135:CA198" si="55">IF(F135="","",IF(F135="3rd Grade L-1","YES",""))</f>
        <v/>
      </c>
      <c r="CB135" s="65"/>
      <c r="CC135" s="65"/>
      <c r="CD135" s="65"/>
      <c r="CE135" s="65"/>
      <c r="CF135" s="65"/>
      <c r="CG135" s="65"/>
      <c r="CH135" s="65"/>
      <c r="CI135" s="65"/>
      <c r="CJ135" s="171"/>
      <c r="CK135" s="64" t="str">
        <f t="shared" ref="CK135:CK198" si="56">IF(F135="","",IF(F135=$CC$6,"3rd Grade L-1",IF(F135=$CC$7,"3rd Grade L-2",IF(F135=$CC$8,"2nd Grade",IF(F135=$CC$9,"1st Grade (Lecturer)",IF(F135=$CC$10,"Lab. Ass.",IF(F135=$CC$11,"3rd Grade P.E.T.","")))))))</f>
        <v/>
      </c>
    </row>
    <row r="136" spans="1:89" s="64" customFormat="1" ht="51" customHeight="1">
      <c r="A136" s="29" t="str">
        <f t="shared" si="42"/>
        <v/>
      </c>
      <c r="B136" s="30"/>
      <c r="C136" s="30"/>
      <c r="D136" s="38"/>
      <c r="E136" s="198" t="str">
        <f t="shared" si="43"/>
        <v/>
      </c>
      <c r="F136" s="38"/>
      <c r="G136" s="38"/>
      <c r="H136" s="31"/>
      <c r="I136" s="31"/>
      <c r="J136" s="61" t="str">
        <f t="shared" si="44"/>
        <v/>
      </c>
      <c r="K136" s="69" t="str">
        <f t="shared" si="45"/>
        <v/>
      </c>
      <c r="L136" s="69" t="str">
        <f t="shared" si="46"/>
        <v/>
      </c>
      <c r="M136" s="69" t="str">
        <f t="shared" si="47"/>
        <v/>
      </c>
      <c r="N136" s="32"/>
      <c r="O136" s="99"/>
      <c r="P136" s="32"/>
      <c r="Q136" s="99"/>
      <c r="R136" s="129"/>
      <c r="S136" s="99"/>
      <c r="T136" s="32"/>
      <c r="U136" s="38"/>
      <c r="V136" s="32"/>
      <c r="W136" s="32"/>
      <c r="X136" s="38"/>
      <c r="Y136" s="30"/>
      <c r="Z136" s="30"/>
      <c r="AA136" s="32"/>
      <c r="AB136" s="32"/>
      <c r="AC136" s="33"/>
      <c r="AD136" s="63"/>
      <c r="AE136" s="63"/>
      <c r="BK136" s="65"/>
      <c r="BL136" s="65"/>
      <c r="BM136" s="65"/>
      <c r="BN136" s="65"/>
      <c r="BO136" s="65"/>
      <c r="BP136" s="65"/>
      <c r="BQ136" s="65"/>
      <c r="BR136" s="65"/>
      <c r="BS136" s="65"/>
      <c r="BT136" s="66" t="str">
        <f t="shared" si="48"/>
        <v/>
      </c>
      <c r="BU136" s="67" t="str">
        <f t="shared" si="49"/>
        <v/>
      </c>
      <c r="BV136" s="67" t="str">
        <f t="shared" si="50"/>
        <v/>
      </c>
      <c r="BW136" s="67" t="str">
        <f t="shared" si="51"/>
        <v/>
      </c>
      <c r="BX136" s="67" t="str">
        <f t="shared" si="52"/>
        <v/>
      </c>
      <c r="BY136" s="67" t="str">
        <f t="shared" si="53"/>
        <v/>
      </c>
      <c r="BZ136" s="68" t="str">
        <f t="shared" si="54"/>
        <v/>
      </c>
      <c r="CA136" s="65" t="str">
        <f t="shared" si="55"/>
        <v/>
      </c>
      <c r="CB136" s="65"/>
      <c r="CC136" s="65"/>
      <c r="CD136" s="65"/>
      <c r="CE136" s="65"/>
      <c r="CF136" s="65"/>
      <c r="CG136" s="65"/>
      <c r="CH136" s="65"/>
      <c r="CI136" s="65"/>
      <c r="CJ136" s="171"/>
      <c r="CK136" s="64" t="str">
        <f t="shared" si="56"/>
        <v/>
      </c>
    </row>
    <row r="137" spans="1:89" s="64" customFormat="1" ht="51" customHeight="1">
      <c r="A137" s="29" t="str">
        <f t="shared" si="42"/>
        <v/>
      </c>
      <c r="B137" s="30"/>
      <c r="C137" s="30"/>
      <c r="D137" s="38"/>
      <c r="E137" s="198" t="str">
        <f t="shared" si="43"/>
        <v/>
      </c>
      <c r="F137" s="38"/>
      <c r="G137" s="38"/>
      <c r="H137" s="31"/>
      <c r="I137" s="31"/>
      <c r="J137" s="61" t="str">
        <f t="shared" si="44"/>
        <v/>
      </c>
      <c r="K137" s="69" t="str">
        <f t="shared" si="45"/>
        <v/>
      </c>
      <c r="L137" s="69" t="str">
        <f t="shared" si="46"/>
        <v/>
      </c>
      <c r="M137" s="69" t="str">
        <f t="shared" si="47"/>
        <v/>
      </c>
      <c r="N137" s="32"/>
      <c r="O137" s="99"/>
      <c r="P137" s="32"/>
      <c r="Q137" s="99"/>
      <c r="R137" s="129"/>
      <c r="S137" s="99"/>
      <c r="T137" s="32"/>
      <c r="U137" s="38"/>
      <c r="V137" s="32"/>
      <c r="W137" s="32"/>
      <c r="X137" s="38"/>
      <c r="Y137" s="30"/>
      <c r="Z137" s="30"/>
      <c r="AA137" s="32"/>
      <c r="AB137" s="32"/>
      <c r="AC137" s="33"/>
      <c r="AD137" s="63"/>
      <c r="AE137" s="63"/>
      <c r="BK137" s="65"/>
      <c r="BL137" s="65"/>
      <c r="BM137" s="65"/>
      <c r="BN137" s="65"/>
      <c r="BO137" s="65"/>
      <c r="BP137" s="65"/>
      <c r="BQ137" s="65"/>
      <c r="BR137" s="65"/>
      <c r="BS137" s="65"/>
      <c r="BT137" s="66" t="str">
        <f t="shared" si="48"/>
        <v/>
      </c>
      <c r="BU137" s="67" t="str">
        <f t="shared" si="49"/>
        <v/>
      </c>
      <c r="BV137" s="67" t="str">
        <f t="shared" si="50"/>
        <v/>
      </c>
      <c r="BW137" s="67" t="str">
        <f t="shared" si="51"/>
        <v/>
      </c>
      <c r="BX137" s="67" t="str">
        <f t="shared" si="52"/>
        <v/>
      </c>
      <c r="BY137" s="67" t="str">
        <f t="shared" si="53"/>
        <v/>
      </c>
      <c r="BZ137" s="68" t="str">
        <f t="shared" si="54"/>
        <v/>
      </c>
      <c r="CA137" s="65" t="str">
        <f t="shared" si="55"/>
        <v/>
      </c>
      <c r="CB137" s="65"/>
      <c r="CC137" s="65"/>
      <c r="CD137" s="65"/>
      <c r="CE137" s="65"/>
      <c r="CF137" s="65"/>
      <c r="CG137" s="65"/>
      <c r="CH137" s="65"/>
      <c r="CI137" s="65"/>
      <c r="CJ137" s="171"/>
      <c r="CK137" s="64" t="str">
        <f t="shared" si="56"/>
        <v/>
      </c>
    </row>
    <row r="138" spans="1:89" s="64" customFormat="1" ht="51" customHeight="1">
      <c r="A138" s="29" t="str">
        <f t="shared" si="42"/>
        <v/>
      </c>
      <c r="B138" s="30"/>
      <c r="C138" s="30"/>
      <c r="D138" s="38"/>
      <c r="E138" s="198" t="str">
        <f t="shared" si="43"/>
        <v/>
      </c>
      <c r="F138" s="38"/>
      <c r="G138" s="38"/>
      <c r="H138" s="31"/>
      <c r="I138" s="31"/>
      <c r="J138" s="61" t="str">
        <f t="shared" si="44"/>
        <v/>
      </c>
      <c r="K138" s="69" t="str">
        <f t="shared" si="45"/>
        <v/>
      </c>
      <c r="L138" s="69" t="str">
        <f t="shared" si="46"/>
        <v/>
      </c>
      <c r="M138" s="69" t="str">
        <f t="shared" si="47"/>
        <v/>
      </c>
      <c r="N138" s="32"/>
      <c r="O138" s="99"/>
      <c r="P138" s="32"/>
      <c r="Q138" s="99"/>
      <c r="R138" s="129"/>
      <c r="S138" s="99"/>
      <c r="T138" s="32"/>
      <c r="U138" s="38"/>
      <c r="V138" s="32"/>
      <c r="W138" s="32"/>
      <c r="X138" s="38"/>
      <c r="Y138" s="30"/>
      <c r="Z138" s="30"/>
      <c r="AA138" s="32"/>
      <c r="AB138" s="32"/>
      <c r="AC138" s="33"/>
      <c r="AD138" s="63"/>
      <c r="AE138" s="63"/>
      <c r="BK138" s="65"/>
      <c r="BL138" s="65"/>
      <c r="BM138" s="65"/>
      <c r="BN138" s="65"/>
      <c r="BO138" s="65"/>
      <c r="BP138" s="65"/>
      <c r="BQ138" s="65"/>
      <c r="BR138" s="65"/>
      <c r="BS138" s="65"/>
      <c r="BT138" s="66" t="str">
        <f t="shared" si="48"/>
        <v/>
      </c>
      <c r="BU138" s="67" t="str">
        <f t="shared" si="49"/>
        <v/>
      </c>
      <c r="BV138" s="67" t="str">
        <f t="shared" si="50"/>
        <v/>
      </c>
      <c r="BW138" s="67" t="str">
        <f t="shared" si="51"/>
        <v/>
      </c>
      <c r="BX138" s="67" t="str">
        <f t="shared" si="52"/>
        <v/>
      </c>
      <c r="BY138" s="67" t="str">
        <f t="shared" si="53"/>
        <v/>
      </c>
      <c r="BZ138" s="68" t="str">
        <f t="shared" si="54"/>
        <v/>
      </c>
      <c r="CA138" s="65" t="str">
        <f t="shared" si="55"/>
        <v/>
      </c>
      <c r="CB138" s="65"/>
      <c r="CC138" s="65"/>
      <c r="CD138" s="65"/>
      <c r="CE138" s="65"/>
      <c r="CF138" s="65"/>
      <c r="CG138" s="65"/>
      <c r="CH138" s="65"/>
      <c r="CI138" s="65"/>
      <c r="CJ138" s="171"/>
      <c r="CK138" s="64" t="str">
        <f t="shared" si="56"/>
        <v/>
      </c>
    </row>
    <row r="139" spans="1:89" s="64" customFormat="1" ht="51" customHeight="1">
      <c r="A139" s="29" t="str">
        <f t="shared" si="42"/>
        <v/>
      </c>
      <c r="B139" s="30"/>
      <c r="C139" s="30"/>
      <c r="D139" s="38"/>
      <c r="E139" s="198" t="str">
        <f t="shared" si="43"/>
        <v/>
      </c>
      <c r="F139" s="38"/>
      <c r="G139" s="38"/>
      <c r="H139" s="31"/>
      <c r="I139" s="31"/>
      <c r="J139" s="61" t="str">
        <f t="shared" si="44"/>
        <v/>
      </c>
      <c r="K139" s="69" t="str">
        <f t="shared" si="45"/>
        <v/>
      </c>
      <c r="L139" s="69" t="str">
        <f t="shared" si="46"/>
        <v/>
      </c>
      <c r="M139" s="69" t="str">
        <f t="shared" si="47"/>
        <v/>
      </c>
      <c r="N139" s="32"/>
      <c r="O139" s="99"/>
      <c r="P139" s="32"/>
      <c r="Q139" s="99"/>
      <c r="R139" s="129"/>
      <c r="S139" s="99"/>
      <c r="T139" s="32"/>
      <c r="U139" s="38"/>
      <c r="V139" s="32"/>
      <c r="W139" s="32"/>
      <c r="X139" s="38"/>
      <c r="Y139" s="30"/>
      <c r="Z139" s="30"/>
      <c r="AA139" s="32"/>
      <c r="AB139" s="32"/>
      <c r="AC139" s="33"/>
      <c r="AD139" s="63"/>
      <c r="AE139" s="63"/>
      <c r="BK139" s="65"/>
      <c r="BL139" s="65"/>
      <c r="BM139" s="65"/>
      <c r="BN139" s="65"/>
      <c r="BO139" s="65"/>
      <c r="BP139" s="65"/>
      <c r="BQ139" s="65"/>
      <c r="BR139" s="65"/>
      <c r="BS139" s="65"/>
      <c r="BT139" s="66" t="str">
        <f t="shared" si="48"/>
        <v/>
      </c>
      <c r="BU139" s="67" t="str">
        <f t="shared" si="49"/>
        <v/>
      </c>
      <c r="BV139" s="67" t="str">
        <f t="shared" si="50"/>
        <v/>
      </c>
      <c r="BW139" s="67" t="str">
        <f t="shared" si="51"/>
        <v/>
      </c>
      <c r="BX139" s="67" t="str">
        <f t="shared" si="52"/>
        <v/>
      </c>
      <c r="BY139" s="67" t="str">
        <f t="shared" si="53"/>
        <v/>
      </c>
      <c r="BZ139" s="68" t="str">
        <f t="shared" si="54"/>
        <v/>
      </c>
      <c r="CA139" s="65" t="str">
        <f t="shared" si="55"/>
        <v/>
      </c>
      <c r="CB139" s="65"/>
      <c r="CC139" s="65"/>
      <c r="CD139" s="65"/>
      <c r="CE139" s="65"/>
      <c r="CF139" s="65"/>
      <c r="CG139" s="65"/>
      <c r="CH139" s="65"/>
      <c r="CI139" s="65"/>
      <c r="CJ139" s="171"/>
      <c r="CK139" s="64" t="str">
        <f t="shared" si="56"/>
        <v/>
      </c>
    </row>
    <row r="140" spans="1:89" s="64" customFormat="1" ht="51" customHeight="1">
      <c r="A140" s="29" t="str">
        <f t="shared" si="42"/>
        <v/>
      </c>
      <c r="B140" s="30"/>
      <c r="C140" s="30"/>
      <c r="D140" s="38"/>
      <c r="E140" s="198" t="str">
        <f t="shared" si="43"/>
        <v/>
      </c>
      <c r="F140" s="38"/>
      <c r="G140" s="38"/>
      <c r="H140" s="31"/>
      <c r="I140" s="31"/>
      <c r="J140" s="61" t="str">
        <f t="shared" si="44"/>
        <v/>
      </c>
      <c r="K140" s="69" t="str">
        <f t="shared" si="45"/>
        <v/>
      </c>
      <c r="L140" s="69" t="str">
        <f t="shared" si="46"/>
        <v/>
      </c>
      <c r="M140" s="69" t="str">
        <f t="shared" si="47"/>
        <v/>
      </c>
      <c r="N140" s="32"/>
      <c r="O140" s="99"/>
      <c r="P140" s="32"/>
      <c r="Q140" s="99"/>
      <c r="R140" s="129"/>
      <c r="S140" s="99"/>
      <c r="T140" s="32"/>
      <c r="U140" s="38"/>
      <c r="V140" s="32"/>
      <c r="W140" s="32"/>
      <c r="X140" s="38"/>
      <c r="Y140" s="30"/>
      <c r="Z140" s="30"/>
      <c r="AA140" s="32"/>
      <c r="AB140" s="32"/>
      <c r="AC140" s="33"/>
      <c r="AD140" s="63"/>
      <c r="AE140" s="63"/>
      <c r="BK140" s="65"/>
      <c r="BL140" s="65"/>
      <c r="BM140" s="65"/>
      <c r="BN140" s="65"/>
      <c r="BO140" s="65"/>
      <c r="BP140" s="65"/>
      <c r="BQ140" s="65"/>
      <c r="BR140" s="65"/>
      <c r="BS140" s="65"/>
      <c r="BT140" s="66" t="str">
        <f t="shared" si="48"/>
        <v/>
      </c>
      <c r="BU140" s="67" t="str">
        <f t="shared" si="49"/>
        <v/>
      </c>
      <c r="BV140" s="67" t="str">
        <f t="shared" si="50"/>
        <v/>
      </c>
      <c r="BW140" s="67" t="str">
        <f t="shared" si="51"/>
        <v/>
      </c>
      <c r="BX140" s="67" t="str">
        <f t="shared" si="52"/>
        <v/>
      </c>
      <c r="BY140" s="67" t="str">
        <f t="shared" si="53"/>
        <v/>
      </c>
      <c r="BZ140" s="68" t="str">
        <f t="shared" si="54"/>
        <v/>
      </c>
      <c r="CA140" s="65" t="str">
        <f t="shared" si="55"/>
        <v/>
      </c>
      <c r="CB140" s="65"/>
      <c r="CC140" s="65"/>
      <c r="CD140" s="65"/>
      <c r="CE140" s="65"/>
      <c r="CF140" s="65"/>
      <c r="CG140" s="65"/>
      <c r="CH140" s="65"/>
      <c r="CI140" s="65"/>
      <c r="CJ140" s="171"/>
      <c r="CK140" s="64" t="str">
        <f t="shared" si="56"/>
        <v/>
      </c>
    </row>
    <row r="141" spans="1:89" s="64" customFormat="1" ht="51" customHeight="1">
      <c r="A141" s="29" t="str">
        <f t="shared" si="42"/>
        <v/>
      </c>
      <c r="B141" s="30"/>
      <c r="C141" s="30"/>
      <c r="D141" s="38"/>
      <c r="E141" s="198" t="str">
        <f t="shared" si="43"/>
        <v/>
      </c>
      <c r="F141" s="38"/>
      <c r="G141" s="38"/>
      <c r="H141" s="31"/>
      <c r="I141" s="31"/>
      <c r="J141" s="61" t="str">
        <f t="shared" si="44"/>
        <v/>
      </c>
      <c r="K141" s="69" t="str">
        <f t="shared" si="45"/>
        <v/>
      </c>
      <c r="L141" s="69" t="str">
        <f t="shared" si="46"/>
        <v/>
      </c>
      <c r="M141" s="69" t="str">
        <f t="shared" si="47"/>
        <v/>
      </c>
      <c r="N141" s="32"/>
      <c r="O141" s="99"/>
      <c r="P141" s="32"/>
      <c r="Q141" s="99"/>
      <c r="R141" s="129"/>
      <c r="S141" s="99"/>
      <c r="T141" s="32"/>
      <c r="U141" s="38"/>
      <c r="V141" s="32"/>
      <c r="W141" s="32"/>
      <c r="X141" s="38"/>
      <c r="Y141" s="30"/>
      <c r="Z141" s="30"/>
      <c r="AA141" s="32"/>
      <c r="AB141" s="32"/>
      <c r="AC141" s="33"/>
      <c r="AD141" s="63"/>
      <c r="AE141" s="63"/>
      <c r="BK141" s="65"/>
      <c r="BL141" s="65"/>
      <c r="BM141" s="65"/>
      <c r="BN141" s="65"/>
      <c r="BO141" s="65"/>
      <c r="BP141" s="65"/>
      <c r="BQ141" s="65"/>
      <c r="BR141" s="65"/>
      <c r="BS141" s="65"/>
      <c r="BT141" s="66" t="str">
        <f t="shared" si="48"/>
        <v/>
      </c>
      <c r="BU141" s="67" t="str">
        <f t="shared" si="49"/>
        <v/>
      </c>
      <c r="BV141" s="67" t="str">
        <f t="shared" si="50"/>
        <v/>
      </c>
      <c r="BW141" s="67" t="str">
        <f t="shared" si="51"/>
        <v/>
      </c>
      <c r="BX141" s="67" t="str">
        <f t="shared" si="52"/>
        <v/>
      </c>
      <c r="BY141" s="67" t="str">
        <f t="shared" si="53"/>
        <v/>
      </c>
      <c r="BZ141" s="68" t="str">
        <f t="shared" si="54"/>
        <v/>
      </c>
      <c r="CA141" s="65" t="str">
        <f t="shared" si="55"/>
        <v/>
      </c>
      <c r="CB141" s="65"/>
      <c r="CC141" s="65"/>
      <c r="CD141" s="65"/>
      <c r="CE141" s="65"/>
      <c r="CF141" s="65"/>
      <c r="CG141" s="65"/>
      <c r="CH141" s="65"/>
      <c r="CI141" s="65"/>
      <c r="CJ141" s="171"/>
      <c r="CK141" s="64" t="str">
        <f t="shared" si="56"/>
        <v/>
      </c>
    </row>
    <row r="142" spans="1:89" s="64" customFormat="1" ht="51" customHeight="1">
      <c r="A142" s="29" t="str">
        <f t="shared" si="42"/>
        <v/>
      </c>
      <c r="B142" s="30"/>
      <c r="C142" s="30"/>
      <c r="D142" s="38"/>
      <c r="E142" s="198" t="str">
        <f t="shared" si="43"/>
        <v/>
      </c>
      <c r="F142" s="38"/>
      <c r="G142" s="38"/>
      <c r="H142" s="31"/>
      <c r="I142" s="31"/>
      <c r="J142" s="61" t="str">
        <f t="shared" si="44"/>
        <v/>
      </c>
      <c r="K142" s="69" t="str">
        <f t="shared" si="45"/>
        <v/>
      </c>
      <c r="L142" s="69" t="str">
        <f t="shared" si="46"/>
        <v/>
      </c>
      <c r="M142" s="69" t="str">
        <f t="shared" si="47"/>
        <v/>
      </c>
      <c r="N142" s="32"/>
      <c r="O142" s="99"/>
      <c r="P142" s="32"/>
      <c r="Q142" s="99"/>
      <c r="R142" s="129"/>
      <c r="S142" s="99"/>
      <c r="T142" s="32"/>
      <c r="U142" s="38"/>
      <c r="V142" s="32"/>
      <c r="W142" s="32"/>
      <c r="X142" s="38"/>
      <c r="Y142" s="30"/>
      <c r="Z142" s="30"/>
      <c r="AA142" s="32"/>
      <c r="AB142" s="32"/>
      <c r="AC142" s="33"/>
      <c r="AD142" s="63"/>
      <c r="AE142" s="63"/>
      <c r="BK142" s="65"/>
      <c r="BL142" s="65"/>
      <c r="BM142" s="65"/>
      <c r="BN142" s="65"/>
      <c r="BO142" s="65"/>
      <c r="BP142" s="65"/>
      <c r="BQ142" s="65"/>
      <c r="BR142" s="65"/>
      <c r="BS142" s="65"/>
      <c r="BT142" s="66" t="str">
        <f t="shared" si="48"/>
        <v/>
      </c>
      <c r="BU142" s="67" t="str">
        <f t="shared" si="49"/>
        <v/>
      </c>
      <c r="BV142" s="67" t="str">
        <f t="shared" si="50"/>
        <v/>
      </c>
      <c r="BW142" s="67" t="str">
        <f t="shared" si="51"/>
        <v/>
      </c>
      <c r="BX142" s="67" t="str">
        <f t="shared" si="52"/>
        <v/>
      </c>
      <c r="BY142" s="67" t="str">
        <f t="shared" si="53"/>
        <v/>
      </c>
      <c r="BZ142" s="68" t="str">
        <f t="shared" si="54"/>
        <v/>
      </c>
      <c r="CA142" s="65" t="str">
        <f t="shared" si="55"/>
        <v/>
      </c>
      <c r="CB142" s="65"/>
      <c r="CC142" s="65"/>
      <c r="CD142" s="65"/>
      <c r="CE142" s="65"/>
      <c r="CF142" s="65"/>
      <c r="CG142" s="65"/>
      <c r="CH142" s="65"/>
      <c r="CI142" s="65"/>
      <c r="CJ142" s="171"/>
      <c r="CK142" s="64" t="str">
        <f t="shared" si="56"/>
        <v/>
      </c>
    </row>
    <row r="143" spans="1:89" s="64" customFormat="1" ht="51" customHeight="1">
      <c r="A143" s="29" t="str">
        <f t="shared" si="42"/>
        <v/>
      </c>
      <c r="B143" s="30"/>
      <c r="C143" s="30"/>
      <c r="D143" s="38"/>
      <c r="E143" s="198" t="str">
        <f t="shared" si="43"/>
        <v/>
      </c>
      <c r="F143" s="38"/>
      <c r="G143" s="38"/>
      <c r="H143" s="31"/>
      <c r="I143" s="31"/>
      <c r="J143" s="61" t="str">
        <f t="shared" si="44"/>
        <v/>
      </c>
      <c r="K143" s="69" t="str">
        <f t="shared" si="45"/>
        <v/>
      </c>
      <c r="L143" s="69" t="str">
        <f t="shared" si="46"/>
        <v/>
      </c>
      <c r="M143" s="69" t="str">
        <f t="shared" si="47"/>
        <v/>
      </c>
      <c r="N143" s="32"/>
      <c r="O143" s="99"/>
      <c r="P143" s="32"/>
      <c r="Q143" s="99"/>
      <c r="R143" s="129"/>
      <c r="S143" s="99"/>
      <c r="T143" s="32"/>
      <c r="U143" s="38"/>
      <c r="V143" s="32"/>
      <c r="W143" s="32"/>
      <c r="X143" s="38"/>
      <c r="Y143" s="30"/>
      <c r="Z143" s="30"/>
      <c r="AA143" s="32"/>
      <c r="AB143" s="32"/>
      <c r="AC143" s="33"/>
      <c r="AD143" s="63"/>
      <c r="AE143" s="63"/>
      <c r="BK143" s="65"/>
      <c r="BL143" s="65"/>
      <c r="BM143" s="65"/>
      <c r="BN143" s="65"/>
      <c r="BO143" s="65"/>
      <c r="BP143" s="65"/>
      <c r="BQ143" s="65"/>
      <c r="BR143" s="65"/>
      <c r="BS143" s="65"/>
      <c r="BT143" s="66" t="str">
        <f t="shared" si="48"/>
        <v/>
      </c>
      <c r="BU143" s="67" t="str">
        <f t="shared" si="49"/>
        <v/>
      </c>
      <c r="BV143" s="67" t="str">
        <f t="shared" si="50"/>
        <v/>
      </c>
      <c r="BW143" s="67" t="str">
        <f t="shared" si="51"/>
        <v/>
      </c>
      <c r="BX143" s="67" t="str">
        <f t="shared" si="52"/>
        <v/>
      </c>
      <c r="BY143" s="67" t="str">
        <f t="shared" si="53"/>
        <v/>
      </c>
      <c r="BZ143" s="68" t="str">
        <f t="shared" si="54"/>
        <v/>
      </c>
      <c r="CA143" s="65" t="str">
        <f t="shared" si="55"/>
        <v/>
      </c>
      <c r="CB143" s="65"/>
      <c r="CC143" s="65"/>
      <c r="CD143" s="65"/>
      <c r="CE143" s="65"/>
      <c r="CF143" s="65"/>
      <c r="CG143" s="65"/>
      <c r="CH143" s="65"/>
      <c r="CI143" s="65"/>
      <c r="CJ143" s="171"/>
      <c r="CK143" s="64" t="str">
        <f t="shared" si="56"/>
        <v/>
      </c>
    </row>
    <row r="144" spans="1:89" s="64" customFormat="1" ht="51" customHeight="1">
      <c r="A144" s="29" t="str">
        <f t="shared" si="42"/>
        <v/>
      </c>
      <c r="B144" s="30"/>
      <c r="C144" s="30"/>
      <c r="D144" s="38"/>
      <c r="E144" s="198" t="str">
        <f t="shared" si="43"/>
        <v/>
      </c>
      <c r="F144" s="38"/>
      <c r="G144" s="38"/>
      <c r="H144" s="31"/>
      <c r="I144" s="31"/>
      <c r="J144" s="61" t="str">
        <f t="shared" si="44"/>
        <v/>
      </c>
      <c r="K144" s="69" t="str">
        <f t="shared" si="45"/>
        <v/>
      </c>
      <c r="L144" s="69" t="str">
        <f t="shared" si="46"/>
        <v/>
      </c>
      <c r="M144" s="69" t="str">
        <f t="shared" si="47"/>
        <v/>
      </c>
      <c r="N144" s="32"/>
      <c r="O144" s="99"/>
      <c r="P144" s="32"/>
      <c r="Q144" s="99"/>
      <c r="R144" s="129"/>
      <c r="S144" s="99"/>
      <c r="T144" s="32"/>
      <c r="U144" s="38"/>
      <c r="V144" s="32"/>
      <c r="W144" s="32"/>
      <c r="X144" s="38"/>
      <c r="Y144" s="30"/>
      <c r="Z144" s="30"/>
      <c r="AA144" s="32"/>
      <c r="AB144" s="32"/>
      <c r="AC144" s="33"/>
      <c r="AD144" s="63"/>
      <c r="AE144" s="63"/>
      <c r="BK144" s="65"/>
      <c r="BL144" s="65"/>
      <c r="BM144" s="65"/>
      <c r="BN144" s="65"/>
      <c r="BO144" s="65"/>
      <c r="BP144" s="65"/>
      <c r="BQ144" s="65"/>
      <c r="BR144" s="65"/>
      <c r="BS144" s="65"/>
      <c r="BT144" s="66" t="str">
        <f t="shared" si="48"/>
        <v/>
      </c>
      <c r="BU144" s="67" t="str">
        <f t="shared" si="49"/>
        <v/>
      </c>
      <c r="BV144" s="67" t="str">
        <f t="shared" si="50"/>
        <v/>
      </c>
      <c r="BW144" s="67" t="str">
        <f t="shared" si="51"/>
        <v/>
      </c>
      <c r="BX144" s="67" t="str">
        <f t="shared" si="52"/>
        <v/>
      </c>
      <c r="BY144" s="67" t="str">
        <f t="shared" si="53"/>
        <v/>
      </c>
      <c r="BZ144" s="68" t="str">
        <f t="shared" si="54"/>
        <v/>
      </c>
      <c r="CA144" s="65" t="str">
        <f t="shared" si="55"/>
        <v/>
      </c>
      <c r="CB144" s="65"/>
      <c r="CC144" s="65"/>
      <c r="CD144" s="65"/>
      <c r="CE144" s="65"/>
      <c r="CF144" s="65"/>
      <c r="CG144" s="65"/>
      <c r="CH144" s="65"/>
      <c r="CI144" s="65"/>
      <c r="CJ144" s="171"/>
      <c r="CK144" s="64" t="str">
        <f t="shared" si="56"/>
        <v/>
      </c>
    </row>
    <row r="145" spans="1:89" s="64" customFormat="1" ht="51" customHeight="1">
      <c r="A145" s="29" t="str">
        <f t="shared" si="42"/>
        <v/>
      </c>
      <c r="B145" s="30"/>
      <c r="C145" s="30"/>
      <c r="D145" s="38"/>
      <c r="E145" s="198" t="str">
        <f t="shared" si="43"/>
        <v/>
      </c>
      <c r="F145" s="38"/>
      <c r="G145" s="38"/>
      <c r="H145" s="31"/>
      <c r="I145" s="31"/>
      <c r="J145" s="61" t="str">
        <f t="shared" si="44"/>
        <v/>
      </c>
      <c r="K145" s="69" t="str">
        <f t="shared" si="45"/>
        <v/>
      </c>
      <c r="L145" s="69" t="str">
        <f t="shared" si="46"/>
        <v/>
      </c>
      <c r="M145" s="69" t="str">
        <f t="shared" si="47"/>
        <v/>
      </c>
      <c r="N145" s="32"/>
      <c r="O145" s="99"/>
      <c r="P145" s="32"/>
      <c r="Q145" s="99"/>
      <c r="R145" s="129"/>
      <c r="S145" s="99"/>
      <c r="T145" s="32"/>
      <c r="U145" s="38"/>
      <c r="V145" s="32"/>
      <c r="W145" s="32"/>
      <c r="X145" s="38"/>
      <c r="Y145" s="30"/>
      <c r="Z145" s="30"/>
      <c r="AA145" s="32"/>
      <c r="AB145" s="32"/>
      <c r="AC145" s="33"/>
      <c r="AD145" s="63"/>
      <c r="AE145" s="63"/>
      <c r="BK145" s="65"/>
      <c r="BL145" s="65"/>
      <c r="BM145" s="65"/>
      <c r="BN145" s="65"/>
      <c r="BO145" s="65"/>
      <c r="BP145" s="65"/>
      <c r="BQ145" s="65"/>
      <c r="BR145" s="65"/>
      <c r="BS145" s="65"/>
      <c r="BT145" s="66" t="str">
        <f t="shared" si="48"/>
        <v/>
      </c>
      <c r="BU145" s="67" t="str">
        <f t="shared" si="49"/>
        <v/>
      </c>
      <c r="BV145" s="67" t="str">
        <f t="shared" si="50"/>
        <v/>
      </c>
      <c r="BW145" s="67" t="str">
        <f t="shared" si="51"/>
        <v/>
      </c>
      <c r="BX145" s="67" t="str">
        <f t="shared" si="52"/>
        <v/>
      </c>
      <c r="BY145" s="67" t="str">
        <f t="shared" si="53"/>
        <v/>
      </c>
      <c r="BZ145" s="68" t="str">
        <f t="shared" si="54"/>
        <v/>
      </c>
      <c r="CA145" s="65" t="str">
        <f t="shared" si="55"/>
        <v/>
      </c>
      <c r="CB145" s="65"/>
      <c r="CC145" s="65"/>
      <c r="CD145" s="65"/>
      <c r="CE145" s="65"/>
      <c r="CF145" s="65"/>
      <c r="CG145" s="65"/>
      <c r="CH145" s="65"/>
      <c r="CI145" s="65"/>
      <c r="CJ145" s="171"/>
      <c r="CK145" s="64" t="str">
        <f t="shared" si="56"/>
        <v/>
      </c>
    </row>
    <row r="146" spans="1:89" s="64" customFormat="1" ht="51" customHeight="1">
      <c r="A146" s="29" t="str">
        <f t="shared" si="42"/>
        <v/>
      </c>
      <c r="B146" s="30"/>
      <c r="C146" s="30"/>
      <c r="D146" s="38"/>
      <c r="E146" s="198" t="str">
        <f t="shared" si="43"/>
        <v/>
      </c>
      <c r="F146" s="38"/>
      <c r="G146" s="38"/>
      <c r="H146" s="31"/>
      <c r="I146" s="31"/>
      <c r="J146" s="61" t="str">
        <f t="shared" si="44"/>
        <v/>
      </c>
      <c r="K146" s="69" t="str">
        <f t="shared" si="45"/>
        <v/>
      </c>
      <c r="L146" s="69" t="str">
        <f t="shared" si="46"/>
        <v/>
      </c>
      <c r="M146" s="69" t="str">
        <f t="shared" si="47"/>
        <v/>
      </c>
      <c r="N146" s="32"/>
      <c r="O146" s="99"/>
      <c r="P146" s="32"/>
      <c r="Q146" s="99"/>
      <c r="R146" s="129"/>
      <c r="S146" s="99"/>
      <c r="T146" s="32"/>
      <c r="U146" s="38"/>
      <c r="V146" s="32"/>
      <c r="W146" s="32"/>
      <c r="X146" s="38"/>
      <c r="Y146" s="30"/>
      <c r="Z146" s="30"/>
      <c r="AA146" s="32"/>
      <c r="AB146" s="32"/>
      <c r="AC146" s="33"/>
      <c r="AD146" s="63"/>
      <c r="AE146" s="63"/>
      <c r="BK146" s="65"/>
      <c r="BL146" s="65"/>
      <c r="BM146" s="65"/>
      <c r="BN146" s="65"/>
      <c r="BO146" s="65"/>
      <c r="BP146" s="65"/>
      <c r="BQ146" s="65"/>
      <c r="BR146" s="65"/>
      <c r="BS146" s="65"/>
      <c r="BT146" s="66" t="str">
        <f t="shared" si="48"/>
        <v/>
      </c>
      <c r="BU146" s="67" t="str">
        <f t="shared" si="49"/>
        <v/>
      </c>
      <c r="BV146" s="67" t="str">
        <f t="shared" si="50"/>
        <v/>
      </c>
      <c r="BW146" s="67" t="str">
        <f t="shared" si="51"/>
        <v/>
      </c>
      <c r="BX146" s="67" t="str">
        <f t="shared" si="52"/>
        <v/>
      </c>
      <c r="BY146" s="67" t="str">
        <f t="shared" si="53"/>
        <v/>
      </c>
      <c r="BZ146" s="68" t="str">
        <f t="shared" si="54"/>
        <v/>
      </c>
      <c r="CA146" s="65" t="str">
        <f t="shared" si="55"/>
        <v/>
      </c>
      <c r="CB146" s="65"/>
      <c r="CC146" s="65"/>
      <c r="CD146" s="65"/>
      <c r="CE146" s="65"/>
      <c r="CF146" s="65"/>
      <c r="CG146" s="65"/>
      <c r="CH146" s="65"/>
      <c r="CI146" s="65"/>
      <c r="CJ146" s="171"/>
      <c r="CK146" s="64" t="str">
        <f t="shared" si="56"/>
        <v/>
      </c>
    </row>
    <row r="147" spans="1:89" s="64" customFormat="1" ht="51" customHeight="1">
      <c r="A147" s="29" t="str">
        <f t="shared" ref="A147:A210" si="57">IFERROR(IF(AND(B147="",C147="",F147="",I147=""),"",A146+1),"")</f>
        <v/>
      </c>
      <c r="B147" s="30"/>
      <c r="C147" s="30"/>
      <c r="D147" s="38"/>
      <c r="E147" s="198" t="str">
        <f t="shared" ref="E147:E210" si="58">IFERROR(VLOOKUP(D147,PEEO_SCHOOL,3,0),"")</f>
        <v/>
      </c>
      <c r="F147" s="38"/>
      <c r="G147" s="38"/>
      <c r="H147" s="31"/>
      <c r="I147" s="31"/>
      <c r="J147" s="61" t="str">
        <f t="shared" ref="J147:J210" si="59">IFERROR(IF(BZ147="","",BZ147),"")</f>
        <v/>
      </c>
      <c r="K147" s="69" t="str">
        <f t="shared" ref="K147:K210" si="60">IFERROR(IF(OR($K$4="",B147="",A147="",I147=""),"",DATEDIF(I147,$K$4,"Y")),"")</f>
        <v/>
      </c>
      <c r="L147" s="69" t="str">
        <f t="shared" ref="L147:L210" si="61">IFERROR(IF(OR($K$4="",B147="",A147="",I147=""),"",DATEDIF(I147,$K$4,"YM")),"")</f>
        <v/>
      </c>
      <c r="M147" s="69" t="str">
        <f t="shared" ref="M147:M210" si="62">IFERROR(IF(OR($K$4="",B147="",A147="",I147=""),"",DATEDIF(I147,$K$4,"MD")),"")</f>
        <v/>
      </c>
      <c r="N147" s="32"/>
      <c r="O147" s="99"/>
      <c r="P147" s="32"/>
      <c r="Q147" s="99"/>
      <c r="R147" s="129"/>
      <c r="S147" s="99"/>
      <c r="T147" s="32"/>
      <c r="U147" s="38"/>
      <c r="V147" s="32"/>
      <c r="W147" s="32"/>
      <c r="X147" s="38"/>
      <c r="Y147" s="30"/>
      <c r="Z147" s="30"/>
      <c r="AA147" s="32"/>
      <c r="AB147" s="32"/>
      <c r="AC147" s="33"/>
      <c r="AD147" s="63"/>
      <c r="AE147" s="63"/>
      <c r="BK147" s="65"/>
      <c r="BL147" s="65"/>
      <c r="BM147" s="65"/>
      <c r="BN147" s="65"/>
      <c r="BO147" s="65"/>
      <c r="BP147" s="65"/>
      <c r="BQ147" s="65"/>
      <c r="BR147" s="65"/>
      <c r="BS147" s="65"/>
      <c r="BT147" s="66" t="str">
        <f t="shared" si="48"/>
        <v/>
      </c>
      <c r="BU147" s="67" t="str">
        <f t="shared" si="49"/>
        <v/>
      </c>
      <c r="BV147" s="67" t="str">
        <f t="shared" si="50"/>
        <v/>
      </c>
      <c r="BW147" s="67" t="str">
        <f t="shared" si="51"/>
        <v/>
      </c>
      <c r="BX147" s="67" t="str">
        <f t="shared" si="52"/>
        <v/>
      </c>
      <c r="BY147" s="67" t="str">
        <f t="shared" si="53"/>
        <v/>
      </c>
      <c r="BZ147" s="68" t="str">
        <f t="shared" si="54"/>
        <v/>
      </c>
      <c r="CA147" s="65" t="str">
        <f t="shared" si="55"/>
        <v/>
      </c>
      <c r="CB147" s="65"/>
      <c r="CC147" s="65"/>
      <c r="CD147" s="65"/>
      <c r="CE147" s="65"/>
      <c r="CF147" s="65"/>
      <c r="CG147" s="65"/>
      <c r="CH147" s="65"/>
      <c r="CI147" s="65"/>
      <c r="CJ147" s="171"/>
      <c r="CK147" s="64" t="str">
        <f t="shared" si="56"/>
        <v/>
      </c>
    </row>
    <row r="148" spans="1:89" s="64" customFormat="1" ht="51" customHeight="1">
      <c r="A148" s="29" t="str">
        <f t="shared" si="57"/>
        <v/>
      </c>
      <c r="B148" s="30"/>
      <c r="C148" s="30"/>
      <c r="D148" s="38"/>
      <c r="E148" s="198" t="str">
        <f t="shared" si="58"/>
        <v/>
      </c>
      <c r="F148" s="38"/>
      <c r="G148" s="38"/>
      <c r="H148" s="31"/>
      <c r="I148" s="31"/>
      <c r="J148" s="61" t="str">
        <f t="shared" si="59"/>
        <v/>
      </c>
      <c r="K148" s="69" t="str">
        <f t="shared" si="60"/>
        <v/>
      </c>
      <c r="L148" s="69" t="str">
        <f t="shared" si="61"/>
        <v/>
      </c>
      <c r="M148" s="69" t="str">
        <f t="shared" si="62"/>
        <v/>
      </c>
      <c r="N148" s="32"/>
      <c r="O148" s="99"/>
      <c r="P148" s="32"/>
      <c r="Q148" s="99"/>
      <c r="R148" s="129"/>
      <c r="S148" s="99"/>
      <c r="T148" s="32"/>
      <c r="U148" s="38"/>
      <c r="V148" s="32"/>
      <c r="W148" s="32"/>
      <c r="X148" s="38"/>
      <c r="Y148" s="30"/>
      <c r="Z148" s="30"/>
      <c r="AA148" s="32"/>
      <c r="AB148" s="32"/>
      <c r="AC148" s="33"/>
      <c r="AD148" s="63"/>
      <c r="AE148" s="63"/>
      <c r="BK148" s="65"/>
      <c r="BL148" s="65"/>
      <c r="BM148" s="65"/>
      <c r="BN148" s="65"/>
      <c r="BO148" s="65"/>
      <c r="BP148" s="65"/>
      <c r="BQ148" s="65"/>
      <c r="BR148" s="65"/>
      <c r="BS148" s="65"/>
      <c r="BT148" s="66" t="str">
        <f t="shared" si="48"/>
        <v/>
      </c>
      <c r="BU148" s="67" t="str">
        <f t="shared" si="49"/>
        <v/>
      </c>
      <c r="BV148" s="67" t="str">
        <f t="shared" si="50"/>
        <v/>
      </c>
      <c r="BW148" s="67" t="str">
        <f t="shared" si="51"/>
        <v/>
      </c>
      <c r="BX148" s="67" t="str">
        <f t="shared" si="52"/>
        <v/>
      </c>
      <c r="BY148" s="67" t="str">
        <f t="shared" si="53"/>
        <v/>
      </c>
      <c r="BZ148" s="68" t="str">
        <f t="shared" si="54"/>
        <v/>
      </c>
      <c r="CA148" s="65" t="str">
        <f t="shared" si="55"/>
        <v/>
      </c>
      <c r="CB148" s="65"/>
      <c r="CC148" s="65"/>
      <c r="CD148" s="65"/>
      <c r="CE148" s="65"/>
      <c r="CF148" s="65"/>
      <c r="CG148" s="65"/>
      <c r="CH148" s="65"/>
      <c r="CI148" s="65"/>
      <c r="CJ148" s="171"/>
      <c r="CK148" s="64" t="str">
        <f t="shared" si="56"/>
        <v/>
      </c>
    </row>
    <row r="149" spans="1:89" s="64" customFormat="1" ht="51" customHeight="1">
      <c r="A149" s="29" t="str">
        <f t="shared" si="57"/>
        <v/>
      </c>
      <c r="B149" s="30"/>
      <c r="C149" s="30"/>
      <c r="D149" s="38"/>
      <c r="E149" s="198" t="str">
        <f t="shared" si="58"/>
        <v/>
      </c>
      <c r="F149" s="38"/>
      <c r="G149" s="38"/>
      <c r="H149" s="31"/>
      <c r="I149" s="31"/>
      <c r="J149" s="61" t="str">
        <f t="shared" si="59"/>
        <v/>
      </c>
      <c r="K149" s="69" t="str">
        <f t="shared" si="60"/>
        <v/>
      </c>
      <c r="L149" s="69" t="str">
        <f t="shared" si="61"/>
        <v/>
      </c>
      <c r="M149" s="69" t="str">
        <f t="shared" si="62"/>
        <v/>
      </c>
      <c r="N149" s="32"/>
      <c r="O149" s="99"/>
      <c r="P149" s="32"/>
      <c r="Q149" s="99"/>
      <c r="R149" s="129"/>
      <c r="S149" s="99"/>
      <c r="T149" s="32"/>
      <c r="U149" s="38"/>
      <c r="V149" s="32"/>
      <c r="W149" s="32"/>
      <c r="X149" s="38"/>
      <c r="Y149" s="30"/>
      <c r="Z149" s="30"/>
      <c r="AA149" s="32"/>
      <c r="AB149" s="32"/>
      <c r="AC149" s="33"/>
      <c r="AD149" s="63"/>
      <c r="AE149" s="63"/>
      <c r="BK149" s="65"/>
      <c r="BL149" s="65"/>
      <c r="BM149" s="65"/>
      <c r="BN149" s="65"/>
      <c r="BO149" s="65"/>
      <c r="BP149" s="65"/>
      <c r="BQ149" s="65"/>
      <c r="BR149" s="65"/>
      <c r="BS149" s="65"/>
      <c r="BT149" s="66" t="str">
        <f t="shared" si="48"/>
        <v/>
      </c>
      <c r="BU149" s="67" t="str">
        <f t="shared" si="49"/>
        <v/>
      </c>
      <c r="BV149" s="67" t="str">
        <f t="shared" si="50"/>
        <v/>
      </c>
      <c r="BW149" s="67" t="str">
        <f t="shared" si="51"/>
        <v/>
      </c>
      <c r="BX149" s="67" t="str">
        <f t="shared" si="52"/>
        <v/>
      </c>
      <c r="BY149" s="67" t="str">
        <f t="shared" si="53"/>
        <v/>
      </c>
      <c r="BZ149" s="68" t="str">
        <f t="shared" si="54"/>
        <v/>
      </c>
      <c r="CA149" s="65" t="str">
        <f t="shared" si="55"/>
        <v/>
      </c>
      <c r="CB149" s="65"/>
      <c r="CC149" s="65"/>
      <c r="CD149" s="65"/>
      <c r="CE149" s="65"/>
      <c r="CF149" s="65"/>
      <c r="CG149" s="65"/>
      <c r="CH149" s="65"/>
      <c r="CI149" s="65"/>
      <c r="CJ149" s="171"/>
      <c r="CK149" s="64" t="str">
        <f t="shared" si="56"/>
        <v/>
      </c>
    </row>
    <row r="150" spans="1:89" s="64" customFormat="1" ht="51" customHeight="1">
      <c r="A150" s="29" t="str">
        <f t="shared" si="57"/>
        <v/>
      </c>
      <c r="B150" s="30"/>
      <c r="C150" s="30"/>
      <c r="D150" s="38"/>
      <c r="E150" s="198" t="str">
        <f t="shared" si="58"/>
        <v/>
      </c>
      <c r="F150" s="38"/>
      <c r="G150" s="38"/>
      <c r="H150" s="31"/>
      <c r="I150" s="31"/>
      <c r="J150" s="61" t="str">
        <f t="shared" si="59"/>
        <v/>
      </c>
      <c r="K150" s="69" t="str">
        <f t="shared" si="60"/>
        <v/>
      </c>
      <c r="L150" s="69" t="str">
        <f t="shared" si="61"/>
        <v/>
      </c>
      <c r="M150" s="69" t="str">
        <f t="shared" si="62"/>
        <v/>
      </c>
      <c r="N150" s="32"/>
      <c r="O150" s="99"/>
      <c r="P150" s="32"/>
      <c r="Q150" s="99"/>
      <c r="R150" s="129"/>
      <c r="S150" s="99"/>
      <c r="T150" s="32"/>
      <c r="U150" s="38"/>
      <c r="V150" s="32"/>
      <c r="W150" s="32"/>
      <c r="X150" s="38"/>
      <c r="Y150" s="30"/>
      <c r="Z150" s="30"/>
      <c r="AA150" s="32"/>
      <c r="AB150" s="32"/>
      <c r="AC150" s="33"/>
      <c r="AD150" s="63"/>
      <c r="AE150" s="63"/>
      <c r="BK150" s="65"/>
      <c r="BL150" s="65"/>
      <c r="BM150" s="65"/>
      <c r="BN150" s="65"/>
      <c r="BO150" s="65"/>
      <c r="BP150" s="65"/>
      <c r="BQ150" s="65"/>
      <c r="BR150" s="65"/>
      <c r="BS150" s="65"/>
      <c r="BT150" s="66" t="str">
        <f t="shared" si="48"/>
        <v/>
      </c>
      <c r="BU150" s="67" t="str">
        <f t="shared" si="49"/>
        <v/>
      </c>
      <c r="BV150" s="67" t="str">
        <f t="shared" si="50"/>
        <v/>
      </c>
      <c r="BW150" s="67" t="str">
        <f t="shared" si="51"/>
        <v/>
      </c>
      <c r="BX150" s="67" t="str">
        <f t="shared" si="52"/>
        <v/>
      </c>
      <c r="BY150" s="67" t="str">
        <f t="shared" si="53"/>
        <v/>
      </c>
      <c r="BZ150" s="68" t="str">
        <f t="shared" si="54"/>
        <v/>
      </c>
      <c r="CA150" s="65" t="str">
        <f t="shared" si="55"/>
        <v/>
      </c>
      <c r="CB150" s="65"/>
      <c r="CC150" s="65"/>
      <c r="CD150" s="65"/>
      <c r="CE150" s="65"/>
      <c r="CF150" s="65"/>
      <c r="CG150" s="65"/>
      <c r="CH150" s="65"/>
      <c r="CI150" s="65"/>
      <c r="CJ150" s="171"/>
      <c r="CK150" s="64" t="str">
        <f t="shared" si="56"/>
        <v/>
      </c>
    </row>
    <row r="151" spans="1:89" s="64" customFormat="1" ht="51" customHeight="1">
      <c r="A151" s="29" t="str">
        <f t="shared" si="57"/>
        <v/>
      </c>
      <c r="B151" s="30"/>
      <c r="C151" s="30"/>
      <c r="D151" s="38"/>
      <c r="E151" s="198" t="str">
        <f t="shared" si="58"/>
        <v/>
      </c>
      <c r="F151" s="38"/>
      <c r="G151" s="38"/>
      <c r="H151" s="31"/>
      <c r="I151" s="31"/>
      <c r="J151" s="61" t="str">
        <f t="shared" si="59"/>
        <v/>
      </c>
      <c r="K151" s="69" t="str">
        <f t="shared" si="60"/>
        <v/>
      </c>
      <c r="L151" s="69" t="str">
        <f t="shared" si="61"/>
        <v/>
      </c>
      <c r="M151" s="69" t="str">
        <f t="shared" si="62"/>
        <v/>
      </c>
      <c r="N151" s="32"/>
      <c r="O151" s="99"/>
      <c r="P151" s="32"/>
      <c r="Q151" s="99"/>
      <c r="R151" s="129"/>
      <c r="S151" s="99"/>
      <c r="T151" s="32"/>
      <c r="U151" s="38"/>
      <c r="V151" s="32"/>
      <c r="W151" s="32"/>
      <c r="X151" s="38"/>
      <c r="Y151" s="30"/>
      <c r="Z151" s="30"/>
      <c r="AA151" s="32"/>
      <c r="AB151" s="32"/>
      <c r="AC151" s="33"/>
      <c r="AD151" s="63"/>
      <c r="AE151" s="63"/>
      <c r="BK151" s="65"/>
      <c r="BL151" s="65"/>
      <c r="BM151" s="65"/>
      <c r="BN151" s="65"/>
      <c r="BO151" s="65"/>
      <c r="BP151" s="65"/>
      <c r="BQ151" s="65"/>
      <c r="BR151" s="65"/>
      <c r="BS151" s="65"/>
      <c r="BT151" s="66" t="str">
        <f t="shared" si="48"/>
        <v/>
      </c>
      <c r="BU151" s="67" t="str">
        <f t="shared" si="49"/>
        <v/>
      </c>
      <c r="BV151" s="67" t="str">
        <f t="shared" si="50"/>
        <v/>
      </c>
      <c r="BW151" s="67" t="str">
        <f t="shared" si="51"/>
        <v/>
      </c>
      <c r="BX151" s="67" t="str">
        <f t="shared" si="52"/>
        <v/>
      </c>
      <c r="BY151" s="67" t="str">
        <f t="shared" si="53"/>
        <v/>
      </c>
      <c r="BZ151" s="68" t="str">
        <f t="shared" si="54"/>
        <v/>
      </c>
      <c r="CA151" s="65" t="str">
        <f t="shared" si="55"/>
        <v/>
      </c>
      <c r="CB151" s="65"/>
      <c r="CC151" s="65"/>
      <c r="CD151" s="65"/>
      <c r="CE151" s="65"/>
      <c r="CF151" s="65"/>
      <c r="CG151" s="65"/>
      <c r="CH151" s="65"/>
      <c r="CI151" s="65"/>
      <c r="CJ151" s="171"/>
      <c r="CK151" s="64" t="str">
        <f t="shared" si="56"/>
        <v/>
      </c>
    </row>
    <row r="152" spans="1:89" s="64" customFormat="1" ht="51" customHeight="1">
      <c r="A152" s="29" t="str">
        <f t="shared" si="57"/>
        <v/>
      </c>
      <c r="B152" s="30"/>
      <c r="C152" s="30"/>
      <c r="D152" s="38"/>
      <c r="E152" s="198" t="str">
        <f t="shared" si="58"/>
        <v/>
      </c>
      <c r="F152" s="38"/>
      <c r="G152" s="38"/>
      <c r="H152" s="31"/>
      <c r="I152" s="31"/>
      <c r="J152" s="61" t="str">
        <f t="shared" si="59"/>
        <v/>
      </c>
      <c r="K152" s="69" t="str">
        <f t="shared" si="60"/>
        <v/>
      </c>
      <c r="L152" s="69" t="str">
        <f t="shared" si="61"/>
        <v/>
      </c>
      <c r="M152" s="69" t="str">
        <f t="shared" si="62"/>
        <v/>
      </c>
      <c r="N152" s="32"/>
      <c r="O152" s="99"/>
      <c r="P152" s="32"/>
      <c r="Q152" s="99"/>
      <c r="R152" s="129"/>
      <c r="S152" s="99"/>
      <c r="T152" s="32"/>
      <c r="U152" s="38"/>
      <c r="V152" s="32"/>
      <c r="W152" s="32"/>
      <c r="X152" s="38"/>
      <c r="Y152" s="30"/>
      <c r="Z152" s="30"/>
      <c r="AA152" s="32"/>
      <c r="AB152" s="32"/>
      <c r="AC152" s="33"/>
      <c r="AD152" s="63"/>
      <c r="AE152" s="63"/>
      <c r="BK152" s="65"/>
      <c r="BL152" s="65"/>
      <c r="BM152" s="65"/>
      <c r="BN152" s="65"/>
      <c r="BO152" s="65"/>
      <c r="BP152" s="65"/>
      <c r="BQ152" s="65"/>
      <c r="BR152" s="65"/>
      <c r="BS152" s="65"/>
      <c r="BT152" s="66" t="str">
        <f t="shared" si="48"/>
        <v/>
      </c>
      <c r="BU152" s="67" t="str">
        <f t="shared" si="49"/>
        <v/>
      </c>
      <c r="BV152" s="67" t="str">
        <f t="shared" si="50"/>
        <v/>
      </c>
      <c r="BW152" s="67" t="str">
        <f t="shared" si="51"/>
        <v/>
      </c>
      <c r="BX152" s="67" t="str">
        <f t="shared" si="52"/>
        <v/>
      </c>
      <c r="BY152" s="67" t="str">
        <f t="shared" si="53"/>
        <v/>
      </c>
      <c r="BZ152" s="68" t="str">
        <f t="shared" si="54"/>
        <v/>
      </c>
      <c r="CA152" s="65" t="str">
        <f t="shared" si="55"/>
        <v/>
      </c>
      <c r="CB152" s="65"/>
      <c r="CC152" s="65"/>
      <c r="CD152" s="65"/>
      <c r="CE152" s="65"/>
      <c r="CF152" s="65"/>
      <c r="CG152" s="65"/>
      <c r="CH152" s="65"/>
      <c r="CI152" s="65"/>
      <c r="CJ152" s="171"/>
      <c r="CK152" s="64" t="str">
        <f t="shared" si="56"/>
        <v/>
      </c>
    </row>
    <row r="153" spans="1:89" s="64" customFormat="1" ht="51" customHeight="1">
      <c r="A153" s="29" t="str">
        <f t="shared" si="57"/>
        <v/>
      </c>
      <c r="B153" s="30"/>
      <c r="C153" s="30"/>
      <c r="D153" s="38"/>
      <c r="E153" s="198" t="str">
        <f t="shared" si="58"/>
        <v/>
      </c>
      <c r="F153" s="38"/>
      <c r="G153" s="38"/>
      <c r="H153" s="31"/>
      <c r="I153" s="31"/>
      <c r="J153" s="61" t="str">
        <f t="shared" si="59"/>
        <v/>
      </c>
      <c r="K153" s="69" t="str">
        <f t="shared" si="60"/>
        <v/>
      </c>
      <c r="L153" s="69" t="str">
        <f t="shared" si="61"/>
        <v/>
      </c>
      <c r="M153" s="69" t="str">
        <f t="shared" si="62"/>
        <v/>
      </c>
      <c r="N153" s="32"/>
      <c r="O153" s="99"/>
      <c r="P153" s="32"/>
      <c r="Q153" s="99"/>
      <c r="R153" s="129"/>
      <c r="S153" s="99"/>
      <c r="T153" s="32"/>
      <c r="U153" s="38"/>
      <c r="V153" s="32"/>
      <c r="W153" s="32"/>
      <c r="X153" s="38"/>
      <c r="Y153" s="30"/>
      <c r="Z153" s="30"/>
      <c r="AA153" s="32"/>
      <c r="AB153" s="32"/>
      <c r="AC153" s="33"/>
      <c r="AD153" s="63"/>
      <c r="AE153" s="63"/>
      <c r="BK153" s="65"/>
      <c r="BL153" s="65"/>
      <c r="BM153" s="65"/>
      <c r="BN153" s="65"/>
      <c r="BO153" s="65"/>
      <c r="BP153" s="65"/>
      <c r="BQ153" s="65"/>
      <c r="BR153" s="65"/>
      <c r="BS153" s="65"/>
      <c r="BT153" s="66" t="str">
        <f t="shared" si="48"/>
        <v/>
      </c>
      <c r="BU153" s="67" t="str">
        <f t="shared" si="49"/>
        <v/>
      </c>
      <c r="BV153" s="67" t="str">
        <f t="shared" si="50"/>
        <v/>
      </c>
      <c r="BW153" s="67" t="str">
        <f t="shared" si="51"/>
        <v/>
      </c>
      <c r="BX153" s="67" t="str">
        <f t="shared" si="52"/>
        <v/>
      </c>
      <c r="BY153" s="67" t="str">
        <f t="shared" si="53"/>
        <v/>
      </c>
      <c r="BZ153" s="68" t="str">
        <f t="shared" si="54"/>
        <v/>
      </c>
      <c r="CA153" s="65" t="str">
        <f t="shared" si="55"/>
        <v/>
      </c>
      <c r="CB153" s="65"/>
      <c r="CC153" s="65"/>
      <c r="CD153" s="65"/>
      <c r="CE153" s="65"/>
      <c r="CF153" s="65"/>
      <c r="CG153" s="65"/>
      <c r="CH153" s="65"/>
      <c r="CI153" s="65"/>
      <c r="CJ153" s="171"/>
      <c r="CK153" s="64" t="str">
        <f t="shared" si="56"/>
        <v/>
      </c>
    </row>
    <row r="154" spans="1:89" s="64" customFormat="1" ht="51" customHeight="1">
      <c r="A154" s="29" t="str">
        <f t="shared" si="57"/>
        <v/>
      </c>
      <c r="B154" s="30"/>
      <c r="C154" s="30"/>
      <c r="D154" s="38"/>
      <c r="E154" s="198" t="str">
        <f t="shared" si="58"/>
        <v/>
      </c>
      <c r="F154" s="38"/>
      <c r="G154" s="38"/>
      <c r="H154" s="31"/>
      <c r="I154" s="31"/>
      <c r="J154" s="61" t="str">
        <f t="shared" si="59"/>
        <v/>
      </c>
      <c r="K154" s="69" t="str">
        <f t="shared" si="60"/>
        <v/>
      </c>
      <c r="L154" s="69" t="str">
        <f t="shared" si="61"/>
        <v/>
      </c>
      <c r="M154" s="69" t="str">
        <f t="shared" si="62"/>
        <v/>
      </c>
      <c r="N154" s="32"/>
      <c r="O154" s="99"/>
      <c r="P154" s="32"/>
      <c r="Q154" s="99"/>
      <c r="R154" s="129"/>
      <c r="S154" s="99"/>
      <c r="T154" s="32"/>
      <c r="U154" s="38"/>
      <c r="V154" s="32"/>
      <c r="W154" s="32"/>
      <c r="X154" s="38"/>
      <c r="Y154" s="30"/>
      <c r="Z154" s="30"/>
      <c r="AA154" s="32"/>
      <c r="AB154" s="32"/>
      <c r="AC154" s="33"/>
      <c r="AD154" s="63"/>
      <c r="AE154" s="63"/>
      <c r="BK154" s="65"/>
      <c r="BL154" s="65"/>
      <c r="BM154" s="65"/>
      <c r="BN154" s="65"/>
      <c r="BO154" s="65"/>
      <c r="BP154" s="65"/>
      <c r="BQ154" s="65"/>
      <c r="BR154" s="65"/>
      <c r="BS154" s="65"/>
      <c r="BT154" s="66" t="str">
        <f t="shared" si="48"/>
        <v/>
      </c>
      <c r="BU154" s="67" t="str">
        <f t="shared" si="49"/>
        <v/>
      </c>
      <c r="BV154" s="67" t="str">
        <f t="shared" si="50"/>
        <v/>
      </c>
      <c r="BW154" s="67" t="str">
        <f t="shared" si="51"/>
        <v/>
      </c>
      <c r="BX154" s="67" t="str">
        <f t="shared" si="52"/>
        <v/>
      </c>
      <c r="BY154" s="67" t="str">
        <f t="shared" si="53"/>
        <v/>
      </c>
      <c r="BZ154" s="68" t="str">
        <f t="shared" si="54"/>
        <v/>
      </c>
      <c r="CA154" s="65" t="str">
        <f t="shared" si="55"/>
        <v/>
      </c>
      <c r="CB154" s="65"/>
      <c r="CC154" s="65"/>
      <c r="CD154" s="65"/>
      <c r="CE154" s="65"/>
      <c r="CF154" s="65"/>
      <c r="CG154" s="65"/>
      <c r="CH154" s="65"/>
      <c r="CI154" s="65"/>
      <c r="CJ154" s="171"/>
      <c r="CK154" s="64" t="str">
        <f t="shared" si="56"/>
        <v/>
      </c>
    </row>
    <row r="155" spans="1:89" s="64" customFormat="1" ht="51" customHeight="1">
      <c r="A155" s="29" t="str">
        <f t="shared" si="57"/>
        <v/>
      </c>
      <c r="B155" s="30"/>
      <c r="C155" s="30"/>
      <c r="D155" s="38"/>
      <c r="E155" s="198" t="str">
        <f t="shared" si="58"/>
        <v/>
      </c>
      <c r="F155" s="38"/>
      <c r="G155" s="38"/>
      <c r="H155" s="31"/>
      <c r="I155" s="31"/>
      <c r="J155" s="61" t="str">
        <f t="shared" si="59"/>
        <v/>
      </c>
      <c r="K155" s="69" t="str">
        <f t="shared" si="60"/>
        <v/>
      </c>
      <c r="L155" s="69" t="str">
        <f t="shared" si="61"/>
        <v/>
      </c>
      <c r="M155" s="69" t="str">
        <f t="shared" si="62"/>
        <v/>
      </c>
      <c r="N155" s="32"/>
      <c r="O155" s="99"/>
      <c r="P155" s="32"/>
      <c r="Q155" s="99"/>
      <c r="R155" s="129"/>
      <c r="S155" s="99"/>
      <c r="T155" s="32"/>
      <c r="U155" s="38"/>
      <c r="V155" s="32"/>
      <c r="W155" s="32"/>
      <c r="X155" s="38"/>
      <c r="Y155" s="30"/>
      <c r="Z155" s="30"/>
      <c r="AA155" s="32"/>
      <c r="AB155" s="32"/>
      <c r="AC155" s="33"/>
      <c r="AD155" s="63"/>
      <c r="AE155" s="63"/>
      <c r="BK155" s="65"/>
      <c r="BL155" s="65"/>
      <c r="BM155" s="65"/>
      <c r="BN155" s="65"/>
      <c r="BO155" s="65"/>
      <c r="BP155" s="65"/>
      <c r="BQ155" s="65"/>
      <c r="BR155" s="65"/>
      <c r="BS155" s="65"/>
      <c r="BT155" s="66" t="str">
        <f t="shared" si="48"/>
        <v/>
      </c>
      <c r="BU155" s="67" t="str">
        <f t="shared" si="49"/>
        <v/>
      </c>
      <c r="BV155" s="67" t="str">
        <f t="shared" si="50"/>
        <v/>
      </c>
      <c r="BW155" s="67" t="str">
        <f t="shared" si="51"/>
        <v/>
      </c>
      <c r="BX155" s="67" t="str">
        <f t="shared" si="52"/>
        <v/>
      </c>
      <c r="BY155" s="67" t="str">
        <f t="shared" si="53"/>
        <v/>
      </c>
      <c r="BZ155" s="68" t="str">
        <f t="shared" si="54"/>
        <v/>
      </c>
      <c r="CA155" s="65" t="str">
        <f t="shared" si="55"/>
        <v/>
      </c>
      <c r="CB155" s="65"/>
      <c r="CC155" s="65"/>
      <c r="CD155" s="65"/>
      <c r="CE155" s="65"/>
      <c r="CF155" s="65"/>
      <c r="CG155" s="65"/>
      <c r="CH155" s="65"/>
      <c r="CI155" s="65"/>
      <c r="CJ155" s="171"/>
      <c r="CK155" s="64" t="str">
        <f t="shared" si="56"/>
        <v/>
      </c>
    </row>
    <row r="156" spans="1:89" s="64" customFormat="1" ht="51" customHeight="1">
      <c r="A156" s="29" t="str">
        <f t="shared" si="57"/>
        <v/>
      </c>
      <c r="B156" s="30"/>
      <c r="C156" s="30"/>
      <c r="D156" s="38"/>
      <c r="E156" s="198" t="str">
        <f t="shared" si="58"/>
        <v/>
      </c>
      <c r="F156" s="38"/>
      <c r="G156" s="38"/>
      <c r="H156" s="31"/>
      <c r="I156" s="31"/>
      <c r="J156" s="61" t="str">
        <f t="shared" si="59"/>
        <v/>
      </c>
      <c r="K156" s="69" t="str">
        <f t="shared" si="60"/>
        <v/>
      </c>
      <c r="L156" s="69" t="str">
        <f t="shared" si="61"/>
        <v/>
      </c>
      <c r="M156" s="69" t="str">
        <f t="shared" si="62"/>
        <v/>
      </c>
      <c r="N156" s="32"/>
      <c r="O156" s="99"/>
      <c r="P156" s="32"/>
      <c r="Q156" s="99"/>
      <c r="R156" s="129"/>
      <c r="S156" s="99"/>
      <c r="T156" s="32"/>
      <c r="U156" s="38"/>
      <c r="V156" s="32"/>
      <c r="W156" s="32"/>
      <c r="X156" s="38"/>
      <c r="Y156" s="30"/>
      <c r="Z156" s="30"/>
      <c r="AA156" s="32"/>
      <c r="AB156" s="32"/>
      <c r="AC156" s="33"/>
      <c r="AD156" s="63"/>
      <c r="AE156" s="63"/>
      <c r="BK156" s="65"/>
      <c r="BL156" s="65"/>
      <c r="BM156" s="65"/>
      <c r="BN156" s="65"/>
      <c r="BO156" s="65"/>
      <c r="BP156" s="65"/>
      <c r="BQ156" s="65"/>
      <c r="BR156" s="65"/>
      <c r="BS156" s="65"/>
      <c r="BT156" s="66" t="str">
        <f t="shared" si="48"/>
        <v/>
      </c>
      <c r="BU156" s="67" t="str">
        <f t="shared" si="49"/>
        <v/>
      </c>
      <c r="BV156" s="67" t="str">
        <f t="shared" si="50"/>
        <v/>
      </c>
      <c r="BW156" s="67" t="str">
        <f t="shared" si="51"/>
        <v/>
      </c>
      <c r="BX156" s="67" t="str">
        <f t="shared" si="52"/>
        <v/>
      </c>
      <c r="BY156" s="67" t="str">
        <f t="shared" si="53"/>
        <v/>
      </c>
      <c r="BZ156" s="68" t="str">
        <f t="shared" si="54"/>
        <v/>
      </c>
      <c r="CA156" s="65" t="str">
        <f t="shared" si="55"/>
        <v/>
      </c>
      <c r="CB156" s="65"/>
      <c r="CC156" s="65"/>
      <c r="CD156" s="65"/>
      <c r="CE156" s="65"/>
      <c r="CF156" s="65"/>
      <c r="CG156" s="65"/>
      <c r="CH156" s="65"/>
      <c r="CI156" s="65"/>
      <c r="CJ156" s="171"/>
      <c r="CK156" s="64" t="str">
        <f t="shared" si="56"/>
        <v/>
      </c>
    </row>
    <row r="157" spans="1:89" s="64" customFormat="1" ht="51" customHeight="1">
      <c r="A157" s="29" t="str">
        <f t="shared" si="57"/>
        <v/>
      </c>
      <c r="B157" s="30"/>
      <c r="C157" s="30"/>
      <c r="D157" s="38"/>
      <c r="E157" s="198" t="str">
        <f t="shared" si="58"/>
        <v/>
      </c>
      <c r="F157" s="38"/>
      <c r="G157" s="38"/>
      <c r="H157" s="31"/>
      <c r="I157" s="31"/>
      <c r="J157" s="61" t="str">
        <f t="shared" si="59"/>
        <v/>
      </c>
      <c r="K157" s="69" t="str">
        <f t="shared" si="60"/>
        <v/>
      </c>
      <c r="L157" s="69" t="str">
        <f t="shared" si="61"/>
        <v/>
      </c>
      <c r="M157" s="69" t="str">
        <f t="shared" si="62"/>
        <v/>
      </c>
      <c r="N157" s="32"/>
      <c r="O157" s="99"/>
      <c r="P157" s="32"/>
      <c r="Q157" s="99"/>
      <c r="R157" s="129"/>
      <c r="S157" s="99"/>
      <c r="T157" s="32"/>
      <c r="U157" s="38"/>
      <c r="V157" s="32"/>
      <c r="W157" s="32"/>
      <c r="X157" s="38"/>
      <c r="Y157" s="30"/>
      <c r="Z157" s="30"/>
      <c r="AA157" s="32"/>
      <c r="AB157" s="32"/>
      <c r="AC157" s="33"/>
      <c r="AD157" s="63"/>
      <c r="AE157" s="63"/>
      <c r="BK157" s="65"/>
      <c r="BL157" s="65"/>
      <c r="BM157" s="65"/>
      <c r="BN157" s="65"/>
      <c r="BO157" s="65"/>
      <c r="BP157" s="65"/>
      <c r="BQ157" s="65"/>
      <c r="BR157" s="65"/>
      <c r="BS157" s="65"/>
      <c r="BT157" s="66" t="str">
        <f t="shared" si="48"/>
        <v/>
      </c>
      <c r="BU157" s="67" t="str">
        <f t="shared" si="49"/>
        <v/>
      </c>
      <c r="BV157" s="67" t="str">
        <f t="shared" si="50"/>
        <v/>
      </c>
      <c r="BW157" s="67" t="str">
        <f t="shared" si="51"/>
        <v/>
      </c>
      <c r="BX157" s="67" t="str">
        <f t="shared" si="52"/>
        <v/>
      </c>
      <c r="BY157" s="67" t="str">
        <f t="shared" si="53"/>
        <v/>
      </c>
      <c r="BZ157" s="68" t="str">
        <f t="shared" si="54"/>
        <v/>
      </c>
      <c r="CA157" s="65" t="str">
        <f t="shared" si="55"/>
        <v/>
      </c>
      <c r="CB157" s="65"/>
      <c r="CC157" s="65"/>
      <c r="CD157" s="65"/>
      <c r="CE157" s="65"/>
      <c r="CF157" s="65"/>
      <c r="CG157" s="65"/>
      <c r="CH157" s="65"/>
      <c r="CI157" s="65"/>
      <c r="CJ157" s="171"/>
      <c r="CK157" s="64" t="str">
        <f t="shared" si="56"/>
        <v/>
      </c>
    </row>
    <row r="158" spans="1:89" s="64" customFormat="1" ht="51" customHeight="1">
      <c r="A158" s="29" t="str">
        <f t="shared" si="57"/>
        <v/>
      </c>
      <c r="B158" s="30"/>
      <c r="C158" s="30"/>
      <c r="D158" s="38"/>
      <c r="E158" s="198" t="str">
        <f t="shared" si="58"/>
        <v/>
      </c>
      <c r="F158" s="38"/>
      <c r="G158" s="38"/>
      <c r="H158" s="31"/>
      <c r="I158" s="31"/>
      <c r="J158" s="61" t="str">
        <f t="shared" si="59"/>
        <v/>
      </c>
      <c r="K158" s="69" t="str">
        <f t="shared" si="60"/>
        <v/>
      </c>
      <c r="L158" s="69" t="str">
        <f t="shared" si="61"/>
        <v/>
      </c>
      <c r="M158" s="69" t="str">
        <f t="shared" si="62"/>
        <v/>
      </c>
      <c r="N158" s="32"/>
      <c r="O158" s="99"/>
      <c r="P158" s="32"/>
      <c r="Q158" s="99"/>
      <c r="R158" s="129"/>
      <c r="S158" s="99"/>
      <c r="T158" s="32"/>
      <c r="U158" s="38"/>
      <c r="V158" s="32"/>
      <c r="W158" s="32"/>
      <c r="X158" s="38"/>
      <c r="Y158" s="30"/>
      <c r="Z158" s="30"/>
      <c r="AA158" s="32"/>
      <c r="AB158" s="32"/>
      <c r="AC158" s="33"/>
      <c r="AD158" s="63"/>
      <c r="AE158" s="63"/>
      <c r="BK158" s="65"/>
      <c r="BL158" s="65"/>
      <c r="BM158" s="65"/>
      <c r="BN158" s="65"/>
      <c r="BO158" s="65"/>
      <c r="BP158" s="65"/>
      <c r="BQ158" s="65"/>
      <c r="BR158" s="65"/>
      <c r="BS158" s="65"/>
      <c r="BT158" s="66" t="str">
        <f t="shared" si="48"/>
        <v/>
      </c>
      <c r="BU158" s="67" t="str">
        <f t="shared" si="49"/>
        <v/>
      </c>
      <c r="BV158" s="67" t="str">
        <f t="shared" si="50"/>
        <v/>
      </c>
      <c r="BW158" s="67" t="str">
        <f t="shared" si="51"/>
        <v/>
      </c>
      <c r="BX158" s="67" t="str">
        <f t="shared" si="52"/>
        <v/>
      </c>
      <c r="BY158" s="67" t="str">
        <f t="shared" si="53"/>
        <v/>
      </c>
      <c r="BZ158" s="68" t="str">
        <f t="shared" si="54"/>
        <v/>
      </c>
      <c r="CA158" s="65" t="str">
        <f t="shared" si="55"/>
        <v/>
      </c>
      <c r="CB158" s="65"/>
      <c r="CC158" s="65"/>
      <c r="CD158" s="65"/>
      <c r="CE158" s="65"/>
      <c r="CF158" s="65"/>
      <c r="CG158" s="65"/>
      <c r="CH158" s="65"/>
      <c r="CI158" s="65"/>
      <c r="CJ158" s="171"/>
      <c r="CK158" s="64" t="str">
        <f t="shared" si="56"/>
        <v/>
      </c>
    </row>
    <row r="159" spans="1:89" s="64" customFormat="1" ht="51" customHeight="1">
      <c r="A159" s="29" t="str">
        <f t="shared" si="57"/>
        <v/>
      </c>
      <c r="B159" s="30"/>
      <c r="C159" s="30"/>
      <c r="D159" s="38"/>
      <c r="E159" s="198" t="str">
        <f t="shared" si="58"/>
        <v/>
      </c>
      <c r="F159" s="38"/>
      <c r="G159" s="38"/>
      <c r="H159" s="31"/>
      <c r="I159" s="31"/>
      <c r="J159" s="61" t="str">
        <f t="shared" si="59"/>
        <v/>
      </c>
      <c r="K159" s="69" t="str">
        <f t="shared" si="60"/>
        <v/>
      </c>
      <c r="L159" s="69" t="str">
        <f t="shared" si="61"/>
        <v/>
      </c>
      <c r="M159" s="69" t="str">
        <f t="shared" si="62"/>
        <v/>
      </c>
      <c r="N159" s="32"/>
      <c r="O159" s="99"/>
      <c r="P159" s="32"/>
      <c r="Q159" s="99"/>
      <c r="R159" s="129"/>
      <c r="S159" s="99"/>
      <c r="T159" s="32"/>
      <c r="U159" s="38"/>
      <c r="V159" s="32"/>
      <c r="W159" s="32"/>
      <c r="X159" s="38"/>
      <c r="Y159" s="30"/>
      <c r="Z159" s="30"/>
      <c r="AA159" s="32"/>
      <c r="AB159" s="32"/>
      <c r="AC159" s="33"/>
      <c r="AD159" s="63"/>
      <c r="AE159" s="63"/>
      <c r="BK159" s="65"/>
      <c r="BL159" s="65"/>
      <c r="BM159" s="65"/>
      <c r="BN159" s="65"/>
      <c r="BO159" s="65"/>
      <c r="BP159" s="65"/>
      <c r="BQ159" s="65"/>
      <c r="BR159" s="65"/>
      <c r="BS159" s="65"/>
      <c r="BT159" s="66" t="str">
        <f t="shared" si="48"/>
        <v/>
      </c>
      <c r="BU159" s="67" t="str">
        <f t="shared" si="49"/>
        <v/>
      </c>
      <c r="BV159" s="67" t="str">
        <f t="shared" si="50"/>
        <v/>
      </c>
      <c r="BW159" s="67" t="str">
        <f t="shared" si="51"/>
        <v/>
      </c>
      <c r="BX159" s="67" t="str">
        <f t="shared" si="52"/>
        <v/>
      </c>
      <c r="BY159" s="67" t="str">
        <f t="shared" si="53"/>
        <v/>
      </c>
      <c r="BZ159" s="68" t="str">
        <f t="shared" si="54"/>
        <v/>
      </c>
      <c r="CA159" s="65" t="str">
        <f t="shared" si="55"/>
        <v/>
      </c>
      <c r="CB159" s="65"/>
      <c r="CC159" s="65"/>
      <c r="CD159" s="65"/>
      <c r="CE159" s="65"/>
      <c r="CF159" s="65"/>
      <c r="CG159" s="65"/>
      <c r="CH159" s="65"/>
      <c r="CI159" s="65"/>
      <c r="CJ159" s="171"/>
      <c r="CK159" s="64" t="str">
        <f t="shared" si="56"/>
        <v/>
      </c>
    </row>
    <row r="160" spans="1:89" s="64" customFormat="1" ht="51" customHeight="1">
      <c r="A160" s="29" t="str">
        <f t="shared" si="57"/>
        <v/>
      </c>
      <c r="B160" s="30"/>
      <c r="C160" s="30"/>
      <c r="D160" s="38"/>
      <c r="E160" s="198" t="str">
        <f t="shared" si="58"/>
        <v/>
      </c>
      <c r="F160" s="38"/>
      <c r="G160" s="38"/>
      <c r="H160" s="31"/>
      <c r="I160" s="31"/>
      <c r="J160" s="61" t="str">
        <f t="shared" si="59"/>
        <v/>
      </c>
      <c r="K160" s="69" t="str">
        <f t="shared" si="60"/>
        <v/>
      </c>
      <c r="L160" s="69" t="str">
        <f t="shared" si="61"/>
        <v/>
      </c>
      <c r="M160" s="69" t="str">
        <f t="shared" si="62"/>
        <v/>
      </c>
      <c r="N160" s="32"/>
      <c r="O160" s="99"/>
      <c r="P160" s="32"/>
      <c r="Q160" s="99"/>
      <c r="R160" s="129"/>
      <c r="S160" s="99"/>
      <c r="T160" s="32"/>
      <c r="U160" s="38"/>
      <c r="V160" s="32"/>
      <c r="W160" s="32"/>
      <c r="X160" s="38"/>
      <c r="Y160" s="30"/>
      <c r="Z160" s="30"/>
      <c r="AA160" s="32"/>
      <c r="AB160" s="32"/>
      <c r="AC160" s="33"/>
      <c r="AD160" s="63"/>
      <c r="AE160" s="63"/>
      <c r="BK160" s="65"/>
      <c r="BL160" s="65"/>
      <c r="BM160" s="65"/>
      <c r="BN160" s="65"/>
      <c r="BO160" s="65"/>
      <c r="BP160" s="65"/>
      <c r="BQ160" s="65"/>
      <c r="BR160" s="65"/>
      <c r="BS160" s="65"/>
      <c r="BT160" s="66" t="str">
        <f t="shared" si="48"/>
        <v/>
      </c>
      <c r="BU160" s="67" t="str">
        <f t="shared" si="49"/>
        <v/>
      </c>
      <c r="BV160" s="67" t="str">
        <f t="shared" si="50"/>
        <v/>
      </c>
      <c r="BW160" s="67" t="str">
        <f t="shared" si="51"/>
        <v/>
      </c>
      <c r="BX160" s="67" t="str">
        <f t="shared" si="52"/>
        <v/>
      </c>
      <c r="BY160" s="67" t="str">
        <f t="shared" si="53"/>
        <v/>
      </c>
      <c r="BZ160" s="68" t="str">
        <f t="shared" si="54"/>
        <v/>
      </c>
      <c r="CA160" s="65" t="str">
        <f t="shared" si="55"/>
        <v/>
      </c>
      <c r="CB160" s="65"/>
      <c r="CC160" s="65"/>
      <c r="CD160" s="65"/>
      <c r="CE160" s="65"/>
      <c r="CF160" s="65"/>
      <c r="CG160" s="65"/>
      <c r="CH160" s="65"/>
      <c r="CI160" s="65"/>
      <c r="CJ160" s="171"/>
      <c r="CK160" s="64" t="str">
        <f t="shared" si="56"/>
        <v/>
      </c>
    </row>
    <row r="161" spans="1:89" s="64" customFormat="1" ht="51" customHeight="1">
      <c r="A161" s="29" t="str">
        <f t="shared" si="57"/>
        <v/>
      </c>
      <c r="B161" s="30"/>
      <c r="C161" s="30"/>
      <c r="D161" s="38"/>
      <c r="E161" s="198" t="str">
        <f t="shared" si="58"/>
        <v/>
      </c>
      <c r="F161" s="38"/>
      <c r="G161" s="38"/>
      <c r="H161" s="31"/>
      <c r="I161" s="31"/>
      <c r="J161" s="61" t="str">
        <f t="shared" si="59"/>
        <v/>
      </c>
      <c r="K161" s="69" t="str">
        <f t="shared" si="60"/>
        <v/>
      </c>
      <c r="L161" s="69" t="str">
        <f t="shared" si="61"/>
        <v/>
      </c>
      <c r="M161" s="69" t="str">
        <f t="shared" si="62"/>
        <v/>
      </c>
      <c r="N161" s="32"/>
      <c r="O161" s="99"/>
      <c r="P161" s="32"/>
      <c r="Q161" s="99"/>
      <c r="R161" s="129"/>
      <c r="S161" s="99"/>
      <c r="T161" s="32"/>
      <c r="U161" s="38"/>
      <c r="V161" s="32"/>
      <c r="W161" s="32"/>
      <c r="X161" s="38"/>
      <c r="Y161" s="30"/>
      <c r="Z161" s="30"/>
      <c r="AA161" s="32"/>
      <c r="AB161" s="32"/>
      <c r="AC161" s="33"/>
      <c r="AD161" s="63"/>
      <c r="AE161" s="63"/>
      <c r="BK161" s="65"/>
      <c r="BL161" s="65"/>
      <c r="BM161" s="65"/>
      <c r="BN161" s="65"/>
      <c r="BO161" s="65"/>
      <c r="BP161" s="65"/>
      <c r="BQ161" s="65"/>
      <c r="BR161" s="65"/>
      <c r="BS161" s="65"/>
      <c r="BT161" s="66" t="str">
        <f t="shared" si="48"/>
        <v/>
      </c>
      <c r="BU161" s="67" t="str">
        <f t="shared" si="49"/>
        <v/>
      </c>
      <c r="BV161" s="67" t="str">
        <f t="shared" si="50"/>
        <v/>
      </c>
      <c r="BW161" s="67" t="str">
        <f t="shared" si="51"/>
        <v/>
      </c>
      <c r="BX161" s="67" t="str">
        <f t="shared" si="52"/>
        <v/>
      </c>
      <c r="BY161" s="67" t="str">
        <f t="shared" si="53"/>
        <v/>
      </c>
      <c r="BZ161" s="68" t="str">
        <f t="shared" si="54"/>
        <v/>
      </c>
      <c r="CA161" s="65" t="str">
        <f t="shared" si="55"/>
        <v/>
      </c>
      <c r="CB161" s="65"/>
      <c r="CC161" s="65"/>
      <c r="CD161" s="65"/>
      <c r="CE161" s="65"/>
      <c r="CF161" s="65"/>
      <c r="CG161" s="65"/>
      <c r="CH161" s="65"/>
      <c r="CI161" s="65"/>
      <c r="CJ161" s="171"/>
      <c r="CK161" s="64" t="str">
        <f t="shared" si="56"/>
        <v/>
      </c>
    </row>
    <row r="162" spans="1:89" s="64" customFormat="1" ht="51" customHeight="1">
      <c r="A162" s="29" t="str">
        <f t="shared" si="57"/>
        <v/>
      </c>
      <c r="B162" s="30"/>
      <c r="C162" s="30"/>
      <c r="D162" s="38"/>
      <c r="E162" s="198" t="str">
        <f t="shared" si="58"/>
        <v/>
      </c>
      <c r="F162" s="38"/>
      <c r="G162" s="38"/>
      <c r="H162" s="31"/>
      <c r="I162" s="31"/>
      <c r="J162" s="61" t="str">
        <f t="shared" si="59"/>
        <v/>
      </c>
      <c r="K162" s="69" t="str">
        <f t="shared" si="60"/>
        <v/>
      </c>
      <c r="L162" s="69" t="str">
        <f t="shared" si="61"/>
        <v/>
      </c>
      <c r="M162" s="69" t="str">
        <f t="shared" si="62"/>
        <v/>
      </c>
      <c r="N162" s="32"/>
      <c r="O162" s="99"/>
      <c r="P162" s="32"/>
      <c r="Q162" s="99"/>
      <c r="R162" s="129"/>
      <c r="S162" s="99"/>
      <c r="T162" s="32"/>
      <c r="U162" s="38"/>
      <c r="V162" s="32"/>
      <c r="W162" s="32"/>
      <c r="X162" s="38"/>
      <c r="Y162" s="30"/>
      <c r="Z162" s="30"/>
      <c r="AA162" s="32"/>
      <c r="AB162" s="32"/>
      <c r="AC162" s="33"/>
      <c r="AD162" s="63"/>
      <c r="AE162" s="63"/>
      <c r="BK162" s="65"/>
      <c r="BL162" s="65"/>
      <c r="BM162" s="65"/>
      <c r="BN162" s="65"/>
      <c r="BO162" s="65"/>
      <c r="BP162" s="65"/>
      <c r="BQ162" s="65"/>
      <c r="BR162" s="65"/>
      <c r="BS162" s="65"/>
      <c r="BT162" s="66" t="str">
        <f t="shared" si="48"/>
        <v/>
      </c>
      <c r="BU162" s="67" t="str">
        <f t="shared" si="49"/>
        <v/>
      </c>
      <c r="BV162" s="67" t="str">
        <f t="shared" si="50"/>
        <v/>
      </c>
      <c r="BW162" s="67" t="str">
        <f t="shared" si="51"/>
        <v/>
      </c>
      <c r="BX162" s="67" t="str">
        <f t="shared" si="52"/>
        <v/>
      </c>
      <c r="BY162" s="67" t="str">
        <f t="shared" si="53"/>
        <v/>
      </c>
      <c r="BZ162" s="68" t="str">
        <f t="shared" si="54"/>
        <v/>
      </c>
      <c r="CA162" s="65" t="str">
        <f t="shared" si="55"/>
        <v/>
      </c>
      <c r="CB162" s="65"/>
      <c r="CC162" s="65"/>
      <c r="CD162" s="65"/>
      <c r="CE162" s="65"/>
      <c r="CF162" s="65"/>
      <c r="CG162" s="65"/>
      <c r="CH162" s="65"/>
      <c r="CI162" s="65"/>
      <c r="CJ162" s="171"/>
      <c r="CK162" s="64" t="str">
        <f t="shared" si="56"/>
        <v/>
      </c>
    </row>
    <row r="163" spans="1:89" s="64" customFormat="1" ht="51" customHeight="1">
      <c r="A163" s="29" t="str">
        <f t="shared" si="57"/>
        <v/>
      </c>
      <c r="B163" s="30"/>
      <c r="C163" s="30"/>
      <c r="D163" s="38"/>
      <c r="E163" s="198" t="str">
        <f t="shared" si="58"/>
        <v/>
      </c>
      <c r="F163" s="38"/>
      <c r="G163" s="38"/>
      <c r="H163" s="31"/>
      <c r="I163" s="31"/>
      <c r="J163" s="61" t="str">
        <f t="shared" si="59"/>
        <v/>
      </c>
      <c r="K163" s="69" t="str">
        <f t="shared" si="60"/>
        <v/>
      </c>
      <c r="L163" s="69" t="str">
        <f t="shared" si="61"/>
        <v/>
      </c>
      <c r="M163" s="69" t="str">
        <f t="shared" si="62"/>
        <v/>
      </c>
      <c r="N163" s="32"/>
      <c r="O163" s="99"/>
      <c r="P163" s="32"/>
      <c r="Q163" s="99"/>
      <c r="R163" s="129"/>
      <c r="S163" s="99"/>
      <c r="T163" s="32"/>
      <c r="U163" s="38"/>
      <c r="V163" s="32"/>
      <c r="W163" s="32"/>
      <c r="X163" s="38"/>
      <c r="Y163" s="30"/>
      <c r="Z163" s="30"/>
      <c r="AA163" s="32"/>
      <c r="AB163" s="32"/>
      <c r="AC163" s="33"/>
      <c r="AD163" s="63"/>
      <c r="AE163" s="63"/>
      <c r="BK163" s="65"/>
      <c r="BL163" s="65"/>
      <c r="BM163" s="65"/>
      <c r="BN163" s="65"/>
      <c r="BO163" s="65"/>
      <c r="BP163" s="65"/>
      <c r="BQ163" s="65"/>
      <c r="BR163" s="65"/>
      <c r="BS163" s="65"/>
      <c r="BT163" s="66" t="str">
        <f t="shared" si="48"/>
        <v/>
      </c>
      <c r="BU163" s="67" t="str">
        <f t="shared" si="49"/>
        <v/>
      </c>
      <c r="BV163" s="67" t="str">
        <f t="shared" si="50"/>
        <v/>
      </c>
      <c r="BW163" s="67" t="str">
        <f t="shared" si="51"/>
        <v/>
      </c>
      <c r="BX163" s="67" t="str">
        <f t="shared" si="52"/>
        <v/>
      </c>
      <c r="BY163" s="67" t="str">
        <f t="shared" si="53"/>
        <v/>
      </c>
      <c r="BZ163" s="68" t="str">
        <f t="shared" si="54"/>
        <v/>
      </c>
      <c r="CA163" s="65" t="str">
        <f t="shared" si="55"/>
        <v/>
      </c>
      <c r="CB163" s="65"/>
      <c r="CC163" s="65"/>
      <c r="CD163" s="65"/>
      <c r="CE163" s="65"/>
      <c r="CF163" s="65"/>
      <c r="CG163" s="65"/>
      <c r="CH163" s="65"/>
      <c r="CI163" s="65"/>
      <c r="CJ163" s="171"/>
      <c r="CK163" s="64" t="str">
        <f t="shared" si="56"/>
        <v/>
      </c>
    </row>
    <row r="164" spans="1:89" s="64" customFormat="1" ht="51" customHeight="1">
      <c r="A164" s="29" t="str">
        <f t="shared" si="57"/>
        <v/>
      </c>
      <c r="B164" s="30"/>
      <c r="C164" s="30"/>
      <c r="D164" s="38"/>
      <c r="E164" s="198" t="str">
        <f t="shared" si="58"/>
        <v/>
      </c>
      <c r="F164" s="38"/>
      <c r="G164" s="38"/>
      <c r="H164" s="31"/>
      <c r="I164" s="31"/>
      <c r="J164" s="61" t="str">
        <f t="shared" si="59"/>
        <v/>
      </c>
      <c r="K164" s="69" t="str">
        <f t="shared" si="60"/>
        <v/>
      </c>
      <c r="L164" s="69" t="str">
        <f t="shared" si="61"/>
        <v/>
      </c>
      <c r="M164" s="69" t="str">
        <f t="shared" si="62"/>
        <v/>
      </c>
      <c r="N164" s="32"/>
      <c r="O164" s="99"/>
      <c r="P164" s="32"/>
      <c r="Q164" s="99"/>
      <c r="R164" s="129"/>
      <c r="S164" s="99"/>
      <c r="T164" s="32"/>
      <c r="U164" s="38"/>
      <c r="V164" s="32"/>
      <c r="W164" s="32"/>
      <c r="X164" s="38"/>
      <c r="Y164" s="30"/>
      <c r="Z164" s="30"/>
      <c r="AA164" s="32"/>
      <c r="AB164" s="32"/>
      <c r="AC164" s="33"/>
      <c r="AD164" s="63"/>
      <c r="AE164" s="63"/>
      <c r="BK164" s="65"/>
      <c r="BL164" s="65"/>
      <c r="BM164" s="65"/>
      <c r="BN164" s="65"/>
      <c r="BO164" s="65"/>
      <c r="BP164" s="65"/>
      <c r="BQ164" s="65"/>
      <c r="BR164" s="65"/>
      <c r="BS164" s="65"/>
      <c r="BT164" s="66" t="str">
        <f t="shared" si="48"/>
        <v/>
      </c>
      <c r="BU164" s="67" t="str">
        <f t="shared" si="49"/>
        <v/>
      </c>
      <c r="BV164" s="67" t="str">
        <f t="shared" si="50"/>
        <v/>
      </c>
      <c r="BW164" s="67" t="str">
        <f t="shared" si="51"/>
        <v/>
      </c>
      <c r="BX164" s="67" t="str">
        <f t="shared" si="52"/>
        <v/>
      </c>
      <c r="BY164" s="67" t="str">
        <f t="shared" si="53"/>
        <v/>
      </c>
      <c r="BZ164" s="68" t="str">
        <f t="shared" si="54"/>
        <v/>
      </c>
      <c r="CA164" s="65" t="str">
        <f t="shared" si="55"/>
        <v/>
      </c>
      <c r="CB164" s="65"/>
      <c r="CC164" s="65"/>
      <c r="CD164" s="65"/>
      <c r="CE164" s="65"/>
      <c r="CF164" s="65"/>
      <c r="CG164" s="65"/>
      <c r="CH164" s="65"/>
      <c r="CI164" s="65"/>
      <c r="CJ164" s="171"/>
      <c r="CK164" s="64" t="str">
        <f t="shared" si="56"/>
        <v/>
      </c>
    </row>
    <row r="165" spans="1:89" s="64" customFormat="1" ht="51" customHeight="1">
      <c r="A165" s="29" t="str">
        <f t="shared" si="57"/>
        <v/>
      </c>
      <c r="B165" s="30"/>
      <c r="C165" s="30"/>
      <c r="D165" s="38"/>
      <c r="E165" s="198" t="str">
        <f t="shared" si="58"/>
        <v/>
      </c>
      <c r="F165" s="38"/>
      <c r="G165" s="38"/>
      <c r="H165" s="31"/>
      <c r="I165" s="31"/>
      <c r="J165" s="61" t="str">
        <f t="shared" si="59"/>
        <v/>
      </c>
      <c r="K165" s="69" t="str">
        <f t="shared" si="60"/>
        <v/>
      </c>
      <c r="L165" s="69" t="str">
        <f t="shared" si="61"/>
        <v/>
      </c>
      <c r="M165" s="69" t="str">
        <f t="shared" si="62"/>
        <v/>
      </c>
      <c r="N165" s="32"/>
      <c r="O165" s="99"/>
      <c r="P165" s="32"/>
      <c r="Q165" s="99"/>
      <c r="R165" s="129"/>
      <c r="S165" s="99"/>
      <c r="T165" s="32"/>
      <c r="U165" s="38"/>
      <c r="V165" s="32"/>
      <c r="W165" s="32"/>
      <c r="X165" s="38"/>
      <c r="Y165" s="30"/>
      <c r="Z165" s="30"/>
      <c r="AA165" s="32"/>
      <c r="AB165" s="32"/>
      <c r="AC165" s="33"/>
      <c r="AD165" s="63"/>
      <c r="AE165" s="63"/>
      <c r="BK165" s="65"/>
      <c r="BL165" s="65"/>
      <c r="BM165" s="65"/>
      <c r="BN165" s="65"/>
      <c r="BO165" s="65"/>
      <c r="BP165" s="65"/>
      <c r="BQ165" s="65"/>
      <c r="BR165" s="65"/>
      <c r="BS165" s="65"/>
      <c r="BT165" s="66" t="str">
        <f t="shared" si="48"/>
        <v/>
      </c>
      <c r="BU165" s="67" t="str">
        <f t="shared" si="49"/>
        <v/>
      </c>
      <c r="BV165" s="67" t="str">
        <f t="shared" si="50"/>
        <v/>
      </c>
      <c r="BW165" s="67" t="str">
        <f t="shared" si="51"/>
        <v/>
      </c>
      <c r="BX165" s="67" t="str">
        <f t="shared" si="52"/>
        <v/>
      </c>
      <c r="BY165" s="67" t="str">
        <f t="shared" si="53"/>
        <v/>
      </c>
      <c r="BZ165" s="68" t="str">
        <f t="shared" si="54"/>
        <v/>
      </c>
      <c r="CA165" s="65" t="str">
        <f t="shared" si="55"/>
        <v/>
      </c>
      <c r="CB165" s="65"/>
      <c r="CC165" s="65"/>
      <c r="CD165" s="65"/>
      <c r="CE165" s="65"/>
      <c r="CF165" s="65"/>
      <c r="CG165" s="65"/>
      <c r="CH165" s="65"/>
      <c r="CI165" s="65"/>
      <c r="CJ165" s="171"/>
      <c r="CK165" s="64" t="str">
        <f t="shared" si="56"/>
        <v/>
      </c>
    </row>
    <row r="166" spans="1:89" s="64" customFormat="1" ht="51" customHeight="1">
      <c r="A166" s="29" t="str">
        <f t="shared" si="57"/>
        <v/>
      </c>
      <c r="B166" s="30"/>
      <c r="C166" s="30"/>
      <c r="D166" s="38"/>
      <c r="E166" s="198" t="str">
        <f t="shared" si="58"/>
        <v/>
      </c>
      <c r="F166" s="38"/>
      <c r="G166" s="38"/>
      <c r="H166" s="31"/>
      <c r="I166" s="31"/>
      <c r="J166" s="61" t="str">
        <f t="shared" si="59"/>
        <v/>
      </c>
      <c r="K166" s="69" t="str">
        <f t="shared" si="60"/>
        <v/>
      </c>
      <c r="L166" s="69" t="str">
        <f t="shared" si="61"/>
        <v/>
      </c>
      <c r="M166" s="69" t="str">
        <f t="shared" si="62"/>
        <v/>
      </c>
      <c r="N166" s="32"/>
      <c r="O166" s="99"/>
      <c r="P166" s="32"/>
      <c r="Q166" s="99"/>
      <c r="R166" s="129"/>
      <c r="S166" s="99"/>
      <c r="T166" s="32"/>
      <c r="U166" s="38"/>
      <c r="V166" s="32"/>
      <c r="W166" s="32"/>
      <c r="X166" s="38"/>
      <c r="Y166" s="30"/>
      <c r="Z166" s="30"/>
      <c r="AA166" s="32"/>
      <c r="AB166" s="32"/>
      <c r="AC166" s="33"/>
      <c r="AD166" s="63"/>
      <c r="AE166" s="63"/>
      <c r="BK166" s="65"/>
      <c r="BL166" s="65"/>
      <c r="BM166" s="65"/>
      <c r="BN166" s="65"/>
      <c r="BO166" s="65"/>
      <c r="BP166" s="65"/>
      <c r="BQ166" s="65"/>
      <c r="BR166" s="65"/>
      <c r="BS166" s="65"/>
      <c r="BT166" s="66" t="str">
        <f t="shared" si="48"/>
        <v/>
      </c>
      <c r="BU166" s="67" t="str">
        <f t="shared" si="49"/>
        <v/>
      </c>
      <c r="BV166" s="67" t="str">
        <f t="shared" si="50"/>
        <v/>
      </c>
      <c r="BW166" s="67" t="str">
        <f t="shared" si="51"/>
        <v/>
      </c>
      <c r="BX166" s="67" t="str">
        <f t="shared" si="52"/>
        <v/>
      </c>
      <c r="BY166" s="67" t="str">
        <f t="shared" si="53"/>
        <v/>
      </c>
      <c r="BZ166" s="68" t="str">
        <f t="shared" si="54"/>
        <v/>
      </c>
      <c r="CA166" s="65" t="str">
        <f t="shared" si="55"/>
        <v/>
      </c>
      <c r="CB166" s="65"/>
      <c r="CC166" s="65"/>
      <c r="CD166" s="65"/>
      <c r="CE166" s="65"/>
      <c r="CF166" s="65"/>
      <c r="CG166" s="65"/>
      <c r="CH166" s="65"/>
      <c r="CI166" s="65"/>
      <c r="CJ166" s="171"/>
      <c r="CK166" s="64" t="str">
        <f t="shared" si="56"/>
        <v/>
      </c>
    </row>
    <row r="167" spans="1:89" s="64" customFormat="1" ht="51" customHeight="1">
      <c r="A167" s="29" t="str">
        <f t="shared" si="57"/>
        <v/>
      </c>
      <c r="B167" s="30"/>
      <c r="C167" s="30"/>
      <c r="D167" s="38"/>
      <c r="E167" s="198" t="str">
        <f t="shared" si="58"/>
        <v/>
      </c>
      <c r="F167" s="38"/>
      <c r="G167" s="38"/>
      <c r="H167" s="31"/>
      <c r="I167" s="31"/>
      <c r="J167" s="61" t="str">
        <f t="shared" si="59"/>
        <v/>
      </c>
      <c r="K167" s="69" t="str">
        <f t="shared" si="60"/>
        <v/>
      </c>
      <c r="L167" s="69" t="str">
        <f t="shared" si="61"/>
        <v/>
      </c>
      <c r="M167" s="69" t="str">
        <f t="shared" si="62"/>
        <v/>
      </c>
      <c r="N167" s="32"/>
      <c r="O167" s="99"/>
      <c r="P167" s="32"/>
      <c r="Q167" s="99"/>
      <c r="R167" s="129"/>
      <c r="S167" s="99"/>
      <c r="T167" s="32"/>
      <c r="U167" s="38"/>
      <c r="V167" s="32"/>
      <c r="W167" s="32"/>
      <c r="X167" s="38"/>
      <c r="Y167" s="30"/>
      <c r="Z167" s="30"/>
      <c r="AA167" s="32"/>
      <c r="AB167" s="32"/>
      <c r="AC167" s="33"/>
      <c r="AD167" s="63"/>
      <c r="AE167" s="63"/>
      <c r="BK167" s="65"/>
      <c r="BL167" s="65"/>
      <c r="BM167" s="65"/>
      <c r="BN167" s="65"/>
      <c r="BO167" s="65"/>
      <c r="BP167" s="65"/>
      <c r="BQ167" s="65"/>
      <c r="BR167" s="65"/>
      <c r="BS167" s="65"/>
      <c r="BT167" s="66" t="str">
        <f t="shared" si="48"/>
        <v/>
      </c>
      <c r="BU167" s="67" t="str">
        <f t="shared" si="49"/>
        <v/>
      </c>
      <c r="BV167" s="67" t="str">
        <f t="shared" si="50"/>
        <v/>
      </c>
      <c r="BW167" s="67" t="str">
        <f t="shared" si="51"/>
        <v/>
      </c>
      <c r="BX167" s="67" t="str">
        <f t="shared" si="52"/>
        <v/>
      </c>
      <c r="BY167" s="67" t="str">
        <f t="shared" si="53"/>
        <v/>
      </c>
      <c r="BZ167" s="68" t="str">
        <f t="shared" si="54"/>
        <v/>
      </c>
      <c r="CA167" s="65" t="str">
        <f t="shared" si="55"/>
        <v/>
      </c>
      <c r="CB167" s="65"/>
      <c r="CC167" s="65"/>
      <c r="CD167" s="65"/>
      <c r="CE167" s="65"/>
      <c r="CF167" s="65"/>
      <c r="CG167" s="65"/>
      <c r="CH167" s="65"/>
      <c r="CI167" s="65"/>
      <c r="CJ167" s="171"/>
      <c r="CK167" s="64" t="str">
        <f t="shared" si="56"/>
        <v/>
      </c>
    </row>
    <row r="168" spans="1:89" s="64" customFormat="1" ht="51" customHeight="1">
      <c r="A168" s="29" t="str">
        <f t="shared" si="57"/>
        <v/>
      </c>
      <c r="B168" s="30"/>
      <c r="C168" s="30"/>
      <c r="D168" s="38"/>
      <c r="E168" s="198" t="str">
        <f t="shared" si="58"/>
        <v/>
      </c>
      <c r="F168" s="38"/>
      <c r="G168" s="38"/>
      <c r="H168" s="31"/>
      <c r="I168" s="31"/>
      <c r="J168" s="61" t="str">
        <f t="shared" si="59"/>
        <v/>
      </c>
      <c r="K168" s="69" t="str">
        <f t="shared" si="60"/>
        <v/>
      </c>
      <c r="L168" s="69" t="str">
        <f t="shared" si="61"/>
        <v/>
      </c>
      <c r="M168" s="69" t="str">
        <f t="shared" si="62"/>
        <v/>
      </c>
      <c r="N168" s="32"/>
      <c r="O168" s="99"/>
      <c r="P168" s="32"/>
      <c r="Q168" s="99"/>
      <c r="R168" s="129"/>
      <c r="S168" s="99"/>
      <c r="T168" s="32"/>
      <c r="U168" s="38"/>
      <c r="V168" s="32"/>
      <c r="W168" s="32"/>
      <c r="X168" s="38"/>
      <c r="Y168" s="30"/>
      <c r="Z168" s="30"/>
      <c r="AA168" s="32"/>
      <c r="AB168" s="32"/>
      <c r="AC168" s="33"/>
      <c r="AD168" s="63"/>
      <c r="AE168" s="63"/>
      <c r="BK168" s="65"/>
      <c r="BL168" s="65"/>
      <c r="BM168" s="65"/>
      <c r="BN168" s="65"/>
      <c r="BO168" s="65"/>
      <c r="BP168" s="65"/>
      <c r="BQ168" s="65"/>
      <c r="BR168" s="65"/>
      <c r="BS168" s="65"/>
      <c r="BT168" s="66" t="str">
        <f t="shared" si="48"/>
        <v/>
      </c>
      <c r="BU168" s="67" t="str">
        <f t="shared" si="49"/>
        <v/>
      </c>
      <c r="BV168" s="67" t="str">
        <f t="shared" si="50"/>
        <v/>
      </c>
      <c r="BW168" s="67" t="str">
        <f t="shared" si="51"/>
        <v/>
      </c>
      <c r="BX168" s="67" t="str">
        <f t="shared" si="52"/>
        <v/>
      </c>
      <c r="BY168" s="67" t="str">
        <f t="shared" si="53"/>
        <v/>
      </c>
      <c r="BZ168" s="68" t="str">
        <f t="shared" si="54"/>
        <v/>
      </c>
      <c r="CA168" s="65" t="str">
        <f t="shared" si="55"/>
        <v/>
      </c>
      <c r="CB168" s="65"/>
      <c r="CC168" s="65"/>
      <c r="CD168" s="65"/>
      <c r="CE168" s="65"/>
      <c r="CF168" s="65"/>
      <c r="CG168" s="65"/>
      <c r="CH168" s="65"/>
      <c r="CI168" s="65"/>
      <c r="CJ168" s="171"/>
      <c r="CK168" s="64" t="str">
        <f t="shared" si="56"/>
        <v/>
      </c>
    </row>
    <row r="169" spans="1:89" s="64" customFormat="1" ht="51" customHeight="1">
      <c r="A169" s="29" t="str">
        <f t="shared" si="57"/>
        <v/>
      </c>
      <c r="B169" s="30"/>
      <c r="C169" s="30"/>
      <c r="D169" s="38"/>
      <c r="E169" s="198" t="str">
        <f t="shared" si="58"/>
        <v/>
      </c>
      <c r="F169" s="38"/>
      <c r="G169" s="38"/>
      <c r="H169" s="31"/>
      <c r="I169" s="31"/>
      <c r="J169" s="61" t="str">
        <f t="shared" si="59"/>
        <v/>
      </c>
      <c r="K169" s="69" t="str">
        <f t="shared" si="60"/>
        <v/>
      </c>
      <c r="L169" s="69" t="str">
        <f t="shared" si="61"/>
        <v/>
      </c>
      <c r="M169" s="69" t="str">
        <f t="shared" si="62"/>
        <v/>
      </c>
      <c r="N169" s="32"/>
      <c r="O169" s="99"/>
      <c r="P169" s="32"/>
      <c r="Q169" s="99"/>
      <c r="R169" s="129"/>
      <c r="S169" s="99"/>
      <c r="T169" s="32"/>
      <c r="U169" s="38"/>
      <c r="V169" s="32"/>
      <c r="W169" s="32"/>
      <c r="X169" s="38"/>
      <c r="Y169" s="30"/>
      <c r="Z169" s="30"/>
      <c r="AA169" s="32"/>
      <c r="AB169" s="32"/>
      <c r="AC169" s="33"/>
      <c r="AD169" s="63"/>
      <c r="AE169" s="63"/>
      <c r="BK169" s="65"/>
      <c r="BL169" s="65"/>
      <c r="BM169" s="65"/>
      <c r="BN169" s="65"/>
      <c r="BO169" s="65"/>
      <c r="BP169" s="65"/>
      <c r="BQ169" s="65"/>
      <c r="BR169" s="65"/>
      <c r="BS169" s="65"/>
      <c r="BT169" s="66" t="str">
        <f t="shared" si="48"/>
        <v/>
      </c>
      <c r="BU169" s="67" t="str">
        <f t="shared" si="49"/>
        <v/>
      </c>
      <c r="BV169" s="67" t="str">
        <f t="shared" si="50"/>
        <v/>
      </c>
      <c r="BW169" s="67" t="str">
        <f t="shared" si="51"/>
        <v/>
      </c>
      <c r="BX169" s="67" t="str">
        <f t="shared" si="52"/>
        <v/>
      </c>
      <c r="BY169" s="67" t="str">
        <f t="shared" si="53"/>
        <v/>
      </c>
      <c r="BZ169" s="68" t="str">
        <f t="shared" si="54"/>
        <v/>
      </c>
      <c r="CA169" s="65" t="str">
        <f t="shared" si="55"/>
        <v/>
      </c>
      <c r="CB169" s="65"/>
      <c r="CC169" s="65"/>
      <c r="CD169" s="65"/>
      <c r="CE169" s="65"/>
      <c r="CF169" s="65"/>
      <c r="CG169" s="65"/>
      <c r="CH169" s="65"/>
      <c r="CI169" s="65"/>
      <c r="CJ169" s="171"/>
      <c r="CK169" s="64" t="str">
        <f t="shared" si="56"/>
        <v/>
      </c>
    </row>
    <row r="170" spans="1:89" s="64" customFormat="1" ht="51" customHeight="1">
      <c r="A170" s="29" t="str">
        <f t="shared" si="57"/>
        <v/>
      </c>
      <c r="B170" s="30"/>
      <c r="C170" s="30"/>
      <c r="D170" s="38"/>
      <c r="E170" s="198" t="str">
        <f t="shared" si="58"/>
        <v/>
      </c>
      <c r="F170" s="38"/>
      <c r="G170" s="38"/>
      <c r="H170" s="31"/>
      <c r="I170" s="31"/>
      <c r="J170" s="61" t="str">
        <f t="shared" si="59"/>
        <v/>
      </c>
      <c r="K170" s="69" t="str">
        <f t="shared" si="60"/>
        <v/>
      </c>
      <c r="L170" s="69" t="str">
        <f t="shared" si="61"/>
        <v/>
      </c>
      <c r="M170" s="69" t="str">
        <f t="shared" si="62"/>
        <v/>
      </c>
      <c r="N170" s="32"/>
      <c r="O170" s="99"/>
      <c r="P170" s="32"/>
      <c r="Q170" s="99"/>
      <c r="R170" s="129"/>
      <c r="S170" s="99"/>
      <c r="T170" s="32"/>
      <c r="U170" s="38"/>
      <c r="V170" s="32"/>
      <c r="W170" s="32"/>
      <c r="X170" s="38"/>
      <c r="Y170" s="30"/>
      <c r="Z170" s="30"/>
      <c r="AA170" s="32"/>
      <c r="AB170" s="32"/>
      <c r="AC170" s="33"/>
      <c r="AD170" s="63"/>
      <c r="AE170" s="63"/>
      <c r="BK170" s="65"/>
      <c r="BL170" s="65"/>
      <c r="BM170" s="65"/>
      <c r="BN170" s="65"/>
      <c r="BO170" s="65"/>
      <c r="BP170" s="65"/>
      <c r="BQ170" s="65"/>
      <c r="BR170" s="65"/>
      <c r="BS170" s="65"/>
      <c r="BT170" s="66" t="str">
        <f t="shared" si="48"/>
        <v/>
      </c>
      <c r="BU170" s="67" t="str">
        <f t="shared" si="49"/>
        <v/>
      </c>
      <c r="BV170" s="67" t="str">
        <f t="shared" si="50"/>
        <v/>
      </c>
      <c r="BW170" s="67" t="str">
        <f t="shared" si="51"/>
        <v/>
      </c>
      <c r="BX170" s="67" t="str">
        <f t="shared" si="52"/>
        <v/>
      </c>
      <c r="BY170" s="67" t="str">
        <f t="shared" si="53"/>
        <v/>
      </c>
      <c r="BZ170" s="68" t="str">
        <f t="shared" si="54"/>
        <v/>
      </c>
      <c r="CA170" s="65" t="str">
        <f t="shared" si="55"/>
        <v/>
      </c>
      <c r="CB170" s="65"/>
      <c r="CC170" s="65"/>
      <c r="CD170" s="65"/>
      <c r="CE170" s="65"/>
      <c r="CF170" s="65"/>
      <c r="CG170" s="65"/>
      <c r="CH170" s="65"/>
      <c r="CI170" s="65"/>
      <c r="CJ170" s="171"/>
      <c r="CK170" s="64" t="str">
        <f t="shared" si="56"/>
        <v/>
      </c>
    </row>
    <row r="171" spans="1:89" s="64" customFormat="1" ht="51" customHeight="1">
      <c r="A171" s="29" t="str">
        <f t="shared" si="57"/>
        <v/>
      </c>
      <c r="B171" s="30"/>
      <c r="C171" s="30"/>
      <c r="D171" s="38"/>
      <c r="E171" s="198" t="str">
        <f t="shared" si="58"/>
        <v/>
      </c>
      <c r="F171" s="38"/>
      <c r="G171" s="38"/>
      <c r="H171" s="31"/>
      <c r="I171" s="31"/>
      <c r="J171" s="61" t="str">
        <f t="shared" si="59"/>
        <v/>
      </c>
      <c r="K171" s="69" t="str">
        <f t="shared" si="60"/>
        <v/>
      </c>
      <c r="L171" s="69" t="str">
        <f t="shared" si="61"/>
        <v/>
      </c>
      <c r="M171" s="69" t="str">
        <f t="shared" si="62"/>
        <v/>
      </c>
      <c r="N171" s="32"/>
      <c r="O171" s="99"/>
      <c r="P171" s="32"/>
      <c r="Q171" s="99"/>
      <c r="R171" s="129"/>
      <c r="S171" s="99"/>
      <c r="T171" s="32"/>
      <c r="U171" s="38"/>
      <c r="V171" s="32"/>
      <c r="W171" s="32"/>
      <c r="X171" s="38"/>
      <c r="Y171" s="30"/>
      <c r="Z171" s="30"/>
      <c r="AA171" s="32"/>
      <c r="AB171" s="32"/>
      <c r="AC171" s="33"/>
      <c r="AD171" s="63"/>
      <c r="AE171" s="63"/>
      <c r="BK171" s="65"/>
      <c r="BL171" s="65"/>
      <c r="BM171" s="65"/>
      <c r="BN171" s="65"/>
      <c r="BO171" s="65"/>
      <c r="BP171" s="65"/>
      <c r="BQ171" s="65"/>
      <c r="BR171" s="65"/>
      <c r="BS171" s="65"/>
      <c r="BT171" s="66" t="str">
        <f t="shared" si="48"/>
        <v/>
      </c>
      <c r="BU171" s="67" t="str">
        <f t="shared" si="49"/>
        <v/>
      </c>
      <c r="BV171" s="67" t="str">
        <f t="shared" si="50"/>
        <v/>
      </c>
      <c r="BW171" s="67" t="str">
        <f t="shared" si="51"/>
        <v/>
      </c>
      <c r="BX171" s="67" t="str">
        <f t="shared" si="52"/>
        <v/>
      </c>
      <c r="BY171" s="67" t="str">
        <f t="shared" si="53"/>
        <v/>
      </c>
      <c r="BZ171" s="68" t="str">
        <f t="shared" si="54"/>
        <v/>
      </c>
      <c r="CA171" s="65" t="str">
        <f t="shared" si="55"/>
        <v/>
      </c>
      <c r="CB171" s="65"/>
      <c r="CC171" s="65"/>
      <c r="CD171" s="65"/>
      <c r="CE171" s="65"/>
      <c r="CF171" s="65"/>
      <c r="CG171" s="65"/>
      <c r="CH171" s="65"/>
      <c r="CI171" s="65"/>
      <c r="CJ171" s="171"/>
      <c r="CK171" s="64" t="str">
        <f t="shared" si="56"/>
        <v/>
      </c>
    </row>
    <row r="172" spans="1:89" s="64" customFormat="1" ht="51" customHeight="1">
      <c r="A172" s="29" t="str">
        <f t="shared" si="57"/>
        <v/>
      </c>
      <c r="B172" s="30"/>
      <c r="C172" s="30"/>
      <c r="D172" s="38"/>
      <c r="E172" s="198" t="str">
        <f t="shared" si="58"/>
        <v/>
      </c>
      <c r="F172" s="38"/>
      <c r="G172" s="38"/>
      <c r="H172" s="31"/>
      <c r="I172" s="31"/>
      <c r="J172" s="61" t="str">
        <f t="shared" si="59"/>
        <v/>
      </c>
      <c r="K172" s="69" t="str">
        <f t="shared" si="60"/>
        <v/>
      </c>
      <c r="L172" s="69" t="str">
        <f t="shared" si="61"/>
        <v/>
      </c>
      <c r="M172" s="69" t="str">
        <f t="shared" si="62"/>
        <v/>
      </c>
      <c r="N172" s="32"/>
      <c r="O172" s="99"/>
      <c r="P172" s="32"/>
      <c r="Q172" s="99"/>
      <c r="R172" s="129"/>
      <c r="S172" s="99"/>
      <c r="T172" s="32"/>
      <c r="U172" s="38"/>
      <c r="V172" s="32"/>
      <c r="W172" s="32"/>
      <c r="X172" s="38"/>
      <c r="Y172" s="30"/>
      <c r="Z172" s="30"/>
      <c r="AA172" s="32"/>
      <c r="AB172" s="32"/>
      <c r="AC172" s="33"/>
      <c r="AD172" s="63"/>
      <c r="AE172" s="63"/>
      <c r="BK172" s="65"/>
      <c r="BL172" s="65"/>
      <c r="BM172" s="65"/>
      <c r="BN172" s="65"/>
      <c r="BO172" s="65"/>
      <c r="BP172" s="65"/>
      <c r="BQ172" s="65"/>
      <c r="BR172" s="65"/>
      <c r="BS172" s="65"/>
      <c r="BT172" s="66" t="str">
        <f t="shared" si="48"/>
        <v/>
      </c>
      <c r="BU172" s="67" t="str">
        <f t="shared" si="49"/>
        <v/>
      </c>
      <c r="BV172" s="67" t="str">
        <f t="shared" si="50"/>
        <v/>
      </c>
      <c r="BW172" s="67" t="str">
        <f t="shared" si="51"/>
        <v/>
      </c>
      <c r="BX172" s="67" t="str">
        <f t="shared" si="52"/>
        <v/>
      </c>
      <c r="BY172" s="67" t="str">
        <f t="shared" si="53"/>
        <v/>
      </c>
      <c r="BZ172" s="68" t="str">
        <f t="shared" si="54"/>
        <v/>
      </c>
      <c r="CA172" s="65" t="str">
        <f t="shared" si="55"/>
        <v/>
      </c>
      <c r="CB172" s="65"/>
      <c r="CC172" s="65"/>
      <c r="CD172" s="65"/>
      <c r="CE172" s="65"/>
      <c r="CF172" s="65"/>
      <c r="CG172" s="65"/>
      <c r="CH172" s="65"/>
      <c r="CI172" s="65"/>
      <c r="CJ172" s="171"/>
      <c r="CK172" s="64" t="str">
        <f t="shared" si="56"/>
        <v/>
      </c>
    </row>
    <row r="173" spans="1:89" s="64" customFormat="1" ht="51" customHeight="1">
      <c r="A173" s="29" t="str">
        <f t="shared" si="57"/>
        <v/>
      </c>
      <c r="B173" s="30"/>
      <c r="C173" s="30"/>
      <c r="D173" s="38"/>
      <c r="E173" s="198" t="str">
        <f t="shared" si="58"/>
        <v/>
      </c>
      <c r="F173" s="38"/>
      <c r="G173" s="38"/>
      <c r="H173" s="31"/>
      <c r="I173" s="31"/>
      <c r="J173" s="61" t="str">
        <f t="shared" si="59"/>
        <v/>
      </c>
      <c r="K173" s="69" t="str">
        <f t="shared" si="60"/>
        <v/>
      </c>
      <c r="L173" s="69" t="str">
        <f t="shared" si="61"/>
        <v/>
      </c>
      <c r="M173" s="69" t="str">
        <f t="shared" si="62"/>
        <v/>
      </c>
      <c r="N173" s="32"/>
      <c r="O173" s="99"/>
      <c r="P173" s="32"/>
      <c r="Q173" s="99"/>
      <c r="R173" s="129"/>
      <c r="S173" s="99"/>
      <c r="T173" s="32"/>
      <c r="U173" s="38"/>
      <c r="V173" s="32"/>
      <c r="W173" s="32"/>
      <c r="X173" s="38"/>
      <c r="Y173" s="30"/>
      <c r="Z173" s="30"/>
      <c r="AA173" s="32"/>
      <c r="AB173" s="32"/>
      <c r="AC173" s="33"/>
      <c r="AD173" s="63"/>
      <c r="AE173" s="63"/>
      <c r="BK173" s="65"/>
      <c r="BL173" s="65"/>
      <c r="BM173" s="65"/>
      <c r="BN173" s="65"/>
      <c r="BO173" s="65"/>
      <c r="BP173" s="65"/>
      <c r="BQ173" s="65"/>
      <c r="BR173" s="65"/>
      <c r="BS173" s="65"/>
      <c r="BT173" s="66" t="str">
        <f t="shared" si="48"/>
        <v/>
      </c>
      <c r="BU173" s="67" t="str">
        <f t="shared" si="49"/>
        <v/>
      </c>
      <c r="BV173" s="67" t="str">
        <f t="shared" si="50"/>
        <v/>
      </c>
      <c r="BW173" s="67" t="str">
        <f t="shared" si="51"/>
        <v/>
      </c>
      <c r="BX173" s="67" t="str">
        <f t="shared" si="52"/>
        <v/>
      </c>
      <c r="BY173" s="67" t="str">
        <f t="shared" si="53"/>
        <v/>
      </c>
      <c r="BZ173" s="68" t="str">
        <f t="shared" si="54"/>
        <v/>
      </c>
      <c r="CA173" s="65" t="str">
        <f t="shared" si="55"/>
        <v/>
      </c>
      <c r="CB173" s="65"/>
      <c r="CC173" s="65"/>
      <c r="CD173" s="65"/>
      <c r="CE173" s="65"/>
      <c r="CF173" s="65"/>
      <c r="CG173" s="65"/>
      <c r="CH173" s="65"/>
      <c r="CI173" s="65"/>
      <c r="CJ173" s="171"/>
      <c r="CK173" s="64" t="str">
        <f t="shared" si="56"/>
        <v/>
      </c>
    </row>
    <row r="174" spans="1:89" s="64" customFormat="1" ht="51" customHeight="1">
      <c r="A174" s="29" t="str">
        <f t="shared" si="57"/>
        <v/>
      </c>
      <c r="B174" s="30"/>
      <c r="C174" s="30"/>
      <c r="D174" s="38"/>
      <c r="E174" s="198" t="str">
        <f t="shared" si="58"/>
        <v/>
      </c>
      <c r="F174" s="38"/>
      <c r="G174" s="38"/>
      <c r="H174" s="31"/>
      <c r="I174" s="31"/>
      <c r="J174" s="61" t="str">
        <f t="shared" si="59"/>
        <v/>
      </c>
      <c r="K174" s="69" t="str">
        <f t="shared" si="60"/>
        <v/>
      </c>
      <c r="L174" s="69" t="str">
        <f t="shared" si="61"/>
        <v/>
      </c>
      <c r="M174" s="69" t="str">
        <f t="shared" si="62"/>
        <v/>
      </c>
      <c r="N174" s="32"/>
      <c r="O174" s="99"/>
      <c r="P174" s="32"/>
      <c r="Q174" s="99"/>
      <c r="R174" s="129"/>
      <c r="S174" s="99"/>
      <c r="T174" s="32"/>
      <c r="U174" s="38"/>
      <c r="V174" s="32"/>
      <c r="W174" s="32"/>
      <c r="X174" s="38"/>
      <c r="Y174" s="30"/>
      <c r="Z174" s="30"/>
      <c r="AA174" s="32"/>
      <c r="AB174" s="32"/>
      <c r="AC174" s="33"/>
      <c r="AD174" s="63"/>
      <c r="AE174" s="63"/>
      <c r="BK174" s="65"/>
      <c r="BL174" s="65"/>
      <c r="BM174" s="65"/>
      <c r="BN174" s="65"/>
      <c r="BO174" s="65"/>
      <c r="BP174" s="65"/>
      <c r="BQ174" s="65"/>
      <c r="BR174" s="65"/>
      <c r="BS174" s="65"/>
      <c r="BT174" s="66" t="str">
        <f t="shared" si="48"/>
        <v/>
      </c>
      <c r="BU174" s="67" t="str">
        <f t="shared" si="49"/>
        <v/>
      </c>
      <c r="BV174" s="67" t="str">
        <f t="shared" si="50"/>
        <v/>
      </c>
      <c r="BW174" s="67" t="str">
        <f t="shared" si="51"/>
        <v/>
      </c>
      <c r="BX174" s="67" t="str">
        <f t="shared" si="52"/>
        <v/>
      </c>
      <c r="BY174" s="67" t="str">
        <f t="shared" si="53"/>
        <v/>
      </c>
      <c r="BZ174" s="68" t="str">
        <f t="shared" si="54"/>
        <v/>
      </c>
      <c r="CA174" s="65" t="str">
        <f t="shared" si="55"/>
        <v/>
      </c>
      <c r="CB174" s="65"/>
      <c r="CC174" s="65"/>
      <c r="CD174" s="65"/>
      <c r="CE174" s="65"/>
      <c r="CF174" s="65"/>
      <c r="CG174" s="65"/>
      <c r="CH174" s="65"/>
      <c r="CI174" s="65"/>
      <c r="CJ174" s="171"/>
      <c r="CK174" s="64" t="str">
        <f t="shared" si="56"/>
        <v/>
      </c>
    </row>
    <row r="175" spans="1:89" s="64" customFormat="1" ht="51" customHeight="1">
      <c r="A175" s="29" t="str">
        <f t="shared" si="57"/>
        <v/>
      </c>
      <c r="B175" s="30"/>
      <c r="C175" s="30"/>
      <c r="D175" s="38"/>
      <c r="E175" s="198" t="str">
        <f t="shared" si="58"/>
        <v/>
      </c>
      <c r="F175" s="38"/>
      <c r="G175" s="38"/>
      <c r="H175" s="31"/>
      <c r="I175" s="31"/>
      <c r="J175" s="61" t="str">
        <f t="shared" si="59"/>
        <v/>
      </c>
      <c r="K175" s="69" t="str">
        <f t="shared" si="60"/>
        <v/>
      </c>
      <c r="L175" s="69" t="str">
        <f t="shared" si="61"/>
        <v/>
      </c>
      <c r="M175" s="69" t="str">
        <f t="shared" si="62"/>
        <v/>
      </c>
      <c r="N175" s="32"/>
      <c r="O175" s="99"/>
      <c r="P175" s="32"/>
      <c r="Q175" s="99"/>
      <c r="R175" s="129"/>
      <c r="S175" s="99"/>
      <c r="T175" s="32"/>
      <c r="U175" s="38"/>
      <c r="V175" s="32"/>
      <c r="W175" s="32"/>
      <c r="X175" s="38"/>
      <c r="Y175" s="30"/>
      <c r="Z175" s="30"/>
      <c r="AA175" s="32"/>
      <c r="AB175" s="32"/>
      <c r="AC175" s="33"/>
      <c r="AD175" s="63"/>
      <c r="AE175" s="63"/>
      <c r="BK175" s="65"/>
      <c r="BL175" s="65"/>
      <c r="BM175" s="65"/>
      <c r="BN175" s="65"/>
      <c r="BO175" s="65"/>
      <c r="BP175" s="65"/>
      <c r="BQ175" s="65"/>
      <c r="BR175" s="65"/>
      <c r="BS175" s="65"/>
      <c r="BT175" s="66" t="str">
        <f t="shared" si="48"/>
        <v/>
      </c>
      <c r="BU175" s="67" t="str">
        <f t="shared" si="49"/>
        <v/>
      </c>
      <c r="BV175" s="67" t="str">
        <f t="shared" si="50"/>
        <v/>
      </c>
      <c r="BW175" s="67" t="str">
        <f t="shared" si="51"/>
        <v/>
      </c>
      <c r="BX175" s="67" t="str">
        <f t="shared" si="52"/>
        <v/>
      </c>
      <c r="BY175" s="67" t="str">
        <f t="shared" si="53"/>
        <v/>
      </c>
      <c r="BZ175" s="68" t="str">
        <f t="shared" si="54"/>
        <v/>
      </c>
      <c r="CA175" s="65" t="str">
        <f t="shared" si="55"/>
        <v/>
      </c>
      <c r="CB175" s="65"/>
      <c r="CC175" s="65"/>
      <c r="CD175" s="65"/>
      <c r="CE175" s="65"/>
      <c r="CF175" s="65"/>
      <c r="CG175" s="65"/>
      <c r="CH175" s="65"/>
      <c r="CI175" s="65"/>
      <c r="CJ175" s="171"/>
      <c r="CK175" s="64" t="str">
        <f t="shared" si="56"/>
        <v/>
      </c>
    </row>
    <row r="176" spans="1:89" s="64" customFormat="1" ht="51" customHeight="1">
      <c r="A176" s="29" t="str">
        <f t="shared" si="57"/>
        <v/>
      </c>
      <c r="B176" s="30"/>
      <c r="C176" s="30"/>
      <c r="D176" s="38"/>
      <c r="E176" s="198" t="str">
        <f t="shared" si="58"/>
        <v/>
      </c>
      <c r="F176" s="38"/>
      <c r="G176" s="38"/>
      <c r="H176" s="31"/>
      <c r="I176" s="31"/>
      <c r="J176" s="61" t="str">
        <f t="shared" si="59"/>
        <v/>
      </c>
      <c r="K176" s="69" t="str">
        <f t="shared" si="60"/>
        <v/>
      </c>
      <c r="L176" s="69" t="str">
        <f t="shared" si="61"/>
        <v/>
      </c>
      <c r="M176" s="69" t="str">
        <f t="shared" si="62"/>
        <v/>
      </c>
      <c r="N176" s="32"/>
      <c r="O176" s="99"/>
      <c r="P176" s="32"/>
      <c r="Q176" s="99"/>
      <c r="R176" s="129"/>
      <c r="S176" s="99"/>
      <c r="T176" s="32"/>
      <c r="U176" s="38"/>
      <c r="V176" s="32"/>
      <c r="W176" s="32"/>
      <c r="X176" s="38"/>
      <c r="Y176" s="30"/>
      <c r="Z176" s="30"/>
      <c r="AA176" s="32"/>
      <c r="AB176" s="32"/>
      <c r="AC176" s="33"/>
      <c r="AD176" s="63"/>
      <c r="AE176" s="63"/>
      <c r="BK176" s="65"/>
      <c r="BL176" s="65"/>
      <c r="BM176" s="65"/>
      <c r="BN176" s="65"/>
      <c r="BO176" s="65"/>
      <c r="BP176" s="65"/>
      <c r="BQ176" s="65"/>
      <c r="BR176" s="65"/>
      <c r="BS176" s="65"/>
      <c r="BT176" s="66" t="str">
        <f t="shared" si="48"/>
        <v/>
      </c>
      <c r="BU176" s="67" t="str">
        <f t="shared" si="49"/>
        <v/>
      </c>
      <c r="BV176" s="67" t="str">
        <f t="shared" si="50"/>
        <v/>
      </c>
      <c r="BW176" s="67" t="str">
        <f t="shared" si="51"/>
        <v/>
      </c>
      <c r="BX176" s="67" t="str">
        <f t="shared" si="52"/>
        <v/>
      </c>
      <c r="BY176" s="67" t="str">
        <f t="shared" si="53"/>
        <v/>
      </c>
      <c r="BZ176" s="68" t="str">
        <f t="shared" si="54"/>
        <v/>
      </c>
      <c r="CA176" s="65" t="str">
        <f t="shared" si="55"/>
        <v/>
      </c>
      <c r="CB176" s="65"/>
      <c r="CC176" s="65"/>
      <c r="CD176" s="65"/>
      <c r="CE176" s="65"/>
      <c r="CF176" s="65"/>
      <c r="CG176" s="65"/>
      <c r="CH176" s="65"/>
      <c r="CI176" s="65"/>
      <c r="CJ176" s="171"/>
      <c r="CK176" s="64" t="str">
        <f t="shared" si="56"/>
        <v/>
      </c>
    </row>
    <row r="177" spans="1:89" s="64" customFormat="1" ht="51" customHeight="1">
      <c r="A177" s="29" t="str">
        <f t="shared" si="57"/>
        <v/>
      </c>
      <c r="B177" s="30"/>
      <c r="C177" s="30"/>
      <c r="D177" s="38"/>
      <c r="E177" s="198" t="str">
        <f t="shared" si="58"/>
        <v/>
      </c>
      <c r="F177" s="38"/>
      <c r="G177" s="38"/>
      <c r="H177" s="31"/>
      <c r="I177" s="31"/>
      <c r="J177" s="61" t="str">
        <f t="shared" si="59"/>
        <v/>
      </c>
      <c r="K177" s="69" t="str">
        <f t="shared" si="60"/>
        <v/>
      </c>
      <c r="L177" s="69" t="str">
        <f t="shared" si="61"/>
        <v/>
      </c>
      <c r="M177" s="69" t="str">
        <f t="shared" si="62"/>
        <v/>
      </c>
      <c r="N177" s="32"/>
      <c r="O177" s="99"/>
      <c r="P177" s="32"/>
      <c r="Q177" s="99"/>
      <c r="R177" s="129"/>
      <c r="S177" s="99"/>
      <c r="T177" s="32"/>
      <c r="U177" s="38"/>
      <c r="V177" s="32"/>
      <c r="W177" s="32"/>
      <c r="X177" s="38"/>
      <c r="Y177" s="30"/>
      <c r="Z177" s="30"/>
      <c r="AA177" s="32"/>
      <c r="AB177" s="32"/>
      <c r="AC177" s="33"/>
      <c r="AD177" s="63"/>
      <c r="AE177" s="63"/>
      <c r="BK177" s="65"/>
      <c r="BL177" s="65"/>
      <c r="BM177" s="65"/>
      <c r="BN177" s="65"/>
      <c r="BO177" s="65"/>
      <c r="BP177" s="65"/>
      <c r="BQ177" s="65"/>
      <c r="BR177" s="65"/>
      <c r="BS177" s="65"/>
      <c r="BT177" s="66" t="str">
        <f t="shared" si="48"/>
        <v/>
      </c>
      <c r="BU177" s="67" t="str">
        <f t="shared" si="49"/>
        <v/>
      </c>
      <c r="BV177" s="67" t="str">
        <f t="shared" si="50"/>
        <v/>
      </c>
      <c r="BW177" s="67" t="str">
        <f t="shared" si="51"/>
        <v/>
      </c>
      <c r="BX177" s="67" t="str">
        <f t="shared" si="52"/>
        <v/>
      </c>
      <c r="BY177" s="67" t="str">
        <f t="shared" si="53"/>
        <v/>
      </c>
      <c r="BZ177" s="68" t="str">
        <f t="shared" si="54"/>
        <v/>
      </c>
      <c r="CA177" s="65" t="str">
        <f t="shared" si="55"/>
        <v/>
      </c>
      <c r="CB177" s="65"/>
      <c r="CC177" s="65"/>
      <c r="CD177" s="65"/>
      <c r="CE177" s="65"/>
      <c r="CF177" s="65"/>
      <c r="CG177" s="65"/>
      <c r="CH177" s="65"/>
      <c r="CI177" s="65"/>
      <c r="CJ177" s="171"/>
      <c r="CK177" s="64" t="str">
        <f t="shared" si="56"/>
        <v/>
      </c>
    </row>
    <row r="178" spans="1:89" s="64" customFormat="1" ht="51" customHeight="1">
      <c r="A178" s="29" t="str">
        <f t="shared" si="57"/>
        <v/>
      </c>
      <c r="B178" s="30"/>
      <c r="C178" s="30"/>
      <c r="D178" s="38"/>
      <c r="E178" s="198" t="str">
        <f t="shared" si="58"/>
        <v/>
      </c>
      <c r="F178" s="38"/>
      <c r="G178" s="38"/>
      <c r="H178" s="31"/>
      <c r="I178" s="31"/>
      <c r="J178" s="61" t="str">
        <f t="shared" si="59"/>
        <v/>
      </c>
      <c r="K178" s="69" t="str">
        <f t="shared" si="60"/>
        <v/>
      </c>
      <c r="L178" s="69" t="str">
        <f t="shared" si="61"/>
        <v/>
      </c>
      <c r="M178" s="69" t="str">
        <f t="shared" si="62"/>
        <v/>
      </c>
      <c r="N178" s="32"/>
      <c r="O178" s="99"/>
      <c r="P178" s="32"/>
      <c r="Q178" s="99"/>
      <c r="R178" s="129"/>
      <c r="S178" s="99"/>
      <c r="T178" s="32"/>
      <c r="U178" s="38"/>
      <c r="V178" s="32"/>
      <c r="W178" s="32"/>
      <c r="X178" s="38"/>
      <c r="Y178" s="30"/>
      <c r="Z178" s="30"/>
      <c r="AA178" s="32"/>
      <c r="AB178" s="32"/>
      <c r="AC178" s="33"/>
      <c r="AD178" s="63"/>
      <c r="AE178" s="63"/>
      <c r="BK178" s="65"/>
      <c r="BL178" s="65"/>
      <c r="BM178" s="65"/>
      <c r="BN178" s="65"/>
      <c r="BO178" s="65"/>
      <c r="BP178" s="65"/>
      <c r="BQ178" s="65"/>
      <c r="BR178" s="65"/>
      <c r="BS178" s="65"/>
      <c r="BT178" s="66" t="str">
        <f t="shared" si="48"/>
        <v/>
      </c>
      <c r="BU178" s="67" t="str">
        <f t="shared" si="49"/>
        <v/>
      </c>
      <c r="BV178" s="67" t="str">
        <f t="shared" si="50"/>
        <v/>
      </c>
      <c r="BW178" s="67" t="str">
        <f t="shared" si="51"/>
        <v/>
      </c>
      <c r="BX178" s="67" t="str">
        <f t="shared" si="52"/>
        <v/>
      </c>
      <c r="BY178" s="67" t="str">
        <f t="shared" si="53"/>
        <v/>
      </c>
      <c r="BZ178" s="68" t="str">
        <f t="shared" si="54"/>
        <v/>
      </c>
      <c r="CA178" s="65" t="str">
        <f t="shared" si="55"/>
        <v/>
      </c>
      <c r="CB178" s="65"/>
      <c r="CC178" s="65"/>
      <c r="CD178" s="65"/>
      <c r="CE178" s="65"/>
      <c r="CF178" s="65"/>
      <c r="CG178" s="65"/>
      <c r="CH178" s="65"/>
      <c r="CI178" s="65"/>
      <c r="CJ178" s="171"/>
      <c r="CK178" s="64" t="str">
        <f t="shared" si="56"/>
        <v/>
      </c>
    </row>
    <row r="179" spans="1:89" s="64" customFormat="1" ht="51" customHeight="1">
      <c r="A179" s="29" t="str">
        <f t="shared" si="57"/>
        <v/>
      </c>
      <c r="B179" s="30"/>
      <c r="C179" s="30"/>
      <c r="D179" s="38"/>
      <c r="E179" s="198" t="str">
        <f t="shared" si="58"/>
        <v/>
      </c>
      <c r="F179" s="38"/>
      <c r="G179" s="38"/>
      <c r="H179" s="31"/>
      <c r="I179" s="31"/>
      <c r="J179" s="61" t="str">
        <f t="shared" si="59"/>
        <v/>
      </c>
      <c r="K179" s="69" t="str">
        <f t="shared" si="60"/>
        <v/>
      </c>
      <c r="L179" s="69" t="str">
        <f t="shared" si="61"/>
        <v/>
      </c>
      <c r="M179" s="69" t="str">
        <f t="shared" si="62"/>
        <v/>
      </c>
      <c r="N179" s="32"/>
      <c r="O179" s="99"/>
      <c r="P179" s="32"/>
      <c r="Q179" s="99"/>
      <c r="R179" s="129"/>
      <c r="S179" s="99"/>
      <c r="T179" s="32"/>
      <c r="U179" s="38"/>
      <c r="V179" s="32"/>
      <c r="W179" s="32"/>
      <c r="X179" s="38"/>
      <c r="Y179" s="30"/>
      <c r="Z179" s="30"/>
      <c r="AA179" s="32"/>
      <c r="AB179" s="32"/>
      <c r="AC179" s="33"/>
      <c r="AD179" s="63"/>
      <c r="AE179" s="63"/>
      <c r="BK179" s="65"/>
      <c r="BL179" s="65"/>
      <c r="BM179" s="65"/>
      <c r="BN179" s="65"/>
      <c r="BO179" s="65"/>
      <c r="BP179" s="65"/>
      <c r="BQ179" s="65"/>
      <c r="BR179" s="65"/>
      <c r="BS179" s="65"/>
      <c r="BT179" s="66" t="str">
        <f t="shared" si="48"/>
        <v/>
      </c>
      <c r="BU179" s="67" t="str">
        <f t="shared" si="49"/>
        <v/>
      </c>
      <c r="BV179" s="67" t="str">
        <f t="shared" si="50"/>
        <v/>
      </c>
      <c r="BW179" s="67" t="str">
        <f t="shared" si="51"/>
        <v/>
      </c>
      <c r="BX179" s="67" t="str">
        <f t="shared" si="52"/>
        <v/>
      </c>
      <c r="BY179" s="67" t="str">
        <f t="shared" si="53"/>
        <v/>
      </c>
      <c r="BZ179" s="68" t="str">
        <f t="shared" si="54"/>
        <v/>
      </c>
      <c r="CA179" s="65" t="str">
        <f t="shared" si="55"/>
        <v/>
      </c>
      <c r="CB179" s="65"/>
      <c r="CC179" s="65"/>
      <c r="CD179" s="65"/>
      <c r="CE179" s="65"/>
      <c r="CF179" s="65"/>
      <c r="CG179" s="65"/>
      <c r="CH179" s="65"/>
      <c r="CI179" s="65"/>
      <c r="CJ179" s="171"/>
      <c r="CK179" s="64" t="str">
        <f t="shared" si="56"/>
        <v/>
      </c>
    </row>
    <row r="180" spans="1:89" s="64" customFormat="1" ht="51" customHeight="1">
      <c r="A180" s="29" t="str">
        <f t="shared" si="57"/>
        <v/>
      </c>
      <c r="B180" s="30"/>
      <c r="C180" s="30"/>
      <c r="D180" s="38"/>
      <c r="E180" s="198" t="str">
        <f t="shared" si="58"/>
        <v/>
      </c>
      <c r="F180" s="38"/>
      <c r="G180" s="38"/>
      <c r="H180" s="31"/>
      <c r="I180" s="31"/>
      <c r="J180" s="61" t="str">
        <f t="shared" si="59"/>
        <v/>
      </c>
      <c r="K180" s="69" t="str">
        <f t="shared" si="60"/>
        <v/>
      </c>
      <c r="L180" s="69" t="str">
        <f t="shared" si="61"/>
        <v/>
      </c>
      <c r="M180" s="69" t="str">
        <f t="shared" si="62"/>
        <v/>
      </c>
      <c r="N180" s="32"/>
      <c r="O180" s="99"/>
      <c r="P180" s="32"/>
      <c r="Q180" s="99"/>
      <c r="R180" s="129"/>
      <c r="S180" s="99"/>
      <c r="T180" s="32"/>
      <c r="U180" s="38"/>
      <c r="V180" s="32"/>
      <c r="W180" s="32"/>
      <c r="X180" s="38"/>
      <c r="Y180" s="30"/>
      <c r="Z180" s="30"/>
      <c r="AA180" s="32"/>
      <c r="AB180" s="32"/>
      <c r="AC180" s="33"/>
      <c r="AD180" s="63"/>
      <c r="AE180" s="63"/>
      <c r="BK180" s="65"/>
      <c r="BL180" s="65"/>
      <c r="BM180" s="65"/>
      <c r="BN180" s="65"/>
      <c r="BO180" s="65"/>
      <c r="BP180" s="65"/>
      <c r="BQ180" s="65"/>
      <c r="BR180" s="65"/>
      <c r="BS180" s="65"/>
      <c r="BT180" s="66" t="str">
        <f t="shared" si="48"/>
        <v/>
      </c>
      <c r="BU180" s="67" t="str">
        <f t="shared" si="49"/>
        <v/>
      </c>
      <c r="BV180" s="67" t="str">
        <f t="shared" si="50"/>
        <v/>
      </c>
      <c r="BW180" s="67" t="str">
        <f t="shared" si="51"/>
        <v/>
      </c>
      <c r="BX180" s="67" t="str">
        <f t="shared" si="52"/>
        <v/>
      </c>
      <c r="BY180" s="67" t="str">
        <f t="shared" si="53"/>
        <v/>
      </c>
      <c r="BZ180" s="68" t="str">
        <f t="shared" si="54"/>
        <v/>
      </c>
      <c r="CA180" s="65" t="str">
        <f t="shared" si="55"/>
        <v/>
      </c>
      <c r="CB180" s="65"/>
      <c r="CC180" s="65"/>
      <c r="CD180" s="65"/>
      <c r="CE180" s="65"/>
      <c r="CF180" s="65"/>
      <c r="CG180" s="65"/>
      <c r="CH180" s="65"/>
      <c r="CI180" s="65"/>
      <c r="CJ180" s="171"/>
      <c r="CK180" s="64" t="str">
        <f t="shared" si="56"/>
        <v/>
      </c>
    </row>
    <row r="181" spans="1:89" s="64" customFormat="1" ht="51" customHeight="1">
      <c r="A181" s="29" t="str">
        <f t="shared" si="57"/>
        <v/>
      </c>
      <c r="B181" s="30"/>
      <c r="C181" s="30"/>
      <c r="D181" s="38"/>
      <c r="E181" s="198" t="str">
        <f t="shared" si="58"/>
        <v/>
      </c>
      <c r="F181" s="38"/>
      <c r="G181" s="38"/>
      <c r="H181" s="31"/>
      <c r="I181" s="31"/>
      <c r="J181" s="61" t="str">
        <f t="shared" si="59"/>
        <v/>
      </c>
      <c r="K181" s="69" t="str">
        <f t="shared" si="60"/>
        <v/>
      </c>
      <c r="L181" s="69" t="str">
        <f t="shared" si="61"/>
        <v/>
      </c>
      <c r="M181" s="69" t="str">
        <f t="shared" si="62"/>
        <v/>
      </c>
      <c r="N181" s="32"/>
      <c r="O181" s="99"/>
      <c r="P181" s="32"/>
      <c r="Q181" s="99"/>
      <c r="R181" s="129"/>
      <c r="S181" s="99"/>
      <c r="T181" s="32"/>
      <c r="U181" s="38"/>
      <c r="V181" s="32"/>
      <c r="W181" s="32"/>
      <c r="X181" s="38"/>
      <c r="Y181" s="30"/>
      <c r="Z181" s="30"/>
      <c r="AA181" s="32"/>
      <c r="AB181" s="32"/>
      <c r="AC181" s="33"/>
      <c r="AD181" s="63"/>
      <c r="AE181" s="63"/>
      <c r="BK181" s="65"/>
      <c r="BL181" s="65"/>
      <c r="BM181" s="65"/>
      <c r="BN181" s="65"/>
      <c r="BO181" s="65"/>
      <c r="BP181" s="65"/>
      <c r="BQ181" s="65"/>
      <c r="BR181" s="65"/>
      <c r="BS181" s="65"/>
      <c r="BT181" s="66" t="str">
        <f t="shared" si="48"/>
        <v/>
      </c>
      <c r="BU181" s="67" t="str">
        <f t="shared" si="49"/>
        <v/>
      </c>
      <c r="BV181" s="67" t="str">
        <f t="shared" si="50"/>
        <v/>
      </c>
      <c r="BW181" s="67" t="str">
        <f t="shared" si="51"/>
        <v/>
      </c>
      <c r="BX181" s="67" t="str">
        <f t="shared" si="52"/>
        <v/>
      </c>
      <c r="BY181" s="67" t="str">
        <f t="shared" si="53"/>
        <v/>
      </c>
      <c r="BZ181" s="68" t="str">
        <f t="shared" si="54"/>
        <v/>
      </c>
      <c r="CA181" s="65" t="str">
        <f t="shared" si="55"/>
        <v/>
      </c>
      <c r="CB181" s="65"/>
      <c r="CC181" s="65"/>
      <c r="CD181" s="65"/>
      <c r="CE181" s="65"/>
      <c r="CF181" s="65"/>
      <c r="CG181" s="65"/>
      <c r="CH181" s="65"/>
      <c r="CI181" s="65"/>
      <c r="CJ181" s="171"/>
      <c r="CK181" s="64" t="str">
        <f t="shared" si="56"/>
        <v/>
      </c>
    </row>
    <row r="182" spans="1:89" s="64" customFormat="1" ht="51" customHeight="1">
      <c r="A182" s="29" t="str">
        <f t="shared" si="57"/>
        <v/>
      </c>
      <c r="B182" s="30"/>
      <c r="C182" s="30"/>
      <c r="D182" s="38"/>
      <c r="E182" s="198" t="str">
        <f t="shared" si="58"/>
        <v/>
      </c>
      <c r="F182" s="38"/>
      <c r="G182" s="38"/>
      <c r="H182" s="31"/>
      <c r="I182" s="31"/>
      <c r="J182" s="61" t="str">
        <f t="shared" si="59"/>
        <v/>
      </c>
      <c r="K182" s="69" t="str">
        <f t="shared" si="60"/>
        <v/>
      </c>
      <c r="L182" s="69" t="str">
        <f t="shared" si="61"/>
        <v/>
      </c>
      <c r="M182" s="69" t="str">
        <f t="shared" si="62"/>
        <v/>
      </c>
      <c r="N182" s="32"/>
      <c r="O182" s="99"/>
      <c r="P182" s="32"/>
      <c r="Q182" s="99"/>
      <c r="R182" s="129"/>
      <c r="S182" s="99"/>
      <c r="T182" s="32"/>
      <c r="U182" s="38"/>
      <c r="V182" s="32"/>
      <c r="W182" s="32"/>
      <c r="X182" s="38"/>
      <c r="Y182" s="30"/>
      <c r="Z182" s="30"/>
      <c r="AA182" s="32"/>
      <c r="AB182" s="32"/>
      <c r="AC182" s="33"/>
      <c r="AD182" s="63"/>
      <c r="AE182" s="63"/>
      <c r="BK182" s="65"/>
      <c r="BL182" s="65"/>
      <c r="BM182" s="65"/>
      <c r="BN182" s="65"/>
      <c r="BO182" s="65"/>
      <c r="BP182" s="65"/>
      <c r="BQ182" s="65"/>
      <c r="BR182" s="65"/>
      <c r="BS182" s="65"/>
      <c r="BT182" s="66" t="str">
        <f t="shared" si="48"/>
        <v/>
      </c>
      <c r="BU182" s="67" t="str">
        <f t="shared" si="49"/>
        <v/>
      </c>
      <c r="BV182" s="67" t="str">
        <f t="shared" si="50"/>
        <v/>
      </c>
      <c r="BW182" s="67" t="str">
        <f t="shared" si="51"/>
        <v/>
      </c>
      <c r="BX182" s="67" t="str">
        <f t="shared" si="52"/>
        <v/>
      </c>
      <c r="BY182" s="67" t="str">
        <f t="shared" si="53"/>
        <v/>
      </c>
      <c r="BZ182" s="68" t="str">
        <f t="shared" si="54"/>
        <v/>
      </c>
      <c r="CA182" s="65" t="str">
        <f t="shared" si="55"/>
        <v/>
      </c>
      <c r="CB182" s="65"/>
      <c r="CC182" s="65"/>
      <c r="CD182" s="65"/>
      <c r="CE182" s="65"/>
      <c r="CF182" s="65"/>
      <c r="CG182" s="65"/>
      <c r="CH182" s="65"/>
      <c r="CI182" s="65"/>
      <c r="CJ182" s="171"/>
      <c r="CK182" s="64" t="str">
        <f t="shared" si="56"/>
        <v/>
      </c>
    </row>
    <row r="183" spans="1:89" s="64" customFormat="1" ht="51" customHeight="1">
      <c r="A183" s="29" t="str">
        <f t="shared" si="57"/>
        <v/>
      </c>
      <c r="B183" s="30"/>
      <c r="C183" s="30"/>
      <c r="D183" s="38"/>
      <c r="E183" s="198" t="str">
        <f t="shared" si="58"/>
        <v/>
      </c>
      <c r="F183" s="38"/>
      <c r="G183" s="38"/>
      <c r="H183" s="31"/>
      <c r="I183" s="31"/>
      <c r="J183" s="61" t="str">
        <f t="shared" si="59"/>
        <v/>
      </c>
      <c r="K183" s="69" t="str">
        <f t="shared" si="60"/>
        <v/>
      </c>
      <c r="L183" s="69" t="str">
        <f t="shared" si="61"/>
        <v/>
      </c>
      <c r="M183" s="69" t="str">
        <f t="shared" si="62"/>
        <v/>
      </c>
      <c r="N183" s="32"/>
      <c r="O183" s="99"/>
      <c r="P183" s="32"/>
      <c r="Q183" s="99"/>
      <c r="R183" s="129"/>
      <c r="S183" s="99"/>
      <c r="T183" s="32"/>
      <c r="U183" s="38"/>
      <c r="V183" s="32"/>
      <c r="W183" s="32"/>
      <c r="X183" s="38"/>
      <c r="Y183" s="30"/>
      <c r="Z183" s="30"/>
      <c r="AA183" s="32"/>
      <c r="AB183" s="32"/>
      <c r="AC183" s="33"/>
      <c r="AD183" s="63"/>
      <c r="AE183" s="63"/>
      <c r="BK183" s="65"/>
      <c r="BL183" s="65"/>
      <c r="BM183" s="65"/>
      <c r="BN183" s="65"/>
      <c r="BO183" s="65"/>
      <c r="BP183" s="65"/>
      <c r="BQ183" s="65"/>
      <c r="BR183" s="65"/>
      <c r="BS183" s="65"/>
      <c r="BT183" s="66" t="str">
        <f t="shared" si="48"/>
        <v/>
      </c>
      <c r="BU183" s="67" t="str">
        <f t="shared" si="49"/>
        <v/>
      </c>
      <c r="BV183" s="67" t="str">
        <f t="shared" si="50"/>
        <v/>
      </c>
      <c r="BW183" s="67" t="str">
        <f t="shared" si="51"/>
        <v/>
      </c>
      <c r="BX183" s="67" t="str">
        <f t="shared" si="52"/>
        <v/>
      </c>
      <c r="BY183" s="67" t="str">
        <f t="shared" si="53"/>
        <v/>
      </c>
      <c r="BZ183" s="68" t="str">
        <f t="shared" si="54"/>
        <v/>
      </c>
      <c r="CA183" s="65" t="str">
        <f t="shared" si="55"/>
        <v/>
      </c>
      <c r="CB183" s="65"/>
      <c r="CC183" s="65"/>
      <c r="CD183" s="65"/>
      <c r="CE183" s="65"/>
      <c r="CF183" s="65"/>
      <c r="CG183" s="65"/>
      <c r="CH183" s="65"/>
      <c r="CI183" s="65"/>
      <c r="CJ183" s="171"/>
      <c r="CK183" s="64" t="str">
        <f t="shared" si="56"/>
        <v/>
      </c>
    </row>
    <row r="184" spans="1:89" s="64" customFormat="1" ht="51" customHeight="1">
      <c r="A184" s="29" t="str">
        <f t="shared" si="57"/>
        <v/>
      </c>
      <c r="B184" s="30"/>
      <c r="C184" s="30"/>
      <c r="D184" s="38"/>
      <c r="E184" s="198" t="str">
        <f t="shared" si="58"/>
        <v/>
      </c>
      <c r="F184" s="38"/>
      <c r="G184" s="38"/>
      <c r="H184" s="31"/>
      <c r="I184" s="31"/>
      <c r="J184" s="61" t="str">
        <f t="shared" si="59"/>
        <v/>
      </c>
      <c r="K184" s="69" t="str">
        <f t="shared" si="60"/>
        <v/>
      </c>
      <c r="L184" s="69" t="str">
        <f t="shared" si="61"/>
        <v/>
      </c>
      <c r="M184" s="69" t="str">
        <f t="shared" si="62"/>
        <v/>
      </c>
      <c r="N184" s="32"/>
      <c r="O184" s="99"/>
      <c r="P184" s="32"/>
      <c r="Q184" s="99"/>
      <c r="R184" s="129"/>
      <c r="S184" s="99"/>
      <c r="T184" s="32"/>
      <c r="U184" s="38"/>
      <c r="V184" s="32"/>
      <c r="W184" s="32"/>
      <c r="X184" s="38"/>
      <c r="Y184" s="30"/>
      <c r="Z184" s="30"/>
      <c r="AA184" s="32"/>
      <c r="AB184" s="32"/>
      <c r="AC184" s="33"/>
      <c r="AD184" s="63"/>
      <c r="AE184" s="63"/>
      <c r="BK184" s="65"/>
      <c r="BL184" s="65"/>
      <c r="BM184" s="65"/>
      <c r="BN184" s="65"/>
      <c r="BO184" s="65"/>
      <c r="BP184" s="65"/>
      <c r="BQ184" s="65"/>
      <c r="BR184" s="65"/>
      <c r="BS184" s="65"/>
      <c r="BT184" s="66" t="str">
        <f t="shared" si="48"/>
        <v/>
      </c>
      <c r="BU184" s="67" t="str">
        <f t="shared" si="49"/>
        <v/>
      </c>
      <c r="BV184" s="67" t="str">
        <f t="shared" si="50"/>
        <v/>
      </c>
      <c r="BW184" s="67" t="str">
        <f t="shared" si="51"/>
        <v/>
      </c>
      <c r="BX184" s="67" t="str">
        <f t="shared" si="52"/>
        <v/>
      </c>
      <c r="BY184" s="67" t="str">
        <f t="shared" si="53"/>
        <v/>
      </c>
      <c r="BZ184" s="68" t="str">
        <f t="shared" si="54"/>
        <v/>
      </c>
      <c r="CA184" s="65" t="str">
        <f t="shared" si="55"/>
        <v/>
      </c>
      <c r="CB184" s="65"/>
      <c r="CC184" s="65"/>
      <c r="CD184" s="65"/>
      <c r="CE184" s="65"/>
      <c r="CF184" s="65"/>
      <c r="CG184" s="65"/>
      <c r="CH184" s="65"/>
      <c r="CI184" s="65"/>
      <c r="CJ184" s="171"/>
      <c r="CK184" s="64" t="str">
        <f t="shared" si="56"/>
        <v/>
      </c>
    </row>
    <row r="185" spans="1:89" s="64" customFormat="1" ht="51" customHeight="1">
      <c r="A185" s="29" t="str">
        <f t="shared" si="57"/>
        <v/>
      </c>
      <c r="B185" s="30"/>
      <c r="C185" s="30"/>
      <c r="D185" s="38"/>
      <c r="E185" s="198" t="str">
        <f t="shared" si="58"/>
        <v/>
      </c>
      <c r="F185" s="38"/>
      <c r="G185" s="38"/>
      <c r="H185" s="31"/>
      <c r="I185" s="31"/>
      <c r="J185" s="61" t="str">
        <f t="shared" si="59"/>
        <v/>
      </c>
      <c r="K185" s="69" t="str">
        <f t="shared" si="60"/>
        <v/>
      </c>
      <c r="L185" s="69" t="str">
        <f t="shared" si="61"/>
        <v/>
      </c>
      <c r="M185" s="69" t="str">
        <f t="shared" si="62"/>
        <v/>
      </c>
      <c r="N185" s="32"/>
      <c r="O185" s="99"/>
      <c r="P185" s="32"/>
      <c r="Q185" s="99"/>
      <c r="R185" s="129"/>
      <c r="S185" s="99"/>
      <c r="T185" s="32"/>
      <c r="U185" s="38"/>
      <c r="V185" s="32"/>
      <c r="W185" s="32"/>
      <c r="X185" s="38"/>
      <c r="Y185" s="30"/>
      <c r="Z185" s="30"/>
      <c r="AA185" s="32"/>
      <c r="AB185" s="32"/>
      <c r="AC185" s="33"/>
      <c r="AD185" s="63"/>
      <c r="AE185" s="63"/>
      <c r="BK185" s="65"/>
      <c r="BL185" s="65"/>
      <c r="BM185" s="65"/>
      <c r="BN185" s="65"/>
      <c r="BO185" s="65"/>
      <c r="BP185" s="65"/>
      <c r="BQ185" s="65"/>
      <c r="BR185" s="65"/>
      <c r="BS185" s="65"/>
      <c r="BT185" s="66" t="str">
        <f t="shared" si="48"/>
        <v/>
      </c>
      <c r="BU185" s="67" t="str">
        <f t="shared" si="49"/>
        <v/>
      </c>
      <c r="BV185" s="67" t="str">
        <f t="shared" si="50"/>
        <v/>
      </c>
      <c r="BW185" s="67" t="str">
        <f t="shared" si="51"/>
        <v/>
      </c>
      <c r="BX185" s="67" t="str">
        <f t="shared" si="52"/>
        <v/>
      </c>
      <c r="BY185" s="67" t="str">
        <f t="shared" si="53"/>
        <v/>
      </c>
      <c r="BZ185" s="68" t="str">
        <f t="shared" si="54"/>
        <v/>
      </c>
      <c r="CA185" s="65" t="str">
        <f t="shared" si="55"/>
        <v/>
      </c>
      <c r="CB185" s="65"/>
      <c r="CC185" s="65"/>
      <c r="CD185" s="65"/>
      <c r="CE185" s="65"/>
      <c r="CF185" s="65"/>
      <c r="CG185" s="65"/>
      <c r="CH185" s="65"/>
      <c r="CI185" s="65"/>
      <c r="CJ185" s="171"/>
      <c r="CK185" s="64" t="str">
        <f t="shared" si="56"/>
        <v/>
      </c>
    </row>
    <row r="186" spans="1:89" s="64" customFormat="1" ht="51" customHeight="1">
      <c r="A186" s="29" t="str">
        <f t="shared" si="57"/>
        <v/>
      </c>
      <c r="B186" s="30"/>
      <c r="C186" s="30"/>
      <c r="D186" s="38"/>
      <c r="E186" s="198" t="str">
        <f t="shared" si="58"/>
        <v/>
      </c>
      <c r="F186" s="38"/>
      <c r="G186" s="38"/>
      <c r="H186" s="31"/>
      <c r="I186" s="31"/>
      <c r="J186" s="61" t="str">
        <f t="shared" si="59"/>
        <v/>
      </c>
      <c r="K186" s="69" t="str">
        <f t="shared" si="60"/>
        <v/>
      </c>
      <c r="L186" s="69" t="str">
        <f t="shared" si="61"/>
        <v/>
      </c>
      <c r="M186" s="69" t="str">
        <f t="shared" si="62"/>
        <v/>
      </c>
      <c r="N186" s="32"/>
      <c r="O186" s="99"/>
      <c r="P186" s="32"/>
      <c r="Q186" s="99"/>
      <c r="R186" s="129"/>
      <c r="S186" s="99"/>
      <c r="T186" s="32"/>
      <c r="U186" s="38"/>
      <c r="V186" s="32"/>
      <c r="W186" s="32"/>
      <c r="X186" s="38"/>
      <c r="Y186" s="30"/>
      <c r="Z186" s="30"/>
      <c r="AA186" s="32"/>
      <c r="AB186" s="32"/>
      <c r="AC186" s="33"/>
      <c r="AD186" s="63"/>
      <c r="AE186" s="63"/>
      <c r="BK186" s="65"/>
      <c r="BL186" s="65"/>
      <c r="BM186" s="65"/>
      <c r="BN186" s="65"/>
      <c r="BO186" s="65"/>
      <c r="BP186" s="65"/>
      <c r="BQ186" s="65"/>
      <c r="BR186" s="65"/>
      <c r="BS186" s="65"/>
      <c r="BT186" s="66" t="str">
        <f t="shared" si="48"/>
        <v/>
      </c>
      <c r="BU186" s="67" t="str">
        <f t="shared" si="49"/>
        <v/>
      </c>
      <c r="BV186" s="67" t="str">
        <f t="shared" si="50"/>
        <v/>
      </c>
      <c r="BW186" s="67" t="str">
        <f t="shared" si="51"/>
        <v/>
      </c>
      <c r="BX186" s="67" t="str">
        <f t="shared" si="52"/>
        <v/>
      </c>
      <c r="BY186" s="67" t="str">
        <f t="shared" si="53"/>
        <v/>
      </c>
      <c r="BZ186" s="68" t="str">
        <f t="shared" si="54"/>
        <v/>
      </c>
      <c r="CA186" s="65" t="str">
        <f t="shared" si="55"/>
        <v/>
      </c>
      <c r="CB186" s="65"/>
      <c r="CC186" s="65"/>
      <c r="CD186" s="65"/>
      <c r="CE186" s="65"/>
      <c r="CF186" s="65"/>
      <c r="CG186" s="65"/>
      <c r="CH186" s="65"/>
      <c r="CI186" s="65"/>
      <c r="CJ186" s="171"/>
      <c r="CK186" s="64" t="str">
        <f t="shared" si="56"/>
        <v/>
      </c>
    </row>
    <row r="187" spans="1:89" s="64" customFormat="1" ht="51" customHeight="1">
      <c r="A187" s="29" t="str">
        <f t="shared" si="57"/>
        <v/>
      </c>
      <c r="B187" s="30"/>
      <c r="C187" s="30"/>
      <c r="D187" s="38"/>
      <c r="E187" s="198" t="str">
        <f t="shared" si="58"/>
        <v/>
      </c>
      <c r="F187" s="38"/>
      <c r="G187" s="38"/>
      <c r="H187" s="31"/>
      <c r="I187" s="31"/>
      <c r="J187" s="61" t="str">
        <f t="shared" si="59"/>
        <v/>
      </c>
      <c r="K187" s="69" t="str">
        <f t="shared" si="60"/>
        <v/>
      </c>
      <c r="L187" s="69" t="str">
        <f t="shared" si="61"/>
        <v/>
      </c>
      <c r="M187" s="69" t="str">
        <f t="shared" si="62"/>
        <v/>
      </c>
      <c r="N187" s="32"/>
      <c r="O187" s="99"/>
      <c r="P187" s="32"/>
      <c r="Q187" s="99"/>
      <c r="R187" s="129"/>
      <c r="S187" s="99"/>
      <c r="T187" s="32"/>
      <c r="U187" s="38"/>
      <c r="V187" s="32"/>
      <c r="W187" s="32"/>
      <c r="X187" s="38"/>
      <c r="Y187" s="30"/>
      <c r="Z187" s="30"/>
      <c r="AA187" s="32"/>
      <c r="AB187" s="32"/>
      <c r="AC187" s="33"/>
      <c r="AD187" s="63"/>
      <c r="AE187" s="63"/>
      <c r="BK187" s="65"/>
      <c r="BL187" s="65"/>
      <c r="BM187" s="65"/>
      <c r="BN187" s="65"/>
      <c r="BO187" s="65"/>
      <c r="BP187" s="65"/>
      <c r="BQ187" s="65"/>
      <c r="BR187" s="65"/>
      <c r="BS187" s="65"/>
      <c r="BT187" s="66" t="str">
        <f t="shared" si="48"/>
        <v/>
      </c>
      <c r="BU187" s="67" t="str">
        <f t="shared" si="49"/>
        <v/>
      </c>
      <c r="BV187" s="67" t="str">
        <f t="shared" si="50"/>
        <v/>
      </c>
      <c r="BW187" s="67" t="str">
        <f t="shared" si="51"/>
        <v/>
      </c>
      <c r="BX187" s="67" t="str">
        <f t="shared" si="52"/>
        <v/>
      </c>
      <c r="BY187" s="67" t="str">
        <f t="shared" si="53"/>
        <v/>
      </c>
      <c r="BZ187" s="68" t="str">
        <f t="shared" si="54"/>
        <v/>
      </c>
      <c r="CA187" s="65" t="str">
        <f t="shared" si="55"/>
        <v/>
      </c>
      <c r="CB187" s="65"/>
      <c r="CC187" s="65"/>
      <c r="CD187" s="65"/>
      <c r="CE187" s="65"/>
      <c r="CF187" s="65"/>
      <c r="CG187" s="65"/>
      <c r="CH187" s="65"/>
      <c r="CI187" s="65"/>
      <c r="CJ187" s="171"/>
      <c r="CK187" s="64" t="str">
        <f t="shared" si="56"/>
        <v/>
      </c>
    </row>
    <row r="188" spans="1:89" s="64" customFormat="1" ht="51" customHeight="1">
      <c r="A188" s="29" t="str">
        <f t="shared" si="57"/>
        <v/>
      </c>
      <c r="B188" s="30"/>
      <c r="C188" s="30"/>
      <c r="D188" s="38"/>
      <c r="E188" s="198" t="str">
        <f t="shared" si="58"/>
        <v/>
      </c>
      <c r="F188" s="38"/>
      <c r="G188" s="38"/>
      <c r="H188" s="31"/>
      <c r="I188" s="31"/>
      <c r="J188" s="61" t="str">
        <f t="shared" si="59"/>
        <v/>
      </c>
      <c r="K188" s="69" t="str">
        <f t="shared" si="60"/>
        <v/>
      </c>
      <c r="L188" s="69" t="str">
        <f t="shared" si="61"/>
        <v/>
      </c>
      <c r="M188" s="69" t="str">
        <f t="shared" si="62"/>
        <v/>
      </c>
      <c r="N188" s="32"/>
      <c r="O188" s="99"/>
      <c r="P188" s="32"/>
      <c r="Q188" s="99"/>
      <c r="R188" s="129"/>
      <c r="S188" s="99"/>
      <c r="T188" s="32"/>
      <c r="U188" s="38"/>
      <c r="V188" s="32"/>
      <c r="W188" s="32"/>
      <c r="X188" s="38"/>
      <c r="Y188" s="30"/>
      <c r="Z188" s="30"/>
      <c r="AA188" s="32"/>
      <c r="AB188" s="32"/>
      <c r="AC188" s="33"/>
      <c r="AD188" s="63"/>
      <c r="AE188" s="63"/>
      <c r="BK188" s="65"/>
      <c r="BL188" s="65"/>
      <c r="BM188" s="65"/>
      <c r="BN188" s="65"/>
      <c r="BO188" s="65"/>
      <c r="BP188" s="65"/>
      <c r="BQ188" s="65"/>
      <c r="BR188" s="65"/>
      <c r="BS188" s="65"/>
      <c r="BT188" s="66" t="str">
        <f t="shared" si="48"/>
        <v/>
      </c>
      <c r="BU188" s="67" t="str">
        <f t="shared" si="49"/>
        <v/>
      </c>
      <c r="BV188" s="67" t="str">
        <f t="shared" si="50"/>
        <v/>
      </c>
      <c r="BW188" s="67" t="str">
        <f t="shared" si="51"/>
        <v/>
      </c>
      <c r="BX188" s="67" t="str">
        <f t="shared" si="52"/>
        <v/>
      </c>
      <c r="BY188" s="67" t="str">
        <f t="shared" si="53"/>
        <v/>
      </c>
      <c r="BZ188" s="68" t="str">
        <f t="shared" si="54"/>
        <v/>
      </c>
      <c r="CA188" s="65" t="str">
        <f t="shared" si="55"/>
        <v/>
      </c>
      <c r="CB188" s="65"/>
      <c r="CC188" s="65"/>
      <c r="CD188" s="65"/>
      <c r="CE188" s="65"/>
      <c r="CF188" s="65"/>
      <c r="CG188" s="65"/>
      <c r="CH188" s="65"/>
      <c r="CI188" s="65"/>
      <c r="CJ188" s="171"/>
      <c r="CK188" s="64" t="str">
        <f t="shared" si="56"/>
        <v/>
      </c>
    </row>
    <row r="189" spans="1:89" s="64" customFormat="1" ht="51" customHeight="1">
      <c r="A189" s="29" t="str">
        <f t="shared" si="57"/>
        <v/>
      </c>
      <c r="B189" s="30"/>
      <c r="C189" s="30"/>
      <c r="D189" s="38"/>
      <c r="E189" s="198" t="str">
        <f t="shared" si="58"/>
        <v/>
      </c>
      <c r="F189" s="38"/>
      <c r="G189" s="38"/>
      <c r="H189" s="31"/>
      <c r="I189" s="31"/>
      <c r="J189" s="61" t="str">
        <f t="shared" si="59"/>
        <v/>
      </c>
      <c r="K189" s="69" t="str">
        <f t="shared" si="60"/>
        <v/>
      </c>
      <c r="L189" s="69" t="str">
        <f t="shared" si="61"/>
        <v/>
      </c>
      <c r="M189" s="69" t="str">
        <f t="shared" si="62"/>
        <v/>
      </c>
      <c r="N189" s="32"/>
      <c r="O189" s="99"/>
      <c r="P189" s="32"/>
      <c r="Q189" s="99"/>
      <c r="R189" s="129"/>
      <c r="S189" s="99"/>
      <c r="T189" s="32"/>
      <c r="U189" s="38"/>
      <c r="V189" s="32"/>
      <c r="W189" s="32"/>
      <c r="X189" s="38"/>
      <c r="Y189" s="30"/>
      <c r="Z189" s="30"/>
      <c r="AA189" s="32"/>
      <c r="AB189" s="32"/>
      <c r="AC189" s="33"/>
      <c r="AD189" s="63"/>
      <c r="AE189" s="63"/>
      <c r="BK189" s="65"/>
      <c r="BL189" s="65"/>
      <c r="BM189" s="65"/>
      <c r="BN189" s="65"/>
      <c r="BO189" s="65"/>
      <c r="BP189" s="65"/>
      <c r="BQ189" s="65"/>
      <c r="BR189" s="65"/>
      <c r="BS189" s="65"/>
      <c r="BT189" s="66" t="str">
        <f t="shared" si="48"/>
        <v/>
      </c>
      <c r="BU189" s="67" t="str">
        <f t="shared" si="49"/>
        <v/>
      </c>
      <c r="BV189" s="67" t="str">
        <f t="shared" si="50"/>
        <v/>
      </c>
      <c r="BW189" s="67" t="str">
        <f t="shared" si="51"/>
        <v/>
      </c>
      <c r="BX189" s="67" t="str">
        <f t="shared" si="52"/>
        <v/>
      </c>
      <c r="BY189" s="67" t="str">
        <f t="shared" si="53"/>
        <v/>
      </c>
      <c r="BZ189" s="68" t="str">
        <f t="shared" si="54"/>
        <v/>
      </c>
      <c r="CA189" s="65" t="str">
        <f t="shared" si="55"/>
        <v/>
      </c>
      <c r="CB189" s="65"/>
      <c r="CC189" s="65"/>
      <c r="CD189" s="65"/>
      <c r="CE189" s="65"/>
      <c r="CF189" s="65"/>
      <c r="CG189" s="65"/>
      <c r="CH189" s="65"/>
      <c r="CI189" s="65"/>
      <c r="CJ189" s="171"/>
      <c r="CK189" s="64" t="str">
        <f t="shared" si="56"/>
        <v/>
      </c>
    </row>
    <row r="190" spans="1:89" s="64" customFormat="1" ht="51" customHeight="1">
      <c r="A190" s="29" t="str">
        <f t="shared" si="57"/>
        <v/>
      </c>
      <c r="B190" s="30"/>
      <c r="C190" s="30"/>
      <c r="D190" s="38"/>
      <c r="E190" s="198" t="str">
        <f t="shared" si="58"/>
        <v/>
      </c>
      <c r="F190" s="38"/>
      <c r="G190" s="38"/>
      <c r="H190" s="31"/>
      <c r="I190" s="31"/>
      <c r="J190" s="61" t="str">
        <f t="shared" si="59"/>
        <v/>
      </c>
      <c r="K190" s="69" t="str">
        <f t="shared" si="60"/>
        <v/>
      </c>
      <c r="L190" s="69" t="str">
        <f t="shared" si="61"/>
        <v/>
      </c>
      <c r="M190" s="69" t="str">
        <f t="shared" si="62"/>
        <v/>
      </c>
      <c r="N190" s="32"/>
      <c r="O190" s="99"/>
      <c r="P190" s="32"/>
      <c r="Q190" s="99"/>
      <c r="R190" s="129"/>
      <c r="S190" s="99"/>
      <c r="T190" s="32"/>
      <c r="U190" s="38"/>
      <c r="V190" s="32"/>
      <c r="W190" s="32"/>
      <c r="X190" s="38"/>
      <c r="Y190" s="30"/>
      <c r="Z190" s="30"/>
      <c r="AA190" s="32"/>
      <c r="AB190" s="32"/>
      <c r="AC190" s="33"/>
      <c r="AD190" s="63"/>
      <c r="AE190" s="63"/>
      <c r="BK190" s="65"/>
      <c r="BL190" s="65"/>
      <c r="BM190" s="65"/>
      <c r="BN190" s="65"/>
      <c r="BO190" s="65"/>
      <c r="BP190" s="65"/>
      <c r="BQ190" s="65"/>
      <c r="BR190" s="65"/>
      <c r="BS190" s="65"/>
      <c r="BT190" s="66" t="str">
        <f t="shared" si="48"/>
        <v/>
      </c>
      <c r="BU190" s="67" t="str">
        <f t="shared" si="49"/>
        <v/>
      </c>
      <c r="BV190" s="67" t="str">
        <f t="shared" si="50"/>
        <v/>
      </c>
      <c r="BW190" s="67" t="str">
        <f t="shared" si="51"/>
        <v/>
      </c>
      <c r="BX190" s="67" t="str">
        <f t="shared" si="52"/>
        <v/>
      </c>
      <c r="BY190" s="67" t="str">
        <f t="shared" si="53"/>
        <v/>
      </c>
      <c r="BZ190" s="68" t="str">
        <f t="shared" si="54"/>
        <v/>
      </c>
      <c r="CA190" s="65" t="str">
        <f t="shared" si="55"/>
        <v/>
      </c>
      <c r="CB190" s="65"/>
      <c r="CC190" s="65"/>
      <c r="CD190" s="65"/>
      <c r="CE190" s="65"/>
      <c r="CF190" s="65"/>
      <c r="CG190" s="65"/>
      <c r="CH190" s="65"/>
      <c r="CI190" s="65"/>
      <c r="CJ190" s="171"/>
      <c r="CK190" s="64" t="str">
        <f t="shared" si="56"/>
        <v/>
      </c>
    </row>
    <row r="191" spans="1:89" s="64" customFormat="1" ht="51" customHeight="1">
      <c r="A191" s="29" t="str">
        <f t="shared" si="57"/>
        <v/>
      </c>
      <c r="B191" s="30"/>
      <c r="C191" s="30"/>
      <c r="D191" s="38"/>
      <c r="E191" s="198" t="str">
        <f t="shared" si="58"/>
        <v/>
      </c>
      <c r="F191" s="38"/>
      <c r="G191" s="38"/>
      <c r="H191" s="31"/>
      <c r="I191" s="31"/>
      <c r="J191" s="61" t="str">
        <f t="shared" si="59"/>
        <v/>
      </c>
      <c r="K191" s="69" t="str">
        <f t="shared" si="60"/>
        <v/>
      </c>
      <c r="L191" s="69" t="str">
        <f t="shared" si="61"/>
        <v/>
      </c>
      <c r="M191" s="69" t="str">
        <f t="shared" si="62"/>
        <v/>
      </c>
      <c r="N191" s="32"/>
      <c r="O191" s="99"/>
      <c r="P191" s="32"/>
      <c r="Q191" s="99"/>
      <c r="R191" s="129"/>
      <c r="S191" s="99"/>
      <c r="T191" s="32"/>
      <c r="U191" s="38"/>
      <c r="V191" s="32"/>
      <c r="W191" s="32"/>
      <c r="X191" s="38"/>
      <c r="Y191" s="30"/>
      <c r="Z191" s="30"/>
      <c r="AA191" s="32"/>
      <c r="AB191" s="32"/>
      <c r="AC191" s="33"/>
      <c r="AD191" s="63"/>
      <c r="AE191" s="63"/>
      <c r="BK191" s="65"/>
      <c r="BL191" s="65"/>
      <c r="BM191" s="65"/>
      <c r="BN191" s="65"/>
      <c r="BO191" s="65"/>
      <c r="BP191" s="65"/>
      <c r="BQ191" s="65"/>
      <c r="BR191" s="65"/>
      <c r="BS191" s="65"/>
      <c r="BT191" s="66" t="str">
        <f t="shared" si="48"/>
        <v/>
      </c>
      <c r="BU191" s="67" t="str">
        <f t="shared" si="49"/>
        <v/>
      </c>
      <c r="BV191" s="67" t="str">
        <f t="shared" si="50"/>
        <v/>
      </c>
      <c r="BW191" s="67" t="str">
        <f t="shared" si="51"/>
        <v/>
      </c>
      <c r="BX191" s="67" t="str">
        <f t="shared" si="52"/>
        <v/>
      </c>
      <c r="BY191" s="67" t="str">
        <f t="shared" si="53"/>
        <v/>
      </c>
      <c r="BZ191" s="68" t="str">
        <f t="shared" si="54"/>
        <v/>
      </c>
      <c r="CA191" s="65" t="str">
        <f t="shared" si="55"/>
        <v/>
      </c>
      <c r="CB191" s="65"/>
      <c r="CC191" s="65"/>
      <c r="CD191" s="65"/>
      <c r="CE191" s="65"/>
      <c r="CF191" s="65"/>
      <c r="CG191" s="65"/>
      <c r="CH191" s="65"/>
      <c r="CI191" s="65"/>
      <c r="CJ191" s="171"/>
      <c r="CK191" s="64" t="str">
        <f t="shared" si="56"/>
        <v/>
      </c>
    </row>
    <row r="192" spans="1:89" s="64" customFormat="1" ht="51" customHeight="1">
      <c r="A192" s="29" t="str">
        <f t="shared" si="57"/>
        <v/>
      </c>
      <c r="B192" s="30"/>
      <c r="C192" s="30"/>
      <c r="D192" s="38"/>
      <c r="E192" s="198" t="str">
        <f t="shared" si="58"/>
        <v/>
      </c>
      <c r="F192" s="38"/>
      <c r="G192" s="38"/>
      <c r="H192" s="31"/>
      <c r="I192" s="31"/>
      <c r="J192" s="61" t="str">
        <f t="shared" si="59"/>
        <v/>
      </c>
      <c r="K192" s="69" t="str">
        <f t="shared" si="60"/>
        <v/>
      </c>
      <c r="L192" s="69" t="str">
        <f t="shared" si="61"/>
        <v/>
      </c>
      <c r="M192" s="69" t="str">
        <f t="shared" si="62"/>
        <v/>
      </c>
      <c r="N192" s="32"/>
      <c r="O192" s="99"/>
      <c r="P192" s="32"/>
      <c r="Q192" s="99"/>
      <c r="R192" s="129"/>
      <c r="S192" s="99"/>
      <c r="T192" s="32"/>
      <c r="U192" s="38"/>
      <c r="V192" s="32"/>
      <c r="W192" s="32"/>
      <c r="X192" s="38"/>
      <c r="Y192" s="30"/>
      <c r="Z192" s="30"/>
      <c r="AA192" s="32"/>
      <c r="AB192" s="32"/>
      <c r="AC192" s="33"/>
      <c r="AD192" s="63"/>
      <c r="AE192" s="63"/>
      <c r="BK192" s="65"/>
      <c r="BL192" s="65"/>
      <c r="BM192" s="65"/>
      <c r="BN192" s="65"/>
      <c r="BO192" s="65"/>
      <c r="BP192" s="65"/>
      <c r="BQ192" s="65"/>
      <c r="BR192" s="65"/>
      <c r="BS192" s="65"/>
      <c r="BT192" s="66" t="str">
        <f t="shared" si="48"/>
        <v/>
      </c>
      <c r="BU192" s="67" t="str">
        <f t="shared" si="49"/>
        <v/>
      </c>
      <c r="BV192" s="67" t="str">
        <f t="shared" si="50"/>
        <v/>
      </c>
      <c r="BW192" s="67" t="str">
        <f t="shared" si="51"/>
        <v/>
      </c>
      <c r="BX192" s="67" t="str">
        <f t="shared" si="52"/>
        <v/>
      </c>
      <c r="BY192" s="67" t="str">
        <f t="shared" si="53"/>
        <v/>
      </c>
      <c r="BZ192" s="68" t="str">
        <f t="shared" si="54"/>
        <v/>
      </c>
      <c r="CA192" s="65" t="str">
        <f t="shared" si="55"/>
        <v/>
      </c>
      <c r="CB192" s="65"/>
      <c r="CC192" s="65"/>
      <c r="CD192" s="65"/>
      <c r="CE192" s="65"/>
      <c r="CF192" s="65"/>
      <c r="CG192" s="65"/>
      <c r="CH192" s="65"/>
      <c r="CI192" s="65"/>
      <c r="CJ192" s="171"/>
      <c r="CK192" s="64" t="str">
        <f t="shared" si="56"/>
        <v/>
      </c>
    </row>
    <row r="193" spans="1:89" s="64" customFormat="1" ht="51" customHeight="1">
      <c r="A193" s="29" t="str">
        <f t="shared" si="57"/>
        <v/>
      </c>
      <c r="B193" s="30"/>
      <c r="C193" s="30"/>
      <c r="D193" s="38"/>
      <c r="E193" s="198" t="str">
        <f t="shared" si="58"/>
        <v/>
      </c>
      <c r="F193" s="38"/>
      <c r="G193" s="38"/>
      <c r="H193" s="31"/>
      <c r="I193" s="31"/>
      <c r="J193" s="61" t="str">
        <f t="shared" si="59"/>
        <v/>
      </c>
      <c r="K193" s="69" t="str">
        <f t="shared" si="60"/>
        <v/>
      </c>
      <c r="L193" s="69" t="str">
        <f t="shared" si="61"/>
        <v/>
      </c>
      <c r="M193" s="69" t="str">
        <f t="shared" si="62"/>
        <v/>
      </c>
      <c r="N193" s="32"/>
      <c r="O193" s="99"/>
      <c r="P193" s="32"/>
      <c r="Q193" s="99"/>
      <c r="R193" s="129"/>
      <c r="S193" s="99"/>
      <c r="T193" s="32"/>
      <c r="U193" s="38"/>
      <c r="V193" s="32"/>
      <c r="W193" s="32"/>
      <c r="X193" s="38"/>
      <c r="Y193" s="30"/>
      <c r="Z193" s="30"/>
      <c r="AA193" s="32"/>
      <c r="AB193" s="32"/>
      <c r="AC193" s="33"/>
      <c r="AD193" s="63"/>
      <c r="AE193" s="63"/>
      <c r="BK193" s="65"/>
      <c r="BL193" s="65"/>
      <c r="BM193" s="65"/>
      <c r="BN193" s="65"/>
      <c r="BO193" s="65"/>
      <c r="BP193" s="65"/>
      <c r="BQ193" s="65"/>
      <c r="BR193" s="65"/>
      <c r="BS193" s="65"/>
      <c r="BT193" s="66" t="str">
        <f t="shared" si="48"/>
        <v/>
      </c>
      <c r="BU193" s="67" t="str">
        <f t="shared" si="49"/>
        <v/>
      </c>
      <c r="BV193" s="67" t="str">
        <f t="shared" si="50"/>
        <v/>
      </c>
      <c r="BW193" s="67" t="str">
        <f t="shared" si="51"/>
        <v/>
      </c>
      <c r="BX193" s="67" t="str">
        <f t="shared" si="52"/>
        <v/>
      </c>
      <c r="BY193" s="67" t="str">
        <f t="shared" si="53"/>
        <v/>
      </c>
      <c r="BZ193" s="68" t="str">
        <f t="shared" si="54"/>
        <v/>
      </c>
      <c r="CA193" s="65" t="str">
        <f t="shared" si="55"/>
        <v/>
      </c>
      <c r="CB193" s="65"/>
      <c r="CC193" s="65"/>
      <c r="CD193" s="65"/>
      <c r="CE193" s="65"/>
      <c r="CF193" s="65"/>
      <c r="CG193" s="65"/>
      <c r="CH193" s="65"/>
      <c r="CI193" s="65"/>
      <c r="CJ193" s="171"/>
      <c r="CK193" s="64" t="str">
        <f t="shared" si="56"/>
        <v/>
      </c>
    </row>
    <row r="194" spans="1:89" s="64" customFormat="1" ht="51" customHeight="1">
      <c r="A194" s="29" t="str">
        <f t="shared" si="57"/>
        <v/>
      </c>
      <c r="B194" s="30"/>
      <c r="C194" s="30"/>
      <c r="D194" s="38"/>
      <c r="E194" s="198" t="str">
        <f t="shared" si="58"/>
        <v/>
      </c>
      <c r="F194" s="38"/>
      <c r="G194" s="38"/>
      <c r="H194" s="31"/>
      <c r="I194" s="31"/>
      <c r="J194" s="61" t="str">
        <f t="shared" si="59"/>
        <v/>
      </c>
      <c r="K194" s="69" t="str">
        <f t="shared" si="60"/>
        <v/>
      </c>
      <c r="L194" s="69" t="str">
        <f t="shared" si="61"/>
        <v/>
      </c>
      <c r="M194" s="69" t="str">
        <f t="shared" si="62"/>
        <v/>
      </c>
      <c r="N194" s="32"/>
      <c r="O194" s="99"/>
      <c r="P194" s="32"/>
      <c r="Q194" s="99"/>
      <c r="R194" s="129"/>
      <c r="S194" s="99"/>
      <c r="T194" s="32"/>
      <c r="U194" s="38"/>
      <c r="V194" s="32"/>
      <c r="W194" s="32"/>
      <c r="X194" s="38"/>
      <c r="Y194" s="30"/>
      <c r="Z194" s="30"/>
      <c r="AA194" s="32"/>
      <c r="AB194" s="32"/>
      <c r="AC194" s="33"/>
      <c r="AD194" s="63"/>
      <c r="AE194" s="63"/>
      <c r="BK194" s="65"/>
      <c r="BL194" s="65"/>
      <c r="BM194" s="65"/>
      <c r="BN194" s="65"/>
      <c r="BO194" s="65"/>
      <c r="BP194" s="65"/>
      <c r="BQ194" s="65"/>
      <c r="BR194" s="65"/>
      <c r="BS194" s="65"/>
      <c r="BT194" s="66" t="str">
        <f t="shared" si="48"/>
        <v/>
      </c>
      <c r="BU194" s="67" t="str">
        <f t="shared" si="49"/>
        <v/>
      </c>
      <c r="BV194" s="67" t="str">
        <f t="shared" si="50"/>
        <v/>
      </c>
      <c r="BW194" s="67" t="str">
        <f t="shared" si="51"/>
        <v/>
      </c>
      <c r="BX194" s="67" t="str">
        <f t="shared" si="52"/>
        <v/>
      </c>
      <c r="BY194" s="67" t="str">
        <f t="shared" si="53"/>
        <v/>
      </c>
      <c r="BZ194" s="68" t="str">
        <f t="shared" si="54"/>
        <v/>
      </c>
      <c r="CA194" s="65" t="str">
        <f t="shared" si="55"/>
        <v/>
      </c>
      <c r="CB194" s="65"/>
      <c r="CC194" s="65"/>
      <c r="CD194" s="65"/>
      <c r="CE194" s="65"/>
      <c r="CF194" s="65"/>
      <c r="CG194" s="65"/>
      <c r="CH194" s="65"/>
      <c r="CI194" s="65"/>
      <c r="CJ194" s="171"/>
      <c r="CK194" s="64" t="str">
        <f t="shared" si="56"/>
        <v/>
      </c>
    </row>
    <row r="195" spans="1:89" s="64" customFormat="1" ht="51" customHeight="1">
      <c r="A195" s="29" t="str">
        <f t="shared" si="57"/>
        <v/>
      </c>
      <c r="B195" s="30"/>
      <c r="C195" s="30"/>
      <c r="D195" s="38"/>
      <c r="E195" s="198" t="str">
        <f t="shared" si="58"/>
        <v/>
      </c>
      <c r="F195" s="38"/>
      <c r="G195" s="38"/>
      <c r="H195" s="31"/>
      <c r="I195" s="31"/>
      <c r="J195" s="61" t="str">
        <f t="shared" si="59"/>
        <v/>
      </c>
      <c r="K195" s="69" t="str">
        <f t="shared" si="60"/>
        <v/>
      </c>
      <c r="L195" s="69" t="str">
        <f t="shared" si="61"/>
        <v/>
      </c>
      <c r="M195" s="69" t="str">
        <f t="shared" si="62"/>
        <v/>
      </c>
      <c r="N195" s="32"/>
      <c r="O195" s="99"/>
      <c r="P195" s="32"/>
      <c r="Q195" s="99"/>
      <c r="R195" s="129"/>
      <c r="S195" s="99"/>
      <c r="T195" s="32"/>
      <c r="U195" s="38"/>
      <c r="V195" s="32"/>
      <c r="W195" s="32"/>
      <c r="X195" s="38"/>
      <c r="Y195" s="30"/>
      <c r="Z195" s="30"/>
      <c r="AA195" s="32"/>
      <c r="AB195" s="32"/>
      <c r="AC195" s="33"/>
      <c r="AD195" s="63"/>
      <c r="AE195" s="63"/>
      <c r="BK195" s="65"/>
      <c r="BL195" s="65"/>
      <c r="BM195" s="65"/>
      <c r="BN195" s="65"/>
      <c r="BO195" s="65"/>
      <c r="BP195" s="65"/>
      <c r="BQ195" s="65"/>
      <c r="BR195" s="65"/>
      <c r="BS195" s="65"/>
      <c r="BT195" s="66" t="str">
        <f t="shared" si="48"/>
        <v/>
      </c>
      <c r="BU195" s="67" t="str">
        <f t="shared" si="49"/>
        <v/>
      </c>
      <c r="BV195" s="67" t="str">
        <f t="shared" si="50"/>
        <v/>
      </c>
      <c r="BW195" s="67" t="str">
        <f t="shared" si="51"/>
        <v/>
      </c>
      <c r="BX195" s="67" t="str">
        <f t="shared" si="52"/>
        <v/>
      </c>
      <c r="BY195" s="67" t="str">
        <f t="shared" si="53"/>
        <v/>
      </c>
      <c r="BZ195" s="68" t="str">
        <f t="shared" si="54"/>
        <v/>
      </c>
      <c r="CA195" s="65" t="str">
        <f t="shared" si="55"/>
        <v/>
      </c>
      <c r="CB195" s="65"/>
      <c r="CC195" s="65"/>
      <c r="CD195" s="65"/>
      <c r="CE195" s="65"/>
      <c r="CF195" s="65"/>
      <c r="CG195" s="65"/>
      <c r="CH195" s="65"/>
      <c r="CI195" s="65"/>
      <c r="CJ195" s="171"/>
      <c r="CK195" s="64" t="str">
        <f t="shared" si="56"/>
        <v/>
      </c>
    </row>
    <row r="196" spans="1:89" s="64" customFormat="1" ht="51" customHeight="1">
      <c r="A196" s="29" t="str">
        <f t="shared" si="57"/>
        <v/>
      </c>
      <c r="B196" s="30"/>
      <c r="C196" s="30"/>
      <c r="D196" s="38"/>
      <c r="E196" s="198" t="str">
        <f t="shared" si="58"/>
        <v/>
      </c>
      <c r="F196" s="38"/>
      <c r="G196" s="38"/>
      <c r="H196" s="31"/>
      <c r="I196" s="31"/>
      <c r="J196" s="61" t="str">
        <f t="shared" si="59"/>
        <v/>
      </c>
      <c r="K196" s="69" t="str">
        <f t="shared" si="60"/>
        <v/>
      </c>
      <c r="L196" s="69" t="str">
        <f t="shared" si="61"/>
        <v/>
      </c>
      <c r="M196" s="69" t="str">
        <f t="shared" si="62"/>
        <v/>
      </c>
      <c r="N196" s="32"/>
      <c r="O196" s="99"/>
      <c r="P196" s="32"/>
      <c r="Q196" s="99"/>
      <c r="R196" s="129"/>
      <c r="S196" s="99"/>
      <c r="T196" s="32"/>
      <c r="U196" s="38"/>
      <c r="V196" s="32"/>
      <c r="W196" s="32"/>
      <c r="X196" s="38"/>
      <c r="Y196" s="30"/>
      <c r="Z196" s="30"/>
      <c r="AA196" s="32"/>
      <c r="AB196" s="32"/>
      <c r="AC196" s="33"/>
      <c r="AD196" s="63"/>
      <c r="AE196" s="63"/>
      <c r="BK196" s="65"/>
      <c r="BL196" s="65"/>
      <c r="BM196" s="65"/>
      <c r="BN196" s="65"/>
      <c r="BO196" s="65"/>
      <c r="BP196" s="65"/>
      <c r="BQ196" s="65"/>
      <c r="BR196" s="65"/>
      <c r="BS196" s="65"/>
      <c r="BT196" s="66" t="str">
        <f t="shared" si="48"/>
        <v/>
      </c>
      <c r="BU196" s="67" t="str">
        <f t="shared" si="49"/>
        <v/>
      </c>
      <c r="BV196" s="67" t="str">
        <f t="shared" si="50"/>
        <v/>
      </c>
      <c r="BW196" s="67" t="str">
        <f t="shared" si="51"/>
        <v/>
      </c>
      <c r="BX196" s="67" t="str">
        <f t="shared" si="52"/>
        <v/>
      </c>
      <c r="BY196" s="67" t="str">
        <f t="shared" si="53"/>
        <v/>
      </c>
      <c r="BZ196" s="68" t="str">
        <f t="shared" si="54"/>
        <v/>
      </c>
      <c r="CA196" s="65" t="str">
        <f t="shared" si="55"/>
        <v/>
      </c>
      <c r="CB196" s="65"/>
      <c r="CC196" s="65"/>
      <c r="CD196" s="65"/>
      <c r="CE196" s="65"/>
      <c r="CF196" s="65"/>
      <c r="CG196" s="65"/>
      <c r="CH196" s="65"/>
      <c r="CI196" s="65"/>
      <c r="CJ196" s="171"/>
      <c r="CK196" s="64" t="str">
        <f t="shared" si="56"/>
        <v/>
      </c>
    </row>
    <row r="197" spans="1:89" s="64" customFormat="1" ht="51" customHeight="1">
      <c r="A197" s="29" t="str">
        <f t="shared" si="57"/>
        <v/>
      </c>
      <c r="B197" s="30"/>
      <c r="C197" s="30"/>
      <c r="D197" s="38"/>
      <c r="E197" s="198" t="str">
        <f t="shared" si="58"/>
        <v/>
      </c>
      <c r="F197" s="38"/>
      <c r="G197" s="38"/>
      <c r="H197" s="31"/>
      <c r="I197" s="31"/>
      <c r="J197" s="61" t="str">
        <f t="shared" si="59"/>
        <v/>
      </c>
      <c r="K197" s="69" t="str">
        <f t="shared" si="60"/>
        <v/>
      </c>
      <c r="L197" s="69" t="str">
        <f t="shared" si="61"/>
        <v/>
      </c>
      <c r="M197" s="69" t="str">
        <f t="shared" si="62"/>
        <v/>
      </c>
      <c r="N197" s="32"/>
      <c r="O197" s="99"/>
      <c r="P197" s="32"/>
      <c r="Q197" s="99"/>
      <c r="R197" s="129"/>
      <c r="S197" s="99"/>
      <c r="T197" s="32"/>
      <c r="U197" s="38"/>
      <c r="V197" s="32"/>
      <c r="W197" s="32"/>
      <c r="X197" s="38"/>
      <c r="Y197" s="30"/>
      <c r="Z197" s="30"/>
      <c r="AA197" s="32"/>
      <c r="AB197" s="32"/>
      <c r="AC197" s="33"/>
      <c r="AD197" s="63"/>
      <c r="AE197" s="63"/>
      <c r="BK197" s="65"/>
      <c r="BL197" s="65"/>
      <c r="BM197" s="65"/>
      <c r="BN197" s="65"/>
      <c r="BO197" s="65"/>
      <c r="BP197" s="65"/>
      <c r="BQ197" s="65"/>
      <c r="BR197" s="65"/>
      <c r="BS197" s="65"/>
      <c r="BT197" s="66" t="str">
        <f t="shared" si="48"/>
        <v/>
      </c>
      <c r="BU197" s="67" t="str">
        <f t="shared" si="49"/>
        <v/>
      </c>
      <c r="BV197" s="67" t="str">
        <f t="shared" si="50"/>
        <v/>
      </c>
      <c r="BW197" s="67" t="str">
        <f t="shared" si="51"/>
        <v/>
      </c>
      <c r="BX197" s="67" t="str">
        <f t="shared" si="52"/>
        <v/>
      </c>
      <c r="BY197" s="67" t="str">
        <f t="shared" si="53"/>
        <v/>
      </c>
      <c r="BZ197" s="68" t="str">
        <f t="shared" si="54"/>
        <v/>
      </c>
      <c r="CA197" s="65" t="str">
        <f t="shared" si="55"/>
        <v/>
      </c>
      <c r="CB197" s="65"/>
      <c r="CC197" s="65"/>
      <c r="CD197" s="65"/>
      <c r="CE197" s="65"/>
      <c r="CF197" s="65"/>
      <c r="CG197" s="65"/>
      <c r="CH197" s="65"/>
      <c r="CI197" s="65"/>
      <c r="CJ197" s="171"/>
      <c r="CK197" s="64" t="str">
        <f t="shared" si="56"/>
        <v/>
      </c>
    </row>
    <row r="198" spans="1:89" s="64" customFormat="1" ht="51" customHeight="1">
      <c r="A198" s="29" t="str">
        <f t="shared" si="57"/>
        <v/>
      </c>
      <c r="B198" s="30"/>
      <c r="C198" s="30"/>
      <c r="D198" s="38"/>
      <c r="E198" s="198" t="str">
        <f t="shared" si="58"/>
        <v/>
      </c>
      <c r="F198" s="38"/>
      <c r="G198" s="38"/>
      <c r="H198" s="31"/>
      <c r="I198" s="31"/>
      <c r="J198" s="61" t="str">
        <f t="shared" si="59"/>
        <v/>
      </c>
      <c r="K198" s="69" t="str">
        <f t="shared" si="60"/>
        <v/>
      </c>
      <c r="L198" s="69" t="str">
        <f t="shared" si="61"/>
        <v/>
      </c>
      <c r="M198" s="69" t="str">
        <f t="shared" si="62"/>
        <v/>
      </c>
      <c r="N198" s="32"/>
      <c r="O198" s="99"/>
      <c r="P198" s="32"/>
      <c r="Q198" s="99"/>
      <c r="R198" s="129"/>
      <c r="S198" s="99"/>
      <c r="T198" s="32"/>
      <c r="U198" s="38"/>
      <c r="V198" s="32"/>
      <c r="W198" s="32"/>
      <c r="X198" s="38"/>
      <c r="Y198" s="30"/>
      <c r="Z198" s="30"/>
      <c r="AA198" s="32"/>
      <c r="AB198" s="32"/>
      <c r="AC198" s="33"/>
      <c r="AD198" s="63"/>
      <c r="AE198" s="63"/>
      <c r="BK198" s="65"/>
      <c r="BL198" s="65"/>
      <c r="BM198" s="65"/>
      <c r="BN198" s="65"/>
      <c r="BO198" s="65"/>
      <c r="BP198" s="65"/>
      <c r="BQ198" s="65"/>
      <c r="BR198" s="65"/>
      <c r="BS198" s="65"/>
      <c r="BT198" s="66" t="str">
        <f t="shared" si="48"/>
        <v/>
      </c>
      <c r="BU198" s="67" t="str">
        <f t="shared" si="49"/>
        <v/>
      </c>
      <c r="BV198" s="67" t="str">
        <f t="shared" si="50"/>
        <v/>
      </c>
      <c r="BW198" s="67" t="str">
        <f t="shared" si="51"/>
        <v/>
      </c>
      <c r="BX198" s="67" t="str">
        <f t="shared" si="52"/>
        <v/>
      </c>
      <c r="BY198" s="67" t="str">
        <f t="shared" si="53"/>
        <v/>
      </c>
      <c r="BZ198" s="68" t="str">
        <f t="shared" si="54"/>
        <v/>
      </c>
      <c r="CA198" s="65" t="str">
        <f t="shared" si="55"/>
        <v/>
      </c>
      <c r="CB198" s="65"/>
      <c r="CC198" s="65"/>
      <c r="CD198" s="65"/>
      <c r="CE198" s="65"/>
      <c r="CF198" s="65"/>
      <c r="CG198" s="65"/>
      <c r="CH198" s="65"/>
      <c r="CI198" s="65"/>
      <c r="CJ198" s="171"/>
      <c r="CK198" s="64" t="str">
        <f t="shared" si="56"/>
        <v/>
      </c>
    </row>
    <row r="199" spans="1:89" s="64" customFormat="1" ht="51" customHeight="1">
      <c r="A199" s="29" t="str">
        <f t="shared" si="57"/>
        <v/>
      </c>
      <c r="B199" s="30"/>
      <c r="C199" s="30"/>
      <c r="D199" s="38"/>
      <c r="E199" s="198" t="str">
        <f t="shared" si="58"/>
        <v/>
      </c>
      <c r="F199" s="38"/>
      <c r="G199" s="38"/>
      <c r="H199" s="31"/>
      <c r="I199" s="31"/>
      <c r="J199" s="61" t="str">
        <f t="shared" si="59"/>
        <v/>
      </c>
      <c r="K199" s="69" t="str">
        <f t="shared" si="60"/>
        <v/>
      </c>
      <c r="L199" s="69" t="str">
        <f t="shared" si="61"/>
        <v/>
      </c>
      <c r="M199" s="69" t="str">
        <f t="shared" si="62"/>
        <v/>
      </c>
      <c r="N199" s="32"/>
      <c r="O199" s="99"/>
      <c r="P199" s="32"/>
      <c r="Q199" s="99"/>
      <c r="R199" s="129"/>
      <c r="S199" s="99"/>
      <c r="T199" s="32"/>
      <c r="U199" s="38"/>
      <c r="V199" s="32"/>
      <c r="W199" s="32"/>
      <c r="X199" s="38"/>
      <c r="Y199" s="30"/>
      <c r="Z199" s="30"/>
      <c r="AA199" s="32"/>
      <c r="AB199" s="32"/>
      <c r="AC199" s="33"/>
      <c r="AD199" s="63"/>
      <c r="AE199" s="63"/>
      <c r="BK199" s="65"/>
      <c r="BL199" s="65"/>
      <c r="BM199" s="65"/>
      <c r="BN199" s="65"/>
      <c r="BO199" s="65"/>
      <c r="BP199" s="65"/>
      <c r="BQ199" s="65"/>
      <c r="BR199" s="65"/>
      <c r="BS199" s="65"/>
      <c r="BT199" s="66" t="str">
        <f>IFERROR(IF(I199="","",YEAR(I199)),"")</f>
        <v/>
      </c>
      <c r="BU199" s="67" t="str">
        <f>IFERROR(IF(I199="","",MONTH(I199)),"")</f>
        <v/>
      </c>
      <c r="BV199" s="67" t="str">
        <f>IFERROR(IF(I199="","",DAY(I199)),"")</f>
        <v/>
      </c>
      <c r="BW199" s="67" t="str">
        <f t="shared" ref="BW199:BW200" si="63">IF(BT199=1961,"NINETEEN SIXTY ONE",IF(BT199=1962,"NINETEEN SIXTY TWO",IF(BT199=1963,"NINETEEN SIXTY THREE",IF(BT199=1964,"NINETEEN SIXTY FOUR",IF(BT199=1965,"NINETEEN SIXTY FIVE",IF(BT199=1966,"NINETEEN SIXTY SIX",IF(BT199=1967,"NINETEEN SIXTY SEVEN",IF(BT199=1968,"NINETEEN SIXTY EIGHT",IF(BT199=1969,"NINETEEN SIXTY NINE",IF(BT199=1970,"NINETEEN SEVENTY",IF(BT199=1971,"NINETEEN SEVENTY ONE",IF(BT199=1972,"NINETEEN SEVENTY TWO",IF(BT199=1973,"NINETEEN SEVENTY THREE",IF(BT199=1974,"NINETEEN SEVENTY FOUR",IF(BT199=1975,"NINETEEN SEVENTY FIVE",IF(BT199=1976,"NINETEEN SEVENTY SIX",IF(BT199=1977,"NINETEEN SEVENTY SEVEN",IF(BT199=1978,"NINETEEN SEVENTY EIGHT",IF(BT199=1979,"NINETEEN SEVENTY NINE",IF(BT199=1980,"NINETEEN EIGHTY",IF(BT199=1981,"NINETEEN EIGHTY ONE",IF(BT199=1982,"NINETEEN EIGHTY TWO",IF(BT199=1983,"NINETEEN EIGHTY THREE",IF(BT199=1984,"NINETEEN EIGHTY FOUR",IF(BT199=1985,"NINETEEN EIGHTY FIVE",IF(BT199=1986,"NINETEEN EIGHTY SIX",IF(BT199=1987,"NINETEEN EIGHTY SEVEN",IF(BT199=1988,"NINETEEN EIGHTY EIGHT",IF(BT199=1989,"NINETEEN EIGHTY NINE",IF(BT199=1990,"NINETEEN NINETY",IF(BT199=1991,"NINETEEN NINETY ONE",IF(BT199=1992,"NINETEEN NINETY TWO",IF(BT199=1993,"NINETEEN NINETY THREE",IF(BT199=1994,"NINETEEN NINETY FOUR",IF(BT199=1995,"NINETEEN NINETY FIVE",IF(BT199=1996,"NINETEEN NINETY SIX",IF(BT199=1997,"NINETEEN NINETY SEVEN",IF(BT199=1998,"NINETEEN NINETY EIGHT",IF(BT199=1999,"NINETEEN NINETY NINE",IF(BT199=2000,"TWO THOUSAND",IF(BT199=2001,"TWO THOUSAND ONE",IF(BT199=2002,"TWO THOUSAND TWO",IF(BT199=2003,"TWO THOUSAND THREE",IF(BT199=2004,"TWO THOUSAND FOUR",IF(BT199=2005,"TWO THOUSAND FIVE",IF(BT199=2006,"TWO THOUSAND SIX",IF(BT199=2007,"TWO THOUSAND SEVEN",IF(BT199=2008,"TWO THOUSAND EIGHT",IF(BT199=2009,"TWO THOUSAND NINE",IF(BT199=2010,"TWO THOUSAND TEN",IF(BT199=2011,"TWO THOUSAND ELEVEN",IF(BT199=2012,"TWO THOUSAND TWELVE",IF(BT199=2013,"TWO THOUSAND THIRTEEN",IF(BT199=2014,"TWO THOUSAND FOURTEEN",IF(BT199=2015,"TWO THOUSAND FIFTEEN",IF(BT199=2016,"TWO THOUSAND SIXTEEN",IF(BT199=2017,"TWO THOUSAND SEVENTEEN",IF(BT199=2018,"TWO THOUSAND EIGHTEEN",IF(BT199=2019,"TWO THOUSAND NINETEEN",IF(BT199=2020,"TWO THOUSAND TWENTY",IF(BT199=2021,"TWO THOUSAND TWENTY ONE",IF(BT199=2022,"TWO THOUSAND TWENTY TWO",IF(BT199=2023,"TWO THOUSAND TWENTY THREE",IF(BT199=2024,"TWO THOUSAND TWENTY FOUR",IF(BT199=2025,"TWO THOUSAND TWENTY FIVE","")))))))))))))))))))))))))))))))))))))))))))))))))))))))))))))))))</f>
        <v/>
      </c>
      <c r="BX199" s="67" t="str">
        <f t="shared" ref="BX199:BX200" si="64">IF(BU199=1,"JANUARY",IF(BU199=2,"FEBUARY", IF(BU199=3,"MARCH",IF(BU199=4,"APRIL",IF(BU199=5,"MAY",IF(BU199=6,"JUNE",IF(BU199=7,"JULY",IF(BU199=8,"AUGUST",IF(BU199=9,"SEPTEMBER",IF(BU199=10,"OCTOBER",IF(BU199=11,"NOVEMBER",IF(BU199=12,"DECEMBER",""))))))))))))</f>
        <v/>
      </c>
      <c r="BY199" s="67" t="str">
        <f t="shared" ref="BY199:BY200" si="65">IF(BV199=1,"1ST",IF(BV199=2,"2ND", IF(BV199=3,"3RD",IF(BV199=4,"FOURTH",IF(BV199=5,"FIFTH",IF(BV199=6,"SIXTH",IF(BV199=7,"7TH",IF(BV199=8,"8TH",IF(BV199=9,"9TH",IF(BV199=10,"10TH",IF(BV199=11,"11TH",IF(BV199=12,"12TH",IF(BV199=13,"13TH",IF(BV199=14,"14TH",IF(BV199=15,"FIFTEEN",IF(BV199=16,"SIXTEEN",IF(BV199=17,"SEVENTEEN",IF(BV199=18,"EIGHTEEN",IF(BV199=19,"NINETEEN",IF(BV199=20,"TWENTY",IF(BV199=21,"TWENTY FIRST",IF(BV199=22,"TWENTY SECOND",IF(BV199=23,"TWENTY THIRD",IF(BV199=24,"TWENTY FOURTH",IF(BV199=25,"TWENTY FIFTH",IF(BV199=26,"TWENTY SIX",IF(BV199=27,"TWENTY SEVEN",IF(BV199=28,"TWENTY EIGHT",IF(BV199=29,"TWENTY NINE",IF(BV199=30,"THIRTY",IF(BV199=31,"THIRTY FIRST","")))))))))))))))))))))))))))))))</f>
        <v/>
      </c>
      <c r="BZ199" s="68" t="str">
        <f t="shared" ref="BZ199:BZ200" si="66">IFERROR(IF(AND(BW199="",BX199="",BY199=""),"",CONCATENATE(BX199," ",BY199,",  ",BW199)),"")</f>
        <v/>
      </c>
      <c r="CA199" s="65" t="str">
        <f t="shared" ref="CA199:CA200" si="67">IF(F199="","",IF(F199="3rd Grade L-1","YES",""))</f>
        <v/>
      </c>
      <c r="CB199" s="65"/>
      <c r="CC199" s="65"/>
      <c r="CD199" s="65"/>
      <c r="CE199" s="65"/>
      <c r="CF199" s="65"/>
      <c r="CG199" s="65"/>
      <c r="CH199" s="65"/>
      <c r="CI199" s="65"/>
      <c r="CJ199" s="171"/>
      <c r="CK199" s="64" t="str">
        <f t="shared" ref="CK199:CK262" si="68">IF(F199="","",IF(F199=$CC$6,"3rd Grade L-1",IF(F199=$CC$7,"3rd Grade L-2",IF(F199=$CC$8,"2nd Grade",IF(F199=$CC$9,"1st Grade (Lecturer)",IF(F199=$CC$10,"Lab. Ass.",IF(F199=$CC$11,"3rd Grade P.E.T.","")))))))</f>
        <v/>
      </c>
    </row>
    <row r="200" spans="1:89" s="64" customFormat="1" ht="51" customHeight="1">
      <c r="A200" s="29" t="str">
        <f t="shared" si="57"/>
        <v/>
      </c>
      <c r="B200" s="30"/>
      <c r="C200" s="30"/>
      <c r="D200" s="38"/>
      <c r="E200" s="198" t="str">
        <f t="shared" si="58"/>
        <v/>
      </c>
      <c r="F200" s="38"/>
      <c r="G200" s="38"/>
      <c r="H200" s="31"/>
      <c r="I200" s="31"/>
      <c r="J200" s="61" t="str">
        <f t="shared" si="59"/>
        <v/>
      </c>
      <c r="K200" s="69" t="str">
        <f t="shared" si="60"/>
        <v/>
      </c>
      <c r="L200" s="69" t="str">
        <f t="shared" si="61"/>
        <v/>
      </c>
      <c r="M200" s="69" t="str">
        <f t="shared" si="62"/>
        <v/>
      </c>
      <c r="N200" s="32"/>
      <c r="O200" s="99"/>
      <c r="P200" s="32"/>
      <c r="Q200" s="99"/>
      <c r="R200" s="129"/>
      <c r="S200" s="99"/>
      <c r="T200" s="32"/>
      <c r="U200" s="38"/>
      <c r="V200" s="32"/>
      <c r="W200" s="32"/>
      <c r="X200" s="38"/>
      <c r="Y200" s="30"/>
      <c r="Z200" s="30"/>
      <c r="AA200" s="32"/>
      <c r="AB200" s="32"/>
      <c r="AC200" s="33"/>
      <c r="AD200" s="63"/>
      <c r="AE200" s="63"/>
      <c r="BK200" s="65"/>
      <c r="BL200" s="65"/>
      <c r="BM200" s="65"/>
      <c r="BN200" s="65"/>
      <c r="BO200" s="65"/>
      <c r="BP200" s="65"/>
      <c r="BQ200" s="65"/>
      <c r="BR200" s="65"/>
      <c r="BS200" s="65"/>
      <c r="BT200" s="66" t="str">
        <f>IFERROR(IF(I200="","",YEAR(I200)),"")</f>
        <v/>
      </c>
      <c r="BU200" s="67" t="str">
        <f>IFERROR(IF(I200="","",MONTH(I200)),"")</f>
        <v/>
      </c>
      <c r="BV200" s="67" t="str">
        <f>IFERROR(IF(I200="","",DAY(I200)),"")</f>
        <v/>
      </c>
      <c r="BW200" s="67" t="str">
        <f t="shared" si="63"/>
        <v/>
      </c>
      <c r="BX200" s="67" t="str">
        <f t="shared" si="64"/>
        <v/>
      </c>
      <c r="BY200" s="67" t="str">
        <f t="shared" si="65"/>
        <v/>
      </c>
      <c r="BZ200" s="68" t="str">
        <f t="shared" si="66"/>
        <v/>
      </c>
      <c r="CA200" s="65" t="str">
        <f t="shared" si="67"/>
        <v/>
      </c>
      <c r="CB200" s="65"/>
      <c r="CC200" s="65"/>
      <c r="CD200" s="65"/>
      <c r="CE200" s="65"/>
      <c r="CF200" s="65"/>
      <c r="CG200" s="65"/>
      <c r="CH200" s="65"/>
      <c r="CI200" s="65"/>
      <c r="CJ200" s="171"/>
      <c r="CK200" s="64" t="str">
        <f t="shared" si="68"/>
        <v/>
      </c>
    </row>
    <row r="201" spans="1:89" s="64" customFormat="1" ht="51" customHeight="1">
      <c r="A201" s="29" t="str">
        <f t="shared" si="57"/>
        <v/>
      </c>
      <c r="B201" s="30"/>
      <c r="C201" s="30"/>
      <c r="D201" s="38"/>
      <c r="E201" s="198" t="str">
        <f t="shared" si="58"/>
        <v/>
      </c>
      <c r="F201" s="38"/>
      <c r="G201" s="38"/>
      <c r="H201" s="31"/>
      <c r="I201" s="31"/>
      <c r="J201" s="61" t="str">
        <f t="shared" si="59"/>
        <v/>
      </c>
      <c r="K201" s="69" t="str">
        <f t="shared" si="60"/>
        <v/>
      </c>
      <c r="L201" s="69" t="str">
        <f t="shared" si="61"/>
        <v/>
      </c>
      <c r="M201" s="69" t="str">
        <f t="shared" si="62"/>
        <v/>
      </c>
      <c r="N201" s="32"/>
      <c r="O201" s="99"/>
      <c r="P201" s="32"/>
      <c r="Q201" s="99"/>
      <c r="R201" s="129"/>
      <c r="S201" s="99"/>
      <c r="T201" s="32"/>
      <c r="U201" s="38"/>
      <c r="V201" s="32"/>
      <c r="W201" s="32"/>
      <c r="X201" s="38"/>
      <c r="Y201" s="30"/>
      <c r="Z201" s="30"/>
      <c r="AA201" s="32"/>
      <c r="AB201" s="32"/>
      <c r="AC201" s="33"/>
      <c r="AD201" s="63"/>
      <c r="AE201" s="63"/>
      <c r="BK201" s="65"/>
      <c r="BL201" s="65"/>
      <c r="BM201" s="65"/>
      <c r="BN201" s="65"/>
      <c r="BO201" s="65"/>
      <c r="BP201" s="65"/>
      <c r="BQ201" s="65"/>
      <c r="BR201" s="65"/>
      <c r="BS201" s="65"/>
      <c r="BT201" s="66"/>
      <c r="BU201" s="67"/>
      <c r="BV201" s="67"/>
      <c r="BW201" s="67"/>
      <c r="BX201" s="67"/>
      <c r="BY201" s="67"/>
      <c r="BZ201" s="68"/>
      <c r="CA201" s="65"/>
      <c r="CB201" s="65"/>
      <c r="CC201" s="65"/>
      <c r="CD201" s="65"/>
      <c r="CE201" s="65"/>
      <c r="CF201" s="65"/>
      <c r="CG201" s="65"/>
      <c r="CH201" s="65"/>
      <c r="CI201" s="65"/>
      <c r="CJ201" s="171"/>
      <c r="CK201" s="64" t="str">
        <f t="shared" si="68"/>
        <v/>
      </c>
    </row>
    <row r="202" spans="1:89" s="64" customFormat="1" ht="51" customHeight="1">
      <c r="A202" s="29" t="str">
        <f t="shared" si="57"/>
        <v/>
      </c>
      <c r="B202" s="30"/>
      <c r="C202" s="30"/>
      <c r="D202" s="38"/>
      <c r="E202" s="198" t="str">
        <f t="shared" si="58"/>
        <v/>
      </c>
      <c r="F202" s="38"/>
      <c r="G202" s="38"/>
      <c r="H202" s="31"/>
      <c r="I202" s="31"/>
      <c r="J202" s="61" t="str">
        <f t="shared" si="59"/>
        <v/>
      </c>
      <c r="K202" s="69" t="str">
        <f t="shared" si="60"/>
        <v/>
      </c>
      <c r="L202" s="69" t="str">
        <f t="shared" si="61"/>
        <v/>
      </c>
      <c r="M202" s="69" t="str">
        <f t="shared" si="62"/>
        <v/>
      </c>
      <c r="N202" s="32"/>
      <c r="O202" s="99"/>
      <c r="P202" s="32"/>
      <c r="Q202" s="99"/>
      <c r="R202" s="129"/>
      <c r="S202" s="99"/>
      <c r="T202" s="32"/>
      <c r="U202" s="38"/>
      <c r="V202" s="32"/>
      <c r="W202" s="32"/>
      <c r="X202" s="38"/>
      <c r="Y202" s="30"/>
      <c r="Z202" s="30"/>
      <c r="AA202" s="32"/>
      <c r="AB202" s="32"/>
      <c r="AC202" s="33"/>
      <c r="AD202" s="63"/>
      <c r="AE202" s="63"/>
      <c r="BK202" s="65"/>
      <c r="BL202" s="65"/>
      <c r="BM202" s="65"/>
      <c r="BN202" s="65"/>
      <c r="BO202" s="65"/>
      <c r="BP202" s="65"/>
      <c r="BQ202" s="65"/>
      <c r="BR202" s="65"/>
      <c r="BS202" s="65"/>
      <c r="BT202" s="66"/>
      <c r="BU202" s="67"/>
      <c r="BV202" s="67"/>
      <c r="BW202" s="67"/>
      <c r="BX202" s="67"/>
      <c r="BY202" s="67"/>
      <c r="BZ202" s="68"/>
      <c r="CA202" s="65"/>
      <c r="CB202" s="65"/>
      <c r="CC202" s="65"/>
      <c r="CD202" s="65"/>
      <c r="CE202" s="65"/>
      <c r="CF202" s="65"/>
      <c r="CG202" s="65"/>
      <c r="CH202" s="65"/>
      <c r="CI202" s="65"/>
      <c r="CJ202" s="171"/>
      <c r="CK202" s="64" t="str">
        <f t="shared" si="68"/>
        <v/>
      </c>
    </row>
    <row r="203" spans="1:89" s="64" customFormat="1" ht="51" customHeight="1">
      <c r="A203" s="29" t="str">
        <f t="shared" si="57"/>
        <v/>
      </c>
      <c r="B203" s="30"/>
      <c r="C203" s="30"/>
      <c r="D203" s="38"/>
      <c r="E203" s="198" t="str">
        <f t="shared" si="58"/>
        <v/>
      </c>
      <c r="F203" s="38"/>
      <c r="G203" s="38"/>
      <c r="H203" s="31"/>
      <c r="I203" s="31"/>
      <c r="J203" s="61" t="str">
        <f t="shared" si="59"/>
        <v/>
      </c>
      <c r="K203" s="69" t="str">
        <f t="shared" si="60"/>
        <v/>
      </c>
      <c r="L203" s="69" t="str">
        <f t="shared" si="61"/>
        <v/>
      </c>
      <c r="M203" s="69" t="str">
        <f t="shared" si="62"/>
        <v/>
      </c>
      <c r="N203" s="32"/>
      <c r="O203" s="99"/>
      <c r="P203" s="32"/>
      <c r="Q203" s="99"/>
      <c r="R203" s="129"/>
      <c r="S203" s="99"/>
      <c r="T203" s="32"/>
      <c r="U203" s="38"/>
      <c r="V203" s="32"/>
      <c r="W203" s="32"/>
      <c r="X203" s="38"/>
      <c r="Y203" s="30"/>
      <c r="Z203" s="30"/>
      <c r="AA203" s="32"/>
      <c r="AB203" s="32"/>
      <c r="AC203" s="33"/>
      <c r="AD203" s="63"/>
      <c r="AE203" s="63"/>
      <c r="BK203" s="65"/>
      <c r="BL203" s="65"/>
      <c r="BM203" s="65"/>
      <c r="BN203" s="65"/>
      <c r="BO203" s="65"/>
      <c r="BP203" s="65"/>
      <c r="BQ203" s="65"/>
      <c r="BR203" s="65"/>
      <c r="BS203" s="65"/>
      <c r="BT203" s="66"/>
      <c r="BU203" s="67"/>
      <c r="BV203" s="67"/>
      <c r="BW203" s="67"/>
      <c r="BX203" s="67"/>
      <c r="BY203" s="67"/>
      <c r="BZ203" s="68"/>
      <c r="CA203" s="65"/>
      <c r="CB203" s="65"/>
      <c r="CC203" s="65"/>
      <c r="CD203" s="65"/>
      <c r="CE203" s="65"/>
      <c r="CF203" s="65"/>
      <c r="CG203" s="65"/>
      <c r="CH203" s="65"/>
      <c r="CI203" s="65"/>
      <c r="CJ203" s="171"/>
      <c r="CK203" s="64" t="str">
        <f t="shared" si="68"/>
        <v/>
      </c>
    </row>
    <row r="204" spans="1:89" s="64" customFormat="1" ht="51" customHeight="1">
      <c r="A204" s="29" t="str">
        <f t="shared" si="57"/>
        <v/>
      </c>
      <c r="B204" s="30"/>
      <c r="C204" s="30"/>
      <c r="D204" s="38"/>
      <c r="E204" s="198" t="str">
        <f t="shared" si="58"/>
        <v/>
      </c>
      <c r="F204" s="38"/>
      <c r="G204" s="38"/>
      <c r="H204" s="31"/>
      <c r="I204" s="31"/>
      <c r="J204" s="61" t="str">
        <f t="shared" si="59"/>
        <v/>
      </c>
      <c r="K204" s="69" t="str">
        <f t="shared" si="60"/>
        <v/>
      </c>
      <c r="L204" s="69" t="str">
        <f t="shared" si="61"/>
        <v/>
      </c>
      <c r="M204" s="69" t="str">
        <f t="shared" si="62"/>
        <v/>
      </c>
      <c r="N204" s="32"/>
      <c r="O204" s="99"/>
      <c r="P204" s="32"/>
      <c r="Q204" s="99"/>
      <c r="R204" s="129"/>
      <c r="S204" s="99"/>
      <c r="T204" s="32"/>
      <c r="U204" s="38"/>
      <c r="V204" s="32"/>
      <c r="W204" s="32"/>
      <c r="X204" s="38"/>
      <c r="Y204" s="30"/>
      <c r="Z204" s="30"/>
      <c r="AA204" s="32"/>
      <c r="AB204" s="32"/>
      <c r="AC204" s="33"/>
      <c r="AD204" s="63"/>
      <c r="AE204" s="63"/>
      <c r="BK204" s="65"/>
      <c r="BL204" s="65"/>
      <c r="BM204" s="65"/>
      <c r="BN204" s="65"/>
      <c r="BO204" s="65"/>
      <c r="BP204" s="65"/>
      <c r="BQ204" s="65"/>
      <c r="BR204" s="65"/>
      <c r="BS204" s="65"/>
      <c r="BT204" s="66"/>
      <c r="BU204" s="67"/>
      <c r="BV204" s="67"/>
      <c r="BW204" s="67"/>
      <c r="BX204" s="67"/>
      <c r="BY204" s="67"/>
      <c r="BZ204" s="68"/>
      <c r="CA204" s="65"/>
      <c r="CB204" s="65"/>
      <c r="CC204" s="65"/>
      <c r="CD204" s="65"/>
      <c r="CE204" s="65"/>
      <c r="CF204" s="65"/>
      <c r="CG204" s="65"/>
      <c r="CH204" s="65"/>
      <c r="CI204" s="65"/>
      <c r="CJ204" s="171"/>
      <c r="CK204" s="64" t="str">
        <f t="shared" si="68"/>
        <v/>
      </c>
    </row>
    <row r="205" spans="1:89" s="64" customFormat="1" ht="51" customHeight="1">
      <c r="A205" s="29" t="str">
        <f t="shared" si="57"/>
        <v/>
      </c>
      <c r="B205" s="30"/>
      <c r="C205" s="30"/>
      <c r="D205" s="38"/>
      <c r="E205" s="198" t="str">
        <f t="shared" si="58"/>
        <v/>
      </c>
      <c r="F205" s="38"/>
      <c r="G205" s="38"/>
      <c r="H205" s="31"/>
      <c r="I205" s="31"/>
      <c r="J205" s="61" t="str">
        <f t="shared" si="59"/>
        <v/>
      </c>
      <c r="K205" s="69" t="str">
        <f t="shared" si="60"/>
        <v/>
      </c>
      <c r="L205" s="69" t="str">
        <f t="shared" si="61"/>
        <v/>
      </c>
      <c r="M205" s="69" t="str">
        <f t="shared" si="62"/>
        <v/>
      </c>
      <c r="N205" s="32"/>
      <c r="O205" s="99"/>
      <c r="P205" s="32"/>
      <c r="Q205" s="99"/>
      <c r="R205" s="129"/>
      <c r="S205" s="99"/>
      <c r="T205" s="32"/>
      <c r="U205" s="38"/>
      <c r="V205" s="32"/>
      <c r="W205" s="32"/>
      <c r="X205" s="38"/>
      <c r="Y205" s="30"/>
      <c r="Z205" s="30"/>
      <c r="AA205" s="32"/>
      <c r="AB205" s="32"/>
      <c r="AC205" s="33"/>
      <c r="AD205" s="63"/>
      <c r="AE205" s="63"/>
      <c r="BK205" s="65"/>
      <c r="BL205" s="65"/>
      <c r="BM205" s="65"/>
      <c r="BN205" s="65"/>
      <c r="BO205" s="65"/>
      <c r="BP205" s="65"/>
      <c r="BQ205" s="65"/>
      <c r="BR205" s="65"/>
      <c r="BS205" s="65"/>
      <c r="BT205" s="66"/>
      <c r="BU205" s="67"/>
      <c r="BV205" s="67"/>
      <c r="BW205" s="67"/>
      <c r="BX205" s="67"/>
      <c r="BY205" s="67"/>
      <c r="BZ205" s="68"/>
      <c r="CA205" s="65"/>
      <c r="CB205" s="65"/>
      <c r="CC205" s="65"/>
      <c r="CD205" s="65"/>
      <c r="CE205" s="65"/>
      <c r="CF205" s="65"/>
      <c r="CG205" s="65"/>
      <c r="CH205" s="65"/>
      <c r="CI205" s="65"/>
      <c r="CJ205" s="171"/>
      <c r="CK205" s="64" t="str">
        <f t="shared" si="68"/>
        <v/>
      </c>
    </row>
    <row r="206" spans="1:89" s="64" customFormat="1" ht="51" customHeight="1">
      <c r="A206" s="29" t="str">
        <f t="shared" si="57"/>
        <v/>
      </c>
      <c r="B206" s="30"/>
      <c r="C206" s="30"/>
      <c r="D206" s="38"/>
      <c r="E206" s="198" t="str">
        <f t="shared" si="58"/>
        <v/>
      </c>
      <c r="F206" s="38"/>
      <c r="G206" s="38"/>
      <c r="H206" s="31"/>
      <c r="I206" s="31"/>
      <c r="J206" s="61" t="str">
        <f t="shared" si="59"/>
        <v/>
      </c>
      <c r="K206" s="69" t="str">
        <f t="shared" si="60"/>
        <v/>
      </c>
      <c r="L206" s="69" t="str">
        <f t="shared" si="61"/>
        <v/>
      </c>
      <c r="M206" s="69" t="str">
        <f t="shared" si="62"/>
        <v/>
      </c>
      <c r="N206" s="32"/>
      <c r="O206" s="99"/>
      <c r="P206" s="32"/>
      <c r="Q206" s="99"/>
      <c r="R206" s="129"/>
      <c r="S206" s="99"/>
      <c r="T206" s="32"/>
      <c r="U206" s="38"/>
      <c r="V206" s="32"/>
      <c r="W206" s="32"/>
      <c r="X206" s="38"/>
      <c r="Y206" s="30"/>
      <c r="Z206" s="30"/>
      <c r="AA206" s="32"/>
      <c r="AB206" s="32"/>
      <c r="AC206" s="33"/>
      <c r="AD206" s="63"/>
      <c r="AE206" s="63"/>
      <c r="BK206" s="65"/>
      <c r="BL206" s="65"/>
      <c r="BM206" s="65"/>
      <c r="BN206" s="65"/>
      <c r="BO206" s="65"/>
      <c r="BP206" s="65"/>
      <c r="BQ206" s="65"/>
      <c r="BR206" s="65"/>
      <c r="BS206" s="65"/>
      <c r="BT206" s="66"/>
      <c r="BU206" s="67"/>
      <c r="BV206" s="67"/>
      <c r="BW206" s="67"/>
      <c r="BX206" s="67"/>
      <c r="BY206" s="67"/>
      <c r="BZ206" s="68"/>
      <c r="CA206" s="65"/>
      <c r="CB206" s="65"/>
      <c r="CC206" s="65"/>
      <c r="CD206" s="65"/>
      <c r="CE206" s="65"/>
      <c r="CF206" s="65"/>
      <c r="CG206" s="65"/>
      <c r="CH206" s="65"/>
      <c r="CI206" s="65"/>
      <c r="CJ206" s="171"/>
      <c r="CK206" s="64" t="str">
        <f t="shared" si="68"/>
        <v/>
      </c>
    </row>
    <row r="207" spans="1:89" s="64" customFormat="1" ht="51" customHeight="1">
      <c r="A207" s="29" t="str">
        <f t="shared" si="57"/>
        <v/>
      </c>
      <c r="B207" s="30"/>
      <c r="C207" s="30"/>
      <c r="D207" s="38"/>
      <c r="E207" s="198" t="str">
        <f t="shared" si="58"/>
        <v/>
      </c>
      <c r="F207" s="38"/>
      <c r="G207" s="38"/>
      <c r="H207" s="31"/>
      <c r="I207" s="31"/>
      <c r="J207" s="61" t="str">
        <f t="shared" si="59"/>
        <v/>
      </c>
      <c r="K207" s="69" t="str">
        <f t="shared" si="60"/>
        <v/>
      </c>
      <c r="L207" s="69" t="str">
        <f t="shared" si="61"/>
        <v/>
      </c>
      <c r="M207" s="69" t="str">
        <f t="shared" si="62"/>
        <v/>
      </c>
      <c r="N207" s="32"/>
      <c r="O207" s="99"/>
      <c r="P207" s="32"/>
      <c r="Q207" s="99"/>
      <c r="R207" s="129"/>
      <c r="S207" s="99"/>
      <c r="T207" s="32"/>
      <c r="U207" s="38"/>
      <c r="V207" s="32"/>
      <c r="W207" s="32"/>
      <c r="X207" s="38"/>
      <c r="Y207" s="30"/>
      <c r="Z207" s="30"/>
      <c r="AA207" s="32"/>
      <c r="AB207" s="32"/>
      <c r="AC207" s="33"/>
      <c r="AD207" s="63"/>
      <c r="AE207" s="63"/>
      <c r="BK207" s="65"/>
      <c r="BL207" s="65"/>
      <c r="BM207" s="65"/>
      <c r="BN207" s="65"/>
      <c r="BO207" s="65"/>
      <c r="BP207" s="65"/>
      <c r="BQ207" s="65"/>
      <c r="BR207" s="65"/>
      <c r="BS207" s="65"/>
      <c r="BT207" s="66"/>
      <c r="BU207" s="67"/>
      <c r="BV207" s="67"/>
      <c r="BW207" s="67"/>
      <c r="BX207" s="67"/>
      <c r="BY207" s="67"/>
      <c r="BZ207" s="68"/>
      <c r="CA207" s="65"/>
      <c r="CB207" s="65"/>
      <c r="CC207" s="65"/>
      <c r="CD207" s="65"/>
      <c r="CE207" s="65"/>
      <c r="CF207" s="65"/>
      <c r="CG207" s="65"/>
      <c r="CH207" s="65"/>
      <c r="CI207" s="65"/>
      <c r="CJ207" s="171"/>
      <c r="CK207" s="64" t="str">
        <f t="shared" si="68"/>
        <v/>
      </c>
    </row>
    <row r="208" spans="1:89" s="64" customFormat="1" ht="51" customHeight="1">
      <c r="A208" s="29" t="str">
        <f t="shared" si="57"/>
        <v/>
      </c>
      <c r="B208" s="30"/>
      <c r="C208" s="30"/>
      <c r="D208" s="38"/>
      <c r="E208" s="198" t="str">
        <f t="shared" si="58"/>
        <v/>
      </c>
      <c r="F208" s="38"/>
      <c r="G208" s="38"/>
      <c r="H208" s="31"/>
      <c r="I208" s="31"/>
      <c r="J208" s="61" t="str">
        <f t="shared" si="59"/>
        <v/>
      </c>
      <c r="K208" s="69" t="str">
        <f t="shared" si="60"/>
        <v/>
      </c>
      <c r="L208" s="69" t="str">
        <f t="shared" si="61"/>
        <v/>
      </c>
      <c r="M208" s="69" t="str">
        <f t="shared" si="62"/>
        <v/>
      </c>
      <c r="N208" s="32"/>
      <c r="O208" s="99"/>
      <c r="P208" s="32"/>
      <c r="Q208" s="99"/>
      <c r="R208" s="129"/>
      <c r="S208" s="99"/>
      <c r="T208" s="32"/>
      <c r="U208" s="38"/>
      <c r="V208" s="32"/>
      <c r="W208" s="32"/>
      <c r="X208" s="38"/>
      <c r="Y208" s="30"/>
      <c r="Z208" s="30"/>
      <c r="AA208" s="32"/>
      <c r="AB208" s="32"/>
      <c r="AC208" s="33"/>
      <c r="AD208" s="63"/>
      <c r="AE208" s="63"/>
      <c r="BK208" s="65"/>
      <c r="BL208" s="65"/>
      <c r="BM208" s="65"/>
      <c r="BN208" s="65"/>
      <c r="BO208" s="65"/>
      <c r="BP208" s="65"/>
      <c r="BQ208" s="65"/>
      <c r="BR208" s="65"/>
      <c r="BS208" s="65"/>
      <c r="BT208" s="66"/>
      <c r="BU208" s="67"/>
      <c r="BV208" s="67"/>
      <c r="BW208" s="67"/>
      <c r="BX208" s="67"/>
      <c r="BY208" s="67"/>
      <c r="BZ208" s="68"/>
      <c r="CA208" s="65"/>
      <c r="CB208" s="65"/>
      <c r="CC208" s="65"/>
      <c r="CD208" s="65"/>
      <c r="CE208" s="65"/>
      <c r="CF208" s="65"/>
      <c r="CG208" s="65"/>
      <c r="CH208" s="65"/>
      <c r="CI208" s="65"/>
      <c r="CJ208" s="171"/>
      <c r="CK208" s="64" t="str">
        <f t="shared" si="68"/>
        <v/>
      </c>
    </row>
    <row r="209" spans="1:89" s="64" customFormat="1" ht="51" customHeight="1">
      <c r="A209" s="29" t="str">
        <f t="shared" si="57"/>
        <v/>
      </c>
      <c r="B209" s="30"/>
      <c r="C209" s="30"/>
      <c r="D209" s="38"/>
      <c r="E209" s="198" t="str">
        <f t="shared" si="58"/>
        <v/>
      </c>
      <c r="F209" s="38"/>
      <c r="G209" s="38"/>
      <c r="H209" s="31"/>
      <c r="I209" s="31"/>
      <c r="J209" s="61" t="str">
        <f t="shared" si="59"/>
        <v/>
      </c>
      <c r="K209" s="69" t="str">
        <f t="shared" si="60"/>
        <v/>
      </c>
      <c r="L209" s="69" t="str">
        <f t="shared" si="61"/>
        <v/>
      </c>
      <c r="M209" s="69" t="str">
        <f t="shared" si="62"/>
        <v/>
      </c>
      <c r="N209" s="32"/>
      <c r="O209" s="99"/>
      <c r="P209" s="32"/>
      <c r="Q209" s="99"/>
      <c r="R209" s="129"/>
      <c r="S209" s="99"/>
      <c r="T209" s="32"/>
      <c r="U209" s="38"/>
      <c r="V209" s="32"/>
      <c r="W209" s="32"/>
      <c r="X209" s="38"/>
      <c r="Y209" s="30"/>
      <c r="Z209" s="30"/>
      <c r="AA209" s="32"/>
      <c r="AB209" s="32"/>
      <c r="AC209" s="33"/>
      <c r="AD209" s="63"/>
      <c r="AE209" s="63"/>
      <c r="BK209" s="65"/>
      <c r="BL209" s="65"/>
      <c r="BM209" s="65"/>
      <c r="BN209" s="65"/>
      <c r="BO209" s="65"/>
      <c r="BP209" s="65"/>
      <c r="BQ209" s="65"/>
      <c r="BR209" s="65"/>
      <c r="BS209" s="65"/>
      <c r="BT209" s="66"/>
      <c r="BU209" s="67"/>
      <c r="BV209" s="67"/>
      <c r="BW209" s="67"/>
      <c r="BX209" s="67"/>
      <c r="BY209" s="67"/>
      <c r="BZ209" s="68"/>
      <c r="CA209" s="65"/>
      <c r="CB209" s="65"/>
      <c r="CC209" s="65"/>
      <c r="CD209" s="65"/>
      <c r="CE209" s="65"/>
      <c r="CF209" s="65"/>
      <c r="CG209" s="65"/>
      <c r="CH209" s="65"/>
      <c r="CI209" s="65"/>
      <c r="CJ209" s="171"/>
      <c r="CK209" s="64" t="str">
        <f t="shared" si="68"/>
        <v/>
      </c>
    </row>
    <row r="210" spans="1:89" s="64" customFormat="1" ht="51" customHeight="1">
      <c r="A210" s="29" t="str">
        <f t="shared" si="57"/>
        <v/>
      </c>
      <c r="B210" s="30"/>
      <c r="C210" s="30"/>
      <c r="D210" s="38"/>
      <c r="E210" s="198" t="str">
        <f t="shared" si="58"/>
        <v/>
      </c>
      <c r="F210" s="38"/>
      <c r="G210" s="38"/>
      <c r="H210" s="31"/>
      <c r="I210" s="31"/>
      <c r="J210" s="61" t="str">
        <f t="shared" si="59"/>
        <v/>
      </c>
      <c r="K210" s="69" t="str">
        <f t="shared" si="60"/>
        <v/>
      </c>
      <c r="L210" s="69" t="str">
        <f t="shared" si="61"/>
        <v/>
      </c>
      <c r="M210" s="69" t="str">
        <f t="shared" si="62"/>
        <v/>
      </c>
      <c r="N210" s="32"/>
      <c r="O210" s="99"/>
      <c r="P210" s="32"/>
      <c r="Q210" s="99"/>
      <c r="R210" s="129"/>
      <c r="S210" s="99"/>
      <c r="T210" s="32"/>
      <c r="U210" s="38"/>
      <c r="V210" s="32"/>
      <c r="W210" s="32"/>
      <c r="X210" s="38"/>
      <c r="Y210" s="30"/>
      <c r="Z210" s="30"/>
      <c r="AA210" s="32"/>
      <c r="AB210" s="32"/>
      <c r="AC210" s="33"/>
      <c r="AD210" s="63"/>
      <c r="AE210" s="63"/>
      <c r="BK210" s="65"/>
      <c r="BL210" s="65"/>
      <c r="BM210" s="65"/>
      <c r="BN210" s="65"/>
      <c r="BO210" s="65"/>
      <c r="BP210" s="65"/>
      <c r="BQ210" s="65"/>
      <c r="BR210" s="65"/>
      <c r="BS210" s="65"/>
      <c r="BT210" s="66"/>
      <c r="BU210" s="67"/>
      <c r="BV210" s="67"/>
      <c r="BW210" s="67"/>
      <c r="BX210" s="67"/>
      <c r="BY210" s="67"/>
      <c r="BZ210" s="68"/>
      <c r="CA210" s="65"/>
      <c r="CB210" s="65"/>
      <c r="CC210" s="65"/>
      <c r="CD210" s="65"/>
      <c r="CE210" s="65"/>
      <c r="CF210" s="65"/>
      <c r="CG210" s="65"/>
      <c r="CH210" s="65"/>
      <c r="CI210" s="65"/>
      <c r="CJ210" s="171"/>
      <c r="CK210" s="64" t="str">
        <f t="shared" si="68"/>
        <v/>
      </c>
    </row>
    <row r="211" spans="1:89" s="64" customFormat="1" ht="51" customHeight="1">
      <c r="A211" s="29" t="str">
        <f t="shared" ref="A211:A274" si="69">IFERROR(IF(AND(B211="",C211="",F211="",I211=""),"",A210+1),"")</f>
        <v/>
      </c>
      <c r="B211" s="30"/>
      <c r="C211" s="30"/>
      <c r="D211" s="38"/>
      <c r="E211" s="198" t="str">
        <f t="shared" ref="E211:E274" si="70">IFERROR(VLOOKUP(D211,PEEO_SCHOOL,3,0),"")</f>
        <v/>
      </c>
      <c r="F211" s="38"/>
      <c r="G211" s="38"/>
      <c r="H211" s="31"/>
      <c r="I211" s="31"/>
      <c r="J211" s="61" t="str">
        <f t="shared" ref="J211:J274" si="71">IFERROR(IF(BZ211="","",BZ211),"")</f>
        <v/>
      </c>
      <c r="K211" s="69" t="str">
        <f t="shared" ref="K211:K274" si="72">IFERROR(IF(OR($K$4="",B211="",A211="",I211=""),"",DATEDIF(I211,$K$4,"Y")),"")</f>
        <v/>
      </c>
      <c r="L211" s="69" t="str">
        <f t="shared" ref="L211:L274" si="73">IFERROR(IF(OR($K$4="",B211="",A211="",I211=""),"",DATEDIF(I211,$K$4,"YM")),"")</f>
        <v/>
      </c>
      <c r="M211" s="69" t="str">
        <f t="shared" ref="M211:M274" si="74">IFERROR(IF(OR($K$4="",B211="",A211="",I211=""),"",DATEDIF(I211,$K$4,"MD")),"")</f>
        <v/>
      </c>
      <c r="N211" s="32"/>
      <c r="O211" s="99"/>
      <c r="P211" s="32"/>
      <c r="Q211" s="99"/>
      <c r="R211" s="129"/>
      <c r="S211" s="99"/>
      <c r="T211" s="32"/>
      <c r="U211" s="38"/>
      <c r="V211" s="32"/>
      <c r="W211" s="32"/>
      <c r="X211" s="38"/>
      <c r="Y211" s="30"/>
      <c r="Z211" s="30"/>
      <c r="AA211" s="32"/>
      <c r="AB211" s="32"/>
      <c r="AC211" s="33"/>
      <c r="AD211" s="63"/>
      <c r="AE211" s="63"/>
      <c r="BK211" s="65"/>
      <c r="BL211" s="65"/>
      <c r="BM211" s="65"/>
      <c r="BN211" s="65"/>
      <c r="BO211" s="65"/>
      <c r="BP211" s="65"/>
      <c r="BQ211" s="65"/>
      <c r="BR211" s="65"/>
      <c r="BS211" s="65"/>
      <c r="BT211" s="66"/>
      <c r="BU211" s="67"/>
      <c r="BV211" s="67"/>
      <c r="BW211" s="67"/>
      <c r="BX211" s="67"/>
      <c r="BY211" s="67"/>
      <c r="BZ211" s="68"/>
      <c r="CA211" s="65"/>
      <c r="CB211" s="65"/>
      <c r="CC211" s="65"/>
      <c r="CD211" s="65"/>
      <c r="CE211" s="65"/>
      <c r="CF211" s="65"/>
      <c r="CG211" s="65"/>
      <c r="CH211" s="65"/>
      <c r="CI211" s="65"/>
      <c r="CJ211" s="171"/>
      <c r="CK211" s="64" t="str">
        <f t="shared" si="68"/>
        <v/>
      </c>
    </row>
    <row r="212" spans="1:89" s="64" customFormat="1" ht="51" customHeight="1">
      <c r="A212" s="29" t="str">
        <f t="shared" si="69"/>
        <v/>
      </c>
      <c r="B212" s="30"/>
      <c r="C212" s="30"/>
      <c r="D212" s="38"/>
      <c r="E212" s="198" t="str">
        <f t="shared" si="70"/>
        <v/>
      </c>
      <c r="F212" s="38"/>
      <c r="G212" s="38"/>
      <c r="H212" s="31"/>
      <c r="I212" s="31"/>
      <c r="J212" s="61" t="str">
        <f t="shared" si="71"/>
        <v/>
      </c>
      <c r="K212" s="69" t="str">
        <f t="shared" si="72"/>
        <v/>
      </c>
      <c r="L212" s="69" t="str">
        <f t="shared" si="73"/>
        <v/>
      </c>
      <c r="M212" s="69" t="str">
        <f t="shared" si="74"/>
        <v/>
      </c>
      <c r="N212" s="32"/>
      <c r="O212" s="99"/>
      <c r="P212" s="32"/>
      <c r="Q212" s="99"/>
      <c r="R212" s="129"/>
      <c r="S212" s="99"/>
      <c r="T212" s="32"/>
      <c r="U212" s="38"/>
      <c r="V212" s="32"/>
      <c r="W212" s="32"/>
      <c r="X212" s="38"/>
      <c r="Y212" s="30"/>
      <c r="Z212" s="30"/>
      <c r="AA212" s="32"/>
      <c r="AB212" s="32"/>
      <c r="AC212" s="33"/>
      <c r="AD212" s="63"/>
      <c r="AE212" s="63"/>
      <c r="BK212" s="65"/>
      <c r="BL212" s="65"/>
      <c r="BM212" s="65"/>
      <c r="BN212" s="65"/>
      <c r="BO212" s="65"/>
      <c r="BP212" s="65"/>
      <c r="BQ212" s="65"/>
      <c r="BR212" s="65"/>
      <c r="BS212" s="65"/>
      <c r="BT212" s="66"/>
      <c r="BU212" s="67"/>
      <c r="BV212" s="67"/>
      <c r="BW212" s="67"/>
      <c r="BX212" s="67"/>
      <c r="BY212" s="67"/>
      <c r="BZ212" s="68"/>
      <c r="CA212" s="65"/>
      <c r="CB212" s="65"/>
      <c r="CC212" s="65"/>
      <c r="CD212" s="65"/>
      <c r="CE212" s="65"/>
      <c r="CF212" s="65"/>
      <c r="CG212" s="65"/>
      <c r="CH212" s="65"/>
      <c r="CI212" s="65"/>
      <c r="CJ212" s="171"/>
      <c r="CK212" s="64" t="str">
        <f t="shared" si="68"/>
        <v/>
      </c>
    </row>
    <row r="213" spans="1:89" s="64" customFormat="1" ht="51" customHeight="1">
      <c r="A213" s="29" t="str">
        <f t="shared" si="69"/>
        <v/>
      </c>
      <c r="B213" s="30"/>
      <c r="C213" s="30"/>
      <c r="D213" s="38"/>
      <c r="E213" s="198" t="str">
        <f t="shared" si="70"/>
        <v/>
      </c>
      <c r="F213" s="38"/>
      <c r="G213" s="38"/>
      <c r="H213" s="31"/>
      <c r="I213" s="31"/>
      <c r="J213" s="61" t="str">
        <f t="shared" si="71"/>
        <v/>
      </c>
      <c r="K213" s="69" t="str">
        <f t="shared" si="72"/>
        <v/>
      </c>
      <c r="L213" s="69" t="str">
        <f t="shared" si="73"/>
        <v/>
      </c>
      <c r="M213" s="69" t="str">
        <f t="shared" si="74"/>
        <v/>
      </c>
      <c r="N213" s="32"/>
      <c r="O213" s="99"/>
      <c r="P213" s="32"/>
      <c r="Q213" s="99"/>
      <c r="R213" s="129"/>
      <c r="S213" s="99"/>
      <c r="T213" s="32"/>
      <c r="U213" s="38"/>
      <c r="V213" s="32"/>
      <c r="W213" s="32"/>
      <c r="X213" s="38"/>
      <c r="Y213" s="30"/>
      <c r="Z213" s="30"/>
      <c r="AA213" s="32"/>
      <c r="AB213" s="32"/>
      <c r="AC213" s="33"/>
      <c r="AD213" s="63"/>
      <c r="AE213" s="63"/>
      <c r="BK213" s="65"/>
      <c r="BL213" s="65"/>
      <c r="BM213" s="65"/>
      <c r="BN213" s="65"/>
      <c r="BO213" s="65"/>
      <c r="BP213" s="65"/>
      <c r="BQ213" s="65"/>
      <c r="BR213" s="65"/>
      <c r="BS213" s="65"/>
      <c r="BT213" s="66"/>
      <c r="BU213" s="67"/>
      <c r="BV213" s="67"/>
      <c r="BW213" s="67"/>
      <c r="BX213" s="67"/>
      <c r="BY213" s="67"/>
      <c r="BZ213" s="68"/>
      <c r="CA213" s="65"/>
      <c r="CB213" s="65"/>
      <c r="CC213" s="65"/>
      <c r="CD213" s="65"/>
      <c r="CE213" s="65"/>
      <c r="CF213" s="65"/>
      <c r="CG213" s="65"/>
      <c r="CH213" s="65"/>
      <c r="CI213" s="65"/>
      <c r="CJ213" s="171"/>
      <c r="CK213" s="64" t="str">
        <f t="shared" si="68"/>
        <v/>
      </c>
    </row>
    <row r="214" spans="1:89" s="64" customFormat="1" ht="51" customHeight="1">
      <c r="A214" s="29" t="str">
        <f t="shared" si="69"/>
        <v/>
      </c>
      <c r="B214" s="30"/>
      <c r="C214" s="30"/>
      <c r="D214" s="38"/>
      <c r="E214" s="198" t="str">
        <f t="shared" si="70"/>
        <v/>
      </c>
      <c r="F214" s="38"/>
      <c r="G214" s="38"/>
      <c r="H214" s="31"/>
      <c r="I214" s="31"/>
      <c r="J214" s="61" t="str">
        <f t="shared" si="71"/>
        <v/>
      </c>
      <c r="K214" s="69" t="str">
        <f t="shared" si="72"/>
        <v/>
      </c>
      <c r="L214" s="69" t="str">
        <f t="shared" si="73"/>
        <v/>
      </c>
      <c r="M214" s="69" t="str">
        <f t="shared" si="74"/>
        <v/>
      </c>
      <c r="N214" s="32"/>
      <c r="O214" s="99"/>
      <c r="P214" s="32"/>
      <c r="Q214" s="99"/>
      <c r="R214" s="129"/>
      <c r="S214" s="99"/>
      <c r="T214" s="32"/>
      <c r="U214" s="38"/>
      <c r="V214" s="32"/>
      <c r="W214" s="32"/>
      <c r="X214" s="38"/>
      <c r="Y214" s="30"/>
      <c r="Z214" s="30"/>
      <c r="AA214" s="32"/>
      <c r="AB214" s="32"/>
      <c r="AC214" s="33"/>
      <c r="AD214" s="63"/>
      <c r="AE214" s="63"/>
      <c r="BK214" s="65"/>
      <c r="BL214" s="65"/>
      <c r="BM214" s="65"/>
      <c r="BN214" s="65"/>
      <c r="BO214" s="65"/>
      <c r="BP214" s="65"/>
      <c r="BQ214" s="65"/>
      <c r="BR214" s="65"/>
      <c r="BS214" s="65"/>
      <c r="BT214" s="66"/>
      <c r="BU214" s="67"/>
      <c r="BV214" s="67"/>
      <c r="BW214" s="67"/>
      <c r="BX214" s="67"/>
      <c r="BY214" s="67"/>
      <c r="BZ214" s="68"/>
      <c r="CA214" s="65"/>
      <c r="CB214" s="65"/>
      <c r="CC214" s="65"/>
      <c r="CD214" s="65"/>
      <c r="CE214" s="65"/>
      <c r="CF214" s="65"/>
      <c r="CG214" s="65"/>
      <c r="CH214" s="65"/>
      <c r="CI214" s="65"/>
      <c r="CJ214" s="171"/>
      <c r="CK214" s="64" t="str">
        <f t="shared" si="68"/>
        <v/>
      </c>
    </row>
    <row r="215" spans="1:89" s="64" customFormat="1" ht="51" customHeight="1">
      <c r="A215" s="29" t="str">
        <f t="shared" si="69"/>
        <v/>
      </c>
      <c r="B215" s="30"/>
      <c r="C215" s="30"/>
      <c r="D215" s="38"/>
      <c r="E215" s="198" t="str">
        <f t="shared" si="70"/>
        <v/>
      </c>
      <c r="F215" s="38"/>
      <c r="G215" s="38"/>
      <c r="H215" s="31"/>
      <c r="I215" s="31"/>
      <c r="J215" s="61" t="str">
        <f t="shared" si="71"/>
        <v/>
      </c>
      <c r="K215" s="69" t="str">
        <f t="shared" si="72"/>
        <v/>
      </c>
      <c r="L215" s="69" t="str">
        <f t="shared" si="73"/>
        <v/>
      </c>
      <c r="M215" s="69" t="str">
        <f t="shared" si="74"/>
        <v/>
      </c>
      <c r="N215" s="32"/>
      <c r="O215" s="99"/>
      <c r="P215" s="32"/>
      <c r="Q215" s="99"/>
      <c r="R215" s="129"/>
      <c r="S215" s="99"/>
      <c r="T215" s="32"/>
      <c r="U215" s="38"/>
      <c r="V215" s="32"/>
      <c r="W215" s="32"/>
      <c r="X215" s="38"/>
      <c r="Y215" s="30"/>
      <c r="Z215" s="30"/>
      <c r="AA215" s="32"/>
      <c r="AB215" s="32"/>
      <c r="AC215" s="33"/>
      <c r="AD215" s="63"/>
      <c r="AE215" s="63"/>
      <c r="BK215" s="65"/>
      <c r="BL215" s="65"/>
      <c r="BM215" s="65"/>
      <c r="BN215" s="65"/>
      <c r="BO215" s="65"/>
      <c r="BP215" s="65"/>
      <c r="BQ215" s="65"/>
      <c r="BR215" s="65"/>
      <c r="BS215" s="65"/>
      <c r="BT215" s="66"/>
      <c r="BU215" s="67"/>
      <c r="BV215" s="67"/>
      <c r="BW215" s="67"/>
      <c r="BX215" s="67"/>
      <c r="BY215" s="67"/>
      <c r="BZ215" s="68"/>
      <c r="CA215" s="65"/>
      <c r="CB215" s="65"/>
      <c r="CC215" s="65"/>
      <c r="CD215" s="65"/>
      <c r="CE215" s="65"/>
      <c r="CF215" s="65"/>
      <c r="CG215" s="65"/>
      <c r="CH215" s="65"/>
      <c r="CI215" s="65"/>
      <c r="CJ215" s="171"/>
      <c r="CK215" s="64" t="str">
        <f t="shared" si="68"/>
        <v/>
      </c>
    </row>
    <row r="216" spans="1:89" s="64" customFormat="1" ht="51" customHeight="1">
      <c r="A216" s="29" t="str">
        <f t="shared" si="69"/>
        <v/>
      </c>
      <c r="B216" s="30"/>
      <c r="C216" s="30"/>
      <c r="D216" s="38"/>
      <c r="E216" s="198" t="str">
        <f t="shared" si="70"/>
        <v/>
      </c>
      <c r="F216" s="38"/>
      <c r="G216" s="38"/>
      <c r="H216" s="31"/>
      <c r="I216" s="31"/>
      <c r="J216" s="61" t="str">
        <f t="shared" si="71"/>
        <v/>
      </c>
      <c r="K216" s="69" t="str">
        <f t="shared" si="72"/>
        <v/>
      </c>
      <c r="L216" s="69" t="str">
        <f t="shared" si="73"/>
        <v/>
      </c>
      <c r="M216" s="69" t="str">
        <f t="shared" si="74"/>
        <v/>
      </c>
      <c r="N216" s="32"/>
      <c r="O216" s="99"/>
      <c r="P216" s="32"/>
      <c r="Q216" s="99"/>
      <c r="R216" s="129"/>
      <c r="S216" s="99"/>
      <c r="T216" s="32"/>
      <c r="U216" s="38"/>
      <c r="V216" s="32"/>
      <c r="W216" s="32"/>
      <c r="X216" s="38"/>
      <c r="Y216" s="30"/>
      <c r="Z216" s="30"/>
      <c r="AA216" s="32"/>
      <c r="AB216" s="32"/>
      <c r="AC216" s="33"/>
      <c r="AD216" s="63"/>
      <c r="AE216" s="63"/>
      <c r="BK216" s="65"/>
      <c r="BL216" s="65"/>
      <c r="BM216" s="65"/>
      <c r="BN216" s="65"/>
      <c r="BO216" s="65"/>
      <c r="BP216" s="65"/>
      <c r="BQ216" s="65"/>
      <c r="BR216" s="65"/>
      <c r="BS216" s="65"/>
      <c r="BT216" s="66"/>
      <c r="BU216" s="67"/>
      <c r="BV216" s="67"/>
      <c r="BW216" s="67"/>
      <c r="BX216" s="67"/>
      <c r="BY216" s="67"/>
      <c r="BZ216" s="68"/>
      <c r="CA216" s="65"/>
      <c r="CB216" s="65"/>
      <c r="CC216" s="65"/>
      <c r="CD216" s="65"/>
      <c r="CE216" s="65"/>
      <c r="CF216" s="65"/>
      <c r="CG216" s="65"/>
      <c r="CH216" s="65"/>
      <c r="CI216" s="65"/>
      <c r="CJ216" s="171"/>
      <c r="CK216" s="64" t="str">
        <f t="shared" si="68"/>
        <v/>
      </c>
    </row>
    <row r="217" spans="1:89" s="64" customFormat="1" ht="51" customHeight="1">
      <c r="A217" s="29" t="str">
        <f t="shared" si="69"/>
        <v/>
      </c>
      <c r="B217" s="30"/>
      <c r="C217" s="30"/>
      <c r="D217" s="38"/>
      <c r="E217" s="198" t="str">
        <f t="shared" si="70"/>
        <v/>
      </c>
      <c r="F217" s="38"/>
      <c r="G217" s="38"/>
      <c r="H217" s="31"/>
      <c r="I217" s="31"/>
      <c r="J217" s="61" t="str">
        <f t="shared" si="71"/>
        <v/>
      </c>
      <c r="K217" s="69" t="str">
        <f t="shared" si="72"/>
        <v/>
      </c>
      <c r="L217" s="69" t="str">
        <f t="shared" si="73"/>
        <v/>
      </c>
      <c r="M217" s="69" t="str">
        <f t="shared" si="74"/>
        <v/>
      </c>
      <c r="N217" s="32"/>
      <c r="O217" s="99"/>
      <c r="P217" s="32"/>
      <c r="Q217" s="99"/>
      <c r="R217" s="129"/>
      <c r="S217" s="99"/>
      <c r="T217" s="32"/>
      <c r="U217" s="38"/>
      <c r="V217" s="32"/>
      <c r="W217" s="32"/>
      <c r="X217" s="38"/>
      <c r="Y217" s="30"/>
      <c r="Z217" s="30"/>
      <c r="AA217" s="32"/>
      <c r="AB217" s="32"/>
      <c r="AC217" s="33"/>
      <c r="AD217" s="63"/>
      <c r="AE217" s="63"/>
      <c r="BK217" s="65"/>
      <c r="BL217" s="65"/>
      <c r="BM217" s="65"/>
      <c r="BN217" s="65"/>
      <c r="BO217" s="65"/>
      <c r="BP217" s="65"/>
      <c r="BQ217" s="65"/>
      <c r="BR217" s="65"/>
      <c r="BS217" s="65"/>
      <c r="BT217" s="66"/>
      <c r="BU217" s="67"/>
      <c r="BV217" s="67"/>
      <c r="BW217" s="67"/>
      <c r="BX217" s="67"/>
      <c r="BY217" s="67"/>
      <c r="BZ217" s="68"/>
      <c r="CA217" s="65"/>
      <c r="CB217" s="65"/>
      <c r="CC217" s="65"/>
      <c r="CD217" s="65"/>
      <c r="CE217" s="65"/>
      <c r="CF217" s="65"/>
      <c r="CG217" s="65"/>
      <c r="CH217" s="65"/>
      <c r="CI217" s="65"/>
      <c r="CJ217" s="171"/>
      <c r="CK217" s="64" t="str">
        <f t="shared" si="68"/>
        <v/>
      </c>
    </row>
    <row r="218" spans="1:89" s="64" customFormat="1" ht="51" customHeight="1">
      <c r="A218" s="29" t="str">
        <f t="shared" si="69"/>
        <v/>
      </c>
      <c r="B218" s="30"/>
      <c r="C218" s="30"/>
      <c r="D218" s="38"/>
      <c r="E218" s="198" t="str">
        <f t="shared" si="70"/>
        <v/>
      </c>
      <c r="F218" s="38"/>
      <c r="G218" s="38"/>
      <c r="H218" s="31"/>
      <c r="I218" s="31"/>
      <c r="J218" s="61" t="str">
        <f t="shared" si="71"/>
        <v/>
      </c>
      <c r="K218" s="69" t="str">
        <f t="shared" si="72"/>
        <v/>
      </c>
      <c r="L218" s="69" t="str">
        <f t="shared" si="73"/>
        <v/>
      </c>
      <c r="M218" s="69" t="str">
        <f t="shared" si="74"/>
        <v/>
      </c>
      <c r="N218" s="32"/>
      <c r="O218" s="99"/>
      <c r="P218" s="32"/>
      <c r="Q218" s="99"/>
      <c r="R218" s="129"/>
      <c r="S218" s="99"/>
      <c r="T218" s="32"/>
      <c r="U218" s="38"/>
      <c r="V218" s="32"/>
      <c r="W218" s="32"/>
      <c r="X218" s="38"/>
      <c r="Y218" s="30"/>
      <c r="Z218" s="30"/>
      <c r="AA218" s="32"/>
      <c r="AB218" s="32"/>
      <c r="AC218" s="33"/>
      <c r="AD218" s="63"/>
      <c r="AE218" s="63"/>
      <c r="BK218" s="65"/>
      <c r="BL218" s="65"/>
      <c r="BM218" s="65"/>
      <c r="BN218" s="65"/>
      <c r="BO218" s="65"/>
      <c r="BP218" s="65"/>
      <c r="BQ218" s="65"/>
      <c r="BR218" s="65"/>
      <c r="BS218" s="65"/>
      <c r="BT218" s="66"/>
      <c r="BU218" s="67"/>
      <c r="BV218" s="67"/>
      <c r="BW218" s="67"/>
      <c r="BX218" s="67"/>
      <c r="BY218" s="67"/>
      <c r="BZ218" s="68"/>
      <c r="CA218" s="65"/>
      <c r="CB218" s="65"/>
      <c r="CC218" s="65"/>
      <c r="CD218" s="65"/>
      <c r="CE218" s="65"/>
      <c r="CF218" s="65"/>
      <c r="CG218" s="65"/>
      <c r="CH218" s="65"/>
      <c r="CI218" s="65"/>
      <c r="CJ218" s="171"/>
      <c r="CK218" s="64" t="str">
        <f t="shared" si="68"/>
        <v/>
      </c>
    </row>
    <row r="219" spans="1:89" s="64" customFormat="1" ht="51" customHeight="1">
      <c r="A219" s="29" t="str">
        <f t="shared" si="69"/>
        <v/>
      </c>
      <c r="B219" s="30"/>
      <c r="C219" s="30"/>
      <c r="D219" s="38"/>
      <c r="E219" s="198" t="str">
        <f t="shared" si="70"/>
        <v/>
      </c>
      <c r="F219" s="38"/>
      <c r="G219" s="38"/>
      <c r="H219" s="31"/>
      <c r="I219" s="31"/>
      <c r="J219" s="61" t="str">
        <f t="shared" si="71"/>
        <v/>
      </c>
      <c r="K219" s="69" t="str">
        <f t="shared" si="72"/>
        <v/>
      </c>
      <c r="L219" s="69" t="str">
        <f t="shared" si="73"/>
        <v/>
      </c>
      <c r="M219" s="69" t="str">
        <f t="shared" si="74"/>
        <v/>
      </c>
      <c r="N219" s="32"/>
      <c r="O219" s="99"/>
      <c r="P219" s="32"/>
      <c r="Q219" s="99"/>
      <c r="R219" s="129"/>
      <c r="S219" s="99"/>
      <c r="T219" s="32"/>
      <c r="U219" s="38"/>
      <c r="V219" s="32"/>
      <c r="W219" s="32"/>
      <c r="X219" s="38"/>
      <c r="Y219" s="30"/>
      <c r="Z219" s="30"/>
      <c r="AA219" s="32"/>
      <c r="AB219" s="32"/>
      <c r="AC219" s="33"/>
      <c r="AD219" s="63"/>
      <c r="AE219" s="63"/>
      <c r="BK219" s="65"/>
      <c r="BL219" s="65"/>
      <c r="BM219" s="65"/>
      <c r="BN219" s="65"/>
      <c r="BO219" s="65"/>
      <c r="BP219" s="65"/>
      <c r="BQ219" s="65"/>
      <c r="BR219" s="65"/>
      <c r="BS219" s="65"/>
      <c r="BT219" s="66"/>
      <c r="BU219" s="67"/>
      <c r="BV219" s="67"/>
      <c r="BW219" s="67"/>
      <c r="BX219" s="67"/>
      <c r="BY219" s="67"/>
      <c r="BZ219" s="68"/>
      <c r="CA219" s="65"/>
      <c r="CB219" s="65"/>
      <c r="CC219" s="65"/>
      <c r="CD219" s="65"/>
      <c r="CE219" s="65"/>
      <c r="CF219" s="65"/>
      <c r="CG219" s="65"/>
      <c r="CH219" s="65"/>
      <c r="CI219" s="65"/>
      <c r="CJ219" s="171"/>
      <c r="CK219" s="64" t="str">
        <f t="shared" si="68"/>
        <v/>
      </c>
    </row>
    <row r="220" spans="1:89" s="64" customFormat="1" ht="51" customHeight="1">
      <c r="A220" s="29" t="str">
        <f t="shared" si="69"/>
        <v/>
      </c>
      <c r="B220" s="30"/>
      <c r="C220" s="30"/>
      <c r="D220" s="38"/>
      <c r="E220" s="198" t="str">
        <f t="shared" si="70"/>
        <v/>
      </c>
      <c r="F220" s="38"/>
      <c r="G220" s="38"/>
      <c r="H220" s="31"/>
      <c r="I220" s="31"/>
      <c r="J220" s="61" t="str">
        <f t="shared" si="71"/>
        <v/>
      </c>
      <c r="K220" s="69" t="str">
        <f t="shared" si="72"/>
        <v/>
      </c>
      <c r="L220" s="69" t="str">
        <f t="shared" si="73"/>
        <v/>
      </c>
      <c r="M220" s="69" t="str">
        <f t="shared" si="74"/>
        <v/>
      </c>
      <c r="N220" s="32"/>
      <c r="O220" s="99"/>
      <c r="P220" s="32"/>
      <c r="Q220" s="99"/>
      <c r="R220" s="129"/>
      <c r="S220" s="99"/>
      <c r="T220" s="32"/>
      <c r="U220" s="38"/>
      <c r="V220" s="32"/>
      <c r="W220" s="32"/>
      <c r="X220" s="38"/>
      <c r="Y220" s="30"/>
      <c r="Z220" s="30"/>
      <c r="AA220" s="32"/>
      <c r="AB220" s="32"/>
      <c r="AC220" s="33"/>
      <c r="AD220" s="63"/>
      <c r="AE220" s="63"/>
      <c r="BK220" s="65"/>
      <c r="BL220" s="65"/>
      <c r="BM220" s="65"/>
      <c r="BN220" s="65"/>
      <c r="BO220" s="65"/>
      <c r="BP220" s="65"/>
      <c r="BQ220" s="65"/>
      <c r="BR220" s="65"/>
      <c r="BS220" s="65"/>
      <c r="BT220" s="66"/>
      <c r="BU220" s="67"/>
      <c r="BV220" s="67"/>
      <c r="BW220" s="67"/>
      <c r="BX220" s="67"/>
      <c r="BY220" s="67"/>
      <c r="BZ220" s="68"/>
      <c r="CA220" s="65"/>
      <c r="CB220" s="65"/>
      <c r="CC220" s="65"/>
      <c r="CD220" s="65"/>
      <c r="CE220" s="65"/>
      <c r="CF220" s="65"/>
      <c r="CG220" s="65"/>
      <c r="CH220" s="65"/>
      <c r="CI220" s="65"/>
      <c r="CJ220" s="171"/>
      <c r="CK220" s="64" t="str">
        <f t="shared" si="68"/>
        <v/>
      </c>
    </row>
    <row r="221" spans="1:89" s="64" customFormat="1" ht="51" customHeight="1">
      <c r="A221" s="29" t="str">
        <f t="shared" si="69"/>
        <v/>
      </c>
      <c r="B221" s="30"/>
      <c r="C221" s="30"/>
      <c r="D221" s="38"/>
      <c r="E221" s="198" t="str">
        <f t="shared" si="70"/>
        <v/>
      </c>
      <c r="F221" s="38"/>
      <c r="G221" s="38"/>
      <c r="H221" s="31"/>
      <c r="I221" s="31"/>
      <c r="J221" s="61" t="str">
        <f t="shared" si="71"/>
        <v/>
      </c>
      <c r="K221" s="69" t="str">
        <f t="shared" si="72"/>
        <v/>
      </c>
      <c r="L221" s="69" t="str">
        <f t="shared" si="73"/>
        <v/>
      </c>
      <c r="M221" s="69" t="str">
        <f t="shared" si="74"/>
        <v/>
      </c>
      <c r="N221" s="32"/>
      <c r="O221" s="99"/>
      <c r="P221" s="32"/>
      <c r="Q221" s="99"/>
      <c r="R221" s="129"/>
      <c r="S221" s="99"/>
      <c r="T221" s="32"/>
      <c r="U221" s="38"/>
      <c r="V221" s="32"/>
      <c r="W221" s="32"/>
      <c r="X221" s="38"/>
      <c r="Y221" s="30"/>
      <c r="Z221" s="30"/>
      <c r="AA221" s="32"/>
      <c r="AB221" s="32"/>
      <c r="AC221" s="33"/>
      <c r="AD221" s="63"/>
      <c r="AE221" s="63"/>
      <c r="BK221" s="65"/>
      <c r="BL221" s="65"/>
      <c r="BM221" s="65"/>
      <c r="BN221" s="65"/>
      <c r="BO221" s="65"/>
      <c r="BP221" s="65"/>
      <c r="BQ221" s="65"/>
      <c r="BR221" s="65"/>
      <c r="BS221" s="65"/>
      <c r="BT221" s="66"/>
      <c r="BU221" s="67"/>
      <c r="BV221" s="67"/>
      <c r="BW221" s="67"/>
      <c r="BX221" s="67"/>
      <c r="BY221" s="67"/>
      <c r="BZ221" s="68"/>
      <c r="CA221" s="65"/>
      <c r="CB221" s="65"/>
      <c r="CC221" s="65"/>
      <c r="CD221" s="65"/>
      <c r="CE221" s="65"/>
      <c r="CF221" s="65"/>
      <c r="CG221" s="65"/>
      <c r="CH221" s="65"/>
      <c r="CI221" s="65"/>
      <c r="CJ221" s="171"/>
      <c r="CK221" s="64" t="str">
        <f t="shared" si="68"/>
        <v/>
      </c>
    </row>
    <row r="222" spans="1:89" s="64" customFormat="1" ht="51" customHeight="1">
      <c r="A222" s="29" t="str">
        <f t="shared" si="69"/>
        <v/>
      </c>
      <c r="B222" s="30"/>
      <c r="C222" s="30"/>
      <c r="D222" s="38"/>
      <c r="E222" s="198" t="str">
        <f t="shared" si="70"/>
        <v/>
      </c>
      <c r="F222" s="38"/>
      <c r="G222" s="38"/>
      <c r="H222" s="31"/>
      <c r="I222" s="31"/>
      <c r="J222" s="61" t="str">
        <f t="shared" si="71"/>
        <v/>
      </c>
      <c r="K222" s="69" t="str">
        <f t="shared" si="72"/>
        <v/>
      </c>
      <c r="L222" s="69" t="str">
        <f t="shared" si="73"/>
        <v/>
      </c>
      <c r="M222" s="69" t="str">
        <f t="shared" si="74"/>
        <v/>
      </c>
      <c r="N222" s="32"/>
      <c r="O222" s="99"/>
      <c r="P222" s="32"/>
      <c r="Q222" s="99"/>
      <c r="R222" s="129"/>
      <c r="S222" s="99"/>
      <c r="T222" s="32"/>
      <c r="U222" s="38"/>
      <c r="V222" s="32"/>
      <c r="W222" s="32"/>
      <c r="X222" s="38"/>
      <c r="Y222" s="30"/>
      <c r="Z222" s="30"/>
      <c r="AA222" s="32"/>
      <c r="AB222" s="32"/>
      <c r="AC222" s="33"/>
      <c r="AD222" s="63"/>
      <c r="AE222" s="63"/>
      <c r="BK222" s="65"/>
      <c r="BL222" s="65"/>
      <c r="BM222" s="65"/>
      <c r="BN222" s="65"/>
      <c r="BO222" s="65"/>
      <c r="BP222" s="65"/>
      <c r="BQ222" s="65"/>
      <c r="BR222" s="65"/>
      <c r="BS222" s="65"/>
      <c r="BT222" s="66"/>
      <c r="BU222" s="67"/>
      <c r="BV222" s="67"/>
      <c r="BW222" s="67"/>
      <c r="BX222" s="67"/>
      <c r="BY222" s="67"/>
      <c r="BZ222" s="68"/>
      <c r="CA222" s="65"/>
      <c r="CB222" s="65"/>
      <c r="CC222" s="65"/>
      <c r="CD222" s="65"/>
      <c r="CE222" s="65"/>
      <c r="CF222" s="65"/>
      <c r="CG222" s="65"/>
      <c r="CH222" s="65"/>
      <c r="CI222" s="65"/>
      <c r="CJ222" s="171"/>
      <c r="CK222" s="64" t="str">
        <f t="shared" si="68"/>
        <v/>
      </c>
    </row>
    <row r="223" spans="1:89" s="64" customFormat="1" ht="51" customHeight="1">
      <c r="A223" s="29" t="str">
        <f t="shared" si="69"/>
        <v/>
      </c>
      <c r="B223" s="30"/>
      <c r="C223" s="30"/>
      <c r="D223" s="38"/>
      <c r="E223" s="198" t="str">
        <f t="shared" si="70"/>
        <v/>
      </c>
      <c r="F223" s="38"/>
      <c r="G223" s="38"/>
      <c r="H223" s="31"/>
      <c r="I223" s="31"/>
      <c r="J223" s="61" t="str">
        <f t="shared" si="71"/>
        <v/>
      </c>
      <c r="K223" s="69" t="str">
        <f t="shared" si="72"/>
        <v/>
      </c>
      <c r="L223" s="69" t="str">
        <f t="shared" si="73"/>
        <v/>
      </c>
      <c r="M223" s="69" t="str">
        <f t="shared" si="74"/>
        <v/>
      </c>
      <c r="N223" s="32"/>
      <c r="O223" s="99"/>
      <c r="P223" s="32"/>
      <c r="Q223" s="99"/>
      <c r="R223" s="129"/>
      <c r="S223" s="99"/>
      <c r="T223" s="32"/>
      <c r="U223" s="38"/>
      <c r="V223" s="32"/>
      <c r="W223" s="32"/>
      <c r="X223" s="38"/>
      <c r="Y223" s="30"/>
      <c r="Z223" s="30"/>
      <c r="AA223" s="32"/>
      <c r="AB223" s="32"/>
      <c r="AC223" s="33"/>
      <c r="AD223" s="63"/>
      <c r="AE223" s="63"/>
      <c r="BK223" s="65"/>
      <c r="BL223" s="65"/>
      <c r="BM223" s="65"/>
      <c r="BN223" s="65"/>
      <c r="BO223" s="65"/>
      <c r="BP223" s="65"/>
      <c r="BQ223" s="65"/>
      <c r="BR223" s="65"/>
      <c r="BS223" s="65"/>
      <c r="BT223" s="66"/>
      <c r="BU223" s="67"/>
      <c r="BV223" s="67"/>
      <c r="BW223" s="67"/>
      <c r="BX223" s="67"/>
      <c r="BY223" s="67"/>
      <c r="BZ223" s="68"/>
      <c r="CA223" s="65"/>
      <c r="CB223" s="65"/>
      <c r="CC223" s="65"/>
      <c r="CD223" s="65"/>
      <c r="CE223" s="65"/>
      <c r="CF223" s="65"/>
      <c r="CG223" s="65"/>
      <c r="CH223" s="65"/>
      <c r="CI223" s="65"/>
      <c r="CJ223" s="171"/>
      <c r="CK223" s="64" t="str">
        <f t="shared" si="68"/>
        <v/>
      </c>
    </row>
    <row r="224" spans="1:89" s="64" customFormat="1" ht="51" customHeight="1">
      <c r="A224" s="29" t="str">
        <f t="shared" si="69"/>
        <v/>
      </c>
      <c r="B224" s="30"/>
      <c r="C224" s="30"/>
      <c r="D224" s="38"/>
      <c r="E224" s="198" t="str">
        <f t="shared" si="70"/>
        <v/>
      </c>
      <c r="F224" s="38"/>
      <c r="G224" s="38"/>
      <c r="H224" s="31"/>
      <c r="I224" s="31"/>
      <c r="J224" s="61" t="str">
        <f t="shared" si="71"/>
        <v/>
      </c>
      <c r="K224" s="69" t="str">
        <f t="shared" si="72"/>
        <v/>
      </c>
      <c r="L224" s="69" t="str">
        <f t="shared" si="73"/>
        <v/>
      </c>
      <c r="M224" s="69" t="str">
        <f t="shared" si="74"/>
        <v/>
      </c>
      <c r="N224" s="32"/>
      <c r="O224" s="99"/>
      <c r="P224" s="32"/>
      <c r="Q224" s="99"/>
      <c r="R224" s="129"/>
      <c r="S224" s="99"/>
      <c r="T224" s="32"/>
      <c r="U224" s="38"/>
      <c r="V224" s="32"/>
      <c r="W224" s="32"/>
      <c r="X224" s="38"/>
      <c r="Y224" s="30"/>
      <c r="Z224" s="30"/>
      <c r="AA224" s="32"/>
      <c r="AB224" s="32"/>
      <c r="AC224" s="33"/>
      <c r="AD224" s="63"/>
      <c r="AE224" s="63"/>
      <c r="BK224" s="65"/>
      <c r="BL224" s="65"/>
      <c r="BM224" s="65"/>
      <c r="BN224" s="65"/>
      <c r="BO224" s="65"/>
      <c r="BP224" s="65"/>
      <c r="BQ224" s="65"/>
      <c r="BR224" s="65"/>
      <c r="BS224" s="65"/>
      <c r="BT224" s="66"/>
      <c r="BU224" s="67"/>
      <c r="BV224" s="67"/>
      <c r="BW224" s="67"/>
      <c r="BX224" s="67"/>
      <c r="BY224" s="67"/>
      <c r="BZ224" s="68"/>
      <c r="CA224" s="65"/>
      <c r="CB224" s="65"/>
      <c r="CC224" s="65"/>
      <c r="CD224" s="65"/>
      <c r="CE224" s="65"/>
      <c r="CF224" s="65"/>
      <c r="CG224" s="65"/>
      <c r="CH224" s="65"/>
      <c r="CI224" s="65"/>
      <c r="CJ224" s="171"/>
      <c r="CK224" s="64" t="str">
        <f t="shared" si="68"/>
        <v/>
      </c>
    </row>
    <row r="225" spans="1:89" s="64" customFormat="1" ht="51" customHeight="1">
      <c r="A225" s="29" t="str">
        <f t="shared" si="69"/>
        <v/>
      </c>
      <c r="B225" s="30"/>
      <c r="C225" s="30"/>
      <c r="D225" s="38"/>
      <c r="E225" s="198" t="str">
        <f t="shared" si="70"/>
        <v/>
      </c>
      <c r="F225" s="38"/>
      <c r="G225" s="38"/>
      <c r="H225" s="31"/>
      <c r="I225" s="31"/>
      <c r="J225" s="61" t="str">
        <f t="shared" si="71"/>
        <v/>
      </c>
      <c r="K225" s="69" t="str">
        <f t="shared" si="72"/>
        <v/>
      </c>
      <c r="L225" s="69" t="str">
        <f t="shared" si="73"/>
        <v/>
      </c>
      <c r="M225" s="69" t="str">
        <f t="shared" si="74"/>
        <v/>
      </c>
      <c r="N225" s="32"/>
      <c r="O225" s="99"/>
      <c r="P225" s="32"/>
      <c r="Q225" s="99"/>
      <c r="R225" s="129"/>
      <c r="S225" s="99"/>
      <c r="T225" s="32"/>
      <c r="U225" s="38"/>
      <c r="V225" s="32"/>
      <c r="W225" s="32"/>
      <c r="X225" s="38"/>
      <c r="Y225" s="30"/>
      <c r="Z225" s="30"/>
      <c r="AA225" s="32"/>
      <c r="AB225" s="32"/>
      <c r="AC225" s="33"/>
      <c r="AD225" s="63"/>
      <c r="AE225" s="63"/>
      <c r="BK225" s="65"/>
      <c r="BL225" s="65"/>
      <c r="BM225" s="65"/>
      <c r="BN225" s="65"/>
      <c r="BO225" s="65"/>
      <c r="BP225" s="65"/>
      <c r="BQ225" s="65"/>
      <c r="BR225" s="65"/>
      <c r="BS225" s="65"/>
      <c r="BT225" s="66"/>
      <c r="BU225" s="67"/>
      <c r="BV225" s="67"/>
      <c r="BW225" s="67"/>
      <c r="BX225" s="67"/>
      <c r="BY225" s="67"/>
      <c r="BZ225" s="68"/>
      <c r="CA225" s="65"/>
      <c r="CB225" s="65"/>
      <c r="CC225" s="65"/>
      <c r="CD225" s="65"/>
      <c r="CE225" s="65"/>
      <c r="CF225" s="65"/>
      <c r="CG225" s="65"/>
      <c r="CH225" s="65"/>
      <c r="CI225" s="65"/>
      <c r="CJ225" s="171"/>
      <c r="CK225" s="64" t="str">
        <f t="shared" si="68"/>
        <v/>
      </c>
    </row>
    <row r="226" spans="1:89" s="64" customFormat="1" ht="51" customHeight="1">
      <c r="A226" s="29" t="str">
        <f t="shared" si="69"/>
        <v/>
      </c>
      <c r="B226" s="30"/>
      <c r="C226" s="30"/>
      <c r="D226" s="38"/>
      <c r="E226" s="198" t="str">
        <f t="shared" si="70"/>
        <v/>
      </c>
      <c r="F226" s="38"/>
      <c r="G226" s="38"/>
      <c r="H226" s="31"/>
      <c r="I226" s="31"/>
      <c r="J226" s="61" t="str">
        <f t="shared" si="71"/>
        <v/>
      </c>
      <c r="K226" s="69" t="str">
        <f t="shared" si="72"/>
        <v/>
      </c>
      <c r="L226" s="69" t="str">
        <f t="shared" si="73"/>
        <v/>
      </c>
      <c r="M226" s="69" t="str">
        <f t="shared" si="74"/>
        <v/>
      </c>
      <c r="N226" s="32"/>
      <c r="O226" s="99"/>
      <c r="P226" s="32"/>
      <c r="Q226" s="99"/>
      <c r="R226" s="129"/>
      <c r="S226" s="99"/>
      <c r="T226" s="32"/>
      <c r="U226" s="38"/>
      <c r="V226" s="32"/>
      <c r="W226" s="32"/>
      <c r="X226" s="38"/>
      <c r="Y226" s="30"/>
      <c r="Z226" s="30"/>
      <c r="AA226" s="32"/>
      <c r="AB226" s="32"/>
      <c r="AC226" s="33"/>
      <c r="AD226" s="63"/>
      <c r="AE226" s="63"/>
      <c r="BK226" s="65"/>
      <c r="BL226" s="65"/>
      <c r="BM226" s="65"/>
      <c r="BN226" s="65"/>
      <c r="BO226" s="65"/>
      <c r="BP226" s="65"/>
      <c r="BQ226" s="65"/>
      <c r="BR226" s="65"/>
      <c r="BS226" s="65"/>
      <c r="BT226" s="66"/>
      <c r="BU226" s="67"/>
      <c r="BV226" s="67"/>
      <c r="BW226" s="67"/>
      <c r="BX226" s="67"/>
      <c r="BY226" s="67"/>
      <c r="BZ226" s="68"/>
      <c r="CA226" s="65"/>
      <c r="CB226" s="65"/>
      <c r="CC226" s="65"/>
      <c r="CD226" s="65"/>
      <c r="CE226" s="65"/>
      <c r="CF226" s="65"/>
      <c r="CG226" s="65"/>
      <c r="CH226" s="65"/>
      <c r="CI226" s="65"/>
      <c r="CJ226" s="171"/>
      <c r="CK226" s="64" t="str">
        <f t="shared" si="68"/>
        <v/>
      </c>
    </row>
    <row r="227" spans="1:89" s="64" customFormat="1" ht="51" customHeight="1">
      <c r="A227" s="29" t="str">
        <f t="shared" si="69"/>
        <v/>
      </c>
      <c r="B227" s="30"/>
      <c r="C227" s="30"/>
      <c r="D227" s="38"/>
      <c r="E227" s="198" t="str">
        <f t="shared" si="70"/>
        <v/>
      </c>
      <c r="F227" s="38"/>
      <c r="G227" s="38"/>
      <c r="H227" s="31"/>
      <c r="I227" s="31"/>
      <c r="J227" s="61" t="str">
        <f t="shared" si="71"/>
        <v/>
      </c>
      <c r="K227" s="69" t="str">
        <f t="shared" si="72"/>
        <v/>
      </c>
      <c r="L227" s="69" t="str">
        <f t="shared" si="73"/>
        <v/>
      </c>
      <c r="M227" s="69" t="str">
        <f t="shared" si="74"/>
        <v/>
      </c>
      <c r="N227" s="32"/>
      <c r="O227" s="99"/>
      <c r="P227" s="32"/>
      <c r="Q227" s="99"/>
      <c r="R227" s="129"/>
      <c r="S227" s="99"/>
      <c r="T227" s="32"/>
      <c r="U227" s="38"/>
      <c r="V227" s="32"/>
      <c r="W227" s="32"/>
      <c r="X227" s="38"/>
      <c r="Y227" s="30"/>
      <c r="Z227" s="30"/>
      <c r="AA227" s="32"/>
      <c r="AB227" s="32"/>
      <c r="AC227" s="33"/>
      <c r="AD227" s="63"/>
      <c r="AE227" s="63"/>
      <c r="BK227" s="65"/>
      <c r="BL227" s="65"/>
      <c r="BM227" s="65"/>
      <c r="BN227" s="65"/>
      <c r="BO227" s="65"/>
      <c r="BP227" s="65"/>
      <c r="BQ227" s="65"/>
      <c r="BR227" s="65"/>
      <c r="BS227" s="65"/>
      <c r="BT227" s="66"/>
      <c r="BU227" s="67"/>
      <c r="BV227" s="67"/>
      <c r="BW227" s="67"/>
      <c r="BX227" s="67"/>
      <c r="BY227" s="67"/>
      <c r="BZ227" s="68"/>
      <c r="CA227" s="65"/>
      <c r="CB227" s="65"/>
      <c r="CC227" s="65"/>
      <c r="CD227" s="65"/>
      <c r="CE227" s="65"/>
      <c r="CF227" s="65"/>
      <c r="CG227" s="65"/>
      <c r="CH227" s="65"/>
      <c r="CI227" s="65"/>
      <c r="CJ227" s="171"/>
      <c r="CK227" s="64" t="str">
        <f t="shared" si="68"/>
        <v/>
      </c>
    </row>
    <row r="228" spans="1:89" s="64" customFormat="1" ht="51" customHeight="1">
      <c r="A228" s="29" t="str">
        <f t="shared" si="69"/>
        <v/>
      </c>
      <c r="B228" s="30"/>
      <c r="C228" s="30"/>
      <c r="D228" s="38"/>
      <c r="E228" s="198" t="str">
        <f t="shared" si="70"/>
        <v/>
      </c>
      <c r="F228" s="38"/>
      <c r="G228" s="38"/>
      <c r="H228" s="31"/>
      <c r="I228" s="31"/>
      <c r="J228" s="61" t="str">
        <f t="shared" si="71"/>
        <v/>
      </c>
      <c r="K228" s="69" t="str">
        <f t="shared" si="72"/>
        <v/>
      </c>
      <c r="L228" s="69" t="str">
        <f t="shared" si="73"/>
        <v/>
      </c>
      <c r="M228" s="69" t="str">
        <f t="shared" si="74"/>
        <v/>
      </c>
      <c r="N228" s="32"/>
      <c r="O228" s="99"/>
      <c r="P228" s="32"/>
      <c r="Q228" s="99"/>
      <c r="R228" s="129"/>
      <c r="S228" s="99"/>
      <c r="T228" s="32"/>
      <c r="U228" s="38"/>
      <c r="V228" s="32"/>
      <c r="W228" s="32"/>
      <c r="X228" s="38"/>
      <c r="Y228" s="30"/>
      <c r="Z228" s="30"/>
      <c r="AA228" s="32"/>
      <c r="AB228" s="32"/>
      <c r="AC228" s="33"/>
      <c r="AD228" s="63"/>
      <c r="AE228" s="63"/>
      <c r="BK228" s="65"/>
      <c r="BL228" s="65"/>
      <c r="BM228" s="65"/>
      <c r="BN228" s="65"/>
      <c r="BO228" s="65"/>
      <c r="BP228" s="65"/>
      <c r="BQ228" s="65"/>
      <c r="BR228" s="65"/>
      <c r="BS228" s="65"/>
      <c r="BT228" s="66"/>
      <c r="BU228" s="67"/>
      <c r="BV228" s="67"/>
      <c r="BW228" s="67"/>
      <c r="BX228" s="67"/>
      <c r="BY228" s="67"/>
      <c r="BZ228" s="68"/>
      <c r="CA228" s="65"/>
      <c r="CB228" s="65"/>
      <c r="CC228" s="65"/>
      <c r="CD228" s="65"/>
      <c r="CE228" s="65"/>
      <c r="CF228" s="65"/>
      <c r="CG228" s="65"/>
      <c r="CH228" s="65"/>
      <c r="CI228" s="65"/>
      <c r="CJ228" s="171"/>
      <c r="CK228" s="64" t="str">
        <f t="shared" si="68"/>
        <v/>
      </c>
    </row>
    <row r="229" spans="1:89" s="64" customFormat="1" ht="51" customHeight="1">
      <c r="A229" s="29" t="str">
        <f t="shared" si="69"/>
        <v/>
      </c>
      <c r="B229" s="30"/>
      <c r="C229" s="30"/>
      <c r="D229" s="38"/>
      <c r="E229" s="198" t="str">
        <f t="shared" si="70"/>
        <v/>
      </c>
      <c r="F229" s="38"/>
      <c r="G229" s="38"/>
      <c r="H229" s="31"/>
      <c r="I229" s="31"/>
      <c r="J229" s="61" t="str">
        <f t="shared" si="71"/>
        <v/>
      </c>
      <c r="K229" s="69" t="str">
        <f t="shared" si="72"/>
        <v/>
      </c>
      <c r="L229" s="69" t="str">
        <f t="shared" si="73"/>
        <v/>
      </c>
      <c r="M229" s="69" t="str">
        <f t="shared" si="74"/>
        <v/>
      </c>
      <c r="N229" s="32"/>
      <c r="O229" s="99"/>
      <c r="P229" s="32"/>
      <c r="Q229" s="99"/>
      <c r="R229" s="129"/>
      <c r="S229" s="99"/>
      <c r="T229" s="32"/>
      <c r="U229" s="38"/>
      <c r="V229" s="32"/>
      <c r="W229" s="32"/>
      <c r="X229" s="38"/>
      <c r="Y229" s="30"/>
      <c r="Z229" s="30"/>
      <c r="AA229" s="32"/>
      <c r="AB229" s="32"/>
      <c r="AC229" s="33"/>
      <c r="AD229" s="63"/>
      <c r="AE229" s="63"/>
      <c r="BK229" s="65"/>
      <c r="BL229" s="65"/>
      <c r="BM229" s="65"/>
      <c r="BN229" s="65"/>
      <c r="BO229" s="65"/>
      <c r="BP229" s="65"/>
      <c r="BQ229" s="65"/>
      <c r="BR229" s="65"/>
      <c r="BS229" s="65"/>
      <c r="BT229" s="66"/>
      <c r="BU229" s="67"/>
      <c r="BV229" s="67"/>
      <c r="BW229" s="67"/>
      <c r="BX229" s="67"/>
      <c r="BY229" s="67"/>
      <c r="BZ229" s="68"/>
      <c r="CA229" s="65"/>
      <c r="CB229" s="65"/>
      <c r="CC229" s="65"/>
      <c r="CD229" s="65"/>
      <c r="CE229" s="65"/>
      <c r="CF229" s="65"/>
      <c r="CG229" s="65"/>
      <c r="CH229" s="65"/>
      <c r="CI229" s="65"/>
      <c r="CJ229" s="171"/>
      <c r="CK229" s="64" t="str">
        <f t="shared" si="68"/>
        <v/>
      </c>
    </row>
    <row r="230" spans="1:89" s="64" customFormat="1" ht="51" customHeight="1">
      <c r="A230" s="29" t="str">
        <f t="shared" si="69"/>
        <v/>
      </c>
      <c r="B230" s="30"/>
      <c r="C230" s="30"/>
      <c r="D230" s="38"/>
      <c r="E230" s="198" t="str">
        <f t="shared" si="70"/>
        <v/>
      </c>
      <c r="F230" s="38"/>
      <c r="G230" s="38"/>
      <c r="H230" s="31"/>
      <c r="I230" s="31"/>
      <c r="J230" s="61" t="str">
        <f t="shared" si="71"/>
        <v/>
      </c>
      <c r="K230" s="69" t="str">
        <f t="shared" si="72"/>
        <v/>
      </c>
      <c r="L230" s="69" t="str">
        <f t="shared" si="73"/>
        <v/>
      </c>
      <c r="M230" s="69" t="str">
        <f t="shared" si="74"/>
        <v/>
      </c>
      <c r="N230" s="32"/>
      <c r="O230" s="99"/>
      <c r="P230" s="32"/>
      <c r="Q230" s="99"/>
      <c r="R230" s="129"/>
      <c r="S230" s="99"/>
      <c r="T230" s="32"/>
      <c r="U230" s="38"/>
      <c r="V230" s="32"/>
      <c r="W230" s="32"/>
      <c r="X230" s="38"/>
      <c r="Y230" s="30"/>
      <c r="Z230" s="30"/>
      <c r="AA230" s="32"/>
      <c r="AB230" s="32"/>
      <c r="AC230" s="33"/>
      <c r="AD230" s="63"/>
      <c r="AE230" s="63"/>
      <c r="BK230" s="65"/>
      <c r="BL230" s="65"/>
      <c r="BM230" s="65"/>
      <c r="BN230" s="65"/>
      <c r="BO230" s="65"/>
      <c r="BP230" s="65"/>
      <c r="BQ230" s="65"/>
      <c r="BR230" s="65"/>
      <c r="BS230" s="65"/>
      <c r="BT230" s="66"/>
      <c r="BU230" s="67"/>
      <c r="BV230" s="67"/>
      <c r="BW230" s="67"/>
      <c r="BX230" s="67"/>
      <c r="BY230" s="67"/>
      <c r="BZ230" s="68"/>
      <c r="CA230" s="65"/>
      <c r="CB230" s="65"/>
      <c r="CC230" s="65"/>
      <c r="CD230" s="65"/>
      <c r="CE230" s="65"/>
      <c r="CF230" s="65"/>
      <c r="CG230" s="65"/>
      <c r="CH230" s="65"/>
      <c r="CI230" s="65"/>
      <c r="CJ230" s="171"/>
      <c r="CK230" s="64" t="str">
        <f t="shared" si="68"/>
        <v/>
      </c>
    </row>
    <row r="231" spans="1:89" s="64" customFormat="1" ht="51" customHeight="1">
      <c r="A231" s="29" t="str">
        <f t="shared" si="69"/>
        <v/>
      </c>
      <c r="B231" s="30"/>
      <c r="C231" s="30"/>
      <c r="D231" s="38"/>
      <c r="E231" s="198" t="str">
        <f t="shared" si="70"/>
        <v/>
      </c>
      <c r="F231" s="38"/>
      <c r="G231" s="38"/>
      <c r="H231" s="31"/>
      <c r="I231" s="31"/>
      <c r="J231" s="61" t="str">
        <f t="shared" si="71"/>
        <v/>
      </c>
      <c r="K231" s="69" t="str">
        <f t="shared" si="72"/>
        <v/>
      </c>
      <c r="L231" s="69" t="str">
        <f t="shared" si="73"/>
        <v/>
      </c>
      <c r="M231" s="69" t="str">
        <f t="shared" si="74"/>
        <v/>
      </c>
      <c r="N231" s="32"/>
      <c r="O231" s="99"/>
      <c r="P231" s="32"/>
      <c r="Q231" s="99"/>
      <c r="R231" s="129"/>
      <c r="S231" s="99"/>
      <c r="T231" s="32"/>
      <c r="U231" s="38"/>
      <c r="V231" s="32"/>
      <c r="W231" s="32"/>
      <c r="X231" s="38"/>
      <c r="Y231" s="30"/>
      <c r="Z231" s="30"/>
      <c r="AA231" s="32"/>
      <c r="AB231" s="32"/>
      <c r="AC231" s="33"/>
      <c r="AD231" s="63"/>
      <c r="AE231" s="63"/>
      <c r="BK231" s="65"/>
      <c r="BL231" s="65"/>
      <c r="BM231" s="65"/>
      <c r="BN231" s="65"/>
      <c r="BO231" s="65"/>
      <c r="BP231" s="65"/>
      <c r="BQ231" s="65"/>
      <c r="BR231" s="65"/>
      <c r="BS231" s="65"/>
      <c r="BT231" s="66"/>
      <c r="BU231" s="67"/>
      <c r="BV231" s="67"/>
      <c r="BW231" s="67"/>
      <c r="BX231" s="67"/>
      <c r="BY231" s="67"/>
      <c r="BZ231" s="68"/>
      <c r="CA231" s="65"/>
      <c r="CB231" s="65"/>
      <c r="CC231" s="65"/>
      <c r="CD231" s="65"/>
      <c r="CE231" s="65"/>
      <c r="CF231" s="65"/>
      <c r="CG231" s="65"/>
      <c r="CH231" s="65"/>
      <c r="CI231" s="65"/>
      <c r="CJ231" s="171"/>
      <c r="CK231" s="64" t="str">
        <f t="shared" si="68"/>
        <v/>
      </c>
    </row>
    <row r="232" spans="1:89" s="64" customFormat="1" ht="51" customHeight="1">
      <c r="A232" s="29" t="str">
        <f t="shared" si="69"/>
        <v/>
      </c>
      <c r="B232" s="30"/>
      <c r="C232" s="30"/>
      <c r="D232" s="38"/>
      <c r="E232" s="198" t="str">
        <f t="shared" si="70"/>
        <v/>
      </c>
      <c r="F232" s="38"/>
      <c r="G232" s="38"/>
      <c r="H232" s="31"/>
      <c r="I232" s="31"/>
      <c r="J232" s="61" t="str">
        <f t="shared" si="71"/>
        <v/>
      </c>
      <c r="K232" s="69" t="str">
        <f t="shared" si="72"/>
        <v/>
      </c>
      <c r="L232" s="69" t="str">
        <f t="shared" si="73"/>
        <v/>
      </c>
      <c r="M232" s="69" t="str">
        <f t="shared" si="74"/>
        <v/>
      </c>
      <c r="N232" s="32"/>
      <c r="O232" s="99"/>
      <c r="P232" s="32"/>
      <c r="Q232" s="99"/>
      <c r="R232" s="129"/>
      <c r="S232" s="99"/>
      <c r="T232" s="32"/>
      <c r="U232" s="38"/>
      <c r="V232" s="32"/>
      <c r="W232" s="32"/>
      <c r="X232" s="38"/>
      <c r="Y232" s="30"/>
      <c r="Z232" s="30"/>
      <c r="AA232" s="32"/>
      <c r="AB232" s="32"/>
      <c r="AC232" s="33"/>
      <c r="AD232" s="63"/>
      <c r="AE232" s="63"/>
      <c r="BK232" s="65"/>
      <c r="BL232" s="65"/>
      <c r="BM232" s="65"/>
      <c r="BN232" s="65"/>
      <c r="BO232" s="65"/>
      <c r="BP232" s="65"/>
      <c r="BQ232" s="65"/>
      <c r="BR232" s="65"/>
      <c r="BS232" s="65"/>
      <c r="BT232" s="66"/>
      <c r="BU232" s="67"/>
      <c r="BV232" s="67"/>
      <c r="BW232" s="67"/>
      <c r="BX232" s="67"/>
      <c r="BY232" s="67"/>
      <c r="BZ232" s="68"/>
      <c r="CA232" s="65"/>
      <c r="CB232" s="65"/>
      <c r="CC232" s="65"/>
      <c r="CD232" s="65"/>
      <c r="CE232" s="65"/>
      <c r="CF232" s="65"/>
      <c r="CG232" s="65"/>
      <c r="CH232" s="65"/>
      <c r="CI232" s="65"/>
      <c r="CJ232" s="171"/>
      <c r="CK232" s="64" t="str">
        <f t="shared" si="68"/>
        <v/>
      </c>
    </row>
    <row r="233" spans="1:89" s="64" customFormat="1" ht="51" customHeight="1">
      <c r="A233" s="29" t="str">
        <f t="shared" si="69"/>
        <v/>
      </c>
      <c r="B233" s="30"/>
      <c r="C233" s="30"/>
      <c r="D233" s="38"/>
      <c r="E233" s="198" t="str">
        <f t="shared" si="70"/>
        <v/>
      </c>
      <c r="F233" s="38"/>
      <c r="G233" s="38"/>
      <c r="H233" s="31"/>
      <c r="I233" s="31"/>
      <c r="J233" s="61" t="str">
        <f t="shared" si="71"/>
        <v/>
      </c>
      <c r="K233" s="69" t="str">
        <f t="shared" si="72"/>
        <v/>
      </c>
      <c r="L233" s="69" t="str">
        <f t="shared" si="73"/>
        <v/>
      </c>
      <c r="M233" s="69" t="str">
        <f t="shared" si="74"/>
        <v/>
      </c>
      <c r="N233" s="32"/>
      <c r="O233" s="99"/>
      <c r="P233" s="32"/>
      <c r="Q233" s="99"/>
      <c r="R233" s="129"/>
      <c r="S233" s="99"/>
      <c r="T233" s="32"/>
      <c r="U233" s="38"/>
      <c r="V233" s="32"/>
      <c r="W233" s="32"/>
      <c r="X233" s="38"/>
      <c r="Y233" s="30"/>
      <c r="Z233" s="30"/>
      <c r="AA233" s="32"/>
      <c r="AB233" s="32"/>
      <c r="AC233" s="33"/>
      <c r="AD233" s="63"/>
      <c r="AE233" s="63"/>
      <c r="BK233" s="65"/>
      <c r="BL233" s="65"/>
      <c r="BM233" s="65"/>
      <c r="BN233" s="65"/>
      <c r="BO233" s="65"/>
      <c r="BP233" s="65"/>
      <c r="BQ233" s="65"/>
      <c r="BR233" s="65"/>
      <c r="BS233" s="65"/>
      <c r="BT233" s="66"/>
      <c r="BU233" s="67"/>
      <c r="BV233" s="67"/>
      <c r="BW233" s="67"/>
      <c r="BX233" s="67"/>
      <c r="BY233" s="67"/>
      <c r="BZ233" s="68"/>
      <c r="CA233" s="65"/>
      <c r="CB233" s="65"/>
      <c r="CC233" s="65"/>
      <c r="CD233" s="65"/>
      <c r="CE233" s="65"/>
      <c r="CF233" s="65"/>
      <c r="CG233" s="65"/>
      <c r="CH233" s="65"/>
      <c r="CI233" s="65"/>
      <c r="CJ233" s="171"/>
      <c r="CK233" s="64" t="str">
        <f t="shared" si="68"/>
        <v/>
      </c>
    </row>
    <row r="234" spans="1:89" s="64" customFormat="1" ht="51" customHeight="1">
      <c r="A234" s="29" t="str">
        <f t="shared" si="69"/>
        <v/>
      </c>
      <c r="B234" s="30"/>
      <c r="C234" s="30"/>
      <c r="D234" s="38"/>
      <c r="E234" s="198" t="str">
        <f t="shared" si="70"/>
        <v/>
      </c>
      <c r="F234" s="38"/>
      <c r="G234" s="38"/>
      <c r="H234" s="31"/>
      <c r="I234" s="31"/>
      <c r="J234" s="61" t="str">
        <f t="shared" si="71"/>
        <v/>
      </c>
      <c r="K234" s="69" t="str">
        <f t="shared" si="72"/>
        <v/>
      </c>
      <c r="L234" s="69" t="str">
        <f t="shared" si="73"/>
        <v/>
      </c>
      <c r="M234" s="69" t="str">
        <f t="shared" si="74"/>
        <v/>
      </c>
      <c r="N234" s="32"/>
      <c r="O234" s="99"/>
      <c r="P234" s="32"/>
      <c r="Q234" s="99"/>
      <c r="R234" s="129"/>
      <c r="S234" s="99"/>
      <c r="T234" s="32"/>
      <c r="U234" s="38"/>
      <c r="V234" s="32"/>
      <c r="W234" s="32"/>
      <c r="X234" s="38"/>
      <c r="Y234" s="30"/>
      <c r="Z234" s="30"/>
      <c r="AA234" s="32"/>
      <c r="AB234" s="32"/>
      <c r="AC234" s="33"/>
      <c r="AD234" s="63"/>
      <c r="AE234" s="63"/>
      <c r="BK234" s="65"/>
      <c r="BL234" s="65"/>
      <c r="BM234" s="65"/>
      <c r="BN234" s="65"/>
      <c r="BO234" s="65"/>
      <c r="BP234" s="65"/>
      <c r="BQ234" s="65"/>
      <c r="BR234" s="65"/>
      <c r="BS234" s="65"/>
      <c r="BT234" s="66"/>
      <c r="BU234" s="67"/>
      <c r="BV234" s="67"/>
      <c r="BW234" s="67"/>
      <c r="BX234" s="67"/>
      <c r="BY234" s="67"/>
      <c r="BZ234" s="68"/>
      <c r="CA234" s="65"/>
      <c r="CB234" s="65"/>
      <c r="CC234" s="65"/>
      <c r="CD234" s="65"/>
      <c r="CE234" s="65"/>
      <c r="CF234" s="65"/>
      <c r="CG234" s="65"/>
      <c r="CH234" s="65"/>
      <c r="CI234" s="65"/>
      <c r="CJ234" s="171"/>
      <c r="CK234" s="64" t="str">
        <f t="shared" si="68"/>
        <v/>
      </c>
    </row>
    <row r="235" spans="1:89" s="64" customFormat="1" ht="51" customHeight="1">
      <c r="A235" s="29" t="str">
        <f t="shared" si="69"/>
        <v/>
      </c>
      <c r="B235" s="30"/>
      <c r="C235" s="30"/>
      <c r="D235" s="38"/>
      <c r="E235" s="198" t="str">
        <f t="shared" si="70"/>
        <v/>
      </c>
      <c r="F235" s="38"/>
      <c r="G235" s="38"/>
      <c r="H235" s="31"/>
      <c r="I235" s="31"/>
      <c r="J235" s="61" t="str">
        <f t="shared" si="71"/>
        <v/>
      </c>
      <c r="K235" s="69" t="str">
        <f t="shared" si="72"/>
        <v/>
      </c>
      <c r="L235" s="69" t="str">
        <f t="shared" si="73"/>
        <v/>
      </c>
      <c r="M235" s="69" t="str">
        <f t="shared" si="74"/>
        <v/>
      </c>
      <c r="N235" s="32"/>
      <c r="O235" s="99"/>
      <c r="P235" s="32"/>
      <c r="Q235" s="99"/>
      <c r="R235" s="129"/>
      <c r="S235" s="99"/>
      <c r="T235" s="32"/>
      <c r="U235" s="38"/>
      <c r="V235" s="32"/>
      <c r="W235" s="32"/>
      <c r="X235" s="38"/>
      <c r="Y235" s="30"/>
      <c r="Z235" s="30"/>
      <c r="AA235" s="32"/>
      <c r="AB235" s="32"/>
      <c r="AC235" s="33"/>
      <c r="AD235" s="63"/>
      <c r="AE235" s="63"/>
      <c r="BK235" s="65"/>
      <c r="BL235" s="65"/>
      <c r="BM235" s="65"/>
      <c r="BN235" s="65"/>
      <c r="BO235" s="65"/>
      <c r="BP235" s="65"/>
      <c r="BQ235" s="65"/>
      <c r="BR235" s="65"/>
      <c r="BS235" s="65"/>
      <c r="BT235" s="66"/>
      <c r="BU235" s="67"/>
      <c r="BV235" s="67"/>
      <c r="BW235" s="67"/>
      <c r="BX235" s="67"/>
      <c r="BY235" s="67"/>
      <c r="BZ235" s="68"/>
      <c r="CA235" s="65"/>
      <c r="CB235" s="65"/>
      <c r="CC235" s="65"/>
      <c r="CD235" s="65"/>
      <c r="CE235" s="65"/>
      <c r="CF235" s="65"/>
      <c r="CG235" s="65"/>
      <c r="CH235" s="65"/>
      <c r="CI235" s="65"/>
      <c r="CJ235" s="171"/>
      <c r="CK235" s="64" t="str">
        <f t="shared" si="68"/>
        <v/>
      </c>
    </row>
    <row r="236" spans="1:89" s="64" customFormat="1" ht="51" customHeight="1">
      <c r="A236" s="29" t="str">
        <f t="shared" si="69"/>
        <v/>
      </c>
      <c r="B236" s="30"/>
      <c r="C236" s="30"/>
      <c r="D236" s="38"/>
      <c r="E236" s="198" t="str">
        <f t="shared" si="70"/>
        <v/>
      </c>
      <c r="F236" s="38"/>
      <c r="G236" s="38"/>
      <c r="H236" s="31"/>
      <c r="I236" s="31"/>
      <c r="J236" s="61" t="str">
        <f t="shared" si="71"/>
        <v/>
      </c>
      <c r="K236" s="69" t="str">
        <f t="shared" si="72"/>
        <v/>
      </c>
      <c r="L236" s="69" t="str">
        <f t="shared" si="73"/>
        <v/>
      </c>
      <c r="M236" s="69" t="str">
        <f t="shared" si="74"/>
        <v/>
      </c>
      <c r="N236" s="32"/>
      <c r="O236" s="99"/>
      <c r="P236" s="32"/>
      <c r="Q236" s="99"/>
      <c r="R236" s="129"/>
      <c r="S236" s="99"/>
      <c r="T236" s="32"/>
      <c r="U236" s="38"/>
      <c r="V236" s="32"/>
      <c r="W236" s="32"/>
      <c r="X236" s="38"/>
      <c r="Y236" s="30"/>
      <c r="Z236" s="30"/>
      <c r="AA236" s="32"/>
      <c r="AB236" s="32"/>
      <c r="AC236" s="33"/>
      <c r="AD236" s="63"/>
      <c r="AE236" s="63"/>
      <c r="BK236" s="65"/>
      <c r="BL236" s="65"/>
      <c r="BM236" s="65"/>
      <c r="BN236" s="65"/>
      <c r="BO236" s="65"/>
      <c r="BP236" s="65"/>
      <c r="BQ236" s="65"/>
      <c r="BR236" s="65"/>
      <c r="BS236" s="65"/>
      <c r="BT236" s="66"/>
      <c r="BU236" s="67"/>
      <c r="BV236" s="67"/>
      <c r="BW236" s="67"/>
      <c r="BX236" s="67"/>
      <c r="BY236" s="67"/>
      <c r="BZ236" s="68"/>
      <c r="CA236" s="65"/>
      <c r="CB236" s="65"/>
      <c r="CC236" s="65"/>
      <c r="CD236" s="65"/>
      <c r="CE236" s="65"/>
      <c r="CF236" s="65"/>
      <c r="CG236" s="65"/>
      <c r="CH236" s="65"/>
      <c r="CI236" s="65"/>
      <c r="CJ236" s="171"/>
      <c r="CK236" s="64" t="str">
        <f t="shared" si="68"/>
        <v/>
      </c>
    </row>
    <row r="237" spans="1:89" s="64" customFormat="1" ht="51" customHeight="1">
      <c r="A237" s="29" t="str">
        <f t="shared" si="69"/>
        <v/>
      </c>
      <c r="B237" s="30"/>
      <c r="C237" s="30"/>
      <c r="D237" s="38"/>
      <c r="E237" s="198" t="str">
        <f t="shared" si="70"/>
        <v/>
      </c>
      <c r="F237" s="38"/>
      <c r="G237" s="38"/>
      <c r="H237" s="31"/>
      <c r="I237" s="31"/>
      <c r="J237" s="61" t="str">
        <f t="shared" si="71"/>
        <v/>
      </c>
      <c r="K237" s="69" t="str">
        <f t="shared" si="72"/>
        <v/>
      </c>
      <c r="L237" s="69" t="str">
        <f t="shared" si="73"/>
        <v/>
      </c>
      <c r="M237" s="69" t="str">
        <f t="shared" si="74"/>
        <v/>
      </c>
      <c r="N237" s="32"/>
      <c r="O237" s="99"/>
      <c r="P237" s="32"/>
      <c r="Q237" s="99"/>
      <c r="R237" s="129"/>
      <c r="S237" s="99"/>
      <c r="T237" s="32"/>
      <c r="U237" s="38"/>
      <c r="V237" s="32"/>
      <c r="W237" s="32"/>
      <c r="X237" s="38"/>
      <c r="Y237" s="30"/>
      <c r="Z237" s="30"/>
      <c r="AA237" s="32"/>
      <c r="AB237" s="32"/>
      <c r="AC237" s="33"/>
      <c r="AD237" s="63"/>
      <c r="AE237" s="63"/>
      <c r="BK237" s="65"/>
      <c r="BL237" s="65"/>
      <c r="BM237" s="65"/>
      <c r="BN237" s="65"/>
      <c r="BO237" s="65"/>
      <c r="BP237" s="65"/>
      <c r="BQ237" s="65"/>
      <c r="BR237" s="65"/>
      <c r="BS237" s="65"/>
      <c r="BT237" s="66"/>
      <c r="BU237" s="67"/>
      <c r="BV237" s="67"/>
      <c r="BW237" s="67"/>
      <c r="BX237" s="67"/>
      <c r="BY237" s="67"/>
      <c r="BZ237" s="68"/>
      <c r="CA237" s="65"/>
      <c r="CB237" s="65"/>
      <c r="CC237" s="65"/>
      <c r="CD237" s="65"/>
      <c r="CE237" s="65"/>
      <c r="CF237" s="65"/>
      <c r="CG237" s="65"/>
      <c r="CH237" s="65"/>
      <c r="CI237" s="65"/>
      <c r="CJ237" s="171"/>
      <c r="CK237" s="64" t="str">
        <f t="shared" si="68"/>
        <v/>
      </c>
    </row>
    <row r="238" spans="1:89" s="64" customFormat="1" ht="51" customHeight="1">
      <c r="A238" s="29" t="str">
        <f t="shared" si="69"/>
        <v/>
      </c>
      <c r="B238" s="30"/>
      <c r="C238" s="30"/>
      <c r="D238" s="38"/>
      <c r="E238" s="198" t="str">
        <f t="shared" si="70"/>
        <v/>
      </c>
      <c r="F238" s="38"/>
      <c r="G238" s="38"/>
      <c r="H238" s="31"/>
      <c r="I238" s="31"/>
      <c r="J238" s="61" t="str">
        <f t="shared" si="71"/>
        <v/>
      </c>
      <c r="K238" s="69" t="str">
        <f t="shared" si="72"/>
        <v/>
      </c>
      <c r="L238" s="69" t="str">
        <f t="shared" si="73"/>
        <v/>
      </c>
      <c r="M238" s="69" t="str">
        <f t="shared" si="74"/>
        <v/>
      </c>
      <c r="N238" s="32"/>
      <c r="O238" s="99"/>
      <c r="P238" s="32"/>
      <c r="Q238" s="99"/>
      <c r="R238" s="129"/>
      <c r="S238" s="99"/>
      <c r="T238" s="32"/>
      <c r="U238" s="38"/>
      <c r="V238" s="32"/>
      <c r="W238" s="32"/>
      <c r="X238" s="38"/>
      <c r="Y238" s="30"/>
      <c r="Z238" s="30"/>
      <c r="AA238" s="32"/>
      <c r="AB238" s="32"/>
      <c r="AC238" s="33"/>
      <c r="AD238" s="63"/>
      <c r="AE238" s="63"/>
      <c r="BK238" s="65"/>
      <c r="BL238" s="65"/>
      <c r="BM238" s="65"/>
      <c r="BN238" s="65"/>
      <c r="BO238" s="65"/>
      <c r="BP238" s="65"/>
      <c r="BQ238" s="65"/>
      <c r="BR238" s="65"/>
      <c r="BS238" s="65"/>
      <c r="BT238" s="66"/>
      <c r="BU238" s="67"/>
      <c r="BV238" s="67"/>
      <c r="BW238" s="67"/>
      <c r="BX238" s="67"/>
      <c r="BY238" s="67"/>
      <c r="BZ238" s="68"/>
      <c r="CA238" s="65"/>
      <c r="CB238" s="65"/>
      <c r="CC238" s="65"/>
      <c r="CD238" s="65"/>
      <c r="CE238" s="65"/>
      <c r="CF238" s="65"/>
      <c r="CG238" s="65"/>
      <c r="CH238" s="65"/>
      <c r="CI238" s="65"/>
      <c r="CJ238" s="171"/>
      <c r="CK238" s="64" t="str">
        <f t="shared" si="68"/>
        <v/>
      </c>
    </row>
    <row r="239" spans="1:89" s="64" customFormat="1" ht="51" customHeight="1">
      <c r="A239" s="29" t="str">
        <f t="shared" si="69"/>
        <v/>
      </c>
      <c r="B239" s="30"/>
      <c r="C239" s="30"/>
      <c r="D239" s="38"/>
      <c r="E239" s="198" t="str">
        <f t="shared" si="70"/>
        <v/>
      </c>
      <c r="F239" s="38"/>
      <c r="G239" s="38"/>
      <c r="H239" s="31"/>
      <c r="I239" s="31"/>
      <c r="J239" s="61" t="str">
        <f t="shared" si="71"/>
        <v/>
      </c>
      <c r="K239" s="69" t="str">
        <f t="shared" si="72"/>
        <v/>
      </c>
      <c r="L239" s="69" t="str">
        <f t="shared" si="73"/>
        <v/>
      </c>
      <c r="M239" s="69" t="str">
        <f t="shared" si="74"/>
        <v/>
      </c>
      <c r="N239" s="32"/>
      <c r="O239" s="99"/>
      <c r="P239" s="32"/>
      <c r="Q239" s="99"/>
      <c r="R239" s="129"/>
      <c r="S239" s="99"/>
      <c r="T239" s="32"/>
      <c r="U239" s="38"/>
      <c r="V239" s="32"/>
      <c r="W239" s="32"/>
      <c r="X239" s="38"/>
      <c r="Y239" s="30"/>
      <c r="Z239" s="30"/>
      <c r="AA239" s="32"/>
      <c r="AB239" s="32"/>
      <c r="AC239" s="33"/>
      <c r="AD239" s="63"/>
      <c r="AE239" s="63"/>
      <c r="BK239" s="65"/>
      <c r="BL239" s="65"/>
      <c r="BM239" s="65"/>
      <c r="BN239" s="65"/>
      <c r="BO239" s="65"/>
      <c r="BP239" s="65"/>
      <c r="BQ239" s="65"/>
      <c r="BR239" s="65"/>
      <c r="BS239" s="65"/>
      <c r="BT239" s="66"/>
      <c r="BU239" s="67"/>
      <c r="BV239" s="67"/>
      <c r="BW239" s="67"/>
      <c r="BX239" s="67"/>
      <c r="BY239" s="67"/>
      <c r="BZ239" s="68"/>
      <c r="CA239" s="65"/>
      <c r="CB239" s="65"/>
      <c r="CC239" s="65"/>
      <c r="CD239" s="65"/>
      <c r="CE239" s="65"/>
      <c r="CF239" s="65"/>
      <c r="CG239" s="65"/>
      <c r="CH239" s="65"/>
      <c r="CI239" s="65"/>
      <c r="CJ239" s="171"/>
      <c r="CK239" s="64" t="str">
        <f t="shared" si="68"/>
        <v/>
      </c>
    </row>
    <row r="240" spans="1:89" s="64" customFormat="1" ht="51" customHeight="1">
      <c r="A240" s="29" t="str">
        <f t="shared" si="69"/>
        <v/>
      </c>
      <c r="B240" s="30"/>
      <c r="C240" s="30"/>
      <c r="D240" s="38"/>
      <c r="E240" s="198" t="str">
        <f t="shared" si="70"/>
        <v/>
      </c>
      <c r="F240" s="38"/>
      <c r="G240" s="38"/>
      <c r="H240" s="31"/>
      <c r="I240" s="31"/>
      <c r="J240" s="61" t="str">
        <f t="shared" si="71"/>
        <v/>
      </c>
      <c r="K240" s="69" t="str">
        <f t="shared" si="72"/>
        <v/>
      </c>
      <c r="L240" s="69" t="str">
        <f t="shared" si="73"/>
        <v/>
      </c>
      <c r="M240" s="69" t="str">
        <f t="shared" si="74"/>
        <v/>
      </c>
      <c r="N240" s="32"/>
      <c r="O240" s="99"/>
      <c r="P240" s="32"/>
      <c r="Q240" s="99"/>
      <c r="R240" s="129"/>
      <c r="S240" s="99"/>
      <c r="T240" s="32"/>
      <c r="U240" s="38"/>
      <c r="V240" s="32"/>
      <c r="W240" s="32"/>
      <c r="X240" s="38"/>
      <c r="Y240" s="30"/>
      <c r="Z240" s="30"/>
      <c r="AA240" s="32"/>
      <c r="AB240" s="32"/>
      <c r="AC240" s="33"/>
      <c r="AD240" s="63"/>
      <c r="AE240" s="63"/>
      <c r="BK240" s="65"/>
      <c r="BL240" s="65"/>
      <c r="BM240" s="65"/>
      <c r="BN240" s="65"/>
      <c r="BO240" s="65"/>
      <c r="BP240" s="65"/>
      <c r="BQ240" s="65"/>
      <c r="BR240" s="65"/>
      <c r="BS240" s="65"/>
      <c r="BT240" s="66"/>
      <c r="BU240" s="67"/>
      <c r="BV240" s="67"/>
      <c r="BW240" s="67"/>
      <c r="BX240" s="67"/>
      <c r="BY240" s="67"/>
      <c r="BZ240" s="68"/>
      <c r="CA240" s="65"/>
      <c r="CB240" s="65"/>
      <c r="CC240" s="65"/>
      <c r="CD240" s="65"/>
      <c r="CE240" s="65"/>
      <c r="CF240" s="65"/>
      <c r="CG240" s="65"/>
      <c r="CH240" s="65"/>
      <c r="CI240" s="65"/>
      <c r="CJ240" s="171"/>
      <c r="CK240" s="64" t="str">
        <f t="shared" si="68"/>
        <v/>
      </c>
    </row>
    <row r="241" spans="1:89" s="64" customFormat="1" ht="51" customHeight="1">
      <c r="A241" s="29" t="str">
        <f t="shared" si="69"/>
        <v/>
      </c>
      <c r="B241" s="30"/>
      <c r="C241" s="30"/>
      <c r="D241" s="38"/>
      <c r="E241" s="198" t="str">
        <f t="shared" si="70"/>
        <v/>
      </c>
      <c r="F241" s="38"/>
      <c r="G241" s="38"/>
      <c r="H241" s="31"/>
      <c r="I241" s="31"/>
      <c r="J241" s="61" t="str">
        <f t="shared" si="71"/>
        <v/>
      </c>
      <c r="K241" s="69" t="str">
        <f t="shared" si="72"/>
        <v/>
      </c>
      <c r="L241" s="69" t="str">
        <f t="shared" si="73"/>
        <v/>
      </c>
      <c r="M241" s="69" t="str">
        <f t="shared" si="74"/>
        <v/>
      </c>
      <c r="N241" s="32"/>
      <c r="O241" s="99"/>
      <c r="P241" s="32"/>
      <c r="Q241" s="99"/>
      <c r="R241" s="129"/>
      <c r="S241" s="99"/>
      <c r="T241" s="32"/>
      <c r="U241" s="38"/>
      <c r="V241" s="32"/>
      <c r="W241" s="32"/>
      <c r="X241" s="38"/>
      <c r="Y241" s="30"/>
      <c r="Z241" s="30"/>
      <c r="AA241" s="32"/>
      <c r="AB241" s="32"/>
      <c r="AC241" s="33"/>
      <c r="AD241" s="63"/>
      <c r="AE241" s="63"/>
      <c r="BK241" s="65"/>
      <c r="BL241" s="65"/>
      <c r="BM241" s="65"/>
      <c r="BN241" s="65"/>
      <c r="BO241" s="65"/>
      <c r="BP241" s="65"/>
      <c r="BQ241" s="65"/>
      <c r="BR241" s="65"/>
      <c r="BS241" s="65"/>
      <c r="BT241" s="66"/>
      <c r="BU241" s="67"/>
      <c r="BV241" s="67"/>
      <c r="BW241" s="67"/>
      <c r="BX241" s="67"/>
      <c r="BY241" s="67"/>
      <c r="BZ241" s="68"/>
      <c r="CA241" s="65"/>
      <c r="CB241" s="65"/>
      <c r="CC241" s="65"/>
      <c r="CD241" s="65"/>
      <c r="CE241" s="65"/>
      <c r="CF241" s="65"/>
      <c r="CG241" s="65"/>
      <c r="CH241" s="65"/>
      <c r="CI241" s="65"/>
      <c r="CJ241" s="171"/>
      <c r="CK241" s="64" t="str">
        <f t="shared" si="68"/>
        <v/>
      </c>
    </row>
    <row r="242" spans="1:89" s="64" customFormat="1" ht="51" customHeight="1">
      <c r="A242" s="29" t="str">
        <f t="shared" si="69"/>
        <v/>
      </c>
      <c r="B242" s="30"/>
      <c r="C242" s="30"/>
      <c r="D242" s="38"/>
      <c r="E242" s="198" t="str">
        <f t="shared" si="70"/>
        <v/>
      </c>
      <c r="F242" s="38"/>
      <c r="G242" s="38"/>
      <c r="H242" s="31"/>
      <c r="I242" s="31"/>
      <c r="J242" s="61" t="str">
        <f t="shared" si="71"/>
        <v/>
      </c>
      <c r="K242" s="69" t="str">
        <f t="shared" si="72"/>
        <v/>
      </c>
      <c r="L242" s="69" t="str">
        <f t="shared" si="73"/>
        <v/>
      </c>
      <c r="M242" s="69" t="str">
        <f t="shared" si="74"/>
        <v/>
      </c>
      <c r="N242" s="32"/>
      <c r="O242" s="99"/>
      <c r="P242" s="32"/>
      <c r="Q242" s="99"/>
      <c r="R242" s="129"/>
      <c r="S242" s="99"/>
      <c r="T242" s="32"/>
      <c r="U242" s="38"/>
      <c r="V242" s="32"/>
      <c r="W242" s="32"/>
      <c r="X242" s="38"/>
      <c r="Y242" s="30"/>
      <c r="Z242" s="30"/>
      <c r="AA242" s="32"/>
      <c r="AB242" s="32"/>
      <c r="AC242" s="33"/>
      <c r="AD242" s="63"/>
      <c r="AE242" s="63"/>
      <c r="BK242" s="65"/>
      <c r="BL242" s="65"/>
      <c r="BM242" s="65"/>
      <c r="BN242" s="65"/>
      <c r="BO242" s="65"/>
      <c r="BP242" s="65"/>
      <c r="BQ242" s="65"/>
      <c r="BR242" s="65"/>
      <c r="BS242" s="65"/>
      <c r="BT242" s="66"/>
      <c r="BU242" s="67"/>
      <c r="BV242" s="67"/>
      <c r="BW242" s="67"/>
      <c r="BX242" s="67"/>
      <c r="BY242" s="67"/>
      <c r="BZ242" s="68"/>
      <c r="CA242" s="65"/>
      <c r="CB242" s="65"/>
      <c r="CC242" s="65"/>
      <c r="CD242" s="65"/>
      <c r="CE242" s="65"/>
      <c r="CF242" s="65"/>
      <c r="CG242" s="65"/>
      <c r="CH242" s="65"/>
      <c r="CI242" s="65"/>
      <c r="CJ242" s="171"/>
      <c r="CK242" s="64" t="str">
        <f t="shared" si="68"/>
        <v/>
      </c>
    </row>
    <row r="243" spans="1:89" s="64" customFormat="1" ht="51" customHeight="1">
      <c r="A243" s="29" t="str">
        <f t="shared" si="69"/>
        <v/>
      </c>
      <c r="B243" s="30"/>
      <c r="C243" s="30"/>
      <c r="D243" s="38"/>
      <c r="E243" s="198" t="str">
        <f t="shared" si="70"/>
        <v/>
      </c>
      <c r="F243" s="38"/>
      <c r="G243" s="38"/>
      <c r="H243" s="31"/>
      <c r="I243" s="31"/>
      <c r="J243" s="61" t="str">
        <f t="shared" si="71"/>
        <v/>
      </c>
      <c r="K243" s="69" t="str">
        <f t="shared" si="72"/>
        <v/>
      </c>
      <c r="L243" s="69" t="str">
        <f t="shared" si="73"/>
        <v/>
      </c>
      <c r="M243" s="69" t="str">
        <f t="shared" si="74"/>
        <v/>
      </c>
      <c r="N243" s="32"/>
      <c r="O243" s="99"/>
      <c r="P243" s="32"/>
      <c r="Q243" s="99"/>
      <c r="R243" s="129"/>
      <c r="S243" s="99"/>
      <c r="T243" s="32"/>
      <c r="U243" s="38"/>
      <c r="V243" s="32"/>
      <c r="W243" s="32"/>
      <c r="X243" s="38"/>
      <c r="Y243" s="30"/>
      <c r="Z243" s="30"/>
      <c r="AA243" s="32"/>
      <c r="AB243" s="32"/>
      <c r="AC243" s="33"/>
      <c r="AD243" s="63"/>
      <c r="AE243" s="63"/>
      <c r="BK243" s="65"/>
      <c r="BL243" s="65"/>
      <c r="BM243" s="65"/>
      <c r="BN243" s="65"/>
      <c r="BO243" s="65"/>
      <c r="BP243" s="65"/>
      <c r="BQ243" s="65"/>
      <c r="BR243" s="65"/>
      <c r="BS243" s="65"/>
      <c r="BT243" s="66"/>
      <c r="BU243" s="67"/>
      <c r="BV243" s="67"/>
      <c r="BW243" s="67"/>
      <c r="BX243" s="67"/>
      <c r="BY243" s="67"/>
      <c r="BZ243" s="68"/>
      <c r="CA243" s="65"/>
      <c r="CB243" s="65"/>
      <c r="CC243" s="65"/>
      <c r="CD243" s="65"/>
      <c r="CE243" s="65"/>
      <c r="CF243" s="65"/>
      <c r="CG243" s="65"/>
      <c r="CH243" s="65"/>
      <c r="CI243" s="65"/>
      <c r="CJ243" s="171"/>
      <c r="CK243" s="64" t="str">
        <f t="shared" si="68"/>
        <v/>
      </c>
    </row>
    <row r="244" spans="1:89" s="64" customFormat="1" ht="51" customHeight="1">
      <c r="A244" s="29" t="str">
        <f t="shared" si="69"/>
        <v/>
      </c>
      <c r="B244" s="30"/>
      <c r="C244" s="30"/>
      <c r="D244" s="38"/>
      <c r="E244" s="198" t="str">
        <f t="shared" si="70"/>
        <v/>
      </c>
      <c r="F244" s="38"/>
      <c r="G244" s="38"/>
      <c r="H244" s="31"/>
      <c r="I244" s="31"/>
      <c r="J244" s="61" t="str">
        <f t="shared" si="71"/>
        <v/>
      </c>
      <c r="K244" s="69" t="str">
        <f t="shared" si="72"/>
        <v/>
      </c>
      <c r="L244" s="69" t="str">
        <f t="shared" si="73"/>
        <v/>
      </c>
      <c r="M244" s="69" t="str">
        <f t="shared" si="74"/>
        <v/>
      </c>
      <c r="N244" s="32"/>
      <c r="O244" s="99"/>
      <c r="P244" s="32"/>
      <c r="Q244" s="99"/>
      <c r="R244" s="129"/>
      <c r="S244" s="99"/>
      <c r="T244" s="32"/>
      <c r="U244" s="38"/>
      <c r="V244" s="32"/>
      <c r="W244" s="32"/>
      <c r="X244" s="38"/>
      <c r="Y244" s="30"/>
      <c r="Z244" s="30"/>
      <c r="AA244" s="32"/>
      <c r="AB244" s="32"/>
      <c r="AC244" s="33"/>
      <c r="AD244" s="63"/>
      <c r="AE244" s="63"/>
      <c r="BK244" s="65"/>
      <c r="BL244" s="65"/>
      <c r="BM244" s="65"/>
      <c r="BN244" s="65"/>
      <c r="BO244" s="65"/>
      <c r="BP244" s="65"/>
      <c r="BQ244" s="65"/>
      <c r="BR244" s="65"/>
      <c r="BS244" s="65"/>
      <c r="BT244" s="66"/>
      <c r="BU244" s="67"/>
      <c r="BV244" s="67"/>
      <c r="BW244" s="67"/>
      <c r="BX244" s="67"/>
      <c r="BY244" s="67"/>
      <c r="BZ244" s="68"/>
      <c r="CA244" s="65"/>
      <c r="CB244" s="65"/>
      <c r="CC244" s="65"/>
      <c r="CD244" s="65"/>
      <c r="CE244" s="65"/>
      <c r="CF244" s="65"/>
      <c r="CG244" s="65"/>
      <c r="CH244" s="65"/>
      <c r="CI244" s="65"/>
      <c r="CJ244" s="171"/>
      <c r="CK244" s="64" t="str">
        <f t="shared" si="68"/>
        <v/>
      </c>
    </row>
    <row r="245" spans="1:89" s="64" customFormat="1" ht="51" customHeight="1">
      <c r="A245" s="29" t="str">
        <f t="shared" si="69"/>
        <v/>
      </c>
      <c r="B245" s="30"/>
      <c r="C245" s="30"/>
      <c r="D245" s="38"/>
      <c r="E245" s="198" t="str">
        <f t="shared" si="70"/>
        <v/>
      </c>
      <c r="F245" s="38"/>
      <c r="G245" s="38"/>
      <c r="H245" s="31"/>
      <c r="I245" s="31"/>
      <c r="J245" s="61" t="str">
        <f t="shared" si="71"/>
        <v/>
      </c>
      <c r="K245" s="69" t="str">
        <f t="shared" si="72"/>
        <v/>
      </c>
      <c r="L245" s="69" t="str">
        <f t="shared" si="73"/>
        <v/>
      </c>
      <c r="M245" s="69" t="str">
        <f t="shared" si="74"/>
        <v/>
      </c>
      <c r="N245" s="32"/>
      <c r="O245" s="99"/>
      <c r="P245" s="32"/>
      <c r="Q245" s="99"/>
      <c r="R245" s="129"/>
      <c r="S245" s="99"/>
      <c r="T245" s="32"/>
      <c r="U245" s="38"/>
      <c r="V245" s="32"/>
      <c r="W245" s="32"/>
      <c r="X245" s="38"/>
      <c r="Y245" s="30"/>
      <c r="Z245" s="30"/>
      <c r="AA245" s="32"/>
      <c r="AB245" s="32"/>
      <c r="AC245" s="33"/>
      <c r="AD245" s="63"/>
      <c r="AE245" s="63"/>
      <c r="BK245" s="65"/>
      <c r="BL245" s="65"/>
      <c r="BM245" s="65"/>
      <c r="BN245" s="65"/>
      <c r="BO245" s="65"/>
      <c r="BP245" s="65"/>
      <c r="BQ245" s="65"/>
      <c r="BR245" s="65"/>
      <c r="BS245" s="65"/>
      <c r="BT245" s="66"/>
      <c r="BU245" s="67"/>
      <c r="BV245" s="67"/>
      <c r="BW245" s="67"/>
      <c r="BX245" s="67"/>
      <c r="BY245" s="67"/>
      <c r="BZ245" s="68"/>
      <c r="CA245" s="65"/>
      <c r="CB245" s="65"/>
      <c r="CC245" s="65"/>
      <c r="CD245" s="65"/>
      <c r="CE245" s="65"/>
      <c r="CF245" s="65"/>
      <c r="CG245" s="65"/>
      <c r="CH245" s="65"/>
      <c r="CI245" s="65"/>
      <c r="CJ245" s="171"/>
      <c r="CK245" s="64" t="str">
        <f t="shared" si="68"/>
        <v/>
      </c>
    </row>
    <row r="246" spans="1:89" s="64" customFormat="1" ht="51" customHeight="1">
      <c r="A246" s="29" t="str">
        <f t="shared" si="69"/>
        <v/>
      </c>
      <c r="B246" s="30"/>
      <c r="C246" s="30"/>
      <c r="D246" s="38"/>
      <c r="E246" s="198" t="str">
        <f t="shared" si="70"/>
        <v/>
      </c>
      <c r="F246" s="38"/>
      <c r="G246" s="38"/>
      <c r="H246" s="31"/>
      <c r="I246" s="31"/>
      <c r="J246" s="61" t="str">
        <f t="shared" si="71"/>
        <v/>
      </c>
      <c r="K246" s="69" t="str">
        <f t="shared" si="72"/>
        <v/>
      </c>
      <c r="L246" s="69" t="str">
        <f t="shared" si="73"/>
        <v/>
      </c>
      <c r="M246" s="69" t="str">
        <f t="shared" si="74"/>
        <v/>
      </c>
      <c r="N246" s="32"/>
      <c r="O246" s="99"/>
      <c r="P246" s="32"/>
      <c r="Q246" s="99"/>
      <c r="R246" s="129"/>
      <c r="S246" s="99"/>
      <c r="T246" s="32"/>
      <c r="U246" s="38"/>
      <c r="V246" s="32"/>
      <c r="W246" s="32"/>
      <c r="X246" s="38"/>
      <c r="Y246" s="30"/>
      <c r="Z246" s="30"/>
      <c r="AA246" s="32"/>
      <c r="AB246" s="32"/>
      <c r="AC246" s="33"/>
      <c r="AD246" s="63"/>
      <c r="AE246" s="63"/>
      <c r="BK246" s="65"/>
      <c r="BL246" s="65"/>
      <c r="BM246" s="65"/>
      <c r="BN246" s="65"/>
      <c r="BO246" s="65"/>
      <c r="BP246" s="65"/>
      <c r="BQ246" s="65"/>
      <c r="BR246" s="65"/>
      <c r="BS246" s="65"/>
      <c r="BT246" s="66"/>
      <c r="BU246" s="67"/>
      <c r="BV246" s="67"/>
      <c r="BW246" s="67"/>
      <c r="BX246" s="67"/>
      <c r="BY246" s="67"/>
      <c r="BZ246" s="68"/>
      <c r="CA246" s="65"/>
      <c r="CB246" s="65"/>
      <c r="CC246" s="65"/>
      <c r="CD246" s="65"/>
      <c r="CE246" s="65"/>
      <c r="CF246" s="65"/>
      <c r="CG246" s="65"/>
      <c r="CH246" s="65"/>
      <c r="CI246" s="65"/>
      <c r="CJ246" s="171"/>
      <c r="CK246" s="64" t="str">
        <f t="shared" si="68"/>
        <v/>
      </c>
    </row>
    <row r="247" spans="1:89" s="64" customFormat="1" ht="51" customHeight="1">
      <c r="A247" s="29" t="str">
        <f t="shared" si="69"/>
        <v/>
      </c>
      <c r="B247" s="30"/>
      <c r="C247" s="30"/>
      <c r="D247" s="38"/>
      <c r="E247" s="198" t="str">
        <f t="shared" si="70"/>
        <v/>
      </c>
      <c r="F247" s="38"/>
      <c r="G247" s="38"/>
      <c r="H247" s="31"/>
      <c r="I247" s="31"/>
      <c r="J247" s="61" t="str">
        <f t="shared" si="71"/>
        <v/>
      </c>
      <c r="K247" s="69" t="str">
        <f t="shared" si="72"/>
        <v/>
      </c>
      <c r="L247" s="69" t="str">
        <f t="shared" si="73"/>
        <v/>
      </c>
      <c r="M247" s="69" t="str">
        <f t="shared" si="74"/>
        <v/>
      </c>
      <c r="N247" s="32"/>
      <c r="O247" s="99"/>
      <c r="P247" s="32"/>
      <c r="Q247" s="99"/>
      <c r="R247" s="129"/>
      <c r="S247" s="99"/>
      <c r="T247" s="32"/>
      <c r="U247" s="38"/>
      <c r="V247" s="32"/>
      <c r="W247" s="32"/>
      <c r="X247" s="38"/>
      <c r="Y247" s="30"/>
      <c r="Z247" s="30"/>
      <c r="AA247" s="32"/>
      <c r="AB247" s="32"/>
      <c r="AC247" s="33"/>
      <c r="AD247" s="63"/>
      <c r="AE247" s="63"/>
      <c r="BK247" s="65"/>
      <c r="BL247" s="65"/>
      <c r="BM247" s="65"/>
      <c r="BN247" s="65"/>
      <c r="BO247" s="65"/>
      <c r="BP247" s="65"/>
      <c r="BQ247" s="65"/>
      <c r="BR247" s="65"/>
      <c r="BS247" s="65"/>
      <c r="BT247" s="66"/>
      <c r="BU247" s="67"/>
      <c r="BV247" s="67"/>
      <c r="BW247" s="67"/>
      <c r="BX247" s="67"/>
      <c r="BY247" s="67"/>
      <c r="BZ247" s="68"/>
      <c r="CA247" s="65"/>
      <c r="CB247" s="65"/>
      <c r="CC247" s="65"/>
      <c r="CD247" s="65"/>
      <c r="CE247" s="65"/>
      <c r="CF247" s="65"/>
      <c r="CG247" s="65"/>
      <c r="CH247" s="65"/>
      <c r="CI247" s="65"/>
      <c r="CJ247" s="171"/>
      <c r="CK247" s="64" t="str">
        <f t="shared" si="68"/>
        <v/>
      </c>
    </row>
    <row r="248" spans="1:89" s="64" customFormat="1" ht="51" customHeight="1">
      <c r="A248" s="29" t="str">
        <f t="shared" si="69"/>
        <v/>
      </c>
      <c r="B248" s="30"/>
      <c r="C248" s="30"/>
      <c r="D248" s="38"/>
      <c r="E248" s="198" t="str">
        <f t="shared" si="70"/>
        <v/>
      </c>
      <c r="F248" s="38"/>
      <c r="G248" s="38"/>
      <c r="H248" s="31"/>
      <c r="I248" s="31"/>
      <c r="J248" s="61" t="str">
        <f t="shared" si="71"/>
        <v/>
      </c>
      <c r="K248" s="69" t="str">
        <f t="shared" si="72"/>
        <v/>
      </c>
      <c r="L248" s="69" t="str">
        <f t="shared" si="73"/>
        <v/>
      </c>
      <c r="M248" s="69" t="str">
        <f t="shared" si="74"/>
        <v/>
      </c>
      <c r="N248" s="32"/>
      <c r="O248" s="99"/>
      <c r="P248" s="32"/>
      <c r="Q248" s="99"/>
      <c r="R248" s="129"/>
      <c r="S248" s="99"/>
      <c r="T248" s="32"/>
      <c r="U248" s="38"/>
      <c r="V248" s="32"/>
      <c r="W248" s="32"/>
      <c r="X248" s="38"/>
      <c r="Y248" s="30"/>
      <c r="Z248" s="30"/>
      <c r="AA248" s="32"/>
      <c r="AB248" s="32"/>
      <c r="AC248" s="33"/>
      <c r="AD248" s="63"/>
      <c r="AE248" s="63"/>
      <c r="BK248" s="65"/>
      <c r="BL248" s="65"/>
      <c r="BM248" s="65"/>
      <c r="BN248" s="65"/>
      <c r="BO248" s="65"/>
      <c r="BP248" s="65"/>
      <c r="BQ248" s="65"/>
      <c r="BR248" s="65"/>
      <c r="BS248" s="65"/>
      <c r="BT248" s="66"/>
      <c r="BU248" s="67"/>
      <c r="BV248" s="67"/>
      <c r="BW248" s="67"/>
      <c r="BX248" s="67"/>
      <c r="BY248" s="67"/>
      <c r="BZ248" s="68"/>
      <c r="CA248" s="65"/>
      <c r="CB248" s="65"/>
      <c r="CC248" s="65"/>
      <c r="CD248" s="65"/>
      <c r="CE248" s="65"/>
      <c r="CF248" s="65"/>
      <c r="CG248" s="65"/>
      <c r="CH248" s="65"/>
      <c r="CI248" s="65"/>
      <c r="CJ248" s="171"/>
      <c r="CK248" s="64" t="str">
        <f t="shared" si="68"/>
        <v/>
      </c>
    </row>
    <row r="249" spans="1:89" s="64" customFormat="1" ht="51" customHeight="1">
      <c r="A249" s="29" t="str">
        <f t="shared" si="69"/>
        <v/>
      </c>
      <c r="B249" s="30"/>
      <c r="C249" s="30"/>
      <c r="D249" s="38"/>
      <c r="E249" s="198" t="str">
        <f t="shared" si="70"/>
        <v/>
      </c>
      <c r="F249" s="38"/>
      <c r="G249" s="38"/>
      <c r="H249" s="31"/>
      <c r="I249" s="31"/>
      <c r="J249" s="61" t="str">
        <f t="shared" si="71"/>
        <v/>
      </c>
      <c r="K249" s="69" t="str">
        <f t="shared" si="72"/>
        <v/>
      </c>
      <c r="L249" s="69" t="str">
        <f t="shared" si="73"/>
        <v/>
      </c>
      <c r="M249" s="69" t="str">
        <f t="shared" si="74"/>
        <v/>
      </c>
      <c r="N249" s="32"/>
      <c r="O249" s="99"/>
      <c r="P249" s="32"/>
      <c r="Q249" s="99"/>
      <c r="R249" s="129"/>
      <c r="S249" s="99"/>
      <c r="T249" s="32"/>
      <c r="U249" s="38"/>
      <c r="V249" s="32"/>
      <c r="W249" s="32"/>
      <c r="X249" s="38"/>
      <c r="Y249" s="30"/>
      <c r="Z249" s="30"/>
      <c r="AA249" s="32"/>
      <c r="AB249" s="32"/>
      <c r="AC249" s="33"/>
      <c r="AD249" s="63"/>
      <c r="AE249" s="63"/>
      <c r="BK249" s="65"/>
      <c r="BL249" s="65"/>
      <c r="BM249" s="65"/>
      <c r="BN249" s="65"/>
      <c r="BO249" s="65"/>
      <c r="BP249" s="65"/>
      <c r="BQ249" s="65"/>
      <c r="BR249" s="65"/>
      <c r="BS249" s="65"/>
      <c r="BT249" s="66"/>
      <c r="BU249" s="67"/>
      <c r="BV249" s="67"/>
      <c r="BW249" s="67"/>
      <c r="BX249" s="67"/>
      <c r="BY249" s="67"/>
      <c r="BZ249" s="68"/>
      <c r="CA249" s="65"/>
      <c r="CB249" s="65"/>
      <c r="CC249" s="65"/>
      <c r="CD249" s="65"/>
      <c r="CE249" s="65"/>
      <c r="CF249" s="65"/>
      <c r="CG249" s="65"/>
      <c r="CH249" s="65"/>
      <c r="CI249" s="65"/>
      <c r="CJ249" s="171"/>
      <c r="CK249" s="64" t="str">
        <f t="shared" si="68"/>
        <v/>
      </c>
    </row>
    <row r="250" spans="1:89" s="64" customFormat="1" ht="51" customHeight="1">
      <c r="A250" s="29" t="str">
        <f t="shared" si="69"/>
        <v/>
      </c>
      <c r="B250" s="30"/>
      <c r="C250" s="30"/>
      <c r="D250" s="38"/>
      <c r="E250" s="198" t="str">
        <f t="shared" si="70"/>
        <v/>
      </c>
      <c r="F250" s="38"/>
      <c r="G250" s="38"/>
      <c r="H250" s="31"/>
      <c r="I250" s="31"/>
      <c r="J250" s="61" t="str">
        <f t="shared" si="71"/>
        <v/>
      </c>
      <c r="K250" s="69" t="str">
        <f t="shared" si="72"/>
        <v/>
      </c>
      <c r="L250" s="69" t="str">
        <f t="shared" si="73"/>
        <v/>
      </c>
      <c r="M250" s="69" t="str">
        <f t="shared" si="74"/>
        <v/>
      </c>
      <c r="N250" s="32"/>
      <c r="O250" s="99"/>
      <c r="P250" s="32"/>
      <c r="Q250" s="99"/>
      <c r="R250" s="129"/>
      <c r="S250" s="99"/>
      <c r="T250" s="32"/>
      <c r="U250" s="38"/>
      <c r="V250" s="32"/>
      <c r="W250" s="32"/>
      <c r="X250" s="38"/>
      <c r="Y250" s="30"/>
      <c r="Z250" s="30"/>
      <c r="AA250" s="32"/>
      <c r="AB250" s="32"/>
      <c r="AC250" s="33"/>
      <c r="AD250" s="63"/>
      <c r="AE250" s="63"/>
      <c r="BK250" s="65"/>
      <c r="BL250" s="65"/>
      <c r="BM250" s="65"/>
      <c r="BN250" s="65"/>
      <c r="BO250" s="65"/>
      <c r="BP250" s="65"/>
      <c r="BQ250" s="65"/>
      <c r="BR250" s="65"/>
      <c r="BS250" s="65"/>
      <c r="BT250" s="66"/>
      <c r="BU250" s="67"/>
      <c r="BV250" s="67"/>
      <c r="BW250" s="67"/>
      <c r="BX250" s="67"/>
      <c r="BY250" s="67"/>
      <c r="BZ250" s="68"/>
      <c r="CA250" s="65"/>
      <c r="CB250" s="65"/>
      <c r="CC250" s="65"/>
      <c r="CD250" s="65"/>
      <c r="CE250" s="65"/>
      <c r="CF250" s="65"/>
      <c r="CG250" s="65"/>
      <c r="CH250" s="65"/>
      <c r="CI250" s="65"/>
      <c r="CJ250" s="171"/>
      <c r="CK250" s="64" t="str">
        <f t="shared" si="68"/>
        <v/>
      </c>
    </row>
    <row r="251" spans="1:89" s="64" customFormat="1" ht="51" customHeight="1">
      <c r="A251" s="29" t="str">
        <f t="shared" si="69"/>
        <v/>
      </c>
      <c r="B251" s="30"/>
      <c r="C251" s="30"/>
      <c r="D251" s="38"/>
      <c r="E251" s="198" t="str">
        <f t="shared" si="70"/>
        <v/>
      </c>
      <c r="F251" s="38"/>
      <c r="G251" s="38"/>
      <c r="H251" s="31"/>
      <c r="I251" s="31"/>
      <c r="J251" s="61" t="str">
        <f t="shared" si="71"/>
        <v/>
      </c>
      <c r="K251" s="69" t="str">
        <f t="shared" si="72"/>
        <v/>
      </c>
      <c r="L251" s="69" t="str">
        <f t="shared" si="73"/>
        <v/>
      </c>
      <c r="M251" s="69" t="str">
        <f t="shared" si="74"/>
        <v/>
      </c>
      <c r="N251" s="32"/>
      <c r="O251" s="99"/>
      <c r="P251" s="32"/>
      <c r="Q251" s="99"/>
      <c r="R251" s="129"/>
      <c r="S251" s="99"/>
      <c r="T251" s="32"/>
      <c r="U251" s="38"/>
      <c r="V251" s="32"/>
      <c r="W251" s="32"/>
      <c r="X251" s="38"/>
      <c r="Y251" s="30"/>
      <c r="Z251" s="30"/>
      <c r="AA251" s="32"/>
      <c r="AB251" s="32"/>
      <c r="AC251" s="33"/>
      <c r="AD251" s="63"/>
      <c r="AE251" s="63"/>
      <c r="BK251" s="65"/>
      <c r="BL251" s="65"/>
      <c r="BM251" s="65"/>
      <c r="BN251" s="65"/>
      <c r="BO251" s="65"/>
      <c r="BP251" s="65"/>
      <c r="BQ251" s="65"/>
      <c r="BR251" s="65"/>
      <c r="BS251" s="65"/>
      <c r="BT251" s="66"/>
      <c r="BU251" s="67"/>
      <c r="BV251" s="67"/>
      <c r="BW251" s="67"/>
      <c r="BX251" s="67"/>
      <c r="BY251" s="67"/>
      <c r="BZ251" s="68"/>
      <c r="CA251" s="65"/>
      <c r="CB251" s="65"/>
      <c r="CC251" s="65"/>
      <c r="CD251" s="65"/>
      <c r="CE251" s="65"/>
      <c r="CF251" s="65"/>
      <c r="CG251" s="65"/>
      <c r="CH251" s="65"/>
      <c r="CI251" s="65"/>
      <c r="CJ251" s="171"/>
      <c r="CK251" s="64" t="str">
        <f t="shared" si="68"/>
        <v/>
      </c>
    </row>
    <row r="252" spans="1:89" s="64" customFormat="1" ht="51" customHeight="1">
      <c r="A252" s="29" t="str">
        <f t="shared" si="69"/>
        <v/>
      </c>
      <c r="B252" s="30"/>
      <c r="C252" s="30"/>
      <c r="D252" s="38"/>
      <c r="E252" s="198" t="str">
        <f t="shared" si="70"/>
        <v/>
      </c>
      <c r="F252" s="38"/>
      <c r="G252" s="38"/>
      <c r="H252" s="31"/>
      <c r="I252" s="31"/>
      <c r="J252" s="61" t="str">
        <f t="shared" si="71"/>
        <v/>
      </c>
      <c r="K252" s="69" t="str">
        <f t="shared" si="72"/>
        <v/>
      </c>
      <c r="L252" s="69" t="str">
        <f t="shared" si="73"/>
        <v/>
      </c>
      <c r="M252" s="69" t="str">
        <f t="shared" si="74"/>
        <v/>
      </c>
      <c r="N252" s="32"/>
      <c r="O252" s="99"/>
      <c r="P252" s="32"/>
      <c r="Q252" s="99"/>
      <c r="R252" s="129"/>
      <c r="S252" s="99"/>
      <c r="T252" s="32"/>
      <c r="U252" s="38"/>
      <c r="V252" s="32"/>
      <c r="W252" s="32"/>
      <c r="X252" s="38"/>
      <c r="Y252" s="30"/>
      <c r="Z252" s="30"/>
      <c r="AA252" s="32"/>
      <c r="AB252" s="32"/>
      <c r="AC252" s="33"/>
      <c r="AD252" s="63"/>
      <c r="AE252" s="63"/>
      <c r="BK252" s="65"/>
      <c r="BL252" s="65"/>
      <c r="BM252" s="65"/>
      <c r="BN252" s="65"/>
      <c r="BO252" s="65"/>
      <c r="BP252" s="65"/>
      <c r="BQ252" s="65"/>
      <c r="BR252" s="65"/>
      <c r="BS252" s="65"/>
      <c r="BT252" s="66"/>
      <c r="BU252" s="67"/>
      <c r="BV252" s="67"/>
      <c r="BW252" s="67"/>
      <c r="BX252" s="67"/>
      <c r="BY252" s="67"/>
      <c r="BZ252" s="68"/>
      <c r="CA252" s="65"/>
      <c r="CB252" s="65"/>
      <c r="CC252" s="65"/>
      <c r="CD252" s="65"/>
      <c r="CE252" s="65"/>
      <c r="CF252" s="65"/>
      <c r="CG252" s="65"/>
      <c r="CH252" s="65"/>
      <c r="CI252" s="65"/>
      <c r="CJ252" s="171"/>
      <c r="CK252" s="64" t="str">
        <f t="shared" si="68"/>
        <v/>
      </c>
    </row>
    <row r="253" spans="1:89" s="64" customFormat="1" ht="51" customHeight="1">
      <c r="A253" s="29" t="str">
        <f t="shared" si="69"/>
        <v/>
      </c>
      <c r="B253" s="30"/>
      <c r="C253" s="30"/>
      <c r="D253" s="38"/>
      <c r="E253" s="198" t="str">
        <f t="shared" si="70"/>
        <v/>
      </c>
      <c r="F253" s="38"/>
      <c r="G253" s="38"/>
      <c r="H253" s="31"/>
      <c r="I253" s="31"/>
      <c r="J253" s="61" t="str">
        <f t="shared" si="71"/>
        <v/>
      </c>
      <c r="K253" s="69" t="str">
        <f t="shared" si="72"/>
        <v/>
      </c>
      <c r="L253" s="69" t="str">
        <f t="shared" si="73"/>
        <v/>
      </c>
      <c r="M253" s="69" t="str">
        <f t="shared" si="74"/>
        <v/>
      </c>
      <c r="N253" s="32"/>
      <c r="O253" s="99"/>
      <c r="P253" s="32"/>
      <c r="Q253" s="99"/>
      <c r="R253" s="129"/>
      <c r="S253" s="99"/>
      <c r="T253" s="32"/>
      <c r="U253" s="38"/>
      <c r="V253" s="32"/>
      <c r="W253" s="32"/>
      <c r="X253" s="38"/>
      <c r="Y253" s="30"/>
      <c r="Z253" s="30"/>
      <c r="AA253" s="32"/>
      <c r="AB253" s="32"/>
      <c r="AC253" s="33"/>
      <c r="AD253" s="63"/>
      <c r="AE253" s="63"/>
      <c r="BK253" s="65"/>
      <c r="BL253" s="65"/>
      <c r="BM253" s="65"/>
      <c r="BN253" s="65"/>
      <c r="BO253" s="65"/>
      <c r="BP253" s="65"/>
      <c r="BQ253" s="65"/>
      <c r="BR253" s="65"/>
      <c r="BS253" s="65"/>
      <c r="BT253" s="66"/>
      <c r="BU253" s="67"/>
      <c r="BV253" s="67"/>
      <c r="BW253" s="67"/>
      <c r="BX253" s="67"/>
      <c r="BY253" s="67"/>
      <c r="BZ253" s="68"/>
      <c r="CA253" s="65"/>
      <c r="CB253" s="65"/>
      <c r="CC253" s="65"/>
      <c r="CD253" s="65"/>
      <c r="CE253" s="65"/>
      <c r="CF253" s="65"/>
      <c r="CG253" s="65"/>
      <c r="CH253" s="65"/>
      <c r="CI253" s="65"/>
      <c r="CJ253" s="171"/>
      <c r="CK253" s="64" t="str">
        <f t="shared" si="68"/>
        <v/>
      </c>
    </row>
    <row r="254" spans="1:89" s="64" customFormat="1" ht="51" customHeight="1">
      <c r="A254" s="29" t="str">
        <f t="shared" si="69"/>
        <v/>
      </c>
      <c r="B254" s="30"/>
      <c r="C254" s="30"/>
      <c r="D254" s="38"/>
      <c r="E254" s="198" t="str">
        <f t="shared" si="70"/>
        <v/>
      </c>
      <c r="F254" s="38"/>
      <c r="G254" s="38"/>
      <c r="H254" s="31"/>
      <c r="I254" s="31"/>
      <c r="J254" s="61" t="str">
        <f t="shared" si="71"/>
        <v/>
      </c>
      <c r="K254" s="69" t="str">
        <f t="shared" si="72"/>
        <v/>
      </c>
      <c r="L254" s="69" t="str">
        <f t="shared" si="73"/>
        <v/>
      </c>
      <c r="M254" s="69" t="str">
        <f t="shared" si="74"/>
        <v/>
      </c>
      <c r="N254" s="32"/>
      <c r="O254" s="99"/>
      <c r="P254" s="32"/>
      <c r="Q254" s="99"/>
      <c r="R254" s="129"/>
      <c r="S254" s="99"/>
      <c r="T254" s="32"/>
      <c r="U254" s="38"/>
      <c r="V254" s="32"/>
      <c r="W254" s="32"/>
      <c r="X254" s="38"/>
      <c r="Y254" s="30"/>
      <c r="Z254" s="30"/>
      <c r="AA254" s="32"/>
      <c r="AB254" s="32"/>
      <c r="AC254" s="33"/>
      <c r="AD254" s="63"/>
      <c r="AE254" s="63"/>
      <c r="BK254" s="65"/>
      <c r="BL254" s="65"/>
      <c r="BM254" s="65"/>
      <c r="BN254" s="65"/>
      <c r="BO254" s="65"/>
      <c r="BP254" s="65"/>
      <c r="BQ254" s="65"/>
      <c r="BR254" s="65"/>
      <c r="BS254" s="65"/>
      <c r="BT254" s="66"/>
      <c r="BU254" s="67"/>
      <c r="BV254" s="67"/>
      <c r="BW254" s="67"/>
      <c r="BX254" s="67"/>
      <c r="BY254" s="67"/>
      <c r="BZ254" s="68"/>
      <c r="CA254" s="65"/>
      <c r="CB254" s="65"/>
      <c r="CC254" s="65"/>
      <c r="CD254" s="65"/>
      <c r="CE254" s="65"/>
      <c r="CF254" s="65"/>
      <c r="CG254" s="65"/>
      <c r="CH254" s="65"/>
      <c r="CI254" s="65"/>
      <c r="CJ254" s="171"/>
      <c r="CK254" s="64" t="str">
        <f t="shared" si="68"/>
        <v/>
      </c>
    </row>
    <row r="255" spans="1:89" s="64" customFormat="1" ht="51" customHeight="1">
      <c r="A255" s="29" t="str">
        <f t="shared" si="69"/>
        <v/>
      </c>
      <c r="B255" s="30"/>
      <c r="C255" s="30"/>
      <c r="D255" s="38"/>
      <c r="E255" s="198" t="str">
        <f t="shared" si="70"/>
        <v/>
      </c>
      <c r="F255" s="38"/>
      <c r="G255" s="38"/>
      <c r="H255" s="31"/>
      <c r="I255" s="31"/>
      <c r="J255" s="61" t="str">
        <f t="shared" si="71"/>
        <v/>
      </c>
      <c r="K255" s="69" t="str">
        <f t="shared" si="72"/>
        <v/>
      </c>
      <c r="L255" s="69" t="str">
        <f t="shared" si="73"/>
        <v/>
      </c>
      <c r="M255" s="69" t="str">
        <f t="shared" si="74"/>
        <v/>
      </c>
      <c r="N255" s="32"/>
      <c r="O255" s="99"/>
      <c r="P255" s="32"/>
      <c r="Q255" s="99"/>
      <c r="R255" s="129"/>
      <c r="S255" s="99"/>
      <c r="T255" s="32"/>
      <c r="U255" s="38"/>
      <c r="V255" s="32"/>
      <c r="W255" s="32"/>
      <c r="X255" s="38"/>
      <c r="Y255" s="30"/>
      <c r="Z255" s="30"/>
      <c r="AA255" s="32"/>
      <c r="AB255" s="32"/>
      <c r="AC255" s="33"/>
      <c r="AD255" s="63"/>
      <c r="AE255" s="63"/>
      <c r="BK255" s="65"/>
      <c r="BL255" s="65"/>
      <c r="BM255" s="65"/>
      <c r="BN255" s="65"/>
      <c r="BO255" s="65"/>
      <c r="BP255" s="65"/>
      <c r="BQ255" s="65"/>
      <c r="BR255" s="65"/>
      <c r="BS255" s="65"/>
      <c r="BT255" s="66"/>
      <c r="BU255" s="67"/>
      <c r="BV255" s="67"/>
      <c r="BW255" s="67"/>
      <c r="BX255" s="67"/>
      <c r="BY255" s="67"/>
      <c r="BZ255" s="68"/>
      <c r="CA255" s="65"/>
      <c r="CB255" s="65"/>
      <c r="CC255" s="65"/>
      <c r="CD255" s="65"/>
      <c r="CE255" s="65"/>
      <c r="CF255" s="65"/>
      <c r="CG255" s="65"/>
      <c r="CH255" s="65"/>
      <c r="CI255" s="65"/>
      <c r="CJ255" s="171"/>
      <c r="CK255" s="64" t="str">
        <f t="shared" si="68"/>
        <v/>
      </c>
    </row>
    <row r="256" spans="1:89" s="64" customFormat="1" ht="51" customHeight="1">
      <c r="A256" s="29" t="str">
        <f t="shared" si="69"/>
        <v/>
      </c>
      <c r="B256" s="30"/>
      <c r="C256" s="30"/>
      <c r="D256" s="38"/>
      <c r="E256" s="198" t="str">
        <f t="shared" si="70"/>
        <v/>
      </c>
      <c r="F256" s="38"/>
      <c r="G256" s="38"/>
      <c r="H256" s="31"/>
      <c r="I256" s="31"/>
      <c r="J256" s="61" t="str">
        <f t="shared" si="71"/>
        <v/>
      </c>
      <c r="K256" s="69" t="str">
        <f t="shared" si="72"/>
        <v/>
      </c>
      <c r="L256" s="69" t="str">
        <f t="shared" si="73"/>
        <v/>
      </c>
      <c r="M256" s="69" t="str">
        <f t="shared" si="74"/>
        <v/>
      </c>
      <c r="N256" s="32"/>
      <c r="O256" s="99"/>
      <c r="P256" s="32"/>
      <c r="Q256" s="99"/>
      <c r="R256" s="129"/>
      <c r="S256" s="99"/>
      <c r="T256" s="32"/>
      <c r="U256" s="38"/>
      <c r="V256" s="32"/>
      <c r="W256" s="32"/>
      <c r="X256" s="38"/>
      <c r="Y256" s="30"/>
      <c r="Z256" s="30"/>
      <c r="AA256" s="32"/>
      <c r="AB256" s="32"/>
      <c r="AC256" s="33"/>
      <c r="AD256" s="63"/>
      <c r="AE256" s="63"/>
      <c r="BK256" s="65"/>
      <c r="BL256" s="65"/>
      <c r="BM256" s="65"/>
      <c r="BN256" s="65"/>
      <c r="BO256" s="65"/>
      <c r="BP256" s="65"/>
      <c r="BQ256" s="65"/>
      <c r="BR256" s="65"/>
      <c r="BS256" s="65"/>
      <c r="BT256" s="66"/>
      <c r="BU256" s="67"/>
      <c r="BV256" s="67"/>
      <c r="BW256" s="67"/>
      <c r="BX256" s="67"/>
      <c r="BY256" s="67"/>
      <c r="BZ256" s="68"/>
      <c r="CA256" s="65"/>
      <c r="CB256" s="65"/>
      <c r="CC256" s="65"/>
      <c r="CD256" s="65"/>
      <c r="CE256" s="65"/>
      <c r="CF256" s="65"/>
      <c r="CG256" s="65"/>
      <c r="CH256" s="65"/>
      <c r="CI256" s="65"/>
      <c r="CJ256" s="171"/>
      <c r="CK256" s="64" t="str">
        <f t="shared" si="68"/>
        <v/>
      </c>
    </row>
    <row r="257" spans="1:89" s="64" customFormat="1" ht="51" customHeight="1">
      <c r="A257" s="29" t="str">
        <f t="shared" si="69"/>
        <v/>
      </c>
      <c r="B257" s="30"/>
      <c r="C257" s="30"/>
      <c r="D257" s="38"/>
      <c r="E257" s="198" t="str">
        <f t="shared" si="70"/>
        <v/>
      </c>
      <c r="F257" s="38"/>
      <c r="G257" s="38"/>
      <c r="H257" s="31"/>
      <c r="I257" s="31"/>
      <c r="J257" s="61" t="str">
        <f t="shared" si="71"/>
        <v/>
      </c>
      <c r="K257" s="69" t="str">
        <f t="shared" si="72"/>
        <v/>
      </c>
      <c r="L257" s="69" t="str">
        <f t="shared" si="73"/>
        <v/>
      </c>
      <c r="M257" s="69" t="str">
        <f t="shared" si="74"/>
        <v/>
      </c>
      <c r="N257" s="32"/>
      <c r="O257" s="99"/>
      <c r="P257" s="32"/>
      <c r="Q257" s="99"/>
      <c r="R257" s="129"/>
      <c r="S257" s="99"/>
      <c r="T257" s="32"/>
      <c r="U257" s="38"/>
      <c r="V257" s="32"/>
      <c r="W257" s="32"/>
      <c r="X257" s="38"/>
      <c r="Y257" s="30"/>
      <c r="Z257" s="30"/>
      <c r="AA257" s="32"/>
      <c r="AB257" s="32"/>
      <c r="AC257" s="33"/>
      <c r="AD257" s="63"/>
      <c r="AE257" s="63"/>
      <c r="BK257" s="65"/>
      <c r="BL257" s="65"/>
      <c r="BM257" s="65"/>
      <c r="BN257" s="65"/>
      <c r="BO257" s="65"/>
      <c r="BP257" s="65"/>
      <c r="BQ257" s="65"/>
      <c r="BR257" s="65"/>
      <c r="BS257" s="65"/>
      <c r="BT257" s="66"/>
      <c r="BU257" s="67"/>
      <c r="BV257" s="67"/>
      <c r="BW257" s="67"/>
      <c r="BX257" s="67"/>
      <c r="BY257" s="67"/>
      <c r="BZ257" s="68"/>
      <c r="CA257" s="65"/>
      <c r="CB257" s="65"/>
      <c r="CC257" s="65"/>
      <c r="CD257" s="65"/>
      <c r="CE257" s="65"/>
      <c r="CF257" s="65"/>
      <c r="CG257" s="65"/>
      <c r="CH257" s="65"/>
      <c r="CI257" s="65"/>
      <c r="CJ257" s="171"/>
      <c r="CK257" s="64" t="str">
        <f t="shared" si="68"/>
        <v/>
      </c>
    </row>
    <row r="258" spans="1:89" s="64" customFormat="1" ht="51" customHeight="1">
      <c r="A258" s="29" t="str">
        <f t="shared" si="69"/>
        <v/>
      </c>
      <c r="B258" s="30"/>
      <c r="C258" s="30"/>
      <c r="D258" s="38"/>
      <c r="E258" s="198" t="str">
        <f t="shared" si="70"/>
        <v/>
      </c>
      <c r="F258" s="38"/>
      <c r="G258" s="38"/>
      <c r="H258" s="31"/>
      <c r="I258" s="31"/>
      <c r="J258" s="61" t="str">
        <f t="shared" si="71"/>
        <v/>
      </c>
      <c r="K258" s="69" t="str">
        <f t="shared" si="72"/>
        <v/>
      </c>
      <c r="L258" s="69" t="str">
        <f t="shared" si="73"/>
        <v/>
      </c>
      <c r="M258" s="69" t="str">
        <f t="shared" si="74"/>
        <v/>
      </c>
      <c r="N258" s="32"/>
      <c r="O258" s="99"/>
      <c r="P258" s="32"/>
      <c r="Q258" s="99"/>
      <c r="R258" s="129"/>
      <c r="S258" s="99"/>
      <c r="T258" s="32"/>
      <c r="U258" s="38"/>
      <c r="V258" s="32"/>
      <c r="W258" s="32"/>
      <c r="X258" s="38"/>
      <c r="Y258" s="30"/>
      <c r="Z258" s="30"/>
      <c r="AA258" s="32"/>
      <c r="AB258" s="32"/>
      <c r="AC258" s="33"/>
      <c r="AD258" s="63"/>
      <c r="AE258" s="63"/>
      <c r="BK258" s="65"/>
      <c r="BL258" s="65"/>
      <c r="BM258" s="65"/>
      <c r="BN258" s="65"/>
      <c r="BO258" s="65"/>
      <c r="BP258" s="65"/>
      <c r="BQ258" s="65"/>
      <c r="BR258" s="65"/>
      <c r="BS258" s="65"/>
      <c r="BT258" s="66"/>
      <c r="BU258" s="67"/>
      <c r="BV258" s="67"/>
      <c r="BW258" s="67"/>
      <c r="BX258" s="67"/>
      <c r="BY258" s="67"/>
      <c r="BZ258" s="68"/>
      <c r="CA258" s="65"/>
      <c r="CB258" s="65"/>
      <c r="CC258" s="65"/>
      <c r="CD258" s="65"/>
      <c r="CE258" s="65"/>
      <c r="CF258" s="65"/>
      <c r="CG258" s="65"/>
      <c r="CH258" s="65"/>
      <c r="CI258" s="65"/>
      <c r="CJ258" s="171"/>
      <c r="CK258" s="64" t="str">
        <f t="shared" si="68"/>
        <v/>
      </c>
    </row>
    <row r="259" spans="1:89" s="64" customFormat="1" ht="51" customHeight="1">
      <c r="A259" s="29" t="str">
        <f t="shared" si="69"/>
        <v/>
      </c>
      <c r="B259" s="30"/>
      <c r="C259" s="30"/>
      <c r="D259" s="38"/>
      <c r="E259" s="198" t="str">
        <f t="shared" si="70"/>
        <v/>
      </c>
      <c r="F259" s="38"/>
      <c r="G259" s="38"/>
      <c r="H259" s="31"/>
      <c r="I259" s="31"/>
      <c r="J259" s="61" t="str">
        <f t="shared" si="71"/>
        <v/>
      </c>
      <c r="K259" s="69" t="str">
        <f t="shared" si="72"/>
        <v/>
      </c>
      <c r="L259" s="69" t="str">
        <f t="shared" si="73"/>
        <v/>
      </c>
      <c r="M259" s="69" t="str">
        <f t="shared" si="74"/>
        <v/>
      </c>
      <c r="N259" s="32"/>
      <c r="O259" s="99"/>
      <c r="P259" s="32"/>
      <c r="Q259" s="99"/>
      <c r="R259" s="129"/>
      <c r="S259" s="99"/>
      <c r="T259" s="32"/>
      <c r="U259" s="38"/>
      <c r="V259" s="32"/>
      <c r="W259" s="32"/>
      <c r="X259" s="38"/>
      <c r="Y259" s="30"/>
      <c r="Z259" s="30"/>
      <c r="AA259" s="32"/>
      <c r="AB259" s="32"/>
      <c r="AC259" s="33"/>
      <c r="AD259" s="63"/>
      <c r="AE259" s="63"/>
      <c r="BK259" s="65"/>
      <c r="BL259" s="65"/>
      <c r="BM259" s="65"/>
      <c r="BN259" s="65"/>
      <c r="BO259" s="65"/>
      <c r="BP259" s="65"/>
      <c r="BQ259" s="65"/>
      <c r="BR259" s="65"/>
      <c r="BS259" s="65"/>
      <c r="BT259" s="66"/>
      <c r="BU259" s="67"/>
      <c r="BV259" s="67"/>
      <c r="BW259" s="67"/>
      <c r="BX259" s="67"/>
      <c r="BY259" s="67"/>
      <c r="BZ259" s="68"/>
      <c r="CA259" s="65"/>
      <c r="CB259" s="65"/>
      <c r="CC259" s="65"/>
      <c r="CD259" s="65"/>
      <c r="CE259" s="65"/>
      <c r="CF259" s="65"/>
      <c r="CG259" s="65"/>
      <c r="CH259" s="65"/>
      <c r="CI259" s="65"/>
      <c r="CJ259" s="171"/>
      <c r="CK259" s="64" t="str">
        <f t="shared" si="68"/>
        <v/>
      </c>
    </row>
    <row r="260" spans="1:89" s="64" customFormat="1" ht="51" customHeight="1">
      <c r="A260" s="29" t="str">
        <f t="shared" si="69"/>
        <v/>
      </c>
      <c r="B260" s="30"/>
      <c r="C260" s="30"/>
      <c r="D260" s="38"/>
      <c r="E260" s="198" t="str">
        <f t="shared" si="70"/>
        <v/>
      </c>
      <c r="F260" s="38"/>
      <c r="G260" s="38"/>
      <c r="H260" s="31"/>
      <c r="I260" s="31"/>
      <c r="J260" s="61" t="str">
        <f t="shared" si="71"/>
        <v/>
      </c>
      <c r="K260" s="69" t="str">
        <f t="shared" si="72"/>
        <v/>
      </c>
      <c r="L260" s="69" t="str">
        <f t="shared" si="73"/>
        <v/>
      </c>
      <c r="M260" s="69" t="str">
        <f t="shared" si="74"/>
        <v/>
      </c>
      <c r="N260" s="32"/>
      <c r="O260" s="99"/>
      <c r="P260" s="32"/>
      <c r="Q260" s="99"/>
      <c r="R260" s="129"/>
      <c r="S260" s="99"/>
      <c r="T260" s="32"/>
      <c r="U260" s="38"/>
      <c r="V260" s="32"/>
      <c r="W260" s="32"/>
      <c r="X260" s="38"/>
      <c r="Y260" s="30"/>
      <c r="Z260" s="30"/>
      <c r="AA260" s="32"/>
      <c r="AB260" s="32"/>
      <c r="AC260" s="33"/>
      <c r="AD260" s="63"/>
      <c r="AE260" s="63"/>
      <c r="BK260" s="65"/>
      <c r="BL260" s="65"/>
      <c r="BM260" s="65"/>
      <c r="BN260" s="65"/>
      <c r="BO260" s="65"/>
      <c r="BP260" s="65"/>
      <c r="BQ260" s="65"/>
      <c r="BR260" s="65"/>
      <c r="BS260" s="65"/>
      <c r="BT260" s="66"/>
      <c r="BU260" s="67"/>
      <c r="BV260" s="67"/>
      <c r="BW260" s="67"/>
      <c r="BX260" s="67"/>
      <c r="BY260" s="67"/>
      <c r="BZ260" s="68"/>
      <c r="CA260" s="65"/>
      <c r="CB260" s="65"/>
      <c r="CC260" s="65"/>
      <c r="CD260" s="65"/>
      <c r="CE260" s="65"/>
      <c r="CF260" s="65"/>
      <c r="CG260" s="65"/>
      <c r="CH260" s="65"/>
      <c r="CI260" s="65"/>
      <c r="CJ260" s="171"/>
      <c r="CK260" s="64" t="str">
        <f t="shared" si="68"/>
        <v/>
      </c>
    </row>
    <row r="261" spans="1:89" s="64" customFormat="1" ht="51" customHeight="1">
      <c r="A261" s="29" t="str">
        <f t="shared" si="69"/>
        <v/>
      </c>
      <c r="B261" s="30"/>
      <c r="C261" s="30"/>
      <c r="D261" s="38"/>
      <c r="E261" s="198" t="str">
        <f t="shared" si="70"/>
        <v/>
      </c>
      <c r="F261" s="38"/>
      <c r="G261" s="38"/>
      <c r="H261" s="31"/>
      <c r="I261" s="31"/>
      <c r="J261" s="61" t="str">
        <f t="shared" si="71"/>
        <v/>
      </c>
      <c r="K261" s="69" t="str">
        <f t="shared" si="72"/>
        <v/>
      </c>
      <c r="L261" s="69" t="str">
        <f t="shared" si="73"/>
        <v/>
      </c>
      <c r="M261" s="69" t="str">
        <f t="shared" si="74"/>
        <v/>
      </c>
      <c r="N261" s="32"/>
      <c r="O261" s="99"/>
      <c r="P261" s="32"/>
      <c r="Q261" s="99"/>
      <c r="R261" s="129"/>
      <c r="S261" s="99"/>
      <c r="T261" s="32"/>
      <c r="U261" s="38"/>
      <c r="V261" s="32"/>
      <c r="W261" s="32"/>
      <c r="X261" s="38"/>
      <c r="Y261" s="30"/>
      <c r="Z261" s="30"/>
      <c r="AA261" s="32"/>
      <c r="AB261" s="32"/>
      <c r="AC261" s="33"/>
      <c r="AD261" s="63"/>
      <c r="AE261" s="63"/>
      <c r="BK261" s="65"/>
      <c r="BL261" s="65"/>
      <c r="BM261" s="65"/>
      <c r="BN261" s="65"/>
      <c r="BO261" s="65"/>
      <c r="BP261" s="65"/>
      <c r="BQ261" s="65"/>
      <c r="BR261" s="65"/>
      <c r="BS261" s="65"/>
      <c r="BT261" s="66"/>
      <c r="BU261" s="67"/>
      <c r="BV261" s="67"/>
      <c r="BW261" s="67"/>
      <c r="BX261" s="67"/>
      <c r="BY261" s="67"/>
      <c r="BZ261" s="68"/>
      <c r="CA261" s="65"/>
      <c r="CB261" s="65"/>
      <c r="CC261" s="65"/>
      <c r="CD261" s="65"/>
      <c r="CE261" s="65"/>
      <c r="CF261" s="65"/>
      <c r="CG261" s="65"/>
      <c r="CH261" s="65"/>
      <c r="CI261" s="65"/>
      <c r="CJ261" s="171"/>
      <c r="CK261" s="64" t="str">
        <f t="shared" si="68"/>
        <v/>
      </c>
    </row>
    <row r="262" spans="1:89" s="64" customFormat="1" ht="51" customHeight="1">
      <c r="A262" s="29" t="str">
        <f t="shared" si="69"/>
        <v/>
      </c>
      <c r="B262" s="30"/>
      <c r="C262" s="30"/>
      <c r="D262" s="38"/>
      <c r="E262" s="198" t="str">
        <f t="shared" si="70"/>
        <v/>
      </c>
      <c r="F262" s="38"/>
      <c r="G262" s="38"/>
      <c r="H262" s="31"/>
      <c r="I262" s="31"/>
      <c r="J262" s="61" t="str">
        <f t="shared" si="71"/>
        <v/>
      </c>
      <c r="K262" s="69" t="str">
        <f t="shared" si="72"/>
        <v/>
      </c>
      <c r="L262" s="69" t="str">
        <f t="shared" si="73"/>
        <v/>
      </c>
      <c r="M262" s="69" t="str">
        <f t="shared" si="74"/>
        <v/>
      </c>
      <c r="N262" s="32"/>
      <c r="O262" s="99"/>
      <c r="P262" s="32"/>
      <c r="Q262" s="99"/>
      <c r="R262" s="129"/>
      <c r="S262" s="99"/>
      <c r="T262" s="32"/>
      <c r="U262" s="38"/>
      <c r="V262" s="32"/>
      <c r="W262" s="32"/>
      <c r="X262" s="38"/>
      <c r="Y262" s="30"/>
      <c r="Z262" s="30"/>
      <c r="AA262" s="32"/>
      <c r="AB262" s="32"/>
      <c r="AC262" s="33"/>
      <c r="AD262" s="63"/>
      <c r="AE262" s="63"/>
      <c r="BK262" s="65"/>
      <c r="BL262" s="65"/>
      <c r="BM262" s="65"/>
      <c r="BN262" s="65"/>
      <c r="BO262" s="65"/>
      <c r="BP262" s="65"/>
      <c r="BQ262" s="65"/>
      <c r="BR262" s="65"/>
      <c r="BS262" s="65"/>
      <c r="BT262" s="66"/>
      <c r="BU262" s="67"/>
      <c r="BV262" s="67"/>
      <c r="BW262" s="67"/>
      <c r="BX262" s="67"/>
      <c r="BY262" s="67"/>
      <c r="BZ262" s="68"/>
      <c r="CA262" s="65"/>
      <c r="CB262" s="65"/>
      <c r="CC262" s="65"/>
      <c r="CD262" s="65"/>
      <c r="CE262" s="65"/>
      <c r="CF262" s="65"/>
      <c r="CG262" s="65"/>
      <c r="CH262" s="65"/>
      <c r="CI262" s="65"/>
      <c r="CJ262" s="171"/>
      <c r="CK262" s="64" t="str">
        <f t="shared" si="68"/>
        <v/>
      </c>
    </row>
    <row r="263" spans="1:89" s="64" customFormat="1" ht="51" customHeight="1">
      <c r="A263" s="29" t="str">
        <f t="shared" si="69"/>
        <v/>
      </c>
      <c r="B263" s="30"/>
      <c r="C263" s="30"/>
      <c r="D263" s="38"/>
      <c r="E263" s="198" t="str">
        <f t="shared" si="70"/>
        <v/>
      </c>
      <c r="F263" s="38"/>
      <c r="G263" s="38"/>
      <c r="H263" s="31"/>
      <c r="I263" s="31"/>
      <c r="J263" s="61" t="str">
        <f t="shared" si="71"/>
        <v/>
      </c>
      <c r="K263" s="69" t="str">
        <f t="shared" si="72"/>
        <v/>
      </c>
      <c r="L263" s="69" t="str">
        <f t="shared" si="73"/>
        <v/>
      </c>
      <c r="M263" s="69" t="str">
        <f t="shared" si="74"/>
        <v/>
      </c>
      <c r="N263" s="32"/>
      <c r="O263" s="99"/>
      <c r="P263" s="32"/>
      <c r="Q263" s="99"/>
      <c r="R263" s="129"/>
      <c r="S263" s="99"/>
      <c r="T263" s="32"/>
      <c r="U263" s="38"/>
      <c r="V263" s="32"/>
      <c r="W263" s="32"/>
      <c r="X263" s="38"/>
      <c r="Y263" s="30"/>
      <c r="Z263" s="30"/>
      <c r="AA263" s="32"/>
      <c r="AB263" s="32"/>
      <c r="AC263" s="33"/>
      <c r="AD263" s="63"/>
      <c r="AE263" s="63"/>
      <c r="BK263" s="65"/>
      <c r="BL263" s="65"/>
      <c r="BM263" s="65"/>
      <c r="BN263" s="65"/>
      <c r="BO263" s="65"/>
      <c r="BP263" s="65"/>
      <c r="BQ263" s="65"/>
      <c r="BR263" s="65"/>
      <c r="BS263" s="65"/>
      <c r="BT263" s="66"/>
      <c r="BU263" s="67"/>
      <c r="BV263" s="67"/>
      <c r="BW263" s="67"/>
      <c r="BX263" s="67"/>
      <c r="BY263" s="67"/>
      <c r="BZ263" s="68"/>
      <c r="CA263" s="65"/>
      <c r="CB263" s="65"/>
      <c r="CC263" s="65"/>
      <c r="CD263" s="65"/>
      <c r="CE263" s="65"/>
      <c r="CF263" s="65"/>
      <c r="CG263" s="65"/>
      <c r="CH263" s="65"/>
      <c r="CI263" s="65"/>
      <c r="CJ263" s="171"/>
      <c r="CK263" s="64" t="str">
        <f t="shared" ref="CK263:CK326" si="75">IF(F263="","",IF(F263=$CC$6,"3rd Grade L-1",IF(F263=$CC$7,"3rd Grade L-2",IF(F263=$CC$8,"2nd Grade",IF(F263=$CC$9,"1st Grade (Lecturer)",IF(F263=$CC$10,"Lab. Ass.",IF(F263=$CC$11,"3rd Grade P.E.T.","")))))))</f>
        <v/>
      </c>
    </row>
    <row r="264" spans="1:89" s="64" customFormat="1" ht="51" customHeight="1">
      <c r="A264" s="29" t="str">
        <f t="shared" si="69"/>
        <v/>
      </c>
      <c r="B264" s="30"/>
      <c r="C264" s="30"/>
      <c r="D264" s="38"/>
      <c r="E264" s="198" t="str">
        <f t="shared" si="70"/>
        <v/>
      </c>
      <c r="F264" s="38"/>
      <c r="G264" s="38"/>
      <c r="H264" s="31"/>
      <c r="I264" s="31"/>
      <c r="J264" s="61" t="str">
        <f t="shared" si="71"/>
        <v/>
      </c>
      <c r="K264" s="69" t="str">
        <f t="shared" si="72"/>
        <v/>
      </c>
      <c r="L264" s="69" t="str">
        <f t="shared" si="73"/>
        <v/>
      </c>
      <c r="M264" s="69" t="str">
        <f t="shared" si="74"/>
        <v/>
      </c>
      <c r="N264" s="32"/>
      <c r="O264" s="99"/>
      <c r="P264" s="32"/>
      <c r="Q264" s="99"/>
      <c r="R264" s="129"/>
      <c r="S264" s="99"/>
      <c r="T264" s="32"/>
      <c r="U264" s="38"/>
      <c r="V264" s="32"/>
      <c r="W264" s="32"/>
      <c r="X264" s="38"/>
      <c r="Y264" s="30"/>
      <c r="Z264" s="30"/>
      <c r="AA264" s="32"/>
      <c r="AB264" s="32"/>
      <c r="AC264" s="33"/>
      <c r="AD264" s="63"/>
      <c r="AE264" s="63"/>
      <c r="BK264" s="65"/>
      <c r="BL264" s="65"/>
      <c r="BM264" s="65"/>
      <c r="BN264" s="65"/>
      <c r="BO264" s="65"/>
      <c r="BP264" s="65"/>
      <c r="BQ264" s="65"/>
      <c r="BR264" s="65"/>
      <c r="BS264" s="65"/>
      <c r="BT264" s="66"/>
      <c r="BU264" s="67"/>
      <c r="BV264" s="67"/>
      <c r="BW264" s="67"/>
      <c r="BX264" s="67"/>
      <c r="BY264" s="67"/>
      <c r="BZ264" s="68"/>
      <c r="CA264" s="65"/>
      <c r="CB264" s="65"/>
      <c r="CC264" s="65"/>
      <c r="CD264" s="65"/>
      <c r="CE264" s="65"/>
      <c r="CF264" s="65"/>
      <c r="CG264" s="65"/>
      <c r="CH264" s="65"/>
      <c r="CI264" s="65"/>
      <c r="CJ264" s="171"/>
      <c r="CK264" s="64" t="str">
        <f t="shared" si="75"/>
        <v/>
      </c>
    </row>
    <row r="265" spans="1:89" s="64" customFormat="1" ht="51" customHeight="1">
      <c r="A265" s="29" t="str">
        <f t="shared" si="69"/>
        <v/>
      </c>
      <c r="B265" s="30"/>
      <c r="C265" s="30"/>
      <c r="D265" s="38"/>
      <c r="E265" s="198" t="str">
        <f t="shared" si="70"/>
        <v/>
      </c>
      <c r="F265" s="38"/>
      <c r="G265" s="38"/>
      <c r="H265" s="31"/>
      <c r="I265" s="31"/>
      <c r="J265" s="61" t="str">
        <f t="shared" si="71"/>
        <v/>
      </c>
      <c r="K265" s="69" t="str">
        <f t="shared" si="72"/>
        <v/>
      </c>
      <c r="L265" s="69" t="str">
        <f t="shared" si="73"/>
        <v/>
      </c>
      <c r="M265" s="69" t="str">
        <f t="shared" si="74"/>
        <v/>
      </c>
      <c r="N265" s="32"/>
      <c r="O265" s="99"/>
      <c r="P265" s="32"/>
      <c r="Q265" s="99"/>
      <c r="R265" s="129"/>
      <c r="S265" s="99"/>
      <c r="T265" s="32"/>
      <c r="U265" s="38"/>
      <c r="V265" s="32"/>
      <c r="W265" s="32"/>
      <c r="X265" s="38"/>
      <c r="Y265" s="30"/>
      <c r="Z265" s="30"/>
      <c r="AA265" s="32"/>
      <c r="AB265" s="32"/>
      <c r="AC265" s="33"/>
      <c r="AD265" s="63"/>
      <c r="AE265" s="63"/>
      <c r="BK265" s="65"/>
      <c r="BL265" s="65"/>
      <c r="BM265" s="65"/>
      <c r="BN265" s="65"/>
      <c r="BO265" s="65"/>
      <c r="BP265" s="65"/>
      <c r="BQ265" s="65"/>
      <c r="BR265" s="65"/>
      <c r="BS265" s="65"/>
      <c r="BT265" s="66"/>
      <c r="BU265" s="67"/>
      <c r="BV265" s="67"/>
      <c r="BW265" s="67"/>
      <c r="BX265" s="67"/>
      <c r="BY265" s="67"/>
      <c r="BZ265" s="68"/>
      <c r="CA265" s="65"/>
      <c r="CB265" s="65"/>
      <c r="CC265" s="65"/>
      <c r="CD265" s="65"/>
      <c r="CE265" s="65"/>
      <c r="CF265" s="65"/>
      <c r="CG265" s="65"/>
      <c r="CH265" s="65"/>
      <c r="CI265" s="65"/>
      <c r="CJ265" s="171"/>
      <c r="CK265" s="64" t="str">
        <f t="shared" si="75"/>
        <v/>
      </c>
    </row>
    <row r="266" spans="1:89" s="64" customFormat="1" ht="51" customHeight="1">
      <c r="A266" s="29" t="str">
        <f t="shared" si="69"/>
        <v/>
      </c>
      <c r="B266" s="30"/>
      <c r="C266" s="30"/>
      <c r="D266" s="38"/>
      <c r="E266" s="198" t="str">
        <f t="shared" si="70"/>
        <v/>
      </c>
      <c r="F266" s="38"/>
      <c r="G266" s="38"/>
      <c r="H266" s="31"/>
      <c r="I266" s="31"/>
      <c r="J266" s="61" t="str">
        <f t="shared" si="71"/>
        <v/>
      </c>
      <c r="K266" s="69" t="str">
        <f t="shared" si="72"/>
        <v/>
      </c>
      <c r="L266" s="69" t="str">
        <f t="shared" si="73"/>
        <v/>
      </c>
      <c r="M266" s="69" t="str">
        <f t="shared" si="74"/>
        <v/>
      </c>
      <c r="N266" s="32"/>
      <c r="O266" s="99"/>
      <c r="P266" s="32"/>
      <c r="Q266" s="99"/>
      <c r="R266" s="129"/>
      <c r="S266" s="99"/>
      <c r="T266" s="32"/>
      <c r="U266" s="38"/>
      <c r="V266" s="32"/>
      <c r="W266" s="32"/>
      <c r="X266" s="38"/>
      <c r="Y266" s="30"/>
      <c r="Z266" s="30"/>
      <c r="AA266" s="32"/>
      <c r="AB266" s="32"/>
      <c r="AC266" s="33"/>
      <c r="AD266" s="63"/>
      <c r="AE266" s="63"/>
      <c r="BK266" s="65"/>
      <c r="BL266" s="65"/>
      <c r="BM266" s="65"/>
      <c r="BN266" s="65"/>
      <c r="BO266" s="65"/>
      <c r="BP266" s="65"/>
      <c r="BQ266" s="65"/>
      <c r="BR266" s="65"/>
      <c r="BS266" s="65"/>
      <c r="BT266" s="66"/>
      <c r="BU266" s="67"/>
      <c r="BV266" s="67"/>
      <c r="BW266" s="67"/>
      <c r="BX266" s="67"/>
      <c r="BY266" s="67"/>
      <c r="BZ266" s="68"/>
      <c r="CA266" s="65"/>
      <c r="CB266" s="65"/>
      <c r="CC266" s="65"/>
      <c r="CD266" s="65"/>
      <c r="CE266" s="65"/>
      <c r="CF266" s="65"/>
      <c r="CG266" s="65"/>
      <c r="CH266" s="65"/>
      <c r="CI266" s="65"/>
      <c r="CJ266" s="171"/>
      <c r="CK266" s="64" t="str">
        <f t="shared" si="75"/>
        <v/>
      </c>
    </row>
    <row r="267" spans="1:89" s="64" customFormat="1" ht="51" customHeight="1">
      <c r="A267" s="29" t="str">
        <f t="shared" si="69"/>
        <v/>
      </c>
      <c r="B267" s="30"/>
      <c r="C267" s="30"/>
      <c r="D267" s="38"/>
      <c r="E267" s="198" t="str">
        <f t="shared" si="70"/>
        <v/>
      </c>
      <c r="F267" s="38"/>
      <c r="G267" s="38"/>
      <c r="H267" s="31"/>
      <c r="I267" s="31"/>
      <c r="J267" s="61" t="str">
        <f t="shared" si="71"/>
        <v/>
      </c>
      <c r="K267" s="69" t="str">
        <f t="shared" si="72"/>
        <v/>
      </c>
      <c r="L267" s="69" t="str">
        <f t="shared" si="73"/>
        <v/>
      </c>
      <c r="M267" s="69" t="str">
        <f t="shared" si="74"/>
        <v/>
      </c>
      <c r="N267" s="32"/>
      <c r="O267" s="99"/>
      <c r="P267" s="32"/>
      <c r="Q267" s="99"/>
      <c r="R267" s="129"/>
      <c r="S267" s="99"/>
      <c r="T267" s="32"/>
      <c r="U267" s="38"/>
      <c r="V267" s="32"/>
      <c r="W267" s="32"/>
      <c r="X267" s="38"/>
      <c r="Y267" s="30"/>
      <c r="Z267" s="30"/>
      <c r="AA267" s="32"/>
      <c r="AB267" s="32"/>
      <c r="AC267" s="33"/>
      <c r="AD267" s="63"/>
      <c r="AE267" s="63"/>
      <c r="BK267" s="65"/>
      <c r="BL267" s="65"/>
      <c r="BM267" s="65"/>
      <c r="BN267" s="65"/>
      <c r="BO267" s="65"/>
      <c r="BP267" s="65"/>
      <c r="BQ267" s="65"/>
      <c r="BR267" s="65"/>
      <c r="BS267" s="65"/>
      <c r="BT267" s="66"/>
      <c r="BU267" s="67"/>
      <c r="BV267" s="67"/>
      <c r="BW267" s="67"/>
      <c r="BX267" s="67"/>
      <c r="BY267" s="67"/>
      <c r="BZ267" s="68"/>
      <c r="CA267" s="65"/>
      <c r="CB267" s="65"/>
      <c r="CC267" s="65"/>
      <c r="CD267" s="65"/>
      <c r="CE267" s="65"/>
      <c r="CF267" s="65"/>
      <c r="CG267" s="65"/>
      <c r="CH267" s="65"/>
      <c r="CI267" s="65"/>
      <c r="CJ267" s="171"/>
      <c r="CK267" s="64" t="str">
        <f t="shared" si="75"/>
        <v/>
      </c>
    </row>
    <row r="268" spans="1:89" s="64" customFormat="1" ht="51" customHeight="1">
      <c r="A268" s="29" t="str">
        <f t="shared" si="69"/>
        <v/>
      </c>
      <c r="B268" s="30"/>
      <c r="C268" s="30"/>
      <c r="D268" s="38"/>
      <c r="E268" s="198" t="str">
        <f t="shared" si="70"/>
        <v/>
      </c>
      <c r="F268" s="38"/>
      <c r="G268" s="38"/>
      <c r="H268" s="31"/>
      <c r="I268" s="31"/>
      <c r="J268" s="61" t="str">
        <f t="shared" si="71"/>
        <v/>
      </c>
      <c r="K268" s="69" t="str">
        <f t="shared" si="72"/>
        <v/>
      </c>
      <c r="L268" s="69" t="str">
        <f t="shared" si="73"/>
        <v/>
      </c>
      <c r="M268" s="69" t="str">
        <f t="shared" si="74"/>
        <v/>
      </c>
      <c r="N268" s="32"/>
      <c r="O268" s="99"/>
      <c r="P268" s="32"/>
      <c r="Q268" s="99"/>
      <c r="R268" s="129"/>
      <c r="S268" s="99"/>
      <c r="T268" s="32"/>
      <c r="U268" s="38"/>
      <c r="V268" s="32"/>
      <c r="W268" s="32"/>
      <c r="X268" s="38"/>
      <c r="Y268" s="30"/>
      <c r="Z268" s="30"/>
      <c r="AA268" s="32"/>
      <c r="AB268" s="32"/>
      <c r="AC268" s="33"/>
      <c r="AD268" s="63"/>
      <c r="AE268" s="63"/>
      <c r="BK268" s="65"/>
      <c r="BL268" s="65"/>
      <c r="BM268" s="65"/>
      <c r="BN268" s="65"/>
      <c r="BO268" s="65"/>
      <c r="BP268" s="65"/>
      <c r="BQ268" s="65"/>
      <c r="BR268" s="65"/>
      <c r="BS268" s="65"/>
      <c r="BT268" s="66"/>
      <c r="BU268" s="67"/>
      <c r="BV268" s="67"/>
      <c r="BW268" s="67"/>
      <c r="BX268" s="67"/>
      <c r="BY268" s="67"/>
      <c r="BZ268" s="68"/>
      <c r="CA268" s="65"/>
      <c r="CB268" s="65"/>
      <c r="CC268" s="65"/>
      <c r="CD268" s="65"/>
      <c r="CE268" s="65"/>
      <c r="CF268" s="65"/>
      <c r="CG268" s="65"/>
      <c r="CH268" s="65"/>
      <c r="CI268" s="65"/>
      <c r="CJ268" s="171"/>
      <c r="CK268" s="64" t="str">
        <f t="shared" si="75"/>
        <v/>
      </c>
    </row>
    <row r="269" spans="1:89" s="64" customFormat="1" ht="51" customHeight="1">
      <c r="A269" s="29" t="str">
        <f t="shared" si="69"/>
        <v/>
      </c>
      <c r="B269" s="30"/>
      <c r="C269" s="30"/>
      <c r="D269" s="38"/>
      <c r="E269" s="198" t="str">
        <f t="shared" si="70"/>
        <v/>
      </c>
      <c r="F269" s="38"/>
      <c r="G269" s="38"/>
      <c r="H269" s="31"/>
      <c r="I269" s="31"/>
      <c r="J269" s="61" t="str">
        <f t="shared" si="71"/>
        <v/>
      </c>
      <c r="K269" s="69" t="str">
        <f t="shared" si="72"/>
        <v/>
      </c>
      <c r="L269" s="69" t="str">
        <f t="shared" si="73"/>
        <v/>
      </c>
      <c r="M269" s="69" t="str">
        <f t="shared" si="74"/>
        <v/>
      </c>
      <c r="N269" s="32"/>
      <c r="O269" s="99"/>
      <c r="P269" s="32"/>
      <c r="Q269" s="99"/>
      <c r="R269" s="129"/>
      <c r="S269" s="99"/>
      <c r="T269" s="32"/>
      <c r="U269" s="38"/>
      <c r="V269" s="32"/>
      <c r="W269" s="32"/>
      <c r="X269" s="38"/>
      <c r="Y269" s="30"/>
      <c r="Z269" s="30"/>
      <c r="AA269" s="32"/>
      <c r="AB269" s="32"/>
      <c r="AC269" s="33"/>
      <c r="AD269" s="63"/>
      <c r="AE269" s="63"/>
      <c r="BK269" s="65"/>
      <c r="BL269" s="65"/>
      <c r="BM269" s="65"/>
      <c r="BN269" s="65"/>
      <c r="BO269" s="65"/>
      <c r="BP269" s="65"/>
      <c r="BQ269" s="65"/>
      <c r="BR269" s="65"/>
      <c r="BS269" s="65"/>
      <c r="BT269" s="66"/>
      <c r="BU269" s="67"/>
      <c r="BV269" s="67"/>
      <c r="BW269" s="67"/>
      <c r="BX269" s="67"/>
      <c r="BY269" s="67"/>
      <c r="BZ269" s="68"/>
      <c r="CA269" s="65"/>
      <c r="CB269" s="65"/>
      <c r="CC269" s="65"/>
      <c r="CD269" s="65"/>
      <c r="CE269" s="65"/>
      <c r="CF269" s="65"/>
      <c r="CG269" s="65"/>
      <c r="CH269" s="65"/>
      <c r="CI269" s="65"/>
      <c r="CJ269" s="171"/>
      <c r="CK269" s="64" t="str">
        <f t="shared" si="75"/>
        <v/>
      </c>
    </row>
    <row r="270" spans="1:89" s="64" customFormat="1" ht="51" customHeight="1">
      <c r="A270" s="29" t="str">
        <f t="shared" si="69"/>
        <v/>
      </c>
      <c r="B270" s="30"/>
      <c r="C270" s="30"/>
      <c r="D270" s="38"/>
      <c r="E270" s="198" t="str">
        <f t="shared" si="70"/>
        <v/>
      </c>
      <c r="F270" s="38"/>
      <c r="G270" s="38"/>
      <c r="H270" s="31"/>
      <c r="I270" s="31"/>
      <c r="J270" s="61" t="str">
        <f t="shared" si="71"/>
        <v/>
      </c>
      <c r="K270" s="69" t="str">
        <f t="shared" si="72"/>
        <v/>
      </c>
      <c r="L270" s="69" t="str">
        <f t="shared" si="73"/>
        <v/>
      </c>
      <c r="M270" s="69" t="str">
        <f t="shared" si="74"/>
        <v/>
      </c>
      <c r="N270" s="32"/>
      <c r="O270" s="99"/>
      <c r="P270" s="32"/>
      <c r="Q270" s="99"/>
      <c r="R270" s="129"/>
      <c r="S270" s="99"/>
      <c r="T270" s="32"/>
      <c r="U270" s="38"/>
      <c r="V270" s="32"/>
      <c r="W270" s="32"/>
      <c r="X270" s="38"/>
      <c r="Y270" s="30"/>
      <c r="Z270" s="30"/>
      <c r="AA270" s="32"/>
      <c r="AB270" s="32"/>
      <c r="AC270" s="33"/>
      <c r="AD270" s="63"/>
      <c r="AE270" s="63"/>
      <c r="BK270" s="65"/>
      <c r="BL270" s="65"/>
      <c r="BM270" s="65"/>
      <c r="BN270" s="65"/>
      <c r="BO270" s="65"/>
      <c r="BP270" s="65"/>
      <c r="BQ270" s="65"/>
      <c r="BR270" s="65"/>
      <c r="BS270" s="65"/>
      <c r="BT270" s="66"/>
      <c r="BU270" s="67"/>
      <c r="BV270" s="67"/>
      <c r="BW270" s="67"/>
      <c r="BX270" s="67"/>
      <c r="BY270" s="67"/>
      <c r="BZ270" s="68"/>
      <c r="CA270" s="65"/>
      <c r="CB270" s="65"/>
      <c r="CC270" s="65"/>
      <c r="CD270" s="65"/>
      <c r="CE270" s="65"/>
      <c r="CF270" s="65"/>
      <c r="CG270" s="65"/>
      <c r="CH270" s="65"/>
      <c r="CI270" s="65"/>
      <c r="CJ270" s="171"/>
      <c r="CK270" s="64" t="str">
        <f t="shared" si="75"/>
        <v/>
      </c>
    </row>
    <row r="271" spans="1:89" s="64" customFormat="1" ht="51" customHeight="1">
      <c r="A271" s="29" t="str">
        <f t="shared" si="69"/>
        <v/>
      </c>
      <c r="B271" s="30"/>
      <c r="C271" s="30"/>
      <c r="D271" s="38"/>
      <c r="E271" s="198" t="str">
        <f t="shared" si="70"/>
        <v/>
      </c>
      <c r="F271" s="38"/>
      <c r="G271" s="38"/>
      <c r="H271" s="31"/>
      <c r="I271" s="31"/>
      <c r="J271" s="61" t="str">
        <f t="shared" si="71"/>
        <v/>
      </c>
      <c r="K271" s="69" t="str">
        <f t="shared" si="72"/>
        <v/>
      </c>
      <c r="L271" s="69" t="str">
        <f t="shared" si="73"/>
        <v/>
      </c>
      <c r="M271" s="69" t="str">
        <f t="shared" si="74"/>
        <v/>
      </c>
      <c r="N271" s="32"/>
      <c r="O271" s="99"/>
      <c r="P271" s="32"/>
      <c r="Q271" s="99"/>
      <c r="R271" s="129"/>
      <c r="S271" s="99"/>
      <c r="T271" s="32"/>
      <c r="U271" s="38"/>
      <c r="V271" s="32"/>
      <c r="W271" s="32"/>
      <c r="X271" s="38"/>
      <c r="Y271" s="30"/>
      <c r="Z271" s="30"/>
      <c r="AA271" s="32"/>
      <c r="AB271" s="32"/>
      <c r="AC271" s="33"/>
      <c r="AD271" s="63"/>
      <c r="AE271" s="63"/>
      <c r="BK271" s="65"/>
      <c r="BL271" s="65"/>
      <c r="BM271" s="65"/>
      <c r="BN271" s="65"/>
      <c r="BO271" s="65"/>
      <c r="BP271" s="65"/>
      <c r="BQ271" s="65"/>
      <c r="BR271" s="65"/>
      <c r="BS271" s="65"/>
      <c r="BT271" s="66"/>
      <c r="BU271" s="67"/>
      <c r="BV271" s="67"/>
      <c r="BW271" s="67"/>
      <c r="BX271" s="67"/>
      <c r="BY271" s="67"/>
      <c r="BZ271" s="68"/>
      <c r="CA271" s="65"/>
      <c r="CB271" s="65"/>
      <c r="CC271" s="65"/>
      <c r="CD271" s="65"/>
      <c r="CE271" s="65"/>
      <c r="CF271" s="65"/>
      <c r="CG271" s="65"/>
      <c r="CH271" s="65"/>
      <c r="CI271" s="65"/>
      <c r="CJ271" s="171"/>
      <c r="CK271" s="64" t="str">
        <f t="shared" si="75"/>
        <v/>
      </c>
    </row>
    <row r="272" spans="1:89" s="64" customFormat="1" ht="51" customHeight="1">
      <c r="A272" s="29" t="str">
        <f t="shared" si="69"/>
        <v/>
      </c>
      <c r="B272" s="30"/>
      <c r="C272" s="30"/>
      <c r="D272" s="38"/>
      <c r="E272" s="198" t="str">
        <f t="shared" si="70"/>
        <v/>
      </c>
      <c r="F272" s="38"/>
      <c r="G272" s="38"/>
      <c r="H272" s="31"/>
      <c r="I272" s="31"/>
      <c r="J272" s="61" t="str">
        <f t="shared" si="71"/>
        <v/>
      </c>
      <c r="K272" s="69" t="str">
        <f t="shared" si="72"/>
        <v/>
      </c>
      <c r="L272" s="69" t="str">
        <f t="shared" si="73"/>
        <v/>
      </c>
      <c r="M272" s="69" t="str">
        <f t="shared" si="74"/>
        <v/>
      </c>
      <c r="N272" s="32"/>
      <c r="O272" s="99"/>
      <c r="P272" s="32"/>
      <c r="Q272" s="99"/>
      <c r="R272" s="129"/>
      <c r="S272" s="99"/>
      <c r="T272" s="32"/>
      <c r="U272" s="38"/>
      <c r="V272" s="32"/>
      <c r="W272" s="32"/>
      <c r="X272" s="38"/>
      <c r="Y272" s="30"/>
      <c r="Z272" s="30"/>
      <c r="AA272" s="32"/>
      <c r="AB272" s="32"/>
      <c r="AC272" s="33"/>
      <c r="AD272" s="63"/>
      <c r="AE272" s="63"/>
      <c r="BK272" s="65"/>
      <c r="BL272" s="65"/>
      <c r="BM272" s="65"/>
      <c r="BN272" s="65"/>
      <c r="BO272" s="65"/>
      <c r="BP272" s="65"/>
      <c r="BQ272" s="65"/>
      <c r="BR272" s="65"/>
      <c r="BS272" s="65"/>
      <c r="BT272" s="66"/>
      <c r="BU272" s="67"/>
      <c r="BV272" s="67"/>
      <c r="BW272" s="67"/>
      <c r="BX272" s="67"/>
      <c r="BY272" s="67"/>
      <c r="BZ272" s="68"/>
      <c r="CA272" s="65"/>
      <c r="CB272" s="65"/>
      <c r="CC272" s="65"/>
      <c r="CD272" s="65"/>
      <c r="CE272" s="65"/>
      <c r="CF272" s="65"/>
      <c r="CG272" s="65"/>
      <c r="CH272" s="65"/>
      <c r="CI272" s="65"/>
      <c r="CJ272" s="171"/>
      <c r="CK272" s="64" t="str">
        <f t="shared" si="75"/>
        <v/>
      </c>
    </row>
    <row r="273" spans="1:89" s="64" customFormat="1" ht="51" customHeight="1">
      <c r="A273" s="29" t="str">
        <f t="shared" si="69"/>
        <v/>
      </c>
      <c r="B273" s="30"/>
      <c r="C273" s="30"/>
      <c r="D273" s="38"/>
      <c r="E273" s="198" t="str">
        <f t="shared" si="70"/>
        <v/>
      </c>
      <c r="F273" s="38"/>
      <c r="G273" s="38"/>
      <c r="H273" s="31"/>
      <c r="I273" s="31"/>
      <c r="J273" s="61" t="str">
        <f t="shared" si="71"/>
        <v/>
      </c>
      <c r="K273" s="69" t="str">
        <f t="shared" si="72"/>
        <v/>
      </c>
      <c r="L273" s="69" t="str">
        <f t="shared" si="73"/>
        <v/>
      </c>
      <c r="M273" s="69" t="str">
        <f t="shared" si="74"/>
        <v/>
      </c>
      <c r="N273" s="32"/>
      <c r="O273" s="99"/>
      <c r="P273" s="32"/>
      <c r="Q273" s="99"/>
      <c r="R273" s="129"/>
      <c r="S273" s="99"/>
      <c r="T273" s="32"/>
      <c r="U273" s="38"/>
      <c r="V273" s="32"/>
      <c r="W273" s="32"/>
      <c r="X273" s="38"/>
      <c r="Y273" s="30"/>
      <c r="Z273" s="30"/>
      <c r="AA273" s="32"/>
      <c r="AB273" s="32"/>
      <c r="AC273" s="33"/>
      <c r="AD273" s="63"/>
      <c r="AE273" s="63"/>
      <c r="BK273" s="65"/>
      <c r="BL273" s="65"/>
      <c r="BM273" s="65"/>
      <c r="BN273" s="65"/>
      <c r="BO273" s="65"/>
      <c r="BP273" s="65"/>
      <c r="BQ273" s="65"/>
      <c r="BR273" s="65"/>
      <c r="BS273" s="65"/>
      <c r="BT273" s="66"/>
      <c r="BU273" s="67"/>
      <c r="BV273" s="67"/>
      <c r="BW273" s="67"/>
      <c r="BX273" s="67"/>
      <c r="BY273" s="67"/>
      <c r="BZ273" s="68"/>
      <c r="CA273" s="65"/>
      <c r="CB273" s="65"/>
      <c r="CC273" s="65"/>
      <c r="CD273" s="65"/>
      <c r="CE273" s="65"/>
      <c r="CF273" s="65"/>
      <c r="CG273" s="65"/>
      <c r="CH273" s="65"/>
      <c r="CI273" s="65"/>
      <c r="CJ273" s="171"/>
      <c r="CK273" s="64" t="str">
        <f t="shared" si="75"/>
        <v/>
      </c>
    </row>
    <row r="274" spans="1:89" s="64" customFormat="1" ht="51" customHeight="1">
      <c r="A274" s="29" t="str">
        <f t="shared" si="69"/>
        <v/>
      </c>
      <c r="B274" s="30"/>
      <c r="C274" s="30"/>
      <c r="D274" s="38"/>
      <c r="E274" s="198" t="str">
        <f t="shared" si="70"/>
        <v/>
      </c>
      <c r="F274" s="38"/>
      <c r="G274" s="38"/>
      <c r="H274" s="31"/>
      <c r="I274" s="31"/>
      <c r="J274" s="61" t="str">
        <f t="shared" si="71"/>
        <v/>
      </c>
      <c r="K274" s="69" t="str">
        <f t="shared" si="72"/>
        <v/>
      </c>
      <c r="L274" s="69" t="str">
        <f t="shared" si="73"/>
        <v/>
      </c>
      <c r="M274" s="69" t="str">
        <f t="shared" si="74"/>
        <v/>
      </c>
      <c r="N274" s="32"/>
      <c r="O274" s="99"/>
      <c r="P274" s="32"/>
      <c r="Q274" s="99"/>
      <c r="R274" s="129"/>
      <c r="S274" s="99"/>
      <c r="T274" s="32"/>
      <c r="U274" s="38"/>
      <c r="V274" s="32"/>
      <c r="W274" s="32"/>
      <c r="X274" s="38"/>
      <c r="Y274" s="30"/>
      <c r="Z274" s="30"/>
      <c r="AA274" s="32"/>
      <c r="AB274" s="32"/>
      <c r="AC274" s="33"/>
      <c r="AD274" s="63"/>
      <c r="AE274" s="63"/>
      <c r="BK274" s="65"/>
      <c r="BL274" s="65"/>
      <c r="BM274" s="65"/>
      <c r="BN274" s="65"/>
      <c r="BO274" s="65"/>
      <c r="BP274" s="65"/>
      <c r="BQ274" s="65"/>
      <c r="BR274" s="65"/>
      <c r="BS274" s="65"/>
      <c r="BT274" s="66"/>
      <c r="BU274" s="67"/>
      <c r="BV274" s="67"/>
      <c r="BW274" s="67"/>
      <c r="BX274" s="67"/>
      <c r="BY274" s="67"/>
      <c r="BZ274" s="68"/>
      <c r="CA274" s="65"/>
      <c r="CB274" s="65"/>
      <c r="CC274" s="65"/>
      <c r="CD274" s="65"/>
      <c r="CE274" s="65"/>
      <c r="CF274" s="65"/>
      <c r="CG274" s="65"/>
      <c r="CH274" s="65"/>
      <c r="CI274" s="65"/>
      <c r="CJ274" s="171"/>
      <c r="CK274" s="64" t="str">
        <f t="shared" si="75"/>
        <v/>
      </c>
    </row>
    <row r="275" spans="1:89" s="64" customFormat="1" ht="51" customHeight="1">
      <c r="A275" s="29" t="str">
        <f t="shared" ref="A275:A338" si="76">IFERROR(IF(AND(B275="",C275="",F275="",I275=""),"",A274+1),"")</f>
        <v/>
      </c>
      <c r="B275" s="30"/>
      <c r="C275" s="30"/>
      <c r="D275" s="38"/>
      <c r="E275" s="198" t="str">
        <f t="shared" ref="E275:E338" si="77">IFERROR(VLOOKUP(D275,PEEO_SCHOOL,3,0),"")</f>
        <v/>
      </c>
      <c r="F275" s="38"/>
      <c r="G275" s="38"/>
      <c r="H275" s="31"/>
      <c r="I275" s="31"/>
      <c r="J275" s="61" t="str">
        <f t="shared" ref="J275:J338" si="78">IFERROR(IF(BZ275="","",BZ275),"")</f>
        <v/>
      </c>
      <c r="K275" s="69" t="str">
        <f t="shared" ref="K275:K338" si="79">IFERROR(IF(OR($K$4="",B275="",A275="",I275=""),"",DATEDIF(I275,$K$4,"Y")),"")</f>
        <v/>
      </c>
      <c r="L275" s="69" t="str">
        <f t="shared" ref="L275:L338" si="80">IFERROR(IF(OR($K$4="",B275="",A275="",I275=""),"",DATEDIF(I275,$K$4,"YM")),"")</f>
        <v/>
      </c>
      <c r="M275" s="69" t="str">
        <f t="shared" ref="M275:M338" si="81">IFERROR(IF(OR($K$4="",B275="",A275="",I275=""),"",DATEDIF(I275,$K$4,"MD")),"")</f>
        <v/>
      </c>
      <c r="N275" s="32"/>
      <c r="O275" s="99"/>
      <c r="P275" s="32"/>
      <c r="Q275" s="99"/>
      <c r="R275" s="129"/>
      <c r="S275" s="99"/>
      <c r="T275" s="32"/>
      <c r="U275" s="38"/>
      <c r="V275" s="32"/>
      <c r="W275" s="32"/>
      <c r="X275" s="38"/>
      <c r="Y275" s="30"/>
      <c r="Z275" s="30"/>
      <c r="AA275" s="32"/>
      <c r="AB275" s="32"/>
      <c r="AC275" s="33"/>
      <c r="AD275" s="63"/>
      <c r="AE275" s="63"/>
      <c r="BK275" s="65"/>
      <c r="BL275" s="65"/>
      <c r="BM275" s="65"/>
      <c r="BN275" s="65"/>
      <c r="BO275" s="65"/>
      <c r="BP275" s="65"/>
      <c r="BQ275" s="65"/>
      <c r="BR275" s="65"/>
      <c r="BS275" s="65"/>
      <c r="BT275" s="66"/>
      <c r="BU275" s="67"/>
      <c r="BV275" s="67"/>
      <c r="BW275" s="67"/>
      <c r="BX275" s="67"/>
      <c r="BY275" s="67"/>
      <c r="BZ275" s="68"/>
      <c r="CA275" s="65"/>
      <c r="CB275" s="65"/>
      <c r="CC275" s="65"/>
      <c r="CD275" s="65"/>
      <c r="CE275" s="65"/>
      <c r="CF275" s="65"/>
      <c r="CG275" s="65"/>
      <c r="CH275" s="65"/>
      <c r="CI275" s="65"/>
      <c r="CJ275" s="171"/>
      <c r="CK275" s="64" t="str">
        <f t="shared" si="75"/>
        <v/>
      </c>
    </row>
    <row r="276" spans="1:89" s="64" customFormat="1" ht="51" customHeight="1">
      <c r="A276" s="29" t="str">
        <f t="shared" si="76"/>
        <v/>
      </c>
      <c r="B276" s="30"/>
      <c r="C276" s="30"/>
      <c r="D276" s="38"/>
      <c r="E276" s="198" t="str">
        <f t="shared" si="77"/>
        <v/>
      </c>
      <c r="F276" s="38"/>
      <c r="G276" s="38"/>
      <c r="H276" s="31"/>
      <c r="I276" s="31"/>
      <c r="J276" s="61" t="str">
        <f t="shared" si="78"/>
        <v/>
      </c>
      <c r="K276" s="69" t="str">
        <f t="shared" si="79"/>
        <v/>
      </c>
      <c r="L276" s="69" t="str">
        <f t="shared" si="80"/>
        <v/>
      </c>
      <c r="M276" s="69" t="str">
        <f t="shared" si="81"/>
        <v/>
      </c>
      <c r="N276" s="32"/>
      <c r="O276" s="99"/>
      <c r="P276" s="32"/>
      <c r="Q276" s="99"/>
      <c r="R276" s="129"/>
      <c r="S276" s="99"/>
      <c r="T276" s="32"/>
      <c r="U276" s="38"/>
      <c r="V276" s="32"/>
      <c r="W276" s="32"/>
      <c r="X276" s="38"/>
      <c r="Y276" s="30"/>
      <c r="Z276" s="30"/>
      <c r="AA276" s="32"/>
      <c r="AB276" s="32"/>
      <c r="AC276" s="33"/>
      <c r="AD276" s="63"/>
      <c r="AE276" s="63"/>
      <c r="BK276" s="65"/>
      <c r="BL276" s="65"/>
      <c r="BM276" s="65"/>
      <c r="BN276" s="65"/>
      <c r="BO276" s="65"/>
      <c r="BP276" s="65"/>
      <c r="BQ276" s="65"/>
      <c r="BR276" s="65"/>
      <c r="BS276" s="65"/>
      <c r="BT276" s="66"/>
      <c r="BU276" s="67"/>
      <c r="BV276" s="67"/>
      <c r="BW276" s="67"/>
      <c r="BX276" s="67"/>
      <c r="BY276" s="67"/>
      <c r="BZ276" s="68"/>
      <c r="CA276" s="65"/>
      <c r="CB276" s="65"/>
      <c r="CC276" s="65"/>
      <c r="CD276" s="65"/>
      <c r="CE276" s="65"/>
      <c r="CF276" s="65"/>
      <c r="CG276" s="65"/>
      <c r="CH276" s="65"/>
      <c r="CI276" s="65"/>
      <c r="CJ276" s="171"/>
      <c r="CK276" s="64" t="str">
        <f t="shared" si="75"/>
        <v/>
      </c>
    </row>
    <row r="277" spans="1:89" s="64" customFormat="1" ht="51" customHeight="1">
      <c r="A277" s="29" t="str">
        <f t="shared" si="76"/>
        <v/>
      </c>
      <c r="B277" s="30"/>
      <c r="C277" s="30"/>
      <c r="D277" s="38"/>
      <c r="E277" s="198" t="str">
        <f t="shared" si="77"/>
        <v/>
      </c>
      <c r="F277" s="38"/>
      <c r="G277" s="38"/>
      <c r="H277" s="31"/>
      <c r="I277" s="31"/>
      <c r="J277" s="61" t="str">
        <f t="shared" si="78"/>
        <v/>
      </c>
      <c r="K277" s="69" t="str">
        <f t="shared" si="79"/>
        <v/>
      </c>
      <c r="L277" s="69" t="str">
        <f t="shared" si="80"/>
        <v/>
      </c>
      <c r="M277" s="69" t="str">
        <f t="shared" si="81"/>
        <v/>
      </c>
      <c r="N277" s="32"/>
      <c r="O277" s="99"/>
      <c r="P277" s="32"/>
      <c r="Q277" s="99"/>
      <c r="R277" s="129"/>
      <c r="S277" s="99"/>
      <c r="T277" s="32"/>
      <c r="U277" s="38"/>
      <c r="V277" s="32"/>
      <c r="W277" s="32"/>
      <c r="X277" s="38"/>
      <c r="Y277" s="30"/>
      <c r="Z277" s="30"/>
      <c r="AA277" s="32"/>
      <c r="AB277" s="32"/>
      <c r="AC277" s="33"/>
      <c r="AD277" s="63"/>
      <c r="AE277" s="63"/>
      <c r="BK277" s="65"/>
      <c r="BL277" s="65"/>
      <c r="BM277" s="65"/>
      <c r="BN277" s="65"/>
      <c r="BO277" s="65"/>
      <c r="BP277" s="65"/>
      <c r="BQ277" s="65"/>
      <c r="BR277" s="65"/>
      <c r="BS277" s="65"/>
      <c r="BT277" s="66"/>
      <c r="BU277" s="67"/>
      <c r="BV277" s="67"/>
      <c r="BW277" s="67"/>
      <c r="BX277" s="67"/>
      <c r="BY277" s="67"/>
      <c r="BZ277" s="68"/>
      <c r="CA277" s="65"/>
      <c r="CB277" s="65"/>
      <c r="CC277" s="65"/>
      <c r="CD277" s="65"/>
      <c r="CE277" s="65"/>
      <c r="CF277" s="65"/>
      <c r="CG277" s="65"/>
      <c r="CH277" s="65"/>
      <c r="CI277" s="65"/>
      <c r="CJ277" s="171"/>
      <c r="CK277" s="64" t="str">
        <f t="shared" si="75"/>
        <v/>
      </c>
    </row>
    <row r="278" spans="1:89" s="64" customFormat="1" ht="51" customHeight="1">
      <c r="A278" s="29" t="str">
        <f t="shared" si="76"/>
        <v/>
      </c>
      <c r="B278" s="30"/>
      <c r="C278" s="30"/>
      <c r="D278" s="38"/>
      <c r="E278" s="198" t="str">
        <f t="shared" si="77"/>
        <v/>
      </c>
      <c r="F278" s="38"/>
      <c r="G278" s="38"/>
      <c r="H278" s="31"/>
      <c r="I278" s="31"/>
      <c r="J278" s="61" t="str">
        <f t="shared" si="78"/>
        <v/>
      </c>
      <c r="K278" s="69" t="str">
        <f t="shared" si="79"/>
        <v/>
      </c>
      <c r="L278" s="69" t="str">
        <f t="shared" si="80"/>
        <v/>
      </c>
      <c r="M278" s="69" t="str">
        <f t="shared" si="81"/>
        <v/>
      </c>
      <c r="N278" s="32"/>
      <c r="O278" s="99"/>
      <c r="P278" s="32"/>
      <c r="Q278" s="99"/>
      <c r="R278" s="129"/>
      <c r="S278" s="99"/>
      <c r="T278" s="32"/>
      <c r="U278" s="38"/>
      <c r="V278" s="32"/>
      <c r="W278" s="32"/>
      <c r="X278" s="38"/>
      <c r="Y278" s="30"/>
      <c r="Z278" s="30"/>
      <c r="AA278" s="32"/>
      <c r="AB278" s="32"/>
      <c r="AC278" s="33"/>
      <c r="AD278" s="63"/>
      <c r="AE278" s="63"/>
      <c r="BK278" s="65"/>
      <c r="BL278" s="65"/>
      <c r="BM278" s="65"/>
      <c r="BN278" s="65"/>
      <c r="BO278" s="65"/>
      <c r="BP278" s="65"/>
      <c r="BQ278" s="65"/>
      <c r="BR278" s="65"/>
      <c r="BS278" s="65"/>
      <c r="BT278" s="66"/>
      <c r="BU278" s="67"/>
      <c r="BV278" s="67"/>
      <c r="BW278" s="67"/>
      <c r="BX278" s="67"/>
      <c r="BY278" s="67"/>
      <c r="BZ278" s="68"/>
      <c r="CA278" s="65"/>
      <c r="CB278" s="65"/>
      <c r="CC278" s="65"/>
      <c r="CD278" s="65"/>
      <c r="CE278" s="65"/>
      <c r="CF278" s="65"/>
      <c r="CG278" s="65"/>
      <c r="CH278" s="65"/>
      <c r="CI278" s="65"/>
      <c r="CJ278" s="171"/>
      <c r="CK278" s="64" t="str">
        <f t="shared" si="75"/>
        <v/>
      </c>
    </row>
    <row r="279" spans="1:89" s="64" customFormat="1" ht="51" customHeight="1">
      <c r="A279" s="29" t="str">
        <f t="shared" si="76"/>
        <v/>
      </c>
      <c r="B279" s="30"/>
      <c r="C279" s="30"/>
      <c r="D279" s="38"/>
      <c r="E279" s="198" t="str">
        <f t="shared" si="77"/>
        <v/>
      </c>
      <c r="F279" s="38"/>
      <c r="G279" s="38"/>
      <c r="H279" s="31"/>
      <c r="I279" s="31"/>
      <c r="J279" s="61" t="str">
        <f t="shared" si="78"/>
        <v/>
      </c>
      <c r="K279" s="69" t="str">
        <f t="shared" si="79"/>
        <v/>
      </c>
      <c r="L279" s="69" t="str">
        <f t="shared" si="80"/>
        <v/>
      </c>
      <c r="M279" s="69" t="str">
        <f t="shared" si="81"/>
        <v/>
      </c>
      <c r="N279" s="32"/>
      <c r="O279" s="99"/>
      <c r="P279" s="32"/>
      <c r="Q279" s="99"/>
      <c r="R279" s="129"/>
      <c r="S279" s="99"/>
      <c r="T279" s="32"/>
      <c r="U279" s="38"/>
      <c r="V279" s="32"/>
      <c r="W279" s="32"/>
      <c r="X279" s="38"/>
      <c r="Y279" s="30"/>
      <c r="Z279" s="30"/>
      <c r="AA279" s="32"/>
      <c r="AB279" s="32"/>
      <c r="AC279" s="33"/>
      <c r="AD279" s="63"/>
      <c r="AE279" s="63"/>
      <c r="BK279" s="65"/>
      <c r="BL279" s="65"/>
      <c r="BM279" s="65"/>
      <c r="BN279" s="65"/>
      <c r="BO279" s="65"/>
      <c r="BP279" s="65"/>
      <c r="BQ279" s="65"/>
      <c r="BR279" s="65"/>
      <c r="BS279" s="65"/>
      <c r="BT279" s="66"/>
      <c r="BU279" s="67"/>
      <c r="BV279" s="67"/>
      <c r="BW279" s="67"/>
      <c r="BX279" s="67"/>
      <c r="BY279" s="67"/>
      <c r="BZ279" s="68"/>
      <c r="CA279" s="65"/>
      <c r="CB279" s="65"/>
      <c r="CC279" s="65"/>
      <c r="CD279" s="65"/>
      <c r="CE279" s="65"/>
      <c r="CF279" s="65"/>
      <c r="CG279" s="65"/>
      <c r="CH279" s="65"/>
      <c r="CI279" s="65"/>
      <c r="CJ279" s="171"/>
      <c r="CK279" s="64" t="str">
        <f t="shared" si="75"/>
        <v/>
      </c>
    </row>
    <row r="280" spans="1:89" s="64" customFormat="1" ht="51" customHeight="1">
      <c r="A280" s="29" t="str">
        <f t="shared" si="76"/>
        <v/>
      </c>
      <c r="B280" s="30"/>
      <c r="C280" s="30"/>
      <c r="D280" s="38"/>
      <c r="E280" s="198" t="str">
        <f t="shared" si="77"/>
        <v/>
      </c>
      <c r="F280" s="38"/>
      <c r="G280" s="38"/>
      <c r="H280" s="31"/>
      <c r="I280" s="31"/>
      <c r="J280" s="61" t="str">
        <f t="shared" si="78"/>
        <v/>
      </c>
      <c r="K280" s="69" t="str">
        <f t="shared" si="79"/>
        <v/>
      </c>
      <c r="L280" s="69" t="str">
        <f t="shared" si="80"/>
        <v/>
      </c>
      <c r="M280" s="69" t="str">
        <f t="shared" si="81"/>
        <v/>
      </c>
      <c r="N280" s="32"/>
      <c r="O280" s="99"/>
      <c r="P280" s="32"/>
      <c r="Q280" s="99"/>
      <c r="R280" s="129"/>
      <c r="S280" s="99"/>
      <c r="T280" s="32"/>
      <c r="U280" s="38"/>
      <c r="V280" s="32"/>
      <c r="W280" s="32"/>
      <c r="X280" s="38"/>
      <c r="Y280" s="30"/>
      <c r="Z280" s="30"/>
      <c r="AA280" s="32"/>
      <c r="AB280" s="32"/>
      <c r="AC280" s="33"/>
      <c r="AD280" s="63"/>
      <c r="AE280" s="63"/>
      <c r="BK280" s="65"/>
      <c r="BL280" s="65"/>
      <c r="BM280" s="65"/>
      <c r="BN280" s="65"/>
      <c r="BO280" s="65"/>
      <c r="BP280" s="65"/>
      <c r="BQ280" s="65"/>
      <c r="BR280" s="65"/>
      <c r="BS280" s="65"/>
      <c r="BT280" s="66"/>
      <c r="BU280" s="67"/>
      <c r="BV280" s="67"/>
      <c r="BW280" s="67"/>
      <c r="BX280" s="67"/>
      <c r="BY280" s="67"/>
      <c r="BZ280" s="68"/>
      <c r="CA280" s="65"/>
      <c r="CB280" s="65"/>
      <c r="CC280" s="65"/>
      <c r="CD280" s="65"/>
      <c r="CE280" s="65"/>
      <c r="CF280" s="65"/>
      <c r="CG280" s="65"/>
      <c r="CH280" s="65"/>
      <c r="CI280" s="65"/>
      <c r="CJ280" s="171"/>
      <c r="CK280" s="64" t="str">
        <f t="shared" si="75"/>
        <v/>
      </c>
    </row>
    <row r="281" spans="1:89" s="64" customFormat="1" ht="51" customHeight="1">
      <c r="A281" s="29" t="str">
        <f t="shared" si="76"/>
        <v/>
      </c>
      <c r="B281" s="30"/>
      <c r="C281" s="30"/>
      <c r="D281" s="38"/>
      <c r="E281" s="198" t="str">
        <f t="shared" si="77"/>
        <v/>
      </c>
      <c r="F281" s="38"/>
      <c r="G281" s="38"/>
      <c r="H281" s="31"/>
      <c r="I281" s="31"/>
      <c r="J281" s="61" t="str">
        <f t="shared" si="78"/>
        <v/>
      </c>
      <c r="K281" s="69" t="str">
        <f t="shared" si="79"/>
        <v/>
      </c>
      <c r="L281" s="69" t="str">
        <f t="shared" si="80"/>
        <v/>
      </c>
      <c r="M281" s="69" t="str">
        <f t="shared" si="81"/>
        <v/>
      </c>
      <c r="N281" s="32"/>
      <c r="O281" s="99"/>
      <c r="P281" s="32"/>
      <c r="Q281" s="99"/>
      <c r="R281" s="129"/>
      <c r="S281" s="99"/>
      <c r="T281" s="32"/>
      <c r="U281" s="38"/>
      <c r="V281" s="32"/>
      <c r="W281" s="32"/>
      <c r="X281" s="38"/>
      <c r="Y281" s="30"/>
      <c r="Z281" s="30"/>
      <c r="AA281" s="32"/>
      <c r="AB281" s="32"/>
      <c r="AC281" s="33"/>
      <c r="AD281" s="63"/>
      <c r="AE281" s="63"/>
      <c r="BK281" s="65"/>
      <c r="BL281" s="65"/>
      <c r="BM281" s="65"/>
      <c r="BN281" s="65"/>
      <c r="BO281" s="65"/>
      <c r="BP281" s="65"/>
      <c r="BQ281" s="65"/>
      <c r="BR281" s="65"/>
      <c r="BS281" s="65"/>
      <c r="BT281" s="66"/>
      <c r="BU281" s="67"/>
      <c r="BV281" s="67"/>
      <c r="BW281" s="67"/>
      <c r="BX281" s="67"/>
      <c r="BY281" s="67"/>
      <c r="BZ281" s="68"/>
      <c r="CA281" s="65"/>
      <c r="CB281" s="65"/>
      <c r="CC281" s="65"/>
      <c r="CD281" s="65"/>
      <c r="CE281" s="65"/>
      <c r="CF281" s="65"/>
      <c r="CG281" s="65"/>
      <c r="CH281" s="65"/>
      <c r="CI281" s="65"/>
      <c r="CJ281" s="171"/>
      <c r="CK281" s="64" t="str">
        <f t="shared" si="75"/>
        <v/>
      </c>
    </row>
    <row r="282" spans="1:89" s="64" customFormat="1" ht="51" customHeight="1">
      <c r="A282" s="29" t="str">
        <f t="shared" si="76"/>
        <v/>
      </c>
      <c r="B282" s="30"/>
      <c r="C282" s="30"/>
      <c r="D282" s="38"/>
      <c r="E282" s="198" t="str">
        <f t="shared" si="77"/>
        <v/>
      </c>
      <c r="F282" s="38"/>
      <c r="G282" s="38"/>
      <c r="H282" s="31"/>
      <c r="I282" s="31"/>
      <c r="J282" s="61" t="str">
        <f t="shared" si="78"/>
        <v/>
      </c>
      <c r="K282" s="69" t="str">
        <f t="shared" si="79"/>
        <v/>
      </c>
      <c r="L282" s="69" t="str">
        <f t="shared" si="80"/>
        <v/>
      </c>
      <c r="M282" s="69" t="str">
        <f t="shared" si="81"/>
        <v/>
      </c>
      <c r="N282" s="32"/>
      <c r="O282" s="99"/>
      <c r="P282" s="32"/>
      <c r="Q282" s="99"/>
      <c r="R282" s="129"/>
      <c r="S282" s="99"/>
      <c r="T282" s="32"/>
      <c r="U282" s="38"/>
      <c r="V282" s="32"/>
      <c r="W282" s="32"/>
      <c r="X282" s="38"/>
      <c r="Y282" s="30"/>
      <c r="Z282" s="30"/>
      <c r="AA282" s="32"/>
      <c r="AB282" s="32"/>
      <c r="AC282" s="33"/>
      <c r="AD282" s="63"/>
      <c r="AE282" s="63"/>
      <c r="BK282" s="65"/>
      <c r="BL282" s="65"/>
      <c r="BM282" s="65"/>
      <c r="BN282" s="65"/>
      <c r="BO282" s="65"/>
      <c r="BP282" s="65"/>
      <c r="BQ282" s="65"/>
      <c r="BR282" s="65"/>
      <c r="BS282" s="65"/>
      <c r="BT282" s="66"/>
      <c r="BU282" s="67"/>
      <c r="BV282" s="67"/>
      <c r="BW282" s="67"/>
      <c r="BX282" s="67"/>
      <c r="BY282" s="67"/>
      <c r="BZ282" s="68"/>
      <c r="CA282" s="65"/>
      <c r="CB282" s="65"/>
      <c r="CC282" s="65"/>
      <c r="CD282" s="65"/>
      <c r="CE282" s="65"/>
      <c r="CF282" s="65"/>
      <c r="CG282" s="65"/>
      <c r="CH282" s="65"/>
      <c r="CI282" s="65"/>
      <c r="CJ282" s="171"/>
      <c r="CK282" s="64" t="str">
        <f t="shared" si="75"/>
        <v/>
      </c>
    </row>
    <row r="283" spans="1:89" s="64" customFormat="1" ht="51" customHeight="1">
      <c r="A283" s="29" t="str">
        <f t="shared" si="76"/>
        <v/>
      </c>
      <c r="B283" s="30"/>
      <c r="C283" s="30"/>
      <c r="D283" s="38"/>
      <c r="E283" s="198" t="str">
        <f t="shared" si="77"/>
        <v/>
      </c>
      <c r="F283" s="38"/>
      <c r="G283" s="38"/>
      <c r="H283" s="31"/>
      <c r="I283" s="31"/>
      <c r="J283" s="61" t="str">
        <f t="shared" si="78"/>
        <v/>
      </c>
      <c r="K283" s="69" t="str">
        <f t="shared" si="79"/>
        <v/>
      </c>
      <c r="L283" s="69" t="str">
        <f t="shared" si="80"/>
        <v/>
      </c>
      <c r="M283" s="69" t="str">
        <f t="shared" si="81"/>
        <v/>
      </c>
      <c r="N283" s="32"/>
      <c r="O283" s="99"/>
      <c r="P283" s="32"/>
      <c r="Q283" s="99"/>
      <c r="R283" s="129"/>
      <c r="S283" s="99"/>
      <c r="T283" s="32"/>
      <c r="U283" s="38"/>
      <c r="V283" s="32"/>
      <c r="W283" s="32"/>
      <c r="X283" s="38"/>
      <c r="Y283" s="30"/>
      <c r="Z283" s="30"/>
      <c r="AA283" s="32"/>
      <c r="AB283" s="32"/>
      <c r="AC283" s="33"/>
      <c r="AD283" s="63"/>
      <c r="AE283" s="63"/>
      <c r="BK283" s="65"/>
      <c r="BL283" s="65"/>
      <c r="BM283" s="65"/>
      <c r="BN283" s="65"/>
      <c r="BO283" s="65"/>
      <c r="BP283" s="65"/>
      <c r="BQ283" s="65"/>
      <c r="BR283" s="65"/>
      <c r="BS283" s="65"/>
      <c r="BT283" s="66"/>
      <c r="BU283" s="67"/>
      <c r="BV283" s="67"/>
      <c r="BW283" s="67"/>
      <c r="BX283" s="67"/>
      <c r="BY283" s="67"/>
      <c r="BZ283" s="68"/>
      <c r="CA283" s="65"/>
      <c r="CB283" s="65"/>
      <c r="CC283" s="65"/>
      <c r="CD283" s="65"/>
      <c r="CE283" s="65"/>
      <c r="CF283" s="65"/>
      <c r="CG283" s="65"/>
      <c r="CH283" s="65"/>
      <c r="CI283" s="65"/>
      <c r="CJ283" s="171"/>
      <c r="CK283" s="64" t="str">
        <f t="shared" si="75"/>
        <v/>
      </c>
    </row>
    <row r="284" spans="1:89" s="64" customFormat="1" ht="51" customHeight="1">
      <c r="A284" s="29" t="str">
        <f t="shared" si="76"/>
        <v/>
      </c>
      <c r="B284" s="30"/>
      <c r="C284" s="30"/>
      <c r="D284" s="38"/>
      <c r="E284" s="198" t="str">
        <f t="shared" si="77"/>
        <v/>
      </c>
      <c r="F284" s="38"/>
      <c r="G284" s="38"/>
      <c r="H284" s="31"/>
      <c r="I284" s="31"/>
      <c r="J284" s="61" t="str">
        <f t="shared" si="78"/>
        <v/>
      </c>
      <c r="K284" s="69" t="str">
        <f t="shared" si="79"/>
        <v/>
      </c>
      <c r="L284" s="69" t="str">
        <f t="shared" si="80"/>
        <v/>
      </c>
      <c r="M284" s="69" t="str">
        <f t="shared" si="81"/>
        <v/>
      </c>
      <c r="N284" s="32"/>
      <c r="O284" s="99"/>
      <c r="P284" s="32"/>
      <c r="Q284" s="99"/>
      <c r="R284" s="129"/>
      <c r="S284" s="99"/>
      <c r="T284" s="32"/>
      <c r="U284" s="38"/>
      <c r="V284" s="32"/>
      <c r="W284" s="32"/>
      <c r="X284" s="38"/>
      <c r="Y284" s="30"/>
      <c r="Z284" s="30"/>
      <c r="AA284" s="32"/>
      <c r="AB284" s="32"/>
      <c r="AC284" s="33"/>
      <c r="AD284" s="63"/>
      <c r="AE284" s="63"/>
      <c r="BK284" s="65"/>
      <c r="BL284" s="65"/>
      <c r="BM284" s="65"/>
      <c r="BN284" s="65"/>
      <c r="BO284" s="65"/>
      <c r="BP284" s="65"/>
      <c r="BQ284" s="65"/>
      <c r="BR284" s="65"/>
      <c r="BS284" s="65"/>
      <c r="BT284" s="66"/>
      <c r="BU284" s="67"/>
      <c r="BV284" s="67"/>
      <c r="BW284" s="67"/>
      <c r="BX284" s="67"/>
      <c r="BY284" s="67"/>
      <c r="BZ284" s="68"/>
      <c r="CA284" s="65"/>
      <c r="CB284" s="65"/>
      <c r="CC284" s="65"/>
      <c r="CD284" s="65"/>
      <c r="CE284" s="65"/>
      <c r="CF284" s="65"/>
      <c r="CG284" s="65"/>
      <c r="CH284" s="65"/>
      <c r="CI284" s="65"/>
      <c r="CJ284" s="171"/>
      <c r="CK284" s="64" t="str">
        <f t="shared" si="75"/>
        <v/>
      </c>
    </row>
    <row r="285" spans="1:89" s="64" customFormat="1" ht="51" customHeight="1">
      <c r="A285" s="29" t="str">
        <f t="shared" si="76"/>
        <v/>
      </c>
      <c r="B285" s="30"/>
      <c r="C285" s="30"/>
      <c r="D285" s="38"/>
      <c r="E285" s="198" t="str">
        <f t="shared" si="77"/>
        <v/>
      </c>
      <c r="F285" s="38"/>
      <c r="G285" s="38"/>
      <c r="H285" s="31"/>
      <c r="I285" s="31"/>
      <c r="J285" s="61" t="str">
        <f t="shared" si="78"/>
        <v/>
      </c>
      <c r="K285" s="69" t="str">
        <f t="shared" si="79"/>
        <v/>
      </c>
      <c r="L285" s="69" t="str">
        <f t="shared" si="80"/>
        <v/>
      </c>
      <c r="M285" s="69" t="str">
        <f t="shared" si="81"/>
        <v/>
      </c>
      <c r="N285" s="32"/>
      <c r="O285" s="99"/>
      <c r="P285" s="32"/>
      <c r="Q285" s="99"/>
      <c r="R285" s="129"/>
      <c r="S285" s="99"/>
      <c r="T285" s="32"/>
      <c r="U285" s="38"/>
      <c r="V285" s="32"/>
      <c r="W285" s="32"/>
      <c r="X285" s="38"/>
      <c r="Y285" s="30"/>
      <c r="Z285" s="30"/>
      <c r="AA285" s="32"/>
      <c r="AB285" s="32"/>
      <c r="AC285" s="33"/>
      <c r="AD285" s="63"/>
      <c r="AE285" s="63"/>
      <c r="BK285" s="65"/>
      <c r="BL285" s="65"/>
      <c r="BM285" s="65"/>
      <c r="BN285" s="65"/>
      <c r="BO285" s="65"/>
      <c r="BP285" s="65"/>
      <c r="BQ285" s="65"/>
      <c r="BR285" s="65"/>
      <c r="BS285" s="65"/>
      <c r="BT285" s="66"/>
      <c r="BU285" s="67"/>
      <c r="BV285" s="67"/>
      <c r="BW285" s="67"/>
      <c r="BX285" s="67"/>
      <c r="BY285" s="67"/>
      <c r="BZ285" s="68"/>
      <c r="CA285" s="65"/>
      <c r="CB285" s="65"/>
      <c r="CC285" s="65"/>
      <c r="CD285" s="65"/>
      <c r="CE285" s="65"/>
      <c r="CF285" s="65"/>
      <c r="CG285" s="65"/>
      <c r="CH285" s="65"/>
      <c r="CI285" s="65"/>
      <c r="CJ285" s="171"/>
      <c r="CK285" s="64" t="str">
        <f t="shared" si="75"/>
        <v/>
      </c>
    </row>
    <row r="286" spans="1:89" s="64" customFormat="1" ht="51" customHeight="1">
      <c r="A286" s="29" t="str">
        <f t="shared" si="76"/>
        <v/>
      </c>
      <c r="B286" s="30"/>
      <c r="C286" s="30"/>
      <c r="D286" s="38"/>
      <c r="E286" s="198" t="str">
        <f t="shared" si="77"/>
        <v/>
      </c>
      <c r="F286" s="38"/>
      <c r="G286" s="38"/>
      <c r="H286" s="31"/>
      <c r="I286" s="31"/>
      <c r="J286" s="61" t="str">
        <f t="shared" si="78"/>
        <v/>
      </c>
      <c r="K286" s="69" t="str">
        <f t="shared" si="79"/>
        <v/>
      </c>
      <c r="L286" s="69" t="str">
        <f t="shared" si="80"/>
        <v/>
      </c>
      <c r="M286" s="69" t="str">
        <f t="shared" si="81"/>
        <v/>
      </c>
      <c r="N286" s="32"/>
      <c r="O286" s="99"/>
      <c r="P286" s="32"/>
      <c r="Q286" s="99"/>
      <c r="R286" s="129"/>
      <c r="S286" s="99"/>
      <c r="T286" s="32"/>
      <c r="U286" s="38"/>
      <c r="V286" s="32"/>
      <c r="W286" s="32"/>
      <c r="X286" s="38"/>
      <c r="Y286" s="30"/>
      <c r="Z286" s="30"/>
      <c r="AA286" s="32"/>
      <c r="AB286" s="32"/>
      <c r="AC286" s="33"/>
      <c r="AD286" s="63"/>
      <c r="AE286" s="63"/>
      <c r="BK286" s="65"/>
      <c r="BL286" s="65"/>
      <c r="BM286" s="65"/>
      <c r="BN286" s="65"/>
      <c r="BO286" s="65"/>
      <c r="BP286" s="65"/>
      <c r="BQ286" s="65"/>
      <c r="BR286" s="65"/>
      <c r="BS286" s="65"/>
      <c r="BT286" s="66"/>
      <c r="BU286" s="67"/>
      <c r="BV286" s="67"/>
      <c r="BW286" s="67"/>
      <c r="BX286" s="67"/>
      <c r="BY286" s="67"/>
      <c r="BZ286" s="68"/>
      <c r="CA286" s="65"/>
      <c r="CB286" s="65"/>
      <c r="CC286" s="65"/>
      <c r="CD286" s="65"/>
      <c r="CE286" s="65"/>
      <c r="CF286" s="65"/>
      <c r="CG286" s="65"/>
      <c r="CH286" s="65"/>
      <c r="CI286" s="65"/>
      <c r="CJ286" s="171"/>
      <c r="CK286" s="64" t="str">
        <f t="shared" si="75"/>
        <v/>
      </c>
    </row>
    <row r="287" spans="1:89" s="64" customFormat="1" ht="51" customHeight="1">
      <c r="A287" s="29" t="str">
        <f t="shared" si="76"/>
        <v/>
      </c>
      <c r="B287" s="30"/>
      <c r="C287" s="30"/>
      <c r="D287" s="38"/>
      <c r="E287" s="198" t="str">
        <f t="shared" si="77"/>
        <v/>
      </c>
      <c r="F287" s="38"/>
      <c r="G287" s="38"/>
      <c r="H287" s="31"/>
      <c r="I287" s="31"/>
      <c r="J287" s="61" t="str">
        <f t="shared" si="78"/>
        <v/>
      </c>
      <c r="K287" s="69" t="str">
        <f t="shared" si="79"/>
        <v/>
      </c>
      <c r="L287" s="69" t="str">
        <f t="shared" si="80"/>
        <v/>
      </c>
      <c r="M287" s="69" t="str">
        <f t="shared" si="81"/>
        <v/>
      </c>
      <c r="N287" s="32"/>
      <c r="O287" s="99"/>
      <c r="P287" s="32"/>
      <c r="Q287" s="99"/>
      <c r="R287" s="129"/>
      <c r="S287" s="99"/>
      <c r="T287" s="32"/>
      <c r="U287" s="38"/>
      <c r="V287" s="32"/>
      <c r="W287" s="32"/>
      <c r="X287" s="38"/>
      <c r="Y287" s="30"/>
      <c r="Z287" s="30"/>
      <c r="AA287" s="32"/>
      <c r="AB287" s="32"/>
      <c r="AC287" s="33"/>
      <c r="AD287" s="63"/>
      <c r="AE287" s="63"/>
      <c r="BK287" s="65"/>
      <c r="BL287" s="65"/>
      <c r="BM287" s="65"/>
      <c r="BN287" s="65"/>
      <c r="BO287" s="65"/>
      <c r="BP287" s="65"/>
      <c r="BQ287" s="65"/>
      <c r="BR287" s="65"/>
      <c r="BS287" s="65"/>
      <c r="BT287" s="66"/>
      <c r="BU287" s="67"/>
      <c r="BV287" s="67"/>
      <c r="BW287" s="67"/>
      <c r="BX287" s="67"/>
      <c r="BY287" s="67"/>
      <c r="BZ287" s="68"/>
      <c r="CA287" s="65"/>
      <c r="CB287" s="65"/>
      <c r="CC287" s="65"/>
      <c r="CD287" s="65"/>
      <c r="CE287" s="65"/>
      <c r="CF287" s="65"/>
      <c r="CG287" s="65"/>
      <c r="CH287" s="65"/>
      <c r="CI287" s="65"/>
      <c r="CJ287" s="171"/>
      <c r="CK287" s="64" t="str">
        <f t="shared" si="75"/>
        <v/>
      </c>
    </row>
    <row r="288" spans="1:89" s="64" customFormat="1" ht="51" customHeight="1">
      <c r="A288" s="29" t="str">
        <f t="shared" si="76"/>
        <v/>
      </c>
      <c r="B288" s="30"/>
      <c r="C288" s="30"/>
      <c r="D288" s="38"/>
      <c r="E288" s="198" t="str">
        <f t="shared" si="77"/>
        <v/>
      </c>
      <c r="F288" s="38"/>
      <c r="G288" s="38"/>
      <c r="H288" s="31"/>
      <c r="I288" s="31"/>
      <c r="J288" s="61" t="str">
        <f t="shared" si="78"/>
        <v/>
      </c>
      <c r="K288" s="69" t="str">
        <f t="shared" si="79"/>
        <v/>
      </c>
      <c r="L288" s="69" t="str">
        <f t="shared" si="80"/>
        <v/>
      </c>
      <c r="M288" s="69" t="str">
        <f t="shared" si="81"/>
        <v/>
      </c>
      <c r="N288" s="32"/>
      <c r="O288" s="99"/>
      <c r="P288" s="32"/>
      <c r="Q288" s="99"/>
      <c r="R288" s="129"/>
      <c r="S288" s="99"/>
      <c r="T288" s="32"/>
      <c r="U288" s="38"/>
      <c r="V288" s="32"/>
      <c r="W288" s="32"/>
      <c r="X288" s="38"/>
      <c r="Y288" s="30"/>
      <c r="Z288" s="30"/>
      <c r="AA288" s="32"/>
      <c r="AB288" s="32"/>
      <c r="AC288" s="33"/>
      <c r="AD288" s="63"/>
      <c r="AE288" s="63"/>
      <c r="BK288" s="65"/>
      <c r="BL288" s="65"/>
      <c r="BM288" s="65"/>
      <c r="BN288" s="65"/>
      <c r="BO288" s="65"/>
      <c r="BP288" s="65"/>
      <c r="BQ288" s="65"/>
      <c r="BR288" s="65"/>
      <c r="BS288" s="65"/>
      <c r="BT288" s="66"/>
      <c r="BU288" s="67"/>
      <c r="BV288" s="67"/>
      <c r="BW288" s="67"/>
      <c r="BX288" s="67"/>
      <c r="BY288" s="67"/>
      <c r="BZ288" s="68"/>
      <c r="CA288" s="65"/>
      <c r="CB288" s="65"/>
      <c r="CC288" s="65"/>
      <c r="CD288" s="65"/>
      <c r="CE288" s="65"/>
      <c r="CF288" s="65"/>
      <c r="CG288" s="65"/>
      <c r="CH288" s="65"/>
      <c r="CI288" s="65"/>
      <c r="CJ288" s="171"/>
      <c r="CK288" s="64" t="str">
        <f t="shared" si="75"/>
        <v/>
      </c>
    </row>
    <row r="289" spans="1:89" s="64" customFormat="1" ht="51" customHeight="1">
      <c r="A289" s="29" t="str">
        <f t="shared" si="76"/>
        <v/>
      </c>
      <c r="B289" s="30"/>
      <c r="C289" s="30"/>
      <c r="D289" s="38"/>
      <c r="E289" s="198" t="str">
        <f t="shared" si="77"/>
        <v/>
      </c>
      <c r="F289" s="38"/>
      <c r="G289" s="38"/>
      <c r="H289" s="31"/>
      <c r="I289" s="31"/>
      <c r="J289" s="61" t="str">
        <f t="shared" si="78"/>
        <v/>
      </c>
      <c r="K289" s="69" t="str">
        <f t="shared" si="79"/>
        <v/>
      </c>
      <c r="L289" s="69" t="str">
        <f t="shared" si="80"/>
        <v/>
      </c>
      <c r="M289" s="69" t="str">
        <f t="shared" si="81"/>
        <v/>
      </c>
      <c r="N289" s="32"/>
      <c r="O289" s="99"/>
      <c r="P289" s="32"/>
      <c r="Q289" s="99"/>
      <c r="R289" s="129"/>
      <c r="S289" s="99"/>
      <c r="T289" s="32"/>
      <c r="U289" s="38"/>
      <c r="V289" s="32"/>
      <c r="W289" s="32"/>
      <c r="X289" s="38"/>
      <c r="Y289" s="30"/>
      <c r="Z289" s="30"/>
      <c r="AA289" s="32"/>
      <c r="AB289" s="32"/>
      <c r="AC289" s="33"/>
      <c r="AD289" s="63"/>
      <c r="AE289" s="63"/>
      <c r="BK289" s="65"/>
      <c r="BL289" s="65"/>
      <c r="BM289" s="65"/>
      <c r="BN289" s="65"/>
      <c r="BO289" s="65"/>
      <c r="BP289" s="65"/>
      <c r="BQ289" s="65"/>
      <c r="BR289" s="65"/>
      <c r="BS289" s="65"/>
      <c r="BT289" s="66"/>
      <c r="BU289" s="67"/>
      <c r="BV289" s="67"/>
      <c r="BW289" s="67"/>
      <c r="BX289" s="67"/>
      <c r="BY289" s="67"/>
      <c r="BZ289" s="68"/>
      <c r="CA289" s="65"/>
      <c r="CB289" s="65"/>
      <c r="CC289" s="65"/>
      <c r="CD289" s="65"/>
      <c r="CE289" s="65"/>
      <c r="CF289" s="65"/>
      <c r="CG289" s="65"/>
      <c r="CH289" s="65"/>
      <c r="CI289" s="65"/>
      <c r="CJ289" s="171"/>
      <c r="CK289" s="64" t="str">
        <f t="shared" si="75"/>
        <v/>
      </c>
    </row>
    <row r="290" spans="1:89" s="64" customFormat="1" ht="51" customHeight="1">
      <c r="A290" s="29" t="str">
        <f t="shared" si="76"/>
        <v/>
      </c>
      <c r="B290" s="30"/>
      <c r="C290" s="30"/>
      <c r="D290" s="38"/>
      <c r="E290" s="198" t="str">
        <f t="shared" si="77"/>
        <v/>
      </c>
      <c r="F290" s="38"/>
      <c r="G290" s="38"/>
      <c r="H290" s="31"/>
      <c r="I290" s="31"/>
      <c r="J290" s="61" t="str">
        <f t="shared" si="78"/>
        <v/>
      </c>
      <c r="K290" s="69" t="str">
        <f t="shared" si="79"/>
        <v/>
      </c>
      <c r="L290" s="69" t="str">
        <f t="shared" si="80"/>
        <v/>
      </c>
      <c r="M290" s="69" t="str">
        <f t="shared" si="81"/>
        <v/>
      </c>
      <c r="N290" s="32"/>
      <c r="O290" s="99"/>
      <c r="P290" s="32"/>
      <c r="Q290" s="99"/>
      <c r="R290" s="129"/>
      <c r="S290" s="99"/>
      <c r="T290" s="32"/>
      <c r="U290" s="38"/>
      <c r="V290" s="32"/>
      <c r="W290" s="32"/>
      <c r="X290" s="38"/>
      <c r="Y290" s="30"/>
      <c r="Z290" s="30"/>
      <c r="AA290" s="32"/>
      <c r="AB290" s="32"/>
      <c r="AC290" s="33"/>
      <c r="AD290" s="63"/>
      <c r="AE290" s="63"/>
      <c r="BK290" s="65"/>
      <c r="BL290" s="65"/>
      <c r="BM290" s="65"/>
      <c r="BN290" s="65"/>
      <c r="BO290" s="65"/>
      <c r="BP290" s="65"/>
      <c r="BQ290" s="65"/>
      <c r="BR290" s="65"/>
      <c r="BS290" s="65"/>
      <c r="BT290" s="66"/>
      <c r="BU290" s="67"/>
      <c r="BV290" s="67"/>
      <c r="BW290" s="67"/>
      <c r="BX290" s="67"/>
      <c r="BY290" s="67"/>
      <c r="BZ290" s="68"/>
      <c r="CA290" s="65"/>
      <c r="CB290" s="65"/>
      <c r="CC290" s="65"/>
      <c r="CD290" s="65"/>
      <c r="CE290" s="65"/>
      <c r="CF290" s="65"/>
      <c r="CG290" s="65"/>
      <c r="CH290" s="65"/>
      <c r="CI290" s="65"/>
      <c r="CJ290" s="171"/>
      <c r="CK290" s="64" t="str">
        <f t="shared" si="75"/>
        <v/>
      </c>
    </row>
    <row r="291" spans="1:89" s="64" customFormat="1" ht="51" customHeight="1">
      <c r="A291" s="29" t="str">
        <f t="shared" si="76"/>
        <v/>
      </c>
      <c r="B291" s="30"/>
      <c r="C291" s="30"/>
      <c r="D291" s="38"/>
      <c r="E291" s="198" t="str">
        <f t="shared" si="77"/>
        <v/>
      </c>
      <c r="F291" s="38"/>
      <c r="G291" s="38"/>
      <c r="H291" s="31"/>
      <c r="I291" s="31"/>
      <c r="J291" s="61" t="str">
        <f t="shared" si="78"/>
        <v/>
      </c>
      <c r="K291" s="69" t="str">
        <f t="shared" si="79"/>
        <v/>
      </c>
      <c r="L291" s="69" t="str">
        <f t="shared" si="80"/>
        <v/>
      </c>
      <c r="M291" s="69" t="str">
        <f t="shared" si="81"/>
        <v/>
      </c>
      <c r="N291" s="32"/>
      <c r="O291" s="99"/>
      <c r="P291" s="32"/>
      <c r="Q291" s="99"/>
      <c r="R291" s="129"/>
      <c r="S291" s="99"/>
      <c r="T291" s="32"/>
      <c r="U291" s="38"/>
      <c r="V291" s="32"/>
      <c r="W291" s="32"/>
      <c r="X291" s="38"/>
      <c r="Y291" s="30"/>
      <c r="Z291" s="30"/>
      <c r="AA291" s="32"/>
      <c r="AB291" s="32"/>
      <c r="AC291" s="33"/>
      <c r="AD291" s="63"/>
      <c r="AE291" s="63"/>
      <c r="BK291" s="65"/>
      <c r="BL291" s="65"/>
      <c r="BM291" s="65"/>
      <c r="BN291" s="65"/>
      <c r="BO291" s="65"/>
      <c r="BP291" s="65"/>
      <c r="BQ291" s="65"/>
      <c r="BR291" s="65"/>
      <c r="BS291" s="65"/>
      <c r="BT291" s="66"/>
      <c r="BU291" s="67"/>
      <c r="BV291" s="67"/>
      <c r="BW291" s="67"/>
      <c r="BX291" s="67"/>
      <c r="BY291" s="67"/>
      <c r="BZ291" s="68"/>
      <c r="CA291" s="65"/>
      <c r="CB291" s="65"/>
      <c r="CC291" s="65"/>
      <c r="CD291" s="65"/>
      <c r="CE291" s="65"/>
      <c r="CF291" s="65"/>
      <c r="CG291" s="65"/>
      <c r="CH291" s="65"/>
      <c r="CI291" s="65"/>
      <c r="CJ291" s="171"/>
      <c r="CK291" s="64" t="str">
        <f t="shared" si="75"/>
        <v/>
      </c>
    </row>
    <row r="292" spans="1:89" s="64" customFormat="1" ht="51" customHeight="1">
      <c r="A292" s="29" t="str">
        <f t="shared" si="76"/>
        <v/>
      </c>
      <c r="B292" s="30"/>
      <c r="C292" s="30"/>
      <c r="D292" s="38"/>
      <c r="E292" s="198" t="str">
        <f t="shared" si="77"/>
        <v/>
      </c>
      <c r="F292" s="38"/>
      <c r="G292" s="38"/>
      <c r="H292" s="31"/>
      <c r="I292" s="31"/>
      <c r="J292" s="61" t="str">
        <f t="shared" si="78"/>
        <v/>
      </c>
      <c r="K292" s="69" t="str">
        <f t="shared" si="79"/>
        <v/>
      </c>
      <c r="L292" s="69" t="str">
        <f t="shared" si="80"/>
        <v/>
      </c>
      <c r="M292" s="69" t="str">
        <f t="shared" si="81"/>
        <v/>
      </c>
      <c r="N292" s="32"/>
      <c r="O292" s="99"/>
      <c r="P292" s="32"/>
      <c r="Q292" s="99"/>
      <c r="R292" s="129"/>
      <c r="S292" s="99"/>
      <c r="T292" s="32"/>
      <c r="U292" s="38"/>
      <c r="V292" s="32"/>
      <c r="W292" s="32"/>
      <c r="X292" s="38"/>
      <c r="Y292" s="30"/>
      <c r="Z292" s="30"/>
      <c r="AA292" s="32"/>
      <c r="AB292" s="32"/>
      <c r="AC292" s="33"/>
      <c r="AD292" s="63"/>
      <c r="AE292" s="63"/>
      <c r="BK292" s="65"/>
      <c r="BL292" s="65"/>
      <c r="BM292" s="65"/>
      <c r="BN292" s="65"/>
      <c r="BO292" s="65"/>
      <c r="BP292" s="65"/>
      <c r="BQ292" s="65"/>
      <c r="BR292" s="65"/>
      <c r="BS292" s="65"/>
      <c r="BT292" s="66"/>
      <c r="BU292" s="67"/>
      <c r="BV292" s="67"/>
      <c r="BW292" s="67"/>
      <c r="BX292" s="67"/>
      <c r="BY292" s="67"/>
      <c r="BZ292" s="68"/>
      <c r="CA292" s="65"/>
      <c r="CB292" s="65"/>
      <c r="CC292" s="65"/>
      <c r="CD292" s="65"/>
      <c r="CE292" s="65"/>
      <c r="CF292" s="65"/>
      <c r="CG292" s="65"/>
      <c r="CH292" s="65"/>
      <c r="CI292" s="65"/>
      <c r="CJ292" s="171"/>
      <c r="CK292" s="64" t="str">
        <f t="shared" si="75"/>
        <v/>
      </c>
    </row>
    <row r="293" spans="1:89" s="64" customFormat="1" ht="51" customHeight="1">
      <c r="A293" s="29" t="str">
        <f t="shared" si="76"/>
        <v/>
      </c>
      <c r="B293" s="30"/>
      <c r="C293" s="30"/>
      <c r="D293" s="38"/>
      <c r="E293" s="198" t="str">
        <f t="shared" si="77"/>
        <v/>
      </c>
      <c r="F293" s="38"/>
      <c r="G293" s="38"/>
      <c r="H293" s="31"/>
      <c r="I293" s="31"/>
      <c r="J293" s="61" t="str">
        <f t="shared" si="78"/>
        <v/>
      </c>
      <c r="K293" s="69" t="str">
        <f t="shared" si="79"/>
        <v/>
      </c>
      <c r="L293" s="69" t="str">
        <f t="shared" si="80"/>
        <v/>
      </c>
      <c r="M293" s="69" t="str">
        <f t="shared" si="81"/>
        <v/>
      </c>
      <c r="N293" s="32"/>
      <c r="O293" s="99"/>
      <c r="P293" s="32"/>
      <c r="Q293" s="99"/>
      <c r="R293" s="129"/>
      <c r="S293" s="99"/>
      <c r="T293" s="32"/>
      <c r="U293" s="38"/>
      <c r="V293" s="32"/>
      <c r="W293" s="32"/>
      <c r="X293" s="38"/>
      <c r="Y293" s="30"/>
      <c r="Z293" s="30"/>
      <c r="AA293" s="32"/>
      <c r="AB293" s="32"/>
      <c r="AC293" s="33"/>
      <c r="AD293" s="63"/>
      <c r="AE293" s="63"/>
      <c r="BK293" s="65"/>
      <c r="BL293" s="65"/>
      <c r="BM293" s="65"/>
      <c r="BN293" s="65"/>
      <c r="BO293" s="65"/>
      <c r="BP293" s="65"/>
      <c r="BQ293" s="65"/>
      <c r="BR293" s="65"/>
      <c r="BS293" s="65"/>
      <c r="BT293" s="66"/>
      <c r="BU293" s="67"/>
      <c r="BV293" s="67"/>
      <c r="BW293" s="67"/>
      <c r="BX293" s="67"/>
      <c r="BY293" s="67"/>
      <c r="BZ293" s="68"/>
      <c r="CA293" s="65"/>
      <c r="CB293" s="65"/>
      <c r="CC293" s="65"/>
      <c r="CD293" s="65"/>
      <c r="CE293" s="65"/>
      <c r="CF293" s="65"/>
      <c r="CG293" s="65"/>
      <c r="CH293" s="65"/>
      <c r="CI293" s="65"/>
      <c r="CJ293" s="171"/>
      <c r="CK293" s="64" t="str">
        <f t="shared" si="75"/>
        <v/>
      </c>
    </row>
    <row r="294" spans="1:89" s="64" customFormat="1" ht="51" customHeight="1">
      <c r="A294" s="29" t="str">
        <f t="shared" si="76"/>
        <v/>
      </c>
      <c r="B294" s="30"/>
      <c r="C294" s="30"/>
      <c r="D294" s="38"/>
      <c r="E294" s="198" t="str">
        <f t="shared" si="77"/>
        <v/>
      </c>
      <c r="F294" s="38"/>
      <c r="G294" s="38"/>
      <c r="H294" s="31"/>
      <c r="I294" s="31"/>
      <c r="J294" s="61" t="str">
        <f t="shared" si="78"/>
        <v/>
      </c>
      <c r="K294" s="69" t="str">
        <f t="shared" si="79"/>
        <v/>
      </c>
      <c r="L294" s="69" t="str">
        <f t="shared" si="80"/>
        <v/>
      </c>
      <c r="M294" s="69" t="str">
        <f t="shared" si="81"/>
        <v/>
      </c>
      <c r="N294" s="32"/>
      <c r="O294" s="99"/>
      <c r="P294" s="32"/>
      <c r="Q294" s="99"/>
      <c r="R294" s="129"/>
      <c r="S294" s="99"/>
      <c r="T294" s="32"/>
      <c r="U294" s="38"/>
      <c r="V294" s="32"/>
      <c r="W294" s="32"/>
      <c r="X294" s="38"/>
      <c r="Y294" s="30"/>
      <c r="Z294" s="30"/>
      <c r="AA294" s="32"/>
      <c r="AB294" s="32"/>
      <c r="AC294" s="33"/>
      <c r="AD294" s="63"/>
      <c r="AE294" s="63"/>
      <c r="BK294" s="65"/>
      <c r="BL294" s="65"/>
      <c r="BM294" s="65"/>
      <c r="BN294" s="65"/>
      <c r="BO294" s="65"/>
      <c r="BP294" s="65"/>
      <c r="BQ294" s="65"/>
      <c r="BR294" s="65"/>
      <c r="BS294" s="65"/>
      <c r="BT294" s="66"/>
      <c r="BU294" s="67"/>
      <c r="BV294" s="67"/>
      <c r="BW294" s="67"/>
      <c r="BX294" s="67"/>
      <c r="BY294" s="67"/>
      <c r="BZ294" s="68"/>
      <c r="CA294" s="65"/>
      <c r="CB294" s="65"/>
      <c r="CC294" s="65"/>
      <c r="CD294" s="65"/>
      <c r="CE294" s="65"/>
      <c r="CF294" s="65"/>
      <c r="CG294" s="65"/>
      <c r="CH294" s="65"/>
      <c r="CI294" s="65"/>
      <c r="CJ294" s="171"/>
      <c r="CK294" s="64" t="str">
        <f t="shared" si="75"/>
        <v/>
      </c>
    </row>
    <row r="295" spans="1:89" s="64" customFormat="1" ht="51" customHeight="1">
      <c r="A295" s="29" t="str">
        <f t="shared" si="76"/>
        <v/>
      </c>
      <c r="B295" s="30"/>
      <c r="C295" s="30"/>
      <c r="D295" s="38"/>
      <c r="E295" s="198" t="str">
        <f t="shared" si="77"/>
        <v/>
      </c>
      <c r="F295" s="38"/>
      <c r="G295" s="38"/>
      <c r="H295" s="31"/>
      <c r="I295" s="31"/>
      <c r="J295" s="61" t="str">
        <f t="shared" si="78"/>
        <v/>
      </c>
      <c r="K295" s="69" t="str">
        <f t="shared" si="79"/>
        <v/>
      </c>
      <c r="L295" s="69" t="str">
        <f t="shared" si="80"/>
        <v/>
      </c>
      <c r="M295" s="69" t="str">
        <f t="shared" si="81"/>
        <v/>
      </c>
      <c r="N295" s="32"/>
      <c r="O295" s="99"/>
      <c r="P295" s="32"/>
      <c r="Q295" s="99"/>
      <c r="R295" s="129"/>
      <c r="S295" s="99"/>
      <c r="T295" s="32"/>
      <c r="U295" s="38"/>
      <c r="V295" s="32"/>
      <c r="W295" s="32"/>
      <c r="X295" s="38"/>
      <c r="Y295" s="30"/>
      <c r="Z295" s="30"/>
      <c r="AA295" s="32"/>
      <c r="AB295" s="32"/>
      <c r="AC295" s="33"/>
      <c r="AD295" s="63"/>
      <c r="AE295" s="63"/>
      <c r="BK295" s="65"/>
      <c r="BL295" s="65"/>
      <c r="BM295" s="65"/>
      <c r="BN295" s="65"/>
      <c r="BO295" s="65"/>
      <c r="BP295" s="65"/>
      <c r="BQ295" s="65"/>
      <c r="BR295" s="65"/>
      <c r="BS295" s="65"/>
      <c r="BT295" s="66"/>
      <c r="BU295" s="67"/>
      <c r="BV295" s="67"/>
      <c r="BW295" s="67"/>
      <c r="BX295" s="67"/>
      <c r="BY295" s="67"/>
      <c r="BZ295" s="68"/>
      <c r="CA295" s="65"/>
      <c r="CB295" s="65"/>
      <c r="CC295" s="65"/>
      <c r="CD295" s="65"/>
      <c r="CE295" s="65"/>
      <c r="CF295" s="65"/>
      <c r="CG295" s="65"/>
      <c r="CH295" s="65"/>
      <c r="CI295" s="65"/>
      <c r="CJ295" s="171"/>
      <c r="CK295" s="64" t="str">
        <f t="shared" si="75"/>
        <v/>
      </c>
    </row>
    <row r="296" spans="1:89" s="64" customFormat="1" ht="51" customHeight="1">
      <c r="A296" s="29" t="str">
        <f t="shared" si="76"/>
        <v/>
      </c>
      <c r="B296" s="30"/>
      <c r="C296" s="30"/>
      <c r="D296" s="38"/>
      <c r="E296" s="198" t="str">
        <f t="shared" si="77"/>
        <v/>
      </c>
      <c r="F296" s="38"/>
      <c r="G296" s="38"/>
      <c r="H296" s="31"/>
      <c r="I296" s="31"/>
      <c r="J296" s="61" t="str">
        <f t="shared" si="78"/>
        <v/>
      </c>
      <c r="K296" s="69" t="str">
        <f t="shared" si="79"/>
        <v/>
      </c>
      <c r="L296" s="69" t="str">
        <f t="shared" si="80"/>
        <v/>
      </c>
      <c r="M296" s="69" t="str">
        <f t="shared" si="81"/>
        <v/>
      </c>
      <c r="N296" s="32"/>
      <c r="O296" s="99"/>
      <c r="P296" s="32"/>
      <c r="Q296" s="99"/>
      <c r="R296" s="129"/>
      <c r="S296" s="99"/>
      <c r="T296" s="32"/>
      <c r="U296" s="38"/>
      <c r="V296" s="32"/>
      <c r="W296" s="32"/>
      <c r="X296" s="38"/>
      <c r="Y296" s="30"/>
      <c r="Z296" s="30"/>
      <c r="AA296" s="32"/>
      <c r="AB296" s="32"/>
      <c r="AC296" s="33"/>
      <c r="AD296" s="63"/>
      <c r="AE296" s="63"/>
      <c r="BK296" s="65"/>
      <c r="BL296" s="65"/>
      <c r="BM296" s="65"/>
      <c r="BN296" s="65"/>
      <c r="BO296" s="65"/>
      <c r="BP296" s="65"/>
      <c r="BQ296" s="65"/>
      <c r="BR296" s="65"/>
      <c r="BS296" s="65"/>
      <c r="BT296" s="66"/>
      <c r="BU296" s="67"/>
      <c r="BV296" s="67"/>
      <c r="BW296" s="67"/>
      <c r="BX296" s="67"/>
      <c r="BY296" s="67"/>
      <c r="BZ296" s="68"/>
      <c r="CA296" s="65"/>
      <c r="CB296" s="65"/>
      <c r="CC296" s="65"/>
      <c r="CD296" s="65"/>
      <c r="CE296" s="65"/>
      <c r="CF296" s="65"/>
      <c r="CG296" s="65"/>
      <c r="CH296" s="65"/>
      <c r="CI296" s="65"/>
      <c r="CJ296" s="171"/>
      <c r="CK296" s="64" t="str">
        <f t="shared" si="75"/>
        <v/>
      </c>
    </row>
    <row r="297" spans="1:89" s="64" customFormat="1" ht="51" customHeight="1">
      <c r="A297" s="29" t="str">
        <f t="shared" si="76"/>
        <v/>
      </c>
      <c r="B297" s="30"/>
      <c r="C297" s="30"/>
      <c r="D297" s="38"/>
      <c r="E297" s="198" t="str">
        <f t="shared" si="77"/>
        <v/>
      </c>
      <c r="F297" s="38"/>
      <c r="G297" s="38"/>
      <c r="H297" s="31"/>
      <c r="I297" s="31"/>
      <c r="J297" s="61" t="str">
        <f t="shared" si="78"/>
        <v/>
      </c>
      <c r="K297" s="69" t="str">
        <f t="shared" si="79"/>
        <v/>
      </c>
      <c r="L297" s="69" t="str">
        <f t="shared" si="80"/>
        <v/>
      </c>
      <c r="M297" s="69" t="str">
        <f t="shared" si="81"/>
        <v/>
      </c>
      <c r="N297" s="32"/>
      <c r="O297" s="99"/>
      <c r="P297" s="32"/>
      <c r="Q297" s="99"/>
      <c r="R297" s="129"/>
      <c r="S297" s="99"/>
      <c r="T297" s="32"/>
      <c r="U297" s="38"/>
      <c r="V297" s="32"/>
      <c r="W297" s="32"/>
      <c r="X297" s="38"/>
      <c r="Y297" s="30"/>
      <c r="Z297" s="30"/>
      <c r="AA297" s="32"/>
      <c r="AB297" s="32"/>
      <c r="AC297" s="33"/>
      <c r="AD297" s="63"/>
      <c r="AE297" s="63"/>
      <c r="BK297" s="65"/>
      <c r="BL297" s="65"/>
      <c r="BM297" s="65"/>
      <c r="BN297" s="65"/>
      <c r="BO297" s="65"/>
      <c r="BP297" s="65"/>
      <c r="BQ297" s="65"/>
      <c r="BR297" s="65"/>
      <c r="BS297" s="65"/>
      <c r="BT297" s="66"/>
      <c r="BU297" s="67"/>
      <c r="BV297" s="67"/>
      <c r="BW297" s="67"/>
      <c r="BX297" s="67"/>
      <c r="BY297" s="67"/>
      <c r="BZ297" s="68"/>
      <c r="CA297" s="65"/>
      <c r="CB297" s="65"/>
      <c r="CC297" s="65"/>
      <c r="CD297" s="65"/>
      <c r="CE297" s="65"/>
      <c r="CF297" s="65"/>
      <c r="CG297" s="65"/>
      <c r="CH297" s="65"/>
      <c r="CI297" s="65"/>
      <c r="CJ297" s="171"/>
      <c r="CK297" s="64" t="str">
        <f t="shared" si="75"/>
        <v/>
      </c>
    </row>
    <row r="298" spans="1:89" s="64" customFormat="1" ht="51" customHeight="1">
      <c r="A298" s="29" t="str">
        <f t="shared" si="76"/>
        <v/>
      </c>
      <c r="B298" s="30"/>
      <c r="C298" s="30"/>
      <c r="D298" s="38"/>
      <c r="E298" s="198" t="str">
        <f t="shared" si="77"/>
        <v/>
      </c>
      <c r="F298" s="38"/>
      <c r="G298" s="38"/>
      <c r="H298" s="31"/>
      <c r="I298" s="31"/>
      <c r="J298" s="61" t="str">
        <f t="shared" si="78"/>
        <v/>
      </c>
      <c r="K298" s="69" t="str">
        <f t="shared" si="79"/>
        <v/>
      </c>
      <c r="L298" s="69" t="str">
        <f t="shared" si="80"/>
        <v/>
      </c>
      <c r="M298" s="69" t="str">
        <f t="shared" si="81"/>
        <v/>
      </c>
      <c r="N298" s="32"/>
      <c r="O298" s="99"/>
      <c r="P298" s="32"/>
      <c r="Q298" s="99"/>
      <c r="R298" s="129"/>
      <c r="S298" s="99"/>
      <c r="T298" s="32"/>
      <c r="U298" s="38"/>
      <c r="V298" s="32"/>
      <c r="W298" s="32"/>
      <c r="X298" s="38"/>
      <c r="Y298" s="30"/>
      <c r="Z298" s="30"/>
      <c r="AA298" s="32"/>
      <c r="AB298" s="32"/>
      <c r="AC298" s="33"/>
      <c r="AD298" s="63"/>
      <c r="AE298" s="63"/>
      <c r="BK298" s="65"/>
      <c r="BL298" s="65"/>
      <c r="BM298" s="65"/>
      <c r="BN298" s="65"/>
      <c r="BO298" s="65"/>
      <c r="BP298" s="65"/>
      <c r="BQ298" s="65"/>
      <c r="BR298" s="65"/>
      <c r="BS298" s="65"/>
      <c r="BT298" s="66"/>
      <c r="BU298" s="67"/>
      <c r="BV298" s="67"/>
      <c r="BW298" s="67"/>
      <c r="BX298" s="67"/>
      <c r="BY298" s="67"/>
      <c r="BZ298" s="68"/>
      <c r="CA298" s="65"/>
      <c r="CB298" s="65"/>
      <c r="CC298" s="65"/>
      <c r="CD298" s="65"/>
      <c r="CE298" s="65"/>
      <c r="CF298" s="65"/>
      <c r="CG298" s="65"/>
      <c r="CH298" s="65"/>
      <c r="CI298" s="65"/>
      <c r="CJ298" s="171"/>
      <c r="CK298" s="64" t="str">
        <f t="shared" si="75"/>
        <v/>
      </c>
    </row>
    <row r="299" spans="1:89" s="64" customFormat="1" ht="51" customHeight="1">
      <c r="A299" s="29" t="str">
        <f t="shared" si="76"/>
        <v/>
      </c>
      <c r="B299" s="30"/>
      <c r="C299" s="30"/>
      <c r="D299" s="38"/>
      <c r="E299" s="198" t="str">
        <f t="shared" si="77"/>
        <v/>
      </c>
      <c r="F299" s="38"/>
      <c r="G299" s="38"/>
      <c r="H299" s="31"/>
      <c r="I299" s="31"/>
      <c r="J299" s="61" t="str">
        <f t="shared" si="78"/>
        <v/>
      </c>
      <c r="K299" s="69" t="str">
        <f t="shared" si="79"/>
        <v/>
      </c>
      <c r="L299" s="69" t="str">
        <f t="shared" si="80"/>
        <v/>
      </c>
      <c r="M299" s="69" t="str">
        <f t="shared" si="81"/>
        <v/>
      </c>
      <c r="N299" s="32"/>
      <c r="O299" s="99"/>
      <c r="P299" s="32"/>
      <c r="Q299" s="99"/>
      <c r="R299" s="129"/>
      <c r="S299" s="99"/>
      <c r="T299" s="32"/>
      <c r="U299" s="38"/>
      <c r="V299" s="32"/>
      <c r="W299" s="32"/>
      <c r="X299" s="38"/>
      <c r="Y299" s="30"/>
      <c r="Z299" s="30"/>
      <c r="AA299" s="32"/>
      <c r="AB299" s="32"/>
      <c r="AC299" s="33"/>
      <c r="AD299" s="63"/>
      <c r="AE299" s="63"/>
      <c r="BK299" s="65"/>
      <c r="BL299" s="65"/>
      <c r="BM299" s="65"/>
      <c r="BN299" s="65"/>
      <c r="BO299" s="65"/>
      <c r="BP299" s="65"/>
      <c r="BQ299" s="65"/>
      <c r="BR299" s="65"/>
      <c r="BS299" s="65"/>
      <c r="BT299" s="66"/>
      <c r="BU299" s="67"/>
      <c r="BV299" s="67"/>
      <c r="BW299" s="67"/>
      <c r="BX299" s="67"/>
      <c r="BY299" s="67"/>
      <c r="BZ299" s="68"/>
      <c r="CA299" s="65"/>
      <c r="CB299" s="65"/>
      <c r="CC299" s="65"/>
      <c r="CD299" s="65"/>
      <c r="CE299" s="65"/>
      <c r="CF299" s="65"/>
      <c r="CG299" s="65"/>
      <c r="CH299" s="65"/>
      <c r="CI299" s="65"/>
      <c r="CJ299" s="171"/>
      <c r="CK299" s="64" t="str">
        <f t="shared" si="75"/>
        <v/>
      </c>
    </row>
    <row r="300" spans="1:89" s="64" customFormat="1" ht="51" customHeight="1">
      <c r="A300" s="29" t="str">
        <f t="shared" si="76"/>
        <v/>
      </c>
      <c r="B300" s="30"/>
      <c r="C300" s="30"/>
      <c r="D300" s="38"/>
      <c r="E300" s="198" t="str">
        <f t="shared" si="77"/>
        <v/>
      </c>
      <c r="F300" s="38"/>
      <c r="G300" s="38"/>
      <c r="H300" s="31"/>
      <c r="I300" s="31"/>
      <c r="J300" s="61" t="str">
        <f t="shared" si="78"/>
        <v/>
      </c>
      <c r="K300" s="69" t="str">
        <f t="shared" si="79"/>
        <v/>
      </c>
      <c r="L300" s="69" t="str">
        <f t="shared" si="80"/>
        <v/>
      </c>
      <c r="M300" s="69" t="str">
        <f t="shared" si="81"/>
        <v/>
      </c>
      <c r="N300" s="32"/>
      <c r="O300" s="99"/>
      <c r="P300" s="32"/>
      <c r="Q300" s="99"/>
      <c r="R300" s="129"/>
      <c r="S300" s="99"/>
      <c r="T300" s="32"/>
      <c r="U300" s="38"/>
      <c r="V300" s="32"/>
      <c r="W300" s="32"/>
      <c r="X300" s="38"/>
      <c r="Y300" s="30"/>
      <c r="Z300" s="30"/>
      <c r="AA300" s="32"/>
      <c r="AB300" s="32"/>
      <c r="AC300" s="33"/>
      <c r="AD300" s="63"/>
      <c r="AE300" s="63"/>
      <c r="BK300" s="65"/>
      <c r="BL300" s="65"/>
      <c r="BM300" s="65"/>
      <c r="BN300" s="65"/>
      <c r="BO300" s="65"/>
      <c r="BP300" s="65"/>
      <c r="BQ300" s="65"/>
      <c r="BR300" s="65"/>
      <c r="BS300" s="65"/>
      <c r="BT300" s="66"/>
      <c r="BU300" s="67"/>
      <c r="BV300" s="67"/>
      <c r="BW300" s="67"/>
      <c r="BX300" s="67"/>
      <c r="BY300" s="67"/>
      <c r="BZ300" s="68"/>
      <c r="CA300" s="65"/>
      <c r="CB300" s="65"/>
      <c r="CC300" s="65"/>
      <c r="CD300" s="65"/>
      <c r="CE300" s="65"/>
      <c r="CF300" s="65"/>
      <c r="CG300" s="65"/>
      <c r="CH300" s="65"/>
      <c r="CI300" s="65"/>
      <c r="CJ300" s="171"/>
      <c r="CK300" s="64" t="str">
        <f t="shared" si="75"/>
        <v/>
      </c>
    </row>
    <row r="301" spans="1:89" s="64" customFormat="1" ht="51" customHeight="1">
      <c r="A301" s="29" t="str">
        <f t="shared" si="76"/>
        <v/>
      </c>
      <c r="B301" s="30"/>
      <c r="C301" s="30"/>
      <c r="D301" s="38"/>
      <c r="E301" s="198" t="str">
        <f t="shared" si="77"/>
        <v/>
      </c>
      <c r="F301" s="38"/>
      <c r="G301" s="38"/>
      <c r="H301" s="31"/>
      <c r="I301" s="31"/>
      <c r="J301" s="61" t="str">
        <f t="shared" si="78"/>
        <v/>
      </c>
      <c r="K301" s="69" t="str">
        <f t="shared" si="79"/>
        <v/>
      </c>
      <c r="L301" s="69" t="str">
        <f t="shared" si="80"/>
        <v/>
      </c>
      <c r="M301" s="69" t="str">
        <f t="shared" si="81"/>
        <v/>
      </c>
      <c r="N301" s="32"/>
      <c r="O301" s="99"/>
      <c r="P301" s="32"/>
      <c r="Q301" s="99"/>
      <c r="R301" s="129"/>
      <c r="S301" s="99"/>
      <c r="T301" s="32"/>
      <c r="U301" s="38"/>
      <c r="V301" s="32"/>
      <c r="W301" s="32"/>
      <c r="X301" s="38"/>
      <c r="Y301" s="30"/>
      <c r="Z301" s="30"/>
      <c r="AA301" s="32"/>
      <c r="AB301" s="32"/>
      <c r="AC301" s="33"/>
      <c r="AD301" s="63"/>
      <c r="AE301" s="63"/>
      <c r="BK301" s="65"/>
      <c r="BL301" s="65"/>
      <c r="BM301" s="65"/>
      <c r="BN301" s="65"/>
      <c r="BO301" s="65"/>
      <c r="BP301" s="65"/>
      <c r="BQ301" s="65"/>
      <c r="BR301" s="65"/>
      <c r="BS301" s="65"/>
      <c r="BT301" s="66"/>
      <c r="BU301" s="67"/>
      <c r="BV301" s="67"/>
      <c r="BW301" s="67"/>
      <c r="BX301" s="67"/>
      <c r="BY301" s="67"/>
      <c r="BZ301" s="68"/>
      <c r="CA301" s="65"/>
      <c r="CB301" s="65"/>
      <c r="CC301" s="65"/>
      <c r="CD301" s="65"/>
      <c r="CE301" s="65"/>
      <c r="CF301" s="65"/>
      <c r="CG301" s="65"/>
      <c r="CH301" s="65"/>
      <c r="CI301" s="65"/>
      <c r="CJ301" s="171"/>
      <c r="CK301" s="64" t="str">
        <f t="shared" si="75"/>
        <v/>
      </c>
    </row>
    <row r="302" spans="1:89" s="64" customFormat="1" ht="51" customHeight="1">
      <c r="A302" s="29" t="str">
        <f t="shared" si="76"/>
        <v/>
      </c>
      <c r="B302" s="30"/>
      <c r="C302" s="30"/>
      <c r="D302" s="38"/>
      <c r="E302" s="198" t="str">
        <f t="shared" si="77"/>
        <v/>
      </c>
      <c r="F302" s="38"/>
      <c r="G302" s="38"/>
      <c r="H302" s="31"/>
      <c r="I302" s="31"/>
      <c r="J302" s="61" t="str">
        <f t="shared" si="78"/>
        <v/>
      </c>
      <c r="K302" s="69" t="str">
        <f t="shared" si="79"/>
        <v/>
      </c>
      <c r="L302" s="69" t="str">
        <f t="shared" si="80"/>
        <v/>
      </c>
      <c r="M302" s="69" t="str">
        <f t="shared" si="81"/>
        <v/>
      </c>
      <c r="N302" s="32"/>
      <c r="O302" s="99"/>
      <c r="P302" s="32"/>
      <c r="Q302" s="99"/>
      <c r="R302" s="129"/>
      <c r="S302" s="99"/>
      <c r="T302" s="32"/>
      <c r="U302" s="38"/>
      <c r="V302" s="32"/>
      <c r="W302" s="32"/>
      <c r="X302" s="38"/>
      <c r="Y302" s="30"/>
      <c r="Z302" s="30"/>
      <c r="AA302" s="32"/>
      <c r="AB302" s="32"/>
      <c r="AC302" s="33"/>
      <c r="AD302" s="63"/>
      <c r="AE302" s="63"/>
      <c r="BK302" s="65"/>
      <c r="BL302" s="65"/>
      <c r="BM302" s="65"/>
      <c r="BN302" s="65"/>
      <c r="BO302" s="65"/>
      <c r="BP302" s="65"/>
      <c r="BQ302" s="65"/>
      <c r="BR302" s="65"/>
      <c r="BS302" s="65"/>
      <c r="BT302" s="66"/>
      <c r="BU302" s="67"/>
      <c r="BV302" s="67"/>
      <c r="BW302" s="67"/>
      <c r="BX302" s="67"/>
      <c r="BY302" s="67"/>
      <c r="BZ302" s="68"/>
      <c r="CA302" s="65"/>
      <c r="CB302" s="65"/>
      <c r="CC302" s="65"/>
      <c r="CD302" s="65"/>
      <c r="CE302" s="65"/>
      <c r="CF302" s="65"/>
      <c r="CG302" s="65"/>
      <c r="CH302" s="65"/>
      <c r="CI302" s="65"/>
      <c r="CJ302" s="171"/>
      <c r="CK302" s="64" t="str">
        <f t="shared" si="75"/>
        <v/>
      </c>
    </row>
    <row r="303" spans="1:89" s="64" customFormat="1" ht="51" customHeight="1">
      <c r="A303" s="29" t="str">
        <f t="shared" si="76"/>
        <v/>
      </c>
      <c r="B303" s="30"/>
      <c r="C303" s="30"/>
      <c r="D303" s="38"/>
      <c r="E303" s="198" t="str">
        <f t="shared" si="77"/>
        <v/>
      </c>
      <c r="F303" s="38"/>
      <c r="G303" s="38"/>
      <c r="H303" s="31"/>
      <c r="I303" s="31"/>
      <c r="J303" s="61" t="str">
        <f t="shared" si="78"/>
        <v/>
      </c>
      <c r="K303" s="69" t="str">
        <f t="shared" si="79"/>
        <v/>
      </c>
      <c r="L303" s="69" t="str">
        <f t="shared" si="80"/>
        <v/>
      </c>
      <c r="M303" s="69" t="str">
        <f t="shared" si="81"/>
        <v/>
      </c>
      <c r="N303" s="32"/>
      <c r="O303" s="99"/>
      <c r="P303" s="32"/>
      <c r="Q303" s="99"/>
      <c r="R303" s="129"/>
      <c r="S303" s="99"/>
      <c r="T303" s="32"/>
      <c r="U303" s="38"/>
      <c r="V303" s="32"/>
      <c r="W303" s="32"/>
      <c r="X303" s="38"/>
      <c r="Y303" s="30"/>
      <c r="Z303" s="30"/>
      <c r="AA303" s="32"/>
      <c r="AB303" s="32"/>
      <c r="AC303" s="33"/>
      <c r="AD303" s="63"/>
      <c r="AE303" s="63"/>
      <c r="BK303" s="65"/>
      <c r="BL303" s="65"/>
      <c r="BM303" s="65"/>
      <c r="BN303" s="65"/>
      <c r="BO303" s="65"/>
      <c r="BP303" s="65"/>
      <c r="BQ303" s="65"/>
      <c r="BR303" s="65"/>
      <c r="BS303" s="65"/>
      <c r="BT303" s="66"/>
      <c r="BU303" s="67"/>
      <c r="BV303" s="67"/>
      <c r="BW303" s="67"/>
      <c r="BX303" s="67"/>
      <c r="BY303" s="67"/>
      <c r="BZ303" s="68"/>
      <c r="CA303" s="65"/>
      <c r="CB303" s="65"/>
      <c r="CC303" s="65"/>
      <c r="CD303" s="65"/>
      <c r="CE303" s="65"/>
      <c r="CF303" s="65"/>
      <c r="CG303" s="65"/>
      <c r="CH303" s="65"/>
      <c r="CI303" s="65"/>
      <c r="CJ303" s="171"/>
      <c r="CK303" s="64" t="str">
        <f t="shared" si="75"/>
        <v/>
      </c>
    </row>
    <row r="304" spans="1:89" s="64" customFormat="1" ht="51" customHeight="1">
      <c r="A304" s="29" t="str">
        <f t="shared" si="76"/>
        <v/>
      </c>
      <c r="B304" s="30"/>
      <c r="C304" s="30"/>
      <c r="D304" s="38"/>
      <c r="E304" s="198" t="str">
        <f t="shared" si="77"/>
        <v/>
      </c>
      <c r="F304" s="38"/>
      <c r="G304" s="38"/>
      <c r="H304" s="31"/>
      <c r="I304" s="31"/>
      <c r="J304" s="61" t="str">
        <f t="shared" si="78"/>
        <v/>
      </c>
      <c r="K304" s="69" t="str">
        <f t="shared" si="79"/>
        <v/>
      </c>
      <c r="L304" s="69" t="str">
        <f t="shared" si="80"/>
        <v/>
      </c>
      <c r="M304" s="69" t="str">
        <f t="shared" si="81"/>
        <v/>
      </c>
      <c r="N304" s="32"/>
      <c r="O304" s="99"/>
      <c r="P304" s="32"/>
      <c r="Q304" s="99"/>
      <c r="R304" s="129"/>
      <c r="S304" s="99"/>
      <c r="T304" s="32"/>
      <c r="U304" s="38"/>
      <c r="V304" s="32"/>
      <c r="W304" s="32"/>
      <c r="X304" s="38"/>
      <c r="Y304" s="30"/>
      <c r="Z304" s="30"/>
      <c r="AA304" s="32"/>
      <c r="AB304" s="32"/>
      <c r="AC304" s="33"/>
      <c r="AD304" s="63"/>
      <c r="AE304" s="63"/>
      <c r="BK304" s="65"/>
      <c r="BL304" s="65"/>
      <c r="BM304" s="65"/>
      <c r="BN304" s="65"/>
      <c r="BO304" s="65"/>
      <c r="BP304" s="65"/>
      <c r="BQ304" s="65"/>
      <c r="BR304" s="65"/>
      <c r="BS304" s="65"/>
      <c r="BT304" s="66"/>
      <c r="BU304" s="67"/>
      <c r="BV304" s="67"/>
      <c r="BW304" s="67"/>
      <c r="BX304" s="67"/>
      <c r="BY304" s="67"/>
      <c r="BZ304" s="68"/>
      <c r="CA304" s="65"/>
      <c r="CB304" s="65"/>
      <c r="CC304" s="65"/>
      <c r="CD304" s="65"/>
      <c r="CE304" s="65"/>
      <c r="CF304" s="65"/>
      <c r="CG304" s="65"/>
      <c r="CH304" s="65"/>
      <c r="CI304" s="65"/>
      <c r="CJ304" s="171"/>
      <c r="CK304" s="64" t="str">
        <f t="shared" si="75"/>
        <v/>
      </c>
    </row>
    <row r="305" spans="1:89" s="64" customFormat="1" ht="51" customHeight="1">
      <c r="A305" s="29" t="str">
        <f t="shared" si="76"/>
        <v/>
      </c>
      <c r="B305" s="30"/>
      <c r="C305" s="30"/>
      <c r="D305" s="38"/>
      <c r="E305" s="198" t="str">
        <f t="shared" si="77"/>
        <v/>
      </c>
      <c r="F305" s="38"/>
      <c r="G305" s="38"/>
      <c r="H305" s="31"/>
      <c r="I305" s="31"/>
      <c r="J305" s="61" t="str">
        <f t="shared" si="78"/>
        <v/>
      </c>
      <c r="K305" s="69" t="str">
        <f t="shared" si="79"/>
        <v/>
      </c>
      <c r="L305" s="69" t="str">
        <f t="shared" si="80"/>
        <v/>
      </c>
      <c r="M305" s="69" t="str">
        <f t="shared" si="81"/>
        <v/>
      </c>
      <c r="N305" s="32"/>
      <c r="O305" s="99"/>
      <c r="P305" s="32"/>
      <c r="Q305" s="99"/>
      <c r="R305" s="129"/>
      <c r="S305" s="99"/>
      <c r="T305" s="32"/>
      <c r="U305" s="38"/>
      <c r="V305" s="32"/>
      <c r="W305" s="32"/>
      <c r="X305" s="38"/>
      <c r="Y305" s="30"/>
      <c r="Z305" s="30"/>
      <c r="AA305" s="32"/>
      <c r="AB305" s="32"/>
      <c r="AC305" s="33"/>
      <c r="AD305" s="63"/>
      <c r="AE305" s="63"/>
      <c r="BK305" s="65"/>
      <c r="BL305" s="65"/>
      <c r="BM305" s="65"/>
      <c r="BN305" s="65"/>
      <c r="BO305" s="65"/>
      <c r="BP305" s="65"/>
      <c r="BQ305" s="65"/>
      <c r="BR305" s="65"/>
      <c r="BS305" s="65"/>
      <c r="BT305" s="66"/>
      <c r="BU305" s="67"/>
      <c r="BV305" s="67"/>
      <c r="BW305" s="67"/>
      <c r="BX305" s="67"/>
      <c r="BY305" s="67"/>
      <c r="BZ305" s="68"/>
      <c r="CA305" s="65"/>
      <c r="CB305" s="65"/>
      <c r="CC305" s="65"/>
      <c r="CD305" s="65"/>
      <c r="CE305" s="65"/>
      <c r="CF305" s="65"/>
      <c r="CG305" s="65"/>
      <c r="CH305" s="65"/>
      <c r="CI305" s="65"/>
      <c r="CJ305" s="171"/>
      <c r="CK305" s="64" t="str">
        <f t="shared" si="75"/>
        <v/>
      </c>
    </row>
    <row r="306" spans="1:89" s="64" customFormat="1" ht="51" customHeight="1">
      <c r="A306" s="29" t="str">
        <f t="shared" si="76"/>
        <v/>
      </c>
      <c r="B306" s="30"/>
      <c r="C306" s="30"/>
      <c r="D306" s="38"/>
      <c r="E306" s="198" t="str">
        <f t="shared" si="77"/>
        <v/>
      </c>
      <c r="F306" s="38"/>
      <c r="G306" s="38"/>
      <c r="H306" s="31"/>
      <c r="I306" s="31"/>
      <c r="J306" s="61" t="str">
        <f t="shared" si="78"/>
        <v/>
      </c>
      <c r="K306" s="69" t="str">
        <f t="shared" si="79"/>
        <v/>
      </c>
      <c r="L306" s="69" t="str">
        <f t="shared" si="80"/>
        <v/>
      </c>
      <c r="M306" s="69" t="str">
        <f t="shared" si="81"/>
        <v/>
      </c>
      <c r="N306" s="32"/>
      <c r="O306" s="99"/>
      <c r="P306" s="32"/>
      <c r="Q306" s="99"/>
      <c r="R306" s="129"/>
      <c r="S306" s="99"/>
      <c r="T306" s="32"/>
      <c r="U306" s="38"/>
      <c r="V306" s="32"/>
      <c r="W306" s="32"/>
      <c r="X306" s="38"/>
      <c r="Y306" s="30"/>
      <c r="Z306" s="30"/>
      <c r="AA306" s="32"/>
      <c r="AB306" s="32"/>
      <c r="AC306" s="33"/>
      <c r="AD306" s="63"/>
      <c r="AE306" s="63"/>
      <c r="BK306" s="65"/>
      <c r="BL306" s="65"/>
      <c r="BM306" s="65"/>
      <c r="BN306" s="65"/>
      <c r="BO306" s="65"/>
      <c r="BP306" s="65"/>
      <c r="BQ306" s="65"/>
      <c r="BR306" s="65"/>
      <c r="BS306" s="65"/>
      <c r="BT306" s="66"/>
      <c r="BU306" s="67"/>
      <c r="BV306" s="67"/>
      <c r="BW306" s="67"/>
      <c r="BX306" s="67"/>
      <c r="BY306" s="67"/>
      <c r="BZ306" s="68"/>
      <c r="CA306" s="65"/>
      <c r="CB306" s="65"/>
      <c r="CC306" s="65"/>
      <c r="CD306" s="65"/>
      <c r="CE306" s="65"/>
      <c r="CF306" s="65"/>
      <c r="CG306" s="65"/>
      <c r="CH306" s="65"/>
      <c r="CI306" s="65"/>
      <c r="CJ306" s="171"/>
      <c r="CK306" s="64" t="str">
        <f t="shared" si="75"/>
        <v/>
      </c>
    </row>
    <row r="307" spans="1:89" s="64" customFormat="1" ht="51" customHeight="1">
      <c r="A307" s="29" t="str">
        <f t="shared" si="76"/>
        <v/>
      </c>
      <c r="B307" s="30"/>
      <c r="C307" s="30"/>
      <c r="D307" s="38"/>
      <c r="E307" s="198" t="str">
        <f t="shared" si="77"/>
        <v/>
      </c>
      <c r="F307" s="38"/>
      <c r="G307" s="38"/>
      <c r="H307" s="31"/>
      <c r="I307" s="31"/>
      <c r="J307" s="61" t="str">
        <f t="shared" si="78"/>
        <v/>
      </c>
      <c r="K307" s="69" t="str">
        <f t="shared" si="79"/>
        <v/>
      </c>
      <c r="L307" s="69" t="str">
        <f t="shared" si="80"/>
        <v/>
      </c>
      <c r="M307" s="69" t="str">
        <f t="shared" si="81"/>
        <v/>
      </c>
      <c r="N307" s="32"/>
      <c r="O307" s="99"/>
      <c r="P307" s="32"/>
      <c r="Q307" s="99"/>
      <c r="R307" s="129"/>
      <c r="S307" s="99"/>
      <c r="T307" s="32"/>
      <c r="U307" s="38"/>
      <c r="V307" s="32"/>
      <c r="W307" s="32"/>
      <c r="X307" s="38"/>
      <c r="Y307" s="30"/>
      <c r="Z307" s="30"/>
      <c r="AA307" s="32"/>
      <c r="AB307" s="32"/>
      <c r="AC307" s="33"/>
      <c r="AD307" s="63"/>
      <c r="AE307" s="63"/>
      <c r="BK307" s="65"/>
      <c r="BL307" s="65"/>
      <c r="BM307" s="65"/>
      <c r="BN307" s="65"/>
      <c r="BO307" s="65"/>
      <c r="BP307" s="65"/>
      <c r="BQ307" s="65"/>
      <c r="BR307" s="65"/>
      <c r="BS307" s="65"/>
      <c r="BT307" s="66"/>
      <c r="BU307" s="67"/>
      <c r="BV307" s="67"/>
      <c r="BW307" s="67"/>
      <c r="BX307" s="67"/>
      <c r="BY307" s="67"/>
      <c r="BZ307" s="68"/>
      <c r="CA307" s="65"/>
      <c r="CB307" s="65"/>
      <c r="CC307" s="65"/>
      <c r="CD307" s="65"/>
      <c r="CE307" s="65"/>
      <c r="CF307" s="65"/>
      <c r="CG307" s="65"/>
      <c r="CH307" s="65"/>
      <c r="CI307" s="65"/>
      <c r="CJ307" s="171"/>
      <c r="CK307" s="64" t="str">
        <f t="shared" si="75"/>
        <v/>
      </c>
    </row>
    <row r="308" spans="1:89" s="64" customFormat="1" ht="51" customHeight="1">
      <c r="A308" s="29" t="str">
        <f t="shared" si="76"/>
        <v/>
      </c>
      <c r="B308" s="30"/>
      <c r="C308" s="30"/>
      <c r="D308" s="38"/>
      <c r="E308" s="198" t="str">
        <f t="shared" si="77"/>
        <v/>
      </c>
      <c r="F308" s="38"/>
      <c r="G308" s="38"/>
      <c r="H308" s="31"/>
      <c r="I308" s="31"/>
      <c r="J308" s="61" t="str">
        <f t="shared" si="78"/>
        <v/>
      </c>
      <c r="K308" s="69" t="str">
        <f t="shared" si="79"/>
        <v/>
      </c>
      <c r="L308" s="69" t="str">
        <f t="shared" si="80"/>
        <v/>
      </c>
      <c r="M308" s="69" t="str">
        <f t="shared" si="81"/>
        <v/>
      </c>
      <c r="N308" s="32"/>
      <c r="O308" s="99"/>
      <c r="P308" s="32"/>
      <c r="Q308" s="99"/>
      <c r="R308" s="129"/>
      <c r="S308" s="99"/>
      <c r="T308" s="32"/>
      <c r="U308" s="38"/>
      <c r="V308" s="32"/>
      <c r="W308" s="32"/>
      <c r="X308" s="38"/>
      <c r="Y308" s="30"/>
      <c r="Z308" s="30"/>
      <c r="AA308" s="32"/>
      <c r="AB308" s="32"/>
      <c r="AC308" s="33"/>
      <c r="AD308" s="63"/>
      <c r="AE308" s="63"/>
      <c r="BK308" s="65"/>
      <c r="BL308" s="65"/>
      <c r="BM308" s="65"/>
      <c r="BN308" s="65"/>
      <c r="BO308" s="65"/>
      <c r="BP308" s="65"/>
      <c r="BQ308" s="65"/>
      <c r="BR308" s="65"/>
      <c r="BS308" s="65"/>
      <c r="BT308" s="66"/>
      <c r="BU308" s="67"/>
      <c r="BV308" s="67"/>
      <c r="BW308" s="67"/>
      <c r="BX308" s="67"/>
      <c r="BY308" s="67"/>
      <c r="BZ308" s="68"/>
      <c r="CA308" s="65"/>
      <c r="CB308" s="65"/>
      <c r="CC308" s="65"/>
      <c r="CD308" s="65"/>
      <c r="CE308" s="65"/>
      <c r="CF308" s="65"/>
      <c r="CG308" s="65"/>
      <c r="CH308" s="65"/>
      <c r="CI308" s="65"/>
      <c r="CJ308" s="171"/>
      <c r="CK308" s="64" t="str">
        <f t="shared" si="75"/>
        <v/>
      </c>
    </row>
    <row r="309" spans="1:89" s="64" customFormat="1" ht="51" customHeight="1">
      <c r="A309" s="29" t="str">
        <f t="shared" si="76"/>
        <v/>
      </c>
      <c r="B309" s="30"/>
      <c r="C309" s="30"/>
      <c r="D309" s="38"/>
      <c r="E309" s="198" t="str">
        <f t="shared" si="77"/>
        <v/>
      </c>
      <c r="F309" s="38"/>
      <c r="G309" s="38"/>
      <c r="H309" s="31"/>
      <c r="I309" s="31"/>
      <c r="J309" s="61" t="str">
        <f t="shared" si="78"/>
        <v/>
      </c>
      <c r="K309" s="69" t="str">
        <f t="shared" si="79"/>
        <v/>
      </c>
      <c r="L309" s="69" t="str">
        <f t="shared" si="80"/>
        <v/>
      </c>
      <c r="M309" s="69" t="str">
        <f t="shared" si="81"/>
        <v/>
      </c>
      <c r="N309" s="32"/>
      <c r="O309" s="99"/>
      <c r="P309" s="32"/>
      <c r="Q309" s="99"/>
      <c r="R309" s="129"/>
      <c r="S309" s="99"/>
      <c r="T309" s="32"/>
      <c r="U309" s="38"/>
      <c r="V309" s="32"/>
      <c r="W309" s="32"/>
      <c r="X309" s="38"/>
      <c r="Y309" s="30"/>
      <c r="Z309" s="30"/>
      <c r="AA309" s="32"/>
      <c r="AB309" s="32"/>
      <c r="AC309" s="33"/>
      <c r="AD309" s="63"/>
      <c r="AE309" s="63"/>
      <c r="BK309" s="65"/>
      <c r="BL309" s="65"/>
      <c r="BM309" s="65"/>
      <c r="BN309" s="65"/>
      <c r="BO309" s="65"/>
      <c r="BP309" s="65"/>
      <c r="BQ309" s="65"/>
      <c r="BR309" s="65"/>
      <c r="BS309" s="65"/>
      <c r="BT309" s="66"/>
      <c r="BU309" s="67"/>
      <c r="BV309" s="67"/>
      <c r="BW309" s="67"/>
      <c r="BX309" s="67"/>
      <c r="BY309" s="67"/>
      <c r="BZ309" s="68"/>
      <c r="CA309" s="65"/>
      <c r="CB309" s="65"/>
      <c r="CC309" s="65"/>
      <c r="CD309" s="65"/>
      <c r="CE309" s="65"/>
      <c r="CF309" s="65"/>
      <c r="CG309" s="65"/>
      <c r="CH309" s="65"/>
      <c r="CI309" s="65"/>
      <c r="CJ309" s="171"/>
      <c r="CK309" s="64" t="str">
        <f t="shared" si="75"/>
        <v/>
      </c>
    </row>
    <row r="310" spans="1:89" s="64" customFormat="1" ht="51" customHeight="1">
      <c r="A310" s="29" t="str">
        <f t="shared" si="76"/>
        <v/>
      </c>
      <c r="B310" s="30"/>
      <c r="C310" s="30"/>
      <c r="D310" s="38"/>
      <c r="E310" s="198" t="str">
        <f t="shared" si="77"/>
        <v/>
      </c>
      <c r="F310" s="38"/>
      <c r="G310" s="38"/>
      <c r="H310" s="31"/>
      <c r="I310" s="31"/>
      <c r="J310" s="61" t="str">
        <f t="shared" si="78"/>
        <v/>
      </c>
      <c r="K310" s="69" t="str">
        <f t="shared" si="79"/>
        <v/>
      </c>
      <c r="L310" s="69" t="str">
        <f t="shared" si="80"/>
        <v/>
      </c>
      <c r="M310" s="69" t="str">
        <f t="shared" si="81"/>
        <v/>
      </c>
      <c r="N310" s="32"/>
      <c r="O310" s="99"/>
      <c r="P310" s="32"/>
      <c r="Q310" s="99"/>
      <c r="R310" s="129"/>
      <c r="S310" s="99"/>
      <c r="T310" s="32"/>
      <c r="U310" s="38"/>
      <c r="V310" s="32"/>
      <c r="W310" s="32"/>
      <c r="X310" s="38"/>
      <c r="Y310" s="30"/>
      <c r="Z310" s="30"/>
      <c r="AA310" s="32"/>
      <c r="AB310" s="32"/>
      <c r="AC310" s="33"/>
      <c r="AD310" s="63"/>
      <c r="AE310" s="63"/>
      <c r="BK310" s="65"/>
      <c r="BL310" s="65"/>
      <c r="BM310" s="65"/>
      <c r="BN310" s="65"/>
      <c r="BO310" s="65"/>
      <c r="BP310" s="65"/>
      <c r="BQ310" s="65"/>
      <c r="BR310" s="65"/>
      <c r="BS310" s="65"/>
      <c r="BT310" s="66"/>
      <c r="BU310" s="67"/>
      <c r="BV310" s="67"/>
      <c r="BW310" s="67"/>
      <c r="BX310" s="67"/>
      <c r="BY310" s="67"/>
      <c r="BZ310" s="68"/>
      <c r="CA310" s="65"/>
      <c r="CB310" s="65"/>
      <c r="CC310" s="65"/>
      <c r="CD310" s="65"/>
      <c r="CE310" s="65"/>
      <c r="CF310" s="65"/>
      <c r="CG310" s="65"/>
      <c r="CH310" s="65"/>
      <c r="CI310" s="65"/>
      <c r="CJ310" s="171"/>
      <c r="CK310" s="64" t="str">
        <f t="shared" si="75"/>
        <v/>
      </c>
    </row>
    <row r="311" spans="1:89" s="64" customFormat="1" ht="51" customHeight="1">
      <c r="A311" s="29" t="str">
        <f t="shared" si="76"/>
        <v/>
      </c>
      <c r="B311" s="30"/>
      <c r="C311" s="30"/>
      <c r="D311" s="38"/>
      <c r="E311" s="198" t="str">
        <f t="shared" si="77"/>
        <v/>
      </c>
      <c r="F311" s="38"/>
      <c r="G311" s="38"/>
      <c r="H311" s="31"/>
      <c r="I311" s="31"/>
      <c r="J311" s="61" t="str">
        <f t="shared" si="78"/>
        <v/>
      </c>
      <c r="K311" s="69" t="str">
        <f t="shared" si="79"/>
        <v/>
      </c>
      <c r="L311" s="69" t="str">
        <f t="shared" si="80"/>
        <v/>
      </c>
      <c r="M311" s="69" t="str">
        <f t="shared" si="81"/>
        <v/>
      </c>
      <c r="N311" s="32"/>
      <c r="O311" s="99"/>
      <c r="P311" s="32"/>
      <c r="Q311" s="99"/>
      <c r="R311" s="129"/>
      <c r="S311" s="99"/>
      <c r="T311" s="32"/>
      <c r="U311" s="38"/>
      <c r="V311" s="32"/>
      <c r="W311" s="32"/>
      <c r="X311" s="38"/>
      <c r="Y311" s="30"/>
      <c r="Z311" s="30"/>
      <c r="AA311" s="32"/>
      <c r="AB311" s="32"/>
      <c r="AC311" s="33"/>
      <c r="AD311" s="63"/>
      <c r="AE311" s="63"/>
      <c r="BK311" s="65"/>
      <c r="BL311" s="65"/>
      <c r="BM311" s="65"/>
      <c r="BN311" s="65"/>
      <c r="BO311" s="65"/>
      <c r="BP311" s="65"/>
      <c r="BQ311" s="65"/>
      <c r="BR311" s="65"/>
      <c r="BS311" s="65"/>
      <c r="BT311" s="66"/>
      <c r="BU311" s="67"/>
      <c r="BV311" s="67"/>
      <c r="BW311" s="67"/>
      <c r="BX311" s="67"/>
      <c r="BY311" s="67"/>
      <c r="BZ311" s="68"/>
      <c r="CA311" s="65"/>
      <c r="CB311" s="65"/>
      <c r="CC311" s="65"/>
      <c r="CD311" s="65"/>
      <c r="CE311" s="65"/>
      <c r="CF311" s="65"/>
      <c r="CG311" s="65"/>
      <c r="CH311" s="65"/>
      <c r="CI311" s="65"/>
      <c r="CJ311" s="171"/>
      <c r="CK311" s="64" t="str">
        <f t="shared" si="75"/>
        <v/>
      </c>
    </row>
    <row r="312" spans="1:89" s="64" customFormat="1" ht="51" customHeight="1">
      <c r="A312" s="29" t="str">
        <f t="shared" si="76"/>
        <v/>
      </c>
      <c r="B312" s="30"/>
      <c r="C312" s="30"/>
      <c r="D312" s="38"/>
      <c r="E312" s="198" t="str">
        <f t="shared" si="77"/>
        <v/>
      </c>
      <c r="F312" s="38"/>
      <c r="G312" s="38"/>
      <c r="H312" s="31"/>
      <c r="I312" s="31"/>
      <c r="J312" s="61" t="str">
        <f t="shared" si="78"/>
        <v/>
      </c>
      <c r="K312" s="69" t="str">
        <f t="shared" si="79"/>
        <v/>
      </c>
      <c r="L312" s="69" t="str">
        <f t="shared" si="80"/>
        <v/>
      </c>
      <c r="M312" s="69" t="str">
        <f t="shared" si="81"/>
        <v/>
      </c>
      <c r="N312" s="32"/>
      <c r="O312" s="99"/>
      <c r="P312" s="32"/>
      <c r="Q312" s="99"/>
      <c r="R312" s="129"/>
      <c r="S312" s="99"/>
      <c r="T312" s="32"/>
      <c r="U312" s="38"/>
      <c r="V312" s="32"/>
      <c r="W312" s="32"/>
      <c r="X312" s="38"/>
      <c r="Y312" s="30"/>
      <c r="Z312" s="30"/>
      <c r="AA312" s="32"/>
      <c r="AB312" s="32"/>
      <c r="AC312" s="33"/>
      <c r="AD312" s="63"/>
      <c r="AE312" s="63"/>
      <c r="BK312" s="65"/>
      <c r="BL312" s="65"/>
      <c r="BM312" s="65"/>
      <c r="BN312" s="65"/>
      <c r="BO312" s="65"/>
      <c r="BP312" s="65"/>
      <c r="BQ312" s="65"/>
      <c r="BR312" s="65"/>
      <c r="BS312" s="65"/>
      <c r="BT312" s="66"/>
      <c r="BU312" s="67"/>
      <c r="BV312" s="67"/>
      <c r="BW312" s="67"/>
      <c r="BX312" s="67"/>
      <c r="BY312" s="67"/>
      <c r="BZ312" s="68"/>
      <c r="CA312" s="65"/>
      <c r="CB312" s="65"/>
      <c r="CC312" s="65"/>
      <c r="CD312" s="65"/>
      <c r="CE312" s="65"/>
      <c r="CF312" s="65"/>
      <c r="CG312" s="65"/>
      <c r="CH312" s="65"/>
      <c r="CI312" s="65"/>
      <c r="CJ312" s="171"/>
      <c r="CK312" s="64" t="str">
        <f t="shared" si="75"/>
        <v/>
      </c>
    </row>
    <row r="313" spans="1:89" s="64" customFormat="1" ht="51" customHeight="1">
      <c r="A313" s="29" t="str">
        <f t="shared" si="76"/>
        <v/>
      </c>
      <c r="B313" s="30"/>
      <c r="C313" s="30"/>
      <c r="D313" s="38"/>
      <c r="E313" s="198" t="str">
        <f t="shared" si="77"/>
        <v/>
      </c>
      <c r="F313" s="38"/>
      <c r="G313" s="38"/>
      <c r="H313" s="31"/>
      <c r="I313" s="31"/>
      <c r="J313" s="61" t="str">
        <f t="shared" si="78"/>
        <v/>
      </c>
      <c r="K313" s="69" t="str">
        <f t="shared" si="79"/>
        <v/>
      </c>
      <c r="L313" s="69" t="str">
        <f t="shared" si="80"/>
        <v/>
      </c>
      <c r="M313" s="69" t="str">
        <f t="shared" si="81"/>
        <v/>
      </c>
      <c r="N313" s="32"/>
      <c r="O313" s="99"/>
      <c r="P313" s="32"/>
      <c r="Q313" s="99"/>
      <c r="R313" s="129"/>
      <c r="S313" s="99"/>
      <c r="T313" s="32"/>
      <c r="U313" s="38"/>
      <c r="V313" s="32"/>
      <c r="W313" s="32"/>
      <c r="X313" s="38"/>
      <c r="Y313" s="30"/>
      <c r="Z313" s="30"/>
      <c r="AA313" s="32"/>
      <c r="AB313" s="32"/>
      <c r="AC313" s="33"/>
      <c r="AD313" s="63"/>
      <c r="AE313" s="63"/>
      <c r="BK313" s="65"/>
      <c r="BL313" s="65"/>
      <c r="BM313" s="65"/>
      <c r="BN313" s="65"/>
      <c r="BO313" s="65"/>
      <c r="BP313" s="65"/>
      <c r="BQ313" s="65"/>
      <c r="BR313" s="65"/>
      <c r="BS313" s="65"/>
      <c r="BT313" s="66"/>
      <c r="BU313" s="67"/>
      <c r="BV313" s="67"/>
      <c r="BW313" s="67"/>
      <c r="BX313" s="67"/>
      <c r="BY313" s="67"/>
      <c r="BZ313" s="68"/>
      <c r="CA313" s="65"/>
      <c r="CB313" s="65"/>
      <c r="CC313" s="65"/>
      <c r="CD313" s="65"/>
      <c r="CE313" s="65"/>
      <c r="CF313" s="65"/>
      <c r="CG313" s="65"/>
      <c r="CH313" s="65"/>
      <c r="CI313" s="65"/>
      <c r="CJ313" s="171"/>
      <c r="CK313" s="64" t="str">
        <f t="shared" si="75"/>
        <v/>
      </c>
    </row>
    <row r="314" spans="1:89" s="64" customFormat="1" ht="51" customHeight="1">
      <c r="A314" s="29" t="str">
        <f t="shared" si="76"/>
        <v/>
      </c>
      <c r="B314" s="30"/>
      <c r="C314" s="30"/>
      <c r="D314" s="38"/>
      <c r="E314" s="198" t="str">
        <f t="shared" si="77"/>
        <v/>
      </c>
      <c r="F314" s="38"/>
      <c r="G314" s="38"/>
      <c r="H314" s="31"/>
      <c r="I314" s="31"/>
      <c r="J314" s="61" t="str">
        <f t="shared" si="78"/>
        <v/>
      </c>
      <c r="K314" s="69" t="str">
        <f t="shared" si="79"/>
        <v/>
      </c>
      <c r="L314" s="69" t="str">
        <f t="shared" si="80"/>
        <v/>
      </c>
      <c r="M314" s="69" t="str">
        <f t="shared" si="81"/>
        <v/>
      </c>
      <c r="N314" s="32"/>
      <c r="O314" s="99"/>
      <c r="P314" s="32"/>
      <c r="Q314" s="99"/>
      <c r="R314" s="129"/>
      <c r="S314" s="99"/>
      <c r="T314" s="32"/>
      <c r="U314" s="38"/>
      <c r="V314" s="32"/>
      <c r="W314" s="32"/>
      <c r="X314" s="38"/>
      <c r="Y314" s="30"/>
      <c r="Z314" s="30"/>
      <c r="AA314" s="32"/>
      <c r="AB314" s="32"/>
      <c r="AC314" s="33"/>
      <c r="AD314" s="63"/>
      <c r="AE314" s="63"/>
      <c r="BK314" s="65"/>
      <c r="BL314" s="65"/>
      <c r="BM314" s="65"/>
      <c r="BN314" s="65"/>
      <c r="BO314" s="65"/>
      <c r="BP314" s="65"/>
      <c r="BQ314" s="65"/>
      <c r="BR314" s="65"/>
      <c r="BS314" s="65"/>
      <c r="BT314" s="66"/>
      <c r="BU314" s="67"/>
      <c r="BV314" s="67"/>
      <c r="BW314" s="67"/>
      <c r="BX314" s="67"/>
      <c r="BY314" s="67"/>
      <c r="BZ314" s="68"/>
      <c r="CA314" s="65"/>
      <c r="CB314" s="65"/>
      <c r="CC314" s="65"/>
      <c r="CD314" s="65"/>
      <c r="CE314" s="65"/>
      <c r="CF314" s="65"/>
      <c r="CG314" s="65"/>
      <c r="CH314" s="65"/>
      <c r="CI314" s="65"/>
      <c r="CJ314" s="171"/>
      <c r="CK314" s="64" t="str">
        <f t="shared" si="75"/>
        <v/>
      </c>
    </row>
    <row r="315" spans="1:89" s="64" customFormat="1" ht="51" customHeight="1">
      <c r="A315" s="29" t="str">
        <f t="shared" si="76"/>
        <v/>
      </c>
      <c r="B315" s="30"/>
      <c r="C315" s="30"/>
      <c r="D315" s="38"/>
      <c r="E315" s="198" t="str">
        <f t="shared" si="77"/>
        <v/>
      </c>
      <c r="F315" s="38"/>
      <c r="G315" s="38"/>
      <c r="H315" s="31"/>
      <c r="I315" s="31"/>
      <c r="J315" s="61" t="str">
        <f t="shared" si="78"/>
        <v/>
      </c>
      <c r="K315" s="69" t="str">
        <f t="shared" si="79"/>
        <v/>
      </c>
      <c r="L315" s="69" t="str">
        <f t="shared" si="80"/>
        <v/>
      </c>
      <c r="M315" s="69" t="str">
        <f t="shared" si="81"/>
        <v/>
      </c>
      <c r="N315" s="32"/>
      <c r="O315" s="99"/>
      <c r="P315" s="32"/>
      <c r="Q315" s="99"/>
      <c r="R315" s="129"/>
      <c r="S315" s="99"/>
      <c r="T315" s="32"/>
      <c r="U315" s="38"/>
      <c r="V315" s="32"/>
      <c r="W315" s="32"/>
      <c r="X315" s="38"/>
      <c r="Y315" s="30"/>
      <c r="Z315" s="30"/>
      <c r="AA315" s="32"/>
      <c r="AB315" s="32"/>
      <c r="AC315" s="33"/>
      <c r="AD315" s="63"/>
      <c r="AE315" s="63"/>
      <c r="BK315" s="65"/>
      <c r="BL315" s="65"/>
      <c r="BM315" s="65"/>
      <c r="BN315" s="65"/>
      <c r="BO315" s="65"/>
      <c r="BP315" s="65"/>
      <c r="BQ315" s="65"/>
      <c r="BR315" s="65"/>
      <c r="BS315" s="65"/>
      <c r="BT315" s="66"/>
      <c r="BU315" s="67"/>
      <c r="BV315" s="67"/>
      <c r="BW315" s="67"/>
      <c r="BX315" s="67"/>
      <c r="BY315" s="67"/>
      <c r="BZ315" s="68"/>
      <c r="CA315" s="65"/>
      <c r="CB315" s="65"/>
      <c r="CC315" s="65"/>
      <c r="CD315" s="65"/>
      <c r="CE315" s="65"/>
      <c r="CF315" s="65"/>
      <c r="CG315" s="65"/>
      <c r="CH315" s="65"/>
      <c r="CI315" s="65"/>
      <c r="CJ315" s="171"/>
      <c r="CK315" s="64" t="str">
        <f t="shared" si="75"/>
        <v/>
      </c>
    </row>
    <row r="316" spans="1:89" s="64" customFormat="1" ht="51" customHeight="1">
      <c r="A316" s="29" t="str">
        <f t="shared" si="76"/>
        <v/>
      </c>
      <c r="B316" s="30"/>
      <c r="C316" s="30"/>
      <c r="D316" s="38"/>
      <c r="E316" s="198" t="str">
        <f t="shared" si="77"/>
        <v/>
      </c>
      <c r="F316" s="38"/>
      <c r="G316" s="38"/>
      <c r="H316" s="31"/>
      <c r="I316" s="31"/>
      <c r="J316" s="61" t="str">
        <f t="shared" si="78"/>
        <v/>
      </c>
      <c r="K316" s="69" t="str">
        <f t="shared" si="79"/>
        <v/>
      </c>
      <c r="L316" s="69" t="str">
        <f t="shared" si="80"/>
        <v/>
      </c>
      <c r="M316" s="69" t="str">
        <f t="shared" si="81"/>
        <v/>
      </c>
      <c r="N316" s="32"/>
      <c r="O316" s="99"/>
      <c r="P316" s="32"/>
      <c r="Q316" s="99"/>
      <c r="R316" s="129"/>
      <c r="S316" s="99"/>
      <c r="T316" s="32"/>
      <c r="U316" s="38"/>
      <c r="V316" s="32"/>
      <c r="W316" s="32"/>
      <c r="X316" s="38"/>
      <c r="Y316" s="30"/>
      <c r="Z316" s="30"/>
      <c r="AA316" s="32"/>
      <c r="AB316" s="32"/>
      <c r="AC316" s="33"/>
      <c r="AD316" s="63"/>
      <c r="AE316" s="63"/>
      <c r="BK316" s="65"/>
      <c r="BL316" s="65"/>
      <c r="BM316" s="65"/>
      <c r="BN316" s="65"/>
      <c r="BO316" s="65"/>
      <c r="BP316" s="65"/>
      <c r="BQ316" s="65"/>
      <c r="BR316" s="65"/>
      <c r="BS316" s="65"/>
      <c r="BT316" s="66"/>
      <c r="BU316" s="67"/>
      <c r="BV316" s="67"/>
      <c r="BW316" s="67"/>
      <c r="BX316" s="67"/>
      <c r="BY316" s="67"/>
      <c r="BZ316" s="68"/>
      <c r="CA316" s="65"/>
      <c r="CB316" s="65"/>
      <c r="CC316" s="65"/>
      <c r="CD316" s="65"/>
      <c r="CE316" s="65"/>
      <c r="CF316" s="65"/>
      <c r="CG316" s="65"/>
      <c r="CH316" s="65"/>
      <c r="CI316" s="65"/>
      <c r="CJ316" s="171"/>
      <c r="CK316" s="64" t="str">
        <f t="shared" si="75"/>
        <v/>
      </c>
    </row>
    <row r="317" spans="1:89" s="64" customFormat="1" ht="51" customHeight="1">
      <c r="A317" s="29" t="str">
        <f t="shared" si="76"/>
        <v/>
      </c>
      <c r="B317" s="30"/>
      <c r="C317" s="30"/>
      <c r="D317" s="38"/>
      <c r="E317" s="198" t="str">
        <f t="shared" si="77"/>
        <v/>
      </c>
      <c r="F317" s="38"/>
      <c r="G317" s="38"/>
      <c r="H317" s="31"/>
      <c r="I317" s="31"/>
      <c r="J317" s="61" t="str">
        <f t="shared" si="78"/>
        <v/>
      </c>
      <c r="K317" s="69" t="str">
        <f t="shared" si="79"/>
        <v/>
      </c>
      <c r="L317" s="69" t="str">
        <f t="shared" si="80"/>
        <v/>
      </c>
      <c r="M317" s="69" t="str">
        <f t="shared" si="81"/>
        <v/>
      </c>
      <c r="N317" s="32"/>
      <c r="O317" s="99"/>
      <c r="P317" s="32"/>
      <c r="Q317" s="99"/>
      <c r="R317" s="129"/>
      <c r="S317" s="99"/>
      <c r="T317" s="32"/>
      <c r="U317" s="38"/>
      <c r="V317" s="32"/>
      <c r="W317" s="32"/>
      <c r="X317" s="38"/>
      <c r="Y317" s="30"/>
      <c r="Z317" s="30"/>
      <c r="AA317" s="32"/>
      <c r="AB317" s="32"/>
      <c r="AC317" s="33"/>
      <c r="AD317" s="63"/>
      <c r="AE317" s="63"/>
      <c r="BK317" s="65"/>
      <c r="BL317" s="65"/>
      <c r="BM317" s="65"/>
      <c r="BN317" s="65"/>
      <c r="BO317" s="65"/>
      <c r="BP317" s="65"/>
      <c r="BQ317" s="65"/>
      <c r="BR317" s="65"/>
      <c r="BS317" s="65"/>
      <c r="BT317" s="66"/>
      <c r="BU317" s="67"/>
      <c r="BV317" s="67"/>
      <c r="BW317" s="67"/>
      <c r="BX317" s="67"/>
      <c r="BY317" s="67"/>
      <c r="BZ317" s="68"/>
      <c r="CA317" s="65"/>
      <c r="CB317" s="65"/>
      <c r="CC317" s="65"/>
      <c r="CD317" s="65"/>
      <c r="CE317" s="65"/>
      <c r="CF317" s="65"/>
      <c r="CG317" s="65"/>
      <c r="CH317" s="65"/>
      <c r="CI317" s="65"/>
      <c r="CJ317" s="171"/>
      <c r="CK317" s="64" t="str">
        <f t="shared" si="75"/>
        <v/>
      </c>
    </row>
    <row r="318" spans="1:89" s="64" customFormat="1" ht="51" customHeight="1">
      <c r="A318" s="29" t="str">
        <f t="shared" si="76"/>
        <v/>
      </c>
      <c r="B318" s="30"/>
      <c r="C318" s="30"/>
      <c r="D318" s="38"/>
      <c r="E318" s="198" t="str">
        <f t="shared" si="77"/>
        <v/>
      </c>
      <c r="F318" s="38"/>
      <c r="G318" s="38"/>
      <c r="H318" s="31"/>
      <c r="I318" s="31"/>
      <c r="J318" s="61" t="str">
        <f t="shared" si="78"/>
        <v/>
      </c>
      <c r="K318" s="69" t="str">
        <f t="shared" si="79"/>
        <v/>
      </c>
      <c r="L318" s="69" t="str">
        <f t="shared" si="80"/>
        <v/>
      </c>
      <c r="M318" s="69" t="str">
        <f t="shared" si="81"/>
        <v/>
      </c>
      <c r="N318" s="32"/>
      <c r="O318" s="99"/>
      <c r="P318" s="32"/>
      <c r="Q318" s="99"/>
      <c r="R318" s="129"/>
      <c r="S318" s="99"/>
      <c r="T318" s="32"/>
      <c r="U318" s="38"/>
      <c r="V318" s="32"/>
      <c r="W318" s="32"/>
      <c r="X318" s="38"/>
      <c r="Y318" s="30"/>
      <c r="Z318" s="30"/>
      <c r="AA318" s="32"/>
      <c r="AB318" s="32"/>
      <c r="AC318" s="33"/>
      <c r="AD318" s="63"/>
      <c r="AE318" s="63"/>
      <c r="BK318" s="65"/>
      <c r="BL318" s="65"/>
      <c r="BM318" s="65"/>
      <c r="BN318" s="65"/>
      <c r="BO318" s="65"/>
      <c r="BP318" s="65"/>
      <c r="BQ318" s="65"/>
      <c r="BR318" s="65"/>
      <c r="BS318" s="65"/>
      <c r="BT318" s="66"/>
      <c r="BU318" s="67"/>
      <c r="BV318" s="67"/>
      <c r="BW318" s="67"/>
      <c r="BX318" s="67"/>
      <c r="BY318" s="67"/>
      <c r="BZ318" s="68"/>
      <c r="CA318" s="65"/>
      <c r="CB318" s="65"/>
      <c r="CC318" s="65"/>
      <c r="CD318" s="65"/>
      <c r="CE318" s="65"/>
      <c r="CF318" s="65"/>
      <c r="CG318" s="65"/>
      <c r="CH318" s="65"/>
      <c r="CI318" s="65"/>
      <c r="CJ318" s="171"/>
      <c r="CK318" s="64" t="str">
        <f t="shared" si="75"/>
        <v/>
      </c>
    </row>
    <row r="319" spans="1:89" s="64" customFormat="1" ht="51" customHeight="1">
      <c r="A319" s="29" t="str">
        <f t="shared" si="76"/>
        <v/>
      </c>
      <c r="B319" s="30"/>
      <c r="C319" s="30"/>
      <c r="D319" s="38"/>
      <c r="E319" s="198" t="str">
        <f t="shared" si="77"/>
        <v/>
      </c>
      <c r="F319" s="38"/>
      <c r="G319" s="38"/>
      <c r="H319" s="31"/>
      <c r="I319" s="31"/>
      <c r="J319" s="61" t="str">
        <f t="shared" si="78"/>
        <v/>
      </c>
      <c r="K319" s="69" t="str">
        <f t="shared" si="79"/>
        <v/>
      </c>
      <c r="L319" s="69" t="str">
        <f t="shared" si="80"/>
        <v/>
      </c>
      <c r="M319" s="69" t="str">
        <f t="shared" si="81"/>
        <v/>
      </c>
      <c r="N319" s="32"/>
      <c r="O319" s="99"/>
      <c r="P319" s="32"/>
      <c r="Q319" s="99"/>
      <c r="R319" s="129"/>
      <c r="S319" s="99"/>
      <c r="T319" s="32"/>
      <c r="U319" s="38"/>
      <c r="V319" s="32"/>
      <c r="W319" s="32"/>
      <c r="X319" s="38"/>
      <c r="Y319" s="30"/>
      <c r="Z319" s="30"/>
      <c r="AA319" s="32"/>
      <c r="AB319" s="32"/>
      <c r="AC319" s="33"/>
      <c r="AD319" s="63"/>
      <c r="AE319" s="63"/>
      <c r="BK319" s="65"/>
      <c r="BL319" s="65"/>
      <c r="BM319" s="65"/>
      <c r="BN319" s="65"/>
      <c r="BO319" s="65"/>
      <c r="BP319" s="65"/>
      <c r="BQ319" s="65"/>
      <c r="BR319" s="65"/>
      <c r="BS319" s="65"/>
      <c r="BT319" s="66"/>
      <c r="BU319" s="67"/>
      <c r="BV319" s="67"/>
      <c r="BW319" s="67"/>
      <c r="BX319" s="67"/>
      <c r="BY319" s="67"/>
      <c r="BZ319" s="68"/>
      <c r="CA319" s="65"/>
      <c r="CB319" s="65"/>
      <c r="CC319" s="65"/>
      <c r="CD319" s="65"/>
      <c r="CE319" s="65"/>
      <c r="CF319" s="65"/>
      <c r="CG319" s="65"/>
      <c r="CH319" s="65"/>
      <c r="CI319" s="65"/>
      <c r="CJ319" s="171"/>
      <c r="CK319" s="64" t="str">
        <f t="shared" si="75"/>
        <v/>
      </c>
    </row>
    <row r="320" spans="1:89" s="64" customFormat="1" ht="51" customHeight="1">
      <c r="A320" s="29" t="str">
        <f t="shared" si="76"/>
        <v/>
      </c>
      <c r="B320" s="30"/>
      <c r="C320" s="30"/>
      <c r="D320" s="38"/>
      <c r="E320" s="198" t="str">
        <f t="shared" si="77"/>
        <v/>
      </c>
      <c r="F320" s="38"/>
      <c r="G320" s="38"/>
      <c r="H320" s="31"/>
      <c r="I320" s="31"/>
      <c r="J320" s="61" t="str">
        <f t="shared" si="78"/>
        <v/>
      </c>
      <c r="K320" s="69" t="str">
        <f t="shared" si="79"/>
        <v/>
      </c>
      <c r="L320" s="69" t="str">
        <f t="shared" si="80"/>
        <v/>
      </c>
      <c r="M320" s="69" t="str">
        <f t="shared" si="81"/>
        <v/>
      </c>
      <c r="N320" s="32"/>
      <c r="O320" s="99"/>
      <c r="P320" s="32"/>
      <c r="Q320" s="99"/>
      <c r="R320" s="129"/>
      <c r="S320" s="99"/>
      <c r="T320" s="32"/>
      <c r="U320" s="38"/>
      <c r="V320" s="32"/>
      <c r="W320" s="32"/>
      <c r="X320" s="38"/>
      <c r="Y320" s="30"/>
      <c r="Z320" s="30"/>
      <c r="AA320" s="32"/>
      <c r="AB320" s="32"/>
      <c r="AC320" s="33"/>
      <c r="AD320" s="63"/>
      <c r="AE320" s="63"/>
      <c r="BK320" s="65"/>
      <c r="BL320" s="65"/>
      <c r="BM320" s="65"/>
      <c r="BN320" s="65"/>
      <c r="BO320" s="65"/>
      <c r="BP320" s="65"/>
      <c r="BQ320" s="65"/>
      <c r="BR320" s="65"/>
      <c r="BS320" s="65"/>
      <c r="BT320" s="66"/>
      <c r="BU320" s="67"/>
      <c r="BV320" s="67"/>
      <c r="BW320" s="67"/>
      <c r="BX320" s="67"/>
      <c r="BY320" s="67"/>
      <c r="BZ320" s="68"/>
      <c r="CA320" s="65"/>
      <c r="CB320" s="65"/>
      <c r="CC320" s="65"/>
      <c r="CD320" s="65"/>
      <c r="CE320" s="65"/>
      <c r="CF320" s="65"/>
      <c r="CG320" s="65"/>
      <c r="CH320" s="65"/>
      <c r="CI320" s="65"/>
      <c r="CJ320" s="171"/>
      <c r="CK320" s="64" t="str">
        <f t="shared" si="75"/>
        <v/>
      </c>
    </row>
    <row r="321" spans="1:89" s="64" customFormat="1" ht="51" customHeight="1">
      <c r="A321" s="29" t="str">
        <f t="shared" si="76"/>
        <v/>
      </c>
      <c r="B321" s="30"/>
      <c r="C321" s="30"/>
      <c r="D321" s="38"/>
      <c r="E321" s="198" t="str">
        <f t="shared" si="77"/>
        <v/>
      </c>
      <c r="F321" s="38"/>
      <c r="G321" s="38"/>
      <c r="H321" s="31"/>
      <c r="I321" s="31"/>
      <c r="J321" s="61" t="str">
        <f t="shared" si="78"/>
        <v/>
      </c>
      <c r="K321" s="69" t="str">
        <f t="shared" si="79"/>
        <v/>
      </c>
      <c r="L321" s="69" t="str">
        <f t="shared" si="80"/>
        <v/>
      </c>
      <c r="M321" s="69" t="str">
        <f t="shared" si="81"/>
        <v/>
      </c>
      <c r="N321" s="32"/>
      <c r="O321" s="99"/>
      <c r="P321" s="32"/>
      <c r="Q321" s="99"/>
      <c r="R321" s="129"/>
      <c r="S321" s="99"/>
      <c r="T321" s="32"/>
      <c r="U321" s="38"/>
      <c r="V321" s="32"/>
      <c r="W321" s="32"/>
      <c r="X321" s="38"/>
      <c r="Y321" s="30"/>
      <c r="Z321" s="30"/>
      <c r="AA321" s="32"/>
      <c r="AB321" s="32"/>
      <c r="AC321" s="33"/>
      <c r="AD321" s="63"/>
      <c r="AE321" s="63"/>
      <c r="BK321" s="65"/>
      <c r="BL321" s="65"/>
      <c r="BM321" s="65"/>
      <c r="BN321" s="65"/>
      <c r="BO321" s="65"/>
      <c r="BP321" s="65"/>
      <c r="BQ321" s="65"/>
      <c r="BR321" s="65"/>
      <c r="BS321" s="65"/>
      <c r="BT321" s="66"/>
      <c r="BU321" s="67"/>
      <c r="BV321" s="67"/>
      <c r="BW321" s="67"/>
      <c r="BX321" s="67"/>
      <c r="BY321" s="67"/>
      <c r="BZ321" s="68"/>
      <c r="CA321" s="65"/>
      <c r="CB321" s="65"/>
      <c r="CC321" s="65"/>
      <c r="CD321" s="65"/>
      <c r="CE321" s="65"/>
      <c r="CF321" s="65"/>
      <c r="CG321" s="65"/>
      <c r="CH321" s="65"/>
      <c r="CI321" s="65"/>
      <c r="CJ321" s="171"/>
      <c r="CK321" s="64" t="str">
        <f t="shared" si="75"/>
        <v/>
      </c>
    </row>
    <row r="322" spans="1:89" s="64" customFormat="1" ht="51" customHeight="1">
      <c r="A322" s="29" t="str">
        <f t="shared" si="76"/>
        <v/>
      </c>
      <c r="B322" s="30"/>
      <c r="C322" s="30"/>
      <c r="D322" s="38"/>
      <c r="E322" s="198" t="str">
        <f t="shared" si="77"/>
        <v/>
      </c>
      <c r="F322" s="38"/>
      <c r="G322" s="38"/>
      <c r="H322" s="31"/>
      <c r="I322" s="31"/>
      <c r="J322" s="61" t="str">
        <f t="shared" si="78"/>
        <v/>
      </c>
      <c r="K322" s="69" t="str">
        <f t="shared" si="79"/>
        <v/>
      </c>
      <c r="L322" s="69" t="str">
        <f t="shared" si="80"/>
        <v/>
      </c>
      <c r="M322" s="69" t="str">
        <f t="shared" si="81"/>
        <v/>
      </c>
      <c r="N322" s="32"/>
      <c r="O322" s="99"/>
      <c r="P322" s="32"/>
      <c r="Q322" s="99"/>
      <c r="R322" s="129"/>
      <c r="S322" s="99"/>
      <c r="T322" s="32"/>
      <c r="U322" s="38"/>
      <c r="V322" s="32"/>
      <c r="W322" s="32"/>
      <c r="X322" s="38"/>
      <c r="Y322" s="30"/>
      <c r="Z322" s="30"/>
      <c r="AA322" s="32"/>
      <c r="AB322" s="32"/>
      <c r="AC322" s="33"/>
      <c r="AD322" s="63"/>
      <c r="AE322" s="63"/>
      <c r="BK322" s="65"/>
      <c r="BL322" s="65"/>
      <c r="BM322" s="65"/>
      <c r="BN322" s="65"/>
      <c r="BO322" s="65"/>
      <c r="BP322" s="65"/>
      <c r="BQ322" s="65"/>
      <c r="BR322" s="65"/>
      <c r="BS322" s="65"/>
      <c r="BT322" s="66"/>
      <c r="BU322" s="67"/>
      <c r="BV322" s="67"/>
      <c r="BW322" s="67"/>
      <c r="BX322" s="67"/>
      <c r="BY322" s="67"/>
      <c r="BZ322" s="68"/>
      <c r="CA322" s="65"/>
      <c r="CB322" s="65"/>
      <c r="CC322" s="65"/>
      <c r="CD322" s="65"/>
      <c r="CE322" s="65"/>
      <c r="CF322" s="65"/>
      <c r="CG322" s="65"/>
      <c r="CH322" s="65"/>
      <c r="CI322" s="65"/>
      <c r="CJ322" s="171"/>
      <c r="CK322" s="64" t="str">
        <f t="shared" si="75"/>
        <v/>
      </c>
    </row>
    <row r="323" spans="1:89" s="64" customFormat="1" ht="51" customHeight="1">
      <c r="A323" s="29" t="str">
        <f t="shared" si="76"/>
        <v/>
      </c>
      <c r="B323" s="30"/>
      <c r="C323" s="30"/>
      <c r="D323" s="38"/>
      <c r="E323" s="198" t="str">
        <f t="shared" si="77"/>
        <v/>
      </c>
      <c r="F323" s="38"/>
      <c r="G323" s="38"/>
      <c r="H323" s="31"/>
      <c r="I323" s="31"/>
      <c r="J323" s="61" t="str">
        <f t="shared" si="78"/>
        <v/>
      </c>
      <c r="K323" s="69" t="str">
        <f t="shared" si="79"/>
        <v/>
      </c>
      <c r="L323" s="69" t="str">
        <f t="shared" si="80"/>
        <v/>
      </c>
      <c r="M323" s="69" t="str">
        <f t="shared" si="81"/>
        <v/>
      </c>
      <c r="N323" s="32"/>
      <c r="O323" s="99"/>
      <c r="P323" s="32"/>
      <c r="Q323" s="99"/>
      <c r="R323" s="129"/>
      <c r="S323" s="99"/>
      <c r="T323" s="32"/>
      <c r="U323" s="38"/>
      <c r="V323" s="32"/>
      <c r="W323" s="32"/>
      <c r="X323" s="38"/>
      <c r="Y323" s="30"/>
      <c r="Z323" s="30"/>
      <c r="AA323" s="32"/>
      <c r="AB323" s="32"/>
      <c r="AC323" s="33"/>
      <c r="AD323" s="63"/>
      <c r="AE323" s="63"/>
      <c r="BK323" s="65"/>
      <c r="BL323" s="65"/>
      <c r="BM323" s="65"/>
      <c r="BN323" s="65"/>
      <c r="BO323" s="65"/>
      <c r="BP323" s="65"/>
      <c r="BQ323" s="65"/>
      <c r="BR323" s="65"/>
      <c r="BS323" s="65"/>
      <c r="BT323" s="66"/>
      <c r="BU323" s="67"/>
      <c r="BV323" s="67"/>
      <c r="BW323" s="67"/>
      <c r="BX323" s="67"/>
      <c r="BY323" s="67"/>
      <c r="BZ323" s="68"/>
      <c r="CA323" s="65"/>
      <c r="CB323" s="65"/>
      <c r="CC323" s="65"/>
      <c r="CD323" s="65"/>
      <c r="CE323" s="65"/>
      <c r="CF323" s="65"/>
      <c r="CG323" s="65"/>
      <c r="CH323" s="65"/>
      <c r="CI323" s="65"/>
      <c r="CJ323" s="171"/>
      <c r="CK323" s="64" t="str">
        <f t="shared" si="75"/>
        <v/>
      </c>
    </row>
    <row r="324" spans="1:89" s="64" customFormat="1" ht="51" customHeight="1">
      <c r="A324" s="29" t="str">
        <f t="shared" si="76"/>
        <v/>
      </c>
      <c r="B324" s="30"/>
      <c r="C324" s="30"/>
      <c r="D324" s="38"/>
      <c r="E324" s="198" t="str">
        <f t="shared" si="77"/>
        <v/>
      </c>
      <c r="F324" s="38"/>
      <c r="G324" s="38"/>
      <c r="H324" s="31"/>
      <c r="I324" s="31"/>
      <c r="J324" s="61" t="str">
        <f t="shared" si="78"/>
        <v/>
      </c>
      <c r="K324" s="69" t="str">
        <f t="shared" si="79"/>
        <v/>
      </c>
      <c r="L324" s="69" t="str">
        <f t="shared" si="80"/>
        <v/>
      </c>
      <c r="M324" s="69" t="str">
        <f t="shared" si="81"/>
        <v/>
      </c>
      <c r="N324" s="32"/>
      <c r="O324" s="99"/>
      <c r="P324" s="32"/>
      <c r="Q324" s="99"/>
      <c r="R324" s="129"/>
      <c r="S324" s="99"/>
      <c r="T324" s="32"/>
      <c r="U324" s="38"/>
      <c r="V324" s="32"/>
      <c r="W324" s="32"/>
      <c r="X324" s="38"/>
      <c r="Y324" s="30"/>
      <c r="Z324" s="30"/>
      <c r="AA324" s="32"/>
      <c r="AB324" s="32"/>
      <c r="AC324" s="33"/>
      <c r="AD324" s="63"/>
      <c r="AE324" s="63"/>
      <c r="BK324" s="65"/>
      <c r="BL324" s="65"/>
      <c r="BM324" s="65"/>
      <c r="BN324" s="65"/>
      <c r="BO324" s="65"/>
      <c r="BP324" s="65"/>
      <c r="BQ324" s="65"/>
      <c r="BR324" s="65"/>
      <c r="BS324" s="65"/>
      <c r="BT324" s="66"/>
      <c r="BU324" s="67"/>
      <c r="BV324" s="67"/>
      <c r="BW324" s="67"/>
      <c r="BX324" s="67"/>
      <c r="BY324" s="67"/>
      <c r="BZ324" s="68"/>
      <c r="CA324" s="65"/>
      <c r="CB324" s="65"/>
      <c r="CC324" s="65"/>
      <c r="CD324" s="65"/>
      <c r="CE324" s="65"/>
      <c r="CF324" s="65"/>
      <c r="CG324" s="65"/>
      <c r="CH324" s="65"/>
      <c r="CI324" s="65"/>
      <c r="CJ324" s="171"/>
      <c r="CK324" s="64" t="str">
        <f t="shared" si="75"/>
        <v/>
      </c>
    </row>
    <row r="325" spans="1:89" s="64" customFormat="1" ht="51" customHeight="1">
      <c r="A325" s="29" t="str">
        <f t="shared" si="76"/>
        <v/>
      </c>
      <c r="B325" s="30"/>
      <c r="C325" s="30"/>
      <c r="D325" s="38"/>
      <c r="E325" s="198" t="str">
        <f t="shared" si="77"/>
        <v/>
      </c>
      <c r="F325" s="38"/>
      <c r="G325" s="38"/>
      <c r="H325" s="31"/>
      <c r="I325" s="31"/>
      <c r="J325" s="61" t="str">
        <f t="shared" si="78"/>
        <v/>
      </c>
      <c r="K325" s="69" t="str">
        <f t="shared" si="79"/>
        <v/>
      </c>
      <c r="L325" s="69" t="str">
        <f t="shared" si="80"/>
        <v/>
      </c>
      <c r="M325" s="69" t="str">
        <f t="shared" si="81"/>
        <v/>
      </c>
      <c r="N325" s="32"/>
      <c r="O325" s="99"/>
      <c r="P325" s="32"/>
      <c r="Q325" s="99"/>
      <c r="R325" s="129"/>
      <c r="S325" s="99"/>
      <c r="T325" s="32"/>
      <c r="U325" s="38"/>
      <c r="V325" s="32"/>
      <c r="W325" s="32"/>
      <c r="X325" s="38"/>
      <c r="Y325" s="30"/>
      <c r="Z325" s="30"/>
      <c r="AA325" s="32"/>
      <c r="AB325" s="32"/>
      <c r="AC325" s="33"/>
      <c r="AD325" s="63"/>
      <c r="AE325" s="63"/>
      <c r="BK325" s="65"/>
      <c r="BL325" s="65"/>
      <c r="BM325" s="65"/>
      <c r="BN325" s="65"/>
      <c r="BO325" s="65"/>
      <c r="BP325" s="65"/>
      <c r="BQ325" s="65"/>
      <c r="BR325" s="65"/>
      <c r="BS325" s="65"/>
      <c r="BT325" s="66"/>
      <c r="BU325" s="67"/>
      <c r="BV325" s="67"/>
      <c r="BW325" s="67"/>
      <c r="BX325" s="67"/>
      <c r="BY325" s="67"/>
      <c r="BZ325" s="68"/>
      <c r="CA325" s="65"/>
      <c r="CB325" s="65"/>
      <c r="CC325" s="65"/>
      <c r="CD325" s="65"/>
      <c r="CE325" s="65"/>
      <c r="CF325" s="65"/>
      <c r="CG325" s="65"/>
      <c r="CH325" s="65"/>
      <c r="CI325" s="65"/>
      <c r="CJ325" s="171"/>
      <c r="CK325" s="64" t="str">
        <f t="shared" si="75"/>
        <v/>
      </c>
    </row>
    <row r="326" spans="1:89" s="64" customFormat="1" ht="51" customHeight="1">
      <c r="A326" s="29" t="str">
        <f t="shared" si="76"/>
        <v/>
      </c>
      <c r="B326" s="30"/>
      <c r="C326" s="30"/>
      <c r="D326" s="38"/>
      <c r="E326" s="198" t="str">
        <f t="shared" si="77"/>
        <v/>
      </c>
      <c r="F326" s="38"/>
      <c r="G326" s="38"/>
      <c r="H326" s="31"/>
      <c r="I326" s="31"/>
      <c r="J326" s="61" t="str">
        <f t="shared" si="78"/>
        <v/>
      </c>
      <c r="K326" s="69" t="str">
        <f t="shared" si="79"/>
        <v/>
      </c>
      <c r="L326" s="69" t="str">
        <f t="shared" si="80"/>
        <v/>
      </c>
      <c r="M326" s="69" t="str">
        <f t="shared" si="81"/>
        <v/>
      </c>
      <c r="N326" s="32"/>
      <c r="O326" s="99"/>
      <c r="P326" s="32"/>
      <c r="Q326" s="99"/>
      <c r="R326" s="129"/>
      <c r="S326" s="99"/>
      <c r="T326" s="32"/>
      <c r="U326" s="38"/>
      <c r="V326" s="32"/>
      <c r="W326" s="32"/>
      <c r="X326" s="38"/>
      <c r="Y326" s="30"/>
      <c r="Z326" s="30"/>
      <c r="AA326" s="32"/>
      <c r="AB326" s="32"/>
      <c r="AC326" s="33"/>
      <c r="AD326" s="63"/>
      <c r="AE326" s="63"/>
      <c r="BK326" s="65"/>
      <c r="BL326" s="65"/>
      <c r="BM326" s="65"/>
      <c r="BN326" s="65"/>
      <c r="BO326" s="65"/>
      <c r="BP326" s="65"/>
      <c r="BQ326" s="65"/>
      <c r="BR326" s="65"/>
      <c r="BS326" s="65"/>
      <c r="BT326" s="66"/>
      <c r="BU326" s="67"/>
      <c r="BV326" s="67"/>
      <c r="BW326" s="67"/>
      <c r="BX326" s="67"/>
      <c r="BY326" s="67"/>
      <c r="BZ326" s="68"/>
      <c r="CA326" s="65"/>
      <c r="CB326" s="65"/>
      <c r="CC326" s="65"/>
      <c r="CD326" s="65"/>
      <c r="CE326" s="65"/>
      <c r="CF326" s="65"/>
      <c r="CG326" s="65"/>
      <c r="CH326" s="65"/>
      <c r="CI326" s="65"/>
      <c r="CJ326" s="171"/>
      <c r="CK326" s="64" t="str">
        <f t="shared" si="75"/>
        <v/>
      </c>
    </row>
    <row r="327" spans="1:89" s="64" customFormat="1" ht="51" customHeight="1">
      <c r="A327" s="29" t="str">
        <f t="shared" si="76"/>
        <v/>
      </c>
      <c r="B327" s="30"/>
      <c r="C327" s="30"/>
      <c r="D327" s="38"/>
      <c r="E327" s="198" t="str">
        <f t="shared" si="77"/>
        <v/>
      </c>
      <c r="F327" s="38"/>
      <c r="G327" s="38"/>
      <c r="H327" s="31"/>
      <c r="I327" s="31"/>
      <c r="J327" s="61" t="str">
        <f t="shared" si="78"/>
        <v/>
      </c>
      <c r="K327" s="69" t="str">
        <f t="shared" si="79"/>
        <v/>
      </c>
      <c r="L327" s="69" t="str">
        <f t="shared" si="80"/>
        <v/>
      </c>
      <c r="M327" s="69" t="str">
        <f t="shared" si="81"/>
        <v/>
      </c>
      <c r="N327" s="32"/>
      <c r="O327" s="99"/>
      <c r="P327" s="32"/>
      <c r="Q327" s="99"/>
      <c r="R327" s="129"/>
      <c r="S327" s="99"/>
      <c r="T327" s="32"/>
      <c r="U327" s="38"/>
      <c r="V327" s="32"/>
      <c r="W327" s="32"/>
      <c r="X327" s="38"/>
      <c r="Y327" s="30"/>
      <c r="Z327" s="30"/>
      <c r="AA327" s="32"/>
      <c r="AB327" s="32"/>
      <c r="AC327" s="33"/>
      <c r="AD327" s="63"/>
      <c r="AE327" s="63"/>
      <c r="BK327" s="65"/>
      <c r="BL327" s="65"/>
      <c r="BM327" s="65"/>
      <c r="BN327" s="65"/>
      <c r="BO327" s="65"/>
      <c r="BP327" s="65"/>
      <c r="BQ327" s="65"/>
      <c r="BR327" s="65"/>
      <c r="BS327" s="65"/>
      <c r="BT327" s="66"/>
      <c r="BU327" s="67"/>
      <c r="BV327" s="67"/>
      <c r="BW327" s="67"/>
      <c r="BX327" s="67"/>
      <c r="BY327" s="67"/>
      <c r="BZ327" s="68"/>
      <c r="CA327" s="65"/>
      <c r="CB327" s="65"/>
      <c r="CC327" s="65"/>
      <c r="CD327" s="65"/>
      <c r="CE327" s="65"/>
      <c r="CF327" s="65"/>
      <c r="CG327" s="65"/>
      <c r="CH327" s="65"/>
      <c r="CI327" s="65"/>
      <c r="CJ327" s="171"/>
      <c r="CK327" s="64" t="str">
        <f t="shared" ref="CK327:CK390" si="82">IF(F327="","",IF(F327=$CC$6,"3rd Grade L-1",IF(F327=$CC$7,"3rd Grade L-2",IF(F327=$CC$8,"2nd Grade",IF(F327=$CC$9,"1st Grade (Lecturer)",IF(F327=$CC$10,"Lab. Ass.",IF(F327=$CC$11,"3rd Grade P.E.T.","")))))))</f>
        <v/>
      </c>
    </row>
    <row r="328" spans="1:89" s="64" customFormat="1" ht="51" customHeight="1">
      <c r="A328" s="29" t="str">
        <f t="shared" si="76"/>
        <v/>
      </c>
      <c r="B328" s="30"/>
      <c r="C328" s="30"/>
      <c r="D328" s="38"/>
      <c r="E328" s="198" t="str">
        <f t="shared" si="77"/>
        <v/>
      </c>
      <c r="F328" s="38"/>
      <c r="G328" s="38"/>
      <c r="H328" s="31"/>
      <c r="I328" s="31"/>
      <c r="J328" s="61" t="str">
        <f t="shared" si="78"/>
        <v/>
      </c>
      <c r="K328" s="69" t="str">
        <f t="shared" si="79"/>
        <v/>
      </c>
      <c r="L328" s="69" t="str">
        <f t="shared" si="80"/>
        <v/>
      </c>
      <c r="M328" s="69" t="str">
        <f t="shared" si="81"/>
        <v/>
      </c>
      <c r="N328" s="32"/>
      <c r="O328" s="99"/>
      <c r="P328" s="32"/>
      <c r="Q328" s="99"/>
      <c r="R328" s="129"/>
      <c r="S328" s="99"/>
      <c r="T328" s="32"/>
      <c r="U328" s="38"/>
      <c r="V328" s="32"/>
      <c r="W328" s="32"/>
      <c r="X328" s="38"/>
      <c r="Y328" s="30"/>
      <c r="Z328" s="30"/>
      <c r="AA328" s="32"/>
      <c r="AB328" s="32"/>
      <c r="AC328" s="33"/>
      <c r="AD328" s="63"/>
      <c r="AE328" s="63"/>
      <c r="BK328" s="65"/>
      <c r="BL328" s="65"/>
      <c r="BM328" s="65"/>
      <c r="BN328" s="65"/>
      <c r="BO328" s="65"/>
      <c r="BP328" s="65"/>
      <c r="BQ328" s="65"/>
      <c r="BR328" s="65"/>
      <c r="BS328" s="65"/>
      <c r="BT328" s="66"/>
      <c r="BU328" s="67"/>
      <c r="BV328" s="67"/>
      <c r="BW328" s="67"/>
      <c r="BX328" s="67"/>
      <c r="BY328" s="67"/>
      <c r="BZ328" s="68"/>
      <c r="CA328" s="65"/>
      <c r="CB328" s="65"/>
      <c r="CC328" s="65"/>
      <c r="CD328" s="65"/>
      <c r="CE328" s="65"/>
      <c r="CF328" s="65"/>
      <c r="CG328" s="65"/>
      <c r="CH328" s="65"/>
      <c r="CI328" s="65"/>
      <c r="CJ328" s="171"/>
      <c r="CK328" s="64" t="str">
        <f t="shared" si="82"/>
        <v/>
      </c>
    </row>
    <row r="329" spans="1:89" s="64" customFormat="1" ht="51" customHeight="1">
      <c r="A329" s="29" t="str">
        <f t="shared" si="76"/>
        <v/>
      </c>
      <c r="B329" s="30"/>
      <c r="C329" s="30"/>
      <c r="D329" s="38"/>
      <c r="E329" s="198" t="str">
        <f t="shared" si="77"/>
        <v/>
      </c>
      <c r="F329" s="38"/>
      <c r="G329" s="38"/>
      <c r="H329" s="31"/>
      <c r="I329" s="31"/>
      <c r="J329" s="61" t="str">
        <f t="shared" si="78"/>
        <v/>
      </c>
      <c r="K329" s="69" t="str">
        <f t="shared" si="79"/>
        <v/>
      </c>
      <c r="L329" s="69" t="str">
        <f t="shared" si="80"/>
        <v/>
      </c>
      <c r="M329" s="69" t="str">
        <f t="shared" si="81"/>
        <v/>
      </c>
      <c r="N329" s="32"/>
      <c r="O329" s="99"/>
      <c r="P329" s="32"/>
      <c r="Q329" s="99"/>
      <c r="R329" s="129"/>
      <c r="S329" s="99"/>
      <c r="T329" s="32"/>
      <c r="U329" s="38"/>
      <c r="V329" s="32"/>
      <c r="W329" s="32"/>
      <c r="X329" s="38"/>
      <c r="Y329" s="30"/>
      <c r="Z329" s="30"/>
      <c r="AA329" s="32"/>
      <c r="AB329" s="32"/>
      <c r="AC329" s="33"/>
      <c r="AD329" s="63"/>
      <c r="AE329" s="63"/>
      <c r="BK329" s="65"/>
      <c r="BL329" s="65"/>
      <c r="BM329" s="65"/>
      <c r="BN329" s="65"/>
      <c r="BO329" s="65"/>
      <c r="BP329" s="65"/>
      <c r="BQ329" s="65"/>
      <c r="BR329" s="65"/>
      <c r="BS329" s="65"/>
      <c r="BT329" s="66"/>
      <c r="BU329" s="67"/>
      <c r="BV329" s="67"/>
      <c r="BW329" s="67"/>
      <c r="BX329" s="67"/>
      <c r="BY329" s="67"/>
      <c r="BZ329" s="68"/>
      <c r="CA329" s="65"/>
      <c r="CB329" s="65"/>
      <c r="CC329" s="65"/>
      <c r="CD329" s="65"/>
      <c r="CE329" s="65"/>
      <c r="CF329" s="65"/>
      <c r="CG329" s="65"/>
      <c r="CH329" s="65"/>
      <c r="CI329" s="65"/>
      <c r="CJ329" s="171"/>
      <c r="CK329" s="64" t="str">
        <f t="shared" si="82"/>
        <v/>
      </c>
    </row>
    <row r="330" spans="1:89" s="64" customFormat="1" ht="51" customHeight="1">
      <c r="A330" s="29" t="str">
        <f t="shared" si="76"/>
        <v/>
      </c>
      <c r="B330" s="30"/>
      <c r="C330" s="30"/>
      <c r="D330" s="38"/>
      <c r="E330" s="198" t="str">
        <f t="shared" si="77"/>
        <v/>
      </c>
      <c r="F330" s="38"/>
      <c r="G330" s="38"/>
      <c r="H330" s="31"/>
      <c r="I330" s="31"/>
      <c r="J330" s="61" t="str">
        <f t="shared" si="78"/>
        <v/>
      </c>
      <c r="K330" s="69" t="str">
        <f t="shared" si="79"/>
        <v/>
      </c>
      <c r="L330" s="69" t="str">
        <f t="shared" si="80"/>
        <v/>
      </c>
      <c r="M330" s="69" t="str">
        <f t="shared" si="81"/>
        <v/>
      </c>
      <c r="N330" s="32"/>
      <c r="O330" s="99"/>
      <c r="P330" s="32"/>
      <c r="Q330" s="99"/>
      <c r="R330" s="129"/>
      <c r="S330" s="99"/>
      <c r="T330" s="32"/>
      <c r="U330" s="38"/>
      <c r="V330" s="32"/>
      <c r="W330" s="32"/>
      <c r="X330" s="38"/>
      <c r="Y330" s="30"/>
      <c r="Z330" s="30"/>
      <c r="AA330" s="32"/>
      <c r="AB330" s="32"/>
      <c r="AC330" s="33"/>
      <c r="AD330" s="63"/>
      <c r="AE330" s="63"/>
      <c r="BK330" s="65"/>
      <c r="BL330" s="65"/>
      <c r="BM330" s="65"/>
      <c r="BN330" s="65"/>
      <c r="BO330" s="65"/>
      <c r="BP330" s="65"/>
      <c r="BQ330" s="65"/>
      <c r="BR330" s="65"/>
      <c r="BS330" s="65"/>
      <c r="BT330" s="66"/>
      <c r="BU330" s="67"/>
      <c r="BV330" s="67"/>
      <c r="BW330" s="67"/>
      <c r="BX330" s="67"/>
      <c r="BY330" s="67"/>
      <c r="BZ330" s="68"/>
      <c r="CA330" s="65"/>
      <c r="CB330" s="65"/>
      <c r="CC330" s="65"/>
      <c r="CD330" s="65"/>
      <c r="CE330" s="65"/>
      <c r="CF330" s="65"/>
      <c r="CG330" s="65"/>
      <c r="CH330" s="65"/>
      <c r="CI330" s="65"/>
      <c r="CJ330" s="171"/>
      <c r="CK330" s="64" t="str">
        <f t="shared" si="82"/>
        <v/>
      </c>
    </row>
    <row r="331" spans="1:89" s="64" customFormat="1" ht="51" customHeight="1">
      <c r="A331" s="29" t="str">
        <f t="shared" si="76"/>
        <v/>
      </c>
      <c r="B331" s="30"/>
      <c r="C331" s="30"/>
      <c r="D331" s="38"/>
      <c r="E331" s="198" t="str">
        <f t="shared" si="77"/>
        <v/>
      </c>
      <c r="F331" s="38"/>
      <c r="G331" s="38"/>
      <c r="H331" s="31"/>
      <c r="I331" s="31"/>
      <c r="J331" s="61" t="str">
        <f t="shared" si="78"/>
        <v/>
      </c>
      <c r="K331" s="69" t="str">
        <f t="shared" si="79"/>
        <v/>
      </c>
      <c r="L331" s="69" t="str">
        <f t="shared" si="80"/>
        <v/>
      </c>
      <c r="M331" s="69" t="str">
        <f t="shared" si="81"/>
        <v/>
      </c>
      <c r="N331" s="32"/>
      <c r="O331" s="99"/>
      <c r="P331" s="32"/>
      <c r="Q331" s="99"/>
      <c r="R331" s="129"/>
      <c r="S331" s="99"/>
      <c r="T331" s="32"/>
      <c r="U331" s="38"/>
      <c r="V331" s="32"/>
      <c r="W331" s="32"/>
      <c r="X331" s="38"/>
      <c r="Y331" s="30"/>
      <c r="Z331" s="30"/>
      <c r="AA331" s="32"/>
      <c r="AB331" s="32"/>
      <c r="AC331" s="33"/>
      <c r="AD331" s="63"/>
      <c r="AE331" s="63"/>
      <c r="BK331" s="65"/>
      <c r="BL331" s="65"/>
      <c r="BM331" s="65"/>
      <c r="BN331" s="65"/>
      <c r="BO331" s="65"/>
      <c r="BP331" s="65"/>
      <c r="BQ331" s="65"/>
      <c r="BR331" s="65"/>
      <c r="BS331" s="65"/>
      <c r="BT331" s="66"/>
      <c r="BU331" s="67"/>
      <c r="BV331" s="67"/>
      <c r="BW331" s="67"/>
      <c r="BX331" s="67"/>
      <c r="BY331" s="67"/>
      <c r="BZ331" s="68"/>
      <c r="CA331" s="65"/>
      <c r="CB331" s="65"/>
      <c r="CC331" s="65"/>
      <c r="CD331" s="65"/>
      <c r="CE331" s="65"/>
      <c r="CF331" s="65"/>
      <c r="CG331" s="65"/>
      <c r="CH331" s="65"/>
      <c r="CI331" s="65"/>
      <c r="CJ331" s="171"/>
      <c r="CK331" s="64" t="str">
        <f t="shared" si="82"/>
        <v/>
      </c>
    </row>
    <row r="332" spans="1:89" s="64" customFormat="1" ht="51" customHeight="1">
      <c r="A332" s="29" t="str">
        <f t="shared" si="76"/>
        <v/>
      </c>
      <c r="B332" s="30"/>
      <c r="C332" s="30"/>
      <c r="D332" s="38"/>
      <c r="E332" s="198" t="str">
        <f t="shared" si="77"/>
        <v/>
      </c>
      <c r="F332" s="38"/>
      <c r="G332" s="38"/>
      <c r="H332" s="31"/>
      <c r="I332" s="31"/>
      <c r="J332" s="61" t="str">
        <f t="shared" si="78"/>
        <v/>
      </c>
      <c r="K332" s="69" t="str">
        <f t="shared" si="79"/>
        <v/>
      </c>
      <c r="L332" s="69" t="str">
        <f t="shared" si="80"/>
        <v/>
      </c>
      <c r="M332" s="69" t="str">
        <f t="shared" si="81"/>
        <v/>
      </c>
      <c r="N332" s="32"/>
      <c r="O332" s="99"/>
      <c r="P332" s="32"/>
      <c r="Q332" s="99"/>
      <c r="R332" s="129"/>
      <c r="S332" s="99"/>
      <c r="T332" s="32"/>
      <c r="U332" s="38"/>
      <c r="V332" s="32"/>
      <c r="W332" s="32"/>
      <c r="X332" s="38"/>
      <c r="Y332" s="30"/>
      <c r="Z332" s="30"/>
      <c r="AA332" s="32"/>
      <c r="AB332" s="32"/>
      <c r="AC332" s="33"/>
      <c r="AD332" s="63"/>
      <c r="AE332" s="63"/>
      <c r="BK332" s="65"/>
      <c r="BL332" s="65"/>
      <c r="BM332" s="65"/>
      <c r="BN332" s="65"/>
      <c r="BO332" s="65"/>
      <c r="BP332" s="65"/>
      <c r="BQ332" s="65"/>
      <c r="BR332" s="65"/>
      <c r="BS332" s="65"/>
      <c r="BT332" s="66"/>
      <c r="BU332" s="67"/>
      <c r="BV332" s="67"/>
      <c r="BW332" s="67"/>
      <c r="BX332" s="67"/>
      <c r="BY332" s="67"/>
      <c r="BZ332" s="68"/>
      <c r="CA332" s="65"/>
      <c r="CB332" s="65"/>
      <c r="CC332" s="65"/>
      <c r="CD332" s="65"/>
      <c r="CE332" s="65"/>
      <c r="CF332" s="65"/>
      <c r="CG332" s="65"/>
      <c r="CH332" s="65"/>
      <c r="CI332" s="65"/>
      <c r="CJ332" s="171"/>
      <c r="CK332" s="64" t="str">
        <f t="shared" si="82"/>
        <v/>
      </c>
    </row>
    <row r="333" spans="1:89" s="64" customFormat="1" ht="51" customHeight="1">
      <c r="A333" s="29" t="str">
        <f t="shared" si="76"/>
        <v/>
      </c>
      <c r="B333" s="30"/>
      <c r="C333" s="30"/>
      <c r="D333" s="38"/>
      <c r="E333" s="198" t="str">
        <f t="shared" si="77"/>
        <v/>
      </c>
      <c r="F333" s="38"/>
      <c r="G333" s="38"/>
      <c r="H333" s="31"/>
      <c r="I333" s="31"/>
      <c r="J333" s="61" t="str">
        <f t="shared" si="78"/>
        <v/>
      </c>
      <c r="K333" s="69" t="str">
        <f t="shared" si="79"/>
        <v/>
      </c>
      <c r="L333" s="69" t="str">
        <f t="shared" si="80"/>
        <v/>
      </c>
      <c r="M333" s="69" t="str">
        <f t="shared" si="81"/>
        <v/>
      </c>
      <c r="N333" s="32"/>
      <c r="O333" s="99"/>
      <c r="P333" s="32"/>
      <c r="Q333" s="99"/>
      <c r="R333" s="129"/>
      <c r="S333" s="99"/>
      <c r="T333" s="32"/>
      <c r="U333" s="38"/>
      <c r="V333" s="32"/>
      <c r="W333" s="32"/>
      <c r="X333" s="38"/>
      <c r="Y333" s="30"/>
      <c r="Z333" s="30"/>
      <c r="AA333" s="32"/>
      <c r="AB333" s="32"/>
      <c r="AC333" s="33"/>
      <c r="AD333" s="63"/>
      <c r="AE333" s="63"/>
      <c r="BK333" s="65"/>
      <c r="BL333" s="65"/>
      <c r="BM333" s="65"/>
      <c r="BN333" s="65"/>
      <c r="BO333" s="65"/>
      <c r="BP333" s="65"/>
      <c r="BQ333" s="65"/>
      <c r="BR333" s="65"/>
      <c r="BS333" s="65"/>
      <c r="BT333" s="66"/>
      <c r="BU333" s="67"/>
      <c r="BV333" s="67"/>
      <c r="BW333" s="67"/>
      <c r="BX333" s="67"/>
      <c r="BY333" s="67"/>
      <c r="BZ333" s="68"/>
      <c r="CA333" s="65"/>
      <c r="CB333" s="65"/>
      <c r="CC333" s="65"/>
      <c r="CD333" s="65"/>
      <c r="CE333" s="65"/>
      <c r="CF333" s="65"/>
      <c r="CG333" s="65"/>
      <c r="CH333" s="65"/>
      <c r="CI333" s="65"/>
      <c r="CJ333" s="171"/>
      <c r="CK333" s="64" t="str">
        <f t="shared" si="82"/>
        <v/>
      </c>
    </row>
    <row r="334" spans="1:89" s="64" customFormat="1" ht="51" customHeight="1">
      <c r="A334" s="29" t="str">
        <f t="shared" si="76"/>
        <v/>
      </c>
      <c r="B334" s="30"/>
      <c r="C334" s="30"/>
      <c r="D334" s="38"/>
      <c r="E334" s="198" t="str">
        <f t="shared" si="77"/>
        <v/>
      </c>
      <c r="F334" s="38"/>
      <c r="G334" s="38"/>
      <c r="H334" s="31"/>
      <c r="I334" s="31"/>
      <c r="J334" s="61" t="str">
        <f t="shared" si="78"/>
        <v/>
      </c>
      <c r="K334" s="69" t="str">
        <f t="shared" si="79"/>
        <v/>
      </c>
      <c r="L334" s="69" t="str">
        <f t="shared" si="80"/>
        <v/>
      </c>
      <c r="M334" s="69" t="str">
        <f t="shared" si="81"/>
        <v/>
      </c>
      <c r="N334" s="32"/>
      <c r="O334" s="99"/>
      <c r="P334" s="32"/>
      <c r="Q334" s="99"/>
      <c r="R334" s="129"/>
      <c r="S334" s="99"/>
      <c r="T334" s="32"/>
      <c r="U334" s="38"/>
      <c r="V334" s="32"/>
      <c r="W334" s="32"/>
      <c r="X334" s="38"/>
      <c r="Y334" s="30"/>
      <c r="Z334" s="30"/>
      <c r="AA334" s="32"/>
      <c r="AB334" s="32"/>
      <c r="AC334" s="33"/>
      <c r="AD334" s="63"/>
      <c r="AE334" s="63"/>
      <c r="BK334" s="65"/>
      <c r="BL334" s="65"/>
      <c r="BM334" s="65"/>
      <c r="BN334" s="65"/>
      <c r="BO334" s="65"/>
      <c r="BP334" s="65"/>
      <c r="BQ334" s="65"/>
      <c r="BR334" s="65"/>
      <c r="BS334" s="65"/>
      <c r="BT334" s="66"/>
      <c r="BU334" s="67"/>
      <c r="BV334" s="67"/>
      <c r="BW334" s="67"/>
      <c r="BX334" s="67"/>
      <c r="BY334" s="67"/>
      <c r="BZ334" s="68"/>
      <c r="CA334" s="65"/>
      <c r="CB334" s="65"/>
      <c r="CC334" s="65"/>
      <c r="CD334" s="65"/>
      <c r="CE334" s="65"/>
      <c r="CF334" s="65"/>
      <c r="CG334" s="65"/>
      <c r="CH334" s="65"/>
      <c r="CI334" s="65"/>
      <c r="CJ334" s="171"/>
      <c r="CK334" s="64" t="str">
        <f t="shared" si="82"/>
        <v/>
      </c>
    </row>
    <row r="335" spans="1:89" s="64" customFormat="1" ht="51" customHeight="1">
      <c r="A335" s="29" t="str">
        <f t="shared" si="76"/>
        <v/>
      </c>
      <c r="B335" s="30"/>
      <c r="C335" s="30"/>
      <c r="D335" s="38"/>
      <c r="E335" s="198" t="str">
        <f t="shared" si="77"/>
        <v/>
      </c>
      <c r="F335" s="38"/>
      <c r="G335" s="38"/>
      <c r="H335" s="31"/>
      <c r="I335" s="31"/>
      <c r="J335" s="61" t="str">
        <f t="shared" si="78"/>
        <v/>
      </c>
      <c r="K335" s="69" t="str">
        <f t="shared" si="79"/>
        <v/>
      </c>
      <c r="L335" s="69" t="str">
        <f t="shared" si="80"/>
        <v/>
      </c>
      <c r="M335" s="69" t="str">
        <f t="shared" si="81"/>
        <v/>
      </c>
      <c r="N335" s="32"/>
      <c r="O335" s="99"/>
      <c r="P335" s="32"/>
      <c r="Q335" s="99"/>
      <c r="R335" s="129"/>
      <c r="S335" s="99"/>
      <c r="T335" s="32"/>
      <c r="U335" s="38"/>
      <c r="V335" s="32"/>
      <c r="W335" s="32"/>
      <c r="X335" s="38"/>
      <c r="Y335" s="30"/>
      <c r="Z335" s="30"/>
      <c r="AA335" s="32"/>
      <c r="AB335" s="32"/>
      <c r="AC335" s="33"/>
      <c r="AD335" s="63"/>
      <c r="AE335" s="63"/>
      <c r="BK335" s="65"/>
      <c r="BL335" s="65"/>
      <c r="BM335" s="65"/>
      <c r="BN335" s="65"/>
      <c r="BO335" s="65"/>
      <c r="BP335" s="65"/>
      <c r="BQ335" s="65"/>
      <c r="BR335" s="65"/>
      <c r="BS335" s="65"/>
      <c r="BT335" s="66"/>
      <c r="BU335" s="67"/>
      <c r="BV335" s="67"/>
      <c r="BW335" s="67"/>
      <c r="BX335" s="67"/>
      <c r="BY335" s="67"/>
      <c r="BZ335" s="68"/>
      <c r="CA335" s="65"/>
      <c r="CB335" s="65"/>
      <c r="CC335" s="65"/>
      <c r="CD335" s="65"/>
      <c r="CE335" s="65"/>
      <c r="CF335" s="65"/>
      <c r="CG335" s="65"/>
      <c r="CH335" s="65"/>
      <c r="CI335" s="65"/>
      <c r="CJ335" s="171"/>
      <c r="CK335" s="64" t="str">
        <f t="shared" si="82"/>
        <v/>
      </c>
    </row>
    <row r="336" spans="1:89" s="64" customFormat="1" ht="51" customHeight="1">
      <c r="A336" s="29" t="str">
        <f t="shared" si="76"/>
        <v/>
      </c>
      <c r="B336" s="30"/>
      <c r="C336" s="30"/>
      <c r="D336" s="38"/>
      <c r="E336" s="198" t="str">
        <f t="shared" si="77"/>
        <v/>
      </c>
      <c r="F336" s="38"/>
      <c r="G336" s="38"/>
      <c r="H336" s="31"/>
      <c r="I336" s="31"/>
      <c r="J336" s="61" t="str">
        <f t="shared" si="78"/>
        <v/>
      </c>
      <c r="K336" s="69" t="str">
        <f t="shared" si="79"/>
        <v/>
      </c>
      <c r="L336" s="69" t="str">
        <f t="shared" si="80"/>
        <v/>
      </c>
      <c r="M336" s="69" t="str">
        <f t="shared" si="81"/>
        <v/>
      </c>
      <c r="N336" s="32"/>
      <c r="O336" s="99"/>
      <c r="P336" s="32"/>
      <c r="Q336" s="99"/>
      <c r="R336" s="129"/>
      <c r="S336" s="99"/>
      <c r="T336" s="32"/>
      <c r="U336" s="38"/>
      <c r="V336" s="32"/>
      <c r="W336" s="32"/>
      <c r="X336" s="38"/>
      <c r="Y336" s="30"/>
      <c r="Z336" s="30"/>
      <c r="AA336" s="32"/>
      <c r="AB336" s="32"/>
      <c r="AC336" s="33"/>
      <c r="AD336" s="63"/>
      <c r="AE336" s="63"/>
      <c r="BK336" s="65"/>
      <c r="BL336" s="65"/>
      <c r="BM336" s="65"/>
      <c r="BN336" s="65"/>
      <c r="BO336" s="65"/>
      <c r="BP336" s="65"/>
      <c r="BQ336" s="65"/>
      <c r="BR336" s="65"/>
      <c r="BS336" s="65"/>
      <c r="BT336" s="66"/>
      <c r="BU336" s="67"/>
      <c r="BV336" s="67"/>
      <c r="BW336" s="67"/>
      <c r="BX336" s="67"/>
      <c r="BY336" s="67"/>
      <c r="BZ336" s="68"/>
      <c r="CA336" s="65"/>
      <c r="CB336" s="65"/>
      <c r="CC336" s="65"/>
      <c r="CD336" s="65"/>
      <c r="CE336" s="65"/>
      <c r="CF336" s="65"/>
      <c r="CG336" s="65"/>
      <c r="CH336" s="65"/>
      <c r="CI336" s="65"/>
      <c r="CJ336" s="171"/>
      <c r="CK336" s="64" t="str">
        <f t="shared" si="82"/>
        <v/>
      </c>
    </row>
    <row r="337" spans="1:89" s="64" customFormat="1" ht="51" customHeight="1">
      <c r="A337" s="29" t="str">
        <f t="shared" si="76"/>
        <v/>
      </c>
      <c r="B337" s="30"/>
      <c r="C337" s="30"/>
      <c r="D337" s="38"/>
      <c r="E337" s="198" t="str">
        <f t="shared" si="77"/>
        <v/>
      </c>
      <c r="F337" s="38"/>
      <c r="G337" s="38"/>
      <c r="H337" s="31"/>
      <c r="I337" s="31"/>
      <c r="J337" s="61" t="str">
        <f t="shared" si="78"/>
        <v/>
      </c>
      <c r="K337" s="69" t="str">
        <f t="shared" si="79"/>
        <v/>
      </c>
      <c r="L337" s="69" t="str">
        <f t="shared" si="80"/>
        <v/>
      </c>
      <c r="M337" s="69" t="str">
        <f t="shared" si="81"/>
        <v/>
      </c>
      <c r="N337" s="32"/>
      <c r="O337" s="99"/>
      <c r="P337" s="32"/>
      <c r="Q337" s="99"/>
      <c r="R337" s="129"/>
      <c r="S337" s="99"/>
      <c r="T337" s="32"/>
      <c r="U337" s="38"/>
      <c r="V337" s="32"/>
      <c r="W337" s="32"/>
      <c r="X337" s="38"/>
      <c r="Y337" s="30"/>
      <c r="Z337" s="30"/>
      <c r="AA337" s="32"/>
      <c r="AB337" s="32"/>
      <c r="AC337" s="33"/>
      <c r="AD337" s="63"/>
      <c r="AE337" s="63"/>
      <c r="BK337" s="65"/>
      <c r="BL337" s="65"/>
      <c r="BM337" s="65"/>
      <c r="BN337" s="65"/>
      <c r="BO337" s="65"/>
      <c r="BP337" s="65"/>
      <c r="BQ337" s="65"/>
      <c r="BR337" s="65"/>
      <c r="BS337" s="65"/>
      <c r="BT337" s="66"/>
      <c r="BU337" s="67"/>
      <c r="BV337" s="67"/>
      <c r="BW337" s="67"/>
      <c r="BX337" s="67"/>
      <c r="BY337" s="67"/>
      <c r="BZ337" s="68"/>
      <c r="CA337" s="65"/>
      <c r="CB337" s="65"/>
      <c r="CC337" s="65"/>
      <c r="CD337" s="65"/>
      <c r="CE337" s="65"/>
      <c r="CF337" s="65"/>
      <c r="CG337" s="65"/>
      <c r="CH337" s="65"/>
      <c r="CI337" s="65"/>
      <c r="CJ337" s="171"/>
      <c r="CK337" s="64" t="str">
        <f t="shared" si="82"/>
        <v/>
      </c>
    </row>
    <row r="338" spans="1:89" s="64" customFormat="1" ht="51" customHeight="1">
      <c r="A338" s="29" t="str">
        <f t="shared" si="76"/>
        <v/>
      </c>
      <c r="B338" s="30"/>
      <c r="C338" s="30"/>
      <c r="D338" s="38"/>
      <c r="E338" s="198" t="str">
        <f t="shared" si="77"/>
        <v/>
      </c>
      <c r="F338" s="38"/>
      <c r="G338" s="38"/>
      <c r="H338" s="31"/>
      <c r="I338" s="31"/>
      <c r="J338" s="61" t="str">
        <f t="shared" si="78"/>
        <v/>
      </c>
      <c r="K338" s="69" t="str">
        <f t="shared" si="79"/>
        <v/>
      </c>
      <c r="L338" s="69" t="str">
        <f t="shared" si="80"/>
        <v/>
      </c>
      <c r="M338" s="69" t="str">
        <f t="shared" si="81"/>
        <v/>
      </c>
      <c r="N338" s="32"/>
      <c r="O338" s="99"/>
      <c r="P338" s="32"/>
      <c r="Q338" s="99"/>
      <c r="R338" s="129"/>
      <c r="S338" s="99"/>
      <c r="T338" s="32"/>
      <c r="U338" s="38"/>
      <c r="V338" s="32"/>
      <c r="W338" s="32"/>
      <c r="X338" s="38"/>
      <c r="Y338" s="30"/>
      <c r="Z338" s="30"/>
      <c r="AA338" s="32"/>
      <c r="AB338" s="32"/>
      <c r="AC338" s="33"/>
      <c r="AD338" s="63"/>
      <c r="AE338" s="63"/>
      <c r="BK338" s="65"/>
      <c r="BL338" s="65"/>
      <c r="BM338" s="65"/>
      <c r="BN338" s="65"/>
      <c r="BO338" s="65"/>
      <c r="BP338" s="65"/>
      <c r="BQ338" s="65"/>
      <c r="BR338" s="65"/>
      <c r="BS338" s="65"/>
      <c r="BT338" s="66"/>
      <c r="BU338" s="67"/>
      <c r="BV338" s="67"/>
      <c r="BW338" s="67"/>
      <c r="BX338" s="67"/>
      <c r="BY338" s="67"/>
      <c r="BZ338" s="68"/>
      <c r="CA338" s="65"/>
      <c r="CB338" s="65"/>
      <c r="CC338" s="65"/>
      <c r="CD338" s="65"/>
      <c r="CE338" s="65"/>
      <c r="CF338" s="65"/>
      <c r="CG338" s="65"/>
      <c r="CH338" s="65"/>
      <c r="CI338" s="65"/>
      <c r="CJ338" s="171"/>
      <c r="CK338" s="64" t="str">
        <f t="shared" si="82"/>
        <v/>
      </c>
    </row>
    <row r="339" spans="1:89" s="64" customFormat="1" ht="51" customHeight="1">
      <c r="A339" s="29" t="str">
        <f t="shared" ref="A339:A402" si="83">IFERROR(IF(AND(B339="",C339="",F339="",I339=""),"",A338+1),"")</f>
        <v/>
      </c>
      <c r="B339" s="30"/>
      <c r="C339" s="30"/>
      <c r="D339" s="38"/>
      <c r="E339" s="198" t="str">
        <f t="shared" ref="E339:E402" si="84">IFERROR(VLOOKUP(D339,PEEO_SCHOOL,3,0),"")</f>
        <v/>
      </c>
      <c r="F339" s="38"/>
      <c r="G339" s="38"/>
      <c r="H339" s="31"/>
      <c r="I339" s="31"/>
      <c r="J339" s="61" t="str">
        <f t="shared" ref="J339:J402" si="85">IFERROR(IF(BZ339="","",BZ339),"")</f>
        <v/>
      </c>
      <c r="K339" s="69" t="str">
        <f t="shared" ref="K339:K402" si="86">IFERROR(IF(OR($K$4="",B339="",A339="",I339=""),"",DATEDIF(I339,$K$4,"Y")),"")</f>
        <v/>
      </c>
      <c r="L339" s="69" t="str">
        <f t="shared" ref="L339:L402" si="87">IFERROR(IF(OR($K$4="",B339="",A339="",I339=""),"",DATEDIF(I339,$K$4,"YM")),"")</f>
        <v/>
      </c>
      <c r="M339" s="69" t="str">
        <f t="shared" ref="M339:M402" si="88">IFERROR(IF(OR($K$4="",B339="",A339="",I339=""),"",DATEDIF(I339,$K$4,"MD")),"")</f>
        <v/>
      </c>
      <c r="N339" s="32"/>
      <c r="O339" s="99"/>
      <c r="P339" s="32"/>
      <c r="Q339" s="99"/>
      <c r="R339" s="129"/>
      <c r="S339" s="99"/>
      <c r="T339" s="32"/>
      <c r="U339" s="38"/>
      <c r="V339" s="32"/>
      <c r="W339" s="32"/>
      <c r="X339" s="38"/>
      <c r="Y339" s="30"/>
      <c r="Z339" s="30"/>
      <c r="AA339" s="32"/>
      <c r="AB339" s="32"/>
      <c r="AC339" s="33"/>
      <c r="AD339" s="63"/>
      <c r="AE339" s="63"/>
      <c r="BK339" s="65"/>
      <c r="BL339" s="65"/>
      <c r="BM339" s="65"/>
      <c r="BN339" s="65"/>
      <c r="BO339" s="65"/>
      <c r="BP339" s="65"/>
      <c r="BQ339" s="65"/>
      <c r="BR339" s="65"/>
      <c r="BS339" s="65"/>
      <c r="BT339" s="66"/>
      <c r="BU339" s="67"/>
      <c r="BV339" s="67"/>
      <c r="BW339" s="67"/>
      <c r="BX339" s="67"/>
      <c r="BY339" s="67"/>
      <c r="BZ339" s="68"/>
      <c r="CA339" s="65"/>
      <c r="CB339" s="65"/>
      <c r="CC339" s="65"/>
      <c r="CD339" s="65"/>
      <c r="CE339" s="65"/>
      <c r="CF339" s="65"/>
      <c r="CG339" s="65"/>
      <c r="CH339" s="65"/>
      <c r="CI339" s="65"/>
      <c r="CJ339" s="171"/>
      <c r="CK339" s="64" t="str">
        <f t="shared" si="82"/>
        <v/>
      </c>
    </row>
    <row r="340" spans="1:89" s="64" customFormat="1" ht="51" customHeight="1">
      <c r="A340" s="29" t="str">
        <f t="shared" si="83"/>
        <v/>
      </c>
      <c r="B340" s="30"/>
      <c r="C340" s="30"/>
      <c r="D340" s="38"/>
      <c r="E340" s="198" t="str">
        <f t="shared" si="84"/>
        <v/>
      </c>
      <c r="F340" s="38"/>
      <c r="G340" s="38"/>
      <c r="H340" s="31"/>
      <c r="I340" s="31"/>
      <c r="J340" s="61" t="str">
        <f t="shared" si="85"/>
        <v/>
      </c>
      <c r="K340" s="69" t="str">
        <f t="shared" si="86"/>
        <v/>
      </c>
      <c r="L340" s="69" t="str">
        <f t="shared" si="87"/>
        <v/>
      </c>
      <c r="M340" s="69" t="str">
        <f t="shared" si="88"/>
        <v/>
      </c>
      <c r="N340" s="32"/>
      <c r="O340" s="99"/>
      <c r="P340" s="32"/>
      <c r="Q340" s="99"/>
      <c r="R340" s="129"/>
      <c r="S340" s="99"/>
      <c r="T340" s="32"/>
      <c r="U340" s="38"/>
      <c r="V340" s="32"/>
      <c r="W340" s="32"/>
      <c r="X340" s="38"/>
      <c r="Y340" s="30"/>
      <c r="Z340" s="30"/>
      <c r="AA340" s="32"/>
      <c r="AB340" s="32"/>
      <c r="AC340" s="33"/>
      <c r="AD340" s="63"/>
      <c r="AE340" s="63"/>
      <c r="BK340" s="65"/>
      <c r="BL340" s="65"/>
      <c r="BM340" s="65"/>
      <c r="BN340" s="65"/>
      <c r="BO340" s="65"/>
      <c r="BP340" s="65"/>
      <c r="BQ340" s="65"/>
      <c r="BR340" s="65"/>
      <c r="BS340" s="65"/>
      <c r="BT340" s="66"/>
      <c r="BU340" s="67"/>
      <c r="BV340" s="67"/>
      <c r="BW340" s="67"/>
      <c r="BX340" s="67"/>
      <c r="BY340" s="67"/>
      <c r="BZ340" s="68"/>
      <c r="CA340" s="65"/>
      <c r="CB340" s="65"/>
      <c r="CC340" s="65"/>
      <c r="CD340" s="65"/>
      <c r="CE340" s="65"/>
      <c r="CF340" s="65"/>
      <c r="CG340" s="65"/>
      <c r="CH340" s="65"/>
      <c r="CI340" s="65"/>
      <c r="CJ340" s="171"/>
      <c r="CK340" s="64" t="str">
        <f t="shared" si="82"/>
        <v/>
      </c>
    </row>
    <row r="341" spans="1:89" s="64" customFormat="1" ht="51" customHeight="1">
      <c r="A341" s="29" t="str">
        <f t="shared" si="83"/>
        <v/>
      </c>
      <c r="B341" s="30"/>
      <c r="C341" s="30"/>
      <c r="D341" s="38"/>
      <c r="E341" s="198" t="str">
        <f t="shared" si="84"/>
        <v/>
      </c>
      <c r="F341" s="38"/>
      <c r="G341" s="38"/>
      <c r="H341" s="31"/>
      <c r="I341" s="31"/>
      <c r="J341" s="61" t="str">
        <f t="shared" si="85"/>
        <v/>
      </c>
      <c r="K341" s="69" t="str">
        <f t="shared" si="86"/>
        <v/>
      </c>
      <c r="L341" s="69" t="str">
        <f t="shared" si="87"/>
        <v/>
      </c>
      <c r="M341" s="69" t="str">
        <f t="shared" si="88"/>
        <v/>
      </c>
      <c r="N341" s="32"/>
      <c r="O341" s="99"/>
      <c r="P341" s="32"/>
      <c r="Q341" s="99"/>
      <c r="R341" s="129"/>
      <c r="S341" s="99"/>
      <c r="T341" s="32"/>
      <c r="U341" s="38"/>
      <c r="V341" s="32"/>
      <c r="W341" s="32"/>
      <c r="X341" s="38"/>
      <c r="Y341" s="30"/>
      <c r="Z341" s="30"/>
      <c r="AA341" s="32"/>
      <c r="AB341" s="32"/>
      <c r="AC341" s="33"/>
      <c r="AD341" s="63"/>
      <c r="AE341" s="63"/>
      <c r="BK341" s="65"/>
      <c r="BL341" s="65"/>
      <c r="BM341" s="65"/>
      <c r="BN341" s="65"/>
      <c r="BO341" s="65"/>
      <c r="BP341" s="65"/>
      <c r="BQ341" s="65"/>
      <c r="BR341" s="65"/>
      <c r="BS341" s="65"/>
      <c r="BT341" s="66"/>
      <c r="BU341" s="67"/>
      <c r="BV341" s="67"/>
      <c r="BW341" s="67"/>
      <c r="BX341" s="67"/>
      <c r="BY341" s="67"/>
      <c r="BZ341" s="68"/>
      <c r="CA341" s="65"/>
      <c r="CB341" s="65"/>
      <c r="CC341" s="65"/>
      <c r="CD341" s="65"/>
      <c r="CE341" s="65"/>
      <c r="CF341" s="65"/>
      <c r="CG341" s="65"/>
      <c r="CH341" s="65"/>
      <c r="CI341" s="65"/>
      <c r="CJ341" s="171"/>
      <c r="CK341" s="64" t="str">
        <f t="shared" si="82"/>
        <v/>
      </c>
    </row>
    <row r="342" spans="1:89" s="64" customFormat="1" ht="51" customHeight="1">
      <c r="A342" s="29" t="str">
        <f t="shared" si="83"/>
        <v/>
      </c>
      <c r="B342" s="30"/>
      <c r="C342" s="30"/>
      <c r="D342" s="38"/>
      <c r="E342" s="198" t="str">
        <f t="shared" si="84"/>
        <v/>
      </c>
      <c r="F342" s="38"/>
      <c r="G342" s="38"/>
      <c r="H342" s="31"/>
      <c r="I342" s="31"/>
      <c r="J342" s="61" t="str">
        <f t="shared" si="85"/>
        <v/>
      </c>
      <c r="K342" s="69" t="str">
        <f t="shared" si="86"/>
        <v/>
      </c>
      <c r="L342" s="69" t="str">
        <f t="shared" si="87"/>
        <v/>
      </c>
      <c r="M342" s="69" t="str">
        <f t="shared" si="88"/>
        <v/>
      </c>
      <c r="N342" s="32"/>
      <c r="O342" s="99"/>
      <c r="P342" s="32"/>
      <c r="Q342" s="99"/>
      <c r="R342" s="129"/>
      <c r="S342" s="99"/>
      <c r="T342" s="32"/>
      <c r="U342" s="38"/>
      <c r="V342" s="32"/>
      <c r="W342" s="32"/>
      <c r="X342" s="38"/>
      <c r="Y342" s="30"/>
      <c r="Z342" s="30"/>
      <c r="AA342" s="32"/>
      <c r="AB342" s="32"/>
      <c r="AC342" s="33"/>
      <c r="AD342" s="63"/>
      <c r="AE342" s="63"/>
      <c r="BK342" s="65"/>
      <c r="BL342" s="65"/>
      <c r="BM342" s="65"/>
      <c r="BN342" s="65"/>
      <c r="BO342" s="65"/>
      <c r="BP342" s="65"/>
      <c r="BQ342" s="65"/>
      <c r="BR342" s="65"/>
      <c r="BS342" s="65"/>
      <c r="BT342" s="66"/>
      <c r="BU342" s="67"/>
      <c r="BV342" s="67"/>
      <c r="BW342" s="67"/>
      <c r="BX342" s="67"/>
      <c r="BY342" s="67"/>
      <c r="BZ342" s="68"/>
      <c r="CA342" s="65"/>
      <c r="CB342" s="65"/>
      <c r="CC342" s="65"/>
      <c r="CD342" s="65"/>
      <c r="CE342" s="65"/>
      <c r="CF342" s="65"/>
      <c r="CG342" s="65"/>
      <c r="CH342" s="65"/>
      <c r="CI342" s="65"/>
      <c r="CJ342" s="171"/>
      <c r="CK342" s="64" t="str">
        <f t="shared" si="82"/>
        <v/>
      </c>
    </row>
    <row r="343" spans="1:89" s="64" customFormat="1" ht="51" customHeight="1">
      <c r="A343" s="29" t="str">
        <f t="shared" si="83"/>
        <v/>
      </c>
      <c r="B343" s="30"/>
      <c r="C343" s="30"/>
      <c r="D343" s="38"/>
      <c r="E343" s="198" t="str">
        <f t="shared" si="84"/>
        <v/>
      </c>
      <c r="F343" s="38"/>
      <c r="G343" s="38"/>
      <c r="H343" s="31"/>
      <c r="I343" s="31"/>
      <c r="J343" s="61" t="str">
        <f t="shared" si="85"/>
        <v/>
      </c>
      <c r="K343" s="69" t="str">
        <f t="shared" si="86"/>
        <v/>
      </c>
      <c r="L343" s="69" t="str">
        <f t="shared" si="87"/>
        <v/>
      </c>
      <c r="M343" s="69" t="str">
        <f t="shared" si="88"/>
        <v/>
      </c>
      <c r="N343" s="32"/>
      <c r="O343" s="99"/>
      <c r="P343" s="32"/>
      <c r="Q343" s="99"/>
      <c r="R343" s="129"/>
      <c r="S343" s="99"/>
      <c r="T343" s="32"/>
      <c r="U343" s="38"/>
      <c r="V343" s="32"/>
      <c r="W343" s="32"/>
      <c r="X343" s="38"/>
      <c r="Y343" s="30"/>
      <c r="Z343" s="30"/>
      <c r="AA343" s="32"/>
      <c r="AB343" s="32"/>
      <c r="AC343" s="33"/>
      <c r="AD343" s="63"/>
      <c r="AE343" s="63"/>
      <c r="BK343" s="65"/>
      <c r="BL343" s="65"/>
      <c r="BM343" s="65"/>
      <c r="BN343" s="65"/>
      <c r="BO343" s="65"/>
      <c r="BP343" s="65"/>
      <c r="BQ343" s="65"/>
      <c r="BR343" s="65"/>
      <c r="BS343" s="65"/>
      <c r="BT343" s="66"/>
      <c r="BU343" s="67"/>
      <c r="BV343" s="67"/>
      <c r="BW343" s="67"/>
      <c r="BX343" s="67"/>
      <c r="BY343" s="67"/>
      <c r="BZ343" s="68"/>
      <c r="CA343" s="65"/>
      <c r="CB343" s="65"/>
      <c r="CC343" s="65"/>
      <c r="CD343" s="65"/>
      <c r="CE343" s="65"/>
      <c r="CF343" s="65"/>
      <c r="CG343" s="65"/>
      <c r="CH343" s="65"/>
      <c r="CI343" s="65"/>
      <c r="CJ343" s="171"/>
      <c r="CK343" s="64" t="str">
        <f t="shared" si="82"/>
        <v/>
      </c>
    </row>
    <row r="344" spans="1:89" s="64" customFormat="1" ht="51" customHeight="1">
      <c r="A344" s="29" t="str">
        <f t="shared" si="83"/>
        <v/>
      </c>
      <c r="B344" s="30"/>
      <c r="C344" s="30"/>
      <c r="D344" s="38"/>
      <c r="E344" s="198" t="str">
        <f t="shared" si="84"/>
        <v/>
      </c>
      <c r="F344" s="38"/>
      <c r="G344" s="38"/>
      <c r="H344" s="31"/>
      <c r="I344" s="31"/>
      <c r="J344" s="61" t="str">
        <f t="shared" si="85"/>
        <v/>
      </c>
      <c r="K344" s="69" t="str">
        <f t="shared" si="86"/>
        <v/>
      </c>
      <c r="L344" s="69" t="str">
        <f t="shared" si="87"/>
        <v/>
      </c>
      <c r="M344" s="69" t="str">
        <f t="shared" si="88"/>
        <v/>
      </c>
      <c r="N344" s="32"/>
      <c r="O344" s="99"/>
      <c r="P344" s="32"/>
      <c r="Q344" s="99"/>
      <c r="R344" s="129"/>
      <c r="S344" s="99"/>
      <c r="T344" s="32"/>
      <c r="U344" s="38"/>
      <c r="V344" s="32"/>
      <c r="W344" s="32"/>
      <c r="X344" s="38"/>
      <c r="Y344" s="30"/>
      <c r="Z344" s="30"/>
      <c r="AA344" s="32"/>
      <c r="AB344" s="32"/>
      <c r="AC344" s="33"/>
      <c r="AD344" s="63"/>
      <c r="AE344" s="63"/>
      <c r="BK344" s="65"/>
      <c r="BL344" s="65"/>
      <c r="BM344" s="65"/>
      <c r="BN344" s="65"/>
      <c r="BO344" s="65"/>
      <c r="BP344" s="65"/>
      <c r="BQ344" s="65"/>
      <c r="BR344" s="65"/>
      <c r="BS344" s="65"/>
      <c r="BT344" s="66"/>
      <c r="BU344" s="67"/>
      <c r="BV344" s="67"/>
      <c r="BW344" s="67"/>
      <c r="BX344" s="67"/>
      <c r="BY344" s="67"/>
      <c r="BZ344" s="68"/>
      <c r="CA344" s="65"/>
      <c r="CB344" s="65"/>
      <c r="CC344" s="65"/>
      <c r="CD344" s="65"/>
      <c r="CE344" s="65"/>
      <c r="CF344" s="65"/>
      <c r="CG344" s="65"/>
      <c r="CH344" s="65"/>
      <c r="CI344" s="65"/>
      <c r="CJ344" s="171"/>
      <c r="CK344" s="64" t="str">
        <f t="shared" si="82"/>
        <v/>
      </c>
    </row>
    <row r="345" spans="1:89" s="64" customFormat="1" ht="51" customHeight="1">
      <c r="A345" s="29" t="str">
        <f t="shared" si="83"/>
        <v/>
      </c>
      <c r="B345" s="30"/>
      <c r="C345" s="30"/>
      <c r="D345" s="38"/>
      <c r="E345" s="198" t="str">
        <f t="shared" si="84"/>
        <v/>
      </c>
      <c r="F345" s="38"/>
      <c r="G345" s="38"/>
      <c r="H345" s="31"/>
      <c r="I345" s="31"/>
      <c r="J345" s="61" t="str">
        <f t="shared" si="85"/>
        <v/>
      </c>
      <c r="K345" s="69" t="str">
        <f t="shared" si="86"/>
        <v/>
      </c>
      <c r="L345" s="69" t="str">
        <f t="shared" si="87"/>
        <v/>
      </c>
      <c r="M345" s="69" t="str">
        <f t="shared" si="88"/>
        <v/>
      </c>
      <c r="N345" s="32"/>
      <c r="O345" s="99"/>
      <c r="P345" s="32"/>
      <c r="Q345" s="99"/>
      <c r="R345" s="129"/>
      <c r="S345" s="99"/>
      <c r="T345" s="32"/>
      <c r="U345" s="38"/>
      <c r="V345" s="32"/>
      <c r="W345" s="32"/>
      <c r="X345" s="38"/>
      <c r="Y345" s="30"/>
      <c r="Z345" s="30"/>
      <c r="AA345" s="32"/>
      <c r="AB345" s="32"/>
      <c r="AC345" s="33"/>
      <c r="AD345" s="63"/>
      <c r="AE345" s="63"/>
      <c r="BK345" s="65"/>
      <c r="BL345" s="65"/>
      <c r="BM345" s="65"/>
      <c r="BN345" s="65"/>
      <c r="BO345" s="65"/>
      <c r="BP345" s="65"/>
      <c r="BQ345" s="65"/>
      <c r="BR345" s="65"/>
      <c r="BS345" s="65"/>
      <c r="BT345" s="66"/>
      <c r="BU345" s="67"/>
      <c r="BV345" s="67"/>
      <c r="BW345" s="67"/>
      <c r="BX345" s="67"/>
      <c r="BY345" s="67"/>
      <c r="BZ345" s="68"/>
      <c r="CA345" s="65"/>
      <c r="CB345" s="65"/>
      <c r="CC345" s="65"/>
      <c r="CD345" s="65"/>
      <c r="CE345" s="65"/>
      <c r="CF345" s="65"/>
      <c r="CG345" s="65"/>
      <c r="CH345" s="65"/>
      <c r="CI345" s="65"/>
      <c r="CJ345" s="171"/>
      <c r="CK345" s="64" t="str">
        <f t="shared" si="82"/>
        <v/>
      </c>
    </row>
    <row r="346" spans="1:89" s="64" customFormat="1" ht="51" customHeight="1">
      <c r="A346" s="29" t="str">
        <f t="shared" si="83"/>
        <v/>
      </c>
      <c r="B346" s="30"/>
      <c r="C346" s="30"/>
      <c r="D346" s="38"/>
      <c r="E346" s="198" t="str">
        <f t="shared" si="84"/>
        <v/>
      </c>
      <c r="F346" s="38"/>
      <c r="G346" s="38"/>
      <c r="H346" s="31"/>
      <c r="I346" s="31"/>
      <c r="J346" s="61" t="str">
        <f t="shared" si="85"/>
        <v/>
      </c>
      <c r="K346" s="69" t="str">
        <f t="shared" si="86"/>
        <v/>
      </c>
      <c r="L346" s="69" t="str">
        <f t="shared" si="87"/>
        <v/>
      </c>
      <c r="M346" s="69" t="str">
        <f t="shared" si="88"/>
        <v/>
      </c>
      <c r="N346" s="32"/>
      <c r="O346" s="99"/>
      <c r="P346" s="32"/>
      <c r="Q346" s="99"/>
      <c r="R346" s="129"/>
      <c r="S346" s="99"/>
      <c r="T346" s="32"/>
      <c r="U346" s="38"/>
      <c r="V346" s="32"/>
      <c r="W346" s="32"/>
      <c r="X346" s="38"/>
      <c r="Y346" s="30"/>
      <c r="Z346" s="30"/>
      <c r="AA346" s="32"/>
      <c r="AB346" s="32"/>
      <c r="AC346" s="33"/>
      <c r="AD346" s="63"/>
      <c r="AE346" s="63"/>
      <c r="BK346" s="65"/>
      <c r="BL346" s="65"/>
      <c r="BM346" s="65"/>
      <c r="BN346" s="65"/>
      <c r="BO346" s="65"/>
      <c r="BP346" s="65"/>
      <c r="BQ346" s="65"/>
      <c r="BR346" s="65"/>
      <c r="BS346" s="65"/>
      <c r="BT346" s="66"/>
      <c r="BU346" s="67"/>
      <c r="BV346" s="67"/>
      <c r="BW346" s="67"/>
      <c r="BX346" s="67"/>
      <c r="BY346" s="67"/>
      <c r="BZ346" s="68"/>
      <c r="CA346" s="65"/>
      <c r="CB346" s="65"/>
      <c r="CC346" s="65"/>
      <c r="CD346" s="65"/>
      <c r="CE346" s="65"/>
      <c r="CF346" s="65"/>
      <c r="CG346" s="65"/>
      <c r="CH346" s="65"/>
      <c r="CI346" s="65"/>
      <c r="CJ346" s="171"/>
      <c r="CK346" s="64" t="str">
        <f t="shared" si="82"/>
        <v/>
      </c>
    </row>
    <row r="347" spans="1:89" s="64" customFormat="1" ht="51" customHeight="1">
      <c r="A347" s="29" t="str">
        <f t="shared" si="83"/>
        <v/>
      </c>
      <c r="B347" s="30"/>
      <c r="C347" s="30"/>
      <c r="D347" s="38"/>
      <c r="E347" s="198" t="str">
        <f t="shared" si="84"/>
        <v/>
      </c>
      <c r="F347" s="38"/>
      <c r="G347" s="38"/>
      <c r="H347" s="31"/>
      <c r="I347" s="31"/>
      <c r="J347" s="61" t="str">
        <f t="shared" si="85"/>
        <v/>
      </c>
      <c r="K347" s="69" t="str">
        <f t="shared" si="86"/>
        <v/>
      </c>
      <c r="L347" s="69" t="str">
        <f t="shared" si="87"/>
        <v/>
      </c>
      <c r="M347" s="69" t="str">
        <f t="shared" si="88"/>
        <v/>
      </c>
      <c r="N347" s="32"/>
      <c r="O347" s="99"/>
      <c r="P347" s="32"/>
      <c r="Q347" s="99"/>
      <c r="R347" s="129"/>
      <c r="S347" s="99"/>
      <c r="T347" s="32"/>
      <c r="U347" s="38"/>
      <c r="V347" s="32"/>
      <c r="W347" s="32"/>
      <c r="X347" s="38"/>
      <c r="Y347" s="30"/>
      <c r="Z347" s="30"/>
      <c r="AA347" s="32"/>
      <c r="AB347" s="32"/>
      <c r="AC347" s="33"/>
      <c r="AD347" s="63"/>
      <c r="AE347" s="63"/>
      <c r="BK347" s="65"/>
      <c r="BL347" s="65"/>
      <c r="BM347" s="65"/>
      <c r="BN347" s="65"/>
      <c r="BO347" s="65"/>
      <c r="BP347" s="65"/>
      <c r="BQ347" s="65"/>
      <c r="BR347" s="65"/>
      <c r="BS347" s="65"/>
      <c r="BT347" s="66"/>
      <c r="BU347" s="67"/>
      <c r="BV347" s="67"/>
      <c r="BW347" s="67"/>
      <c r="BX347" s="67"/>
      <c r="BY347" s="67"/>
      <c r="BZ347" s="68"/>
      <c r="CA347" s="65"/>
      <c r="CB347" s="65"/>
      <c r="CC347" s="65"/>
      <c r="CD347" s="65"/>
      <c r="CE347" s="65"/>
      <c r="CF347" s="65"/>
      <c r="CG347" s="65"/>
      <c r="CH347" s="65"/>
      <c r="CI347" s="65"/>
      <c r="CJ347" s="171"/>
      <c r="CK347" s="64" t="str">
        <f t="shared" si="82"/>
        <v/>
      </c>
    </row>
    <row r="348" spans="1:89" s="64" customFormat="1" ht="51" customHeight="1">
      <c r="A348" s="29" t="str">
        <f t="shared" si="83"/>
        <v/>
      </c>
      <c r="B348" s="30"/>
      <c r="C348" s="30"/>
      <c r="D348" s="38"/>
      <c r="E348" s="198" t="str">
        <f t="shared" si="84"/>
        <v/>
      </c>
      <c r="F348" s="38"/>
      <c r="G348" s="38"/>
      <c r="H348" s="31"/>
      <c r="I348" s="31"/>
      <c r="J348" s="61" t="str">
        <f t="shared" si="85"/>
        <v/>
      </c>
      <c r="K348" s="69" t="str">
        <f t="shared" si="86"/>
        <v/>
      </c>
      <c r="L348" s="69" t="str">
        <f t="shared" si="87"/>
        <v/>
      </c>
      <c r="M348" s="69" t="str">
        <f t="shared" si="88"/>
        <v/>
      </c>
      <c r="N348" s="32"/>
      <c r="O348" s="99"/>
      <c r="P348" s="32"/>
      <c r="Q348" s="99"/>
      <c r="R348" s="129"/>
      <c r="S348" s="99"/>
      <c r="T348" s="32"/>
      <c r="U348" s="38"/>
      <c r="V348" s="32"/>
      <c r="W348" s="32"/>
      <c r="X348" s="38"/>
      <c r="Y348" s="30"/>
      <c r="Z348" s="30"/>
      <c r="AA348" s="32"/>
      <c r="AB348" s="32"/>
      <c r="AC348" s="33"/>
      <c r="AD348" s="63"/>
      <c r="AE348" s="63"/>
      <c r="BK348" s="65"/>
      <c r="BL348" s="65"/>
      <c r="BM348" s="65"/>
      <c r="BN348" s="65"/>
      <c r="BO348" s="65"/>
      <c r="BP348" s="65"/>
      <c r="BQ348" s="65"/>
      <c r="BR348" s="65"/>
      <c r="BS348" s="65"/>
      <c r="BT348" s="66"/>
      <c r="BU348" s="67"/>
      <c r="BV348" s="67"/>
      <c r="BW348" s="67"/>
      <c r="BX348" s="67"/>
      <c r="BY348" s="67"/>
      <c r="BZ348" s="68"/>
      <c r="CA348" s="65"/>
      <c r="CB348" s="65"/>
      <c r="CC348" s="65"/>
      <c r="CD348" s="65"/>
      <c r="CE348" s="65"/>
      <c r="CF348" s="65"/>
      <c r="CG348" s="65"/>
      <c r="CH348" s="65"/>
      <c r="CI348" s="65"/>
      <c r="CJ348" s="171"/>
      <c r="CK348" s="64" t="str">
        <f t="shared" si="82"/>
        <v/>
      </c>
    </row>
    <row r="349" spans="1:89" s="64" customFormat="1" ht="51" customHeight="1">
      <c r="A349" s="29" t="str">
        <f t="shared" si="83"/>
        <v/>
      </c>
      <c r="B349" s="30"/>
      <c r="C349" s="30"/>
      <c r="D349" s="38"/>
      <c r="E349" s="198" t="str">
        <f t="shared" si="84"/>
        <v/>
      </c>
      <c r="F349" s="38"/>
      <c r="G349" s="38"/>
      <c r="H349" s="31"/>
      <c r="I349" s="31"/>
      <c r="J349" s="61" t="str">
        <f t="shared" si="85"/>
        <v/>
      </c>
      <c r="K349" s="69" t="str">
        <f t="shared" si="86"/>
        <v/>
      </c>
      <c r="L349" s="69" t="str">
        <f t="shared" si="87"/>
        <v/>
      </c>
      <c r="M349" s="69" t="str">
        <f t="shared" si="88"/>
        <v/>
      </c>
      <c r="N349" s="32"/>
      <c r="O349" s="99"/>
      <c r="P349" s="32"/>
      <c r="Q349" s="99"/>
      <c r="R349" s="129"/>
      <c r="S349" s="99"/>
      <c r="T349" s="32"/>
      <c r="U349" s="38"/>
      <c r="V349" s="32"/>
      <c r="W349" s="32"/>
      <c r="X349" s="38"/>
      <c r="Y349" s="30"/>
      <c r="Z349" s="30"/>
      <c r="AA349" s="32"/>
      <c r="AB349" s="32"/>
      <c r="AC349" s="33"/>
      <c r="AD349" s="63"/>
      <c r="AE349" s="63"/>
      <c r="BK349" s="65"/>
      <c r="BL349" s="65"/>
      <c r="BM349" s="65"/>
      <c r="BN349" s="65"/>
      <c r="BO349" s="65"/>
      <c r="BP349" s="65"/>
      <c r="BQ349" s="65"/>
      <c r="BR349" s="65"/>
      <c r="BS349" s="65"/>
      <c r="BT349" s="66"/>
      <c r="BU349" s="67"/>
      <c r="BV349" s="67"/>
      <c r="BW349" s="67"/>
      <c r="BX349" s="67"/>
      <c r="BY349" s="67"/>
      <c r="BZ349" s="68"/>
      <c r="CA349" s="65"/>
      <c r="CB349" s="65"/>
      <c r="CC349" s="65"/>
      <c r="CD349" s="65"/>
      <c r="CE349" s="65"/>
      <c r="CF349" s="65"/>
      <c r="CG349" s="65"/>
      <c r="CH349" s="65"/>
      <c r="CI349" s="65"/>
      <c r="CJ349" s="171"/>
      <c r="CK349" s="64" t="str">
        <f t="shared" si="82"/>
        <v/>
      </c>
    </row>
    <row r="350" spans="1:89" s="64" customFormat="1" ht="51" customHeight="1">
      <c r="A350" s="29" t="str">
        <f t="shared" si="83"/>
        <v/>
      </c>
      <c r="B350" s="30"/>
      <c r="C350" s="30"/>
      <c r="D350" s="38"/>
      <c r="E350" s="198" t="str">
        <f t="shared" si="84"/>
        <v/>
      </c>
      <c r="F350" s="38"/>
      <c r="G350" s="38"/>
      <c r="H350" s="31"/>
      <c r="I350" s="31"/>
      <c r="J350" s="61" t="str">
        <f t="shared" si="85"/>
        <v/>
      </c>
      <c r="K350" s="69" t="str">
        <f t="shared" si="86"/>
        <v/>
      </c>
      <c r="L350" s="69" t="str">
        <f t="shared" si="87"/>
        <v/>
      </c>
      <c r="M350" s="69" t="str">
        <f t="shared" si="88"/>
        <v/>
      </c>
      <c r="N350" s="32"/>
      <c r="O350" s="99"/>
      <c r="P350" s="32"/>
      <c r="Q350" s="99"/>
      <c r="R350" s="129"/>
      <c r="S350" s="99"/>
      <c r="T350" s="32"/>
      <c r="U350" s="38"/>
      <c r="V350" s="32"/>
      <c r="W350" s="32"/>
      <c r="X350" s="38"/>
      <c r="Y350" s="30"/>
      <c r="Z350" s="30"/>
      <c r="AA350" s="32"/>
      <c r="AB350" s="32"/>
      <c r="AC350" s="33"/>
      <c r="AD350" s="63"/>
      <c r="AE350" s="63"/>
      <c r="BK350" s="65"/>
      <c r="BL350" s="65"/>
      <c r="BM350" s="65"/>
      <c r="BN350" s="65"/>
      <c r="BO350" s="65"/>
      <c r="BP350" s="65"/>
      <c r="BQ350" s="65"/>
      <c r="BR350" s="65"/>
      <c r="BS350" s="65"/>
      <c r="BT350" s="66"/>
      <c r="BU350" s="67"/>
      <c r="BV350" s="67"/>
      <c r="BW350" s="67"/>
      <c r="BX350" s="67"/>
      <c r="BY350" s="67"/>
      <c r="BZ350" s="68"/>
      <c r="CA350" s="65"/>
      <c r="CB350" s="65"/>
      <c r="CC350" s="65"/>
      <c r="CD350" s="65"/>
      <c r="CE350" s="65"/>
      <c r="CF350" s="65"/>
      <c r="CG350" s="65"/>
      <c r="CH350" s="65"/>
      <c r="CI350" s="65"/>
      <c r="CJ350" s="171"/>
      <c r="CK350" s="64" t="str">
        <f t="shared" si="82"/>
        <v/>
      </c>
    </row>
    <row r="351" spans="1:89" s="64" customFormat="1" ht="51" customHeight="1">
      <c r="A351" s="29" t="str">
        <f t="shared" si="83"/>
        <v/>
      </c>
      <c r="B351" s="30"/>
      <c r="C351" s="30"/>
      <c r="D351" s="38"/>
      <c r="E351" s="198" t="str">
        <f t="shared" si="84"/>
        <v/>
      </c>
      <c r="F351" s="38"/>
      <c r="G351" s="38"/>
      <c r="H351" s="31"/>
      <c r="I351" s="31"/>
      <c r="J351" s="61" t="str">
        <f t="shared" si="85"/>
        <v/>
      </c>
      <c r="K351" s="69" t="str">
        <f t="shared" si="86"/>
        <v/>
      </c>
      <c r="L351" s="69" t="str">
        <f t="shared" si="87"/>
        <v/>
      </c>
      <c r="M351" s="69" t="str">
        <f t="shared" si="88"/>
        <v/>
      </c>
      <c r="N351" s="32"/>
      <c r="O351" s="99"/>
      <c r="P351" s="32"/>
      <c r="Q351" s="99"/>
      <c r="R351" s="129"/>
      <c r="S351" s="99"/>
      <c r="T351" s="32"/>
      <c r="U351" s="38"/>
      <c r="V351" s="32"/>
      <c r="W351" s="32"/>
      <c r="X351" s="38"/>
      <c r="Y351" s="30"/>
      <c r="Z351" s="30"/>
      <c r="AA351" s="32"/>
      <c r="AB351" s="32"/>
      <c r="AC351" s="33"/>
      <c r="AD351" s="63"/>
      <c r="AE351" s="63"/>
      <c r="BK351" s="65"/>
      <c r="BL351" s="65"/>
      <c r="BM351" s="65"/>
      <c r="BN351" s="65"/>
      <c r="BO351" s="65"/>
      <c r="BP351" s="65"/>
      <c r="BQ351" s="65"/>
      <c r="BR351" s="65"/>
      <c r="BS351" s="65"/>
      <c r="BT351" s="66"/>
      <c r="BU351" s="67"/>
      <c r="BV351" s="67"/>
      <c r="BW351" s="67"/>
      <c r="BX351" s="67"/>
      <c r="BY351" s="67"/>
      <c r="BZ351" s="68"/>
      <c r="CA351" s="65"/>
      <c r="CB351" s="65"/>
      <c r="CC351" s="65"/>
      <c r="CD351" s="65"/>
      <c r="CE351" s="65"/>
      <c r="CF351" s="65"/>
      <c r="CG351" s="65"/>
      <c r="CH351" s="65"/>
      <c r="CI351" s="65"/>
      <c r="CJ351" s="171"/>
      <c r="CK351" s="64" t="str">
        <f t="shared" si="82"/>
        <v/>
      </c>
    </row>
    <row r="352" spans="1:89" s="64" customFormat="1" ht="51" customHeight="1">
      <c r="A352" s="29" t="str">
        <f t="shared" si="83"/>
        <v/>
      </c>
      <c r="B352" s="30"/>
      <c r="C352" s="30"/>
      <c r="D352" s="38"/>
      <c r="E352" s="198" t="str">
        <f t="shared" si="84"/>
        <v/>
      </c>
      <c r="F352" s="38"/>
      <c r="G352" s="38"/>
      <c r="H352" s="31"/>
      <c r="I352" s="31"/>
      <c r="J352" s="61" t="str">
        <f t="shared" si="85"/>
        <v/>
      </c>
      <c r="K352" s="69" t="str">
        <f t="shared" si="86"/>
        <v/>
      </c>
      <c r="L352" s="69" t="str">
        <f t="shared" si="87"/>
        <v/>
      </c>
      <c r="M352" s="69" t="str">
        <f t="shared" si="88"/>
        <v/>
      </c>
      <c r="N352" s="32"/>
      <c r="O352" s="99"/>
      <c r="P352" s="32"/>
      <c r="Q352" s="99"/>
      <c r="R352" s="129"/>
      <c r="S352" s="99"/>
      <c r="T352" s="32"/>
      <c r="U352" s="38"/>
      <c r="V352" s="32"/>
      <c r="W352" s="32"/>
      <c r="X352" s="38"/>
      <c r="Y352" s="30"/>
      <c r="Z352" s="30"/>
      <c r="AA352" s="32"/>
      <c r="AB352" s="32"/>
      <c r="AC352" s="33"/>
      <c r="AD352" s="63"/>
      <c r="AE352" s="63"/>
      <c r="BK352" s="65"/>
      <c r="BL352" s="65"/>
      <c r="BM352" s="65"/>
      <c r="BN352" s="65"/>
      <c r="BO352" s="65"/>
      <c r="BP352" s="65"/>
      <c r="BQ352" s="65"/>
      <c r="BR352" s="65"/>
      <c r="BS352" s="65"/>
      <c r="BT352" s="66"/>
      <c r="BU352" s="67"/>
      <c r="BV352" s="67"/>
      <c r="BW352" s="67"/>
      <c r="BX352" s="67"/>
      <c r="BY352" s="67"/>
      <c r="BZ352" s="68"/>
      <c r="CA352" s="65"/>
      <c r="CB352" s="65"/>
      <c r="CC352" s="65"/>
      <c r="CD352" s="65"/>
      <c r="CE352" s="65"/>
      <c r="CF352" s="65"/>
      <c r="CG352" s="65"/>
      <c r="CH352" s="65"/>
      <c r="CI352" s="65"/>
      <c r="CJ352" s="171"/>
      <c r="CK352" s="64" t="str">
        <f t="shared" si="82"/>
        <v/>
      </c>
    </row>
    <row r="353" spans="1:89" s="64" customFormat="1" ht="51" customHeight="1">
      <c r="A353" s="29" t="str">
        <f t="shared" si="83"/>
        <v/>
      </c>
      <c r="B353" s="30"/>
      <c r="C353" s="30"/>
      <c r="D353" s="38"/>
      <c r="E353" s="198" t="str">
        <f t="shared" si="84"/>
        <v/>
      </c>
      <c r="F353" s="38"/>
      <c r="G353" s="38"/>
      <c r="H353" s="31"/>
      <c r="I353" s="31"/>
      <c r="J353" s="61" t="str">
        <f t="shared" si="85"/>
        <v/>
      </c>
      <c r="K353" s="69" t="str">
        <f t="shared" si="86"/>
        <v/>
      </c>
      <c r="L353" s="69" t="str">
        <f t="shared" si="87"/>
        <v/>
      </c>
      <c r="M353" s="69" t="str">
        <f t="shared" si="88"/>
        <v/>
      </c>
      <c r="N353" s="32"/>
      <c r="O353" s="99"/>
      <c r="P353" s="32"/>
      <c r="Q353" s="99"/>
      <c r="R353" s="129"/>
      <c r="S353" s="99"/>
      <c r="T353" s="32"/>
      <c r="U353" s="38"/>
      <c r="V353" s="32"/>
      <c r="W353" s="32"/>
      <c r="X353" s="38"/>
      <c r="Y353" s="30"/>
      <c r="Z353" s="30"/>
      <c r="AA353" s="32"/>
      <c r="AB353" s="32"/>
      <c r="AC353" s="33"/>
      <c r="AD353" s="63"/>
      <c r="AE353" s="63"/>
      <c r="BK353" s="65"/>
      <c r="BL353" s="65"/>
      <c r="BM353" s="65"/>
      <c r="BN353" s="65"/>
      <c r="BO353" s="65"/>
      <c r="BP353" s="65"/>
      <c r="BQ353" s="65"/>
      <c r="BR353" s="65"/>
      <c r="BS353" s="65"/>
      <c r="BT353" s="66"/>
      <c r="BU353" s="67"/>
      <c r="BV353" s="67"/>
      <c r="BW353" s="67"/>
      <c r="BX353" s="67"/>
      <c r="BY353" s="67"/>
      <c r="BZ353" s="68"/>
      <c r="CA353" s="65"/>
      <c r="CB353" s="65"/>
      <c r="CC353" s="65"/>
      <c r="CD353" s="65"/>
      <c r="CE353" s="65"/>
      <c r="CF353" s="65"/>
      <c r="CG353" s="65"/>
      <c r="CH353" s="65"/>
      <c r="CI353" s="65"/>
      <c r="CJ353" s="171"/>
      <c r="CK353" s="64" t="str">
        <f t="shared" si="82"/>
        <v/>
      </c>
    </row>
    <row r="354" spans="1:89" s="64" customFormat="1" ht="51" customHeight="1">
      <c r="A354" s="29" t="str">
        <f t="shared" si="83"/>
        <v/>
      </c>
      <c r="B354" s="30"/>
      <c r="C354" s="30"/>
      <c r="D354" s="38"/>
      <c r="E354" s="198" t="str">
        <f t="shared" si="84"/>
        <v/>
      </c>
      <c r="F354" s="38"/>
      <c r="G354" s="38"/>
      <c r="H354" s="31"/>
      <c r="I354" s="31"/>
      <c r="J354" s="61" t="str">
        <f t="shared" si="85"/>
        <v/>
      </c>
      <c r="K354" s="69" t="str">
        <f t="shared" si="86"/>
        <v/>
      </c>
      <c r="L354" s="69" t="str">
        <f t="shared" si="87"/>
        <v/>
      </c>
      <c r="M354" s="69" t="str">
        <f t="shared" si="88"/>
        <v/>
      </c>
      <c r="N354" s="32"/>
      <c r="O354" s="99"/>
      <c r="P354" s="32"/>
      <c r="Q354" s="99"/>
      <c r="R354" s="129"/>
      <c r="S354" s="99"/>
      <c r="T354" s="32"/>
      <c r="U354" s="38"/>
      <c r="V354" s="32"/>
      <c r="W354" s="32"/>
      <c r="X354" s="38"/>
      <c r="Y354" s="30"/>
      <c r="Z354" s="30"/>
      <c r="AA354" s="32"/>
      <c r="AB354" s="32"/>
      <c r="AC354" s="33"/>
      <c r="AD354" s="63"/>
      <c r="AE354" s="63"/>
      <c r="BK354" s="65"/>
      <c r="BL354" s="65"/>
      <c r="BM354" s="65"/>
      <c r="BN354" s="65"/>
      <c r="BO354" s="65"/>
      <c r="BP354" s="65"/>
      <c r="BQ354" s="65"/>
      <c r="BR354" s="65"/>
      <c r="BS354" s="65"/>
      <c r="BT354" s="66"/>
      <c r="BU354" s="67"/>
      <c r="BV354" s="67"/>
      <c r="BW354" s="67"/>
      <c r="BX354" s="67"/>
      <c r="BY354" s="67"/>
      <c r="BZ354" s="68"/>
      <c r="CA354" s="65"/>
      <c r="CB354" s="65"/>
      <c r="CC354" s="65"/>
      <c r="CD354" s="65"/>
      <c r="CE354" s="65"/>
      <c r="CF354" s="65"/>
      <c r="CG354" s="65"/>
      <c r="CH354" s="65"/>
      <c r="CI354" s="65"/>
      <c r="CJ354" s="171"/>
      <c r="CK354" s="64" t="str">
        <f t="shared" si="82"/>
        <v/>
      </c>
    </row>
    <row r="355" spans="1:89" s="64" customFormat="1" ht="51" customHeight="1">
      <c r="A355" s="29" t="str">
        <f t="shared" si="83"/>
        <v/>
      </c>
      <c r="B355" s="30"/>
      <c r="C355" s="30"/>
      <c r="D355" s="38"/>
      <c r="E355" s="198" t="str">
        <f t="shared" si="84"/>
        <v/>
      </c>
      <c r="F355" s="38"/>
      <c r="G355" s="38"/>
      <c r="H355" s="31"/>
      <c r="I355" s="31"/>
      <c r="J355" s="61" t="str">
        <f t="shared" si="85"/>
        <v/>
      </c>
      <c r="K355" s="69" t="str">
        <f t="shared" si="86"/>
        <v/>
      </c>
      <c r="L355" s="69" t="str">
        <f t="shared" si="87"/>
        <v/>
      </c>
      <c r="M355" s="69" t="str">
        <f t="shared" si="88"/>
        <v/>
      </c>
      <c r="N355" s="32"/>
      <c r="O355" s="99"/>
      <c r="P355" s="32"/>
      <c r="Q355" s="99"/>
      <c r="R355" s="129"/>
      <c r="S355" s="99"/>
      <c r="T355" s="32"/>
      <c r="U355" s="38"/>
      <c r="V355" s="32"/>
      <c r="W355" s="32"/>
      <c r="X355" s="38"/>
      <c r="Y355" s="30"/>
      <c r="Z355" s="30"/>
      <c r="AA355" s="32"/>
      <c r="AB355" s="32"/>
      <c r="AC355" s="33"/>
      <c r="AD355" s="63"/>
      <c r="AE355" s="63"/>
      <c r="BK355" s="65"/>
      <c r="BL355" s="65"/>
      <c r="BM355" s="65"/>
      <c r="BN355" s="65"/>
      <c r="BO355" s="65"/>
      <c r="BP355" s="65"/>
      <c r="BQ355" s="65"/>
      <c r="BR355" s="65"/>
      <c r="BS355" s="65"/>
      <c r="BT355" s="66"/>
      <c r="BU355" s="67"/>
      <c r="BV355" s="67"/>
      <c r="BW355" s="67"/>
      <c r="BX355" s="67"/>
      <c r="BY355" s="67"/>
      <c r="BZ355" s="68"/>
      <c r="CA355" s="65"/>
      <c r="CB355" s="65"/>
      <c r="CC355" s="65"/>
      <c r="CD355" s="65"/>
      <c r="CE355" s="65"/>
      <c r="CF355" s="65"/>
      <c r="CG355" s="65"/>
      <c r="CH355" s="65"/>
      <c r="CI355" s="65"/>
      <c r="CJ355" s="171"/>
      <c r="CK355" s="64" t="str">
        <f t="shared" si="82"/>
        <v/>
      </c>
    </row>
    <row r="356" spans="1:89" s="64" customFormat="1" ht="51" customHeight="1">
      <c r="A356" s="29" t="str">
        <f t="shared" si="83"/>
        <v/>
      </c>
      <c r="B356" s="30"/>
      <c r="C356" s="30"/>
      <c r="D356" s="38"/>
      <c r="E356" s="198" t="str">
        <f t="shared" si="84"/>
        <v/>
      </c>
      <c r="F356" s="38"/>
      <c r="G356" s="38"/>
      <c r="H356" s="31"/>
      <c r="I356" s="31"/>
      <c r="J356" s="61" t="str">
        <f t="shared" si="85"/>
        <v/>
      </c>
      <c r="K356" s="69" t="str">
        <f t="shared" si="86"/>
        <v/>
      </c>
      <c r="L356" s="69" t="str">
        <f t="shared" si="87"/>
        <v/>
      </c>
      <c r="M356" s="69" t="str">
        <f t="shared" si="88"/>
        <v/>
      </c>
      <c r="N356" s="32"/>
      <c r="O356" s="99"/>
      <c r="P356" s="32"/>
      <c r="Q356" s="99"/>
      <c r="R356" s="129"/>
      <c r="S356" s="99"/>
      <c r="T356" s="32"/>
      <c r="U356" s="38"/>
      <c r="V356" s="32"/>
      <c r="W356" s="32"/>
      <c r="X356" s="38"/>
      <c r="Y356" s="30"/>
      <c r="Z356" s="30"/>
      <c r="AA356" s="32"/>
      <c r="AB356" s="32"/>
      <c r="AC356" s="33"/>
      <c r="AD356" s="63"/>
      <c r="AE356" s="63"/>
      <c r="BK356" s="65"/>
      <c r="BL356" s="65"/>
      <c r="BM356" s="65"/>
      <c r="BN356" s="65"/>
      <c r="BO356" s="65"/>
      <c r="BP356" s="65"/>
      <c r="BQ356" s="65"/>
      <c r="BR356" s="65"/>
      <c r="BS356" s="65"/>
      <c r="BT356" s="66"/>
      <c r="BU356" s="67"/>
      <c r="BV356" s="67"/>
      <c r="BW356" s="67"/>
      <c r="BX356" s="67"/>
      <c r="BY356" s="67"/>
      <c r="BZ356" s="68"/>
      <c r="CA356" s="65"/>
      <c r="CB356" s="65"/>
      <c r="CC356" s="65"/>
      <c r="CD356" s="65"/>
      <c r="CE356" s="65"/>
      <c r="CF356" s="65"/>
      <c r="CG356" s="65"/>
      <c r="CH356" s="65"/>
      <c r="CI356" s="65"/>
      <c r="CJ356" s="171"/>
      <c r="CK356" s="64" t="str">
        <f t="shared" si="82"/>
        <v/>
      </c>
    </row>
    <row r="357" spans="1:89" s="64" customFormat="1" ht="51" customHeight="1">
      <c r="A357" s="29" t="str">
        <f t="shared" si="83"/>
        <v/>
      </c>
      <c r="B357" s="30"/>
      <c r="C357" s="30"/>
      <c r="D357" s="38"/>
      <c r="E357" s="198" t="str">
        <f t="shared" si="84"/>
        <v/>
      </c>
      <c r="F357" s="38"/>
      <c r="G357" s="38"/>
      <c r="H357" s="31"/>
      <c r="I357" s="31"/>
      <c r="J357" s="61" t="str">
        <f t="shared" si="85"/>
        <v/>
      </c>
      <c r="K357" s="69" t="str">
        <f t="shared" si="86"/>
        <v/>
      </c>
      <c r="L357" s="69" t="str">
        <f t="shared" si="87"/>
        <v/>
      </c>
      <c r="M357" s="69" t="str">
        <f t="shared" si="88"/>
        <v/>
      </c>
      <c r="N357" s="32"/>
      <c r="O357" s="99"/>
      <c r="P357" s="32"/>
      <c r="Q357" s="99"/>
      <c r="R357" s="129"/>
      <c r="S357" s="99"/>
      <c r="T357" s="32"/>
      <c r="U357" s="38"/>
      <c r="V357" s="32"/>
      <c r="W357" s="32"/>
      <c r="X357" s="38"/>
      <c r="Y357" s="30"/>
      <c r="Z357" s="30"/>
      <c r="AA357" s="32"/>
      <c r="AB357" s="32"/>
      <c r="AC357" s="33"/>
      <c r="AD357" s="63"/>
      <c r="AE357" s="63"/>
      <c r="BK357" s="65"/>
      <c r="BL357" s="65"/>
      <c r="BM357" s="65"/>
      <c r="BN357" s="65"/>
      <c r="BO357" s="65"/>
      <c r="BP357" s="65"/>
      <c r="BQ357" s="65"/>
      <c r="BR357" s="65"/>
      <c r="BS357" s="65"/>
      <c r="BT357" s="66"/>
      <c r="BU357" s="67"/>
      <c r="BV357" s="67"/>
      <c r="BW357" s="67"/>
      <c r="BX357" s="67"/>
      <c r="BY357" s="67"/>
      <c r="BZ357" s="68"/>
      <c r="CA357" s="65"/>
      <c r="CB357" s="65"/>
      <c r="CC357" s="65"/>
      <c r="CD357" s="65"/>
      <c r="CE357" s="65"/>
      <c r="CF357" s="65"/>
      <c r="CG357" s="65"/>
      <c r="CH357" s="65"/>
      <c r="CI357" s="65"/>
      <c r="CJ357" s="171"/>
      <c r="CK357" s="64" t="str">
        <f t="shared" si="82"/>
        <v/>
      </c>
    </row>
    <row r="358" spans="1:89" s="64" customFormat="1" ht="51" customHeight="1">
      <c r="A358" s="29" t="str">
        <f t="shared" si="83"/>
        <v/>
      </c>
      <c r="B358" s="30"/>
      <c r="C358" s="30"/>
      <c r="D358" s="38"/>
      <c r="E358" s="198" t="str">
        <f t="shared" si="84"/>
        <v/>
      </c>
      <c r="F358" s="38"/>
      <c r="G358" s="38"/>
      <c r="H358" s="31"/>
      <c r="I358" s="31"/>
      <c r="J358" s="61" t="str">
        <f t="shared" si="85"/>
        <v/>
      </c>
      <c r="K358" s="69" t="str">
        <f t="shared" si="86"/>
        <v/>
      </c>
      <c r="L358" s="69" t="str">
        <f t="shared" si="87"/>
        <v/>
      </c>
      <c r="M358" s="69" t="str">
        <f t="shared" si="88"/>
        <v/>
      </c>
      <c r="N358" s="32"/>
      <c r="O358" s="99"/>
      <c r="P358" s="32"/>
      <c r="Q358" s="99"/>
      <c r="R358" s="129"/>
      <c r="S358" s="99"/>
      <c r="T358" s="32"/>
      <c r="U358" s="38"/>
      <c r="V358" s="32"/>
      <c r="W358" s="32"/>
      <c r="X358" s="38"/>
      <c r="Y358" s="30"/>
      <c r="Z358" s="30"/>
      <c r="AA358" s="32"/>
      <c r="AB358" s="32"/>
      <c r="AC358" s="33"/>
      <c r="AD358" s="63"/>
      <c r="AE358" s="63"/>
      <c r="BK358" s="65"/>
      <c r="BL358" s="65"/>
      <c r="BM358" s="65"/>
      <c r="BN358" s="65"/>
      <c r="BO358" s="65"/>
      <c r="BP358" s="65"/>
      <c r="BQ358" s="65"/>
      <c r="BR358" s="65"/>
      <c r="BS358" s="65"/>
      <c r="BT358" s="66"/>
      <c r="BU358" s="67"/>
      <c r="BV358" s="67"/>
      <c r="BW358" s="67"/>
      <c r="BX358" s="67"/>
      <c r="BY358" s="67"/>
      <c r="BZ358" s="68"/>
      <c r="CA358" s="65"/>
      <c r="CB358" s="65"/>
      <c r="CC358" s="65"/>
      <c r="CD358" s="65"/>
      <c r="CE358" s="65"/>
      <c r="CF358" s="65"/>
      <c r="CG358" s="65"/>
      <c r="CH358" s="65"/>
      <c r="CI358" s="65"/>
      <c r="CJ358" s="171"/>
      <c r="CK358" s="64" t="str">
        <f t="shared" si="82"/>
        <v/>
      </c>
    </row>
    <row r="359" spans="1:89" s="64" customFormat="1" ht="51" customHeight="1">
      <c r="A359" s="29" t="str">
        <f t="shared" si="83"/>
        <v/>
      </c>
      <c r="B359" s="30"/>
      <c r="C359" s="30"/>
      <c r="D359" s="38"/>
      <c r="E359" s="198" t="str">
        <f t="shared" si="84"/>
        <v/>
      </c>
      <c r="F359" s="38"/>
      <c r="G359" s="38"/>
      <c r="H359" s="31"/>
      <c r="I359" s="31"/>
      <c r="J359" s="61" t="str">
        <f t="shared" si="85"/>
        <v/>
      </c>
      <c r="K359" s="69" t="str">
        <f t="shared" si="86"/>
        <v/>
      </c>
      <c r="L359" s="69" t="str">
        <f t="shared" si="87"/>
        <v/>
      </c>
      <c r="M359" s="69" t="str">
        <f t="shared" si="88"/>
        <v/>
      </c>
      <c r="N359" s="32"/>
      <c r="O359" s="99"/>
      <c r="P359" s="32"/>
      <c r="Q359" s="99"/>
      <c r="R359" s="129"/>
      <c r="S359" s="99"/>
      <c r="T359" s="32"/>
      <c r="U359" s="38"/>
      <c r="V359" s="32"/>
      <c r="W359" s="32"/>
      <c r="X359" s="38"/>
      <c r="Y359" s="30"/>
      <c r="Z359" s="30"/>
      <c r="AA359" s="32"/>
      <c r="AB359" s="32"/>
      <c r="AC359" s="33"/>
      <c r="AD359" s="63"/>
      <c r="AE359" s="63"/>
      <c r="BK359" s="65"/>
      <c r="BL359" s="65"/>
      <c r="BM359" s="65"/>
      <c r="BN359" s="65"/>
      <c r="BO359" s="65"/>
      <c r="BP359" s="65"/>
      <c r="BQ359" s="65"/>
      <c r="BR359" s="65"/>
      <c r="BS359" s="65"/>
      <c r="BT359" s="66"/>
      <c r="BU359" s="67"/>
      <c r="BV359" s="67"/>
      <c r="BW359" s="67"/>
      <c r="BX359" s="67"/>
      <c r="BY359" s="67"/>
      <c r="BZ359" s="68"/>
      <c r="CA359" s="65"/>
      <c r="CB359" s="65"/>
      <c r="CC359" s="65"/>
      <c r="CD359" s="65"/>
      <c r="CE359" s="65"/>
      <c r="CF359" s="65"/>
      <c r="CG359" s="65"/>
      <c r="CH359" s="65"/>
      <c r="CI359" s="65"/>
      <c r="CJ359" s="171"/>
      <c r="CK359" s="64" t="str">
        <f t="shared" si="82"/>
        <v/>
      </c>
    </row>
    <row r="360" spans="1:89" s="64" customFormat="1" ht="51" customHeight="1">
      <c r="A360" s="29" t="str">
        <f t="shared" si="83"/>
        <v/>
      </c>
      <c r="B360" s="30"/>
      <c r="C360" s="30"/>
      <c r="D360" s="38"/>
      <c r="E360" s="198" t="str">
        <f t="shared" si="84"/>
        <v/>
      </c>
      <c r="F360" s="38"/>
      <c r="G360" s="38"/>
      <c r="H360" s="31"/>
      <c r="I360" s="31"/>
      <c r="J360" s="61" t="str">
        <f t="shared" si="85"/>
        <v/>
      </c>
      <c r="K360" s="69" t="str">
        <f t="shared" si="86"/>
        <v/>
      </c>
      <c r="L360" s="69" t="str">
        <f t="shared" si="87"/>
        <v/>
      </c>
      <c r="M360" s="69" t="str">
        <f t="shared" si="88"/>
        <v/>
      </c>
      <c r="N360" s="32"/>
      <c r="O360" s="99"/>
      <c r="P360" s="32"/>
      <c r="Q360" s="99"/>
      <c r="R360" s="129"/>
      <c r="S360" s="99"/>
      <c r="T360" s="32"/>
      <c r="U360" s="38"/>
      <c r="V360" s="32"/>
      <c r="W360" s="32"/>
      <c r="X360" s="38"/>
      <c r="Y360" s="30"/>
      <c r="Z360" s="30"/>
      <c r="AA360" s="32"/>
      <c r="AB360" s="32"/>
      <c r="AC360" s="33"/>
      <c r="AD360" s="63"/>
      <c r="AE360" s="63"/>
      <c r="BK360" s="65"/>
      <c r="BL360" s="65"/>
      <c r="BM360" s="65"/>
      <c r="BN360" s="65"/>
      <c r="BO360" s="65"/>
      <c r="BP360" s="65"/>
      <c r="BQ360" s="65"/>
      <c r="BR360" s="65"/>
      <c r="BS360" s="65"/>
      <c r="BT360" s="66"/>
      <c r="BU360" s="67"/>
      <c r="BV360" s="67"/>
      <c r="BW360" s="67"/>
      <c r="BX360" s="67"/>
      <c r="BY360" s="67"/>
      <c r="BZ360" s="68"/>
      <c r="CA360" s="65"/>
      <c r="CB360" s="65"/>
      <c r="CC360" s="65"/>
      <c r="CD360" s="65"/>
      <c r="CE360" s="65"/>
      <c r="CF360" s="65"/>
      <c r="CG360" s="65"/>
      <c r="CH360" s="65"/>
      <c r="CI360" s="65"/>
      <c r="CJ360" s="171"/>
      <c r="CK360" s="64" t="str">
        <f t="shared" si="82"/>
        <v/>
      </c>
    </row>
    <row r="361" spans="1:89" s="64" customFormat="1" ht="51" customHeight="1">
      <c r="A361" s="29" t="str">
        <f t="shared" si="83"/>
        <v/>
      </c>
      <c r="B361" s="30"/>
      <c r="C361" s="30"/>
      <c r="D361" s="38"/>
      <c r="E361" s="198" t="str">
        <f t="shared" si="84"/>
        <v/>
      </c>
      <c r="F361" s="38"/>
      <c r="G361" s="38"/>
      <c r="H361" s="31"/>
      <c r="I361" s="31"/>
      <c r="J361" s="61" t="str">
        <f t="shared" si="85"/>
        <v/>
      </c>
      <c r="K361" s="69" t="str">
        <f t="shared" si="86"/>
        <v/>
      </c>
      <c r="L361" s="69" t="str">
        <f t="shared" si="87"/>
        <v/>
      </c>
      <c r="M361" s="69" t="str">
        <f t="shared" si="88"/>
        <v/>
      </c>
      <c r="N361" s="32"/>
      <c r="O361" s="99"/>
      <c r="P361" s="32"/>
      <c r="Q361" s="99"/>
      <c r="R361" s="129"/>
      <c r="S361" s="99"/>
      <c r="T361" s="32"/>
      <c r="U361" s="38"/>
      <c r="V361" s="32"/>
      <c r="W361" s="32"/>
      <c r="X361" s="38"/>
      <c r="Y361" s="30"/>
      <c r="Z361" s="30"/>
      <c r="AA361" s="32"/>
      <c r="AB361" s="32"/>
      <c r="AC361" s="33"/>
      <c r="AD361" s="63"/>
      <c r="AE361" s="63"/>
      <c r="BK361" s="65"/>
      <c r="BL361" s="65"/>
      <c r="BM361" s="65"/>
      <c r="BN361" s="65"/>
      <c r="BO361" s="65"/>
      <c r="BP361" s="65"/>
      <c r="BQ361" s="65"/>
      <c r="BR361" s="65"/>
      <c r="BS361" s="65"/>
      <c r="BT361" s="66"/>
      <c r="BU361" s="67"/>
      <c r="BV361" s="67"/>
      <c r="BW361" s="67"/>
      <c r="BX361" s="67"/>
      <c r="BY361" s="67"/>
      <c r="BZ361" s="68"/>
      <c r="CA361" s="65"/>
      <c r="CB361" s="65"/>
      <c r="CC361" s="65"/>
      <c r="CD361" s="65"/>
      <c r="CE361" s="65"/>
      <c r="CF361" s="65"/>
      <c r="CG361" s="65"/>
      <c r="CH361" s="65"/>
      <c r="CI361" s="65"/>
      <c r="CJ361" s="171"/>
      <c r="CK361" s="64" t="str">
        <f t="shared" si="82"/>
        <v/>
      </c>
    </row>
    <row r="362" spans="1:89" s="64" customFormat="1" ht="51" customHeight="1">
      <c r="A362" s="29" t="str">
        <f t="shared" si="83"/>
        <v/>
      </c>
      <c r="B362" s="30"/>
      <c r="C362" s="30"/>
      <c r="D362" s="38"/>
      <c r="E362" s="198" t="str">
        <f t="shared" si="84"/>
        <v/>
      </c>
      <c r="F362" s="38"/>
      <c r="G362" s="38"/>
      <c r="H362" s="31"/>
      <c r="I362" s="31"/>
      <c r="J362" s="61" t="str">
        <f t="shared" si="85"/>
        <v/>
      </c>
      <c r="K362" s="69" t="str">
        <f t="shared" si="86"/>
        <v/>
      </c>
      <c r="L362" s="69" t="str">
        <f t="shared" si="87"/>
        <v/>
      </c>
      <c r="M362" s="69" t="str">
        <f t="shared" si="88"/>
        <v/>
      </c>
      <c r="N362" s="32"/>
      <c r="O362" s="99"/>
      <c r="P362" s="32"/>
      <c r="Q362" s="99"/>
      <c r="R362" s="129"/>
      <c r="S362" s="99"/>
      <c r="T362" s="32"/>
      <c r="U362" s="38"/>
      <c r="V362" s="32"/>
      <c r="W362" s="32"/>
      <c r="X362" s="38"/>
      <c r="Y362" s="30"/>
      <c r="Z362" s="30"/>
      <c r="AA362" s="32"/>
      <c r="AB362" s="32"/>
      <c r="AC362" s="33"/>
      <c r="AD362" s="63"/>
      <c r="AE362" s="63"/>
      <c r="BK362" s="65"/>
      <c r="BL362" s="65"/>
      <c r="BM362" s="65"/>
      <c r="BN362" s="65"/>
      <c r="BO362" s="65"/>
      <c r="BP362" s="65"/>
      <c r="BQ362" s="65"/>
      <c r="BR362" s="65"/>
      <c r="BS362" s="65"/>
      <c r="BT362" s="66"/>
      <c r="BU362" s="67"/>
      <c r="BV362" s="67"/>
      <c r="BW362" s="67"/>
      <c r="BX362" s="67"/>
      <c r="BY362" s="67"/>
      <c r="BZ362" s="68"/>
      <c r="CA362" s="65"/>
      <c r="CB362" s="65"/>
      <c r="CC362" s="65"/>
      <c r="CD362" s="65"/>
      <c r="CE362" s="65"/>
      <c r="CF362" s="65"/>
      <c r="CG362" s="65"/>
      <c r="CH362" s="65"/>
      <c r="CI362" s="65"/>
      <c r="CJ362" s="171"/>
      <c r="CK362" s="64" t="str">
        <f t="shared" si="82"/>
        <v/>
      </c>
    </row>
    <row r="363" spans="1:89" s="64" customFormat="1" ht="51" customHeight="1">
      <c r="A363" s="29" t="str">
        <f t="shared" si="83"/>
        <v/>
      </c>
      <c r="B363" s="30"/>
      <c r="C363" s="30"/>
      <c r="D363" s="38"/>
      <c r="E363" s="198" t="str">
        <f t="shared" si="84"/>
        <v/>
      </c>
      <c r="F363" s="38"/>
      <c r="G363" s="38"/>
      <c r="H363" s="31"/>
      <c r="I363" s="31"/>
      <c r="J363" s="61" t="str">
        <f t="shared" si="85"/>
        <v/>
      </c>
      <c r="K363" s="69" t="str">
        <f t="shared" si="86"/>
        <v/>
      </c>
      <c r="L363" s="69" t="str">
        <f t="shared" si="87"/>
        <v/>
      </c>
      <c r="M363" s="69" t="str">
        <f t="shared" si="88"/>
        <v/>
      </c>
      <c r="N363" s="32"/>
      <c r="O363" s="99"/>
      <c r="P363" s="32"/>
      <c r="Q363" s="99"/>
      <c r="R363" s="129"/>
      <c r="S363" s="99"/>
      <c r="T363" s="32"/>
      <c r="U363" s="38"/>
      <c r="V363" s="32"/>
      <c r="W363" s="32"/>
      <c r="X363" s="38"/>
      <c r="Y363" s="30"/>
      <c r="Z363" s="30"/>
      <c r="AA363" s="32"/>
      <c r="AB363" s="32"/>
      <c r="AC363" s="33"/>
      <c r="AD363" s="63"/>
      <c r="AE363" s="63"/>
      <c r="BK363" s="65"/>
      <c r="BL363" s="65"/>
      <c r="BM363" s="65"/>
      <c r="BN363" s="65"/>
      <c r="BO363" s="65"/>
      <c r="BP363" s="65"/>
      <c r="BQ363" s="65"/>
      <c r="BR363" s="65"/>
      <c r="BS363" s="65"/>
      <c r="BT363" s="66"/>
      <c r="BU363" s="67"/>
      <c r="BV363" s="67"/>
      <c r="BW363" s="67"/>
      <c r="BX363" s="67"/>
      <c r="BY363" s="67"/>
      <c r="BZ363" s="68"/>
      <c r="CA363" s="65"/>
      <c r="CB363" s="65"/>
      <c r="CC363" s="65"/>
      <c r="CD363" s="65"/>
      <c r="CE363" s="65"/>
      <c r="CF363" s="65"/>
      <c r="CG363" s="65"/>
      <c r="CH363" s="65"/>
      <c r="CI363" s="65"/>
      <c r="CJ363" s="171"/>
      <c r="CK363" s="64" t="str">
        <f t="shared" si="82"/>
        <v/>
      </c>
    </row>
    <row r="364" spans="1:89" s="64" customFormat="1" ht="51" customHeight="1">
      <c r="A364" s="29" t="str">
        <f t="shared" si="83"/>
        <v/>
      </c>
      <c r="B364" s="30"/>
      <c r="C364" s="30"/>
      <c r="D364" s="38"/>
      <c r="E364" s="198" t="str">
        <f t="shared" si="84"/>
        <v/>
      </c>
      <c r="F364" s="38"/>
      <c r="G364" s="38"/>
      <c r="H364" s="31"/>
      <c r="I364" s="31"/>
      <c r="J364" s="61" t="str">
        <f t="shared" si="85"/>
        <v/>
      </c>
      <c r="K364" s="69" t="str">
        <f t="shared" si="86"/>
        <v/>
      </c>
      <c r="L364" s="69" t="str">
        <f t="shared" si="87"/>
        <v/>
      </c>
      <c r="M364" s="69" t="str">
        <f t="shared" si="88"/>
        <v/>
      </c>
      <c r="N364" s="32"/>
      <c r="O364" s="99"/>
      <c r="P364" s="32"/>
      <c r="Q364" s="99"/>
      <c r="R364" s="129"/>
      <c r="S364" s="99"/>
      <c r="T364" s="32"/>
      <c r="U364" s="38"/>
      <c r="V364" s="32"/>
      <c r="W364" s="32"/>
      <c r="X364" s="38"/>
      <c r="Y364" s="30"/>
      <c r="Z364" s="30"/>
      <c r="AA364" s="32"/>
      <c r="AB364" s="32"/>
      <c r="AC364" s="33"/>
      <c r="AD364" s="63"/>
      <c r="AE364" s="63"/>
      <c r="BK364" s="65"/>
      <c r="BL364" s="65"/>
      <c r="BM364" s="65"/>
      <c r="BN364" s="65"/>
      <c r="BO364" s="65"/>
      <c r="BP364" s="65"/>
      <c r="BQ364" s="65"/>
      <c r="BR364" s="65"/>
      <c r="BS364" s="65"/>
      <c r="BT364" s="66"/>
      <c r="BU364" s="67"/>
      <c r="BV364" s="67"/>
      <c r="BW364" s="67"/>
      <c r="BX364" s="67"/>
      <c r="BY364" s="67"/>
      <c r="BZ364" s="68"/>
      <c r="CA364" s="65"/>
      <c r="CB364" s="65"/>
      <c r="CC364" s="65"/>
      <c r="CD364" s="65"/>
      <c r="CE364" s="65"/>
      <c r="CF364" s="65"/>
      <c r="CG364" s="65"/>
      <c r="CH364" s="65"/>
      <c r="CI364" s="65"/>
      <c r="CJ364" s="171"/>
      <c r="CK364" s="64" t="str">
        <f t="shared" si="82"/>
        <v/>
      </c>
    </row>
    <row r="365" spans="1:89" s="64" customFormat="1" ht="51" customHeight="1">
      <c r="A365" s="29" t="str">
        <f t="shared" si="83"/>
        <v/>
      </c>
      <c r="B365" s="30"/>
      <c r="C365" s="30"/>
      <c r="D365" s="38"/>
      <c r="E365" s="198" t="str">
        <f t="shared" si="84"/>
        <v/>
      </c>
      <c r="F365" s="38"/>
      <c r="G365" s="38"/>
      <c r="H365" s="31"/>
      <c r="I365" s="31"/>
      <c r="J365" s="61" t="str">
        <f t="shared" si="85"/>
        <v/>
      </c>
      <c r="K365" s="69" t="str">
        <f t="shared" si="86"/>
        <v/>
      </c>
      <c r="L365" s="69" t="str">
        <f t="shared" si="87"/>
        <v/>
      </c>
      <c r="M365" s="69" t="str">
        <f t="shared" si="88"/>
        <v/>
      </c>
      <c r="N365" s="32"/>
      <c r="O365" s="99"/>
      <c r="P365" s="32"/>
      <c r="Q365" s="99"/>
      <c r="R365" s="129"/>
      <c r="S365" s="99"/>
      <c r="T365" s="32"/>
      <c r="U365" s="38"/>
      <c r="V365" s="32"/>
      <c r="W365" s="32"/>
      <c r="X365" s="38"/>
      <c r="Y365" s="30"/>
      <c r="Z365" s="30"/>
      <c r="AA365" s="32"/>
      <c r="AB365" s="32"/>
      <c r="AC365" s="33"/>
      <c r="AD365" s="63"/>
      <c r="AE365" s="63"/>
      <c r="BK365" s="65"/>
      <c r="BL365" s="65"/>
      <c r="BM365" s="65"/>
      <c r="BN365" s="65"/>
      <c r="BO365" s="65"/>
      <c r="BP365" s="65"/>
      <c r="BQ365" s="65"/>
      <c r="BR365" s="65"/>
      <c r="BS365" s="65"/>
      <c r="BT365" s="66"/>
      <c r="BU365" s="67"/>
      <c r="BV365" s="67"/>
      <c r="BW365" s="67"/>
      <c r="BX365" s="67"/>
      <c r="BY365" s="67"/>
      <c r="BZ365" s="68"/>
      <c r="CA365" s="65"/>
      <c r="CB365" s="65"/>
      <c r="CC365" s="65"/>
      <c r="CD365" s="65"/>
      <c r="CE365" s="65"/>
      <c r="CF365" s="65"/>
      <c r="CG365" s="65"/>
      <c r="CH365" s="65"/>
      <c r="CI365" s="65"/>
      <c r="CJ365" s="171"/>
      <c r="CK365" s="64" t="str">
        <f t="shared" si="82"/>
        <v/>
      </c>
    </row>
    <row r="366" spans="1:89" s="64" customFormat="1" ht="51" customHeight="1">
      <c r="A366" s="29" t="str">
        <f t="shared" si="83"/>
        <v/>
      </c>
      <c r="B366" s="30"/>
      <c r="C366" s="30"/>
      <c r="D366" s="38"/>
      <c r="E366" s="198" t="str">
        <f t="shared" si="84"/>
        <v/>
      </c>
      <c r="F366" s="38"/>
      <c r="G366" s="38"/>
      <c r="H366" s="31"/>
      <c r="I366" s="31"/>
      <c r="J366" s="61" t="str">
        <f t="shared" si="85"/>
        <v/>
      </c>
      <c r="K366" s="69" t="str">
        <f t="shared" si="86"/>
        <v/>
      </c>
      <c r="L366" s="69" t="str">
        <f t="shared" si="87"/>
        <v/>
      </c>
      <c r="M366" s="69" t="str">
        <f t="shared" si="88"/>
        <v/>
      </c>
      <c r="N366" s="32"/>
      <c r="O366" s="99"/>
      <c r="P366" s="32"/>
      <c r="Q366" s="99"/>
      <c r="R366" s="129"/>
      <c r="S366" s="99"/>
      <c r="T366" s="32"/>
      <c r="U366" s="38"/>
      <c r="V366" s="32"/>
      <c r="W366" s="32"/>
      <c r="X366" s="38"/>
      <c r="Y366" s="30"/>
      <c r="Z366" s="30"/>
      <c r="AA366" s="32"/>
      <c r="AB366" s="32"/>
      <c r="AC366" s="33"/>
      <c r="AD366" s="63"/>
      <c r="AE366" s="63"/>
      <c r="BK366" s="65"/>
      <c r="BL366" s="65"/>
      <c r="BM366" s="65"/>
      <c r="BN366" s="65"/>
      <c r="BO366" s="65"/>
      <c r="BP366" s="65"/>
      <c r="BQ366" s="65"/>
      <c r="BR366" s="65"/>
      <c r="BS366" s="65"/>
      <c r="BT366" s="66"/>
      <c r="BU366" s="67"/>
      <c r="BV366" s="67"/>
      <c r="BW366" s="67"/>
      <c r="BX366" s="67"/>
      <c r="BY366" s="67"/>
      <c r="BZ366" s="68"/>
      <c r="CA366" s="65"/>
      <c r="CB366" s="65"/>
      <c r="CC366" s="65"/>
      <c r="CD366" s="65"/>
      <c r="CE366" s="65"/>
      <c r="CF366" s="65"/>
      <c r="CG366" s="65"/>
      <c r="CH366" s="65"/>
      <c r="CI366" s="65"/>
      <c r="CJ366" s="171"/>
      <c r="CK366" s="64" t="str">
        <f t="shared" si="82"/>
        <v/>
      </c>
    </row>
    <row r="367" spans="1:89" s="64" customFormat="1" ht="51" customHeight="1">
      <c r="A367" s="29" t="str">
        <f t="shared" si="83"/>
        <v/>
      </c>
      <c r="B367" s="30"/>
      <c r="C367" s="30"/>
      <c r="D367" s="38"/>
      <c r="E367" s="198" t="str">
        <f t="shared" si="84"/>
        <v/>
      </c>
      <c r="F367" s="38"/>
      <c r="G367" s="38"/>
      <c r="H367" s="31"/>
      <c r="I367" s="31"/>
      <c r="J367" s="61" t="str">
        <f t="shared" si="85"/>
        <v/>
      </c>
      <c r="K367" s="69" t="str">
        <f t="shared" si="86"/>
        <v/>
      </c>
      <c r="L367" s="69" t="str">
        <f t="shared" si="87"/>
        <v/>
      </c>
      <c r="M367" s="69" t="str">
        <f t="shared" si="88"/>
        <v/>
      </c>
      <c r="N367" s="32"/>
      <c r="O367" s="99"/>
      <c r="P367" s="32"/>
      <c r="Q367" s="99"/>
      <c r="R367" s="129"/>
      <c r="S367" s="99"/>
      <c r="T367" s="32"/>
      <c r="U367" s="38"/>
      <c r="V367" s="32"/>
      <c r="W367" s="32"/>
      <c r="X367" s="38"/>
      <c r="Y367" s="30"/>
      <c r="Z367" s="30"/>
      <c r="AA367" s="32"/>
      <c r="AB367" s="32"/>
      <c r="AC367" s="33"/>
      <c r="AD367" s="63"/>
      <c r="AE367" s="63"/>
      <c r="BK367" s="65"/>
      <c r="BL367" s="65"/>
      <c r="BM367" s="65"/>
      <c r="BN367" s="65"/>
      <c r="BO367" s="65"/>
      <c r="BP367" s="65"/>
      <c r="BQ367" s="65"/>
      <c r="BR367" s="65"/>
      <c r="BS367" s="65"/>
      <c r="BT367" s="66"/>
      <c r="BU367" s="67"/>
      <c r="BV367" s="67"/>
      <c r="BW367" s="67"/>
      <c r="BX367" s="67"/>
      <c r="BY367" s="67"/>
      <c r="BZ367" s="68"/>
      <c r="CA367" s="65"/>
      <c r="CB367" s="65"/>
      <c r="CC367" s="65"/>
      <c r="CD367" s="65"/>
      <c r="CE367" s="65"/>
      <c r="CF367" s="65"/>
      <c r="CG367" s="65"/>
      <c r="CH367" s="65"/>
      <c r="CI367" s="65"/>
      <c r="CJ367" s="171"/>
      <c r="CK367" s="64" t="str">
        <f t="shared" si="82"/>
        <v/>
      </c>
    </row>
    <row r="368" spans="1:89" s="64" customFormat="1" ht="51" customHeight="1">
      <c r="A368" s="29" t="str">
        <f t="shared" si="83"/>
        <v/>
      </c>
      <c r="B368" s="30"/>
      <c r="C368" s="30"/>
      <c r="D368" s="38"/>
      <c r="E368" s="198" t="str">
        <f t="shared" si="84"/>
        <v/>
      </c>
      <c r="F368" s="38"/>
      <c r="G368" s="38"/>
      <c r="H368" s="31"/>
      <c r="I368" s="31"/>
      <c r="J368" s="61" t="str">
        <f t="shared" si="85"/>
        <v/>
      </c>
      <c r="K368" s="69" t="str">
        <f t="shared" si="86"/>
        <v/>
      </c>
      <c r="L368" s="69" t="str">
        <f t="shared" si="87"/>
        <v/>
      </c>
      <c r="M368" s="69" t="str">
        <f t="shared" si="88"/>
        <v/>
      </c>
      <c r="N368" s="32"/>
      <c r="O368" s="99"/>
      <c r="P368" s="32"/>
      <c r="Q368" s="99"/>
      <c r="R368" s="129"/>
      <c r="S368" s="99"/>
      <c r="T368" s="32"/>
      <c r="U368" s="38"/>
      <c r="V368" s="32"/>
      <c r="W368" s="32"/>
      <c r="X368" s="38"/>
      <c r="Y368" s="30"/>
      <c r="Z368" s="30"/>
      <c r="AA368" s="32"/>
      <c r="AB368" s="32"/>
      <c r="AC368" s="33"/>
      <c r="AD368" s="63"/>
      <c r="AE368" s="63"/>
      <c r="BK368" s="65"/>
      <c r="BL368" s="65"/>
      <c r="BM368" s="65"/>
      <c r="BN368" s="65"/>
      <c r="BO368" s="65"/>
      <c r="BP368" s="65"/>
      <c r="BQ368" s="65"/>
      <c r="BR368" s="65"/>
      <c r="BS368" s="65"/>
      <c r="BT368" s="66"/>
      <c r="BU368" s="67"/>
      <c r="BV368" s="67"/>
      <c r="BW368" s="67"/>
      <c r="BX368" s="67"/>
      <c r="BY368" s="67"/>
      <c r="BZ368" s="68"/>
      <c r="CA368" s="65"/>
      <c r="CB368" s="65"/>
      <c r="CC368" s="65"/>
      <c r="CD368" s="65"/>
      <c r="CE368" s="65"/>
      <c r="CF368" s="65"/>
      <c r="CG368" s="65"/>
      <c r="CH368" s="65"/>
      <c r="CI368" s="65"/>
      <c r="CJ368" s="171"/>
      <c r="CK368" s="64" t="str">
        <f t="shared" si="82"/>
        <v/>
      </c>
    </row>
    <row r="369" spans="1:89" s="64" customFormat="1" ht="51" customHeight="1">
      <c r="A369" s="29" t="str">
        <f t="shared" si="83"/>
        <v/>
      </c>
      <c r="B369" s="30"/>
      <c r="C369" s="30"/>
      <c r="D369" s="38"/>
      <c r="E369" s="198" t="str">
        <f t="shared" si="84"/>
        <v/>
      </c>
      <c r="F369" s="38"/>
      <c r="G369" s="38"/>
      <c r="H369" s="31"/>
      <c r="I369" s="31"/>
      <c r="J369" s="61" t="str">
        <f t="shared" si="85"/>
        <v/>
      </c>
      <c r="K369" s="69" t="str">
        <f t="shared" si="86"/>
        <v/>
      </c>
      <c r="L369" s="69" t="str">
        <f t="shared" si="87"/>
        <v/>
      </c>
      <c r="M369" s="69" t="str">
        <f t="shared" si="88"/>
        <v/>
      </c>
      <c r="N369" s="32"/>
      <c r="O369" s="99"/>
      <c r="P369" s="32"/>
      <c r="Q369" s="99"/>
      <c r="R369" s="129"/>
      <c r="S369" s="99"/>
      <c r="T369" s="32"/>
      <c r="U369" s="38"/>
      <c r="V369" s="32"/>
      <c r="W369" s="32"/>
      <c r="X369" s="38"/>
      <c r="Y369" s="30"/>
      <c r="Z369" s="30"/>
      <c r="AA369" s="32"/>
      <c r="AB369" s="32"/>
      <c r="AC369" s="33"/>
      <c r="AD369" s="63"/>
      <c r="AE369" s="63"/>
      <c r="BK369" s="65"/>
      <c r="BL369" s="65"/>
      <c r="BM369" s="65"/>
      <c r="BN369" s="65"/>
      <c r="BO369" s="65"/>
      <c r="BP369" s="65"/>
      <c r="BQ369" s="65"/>
      <c r="BR369" s="65"/>
      <c r="BS369" s="65"/>
      <c r="BT369" s="66"/>
      <c r="BU369" s="67"/>
      <c r="BV369" s="67"/>
      <c r="BW369" s="67"/>
      <c r="BX369" s="67"/>
      <c r="BY369" s="67"/>
      <c r="BZ369" s="68"/>
      <c r="CA369" s="65"/>
      <c r="CB369" s="65"/>
      <c r="CC369" s="65"/>
      <c r="CD369" s="65"/>
      <c r="CE369" s="65"/>
      <c r="CF369" s="65"/>
      <c r="CG369" s="65"/>
      <c r="CH369" s="65"/>
      <c r="CI369" s="65"/>
      <c r="CJ369" s="171"/>
      <c r="CK369" s="64" t="str">
        <f t="shared" si="82"/>
        <v/>
      </c>
    </row>
    <row r="370" spans="1:89" s="64" customFormat="1" ht="51" customHeight="1">
      <c r="A370" s="29" t="str">
        <f t="shared" si="83"/>
        <v/>
      </c>
      <c r="B370" s="30"/>
      <c r="C370" s="30"/>
      <c r="D370" s="38"/>
      <c r="E370" s="198" t="str">
        <f t="shared" si="84"/>
        <v/>
      </c>
      <c r="F370" s="38"/>
      <c r="G370" s="38"/>
      <c r="H370" s="31"/>
      <c r="I370" s="31"/>
      <c r="J370" s="61" t="str">
        <f t="shared" si="85"/>
        <v/>
      </c>
      <c r="K370" s="69" t="str">
        <f t="shared" si="86"/>
        <v/>
      </c>
      <c r="L370" s="69" t="str">
        <f t="shared" si="87"/>
        <v/>
      </c>
      <c r="M370" s="69" t="str">
        <f t="shared" si="88"/>
        <v/>
      </c>
      <c r="N370" s="32"/>
      <c r="O370" s="99"/>
      <c r="P370" s="32"/>
      <c r="Q370" s="99"/>
      <c r="R370" s="129"/>
      <c r="S370" s="99"/>
      <c r="T370" s="32"/>
      <c r="U370" s="38"/>
      <c r="V370" s="32"/>
      <c r="W370" s="32"/>
      <c r="X370" s="38"/>
      <c r="Y370" s="30"/>
      <c r="Z370" s="30"/>
      <c r="AA370" s="32"/>
      <c r="AB370" s="32"/>
      <c r="AC370" s="33"/>
      <c r="AD370" s="63"/>
      <c r="AE370" s="63"/>
      <c r="BK370" s="65"/>
      <c r="BL370" s="65"/>
      <c r="BM370" s="65"/>
      <c r="BN370" s="65"/>
      <c r="BO370" s="65"/>
      <c r="BP370" s="65"/>
      <c r="BQ370" s="65"/>
      <c r="BR370" s="65"/>
      <c r="BS370" s="65"/>
      <c r="BT370" s="66"/>
      <c r="BU370" s="67"/>
      <c r="BV370" s="67"/>
      <c r="BW370" s="67"/>
      <c r="BX370" s="67"/>
      <c r="BY370" s="67"/>
      <c r="BZ370" s="68"/>
      <c r="CA370" s="65"/>
      <c r="CB370" s="65"/>
      <c r="CC370" s="65"/>
      <c r="CD370" s="65"/>
      <c r="CE370" s="65"/>
      <c r="CF370" s="65"/>
      <c r="CG370" s="65"/>
      <c r="CH370" s="65"/>
      <c r="CI370" s="65"/>
      <c r="CJ370" s="171"/>
      <c r="CK370" s="64" t="str">
        <f t="shared" si="82"/>
        <v/>
      </c>
    </row>
    <row r="371" spans="1:89" s="64" customFormat="1" ht="51" customHeight="1">
      <c r="A371" s="29" t="str">
        <f t="shared" si="83"/>
        <v/>
      </c>
      <c r="B371" s="30"/>
      <c r="C371" s="30"/>
      <c r="D371" s="38"/>
      <c r="E371" s="198" t="str">
        <f t="shared" si="84"/>
        <v/>
      </c>
      <c r="F371" s="38"/>
      <c r="G371" s="38"/>
      <c r="H371" s="31"/>
      <c r="I371" s="31"/>
      <c r="J371" s="61" t="str">
        <f t="shared" si="85"/>
        <v/>
      </c>
      <c r="K371" s="69" t="str">
        <f t="shared" si="86"/>
        <v/>
      </c>
      <c r="L371" s="69" t="str">
        <f t="shared" si="87"/>
        <v/>
      </c>
      <c r="M371" s="69" t="str">
        <f t="shared" si="88"/>
        <v/>
      </c>
      <c r="N371" s="32"/>
      <c r="O371" s="99"/>
      <c r="P371" s="32"/>
      <c r="Q371" s="99"/>
      <c r="R371" s="129"/>
      <c r="S371" s="99"/>
      <c r="T371" s="32"/>
      <c r="U371" s="38"/>
      <c r="V371" s="32"/>
      <c r="W371" s="32"/>
      <c r="X371" s="38"/>
      <c r="Y371" s="30"/>
      <c r="Z371" s="30"/>
      <c r="AA371" s="32"/>
      <c r="AB371" s="32"/>
      <c r="AC371" s="33"/>
      <c r="AD371" s="63"/>
      <c r="AE371" s="63"/>
      <c r="BK371" s="65"/>
      <c r="BL371" s="65"/>
      <c r="BM371" s="65"/>
      <c r="BN371" s="65"/>
      <c r="BO371" s="65"/>
      <c r="BP371" s="65"/>
      <c r="BQ371" s="65"/>
      <c r="BR371" s="65"/>
      <c r="BS371" s="65"/>
      <c r="BT371" s="66"/>
      <c r="BU371" s="67"/>
      <c r="BV371" s="67"/>
      <c r="BW371" s="67"/>
      <c r="BX371" s="67"/>
      <c r="BY371" s="67"/>
      <c r="BZ371" s="68"/>
      <c r="CA371" s="65"/>
      <c r="CB371" s="65"/>
      <c r="CC371" s="65"/>
      <c r="CD371" s="65"/>
      <c r="CE371" s="65"/>
      <c r="CF371" s="65"/>
      <c r="CG371" s="65"/>
      <c r="CH371" s="65"/>
      <c r="CI371" s="65"/>
      <c r="CJ371" s="171"/>
      <c r="CK371" s="64" t="str">
        <f t="shared" si="82"/>
        <v/>
      </c>
    </row>
    <row r="372" spans="1:89" s="64" customFormat="1" ht="51" customHeight="1">
      <c r="A372" s="29" t="str">
        <f t="shared" si="83"/>
        <v/>
      </c>
      <c r="B372" s="30"/>
      <c r="C372" s="30"/>
      <c r="D372" s="38"/>
      <c r="E372" s="198" t="str">
        <f t="shared" si="84"/>
        <v/>
      </c>
      <c r="F372" s="38"/>
      <c r="G372" s="38"/>
      <c r="H372" s="31"/>
      <c r="I372" s="31"/>
      <c r="J372" s="61" t="str">
        <f t="shared" si="85"/>
        <v/>
      </c>
      <c r="K372" s="69" t="str">
        <f t="shared" si="86"/>
        <v/>
      </c>
      <c r="L372" s="69" t="str">
        <f t="shared" si="87"/>
        <v/>
      </c>
      <c r="M372" s="69" t="str">
        <f t="shared" si="88"/>
        <v/>
      </c>
      <c r="N372" s="32"/>
      <c r="O372" s="99"/>
      <c r="P372" s="32"/>
      <c r="Q372" s="99"/>
      <c r="R372" s="129"/>
      <c r="S372" s="99"/>
      <c r="T372" s="32"/>
      <c r="U372" s="38"/>
      <c r="V372" s="32"/>
      <c r="W372" s="32"/>
      <c r="X372" s="38"/>
      <c r="Y372" s="30"/>
      <c r="Z372" s="30"/>
      <c r="AA372" s="32"/>
      <c r="AB372" s="32"/>
      <c r="AC372" s="33"/>
      <c r="AD372" s="63"/>
      <c r="AE372" s="63"/>
      <c r="BK372" s="65"/>
      <c r="BL372" s="65"/>
      <c r="BM372" s="65"/>
      <c r="BN372" s="65"/>
      <c r="BO372" s="65"/>
      <c r="BP372" s="65"/>
      <c r="BQ372" s="65"/>
      <c r="BR372" s="65"/>
      <c r="BS372" s="65"/>
      <c r="BT372" s="66"/>
      <c r="BU372" s="67"/>
      <c r="BV372" s="67"/>
      <c r="BW372" s="67"/>
      <c r="BX372" s="67"/>
      <c r="BY372" s="67"/>
      <c r="BZ372" s="68"/>
      <c r="CA372" s="65"/>
      <c r="CB372" s="65"/>
      <c r="CC372" s="65"/>
      <c r="CD372" s="65"/>
      <c r="CE372" s="65"/>
      <c r="CF372" s="65"/>
      <c r="CG372" s="65"/>
      <c r="CH372" s="65"/>
      <c r="CI372" s="65"/>
      <c r="CJ372" s="171"/>
      <c r="CK372" s="64" t="str">
        <f t="shared" si="82"/>
        <v/>
      </c>
    </row>
    <row r="373" spans="1:89" s="64" customFormat="1" ht="51" customHeight="1">
      <c r="A373" s="29" t="str">
        <f t="shared" si="83"/>
        <v/>
      </c>
      <c r="B373" s="30"/>
      <c r="C373" s="30"/>
      <c r="D373" s="38"/>
      <c r="E373" s="198" t="str">
        <f t="shared" si="84"/>
        <v/>
      </c>
      <c r="F373" s="38"/>
      <c r="G373" s="38"/>
      <c r="H373" s="31"/>
      <c r="I373" s="31"/>
      <c r="J373" s="61" t="str">
        <f t="shared" si="85"/>
        <v/>
      </c>
      <c r="K373" s="69" t="str">
        <f t="shared" si="86"/>
        <v/>
      </c>
      <c r="L373" s="69" t="str">
        <f t="shared" si="87"/>
        <v/>
      </c>
      <c r="M373" s="69" t="str">
        <f t="shared" si="88"/>
        <v/>
      </c>
      <c r="N373" s="32"/>
      <c r="O373" s="99"/>
      <c r="P373" s="32"/>
      <c r="Q373" s="99"/>
      <c r="R373" s="129"/>
      <c r="S373" s="99"/>
      <c r="T373" s="32"/>
      <c r="U373" s="38"/>
      <c r="V373" s="32"/>
      <c r="W373" s="32"/>
      <c r="X373" s="38"/>
      <c r="Y373" s="30"/>
      <c r="Z373" s="30"/>
      <c r="AA373" s="32"/>
      <c r="AB373" s="32"/>
      <c r="AC373" s="33"/>
      <c r="AD373" s="63"/>
      <c r="AE373" s="63"/>
      <c r="BK373" s="65"/>
      <c r="BL373" s="65"/>
      <c r="BM373" s="65"/>
      <c r="BN373" s="65"/>
      <c r="BO373" s="65"/>
      <c r="BP373" s="65"/>
      <c r="BQ373" s="65"/>
      <c r="BR373" s="65"/>
      <c r="BS373" s="65"/>
      <c r="BT373" s="66"/>
      <c r="BU373" s="67"/>
      <c r="BV373" s="67"/>
      <c r="BW373" s="67"/>
      <c r="BX373" s="67"/>
      <c r="BY373" s="67"/>
      <c r="BZ373" s="68"/>
      <c r="CA373" s="65"/>
      <c r="CB373" s="65"/>
      <c r="CC373" s="65"/>
      <c r="CD373" s="65"/>
      <c r="CE373" s="65"/>
      <c r="CF373" s="65"/>
      <c r="CG373" s="65"/>
      <c r="CH373" s="65"/>
      <c r="CI373" s="65"/>
      <c r="CJ373" s="171"/>
      <c r="CK373" s="64" t="str">
        <f t="shared" si="82"/>
        <v/>
      </c>
    </row>
    <row r="374" spans="1:89" s="64" customFormat="1" ht="51" customHeight="1">
      <c r="A374" s="29" t="str">
        <f t="shared" si="83"/>
        <v/>
      </c>
      <c r="B374" s="30"/>
      <c r="C374" s="30"/>
      <c r="D374" s="38"/>
      <c r="E374" s="198" t="str">
        <f t="shared" si="84"/>
        <v/>
      </c>
      <c r="F374" s="38"/>
      <c r="G374" s="38"/>
      <c r="H374" s="31"/>
      <c r="I374" s="31"/>
      <c r="J374" s="61" t="str">
        <f t="shared" si="85"/>
        <v/>
      </c>
      <c r="K374" s="69" t="str">
        <f t="shared" si="86"/>
        <v/>
      </c>
      <c r="L374" s="69" t="str">
        <f t="shared" si="87"/>
        <v/>
      </c>
      <c r="M374" s="69" t="str">
        <f t="shared" si="88"/>
        <v/>
      </c>
      <c r="N374" s="32"/>
      <c r="O374" s="99"/>
      <c r="P374" s="32"/>
      <c r="Q374" s="99"/>
      <c r="R374" s="129"/>
      <c r="S374" s="99"/>
      <c r="T374" s="32"/>
      <c r="U374" s="38"/>
      <c r="V374" s="32"/>
      <c r="W374" s="32"/>
      <c r="X374" s="38"/>
      <c r="Y374" s="30"/>
      <c r="Z374" s="30"/>
      <c r="AA374" s="32"/>
      <c r="AB374" s="32"/>
      <c r="AC374" s="33"/>
      <c r="AD374" s="63"/>
      <c r="AE374" s="63"/>
      <c r="BK374" s="65"/>
      <c r="BL374" s="65"/>
      <c r="BM374" s="65"/>
      <c r="BN374" s="65"/>
      <c r="BO374" s="65"/>
      <c r="BP374" s="65"/>
      <c r="BQ374" s="65"/>
      <c r="BR374" s="65"/>
      <c r="BS374" s="65"/>
      <c r="BT374" s="66"/>
      <c r="BU374" s="67"/>
      <c r="BV374" s="67"/>
      <c r="BW374" s="67"/>
      <c r="BX374" s="67"/>
      <c r="BY374" s="67"/>
      <c r="BZ374" s="68"/>
      <c r="CA374" s="65"/>
      <c r="CB374" s="65"/>
      <c r="CC374" s="65"/>
      <c r="CD374" s="65"/>
      <c r="CE374" s="65"/>
      <c r="CF374" s="65"/>
      <c r="CG374" s="65"/>
      <c r="CH374" s="65"/>
      <c r="CI374" s="65"/>
      <c r="CJ374" s="171"/>
      <c r="CK374" s="64" t="str">
        <f t="shared" si="82"/>
        <v/>
      </c>
    </row>
    <row r="375" spans="1:89" s="64" customFormat="1" ht="51" customHeight="1">
      <c r="A375" s="29" t="str">
        <f t="shared" si="83"/>
        <v/>
      </c>
      <c r="B375" s="30"/>
      <c r="C375" s="30"/>
      <c r="D375" s="38"/>
      <c r="E375" s="198" t="str">
        <f t="shared" si="84"/>
        <v/>
      </c>
      <c r="F375" s="38"/>
      <c r="G375" s="38"/>
      <c r="H375" s="31"/>
      <c r="I375" s="31"/>
      <c r="J375" s="61" t="str">
        <f t="shared" si="85"/>
        <v/>
      </c>
      <c r="K375" s="69" t="str">
        <f t="shared" si="86"/>
        <v/>
      </c>
      <c r="L375" s="69" t="str">
        <f t="shared" si="87"/>
        <v/>
      </c>
      <c r="M375" s="69" t="str">
        <f t="shared" si="88"/>
        <v/>
      </c>
      <c r="N375" s="32"/>
      <c r="O375" s="99"/>
      <c r="P375" s="32"/>
      <c r="Q375" s="99"/>
      <c r="R375" s="129"/>
      <c r="S375" s="99"/>
      <c r="T375" s="32"/>
      <c r="U375" s="38"/>
      <c r="V375" s="32"/>
      <c r="W375" s="32"/>
      <c r="X375" s="38"/>
      <c r="Y375" s="30"/>
      <c r="Z375" s="30"/>
      <c r="AA375" s="32"/>
      <c r="AB375" s="32"/>
      <c r="AC375" s="33"/>
      <c r="AD375" s="63"/>
      <c r="AE375" s="63"/>
      <c r="BK375" s="65"/>
      <c r="BL375" s="65"/>
      <c r="BM375" s="65"/>
      <c r="BN375" s="65"/>
      <c r="BO375" s="65"/>
      <c r="BP375" s="65"/>
      <c r="BQ375" s="65"/>
      <c r="BR375" s="65"/>
      <c r="BS375" s="65"/>
      <c r="BT375" s="66"/>
      <c r="BU375" s="67"/>
      <c r="BV375" s="67"/>
      <c r="BW375" s="67"/>
      <c r="BX375" s="67"/>
      <c r="BY375" s="67"/>
      <c r="BZ375" s="68"/>
      <c r="CA375" s="65"/>
      <c r="CB375" s="65"/>
      <c r="CC375" s="65"/>
      <c r="CD375" s="65"/>
      <c r="CE375" s="65"/>
      <c r="CF375" s="65"/>
      <c r="CG375" s="65"/>
      <c r="CH375" s="65"/>
      <c r="CI375" s="65"/>
      <c r="CJ375" s="171"/>
      <c r="CK375" s="64" t="str">
        <f t="shared" si="82"/>
        <v/>
      </c>
    </row>
    <row r="376" spans="1:89" s="64" customFormat="1" ht="51" customHeight="1">
      <c r="A376" s="29" t="str">
        <f t="shared" si="83"/>
        <v/>
      </c>
      <c r="B376" s="30"/>
      <c r="C376" s="30"/>
      <c r="D376" s="38"/>
      <c r="E376" s="198" t="str">
        <f t="shared" si="84"/>
        <v/>
      </c>
      <c r="F376" s="38"/>
      <c r="G376" s="38"/>
      <c r="H376" s="31"/>
      <c r="I376" s="31"/>
      <c r="J376" s="61" t="str">
        <f t="shared" si="85"/>
        <v/>
      </c>
      <c r="K376" s="69" t="str">
        <f t="shared" si="86"/>
        <v/>
      </c>
      <c r="L376" s="69" t="str">
        <f t="shared" si="87"/>
        <v/>
      </c>
      <c r="M376" s="69" t="str">
        <f t="shared" si="88"/>
        <v/>
      </c>
      <c r="N376" s="32"/>
      <c r="O376" s="99"/>
      <c r="P376" s="32"/>
      <c r="Q376" s="99"/>
      <c r="R376" s="129"/>
      <c r="S376" s="99"/>
      <c r="T376" s="32"/>
      <c r="U376" s="38"/>
      <c r="V376" s="32"/>
      <c r="W376" s="32"/>
      <c r="X376" s="38"/>
      <c r="Y376" s="30"/>
      <c r="Z376" s="30"/>
      <c r="AA376" s="32"/>
      <c r="AB376" s="32"/>
      <c r="AC376" s="33"/>
      <c r="AD376" s="63"/>
      <c r="AE376" s="63"/>
      <c r="BK376" s="65"/>
      <c r="BL376" s="65"/>
      <c r="BM376" s="65"/>
      <c r="BN376" s="65"/>
      <c r="BO376" s="65"/>
      <c r="BP376" s="65"/>
      <c r="BQ376" s="65"/>
      <c r="BR376" s="65"/>
      <c r="BS376" s="65"/>
      <c r="BT376" s="66"/>
      <c r="BU376" s="67"/>
      <c r="BV376" s="67"/>
      <c r="BW376" s="67"/>
      <c r="BX376" s="67"/>
      <c r="BY376" s="67"/>
      <c r="BZ376" s="68"/>
      <c r="CA376" s="65"/>
      <c r="CB376" s="65"/>
      <c r="CC376" s="65"/>
      <c r="CD376" s="65"/>
      <c r="CE376" s="65"/>
      <c r="CF376" s="65"/>
      <c r="CG376" s="65"/>
      <c r="CH376" s="65"/>
      <c r="CI376" s="65"/>
      <c r="CJ376" s="171"/>
      <c r="CK376" s="64" t="str">
        <f t="shared" si="82"/>
        <v/>
      </c>
    </row>
    <row r="377" spans="1:89" s="64" customFormat="1" ht="51" customHeight="1">
      <c r="A377" s="29" t="str">
        <f t="shared" si="83"/>
        <v/>
      </c>
      <c r="B377" s="30"/>
      <c r="C377" s="30"/>
      <c r="D377" s="38"/>
      <c r="E377" s="198" t="str">
        <f t="shared" si="84"/>
        <v/>
      </c>
      <c r="F377" s="38"/>
      <c r="G377" s="38"/>
      <c r="H377" s="31"/>
      <c r="I377" s="31"/>
      <c r="J377" s="61" t="str">
        <f t="shared" si="85"/>
        <v/>
      </c>
      <c r="K377" s="69" t="str">
        <f t="shared" si="86"/>
        <v/>
      </c>
      <c r="L377" s="69" t="str">
        <f t="shared" si="87"/>
        <v/>
      </c>
      <c r="M377" s="69" t="str">
        <f t="shared" si="88"/>
        <v/>
      </c>
      <c r="N377" s="32"/>
      <c r="O377" s="99"/>
      <c r="P377" s="32"/>
      <c r="Q377" s="99"/>
      <c r="R377" s="129"/>
      <c r="S377" s="99"/>
      <c r="T377" s="32"/>
      <c r="U377" s="38"/>
      <c r="V377" s="32"/>
      <c r="W377" s="32"/>
      <c r="X377" s="38"/>
      <c r="Y377" s="30"/>
      <c r="Z377" s="30"/>
      <c r="AA377" s="32"/>
      <c r="AB377" s="32"/>
      <c r="AC377" s="33"/>
      <c r="AD377" s="63"/>
      <c r="AE377" s="63"/>
      <c r="BK377" s="65"/>
      <c r="BL377" s="65"/>
      <c r="BM377" s="65"/>
      <c r="BN377" s="65"/>
      <c r="BO377" s="65"/>
      <c r="BP377" s="65"/>
      <c r="BQ377" s="65"/>
      <c r="BR377" s="65"/>
      <c r="BS377" s="65"/>
      <c r="BT377" s="66"/>
      <c r="BU377" s="67"/>
      <c r="BV377" s="67"/>
      <c r="BW377" s="67"/>
      <c r="BX377" s="67"/>
      <c r="BY377" s="67"/>
      <c r="BZ377" s="68"/>
      <c r="CA377" s="65"/>
      <c r="CB377" s="65"/>
      <c r="CC377" s="65"/>
      <c r="CD377" s="65"/>
      <c r="CE377" s="65"/>
      <c r="CF377" s="65"/>
      <c r="CG377" s="65"/>
      <c r="CH377" s="65"/>
      <c r="CI377" s="65"/>
      <c r="CJ377" s="171"/>
      <c r="CK377" s="64" t="str">
        <f t="shared" si="82"/>
        <v/>
      </c>
    </row>
    <row r="378" spans="1:89" s="64" customFormat="1" ht="51" customHeight="1">
      <c r="A378" s="29" t="str">
        <f t="shared" si="83"/>
        <v/>
      </c>
      <c r="B378" s="30"/>
      <c r="C378" s="30"/>
      <c r="D378" s="38"/>
      <c r="E378" s="198" t="str">
        <f t="shared" si="84"/>
        <v/>
      </c>
      <c r="F378" s="38"/>
      <c r="G378" s="38"/>
      <c r="H378" s="31"/>
      <c r="I378" s="31"/>
      <c r="J378" s="61" t="str">
        <f t="shared" si="85"/>
        <v/>
      </c>
      <c r="K378" s="69" t="str">
        <f t="shared" si="86"/>
        <v/>
      </c>
      <c r="L378" s="69" t="str">
        <f t="shared" si="87"/>
        <v/>
      </c>
      <c r="M378" s="69" t="str">
        <f t="shared" si="88"/>
        <v/>
      </c>
      <c r="N378" s="32"/>
      <c r="O378" s="99"/>
      <c r="P378" s="32"/>
      <c r="Q378" s="99"/>
      <c r="R378" s="129"/>
      <c r="S378" s="99"/>
      <c r="T378" s="32"/>
      <c r="U378" s="38"/>
      <c r="V378" s="32"/>
      <c r="W378" s="32"/>
      <c r="X378" s="38"/>
      <c r="Y378" s="30"/>
      <c r="Z378" s="30"/>
      <c r="AA378" s="32"/>
      <c r="AB378" s="32"/>
      <c r="AC378" s="33"/>
      <c r="AD378" s="63"/>
      <c r="AE378" s="63"/>
      <c r="BK378" s="65"/>
      <c r="BL378" s="65"/>
      <c r="BM378" s="65"/>
      <c r="BN378" s="65"/>
      <c r="BO378" s="65"/>
      <c r="BP378" s="65"/>
      <c r="BQ378" s="65"/>
      <c r="BR378" s="65"/>
      <c r="BS378" s="65"/>
      <c r="BT378" s="66"/>
      <c r="BU378" s="67"/>
      <c r="BV378" s="67"/>
      <c r="BW378" s="67"/>
      <c r="BX378" s="67"/>
      <c r="BY378" s="67"/>
      <c r="BZ378" s="68"/>
      <c r="CA378" s="65"/>
      <c r="CB378" s="65"/>
      <c r="CC378" s="65"/>
      <c r="CD378" s="65"/>
      <c r="CE378" s="65"/>
      <c r="CF378" s="65"/>
      <c r="CG378" s="65"/>
      <c r="CH378" s="65"/>
      <c r="CI378" s="65"/>
      <c r="CJ378" s="171"/>
      <c r="CK378" s="64" t="str">
        <f t="shared" si="82"/>
        <v/>
      </c>
    </row>
    <row r="379" spans="1:89" s="64" customFormat="1" ht="51" customHeight="1">
      <c r="A379" s="29" t="str">
        <f t="shared" si="83"/>
        <v/>
      </c>
      <c r="B379" s="30"/>
      <c r="C379" s="30"/>
      <c r="D379" s="38"/>
      <c r="E379" s="198" t="str">
        <f t="shared" si="84"/>
        <v/>
      </c>
      <c r="F379" s="38"/>
      <c r="G379" s="38"/>
      <c r="H379" s="31"/>
      <c r="I379" s="31"/>
      <c r="J379" s="61" t="str">
        <f t="shared" si="85"/>
        <v/>
      </c>
      <c r="K379" s="69" t="str">
        <f t="shared" si="86"/>
        <v/>
      </c>
      <c r="L379" s="69" t="str">
        <f t="shared" si="87"/>
        <v/>
      </c>
      <c r="M379" s="69" t="str">
        <f t="shared" si="88"/>
        <v/>
      </c>
      <c r="N379" s="32"/>
      <c r="O379" s="99"/>
      <c r="P379" s="32"/>
      <c r="Q379" s="99"/>
      <c r="R379" s="129"/>
      <c r="S379" s="99"/>
      <c r="T379" s="32"/>
      <c r="U379" s="38"/>
      <c r="V379" s="32"/>
      <c r="W379" s="32"/>
      <c r="X379" s="38"/>
      <c r="Y379" s="30"/>
      <c r="Z379" s="30"/>
      <c r="AA379" s="32"/>
      <c r="AB379" s="32"/>
      <c r="AC379" s="33"/>
      <c r="AD379" s="63"/>
      <c r="AE379" s="63"/>
      <c r="BK379" s="65"/>
      <c r="BL379" s="65"/>
      <c r="BM379" s="65"/>
      <c r="BN379" s="65"/>
      <c r="BO379" s="65"/>
      <c r="BP379" s="65"/>
      <c r="BQ379" s="65"/>
      <c r="BR379" s="65"/>
      <c r="BS379" s="65"/>
      <c r="BT379" s="66"/>
      <c r="BU379" s="67"/>
      <c r="BV379" s="67"/>
      <c r="BW379" s="67"/>
      <c r="BX379" s="67"/>
      <c r="BY379" s="67"/>
      <c r="BZ379" s="68"/>
      <c r="CA379" s="65"/>
      <c r="CB379" s="65"/>
      <c r="CC379" s="65"/>
      <c r="CD379" s="65"/>
      <c r="CE379" s="65"/>
      <c r="CF379" s="65"/>
      <c r="CG379" s="65"/>
      <c r="CH379" s="65"/>
      <c r="CI379" s="65"/>
      <c r="CJ379" s="171"/>
      <c r="CK379" s="64" t="str">
        <f t="shared" si="82"/>
        <v/>
      </c>
    </row>
    <row r="380" spans="1:89" s="64" customFormat="1" ht="51" customHeight="1">
      <c r="A380" s="29" t="str">
        <f t="shared" si="83"/>
        <v/>
      </c>
      <c r="B380" s="30"/>
      <c r="C380" s="30"/>
      <c r="D380" s="38"/>
      <c r="E380" s="198" t="str">
        <f t="shared" si="84"/>
        <v/>
      </c>
      <c r="F380" s="38"/>
      <c r="G380" s="38"/>
      <c r="H380" s="31"/>
      <c r="I380" s="31"/>
      <c r="J380" s="61" t="str">
        <f t="shared" si="85"/>
        <v/>
      </c>
      <c r="K380" s="69" t="str">
        <f t="shared" si="86"/>
        <v/>
      </c>
      <c r="L380" s="69" t="str">
        <f t="shared" si="87"/>
        <v/>
      </c>
      <c r="M380" s="69" t="str">
        <f t="shared" si="88"/>
        <v/>
      </c>
      <c r="N380" s="32"/>
      <c r="O380" s="99"/>
      <c r="P380" s="32"/>
      <c r="Q380" s="99"/>
      <c r="R380" s="129"/>
      <c r="S380" s="99"/>
      <c r="T380" s="32"/>
      <c r="U380" s="38"/>
      <c r="V380" s="32"/>
      <c r="W380" s="32"/>
      <c r="X380" s="38"/>
      <c r="Y380" s="30"/>
      <c r="Z380" s="30"/>
      <c r="AA380" s="32"/>
      <c r="AB380" s="32"/>
      <c r="AC380" s="33"/>
      <c r="AD380" s="63"/>
      <c r="AE380" s="63"/>
      <c r="BK380" s="65"/>
      <c r="BL380" s="65"/>
      <c r="BM380" s="65"/>
      <c r="BN380" s="65"/>
      <c r="BO380" s="65"/>
      <c r="BP380" s="65"/>
      <c r="BQ380" s="65"/>
      <c r="BR380" s="65"/>
      <c r="BS380" s="65"/>
      <c r="BT380" s="66"/>
      <c r="BU380" s="67"/>
      <c r="BV380" s="67"/>
      <c r="BW380" s="67"/>
      <c r="BX380" s="67"/>
      <c r="BY380" s="67"/>
      <c r="BZ380" s="68"/>
      <c r="CA380" s="65"/>
      <c r="CB380" s="65"/>
      <c r="CC380" s="65"/>
      <c r="CD380" s="65"/>
      <c r="CE380" s="65"/>
      <c r="CF380" s="65"/>
      <c r="CG380" s="65"/>
      <c r="CH380" s="65"/>
      <c r="CI380" s="65"/>
      <c r="CJ380" s="171"/>
      <c r="CK380" s="64" t="str">
        <f t="shared" si="82"/>
        <v/>
      </c>
    </row>
    <row r="381" spans="1:89" s="64" customFormat="1" ht="51" customHeight="1">
      <c r="A381" s="29" t="str">
        <f t="shared" si="83"/>
        <v/>
      </c>
      <c r="B381" s="30"/>
      <c r="C381" s="30"/>
      <c r="D381" s="38"/>
      <c r="E381" s="198" t="str">
        <f t="shared" si="84"/>
        <v/>
      </c>
      <c r="F381" s="38"/>
      <c r="G381" s="38"/>
      <c r="H381" s="31"/>
      <c r="I381" s="31"/>
      <c r="J381" s="61" t="str">
        <f t="shared" si="85"/>
        <v/>
      </c>
      <c r="K381" s="69" t="str">
        <f t="shared" si="86"/>
        <v/>
      </c>
      <c r="L381" s="69" t="str">
        <f t="shared" si="87"/>
        <v/>
      </c>
      <c r="M381" s="69" t="str">
        <f t="shared" si="88"/>
        <v/>
      </c>
      <c r="N381" s="32"/>
      <c r="O381" s="99"/>
      <c r="P381" s="32"/>
      <c r="Q381" s="99"/>
      <c r="R381" s="129"/>
      <c r="S381" s="99"/>
      <c r="T381" s="32"/>
      <c r="U381" s="38"/>
      <c r="V381" s="32"/>
      <c r="W381" s="32"/>
      <c r="X381" s="38"/>
      <c r="Y381" s="30"/>
      <c r="Z381" s="30"/>
      <c r="AA381" s="32"/>
      <c r="AB381" s="32"/>
      <c r="AC381" s="33"/>
      <c r="AD381" s="63"/>
      <c r="AE381" s="63"/>
      <c r="BK381" s="65"/>
      <c r="BL381" s="65"/>
      <c r="BM381" s="65"/>
      <c r="BN381" s="65"/>
      <c r="BO381" s="65"/>
      <c r="BP381" s="65"/>
      <c r="BQ381" s="65"/>
      <c r="BR381" s="65"/>
      <c r="BS381" s="65"/>
      <c r="BT381" s="66"/>
      <c r="BU381" s="67"/>
      <c r="BV381" s="67"/>
      <c r="BW381" s="67"/>
      <c r="BX381" s="67"/>
      <c r="BY381" s="67"/>
      <c r="BZ381" s="68"/>
      <c r="CA381" s="65"/>
      <c r="CB381" s="65"/>
      <c r="CC381" s="65"/>
      <c r="CD381" s="65"/>
      <c r="CE381" s="65"/>
      <c r="CF381" s="65"/>
      <c r="CG381" s="65"/>
      <c r="CH381" s="65"/>
      <c r="CI381" s="65"/>
      <c r="CJ381" s="171"/>
      <c r="CK381" s="64" t="str">
        <f t="shared" si="82"/>
        <v/>
      </c>
    </row>
    <row r="382" spans="1:89" s="64" customFormat="1" ht="51" customHeight="1">
      <c r="A382" s="29" t="str">
        <f t="shared" si="83"/>
        <v/>
      </c>
      <c r="B382" s="30"/>
      <c r="C382" s="30"/>
      <c r="D382" s="38"/>
      <c r="E382" s="198" t="str">
        <f t="shared" si="84"/>
        <v/>
      </c>
      <c r="F382" s="38"/>
      <c r="G382" s="38"/>
      <c r="H382" s="31"/>
      <c r="I382" s="31"/>
      <c r="J382" s="61" t="str">
        <f t="shared" si="85"/>
        <v/>
      </c>
      <c r="K382" s="69" t="str">
        <f t="shared" si="86"/>
        <v/>
      </c>
      <c r="L382" s="69" t="str">
        <f t="shared" si="87"/>
        <v/>
      </c>
      <c r="M382" s="69" t="str">
        <f t="shared" si="88"/>
        <v/>
      </c>
      <c r="N382" s="32"/>
      <c r="O382" s="99"/>
      <c r="P382" s="32"/>
      <c r="Q382" s="99"/>
      <c r="R382" s="129"/>
      <c r="S382" s="99"/>
      <c r="T382" s="32"/>
      <c r="U382" s="38"/>
      <c r="V382" s="32"/>
      <c r="W382" s="32"/>
      <c r="X382" s="38"/>
      <c r="Y382" s="30"/>
      <c r="Z382" s="30"/>
      <c r="AA382" s="32"/>
      <c r="AB382" s="32"/>
      <c r="AC382" s="33"/>
      <c r="AD382" s="63"/>
      <c r="AE382" s="63"/>
      <c r="BK382" s="65"/>
      <c r="BL382" s="65"/>
      <c r="BM382" s="65"/>
      <c r="BN382" s="65"/>
      <c r="BO382" s="65"/>
      <c r="BP382" s="65"/>
      <c r="BQ382" s="65"/>
      <c r="BR382" s="65"/>
      <c r="BS382" s="65"/>
      <c r="BT382" s="66"/>
      <c r="BU382" s="67"/>
      <c r="BV382" s="67"/>
      <c r="BW382" s="67"/>
      <c r="BX382" s="67"/>
      <c r="BY382" s="67"/>
      <c r="BZ382" s="68"/>
      <c r="CA382" s="65"/>
      <c r="CB382" s="65"/>
      <c r="CC382" s="65"/>
      <c r="CD382" s="65"/>
      <c r="CE382" s="65"/>
      <c r="CF382" s="65"/>
      <c r="CG382" s="65"/>
      <c r="CH382" s="65"/>
      <c r="CI382" s="65"/>
      <c r="CJ382" s="171"/>
      <c r="CK382" s="64" t="str">
        <f t="shared" si="82"/>
        <v/>
      </c>
    </row>
    <row r="383" spans="1:89" s="64" customFormat="1" ht="51" customHeight="1">
      <c r="A383" s="29" t="str">
        <f t="shared" si="83"/>
        <v/>
      </c>
      <c r="B383" s="30"/>
      <c r="C383" s="30"/>
      <c r="D383" s="38"/>
      <c r="E383" s="198" t="str">
        <f t="shared" si="84"/>
        <v/>
      </c>
      <c r="F383" s="38"/>
      <c r="G383" s="38"/>
      <c r="H383" s="31"/>
      <c r="I383" s="31"/>
      <c r="J383" s="61" t="str">
        <f t="shared" si="85"/>
        <v/>
      </c>
      <c r="K383" s="69" t="str">
        <f t="shared" si="86"/>
        <v/>
      </c>
      <c r="L383" s="69" t="str">
        <f t="shared" si="87"/>
        <v/>
      </c>
      <c r="M383" s="69" t="str">
        <f t="shared" si="88"/>
        <v/>
      </c>
      <c r="N383" s="32"/>
      <c r="O383" s="99"/>
      <c r="P383" s="32"/>
      <c r="Q383" s="99"/>
      <c r="R383" s="129"/>
      <c r="S383" s="99"/>
      <c r="T383" s="32"/>
      <c r="U383" s="38"/>
      <c r="V383" s="32"/>
      <c r="W383" s="32"/>
      <c r="X383" s="38"/>
      <c r="Y383" s="30"/>
      <c r="Z383" s="30"/>
      <c r="AA383" s="32"/>
      <c r="AB383" s="32"/>
      <c r="AC383" s="33"/>
      <c r="AD383" s="63"/>
      <c r="AE383" s="63"/>
      <c r="BK383" s="65"/>
      <c r="BL383" s="65"/>
      <c r="BM383" s="65"/>
      <c r="BN383" s="65"/>
      <c r="BO383" s="65"/>
      <c r="BP383" s="65"/>
      <c r="BQ383" s="65"/>
      <c r="BR383" s="65"/>
      <c r="BS383" s="65"/>
      <c r="BT383" s="66"/>
      <c r="BU383" s="67"/>
      <c r="BV383" s="67"/>
      <c r="BW383" s="67"/>
      <c r="BX383" s="67"/>
      <c r="BY383" s="67"/>
      <c r="BZ383" s="68"/>
      <c r="CA383" s="65"/>
      <c r="CB383" s="65"/>
      <c r="CC383" s="65"/>
      <c r="CD383" s="65"/>
      <c r="CE383" s="65"/>
      <c r="CF383" s="65"/>
      <c r="CG383" s="65"/>
      <c r="CH383" s="65"/>
      <c r="CI383" s="65"/>
      <c r="CJ383" s="171"/>
      <c r="CK383" s="64" t="str">
        <f t="shared" si="82"/>
        <v/>
      </c>
    </row>
    <row r="384" spans="1:89" s="64" customFormat="1" ht="51" customHeight="1">
      <c r="A384" s="29" t="str">
        <f t="shared" si="83"/>
        <v/>
      </c>
      <c r="B384" s="30"/>
      <c r="C384" s="30"/>
      <c r="D384" s="38"/>
      <c r="E384" s="198" t="str">
        <f t="shared" si="84"/>
        <v/>
      </c>
      <c r="F384" s="38"/>
      <c r="G384" s="38"/>
      <c r="H384" s="31"/>
      <c r="I384" s="31"/>
      <c r="J384" s="61" t="str">
        <f t="shared" si="85"/>
        <v/>
      </c>
      <c r="K384" s="69" t="str">
        <f t="shared" si="86"/>
        <v/>
      </c>
      <c r="L384" s="69" t="str">
        <f t="shared" si="87"/>
        <v/>
      </c>
      <c r="M384" s="69" t="str">
        <f t="shared" si="88"/>
        <v/>
      </c>
      <c r="N384" s="32"/>
      <c r="O384" s="99"/>
      <c r="P384" s="32"/>
      <c r="Q384" s="99"/>
      <c r="R384" s="129"/>
      <c r="S384" s="99"/>
      <c r="T384" s="32"/>
      <c r="U384" s="38"/>
      <c r="V384" s="32"/>
      <c r="W384" s="32"/>
      <c r="X384" s="38"/>
      <c r="Y384" s="30"/>
      <c r="Z384" s="30"/>
      <c r="AA384" s="32"/>
      <c r="AB384" s="32"/>
      <c r="AC384" s="33"/>
      <c r="AD384" s="63"/>
      <c r="AE384" s="63"/>
      <c r="BK384" s="65"/>
      <c r="BL384" s="65"/>
      <c r="BM384" s="65"/>
      <c r="BN384" s="65"/>
      <c r="BO384" s="65"/>
      <c r="BP384" s="65"/>
      <c r="BQ384" s="65"/>
      <c r="BR384" s="65"/>
      <c r="BS384" s="65"/>
      <c r="BT384" s="66"/>
      <c r="BU384" s="67"/>
      <c r="BV384" s="67"/>
      <c r="BW384" s="67"/>
      <c r="BX384" s="67"/>
      <c r="BY384" s="67"/>
      <c r="BZ384" s="68"/>
      <c r="CA384" s="65"/>
      <c r="CB384" s="65"/>
      <c r="CC384" s="65"/>
      <c r="CD384" s="65"/>
      <c r="CE384" s="65"/>
      <c r="CF384" s="65"/>
      <c r="CG384" s="65"/>
      <c r="CH384" s="65"/>
      <c r="CI384" s="65"/>
      <c r="CJ384" s="171"/>
      <c r="CK384" s="64" t="str">
        <f t="shared" si="82"/>
        <v/>
      </c>
    </row>
    <row r="385" spans="1:89" s="64" customFormat="1" ht="51" customHeight="1">
      <c r="A385" s="29" t="str">
        <f t="shared" si="83"/>
        <v/>
      </c>
      <c r="B385" s="30"/>
      <c r="C385" s="30"/>
      <c r="D385" s="38"/>
      <c r="E385" s="198" t="str">
        <f t="shared" si="84"/>
        <v/>
      </c>
      <c r="F385" s="38"/>
      <c r="G385" s="38"/>
      <c r="H385" s="31"/>
      <c r="I385" s="31"/>
      <c r="J385" s="61" t="str">
        <f t="shared" si="85"/>
        <v/>
      </c>
      <c r="K385" s="69" t="str">
        <f t="shared" si="86"/>
        <v/>
      </c>
      <c r="L385" s="69" t="str">
        <f t="shared" si="87"/>
        <v/>
      </c>
      <c r="M385" s="69" t="str">
        <f t="shared" si="88"/>
        <v/>
      </c>
      <c r="N385" s="32"/>
      <c r="O385" s="99"/>
      <c r="P385" s="32"/>
      <c r="Q385" s="99"/>
      <c r="R385" s="129"/>
      <c r="S385" s="99"/>
      <c r="T385" s="32"/>
      <c r="U385" s="38"/>
      <c r="V385" s="32"/>
      <c r="W385" s="32"/>
      <c r="X385" s="38"/>
      <c r="Y385" s="30"/>
      <c r="Z385" s="30"/>
      <c r="AA385" s="32"/>
      <c r="AB385" s="32"/>
      <c r="AC385" s="33"/>
      <c r="AD385" s="63"/>
      <c r="AE385" s="63"/>
      <c r="BK385" s="65"/>
      <c r="BL385" s="65"/>
      <c r="BM385" s="65"/>
      <c r="BN385" s="65"/>
      <c r="BO385" s="65"/>
      <c r="BP385" s="65"/>
      <c r="BQ385" s="65"/>
      <c r="BR385" s="65"/>
      <c r="BS385" s="65"/>
      <c r="BT385" s="66"/>
      <c r="BU385" s="67"/>
      <c r="BV385" s="67"/>
      <c r="BW385" s="67"/>
      <c r="BX385" s="67"/>
      <c r="BY385" s="67"/>
      <c r="BZ385" s="68"/>
      <c r="CA385" s="65"/>
      <c r="CB385" s="65"/>
      <c r="CC385" s="65"/>
      <c r="CD385" s="65"/>
      <c r="CE385" s="65"/>
      <c r="CF385" s="65"/>
      <c r="CG385" s="65"/>
      <c r="CH385" s="65"/>
      <c r="CI385" s="65"/>
      <c r="CJ385" s="171"/>
      <c r="CK385" s="64" t="str">
        <f t="shared" si="82"/>
        <v/>
      </c>
    </row>
    <row r="386" spans="1:89" s="64" customFormat="1" ht="51" customHeight="1">
      <c r="A386" s="29" t="str">
        <f t="shared" si="83"/>
        <v/>
      </c>
      <c r="B386" s="30"/>
      <c r="C386" s="30"/>
      <c r="D386" s="38"/>
      <c r="E386" s="198" t="str">
        <f t="shared" si="84"/>
        <v/>
      </c>
      <c r="F386" s="38"/>
      <c r="G386" s="38"/>
      <c r="H386" s="31"/>
      <c r="I386" s="31"/>
      <c r="J386" s="61" t="str">
        <f t="shared" si="85"/>
        <v/>
      </c>
      <c r="K386" s="69" t="str">
        <f t="shared" si="86"/>
        <v/>
      </c>
      <c r="L386" s="69" t="str">
        <f t="shared" si="87"/>
        <v/>
      </c>
      <c r="M386" s="69" t="str">
        <f t="shared" si="88"/>
        <v/>
      </c>
      <c r="N386" s="32"/>
      <c r="O386" s="99"/>
      <c r="P386" s="32"/>
      <c r="Q386" s="99"/>
      <c r="R386" s="129"/>
      <c r="S386" s="99"/>
      <c r="T386" s="32"/>
      <c r="U386" s="38"/>
      <c r="V386" s="32"/>
      <c r="W386" s="32"/>
      <c r="X386" s="38"/>
      <c r="Y386" s="30"/>
      <c r="Z386" s="30"/>
      <c r="AA386" s="32"/>
      <c r="AB386" s="32"/>
      <c r="AC386" s="33"/>
      <c r="AD386" s="63"/>
      <c r="AE386" s="63"/>
      <c r="BK386" s="65"/>
      <c r="BL386" s="65"/>
      <c r="BM386" s="65"/>
      <c r="BN386" s="65"/>
      <c r="BO386" s="65"/>
      <c r="BP386" s="65"/>
      <c r="BQ386" s="65"/>
      <c r="BR386" s="65"/>
      <c r="BS386" s="65"/>
      <c r="BT386" s="66"/>
      <c r="BU386" s="67"/>
      <c r="BV386" s="67"/>
      <c r="BW386" s="67"/>
      <c r="BX386" s="67"/>
      <c r="BY386" s="67"/>
      <c r="BZ386" s="68"/>
      <c r="CA386" s="65"/>
      <c r="CB386" s="65"/>
      <c r="CC386" s="65"/>
      <c r="CD386" s="65"/>
      <c r="CE386" s="65"/>
      <c r="CF386" s="65"/>
      <c r="CG386" s="65"/>
      <c r="CH386" s="65"/>
      <c r="CI386" s="65"/>
      <c r="CJ386" s="171"/>
      <c r="CK386" s="64" t="str">
        <f t="shared" si="82"/>
        <v/>
      </c>
    </row>
    <row r="387" spans="1:89" s="64" customFormat="1" ht="51" customHeight="1">
      <c r="A387" s="29" t="str">
        <f t="shared" si="83"/>
        <v/>
      </c>
      <c r="B387" s="30"/>
      <c r="C387" s="30"/>
      <c r="D387" s="38"/>
      <c r="E387" s="198" t="str">
        <f t="shared" si="84"/>
        <v/>
      </c>
      <c r="F387" s="38"/>
      <c r="G387" s="38"/>
      <c r="H387" s="31"/>
      <c r="I387" s="31"/>
      <c r="J387" s="61" t="str">
        <f t="shared" si="85"/>
        <v/>
      </c>
      <c r="K387" s="69" t="str">
        <f t="shared" si="86"/>
        <v/>
      </c>
      <c r="L387" s="69" t="str">
        <f t="shared" si="87"/>
        <v/>
      </c>
      <c r="M387" s="69" t="str">
        <f t="shared" si="88"/>
        <v/>
      </c>
      <c r="N387" s="32"/>
      <c r="O387" s="99"/>
      <c r="P387" s="32"/>
      <c r="Q387" s="99"/>
      <c r="R387" s="129"/>
      <c r="S387" s="99"/>
      <c r="T387" s="32"/>
      <c r="U387" s="38"/>
      <c r="V387" s="32"/>
      <c r="W387" s="32"/>
      <c r="X387" s="38"/>
      <c r="Y387" s="30"/>
      <c r="Z387" s="30"/>
      <c r="AA387" s="32"/>
      <c r="AB387" s="32"/>
      <c r="AC387" s="33"/>
      <c r="AD387" s="63"/>
      <c r="AE387" s="63"/>
      <c r="BK387" s="65"/>
      <c r="BL387" s="65"/>
      <c r="BM387" s="65"/>
      <c r="BN387" s="65"/>
      <c r="BO387" s="65"/>
      <c r="BP387" s="65"/>
      <c r="BQ387" s="65"/>
      <c r="BR387" s="65"/>
      <c r="BS387" s="65"/>
      <c r="BT387" s="66"/>
      <c r="BU387" s="67"/>
      <c r="BV387" s="67"/>
      <c r="BW387" s="67"/>
      <c r="BX387" s="67"/>
      <c r="BY387" s="67"/>
      <c r="BZ387" s="68"/>
      <c r="CA387" s="65"/>
      <c r="CB387" s="65"/>
      <c r="CC387" s="65"/>
      <c r="CD387" s="65"/>
      <c r="CE387" s="65"/>
      <c r="CF387" s="65"/>
      <c r="CG387" s="65"/>
      <c r="CH387" s="65"/>
      <c r="CI387" s="65"/>
      <c r="CJ387" s="171"/>
      <c r="CK387" s="64" t="str">
        <f t="shared" si="82"/>
        <v/>
      </c>
    </row>
    <row r="388" spans="1:89" s="64" customFormat="1" ht="51" customHeight="1">
      <c r="A388" s="29" t="str">
        <f t="shared" si="83"/>
        <v/>
      </c>
      <c r="B388" s="30"/>
      <c r="C388" s="30"/>
      <c r="D388" s="38"/>
      <c r="E388" s="198" t="str">
        <f t="shared" si="84"/>
        <v/>
      </c>
      <c r="F388" s="38"/>
      <c r="G388" s="38"/>
      <c r="H388" s="31"/>
      <c r="I388" s="31"/>
      <c r="J388" s="61" t="str">
        <f t="shared" si="85"/>
        <v/>
      </c>
      <c r="K388" s="69" t="str">
        <f t="shared" si="86"/>
        <v/>
      </c>
      <c r="L388" s="69" t="str">
        <f t="shared" si="87"/>
        <v/>
      </c>
      <c r="M388" s="69" t="str">
        <f t="shared" si="88"/>
        <v/>
      </c>
      <c r="N388" s="32"/>
      <c r="O388" s="99"/>
      <c r="P388" s="32"/>
      <c r="Q388" s="99"/>
      <c r="R388" s="129"/>
      <c r="S388" s="99"/>
      <c r="T388" s="32"/>
      <c r="U388" s="38"/>
      <c r="V388" s="32"/>
      <c r="W388" s="32"/>
      <c r="X388" s="38"/>
      <c r="Y388" s="30"/>
      <c r="Z388" s="30"/>
      <c r="AA388" s="32"/>
      <c r="AB388" s="32"/>
      <c r="AC388" s="33"/>
      <c r="AD388" s="63"/>
      <c r="AE388" s="63"/>
      <c r="BK388" s="65"/>
      <c r="BL388" s="65"/>
      <c r="BM388" s="65"/>
      <c r="BN388" s="65"/>
      <c r="BO388" s="65"/>
      <c r="BP388" s="65"/>
      <c r="BQ388" s="65"/>
      <c r="BR388" s="65"/>
      <c r="BS388" s="65"/>
      <c r="BT388" s="66"/>
      <c r="BU388" s="67"/>
      <c r="BV388" s="67"/>
      <c r="BW388" s="67"/>
      <c r="BX388" s="67"/>
      <c r="BY388" s="67"/>
      <c r="BZ388" s="68"/>
      <c r="CA388" s="65"/>
      <c r="CB388" s="65"/>
      <c r="CC388" s="65"/>
      <c r="CD388" s="65"/>
      <c r="CE388" s="65"/>
      <c r="CF388" s="65"/>
      <c r="CG388" s="65"/>
      <c r="CH388" s="65"/>
      <c r="CI388" s="65"/>
      <c r="CJ388" s="171"/>
      <c r="CK388" s="64" t="str">
        <f t="shared" si="82"/>
        <v/>
      </c>
    </row>
    <row r="389" spans="1:89" s="64" customFormat="1" ht="51" customHeight="1">
      <c r="A389" s="29" t="str">
        <f t="shared" si="83"/>
        <v/>
      </c>
      <c r="B389" s="30"/>
      <c r="C389" s="30"/>
      <c r="D389" s="38"/>
      <c r="E389" s="198" t="str">
        <f t="shared" si="84"/>
        <v/>
      </c>
      <c r="F389" s="38"/>
      <c r="G389" s="38"/>
      <c r="H389" s="31"/>
      <c r="I389" s="31"/>
      <c r="J389" s="61" t="str">
        <f t="shared" si="85"/>
        <v/>
      </c>
      <c r="K389" s="69" t="str">
        <f t="shared" si="86"/>
        <v/>
      </c>
      <c r="L389" s="69" t="str">
        <f t="shared" si="87"/>
        <v/>
      </c>
      <c r="M389" s="69" t="str">
        <f t="shared" si="88"/>
        <v/>
      </c>
      <c r="N389" s="32"/>
      <c r="O389" s="99"/>
      <c r="P389" s="32"/>
      <c r="Q389" s="99"/>
      <c r="R389" s="129"/>
      <c r="S389" s="99"/>
      <c r="T389" s="32"/>
      <c r="U389" s="38"/>
      <c r="V389" s="32"/>
      <c r="W389" s="32"/>
      <c r="X389" s="38"/>
      <c r="Y389" s="30"/>
      <c r="Z389" s="30"/>
      <c r="AA389" s="32"/>
      <c r="AB389" s="32"/>
      <c r="AC389" s="33"/>
      <c r="AD389" s="63"/>
      <c r="AE389" s="63"/>
      <c r="BK389" s="65"/>
      <c r="BL389" s="65"/>
      <c r="BM389" s="65"/>
      <c r="BN389" s="65"/>
      <c r="BO389" s="65"/>
      <c r="BP389" s="65"/>
      <c r="BQ389" s="65"/>
      <c r="BR389" s="65"/>
      <c r="BS389" s="65"/>
      <c r="BT389" s="66"/>
      <c r="BU389" s="67"/>
      <c r="BV389" s="67"/>
      <c r="BW389" s="67"/>
      <c r="BX389" s="67"/>
      <c r="BY389" s="67"/>
      <c r="BZ389" s="68"/>
      <c r="CA389" s="65"/>
      <c r="CB389" s="65"/>
      <c r="CC389" s="65"/>
      <c r="CD389" s="65"/>
      <c r="CE389" s="65"/>
      <c r="CF389" s="65"/>
      <c r="CG389" s="65"/>
      <c r="CH389" s="65"/>
      <c r="CI389" s="65"/>
      <c r="CJ389" s="171"/>
      <c r="CK389" s="64" t="str">
        <f t="shared" si="82"/>
        <v/>
      </c>
    </row>
    <row r="390" spans="1:89" s="64" customFormat="1" ht="51" customHeight="1">
      <c r="A390" s="29" t="str">
        <f t="shared" si="83"/>
        <v/>
      </c>
      <c r="B390" s="30"/>
      <c r="C390" s="30"/>
      <c r="D390" s="38"/>
      <c r="E390" s="198" t="str">
        <f t="shared" si="84"/>
        <v/>
      </c>
      <c r="F390" s="38"/>
      <c r="G390" s="38"/>
      <c r="H390" s="31"/>
      <c r="I390" s="31"/>
      <c r="J390" s="61" t="str">
        <f t="shared" si="85"/>
        <v/>
      </c>
      <c r="K390" s="69" t="str">
        <f t="shared" si="86"/>
        <v/>
      </c>
      <c r="L390" s="69" t="str">
        <f t="shared" si="87"/>
        <v/>
      </c>
      <c r="M390" s="69" t="str">
        <f t="shared" si="88"/>
        <v/>
      </c>
      <c r="N390" s="32"/>
      <c r="O390" s="99"/>
      <c r="P390" s="32"/>
      <c r="Q390" s="99"/>
      <c r="R390" s="129"/>
      <c r="S390" s="99"/>
      <c r="T390" s="32"/>
      <c r="U390" s="38"/>
      <c r="V390" s="32"/>
      <c r="W390" s="32"/>
      <c r="X390" s="38"/>
      <c r="Y390" s="30"/>
      <c r="Z390" s="30"/>
      <c r="AA390" s="32"/>
      <c r="AB390" s="32"/>
      <c r="AC390" s="33"/>
      <c r="AD390" s="63"/>
      <c r="AE390" s="63"/>
      <c r="BK390" s="65"/>
      <c r="BL390" s="65"/>
      <c r="BM390" s="65"/>
      <c r="BN390" s="65"/>
      <c r="BO390" s="65"/>
      <c r="BP390" s="65"/>
      <c r="BQ390" s="65"/>
      <c r="BR390" s="65"/>
      <c r="BS390" s="65"/>
      <c r="BT390" s="66"/>
      <c r="BU390" s="67"/>
      <c r="BV390" s="67"/>
      <c r="BW390" s="67"/>
      <c r="BX390" s="67"/>
      <c r="BY390" s="67"/>
      <c r="BZ390" s="68"/>
      <c r="CA390" s="65"/>
      <c r="CB390" s="65"/>
      <c r="CC390" s="65"/>
      <c r="CD390" s="65"/>
      <c r="CE390" s="65"/>
      <c r="CF390" s="65"/>
      <c r="CG390" s="65"/>
      <c r="CH390" s="65"/>
      <c r="CI390" s="65"/>
      <c r="CJ390" s="171"/>
      <c r="CK390" s="64" t="str">
        <f t="shared" si="82"/>
        <v/>
      </c>
    </row>
    <row r="391" spans="1:89" s="64" customFormat="1" ht="51" customHeight="1">
      <c r="A391" s="29" t="str">
        <f t="shared" si="83"/>
        <v/>
      </c>
      <c r="B391" s="30"/>
      <c r="C391" s="30"/>
      <c r="D391" s="38"/>
      <c r="E391" s="198" t="str">
        <f t="shared" si="84"/>
        <v/>
      </c>
      <c r="F391" s="38"/>
      <c r="G391" s="38"/>
      <c r="H391" s="31"/>
      <c r="I391" s="31"/>
      <c r="J391" s="61" t="str">
        <f t="shared" si="85"/>
        <v/>
      </c>
      <c r="K391" s="69" t="str">
        <f t="shared" si="86"/>
        <v/>
      </c>
      <c r="L391" s="69" t="str">
        <f t="shared" si="87"/>
        <v/>
      </c>
      <c r="M391" s="69" t="str">
        <f t="shared" si="88"/>
        <v/>
      </c>
      <c r="N391" s="32"/>
      <c r="O391" s="99"/>
      <c r="P391" s="32"/>
      <c r="Q391" s="99"/>
      <c r="R391" s="129"/>
      <c r="S391" s="99"/>
      <c r="T391" s="32"/>
      <c r="U391" s="38"/>
      <c r="V391" s="32"/>
      <c r="W391" s="32"/>
      <c r="X391" s="38"/>
      <c r="Y391" s="30"/>
      <c r="Z391" s="30"/>
      <c r="AA391" s="32"/>
      <c r="AB391" s="32"/>
      <c r="AC391" s="33"/>
      <c r="AD391" s="63"/>
      <c r="AE391" s="63"/>
      <c r="BK391" s="65"/>
      <c r="BL391" s="65"/>
      <c r="BM391" s="65"/>
      <c r="BN391" s="65"/>
      <c r="BO391" s="65"/>
      <c r="BP391" s="65"/>
      <c r="BQ391" s="65"/>
      <c r="BR391" s="65"/>
      <c r="BS391" s="65"/>
      <c r="BT391" s="66"/>
      <c r="BU391" s="67"/>
      <c r="BV391" s="67"/>
      <c r="BW391" s="67"/>
      <c r="BX391" s="67"/>
      <c r="BY391" s="67"/>
      <c r="BZ391" s="68"/>
      <c r="CA391" s="65"/>
      <c r="CB391" s="65"/>
      <c r="CC391" s="65"/>
      <c r="CD391" s="65"/>
      <c r="CE391" s="65"/>
      <c r="CF391" s="65"/>
      <c r="CG391" s="65"/>
      <c r="CH391" s="65"/>
      <c r="CI391" s="65"/>
      <c r="CJ391" s="171"/>
      <c r="CK391" s="64" t="str">
        <f t="shared" ref="CK391:CK454" si="89">IF(F391="","",IF(F391=$CC$6,"3rd Grade L-1",IF(F391=$CC$7,"3rd Grade L-2",IF(F391=$CC$8,"2nd Grade",IF(F391=$CC$9,"1st Grade (Lecturer)",IF(F391=$CC$10,"Lab. Ass.",IF(F391=$CC$11,"3rd Grade P.E.T.","")))))))</f>
        <v/>
      </c>
    </row>
    <row r="392" spans="1:89" s="64" customFormat="1" ht="51" customHeight="1">
      <c r="A392" s="29" t="str">
        <f t="shared" si="83"/>
        <v/>
      </c>
      <c r="B392" s="30"/>
      <c r="C392" s="30"/>
      <c r="D392" s="38"/>
      <c r="E392" s="198" t="str">
        <f t="shared" si="84"/>
        <v/>
      </c>
      <c r="F392" s="38"/>
      <c r="G392" s="38"/>
      <c r="H392" s="31"/>
      <c r="I392" s="31"/>
      <c r="J392" s="61" t="str">
        <f t="shared" si="85"/>
        <v/>
      </c>
      <c r="K392" s="69" t="str">
        <f t="shared" si="86"/>
        <v/>
      </c>
      <c r="L392" s="69" t="str">
        <f t="shared" si="87"/>
        <v/>
      </c>
      <c r="M392" s="69" t="str">
        <f t="shared" si="88"/>
        <v/>
      </c>
      <c r="N392" s="32"/>
      <c r="O392" s="99"/>
      <c r="P392" s="32"/>
      <c r="Q392" s="99"/>
      <c r="R392" s="129"/>
      <c r="S392" s="99"/>
      <c r="T392" s="32"/>
      <c r="U392" s="38"/>
      <c r="V392" s="32"/>
      <c r="W392" s="32"/>
      <c r="X392" s="38"/>
      <c r="Y392" s="30"/>
      <c r="Z392" s="30"/>
      <c r="AA392" s="32"/>
      <c r="AB392" s="32"/>
      <c r="AC392" s="33"/>
      <c r="AD392" s="63"/>
      <c r="AE392" s="63"/>
      <c r="BK392" s="65"/>
      <c r="BL392" s="65"/>
      <c r="BM392" s="65"/>
      <c r="BN392" s="65"/>
      <c r="BO392" s="65"/>
      <c r="BP392" s="65"/>
      <c r="BQ392" s="65"/>
      <c r="BR392" s="65"/>
      <c r="BS392" s="65"/>
      <c r="BT392" s="66"/>
      <c r="BU392" s="67"/>
      <c r="BV392" s="67"/>
      <c r="BW392" s="67"/>
      <c r="BX392" s="67"/>
      <c r="BY392" s="67"/>
      <c r="BZ392" s="68"/>
      <c r="CA392" s="65"/>
      <c r="CB392" s="65"/>
      <c r="CC392" s="65"/>
      <c r="CD392" s="65"/>
      <c r="CE392" s="65"/>
      <c r="CF392" s="65"/>
      <c r="CG392" s="65"/>
      <c r="CH392" s="65"/>
      <c r="CI392" s="65"/>
      <c r="CJ392" s="171"/>
      <c r="CK392" s="64" t="str">
        <f t="shared" si="89"/>
        <v/>
      </c>
    </row>
    <row r="393" spans="1:89" s="64" customFormat="1" ht="51" customHeight="1">
      <c r="A393" s="29" t="str">
        <f t="shared" si="83"/>
        <v/>
      </c>
      <c r="B393" s="30"/>
      <c r="C393" s="30"/>
      <c r="D393" s="38"/>
      <c r="E393" s="198" t="str">
        <f t="shared" si="84"/>
        <v/>
      </c>
      <c r="F393" s="38"/>
      <c r="G393" s="38"/>
      <c r="H393" s="31"/>
      <c r="I393" s="31"/>
      <c r="J393" s="61" t="str">
        <f t="shared" si="85"/>
        <v/>
      </c>
      <c r="K393" s="69" t="str">
        <f t="shared" si="86"/>
        <v/>
      </c>
      <c r="L393" s="69" t="str">
        <f t="shared" si="87"/>
        <v/>
      </c>
      <c r="M393" s="69" t="str">
        <f t="shared" si="88"/>
        <v/>
      </c>
      <c r="N393" s="32"/>
      <c r="O393" s="99"/>
      <c r="P393" s="32"/>
      <c r="Q393" s="99"/>
      <c r="R393" s="129"/>
      <c r="S393" s="99"/>
      <c r="T393" s="32"/>
      <c r="U393" s="38"/>
      <c r="V393" s="32"/>
      <c r="W393" s="32"/>
      <c r="X393" s="38"/>
      <c r="Y393" s="30"/>
      <c r="Z393" s="30"/>
      <c r="AA393" s="32"/>
      <c r="AB393" s="32"/>
      <c r="AC393" s="33"/>
      <c r="AD393" s="63"/>
      <c r="AE393" s="63"/>
      <c r="BK393" s="65"/>
      <c r="BL393" s="65"/>
      <c r="BM393" s="65"/>
      <c r="BN393" s="65"/>
      <c r="BO393" s="65"/>
      <c r="BP393" s="65"/>
      <c r="BQ393" s="65"/>
      <c r="BR393" s="65"/>
      <c r="BS393" s="65"/>
      <c r="BT393" s="66"/>
      <c r="BU393" s="67"/>
      <c r="BV393" s="67"/>
      <c r="BW393" s="67"/>
      <c r="BX393" s="67"/>
      <c r="BY393" s="67"/>
      <c r="BZ393" s="68"/>
      <c r="CA393" s="65"/>
      <c r="CB393" s="65"/>
      <c r="CC393" s="65"/>
      <c r="CD393" s="65"/>
      <c r="CE393" s="65"/>
      <c r="CF393" s="65"/>
      <c r="CG393" s="65"/>
      <c r="CH393" s="65"/>
      <c r="CI393" s="65"/>
      <c r="CJ393" s="171"/>
      <c r="CK393" s="64" t="str">
        <f t="shared" si="89"/>
        <v/>
      </c>
    </row>
    <row r="394" spans="1:89" s="64" customFormat="1" ht="51" customHeight="1">
      <c r="A394" s="29" t="str">
        <f t="shared" si="83"/>
        <v/>
      </c>
      <c r="B394" s="30"/>
      <c r="C394" s="30"/>
      <c r="D394" s="38"/>
      <c r="E394" s="198" t="str">
        <f t="shared" si="84"/>
        <v/>
      </c>
      <c r="F394" s="38"/>
      <c r="G394" s="38"/>
      <c r="H394" s="31"/>
      <c r="I394" s="31"/>
      <c r="J394" s="61" t="str">
        <f t="shared" si="85"/>
        <v/>
      </c>
      <c r="K394" s="69" t="str">
        <f t="shared" si="86"/>
        <v/>
      </c>
      <c r="L394" s="69" t="str">
        <f t="shared" si="87"/>
        <v/>
      </c>
      <c r="M394" s="69" t="str">
        <f t="shared" si="88"/>
        <v/>
      </c>
      <c r="N394" s="32"/>
      <c r="O394" s="99"/>
      <c r="P394" s="32"/>
      <c r="Q394" s="99"/>
      <c r="R394" s="129"/>
      <c r="S394" s="99"/>
      <c r="T394" s="32"/>
      <c r="U394" s="38"/>
      <c r="V394" s="32"/>
      <c r="W394" s="32"/>
      <c r="X394" s="38"/>
      <c r="Y394" s="30"/>
      <c r="Z394" s="30"/>
      <c r="AA394" s="32"/>
      <c r="AB394" s="32"/>
      <c r="AC394" s="33"/>
      <c r="AD394" s="63"/>
      <c r="AE394" s="63"/>
      <c r="BK394" s="65"/>
      <c r="BL394" s="65"/>
      <c r="BM394" s="65"/>
      <c r="BN394" s="65"/>
      <c r="BO394" s="65"/>
      <c r="BP394" s="65"/>
      <c r="BQ394" s="65"/>
      <c r="BR394" s="65"/>
      <c r="BS394" s="65"/>
      <c r="BT394" s="66"/>
      <c r="BU394" s="67"/>
      <c r="BV394" s="67"/>
      <c r="BW394" s="67"/>
      <c r="BX394" s="67"/>
      <c r="BY394" s="67"/>
      <c r="BZ394" s="68"/>
      <c r="CA394" s="65"/>
      <c r="CB394" s="65"/>
      <c r="CC394" s="65"/>
      <c r="CD394" s="65"/>
      <c r="CE394" s="65"/>
      <c r="CF394" s="65"/>
      <c r="CG394" s="65"/>
      <c r="CH394" s="65"/>
      <c r="CI394" s="65"/>
      <c r="CJ394" s="171"/>
      <c r="CK394" s="64" t="str">
        <f t="shared" si="89"/>
        <v/>
      </c>
    </row>
    <row r="395" spans="1:89" s="64" customFormat="1" ht="51" customHeight="1">
      <c r="A395" s="29" t="str">
        <f t="shared" si="83"/>
        <v/>
      </c>
      <c r="B395" s="30"/>
      <c r="C395" s="30"/>
      <c r="D395" s="38"/>
      <c r="E395" s="198" t="str">
        <f t="shared" si="84"/>
        <v/>
      </c>
      <c r="F395" s="38"/>
      <c r="G395" s="38"/>
      <c r="H395" s="31"/>
      <c r="I395" s="31"/>
      <c r="J395" s="61" t="str">
        <f t="shared" si="85"/>
        <v/>
      </c>
      <c r="K395" s="69" t="str">
        <f t="shared" si="86"/>
        <v/>
      </c>
      <c r="L395" s="69" t="str">
        <f t="shared" si="87"/>
        <v/>
      </c>
      <c r="M395" s="69" t="str">
        <f t="shared" si="88"/>
        <v/>
      </c>
      <c r="N395" s="32"/>
      <c r="O395" s="99"/>
      <c r="P395" s="32"/>
      <c r="Q395" s="99"/>
      <c r="R395" s="129"/>
      <c r="S395" s="99"/>
      <c r="T395" s="32"/>
      <c r="U395" s="38"/>
      <c r="V395" s="32"/>
      <c r="W395" s="32"/>
      <c r="X395" s="38"/>
      <c r="Y395" s="30"/>
      <c r="Z395" s="30"/>
      <c r="AA395" s="32"/>
      <c r="AB395" s="32"/>
      <c r="AC395" s="33"/>
      <c r="AD395" s="63"/>
      <c r="AE395" s="63"/>
      <c r="BK395" s="65"/>
      <c r="BL395" s="65"/>
      <c r="BM395" s="65"/>
      <c r="BN395" s="65"/>
      <c r="BO395" s="65"/>
      <c r="BP395" s="65"/>
      <c r="BQ395" s="65"/>
      <c r="BR395" s="65"/>
      <c r="BS395" s="65"/>
      <c r="BT395" s="66"/>
      <c r="BU395" s="67"/>
      <c r="BV395" s="67"/>
      <c r="BW395" s="67"/>
      <c r="BX395" s="67"/>
      <c r="BY395" s="67"/>
      <c r="BZ395" s="68"/>
      <c r="CA395" s="65"/>
      <c r="CB395" s="65"/>
      <c r="CC395" s="65"/>
      <c r="CD395" s="65"/>
      <c r="CE395" s="65"/>
      <c r="CF395" s="65"/>
      <c r="CG395" s="65"/>
      <c r="CH395" s="65"/>
      <c r="CI395" s="65"/>
      <c r="CJ395" s="171"/>
      <c r="CK395" s="64" t="str">
        <f t="shared" si="89"/>
        <v/>
      </c>
    </row>
    <row r="396" spans="1:89" s="64" customFormat="1" ht="51" customHeight="1">
      <c r="A396" s="29" t="str">
        <f t="shared" si="83"/>
        <v/>
      </c>
      <c r="B396" s="30"/>
      <c r="C396" s="30"/>
      <c r="D396" s="38"/>
      <c r="E396" s="198" t="str">
        <f t="shared" si="84"/>
        <v/>
      </c>
      <c r="F396" s="38"/>
      <c r="G396" s="38"/>
      <c r="H396" s="31"/>
      <c r="I396" s="31"/>
      <c r="J396" s="61" t="str">
        <f t="shared" si="85"/>
        <v/>
      </c>
      <c r="K396" s="69" t="str">
        <f t="shared" si="86"/>
        <v/>
      </c>
      <c r="L396" s="69" t="str">
        <f t="shared" si="87"/>
        <v/>
      </c>
      <c r="M396" s="69" t="str">
        <f t="shared" si="88"/>
        <v/>
      </c>
      <c r="N396" s="32"/>
      <c r="O396" s="99"/>
      <c r="P396" s="32"/>
      <c r="Q396" s="99"/>
      <c r="R396" s="129"/>
      <c r="S396" s="99"/>
      <c r="T396" s="32"/>
      <c r="U396" s="38"/>
      <c r="V396" s="32"/>
      <c r="W396" s="32"/>
      <c r="X396" s="38"/>
      <c r="Y396" s="30"/>
      <c r="Z396" s="30"/>
      <c r="AA396" s="32"/>
      <c r="AB396" s="32"/>
      <c r="AC396" s="33"/>
      <c r="AD396" s="63"/>
      <c r="AE396" s="63"/>
      <c r="BK396" s="65"/>
      <c r="BL396" s="65"/>
      <c r="BM396" s="65"/>
      <c r="BN396" s="65"/>
      <c r="BO396" s="65"/>
      <c r="BP396" s="65"/>
      <c r="BQ396" s="65"/>
      <c r="BR396" s="65"/>
      <c r="BS396" s="65"/>
      <c r="BT396" s="66"/>
      <c r="BU396" s="67"/>
      <c r="BV396" s="67"/>
      <c r="BW396" s="67"/>
      <c r="BX396" s="67"/>
      <c r="BY396" s="67"/>
      <c r="BZ396" s="68"/>
      <c r="CA396" s="65"/>
      <c r="CB396" s="65"/>
      <c r="CC396" s="65"/>
      <c r="CD396" s="65"/>
      <c r="CE396" s="65"/>
      <c r="CF396" s="65"/>
      <c r="CG396" s="65"/>
      <c r="CH396" s="65"/>
      <c r="CI396" s="65"/>
      <c r="CJ396" s="171"/>
      <c r="CK396" s="64" t="str">
        <f t="shared" si="89"/>
        <v/>
      </c>
    </row>
    <row r="397" spans="1:89" s="64" customFormat="1" ht="51" customHeight="1">
      <c r="A397" s="29" t="str">
        <f t="shared" si="83"/>
        <v/>
      </c>
      <c r="B397" s="30"/>
      <c r="C397" s="30"/>
      <c r="D397" s="38"/>
      <c r="E397" s="198" t="str">
        <f t="shared" si="84"/>
        <v/>
      </c>
      <c r="F397" s="38"/>
      <c r="G397" s="38"/>
      <c r="H397" s="31"/>
      <c r="I397" s="31"/>
      <c r="J397" s="61" t="str">
        <f t="shared" si="85"/>
        <v/>
      </c>
      <c r="K397" s="69" t="str">
        <f t="shared" si="86"/>
        <v/>
      </c>
      <c r="L397" s="69" t="str">
        <f t="shared" si="87"/>
        <v/>
      </c>
      <c r="M397" s="69" t="str">
        <f t="shared" si="88"/>
        <v/>
      </c>
      <c r="N397" s="32"/>
      <c r="O397" s="99"/>
      <c r="P397" s="32"/>
      <c r="Q397" s="99"/>
      <c r="R397" s="129"/>
      <c r="S397" s="99"/>
      <c r="T397" s="32"/>
      <c r="U397" s="38"/>
      <c r="V397" s="32"/>
      <c r="W397" s="32"/>
      <c r="X397" s="38"/>
      <c r="Y397" s="30"/>
      <c r="Z397" s="30"/>
      <c r="AA397" s="32"/>
      <c r="AB397" s="32"/>
      <c r="AC397" s="33"/>
      <c r="AD397" s="63"/>
      <c r="AE397" s="63"/>
      <c r="BK397" s="65"/>
      <c r="BL397" s="65"/>
      <c r="BM397" s="65"/>
      <c r="BN397" s="65"/>
      <c r="BO397" s="65"/>
      <c r="BP397" s="65"/>
      <c r="BQ397" s="65"/>
      <c r="BR397" s="65"/>
      <c r="BS397" s="65"/>
      <c r="BT397" s="66"/>
      <c r="BU397" s="67"/>
      <c r="BV397" s="67"/>
      <c r="BW397" s="67"/>
      <c r="BX397" s="67"/>
      <c r="BY397" s="67"/>
      <c r="BZ397" s="68"/>
      <c r="CA397" s="65"/>
      <c r="CB397" s="65"/>
      <c r="CC397" s="65"/>
      <c r="CD397" s="65"/>
      <c r="CE397" s="65"/>
      <c r="CF397" s="65"/>
      <c r="CG397" s="65"/>
      <c r="CH397" s="65"/>
      <c r="CI397" s="65"/>
      <c r="CJ397" s="171"/>
      <c r="CK397" s="64" t="str">
        <f t="shared" si="89"/>
        <v/>
      </c>
    </row>
    <row r="398" spans="1:89" s="64" customFormat="1" ht="51" customHeight="1">
      <c r="A398" s="29" t="str">
        <f t="shared" si="83"/>
        <v/>
      </c>
      <c r="B398" s="30"/>
      <c r="C398" s="30"/>
      <c r="D398" s="38"/>
      <c r="E398" s="198" t="str">
        <f t="shared" si="84"/>
        <v/>
      </c>
      <c r="F398" s="38"/>
      <c r="G398" s="38"/>
      <c r="H398" s="31"/>
      <c r="I398" s="31"/>
      <c r="J398" s="61" t="str">
        <f t="shared" si="85"/>
        <v/>
      </c>
      <c r="K398" s="69" t="str">
        <f t="shared" si="86"/>
        <v/>
      </c>
      <c r="L398" s="69" t="str">
        <f t="shared" si="87"/>
        <v/>
      </c>
      <c r="M398" s="69" t="str">
        <f t="shared" si="88"/>
        <v/>
      </c>
      <c r="N398" s="32"/>
      <c r="O398" s="99"/>
      <c r="P398" s="32"/>
      <c r="Q398" s="99"/>
      <c r="R398" s="129"/>
      <c r="S398" s="99"/>
      <c r="T398" s="32"/>
      <c r="U398" s="38"/>
      <c r="V398" s="32"/>
      <c r="W398" s="32"/>
      <c r="X398" s="38"/>
      <c r="Y398" s="30"/>
      <c r="Z398" s="30"/>
      <c r="AA398" s="32"/>
      <c r="AB398" s="32"/>
      <c r="AC398" s="33"/>
      <c r="AD398" s="63"/>
      <c r="AE398" s="63"/>
      <c r="BK398" s="65"/>
      <c r="BL398" s="65"/>
      <c r="BM398" s="65"/>
      <c r="BN398" s="65"/>
      <c r="BO398" s="65"/>
      <c r="BP398" s="65"/>
      <c r="BQ398" s="65"/>
      <c r="BR398" s="65"/>
      <c r="BS398" s="65"/>
      <c r="BT398" s="66"/>
      <c r="BU398" s="67"/>
      <c r="BV398" s="67"/>
      <c r="BW398" s="67"/>
      <c r="BX398" s="67"/>
      <c r="BY398" s="67"/>
      <c r="BZ398" s="68"/>
      <c r="CA398" s="65"/>
      <c r="CB398" s="65"/>
      <c r="CC398" s="65"/>
      <c r="CD398" s="65"/>
      <c r="CE398" s="65"/>
      <c r="CF398" s="65"/>
      <c r="CG398" s="65"/>
      <c r="CH398" s="65"/>
      <c r="CI398" s="65"/>
      <c r="CJ398" s="171"/>
      <c r="CK398" s="64" t="str">
        <f t="shared" si="89"/>
        <v/>
      </c>
    </row>
    <row r="399" spans="1:89" s="64" customFormat="1" ht="51" customHeight="1">
      <c r="A399" s="29" t="str">
        <f t="shared" si="83"/>
        <v/>
      </c>
      <c r="B399" s="30"/>
      <c r="C399" s="30"/>
      <c r="D399" s="38"/>
      <c r="E399" s="198" t="str">
        <f t="shared" si="84"/>
        <v/>
      </c>
      <c r="F399" s="38"/>
      <c r="G399" s="38"/>
      <c r="H399" s="31"/>
      <c r="I399" s="31"/>
      <c r="J399" s="61" t="str">
        <f t="shared" si="85"/>
        <v/>
      </c>
      <c r="K399" s="69" t="str">
        <f t="shared" si="86"/>
        <v/>
      </c>
      <c r="L399" s="69" t="str">
        <f t="shared" si="87"/>
        <v/>
      </c>
      <c r="M399" s="69" t="str">
        <f t="shared" si="88"/>
        <v/>
      </c>
      <c r="N399" s="32"/>
      <c r="O399" s="99"/>
      <c r="P399" s="32"/>
      <c r="Q399" s="99"/>
      <c r="R399" s="129"/>
      <c r="S399" s="99"/>
      <c r="T399" s="32"/>
      <c r="U399" s="38"/>
      <c r="V399" s="32"/>
      <c r="W399" s="32"/>
      <c r="X399" s="38"/>
      <c r="Y399" s="30"/>
      <c r="Z399" s="30"/>
      <c r="AA399" s="32"/>
      <c r="AB399" s="32"/>
      <c r="AC399" s="33"/>
      <c r="AD399" s="63"/>
      <c r="AE399" s="63"/>
      <c r="BK399" s="65"/>
      <c r="BL399" s="65"/>
      <c r="BM399" s="65"/>
      <c r="BN399" s="65"/>
      <c r="BO399" s="65"/>
      <c r="BP399" s="65"/>
      <c r="BQ399" s="65"/>
      <c r="BR399" s="65"/>
      <c r="BS399" s="65"/>
      <c r="BT399" s="66"/>
      <c r="BU399" s="67"/>
      <c r="BV399" s="67"/>
      <c r="BW399" s="67"/>
      <c r="BX399" s="67"/>
      <c r="BY399" s="67"/>
      <c r="BZ399" s="68"/>
      <c r="CA399" s="65"/>
      <c r="CB399" s="65"/>
      <c r="CC399" s="65"/>
      <c r="CD399" s="65"/>
      <c r="CE399" s="65"/>
      <c r="CF399" s="65"/>
      <c r="CG399" s="65"/>
      <c r="CH399" s="65"/>
      <c r="CI399" s="65"/>
      <c r="CJ399" s="171"/>
      <c r="CK399" s="64" t="str">
        <f t="shared" si="89"/>
        <v/>
      </c>
    </row>
    <row r="400" spans="1:89" s="64" customFormat="1" ht="51" customHeight="1">
      <c r="A400" s="29" t="str">
        <f t="shared" si="83"/>
        <v/>
      </c>
      <c r="B400" s="30"/>
      <c r="C400" s="30"/>
      <c r="D400" s="38"/>
      <c r="E400" s="198" t="str">
        <f t="shared" si="84"/>
        <v/>
      </c>
      <c r="F400" s="38"/>
      <c r="G400" s="38"/>
      <c r="H400" s="31"/>
      <c r="I400" s="31"/>
      <c r="J400" s="61" t="str">
        <f t="shared" si="85"/>
        <v/>
      </c>
      <c r="K400" s="69" t="str">
        <f t="shared" si="86"/>
        <v/>
      </c>
      <c r="L400" s="69" t="str">
        <f t="shared" si="87"/>
        <v/>
      </c>
      <c r="M400" s="69" t="str">
        <f t="shared" si="88"/>
        <v/>
      </c>
      <c r="N400" s="32"/>
      <c r="O400" s="99"/>
      <c r="P400" s="32"/>
      <c r="Q400" s="99"/>
      <c r="R400" s="129"/>
      <c r="S400" s="99"/>
      <c r="T400" s="32"/>
      <c r="U400" s="38"/>
      <c r="V400" s="32"/>
      <c r="W400" s="32"/>
      <c r="X400" s="38"/>
      <c r="Y400" s="30"/>
      <c r="Z400" s="30"/>
      <c r="AA400" s="32"/>
      <c r="AB400" s="32"/>
      <c r="AC400" s="33"/>
      <c r="AD400" s="63"/>
      <c r="AE400" s="63"/>
      <c r="BK400" s="65"/>
      <c r="BL400" s="65"/>
      <c r="BM400" s="65"/>
      <c r="BN400" s="65"/>
      <c r="BO400" s="65"/>
      <c r="BP400" s="65"/>
      <c r="BQ400" s="65"/>
      <c r="BR400" s="65"/>
      <c r="BS400" s="65"/>
      <c r="BT400" s="66"/>
      <c r="BU400" s="67"/>
      <c r="BV400" s="67"/>
      <c r="BW400" s="67"/>
      <c r="BX400" s="67"/>
      <c r="BY400" s="67"/>
      <c r="BZ400" s="68"/>
      <c r="CA400" s="65"/>
      <c r="CB400" s="65"/>
      <c r="CC400" s="65"/>
      <c r="CD400" s="65"/>
      <c r="CE400" s="65"/>
      <c r="CF400" s="65"/>
      <c r="CG400" s="65"/>
      <c r="CH400" s="65"/>
      <c r="CI400" s="65"/>
      <c r="CJ400" s="171"/>
      <c r="CK400" s="64" t="str">
        <f t="shared" si="89"/>
        <v/>
      </c>
    </row>
    <row r="401" spans="1:89" s="64" customFormat="1" ht="51" customHeight="1">
      <c r="A401" s="29" t="str">
        <f t="shared" si="83"/>
        <v/>
      </c>
      <c r="B401" s="30"/>
      <c r="C401" s="30"/>
      <c r="D401" s="38"/>
      <c r="E401" s="198" t="str">
        <f t="shared" si="84"/>
        <v/>
      </c>
      <c r="F401" s="38"/>
      <c r="G401" s="38"/>
      <c r="H401" s="31"/>
      <c r="I401" s="31"/>
      <c r="J401" s="61" t="str">
        <f t="shared" si="85"/>
        <v/>
      </c>
      <c r="K401" s="69" t="str">
        <f t="shared" si="86"/>
        <v/>
      </c>
      <c r="L401" s="69" t="str">
        <f t="shared" si="87"/>
        <v/>
      </c>
      <c r="M401" s="69" t="str">
        <f t="shared" si="88"/>
        <v/>
      </c>
      <c r="N401" s="32"/>
      <c r="O401" s="99"/>
      <c r="P401" s="32"/>
      <c r="Q401" s="99"/>
      <c r="R401" s="129"/>
      <c r="S401" s="99"/>
      <c r="T401" s="32"/>
      <c r="U401" s="38"/>
      <c r="V401" s="32"/>
      <c r="W401" s="32"/>
      <c r="X401" s="38"/>
      <c r="Y401" s="30"/>
      <c r="Z401" s="30"/>
      <c r="AA401" s="32"/>
      <c r="AB401" s="32"/>
      <c r="AC401" s="33"/>
      <c r="AD401" s="63"/>
      <c r="AE401" s="63"/>
      <c r="BK401" s="65"/>
      <c r="BL401" s="65"/>
      <c r="BM401" s="65"/>
      <c r="BN401" s="65"/>
      <c r="BO401" s="65"/>
      <c r="BP401" s="65"/>
      <c r="BQ401" s="65"/>
      <c r="BR401" s="65"/>
      <c r="BS401" s="65"/>
      <c r="BT401" s="66"/>
      <c r="BU401" s="67"/>
      <c r="BV401" s="67"/>
      <c r="BW401" s="67"/>
      <c r="BX401" s="67"/>
      <c r="BY401" s="67"/>
      <c r="BZ401" s="68"/>
      <c r="CA401" s="65"/>
      <c r="CB401" s="65"/>
      <c r="CC401" s="65"/>
      <c r="CD401" s="65"/>
      <c r="CE401" s="65"/>
      <c r="CF401" s="65"/>
      <c r="CG401" s="65"/>
      <c r="CH401" s="65"/>
      <c r="CI401" s="65"/>
      <c r="CJ401" s="171"/>
      <c r="CK401" s="64" t="str">
        <f t="shared" si="89"/>
        <v/>
      </c>
    </row>
    <row r="402" spans="1:89" s="64" customFormat="1" ht="51" customHeight="1">
      <c r="A402" s="29" t="str">
        <f t="shared" si="83"/>
        <v/>
      </c>
      <c r="B402" s="30"/>
      <c r="C402" s="30"/>
      <c r="D402" s="38"/>
      <c r="E402" s="198" t="str">
        <f t="shared" si="84"/>
        <v/>
      </c>
      <c r="F402" s="38"/>
      <c r="G402" s="38"/>
      <c r="H402" s="31"/>
      <c r="I402" s="31"/>
      <c r="J402" s="61" t="str">
        <f t="shared" si="85"/>
        <v/>
      </c>
      <c r="K402" s="69" t="str">
        <f t="shared" si="86"/>
        <v/>
      </c>
      <c r="L402" s="69" t="str">
        <f t="shared" si="87"/>
        <v/>
      </c>
      <c r="M402" s="69" t="str">
        <f t="shared" si="88"/>
        <v/>
      </c>
      <c r="N402" s="32"/>
      <c r="O402" s="99"/>
      <c r="P402" s="32"/>
      <c r="Q402" s="99"/>
      <c r="R402" s="129"/>
      <c r="S402" s="99"/>
      <c r="T402" s="32"/>
      <c r="U402" s="38"/>
      <c r="V402" s="32"/>
      <c r="W402" s="32"/>
      <c r="X402" s="38"/>
      <c r="Y402" s="30"/>
      <c r="Z402" s="30"/>
      <c r="AA402" s="32"/>
      <c r="AB402" s="32"/>
      <c r="AC402" s="33"/>
      <c r="AD402" s="63"/>
      <c r="AE402" s="63"/>
      <c r="BK402" s="65"/>
      <c r="BL402" s="65"/>
      <c r="BM402" s="65"/>
      <c r="BN402" s="65"/>
      <c r="BO402" s="65"/>
      <c r="BP402" s="65"/>
      <c r="BQ402" s="65"/>
      <c r="BR402" s="65"/>
      <c r="BS402" s="65"/>
      <c r="BT402" s="66"/>
      <c r="BU402" s="67"/>
      <c r="BV402" s="67"/>
      <c r="BW402" s="67"/>
      <c r="BX402" s="67"/>
      <c r="BY402" s="67"/>
      <c r="BZ402" s="68"/>
      <c r="CA402" s="65"/>
      <c r="CB402" s="65"/>
      <c r="CC402" s="65"/>
      <c r="CD402" s="65"/>
      <c r="CE402" s="65"/>
      <c r="CF402" s="65"/>
      <c r="CG402" s="65"/>
      <c r="CH402" s="65"/>
      <c r="CI402" s="65"/>
      <c r="CJ402" s="171"/>
      <c r="CK402" s="64" t="str">
        <f t="shared" si="89"/>
        <v/>
      </c>
    </row>
    <row r="403" spans="1:89" s="64" customFormat="1" ht="51" customHeight="1">
      <c r="A403" s="29" t="str">
        <f t="shared" ref="A403:A466" si="90">IFERROR(IF(AND(B403="",C403="",F403="",I403=""),"",A402+1),"")</f>
        <v/>
      </c>
      <c r="B403" s="30"/>
      <c r="C403" s="30"/>
      <c r="D403" s="38"/>
      <c r="E403" s="198" t="str">
        <f t="shared" ref="E403:E466" si="91">IFERROR(VLOOKUP(D403,PEEO_SCHOOL,3,0),"")</f>
        <v/>
      </c>
      <c r="F403" s="38"/>
      <c r="G403" s="38"/>
      <c r="H403" s="31"/>
      <c r="I403" s="31"/>
      <c r="J403" s="61" t="str">
        <f t="shared" ref="J403:J466" si="92">IFERROR(IF(BZ403="","",BZ403),"")</f>
        <v/>
      </c>
      <c r="K403" s="69" t="str">
        <f t="shared" ref="K403:K466" si="93">IFERROR(IF(OR($K$4="",B403="",A403="",I403=""),"",DATEDIF(I403,$K$4,"Y")),"")</f>
        <v/>
      </c>
      <c r="L403" s="69" t="str">
        <f t="shared" ref="L403:L466" si="94">IFERROR(IF(OR($K$4="",B403="",A403="",I403=""),"",DATEDIF(I403,$K$4,"YM")),"")</f>
        <v/>
      </c>
      <c r="M403" s="69" t="str">
        <f t="shared" ref="M403:M466" si="95">IFERROR(IF(OR($K$4="",B403="",A403="",I403=""),"",DATEDIF(I403,$K$4,"MD")),"")</f>
        <v/>
      </c>
      <c r="N403" s="32"/>
      <c r="O403" s="99"/>
      <c r="P403" s="32"/>
      <c r="Q403" s="99"/>
      <c r="R403" s="129"/>
      <c r="S403" s="99"/>
      <c r="T403" s="32"/>
      <c r="U403" s="38"/>
      <c r="V403" s="32"/>
      <c r="W403" s="32"/>
      <c r="X403" s="38"/>
      <c r="Y403" s="30"/>
      <c r="Z403" s="30"/>
      <c r="AA403" s="32"/>
      <c r="AB403" s="32"/>
      <c r="AC403" s="33"/>
      <c r="AD403" s="63"/>
      <c r="AE403" s="63"/>
      <c r="BK403" s="65"/>
      <c r="BL403" s="65"/>
      <c r="BM403" s="65"/>
      <c r="BN403" s="65"/>
      <c r="BO403" s="65"/>
      <c r="BP403" s="65"/>
      <c r="BQ403" s="65"/>
      <c r="BR403" s="65"/>
      <c r="BS403" s="65"/>
      <c r="BT403" s="66"/>
      <c r="BU403" s="67"/>
      <c r="BV403" s="67"/>
      <c r="BW403" s="67"/>
      <c r="BX403" s="67"/>
      <c r="BY403" s="67"/>
      <c r="BZ403" s="68"/>
      <c r="CA403" s="65"/>
      <c r="CB403" s="65"/>
      <c r="CC403" s="65"/>
      <c r="CD403" s="65"/>
      <c r="CE403" s="65"/>
      <c r="CF403" s="65"/>
      <c r="CG403" s="65"/>
      <c r="CH403" s="65"/>
      <c r="CI403" s="65"/>
      <c r="CJ403" s="171"/>
      <c r="CK403" s="64" t="str">
        <f t="shared" si="89"/>
        <v/>
      </c>
    </row>
    <row r="404" spans="1:89" s="64" customFormat="1" ht="51" customHeight="1">
      <c r="A404" s="29" t="str">
        <f t="shared" si="90"/>
        <v/>
      </c>
      <c r="B404" s="30"/>
      <c r="C404" s="30"/>
      <c r="D404" s="38"/>
      <c r="E404" s="198" t="str">
        <f t="shared" si="91"/>
        <v/>
      </c>
      <c r="F404" s="38"/>
      <c r="G404" s="38"/>
      <c r="H404" s="31"/>
      <c r="I404" s="31"/>
      <c r="J404" s="61" t="str">
        <f t="shared" si="92"/>
        <v/>
      </c>
      <c r="K404" s="69" t="str">
        <f t="shared" si="93"/>
        <v/>
      </c>
      <c r="L404" s="69" t="str">
        <f t="shared" si="94"/>
        <v/>
      </c>
      <c r="M404" s="69" t="str">
        <f t="shared" si="95"/>
        <v/>
      </c>
      <c r="N404" s="32"/>
      <c r="O404" s="99"/>
      <c r="P404" s="32"/>
      <c r="Q404" s="99"/>
      <c r="R404" s="129"/>
      <c r="S404" s="99"/>
      <c r="T404" s="32"/>
      <c r="U404" s="38"/>
      <c r="V404" s="32"/>
      <c r="W404" s="32"/>
      <c r="X404" s="38"/>
      <c r="Y404" s="30"/>
      <c r="Z404" s="30"/>
      <c r="AA404" s="32"/>
      <c r="AB404" s="32"/>
      <c r="AC404" s="33"/>
      <c r="AD404" s="63"/>
      <c r="AE404" s="63"/>
      <c r="BK404" s="65"/>
      <c r="BL404" s="65"/>
      <c r="BM404" s="65"/>
      <c r="BN404" s="65"/>
      <c r="BO404" s="65"/>
      <c r="BP404" s="65"/>
      <c r="BQ404" s="65"/>
      <c r="BR404" s="65"/>
      <c r="BS404" s="65"/>
      <c r="BT404" s="66"/>
      <c r="BU404" s="67"/>
      <c r="BV404" s="67"/>
      <c r="BW404" s="67"/>
      <c r="BX404" s="67"/>
      <c r="BY404" s="67"/>
      <c r="BZ404" s="68"/>
      <c r="CA404" s="65"/>
      <c r="CB404" s="65"/>
      <c r="CC404" s="65"/>
      <c r="CD404" s="65"/>
      <c r="CE404" s="65"/>
      <c r="CF404" s="65"/>
      <c r="CG404" s="65"/>
      <c r="CH404" s="65"/>
      <c r="CI404" s="65"/>
      <c r="CJ404" s="171"/>
      <c r="CK404" s="64" t="str">
        <f t="shared" si="89"/>
        <v/>
      </c>
    </row>
    <row r="405" spans="1:89" s="64" customFormat="1" ht="51" customHeight="1">
      <c r="A405" s="29" t="str">
        <f t="shared" si="90"/>
        <v/>
      </c>
      <c r="B405" s="30"/>
      <c r="C405" s="30"/>
      <c r="D405" s="38"/>
      <c r="E405" s="198" t="str">
        <f t="shared" si="91"/>
        <v/>
      </c>
      <c r="F405" s="38"/>
      <c r="G405" s="38"/>
      <c r="H405" s="31"/>
      <c r="I405" s="31"/>
      <c r="J405" s="61" t="str">
        <f t="shared" si="92"/>
        <v/>
      </c>
      <c r="K405" s="69" t="str">
        <f t="shared" si="93"/>
        <v/>
      </c>
      <c r="L405" s="69" t="str">
        <f t="shared" si="94"/>
        <v/>
      </c>
      <c r="M405" s="69" t="str">
        <f t="shared" si="95"/>
        <v/>
      </c>
      <c r="N405" s="32"/>
      <c r="O405" s="99"/>
      <c r="P405" s="32"/>
      <c r="Q405" s="99"/>
      <c r="R405" s="129"/>
      <c r="S405" s="99"/>
      <c r="T405" s="32"/>
      <c r="U405" s="38"/>
      <c r="V405" s="32"/>
      <c r="W405" s="32"/>
      <c r="X405" s="38"/>
      <c r="Y405" s="30"/>
      <c r="Z405" s="30"/>
      <c r="AA405" s="32"/>
      <c r="AB405" s="32"/>
      <c r="AC405" s="33"/>
      <c r="AD405" s="63"/>
      <c r="AE405" s="63"/>
      <c r="BK405" s="65"/>
      <c r="BL405" s="65"/>
      <c r="BM405" s="65"/>
      <c r="BN405" s="65"/>
      <c r="BO405" s="65"/>
      <c r="BP405" s="65"/>
      <c r="BQ405" s="65"/>
      <c r="BR405" s="65"/>
      <c r="BS405" s="65"/>
      <c r="BT405" s="66"/>
      <c r="BU405" s="67"/>
      <c r="BV405" s="67"/>
      <c r="BW405" s="67"/>
      <c r="BX405" s="67"/>
      <c r="BY405" s="67"/>
      <c r="BZ405" s="68"/>
      <c r="CA405" s="65"/>
      <c r="CB405" s="65"/>
      <c r="CC405" s="65"/>
      <c r="CD405" s="65"/>
      <c r="CE405" s="65"/>
      <c r="CF405" s="65"/>
      <c r="CG405" s="65"/>
      <c r="CH405" s="65"/>
      <c r="CI405" s="65"/>
      <c r="CJ405" s="171"/>
      <c r="CK405" s="64" t="str">
        <f t="shared" si="89"/>
        <v/>
      </c>
    </row>
    <row r="406" spans="1:89" s="64" customFormat="1" ht="51" customHeight="1">
      <c r="A406" s="29" t="str">
        <f t="shared" si="90"/>
        <v/>
      </c>
      <c r="B406" s="30"/>
      <c r="C406" s="30"/>
      <c r="D406" s="38"/>
      <c r="E406" s="198" t="str">
        <f t="shared" si="91"/>
        <v/>
      </c>
      <c r="F406" s="38"/>
      <c r="G406" s="38"/>
      <c r="H406" s="31"/>
      <c r="I406" s="31"/>
      <c r="J406" s="61" t="str">
        <f t="shared" si="92"/>
        <v/>
      </c>
      <c r="K406" s="69" t="str">
        <f t="shared" si="93"/>
        <v/>
      </c>
      <c r="L406" s="69" t="str">
        <f t="shared" si="94"/>
        <v/>
      </c>
      <c r="M406" s="69" t="str">
        <f t="shared" si="95"/>
        <v/>
      </c>
      <c r="N406" s="32"/>
      <c r="O406" s="99"/>
      <c r="P406" s="32"/>
      <c r="Q406" s="99"/>
      <c r="R406" s="129"/>
      <c r="S406" s="99"/>
      <c r="T406" s="32"/>
      <c r="U406" s="38"/>
      <c r="V406" s="32"/>
      <c r="W406" s="32"/>
      <c r="X406" s="38"/>
      <c r="Y406" s="30"/>
      <c r="Z406" s="30"/>
      <c r="AA406" s="32"/>
      <c r="AB406" s="32"/>
      <c r="AC406" s="33"/>
      <c r="AD406" s="63"/>
      <c r="AE406" s="63"/>
      <c r="BK406" s="65"/>
      <c r="BL406" s="65"/>
      <c r="BM406" s="65"/>
      <c r="BN406" s="65"/>
      <c r="BO406" s="65"/>
      <c r="BP406" s="65"/>
      <c r="BQ406" s="65"/>
      <c r="BR406" s="65"/>
      <c r="BS406" s="65"/>
      <c r="BT406" s="66"/>
      <c r="BU406" s="67"/>
      <c r="BV406" s="67"/>
      <c r="BW406" s="67"/>
      <c r="BX406" s="67"/>
      <c r="BY406" s="67"/>
      <c r="BZ406" s="68"/>
      <c r="CA406" s="65"/>
      <c r="CB406" s="65"/>
      <c r="CC406" s="65"/>
      <c r="CD406" s="65"/>
      <c r="CE406" s="65"/>
      <c r="CF406" s="65"/>
      <c r="CG406" s="65"/>
      <c r="CH406" s="65"/>
      <c r="CI406" s="65"/>
      <c r="CJ406" s="171"/>
      <c r="CK406" s="64" t="str">
        <f t="shared" si="89"/>
        <v/>
      </c>
    </row>
    <row r="407" spans="1:89" s="64" customFormat="1" ht="51" customHeight="1">
      <c r="A407" s="29" t="str">
        <f t="shared" si="90"/>
        <v/>
      </c>
      <c r="B407" s="30"/>
      <c r="C407" s="30"/>
      <c r="D407" s="38"/>
      <c r="E407" s="198" t="str">
        <f t="shared" si="91"/>
        <v/>
      </c>
      <c r="F407" s="38"/>
      <c r="G407" s="38"/>
      <c r="H407" s="31"/>
      <c r="I407" s="31"/>
      <c r="J407" s="61" t="str">
        <f t="shared" si="92"/>
        <v/>
      </c>
      <c r="K407" s="69" t="str">
        <f t="shared" si="93"/>
        <v/>
      </c>
      <c r="L407" s="69" t="str">
        <f t="shared" si="94"/>
        <v/>
      </c>
      <c r="M407" s="69" t="str">
        <f t="shared" si="95"/>
        <v/>
      </c>
      <c r="N407" s="32"/>
      <c r="O407" s="99"/>
      <c r="P407" s="32"/>
      <c r="Q407" s="99"/>
      <c r="R407" s="129"/>
      <c r="S407" s="99"/>
      <c r="T407" s="32"/>
      <c r="U407" s="38"/>
      <c r="V407" s="32"/>
      <c r="W407" s="32"/>
      <c r="X407" s="38"/>
      <c r="Y407" s="30"/>
      <c r="Z407" s="30"/>
      <c r="AA407" s="32"/>
      <c r="AB407" s="32"/>
      <c r="AC407" s="33"/>
      <c r="AD407" s="63"/>
      <c r="AE407" s="63"/>
      <c r="BK407" s="65"/>
      <c r="BL407" s="65"/>
      <c r="BM407" s="65"/>
      <c r="BN407" s="65"/>
      <c r="BO407" s="65"/>
      <c r="BP407" s="65"/>
      <c r="BQ407" s="65"/>
      <c r="BR407" s="65"/>
      <c r="BS407" s="65"/>
      <c r="BT407" s="66"/>
      <c r="BU407" s="67"/>
      <c r="BV407" s="67"/>
      <c r="BW407" s="67"/>
      <c r="BX407" s="67"/>
      <c r="BY407" s="67"/>
      <c r="BZ407" s="68"/>
      <c r="CA407" s="65"/>
      <c r="CB407" s="65"/>
      <c r="CC407" s="65"/>
      <c r="CD407" s="65"/>
      <c r="CE407" s="65"/>
      <c r="CF407" s="65"/>
      <c r="CG407" s="65"/>
      <c r="CH407" s="65"/>
      <c r="CI407" s="65"/>
      <c r="CJ407" s="171"/>
      <c r="CK407" s="64" t="str">
        <f t="shared" si="89"/>
        <v/>
      </c>
    </row>
    <row r="408" spans="1:89" s="64" customFormat="1" ht="51" customHeight="1">
      <c r="A408" s="29" t="str">
        <f t="shared" si="90"/>
        <v/>
      </c>
      <c r="B408" s="30"/>
      <c r="C408" s="30"/>
      <c r="D408" s="38"/>
      <c r="E408" s="198" t="str">
        <f t="shared" si="91"/>
        <v/>
      </c>
      <c r="F408" s="38"/>
      <c r="G408" s="38"/>
      <c r="H408" s="31"/>
      <c r="I408" s="31"/>
      <c r="J408" s="61" t="str">
        <f t="shared" si="92"/>
        <v/>
      </c>
      <c r="K408" s="69" t="str">
        <f t="shared" si="93"/>
        <v/>
      </c>
      <c r="L408" s="69" t="str">
        <f t="shared" si="94"/>
        <v/>
      </c>
      <c r="M408" s="69" t="str">
        <f t="shared" si="95"/>
        <v/>
      </c>
      <c r="N408" s="32"/>
      <c r="O408" s="99"/>
      <c r="P408" s="32"/>
      <c r="Q408" s="99"/>
      <c r="R408" s="129"/>
      <c r="S408" s="99"/>
      <c r="T408" s="32"/>
      <c r="U408" s="38"/>
      <c r="V408" s="32"/>
      <c r="W408" s="32"/>
      <c r="X408" s="38"/>
      <c r="Y408" s="30"/>
      <c r="Z408" s="30"/>
      <c r="AA408" s="32"/>
      <c r="AB408" s="32"/>
      <c r="AC408" s="33"/>
      <c r="AD408" s="63"/>
      <c r="AE408" s="63"/>
      <c r="BK408" s="65"/>
      <c r="BL408" s="65"/>
      <c r="BM408" s="65"/>
      <c r="BN408" s="65"/>
      <c r="BO408" s="65"/>
      <c r="BP408" s="65"/>
      <c r="BQ408" s="65"/>
      <c r="BR408" s="65"/>
      <c r="BS408" s="65"/>
      <c r="BT408" s="66"/>
      <c r="BU408" s="67"/>
      <c r="BV408" s="67"/>
      <c r="BW408" s="67"/>
      <c r="BX408" s="67"/>
      <c r="BY408" s="67"/>
      <c r="BZ408" s="68"/>
      <c r="CA408" s="65"/>
      <c r="CB408" s="65"/>
      <c r="CC408" s="65"/>
      <c r="CD408" s="65"/>
      <c r="CE408" s="65"/>
      <c r="CF408" s="65"/>
      <c r="CG408" s="65"/>
      <c r="CH408" s="65"/>
      <c r="CI408" s="65"/>
      <c r="CJ408" s="171"/>
      <c r="CK408" s="64" t="str">
        <f t="shared" si="89"/>
        <v/>
      </c>
    </row>
    <row r="409" spans="1:89" s="64" customFormat="1" ht="51" customHeight="1">
      <c r="A409" s="29" t="str">
        <f t="shared" si="90"/>
        <v/>
      </c>
      <c r="B409" s="30"/>
      <c r="C409" s="30"/>
      <c r="D409" s="38"/>
      <c r="E409" s="198" t="str">
        <f t="shared" si="91"/>
        <v/>
      </c>
      <c r="F409" s="38"/>
      <c r="G409" s="38"/>
      <c r="H409" s="31"/>
      <c r="I409" s="31"/>
      <c r="J409" s="61" t="str">
        <f t="shared" si="92"/>
        <v/>
      </c>
      <c r="K409" s="69" t="str">
        <f t="shared" si="93"/>
        <v/>
      </c>
      <c r="L409" s="69" t="str">
        <f t="shared" si="94"/>
        <v/>
      </c>
      <c r="M409" s="69" t="str">
        <f t="shared" si="95"/>
        <v/>
      </c>
      <c r="N409" s="32"/>
      <c r="O409" s="99"/>
      <c r="P409" s="32"/>
      <c r="Q409" s="99"/>
      <c r="R409" s="129"/>
      <c r="S409" s="99"/>
      <c r="T409" s="32"/>
      <c r="U409" s="38"/>
      <c r="V409" s="32"/>
      <c r="W409" s="32"/>
      <c r="X409" s="38"/>
      <c r="Y409" s="30"/>
      <c r="Z409" s="30"/>
      <c r="AA409" s="32"/>
      <c r="AB409" s="32"/>
      <c r="AC409" s="33"/>
      <c r="AD409" s="63"/>
      <c r="AE409" s="63"/>
      <c r="BK409" s="65"/>
      <c r="BL409" s="65"/>
      <c r="BM409" s="65"/>
      <c r="BN409" s="65"/>
      <c r="BO409" s="65"/>
      <c r="BP409" s="65"/>
      <c r="BQ409" s="65"/>
      <c r="BR409" s="65"/>
      <c r="BS409" s="65"/>
      <c r="BT409" s="66"/>
      <c r="BU409" s="67"/>
      <c r="BV409" s="67"/>
      <c r="BW409" s="67"/>
      <c r="BX409" s="67"/>
      <c r="BY409" s="67"/>
      <c r="BZ409" s="68"/>
      <c r="CA409" s="65"/>
      <c r="CB409" s="65"/>
      <c r="CC409" s="65"/>
      <c r="CD409" s="65"/>
      <c r="CE409" s="65"/>
      <c r="CF409" s="65"/>
      <c r="CG409" s="65"/>
      <c r="CH409" s="65"/>
      <c r="CI409" s="65"/>
      <c r="CJ409" s="171"/>
      <c r="CK409" s="64" t="str">
        <f t="shared" si="89"/>
        <v/>
      </c>
    </row>
    <row r="410" spans="1:89" s="64" customFormat="1" ht="51" customHeight="1">
      <c r="A410" s="29" t="str">
        <f t="shared" si="90"/>
        <v/>
      </c>
      <c r="B410" s="30"/>
      <c r="C410" s="30"/>
      <c r="D410" s="38"/>
      <c r="E410" s="198" t="str">
        <f t="shared" si="91"/>
        <v/>
      </c>
      <c r="F410" s="38"/>
      <c r="G410" s="38"/>
      <c r="H410" s="31"/>
      <c r="I410" s="31"/>
      <c r="J410" s="61" t="str">
        <f t="shared" si="92"/>
        <v/>
      </c>
      <c r="K410" s="69" t="str">
        <f t="shared" si="93"/>
        <v/>
      </c>
      <c r="L410" s="69" t="str">
        <f t="shared" si="94"/>
        <v/>
      </c>
      <c r="M410" s="69" t="str">
        <f t="shared" si="95"/>
        <v/>
      </c>
      <c r="N410" s="32"/>
      <c r="O410" s="99"/>
      <c r="P410" s="32"/>
      <c r="Q410" s="99"/>
      <c r="R410" s="129"/>
      <c r="S410" s="99"/>
      <c r="T410" s="32"/>
      <c r="U410" s="38"/>
      <c r="V410" s="32"/>
      <c r="W410" s="32"/>
      <c r="X410" s="38"/>
      <c r="Y410" s="30"/>
      <c r="Z410" s="30"/>
      <c r="AA410" s="32"/>
      <c r="AB410" s="32"/>
      <c r="AC410" s="33"/>
      <c r="AD410" s="63"/>
      <c r="AE410" s="63"/>
      <c r="BK410" s="65"/>
      <c r="BL410" s="65"/>
      <c r="BM410" s="65"/>
      <c r="BN410" s="65"/>
      <c r="BO410" s="65"/>
      <c r="BP410" s="65"/>
      <c r="BQ410" s="65"/>
      <c r="BR410" s="65"/>
      <c r="BS410" s="65"/>
      <c r="BT410" s="66"/>
      <c r="BU410" s="67"/>
      <c r="BV410" s="67"/>
      <c r="BW410" s="67"/>
      <c r="BX410" s="67"/>
      <c r="BY410" s="67"/>
      <c r="BZ410" s="68"/>
      <c r="CA410" s="65"/>
      <c r="CB410" s="65"/>
      <c r="CC410" s="65"/>
      <c r="CD410" s="65"/>
      <c r="CE410" s="65"/>
      <c r="CF410" s="65"/>
      <c r="CG410" s="65"/>
      <c r="CH410" s="65"/>
      <c r="CI410" s="65"/>
      <c r="CJ410" s="171"/>
      <c r="CK410" s="64" t="str">
        <f t="shared" si="89"/>
        <v/>
      </c>
    </row>
    <row r="411" spans="1:89" s="64" customFormat="1" ht="51" customHeight="1">
      <c r="A411" s="29" t="str">
        <f t="shared" si="90"/>
        <v/>
      </c>
      <c r="B411" s="30"/>
      <c r="C411" s="30"/>
      <c r="D411" s="38"/>
      <c r="E411" s="198" t="str">
        <f t="shared" si="91"/>
        <v/>
      </c>
      <c r="F411" s="38"/>
      <c r="G411" s="38"/>
      <c r="H411" s="31"/>
      <c r="I411" s="31"/>
      <c r="J411" s="61" t="str">
        <f t="shared" si="92"/>
        <v/>
      </c>
      <c r="K411" s="69" t="str">
        <f t="shared" si="93"/>
        <v/>
      </c>
      <c r="L411" s="69" t="str">
        <f t="shared" si="94"/>
        <v/>
      </c>
      <c r="M411" s="69" t="str">
        <f t="shared" si="95"/>
        <v/>
      </c>
      <c r="N411" s="32"/>
      <c r="O411" s="99"/>
      <c r="P411" s="32"/>
      <c r="Q411" s="99"/>
      <c r="R411" s="129"/>
      <c r="S411" s="99"/>
      <c r="T411" s="32"/>
      <c r="U411" s="38"/>
      <c r="V411" s="32"/>
      <c r="W411" s="32"/>
      <c r="X411" s="38"/>
      <c r="Y411" s="30"/>
      <c r="Z411" s="30"/>
      <c r="AA411" s="32"/>
      <c r="AB411" s="32"/>
      <c r="AC411" s="33"/>
      <c r="AD411" s="63"/>
      <c r="AE411" s="63"/>
      <c r="BK411" s="65"/>
      <c r="BL411" s="65"/>
      <c r="BM411" s="65"/>
      <c r="BN411" s="65"/>
      <c r="BO411" s="65"/>
      <c r="BP411" s="65"/>
      <c r="BQ411" s="65"/>
      <c r="BR411" s="65"/>
      <c r="BS411" s="65"/>
      <c r="BT411" s="66"/>
      <c r="BU411" s="67"/>
      <c r="BV411" s="67"/>
      <c r="BW411" s="67"/>
      <c r="BX411" s="67"/>
      <c r="BY411" s="67"/>
      <c r="BZ411" s="68"/>
      <c r="CA411" s="65"/>
      <c r="CB411" s="65"/>
      <c r="CC411" s="65"/>
      <c r="CD411" s="65"/>
      <c r="CE411" s="65"/>
      <c r="CF411" s="65"/>
      <c r="CG411" s="65"/>
      <c r="CH411" s="65"/>
      <c r="CI411" s="65"/>
      <c r="CJ411" s="171"/>
      <c r="CK411" s="64" t="str">
        <f t="shared" si="89"/>
        <v/>
      </c>
    </row>
    <row r="412" spans="1:89" s="64" customFormat="1" ht="51" customHeight="1">
      <c r="A412" s="29" t="str">
        <f t="shared" si="90"/>
        <v/>
      </c>
      <c r="B412" s="30"/>
      <c r="C412" s="30"/>
      <c r="D412" s="38"/>
      <c r="E412" s="198" t="str">
        <f t="shared" si="91"/>
        <v/>
      </c>
      <c r="F412" s="38"/>
      <c r="G412" s="38"/>
      <c r="H412" s="31"/>
      <c r="I412" s="31"/>
      <c r="J412" s="61" t="str">
        <f t="shared" si="92"/>
        <v/>
      </c>
      <c r="K412" s="69" t="str">
        <f t="shared" si="93"/>
        <v/>
      </c>
      <c r="L412" s="69" t="str">
        <f t="shared" si="94"/>
        <v/>
      </c>
      <c r="M412" s="69" t="str">
        <f t="shared" si="95"/>
        <v/>
      </c>
      <c r="N412" s="32"/>
      <c r="O412" s="99"/>
      <c r="P412" s="32"/>
      <c r="Q412" s="99"/>
      <c r="R412" s="129"/>
      <c r="S412" s="99"/>
      <c r="T412" s="32"/>
      <c r="U412" s="38"/>
      <c r="V412" s="32"/>
      <c r="W412" s="32"/>
      <c r="X412" s="38"/>
      <c r="Y412" s="30"/>
      <c r="Z412" s="30"/>
      <c r="AA412" s="32"/>
      <c r="AB412" s="32"/>
      <c r="AC412" s="33"/>
      <c r="AD412" s="63"/>
      <c r="AE412" s="63"/>
      <c r="BK412" s="65"/>
      <c r="BL412" s="65"/>
      <c r="BM412" s="65"/>
      <c r="BN412" s="65"/>
      <c r="BO412" s="65"/>
      <c r="BP412" s="65"/>
      <c r="BQ412" s="65"/>
      <c r="BR412" s="65"/>
      <c r="BS412" s="65"/>
      <c r="BT412" s="66"/>
      <c r="BU412" s="67"/>
      <c r="BV412" s="67"/>
      <c r="BW412" s="67"/>
      <c r="BX412" s="67"/>
      <c r="BY412" s="67"/>
      <c r="BZ412" s="68"/>
      <c r="CA412" s="65"/>
      <c r="CB412" s="65"/>
      <c r="CC412" s="65"/>
      <c r="CD412" s="65"/>
      <c r="CE412" s="65"/>
      <c r="CF412" s="65"/>
      <c r="CG412" s="65"/>
      <c r="CH412" s="65"/>
      <c r="CI412" s="65"/>
      <c r="CJ412" s="171"/>
      <c r="CK412" s="64" t="str">
        <f t="shared" si="89"/>
        <v/>
      </c>
    </row>
    <row r="413" spans="1:89" s="64" customFormat="1" ht="51" customHeight="1">
      <c r="A413" s="29" t="str">
        <f t="shared" si="90"/>
        <v/>
      </c>
      <c r="B413" s="30"/>
      <c r="C413" s="30"/>
      <c r="D413" s="38"/>
      <c r="E413" s="198" t="str">
        <f t="shared" si="91"/>
        <v/>
      </c>
      <c r="F413" s="38"/>
      <c r="G413" s="38"/>
      <c r="H413" s="31"/>
      <c r="I413" s="31"/>
      <c r="J413" s="61" t="str">
        <f t="shared" si="92"/>
        <v/>
      </c>
      <c r="K413" s="69" t="str">
        <f t="shared" si="93"/>
        <v/>
      </c>
      <c r="L413" s="69" t="str">
        <f t="shared" si="94"/>
        <v/>
      </c>
      <c r="M413" s="69" t="str">
        <f t="shared" si="95"/>
        <v/>
      </c>
      <c r="N413" s="32"/>
      <c r="O413" s="99"/>
      <c r="P413" s="32"/>
      <c r="Q413" s="99"/>
      <c r="R413" s="129"/>
      <c r="S413" s="99"/>
      <c r="T413" s="32"/>
      <c r="U413" s="38"/>
      <c r="V413" s="32"/>
      <c r="W413" s="32"/>
      <c r="X413" s="38"/>
      <c r="Y413" s="30"/>
      <c r="Z413" s="30"/>
      <c r="AA413" s="32"/>
      <c r="AB413" s="32"/>
      <c r="AC413" s="33"/>
      <c r="AD413" s="63"/>
      <c r="AE413" s="63"/>
      <c r="BK413" s="65"/>
      <c r="BL413" s="65"/>
      <c r="BM413" s="65"/>
      <c r="BN413" s="65"/>
      <c r="BO413" s="65"/>
      <c r="BP413" s="65"/>
      <c r="BQ413" s="65"/>
      <c r="BR413" s="65"/>
      <c r="BS413" s="65"/>
      <c r="BT413" s="66"/>
      <c r="BU413" s="67"/>
      <c r="BV413" s="67"/>
      <c r="BW413" s="67"/>
      <c r="BX413" s="67"/>
      <c r="BY413" s="67"/>
      <c r="BZ413" s="68"/>
      <c r="CA413" s="65"/>
      <c r="CB413" s="65"/>
      <c r="CC413" s="65"/>
      <c r="CD413" s="65"/>
      <c r="CE413" s="65"/>
      <c r="CF413" s="65"/>
      <c r="CG413" s="65"/>
      <c r="CH413" s="65"/>
      <c r="CI413" s="65"/>
      <c r="CJ413" s="171"/>
      <c r="CK413" s="64" t="str">
        <f t="shared" si="89"/>
        <v/>
      </c>
    </row>
    <row r="414" spans="1:89" s="64" customFormat="1" ht="51" customHeight="1">
      <c r="A414" s="29" t="str">
        <f t="shared" si="90"/>
        <v/>
      </c>
      <c r="B414" s="30"/>
      <c r="C414" s="30"/>
      <c r="D414" s="38"/>
      <c r="E414" s="198" t="str">
        <f t="shared" si="91"/>
        <v/>
      </c>
      <c r="F414" s="38"/>
      <c r="G414" s="38"/>
      <c r="H414" s="31"/>
      <c r="I414" s="31"/>
      <c r="J414" s="61" t="str">
        <f t="shared" si="92"/>
        <v/>
      </c>
      <c r="K414" s="69" t="str">
        <f t="shared" si="93"/>
        <v/>
      </c>
      <c r="L414" s="69" t="str">
        <f t="shared" si="94"/>
        <v/>
      </c>
      <c r="M414" s="69" t="str">
        <f t="shared" si="95"/>
        <v/>
      </c>
      <c r="N414" s="32"/>
      <c r="O414" s="99"/>
      <c r="P414" s="32"/>
      <c r="Q414" s="99"/>
      <c r="R414" s="129"/>
      <c r="S414" s="99"/>
      <c r="T414" s="32"/>
      <c r="U414" s="38"/>
      <c r="V414" s="32"/>
      <c r="W414" s="32"/>
      <c r="X414" s="38"/>
      <c r="Y414" s="30"/>
      <c r="Z414" s="30"/>
      <c r="AA414" s="32"/>
      <c r="AB414" s="32"/>
      <c r="AC414" s="33"/>
      <c r="AD414" s="63"/>
      <c r="AE414" s="63"/>
      <c r="BK414" s="65"/>
      <c r="BL414" s="65"/>
      <c r="BM414" s="65"/>
      <c r="BN414" s="65"/>
      <c r="BO414" s="65"/>
      <c r="BP414" s="65"/>
      <c r="BQ414" s="65"/>
      <c r="BR414" s="65"/>
      <c r="BS414" s="65"/>
      <c r="BT414" s="66"/>
      <c r="BU414" s="67"/>
      <c r="BV414" s="67"/>
      <c r="BW414" s="67"/>
      <c r="BX414" s="67"/>
      <c r="BY414" s="67"/>
      <c r="BZ414" s="68"/>
      <c r="CA414" s="65"/>
      <c r="CB414" s="65"/>
      <c r="CC414" s="65"/>
      <c r="CD414" s="65"/>
      <c r="CE414" s="65"/>
      <c r="CF414" s="65"/>
      <c r="CG414" s="65"/>
      <c r="CH414" s="65"/>
      <c r="CI414" s="65"/>
      <c r="CJ414" s="171"/>
      <c r="CK414" s="64" t="str">
        <f t="shared" si="89"/>
        <v/>
      </c>
    </row>
    <row r="415" spans="1:89" s="64" customFormat="1" ht="51" customHeight="1">
      <c r="A415" s="29" t="str">
        <f t="shared" si="90"/>
        <v/>
      </c>
      <c r="B415" s="30"/>
      <c r="C415" s="30"/>
      <c r="D415" s="38"/>
      <c r="E415" s="198" t="str">
        <f t="shared" si="91"/>
        <v/>
      </c>
      <c r="F415" s="38"/>
      <c r="G415" s="38"/>
      <c r="H415" s="31"/>
      <c r="I415" s="31"/>
      <c r="J415" s="61" t="str">
        <f t="shared" si="92"/>
        <v/>
      </c>
      <c r="K415" s="69" t="str">
        <f t="shared" si="93"/>
        <v/>
      </c>
      <c r="L415" s="69" t="str">
        <f t="shared" si="94"/>
        <v/>
      </c>
      <c r="M415" s="69" t="str">
        <f t="shared" si="95"/>
        <v/>
      </c>
      <c r="N415" s="32"/>
      <c r="O415" s="99"/>
      <c r="P415" s="32"/>
      <c r="Q415" s="99"/>
      <c r="R415" s="129"/>
      <c r="S415" s="99"/>
      <c r="T415" s="32"/>
      <c r="U415" s="38"/>
      <c r="V415" s="32"/>
      <c r="W415" s="32"/>
      <c r="X415" s="38"/>
      <c r="Y415" s="30"/>
      <c r="Z415" s="30"/>
      <c r="AA415" s="32"/>
      <c r="AB415" s="32"/>
      <c r="AC415" s="33"/>
      <c r="AD415" s="63"/>
      <c r="AE415" s="63"/>
      <c r="BK415" s="65"/>
      <c r="BL415" s="65"/>
      <c r="BM415" s="65"/>
      <c r="BN415" s="65"/>
      <c r="BO415" s="65"/>
      <c r="BP415" s="65"/>
      <c r="BQ415" s="65"/>
      <c r="BR415" s="65"/>
      <c r="BS415" s="65"/>
      <c r="BT415" s="66"/>
      <c r="BU415" s="67"/>
      <c r="BV415" s="67"/>
      <c r="BW415" s="67"/>
      <c r="BX415" s="67"/>
      <c r="BY415" s="67"/>
      <c r="BZ415" s="68"/>
      <c r="CA415" s="65"/>
      <c r="CB415" s="65"/>
      <c r="CC415" s="65"/>
      <c r="CD415" s="65"/>
      <c r="CE415" s="65"/>
      <c r="CF415" s="65"/>
      <c r="CG415" s="65"/>
      <c r="CH415" s="65"/>
      <c r="CI415" s="65"/>
      <c r="CJ415" s="171"/>
      <c r="CK415" s="64" t="str">
        <f t="shared" si="89"/>
        <v/>
      </c>
    </row>
    <row r="416" spans="1:89" s="64" customFormat="1" ht="51" customHeight="1">
      <c r="A416" s="29" t="str">
        <f t="shared" si="90"/>
        <v/>
      </c>
      <c r="B416" s="30"/>
      <c r="C416" s="30"/>
      <c r="D416" s="38"/>
      <c r="E416" s="198" t="str">
        <f t="shared" si="91"/>
        <v/>
      </c>
      <c r="F416" s="38"/>
      <c r="G416" s="38"/>
      <c r="H416" s="31"/>
      <c r="I416" s="31"/>
      <c r="J416" s="61" t="str">
        <f t="shared" si="92"/>
        <v/>
      </c>
      <c r="K416" s="69" t="str">
        <f t="shared" si="93"/>
        <v/>
      </c>
      <c r="L416" s="69" t="str">
        <f t="shared" si="94"/>
        <v/>
      </c>
      <c r="M416" s="69" t="str">
        <f t="shared" si="95"/>
        <v/>
      </c>
      <c r="N416" s="32"/>
      <c r="O416" s="99"/>
      <c r="P416" s="32"/>
      <c r="Q416" s="99"/>
      <c r="R416" s="129"/>
      <c r="S416" s="99"/>
      <c r="T416" s="32"/>
      <c r="U416" s="38"/>
      <c r="V416" s="32"/>
      <c r="W416" s="32"/>
      <c r="X416" s="38"/>
      <c r="Y416" s="30"/>
      <c r="Z416" s="30"/>
      <c r="AA416" s="32"/>
      <c r="AB416" s="32"/>
      <c r="AC416" s="33"/>
      <c r="AD416" s="63"/>
      <c r="AE416" s="63"/>
      <c r="BK416" s="65"/>
      <c r="BL416" s="65"/>
      <c r="BM416" s="65"/>
      <c r="BN416" s="65"/>
      <c r="BO416" s="65"/>
      <c r="BP416" s="65"/>
      <c r="BQ416" s="65"/>
      <c r="BR416" s="65"/>
      <c r="BS416" s="65"/>
      <c r="BT416" s="66"/>
      <c r="BU416" s="67"/>
      <c r="BV416" s="67"/>
      <c r="BW416" s="67"/>
      <c r="BX416" s="67"/>
      <c r="BY416" s="67"/>
      <c r="BZ416" s="68"/>
      <c r="CA416" s="65"/>
      <c r="CB416" s="65"/>
      <c r="CC416" s="65"/>
      <c r="CD416" s="65"/>
      <c r="CE416" s="65"/>
      <c r="CF416" s="65"/>
      <c r="CG416" s="65"/>
      <c r="CH416" s="65"/>
      <c r="CI416" s="65"/>
      <c r="CJ416" s="171"/>
      <c r="CK416" s="64" t="str">
        <f t="shared" si="89"/>
        <v/>
      </c>
    </row>
    <row r="417" spans="1:89" s="64" customFormat="1" ht="51" customHeight="1">
      <c r="A417" s="29" t="str">
        <f t="shared" si="90"/>
        <v/>
      </c>
      <c r="B417" s="30"/>
      <c r="C417" s="30"/>
      <c r="D417" s="38"/>
      <c r="E417" s="198" t="str">
        <f t="shared" si="91"/>
        <v/>
      </c>
      <c r="F417" s="38"/>
      <c r="G417" s="38"/>
      <c r="H417" s="31"/>
      <c r="I417" s="31"/>
      <c r="J417" s="61" t="str">
        <f t="shared" si="92"/>
        <v/>
      </c>
      <c r="K417" s="69" t="str">
        <f t="shared" si="93"/>
        <v/>
      </c>
      <c r="L417" s="69" t="str">
        <f t="shared" si="94"/>
        <v/>
      </c>
      <c r="M417" s="69" t="str">
        <f t="shared" si="95"/>
        <v/>
      </c>
      <c r="N417" s="32"/>
      <c r="O417" s="99"/>
      <c r="P417" s="32"/>
      <c r="Q417" s="99"/>
      <c r="R417" s="129"/>
      <c r="S417" s="99"/>
      <c r="T417" s="32"/>
      <c r="U417" s="38"/>
      <c r="V417" s="32"/>
      <c r="W417" s="32"/>
      <c r="X417" s="38"/>
      <c r="Y417" s="30"/>
      <c r="Z417" s="30"/>
      <c r="AA417" s="32"/>
      <c r="AB417" s="32"/>
      <c r="AC417" s="33"/>
      <c r="AD417" s="63"/>
      <c r="AE417" s="63"/>
      <c r="BK417" s="65"/>
      <c r="BL417" s="65"/>
      <c r="BM417" s="65"/>
      <c r="BN417" s="65"/>
      <c r="BO417" s="65"/>
      <c r="BP417" s="65"/>
      <c r="BQ417" s="65"/>
      <c r="BR417" s="65"/>
      <c r="BS417" s="65"/>
      <c r="BT417" s="66"/>
      <c r="BU417" s="67"/>
      <c r="BV417" s="67"/>
      <c r="BW417" s="67"/>
      <c r="BX417" s="67"/>
      <c r="BY417" s="67"/>
      <c r="BZ417" s="68"/>
      <c r="CA417" s="65"/>
      <c r="CB417" s="65"/>
      <c r="CC417" s="65"/>
      <c r="CD417" s="65"/>
      <c r="CE417" s="65"/>
      <c r="CF417" s="65"/>
      <c r="CG417" s="65"/>
      <c r="CH417" s="65"/>
      <c r="CI417" s="65"/>
      <c r="CJ417" s="171"/>
      <c r="CK417" s="64" t="str">
        <f t="shared" si="89"/>
        <v/>
      </c>
    </row>
    <row r="418" spans="1:89" s="64" customFormat="1" ht="51" customHeight="1">
      <c r="A418" s="29" t="str">
        <f t="shared" si="90"/>
        <v/>
      </c>
      <c r="B418" s="30"/>
      <c r="C418" s="30"/>
      <c r="D418" s="38"/>
      <c r="E418" s="198" t="str">
        <f t="shared" si="91"/>
        <v/>
      </c>
      <c r="F418" s="38"/>
      <c r="G418" s="38"/>
      <c r="H418" s="31"/>
      <c r="I418" s="31"/>
      <c r="J418" s="61" t="str">
        <f t="shared" si="92"/>
        <v/>
      </c>
      <c r="K418" s="69" t="str">
        <f t="shared" si="93"/>
        <v/>
      </c>
      <c r="L418" s="69" t="str">
        <f t="shared" si="94"/>
        <v/>
      </c>
      <c r="M418" s="69" t="str">
        <f t="shared" si="95"/>
        <v/>
      </c>
      <c r="N418" s="32"/>
      <c r="O418" s="99"/>
      <c r="P418" s="32"/>
      <c r="Q418" s="99"/>
      <c r="R418" s="129"/>
      <c r="S418" s="99"/>
      <c r="T418" s="32"/>
      <c r="U418" s="38"/>
      <c r="V418" s="32"/>
      <c r="W418" s="32"/>
      <c r="X418" s="38"/>
      <c r="Y418" s="30"/>
      <c r="Z418" s="30"/>
      <c r="AA418" s="32"/>
      <c r="AB418" s="32"/>
      <c r="AC418" s="33"/>
      <c r="AD418" s="63"/>
      <c r="AE418" s="63"/>
      <c r="BK418" s="65"/>
      <c r="BL418" s="65"/>
      <c r="BM418" s="65"/>
      <c r="BN418" s="65"/>
      <c r="BO418" s="65"/>
      <c r="BP418" s="65"/>
      <c r="BQ418" s="65"/>
      <c r="BR418" s="65"/>
      <c r="BS418" s="65"/>
      <c r="BT418" s="66"/>
      <c r="BU418" s="67"/>
      <c r="BV418" s="67"/>
      <c r="BW418" s="67"/>
      <c r="BX418" s="67"/>
      <c r="BY418" s="67"/>
      <c r="BZ418" s="68"/>
      <c r="CA418" s="65"/>
      <c r="CB418" s="65"/>
      <c r="CC418" s="65"/>
      <c r="CD418" s="65"/>
      <c r="CE418" s="65"/>
      <c r="CF418" s="65"/>
      <c r="CG418" s="65"/>
      <c r="CH418" s="65"/>
      <c r="CI418" s="65"/>
      <c r="CJ418" s="171"/>
      <c r="CK418" s="64" t="str">
        <f t="shared" si="89"/>
        <v/>
      </c>
    </row>
    <row r="419" spans="1:89" s="64" customFormat="1" ht="51" customHeight="1">
      <c r="A419" s="29" t="str">
        <f t="shared" si="90"/>
        <v/>
      </c>
      <c r="B419" s="30"/>
      <c r="C419" s="30"/>
      <c r="D419" s="38"/>
      <c r="E419" s="198" t="str">
        <f t="shared" si="91"/>
        <v/>
      </c>
      <c r="F419" s="38"/>
      <c r="G419" s="38"/>
      <c r="H419" s="31"/>
      <c r="I419" s="31"/>
      <c r="J419" s="61" t="str">
        <f t="shared" si="92"/>
        <v/>
      </c>
      <c r="K419" s="69" t="str">
        <f t="shared" si="93"/>
        <v/>
      </c>
      <c r="L419" s="69" t="str">
        <f t="shared" si="94"/>
        <v/>
      </c>
      <c r="M419" s="69" t="str">
        <f t="shared" si="95"/>
        <v/>
      </c>
      <c r="N419" s="32"/>
      <c r="O419" s="99"/>
      <c r="P419" s="32"/>
      <c r="Q419" s="99"/>
      <c r="R419" s="129"/>
      <c r="S419" s="99"/>
      <c r="T419" s="32"/>
      <c r="U419" s="38"/>
      <c r="V419" s="32"/>
      <c r="W419" s="32"/>
      <c r="X419" s="38"/>
      <c r="Y419" s="30"/>
      <c r="Z419" s="30"/>
      <c r="AA419" s="32"/>
      <c r="AB419" s="32"/>
      <c r="AC419" s="33"/>
      <c r="AD419" s="63"/>
      <c r="AE419" s="63"/>
      <c r="BK419" s="65"/>
      <c r="BL419" s="65"/>
      <c r="BM419" s="65"/>
      <c r="BN419" s="65"/>
      <c r="BO419" s="65"/>
      <c r="BP419" s="65"/>
      <c r="BQ419" s="65"/>
      <c r="BR419" s="65"/>
      <c r="BS419" s="65"/>
      <c r="BT419" s="66"/>
      <c r="BU419" s="67"/>
      <c r="BV419" s="67"/>
      <c r="BW419" s="67"/>
      <c r="BX419" s="67"/>
      <c r="BY419" s="67"/>
      <c r="BZ419" s="68"/>
      <c r="CA419" s="65"/>
      <c r="CB419" s="65"/>
      <c r="CC419" s="65"/>
      <c r="CD419" s="65"/>
      <c r="CE419" s="65"/>
      <c r="CF419" s="65"/>
      <c r="CG419" s="65"/>
      <c r="CH419" s="65"/>
      <c r="CI419" s="65"/>
      <c r="CJ419" s="171"/>
      <c r="CK419" s="64" t="str">
        <f t="shared" si="89"/>
        <v/>
      </c>
    </row>
    <row r="420" spans="1:89" s="64" customFormat="1" ht="51" customHeight="1">
      <c r="A420" s="29" t="str">
        <f t="shared" si="90"/>
        <v/>
      </c>
      <c r="B420" s="30"/>
      <c r="C420" s="30"/>
      <c r="D420" s="38"/>
      <c r="E420" s="198" t="str">
        <f t="shared" si="91"/>
        <v/>
      </c>
      <c r="F420" s="38"/>
      <c r="G420" s="38"/>
      <c r="H420" s="31"/>
      <c r="I420" s="31"/>
      <c r="J420" s="61" t="str">
        <f t="shared" si="92"/>
        <v/>
      </c>
      <c r="K420" s="69" t="str">
        <f t="shared" si="93"/>
        <v/>
      </c>
      <c r="L420" s="69" t="str">
        <f t="shared" si="94"/>
        <v/>
      </c>
      <c r="M420" s="69" t="str">
        <f t="shared" si="95"/>
        <v/>
      </c>
      <c r="N420" s="32"/>
      <c r="O420" s="99"/>
      <c r="P420" s="32"/>
      <c r="Q420" s="99"/>
      <c r="R420" s="129"/>
      <c r="S420" s="99"/>
      <c r="T420" s="32"/>
      <c r="U420" s="38"/>
      <c r="V420" s="32"/>
      <c r="W420" s="32"/>
      <c r="X420" s="38"/>
      <c r="Y420" s="30"/>
      <c r="Z420" s="30"/>
      <c r="AA420" s="32"/>
      <c r="AB420" s="32"/>
      <c r="AC420" s="33"/>
      <c r="AD420" s="63"/>
      <c r="AE420" s="63"/>
      <c r="BK420" s="65"/>
      <c r="BL420" s="65"/>
      <c r="BM420" s="65"/>
      <c r="BN420" s="65"/>
      <c r="BO420" s="65"/>
      <c r="BP420" s="65"/>
      <c r="BQ420" s="65"/>
      <c r="BR420" s="65"/>
      <c r="BS420" s="65"/>
      <c r="BT420" s="66"/>
      <c r="BU420" s="67"/>
      <c r="BV420" s="67"/>
      <c r="BW420" s="67"/>
      <c r="BX420" s="67"/>
      <c r="BY420" s="67"/>
      <c r="BZ420" s="68"/>
      <c r="CA420" s="65"/>
      <c r="CB420" s="65"/>
      <c r="CC420" s="65"/>
      <c r="CD420" s="65"/>
      <c r="CE420" s="65"/>
      <c r="CF420" s="65"/>
      <c r="CG420" s="65"/>
      <c r="CH420" s="65"/>
      <c r="CI420" s="65"/>
      <c r="CJ420" s="171"/>
      <c r="CK420" s="64" t="str">
        <f t="shared" si="89"/>
        <v/>
      </c>
    </row>
    <row r="421" spans="1:89" s="64" customFormat="1" ht="51" customHeight="1">
      <c r="A421" s="29" t="str">
        <f t="shared" si="90"/>
        <v/>
      </c>
      <c r="B421" s="30"/>
      <c r="C421" s="30"/>
      <c r="D421" s="38"/>
      <c r="E421" s="198" t="str">
        <f t="shared" si="91"/>
        <v/>
      </c>
      <c r="F421" s="38"/>
      <c r="G421" s="38"/>
      <c r="H421" s="31"/>
      <c r="I421" s="31"/>
      <c r="J421" s="61" t="str">
        <f t="shared" si="92"/>
        <v/>
      </c>
      <c r="K421" s="69" t="str">
        <f t="shared" si="93"/>
        <v/>
      </c>
      <c r="L421" s="69" t="str">
        <f t="shared" si="94"/>
        <v/>
      </c>
      <c r="M421" s="69" t="str">
        <f t="shared" si="95"/>
        <v/>
      </c>
      <c r="N421" s="32"/>
      <c r="O421" s="99"/>
      <c r="P421" s="32"/>
      <c r="Q421" s="99"/>
      <c r="R421" s="129"/>
      <c r="S421" s="99"/>
      <c r="T421" s="32"/>
      <c r="U421" s="38"/>
      <c r="V421" s="32"/>
      <c r="W421" s="32"/>
      <c r="X421" s="38"/>
      <c r="Y421" s="30"/>
      <c r="Z421" s="30"/>
      <c r="AA421" s="32"/>
      <c r="AB421" s="32"/>
      <c r="AC421" s="33"/>
      <c r="AD421" s="63"/>
      <c r="AE421" s="63"/>
      <c r="BK421" s="65"/>
      <c r="BL421" s="65"/>
      <c r="BM421" s="65"/>
      <c r="BN421" s="65"/>
      <c r="BO421" s="65"/>
      <c r="BP421" s="65"/>
      <c r="BQ421" s="65"/>
      <c r="BR421" s="65"/>
      <c r="BS421" s="65"/>
      <c r="BT421" s="66"/>
      <c r="BU421" s="67"/>
      <c r="BV421" s="67"/>
      <c r="BW421" s="67"/>
      <c r="BX421" s="67"/>
      <c r="BY421" s="67"/>
      <c r="BZ421" s="68"/>
      <c r="CA421" s="65"/>
      <c r="CB421" s="65"/>
      <c r="CC421" s="65"/>
      <c r="CD421" s="65"/>
      <c r="CE421" s="65"/>
      <c r="CF421" s="65"/>
      <c r="CG421" s="65"/>
      <c r="CH421" s="65"/>
      <c r="CI421" s="65"/>
      <c r="CJ421" s="171"/>
      <c r="CK421" s="64" t="str">
        <f t="shared" si="89"/>
        <v/>
      </c>
    </row>
    <row r="422" spans="1:89" s="64" customFormat="1" ht="51" customHeight="1">
      <c r="A422" s="29" t="str">
        <f t="shared" si="90"/>
        <v/>
      </c>
      <c r="B422" s="30"/>
      <c r="C422" s="30"/>
      <c r="D422" s="38"/>
      <c r="E422" s="198" t="str">
        <f t="shared" si="91"/>
        <v/>
      </c>
      <c r="F422" s="38"/>
      <c r="G422" s="38"/>
      <c r="H422" s="31"/>
      <c r="I422" s="31"/>
      <c r="J422" s="61" t="str">
        <f t="shared" si="92"/>
        <v/>
      </c>
      <c r="K422" s="69" t="str">
        <f t="shared" si="93"/>
        <v/>
      </c>
      <c r="L422" s="69" t="str">
        <f t="shared" si="94"/>
        <v/>
      </c>
      <c r="M422" s="69" t="str">
        <f t="shared" si="95"/>
        <v/>
      </c>
      <c r="N422" s="32"/>
      <c r="O422" s="99"/>
      <c r="P422" s="32"/>
      <c r="Q422" s="99"/>
      <c r="R422" s="129"/>
      <c r="S422" s="99"/>
      <c r="T422" s="32"/>
      <c r="U422" s="38"/>
      <c r="V422" s="32"/>
      <c r="W422" s="32"/>
      <c r="X422" s="38"/>
      <c r="Y422" s="30"/>
      <c r="Z422" s="30"/>
      <c r="AA422" s="32"/>
      <c r="AB422" s="32"/>
      <c r="AC422" s="33"/>
      <c r="AD422" s="63"/>
      <c r="AE422" s="63"/>
      <c r="BK422" s="65"/>
      <c r="BL422" s="65"/>
      <c r="BM422" s="65"/>
      <c r="BN422" s="65"/>
      <c r="BO422" s="65"/>
      <c r="BP422" s="65"/>
      <c r="BQ422" s="65"/>
      <c r="BR422" s="65"/>
      <c r="BS422" s="65"/>
      <c r="BT422" s="66"/>
      <c r="BU422" s="67"/>
      <c r="BV422" s="67"/>
      <c r="BW422" s="67"/>
      <c r="BX422" s="67"/>
      <c r="BY422" s="67"/>
      <c r="BZ422" s="68"/>
      <c r="CA422" s="65"/>
      <c r="CB422" s="65"/>
      <c r="CC422" s="65"/>
      <c r="CD422" s="65"/>
      <c r="CE422" s="65"/>
      <c r="CF422" s="65"/>
      <c r="CG422" s="65"/>
      <c r="CH422" s="65"/>
      <c r="CI422" s="65"/>
      <c r="CJ422" s="171"/>
      <c r="CK422" s="64" t="str">
        <f t="shared" si="89"/>
        <v/>
      </c>
    </row>
    <row r="423" spans="1:89" s="64" customFormat="1" ht="51" customHeight="1">
      <c r="A423" s="29" t="str">
        <f t="shared" si="90"/>
        <v/>
      </c>
      <c r="B423" s="30"/>
      <c r="C423" s="30"/>
      <c r="D423" s="38"/>
      <c r="E423" s="198" t="str">
        <f t="shared" si="91"/>
        <v/>
      </c>
      <c r="F423" s="38"/>
      <c r="G423" s="38"/>
      <c r="H423" s="31"/>
      <c r="I423" s="31"/>
      <c r="J423" s="61" t="str">
        <f t="shared" si="92"/>
        <v/>
      </c>
      <c r="K423" s="69" t="str">
        <f t="shared" si="93"/>
        <v/>
      </c>
      <c r="L423" s="69" t="str">
        <f t="shared" si="94"/>
        <v/>
      </c>
      <c r="M423" s="69" t="str">
        <f t="shared" si="95"/>
        <v/>
      </c>
      <c r="N423" s="32"/>
      <c r="O423" s="99"/>
      <c r="P423" s="32"/>
      <c r="Q423" s="99"/>
      <c r="R423" s="129"/>
      <c r="S423" s="99"/>
      <c r="T423" s="32"/>
      <c r="U423" s="38"/>
      <c r="V423" s="32"/>
      <c r="W423" s="32"/>
      <c r="X423" s="38"/>
      <c r="Y423" s="30"/>
      <c r="Z423" s="30"/>
      <c r="AA423" s="32"/>
      <c r="AB423" s="32"/>
      <c r="AC423" s="33"/>
      <c r="AD423" s="63"/>
      <c r="AE423" s="63"/>
      <c r="BK423" s="65"/>
      <c r="BL423" s="65"/>
      <c r="BM423" s="65"/>
      <c r="BN423" s="65"/>
      <c r="BO423" s="65"/>
      <c r="BP423" s="65"/>
      <c r="BQ423" s="65"/>
      <c r="BR423" s="65"/>
      <c r="BS423" s="65"/>
      <c r="BT423" s="66"/>
      <c r="BU423" s="67"/>
      <c r="BV423" s="67"/>
      <c r="BW423" s="67"/>
      <c r="BX423" s="67"/>
      <c r="BY423" s="67"/>
      <c r="BZ423" s="68"/>
      <c r="CA423" s="65"/>
      <c r="CB423" s="65"/>
      <c r="CC423" s="65"/>
      <c r="CD423" s="65"/>
      <c r="CE423" s="65"/>
      <c r="CF423" s="65"/>
      <c r="CG423" s="65"/>
      <c r="CH423" s="65"/>
      <c r="CI423" s="65"/>
      <c r="CJ423" s="171"/>
      <c r="CK423" s="64" t="str">
        <f t="shared" si="89"/>
        <v/>
      </c>
    </row>
    <row r="424" spans="1:89" s="64" customFormat="1" ht="51" customHeight="1">
      <c r="A424" s="29" t="str">
        <f t="shared" si="90"/>
        <v/>
      </c>
      <c r="B424" s="30"/>
      <c r="C424" s="30"/>
      <c r="D424" s="38"/>
      <c r="E424" s="198" t="str">
        <f t="shared" si="91"/>
        <v/>
      </c>
      <c r="F424" s="38"/>
      <c r="G424" s="38"/>
      <c r="H424" s="31"/>
      <c r="I424" s="31"/>
      <c r="J424" s="61" t="str">
        <f t="shared" si="92"/>
        <v/>
      </c>
      <c r="K424" s="69" t="str">
        <f t="shared" si="93"/>
        <v/>
      </c>
      <c r="L424" s="69" t="str">
        <f t="shared" si="94"/>
        <v/>
      </c>
      <c r="M424" s="69" t="str">
        <f t="shared" si="95"/>
        <v/>
      </c>
      <c r="N424" s="32"/>
      <c r="O424" s="99"/>
      <c r="P424" s="32"/>
      <c r="Q424" s="99"/>
      <c r="R424" s="129"/>
      <c r="S424" s="99"/>
      <c r="T424" s="32"/>
      <c r="U424" s="38"/>
      <c r="V424" s="32"/>
      <c r="W424" s="32"/>
      <c r="X424" s="38"/>
      <c r="Y424" s="30"/>
      <c r="Z424" s="30"/>
      <c r="AA424" s="32"/>
      <c r="AB424" s="32"/>
      <c r="AC424" s="33"/>
      <c r="AD424" s="63"/>
      <c r="AE424" s="63"/>
      <c r="BK424" s="65"/>
      <c r="BL424" s="65"/>
      <c r="BM424" s="65"/>
      <c r="BN424" s="65"/>
      <c r="BO424" s="65"/>
      <c r="BP424" s="65"/>
      <c r="BQ424" s="65"/>
      <c r="BR424" s="65"/>
      <c r="BS424" s="65"/>
      <c r="BT424" s="66"/>
      <c r="BU424" s="67"/>
      <c r="BV424" s="67"/>
      <c r="BW424" s="67"/>
      <c r="BX424" s="67"/>
      <c r="BY424" s="67"/>
      <c r="BZ424" s="68"/>
      <c r="CA424" s="65"/>
      <c r="CB424" s="65"/>
      <c r="CC424" s="65"/>
      <c r="CD424" s="65"/>
      <c r="CE424" s="65"/>
      <c r="CF424" s="65"/>
      <c r="CG424" s="65"/>
      <c r="CH424" s="65"/>
      <c r="CI424" s="65"/>
      <c r="CJ424" s="171"/>
      <c r="CK424" s="64" t="str">
        <f t="shared" si="89"/>
        <v/>
      </c>
    </row>
    <row r="425" spans="1:89" s="64" customFormat="1" ht="51" customHeight="1">
      <c r="A425" s="29" t="str">
        <f t="shared" si="90"/>
        <v/>
      </c>
      <c r="B425" s="30"/>
      <c r="C425" s="30"/>
      <c r="D425" s="38"/>
      <c r="E425" s="198" t="str">
        <f t="shared" si="91"/>
        <v/>
      </c>
      <c r="F425" s="38"/>
      <c r="G425" s="38"/>
      <c r="H425" s="31"/>
      <c r="I425" s="31"/>
      <c r="J425" s="61" t="str">
        <f t="shared" si="92"/>
        <v/>
      </c>
      <c r="K425" s="69" t="str">
        <f t="shared" si="93"/>
        <v/>
      </c>
      <c r="L425" s="69" t="str">
        <f t="shared" si="94"/>
        <v/>
      </c>
      <c r="M425" s="69" t="str">
        <f t="shared" si="95"/>
        <v/>
      </c>
      <c r="N425" s="32"/>
      <c r="O425" s="99"/>
      <c r="P425" s="32"/>
      <c r="Q425" s="99"/>
      <c r="R425" s="129"/>
      <c r="S425" s="99"/>
      <c r="T425" s="32"/>
      <c r="U425" s="38"/>
      <c r="V425" s="32"/>
      <c r="W425" s="32"/>
      <c r="X425" s="38"/>
      <c r="Y425" s="30"/>
      <c r="Z425" s="30"/>
      <c r="AA425" s="32"/>
      <c r="AB425" s="32"/>
      <c r="AC425" s="33"/>
      <c r="AD425" s="63"/>
      <c r="AE425" s="63"/>
      <c r="BK425" s="65"/>
      <c r="BL425" s="65"/>
      <c r="BM425" s="65"/>
      <c r="BN425" s="65"/>
      <c r="BO425" s="65"/>
      <c r="BP425" s="65"/>
      <c r="BQ425" s="65"/>
      <c r="BR425" s="65"/>
      <c r="BS425" s="65"/>
      <c r="BT425" s="66"/>
      <c r="BU425" s="67"/>
      <c r="BV425" s="67"/>
      <c r="BW425" s="67"/>
      <c r="BX425" s="67"/>
      <c r="BY425" s="67"/>
      <c r="BZ425" s="68"/>
      <c r="CA425" s="65"/>
      <c r="CB425" s="65"/>
      <c r="CC425" s="65"/>
      <c r="CD425" s="65"/>
      <c r="CE425" s="65"/>
      <c r="CF425" s="65"/>
      <c r="CG425" s="65"/>
      <c r="CH425" s="65"/>
      <c r="CI425" s="65"/>
      <c r="CJ425" s="171"/>
      <c r="CK425" s="64" t="str">
        <f t="shared" si="89"/>
        <v/>
      </c>
    </row>
    <row r="426" spans="1:89" s="64" customFormat="1" ht="51" customHeight="1">
      <c r="A426" s="29" t="str">
        <f t="shared" si="90"/>
        <v/>
      </c>
      <c r="B426" s="30"/>
      <c r="C426" s="30"/>
      <c r="D426" s="38"/>
      <c r="E426" s="198" t="str">
        <f t="shared" si="91"/>
        <v/>
      </c>
      <c r="F426" s="38"/>
      <c r="G426" s="38"/>
      <c r="H426" s="31"/>
      <c r="I426" s="31"/>
      <c r="J426" s="61" t="str">
        <f t="shared" si="92"/>
        <v/>
      </c>
      <c r="K426" s="69" t="str">
        <f t="shared" si="93"/>
        <v/>
      </c>
      <c r="L426" s="69" t="str">
        <f t="shared" si="94"/>
        <v/>
      </c>
      <c r="M426" s="69" t="str">
        <f t="shared" si="95"/>
        <v/>
      </c>
      <c r="N426" s="32"/>
      <c r="O426" s="99"/>
      <c r="P426" s="32"/>
      <c r="Q426" s="99"/>
      <c r="R426" s="129"/>
      <c r="S426" s="99"/>
      <c r="T426" s="32"/>
      <c r="U426" s="38"/>
      <c r="V426" s="32"/>
      <c r="W426" s="32"/>
      <c r="X426" s="38"/>
      <c r="Y426" s="30"/>
      <c r="Z426" s="30"/>
      <c r="AA426" s="32"/>
      <c r="AB426" s="32"/>
      <c r="AC426" s="33"/>
      <c r="AD426" s="63"/>
      <c r="AE426" s="63"/>
      <c r="BK426" s="65"/>
      <c r="BL426" s="65"/>
      <c r="BM426" s="65"/>
      <c r="BN426" s="65"/>
      <c r="BO426" s="65"/>
      <c r="BP426" s="65"/>
      <c r="BQ426" s="65"/>
      <c r="BR426" s="65"/>
      <c r="BS426" s="65"/>
      <c r="BT426" s="66"/>
      <c r="BU426" s="67"/>
      <c r="BV426" s="67"/>
      <c r="BW426" s="67"/>
      <c r="BX426" s="67"/>
      <c r="BY426" s="67"/>
      <c r="BZ426" s="68"/>
      <c r="CA426" s="65"/>
      <c r="CB426" s="65"/>
      <c r="CC426" s="65"/>
      <c r="CD426" s="65"/>
      <c r="CE426" s="65"/>
      <c r="CF426" s="65"/>
      <c r="CG426" s="65"/>
      <c r="CH426" s="65"/>
      <c r="CI426" s="65"/>
      <c r="CJ426" s="171"/>
      <c r="CK426" s="64" t="str">
        <f t="shared" si="89"/>
        <v/>
      </c>
    </row>
    <row r="427" spans="1:89" s="64" customFormat="1" ht="51" customHeight="1">
      <c r="A427" s="29" t="str">
        <f t="shared" si="90"/>
        <v/>
      </c>
      <c r="B427" s="30"/>
      <c r="C427" s="30"/>
      <c r="D427" s="38"/>
      <c r="E427" s="198" t="str">
        <f t="shared" si="91"/>
        <v/>
      </c>
      <c r="F427" s="38"/>
      <c r="G427" s="38"/>
      <c r="H427" s="31"/>
      <c r="I427" s="31"/>
      <c r="J427" s="61" t="str">
        <f t="shared" si="92"/>
        <v/>
      </c>
      <c r="K427" s="69" t="str">
        <f t="shared" si="93"/>
        <v/>
      </c>
      <c r="L427" s="69" t="str">
        <f t="shared" si="94"/>
        <v/>
      </c>
      <c r="M427" s="69" t="str">
        <f t="shared" si="95"/>
        <v/>
      </c>
      <c r="N427" s="32"/>
      <c r="O427" s="99"/>
      <c r="P427" s="32"/>
      <c r="Q427" s="99"/>
      <c r="R427" s="129"/>
      <c r="S427" s="99"/>
      <c r="T427" s="32"/>
      <c r="U427" s="38"/>
      <c r="V427" s="32"/>
      <c r="W427" s="32"/>
      <c r="X427" s="38"/>
      <c r="Y427" s="30"/>
      <c r="Z427" s="30"/>
      <c r="AA427" s="32"/>
      <c r="AB427" s="32"/>
      <c r="AC427" s="33"/>
      <c r="AD427" s="63"/>
      <c r="AE427" s="63"/>
      <c r="BK427" s="65"/>
      <c r="BL427" s="65"/>
      <c r="BM427" s="65"/>
      <c r="BN427" s="65"/>
      <c r="BO427" s="65"/>
      <c r="BP427" s="65"/>
      <c r="BQ427" s="65"/>
      <c r="BR427" s="65"/>
      <c r="BS427" s="65"/>
      <c r="BT427" s="66"/>
      <c r="BU427" s="67"/>
      <c r="BV427" s="67"/>
      <c r="BW427" s="67"/>
      <c r="BX427" s="67"/>
      <c r="BY427" s="67"/>
      <c r="BZ427" s="68"/>
      <c r="CA427" s="65"/>
      <c r="CB427" s="65"/>
      <c r="CC427" s="65"/>
      <c r="CD427" s="65"/>
      <c r="CE427" s="65"/>
      <c r="CF427" s="65"/>
      <c r="CG427" s="65"/>
      <c r="CH427" s="65"/>
      <c r="CI427" s="65"/>
      <c r="CJ427" s="171"/>
      <c r="CK427" s="64" t="str">
        <f t="shared" si="89"/>
        <v/>
      </c>
    </row>
    <row r="428" spans="1:89" s="64" customFormat="1" ht="51" customHeight="1">
      <c r="A428" s="29" t="str">
        <f t="shared" si="90"/>
        <v/>
      </c>
      <c r="B428" s="30"/>
      <c r="C428" s="30"/>
      <c r="D428" s="38"/>
      <c r="E428" s="198" t="str">
        <f t="shared" si="91"/>
        <v/>
      </c>
      <c r="F428" s="38"/>
      <c r="G428" s="38"/>
      <c r="H428" s="31"/>
      <c r="I428" s="31"/>
      <c r="J428" s="61" t="str">
        <f t="shared" si="92"/>
        <v/>
      </c>
      <c r="K428" s="69" t="str">
        <f t="shared" si="93"/>
        <v/>
      </c>
      <c r="L428" s="69" t="str">
        <f t="shared" si="94"/>
        <v/>
      </c>
      <c r="M428" s="69" t="str">
        <f t="shared" si="95"/>
        <v/>
      </c>
      <c r="N428" s="32"/>
      <c r="O428" s="99"/>
      <c r="P428" s="32"/>
      <c r="Q428" s="99"/>
      <c r="R428" s="129"/>
      <c r="S428" s="99"/>
      <c r="T428" s="32"/>
      <c r="U428" s="38"/>
      <c r="V428" s="32"/>
      <c r="W428" s="32"/>
      <c r="X428" s="38"/>
      <c r="Y428" s="30"/>
      <c r="Z428" s="30"/>
      <c r="AA428" s="32"/>
      <c r="AB428" s="32"/>
      <c r="AC428" s="33"/>
      <c r="AD428" s="63"/>
      <c r="AE428" s="63"/>
      <c r="BK428" s="65"/>
      <c r="BL428" s="65"/>
      <c r="BM428" s="65"/>
      <c r="BN428" s="65"/>
      <c r="BO428" s="65"/>
      <c r="BP428" s="65"/>
      <c r="BQ428" s="65"/>
      <c r="BR428" s="65"/>
      <c r="BS428" s="65"/>
      <c r="BT428" s="66"/>
      <c r="BU428" s="67"/>
      <c r="BV428" s="67"/>
      <c r="BW428" s="67"/>
      <c r="BX428" s="67"/>
      <c r="BY428" s="67"/>
      <c r="BZ428" s="68"/>
      <c r="CA428" s="65"/>
      <c r="CB428" s="65"/>
      <c r="CC428" s="65"/>
      <c r="CD428" s="65"/>
      <c r="CE428" s="65"/>
      <c r="CF428" s="65"/>
      <c r="CG428" s="65"/>
      <c r="CH428" s="65"/>
      <c r="CI428" s="65"/>
      <c r="CJ428" s="171"/>
      <c r="CK428" s="64" t="str">
        <f t="shared" si="89"/>
        <v/>
      </c>
    </row>
    <row r="429" spans="1:89" s="64" customFormat="1" ht="51" customHeight="1">
      <c r="A429" s="29" t="str">
        <f t="shared" si="90"/>
        <v/>
      </c>
      <c r="B429" s="30"/>
      <c r="C429" s="30"/>
      <c r="D429" s="38"/>
      <c r="E429" s="198" t="str">
        <f t="shared" si="91"/>
        <v/>
      </c>
      <c r="F429" s="38"/>
      <c r="G429" s="38"/>
      <c r="H429" s="31"/>
      <c r="I429" s="31"/>
      <c r="J429" s="61" t="str">
        <f t="shared" si="92"/>
        <v/>
      </c>
      <c r="K429" s="69" t="str">
        <f t="shared" si="93"/>
        <v/>
      </c>
      <c r="L429" s="69" t="str">
        <f t="shared" si="94"/>
        <v/>
      </c>
      <c r="M429" s="69" t="str">
        <f t="shared" si="95"/>
        <v/>
      </c>
      <c r="N429" s="32"/>
      <c r="O429" s="99"/>
      <c r="P429" s="32"/>
      <c r="Q429" s="99"/>
      <c r="R429" s="129"/>
      <c r="S429" s="99"/>
      <c r="T429" s="32"/>
      <c r="U429" s="38"/>
      <c r="V429" s="32"/>
      <c r="W429" s="32"/>
      <c r="X429" s="38"/>
      <c r="Y429" s="30"/>
      <c r="Z429" s="30"/>
      <c r="AA429" s="32"/>
      <c r="AB429" s="32"/>
      <c r="AC429" s="33"/>
      <c r="AD429" s="63"/>
      <c r="AE429" s="63"/>
      <c r="BK429" s="65"/>
      <c r="BL429" s="65"/>
      <c r="BM429" s="65"/>
      <c r="BN429" s="65"/>
      <c r="BO429" s="65"/>
      <c r="BP429" s="65"/>
      <c r="BQ429" s="65"/>
      <c r="BR429" s="65"/>
      <c r="BS429" s="65"/>
      <c r="BT429" s="66"/>
      <c r="BU429" s="67"/>
      <c r="BV429" s="67"/>
      <c r="BW429" s="67"/>
      <c r="BX429" s="67"/>
      <c r="BY429" s="67"/>
      <c r="BZ429" s="68"/>
      <c r="CA429" s="65"/>
      <c r="CB429" s="65"/>
      <c r="CC429" s="65"/>
      <c r="CD429" s="65"/>
      <c r="CE429" s="65"/>
      <c r="CF429" s="65"/>
      <c r="CG429" s="65"/>
      <c r="CH429" s="65"/>
      <c r="CI429" s="65"/>
      <c r="CJ429" s="171"/>
      <c r="CK429" s="64" t="str">
        <f t="shared" si="89"/>
        <v/>
      </c>
    </row>
    <row r="430" spans="1:89" s="64" customFormat="1" ht="51" customHeight="1">
      <c r="A430" s="29" t="str">
        <f t="shared" si="90"/>
        <v/>
      </c>
      <c r="B430" s="30"/>
      <c r="C430" s="30"/>
      <c r="D430" s="38"/>
      <c r="E430" s="198" t="str">
        <f t="shared" si="91"/>
        <v/>
      </c>
      <c r="F430" s="38"/>
      <c r="G430" s="38"/>
      <c r="H430" s="31"/>
      <c r="I430" s="31"/>
      <c r="J430" s="61" t="str">
        <f t="shared" si="92"/>
        <v/>
      </c>
      <c r="K430" s="69" t="str">
        <f t="shared" si="93"/>
        <v/>
      </c>
      <c r="L430" s="69" t="str">
        <f t="shared" si="94"/>
        <v/>
      </c>
      <c r="M430" s="69" t="str">
        <f t="shared" si="95"/>
        <v/>
      </c>
      <c r="N430" s="32"/>
      <c r="O430" s="99"/>
      <c r="P430" s="32"/>
      <c r="Q430" s="99"/>
      <c r="R430" s="129"/>
      <c r="S430" s="99"/>
      <c r="T430" s="32"/>
      <c r="U430" s="38"/>
      <c r="V430" s="32"/>
      <c r="W430" s="32"/>
      <c r="X430" s="38"/>
      <c r="Y430" s="30"/>
      <c r="Z430" s="30"/>
      <c r="AA430" s="32"/>
      <c r="AB430" s="32"/>
      <c r="AC430" s="33"/>
      <c r="AD430" s="63"/>
      <c r="AE430" s="63"/>
      <c r="BK430" s="65"/>
      <c r="BL430" s="65"/>
      <c r="BM430" s="65"/>
      <c r="BN430" s="65"/>
      <c r="BO430" s="65"/>
      <c r="BP430" s="65"/>
      <c r="BQ430" s="65"/>
      <c r="BR430" s="65"/>
      <c r="BS430" s="65"/>
      <c r="BT430" s="66"/>
      <c r="BU430" s="67"/>
      <c r="BV430" s="67"/>
      <c r="BW430" s="67"/>
      <c r="BX430" s="67"/>
      <c r="BY430" s="67"/>
      <c r="BZ430" s="68"/>
      <c r="CA430" s="65"/>
      <c r="CB430" s="65"/>
      <c r="CC430" s="65"/>
      <c r="CD430" s="65"/>
      <c r="CE430" s="65"/>
      <c r="CF430" s="65"/>
      <c r="CG430" s="65"/>
      <c r="CH430" s="65"/>
      <c r="CI430" s="65"/>
      <c r="CJ430" s="171"/>
      <c r="CK430" s="64" t="str">
        <f t="shared" si="89"/>
        <v/>
      </c>
    </row>
    <row r="431" spans="1:89" s="64" customFormat="1" ht="51" customHeight="1">
      <c r="A431" s="29" t="str">
        <f t="shared" si="90"/>
        <v/>
      </c>
      <c r="B431" s="30"/>
      <c r="C431" s="30"/>
      <c r="D431" s="38"/>
      <c r="E431" s="198" t="str">
        <f t="shared" si="91"/>
        <v/>
      </c>
      <c r="F431" s="38"/>
      <c r="G431" s="38"/>
      <c r="H431" s="31"/>
      <c r="I431" s="31"/>
      <c r="J431" s="61" t="str">
        <f t="shared" si="92"/>
        <v/>
      </c>
      <c r="K431" s="69" t="str">
        <f t="shared" si="93"/>
        <v/>
      </c>
      <c r="L431" s="69" t="str">
        <f t="shared" si="94"/>
        <v/>
      </c>
      <c r="M431" s="69" t="str">
        <f t="shared" si="95"/>
        <v/>
      </c>
      <c r="N431" s="32"/>
      <c r="O431" s="99"/>
      <c r="P431" s="32"/>
      <c r="Q431" s="99"/>
      <c r="R431" s="129"/>
      <c r="S431" s="99"/>
      <c r="T431" s="32"/>
      <c r="U431" s="38"/>
      <c r="V431" s="32"/>
      <c r="W431" s="32"/>
      <c r="X431" s="38"/>
      <c r="Y431" s="30"/>
      <c r="Z431" s="30"/>
      <c r="AA431" s="32"/>
      <c r="AB431" s="32"/>
      <c r="AC431" s="33"/>
      <c r="AD431" s="63"/>
      <c r="AE431" s="63"/>
      <c r="BK431" s="65"/>
      <c r="BL431" s="65"/>
      <c r="BM431" s="65"/>
      <c r="BN431" s="65"/>
      <c r="BO431" s="65"/>
      <c r="BP431" s="65"/>
      <c r="BQ431" s="65"/>
      <c r="BR431" s="65"/>
      <c r="BS431" s="65"/>
      <c r="BT431" s="66"/>
      <c r="BU431" s="67"/>
      <c r="BV431" s="67"/>
      <c r="BW431" s="67"/>
      <c r="BX431" s="67"/>
      <c r="BY431" s="67"/>
      <c r="BZ431" s="68"/>
      <c r="CA431" s="65"/>
      <c r="CB431" s="65"/>
      <c r="CC431" s="65"/>
      <c r="CD431" s="65"/>
      <c r="CE431" s="65"/>
      <c r="CF431" s="65"/>
      <c r="CG431" s="65"/>
      <c r="CH431" s="65"/>
      <c r="CI431" s="65"/>
      <c r="CJ431" s="171"/>
      <c r="CK431" s="64" t="str">
        <f t="shared" si="89"/>
        <v/>
      </c>
    </row>
    <row r="432" spans="1:89" s="64" customFormat="1" ht="51" customHeight="1">
      <c r="A432" s="29" t="str">
        <f t="shared" si="90"/>
        <v/>
      </c>
      <c r="B432" s="30"/>
      <c r="C432" s="30"/>
      <c r="D432" s="38"/>
      <c r="E432" s="198" t="str">
        <f t="shared" si="91"/>
        <v/>
      </c>
      <c r="F432" s="38"/>
      <c r="G432" s="38"/>
      <c r="H432" s="31"/>
      <c r="I432" s="31"/>
      <c r="J432" s="61" t="str">
        <f t="shared" si="92"/>
        <v/>
      </c>
      <c r="K432" s="69" t="str">
        <f t="shared" si="93"/>
        <v/>
      </c>
      <c r="L432" s="69" t="str">
        <f t="shared" si="94"/>
        <v/>
      </c>
      <c r="M432" s="69" t="str">
        <f t="shared" si="95"/>
        <v/>
      </c>
      <c r="N432" s="32"/>
      <c r="O432" s="99"/>
      <c r="P432" s="32"/>
      <c r="Q432" s="99"/>
      <c r="R432" s="129"/>
      <c r="S432" s="99"/>
      <c r="T432" s="32"/>
      <c r="U432" s="38"/>
      <c r="V432" s="32"/>
      <c r="W432" s="32"/>
      <c r="X432" s="38"/>
      <c r="Y432" s="30"/>
      <c r="Z432" s="30"/>
      <c r="AA432" s="32"/>
      <c r="AB432" s="32"/>
      <c r="AC432" s="33"/>
      <c r="AD432" s="63"/>
      <c r="AE432" s="63"/>
      <c r="BK432" s="65"/>
      <c r="BL432" s="65"/>
      <c r="BM432" s="65"/>
      <c r="BN432" s="65"/>
      <c r="BO432" s="65"/>
      <c r="BP432" s="65"/>
      <c r="BQ432" s="65"/>
      <c r="BR432" s="65"/>
      <c r="BS432" s="65"/>
      <c r="BT432" s="66"/>
      <c r="BU432" s="67"/>
      <c r="BV432" s="67"/>
      <c r="BW432" s="67"/>
      <c r="BX432" s="67"/>
      <c r="BY432" s="67"/>
      <c r="BZ432" s="68"/>
      <c r="CA432" s="65"/>
      <c r="CB432" s="65"/>
      <c r="CC432" s="65"/>
      <c r="CD432" s="65"/>
      <c r="CE432" s="65"/>
      <c r="CF432" s="65"/>
      <c r="CG432" s="65"/>
      <c r="CH432" s="65"/>
      <c r="CI432" s="65"/>
      <c r="CJ432" s="171"/>
      <c r="CK432" s="64" t="str">
        <f t="shared" si="89"/>
        <v/>
      </c>
    </row>
    <row r="433" spans="1:89" s="64" customFormat="1" ht="51" customHeight="1">
      <c r="A433" s="29" t="str">
        <f t="shared" si="90"/>
        <v/>
      </c>
      <c r="B433" s="30"/>
      <c r="C433" s="30"/>
      <c r="D433" s="38"/>
      <c r="E433" s="198" t="str">
        <f t="shared" si="91"/>
        <v/>
      </c>
      <c r="F433" s="38"/>
      <c r="G433" s="38"/>
      <c r="H433" s="31"/>
      <c r="I433" s="31"/>
      <c r="J433" s="61" t="str">
        <f t="shared" si="92"/>
        <v/>
      </c>
      <c r="K433" s="69" t="str">
        <f t="shared" si="93"/>
        <v/>
      </c>
      <c r="L433" s="69" t="str">
        <f t="shared" si="94"/>
        <v/>
      </c>
      <c r="M433" s="69" t="str">
        <f t="shared" si="95"/>
        <v/>
      </c>
      <c r="N433" s="32"/>
      <c r="O433" s="99"/>
      <c r="P433" s="32"/>
      <c r="Q433" s="99"/>
      <c r="R433" s="129"/>
      <c r="S433" s="99"/>
      <c r="T433" s="32"/>
      <c r="U433" s="38"/>
      <c r="V433" s="32"/>
      <c r="W433" s="32"/>
      <c r="X433" s="38"/>
      <c r="Y433" s="30"/>
      <c r="Z433" s="30"/>
      <c r="AA433" s="32"/>
      <c r="AB433" s="32"/>
      <c r="AC433" s="33"/>
      <c r="AD433" s="63"/>
      <c r="AE433" s="63"/>
      <c r="BK433" s="65"/>
      <c r="BL433" s="65"/>
      <c r="BM433" s="65"/>
      <c r="BN433" s="65"/>
      <c r="BO433" s="65"/>
      <c r="BP433" s="65"/>
      <c r="BQ433" s="65"/>
      <c r="BR433" s="65"/>
      <c r="BS433" s="65"/>
      <c r="BT433" s="66"/>
      <c r="BU433" s="67"/>
      <c r="BV433" s="67"/>
      <c r="BW433" s="67"/>
      <c r="BX433" s="67"/>
      <c r="BY433" s="67"/>
      <c r="BZ433" s="68"/>
      <c r="CA433" s="65"/>
      <c r="CB433" s="65"/>
      <c r="CC433" s="65"/>
      <c r="CD433" s="65"/>
      <c r="CE433" s="65"/>
      <c r="CF433" s="65"/>
      <c r="CG433" s="65"/>
      <c r="CH433" s="65"/>
      <c r="CI433" s="65"/>
      <c r="CJ433" s="171"/>
      <c r="CK433" s="64" t="str">
        <f t="shared" si="89"/>
        <v/>
      </c>
    </row>
    <row r="434" spans="1:89" s="64" customFormat="1" ht="51" customHeight="1">
      <c r="A434" s="29" t="str">
        <f t="shared" si="90"/>
        <v/>
      </c>
      <c r="B434" s="30"/>
      <c r="C434" s="30"/>
      <c r="D434" s="38"/>
      <c r="E434" s="198" t="str">
        <f t="shared" si="91"/>
        <v/>
      </c>
      <c r="F434" s="38"/>
      <c r="G434" s="38"/>
      <c r="H434" s="31"/>
      <c r="I434" s="31"/>
      <c r="J434" s="61" t="str">
        <f t="shared" si="92"/>
        <v/>
      </c>
      <c r="K434" s="69" t="str">
        <f t="shared" si="93"/>
        <v/>
      </c>
      <c r="L434" s="69" t="str">
        <f t="shared" si="94"/>
        <v/>
      </c>
      <c r="M434" s="69" t="str">
        <f t="shared" si="95"/>
        <v/>
      </c>
      <c r="N434" s="32"/>
      <c r="O434" s="99"/>
      <c r="P434" s="32"/>
      <c r="Q434" s="99"/>
      <c r="R434" s="129"/>
      <c r="S434" s="99"/>
      <c r="T434" s="32"/>
      <c r="U434" s="38"/>
      <c r="V434" s="32"/>
      <c r="W434" s="32"/>
      <c r="X434" s="38"/>
      <c r="Y434" s="30"/>
      <c r="Z434" s="30"/>
      <c r="AA434" s="32"/>
      <c r="AB434" s="32"/>
      <c r="AC434" s="33"/>
      <c r="AD434" s="63"/>
      <c r="AE434" s="63"/>
      <c r="BK434" s="65"/>
      <c r="BL434" s="65"/>
      <c r="BM434" s="65"/>
      <c r="BN434" s="65"/>
      <c r="BO434" s="65"/>
      <c r="BP434" s="65"/>
      <c r="BQ434" s="65"/>
      <c r="BR434" s="65"/>
      <c r="BS434" s="65"/>
      <c r="BT434" s="66"/>
      <c r="BU434" s="67"/>
      <c r="BV434" s="67"/>
      <c r="BW434" s="67"/>
      <c r="BX434" s="67"/>
      <c r="BY434" s="67"/>
      <c r="BZ434" s="68"/>
      <c r="CA434" s="65"/>
      <c r="CB434" s="65"/>
      <c r="CC434" s="65"/>
      <c r="CD434" s="65"/>
      <c r="CE434" s="65"/>
      <c r="CF434" s="65"/>
      <c r="CG434" s="65"/>
      <c r="CH434" s="65"/>
      <c r="CI434" s="65"/>
      <c r="CJ434" s="171"/>
      <c r="CK434" s="64" t="str">
        <f t="shared" si="89"/>
        <v/>
      </c>
    </row>
    <row r="435" spans="1:89" s="64" customFormat="1" ht="51" customHeight="1">
      <c r="A435" s="29" t="str">
        <f t="shared" si="90"/>
        <v/>
      </c>
      <c r="B435" s="30"/>
      <c r="C435" s="30"/>
      <c r="D435" s="38"/>
      <c r="E435" s="198" t="str">
        <f t="shared" si="91"/>
        <v/>
      </c>
      <c r="F435" s="38"/>
      <c r="G435" s="38"/>
      <c r="H435" s="31"/>
      <c r="I435" s="31"/>
      <c r="J435" s="61" t="str">
        <f t="shared" si="92"/>
        <v/>
      </c>
      <c r="K435" s="69" t="str">
        <f t="shared" si="93"/>
        <v/>
      </c>
      <c r="L435" s="69" t="str">
        <f t="shared" si="94"/>
        <v/>
      </c>
      <c r="M435" s="69" t="str">
        <f t="shared" si="95"/>
        <v/>
      </c>
      <c r="N435" s="32"/>
      <c r="O435" s="99"/>
      <c r="P435" s="32"/>
      <c r="Q435" s="99"/>
      <c r="R435" s="129"/>
      <c r="S435" s="99"/>
      <c r="T435" s="32"/>
      <c r="U435" s="38"/>
      <c r="V435" s="32"/>
      <c r="W435" s="32"/>
      <c r="X435" s="38"/>
      <c r="Y435" s="30"/>
      <c r="Z435" s="30"/>
      <c r="AA435" s="32"/>
      <c r="AB435" s="32"/>
      <c r="AC435" s="33"/>
      <c r="AD435" s="63"/>
      <c r="AE435" s="63"/>
      <c r="BK435" s="65"/>
      <c r="BL435" s="65"/>
      <c r="BM435" s="65"/>
      <c r="BN435" s="65"/>
      <c r="BO435" s="65"/>
      <c r="BP435" s="65"/>
      <c r="BQ435" s="65"/>
      <c r="BR435" s="65"/>
      <c r="BS435" s="65"/>
      <c r="BT435" s="66"/>
      <c r="BU435" s="67"/>
      <c r="BV435" s="67"/>
      <c r="BW435" s="67"/>
      <c r="BX435" s="67"/>
      <c r="BY435" s="67"/>
      <c r="BZ435" s="68"/>
      <c r="CA435" s="65"/>
      <c r="CB435" s="65"/>
      <c r="CC435" s="65"/>
      <c r="CD435" s="65"/>
      <c r="CE435" s="65"/>
      <c r="CF435" s="65"/>
      <c r="CG435" s="65"/>
      <c r="CH435" s="65"/>
      <c r="CI435" s="65"/>
      <c r="CJ435" s="171"/>
      <c r="CK435" s="64" t="str">
        <f t="shared" si="89"/>
        <v/>
      </c>
    </row>
    <row r="436" spans="1:89" s="64" customFormat="1" ht="51" customHeight="1">
      <c r="A436" s="29" t="str">
        <f t="shared" si="90"/>
        <v/>
      </c>
      <c r="B436" s="30"/>
      <c r="C436" s="30"/>
      <c r="D436" s="38"/>
      <c r="E436" s="198" t="str">
        <f t="shared" si="91"/>
        <v/>
      </c>
      <c r="F436" s="38"/>
      <c r="G436" s="38"/>
      <c r="H436" s="31"/>
      <c r="I436" s="31"/>
      <c r="J436" s="61" t="str">
        <f t="shared" si="92"/>
        <v/>
      </c>
      <c r="K436" s="69" t="str">
        <f t="shared" si="93"/>
        <v/>
      </c>
      <c r="L436" s="69" t="str">
        <f t="shared" si="94"/>
        <v/>
      </c>
      <c r="M436" s="69" t="str">
        <f t="shared" si="95"/>
        <v/>
      </c>
      <c r="N436" s="32"/>
      <c r="O436" s="99"/>
      <c r="P436" s="32"/>
      <c r="Q436" s="99"/>
      <c r="R436" s="129"/>
      <c r="S436" s="99"/>
      <c r="T436" s="32"/>
      <c r="U436" s="38"/>
      <c r="V436" s="32"/>
      <c r="W436" s="32"/>
      <c r="X436" s="38"/>
      <c r="Y436" s="30"/>
      <c r="Z436" s="30"/>
      <c r="AA436" s="32"/>
      <c r="AB436" s="32"/>
      <c r="AC436" s="33"/>
      <c r="AD436" s="63"/>
      <c r="AE436" s="63"/>
      <c r="BK436" s="65"/>
      <c r="BL436" s="65"/>
      <c r="BM436" s="65"/>
      <c r="BN436" s="65"/>
      <c r="BO436" s="65"/>
      <c r="BP436" s="65"/>
      <c r="BQ436" s="65"/>
      <c r="BR436" s="65"/>
      <c r="BS436" s="65"/>
      <c r="BT436" s="66"/>
      <c r="BU436" s="67"/>
      <c r="BV436" s="67"/>
      <c r="BW436" s="67"/>
      <c r="BX436" s="67"/>
      <c r="BY436" s="67"/>
      <c r="BZ436" s="68"/>
      <c r="CA436" s="65"/>
      <c r="CB436" s="65"/>
      <c r="CC436" s="65"/>
      <c r="CD436" s="65"/>
      <c r="CE436" s="65"/>
      <c r="CF436" s="65"/>
      <c r="CG436" s="65"/>
      <c r="CH436" s="65"/>
      <c r="CI436" s="65"/>
      <c r="CJ436" s="171"/>
      <c r="CK436" s="64" t="str">
        <f t="shared" si="89"/>
        <v/>
      </c>
    </row>
    <row r="437" spans="1:89" s="64" customFormat="1" ht="51" customHeight="1">
      <c r="A437" s="29" t="str">
        <f t="shared" si="90"/>
        <v/>
      </c>
      <c r="B437" s="30"/>
      <c r="C437" s="30"/>
      <c r="D437" s="38"/>
      <c r="E437" s="198" t="str">
        <f t="shared" si="91"/>
        <v/>
      </c>
      <c r="F437" s="38"/>
      <c r="G437" s="38"/>
      <c r="H437" s="31"/>
      <c r="I437" s="31"/>
      <c r="J437" s="61" t="str">
        <f t="shared" si="92"/>
        <v/>
      </c>
      <c r="K437" s="69" t="str">
        <f t="shared" si="93"/>
        <v/>
      </c>
      <c r="L437" s="69" t="str">
        <f t="shared" si="94"/>
        <v/>
      </c>
      <c r="M437" s="69" t="str">
        <f t="shared" si="95"/>
        <v/>
      </c>
      <c r="N437" s="32"/>
      <c r="O437" s="99"/>
      <c r="P437" s="32"/>
      <c r="Q437" s="99"/>
      <c r="R437" s="129"/>
      <c r="S437" s="99"/>
      <c r="T437" s="32"/>
      <c r="U437" s="38"/>
      <c r="V437" s="32"/>
      <c r="W437" s="32"/>
      <c r="X437" s="38"/>
      <c r="Y437" s="30"/>
      <c r="Z437" s="30"/>
      <c r="AA437" s="32"/>
      <c r="AB437" s="32"/>
      <c r="AC437" s="33"/>
      <c r="AD437" s="63"/>
      <c r="AE437" s="63"/>
      <c r="BK437" s="65"/>
      <c r="BL437" s="65"/>
      <c r="BM437" s="65"/>
      <c r="BN437" s="65"/>
      <c r="BO437" s="65"/>
      <c r="BP437" s="65"/>
      <c r="BQ437" s="65"/>
      <c r="BR437" s="65"/>
      <c r="BS437" s="65"/>
      <c r="BT437" s="66"/>
      <c r="BU437" s="67"/>
      <c r="BV437" s="67"/>
      <c r="BW437" s="67"/>
      <c r="BX437" s="67"/>
      <c r="BY437" s="67"/>
      <c r="BZ437" s="68"/>
      <c r="CA437" s="65"/>
      <c r="CB437" s="65"/>
      <c r="CC437" s="65"/>
      <c r="CD437" s="65"/>
      <c r="CE437" s="65"/>
      <c r="CF437" s="65"/>
      <c r="CG437" s="65"/>
      <c r="CH437" s="65"/>
      <c r="CI437" s="65"/>
      <c r="CJ437" s="171"/>
      <c r="CK437" s="64" t="str">
        <f t="shared" si="89"/>
        <v/>
      </c>
    </row>
    <row r="438" spans="1:89" s="64" customFormat="1" ht="51" customHeight="1">
      <c r="A438" s="29" t="str">
        <f t="shared" si="90"/>
        <v/>
      </c>
      <c r="B438" s="30"/>
      <c r="C438" s="30"/>
      <c r="D438" s="38"/>
      <c r="E438" s="198" t="str">
        <f t="shared" si="91"/>
        <v/>
      </c>
      <c r="F438" s="38"/>
      <c r="G438" s="38"/>
      <c r="H438" s="31"/>
      <c r="I438" s="31"/>
      <c r="J438" s="61" t="str">
        <f t="shared" si="92"/>
        <v/>
      </c>
      <c r="K438" s="69" t="str">
        <f t="shared" si="93"/>
        <v/>
      </c>
      <c r="L438" s="69" t="str">
        <f t="shared" si="94"/>
        <v/>
      </c>
      <c r="M438" s="69" t="str">
        <f t="shared" si="95"/>
        <v/>
      </c>
      <c r="N438" s="32"/>
      <c r="O438" s="99"/>
      <c r="P438" s="32"/>
      <c r="Q438" s="99"/>
      <c r="R438" s="129"/>
      <c r="S438" s="99"/>
      <c r="T438" s="32"/>
      <c r="U438" s="38"/>
      <c r="V438" s="32"/>
      <c r="W438" s="32"/>
      <c r="X438" s="38"/>
      <c r="Y438" s="30"/>
      <c r="Z438" s="30"/>
      <c r="AA438" s="32"/>
      <c r="AB438" s="32"/>
      <c r="AC438" s="33"/>
      <c r="AD438" s="63"/>
      <c r="AE438" s="63"/>
      <c r="BK438" s="65"/>
      <c r="BL438" s="65"/>
      <c r="BM438" s="65"/>
      <c r="BN438" s="65"/>
      <c r="BO438" s="65"/>
      <c r="BP438" s="65"/>
      <c r="BQ438" s="65"/>
      <c r="BR438" s="65"/>
      <c r="BS438" s="65"/>
      <c r="BT438" s="66"/>
      <c r="BU438" s="67"/>
      <c r="BV438" s="67"/>
      <c r="BW438" s="67"/>
      <c r="BX438" s="67"/>
      <c r="BY438" s="67"/>
      <c r="BZ438" s="68"/>
      <c r="CA438" s="65"/>
      <c r="CB438" s="65"/>
      <c r="CC438" s="65"/>
      <c r="CD438" s="65"/>
      <c r="CE438" s="65"/>
      <c r="CF438" s="65"/>
      <c r="CG438" s="65"/>
      <c r="CH438" s="65"/>
      <c r="CI438" s="65"/>
      <c r="CJ438" s="171"/>
      <c r="CK438" s="64" t="str">
        <f t="shared" si="89"/>
        <v/>
      </c>
    </row>
    <row r="439" spans="1:89" s="64" customFormat="1" ht="51" customHeight="1">
      <c r="A439" s="29" t="str">
        <f t="shared" si="90"/>
        <v/>
      </c>
      <c r="B439" s="30"/>
      <c r="C439" s="30"/>
      <c r="D439" s="38"/>
      <c r="E439" s="198" t="str">
        <f t="shared" si="91"/>
        <v/>
      </c>
      <c r="F439" s="38"/>
      <c r="G439" s="38"/>
      <c r="H439" s="31"/>
      <c r="I439" s="31"/>
      <c r="J439" s="61" t="str">
        <f t="shared" si="92"/>
        <v/>
      </c>
      <c r="K439" s="69" t="str">
        <f t="shared" si="93"/>
        <v/>
      </c>
      <c r="L439" s="69" t="str">
        <f t="shared" si="94"/>
        <v/>
      </c>
      <c r="M439" s="69" t="str">
        <f t="shared" si="95"/>
        <v/>
      </c>
      <c r="N439" s="32"/>
      <c r="O439" s="99"/>
      <c r="P439" s="32"/>
      <c r="Q439" s="99"/>
      <c r="R439" s="129"/>
      <c r="S439" s="99"/>
      <c r="T439" s="32"/>
      <c r="U439" s="38"/>
      <c r="V439" s="32"/>
      <c r="W439" s="32"/>
      <c r="X439" s="38"/>
      <c r="Y439" s="30"/>
      <c r="Z439" s="30"/>
      <c r="AA439" s="32"/>
      <c r="AB439" s="32"/>
      <c r="AC439" s="33"/>
      <c r="AD439" s="63"/>
      <c r="AE439" s="63"/>
      <c r="BK439" s="65"/>
      <c r="BL439" s="65"/>
      <c r="BM439" s="65"/>
      <c r="BN439" s="65"/>
      <c r="BO439" s="65"/>
      <c r="BP439" s="65"/>
      <c r="BQ439" s="65"/>
      <c r="BR439" s="65"/>
      <c r="BS439" s="65"/>
      <c r="BT439" s="66"/>
      <c r="BU439" s="67"/>
      <c r="BV439" s="67"/>
      <c r="BW439" s="67"/>
      <c r="BX439" s="67"/>
      <c r="BY439" s="67"/>
      <c r="BZ439" s="68"/>
      <c r="CA439" s="65"/>
      <c r="CB439" s="65"/>
      <c r="CC439" s="65"/>
      <c r="CD439" s="65"/>
      <c r="CE439" s="65"/>
      <c r="CF439" s="65"/>
      <c r="CG439" s="65"/>
      <c r="CH439" s="65"/>
      <c r="CI439" s="65"/>
      <c r="CJ439" s="171"/>
      <c r="CK439" s="64" t="str">
        <f t="shared" si="89"/>
        <v/>
      </c>
    </row>
    <row r="440" spans="1:89" s="64" customFormat="1" ht="51" customHeight="1">
      <c r="A440" s="29" t="str">
        <f t="shared" si="90"/>
        <v/>
      </c>
      <c r="B440" s="30"/>
      <c r="C440" s="30"/>
      <c r="D440" s="38"/>
      <c r="E440" s="198" t="str">
        <f t="shared" si="91"/>
        <v/>
      </c>
      <c r="F440" s="38"/>
      <c r="G440" s="38"/>
      <c r="H440" s="31"/>
      <c r="I440" s="31"/>
      <c r="J440" s="61" t="str">
        <f t="shared" si="92"/>
        <v/>
      </c>
      <c r="K440" s="69" t="str">
        <f t="shared" si="93"/>
        <v/>
      </c>
      <c r="L440" s="69" t="str">
        <f t="shared" si="94"/>
        <v/>
      </c>
      <c r="M440" s="69" t="str">
        <f t="shared" si="95"/>
        <v/>
      </c>
      <c r="N440" s="32"/>
      <c r="O440" s="99"/>
      <c r="P440" s="32"/>
      <c r="Q440" s="99"/>
      <c r="R440" s="129"/>
      <c r="S440" s="99"/>
      <c r="T440" s="32"/>
      <c r="U440" s="38"/>
      <c r="V440" s="32"/>
      <c r="W440" s="32"/>
      <c r="X440" s="38"/>
      <c r="Y440" s="30"/>
      <c r="Z440" s="30"/>
      <c r="AA440" s="32"/>
      <c r="AB440" s="32"/>
      <c r="AC440" s="33"/>
      <c r="AD440" s="63"/>
      <c r="AE440" s="63"/>
      <c r="BK440" s="65"/>
      <c r="BL440" s="65"/>
      <c r="BM440" s="65"/>
      <c r="BN440" s="65"/>
      <c r="BO440" s="65"/>
      <c r="BP440" s="65"/>
      <c r="BQ440" s="65"/>
      <c r="BR440" s="65"/>
      <c r="BS440" s="65"/>
      <c r="BT440" s="66"/>
      <c r="BU440" s="67"/>
      <c r="BV440" s="67"/>
      <c r="BW440" s="67"/>
      <c r="BX440" s="67"/>
      <c r="BY440" s="67"/>
      <c r="BZ440" s="68"/>
      <c r="CA440" s="65"/>
      <c r="CB440" s="65"/>
      <c r="CC440" s="65"/>
      <c r="CD440" s="65"/>
      <c r="CE440" s="65"/>
      <c r="CF440" s="65"/>
      <c r="CG440" s="65"/>
      <c r="CH440" s="65"/>
      <c r="CI440" s="65"/>
      <c r="CJ440" s="171"/>
      <c r="CK440" s="64" t="str">
        <f t="shared" si="89"/>
        <v/>
      </c>
    </row>
    <row r="441" spans="1:89" s="64" customFormat="1" ht="51" customHeight="1">
      <c r="A441" s="29" t="str">
        <f t="shared" si="90"/>
        <v/>
      </c>
      <c r="B441" s="30"/>
      <c r="C441" s="30"/>
      <c r="D441" s="38"/>
      <c r="E441" s="198" t="str">
        <f t="shared" si="91"/>
        <v/>
      </c>
      <c r="F441" s="38"/>
      <c r="G441" s="38"/>
      <c r="H441" s="31"/>
      <c r="I441" s="31"/>
      <c r="J441" s="61" t="str">
        <f t="shared" si="92"/>
        <v/>
      </c>
      <c r="K441" s="69" t="str">
        <f t="shared" si="93"/>
        <v/>
      </c>
      <c r="L441" s="69" t="str">
        <f t="shared" si="94"/>
        <v/>
      </c>
      <c r="M441" s="69" t="str">
        <f t="shared" si="95"/>
        <v/>
      </c>
      <c r="N441" s="32"/>
      <c r="O441" s="99"/>
      <c r="P441" s="32"/>
      <c r="Q441" s="99"/>
      <c r="R441" s="129"/>
      <c r="S441" s="99"/>
      <c r="T441" s="32"/>
      <c r="U441" s="38"/>
      <c r="V441" s="32"/>
      <c r="W441" s="32"/>
      <c r="X441" s="38"/>
      <c r="Y441" s="30"/>
      <c r="Z441" s="30"/>
      <c r="AA441" s="32"/>
      <c r="AB441" s="32"/>
      <c r="AC441" s="33"/>
      <c r="AD441" s="63"/>
      <c r="AE441" s="63"/>
      <c r="BK441" s="65"/>
      <c r="BL441" s="65"/>
      <c r="BM441" s="65"/>
      <c r="BN441" s="65"/>
      <c r="BO441" s="65"/>
      <c r="BP441" s="65"/>
      <c r="BQ441" s="65"/>
      <c r="BR441" s="65"/>
      <c r="BS441" s="65"/>
      <c r="BT441" s="66"/>
      <c r="BU441" s="67"/>
      <c r="BV441" s="67"/>
      <c r="BW441" s="67"/>
      <c r="BX441" s="67"/>
      <c r="BY441" s="67"/>
      <c r="BZ441" s="68"/>
      <c r="CA441" s="65"/>
      <c r="CB441" s="65"/>
      <c r="CC441" s="65"/>
      <c r="CD441" s="65"/>
      <c r="CE441" s="65"/>
      <c r="CF441" s="65"/>
      <c r="CG441" s="65"/>
      <c r="CH441" s="65"/>
      <c r="CI441" s="65"/>
      <c r="CJ441" s="171"/>
      <c r="CK441" s="64" t="str">
        <f t="shared" si="89"/>
        <v/>
      </c>
    </row>
    <row r="442" spans="1:89" s="64" customFormat="1" ht="51" customHeight="1">
      <c r="A442" s="29" t="str">
        <f t="shared" si="90"/>
        <v/>
      </c>
      <c r="B442" s="30"/>
      <c r="C442" s="30"/>
      <c r="D442" s="38"/>
      <c r="E442" s="198" t="str">
        <f t="shared" si="91"/>
        <v/>
      </c>
      <c r="F442" s="38"/>
      <c r="G442" s="38"/>
      <c r="H442" s="31"/>
      <c r="I442" s="31"/>
      <c r="J442" s="61" t="str">
        <f t="shared" si="92"/>
        <v/>
      </c>
      <c r="K442" s="69" t="str">
        <f t="shared" si="93"/>
        <v/>
      </c>
      <c r="L442" s="69" t="str">
        <f t="shared" si="94"/>
        <v/>
      </c>
      <c r="M442" s="69" t="str">
        <f t="shared" si="95"/>
        <v/>
      </c>
      <c r="N442" s="32"/>
      <c r="O442" s="99"/>
      <c r="P442" s="32"/>
      <c r="Q442" s="99"/>
      <c r="R442" s="129"/>
      <c r="S442" s="99"/>
      <c r="T442" s="32"/>
      <c r="U442" s="38"/>
      <c r="V442" s="32"/>
      <c r="W442" s="32"/>
      <c r="X442" s="38"/>
      <c r="Y442" s="30"/>
      <c r="Z442" s="30"/>
      <c r="AA442" s="32"/>
      <c r="AB442" s="32"/>
      <c r="AC442" s="33"/>
      <c r="AD442" s="63"/>
      <c r="AE442" s="63"/>
      <c r="BK442" s="65"/>
      <c r="BL442" s="65"/>
      <c r="BM442" s="65"/>
      <c r="BN442" s="65"/>
      <c r="BO442" s="65"/>
      <c r="BP442" s="65"/>
      <c r="BQ442" s="65"/>
      <c r="BR442" s="65"/>
      <c r="BS442" s="65"/>
      <c r="BT442" s="66"/>
      <c r="BU442" s="67"/>
      <c r="BV442" s="67"/>
      <c r="BW442" s="67"/>
      <c r="BX442" s="67"/>
      <c r="BY442" s="67"/>
      <c r="BZ442" s="68"/>
      <c r="CA442" s="65"/>
      <c r="CB442" s="65"/>
      <c r="CC442" s="65"/>
      <c r="CD442" s="65"/>
      <c r="CE442" s="65"/>
      <c r="CF442" s="65"/>
      <c r="CG442" s="65"/>
      <c r="CH442" s="65"/>
      <c r="CI442" s="65"/>
      <c r="CJ442" s="171"/>
      <c r="CK442" s="64" t="str">
        <f t="shared" si="89"/>
        <v/>
      </c>
    </row>
    <row r="443" spans="1:89" s="64" customFormat="1" ht="51" customHeight="1">
      <c r="A443" s="29" t="str">
        <f t="shared" si="90"/>
        <v/>
      </c>
      <c r="B443" s="30"/>
      <c r="C443" s="30"/>
      <c r="D443" s="38"/>
      <c r="E443" s="198" t="str">
        <f t="shared" si="91"/>
        <v/>
      </c>
      <c r="F443" s="38"/>
      <c r="G443" s="38"/>
      <c r="H443" s="31"/>
      <c r="I443" s="31"/>
      <c r="J443" s="61" t="str">
        <f t="shared" si="92"/>
        <v/>
      </c>
      <c r="K443" s="69" t="str">
        <f t="shared" si="93"/>
        <v/>
      </c>
      <c r="L443" s="69" t="str">
        <f t="shared" si="94"/>
        <v/>
      </c>
      <c r="M443" s="69" t="str">
        <f t="shared" si="95"/>
        <v/>
      </c>
      <c r="N443" s="32"/>
      <c r="O443" s="99"/>
      <c r="P443" s="32"/>
      <c r="Q443" s="99"/>
      <c r="R443" s="129"/>
      <c r="S443" s="99"/>
      <c r="T443" s="32"/>
      <c r="U443" s="38"/>
      <c r="V443" s="32"/>
      <c r="W443" s="32"/>
      <c r="X443" s="38"/>
      <c r="Y443" s="30"/>
      <c r="Z443" s="30"/>
      <c r="AA443" s="32"/>
      <c r="AB443" s="32"/>
      <c r="AC443" s="33"/>
      <c r="AD443" s="63"/>
      <c r="AE443" s="63"/>
      <c r="BK443" s="65"/>
      <c r="BL443" s="65"/>
      <c r="BM443" s="65"/>
      <c r="BN443" s="65"/>
      <c r="BO443" s="65"/>
      <c r="BP443" s="65"/>
      <c r="BQ443" s="65"/>
      <c r="BR443" s="65"/>
      <c r="BS443" s="65"/>
      <c r="BT443" s="66"/>
      <c r="BU443" s="67"/>
      <c r="BV443" s="67"/>
      <c r="BW443" s="67"/>
      <c r="BX443" s="67"/>
      <c r="BY443" s="67"/>
      <c r="BZ443" s="68"/>
      <c r="CA443" s="65"/>
      <c r="CB443" s="65"/>
      <c r="CC443" s="65"/>
      <c r="CD443" s="65"/>
      <c r="CE443" s="65"/>
      <c r="CF443" s="65"/>
      <c r="CG443" s="65"/>
      <c r="CH443" s="65"/>
      <c r="CI443" s="65"/>
      <c r="CJ443" s="171"/>
      <c r="CK443" s="64" t="str">
        <f t="shared" si="89"/>
        <v/>
      </c>
    </row>
    <row r="444" spans="1:89" s="64" customFormat="1" ht="51" customHeight="1">
      <c r="A444" s="29" t="str">
        <f t="shared" si="90"/>
        <v/>
      </c>
      <c r="B444" s="30"/>
      <c r="C444" s="30"/>
      <c r="D444" s="38"/>
      <c r="E444" s="198" t="str">
        <f t="shared" si="91"/>
        <v/>
      </c>
      <c r="F444" s="38"/>
      <c r="G444" s="38"/>
      <c r="H444" s="31"/>
      <c r="I444" s="31"/>
      <c r="J444" s="61" t="str">
        <f t="shared" si="92"/>
        <v/>
      </c>
      <c r="K444" s="69" t="str">
        <f t="shared" si="93"/>
        <v/>
      </c>
      <c r="L444" s="69" t="str">
        <f t="shared" si="94"/>
        <v/>
      </c>
      <c r="M444" s="69" t="str">
        <f t="shared" si="95"/>
        <v/>
      </c>
      <c r="N444" s="32"/>
      <c r="O444" s="99"/>
      <c r="P444" s="32"/>
      <c r="Q444" s="99"/>
      <c r="R444" s="129"/>
      <c r="S444" s="99"/>
      <c r="T444" s="32"/>
      <c r="U444" s="38"/>
      <c r="V444" s="32"/>
      <c r="W444" s="32"/>
      <c r="X444" s="38"/>
      <c r="Y444" s="30"/>
      <c r="Z444" s="30"/>
      <c r="AA444" s="32"/>
      <c r="AB444" s="32"/>
      <c r="AC444" s="33"/>
      <c r="AD444" s="63"/>
      <c r="AE444" s="63"/>
      <c r="BK444" s="65"/>
      <c r="BL444" s="65"/>
      <c r="BM444" s="65"/>
      <c r="BN444" s="65"/>
      <c r="BO444" s="65"/>
      <c r="BP444" s="65"/>
      <c r="BQ444" s="65"/>
      <c r="BR444" s="65"/>
      <c r="BS444" s="65"/>
      <c r="BT444" s="66"/>
      <c r="BU444" s="67"/>
      <c r="BV444" s="67"/>
      <c r="BW444" s="67"/>
      <c r="BX444" s="67"/>
      <c r="BY444" s="67"/>
      <c r="BZ444" s="68"/>
      <c r="CA444" s="65"/>
      <c r="CB444" s="65"/>
      <c r="CC444" s="65"/>
      <c r="CD444" s="65"/>
      <c r="CE444" s="65"/>
      <c r="CF444" s="65"/>
      <c r="CG444" s="65"/>
      <c r="CH444" s="65"/>
      <c r="CI444" s="65"/>
      <c r="CJ444" s="171"/>
      <c r="CK444" s="64" t="str">
        <f t="shared" si="89"/>
        <v/>
      </c>
    </row>
    <row r="445" spans="1:89" s="64" customFormat="1" ht="51" customHeight="1">
      <c r="A445" s="29" t="str">
        <f t="shared" si="90"/>
        <v/>
      </c>
      <c r="B445" s="30"/>
      <c r="C445" s="30"/>
      <c r="D445" s="38"/>
      <c r="E445" s="198" t="str">
        <f t="shared" si="91"/>
        <v/>
      </c>
      <c r="F445" s="38"/>
      <c r="G445" s="38"/>
      <c r="H445" s="31"/>
      <c r="I445" s="31"/>
      <c r="J445" s="61" t="str">
        <f t="shared" si="92"/>
        <v/>
      </c>
      <c r="K445" s="69" t="str">
        <f t="shared" si="93"/>
        <v/>
      </c>
      <c r="L445" s="69" t="str">
        <f t="shared" si="94"/>
        <v/>
      </c>
      <c r="M445" s="69" t="str">
        <f t="shared" si="95"/>
        <v/>
      </c>
      <c r="N445" s="32"/>
      <c r="O445" s="99"/>
      <c r="P445" s="32"/>
      <c r="Q445" s="99"/>
      <c r="R445" s="129"/>
      <c r="S445" s="99"/>
      <c r="T445" s="32"/>
      <c r="U445" s="38"/>
      <c r="V445" s="32"/>
      <c r="W445" s="32"/>
      <c r="X445" s="38"/>
      <c r="Y445" s="30"/>
      <c r="Z445" s="30"/>
      <c r="AA445" s="32"/>
      <c r="AB445" s="32"/>
      <c r="AC445" s="33"/>
      <c r="AD445" s="63"/>
      <c r="AE445" s="63"/>
      <c r="BK445" s="65"/>
      <c r="BL445" s="65"/>
      <c r="BM445" s="65"/>
      <c r="BN445" s="65"/>
      <c r="BO445" s="65"/>
      <c r="BP445" s="65"/>
      <c r="BQ445" s="65"/>
      <c r="BR445" s="65"/>
      <c r="BS445" s="65"/>
      <c r="BT445" s="66"/>
      <c r="BU445" s="67"/>
      <c r="BV445" s="67"/>
      <c r="BW445" s="67"/>
      <c r="BX445" s="67"/>
      <c r="BY445" s="67"/>
      <c r="BZ445" s="68"/>
      <c r="CA445" s="65"/>
      <c r="CB445" s="65"/>
      <c r="CC445" s="65"/>
      <c r="CD445" s="65"/>
      <c r="CE445" s="65"/>
      <c r="CF445" s="65"/>
      <c r="CG445" s="65"/>
      <c r="CH445" s="65"/>
      <c r="CI445" s="65"/>
      <c r="CJ445" s="171"/>
      <c r="CK445" s="64" t="str">
        <f t="shared" si="89"/>
        <v/>
      </c>
    </row>
    <row r="446" spans="1:89" s="64" customFormat="1" ht="51" customHeight="1">
      <c r="A446" s="29" t="str">
        <f t="shared" si="90"/>
        <v/>
      </c>
      <c r="B446" s="30"/>
      <c r="C446" s="30"/>
      <c r="D446" s="38"/>
      <c r="E446" s="198" t="str">
        <f t="shared" si="91"/>
        <v/>
      </c>
      <c r="F446" s="38"/>
      <c r="G446" s="38"/>
      <c r="H446" s="31"/>
      <c r="I446" s="31"/>
      <c r="J446" s="61" t="str">
        <f t="shared" si="92"/>
        <v/>
      </c>
      <c r="K446" s="69" t="str">
        <f t="shared" si="93"/>
        <v/>
      </c>
      <c r="L446" s="69" t="str">
        <f t="shared" si="94"/>
        <v/>
      </c>
      <c r="M446" s="69" t="str">
        <f t="shared" si="95"/>
        <v/>
      </c>
      <c r="N446" s="32"/>
      <c r="O446" s="99"/>
      <c r="P446" s="32"/>
      <c r="Q446" s="99"/>
      <c r="R446" s="129"/>
      <c r="S446" s="99"/>
      <c r="T446" s="32"/>
      <c r="U446" s="38"/>
      <c r="V446" s="32"/>
      <c r="W446" s="32"/>
      <c r="X446" s="38"/>
      <c r="Y446" s="30"/>
      <c r="Z446" s="30"/>
      <c r="AA446" s="32"/>
      <c r="AB446" s="32"/>
      <c r="AC446" s="33"/>
      <c r="AD446" s="63"/>
      <c r="AE446" s="63"/>
      <c r="BK446" s="65"/>
      <c r="BL446" s="65"/>
      <c r="BM446" s="65"/>
      <c r="BN446" s="65"/>
      <c r="BO446" s="65"/>
      <c r="BP446" s="65"/>
      <c r="BQ446" s="65"/>
      <c r="BR446" s="65"/>
      <c r="BS446" s="65"/>
      <c r="BT446" s="66"/>
      <c r="BU446" s="67"/>
      <c r="BV446" s="67"/>
      <c r="BW446" s="67"/>
      <c r="BX446" s="67"/>
      <c r="BY446" s="67"/>
      <c r="BZ446" s="68"/>
      <c r="CA446" s="65"/>
      <c r="CB446" s="65"/>
      <c r="CC446" s="65"/>
      <c r="CD446" s="65"/>
      <c r="CE446" s="65"/>
      <c r="CF446" s="65"/>
      <c r="CG446" s="65"/>
      <c r="CH446" s="65"/>
      <c r="CI446" s="65"/>
      <c r="CJ446" s="171"/>
      <c r="CK446" s="64" t="str">
        <f t="shared" si="89"/>
        <v/>
      </c>
    </row>
    <row r="447" spans="1:89" s="64" customFormat="1" ht="51" customHeight="1">
      <c r="A447" s="29" t="str">
        <f t="shared" si="90"/>
        <v/>
      </c>
      <c r="B447" s="30"/>
      <c r="C447" s="30"/>
      <c r="D447" s="38"/>
      <c r="E447" s="198" t="str">
        <f t="shared" si="91"/>
        <v/>
      </c>
      <c r="F447" s="38"/>
      <c r="G447" s="38"/>
      <c r="H447" s="31"/>
      <c r="I447" s="31"/>
      <c r="J447" s="61" t="str">
        <f t="shared" si="92"/>
        <v/>
      </c>
      <c r="K447" s="69" t="str">
        <f t="shared" si="93"/>
        <v/>
      </c>
      <c r="L447" s="69" t="str">
        <f t="shared" si="94"/>
        <v/>
      </c>
      <c r="M447" s="69" t="str">
        <f t="shared" si="95"/>
        <v/>
      </c>
      <c r="N447" s="32"/>
      <c r="O447" s="99"/>
      <c r="P447" s="32"/>
      <c r="Q447" s="99"/>
      <c r="R447" s="129"/>
      <c r="S447" s="99"/>
      <c r="T447" s="32"/>
      <c r="U447" s="38"/>
      <c r="V447" s="32"/>
      <c r="W447" s="32"/>
      <c r="X447" s="38"/>
      <c r="Y447" s="30"/>
      <c r="Z447" s="30"/>
      <c r="AA447" s="32"/>
      <c r="AB447" s="32"/>
      <c r="AC447" s="33"/>
      <c r="AD447" s="63"/>
      <c r="AE447" s="63"/>
      <c r="BK447" s="65"/>
      <c r="BL447" s="65"/>
      <c r="BM447" s="65"/>
      <c r="BN447" s="65"/>
      <c r="BO447" s="65"/>
      <c r="BP447" s="65"/>
      <c r="BQ447" s="65"/>
      <c r="BR447" s="65"/>
      <c r="BS447" s="65"/>
      <c r="BT447" s="66"/>
      <c r="BU447" s="67"/>
      <c r="BV447" s="67"/>
      <c r="BW447" s="67"/>
      <c r="BX447" s="67"/>
      <c r="BY447" s="67"/>
      <c r="BZ447" s="68"/>
      <c r="CA447" s="65"/>
      <c r="CB447" s="65"/>
      <c r="CC447" s="65"/>
      <c r="CD447" s="65"/>
      <c r="CE447" s="65"/>
      <c r="CF447" s="65"/>
      <c r="CG447" s="65"/>
      <c r="CH447" s="65"/>
      <c r="CI447" s="65"/>
      <c r="CJ447" s="171"/>
      <c r="CK447" s="64" t="str">
        <f t="shared" si="89"/>
        <v/>
      </c>
    </row>
    <row r="448" spans="1:89" s="64" customFormat="1" ht="51" customHeight="1">
      <c r="A448" s="29" t="str">
        <f t="shared" si="90"/>
        <v/>
      </c>
      <c r="B448" s="30"/>
      <c r="C448" s="30"/>
      <c r="D448" s="38"/>
      <c r="E448" s="198" t="str">
        <f t="shared" si="91"/>
        <v/>
      </c>
      <c r="F448" s="38"/>
      <c r="G448" s="38"/>
      <c r="H448" s="31"/>
      <c r="I448" s="31"/>
      <c r="J448" s="61" t="str">
        <f t="shared" si="92"/>
        <v/>
      </c>
      <c r="K448" s="69" t="str">
        <f t="shared" si="93"/>
        <v/>
      </c>
      <c r="L448" s="69" t="str">
        <f t="shared" si="94"/>
        <v/>
      </c>
      <c r="M448" s="69" t="str">
        <f t="shared" si="95"/>
        <v/>
      </c>
      <c r="N448" s="32"/>
      <c r="O448" s="99"/>
      <c r="P448" s="32"/>
      <c r="Q448" s="99"/>
      <c r="R448" s="129"/>
      <c r="S448" s="99"/>
      <c r="T448" s="32"/>
      <c r="U448" s="38"/>
      <c r="V448" s="32"/>
      <c r="W448" s="32"/>
      <c r="X448" s="38"/>
      <c r="Y448" s="30"/>
      <c r="Z448" s="30"/>
      <c r="AA448" s="32"/>
      <c r="AB448" s="32"/>
      <c r="AC448" s="33"/>
      <c r="AD448" s="63"/>
      <c r="AE448" s="63"/>
      <c r="BK448" s="65"/>
      <c r="BL448" s="65"/>
      <c r="BM448" s="65"/>
      <c r="BN448" s="65"/>
      <c r="BO448" s="65"/>
      <c r="BP448" s="65"/>
      <c r="BQ448" s="65"/>
      <c r="BR448" s="65"/>
      <c r="BS448" s="65"/>
      <c r="BT448" s="66"/>
      <c r="BU448" s="67"/>
      <c r="BV448" s="67"/>
      <c r="BW448" s="67"/>
      <c r="BX448" s="67"/>
      <c r="BY448" s="67"/>
      <c r="BZ448" s="68"/>
      <c r="CA448" s="65"/>
      <c r="CB448" s="65"/>
      <c r="CC448" s="65"/>
      <c r="CD448" s="65"/>
      <c r="CE448" s="65"/>
      <c r="CF448" s="65"/>
      <c r="CG448" s="65"/>
      <c r="CH448" s="65"/>
      <c r="CI448" s="65"/>
      <c r="CJ448" s="171"/>
      <c r="CK448" s="64" t="str">
        <f t="shared" si="89"/>
        <v/>
      </c>
    </row>
    <row r="449" spans="1:89" s="64" customFormat="1" ht="51" customHeight="1">
      <c r="A449" s="29" t="str">
        <f t="shared" si="90"/>
        <v/>
      </c>
      <c r="B449" s="30"/>
      <c r="C449" s="30"/>
      <c r="D449" s="38"/>
      <c r="E449" s="198" t="str">
        <f t="shared" si="91"/>
        <v/>
      </c>
      <c r="F449" s="38"/>
      <c r="G449" s="38"/>
      <c r="H449" s="31"/>
      <c r="I449" s="31"/>
      <c r="J449" s="61" t="str">
        <f t="shared" si="92"/>
        <v/>
      </c>
      <c r="K449" s="69" t="str">
        <f t="shared" si="93"/>
        <v/>
      </c>
      <c r="L449" s="69" t="str">
        <f t="shared" si="94"/>
        <v/>
      </c>
      <c r="M449" s="69" t="str">
        <f t="shared" si="95"/>
        <v/>
      </c>
      <c r="N449" s="32"/>
      <c r="O449" s="99"/>
      <c r="P449" s="32"/>
      <c r="Q449" s="99"/>
      <c r="R449" s="129"/>
      <c r="S449" s="99"/>
      <c r="T449" s="32"/>
      <c r="U449" s="38"/>
      <c r="V449" s="32"/>
      <c r="W449" s="32"/>
      <c r="X449" s="38"/>
      <c r="Y449" s="30"/>
      <c r="Z449" s="30"/>
      <c r="AA449" s="32"/>
      <c r="AB449" s="32"/>
      <c r="AC449" s="33"/>
      <c r="AD449" s="63"/>
      <c r="AE449" s="63"/>
      <c r="BK449" s="65"/>
      <c r="BL449" s="65"/>
      <c r="BM449" s="65"/>
      <c r="BN449" s="65"/>
      <c r="BO449" s="65"/>
      <c r="BP449" s="65"/>
      <c r="BQ449" s="65"/>
      <c r="BR449" s="65"/>
      <c r="BS449" s="65"/>
      <c r="BT449" s="66"/>
      <c r="BU449" s="67"/>
      <c r="BV449" s="67"/>
      <c r="BW449" s="67"/>
      <c r="BX449" s="67"/>
      <c r="BY449" s="67"/>
      <c r="BZ449" s="68"/>
      <c r="CA449" s="65"/>
      <c r="CB449" s="65"/>
      <c r="CC449" s="65"/>
      <c r="CD449" s="65"/>
      <c r="CE449" s="65"/>
      <c r="CF449" s="65"/>
      <c r="CG449" s="65"/>
      <c r="CH449" s="65"/>
      <c r="CI449" s="65"/>
      <c r="CJ449" s="171"/>
      <c r="CK449" s="64" t="str">
        <f t="shared" si="89"/>
        <v/>
      </c>
    </row>
    <row r="450" spans="1:89" s="64" customFormat="1" ht="51" customHeight="1">
      <c r="A450" s="29" t="str">
        <f t="shared" si="90"/>
        <v/>
      </c>
      <c r="B450" s="30"/>
      <c r="C450" s="30"/>
      <c r="D450" s="38"/>
      <c r="E450" s="198" t="str">
        <f t="shared" si="91"/>
        <v/>
      </c>
      <c r="F450" s="38"/>
      <c r="G450" s="38"/>
      <c r="H450" s="31"/>
      <c r="I450" s="31"/>
      <c r="J450" s="61" t="str">
        <f t="shared" si="92"/>
        <v/>
      </c>
      <c r="K450" s="69" t="str">
        <f t="shared" si="93"/>
        <v/>
      </c>
      <c r="L450" s="69" t="str">
        <f t="shared" si="94"/>
        <v/>
      </c>
      <c r="M450" s="69" t="str">
        <f t="shared" si="95"/>
        <v/>
      </c>
      <c r="N450" s="32"/>
      <c r="O450" s="99"/>
      <c r="P450" s="32"/>
      <c r="Q450" s="99"/>
      <c r="R450" s="129"/>
      <c r="S450" s="99"/>
      <c r="T450" s="32"/>
      <c r="U450" s="38"/>
      <c r="V450" s="32"/>
      <c r="W450" s="32"/>
      <c r="X450" s="38"/>
      <c r="Y450" s="30"/>
      <c r="Z450" s="30"/>
      <c r="AA450" s="32"/>
      <c r="AB450" s="32"/>
      <c r="AC450" s="33"/>
      <c r="AD450" s="63"/>
      <c r="AE450" s="63"/>
      <c r="BK450" s="65"/>
      <c r="BL450" s="65"/>
      <c r="BM450" s="65"/>
      <c r="BN450" s="65"/>
      <c r="BO450" s="65"/>
      <c r="BP450" s="65"/>
      <c r="BQ450" s="65"/>
      <c r="BR450" s="65"/>
      <c r="BS450" s="65"/>
      <c r="BT450" s="66"/>
      <c r="BU450" s="67"/>
      <c r="BV450" s="67"/>
      <c r="BW450" s="67"/>
      <c r="BX450" s="67"/>
      <c r="BY450" s="67"/>
      <c r="BZ450" s="68"/>
      <c r="CA450" s="65"/>
      <c r="CB450" s="65"/>
      <c r="CC450" s="65"/>
      <c r="CD450" s="65"/>
      <c r="CE450" s="65"/>
      <c r="CF450" s="65"/>
      <c r="CG450" s="65"/>
      <c r="CH450" s="65"/>
      <c r="CI450" s="65"/>
      <c r="CJ450" s="171"/>
      <c r="CK450" s="64" t="str">
        <f t="shared" si="89"/>
        <v/>
      </c>
    </row>
    <row r="451" spans="1:89" s="64" customFormat="1" ht="51" customHeight="1">
      <c r="A451" s="29" t="str">
        <f t="shared" si="90"/>
        <v/>
      </c>
      <c r="B451" s="30"/>
      <c r="C451" s="30"/>
      <c r="D451" s="38"/>
      <c r="E451" s="198" t="str">
        <f t="shared" si="91"/>
        <v/>
      </c>
      <c r="F451" s="38"/>
      <c r="G451" s="38"/>
      <c r="H451" s="31"/>
      <c r="I451" s="31"/>
      <c r="J451" s="61" t="str">
        <f t="shared" si="92"/>
        <v/>
      </c>
      <c r="K451" s="69" t="str">
        <f t="shared" si="93"/>
        <v/>
      </c>
      <c r="L451" s="69" t="str">
        <f t="shared" si="94"/>
        <v/>
      </c>
      <c r="M451" s="69" t="str">
        <f t="shared" si="95"/>
        <v/>
      </c>
      <c r="N451" s="32"/>
      <c r="O451" s="99"/>
      <c r="P451" s="32"/>
      <c r="Q451" s="99"/>
      <c r="R451" s="129"/>
      <c r="S451" s="99"/>
      <c r="T451" s="32"/>
      <c r="U451" s="38"/>
      <c r="V451" s="32"/>
      <c r="W451" s="32"/>
      <c r="X451" s="38"/>
      <c r="Y451" s="30"/>
      <c r="Z451" s="30"/>
      <c r="AA451" s="32"/>
      <c r="AB451" s="32"/>
      <c r="AC451" s="33"/>
      <c r="AD451" s="63"/>
      <c r="AE451" s="63"/>
      <c r="BK451" s="65"/>
      <c r="BL451" s="65"/>
      <c r="BM451" s="65"/>
      <c r="BN451" s="65"/>
      <c r="BO451" s="65"/>
      <c r="BP451" s="65"/>
      <c r="BQ451" s="65"/>
      <c r="BR451" s="65"/>
      <c r="BS451" s="65"/>
      <c r="BT451" s="66"/>
      <c r="BU451" s="67"/>
      <c r="BV451" s="67"/>
      <c r="BW451" s="67"/>
      <c r="BX451" s="67"/>
      <c r="BY451" s="67"/>
      <c r="BZ451" s="68"/>
      <c r="CA451" s="65"/>
      <c r="CB451" s="65"/>
      <c r="CC451" s="65"/>
      <c r="CD451" s="65"/>
      <c r="CE451" s="65"/>
      <c r="CF451" s="65"/>
      <c r="CG451" s="65"/>
      <c r="CH451" s="65"/>
      <c r="CI451" s="65"/>
      <c r="CJ451" s="171"/>
      <c r="CK451" s="64" t="str">
        <f t="shared" si="89"/>
        <v/>
      </c>
    </row>
    <row r="452" spans="1:89" s="64" customFormat="1" ht="51" customHeight="1">
      <c r="A452" s="29" t="str">
        <f t="shared" si="90"/>
        <v/>
      </c>
      <c r="B452" s="30"/>
      <c r="C452" s="30"/>
      <c r="D452" s="38"/>
      <c r="E452" s="198" t="str">
        <f t="shared" si="91"/>
        <v/>
      </c>
      <c r="F452" s="38"/>
      <c r="G452" s="38"/>
      <c r="H452" s="31"/>
      <c r="I452" s="31"/>
      <c r="J452" s="61" t="str">
        <f t="shared" si="92"/>
        <v/>
      </c>
      <c r="K452" s="69" t="str">
        <f t="shared" si="93"/>
        <v/>
      </c>
      <c r="L452" s="69" t="str">
        <f t="shared" si="94"/>
        <v/>
      </c>
      <c r="M452" s="69" t="str">
        <f t="shared" si="95"/>
        <v/>
      </c>
      <c r="N452" s="32"/>
      <c r="O452" s="99"/>
      <c r="P452" s="32"/>
      <c r="Q452" s="99"/>
      <c r="R452" s="129"/>
      <c r="S452" s="99"/>
      <c r="T452" s="32"/>
      <c r="U452" s="38"/>
      <c r="V452" s="32"/>
      <c r="W452" s="32"/>
      <c r="X452" s="38"/>
      <c r="Y452" s="30"/>
      <c r="Z452" s="30"/>
      <c r="AA452" s="32"/>
      <c r="AB452" s="32"/>
      <c r="AC452" s="33"/>
      <c r="AD452" s="63"/>
      <c r="AE452" s="63"/>
      <c r="BK452" s="65"/>
      <c r="BL452" s="65"/>
      <c r="BM452" s="65"/>
      <c r="BN452" s="65"/>
      <c r="BO452" s="65"/>
      <c r="BP452" s="65"/>
      <c r="BQ452" s="65"/>
      <c r="BR452" s="65"/>
      <c r="BS452" s="65"/>
      <c r="BT452" s="66"/>
      <c r="BU452" s="67"/>
      <c r="BV452" s="67"/>
      <c r="BW452" s="67"/>
      <c r="BX452" s="67"/>
      <c r="BY452" s="67"/>
      <c r="BZ452" s="68"/>
      <c r="CA452" s="65"/>
      <c r="CB452" s="65"/>
      <c r="CC452" s="65"/>
      <c r="CD452" s="65"/>
      <c r="CE452" s="65"/>
      <c r="CF452" s="65"/>
      <c r="CG452" s="65"/>
      <c r="CH452" s="65"/>
      <c r="CI452" s="65"/>
      <c r="CJ452" s="171"/>
      <c r="CK452" s="64" t="str">
        <f t="shared" si="89"/>
        <v/>
      </c>
    </row>
    <row r="453" spans="1:89" s="64" customFormat="1" ht="51" customHeight="1">
      <c r="A453" s="29" t="str">
        <f t="shared" si="90"/>
        <v/>
      </c>
      <c r="B453" s="30"/>
      <c r="C453" s="30"/>
      <c r="D453" s="38"/>
      <c r="E453" s="198" t="str">
        <f t="shared" si="91"/>
        <v/>
      </c>
      <c r="F453" s="38"/>
      <c r="G453" s="38"/>
      <c r="H453" s="31"/>
      <c r="I453" s="31"/>
      <c r="J453" s="61" t="str">
        <f t="shared" si="92"/>
        <v/>
      </c>
      <c r="K453" s="69" t="str">
        <f t="shared" si="93"/>
        <v/>
      </c>
      <c r="L453" s="69" t="str">
        <f t="shared" si="94"/>
        <v/>
      </c>
      <c r="M453" s="69" t="str">
        <f t="shared" si="95"/>
        <v/>
      </c>
      <c r="N453" s="32"/>
      <c r="O453" s="99"/>
      <c r="P453" s="32"/>
      <c r="Q453" s="99"/>
      <c r="R453" s="129"/>
      <c r="S453" s="99"/>
      <c r="T453" s="32"/>
      <c r="U453" s="38"/>
      <c r="V453" s="32"/>
      <c r="W453" s="32"/>
      <c r="X453" s="38"/>
      <c r="Y453" s="30"/>
      <c r="Z453" s="30"/>
      <c r="AA453" s="32"/>
      <c r="AB453" s="32"/>
      <c r="AC453" s="33"/>
      <c r="AD453" s="63"/>
      <c r="AE453" s="63"/>
      <c r="BK453" s="65"/>
      <c r="BL453" s="65"/>
      <c r="BM453" s="65"/>
      <c r="BN453" s="65"/>
      <c r="BO453" s="65"/>
      <c r="BP453" s="65"/>
      <c r="BQ453" s="65"/>
      <c r="BR453" s="65"/>
      <c r="BS453" s="65"/>
      <c r="BT453" s="66"/>
      <c r="BU453" s="67"/>
      <c r="BV453" s="67"/>
      <c r="BW453" s="67"/>
      <c r="BX453" s="67"/>
      <c r="BY453" s="67"/>
      <c r="BZ453" s="68"/>
      <c r="CA453" s="65"/>
      <c r="CB453" s="65"/>
      <c r="CC453" s="65"/>
      <c r="CD453" s="65"/>
      <c r="CE453" s="65"/>
      <c r="CF453" s="65"/>
      <c r="CG453" s="65"/>
      <c r="CH453" s="65"/>
      <c r="CI453" s="65"/>
      <c r="CJ453" s="171"/>
      <c r="CK453" s="64" t="str">
        <f t="shared" si="89"/>
        <v/>
      </c>
    </row>
    <row r="454" spans="1:89" s="64" customFormat="1" ht="51" customHeight="1">
      <c r="A454" s="29" t="str">
        <f t="shared" si="90"/>
        <v/>
      </c>
      <c r="B454" s="30"/>
      <c r="C454" s="30"/>
      <c r="D454" s="38"/>
      <c r="E454" s="198" t="str">
        <f t="shared" si="91"/>
        <v/>
      </c>
      <c r="F454" s="38"/>
      <c r="G454" s="38"/>
      <c r="H454" s="31"/>
      <c r="I454" s="31"/>
      <c r="J454" s="61" t="str">
        <f t="shared" si="92"/>
        <v/>
      </c>
      <c r="K454" s="69" t="str">
        <f t="shared" si="93"/>
        <v/>
      </c>
      <c r="L454" s="69" t="str">
        <f t="shared" si="94"/>
        <v/>
      </c>
      <c r="M454" s="69" t="str">
        <f t="shared" si="95"/>
        <v/>
      </c>
      <c r="N454" s="32"/>
      <c r="O454" s="99"/>
      <c r="P454" s="32"/>
      <c r="Q454" s="99"/>
      <c r="R454" s="129"/>
      <c r="S454" s="99"/>
      <c r="T454" s="32"/>
      <c r="U454" s="38"/>
      <c r="V454" s="32"/>
      <c r="W454" s="32"/>
      <c r="X454" s="38"/>
      <c r="Y454" s="30"/>
      <c r="Z454" s="30"/>
      <c r="AA454" s="32"/>
      <c r="AB454" s="32"/>
      <c r="AC454" s="33"/>
      <c r="AD454" s="63"/>
      <c r="AE454" s="63"/>
      <c r="BK454" s="65"/>
      <c r="BL454" s="65"/>
      <c r="BM454" s="65"/>
      <c r="BN454" s="65"/>
      <c r="BO454" s="65"/>
      <c r="BP454" s="65"/>
      <c r="BQ454" s="65"/>
      <c r="BR454" s="65"/>
      <c r="BS454" s="65"/>
      <c r="BT454" s="66"/>
      <c r="BU454" s="67"/>
      <c r="BV454" s="67"/>
      <c r="BW454" s="67"/>
      <c r="BX454" s="67"/>
      <c r="BY454" s="67"/>
      <c r="BZ454" s="68"/>
      <c r="CA454" s="65"/>
      <c r="CB454" s="65"/>
      <c r="CC454" s="65"/>
      <c r="CD454" s="65"/>
      <c r="CE454" s="65"/>
      <c r="CF454" s="65"/>
      <c r="CG454" s="65"/>
      <c r="CH454" s="65"/>
      <c r="CI454" s="65"/>
      <c r="CJ454" s="171"/>
      <c r="CK454" s="64" t="str">
        <f t="shared" si="89"/>
        <v/>
      </c>
    </row>
    <row r="455" spans="1:89" s="64" customFormat="1" ht="51" customHeight="1">
      <c r="A455" s="29" t="str">
        <f t="shared" si="90"/>
        <v/>
      </c>
      <c r="B455" s="30"/>
      <c r="C455" s="30"/>
      <c r="D455" s="38"/>
      <c r="E455" s="198" t="str">
        <f t="shared" si="91"/>
        <v/>
      </c>
      <c r="F455" s="38"/>
      <c r="G455" s="38"/>
      <c r="H455" s="31"/>
      <c r="I455" s="31"/>
      <c r="J455" s="61" t="str">
        <f t="shared" si="92"/>
        <v/>
      </c>
      <c r="K455" s="69" t="str">
        <f t="shared" si="93"/>
        <v/>
      </c>
      <c r="L455" s="69" t="str">
        <f t="shared" si="94"/>
        <v/>
      </c>
      <c r="M455" s="69" t="str">
        <f t="shared" si="95"/>
        <v/>
      </c>
      <c r="N455" s="32"/>
      <c r="O455" s="99"/>
      <c r="P455" s="32"/>
      <c r="Q455" s="99"/>
      <c r="R455" s="129"/>
      <c r="S455" s="99"/>
      <c r="T455" s="32"/>
      <c r="U455" s="38"/>
      <c r="V455" s="32"/>
      <c r="W455" s="32"/>
      <c r="X455" s="38"/>
      <c r="Y455" s="30"/>
      <c r="Z455" s="30"/>
      <c r="AA455" s="32"/>
      <c r="AB455" s="32"/>
      <c r="AC455" s="33"/>
      <c r="AD455" s="63"/>
      <c r="AE455" s="63"/>
      <c r="BK455" s="65"/>
      <c r="BL455" s="65"/>
      <c r="BM455" s="65"/>
      <c r="BN455" s="65"/>
      <c r="BO455" s="65"/>
      <c r="BP455" s="65"/>
      <c r="BQ455" s="65"/>
      <c r="BR455" s="65"/>
      <c r="BS455" s="65"/>
      <c r="BT455" s="66"/>
      <c r="BU455" s="67"/>
      <c r="BV455" s="67"/>
      <c r="BW455" s="67"/>
      <c r="BX455" s="67"/>
      <c r="BY455" s="67"/>
      <c r="BZ455" s="68"/>
      <c r="CA455" s="65"/>
      <c r="CB455" s="65"/>
      <c r="CC455" s="65"/>
      <c r="CD455" s="65"/>
      <c r="CE455" s="65"/>
      <c r="CF455" s="65"/>
      <c r="CG455" s="65"/>
      <c r="CH455" s="65"/>
      <c r="CI455" s="65"/>
      <c r="CJ455" s="171"/>
      <c r="CK455" s="64" t="str">
        <f t="shared" ref="CK455:CK518" si="96">IF(F455="","",IF(F455=$CC$6,"3rd Grade L-1",IF(F455=$CC$7,"3rd Grade L-2",IF(F455=$CC$8,"2nd Grade",IF(F455=$CC$9,"1st Grade (Lecturer)",IF(F455=$CC$10,"Lab. Ass.",IF(F455=$CC$11,"3rd Grade P.E.T.","")))))))</f>
        <v/>
      </c>
    </row>
    <row r="456" spans="1:89" s="64" customFormat="1" ht="51" customHeight="1">
      <c r="A456" s="29" t="str">
        <f t="shared" si="90"/>
        <v/>
      </c>
      <c r="B456" s="30"/>
      <c r="C456" s="30"/>
      <c r="D456" s="38"/>
      <c r="E456" s="198" t="str">
        <f t="shared" si="91"/>
        <v/>
      </c>
      <c r="F456" s="38"/>
      <c r="G456" s="38"/>
      <c r="H456" s="31"/>
      <c r="I456" s="31"/>
      <c r="J456" s="61" t="str">
        <f t="shared" si="92"/>
        <v/>
      </c>
      <c r="K456" s="69" t="str">
        <f t="shared" si="93"/>
        <v/>
      </c>
      <c r="L456" s="69" t="str">
        <f t="shared" si="94"/>
        <v/>
      </c>
      <c r="M456" s="69" t="str">
        <f t="shared" si="95"/>
        <v/>
      </c>
      <c r="N456" s="32"/>
      <c r="O456" s="99"/>
      <c r="P456" s="32"/>
      <c r="Q456" s="99"/>
      <c r="R456" s="129"/>
      <c r="S456" s="99"/>
      <c r="T456" s="32"/>
      <c r="U456" s="38"/>
      <c r="V456" s="32"/>
      <c r="W456" s="32"/>
      <c r="X456" s="38"/>
      <c r="Y456" s="30"/>
      <c r="Z456" s="30"/>
      <c r="AA456" s="32"/>
      <c r="AB456" s="32"/>
      <c r="AC456" s="33"/>
      <c r="AD456" s="63"/>
      <c r="AE456" s="63"/>
      <c r="BK456" s="65"/>
      <c r="BL456" s="65"/>
      <c r="BM456" s="65"/>
      <c r="BN456" s="65"/>
      <c r="BO456" s="65"/>
      <c r="BP456" s="65"/>
      <c r="BQ456" s="65"/>
      <c r="BR456" s="65"/>
      <c r="BS456" s="65"/>
      <c r="BT456" s="66"/>
      <c r="BU456" s="67"/>
      <c r="BV456" s="67"/>
      <c r="BW456" s="67"/>
      <c r="BX456" s="67"/>
      <c r="BY456" s="67"/>
      <c r="BZ456" s="68"/>
      <c r="CA456" s="65"/>
      <c r="CB456" s="65"/>
      <c r="CC456" s="65"/>
      <c r="CD456" s="65"/>
      <c r="CE456" s="65"/>
      <c r="CF456" s="65"/>
      <c r="CG456" s="65"/>
      <c r="CH456" s="65"/>
      <c r="CI456" s="65"/>
      <c r="CJ456" s="171"/>
      <c r="CK456" s="64" t="str">
        <f t="shared" si="96"/>
        <v/>
      </c>
    </row>
    <row r="457" spans="1:89" s="64" customFormat="1" ht="51" customHeight="1">
      <c r="A457" s="29" t="str">
        <f t="shared" si="90"/>
        <v/>
      </c>
      <c r="B457" s="30"/>
      <c r="C457" s="30"/>
      <c r="D457" s="38"/>
      <c r="E457" s="198" t="str">
        <f t="shared" si="91"/>
        <v/>
      </c>
      <c r="F457" s="38"/>
      <c r="G457" s="38"/>
      <c r="H457" s="31"/>
      <c r="I457" s="31"/>
      <c r="J457" s="61" t="str">
        <f t="shared" si="92"/>
        <v/>
      </c>
      <c r="K457" s="69" t="str">
        <f t="shared" si="93"/>
        <v/>
      </c>
      <c r="L457" s="69" t="str">
        <f t="shared" si="94"/>
        <v/>
      </c>
      <c r="M457" s="69" t="str">
        <f t="shared" si="95"/>
        <v/>
      </c>
      <c r="N457" s="32"/>
      <c r="O457" s="99"/>
      <c r="P457" s="32"/>
      <c r="Q457" s="99"/>
      <c r="R457" s="129"/>
      <c r="S457" s="99"/>
      <c r="T457" s="32"/>
      <c r="U457" s="38"/>
      <c r="V457" s="32"/>
      <c r="W457" s="32"/>
      <c r="X457" s="38"/>
      <c r="Y457" s="30"/>
      <c r="Z457" s="30"/>
      <c r="AA457" s="32"/>
      <c r="AB457" s="32"/>
      <c r="AC457" s="33"/>
      <c r="AD457" s="63"/>
      <c r="AE457" s="63"/>
      <c r="BK457" s="65"/>
      <c r="BL457" s="65"/>
      <c r="BM457" s="65"/>
      <c r="BN457" s="65"/>
      <c r="BO457" s="65"/>
      <c r="BP457" s="65"/>
      <c r="BQ457" s="65"/>
      <c r="BR457" s="65"/>
      <c r="BS457" s="65"/>
      <c r="BT457" s="66"/>
      <c r="BU457" s="67"/>
      <c r="BV457" s="67"/>
      <c r="BW457" s="67"/>
      <c r="BX457" s="67"/>
      <c r="BY457" s="67"/>
      <c r="BZ457" s="68"/>
      <c r="CA457" s="65"/>
      <c r="CB457" s="65"/>
      <c r="CC457" s="65"/>
      <c r="CD457" s="65"/>
      <c r="CE457" s="65"/>
      <c r="CF457" s="65"/>
      <c r="CG457" s="65"/>
      <c r="CH457" s="65"/>
      <c r="CI457" s="65"/>
      <c r="CJ457" s="171"/>
      <c r="CK457" s="64" t="str">
        <f t="shared" si="96"/>
        <v/>
      </c>
    </row>
    <row r="458" spans="1:89" s="64" customFormat="1" ht="51" customHeight="1">
      <c r="A458" s="29" t="str">
        <f t="shared" si="90"/>
        <v/>
      </c>
      <c r="B458" s="30"/>
      <c r="C458" s="30"/>
      <c r="D458" s="38"/>
      <c r="E458" s="198" t="str">
        <f t="shared" si="91"/>
        <v/>
      </c>
      <c r="F458" s="38"/>
      <c r="G458" s="38"/>
      <c r="H458" s="31"/>
      <c r="I458" s="31"/>
      <c r="J458" s="61" t="str">
        <f t="shared" si="92"/>
        <v/>
      </c>
      <c r="K458" s="69" t="str">
        <f t="shared" si="93"/>
        <v/>
      </c>
      <c r="L458" s="69" t="str">
        <f t="shared" si="94"/>
        <v/>
      </c>
      <c r="M458" s="69" t="str">
        <f t="shared" si="95"/>
        <v/>
      </c>
      <c r="N458" s="32"/>
      <c r="O458" s="99"/>
      <c r="P458" s="32"/>
      <c r="Q458" s="99"/>
      <c r="R458" s="129"/>
      <c r="S458" s="99"/>
      <c r="T458" s="32"/>
      <c r="U458" s="38"/>
      <c r="V458" s="32"/>
      <c r="W458" s="32"/>
      <c r="X458" s="38"/>
      <c r="Y458" s="30"/>
      <c r="Z458" s="30"/>
      <c r="AA458" s="32"/>
      <c r="AB458" s="32"/>
      <c r="AC458" s="33"/>
      <c r="AD458" s="63"/>
      <c r="AE458" s="63"/>
      <c r="BK458" s="65"/>
      <c r="BL458" s="65"/>
      <c r="BM458" s="65"/>
      <c r="BN458" s="65"/>
      <c r="BO458" s="65"/>
      <c r="BP458" s="65"/>
      <c r="BQ458" s="65"/>
      <c r="BR458" s="65"/>
      <c r="BS458" s="65"/>
      <c r="BT458" s="66"/>
      <c r="BU458" s="67"/>
      <c r="BV458" s="67"/>
      <c r="BW458" s="67"/>
      <c r="BX458" s="67"/>
      <c r="BY458" s="67"/>
      <c r="BZ458" s="68"/>
      <c r="CA458" s="65"/>
      <c r="CB458" s="65"/>
      <c r="CC458" s="65"/>
      <c r="CD458" s="65"/>
      <c r="CE458" s="65"/>
      <c r="CF458" s="65"/>
      <c r="CG458" s="65"/>
      <c r="CH458" s="65"/>
      <c r="CI458" s="65"/>
      <c r="CJ458" s="171"/>
      <c r="CK458" s="64" t="str">
        <f t="shared" si="96"/>
        <v/>
      </c>
    </row>
    <row r="459" spans="1:89" s="64" customFormat="1" ht="51" customHeight="1">
      <c r="A459" s="29" t="str">
        <f t="shared" si="90"/>
        <v/>
      </c>
      <c r="B459" s="30"/>
      <c r="C459" s="30"/>
      <c r="D459" s="38"/>
      <c r="E459" s="198" t="str">
        <f t="shared" si="91"/>
        <v/>
      </c>
      <c r="F459" s="38"/>
      <c r="G459" s="38"/>
      <c r="H459" s="31"/>
      <c r="I459" s="31"/>
      <c r="J459" s="61" t="str">
        <f t="shared" si="92"/>
        <v/>
      </c>
      <c r="K459" s="69" t="str">
        <f t="shared" si="93"/>
        <v/>
      </c>
      <c r="L459" s="69" t="str">
        <f t="shared" si="94"/>
        <v/>
      </c>
      <c r="M459" s="69" t="str">
        <f t="shared" si="95"/>
        <v/>
      </c>
      <c r="N459" s="32"/>
      <c r="O459" s="99"/>
      <c r="P459" s="32"/>
      <c r="Q459" s="99"/>
      <c r="R459" s="129"/>
      <c r="S459" s="99"/>
      <c r="T459" s="32"/>
      <c r="U459" s="38"/>
      <c r="V459" s="32"/>
      <c r="W459" s="32"/>
      <c r="X459" s="38"/>
      <c r="Y459" s="30"/>
      <c r="Z459" s="30"/>
      <c r="AA459" s="32"/>
      <c r="AB459" s="32"/>
      <c r="AC459" s="33"/>
      <c r="AD459" s="63"/>
      <c r="AE459" s="63"/>
      <c r="BK459" s="65"/>
      <c r="BL459" s="65"/>
      <c r="BM459" s="65"/>
      <c r="BN459" s="65"/>
      <c r="BO459" s="65"/>
      <c r="BP459" s="65"/>
      <c r="BQ459" s="65"/>
      <c r="BR459" s="65"/>
      <c r="BS459" s="65"/>
      <c r="BT459" s="66"/>
      <c r="BU459" s="67"/>
      <c r="BV459" s="67"/>
      <c r="BW459" s="67"/>
      <c r="BX459" s="67"/>
      <c r="BY459" s="67"/>
      <c r="BZ459" s="68"/>
      <c r="CA459" s="65"/>
      <c r="CB459" s="65"/>
      <c r="CC459" s="65"/>
      <c r="CD459" s="65"/>
      <c r="CE459" s="65"/>
      <c r="CF459" s="65"/>
      <c r="CG459" s="65"/>
      <c r="CH459" s="65"/>
      <c r="CI459" s="65"/>
      <c r="CJ459" s="171"/>
      <c r="CK459" s="64" t="str">
        <f t="shared" si="96"/>
        <v/>
      </c>
    </row>
    <row r="460" spans="1:89" s="64" customFormat="1" ht="51" customHeight="1">
      <c r="A460" s="29" t="str">
        <f t="shared" si="90"/>
        <v/>
      </c>
      <c r="B460" s="30"/>
      <c r="C460" s="30"/>
      <c r="D460" s="38"/>
      <c r="E460" s="198" t="str">
        <f t="shared" si="91"/>
        <v/>
      </c>
      <c r="F460" s="38"/>
      <c r="G460" s="38"/>
      <c r="H460" s="31"/>
      <c r="I460" s="31"/>
      <c r="J460" s="61" t="str">
        <f t="shared" si="92"/>
        <v/>
      </c>
      <c r="K460" s="69" t="str">
        <f t="shared" si="93"/>
        <v/>
      </c>
      <c r="L460" s="69" t="str">
        <f t="shared" si="94"/>
        <v/>
      </c>
      <c r="M460" s="69" t="str">
        <f t="shared" si="95"/>
        <v/>
      </c>
      <c r="N460" s="32"/>
      <c r="O460" s="99"/>
      <c r="P460" s="32"/>
      <c r="Q460" s="99"/>
      <c r="R460" s="129"/>
      <c r="S460" s="99"/>
      <c r="T460" s="32"/>
      <c r="U460" s="38"/>
      <c r="V460" s="32"/>
      <c r="W460" s="32"/>
      <c r="X460" s="38"/>
      <c r="Y460" s="30"/>
      <c r="Z460" s="30"/>
      <c r="AA460" s="32"/>
      <c r="AB460" s="32"/>
      <c r="AC460" s="33"/>
      <c r="AD460" s="63"/>
      <c r="AE460" s="63"/>
      <c r="BK460" s="65"/>
      <c r="BL460" s="65"/>
      <c r="BM460" s="65"/>
      <c r="BN460" s="65"/>
      <c r="BO460" s="65"/>
      <c r="BP460" s="65"/>
      <c r="BQ460" s="65"/>
      <c r="BR460" s="65"/>
      <c r="BS460" s="65"/>
      <c r="BT460" s="66"/>
      <c r="BU460" s="67"/>
      <c r="BV460" s="67"/>
      <c r="BW460" s="67"/>
      <c r="BX460" s="67"/>
      <c r="BY460" s="67"/>
      <c r="BZ460" s="68"/>
      <c r="CA460" s="65"/>
      <c r="CB460" s="65"/>
      <c r="CC460" s="65"/>
      <c r="CD460" s="65"/>
      <c r="CE460" s="65"/>
      <c r="CF460" s="65"/>
      <c r="CG460" s="65"/>
      <c r="CH460" s="65"/>
      <c r="CI460" s="65"/>
      <c r="CJ460" s="171"/>
      <c r="CK460" s="64" t="str">
        <f t="shared" si="96"/>
        <v/>
      </c>
    </row>
    <row r="461" spans="1:89" s="64" customFormat="1" ht="51" customHeight="1">
      <c r="A461" s="29" t="str">
        <f t="shared" si="90"/>
        <v/>
      </c>
      <c r="B461" s="30"/>
      <c r="C461" s="30"/>
      <c r="D461" s="38"/>
      <c r="E461" s="198" t="str">
        <f t="shared" si="91"/>
        <v/>
      </c>
      <c r="F461" s="38"/>
      <c r="G461" s="38"/>
      <c r="H461" s="31"/>
      <c r="I461" s="31"/>
      <c r="J461" s="61" t="str">
        <f t="shared" si="92"/>
        <v/>
      </c>
      <c r="K461" s="69" t="str">
        <f t="shared" si="93"/>
        <v/>
      </c>
      <c r="L461" s="69" t="str">
        <f t="shared" si="94"/>
        <v/>
      </c>
      <c r="M461" s="69" t="str">
        <f t="shared" si="95"/>
        <v/>
      </c>
      <c r="N461" s="32"/>
      <c r="O461" s="99"/>
      <c r="P461" s="32"/>
      <c r="Q461" s="99"/>
      <c r="R461" s="129"/>
      <c r="S461" s="99"/>
      <c r="T461" s="32"/>
      <c r="U461" s="38"/>
      <c r="V461" s="32"/>
      <c r="W461" s="32"/>
      <c r="X461" s="38"/>
      <c r="Y461" s="30"/>
      <c r="Z461" s="30"/>
      <c r="AA461" s="32"/>
      <c r="AB461" s="32"/>
      <c r="AC461" s="33"/>
      <c r="AD461" s="63"/>
      <c r="AE461" s="63"/>
      <c r="BK461" s="65"/>
      <c r="BL461" s="65"/>
      <c r="BM461" s="65"/>
      <c r="BN461" s="65"/>
      <c r="BO461" s="65"/>
      <c r="BP461" s="65"/>
      <c r="BQ461" s="65"/>
      <c r="BR461" s="65"/>
      <c r="BS461" s="65"/>
      <c r="BT461" s="66"/>
      <c r="BU461" s="67"/>
      <c r="BV461" s="67"/>
      <c r="BW461" s="67"/>
      <c r="BX461" s="67"/>
      <c r="BY461" s="67"/>
      <c r="BZ461" s="68"/>
      <c r="CA461" s="65"/>
      <c r="CB461" s="65"/>
      <c r="CC461" s="65"/>
      <c r="CD461" s="65"/>
      <c r="CE461" s="65"/>
      <c r="CF461" s="65"/>
      <c r="CG461" s="65"/>
      <c r="CH461" s="65"/>
      <c r="CI461" s="65"/>
      <c r="CJ461" s="171"/>
      <c r="CK461" s="64" t="str">
        <f t="shared" si="96"/>
        <v/>
      </c>
    </row>
    <row r="462" spans="1:89" s="64" customFormat="1" ht="51" customHeight="1">
      <c r="A462" s="29" t="str">
        <f t="shared" si="90"/>
        <v/>
      </c>
      <c r="B462" s="30"/>
      <c r="C462" s="30"/>
      <c r="D462" s="38"/>
      <c r="E462" s="198" t="str">
        <f t="shared" si="91"/>
        <v/>
      </c>
      <c r="F462" s="38"/>
      <c r="G462" s="38"/>
      <c r="H462" s="31"/>
      <c r="I462" s="31"/>
      <c r="J462" s="61" t="str">
        <f t="shared" si="92"/>
        <v/>
      </c>
      <c r="K462" s="69" t="str">
        <f t="shared" si="93"/>
        <v/>
      </c>
      <c r="L462" s="69" t="str">
        <f t="shared" si="94"/>
        <v/>
      </c>
      <c r="M462" s="69" t="str">
        <f t="shared" si="95"/>
        <v/>
      </c>
      <c r="N462" s="32"/>
      <c r="O462" s="99"/>
      <c r="P462" s="32"/>
      <c r="Q462" s="99"/>
      <c r="R462" s="129"/>
      <c r="S462" s="99"/>
      <c r="T462" s="32"/>
      <c r="U462" s="38"/>
      <c r="V462" s="32"/>
      <c r="W462" s="32"/>
      <c r="X462" s="38"/>
      <c r="Y462" s="30"/>
      <c r="Z462" s="30"/>
      <c r="AA462" s="32"/>
      <c r="AB462" s="32"/>
      <c r="AC462" s="33"/>
      <c r="AD462" s="63"/>
      <c r="AE462" s="63"/>
      <c r="BK462" s="65"/>
      <c r="BL462" s="65"/>
      <c r="BM462" s="65"/>
      <c r="BN462" s="65"/>
      <c r="BO462" s="65"/>
      <c r="BP462" s="65"/>
      <c r="BQ462" s="65"/>
      <c r="BR462" s="65"/>
      <c r="BS462" s="65"/>
      <c r="BT462" s="66"/>
      <c r="BU462" s="67"/>
      <c r="BV462" s="67"/>
      <c r="BW462" s="67"/>
      <c r="BX462" s="67"/>
      <c r="BY462" s="67"/>
      <c r="BZ462" s="68"/>
      <c r="CA462" s="65"/>
      <c r="CB462" s="65"/>
      <c r="CC462" s="65"/>
      <c r="CD462" s="65"/>
      <c r="CE462" s="65"/>
      <c r="CF462" s="65"/>
      <c r="CG462" s="65"/>
      <c r="CH462" s="65"/>
      <c r="CI462" s="65"/>
      <c r="CJ462" s="171"/>
      <c r="CK462" s="64" t="str">
        <f t="shared" si="96"/>
        <v/>
      </c>
    </row>
    <row r="463" spans="1:89" s="64" customFormat="1" ht="51" customHeight="1">
      <c r="A463" s="29" t="str">
        <f t="shared" si="90"/>
        <v/>
      </c>
      <c r="B463" s="30"/>
      <c r="C463" s="30"/>
      <c r="D463" s="38"/>
      <c r="E463" s="198" t="str">
        <f t="shared" si="91"/>
        <v/>
      </c>
      <c r="F463" s="38"/>
      <c r="G463" s="38"/>
      <c r="H463" s="31"/>
      <c r="I463" s="31"/>
      <c r="J463" s="61" t="str">
        <f t="shared" si="92"/>
        <v/>
      </c>
      <c r="K463" s="69" t="str">
        <f t="shared" si="93"/>
        <v/>
      </c>
      <c r="L463" s="69" t="str">
        <f t="shared" si="94"/>
        <v/>
      </c>
      <c r="M463" s="69" t="str">
        <f t="shared" si="95"/>
        <v/>
      </c>
      <c r="N463" s="32"/>
      <c r="O463" s="99"/>
      <c r="P463" s="32"/>
      <c r="Q463" s="99"/>
      <c r="R463" s="129"/>
      <c r="S463" s="99"/>
      <c r="T463" s="32"/>
      <c r="U463" s="38"/>
      <c r="V463" s="32"/>
      <c r="W463" s="32"/>
      <c r="X463" s="38"/>
      <c r="Y463" s="30"/>
      <c r="Z463" s="30"/>
      <c r="AA463" s="32"/>
      <c r="AB463" s="32"/>
      <c r="AC463" s="33"/>
      <c r="AD463" s="63"/>
      <c r="AE463" s="63"/>
      <c r="BK463" s="65"/>
      <c r="BL463" s="65"/>
      <c r="BM463" s="65"/>
      <c r="BN463" s="65"/>
      <c r="BO463" s="65"/>
      <c r="BP463" s="65"/>
      <c r="BQ463" s="65"/>
      <c r="BR463" s="65"/>
      <c r="BS463" s="65"/>
      <c r="BT463" s="66"/>
      <c r="BU463" s="67"/>
      <c r="BV463" s="67"/>
      <c r="BW463" s="67"/>
      <c r="BX463" s="67"/>
      <c r="BY463" s="67"/>
      <c r="BZ463" s="68"/>
      <c r="CA463" s="65"/>
      <c r="CB463" s="65"/>
      <c r="CC463" s="65"/>
      <c r="CD463" s="65"/>
      <c r="CE463" s="65"/>
      <c r="CF463" s="65"/>
      <c r="CG463" s="65"/>
      <c r="CH463" s="65"/>
      <c r="CI463" s="65"/>
      <c r="CJ463" s="171"/>
      <c r="CK463" s="64" t="str">
        <f t="shared" si="96"/>
        <v/>
      </c>
    </row>
    <row r="464" spans="1:89" s="64" customFormat="1" ht="51" customHeight="1">
      <c r="A464" s="29" t="str">
        <f t="shared" si="90"/>
        <v/>
      </c>
      <c r="B464" s="30"/>
      <c r="C464" s="30"/>
      <c r="D464" s="38"/>
      <c r="E464" s="198" t="str">
        <f t="shared" si="91"/>
        <v/>
      </c>
      <c r="F464" s="38"/>
      <c r="G464" s="38"/>
      <c r="H464" s="31"/>
      <c r="I464" s="31"/>
      <c r="J464" s="61" t="str">
        <f t="shared" si="92"/>
        <v/>
      </c>
      <c r="K464" s="69" t="str">
        <f t="shared" si="93"/>
        <v/>
      </c>
      <c r="L464" s="69" t="str">
        <f t="shared" si="94"/>
        <v/>
      </c>
      <c r="M464" s="69" t="str">
        <f t="shared" si="95"/>
        <v/>
      </c>
      <c r="N464" s="32"/>
      <c r="O464" s="99"/>
      <c r="P464" s="32"/>
      <c r="Q464" s="99"/>
      <c r="R464" s="129"/>
      <c r="S464" s="99"/>
      <c r="T464" s="32"/>
      <c r="U464" s="38"/>
      <c r="V464" s="32"/>
      <c r="W464" s="32"/>
      <c r="X464" s="38"/>
      <c r="Y464" s="30"/>
      <c r="Z464" s="30"/>
      <c r="AA464" s="32"/>
      <c r="AB464" s="32"/>
      <c r="AC464" s="33"/>
      <c r="AD464" s="63"/>
      <c r="AE464" s="63"/>
      <c r="BK464" s="65"/>
      <c r="BL464" s="65"/>
      <c r="BM464" s="65"/>
      <c r="BN464" s="65"/>
      <c r="BO464" s="65"/>
      <c r="BP464" s="65"/>
      <c r="BQ464" s="65"/>
      <c r="BR464" s="65"/>
      <c r="BS464" s="65"/>
      <c r="BT464" s="66"/>
      <c r="BU464" s="67"/>
      <c r="BV464" s="67"/>
      <c r="BW464" s="67"/>
      <c r="BX464" s="67"/>
      <c r="BY464" s="67"/>
      <c r="BZ464" s="68"/>
      <c r="CA464" s="65"/>
      <c r="CB464" s="65"/>
      <c r="CC464" s="65"/>
      <c r="CD464" s="65"/>
      <c r="CE464" s="65"/>
      <c r="CF464" s="65"/>
      <c r="CG464" s="65"/>
      <c r="CH464" s="65"/>
      <c r="CI464" s="65"/>
      <c r="CJ464" s="171"/>
      <c r="CK464" s="64" t="str">
        <f t="shared" si="96"/>
        <v/>
      </c>
    </row>
    <row r="465" spans="1:89" s="64" customFormat="1" ht="51" customHeight="1">
      <c r="A465" s="29" t="str">
        <f t="shared" si="90"/>
        <v/>
      </c>
      <c r="B465" s="30"/>
      <c r="C465" s="30"/>
      <c r="D465" s="38"/>
      <c r="E465" s="198" t="str">
        <f t="shared" si="91"/>
        <v/>
      </c>
      <c r="F465" s="38"/>
      <c r="G465" s="38"/>
      <c r="H465" s="31"/>
      <c r="I465" s="31"/>
      <c r="J465" s="61" t="str">
        <f t="shared" si="92"/>
        <v/>
      </c>
      <c r="K465" s="69" t="str">
        <f t="shared" si="93"/>
        <v/>
      </c>
      <c r="L465" s="69" t="str">
        <f t="shared" si="94"/>
        <v/>
      </c>
      <c r="M465" s="69" t="str">
        <f t="shared" si="95"/>
        <v/>
      </c>
      <c r="N465" s="32"/>
      <c r="O465" s="99"/>
      <c r="P465" s="32"/>
      <c r="Q465" s="99"/>
      <c r="R465" s="129"/>
      <c r="S465" s="99"/>
      <c r="T465" s="32"/>
      <c r="U465" s="38"/>
      <c r="V465" s="32"/>
      <c r="W465" s="32"/>
      <c r="X465" s="38"/>
      <c r="Y465" s="30"/>
      <c r="Z465" s="30"/>
      <c r="AA465" s="32"/>
      <c r="AB465" s="32"/>
      <c r="AC465" s="33"/>
      <c r="AD465" s="63"/>
      <c r="AE465" s="63"/>
      <c r="BK465" s="65"/>
      <c r="BL465" s="65"/>
      <c r="BM465" s="65"/>
      <c r="BN465" s="65"/>
      <c r="BO465" s="65"/>
      <c r="BP465" s="65"/>
      <c r="BQ465" s="65"/>
      <c r="BR465" s="65"/>
      <c r="BS465" s="65"/>
      <c r="BT465" s="66"/>
      <c r="BU465" s="67"/>
      <c r="BV465" s="67"/>
      <c r="BW465" s="67"/>
      <c r="BX465" s="67"/>
      <c r="BY465" s="67"/>
      <c r="BZ465" s="68"/>
      <c r="CA465" s="65"/>
      <c r="CB465" s="65"/>
      <c r="CC465" s="65"/>
      <c r="CD465" s="65"/>
      <c r="CE465" s="65"/>
      <c r="CF465" s="65"/>
      <c r="CG465" s="65"/>
      <c r="CH465" s="65"/>
      <c r="CI465" s="65"/>
      <c r="CJ465" s="171"/>
      <c r="CK465" s="64" t="str">
        <f t="shared" si="96"/>
        <v/>
      </c>
    </row>
    <row r="466" spans="1:89" s="64" customFormat="1" ht="51" customHeight="1">
      <c r="A466" s="29" t="str">
        <f t="shared" si="90"/>
        <v/>
      </c>
      <c r="B466" s="30"/>
      <c r="C466" s="30"/>
      <c r="D466" s="38"/>
      <c r="E466" s="198" t="str">
        <f t="shared" si="91"/>
        <v/>
      </c>
      <c r="F466" s="38"/>
      <c r="G466" s="38"/>
      <c r="H466" s="31"/>
      <c r="I466" s="31"/>
      <c r="J466" s="61" t="str">
        <f t="shared" si="92"/>
        <v/>
      </c>
      <c r="K466" s="69" t="str">
        <f t="shared" si="93"/>
        <v/>
      </c>
      <c r="L466" s="69" t="str">
        <f t="shared" si="94"/>
        <v/>
      </c>
      <c r="M466" s="69" t="str">
        <f t="shared" si="95"/>
        <v/>
      </c>
      <c r="N466" s="32"/>
      <c r="O466" s="99"/>
      <c r="P466" s="32"/>
      <c r="Q466" s="99"/>
      <c r="R466" s="129"/>
      <c r="S466" s="99"/>
      <c r="T466" s="32"/>
      <c r="U466" s="38"/>
      <c r="V466" s="32"/>
      <c r="W466" s="32"/>
      <c r="X466" s="38"/>
      <c r="Y466" s="30"/>
      <c r="Z466" s="30"/>
      <c r="AA466" s="32"/>
      <c r="AB466" s="32"/>
      <c r="AC466" s="33"/>
      <c r="AD466" s="63"/>
      <c r="AE466" s="63"/>
      <c r="BK466" s="65"/>
      <c r="BL466" s="65"/>
      <c r="BM466" s="65"/>
      <c r="BN466" s="65"/>
      <c r="BO466" s="65"/>
      <c r="BP466" s="65"/>
      <c r="BQ466" s="65"/>
      <c r="BR466" s="65"/>
      <c r="BS466" s="65"/>
      <c r="BT466" s="66"/>
      <c r="BU466" s="67"/>
      <c r="BV466" s="67"/>
      <c r="BW466" s="67"/>
      <c r="BX466" s="67"/>
      <c r="BY466" s="67"/>
      <c r="BZ466" s="68"/>
      <c r="CA466" s="65"/>
      <c r="CB466" s="65"/>
      <c r="CC466" s="65"/>
      <c r="CD466" s="65"/>
      <c r="CE466" s="65"/>
      <c r="CF466" s="65"/>
      <c r="CG466" s="65"/>
      <c r="CH466" s="65"/>
      <c r="CI466" s="65"/>
      <c r="CJ466" s="171"/>
      <c r="CK466" s="64" t="str">
        <f t="shared" si="96"/>
        <v/>
      </c>
    </row>
    <row r="467" spans="1:89" s="64" customFormat="1" ht="51" customHeight="1">
      <c r="A467" s="29" t="str">
        <f t="shared" ref="A467:A530" si="97">IFERROR(IF(AND(B467="",C467="",F467="",I467=""),"",A466+1),"")</f>
        <v/>
      </c>
      <c r="B467" s="30"/>
      <c r="C467" s="30"/>
      <c r="D467" s="38"/>
      <c r="E467" s="198" t="str">
        <f t="shared" ref="E467:E530" si="98">IFERROR(VLOOKUP(D467,PEEO_SCHOOL,3,0),"")</f>
        <v/>
      </c>
      <c r="F467" s="38"/>
      <c r="G467" s="38"/>
      <c r="H467" s="31"/>
      <c r="I467" s="31"/>
      <c r="J467" s="61" t="str">
        <f t="shared" ref="J467:J530" si="99">IFERROR(IF(BZ467="","",BZ467),"")</f>
        <v/>
      </c>
      <c r="K467" s="69" t="str">
        <f t="shared" ref="K467:K530" si="100">IFERROR(IF(OR($K$4="",B467="",A467="",I467=""),"",DATEDIF(I467,$K$4,"Y")),"")</f>
        <v/>
      </c>
      <c r="L467" s="69" t="str">
        <f t="shared" ref="L467:L530" si="101">IFERROR(IF(OR($K$4="",B467="",A467="",I467=""),"",DATEDIF(I467,$K$4,"YM")),"")</f>
        <v/>
      </c>
      <c r="M467" s="69" t="str">
        <f t="shared" ref="M467:M530" si="102">IFERROR(IF(OR($K$4="",B467="",A467="",I467=""),"",DATEDIF(I467,$K$4,"MD")),"")</f>
        <v/>
      </c>
      <c r="N467" s="32"/>
      <c r="O467" s="99"/>
      <c r="P467" s="32"/>
      <c r="Q467" s="99"/>
      <c r="R467" s="129"/>
      <c r="S467" s="99"/>
      <c r="T467" s="32"/>
      <c r="U467" s="38"/>
      <c r="V467" s="32"/>
      <c r="W467" s="32"/>
      <c r="X467" s="38"/>
      <c r="Y467" s="30"/>
      <c r="Z467" s="30"/>
      <c r="AA467" s="32"/>
      <c r="AB467" s="32"/>
      <c r="AC467" s="33"/>
      <c r="AD467" s="63"/>
      <c r="AE467" s="63"/>
      <c r="BK467" s="65"/>
      <c r="BL467" s="65"/>
      <c r="BM467" s="65"/>
      <c r="BN467" s="65"/>
      <c r="BO467" s="65"/>
      <c r="BP467" s="65"/>
      <c r="BQ467" s="65"/>
      <c r="BR467" s="65"/>
      <c r="BS467" s="65"/>
      <c r="BT467" s="66"/>
      <c r="BU467" s="67"/>
      <c r="BV467" s="67"/>
      <c r="BW467" s="67"/>
      <c r="BX467" s="67"/>
      <c r="BY467" s="67"/>
      <c r="BZ467" s="68"/>
      <c r="CA467" s="65"/>
      <c r="CB467" s="65"/>
      <c r="CC467" s="65"/>
      <c r="CD467" s="65"/>
      <c r="CE467" s="65"/>
      <c r="CF467" s="65"/>
      <c r="CG467" s="65"/>
      <c r="CH467" s="65"/>
      <c r="CI467" s="65"/>
      <c r="CJ467" s="171"/>
      <c r="CK467" s="64" t="str">
        <f t="shared" si="96"/>
        <v/>
      </c>
    </row>
    <row r="468" spans="1:89" s="64" customFormat="1" ht="51" customHeight="1">
      <c r="A468" s="29" t="str">
        <f t="shared" si="97"/>
        <v/>
      </c>
      <c r="B468" s="30"/>
      <c r="C468" s="30"/>
      <c r="D468" s="38"/>
      <c r="E468" s="198" t="str">
        <f t="shared" si="98"/>
        <v/>
      </c>
      <c r="F468" s="38"/>
      <c r="G468" s="38"/>
      <c r="H468" s="31"/>
      <c r="I468" s="31"/>
      <c r="J468" s="61" t="str">
        <f t="shared" si="99"/>
        <v/>
      </c>
      <c r="K468" s="69" t="str">
        <f t="shared" si="100"/>
        <v/>
      </c>
      <c r="L468" s="69" t="str">
        <f t="shared" si="101"/>
        <v/>
      </c>
      <c r="M468" s="69" t="str">
        <f t="shared" si="102"/>
        <v/>
      </c>
      <c r="N468" s="32"/>
      <c r="O468" s="99"/>
      <c r="P468" s="32"/>
      <c r="Q468" s="99"/>
      <c r="R468" s="129"/>
      <c r="S468" s="99"/>
      <c r="T468" s="32"/>
      <c r="U468" s="38"/>
      <c r="V468" s="32"/>
      <c r="W468" s="32"/>
      <c r="X468" s="38"/>
      <c r="Y468" s="30"/>
      <c r="Z468" s="30"/>
      <c r="AA468" s="32"/>
      <c r="AB468" s="32"/>
      <c r="AC468" s="33"/>
      <c r="AD468" s="63"/>
      <c r="AE468" s="63"/>
      <c r="BK468" s="65"/>
      <c r="BL468" s="65"/>
      <c r="BM468" s="65"/>
      <c r="BN468" s="65"/>
      <c r="BO468" s="65"/>
      <c r="BP468" s="65"/>
      <c r="BQ468" s="65"/>
      <c r="BR468" s="65"/>
      <c r="BS468" s="65"/>
      <c r="BT468" s="66"/>
      <c r="BU468" s="67"/>
      <c r="BV468" s="67"/>
      <c r="BW468" s="67"/>
      <c r="BX468" s="67"/>
      <c r="BY468" s="67"/>
      <c r="BZ468" s="68"/>
      <c r="CA468" s="65"/>
      <c r="CB468" s="65"/>
      <c r="CC468" s="65"/>
      <c r="CD468" s="65"/>
      <c r="CE468" s="65"/>
      <c r="CF468" s="65"/>
      <c r="CG468" s="65"/>
      <c r="CH468" s="65"/>
      <c r="CI468" s="65"/>
      <c r="CJ468" s="171"/>
      <c r="CK468" s="64" t="str">
        <f t="shared" si="96"/>
        <v/>
      </c>
    </row>
    <row r="469" spans="1:89" s="64" customFormat="1" ht="51" customHeight="1">
      <c r="A469" s="29" t="str">
        <f t="shared" si="97"/>
        <v/>
      </c>
      <c r="B469" s="30"/>
      <c r="C469" s="30"/>
      <c r="D469" s="38"/>
      <c r="E469" s="198" t="str">
        <f t="shared" si="98"/>
        <v/>
      </c>
      <c r="F469" s="38"/>
      <c r="G469" s="38"/>
      <c r="H469" s="31"/>
      <c r="I469" s="31"/>
      <c r="J469" s="61" t="str">
        <f t="shared" si="99"/>
        <v/>
      </c>
      <c r="K469" s="69" t="str">
        <f t="shared" si="100"/>
        <v/>
      </c>
      <c r="L469" s="69" t="str">
        <f t="shared" si="101"/>
        <v/>
      </c>
      <c r="M469" s="69" t="str">
        <f t="shared" si="102"/>
        <v/>
      </c>
      <c r="N469" s="32"/>
      <c r="O469" s="99"/>
      <c r="P469" s="32"/>
      <c r="Q469" s="99"/>
      <c r="R469" s="129"/>
      <c r="S469" s="99"/>
      <c r="T469" s="32"/>
      <c r="U469" s="38"/>
      <c r="V469" s="32"/>
      <c r="W469" s="32"/>
      <c r="X469" s="38"/>
      <c r="Y469" s="30"/>
      <c r="Z469" s="30"/>
      <c r="AA469" s="32"/>
      <c r="AB469" s="32"/>
      <c r="AC469" s="33"/>
      <c r="AD469" s="63"/>
      <c r="AE469" s="63"/>
      <c r="BK469" s="65"/>
      <c r="BL469" s="65"/>
      <c r="BM469" s="65"/>
      <c r="BN469" s="65"/>
      <c r="BO469" s="65"/>
      <c r="BP469" s="65"/>
      <c r="BQ469" s="65"/>
      <c r="BR469" s="65"/>
      <c r="BS469" s="65"/>
      <c r="BT469" s="66"/>
      <c r="BU469" s="67"/>
      <c r="BV469" s="67"/>
      <c r="BW469" s="67"/>
      <c r="BX469" s="67"/>
      <c r="BY469" s="67"/>
      <c r="BZ469" s="68"/>
      <c r="CA469" s="65"/>
      <c r="CB469" s="65"/>
      <c r="CC469" s="65"/>
      <c r="CD469" s="65"/>
      <c r="CE469" s="65"/>
      <c r="CF469" s="65"/>
      <c r="CG469" s="65"/>
      <c r="CH469" s="65"/>
      <c r="CI469" s="65"/>
      <c r="CJ469" s="171"/>
      <c r="CK469" s="64" t="str">
        <f t="shared" si="96"/>
        <v/>
      </c>
    </row>
    <row r="470" spans="1:89" s="64" customFormat="1" ht="51" customHeight="1">
      <c r="A470" s="29" t="str">
        <f t="shared" si="97"/>
        <v/>
      </c>
      <c r="B470" s="30"/>
      <c r="C470" s="30"/>
      <c r="D470" s="38"/>
      <c r="E470" s="198" t="str">
        <f t="shared" si="98"/>
        <v/>
      </c>
      <c r="F470" s="38"/>
      <c r="G470" s="38"/>
      <c r="H470" s="31"/>
      <c r="I470" s="31"/>
      <c r="J470" s="61" t="str">
        <f t="shared" si="99"/>
        <v/>
      </c>
      <c r="K470" s="69" t="str">
        <f t="shared" si="100"/>
        <v/>
      </c>
      <c r="L470" s="69" t="str">
        <f t="shared" si="101"/>
        <v/>
      </c>
      <c r="M470" s="69" t="str">
        <f t="shared" si="102"/>
        <v/>
      </c>
      <c r="N470" s="32"/>
      <c r="O470" s="99"/>
      <c r="P470" s="32"/>
      <c r="Q470" s="99"/>
      <c r="R470" s="129"/>
      <c r="S470" s="99"/>
      <c r="T470" s="32"/>
      <c r="U470" s="38"/>
      <c r="V470" s="32"/>
      <c r="W470" s="32"/>
      <c r="X470" s="38"/>
      <c r="Y470" s="30"/>
      <c r="Z470" s="30"/>
      <c r="AA470" s="32"/>
      <c r="AB470" s="32"/>
      <c r="AC470" s="33"/>
      <c r="AD470" s="63"/>
      <c r="AE470" s="63"/>
      <c r="BK470" s="65"/>
      <c r="BL470" s="65"/>
      <c r="BM470" s="65"/>
      <c r="BN470" s="65"/>
      <c r="BO470" s="65"/>
      <c r="BP470" s="65"/>
      <c r="BQ470" s="65"/>
      <c r="BR470" s="65"/>
      <c r="BS470" s="65"/>
      <c r="BT470" s="66"/>
      <c r="BU470" s="67"/>
      <c r="BV470" s="67"/>
      <c r="BW470" s="67"/>
      <c r="BX470" s="67"/>
      <c r="BY470" s="67"/>
      <c r="BZ470" s="68"/>
      <c r="CA470" s="65"/>
      <c r="CB470" s="65"/>
      <c r="CC470" s="65"/>
      <c r="CD470" s="65"/>
      <c r="CE470" s="65"/>
      <c r="CF470" s="65"/>
      <c r="CG470" s="65"/>
      <c r="CH470" s="65"/>
      <c r="CI470" s="65"/>
      <c r="CJ470" s="171"/>
      <c r="CK470" s="64" t="str">
        <f t="shared" si="96"/>
        <v/>
      </c>
    </row>
    <row r="471" spans="1:89" s="64" customFormat="1" ht="51" customHeight="1">
      <c r="A471" s="29" t="str">
        <f t="shared" si="97"/>
        <v/>
      </c>
      <c r="B471" s="30"/>
      <c r="C471" s="30"/>
      <c r="D471" s="38"/>
      <c r="E471" s="198" t="str">
        <f t="shared" si="98"/>
        <v/>
      </c>
      <c r="F471" s="38"/>
      <c r="G471" s="38"/>
      <c r="H471" s="31"/>
      <c r="I471" s="31"/>
      <c r="J471" s="61" t="str">
        <f t="shared" si="99"/>
        <v/>
      </c>
      <c r="K471" s="69" t="str">
        <f t="shared" si="100"/>
        <v/>
      </c>
      <c r="L471" s="69" t="str">
        <f t="shared" si="101"/>
        <v/>
      </c>
      <c r="M471" s="69" t="str">
        <f t="shared" si="102"/>
        <v/>
      </c>
      <c r="N471" s="32"/>
      <c r="O471" s="99"/>
      <c r="P471" s="32"/>
      <c r="Q471" s="99"/>
      <c r="R471" s="129"/>
      <c r="S471" s="99"/>
      <c r="T471" s="32"/>
      <c r="U471" s="38"/>
      <c r="V471" s="32"/>
      <c r="W471" s="32"/>
      <c r="X471" s="38"/>
      <c r="Y471" s="30"/>
      <c r="Z471" s="30"/>
      <c r="AA471" s="32"/>
      <c r="AB471" s="32"/>
      <c r="AC471" s="33"/>
      <c r="AD471" s="63"/>
      <c r="AE471" s="63"/>
      <c r="BK471" s="65"/>
      <c r="BL471" s="65"/>
      <c r="BM471" s="65"/>
      <c r="BN471" s="65"/>
      <c r="BO471" s="65"/>
      <c r="BP471" s="65"/>
      <c r="BQ471" s="65"/>
      <c r="BR471" s="65"/>
      <c r="BS471" s="65"/>
      <c r="BT471" s="66"/>
      <c r="BU471" s="67"/>
      <c r="BV471" s="67"/>
      <c r="BW471" s="67"/>
      <c r="BX471" s="67"/>
      <c r="BY471" s="67"/>
      <c r="BZ471" s="68"/>
      <c r="CA471" s="65"/>
      <c r="CB471" s="65"/>
      <c r="CC471" s="65"/>
      <c r="CD471" s="65"/>
      <c r="CE471" s="65"/>
      <c r="CF471" s="65"/>
      <c r="CG471" s="65"/>
      <c r="CH471" s="65"/>
      <c r="CI471" s="65"/>
      <c r="CJ471" s="171"/>
      <c r="CK471" s="64" t="str">
        <f t="shared" si="96"/>
        <v/>
      </c>
    </row>
    <row r="472" spans="1:89" s="64" customFormat="1" ht="51" customHeight="1">
      <c r="A472" s="29" t="str">
        <f t="shared" si="97"/>
        <v/>
      </c>
      <c r="B472" s="30"/>
      <c r="C472" s="30"/>
      <c r="D472" s="38"/>
      <c r="E472" s="198" t="str">
        <f t="shared" si="98"/>
        <v/>
      </c>
      <c r="F472" s="38"/>
      <c r="G472" s="38"/>
      <c r="H472" s="31"/>
      <c r="I472" s="31"/>
      <c r="J472" s="61" t="str">
        <f t="shared" si="99"/>
        <v/>
      </c>
      <c r="K472" s="69" t="str">
        <f t="shared" si="100"/>
        <v/>
      </c>
      <c r="L472" s="69" t="str">
        <f t="shared" si="101"/>
        <v/>
      </c>
      <c r="M472" s="69" t="str">
        <f t="shared" si="102"/>
        <v/>
      </c>
      <c r="N472" s="32"/>
      <c r="O472" s="99"/>
      <c r="P472" s="32"/>
      <c r="Q472" s="99"/>
      <c r="R472" s="129"/>
      <c r="S472" s="99"/>
      <c r="T472" s="32"/>
      <c r="U472" s="38"/>
      <c r="V472" s="32"/>
      <c r="W472" s="32"/>
      <c r="X472" s="38"/>
      <c r="Y472" s="30"/>
      <c r="Z472" s="30"/>
      <c r="AA472" s="32"/>
      <c r="AB472" s="32"/>
      <c r="AC472" s="33"/>
      <c r="AD472" s="63"/>
      <c r="AE472" s="63"/>
      <c r="BK472" s="65"/>
      <c r="BL472" s="65"/>
      <c r="BM472" s="65"/>
      <c r="BN472" s="65"/>
      <c r="BO472" s="65"/>
      <c r="BP472" s="65"/>
      <c r="BQ472" s="65"/>
      <c r="BR472" s="65"/>
      <c r="BS472" s="65"/>
      <c r="BT472" s="66"/>
      <c r="BU472" s="67"/>
      <c r="BV472" s="67"/>
      <c r="BW472" s="67"/>
      <c r="BX472" s="67"/>
      <c r="BY472" s="67"/>
      <c r="BZ472" s="68"/>
      <c r="CA472" s="65"/>
      <c r="CB472" s="65"/>
      <c r="CC472" s="65"/>
      <c r="CD472" s="65"/>
      <c r="CE472" s="65"/>
      <c r="CF472" s="65"/>
      <c r="CG472" s="65"/>
      <c r="CH472" s="65"/>
      <c r="CI472" s="65"/>
      <c r="CJ472" s="171"/>
      <c r="CK472" s="64" t="str">
        <f t="shared" si="96"/>
        <v/>
      </c>
    </row>
    <row r="473" spans="1:89" s="64" customFormat="1" ht="51" customHeight="1">
      <c r="A473" s="29" t="str">
        <f t="shared" si="97"/>
        <v/>
      </c>
      <c r="B473" s="30"/>
      <c r="C473" s="30"/>
      <c r="D473" s="38"/>
      <c r="E473" s="198" t="str">
        <f t="shared" si="98"/>
        <v/>
      </c>
      <c r="F473" s="38"/>
      <c r="G473" s="38"/>
      <c r="H473" s="31"/>
      <c r="I473" s="31"/>
      <c r="J473" s="61" t="str">
        <f t="shared" si="99"/>
        <v/>
      </c>
      <c r="K473" s="69" t="str">
        <f t="shared" si="100"/>
        <v/>
      </c>
      <c r="L473" s="69" t="str">
        <f t="shared" si="101"/>
        <v/>
      </c>
      <c r="M473" s="69" t="str">
        <f t="shared" si="102"/>
        <v/>
      </c>
      <c r="N473" s="32"/>
      <c r="O473" s="99"/>
      <c r="P473" s="32"/>
      <c r="Q473" s="99"/>
      <c r="R473" s="129"/>
      <c r="S473" s="99"/>
      <c r="T473" s="32"/>
      <c r="U473" s="38"/>
      <c r="V473" s="32"/>
      <c r="W473" s="32"/>
      <c r="X473" s="38"/>
      <c r="Y473" s="30"/>
      <c r="Z473" s="30"/>
      <c r="AA473" s="32"/>
      <c r="AB473" s="32"/>
      <c r="AC473" s="33"/>
      <c r="AD473" s="63"/>
      <c r="AE473" s="63"/>
      <c r="BK473" s="65"/>
      <c r="BL473" s="65"/>
      <c r="BM473" s="65"/>
      <c r="BN473" s="65"/>
      <c r="BO473" s="65"/>
      <c r="BP473" s="65"/>
      <c r="BQ473" s="65"/>
      <c r="BR473" s="65"/>
      <c r="BS473" s="65"/>
      <c r="BT473" s="66"/>
      <c r="BU473" s="67"/>
      <c r="BV473" s="67"/>
      <c r="BW473" s="67"/>
      <c r="BX473" s="67"/>
      <c r="BY473" s="67"/>
      <c r="BZ473" s="68"/>
      <c r="CA473" s="65"/>
      <c r="CB473" s="65"/>
      <c r="CC473" s="65"/>
      <c r="CD473" s="65"/>
      <c r="CE473" s="65"/>
      <c r="CF473" s="65"/>
      <c r="CG473" s="65"/>
      <c r="CH473" s="65"/>
      <c r="CI473" s="65"/>
      <c r="CJ473" s="171"/>
      <c r="CK473" s="64" t="str">
        <f t="shared" si="96"/>
        <v/>
      </c>
    </row>
    <row r="474" spans="1:89" s="64" customFormat="1" ht="51" customHeight="1">
      <c r="A474" s="29" t="str">
        <f t="shared" si="97"/>
        <v/>
      </c>
      <c r="B474" s="30"/>
      <c r="C474" s="30"/>
      <c r="D474" s="38"/>
      <c r="E474" s="198" t="str">
        <f t="shared" si="98"/>
        <v/>
      </c>
      <c r="F474" s="38"/>
      <c r="G474" s="38"/>
      <c r="H474" s="31"/>
      <c r="I474" s="31"/>
      <c r="J474" s="61" t="str">
        <f t="shared" si="99"/>
        <v/>
      </c>
      <c r="K474" s="69" t="str">
        <f t="shared" si="100"/>
        <v/>
      </c>
      <c r="L474" s="69" t="str">
        <f t="shared" si="101"/>
        <v/>
      </c>
      <c r="M474" s="69" t="str">
        <f t="shared" si="102"/>
        <v/>
      </c>
      <c r="N474" s="32"/>
      <c r="O474" s="99"/>
      <c r="P474" s="32"/>
      <c r="Q474" s="99"/>
      <c r="R474" s="129"/>
      <c r="S474" s="99"/>
      <c r="T474" s="32"/>
      <c r="U474" s="38"/>
      <c r="V474" s="32"/>
      <c r="W474" s="32"/>
      <c r="X474" s="38"/>
      <c r="Y474" s="30"/>
      <c r="Z474" s="30"/>
      <c r="AA474" s="32"/>
      <c r="AB474" s="32"/>
      <c r="AC474" s="33"/>
      <c r="AD474" s="63"/>
      <c r="AE474" s="63"/>
      <c r="BK474" s="65"/>
      <c r="BL474" s="65"/>
      <c r="BM474" s="65"/>
      <c r="BN474" s="65"/>
      <c r="BO474" s="65"/>
      <c r="BP474" s="65"/>
      <c r="BQ474" s="65"/>
      <c r="BR474" s="65"/>
      <c r="BS474" s="65"/>
      <c r="BT474" s="66"/>
      <c r="BU474" s="67"/>
      <c r="BV474" s="67"/>
      <c r="BW474" s="67"/>
      <c r="BX474" s="67"/>
      <c r="BY474" s="67"/>
      <c r="BZ474" s="68"/>
      <c r="CA474" s="65"/>
      <c r="CB474" s="65"/>
      <c r="CC474" s="65"/>
      <c r="CD474" s="65"/>
      <c r="CE474" s="65"/>
      <c r="CF474" s="65"/>
      <c r="CG474" s="65"/>
      <c r="CH474" s="65"/>
      <c r="CI474" s="65"/>
      <c r="CJ474" s="171"/>
      <c r="CK474" s="64" t="str">
        <f t="shared" si="96"/>
        <v/>
      </c>
    </row>
    <row r="475" spans="1:89" s="64" customFormat="1" ht="51" customHeight="1">
      <c r="A475" s="29" t="str">
        <f t="shared" si="97"/>
        <v/>
      </c>
      <c r="B475" s="30"/>
      <c r="C475" s="30"/>
      <c r="D475" s="38"/>
      <c r="E475" s="198" t="str">
        <f t="shared" si="98"/>
        <v/>
      </c>
      <c r="F475" s="38"/>
      <c r="G475" s="38"/>
      <c r="H475" s="31"/>
      <c r="I475" s="31"/>
      <c r="J475" s="61" t="str">
        <f t="shared" si="99"/>
        <v/>
      </c>
      <c r="K475" s="69" t="str">
        <f t="shared" si="100"/>
        <v/>
      </c>
      <c r="L475" s="69" t="str">
        <f t="shared" si="101"/>
        <v/>
      </c>
      <c r="M475" s="69" t="str">
        <f t="shared" si="102"/>
        <v/>
      </c>
      <c r="N475" s="32"/>
      <c r="O475" s="99"/>
      <c r="P475" s="32"/>
      <c r="Q475" s="99"/>
      <c r="R475" s="129"/>
      <c r="S475" s="99"/>
      <c r="T475" s="32"/>
      <c r="U475" s="38"/>
      <c r="V475" s="32"/>
      <c r="W475" s="32"/>
      <c r="X475" s="38"/>
      <c r="Y475" s="30"/>
      <c r="Z475" s="30"/>
      <c r="AA475" s="32"/>
      <c r="AB475" s="32"/>
      <c r="AC475" s="33"/>
      <c r="AD475" s="63"/>
      <c r="AE475" s="63"/>
      <c r="BK475" s="65"/>
      <c r="BL475" s="65"/>
      <c r="BM475" s="65"/>
      <c r="BN475" s="65"/>
      <c r="BO475" s="65"/>
      <c r="BP475" s="65"/>
      <c r="BQ475" s="65"/>
      <c r="BR475" s="65"/>
      <c r="BS475" s="65"/>
      <c r="BT475" s="66"/>
      <c r="BU475" s="67"/>
      <c r="BV475" s="67"/>
      <c r="BW475" s="67"/>
      <c r="BX475" s="67"/>
      <c r="BY475" s="67"/>
      <c r="BZ475" s="68"/>
      <c r="CA475" s="65"/>
      <c r="CB475" s="65"/>
      <c r="CC475" s="65"/>
      <c r="CD475" s="65"/>
      <c r="CE475" s="65"/>
      <c r="CF475" s="65"/>
      <c r="CG475" s="65"/>
      <c r="CH475" s="65"/>
      <c r="CI475" s="65"/>
      <c r="CJ475" s="171"/>
      <c r="CK475" s="64" t="str">
        <f t="shared" si="96"/>
        <v/>
      </c>
    </row>
    <row r="476" spans="1:89" s="64" customFormat="1" ht="51" customHeight="1">
      <c r="A476" s="29" t="str">
        <f t="shared" si="97"/>
        <v/>
      </c>
      <c r="B476" s="30"/>
      <c r="C476" s="30"/>
      <c r="D476" s="38"/>
      <c r="E476" s="198" t="str">
        <f t="shared" si="98"/>
        <v/>
      </c>
      <c r="F476" s="38"/>
      <c r="G476" s="38"/>
      <c r="H476" s="31"/>
      <c r="I476" s="31"/>
      <c r="J476" s="61" t="str">
        <f t="shared" si="99"/>
        <v/>
      </c>
      <c r="K476" s="69" t="str">
        <f t="shared" si="100"/>
        <v/>
      </c>
      <c r="L476" s="69" t="str">
        <f t="shared" si="101"/>
        <v/>
      </c>
      <c r="M476" s="69" t="str">
        <f t="shared" si="102"/>
        <v/>
      </c>
      <c r="N476" s="32"/>
      <c r="O476" s="99"/>
      <c r="P476" s="32"/>
      <c r="Q476" s="99"/>
      <c r="R476" s="129"/>
      <c r="S476" s="99"/>
      <c r="T476" s="32"/>
      <c r="U476" s="38"/>
      <c r="V476" s="32"/>
      <c r="W476" s="32"/>
      <c r="X476" s="38"/>
      <c r="Y476" s="30"/>
      <c r="Z476" s="30"/>
      <c r="AA476" s="32"/>
      <c r="AB476" s="32"/>
      <c r="AC476" s="33"/>
      <c r="AD476" s="63"/>
      <c r="AE476" s="63"/>
      <c r="BK476" s="65"/>
      <c r="BL476" s="65"/>
      <c r="BM476" s="65"/>
      <c r="BN476" s="65"/>
      <c r="BO476" s="65"/>
      <c r="BP476" s="65"/>
      <c r="BQ476" s="65"/>
      <c r="BR476" s="65"/>
      <c r="BS476" s="65"/>
      <c r="BT476" s="66"/>
      <c r="BU476" s="67"/>
      <c r="BV476" s="67"/>
      <c r="BW476" s="67"/>
      <c r="BX476" s="67"/>
      <c r="BY476" s="67"/>
      <c r="BZ476" s="68"/>
      <c r="CA476" s="65"/>
      <c r="CB476" s="65"/>
      <c r="CC476" s="65"/>
      <c r="CD476" s="65"/>
      <c r="CE476" s="65"/>
      <c r="CF476" s="65"/>
      <c r="CG476" s="65"/>
      <c r="CH476" s="65"/>
      <c r="CI476" s="65"/>
      <c r="CJ476" s="171"/>
      <c r="CK476" s="64" t="str">
        <f t="shared" si="96"/>
        <v/>
      </c>
    </row>
    <row r="477" spans="1:89" s="64" customFormat="1" ht="51" customHeight="1">
      <c r="A477" s="29" t="str">
        <f t="shared" si="97"/>
        <v/>
      </c>
      <c r="B477" s="30"/>
      <c r="C477" s="30"/>
      <c r="D477" s="38"/>
      <c r="E477" s="198" t="str">
        <f t="shared" si="98"/>
        <v/>
      </c>
      <c r="F477" s="38"/>
      <c r="G477" s="38"/>
      <c r="H477" s="31"/>
      <c r="I477" s="31"/>
      <c r="J477" s="61" t="str">
        <f t="shared" si="99"/>
        <v/>
      </c>
      <c r="K477" s="69" t="str">
        <f t="shared" si="100"/>
        <v/>
      </c>
      <c r="L477" s="69" t="str">
        <f t="shared" si="101"/>
        <v/>
      </c>
      <c r="M477" s="69" t="str">
        <f t="shared" si="102"/>
        <v/>
      </c>
      <c r="N477" s="32"/>
      <c r="O477" s="99"/>
      <c r="P477" s="32"/>
      <c r="Q477" s="99"/>
      <c r="R477" s="129"/>
      <c r="S477" s="99"/>
      <c r="T477" s="32"/>
      <c r="U477" s="38"/>
      <c r="V477" s="32"/>
      <c r="W477" s="32"/>
      <c r="X477" s="38"/>
      <c r="Y477" s="30"/>
      <c r="Z477" s="30"/>
      <c r="AA477" s="32"/>
      <c r="AB477" s="32"/>
      <c r="AC477" s="33"/>
      <c r="AD477" s="63"/>
      <c r="AE477" s="63"/>
      <c r="BK477" s="65"/>
      <c r="BL477" s="65"/>
      <c r="BM477" s="65"/>
      <c r="BN477" s="65"/>
      <c r="BO477" s="65"/>
      <c r="BP477" s="65"/>
      <c r="BQ477" s="65"/>
      <c r="BR477" s="65"/>
      <c r="BS477" s="65"/>
      <c r="BT477" s="66"/>
      <c r="BU477" s="67"/>
      <c r="BV477" s="67"/>
      <c r="BW477" s="67"/>
      <c r="BX477" s="67"/>
      <c r="BY477" s="67"/>
      <c r="BZ477" s="68"/>
      <c r="CA477" s="65"/>
      <c r="CB477" s="65"/>
      <c r="CC477" s="65"/>
      <c r="CD477" s="65"/>
      <c r="CE477" s="65"/>
      <c r="CF477" s="65"/>
      <c r="CG477" s="65"/>
      <c r="CH477" s="65"/>
      <c r="CI477" s="65"/>
      <c r="CJ477" s="171"/>
      <c r="CK477" s="64" t="str">
        <f t="shared" si="96"/>
        <v/>
      </c>
    </row>
    <row r="478" spans="1:89" s="64" customFormat="1" ht="51" customHeight="1">
      <c r="A478" s="29" t="str">
        <f t="shared" si="97"/>
        <v/>
      </c>
      <c r="B478" s="30"/>
      <c r="C478" s="30"/>
      <c r="D478" s="38"/>
      <c r="E478" s="198" t="str">
        <f t="shared" si="98"/>
        <v/>
      </c>
      <c r="F478" s="38"/>
      <c r="G478" s="38"/>
      <c r="H478" s="31"/>
      <c r="I478" s="31"/>
      <c r="J478" s="61" t="str">
        <f t="shared" si="99"/>
        <v/>
      </c>
      <c r="K478" s="69" t="str">
        <f t="shared" si="100"/>
        <v/>
      </c>
      <c r="L478" s="69" t="str">
        <f t="shared" si="101"/>
        <v/>
      </c>
      <c r="M478" s="69" t="str">
        <f t="shared" si="102"/>
        <v/>
      </c>
      <c r="N478" s="32"/>
      <c r="O478" s="99"/>
      <c r="P478" s="32"/>
      <c r="Q478" s="99"/>
      <c r="R478" s="129"/>
      <c r="S478" s="99"/>
      <c r="T478" s="32"/>
      <c r="U478" s="38"/>
      <c r="V478" s="32"/>
      <c r="W478" s="32"/>
      <c r="X478" s="38"/>
      <c r="Y478" s="30"/>
      <c r="Z478" s="30"/>
      <c r="AA478" s="32"/>
      <c r="AB478" s="32"/>
      <c r="AC478" s="33"/>
      <c r="AD478" s="63"/>
      <c r="AE478" s="63"/>
      <c r="BK478" s="65"/>
      <c r="BL478" s="65"/>
      <c r="BM478" s="65"/>
      <c r="BN478" s="65"/>
      <c r="BO478" s="65"/>
      <c r="BP478" s="65"/>
      <c r="BQ478" s="65"/>
      <c r="BR478" s="65"/>
      <c r="BS478" s="65"/>
      <c r="BT478" s="66"/>
      <c r="BU478" s="67"/>
      <c r="BV478" s="67"/>
      <c r="BW478" s="67"/>
      <c r="BX478" s="67"/>
      <c r="BY478" s="67"/>
      <c r="BZ478" s="68"/>
      <c r="CA478" s="65"/>
      <c r="CB478" s="65"/>
      <c r="CC478" s="65"/>
      <c r="CD478" s="65"/>
      <c r="CE478" s="65"/>
      <c r="CF478" s="65"/>
      <c r="CG478" s="65"/>
      <c r="CH478" s="65"/>
      <c r="CI478" s="65"/>
      <c r="CJ478" s="171"/>
      <c r="CK478" s="64" t="str">
        <f t="shared" si="96"/>
        <v/>
      </c>
    </row>
    <row r="479" spans="1:89" s="64" customFormat="1" ht="51" customHeight="1">
      <c r="A479" s="29" t="str">
        <f t="shared" si="97"/>
        <v/>
      </c>
      <c r="B479" s="30"/>
      <c r="C479" s="30"/>
      <c r="D479" s="38"/>
      <c r="E479" s="198" t="str">
        <f t="shared" si="98"/>
        <v/>
      </c>
      <c r="F479" s="38"/>
      <c r="G479" s="38"/>
      <c r="H479" s="31"/>
      <c r="I479" s="31"/>
      <c r="J479" s="61" t="str">
        <f t="shared" si="99"/>
        <v/>
      </c>
      <c r="K479" s="69" t="str">
        <f t="shared" si="100"/>
        <v/>
      </c>
      <c r="L479" s="69" t="str">
        <f t="shared" si="101"/>
        <v/>
      </c>
      <c r="M479" s="69" t="str">
        <f t="shared" si="102"/>
        <v/>
      </c>
      <c r="N479" s="32"/>
      <c r="O479" s="99"/>
      <c r="P479" s="32"/>
      <c r="Q479" s="99"/>
      <c r="R479" s="129"/>
      <c r="S479" s="99"/>
      <c r="T479" s="32"/>
      <c r="U479" s="38"/>
      <c r="V479" s="32"/>
      <c r="W479" s="32"/>
      <c r="X479" s="38"/>
      <c r="Y479" s="30"/>
      <c r="Z479" s="30"/>
      <c r="AA479" s="32"/>
      <c r="AB479" s="32"/>
      <c r="AC479" s="33"/>
      <c r="AD479" s="63"/>
      <c r="AE479" s="63"/>
      <c r="BK479" s="65"/>
      <c r="BL479" s="65"/>
      <c r="BM479" s="65"/>
      <c r="BN479" s="65"/>
      <c r="BO479" s="65"/>
      <c r="BP479" s="65"/>
      <c r="BQ479" s="65"/>
      <c r="BR479" s="65"/>
      <c r="BS479" s="65"/>
      <c r="BT479" s="66"/>
      <c r="BU479" s="67"/>
      <c r="BV479" s="67"/>
      <c r="BW479" s="67"/>
      <c r="BX479" s="67"/>
      <c r="BY479" s="67"/>
      <c r="BZ479" s="68"/>
      <c r="CA479" s="65"/>
      <c r="CB479" s="65"/>
      <c r="CC479" s="65"/>
      <c r="CD479" s="65"/>
      <c r="CE479" s="65"/>
      <c r="CF479" s="65"/>
      <c r="CG479" s="65"/>
      <c r="CH479" s="65"/>
      <c r="CI479" s="65"/>
      <c r="CJ479" s="171"/>
      <c r="CK479" s="64" t="str">
        <f t="shared" si="96"/>
        <v/>
      </c>
    </row>
    <row r="480" spans="1:89" s="64" customFormat="1" ht="51" customHeight="1">
      <c r="A480" s="29" t="str">
        <f t="shared" si="97"/>
        <v/>
      </c>
      <c r="B480" s="30"/>
      <c r="C480" s="30"/>
      <c r="D480" s="38"/>
      <c r="E480" s="198" t="str">
        <f t="shared" si="98"/>
        <v/>
      </c>
      <c r="F480" s="38"/>
      <c r="G480" s="38"/>
      <c r="H480" s="31"/>
      <c r="I480" s="31"/>
      <c r="J480" s="61" t="str">
        <f t="shared" si="99"/>
        <v/>
      </c>
      <c r="K480" s="69" t="str">
        <f t="shared" si="100"/>
        <v/>
      </c>
      <c r="L480" s="69" t="str">
        <f t="shared" si="101"/>
        <v/>
      </c>
      <c r="M480" s="69" t="str">
        <f t="shared" si="102"/>
        <v/>
      </c>
      <c r="N480" s="32"/>
      <c r="O480" s="99"/>
      <c r="P480" s="32"/>
      <c r="Q480" s="99"/>
      <c r="R480" s="129"/>
      <c r="S480" s="99"/>
      <c r="T480" s="32"/>
      <c r="U480" s="38"/>
      <c r="V480" s="32"/>
      <c r="W480" s="32"/>
      <c r="X480" s="38"/>
      <c r="Y480" s="30"/>
      <c r="Z480" s="30"/>
      <c r="AA480" s="32"/>
      <c r="AB480" s="32"/>
      <c r="AC480" s="33"/>
      <c r="AD480" s="63"/>
      <c r="AE480" s="63"/>
      <c r="BK480" s="65"/>
      <c r="BL480" s="65"/>
      <c r="BM480" s="65"/>
      <c r="BN480" s="65"/>
      <c r="BO480" s="65"/>
      <c r="BP480" s="65"/>
      <c r="BQ480" s="65"/>
      <c r="BR480" s="65"/>
      <c r="BS480" s="65"/>
      <c r="BT480" s="66"/>
      <c r="BU480" s="67"/>
      <c r="BV480" s="67"/>
      <c r="BW480" s="67"/>
      <c r="BX480" s="67"/>
      <c r="BY480" s="67"/>
      <c r="BZ480" s="68"/>
      <c r="CA480" s="65"/>
      <c r="CB480" s="65"/>
      <c r="CC480" s="65"/>
      <c r="CD480" s="65"/>
      <c r="CE480" s="65"/>
      <c r="CF480" s="65"/>
      <c r="CG480" s="65"/>
      <c r="CH480" s="65"/>
      <c r="CI480" s="65"/>
      <c r="CJ480" s="171"/>
      <c r="CK480" s="64" t="str">
        <f t="shared" si="96"/>
        <v/>
      </c>
    </row>
    <row r="481" spans="1:89" s="64" customFormat="1" ht="51" customHeight="1">
      <c r="A481" s="29" t="str">
        <f t="shared" si="97"/>
        <v/>
      </c>
      <c r="B481" s="30"/>
      <c r="C481" s="30"/>
      <c r="D481" s="38"/>
      <c r="E481" s="198" t="str">
        <f t="shared" si="98"/>
        <v/>
      </c>
      <c r="F481" s="38"/>
      <c r="G481" s="38"/>
      <c r="H481" s="31"/>
      <c r="I481" s="31"/>
      <c r="J481" s="61" t="str">
        <f t="shared" si="99"/>
        <v/>
      </c>
      <c r="K481" s="69" t="str">
        <f t="shared" si="100"/>
        <v/>
      </c>
      <c r="L481" s="69" t="str">
        <f t="shared" si="101"/>
        <v/>
      </c>
      <c r="M481" s="69" t="str">
        <f t="shared" si="102"/>
        <v/>
      </c>
      <c r="N481" s="32"/>
      <c r="O481" s="99"/>
      <c r="P481" s="32"/>
      <c r="Q481" s="99"/>
      <c r="R481" s="129"/>
      <c r="S481" s="99"/>
      <c r="T481" s="32"/>
      <c r="U481" s="38"/>
      <c r="V481" s="32"/>
      <c r="W481" s="32"/>
      <c r="X481" s="38"/>
      <c r="Y481" s="30"/>
      <c r="Z481" s="30"/>
      <c r="AA481" s="32"/>
      <c r="AB481" s="32"/>
      <c r="AC481" s="33"/>
      <c r="AD481" s="63"/>
      <c r="AE481" s="63"/>
      <c r="BK481" s="65"/>
      <c r="BL481" s="65"/>
      <c r="BM481" s="65"/>
      <c r="BN481" s="65"/>
      <c r="BO481" s="65"/>
      <c r="BP481" s="65"/>
      <c r="BQ481" s="65"/>
      <c r="BR481" s="65"/>
      <c r="BS481" s="65"/>
      <c r="BT481" s="66"/>
      <c r="BU481" s="67"/>
      <c r="BV481" s="67"/>
      <c r="BW481" s="67"/>
      <c r="BX481" s="67"/>
      <c r="BY481" s="67"/>
      <c r="BZ481" s="68"/>
      <c r="CA481" s="65"/>
      <c r="CB481" s="65"/>
      <c r="CC481" s="65"/>
      <c r="CD481" s="65"/>
      <c r="CE481" s="65"/>
      <c r="CF481" s="65"/>
      <c r="CG481" s="65"/>
      <c r="CH481" s="65"/>
      <c r="CI481" s="65"/>
      <c r="CJ481" s="171"/>
      <c r="CK481" s="64" t="str">
        <f t="shared" si="96"/>
        <v/>
      </c>
    </row>
    <row r="482" spans="1:89" s="64" customFormat="1" ht="51" customHeight="1">
      <c r="A482" s="29" t="str">
        <f t="shared" si="97"/>
        <v/>
      </c>
      <c r="B482" s="30"/>
      <c r="C482" s="30"/>
      <c r="D482" s="38"/>
      <c r="E482" s="198" t="str">
        <f t="shared" si="98"/>
        <v/>
      </c>
      <c r="F482" s="38"/>
      <c r="G482" s="38"/>
      <c r="H482" s="31"/>
      <c r="I482" s="31"/>
      <c r="J482" s="61" t="str">
        <f t="shared" si="99"/>
        <v/>
      </c>
      <c r="K482" s="69" t="str">
        <f t="shared" si="100"/>
        <v/>
      </c>
      <c r="L482" s="69" t="str">
        <f t="shared" si="101"/>
        <v/>
      </c>
      <c r="M482" s="69" t="str">
        <f t="shared" si="102"/>
        <v/>
      </c>
      <c r="N482" s="32"/>
      <c r="O482" s="99"/>
      <c r="P482" s="32"/>
      <c r="Q482" s="99"/>
      <c r="R482" s="129"/>
      <c r="S482" s="99"/>
      <c r="T482" s="32"/>
      <c r="U482" s="38"/>
      <c r="V482" s="32"/>
      <c r="W482" s="32"/>
      <c r="X482" s="38"/>
      <c r="Y482" s="30"/>
      <c r="Z482" s="30"/>
      <c r="AA482" s="32"/>
      <c r="AB482" s="32"/>
      <c r="AC482" s="33"/>
      <c r="AD482" s="63"/>
      <c r="AE482" s="63"/>
      <c r="BK482" s="65"/>
      <c r="BL482" s="65"/>
      <c r="BM482" s="65"/>
      <c r="BN482" s="65"/>
      <c r="BO482" s="65"/>
      <c r="BP482" s="65"/>
      <c r="BQ482" s="65"/>
      <c r="BR482" s="65"/>
      <c r="BS482" s="65"/>
      <c r="BT482" s="66"/>
      <c r="BU482" s="67"/>
      <c r="BV482" s="67"/>
      <c r="BW482" s="67"/>
      <c r="BX482" s="67"/>
      <c r="BY482" s="67"/>
      <c r="BZ482" s="68"/>
      <c r="CA482" s="65"/>
      <c r="CB482" s="65"/>
      <c r="CC482" s="65"/>
      <c r="CD482" s="65"/>
      <c r="CE482" s="65"/>
      <c r="CF482" s="65"/>
      <c r="CG482" s="65"/>
      <c r="CH482" s="65"/>
      <c r="CI482" s="65"/>
      <c r="CJ482" s="171"/>
      <c r="CK482" s="64" t="str">
        <f t="shared" si="96"/>
        <v/>
      </c>
    </row>
    <row r="483" spans="1:89" s="64" customFormat="1" ht="51" customHeight="1">
      <c r="A483" s="29" t="str">
        <f t="shared" si="97"/>
        <v/>
      </c>
      <c r="B483" s="30"/>
      <c r="C483" s="30"/>
      <c r="D483" s="38"/>
      <c r="E483" s="198" t="str">
        <f t="shared" si="98"/>
        <v/>
      </c>
      <c r="F483" s="38"/>
      <c r="G483" s="38"/>
      <c r="H483" s="31"/>
      <c r="I483" s="31"/>
      <c r="J483" s="61" t="str">
        <f t="shared" si="99"/>
        <v/>
      </c>
      <c r="K483" s="69" t="str">
        <f t="shared" si="100"/>
        <v/>
      </c>
      <c r="L483" s="69" t="str">
        <f t="shared" si="101"/>
        <v/>
      </c>
      <c r="M483" s="69" t="str">
        <f t="shared" si="102"/>
        <v/>
      </c>
      <c r="N483" s="32"/>
      <c r="O483" s="99"/>
      <c r="P483" s="32"/>
      <c r="Q483" s="99"/>
      <c r="R483" s="129"/>
      <c r="S483" s="99"/>
      <c r="T483" s="32"/>
      <c r="U483" s="38"/>
      <c r="V483" s="32"/>
      <c r="W483" s="32"/>
      <c r="X483" s="38"/>
      <c r="Y483" s="30"/>
      <c r="Z483" s="30"/>
      <c r="AA483" s="32"/>
      <c r="AB483" s="32"/>
      <c r="AC483" s="33"/>
      <c r="AD483" s="63"/>
      <c r="AE483" s="63"/>
      <c r="BK483" s="65"/>
      <c r="BL483" s="65"/>
      <c r="BM483" s="65"/>
      <c r="BN483" s="65"/>
      <c r="BO483" s="65"/>
      <c r="BP483" s="65"/>
      <c r="BQ483" s="65"/>
      <c r="BR483" s="65"/>
      <c r="BS483" s="65"/>
      <c r="BT483" s="66"/>
      <c r="BU483" s="67"/>
      <c r="BV483" s="67"/>
      <c r="BW483" s="67"/>
      <c r="BX483" s="67"/>
      <c r="BY483" s="67"/>
      <c r="BZ483" s="68"/>
      <c r="CA483" s="65"/>
      <c r="CB483" s="65"/>
      <c r="CC483" s="65"/>
      <c r="CD483" s="65"/>
      <c r="CE483" s="65"/>
      <c r="CF483" s="65"/>
      <c r="CG483" s="65"/>
      <c r="CH483" s="65"/>
      <c r="CI483" s="65"/>
      <c r="CJ483" s="171"/>
      <c r="CK483" s="64" t="str">
        <f t="shared" si="96"/>
        <v/>
      </c>
    </row>
    <row r="484" spans="1:89" s="64" customFormat="1" ht="51" customHeight="1">
      <c r="A484" s="29" t="str">
        <f t="shared" si="97"/>
        <v/>
      </c>
      <c r="B484" s="30"/>
      <c r="C484" s="30"/>
      <c r="D484" s="38"/>
      <c r="E484" s="198" t="str">
        <f t="shared" si="98"/>
        <v/>
      </c>
      <c r="F484" s="38"/>
      <c r="G484" s="38"/>
      <c r="H484" s="31"/>
      <c r="I484" s="31"/>
      <c r="J484" s="61" t="str">
        <f t="shared" si="99"/>
        <v/>
      </c>
      <c r="K484" s="69" t="str">
        <f t="shared" si="100"/>
        <v/>
      </c>
      <c r="L484" s="69" t="str">
        <f t="shared" si="101"/>
        <v/>
      </c>
      <c r="M484" s="69" t="str">
        <f t="shared" si="102"/>
        <v/>
      </c>
      <c r="N484" s="32"/>
      <c r="O484" s="99"/>
      <c r="P484" s="32"/>
      <c r="Q484" s="99"/>
      <c r="R484" s="129"/>
      <c r="S484" s="99"/>
      <c r="T484" s="32"/>
      <c r="U484" s="38"/>
      <c r="V484" s="32"/>
      <c r="W484" s="32"/>
      <c r="X484" s="38"/>
      <c r="Y484" s="30"/>
      <c r="Z484" s="30"/>
      <c r="AA484" s="32"/>
      <c r="AB484" s="32"/>
      <c r="AC484" s="33"/>
      <c r="AD484" s="63"/>
      <c r="AE484" s="63"/>
      <c r="BK484" s="65"/>
      <c r="BL484" s="65"/>
      <c r="BM484" s="65"/>
      <c r="BN484" s="65"/>
      <c r="BO484" s="65"/>
      <c r="BP484" s="65"/>
      <c r="BQ484" s="65"/>
      <c r="BR484" s="65"/>
      <c r="BS484" s="65"/>
      <c r="BT484" s="66"/>
      <c r="BU484" s="67"/>
      <c r="BV484" s="67"/>
      <c r="BW484" s="67"/>
      <c r="BX484" s="67"/>
      <c r="BY484" s="67"/>
      <c r="BZ484" s="68"/>
      <c r="CA484" s="65"/>
      <c r="CB484" s="65"/>
      <c r="CC484" s="65"/>
      <c r="CD484" s="65"/>
      <c r="CE484" s="65"/>
      <c r="CF484" s="65"/>
      <c r="CG484" s="65"/>
      <c r="CH484" s="65"/>
      <c r="CI484" s="65"/>
      <c r="CJ484" s="171"/>
      <c r="CK484" s="64" t="str">
        <f t="shared" si="96"/>
        <v/>
      </c>
    </row>
    <row r="485" spans="1:89" s="64" customFormat="1" ht="51" customHeight="1">
      <c r="A485" s="29" t="str">
        <f t="shared" si="97"/>
        <v/>
      </c>
      <c r="B485" s="30"/>
      <c r="C485" s="30"/>
      <c r="D485" s="38"/>
      <c r="E485" s="198" t="str">
        <f t="shared" si="98"/>
        <v/>
      </c>
      <c r="F485" s="38"/>
      <c r="G485" s="38"/>
      <c r="H485" s="31"/>
      <c r="I485" s="31"/>
      <c r="J485" s="61" t="str">
        <f t="shared" si="99"/>
        <v/>
      </c>
      <c r="K485" s="69" t="str">
        <f t="shared" si="100"/>
        <v/>
      </c>
      <c r="L485" s="69" t="str">
        <f t="shared" si="101"/>
        <v/>
      </c>
      <c r="M485" s="69" t="str">
        <f t="shared" si="102"/>
        <v/>
      </c>
      <c r="N485" s="32"/>
      <c r="O485" s="99"/>
      <c r="P485" s="32"/>
      <c r="Q485" s="99"/>
      <c r="R485" s="129"/>
      <c r="S485" s="99"/>
      <c r="T485" s="32"/>
      <c r="U485" s="38"/>
      <c r="V485" s="32"/>
      <c r="W485" s="32"/>
      <c r="X485" s="38"/>
      <c r="Y485" s="30"/>
      <c r="Z485" s="30"/>
      <c r="AA485" s="32"/>
      <c r="AB485" s="32"/>
      <c r="AC485" s="33"/>
      <c r="AD485" s="63"/>
      <c r="AE485" s="63"/>
      <c r="BK485" s="65"/>
      <c r="BL485" s="65"/>
      <c r="BM485" s="65"/>
      <c r="BN485" s="65"/>
      <c r="BO485" s="65"/>
      <c r="BP485" s="65"/>
      <c r="BQ485" s="65"/>
      <c r="BR485" s="65"/>
      <c r="BS485" s="65"/>
      <c r="BT485" s="66"/>
      <c r="BU485" s="67"/>
      <c r="BV485" s="67"/>
      <c r="BW485" s="67"/>
      <c r="BX485" s="67"/>
      <c r="BY485" s="67"/>
      <c r="BZ485" s="68"/>
      <c r="CA485" s="65"/>
      <c r="CB485" s="65"/>
      <c r="CC485" s="65"/>
      <c r="CD485" s="65"/>
      <c r="CE485" s="65"/>
      <c r="CF485" s="65"/>
      <c r="CG485" s="65"/>
      <c r="CH485" s="65"/>
      <c r="CI485" s="65"/>
      <c r="CJ485" s="171"/>
      <c r="CK485" s="64" t="str">
        <f t="shared" si="96"/>
        <v/>
      </c>
    </row>
    <row r="486" spans="1:89" s="64" customFormat="1" ht="51" customHeight="1">
      <c r="A486" s="29" t="str">
        <f t="shared" si="97"/>
        <v/>
      </c>
      <c r="B486" s="30"/>
      <c r="C486" s="30"/>
      <c r="D486" s="38"/>
      <c r="E486" s="198" t="str">
        <f t="shared" si="98"/>
        <v/>
      </c>
      <c r="F486" s="38"/>
      <c r="G486" s="38"/>
      <c r="H486" s="31"/>
      <c r="I486" s="31"/>
      <c r="J486" s="61" t="str">
        <f t="shared" si="99"/>
        <v/>
      </c>
      <c r="K486" s="69" t="str">
        <f t="shared" si="100"/>
        <v/>
      </c>
      <c r="L486" s="69" t="str">
        <f t="shared" si="101"/>
        <v/>
      </c>
      <c r="M486" s="69" t="str">
        <f t="shared" si="102"/>
        <v/>
      </c>
      <c r="N486" s="32"/>
      <c r="O486" s="99"/>
      <c r="P486" s="32"/>
      <c r="Q486" s="99"/>
      <c r="R486" s="129"/>
      <c r="S486" s="99"/>
      <c r="T486" s="32"/>
      <c r="U486" s="38"/>
      <c r="V486" s="32"/>
      <c r="W486" s="32"/>
      <c r="X486" s="38"/>
      <c r="Y486" s="30"/>
      <c r="Z486" s="30"/>
      <c r="AA486" s="32"/>
      <c r="AB486" s="32"/>
      <c r="AC486" s="33"/>
      <c r="AD486" s="63"/>
      <c r="AE486" s="63"/>
      <c r="BK486" s="65"/>
      <c r="BL486" s="65"/>
      <c r="BM486" s="65"/>
      <c r="BN486" s="65"/>
      <c r="BO486" s="65"/>
      <c r="BP486" s="65"/>
      <c r="BQ486" s="65"/>
      <c r="BR486" s="65"/>
      <c r="BS486" s="65"/>
      <c r="BT486" s="66"/>
      <c r="BU486" s="67"/>
      <c r="BV486" s="67"/>
      <c r="BW486" s="67"/>
      <c r="BX486" s="67"/>
      <c r="BY486" s="67"/>
      <c r="BZ486" s="68"/>
      <c r="CA486" s="65"/>
      <c r="CB486" s="65"/>
      <c r="CC486" s="65"/>
      <c r="CD486" s="65"/>
      <c r="CE486" s="65"/>
      <c r="CF486" s="65"/>
      <c r="CG486" s="65"/>
      <c r="CH486" s="65"/>
      <c r="CI486" s="65"/>
      <c r="CJ486" s="171"/>
      <c r="CK486" s="64" t="str">
        <f t="shared" si="96"/>
        <v/>
      </c>
    </row>
    <row r="487" spans="1:89" s="64" customFormat="1" ht="51" customHeight="1">
      <c r="A487" s="29" t="str">
        <f t="shared" si="97"/>
        <v/>
      </c>
      <c r="B487" s="30"/>
      <c r="C487" s="30"/>
      <c r="D487" s="38"/>
      <c r="E487" s="198" t="str">
        <f t="shared" si="98"/>
        <v/>
      </c>
      <c r="F487" s="38"/>
      <c r="G487" s="38"/>
      <c r="H487" s="31"/>
      <c r="I487" s="31"/>
      <c r="J487" s="61" t="str">
        <f t="shared" si="99"/>
        <v/>
      </c>
      <c r="K487" s="69" t="str">
        <f t="shared" si="100"/>
        <v/>
      </c>
      <c r="L487" s="69" t="str">
        <f t="shared" si="101"/>
        <v/>
      </c>
      <c r="M487" s="69" t="str">
        <f t="shared" si="102"/>
        <v/>
      </c>
      <c r="N487" s="32"/>
      <c r="O487" s="99"/>
      <c r="P487" s="32"/>
      <c r="Q487" s="99"/>
      <c r="R487" s="129"/>
      <c r="S487" s="99"/>
      <c r="T487" s="32"/>
      <c r="U487" s="38"/>
      <c r="V487" s="32"/>
      <c r="W487" s="32"/>
      <c r="X487" s="38"/>
      <c r="Y487" s="30"/>
      <c r="Z487" s="30"/>
      <c r="AA487" s="32"/>
      <c r="AB487" s="32"/>
      <c r="AC487" s="33"/>
      <c r="AD487" s="63"/>
      <c r="AE487" s="63"/>
      <c r="BK487" s="65"/>
      <c r="BL487" s="65"/>
      <c r="BM487" s="65"/>
      <c r="BN487" s="65"/>
      <c r="BO487" s="65"/>
      <c r="BP487" s="65"/>
      <c r="BQ487" s="65"/>
      <c r="BR487" s="65"/>
      <c r="BS487" s="65"/>
      <c r="BT487" s="66"/>
      <c r="BU487" s="67"/>
      <c r="BV487" s="67"/>
      <c r="BW487" s="67"/>
      <c r="BX487" s="67"/>
      <c r="BY487" s="67"/>
      <c r="BZ487" s="68"/>
      <c r="CA487" s="65"/>
      <c r="CB487" s="65"/>
      <c r="CC487" s="65"/>
      <c r="CD487" s="65"/>
      <c r="CE487" s="65"/>
      <c r="CF487" s="65"/>
      <c r="CG487" s="65"/>
      <c r="CH487" s="65"/>
      <c r="CI487" s="65"/>
      <c r="CJ487" s="171"/>
      <c r="CK487" s="64" t="str">
        <f t="shared" si="96"/>
        <v/>
      </c>
    </row>
    <row r="488" spans="1:89" s="64" customFormat="1" ht="51" customHeight="1">
      <c r="A488" s="29" t="str">
        <f t="shared" si="97"/>
        <v/>
      </c>
      <c r="B488" s="30"/>
      <c r="C488" s="30"/>
      <c r="D488" s="38"/>
      <c r="E488" s="198" t="str">
        <f t="shared" si="98"/>
        <v/>
      </c>
      <c r="F488" s="38"/>
      <c r="G488" s="38"/>
      <c r="H488" s="31"/>
      <c r="I488" s="31"/>
      <c r="J488" s="61" t="str">
        <f t="shared" si="99"/>
        <v/>
      </c>
      <c r="K488" s="69" t="str">
        <f t="shared" si="100"/>
        <v/>
      </c>
      <c r="L488" s="69" t="str">
        <f t="shared" si="101"/>
        <v/>
      </c>
      <c r="M488" s="69" t="str">
        <f t="shared" si="102"/>
        <v/>
      </c>
      <c r="N488" s="32"/>
      <c r="O488" s="99"/>
      <c r="P488" s="32"/>
      <c r="Q488" s="99"/>
      <c r="R488" s="129"/>
      <c r="S488" s="99"/>
      <c r="T488" s="32"/>
      <c r="U488" s="38"/>
      <c r="V488" s="32"/>
      <c r="W488" s="32"/>
      <c r="X488" s="38"/>
      <c r="Y488" s="30"/>
      <c r="Z488" s="30"/>
      <c r="AA488" s="32"/>
      <c r="AB488" s="32"/>
      <c r="AC488" s="33"/>
      <c r="AD488" s="63"/>
      <c r="AE488" s="63"/>
      <c r="BK488" s="65"/>
      <c r="BL488" s="65"/>
      <c r="BM488" s="65"/>
      <c r="BN488" s="65"/>
      <c r="BO488" s="65"/>
      <c r="BP488" s="65"/>
      <c r="BQ488" s="65"/>
      <c r="BR488" s="65"/>
      <c r="BS488" s="65"/>
      <c r="BT488" s="66"/>
      <c r="BU488" s="67"/>
      <c r="BV488" s="67"/>
      <c r="BW488" s="67"/>
      <c r="BX488" s="67"/>
      <c r="BY488" s="67"/>
      <c r="BZ488" s="68"/>
      <c r="CA488" s="65"/>
      <c r="CB488" s="65"/>
      <c r="CC488" s="65"/>
      <c r="CD488" s="65"/>
      <c r="CE488" s="65"/>
      <c r="CF488" s="65"/>
      <c r="CG488" s="65"/>
      <c r="CH488" s="65"/>
      <c r="CI488" s="65"/>
      <c r="CJ488" s="171"/>
      <c r="CK488" s="64" t="str">
        <f t="shared" si="96"/>
        <v/>
      </c>
    </row>
    <row r="489" spans="1:89" s="64" customFormat="1" ht="51" customHeight="1">
      <c r="A489" s="29" t="str">
        <f t="shared" si="97"/>
        <v/>
      </c>
      <c r="B489" s="30"/>
      <c r="C489" s="30"/>
      <c r="D489" s="38"/>
      <c r="E489" s="198" t="str">
        <f t="shared" si="98"/>
        <v/>
      </c>
      <c r="F489" s="38"/>
      <c r="G489" s="38"/>
      <c r="H489" s="31"/>
      <c r="I489" s="31"/>
      <c r="J489" s="61" t="str">
        <f t="shared" si="99"/>
        <v/>
      </c>
      <c r="K489" s="69" t="str">
        <f t="shared" si="100"/>
        <v/>
      </c>
      <c r="L489" s="69" t="str">
        <f t="shared" si="101"/>
        <v/>
      </c>
      <c r="M489" s="69" t="str">
        <f t="shared" si="102"/>
        <v/>
      </c>
      <c r="N489" s="32"/>
      <c r="O489" s="99"/>
      <c r="P489" s="32"/>
      <c r="Q489" s="99"/>
      <c r="R489" s="129"/>
      <c r="S489" s="99"/>
      <c r="T489" s="32"/>
      <c r="U489" s="38"/>
      <c r="V489" s="32"/>
      <c r="W489" s="32"/>
      <c r="X489" s="38"/>
      <c r="Y489" s="30"/>
      <c r="Z489" s="30"/>
      <c r="AA489" s="32"/>
      <c r="AB489" s="32"/>
      <c r="AC489" s="33"/>
      <c r="AD489" s="63"/>
      <c r="AE489" s="63"/>
      <c r="BK489" s="65"/>
      <c r="BL489" s="65"/>
      <c r="BM489" s="65"/>
      <c r="BN489" s="65"/>
      <c r="BO489" s="65"/>
      <c r="BP489" s="65"/>
      <c r="BQ489" s="65"/>
      <c r="BR489" s="65"/>
      <c r="BS489" s="65"/>
      <c r="BT489" s="66"/>
      <c r="BU489" s="67"/>
      <c r="BV489" s="67"/>
      <c r="BW489" s="67"/>
      <c r="BX489" s="67"/>
      <c r="BY489" s="67"/>
      <c r="BZ489" s="68"/>
      <c r="CA489" s="65"/>
      <c r="CB489" s="65"/>
      <c r="CC489" s="65"/>
      <c r="CD489" s="65"/>
      <c r="CE489" s="65"/>
      <c r="CF489" s="65"/>
      <c r="CG489" s="65"/>
      <c r="CH489" s="65"/>
      <c r="CI489" s="65"/>
      <c r="CJ489" s="171"/>
      <c r="CK489" s="64" t="str">
        <f t="shared" si="96"/>
        <v/>
      </c>
    </row>
    <row r="490" spans="1:89" s="64" customFormat="1" ht="51" customHeight="1">
      <c r="A490" s="29" t="str">
        <f t="shared" si="97"/>
        <v/>
      </c>
      <c r="B490" s="30"/>
      <c r="C490" s="30"/>
      <c r="D490" s="38"/>
      <c r="E490" s="198" t="str">
        <f t="shared" si="98"/>
        <v/>
      </c>
      <c r="F490" s="38"/>
      <c r="G490" s="38"/>
      <c r="H490" s="31"/>
      <c r="I490" s="31"/>
      <c r="J490" s="61" t="str">
        <f t="shared" si="99"/>
        <v/>
      </c>
      <c r="K490" s="69" t="str">
        <f t="shared" si="100"/>
        <v/>
      </c>
      <c r="L490" s="69" t="str">
        <f t="shared" si="101"/>
        <v/>
      </c>
      <c r="M490" s="69" t="str">
        <f t="shared" si="102"/>
        <v/>
      </c>
      <c r="N490" s="32"/>
      <c r="O490" s="99"/>
      <c r="P490" s="32"/>
      <c r="Q490" s="99"/>
      <c r="R490" s="129"/>
      <c r="S490" s="99"/>
      <c r="T490" s="32"/>
      <c r="U490" s="38"/>
      <c r="V490" s="32"/>
      <c r="W490" s="32"/>
      <c r="X490" s="38"/>
      <c r="Y490" s="30"/>
      <c r="Z490" s="30"/>
      <c r="AA490" s="32"/>
      <c r="AB490" s="32"/>
      <c r="AC490" s="33"/>
      <c r="AD490" s="63"/>
      <c r="AE490" s="63"/>
      <c r="BK490" s="65"/>
      <c r="BL490" s="65"/>
      <c r="BM490" s="65"/>
      <c r="BN490" s="65"/>
      <c r="BO490" s="65"/>
      <c r="BP490" s="65"/>
      <c r="BQ490" s="65"/>
      <c r="BR490" s="65"/>
      <c r="BS490" s="65"/>
      <c r="BT490" s="66"/>
      <c r="BU490" s="67"/>
      <c r="BV490" s="67"/>
      <c r="BW490" s="67"/>
      <c r="BX490" s="67"/>
      <c r="BY490" s="67"/>
      <c r="BZ490" s="68"/>
      <c r="CA490" s="65"/>
      <c r="CB490" s="65"/>
      <c r="CC490" s="65"/>
      <c r="CD490" s="65"/>
      <c r="CE490" s="65"/>
      <c r="CF490" s="65"/>
      <c r="CG490" s="65"/>
      <c r="CH490" s="65"/>
      <c r="CI490" s="65"/>
      <c r="CJ490" s="171"/>
      <c r="CK490" s="64" t="str">
        <f t="shared" si="96"/>
        <v/>
      </c>
    </row>
    <row r="491" spans="1:89" s="64" customFormat="1" ht="51" customHeight="1">
      <c r="A491" s="29" t="str">
        <f t="shared" si="97"/>
        <v/>
      </c>
      <c r="B491" s="30"/>
      <c r="C491" s="30"/>
      <c r="D491" s="38"/>
      <c r="E491" s="198" t="str">
        <f t="shared" si="98"/>
        <v/>
      </c>
      <c r="F491" s="38"/>
      <c r="G491" s="38"/>
      <c r="H491" s="31"/>
      <c r="I491" s="31"/>
      <c r="J491" s="61" t="str">
        <f t="shared" si="99"/>
        <v/>
      </c>
      <c r="K491" s="69" t="str">
        <f t="shared" si="100"/>
        <v/>
      </c>
      <c r="L491" s="69" t="str">
        <f t="shared" si="101"/>
        <v/>
      </c>
      <c r="M491" s="69" t="str">
        <f t="shared" si="102"/>
        <v/>
      </c>
      <c r="N491" s="32"/>
      <c r="O491" s="99"/>
      <c r="P491" s="32"/>
      <c r="Q491" s="99"/>
      <c r="R491" s="129"/>
      <c r="S491" s="99"/>
      <c r="T491" s="32"/>
      <c r="U491" s="38"/>
      <c r="V491" s="32"/>
      <c r="W491" s="32"/>
      <c r="X491" s="38"/>
      <c r="Y491" s="30"/>
      <c r="Z491" s="30"/>
      <c r="AA491" s="32"/>
      <c r="AB491" s="32"/>
      <c r="AC491" s="33"/>
      <c r="AD491" s="63"/>
      <c r="AE491" s="63"/>
      <c r="BK491" s="65"/>
      <c r="BL491" s="65"/>
      <c r="BM491" s="65"/>
      <c r="BN491" s="65"/>
      <c r="BO491" s="65"/>
      <c r="BP491" s="65"/>
      <c r="BQ491" s="65"/>
      <c r="BR491" s="65"/>
      <c r="BS491" s="65"/>
      <c r="BT491" s="66"/>
      <c r="BU491" s="67"/>
      <c r="BV491" s="67"/>
      <c r="BW491" s="67"/>
      <c r="BX491" s="67"/>
      <c r="BY491" s="67"/>
      <c r="BZ491" s="68"/>
      <c r="CA491" s="65"/>
      <c r="CB491" s="65"/>
      <c r="CC491" s="65"/>
      <c r="CD491" s="65"/>
      <c r="CE491" s="65"/>
      <c r="CF491" s="65"/>
      <c r="CG491" s="65"/>
      <c r="CH491" s="65"/>
      <c r="CI491" s="65"/>
      <c r="CJ491" s="171"/>
      <c r="CK491" s="64" t="str">
        <f t="shared" si="96"/>
        <v/>
      </c>
    </row>
    <row r="492" spans="1:89" s="64" customFormat="1" ht="51" customHeight="1">
      <c r="A492" s="29" t="str">
        <f t="shared" si="97"/>
        <v/>
      </c>
      <c r="B492" s="30"/>
      <c r="C492" s="30"/>
      <c r="D492" s="38"/>
      <c r="E492" s="198" t="str">
        <f t="shared" si="98"/>
        <v/>
      </c>
      <c r="F492" s="38"/>
      <c r="G492" s="38"/>
      <c r="H492" s="31"/>
      <c r="I492" s="31"/>
      <c r="J492" s="61" t="str">
        <f t="shared" si="99"/>
        <v/>
      </c>
      <c r="K492" s="69" t="str">
        <f t="shared" si="100"/>
        <v/>
      </c>
      <c r="L492" s="69" t="str">
        <f t="shared" si="101"/>
        <v/>
      </c>
      <c r="M492" s="69" t="str">
        <f t="shared" si="102"/>
        <v/>
      </c>
      <c r="N492" s="32"/>
      <c r="O492" s="99"/>
      <c r="P492" s="32"/>
      <c r="Q492" s="99"/>
      <c r="R492" s="129"/>
      <c r="S492" s="99"/>
      <c r="T492" s="32"/>
      <c r="U492" s="38"/>
      <c r="V492" s="32"/>
      <c r="W492" s="32"/>
      <c r="X492" s="38"/>
      <c r="Y492" s="30"/>
      <c r="Z492" s="30"/>
      <c r="AA492" s="32"/>
      <c r="AB492" s="32"/>
      <c r="AC492" s="33"/>
      <c r="AD492" s="63"/>
      <c r="AE492" s="63"/>
      <c r="BK492" s="65"/>
      <c r="BL492" s="65"/>
      <c r="BM492" s="65"/>
      <c r="BN492" s="65"/>
      <c r="BO492" s="65"/>
      <c r="BP492" s="65"/>
      <c r="BQ492" s="65"/>
      <c r="BR492" s="65"/>
      <c r="BS492" s="65"/>
      <c r="BT492" s="66"/>
      <c r="BU492" s="67"/>
      <c r="BV492" s="67"/>
      <c r="BW492" s="67"/>
      <c r="BX492" s="67"/>
      <c r="BY492" s="67"/>
      <c r="BZ492" s="68"/>
      <c r="CA492" s="65"/>
      <c r="CB492" s="65"/>
      <c r="CC492" s="65"/>
      <c r="CD492" s="65"/>
      <c r="CE492" s="65"/>
      <c r="CF492" s="65"/>
      <c r="CG492" s="65"/>
      <c r="CH492" s="65"/>
      <c r="CI492" s="65"/>
      <c r="CJ492" s="171"/>
      <c r="CK492" s="64" t="str">
        <f t="shared" si="96"/>
        <v/>
      </c>
    </row>
    <row r="493" spans="1:89" s="64" customFormat="1" ht="51" customHeight="1">
      <c r="A493" s="29" t="str">
        <f t="shared" si="97"/>
        <v/>
      </c>
      <c r="B493" s="30"/>
      <c r="C493" s="30"/>
      <c r="D493" s="38"/>
      <c r="E493" s="198" t="str">
        <f t="shared" si="98"/>
        <v/>
      </c>
      <c r="F493" s="38"/>
      <c r="G493" s="38"/>
      <c r="H493" s="31"/>
      <c r="I493" s="31"/>
      <c r="J493" s="61" t="str">
        <f t="shared" si="99"/>
        <v/>
      </c>
      <c r="K493" s="69" t="str">
        <f t="shared" si="100"/>
        <v/>
      </c>
      <c r="L493" s="69" t="str">
        <f t="shared" si="101"/>
        <v/>
      </c>
      <c r="M493" s="69" t="str">
        <f t="shared" si="102"/>
        <v/>
      </c>
      <c r="N493" s="32"/>
      <c r="O493" s="99"/>
      <c r="P493" s="32"/>
      <c r="Q493" s="99"/>
      <c r="R493" s="129"/>
      <c r="S493" s="99"/>
      <c r="T493" s="32"/>
      <c r="U493" s="38"/>
      <c r="V493" s="32"/>
      <c r="W493" s="32"/>
      <c r="X493" s="38"/>
      <c r="Y493" s="30"/>
      <c r="Z493" s="30"/>
      <c r="AA493" s="32"/>
      <c r="AB493" s="32"/>
      <c r="AC493" s="33"/>
      <c r="AD493" s="63"/>
      <c r="AE493" s="63"/>
      <c r="BK493" s="65"/>
      <c r="BL493" s="65"/>
      <c r="BM493" s="65"/>
      <c r="BN493" s="65"/>
      <c r="BO493" s="65"/>
      <c r="BP493" s="65"/>
      <c r="BQ493" s="65"/>
      <c r="BR493" s="65"/>
      <c r="BS493" s="65"/>
      <c r="BT493" s="66"/>
      <c r="BU493" s="67"/>
      <c r="BV493" s="67"/>
      <c r="BW493" s="67"/>
      <c r="BX493" s="67"/>
      <c r="BY493" s="67"/>
      <c r="BZ493" s="68"/>
      <c r="CA493" s="65"/>
      <c r="CB493" s="65"/>
      <c r="CC493" s="65"/>
      <c r="CD493" s="65"/>
      <c r="CE493" s="65"/>
      <c r="CF493" s="65"/>
      <c r="CG493" s="65"/>
      <c r="CH493" s="65"/>
      <c r="CI493" s="65"/>
      <c r="CJ493" s="171"/>
      <c r="CK493" s="64" t="str">
        <f t="shared" si="96"/>
        <v/>
      </c>
    </row>
    <row r="494" spans="1:89" s="64" customFormat="1" ht="51" customHeight="1">
      <c r="A494" s="29" t="str">
        <f t="shared" si="97"/>
        <v/>
      </c>
      <c r="B494" s="30"/>
      <c r="C494" s="30"/>
      <c r="D494" s="38"/>
      <c r="E494" s="198" t="str">
        <f t="shared" si="98"/>
        <v/>
      </c>
      <c r="F494" s="38"/>
      <c r="G494" s="38"/>
      <c r="H494" s="31"/>
      <c r="I494" s="31"/>
      <c r="J494" s="61" t="str">
        <f t="shared" si="99"/>
        <v/>
      </c>
      <c r="K494" s="69" t="str">
        <f t="shared" si="100"/>
        <v/>
      </c>
      <c r="L494" s="69" t="str">
        <f t="shared" si="101"/>
        <v/>
      </c>
      <c r="M494" s="69" t="str">
        <f t="shared" si="102"/>
        <v/>
      </c>
      <c r="N494" s="32"/>
      <c r="O494" s="99"/>
      <c r="P494" s="32"/>
      <c r="Q494" s="99"/>
      <c r="R494" s="129"/>
      <c r="S494" s="99"/>
      <c r="T494" s="32"/>
      <c r="U494" s="38"/>
      <c r="V494" s="32"/>
      <c r="W494" s="32"/>
      <c r="X494" s="38"/>
      <c r="Y494" s="30"/>
      <c r="Z494" s="30"/>
      <c r="AA494" s="32"/>
      <c r="AB494" s="32"/>
      <c r="AC494" s="33"/>
      <c r="AD494" s="63"/>
      <c r="AE494" s="63"/>
      <c r="BK494" s="65"/>
      <c r="BL494" s="65"/>
      <c r="BM494" s="65"/>
      <c r="BN494" s="65"/>
      <c r="BO494" s="65"/>
      <c r="BP494" s="65"/>
      <c r="BQ494" s="65"/>
      <c r="BR494" s="65"/>
      <c r="BS494" s="65"/>
      <c r="BT494" s="66"/>
      <c r="BU494" s="67"/>
      <c r="BV494" s="67"/>
      <c r="BW494" s="67"/>
      <c r="BX494" s="67"/>
      <c r="BY494" s="67"/>
      <c r="BZ494" s="68"/>
      <c r="CA494" s="65"/>
      <c r="CB494" s="65"/>
      <c r="CC494" s="65"/>
      <c r="CD494" s="65"/>
      <c r="CE494" s="65"/>
      <c r="CF494" s="65"/>
      <c r="CG494" s="65"/>
      <c r="CH494" s="65"/>
      <c r="CI494" s="65"/>
      <c r="CJ494" s="171"/>
      <c r="CK494" s="64" t="str">
        <f t="shared" si="96"/>
        <v/>
      </c>
    </row>
    <row r="495" spans="1:89" s="64" customFormat="1" ht="51" customHeight="1">
      <c r="A495" s="29" t="str">
        <f t="shared" si="97"/>
        <v/>
      </c>
      <c r="B495" s="30"/>
      <c r="C495" s="30"/>
      <c r="D495" s="38"/>
      <c r="E495" s="198" t="str">
        <f t="shared" si="98"/>
        <v/>
      </c>
      <c r="F495" s="38"/>
      <c r="G495" s="38"/>
      <c r="H495" s="31"/>
      <c r="I495" s="31"/>
      <c r="J495" s="61" t="str">
        <f t="shared" si="99"/>
        <v/>
      </c>
      <c r="K495" s="69" t="str">
        <f t="shared" si="100"/>
        <v/>
      </c>
      <c r="L495" s="69" t="str">
        <f t="shared" si="101"/>
        <v/>
      </c>
      <c r="M495" s="69" t="str">
        <f t="shared" si="102"/>
        <v/>
      </c>
      <c r="N495" s="32"/>
      <c r="O495" s="99"/>
      <c r="P495" s="32"/>
      <c r="Q495" s="99"/>
      <c r="R495" s="129"/>
      <c r="S495" s="99"/>
      <c r="T495" s="32"/>
      <c r="U495" s="38"/>
      <c r="V495" s="32"/>
      <c r="W495" s="32"/>
      <c r="X495" s="38"/>
      <c r="Y495" s="30"/>
      <c r="Z495" s="30"/>
      <c r="AA495" s="32"/>
      <c r="AB495" s="32"/>
      <c r="AC495" s="33"/>
      <c r="AD495" s="63"/>
      <c r="AE495" s="63"/>
      <c r="BK495" s="65"/>
      <c r="BL495" s="65"/>
      <c r="BM495" s="65"/>
      <c r="BN495" s="65"/>
      <c r="BO495" s="65"/>
      <c r="BP495" s="65"/>
      <c r="BQ495" s="65"/>
      <c r="BR495" s="65"/>
      <c r="BS495" s="65"/>
      <c r="BT495" s="66"/>
      <c r="BU495" s="67"/>
      <c r="BV495" s="67"/>
      <c r="BW495" s="67"/>
      <c r="BX495" s="67"/>
      <c r="BY495" s="67"/>
      <c r="BZ495" s="68"/>
      <c r="CA495" s="65"/>
      <c r="CB495" s="65"/>
      <c r="CC495" s="65"/>
      <c r="CD495" s="65"/>
      <c r="CE495" s="65"/>
      <c r="CF495" s="65"/>
      <c r="CG495" s="65"/>
      <c r="CH495" s="65"/>
      <c r="CI495" s="65"/>
      <c r="CJ495" s="171"/>
      <c r="CK495" s="64" t="str">
        <f t="shared" si="96"/>
        <v/>
      </c>
    </row>
    <row r="496" spans="1:89" s="64" customFormat="1" ht="51" customHeight="1">
      <c r="A496" s="29" t="str">
        <f t="shared" si="97"/>
        <v/>
      </c>
      <c r="B496" s="30"/>
      <c r="C496" s="30"/>
      <c r="D496" s="38"/>
      <c r="E496" s="198" t="str">
        <f t="shared" si="98"/>
        <v/>
      </c>
      <c r="F496" s="38"/>
      <c r="G496" s="38"/>
      <c r="H496" s="31"/>
      <c r="I496" s="31"/>
      <c r="J496" s="61" t="str">
        <f t="shared" si="99"/>
        <v/>
      </c>
      <c r="K496" s="69" t="str">
        <f t="shared" si="100"/>
        <v/>
      </c>
      <c r="L496" s="69" t="str">
        <f t="shared" si="101"/>
        <v/>
      </c>
      <c r="M496" s="69" t="str">
        <f t="shared" si="102"/>
        <v/>
      </c>
      <c r="N496" s="32"/>
      <c r="O496" s="99"/>
      <c r="P496" s="32"/>
      <c r="Q496" s="99"/>
      <c r="R496" s="129"/>
      <c r="S496" s="99"/>
      <c r="T496" s="32"/>
      <c r="U496" s="38"/>
      <c r="V496" s="32"/>
      <c r="W496" s="32"/>
      <c r="X496" s="38"/>
      <c r="Y496" s="30"/>
      <c r="Z496" s="30"/>
      <c r="AA496" s="32"/>
      <c r="AB496" s="32"/>
      <c r="AC496" s="33"/>
      <c r="AD496" s="63"/>
      <c r="AE496" s="63"/>
      <c r="BK496" s="65"/>
      <c r="BL496" s="65"/>
      <c r="BM496" s="65"/>
      <c r="BN496" s="65"/>
      <c r="BO496" s="65"/>
      <c r="BP496" s="65"/>
      <c r="BQ496" s="65"/>
      <c r="BR496" s="65"/>
      <c r="BS496" s="65"/>
      <c r="BT496" s="66"/>
      <c r="BU496" s="67"/>
      <c r="BV496" s="67"/>
      <c r="BW496" s="67"/>
      <c r="BX496" s="67"/>
      <c r="BY496" s="67"/>
      <c r="BZ496" s="68"/>
      <c r="CA496" s="65"/>
      <c r="CB496" s="65"/>
      <c r="CC496" s="65"/>
      <c r="CD496" s="65"/>
      <c r="CE496" s="65"/>
      <c r="CF496" s="65"/>
      <c r="CG496" s="65"/>
      <c r="CH496" s="65"/>
      <c r="CI496" s="65"/>
      <c r="CJ496" s="171"/>
      <c r="CK496" s="64" t="str">
        <f t="shared" si="96"/>
        <v/>
      </c>
    </row>
    <row r="497" spans="1:89" s="64" customFormat="1" ht="51" customHeight="1">
      <c r="A497" s="29" t="str">
        <f t="shared" si="97"/>
        <v/>
      </c>
      <c r="B497" s="30"/>
      <c r="C497" s="30"/>
      <c r="D497" s="38"/>
      <c r="E497" s="198" t="str">
        <f t="shared" si="98"/>
        <v/>
      </c>
      <c r="F497" s="38"/>
      <c r="G497" s="38"/>
      <c r="H497" s="31"/>
      <c r="I497" s="31"/>
      <c r="J497" s="61" t="str">
        <f t="shared" si="99"/>
        <v/>
      </c>
      <c r="K497" s="69" t="str">
        <f t="shared" si="100"/>
        <v/>
      </c>
      <c r="L497" s="69" t="str">
        <f t="shared" si="101"/>
        <v/>
      </c>
      <c r="M497" s="69" t="str">
        <f t="shared" si="102"/>
        <v/>
      </c>
      <c r="N497" s="32"/>
      <c r="O497" s="99"/>
      <c r="P497" s="32"/>
      <c r="Q497" s="99"/>
      <c r="R497" s="129"/>
      <c r="S497" s="99"/>
      <c r="T497" s="32"/>
      <c r="U497" s="38"/>
      <c r="V497" s="32"/>
      <c r="W497" s="32"/>
      <c r="X497" s="38"/>
      <c r="Y497" s="30"/>
      <c r="Z497" s="30"/>
      <c r="AA497" s="32"/>
      <c r="AB497" s="32"/>
      <c r="AC497" s="33"/>
      <c r="AD497" s="63"/>
      <c r="AE497" s="63"/>
      <c r="BK497" s="65"/>
      <c r="BL497" s="65"/>
      <c r="BM497" s="65"/>
      <c r="BN497" s="65"/>
      <c r="BO497" s="65"/>
      <c r="BP497" s="65"/>
      <c r="BQ497" s="65"/>
      <c r="BR497" s="65"/>
      <c r="BS497" s="65"/>
      <c r="BT497" s="66"/>
      <c r="BU497" s="67"/>
      <c r="BV497" s="67"/>
      <c r="BW497" s="67"/>
      <c r="BX497" s="67"/>
      <c r="BY497" s="67"/>
      <c r="BZ497" s="68"/>
      <c r="CA497" s="65"/>
      <c r="CB497" s="65"/>
      <c r="CC497" s="65"/>
      <c r="CD497" s="65"/>
      <c r="CE497" s="65"/>
      <c r="CF497" s="65"/>
      <c r="CG497" s="65"/>
      <c r="CH497" s="65"/>
      <c r="CI497" s="65"/>
      <c r="CJ497" s="171"/>
      <c r="CK497" s="64" t="str">
        <f t="shared" si="96"/>
        <v/>
      </c>
    </row>
    <row r="498" spans="1:89" s="64" customFormat="1" ht="51" customHeight="1">
      <c r="A498" s="29" t="str">
        <f t="shared" si="97"/>
        <v/>
      </c>
      <c r="B498" s="30"/>
      <c r="C498" s="30"/>
      <c r="D498" s="38"/>
      <c r="E498" s="198" t="str">
        <f t="shared" si="98"/>
        <v/>
      </c>
      <c r="F498" s="38"/>
      <c r="G498" s="38"/>
      <c r="H498" s="31"/>
      <c r="I498" s="31"/>
      <c r="J498" s="61" t="str">
        <f t="shared" si="99"/>
        <v/>
      </c>
      <c r="K498" s="69" t="str">
        <f t="shared" si="100"/>
        <v/>
      </c>
      <c r="L498" s="69" t="str">
        <f t="shared" si="101"/>
        <v/>
      </c>
      <c r="M498" s="69" t="str">
        <f t="shared" si="102"/>
        <v/>
      </c>
      <c r="N498" s="32"/>
      <c r="O498" s="99"/>
      <c r="P498" s="32"/>
      <c r="Q498" s="99"/>
      <c r="R498" s="129"/>
      <c r="S498" s="99"/>
      <c r="T498" s="32"/>
      <c r="U498" s="38"/>
      <c r="V498" s="32"/>
      <c r="W498" s="32"/>
      <c r="X498" s="38"/>
      <c r="Y498" s="30"/>
      <c r="Z498" s="30"/>
      <c r="AA498" s="32"/>
      <c r="AB498" s="32"/>
      <c r="AC498" s="33"/>
      <c r="AD498" s="63"/>
      <c r="AE498" s="63"/>
      <c r="BK498" s="65"/>
      <c r="BL498" s="65"/>
      <c r="BM498" s="65"/>
      <c r="BN498" s="65"/>
      <c r="BO498" s="65"/>
      <c r="BP498" s="65"/>
      <c r="BQ498" s="65"/>
      <c r="BR498" s="65"/>
      <c r="BS498" s="65"/>
      <c r="BT498" s="66"/>
      <c r="BU498" s="67"/>
      <c r="BV498" s="67"/>
      <c r="BW498" s="67"/>
      <c r="BX498" s="67"/>
      <c r="BY498" s="67"/>
      <c r="BZ498" s="68"/>
      <c r="CA498" s="65"/>
      <c r="CB498" s="65"/>
      <c r="CC498" s="65"/>
      <c r="CD498" s="65"/>
      <c r="CE498" s="65"/>
      <c r="CF498" s="65"/>
      <c r="CG498" s="65"/>
      <c r="CH498" s="65"/>
      <c r="CI498" s="65"/>
      <c r="CJ498" s="171"/>
      <c r="CK498" s="64" t="str">
        <f t="shared" si="96"/>
        <v/>
      </c>
    </row>
    <row r="499" spans="1:89" s="64" customFormat="1" ht="51" customHeight="1">
      <c r="A499" s="29" t="str">
        <f t="shared" si="97"/>
        <v/>
      </c>
      <c r="B499" s="30"/>
      <c r="C499" s="30"/>
      <c r="D499" s="38"/>
      <c r="E499" s="198" t="str">
        <f t="shared" si="98"/>
        <v/>
      </c>
      <c r="F499" s="38"/>
      <c r="G499" s="38"/>
      <c r="H499" s="31"/>
      <c r="I499" s="31"/>
      <c r="J499" s="61" t="str">
        <f t="shared" si="99"/>
        <v/>
      </c>
      <c r="K499" s="69" t="str">
        <f t="shared" si="100"/>
        <v/>
      </c>
      <c r="L499" s="69" t="str">
        <f t="shared" si="101"/>
        <v/>
      </c>
      <c r="M499" s="69" t="str">
        <f t="shared" si="102"/>
        <v/>
      </c>
      <c r="N499" s="32"/>
      <c r="O499" s="99"/>
      <c r="P499" s="32"/>
      <c r="Q499" s="99"/>
      <c r="R499" s="129"/>
      <c r="S499" s="99"/>
      <c r="T499" s="32"/>
      <c r="U499" s="38"/>
      <c r="V499" s="32"/>
      <c r="W499" s="32"/>
      <c r="X499" s="38"/>
      <c r="Y499" s="30"/>
      <c r="Z499" s="30"/>
      <c r="AA499" s="32"/>
      <c r="AB499" s="32"/>
      <c r="AC499" s="33"/>
      <c r="AD499" s="63"/>
      <c r="AE499" s="63"/>
      <c r="BK499" s="65"/>
      <c r="BL499" s="65"/>
      <c r="BM499" s="65"/>
      <c r="BN499" s="65"/>
      <c r="BO499" s="65"/>
      <c r="BP499" s="65"/>
      <c r="BQ499" s="65"/>
      <c r="BR499" s="65"/>
      <c r="BS499" s="65"/>
      <c r="BT499" s="66"/>
      <c r="BU499" s="67"/>
      <c r="BV499" s="67"/>
      <c r="BW499" s="67"/>
      <c r="BX499" s="67"/>
      <c r="BY499" s="67"/>
      <c r="BZ499" s="68"/>
      <c r="CA499" s="65"/>
      <c r="CB499" s="65"/>
      <c r="CC499" s="65"/>
      <c r="CD499" s="65"/>
      <c r="CE499" s="65"/>
      <c r="CF499" s="65"/>
      <c r="CG499" s="65"/>
      <c r="CH499" s="65"/>
      <c r="CI499" s="65"/>
      <c r="CJ499" s="171"/>
      <c r="CK499" s="64" t="str">
        <f t="shared" si="96"/>
        <v/>
      </c>
    </row>
    <row r="500" spans="1:89" s="64" customFormat="1" ht="51" customHeight="1">
      <c r="A500" s="29" t="str">
        <f t="shared" si="97"/>
        <v/>
      </c>
      <c r="B500" s="30"/>
      <c r="C500" s="30"/>
      <c r="D500" s="38"/>
      <c r="E500" s="198" t="str">
        <f t="shared" si="98"/>
        <v/>
      </c>
      <c r="F500" s="38"/>
      <c r="G500" s="38"/>
      <c r="H500" s="31"/>
      <c r="I500" s="31"/>
      <c r="J500" s="61" t="str">
        <f t="shared" si="99"/>
        <v/>
      </c>
      <c r="K500" s="69" t="str">
        <f t="shared" si="100"/>
        <v/>
      </c>
      <c r="L500" s="69" t="str">
        <f t="shared" si="101"/>
        <v/>
      </c>
      <c r="M500" s="69" t="str">
        <f t="shared" si="102"/>
        <v/>
      </c>
      <c r="N500" s="32"/>
      <c r="O500" s="99"/>
      <c r="P500" s="32"/>
      <c r="Q500" s="99"/>
      <c r="R500" s="129"/>
      <c r="S500" s="99"/>
      <c r="T500" s="32"/>
      <c r="U500" s="38"/>
      <c r="V500" s="32"/>
      <c r="W500" s="32"/>
      <c r="X500" s="38"/>
      <c r="Y500" s="30"/>
      <c r="Z500" s="30"/>
      <c r="AA500" s="32"/>
      <c r="AB500" s="32"/>
      <c r="AC500" s="33"/>
      <c r="AD500" s="63"/>
      <c r="AE500" s="63"/>
      <c r="BK500" s="65"/>
      <c r="BL500" s="65"/>
      <c r="BM500" s="65"/>
      <c r="BN500" s="65"/>
      <c r="BO500" s="65"/>
      <c r="BP500" s="65"/>
      <c r="BQ500" s="65"/>
      <c r="BR500" s="65"/>
      <c r="BS500" s="65"/>
      <c r="BT500" s="66"/>
      <c r="BU500" s="67"/>
      <c r="BV500" s="67"/>
      <c r="BW500" s="67"/>
      <c r="BX500" s="67"/>
      <c r="BY500" s="67"/>
      <c r="BZ500" s="68"/>
      <c r="CA500" s="65"/>
      <c r="CB500" s="65"/>
      <c r="CC500" s="65"/>
      <c r="CD500" s="65"/>
      <c r="CE500" s="65"/>
      <c r="CF500" s="65"/>
      <c r="CG500" s="65"/>
      <c r="CH500" s="65"/>
      <c r="CI500" s="65"/>
      <c r="CJ500" s="171"/>
      <c r="CK500" s="64" t="str">
        <f t="shared" si="96"/>
        <v/>
      </c>
    </row>
    <row r="501" spans="1:89" s="64" customFormat="1" ht="51" customHeight="1">
      <c r="A501" s="29" t="str">
        <f t="shared" si="97"/>
        <v/>
      </c>
      <c r="B501" s="30"/>
      <c r="C501" s="30"/>
      <c r="D501" s="38"/>
      <c r="E501" s="198" t="str">
        <f t="shared" si="98"/>
        <v/>
      </c>
      <c r="F501" s="38"/>
      <c r="G501" s="38"/>
      <c r="H501" s="31"/>
      <c r="I501" s="31"/>
      <c r="J501" s="61" t="str">
        <f t="shared" si="99"/>
        <v/>
      </c>
      <c r="K501" s="69" t="str">
        <f t="shared" si="100"/>
        <v/>
      </c>
      <c r="L501" s="69" t="str">
        <f t="shared" si="101"/>
        <v/>
      </c>
      <c r="M501" s="69" t="str">
        <f t="shared" si="102"/>
        <v/>
      </c>
      <c r="N501" s="32"/>
      <c r="O501" s="99"/>
      <c r="P501" s="32"/>
      <c r="Q501" s="99"/>
      <c r="R501" s="129"/>
      <c r="S501" s="99"/>
      <c r="T501" s="32"/>
      <c r="U501" s="38"/>
      <c r="V501" s="32"/>
      <c r="W501" s="32"/>
      <c r="X501" s="38"/>
      <c r="Y501" s="30"/>
      <c r="Z501" s="30"/>
      <c r="AA501" s="32"/>
      <c r="AB501" s="32"/>
      <c r="AC501" s="33"/>
      <c r="AD501" s="63"/>
      <c r="AE501" s="63"/>
      <c r="BK501" s="65"/>
      <c r="BL501" s="65"/>
      <c r="BM501" s="65"/>
      <c r="BN501" s="65"/>
      <c r="BO501" s="65"/>
      <c r="BP501" s="65"/>
      <c r="BQ501" s="65"/>
      <c r="BR501" s="65"/>
      <c r="BS501" s="65"/>
      <c r="BT501" s="66"/>
      <c r="BU501" s="67"/>
      <c r="BV501" s="67"/>
      <c r="BW501" s="67"/>
      <c r="BX501" s="67"/>
      <c r="BY501" s="67"/>
      <c r="BZ501" s="68"/>
      <c r="CA501" s="65"/>
      <c r="CB501" s="65"/>
      <c r="CC501" s="65"/>
      <c r="CD501" s="65"/>
      <c r="CE501" s="65"/>
      <c r="CF501" s="65"/>
      <c r="CG501" s="65"/>
      <c r="CH501" s="65"/>
      <c r="CI501" s="65"/>
      <c r="CJ501" s="171"/>
      <c r="CK501" s="64" t="str">
        <f t="shared" si="96"/>
        <v/>
      </c>
    </row>
    <row r="502" spans="1:89" s="64" customFormat="1" ht="51" customHeight="1">
      <c r="A502" s="29" t="str">
        <f t="shared" si="97"/>
        <v/>
      </c>
      <c r="B502" s="30"/>
      <c r="C502" s="30"/>
      <c r="D502" s="38"/>
      <c r="E502" s="198" t="str">
        <f t="shared" si="98"/>
        <v/>
      </c>
      <c r="F502" s="38"/>
      <c r="G502" s="38"/>
      <c r="H502" s="31"/>
      <c r="I502" s="31"/>
      <c r="J502" s="61" t="str">
        <f t="shared" si="99"/>
        <v/>
      </c>
      <c r="K502" s="69" t="str">
        <f t="shared" si="100"/>
        <v/>
      </c>
      <c r="L502" s="69" t="str">
        <f t="shared" si="101"/>
        <v/>
      </c>
      <c r="M502" s="69" t="str">
        <f t="shared" si="102"/>
        <v/>
      </c>
      <c r="N502" s="32"/>
      <c r="O502" s="99"/>
      <c r="P502" s="32"/>
      <c r="Q502" s="99"/>
      <c r="R502" s="129"/>
      <c r="S502" s="99"/>
      <c r="T502" s="32"/>
      <c r="U502" s="38"/>
      <c r="V502" s="32"/>
      <c r="W502" s="32"/>
      <c r="X502" s="38"/>
      <c r="Y502" s="30"/>
      <c r="Z502" s="30"/>
      <c r="AA502" s="32"/>
      <c r="AB502" s="32"/>
      <c r="AC502" s="33"/>
      <c r="AD502" s="63"/>
      <c r="AE502" s="63"/>
      <c r="BK502" s="65"/>
      <c r="BL502" s="65"/>
      <c r="BM502" s="65"/>
      <c r="BN502" s="65"/>
      <c r="BO502" s="65"/>
      <c r="BP502" s="65"/>
      <c r="BQ502" s="65"/>
      <c r="BR502" s="65"/>
      <c r="BS502" s="65"/>
      <c r="BT502" s="66"/>
      <c r="BU502" s="67"/>
      <c r="BV502" s="67"/>
      <c r="BW502" s="67"/>
      <c r="BX502" s="67"/>
      <c r="BY502" s="67"/>
      <c r="BZ502" s="68"/>
      <c r="CA502" s="65"/>
      <c r="CB502" s="65"/>
      <c r="CC502" s="65"/>
      <c r="CD502" s="65"/>
      <c r="CE502" s="65"/>
      <c r="CF502" s="65"/>
      <c r="CG502" s="65"/>
      <c r="CH502" s="65"/>
      <c r="CI502" s="65"/>
      <c r="CJ502" s="171"/>
      <c r="CK502" s="64" t="str">
        <f t="shared" si="96"/>
        <v/>
      </c>
    </row>
    <row r="503" spans="1:89" s="64" customFormat="1" ht="51" customHeight="1">
      <c r="A503" s="29" t="str">
        <f t="shared" si="97"/>
        <v/>
      </c>
      <c r="B503" s="30"/>
      <c r="C503" s="30"/>
      <c r="D503" s="38"/>
      <c r="E503" s="198" t="str">
        <f t="shared" si="98"/>
        <v/>
      </c>
      <c r="F503" s="38"/>
      <c r="G503" s="38"/>
      <c r="H503" s="31"/>
      <c r="I503" s="31"/>
      <c r="J503" s="61" t="str">
        <f t="shared" si="99"/>
        <v/>
      </c>
      <c r="K503" s="69" t="str">
        <f t="shared" si="100"/>
        <v/>
      </c>
      <c r="L503" s="69" t="str">
        <f t="shared" si="101"/>
        <v/>
      </c>
      <c r="M503" s="69" t="str">
        <f t="shared" si="102"/>
        <v/>
      </c>
      <c r="N503" s="32"/>
      <c r="O503" s="99"/>
      <c r="P503" s="32"/>
      <c r="Q503" s="99"/>
      <c r="R503" s="129"/>
      <c r="S503" s="99"/>
      <c r="T503" s="32"/>
      <c r="U503" s="38"/>
      <c r="V503" s="32"/>
      <c r="W503" s="32"/>
      <c r="X503" s="38"/>
      <c r="Y503" s="30"/>
      <c r="Z503" s="30"/>
      <c r="AA503" s="32"/>
      <c r="AB503" s="32"/>
      <c r="AC503" s="33"/>
      <c r="AD503" s="63"/>
      <c r="AE503" s="63"/>
      <c r="BK503" s="65"/>
      <c r="BL503" s="65"/>
      <c r="BM503" s="65"/>
      <c r="BN503" s="65"/>
      <c r="BO503" s="65"/>
      <c r="BP503" s="65"/>
      <c r="BQ503" s="65"/>
      <c r="BR503" s="65"/>
      <c r="BS503" s="65"/>
      <c r="BT503" s="66"/>
      <c r="BU503" s="67"/>
      <c r="BV503" s="67"/>
      <c r="BW503" s="67"/>
      <c r="BX503" s="67"/>
      <c r="BY503" s="67"/>
      <c r="BZ503" s="68"/>
      <c r="CA503" s="65"/>
      <c r="CB503" s="65"/>
      <c r="CC503" s="65"/>
      <c r="CD503" s="65"/>
      <c r="CE503" s="65"/>
      <c r="CF503" s="65"/>
      <c r="CG503" s="65"/>
      <c r="CH503" s="65"/>
      <c r="CI503" s="65"/>
      <c r="CJ503" s="171"/>
      <c r="CK503" s="64" t="str">
        <f t="shared" si="96"/>
        <v/>
      </c>
    </row>
    <row r="504" spans="1:89" s="64" customFormat="1" ht="51" customHeight="1">
      <c r="A504" s="29" t="str">
        <f t="shared" si="97"/>
        <v/>
      </c>
      <c r="B504" s="30"/>
      <c r="C504" s="30"/>
      <c r="D504" s="38"/>
      <c r="E504" s="198" t="str">
        <f t="shared" si="98"/>
        <v/>
      </c>
      <c r="F504" s="38"/>
      <c r="G504" s="38"/>
      <c r="H504" s="31"/>
      <c r="I504" s="31"/>
      <c r="J504" s="61" t="str">
        <f t="shared" si="99"/>
        <v/>
      </c>
      <c r="K504" s="69" t="str">
        <f t="shared" si="100"/>
        <v/>
      </c>
      <c r="L504" s="69" t="str">
        <f t="shared" si="101"/>
        <v/>
      </c>
      <c r="M504" s="69" t="str">
        <f t="shared" si="102"/>
        <v/>
      </c>
      <c r="N504" s="32"/>
      <c r="O504" s="99"/>
      <c r="P504" s="32"/>
      <c r="Q504" s="99"/>
      <c r="R504" s="129"/>
      <c r="S504" s="99"/>
      <c r="T504" s="32"/>
      <c r="U504" s="38"/>
      <c r="V504" s="32"/>
      <c r="W504" s="32"/>
      <c r="X504" s="38"/>
      <c r="Y504" s="30"/>
      <c r="Z504" s="30"/>
      <c r="AA504" s="32"/>
      <c r="AB504" s="32"/>
      <c r="AC504" s="33"/>
      <c r="AD504" s="63"/>
      <c r="AE504" s="63"/>
      <c r="BK504" s="65"/>
      <c r="BL504" s="65"/>
      <c r="BM504" s="65"/>
      <c r="BN504" s="65"/>
      <c r="BO504" s="65"/>
      <c r="BP504" s="65"/>
      <c r="BQ504" s="65"/>
      <c r="BR504" s="65"/>
      <c r="BS504" s="65"/>
      <c r="BT504" s="66"/>
      <c r="BU504" s="67"/>
      <c r="BV504" s="67"/>
      <c r="BW504" s="67"/>
      <c r="BX504" s="67"/>
      <c r="BY504" s="67"/>
      <c r="BZ504" s="68"/>
      <c r="CA504" s="65"/>
      <c r="CB504" s="65"/>
      <c r="CC504" s="65"/>
      <c r="CD504" s="65"/>
      <c r="CE504" s="65"/>
      <c r="CF504" s="65"/>
      <c r="CG504" s="65"/>
      <c r="CH504" s="65"/>
      <c r="CI504" s="65"/>
      <c r="CJ504" s="171"/>
      <c r="CK504" s="64" t="str">
        <f t="shared" si="96"/>
        <v/>
      </c>
    </row>
    <row r="505" spans="1:89" s="64" customFormat="1" ht="51" customHeight="1">
      <c r="A505" s="29" t="str">
        <f t="shared" si="97"/>
        <v/>
      </c>
      <c r="B505" s="30"/>
      <c r="C505" s="30"/>
      <c r="D505" s="38"/>
      <c r="E505" s="198" t="str">
        <f t="shared" si="98"/>
        <v/>
      </c>
      <c r="F505" s="38"/>
      <c r="G505" s="38"/>
      <c r="H505" s="31"/>
      <c r="I505" s="31"/>
      <c r="J505" s="61" t="str">
        <f t="shared" si="99"/>
        <v/>
      </c>
      <c r="K505" s="69" t="str">
        <f t="shared" si="100"/>
        <v/>
      </c>
      <c r="L505" s="69" t="str">
        <f t="shared" si="101"/>
        <v/>
      </c>
      <c r="M505" s="69" t="str">
        <f t="shared" si="102"/>
        <v/>
      </c>
      <c r="N505" s="32"/>
      <c r="O505" s="99"/>
      <c r="P505" s="32"/>
      <c r="Q505" s="99"/>
      <c r="R505" s="129"/>
      <c r="S505" s="99"/>
      <c r="T505" s="32"/>
      <c r="U505" s="38"/>
      <c r="V505" s="32"/>
      <c r="W505" s="32"/>
      <c r="X505" s="38"/>
      <c r="Y505" s="30"/>
      <c r="Z505" s="30"/>
      <c r="AA505" s="32"/>
      <c r="AB505" s="32"/>
      <c r="AC505" s="33"/>
      <c r="AD505" s="63"/>
      <c r="AE505" s="63"/>
      <c r="BK505" s="65"/>
      <c r="BL505" s="65"/>
      <c r="BM505" s="65"/>
      <c r="BN505" s="65"/>
      <c r="BO505" s="65"/>
      <c r="BP505" s="65"/>
      <c r="BQ505" s="65"/>
      <c r="BR505" s="65"/>
      <c r="BS505" s="65"/>
      <c r="BT505" s="66"/>
      <c r="BU505" s="67"/>
      <c r="BV505" s="67"/>
      <c r="BW505" s="67"/>
      <c r="BX505" s="67"/>
      <c r="BY505" s="67"/>
      <c r="BZ505" s="68"/>
      <c r="CA505" s="65"/>
      <c r="CB505" s="65"/>
      <c r="CC505" s="65"/>
      <c r="CD505" s="65"/>
      <c r="CE505" s="65"/>
      <c r="CF505" s="65"/>
      <c r="CG505" s="65"/>
      <c r="CH505" s="65"/>
      <c r="CI505" s="65"/>
      <c r="CJ505" s="171"/>
      <c r="CK505" s="64" t="str">
        <f t="shared" si="96"/>
        <v/>
      </c>
    </row>
    <row r="506" spans="1:89" s="64" customFormat="1" ht="51" customHeight="1">
      <c r="A506" s="29" t="str">
        <f t="shared" si="97"/>
        <v/>
      </c>
      <c r="B506" s="30"/>
      <c r="C506" s="30"/>
      <c r="D506" s="38"/>
      <c r="E506" s="198" t="str">
        <f t="shared" si="98"/>
        <v/>
      </c>
      <c r="F506" s="38"/>
      <c r="G506" s="38"/>
      <c r="H506" s="31"/>
      <c r="I506" s="31"/>
      <c r="J506" s="61" t="str">
        <f t="shared" si="99"/>
        <v/>
      </c>
      <c r="K506" s="69" t="str">
        <f t="shared" si="100"/>
        <v/>
      </c>
      <c r="L506" s="69" t="str">
        <f t="shared" si="101"/>
        <v/>
      </c>
      <c r="M506" s="69" t="str">
        <f t="shared" si="102"/>
        <v/>
      </c>
      <c r="N506" s="32"/>
      <c r="O506" s="99"/>
      <c r="P506" s="32"/>
      <c r="Q506" s="99"/>
      <c r="R506" s="129"/>
      <c r="S506" s="99"/>
      <c r="T506" s="32"/>
      <c r="U506" s="38"/>
      <c r="V506" s="32"/>
      <c r="W506" s="32"/>
      <c r="X506" s="38"/>
      <c r="Y506" s="30"/>
      <c r="Z506" s="30"/>
      <c r="AA506" s="32"/>
      <c r="AB506" s="32"/>
      <c r="AC506" s="33"/>
      <c r="AD506" s="63"/>
      <c r="AE506" s="63"/>
      <c r="BK506" s="65"/>
      <c r="BL506" s="65"/>
      <c r="BM506" s="65"/>
      <c r="BN506" s="65"/>
      <c r="BO506" s="65"/>
      <c r="BP506" s="65"/>
      <c r="BQ506" s="65"/>
      <c r="BR506" s="65"/>
      <c r="BS506" s="65"/>
      <c r="BT506" s="66"/>
      <c r="BU506" s="67"/>
      <c r="BV506" s="67"/>
      <c r="BW506" s="67"/>
      <c r="BX506" s="67"/>
      <c r="BY506" s="67"/>
      <c r="BZ506" s="68"/>
      <c r="CA506" s="65"/>
      <c r="CB506" s="65"/>
      <c r="CC506" s="65"/>
      <c r="CD506" s="65"/>
      <c r="CE506" s="65"/>
      <c r="CF506" s="65"/>
      <c r="CG506" s="65"/>
      <c r="CH506" s="65"/>
      <c r="CI506" s="65"/>
      <c r="CJ506" s="171"/>
      <c r="CK506" s="64" t="str">
        <f t="shared" si="96"/>
        <v/>
      </c>
    </row>
    <row r="507" spans="1:89" s="64" customFormat="1" ht="51" customHeight="1">
      <c r="A507" s="29" t="str">
        <f t="shared" si="97"/>
        <v/>
      </c>
      <c r="B507" s="30"/>
      <c r="C507" s="30"/>
      <c r="D507" s="38"/>
      <c r="E507" s="198" t="str">
        <f t="shared" si="98"/>
        <v/>
      </c>
      <c r="F507" s="38"/>
      <c r="G507" s="38"/>
      <c r="H507" s="31"/>
      <c r="I507" s="31"/>
      <c r="J507" s="61" t="str">
        <f t="shared" si="99"/>
        <v/>
      </c>
      <c r="K507" s="69" t="str">
        <f t="shared" si="100"/>
        <v/>
      </c>
      <c r="L507" s="69" t="str">
        <f t="shared" si="101"/>
        <v/>
      </c>
      <c r="M507" s="69" t="str">
        <f t="shared" si="102"/>
        <v/>
      </c>
      <c r="N507" s="32"/>
      <c r="O507" s="99"/>
      <c r="P507" s="32"/>
      <c r="Q507" s="99"/>
      <c r="R507" s="129"/>
      <c r="S507" s="99"/>
      <c r="T507" s="32"/>
      <c r="U507" s="38"/>
      <c r="V507" s="32"/>
      <c r="W507" s="32"/>
      <c r="X507" s="38"/>
      <c r="Y507" s="30"/>
      <c r="Z507" s="30"/>
      <c r="AA507" s="32"/>
      <c r="AB507" s="32"/>
      <c r="AC507" s="33"/>
      <c r="AD507" s="63"/>
      <c r="AE507" s="63"/>
      <c r="BK507" s="65"/>
      <c r="BL507" s="65"/>
      <c r="BM507" s="65"/>
      <c r="BN507" s="65"/>
      <c r="BO507" s="65"/>
      <c r="BP507" s="65"/>
      <c r="BQ507" s="65"/>
      <c r="BR507" s="65"/>
      <c r="BS507" s="65"/>
      <c r="BT507" s="66"/>
      <c r="BU507" s="67"/>
      <c r="BV507" s="67"/>
      <c r="BW507" s="67"/>
      <c r="BX507" s="67"/>
      <c r="BY507" s="67"/>
      <c r="BZ507" s="68"/>
      <c r="CA507" s="65"/>
      <c r="CB507" s="65"/>
      <c r="CC507" s="65"/>
      <c r="CD507" s="65"/>
      <c r="CE507" s="65"/>
      <c r="CF507" s="65"/>
      <c r="CG507" s="65"/>
      <c r="CH507" s="65"/>
      <c r="CI507" s="65"/>
      <c r="CJ507" s="171"/>
      <c r="CK507" s="64" t="str">
        <f t="shared" si="96"/>
        <v/>
      </c>
    </row>
    <row r="508" spans="1:89" s="64" customFormat="1" ht="51" customHeight="1">
      <c r="A508" s="29" t="str">
        <f t="shared" si="97"/>
        <v/>
      </c>
      <c r="B508" s="30"/>
      <c r="C508" s="30"/>
      <c r="D508" s="38"/>
      <c r="E508" s="198" t="str">
        <f t="shared" si="98"/>
        <v/>
      </c>
      <c r="F508" s="38"/>
      <c r="G508" s="38"/>
      <c r="H508" s="31"/>
      <c r="I508" s="31"/>
      <c r="J508" s="61" t="str">
        <f t="shared" si="99"/>
        <v/>
      </c>
      <c r="K508" s="69" t="str">
        <f t="shared" si="100"/>
        <v/>
      </c>
      <c r="L508" s="69" t="str">
        <f t="shared" si="101"/>
        <v/>
      </c>
      <c r="M508" s="69" t="str">
        <f t="shared" si="102"/>
        <v/>
      </c>
      <c r="N508" s="32"/>
      <c r="O508" s="99"/>
      <c r="P508" s="32"/>
      <c r="Q508" s="99"/>
      <c r="R508" s="129"/>
      <c r="S508" s="99"/>
      <c r="T508" s="32"/>
      <c r="U508" s="38"/>
      <c r="V508" s="32"/>
      <c r="W508" s="32"/>
      <c r="X508" s="38"/>
      <c r="Y508" s="30"/>
      <c r="Z508" s="30"/>
      <c r="AA508" s="32"/>
      <c r="AB508" s="32"/>
      <c r="AC508" s="33"/>
      <c r="AD508" s="63"/>
      <c r="AE508" s="63"/>
      <c r="BK508" s="65"/>
      <c r="BL508" s="65"/>
      <c r="BM508" s="65"/>
      <c r="BN508" s="65"/>
      <c r="BO508" s="65"/>
      <c r="BP508" s="65"/>
      <c r="BQ508" s="65"/>
      <c r="BR508" s="65"/>
      <c r="BS508" s="65"/>
      <c r="BT508" s="66"/>
      <c r="BU508" s="67"/>
      <c r="BV508" s="67"/>
      <c r="BW508" s="67"/>
      <c r="BX508" s="67"/>
      <c r="BY508" s="67"/>
      <c r="BZ508" s="68"/>
      <c r="CA508" s="65"/>
      <c r="CB508" s="65"/>
      <c r="CC508" s="65"/>
      <c r="CD508" s="65"/>
      <c r="CE508" s="65"/>
      <c r="CF508" s="65"/>
      <c r="CG508" s="65"/>
      <c r="CH508" s="65"/>
      <c r="CI508" s="65"/>
      <c r="CJ508" s="171"/>
      <c r="CK508" s="64" t="str">
        <f t="shared" si="96"/>
        <v/>
      </c>
    </row>
    <row r="509" spans="1:89" s="64" customFormat="1" ht="51" customHeight="1">
      <c r="A509" s="29" t="str">
        <f t="shared" si="97"/>
        <v/>
      </c>
      <c r="B509" s="30"/>
      <c r="C509" s="30"/>
      <c r="D509" s="38"/>
      <c r="E509" s="198" t="str">
        <f t="shared" si="98"/>
        <v/>
      </c>
      <c r="F509" s="38"/>
      <c r="G509" s="38"/>
      <c r="H509" s="31"/>
      <c r="I509" s="31"/>
      <c r="J509" s="61" t="str">
        <f t="shared" si="99"/>
        <v/>
      </c>
      <c r="K509" s="69" t="str">
        <f t="shared" si="100"/>
        <v/>
      </c>
      <c r="L509" s="69" t="str">
        <f t="shared" si="101"/>
        <v/>
      </c>
      <c r="M509" s="69" t="str">
        <f t="shared" si="102"/>
        <v/>
      </c>
      <c r="N509" s="32"/>
      <c r="O509" s="99"/>
      <c r="P509" s="32"/>
      <c r="Q509" s="99"/>
      <c r="R509" s="129"/>
      <c r="S509" s="99"/>
      <c r="T509" s="32"/>
      <c r="U509" s="38"/>
      <c r="V509" s="32"/>
      <c r="W509" s="32"/>
      <c r="X509" s="38"/>
      <c r="Y509" s="30"/>
      <c r="Z509" s="30"/>
      <c r="AA509" s="32"/>
      <c r="AB509" s="32"/>
      <c r="AC509" s="33"/>
      <c r="AD509" s="63"/>
      <c r="AE509" s="63"/>
      <c r="BK509" s="65"/>
      <c r="BL509" s="65"/>
      <c r="BM509" s="65"/>
      <c r="BN509" s="65"/>
      <c r="BO509" s="65"/>
      <c r="BP509" s="65"/>
      <c r="BQ509" s="65"/>
      <c r="BR509" s="65"/>
      <c r="BS509" s="65"/>
      <c r="BT509" s="66"/>
      <c r="BU509" s="67"/>
      <c r="BV509" s="67"/>
      <c r="BW509" s="67"/>
      <c r="BX509" s="67"/>
      <c r="BY509" s="67"/>
      <c r="BZ509" s="68"/>
      <c r="CA509" s="65"/>
      <c r="CB509" s="65"/>
      <c r="CC509" s="65"/>
      <c r="CD509" s="65"/>
      <c r="CE509" s="65"/>
      <c r="CF509" s="65"/>
      <c r="CG509" s="65"/>
      <c r="CH509" s="65"/>
      <c r="CI509" s="65"/>
      <c r="CJ509" s="171"/>
      <c r="CK509" s="64" t="str">
        <f t="shared" si="96"/>
        <v/>
      </c>
    </row>
    <row r="510" spans="1:89" s="64" customFormat="1" ht="51" customHeight="1">
      <c r="A510" s="29" t="str">
        <f t="shared" si="97"/>
        <v/>
      </c>
      <c r="B510" s="30"/>
      <c r="C510" s="30"/>
      <c r="D510" s="38"/>
      <c r="E510" s="198" t="str">
        <f t="shared" si="98"/>
        <v/>
      </c>
      <c r="F510" s="38"/>
      <c r="G510" s="38"/>
      <c r="H510" s="31"/>
      <c r="I510" s="31"/>
      <c r="J510" s="61" t="str">
        <f t="shared" si="99"/>
        <v/>
      </c>
      <c r="K510" s="69" t="str">
        <f t="shared" si="100"/>
        <v/>
      </c>
      <c r="L510" s="69" t="str">
        <f t="shared" si="101"/>
        <v/>
      </c>
      <c r="M510" s="69" t="str">
        <f t="shared" si="102"/>
        <v/>
      </c>
      <c r="N510" s="32"/>
      <c r="O510" s="99"/>
      <c r="P510" s="32"/>
      <c r="Q510" s="99"/>
      <c r="R510" s="129"/>
      <c r="S510" s="99"/>
      <c r="T510" s="32"/>
      <c r="U510" s="38"/>
      <c r="V510" s="32"/>
      <c r="W510" s="32"/>
      <c r="X510" s="38"/>
      <c r="Y510" s="30"/>
      <c r="Z510" s="30"/>
      <c r="AA510" s="32"/>
      <c r="AB510" s="32"/>
      <c r="AC510" s="33"/>
      <c r="AD510" s="63"/>
      <c r="AE510" s="63"/>
      <c r="BK510" s="65"/>
      <c r="BL510" s="65"/>
      <c r="BM510" s="65"/>
      <c r="BN510" s="65"/>
      <c r="BO510" s="65"/>
      <c r="BP510" s="65"/>
      <c r="BQ510" s="65"/>
      <c r="BR510" s="65"/>
      <c r="BS510" s="65"/>
      <c r="BT510" s="66"/>
      <c r="BU510" s="67"/>
      <c r="BV510" s="67"/>
      <c r="BW510" s="67"/>
      <c r="BX510" s="67"/>
      <c r="BY510" s="67"/>
      <c r="BZ510" s="68"/>
      <c r="CA510" s="65"/>
      <c r="CB510" s="65"/>
      <c r="CC510" s="65"/>
      <c r="CD510" s="65"/>
      <c r="CE510" s="65"/>
      <c r="CF510" s="65"/>
      <c r="CG510" s="65"/>
      <c r="CH510" s="65"/>
      <c r="CI510" s="65"/>
      <c r="CJ510" s="171"/>
      <c r="CK510" s="64" t="str">
        <f t="shared" si="96"/>
        <v/>
      </c>
    </row>
    <row r="511" spans="1:89" s="64" customFormat="1" ht="51" customHeight="1">
      <c r="A511" s="29" t="str">
        <f t="shared" si="97"/>
        <v/>
      </c>
      <c r="B511" s="30"/>
      <c r="C511" s="30"/>
      <c r="D511" s="38"/>
      <c r="E511" s="198" t="str">
        <f t="shared" si="98"/>
        <v/>
      </c>
      <c r="F511" s="38"/>
      <c r="G511" s="38"/>
      <c r="H511" s="31"/>
      <c r="I511" s="31"/>
      <c r="J511" s="61" t="str">
        <f t="shared" si="99"/>
        <v/>
      </c>
      <c r="K511" s="69" t="str">
        <f t="shared" si="100"/>
        <v/>
      </c>
      <c r="L511" s="69" t="str">
        <f t="shared" si="101"/>
        <v/>
      </c>
      <c r="M511" s="69" t="str">
        <f t="shared" si="102"/>
        <v/>
      </c>
      <c r="N511" s="32"/>
      <c r="O511" s="99"/>
      <c r="P511" s="32"/>
      <c r="Q511" s="99"/>
      <c r="R511" s="129"/>
      <c r="S511" s="99"/>
      <c r="T511" s="32"/>
      <c r="U511" s="38"/>
      <c r="V511" s="32"/>
      <c r="W511" s="32"/>
      <c r="X511" s="38"/>
      <c r="Y511" s="30"/>
      <c r="Z511" s="30"/>
      <c r="AA511" s="32"/>
      <c r="AB511" s="32"/>
      <c r="AC511" s="33"/>
      <c r="AD511" s="63"/>
      <c r="AE511" s="63"/>
      <c r="BK511" s="65"/>
      <c r="BL511" s="65"/>
      <c r="BM511" s="65"/>
      <c r="BN511" s="65"/>
      <c r="BO511" s="65"/>
      <c r="BP511" s="65"/>
      <c r="BQ511" s="65"/>
      <c r="BR511" s="65"/>
      <c r="BS511" s="65"/>
      <c r="BT511" s="66"/>
      <c r="BU511" s="67"/>
      <c r="BV511" s="67"/>
      <c r="BW511" s="67"/>
      <c r="BX511" s="67"/>
      <c r="BY511" s="67"/>
      <c r="BZ511" s="68"/>
      <c r="CA511" s="65"/>
      <c r="CB511" s="65"/>
      <c r="CC511" s="65"/>
      <c r="CD511" s="65"/>
      <c r="CE511" s="65"/>
      <c r="CF511" s="65"/>
      <c r="CG511" s="65"/>
      <c r="CH511" s="65"/>
      <c r="CI511" s="65"/>
      <c r="CJ511" s="171"/>
      <c r="CK511" s="64" t="str">
        <f t="shared" si="96"/>
        <v/>
      </c>
    </row>
    <row r="512" spans="1:89" s="64" customFormat="1" ht="51" customHeight="1">
      <c r="A512" s="29" t="str">
        <f t="shared" si="97"/>
        <v/>
      </c>
      <c r="B512" s="30"/>
      <c r="C512" s="30"/>
      <c r="D512" s="38"/>
      <c r="E512" s="198" t="str">
        <f t="shared" si="98"/>
        <v/>
      </c>
      <c r="F512" s="38"/>
      <c r="G512" s="38"/>
      <c r="H512" s="31"/>
      <c r="I512" s="31"/>
      <c r="J512" s="61" t="str">
        <f t="shared" si="99"/>
        <v/>
      </c>
      <c r="K512" s="69" t="str">
        <f t="shared" si="100"/>
        <v/>
      </c>
      <c r="L512" s="69" t="str">
        <f t="shared" si="101"/>
        <v/>
      </c>
      <c r="M512" s="69" t="str">
        <f t="shared" si="102"/>
        <v/>
      </c>
      <c r="N512" s="32"/>
      <c r="O512" s="99"/>
      <c r="P512" s="32"/>
      <c r="Q512" s="99"/>
      <c r="R512" s="129"/>
      <c r="S512" s="99"/>
      <c r="T512" s="32"/>
      <c r="U512" s="38"/>
      <c r="V512" s="32"/>
      <c r="W512" s="32"/>
      <c r="X512" s="38"/>
      <c r="Y512" s="30"/>
      <c r="Z512" s="30"/>
      <c r="AA512" s="32"/>
      <c r="AB512" s="32"/>
      <c r="AC512" s="33"/>
      <c r="AD512" s="63"/>
      <c r="AE512" s="63"/>
      <c r="BK512" s="65"/>
      <c r="BL512" s="65"/>
      <c r="BM512" s="65"/>
      <c r="BN512" s="65"/>
      <c r="BO512" s="65"/>
      <c r="BP512" s="65"/>
      <c r="BQ512" s="65"/>
      <c r="BR512" s="65"/>
      <c r="BS512" s="65"/>
      <c r="BT512" s="66"/>
      <c r="BU512" s="67"/>
      <c r="BV512" s="67"/>
      <c r="BW512" s="67"/>
      <c r="BX512" s="67"/>
      <c r="BY512" s="67"/>
      <c r="BZ512" s="68"/>
      <c r="CA512" s="65"/>
      <c r="CB512" s="65"/>
      <c r="CC512" s="65"/>
      <c r="CD512" s="65"/>
      <c r="CE512" s="65"/>
      <c r="CF512" s="65"/>
      <c r="CG512" s="65"/>
      <c r="CH512" s="65"/>
      <c r="CI512" s="65"/>
      <c r="CJ512" s="171"/>
      <c r="CK512" s="64" t="str">
        <f t="shared" si="96"/>
        <v/>
      </c>
    </row>
    <row r="513" spans="1:89" s="64" customFormat="1" ht="51" customHeight="1">
      <c r="A513" s="29" t="str">
        <f t="shared" si="97"/>
        <v/>
      </c>
      <c r="B513" s="30"/>
      <c r="C513" s="30"/>
      <c r="D513" s="38"/>
      <c r="E513" s="198" t="str">
        <f t="shared" si="98"/>
        <v/>
      </c>
      <c r="F513" s="38"/>
      <c r="G513" s="38"/>
      <c r="H513" s="31"/>
      <c r="I513" s="31"/>
      <c r="J513" s="61" t="str">
        <f t="shared" si="99"/>
        <v/>
      </c>
      <c r="K513" s="69" t="str">
        <f t="shared" si="100"/>
        <v/>
      </c>
      <c r="L513" s="69" t="str">
        <f t="shared" si="101"/>
        <v/>
      </c>
      <c r="M513" s="69" t="str">
        <f t="shared" si="102"/>
        <v/>
      </c>
      <c r="N513" s="32"/>
      <c r="O513" s="99"/>
      <c r="P513" s="32"/>
      <c r="Q513" s="99"/>
      <c r="R513" s="129"/>
      <c r="S513" s="99"/>
      <c r="T513" s="32"/>
      <c r="U513" s="38"/>
      <c r="V513" s="32"/>
      <c r="W513" s="32"/>
      <c r="X513" s="38"/>
      <c r="Y513" s="30"/>
      <c r="Z513" s="30"/>
      <c r="AA513" s="32"/>
      <c r="AB513" s="32"/>
      <c r="AC513" s="33"/>
      <c r="AD513" s="63"/>
      <c r="AE513" s="63"/>
      <c r="BK513" s="65"/>
      <c r="BL513" s="65"/>
      <c r="BM513" s="65"/>
      <c r="BN513" s="65"/>
      <c r="BO513" s="65"/>
      <c r="BP513" s="65"/>
      <c r="BQ513" s="65"/>
      <c r="BR513" s="65"/>
      <c r="BS513" s="65"/>
      <c r="BT513" s="66"/>
      <c r="BU513" s="67"/>
      <c r="BV513" s="67"/>
      <c r="BW513" s="67"/>
      <c r="BX513" s="67"/>
      <c r="BY513" s="67"/>
      <c r="BZ513" s="68"/>
      <c r="CA513" s="65"/>
      <c r="CB513" s="65"/>
      <c r="CC513" s="65"/>
      <c r="CD513" s="65"/>
      <c r="CE513" s="65"/>
      <c r="CF513" s="65"/>
      <c r="CG513" s="65"/>
      <c r="CH513" s="65"/>
      <c r="CI513" s="65"/>
      <c r="CJ513" s="171"/>
      <c r="CK513" s="64" t="str">
        <f t="shared" si="96"/>
        <v/>
      </c>
    </row>
    <row r="514" spans="1:89" s="64" customFormat="1" ht="51" customHeight="1">
      <c r="A514" s="29" t="str">
        <f t="shared" si="97"/>
        <v/>
      </c>
      <c r="B514" s="30"/>
      <c r="C514" s="30"/>
      <c r="D514" s="38"/>
      <c r="E514" s="198" t="str">
        <f t="shared" si="98"/>
        <v/>
      </c>
      <c r="F514" s="38"/>
      <c r="G514" s="38"/>
      <c r="H514" s="31"/>
      <c r="I514" s="31"/>
      <c r="J514" s="61" t="str">
        <f t="shared" si="99"/>
        <v/>
      </c>
      <c r="K514" s="69" t="str">
        <f t="shared" si="100"/>
        <v/>
      </c>
      <c r="L514" s="69" t="str">
        <f t="shared" si="101"/>
        <v/>
      </c>
      <c r="M514" s="69" t="str">
        <f t="shared" si="102"/>
        <v/>
      </c>
      <c r="N514" s="32"/>
      <c r="O514" s="99"/>
      <c r="P514" s="32"/>
      <c r="Q514" s="99"/>
      <c r="R514" s="129"/>
      <c r="S514" s="99"/>
      <c r="T514" s="32"/>
      <c r="U514" s="38"/>
      <c r="V514" s="32"/>
      <c r="W514" s="32"/>
      <c r="X514" s="38"/>
      <c r="Y514" s="30"/>
      <c r="Z514" s="30"/>
      <c r="AA514" s="32"/>
      <c r="AB514" s="32"/>
      <c r="AC514" s="33"/>
      <c r="AD514" s="63"/>
      <c r="AE514" s="63"/>
      <c r="BK514" s="65"/>
      <c r="BL514" s="65"/>
      <c r="BM514" s="65"/>
      <c r="BN514" s="65"/>
      <c r="BO514" s="65"/>
      <c r="BP514" s="65"/>
      <c r="BQ514" s="65"/>
      <c r="BR514" s="65"/>
      <c r="BS514" s="65"/>
      <c r="BT514" s="66"/>
      <c r="BU514" s="67"/>
      <c r="BV514" s="67"/>
      <c r="BW514" s="67"/>
      <c r="BX514" s="67"/>
      <c r="BY514" s="67"/>
      <c r="BZ514" s="68"/>
      <c r="CA514" s="65"/>
      <c r="CB514" s="65"/>
      <c r="CC514" s="65"/>
      <c r="CD514" s="65"/>
      <c r="CE514" s="65"/>
      <c r="CF514" s="65"/>
      <c r="CG514" s="65"/>
      <c r="CH514" s="65"/>
      <c r="CI514" s="65"/>
      <c r="CJ514" s="171"/>
      <c r="CK514" s="64" t="str">
        <f t="shared" si="96"/>
        <v/>
      </c>
    </row>
    <row r="515" spans="1:89" s="64" customFormat="1" ht="51" customHeight="1">
      <c r="A515" s="29" t="str">
        <f t="shared" si="97"/>
        <v/>
      </c>
      <c r="B515" s="30"/>
      <c r="C515" s="30"/>
      <c r="D515" s="38"/>
      <c r="E515" s="198" t="str">
        <f t="shared" si="98"/>
        <v/>
      </c>
      <c r="F515" s="38"/>
      <c r="G515" s="38"/>
      <c r="H515" s="31"/>
      <c r="I515" s="31"/>
      <c r="J515" s="61" t="str">
        <f t="shared" si="99"/>
        <v/>
      </c>
      <c r="K515" s="69" t="str">
        <f t="shared" si="100"/>
        <v/>
      </c>
      <c r="L515" s="69" t="str">
        <f t="shared" si="101"/>
        <v/>
      </c>
      <c r="M515" s="69" t="str">
        <f t="shared" si="102"/>
        <v/>
      </c>
      <c r="N515" s="32"/>
      <c r="O515" s="99"/>
      <c r="P515" s="32"/>
      <c r="Q515" s="99"/>
      <c r="R515" s="129"/>
      <c r="S515" s="99"/>
      <c r="T515" s="32"/>
      <c r="U515" s="38"/>
      <c r="V515" s="32"/>
      <c r="W515" s="32"/>
      <c r="X515" s="38"/>
      <c r="Y515" s="30"/>
      <c r="Z515" s="30"/>
      <c r="AA515" s="32"/>
      <c r="AB515" s="32"/>
      <c r="AC515" s="33"/>
      <c r="AD515" s="63"/>
      <c r="AE515" s="63"/>
      <c r="BK515" s="65"/>
      <c r="BL515" s="65"/>
      <c r="BM515" s="65"/>
      <c r="BN515" s="65"/>
      <c r="BO515" s="65"/>
      <c r="BP515" s="65"/>
      <c r="BQ515" s="65"/>
      <c r="BR515" s="65"/>
      <c r="BS515" s="65"/>
      <c r="BT515" s="66"/>
      <c r="BU515" s="67"/>
      <c r="BV515" s="67"/>
      <c r="BW515" s="67"/>
      <c r="BX515" s="67"/>
      <c r="BY515" s="67"/>
      <c r="BZ515" s="68"/>
      <c r="CA515" s="65"/>
      <c r="CB515" s="65"/>
      <c r="CC515" s="65"/>
      <c r="CD515" s="65"/>
      <c r="CE515" s="65"/>
      <c r="CF515" s="65"/>
      <c r="CG515" s="65"/>
      <c r="CH515" s="65"/>
      <c r="CI515" s="65"/>
      <c r="CJ515" s="171"/>
      <c r="CK515" s="64" t="str">
        <f t="shared" si="96"/>
        <v/>
      </c>
    </row>
    <row r="516" spans="1:89" s="64" customFormat="1" ht="51" customHeight="1">
      <c r="A516" s="29" t="str">
        <f t="shared" si="97"/>
        <v/>
      </c>
      <c r="B516" s="30"/>
      <c r="C516" s="30"/>
      <c r="D516" s="38"/>
      <c r="E516" s="198" t="str">
        <f t="shared" si="98"/>
        <v/>
      </c>
      <c r="F516" s="38"/>
      <c r="G516" s="38"/>
      <c r="H516" s="31"/>
      <c r="I516" s="31"/>
      <c r="J516" s="61" t="str">
        <f t="shared" si="99"/>
        <v/>
      </c>
      <c r="K516" s="69" t="str">
        <f t="shared" si="100"/>
        <v/>
      </c>
      <c r="L516" s="69" t="str">
        <f t="shared" si="101"/>
        <v/>
      </c>
      <c r="M516" s="69" t="str">
        <f t="shared" si="102"/>
        <v/>
      </c>
      <c r="N516" s="32"/>
      <c r="O516" s="99"/>
      <c r="P516" s="32"/>
      <c r="Q516" s="99"/>
      <c r="R516" s="129"/>
      <c r="S516" s="99"/>
      <c r="T516" s="32"/>
      <c r="U516" s="38"/>
      <c r="V516" s="32"/>
      <c r="W516" s="32"/>
      <c r="X516" s="38"/>
      <c r="Y516" s="30"/>
      <c r="Z516" s="30"/>
      <c r="AA516" s="32"/>
      <c r="AB516" s="32"/>
      <c r="AC516" s="33"/>
      <c r="AD516" s="63"/>
      <c r="AE516" s="63"/>
      <c r="BK516" s="65"/>
      <c r="BL516" s="65"/>
      <c r="BM516" s="65"/>
      <c r="BN516" s="65"/>
      <c r="BO516" s="65"/>
      <c r="BP516" s="65"/>
      <c r="BQ516" s="65"/>
      <c r="BR516" s="65"/>
      <c r="BS516" s="65"/>
      <c r="BT516" s="66"/>
      <c r="BU516" s="67"/>
      <c r="BV516" s="67"/>
      <c r="BW516" s="67"/>
      <c r="BX516" s="67"/>
      <c r="BY516" s="67"/>
      <c r="BZ516" s="68"/>
      <c r="CA516" s="65"/>
      <c r="CB516" s="65"/>
      <c r="CC516" s="65"/>
      <c r="CD516" s="65"/>
      <c r="CE516" s="65"/>
      <c r="CF516" s="65"/>
      <c r="CG516" s="65"/>
      <c r="CH516" s="65"/>
      <c r="CI516" s="65"/>
      <c r="CJ516" s="171"/>
      <c r="CK516" s="64" t="str">
        <f t="shared" si="96"/>
        <v/>
      </c>
    </row>
    <row r="517" spans="1:89" s="64" customFormat="1" ht="51" customHeight="1">
      <c r="A517" s="29" t="str">
        <f t="shared" si="97"/>
        <v/>
      </c>
      <c r="B517" s="30"/>
      <c r="C517" s="30"/>
      <c r="D517" s="38"/>
      <c r="E517" s="198" t="str">
        <f t="shared" si="98"/>
        <v/>
      </c>
      <c r="F517" s="38"/>
      <c r="G517" s="38"/>
      <c r="H517" s="31"/>
      <c r="I517" s="31"/>
      <c r="J517" s="61" t="str">
        <f t="shared" si="99"/>
        <v/>
      </c>
      <c r="K517" s="69" t="str">
        <f t="shared" si="100"/>
        <v/>
      </c>
      <c r="L517" s="69" t="str">
        <f t="shared" si="101"/>
        <v/>
      </c>
      <c r="M517" s="69" t="str">
        <f t="shared" si="102"/>
        <v/>
      </c>
      <c r="N517" s="32"/>
      <c r="O517" s="99"/>
      <c r="P517" s="32"/>
      <c r="Q517" s="99"/>
      <c r="R517" s="129"/>
      <c r="S517" s="99"/>
      <c r="T517" s="32"/>
      <c r="U517" s="38"/>
      <c r="V517" s="32"/>
      <c r="W517" s="32"/>
      <c r="X517" s="38"/>
      <c r="Y517" s="30"/>
      <c r="Z517" s="30"/>
      <c r="AA517" s="32"/>
      <c r="AB517" s="32"/>
      <c r="AC517" s="33"/>
      <c r="AD517" s="63"/>
      <c r="AE517" s="63"/>
      <c r="BK517" s="65"/>
      <c r="BL517" s="65"/>
      <c r="BM517" s="65"/>
      <c r="BN517" s="65"/>
      <c r="BO517" s="65"/>
      <c r="BP517" s="65"/>
      <c r="BQ517" s="65"/>
      <c r="BR517" s="65"/>
      <c r="BS517" s="65"/>
      <c r="BT517" s="66"/>
      <c r="BU517" s="67"/>
      <c r="BV517" s="67"/>
      <c r="BW517" s="67"/>
      <c r="BX517" s="67"/>
      <c r="BY517" s="67"/>
      <c r="BZ517" s="68"/>
      <c r="CA517" s="65"/>
      <c r="CB517" s="65"/>
      <c r="CC517" s="65"/>
      <c r="CD517" s="65"/>
      <c r="CE517" s="65"/>
      <c r="CF517" s="65"/>
      <c r="CG517" s="65"/>
      <c r="CH517" s="65"/>
      <c r="CI517" s="65"/>
      <c r="CJ517" s="171"/>
      <c r="CK517" s="64" t="str">
        <f t="shared" si="96"/>
        <v/>
      </c>
    </row>
    <row r="518" spans="1:89" s="64" customFormat="1" ht="51" customHeight="1">
      <c r="A518" s="29" t="str">
        <f t="shared" si="97"/>
        <v/>
      </c>
      <c r="B518" s="30"/>
      <c r="C518" s="30"/>
      <c r="D518" s="38"/>
      <c r="E518" s="198" t="str">
        <f t="shared" si="98"/>
        <v/>
      </c>
      <c r="F518" s="38"/>
      <c r="G518" s="38"/>
      <c r="H518" s="31"/>
      <c r="I518" s="31"/>
      <c r="J518" s="61" t="str">
        <f t="shared" si="99"/>
        <v/>
      </c>
      <c r="K518" s="69" t="str">
        <f t="shared" si="100"/>
        <v/>
      </c>
      <c r="L518" s="69" t="str">
        <f t="shared" si="101"/>
        <v/>
      </c>
      <c r="M518" s="69" t="str">
        <f t="shared" si="102"/>
        <v/>
      </c>
      <c r="N518" s="32"/>
      <c r="O518" s="99"/>
      <c r="P518" s="32"/>
      <c r="Q518" s="99"/>
      <c r="R518" s="129"/>
      <c r="S518" s="99"/>
      <c r="T518" s="32"/>
      <c r="U518" s="38"/>
      <c r="V518" s="32"/>
      <c r="W518" s="32"/>
      <c r="X518" s="38"/>
      <c r="Y518" s="30"/>
      <c r="Z518" s="30"/>
      <c r="AA518" s="32"/>
      <c r="AB518" s="32"/>
      <c r="AC518" s="33"/>
      <c r="AD518" s="63"/>
      <c r="AE518" s="63"/>
      <c r="BK518" s="65"/>
      <c r="BL518" s="65"/>
      <c r="BM518" s="65"/>
      <c r="BN518" s="65"/>
      <c r="BO518" s="65"/>
      <c r="BP518" s="65"/>
      <c r="BQ518" s="65"/>
      <c r="BR518" s="65"/>
      <c r="BS518" s="65"/>
      <c r="BT518" s="66"/>
      <c r="BU518" s="67"/>
      <c r="BV518" s="67"/>
      <c r="BW518" s="67"/>
      <c r="BX518" s="67"/>
      <c r="BY518" s="67"/>
      <c r="BZ518" s="68"/>
      <c r="CA518" s="65"/>
      <c r="CB518" s="65"/>
      <c r="CC518" s="65"/>
      <c r="CD518" s="65"/>
      <c r="CE518" s="65"/>
      <c r="CF518" s="65"/>
      <c r="CG518" s="65"/>
      <c r="CH518" s="65"/>
      <c r="CI518" s="65"/>
      <c r="CJ518" s="171"/>
      <c r="CK518" s="64" t="str">
        <f t="shared" si="96"/>
        <v/>
      </c>
    </row>
    <row r="519" spans="1:89" s="64" customFormat="1" ht="51" customHeight="1">
      <c r="A519" s="29" t="str">
        <f t="shared" si="97"/>
        <v/>
      </c>
      <c r="B519" s="30"/>
      <c r="C519" s="30"/>
      <c r="D519" s="38"/>
      <c r="E519" s="198" t="str">
        <f t="shared" si="98"/>
        <v/>
      </c>
      <c r="F519" s="38"/>
      <c r="G519" s="38"/>
      <c r="H519" s="31"/>
      <c r="I519" s="31"/>
      <c r="J519" s="61" t="str">
        <f t="shared" si="99"/>
        <v/>
      </c>
      <c r="K519" s="69" t="str">
        <f t="shared" si="100"/>
        <v/>
      </c>
      <c r="L519" s="69" t="str">
        <f t="shared" si="101"/>
        <v/>
      </c>
      <c r="M519" s="69" t="str">
        <f t="shared" si="102"/>
        <v/>
      </c>
      <c r="N519" s="32"/>
      <c r="O519" s="99"/>
      <c r="P519" s="32"/>
      <c r="Q519" s="99"/>
      <c r="R519" s="129"/>
      <c r="S519" s="99"/>
      <c r="T519" s="32"/>
      <c r="U519" s="38"/>
      <c r="V519" s="32"/>
      <c r="W519" s="32"/>
      <c r="X519" s="38"/>
      <c r="Y519" s="30"/>
      <c r="Z519" s="30"/>
      <c r="AA519" s="32"/>
      <c r="AB519" s="32"/>
      <c r="AC519" s="33"/>
      <c r="AD519" s="63"/>
      <c r="AE519" s="63"/>
      <c r="BK519" s="65"/>
      <c r="BL519" s="65"/>
      <c r="BM519" s="65"/>
      <c r="BN519" s="65"/>
      <c r="BO519" s="65"/>
      <c r="BP519" s="65"/>
      <c r="BQ519" s="65"/>
      <c r="BR519" s="65"/>
      <c r="BS519" s="65"/>
      <c r="BT519" s="66"/>
      <c r="BU519" s="67"/>
      <c r="BV519" s="67"/>
      <c r="BW519" s="67"/>
      <c r="BX519" s="67"/>
      <c r="BY519" s="67"/>
      <c r="BZ519" s="68"/>
      <c r="CA519" s="65"/>
      <c r="CB519" s="65"/>
      <c r="CC519" s="65"/>
      <c r="CD519" s="65"/>
      <c r="CE519" s="65"/>
      <c r="CF519" s="65"/>
      <c r="CG519" s="65"/>
      <c r="CH519" s="65"/>
      <c r="CI519" s="65"/>
      <c r="CJ519" s="171"/>
      <c r="CK519" s="64" t="str">
        <f t="shared" ref="CK519:CK582" si="103">IF(F519="","",IF(F519=$CC$6,"3rd Grade L-1",IF(F519=$CC$7,"3rd Grade L-2",IF(F519=$CC$8,"2nd Grade",IF(F519=$CC$9,"1st Grade (Lecturer)",IF(F519=$CC$10,"Lab. Ass.",IF(F519=$CC$11,"3rd Grade P.E.T.","")))))))</f>
        <v/>
      </c>
    </row>
    <row r="520" spans="1:89" s="64" customFormat="1" ht="51" customHeight="1">
      <c r="A520" s="29" t="str">
        <f t="shared" si="97"/>
        <v/>
      </c>
      <c r="B520" s="30"/>
      <c r="C520" s="30"/>
      <c r="D520" s="38"/>
      <c r="E520" s="198" t="str">
        <f t="shared" si="98"/>
        <v/>
      </c>
      <c r="F520" s="38"/>
      <c r="G520" s="38"/>
      <c r="H520" s="31"/>
      <c r="I520" s="31"/>
      <c r="J520" s="61" t="str">
        <f t="shared" si="99"/>
        <v/>
      </c>
      <c r="K520" s="69" t="str">
        <f t="shared" si="100"/>
        <v/>
      </c>
      <c r="L520" s="69" t="str">
        <f t="shared" si="101"/>
        <v/>
      </c>
      <c r="M520" s="69" t="str">
        <f t="shared" si="102"/>
        <v/>
      </c>
      <c r="N520" s="32"/>
      <c r="O520" s="99"/>
      <c r="P520" s="32"/>
      <c r="Q520" s="99"/>
      <c r="R520" s="129"/>
      <c r="S520" s="99"/>
      <c r="T520" s="32"/>
      <c r="U520" s="38"/>
      <c r="V520" s="32"/>
      <c r="W520" s="32"/>
      <c r="X520" s="38"/>
      <c r="Y520" s="30"/>
      <c r="Z520" s="30"/>
      <c r="AA520" s="32"/>
      <c r="AB520" s="32"/>
      <c r="AC520" s="33"/>
      <c r="AD520" s="63"/>
      <c r="AE520" s="63"/>
      <c r="BK520" s="65"/>
      <c r="BL520" s="65"/>
      <c r="BM520" s="65"/>
      <c r="BN520" s="65"/>
      <c r="BO520" s="65"/>
      <c r="BP520" s="65"/>
      <c r="BQ520" s="65"/>
      <c r="BR520" s="65"/>
      <c r="BS520" s="65"/>
      <c r="BT520" s="66"/>
      <c r="BU520" s="67"/>
      <c r="BV520" s="67"/>
      <c r="BW520" s="67"/>
      <c r="BX520" s="67"/>
      <c r="BY520" s="67"/>
      <c r="BZ520" s="68"/>
      <c r="CA520" s="65"/>
      <c r="CB520" s="65"/>
      <c r="CC520" s="65"/>
      <c r="CD520" s="65"/>
      <c r="CE520" s="65"/>
      <c r="CF520" s="65"/>
      <c r="CG520" s="65"/>
      <c r="CH520" s="65"/>
      <c r="CI520" s="65"/>
      <c r="CJ520" s="171"/>
      <c r="CK520" s="64" t="str">
        <f t="shared" si="103"/>
        <v/>
      </c>
    </row>
    <row r="521" spans="1:89" s="64" customFormat="1" ht="51" customHeight="1">
      <c r="A521" s="29" t="str">
        <f t="shared" si="97"/>
        <v/>
      </c>
      <c r="B521" s="30"/>
      <c r="C521" s="30"/>
      <c r="D521" s="38"/>
      <c r="E521" s="198" t="str">
        <f t="shared" si="98"/>
        <v/>
      </c>
      <c r="F521" s="38"/>
      <c r="G521" s="38"/>
      <c r="H521" s="31"/>
      <c r="I521" s="31"/>
      <c r="J521" s="61" t="str">
        <f t="shared" si="99"/>
        <v/>
      </c>
      <c r="K521" s="69" t="str">
        <f t="shared" si="100"/>
        <v/>
      </c>
      <c r="L521" s="69" t="str">
        <f t="shared" si="101"/>
        <v/>
      </c>
      <c r="M521" s="69" t="str">
        <f t="shared" si="102"/>
        <v/>
      </c>
      <c r="N521" s="32"/>
      <c r="O521" s="99"/>
      <c r="P521" s="32"/>
      <c r="Q521" s="99"/>
      <c r="R521" s="129"/>
      <c r="S521" s="99"/>
      <c r="T521" s="32"/>
      <c r="U521" s="38"/>
      <c r="V521" s="32"/>
      <c r="W521" s="32"/>
      <c r="X521" s="38"/>
      <c r="Y521" s="30"/>
      <c r="Z521" s="30"/>
      <c r="AA521" s="32"/>
      <c r="AB521" s="32"/>
      <c r="AC521" s="33"/>
      <c r="AD521" s="63"/>
      <c r="AE521" s="63"/>
      <c r="BK521" s="65"/>
      <c r="BL521" s="65"/>
      <c r="BM521" s="65"/>
      <c r="BN521" s="65"/>
      <c r="BO521" s="65"/>
      <c r="BP521" s="65"/>
      <c r="BQ521" s="65"/>
      <c r="BR521" s="65"/>
      <c r="BS521" s="65"/>
      <c r="BT521" s="66"/>
      <c r="BU521" s="67"/>
      <c r="BV521" s="67"/>
      <c r="BW521" s="67"/>
      <c r="BX521" s="67"/>
      <c r="BY521" s="67"/>
      <c r="BZ521" s="68"/>
      <c r="CA521" s="65"/>
      <c r="CB521" s="65"/>
      <c r="CC521" s="65"/>
      <c r="CD521" s="65"/>
      <c r="CE521" s="65"/>
      <c r="CF521" s="65"/>
      <c r="CG521" s="65"/>
      <c r="CH521" s="65"/>
      <c r="CI521" s="65"/>
      <c r="CJ521" s="171"/>
      <c r="CK521" s="64" t="str">
        <f t="shared" si="103"/>
        <v/>
      </c>
    </row>
    <row r="522" spans="1:89" s="64" customFormat="1" ht="51" customHeight="1">
      <c r="A522" s="29" t="str">
        <f t="shared" si="97"/>
        <v/>
      </c>
      <c r="B522" s="30"/>
      <c r="C522" s="30"/>
      <c r="D522" s="38"/>
      <c r="E522" s="198" t="str">
        <f t="shared" si="98"/>
        <v/>
      </c>
      <c r="F522" s="38"/>
      <c r="G522" s="38"/>
      <c r="H522" s="31"/>
      <c r="I522" s="31"/>
      <c r="J522" s="61" t="str">
        <f t="shared" si="99"/>
        <v/>
      </c>
      <c r="K522" s="69" t="str">
        <f t="shared" si="100"/>
        <v/>
      </c>
      <c r="L522" s="69" t="str">
        <f t="shared" si="101"/>
        <v/>
      </c>
      <c r="M522" s="69" t="str">
        <f t="shared" si="102"/>
        <v/>
      </c>
      <c r="N522" s="32"/>
      <c r="O522" s="99"/>
      <c r="P522" s="32"/>
      <c r="Q522" s="99"/>
      <c r="R522" s="129"/>
      <c r="S522" s="99"/>
      <c r="T522" s="32"/>
      <c r="U522" s="38"/>
      <c r="V522" s="32"/>
      <c r="W522" s="32"/>
      <c r="X522" s="38"/>
      <c r="Y522" s="30"/>
      <c r="Z522" s="30"/>
      <c r="AA522" s="32"/>
      <c r="AB522" s="32"/>
      <c r="AC522" s="33"/>
      <c r="AD522" s="63"/>
      <c r="AE522" s="63"/>
      <c r="BK522" s="65"/>
      <c r="BL522" s="65"/>
      <c r="BM522" s="65"/>
      <c r="BN522" s="65"/>
      <c r="BO522" s="65"/>
      <c r="BP522" s="65"/>
      <c r="BQ522" s="65"/>
      <c r="BR522" s="65"/>
      <c r="BS522" s="65"/>
      <c r="BT522" s="66"/>
      <c r="BU522" s="67"/>
      <c r="BV522" s="67"/>
      <c r="BW522" s="67"/>
      <c r="BX522" s="67"/>
      <c r="BY522" s="67"/>
      <c r="BZ522" s="68"/>
      <c r="CA522" s="65"/>
      <c r="CB522" s="65"/>
      <c r="CC522" s="65"/>
      <c r="CD522" s="65"/>
      <c r="CE522" s="65"/>
      <c r="CF522" s="65"/>
      <c r="CG522" s="65"/>
      <c r="CH522" s="65"/>
      <c r="CI522" s="65"/>
      <c r="CJ522" s="171"/>
      <c r="CK522" s="64" t="str">
        <f t="shared" si="103"/>
        <v/>
      </c>
    </row>
    <row r="523" spans="1:89" s="64" customFormat="1" ht="51" customHeight="1">
      <c r="A523" s="29" t="str">
        <f t="shared" si="97"/>
        <v/>
      </c>
      <c r="B523" s="30"/>
      <c r="C523" s="30"/>
      <c r="D523" s="38"/>
      <c r="E523" s="198" t="str">
        <f t="shared" si="98"/>
        <v/>
      </c>
      <c r="F523" s="38"/>
      <c r="G523" s="38"/>
      <c r="H523" s="31"/>
      <c r="I523" s="31"/>
      <c r="J523" s="61" t="str">
        <f t="shared" si="99"/>
        <v/>
      </c>
      <c r="K523" s="69" t="str">
        <f t="shared" si="100"/>
        <v/>
      </c>
      <c r="L523" s="69" t="str">
        <f t="shared" si="101"/>
        <v/>
      </c>
      <c r="M523" s="69" t="str">
        <f t="shared" si="102"/>
        <v/>
      </c>
      <c r="N523" s="32"/>
      <c r="O523" s="99"/>
      <c r="P523" s="32"/>
      <c r="Q523" s="99"/>
      <c r="R523" s="129"/>
      <c r="S523" s="99"/>
      <c r="T523" s="32"/>
      <c r="U523" s="38"/>
      <c r="V523" s="32"/>
      <c r="W523" s="32"/>
      <c r="X523" s="38"/>
      <c r="Y523" s="30"/>
      <c r="Z523" s="30"/>
      <c r="AA523" s="32"/>
      <c r="AB523" s="32"/>
      <c r="AC523" s="33"/>
      <c r="AD523" s="63"/>
      <c r="AE523" s="63"/>
      <c r="BK523" s="65"/>
      <c r="BL523" s="65"/>
      <c r="BM523" s="65"/>
      <c r="BN523" s="65"/>
      <c r="BO523" s="65"/>
      <c r="BP523" s="65"/>
      <c r="BQ523" s="65"/>
      <c r="BR523" s="65"/>
      <c r="BS523" s="65"/>
      <c r="BT523" s="66"/>
      <c r="BU523" s="67"/>
      <c r="BV523" s="67"/>
      <c r="BW523" s="67"/>
      <c r="BX523" s="67"/>
      <c r="BY523" s="67"/>
      <c r="BZ523" s="68"/>
      <c r="CA523" s="65"/>
      <c r="CB523" s="65"/>
      <c r="CC523" s="65"/>
      <c r="CD523" s="65"/>
      <c r="CE523" s="65"/>
      <c r="CF523" s="65"/>
      <c r="CG523" s="65"/>
      <c r="CH523" s="65"/>
      <c r="CI523" s="65"/>
      <c r="CJ523" s="171"/>
      <c r="CK523" s="64" t="str">
        <f t="shared" si="103"/>
        <v/>
      </c>
    </row>
    <row r="524" spans="1:89" s="64" customFormat="1" ht="51" customHeight="1">
      <c r="A524" s="29" t="str">
        <f t="shared" si="97"/>
        <v/>
      </c>
      <c r="B524" s="30"/>
      <c r="C524" s="30"/>
      <c r="D524" s="38"/>
      <c r="E524" s="198" t="str">
        <f t="shared" si="98"/>
        <v/>
      </c>
      <c r="F524" s="38"/>
      <c r="G524" s="38"/>
      <c r="H524" s="31"/>
      <c r="I524" s="31"/>
      <c r="J524" s="61" t="str">
        <f t="shared" si="99"/>
        <v/>
      </c>
      <c r="K524" s="69" t="str">
        <f t="shared" si="100"/>
        <v/>
      </c>
      <c r="L524" s="69" t="str">
        <f t="shared" si="101"/>
        <v/>
      </c>
      <c r="M524" s="69" t="str">
        <f t="shared" si="102"/>
        <v/>
      </c>
      <c r="N524" s="32"/>
      <c r="O524" s="99"/>
      <c r="P524" s="32"/>
      <c r="Q524" s="99"/>
      <c r="R524" s="129"/>
      <c r="S524" s="99"/>
      <c r="T524" s="32"/>
      <c r="U524" s="38"/>
      <c r="V524" s="32"/>
      <c r="W524" s="32"/>
      <c r="X524" s="38"/>
      <c r="Y524" s="30"/>
      <c r="Z524" s="30"/>
      <c r="AA524" s="32"/>
      <c r="AB524" s="32"/>
      <c r="AC524" s="33"/>
      <c r="AD524" s="63"/>
      <c r="AE524" s="63"/>
      <c r="BK524" s="65"/>
      <c r="BL524" s="65"/>
      <c r="BM524" s="65"/>
      <c r="BN524" s="65"/>
      <c r="BO524" s="65"/>
      <c r="BP524" s="65"/>
      <c r="BQ524" s="65"/>
      <c r="BR524" s="65"/>
      <c r="BS524" s="65"/>
      <c r="BT524" s="66"/>
      <c r="BU524" s="67"/>
      <c r="BV524" s="67"/>
      <c r="BW524" s="67"/>
      <c r="BX524" s="67"/>
      <c r="BY524" s="67"/>
      <c r="BZ524" s="68"/>
      <c r="CA524" s="65"/>
      <c r="CB524" s="65"/>
      <c r="CC524" s="65"/>
      <c r="CD524" s="65"/>
      <c r="CE524" s="65"/>
      <c r="CF524" s="65"/>
      <c r="CG524" s="65"/>
      <c r="CH524" s="65"/>
      <c r="CI524" s="65"/>
      <c r="CJ524" s="171"/>
      <c r="CK524" s="64" t="str">
        <f t="shared" si="103"/>
        <v/>
      </c>
    </row>
    <row r="525" spans="1:89" s="64" customFormat="1" ht="51" customHeight="1">
      <c r="A525" s="29" t="str">
        <f t="shared" si="97"/>
        <v/>
      </c>
      <c r="B525" s="30"/>
      <c r="C525" s="30"/>
      <c r="D525" s="38"/>
      <c r="E525" s="198" t="str">
        <f t="shared" si="98"/>
        <v/>
      </c>
      <c r="F525" s="38"/>
      <c r="G525" s="38"/>
      <c r="H525" s="31"/>
      <c r="I525" s="31"/>
      <c r="J525" s="61" t="str">
        <f t="shared" si="99"/>
        <v/>
      </c>
      <c r="K525" s="69" t="str">
        <f t="shared" si="100"/>
        <v/>
      </c>
      <c r="L525" s="69" t="str">
        <f t="shared" si="101"/>
        <v/>
      </c>
      <c r="M525" s="69" t="str">
        <f t="shared" si="102"/>
        <v/>
      </c>
      <c r="N525" s="32"/>
      <c r="O525" s="99"/>
      <c r="P525" s="32"/>
      <c r="Q525" s="99"/>
      <c r="R525" s="129"/>
      <c r="S525" s="99"/>
      <c r="T525" s="32"/>
      <c r="U525" s="38"/>
      <c r="V525" s="32"/>
      <c r="W525" s="32"/>
      <c r="X525" s="38"/>
      <c r="Y525" s="30"/>
      <c r="Z525" s="30"/>
      <c r="AA525" s="32"/>
      <c r="AB525" s="32"/>
      <c r="AC525" s="33"/>
      <c r="AD525" s="63"/>
      <c r="AE525" s="63"/>
      <c r="BK525" s="65"/>
      <c r="BL525" s="65"/>
      <c r="BM525" s="65"/>
      <c r="BN525" s="65"/>
      <c r="BO525" s="65"/>
      <c r="BP525" s="65"/>
      <c r="BQ525" s="65"/>
      <c r="BR525" s="65"/>
      <c r="BS525" s="65"/>
      <c r="BT525" s="66"/>
      <c r="BU525" s="67"/>
      <c r="BV525" s="67"/>
      <c r="BW525" s="67"/>
      <c r="BX525" s="67"/>
      <c r="BY525" s="67"/>
      <c r="BZ525" s="68"/>
      <c r="CA525" s="65"/>
      <c r="CB525" s="65"/>
      <c r="CC525" s="65"/>
      <c r="CD525" s="65"/>
      <c r="CE525" s="65"/>
      <c r="CF525" s="65"/>
      <c r="CG525" s="65"/>
      <c r="CH525" s="65"/>
      <c r="CI525" s="65"/>
      <c r="CJ525" s="171"/>
      <c r="CK525" s="64" t="str">
        <f t="shared" si="103"/>
        <v/>
      </c>
    </row>
    <row r="526" spans="1:89" s="64" customFormat="1" ht="51" customHeight="1">
      <c r="A526" s="29" t="str">
        <f t="shared" si="97"/>
        <v/>
      </c>
      <c r="B526" s="30"/>
      <c r="C526" s="30"/>
      <c r="D526" s="38"/>
      <c r="E526" s="198" t="str">
        <f t="shared" si="98"/>
        <v/>
      </c>
      <c r="F526" s="38"/>
      <c r="G526" s="38"/>
      <c r="H526" s="31"/>
      <c r="I526" s="31"/>
      <c r="J526" s="61" t="str">
        <f t="shared" si="99"/>
        <v/>
      </c>
      <c r="K526" s="69" t="str">
        <f t="shared" si="100"/>
        <v/>
      </c>
      <c r="L526" s="69" t="str">
        <f t="shared" si="101"/>
        <v/>
      </c>
      <c r="M526" s="69" t="str">
        <f t="shared" si="102"/>
        <v/>
      </c>
      <c r="N526" s="32"/>
      <c r="O526" s="99"/>
      <c r="P526" s="32"/>
      <c r="Q526" s="99"/>
      <c r="R526" s="129"/>
      <c r="S526" s="99"/>
      <c r="T526" s="32"/>
      <c r="U526" s="38"/>
      <c r="V526" s="32"/>
      <c r="W526" s="32"/>
      <c r="X526" s="38"/>
      <c r="Y526" s="30"/>
      <c r="Z526" s="30"/>
      <c r="AA526" s="32"/>
      <c r="AB526" s="32"/>
      <c r="AC526" s="33"/>
      <c r="AD526" s="63"/>
      <c r="AE526" s="63"/>
      <c r="BK526" s="65"/>
      <c r="BL526" s="65"/>
      <c r="BM526" s="65"/>
      <c r="BN526" s="65"/>
      <c r="BO526" s="65"/>
      <c r="BP526" s="65"/>
      <c r="BQ526" s="65"/>
      <c r="BR526" s="65"/>
      <c r="BS526" s="65"/>
      <c r="BT526" s="66"/>
      <c r="BU526" s="67"/>
      <c r="BV526" s="67"/>
      <c r="BW526" s="67"/>
      <c r="BX526" s="67"/>
      <c r="BY526" s="67"/>
      <c r="BZ526" s="68"/>
      <c r="CA526" s="65"/>
      <c r="CB526" s="65"/>
      <c r="CC526" s="65"/>
      <c r="CD526" s="65"/>
      <c r="CE526" s="65"/>
      <c r="CF526" s="65"/>
      <c r="CG526" s="65"/>
      <c r="CH526" s="65"/>
      <c r="CI526" s="65"/>
      <c r="CJ526" s="171"/>
      <c r="CK526" s="64" t="str">
        <f t="shared" si="103"/>
        <v/>
      </c>
    </row>
    <row r="527" spans="1:89" s="64" customFormat="1" ht="51" customHeight="1">
      <c r="A527" s="29" t="str">
        <f t="shared" si="97"/>
        <v/>
      </c>
      <c r="B527" s="30"/>
      <c r="C527" s="30"/>
      <c r="D527" s="38"/>
      <c r="E527" s="198" t="str">
        <f t="shared" si="98"/>
        <v/>
      </c>
      <c r="F527" s="38"/>
      <c r="G527" s="38"/>
      <c r="H527" s="31"/>
      <c r="I527" s="31"/>
      <c r="J527" s="61" t="str">
        <f t="shared" si="99"/>
        <v/>
      </c>
      <c r="K527" s="69" t="str">
        <f t="shared" si="100"/>
        <v/>
      </c>
      <c r="L527" s="69" t="str">
        <f t="shared" si="101"/>
        <v/>
      </c>
      <c r="M527" s="69" t="str">
        <f t="shared" si="102"/>
        <v/>
      </c>
      <c r="N527" s="32"/>
      <c r="O527" s="99"/>
      <c r="P527" s="32"/>
      <c r="Q527" s="99"/>
      <c r="R527" s="129"/>
      <c r="S527" s="99"/>
      <c r="T527" s="32"/>
      <c r="U527" s="38"/>
      <c r="V527" s="32"/>
      <c r="W527" s="32"/>
      <c r="X527" s="38"/>
      <c r="Y527" s="30"/>
      <c r="Z527" s="30"/>
      <c r="AA527" s="32"/>
      <c r="AB527" s="32"/>
      <c r="AC527" s="33"/>
      <c r="AD527" s="63"/>
      <c r="AE527" s="63"/>
      <c r="BK527" s="65"/>
      <c r="BL527" s="65"/>
      <c r="BM527" s="65"/>
      <c r="BN527" s="65"/>
      <c r="BO527" s="65"/>
      <c r="BP527" s="65"/>
      <c r="BQ527" s="65"/>
      <c r="BR527" s="65"/>
      <c r="BS527" s="65"/>
      <c r="BT527" s="66"/>
      <c r="BU527" s="67"/>
      <c r="BV527" s="67"/>
      <c r="BW527" s="67"/>
      <c r="BX527" s="67"/>
      <c r="BY527" s="67"/>
      <c r="BZ527" s="68"/>
      <c r="CA527" s="65"/>
      <c r="CB527" s="65"/>
      <c r="CC527" s="65"/>
      <c r="CD527" s="65"/>
      <c r="CE527" s="65"/>
      <c r="CF527" s="65"/>
      <c r="CG527" s="65"/>
      <c r="CH527" s="65"/>
      <c r="CI527" s="65"/>
      <c r="CJ527" s="171"/>
      <c r="CK527" s="64" t="str">
        <f t="shared" si="103"/>
        <v/>
      </c>
    </row>
    <row r="528" spans="1:89" s="64" customFormat="1" ht="51" customHeight="1">
      <c r="A528" s="29" t="str">
        <f t="shared" si="97"/>
        <v/>
      </c>
      <c r="B528" s="30"/>
      <c r="C528" s="30"/>
      <c r="D528" s="38"/>
      <c r="E528" s="198" t="str">
        <f t="shared" si="98"/>
        <v/>
      </c>
      <c r="F528" s="38"/>
      <c r="G528" s="38"/>
      <c r="H528" s="31"/>
      <c r="I528" s="31"/>
      <c r="J528" s="61" t="str">
        <f t="shared" si="99"/>
        <v/>
      </c>
      <c r="K528" s="69" t="str">
        <f t="shared" si="100"/>
        <v/>
      </c>
      <c r="L528" s="69" t="str">
        <f t="shared" si="101"/>
        <v/>
      </c>
      <c r="M528" s="69" t="str">
        <f t="shared" si="102"/>
        <v/>
      </c>
      <c r="N528" s="32"/>
      <c r="O528" s="99"/>
      <c r="P528" s="32"/>
      <c r="Q528" s="99"/>
      <c r="R528" s="129"/>
      <c r="S528" s="99"/>
      <c r="T528" s="32"/>
      <c r="U528" s="38"/>
      <c r="V528" s="32"/>
      <c r="W528" s="32"/>
      <c r="X528" s="38"/>
      <c r="Y528" s="30"/>
      <c r="Z528" s="30"/>
      <c r="AA528" s="32"/>
      <c r="AB528" s="32"/>
      <c r="AC528" s="33"/>
      <c r="AD528" s="63"/>
      <c r="AE528" s="63"/>
      <c r="BK528" s="65"/>
      <c r="BL528" s="65"/>
      <c r="BM528" s="65"/>
      <c r="BN528" s="65"/>
      <c r="BO528" s="65"/>
      <c r="BP528" s="65"/>
      <c r="BQ528" s="65"/>
      <c r="BR528" s="65"/>
      <c r="BS528" s="65"/>
      <c r="BT528" s="66"/>
      <c r="BU528" s="67"/>
      <c r="BV528" s="67"/>
      <c r="BW528" s="67"/>
      <c r="BX528" s="67"/>
      <c r="BY528" s="67"/>
      <c r="BZ528" s="68"/>
      <c r="CA528" s="65"/>
      <c r="CB528" s="65"/>
      <c r="CC528" s="65"/>
      <c r="CD528" s="65"/>
      <c r="CE528" s="65"/>
      <c r="CF528" s="65"/>
      <c r="CG528" s="65"/>
      <c r="CH528" s="65"/>
      <c r="CI528" s="65"/>
      <c r="CJ528" s="171"/>
      <c r="CK528" s="64" t="str">
        <f t="shared" si="103"/>
        <v/>
      </c>
    </row>
    <row r="529" spans="1:89" s="64" customFormat="1" ht="51" customHeight="1">
      <c r="A529" s="29" t="str">
        <f t="shared" si="97"/>
        <v/>
      </c>
      <c r="B529" s="30"/>
      <c r="C529" s="30"/>
      <c r="D529" s="38"/>
      <c r="E529" s="198" t="str">
        <f t="shared" si="98"/>
        <v/>
      </c>
      <c r="F529" s="38"/>
      <c r="G529" s="38"/>
      <c r="H529" s="31"/>
      <c r="I529" s="31"/>
      <c r="J529" s="61" t="str">
        <f t="shared" si="99"/>
        <v/>
      </c>
      <c r="K529" s="69" t="str">
        <f t="shared" si="100"/>
        <v/>
      </c>
      <c r="L529" s="69" t="str">
        <f t="shared" si="101"/>
        <v/>
      </c>
      <c r="M529" s="69" t="str">
        <f t="shared" si="102"/>
        <v/>
      </c>
      <c r="N529" s="32"/>
      <c r="O529" s="99"/>
      <c r="P529" s="32"/>
      <c r="Q529" s="99"/>
      <c r="R529" s="129"/>
      <c r="S529" s="99"/>
      <c r="T529" s="32"/>
      <c r="U529" s="38"/>
      <c r="V529" s="32"/>
      <c r="W529" s="32"/>
      <c r="X529" s="38"/>
      <c r="Y529" s="30"/>
      <c r="Z529" s="30"/>
      <c r="AA529" s="32"/>
      <c r="AB529" s="32"/>
      <c r="AC529" s="33"/>
      <c r="AD529" s="63"/>
      <c r="AE529" s="63"/>
      <c r="BK529" s="65"/>
      <c r="BL529" s="65"/>
      <c r="BM529" s="65"/>
      <c r="BN529" s="65"/>
      <c r="BO529" s="65"/>
      <c r="BP529" s="65"/>
      <c r="BQ529" s="65"/>
      <c r="BR529" s="65"/>
      <c r="BS529" s="65"/>
      <c r="BT529" s="66"/>
      <c r="BU529" s="67"/>
      <c r="BV529" s="67"/>
      <c r="BW529" s="67"/>
      <c r="BX529" s="67"/>
      <c r="BY529" s="67"/>
      <c r="BZ529" s="68"/>
      <c r="CA529" s="65"/>
      <c r="CB529" s="65"/>
      <c r="CC529" s="65"/>
      <c r="CD529" s="65"/>
      <c r="CE529" s="65"/>
      <c r="CF529" s="65"/>
      <c r="CG529" s="65"/>
      <c r="CH529" s="65"/>
      <c r="CI529" s="65"/>
      <c r="CJ529" s="171"/>
      <c r="CK529" s="64" t="str">
        <f t="shared" si="103"/>
        <v/>
      </c>
    </row>
    <row r="530" spans="1:89" s="64" customFormat="1" ht="51" customHeight="1">
      <c r="A530" s="29" t="str">
        <f t="shared" si="97"/>
        <v/>
      </c>
      <c r="B530" s="30"/>
      <c r="C530" s="30"/>
      <c r="D530" s="38"/>
      <c r="E530" s="198" t="str">
        <f t="shared" si="98"/>
        <v/>
      </c>
      <c r="F530" s="38"/>
      <c r="G530" s="38"/>
      <c r="H530" s="31"/>
      <c r="I530" s="31"/>
      <c r="J530" s="61" t="str">
        <f t="shared" si="99"/>
        <v/>
      </c>
      <c r="K530" s="69" t="str">
        <f t="shared" si="100"/>
        <v/>
      </c>
      <c r="L530" s="69" t="str">
        <f t="shared" si="101"/>
        <v/>
      </c>
      <c r="M530" s="69" t="str">
        <f t="shared" si="102"/>
        <v/>
      </c>
      <c r="N530" s="32"/>
      <c r="O530" s="99"/>
      <c r="P530" s="32"/>
      <c r="Q530" s="99"/>
      <c r="R530" s="129"/>
      <c r="S530" s="99"/>
      <c r="T530" s="32"/>
      <c r="U530" s="38"/>
      <c r="V530" s="32"/>
      <c r="W530" s="32"/>
      <c r="X530" s="38"/>
      <c r="Y530" s="30"/>
      <c r="Z530" s="30"/>
      <c r="AA530" s="32"/>
      <c r="AB530" s="32"/>
      <c r="AC530" s="33"/>
      <c r="AD530" s="63"/>
      <c r="AE530" s="63"/>
      <c r="BK530" s="65"/>
      <c r="BL530" s="65"/>
      <c r="BM530" s="65"/>
      <c r="BN530" s="65"/>
      <c r="BO530" s="65"/>
      <c r="BP530" s="65"/>
      <c r="BQ530" s="65"/>
      <c r="BR530" s="65"/>
      <c r="BS530" s="65"/>
      <c r="BT530" s="66"/>
      <c r="BU530" s="67"/>
      <c r="BV530" s="67"/>
      <c r="BW530" s="67"/>
      <c r="BX530" s="67"/>
      <c r="BY530" s="67"/>
      <c r="BZ530" s="68"/>
      <c r="CA530" s="65"/>
      <c r="CB530" s="65"/>
      <c r="CC530" s="65"/>
      <c r="CD530" s="65"/>
      <c r="CE530" s="65"/>
      <c r="CF530" s="65"/>
      <c r="CG530" s="65"/>
      <c r="CH530" s="65"/>
      <c r="CI530" s="65"/>
      <c r="CJ530" s="171"/>
      <c r="CK530" s="64" t="str">
        <f t="shared" si="103"/>
        <v/>
      </c>
    </row>
    <row r="531" spans="1:89" s="64" customFormat="1" ht="51" customHeight="1">
      <c r="A531" s="29" t="str">
        <f t="shared" ref="A531:A594" si="104">IFERROR(IF(AND(B531="",C531="",F531="",I531=""),"",A530+1),"")</f>
        <v/>
      </c>
      <c r="B531" s="30"/>
      <c r="C531" s="30"/>
      <c r="D531" s="38"/>
      <c r="E531" s="198" t="str">
        <f t="shared" ref="E531:E594" si="105">IFERROR(VLOOKUP(D531,PEEO_SCHOOL,3,0),"")</f>
        <v/>
      </c>
      <c r="F531" s="38"/>
      <c r="G531" s="38"/>
      <c r="H531" s="31"/>
      <c r="I531" s="31"/>
      <c r="J531" s="61" t="str">
        <f t="shared" ref="J531:J594" si="106">IFERROR(IF(BZ531="","",BZ531),"")</f>
        <v/>
      </c>
      <c r="K531" s="69" t="str">
        <f t="shared" ref="K531:K594" si="107">IFERROR(IF(OR($K$4="",B531="",A531="",I531=""),"",DATEDIF(I531,$K$4,"Y")),"")</f>
        <v/>
      </c>
      <c r="L531" s="69" t="str">
        <f t="shared" ref="L531:L594" si="108">IFERROR(IF(OR($K$4="",B531="",A531="",I531=""),"",DATEDIF(I531,$K$4,"YM")),"")</f>
        <v/>
      </c>
      <c r="M531" s="69" t="str">
        <f t="shared" ref="M531:M594" si="109">IFERROR(IF(OR($K$4="",B531="",A531="",I531=""),"",DATEDIF(I531,$K$4,"MD")),"")</f>
        <v/>
      </c>
      <c r="N531" s="32"/>
      <c r="O531" s="99"/>
      <c r="P531" s="32"/>
      <c r="Q531" s="99"/>
      <c r="R531" s="129"/>
      <c r="S531" s="99"/>
      <c r="T531" s="32"/>
      <c r="U531" s="38"/>
      <c r="V531" s="32"/>
      <c r="W531" s="32"/>
      <c r="X531" s="38"/>
      <c r="Y531" s="30"/>
      <c r="Z531" s="30"/>
      <c r="AA531" s="32"/>
      <c r="AB531" s="32"/>
      <c r="AC531" s="33"/>
      <c r="AD531" s="63"/>
      <c r="AE531" s="63"/>
      <c r="BK531" s="65"/>
      <c r="BL531" s="65"/>
      <c r="BM531" s="65"/>
      <c r="BN531" s="65"/>
      <c r="BO531" s="65"/>
      <c r="BP531" s="65"/>
      <c r="BQ531" s="65"/>
      <c r="BR531" s="65"/>
      <c r="BS531" s="65"/>
      <c r="BT531" s="66"/>
      <c r="BU531" s="67"/>
      <c r="BV531" s="67"/>
      <c r="BW531" s="67"/>
      <c r="BX531" s="67"/>
      <c r="BY531" s="67"/>
      <c r="BZ531" s="68"/>
      <c r="CA531" s="65"/>
      <c r="CB531" s="65"/>
      <c r="CC531" s="65"/>
      <c r="CD531" s="65"/>
      <c r="CE531" s="65"/>
      <c r="CF531" s="65"/>
      <c r="CG531" s="65"/>
      <c r="CH531" s="65"/>
      <c r="CI531" s="65"/>
      <c r="CJ531" s="171"/>
      <c r="CK531" s="64" t="str">
        <f t="shared" si="103"/>
        <v/>
      </c>
    </row>
    <row r="532" spans="1:89" s="64" customFormat="1" ht="51" customHeight="1">
      <c r="A532" s="29" t="str">
        <f t="shared" si="104"/>
        <v/>
      </c>
      <c r="B532" s="30"/>
      <c r="C532" s="30"/>
      <c r="D532" s="38"/>
      <c r="E532" s="198" t="str">
        <f t="shared" si="105"/>
        <v/>
      </c>
      <c r="F532" s="38"/>
      <c r="G532" s="38"/>
      <c r="H532" s="31"/>
      <c r="I532" s="31"/>
      <c r="J532" s="61" t="str">
        <f t="shared" si="106"/>
        <v/>
      </c>
      <c r="K532" s="69" t="str">
        <f t="shared" si="107"/>
        <v/>
      </c>
      <c r="L532" s="69" t="str">
        <f t="shared" si="108"/>
        <v/>
      </c>
      <c r="M532" s="69" t="str">
        <f t="shared" si="109"/>
        <v/>
      </c>
      <c r="N532" s="32"/>
      <c r="O532" s="99"/>
      <c r="P532" s="32"/>
      <c r="Q532" s="99"/>
      <c r="R532" s="129"/>
      <c r="S532" s="99"/>
      <c r="T532" s="32"/>
      <c r="U532" s="38"/>
      <c r="V532" s="32"/>
      <c r="W532" s="32"/>
      <c r="X532" s="38"/>
      <c r="Y532" s="30"/>
      <c r="Z532" s="30"/>
      <c r="AA532" s="32"/>
      <c r="AB532" s="32"/>
      <c r="AC532" s="33"/>
      <c r="AD532" s="63"/>
      <c r="AE532" s="63"/>
      <c r="BK532" s="65"/>
      <c r="BL532" s="65"/>
      <c r="BM532" s="65"/>
      <c r="BN532" s="65"/>
      <c r="BO532" s="65"/>
      <c r="BP532" s="65"/>
      <c r="BQ532" s="65"/>
      <c r="BR532" s="65"/>
      <c r="BS532" s="65"/>
      <c r="BT532" s="66"/>
      <c r="BU532" s="67"/>
      <c r="BV532" s="67"/>
      <c r="BW532" s="67"/>
      <c r="BX532" s="67"/>
      <c r="BY532" s="67"/>
      <c r="BZ532" s="68"/>
      <c r="CA532" s="65"/>
      <c r="CB532" s="65"/>
      <c r="CC532" s="65"/>
      <c r="CD532" s="65"/>
      <c r="CE532" s="65"/>
      <c r="CF532" s="65"/>
      <c r="CG532" s="65"/>
      <c r="CH532" s="65"/>
      <c r="CI532" s="65"/>
      <c r="CJ532" s="171"/>
      <c r="CK532" s="64" t="str">
        <f t="shared" si="103"/>
        <v/>
      </c>
    </row>
    <row r="533" spans="1:89" s="64" customFormat="1" ht="51" customHeight="1">
      <c r="A533" s="29" t="str">
        <f t="shared" si="104"/>
        <v/>
      </c>
      <c r="B533" s="30"/>
      <c r="C533" s="30"/>
      <c r="D533" s="38"/>
      <c r="E533" s="198" t="str">
        <f t="shared" si="105"/>
        <v/>
      </c>
      <c r="F533" s="38"/>
      <c r="G533" s="38"/>
      <c r="H533" s="31"/>
      <c r="I533" s="31"/>
      <c r="J533" s="61" t="str">
        <f t="shared" si="106"/>
        <v/>
      </c>
      <c r="K533" s="69" t="str">
        <f t="shared" si="107"/>
        <v/>
      </c>
      <c r="L533" s="69" t="str">
        <f t="shared" si="108"/>
        <v/>
      </c>
      <c r="M533" s="69" t="str">
        <f t="shared" si="109"/>
        <v/>
      </c>
      <c r="N533" s="32"/>
      <c r="O533" s="99"/>
      <c r="P533" s="32"/>
      <c r="Q533" s="99"/>
      <c r="R533" s="129"/>
      <c r="S533" s="99"/>
      <c r="T533" s="32"/>
      <c r="U533" s="38"/>
      <c r="V533" s="32"/>
      <c r="W533" s="32"/>
      <c r="X533" s="38"/>
      <c r="Y533" s="30"/>
      <c r="Z533" s="30"/>
      <c r="AA533" s="32"/>
      <c r="AB533" s="32"/>
      <c r="AC533" s="33"/>
      <c r="AD533" s="63"/>
      <c r="AE533" s="63"/>
      <c r="BK533" s="65"/>
      <c r="BL533" s="65"/>
      <c r="BM533" s="65"/>
      <c r="BN533" s="65"/>
      <c r="BO533" s="65"/>
      <c r="BP533" s="65"/>
      <c r="BQ533" s="65"/>
      <c r="BR533" s="65"/>
      <c r="BS533" s="65"/>
      <c r="BT533" s="66"/>
      <c r="BU533" s="67"/>
      <c r="BV533" s="67"/>
      <c r="BW533" s="67"/>
      <c r="BX533" s="67"/>
      <c r="BY533" s="67"/>
      <c r="BZ533" s="68"/>
      <c r="CA533" s="65"/>
      <c r="CB533" s="65"/>
      <c r="CC533" s="65"/>
      <c r="CD533" s="65"/>
      <c r="CE533" s="65"/>
      <c r="CF533" s="65"/>
      <c r="CG533" s="65"/>
      <c r="CH533" s="65"/>
      <c r="CI533" s="65"/>
      <c r="CJ533" s="171"/>
      <c r="CK533" s="64" t="str">
        <f t="shared" si="103"/>
        <v/>
      </c>
    </row>
    <row r="534" spans="1:89" s="64" customFormat="1" ht="51" customHeight="1">
      <c r="A534" s="29" t="str">
        <f t="shared" si="104"/>
        <v/>
      </c>
      <c r="B534" s="30"/>
      <c r="C534" s="30"/>
      <c r="D534" s="38"/>
      <c r="E534" s="198" t="str">
        <f t="shared" si="105"/>
        <v/>
      </c>
      <c r="F534" s="38"/>
      <c r="G534" s="38"/>
      <c r="H534" s="31"/>
      <c r="I534" s="31"/>
      <c r="J534" s="61" t="str">
        <f t="shared" si="106"/>
        <v/>
      </c>
      <c r="K534" s="69" t="str">
        <f t="shared" si="107"/>
        <v/>
      </c>
      <c r="L534" s="69" t="str">
        <f t="shared" si="108"/>
        <v/>
      </c>
      <c r="M534" s="69" t="str">
        <f t="shared" si="109"/>
        <v/>
      </c>
      <c r="N534" s="32"/>
      <c r="O534" s="99"/>
      <c r="P534" s="32"/>
      <c r="Q534" s="99"/>
      <c r="R534" s="129"/>
      <c r="S534" s="99"/>
      <c r="T534" s="32"/>
      <c r="U534" s="38"/>
      <c r="V534" s="32"/>
      <c r="W534" s="32"/>
      <c r="X534" s="38"/>
      <c r="Y534" s="30"/>
      <c r="Z534" s="30"/>
      <c r="AA534" s="32"/>
      <c r="AB534" s="32"/>
      <c r="AC534" s="33"/>
      <c r="AD534" s="63"/>
      <c r="AE534" s="63"/>
      <c r="BK534" s="65"/>
      <c r="BL534" s="65"/>
      <c r="BM534" s="65"/>
      <c r="BN534" s="65"/>
      <c r="BO534" s="65"/>
      <c r="BP534" s="65"/>
      <c r="BQ534" s="65"/>
      <c r="BR534" s="65"/>
      <c r="BS534" s="65"/>
      <c r="BT534" s="66"/>
      <c r="BU534" s="67"/>
      <c r="BV534" s="67"/>
      <c r="BW534" s="67"/>
      <c r="BX534" s="67"/>
      <c r="BY534" s="67"/>
      <c r="BZ534" s="68"/>
      <c r="CA534" s="65"/>
      <c r="CB534" s="65"/>
      <c r="CC534" s="65"/>
      <c r="CD534" s="65"/>
      <c r="CE534" s="65"/>
      <c r="CF534" s="65"/>
      <c r="CG534" s="65"/>
      <c r="CH534" s="65"/>
      <c r="CI534" s="65"/>
      <c r="CJ534" s="171"/>
      <c r="CK534" s="64" t="str">
        <f t="shared" si="103"/>
        <v/>
      </c>
    </row>
    <row r="535" spans="1:89" s="64" customFormat="1" ht="51" customHeight="1">
      <c r="A535" s="29" t="str">
        <f t="shared" si="104"/>
        <v/>
      </c>
      <c r="B535" s="30"/>
      <c r="C535" s="30"/>
      <c r="D535" s="38"/>
      <c r="E535" s="198" t="str">
        <f t="shared" si="105"/>
        <v/>
      </c>
      <c r="F535" s="38"/>
      <c r="G535" s="38"/>
      <c r="H535" s="31"/>
      <c r="I535" s="31"/>
      <c r="J535" s="61" t="str">
        <f t="shared" si="106"/>
        <v/>
      </c>
      <c r="K535" s="69" t="str">
        <f t="shared" si="107"/>
        <v/>
      </c>
      <c r="L535" s="69" t="str">
        <f t="shared" si="108"/>
        <v/>
      </c>
      <c r="M535" s="69" t="str">
        <f t="shared" si="109"/>
        <v/>
      </c>
      <c r="N535" s="32"/>
      <c r="O535" s="99"/>
      <c r="P535" s="32"/>
      <c r="Q535" s="99"/>
      <c r="R535" s="129"/>
      <c r="S535" s="99"/>
      <c r="T535" s="32"/>
      <c r="U535" s="38"/>
      <c r="V535" s="32"/>
      <c r="W535" s="32"/>
      <c r="X535" s="38"/>
      <c r="Y535" s="30"/>
      <c r="Z535" s="30"/>
      <c r="AA535" s="32"/>
      <c r="AB535" s="32"/>
      <c r="AC535" s="33"/>
      <c r="AD535" s="63"/>
      <c r="AE535" s="63"/>
      <c r="BK535" s="65"/>
      <c r="BL535" s="65"/>
      <c r="BM535" s="65"/>
      <c r="BN535" s="65"/>
      <c r="BO535" s="65"/>
      <c r="BP535" s="65"/>
      <c r="BQ535" s="65"/>
      <c r="BR535" s="65"/>
      <c r="BS535" s="65"/>
      <c r="BT535" s="66"/>
      <c r="BU535" s="67"/>
      <c r="BV535" s="67"/>
      <c r="BW535" s="67"/>
      <c r="BX535" s="67"/>
      <c r="BY535" s="67"/>
      <c r="BZ535" s="68"/>
      <c r="CA535" s="65"/>
      <c r="CB535" s="65"/>
      <c r="CC535" s="65"/>
      <c r="CD535" s="65"/>
      <c r="CE535" s="65"/>
      <c r="CF535" s="65"/>
      <c r="CG535" s="65"/>
      <c r="CH535" s="65"/>
      <c r="CI535" s="65"/>
      <c r="CJ535" s="171"/>
      <c r="CK535" s="64" t="str">
        <f t="shared" si="103"/>
        <v/>
      </c>
    </row>
    <row r="536" spans="1:89" s="64" customFormat="1" ht="51" customHeight="1">
      <c r="A536" s="29" t="str">
        <f t="shared" si="104"/>
        <v/>
      </c>
      <c r="B536" s="30"/>
      <c r="C536" s="30"/>
      <c r="D536" s="38"/>
      <c r="E536" s="198" t="str">
        <f t="shared" si="105"/>
        <v/>
      </c>
      <c r="F536" s="38"/>
      <c r="G536" s="38"/>
      <c r="H536" s="31"/>
      <c r="I536" s="31"/>
      <c r="J536" s="61" t="str">
        <f t="shared" si="106"/>
        <v/>
      </c>
      <c r="K536" s="69" t="str">
        <f t="shared" si="107"/>
        <v/>
      </c>
      <c r="L536" s="69" t="str">
        <f t="shared" si="108"/>
        <v/>
      </c>
      <c r="M536" s="69" t="str">
        <f t="shared" si="109"/>
        <v/>
      </c>
      <c r="N536" s="32"/>
      <c r="O536" s="99"/>
      <c r="P536" s="32"/>
      <c r="Q536" s="99"/>
      <c r="R536" s="129"/>
      <c r="S536" s="99"/>
      <c r="T536" s="32"/>
      <c r="U536" s="38"/>
      <c r="V536" s="32"/>
      <c r="W536" s="32"/>
      <c r="X536" s="38"/>
      <c r="Y536" s="30"/>
      <c r="Z536" s="30"/>
      <c r="AA536" s="32"/>
      <c r="AB536" s="32"/>
      <c r="AC536" s="33"/>
      <c r="AD536" s="63"/>
      <c r="AE536" s="63"/>
      <c r="BK536" s="65"/>
      <c r="BL536" s="65"/>
      <c r="BM536" s="65"/>
      <c r="BN536" s="65"/>
      <c r="BO536" s="65"/>
      <c r="BP536" s="65"/>
      <c r="BQ536" s="65"/>
      <c r="BR536" s="65"/>
      <c r="BS536" s="65"/>
      <c r="BT536" s="66"/>
      <c r="BU536" s="67"/>
      <c r="BV536" s="67"/>
      <c r="BW536" s="67"/>
      <c r="BX536" s="67"/>
      <c r="BY536" s="67"/>
      <c r="BZ536" s="68"/>
      <c r="CA536" s="65"/>
      <c r="CB536" s="65"/>
      <c r="CC536" s="65"/>
      <c r="CD536" s="65"/>
      <c r="CE536" s="65"/>
      <c r="CF536" s="65"/>
      <c r="CG536" s="65"/>
      <c r="CH536" s="65"/>
      <c r="CI536" s="65"/>
      <c r="CJ536" s="171"/>
      <c r="CK536" s="64" t="str">
        <f t="shared" si="103"/>
        <v/>
      </c>
    </row>
    <row r="537" spans="1:89" s="64" customFormat="1" ht="51" customHeight="1">
      <c r="A537" s="29" t="str">
        <f t="shared" si="104"/>
        <v/>
      </c>
      <c r="B537" s="30"/>
      <c r="C537" s="30"/>
      <c r="D537" s="38"/>
      <c r="E537" s="198" t="str">
        <f t="shared" si="105"/>
        <v/>
      </c>
      <c r="F537" s="38"/>
      <c r="G537" s="38"/>
      <c r="H537" s="31"/>
      <c r="I537" s="31"/>
      <c r="J537" s="61" t="str">
        <f t="shared" si="106"/>
        <v/>
      </c>
      <c r="K537" s="69" t="str">
        <f t="shared" si="107"/>
        <v/>
      </c>
      <c r="L537" s="69" t="str">
        <f t="shared" si="108"/>
        <v/>
      </c>
      <c r="M537" s="69" t="str">
        <f t="shared" si="109"/>
        <v/>
      </c>
      <c r="N537" s="32"/>
      <c r="O537" s="99"/>
      <c r="P537" s="32"/>
      <c r="Q537" s="99"/>
      <c r="R537" s="129"/>
      <c r="S537" s="99"/>
      <c r="T537" s="32"/>
      <c r="U537" s="38"/>
      <c r="V537" s="32"/>
      <c r="W537" s="32"/>
      <c r="X537" s="38"/>
      <c r="Y537" s="30"/>
      <c r="Z537" s="30"/>
      <c r="AA537" s="32"/>
      <c r="AB537" s="32"/>
      <c r="AC537" s="33"/>
      <c r="AD537" s="63"/>
      <c r="AE537" s="63"/>
      <c r="BK537" s="65"/>
      <c r="BL537" s="65"/>
      <c r="BM537" s="65"/>
      <c r="BN537" s="65"/>
      <c r="BO537" s="65"/>
      <c r="BP537" s="65"/>
      <c r="BQ537" s="65"/>
      <c r="BR537" s="65"/>
      <c r="BS537" s="65"/>
      <c r="BT537" s="66"/>
      <c r="BU537" s="67"/>
      <c r="BV537" s="67"/>
      <c r="BW537" s="67"/>
      <c r="BX537" s="67"/>
      <c r="BY537" s="67"/>
      <c r="BZ537" s="68"/>
      <c r="CA537" s="65"/>
      <c r="CB537" s="65"/>
      <c r="CC537" s="65"/>
      <c r="CD537" s="65"/>
      <c r="CE537" s="65"/>
      <c r="CF537" s="65"/>
      <c r="CG537" s="65"/>
      <c r="CH537" s="65"/>
      <c r="CI537" s="65"/>
      <c r="CJ537" s="171"/>
      <c r="CK537" s="64" t="str">
        <f t="shared" si="103"/>
        <v/>
      </c>
    </row>
    <row r="538" spans="1:89" s="64" customFormat="1" ht="51" customHeight="1">
      <c r="A538" s="29" t="str">
        <f t="shared" si="104"/>
        <v/>
      </c>
      <c r="B538" s="30"/>
      <c r="C538" s="30"/>
      <c r="D538" s="38"/>
      <c r="E538" s="198" t="str">
        <f t="shared" si="105"/>
        <v/>
      </c>
      <c r="F538" s="38"/>
      <c r="G538" s="38"/>
      <c r="H538" s="31"/>
      <c r="I538" s="31"/>
      <c r="J538" s="61" t="str">
        <f t="shared" si="106"/>
        <v/>
      </c>
      <c r="K538" s="69" t="str">
        <f t="shared" si="107"/>
        <v/>
      </c>
      <c r="L538" s="69" t="str">
        <f t="shared" si="108"/>
        <v/>
      </c>
      <c r="M538" s="69" t="str">
        <f t="shared" si="109"/>
        <v/>
      </c>
      <c r="N538" s="32"/>
      <c r="O538" s="99"/>
      <c r="P538" s="32"/>
      <c r="Q538" s="99"/>
      <c r="R538" s="129"/>
      <c r="S538" s="99"/>
      <c r="T538" s="32"/>
      <c r="U538" s="38"/>
      <c r="V538" s="32"/>
      <c r="W538" s="32"/>
      <c r="X538" s="38"/>
      <c r="Y538" s="30"/>
      <c r="Z538" s="30"/>
      <c r="AA538" s="32"/>
      <c r="AB538" s="32"/>
      <c r="AC538" s="33"/>
      <c r="AD538" s="63"/>
      <c r="AE538" s="63"/>
      <c r="BK538" s="65"/>
      <c r="BL538" s="65"/>
      <c r="BM538" s="65"/>
      <c r="BN538" s="65"/>
      <c r="BO538" s="65"/>
      <c r="BP538" s="65"/>
      <c r="BQ538" s="65"/>
      <c r="BR538" s="65"/>
      <c r="BS538" s="65"/>
      <c r="BT538" s="66"/>
      <c r="BU538" s="67"/>
      <c r="BV538" s="67"/>
      <c r="BW538" s="67"/>
      <c r="BX538" s="67"/>
      <c r="BY538" s="67"/>
      <c r="BZ538" s="68"/>
      <c r="CA538" s="65"/>
      <c r="CB538" s="65"/>
      <c r="CC538" s="65"/>
      <c r="CD538" s="65"/>
      <c r="CE538" s="65"/>
      <c r="CF538" s="65"/>
      <c r="CG538" s="65"/>
      <c r="CH538" s="65"/>
      <c r="CI538" s="65"/>
      <c r="CJ538" s="171"/>
      <c r="CK538" s="64" t="str">
        <f t="shared" si="103"/>
        <v/>
      </c>
    </row>
    <row r="539" spans="1:89" s="64" customFormat="1" ht="51" customHeight="1">
      <c r="A539" s="29" t="str">
        <f t="shared" si="104"/>
        <v/>
      </c>
      <c r="B539" s="30"/>
      <c r="C539" s="30"/>
      <c r="D539" s="38"/>
      <c r="E539" s="198" t="str">
        <f t="shared" si="105"/>
        <v/>
      </c>
      <c r="F539" s="38"/>
      <c r="G539" s="38"/>
      <c r="H539" s="31"/>
      <c r="I539" s="31"/>
      <c r="J539" s="61" t="str">
        <f t="shared" si="106"/>
        <v/>
      </c>
      <c r="K539" s="69" t="str">
        <f t="shared" si="107"/>
        <v/>
      </c>
      <c r="L539" s="69" t="str">
        <f t="shared" si="108"/>
        <v/>
      </c>
      <c r="M539" s="69" t="str">
        <f t="shared" si="109"/>
        <v/>
      </c>
      <c r="N539" s="32"/>
      <c r="O539" s="99"/>
      <c r="P539" s="32"/>
      <c r="Q539" s="99"/>
      <c r="R539" s="129"/>
      <c r="S539" s="99"/>
      <c r="T539" s="32"/>
      <c r="U539" s="38"/>
      <c r="V539" s="32"/>
      <c r="W539" s="32"/>
      <c r="X539" s="38"/>
      <c r="Y539" s="30"/>
      <c r="Z539" s="30"/>
      <c r="AA539" s="32"/>
      <c r="AB539" s="32"/>
      <c r="AC539" s="33"/>
      <c r="AD539" s="63"/>
      <c r="AE539" s="63"/>
      <c r="BK539" s="65"/>
      <c r="BL539" s="65"/>
      <c r="BM539" s="65"/>
      <c r="BN539" s="65"/>
      <c r="BO539" s="65"/>
      <c r="BP539" s="65"/>
      <c r="BQ539" s="65"/>
      <c r="BR539" s="65"/>
      <c r="BS539" s="65"/>
      <c r="BT539" s="66"/>
      <c r="BU539" s="67"/>
      <c r="BV539" s="67"/>
      <c r="BW539" s="67"/>
      <c r="BX539" s="67"/>
      <c r="BY539" s="67"/>
      <c r="BZ539" s="68"/>
      <c r="CA539" s="65"/>
      <c r="CB539" s="65"/>
      <c r="CC539" s="65"/>
      <c r="CD539" s="65"/>
      <c r="CE539" s="65"/>
      <c r="CF539" s="65"/>
      <c r="CG539" s="65"/>
      <c r="CH539" s="65"/>
      <c r="CI539" s="65"/>
      <c r="CJ539" s="171"/>
      <c r="CK539" s="64" t="str">
        <f t="shared" si="103"/>
        <v/>
      </c>
    </row>
    <row r="540" spans="1:89" s="64" customFormat="1" ht="51" customHeight="1">
      <c r="A540" s="29" t="str">
        <f t="shared" si="104"/>
        <v/>
      </c>
      <c r="B540" s="30"/>
      <c r="C540" s="30"/>
      <c r="D540" s="38"/>
      <c r="E540" s="198" t="str">
        <f t="shared" si="105"/>
        <v/>
      </c>
      <c r="F540" s="38"/>
      <c r="G540" s="38"/>
      <c r="H540" s="31"/>
      <c r="I540" s="31"/>
      <c r="J540" s="61" t="str">
        <f t="shared" si="106"/>
        <v/>
      </c>
      <c r="K540" s="69" t="str">
        <f t="shared" si="107"/>
        <v/>
      </c>
      <c r="L540" s="69" t="str">
        <f t="shared" si="108"/>
        <v/>
      </c>
      <c r="M540" s="69" t="str">
        <f t="shared" si="109"/>
        <v/>
      </c>
      <c r="N540" s="32"/>
      <c r="O540" s="99"/>
      <c r="P540" s="32"/>
      <c r="Q540" s="99"/>
      <c r="R540" s="129"/>
      <c r="S540" s="99"/>
      <c r="T540" s="32"/>
      <c r="U540" s="38"/>
      <c r="V540" s="32"/>
      <c r="W540" s="32"/>
      <c r="X540" s="38"/>
      <c r="Y540" s="30"/>
      <c r="Z540" s="30"/>
      <c r="AA540" s="32"/>
      <c r="AB540" s="32"/>
      <c r="AC540" s="33"/>
      <c r="AD540" s="63"/>
      <c r="AE540" s="63"/>
      <c r="BK540" s="65"/>
      <c r="BL540" s="65"/>
      <c r="BM540" s="65"/>
      <c r="BN540" s="65"/>
      <c r="BO540" s="65"/>
      <c r="BP540" s="65"/>
      <c r="BQ540" s="65"/>
      <c r="BR540" s="65"/>
      <c r="BS540" s="65"/>
      <c r="BT540" s="66"/>
      <c r="BU540" s="67"/>
      <c r="BV540" s="67"/>
      <c r="BW540" s="67"/>
      <c r="BX540" s="67"/>
      <c r="BY540" s="67"/>
      <c r="BZ540" s="68"/>
      <c r="CA540" s="65"/>
      <c r="CB540" s="65"/>
      <c r="CC540" s="65"/>
      <c r="CD540" s="65"/>
      <c r="CE540" s="65"/>
      <c r="CF540" s="65"/>
      <c r="CG540" s="65"/>
      <c r="CH540" s="65"/>
      <c r="CI540" s="65"/>
      <c r="CJ540" s="171"/>
      <c r="CK540" s="64" t="str">
        <f t="shared" si="103"/>
        <v/>
      </c>
    </row>
    <row r="541" spans="1:89" s="64" customFormat="1" ht="51" customHeight="1">
      <c r="A541" s="29" t="str">
        <f t="shared" si="104"/>
        <v/>
      </c>
      <c r="B541" s="30"/>
      <c r="C541" s="30"/>
      <c r="D541" s="38"/>
      <c r="E541" s="198" t="str">
        <f t="shared" si="105"/>
        <v/>
      </c>
      <c r="F541" s="38"/>
      <c r="G541" s="38"/>
      <c r="H541" s="31"/>
      <c r="I541" s="31"/>
      <c r="J541" s="61" t="str">
        <f t="shared" si="106"/>
        <v/>
      </c>
      <c r="K541" s="69" t="str">
        <f t="shared" si="107"/>
        <v/>
      </c>
      <c r="L541" s="69" t="str">
        <f t="shared" si="108"/>
        <v/>
      </c>
      <c r="M541" s="69" t="str">
        <f t="shared" si="109"/>
        <v/>
      </c>
      <c r="N541" s="32"/>
      <c r="O541" s="99"/>
      <c r="P541" s="32"/>
      <c r="Q541" s="99"/>
      <c r="R541" s="129"/>
      <c r="S541" s="99"/>
      <c r="T541" s="32"/>
      <c r="U541" s="38"/>
      <c r="V541" s="32"/>
      <c r="W541" s="32"/>
      <c r="X541" s="38"/>
      <c r="Y541" s="30"/>
      <c r="Z541" s="30"/>
      <c r="AA541" s="32"/>
      <c r="AB541" s="32"/>
      <c r="AC541" s="33"/>
      <c r="AD541" s="63"/>
      <c r="AE541" s="63"/>
      <c r="BK541" s="65"/>
      <c r="BL541" s="65"/>
      <c r="BM541" s="65"/>
      <c r="BN541" s="65"/>
      <c r="BO541" s="65"/>
      <c r="BP541" s="65"/>
      <c r="BQ541" s="65"/>
      <c r="BR541" s="65"/>
      <c r="BS541" s="65"/>
      <c r="BT541" s="66"/>
      <c r="BU541" s="67"/>
      <c r="BV541" s="67"/>
      <c r="BW541" s="67"/>
      <c r="BX541" s="67"/>
      <c r="BY541" s="67"/>
      <c r="BZ541" s="68"/>
      <c r="CA541" s="65"/>
      <c r="CB541" s="65"/>
      <c r="CC541" s="65"/>
      <c r="CD541" s="65"/>
      <c r="CE541" s="65"/>
      <c r="CF541" s="65"/>
      <c r="CG541" s="65"/>
      <c r="CH541" s="65"/>
      <c r="CI541" s="65"/>
      <c r="CJ541" s="171"/>
      <c r="CK541" s="64" t="str">
        <f t="shared" si="103"/>
        <v/>
      </c>
    </row>
    <row r="542" spans="1:89" s="64" customFormat="1" ht="51" customHeight="1">
      <c r="A542" s="29" t="str">
        <f t="shared" si="104"/>
        <v/>
      </c>
      <c r="B542" s="30"/>
      <c r="C542" s="30"/>
      <c r="D542" s="38"/>
      <c r="E542" s="198" t="str">
        <f t="shared" si="105"/>
        <v/>
      </c>
      <c r="F542" s="38"/>
      <c r="G542" s="38"/>
      <c r="H542" s="31"/>
      <c r="I542" s="31"/>
      <c r="J542" s="61" t="str">
        <f t="shared" si="106"/>
        <v/>
      </c>
      <c r="K542" s="69" t="str">
        <f t="shared" si="107"/>
        <v/>
      </c>
      <c r="L542" s="69" t="str">
        <f t="shared" si="108"/>
        <v/>
      </c>
      <c r="M542" s="69" t="str">
        <f t="shared" si="109"/>
        <v/>
      </c>
      <c r="N542" s="32"/>
      <c r="O542" s="99"/>
      <c r="P542" s="32"/>
      <c r="Q542" s="99"/>
      <c r="R542" s="129"/>
      <c r="S542" s="99"/>
      <c r="T542" s="32"/>
      <c r="U542" s="38"/>
      <c r="V542" s="32"/>
      <c r="W542" s="32"/>
      <c r="X542" s="38"/>
      <c r="Y542" s="30"/>
      <c r="Z542" s="30"/>
      <c r="AA542" s="32"/>
      <c r="AB542" s="32"/>
      <c r="AC542" s="33"/>
      <c r="AD542" s="63"/>
      <c r="AE542" s="63"/>
      <c r="BK542" s="65"/>
      <c r="BL542" s="65"/>
      <c r="BM542" s="65"/>
      <c r="BN542" s="65"/>
      <c r="BO542" s="65"/>
      <c r="BP542" s="65"/>
      <c r="BQ542" s="65"/>
      <c r="BR542" s="65"/>
      <c r="BS542" s="65"/>
      <c r="BT542" s="66"/>
      <c r="BU542" s="67"/>
      <c r="BV542" s="67"/>
      <c r="BW542" s="67"/>
      <c r="BX542" s="67"/>
      <c r="BY542" s="67"/>
      <c r="BZ542" s="68"/>
      <c r="CA542" s="65"/>
      <c r="CB542" s="65"/>
      <c r="CC542" s="65"/>
      <c r="CD542" s="65"/>
      <c r="CE542" s="65"/>
      <c r="CF542" s="65"/>
      <c r="CG542" s="65"/>
      <c r="CH542" s="65"/>
      <c r="CI542" s="65"/>
      <c r="CJ542" s="171"/>
      <c r="CK542" s="64" t="str">
        <f t="shared" si="103"/>
        <v/>
      </c>
    </row>
    <row r="543" spans="1:89" s="64" customFormat="1" ht="51" customHeight="1">
      <c r="A543" s="29" t="str">
        <f t="shared" si="104"/>
        <v/>
      </c>
      <c r="B543" s="30"/>
      <c r="C543" s="30"/>
      <c r="D543" s="38"/>
      <c r="E543" s="198" t="str">
        <f t="shared" si="105"/>
        <v/>
      </c>
      <c r="F543" s="38"/>
      <c r="G543" s="38"/>
      <c r="H543" s="31"/>
      <c r="I543" s="31"/>
      <c r="J543" s="61" t="str">
        <f t="shared" si="106"/>
        <v/>
      </c>
      <c r="K543" s="69" t="str">
        <f t="shared" si="107"/>
        <v/>
      </c>
      <c r="L543" s="69" t="str">
        <f t="shared" si="108"/>
        <v/>
      </c>
      <c r="M543" s="69" t="str">
        <f t="shared" si="109"/>
        <v/>
      </c>
      <c r="N543" s="32"/>
      <c r="O543" s="99"/>
      <c r="P543" s="32"/>
      <c r="Q543" s="99"/>
      <c r="R543" s="129"/>
      <c r="S543" s="99"/>
      <c r="T543" s="32"/>
      <c r="U543" s="38"/>
      <c r="V543" s="32"/>
      <c r="W543" s="32"/>
      <c r="X543" s="38"/>
      <c r="Y543" s="30"/>
      <c r="Z543" s="30"/>
      <c r="AA543" s="32"/>
      <c r="AB543" s="32"/>
      <c r="AC543" s="33"/>
      <c r="AD543" s="63"/>
      <c r="AE543" s="63"/>
      <c r="BK543" s="65"/>
      <c r="BL543" s="65"/>
      <c r="BM543" s="65"/>
      <c r="BN543" s="65"/>
      <c r="BO543" s="65"/>
      <c r="BP543" s="65"/>
      <c r="BQ543" s="65"/>
      <c r="BR543" s="65"/>
      <c r="BS543" s="65"/>
      <c r="BT543" s="66"/>
      <c r="BU543" s="67"/>
      <c r="BV543" s="67"/>
      <c r="BW543" s="67"/>
      <c r="BX543" s="67"/>
      <c r="BY543" s="67"/>
      <c r="BZ543" s="68"/>
      <c r="CA543" s="65"/>
      <c r="CB543" s="65"/>
      <c r="CC543" s="65"/>
      <c r="CD543" s="65"/>
      <c r="CE543" s="65"/>
      <c r="CF543" s="65"/>
      <c r="CG543" s="65"/>
      <c r="CH543" s="65"/>
      <c r="CI543" s="65"/>
      <c r="CJ543" s="171"/>
      <c r="CK543" s="64" t="str">
        <f t="shared" si="103"/>
        <v/>
      </c>
    </row>
    <row r="544" spans="1:89" s="64" customFormat="1" ht="51" customHeight="1">
      <c r="A544" s="29" t="str">
        <f t="shared" si="104"/>
        <v/>
      </c>
      <c r="B544" s="30"/>
      <c r="C544" s="30"/>
      <c r="D544" s="38"/>
      <c r="E544" s="198" t="str">
        <f t="shared" si="105"/>
        <v/>
      </c>
      <c r="F544" s="38"/>
      <c r="G544" s="38"/>
      <c r="H544" s="31"/>
      <c r="I544" s="31"/>
      <c r="J544" s="61" t="str">
        <f t="shared" si="106"/>
        <v/>
      </c>
      <c r="K544" s="69" t="str">
        <f t="shared" si="107"/>
        <v/>
      </c>
      <c r="L544" s="69" t="str">
        <f t="shared" si="108"/>
        <v/>
      </c>
      <c r="M544" s="69" t="str">
        <f t="shared" si="109"/>
        <v/>
      </c>
      <c r="N544" s="32"/>
      <c r="O544" s="99"/>
      <c r="P544" s="32"/>
      <c r="Q544" s="99"/>
      <c r="R544" s="129"/>
      <c r="S544" s="99"/>
      <c r="T544" s="32"/>
      <c r="U544" s="38"/>
      <c r="V544" s="32"/>
      <c r="W544" s="32"/>
      <c r="X544" s="38"/>
      <c r="Y544" s="30"/>
      <c r="Z544" s="30"/>
      <c r="AA544" s="32"/>
      <c r="AB544" s="32"/>
      <c r="AC544" s="33"/>
      <c r="AD544" s="63"/>
      <c r="AE544" s="63"/>
      <c r="BK544" s="65"/>
      <c r="BL544" s="65"/>
      <c r="BM544" s="65"/>
      <c r="BN544" s="65"/>
      <c r="BO544" s="65"/>
      <c r="BP544" s="65"/>
      <c r="BQ544" s="65"/>
      <c r="BR544" s="65"/>
      <c r="BS544" s="65"/>
      <c r="BT544" s="66"/>
      <c r="BU544" s="67"/>
      <c r="BV544" s="67"/>
      <c r="BW544" s="67"/>
      <c r="BX544" s="67"/>
      <c r="BY544" s="67"/>
      <c r="BZ544" s="68"/>
      <c r="CA544" s="65"/>
      <c r="CB544" s="65"/>
      <c r="CC544" s="65"/>
      <c r="CD544" s="65"/>
      <c r="CE544" s="65"/>
      <c r="CF544" s="65"/>
      <c r="CG544" s="65"/>
      <c r="CH544" s="65"/>
      <c r="CI544" s="65"/>
      <c r="CJ544" s="171"/>
      <c r="CK544" s="64" t="str">
        <f t="shared" si="103"/>
        <v/>
      </c>
    </row>
    <row r="545" spans="1:89" s="64" customFormat="1" ht="51" customHeight="1">
      <c r="A545" s="29" t="str">
        <f t="shared" si="104"/>
        <v/>
      </c>
      <c r="B545" s="30"/>
      <c r="C545" s="30"/>
      <c r="D545" s="38"/>
      <c r="E545" s="198" t="str">
        <f t="shared" si="105"/>
        <v/>
      </c>
      <c r="F545" s="38"/>
      <c r="G545" s="38"/>
      <c r="H545" s="31"/>
      <c r="I545" s="31"/>
      <c r="J545" s="61" t="str">
        <f t="shared" si="106"/>
        <v/>
      </c>
      <c r="K545" s="69" t="str">
        <f t="shared" si="107"/>
        <v/>
      </c>
      <c r="L545" s="69" t="str">
        <f t="shared" si="108"/>
        <v/>
      </c>
      <c r="M545" s="69" t="str">
        <f t="shared" si="109"/>
        <v/>
      </c>
      <c r="N545" s="32"/>
      <c r="O545" s="99"/>
      <c r="P545" s="32"/>
      <c r="Q545" s="99"/>
      <c r="R545" s="129"/>
      <c r="S545" s="99"/>
      <c r="T545" s="32"/>
      <c r="U545" s="38"/>
      <c r="V545" s="32"/>
      <c r="W545" s="32"/>
      <c r="X545" s="38"/>
      <c r="Y545" s="30"/>
      <c r="Z545" s="30"/>
      <c r="AA545" s="32"/>
      <c r="AB545" s="32"/>
      <c r="AC545" s="33"/>
      <c r="AD545" s="63"/>
      <c r="AE545" s="63"/>
      <c r="BK545" s="65"/>
      <c r="BL545" s="65"/>
      <c r="BM545" s="65"/>
      <c r="BN545" s="65"/>
      <c r="BO545" s="65"/>
      <c r="BP545" s="65"/>
      <c r="BQ545" s="65"/>
      <c r="BR545" s="65"/>
      <c r="BS545" s="65"/>
      <c r="BT545" s="66"/>
      <c r="BU545" s="67"/>
      <c r="BV545" s="67"/>
      <c r="BW545" s="67"/>
      <c r="BX545" s="67"/>
      <c r="BY545" s="67"/>
      <c r="BZ545" s="68"/>
      <c r="CA545" s="65"/>
      <c r="CB545" s="65"/>
      <c r="CC545" s="65"/>
      <c r="CD545" s="65"/>
      <c r="CE545" s="65"/>
      <c r="CF545" s="65"/>
      <c r="CG545" s="65"/>
      <c r="CH545" s="65"/>
      <c r="CI545" s="65"/>
      <c r="CJ545" s="171"/>
      <c r="CK545" s="64" t="str">
        <f t="shared" si="103"/>
        <v/>
      </c>
    </row>
    <row r="546" spans="1:89" s="64" customFormat="1" ht="51" customHeight="1">
      <c r="A546" s="29" t="str">
        <f t="shared" si="104"/>
        <v/>
      </c>
      <c r="B546" s="30"/>
      <c r="C546" s="30"/>
      <c r="D546" s="38"/>
      <c r="E546" s="198" t="str">
        <f t="shared" si="105"/>
        <v/>
      </c>
      <c r="F546" s="38"/>
      <c r="G546" s="38"/>
      <c r="H546" s="31"/>
      <c r="I546" s="31"/>
      <c r="J546" s="61" t="str">
        <f t="shared" si="106"/>
        <v/>
      </c>
      <c r="K546" s="69" t="str">
        <f t="shared" si="107"/>
        <v/>
      </c>
      <c r="L546" s="69" t="str">
        <f t="shared" si="108"/>
        <v/>
      </c>
      <c r="M546" s="69" t="str">
        <f t="shared" si="109"/>
        <v/>
      </c>
      <c r="N546" s="32"/>
      <c r="O546" s="99"/>
      <c r="P546" s="32"/>
      <c r="Q546" s="99"/>
      <c r="R546" s="129"/>
      <c r="S546" s="99"/>
      <c r="T546" s="32"/>
      <c r="U546" s="38"/>
      <c r="V546" s="32"/>
      <c r="W546" s="32"/>
      <c r="X546" s="38"/>
      <c r="Y546" s="30"/>
      <c r="Z546" s="30"/>
      <c r="AA546" s="32"/>
      <c r="AB546" s="32"/>
      <c r="AC546" s="33"/>
      <c r="AD546" s="63"/>
      <c r="AE546" s="63"/>
      <c r="BK546" s="65"/>
      <c r="BL546" s="65"/>
      <c r="BM546" s="65"/>
      <c r="BN546" s="65"/>
      <c r="BO546" s="65"/>
      <c r="BP546" s="65"/>
      <c r="BQ546" s="65"/>
      <c r="BR546" s="65"/>
      <c r="BS546" s="65"/>
      <c r="BT546" s="66"/>
      <c r="BU546" s="67"/>
      <c r="BV546" s="67"/>
      <c r="BW546" s="67"/>
      <c r="BX546" s="67"/>
      <c r="BY546" s="67"/>
      <c r="BZ546" s="68"/>
      <c r="CA546" s="65"/>
      <c r="CB546" s="65"/>
      <c r="CC546" s="65"/>
      <c r="CD546" s="65"/>
      <c r="CE546" s="65"/>
      <c r="CF546" s="65"/>
      <c r="CG546" s="65"/>
      <c r="CH546" s="65"/>
      <c r="CI546" s="65"/>
      <c r="CJ546" s="171"/>
      <c r="CK546" s="64" t="str">
        <f t="shared" si="103"/>
        <v/>
      </c>
    </row>
    <row r="547" spans="1:89" s="64" customFormat="1" ht="51" customHeight="1">
      <c r="A547" s="29" t="str">
        <f t="shared" si="104"/>
        <v/>
      </c>
      <c r="B547" s="30"/>
      <c r="C547" s="30"/>
      <c r="D547" s="38"/>
      <c r="E547" s="198" t="str">
        <f t="shared" si="105"/>
        <v/>
      </c>
      <c r="F547" s="38"/>
      <c r="G547" s="38"/>
      <c r="H547" s="31"/>
      <c r="I547" s="31"/>
      <c r="J547" s="61" t="str">
        <f t="shared" si="106"/>
        <v/>
      </c>
      <c r="K547" s="69" t="str">
        <f t="shared" si="107"/>
        <v/>
      </c>
      <c r="L547" s="69" t="str">
        <f t="shared" si="108"/>
        <v/>
      </c>
      <c r="M547" s="69" t="str">
        <f t="shared" si="109"/>
        <v/>
      </c>
      <c r="N547" s="32"/>
      <c r="O547" s="99"/>
      <c r="P547" s="32"/>
      <c r="Q547" s="99"/>
      <c r="R547" s="129"/>
      <c r="S547" s="99"/>
      <c r="T547" s="32"/>
      <c r="U547" s="38"/>
      <c r="V547" s="32"/>
      <c r="W547" s="32"/>
      <c r="X547" s="38"/>
      <c r="Y547" s="30"/>
      <c r="Z547" s="30"/>
      <c r="AA547" s="32"/>
      <c r="AB547" s="32"/>
      <c r="AC547" s="33"/>
      <c r="AD547" s="63"/>
      <c r="AE547" s="63"/>
      <c r="BK547" s="65"/>
      <c r="BL547" s="65"/>
      <c r="BM547" s="65"/>
      <c r="BN547" s="65"/>
      <c r="BO547" s="65"/>
      <c r="BP547" s="65"/>
      <c r="BQ547" s="65"/>
      <c r="BR547" s="65"/>
      <c r="BS547" s="65"/>
      <c r="BT547" s="66"/>
      <c r="BU547" s="67"/>
      <c r="BV547" s="67"/>
      <c r="BW547" s="67"/>
      <c r="BX547" s="67"/>
      <c r="BY547" s="67"/>
      <c r="BZ547" s="68"/>
      <c r="CA547" s="65"/>
      <c r="CB547" s="65"/>
      <c r="CC547" s="65"/>
      <c r="CD547" s="65"/>
      <c r="CE547" s="65"/>
      <c r="CF547" s="65"/>
      <c r="CG547" s="65"/>
      <c r="CH547" s="65"/>
      <c r="CI547" s="65"/>
      <c r="CJ547" s="171"/>
      <c r="CK547" s="64" t="str">
        <f t="shared" si="103"/>
        <v/>
      </c>
    </row>
    <row r="548" spans="1:89" s="64" customFormat="1" ht="51" customHeight="1">
      <c r="A548" s="29" t="str">
        <f t="shared" si="104"/>
        <v/>
      </c>
      <c r="B548" s="30"/>
      <c r="C548" s="30"/>
      <c r="D548" s="38"/>
      <c r="E548" s="198" t="str">
        <f t="shared" si="105"/>
        <v/>
      </c>
      <c r="F548" s="38"/>
      <c r="G548" s="38"/>
      <c r="H548" s="31"/>
      <c r="I548" s="31"/>
      <c r="J548" s="61" t="str">
        <f t="shared" si="106"/>
        <v/>
      </c>
      <c r="K548" s="69" t="str">
        <f t="shared" si="107"/>
        <v/>
      </c>
      <c r="L548" s="69" t="str">
        <f t="shared" si="108"/>
        <v/>
      </c>
      <c r="M548" s="69" t="str">
        <f t="shared" si="109"/>
        <v/>
      </c>
      <c r="N548" s="32"/>
      <c r="O548" s="99"/>
      <c r="P548" s="32"/>
      <c r="Q548" s="99"/>
      <c r="R548" s="129"/>
      <c r="S548" s="99"/>
      <c r="T548" s="32"/>
      <c r="U548" s="38"/>
      <c r="V548" s="32"/>
      <c r="W548" s="32"/>
      <c r="X548" s="38"/>
      <c r="Y548" s="30"/>
      <c r="Z548" s="30"/>
      <c r="AA548" s="32"/>
      <c r="AB548" s="32"/>
      <c r="AC548" s="33"/>
      <c r="AD548" s="63"/>
      <c r="AE548" s="63"/>
      <c r="BK548" s="65"/>
      <c r="BL548" s="65"/>
      <c r="BM548" s="65"/>
      <c r="BN548" s="65"/>
      <c r="BO548" s="65"/>
      <c r="BP548" s="65"/>
      <c r="BQ548" s="65"/>
      <c r="BR548" s="65"/>
      <c r="BS548" s="65"/>
      <c r="BT548" s="66"/>
      <c r="BU548" s="67"/>
      <c r="BV548" s="67"/>
      <c r="BW548" s="67"/>
      <c r="BX548" s="67"/>
      <c r="BY548" s="67"/>
      <c r="BZ548" s="68"/>
      <c r="CA548" s="65"/>
      <c r="CB548" s="65"/>
      <c r="CC548" s="65"/>
      <c r="CD548" s="65"/>
      <c r="CE548" s="65"/>
      <c r="CF548" s="65"/>
      <c r="CG548" s="65"/>
      <c r="CH548" s="65"/>
      <c r="CI548" s="65"/>
      <c r="CJ548" s="171"/>
      <c r="CK548" s="64" t="str">
        <f t="shared" si="103"/>
        <v/>
      </c>
    </row>
    <row r="549" spans="1:89" s="64" customFormat="1" ht="51" customHeight="1">
      <c r="A549" s="29" t="str">
        <f t="shared" si="104"/>
        <v/>
      </c>
      <c r="B549" s="30"/>
      <c r="C549" s="30"/>
      <c r="D549" s="38"/>
      <c r="E549" s="198" t="str">
        <f t="shared" si="105"/>
        <v/>
      </c>
      <c r="F549" s="38"/>
      <c r="G549" s="38"/>
      <c r="H549" s="31"/>
      <c r="I549" s="31"/>
      <c r="J549" s="61" t="str">
        <f t="shared" si="106"/>
        <v/>
      </c>
      <c r="K549" s="69" t="str">
        <f t="shared" si="107"/>
        <v/>
      </c>
      <c r="L549" s="69" t="str">
        <f t="shared" si="108"/>
        <v/>
      </c>
      <c r="M549" s="69" t="str">
        <f t="shared" si="109"/>
        <v/>
      </c>
      <c r="N549" s="32"/>
      <c r="O549" s="99"/>
      <c r="P549" s="32"/>
      <c r="Q549" s="99"/>
      <c r="R549" s="129"/>
      <c r="S549" s="99"/>
      <c r="T549" s="32"/>
      <c r="U549" s="38"/>
      <c r="V549" s="32"/>
      <c r="W549" s="32"/>
      <c r="X549" s="38"/>
      <c r="Y549" s="30"/>
      <c r="Z549" s="30"/>
      <c r="AA549" s="32"/>
      <c r="AB549" s="32"/>
      <c r="AC549" s="33"/>
      <c r="AD549" s="63"/>
      <c r="AE549" s="63"/>
      <c r="BK549" s="65"/>
      <c r="BL549" s="65"/>
      <c r="BM549" s="65"/>
      <c r="BN549" s="65"/>
      <c r="BO549" s="65"/>
      <c r="BP549" s="65"/>
      <c r="BQ549" s="65"/>
      <c r="BR549" s="65"/>
      <c r="BS549" s="65"/>
      <c r="BT549" s="66"/>
      <c r="BU549" s="67"/>
      <c r="BV549" s="67"/>
      <c r="BW549" s="67"/>
      <c r="BX549" s="67"/>
      <c r="BY549" s="67"/>
      <c r="BZ549" s="68"/>
      <c r="CA549" s="65"/>
      <c r="CB549" s="65"/>
      <c r="CC549" s="65"/>
      <c r="CD549" s="65"/>
      <c r="CE549" s="65"/>
      <c r="CF549" s="65"/>
      <c r="CG549" s="65"/>
      <c r="CH549" s="65"/>
      <c r="CI549" s="65"/>
      <c r="CJ549" s="171"/>
      <c r="CK549" s="64" t="str">
        <f t="shared" si="103"/>
        <v/>
      </c>
    </row>
    <row r="550" spans="1:89" s="64" customFormat="1" ht="51" customHeight="1">
      <c r="A550" s="29" t="str">
        <f t="shared" si="104"/>
        <v/>
      </c>
      <c r="B550" s="30"/>
      <c r="C550" s="30"/>
      <c r="D550" s="38"/>
      <c r="E550" s="198" t="str">
        <f t="shared" si="105"/>
        <v/>
      </c>
      <c r="F550" s="38"/>
      <c r="G550" s="38"/>
      <c r="H550" s="31"/>
      <c r="I550" s="31"/>
      <c r="J550" s="61" t="str">
        <f t="shared" si="106"/>
        <v/>
      </c>
      <c r="K550" s="69" t="str">
        <f t="shared" si="107"/>
        <v/>
      </c>
      <c r="L550" s="69" t="str">
        <f t="shared" si="108"/>
        <v/>
      </c>
      <c r="M550" s="69" t="str">
        <f t="shared" si="109"/>
        <v/>
      </c>
      <c r="N550" s="32"/>
      <c r="O550" s="99"/>
      <c r="P550" s="32"/>
      <c r="Q550" s="99"/>
      <c r="R550" s="129"/>
      <c r="S550" s="99"/>
      <c r="T550" s="32"/>
      <c r="U550" s="38"/>
      <c r="V550" s="32"/>
      <c r="W550" s="32"/>
      <c r="X550" s="38"/>
      <c r="Y550" s="30"/>
      <c r="Z550" s="30"/>
      <c r="AA550" s="32"/>
      <c r="AB550" s="32"/>
      <c r="AC550" s="33"/>
      <c r="AD550" s="63"/>
      <c r="AE550" s="63"/>
      <c r="BK550" s="65"/>
      <c r="BL550" s="65"/>
      <c r="BM550" s="65"/>
      <c r="BN550" s="65"/>
      <c r="BO550" s="65"/>
      <c r="BP550" s="65"/>
      <c r="BQ550" s="65"/>
      <c r="BR550" s="65"/>
      <c r="BS550" s="65"/>
      <c r="BT550" s="66"/>
      <c r="BU550" s="67"/>
      <c r="BV550" s="67"/>
      <c r="BW550" s="67"/>
      <c r="BX550" s="67"/>
      <c r="BY550" s="67"/>
      <c r="BZ550" s="68"/>
      <c r="CA550" s="65"/>
      <c r="CB550" s="65"/>
      <c r="CC550" s="65"/>
      <c r="CD550" s="65"/>
      <c r="CE550" s="65"/>
      <c r="CF550" s="65"/>
      <c r="CG550" s="65"/>
      <c r="CH550" s="65"/>
      <c r="CI550" s="65"/>
      <c r="CJ550" s="171"/>
      <c r="CK550" s="64" t="str">
        <f t="shared" si="103"/>
        <v/>
      </c>
    </row>
    <row r="551" spans="1:89" s="64" customFormat="1" ht="51" customHeight="1">
      <c r="A551" s="29" t="str">
        <f t="shared" si="104"/>
        <v/>
      </c>
      <c r="B551" s="30"/>
      <c r="C551" s="30"/>
      <c r="D551" s="38"/>
      <c r="E551" s="198" t="str">
        <f t="shared" si="105"/>
        <v/>
      </c>
      <c r="F551" s="38"/>
      <c r="G551" s="38"/>
      <c r="H551" s="31"/>
      <c r="I551" s="31"/>
      <c r="J551" s="61" t="str">
        <f t="shared" si="106"/>
        <v/>
      </c>
      <c r="K551" s="69" t="str">
        <f t="shared" si="107"/>
        <v/>
      </c>
      <c r="L551" s="69" t="str">
        <f t="shared" si="108"/>
        <v/>
      </c>
      <c r="M551" s="69" t="str">
        <f t="shared" si="109"/>
        <v/>
      </c>
      <c r="N551" s="32"/>
      <c r="O551" s="99"/>
      <c r="P551" s="32"/>
      <c r="Q551" s="99"/>
      <c r="R551" s="129"/>
      <c r="S551" s="99"/>
      <c r="T551" s="32"/>
      <c r="U551" s="38"/>
      <c r="V551" s="32"/>
      <c r="W551" s="32"/>
      <c r="X551" s="38"/>
      <c r="Y551" s="30"/>
      <c r="Z551" s="30"/>
      <c r="AA551" s="32"/>
      <c r="AB551" s="32"/>
      <c r="AC551" s="33"/>
      <c r="AD551" s="63"/>
      <c r="AE551" s="63"/>
      <c r="BK551" s="65"/>
      <c r="BL551" s="65"/>
      <c r="BM551" s="65"/>
      <c r="BN551" s="65"/>
      <c r="BO551" s="65"/>
      <c r="BP551" s="65"/>
      <c r="BQ551" s="65"/>
      <c r="BR551" s="65"/>
      <c r="BS551" s="65"/>
      <c r="BT551" s="66"/>
      <c r="BU551" s="67"/>
      <c r="BV551" s="67"/>
      <c r="BW551" s="67"/>
      <c r="BX551" s="67"/>
      <c r="BY551" s="67"/>
      <c r="BZ551" s="68"/>
      <c r="CA551" s="65"/>
      <c r="CB551" s="65"/>
      <c r="CC551" s="65"/>
      <c r="CD551" s="65"/>
      <c r="CE551" s="65"/>
      <c r="CF551" s="65"/>
      <c r="CG551" s="65"/>
      <c r="CH551" s="65"/>
      <c r="CI551" s="65"/>
      <c r="CJ551" s="171"/>
      <c r="CK551" s="64" t="str">
        <f t="shared" si="103"/>
        <v/>
      </c>
    </row>
    <row r="552" spans="1:89" s="64" customFormat="1" ht="51" customHeight="1">
      <c r="A552" s="29" t="str">
        <f t="shared" si="104"/>
        <v/>
      </c>
      <c r="B552" s="30"/>
      <c r="C552" s="30"/>
      <c r="D552" s="38"/>
      <c r="E552" s="198" t="str">
        <f t="shared" si="105"/>
        <v/>
      </c>
      <c r="F552" s="38"/>
      <c r="G552" s="38"/>
      <c r="H552" s="31"/>
      <c r="I552" s="31"/>
      <c r="J552" s="61" t="str">
        <f t="shared" si="106"/>
        <v/>
      </c>
      <c r="K552" s="69" t="str">
        <f t="shared" si="107"/>
        <v/>
      </c>
      <c r="L552" s="69" t="str">
        <f t="shared" si="108"/>
        <v/>
      </c>
      <c r="M552" s="69" t="str">
        <f t="shared" si="109"/>
        <v/>
      </c>
      <c r="N552" s="32"/>
      <c r="O552" s="99"/>
      <c r="P552" s="32"/>
      <c r="Q552" s="99"/>
      <c r="R552" s="129"/>
      <c r="S552" s="99"/>
      <c r="T552" s="32"/>
      <c r="U552" s="38"/>
      <c r="V552" s="32"/>
      <c r="W552" s="32"/>
      <c r="X552" s="38"/>
      <c r="Y552" s="30"/>
      <c r="Z552" s="30"/>
      <c r="AA552" s="32"/>
      <c r="AB552" s="32"/>
      <c r="AC552" s="33"/>
      <c r="AD552" s="63"/>
      <c r="AE552" s="63"/>
      <c r="BK552" s="65"/>
      <c r="BL552" s="65"/>
      <c r="BM552" s="65"/>
      <c r="BN552" s="65"/>
      <c r="BO552" s="65"/>
      <c r="BP552" s="65"/>
      <c r="BQ552" s="65"/>
      <c r="BR552" s="65"/>
      <c r="BS552" s="65"/>
      <c r="BT552" s="66"/>
      <c r="BU552" s="67"/>
      <c r="BV552" s="67"/>
      <c r="BW552" s="67"/>
      <c r="BX552" s="67"/>
      <c r="BY552" s="67"/>
      <c r="BZ552" s="68"/>
      <c r="CA552" s="65"/>
      <c r="CB552" s="65"/>
      <c r="CC552" s="65"/>
      <c r="CD552" s="65"/>
      <c r="CE552" s="65"/>
      <c r="CF552" s="65"/>
      <c r="CG552" s="65"/>
      <c r="CH552" s="65"/>
      <c r="CI552" s="65"/>
      <c r="CJ552" s="171"/>
      <c r="CK552" s="64" t="str">
        <f t="shared" si="103"/>
        <v/>
      </c>
    </row>
    <row r="553" spans="1:89" s="64" customFormat="1" ht="51" customHeight="1">
      <c r="A553" s="29" t="str">
        <f t="shared" si="104"/>
        <v/>
      </c>
      <c r="B553" s="30"/>
      <c r="C553" s="30"/>
      <c r="D553" s="38"/>
      <c r="E553" s="198" t="str">
        <f t="shared" si="105"/>
        <v/>
      </c>
      <c r="F553" s="38"/>
      <c r="G553" s="38"/>
      <c r="H553" s="31"/>
      <c r="I553" s="31"/>
      <c r="J553" s="61" t="str">
        <f t="shared" si="106"/>
        <v/>
      </c>
      <c r="K553" s="69" t="str">
        <f t="shared" si="107"/>
        <v/>
      </c>
      <c r="L553" s="69" t="str">
        <f t="shared" si="108"/>
        <v/>
      </c>
      <c r="M553" s="69" t="str">
        <f t="shared" si="109"/>
        <v/>
      </c>
      <c r="N553" s="32"/>
      <c r="O553" s="99"/>
      <c r="P553" s="32"/>
      <c r="Q553" s="99"/>
      <c r="R553" s="129"/>
      <c r="S553" s="99"/>
      <c r="T553" s="32"/>
      <c r="U553" s="38"/>
      <c r="V553" s="32"/>
      <c r="W553" s="32"/>
      <c r="X553" s="38"/>
      <c r="Y553" s="30"/>
      <c r="Z553" s="30"/>
      <c r="AA553" s="32"/>
      <c r="AB553" s="32"/>
      <c r="AC553" s="33"/>
      <c r="AD553" s="63"/>
      <c r="AE553" s="63"/>
      <c r="BK553" s="65"/>
      <c r="BL553" s="65"/>
      <c r="BM553" s="65"/>
      <c r="BN553" s="65"/>
      <c r="BO553" s="65"/>
      <c r="BP553" s="65"/>
      <c r="BQ553" s="65"/>
      <c r="BR553" s="65"/>
      <c r="BS553" s="65"/>
      <c r="BT553" s="66"/>
      <c r="BU553" s="67"/>
      <c r="BV553" s="67"/>
      <c r="BW553" s="67"/>
      <c r="BX553" s="67"/>
      <c r="BY553" s="67"/>
      <c r="BZ553" s="68"/>
      <c r="CA553" s="65"/>
      <c r="CB553" s="65"/>
      <c r="CC553" s="65"/>
      <c r="CD553" s="65"/>
      <c r="CE553" s="65"/>
      <c r="CF553" s="65"/>
      <c r="CG553" s="65"/>
      <c r="CH553" s="65"/>
      <c r="CI553" s="65"/>
      <c r="CJ553" s="171"/>
      <c r="CK553" s="64" t="str">
        <f t="shared" si="103"/>
        <v/>
      </c>
    </row>
    <row r="554" spans="1:89" s="64" customFormat="1" ht="51" customHeight="1">
      <c r="A554" s="29" t="str">
        <f t="shared" si="104"/>
        <v/>
      </c>
      <c r="B554" s="30"/>
      <c r="C554" s="30"/>
      <c r="D554" s="38"/>
      <c r="E554" s="198" t="str">
        <f t="shared" si="105"/>
        <v/>
      </c>
      <c r="F554" s="38"/>
      <c r="G554" s="38"/>
      <c r="H554" s="31"/>
      <c r="I554" s="31"/>
      <c r="J554" s="61" t="str">
        <f t="shared" si="106"/>
        <v/>
      </c>
      <c r="K554" s="69" t="str">
        <f t="shared" si="107"/>
        <v/>
      </c>
      <c r="L554" s="69" t="str">
        <f t="shared" si="108"/>
        <v/>
      </c>
      <c r="M554" s="69" t="str">
        <f t="shared" si="109"/>
        <v/>
      </c>
      <c r="N554" s="32"/>
      <c r="O554" s="99"/>
      <c r="P554" s="32"/>
      <c r="Q554" s="99"/>
      <c r="R554" s="129"/>
      <c r="S554" s="99"/>
      <c r="T554" s="32"/>
      <c r="U554" s="38"/>
      <c r="V554" s="32"/>
      <c r="W554" s="32"/>
      <c r="X554" s="38"/>
      <c r="Y554" s="30"/>
      <c r="Z554" s="30"/>
      <c r="AA554" s="32"/>
      <c r="AB554" s="32"/>
      <c r="AC554" s="33"/>
      <c r="AD554" s="63"/>
      <c r="AE554" s="63"/>
      <c r="BK554" s="65"/>
      <c r="BL554" s="65"/>
      <c r="BM554" s="65"/>
      <c r="BN554" s="65"/>
      <c r="BO554" s="65"/>
      <c r="BP554" s="65"/>
      <c r="BQ554" s="65"/>
      <c r="BR554" s="65"/>
      <c r="BS554" s="65"/>
      <c r="BT554" s="66"/>
      <c r="BU554" s="67"/>
      <c r="BV554" s="67"/>
      <c r="BW554" s="67"/>
      <c r="BX554" s="67"/>
      <c r="BY554" s="67"/>
      <c r="BZ554" s="68"/>
      <c r="CA554" s="65"/>
      <c r="CB554" s="65"/>
      <c r="CC554" s="65"/>
      <c r="CD554" s="65"/>
      <c r="CE554" s="65"/>
      <c r="CF554" s="65"/>
      <c r="CG554" s="65"/>
      <c r="CH554" s="65"/>
      <c r="CI554" s="65"/>
      <c r="CJ554" s="171"/>
      <c r="CK554" s="64" t="str">
        <f t="shared" si="103"/>
        <v/>
      </c>
    </row>
    <row r="555" spans="1:89" s="64" customFormat="1" ht="51" customHeight="1">
      <c r="A555" s="29" t="str">
        <f t="shared" si="104"/>
        <v/>
      </c>
      <c r="B555" s="30"/>
      <c r="C555" s="30"/>
      <c r="D555" s="38"/>
      <c r="E555" s="198" t="str">
        <f t="shared" si="105"/>
        <v/>
      </c>
      <c r="F555" s="38"/>
      <c r="G555" s="38"/>
      <c r="H555" s="31"/>
      <c r="I555" s="31"/>
      <c r="J555" s="61" t="str">
        <f t="shared" si="106"/>
        <v/>
      </c>
      <c r="K555" s="69" t="str">
        <f t="shared" si="107"/>
        <v/>
      </c>
      <c r="L555" s="69" t="str">
        <f t="shared" si="108"/>
        <v/>
      </c>
      <c r="M555" s="69" t="str">
        <f t="shared" si="109"/>
        <v/>
      </c>
      <c r="N555" s="32"/>
      <c r="O555" s="99"/>
      <c r="P555" s="32"/>
      <c r="Q555" s="99"/>
      <c r="R555" s="129"/>
      <c r="S555" s="99"/>
      <c r="T555" s="32"/>
      <c r="U555" s="38"/>
      <c r="V555" s="32"/>
      <c r="W555" s="32"/>
      <c r="X555" s="38"/>
      <c r="Y555" s="30"/>
      <c r="Z555" s="30"/>
      <c r="AA555" s="32"/>
      <c r="AB555" s="32"/>
      <c r="AC555" s="33"/>
      <c r="AD555" s="63"/>
      <c r="AE555" s="63"/>
      <c r="BK555" s="65"/>
      <c r="BL555" s="65"/>
      <c r="BM555" s="65"/>
      <c r="BN555" s="65"/>
      <c r="BO555" s="65"/>
      <c r="BP555" s="65"/>
      <c r="BQ555" s="65"/>
      <c r="BR555" s="65"/>
      <c r="BS555" s="65"/>
      <c r="BT555" s="66"/>
      <c r="BU555" s="67"/>
      <c r="BV555" s="67"/>
      <c r="BW555" s="67"/>
      <c r="BX555" s="67"/>
      <c r="BY555" s="67"/>
      <c r="BZ555" s="68"/>
      <c r="CA555" s="65"/>
      <c r="CB555" s="65"/>
      <c r="CC555" s="65"/>
      <c r="CD555" s="65"/>
      <c r="CE555" s="65"/>
      <c r="CF555" s="65"/>
      <c r="CG555" s="65"/>
      <c r="CH555" s="65"/>
      <c r="CI555" s="65"/>
      <c r="CJ555" s="171"/>
      <c r="CK555" s="64" t="str">
        <f t="shared" si="103"/>
        <v/>
      </c>
    </row>
    <row r="556" spans="1:89" s="64" customFormat="1" ht="51" customHeight="1">
      <c r="A556" s="29" t="str">
        <f t="shared" si="104"/>
        <v/>
      </c>
      <c r="B556" s="30"/>
      <c r="C556" s="30"/>
      <c r="D556" s="38"/>
      <c r="E556" s="198" t="str">
        <f t="shared" si="105"/>
        <v/>
      </c>
      <c r="F556" s="38"/>
      <c r="G556" s="38"/>
      <c r="H556" s="31"/>
      <c r="I556" s="31"/>
      <c r="J556" s="61" t="str">
        <f t="shared" si="106"/>
        <v/>
      </c>
      <c r="K556" s="69" t="str">
        <f t="shared" si="107"/>
        <v/>
      </c>
      <c r="L556" s="69" t="str">
        <f t="shared" si="108"/>
        <v/>
      </c>
      <c r="M556" s="69" t="str">
        <f t="shared" si="109"/>
        <v/>
      </c>
      <c r="N556" s="32"/>
      <c r="O556" s="99"/>
      <c r="P556" s="32"/>
      <c r="Q556" s="99"/>
      <c r="R556" s="129"/>
      <c r="S556" s="99"/>
      <c r="T556" s="32"/>
      <c r="U556" s="38"/>
      <c r="V556" s="32"/>
      <c r="W556" s="32"/>
      <c r="X556" s="38"/>
      <c r="Y556" s="30"/>
      <c r="Z556" s="30"/>
      <c r="AA556" s="32"/>
      <c r="AB556" s="32"/>
      <c r="AC556" s="33"/>
      <c r="AD556" s="63"/>
      <c r="AE556" s="63"/>
      <c r="BK556" s="65"/>
      <c r="BL556" s="65"/>
      <c r="BM556" s="65"/>
      <c r="BN556" s="65"/>
      <c r="BO556" s="65"/>
      <c r="BP556" s="65"/>
      <c r="BQ556" s="65"/>
      <c r="BR556" s="65"/>
      <c r="BS556" s="65"/>
      <c r="BT556" s="66"/>
      <c r="BU556" s="67"/>
      <c r="BV556" s="67"/>
      <c r="BW556" s="67"/>
      <c r="BX556" s="67"/>
      <c r="BY556" s="67"/>
      <c r="BZ556" s="68"/>
      <c r="CA556" s="65"/>
      <c r="CB556" s="65"/>
      <c r="CC556" s="65"/>
      <c r="CD556" s="65"/>
      <c r="CE556" s="65"/>
      <c r="CF556" s="65"/>
      <c r="CG556" s="65"/>
      <c r="CH556" s="65"/>
      <c r="CI556" s="65"/>
      <c r="CJ556" s="171"/>
      <c r="CK556" s="64" t="str">
        <f t="shared" si="103"/>
        <v/>
      </c>
    </row>
    <row r="557" spans="1:89" s="64" customFormat="1" ht="51" customHeight="1">
      <c r="A557" s="29" t="str">
        <f t="shared" si="104"/>
        <v/>
      </c>
      <c r="B557" s="30"/>
      <c r="C557" s="30"/>
      <c r="D557" s="38"/>
      <c r="E557" s="198" t="str">
        <f t="shared" si="105"/>
        <v/>
      </c>
      <c r="F557" s="38"/>
      <c r="G557" s="38"/>
      <c r="H557" s="31"/>
      <c r="I557" s="31"/>
      <c r="J557" s="61" t="str">
        <f t="shared" si="106"/>
        <v/>
      </c>
      <c r="K557" s="69" t="str">
        <f t="shared" si="107"/>
        <v/>
      </c>
      <c r="L557" s="69" t="str">
        <f t="shared" si="108"/>
        <v/>
      </c>
      <c r="M557" s="69" t="str">
        <f t="shared" si="109"/>
        <v/>
      </c>
      <c r="N557" s="32"/>
      <c r="O557" s="99"/>
      <c r="P557" s="32"/>
      <c r="Q557" s="99"/>
      <c r="R557" s="129"/>
      <c r="S557" s="99"/>
      <c r="T557" s="32"/>
      <c r="U557" s="38"/>
      <c r="V557" s="32"/>
      <c r="W557" s="32"/>
      <c r="X557" s="38"/>
      <c r="Y557" s="30"/>
      <c r="Z557" s="30"/>
      <c r="AA557" s="32"/>
      <c r="AB557" s="32"/>
      <c r="AC557" s="33"/>
      <c r="AD557" s="63"/>
      <c r="AE557" s="63"/>
      <c r="BK557" s="65"/>
      <c r="BL557" s="65"/>
      <c r="BM557" s="65"/>
      <c r="BN557" s="65"/>
      <c r="BO557" s="65"/>
      <c r="BP557" s="65"/>
      <c r="BQ557" s="65"/>
      <c r="BR557" s="65"/>
      <c r="BS557" s="65"/>
      <c r="BT557" s="66"/>
      <c r="BU557" s="67"/>
      <c r="BV557" s="67"/>
      <c r="BW557" s="67"/>
      <c r="BX557" s="67"/>
      <c r="BY557" s="67"/>
      <c r="BZ557" s="68"/>
      <c r="CA557" s="65"/>
      <c r="CB557" s="65"/>
      <c r="CC557" s="65"/>
      <c r="CD557" s="65"/>
      <c r="CE557" s="65"/>
      <c r="CF557" s="65"/>
      <c r="CG557" s="65"/>
      <c r="CH557" s="65"/>
      <c r="CI557" s="65"/>
      <c r="CJ557" s="171"/>
      <c r="CK557" s="64" t="str">
        <f t="shared" si="103"/>
        <v/>
      </c>
    </row>
    <row r="558" spans="1:89" s="64" customFormat="1" ht="51" customHeight="1">
      <c r="A558" s="29" t="str">
        <f t="shared" si="104"/>
        <v/>
      </c>
      <c r="B558" s="30"/>
      <c r="C558" s="30"/>
      <c r="D558" s="38"/>
      <c r="E558" s="198" t="str">
        <f t="shared" si="105"/>
        <v/>
      </c>
      <c r="F558" s="38"/>
      <c r="G558" s="38"/>
      <c r="H558" s="31"/>
      <c r="I558" s="31"/>
      <c r="J558" s="61" t="str">
        <f t="shared" si="106"/>
        <v/>
      </c>
      <c r="K558" s="69" t="str">
        <f t="shared" si="107"/>
        <v/>
      </c>
      <c r="L558" s="69" t="str">
        <f t="shared" si="108"/>
        <v/>
      </c>
      <c r="M558" s="69" t="str">
        <f t="shared" si="109"/>
        <v/>
      </c>
      <c r="N558" s="32"/>
      <c r="O558" s="99"/>
      <c r="P558" s="32"/>
      <c r="Q558" s="99"/>
      <c r="R558" s="129"/>
      <c r="S558" s="99"/>
      <c r="T558" s="32"/>
      <c r="U558" s="38"/>
      <c r="V558" s="32"/>
      <c r="W558" s="32"/>
      <c r="X558" s="38"/>
      <c r="Y558" s="30"/>
      <c r="Z558" s="30"/>
      <c r="AA558" s="32"/>
      <c r="AB558" s="32"/>
      <c r="AC558" s="33"/>
      <c r="AD558" s="63"/>
      <c r="AE558" s="63"/>
      <c r="BK558" s="65"/>
      <c r="BL558" s="65"/>
      <c r="BM558" s="65"/>
      <c r="BN558" s="65"/>
      <c r="BO558" s="65"/>
      <c r="BP558" s="65"/>
      <c r="BQ558" s="65"/>
      <c r="BR558" s="65"/>
      <c r="BS558" s="65"/>
      <c r="BT558" s="66"/>
      <c r="BU558" s="67"/>
      <c r="BV558" s="67"/>
      <c r="BW558" s="67"/>
      <c r="BX558" s="67"/>
      <c r="BY558" s="67"/>
      <c r="BZ558" s="68"/>
      <c r="CA558" s="65"/>
      <c r="CB558" s="65"/>
      <c r="CC558" s="65"/>
      <c r="CD558" s="65"/>
      <c r="CE558" s="65"/>
      <c r="CF558" s="65"/>
      <c r="CG558" s="65"/>
      <c r="CH558" s="65"/>
      <c r="CI558" s="65"/>
      <c r="CJ558" s="171"/>
      <c r="CK558" s="64" t="str">
        <f t="shared" si="103"/>
        <v/>
      </c>
    </row>
    <row r="559" spans="1:89" s="64" customFormat="1" ht="51" customHeight="1">
      <c r="A559" s="29" t="str">
        <f t="shared" si="104"/>
        <v/>
      </c>
      <c r="B559" s="30"/>
      <c r="C559" s="30"/>
      <c r="D559" s="38"/>
      <c r="E559" s="198" t="str">
        <f t="shared" si="105"/>
        <v/>
      </c>
      <c r="F559" s="38"/>
      <c r="G559" s="38"/>
      <c r="H559" s="31"/>
      <c r="I559" s="31"/>
      <c r="J559" s="61" t="str">
        <f t="shared" si="106"/>
        <v/>
      </c>
      <c r="K559" s="69" t="str">
        <f t="shared" si="107"/>
        <v/>
      </c>
      <c r="L559" s="69" t="str">
        <f t="shared" si="108"/>
        <v/>
      </c>
      <c r="M559" s="69" t="str">
        <f t="shared" si="109"/>
        <v/>
      </c>
      <c r="N559" s="32"/>
      <c r="O559" s="99"/>
      <c r="P559" s="32"/>
      <c r="Q559" s="99"/>
      <c r="R559" s="129"/>
      <c r="S559" s="99"/>
      <c r="T559" s="32"/>
      <c r="U559" s="38"/>
      <c r="V559" s="32"/>
      <c r="W559" s="32"/>
      <c r="X559" s="38"/>
      <c r="Y559" s="30"/>
      <c r="Z559" s="30"/>
      <c r="AA559" s="32"/>
      <c r="AB559" s="32"/>
      <c r="AC559" s="33"/>
      <c r="AD559" s="63"/>
      <c r="AE559" s="63"/>
      <c r="BK559" s="65"/>
      <c r="BL559" s="65"/>
      <c r="BM559" s="65"/>
      <c r="BN559" s="65"/>
      <c r="BO559" s="65"/>
      <c r="BP559" s="65"/>
      <c r="BQ559" s="65"/>
      <c r="BR559" s="65"/>
      <c r="BS559" s="65"/>
      <c r="BT559" s="66"/>
      <c r="BU559" s="67"/>
      <c r="BV559" s="67"/>
      <c r="BW559" s="67"/>
      <c r="BX559" s="67"/>
      <c r="BY559" s="67"/>
      <c r="BZ559" s="68"/>
      <c r="CA559" s="65"/>
      <c r="CB559" s="65"/>
      <c r="CC559" s="65"/>
      <c r="CD559" s="65"/>
      <c r="CE559" s="65"/>
      <c r="CF559" s="65"/>
      <c r="CG559" s="65"/>
      <c r="CH559" s="65"/>
      <c r="CI559" s="65"/>
      <c r="CJ559" s="171"/>
      <c r="CK559" s="64" t="str">
        <f t="shared" si="103"/>
        <v/>
      </c>
    </row>
    <row r="560" spans="1:89" s="64" customFormat="1" ht="51" customHeight="1">
      <c r="A560" s="29" t="str">
        <f t="shared" si="104"/>
        <v/>
      </c>
      <c r="B560" s="30"/>
      <c r="C560" s="30"/>
      <c r="D560" s="38"/>
      <c r="E560" s="198" t="str">
        <f t="shared" si="105"/>
        <v/>
      </c>
      <c r="F560" s="38"/>
      <c r="G560" s="38"/>
      <c r="H560" s="31"/>
      <c r="I560" s="31"/>
      <c r="J560" s="61" t="str">
        <f t="shared" si="106"/>
        <v/>
      </c>
      <c r="K560" s="69" t="str">
        <f t="shared" si="107"/>
        <v/>
      </c>
      <c r="L560" s="69" t="str">
        <f t="shared" si="108"/>
        <v/>
      </c>
      <c r="M560" s="69" t="str">
        <f t="shared" si="109"/>
        <v/>
      </c>
      <c r="N560" s="32"/>
      <c r="O560" s="99"/>
      <c r="P560" s="32"/>
      <c r="Q560" s="99"/>
      <c r="R560" s="129"/>
      <c r="S560" s="99"/>
      <c r="T560" s="32"/>
      <c r="U560" s="38"/>
      <c r="V560" s="32"/>
      <c r="W560" s="32"/>
      <c r="X560" s="38"/>
      <c r="Y560" s="30"/>
      <c r="Z560" s="30"/>
      <c r="AA560" s="32"/>
      <c r="AB560" s="32"/>
      <c r="AC560" s="33"/>
      <c r="AD560" s="63"/>
      <c r="AE560" s="63"/>
      <c r="BK560" s="65"/>
      <c r="BL560" s="65"/>
      <c r="BM560" s="65"/>
      <c r="BN560" s="65"/>
      <c r="BO560" s="65"/>
      <c r="BP560" s="65"/>
      <c r="BQ560" s="65"/>
      <c r="BR560" s="65"/>
      <c r="BS560" s="65"/>
      <c r="BT560" s="66"/>
      <c r="BU560" s="67"/>
      <c r="BV560" s="67"/>
      <c r="BW560" s="67"/>
      <c r="BX560" s="67"/>
      <c r="BY560" s="67"/>
      <c r="BZ560" s="68"/>
      <c r="CA560" s="65"/>
      <c r="CB560" s="65"/>
      <c r="CC560" s="65"/>
      <c r="CD560" s="65"/>
      <c r="CE560" s="65"/>
      <c r="CF560" s="65"/>
      <c r="CG560" s="65"/>
      <c r="CH560" s="65"/>
      <c r="CI560" s="65"/>
      <c r="CJ560" s="171"/>
      <c r="CK560" s="64" t="str">
        <f t="shared" si="103"/>
        <v/>
      </c>
    </row>
    <row r="561" spans="1:89" s="64" customFormat="1" ht="51" customHeight="1">
      <c r="A561" s="29" t="str">
        <f t="shared" si="104"/>
        <v/>
      </c>
      <c r="B561" s="30"/>
      <c r="C561" s="30"/>
      <c r="D561" s="38"/>
      <c r="E561" s="198" t="str">
        <f t="shared" si="105"/>
        <v/>
      </c>
      <c r="F561" s="38"/>
      <c r="G561" s="38"/>
      <c r="H561" s="31"/>
      <c r="I561" s="31"/>
      <c r="J561" s="61" t="str">
        <f t="shared" si="106"/>
        <v/>
      </c>
      <c r="K561" s="69" t="str">
        <f t="shared" si="107"/>
        <v/>
      </c>
      <c r="L561" s="69" t="str">
        <f t="shared" si="108"/>
        <v/>
      </c>
      <c r="M561" s="69" t="str">
        <f t="shared" si="109"/>
        <v/>
      </c>
      <c r="N561" s="32"/>
      <c r="O561" s="99"/>
      <c r="P561" s="32"/>
      <c r="Q561" s="99"/>
      <c r="R561" s="129"/>
      <c r="S561" s="99"/>
      <c r="T561" s="32"/>
      <c r="U561" s="38"/>
      <c r="V561" s="32"/>
      <c r="W561" s="32"/>
      <c r="X561" s="38"/>
      <c r="Y561" s="30"/>
      <c r="Z561" s="30"/>
      <c r="AA561" s="32"/>
      <c r="AB561" s="32"/>
      <c r="AC561" s="33"/>
      <c r="AD561" s="63"/>
      <c r="AE561" s="63"/>
      <c r="BK561" s="65"/>
      <c r="BL561" s="65"/>
      <c r="BM561" s="65"/>
      <c r="BN561" s="65"/>
      <c r="BO561" s="65"/>
      <c r="BP561" s="65"/>
      <c r="BQ561" s="65"/>
      <c r="BR561" s="65"/>
      <c r="BS561" s="65"/>
      <c r="BT561" s="66"/>
      <c r="BU561" s="67"/>
      <c r="BV561" s="67"/>
      <c r="BW561" s="67"/>
      <c r="BX561" s="67"/>
      <c r="BY561" s="67"/>
      <c r="BZ561" s="68"/>
      <c r="CA561" s="65"/>
      <c r="CB561" s="65"/>
      <c r="CC561" s="65"/>
      <c r="CD561" s="65"/>
      <c r="CE561" s="65"/>
      <c r="CF561" s="65"/>
      <c r="CG561" s="65"/>
      <c r="CH561" s="65"/>
      <c r="CI561" s="65"/>
      <c r="CJ561" s="171"/>
      <c r="CK561" s="64" t="str">
        <f t="shared" si="103"/>
        <v/>
      </c>
    </row>
    <row r="562" spans="1:89" s="64" customFormat="1" ht="51" customHeight="1">
      <c r="A562" s="29" t="str">
        <f t="shared" si="104"/>
        <v/>
      </c>
      <c r="B562" s="30"/>
      <c r="C562" s="30"/>
      <c r="D562" s="38"/>
      <c r="E562" s="198" t="str">
        <f t="shared" si="105"/>
        <v/>
      </c>
      <c r="F562" s="38"/>
      <c r="G562" s="38"/>
      <c r="H562" s="31"/>
      <c r="I562" s="31"/>
      <c r="J562" s="61" t="str">
        <f t="shared" si="106"/>
        <v/>
      </c>
      <c r="K562" s="69" t="str">
        <f t="shared" si="107"/>
        <v/>
      </c>
      <c r="L562" s="69" t="str">
        <f t="shared" si="108"/>
        <v/>
      </c>
      <c r="M562" s="69" t="str">
        <f t="shared" si="109"/>
        <v/>
      </c>
      <c r="N562" s="32"/>
      <c r="O562" s="99"/>
      <c r="P562" s="32"/>
      <c r="Q562" s="99"/>
      <c r="R562" s="129"/>
      <c r="S562" s="99"/>
      <c r="T562" s="32"/>
      <c r="U562" s="38"/>
      <c r="V562" s="32"/>
      <c r="W562" s="32"/>
      <c r="X562" s="38"/>
      <c r="Y562" s="30"/>
      <c r="Z562" s="30"/>
      <c r="AA562" s="32"/>
      <c r="AB562" s="32"/>
      <c r="AC562" s="33"/>
      <c r="AD562" s="63"/>
      <c r="AE562" s="63"/>
      <c r="BK562" s="65"/>
      <c r="BL562" s="65"/>
      <c r="BM562" s="65"/>
      <c r="BN562" s="65"/>
      <c r="BO562" s="65"/>
      <c r="BP562" s="65"/>
      <c r="BQ562" s="65"/>
      <c r="BR562" s="65"/>
      <c r="BS562" s="65"/>
      <c r="BT562" s="66"/>
      <c r="BU562" s="67"/>
      <c r="BV562" s="67"/>
      <c r="BW562" s="67"/>
      <c r="BX562" s="67"/>
      <c r="BY562" s="67"/>
      <c r="BZ562" s="68"/>
      <c r="CA562" s="65"/>
      <c r="CB562" s="65"/>
      <c r="CC562" s="65"/>
      <c r="CD562" s="65"/>
      <c r="CE562" s="65"/>
      <c r="CF562" s="65"/>
      <c r="CG562" s="65"/>
      <c r="CH562" s="65"/>
      <c r="CI562" s="65"/>
      <c r="CJ562" s="171"/>
      <c r="CK562" s="64" t="str">
        <f t="shared" si="103"/>
        <v/>
      </c>
    </row>
    <row r="563" spans="1:89" s="64" customFormat="1" ht="51" customHeight="1">
      <c r="A563" s="29" t="str">
        <f t="shared" si="104"/>
        <v/>
      </c>
      <c r="B563" s="30"/>
      <c r="C563" s="30"/>
      <c r="D563" s="38"/>
      <c r="E563" s="198" t="str">
        <f t="shared" si="105"/>
        <v/>
      </c>
      <c r="F563" s="38"/>
      <c r="G563" s="38"/>
      <c r="H563" s="31"/>
      <c r="I563" s="31"/>
      <c r="J563" s="61" t="str">
        <f t="shared" si="106"/>
        <v/>
      </c>
      <c r="K563" s="69" t="str">
        <f t="shared" si="107"/>
        <v/>
      </c>
      <c r="L563" s="69" t="str">
        <f t="shared" si="108"/>
        <v/>
      </c>
      <c r="M563" s="69" t="str">
        <f t="shared" si="109"/>
        <v/>
      </c>
      <c r="N563" s="32"/>
      <c r="O563" s="99"/>
      <c r="P563" s="32"/>
      <c r="Q563" s="99"/>
      <c r="R563" s="129"/>
      <c r="S563" s="99"/>
      <c r="T563" s="32"/>
      <c r="U563" s="38"/>
      <c r="V563" s="32"/>
      <c r="W563" s="32"/>
      <c r="X563" s="38"/>
      <c r="Y563" s="30"/>
      <c r="Z563" s="30"/>
      <c r="AA563" s="32"/>
      <c r="AB563" s="32"/>
      <c r="AC563" s="33"/>
      <c r="AD563" s="63"/>
      <c r="AE563" s="63"/>
      <c r="BK563" s="65"/>
      <c r="BL563" s="65"/>
      <c r="BM563" s="65"/>
      <c r="BN563" s="65"/>
      <c r="BO563" s="65"/>
      <c r="BP563" s="65"/>
      <c r="BQ563" s="65"/>
      <c r="BR563" s="65"/>
      <c r="BS563" s="65"/>
      <c r="BT563" s="66"/>
      <c r="BU563" s="67"/>
      <c r="BV563" s="67"/>
      <c r="BW563" s="67"/>
      <c r="BX563" s="67"/>
      <c r="BY563" s="67"/>
      <c r="BZ563" s="68"/>
      <c r="CA563" s="65"/>
      <c r="CB563" s="65"/>
      <c r="CC563" s="65"/>
      <c r="CD563" s="65"/>
      <c r="CE563" s="65"/>
      <c r="CF563" s="65"/>
      <c r="CG563" s="65"/>
      <c r="CH563" s="65"/>
      <c r="CI563" s="65"/>
      <c r="CJ563" s="171"/>
      <c r="CK563" s="64" t="str">
        <f t="shared" si="103"/>
        <v/>
      </c>
    </row>
    <row r="564" spans="1:89" s="64" customFormat="1" ht="51" customHeight="1">
      <c r="A564" s="29" t="str">
        <f t="shared" si="104"/>
        <v/>
      </c>
      <c r="B564" s="30"/>
      <c r="C564" s="30"/>
      <c r="D564" s="38"/>
      <c r="E564" s="198" t="str">
        <f t="shared" si="105"/>
        <v/>
      </c>
      <c r="F564" s="38"/>
      <c r="G564" s="38"/>
      <c r="H564" s="31"/>
      <c r="I564" s="31"/>
      <c r="J564" s="61" t="str">
        <f t="shared" si="106"/>
        <v/>
      </c>
      <c r="K564" s="69" t="str">
        <f t="shared" si="107"/>
        <v/>
      </c>
      <c r="L564" s="69" t="str">
        <f t="shared" si="108"/>
        <v/>
      </c>
      <c r="M564" s="69" t="str">
        <f t="shared" si="109"/>
        <v/>
      </c>
      <c r="N564" s="32"/>
      <c r="O564" s="99"/>
      <c r="P564" s="32"/>
      <c r="Q564" s="99"/>
      <c r="R564" s="129"/>
      <c r="S564" s="99"/>
      <c r="T564" s="32"/>
      <c r="U564" s="38"/>
      <c r="V564" s="32"/>
      <c r="W564" s="32"/>
      <c r="X564" s="38"/>
      <c r="Y564" s="30"/>
      <c r="Z564" s="30"/>
      <c r="AA564" s="32"/>
      <c r="AB564" s="32"/>
      <c r="AC564" s="33"/>
      <c r="AD564" s="63"/>
      <c r="AE564" s="63"/>
      <c r="BK564" s="65"/>
      <c r="BL564" s="65"/>
      <c r="BM564" s="65"/>
      <c r="BN564" s="65"/>
      <c r="BO564" s="65"/>
      <c r="BP564" s="65"/>
      <c r="BQ564" s="65"/>
      <c r="BR564" s="65"/>
      <c r="BS564" s="65"/>
      <c r="BT564" s="66"/>
      <c r="BU564" s="67"/>
      <c r="BV564" s="67"/>
      <c r="BW564" s="67"/>
      <c r="BX564" s="67"/>
      <c r="BY564" s="67"/>
      <c r="BZ564" s="68"/>
      <c r="CA564" s="65"/>
      <c r="CB564" s="65"/>
      <c r="CC564" s="65"/>
      <c r="CD564" s="65"/>
      <c r="CE564" s="65"/>
      <c r="CF564" s="65"/>
      <c r="CG564" s="65"/>
      <c r="CH564" s="65"/>
      <c r="CI564" s="65"/>
      <c r="CJ564" s="171"/>
      <c r="CK564" s="64" t="str">
        <f t="shared" si="103"/>
        <v/>
      </c>
    </row>
    <row r="565" spans="1:89" s="64" customFormat="1" ht="51" customHeight="1">
      <c r="A565" s="29" t="str">
        <f t="shared" si="104"/>
        <v/>
      </c>
      <c r="B565" s="30"/>
      <c r="C565" s="30"/>
      <c r="D565" s="38"/>
      <c r="E565" s="198" t="str">
        <f t="shared" si="105"/>
        <v/>
      </c>
      <c r="F565" s="38"/>
      <c r="G565" s="38"/>
      <c r="H565" s="31"/>
      <c r="I565" s="31"/>
      <c r="J565" s="61" t="str">
        <f t="shared" si="106"/>
        <v/>
      </c>
      <c r="K565" s="69" t="str">
        <f t="shared" si="107"/>
        <v/>
      </c>
      <c r="L565" s="69" t="str">
        <f t="shared" si="108"/>
        <v/>
      </c>
      <c r="M565" s="69" t="str">
        <f t="shared" si="109"/>
        <v/>
      </c>
      <c r="N565" s="32"/>
      <c r="O565" s="99"/>
      <c r="P565" s="32"/>
      <c r="Q565" s="99"/>
      <c r="R565" s="129"/>
      <c r="S565" s="99"/>
      <c r="T565" s="32"/>
      <c r="U565" s="38"/>
      <c r="V565" s="32"/>
      <c r="W565" s="32"/>
      <c r="X565" s="38"/>
      <c r="Y565" s="30"/>
      <c r="Z565" s="30"/>
      <c r="AA565" s="32"/>
      <c r="AB565" s="32"/>
      <c r="AC565" s="33"/>
      <c r="AD565" s="63"/>
      <c r="AE565" s="63"/>
      <c r="BK565" s="65"/>
      <c r="BL565" s="65"/>
      <c r="BM565" s="65"/>
      <c r="BN565" s="65"/>
      <c r="BO565" s="65"/>
      <c r="BP565" s="65"/>
      <c r="BQ565" s="65"/>
      <c r="BR565" s="65"/>
      <c r="BS565" s="65"/>
      <c r="BT565" s="66"/>
      <c r="BU565" s="67"/>
      <c r="BV565" s="67"/>
      <c r="BW565" s="67"/>
      <c r="BX565" s="67"/>
      <c r="BY565" s="67"/>
      <c r="BZ565" s="68"/>
      <c r="CA565" s="65"/>
      <c r="CB565" s="65"/>
      <c r="CC565" s="65"/>
      <c r="CD565" s="65"/>
      <c r="CE565" s="65"/>
      <c r="CF565" s="65"/>
      <c r="CG565" s="65"/>
      <c r="CH565" s="65"/>
      <c r="CI565" s="65"/>
      <c r="CJ565" s="171"/>
      <c r="CK565" s="64" t="str">
        <f t="shared" si="103"/>
        <v/>
      </c>
    </row>
    <row r="566" spans="1:89" s="64" customFormat="1" ht="51" customHeight="1">
      <c r="A566" s="29" t="str">
        <f t="shared" si="104"/>
        <v/>
      </c>
      <c r="B566" s="30"/>
      <c r="C566" s="30"/>
      <c r="D566" s="38"/>
      <c r="E566" s="198" t="str">
        <f t="shared" si="105"/>
        <v/>
      </c>
      <c r="F566" s="38"/>
      <c r="G566" s="38"/>
      <c r="H566" s="31"/>
      <c r="I566" s="31"/>
      <c r="J566" s="61" t="str">
        <f t="shared" si="106"/>
        <v/>
      </c>
      <c r="K566" s="69" t="str">
        <f t="shared" si="107"/>
        <v/>
      </c>
      <c r="L566" s="69" t="str">
        <f t="shared" si="108"/>
        <v/>
      </c>
      <c r="M566" s="69" t="str">
        <f t="shared" si="109"/>
        <v/>
      </c>
      <c r="N566" s="32"/>
      <c r="O566" s="99"/>
      <c r="P566" s="32"/>
      <c r="Q566" s="99"/>
      <c r="R566" s="129"/>
      <c r="S566" s="99"/>
      <c r="T566" s="32"/>
      <c r="U566" s="38"/>
      <c r="V566" s="32"/>
      <c r="W566" s="32"/>
      <c r="X566" s="38"/>
      <c r="Y566" s="30"/>
      <c r="Z566" s="30"/>
      <c r="AA566" s="32"/>
      <c r="AB566" s="32"/>
      <c r="AC566" s="33"/>
      <c r="AD566" s="63"/>
      <c r="AE566" s="63"/>
      <c r="BK566" s="65"/>
      <c r="BL566" s="65"/>
      <c r="BM566" s="65"/>
      <c r="BN566" s="65"/>
      <c r="BO566" s="65"/>
      <c r="BP566" s="65"/>
      <c r="BQ566" s="65"/>
      <c r="BR566" s="65"/>
      <c r="BS566" s="65"/>
      <c r="BT566" s="66"/>
      <c r="BU566" s="67"/>
      <c r="BV566" s="67"/>
      <c r="BW566" s="67"/>
      <c r="BX566" s="67"/>
      <c r="BY566" s="67"/>
      <c r="BZ566" s="68"/>
      <c r="CA566" s="65"/>
      <c r="CB566" s="65"/>
      <c r="CC566" s="65"/>
      <c r="CD566" s="65"/>
      <c r="CE566" s="65"/>
      <c r="CF566" s="65"/>
      <c r="CG566" s="65"/>
      <c r="CH566" s="65"/>
      <c r="CI566" s="65"/>
      <c r="CJ566" s="171"/>
      <c r="CK566" s="64" t="str">
        <f t="shared" si="103"/>
        <v/>
      </c>
    </row>
    <row r="567" spans="1:89" s="64" customFormat="1" ht="51" customHeight="1">
      <c r="A567" s="29" t="str">
        <f t="shared" si="104"/>
        <v/>
      </c>
      <c r="B567" s="30"/>
      <c r="C567" s="30"/>
      <c r="D567" s="38"/>
      <c r="E567" s="198" t="str">
        <f t="shared" si="105"/>
        <v/>
      </c>
      <c r="F567" s="38"/>
      <c r="G567" s="38"/>
      <c r="H567" s="31"/>
      <c r="I567" s="31"/>
      <c r="J567" s="61" t="str">
        <f t="shared" si="106"/>
        <v/>
      </c>
      <c r="K567" s="69" t="str">
        <f t="shared" si="107"/>
        <v/>
      </c>
      <c r="L567" s="69" t="str">
        <f t="shared" si="108"/>
        <v/>
      </c>
      <c r="M567" s="69" t="str">
        <f t="shared" si="109"/>
        <v/>
      </c>
      <c r="N567" s="32"/>
      <c r="O567" s="99"/>
      <c r="P567" s="32"/>
      <c r="Q567" s="99"/>
      <c r="R567" s="129"/>
      <c r="S567" s="99"/>
      <c r="T567" s="32"/>
      <c r="U567" s="38"/>
      <c r="V567" s="32"/>
      <c r="W567" s="32"/>
      <c r="X567" s="38"/>
      <c r="Y567" s="30"/>
      <c r="Z567" s="30"/>
      <c r="AA567" s="32"/>
      <c r="AB567" s="32"/>
      <c r="AC567" s="33"/>
      <c r="AD567" s="63"/>
      <c r="AE567" s="63"/>
      <c r="BK567" s="65"/>
      <c r="BL567" s="65"/>
      <c r="BM567" s="65"/>
      <c r="BN567" s="65"/>
      <c r="BO567" s="65"/>
      <c r="BP567" s="65"/>
      <c r="BQ567" s="65"/>
      <c r="BR567" s="65"/>
      <c r="BS567" s="65"/>
      <c r="BT567" s="66"/>
      <c r="BU567" s="67"/>
      <c r="BV567" s="67"/>
      <c r="BW567" s="67"/>
      <c r="BX567" s="67"/>
      <c r="BY567" s="67"/>
      <c r="BZ567" s="68"/>
      <c r="CA567" s="65"/>
      <c r="CB567" s="65"/>
      <c r="CC567" s="65"/>
      <c r="CD567" s="65"/>
      <c r="CE567" s="65"/>
      <c r="CF567" s="65"/>
      <c r="CG567" s="65"/>
      <c r="CH567" s="65"/>
      <c r="CI567" s="65"/>
      <c r="CJ567" s="171"/>
      <c r="CK567" s="64" t="str">
        <f t="shared" si="103"/>
        <v/>
      </c>
    </row>
    <row r="568" spans="1:89" s="64" customFormat="1" ht="51" customHeight="1">
      <c r="A568" s="29" t="str">
        <f t="shared" si="104"/>
        <v/>
      </c>
      <c r="B568" s="30"/>
      <c r="C568" s="30"/>
      <c r="D568" s="38"/>
      <c r="E568" s="198" t="str">
        <f t="shared" si="105"/>
        <v/>
      </c>
      <c r="F568" s="38"/>
      <c r="G568" s="38"/>
      <c r="H568" s="31"/>
      <c r="I568" s="31"/>
      <c r="J568" s="61" t="str">
        <f t="shared" si="106"/>
        <v/>
      </c>
      <c r="K568" s="69" t="str">
        <f t="shared" si="107"/>
        <v/>
      </c>
      <c r="L568" s="69" t="str">
        <f t="shared" si="108"/>
        <v/>
      </c>
      <c r="M568" s="69" t="str">
        <f t="shared" si="109"/>
        <v/>
      </c>
      <c r="N568" s="32"/>
      <c r="O568" s="99"/>
      <c r="P568" s="32"/>
      <c r="Q568" s="99"/>
      <c r="R568" s="129"/>
      <c r="S568" s="99"/>
      <c r="T568" s="32"/>
      <c r="U568" s="38"/>
      <c r="V568" s="32"/>
      <c r="W568" s="32"/>
      <c r="X568" s="38"/>
      <c r="Y568" s="30"/>
      <c r="Z568" s="30"/>
      <c r="AA568" s="32"/>
      <c r="AB568" s="32"/>
      <c r="AC568" s="33"/>
      <c r="AD568" s="63"/>
      <c r="AE568" s="63"/>
      <c r="BK568" s="65"/>
      <c r="BL568" s="65"/>
      <c r="BM568" s="65"/>
      <c r="BN568" s="65"/>
      <c r="BO568" s="65"/>
      <c r="BP568" s="65"/>
      <c r="BQ568" s="65"/>
      <c r="BR568" s="65"/>
      <c r="BS568" s="65"/>
      <c r="BT568" s="66"/>
      <c r="BU568" s="67"/>
      <c r="BV568" s="67"/>
      <c r="BW568" s="67"/>
      <c r="BX568" s="67"/>
      <c r="BY568" s="67"/>
      <c r="BZ568" s="68"/>
      <c r="CA568" s="65"/>
      <c r="CB568" s="65"/>
      <c r="CC568" s="65"/>
      <c r="CD568" s="65"/>
      <c r="CE568" s="65"/>
      <c r="CF568" s="65"/>
      <c r="CG568" s="65"/>
      <c r="CH568" s="65"/>
      <c r="CI568" s="65"/>
      <c r="CJ568" s="171"/>
      <c r="CK568" s="64" t="str">
        <f t="shared" si="103"/>
        <v/>
      </c>
    </row>
    <row r="569" spans="1:89" s="64" customFormat="1" ht="51" customHeight="1">
      <c r="A569" s="29" t="str">
        <f t="shared" si="104"/>
        <v/>
      </c>
      <c r="B569" s="30"/>
      <c r="C569" s="30"/>
      <c r="D569" s="38"/>
      <c r="E569" s="198" t="str">
        <f t="shared" si="105"/>
        <v/>
      </c>
      <c r="F569" s="38"/>
      <c r="G569" s="38"/>
      <c r="H569" s="31"/>
      <c r="I569" s="31"/>
      <c r="J569" s="61" t="str">
        <f t="shared" si="106"/>
        <v/>
      </c>
      <c r="K569" s="69" t="str">
        <f t="shared" si="107"/>
        <v/>
      </c>
      <c r="L569" s="69" t="str">
        <f t="shared" si="108"/>
        <v/>
      </c>
      <c r="M569" s="69" t="str">
        <f t="shared" si="109"/>
        <v/>
      </c>
      <c r="N569" s="32"/>
      <c r="O569" s="99"/>
      <c r="P569" s="32"/>
      <c r="Q569" s="99"/>
      <c r="R569" s="129"/>
      <c r="S569" s="99"/>
      <c r="T569" s="32"/>
      <c r="U569" s="38"/>
      <c r="V569" s="32"/>
      <c r="W569" s="32"/>
      <c r="X569" s="38"/>
      <c r="Y569" s="30"/>
      <c r="Z569" s="30"/>
      <c r="AA569" s="32"/>
      <c r="AB569" s="32"/>
      <c r="AC569" s="33"/>
      <c r="AD569" s="63"/>
      <c r="AE569" s="63"/>
      <c r="BK569" s="65"/>
      <c r="BL569" s="65"/>
      <c r="BM569" s="65"/>
      <c r="BN569" s="65"/>
      <c r="BO569" s="65"/>
      <c r="BP569" s="65"/>
      <c r="BQ569" s="65"/>
      <c r="BR569" s="65"/>
      <c r="BS569" s="65"/>
      <c r="BT569" s="66"/>
      <c r="BU569" s="67"/>
      <c r="BV569" s="67"/>
      <c r="BW569" s="67"/>
      <c r="BX569" s="67"/>
      <c r="BY569" s="67"/>
      <c r="BZ569" s="68"/>
      <c r="CA569" s="65"/>
      <c r="CB569" s="65"/>
      <c r="CC569" s="65"/>
      <c r="CD569" s="65"/>
      <c r="CE569" s="65"/>
      <c r="CF569" s="65"/>
      <c r="CG569" s="65"/>
      <c r="CH569" s="65"/>
      <c r="CI569" s="65"/>
      <c r="CJ569" s="171"/>
      <c r="CK569" s="64" t="str">
        <f t="shared" si="103"/>
        <v/>
      </c>
    </row>
    <row r="570" spans="1:89" s="64" customFormat="1" ht="51" customHeight="1">
      <c r="A570" s="29" t="str">
        <f t="shared" si="104"/>
        <v/>
      </c>
      <c r="B570" s="30"/>
      <c r="C570" s="30"/>
      <c r="D570" s="38"/>
      <c r="E570" s="198" t="str">
        <f t="shared" si="105"/>
        <v/>
      </c>
      <c r="F570" s="38"/>
      <c r="G570" s="38"/>
      <c r="H570" s="31"/>
      <c r="I570" s="31"/>
      <c r="J570" s="61" t="str">
        <f t="shared" si="106"/>
        <v/>
      </c>
      <c r="K570" s="69" t="str">
        <f t="shared" si="107"/>
        <v/>
      </c>
      <c r="L570" s="69" t="str">
        <f t="shared" si="108"/>
        <v/>
      </c>
      <c r="M570" s="69" t="str">
        <f t="shared" si="109"/>
        <v/>
      </c>
      <c r="N570" s="32"/>
      <c r="O570" s="99"/>
      <c r="P570" s="32"/>
      <c r="Q570" s="99"/>
      <c r="R570" s="129"/>
      <c r="S570" s="99"/>
      <c r="T570" s="32"/>
      <c r="U570" s="38"/>
      <c r="V570" s="32"/>
      <c r="W570" s="32"/>
      <c r="X570" s="38"/>
      <c r="Y570" s="30"/>
      <c r="Z570" s="30"/>
      <c r="AA570" s="32"/>
      <c r="AB570" s="32"/>
      <c r="AC570" s="33"/>
      <c r="AD570" s="63"/>
      <c r="AE570" s="63"/>
      <c r="BK570" s="65"/>
      <c r="BL570" s="65"/>
      <c r="BM570" s="65"/>
      <c r="BN570" s="65"/>
      <c r="BO570" s="65"/>
      <c r="BP570" s="65"/>
      <c r="BQ570" s="65"/>
      <c r="BR570" s="65"/>
      <c r="BS570" s="65"/>
      <c r="BT570" s="66"/>
      <c r="BU570" s="67"/>
      <c r="BV570" s="67"/>
      <c r="BW570" s="67"/>
      <c r="BX570" s="67"/>
      <c r="BY570" s="67"/>
      <c r="BZ570" s="68"/>
      <c r="CA570" s="65"/>
      <c r="CB570" s="65"/>
      <c r="CC570" s="65"/>
      <c r="CD570" s="65"/>
      <c r="CE570" s="65"/>
      <c r="CF570" s="65"/>
      <c r="CG570" s="65"/>
      <c r="CH570" s="65"/>
      <c r="CI570" s="65"/>
      <c r="CJ570" s="171"/>
      <c r="CK570" s="64" t="str">
        <f t="shared" si="103"/>
        <v/>
      </c>
    </row>
    <row r="571" spans="1:89" s="64" customFormat="1" ht="51" customHeight="1">
      <c r="A571" s="29" t="str">
        <f t="shared" si="104"/>
        <v/>
      </c>
      <c r="B571" s="30"/>
      <c r="C571" s="30"/>
      <c r="D571" s="38"/>
      <c r="E571" s="198" t="str">
        <f t="shared" si="105"/>
        <v/>
      </c>
      <c r="F571" s="38"/>
      <c r="G571" s="38"/>
      <c r="H571" s="31"/>
      <c r="I571" s="31"/>
      <c r="J571" s="61" t="str">
        <f t="shared" si="106"/>
        <v/>
      </c>
      <c r="K571" s="69" t="str">
        <f t="shared" si="107"/>
        <v/>
      </c>
      <c r="L571" s="69" t="str">
        <f t="shared" si="108"/>
        <v/>
      </c>
      <c r="M571" s="69" t="str">
        <f t="shared" si="109"/>
        <v/>
      </c>
      <c r="N571" s="32"/>
      <c r="O571" s="99"/>
      <c r="P571" s="32"/>
      <c r="Q571" s="99"/>
      <c r="R571" s="129"/>
      <c r="S571" s="99"/>
      <c r="T571" s="32"/>
      <c r="U571" s="38"/>
      <c r="V571" s="32"/>
      <c r="W571" s="32"/>
      <c r="X571" s="38"/>
      <c r="Y571" s="30"/>
      <c r="Z571" s="30"/>
      <c r="AA571" s="32"/>
      <c r="AB571" s="32"/>
      <c r="AC571" s="33"/>
      <c r="AD571" s="63"/>
      <c r="AE571" s="63"/>
      <c r="BK571" s="65"/>
      <c r="BL571" s="65"/>
      <c r="BM571" s="65"/>
      <c r="BN571" s="65"/>
      <c r="BO571" s="65"/>
      <c r="BP571" s="65"/>
      <c r="BQ571" s="65"/>
      <c r="BR571" s="65"/>
      <c r="BS571" s="65"/>
      <c r="BT571" s="66"/>
      <c r="BU571" s="67"/>
      <c r="BV571" s="67"/>
      <c r="BW571" s="67"/>
      <c r="BX571" s="67"/>
      <c r="BY571" s="67"/>
      <c r="BZ571" s="68"/>
      <c r="CA571" s="65"/>
      <c r="CB571" s="65"/>
      <c r="CC571" s="65"/>
      <c r="CD571" s="65"/>
      <c r="CE571" s="65"/>
      <c r="CF571" s="65"/>
      <c r="CG571" s="65"/>
      <c r="CH571" s="65"/>
      <c r="CI571" s="65"/>
      <c r="CJ571" s="171"/>
      <c r="CK571" s="64" t="str">
        <f t="shared" si="103"/>
        <v/>
      </c>
    </row>
    <row r="572" spans="1:89" s="64" customFormat="1" ht="51" customHeight="1">
      <c r="A572" s="29" t="str">
        <f t="shared" si="104"/>
        <v/>
      </c>
      <c r="B572" s="30"/>
      <c r="C572" s="30"/>
      <c r="D572" s="38"/>
      <c r="E572" s="198" t="str">
        <f t="shared" si="105"/>
        <v/>
      </c>
      <c r="F572" s="38"/>
      <c r="G572" s="38"/>
      <c r="H572" s="31"/>
      <c r="I572" s="31"/>
      <c r="J572" s="61" t="str">
        <f t="shared" si="106"/>
        <v/>
      </c>
      <c r="K572" s="69" t="str">
        <f t="shared" si="107"/>
        <v/>
      </c>
      <c r="L572" s="69" t="str">
        <f t="shared" si="108"/>
        <v/>
      </c>
      <c r="M572" s="69" t="str">
        <f t="shared" si="109"/>
        <v/>
      </c>
      <c r="N572" s="32"/>
      <c r="O572" s="99"/>
      <c r="P572" s="32"/>
      <c r="Q572" s="99"/>
      <c r="R572" s="129"/>
      <c r="S572" s="99"/>
      <c r="T572" s="32"/>
      <c r="U572" s="38"/>
      <c r="V572" s="32"/>
      <c r="W572" s="32"/>
      <c r="X572" s="38"/>
      <c r="Y572" s="30"/>
      <c r="Z572" s="30"/>
      <c r="AA572" s="32"/>
      <c r="AB572" s="32"/>
      <c r="AC572" s="33"/>
      <c r="AD572" s="63"/>
      <c r="AE572" s="63"/>
      <c r="BK572" s="65"/>
      <c r="BL572" s="65"/>
      <c r="BM572" s="65"/>
      <c r="BN572" s="65"/>
      <c r="BO572" s="65"/>
      <c r="BP572" s="65"/>
      <c r="BQ572" s="65"/>
      <c r="BR572" s="65"/>
      <c r="BS572" s="65"/>
      <c r="BT572" s="66"/>
      <c r="BU572" s="67"/>
      <c r="BV572" s="67"/>
      <c r="BW572" s="67"/>
      <c r="BX572" s="67"/>
      <c r="BY572" s="67"/>
      <c r="BZ572" s="68"/>
      <c r="CA572" s="65"/>
      <c r="CB572" s="65"/>
      <c r="CC572" s="65"/>
      <c r="CD572" s="65"/>
      <c r="CE572" s="65"/>
      <c r="CF572" s="65"/>
      <c r="CG572" s="65"/>
      <c r="CH572" s="65"/>
      <c r="CI572" s="65"/>
      <c r="CJ572" s="171"/>
      <c r="CK572" s="64" t="str">
        <f t="shared" si="103"/>
        <v/>
      </c>
    </row>
    <row r="573" spans="1:89" s="64" customFormat="1" ht="51" customHeight="1">
      <c r="A573" s="29" t="str">
        <f t="shared" si="104"/>
        <v/>
      </c>
      <c r="B573" s="30"/>
      <c r="C573" s="30"/>
      <c r="D573" s="38"/>
      <c r="E573" s="198" t="str">
        <f t="shared" si="105"/>
        <v/>
      </c>
      <c r="F573" s="38"/>
      <c r="G573" s="38"/>
      <c r="H573" s="31"/>
      <c r="I573" s="31"/>
      <c r="J573" s="61" t="str">
        <f t="shared" si="106"/>
        <v/>
      </c>
      <c r="K573" s="69" t="str">
        <f t="shared" si="107"/>
        <v/>
      </c>
      <c r="L573" s="69" t="str">
        <f t="shared" si="108"/>
        <v/>
      </c>
      <c r="M573" s="69" t="str">
        <f t="shared" si="109"/>
        <v/>
      </c>
      <c r="N573" s="32"/>
      <c r="O573" s="99"/>
      <c r="P573" s="32"/>
      <c r="Q573" s="99"/>
      <c r="R573" s="129"/>
      <c r="S573" s="99"/>
      <c r="T573" s="32"/>
      <c r="U573" s="38"/>
      <c r="V573" s="32"/>
      <c r="W573" s="32"/>
      <c r="X573" s="38"/>
      <c r="Y573" s="30"/>
      <c r="Z573" s="30"/>
      <c r="AA573" s="32"/>
      <c r="AB573" s="32"/>
      <c r="AC573" s="33"/>
      <c r="AD573" s="63"/>
      <c r="AE573" s="63"/>
      <c r="BK573" s="65"/>
      <c r="BL573" s="65"/>
      <c r="BM573" s="65"/>
      <c r="BN573" s="65"/>
      <c r="BO573" s="65"/>
      <c r="BP573" s="65"/>
      <c r="BQ573" s="65"/>
      <c r="BR573" s="65"/>
      <c r="BS573" s="65"/>
      <c r="BT573" s="66"/>
      <c r="BU573" s="67"/>
      <c r="BV573" s="67"/>
      <c r="BW573" s="67"/>
      <c r="BX573" s="67"/>
      <c r="BY573" s="67"/>
      <c r="BZ573" s="68"/>
      <c r="CA573" s="65"/>
      <c r="CB573" s="65"/>
      <c r="CC573" s="65"/>
      <c r="CD573" s="65"/>
      <c r="CE573" s="65"/>
      <c r="CF573" s="65"/>
      <c r="CG573" s="65"/>
      <c r="CH573" s="65"/>
      <c r="CI573" s="65"/>
      <c r="CJ573" s="171"/>
      <c r="CK573" s="64" t="str">
        <f t="shared" si="103"/>
        <v/>
      </c>
    </row>
    <row r="574" spans="1:89" s="64" customFormat="1" ht="51" customHeight="1">
      <c r="A574" s="29" t="str">
        <f t="shared" si="104"/>
        <v/>
      </c>
      <c r="B574" s="30"/>
      <c r="C574" s="30"/>
      <c r="D574" s="38"/>
      <c r="E574" s="198" t="str">
        <f t="shared" si="105"/>
        <v/>
      </c>
      <c r="F574" s="38"/>
      <c r="G574" s="38"/>
      <c r="H574" s="31"/>
      <c r="I574" s="31"/>
      <c r="J574" s="61" t="str">
        <f t="shared" si="106"/>
        <v/>
      </c>
      <c r="K574" s="69" t="str">
        <f t="shared" si="107"/>
        <v/>
      </c>
      <c r="L574" s="69" t="str">
        <f t="shared" si="108"/>
        <v/>
      </c>
      <c r="M574" s="69" t="str">
        <f t="shared" si="109"/>
        <v/>
      </c>
      <c r="N574" s="32"/>
      <c r="O574" s="99"/>
      <c r="P574" s="32"/>
      <c r="Q574" s="99"/>
      <c r="R574" s="129"/>
      <c r="S574" s="99"/>
      <c r="T574" s="32"/>
      <c r="U574" s="38"/>
      <c r="V574" s="32"/>
      <c r="W574" s="32"/>
      <c r="X574" s="38"/>
      <c r="Y574" s="30"/>
      <c r="Z574" s="30"/>
      <c r="AA574" s="32"/>
      <c r="AB574" s="32"/>
      <c r="AC574" s="33"/>
      <c r="AD574" s="63"/>
      <c r="AE574" s="63"/>
      <c r="BK574" s="65"/>
      <c r="BL574" s="65"/>
      <c r="BM574" s="65"/>
      <c r="BN574" s="65"/>
      <c r="BO574" s="65"/>
      <c r="BP574" s="65"/>
      <c r="BQ574" s="65"/>
      <c r="BR574" s="65"/>
      <c r="BS574" s="65"/>
      <c r="BT574" s="66"/>
      <c r="BU574" s="67"/>
      <c r="BV574" s="67"/>
      <c r="BW574" s="67"/>
      <c r="BX574" s="67"/>
      <c r="BY574" s="67"/>
      <c r="BZ574" s="68"/>
      <c r="CA574" s="65"/>
      <c r="CB574" s="65"/>
      <c r="CC574" s="65"/>
      <c r="CD574" s="65"/>
      <c r="CE574" s="65"/>
      <c r="CF574" s="65"/>
      <c r="CG574" s="65"/>
      <c r="CH574" s="65"/>
      <c r="CI574" s="65"/>
      <c r="CJ574" s="171"/>
      <c r="CK574" s="64" t="str">
        <f t="shared" si="103"/>
        <v/>
      </c>
    </row>
    <row r="575" spans="1:89" s="64" customFormat="1" ht="51" customHeight="1">
      <c r="A575" s="29" t="str">
        <f t="shared" si="104"/>
        <v/>
      </c>
      <c r="B575" s="30"/>
      <c r="C575" s="30"/>
      <c r="D575" s="38"/>
      <c r="E575" s="198" t="str">
        <f t="shared" si="105"/>
        <v/>
      </c>
      <c r="F575" s="38"/>
      <c r="G575" s="38"/>
      <c r="H575" s="31"/>
      <c r="I575" s="31"/>
      <c r="J575" s="61" t="str">
        <f t="shared" si="106"/>
        <v/>
      </c>
      <c r="K575" s="69" t="str">
        <f t="shared" si="107"/>
        <v/>
      </c>
      <c r="L575" s="69" t="str">
        <f t="shared" si="108"/>
        <v/>
      </c>
      <c r="M575" s="69" t="str">
        <f t="shared" si="109"/>
        <v/>
      </c>
      <c r="N575" s="32"/>
      <c r="O575" s="99"/>
      <c r="P575" s="32"/>
      <c r="Q575" s="99"/>
      <c r="R575" s="129"/>
      <c r="S575" s="99"/>
      <c r="T575" s="32"/>
      <c r="U575" s="38"/>
      <c r="V575" s="32"/>
      <c r="W575" s="32"/>
      <c r="X575" s="38"/>
      <c r="Y575" s="30"/>
      <c r="Z575" s="30"/>
      <c r="AA575" s="32"/>
      <c r="AB575" s="32"/>
      <c r="AC575" s="33"/>
      <c r="AD575" s="63"/>
      <c r="AE575" s="63"/>
      <c r="BK575" s="65"/>
      <c r="BL575" s="65"/>
      <c r="BM575" s="65"/>
      <c r="BN575" s="65"/>
      <c r="BO575" s="65"/>
      <c r="BP575" s="65"/>
      <c r="BQ575" s="65"/>
      <c r="BR575" s="65"/>
      <c r="BS575" s="65"/>
      <c r="BT575" s="66"/>
      <c r="BU575" s="67"/>
      <c r="BV575" s="67"/>
      <c r="BW575" s="67"/>
      <c r="BX575" s="67"/>
      <c r="BY575" s="67"/>
      <c r="BZ575" s="68"/>
      <c r="CA575" s="65"/>
      <c r="CB575" s="65"/>
      <c r="CC575" s="65"/>
      <c r="CD575" s="65"/>
      <c r="CE575" s="65"/>
      <c r="CF575" s="65"/>
      <c r="CG575" s="65"/>
      <c r="CH575" s="65"/>
      <c r="CI575" s="65"/>
      <c r="CJ575" s="171"/>
      <c r="CK575" s="64" t="str">
        <f t="shared" si="103"/>
        <v/>
      </c>
    </row>
    <row r="576" spans="1:89" s="64" customFormat="1" ht="51" customHeight="1">
      <c r="A576" s="29" t="str">
        <f t="shared" si="104"/>
        <v/>
      </c>
      <c r="B576" s="30"/>
      <c r="C576" s="30"/>
      <c r="D576" s="38"/>
      <c r="E576" s="198" t="str">
        <f t="shared" si="105"/>
        <v/>
      </c>
      <c r="F576" s="38"/>
      <c r="G576" s="38"/>
      <c r="H576" s="31"/>
      <c r="I576" s="31"/>
      <c r="J576" s="61" t="str">
        <f t="shared" si="106"/>
        <v/>
      </c>
      <c r="K576" s="69" t="str">
        <f t="shared" si="107"/>
        <v/>
      </c>
      <c r="L576" s="69" t="str">
        <f t="shared" si="108"/>
        <v/>
      </c>
      <c r="M576" s="69" t="str">
        <f t="shared" si="109"/>
        <v/>
      </c>
      <c r="N576" s="32"/>
      <c r="O576" s="99"/>
      <c r="P576" s="32"/>
      <c r="Q576" s="99"/>
      <c r="R576" s="129"/>
      <c r="S576" s="99"/>
      <c r="T576" s="32"/>
      <c r="U576" s="38"/>
      <c r="V576" s="32"/>
      <c r="W576" s="32"/>
      <c r="X576" s="38"/>
      <c r="Y576" s="30"/>
      <c r="Z576" s="30"/>
      <c r="AA576" s="32"/>
      <c r="AB576" s="32"/>
      <c r="AC576" s="33"/>
      <c r="AD576" s="63"/>
      <c r="AE576" s="63"/>
      <c r="BK576" s="65"/>
      <c r="BL576" s="65"/>
      <c r="BM576" s="65"/>
      <c r="BN576" s="65"/>
      <c r="BO576" s="65"/>
      <c r="BP576" s="65"/>
      <c r="BQ576" s="65"/>
      <c r="BR576" s="65"/>
      <c r="BS576" s="65"/>
      <c r="BT576" s="66"/>
      <c r="BU576" s="67"/>
      <c r="BV576" s="67"/>
      <c r="BW576" s="67"/>
      <c r="BX576" s="67"/>
      <c r="BY576" s="67"/>
      <c r="BZ576" s="68"/>
      <c r="CA576" s="65"/>
      <c r="CB576" s="65"/>
      <c r="CC576" s="65"/>
      <c r="CD576" s="65"/>
      <c r="CE576" s="65"/>
      <c r="CF576" s="65"/>
      <c r="CG576" s="65"/>
      <c r="CH576" s="65"/>
      <c r="CI576" s="65"/>
      <c r="CJ576" s="171"/>
      <c r="CK576" s="64" t="str">
        <f t="shared" si="103"/>
        <v/>
      </c>
    </row>
    <row r="577" spans="1:89" s="64" customFormat="1" ht="51" customHeight="1">
      <c r="A577" s="29" t="str">
        <f t="shared" si="104"/>
        <v/>
      </c>
      <c r="B577" s="30"/>
      <c r="C577" s="30"/>
      <c r="D577" s="38"/>
      <c r="E577" s="198" t="str">
        <f t="shared" si="105"/>
        <v/>
      </c>
      <c r="F577" s="38"/>
      <c r="G577" s="38"/>
      <c r="H577" s="31"/>
      <c r="I577" s="31"/>
      <c r="J577" s="61" t="str">
        <f t="shared" si="106"/>
        <v/>
      </c>
      <c r="K577" s="69" t="str">
        <f t="shared" si="107"/>
        <v/>
      </c>
      <c r="L577" s="69" t="str">
        <f t="shared" si="108"/>
        <v/>
      </c>
      <c r="M577" s="69" t="str">
        <f t="shared" si="109"/>
        <v/>
      </c>
      <c r="N577" s="32"/>
      <c r="O577" s="99"/>
      <c r="P577" s="32"/>
      <c r="Q577" s="99"/>
      <c r="R577" s="129"/>
      <c r="S577" s="99"/>
      <c r="T577" s="32"/>
      <c r="U577" s="38"/>
      <c r="V577" s="32"/>
      <c r="W577" s="32"/>
      <c r="X577" s="38"/>
      <c r="Y577" s="30"/>
      <c r="Z577" s="30"/>
      <c r="AA577" s="32"/>
      <c r="AB577" s="32"/>
      <c r="AC577" s="33"/>
      <c r="AD577" s="63"/>
      <c r="AE577" s="63"/>
      <c r="BK577" s="65"/>
      <c r="BL577" s="65"/>
      <c r="BM577" s="65"/>
      <c r="BN577" s="65"/>
      <c r="BO577" s="65"/>
      <c r="BP577" s="65"/>
      <c r="BQ577" s="65"/>
      <c r="BR577" s="65"/>
      <c r="BS577" s="65"/>
      <c r="BT577" s="66"/>
      <c r="BU577" s="67"/>
      <c r="BV577" s="67"/>
      <c r="BW577" s="67"/>
      <c r="BX577" s="67"/>
      <c r="BY577" s="67"/>
      <c r="BZ577" s="68"/>
      <c r="CA577" s="65"/>
      <c r="CB577" s="65"/>
      <c r="CC577" s="65"/>
      <c r="CD577" s="65"/>
      <c r="CE577" s="65"/>
      <c r="CF577" s="65"/>
      <c r="CG577" s="65"/>
      <c r="CH577" s="65"/>
      <c r="CI577" s="65"/>
      <c r="CJ577" s="171"/>
      <c r="CK577" s="64" t="str">
        <f t="shared" si="103"/>
        <v/>
      </c>
    </row>
    <row r="578" spans="1:89" s="64" customFormat="1" ht="51" customHeight="1">
      <c r="A578" s="29" t="str">
        <f t="shared" si="104"/>
        <v/>
      </c>
      <c r="B578" s="30"/>
      <c r="C578" s="30"/>
      <c r="D578" s="38"/>
      <c r="E578" s="198" t="str">
        <f t="shared" si="105"/>
        <v/>
      </c>
      <c r="F578" s="38"/>
      <c r="G578" s="38"/>
      <c r="H578" s="31"/>
      <c r="I578" s="31"/>
      <c r="J578" s="61" t="str">
        <f t="shared" si="106"/>
        <v/>
      </c>
      <c r="K578" s="69" t="str">
        <f t="shared" si="107"/>
        <v/>
      </c>
      <c r="L578" s="69" t="str">
        <f t="shared" si="108"/>
        <v/>
      </c>
      <c r="M578" s="69" t="str">
        <f t="shared" si="109"/>
        <v/>
      </c>
      <c r="N578" s="32"/>
      <c r="O578" s="99"/>
      <c r="P578" s="32"/>
      <c r="Q578" s="99"/>
      <c r="R578" s="129"/>
      <c r="S578" s="99"/>
      <c r="T578" s="32"/>
      <c r="U578" s="38"/>
      <c r="V578" s="32"/>
      <c r="W578" s="32"/>
      <c r="X578" s="38"/>
      <c r="Y578" s="30"/>
      <c r="Z578" s="30"/>
      <c r="AA578" s="32"/>
      <c r="AB578" s="32"/>
      <c r="AC578" s="33"/>
      <c r="AD578" s="63"/>
      <c r="AE578" s="63"/>
      <c r="BK578" s="65"/>
      <c r="BL578" s="65"/>
      <c r="BM578" s="65"/>
      <c r="BN578" s="65"/>
      <c r="BO578" s="65"/>
      <c r="BP578" s="65"/>
      <c r="BQ578" s="65"/>
      <c r="BR578" s="65"/>
      <c r="BS578" s="65"/>
      <c r="BT578" s="66"/>
      <c r="BU578" s="67"/>
      <c r="BV578" s="67"/>
      <c r="BW578" s="67"/>
      <c r="BX578" s="67"/>
      <c r="BY578" s="67"/>
      <c r="BZ578" s="68"/>
      <c r="CA578" s="65"/>
      <c r="CB578" s="65"/>
      <c r="CC578" s="65"/>
      <c r="CD578" s="65"/>
      <c r="CE578" s="65"/>
      <c r="CF578" s="65"/>
      <c r="CG578" s="65"/>
      <c r="CH578" s="65"/>
      <c r="CI578" s="65"/>
      <c r="CJ578" s="171"/>
      <c r="CK578" s="64" t="str">
        <f t="shared" si="103"/>
        <v/>
      </c>
    </row>
    <row r="579" spans="1:89" s="64" customFormat="1" ht="51" customHeight="1">
      <c r="A579" s="29" t="str">
        <f t="shared" si="104"/>
        <v/>
      </c>
      <c r="B579" s="30"/>
      <c r="C579" s="30"/>
      <c r="D579" s="38"/>
      <c r="E579" s="198" t="str">
        <f t="shared" si="105"/>
        <v/>
      </c>
      <c r="F579" s="38"/>
      <c r="G579" s="38"/>
      <c r="H579" s="31"/>
      <c r="I579" s="31"/>
      <c r="J579" s="61" t="str">
        <f t="shared" si="106"/>
        <v/>
      </c>
      <c r="K579" s="69" t="str">
        <f t="shared" si="107"/>
        <v/>
      </c>
      <c r="L579" s="69" t="str">
        <f t="shared" si="108"/>
        <v/>
      </c>
      <c r="M579" s="69" t="str">
        <f t="shared" si="109"/>
        <v/>
      </c>
      <c r="N579" s="32"/>
      <c r="O579" s="99"/>
      <c r="P579" s="32"/>
      <c r="Q579" s="99"/>
      <c r="R579" s="129"/>
      <c r="S579" s="99"/>
      <c r="T579" s="32"/>
      <c r="U579" s="38"/>
      <c r="V579" s="32"/>
      <c r="W579" s="32"/>
      <c r="X579" s="38"/>
      <c r="Y579" s="30"/>
      <c r="Z579" s="30"/>
      <c r="AA579" s="32"/>
      <c r="AB579" s="32"/>
      <c r="AC579" s="33"/>
      <c r="AD579" s="63"/>
      <c r="AE579" s="63"/>
      <c r="BK579" s="65"/>
      <c r="BL579" s="65"/>
      <c r="BM579" s="65"/>
      <c r="BN579" s="65"/>
      <c r="BO579" s="65"/>
      <c r="BP579" s="65"/>
      <c r="BQ579" s="65"/>
      <c r="BR579" s="65"/>
      <c r="BS579" s="65"/>
      <c r="BT579" s="66"/>
      <c r="BU579" s="67"/>
      <c r="BV579" s="67"/>
      <c r="BW579" s="67"/>
      <c r="BX579" s="67"/>
      <c r="BY579" s="67"/>
      <c r="BZ579" s="68"/>
      <c r="CA579" s="65"/>
      <c r="CB579" s="65"/>
      <c r="CC579" s="65"/>
      <c r="CD579" s="65"/>
      <c r="CE579" s="65"/>
      <c r="CF579" s="65"/>
      <c r="CG579" s="65"/>
      <c r="CH579" s="65"/>
      <c r="CI579" s="65"/>
      <c r="CJ579" s="171"/>
      <c r="CK579" s="64" t="str">
        <f t="shared" si="103"/>
        <v/>
      </c>
    </row>
    <row r="580" spans="1:89" s="64" customFormat="1" ht="51" customHeight="1">
      <c r="A580" s="29" t="str">
        <f t="shared" si="104"/>
        <v/>
      </c>
      <c r="B580" s="30"/>
      <c r="C580" s="30"/>
      <c r="D580" s="38"/>
      <c r="E580" s="198" t="str">
        <f t="shared" si="105"/>
        <v/>
      </c>
      <c r="F580" s="38"/>
      <c r="G580" s="38"/>
      <c r="H580" s="31"/>
      <c r="I580" s="31"/>
      <c r="J580" s="61" t="str">
        <f t="shared" si="106"/>
        <v/>
      </c>
      <c r="K580" s="69" t="str">
        <f t="shared" si="107"/>
        <v/>
      </c>
      <c r="L580" s="69" t="str">
        <f t="shared" si="108"/>
        <v/>
      </c>
      <c r="M580" s="69" t="str">
        <f t="shared" si="109"/>
        <v/>
      </c>
      <c r="N580" s="32"/>
      <c r="O580" s="99"/>
      <c r="P580" s="32"/>
      <c r="Q580" s="99"/>
      <c r="R580" s="129"/>
      <c r="S580" s="99"/>
      <c r="T580" s="32"/>
      <c r="U580" s="38"/>
      <c r="V580" s="32"/>
      <c r="W580" s="32"/>
      <c r="X580" s="38"/>
      <c r="Y580" s="30"/>
      <c r="Z580" s="30"/>
      <c r="AA580" s="32"/>
      <c r="AB580" s="32"/>
      <c r="AC580" s="33"/>
      <c r="AD580" s="63"/>
      <c r="AE580" s="63"/>
      <c r="BK580" s="65"/>
      <c r="BL580" s="65"/>
      <c r="BM580" s="65"/>
      <c r="BN580" s="65"/>
      <c r="BO580" s="65"/>
      <c r="BP580" s="65"/>
      <c r="BQ580" s="65"/>
      <c r="BR580" s="65"/>
      <c r="BS580" s="65"/>
      <c r="BT580" s="66"/>
      <c r="BU580" s="67"/>
      <c r="BV580" s="67"/>
      <c r="BW580" s="67"/>
      <c r="BX580" s="67"/>
      <c r="BY580" s="67"/>
      <c r="BZ580" s="68"/>
      <c r="CA580" s="65"/>
      <c r="CB580" s="65"/>
      <c r="CC580" s="65"/>
      <c r="CD580" s="65"/>
      <c r="CE580" s="65"/>
      <c r="CF580" s="65"/>
      <c r="CG580" s="65"/>
      <c r="CH580" s="65"/>
      <c r="CI580" s="65"/>
      <c r="CJ580" s="171"/>
      <c r="CK580" s="64" t="str">
        <f t="shared" si="103"/>
        <v/>
      </c>
    </row>
    <row r="581" spans="1:89" s="64" customFormat="1" ht="51" customHeight="1">
      <c r="A581" s="29" t="str">
        <f t="shared" si="104"/>
        <v/>
      </c>
      <c r="B581" s="30"/>
      <c r="C581" s="30"/>
      <c r="D581" s="38"/>
      <c r="E581" s="198" t="str">
        <f t="shared" si="105"/>
        <v/>
      </c>
      <c r="F581" s="38"/>
      <c r="G581" s="38"/>
      <c r="H581" s="31"/>
      <c r="I581" s="31"/>
      <c r="J581" s="61" t="str">
        <f t="shared" si="106"/>
        <v/>
      </c>
      <c r="K581" s="69" t="str">
        <f t="shared" si="107"/>
        <v/>
      </c>
      <c r="L581" s="69" t="str">
        <f t="shared" si="108"/>
        <v/>
      </c>
      <c r="M581" s="69" t="str">
        <f t="shared" si="109"/>
        <v/>
      </c>
      <c r="N581" s="32"/>
      <c r="O581" s="99"/>
      <c r="P581" s="32"/>
      <c r="Q581" s="99"/>
      <c r="R581" s="129"/>
      <c r="S581" s="99"/>
      <c r="T581" s="32"/>
      <c r="U581" s="38"/>
      <c r="V581" s="32"/>
      <c r="W581" s="32"/>
      <c r="X581" s="38"/>
      <c r="Y581" s="30"/>
      <c r="Z581" s="30"/>
      <c r="AA581" s="32"/>
      <c r="AB581" s="32"/>
      <c r="AC581" s="33"/>
      <c r="AD581" s="63"/>
      <c r="AE581" s="63"/>
      <c r="BK581" s="65"/>
      <c r="BL581" s="65"/>
      <c r="BM581" s="65"/>
      <c r="BN581" s="65"/>
      <c r="BO581" s="65"/>
      <c r="BP581" s="65"/>
      <c r="BQ581" s="65"/>
      <c r="BR581" s="65"/>
      <c r="BS581" s="65"/>
      <c r="BT581" s="66"/>
      <c r="BU581" s="67"/>
      <c r="BV581" s="67"/>
      <c r="BW581" s="67"/>
      <c r="BX581" s="67"/>
      <c r="BY581" s="67"/>
      <c r="BZ581" s="68"/>
      <c r="CA581" s="65"/>
      <c r="CB581" s="65"/>
      <c r="CC581" s="65"/>
      <c r="CD581" s="65"/>
      <c r="CE581" s="65"/>
      <c r="CF581" s="65"/>
      <c r="CG581" s="65"/>
      <c r="CH581" s="65"/>
      <c r="CI581" s="65"/>
      <c r="CJ581" s="171"/>
      <c r="CK581" s="64" t="str">
        <f t="shared" si="103"/>
        <v/>
      </c>
    </row>
    <row r="582" spans="1:89" s="64" customFormat="1" ht="51" customHeight="1">
      <c r="A582" s="29" t="str">
        <f t="shared" si="104"/>
        <v/>
      </c>
      <c r="B582" s="30"/>
      <c r="C582" s="30"/>
      <c r="D582" s="38"/>
      <c r="E582" s="198" t="str">
        <f t="shared" si="105"/>
        <v/>
      </c>
      <c r="F582" s="38"/>
      <c r="G582" s="38"/>
      <c r="H582" s="31"/>
      <c r="I582" s="31"/>
      <c r="J582" s="61" t="str">
        <f t="shared" si="106"/>
        <v/>
      </c>
      <c r="K582" s="69" t="str">
        <f t="shared" si="107"/>
        <v/>
      </c>
      <c r="L582" s="69" t="str">
        <f t="shared" si="108"/>
        <v/>
      </c>
      <c r="M582" s="69" t="str">
        <f t="shared" si="109"/>
        <v/>
      </c>
      <c r="N582" s="32"/>
      <c r="O582" s="99"/>
      <c r="P582" s="32"/>
      <c r="Q582" s="99"/>
      <c r="R582" s="129"/>
      <c r="S582" s="99"/>
      <c r="T582" s="32"/>
      <c r="U582" s="38"/>
      <c r="V582" s="32"/>
      <c r="W582" s="32"/>
      <c r="X582" s="38"/>
      <c r="Y582" s="30"/>
      <c r="Z582" s="30"/>
      <c r="AA582" s="32"/>
      <c r="AB582" s="32"/>
      <c r="AC582" s="33"/>
      <c r="AD582" s="63"/>
      <c r="AE582" s="63"/>
      <c r="BK582" s="65"/>
      <c r="BL582" s="65"/>
      <c r="BM582" s="65"/>
      <c r="BN582" s="65"/>
      <c r="BO582" s="65"/>
      <c r="BP582" s="65"/>
      <c r="BQ582" s="65"/>
      <c r="BR582" s="65"/>
      <c r="BS582" s="65"/>
      <c r="BT582" s="66"/>
      <c r="BU582" s="67"/>
      <c r="BV582" s="67"/>
      <c r="BW582" s="67"/>
      <c r="BX582" s="67"/>
      <c r="BY582" s="67"/>
      <c r="BZ582" s="68"/>
      <c r="CA582" s="65"/>
      <c r="CB582" s="65"/>
      <c r="CC582" s="65"/>
      <c r="CD582" s="65"/>
      <c r="CE582" s="65"/>
      <c r="CF582" s="65"/>
      <c r="CG582" s="65"/>
      <c r="CH582" s="65"/>
      <c r="CI582" s="65"/>
      <c r="CJ582" s="171"/>
      <c r="CK582" s="64" t="str">
        <f t="shared" si="103"/>
        <v/>
      </c>
    </row>
    <row r="583" spans="1:89" s="64" customFormat="1" ht="51" customHeight="1">
      <c r="A583" s="29" t="str">
        <f t="shared" si="104"/>
        <v/>
      </c>
      <c r="B583" s="30"/>
      <c r="C583" s="30"/>
      <c r="D583" s="38"/>
      <c r="E583" s="198" t="str">
        <f t="shared" si="105"/>
        <v/>
      </c>
      <c r="F583" s="38"/>
      <c r="G583" s="38"/>
      <c r="H583" s="31"/>
      <c r="I583" s="31"/>
      <c r="J583" s="61" t="str">
        <f t="shared" si="106"/>
        <v/>
      </c>
      <c r="K583" s="69" t="str">
        <f t="shared" si="107"/>
        <v/>
      </c>
      <c r="L583" s="69" t="str">
        <f t="shared" si="108"/>
        <v/>
      </c>
      <c r="M583" s="69" t="str">
        <f t="shared" si="109"/>
        <v/>
      </c>
      <c r="N583" s="32"/>
      <c r="O583" s="99"/>
      <c r="P583" s="32"/>
      <c r="Q583" s="99"/>
      <c r="R583" s="129"/>
      <c r="S583" s="99"/>
      <c r="T583" s="32"/>
      <c r="U583" s="38"/>
      <c r="V583" s="32"/>
      <c r="W583" s="32"/>
      <c r="X583" s="38"/>
      <c r="Y583" s="30"/>
      <c r="Z583" s="30"/>
      <c r="AA583" s="32"/>
      <c r="AB583" s="32"/>
      <c r="AC583" s="33"/>
      <c r="AD583" s="63"/>
      <c r="AE583" s="63"/>
      <c r="BK583" s="65"/>
      <c r="BL583" s="65"/>
      <c r="BM583" s="65"/>
      <c r="BN583" s="65"/>
      <c r="BO583" s="65"/>
      <c r="BP583" s="65"/>
      <c r="BQ583" s="65"/>
      <c r="BR583" s="65"/>
      <c r="BS583" s="65"/>
      <c r="BT583" s="66"/>
      <c r="BU583" s="67"/>
      <c r="BV583" s="67"/>
      <c r="BW583" s="67"/>
      <c r="BX583" s="67"/>
      <c r="BY583" s="67"/>
      <c r="BZ583" s="68"/>
      <c r="CA583" s="65"/>
      <c r="CB583" s="65"/>
      <c r="CC583" s="65"/>
      <c r="CD583" s="65"/>
      <c r="CE583" s="65"/>
      <c r="CF583" s="65"/>
      <c r="CG583" s="65"/>
      <c r="CH583" s="65"/>
      <c r="CI583" s="65"/>
      <c r="CJ583" s="171"/>
      <c r="CK583" s="64" t="str">
        <f t="shared" ref="CK583:CK646" si="110">IF(F583="","",IF(F583=$CC$6,"3rd Grade L-1",IF(F583=$CC$7,"3rd Grade L-2",IF(F583=$CC$8,"2nd Grade",IF(F583=$CC$9,"1st Grade (Lecturer)",IF(F583=$CC$10,"Lab. Ass.",IF(F583=$CC$11,"3rd Grade P.E.T.","")))))))</f>
        <v/>
      </c>
    </row>
    <row r="584" spans="1:89" s="64" customFormat="1" ht="51" customHeight="1">
      <c r="A584" s="29" t="str">
        <f t="shared" si="104"/>
        <v/>
      </c>
      <c r="B584" s="30"/>
      <c r="C584" s="30"/>
      <c r="D584" s="38"/>
      <c r="E584" s="198" t="str">
        <f t="shared" si="105"/>
        <v/>
      </c>
      <c r="F584" s="38"/>
      <c r="G584" s="38"/>
      <c r="H584" s="31"/>
      <c r="I584" s="31"/>
      <c r="J584" s="61" t="str">
        <f t="shared" si="106"/>
        <v/>
      </c>
      <c r="K584" s="69" t="str">
        <f t="shared" si="107"/>
        <v/>
      </c>
      <c r="L584" s="69" t="str">
        <f t="shared" si="108"/>
        <v/>
      </c>
      <c r="M584" s="69" t="str">
        <f t="shared" si="109"/>
        <v/>
      </c>
      <c r="N584" s="32"/>
      <c r="O584" s="99"/>
      <c r="P584" s="32"/>
      <c r="Q584" s="99"/>
      <c r="R584" s="129"/>
      <c r="S584" s="99"/>
      <c r="T584" s="32"/>
      <c r="U584" s="38"/>
      <c r="V584" s="32"/>
      <c r="W584" s="32"/>
      <c r="X584" s="38"/>
      <c r="Y584" s="30"/>
      <c r="Z584" s="30"/>
      <c r="AA584" s="32"/>
      <c r="AB584" s="32"/>
      <c r="AC584" s="33"/>
      <c r="AD584" s="63"/>
      <c r="AE584" s="63"/>
      <c r="BK584" s="65"/>
      <c r="BL584" s="65"/>
      <c r="BM584" s="65"/>
      <c r="BN584" s="65"/>
      <c r="BO584" s="65"/>
      <c r="BP584" s="65"/>
      <c r="BQ584" s="65"/>
      <c r="BR584" s="65"/>
      <c r="BS584" s="65"/>
      <c r="BT584" s="66"/>
      <c r="BU584" s="67"/>
      <c r="BV584" s="67"/>
      <c r="BW584" s="67"/>
      <c r="BX584" s="67"/>
      <c r="BY584" s="67"/>
      <c r="BZ584" s="68"/>
      <c r="CA584" s="65"/>
      <c r="CB584" s="65"/>
      <c r="CC584" s="65"/>
      <c r="CD584" s="65"/>
      <c r="CE584" s="65"/>
      <c r="CF584" s="65"/>
      <c r="CG584" s="65"/>
      <c r="CH584" s="65"/>
      <c r="CI584" s="65"/>
      <c r="CJ584" s="171"/>
      <c r="CK584" s="64" t="str">
        <f t="shared" si="110"/>
        <v/>
      </c>
    </row>
    <row r="585" spans="1:89" s="64" customFormat="1" ht="51" customHeight="1">
      <c r="A585" s="29" t="str">
        <f t="shared" si="104"/>
        <v/>
      </c>
      <c r="B585" s="30"/>
      <c r="C585" s="30"/>
      <c r="D585" s="38"/>
      <c r="E585" s="198" t="str">
        <f t="shared" si="105"/>
        <v/>
      </c>
      <c r="F585" s="38"/>
      <c r="G585" s="38"/>
      <c r="H585" s="31"/>
      <c r="I585" s="31"/>
      <c r="J585" s="61" t="str">
        <f t="shared" si="106"/>
        <v/>
      </c>
      <c r="K585" s="69" t="str">
        <f t="shared" si="107"/>
        <v/>
      </c>
      <c r="L585" s="69" t="str">
        <f t="shared" si="108"/>
        <v/>
      </c>
      <c r="M585" s="69" t="str">
        <f t="shared" si="109"/>
        <v/>
      </c>
      <c r="N585" s="32"/>
      <c r="O585" s="99"/>
      <c r="P585" s="32"/>
      <c r="Q585" s="99"/>
      <c r="R585" s="129"/>
      <c r="S585" s="99"/>
      <c r="T585" s="32"/>
      <c r="U585" s="38"/>
      <c r="V585" s="32"/>
      <c r="W585" s="32"/>
      <c r="X585" s="38"/>
      <c r="Y585" s="30"/>
      <c r="Z585" s="30"/>
      <c r="AA585" s="32"/>
      <c r="AB585" s="32"/>
      <c r="AC585" s="33"/>
      <c r="AD585" s="63"/>
      <c r="AE585" s="63"/>
      <c r="BK585" s="65"/>
      <c r="BL585" s="65"/>
      <c r="BM585" s="65"/>
      <c r="BN585" s="65"/>
      <c r="BO585" s="65"/>
      <c r="BP585" s="65"/>
      <c r="BQ585" s="65"/>
      <c r="BR585" s="65"/>
      <c r="BS585" s="65"/>
      <c r="BT585" s="66"/>
      <c r="BU585" s="67"/>
      <c r="BV585" s="67"/>
      <c r="BW585" s="67"/>
      <c r="BX585" s="67"/>
      <c r="BY585" s="67"/>
      <c r="BZ585" s="68"/>
      <c r="CA585" s="65"/>
      <c r="CB585" s="65"/>
      <c r="CC585" s="65"/>
      <c r="CD585" s="65"/>
      <c r="CE585" s="65"/>
      <c r="CF585" s="65"/>
      <c r="CG585" s="65"/>
      <c r="CH585" s="65"/>
      <c r="CI585" s="65"/>
      <c r="CJ585" s="171"/>
      <c r="CK585" s="64" t="str">
        <f t="shared" si="110"/>
        <v/>
      </c>
    </row>
    <row r="586" spans="1:89" s="64" customFormat="1" ht="51" customHeight="1">
      <c r="A586" s="29" t="str">
        <f t="shared" si="104"/>
        <v/>
      </c>
      <c r="B586" s="30"/>
      <c r="C586" s="30"/>
      <c r="D586" s="38"/>
      <c r="E586" s="198" t="str">
        <f t="shared" si="105"/>
        <v/>
      </c>
      <c r="F586" s="38"/>
      <c r="G586" s="38"/>
      <c r="H586" s="31"/>
      <c r="I586" s="31"/>
      <c r="J586" s="61" t="str">
        <f t="shared" si="106"/>
        <v/>
      </c>
      <c r="K586" s="69" t="str">
        <f t="shared" si="107"/>
        <v/>
      </c>
      <c r="L586" s="69" t="str">
        <f t="shared" si="108"/>
        <v/>
      </c>
      <c r="M586" s="69" t="str">
        <f t="shared" si="109"/>
        <v/>
      </c>
      <c r="N586" s="32"/>
      <c r="O586" s="99"/>
      <c r="P586" s="32"/>
      <c r="Q586" s="99"/>
      <c r="R586" s="129"/>
      <c r="S586" s="99"/>
      <c r="T586" s="32"/>
      <c r="U586" s="38"/>
      <c r="V586" s="32"/>
      <c r="W586" s="32"/>
      <c r="X586" s="38"/>
      <c r="Y586" s="30"/>
      <c r="Z586" s="30"/>
      <c r="AA586" s="32"/>
      <c r="AB586" s="32"/>
      <c r="AC586" s="33"/>
      <c r="AD586" s="63"/>
      <c r="AE586" s="63"/>
      <c r="BK586" s="65"/>
      <c r="BL586" s="65"/>
      <c r="BM586" s="65"/>
      <c r="BN586" s="65"/>
      <c r="BO586" s="65"/>
      <c r="BP586" s="65"/>
      <c r="BQ586" s="65"/>
      <c r="BR586" s="65"/>
      <c r="BS586" s="65"/>
      <c r="BT586" s="66"/>
      <c r="BU586" s="67"/>
      <c r="BV586" s="67"/>
      <c r="BW586" s="67"/>
      <c r="BX586" s="67"/>
      <c r="BY586" s="67"/>
      <c r="BZ586" s="68"/>
      <c r="CA586" s="65"/>
      <c r="CB586" s="65"/>
      <c r="CC586" s="65"/>
      <c r="CD586" s="65"/>
      <c r="CE586" s="65"/>
      <c r="CF586" s="65"/>
      <c r="CG586" s="65"/>
      <c r="CH586" s="65"/>
      <c r="CI586" s="65"/>
      <c r="CJ586" s="171"/>
      <c r="CK586" s="64" t="str">
        <f t="shared" si="110"/>
        <v/>
      </c>
    </row>
    <row r="587" spans="1:89" s="64" customFormat="1" ht="51" customHeight="1">
      <c r="A587" s="29" t="str">
        <f t="shared" si="104"/>
        <v/>
      </c>
      <c r="B587" s="30"/>
      <c r="C587" s="30"/>
      <c r="D587" s="38"/>
      <c r="E587" s="198" t="str">
        <f t="shared" si="105"/>
        <v/>
      </c>
      <c r="F587" s="38"/>
      <c r="G587" s="38"/>
      <c r="H587" s="31"/>
      <c r="I587" s="31"/>
      <c r="J587" s="61" t="str">
        <f t="shared" si="106"/>
        <v/>
      </c>
      <c r="K587" s="69" t="str">
        <f t="shared" si="107"/>
        <v/>
      </c>
      <c r="L587" s="69" t="str">
        <f t="shared" si="108"/>
        <v/>
      </c>
      <c r="M587" s="69" t="str">
        <f t="shared" si="109"/>
        <v/>
      </c>
      <c r="N587" s="32"/>
      <c r="O587" s="99"/>
      <c r="P587" s="32"/>
      <c r="Q587" s="99"/>
      <c r="R587" s="129"/>
      <c r="S587" s="99"/>
      <c r="T587" s="32"/>
      <c r="U587" s="38"/>
      <c r="V587" s="32"/>
      <c r="W587" s="32"/>
      <c r="X587" s="38"/>
      <c r="Y587" s="30"/>
      <c r="Z587" s="30"/>
      <c r="AA587" s="32"/>
      <c r="AB587" s="32"/>
      <c r="AC587" s="33"/>
      <c r="AD587" s="63"/>
      <c r="AE587" s="63"/>
      <c r="BK587" s="65"/>
      <c r="BL587" s="65"/>
      <c r="BM587" s="65"/>
      <c r="BN587" s="65"/>
      <c r="BO587" s="65"/>
      <c r="BP587" s="65"/>
      <c r="BQ587" s="65"/>
      <c r="BR587" s="65"/>
      <c r="BS587" s="65"/>
      <c r="BT587" s="66"/>
      <c r="BU587" s="67"/>
      <c r="BV587" s="67"/>
      <c r="BW587" s="67"/>
      <c r="BX587" s="67"/>
      <c r="BY587" s="67"/>
      <c r="BZ587" s="68"/>
      <c r="CA587" s="65"/>
      <c r="CB587" s="65"/>
      <c r="CC587" s="65"/>
      <c r="CD587" s="65"/>
      <c r="CE587" s="65"/>
      <c r="CF587" s="65"/>
      <c r="CG587" s="65"/>
      <c r="CH587" s="65"/>
      <c r="CI587" s="65"/>
      <c r="CJ587" s="171"/>
      <c r="CK587" s="64" t="str">
        <f t="shared" si="110"/>
        <v/>
      </c>
    </row>
    <row r="588" spans="1:89" s="64" customFormat="1" ht="51" customHeight="1">
      <c r="A588" s="29" t="str">
        <f t="shared" si="104"/>
        <v/>
      </c>
      <c r="B588" s="30"/>
      <c r="C588" s="30"/>
      <c r="D588" s="38"/>
      <c r="E588" s="198" t="str">
        <f t="shared" si="105"/>
        <v/>
      </c>
      <c r="F588" s="38"/>
      <c r="G588" s="38"/>
      <c r="H588" s="31"/>
      <c r="I588" s="31"/>
      <c r="J588" s="61" t="str">
        <f t="shared" si="106"/>
        <v/>
      </c>
      <c r="K588" s="69" t="str">
        <f t="shared" si="107"/>
        <v/>
      </c>
      <c r="L588" s="69" t="str">
        <f t="shared" si="108"/>
        <v/>
      </c>
      <c r="M588" s="69" t="str">
        <f t="shared" si="109"/>
        <v/>
      </c>
      <c r="N588" s="32"/>
      <c r="O588" s="99"/>
      <c r="P588" s="32"/>
      <c r="Q588" s="99"/>
      <c r="R588" s="129"/>
      <c r="S588" s="99"/>
      <c r="T588" s="32"/>
      <c r="U588" s="38"/>
      <c r="V588" s="32"/>
      <c r="W588" s="32"/>
      <c r="X588" s="38"/>
      <c r="Y588" s="30"/>
      <c r="Z588" s="30"/>
      <c r="AA588" s="32"/>
      <c r="AB588" s="32"/>
      <c r="AC588" s="33"/>
      <c r="AD588" s="63"/>
      <c r="AE588" s="63"/>
      <c r="BK588" s="65"/>
      <c r="BL588" s="65"/>
      <c r="BM588" s="65"/>
      <c r="BN588" s="65"/>
      <c r="BO588" s="65"/>
      <c r="BP588" s="65"/>
      <c r="BQ588" s="65"/>
      <c r="BR588" s="65"/>
      <c r="BS588" s="65"/>
      <c r="BT588" s="66"/>
      <c r="BU588" s="67"/>
      <c r="BV588" s="67"/>
      <c r="BW588" s="67"/>
      <c r="BX588" s="67"/>
      <c r="BY588" s="67"/>
      <c r="BZ588" s="68"/>
      <c r="CA588" s="65"/>
      <c r="CB588" s="65"/>
      <c r="CC588" s="65"/>
      <c r="CD588" s="65"/>
      <c r="CE588" s="65"/>
      <c r="CF588" s="65"/>
      <c r="CG588" s="65"/>
      <c r="CH588" s="65"/>
      <c r="CI588" s="65"/>
      <c r="CJ588" s="171"/>
      <c r="CK588" s="64" t="str">
        <f t="shared" si="110"/>
        <v/>
      </c>
    </row>
    <row r="589" spans="1:89" s="64" customFormat="1" ht="51" customHeight="1">
      <c r="A589" s="29" t="str">
        <f t="shared" si="104"/>
        <v/>
      </c>
      <c r="B589" s="30"/>
      <c r="C589" s="30"/>
      <c r="D589" s="38"/>
      <c r="E589" s="198" t="str">
        <f t="shared" si="105"/>
        <v/>
      </c>
      <c r="F589" s="38"/>
      <c r="G589" s="38"/>
      <c r="H589" s="31"/>
      <c r="I589" s="31"/>
      <c r="J589" s="61" t="str">
        <f t="shared" si="106"/>
        <v/>
      </c>
      <c r="K589" s="69" t="str">
        <f t="shared" si="107"/>
        <v/>
      </c>
      <c r="L589" s="69" t="str">
        <f t="shared" si="108"/>
        <v/>
      </c>
      <c r="M589" s="69" t="str">
        <f t="shared" si="109"/>
        <v/>
      </c>
      <c r="N589" s="32"/>
      <c r="O589" s="99"/>
      <c r="P589" s="32"/>
      <c r="Q589" s="99"/>
      <c r="R589" s="129"/>
      <c r="S589" s="99"/>
      <c r="T589" s="32"/>
      <c r="U589" s="38"/>
      <c r="V589" s="32"/>
      <c r="W589" s="32"/>
      <c r="X589" s="38"/>
      <c r="Y589" s="30"/>
      <c r="Z589" s="30"/>
      <c r="AA589" s="32"/>
      <c r="AB589" s="32"/>
      <c r="AC589" s="33"/>
      <c r="AD589" s="63"/>
      <c r="AE589" s="63"/>
      <c r="BK589" s="65"/>
      <c r="BL589" s="65"/>
      <c r="BM589" s="65"/>
      <c r="BN589" s="65"/>
      <c r="BO589" s="65"/>
      <c r="BP589" s="65"/>
      <c r="BQ589" s="65"/>
      <c r="BR589" s="65"/>
      <c r="BS589" s="65"/>
      <c r="BT589" s="66"/>
      <c r="BU589" s="67"/>
      <c r="BV589" s="67"/>
      <c r="BW589" s="67"/>
      <c r="BX589" s="67"/>
      <c r="BY589" s="67"/>
      <c r="BZ589" s="68"/>
      <c r="CA589" s="65"/>
      <c r="CB589" s="65"/>
      <c r="CC589" s="65"/>
      <c r="CD589" s="65"/>
      <c r="CE589" s="65"/>
      <c r="CF589" s="65"/>
      <c r="CG589" s="65"/>
      <c r="CH589" s="65"/>
      <c r="CI589" s="65"/>
      <c r="CJ589" s="171"/>
      <c r="CK589" s="64" t="str">
        <f t="shared" si="110"/>
        <v/>
      </c>
    </row>
    <row r="590" spans="1:89" s="64" customFormat="1" ht="51" customHeight="1">
      <c r="A590" s="29" t="str">
        <f t="shared" si="104"/>
        <v/>
      </c>
      <c r="B590" s="30"/>
      <c r="C590" s="30"/>
      <c r="D590" s="38"/>
      <c r="E590" s="198" t="str">
        <f t="shared" si="105"/>
        <v/>
      </c>
      <c r="F590" s="38"/>
      <c r="G590" s="38"/>
      <c r="H590" s="31"/>
      <c r="I590" s="31"/>
      <c r="J590" s="61" t="str">
        <f t="shared" si="106"/>
        <v/>
      </c>
      <c r="K590" s="69" t="str">
        <f t="shared" si="107"/>
        <v/>
      </c>
      <c r="L590" s="69" t="str">
        <f t="shared" si="108"/>
        <v/>
      </c>
      <c r="M590" s="69" t="str">
        <f t="shared" si="109"/>
        <v/>
      </c>
      <c r="N590" s="32"/>
      <c r="O590" s="99"/>
      <c r="P590" s="32"/>
      <c r="Q590" s="99"/>
      <c r="R590" s="129"/>
      <c r="S590" s="99"/>
      <c r="T590" s="32"/>
      <c r="U590" s="38"/>
      <c r="V590" s="32"/>
      <c r="W590" s="32"/>
      <c r="X590" s="38"/>
      <c r="Y590" s="30"/>
      <c r="Z590" s="30"/>
      <c r="AA590" s="32"/>
      <c r="AB590" s="32"/>
      <c r="AC590" s="33"/>
      <c r="AD590" s="63"/>
      <c r="AE590" s="63"/>
      <c r="BK590" s="65"/>
      <c r="BL590" s="65"/>
      <c r="BM590" s="65"/>
      <c r="BN590" s="65"/>
      <c r="BO590" s="65"/>
      <c r="BP590" s="65"/>
      <c r="BQ590" s="65"/>
      <c r="BR590" s="65"/>
      <c r="BS590" s="65"/>
      <c r="BT590" s="66"/>
      <c r="BU590" s="67"/>
      <c r="BV590" s="67"/>
      <c r="BW590" s="67"/>
      <c r="BX590" s="67"/>
      <c r="BY590" s="67"/>
      <c r="BZ590" s="68"/>
      <c r="CA590" s="65"/>
      <c r="CB590" s="65"/>
      <c r="CC590" s="65"/>
      <c r="CD590" s="65"/>
      <c r="CE590" s="65"/>
      <c r="CF590" s="65"/>
      <c r="CG590" s="65"/>
      <c r="CH590" s="65"/>
      <c r="CI590" s="65"/>
      <c r="CJ590" s="171"/>
      <c r="CK590" s="64" t="str">
        <f t="shared" si="110"/>
        <v/>
      </c>
    </row>
    <row r="591" spans="1:89" s="64" customFormat="1" ht="51" customHeight="1">
      <c r="A591" s="29" t="str">
        <f t="shared" si="104"/>
        <v/>
      </c>
      <c r="B591" s="30"/>
      <c r="C591" s="30"/>
      <c r="D591" s="38"/>
      <c r="E591" s="198" t="str">
        <f t="shared" si="105"/>
        <v/>
      </c>
      <c r="F591" s="38"/>
      <c r="G591" s="38"/>
      <c r="H591" s="31"/>
      <c r="I591" s="31"/>
      <c r="J591" s="61" t="str">
        <f t="shared" si="106"/>
        <v/>
      </c>
      <c r="K591" s="69" t="str">
        <f t="shared" si="107"/>
        <v/>
      </c>
      <c r="L591" s="69" t="str">
        <f t="shared" si="108"/>
        <v/>
      </c>
      <c r="M591" s="69" t="str">
        <f t="shared" si="109"/>
        <v/>
      </c>
      <c r="N591" s="32"/>
      <c r="O591" s="99"/>
      <c r="P591" s="32"/>
      <c r="Q591" s="99"/>
      <c r="R591" s="129"/>
      <c r="S591" s="99"/>
      <c r="T591" s="32"/>
      <c r="U591" s="38"/>
      <c r="V591" s="32"/>
      <c r="W591" s="32"/>
      <c r="X591" s="38"/>
      <c r="Y591" s="30"/>
      <c r="Z591" s="30"/>
      <c r="AA591" s="32"/>
      <c r="AB591" s="32"/>
      <c r="AC591" s="33"/>
      <c r="AD591" s="63"/>
      <c r="AE591" s="63"/>
      <c r="BK591" s="65"/>
      <c r="BL591" s="65"/>
      <c r="BM591" s="65"/>
      <c r="BN591" s="65"/>
      <c r="BO591" s="65"/>
      <c r="BP591" s="65"/>
      <c r="BQ591" s="65"/>
      <c r="BR591" s="65"/>
      <c r="BS591" s="65"/>
      <c r="BT591" s="66"/>
      <c r="BU591" s="67"/>
      <c r="BV591" s="67"/>
      <c r="BW591" s="67"/>
      <c r="BX591" s="67"/>
      <c r="BY591" s="67"/>
      <c r="BZ591" s="68"/>
      <c r="CA591" s="65"/>
      <c r="CB591" s="65"/>
      <c r="CC591" s="65"/>
      <c r="CD591" s="65"/>
      <c r="CE591" s="65"/>
      <c r="CF591" s="65"/>
      <c r="CG591" s="65"/>
      <c r="CH591" s="65"/>
      <c r="CI591" s="65"/>
      <c r="CJ591" s="171"/>
      <c r="CK591" s="64" t="str">
        <f t="shared" si="110"/>
        <v/>
      </c>
    </row>
    <row r="592" spans="1:89" s="64" customFormat="1" ht="51" customHeight="1">
      <c r="A592" s="29" t="str">
        <f t="shared" si="104"/>
        <v/>
      </c>
      <c r="B592" s="30"/>
      <c r="C592" s="30"/>
      <c r="D592" s="38"/>
      <c r="E592" s="198" t="str">
        <f t="shared" si="105"/>
        <v/>
      </c>
      <c r="F592" s="38"/>
      <c r="G592" s="38"/>
      <c r="H592" s="31"/>
      <c r="I592" s="31"/>
      <c r="J592" s="61" t="str">
        <f t="shared" si="106"/>
        <v/>
      </c>
      <c r="K592" s="69" t="str">
        <f t="shared" si="107"/>
        <v/>
      </c>
      <c r="L592" s="69" t="str">
        <f t="shared" si="108"/>
        <v/>
      </c>
      <c r="M592" s="69" t="str">
        <f t="shared" si="109"/>
        <v/>
      </c>
      <c r="N592" s="32"/>
      <c r="O592" s="99"/>
      <c r="P592" s="32"/>
      <c r="Q592" s="99"/>
      <c r="R592" s="129"/>
      <c r="S592" s="99"/>
      <c r="T592" s="32"/>
      <c r="U592" s="38"/>
      <c r="V592" s="32"/>
      <c r="W592" s="32"/>
      <c r="X592" s="38"/>
      <c r="Y592" s="30"/>
      <c r="Z592" s="30"/>
      <c r="AA592" s="32"/>
      <c r="AB592" s="32"/>
      <c r="AC592" s="33"/>
      <c r="AD592" s="63"/>
      <c r="AE592" s="63"/>
      <c r="BK592" s="65"/>
      <c r="BL592" s="65"/>
      <c r="BM592" s="65"/>
      <c r="BN592" s="65"/>
      <c r="BO592" s="65"/>
      <c r="BP592" s="65"/>
      <c r="BQ592" s="65"/>
      <c r="BR592" s="65"/>
      <c r="BS592" s="65"/>
      <c r="BT592" s="66"/>
      <c r="BU592" s="67"/>
      <c r="BV592" s="67"/>
      <c r="BW592" s="67"/>
      <c r="BX592" s="67"/>
      <c r="BY592" s="67"/>
      <c r="BZ592" s="68"/>
      <c r="CA592" s="65"/>
      <c r="CB592" s="65"/>
      <c r="CC592" s="65"/>
      <c r="CD592" s="65"/>
      <c r="CE592" s="65"/>
      <c r="CF592" s="65"/>
      <c r="CG592" s="65"/>
      <c r="CH592" s="65"/>
      <c r="CI592" s="65"/>
      <c r="CJ592" s="171"/>
      <c r="CK592" s="64" t="str">
        <f t="shared" si="110"/>
        <v/>
      </c>
    </row>
    <row r="593" spans="1:89" s="64" customFormat="1" ht="51" customHeight="1">
      <c r="A593" s="29" t="str">
        <f t="shared" si="104"/>
        <v/>
      </c>
      <c r="B593" s="30"/>
      <c r="C593" s="30"/>
      <c r="D593" s="38"/>
      <c r="E593" s="198" t="str">
        <f t="shared" si="105"/>
        <v/>
      </c>
      <c r="F593" s="38"/>
      <c r="G593" s="38"/>
      <c r="H593" s="31"/>
      <c r="I593" s="31"/>
      <c r="J593" s="61" t="str">
        <f t="shared" si="106"/>
        <v/>
      </c>
      <c r="K593" s="69" t="str">
        <f t="shared" si="107"/>
        <v/>
      </c>
      <c r="L593" s="69" t="str">
        <f t="shared" si="108"/>
        <v/>
      </c>
      <c r="M593" s="69" t="str">
        <f t="shared" si="109"/>
        <v/>
      </c>
      <c r="N593" s="32"/>
      <c r="O593" s="99"/>
      <c r="P593" s="32"/>
      <c r="Q593" s="99"/>
      <c r="R593" s="129"/>
      <c r="S593" s="99"/>
      <c r="T593" s="32"/>
      <c r="U593" s="38"/>
      <c r="V593" s="32"/>
      <c r="W593" s="32"/>
      <c r="X593" s="38"/>
      <c r="Y593" s="30"/>
      <c r="Z593" s="30"/>
      <c r="AA593" s="32"/>
      <c r="AB593" s="32"/>
      <c r="AC593" s="33"/>
      <c r="AD593" s="63"/>
      <c r="AE593" s="63"/>
      <c r="BK593" s="65"/>
      <c r="BL593" s="65"/>
      <c r="BM593" s="65"/>
      <c r="BN593" s="65"/>
      <c r="BO593" s="65"/>
      <c r="BP593" s="65"/>
      <c r="BQ593" s="65"/>
      <c r="BR593" s="65"/>
      <c r="BS593" s="65"/>
      <c r="BT593" s="66"/>
      <c r="BU593" s="67"/>
      <c r="BV593" s="67"/>
      <c r="BW593" s="67"/>
      <c r="BX593" s="67"/>
      <c r="BY593" s="67"/>
      <c r="BZ593" s="68"/>
      <c r="CA593" s="65"/>
      <c r="CB593" s="65"/>
      <c r="CC593" s="65"/>
      <c r="CD593" s="65"/>
      <c r="CE593" s="65"/>
      <c r="CF593" s="65"/>
      <c r="CG593" s="65"/>
      <c r="CH593" s="65"/>
      <c r="CI593" s="65"/>
      <c r="CJ593" s="171"/>
      <c r="CK593" s="64" t="str">
        <f t="shared" si="110"/>
        <v/>
      </c>
    </row>
    <row r="594" spans="1:89" s="64" customFormat="1" ht="51" customHeight="1">
      <c r="A594" s="29" t="str">
        <f t="shared" si="104"/>
        <v/>
      </c>
      <c r="B594" s="30"/>
      <c r="C594" s="30"/>
      <c r="D594" s="38"/>
      <c r="E594" s="198" t="str">
        <f t="shared" si="105"/>
        <v/>
      </c>
      <c r="F594" s="38"/>
      <c r="G594" s="38"/>
      <c r="H594" s="31"/>
      <c r="I594" s="31"/>
      <c r="J594" s="61" t="str">
        <f t="shared" si="106"/>
        <v/>
      </c>
      <c r="K594" s="69" t="str">
        <f t="shared" si="107"/>
        <v/>
      </c>
      <c r="L594" s="69" t="str">
        <f t="shared" si="108"/>
        <v/>
      </c>
      <c r="M594" s="69" t="str">
        <f t="shared" si="109"/>
        <v/>
      </c>
      <c r="N594" s="32"/>
      <c r="O594" s="99"/>
      <c r="P594" s="32"/>
      <c r="Q594" s="99"/>
      <c r="R594" s="129"/>
      <c r="S594" s="99"/>
      <c r="T594" s="32"/>
      <c r="U594" s="38"/>
      <c r="V594" s="32"/>
      <c r="W594" s="32"/>
      <c r="X594" s="38"/>
      <c r="Y594" s="30"/>
      <c r="Z594" s="30"/>
      <c r="AA594" s="32"/>
      <c r="AB594" s="32"/>
      <c r="AC594" s="33"/>
      <c r="AD594" s="63"/>
      <c r="AE594" s="63"/>
      <c r="BK594" s="65"/>
      <c r="BL594" s="65"/>
      <c r="BM594" s="65"/>
      <c r="BN594" s="65"/>
      <c r="BO594" s="65"/>
      <c r="BP594" s="65"/>
      <c r="BQ594" s="65"/>
      <c r="BR594" s="65"/>
      <c r="BS594" s="65"/>
      <c r="BT594" s="66"/>
      <c r="BU594" s="67"/>
      <c r="BV594" s="67"/>
      <c r="BW594" s="67"/>
      <c r="BX594" s="67"/>
      <c r="BY594" s="67"/>
      <c r="BZ594" s="68"/>
      <c r="CA594" s="65"/>
      <c r="CB594" s="65"/>
      <c r="CC594" s="65"/>
      <c r="CD594" s="65"/>
      <c r="CE594" s="65"/>
      <c r="CF594" s="65"/>
      <c r="CG594" s="65"/>
      <c r="CH594" s="65"/>
      <c r="CI594" s="65"/>
      <c r="CJ594" s="171"/>
      <c r="CK594" s="64" t="str">
        <f t="shared" si="110"/>
        <v/>
      </c>
    </row>
    <row r="595" spans="1:89" s="64" customFormat="1" ht="51" customHeight="1">
      <c r="A595" s="29" t="str">
        <f t="shared" ref="A595:A658" si="111">IFERROR(IF(AND(B595="",C595="",F595="",I595=""),"",A594+1),"")</f>
        <v/>
      </c>
      <c r="B595" s="30"/>
      <c r="C595" s="30"/>
      <c r="D595" s="38"/>
      <c r="E595" s="198" t="str">
        <f t="shared" ref="E595:E658" si="112">IFERROR(VLOOKUP(D595,PEEO_SCHOOL,3,0),"")</f>
        <v/>
      </c>
      <c r="F595" s="38"/>
      <c r="G595" s="38"/>
      <c r="H595" s="31"/>
      <c r="I595" s="31"/>
      <c r="J595" s="61" t="str">
        <f t="shared" ref="J595:J658" si="113">IFERROR(IF(BZ595="","",BZ595),"")</f>
        <v/>
      </c>
      <c r="K595" s="69" t="str">
        <f t="shared" ref="K595:K658" si="114">IFERROR(IF(OR($K$4="",B595="",A595="",I595=""),"",DATEDIF(I595,$K$4,"Y")),"")</f>
        <v/>
      </c>
      <c r="L595" s="69" t="str">
        <f t="shared" ref="L595:L658" si="115">IFERROR(IF(OR($K$4="",B595="",A595="",I595=""),"",DATEDIF(I595,$K$4,"YM")),"")</f>
        <v/>
      </c>
      <c r="M595" s="69" t="str">
        <f t="shared" ref="M595:M658" si="116">IFERROR(IF(OR($K$4="",B595="",A595="",I595=""),"",DATEDIF(I595,$K$4,"MD")),"")</f>
        <v/>
      </c>
      <c r="N595" s="32"/>
      <c r="O595" s="99"/>
      <c r="P595" s="32"/>
      <c r="Q595" s="99"/>
      <c r="R595" s="129"/>
      <c r="S595" s="99"/>
      <c r="T595" s="32"/>
      <c r="U595" s="38"/>
      <c r="V595" s="32"/>
      <c r="W595" s="32"/>
      <c r="X595" s="38"/>
      <c r="Y595" s="30"/>
      <c r="Z595" s="30"/>
      <c r="AA595" s="32"/>
      <c r="AB595" s="32"/>
      <c r="AC595" s="33"/>
      <c r="AD595" s="63"/>
      <c r="AE595" s="63"/>
      <c r="BK595" s="65"/>
      <c r="BL595" s="65"/>
      <c r="BM595" s="65"/>
      <c r="BN595" s="65"/>
      <c r="BO595" s="65"/>
      <c r="BP595" s="65"/>
      <c r="BQ595" s="65"/>
      <c r="BR595" s="65"/>
      <c r="BS595" s="65"/>
      <c r="BT595" s="66"/>
      <c r="BU595" s="67"/>
      <c r="BV595" s="67"/>
      <c r="BW595" s="67"/>
      <c r="BX595" s="67"/>
      <c r="BY595" s="67"/>
      <c r="BZ595" s="68"/>
      <c r="CA595" s="65"/>
      <c r="CB595" s="65"/>
      <c r="CC595" s="65"/>
      <c r="CD595" s="65"/>
      <c r="CE595" s="65"/>
      <c r="CF595" s="65"/>
      <c r="CG595" s="65"/>
      <c r="CH595" s="65"/>
      <c r="CI595" s="65"/>
      <c r="CJ595" s="171"/>
      <c r="CK595" s="64" t="str">
        <f t="shared" si="110"/>
        <v/>
      </c>
    </row>
    <row r="596" spans="1:89" s="64" customFormat="1" ht="51" customHeight="1">
      <c r="A596" s="29" t="str">
        <f t="shared" si="111"/>
        <v/>
      </c>
      <c r="B596" s="30"/>
      <c r="C596" s="30"/>
      <c r="D596" s="38"/>
      <c r="E596" s="198" t="str">
        <f t="shared" si="112"/>
        <v/>
      </c>
      <c r="F596" s="38"/>
      <c r="G596" s="38"/>
      <c r="H596" s="31"/>
      <c r="I596" s="31"/>
      <c r="J596" s="61" t="str">
        <f t="shared" si="113"/>
        <v/>
      </c>
      <c r="K596" s="69" t="str">
        <f t="shared" si="114"/>
        <v/>
      </c>
      <c r="L596" s="69" t="str">
        <f t="shared" si="115"/>
        <v/>
      </c>
      <c r="M596" s="69" t="str">
        <f t="shared" si="116"/>
        <v/>
      </c>
      <c r="N596" s="32"/>
      <c r="O596" s="99"/>
      <c r="P596" s="32"/>
      <c r="Q596" s="99"/>
      <c r="R596" s="129"/>
      <c r="S596" s="99"/>
      <c r="T596" s="32"/>
      <c r="U596" s="38"/>
      <c r="V596" s="32"/>
      <c r="W596" s="32"/>
      <c r="X596" s="38"/>
      <c r="Y596" s="30"/>
      <c r="Z596" s="30"/>
      <c r="AA596" s="32"/>
      <c r="AB596" s="32"/>
      <c r="AC596" s="33"/>
      <c r="AD596" s="63"/>
      <c r="AE596" s="63"/>
      <c r="BK596" s="65"/>
      <c r="BL596" s="65"/>
      <c r="BM596" s="65"/>
      <c r="BN596" s="65"/>
      <c r="BO596" s="65"/>
      <c r="BP596" s="65"/>
      <c r="BQ596" s="65"/>
      <c r="BR596" s="65"/>
      <c r="BS596" s="65"/>
      <c r="BT596" s="66"/>
      <c r="BU596" s="67"/>
      <c r="BV596" s="67"/>
      <c r="BW596" s="67"/>
      <c r="BX596" s="67"/>
      <c r="BY596" s="67"/>
      <c r="BZ596" s="68"/>
      <c r="CA596" s="65"/>
      <c r="CB596" s="65"/>
      <c r="CC596" s="65"/>
      <c r="CD596" s="65"/>
      <c r="CE596" s="65"/>
      <c r="CF596" s="65"/>
      <c r="CG596" s="65"/>
      <c r="CH596" s="65"/>
      <c r="CI596" s="65"/>
      <c r="CJ596" s="171"/>
      <c r="CK596" s="64" t="str">
        <f t="shared" si="110"/>
        <v/>
      </c>
    </row>
    <row r="597" spans="1:89" s="64" customFormat="1" ht="51" customHeight="1">
      <c r="A597" s="29" t="str">
        <f t="shared" si="111"/>
        <v/>
      </c>
      <c r="B597" s="30"/>
      <c r="C597" s="30"/>
      <c r="D597" s="38"/>
      <c r="E597" s="198" t="str">
        <f t="shared" si="112"/>
        <v/>
      </c>
      <c r="F597" s="38"/>
      <c r="G597" s="38"/>
      <c r="H597" s="31"/>
      <c r="I597" s="31"/>
      <c r="J597" s="61" t="str">
        <f t="shared" si="113"/>
        <v/>
      </c>
      <c r="K597" s="69" t="str">
        <f t="shared" si="114"/>
        <v/>
      </c>
      <c r="L597" s="69" t="str">
        <f t="shared" si="115"/>
        <v/>
      </c>
      <c r="M597" s="69" t="str">
        <f t="shared" si="116"/>
        <v/>
      </c>
      <c r="N597" s="32"/>
      <c r="O597" s="99"/>
      <c r="P597" s="32"/>
      <c r="Q597" s="99"/>
      <c r="R597" s="129"/>
      <c r="S597" s="99"/>
      <c r="T597" s="32"/>
      <c r="U597" s="38"/>
      <c r="V597" s="32"/>
      <c r="W597" s="32"/>
      <c r="X597" s="38"/>
      <c r="Y597" s="30"/>
      <c r="Z597" s="30"/>
      <c r="AA597" s="32"/>
      <c r="AB597" s="32"/>
      <c r="AC597" s="33"/>
      <c r="AD597" s="63"/>
      <c r="AE597" s="63"/>
      <c r="BK597" s="65"/>
      <c r="BL597" s="65"/>
      <c r="BM597" s="65"/>
      <c r="BN597" s="65"/>
      <c r="BO597" s="65"/>
      <c r="BP597" s="65"/>
      <c r="BQ597" s="65"/>
      <c r="BR597" s="65"/>
      <c r="BS597" s="65"/>
      <c r="BT597" s="66"/>
      <c r="BU597" s="67"/>
      <c r="BV597" s="67"/>
      <c r="BW597" s="67"/>
      <c r="BX597" s="67"/>
      <c r="BY597" s="67"/>
      <c r="BZ597" s="68"/>
      <c r="CA597" s="65"/>
      <c r="CB597" s="65"/>
      <c r="CC597" s="65"/>
      <c r="CD597" s="65"/>
      <c r="CE597" s="65"/>
      <c r="CF597" s="65"/>
      <c r="CG597" s="65"/>
      <c r="CH597" s="65"/>
      <c r="CI597" s="65"/>
      <c r="CJ597" s="171"/>
      <c r="CK597" s="64" t="str">
        <f t="shared" si="110"/>
        <v/>
      </c>
    </row>
    <row r="598" spans="1:89" s="64" customFormat="1" ht="51" customHeight="1">
      <c r="A598" s="29" t="str">
        <f t="shared" si="111"/>
        <v/>
      </c>
      <c r="B598" s="30"/>
      <c r="C598" s="30"/>
      <c r="D598" s="38"/>
      <c r="E598" s="198" t="str">
        <f t="shared" si="112"/>
        <v/>
      </c>
      <c r="F598" s="38"/>
      <c r="G598" s="38"/>
      <c r="H598" s="31"/>
      <c r="I598" s="31"/>
      <c r="J598" s="61" t="str">
        <f t="shared" si="113"/>
        <v/>
      </c>
      <c r="K598" s="69" t="str">
        <f t="shared" si="114"/>
        <v/>
      </c>
      <c r="L598" s="69" t="str">
        <f t="shared" si="115"/>
        <v/>
      </c>
      <c r="M598" s="69" t="str">
        <f t="shared" si="116"/>
        <v/>
      </c>
      <c r="N598" s="32"/>
      <c r="O598" s="99"/>
      <c r="P598" s="32"/>
      <c r="Q598" s="99"/>
      <c r="R598" s="129"/>
      <c r="S598" s="99"/>
      <c r="T598" s="32"/>
      <c r="U598" s="38"/>
      <c r="V598" s="32"/>
      <c r="W598" s="32"/>
      <c r="X598" s="38"/>
      <c r="Y598" s="30"/>
      <c r="Z598" s="30"/>
      <c r="AA598" s="32"/>
      <c r="AB598" s="32"/>
      <c r="AC598" s="33"/>
      <c r="AD598" s="63"/>
      <c r="AE598" s="63"/>
      <c r="BK598" s="65"/>
      <c r="BL598" s="65"/>
      <c r="BM598" s="65"/>
      <c r="BN598" s="65"/>
      <c r="BO598" s="65"/>
      <c r="BP598" s="65"/>
      <c r="BQ598" s="65"/>
      <c r="BR598" s="65"/>
      <c r="BS598" s="65"/>
      <c r="BT598" s="66"/>
      <c r="BU598" s="67"/>
      <c r="BV598" s="67"/>
      <c r="BW598" s="67"/>
      <c r="BX598" s="67"/>
      <c r="BY598" s="67"/>
      <c r="BZ598" s="68"/>
      <c r="CA598" s="65"/>
      <c r="CB598" s="65"/>
      <c r="CC598" s="65"/>
      <c r="CD598" s="65"/>
      <c r="CE598" s="65"/>
      <c r="CF598" s="65"/>
      <c r="CG598" s="65"/>
      <c r="CH598" s="65"/>
      <c r="CI598" s="65"/>
      <c r="CJ598" s="171"/>
      <c r="CK598" s="64" t="str">
        <f t="shared" si="110"/>
        <v/>
      </c>
    </row>
    <row r="599" spans="1:89" s="64" customFormat="1" ht="51" customHeight="1">
      <c r="A599" s="29" t="str">
        <f t="shared" si="111"/>
        <v/>
      </c>
      <c r="B599" s="30"/>
      <c r="C599" s="30"/>
      <c r="D599" s="38"/>
      <c r="E599" s="198" t="str">
        <f t="shared" si="112"/>
        <v/>
      </c>
      <c r="F599" s="38"/>
      <c r="G599" s="38"/>
      <c r="H599" s="31"/>
      <c r="I599" s="31"/>
      <c r="J599" s="61" t="str">
        <f t="shared" si="113"/>
        <v/>
      </c>
      <c r="K599" s="69" t="str">
        <f t="shared" si="114"/>
        <v/>
      </c>
      <c r="L599" s="69" t="str">
        <f t="shared" si="115"/>
        <v/>
      </c>
      <c r="M599" s="69" t="str">
        <f t="shared" si="116"/>
        <v/>
      </c>
      <c r="N599" s="32"/>
      <c r="O599" s="99"/>
      <c r="P599" s="32"/>
      <c r="Q599" s="99"/>
      <c r="R599" s="129"/>
      <c r="S599" s="99"/>
      <c r="T599" s="32"/>
      <c r="U599" s="38"/>
      <c r="V599" s="32"/>
      <c r="W599" s="32"/>
      <c r="X599" s="38"/>
      <c r="Y599" s="30"/>
      <c r="Z599" s="30"/>
      <c r="AA599" s="32"/>
      <c r="AB599" s="32"/>
      <c r="AC599" s="33"/>
      <c r="AD599" s="63"/>
      <c r="AE599" s="63"/>
      <c r="BK599" s="65"/>
      <c r="BL599" s="65"/>
      <c r="BM599" s="65"/>
      <c r="BN599" s="65"/>
      <c r="BO599" s="65"/>
      <c r="BP599" s="65"/>
      <c r="BQ599" s="65"/>
      <c r="BR599" s="65"/>
      <c r="BS599" s="65"/>
      <c r="BT599" s="66"/>
      <c r="BU599" s="67"/>
      <c r="BV599" s="67"/>
      <c r="BW599" s="67"/>
      <c r="BX599" s="67"/>
      <c r="BY599" s="67"/>
      <c r="BZ599" s="68"/>
      <c r="CA599" s="65"/>
      <c r="CB599" s="65"/>
      <c r="CC599" s="65"/>
      <c r="CD599" s="65"/>
      <c r="CE599" s="65"/>
      <c r="CF599" s="65"/>
      <c r="CG599" s="65"/>
      <c r="CH599" s="65"/>
      <c r="CI599" s="65"/>
      <c r="CJ599" s="171"/>
      <c r="CK599" s="64" t="str">
        <f t="shared" si="110"/>
        <v/>
      </c>
    </row>
    <row r="600" spans="1:89" s="64" customFormat="1" ht="51" customHeight="1">
      <c r="A600" s="29" t="str">
        <f t="shared" si="111"/>
        <v/>
      </c>
      <c r="B600" s="30"/>
      <c r="C600" s="30"/>
      <c r="D600" s="38"/>
      <c r="E600" s="198" t="str">
        <f t="shared" si="112"/>
        <v/>
      </c>
      <c r="F600" s="38"/>
      <c r="G600" s="38"/>
      <c r="H600" s="31"/>
      <c r="I600" s="31"/>
      <c r="J600" s="61" t="str">
        <f t="shared" si="113"/>
        <v/>
      </c>
      <c r="K600" s="69" t="str">
        <f t="shared" si="114"/>
        <v/>
      </c>
      <c r="L600" s="69" t="str">
        <f t="shared" si="115"/>
        <v/>
      </c>
      <c r="M600" s="69" t="str">
        <f t="shared" si="116"/>
        <v/>
      </c>
      <c r="N600" s="32"/>
      <c r="O600" s="99"/>
      <c r="P600" s="32"/>
      <c r="Q600" s="99"/>
      <c r="R600" s="129"/>
      <c r="S600" s="99"/>
      <c r="T600" s="32"/>
      <c r="U600" s="38"/>
      <c r="V600" s="32"/>
      <c r="W600" s="32"/>
      <c r="X600" s="38"/>
      <c r="Y600" s="30"/>
      <c r="Z600" s="30"/>
      <c r="AA600" s="32"/>
      <c r="AB600" s="32"/>
      <c r="AC600" s="33"/>
      <c r="AD600" s="63"/>
      <c r="AE600" s="63"/>
      <c r="BK600" s="65"/>
      <c r="BL600" s="65"/>
      <c r="BM600" s="65"/>
      <c r="BN600" s="65"/>
      <c r="BO600" s="65"/>
      <c r="BP600" s="65"/>
      <c r="BQ600" s="65"/>
      <c r="BR600" s="65"/>
      <c r="BS600" s="65"/>
      <c r="BT600" s="66"/>
      <c r="BU600" s="67"/>
      <c r="BV600" s="67"/>
      <c r="BW600" s="67"/>
      <c r="BX600" s="67"/>
      <c r="BY600" s="67"/>
      <c r="BZ600" s="68"/>
      <c r="CA600" s="65"/>
      <c r="CB600" s="65"/>
      <c r="CC600" s="65"/>
      <c r="CD600" s="65"/>
      <c r="CE600" s="65"/>
      <c r="CF600" s="65"/>
      <c r="CG600" s="65"/>
      <c r="CH600" s="65"/>
      <c r="CI600" s="65"/>
      <c r="CJ600" s="171"/>
      <c r="CK600" s="64" t="str">
        <f t="shared" si="110"/>
        <v/>
      </c>
    </row>
    <row r="601" spans="1:89" s="64" customFormat="1" ht="51" customHeight="1">
      <c r="A601" s="29" t="str">
        <f t="shared" si="111"/>
        <v/>
      </c>
      <c r="B601" s="30"/>
      <c r="C601" s="30"/>
      <c r="D601" s="38"/>
      <c r="E601" s="198" t="str">
        <f t="shared" si="112"/>
        <v/>
      </c>
      <c r="F601" s="38"/>
      <c r="G601" s="38"/>
      <c r="H601" s="31"/>
      <c r="I601" s="31"/>
      <c r="J601" s="61" t="str">
        <f t="shared" si="113"/>
        <v/>
      </c>
      <c r="K601" s="69" t="str">
        <f t="shared" si="114"/>
        <v/>
      </c>
      <c r="L601" s="69" t="str">
        <f t="shared" si="115"/>
        <v/>
      </c>
      <c r="M601" s="69" t="str">
        <f t="shared" si="116"/>
        <v/>
      </c>
      <c r="N601" s="32"/>
      <c r="O601" s="99"/>
      <c r="P601" s="32"/>
      <c r="Q601" s="99"/>
      <c r="R601" s="129"/>
      <c r="S601" s="99"/>
      <c r="T601" s="32"/>
      <c r="U601" s="38"/>
      <c r="V601" s="32"/>
      <c r="W601" s="32"/>
      <c r="X601" s="38"/>
      <c r="Y601" s="30"/>
      <c r="Z601" s="30"/>
      <c r="AA601" s="32"/>
      <c r="AB601" s="32"/>
      <c r="AC601" s="33"/>
      <c r="AD601" s="63"/>
      <c r="AE601" s="63"/>
      <c r="BK601" s="65"/>
      <c r="BL601" s="65"/>
      <c r="BM601" s="65"/>
      <c r="BN601" s="65"/>
      <c r="BO601" s="65"/>
      <c r="BP601" s="65"/>
      <c r="BQ601" s="65"/>
      <c r="BR601" s="65"/>
      <c r="BS601" s="65"/>
      <c r="BT601" s="66"/>
      <c r="BU601" s="67"/>
      <c r="BV601" s="67"/>
      <c r="BW601" s="67"/>
      <c r="BX601" s="67"/>
      <c r="BY601" s="67"/>
      <c r="BZ601" s="68"/>
      <c r="CA601" s="65"/>
      <c r="CB601" s="65"/>
      <c r="CC601" s="65"/>
      <c r="CD601" s="65"/>
      <c r="CE601" s="65"/>
      <c r="CF601" s="65"/>
      <c r="CG601" s="65"/>
      <c r="CH601" s="65"/>
      <c r="CI601" s="65"/>
      <c r="CJ601" s="171"/>
      <c r="CK601" s="64" t="str">
        <f t="shared" si="110"/>
        <v/>
      </c>
    </row>
    <row r="602" spans="1:89" s="64" customFormat="1" ht="51" customHeight="1">
      <c r="A602" s="29" t="str">
        <f t="shared" si="111"/>
        <v/>
      </c>
      <c r="B602" s="30"/>
      <c r="C602" s="30"/>
      <c r="D602" s="38"/>
      <c r="E602" s="198" t="str">
        <f t="shared" si="112"/>
        <v/>
      </c>
      <c r="F602" s="38"/>
      <c r="G602" s="38"/>
      <c r="H602" s="31"/>
      <c r="I602" s="31"/>
      <c r="J602" s="61" t="str">
        <f t="shared" si="113"/>
        <v/>
      </c>
      <c r="K602" s="69" t="str">
        <f t="shared" si="114"/>
        <v/>
      </c>
      <c r="L602" s="69" t="str">
        <f t="shared" si="115"/>
        <v/>
      </c>
      <c r="M602" s="69" t="str">
        <f t="shared" si="116"/>
        <v/>
      </c>
      <c r="N602" s="32"/>
      <c r="O602" s="99"/>
      <c r="P602" s="32"/>
      <c r="Q602" s="99"/>
      <c r="R602" s="129"/>
      <c r="S602" s="99"/>
      <c r="T602" s="32"/>
      <c r="U602" s="38"/>
      <c r="V602" s="32"/>
      <c r="W602" s="32"/>
      <c r="X602" s="38"/>
      <c r="Y602" s="30"/>
      <c r="Z602" s="30"/>
      <c r="AA602" s="32"/>
      <c r="AB602" s="32"/>
      <c r="AC602" s="33"/>
      <c r="AD602" s="63"/>
      <c r="AE602" s="63"/>
      <c r="BK602" s="65"/>
      <c r="BL602" s="65"/>
      <c r="BM602" s="65"/>
      <c r="BN602" s="65"/>
      <c r="BO602" s="65"/>
      <c r="BP602" s="65"/>
      <c r="BQ602" s="65"/>
      <c r="BR602" s="65"/>
      <c r="BS602" s="65"/>
      <c r="BT602" s="66"/>
      <c r="BU602" s="67"/>
      <c r="BV602" s="67"/>
      <c r="BW602" s="67"/>
      <c r="BX602" s="67"/>
      <c r="BY602" s="67"/>
      <c r="BZ602" s="68"/>
      <c r="CA602" s="65"/>
      <c r="CB602" s="65"/>
      <c r="CC602" s="65"/>
      <c r="CD602" s="65"/>
      <c r="CE602" s="65"/>
      <c r="CF602" s="65"/>
      <c r="CG602" s="65"/>
      <c r="CH602" s="65"/>
      <c r="CI602" s="65"/>
      <c r="CJ602" s="171"/>
      <c r="CK602" s="64" t="str">
        <f t="shared" si="110"/>
        <v/>
      </c>
    </row>
    <row r="603" spans="1:89" s="64" customFormat="1" ht="51" customHeight="1">
      <c r="A603" s="29" t="str">
        <f t="shared" si="111"/>
        <v/>
      </c>
      <c r="B603" s="30"/>
      <c r="C603" s="30"/>
      <c r="D603" s="38"/>
      <c r="E603" s="198" t="str">
        <f t="shared" si="112"/>
        <v/>
      </c>
      <c r="F603" s="38"/>
      <c r="G603" s="38"/>
      <c r="H603" s="31"/>
      <c r="I603" s="31"/>
      <c r="J603" s="61" t="str">
        <f t="shared" si="113"/>
        <v/>
      </c>
      <c r="K603" s="69" t="str">
        <f t="shared" si="114"/>
        <v/>
      </c>
      <c r="L603" s="69" t="str">
        <f t="shared" si="115"/>
        <v/>
      </c>
      <c r="M603" s="69" t="str">
        <f t="shared" si="116"/>
        <v/>
      </c>
      <c r="N603" s="32"/>
      <c r="O603" s="99"/>
      <c r="P603" s="32"/>
      <c r="Q603" s="99"/>
      <c r="R603" s="129"/>
      <c r="S603" s="99"/>
      <c r="T603" s="32"/>
      <c r="U603" s="38"/>
      <c r="V603" s="32"/>
      <c r="W603" s="32"/>
      <c r="X603" s="38"/>
      <c r="Y603" s="30"/>
      <c r="Z603" s="30"/>
      <c r="AA603" s="32"/>
      <c r="AB603" s="32"/>
      <c r="AC603" s="33"/>
      <c r="AD603" s="63"/>
      <c r="AE603" s="63"/>
      <c r="BK603" s="65"/>
      <c r="BL603" s="65"/>
      <c r="BM603" s="65"/>
      <c r="BN603" s="65"/>
      <c r="BO603" s="65"/>
      <c r="BP603" s="65"/>
      <c r="BQ603" s="65"/>
      <c r="BR603" s="65"/>
      <c r="BS603" s="65"/>
      <c r="BT603" s="66"/>
      <c r="BU603" s="67"/>
      <c r="BV603" s="67"/>
      <c r="BW603" s="67"/>
      <c r="BX603" s="67"/>
      <c r="BY603" s="67"/>
      <c r="BZ603" s="68"/>
      <c r="CA603" s="65"/>
      <c r="CB603" s="65"/>
      <c r="CC603" s="65"/>
      <c r="CD603" s="65"/>
      <c r="CE603" s="65"/>
      <c r="CF603" s="65"/>
      <c r="CG603" s="65"/>
      <c r="CH603" s="65"/>
      <c r="CI603" s="65"/>
      <c r="CJ603" s="171"/>
      <c r="CK603" s="64" t="str">
        <f t="shared" si="110"/>
        <v/>
      </c>
    </row>
    <row r="604" spans="1:89" s="64" customFormat="1" ht="51" customHeight="1">
      <c r="A604" s="29" t="str">
        <f t="shared" si="111"/>
        <v/>
      </c>
      <c r="B604" s="30"/>
      <c r="C604" s="30"/>
      <c r="D604" s="38"/>
      <c r="E604" s="198" t="str">
        <f t="shared" si="112"/>
        <v/>
      </c>
      <c r="F604" s="38"/>
      <c r="G604" s="38"/>
      <c r="H604" s="31"/>
      <c r="I604" s="31"/>
      <c r="J604" s="61" t="str">
        <f t="shared" si="113"/>
        <v/>
      </c>
      <c r="K604" s="69" t="str">
        <f t="shared" si="114"/>
        <v/>
      </c>
      <c r="L604" s="69" t="str">
        <f t="shared" si="115"/>
        <v/>
      </c>
      <c r="M604" s="69" t="str">
        <f t="shared" si="116"/>
        <v/>
      </c>
      <c r="N604" s="32"/>
      <c r="O604" s="99"/>
      <c r="P604" s="32"/>
      <c r="Q604" s="99"/>
      <c r="R604" s="129"/>
      <c r="S604" s="99"/>
      <c r="T604" s="32"/>
      <c r="U604" s="38"/>
      <c r="V604" s="32"/>
      <c r="W604" s="32"/>
      <c r="X604" s="38"/>
      <c r="Y604" s="30"/>
      <c r="Z604" s="30"/>
      <c r="AA604" s="32"/>
      <c r="AB604" s="32"/>
      <c r="AC604" s="33"/>
      <c r="AD604" s="63"/>
      <c r="AE604" s="63"/>
      <c r="BK604" s="65"/>
      <c r="BL604" s="65"/>
      <c r="BM604" s="65"/>
      <c r="BN604" s="65"/>
      <c r="BO604" s="65"/>
      <c r="BP604" s="65"/>
      <c r="BQ604" s="65"/>
      <c r="BR604" s="65"/>
      <c r="BS604" s="65"/>
      <c r="BT604" s="66"/>
      <c r="BU604" s="67"/>
      <c r="BV604" s="67"/>
      <c r="BW604" s="67"/>
      <c r="BX604" s="67"/>
      <c r="BY604" s="67"/>
      <c r="BZ604" s="68"/>
      <c r="CA604" s="65"/>
      <c r="CB604" s="65"/>
      <c r="CC604" s="65"/>
      <c r="CD604" s="65"/>
      <c r="CE604" s="65"/>
      <c r="CF604" s="65"/>
      <c r="CG604" s="65"/>
      <c r="CH604" s="65"/>
      <c r="CI604" s="65"/>
      <c r="CJ604" s="171"/>
      <c r="CK604" s="64" t="str">
        <f t="shared" si="110"/>
        <v/>
      </c>
    </row>
    <row r="605" spans="1:89" s="64" customFormat="1" ht="51" customHeight="1">
      <c r="A605" s="29" t="str">
        <f t="shared" si="111"/>
        <v/>
      </c>
      <c r="B605" s="30"/>
      <c r="C605" s="30"/>
      <c r="D605" s="38"/>
      <c r="E605" s="198" t="str">
        <f t="shared" si="112"/>
        <v/>
      </c>
      <c r="F605" s="38"/>
      <c r="G605" s="38"/>
      <c r="H605" s="31"/>
      <c r="I605" s="31"/>
      <c r="J605" s="61" t="str">
        <f t="shared" si="113"/>
        <v/>
      </c>
      <c r="K605" s="69" t="str">
        <f t="shared" si="114"/>
        <v/>
      </c>
      <c r="L605" s="69" t="str">
        <f t="shared" si="115"/>
        <v/>
      </c>
      <c r="M605" s="69" t="str">
        <f t="shared" si="116"/>
        <v/>
      </c>
      <c r="N605" s="32"/>
      <c r="O605" s="99"/>
      <c r="P605" s="32"/>
      <c r="Q605" s="99"/>
      <c r="R605" s="129"/>
      <c r="S605" s="99"/>
      <c r="T605" s="32"/>
      <c r="U605" s="38"/>
      <c r="V605" s="32"/>
      <c r="W605" s="32"/>
      <c r="X605" s="38"/>
      <c r="Y605" s="30"/>
      <c r="Z605" s="30"/>
      <c r="AA605" s="32"/>
      <c r="AB605" s="32"/>
      <c r="AC605" s="33"/>
      <c r="AD605" s="63"/>
      <c r="AE605" s="63"/>
      <c r="BK605" s="65"/>
      <c r="BL605" s="65"/>
      <c r="BM605" s="65"/>
      <c r="BN605" s="65"/>
      <c r="BO605" s="65"/>
      <c r="BP605" s="65"/>
      <c r="BQ605" s="65"/>
      <c r="BR605" s="65"/>
      <c r="BS605" s="65"/>
      <c r="BT605" s="66"/>
      <c r="BU605" s="67"/>
      <c r="BV605" s="67"/>
      <c r="BW605" s="67"/>
      <c r="BX605" s="67"/>
      <c r="BY605" s="67"/>
      <c r="BZ605" s="68"/>
      <c r="CA605" s="65"/>
      <c r="CB605" s="65"/>
      <c r="CC605" s="65"/>
      <c r="CD605" s="65"/>
      <c r="CE605" s="65"/>
      <c r="CF605" s="65"/>
      <c r="CG605" s="65"/>
      <c r="CH605" s="65"/>
      <c r="CI605" s="65"/>
      <c r="CJ605" s="171"/>
      <c r="CK605" s="64" t="str">
        <f t="shared" si="110"/>
        <v/>
      </c>
    </row>
    <row r="606" spans="1:89" s="64" customFormat="1" ht="51" customHeight="1">
      <c r="A606" s="29" t="str">
        <f t="shared" si="111"/>
        <v/>
      </c>
      <c r="B606" s="30"/>
      <c r="C606" s="30"/>
      <c r="D606" s="38"/>
      <c r="E606" s="198" t="str">
        <f t="shared" si="112"/>
        <v/>
      </c>
      <c r="F606" s="38"/>
      <c r="G606" s="38"/>
      <c r="H606" s="31"/>
      <c r="I606" s="31"/>
      <c r="J606" s="61" t="str">
        <f t="shared" si="113"/>
        <v/>
      </c>
      <c r="K606" s="69" t="str">
        <f t="shared" si="114"/>
        <v/>
      </c>
      <c r="L606" s="69" t="str">
        <f t="shared" si="115"/>
        <v/>
      </c>
      <c r="M606" s="69" t="str">
        <f t="shared" si="116"/>
        <v/>
      </c>
      <c r="N606" s="32"/>
      <c r="O606" s="99"/>
      <c r="P606" s="32"/>
      <c r="Q606" s="99"/>
      <c r="R606" s="129"/>
      <c r="S606" s="99"/>
      <c r="T606" s="32"/>
      <c r="U606" s="38"/>
      <c r="V606" s="32"/>
      <c r="W606" s="32"/>
      <c r="X606" s="38"/>
      <c r="Y606" s="30"/>
      <c r="Z606" s="30"/>
      <c r="AA606" s="32"/>
      <c r="AB606" s="32"/>
      <c r="AC606" s="33"/>
      <c r="AD606" s="63"/>
      <c r="AE606" s="63"/>
      <c r="BK606" s="65"/>
      <c r="BL606" s="65"/>
      <c r="BM606" s="65"/>
      <c r="BN606" s="65"/>
      <c r="BO606" s="65"/>
      <c r="BP606" s="65"/>
      <c r="BQ606" s="65"/>
      <c r="BR606" s="65"/>
      <c r="BS606" s="65"/>
      <c r="BT606" s="66"/>
      <c r="BU606" s="67"/>
      <c r="BV606" s="67"/>
      <c r="BW606" s="67"/>
      <c r="BX606" s="67"/>
      <c r="BY606" s="67"/>
      <c r="BZ606" s="68"/>
      <c r="CA606" s="65"/>
      <c r="CB606" s="65"/>
      <c r="CC606" s="65"/>
      <c r="CD606" s="65"/>
      <c r="CE606" s="65"/>
      <c r="CF606" s="65"/>
      <c r="CG606" s="65"/>
      <c r="CH606" s="65"/>
      <c r="CI606" s="65"/>
      <c r="CJ606" s="171"/>
      <c r="CK606" s="64" t="str">
        <f t="shared" si="110"/>
        <v/>
      </c>
    </row>
    <row r="607" spans="1:89" s="64" customFormat="1" ht="51" customHeight="1">
      <c r="A607" s="29" t="str">
        <f t="shared" si="111"/>
        <v/>
      </c>
      <c r="B607" s="30"/>
      <c r="C607" s="30"/>
      <c r="D607" s="38"/>
      <c r="E607" s="198" t="str">
        <f t="shared" si="112"/>
        <v/>
      </c>
      <c r="F607" s="38"/>
      <c r="G607" s="38"/>
      <c r="H607" s="31"/>
      <c r="I607" s="31"/>
      <c r="J607" s="61" t="str">
        <f t="shared" si="113"/>
        <v/>
      </c>
      <c r="K607" s="69" t="str">
        <f t="shared" si="114"/>
        <v/>
      </c>
      <c r="L607" s="69" t="str">
        <f t="shared" si="115"/>
        <v/>
      </c>
      <c r="M607" s="69" t="str">
        <f t="shared" si="116"/>
        <v/>
      </c>
      <c r="N607" s="32"/>
      <c r="O607" s="99"/>
      <c r="P607" s="32"/>
      <c r="Q607" s="99"/>
      <c r="R607" s="129"/>
      <c r="S607" s="99"/>
      <c r="T607" s="32"/>
      <c r="U607" s="38"/>
      <c r="V607" s="32"/>
      <c r="W607" s="32"/>
      <c r="X607" s="38"/>
      <c r="Y607" s="30"/>
      <c r="Z607" s="30"/>
      <c r="AA607" s="32"/>
      <c r="AB607" s="32"/>
      <c r="AC607" s="33"/>
      <c r="AD607" s="63"/>
      <c r="AE607" s="63"/>
      <c r="BK607" s="65"/>
      <c r="BL607" s="65"/>
      <c r="BM607" s="65"/>
      <c r="BN607" s="65"/>
      <c r="BO607" s="65"/>
      <c r="BP607" s="65"/>
      <c r="BQ607" s="65"/>
      <c r="BR607" s="65"/>
      <c r="BS607" s="65"/>
      <c r="BT607" s="66"/>
      <c r="BU607" s="67"/>
      <c r="BV607" s="67"/>
      <c r="BW607" s="67"/>
      <c r="BX607" s="67"/>
      <c r="BY607" s="67"/>
      <c r="BZ607" s="68"/>
      <c r="CA607" s="65"/>
      <c r="CB607" s="65"/>
      <c r="CC607" s="65"/>
      <c r="CD607" s="65"/>
      <c r="CE607" s="65"/>
      <c r="CF607" s="65"/>
      <c r="CG607" s="65"/>
      <c r="CH607" s="65"/>
      <c r="CI607" s="65"/>
      <c r="CJ607" s="171"/>
      <c r="CK607" s="64" t="str">
        <f t="shared" si="110"/>
        <v/>
      </c>
    </row>
    <row r="608" spans="1:89" s="64" customFormat="1" ht="51" customHeight="1">
      <c r="A608" s="29" t="str">
        <f t="shared" si="111"/>
        <v/>
      </c>
      <c r="B608" s="30"/>
      <c r="C608" s="30"/>
      <c r="D608" s="38"/>
      <c r="E608" s="198" t="str">
        <f t="shared" si="112"/>
        <v/>
      </c>
      <c r="F608" s="38"/>
      <c r="G608" s="38"/>
      <c r="H608" s="31"/>
      <c r="I608" s="31"/>
      <c r="J608" s="61" t="str">
        <f t="shared" si="113"/>
        <v/>
      </c>
      <c r="K608" s="69" t="str">
        <f t="shared" si="114"/>
        <v/>
      </c>
      <c r="L608" s="69" t="str">
        <f t="shared" si="115"/>
        <v/>
      </c>
      <c r="M608" s="69" t="str">
        <f t="shared" si="116"/>
        <v/>
      </c>
      <c r="N608" s="32"/>
      <c r="O608" s="99"/>
      <c r="P608" s="32"/>
      <c r="Q608" s="99"/>
      <c r="R608" s="129"/>
      <c r="S608" s="99"/>
      <c r="T608" s="32"/>
      <c r="U608" s="38"/>
      <c r="V608" s="32"/>
      <c r="W608" s="32"/>
      <c r="X608" s="38"/>
      <c r="Y608" s="30"/>
      <c r="Z608" s="30"/>
      <c r="AA608" s="32"/>
      <c r="AB608" s="32"/>
      <c r="AC608" s="33"/>
      <c r="AD608" s="63"/>
      <c r="AE608" s="63"/>
      <c r="BK608" s="65"/>
      <c r="BL608" s="65"/>
      <c r="BM608" s="65"/>
      <c r="BN608" s="65"/>
      <c r="BO608" s="65"/>
      <c r="BP608" s="65"/>
      <c r="BQ608" s="65"/>
      <c r="BR608" s="65"/>
      <c r="BS608" s="65"/>
      <c r="BT608" s="66"/>
      <c r="BU608" s="67"/>
      <c r="BV608" s="67"/>
      <c r="BW608" s="67"/>
      <c r="BX608" s="67"/>
      <c r="BY608" s="67"/>
      <c r="BZ608" s="68"/>
      <c r="CA608" s="65"/>
      <c r="CB608" s="65"/>
      <c r="CC608" s="65"/>
      <c r="CD608" s="65"/>
      <c r="CE608" s="65"/>
      <c r="CF608" s="65"/>
      <c r="CG608" s="65"/>
      <c r="CH608" s="65"/>
      <c r="CI608" s="65"/>
      <c r="CJ608" s="171"/>
      <c r="CK608" s="64" t="str">
        <f t="shared" si="110"/>
        <v/>
      </c>
    </row>
    <row r="609" spans="1:89" s="64" customFormat="1" ht="51" customHeight="1">
      <c r="A609" s="29" t="str">
        <f t="shared" si="111"/>
        <v/>
      </c>
      <c r="B609" s="30"/>
      <c r="C609" s="30"/>
      <c r="D609" s="38"/>
      <c r="E609" s="198" t="str">
        <f t="shared" si="112"/>
        <v/>
      </c>
      <c r="F609" s="38"/>
      <c r="G609" s="38"/>
      <c r="H609" s="31"/>
      <c r="I609" s="31"/>
      <c r="J609" s="61" t="str">
        <f t="shared" si="113"/>
        <v/>
      </c>
      <c r="K609" s="69" t="str">
        <f t="shared" si="114"/>
        <v/>
      </c>
      <c r="L609" s="69" t="str">
        <f t="shared" si="115"/>
        <v/>
      </c>
      <c r="M609" s="69" t="str">
        <f t="shared" si="116"/>
        <v/>
      </c>
      <c r="N609" s="32"/>
      <c r="O609" s="99"/>
      <c r="P609" s="32"/>
      <c r="Q609" s="99"/>
      <c r="R609" s="129"/>
      <c r="S609" s="99"/>
      <c r="T609" s="32"/>
      <c r="U609" s="38"/>
      <c r="V609" s="32"/>
      <c r="W609" s="32"/>
      <c r="X609" s="38"/>
      <c r="Y609" s="30"/>
      <c r="Z609" s="30"/>
      <c r="AA609" s="32"/>
      <c r="AB609" s="32"/>
      <c r="AC609" s="33"/>
      <c r="AD609" s="63"/>
      <c r="AE609" s="63"/>
      <c r="BK609" s="65"/>
      <c r="BL609" s="65"/>
      <c r="BM609" s="65"/>
      <c r="BN609" s="65"/>
      <c r="BO609" s="65"/>
      <c r="BP609" s="65"/>
      <c r="BQ609" s="65"/>
      <c r="BR609" s="65"/>
      <c r="BS609" s="65"/>
      <c r="BT609" s="66"/>
      <c r="BU609" s="67"/>
      <c r="BV609" s="67"/>
      <c r="BW609" s="67"/>
      <c r="BX609" s="67"/>
      <c r="BY609" s="67"/>
      <c r="BZ609" s="68"/>
      <c r="CA609" s="65"/>
      <c r="CB609" s="65"/>
      <c r="CC609" s="65"/>
      <c r="CD609" s="65"/>
      <c r="CE609" s="65"/>
      <c r="CF609" s="65"/>
      <c r="CG609" s="65"/>
      <c r="CH609" s="65"/>
      <c r="CI609" s="65"/>
      <c r="CJ609" s="171"/>
      <c r="CK609" s="64" t="str">
        <f t="shared" si="110"/>
        <v/>
      </c>
    </row>
    <row r="610" spans="1:89" s="64" customFormat="1" ht="51" customHeight="1">
      <c r="A610" s="29" t="str">
        <f t="shared" si="111"/>
        <v/>
      </c>
      <c r="B610" s="30"/>
      <c r="C610" s="30"/>
      <c r="D610" s="38"/>
      <c r="E610" s="198" t="str">
        <f t="shared" si="112"/>
        <v/>
      </c>
      <c r="F610" s="38"/>
      <c r="G610" s="38"/>
      <c r="H610" s="31"/>
      <c r="I610" s="31"/>
      <c r="J610" s="61" t="str">
        <f t="shared" si="113"/>
        <v/>
      </c>
      <c r="K610" s="69" t="str">
        <f t="shared" si="114"/>
        <v/>
      </c>
      <c r="L610" s="69" t="str">
        <f t="shared" si="115"/>
        <v/>
      </c>
      <c r="M610" s="69" t="str">
        <f t="shared" si="116"/>
        <v/>
      </c>
      <c r="N610" s="32"/>
      <c r="O610" s="99"/>
      <c r="P610" s="32"/>
      <c r="Q610" s="99"/>
      <c r="R610" s="129"/>
      <c r="S610" s="99"/>
      <c r="T610" s="32"/>
      <c r="U610" s="38"/>
      <c r="V610" s="32"/>
      <c r="W610" s="32"/>
      <c r="X610" s="38"/>
      <c r="Y610" s="30"/>
      <c r="Z610" s="30"/>
      <c r="AA610" s="32"/>
      <c r="AB610" s="32"/>
      <c r="AC610" s="33"/>
      <c r="AD610" s="63"/>
      <c r="AE610" s="63"/>
      <c r="BK610" s="65"/>
      <c r="BL610" s="65"/>
      <c r="BM610" s="65"/>
      <c r="BN610" s="65"/>
      <c r="BO610" s="65"/>
      <c r="BP610" s="65"/>
      <c r="BQ610" s="65"/>
      <c r="BR610" s="65"/>
      <c r="BS610" s="65"/>
      <c r="BT610" s="66"/>
      <c r="BU610" s="67"/>
      <c r="BV610" s="67"/>
      <c r="BW610" s="67"/>
      <c r="BX610" s="67"/>
      <c r="BY610" s="67"/>
      <c r="BZ610" s="68"/>
      <c r="CA610" s="65"/>
      <c r="CB610" s="65"/>
      <c r="CC610" s="65"/>
      <c r="CD610" s="65"/>
      <c r="CE610" s="65"/>
      <c r="CF610" s="65"/>
      <c r="CG610" s="65"/>
      <c r="CH610" s="65"/>
      <c r="CI610" s="65"/>
      <c r="CJ610" s="171"/>
      <c r="CK610" s="64" t="str">
        <f t="shared" si="110"/>
        <v/>
      </c>
    </row>
    <row r="611" spans="1:89" s="64" customFormat="1" ht="51" customHeight="1">
      <c r="A611" s="29" t="str">
        <f t="shared" si="111"/>
        <v/>
      </c>
      <c r="B611" s="30"/>
      <c r="C611" s="30"/>
      <c r="D611" s="38"/>
      <c r="E611" s="198" t="str">
        <f t="shared" si="112"/>
        <v/>
      </c>
      <c r="F611" s="38"/>
      <c r="G611" s="38"/>
      <c r="H611" s="31"/>
      <c r="I611" s="31"/>
      <c r="J611" s="61" t="str">
        <f t="shared" si="113"/>
        <v/>
      </c>
      <c r="K611" s="69" t="str">
        <f t="shared" si="114"/>
        <v/>
      </c>
      <c r="L611" s="69" t="str">
        <f t="shared" si="115"/>
        <v/>
      </c>
      <c r="M611" s="69" t="str">
        <f t="shared" si="116"/>
        <v/>
      </c>
      <c r="N611" s="32"/>
      <c r="O611" s="99"/>
      <c r="P611" s="32"/>
      <c r="Q611" s="99"/>
      <c r="R611" s="129"/>
      <c r="S611" s="99"/>
      <c r="T611" s="32"/>
      <c r="U611" s="38"/>
      <c r="V611" s="32"/>
      <c r="W611" s="32"/>
      <c r="X611" s="38"/>
      <c r="Y611" s="30"/>
      <c r="Z611" s="30"/>
      <c r="AA611" s="32"/>
      <c r="AB611" s="32"/>
      <c r="AC611" s="33"/>
      <c r="AD611" s="63"/>
      <c r="AE611" s="63"/>
      <c r="BK611" s="65"/>
      <c r="BL611" s="65"/>
      <c r="BM611" s="65"/>
      <c r="BN611" s="65"/>
      <c r="BO611" s="65"/>
      <c r="BP611" s="65"/>
      <c r="BQ611" s="65"/>
      <c r="BR611" s="65"/>
      <c r="BS611" s="65"/>
      <c r="BT611" s="66"/>
      <c r="BU611" s="67"/>
      <c r="BV611" s="67"/>
      <c r="BW611" s="67"/>
      <c r="BX611" s="67"/>
      <c r="BY611" s="67"/>
      <c r="BZ611" s="68"/>
      <c r="CA611" s="65"/>
      <c r="CB611" s="65"/>
      <c r="CC611" s="65"/>
      <c r="CD611" s="65"/>
      <c r="CE611" s="65"/>
      <c r="CF611" s="65"/>
      <c r="CG611" s="65"/>
      <c r="CH611" s="65"/>
      <c r="CI611" s="65"/>
      <c r="CJ611" s="171"/>
      <c r="CK611" s="64" t="str">
        <f t="shared" si="110"/>
        <v/>
      </c>
    </row>
    <row r="612" spans="1:89" s="64" customFormat="1" ht="51" customHeight="1">
      <c r="A612" s="29" t="str">
        <f t="shared" si="111"/>
        <v/>
      </c>
      <c r="B612" s="30"/>
      <c r="C612" s="30"/>
      <c r="D612" s="38"/>
      <c r="E612" s="198" t="str">
        <f t="shared" si="112"/>
        <v/>
      </c>
      <c r="F612" s="38"/>
      <c r="G612" s="38"/>
      <c r="H612" s="31"/>
      <c r="I612" s="31"/>
      <c r="J612" s="61" t="str">
        <f t="shared" si="113"/>
        <v/>
      </c>
      <c r="K612" s="69" t="str">
        <f t="shared" si="114"/>
        <v/>
      </c>
      <c r="L612" s="69" t="str">
        <f t="shared" si="115"/>
        <v/>
      </c>
      <c r="M612" s="69" t="str">
        <f t="shared" si="116"/>
        <v/>
      </c>
      <c r="N612" s="32"/>
      <c r="O612" s="99"/>
      <c r="P612" s="32"/>
      <c r="Q612" s="99"/>
      <c r="R612" s="129"/>
      <c r="S612" s="99"/>
      <c r="T612" s="32"/>
      <c r="U612" s="38"/>
      <c r="V612" s="32"/>
      <c r="W612" s="32"/>
      <c r="X612" s="38"/>
      <c r="Y612" s="30"/>
      <c r="Z612" s="30"/>
      <c r="AA612" s="32"/>
      <c r="AB612" s="32"/>
      <c r="AC612" s="33"/>
      <c r="AD612" s="63"/>
      <c r="AE612" s="63"/>
      <c r="BK612" s="65"/>
      <c r="BL612" s="65"/>
      <c r="BM612" s="65"/>
      <c r="BN612" s="65"/>
      <c r="BO612" s="65"/>
      <c r="BP612" s="65"/>
      <c r="BQ612" s="65"/>
      <c r="BR612" s="65"/>
      <c r="BS612" s="65"/>
      <c r="BT612" s="66"/>
      <c r="BU612" s="67"/>
      <c r="BV612" s="67"/>
      <c r="BW612" s="67"/>
      <c r="BX612" s="67"/>
      <c r="BY612" s="67"/>
      <c r="BZ612" s="68"/>
      <c r="CA612" s="65"/>
      <c r="CB612" s="65"/>
      <c r="CC612" s="65"/>
      <c r="CD612" s="65"/>
      <c r="CE612" s="65"/>
      <c r="CF612" s="65"/>
      <c r="CG612" s="65"/>
      <c r="CH612" s="65"/>
      <c r="CI612" s="65"/>
      <c r="CJ612" s="171"/>
      <c r="CK612" s="64" t="str">
        <f t="shared" si="110"/>
        <v/>
      </c>
    </row>
    <row r="613" spans="1:89" s="64" customFormat="1" ht="51" customHeight="1">
      <c r="A613" s="29" t="str">
        <f t="shared" si="111"/>
        <v/>
      </c>
      <c r="B613" s="30"/>
      <c r="C613" s="30"/>
      <c r="D613" s="38"/>
      <c r="E613" s="198" t="str">
        <f t="shared" si="112"/>
        <v/>
      </c>
      <c r="F613" s="38"/>
      <c r="G613" s="38"/>
      <c r="H613" s="31"/>
      <c r="I613" s="31"/>
      <c r="J613" s="61" t="str">
        <f t="shared" si="113"/>
        <v/>
      </c>
      <c r="K613" s="69" t="str">
        <f t="shared" si="114"/>
        <v/>
      </c>
      <c r="L613" s="69" t="str">
        <f t="shared" si="115"/>
        <v/>
      </c>
      <c r="M613" s="69" t="str">
        <f t="shared" si="116"/>
        <v/>
      </c>
      <c r="N613" s="32"/>
      <c r="O613" s="99"/>
      <c r="P613" s="32"/>
      <c r="Q613" s="99"/>
      <c r="R613" s="129"/>
      <c r="S613" s="99"/>
      <c r="T613" s="32"/>
      <c r="U613" s="38"/>
      <c r="V613" s="32"/>
      <c r="W613" s="32"/>
      <c r="X613" s="38"/>
      <c r="Y613" s="30"/>
      <c r="Z613" s="30"/>
      <c r="AA613" s="32"/>
      <c r="AB613" s="32"/>
      <c r="AC613" s="33"/>
      <c r="AD613" s="63"/>
      <c r="AE613" s="63"/>
      <c r="BK613" s="65"/>
      <c r="BL613" s="65"/>
      <c r="BM613" s="65"/>
      <c r="BN613" s="65"/>
      <c r="BO613" s="65"/>
      <c r="BP613" s="65"/>
      <c r="BQ613" s="65"/>
      <c r="BR613" s="65"/>
      <c r="BS613" s="65"/>
      <c r="BT613" s="66"/>
      <c r="BU613" s="67"/>
      <c r="BV613" s="67"/>
      <c r="BW613" s="67"/>
      <c r="BX613" s="67"/>
      <c r="BY613" s="67"/>
      <c r="BZ613" s="68"/>
      <c r="CA613" s="65"/>
      <c r="CB613" s="65"/>
      <c r="CC613" s="65"/>
      <c r="CD613" s="65"/>
      <c r="CE613" s="65"/>
      <c r="CF613" s="65"/>
      <c r="CG613" s="65"/>
      <c r="CH613" s="65"/>
      <c r="CI613" s="65"/>
      <c r="CJ613" s="171"/>
      <c r="CK613" s="64" t="str">
        <f t="shared" si="110"/>
        <v/>
      </c>
    </row>
    <row r="614" spans="1:89" s="64" customFormat="1" ht="51" customHeight="1">
      <c r="A614" s="29" t="str">
        <f t="shared" si="111"/>
        <v/>
      </c>
      <c r="B614" s="30"/>
      <c r="C614" s="30"/>
      <c r="D614" s="38"/>
      <c r="E614" s="198" t="str">
        <f t="shared" si="112"/>
        <v/>
      </c>
      <c r="F614" s="38"/>
      <c r="G614" s="38"/>
      <c r="H614" s="31"/>
      <c r="I614" s="31"/>
      <c r="J614" s="61" t="str">
        <f t="shared" si="113"/>
        <v/>
      </c>
      <c r="K614" s="69" t="str">
        <f t="shared" si="114"/>
        <v/>
      </c>
      <c r="L614" s="69" t="str">
        <f t="shared" si="115"/>
        <v/>
      </c>
      <c r="M614" s="69" t="str">
        <f t="shared" si="116"/>
        <v/>
      </c>
      <c r="N614" s="32"/>
      <c r="O614" s="99"/>
      <c r="P614" s="32"/>
      <c r="Q614" s="99"/>
      <c r="R614" s="129"/>
      <c r="S614" s="99"/>
      <c r="T614" s="32"/>
      <c r="U614" s="38"/>
      <c r="V614" s="32"/>
      <c r="W614" s="32"/>
      <c r="X614" s="38"/>
      <c r="Y614" s="30"/>
      <c r="Z614" s="30"/>
      <c r="AA614" s="32"/>
      <c r="AB614" s="32"/>
      <c r="AC614" s="33"/>
      <c r="AD614" s="63"/>
      <c r="AE614" s="63"/>
      <c r="BK614" s="65"/>
      <c r="BL614" s="65"/>
      <c r="BM614" s="65"/>
      <c r="BN614" s="65"/>
      <c r="BO614" s="65"/>
      <c r="BP614" s="65"/>
      <c r="BQ614" s="65"/>
      <c r="BR614" s="65"/>
      <c r="BS614" s="65"/>
      <c r="BT614" s="66"/>
      <c r="BU614" s="67"/>
      <c r="BV614" s="67"/>
      <c r="BW614" s="67"/>
      <c r="BX614" s="67"/>
      <c r="BY614" s="67"/>
      <c r="BZ614" s="68"/>
      <c r="CA614" s="65"/>
      <c r="CB614" s="65"/>
      <c r="CC614" s="65"/>
      <c r="CD614" s="65"/>
      <c r="CE614" s="65"/>
      <c r="CF614" s="65"/>
      <c r="CG614" s="65"/>
      <c r="CH614" s="65"/>
      <c r="CI614" s="65"/>
      <c r="CJ614" s="171"/>
      <c r="CK614" s="64" t="str">
        <f t="shared" si="110"/>
        <v/>
      </c>
    </row>
    <row r="615" spans="1:89" s="64" customFormat="1" ht="51" customHeight="1">
      <c r="A615" s="29" t="str">
        <f t="shared" si="111"/>
        <v/>
      </c>
      <c r="B615" s="30"/>
      <c r="C615" s="30"/>
      <c r="D615" s="38"/>
      <c r="E615" s="198" t="str">
        <f t="shared" si="112"/>
        <v/>
      </c>
      <c r="F615" s="38"/>
      <c r="G615" s="38"/>
      <c r="H615" s="31"/>
      <c r="I615" s="31"/>
      <c r="J615" s="61" t="str">
        <f t="shared" si="113"/>
        <v/>
      </c>
      <c r="K615" s="69" t="str">
        <f t="shared" si="114"/>
        <v/>
      </c>
      <c r="L615" s="69" t="str">
        <f t="shared" si="115"/>
        <v/>
      </c>
      <c r="M615" s="69" t="str">
        <f t="shared" si="116"/>
        <v/>
      </c>
      <c r="N615" s="32"/>
      <c r="O615" s="99"/>
      <c r="P615" s="32"/>
      <c r="Q615" s="99"/>
      <c r="R615" s="129"/>
      <c r="S615" s="99"/>
      <c r="T615" s="32"/>
      <c r="U615" s="38"/>
      <c r="V615" s="32"/>
      <c r="W615" s="32"/>
      <c r="X615" s="38"/>
      <c r="Y615" s="30"/>
      <c r="Z615" s="30"/>
      <c r="AA615" s="32"/>
      <c r="AB615" s="32"/>
      <c r="AC615" s="33"/>
      <c r="AD615" s="63"/>
      <c r="AE615" s="63"/>
      <c r="BK615" s="65"/>
      <c r="BL615" s="65"/>
      <c r="BM615" s="65"/>
      <c r="BN615" s="65"/>
      <c r="BO615" s="65"/>
      <c r="BP615" s="65"/>
      <c r="BQ615" s="65"/>
      <c r="BR615" s="65"/>
      <c r="BS615" s="65"/>
      <c r="BT615" s="66"/>
      <c r="BU615" s="67"/>
      <c r="BV615" s="67"/>
      <c r="BW615" s="67"/>
      <c r="BX615" s="67"/>
      <c r="BY615" s="67"/>
      <c r="BZ615" s="68"/>
      <c r="CA615" s="65"/>
      <c r="CB615" s="65"/>
      <c r="CC615" s="65"/>
      <c r="CD615" s="65"/>
      <c r="CE615" s="65"/>
      <c r="CF615" s="65"/>
      <c r="CG615" s="65"/>
      <c r="CH615" s="65"/>
      <c r="CI615" s="65"/>
      <c r="CJ615" s="171"/>
      <c r="CK615" s="64" t="str">
        <f t="shared" si="110"/>
        <v/>
      </c>
    </row>
    <row r="616" spans="1:89" s="64" customFormat="1" ht="51" customHeight="1">
      <c r="A616" s="29" t="str">
        <f t="shared" si="111"/>
        <v/>
      </c>
      <c r="B616" s="30"/>
      <c r="C616" s="30"/>
      <c r="D616" s="38"/>
      <c r="E616" s="198" t="str">
        <f t="shared" si="112"/>
        <v/>
      </c>
      <c r="F616" s="38"/>
      <c r="G616" s="38"/>
      <c r="H616" s="31"/>
      <c r="I616" s="31"/>
      <c r="J616" s="61" t="str">
        <f t="shared" si="113"/>
        <v/>
      </c>
      <c r="K616" s="69" t="str">
        <f t="shared" si="114"/>
        <v/>
      </c>
      <c r="L616" s="69" t="str">
        <f t="shared" si="115"/>
        <v/>
      </c>
      <c r="M616" s="69" t="str">
        <f t="shared" si="116"/>
        <v/>
      </c>
      <c r="N616" s="32"/>
      <c r="O616" s="99"/>
      <c r="P616" s="32"/>
      <c r="Q616" s="99"/>
      <c r="R616" s="129"/>
      <c r="S616" s="99"/>
      <c r="T616" s="32"/>
      <c r="U616" s="38"/>
      <c r="V616" s="32"/>
      <c r="W616" s="32"/>
      <c r="X616" s="38"/>
      <c r="Y616" s="30"/>
      <c r="Z616" s="30"/>
      <c r="AA616" s="32"/>
      <c r="AB616" s="32"/>
      <c r="AC616" s="33"/>
      <c r="AD616" s="63"/>
      <c r="AE616" s="63"/>
      <c r="BK616" s="65"/>
      <c r="BL616" s="65"/>
      <c r="BM616" s="65"/>
      <c r="BN616" s="65"/>
      <c r="BO616" s="65"/>
      <c r="BP616" s="65"/>
      <c r="BQ616" s="65"/>
      <c r="BR616" s="65"/>
      <c r="BS616" s="65"/>
      <c r="BT616" s="66"/>
      <c r="BU616" s="67"/>
      <c r="BV616" s="67"/>
      <c r="BW616" s="67"/>
      <c r="BX616" s="67"/>
      <c r="BY616" s="67"/>
      <c r="BZ616" s="68"/>
      <c r="CA616" s="65"/>
      <c r="CB616" s="65"/>
      <c r="CC616" s="65"/>
      <c r="CD616" s="65"/>
      <c r="CE616" s="65"/>
      <c r="CF616" s="65"/>
      <c r="CG616" s="65"/>
      <c r="CH616" s="65"/>
      <c r="CI616" s="65"/>
      <c r="CJ616" s="171"/>
      <c r="CK616" s="64" t="str">
        <f t="shared" si="110"/>
        <v/>
      </c>
    </row>
    <row r="617" spans="1:89" s="64" customFormat="1" ht="51" customHeight="1">
      <c r="A617" s="29" t="str">
        <f t="shared" si="111"/>
        <v/>
      </c>
      <c r="B617" s="30"/>
      <c r="C617" s="30"/>
      <c r="D617" s="38"/>
      <c r="E617" s="198" t="str">
        <f t="shared" si="112"/>
        <v/>
      </c>
      <c r="F617" s="38"/>
      <c r="G617" s="38"/>
      <c r="H617" s="31"/>
      <c r="I617" s="31"/>
      <c r="J617" s="61" t="str">
        <f t="shared" si="113"/>
        <v/>
      </c>
      <c r="K617" s="69" t="str">
        <f t="shared" si="114"/>
        <v/>
      </c>
      <c r="L617" s="69" t="str">
        <f t="shared" si="115"/>
        <v/>
      </c>
      <c r="M617" s="69" t="str">
        <f t="shared" si="116"/>
        <v/>
      </c>
      <c r="N617" s="32"/>
      <c r="O617" s="99"/>
      <c r="P617" s="32"/>
      <c r="Q617" s="99"/>
      <c r="R617" s="129"/>
      <c r="S617" s="99"/>
      <c r="T617" s="32"/>
      <c r="U617" s="38"/>
      <c r="V617" s="32"/>
      <c r="W617" s="32"/>
      <c r="X617" s="38"/>
      <c r="Y617" s="30"/>
      <c r="Z617" s="30"/>
      <c r="AA617" s="32"/>
      <c r="AB617" s="32"/>
      <c r="AC617" s="33"/>
      <c r="AD617" s="63"/>
      <c r="AE617" s="63"/>
      <c r="BK617" s="65"/>
      <c r="BL617" s="65"/>
      <c r="BM617" s="65"/>
      <c r="BN617" s="65"/>
      <c r="BO617" s="65"/>
      <c r="BP617" s="65"/>
      <c r="BQ617" s="65"/>
      <c r="BR617" s="65"/>
      <c r="BS617" s="65"/>
      <c r="BT617" s="66"/>
      <c r="BU617" s="67"/>
      <c r="BV617" s="67"/>
      <c r="BW617" s="67"/>
      <c r="BX617" s="67"/>
      <c r="BY617" s="67"/>
      <c r="BZ617" s="68"/>
      <c r="CA617" s="65"/>
      <c r="CB617" s="65"/>
      <c r="CC617" s="65"/>
      <c r="CD617" s="65"/>
      <c r="CE617" s="65"/>
      <c r="CF617" s="65"/>
      <c r="CG617" s="65"/>
      <c r="CH617" s="65"/>
      <c r="CI617" s="65"/>
      <c r="CJ617" s="171"/>
      <c r="CK617" s="64" t="str">
        <f t="shared" si="110"/>
        <v/>
      </c>
    </row>
    <row r="618" spans="1:89" s="64" customFormat="1" ht="51" customHeight="1">
      <c r="A618" s="29" t="str">
        <f t="shared" si="111"/>
        <v/>
      </c>
      <c r="B618" s="30"/>
      <c r="C618" s="30"/>
      <c r="D618" s="38"/>
      <c r="E618" s="198" t="str">
        <f t="shared" si="112"/>
        <v/>
      </c>
      <c r="F618" s="38"/>
      <c r="G618" s="38"/>
      <c r="H618" s="31"/>
      <c r="I618" s="31"/>
      <c r="J618" s="61" t="str">
        <f t="shared" si="113"/>
        <v/>
      </c>
      <c r="K618" s="69" t="str">
        <f t="shared" si="114"/>
        <v/>
      </c>
      <c r="L618" s="69" t="str">
        <f t="shared" si="115"/>
        <v/>
      </c>
      <c r="M618" s="69" t="str">
        <f t="shared" si="116"/>
        <v/>
      </c>
      <c r="N618" s="32"/>
      <c r="O618" s="99"/>
      <c r="P618" s="32"/>
      <c r="Q618" s="99"/>
      <c r="R618" s="129"/>
      <c r="S618" s="99"/>
      <c r="T618" s="32"/>
      <c r="U618" s="38"/>
      <c r="V618" s="32"/>
      <c r="W618" s="32"/>
      <c r="X618" s="38"/>
      <c r="Y618" s="30"/>
      <c r="Z618" s="30"/>
      <c r="AA618" s="32"/>
      <c r="AB618" s="32"/>
      <c r="AC618" s="33"/>
      <c r="AD618" s="63"/>
      <c r="AE618" s="63"/>
      <c r="BK618" s="65"/>
      <c r="BL618" s="65"/>
      <c r="BM618" s="65"/>
      <c r="BN618" s="65"/>
      <c r="BO618" s="65"/>
      <c r="BP618" s="65"/>
      <c r="BQ618" s="65"/>
      <c r="BR618" s="65"/>
      <c r="BS618" s="65"/>
      <c r="BT618" s="66"/>
      <c r="BU618" s="67"/>
      <c r="BV618" s="67"/>
      <c r="BW618" s="67"/>
      <c r="BX618" s="67"/>
      <c r="BY618" s="67"/>
      <c r="BZ618" s="68"/>
      <c r="CA618" s="65"/>
      <c r="CB618" s="65"/>
      <c r="CC618" s="65"/>
      <c r="CD618" s="65"/>
      <c r="CE618" s="65"/>
      <c r="CF618" s="65"/>
      <c r="CG618" s="65"/>
      <c r="CH618" s="65"/>
      <c r="CI618" s="65"/>
      <c r="CJ618" s="171"/>
      <c r="CK618" s="64" t="str">
        <f t="shared" si="110"/>
        <v/>
      </c>
    </row>
    <row r="619" spans="1:89" s="64" customFormat="1" ht="51" customHeight="1">
      <c r="A619" s="29" t="str">
        <f t="shared" si="111"/>
        <v/>
      </c>
      <c r="B619" s="30"/>
      <c r="C619" s="30"/>
      <c r="D619" s="38"/>
      <c r="E619" s="198" t="str">
        <f t="shared" si="112"/>
        <v/>
      </c>
      <c r="F619" s="38"/>
      <c r="G619" s="38"/>
      <c r="H619" s="31"/>
      <c r="I619" s="31"/>
      <c r="J619" s="61" t="str">
        <f t="shared" si="113"/>
        <v/>
      </c>
      <c r="K619" s="69" t="str">
        <f t="shared" si="114"/>
        <v/>
      </c>
      <c r="L619" s="69" t="str">
        <f t="shared" si="115"/>
        <v/>
      </c>
      <c r="M619" s="69" t="str">
        <f t="shared" si="116"/>
        <v/>
      </c>
      <c r="N619" s="32"/>
      <c r="O619" s="99"/>
      <c r="P619" s="32"/>
      <c r="Q619" s="99"/>
      <c r="R619" s="129"/>
      <c r="S619" s="99"/>
      <c r="T619" s="32"/>
      <c r="U619" s="38"/>
      <c r="V619" s="32"/>
      <c r="W619" s="32"/>
      <c r="X619" s="38"/>
      <c r="Y619" s="30"/>
      <c r="Z619" s="30"/>
      <c r="AA619" s="32"/>
      <c r="AB619" s="32"/>
      <c r="AC619" s="33"/>
      <c r="AD619" s="63"/>
      <c r="AE619" s="63"/>
      <c r="BK619" s="65"/>
      <c r="BL619" s="65"/>
      <c r="BM619" s="65"/>
      <c r="BN619" s="65"/>
      <c r="BO619" s="65"/>
      <c r="BP619" s="65"/>
      <c r="BQ619" s="65"/>
      <c r="BR619" s="65"/>
      <c r="BS619" s="65"/>
      <c r="BT619" s="66"/>
      <c r="BU619" s="67"/>
      <c r="BV619" s="67"/>
      <c r="BW619" s="67"/>
      <c r="BX619" s="67"/>
      <c r="BY619" s="67"/>
      <c r="BZ619" s="68"/>
      <c r="CA619" s="65"/>
      <c r="CB619" s="65"/>
      <c r="CC619" s="65"/>
      <c r="CD619" s="65"/>
      <c r="CE619" s="65"/>
      <c r="CF619" s="65"/>
      <c r="CG619" s="65"/>
      <c r="CH619" s="65"/>
      <c r="CI619" s="65"/>
      <c r="CJ619" s="171"/>
      <c r="CK619" s="64" t="str">
        <f t="shared" si="110"/>
        <v/>
      </c>
    </row>
    <row r="620" spans="1:89" s="64" customFormat="1" ht="51" customHeight="1">
      <c r="A620" s="29" t="str">
        <f t="shared" si="111"/>
        <v/>
      </c>
      <c r="B620" s="30"/>
      <c r="C620" s="30"/>
      <c r="D620" s="38"/>
      <c r="E620" s="198" t="str">
        <f t="shared" si="112"/>
        <v/>
      </c>
      <c r="F620" s="38"/>
      <c r="G620" s="38"/>
      <c r="H620" s="31"/>
      <c r="I620" s="31"/>
      <c r="J620" s="61" t="str">
        <f t="shared" si="113"/>
        <v/>
      </c>
      <c r="K620" s="69" t="str">
        <f t="shared" si="114"/>
        <v/>
      </c>
      <c r="L620" s="69" t="str">
        <f t="shared" si="115"/>
        <v/>
      </c>
      <c r="M620" s="69" t="str">
        <f t="shared" si="116"/>
        <v/>
      </c>
      <c r="N620" s="32"/>
      <c r="O620" s="99"/>
      <c r="P620" s="32"/>
      <c r="Q620" s="99"/>
      <c r="R620" s="129"/>
      <c r="S620" s="99"/>
      <c r="T620" s="32"/>
      <c r="U620" s="38"/>
      <c r="V620" s="32"/>
      <c r="W620" s="32"/>
      <c r="X620" s="38"/>
      <c r="Y620" s="30"/>
      <c r="Z620" s="30"/>
      <c r="AA620" s="32"/>
      <c r="AB620" s="32"/>
      <c r="AC620" s="33"/>
      <c r="AD620" s="63"/>
      <c r="AE620" s="63"/>
      <c r="BK620" s="65"/>
      <c r="BL620" s="65"/>
      <c r="BM620" s="65"/>
      <c r="BN620" s="65"/>
      <c r="BO620" s="65"/>
      <c r="BP620" s="65"/>
      <c r="BQ620" s="65"/>
      <c r="BR620" s="65"/>
      <c r="BS620" s="65"/>
      <c r="BT620" s="66"/>
      <c r="BU620" s="67"/>
      <c r="BV620" s="67"/>
      <c r="BW620" s="67"/>
      <c r="BX620" s="67"/>
      <c r="BY620" s="67"/>
      <c r="BZ620" s="68"/>
      <c r="CA620" s="65"/>
      <c r="CB620" s="65"/>
      <c r="CC620" s="65"/>
      <c r="CD620" s="65"/>
      <c r="CE620" s="65"/>
      <c r="CF620" s="65"/>
      <c r="CG620" s="65"/>
      <c r="CH620" s="65"/>
      <c r="CI620" s="65"/>
      <c r="CJ620" s="171"/>
      <c r="CK620" s="64" t="str">
        <f t="shared" si="110"/>
        <v/>
      </c>
    </row>
    <row r="621" spans="1:89" s="64" customFormat="1" ht="51" customHeight="1">
      <c r="A621" s="29" t="str">
        <f t="shared" si="111"/>
        <v/>
      </c>
      <c r="B621" s="30"/>
      <c r="C621" s="30"/>
      <c r="D621" s="38"/>
      <c r="E621" s="198" t="str">
        <f t="shared" si="112"/>
        <v/>
      </c>
      <c r="F621" s="38"/>
      <c r="G621" s="38"/>
      <c r="H621" s="31"/>
      <c r="I621" s="31"/>
      <c r="J621" s="61" t="str">
        <f t="shared" si="113"/>
        <v/>
      </c>
      <c r="K621" s="69" t="str">
        <f t="shared" si="114"/>
        <v/>
      </c>
      <c r="L621" s="69" t="str">
        <f t="shared" si="115"/>
        <v/>
      </c>
      <c r="M621" s="69" t="str">
        <f t="shared" si="116"/>
        <v/>
      </c>
      <c r="N621" s="32"/>
      <c r="O621" s="99"/>
      <c r="P621" s="32"/>
      <c r="Q621" s="99"/>
      <c r="R621" s="129"/>
      <c r="S621" s="99"/>
      <c r="T621" s="32"/>
      <c r="U621" s="38"/>
      <c r="V621" s="32"/>
      <c r="W621" s="32"/>
      <c r="X621" s="38"/>
      <c r="Y621" s="30"/>
      <c r="Z621" s="30"/>
      <c r="AA621" s="32"/>
      <c r="AB621" s="32"/>
      <c r="AC621" s="33"/>
      <c r="AD621" s="63"/>
      <c r="AE621" s="63"/>
      <c r="BK621" s="65"/>
      <c r="BL621" s="65"/>
      <c r="BM621" s="65"/>
      <c r="BN621" s="65"/>
      <c r="BO621" s="65"/>
      <c r="BP621" s="65"/>
      <c r="BQ621" s="65"/>
      <c r="BR621" s="65"/>
      <c r="BS621" s="65"/>
      <c r="BT621" s="66"/>
      <c r="BU621" s="67"/>
      <c r="BV621" s="67"/>
      <c r="BW621" s="67"/>
      <c r="BX621" s="67"/>
      <c r="BY621" s="67"/>
      <c r="BZ621" s="68"/>
      <c r="CA621" s="65"/>
      <c r="CB621" s="65"/>
      <c r="CC621" s="65"/>
      <c r="CD621" s="65"/>
      <c r="CE621" s="65"/>
      <c r="CF621" s="65"/>
      <c r="CG621" s="65"/>
      <c r="CH621" s="65"/>
      <c r="CI621" s="65"/>
      <c r="CJ621" s="171"/>
      <c r="CK621" s="64" t="str">
        <f t="shared" si="110"/>
        <v/>
      </c>
    </row>
    <row r="622" spans="1:89" s="64" customFormat="1" ht="51" customHeight="1">
      <c r="A622" s="29" t="str">
        <f t="shared" si="111"/>
        <v/>
      </c>
      <c r="B622" s="30"/>
      <c r="C622" s="30"/>
      <c r="D622" s="38"/>
      <c r="E622" s="198" t="str">
        <f t="shared" si="112"/>
        <v/>
      </c>
      <c r="F622" s="38"/>
      <c r="G622" s="38"/>
      <c r="H622" s="31"/>
      <c r="I622" s="31"/>
      <c r="J622" s="61" t="str">
        <f t="shared" si="113"/>
        <v/>
      </c>
      <c r="K622" s="69" t="str">
        <f t="shared" si="114"/>
        <v/>
      </c>
      <c r="L622" s="69" t="str">
        <f t="shared" si="115"/>
        <v/>
      </c>
      <c r="M622" s="69" t="str">
        <f t="shared" si="116"/>
        <v/>
      </c>
      <c r="N622" s="32"/>
      <c r="O622" s="99"/>
      <c r="P622" s="32"/>
      <c r="Q622" s="99"/>
      <c r="R622" s="129"/>
      <c r="S622" s="99"/>
      <c r="T622" s="32"/>
      <c r="U622" s="38"/>
      <c r="V622" s="32"/>
      <c r="W622" s="32"/>
      <c r="X622" s="38"/>
      <c r="Y622" s="30"/>
      <c r="Z622" s="30"/>
      <c r="AA622" s="32"/>
      <c r="AB622" s="32"/>
      <c r="AC622" s="33"/>
      <c r="AD622" s="63"/>
      <c r="AE622" s="63"/>
      <c r="BK622" s="65"/>
      <c r="BL622" s="65"/>
      <c r="BM622" s="65"/>
      <c r="BN622" s="65"/>
      <c r="BO622" s="65"/>
      <c r="BP622" s="65"/>
      <c r="BQ622" s="65"/>
      <c r="BR622" s="65"/>
      <c r="BS622" s="65"/>
      <c r="BT622" s="66"/>
      <c r="BU622" s="67"/>
      <c r="BV622" s="67"/>
      <c r="BW622" s="67"/>
      <c r="BX622" s="67"/>
      <c r="BY622" s="67"/>
      <c r="BZ622" s="68"/>
      <c r="CA622" s="65"/>
      <c r="CB622" s="65"/>
      <c r="CC622" s="65"/>
      <c r="CD622" s="65"/>
      <c r="CE622" s="65"/>
      <c r="CF622" s="65"/>
      <c r="CG622" s="65"/>
      <c r="CH622" s="65"/>
      <c r="CI622" s="65"/>
      <c r="CJ622" s="171"/>
      <c r="CK622" s="64" t="str">
        <f t="shared" si="110"/>
        <v/>
      </c>
    </row>
    <row r="623" spans="1:89" s="64" customFormat="1" ht="51" customHeight="1">
      <c r="A623" s="29" t="str">
        <f t="shared" si="111"/>
        <v/>
      </c>
      <c r="B623" s="30"/>
      <c r="C623" s="30"/>
      <c r="D623" s="38"/>
      <c r="E623" s="198" t="str">
        <f t="shared" si="112"/>
        <v/>
      </c>
      <c r="F623" s="38"/>
      <c r="G623" s="38"/>
      <c r="H623" s="31"/>
      <c r="I623" s="31"/>
      <c r="J623" s="61" t="str">
        <f t="shared" si="113"/>
        <v/>
      </c>
      <c r="K623" s="69" t="str">
        <f t="shared" si="114"/>
        <v/>
      </c>
      <c r="L623" s="69" t="str">
        <f t="shared" si="115"/>
        <v/>
      </c>
      <c r="M623" s="69" t="str">
        <f t="shared" si="116"/>
        <v/>
      </c>
      <c r="N623" s="32"/>
      <c r="O623" s="99"/>
      <c r="P623" s="32"/>
      <c r="Q623" s="99"/>
      <c r="R623" s="129"/>
      <c r="S623" s="99"/>
      <c r="T623" s="32"/>
      <c r="U623" s="38"/>
      <c r="V623" s="32"/>
      <c r="W623" s="32"/>
      <c r="X623" s="38"/>
      <c r="Y623" s="30"/>
      <c r="Z623" s="30"/>
      <c r="AA623" s="32"/>
      <c r="AB623" s="32"/>
      <c r="AC623" s="33"/>
      <c r="AD623" s="63"/>
      <c r="AE623" s="63"/>
      <c r="BK623" s="65"/>
      <c r="BL623" s="65"/>
      <c r="BM623" s="65"/>
      <c r="BN623" s="65"/>
      <c r="BO623" s="65"/>
      <c r="BP623" s="65"/>
      <c r="BQ623" s="65"/>
      <c r="BR623" s="65"/>
      <c r="BS623" s="65"/>
      <c r="BT623" s="66"/>
      <c r="BU623" s="67"/>
      <c r="BV623" s="67"/>
      <c r="BW623" s="67"/>
      <c r="BX623" s="67"/>
      <c r="BY623" s="67"/>
      <c r="BZ623" s="68"/>
      <c r="CA623" s="65"/>
      <c r="CB623" s="65"/>
      <c r="CC623" s="65"/>
      <c r="CD623" s="65"/>
      <c r="CE623" s="65"/>
      <c r="CF623" s="65"/>
      <c r="CG623" s="65"/>
      <c r="CH623" s="65"/>
      <c r="CI623" s="65"/>
      <c r="CJ623" s="171"/>
      <c r="CK623" s="64" t="str">
        <f t="shared" si="110"/>
        <v/>
      </c>
    </row>
    <row r="624" spans="1:89" s="64" customFormat="1" ht="51" customHeight="1">
      <c r="A624" s="29" t="str">
        <f t="shared" si="111"/>
        <v/>
      </c>
      <c r="B624" s="30"/>
      <c r="C624" s="30"/>
      <c r="D624" s="38"/>
      <c r="E624" s="198" t="str">
        <f t="shared" si="112"/>
        <v/>
      </c>
      <c r="F624" s="38"/>
      <c r="G624" s="38"/>
      <c r="H624" s="31"/>
      <c r="I624" s="31"/>
      <c r="J624" s="61" t="str">
        <f t="shared" si="113"/>
        <v/>
      </c>
      <c r="K624" s="69" t="str">
        <f t="shared" si="114"/>
        <v/>
      </c>
      <c r="L624" s="69" t="str">
        <f t="shared" si="115"/>
        <v/>
      </c>
      <c r="M624" s="69" t="str">
        <f t="shared" si="116"/>
        <v/>
      </c>
      <c r="N624" s="32"/>
      <c r="O624" s="99"/>
      <c r="P624" s="32"/>
      <c r="Q624" s="99"/>
      <c r="R624" s="129"/>
      <c r="S624" s="99"/>
      <c r="T624" s="32"/>
      <c r="U624" s="38"/>
      <c r="V624" s="32"/>
      <c r="W624" s="32"/>
      <c r="X624" s="38"/>
      <c r="Y624" s="30"/>
      <c r="Z624" s="30"/>
      <c r="AA624" s="32"/>
      <c r="AB624" s="32"/>
      <c r="AC624" s="33"/>
      <c r="AD624" s="63"/>
      <c r="AE624" s="63"/>
      <c r="BK624" s="65"/>
      <c r="BL624" s="65"/>
      <c r="BM624" s="65"/>
      <c r="BN624" s="65"/>
      <c r="BO624" s="65"/>
      <c r="BP624" s="65"/>
      <c r="BQ624" s="65"/>
      <c r="BR624" s="65"/>
      <c r="BS624" s="65"/>
      <c r="BT624" s="66"/>
      <c r="BU624" s="67"/>
      <c r="BV624" s="67"/>
      <c r="BW624" s="67"/>
      <c r="BX624" s="67"/>
      <c r="BY624" s="67"/>
      <c r="BZ624" s="68"/>
      <c r="CA624" s="65"/>
      <c r="CB624" s="65"/>
      <c r="CC624" s="65"/>
      <c r="CD624" s="65"/>
      <c r="CE624" s="65"/>
      <c r="CF624" s="65"/>
      <c r="CG624" s="65"/>
      <c r="CH624" s="65"/>
      <c r="CI624" s="65"/>
      <c r="CJ624" s="171"/>
      <c r="CK624" s="64" t="str">
        <f t="shared" si="110"/>
        <v/>
      </c>
    </row>
    <row r="625" spans="1:89" s="64" customFormat="1" ht="51" customHeight="1">
      <c r="A625" s="29" t="str">
        <f t="shared" si="111"/>
        <v/>
      </c>
      <c r="B625" s="30"/>
      <c r="C625" s="30"/>
      <c r="D625" s="38"/>
      <c r="E625" s="198" t="str">
        <f t="shared" si="112"/>
        <v/>
      </c>
      <c r="F625" s="38"/>
      <c r="G625" s="38"/>
      <c r="H625" s="31"/>
      <c r="I625" s="31"/>
      <c r="J625" s="61" t="str">
        <f t="shared" si="113"/>
        <v/>
      </c>
      <c r="K625" s="69" t="str">
        <f t="shared" si="114"/>
        <v/>
      </c>
      <c r="L625" s="69" t="str">
        <f t="shared" si="115"/>
        <v/>
      </c>
      <c r="M625" s="69" t="str">
        <f t="shared" si="116"/>
        <v/>
      </c>
      <c r="N625" s="32"/>
      <c r="O625" s="99"/>
      <c r="P625" s="32"/>
      <c r="Q625" s="99"/>
      <c r="R625" s="129"/>
      <c r="S625" s="99"/>
      <c r="T625" s="32"/>
      <c r="U625" s="38"/>
      <c r="V625" s="32"/>
      <c r="W625" s="32"/>
      <c r="X625" s="38"/>
      <c r="Y625" s="30"/>
      <c r="Z625" s="30"/>
      <c r="AA625" s="32"/>
      <c r="AB625" s="32"/>
      <c r="AC625" s="33"/>
      <c r="AD625" s="63"/>
      <c r="AE625" s="63"/>
      <c r="BK625" s="65"/>
      <c r="BL625" s="65"/>
      <c r="BM625" s="65"/>
      <c r="BN625" s="65"/>
      <c r="BO625" s="65"/>
      <c r="BP625" s="65"/>
      <c r="BQ625" s="65"/>
      <c r="BR625" s="65"/>
      <c r="BS625" s="65"/>
      <c r="BT625" s="66"/>
      <c r="BU625" s="67"/>
      <c r="BV625" s="67"/>
      <c r="BW625" s="67"/>
      <c r="BX625" s="67"/>
      <c r="BY625" s="67"/>
      <c r="BZ625" s="68"/>
      <c r="CA625" s="65"/>
      <c r="CB625" s="65"/>
      <c r="CC625" s="65"/>
      <c r="CD625" s="65"/>
      <c r="CE625" s="65"/>
      <c r="CF625" s="65"/>
      <c r="CG625" s="65"/>
      <c r="CH625" s="65"/>
      <c r="CI625" s="65"/>
      <c r="CJ625" s="171"/>
      <c r="CK625" s="64" t="str">
        <f t="shared" si="110"/>
        <v/>
      </c>
    </row>
    <row r="626" spans="1:89" s="64" customFormat="1" ht="51" customHeight="1">
      <c r="A626" s="29" t="str">
        <f t="shared" si="111"/>
        <v/>
      </c>
      <c r="B626" s="30"/>
      <c r="C626" s="30"/>
      <c r="D626" s="38"/>
      <c r="E626" s="198" t="str">
        <f t="shared" si="112"/>
        <v/>
      </c>
      <c r="F626" s="38"/>
      <c r="G626" s="38"/>
      <c r="H626" s="31"/>
      <c r="I626" s="31"/>
      <c r="J626" s="61" t="str">
        <f t="shared" si="113"/>
        <v/>
      </c>
      <c r="K626" s="69" t="str">
        <f t="shared" si="114"/>
        <v/>
      </c>
      <c r="L626" s="69" t="str">
        <f t="shared" si="115"/>
        <v/>
      </c>
      <c r="M626" s="69" t="str">
        <f t="shared" si="116"/>
        <v/>
      </c>
      <c r="N626" s="32"/>
      <c r="O626" s="99"/>
      <c r="P626" s="32"/>
      <c r="Q626" s="99"/>
      <c r="R626" s="129"/>
      <c r="S626" s="99"/>
      <c r="T626" s="32"/>
      <c r="U626" s="38"/>
      <c r="V626" s="32"/>
      <c r="W626" s="32"/>
      <c r="X626" s="38"/>
      <c r="Y626" s="30"/>
      <c r="Z626" s="30"/>
      <c r="AA626" s="32"/>
      <c r="AB626" s="32"/>
      <c r="AC626" s="33"/>
      <c r="AD626" s="63"/>
      <c r="AE626" s="63"/>
      <c r="BK626" s="65"/>
      <c r="BL626" s="65"/>
      <c r="BM626" s="65"/>
      <c r="BN626" s="65"/>
      <c r="BO626" s="65"/>
      <c r="BP626" s="65"/>
      <c r="BQ626" s="65"/>
      <c r="BR626" s="65"/>
      <c r="BS626" s="65"/>
      <c r="BT626" s="66"/>
      <c r="BU626" s="67"/>
      <c r="BV626" s="67"/>
      <c r="BW626" s="67"/>
      <c r="BX626" s="67"/>
      <c r="BY626" s="67"/>
      <c r="BZ626" s="68"/>
      <c r="CA626" s="65"/>
      <c r="CB626" s="65"/>
      <c r="CC626" s="65"/>
      <c r="CD626" s="65"/>
      <c r="CE626" s="65"/>
      <c r="CF626" s="65"/>
      <c r="CG626" s="65"/>
      <c r="CH626" s="65"/>
      <c r="CI626" s="65"/>
      <c r="CJ626" s="171"/>
      <c r="CK626" s="64" t="str">
        <f t="shared" si="110"/>
        <v/>
      </c>
    </row>
    <row r="627" spans="1:89" s="64" customFormat="1" ht="51" customHeight="1">
      <c r="A627" s="29" t="str">
        <f t="shared" si="111"/>
        <v/>
      </c>
      <c r="B627" s="30"/>
      <c r="C627" s="30"/>
      <c r="D627" s="38"/>
      <c r="E627" s="198" t="str">
        <f t="shared" si="112"/>
        <v/>
      </c>
      <c r="F627" s="38"/>
      <c r="G627" s="38"/>
      <c r="H627" s="31"/>
      <c r="I627" s="31"/>
      <c r="J627" s="61" t="str">
        <f t="shared" si="113"/>
        <v/>
      </c>
      <c r="K627" s="69" t="str">
        <f t="shared" si="114"/>
        <v/>
      </c>
      <c r="L627" s="69" t="str">
        <f t="shared" si="115"/>
        <v/>
      </c>
      <c r="M627" s="69" t="str">
        <f t="shared" si="116"/>
        <v/>
      </c>
      <c r="N627" s="32"/>
      <c r="O627" s="99"/>
      <c r="P627" s="32"/>
      <c r="Q627" s="99"/>
      <c r="R627" s="129"/>
      <c r="S627" s="99"/>
      <c r="T627" s="32"/>
      <c r="U627" s="38"/>
      <c r="V627" s="32"/>
      <c r="W627" s="32"/>
      <c r="X627" s="38"/>
      <c r="Y627" s="30"/>
      <c r="Z627" s="30"/>
      <c r="AA627" s="32"/>
      <c r="AB627" s="32"/>
      <c r="AC627" s="33"/>
      <c r="AD627" s="63"/>
      <c r="AE627" s="63"/>
      <c r="BK627" s="65"/>
      <c r="BL627" s="65"/>
      <c r="BM627" s="65"/>
      <c r="BN627" s="65"/>
      <c r="BO627" s="65"/>
      <c r="BP627" s="65"/>
      <c r="BQ627" s="65"/>
      <c r="BR627" s="65"/>
      <c r="BS627" s="65"/>
      <c r="BT627" s="66"/>
      <c r="BU627" s="67"/>
      <c r="BV627" s="67"/>
      <c r="BW627" s="67"/>
      <c r="BX627" s="67"/>
      <c r="BY627" s="67"/>
      <c r="BZ627" s="68"/>
      <c r="CA627" s="65"/>
      <c r="CB627" s="65"/>
      <c r="CC627" s="65"/>
      <c r="CD627" s="65"/>
      <c r="CE627" s="65"/>
      <c r="CF627" s="65"/>
      <c r="CG627" s="65"/>
      <c r="CH627" s="65"/>
      <c r="CI627" s="65"/>
      <c r="CJ627" s="171"/>
      <c r="CK627" s="64" t="str">
        <f t="shared" si="110"/>
        <v/>
      </c>
    </row>
    <row r="628" spans="1:89" s="64" customFormat="1" ht="51" customHeight="1">
      <c r="A628" s="29" t="str">
        <f t="shared" si="111"/>
        <v/>
      </c>
      <c r="B628" s="30"/>
      <c r="C628" s="30"/>
      <c r="D628" s="38"/>
      <c r="E628" s="198" t="str">
        <f t="shared" si="112"/>
        <v/>
      </c>
      <c r="F628" s="38"/>
      <c r="G628" s="38"/>
      <c r="H628" s="31"/>
      <c r="I628" s="31"/>
      <c r="J628" s="61" t="str">
        <f t="shared" si="113"/>
        <v/>
      </c>
      <c r="K628" s="69" t="str">
        <f t="shared" si="114"/>
        <v/>
      </c>
      <c r="L628" s="69" t="str">
        <f t="shared" si="115"/>
        <v/>
      </c>
      <c r="M628" s="69" t="str">
        <f t="shared" si="116"/>
        <v/>
      </c>
      <c r="N628" s="32"/>
      <c r="O628" s="99"/>
      <c r="P628" s="32"/>
      <c r="Q628" s="99"/>
      <c r="R628" s="129"/>
      <c r="S628" s="99"/>
      <c r="T628" s="32"/>
      <c r="U628" s="38"/>
      <c r="V628" s="32"/>
      <c r="W628" s="32"/>
      <c r="X628" s="38"/>
      <c r="Y628" s="30"/>
      <c r="Z628" s="30"/>
      <c r="AA628" s="32"/>
      <c r="AB628" s="32"/>
      <c r="AC628" s="33"/>
      <c r="AD628" s="63"/>
      <c r="AE628" s="63"/>
      <c r="BK628" s="65"/>
      <c r="BL628" s="65"/>
      <c r="BM628" s="65"/>
      <c r="BN628" s="65"/>
      <c r="BO628" s="65"/>
      <c r="BP628" s="65"/>
      <c r="BQ628" s="65"/>
      <c r="BR628" s="65"/>
      <c r="BS628" s="65"/>
      <c r="BT628" s="66"/>
      <c r="BU628" s="67"/>
      <c r="BV628" s="67"/>
      <c r="BW628" s="67"/>
      <c r="BX628" s="67"/>
      <c r="BY628" s="67"/>
      <c r="BZ628" s="68"/>
      <c r="CA628" s="65"/>
      <c r="CB628" s="65"/>
      <c r="CC628" s="65"/>
      <c r="CD628" s="65"/>
      <c r="CE628" s="65"/>
      <c r="CF628" s="65"/>
      <c r="CG628" s="65"/>
      <c r="CH628" s="65"/>
      <c r="CI628" s="65"/>
      <c r="CJ628" s="171"/>
      <c r="CK628" s="64" t="str">
        <f t="shared" si="110"/>
        <v/>
      </c>
    </row>
    <row r="629" spans="1:89" s="64" customFormat="1" ht="51" customHeight="1">
      <c r="A629" s="29" t="str">
        <f t="shared" si="111"/>
        <v/>
      </c>
      <c r="B629" s="30"/>
      <c r="C629" s="30"/>
      <c r="D629" s="38"/>
      <c r="E629" s="198" t="str">
        <f t="shared" si="112"/>
        <v/>
      </c>
      <c r="F629" s="38"/>
      <c r="G629" s="38"/>
      <c r="H629" s="31"/>
      <c r="I629" s="31"/>
      <c r="J629" s="61" t="str">
        <f t="shared" si="113"/>
        <v/>
      </c>
      <c r="K629" s="69" t="str">
        <f t="shared" si="114"/>
        <v/>
      </c>
      <c r="L629" s="69" t="str">
        <f t="shared" si="115"/>
        <v/>
      </c>
      <c r="M629" s="69" t="str">
        <f t="shared" si="116"/>
        <v/>
      </c>
      <c r="N629" s="32"/>
      <c r="O629" s="99"/>
      <c r="P629" s="32"/>
      <c r="Q629" s="99"/>
      <c r="R629" s="129"/>
      <c r="S629" s="99"/>
      <c r="T629" s="32"/>
      <c r="U629" s="38"/>
      <c r="V629" s="32"/>
      <c r="W629" s="32"/>
      <c r="X629" s="38"/>
      <c r="Y629" s="30"/>
      <c r="Z629" s="30"/>
      <c r="AA629" s="32"/>
      <c r="AB629" s="32"/>
      <c r="AC629" s="33"/>
      <c r="AD629" s="63"/>
      <c r="AE629" s="63"/>
      <c r="BK629" s="65"/>
      <c r="BL629" s="65"/>
      <c r="BM629" s="65"/>
      <c r="BN629" s="65"/>
      <c r="BO629" s="65"/>
      <c r="BP629" s="65"/>
      <c r="BQ629" s="65"/>
      <c r="BR629" s="65"/>
      <c r="BS629" s="65"/>
      <c r="BT629" s="66"/>
      <c r="BU629" s="67"/>
      <c r="BV629" s="67"/>
      <c r="BW629" s="67"/>
      <c r="BX629" s="67"/>
      <c r="BY629" s="67"/>
      <c r="BZ629" s="68"/>
      <c r="CA629" s="65"/>
      <c r="CB629" s="65"/>
      <c r="CC629" s="65"/>
      <c r="CD629" s="65"/>
      <c r="CE629" s="65"/>
      <c r="CF629" s="65"/>
      <c r="CG629" s="65"/>
      <c r="CH629" s="65"/>
      <c r="CI629" s="65"/>
      <c r="CJ629" s="171"/>
      <c r="CK629" s="64" t="str">
        <f t="shared" si="110"/>
        <v/>
      </c>
    </row>
    <row r="630" spans="1:89" s="64" customFormat="1" ht="51" customHeight="1">
      <c r="A630" s="29" t="str">
        <f t="shared" si="111"/>
        <v/>
      </c>
      <c r="B630" s="30"/>
      <c r="C630" s="30"/>
      <c r="D630" s="38"/>
      <c r="E630" s="198" t="str">
        <f t="shared" si="112"/>
        <v/>
      </c>
      <c r="F630" s="38"/>
      <c r="G630" s="38"/>
      <c r="H630" s="31"/>
      <c r="I630" s="31"/>
      <c r="J630" s="61" t="str">
        <f t="shared" si="113"/>
        <v/>
      </c>
      <c r="K630" s="69" t="str">
        <f t="shared" si="114"/>
        <v/>
      </c>
      <c r="L630" s="69" t="str">
        <f t="shared" si="115"/>
        <v/>
      </c>
      <c r="M630" s="69" t="str">
        <f t="shared" si="116"/>
        <v/>
      </c>
      <c r="N630" s="32"/>
      <c r="O630" s="99"/>
      <c r="P630" s="32"/>
      <c r="Q630" s="99"/>
      <c r="R630" s="129"/>
      <c r="S630" s="99"/>
      <c r="T630" s="32"/>
      <c r="U630" s="38"/>
      <c r="V630" s="32"/>
      <c r="W630" s="32"/>
      <c r="X630" s="38"/>
      <c r="Y630" s="30"/>
      <c r="Z630" s="30"/>
      <c r="AA630" s="32"/>
      <c r="AB630" s="32"/>
      <c r="AC630" s="33"/>
      <c r="AD630" s="63"/>
      <c r="AE630" s="63"/>
      <c r="BK630" s="65"/>
      <c r="BL630" s="65"/>
      <c r="BM630" s="65"/>
      <c r="BN630" s="65"/>
      <c r="BO630" s="65"/>
      <c r="BP630" s="65"/>
      <c r="BQ630" s="65"/>
      <c r="BR630" s="65"/>
      <c r="BS630" s="65"/>
      <c r="BT630" s="66"/>
      <c r="BU630" s="67"/>
      <c r="BV630" s="67"/>
      <c r="BW630" s="67"/>
      <c r="BX630" s="67"/>
      <c r="BY630" s="67"/>
      <c r="BZ630" s="68"/>
      <c r="CA630" s="65"/>
      <c r="CB630" s="65"/>
      <c r="CC630" s="65"/>
      <c r="CD630" s="65"/>
      <c r="CE630" s="65"/>
      <c r="CF630" s="65"/>
      <c r="CG630" s="65"/>
      <c r="CH630" s="65"/>
      <c r="CI630" s="65"/>
      <c r="CJ630" s="171"/>
      <c r="CK630" s="64" t="str">
        <f t="shared" si="110"/>
        <v/>
      </c>
    </row>
    <row r="631" spans="1:89" s="64" customFormat="1" ht="51" customHeight="1">
      <c r="A631" s="29" t="str">
        <f t="shared" si="111"/>
        <v/>
      </c>
      <c r="B631" s="30"/>
      <c r="C631" s="30"/>
      <c r="D631" s="38"/>
      <c r="E631" s="198" t="str">
        <f t="shared" si="112"/>
        <v/>
      </c>
      <c r="F631" s="38"/>
      <c r="G631" s="38"/>
      <c r="H631" s="31"/>
      <c r="I631" s="31"/>
      <c r="J631" s="61" t="str">
        <f t="shared" si="113"/>
        <v/>
      </c>
      <c r="K631" s="69" t="str">
        <f t="shared" si="114"/>
        <v/>
      </c>
      <c r="L631" s="69" t="str">
        <f t="shared" si="115"/>
        <v/>
      </c>
      <c r="M631" s="69" t="str">
        <f t="shared" si="116"/>
        <v/>
      </c>
      <c r="N631" s="32"/>
      <c r="O631" s="99"/>
      <c r="P631" s="32"/>
      <c r="Q631" s="99"/>
      <c r="R631" s="129"/>
      <c r="S631" s="99"/>
      <c r="T631" s="32"/>
      <c r="U631" s="38"/>
      <c r="V631" s="32"/>
      <c r="W631" s="32"/>
      <c r="X631" s="38"/>
      <c r="Y631" s="30"/>
      <c r="Z631" s="30"/>
      <c r="AA631" s="32"/>
      <c r="AB631" s="32"/>
      <c r="AC631" s="33"/>
      <c r="AD631" s="63"/>
      <c r="AE631" s="63"/>
      <c r="BK631" s="65"/>
      <c r="BL631" s="65"/>
      <c r="BM631" s="65"/>
      <c r="BN631" s="65"/>
      <c r="BO631" s="65"/>
      <c r="BP631" s="65"/>
      <c r="BQ631" s="65"/>
      <c r="BR631" s="65"/>
      <c r="BS631" s="65"/>
      <c r="BT631" s="66"/>
      <c r="BU631" s="67"/>
      <c r="BV631" s="67"/>
      <c r="BW631" s="67"/>
      <c r="BX631" s="67"/>
      <c r="BY631" s="67"/>
      <c r="BZ631" s="68"/>
      <c r="CA631" s="65"/>
      <c r="CB631" s="65"/>
      <c r="CC631" s="65"/>
      <c r="CD631" s="65"/>
      <c r="CE631" s="65"/>
      <c r="CF631" s="65"/>
      <c r="CG631" s="65"/>
      <c r="CH631" s="65"/>
      <c r="CI631" s="65"/>
      <c r="CJ631" s="171"/>
      <c r="CK631" s="64" t="str">
        <f t="shared" si="110"/>
        <v/>
      </c>
    </row>
    <row r="632" spans="1:89" s="64" customFormat="1" ht="51" customHeight="1">
      <c r="A632" s="29" t="str">
        <f t="shared" si="111"/>
        <v/>
      </c>
      <c r="B632" s="30"/>
      <c r="C632" s="30"/>
      <c r="D632" s="38"/>
      <c r="E632" s="198" t="str">
        <f t="shared" si="112"/>
        <v/>
      </c>
      <c r="F632" s="38"/>
      <c r="G632" s="38"/>
      <c r="H632" s="31"/>
      <c r="I632" s="31"/>
      <c r="J632" s="61" t="str">
        <f t="shared" si="113"/>
        <v/>
      </c>
      <c r="K632" s="69" t="str">
        <f t="shared" si="114"/>
        <v/>
      </c>
      <c r="L632" s="69" t="str">
        <f t="shared" si="115"/>
        <v/>
      </c>
      <c r="M632" s="69" t="str">
        <f t="shared" si="116"/>
        <v/>
      </c>
      <c r="N632" s="32"/>
      <c r="O632" s="99"/>
      <c r="P632" s="32"/>
      <c r="Q632" s="99"/>
      <c r="R632" s="129"/>
      <c r="S632" s="99"/>
      <c r="T632" s="32"/>
      <c r="U632" s="38"/>
      <c r="V632" s="32"/>
      <c r="W632" s="32"/>
      <c r="X632" s="38"/>
      <c r="Y632" s="30"/>
      <c r="Z632" s="30"/>
      <c r="AA632" s="32"/>
      <c r="AB632" s="32"/>
      <c r="AC632" s="33"/>
      <c r="AD632" s="63"/>
      <c r="AE632" s="63"/>
      <c r="BK632" s="65"/>
      <c r="BL632" s="65"/>
      <c r="BM632" s="65"/>
      <c r="BN632" s="65"/>
      <c r="BO632" s="65"/>
      <c r="BP632" s="65"/>
      <c r="BQ632" s="65"/>
      <c r="BR632" s="65"/>
      <c r="BS632" s="65"/>
      <c r="BT632" s="66"/>
      <c r="BU632" s="67"/>
      <c r="BV632" s="67"/>
      <c r="BW632" s="67"/>
      <c r="BX632" s="67"/>
      <c r="BY632" s="67"/>
      <c r="BZ632" s="68"/>
      <c r="CA632" s="65"/>
      <c r="CB632" s="65"/>
      <c r="CC632" s="65"/>
      <c r="CD632" s="65"/>
      <c r="CE632" s="65"/>
      <c r="CF632" s="65"/>
      <c r="CG632" s="65"/>
      <c r="CH632" s="65"/>
      <c r="CI632" s="65"/>
      <c r="CJ632" s="171"/>
      <c r="CK632" s="64" t="str">
        <f t="shared" si="110"/>
        <v/>
      </c>
    </row>
    <row r="633" spans="1:89" s="64" customFormat="1" ht="51" customHeight="1">
      <c r="A633" s="29" t="str">
        <f t="shared" si="111"/>
        <v/>
      </c>
      <c r="B633" s="30"/>
      <c r="C633" s="30"/>
      <c r="D633" s="38"/>
      <c r="E633" s="198" t="str">
        <f t="shared" si="112"/>
        <v/>
      </c>
      <c r="F633" s="38"/>
      <c r="G633" s="38"/>
      <c r="H633" s="31"/>
      <c r="I633" s="31"/>
      <c r="J633" s="61" t="str">
        <f t="shared" si="113"/>
        <v/>
      </c>
      <c r="K633" s="69" t="str">
        <f t="shared" si="114"/>
        <v/>
      </c>
      <c r="L633" s="69" t="str">
        <f t="shared" si="115"/>
        <v/>
      </c>
      <c r="M633" s="69" t="str">
        <f t="shared" si="116"/>
        <v/>
      </c>
      <c r="N633" s="32"/>
      <c r="O633" s="99"/>
      <c r="P633" s="32"/>
      <c r="Q633" s="99"/>
      <c r="R633" s="129"/>
      <c r="S633" s="99"/>
      <c r="T633" s="32"/>
      <c r="U633" s="38"/>
      <c r="V633" s="32"/>
      <c r="W633" s="32"/>
      <c r="X633" s="38"/>
      <c r="Y633" s="30"/>
      <c r="Z633" s="30"/>
      <c r="AA633" s="32"/>
      <c r="AB633" s="32"/>
      <c r="AC633" s="33"/>
      <c r="AD633" s="63"/>
      <c r="AE633" s="63"/>
      <c r="BK633" s="65"/>
      <c r="BL633" s="65"/>
      <c r="BM633" s="65"/>
      <c r="BN633" s="65"/>
      <c r="BO633" s="65"/>
      <c r="BP633" s="65"/>
      <c r="BQ633" s="65"/>
      <c r="BR633" s="65"/>
      <c r="BS633" s="65"/>
      <c r="BT633" s="66"/>
      <c r="BU633" s="67"/>
      <c r="BV633" s="67"/>
      <c r="BW633" s="67"/>
      <c r="BX633" s="67"/>
      <c r="BY633" s="67"/>
      <c r="BZ633" s="68"/>
      <c r="CA633" s="65"/>
      <c r="CB633" s="65"/>
      <c r="CC633" s="65"/>
      <c r="CD633" s="65"/>
      <c r="CE633" s="65"/>
      <c r="CF633" s="65"/>
      <c r="CG633" s="65"/>
      <c r="CH633" s="65"/>
      <c r="CI633" s="65"/>
      <c r="CJ633" s="171"/>
      <c r="CK633" s="64" t="str">
        <f t="shared" si="110"/>
        <v/>
      </c>
    </row>
    <row r="634" spans="1:89" s="64" customFormat="1" ht="51" customHeight="1">
      <c r="A634" s="29" t="str">
        <f t="shared" si="111"/>
        <v/>
      </c>
      <c r="B634" s="30"/>
      <c r="C634" s="30"/>
      <c r="D634" s="38"/>
      <c r="E634" s="198" t="str">
        <f t="shared" si="112"/>
        <v/>
      </c>
      <c r="F634" s="38"/>
      <c r="G634" s="38"/>
      <c r="H634" s="31"/>
      <c r="I634" s="31"/>
      <c r="J634" s="61" t="str">
        <f t="shared" si="113"/>
        <v/>
      </c>
      <c r="K634" s="69" t="str">
        <f t="shared" si="114"/>
        <v/>
      </c>
      <c r="L634" s="69" t="str">
        <f t="shared" si="115"/>
        <v/>
      </c>
      <c r="M634" s="69" t="str">
        <f t="shared" si="116"/>
        <v/>
      </c>
      <c r="N634" s="32"/>
      <c r="O634" s="99"/>
      <c r="P634" s="32"/>
      <c r="Q634" s="99"/>
      <c r="R634" s="129"/>
      <c r="S634" s="99"/>
      <c r="T634" s="32"/>
      <c r="U634" s="38"/>
      <c r="V634" s="32"/>
      <c r="W634" s="32"/>
      <c r="X634" s="38"/>
      <c r="Y634" s="30"/>
      <c r="Z634" s="30"/>
      <c r="AA634" s="32"/>
      <c r="AB634" s="32"/>
      <c r="AC634" s="33"/>
      <c r="AD634" s="63"/>
      <c r="AE634" s="63"/>
      <c r="BK634" s="65"/>
      <c r="BL634" s="65"/>
      <c r="BM634" s="65"/>
      <c r="BN634" s="65"/>
      <c r="BO634" s="65"/>
      <c r="BP634" s="65"/>
      <c r="BQ634" s="65"/>
      <c r="BR634" s="65"/>
      <c r="BS634" s="65"/>
      <c r="BT634" s="66"/>
      <c r="BU634" s="67"/>
      <c r="BV634" s="67"/>
      <c r="BW634" s="67"/>
      <c r="BX634" s="67"/>
      <c r="BY634" s="67"/>
      <c r="BZ634" s="68"/>
      <c r="CA634" s="65"/>
      <c r="CB634" s="65"/>
      <c r="CC634" s="65"/>
      <c r="CD634" s="65"/>
      <c r="CE634" s="65"/>
      <c r="CF634" s="65"/>
      <c r="CG634" s="65"/>
      <c r="CH634" s="65"/>
      <c r="CI634" s="65"/>
      <c r="CJ634" s="171"/>
      <c r="CK634" s="64" t="str">
        <f t="shared" si="110"/>
        <v/>
      </c>
    </row>
    <row r="635" spans="1:89" s="64" customFormat="1" ht="51" customHeight="1">
      <c r="A635" s="29" t="str">
        <f t="shared" si="111"/>
        <v/>
      </c>
      <c r="B635" s="30"/>
      <c r="C635" s="30"/>
      <c r="D635" s="38"/>
      <c r="E635" s="198" t="str">
        <f t="shared" si="112"/>
        <v/>
      </c>
      <c r="F635" s="38"/>
      <c r="G635" s="38"/>
      <c r="H635" s="31"/>
      <c r="I635" s="31"/>
      <c r="J635" s="61" t="str">
        <f t="shared" si="113"/>
        <v/>
      </c>
      <c r="K635" s="69" t="str">
        <f t="shared" si="114"/>
        <v/>
      </c>
      <c r="L635" s="69" t="str">
        <f t="shared" si="115"/>
        <v/>
      </c>
      <c r="M635" s="69" t="str">
        <f t="shared" si="116"/>
        <v/>
      </c>
      <c r="N635" s="32"/>
      <c r="O635" s="99"/>
      <c r="P635" s="32"/>
      <c r="Q635" s="99"/>
      <c r="R635" s="129"/>
      <c r="S635" s="99"/>
      <c r="T635" s="32"/>
      <c r="U635" s="38"/>
      <c r="V635" s="32"/>
      <c r="W635" s="32"/>
      <c r="X635" s="38"/>
      <c r="Y635" s="30"/>
      <c r="Z635" s="30"/>
      <c r="AA635" s="32"/>
      <c r="AB635" s="32"/>
      <c r="AC635" s="33"/>
      <c r="AD635" s="63"/>
      <c r="AE635" s="63"/>
      <c r="BK635" s="65"/>
      <c r="BL635" s="65"/>
      <c r="BM635" s="65"/>
      <c r="BN635" s="65"/>
      <c r="BO635" s="65"/>
      <c r="BP635" s="65"/>
      <c r="BQ635" s="65"/>
      <c r="BR635" s="65"/>
      <c r="BS635" s="65"/>
      <c r="BT635" s="66"/>
      <c r="BU635" s="67"/>
      <c r="BV635" s="67"/>
      <c r="BW635" s="67"/>
      <c r="BX635" s="67"/>
      <c r="BY635" s="67"/>
      <c r="BZ635" s="68"/>
      <c r="CA635" s="65"/>
      <c r="CB635" s="65"/>
      <c r="CC635" s="65"/>
      <c r="CD635" s="65"/>
      <c r="CE635" s="65"/>
      <c r="CF635" s="65"/>
      <c r="CG635" s="65"/>
      <c r="CH635" s="65"/>
      <c r="CI635" s="65"/>
      <c r="CJ635" s="171"/>
      <c r="CK635" s="64" t="str">
        <f t="shared" si="110"/>
        <v/>
      </c>
    </row>
    <row r="636" spans="1:89" s="64" customFormat="1" ht="51" customHeight="1">
      <c r="A636" s="29" t="str">
        <f t="shared" si="111"/>
        <v/>
      </c>
      <c r="B636" s="30"/>
      <c r="C636" s="30"/>
      <c r="D636" s="38"/>
      <c r="E636" s="198" t="str">
        <f t="shared" si="112"/>
        <v/>
      </c>
      <c r="F636" s="38"/>
      <c r="G636" s="38"/>
      <c r="H636" s="31"/>
      <c r="I636" s="31"/>
      <c r="J636" s="61" t="str">
        <f t="shared" si="113"/>
        <v/>
      </c>
      <c r="K636" s="69" t="str">
        <f t="shared" si="114"/>
        <v/>
      </c>
      <c r="L636" s="69" t="str">
        <f t="shared" si="115"/>
        <v/>
      </c>
      <c r="M636" s="69" t="str">
        <f t="shared" si="116"/>
        <v/>
      </c>
      <c r="N636" s="32"/>
      <c r="O636" s="99"/>
      <c r="P636" s="32"/>
      <c r="Q636" s="99"/>
      <c r="R636" s="129"/>
      <c r="S636" s="99"/>
      <c r="T636" s="32"/>
      <c r="U636" s="38"/>
      <c r="V636" s="32"/>
      <c r="W636" s="32"/>
      <c r="X636" s="38"/>
      <c r="Y636" s="30"/>
      <c r="Z636" s="30"/>
      <c r="AA636" s="32"/>
      <c r="AB636" s="32"/>
      <c r="AC636" s="33"/>
      <c r="AD636" s="63"/>
      <c r="AE636" s="63"/>
      <c r="BK636" s="65"/>
      <c r="BL636" s="65"/>
      <c r="BM636" s="65"/>
      <c r="BN636" s="65"/>
      <c r="BO636" s="65"/>
      <c r="BP636" s="65"/>
      <c r="BQ636" s="65"/>
      <c r="BR636" s="65"/>
      <c r="BS636" s="65"/>
      <c r="BT636" s="66"/>
      <c r="BU636" s="67"/>
      <c r="BV636" s="67"/>
      <c r="BW636" s="67"/>
      <c r="BX636" s="67"/>
      <c r="BY636" s="67"/>
      <c r="BZ636" s="68"/>
      <c r="CA636" s="65"/>
      <c r="CB636" s="65"/>
      <c r="CC636" s="65"/>
      <c r="CD636" s="65"/>
      <c r="CE636" s="65"/>
      <c r="CF636" s="65"/>
      <c r="CG636" s="65"/>
      <c r="CH636" s="65"/>
      <c r="CI636" s="65"/>
      <c r="CJ636" s="171"/>
      <c r="CK636" s="64" t="str">
        <f t="shared" si="110"/>
        <v/>
      </c>
    </row>
    <row r="637" spans="1:89" s="64" customFormat="1" ht="51" customHeight="1">
      <c r="A637" s="29" t="str">
        <f t="shared" si="111"/>
        <v/>
      </c>
      <c r="B637" s="30"/>
      <c r="C637" s="30"/>
      <c r="D637" s="38"/>
      <c r="E637" s="198" t="str">
        <f t="shared" si="112"/>
        <v/>
      </c>
      <c r="F637" s="38"/>
      <c r="G637" s="38"/>
      <c r="H637" s="31"/>
      <c r="I637" s="31"/>
      <c r="J637" s="61" t="str">
        <f t="shared" si="113"/>
        <v/>
      </c>
      <c r="K637" s="69" t="str">
        <f t="shared" si="114"/>
        <v/>
      </c>
      <c r="L637" s="69" t="str">
        <f t="shared" si="115"/>
        <v/>
      </c>
      <c r="M637" s="69" t="str">
        <f t="shared" si="116"/>
        <v/>
      </c>
      <c r="N637" s="32"/>
      <c r="O637" s="99"/>
      <c r="P637" s="32"/>
      <c r="Q637" s="99"/>
      <c r="R637" s="129"/>
      <c r="S637" s="99"/>
      <c r="T637" s="32"/>
      <c r="U637" s="38"/>
      <c r="V637" s="32"/>
      <c r="W637" s="32"/>
      <c r="X637" s="38"/>
      <c r="Y637" s="30"/>
      <c r="Z637" s="30"/>
      <c r="AA637" s="32"/>
      <c r="AB637" s="32"/>
      <c r="AC637" s="33"/>
      <c r="AD637" s="63"/>
      <c r="AE637" s="63"/>
      <c r="BK637" s="65"/>
      <c r="BL637" s="65"/>
      <c r="BM637" s="65"/>
      <c r="BN637" s="65"/>
      <c r="BO637" s="65"/>
      <c r="BP637" s="65"/>
      <c r="BQ637" s="65"/>
      <c r="BR637" s="65"/>
      <c r="BS637" s="65"/>
      <c r="BT637" s="66"/>
      <c r="BU637" s="67"/>
      <c r="BV637" s="67"/>
      <c r="BW637" s="67"/>
      <c r="BX637" s="67"/>
      <c r="BY637" s="67"/>
      <c r="BZ637" s="68"/>
      <c r="CA637" s="65"/>
      <c r="CB637" s="65"/>
      <c r="CC637" s="65"/>
      <c r="CD637" s="65"/>
      <c r="CE637" s="65"/>
      <c r="CF637" s="65"/>
      <c r="CG637" s="65"/>
      <c r="CH637" s="65"/>
      <c r="CI637" s="65"/>
      <c r="CJ637" s="171"/>
      <c r="CK637" s="64" t="str">
        <f t="shared" si="110"/>
        <v/>
      </c>
    </row>
    <row r="638" spans="1:89" s="64" customFormat="1" ht="51" customHeight="1">
      <c r="A638" s="29" t="str">
        <f t="shared" si="111"/>
        <v/>
      </c>
      <c r="B638" s="30"/>
      <c r="C638" s="30"/>
      <c r="D638" s="38"/>
      <c r="E638" s="198" t="str">
        <f t="shared" si="112"/>
        <v/>
      </c>
      <c r="F638" s="38"/>
      <c r="G638" s="38"/>
      <c r="H638" s="31"/>
      <c r="I638" s="31"/>
      <c r="J638" s="61" t="str">
        <f t="shared" si="113"/>
        <v/>
      </c>
      <c r="K638" s="69" t="str">
        <f t="shared" si="114"/>
        <v/>
      </c>
      <c r="L638" s="69" t="str">
        <f t="shared" si="115"/>
        <v/>
      </c>
      <c r="M638" s="69" t="str">
        <f t="shared" si="116"/>
        <v/>
      </c>
      <c r="N638" s="32"/>
      <c r="O638" s="99"/>
      <c r="P638" s="32"/>
      <c r="Q638" s="99"/>
      <c r="R638" s="129"/>
      <c r="S638" s="99"/>
      <c r="T638" s="32"/>
      <c r="U638" s="38"/>
      <c r="V638" s="32"/>
      <c r="W638" s="32"/>
      <c r="X638" s="38"/>
      <c r="Y638" s="30"/>
      <c r="Z638" s="30"/>
      <c r="AA638" s="32"/>
      <c r="AB638" s="32"/>
      <c r="AC638" s="33"/>
      <c r="AD638" s="63"/>
      <c r="AE638" s="63"/>
      <c r="BK638" s="65"/>
      <c r="BL638" s="65"/>
      <c r="BM638" s="65"/>
      <c r="BN638" s="65"/>
      <c r="BO638" s="65"/>
      <c r="BP638" s="65"/>
      <c r="BQ638" s="65"/>
      <c r="BR638" s="65"/>
      <c r="BS638" s="65"/>
      <c r="BT638" s="66"/>
      <c r="BU638" s="67"/>
      <c r="BV638" s="67"/>
      <c r="BW638" s="67"/>
      <c r="BX638" s="67"/>
      <c r="BY638" s="67"/>
      <c r="BZ638" s="68"/>
      <c r="CA638" s="65"/>
      <c r="CB638" s="65"/>
      <c r="CC638" s="65"/>
      <c r="CD638" s="65"/>
      <c r="CE638" s="65"/>
      <c r="CF638" s="65"/>
      <c r="CG638" s="65"/>
      <c r="CH638" s="65"/>
      <c r="CI638" s="65"/>
      <c r="CJ638" s="171"/>
      <c r="CK638" s="64" t="str">
        <f t="shared" si="110"/>
        <v/>
      </c>
    </row>
    <row r="639" spans="1:89" s="64" customFormat="1" ht="51" customHeight="1">
      <c r="A639" s="29" t="str">
        <f t="shared" si="111"/>
        <v/>
      </c>
      <c r="B639" s="30"/>
      <c r="C639" s="30"/>
      <c r="D639" s="38"/>
      <c r="E639" s="198" t="str">
        <f t="shared" si="112"/>
        <v/>
      </c>
      <c r="F639" s="38"/>
      <c r="G639" s="38"/>
      <c r="H639" s="31"/>
      <c r="I639" s="31"/>
      <c r="J639" s="61" t="str">
        <f t="shared" si="113"/>
        <v/>
      </c>
      <c r="K639" s="69" t="str">
        <f t="shared" si="114"/>
        <v/>
      </c>
      <c r="L639" s="69" t="str">
        <f t="shared" si="115"/>
        <v/>
      </c>
      <c r="M639" s="69" t="str">
        <f t="shared" si="116"/>
        <v/>
      </c>
      <c r="N639" s="32"/>
      <c r="O639" s="99"/>
      <c r="P639" s="32"/>
      <c r="Q639" s="99"/>
      <c r="R639" s="129"/>
      <c r="S639" s="99"/>
      <c r="T639" s="32"/>
      <c r="U639" s="38"/>
      <c r="V639" s="32"/>
      <c r="W639" s="32"/>
      <c r="X639" s="38"/>
      <c r="Y639" s="30"/>
      <c r="Z639" s="30"/>
      <c r="AA639" s="32"/>
      <c r="AB639" s="32"/>
      <c r="AC639" s="33"/>
      <c r="AD639" s="63"/>
      <c r="AE639" s="63"/>
      <c r="BK639" s="65"/>
      <c r="BL639" s="65"/>
      <c r="BM639" s="65"/>
      <c r="BN639" s="65"/>
      <c r="BO639" s="65"/>
      <c r="BP639" s="65"/>
      <c r="BQ639" s="65"/>
      <c r="BR639" s="65"/>
      <c r="BS639" s="65"/>
      <c r="BT639" s="66"/>
      <c r="BU639" s="67"/>
      <c r="BV639" s="67"/>
      <c r="BW639" s="67"/>
      <c r="BX639" s="67"/>
      <c r="BY639" s="67"/>
      <c r="BZ639" s="68"/>
      <c r="CA639" s="65"/>
      <c r="CB639" s="65"/>
      <c r="CC639" s="65"/>
      <c r="CD639" s="65"/>
      <c r="CE639" s="65"/>
      <c r="CF639" s="65"/>
      <c r="CG639" s="65"/>
      <c r="CH639" s="65"/>
      <c r="CI639" s="65"/>
      <c r="CJ639" s="171"/>
      <c r="CK639" s="64" t="str">
        <f t="shared" si="110"/>
        <v/>
      </c>
    </row>
    <row r="640" spans="1:89" s="64" customFormat="1" ht="51" customHeight="1">
      <c r="A640" s="29" t="str">
        <f t="shared" si="111"/>
        <v/>
      </c>
      <c r="B640" s="30"/>
      <c r="C640" s="30"/>
      <c r="D640" s="38"/>
      <c r="E640" s="198" t="str">
        <f t="shared" si="112"/>
        <v/>
      </c>
      <c r="F640" s="38"/>
      <c r="G640" s="38"/>
      <c r="H640" s="31"/>
      <c r="I640" s="31"/>
      <c r="J640" s="61" t="str">
        <f t="shared" si="113"/>
        <v/>
      </c>
      <c r="K640" s="69" t="str">
        <f t="shared" si="114"/>
        <v/>
      </c>
      <c r="L640" s="69" t="str">
        <f t="shared" si="115"/>
        <v/>
      </c>
      <c r="M640" s="69" t="str">
        <f t="shared" si="116"/>
        <v/>
      </c>
      <c r="N640" s="32"/>
      <c r="O640" s="99"/>
      <c r="P640" s="32"/>
      <c r="Q640" s="99"/>
      <c r="R640" s="129"/>
      <c r="S640" s="99"/>
      <c r="T640" s="32"/>
      <c r="U640" s="38"/>
      <c r="V640" s="32"/>
      <c r="W640" s="32"/>
      <c r="X640" s="38"/>
      <c r="Y640" s="30"/>
      <c r="Z640" s="30"/>
      <c r="AA640" s="32"/>
      <c r="AB640" s="32"/>
      <c r="AC640" s="33"/>
      <c r="AD640" s="63"/>
      <c r="AE640" s="63"/>
      <c r="BK640" s="65"/>
      <c r="BL640" s="65"/>
      <c r="BM640" s="65"/>
      <c r="BN640" s="65"/>
      <c r="BO640" s="65"/>
      <c r="BP640" s="65"/>
      <c r="BQ640" s="65"/>
      <c r="BR640" s="65"/>
      <c r="BS640" s="65"/>
      <c r="BT640" s="66"/>
      <c r="BU640" s="67"/>
      <c r="BV640" s="67"/>
      <c r="BW640" s="67"/>
      <c r="BX640" s="67"/>
      <c r="BY640" s="67"/>
      <c r="BZ640" s="68"/>
      <c r="CA640" s="65"/>
      <c r="CB640" s="65"/>
      <c r="CC640" s="65"/>
      <c r="CD640" s="65"/>
      <c r="CE640" s="65"/>
      <c r="CF640" s="65"/>
      <c r="CG640" s="65"/>
      <c r="CH640" s="65"/>
      <c r="CI640" s="65"/>
      <c r="CJ640" s="171"/>
      <c r="CK640" s="64" t="str">
        <f t="shared" si="110"/>
        <v/>
      </c>
    </row>
    <row r="641" spans="1:89" s="64" customFormat="1" ht="51" customHeight="1">
      <c r="A641" s="29" t="str">
        <f t="shared" si="111"/>
        <v/>
      </c>
      <c r="B641" s="30"/>
      <c r="C641" s="30"/>
      <c r="D641" s="38"/>
      <c r="E641" s="198" t="str">
        <f t="shared" si="112"/>
        <v/>
      </c>
      <c r="F641" s="38"/>
      <c r="G641" s="38"/>
      <c r="H641" s="31"/>
      <c r="I641" s="31"/>
      <c r="J641" s="61" t="str">
        <f t="shared" si="113"/>
        <v/>
      </c>
      <c r="K641" s="69" t="str">
        <f t="shared" si="114"/>
        <v/>
      </c>
      <c r="L641" s="69" t="str">
        <f t="shared" si="115"/>
        <v/>
      </c>
      <c r="M641" s="69" t="str">
        <f t="shared" si="116"/>
        <v/>
      </c>
      <c r="N641" s="32"/>
      <c r="O641" s="99"/>
      <c r="P641" s="32"/>
      <c r="Q641" s="99"/>
      <c r="R641" s="129"/>
      <c r="S641" s="99"/>
      <c r="T641" s="32"/>
      <c r="U641" s="38"/>
      <c r="V641" s="32"/>
      <c r="W641" s="32"/>
      <c r="X641" s="38"/>
      <c r="Y641" s="30"/>
      <c r="Z641" s="30"/>
      <c r="AA641" s="32"/>
      <c r="AB641" s="32"/>
      <c r="AC641" s="33"/>
      <c r="AD641" s="63"/>
      <c r="AE641" s="63"/>
      <c r="BK641" s="65"/>
      <c r="BL641" s="65"/>
      <c r="BM641" s="65"/>
      <c r="BN641" s="65"/>
      <c r="BO641" s="65"/>
      <c r="BP641" s="65"/>
      <c r="BQ641" s="65"/>
      <c r="BR641" s="65"/>
      <c r="BS641" s="65"/>
      <c r="BT641" s="66"/>
      <c r="BU641" s="67"/>
      <c r="BV641" s="67"/>
      <c r="BW641" s="67"/>
      <c r="BX641" s="67"/>
      <c r="BY641" s="67"/>
      <c r="BZ641" s="68"/>
      <c r="CA641" s="65"/>
      <c r="CB641" s="65"/>
      <c r="CC641" s="65"/>
      <c r="CD641" s="65"/>
      <c r="CE641" s="65"/>
      <c r="CF641" s="65"/>
      <c r="CG641" s="65"/>
      <c r="CH641" s="65"/>
      <c r="CI641" s="65"/>
      <c r="CJ641" s="171"/>
      <c r="CK641" s="64" t="str">
        <f t="shared" si="110"/>
        <v/>
      </c>
    </row>
    <row r="642" spans="1:89" s="64" customFormat="1" ht="51" customHeight="1">
      <c r="A642" s="29" t="str">
        <f t="shared" si="111"/>
        <v/>
      </c>
      <c r="B642" s="30"/>
      <c r="C642" s="30"/>
      <c r="D642" s="38"/>
      <c r="E642" s="198" t="str">
        <f t="shared" si="112"/>
        <v/>
      </c>
      <c r="F642" s="38"/>
      <c r="G642" s="38"/>
      <c r="H642" s="31"/>
      <c r="I642" s="31"/>
      <c r="J642" s="61" t="str">
        <f t="shared" si="113"/>
        <v/>
      </c>
      <c r="K642" s="69" t="str">
        <f t="shared" si="114"/>
        <v/>
      </c>
      <c r="L642" s="69" t="str">
        <f t="shared" si="115"/>
        <v/>
      </c>
      <c r="M642" s="69" t="str">
        <f t="shared" si="116"/>
        <v/>
      </c>
      <c r="N642" s="32"/>
      <c r="O642" s="99"/>
      <c r="P642" s="32"/>
      <c r="Q642" s="99"/>
      <c r="R642" s="129"/>
      <c r="S642" s="99"/>
      <c r="T642" s="32"/>
      <c r="U642" s="38"/>
      <c r="V642" s="32"/>
      <c r="W642" s="32"/>
      <c r="X642" s="38"/>
      <c r="Y642" s="30"/>
      <c r="Z642" s="30"/>
      <c r="AA642" s="32"/>
      <c r="AB642" s="32"/>
      <c r="AC642" s="33"/>
      <c r="AD642" s="63"/>
      <c r="AE642" s="63"/>
      <c r="BK642" s="65"/>
      <c r="BL642" s="65"/>
      <c r="BM642" s="65"/>
      <c r="BN642" s="65"/>
      <c r="BO642" s="65"/>
      <c r="BP642" s="65"/>
      <c r="BQ642" s="65"/>
      <c r="BR642" s="65"/>
      <c r="BS642" s="65"/>
      <c r="BT642" s="66"/>
      <c r="BU642" s="67"/>
      <c r="BV642" s="67"/>
      <c r="BW642" s="67"/>
      <c r="BX642" s="67"/>
      <c r="BY642" s="67"/>
      <c r="BZ642" s="68"/>
      <c r="CA642" s="65"/>
      <c r="CB642" s="65"/>
      <c r="CC642" s="65"/>
      <c r="CD642" s="65"/>
      <c r="CE642" s="65"/>
      <c r="CF642" s="65"/>
      <c r="CG642" s="65"/>
      <c r="CH642" s="65"/>
      <c r="CI642" s="65"/>
      <c r="CJ642" s="171"/>
      <c r="CK642" s="64" t="str">
        <f t="shared" si="110"/>
        <v/>
      </c>
    </row>
    <row r="643" spans="1:89" s="64" customFormat="1" ht="51" customHeight="1">
      <c r="A643" s="29" t="str">
        <f t="shared" si="111"/>
        <v/>
      </c>
      <c r="B643" s="30"/>
      <c r="C643" s="30"/>
      <c r="D643" s="38"/>
      <c r="E643" s="198" t="str">
        <f t="shared" si="112"/>
        <v/>
      </c>
      <c r="F643" s="38"/>
      <c r="G643" s="38"/>
      <c r="H643" s="31"/>
      <c r="I643" s="31"/>
      <c r="J643" s="61" t="str">
        <f t="shared" si="113"/>
        <v/>
      </c>
      <c r="K643" s="69" t="str">
        <f t="shared" si="114"/>
        <v/>
      </c>
      <c r="L643" s="69" t="str">
        <f t="shared" si="115"/>
        <v/>
      </c>
      <c r="M643" s="69" t="str">
        <f t="shared" si="116"/>
        <v/>
      </c>
      <c r="N643" s="32"/>
      <c r="O643" s="99"/>
      <c r="P643" s="32"/>
      <c r="Q643" s="99"/>
      <c r="R643" s="129"/>
      <c r="S643" s="99"/>
      <c r="T643" s="32"/>
      <c r="U643" s="38"/>
      <c r="V643" s="32"/>
      <c r="W643" s="32"/>
      <c r="X643" s="38"/>
      <c r="Y643" s="30"/>
      <c r="Z643" s="30"/>
      <c r="AA643" s="32"/>
      <c r="AB643" s="32"/>
      <c r="AC643" s="33"/>
      <c r="AD643" s="63"/>
      <c r="AE643" s="63"/>
      <c r="BK643" s="65"/>
      <c r="BL643" s="65"/>
      <c r="BM643" s="65"/>
      <c r="BN643" s="65"/>
      <c r="BO643" s="65"/>
      <c r="BP643" s="65"/>
      <c r="BQ643" s="65"/>
      <c r="BR643" s="65"/>
      <c r="BS643" s="65"/>
      <c r="BT643" s="66"/>
      <c r="BU643" s="67"/>
      <c r="BV643" s="67"/>
      <c r="BW643" s="67"/>
      <c r="BX643" s="67"/>
      <c r="BY643" s="67"/>
      <c r="BZ643" s="68"/>
      <c r="CA643" s="65"/>
      <c r="CB643" s="65"/>
      <c r="CC643" s="65"/>
      <c r="CD643" s="65"/>
      <c r="CE643" s="65"/>
      <c r="CF643" s="65"/>
      <c r="CG643" s="65"/>
      <c r="CH643" s="65"/>
      <c r="CI643" s="65"/>
      <c r="CJ643" s="171"/>
      <c r="CK643" s="64" t="str">
        <f t="shared" si="110"/>
        <v/>
      </c>
    </row>
    <row r="644" spans="1:89" s="64" customFormat="1" ht="51" customHeight="1">
      <c r="A644" s="29" t="str">
        <f t="shared" si="111"/>
        <v/>
      </c>
      <c r="B644" s="30"/>
      <c r="C644" s="30"/>
      <c r="D644" s="38"/>
      <c r="E644" s="198" t="str">
        <f t="shared" si="112"/>
        <v/>
      </c>
      <c r="F644" s="38"/>
      <c r="G644" s="38"/>
      <c r="H644" s="31"/>
      <c r="I644" s="31"/>
      <c r="J644" s="61" t="str">
        <f t="shared" si="113"/>
        <v/>
      </c>
      <c r="K644" s="69" t="str">
        <f t="shared" si="114"/>
        <v/>
      </c>
      <c r="L644" s="69" t="str">
        <f t="shared" si="115"/>
        <v/>
      </c>
      <c r="M644" s="69" t="str">
        <f t="shared" si="116"/>
        <v/>
      </c>
      <c r="N644" s="32"/>
      <c r="O644" s="99"/>
      <c r="P644" s="32"/>
      <c r="Q644" s="99"/>
      <c r="R644" s="129"/>
      <c r="S644" s="99"/>
      <c r="T644" s="32"/>
      <c r="U644" s="38"/>
      <c r="V644" s="32"/>
      <c r="W644" s="32"/>
      <c r="X644" s="38"/>
      <c r="Y644" s="30"/>
      <c r="Z644" s="30"/>
      <c r="AA644" s="32"/>
      <c r="AB644" s="32"/>
      <c r="AC644" s="33"/>
      <c r="AD644" s="63"/>
      <c r="AE644" s="63"/>
      <c r="BK644" s="65"/>
      <c r="BL644" s="65"/>
      <c r="BM644" s="65"/>
      <c r="BN644" s="65"/>
      <c r="BO644" s="65"/>
      <c r="BP644" s="65"/>
      <c r="BQ644" s="65"/>
      <c r="BR644" s="65"/>
      <c r="BS644" s="65"/>
      <c r="BT644" s="66"/>
      <c r="BU644" s="67"/>
      <c r="BV644" s="67"/>
      <c r="BW644" s="67"/>
      <c r="BX644" s="67"/>
      <c r="BY644" s="67"/>
      <c r="BZ644" s="68"/>
      <c r="CA644" s="65"/>
      <c r="CB644" s="65"/>
      <c r="CC644" s="65"/>
      <c r="CD644" s="65"/>
      <c r="CE644" s="65"/>
      <c r="CF644" s="65"/>
      <c r="CG644" s="65"/>
      <c r="CH644" s="65"/>
      <c r="CI644" s="65"/>
      <c r="CJ644" s="171"/>
      <c r="CK644" s="64" t="str">
        <f t="shared" si="110"/>
        <v/>
      </c>
    </row>
    <row r="645" spans="1:89" s="64" customFormat="1" ht="51" customHeight="1">
      <c r="A645" s="29" t="str">
        <f t="shared" si="111"/>
        <v/>
      </c>
      <c r="B645" s="30"/>
      <c r="C645" s="30"/>
      <c r="D645" s="38"/>
      <c r="E645" s="198" t="str">
        <f t="shared" si="112"/>
        <v/>
      </c>
      <c r="F645" s="38"/>
      <c r="G645" s="38"/>
      <c r="H645" s="31"/>
      <c r="I645" s="31"/>
      <c r="J645" s="61" t="str">
        <f t="shared" si="113"/>
        <v/>
      </c>
      <c r="K645" s="69" t="str">
        <f t="shared" si="114"/>
        <v/>
      </c>
      <c r="L645" s="69" t="str">
        <f t="shared" si="115"/>
        <v/>
      </c>
      <c r="M645" s="69" t="str">
        <f t="shared" si="116"/>
        <v/>
      </c>
      <c r="N645" s="32"/>
      <c r="O645" s="99"/>
      <c r="P645" s="32"/>
      <c r="Q645" s="99"/>
      <c r="R645" s="129"/>
      <c r="S645" s="99"/>
      <c r="T645" s="32"/>
      <c r="U645" s="38"/>
      <c r="V645" s="32"/>
      <c r="W645" s="32"/>
      <c r="X645" s="38"/>
      <c r="Y645" s="30"/>
      <c r="Z645" s="30"/>
      <c r="AA645" s="32"/>
      <c r="AB645" s="32"/>
      <c r="AC645" s="33"/>
      <c r="AD645" s="63"/>
      <c r="AE645" s="63"/>
      <c r="BK645" s="65"/>
      <c r="BL645" s="65"/>
      <c r="BM645" s="65"/>
      <c r="BN645" s="65"/>
      <c r="BO645" s="65"/>
      <c r="BP645" s="65"/>
      <c r="BQ645" s="65"/>
      <c r="BR645" s="65"/>
      <c r="BS645" s="65"/>
      <c r="BT645" s="66"/>
      <c r="BU645" s="67"/>
      <c r="BV645" s="67"/>
      <c r="BW645" s="67"/>
      <c r="BX645" s="67"/>
      <c r="BY645" s="67"/>
      <c r="BZ645" s="68"/>
      <c r="CA645" s="65"/>
      <c r="CB645" s="65"/>
      <c r="CC645" s="65"/>
      <c r="CD645" s="65"/>
      <c r="CE645" s="65"/>
      <c r="CF645" s="65"/>
      <c r="CG645" s="65"/>
      <c r="CH645" s="65"/>
      <c r="CI645" s="65"/>
      <c r="CJ645" s="171"/>
      <c r="CK645" s="64" t="str">
        <f t="shared" si="110"/>
        <v/>
      </c>
    </row>
    <row r="646" spans="1:89" s="64" customFormat="1" ht="51" customHeight="1">
      <c r="A646" s="29" t="str">
        <f t="shared" si="111"/>
        <v/>
      </c>
      <c r="B646" s="30"/>
      <c r="C646" s="30"/>
      <c r="D646" s="38"/>
      <c r="E646" s="198" t="str">
        <f t="shared" si="112"/>
        <v/>
      </c>
      <c r="F646" s="38"/>
      <c r="G646" s="38"/>
      <c r="H646" s="31"/>
      <c r="I646" s="31"/>
      <c r="J646" s="61" t="str">
        <f t="shared" si="113"/>
        <v/>
      </c>
      <c r="K646" s="69" t="str">
        <f t="shared" si="114"/>
        <v/>
      </c>
      <c r="L646" s="69" t="str">
        <f t="shared" si="115"/>
        <v/>
      </c>
      <c r="M646" s="69" t="str">
        <f t="shared" si="116"/>
        <v/>
      </c>
      <c r="N646" s="32"/>
      <c r="O646" s="99"/>
      <c r="P646" s="32"/>
      <c r="Q646" s="99"/>
      <c r="R646" s="129"/>
      <c r="S646" s="99"/>
      <c r="T646" s="32"/>
      <c r="U646" s="38"/>
      <c r="V646" s="32"/>
      <c r="W646" s="32"/>
      <c r="X646" s="38"/>
      <c r="Y646" s="30"/>
      <c r="Z646" s="30"/>
      <c r="AA646" s="32"/>
      <c r="AB646" s="32"/>
      <c r="AC646" s="33"/>
      <c r="AD646" s="63"/>
      <c r="AE646" s="63"/>
      <c r="BK646" s="65"/>
      <c r="BL646" s="65"/>
      <c r="BM646" s="65"/>
      <c r="BN646" s="65"/>
      <c r="BO646" s="65"/>
      <c r="BP646" s="65"/>
      <c r="BQ646" s="65"/>
      <c r="BR646" s="65"/>
      <c r="BS646" s="65"/>
      <c r="BT646" s="66"/>
      <c r="BU646" s="67"/>
      <c r="BV646" s="67"/>
      <c r="BW646" s="67"/>
      <c r="BX646" s="67"/>
      <c r="BY646" s="67"/>
      <c r="BZ646" s="68"/>
      <c r="CA646" s="65"/>
      <c r="CB646" s="65"/>
      <c r="CC646" s="65"/>
      <c r="CD646" s="65"/>
      <c r="CE646" s="65"/>
      <c r="CF646" s="65"/>
      <c r="CG646" s="65"/>
      <c r="CH646" s="65"/>
      <c r="CI646" s="65"/>
      <c r="CJ646" s="171"/>
      <c r="CK646" s="64" t="str">
        <f t="shared" si="110"/>
        <v/>
      </c>
    </row>
    <row r="647" spans="1:89" s="64" customFormat="1" ht="51" customHeight="1">
      <c r="A647" s="29" t="str">
        <f t="shared" si="111"/>
        <v/>
      </c>
      <c r="B647" s="30"/>
      <c r="C647" s="30"/>
      <c r="D647" s="38"/>
      <c r="E647" s="198" t="str">
        <f t="shared" si="112"/>
        <v/>
      </c>
      <c r="F647" s="38"/>
      <c r="G647" s="38"/>
      <c r="H647" s="31"/>
      <c r="I647" s="31"/>
      <c r="J647" s="61" t="str">
        <f t="shared" si="113"/>
        <v/>
      </c>
      <c r="K647" s="69" t="str">
        <f t="shared" si="114"/>
        <v/>
      </c>
      <c r="L647" s="69" t="str">
        <f t="shared" si="115"/>
        <v/>
      </c>
      <c r="M647" s="69" t="str">
        <f t="shared" si="116"/>
        <v/>
      </c>
      <c r="N647" s="32"/>
      <c r="O647" s="99"/>
      <c r="P647" s="32"/>
      <c r="Q647" s="99"/>
      <c r="R647" s="129"/>
      <c r="S647" s="99"/>
      <c r="T647" s="32"/>
      <c r="U647" s="38"/>
      <c r="V647" s="32"/>
      <c r="W647" s="32"/>
      <c r="X647" s="38"/>
      <c r="Y647" s="30"/>
      <c r="Z647" s="30"/>
      <c r="AA647" s="32"/>
      <c r="AB647" s="32"/>
      <c r="AC647" s="33"/>
      <c r="AD647" s="63"/>
      <c r="AE647" s="63"/>
      <c r="BK647" s="65"/>
      <c r="BL647" s="65"/>
      <c r="BM647" s="65"/>
      <c r="BN647" s="65"/>
      <c r="BO647" s="65"/>
      <c r="BP647" s="65"/>
      <c r="BQ647" s="65"/>
      <c r="BR647" s="65"/>
      <c r="BS647" s="65"/>
      <c r="BT647" s="66"/>
      <c r="BU647" s="67"/>
      <c r="BV647" s="67"/>
      <c r="BW647" s="67"/>
      <c r="BX647" s="67"/>
      <c r="BY647" s="67"/>
      <c r="BZ647" s="68"/>
      <c r="CA647" s="65"/>
      <c r="CB647" s="65"/>
      <c r="CC647" s="65"/>
      <c r="CD647" s="65"/>
      <c r="CE647" s="65"/>
      <c r="CF647" s="65"/>
      <c r="CG647" s="65"/>
      <c r="CH647" s="65"/>
      <c r="CI647" s="65"/>
      <c r="CJ647" s="171"/>
      <c r="CK647" s="64" t="str">
        <f t="shared" ref="CK647:CK710" si="117">IF(F647="","",IF(F647=$CC$6,"3rd Grade L-1",IF(F647=$CC$7,"3rd Grade L-2",IF(F647=$CC$8,"2nd Grade",IF(F647=$CC$9,"1st Grade (Lecturer)",IF(F647=$CC$10,"Lab. Ass.",IF(F647=$CC$11,"3rd Grade P.E.T.","")))))))</f>
        <v/>
      </c>
    </row>
    <row r="648" spans="1:89" s="64" customFormat="1" ht="51" customHeight="1">
      <c r="A648" s="29" t="str">
        <f t="shared" si="111"/>
        <v/>
      </c>
      <c r="B648" s="30"/>
      <c r="C648" s="30"/>
      <c r="D648" s="38"/>
      <c r="E648" s="198" t="str">
        <f t="shared" si="112"/>
        <v/>
      </c>
      <c r="F648" s="38"/>
      <c r="G648" s="38"/>
      <c r="H648" s="31"/>
      <c r="I648" s="31"/>
      <c r="J648" s="61" t="str">
        <f t="shared" si="113"/>
        <v/>
      </c>
      <c r="K648" s="69" t="str">
        <f t="shared" si="114"/>
        <v/>
      </c>
      <c r="L648" s="69" t="str">
        <f t="shared" si="115"/>
        <v/>
      </c>
      <c r="M648" s="69" t="str">
        <f t="shared" si="116"/>
        <v/>
      </c>
      <c r="N648" s="32"/>
      <c r="O648" s="99"/>
      <c r="P648" s="32"/>
      <c r="Q648" s="99"/>
      <c r="R648" s="129"/>
      <c r="S648" s="99"/>
      <c r="T648" s="32"/>
      <c r="U648" s="38"/>
      <c r="V648" s="32"/>
      <c r="W648" s="32"/>
      <c r="X648" s="38"/>
      <c r="Y648" s="30"/>
      <c r="Z648" s="30"/>
      <c r="AA648" s="32"/>
      <c r="AB648" s="32"/>
      <c r="AC648" s="33"/>
      <c r="AD648" s="63"/>
      <c r="AE648" s="63"/>
      <c r="BK648" s="65"/>
      <c r="BL648" s="65"/>
      <c r="BM648" s="65"/>
      <c r="BN648" s="65"/>
      <c r="BO648" s="65"/>
      <c r="BP648" s="65"/>
      <c r="BQ648" s="65"/>
      <c r="BR648" s="65"/>
      <c r="BS648" s="65"/>
      <c r="BT648" s="66"/>
      <c r="BU648" s="67"/>
      <c r="BV648" s="67"/>
      <c r="BW648" s="67"/>
      <c r="BX648" s="67"/>
      <c r="BY648" s="67"/>
      <c r="BZ648" s="68"/>
      <c r="CA648" s="65"/>
      <c r="CB648" s="65"/>
      <c r="CC648" s="65"/>
      <c r="CD648" s="65"/>
      <c r="CE648" s="65"/>
      <c r="CF648" s="65"/>
      <c r="CG648" s="65"/>
      <c r="CH648" s="65"/>
      <c r="CI648" s="65"/>
      <c r="CJ648" s="171"/>
      <c r="CK648" s="64" t="str">
        <f t="shared" si="117"/>
        <v/>
      </c>
    </row>
    <row r="649" spans="1:89" s="64" customFormat="1" ht="51" customHeight="1">
      <c r="A649" s="29" t="str">
        <f t="shared" si="111"/>
        <v/>
      </c>
      <c r="B649" s="30"/>
      <c r="C649" s="30"/>
      <c r="D649" s="38"/>
      <c r="E649" s="198" t="str">
        <f t="shared" si="112"/>
        <v/>
      </c>
      <c r="F649" s="38"/>
      <c r="G649" s="38"/>
      <c r="H649" s="31"/>
      <c r="I649" s="31"/>
      <c r="J649" s="61" t="str">
        <f t="shared" si="113"/>
        <v/>
      </c>
      <c r="K649" s="69" t="str">
        <f t="shared" si="114"/>
        <v/>
      </c>
      <c r="L649" s="69" t="str">
        <f t="shared" si="115"/>
        <v/>
      </c>
      <c r="M649" s="69" t="str">
        <f t="shared" si="116"/>
        <v/>
      </c>
      <c r="N649" s="32"/>
      <c r="O649" s="99"/>
      <c r="P649" s="32"/>
      <c r="Q649" s="99"/>
      <c r="R649" s="129"/>
      <c r="S649" s="99"/>
      <c r="T649" s="32"/>
      <c r="U649" s="38"/>
      <c r="V649" s="32"/>
      <c r="W649" s="32"/>
      <c r="X649" s="38"/>
      <c r="Y649" s="30"/>
      <c r="Z649" s="30"/>
      <c r="AA649" s="32"/>
      <c r="AB649" s="32"/>
      <c r="AC649" s="33"/>
      <c r="AD649" s="63"/>
      <c r="AE649" s="63"/>
      <c r="BK649" s="65"/>
      <c r="BL649" s="65"/>
      <c r="BM649" s="65"/>
      <c r="BN649" s="65"/>
      <c r="BO649" s="65"/>
      <c r="BP649" s="65"/>
      <c r="BQ649" s="65"/>
      <c r="BR649" s="65"/>
      <c r="BS649" s="65"/>
      <c r="BT649" s="66"/>
      <c r="BU649" s="67"/>
      <c r="BV649" s="67"/>
      <c r="BW649" s="67"/>
      <c r="BX649" s="67"/>
      <c r="BY649" s="67"/>
      <c r="BZ649" s="68"/>
      <c r="CA649" s="65"/>
      <c r="CB649" s="65"/>
      <c r="CC649" s="65"/>
      <c r="CD649" s="65"/>
      <c r="CE649" s="65"/>
      <c r="CF649" s="65"/>
      <c r="CG649" s="65"/>
      <c r="CH649" s="65"/>
      <c r="CI649" s="65"/>
      <c r="CJ649" s="171"/>
      <c r="CK649" s="64" t="str">
        <f t="shared" si="117"/>
        <v/>
      </c>
    </row>
    <row r="650" spans="1:89" s="64" customFormat="1" ht="51" customHeight="1">
      <c r="A650" s="29" t="str">
        <f t="shared" si="111"/>
        <v/>
      </c>
      <c r="B650" s="30"/>
      <c r="C650" s="30"/>
      <c r="D650" s="38"/>
      <c r="E650" s="198" t="str">
        <f t="shared" si="112"/>
        <v/>
      </c>
      <c r="F650" s="38"/>
      <c r="G650" s="38"/>
      <c r="H650" s="31"/>
      <c r="I650" s="31"/>
      <c r="J650" s="61" t="str">
        <f t="shared" si="113"/>
        <v/>
      </c>
      <c r="K650" s="69" t="str">
        <f t="shared" si="114"/>
        <v/>
      </c>
      <c r="L650" s="69" t="str">
        <f t="shared" si="115"/>
        <v/>
      </c>
      <c r="M650" s="69" t="str">
        <f t="shared" si="116"/>
        <v/>
      </c>
      <c r="N650" s="32"/>
      <c r="O650" s="99"/>
      <c r="P650" s="32"/>
      <c r="Q650" s="99"/>
      <c r="R650" s="129"/>
      <c r="S650" s="99"/>
      <c r="T650" s="32"/>
      <c r="U650" s="38"/>
      <c r="V650" s="32"/>
      <c r="W650" s="32"/>
      <c r="X650" s="38"/>
      <c r="Y650" s="30"/>
      <c r="Z650" s="30"/>
      <c r="AA650" s="32"/>
      <c r="AB650" s="32"/>
      <c r="AC650" s="33"/>
      <c r="AD650" s="63"/>
      <c r="AE650" s="63"/>
      <c r="BK650" s="65"/>
      <c r="BL650" s="65"/>
      <c r="BM650" s="65"/>
      <c r="BN650" s="65"/>
      <c r="BO650" s="65"/>
      <c r="BP650" s="65"/>
      <c r="BQ650" s="65"/>
      <c r="BR650" s="65"/>
      <c r="BS650" s="65"/>
      <c r="BT650" s="66"/>
      <c r="BU650" s="67"/>
      <c r="BV650" s="67"/>
      <c r="BW650" s="67"/>
      <c r="BX650" s="67"/>
      <c r="BY650" s="67"/>
      <c r="BZ650" s="68"/>
      <c r="CA650" s="65"/>
      <c r="CB650" s="65"/>
      <c r="CC650" s="65"/>
      <c r="CD650" s="65"/>
      <c r="CE650" s="65"/>
      <c r="CF650" s="65"/>
      <c r="CG650" s="65"/>
      <c r="CH650" s="65"/>
      <c r="CI650" s="65"/>
      <c r="CJ650" s="171"/>
      <c r="CK650" s="64" t="str">
        <f t="shared" si="117"/>
        <v/>
      </c>
    </row>
    <row r="651" spans="1:89" s="64" customFormat="1" ht="51" customHeight="1">
      <c r="A651" s="29" t="str">
        <f t="shared" si="111"/>
        <v/>
      </c>
      <c r="B651" s="30"/>
      <c r="C651" s="30"/>
      <c r="D651" s="38"/>
      <c r="E651" s="198" t="str">
        <f t="shared" si="112"/>
        <v/>
      </c>
      <c r="F651" s="38"/>
      <c r="G651" s="38"/>
      <c r="H651" s="31"/>
      <c r="I651" s="31"/>
      <c r="J651" s="61" t="str">
        <f t="shared" si="113"/>
        <v/>
      </c>
      <c r="K651" s="69" t="str">
        <f t="shared" si="114"/>
        <v/>
      </c>
      <c r="L651" s="69" t="str">
        <f t="shared" si="115"/>
        <v/>
      </c>
      <c r="M651" s="69" t="str">
        <f t="shared" si="116"/>
        <v/>
      </c>
      <c r="N651" s="32"/>
      <c r="O651" s="99"/>
      <c r="P651" s="32"/>
      <c r="Q651" s="99"/>
      <c r="R651" s="129"/>
      <c r="S651" s="99"/>
      <c r="T651" s="32"/>
      <c r="U651" s="38"/>
      <c r="V651" s="32"/>
      <c r="W651" s="32"/>
      <c r="X651" s="38"/>
      <c r="Y651" s="30"/>
      <c r="Z651" s="30"/>
      <c r="AA651" s="32"/>
      <c r="AB651" s="32"/>
      <c r="AC651" s="33"/>
      <c r="AD651" s="63"/>
      <c r="AE651" s="63"/>
      <c r="BK651" s="65"/>
      <c r="BL651" s="65"/>
      <c r="BM651" s="65"/>
      <c r="BN651" s="65"/>
      <c r="BO651" s="65"/>
      <c r="BP651" s="65"/>
      <c r="BQ651" s="65"/>
      <c r="BR651" s="65"/>
      <c r="BS651" s="65"/>
      <c r="BT651" s="66"/>
      <c r="BU651" s="67"/>
      <c r="BV651" s="67"/>
      <c r="BW651" s="67"/>
      <c r="BX651" s="67"/>
      <c r="BY651" s="67"/>
      <c r="BZ651" s="68"/>
      <c r="CA651" s="65"/>
      <c r="CB651" s="65"/>
      <c r="CC651" s="65"/>
      <c r="CD651" s="65"/>
      <c r="CE651" s="65"/>
      <c r="CF651" s="65"/>
      <c r="CG651" s="65"/>
      <c r="CH651" s="65"/>
      <c r="CI651" s="65"/>
      <c r="CJ651" s="171"/>
      <c r="CK651" s="64" t="str">
        <f t="shared" si="117"/>
        <v/>
      </c>
    </row>
    <row r="652" spans="1:89" s="64" customFormat="1" ht="51" customHeight="1">
      <c r="A652" s="29" t="str">
        <f t="shared" si="111"/>
        <v/>
      </c>
      <c r="B652" s="30"/>
      <c r="C652" s="30"/>
      <c r="D652" s="38"/>
      <c r="E652" s="198" t="str">
        <f t="shared" si="112"/>
        <v/>
      </c>
      <c r="F652" s="38"/>
      <c r="G652" s="38"/>
      <c r="H652" s="31"/>
      <c r="I652" s="31"/>
      <c r="J652" s="61" t="str">
        <f t="shared" si="113"/>
        <v/>
      </c>
      <c r="K652" s="69" t="str">
        <f t="shared" si="114"/>
        <v/>
      </c>
      <c r="L652" s="69" t="str">
        <f t="shared" si="115"/>
        <v/>
      </c>
      <c r="M652" s="69" t="str">
        <f t="shared" si="116"/>
        <v/>
      </c>
      <c r="N652" s="32"/>
      <c r="O652" s="99"/>
      <c r="P652" s="32"/>
      <c r="Q652" s="99"/>
      <c r="R652" s="129"/>
      <c r="S652" s="99"/>
      <c r="T652" s="32"/>
      <c r="U652" s="38"/>
      <c r="V652" s="32"/>
      <c r="W652" s="32"/>
      <c r="X652" s="38"/>
      <c r="Y652" s="30"/>
      <c r="Z652" s="30"/>
      <c r="AA652" s="32"/>
      <c r="AB652" s="32"/>
      <c r="AC652" s="33"/>
      <c r="AD652" s="63"/>
      <c r="AE652" s="63"/>
      <c r="BK652" s="65"/>
      <c r="BL652" s="65"/>
      <c r="BM652" s="65"/>
      <c r="BN652" s="65"/>
      <c r="BO652" s="65"/>
      <c r="BP652" s="65"/>
      <c r="BQ652" s="65"/>
      <c r="BR652" s="65"/>
      <c r="BS652" s="65"/>
      <c r="BT652" s="66"/>
      <c r="BU652" s="67"/>
      <c r="BV652" s="67"/>
      <c r="BW652" s="67"/>
      <c r="BX652" s="67"/>
      <c r="BY652" s="67"/>
      <c r="BZ652" s="68"/>
      <c r="CA652" s="65"/>
      <c r="CB652" s="65"/>
      <c r="CC652" s="65"/>
      <c r="CD652" s="65"/>
      <c r="CE652" s="65"/>
      <c r="CF652" s="65"/>
      <c r="CG652" s="65"/>
      <c r="CH652" s="65"/>
      <c r="CI652" s="65"/>
      <c r="CJ652" s="171"/>
      <c r="CK652" s="64" t="str">
        <f t="shared" si="117"/>
        <v/>
      </c>
    </row>
    <row r="653" spans="1:89" s="64" customFormat="1" ht="51" customHeight="1">
      <c r="A653" s="29" t="str">
        <f t="shared" si="111"/>
        <v/>
      </c>
      <c r="B653" s="30"/>
      <c r="C653" s="30"/>
      <c r="D653" s="38"/>
      <c r="E653" s="198" t="str">
        <f t="shared" si="112"/>
        <v/>
      </c>
      <c r="F653" s="38"/>
      <c r="G653" s="38"/>
      <c r="H653" s="31"/>
      <c r="I653" s="31"/>
      <c r="J653" s="61" t="str">
        <f t="shared" si="113"/>
        <v/>
      </c>
      <c r="K653" s="69" t="str">
        <f t="shared" si="114"/>
        <v/>
      </c>
      <c r="L653" s="69" t="str">
        <f t="shared" si="115"/>
        <v/>
      </c>
      <c r="M653" s="69" t="str">
        <f t="shared" si="116"/>
        <v/>
      </c>
      <c r="N653" s="32"/>
      <c r="O653" s="99"/>
      <c r="P653" s="32"/>
      <c r="Q653" s="99"/>
      <c r="R653" s="129"/>
      <c r="S653" s="99"/>
      <c r="T653" s="32"/>
      <c r="U653" s="38"/>
      <c r="V653" s="32"/>
      <c r="W653" s="32"/>
      <c r="X653" s="38"/>
      <c r="Y653" s="30"/>
      <c r="Z653" s="30"/>
      <c r="AA653" s="32"/>
      <c r="AB653" s="32"/>
      <c r="AC653" s="33"/>
      <c r="AD653" s="63"/>
      <c r="AE653" s="63"/>
      <c r="BK653" s="65"/>
      <c r="BL653" s="65"/>
      <c r="BM653" s="65"/>
      <c r="BN653" s="65"/>
      <c r="BO653" s="65"/>
      <c r="BP653" s="65"/>
      <c r="BQ653" s="65"/>
      <c r="BR653" s="65"/>
      <c r="BS653" s="65"/>
      <c r="BT653" s="66"/>
      <c r="BU653" s="67"/>
      <c r="BV653" s="67"/>
      <c r="BW653" s="67"/>
      <c r="BX653" s="67"/>
      <c r="BY653" s="67"/>
      <c r="BZ653" s="68"/>
      <c r="CA653" s="65"/>
      <c r="CB653" s="65"/>
      <c r="CC653" s="65"/>
      <c r="CD653" s="65"/>
      <c r="CE653" s="65"/>
      <c r="CF653" s="65"/>
      <c r="CG653" s="65"/>
      <c r="CH653" s="65"/>
      <c r="CI653" s="65"/>
      <c r="CJ653" s="171"/>
      <c r="CK653" s="64" t="str">
        <f t="shared" si="117"/>
        <v/>
      </c>
    </row>
    <row r="654" spans="1:89" s="64" customFormat="1" ht="51" customHeight="1">
      <c r="A654" s="29" t="str">
        <f t="shared" si="111"/>
        <v/>
      </c>
      <c r="B654" s="30"/>
      <c r="C654" s="30"/>
      <c r="D654" s="38"/>
      <c r="E654" s="198" t="str">
        <f t="shared" si="112"/>
        <v/>
      </c>
      <c r="F654" s="38"/>
      <c r="G654" s="38"/>
      <c r="H654" s="31"/>
      <c r="I654" s="31"/>
      <c r="J654" s="61" t="str">
        <f t="shared" si="113"/>
        <v/>
      </c>
      <c r="K654" s="69" t="str">
        <f t="shared" si="114"/>
        <v/>
      </c>
      <c r="L654" s="69" t="str">
        <f t="shared" si="115"/>
        <v/>
      </c>
      <c r="M654" s="69" t="str">
        <f t="shared" si="116"/>
        <v/>
      </c>
      <c r="N654" s="32"/>
      <c r="O654" s="99"/>
      <c r="P654" s="32"/>
      <c r="Q654" s="99"/>
      <c r="R654" s="129"/>
      <c r="S654" s="99"/>
      <c r="T654" s="32"/>
      <c r="U654" s="38"/>
      <c r="V654" s="32"/>
      <c r="W654" s="32"/>
      <c r="X654" s="38"/>
      <c r="Y654" s="30"/>
      <c r="Z654" s="30"/>
      <c r="AA654" s="32"/>
      <c r="AB654" s="32"/>
      <c r="AC654" s="33"/>
      <c r="AD654" s="63"/>
      <c r="AE654" s="63"/>
      <c r="BK654" s="65"/>
      <c r="BL654" s="65"/>
      <c r="BM654" s="65"/>
      <c r="BN654" s="65"/>
      <c r="BO654" s="65"/>
      <c r="BP654" s="65"/>
      <c r="BQ654" s="65"/>
      <c r="BR654" s="65"/>
      <c r="BS654" s="65"/>
      <c r="BT654" s="66"/>
      <c r="BU654" s="67"/>
      <c r="BV654" s="67"/>
      <c r="BW654" s="67"/>
      <c r="BX654" s="67"/>
      <c r="BY654" s="67"/>
      <c r="BZ654" s="68"/>
      <c r="CA654" s="65"/>
      <c r="CB654" s="65"/>
      <c r="CC654" s="65"/>
      <c r="CD654" s="65"/>
      <c r="CE654" s="65"/>
      <c r="CF654" s="65"/>
      <c r="CG654" s="65"/>
      <c r="CH654" s="65"/>
      <c r="CI654" s="65"/>
      <c r="CJ654" s="171"/>
      <c r="CK654" s="64" t="str">
        <f t="shared" si="117"/>
        <v/>
      </c>
    </row>
    <row r="655" spans="1:89" s="64" customFormat="1" ht="51" customHeight="1">
      <c r="A655" s="29" t="str">
        <f t="shared" si="111"/>
        <v/>
      </c>
      <c r="B655" s="30"/>
      <c r="C655" s="30"/>
      <c r="D655" s="38"/>
      <c r="E655" s="198" t="str">
        <f t="shared" si="112"/>
        <v/>
      </c>
      <c r="F655" s="38"/>
      <c r="G655" s="38"/>
      <c r="H655" s="31"/>
      <c r="I655" s="31"/>
      <c r="J655" s="61" t="str">
        <f t="shared" si="113"/>
        <v/>
      </c>
      <c r="K655" s="69" t="str">
        <f t="shared" si="114"/>
        <v/>
      </c>
      <c r="L655" s="69" t="str">
        <f t="shared" si="115"/>
        <v/>
      </c>
      <c r="M655" s="69" t="str">
        <f t="shared" si="116"/>
        <v/>
      </c>
      <c r="N655" s="32"/>
      <c r="O655" s="99"/>
      <c r="P655" s="32"/>
      <c r="Q655" s="99"/>
      <c r="R655" s="129"/>
      <c r="S655" s="99"/>
      <c r="T655" s="32"/>
      <c r="U655" s="38"/>
      <c r="V655" s="32"/>
      <c r="W655" s="32"/>
      <c r="X655" s="38"/>
      <c r="Y655" s="30"/>
      <c r="Z655" s="30"/>
      <c r="AA655" s="32"/>
      <c r="AB655" s="32"/>
      <c r="AC655" s="33"/>
      <c r="AD655" s="63"/>
      <c r="AE655" s="63"/>
      <c r="BK655" s="65"/>
      <c r="BL655" s="65"/>
      <c r="BM655" s="65"/>
      <c r="BN655" s="65"/>
      <c r="BO655" s="65"/>
      <c r="BP655" s="65"/>
      <c r="BQ655" s="65"/>
      <c r="BR655" s="65"/>
      <c r="BS655" s="65"/>
      <c r="BT655" s="66"/>
      <c r="BU655" s="67"/>
      <c r="BV655" s="67"/>
      <c r="BW655" s="67"/>
      <c r="BX655" s="67"/>
      <c r="BY655" s="67"/>
      <c r="BZ655" s="68"/>
      <c r="CA655" s="65"/>
      <c r="CB655" s="65"/>
      <c r="CC655" s="65"/>
      <c r="CD655" s="65"/>
      <c r="CE655" s="65"/>
      <c r="CF655" s="65"/>
      <c r="CG655" s="65"/>
      <c r="CH655" s="65"/>
      <c r="CI655" s="65"/>
      <c r="CJ655" s="171"/>
      <c r="CK655" s="64" t="str">
        <f t="shared" si="117"/>
        <v/>
      </c>
    </row>
    <row r="656" spans="1:89" s="64" customFormat="1" ht="51" customHeight="1">
      <c r="A656" s="29" t="str">
        <f t="shared" si="111"/>
        <v/>
      </c>
      <c r="B656" s="30"/>
      <c r="C656" s="30"/>
      <c r="D656" s="38"/>
      <c r="E656" s="198" t="str">
        <f t="shared" si="112"/>
        <v/>
      </c>
      <c r="F656" s="38"/>
      <c r="G656" s="38"/>
      <c r="H656" s="31"/>
      <c r="I656" s="31"/>
      <c r="J656" s="61" t="str">
        <f t="shared" si="113"/>
        <v/>
      </c>
      <c r="K656" s="69" t="str">
        <f t="shared" si="114"/>
        <v/>
      </c>
      <c r="L656" s="69" t="str">
        <f t="shared" si="115"/>
        <v/>
      </c>
      <c r="M656" s="69" t="str">
        <f t="shared" si="116"/>
        <v/>
      </c>
      <c r="N656" s="32"/>
      <c r="O656" s="99"/>
      <c r="P656" s="32"/>
      <c r="Q656" s="99"/>
      <c r="R656" s="129"/>
      <c r="S656" s="99"/>
      <c r="T656" s="32"/>
      <c r="U656" s="38"/>
      <c r="V656" s="32"/>
      <c r="W656" s="32"/>
      <c r="X656" s="38"/>
      <c r="Y656" s="30"/>
      <c r="Z656" s="30"/>
      <c r="AA656" s="32"/>
      <c r="AB656" s="32"/>
      <c r="AC656" s="33"/>
      <c r="AD656" s="63"/>
      <c r="AE656" s="63"/>
      <c r="BK656" s="65"/>
      <c r="BL656" s="65"/>
      <c r="BM656" s="65"/>
      <c r="BN656" s="65"/>
      <c r="BO656" s="65"/>
      <c r="BP656" s="65"/>
      <c r="BQ656" s="65"/>
      <c r="BR656" s="65"/>
      <c r="BS656" s="65"/>
      <c r="BT656" s="66"/>
      <c r="BU656" s="67"/>
      <c r="BV656" s="67"/>
      <c r="BW656" s="67"/>
      <c r="BX656" s="67"/>
      <c r="BY656" s="67"/>
      <c r="BZ656" s="68"/>
      <c r="CA656" s="65"/>
      <c r="CB656" s="65"/>
      <c r="CC656" s="65"/>
      <c r="CD656" s="65"/>
      <c r="CE656" s="65"/>
      <c r="CF656" s="65"/>
      <c r="CG656" s="65"/>
      <c r="CH656" s="65"/>
      <c r="CI656" s="65"/>
      <c r="CJ656" s="171"/>
      <c r="CK656" s="64" t="str">
        <f t="shared" si="117"/>
        <v/>
      </c>
    </row>
    <row r="657" spans="1:89" s="64" customFormat="1" ht="51" customHeight="1">
      <c r="A657" s="29" t="str">
        <f t="shared" si="111"/>
        <v/>
      </c>
      <c r="B657" s="30"/>
      <c r="C657" s="30"/>
      <c r="D657" s="38"/>
      <c r="E657" s="198" t="str">
        <f t="shared" si="112"/>
        <v/>
      </c>
      <c r="F657" s="38"/>
      <c r="G657" s="38"/>
      <c r="H657" s="31"/>
      <c r="I657" s="31"/>
      <c r="J657" s="61" t="str">
        <f t="shared" si="113"/>
        <v/>
      </c>
      <c r="K657" s="69" t="str">
        <f t="shared" si="114"/>
        <v/>
      </c>
      <c r="L657" s="69" t="str">
        <f t="shared" si="115"/>
        <v/>
      </c>
      <c r="M657" s="69" t="str">
        <f t="shared" si="116"/>
        <v/>
      </c>
      <c r="N657" s="32"/>
      <c r="O657" s="99"/>
      <c r="P657" s="32"/>
      <c r="Q657" s="99"/>
      <c r="R657" s="129"/>
      <c r="S657" s="99"/>
      <c r="T657" s="32"/>
      <c r="U657" s="38"/>
      <c r="V657" s="32"/>
      <c r="W657" s="32"/>
      <c r="X657" s="38"/>
      <c r="Y657" s="30"/>
      <c r="Z657" s="30"/>
      <c r="AA657" s="32"/>
      <c r="AB657" s="32"/>
      <c r="AC657" s="33"/>
      <c r="AD657" s="63"/>
      <c r="AE657" s="63"/>
      <c r="BK657" s="65"/>
      <c r="BL657" s="65"/>
      <c r="BM657" s="65"/>
      <c r="BN657" s="65"/>
      <c r="BO657" s="65"/>
      <c r="BP657" s="65"/>
      <c r="BQ657" s="65"/>
      <c r="BR657" s="65"/>
      <c r="BS657" s="65"/>
      <c r="BT657" s="66"/>
      <c r="BU657" s="67"/>
      <c r="BV657" s="67"/>
      <c r="BW657" s="67"/>
      <c r="BX657" s="67"/>
      <c r="BY657" s="67"/>
      <c r="BZ657" s="68"/>
      <c r="CA657" s="65"/>
      <c r="CB657" s="65"/>
      <c r="CC657" s="65"/>
      <c r="CD657" s="65"/>
      <c r="CE657" s="65"/>
      <c r="CF657" s="65"/>
      <c r="CG657" s="65"/>
      <c r="CH657" s="65"/>
      <c r="CI657" s="65"/>
      <c r="CJ657" s="171"/>
      <c r="CK657" s="64" t="str">
        <f t="shared" si="117"/>
        <v/>
      </c>
    </row>
    <row r="658" spans="1:89" s="64" customFormat="1" ht="51" customHeight="1">
      <c r="A658" s="29" t="str">
        <f t="shared" si="111"/>
        <v/>
      </c>
      <c r="B658" s="30"/>
      <c r="C658" s="30"/>
      <c r="D658" s="38"/>
      <c r="E658" s="198" t="str">
        <f t="shared" si="112"/>
        <v/>
      </c>
      <c r="F658" s="38"/>
      <c r="G658" s="38"/>
      <c r="H658" s="31"/>
      <c r="I658" s="31"/>
      <c r="J658" s="61" t="str">
        <f t="shared" si="113"/>
        <v/>
      </c>
      <c r="K658" s="69" t="str">
        <f t="shared" si="114"/>
        <v/>
      </c>
      <c r="L658" s="69" t="str">
        <f t="shared" si="115"/>
        <v/>
      </c>
      <c r="M658" s="69" t="str">
        <f t="shared" si="116"/>
        <v/>
      </c>
      <c r="N658" s="32"/>
      <c r="O658" s="99"/>
      <c r="P658" s="32"/>
      <c r="Q658" s="99"/>
      <c r="R658" s="129"/>
      <c r="S658" s="99"/>
      <c r="T658" s="32"/>
      <c r="U658" s="38"/>
      <c r="V658" s="32"/>
      <c r="W658" s="32"/>
      <c r="X658" s="38"/>
      <c r="Y658" s="30"/>
      <c r="Z658" s="30"/>
      <c r="AA658" s="32"/>
      <c r="AB658" s="32"/>
      <c r="AC658" s="33"/>
      <c r="AD658" s="63"/>
      <c r="AE658" s="63"/>
      <c r="BK658" s="65"/>
      <c r="BL658" s="65"/>
      <c r="BM658" s="65"/>
      <c r="BN658" s="65"/>
      <c r="BO658" s="65"/>
      <c r="BP658" s="65"/>
      <c r="BQ658" s="65"/>
      <c r="BR658" s="65"/>
      <c r="BS658" s="65"/>
      <c r="BT658" s="66"/>
      <c r="BU658" s="67"/>
      <c r="BV658" s="67"/>
      <c r="BW658" s="67"/>
      <c r="BX658" s="67"/>
      <c r="BY658" s="67"/>
      <c r="BZ658" s="68"/>
      <c r="CA658" s="65"/>
      <c r="CB658" s="65"/>
      <c r="CC658" s="65"/>
      <c r="CD658" s="65"/>
      <c r="CE658" s="65"/>
      <c r="CF658" s="65"/>
      <c r="CG658" s="65"/>
      <c r="CH658" s="65"/>
      <c r="CI658" s="65"/>
      <c r="CJ658" s="171"/>
      <c r="CK658" s="64" t="str">
        <f t="shared" si="117"/>
        <v/>
      </c>
    </row>
    <row r="659" spans="1:89" s="64" customFormat="1" ht="51" customHeight="1">
      <c r="A659" s="29" t="str">
        <f t="shared" ref="A659:A722" si="118">IFERROR(IF(AND(B659="",C659="",F659="",I659=""),"",A658+1),"")</f>
        <v/>
      </c>
      <c r="B659" s="30"/>
      <c r="C659" s="30"/>
      <c r="D659" s="38"/>
      <c r="E659" s="198" t="str">
        <f t="shared" ref="E659:E722" si="119">IFERROR(VLOOKUP(D659,PEEO_SCHOOL,3,0),"")</f>
        <v/>
      </c>
      <c r="F659" s="38"/>
      <c r="G659" s="38"/>
      <c r="H659" s="31"/>
      <c r="I659" s="31"/>
      <c r="J659" s="61" t="str">
        <f t="shared" ref="J659:J722" si="120">IFERROR(IF(BZ659="","",BZ659),"")</f>
        <v/>
      </c>
      <c r="K659" s="69" t="str">
        <f t="shared" ref="K659:K722" si="121">IFERROR(IF(OR($K$4="",B659="",A659="",I659=""),"",DATEDIF(I659,$K$4,"Y")),"")</f>
        <v/>
      </c>
      <c r="L659" s="69" t="str">
        <f t="shared" ref="L659:L722" si="122">IFERROR(IF(OR($K$4="",B659="",A659="",I659=""),"",DATEDIF(I659,$K$4,"YM")),"")</f>
        <v/>
      </c>
      <c r="M659" s="69" t="str">
        <f t="shared" ref="M659:M722" si="123">IFERROR(IF(OR($K$4="",B659="",A659="",I659=""),"",DATEDIF(I659,$K$4,"MD")),"")</f>
        <v/>
      </c>
      <c r="N659" s="32"/>
      <c r="O659" s="99"/>
      <c r="P659" s="32"/>
      <c r="Q659" s="99"/>
      <c r="R659" s="129"/>
      <c r="S659" s="99"/>
      <c r="T659" s="32"/>
      <c r="U659" s="38"/>
      <c r="V659" s="32"/>
      <c r="W659" s="32"/>
      <c r="X659" s="38"/>
      <c r="Y659" s="30"/>
      <c r="Z659" s="30"/>
      <c r="AA659" s="32"/>
      <c r="AB659" s="32"/>
      <c r="AC659" s="33"/>
      <c r="AD659" s="63"/>
      <c r="AE659" s="63"/>
      <c r="BK659" s="65"/>
      <c r="BL659" s="65"/>
      <c r="BM659" s="65"/>
      <c r="BN659" s="65"/>
      <c r="BO659" s="65"/>
      <c r="BP659" s="65"/>
      <c r="BQ659" s="65"/>
      <c r="BR659" s="65"/>
      <c r="BS659" s="65"/>
      <c r="BT659" s="66"/>
      <c r="BU659" s="67"/>
      <c r="BV659" s="67"/>
      <c r="BW659" s="67"/>
      <c r="BX659" s="67"/>
      <c r="BY659" s="67"/>
      <c r="BZ659" s="68"/>
      <c r="CA659" s="65"/>
      <c r="CB659" s="65"/>
      <c r="CC659" s="65"/>
      <c r="CD659" s="65"/>
      <c r="CE659" s="65"/>
      <c r="CF659" s="65"/>
      <c r="CG659" s="65"/>
      <c r="CH659" s="65"/>
      <c r="CI659" s="65"/>
      <c r="CJ659" s="171"/>
      <c r="CK659" s="64" t="str">
        <f t="shared" si="117"/>
        <v/>
      </c>
    </row>
    <row r="660" spans="1:89" s="64" customFormat="1" ht="51" customHeight="1">
      <c r="A660" s="29" t="str">
        <f t="shared" si="118"/>
        <v/>
      </c>
      <c r="B660" s="30"/>
      <c r="C660" s="30"/>
      <c r="D660" s="38"/>
      <c r="E660" s="198" t="str">
        <f t="shared" si="119"/>
        <v/>
      </c>
      <c r="F660" s="38"/>
      <c r="G660" s="38"/>
      <c r="H660" s="31"/>
      <c r="I660" s="31"/>
      <c r="J660" s="61" t="str">
        <f t="shared" si="120"/>
        <v/>
      </c>
      <c r="K660" s="69" t="str">
        <f t="shared" si="121"/>
        <v/>
      </c>
      <c r="L660" s="69" t="str">
        <f t="shared" si="122"/>
        <v/>
      </c>
      <c r="M660" s="69" t="str">
        <f t="shared" si="123"/>
        <v/>
      </c>
      <c r="N660" s="32"/>
      <c r="O660" s="99"/>
      <c r="P660" s="32"/>
      <c r="Q660" s="99"/>
      <c r="R660" s="129"/>
      <c r="S660" s="99"/>
      <c r="T660" s="32"/>
      <c r="U660" s="38"/>
      <c r="V660" s="32"/>
      <c r="W660" s="32"/>
      <c r="X660" s="38"/>
      <c r="Y660" s="30"/>
      <c r="Z660" s="30"/>
      <c r="AA660" s="32"/>
      <c r="AB660" s="32"/>
      <c r="AC660" s="33"/>
      <c r="AD660" s="63"/>
      <c r="AE660" s="63"/>
      <c r="BK660" s="65"/>
      <c r="BL660" s="65"/>
      <c r="BM660" s="65"/>
      <c r="BN660" s="65"/>
      <c r="BO660" s="65"/>
      <c r="BP660" s="65"/>
      <c r="BQ660" s="65"/>
      <c r="BR660" s="65"/>
      <c r="BS660" s="65"/>
      <c r="BT660" s="66"/>
      <c r="BU660" s="67"/>
      <c r="BV660" s="67"/>
      <c r="BW660" s="67"/>
      <c r="BX660" s="67"/>
      <c r="BY660" s="67"/>
      <c r="BZ660" s="68"/>
      <c r="CA660" s="65"/>
      <c r="CB660" s="65"/>
      <c r="CC660" s="65"/>
      <c r="CD660" s="65"/>
      <c r="CE660" s="65"/>
      <c r="CF660" s="65"/>
      <c r="CG660" s="65"/>
      <c r="CH660" s="65"/>
      <c r="CI660" s="65"/>
      <c r="CJ660" s="171"/>
      <c r="CK660" s="64" t="str">
        <f t="shared" si="117"/>
        <v/>
      </c>
    </row>
    <row r="661" spans="1:89" s="64" customFormat="1" ht="51" customHeight="1">
      <c r="A661" s="29" t="str">
        <f t="shared" si="118"/>
        <v/>
      </c>
      <c r="B661" s="30"/>
      <c r="C661" s="30"/>
      <c r="D661" s="38"/>
      <c r="E661" s="198" t="str">
        <f t="shared" si="119"/>
        <v/>
      </c>
      <c r="F661" s="38"/>
      <c r="G661" s="38"/>
      <c r="H661" s="31"/>
      <c r="I661" s="31"/>
      <c r="J661" s="61" t="str">
        <f t="shared" si="120"/>
        <v/>
      </c>
      <c r="K661" s="69" t="str">
        <f t="shared" si="121"/>
        <v/>
      </c>
      <c r="L661" s="69" t="str">
        <f t="shared" si="122"/>
        <v/>
      </c>
      <c r="M661" s="69" t="str">
        <f t="shared" si="123"/>
        <v/>
      </c>
      <c r="N661" s="32"/>
      <c r="O661" s="99"/>
      <c r="P661" s="32"/>
      <c r="Q661" s="99"/>
      <c r="R661" s="129"/>
      <c r="S661" s="99"/>
      <c r="T661" s="32"/>
      <c r="U661" s="38"/>
      <c r="V661" s="32"/>
      <c r="W661" s="32"/>
      <c r="X661" s="38"/>
      <c r="Y661" s="30"/>
      <c r="Z661" s="30"/>
      <c r="AA661" s="32"/>
      <c r="AB661" s="32"/>
      <c r="AC661" s="33"/>
      <c r="AD661" s="63"/>
      <c r="AE661" s="63"/>
      <c r="BK661" s="65"/>
      <c r="BL661" s="65"/>
      <c r="BM661" s="65"/>
      <c r="BN661" s="65"/>
      <c r="BO661" s="65"/>
      <c r="BP661" s="65"/>
      <c r="BQ661" s="65"/>
      <c r="BR661" s="65"/>
      <c r="BS661" s="65"/>
      <c r="BT661" s="66"/>
      <c r="BU661" s="67"/>
      <c r="BV661" s="67"/>
      <c r="BW661" s="67"/>
      <c r="BX661" s="67"/>
      <c r="BY661" s="67"/>
      <c r="BZ661" s="68"/>
      <c r="CA661" s="65"/>
      <c r="CB661" s="65"/>
      <c r="CC661" s="65"/>
      <c r="CD661" s="65"/>
      <c r="CE661" s="65"/>
      <c r="CF661" s="65"/>
      <c r="CG661" s="65"/>
      <c r="CH661" s="65"/>
      <c r="CI661" s="65"/>
      <c r="CJ661" s="171"/>
      <c r="CK661" s="64" t="str">
        <f t="shared" si="117"/>
        <v/>
      </c>
    </row>
    <row r="662" spans="1:89" s="64" customFormat="1" ht="51" customHeight="1">
      <c r="A662" s="29" t="str">
        <f t="shared" si="118"/>
        <v/>
      </c>
      <c r="B662" s="30"/>
      <c r="C662" s="30"/>
      <c r="D662" s="38"/>
      <c r="E662" s="198" t="str">
        <f t="shared" si="119"/>
        <v/>
      </c>
      <c r="F662" s="38"/>
      <c r="G662" s="38"/>
      <c r="H662" s="31"/>
      <c r="I662" s="31"/>
      <c r="J662" s="61" t="str">
        <f t="shared" si="120"/>
        <v/>
      </c>
      <c r="K662" s="69" t="str">
        <f t="shared" si="121"/>
        <v/>
      </c>
      <c r="L662" s="69" t="str">
        <f t="shared" si="122"/>
        <v/>
      </c>
      <c r="M662" s="69" t="str">
        <f t="shared" si="123"/>
        <v/>
      </c>
      <c r="N662" s="32"/>
      <c r="O662" s="99"/>
      <c r="P662" s="32"/>
      <c r="Q662" s="99"/>
      <c r="R662" s="129"/>
      <c r="S662" s="99"/>
      <c r="T662" s="32"/>
      <c r="U662" s="38"/>
      <c r="V662" s="32"/>
      <c r="W662" s="32"/>
      <c r="X662" s="38"/>
      <c r="Y662" s="30"/>
      <c r="Z662" s="30"/>
      <c r="AA662" s="32"/>
      <c r="AB662" s="32"/>
      <c r="AC662" s="33"/>
      <c r="AD662" s="63"/>
      <c r="AE662" s="63"/>
      <c r="BK662" s="65"/>
      <c r="BL662" s="65"/>
      <c r="BM662" s="65"/>
      <c r="BN662" s="65"/>
      <c r="BO662" s="65"/>
      <c r="BP662" s="65"/>
      <c r="BQ662" s="65"/>
      <c r="BR662" s="65"/>
      <c r="BS662" s="65"/>
      <c r="BT662" s="66"/>
      <c r="BU662" s="67"/>
      <c r="BV662" s="67"/>
      <c r="BW662" s="67"/>
      <c r="BX662" s="67"/>
      <c r="BY662" s="67"/>
      <c r="BZ662" s="68"/>
      <c r="CA662" s="65"/>
      <c r="CB662" s="65"/>
      <c r="CC662" s="65"/>
      <c r="CD662" s="65"/>
      <c r="CE662" s="65"/>
      <c r="CF662" s="65"/>
      <c r="CG662" s="65"/>
      <c r="CH662" s="65"/>
      <c r="CI662" s="65"/>
      <c r="CJ662" s="171"/>
      <c r="CK662" s="64" t="str">
        <f t="shared" si="117"/>
        <v/>
      </c>
    </row>
    <row r="663" spans="1:89" s="64" customFormat="1" ht="51" customHeight="1">
      <c r="A663" s="29" t="str">
        <f t="shared" si="118"/>
        <v/>
      </c>
      <c r="B663" s="30"/>
      <c r="C663" s="30"/>
      <c r="D663" s="38"/>
      <c r="E663" s="198" t="str">
        <f t="shared" si="119"/>
        <v/>
      </c>
      <c r="F663" s="38"/>
      <c r="G663" s="38"/>
      <c r="H663" s="31"/>
      <c r="I663" s="31"/>
      <c r="J663" s="61" t="str">
        <f t="shared" si="120"/>
        <v/>
      </c>
      <c r="K663" s="69" t="str">
        <f t="shared" si="121"/>
        <v/>
      </c>
      <c r="L663" s="69" t="str">
        <f t="shared" si="122"/>
        <v/>
      </c>
      <c r="M663" s="69" t="str">
        <f t="shared" si="123"/>
        <v/>
      </c>
      <c r="N663" s="32"/>
      <c r="O663" s="99"/>
      <c r="P663" s="32"/>
      <c r="Q663" s="99"/>
      <c r="R663" s="129"/>
      <c r="S663" s="99"/>
      <c r="T663" s="32"/>
      <c r="U663" s="38"/>
      <c r="V663" s="32"/>
      <c r="W663" s="32"/>
      <c r="X663" s="38"/>
      <c r="Y663" s="30"/>
      <c r="Z663" s="30"/>
      <c r="AA663" s="32"/>
      <c r="AB663" s="32"/>
      <c r="AC663" s="33"/>
      <c r="AD663" s="63"/>
      <c r="AE663" s="63"/>
      <c r="BK663" s="65"/>
      <c r="BL663" s="65"/>
      <c r="BM663" s="65"/>
      <c r="BN663" s="65"/>
      <c r="BO663" s="65"/>
      <c r="BP663" s="65"/>
      <c r="BQ663" s="65"/>
      <c r="BR663" s="65"/>
      <c r="BS663" s="65"/>
      <c r="BT663" s="66"/>
      <c r="BU663" s="67"/>
      <c r="BV663" s="67"/>
      <c r="BW663" s="67"/>
      <c r="BX663" s="67"/>
      <c r="BY663" s="67"/>
      <c r="BZ663" s="68"/>
      <c r="CA663" s="65"/>
      <c r="CB663" s="65"/>
      <c r="CC663" s="65"/>
      <c r="CD663" s="65"/>
      <c r="CE663" s="65"/>
      <c r="CF663" s="65"/>
      <c r="CG663" s="65"/>
      <c r="CH663" s="65"/>
      <c r="CI663" s="65"/>
      <c r="CJ663" s="171"/>
      <c r="CK663" s="64" t="str">
        <f t="shared" si="117"/>
        <v/>
      </c>
    </row>
    <row r="664" spans="1:89" s="64" customFormat="1" ht="51" customHeight="1">
      <c r="A664" s="29" t="str">
        <f t="shared" si="118"/>
        <v/>
      </c>
      <c r="B664" s="30"/>
      <c r="C664" s="30"/>
      <c r="D664" s="38"/>
      <c r="E664" s="198" t="str">
        <f t="shared" si="119"/>
        <v/>
      </c>
      <c r="F664" s="38"/>
      <c r="G664" s="38"/>
      <c r="H664" s="31"/>
      <c r="I664" s="31"/>
      <c r="J664" s="61" t="str">
        <f t="shared" si="120"/>
        <v/>
      </c>
      <c r="K664" s="69" t="str">
        <f t="shared" si="121"/>
        <v/>
      </c>
      <c r="L664" s="69" t="str">
        <f t="shared" si="122"/>
        <v/>
      </c>
      <c r="M664" s="69" t="str">
        <f t="shared" si="123"/>
        <v/>
      </c>
      <c r="N664" s="32"/>
      <c r="O664" s="99"/>
      <c r="P664" s="32"/>
      <c r="Q664" s="99"/>
      <c r="R664" s="129"/>
      <c r="S664" s="99"/>
      <c r="T664" s="32"/>
      <c r="U664" s="38"/>
      <c r="V664" s="32"/>
      <c r="W664" s="32"/>
      <c r="X664" s="38"/>
      <c r="Y664" s="30"/>
      <c r="Z664" s="30"/>
      <c r="AA664" s="32"/>
      <c r="AB664" s="32"/>
      <c r="AC664" s="33"/>
      <c r="AD664" s="63"/>
      <c r="AE664" s="63"/>
      <c r="BK664" s="65"/>
      <c r="BL664" s="65"/>
      <c r="BM664" s="65"/>
      <c r="BN664" s="65"/>
      <c r="BO664" s="65"/>
      <c r="BP664" s="65"/>
      <c r="BQ664" s="65"/>
      <c r="BR664" s="65"/>
      <c r="BS664" s="65"/>
      <c r="BT664" s="66"/>
      <c r="BU664" s="67"/>
      <c r="BV664" s="67"/>
      <c r="BW664" s="67"/>
      <c r="BX664" s="67"/>
      <c r="BY664" s="67"/>
      <c r="BZ664" s="68"/>
      <c r="CA664" s="65"/>
      <c r="CB664" s="65"/>
      <c r="CC664" s="65"/>
      <c r="CD664" s="65"/>
      <c r="CE664" s="65"/>
      <c r="CF664" s="65"/>
      <c r="CG664" s="65"/>
      <c r="CH664" s="65"/>
      <c r="CI664" s="65"/>
      <c r="CJ664" s="171"/>
      <c r="CK664" s="64" t="str">
        <f t="shared" si="117"/>
        <v/>
      </c>
    </row>
    <row r="665" spans="1:89" s="64" customFormat="1" ht="51" customHeight="1">
      <c r="A665" s="29" t="str">
        <f t="shared" si="118"/>
        <v/>
      </c>
      <c r="B665" s="30"/>
      <c r="C665" s="30"/>
      <c r="D665" s="38"/>
      <c r="E665" s="198" t="str">
        <f t="shared" si="119"/>
        <v/>
      </c>
      <c r="F665" s="38"/>
      <c r="G665" s="38"/>
      <c r="H665" s="31"/>
      <c r="I665" s="31"/>
      <c r="J665" s="61" t="str">
        <f t="shared" si="120"/>
        <v/>
      </c>
      <c r="K665" s="69" t="str">
        <f t="shared" si="121"/>
        <v/>
      </c>
      <c r="L665" s="69" t="str">
        <f t="shared" si="122"/>
        <v/>
      </c>
      <c r="M665" s="69" t="str">
        <f t="shared" si="123"/>
        <v/>
      </c>
      <c r="N665" s="32"/>
      <c r="O665" s="99"/>
      <c r="P665" s="32"/>
      <c r="Q665" s="99"/>
      <c r="R665" s="129"/>
      <c r="S665" s="99"/>
      <c r="T665" s="32"/>
      <c r="U665" s="38"/>
      <c r="V665" s="32"/>
      <c r="W665" s="32"/>
      <c r="X665" s="38"/>
      <c r="Y665" s="30"/>
      <c r="Z665" s="30"/>
      <c r="AA665" s="32"/>
      <c r="AB665" s="32"/>
      <c r="AC665" s="33"/>
      <c r="AD665" s="63"/>
      <c r="AE665" s="63"/>
      <c r="BK665" s="65"/>
      <c r="BL665" s="65"/>
      <c r="BM665" s="65"/>
      <c r="BN665" s="65"/>
      <c r="BO665" s="65"/>
      <c r="BP665" s="65"/>
      <c r="BQ665" s="65"/>
      <c r="BR665" s="65"/>
      <c r="BS665" s="65"/>
      <c r="BT665" s="66"/>
      <c r="BU665" s="67"/>
      <c r="BV665" s="67"/>
      <c r="BW665" s="67"/>
      <c r="BX665" s="67"/>
      <c r="BY665" s="67"/>
      <c r="BZ665" s="68"/>
      <c r="CA665" s="65"/>
      <c r="CB665" s="65"/>
      <c r="CC665" s="65"/>
      <c r="CD665" s="65"/>
      <c r="CE665" s="65"/>
      <c r="CF665" s="65"/>
      <c r="CG665" s="65"/>
      <c r="CH665" s="65"/>
      <c r="CI665" s="65"/>
      <c r="CJ665" s="171"/>
      <c r="CK665" s="64" t="str">
        <f t="shared" si="117"/>
        <v/>
      </c>
    </row>
    <row r="666" spans="1:89" s="64" customFormat="1" ht="51" customHeight="1">
      <c r="A666" s="29" t="str">
        <f t="shared" si="118"/>
        <v/>
      </c>
      <c r="B666" s="30"/>
      <c r="C666" s="30"/>
      <c r="D666" s="38"/>
      <c r="E666" s="198" t="str">
        <f t="shared" si="119"/>
        <v/>
      </c>
      <c r="F666" s="38"/>
      <c r="G666" s="38"/>
      <c r="H666" s="31"/>
      <c r="I666" s="31"/>
      <c r="J666" s="61" t="str">
        <f t="shared" si="120"/>
        <v/>
      </c>
      <c r="K666" s="69" t="str">
        <f t="shared" si="121"/>
        <v/>
      </c>
      <c r="L666" s="69" t="str">
        <f t="shared" si="122"/>
        <v/>
      </c>
      <c r="M666" s="69" t="str">
        <f t="shared" si="123"/>
        <v/>
      </c>
      <c r="N666" s="32"/>
      <c r="O666" s="99"/>
      <c r="P666" s="32"/>
      <c r="Q666" s="99"/>
      <c r="R666" s="129"/>
      <c r="S666" s="99"/>
      <c r="T666" s="32"/>
      <c r="U666" s="38"/>
      <c r="V666" s="32"/>
      <c r="W666" s="32"/>
      <c r="X666" s="38"/>
      <c r="Y666" s="30"/>
      <c r="Z666" s="30"/>
      <c r="AA666" s="32"/>
      <c r="AB666" s="32"/>
      <c r="AC666" s="33"/>
      <c r="AD666" s="63"/>
      <c r="AE666" s="63"/>
      <c r="BK666" s="65"/>
      <c r="BL666" s="65"/>
      <c r="BM666" s="65"/>
      <c r="BN666" s="65"/>
      <c r="BO666" s="65"/>
      <c r="BP666" s="65"/>
      <c r="BQ666" s="65"/>
      <c r="BR666" s="65"/>
      <c r="BS666" s="65"/>
      <c r="BT666" s="66"/>
      <c r="BU666" s="67"/>
      <c r="BV666" s="67"/>
      <c r="BW666" s="67"/>
      <c r="BX666" s="67"/>
      <c r="BY666" s="67"/>
      <c r="BZ666" s="68"/>
      <c r="CA666" s="65"/>
      <c r="CB666" s="65"/>
      <c r="CC666" s="65"/>
      <c r="CD666" s="65"/>
      <c r="CE666" s="65"/>
      <c r="CF666" s="65"/>
      <c r="CG666" s="65"/>
      <c r="CH666" s="65"/>
      <c r="CI666" s="65"/>
      <c r="CJ666" s="171"/>
      <c r="CK666" s="64" t="str">
        <f t="shared" si="117"/>
        <v/>
      </c>
    </row>
    <row r="667" spans="1:89" s="64" customFormat="1" ht="51" customHeight="1">
      <c r="A667" s="29" t="str">
        <f t="shared" si="118"/>
        <v/>
      </c>
      <c r="B667" s="30"/>
      <c r="C667" s="30"/>
      <c r="D667" s="38"/>
      <c r="E667" s="198" t="str">
        <f t="shared" si="119"/>
        <v/>
      </c>
      <c r="F667" s="38"/>
      <c r="G667" s="38"/>
      <c r="H667" s="31"/>
      <c r="I667" s="31"/>
      <c r="J667" s="61" t="str">
        <f t="shared" si="120"/>
        <v/>
      </c>
      <c r="K667" s="69" t="str">
        <f t="shared" si="121"/>
        <v/>
      </c>
      <c r="L667" s="69" t="str">
        <f t="shared" si="122"/>
        <v/>
      </c>
      <c r="M667" s="69" t="str">
        <f t="shared" si="123"/>
        <v/>
      </c>
      <c r="N667" s="32"/>
      <c r="O667" s="99"/>
      <c r="P667" s="32"/>
      <c r="Q667" s="99"/>
      <c r="R667" s="129"/>
      <c r="S667" s="99"/>
      <c r="T667" s="32"/>
      <c r="U667" s="38"/>
      <c r="V667" s="32"/>
      <c r="W667" s="32"/>
      <c r="X667" s="38"/>
      <c r="Y667" s="30"/>
      <c r="Z667" s="30"/>
      <c r="AA667" s="32"/>
      <c r="AB667" s="32"/>
      <c r="AC667" s="33"/>
      <c r="AD667" s="63"/>
      <c r="AE667" s="63"/>
      <c r="BK667" s="65"/>
      <c r="BL667" s="65"/>
      <c r="BM667" s="65"/>
      <c r="BN667" s="65"/>
      <c r="BO667" s="65"/>
      <c r="BP667" s="65"/>
      <c r="BQ667" s="65"/>
      <c r="BR667" s="65"/>
      <c r="BS667" s="65"/>
      <c r="BT667" s="66"/>
      <c r="BU667" s="67"/>
      <c r="BV667" s="67"/>
      <c r="BW667" s="67"/>
      <c r="BX667" s="67"/>
      <c r="BY667" s="67"/>
      <c r="BZ667" s="68"/>
      <c r="CA667" s="65"/>
      <c r="CB667" s="65"/>
      <c r="CC667" s="65"/>
      <c r="CD667" s="65"/>
      <c r="CE667" s="65"/>
      <c r="CF667" s="65"/>
      <c r="CG667" s="65"/>
      <c r="CH667" s="65"/>
      <c r="CI667" s="65"/>
      <c r="CJ667" s="171"/>
      <c r="CK667" s="64" t="str">
        <f t="shared" si="117"/>
        <v/>
      </c>
    </row>
    <row r="668" spans="1:89" s="64" customFormat="1" ht="51" customHeight="1">
      <c r="A668" s="29" t="str">
        <f t="shared" si="118"/>
        <v/>
      </c>
      <c r="B668" s="30"/>
      <c r="C668" s="30"/>
      <c r="D668" s="38"/>
      <c r="E668" s="198" t="str">
        <f t="shared" si="119"/>
        <v/>
      </c>
      <c r="F668" s="38"/>
      <c r="G668" s="38"/>
      <c r="H668" s="31"/>
      <c r="I668" s="31"/>
      <c r="J668" s="61" t="str">
        <f t="shared" si="120"/>
        <v/>
      </c>
      <c r="K668" s="69" t="str">
        <f t="shared" si="121"/>
        <v/>
      </c>
      <c r="L668" s="69" t="str">
        <f t="shared" si="122"/>
        <v/>
      </c>
      <c r="M668" s="69" t="str">
        <f t="shared" si="123"/>
        <v/>
      </c>
      <c r="N668" s="32"/>
      <c r="O668" s="99"/>
      <c r="P668" s="32"/>
      <c r="Q668" s="99"/>
      <c r="R668" s="129"/>
      <c r="S668" s="99"/>
      <c r="T668" s="32"/>
      <c r="U668" s="38"/>
      <c r="V668" s="32"/>
      <c r="W668" s="32"/>
      <c r="X668" s="38"/>
      <c r="Y668" s="30"/>
      <c r="Z668" s="30"/>
      <c r="AA668" s="32"/>
      <c r="AB668" s="32"/>
      <c r="AC668" s="33"/>
      <c r="AD668" s="63"/>
      <c r="AE668" s="63"/>
      <c r="BK668" s="65"/>
      <c r="BL668" s="65"/>
      <c r="BM668" s="65"/>
      <c r="BN668" s="65"/>
      <c r="BO668" s="65"/>
      <c r="BP668" s="65"/>
      <c r="BQ668" s="65"/>
      <c r="BR668" s="65"/>
      <c r="BS668" s="65"/>
      <c r="BT668" s="66"/>
      <c r="BU668" s="67"/>
      <c r="BV668" s="67"/>
      <c r="BW668" s="67"/>
      <c r="BX668" s="67"/>
      <c r="BY668" s="67"/>
      <c r="BZ668" s="68"/>
      <c r="CA668" s="65"/>
      <c r="CB668" s="65"/>
      <c r="CC668" s="65"/>
      <c r="CD668" s="65"/>
      <c r="CE668" s="65"/>
      <c r="CF668" s="65"/>
      <c r="CG668" s="65"/>
      <c r="CH668" s="65"/>
      <c r="CI668" s="65"/>
      <c r="CJ668" s="171"/>
      <c r="CK668" s="64" t="str">
        <f t="shared" si="117"/>
        <v/>
      </c>
    </row>
    <row r="669" spans="1:89" s="64" customFormat="1" ht="51" customHeight="1">
      <c r="A669" s="29" t="str">
        <f t="shared" si="118"/>
        <v/>
      </c>
      <c r="B669" s="30"/>
      <c r="C669" s="30"/>
      <c r="D669" s="38"/>
      <c r="E669" s="198" t="str">
        <f t="shared" si="119"/>
        <v/>
      </c>
      <c r="F669" s="38"/>
      <c r="G669" s="38"/>
      <c r="H669" s="31"/>
      <c r="I669" s="31"/>
      <c r="J669" s="61" t="str">
        <f t="shared" si="120"/>
        <v/>
      </c>
      <c r="K669" s="69" t="str">
        <f t="shared" si="121"/>
        <v/>
      </c>
      <c r="L669" s="69" t="str">
        <f t="shared" si="122"/>
        <v/>
      </c>
      <c r="M669" s="69" t="str">
        <f t="shared" si="123"/>
        <v/>
      </c>
      <c r="N669" s="32"/>
      <c r="O669" s="99"/>
      <c r="P669" s="32"/>
      <c r="Q669" s="99"/>
      <c r="R669" s="129"/>
      <c r="S669" s="99"/>
      <c r="T669" s="32"/>
      <c r="U669" s="38"/>
      <c r="V669" s="32"/>
      <c r="W669" s="32"/>
      <c r="X669" s="38"/>
      <c r="Y669" s="30"/>
      <c r="Z669" s="30"/>
      <c r="AA669" s="32"/>
      <c r="AB669" s="32"/>
      <c r="AC669" s="33"/>
      <c r="AD669" s="63"/>
      <c r="AE669" s="63"/>
      <c r="BK669" s="65"/>
      <c r="BL669" s="65"/>
      <c r="BM669" s="65"/>
      <c r="BN669" s="65"/>
      <c r="BO669" s="65"/>
      <c r="BP669" s="65"/>
      <c r="BQ669" s="65"/>
      <c r="BR669" s="65"/>
      <c r="BS669" s="65"/>
      <c r="BT669" s="66"/>
      <c r="BU669" s="67"/>
      <c r="BV669" s="67"/>
      <c r="BW669" s="67"/>
      <c r="BX669" s="67"/>
      <c r="BY669" s="67"/>
      <c r="BZ669" s="68"/>
      <c r="CA669" s="65"/>
      <c r="CB669" s="65"/>
      <c r="CC669" s="65"/>
      <c r="CD669" s="65"/>
      <c r="CE669" s="65"/>
      <c r="CF669" s="65"/>
      <c r="CG669" s="65"/>
      <c r="CH669" s="65"/>
      <c r="CI669" s="65"/>
      <c r="CJ669" s="171"/>
      <c r="CK669" s="64" t="str">
        <f t="shared" si="117"/>
        <v/>
      </c>
    </row>
    <row r="670" spans="1:89" s="64" customFormat="1" ht="51" customHeight="1">
      <c r="A670" s="29" t="str">
        <f t="shared" si="118"/>
        <v/>
      </c>
      <c r="B670" s="30"/>
      <c r="C670" s="30"/>
      <c r="D670" s="38"/>
      <c r="E670" s="198" t="str">
        <f t="shared" si="119"/>
        <v/>
      </c>
      <c r="F670" s="38"/>
      <c r="G670" s="38"/>
      <c r="H670" s="31"/>
      <c r="I670" s="31"/>
      <c r="J670" s="61" t="str">
        <f t="shared" si="120"/>
        <v/>
      </c>
      <c r="K670" s="69" t="str">
        <f t="shared" si="121"/>
        <v/>
      </c>
      <c r="L670" s="69" t="str">
        <f t="shared" si="122"/>
        <v/>
      </c>
      <c r="M670" s="69" t="str">
        <f t="shared" si="123"/>
        <v/>
      </c>
      <c r="N670" s="32"/>
      <c r="O670" s="99"/>
      <c r="P670" s="32"/>
      <c r="Q670" s="99"/>
      <c r="R670" s="129"/>
      <c r="S670" s="99"/>
      <c r="T670" s="32"/>
      <c r="U670" s="38"/>
      <c r="V670" s="32"/>
      <c r="W670" s="32"/>
      <c r="X670" s="38"/>
      <c r="Y670" s="30"/>
      <c r="Z670" s="30"/>
      <c r="AA670" s="32"/>
      <c r="AB670" s="32"/>
      <c r="AC670" s="33"/>
      <c r="AD670" s="63"/>
      <c r="AE670" s="63"/>
      <c r="BK670" s="65"/>
      <c r="BL670" s="65"/>
      <c r="BM670" s="65"/>
      <c r="BN670" s="65"/>
      <c r="BO670" s="65"/>
      <c r="BP670" s="65"/>
      <c r="BQ670" s="65"/>
      <c r="BR670" s="65"/>
      <c r="BS670" s="65"/>
      <c r="BT670" s="66"/>
      <c r="BU670" s="67"/>
      <c r="BV670" s="67"/>
      <c r="BW670" s="67"/>
      <c r="BX670" s="67"/>
      <c r="BY670" s="67"/>
      <c r="BZ670" s="68"/>
      <c r="CA670" s="65"/>
      <c r="CB670" s="65"/>
      <c r="CC670" s="65"/>
      <c r="CD670" s="65"/>
      <c r="CE670" s="65"/>
      <c r="CF670" s="65"/>
      <c r="CG670" s="65"/>
      <c r="CH670" s="65"/>
      <c r="CI670" s="65"/>
      <c r="CJ670" s="171"/>
      <c r="CK670" s="64" t="str">
        <f t="shared" si="117"/>
        <v/>
      </c>
    </row>
    <row r="671" spans="1:89" s="64" customFormat="1" ht="51" customHeight="1">
      <c r="A671" s="29" t="str">
        <f t="shared" si="118"/>
        <v/>
      </c>
      <c r="B671" s="30"/>
      <c r="C671" s="30"/>
      <c r="D671" s="38"/>
      <c r="E671" s="198" t="str">
        <f t="shared" si="119"/>
        <v/>
      </c>
      <c r="F671" s="38"/>
      <c r="G671" s="38"/>
      <c r="H671" s="31"/>
      <c r="I671" s="31"/>
      <c r="J671" s="61" t="str">
        <f t="shared" si="120"/>
        <v/>
      </c>
      <c r="K671" s="69" t="str">
        <f t="shared" si="121"/>
        <v/>
      </c>
      <c r="L671" s="69" t="str">
        <f t="shared" si="122"/>
        <v/>
      </c>
      <c r="M671" s="69" t="str">
        <f t="shared" si="123"/>
        <v/>
      </c>
      <c r="N671" s="32"/>
      <c r="O671" s="99"/>
      <c r="P671" s="32"/>
      <c r="Q671" s="99"/>
      <c r="R671" s="129"/>
      <c r="S671" s="99"/>
      <c r="T671" s="32"/>
      <c r="U671" s="38"/>
      <c r="V671" s="32"/>
      <c r="W671" s="32"/>
      <c r="X671" s="38"/>
      <c r="Y671" s="30"/>
      <c r="Z671" s="30"/>
      <c r="AA671" s="32"/>
      <c r="AB671" s="32"/>
      <c r="AC671" s="33"/>
      <c r="AD671" s="63"/>
      <c r="AE671" s="63"/>
      <c r="BK671" s="65"/>
      <c r="BL671" s="65"/>
      <c r="BM671" s="65"/>
      <c r="BN671" s="65"/>
      <c r="BO671" s="65"/>
      <c r="BP671" s="65"/>
      <c r="BQ671" s="65"/>
      <c r="BR671" s="65"/>
      <c r="BS671" s="65"/>
      <c r="BT671" s="66"/>
      <c r="BU671" s="67"/>
      <c r="BV671" s="67"/>
      <c r="BW671" s="67"/>
      <c r="BX671" s="67"/>
      <c r="BY671" s="67"/>
      <c r="BZ671" s="68"/>
      <c r="CA671" s="65"/>
      <c r="CB671" s="65"/>
      <c r="CC671" s="65"/>
      <c r="CD671" s="65"/>
      <c r="CE671" s="65"/>
      <c r="CF671" s="65"/>
      <c r="CG671" s="65"/>
      <c r="CH671" s="65"/>
      <c r="CI671" s="65"/>
      <c r="CJ671" s="171"/>
      <c r="CK671" s="64" t="str">
        <f t="shared" si="117"/>
        <v/>
      </c>
    </row>
    <row r="672" spans="1:89" s="64" customFormat="1" ht="51" customHeight="1">
      <c r="A672" s="29" t="str">
        <f t="shared" si="118"/>
        <v/>
      </c>
      <c r="B672" s="30"/>
      <c r="C672" s="30"/>
      <c r="D672" s="38"/>
      <c r="E672" s="198" t="str">
        <f t="shared" si="119"/>
        <v/>
      </c>
      <c r="F672" s="38"/>
      <c r="G672" s="38"/>
      <c r="H672" s="31"/>
      <c r="I672" s="31"/>
      <c r="J672" s="61" t="str">
        <f t="shared" si="120"/>
        <v/>
      </c>
      <c r="K672" s="69" t="str">
        <f t="shared" si="121"/>
        <v/>
      </c>
      <c r="L672" s="69" t="str">
        <f t="shared" si="122"/>
        <v/>
      </c>
      <c r="M672" s="69" t="str">
        <f t="shared" si="123"/>
        <v/>
      </c>
      <c r="N672" s="32"/>
      <c r="O672" s="99"/>
      <c r="P672" s="32"/>
      <c r="Q672" s="99"/>
      <c r="R672" s="129"/>
      <c r="S672" s="99"/>
      <c r="T672" s="32"/>
      <c r="U672" s="38"/>
      <c r="V672" s="32"/>
      <c r="W672" s="32"/>
      <c r="X672" s="38"/>
      <c r="Y672" s="30"/>
      <c r="Z672" s="30"/>
      <c r="AA672" s="32"/>
      <c r="AB672" s="32"/>
      <c r="AC672" s="33"/>
      <c r="AD672" s="63"/>
      <c r="AE672" s="63"/>
      <c r="BK672" s="65"/>
      <c r="BL672" s="65"/>
      <c r="BM672" s="65"/>
      <c r="BN672" s="65"/>
      <c r="BO672" s="65"/>
      <c r="BP672" s="65"/>
      <c r="BQ672" s="65"/>
      <c r="BR672" s="65"/>
      <c r="BS672" s="65"/>
      <c r="BT672" s="66"/>
      <c r="BU672" s="67"/>
      <c r="BV672" s="67"/>
      <c r="BW672" s="67"/>
      <c r="BX672" s="67"/>
      <c r="BY672" s="67"/>
      <c r="BZ672" s="68"/>
      <c r="CA672" s="65"/>
      <c r="CB672" s="65"/>
      <c r="CC672" s="65"/>
      <c r="CD672" s="65"/>
      <c r="CE672" s="65"/>
      <c r="CF672" s="65"/>
      <c r="CG672" s="65"/>
      <c r="CH672" s="65"/>
      <c r="CI672" s="65"/>
      <c r="CJ672" s="171"/>
      <c r="CK672" s="64" t="str">
        <f t="shared" si="117"/>
        <v/>
      </c>
    </row>
    <row r="673" spans="1:89" s="64" customFormat="1" ht="51" customHeight="1">
      <c r="A673" s="29" t="str">
        <f t="shared" si="118"/>
        <v/>
      </c>
      <c r="B673" s="30"/>
      <c r="C673" s="30"/>
      <c r="D673" s="38"/>
      <c r="E673" s="198" t="str">
        <f t="shared" si="119"/>
        <v/>
      </c>
      <c r="F673" s="38"/>
      <c r="G673" s="38"/>
      <c r="H673" s="31"/>
      <c r="I673" s="31"/>
      <c r="J673" s="61" t="str">
        <f t="shared" si="120"/>
        <v/>
      </c>
      <c r="K673" s="69" t="str">
        <f t="shared" si="121"/>
        <v/>
      </c>
      <c r="L673" s="69" t="str">
        <f t="shared" si="122"/>
        <v/>
      </c>
      <c r="M673" s="69" t="str">
        <f t="shared" si="123"/>
        <v/>
      </c>
      <c r="N673" s="32"/>
      <c r="O673" s="99"/>
      <c r="P673" s="32"/>
      <c r="Q673" s="99"/>
      <c r="R673" s="129"/>
      <c r="S673" s="99"/>
      <c r="T673" s="32"/>
      <c r="U673" s="38"/>
      <c r="V673" s="32"/>
      <c r="W673" s="32"/>
      <c r="X673" s="38"/>
      <c r="Y673" s="30"/>
      <c r="Z673" s="30"/>
      <c r="AA673" s="32"/>
      <c r="AB673" s="32"/>
      <c r="AC673" s="33"/>
      <c r="AD673" s="63"/>
      <c r="AE673" s="63"/>
      <c r="BK673" s="65"/>
      <c r="BL673" s="65"/>
      <c r="BM673" s="65"/>
      <c r="BN673" s="65"/>
      <c r="BO673" s="65"/>
      <c r="BP673" s="65"/>
      <c r="BQ673" s="65"/>
      <c r="BR673" s="65"/>
      <c r="BS673" s="65"/>
      <c r="BT673" s="66"/>
      <c r="BU673" s="67"/>
      <c r="BV673" s="67"/>
      <c r="BW673" s="67"/>
      <c r="BX673" s="67"/>
      <c r="BY673" s="67"/>
      <c r="BZ673" s="68"/>
      <c r="CA673" s="65"/>
      <c r="CB673" s="65"/>
      <c r="CC673" s="65"/>
      <c r="CD673" s="65"/>
      <c r="CE673" s="65"/>
      <c r="CF673" s="65"/>
      <c r="CG673" s="65"/>
      <c r="CH673" s="65"/>
      <c r="CI673" s="65"/>
      <c r="CJ673" s="171"/>
      <c r="CK673" s="64" t="str">
        <f t="shared" si="117"/>
        <v/>
      </c>
    </row>
    <row r="674" spans="1:89" s="64" customFormat="1" ht="51" customHeight="1">
      <c r="A674" s="29" t="str">
        <f t="shared" si="118"/>
        <v/>
      </c>
      <c r="B674" s="30"/>
      <c r="C674" s="30"/>
      <c r="D674" s="38"/>
      <c r="E674" s="198" t="str">
        <f t="shared" si="119"/>
        <v/>
      </c>
      <c r="F674" s="38"/>
      <c r="G674" s="38"/>
      <c r="H674" s="31"/>
      <c r="I674" s="31"/>
      <c r="J674" s="61" t="str">
        <f t="shared" si="120"/>
        <v/>
      </c>
      <c r="K674" s="69" t="str">
        <f t="shared" si="121"/>
        <v/>
      </c>
      <c r="L674" s="69" t="str">
        <f t="shared" si="122"/>
        <v/>
      </c>
      <c r="M674" s="69" t="str">
        <f t="shared" si="123"/>
        <v/>
      </c>
      <c r="N674" s="32"/>
      <c r="O674" s="99"/>
      <c r="P674" s="32"/>
      <c r="Q674" s="99"/>
      <c r="R674" s="129"/>
      <c r="S674" s="99"/>
      <c r="T674" s="32"/>
      <c r="U674" s="38"/>
      <c r="V674" s="32"/>
      <c r="W674" s="32"/>
      <c r="X674" s="38"/>
      <c r="Y674" s="30"/>
      <c r="Z674" s="30"/>
      <c r="AA674" s="32"/>
      <c r="AB674" s="32"/>
      <c r="AC674" s="33"/>
      <c r="AD674" s="63"/>
      <c r="AE674" s="63"/>
      <c r="BK674" s="65"/>
      <c r="BL674" s="65"/>
      <c r="BM674" s="65"/>
      <c r="BN674" s="65"/>
      <c r="BO674" s="65"/>
      <c r="BP674" s="65"/>
      <c r="BQ674" s="65"/>
      <c r="BR674" s="65"/>
      <c r="BS674" s="65"/>
      <c r="BT674" s="66"/>
      <c r="BU674" s="67"/>
      <c r="BV674" s="67"/>
      <c r="BW674" s="67"/>
      <c r="BX674" s="67"/>
      <c r="BY674" s="67"/>
      <c r="BZ674" s="68"/>
      <c r="CA674" s="65"/>
      <c r="CB674" s="65"/>
      <c r="CC674" s="65"/>
      <c r="CD674" s="65"/>
      <c r="CE674" s="65"/>
      <c r="CF674" s="65"/>
      <c r="CG674" s="65"/>
      <c r="CH674" s="65"/>
      <c r="CI674" s="65"/>
      <c r="CJ674" s="171"/>
      <c r="CK674" s="64" t="str">
        <f t="shared" si="117"/>
        <v/>
      </c>
    </row>
    <row r="675" spans="1:89" s="64" customFormat="1" ht="51" customHeight="1">
      <c r="A675" s="29" t="str">
        <f t="shared" si="118"/>
        <v/>
      </c>
      <c r="B675" s="30"/>
      <c r="C675" s="30"/>
      <c r="D675" s="38"/>
      <c r="E675" s="198" t="str">
        <f t="shared" si="119"/>
        <v/>
      </c>
      <c r="F675" s="38"/>
      <c r="G675" s="38"/>
      <c r="H675" s="31"/>
      <c r="I675" s="31"/>
      <c r="J675" s="61" t="str">
        <f t="shared" si="120"/>
        <v/>
      </c>
      <c r="K675" s="69" t="str">
        <f t="shared" si="121"/>
        <v/>
      </c>
      <c r="L675" s="69" t="str">
        <f t="shared" si="122"/>
        <v/>
      </c>
      <c r="M675" s="69" t="str">
        <f t="shared" si="123"/>
        <v/>
      </c>
      <c r="N675" s="32"/>
      <c r="O675" s="99"/>
      <c r="P675" s="32"/>
      <c r="Q675" s="99"/>
      <c r="R675" s="129"/>
      <c r="S675" s="99"/>
      <c r="T675" s="32"/>
      <c r="U675" s="38"/>
      <c r="V675" s="32"/>
      <c r="W675" s="32"/>
      <c r="X675" s="38"/>
      <c r="Y675" s="30"/>
      <c r="Z675" s="30"/>
      <c r="AA675" s="32"/>
      <c r="AB675" s="32"/>
      <c r="AC675" s="33"/>
      <c r="AD675" s="63"/>
      <c r="AE675" s="63"/>
      <c r="BK675" s="65"/>
      <c r="BL675" s="65"/>
      <c r="BM675" s="65"/>
      <c r="BN675" s="65"/>
      <c r="BO675" s="65"/>
      <c r="BP675" s="65"/>
      <c r="BQ675" s="65"/>
      <c r="BR675" s="65"/>
      <c r="BS675" s="65"/>
      <c r="BT675" s="66"/>
      <c r="BU675" s="67"/>
      <c r="BV675" s="67"/>
      <c r="BW675" s="67"/>
      <c r="BX675" s="67"/>
      <c r="BY675" s="67"/>
      <c r="BZ675" s="68"/>
      <c r="CA675" s="65"/>
      <c r="CB675" s="65"/>
      <c r="CC675" s="65"/>
      <c r="CD675" s="65"/>
      <c r="CE675" s="65"/>
      <c r="CF675" s="65"/>
      <c r="CG675" s="65"/>
      <c r="CH675" s="65"/>
      <c r="CI675" s="65"/>
      <c r="CJ675" s="171"/>
      <c r="CK675" s="64" t="str">
        <f t="shared" si="117"/>
        <v/>
      </c>
    </row>
    <row r="676" spans="1:89" s="64" customFormat="1" ht="51" customHeight="1">
      <c r="A676" s="29" t="str">
        <f t="shared" si="118"/>
        <v/>
      </c>
      <c r="B676" s="30"/>
      <c r="C676" s="30"/>
      <c r="D676" s="38"/>
      <c r="E676" s="198" t="str">
        <f t="shared" si="119"/>
        <v/>
      </c>
      <c r="F676" s="38"/>
      <c r="G676" s="38"/>
      <c r="H676" s="31"/>
      <c r="I676" s="31"/>
      <c r="J676" s="61" t="str">
        <f t="shared" si="120"/>
        <v/>
      </c>
      <c r="K676" s="69" t="str">
        <f t="shared" si="121"/>
        <v/>
      </c>
      <c r="L676" s="69" t="str">
        <f t="shared" si="122"/>
        <v/>
      </c>
      <c r="M676" s="69" t="str">
        <f t="shared" si="123"/>
        <v/>
      </c>
      <c r="N676" s="32"/>
      <c r="O676" s="99"/>
      <c r="P676" s="32"/>
      <c r="Q676" s="99"/>
      <c r="R676" s="129"/>
      <c r="S676" s="99"/>
      <c r="T676" s="32"/>
      <c r="U676" s="38"/>
      <c r="V676" s="32"/>
      <c r="W676" s="32"/>
      <c r="X676" s="38"/>
      <c r="Y676" s="30"/>
      <c r="Z676" s="30"/>
      <c r="AA676" s="32"/>
      <c r="AB676" s="32"/>
      <c r="AC676" s="33"/>
      <c r="AD676" s="63"/>
      <c r="AE676" s="63"/>
      <c r="BK676" s="65"/>
      <c r="BL676" s="65"/>
      <c r="BM676" s="65"/>
      <c r="BN676" s="65"/>
      <c r="BO676" s="65"/>
      <c r="BP676" s="65"/>
      <c r="BQ676" s="65"/>
      <c r="BR676" s="65"/>
      <c r="BS676" s="65"/>
      <c r="BT676" s="66"/>
      <c r="BU676" s="67"/>
      <c r="BV676" s="67"/>
      <c r="BW676" s="67"/>
      <c r="BX676" s="67"/>
      <c r="BY676" s="67"/>
      <c r="BZ676" s="68"/>
      <c r="CA676" s="65"/>
      <c r="CB676" s="65"/>
      <c r="CC676" s="65"/>
      <c r="CD676" s="65"/>
      <c r="CE676" s="65"/>
      <c r="CF676" s="65"/>
      <c r="CG676" s="65"/>
      <c r="CH676" s="65"/>
      <c r="CI676" s="65"/>
      <c r="CJ676" s="171"/>
      <c r="CK676" s="64" t="str">
        <f t="shared" si="117"/>
        <v/>
      </c>
    </row>
    <row r="677" spans="1:89" s="64" customFormat="1" ht="51" customHeight="1">
      <c r="A677" s="29" t="str">
        <f t="shared" si="118"/>
        <v/>
      </c>
      <c r="B677" s="30"/>
      <c r="C677" s="30"/>
      <c r="D677" s="38"/>
      <c r="E677" s="198" t="str">
        <f t="shared" si="119"/>
        <v/>
      </c>
      <c r="F677" s="38"/>
      <c r="G677" s="38"/>
      <c r="H677" s="31"/>
      <c r="I677" s="31"/>
      <c r="J677" s="61" t="str">
        <f t="shared" si="120"/>
        <v/>
      </c>
      <c r="K677" s="69" t="str">
        <f t="shared" si="121"/>
        <v/>
      </c>
      <c r="L677" s="69" t="str">
        <f t="shared" si="122"/>
        <v/>
      </c>
      <c r="M677" s="69" t="str">
        <f t="shared" si="123"/>
        <v/>
      </c>
      <c r="N677" s="32"/>
      <c r="O677" s="99"/>
      <c r="P677" s="32"/>
      <c r="Q677" s="99"/>
      <c r="R677" s="129"/>
      <c r="S677" s="99"/>
      <c r="T677" s="32"/>
      <c r="U677" s="38"/>
      <c r="V677" s="32"/>
      <c r="W677" s="32"/>
      <c r="X677" s="38"/>
      <c r="Y677" s="30"/>
      <c r="Z677" s="30"/>
      <c r="AA677" s="32"/>
      <c r="AB677" s="32"/>
      <c r="AC677" s="33"/>
      <c r="AD677" s="63"/>
      <c r="AE677" s="63"/>
      <c r="BK677" s="65"/>
      <c r="BL677" s="65"/>
      <c r="BM677" s="65"/>
      <c r="BN677" s="65"/>
      <c r="BO677" s="65"/>
      <c r="BP677" s="65"/>
      <c r="BQ677" s="65"/>
      <c r="BR677" s="65"/>
      <c r="BS677" s="65"/>
      <c r="BT677" s="66"/>
      <c r="BU677" s="67"/>
      <c r="BV677" s="67"/>
      <c r="BW677" s="67"/>
      <c r="BX677" s="67"/>
      <c r="BY677" s="67"/>
      <c r="BZ677" s="68"/>
      <c r="CA677" s="65"/>
      <c r="CB677" s="65"/>
      <c r="CC677" s="65"/>
      <c r="CD677" s="65"/>
      <c r="CE677" s="65"/>
      <c r="CF677" s="65"/>
      <c r="CG677" s="65"/>
      <c r="CH677" s="65"/>
      <c r="CI677" s="65"/>
      <c r="CJ677" s="171"/>
      <c r="CK677" s="64" t="str">
        <f t="shared" si="117"/>
        <v/>
      </c>
    </row>
    <row r="678" spans="1:89" s="64" customFormat="1" ht="51" customHeight="1">
      <c r="A678" s="29" t="str">
        <f t="shared" si="118"/>
        <v/>
      </c>
      <c r="B678" s="30"/>
      <c r="C678" s="30"/>
      <c r="D678" s="38"/>
      <c r="E678" s="198" t="str">
        <f t="shared" si="119"/>
        <v/>
      </c>
      <c r="F678" s="38"/>
      <c r="G678" s="38"/>
      <c r="H678" s="31"/>
      <c r="I678" s="31"/>
      <c r="J678" s="61" t="str">
        <f t="shared" si="120"/>
        <v/>
      </c>
      <c r="K678" s="69" t="str">
        <f t="shared" si="121"/>
        <v/>
      </c>
      <c r="L678" s="69" t="str">
        <f t="shared" si="122"/>
        <v/>
      </c>
      <c r="M678" s="69" t="str">
        <f t="shared" si="123"/>
        <v/>
      </c>
      <c r="N678" s="32"/>
      <c r="O678" s="99"/>
      <c r="P678" s="32"/>
      <c r="Q678" s="99"/>
      <c r="R678" s="129"/>
      <c r="S678" s="99"/>
      <c r="T678" s="32"/>
      <c r="U678" s="38"/>
      <c r="V678" s="32"/>
      <c r="W678" s="32"/>
      <c r="X678" s="38"/>
      <c r="Y678" s="30"/>
      <c r="Z678" s="30"/>
      <c r="AA678" s="32"/>
      <c r="AB678" s="32"/>
      <c r="AC678" s="33"/>
      <c r="AD678" s="63"/>
      <c r="AE678" s="63"/>
      <c r="BK678" s="65"/>
      <c r="BL678" s="65"/>
      <c r="BM678" s="65"/>
      <c r="BN678" s="65"/>
      <c r="BO678" s="65"/>
      <c r="BP678" s="65"/>
      <c r="BQ678" s="65"/>
      <c r="BR678" s="65"/>
      <c r="BS678" s="65"/>
      <c r="BT678" s="66"/>
      <c r="BU678" s="67"/>
      <c r="BV678" s="67"/>
      <c r="BW678" s="67"/>
      <c r="BX678" s="67"/>
      <c r="BY678" s="67"/>
      <c r="BZ678" s="68"/>
      <c r="CA678" s="65"/>
      <c r="CB678" s="65"/>
      <c r="CC678" s="65"/>
      <c r="CD678" s="65"/>
      <c r="CE678" s="65"/>
      <c r="CF678" s="65"/>
      <c r="CG678" s="65"/>
      <c r="CH678" s="65"/>
      <c r="CI678" s="65"/>
      <c r="CJ678" s="171"/>
      <c r="CK678" s="64" t="str">
        <f t="shared" si="117"/>
        <v/>
      </c>
    </row>
    <row r="679" spans="1:89" s="64" customFormat="1" ht="51" customHeight="1">
      <c r="A679" s="29" t="str">
        <f t="shared" si="118"/>
        <v/>
      </c>
      <c r="B679" s="30"/>
      <c r="C679" s="30"/>
      <c r="D679" s="38"/>
      <c r="E679" s="198" t="str">
        <f t="shared" si="119"/>
        <v/>
      </c>
      <c r="F679" s="38"/>
      <c r="G679" s="38"/>
      <c r="H679" s="31"/>
      <c r="I679" s="31"/>
      <c r="J679" s="61" t="str">
        <f t="shared" si="120"/>
        <v/>
      </c>
      <c r="K679" s="69" t="str">
        <f t="shared" si="121"/>
        <v/>
      </c>
      <c r="L679" s="69" t="str">
        <f t="shared" si="122"/>
        <v/>
      </c>
      <c r="M679" s="69" t="str">
        <f t="shared" si="123"/>
        <v/>
      </c>
      <c r="N679" s="32"/>
      <c r="O679" s="99"/>
      <c r="P679" s="32"/>
      <c r="Q679" s="99"/>
      <c r="R679" s="129"/>
      <c r="S679" s="99"/>
      <c r="T679" s="32"/>
      <c r="U679" s="38"/>
      <c r="V679" s="32"/>
      <c r="W679" s="32"/>
      <c r="X679" s="38"/>
      <c r="Y679" s="30"/>
      <c r="Z679" s="30"/>
      <c r="AA679" s="32"/>
      <c r="AB679" s="32"/>
      <c r="AC679" s="33"/>
      <c r="AD679" s="63"/>
      <c r="AE679" s="63"/>
      <c r="BK679" s="65"/>
      <c r="BL679" s="65"/>
      <c r="BM679" s="65"/>
      <c r="BN679" s="65"/>
      <c r="BO679" s="65"/>
      <c r="BP679" s="65"/>
      <c r="BQ679" s="65"/>
      <c r="BR679" s="65"/>
      <c r="BS679" s="65"/>
      <c r="BT679" s="66"/>
      <c r="BU679" s="67"/>
      <c r="BV679" s="67"/>
      <c r="BW679" s="67"/>
      <c r="BX679" s="67"/>
      <c r="BY679" s="67"/>
      <c r="BZ679" s="68"/>
      <c r="CA679" s="65"/>
      <c r="CB679" s="65"/>
      <c r="CC679" s="65"/>
      <c r="CD679" s="65"/>
      <c r="CE679" s="65"/>
      <c r="CF679" s="65"/>
      <c r="CG679" s="65"/>
      <c r="CH679" s="65"/>
      <c r="CI679" s="65"/>
      <c r="CJ679" s="171"/>
      <c r="CK679" s="64" t="str">
        <f t="shared" si="117"/>
        <v/>
      </c>
    </row>
    <row r="680" spans="1:89" s="64" customFormat="1" ht="51" customHeight="1">
      <c r="A680" s="29" t="str">
        <f t="shared" si="118"/>
        <v/>
      </c>
      <c r="B680" s="30"/>
      <c r="C680" s="30"/>
      <c r="D680" s="38"/>
      <c r="E680" s="198" t="str">
        <f t="shared" si="119"/>
        <v/>
      </c>
      <c r="F680" s="38"/>
      <c r="G680" s="38"/>
      <c r="H680" s="31"/>
      <c r="I680" s="31"/>
      <c r="J680" s="61" t="str">
        <f t="shared" si="120"/>
        <v/>
      </c>
      <c r="K680" s="69" t="str">
        <f t="shared" si="121"/>
        <v/>
      </c>
      <c r="L680" s="69" t="str">
        <f t="shared" si="122"/>
        <v/>
      </c>
      <c r="M680" s="69" t="str">
        <f t="shared" si="123"/>
        <v/>
      </c>
      <c r="N680" s="32"/>
      <c r="O680" s="99"/>
      <c r="P680" s="32"/>
      <c r="Q680" s="99"/>
      <c r="R680" s="129"/>
      <c r="S680" s="99"/>
      <c r="T680" s="32"/>
      <c r="U680" s="38"/>
      <c r="V680" s="32"/>
      <c r="W680" s="32"/>
      <c r="X680" s="38"/>
      <c r="Y680" s="30"/>
      <c r="Z680" s="30"/>
      <c r="AA680" s="32"/>
      <c r="AB680" s="32"/>
      <c r="AC680" s="33"/>
      <c r="AD680" s="63"/>
      <c r="AE680" s="63"/>
      <c r="BK680" s="65"/>
      <c r="BL680" s="65"/>
      <c r="BM680" s="65"/>
      <c r="BN680" s="65"/>
      <c r="BO680" s="65"/>
      <c r="BP680" s="65"/>
      <c r="BQ680" s="65"/>
      <c r="BR680" s="65"/>
      <c r="BS680" s="65"/>
      <c r="BT680" s="66"/>
      <c r="BU680" s="67"/>
      <c r="BV680" s="67"/>
      <c r="BW680" s="67"/>
      <c r="BX680" s="67"/>
      <c r="BY680" s="67"/>
      <c r="BZ680" s="68"/>
      <c r="CA680" s="65"/>
      <c r="CB680" s="65"/>
      <c r="CC680" s="65"/>
      <c r="CD680" s="65"/>
      <c r="CE680" s="65"/>
      <c r="CF680" s="65"/>
      <c r="CG680" s="65"/>
      <c r="CH680" s="65"/>
      <c r="CI680" s="65"/>
      <c r="CJ680" s="171"/>
      <c r="CK680" s="64" t="str">
        <f t="shared" si="117"/>
        <v/>
      </c>
    </row>
    <row r="681" spans="1:89" s="64" customFormat="1" ht="51" customHeight="1">
      <c r="A681" s="29" t="str">
        <f t="shared" si="118"/>
        <v/>
      </c>
      <c r="B681" s="30"/>
      <c r="C681" s="30"/>
      <c r="D681" s="38"/>
      <c r="E681" s="198" t="str">
        <f t="shared" si="119"/>
        <v/>
      </c>
      <c r="F681" s="38"/>
      <c r="G681" s="38"/>
      <c r="H681" s="31"/>
      <c r="I681" s="31"/>
      <c r="J681" s="61" t="str">
        <f t="shared" si="120"/>
        <v/>
      </c>
      <c r="K681" s="69" t="str">
        <f t="shared" si="121"/>
        <v/>
      </c>
      <c r="L681" s="69" t="str">
        <f t="shared" si="122"/>
        <v/>
      </c>
      <c r="M681" s="69" t="str">
        <f t="shared" si="123"/>
        <v/>
      </c>
      <c r="N681" s="32"/>
      <c r="O681" s="99"/>
      <c r="P681" s="32"/>
      <c r="Q681" s="99"/>
      <c r="R681" s="129"/>
      <c r="S681" s="99"/>
      <c r="T681" s="32"/>
      <c r="U681" s="38"/>
      <c r="V681" s="32"/>
      <c r="W681" s="32"/>
      <c r="X681" s="38"/>
      <c r="Y681" s="30"/>
      <c r="Z681" s="30"/>
      <c r="AA681" s="32"/>
      <c r="AB681" s="32"/>
      <c r="AC681" s="33"/>
      <c r="AD681" s="63"/>
      <c r="AE681" s="63"/>
      <c r="BK681" s="65"/>
      <c r="BL681" s="65"/>
      <c r="BM681" s="65"/>
      <c r="BN681" s="65"/>
      <c r="BO681" s="65"/>
      <c r="BP681" s="65"/>
      <c r="BQ681" s="65"/>
      <c r="BR681" s="65"/>
      <c r="BS681" s="65"/>
      <c r="BT681" s="66"/>
      <c r="BU681" s="67"/>
      <c r="BV681" s="67"/>
      <c r="BW681" s="67"/>
      <c r="BX681" s="67"/>
      <c r="BY681" s="67"/>
      <c r="BZ681" s="68"/>
      <c r="CA681" s="65"/>
      <c r="CB681" s="65"/>
      <c r="CC681" s="65"/>
      <c r="CD681" s="65"/>
      <c r="CE681" s="65"/>
      <c r="CF681" s="65"/>
      <c r="CG681" s="65"/>
      <c r="CH681" s="65"/>
      <c r="CI681" s="65"/>
      <c r="CJ681" s="171"/>
      <c r="CK681" s="64" t="str">
        <f t="shared" si="117"/>
        <v/>
      </c>
    </row>
    <row r="682" spans="1:89" s="64" customFormat="1" ht="51" customHeight="1">
      <c r="A682" s="29" t="str">
        <f t="shared" si="118"/>
        <v/>
      </c>
      <c r="B682" s="30"/>
      <c r="C682" s="30"/>
      <c r="D682" s="38"/>
      <c r="E682" s="198" t="str">
        <f t="shared" si="119"/>
        <v/>
      </c>
      <c r="F682" s="38"/>
      <c r="G682" s="38"/>
      <c r="H682" s="31"/>
      <c r="I682" s="31"/>
      <c r="J682" s="61" t="str">
        <f t="shared" si="120"/>
        <v/>
      </c>
      <c r="K682" s="69" t="str">
        <f t="shared" si="121"/>
        <v/>
      </c>
      <c r="L682" s="69" t="str">
        <f t="shared" si="122"/>
        <v/>
      </c>
      <c r="M682" s="69" t="str">
        <f t="shared" si="123"/>
        <v/>
      </c>
      <c r="N682" s="32"/>
      <c r="O682" s="99"/>
      <c r="P682" s="32"/>
      <c r="Q682" s="99"/>
      <c r="R682" s="129"/>
      <c r="S682" s="99"/>
      <c r="T682" s="32"/>
      <c r="U682" s="38"/>
      <c r="V682" s="32"/>
      <c r="W682" s="32"/>
      <c r="X682" s="38"/>
      <c r="Y682" s="30"/>
      <c r="Z682" s="30"/>
      <c r="AA682" s="32"/>
      <c r="AB682" s="32"/>
      <c r="AC682" s="33"/>
      <c r="AD682" s="63"/>
      <c r="AE682" s="63"/>
      <c r="BK682" s="65"/>
      <c r="BL682" s="65"/>
      <c r="BM682" s="65"/>
      <c r="BN682" s="65"/>
      <c r="BO682" s="65"/>
      <c r="BP682" s="65"/>
      <c r="BQ682" s="65"/>
      <c r="BR682" s="65"/>
      <c r="BS682" s="65"/>
      <c r="BT682" s="66"/>
      <c r="BU682" s="67"/>
      <c r="BV682" s="67"/>
      <c r="BW682" s="67"/>
      <c r="BX682" s="67"/>
      <c r="BY682" s="67"/>
      <c r="BZ682" s="68"/>
      <c r="CA682" s="65"/>
      <c r="CB682" s="65"/>
      <c r="CC682" s="65"/>
      <c r="CD682" s="65"/>
      <c r="CE682" s="65"/>
      <c r="CF682" s="65"/>
      <c r="CG682" s="65"/>
      <c r="CH682" s="65"/>
      <c r="CI682" s="65"/>
      <c r="CJ682" s="171"/>
      <c r="CK682" s="64" t="str">
        <f t="shared" si="117"/>
        <v/>
      </c>
    </row>
    <row r="683" spans="1:89" s="64" customFormat="1" ht="51" customHeight="1">
      <c r="A683" s="29" t="str">
        <f t="shared" si="118"/>
        <v/>
      </c>
      <c r="B683" s="30"/>
      <c r="C683" s="30"/>
      <c r="D683" s="38"/>
      <c r="E683" s="198" t="str">
        <f t="shared" si="119"/>
        <v/>
      </c>
      <c r="F683" s="38"/>
      <c r="G683" s="38"/>
      <c r="H683" s="31"/>
      <c r="I683" s="31"/>
      <c r="J683" s="61" t="str">
        <f t="shared" si="120"/>
        <v/>
      </c>
      <c r="K683" s="69" t="str">
        <f t="shared" si="121"/>
        <v/>
      </c>
      <c r="L683" s="69" t="str">
        <f t="shared" si="122"/>
        <v/>
      </c>
      <c r="M683" s="69" t="str">
        <f t="shared" si="123"/>
        <v/>
      </c>
      <c r="N683" s="32"/>
      <c r="O683" s="99"/>
      <c r="P683" s="32"/>
      <c r="Q683" s="99"/>
      <c r="R683" s="129"/>
      <c r="S683" s="99"/>
      <c r="T683" s="32"/>
      <c r="U683" s="38"/>
      <c r="V683" s="32"/>
      <c r="W683" s="32"/>
      <c r="X683" s="38"/>
      <c r="Y683" s="30"/>
      <c r="Z683" s="30"/>
      <c r="AA683" s="32"/>
      <c r="AB683" s="32"/>
      <c r="AC683" s="33"/>
      <c r="AD683" s="63"/>
      <c r="AE683" s="63"/>
      <c r="BK683" s="65"/>
      <c r="BL683" s="65"/>
      <c r="BM683" s="65"/>
      <c r="BN683" s="65"/>
      <c r="BO683" s="65"/>
      <c r="BP683" s="65"/>
      <c r="BQ683" s="65"/>
      <c r="BR683" s="65"/>
      <c r="BS683" s="65"/>
      <c r="BT683" s="66"/>
      <c r="BU683" s="67"/>
      <c r="BV683" s="67"/>
      <c r="BW683" s="67"/>
      <c r="BX683" s="67"/>
      <c r="BY683" s="67"/>
      <c r="BZ683" s="68"/>
      <c r="CA683" s="65"/>
      <c r="CB683" s="65"/>
      <c r="CC683" s="65"/>
      <c r="CD683" s="65"/>
      <c r="CE683" s="65"/>
      <c r="CF683" s="65"/>
      <c r="CG683" s="65"/>
      <c r="CH683" s="65"/>
      <c r="CI683" s="65"/>
      <c r="CJ683" s="171"/>
      <c r="CK683" s="64" t="str">
        <f t="shared" si="117"/>
        <v/>
      </c>
    </row>
    <row r="684" spans="1:89" s="64" customFormat="1" ht="51" customHeight="1">
      <c r="A684" s="29" t="str">
        <f t="shared" si="118"/>
        <v/>
      </c>
      <c r="B684" s="30"/>
      <c r="C684" s="30"/>
      <c r="D684" s="38"/>
      <c r="E684" s="198" t="str">
        <f t="shared" si="119"/>
        <v/>
      </c>
      <c r="F684" s="38"/>
      <c r="G684" s="38"/>
      <c r="H684" s="31"/>
      <c r="I684" s="31"/>
      <c r="J684" s="61" t="str">
        <f t="shared" si="120"/>
        <v/>
      </c>
      <c r="K684" s="69" t="str">
        <f t="shared" si="121"/>
        <v/>
      </c>
      <c r="L684" s="69" t="str">
        <f t="shared" si="122"/>
        <v/>
      </c>
      <c r="M684" s="69" t="str">
        <f t="shared" si="123"/>
        <v/>
      </c>
      <c r="N684" s="32"/>
      <c r="O684" s="99"/>
      <c r="P684" s="32"/>
      <c r="Q684" s="99"/>
      <c r="R684" s="129"/>
      <c r="S684" s="99"/>
      <c r="T684" s="32"/>
      <c r="U684" s="38"/>
      <c r="V684" s="32"/>
      <c r="W684" s="32"/>
      <c r="X684" s="38"/>
      <c r="Y684" s="30"/>
      <c r="Z684" s="30"/>
      <c r="AA684" s="32"/>
      <c r="AB684" s="32"/>
      <c r="AC684" s="33"/>
      <c r="AD684" s="63"/>
      <c r="AE684" s="63"/>
      <c r="BK684" s="65"/>
      <c r="BL684" s="65"/>
      <c r="BM684" s="65"/>
      <c r="BN684" s="65"/>
      <c r="BO684" s="65"/>
      <c r="BP684" s="65"/>
      <c r="BQ684" s="65"/>
      <c r="BR684" s="65"/>
      <c r="BS684" s="65"/>
      <c r="BT684" s="66"/>
      <c r="BU684" s="67"/>
      <c r="BV684" s="67"/>
      <c r="BW684" s="67"/>
      <c r="BX684" s="67"/>
      <c r="BY684" s="67"/>
      <c r="BZ684" s="68"/>
      <c r="CA684" s="65"/>
      <c r="CB684" s="65"/>
      <c r="CC684" s="65"/>
      <c r="CD684" s="65"/>
      <c r="CE684" s="65"/>
      <c r="CF684" s="65"/>
      <c r="CG684" s="65"/>
      <c r="CH684" s="65"/>
      <c r="CI684" s="65"/>
      <c r="CJ684" s="171"/>
      <c r="CK684" s="64" t="str">
        <f t="shared" si="117"/>
        <v/>
      </c>
    </row>
    <row r="685" spans="1:89" s="64" customFormat="1" ht="51" customHeight="1">
      <c r="A685" s="29" t="str">
        <f t="shared" si="118"/>
        <v/>
      </c>
      <c r="B685" s="30"/>
      <c r="C685" s="30"/>
      <c r="D685" s="38"/>
      <c r="E685" s="198" t="str">
        <f t="shared" si="119"/>
        <v/>
      </c>
      <c r="F685" s="38"/>
      <c r="G685" s="38"/>
      <c r="H685" s="31"/>
      <c r="I685" s="31"/>
      <c r="J685" s="61" t="str">
        <f t="shared" si="120"/>
        <v/>
      </c>
      <c r="K685" s="69" t="str">
        <f t="shared" si="121"/>
        <v/>
      </c>
      <c r="L685" s="69" t="str">
        <f t="shared" si="122"/>
        <v/>
      </c>
      <c r="M685" s="69" t="str">
        <f t="shared" si="123"/>
        <v/>
      </c>
      <c r="N685" s="32"/>
      <c r="O685" s="99"/>
      <c r="P685" s="32"/>
      <c r="Q685" s="99"/>
      <c r="R685" s="129"/>
      <c r="S685" s="99"/>
      <c r="T685" s="32"/>
      <c r="U685" s="38"/>
      <c r="V685" s="32"/>
      <c r="W685" s="32"/>
      <c r="X685" s="38"/>
      <c r="Y685" s="30"/>
      <c r="Z685" s="30"/>
      <c r="AA685" s="32"/>
      <c r="AB685" s="32"/>
      <c r="AC685" s="33"/>
      <c r="AD685" s="63"/>
      <c r="AE685" s="63"/>
      <c r="BK685" s="65"/>
      <c r="BL685" s="65"/>
      <c r="BM685" s="65"/>
      <c r="BN685" s="65"/>
      <c r="BO685" s="65"/>
      <c r="BP685" s="65"/>
      <c r="BQ685" s="65"/>
      <c r="BR685" s="65"/>
      <c r="BS685" s="65"/>
      <c r="BT685" s="66"/>
      <c r="BU685" s="67"/>
      <c r="BV685" s="67"/>
      <c r="BW685" s="67"/>
      <c r="BX685" s="67"/>
      <c r="BY685" s="67"/>
      <c r="BZ685" s="68"/>
      <c r="CA685" s="65"/>
      <c r="CB685" s="65"/>
      <c r="CC685" s="65"/>
      <c r="CD685" s="65"/>
      <c r="CE685" s="65"/>
      <c r="CF685" s="65"/>
      <c r="CG685" s="65"/>
      <c r="CH685" s="65"/>
      <c r="CI685" s="65"/>
      <c r="CJ685" s="171"/>
      <c r="CK685" s="64" t="str">
        <f t="shared" si="117"/>
        <v/>
      </c>
    </row>
    <row r="686" spans="1:89" s="64" customFormat="1" ht="51" customHeight="1">
      <c r="A686" s="29" t="str">
        <f t="shared" si="118"/>
        <v/>
      </c>
      <c r="B686" s="30"/>
      <c r="C686" s="30"/>
      <c r="D686" s="38"/>
      <c r="E686" s="198" t="str">
        <f t="shared" si="119"/>
        <v/>
      </c>
      <c r="F686" s="38"/>
      <c r="G686" s="38"/>
      <c r="H686" s="31"/>
      <c r="I686" s="31"/>
      <c r="J686" s="61" t="str">
        <f t="shared" si="120"/>
        <v/>
      </c>
      <c r="K686" s="69" t="str">
        <f t="shared" si="121"/>
        <v/>
      </c>
      <c r="L686" s="69" t="str">
        <f t="shared" si="122"/>
        <v/>
      </c>
      <c r="M686" s="69" t="str">
        <f t="shared" si="123"/>
        <v/>
      </c>
      <c r="N686" s="32"/>
      <c r="O686" s="99"/>
      <c r="P686" s="32"/>
      <c r="Q686" s="99"/>
      <c r="R686" s="129"/>
      <c r="S686" s="99"/>
      <c r="T686" s="32"/>
      <c r="U686" s="38"/>
      <c r="V686" s="32"/>
      <c r="W686" s="32"/>
      <c r="X686" s="38"/>
      <c r="Y686" s="30"/>
      <c r="Z686" s="30"/>
      <c r="AA686" s="32"/>
      <c r="AB686" s="32"/>
      <c r="AC686" s="33"/>
      <c r="AD686" s="63"/>
      <c r="AE686" s="63"/>
      <c r="BK686" s="65"/>
      <c r="BL686" s="65"/>
      <c r="BM686" s="65"/>
      <c r="BN686" s="65"/>
      <c r="BO686" s="65"/>
      <c r="BP686" s="65"/>
      <c r="BQ686" s="65"/>
      <c r="BR686" s="65"/>
      <c r="BS686" s="65"/>
      <c r="BT686" s="66"/>
      <c r="BU686" s="67"/>
      <c r="BV686" s="67"/>
      <c r="BW686" s="67"/>
      <c r="BX686" s="67"/>
      <c r="BY686" s="67"/>
      <c r="BZ686" s="68"/>
      <c r="CA686" s="65"/>
      <c r="CB686" s="65"/>
      <c r="CC686" s="65"/>
      <c r="CD686" s="65"/>
      <c r="CE686" s="65"/>
      <c r="CF686" s="65"/>
      <c r="CG686" s="65"/>
      <c r="CH686" s="65"/>
      <c r="CI686" s="65"/>
      <c r="CJ686" s="171"/>
      <c r="CK686" s="64" t="str">
        <f t="shared" si="117"/>
        <v/>
      </c>
    </row>
    <row r="687" spans="1:89" s="64" customFormat="1" ht="51" customHeight="1">
      <c r="A687" s="29" t="str">
        <f t="shared" si="118"/>
        <v/>
      </c>
      <c r="B687" s="30"/>
      <c r="C687" s="30"/>
      <c r="D687" s="38"/>
      <c r="E687" s="198" t="str">
        <f t="shared" si="119"/>
        <v/>
      </c>
      <c r="F687" s="38"/>
      <c r="G687" s="38"/>
      <c r="H687" s="31"/>
      <c r="I687" s="31"/>
      <c r="J687" s="61" t="str">
        <f t="shared" si="120"/>
        <v/>
      </c>
      <c r="K687" s="69" t="str">
        <f t="shared" si="121"/>
        <v/>
      </c>
      <c r="L687" s="69" t="str">
        <f t="shared" si="122"/>
        <v/>
      </c>
      <c r="M687" s="69" t="str">
        <f t="shared" si="123"/>
        <v/>
      </c>
      <c r="N687" s="32"/>
      <c r="O687" s="99"/>
      <c r="P687" s="32"/>
      <c r="Q687" s="99"/>
      <c r="R687" s="129"/>
      <c r="S687" s="99"/>
      <c r="T687" s="32"/>
      <c r="U687" s="38"/>
      <c r="V687" s="32"/>
      <c r="W687" s="32"/>
      <c r="X687" s="38"/>
      <c r="Y687" s="30"/>
      <c r="Z687" s="30"/>
      <c r="AA687" s="32"/>
      <c r="AB687" s="32"/>
      <c r="AC687" s="33"/>
      <c r="AD687" s="63"/>
      <c r="AE687" s="63"/>
      <c r="BK687" s="65"/>
      <c r="BL687" s="65"/>
      <c r="BM687" s="65"/>
      <c r="BN687" s="65"/>
      <c r="BO687" s="65"/>
      <c r="BP687" s="65"/>
      <c r="BQ687" s="65"/>
      <c r="BR687" s="65"/>
      <c r="BS687" s="65"/>
      <c r="BT687" s="66"/>
      <c r="BU687" s="67"/>
      <c r="BV687" s="67"/>
      <c r="BW687" s="67"/>
      <c r="BX687" s="67"/>
      <c r="BY687" s="67"/>
      <c r="BZ687" s="68"/>
      <c r="CA687" s="65"/>
      <c r="CB687" s="65"/>
      <c r="CC687" s="65"/>
      <c r="CD687" s="65"/>
      <c r="CE687" s="65"/>
      <c r="CF687" s="65"/>
      <c r="CG687" s="65"/>
      <c r="CH687" s="65"/>
      <c r="CI687" s="65"/>
      <c r="CJ687" s="171"/>
      <c r="CK687" s="64" t="str">
        <f t="shared" si="117"/>
        <v/>
      </c>
    </row>
    <row r="688" spans="1:89" s="64" customFormat="1" ht="51" customHeight="1">
      <c r="A688" s="29" t="str">
        <f t="shared" si="118"/>
        <v/>
      </c>
      <c r="B688" s="30"/>
      <c r="C688" s="30"/>
      <c r="D688" s="38"/>
      <c r="E688" s="198" t="str">
        <f t="shared" si="119"/>
        <v/>
      </c>
      <c r="F688" s="38"/>
      <c r="G688" s="38"/>
      <c r="H688" s="31"/>
      <c r="I688" s="31"/>
      <c r="J688" s="61" t="str">
        <f t="shared" si="120"/>
        <v/>
      </c>
      <c r="K688" s="69" t="str">
        <f t="shared" si="121"/>
        <v/>
      </c>
      <c r="L688" s="69" t="str">
        <f t="shared" si="122"/>
        <v/>
      </c>
      <c r="M688" s="69" t="str">
        <f t="shared" si="123"/>
        <v/>
      </c>
      <c r="N688" s="32"/>
      <c r="O688" s="99"/>
      <c r="P688" s="32"/>
      <c r="Q688" s="99"/>
      <c r="R688" s="129"/>
      <c r="S688" s="99"/>
      <c r="T688" s="32"/>
      <c r="U688" s="38"/>
      <c r="V688" s="32"/>
      <c r="W688" s="32"/>
      <c r="X688" s="38"/>
      <c r="Y688" s="30"/>
      <c r="Z688" s="30"/>
      <c r="AA688" s="32"/>
      <c r="AB688" s="32"/>
      <c r="AC688" s="33"/>
      <c r="AD688" s="63"/>
      <c r="AE688" s="63"/>
      <c r="BK688" s="65"/>
      <c r="BL688" s="65"/>
      <c r="BM688" s="65"/>
      <c r="BN688" s="65"/>
      <c r="BO688" s="65"/>
      <c r="BP688" s="65"/>
      <c r="BQ688" s="65"/>
      <c r="BR688" s="65"/>
      <c r="BS688" s="65"/>
      <c r="BT688" s="66"/>
      <c r="BU688" s="67"/>
      <c r="BV688" s="67"/>
      <c r="BW688" s="67"/>
      <c r="BX688" s="67"/>
      <c r="BY688" s="67"/>
      <c r="BZ688" s="68"/>
      <c r="CA688" s="65"/>
      <c r="CB688" s="65"/>
      <c r="CC688" s="65"/>
      <c r="CD688" s="65"/>
      <c r="CE688" s="65"/>
      <c r="CF688" s="65"/>
      <c r="CG688" s="65"/>
      <c r="CH688" s="65"/>
      <c r="CI688" s="65"/>
      <c r="CJ688" s="171"/>
      <c r="CK688" s="64" t="str">
        <f t="shared" si="117"/>
        <v/>
      </c>
    </row>
    <row r="689" spans="1:89" s="64" customFormat="1" ht="51" customHeight="1">
      <c r="A689" s="29" t="str">
        <f t="shared" si="118"/>
        <v/>
      </c>
      <c r="B689" s="30"/>
      <c r="C689" s="30"/>
      <c r="D689" s="38"/>
      <c r="E689" s="198" t="str">
        <f t="shared" si="119"/>
        <v/>
      </c>
      <c r="F689" s="38"/>
      <c r="G689" s="38"/>
      <c r="H689" s="31"/>
      <c r="I689" s="31"/>
      <c r="J689" s="61" t="str">
        <f t="shared" si="120"/>
        <v/>
      </c>
      <c r="K689" s="69" t="str">
        <f t="shared" si="121"/>
        <v/>
      </c>
      <c r="L689" s="69" t="str">
        <f t="shared" si="122"/>
        <v/>
      </c>
      <c r="M689" s="69" t="str">
        <f t="shared" si="123"/>
        <v/>
      </c>
      <c r="N689" s="32"/>
      <c r="O689" s="99"/>
      <c r="P689" s="32"/>
      <c r="Q689" s="99"/>
      <c r="R689" s="129"/>
      <c r="S689" s="99"/>
      <c r="T689" s="32"/>
      <c r="U689" s="38"/>
      <c r="V689" s="32"/>
      <c r="W689" s="32"/>
      <c r="X689" s="38"/>
      <c r="Y689" s="30"/>
      <c r="Z689" s="30"/>
      <c r="AA689" s="32"/>
      <c r="AB689" s="32"/>
      <c r="AC689" s="33"/>
      <c r="AD689" s="63"/>
      <c r="AE689" s="63"/>
      <c r="BK689" s="65"/>
      <c r="BL689" s="65"/>
      <c r="BM689" s="65"/>
      <c r="BN689" s="65"/>
      <c r="BO689" s="65"/>
      <c r="BP689" s="65"/>
      <c r="BQ689" s="65"/>
      <c r="BR689" s="65"/>
      <c r="BS689" s="65"/>
      <c r="BT689" s="66"/>
      <c r="BU689" s="67"/>
      <c r="BV689" s="67"/>
      <c r="BW689" s="67"/>
      <c r="BX689" s="67"/>
      <c r="BY689" s="67"/>
      <c r="BZ689" s="68"/>
      <c r="CA689" s="65"/>
      <c r="CB689" s="65"/>
      <c r="CC689" s="65"/>
      <c r="CD689" s="65"/>
      <c r="CE689" s="65"/>
      <c r="CF689" s="65"/>
      <c r="CG689" s="65"/>
      <c r="CH689" s="65"/>
      <c r="CI689" s="65"/>
      <c r="CJ689" s="171"/>
      <c r="CK689" s="64" t="str">
        <f t="shared" si="117"/>
        <v/>
      </c>
    </row>
    <row r="690" spans="1:89" s="64" customFormat="1" ht="51" customHeight="1">
      <c r="A690" s="29" t="str">
        <f t="shared" si="118"/>
        <v/>
      </c>
      <c r="B690" s="30"/>
      <c r="C690" s="30"/>
      <c r="D690" s="38"/>
      <c r="E690" s="198" t="str">
        <f t="shared" si="119"/>
        <v/>
      </c>
      <c r="F690" s="38"/>
      <c r="G690" s="38"/>
      <c r="H690" s="31"/>
      <c r="I690" s="31"/>
      <c r="J690" s="61" t="str">
        <f t="shared" si="120"/>
        <v/>
      </c>
      <c r="K690" s="69" t="str">
        <f t="shared" si="121"/>
        <v/>
      </c>
      <c r="L690" s="69" t="str">
        <f t="shared" si="122"/>
        <v/>
      </c>
      <c r="M690" s="69" t="str">
        <f t="shared" si="123"/>
        <v/>
      </c>
      <c r="N690" s="32"/>
      <c r="O690" s="99"/>
      <c r="P690" s="32"/>
      <c r="Q690" s="99"/>
      <c r="R690" s="129"/>
      <c r="S690" s="99"/>
      <c r="T690" s="32"/>
      <c r="U690" s="38"/>
      <c r="V690" s="32"/>
      <c r="W690" s="32"/>
      <c r="X690" s="38"/>
      <c r="Y690" s="30"/>
      <c r="Z690" s="30"/>
      <c r="AA690" s="32"/>
      <c r="AB690" s="32"/>
      <c r="AC690" s="33"/>
      <c r="AD690" s="63"/>
      <c r="AE690" s="63"/>
      <c r="BK690" s="65"/>
      <c r="BL690" s="65"/>
      <c r="BM690" s="65"/>
      <c r="BN690" s="65"/>
      <c r="BO690" s="65"/>
      <c r="BP690" s="65"/>
      <c r="BQ690" s="65"/>
      <c r="BR690" s="65"/>
      <c r="BS690" s="65"/>
      <c r="BT690" s="66"/>
      <c r="BU690" s="67"/>
      <c r="BV690" s="67"/>
      <c r="BW690" s="67"/>
      <c r="BX690" s="67"/>
      <c r="BY690" s="67"/>
      <c r="BZ690" s="68"/>
      <c r="CA690" s="65"/>
      <c r="CB690" s="65"/>
      <c r="CC690" s="65"/>
      <c r="CD690" s="65"/>
      <c r="CE690" s="65"/>
      <c r="CF690" s="65"/>
      <c r="CG690" s="65"/>
      <c r="CH690" s="65"/>
      <c r="CI690" s="65"/>
      <c r="CJ690" s="171"/>
      <c r="CK690" s="64" t="str">
        <f t="shared" si="117"/>
        <v/>
      </c>
    </row>
    <row r="691" spans="1:89" s="64" customFormat="1" ht="51" customHeight="1">
      <c r="A691" s="29" t="str">
        <f t="shared" si="118"/>
        <v/>
      </c>
      <c r="B691" s="30"/>
      <c r="C691" s="30"/>
      <c r="D691" s="38"/>
      <c r="E691" s="198" t="str">
        <f t="shared" si="119"/>
        <v/>
      </c>
      <c r="F691" s="38"/>
      <c r="G691" s="38"/>
      <c r="H691" s="31"/>
      <c r="I691" s="31"/>
      <c r="J691" s="61" t="str">
        <f t="shared" si="120"/>
        <v/>
      </c>
      <c r="K691" s="69" t="str">
        <f t="shared" si="121"/>
        <v/>
      </c>
      <c r="L691" s="69" t="str">
        <f t="shared" si="122"/>
        <v/>
      </c>
      <c r="M691" s="69" t="str">
        <f t="shared" si="123"/>
        <v/>
      </c>
      <c r="N691" s="32"/>
      <c r="O691" s="99"/>
      <c r="P691" s="32"/>
      <c r="Q691" s="99"/>
      <c r="R691" s="129"/>
      <c r="S691" s="99"/>
      <c r="T691" s="32"/>
      <c r="U691" s="38"/>
      <c r="V691" s="32"/>
      <c r="W691" s="32"/>
      <c r="X691" s="38"/>
      <c r="Y691" s="30"/>
      <c r="Z691" s="30"/>
      <c r="AA691" s="32"/>
      <c r="AB691" s="32"/>
      <c r="AC691" s="33"/>
      <c r="AD691" s="63"/>
      <c r="AE691" s="63"/>
      <c r="BK691" s="65"/>
      <c r="BL691" s="65"/>
      <c r="BM691" s="65"/>
      <c r="BN691" s="65"/>
      <c r="BO691" s="65"/>
      <c r="BP691" s="65"/>
      <c r="BQ691" s="65"/>
      <c r="BR691" s="65"/>
      <c r="BS691" s="65"/>
      <c r="BT691" s="66"/>
      <c r="BU691" s="67"/>
      <c r="BV691" s="67"/>
      <c r="BW691" s="67"/>
      <c r="BX691" s="67"/>
      <c r="BY691" s="67"/>
      <c r="BZ691" s="68"/>
      <c r="CA691" s="65"/>
      <c r="CB691" s="65"/>
      <c r="CC691" s="65"/>
      <c r="CD691" s="65"/>
      <c r="CE691" s="65"/>
      <c r="CF691" s="65"/>
      <c r="CG691" s="65"/>
      <c r="CH691" s="65"/>
      <c r="CI691" s="65"/>
      <c r="CJ691" s="171"/>
      <c r="CK691" s="64" t="str">
        <f t="shared" si="117"/>
        <v/>
      </c>
    </row>
    <row r="692" spans="1:89" s="64" customFormat="1" ht="51" customHeight="1">
      <c r="A692" s="29" t="str">
        <f t="shared" si="118"/>
        <v/>
      </c>
      <c r="B692" s="30"/>
      <c r="C692" s="30"/>
      <c r="D692" s="38"/>
      <c r="E692" s="198" t="str">
        <f t="shared" si="119"/>
        <v/>
      </c>
      <c r="F692" s="38"/>
      <c r="G692" s="38"/>
      <c r="H692" s="31"/>
      <c r="I692" s="31"/>
      <c r="J692" s="61" t="str">
        <f t="shared" si="120"/>
        <v/>
      </c>
      <c r="K692" s="69" t="str">
        <f t="shared" si="121"/>
        <v/>
      </c>
      <c r="L692" s="69" t="str">
        <f t="shared" si="122"/>
        <v/>
      </c>
      <c r="M692" s="69" t="str">
        <f t="shared" si="123"/>
        <v/>
      </c>
      <c r="N692" s="32"/>
      <c r="O692" s="99"/>
      <c r="P692" s="32"/>
      <c r="Q692" s="99"/>
      <c r="R692" s="129"/>
      <c r="S692" s="99"/>
      <c r="T692" s="32"/>
      <c r="U692" s="38"/>
      <c r="V692" s="32"/>
      <c r="W692" s="32"/>
      <c r="X692" s="38"/>
      <c r="Y692" s="30"/>
      <c r="Z692" s="30"/>
      <c r="AA692" s="32"/>
      <c r="AB692" s="32"/>
      <c r="AC692" s="33"/>
      <c r="AD692" s="63"/>
      <c r="AE692" s="63"/>
      <c r="BK692" s="65"/>
      <c r="BL692" s="65"/>
      <c r="BM692" s="65"/>
      <c r="BN692" s="65"/>
      <c r="BO692" s="65"/>
      <c r="BP692" s="65"/>
      <c r="BQ692" s="65"/>
      <c r="BR692" s="65"/>
      <c r="BS692" s="65"/>
      <c r="BT692" s="66"/>
      <c r="BU692" s="67"/>
      <c r="BV692" s="67"/>
      <c r="BW692" s="67"/>
      <c r="BX692" s="67"/>
      <c r="BY692" s="67"/>
      <c r="BZ692" s="68"/>
      <c r="CA692" s="65"/>
      <c r="CB692" s="65"/>
      <c r="CC692" s="65"/>
      <c r="CD692" s="65"/>
      <c r="CE692" s="65"/>
      <c r="CF692" s="65"/>
      <c r="CG692" s="65"/>
      <c r="CH692" s="65"/>
      <c r="CI692" s="65"/>
      <c r="CJ692" s="171"/>
      <c r="CK692" s="64" t="str">
        <f t="shared" si="117"/>
        <v/>
      </c>
    </row>
    <row r="693" spans="1:89" s="64" customFormat="1" ht="51" customHeight="1">
      <c r="A693" s="29" t="str">
        <f t="shared" si="118"/>
        <v/>
      </c>
      <c r="B693" s="30"/>
      <c r="C693" s="30"/>
      <c r="D693" s="38"/>
      <c r="E693" s="198" t="str">
        <f t="shared" si="119"/>
        <v/>
      </c>
      <c r="F693" s="38"/>
      <c r="G693" s="38"/>
      <c r="H693" s="31"/>
      <c r="I693" s="31"/>
      <c r="J693" s="61" t="str">
        <f t="shared" si="120"/>
        <v/>
      </c>
      <c r="K693" s="69" t="str">
        <f t="shared" si="121"/>
        <v/>
      </c>
      <c r="L693" s="69" t="str">
        <f t="shared" si="122"/>
        <v/>
      </c>
      <c r="M693" s="69" t="str">
        <f t="shared" si="123"/>
        <v/>
      </c>
      <c r="N693" s="32"/>
      <c r="O693" s="99"/>
      <c r="P693" s="32"/>
      <c r="Q693" s="99"/>
      <c r="R693" s="129"/>
      <c r="S693" s="99"/>
      <c r="T693" s="32"/>
      <c r="U693" s="38"/>
      <c r="V693" s="32"/>
      <c r="W693" s="32"/>
      <c r="X693" s="38"/>
      <c r="Y693" s="30"/>
      <c r="Z693" s="30"/>
      <c r="AA693" s="32"/>
      <c r="AB693" s="32"/>
      <c r="AC693" s="33"/>
      <c r="AD693" s="63"/>
      <c r="AE693" s="63"/>
      <c r="BK693" s="65"/>
      <c r="BL693" s="65"/>
      <c r="BM693" s="65"/>
      <c r="BN693" s="65"/>
      <c r="BO693" s="65"/>
      <c r="BP693" s="65"/>
      <c r="BQ693" s="65"/>
      <c r="BR693" s="65"/>
      <c r="BS693" s="65"/>
      <c r="BT693" s="66"/>
      <c r="BU693" s="67"/>
      <c r="BV693" s="67"/>
      <c r="BW693" s="67"/>
      <c r="BX693" s="67"/>
      <c r="BY693" s="67"/>
      <c r="BZ693" s="68"/>
      <c r="CA693" s="65"/>
      <c r="CB693" s="65"/>
      <c r="CC693" s="65"/>
      <c r="CD693" s="65"/>
      <c r="CE693" s="65"/>
      <c r="CF693" s="65"/>
      <c r="CG693" s="65"/>
      <c r="CH693" s="65"/>
      <c r="CI693" s="65"/>
      <c r="CJ693" s="171"/>
      <c r="CK693" s="64" t="str">
        <f t="shared" si="117"/>
        <v/>
      </c>
    </row>
    <row r="694" spans="1:89" s="64" customFormat="1" ht="51" customHeight="1">
      <c r="A694" s="29" t="str">
        <f t="shared" si="118"/>
        <v/>
      </c>
      <c r="B694" s="30"/>
      <c r="C694" s="30"/>
      <c r="D694" s="38"/>
      <c r="E694" s="198" t="str">
        <f t="shared" si="119"/>
        <v/>
      </c>
      <c r="F694" s="38"/>
      <c r="G694" s="38"/>
      <c r="H694" s="31"/>
      <c r="I694" s="31"/>
      <c r="J694" s="61" t="str">
        <f t="shared" si="120"/>
        <v/>
      </c>
      <c r="K694" s="69" t="str">
        <f t="shared" si="121"/>
        <v/>
      </c>
      <c r="L694" s="69" t="str">
        <f t="shared" si="122"/>
        <v/>
      </c>
      <c r="M694" s="69" t="str">
        <f t="shared" si="123"/>
        <v/>
      </c>
      <c r="N694" s="32"/>
      <c r="O694" s="99"/>
      <c r="P694" s="32"/>
      <c r="Q694" s="99"/>
      <c r="R694" s="129"/>
      <c r="S694" s="99"/>
      <c r="T694" s="32"/>
      <c r="U694" s="38"/>
      <c r="V694" s="32"/>
      <c r="W694" s="32"/>
      <c r="X694" s="38"/>
      <c r="Y694" s="30"/>
      <c r="Z694" s="30"/>
      <c r="AA694" s="32"/>
      <c r="AB694" s="32"/>
      <c r="AC694" s="33"/>
      <c r="AD694" s="63"/>
      <c r="AE694" s="63"/>
      <c r="BK694" s="65"/>
      <c r="BL694" s="65"/>
      <c r="BM694" s="65"/>
      <c r="BN694" s="65"/>
      <c r="BO694" s="65"/>
      <c r="BP694" s="65"/>
      <c r="BQ694" s="65"/>
      <c r="BR694" s="65"/>
      <c r="BS694" s="65"/>
      <c r="BT694" s="66"/>
      <c r="BU694" s="67"/>
      <c r="BV694" s="67"/>
      <c r="BW694" s="67"/>
      <c r="BX694" s="67"/>
      <c r="BY694" s="67"/>
      <c r="BZ694" s="68"/>
      <c r="CA694" s="65"/>
      <c r="CB694" s="65"/>
      <c r="CC694" s="65"/>
      <c r="CD694" s="65"/>
      <c r="CE694" s="65"/>
      <c r="CF694" s="65"/>
      <c r="CG694" s="65"/>
      <c r="CH694" s="65"/>
      <c r="CI694" s="65"/>
      <c r="CJ694" s="171"/>
      <c r="CK694" s="64" t="str">
        <f t="shared" si="117"/>
        <v/>
      </c>
    </row>
    <row r="695" spans="1:89" s="64" customFormat="1" ht="51" customHeight="1">
      <c r="A695" s="29" t="str">
        <f t="shared" si="118"/>
        <v/>
      </c>
      <c r="B695" s="30"/>
      <c r="C695" s="30"/>
      <c r="D695" s="38"/>
      <c r="E695" s="198" t="str">
        <f t="shared" si="119"/>
        <v/>
      </c>
      <c r="F695" s="38"/>
      <c r="G695" s="38"/>
      <c r="H695" s="31"/>
      <c r="I695" s="31"/>
      <c r="J695" s="61" t="str">
        <f t="shared" si="120"/>
        <v/>
      </c>
      <c r="K695" s="69" t="str">
        <f t="shared" si="121"/>
        <v/>
      </c>
      <c r="L695" s="69" t="str">
        <f t="shared" si="122"/>
        <v/>
      </c>
      <c r="M695" s="69" t="str">
        <f t="shared" si="123"/>
        <v/>
      </c>
      <c r="N695" s="32"/>
      <c r="O695" s="99"/>
      <c r="P695" s="32"/>
      <c r="Q695" s="99"/>
      <c r="R695" s="129"/>
      <c r="S695" s="99"/>
      <c r="T695" s="32"/>
      <c r="U695" s="38"/>
      <c r="V695" s="32"/>
      <c r="W695" s="32"/>
      <c r="X695" s="38"/>
      <c r="Y695" s="30"/>
      <c r="Z695" s="30"/>
      <c r="AA695" s="32"/>
      <c r="AB695" s="32"/>
      <c r="AC695" s="33"/>
      <c r="AD695" s="63"/>
      <c r="AE695" s="63"/>
      <c r="BK695" s="65"/>
      <c r="BL695" s="65"/>
      <c r="BM695" s="65"/>
      <c r="BN695" s="65"/>
      <c r="BO695" s="65"/>
      <c r="BP695" s="65"/>
      <c r="BQ695" s="65"/>
      <c r="BR695" s="65"/>
      <c r="BS695" s="65"/>
      <c r="BT695" s="66"/>
      <c r="BU695" s="67"/>
      <c r="BV695" s="67"/>
      <c r="BW695" s="67"/>
      <c r="BX695" s="67"/>
      <c r="BY695" s="67"/>
      <c r="BZ695" s="68"/>
      <c r="CA695" s="65"/>
      <c r="CB695" s="65"/>
      <c r="CC695" s="65"/>
      <c r="CD695" s="65"/>
      <c r="CE695" s="65"/>
      <c r="CF695" s="65"/>
      <c r="CG695" s="65"/>
      <c r="CH695" s="65"/>
      <c r="CI695" s="65"/>
      <c r="CJ695" s="171"/>
      <c r="CK695" s="64" t="str">
        <f t="shared" si="117"/>
        <v/>
      </c>
    </row>
    <row r="696" spans="1:89" s="64" customFormat="1" ht="51" customHeight="1">
      <c r="A696" s="29" t="str">
        <f t="shared" si="118"/>
        <v/>
      </c>
      <c r="B696" s="30"/>
      <c r="C696" s="30"/>
      <c r="D696" s="38"/>
      <c r="E696" s="198" t="str">
        <f t="shared" si="119"/>
        <v/>
      </c>
      <c r="F696" s="38"/>
      <c r="G696" s="38"/>
      <c r="H696" s="31"/>
      <c r="I696" s="31"/>
      <c r="J696" s="61" t="str">
        <f t="shared" si="120"/>
        <v/>
      </c>
      <c r="K696" s="69" t="str">
        <f t="shared" si="121"/>
        <v/>
      </c>
      <c r="L696" s="69" t="str">
        <f t="shared" si="122"/>
        <v/>
      </c>
      <c r="M696" s="69" t="str">
        <f t="shared" si="123"/>
        <v/>
      </c>
      <c r="N696" s="32"/>
      <c r="O696" s="99"/>
      <c r="P696" s="32"/>
      <c r="Q696" s="99"/>
      <c r="R696" s="129"/>
      <c r="S696" s="99"/>
      <c r="T696" s="32"/>
      <c r="U696" s="38"/>
      <c r="V696" s="32"/>
      <c r="W696" s="32"/>
      <c r="X696" s="38"/>
      <c r="Y696" s="30"/>
      <c r="Z696" s="30"/>
      <c r="AA696" s="32"/>
      <c r="AB696" s="32"/>
      <c r="AC696" s="33"/>
      <c r="AD696" s="63"/>
      <c r="AE696" s="63"/>
      <c r="BK696" s="65"/>
      <c r="BL696" s="65"/>
      <c r="BM696" s="65"/>
      <c r="BN696" s="65"/>
      <c r="BO696" s="65"/>
      <c r="BP696" s="65"/>
      <c r="BQ696" s="65"/>
      <c r="BR696" s="65"/>
      <c r="BS696" s="65"/>
      <c r="BT696" s="66"/>
      <c r="BU696" s="67"/>
      <c r="BV696" s="67"/>
      <c r="BW696" s="67"/>
      <c r="BX696" s="67"/>
      <c r="BY696" s="67"/>
      <c r="BZ696" s="68"/>
      <c r="CA696" s="65"/>
      <c r="CB696" s="65"/>
      <c r="CC696" s="65"/>
      <c r="CD696" s="65"/>
      <c r="CE696" s="65"/>
      <c r="CF696" s="65"/>
      <c r="CG696" s="65"/>
      <c r="CH696" s="65"/>
      <c r="CI696" s="65"/>
      <c r="CJ696" s="171"/>
      <c r="CK696" s="64" t="str">
        <f t="shared" si="117"/>
        <v/>
      </c>
    </row>
    <row r="697" spans="1:89" s="64" customFormat="1" ht="51" customHeight="1">
      <c r="A697" s="29" t="str">
        <f t="shared" si="118"/>
        <v/>
      </c>
      <c r="B697" s="30"/>
      <c r="C697" s="30"/>
      <c r="D697" s="38"/>
      <c r="E697" s="198" t="str">
        <f t="shared" si="119"/>
        <v/>
      </c>
      <c r="F697" s="38"/>
      <c r="G697" s="38"/>
      <c r="H697" s="31"/>
      <c r="I697" s="31"/>
      <c r="J697" s="61" t="str">
        <f t="shared" si="120"/>
        <v/>
      </c>
      <c r="K697" s="69" t="str">
        <f t="shared" si="121"/>
        <v/>
      </c>
      <c r="L697" s="69" t="str">
        <f t="shared" si="122"/>
        <v/>
      </c>
      <c r="M697" s="69" t="str">
        <f t="shared" si="123"/>
        <v/>
      </c>
      <c r="N697" s="32"/>
      <c r="O697" s="99"/>
      <c r="P697" s="32"/>
      <c r="Q697" s="99"/>
      <c r="R697" s="129"/>
      <c r="S697" s="99"/>
      <c r="T697" s="32"/>
      <c r="U697" s="38"/>
      <c r="V697" s="32"/>
      <c r="W697" s="32"/>
      <c r="X697" s="38"/>
      <c r="Y697" s="30"/>
      <c r="Z697" s="30"/>
      <c r="AA697" s="32"/>
      <c r="AB697" s="32"/>
      <c r="AC697" s="33"/>
      <c r="AD697" s="63"/>
      <c r="AE697" s="63"/>
      <c r="BK697" s="65"/>
      <c r="BL697" s="65"/>
      <c r="BM697" s="65"/>
      <c r="BN697" s="65"/>
      <c r="BO697" s="65"/>
      <c r="BP697" s="65"/>
      <c r="BQ697" s="65"/>
      <c r="BR697" s="65"/>
      <c r="BS697" s="65"/>
      <c r="BT697" s="66"/>
      <c r="BU697" s="67"/>
      <c r="BV697" s="67"/>
      <c r="BW697" s="67"/>
      <c r="BX697" s="67"/>
      <c r="BY697" s="67"/>
      <c r="BZ697" s="68"/>
      <c r="CA697" s="65"/>
      <c r="CB697" s="65"/>
      <c r="CC697" s="65"/>
      <c r="CD697" s="65"/>
      <c r="CE697" s="65"/>
      <c r="CF697" s="65"/>
      <c r="CG697" s="65"/>
      <c r="CH697" s="65"/>
      <c r="CI697" s="65"/>
      <c r="CJ697" s="171"/>
      <c r="CK697" s="64" t="str">
        <f t="shared" si="117"/>
        <v/>
      </c>
    </row>
    <row r="698" spans="1:89" s="64" customFormat="1" ht="51" customHeight="1">
      <c r="A698" s="29" t="str">
        <f t="shared" si="118"/>
        <v/>
      </c>
      <c r="B698" s="30"/>
      <c r="C698" s="30"/>
      <c r="D698" s="38"/>
      <c r="E698" s="198" t="str">
        <f t="shared" si="119"/>
        <v/>
      </c>
      <c r="F698" s="38"/>
      <c r="G698" s="38"/>
      <c r="H698" s="31"/>
      <c r="I698" s="31"/>
      <c r="J698" s="61" t="str">
        <f t="shared" si="120"/>
        <v/>
      </c>
      <c r="K698" s="69" t="str">
        <f t="shared" si="121"/>
        <v/>
      </c>
      <c r="L698" s="69" t="str">
        <f t="shared" si="122"/>
        <v/>
      </c>
      <c r="M698" s="69" t="str">
        <f t="shared" si="123"/>
        <v/>
      </c>
      <c r="N698" s="32"/>
      <c r="O698" s="99"/>
      <c r="P698" s="32"/>
      <c r="Q698" s="99"/>
      <c r="R698" s="129"/>
      <c r="S698" s="99"/>
      <c r="T698" s="32"/>
      <c r="U698" s="38"/>
      <c r="V698" s="32"/>
      <c r="W698" s="32"/>
      <c r="X698" s="38"/>
      <c r="Y698" s="30"/>
      <c r="Z698" s="30"/>
      <c r="AA698" s="32"/>
      <c r="AB698" s="32"/>
      <c r="AC698" s="33"/>
      <c r="AD698" s="63"/>
      <c r="AE698" s="63"/>
      <c r="BK698" s="65"/>
      <c r="BL698" s="65"/>
      <c r="BM698" s="65"/>
      <c r="BN698" s="65"/>
      <c r="BO698" s="65"/>
      <c r="BP698" s="65"/>
      <c r="BQ698" s="65"/>
      <c r="BR698" s="65"/>
      <c r="BS698" s="65"/>
      <c r="BT698" s="66"/>
      <c r="BU698" s="67"/>
      <c r="BV698" s="67"/>
      <c r="BW698" s="67"/>
      <c r="BX698" s="67"/>
      <c r="BY698" s="67"/>
      <c r="BZ698" s="68"/>
      <c r="CA698" s="65"/>
      <c r="CB698" s="65"/>
      <c r="CC698" s="65"/>
      <c r="CD698" s="65"/>
      <c r="CE698" s="65"/>
      <c r="CF698" s="65"/>
      <c r="CG698" s="65"/>
      <c r="CH698" s="65"/>
      <c r="CI698" s="65"/>
      <c r="CJ698" s="171"/>
      <c r="CK698" s="64" t="str">
        <f t="shared" si="117"/>
        <v/>
      </c>
    </row>
    <row r="699" spans="1:89" s="64" customFormat="1" ht="51" customHeight="1">
      <c r="A699" s="29" t="str">
        <f t="shared" si="118"/>
        <v/>
      </c>
      <c r="B699" s="30"/>
      <c r="C699" s="30"/>
      <c r="D699" s="38"/>
      <c r="E699" s="198" t="str">
        <f t="shared" si="119"/>
        <v/>
      </c>
      <c r="F699" s="38"/>
      <c r="G699" s="38"/>
      <c r="H699" s="31"/>
      <c r="I699" s="31"/>
      <c r="J699" s="61" t="str">
        <f t="shared" si="120"/>
        <v/>
      </c>
      <c r="K699" s="69" t="str">
        <f t="shared" si="121"/>
        <v/>
      </c>
      <c r="L699" s="69" t="str">
        <f t="shared" si="122"/>
        <v/>
      </c>
      <c r="M699" s="69" t="str">
        <f t="shared" si="123"/>
        <v/>
      </c>
      <c r="N699" s="32"/>
      <c r="O699" s="99"/>
      <c r="P699" s="32"/>
      <c r="Q699" s="99"/>
      <c r="R699" s="129"/>
      <c r="S699" s="99"/>
      <c r="T699" s="32"/>
      <c r="U699" s="38"/>
      <c r="V699" s="32"/>
      <c r="W699" s="32"/>
      <c r="X699" s="38"/>
      <c r="Y699" s="30"/>
      <c r="Z699" s="30"/>
      <c r="AA699" s="32"/>
      <c r="AB699" s="32"/>
      <c r="AC699" s="33"/>
      <c r="AD699" s="63"/>
      <c r="AE699" s="63"/>
      <c r="BK699" s="65"/>
      <c r="BL699" s="65"/>
      <c r="BM699" s="65"/>
      <c r="BN699" s="65"/>
      <c r="BO699" s="65"/>
      <c r="BP699" s="65"/>
      <c r="BQ699" s="65"/>
      <c r="BR699" s="65"/>
      <c r="BS699" s="65"/>
      <c r="BT699" s="66"/>
      <c r="BU699" s="67"/>
      <c r="BV699" s="67"/>
      <c r="BW699" s="67"/>
      <c r="BX699" s="67"/>
      <c r="BY699" s="67"/>
      <c r="BZ699" s="68"/>
      <c r="CA699" s="65"/>
      <c r="CB699" s="65"/>
      <c r="CC699" s="65"/>
      <c r="CD699" s="65"/>
      <c r="CE699" s="65"/>
      <c r="CF699" s="65"/>
      <c r="CG699" s="65"/>
      <c r="CH699" s="65"/>
      <c r="CI699" s="65"/>
      <c r="CJ699" s="171"/>
      <c r="CK699" s="64" t="str">
        <f t="shared" si="117"/>
        <v/>
      </c>
    </row>
    <row r="700" spans="1:89" s="64" customFormat="1" ht="51" customHeight="1">
      <c r="A700" s="29" t="str">
        <f t="shared" si="118"/>
        <v/>
      </c>
      <c r="B700" s="30"/>
      <c r="C700" s="30"/>
      <c r="D700" s="38"/>
      <c r="E700" s="198" t="str">
        <f t="shared" si="119"/>
        <v/>
      </c>
      <c r="F700" s="38"/>
      <c r="G700" s="38"/>
      <c r="H700" s="31"/>
      <c r="I700" s="31"/>
      <c r="J700" s="61" t="str">
        <f t="shared" si="120"/>
        <v/>
      </c>
      <c r="K700" s="69" t="str">
        <f t="shared" si="121"/>
        <v/>
      </c>
      <c r="L700" s="69" t="str">
        <f t="shared" si="122"/>
        <v/>
      </c>
      <c r="M700" s="69" t="str">
        <f t="shared" si="123"/>
        <v/>
      </c>
      <c r="N700" s="32"/>
      <c r="O700" s="99"/>
      <c r="P700" s="32"/>
      <c r="Q700" s="99"/>
      <c r="R700" s="129"/>
      <c r="S700" s="99"/>
      <c r="T700" s="32"/>
      <c r="U700" s="38"/>
      <c r="V700" s="32"/>
      <c r="W700" s="32"/>
      <c r="X700" s="38"/>
      <c r="Y700" s="30"/>
      <c r="Z700" s="30"/>
      <c r="AA700" s="32"/>
      <c r="AB700" s="32"/>
      <c r="AC700" s="33"/>
      <c r="AD700" s="63"/>
      <c r="AE700" s="63"/>
      <c r="BK700" s="65"/>
      <c r="BL700" s="65"/>
      <c r="BM700" s="65"/>
      <c r="BN700" s="65"/>
      <c r="BO700" s="65"/>
      <c r="BP700" s="65"/>
      <c r="BQ700" s="65"/>
      <c r="BR700" s="65"/>
      <c r="BS700" s="65"/>
      <c r="BT700" s="66"/>
      <c r="BU700" s="67"/>
      <c r="BV700" s="67"/>
      <c r="BW700" s="67"/>
      <c r="BX700" s="67"/>
      <c r="BY700" s="67"/>
      <c r="BZ700" s="68"/>
      <c r="CA700" s="65"/>
      <c r="CB700" s="65"/>
      <c r="CC700" s="65"/>
      <c r="CD700" s="65"/>
      <c r="CE700" s="65"/>
      <c r="CF700" s="65"/>
      <c r="CG700" s="65"/>
      <c r="CH700" s="65"/>
      <c r="CI700" s="65"/>
      <c r="CJ700" s="171"/>
      <c r="CK700" s="64" t="str">
        <f t="shared" si="117"/>
        <v/>
      </c>
    </row>
    <row r="701" spans="1:89" s="64" customFormat="1" ht="51" customHeight="1">
      <c r="A701" s="29" t="str">
        <f t="shared" si="118"/>
        <v/>
      </c>
      <c r="B701" s="30"/>
      <c r="C701" s="30"/>
      <c r="D701" s="38"/>
      <c r="E701" s="198" t="str">
        <f t="shared" si="119"/>
        <v/>
      </c>
      <c r="F701" s="38"/>
      <c r="G701" s="38"/>
      <c r="H701" s="31"/>
      <c r="I701" s="31"/>
      <c r="J701" s="61" t="str">
        <f t="shared" si="120"/>
        <v/>
      </c>
      <c r="K701" s="69" t="str">
        <f t="shared" si="121"/>
        <v/>
      </c>
      <c r="L701" s="69" t="str">
        <f t="shared" si="122"/>
        <v/>
      </c>
      <c r="M701" s="69" t="str">
        <f t="shared" si="123"/>
        <v/>
      </c>
      <c r="N701" s="32"/>
      <c r="O701" s="99"/>
      <c r="P701" s="32"/>
      <c r="Q701" s="99"/>
      <c r="R701" s="129"/>
      <c r="S701" s="99"/>
      <c r="T701" s="32"/>
      <c r="U701" s="38"/>
      <c r="V701" s="32"/>
      <c r="W701" s="32"/>
      <c r="X701" s="38"/>
      <c r="Y701" s="30"/>
      <c r="Z701" s="30"/>
      <c r="AA701" s="32"/>
      <c r="AB701" s="32"/>
      <c r="AC701" s="33"/>
      <c r="AD701" s="63"/>
      <c r="AE701" s="63"/>
      <c r="BK701" s="65"/>
      <c r="BL701" s="65"/>
      <c r="BM701" s="65"/>
      <c r="BN701" s="65"/>
      <c r="BO701" s="65"/>
      <c r="BP701" s="65"/>
      <c r="BQ701" s="65"/>
      <c r="BR701" s="65"/>
      <c r="BS701" s="65"/>
      <c r="BT701" s="66"/>
      <c r="BU701" s="67"/>
      <c r="BV701" s="67"/>
      <c r="BW701" s="67"/>
      <c r="BX701" s="67"/>
      <c r="BY701" s="67"/>
      <c r="BZ701" s="68"/>
      <c r="CA701" s="65"/>
      <c r="CB701" s="65"/>
      <c r="CC701" s="65"/>
      <c r="CD701" s="65"/>
      <c r="CE701" s="65"/>
      <c r="CF701" s="65"/>
      <c r="CG701" s="65"/>
      <c r="CH701" s="65"/>
      <c r="CI701" s="65"/>
      <c r="CJ701" s="171"/>
      <c r="CK701" s="64" t="str">
        <f t="shared" si="117"/>
        <v/>
      </c>
    </row>
    <row r="702" spans="1:89" s="64" customFormat="1" ht="51" customHeight="1">
      <c r="A702" s="29" t="str">
        <f t="shared" si="118"/>
        <v/>
      </c>
      <c r="B702" s="30"/>
      <c r="C702" s="30"/>
      <c r="D702" s="38"/>
      <c r="E702" s="198" t="str">
        <f t="shared" si="119"/>
        <v/>
      </c>
      <c r="F702" s="38"/>
      <c r="G702" s="38"/>
      <c r="H702" s="31"/>
      <c r="I702" s="31"/>
      <c r="J702" s="61" t="str">
        <f t="shared" si="120"/>
        <v/>
      </c>
      <c r="K702" s="69" t="str">
        <f t="shared" si="121"/>
        <v/>
      </c>
      <c r="L702" s="69" t="str">
        <f t="shared" si="122"/>
        <v/>
      </c>
      <c r="M702" s="69" t="str">
        <f t="shared" si="123"/>
        <v/>
      </c>
      <c r="N702" s="32"/>
      <c r="O702" s="99"/>
      <c r="P702" s="32"/>
      <c r="Q702" s="99"/>
      <c r="R702" s="129"/>
      <c r="S702" s="99"/>
      <c r="T702" s="32"/>
      <c r="U702" s="38"/>
      <c r="V702" s="32"/>
      <c r="W702" s="32"/>
      <c r="X702" s="38"/>
      <c r="Y702" s="30"/>
      <c r="Z702" s="30"/>
      <c r="AA702" s="32"/>
      <c r="AB702" s="32"/>
      <c r="AC702" s="33"/>
      <c r="AD702" s="63"/>
      <c r="AE702" s="63"/>
      <c r="BK702" s="65"/>
      <c r="BL702" s="65"/>
      <c r="BM702" s="65"/>
      <c r="BN702" s="65"/>
      <c r="BO702" s="65"/>
      <c r="BP702" s="65"/>
      <c r="BQ702" s="65"/>
      <c r="BR702" s="65"/>
      <c r="BS702" s="65"/>
      <c r="BT702" s="66"/>
      <c r="BU702" s="67"/>
      <c r="BV702" s="67"/>
      <c r="BW702" s="67"/>
      <c r="BX702" s="67"/>
      <c r="BY702" s="67"/>
      <c r="BZ702" s="68"/>
      <c r="CA702" s="65"/>
      <c r="CB702" s="65"/>
      <c r="CC702" s="65"/>
      <c r="CD702" s="65"/>
      <c r="CE702" s="65"/>
      <c r="CF702" s="65"/>
      <c r="CG702" s="65"/>
      <c r="CH702" s="65"/>
      <c r="CI702" s="65"/>
      <c r="CJ702" s="171"/>
      <c r="CK702" s="64" t="str">
        <f t="shared" si="117"/>
        <v/>
      </c>
    </row>
    <row r="703" spans="1:89" s="64" customFormat="1" ht="51" customHeight="1">
      <c r="A703" s="29" t="str">
        <f t="shared" si="118"/>
        <v/>
      </c>
      <c r="B703" s="30"/>
      <c r="C703" s="30"/>
      <c r="D703" s="38"/>
      <c r="E703" s="198" t="str">
        <f t="shared" si="119"/>
        <v/>
      </c>
      <c r="F703" s="38"/>
      <c r="G703" s="38"/>
      <c r="H703" s="31"/>
      <c r="I703" s="31"/>
      <c r="J703" s="61" t="str">
        <f t="shared" si="120"/>
        <v/>
      </c>
      <c r="K703" s="69" t="str">
        <f t="shared" si="121"/>
        <v/>
      </c>
      <c r="L703" s="69" t="str">
        <f t="shared" si="122"/>
        <v/>
      </c>
      <c r="M703" s="69" t="str">
        <f t="shared" si="123"/>
        <v/>
      </c>
      <c r="N703" s="32"/>
      <c r="O703" s="99"/>
      <c r="P703" s="32"/>
      <c r="Q703" s="99"/>
      <c r="R703" s="129"/>
      <c r="S703" s="99"/>
      <c r="T703" s="32"/>
      <c r="U703" s="38"/>
      <c r="V703" s="32"/>
      <c r="W703" s="32"/>
      <c r="X703" s="38"/>
      <c r="Y703" s="30"/>
      <c r="Z703" s="30"/>
      <c r="AA703" s="32"/>
      <c r="AB703" s="32"/>
      <c r="AC703" s="33"/>
      <c r="AD703" s="63"/>
      <c r="AE703" s="63"/>
      <c r="BK703" s="65"/>
      <c r="BL703" s="65"/>
      <c r="BM703" s="65"/>
      <c r="BN703" s="65"/>
      <c r="BO703" s="65"/>
      <c r="BP703" s="65"/>
      <c r="BQ703" s="65"/>
      <c r="BR703" s="65"/>
      <c r="BS703" s="65"/>
      <c r="BT703" s="66"/>
      <c r="BU703" s="67"/>
      <c r="BV703" s="67"/>
      <c r="BW703" s="67"/>
      <c r="BX703" s="67"/>
      <c r="BY703" s="67"/>
      <c r="BZ703" s="68"/>
      <c r="CA703" s="65"/>
      <c r="CB703" s="65"/>
      <c r="CC703" s="65"/>
      <c r="CD703" s="65"/>
      <c r="CE703" s="65"/>
      <c r="CF703" s="65"/>
      <c r="CG703" s="65"/>
      <c r="CH703" s="65"/>
      <c r="CI703" s="65"/>
      <c r="CJ703" s="171"/>
      <c r="CK703" s="64" t="str">
        <f t="shared" si="117"/>
        <v/>
      </c>
    </row>
    <row r="704" spans="1:89" s="64" customFormat="1" ht="51" customHeight="1">
      <c r="A704" s="29" t="str">
        <f t="shared" si="118"/>
        <v/>
      </c>
      <c r="B704" s="30"/>
      <c r="C704" s="30"/>
      <c r="D704" s="38"/>
      <c r="E704" s="198" t="str">
        <f t="shared" si="119"/>
        <v/>
      </c>
      <c r="F704" s="38"/>
      <c r="G704" s="38"/>
      <c r="H704" s="31"/>
      <c r="I704" s="31"/>
      <c r="J704" s="61" t="str">
        <f t="shared" si="120"/>
        <v/>
      </c>
      <c r="K704" s="69" t="str">
        <f t="shared" si="121"/>
        <v/>
      </c>
      <c r="L704" s="69" t="str">
        <f t="shared" si="122"/>
        <v/>
      </c>
      <c r="M704" s="69" t="str">
        <f t="shared" si="123"/>
        <v/>
      </c>
      <c r="N704" s="32"/>
      <c r="O704" s="99"/>
      <c r="P704" s="32"/>
      <c r="Q704" s="99"/>
      <c r="R704" s="129"/>
      <c r="S704" s="99"/>
      <c r="T704" s="32"/>
      <c r="U704" s="38"/>
      <c r="V704" s="32"/>
      <c r="W704" s="32"/>
      <c r="X704" s="38"/>
      <c r="Y704" s="30"/>
      <c r="Z704" s="30"/>
      <c r="AA704" s="32"/>
      <c r="AB704" s="32"/>
      <c r="AC704" s="33"/>
      <c r="AD704" s="63"/>
      <c r="AE704" s="63"/>
      <c r="BK704" s="65"/>
      <c r="BL704" s="65"/>
      <c r="BM704" s="65"/>
      <c r="BN704" s="65"/>
      <c r="BO704" s="65"/>
      <c r="BP704" s="65"/>
      <c r="BQ704" s="65"/>
      <c r="BR704" s="65"/>
      <c r="BS704" s="65"/>
      <c r="BT704" s="66"/>
      <c r="BU704" s="67"/>
      <c r="BV704" s="67"/>
      <c r="BW704" s="67"/>
      <c r="BX704" s="67"/>
      <c r="BY704" s="67"/>
      <c r="BZ704" s="68"/>
      <c r="CA704" s="65"/>
      <c r="CB704" s="65"/>
      <c r="CC704" s="65"/>
      <c r="CD704" s="65"/>
      <c r="CE704" s="65"/>
      <c r="CF704" s="65"/>
      <c r="CG704" s="65"/>
      <c r="CH704" s="65"/>
      <c r="CI704" s="65"/>
      <c r="CJ704" s="171"/>
      <c r="CK704" s="64" t="str">
        <f t="shared" si="117"/>
        <v/>
      </c>
    </row>
    <row r="705" spans="1:89" s="64" customFormat="1" ht="51" customHeight="1">
      <c r="A705" s="29" t="str">
        <f t="shared" si="118"/>
        <v/>
      </c>
      <c r="B705" s="30"/>
      <c r="C705" s="30"/>
      <c r="D705" s="38"/>
      <c r="E705" s="198" t="str">
        <f t="shared" si="119"/>
        <v/>
      </c>
      <c r="F705" s="38"/>
      <c r="G705" s="38"/>
      <c r="H705" s="31"/>
      <c r="I705" s="31"/>
      <c r="J705" s="61" t="str">
        <f t="shared" si="120"/>
        <v/>
      </c>
      <c r="K705" s="69" t="str">
        <f t="shared" si="121"/>
        <v/>
      </c>
      <c r="L705" s="69" t="str">
        <f t="shared" si="122"/>
        <v/>
      </c>
      <c r="M705" s="69" t="str">
        <f t="shared" si="123"/>
        <v/>
      </c>
      <c r="N705" s="32"/>
      <c r="O705" s="99"/>
      <c r="P705" s="32"/>
      <c r="Q705" s="99"/>
      <c r="R705" s="129"/>
      <c r="S705" s="99"/>
      <c r="T705" s="32"/>
      <c r="U705" s="38"/>
      <c r="V705" s="32"/>
      <c r="W705" s="32"/>
      <c r="X705" s="38"/>
      <c r="Y705" s="30"/>
      <c r="Z705" s="30"/>
      <c r="AA705" s="32"/>
      <c r="AB705" s="32"/>
      <c r="AC705" s="33"/>
      <c r="AD705" s="63"/>
      <c r="AE705" s="63"/>
      <c r="BK705" s="65"/>
      <c r="BL705" s="65"/>
      <c r="BM705" s="65"/>
      <c r="BN705" s="65"/>
      <c r="BO705" s="65"/>
      <c r="BP705" s="65"/>
      <c r="BQ705" s="65"/>
      <c r="BR705" s="65"/>
      <c r="BS705" s="65"/>
      <c r="BT705" s="66"/>
      <c r="BU705" s="67"/>
      <c r="BV705" s="67"/>
      <c r="BW705" s="67"/>
      <c r="BX705" s="67"/>
      <c r="BY705" s="67"/>
      <c r="BZ705" s="68"/>
      <c r="CA705" s="65"/>
      <c r="CB705" s="65"/>
      <c r="CC705" s="65"/>
      <c r="CD705" s="65"/>
      <c r="CE705" s="65"/>
      <c r="CF705" s="65"/>
      <c r="CG705" s="65"/>
      <c r="CH705" s="65"/>
      <c r="CI705" s="65"/>
      <c r="CJ705" s="171"/>
      <c r="CK705" s="64" t="str">
        <f t="shared" si="117"/>
        <v/>
      </c>
    </row>
    <row r="706" spans="1:89" s="64" customFormat="1" ht="51" customHeight="1">
      <c r="A706" s="29" t="str">
        <f t="shared" si="118"/>
        <v/>
      </c>
      <c r="B706" s="30"/>
      <c r="C706" s="30"/>
      <c r="D706" s="38"/>
      <c r="E706" s="198" t="str">
        <f t="shared" si="119"/>
        <v/>
      </c>
      <c r="F706" s="38"/>
      <c r="G706" s="38"/>
      <c r="H706" s="31"/>
      <c r="I706" s="31"/>
      <c r="J706" s="61" t="str">
        <f t="shared" si="120"/>
        <v/>
      </c>
      <c r="K706" s="69" t="str">
        <f t="shared" si="121"/>
        <v/>
      </c>
      <c r="L706" s="69" t="str">
        <f t="shared" si="122"/>
        <v/>
      </c>
      <c r="M706" s="69" t="str">
        <f t="shared" si="123"/>
        <v/>
      </c>
      <c r="N706" s="32"/>
      <c r="O706" s="99"/>
      <c r="P706" s="32"/>
      <c r="Q706" s="99"/>
      <c r="R706" s="129"/>
      <c r="S706" s="99"/>
      <c r="T706" s="32"/>
      <c r="U706" s="38"/>
      <c r="V706" s="32"/>
      <c r="W706" s="32"/>
      <c r="X706" s="38"/>
      <c r="Y706" s="30"/>
      <c r="Z706" s="30"/>
      <c r="AA706" s="32"/>
      <c r="AB706" s="32"/>
      <c r="AC706" s="33"/>
      <c r="AD706" s="63"/>
      <c r="AE706" s="63"/>
      <c r="BK706" s="65"/>
      <c r="BL706" s="65"/>
      <c r="BM706" s="65"/>
      <c r="BN706" s="65"/>
      <c r="BO706" s="65"/>
      <c r="BP706" s="65"/>
      <c r="BQ706" s="65"/>
      <c r="BR706" s="65"/>
      <c r="BS706" s="65"/>
      <c r="BT706" s="66"/>
      <c r="BU706" s="67"/>
      <c r="BV706" s="67"/>
      <c r="BW706" s="67"/>
      <c r="BX706" s="67"/>
      <c r="BY706" s="67"/>
      <c r="BZ706" s="68"/>
      <c r="CA706" s="65"/>
      <c r="CB706" s="65"/>
      <c r="CC706" s="65"/>
      <c r="CD706" s="65"/>
      <c r="CE706" s="65"/>
      <c r="CF706" s="65"/>
      <c r="CG706" s="65"/>
      <c r="CH706" s="65"/>
      <c r="CI706" s="65"/>
      <c r="CJ706" s="171"/>
      <c r="CK706" s="64" t="str">
        <f t="shared" si="117"/>
        <v/>
      </c>
    </row>
    <row r="707" spans="1:89" s="64" customFormat="1" ht="51" customHeight="1">
      <c r="A707" s="29" t="str">
        <f t="shared" si="118"/>
        <v/>
      </c>
      <c r="B707" s="30"/>
      <c r="C707" s="30"/>
      <c r="D707" s="38"/>
      <c r="E707" s="198" t="str">
        <f t="shared" si="119"/>
        <v/>
      </c>
      <c r="F707" s="38"/>
      <c r="G707" s="38"/>
      <c r="H707" s="31"/>
      <c r="I707" s="31"/>
      <c r="J707" s="61" t="str">
        <f t="shared" si="120"/>
        <v/>
      </c>
      <c r="K707" s="69" t="str">
        <f t="shared" si="121"/>
        <v/>
      </c>
      <c r="L707" s="69" t="str">
        <f t="shared" si="122"/>
        <v/>
      </c>
      <c r="M707" s="69" t="str">
        <f t="shared" si="123"/>
        <v/>
      </c>
      <c r="N707" s="32"/>
      <c r="O707" s="99"/>
      <c r="P707" s="32"/>
      <c r="Q707" s="99"/>
      <c r="R707" s="129"/>
      <c r="S707" s="99"/>
      <c r="T707" s="32"/>
      <c r="U707" s="38"/>
      <c r="V707" s="32"/>
      <c r="W707" s="32"/>
      <c r="X707" s="38"/>
      <c r="Y707" s="30"/>
      <c r="Z707" s="30"/>
      <c r="AA707" s="32"/>
      <c r="AB707" s="32"/>
      <c r="AC707" s="33"/>
      <c r="AD707" s="63"/>
      <c r="AE707" s="63"/>
      <c r="BK707" s="65"/>
      <c r="BL707" s="65"/>
      <c r="BM707" s="65"/>
      <c r="BN707" s="65"/>
      <c r="BO707" s="65"/>
      <c r="BP707" s="65"/>
      <c r="BQ707" s="65"/>
      <c r="BR707" s="65"/>
      <c r="BS707" s="65"/>
      <c r="BT707" s="66"/>
      <c r="BU707" s="67"/>
      <c r="BV707" s="67"/>
      <c r="BW707" s="67"/>
      <c r="BX707" s="67"/>
      <c r="BY707" s="67"/>
      <c r="BZ707" s="68"/>
      <c r="CA707" s="65"/>
      <c r="CB707" s="65"/>
      <c r="CC707" s="65"/>
      <c r="CD707" s="65"/>
      <c r="CE707" s="65"/>
      <c r="CF707" s="65"/>
      <c r="CG707" s="65"/>
      <c r="CH707" s="65"/>
      <c r="CI707" s="65"/>
      <c r="CJ707" s="171"/>
      <c r="CK707" s="64" t="str">
        <f t="shared" si="117"/>
        <v/>
      </c>
    </row>
    <row r="708" spans="1:89" s="64" customFormat="1" ht="51" customHeight="1">
      <c r="A708" s="29" t="str">
        <f t="shared" si="118"/>
        <v/>
      </c>
      <c r="B708" s="30"/>
      <c r="C708" s="30"/>
      <c r="D708" s="38"/>
      <c r="E708" s="198" t="str">
        <f t="shared" si="119"/>
        <v/>
      </c>
      <c r="F708" s="38"/>
      <c r="G708" s="38"/>
      <c r="H708" s="31"/>
      <c r="I708" s="31"/>
      <c r="J708" s="61" t="str">
        <f t="shared" si="120"/>
        <v/>
      </c>
      <c r="K708" s="69" t="str">
        <f t="shared" si="121"/>
        <v/>
      </c>
      <c r="L708" s="69" t="str">
        <f t="shared" si="122"/>
        <v/>
      </c>
      <c r="M708" s="69" t="str">
        <f t="shared" si="123"/>
        <v/>
      </c>
      <c r="N708" s="32"/>
      <c r="O708" s="99"/>
      <c r="P708" s="32"/>
      <c r="Q708" s="99"/>
      <c r="R708" s="129"/>
      <c r="S708" s="99"/>
      <c r="T708" s="32"/>
      <c r="U708" s="38"/>
      <c r="V708" s="32"/>
      <c r="W708" s="32"/>
      <c r="X708" s="38"/>
      <c r="Y708" s="30"/>
      <c r="Z708" s="30"/>
      <c r="AA708" s="32"/>
      <c r="AB708" s="32"/>
      <c r="AC708" s="33"/>
      <c r="AD708" s="63"/>
      <c r="AE708" s="63"/>
      <c r="BK708" s="65"/>
      <c r="BL708" s="65"/>
      <c r="BM708" s="65"/>
      <c r="BN708" s="65"/>
      <c r="BO708" s="65"/>
      <c r="BP708" s="65"/>
      <c r="BQ708" s="65"/>
      <c r="BR708" s="65"/>
      <c r="BS708" s="65"/>
      <c r="BT708" s="66"/>
      <c r="BU708" s="67"/>
      <c r="BV708" s="67"/>
      <c r="BW708" s="67"/>
      <c r="BX708" s="67"/>
      <c r="BY708" s="67"/>
      <c r="BZ708" s="68"/>
      <c r="CA708" s="65"/>
      <c r="CB708" s="65"/>
      <c r="CC708" s="65"/>
      <c r="CD708" s="65"/>
      <c r="CE708" s="65"/>
      <c r="CF708" s="65"/>
      <c r="CG708" s="65"/>
      <c r="CH708" s="65"/>
      <c r="CI708" s="65"/>
      <c r="CJ708" s="171"/>
      <c r="CK708" s="64" t="str">
        <f t="shared" si="117"/>
        <v/>
      </c>
    </row>
    <row r="709" spans="1:89" s="64" customFormat="1" ht="51" customHeight="1">
      <c r="A709" s="29" t="str">
        <f t="shared" si="118"/>
        <v/>
      </c>
      <c r="B709" s="30"/>
      <c r="C709" s="30"/>
      <c r="D709" s="38"/>
      <c r="E709" s="198" t="str">
        <f t="shared" si="119"/>
        <v/>
      </c>
      <c r="F709" s="38"/>
      <c r="G709" s="38"/>
      <c r="H709" s="31"/>
      <c r="I709" s="31"/>
      <c r="J709" s="61" t="str">
        <f t="shared" si="120"/>
        <v/>
      </c>
      <c r="K709" s="69" t="str">
        <f t="shared" si="121"/>
        <v/>
      </c>
      <c r="L709" s="69" t="str">
        <f t="shared" si="122"/>
        <v/>
      </c>
      <c r="M709" s="69" t="str">
        <f t="shared" si="123"/>
        <v/>
      </c>
      <c r="N709" s="32"/>
      <c r="O709" s="99"/>
      <c r="P709" s="32"/>
      <c r="Q709" s="99"/>
      <c r="R709" s="129"/>
      <c r="S709" s="99"/>
      <c r="T709" s="32"/>
      <c r="U709" s="38"/>
      <c r="V709" s="32"/>
      <c r="W709" s="32"/>
      <c r="X709" s="38"/>
      <c r="Y709" s="30"/>
      <c r="Z709" s="30"/>
      <c r="AA709" s="32"/>
      <c r="AB709" s="32"/>
      <c r="AC709" s="33"/>
      <c r="AD709" s="63"/>
      <c r="AE709" s="63"/>
      <c r="BK709" s="65"/>
      <c r="BL709" s="65"/>
      <c r="BM709" s="65"/>
      <c r="BN709" s="65"/>
      <c r="BO709" s="65"/>
      <c r="BP709" s="65"/>
      <c r="BQ709" s="65"/>
      <c r="BR709" s="65"/>
      <c r="BS709" s="65"/>
      <c r="BT709" s="66"/>
      <c r="BU709" s="67"/>
      <c r="BV709" s="67"/>
      <c r="BW709" s="67"/>
      <c r="BX709" s="67"/>
      <c r="BY709" s="67"/>
      <c r="BZ709" s="68"/>
      <c r="CA709" s="65"/>
      <c r="CB709" s="65"/>
      <c r="CC709" s="65"/>
      <c r="CD709" s="65"/>
      <c r="CE709" s="65"/>
      <c r="CF709" s="65"/>
      <c r="CG709" s="65"/>
      <c r="CH709" s="65"/>
      <c r="CI709" s="65"/>
      <c r="CJ709" s="171"/>
      <c r="CK709" s="64" t="str">
        <f t="shared" si="117"/>
        <v/>
      </c>
    </row>
    <row r="710" spans="1:89" s="64" customFormat="1" ht="51" customHeight="1">
      <c r="A710" s="29" t="str">
        <f t="shared" si="118"/>
        <v/>
      </c>
      <c r="B710" s="30"/>
      <c r="C710" s="30"/>
      <c r="D710" s="38"/>
      <c r="E710" s="198" t="str">
        <f t="shared" si="119"/>
        <v/>
      </c>
      <c r="F710" s="38"/>
      <c r="G710" s="38"/>
      <c r="H710" s="31"/>
      <c r="I710" s="31"/>
      <c r="J710" s="61" t="str">
        <f t="shared" si="120"/>
        <v/>
      </c>
      <c r="K710" s="69" t="str">
        <f t="shared" si="121"/>
        <v/>
      </c>
      <c r="L710" s="69" t="str">
        <f t="shared" si="122"/>
        <v/>
      </c>
      <c r="M710" s="69" t="str">
        <f t="shared" si="123"/>
        <v/>
      </c>
      <c r="N710" s="32"/>
      <c r="O710" s="99"/>
      <c r="P710" s="32"/>
      <c r="Q710" s="99"/>
      <c r="R710" s="129"/>
      <c r="S710" s="99"/>
      <c r="T710" s="32"/>
      <c r="U710" s="38"/>
      <c r="V710" s="32"/>
      <c r="W710" s="32"/>
      <c r="X710" s="38"/>
      <c r="Y710" s="30"/>
      <c r="Z710" s="30"/>
      <c r="AA710" s="32"/>
      <c r="AB710" s="32"/>
      <c r="AC710" s="33"/>
      <c r="AD710" s="63"/>
      <c r="AE710" s="63"/>
      <c r="BK710" s="65"/>
      <c r="BL710" s="65"/>
      <c r="BM710" s="65"/>
      <c r="BN710" s="65"/>
      <c r="BO710" s="65"/>
      <c r="BP710" s="65"/>
      <c r="BQ710" s="65"/>
      <c r="BR710" s="65"/>
      <c r="BS710" s="65"/>
      <c r="BT710" s="66"/>
      <c r="BU710" s="67"/>
      <c r="BV710" s="67"/>
      <c r="BW710" s="67"/>
      <c r="BX710" s="67"/>
      <c r="BY710" s="67"/>
      <c r="BZ710" s="68"/>
      <c r="CA710" s="65"/>
      <c r="CB710" s="65"/>
      <c r="CC710" s="65"/>
      <c r="CD710" s="65"/>
      <c r="CE710" s="65"/>
      <c r="CF710" s="65"/>
      <c r="CG710" s="65"/>
      <c r="CH710" s="65"/>
      <c r="CI710" s="65"/>
      <c r="CJ710" s="171"/>
      <c r="CK710" s="64" t="str">
        <f t="shared" si="117"/>
        <v/>
      </c>
    </row>
    <row r="711" spans="1:89" s="64" customFormat="1" ht="51" customHeight="1">
      <c r="A711" s="29" t="str">
        <f t="shared" si="118"/>
        <v/>
      </c>
      <c r="B711" s="30"/>
      <c r="C711" s="30"/>
      <c r="D711" s="38"/>
      <c r="E711" s="198" t="str">
        <f t="shared" si="119"/>
        <v/>
      </c>
      <c r="F711" s="38"/>
      <c r="G711" s="38"/>
      <c r="H711" s="31"/>
      <c r="I711" s="31"/>
      <c r="J711" s="61" t="str">
        <f t="shared" si="120"/>
        <v/>
      </c>
      <c r="K711" s="69" t="str">
        <f t="shared" si="121"/>
        <v/>
      </c>
      <c r="L711" s="69" t="str">
        <f t="shared" si="122"/>
        <v/>
      </c>
      <c r="M711" s="69" t="str">
        <f t="shared" si="123"/>
        <v/>
      </c>
      <c r="N711" s="32"/>
      <c r="O711" s="99"/>
      <c r="P711" s="32"/>
      <c r="Q711" s="99"/>
      <c r="R711" s="129"/>
      <c r="S711" s="99"/>
      <c r="T711" s="32"/>
      <c r="U711" s="38"/>
      <c r="V711" s="32"/>
      <c r="W711" s="32"/>
      <c r="X711" s="38"/>
      <c r="Y711" s="30"/>
      <c r="Z711" s="30"/>
      <c r="AA711" s="32"/>
      <c r="AB711" s="32"/>
      <c r="AC711" s="33"/>
      <c r="AD711" s="63"/>
      <c r="AE711" s="63"/>
      <c r="BK711" s="65"/>
      <c r="BL711" s="65"/>
      <c r="BM711" s="65"/>
      <c r="BN711" s="65"/>
      <c r="BO711" s="65"/>
      <c r="BP711" s="65"/>
      <c r="BQ711" s="65"/>
      <c r="BR711" s="65"/>
      <c r="BS711" s="65"/>
      <c r="BT711" s="66"/>
      <c r="BU711" s="67"/>
      <c r="BV711" s="67"/>
      <c r="BW711" s="67"/>
      <c r="BX711" s="67"/>
      <c r="BY711" s="67"/>
      <c r="BZ711" s="68"/>
      <c r="CA711" s="65"/>
      <c r="CB711" s="65"/>
      <c r="CC711" s="65"/>
      <c r="CD711" s="65"/>
      <c r="CE711" s="65"/>
      <c r="CF711" s="65"/>
      <c r="CG711" s="65"/>
      <c r="CH711" s="65"/>
      <c r="CI711" s="65"/>
      <c r="CJ711" s="171"/>
      <c r="CK711" s="64" t="str">
        <f t="shared" ref="CK711:CK774" si="124">IF(F711="","",IF(F711=$CC$6,"3rd Grade L-1",IF(F711=$CC$7,"3rd Grade L-2",IF(F711=$CC$8,"2nd Grade",IF(F711=$CC$9,"1st Grade (Lecturer)",IF(F711=$CC$10,"Lab. Ass.",IF(F711=$CC$11,"3rd Grade P.E.T.","")))))))</f>
        <v/>
      </c>
    </row>
    <row r="712" spans="1:89" s="64" customFormat="1" ht="51" customHeight="1">
      <c r="A712" s="29" t="str">
        <f t="shared" si="118"/>
        <v/>
      </c>
      <c r="B712" s="30"/>
      <c r="C712" s="30"/>
      <c r="D712" s="38"/>
      <c r="E712" s="198" t="str">
        <f t="shared" si="119"/>
        <v/>
      </c>
      <c r="F712" s="38"/>
      <c r="G712" s="38"/>
      <c r="H712" s="31"/>
      <c r="I712" s="31"/>
      <c r="J712" s="61" t="str">
        <f t="shared" si="120"/>
        <v/>
      </c>
      <c r="K712" s="69" t="str">
        <f t="shared" si="121"/>
        <v/>
      </c>
      <c r="L712" s="69" t="str">
        <f t="shared" si="122"/>
        <v/>
      </c>
      <c r="M712" s="69" t="str">
        <f t="shared" si="123"/>
        <v/>
      </c>
      <c r="N712" s="32"/>
      <c r="O712" s="99"/>
      <c r="P712" s="32"/>
      <c r="Q712" s="99"/>
      <c r="R712" s="129"/>
      <c r="S712" s="99"/>
      <c r="T712" s="32"/>
      <c r="U712" s="38"/>
      <c r="V712" s="32"/>
      <c r="W712" s="32"/>
      <c r="X712" s="38"/>
      <c r="Y712" s="30"/>
      <c r="Z712" s="30"/>
      <c r="AA712" s="32"/>
      <c r="AB712" s="32"/>
      <c r="AC712" s="33"/>
      <c r="AD712" s="63"/>
      <c r="AE712" s="63"/>
      <c r="BK712" s="65"/>
      <c r="BL712" s="65"/>
      <c r="BM712" s="65"/>
      <c r="BN712" s="65"/>
      <c r="BO712" s="65"/>
      <c r="BP712" s="65"/>
      <c r="BQ712" s="65"/>
      <c r="BR712" s="65"/>
      <c r="BS712" s="65"/>
      <c r="BT712" s="66"/>
      <c r="BU712" s="67"/>
      <c r="BV712" s="67"/>
      <c r="BW712" s="67"/>
      <c r="BX712" s="67"/>
      <c r="BY712" s="67"/>
      <c r="BZ712" s="68"/>
      <c r="CA712" s="65"/>
      <c r="CB712" s="65"/>
      <c r="CC712" s="65"/>
      <c r="CD712" s="65"/>
      <c r="CE712" s="65"/>
      <c r="CF712" s="65"/>
      <c r="CG712" s="65"/>
      <c r="CH712" s="65"/>
      <c r="CI712" s="65"/>
      <c r="CJ712" s="171"/>
      <c r="CK712" s="64" t="str">
        <f t="shared" si="124"/>
        <v/>
      </c>
    </row>
    <row r="713" spans="1:89" s="64" customFormat="1" ht="51" customHeight="1">
      <c r="A713" s="29" t="str">
        <f t="shared" si="118"/>
        <v/>
      </c>
      <c r="B713" s="30"/>
      <c r="C713" s="30"/>
      <c r="D713" s="38"/>
      <c r="E713" s="198" t="str">
        <f t="shared" si="119"/>
        <v/>
      </c>
      <c r="F713" s="38"/>
      <c r="G713" s="38"/>
      <c r="H713" s="31"/>
      <c r="I713" s="31"/>
      <c r="J713" s="61" t="str">
        <f t="shared" si="120"/>
        <v/>
      </c>
      <c r="K713" s="69" t="str">
        <f t="shared" si="121"/>
        <v/>
      </c>
      <c r="L713" s="69" t="str">
        <f t="shared" si="122"/>
        <v/>
      </c>
      <c r="M713" s="69" t="str">
        <f t="shared" si="123"/>
        <v/>
      </c>
      <c r="N713" s="32"/>
      <c r="O713" s="99"/>
      <c r="P713" s="32"/>
      <c r="Q713" s="99"/>
      <c r="R713" s="129"/>
      <c r="S713" s="99"/>
      <c r="T713" s="32"/>
      <c r="U713" s="38"/>
      <c r="V713" s="32"/>
      <c r="W713" s="32"/>
      <c r="X713" s="38"/>
      <c r="Y713" s="30"/>
      <c r="Z713" s="30"/>
      <c r="AA713" s="32"/>
      <c r="AB713" s="32"/>
      <c r="AC713" s="33"/>
      <c r="AD713" s="63"/>
      <c r="AE713" s="63"/>
      <c r="BK713" s="65"/>
      <c r="BL713" s="65"/>
      <c r="BM713" s="65"/>
      <c r="BN713" s="65"/>
      <c r="BO713" s="65"/>
      <c r="BP713" s="65"/>
      <c r="BQ713" s="65"/>
      <c r="BR713" s="65"/>
      <c r="BS713" s="65"/>
      <c r="BT713" s="66"/>
      <c r="BU713" s="67"/>
      <c r="BV713" s="67"/>
      <c r="BW713" s="67"/>
      <c r="BX713" s="67"/>
      <c r="BY713" s="67"/>
      <c r="BZ713" s="68"/>
      <c r="CA713" s="65"/>
      <c r="CB713" s="65"/>
      <c r="CC713" s="65"/>
      <c r="CD713" s="65"/>
      <c r="CE713" s="65"/>
      <c r="CF713" s="65"/>
      <c r="CG713" s="65"/>
      <c r="CH713" s="65"/>
      <c r="CI713" s="65"/>
      <c r="CJ713" s="171"/>
      <c r="CK713" s="64" t="str">
        <f t="shared" si="124"/>
        <v/>
      </c>
    </row>
    <row r="714" spans="1:89" s="64" customFormat="1" ht="51" customHeight="1">
      <c r="A714" s="29" t="str">
        <f t="shared" si="118"/>
        <v/>
      </c>
      <c r="B714" s="30"/>
      <c r="C714" s="30"/>
      <c r="D714" s="38"/>
      <c r="E714" s="198" t="str">
        <f t="shared" si="119"/>
        <v/>
      </c>
      <c r="F714" s="38"/>
      <c r="G714" s="38"/>
      <c r="H714" s="31"/>
      <c r="I714" s="31"/>
      <c r="J714" s="61" t="str">
        <f t="shared" si="120"/>
        <v/>
      </c>
      <c r="K714" s="69" t="str">
        <f t="shared" si="121"/>
        <v/>
      </c>
      <c r="L714" s="69" t="str">
        <f t="shared" si="122"/>
        <v/>
      </c>
      <c r="M714" s="69" t="str">
        <f t="shared" si="123"/>
        <v/>
      </c>
      <c r="N714" s="32"/>
      <c r="O714" s="99"/>
      <c r="P714" s="32"/>
      <c r="Q714" s="99"/>
      <c r="R714" s="129"/>
      <c r="S714" s="99"/>
      <c r="T714" s="32"/>
      <c r="U714" s="38"/>
      <c r="V714" s="32"/>
      <c r="W714" s="32"/>
      <c r="X714" s="38"/>
      <c r="Y714" s="30"/>
      <c r="Z714" s="30"/>
      <c r="AA714" s="32"/>
      <c r="AB714" s="32"/>
      <c r="AC714" s="33"/>
      <c r="AD714" s="63"/>
      <c r="AE714" s="63"/>
      <c r="BK714" s="65"/>
      <c r="BL714" s="65"/>
      <c r="BM714" s="65"/>
      <c r="BN714" s="65"/>
      <c r="BO714" s="65"/>
      <c r="BP714" s="65"/>
      <c r="BQ714" s="65"/>
      <c r="BR714" s="65"/>
      <c r="BS714" s="65"/>
      <c r="BT714" s="66"/>
      <c r="BU714" s="67"/>
      <c r="BV714" s="67"/>
      <c r="BW714" s="67"/>
      <c r="BX714" s="67"/>
      <c r="BY714" s="67"/>
      <c r="BZ714" s="68"/>
      <c r="CA714" s="65"/>
      <c r="CB714" s="65"/>
      <c r="CC714" s="65"/>
      <c r="CD714" s="65"/>
      <c r="CE714" s="65"/>
      <c r="CF714" s="65"/>
      <c r="CG714" s="65"/>
      <c r="CH714" s="65"/>
      <c r="CI714" s="65"/>
      <c r="CJ714" s="171"/>
      <c r="CK714" s="64" t="str">
        <f t="shared" si="124"/>
        <v/>
      </c>
    </row>
    <row r="715" spans="1:89" s="64" customFormat="1" ht="51" customHeight="1">
      <c r="A715" s="29" t="str">
        <f t="shared" si="118"/>
        <v/>
      </c>
      <c r="B715" s="30"/>
      <c r="C715" s="30"/>
      <c r="D715" s="38"/>
      <c r="E715" s="198" t="str">
        <f t="shared" si="119"/>
        <v/>
      </c>
      <c r="F715" s="38"/>
      <c r="G715" s="38"/>
      <c r="H715" s="31"/>
      <c r="I715" s="31"/>
      <c r="J715" s="61" t="str">
        <f t="shared" si="120"/>
        <v/>
      </c>
      <c r="K715" s="69" t="str">
        <f t="shared" si="121"/>
        <v/>
      </c>
      <c r="L715" s="69" t="str">
        <f t="shared" si="122"/>
        <v/>
      </c>
      <c r="M715" s="69" t="str">
        <f t="shared" si="123"/>
        <v/>
      </c>
      <c r="N715" s="32"/>
      <c r="O715" s="99"/>
      <c r="P715" s="32"/>
      <c r="Q715" s="99"/>
      <c r="R715" s="129"/>
      <c r="S715" s="99"/>
      <c r="T715" s="32"/>
      <c r="U715" s="38"/>
      <c r="V715" s="32"/>
      <c r="W715" s="32"/>
      <c r="X715" s="38"/>
      <c r="Y715" s="30"/>
      <c r="Z715" s="30"/>
      <c r="AA715" s="32"/>
      <c r="AB715" s="32"/>
      <c r="AC715" s="33"/>
      <c r="AD715" s="63"/>
      <c r="AE715" s="63"/>
      <c r="BK715" s="65"/>
      <c r="BL715" s="65"/>
      <c r="BM715" s="65"/>
      <c r="BN715" s="65"/>
      <c r="BO715" s="65"/>
      <c r="BP715" s="65"/>
      <c r="BQ715" s="65"/>
      <c r="BR715" s="65"/>
      <c r="BS715" s="65"/>
      <c r="BT715" s="66"/>
      <c r="BU715" s="67"/>
      <c r="BV715" s="67"/>
      <c r="BW715" s="67"/>
      <c r="BX715" s="67"/>
      <c r="BY715" s="67"/>
      <c r="BZ715" s="68"/>
      <c r="CA715" s="65"/>
      <c r="CB715" s="65"/>
      <c r="CC715" s="65"/>
      <c r="CD715" s="65"/>
      <c r="CE715" s="65"/>
      <c r="CF715" s="65"/>
      <c r="CG715" s="65"/>
      <c r="CH715" s="65"/>
      <c r="CI715" s="65"/>
      <c r="CJ715" s="171"/>
      <c r="CK715" s="64" t="str">
        <f t="shared" si="124"/>
        <v/>
      </c>
    </row>
    <row r="716" spans="1:89" s="64" customFormat="1" ht="51" customHeight="1">
      <c r="A716" s="29" t="str">
        <f t="shared" si="118"/>
        <v/>
      </c>
      <c r="B716" s="30"/>
      <c r="C716" s="30"/>
      <c r="D716" s="38"/>
      <c r="E716" s="198" t="str">
        <f t="shared" si="119"/>
        <v/>
      </c>
      <c r="F716" s="38"/>
      <c r="G716" s="38"/>
      <c r="H716" s="31"/>
      <c r="I716" s="31"/>
      <c r="J716" s="61" t="str">
        <f t="shared" si="120"/>
        <v/>
      </c>
      <c r="K716" s="69" t="str">
        <f t="shared" si="121"/>
        <v/>
      </c>
      <c r="L716" s="69" t="str">
        <f t="shared" si="122"/>
        <v/>
      </c>
      <c r="M716" s="69" t="str">
        <f t="shared" si="123"/>
        <v/>
      </c>
      <c r="N716" s="32"/>
      <c r="O716" s="99"/>
      <c r="P716" s="32"/>
      <c r="Q716" s="99"/>
      <c r="R716" s="129"/>
      <c r="S716" s="99"/>
      <c r="T716" s="32"/>
      <c r="U716" s="38"/>
      <c r="V716" s="32"/>
      <c r="W716" s="32"/>
      <c r="X716" s="38"/>
      <c r="Y716" s="30"/>
      <c r="Z716" s="30"/>
      <c r="AA716" s="32"/>
      <c r="AB716" s="32"/>
      <c r="AC716" s="33"/>
      <c r="AD716" s="63"/>
      <c r="AE716" s="63"/>
      <c r="BK716" s="65"/>
      <c r="BL716" s="65"/>
      <c r="BM716" s="65"/>
      <c r="BN716" s="65"/>
      <c r="BO716" s="65"/>
      <c r="BP716" s="65"/>
      <c r="BQ716" s="65"/>
      <c r="BR716" s="65"/>
      <c r="BS716" s="65"/>
      <c r="BT716" s="66"/>
      <c r="BU716" s="67"/>
      <c r="BV716" s="67"/>
      <c r="BW716" s="67"/>
      <c r="BX716" s="67"/>
      <c r="BY716" s="67"/>
      <c r="BZ716" s="68"/>
      <c r="CA716" s="65"/>
      <c r="CB716" s="65"/>
      <c r="CC716" s="65"/>
      <c r="CD716" s="65"/>
      <c r="CE716" s="65"/>
      <c r="CF716" s="65"/>
      <c r="CG716" s="65"/>
      <c r="CH716" s="65"/>
      <c r="CI716" s="65"/>
      <c r="CJ716" s="171"/>
      <c r="CK716" s="64" t="str">
        <f t="shared" si="124"/>
        <v/>
      </c>
    </row>
    <row r="717" spans="1:89" s="64" customFormat="1" ht="51" customHeight="1">
      <c r="A717" s="29" t="str">
        <f t="shared" si="118"/>
        <v/>
      </c>
      <c r="B717" s="30"/>
      <c r="C717" s="30"/>
      <c r="D717" s="38"/>
      <c r="E717" s="198" t="str">
        <f t="shared" si="119"/>
        <v/>
      </c>
      <c r="F717" s="38"/>
      <c r="G717" s="38"/>
      <c r="H717" s="31"/>
      <c r="I717" s="31"/>
      <c r="J717" s="61" t="str">
        <f t="shared" si="120"/>
        <v/>
      </c>
      <c r="K717" s="69" t="str">
        <f t="shared" si="121"/>
        <v/>
      </c>
      <c r="L717" s="69" t="str">
        <f t="shared" si="122"/>
        <v/>
      </c>
      <c r="M717" s="69" t="str">
        <f t="shared" si="123"/>
        <v/>
      </c>
      <c r="N717" s="32"/>
      <c r="O717" s="99"/>
      <c r="P717" s="32"/>
      <c r="Q717" s="99"/>
      <c r="R717" s="129"/>
      <c r="S717" s="99"/>
      <c r="T717" s="32"/>
      <c r="U717" s="38"/>
      <c r="V717" s="32"/>
      <c r="W717" s="32"/>
      <c r="X717" s="38"/>
      <c r="Y717" s="30"/>
      <c r="Z717" s="30"/>
      <c r="AA717" s="32"/>
      <c r="AB717" s="32"/>
      <c r="AC717" s="33"/>
      <c r="AD717" s="63"/>
      <c r="AE717" s="63"/>
      <c r="BK717" s="65"/>
      <c r="BL717" s="65"/>
      <c r="BM717" s="65"/>
      <c r="BN717" s="65"/>
      <c r="BO717" s="65"/>
      <c r="BP717" s="65"/>
      <c r="BQ717" s="65"/>
      <c r="BR717" s="65"/>
      <c r="BS717" s="65"/>
      <c r="BT717" s="66"/>
      <c r="BU717" s="67"/>
      <c r="BV717" s="67"/>
      <c r="BW717" s="67"/>
      <c r="BX717" s="67"/>
      <c r="BY717" s="67"/>
      <c r="BZ717" s="68"/>
      <c r="CA717" s="65"/>
      <c r="CB717" s="65"/>
      <c r="CC717" s="65"/>
      <c r="CD717" s="65"/>
      <c r="CE717" s="65"/>
      <c r="CF717" s="65"/>
      <c r="CG717" s="65"/>
      <c r="CH717" s="65"/>
      <c r="CI717" s="65"/>
      <c r="CJ717" s="171"/>
      <c r="CK717" s="64" t="str">
        <f t="shared" si="124"/>
        <v/>
      </c>
    </row>
    <row r="718" spans="1:89" s="64" customFormat="1" ht="51" customHeight="1">
      <c r="A718" s="29" t="str">
        <f t="shared" si="118"/>
        <v/>
      </c>
      <c r="B718" s="30"/>
      <c r="C718" s="30"/>
      <c r="D718" s="38"/>
      <c r="E718" s="198" t="str">
        <f t="shared" si="119"/>
        <v/>
      </c>
      <c r="F718" s="38"/>
      <c r="G718" s="38"/>
      <c r="H718" s="31"/>
      <c r="I718" s="31"/>
      <c r="J718" s="61" t="str">
        <f t="shared" si="120"/>
        <v/>
      </c>
      <c r="K718" s="69" t="str">
        <f t="shared" si="121"/>
        <v/>
      </c>
      <c r="L718" s="69" t="str">
        <f t="shared" si="122"/>
        <v/>
      </c>
      <c r="M718" s="69" t="str">
        <f t="shared" si="123"/>
        <v/>
      </c>
      <c r="N718" s="32"/>
      <c r="O718" s="99"/>
      <c r="P718" s="32"/>
      <c r="Q718" s="99"/>
      <c r="R718" s="129"/>
      <c r="S718" s="99"/>
      <c r="T718" s="32"/>
      <c r="U718" s="38"/>
      <c r="V718" s="32"/>
      <c r="W718" s="32"/>
      <c r="X718" s="38"/>
      <c r="Y718" s="30"/>
      <c r="Z718" s="30"/>
      <c r="AA718" s="32"/>
      <c r="AB718" s="32"/>
      <c r="AC718" s="33"/>
      <c r="AD718" s="63"/>
      <c r="AE718" s="63"/>
      <c r="BK718" s="65"/>
      <c r="BL718" s="65"/>
      <c r="BM718" s="65"/>
      <c r="BN718" s="65"/>
      <c r="BO718" s="65"/>
      <c r="BP718" s="65"/>
      <c r="BQ718" s="65"/>
      <c r="BR718" s="65"/>
      <c r="BS718" s="65"/>
      <c r="BT718" s="66"/>
      <c r="BU718" s="67"/>
      <c r="BV718" s="67"/>
      <c r="BW718" s="67"/>
      <c r="BX718" s="67"/>
      <c r="BY718" s="67"/>
      <c r="BZ718" s="68"/>
      <c r="CA718" s="65"/>
      <c r="CB718" s="65"/>
      <c r="CC718" s="65"/>
      <c r="CD718" s="65"/>
      <c r="CE718" s="65"/>
      <c r="CF718" s="65"/>
      <c r="CG718" s="65"/>
      <c r="CH718" s="65"/>
      <c r="CI718" s="65"/>
      <c r="CJ718" s="171"/>
      <c r="CK718" s="64" t="str">
        <f t="shared" si="124"/>
        <v/>
      </c>
    </row>
    <row r="719" spans="1:89" s="64" customFormat="1" ht="51" customHeight="1">
      <c r="A719" s="29" t="str">
        <f t="shared" si="118"/>
        <v/>
      </c>
      <c r="B719" s="30"/>
      <c r="C719" s="30"/>
      <c r="D719" s="38"/>
      <c r="E719" s="198" t="str">
        <f t="shared" si="119"/>
        <v/>
      </c>
      <c r="F719" s="38"/>
      <c r="G719" s="38"/>
      <c r="H719" s="31"/>
      <c r="I719" s="31"/>
      <c r="J719" s="61" t="str">
        <f t="shared" si="120"/>
        <v/>
      </c>
      <c r="K719" s="69" t="str">
        <f t="shared" si="121"/>
        <v/>
      </c>
      <c r="L719" s="69" t="str">
        <f t="shared" si="122"/>
        <v/>
      </c>
      <c r="M719" s="69" t="str">
        <f t="shared" si="123"/>
        <v/>
      </c>
      <c r="N719" s="32"/>
      <c r="O719" s="99"/>
      <c r="P719" s="32"/>
      <c r="Q719" s="99"/>
      <c r="R719" s="129"/>
      <c r="S719" s="99"/>
      <c r="T719" s="32"/>
      <c r="U719" s="38"/>
      <c r="V719" s="32"/>
      <c r="W719" s="32"/>
      <c r="X719" s="38"/>
      <c r="Y719" s="30"/>
      <c r="Z719" s="30"/>
      <c r="AA719" s="32"/>
      <c r="AB719" s="32"/>
      <c r="AC719" s="33"/>
      <c r="AD719" s="63"/>
      <c r="AE719" s="63"/>
      <c r="BK719" s="65"/>
      <c r="BL719" s="65"/>
      <c r="BM719" s="65"/>
      <c r="BN719" s="65"/>
      <c r="BO719" s="65"/>
      <c r="BP719" s="65"/>
      <c r="BQ719" s="65"/>
      <c r="BR719" s="65"/>
      <c r="BS719" s="65"/>
      <c r="BT719" s="66"/>
      <c r="BU719" s="67"/>
      <c r="BV719" s="67"/>
      <c r="BW719" s="67"/>
      <c r="BX719" s="67"/>
      <c r="BY719" s="67"/>
      <c r="BZ719" s="68"/>
      <c r="CA719" s="65"/>
      <c r="CB719" s="65"/>
      <c r="CC719" s="65"/>
      <c r="CD719" s="65"/>
      <c r="CE719" s="65"/>
      <c r="CF719" s="65"/>
      <c r="CG719" s="65"/>
      <c r="CH719" s="65"/>
      <c r="CI719" s="65"/>
      <c r="CJ719" s="171"/>
      <c r="CK719" s="64" t="str">
        <f t="shared" si="124"/>
        <v/>
      </c>
    </row>
    <row r="720" spans="1:89" s="64" customFormat="1" ht="51" customHeight="1">
      <c r="A720" s="29" t="str">
        <f t="shared" si="118"/>
        <v/>
      </c>
      <c r="B720" s="30"/>
      <c r="C720" s="30"/>
      <c r="D720" s="38"/>
      <c r="E720" s="198" t="str">
        <f t="shared" si="119"/>
        <v/>
      </c>
      <c r="F720" s="38"/>
      <c r="G720" s="38"/>
      <c r="H720" s="31"/>
      <c r="I720" s="31"/>
      <c r="J720" s="61" t="str">
        <f t="shared" si="120"/>
        <v/>
      </c>
      <c r="K720" s="69" t="str">
        <f t="shared" si="121"/>
        <v/>
      </c>
      <c r="L720" s="69" t="str">
        <f t="shared" si="122"/>
        <v/>
      </c>
      <c r="M720" s="69" t="str">
        <f t="shared" si="123"/>
        <v/>
      </c>
      <c r="N720" s="32"/>
      <c r="O720" s="99"/>
      <c r="P720" s="32"/>
      <c r="Q720" s="99"/>
      <c r="R720" s="129"/>
      <c r="S720" s="99"/>
      <c r="T720" s="32"/>
      <c r="U720" s="38"/>
      <c r="V720" s="32"/>
      <c r="W720" s="32"/>
      <c r="X720" s="38"/>
      <c r="Y720" s="30"/>
      <c r="Z720" s="30"/>
      <c r="AA720" s="32"/>
      <c r="AB720" s="32"/>
      <c r="AC720" s="33"/>
      <c r="AD720" s="63"/>
      <c r="AE720" s="63"/>
      <c r="BK720" s="65"/>
      <c r="BL720" s="65"/>
      <c r="BM720" s="65"/>
      <c r="BN720" s="65"/>
      <c r="BO720" s="65"/>
      <c r="BP720" s="65"/>
      <c r="BQ720" s="65"/>
      <c r="BR720" s="65"/>
      <c r="BS720" s="65"/>
      <c r="BT720" s="66"/>
      <c r="BU720" s="67"/>
      <c r="BV720" s="67"/>
      <c r="BW720" s="67"/>
      <c r="BX720" s="67"/>
      <c r="BY720" s="67"/>
      <c r="BZ720" s="68"/>
      <c r="CA720" s="65"/>
      <c r="CB720" s="65"/>
      <c r="CC720" s="65"/>
      <c r="CD720" s="65"/>
      <c r="CE720" s="65"/>
      <c r="CF720" s="65"/>
      <c r="CG720" s="65"/>
      <c r="CH720" s="65"/>
      <c r="CI720" s="65"/>
      <c r="CJ720" s="171"/>
      <c r="CK720" s="64" t="str">
        <f t="shared" si="124"/>
        <v/>
      </c>
    </row>
    <row r="721" spans="1:89" s="64" customFormat="1" ht="51" customHeight="1">
      <c r="A721" s="29" t="str">
        <f t="shared" si="118"/>
        <v/>
      </c>
      <c r="B721" s="30"/>
      <c r="C721" s="30"/>
      <c r="D721" s="38"/>
      <c r="E721" s="198" t="str">
        <f t="shared" si="119"/>
        <v/>
      </c>
      <c r="F721" s="38"/>
      <c r="G721" s="38"/>
      <c r="H721" s="31"/>
      <c r="I721" s="31"/>
      <c r="J721" s="61" t="str">
        <f t="shared" si="120"/>
        <v/>
      </c>
      <c r="K721" s="69" t="str">
        <f t="shared" si="121"/>
        <v/>
      </c>
      <c r="L721" s="69" t="str">
        <f t="shared" si="122"/>
        <v/>
      </c>
      <c r="M721" s="69" t="str">
        <f t="shared" si="123"/>
        <v/>
      </c>
      <c r="N721" s="32"/>
      <c r="O721" s="99"/>
      <c r="P721" s="32"/>
      <c r="Q721" s="99"/>
      <c r="R721" s="129"/>
      <c r="S721" s="99"/>
      <c r="T721" s="32"/>
      <c r="U721" s="38"/>
      <c r="V721" s="32"/>
      <c r="W721" s="32"/>
      <c r="X721" s="38"/>
      <c r="Y721" s="30"/>
      <c r="Z721" s="30"/>
      <c r="AA721" s="32"/>
      <c r="AB721" s="32"/>
      <c r="AC721" s="33"/>
      <c r="AD721" s="63"/>
      <c r="AE721" s="63"/>
      <c r="BK721" s="65"/>
      <c r="BL721" s="65"/>
      <c r="BM721" s="65"/>
      <c r="BN721" s="65"/>
      <c r="BO721" s="65"/>
      <c r="BP721" s="65"/>
      <c r="BQ721" s="65"/>
      <c r="BR721" s="65"/>
      <c r="BS721" s="65"/>
      <c r="BT721" s="66"/>
      <c r="BU721" s="67"/>
      <c r="BV721" s="67"/>
      <c r="BW721" s="67"/>
      <c r="BX721" s="67"/>
      <c r="BY721" s="67"/>
      <c r="BZ721" s="68"/>
      <c r="CA721" s="65"/>
      <c r="CB721" s="65"/>
      <c r="CC721" s="65"/>
      <c r="CD721" s="65"/>
      <c r="CE721" s="65"/>
      <c r="CF721" s="65"/>
      <c r="CG721" s="65"/>
      <c r="CH721" s="65"/>
      <c r="CI721" s="65"/>
      <c r="CJ721" s="171"/>
      <c r="CK721" s="64" t="str">
        <f t="shared" si="124"/>
        <v/>
      </c>
    </row>
    <row r="722" spans="1:89" s="64" customFormat="1" ht="51" customHeight="1">
      <c r="A722" s="29" t="str">
        <f t="shared" si="118"/>
        <v/>
      </c>
      <c r="B722" s="30"/>
      <c r="C722" s="30"/>
      <c r="D722" s="38"/>
      <c r="E722" s="198" t="str">
        <f t="shared" si="119"/>
        <v/>
      </c>
      <c r="F722" s="38"/>
      <c r="G722" s="38"/>
      <c r="H722" s="31"/>
      <c r="I722" s="31"/>
      <c r="J722" s="61" t="str">
        <f t="shared" si="120"/>
        <v/>
      </c>
      <c r="K722" s="69" t="str">
        <f t="shared" si="121"/>
        <v/>
      </c>
      <c r="L722" s="69" t="str">
        <f t="shared" si="122"/>
        <v/>
      </c>
      <c r="M722" s="69" t="str">
        <f t="shared" si="123"/>
        <v/>
      </c>
      <c r="N722" s="32"/>
      <c r="O722" s="99"/>
      <c r="P722" s="32"/>
      <c r="Q722" s="99"/>
      <c r="R722" s="129"/>
      <c r="S722" s="99"/>
      <c r="T722" s="32"/>
      <c r="U722" s="38"/>
      <c r="V722" s="32"/>
      <c r="W722" s="32"/>
      <c r="X722" s="38"/>
      <c r="Y722" s="30"/>
      <c r="Z722" s="30"/>
      <c r="AA722" s="32"/>
      <c r="AB722" s="32"/>
      <c r="AC722" s="33"/>
      <c r="AD722" s="63"/>
      <c r="AE722" s="63"/>
      <c r="BK722" s="65"/>
      <c r="BL722" s="65"/>
      <c r="BM722" s="65"/>
      <c r="BN722" s="65"/>
      <c r="BO722" s="65"/>
      <c r="BP722" s="65"/>
      <c r="BQ722" s="65"/>
      <c r="BR722" s="65"/>
      <c r="BS722" s="65"/>
      <c r="BT722" s="66"/>
      <c r="BU722" s="67"/>
      <c r="BV722" s="67"/>
      <c r="BW722" s="67"/>
      <c r="BX722" s="67"/>
      <c r="BY722" s="67"/>
      <c r="BZ722" s="68"/>
      <c r="CA722" s="65"/>
      <c r="CB722" s="65"/>
      <c r="CC722" s="65"/>
      <c r="CD722" s="65"/>
      <c r="CE722" s="65"/>
      <c r="CF722" s="65"/>
      <c r="CG722" s="65"/>
      <c r="CH722" s="65"/>
      <c r="CI722" s="65"/>
      <c r="CJ722" s="171"/>
      <c r="CK722" s="64" t="str">
        <f t="shared" si="124"/>
        <v/>
      </c>
    </row>
    <row r="723" spans="1:89" s="64" customFormat="1" ht="51" customHeight="1">
      <c r="A723" s="29" t="str">
        <f t="shared" ref="A723:A786" si="125">IFERROR(IF(AND(B723="",C723="",F723="",I723=""),"",A722+1),"")</f>
        <v/>
      </c>
      <c r="B723" s="30"/>
      <c r="C723" s="30"/>
      <c r="D723" s="38"/>
      <c r="E723" s="198" t="str">
        <f t="shared" ref="E723:E786" si="126">IFERROR(VLOOKUP(D723,PEEO_SCHOOL,3,0),"")</f>
        <v/>
      </c>
      <c r="F723" s="38"/>
      <c r="G723" s="38"/>
      <c r="H723" s="31"/>
      <c r="I723" s="31"/>
      <c r="J723" s="61" t="str">
        <f t="shared" ref="J723:J786" si="127">IFERROR(IF(BZ723="","",BZ723),"")</f>
        <v/>
      </c>
      <c r="K723" s="69" t="str">
        <f t="shared" ref="K723:K786" si="128">IFERROR(IF(OR($K$4="",B723="",A723="",I723=""),"",DATEDIF(I723,$K$4,"Y")),"")</f>
        <v/>
      </c>
      <c r="L723" s="69" t="str">
        <f t="shared" ref="L723:L786" si="129">IFERROR(IF(OR($K$4="",B723="",A723="",I723=""),"",DATEDIF(I723,$K$4,"YM")),"")</f>
        <v/>
      </c>
      <c r="M723" s="69" t="str">
        <f t="shared" ref="M723:M786" si="130">IFERROR(IF(OR($K$4="",B723="",A723="",I723=""),"",DATEDIF(I723,$K$4,"MD")),"")</f>
        <v/>
      </c>
      <c r="N723" s="32"/>
      <c r="O723" s="99"/>
      <c r="P723" s="32"/>
      <c r="Q723" s="99"/>
      <c r="R723" s="129"/>
      <c r="S723" s="99"/>
      <c r="T723" s="32"/>
      <c r="U723" s="38"/>
      <c r="V723" s="32"/>
      <c r="W723" s="32"/>
      <c r="X723" s="38"/>
      <c r="Y723" s="30"/>
      <c r="Z723" s="30"/>
      <c r="AA723" s="32"/>
      <c r="AB723" s="32"/>
      <c r="AC723" s="33"/>
      <c r="AD723" s="63"/>
      <c r="AE723" s="63"/>
      <c r="BK723" s="65"/>
      <c r="BL723" s="65"/>
      <c r="BM723" s="65"/>
      <c r="BN723" s="65"/>
      <c r="BO723" s="65"/>
      <c r="BP723" s="65"/>
      <c r="BQ723" s="65"/>
      <c r="BR723" s="65"/>
      <c r="BS723" s="65"/>
      <c r="BT723" s="66"/>
      <c r="BU723" s="67"/>
      <c r="BV723" s="67"/>
      <c r="BW723" s="67"/>
      <c r="BX723" s="67"/>
      <c r="BY723" s="67"/>
      <c r="BZ723" s="68"/>
      <c r="CA723" s="65"/>
      <c r="CB723" s="65"/>
      <c r="CC723" s="65"/>
      <c r="CD723" s="65"/>
      <c r="CE723" s="65"/>
      <c r="CF723" s="65"/>
      <c r="CG723" s="65"/>
      <c r="CH723" s="65"/>
      <c r="CI723" s="65"/>
      <c r="CJ723" s="171"/>
      <c r="CK723" s="64" t="str">
        <f t="shared" si="124"/>
        <v/>
      </c>
    </row>
    <row r="724" spans="1:89" s="64" customFormat="1" ht="51" customHeight="1">
      <c r="A724" s="29" t="str">
        <f t="shared" si="125"/>
        <v/>
      </c>
      <c r="B724" s="30"/>
      <c r="C724" s="30"/>
      <c r="D724" s="38"/>
      <c r="E724" s="198" t="str">
        <f t="shared" si="126"/>
        <v/>
      </c>
      <c r="F724" s="38"/>
      <c r="G724" s="38"/>
      <c r="H724" s="31"/>
      <c r="I724" s="31"/>
      <c r="J724" s="61" t="str">
        <f t="shared" si="127"/>
        <v/>
      </c>
      <c r="K724" s="69" t="str">
        <f t="shared" si="128"/>
        <v/>
      </c>
      <c r="L724" s="69" t="str">
        <f t="shared" si="129"/>
        <v/>
      </c>
      <c r="M724" s="69" t="str">
        <f t="shared" si="130"/>
        <v/>
      </c>
      <c r="N724" s="32"/>
      <c r="O724" s="99"/>
      <c r="P724" s="32"/>
      <c r="Q724" s="99"/>
      <c r="R724" s="129"/>
      <c r="S724" s="99"/>
      <c r="T724" s="32"/>
      <c r="U724" s="38"/>
      <c r="V724" s="32"/>
      <c r="W724" s="32"/>
      <c r="X724" s="38"/>
      <c r="Y724" s="30"/>
      <c r="Z724" s="30"/>
      <c r="AA724" s="32"/>
      <c r="AB724" s="32"/>
      <c r="AC724" s="33"/>
      <c r="AD724" s="63"/>
      <c r="AE724" s="63"/>
      <c r="BK724" s="65"/>
      <c r="BL724" s="65"/>
      <c r="BM724" s="65"/>
      <c r="BN724" s="65"/>
      <c r="BO724" s="65"/>
      <c r="BP724" s="65"/>
      <c r="BQ724" s="65"/>
      <c r="BR724" s="65"/>
      <c r="BS724" s="65"/>
      <c r="BT724" s="66"/>
      <c r="BU724" s="67"/>
      <c r="BV724" s="67"/>
      <c r="BW724" s="67"/>
      <c r="BX724" s="67"/>
      <c r="BY724" s="67"/>
      <c r="BZ724" s="68"/>
      <c r="CA724" s="65"/>
      <c r="CB724" s="65"/>
      <c r="CC724" s="65"/>
      <c r="CD724" s="65"/>
      <c r="CE724" s="65"/>
      <c r="CF724" s="65"/>
      <c r="CG724" s="65"/>
      <c r="CH724" s="65"/>
      <c r="CI724" s="65"/>
      <c r="CJ724" s="171"/>
      <c r="CK724" s="64" t="str">
        <f t="shared" si="124"/>
        <v/>
      </c>
    </row>
    <row r="725" spans="1:89" s="64" customFormat="1" ht="51" customHeight="1">
      <c r="A725" s="29" t="str">
        <f t="shared" si="125"/>
        <v/>
      </c>
      <c r="B725" s="30"/>
      <c r="C725" s="30"/>
      <c r="D725" s="38"/>
      <c r="E725" s="198" t="str">
        <f t="shared" si="126"/>
        <v/>
      </c>
      <c r="F725" s="38"/>
      <c r="G725" s="38"/>
      <c r="H725" s="31"/>
      <c r="I725" s="31"/>
      <c r="J725" s="61" t="str">
        <f t="shared" si="127"/>
        <v/>
      </c>
      <c r="K725" s="69" t="str">
        <f t="shared" si="128"/>
        <v/>
      </c>
      <c r="L725" s="69" t="str">
        <f t="shared" si="129"/>
        <v/>
      </c>
      <c r="M725" s="69" t="str">
        <f t="shared" si="130"/>
        <v/>
      </c>
      <c r="N725" s="32"/>
      <c r="O725" s="99"/>
      <c r="P725" s="32"/>
      <c r="Q725" s="99"/>
      <c r="R725" s="129"/>
      <c r="S725" s="99"/>
      <c r="T725" s="32"/>
      <c r="U725" s="38"/>
      <c r="V725" s="32"/>
      <c r="W725" s="32"/>
      <c r="X725" s="38"/>
      <c r="Y725" s="30"/>
      <c r="Z725" s="30"/>
      <c r="AA725" s="32"/>
      <c r="AB725" s="32"/>
      <c r="AC725" s="33"/>
      <c r="AD725" s="63"/>
      <c r="AE725" s="63"/>
      <c r="BK725" s="65"/>
      <c r="BL725" s="65"/>
      <c r="BM725" s="65"/>
      <c r="BN725" s="65"/>
      <c r="BO725" s="65"/>
      <c r="BP725" s="65"/>
      <c r="BQ725" s="65"/>
      <c r="BR725" s="65"/>
      <c r="BS725" s="65"/>
      <c r="BT725" s="66"/>
      <c r="BU725" s="67"/>
      <c r="BV725" s="67"/>
      <c r="BW725" s="67"/>
      <c r="BX725" s="67"/>
      <c r="BY725" s="67"/>
      <c r="BZ725" s="68"/>
      <c r="CA725" s="65"/>
      <c r="CB725" s="65"/>
      <c r="CC725" s="65"/>
      <c r="CD725" s="65"/>
      <c r="CE725" s="65"/>
      <c r="CF725" s="65"/>
      <c r="CG725" s="65"/>
      <c r="CH725" s="65"/>
      <c r="CI725" s="65"/>
      <c r="CJ725" s="171"/>
      <c r="CK725" s="64" t="str">
        <f t="shared" si="124"/>
        <v/>
      </c>
    </row>
    <row r="726" spans="1:89" s="64" customFormat="1" ht="51" customHeight="1">
      <c r="A726" s="29" t="str">
        <f t="shared" si="125"/>
        <v/>
      </c>
      <c r="B726" s="30"/>
      <c r="C726" s="30"/>
      <c r="D726" s="38"/>
      <c r="E726" s="198" t="str">
        <f t="shared" si="126"/>
        <v/>
      </c>
      <c r="F726" s="38"/>
      <c r="G726" s="38"/>
      <c r="H726" s="31"/>
      <c r="I726" s="31"/>
      <c r="J726" s="61" t="str">
        <f t="shared" si="127"/>
        <v/>
      </c>
      <c r="K726" s="69" t="str">
        <f t="shared" si="128"/>
        <v/>
      </c>
      <c r="L726" s="69" t="str">
        <f t="shared" si="129"/>
        <v/>
      </c>
      <c r="M726" s="69" t="str">
        <f t="shared" si="130"/>
        <v/>
      </c>
      <c r="N726" s="32"/>
      <c r="O726" s="99"/>
      <c r="P726" s="32"/>
      <c r="Q726" s="99"/>
      <c r="R726" s="129"/>
      <c r="S726" s="99"/>
      <c r="T726" s="32"/>
      <c r="U726" s="38"/>
      <c r="V726" s="32"/>
      <c r="W726" s="32"/>
      <c r="X726" s="38"/>
      <c r="Y726" s="30"/>
      <c r="Z726" s="30"/>
      <c r="AA726" s="32"/>
      <c r="AB726" s="32"/>
      <c r="AC726" s="33"/>
      <c r="AD726" s="63"/>
      <c r="AE726" s="63"/>
      <c r="BK726" s="65"/>
      <c r="BL726" s="65"/>
      <c r="BM726" s="65"/>
      <c r="BN726" s="65"/>
      <c r="BO726" s="65"/>
      <c r="BP726" s="65"/>
      <c r="BQ726" s="65"/>
      <c r="BR726" s="65"/>
      <c r="BS726" s="65"/>
      <c r="BT726" s="66"/>
      <c r="BU726" s="67"/>
      <c r="BV726" s="67"/>
      <c r="BW726" s="67"/>
      <c r="BX726" s="67"/>
      <c r="BY726" s="67"/>
      <c r="BZ726" s="68"/>
      <c r="CA726" s="65"/>
      <c r="CB726" s="65"/>
      <c r="CC726" s="65"/>
      <c r="CD726" s="65"/>
      <c r="CE726" s="65"/>
      <c r="CF726" s="65"/>
      <c r="CG726" s="65"/>
      <c r="CH726" s="65"/>
      <c r="CI726" s="65"/>
      <c r="CJ726" s="171"/>
      <c r="CK726" s="64" t="str">
        <f t="shared" si="124"/>
        <v/>
      </c>
    </row>
    <row r="727" spans="1:89" s="64" customFormat="1" ht="51" customHeight="1">
      <c r="A727" s="29" t="str">
        <f t="shared" si="125"/>
        <v/>
      </c>
      <c r="B727" s="30"/>
      <c r="C727" s="30"/>
      <c r="D727" s="38"/>
      <c r="E727" s="198" t="str">
        <f t="shared" si="126"/>
        <v/>
      </c>
      <c r="F727" s="38"/>
      <c r="G727" s="38"/>
      <c r="H727" s="31"/>
      <c r="I727" s="31"/>
      <c r="J727" s="61" t="str">
        <f t="shared" si="127"/>
        <v/>
      </c>
      <c r="K727" s="69" t="str">
        <f t="shared" si="128"/>
        <v/>
      </c>
      <c r="L727" s="69" t="str">
        <f t="shared" si="129"/>
        <v/>
      </c>
      <c r="M727" s="69" t="str">
        <f t="shared" si="130"/>
        <v/>
      </c>
      <c r="N727" s="32"/>
      <c r="O727" s="99"/>
      <c r="P727" s="32"/>
      <c r="Q727" s="99"/>
      <c r="R727" s="129"/>
      <c r="S727" s="99"/>
      <c r="T727" s="32"/>
      <c r="U727" s="38"/>
      <c r="V727" s="32"/>
      <c r="W727" s="32"/>
      <c r="X727" s="38"/>
      <c r="Y727" s="30"/>
      <c r="Z727" s="30"/>
      <c r="AA727" s="32"/>
      <c r="AB727" s="32"/>
      <c r="AC727" s="33"/>
      <c r="AD727" s="63"/>
      <c r="AE727" s="63"/>
      <c r="BK727" s="65"/>
      <c r="BL727" s="65"/>
      <c r="BM727" s="65"/>
      <c r="BN727" s="65"/>
      <c r="BO727" s="65"/>
      <c r="BP727" s="65"/>
      <c r="BQ727" s="65"/>
      <c r="BR727" s="65"/>
      <c r="BS727" s="65"/>
      <c r="BT727" s="66"/>
      <c r="BU727" s="67"/>
      <c r="BV727" s="67"/>
      <c r="BW727" s="67"/>
      <c r="BX727" s="67"/>
      <c r="BY727" s="67"/>
      <c r="BZ727" s="68"/>
      <c r="CA727" s="65"/>
      <c r="CB727" s="65"/>
      <c r="CC727" s="65"/>
      <c r="CD727" s="65"/>
      <c r="CE727" s="65"/>
      <c r="CF727" s="65"/>
      <c r="CG727" s="65"/>
      <c r="CH727" s="65"/>
      <c r="CI727" s="65"/>
      <c r="CJ727" s="171"/>
      <c r="CK727" s="64" t="str">
        <f t="shared" si="124"/>
        <v/>
      </c>
    </row>
    <row r="728" spans="1:89" s="64" customFormat="1" ht="51" customHeight="1">
      <c r="A728" s="29" t="str">
        <f t="shared" si="125"/>
        <v/>
      </c>
      <c r="B728" s="30"/>
      <c r="C728" s="30"/>
      <c r="D728" s="38"/>
      <c r="E728" s="198" t="str">
        <f t="shared" si="126"/>
        <v/>
      </c>
      <c r="F728" s="38"/>
      <c r="G728" s="38"/>
      <c r="H728" s="31"/>
      <c r="I728" s="31"/>
      <c r="J728" s="61" t="str">
        <f t="shared" si="127"/>
        <v/>
      </c>
      <c r="K728" s="69" t="str">
        <f t="shared" si="128"/>
        <v/>
      </c>
      <c r="L728" s="69" t="str">
        <f t="shared" si="129"/>
        <v/>
      </c>
      <c r="M728" s="69" t="str">
        <f t="shared" si="130"/>
        <v/>
      </c>
      <c r="N728" s="32"/>
      <c r="O728" s="99"/>
      <c r="P728" s="32"/>
      <c r="Q728" s="99"/>
      <c r="R728" s="129"/>
      <c r="S728" s="99"/>
      <c r="T728" s="32"/>
      <c r="U728" s="38"/>
      <c r="V728" s="32"/>
      <c r="W728" s="32"/>
      <c r="X728" s="38"/>
      <c r="Y728" s="30"/>
      <c r="Z728" s="30"/>
      <c r="AA728" s="32"/>
      <c r="AB728" s="32"/>
      <c r="AC728" s="33"/>
      <c r="AD728" s="63"/>
      <c r="AE728" s="63"/>
      <c r="BK728" s="65"/>
      <c r="BL728" s="65"/>
      <c r="BM728" s="65"/>
      <c r="BN728" s="65"/>
      <c r="BO728" s="65"/>
      <c r="BP728" s="65"/>
      <c r="BQ728" s="65"/>
      <c r="BR728" s="65"/>
      <c r="BS728" s="65"/>
      <c r="BT728" s="66"/>
      <c r="BU728" s="67"/>
      <c r="BV728" s="67"/>
      <c r="BW728" s="67"/>
      <c r="BX728" s="67"/>
      <c r="BY728" s="67"/>
      <c r="BZ728" s="68"/>
      <c r="CA728" s="65"/>
      <c r="CB728" s="65"/>
      <c r="CC728" s="65"/>
      <c r="CD728" s="65"/>
      <c r="CE728" s="65"/>
      <c r="CF728" s="65"/>
      <c r="CG728" s="65"/>
      <c r="CH728" s="65"/>
      <c r="CI728" s="65"/>
      <c r="CJ728" s="171"/>
      <c r="CK728" s="64" t="str">
        <f t="shared" si="124"/>
        <v/>
      </c>
    </row>
    <row r="729" spans="1:89" s="64" customFormat="1" ht="51" customHeight="1">
      <c r="A729" s="29" t="str">
        <f t="shared" si="125"/>
        <v/>
      </c>
      <c r="B729" s="30"/>
      <c r="C729" s="30"/>
      <c r="D729" s="38"/>
      <c r="E729" s="198" t="str">
        <f t="shared" si="126"/>
        <v/>
      </c>
      <c r="F729" s="38"/>
      <c r="G729" s="38"/>
      <c r="H729" s="31"/>
      <c r="I729" s="31"/>
      <c r="J729" s="61" t="str">
        <f t="shared" si="127"/>
        <v/>
      </c>
      <c r="K729" s="69" t="str">
        <f t="shared" si="128"/>
        <v/>
      </c>
      <c r="L729" s="69" t="str">
        <f t="shared" si="129"/>
        <v/>
      </c>
      <c r="M729" s="69" t="str">
        <f t="shared" si="130"/>
        <v/>
      </c>
      <c r="N729" s="32"/>
      <c r="O729" s="99"/>
      <c r="P729" s="32"/>
      <c r="Q729" s="99"/>
      <c r="R729" s="129"/>
      <c r="S729" s="99"/>
      <c r="T729" s="32"/>
      <c r="U729" s="38"/>
      <c r="V729" s="32"/>
      <c r="W729" s="32"/>
      <c r="X729" s="38"/>
      <c r="Y729" s="30"/>
      <c r="Z729" s="30"/>
      <c r="AA729" s="32"/>
      <c r="AB729" s="32"/>
      <c r="AC729" s="33"/>
      <c r="AD729" s="63"/>
      <c r="AE729" s="63"/>
      <c r="BK729" s="65"/>
      <c r="BL729" s="65"/>
      <c r="BM729" s="65"/>
      <c r="BN729" s="65"/>
      <c r="BO729" s="65"/>
      <c r="BP729" s="65"/>
      <c r="BQ729" s="65"/>
      <c r="BR729" s="65"/>
      <c r="BS729" s="65"/>
      <c r="BT729" s="66"/>
      <c r="BU729" s="67"/>
      <c r="BV729" s="67"/>
      <c r="BW729" s="67"/>
      <c r="BX729" s="67"/>
      <c r="BY729" s="67"/>
      <c r="BZ729" s="68"/>
      <c r="CA729" s="65"/>
      <c r="CB729" s="65"/>
      <c r="CC729" s="65"/>
      <c r="CD729" s="65"/>
      <c r="CE729" s="65"/>
      <c r="CF729" s="65"/>
      <c r="CG729" s="65"/>
      <c r="CH729" s="65"/>
      <c r="CI729" s="65"/>
      <c r="CJ729" s="171"/>
      <c r="CK729" s="64" t="str">
        <f t="shared" si="124"/>
        <v/>
      </c>
    </row>
    <row r="730" spans="1:89" s="64" customFormat="1" ht="51" customHeight="1">
      <c r="A730" s="29" t="str">
        <f t="shared" si="125"/>
        <v/>
      </c>
      <c r="B730" s="30"/>
      <c r="C730" s="30"/>
      <c r="D730" s="38"/>
      <c r="E730" s="198" t="str">
        <f t="shared" si="126"/>
        <v/>
      </c>
      <c r="F730" s="38"/>
      <c r="G730" s="38"/>
      <c r="H730" s="31"/>
      <c r="I730" s="31"/>
      <c r="J730" s="61" t="str">
        <f t="shared" si="127"/>
        <v/>
      </c>
      <c r="K730" s="69" t="str">
        <f t="shared" si="128"/>
        <v/>
      </c>
      <c r="L730" s="69" t="str">
        <f t="shared" si="129"/>
        <v/>
      </c>
      <c r="M730" s="69" t="str">
        <f t="shared" si="130"/>
        <v/>
      </c>
      <c r="N730" s="32"/>
      <c r="O730" s="99"/>
      <c r="P730" s="32"/>
      <c r="Q730" s="99"/>
      <c r="R730" s="129"/>
      <c r="S730" s="99"/>
      <c r="T730" s="32"/>
      <c r="U730" s="38"/>
      <c r="V730" s="32"/>
      <c r="W730" s="32"/>
      <c r="X730" s="38"/>
      <c r="Y730" s="30"/>
      <c r="Z730" s="30"/>
      <c r="AA730" s="32"/>
      <c r="AB730" s="32"/>
      <c r="AC730" s="33"/>
      <c r="AD730" s="63"/>
      <c r="AE730" s="63"/>
      <c r="BK730" s="65"/>
      <c r="BL730" s="65"/>
      <c r="BM730" s="65"/>
      <c r="BN730" s="65"/>
      <c r="BO730" s="65"/>
      <c r="BP730" s="65"/>
      <c r="BQ730" s="65"/>
      <c r="BR730" s="65"/>
      <c r="BS730" s="65"/>
      <c r="BT730" s="66"/>
      <c r="BU730" s="67"/>
      <c r="BV730" s="67"/>
      <c r="BW730" s="67"/>
      <c r="BX730" s="67"/>
      <c r="BY730" s="67"/>
      <c r="BZ730" s="68"/>
      <c r="CA730" s="65"/>
      <c r="CB730" s="65"/>
      <c r="CC730" s="65"/>
      <c r="CD730" s="65"/>
      <c r="CE730" s="65"/>
      <c r="CF730" s="65"/>
      <c r="CG730" s="65"/>
      <c r="CH730" s="65"/>
      <c r="CI730" s="65"/>
      <c r="CJ730" s="171"/>
      <c r="CK730" s="64" t="str">
        <f t="shared" si="124"/>
        <v/>
      </c>
    </row>
    <row r="731" spans="1:89" s="64" customFormat="1" ht="51" customHeight="1">
      <c r="A731" s="29" t="str">
        <f t="shared" si="125"/>
        <v/>
      </c>
      <c r="B731" s="30"/>
      <c r="C731" s="30"/>
      <c r="D731" s="38"/>
      <c r="E731" s="198" t="str">
        <f t="shared" si="126"/>
        <v/>
      </c>
      <c r="F731" s="38"/>
      <c r="G731" s="38"/>
      <c r="H731" s="31"/>
      <c r="I731" s="31"/>
      <c r="J731" s="61" t="str">
        <f t="shared" si="127"/>
        <v/>
      </c>
      <c r="K731" s="69" t="str">
        <f t="shared" si="128"/>
        <v/>
      </c>
      <c r="L731" s="69" t="str">
        <f t="shared" si="129"/>
        <v/>
      </c>
      <c r="M731" s="69" t="str">
        <f t="shared" si="130"/>
        <v/>
      </c>
      <c r="N731" s="32"/>
      <c r="O731" s="99"/>
      <c r="P731" s="32"/>
      <c r="Q731" s="99"/>
      <c r="R731" s="129"/>
      <c r="S731" s="99"/>
      <c r="T731" s="32"/>
      <c r="U731" s="38"/>
      <c r="V731" s="32"/>
      <c r="W731" s="32"/>
      <c r="X731" s="38"/>
      <c r="Y731" s="30"/>
      <c r="Z731" s="30"/>
      <c r="AA731" s="32"/>
      <c r="AB731" s="32"/>
      <c r="AC731" s="33"/>
      <c r="AD731" s="63"/>
      <c r="AE731" s="63"/>
      <c r="BK731" s="65"/>
      <c r="BL731" s="65"/>
      <c r="BM731" s="65"/>
      <c r="BN731" s="65"/>
      <c r="BO731" s="65"/>
      <c r="BP731" s="65"/>
      <c r="BQ731" s="65"/>
      <c r="BR731" s="65"/>
      <c r="BS731" s="65"/>
      <c r="BT731" s="66"/>
      <c r="BU731" s="67"/>
      <c r="BV731" s="67"/>
      <c r="BW731" s="67"/>
      <c r="BX731" s="67"/>
      <c r="BY731" s="67"/>
      <c r="BZ731" s="68"/>
      <c r="CA731" s="65"/>
      <c r="CB731" s="65"/>
      <c r="CC731" s="65"/>
      <c r="CD731" s="65"/>
      <c r="CE731" s="65"/>
      <c r="CF731" s="65"/>
      <c r="CG731" s="65"/>
      <c r="CH731" s="65"/>
      <c r="CI731" s="65"/>
      <c r="CJ731" s="171"/>
      <c r="CK731" s="64" t="str">
        <f t="shared" si="124"/>
        <v/>
      </c>
    </row>
    <row r="732" spans="1:89" s="64" customFormat="1" ht="51" customHeight="1">
      <c r="A732" s="29" t="str">
        <f t="shared" si="125"/>
        <v/>
      </c>
      <c r="B732" s="30"/>
      <c r="C732" s="30"/>
      <c r="D732" s="38"/>
      <c r="E732" s="198" t="str">
        <f t="shared" si="126"/>
        <v/>
      </c>
      <c r="F732" s="38"/>
      <c r="G732" s="38"/>
      <c r="H732" s="31"/>
      <c r="I732" s="31"/>
      <c r="J732" s="61" t="str">
        <f t="shared" si="127"/>
        <v/>
      </c>
      <c r="K732" s="69" t="str">
        <f t="shared" si="128"/>
        <v/>
      </c>
      <c r="L732" s="69" t="str">
        <f t="shared" si="129"/>
        <v/>
      </c>
      <c r="M732" s="69" t="str">
        <f t="shared" si="130"/>
        <v/>
      </c>
      <c r="N732" s="32"/>
      <c r="O732" s="99"/>
      <c r="P732" s="32"/>
      <c r="Q732" s="99"/>
      <c r="R732" s="129"/>
      <c r="S732" s="99"/>
      <c r="T732" s="32"/>
      <c r="U732" s="38"/>
      <c r="V732" s="32"/>
      <c r="W732" s="32"/>
      <c r="X732" s="38"/>
      <c r="Y732" s="30"/>
      <c r="Z732" s="30"/>
      <c r="AA732" s="32"/>
      <c r="AB732" s="32"/>
      <c r="AC732" s="33"/>
      <c r="AD732" s="63"/>
      <c r="AE732" s="63"/>
      <c r="BK732" s="65"/>
      <c r="BL732" s="65"/>
      <c r="BM732" s="65"/>
      <c r="BN732" s="65"/>
      <c r="BO732" s="65"/>
      <c r="BP732" s="65"/>
      <c r="BQ732" s="65"/>
      <c r="BR732" s="65"/>
      <c r="BS732" s="65"/>
      <c r="BT732" s="66"/>
      <c r="BU732" s="67"/>
      <c r="BV732" s="67"/>
      <c r="BW732" s="67"/>
      <c r="BX732" s="67"/>
      <c r="BY732" s="67"/>
      <c r="BZ732" s="68"/>
      <c r="CA732" s="65"/>
      <c r="CB732" s="65"/>
      <c r="CC732" s="65"/>
      <c r="CD732" s="65"/>
      <c r="CE732" s="65"/>
      <c r="CF732" s="65"/>
      <c r="CG732" s="65"/>
      <c r="CH732" s="65"/>
      <c r="CI732" s="65"/>
      <c r="CJ732" s="171"/>
      <c r="CK732" s="64" t="str">
        <f t="shared" si="124"/>
        <v/>
      </c>
    </row>
    <row r="733" spans="1:89" s="64" customFormat="1" ht="51" customHeight="1">
      <c r="A733" s="29" t="str">
        <f t="shared" si="125"/>
        <v/>
      </c>
      <c r="B733" s="30"/>
      <c r="C733" s="30"/>
      <c r="D733" s="38"/>
      <c r="E733" s="198" t="str">
        <f t="shared" si="126"/>
        <v/>
      </c>
      <c r="F733" s="38"/>
      <c r="G733" s="38"/>
      <c r="H733" s="31"/>
      <c r="I733" s="31"/>
      <c r="J733" s="61" t="str">
        <f t="shared" si="127"/>
        <v/>
      </c>
      <c r="K733" s="69" t="str">
        <f t="shared" si="128"/>
        <v/>
      </c>
      <c r="L733" s="69" t="str">
        <f t="shared" si="129"/>
        <v/>
      </c>
      <c r="M733" s="69" t="str">
        <f t="shared" si="130"/>
        <v/>
      </c>
      <c r="N733" s="32"/>
      <c r="O733" s="99"/>
      <c r="P733" s="32"/>
      <c r="Q733" s="99"/>
      <c r="R733" s="129"/>
      <c r="S733" s="99"/>
      <c r="T733" s="32"/>
      <c r="U733" s="38"/>
      <c r="V733" s="32"/>
      <c r="W733" s="32"/>
      <c r="X733" s="38"/>
      <c r="Y733" s="30"/>
      <c r="Z733" s="30"/>
      <c r="AA733" s="32"/>
      <c r="AB733" s="32"/>
      <c r="AC733" s="33"/>
      <c r="AD733" s="63"/>
      <c r="AE733" s="63"/>
      <c r="BK733" s="65"/>
      <c r="BL733" s="65"/>
      <c r="BM733" s="65"/>
      <c r="BN733" s="65"/>
      <c r="BO733" s="65"/>
      <c r="BP733" s="65"/>
      <c r="BQ733" s="65"/>
      <c r="BR733" s="65"/>
      <c r="BS733" s="65"/>
      <c r="BT733" s="66"/>
      <c r="BU733" s="67"/>
      <c r="BV733" s="67"/>
      <c r="BW733" s="67"/>
      <c r="BX733" s="67"/>
      <c r="BY733" s="67"/>
      <c r="BZ733" s="68"/>
      <c r="CA733" s="65"/>
      <c r="CB733" s="65"/>
      <c r="CC733" s="65"/>
      <c r="CD733" s="65"/>
      <c r="CE733" s="65"/>
      <c r="CF733" s="65"/>
      <c r="CG733" s="65"/>
      <c r="CH733" s="65"/>
      <c r="CI733" s="65"/>
      <c r="CJ733" s="171"/>
      <c r="CK733" s="64" t="str">
        <f t="shared" si="124"/>
        <v/>
      </c>
    </row>
    <row r="734" spans="1:89" s="64" customFormat="1" ht="51" customHeight="1">
      <c r="A734" s="29" t="str">
        <f t="shared" si="125"/>
        <v/>
      </c>
      <c r="B734" s="30"/>
      <c r="C734" s="30"/>
      <c r="D734" s="38"/>
      <c r="E734" s="198" t="str">
        <f t="shared" si="126"/>
        <v/>
      </c>
      <c r="F734" s="38"/>
      <c r="G734" s="38"/>
      <c r="H734" s="31"/>
      <c r="I734" s="31"/>
      <c r="J734" s="61" t="str">
        <f t="shared" si="127"/>
        <v/>
      </c>
      <c r="K734" s="69" t="str">
        <f t="shared" si="128"/>
        <v/>
      </c>
      <c r="L734" s="69" t="str">
        <f t="shared" si="129"/>
        <v/>
      </c>
      <c r="M734" s="69" t="str">
        <f t="shared" si="130"/>
        <v/>
      </c>
      <c r="N734" s="32"/>
      <c r="O734" s="99"/>
      <c r="P734" s="32"/>
      <c r="Q734" s="99"/>
      <c r="R734" s="129"/>
      <c r="S734" s="99"/>
      <c r="T734" s="32"/>
      <c r="U734" s="38"/>
      <c r="V734" s="32"/>
      <c r="W734" s="32"/>
      <c r="X734" s="38"/>
      <c r="Y734" s="30"/>
      <c r="Z734" s="30"/>
      <c r="AA734" s="32"/>
      <c r="AB734" s="32"/>
      <c r="AC734" s="33"/>
      <c r="AD734" s="63"/>
      <c r="AE734" s="63"/>
      <c r="BK734" s="65"/>
      <c r="BL734" s="65"/>
      <c r="BM734" s="65"/>
      <c r="BN734" s="65"/>
      <c r="BO734" s="65"/>
      <c r="BP734" s="65"/>
      <c r="BQ734" s="65"/>
      <c r="BR734" s="65"/>
      <c r="BS734" s="65"/>
      <c r="BT734" s="66"/>
      <c r="BU734" s="67"/>
      <c r="BV734" s="67"/>
      <c r="BW734" s="67"/>
      <c r="BX734" s="67"/>
      <c r="BY734" s="67"/>
      <c r="BZ734" s="68"/>
      <c r="CA734" s="65"/>
      <c r="CB734" s="65"/>
      <c r="CC734" s="65"/>
      <c r="CD734" s="65"/>
      <c r="CE734" s="65"/>
      <c r="CF734" s="65"/>
      <c r="CG734" s="65"/>
      <c r="CH734" s="65"/>
      <c r="CI734" s="65"/>
      <c r="CJ734" s="171"/>
      <c r="CK734" s="64" t="str">
        <f t="shared" si="124"/>
        <v/>
      </c>
    </row>
    <row r="735" spans="1:89" s="64" customFormat="1" ht="51" customHeight="1">
      <c r="A735" s="29" t="str">
        <f t="shared" si="125"/>
        <v/>
      </c>
      <c r="B735" s="30"/>
      <c r="C735" s="30"/>
      <c r="D735" s="38"/>
      <c r="E735" s="198" t="str">
        <f t="shared" si="126"/>
        <v/>
      </c>
      <c r="F735" s="38"/>
      <c r="G735" s="38"/>
      <c r="H735" s="31"/>
      <c r="I735" s="31"/>
      <c r="J735" s="61" t="str">
        <f t="shared" si="127"/>
        <v/>
      </c>
      <c r="K735" s="69" t="str">
        <f t="shared" si="128"/>
        <v/>
      </c>
      <c r="L735" s="69" t="str">
        <f t="shared" si="129"/>
        <v/>
      </c>
      <c r="M735" s="69" t="str">
        <f t="shared" si="130"/>
        <v/>
      </c>
      <c r="N735" s="32"/>
      <c r="O735" s="99"/>
      <c r="P735" s="32"/>
      <c r="Q735" s="99"/>
      <c r="R735" s="129"/>
      <c r="S735" s="99"/>
      <c r="T735" s="32"/>
      <c r="U735" s="38"/>
      <c r="V735" s="32"/>
      <c r="W735" s="32"/>
      <c r="X735" s="38"/>
      <c r="Y735" s="30"/>
      <c r="Z735" s="30"/>
      <c r="AA735" s="32"/>
      <c r="AB735" s="32"/>
      <c r="AC735" s="33"/>
      <c r="AD735" s="63"/>
      <c r="AE735" s="63"/>
      <c r="BK735" s="65"/>
      <c r="BL735" s="65"/>
      <c r="BM735" s="65"/>
      <c r="BN735" s="65"/>
      <c r="BO735" s="65"/>
      <c r="BP735" s="65"/>
      <c r="BQ735" s="65"/>
      <c r="BR735" s="65"/>
      <c r="BS735" s="65"/>
      <c r="BT735" s="66"/>
      <c r="BU735" s="67"/>
      <c r="BV735" s="67"/>
      <c r="BW735" s="67"/>
      <c r="BX735" s="67"/>
      <c r="BY735" s="67"/>
      <c r="BZ735" s="68"/>
      <c r="CA735" s="65"/>
      <c r="CB735" s="65"/>
      <c r="CC735" s="65"/>
      <c r="CD735" s="65"/>
      <c r="CE735" s="65"/>
      <c r="CF735" s="65"/>
      <c r="CG735" s="65"/>
      <c r="CH735" s="65"/>
      <c r="CI735" s="65"/>
      <c r="CJ735" s="171"/>
      <c r="CK735" s="64" t="str">
        <f t="shared" si="124"/>
        <v/>
      </c>
    </row>
    <row r="736" spans="1:89" s="64" customFormat="1" ht="51" customHeight="1">
      <c r="A736" s="29" t="str">
        <f t="shared" si="125"/>
        <v/>
      </c>
      <c r="B736" s="30"/>
      <c r="C736" s="30"/>
      <c r="D736" s="38"/>
      <c r="E736" s="198" t="str">
        <f t="shared" si="126"/>
        <v/>
      </c>
      <c r="F736" s="38"/>
      <c r="G736" s="38"/>
      <c r="H736" s="31"/>
      <c r="I736" s="31"/>
      <c r="J736" s="61" t="str">
        <f t="shared" si="127"/>
        <v/>
      </c>
      <c r="K736" s="69" t="str">
        <f t="shared" si="128"/>
        <v/>
      </c>
      <c r="L736" s="69" t="str">
        <f t="shared" si="129"/>
        <v/>
      </c>
      <c r="M736" s="69" t="str">
        <f t="shared" si="130"/>
        <v/>
      </c>
      <c r="N736" s="32"/>
      <c r="O736" s="99"/>
      <c r="P736" s="32"/>
      <c r="Q736" s="99"/>
      <c r="R736" s="129"/>
      <c r="S736" s="99"/>
      <c r="T736" s="32"/>
      <c r="U736" s="38"/>
      <c r="V736" s="32"/>
      <c r="W736" s="32"/>
      <c r="X736" s="38"/>
      <c r="Y736" s="30"/>
      <c r="Z736" s="30"/>
      <c r="AA736" s="32"/>
      <c r="AB736" s="32"/>
      <c r="AC736" s="33"/>
      <c r="AD736" s="63"/>
      <c r="AE736" s="63"/>
      <c r="BK736" s="65"/>
      <c r="BL736" s="65"/>
      <c r="BM736" s="65"/>
      <c r="BN736" s="65"/>
      <c r="BO736" s="65"/>
      <c r="BP736" s="65"/>
      <c r="BQ736" s="65"/>
      <c r="BR736" s="65"/>
      <c r="BS736" s="65"/>
      <c r="BT736" s="66"/>
      <c r="BU736" s="67"/>
      <c r="BV736" s="67"/>
      <c r="BW736" s="67"/>
      <c r="BX736" s="67"/>
      <c r="BY736" s="67"/>
      <c r="BZ736" s="68"/>
      <c r="CA736" s="65"/>
      <c r="CB736" s="65"/>
      <c r="CC736" s="65"/>
      <c r="CD736" s="65"/>
      <c r="CE736" s="65"/>
      <c r="CF736" s="65"/>
      <c r="CG736" s="65"/>
      <c r="CH736" s="65"/>
      <c r="CI736" s="65"/>
      <c r="CJ736" s="171"/>
      <c r="CK736" s="64" t="str">
        <f t="shared" si="124"/>
        <v/>
      </c>
    </row>
    <row r="737" spans="1:89" s="64" customFormat="1" ht="51" customHeight="1">
      <c r="A737" s="29" t="str">
        <f t="shared" si="125"/>
        <v/>
      </c>
      <c r="B737" s="30"/>
      <c r="C737" s="30"/>
      <c r="D737" s="38"/>
      <c r="E737" s="198" t="str">
        <f t="shared" si="126"/>
        <v/>
      </c>
      <c r="F737" s="38"/>
      <c r="G737" s="38"/>
      <c r="H737" s="31"/>
      <c r="I737" s="31"/>
      <c r="J737" s="61" t="str">
        <f t="shared" si="127"/>
        <v/>
      </c>
      <c r="K737" s="69" t="str">
        <f t="shared" si="128"/>
        <v/>
      </c>
      <c r="L737" s="69" t="str">
        <f t="shared" si="129"/>
        <v/>
      </c>
      <c r="M737" s="69" t="str">
        <f t="shared" si="130"/>
        <v/>
      </c>
      <c r="N737" s="32"/>
      <c r="O737" s="99"/>
      <c r="P737" s="32"/>
      <c r="Q737" s="99"/>
      <c r="R737" s="129"/>
      <c r="S737" s="99"/>
      <c r="T737" s="32"/>
      <c r="U737" s="38"/>
      <c r="V737" s="32"/>
      <c r="W737" s="32"/>
      <c r="X737" s="38"/>
      <c r="Y737" s="30"/>
      <c r="Z737" s="30"/>
      <c r="AA737" s="32"/>
      <c r="AB737" s="32"/>
      <c r="AC737" s="33"/>
      <c r="AD737" s="63"/>
      <c r="AE737" s="63"/>
      <c r="BK737" s="65"/>
      <c r="BL737" s="65"/>
      <c r="BM737" s="65"/>
      <c r="BN737" s="65"/>
      <c r="BO737" s="65"/>
      <c r="BP737" s="65"/>
      <c r="BQ737" s="65"/>
      <c r="BR737" s="65"/>
      <c r="BS737" s="65"/>
      <c r="BT737" s="66"/>
      <c r="BU737" s="67"/>
      <c r="BV737" s="67"/>
      <c r="BW737" s="67"/>
      <c r="BX737" s="67"/>
      <c r="BY737" s="67"/>
      <c r="BZ737" s="68"/>
      <c r="CA737" s="65"/>
      <c r="CB737" s="65"/>
      <c r="CC737" s="65"/>
      <c r="CD737" s="65"/>
      <c r="CE737" s="65"/>
      <c r="CF737" s="65"/>
      <c r="CG737" s="65"/>
      <c r="CH737" s="65"/>
      <c r="CI737" s="65"/>
      <c r="CJ737" s="171"/>
      <c r="CK737" s="64" t="str">
        <f t="shared" si="124"/>
        <v/>
      </c>
    </row>
    <row r="738" spans="1:89" s="64" customFormat="1" ht="51" customHeight="1">
      <c r="A738" s="29" t="str">
        <f t="shared" si="125"/>
        <v/>
      </c>
      <c r="B738" s="30"/>
      <c r="C738" s="30"/>
      <c r="D738" s="38"/>
      <c r="E738" s="198" t="str">
        <f t="shared" si="126"/>
        <v/>
      </c>
      <c r="F738" s="38"/>
      <c r="G738" s="38"/>
      <c r="H738" s="31"/>
      <c r="I738" s="31"/>
      <c r="J738" s="61" t="str">
        <f t="shared" si="127"/>
        <v/>
      </c>
      <c r="K738" s="69" t="str">
        <f t="shared" si="128"/>
        <v/>
      </c>
      <c r="L738" s="69" t="str">
        <f t="shared" si="129"/>
        <v/>
      </c>
      <c r="M738" s="69" t="str">
        <f t="shared" si="130"/>
        <v/>
      </c>
      <c r="N738" s="32"/>
      <c r="O738" s="99"/>
      <c r="P738" s="32"/>
      <c r="Q738" s="99"/>
      <c r="R738" s="129"/>
      <c r="S738" s="99"/>
      <c r="T738" s="32"/>
      <c r="U738" s="38"/>
      <c r="V738" s="32"/>
      <c r="W738" s="32"/>
      <c r="X738" s="38"/>
      <c r="Y738" s="30"/>
      <c r="Z738" s="30"/>
      <c r="AA738" s="32"/>
      <c r="AB738" s="32"/>
      <c r="AC738" s="33"/>
      <c r="AD738" s="63"/>
      <c r="AE738" s="63"/>
      <c r="BK738" s="65"/>
      <c r="BL738" s="65"/>
      <c r="BM738" s="65"/>
      <c r="BN738" s="65"/>
      <c r="BO738" s="65"/>
      <c r="BP738" s="65"/>
      <c r="BQ738" s="65"/>
      <c r="BR738" s="65"/>
      <c r="BS738" s="65"/>
      <c r="BT738" s="66"/>
      <c r="BU738" s="67"/>
      <c r="BV738" s="67"/>
      <c r="BW738" s="67"/>
      <c r="BX738" s="67"/>
      <c r="BY738" s="67"/>
      <c r="BZ738" s="68"/>
      <c r="CA738" s="65"/>
      <c r="CB738" s="65"/>
      <c r="CC738" s="65"/>
      <c r="CD738" s="65"/>
      <c r="CE738" s="65"/>
      <c r="CF738" s="65"/>
      <c r="CG738" s="65"/>
      <c r="CH738" s="65"/>
      <c r="CI738" s="65"/>
      <c r="CJ738" s="171"/>
      <c r="CK738" s="64" t="str">
        <f t="shared" si="124"/>
        <v/>
      </c>
    </row>
    <row r="739" spans="1:89" s="64" customFormat="1" ht="51" customHeight="1">
      <c r="A739" s="29" t="str">
        <f t="shared" si="125"/>
        <v/>
      </c>
      <c r="B739" s="30"/>
      <c r="C739" s="30"/>
      <c r="D739" s="38"/>
      <c r="E739" s="198" t="str">
        <f t="shared" si="126"/>
        <v/>
      </c>
      <c r="F739" s="38"/>
      <c r="G739" s="38"/>
      <c r="H739" s="31"/>
      <c r="I739" s="31"/>
      <c r="J739" s="61" t="str">
        <f t="shared" si="127"/>
        <v/>
      </c>
      <c r="K739" s="69" t="str">
        <f t="shared" si="128"/>
        <v/>
      </c>
      <c r="L739" s="69" t="str">
        <f t="shared" si="129"/>
        <v/>
      </c>
      <c r="M739" s="69" t="str">
        <f t="shared" si="130"/>
        <v/>
      </c>
      <c r="N739" s="32"/>
      <c r="O739" s="99"/>
      <c r="P739" s="32"/>
      <c r="Q739" s="99"/>
      <c r="R739" s="129"/>
      <c r="S739" s="99"/>
      <c r="T739" s="32"/>
      <c r="U739" s="38"/>
      <c r="V739" s="32"/>
      <c r="W739" s="32"/>
      <c r="X739" s="38"/>
      <c r="Y739" s="30"/>
      <c r="Z739" s="30"/>
      <c r="AA739" s="32"/>
      <c r="AB739" s="32"/>
      <c r="AC739" s="33"/>
      <c r="AD739" s="63"/>
      <c r="AE739" s="63"/>
      <c r="BK739" s="65"/>
      <c r="BL739" s="65"/>
      <c r="BM739" s="65"/>
      <c r="BN739" s="65"/>
      <c r="BO739" s="65"/>
      <c r="BP739" s="65"/>
      <c r="BQ739" s="65"/>
      <c r="BR739" s="65"/>
      <c r="BS739" s="65"/>
      <c r="BT739" s="66"/>
      <c r="BU739" s="67"/>
      <c r="BV739" s="67"/>
      <c r="BW739" s="67"/>
      <c r="BX739" s="67"/>
      <c r="BY739" s="67"/>
      <c r="BZ739" s="68"/>
      <c r="CA739" s="65"/>
      <c r="CB739" s="65"/>
      <c r="CC739" s="65"/>
      <c r="CD739" s="65"/>
      <c r="CE739" s="65"/>
      <c r="CF739" s="65"/>
      <c r="CG739" s="65"/>
      <c r="CH739" s="65"/>
      <c r="CI739" s="65"/>
      <c r="CJ739" s="171"/>
      <c r="CK739" s="64" t="str">
        <f t="shared" si="124"/>
        <v/>
      </c>
    </row>
    <row r="740" spans="1:89" s="64" customFormat="1" ht="51" customHeight="1">
      <c r="A740" s="29" t="str">
        <f t="shared" si="125"/>
        <v/>
      </c>
      <c r="B740" s="30"/>
      <c r="C740" s="30"/>
      <c r="D740" s="38"/>
      <c r="E740" s="198" t="str">
        <f t="shared" si="126"/>
        <v/>
      </c>
      <c r="F740" s="38"/>
      <c r="G740" s="38"/>
      <c r="H740" s="31"/>
      <c r="I740" s="31"/>
      <c r="J740" s="61" t="str">
        <f t="shared" si="127"/>
        <v/>
      </c>
      <c r="K740" s="69" t="str">
        <f t="shared" si="128"/>
        <v/>
      </c>
      <c r="L740" s="69" t="str">
        <f t="shared" si="129"/>
        <v/>
      </c>
      <c r="M740" s="69" t="str">
        <f t="shared" si="130"/>
        <v/>
      </c>
      <c r="N740" s="32"/>
      <c r="O740" s="99"/>
      <c r="P740" s="32"/>
      <c r="Q740" s="99"/>
      <c r="R740" s="129"/>
      <c r="S740" s="99"/>
      <c r="T740" s="32"/>
      <c r="U740" s="38"/>
      <c r="V740" s="32"/>
      <c r="W740" s="32"/>
      <c r="X740" s="38"/>
      <c r="Y740" s="30"/>
      <c r="Z740" s="30"/>
      <c r="AA740" s="32"/>
      <c r="AB740" s="32"/>
      <c r="AC740" s="33"/>
      <c r="AD740" s="63"/>
      <c r="AE740" s="63"/>
      <c r="BK740" s="65"/>
      <c r="BL740" s="65"/>
      <c r="BM740" s="65"/>
      <c r="BN740" s="65"/>
      <c r="BO740" s="65"/>
      <c r="BP740" s="65"/>
      <c r="BQ740" s="65"/>
      <c r="BR740" s="65"/>
      <c r="BS740" s="65"/>
      <c r="BT740" s="66"/>
      <c r="BU740" s="67"/>
      <c r="BV740" s="67"/>
      <c r="BW740" s="67"/>
      <c r="BX740" s="67"/>
      <c r="BY740" s="67"/>
      <c r="BZ740" s="68"/>
      <c r="CA740" s="65"/>
      <c r="CB740" s="65"/>
      <c r="CC740" s="65"/>
      <c r="CD740" s="65"/>
      <c r="CE740" s="65"/>
      <c r="CF740" s="65"/>
      <c r="CG740" s="65"/>
      <c r="CH740" s="65"/>
      <c r="CI740" s="65"/>
      <c r="CJ740" s="171"/>
      <c r="CK740" s="64" t="str">
        <f t="shared" si="124"/>
        <v/>
      </c>
    </row>
    <row r="741" spans="1:89" s="64" customFormat="1" ht="51" customHeight="1">
      <c r="A741" s="29" t="str">
        <f t="shared" si="125"/>
        <v/>
      </c>
      <c r="B741" s="30"/>
      <c r="C741" s="30"/>
      <c r="D741" s="38"/>
      <c r="E741" s="198" t="str">
        <f t="shared" si="126"/>
        <v/>
      </c>
      <c r="F741" s="38"/>
      <c r="G741" s="38"/>
      <c r="H741" s="31"/>
      <c r="I741" s="31"/>
      <c r="J741" s="61" t="str">
        <f t="shared" si="127"/>
        <v/>
      </c>
      <c r="K741" s="69" t="str">
        <f t="shared" si="128"/>
        <v/>
      </c>
      <c r="L741" s="69" t="str">
        <f t="shared" si="129"/>
        <v/>
      </c>
      <c r="M741" s="69" t="str">
        <f t="shared" si="130"/>
        <v/>
      </c>
      <c r="N741" s="32"/>
      <c r="O741" s="99"/>
      <c r="P741" s="32"/>
      <c r="Q741" s="99"/>
      <c r="R741" s="129"/>
      <c r="S741" s="99"/>
      <c r="T741" s="32"/>
      <c r="U741" s="38"/>
      <c r="V741" s="32"/>
      <c r="W741" s="32"/>
      <c r="X741" s="38"/>
      <c r="Y741" s="30"/>
      <c r="Z741" s="30"/>
      <c r="AA741" s="32"/>
      <c r="AB741" s="32"/>
      <c r="AC741" s="33"/>
      <c r="AD741" s="63"/>
      <c r="AE741" s="63"/>
      <c r="BK741" s="65"/>
      <c r="BL741" s="65"/>
      <c r="BM741" s="65"/>
      <c r="BN741" s="65"/>
      <c r="BO741" s="65"/>
      <c r="BP741" s="65"/>
      <c r="BQ741" s="65"/>
      <c r="BR741" s="65"/>
      <c r="BS741" s="65"/>
      <c r="BT741" s="66"/>
      <c r="BU741" s="67"/>
      <c r="BV741" s="67"/>
      <c r="BW741" s="67"/>
      <c r="BX741" s="67"/>
      <c r="BY741" s="67"/>
      <c r="BZ741" s="68"/>
      <c r="CA741" s="65"/>
      <c r="CB741" s="65"/>
      <c r="CC741" s="65"/>
      <c r="CD741" s="65"/>
      <c r="CE741" s="65"/>
      <c r="CF741" s="65"/>
      <c r="CG741" s="65"/>
      <c r="CH741" s="65"/>
      <c r="CI741" s="65"/>
      <c r="CJ741" s="171"/>
      <c r="CK741" s="64" t="str">
        <f t="shared" si="124"/>
        <v/>
      </c>
    </row>
    <row r="742" spans="1:89" s="64" customFormat="1" ht="51" customHeight="1">
      <c r="A742" s="29" t="str">
        <f t="shared" si="125"/>
        <v/>
      </c>
      <c r="B742" s="30"/>
      <c r="C742" s="30"/>
      <c r="D742" s="38"/>
      <c r="E742" s="198" t="str">
        <f t="shared" si="126"/>
        <v/>
      </c>
      <c r="F742" s="38"/>
      <c r="G742" s="38"/>
      <c r="H742" s="31"/>
      <c r="I742" s="31"/>
      <c r="J742" s="61" t="str">
        <f t="shared" si="127"/>
        <v/>
      </c>
      <c r="K742" s="69" t="str">
        <f t="shared" si="128"/>
        <v/>
      </c>
      <c r="L742" s="69" t="str">
        <f t="shared" si="129"/>
        <v/>
      </c>
      <c r="M742" s="69" t="str">
        <f t="shared" si="130"/>
        <v/>
      </c>
      <c r="N742" s="32"/>
      <c r="O742" s="99"/>
      <c r="P742" s="32"/>
      <c r="Q742" s="99"/>
      <c r="R742" s="129"/>
      <c r="S742" s="99"/>
      <c r="T742" s="32"/>
      <c r="U742" s="38"/>
      <c r="V742" s="32"/>
      <c r="W742" s="32"/>
      <c r="X742" s="38"/>
      <c r="Y742" s="30"/>
      <c r="Z742" s="30"/>
      <c r="AA742" s="32"/>
      <c r="AB742" s="32"/>
      <c r="AC742" s="33"/>
      <c r="AD742" s="63"/>
      <c r="AE742" s="63"/>
      <c r="BK742" s="65"/>
      <c r="BL742" s="65"/>
      <c r="BM742" s="65"/>
      <c r="BN742" s="65"/>
      <c r="BO742" s="65"/>
      <c r="BP742" s="65"/>
      <c r="BQ742" s="65"/>
      <c r="BR742" s="65"/>
      <c r="BS742" s="65"/>
      <c r="BT742" s="66"/>
      <c r="BU742" s="67"/>
      <c r="BV742" s="67"/>
      <c r="BW742" s="67"/>
      <c r="BX742" s="67"/>
      <c r="BY742" s="67"/>
      <c r="BZ742" s="68"/>
      <c r="CA742" s="65"/>
      <c r="CB742" s="65"/>
      <c r="CC742" s="65"/>
      <c r="CD742" s="65"/>
      <c r="CE742" s="65"/>
      <c r="CF742" s="65"/>
      <c r="CG742" s="65"/>
      <c r="CH742" s="65"/>
      <c r="CI742" s="65"/>
      <c r="CJ742" s="171"/>
      <c r="CK742" s="64" t="str">
        <f t="shared" si="124"/>
        <v/>
      </c>
    </row>
    <row r="743" spans="1:89" s="64" customFormat="1" ht="51" customHeight="1">
      <c r="A743" s="29" t="str">
        <f t="shared" si="125"/>
        <v/>
      </c>
      <c r="B743" s="30"/>
      <c r="C743" s="30"/>
      <c r="D743" s="38"/>
      <c r="E743" s="198" t="str">
        <f t="shared" si="126"/>
        <v/>
      </c>
      <c r="F743" s="38"/>
      <c r="G743" s="38"/>
      <c r="H743" s="31"/>
      <c r="I743" s="31"/>
      <c r="J743" s="61" t="str">
        <f t="shared" si="127"/>
        <v/>
      </c>
      <c r="K743" s="69" t="str">
        <f t="shared" si="128"/>
        <v/>
      </c>
      <c r="L743" s="69" t="str">
        <f t="shared" si="129"/>
        <v/>
      </c>
      <c r="M743" s="69" t="str">
        <f t="shared" si="130"/>
        <v/>
      </c>
      <c r="N743" s="32"/>
      <c r="O743" s="99"/>
      <c r="P743" s="32"/>
      <c r="Q743" s="99"/>
      <c r="R743" s="129"/>
      <c r="S743" s="99"/>
      <c r="T743" s="32"/>
      <c r="U743" s="38"/>
      <c r="V743" s="32"/>
      <c r="W743" s="32"/>
      <c r="X743" s="38"/>
      <c r="Y743" s="30"/>
      <c r="Z743" s="30"/>
      <c r="AA743" s="32"/>
      <c r="AB743" s="32"/>
      <c r="AC743" s="33"/>
      <c r="AD743" s="63"/>
      <c r="AE743" s="63"/>
      <c r="BK743" s="65"/>
      <c r="BL743" s="65"/>
      <c r="BM743" s="65"/>
      <c r="BN743" s="65"/>
      <c r="BO743" s="65"/>
      <c r="BP743" s="65"/>
      <c r="BQ743" s="65"/>
      <c r="BR743" s="65"/>
      <c r="BS743" s="65"/>
      <c r="BT743" s="66"/>
      <c r="BU743" s="67"/>
      <c r="BV743" s="67"/>
      <c r="BW743" s="67"/>
      <c r="BX743" s="67"/>
      <c r="BY743" s="67"/>
      <c r="BZ743" s="68"/>
      <c r="CA743" s="65"/>
      <c r="CB743" s="65"/>
      <c r="CC743" s="65"/>
      <c r="CD743" s="65"/>
      <c r="CE743" s="65"/>
      <c r="CF743" s="65"/>
      <c r="CG743" s="65"/>
      <c r="CH743" s="65"/>
      <c r="CI743" s="65"/>
      <c r="CJ743" s="171"/>
      <c r="CK743" s="64" t="str">
        <f t="shared" si="124"/>
        <v/>
      </c>
    </row>
    <row r="744" spans="1:89" s="64" customFormat="1" ht="51" customHeight="1">
      <c r="A744" s="29" t="str">
        <f t="shared" si="125"/>
        <v/>
      </c>
      <c r="B744" s="30"/>
      <c r="C744" s="30"/>
      <c r="D744" s="38"/>
      <c r="E744" s="198" t="str">
        <f t="shared" si="126"/>
        <v/>
      </c>
      <c r="F744" s="38"/>
      <c r="G744" s="38"/>
      <c r="H744" s="31"/>
      <c r="I744" s="31"/>
      <c r="J744" s="61" t="str">
        <f t="shared" si="127"/>
        <v/>
      </c>
      <c r="K744" s="69" t="str">
        <f t="shared" si="128"/>
        <v/>
      </c>
      <c r="L744" s="69" t="str">
        <f t="shared" si="129"/>
        <v/>
      </c>
      <c r="M744" s="69" t="str">
        <f t="shared" si="130"/>
        <v/>
      </c>
      <c r="N744" s="32"/>
      <c r="O744" s="99"/>
      <c r="P744" s="32"/>
      <c r="Q744" s="99"/>
      <c r="R744" s="129"/>
      <c r="S744" s="99"/>
      <c r="T744" s="32"/>
      <c r="U744" s="38"/>
      <c r="V744" s="32"/>
      <c r="W744" s="32"/>
      <c r="X744" s="38"/>
      <c r="Y744" s="30"/>
      <c r="Z744" s="30"/>
      <c r="AA744" s="32"/>
      <c r="AB744" s="32"/>
      <c r="AC744" s="33"/>
      <c r="AD744" s="63"/>
      <c r="AE744" s="63"/>
      <c r="BK744" s="65"/>
      <c r="BL744" s="65"/>
      <c r="BM744" s="65"/>
      <c r="BN744" s="65"/>
      <c r="BO744" s="65"/>
      <c r="BP744" s="65"/>
      <c r="BQ744" s="65"/>
      <c r="BR744" s="65"/>
      <c r="BS744" s="65"/>
      <c r="BT744" s="66"/>
      <c r="BU744" s="67"/>
      <c r="BV744" s="67"/>
      <c r="BW744" s="67"/>
      <c r="BX744" s="67"/>
      <c r="BY744" s="67"/>
      <c r="BZ744" s="68"/>
      <c r="CA744" s="65"/>
      <c r="CB744" s="65"/>
      <c r="CC744" s="65"/>
      <c r="CD744" s="65"/>
      <c r="CE744" s="65"/>
      <c r="CF744" s="65"/>
      <c r="CG744" s="65"/>
      <c r="CH744" s="65"/>
      <c r="CI744" s="65"/>
      <c r="CJ744" s="171"/>
      <c r="CK744" s="64" t="str">
        <f t="shared" si="124"/>
        <v/>
      </c>
    </row>
    <row r="745" spans="1:89" s="64" customFormat="1" ht="51" customHeight="1">
      <c r="A745" s="29" t="str">
        <f t="shared" si="125"/>
        <v/>
      </c>
      <c r="B745" s="30"/>
      <c r="C745" s="30"/>
      <c r="D745" s="38"/>
      <c r="E745" s="198" t="str">
        <f t="shared" si="126"/>
        <v/>
      </c>
      <c r="F745" s="38"/>
      <c r="G745" s="38"/>
      <c r="H745" s="31"/>
      <c r="I745" s="31"/>
      <c r="J745" s="61" t="str">
        <f t="shared" si="127"/>
        <v/>
      </c>
      <c r="K745" s="69" t="str">
        <f t="shared" si="128"/>
        <v/>
      </c>
      <c r="L745" s="69" t="str">
        <f t="shared" si="129"/>
        <v/>
      </c>
      <c r="M745" s="69" t="str">
        <f t="shared" si="130"/>
        <v/>
      </c>
      <c r="N745" s="32"/>
      <c r="O745" s="99"/>
      <c r="P745" s="32"/>
      <c r="Q745" s="99"/>
      <c r="R745" s="129"/>
      <c r="S745" s="99"/>
      <c r="T745" s="32"/>
      <c r="U745" s="38"/>
      <c r="V745" s="32"/>
      <c r="W745" s="32"/>
      <c r="X745" s="38"/>
      <c r="Y745" s="30"/>
      <c r="Z745" s="30"/>
      <c r="AA745" s="32"/>
      <c r="AB745" s="32"/>
      <c r="AC745" s="33"/>
      <c r="AD745" s="63"/>
      <c r="AE745" s="63"/>
      <c r="BK745" s="65"/>
      <c r="BL745" s="65"/>
      <c r="BM745" s="65"/>
      <c r="BN745" s="65"/>
      <c r="BO745" s="65"/>
      <c r="BP745" s="65"/>
      <c r="BQ745" s="65"/>
      <c r="BR745" s="65"/>
      <c r="BS745" s="65"/>
      <c r="BT745" s="66"/>
      <c r="BU745" s="67"/>
      <c r="BV745" s="67"/>
      <c r="BW745" s="67"/>
      <c r="BX745" s="67"/>
      <c r="BY745" s="67"/>
      <c r="BZ745" s="68"/>
      <c r="CA745" s="65"/>
      <c r="CB745" s="65"/>
      <c r="CC745" s="65"/>
      <c r="CD745" s="65"/>
      <c r="CE745" s="65"/>
      <c r="CF745" s="65"/>
      <c r="CG745" s="65"/>
      <c r="CH745" s="65"/>
      <c r="CI745" s="65"/>
      <c r="CJ745" s="171"/>
      <c r="CK745" s="64" t="str">
        <f t="shared" si="124"/>
        <v/>
      </c>
    </row>
    <row r="746" spans="1:89" s="64" customFormat="1" ht="51" customHeight="1">
      <c r="A746" s="29" t="str">
        <f t="shared" si="125"/>
        <v/>
      </c>
      <c r="B746" s="30"/>
      <c r="C746" s="30"/>
      <c r="D746" s="38"/>
      <c r="E746" s="198" t="str">
        <f t="shared" si="126"/>
        <v/>
      </c>
      <c r="F746" s="38"/>
      <c r="G746" s="38"/>
      <c r="H746" s="31"/>
      <c r="I746" s="31"/>
      <c r="J746" s="61" t="str">
        <f t="shared" si="127"/>
        <v/>
      </c>
      <c r="K746" s="69" t="str">
        <f t="shared" si="128"/>
        <v/>
      </c>
      <c r="L746" s="69" t="str">
        <f t="shared" si="129"/>
        <v/>
      </c>
      <c r="M746" s="69" t="str">
        <f t="shared" si="130"/>
        <v/>
      </c>
      <c r="N746" s="32"/>
      <c r="O746" s="99"/>
      <c r="P746" s="32"/>
      <c r="Q746" s="99"/>
      <c r="R746" s="129"/>
      <c r="S746" s="99"/>
      <c r="T746" s="32"/>
      <c r="U746" s="38"/>
      <c r="V746" s="32"/>
      <c r="W746" s="32"/>
      <c r="X746" s="38"/>
      <c r="Y746" s="30"/>
      <c r="Z746" s="30"/>
      <c r="AA746" s="32"/>
      <c r="AB746" s="32"/>
      <c r="AC746" s="33"/>
      <c r="AD746" s="63"/>
      <c r="AE746" s="63"/>
      <c r="BK746" s="65"/>
      <c r="BL746" s="65"/>
      <c r="BM746" s="65"/>
      <c r="BN746" s="65"/>
      <c r="BO746" s="65"/>
      <c r="BP746" s="65"/>
      <c r="BQ746" s="65"/>
      <c r="BR746" s="65"/>
      <c r="BS746" s="65"/>
      <c r="BT746" s="66"/>
      <c r="BU746" s="67"/>
      <c r="BV746" s="67"/>
      <c r="BW746" s="67"/>
      <c r="BX746" s="67"/>
      <c r="BY746" s="67"/>
      <c r="BZ746" s="68"/>
      <c r="CA746" s="65"/>
      <c r="CB746" s="65"/>
      <c r="CC746" s="65"/>
      <c r="CD746" s="65"/>
      <c r="CE746" s="65"/>
      <c r="CF746" s="65"/>
      <c r="CG746" s="65"/>
      <c r="CH746" s="65"/>
      <c r="CI746" s="65"/>
      <c r="CJ746" s="171"/>
      <c r="CK746" s="64" t="str">
        <f t="shared" si="124"/>
        <v/>
      </c>
    </row>
    <row r="747" spans="1:89" s="64" customFormat="1" ht="51" customHeight="1">
      <c r="A747" s="29" t="str">
        <f t="shared" si="125"/>
        <v/>
      </c>
      <c r="B747" s="30"/>
      <c r="C747" s="30"/>
      <c r="D747" s="38"/>
      <c r="E747" s="198" t="str">
        <f t="shared" si="126"/>
        <v/>
      </c>
      <c r="F747" s="38"/>
      <c r="G747" s="38"/>
      <c r="H747" s="31"/>
      <c r="I747" s="31"/>
      <c r="J747" s="61" t="str">
        <f t="shared" si="127"/>
        <v/>
      </c>
      <c r="K747" s="69" t="str">
        <f t="shared" si="128"/>
        <v/>
      </c>
      <c r="L747" s="69" t="str">
        <f t="shared" si="129"/>
        <v/>
      </c>
      <c r="M747" s="69" t="str">
        <f t="shared" si="130"/>
        <v/>
      </c>
      <c r="N747" s="32"/>
      <c r="O747" s="99"/>
      <c r="P747" s="32"/>
      <c r="Q747" s="99"/>
      <c r="R747" s="129"/>
      <c r="S747" s="99"/>
      <c r="T747" s="32"/>
      <c r="U747" s="38"/>
      <c r="V747" s="32"/>
      <c r="W747" s="32"/>
      <c r="X747" s="38"/>
      <c r="Y747" s="30"/>
      <c r="Z747" s="30"/>
      <c r="AA747" s="32"/>
      <c r="AB747" s="32"/>
      <c r="AC747" s="33"/>
      <c r="AD747" s="63"/>
      <c r="AE747" s="63"/>
      <c r="BK747" s="65"/>
      <c r="BL747" s="65"/>
      <c r="BM747" s="65"/>
      <c r="BN747" s="65"/>
      <c r="BO747" s="65"/>
      <c r="BP747" s="65"/>
      <c r="BQ747" s="65"/>
      <c r="BR747" s="65"/>
      <c r="BS747" s="65"/>
      <c r="BT747" s="66"/>
      <c r="BU747" s="67"/>
      <c r="BV747" s="67"/>
      <c r="BW747" s="67"/>
      <c r="BX747" s="67"/>
      <c r="BY747" s="67"/>
      <c r="BZ747" s="68"/>
      <c r="CA747" s="65"/>
      <c r="CB747" s="65"/>
      <c r="CC747" s="65"/>
      <c r="CD747" s="65"/>
      <c r="CE747" s="65"/>
      <c r="CF747" s="65"/>
      <c r="CG747" s="65"/>
      <c r="CH747" s="65"/>
      <c r="CI747" s="65"/>
      <c r="CJ747" s="171"/>
      <c r="CK747" s="64" t="str">
        <f t="shared" si="124"/>
        <v/>
      </c>
    </row>
    <row r="748" spans="1:89" s="64" customFormat="1" ht="51" customHeight="1">
      <c r="A748" s="29" t="str">
        <f t="shared" si="125"/>
        <v/>
      </c>
      <c r="B748" s="30"/>
      <c r="C748" s="30"/>
      <c r="D748" s="38"/>
      <c r="E748" s="198" t="str">
        <f t="shared" si="126"/>
        <v/>
      </c>
      <c r="F748" s="38"/>
      <c r="G748" s="38"/>
      <c r="H748" s="31"/>
      <c r="I748" s="31"/>
      <c r="J748" s="61" t="str">
        <f t="shared" si="127"/>
        <v/>
      </c>
      <c r="K748" s="69" t="str">
        <f t="shared" si="128"/>
        <v/>
      </c>
      <c r="L748" s="69" t="str">
        <f t="shared" si="129"/>
        <v/>
      </c>
      <c r="M748" s="69" t="str">
        <f t="shared" si="130"/>
        <v/>
      </c>
      <c r="N748" s="32"/>
      <c r="O748" s="99"/>
      <c r="P748" s="32"/>
      <c r="Q748" s="99"/>
      <c r="R748" s="129"/>
      <c r="S748" s="99"/>
      <c r="T748" s="32"/>
      <c r="U748" s="38"/>
      <c r="V748" s="32"/>
      <c r="W748" s="32"/>
      <c r="X748" s="38"/>
      <c r="Y748" s="30"/>
      <c r="Z748" s="30"/>
      <c r="AA748" s="32"/>
      <c r="AB748" s="32"/>
      <c r="AC748" s="33"/>
      <c r="AD748" s="63"/>
      <c r="AE748" s="63"/>
      <c r="BK748" s="65"/>
      <c r="BL748" s="65"/>
      <c r="BM748" s="65"/>
      <c r="BN748" s="65"/>
      <c r="BO748" s="65"/>
      <c r="BP748" s="65"/>
      <c r="BQ748" s="65"/>
      <c r="BR748" s="65"/>
      <c r="BS748" s="65"/>
      <c r="BT748" s="66"/>
      <c r="BU748" s="67"/>
      <c r="BV748" s="67"/>
      <c r="BW748" s="67"/>
      <c r="BX748" s="67"/>
      <c r="BY748" s="67"/>
      <c r="BZ748" s="68"/>
      <c r="CA748" s="65"/>
      <c r="CB748" s="65"/>
      <c r="CC748" s="65"/>
      <c r="CD748" s="65"/>
      <c r="CE748" s="65"/>
      <c r="CF748" s="65"/>
      <c r="CG748" s="65"/>
      <c r="CH748" s="65"/>
      <c r="CI748" s="65"/>
      <c r="CJ748" s="171"/>
      <c r="CK748" s="64" t="str">
        <f t="shared" si="124"/>
        <v/>
      </c>
    </row>
    <row r="749" spans="1:89" s="64" customFormat="1" ht="51" customHeight="1">
      <c r="A749" s="29" t="str">
        <f t="shared" si="125"/>
        <v/>
      </c>
      <c r="B749" s="30"/>
      <c r="C749" s="30"/>
      <c r="D749" s="38"/>
      <c r="E749" s="198" t="str">
        <f t="shared" si="126"/>
        <v/>
      </c>
      <c r="F749" s="38"/>
      <c r="G749" s="38"/>
      <c r="H749" s="31"/>
      <c r="I749" s="31"/>
      <c r="J749" s="61" t="str">
        <f t="shared" si="127"/>
        <v/>
      </c>
      <c r="K749" s="69" t="str">
        <f t="shared" si="128"/>
        <v/>
      </c>
      <c r="L749" s="69" t="str">
        <f t="shared" si="129"/>
        <v/>
      </c>
      <c r="M749" s="69" t="str">
        <f t="shared" si="130"/>
        <v/>
      </c>
      <c r="N749" s="32"/>
      <c r="O749" s="99"/>
      <c r="P749" s="32"/>
      <c r="Q749" s="99"/>
      <c r="R749" s="129"/>
      <c r="S749" s="99"/>
      <c r="T749" s="32"/>
      <c r="U749" s="38"/>
      <c r="V749" s="32"/>
      <c r="W749" s="32"/>
      <c r="X749" s="38"/>
      <c r="Y749" s="30"/>
      <c r="Z749" s="30"/>
      <c r="AA749" s="32"/>
      <c r="AB749" s="32"/>
      <c r="AC749" s="33"/>
      <c r="AD749" s="63"/>
      <c r="AE749" s="63"/>
      <c r="BK749" s="65"/>
      <c r="BL749" s="65"/>
      <c r="BM749" s="65"/>
      <c r="BN749" s="65"/>
      <c r="BO749" s="65"/>
      <c r="BP749" s="65"/>
      <c r="BQ749" s="65"/>
      <c r="BR749" s="65"/>
      <c r="BS749" s="65"/>
      <c r="BT749" s="66"/>
      <c r="BU749" s="67"/>
      <c r="BV749" s="67"/>
      <c r="BW749" s="67"/>
      <c r="BX749" s="67"/>
      <c r="BY749" s="67"/>
      <c r="BZ749" s="68"/>
      <c r="CA749" s="65"/>
      <c r="CB749" s="65"/>
      <c r="CC749" s="65"/>
      <c r="CD749" s="65"/>
      <c r="CE749" s="65"/>
      <c r="CF749" s="65"/>
      <c r="CG749" s="65"/>
      <c r="CH749" s="65"/>
      <c r="CI749" s="65"/>
      <c r="CJ749" s="171"/>
      <c r="CK749" s="64" t="str">
        <f t="shared" si="124"/>
        <v/>
      </c>
    </row>
    <row r="750" spans="1:89" s="64" customFormat="1" ht="51" customHeight="1">
      <c r="A750" s="29" t="str">
        <f t="shared" si="125"/>
        <v/>
      </c>
      <c r="B750" s="30"/>
      <c r="C750" s="30"/>
      <c r="D750" s="38"/>
      <c r="E750" s="198" t="str">
        <f t="shared" si="126"/>
        <v/>
      </c>
      <c r="F750" s="38"/>
      <c r="G750" s="38"/>
      <c r="H750" s="31"/>
      <c r="I750" s="31"/>
      <c r="J750" s="61" t="str">
        <f t="shared" si="127"/>
        <v/>
      </c>
      <c r="K750" s="69" t="str">
        <f t="shared" si="128"/>
        <v/>
      </c>
      <c r="L750" s="69" t="str">
        <f t="shared" si="129"/>
        <v/>
      </c>
      <c r="M750" s="69" t="str">
        <f t="shared" si="130"/>
        <v/>
      </c>
      <c r="N750" s="32"/>
      <c r="O750" s="99"/>
      <c r="P750" s="32"/>
      <c r="Q750" s="99"/>
      <c r="R750" s="129"/>
      <c r="S750" s="99"/>
      <c r="T750" s="32"/>
      <c r="U750" s="38"/>
      <c r="V750" s="32"/>
      <c r="W750" s="32"/>
      <c r="X750" s="38"/>
      <c r="Y750" s="30"/>
      <c r="Z750" s="30"/>
      <c r="AA750" s="32"/>
      <c r="AB750" s="32"/>
      <c r="AC750" s="33"/>
      <c r="AD750" s="63"/>
      <c r="AE750" s="63"/>
      <c r="BK750" s="65"/>
      <c r="BL750" s="65"/>
      <c r="BM750" s="65"/>
      <c r="BN750" s="65"/>
      <c r="BO750" s="65"/>
      <c r="BP750" s="65"/>
      <c r="BQ750" s="65"/>
      <c r="BR750" s="65"/>
      <c r="BS750" s="65"/>
      <c r="BT750" s="66"/>
      <c r="BU750" s="67"/>
      <c r="BV750" s="67"/>
      <c r="BW750" s="67"/>
      <c r="BX750" s="67"/>
      <c r="BY750" s="67"/>
      <c r="BZ750" s="68"/>
      <c r="CA750" s="65"/>
      <c r="CB750" s="65"/>
      <c r="CC750" s="65"/>
      <c r="CD750" s="65"/>
      <c r="CE750" s="65"/>
      <c r="CF750" s="65"/>
      <c r="CG750" s="65"/>
      <c r="CH750" s="65"/>
      <c r="CI750" s="65"/>
      <c r="CJ750" s="171"/>
      <c r="CK750" s="64" t="str">
        <f t="shared" si="124"/>
        <v/>
      </c>
    </row>
    <row r="751" spans="1:89" s="64" customFormat="1" ht="51" customHeight="1">
      <c r="A751" s="29" t="str">
        <f t="shared" si="125"/>
        <v/>
      </c>
      <c r="B751" s="30"/>
      <c r="C751" s="30"/>
      <c r="D751" s="38"/>
      <c r="E751" s="198" t="str">
        <f t="shared" si="126"/>
        <v/>
      </c>
      <c r="F751" s="38"/>
      <c r="G751" s="38"/>
      <c r="H751" s="31"/>
      <c r="I751" s="31"/>
      <c r="J751" s="61" t="str">
        <f t="shared" si="127"/>
        <v/>
      </c>
      <c r="K751" s="69" t="str">
        <f t="shared" si="128"/>
        <v/>
      </c>
      <c r="L751" s="69" t="str">
        <f t="shared" si="129"/>
        <v/>
      </c>
      <c r="M751" s="69" t="str">
        <f t="shared" si="130"/>
        <v/>
      </c>
      <c r="N751" s="32"/>
      <c r="O751" s="99"/>
      <c r="P751" s="32"/>
      <c r="Q751" s="99"/>
      <c r="R751" s="129"/>
      <c r="S751" s="99"/>
      <c r="T751" s="32"/>
      <c r="U751" s="38"/>
      <c r="V751" s="32"/>
      <c r="W751" s="32"/>
      <c r="X751" s="38"/>
      <c r="Y751" s="30"/>
      <c r="Z751" s="30"/>
      <c r="AA751" s="32"/>
      <c r="AB751" s="32"/>
      <c r="AC751" s="33"/>
      <c r="AD751" s="63"/>
      <c r="AE751" s="63"/>
      <c r="BK751" s="65"/>
      <c r="BL751" s="65"/>
      <c r="BM751" s="65"/>
      <c r="BN751" s="65"/>
      <c r="BO751" s="65"/>
      <c r="BP751" s="65"/>
      <c r="BQ751" s="65"/>
      <c r="BR751" s="65"/>
      <c r="BS751" s="65"/>
      <c r="BT751" s="66"/>
      <c r="BU751" s="67"/>
      <c r="BV751" s="67"/>
      <c r="BW751" s="67"/>
      <c r="BX751" s="67"/>
      <c r="BY751" s="67"/>
      <c r="BZ751" s="68"/>
      <c r="CA751" s="65"/>
      <c r="CB751" s="65"/>
      <c r="CC751" s="65"/>
      <c r="CD751" s="65"/>
      <c r="CE751" s="65"/>
      <c r="CF751" s="65"/>
      <c r="CG751" s="65"/>
      <c r="CH751" s="65"/>
      <c r="CI751" s="65"/>
      <c r="CJ751" s="171"/>
      <c r="CK751" s="64" t="str">
        <f t="shared" si="124"/>
        <v/>
      </c>
    </row>
    <row r="752" spans="1:89" s="64" customFormat="1" ht="51" customHeight="1">
      <c r="A752" s="29" t="str">
        <f t="shared" si="125"/>
        <v/>
      </c>
      <c r="B752" s="30"/>
      <c r="C752" s="30"/>
      <c r="D752" s="38"/>
      <c r="E752" s="198" t="str">
        <f t="shared" si="126"/>
        <v/>
      </c>
      <c r="F752" s="38"/>
      <c r="G752" s="38"/>
      <c r="H752" s="31"/>
      <c r="I752" s="31"/>
      <c r="J752" s="61" t="str">
        <f t="shared" si="127"/>
        <v/>
      </c>
      <c r="K752" s="69" t="str">
        <f t="shared" si="128"/>
        <v/>
      </c>
      <c r="L752" s="69" t="str">
        <f t="shared" si="129"/>
        <v/>
      </c>
      <c r="M752" s="69" t="str">
        <f t="shared" si="130"/>
        <v/>
      </c>
      <c r="N752" s="32"/>
      <c r="O752" s="99"/>
      <c r="P752" s="32"/>
      <c r="Q752" s="99"/>
      <c r="R752" s="129"/>
      <c r="S752" s="99"/>
      <c r="T752" s="32"/>
      <c r="U752" s="38"/>
      <c r="V752" s="32"/>
      <c r="W752" s="32"/>
      <c r="X752" s="38"/>
      <c r="Y752" s="30"/>
      <c r="Z752" s="30"/>
      <c r="AA752" s="32"/>
      <c r="AB752" s="32"/>
      <c r="AC752" s="33"/>
      <c r="AD752" s="63"/>
      <c r="AE752" s="63"/>
      <c r="BK752" s="65"/>
      <c r="BL752" s="65"/>
      <c r="BM752" s="65"/>
      <c r="BN752" s="65"/>
      <c r="BO752" s="65"/>
      <c r="BP752" s="65"/>
      <c r="BQ752" s="65"/>
      <c r="BR752" s="65"/>
      <c r="BS752" s="65"/>
      <c r="BT752" s="66"/>
      <c r="BU752" s="67"/>
      <c r="BV752" s="67"/>
      <c r="BW752" s="67"/>
      <c r="BX752" s="67"/>
      <c r="BY752" s="67"/>
      <c r="BZ752" s="68"/>
      <c r="CA752" s="65"/>
      <c r="CB752" s="65"/>
      <c r="CC752" s="65"/>
      <c r="CD752" s="65"/>
      <c r="CE752" s="65"/>
      <c r="CF752" s="65"/>
      <c r="CG752" s="65"/>
      <c r="CH752" s="65"/>
      <c r="CI752" s="65"/>
      <c r="CJ752" s="171"/>
      <c r="CK752" s="64" t="str">
        <f t="shared" si="124"/>
        <v/>
      </c>
    </row>
    <row r="753" spans="1:89" s="64" customFormat="1" ht="51" customHeight="1">
      <c r="A753" s="29" t="str">
        <f t="shared" si="125"/>
        <v/>
      </c>
      <c r="B753" s="30"/>
      <c r="C753" s="30"/>
      <c r="D753" s="38"/>
      <c r="E753" s="198" t="str">
        <f t="shared" si="126"/>
        <v/>
      </c>
      <c r="F753" s="38"/>
      <c r="G753" s="38"/>
      <c r="H753" s="31"/>
      <c r="I753" s="31"/>
      <c r="J753" s="61" t="str">
        <f t="shared" si="127"/>
        <v/>
      </c>
      <c r="K753" s="69" t="str">
        <f t="shared" si="128"/>
        <v/>
      </c>
      <c r="L753" s="69" t="str">
        <f t="shared" si="129"/>
        <v/>
      </c>
      <c r="M753" s="69" t="str">
        <f t="shared" si="130"/>
        <v/>
      </c>
      <c r="N753" s="32"/>
      <c r="O753" s="99"/>
      <c r="P753" s="32"/>
      <c r="Q753" s="99"/>
      <c r="R753" s="129"/>
      <c r="S753" s="99"/>
      <c r="T753" s="32"/>
      <c r="U753" s="38"/>
      <c r="V753" s="32"/>
      <c r="W753" s="32"/>
      <c r="X753" s="38"/>
      <c r="Y753" s="30"/>
      <c r="Z753" s="30"/>
      <c r="AA753" s="32"/>
      <c r="AB753" s="32"/>
      <c r="AC753" s="33"/>
      <c r="AD753" s="63"/>
      <c r="AE753" s="63"/>
      <c r="BK753" s="65"/>
      <c r="BL753" s="65"/>
      <c r="BM753" s="65"/>
      <c r="BN753" s="65"/>
      <c r="BO753" s="65"/>
      <c r="BP753" s="65"/>
      <c r="BQ753" s="65"/>
      <c r="BR753" s="65"/>
      <c r="BS753" s="65"/>
      <c r="BT753" s="66"/>
      <c r="BU753" s="67"/>
      <c r="BV753" s="67"/>
      <c r="BW753" s="67"/>
      <c r="BX753" s="67"/>
      <c r="BY753" s="67"/>
      <c r="BZ753" s="68"/>
      <c r="CA753" s="65"/>
      <c r="CB753" s="65"/>
      <c r="CC753" s="65"/>
      <c r="CD753" s="65"/>
      <c r="CE753" s="65"/>
      <c r="CF753" s="65"/>
      <c r="CG753" s="65"/>
      <c r="CH753" s="65"/>
      <c r="CI753" s="65"/>
      <c r="CJ753" s="171"/>
      <c r="CK753" s="64" t="str">
        <f t="shared" si="124"/>
        <v/>
      </c>
    </row>
    <row r="754" spans="1:89" s="64" customFormat="1" ht="51" customHeight="1">
      <c r="A754" s="29" t="str">
        <f t="shared" si="125"/>
        <v/>
      </c>
      <c r="B754" s="30"/>
      <c r="C754" s="30"/>
      <c r="D754" s="38"/>
      <c r="E754" s="198" t="str">
        <f t="shared" si="126"/>
        <v/>
      </c>
      <c r="F754" s="38"/>
      <c r="G754" s="38"/>
      <c r="H754" s="31"/>
      <c r="I754" s="31"/>
      <c r="J754" s="61" t="str">
        <f t="shared" si="127"/>
        <v/>
      </c>
      <c r="K754" s="69" t="str">
        <f t="shared" si="128"/>
        <v/>
      </c>
      <c r="L754" s="69" t="str">
        <f t="shared" si="129"/>
        <v/>
      </c>
      <c r="M754" s="69" t="str">
        <f t="shared" si="130"/>
        <v/>
      </c>
      <c r="N754" s="32"/>
      <c r="O754" s="99"/>
      <c r="P754" s="32"/>
      <c r="Q754" s="99"/>
      <c r="R754" s="129"/>
      <c r="S754" s="99"/>
      <c r="T754" s="32"/>
      <c r="U754" s="38"/>
      <c r="V754" s="32"/>
      <c r="W754" s="32"/>
      <c r="X754" s="38"/>
      <c r="Y754" s="30"/>
      <c r="Z754" s="30"/>
      <c r="AA754" s="32"/>
      <c r="AB754" s="32"/>
      <c r="AC754" s="33"/>
      <c r="AD754" s="63"/>
      <c r="AE754" s="63"/>
      <c r="BK754" s="65"/>
      <c r="BL754" s="65"/>
      <c r="BM754" s="65"/>
      <c r="BN754" s="65"/>
      <c r="BO754" s="65"/>
      <c r="BP754" s="65"/>
      <c r="BQ754" s="65"/>
      <c r="BR754" s="65"/>
      <c r="BS754" s="65"/>
      <c r="BT754" s="66"/>
      <c r="BU754" s="67"/>
      <c r="BV754" s="67"/>
      <c r="BW754" s="67"/>
      <c r="BX754" s="67"/>
      <c r="BY754" s="67"/>
      <c r="BZ754" s="68"/>
      <c r="CA754" s="65"/>
      <c r="CB754" s="65"/>
      <c r="CC754" s="65"/>
      <c r="CD754" s="65"/>
      <c r="CE754" s="65"/>
      <c r="CF754" s="65"/>
      <c r="CG754" s="65"/>
      <c r="CH754" s="65"/>
      <c r="CI754" s="65"/>
      <c r="CJ754" s="171"/>
      <c r="CK754" s="64" t="str">
        <f t="shared" si="124"/>
        <v/>
      </c>
    </row>
    <row r="755" spans="1:89" s="64" customFormat="1" ht="51" customHeight="1">
      <c r="A755" s="29" t="str">
        <f t="shared" si="125"/>
        <v/>
      </c>
      <c r="B755" s="30"/>
      <c r="C755" s="30"/>
      <c r="D755" s="38"/>
      <c r="E755" s="198" t="str">
        <f t="shared" si="126"/>
        <v/>
      </c>
      <c r="F755" s="38"/>
      <c r="G755" s="38"/>
      <c r="H755" s="31"/>
      <c r="I755" s="31"/>
      <c r="J755" s="61" t="str">
        <f t="shared" si="127"/>
        <v/>
      </c>
      <c r="K755" s="69" t="str">
        <f t="shared" si="128"/>
        <v/>
      </c>
      <c r="L755" s="69" t="str">
        <f t="shared" si="129"/>
        <v/>
      </c>
      <c r="M755" s="69" t="str">
        <f t="shared" si="130"/>
        <v/>
      </c>
      <c r="N755" s="32"/>
      <c r="O755" s="99"/>
      <c r="P755" s="32"/>
      <c r="Q755" s="99"/>
      <c r="R755" s="129"/>
      <c r="S755" s="99"/>
      <c r="T755" s="32"/>
      <c r="U755" s="38"/>
      <c r="V755" s="32"/>
      <c r="W755" s="32"/>
      <c r="X755" s="38"/>
      <c r="Y755" s="30"/>
      <c r="Z755" s="30"/>
      <c r="AA755" s="32"/>
      <c r="AB755" s="32"/>
      <c r="AC755" s="33"/>
      <c r="AD755" s="63"/>
      <c r="AE755" s="63"/>
      <c r="BK755" s="65"/>
      <c r="BL755" s="65"/>
      <c r="BM755" s="65"/>
      <c r="BN755" s="65"/>
      <c r="BO755" s="65"/>
      <c r="BP755" s="65"/>
      <c r="BQ755" s="65"/>
      <c r="BR755" s="65"/>
      <c r="BS755" s="65"/>
      <c r="BT755" s="66"/>
      <c r="BU755" s="67"/>
      <c r="BV755" s="67"/>
      <c r="BW755" s="67"/>
      <c r="BX755" s="67"/>
      <c r="BY755" s="67"/>
      <c r="BZ755" s="68"/>
      <c r="CA755" s="65"/>
      <c r="CB755" s="65"/>
      <c r="CC755" s="65"/>
      <c r="CD755" s="65"/>
      <c r="CE755" s="65"/>
      <c r="CF755" s="65"/>
      <c r="CG755" s="65"/>
      <c r="CH755" s="65"/>
      <c r="CI755" s="65"/>
      <c r="CJ755" s="171"/>
      <c r="CK755" s="64" t="str">
        <f t="shared" si="124"/>
        <v/>
      </c>
    </row>
    <row r="756" spans="1:89" s="64" customFormat="1" ht="51" customHeight="1">
      <c r="A756" s="29" t="str">
        <f t="shared" si="125"/>
        <v/>
      </c>
      <c r="B756" s="30"/>
      <c r="C756" s="30"/>
      <c r="D756" s="38"/>
      <c r="E756" s="198" t="str">
        <f t="shared" si="126"/>
        <v/>
      </c>
      <c r="F756" s="38"/>
      <c r="G756" s="38"/>
      <c r="H756" s="31"/>
      <c r="I756" s="31"/>
      <c r="J756" s="61" t="str">
        <f t="shared" si="127"/>
        <v/>
      </c>
      <c r="K756" s="69" t="str">
        <f t="shared" si="128"/>
        <v/>
      </c>
      <c r="L756" s="69" t="str">
        <f t="shared" si="129"/>
        <v/>
      </c>
      <c r="M756" s="69" t="str">
        <f t="shared" si="130"/>
        <v/>
      </c>
      <c r="N756" s="32"/>
      <c r="O756" s="99"/>
      <c r="P756" s="32"/>
      <c r="Q756" s="99"/>
      <c r="R756" s="129"/>
      <c r="S756" s="99"/>
      <c r="T756" s="32"/>
      <c r="U756" s="38"/>
      <c r="V756" s="32"/>
      <c r="W756" s="32"/>
      <c r="X756" s="38"/>
      <c r="Y756" s="30"/>
      <c r="Z756" s="30"/>
      <c r="AA756" s="32"/>
      <c r="AB756" s="32"/>
      <c r="AC756" s="33"/>
      <c r="AD756" s="63"/>
      <c r="AE756" s="63"/>
      <c r="BK756" s="65"/>
      <c r="BL756" s="65"/>
      <c r="BM756" s="65"/>
      <c r="BN756" s="65"/>
      <c r="BO756" s="65"/>
      <c r="BP756" s="65"/>
      <c r="BQ756" s="65"/>
      <c r="BR756" s="65"/>
      <c r="BS756" s="65"/>
      <c r="BT756" s="66"/>
      <c r="BU756" s="67"/>
      <c r="BV756" s="67"/>
      <c r="BW756" s="67"/>
      <c r="BX756" s="67"/>
      <c r="BY756" s="67"/>
      <c r="BZ756" s="68"/>
      <c r="CA756" s="65"/>
      <c r="CB756" s="65"/>
      <c r="CC756" s="65"/>
      <c r="CD756" s="65"/>
      <c r="CE756" s="65"/>
      <c r="CF756" s="65"/>
      <c r="CG756" s="65"/>
      <c r="CH756" s="65"/>
      <c r="CI756" s="65"/>
      <c r="CJ756" s="171"/>
      <c r="CK756" s="64" t="str">
        <f t="shared" si="124"/>
        <v/>
      </c>
    </row>
    <row r="757" spans="1:89" s="64" customFormat="1" ht="51" customHeight="1">
      <c r="A757" s="29" t="str">
        <f t="shared" si="125"/>
        <v/>
      </c>
      <c r="B757" s="30"/>
      <c r="C757" s="30"/>
      <c r="D757" s="38"/>
      <c r="E757" s="198" t="str">
        <f t="shared" si="126"/>
        <v/>
      </c>
      <c r="F757" s="38"/>
      <c r="G757" s="38"/>
      <c r="H757" s="31"/>
      <c r="I757" s="31"/>
      <c r="J757" s="61" t="str">
        <f t="shared" si="127"/>
        <v/>
      </c>
      <c r="K757" s="69" t="str">
        <f t="shared" si="128"/>
        <v/>
      </c>
      <c r="L757" s="69" t="str">
        <f t="shared" si="129"/>
        <v/>
      </c>
      <c r="M757" s="69" t="str">
        <f t="shared" si="130"/>
        <v/>
      </c>
      <c r="N757" s="32"/>
      <c r="O757" s="99"/>
      <c r="P757" s="32"/>
      <c r="Q757" s="99"/>
      <c r="R757" s="129"/>
      <c r="S757" s="99"/>
      <c r="T757" s="32"/>
      <c r="U757" s="38"/>
      <c r="V757" s="32"/>
      <c r="W757" s="32"/>
      <c r="X757" s="38"/>
      <c r="Y757" s="30"/>
      <c r="Z757" s="30"/>
      <c r="AA757" s="32"/>
      <c r="AB757" s="32"/>
      <c r="AC757" s="33"/>
      <c r="AD757" s="63"/>
      <c r="AE757" s="63"/>
      <c r="BK757" s="65"/>
      <c r="BL757" s="65"/>
      <c r="BM757" s="65"/>
      <c r="BN757" s="65"/>
      <c r="BO757" s="65"/>
      <c r="BP757" s="65"/>
      <c r="BQ757" s="65"/>
      <c r="BR757" s="65"/>
      <c r="BS757" s="65"/>
      <c r="BT757" s="66"/>
      <c r="BU757" s="67"/>
      <c r="BV757" s="67"/>
      <c r="BW757" s="67"/>
      <c r="BX757" s="67"/>
      <c r="BY757" s="67"/>
      <c r="BZ757" s="68"/>
      <c r="CA757" s="65"/>
      <c r="CB757" s="65"/>
      <c r="CC757" s="65"/>
      <c r="CD757" s="65"/>
      <c r="CE757" s="65"/>
      <c r="CF757" s="65"/>
      <c r="CG757" s="65"/>
      <c r="CH757" s="65"/>
      <c r="CI757" s="65"/>
      <c r="CJ757" s="171"/>
      <c r="CK757" s="64" t="str">
        <f t="shared" si="124"/>
        <v/>
      </c>
    </row>
    <row r="758" spans="1:89" s="64" customFormat="1" ht="51" customHeight="1">
      <c r="A758" s="29" t="str">
        <f t="shared" si="125"/>
        <v/>
      </c>
      <c r="B758" s="30"/>
      <c r="C758" s="30"/>
      <c r="D758" s="38"/>
      <c r="E758" s="198" t="str">
        <f t="shared" si="126"/>
        <v/>
      </c>
      <c r="F758" s="38"/>
      <c r="G758" s="38"/>
      <c r="H758" s="31"/>
      <c r="I758" s="31"/>
      <c r="J758" s="61" t="str">
        <f t="shared" si="127"/>
        <v/>
      </c>
      <c r="K758" s="69" t="str">
        <f t="shared" si="128"/>
        <v/>
      </c>
      <c r="L758" s="69" t="str">
        <f t="shared" si="129"/>
        <v/>
      </c>
      <c r="M758" s="69" t="str">
        <f t="shared" si="130"/>
        <v/>
      </c>
      <c r="N758" s="32"/>
      <c r="O758" s="99"/>
      <c r="P758" s="32"/>
      <c r="Q758" s="99"/>
      <c r="R758" s="129"/>
      <c r="S758" s="99"/>
      <c r="T758" s="32"/>
      <c r="U758" s="38"/>
      <c r="V758" s="32"/>
      <c r="W758" s="32"/>
      <c r="X758" s="38"/>
      <c r="Y758" s="30"/>
      <c r="Z758" s="30"/>
      <c r="AA758" s="32"/>
      <c r="AB758" s="32"/>
      <c r="AC758" s="33"/>
      <c r="AD758" s="63"/>
      <c r="AE758" s="63"/>
      <c r="BK758" s="65"/>
      <c r="BL758" s="65"/>
      <c r="BM758" s="65"/>
      <c r="BN758" s="65"/>
      <c r="BO758" s="65"/>
      <c r="BP758" s="65"/>
      <c r="BQ758" s="65"/>
      <c r="BR758" s="65"/>
      <c r="BS758" s="65"/>
      <c r="BT758" s="66"/>
      <c r="BU758" s="67"/>
      <c r="BV758" s="67"/>
      <c r="BW758" s="67"/>
      <c r="BX758" s="67"/>
      <c r="BY758" s="67"/>
      <c r="BZ758" s="68"/>
      <c r="CA758" s="65"/>
      <c r="CB758" s="65"/>
      <c r="CC758" s="65"/>
      <c r="CD758" s="65"/>
      <c r="CE758" s="65"/>
      <c r="CF758" s="65"/>
      <c r="CG758" s="65"/>
      <c r="CH758" s="65"/>
      <c r="CI758" s="65"/>
      <c r="CJ758" s="171"/>
      <c r="CK758" s="64" t="str">
        <f t="shared" si="124"/>
        <v/>
      </c>
    </row>
    <row r="759" spans="1:89" s="64" customFormat="1" ht="51" customHeight="1">
      <c r="A759" s="29" t="str">
        <f t="shared" si="125"/>
        <v/>
      </c>
      <c r="B759" s="30"/>
      <c r="C759" s="30"/>
      <c r="D759" s="38"/>
      <c r="E759" s="198" t="str">
        <f t="shared" si="126"/>
        <v/>
      </c>
      <c r="F759" s="38"/>
      <c r="G759" s="38"/>
      <c r="H759" s="31"/>
      <c r="I759" s="31"/>
      <c r="J759" s="61" t="str">
        <f t="shared" si="127"/>
        <v/>
      </c>
      <c r="K759" s="69" t="str">
        <f t="shared" si="128"/>
        <v/>
      </c>
      <c r="L759" s="69" t="str">
        <f t="shared" si="129"/>
        <v/>
      </c>
      <c r="M759" s="69" t="str">
        <f t="shared" si="130"/>
        <v/>
      </c>
      <c r="N759" s="32"/>
      <c r="O759" s="99"/>
      <c r="P759" s="32"/>
      <c r="Q759" s="99"/>
      <c r="R759" s="129"/>
      <c r="S759" s="99"/>
      <c r="T759" s="32"/>
      <c r="U759" s="38"/>
      <c r="V759" s="32"/>
      <c r="W759" s="32"/>
      <c r="X759" s="38"/>
      <c r="Y759" s="30"/>
      <c r="Z759" s="30"/>
      <c r="AA759" s="32"/>
      <c r="AB759" s="32"/>
      <c r="AC759" s="33"/>
      <c r="AD759" s="63"/>
      <c r="AE759" s="63"/>
      <c r="BK759" s="65"/>
      <c r="BL759" s="65"/>
      <c r="BM759" s="65"/>
      <c r="BN759" s="65"/>
      <c r="BO759" s="65"/>
      <c r="BP759" s="65"/>
      <c r="BQ759" s="65"/>
      <c r="BR759" s="65"/>
      <c r="BS759" s="65"/>
      <c r="BT759" s="66"/>
      <c r="BU759" s="67"/>
      <c r="BV759" s="67"/>
      <c r="BW759" s="67"/>
      <c r="BX759" s="67"/>
      <c r="BY759" s="67"/>
      <c r="BZ759" s="68"/>
      <c r="CA759" s="65"/>
      <c r="CB759" s="65"/>
      <c r="CC759" s="65"/>
      <c r="CD759" s="65"/>
      <c r="CE759" s="65"/>
      <c r="CF759" s="65"/>
      <c r="CG759" s="65"/>
      <c r="CH759" s="65"/>
      <c r="CI759" s="65"/>
      <c r="CJ759" s="171"/>
      <c r="CK759" s="64" t="str">
        <f t="shared" si="124"/>
        <v/>
      </c>
    </row>
    <row r="760" spans="1:89" s="64" customFormat="1" ht="51" customHeight="1">
      <c r="A760" s="29" t="str">
        <f t="shared" si="125"/>
        <v/>
      </c>
      <c r="B760" s="30"/>
      <c r="C760" s="30"/>
      <c r="D760" s="38"/>
      <c r="E760" s="198" t="str">
        <f t="shared" si="126"/>
        <v/>
      </c>
      <c r="F760" s="38"/>
      <c r="G760" s="38"/>
      <c r="H760" s="31"/>
      <c r="I760" s="31"/>
      <c r="J760" s="61" t="str">
        <f t="shared" si="127"/>
        <v/>
      </c>
      <c r="K760" s="69" t="str">
        <f t="shared" si="128"/>
        <v/>
      </c>
      <c r="L760" s="69" t="str">
        <f t="shared" si="129"/>
        <v/>
      </c>
      <c r="M760" s="69" t="str">
        <f t="shared" si="130"/>
        <v/>
      </c>
      <c r="N760" s="32"/>
      <c r="O760" s="99"/>
      <c r="P760" s="32"/>
      <c r="Q760" s="99"/>
      <c r="R760" s="129"/>
      <c r="S760" s="99"/>
      <c r="T760" s="32"/>
      <c r="U760" s="38"/>
      <c r="V760" s="32"/>
      <c r="W760" s="32"/>
      <c r="X760" s="38"/>
      <c r="Y760" s="30"/>
      <c r="Z760" s="30"/>
      <c r="AA760" s="32"/>
      <c r="AB760" s="32"/>
      <c r="AC760" s="33"/>
      <c r="AD760" s="63"/>
      <c r="AE760" s="63"/>
      <c r="BK760" s="65"/>
      <c r="BL760" s="65"/>
      <c r="BM760" s="65"/>
      <c r="BN760" s="65"/>
      <c r="BO760" s="65"/>
      <c r="BP760" s="65"/>
      <c r="BQ760" s="65"/>
      <c r="BR760" s="65"/>
      <c r="BS760" s="65"/>
      <c r="BT760" s="66"/>
      <c r="BU760" s="67"/>
      <c r="BV760" s="67"/>
      <c r="BW760" s="67"/>
      <c r="BX760" s="67"/>
      <c r="BY760" s="67"/>
      <c r="BZ760" s="68"/>
      <c r="CA760" s="65"/>
      <c r="CB760" s="65"/>
      <c r="CC760" s="65"/>
      <c r="CD760" s="65"/>
      <c r="CE760" s="65"/>
      <c r="CF760" s="65"/>
      <c r="CG760" s="65"/>
      <c r="CH760" s="65"/>
      <c r="CI760" s="65"/>
      <c r="CJ760" s="171"/>
      <c r="CK760" s="64" t="str">
        <f t="shared" si="124"/>
        <v/>
      </c>
    </row>
    <row r="761" spans="1:89" s="64" customFormat="1" ht="51" customHeight="1">
      <c r="A761" s="29" t="str">
        <f t="shared" si="125"/>
        <v/>
      </c>
      <c r="B761" s="30"/>
      <c r="C761" s="30"/>
      <c r="D761" s="38"/>
      <c r="E761" s="198" t="str">
        <f t="shared" si="126"/>
        <v/>
      </c>
      <c r="F761" s="38"/>
      <c r="G761" s="38"/>
      <c r="H761" s="31"/>
      <c r="I761" s="31"/>
      <c r="J761" s="61" t="str">
        <f t="shared" si="127"/>
        <v/>
      </c>
      <c r="K761" s="69" t="str">
        <f t="shared" si="128"/>
        <v/>
      </c>
      <c r="L761" s="69" t="str">
        <f t="shared" si="129"/>
        <v/>
      </c>
      <c r="M761" s="69" t="str">
        <f t="shared" si="130"/>
        <v/>
      </c>
      <c r="N761" s="32"/>
      <c r="O761" s="99"/>
      <c r="P761" s="32"/>
      <c r="Q761" s="99"/>
      <c r="R761" s="129"/>
      <c r="S761" s="99"/>
      <c r="T761" s="32"/>
      <c r="U761" s="38"/>
      <c r="V761" s="32"/>
      <c r="W761" s="32"/>
      <c r="X761" s="38"/>
      <c r="Y761" s="30"/>
      <c r="Z761" s="30"/>
      <c r="AA761" s="32"/>
      <c r="AB761" s="32"/>
      <c r="AC761" s="33"/>
      <c r="AD761" s="63"/>
      <c r="AE761" s="63"/>
      <c r="BK761" s="65"/>
      <c r="BL761" s="65"/>
      <c r="BM761" s="65"/>
      <c r="BN761" s="65"/>
      <c r="BO761" s="65"/>
      <c r="BP761" s="65"/>
      <c r="BQ761" s="65"/>
      <c r="BR761" s="65"/>
      <c r="BS761" s="65"/>
      <c r="BT761" s="66"/>
      <c r="BU761" s="67"/>
      <c r="BV761" s="67"/>
      <c r="BW761" s="67"/>
      <c r="BX761" s="67"/>
      <c r="BY761" s="67"/>
      <c r="BZ761" s="68"/>
      <c r="CA761" s="65"/>
      <c r="CB761" s="65"/>
      <c r="CC761" s="65"/>
      <c r="CD761" s="65"/>
      <c r="CE761" s="65"/>
      <c r="CF761" s="65"/>
      <c r="CG761" s="65"/>
      <c r="CH761" s="65"/>
      <c r="CI761" s="65"/>
      <c r="CJ761" s="171"/>
      <c r="CK761" s="64" t="str">
        <f t="shared" si="124"/>
        <v/>
      </c>
    </row>
    <row r="762" spans="1:89" s="64" customFormat="1" ht="51" customHeight="1">
      <c r="A762" s="29" t="str">
        <f t="shared" si="125"/>
        <v/>
      </c>
      <c r="B762" s="30"/>
      <c r="C762" s="30"/>
      <c r="D762" s="38"/>
      <c r="E762" s="198" t="str">
        <f t="shared" si="126"/>
        <v/>
      </c>
      <c r="F762" s="38"/>
      <c r="G762" s="38"/>
      <c r="H762" s="31"/>
      <c r="I762" s="31"/>
      <c r="J762" s="61" t="str">
        <f t="shared" si="127"/>
        <v/>
      </c>
      <c r="K762" s="69" t="str">
        <f t="shared" si="128"/>
        <v/>
      </c>
      <c r="L762" s="69" t="str">
        <f t="shared" si="129"/>
        <v/>
      </c>
      <c r="M762" s="69" t="str">
        <f t="shared" si="130"/>
        <v/>
      </c>
      <c r="N762" s="32"/>
      <c r="O762" s="99"/>
      <c r="P762" s="32"/>
      <c r="Q762" s="99"/>
      <c r="R762" s="129"/>
      <c r="S762" s="99"/>
      <c r="T762" s="32"/>
      <c r="U762" s="38"/>
      <c r="V762" s="32"/>
      <c r="W762" s="32"/>
      <c r="X762" s="38"/>
      <c r="Y762" s="30"/>
      <c r="Z762" s="30"/>
      <c r="AA762" s="32"/>
      <c r="AB762" s="32"/>
      <c r="AC762" s="33"/>
      <c r="AD762" s="63"/>
      <c r="AE762" s="63"/>
      <c r="BK762" s="65"/>
      <c r="BL762" s="65"/>
      <c r="BM762" s="65"/>
      <c r="BN762" s="65"/>
      <c r="BO762" s="65"/>
      <c r="BP762" s="65"/>
      <c r="BQ762" s="65"/>
      <c r="BR762" s="65"/>
      <c r="BS762" s="65"/>
      <c r="BT762" s="66"/>
      <c r="BU762" s="67"/>
      <c r="BV762" s="67"/>
      <c r="BW762" s="67"/>
      <c r="BX762" s="67"/>
      <c r="BY762" s="67"/>
      <c r="BZ762" s="68"/>
      <c r="CA762" s="65"/>
      <c r="CB762" s="65"/>
      <c r="CC762" s="65"/>
      <c r="CD762" s="65"/>
      <c r="CE762" s="65"/>
      <c r="CF762" s="65"/>
      <c r="CG762" s="65"/>
      <c r="CH762" s="65"/>
      <c r="CI762" s="65"/>
      <c r="CJ762" s="171"/>
      <c r="CK762" s="64" t="str">
        <f t="shared" si="124"/>
        <v/>
      </c>
    </row>
    <row r="763" spans="1:89" s="64" customFormat="1" ht="51" customHeight="1">
      <c r="A763" s="29" t="str">
        <f t="shared" si="125"/>
        <v/>
      </c>
      <c r="B763" s="30"/>
      <c r="C763" s="30"/>
      <c r="D763" s="38"/>
      <c r="E763" s="198" t="str">
        <f t="shared" si="126"/>
        <v/>
      </c>
      <c r="F763" s="38"/>
      <c r="G763" s="38"/>
      <c r="H763" s="31"/>
      <c r="I763" s="31"/>
      <c r="J763" s="61" t="str">
        <f t="shared" si="127"/>
        <v/>
      </c>
      <c r="K763" s="69" t="str">
        <f t="shared" si="128"/>
        <v/>
      </c>
      <c r="L763" s="69" t="str">
        <f t="shared" si="129"/>
        <v/>
      </c>
      <c r="M763" s="69" t="str">
        <f t="shared" si="130"/>
        <v/>
      </c>
      <c r="N763" s="32"/>
      <c r="O763" s="99"/>
      <c r="P763" s="32"/>
      <c r="Q763" s="99"/>
      <c r="R763" s="129"/>
      <c r="S763" s="99"/>
      <c r="T763" s="32"/>
      <c r="U763" s="38"/>
      <c r="V763" s="32"/>
      <c r="W763" s="32"/>
      <c r="X763" s="38"/>
      <c r="Y763" s="30"/>
      <c r="Z763" s="30"/>
      <c r="AA763" s="32"/>
      <c r="AB763" s="32"/>
      <c r="AC763" s="33"/>
      <c r="AD763" s="63"/>
      <c r="AE763" s="63"/>
      <c r="BK763" s="65"/>
      <c r="BL763" s="65"/>
      <c r="BM763" s="65"/>
      <c r="BN763" s="65"/>
      <c r="BO763" s="65"/>
      <c r="BP763" s="65"/>
      <c r="BQ763" s="65"/>
      <c r="BR763" s="65"/>
      <c r="BS763" s="65"/>
      <c r="BT763" s="66"/>
      <c r="BU763" s="67"/>
      <c r="BV763" s="67"/>
      <c r="BW763" s="67"/>
      <c r="BX763" s="67"/>
      <c r="BY763" s="67"/>
      <c r="BZ763" s="68"/>
      <c r="CA763" s="65"/>
      <c r="CB763" s="65"/>
      <c r="CC763" s="65"/>
      <c r="CD763" s="65"/>
      <c r="CE763" s="65"/>
      <c r="CF763" s="65"/>
      <c r="CG763" s="65"/>
      <c r="CH763" s="65"/>
      <c r="CI763" s="65"/>
      <c r="CJ763" s="171"/>
      <c r="CK763" s="64" t="str">
        <f t="shared" si="124"/>
        <v/>
      </c>
    </row>
    <row r="764" spans="1:89" s="64" customFormat="1" ht="51" customHeight="1">
      <c r="A764" s="29" t="str">
        <f t="shared" si="125"/>
        <v/>
      </c>
      <c r="B764" s="30"/>
      <c r="C764" s="30"/>
      <c r="D764" s="38"/>
      <c r="E764" s="198" t="str">
        <f t="shared" si="126"/>
        <v/>
      </c>
      <c r="F764" s="38"/>
      <c r="G764" s="38"/>
      <c r="H764" s="31"/>
      <c r="I764" s="31"/>
      <c r="J764" s="61" t="str">
        <f t="shared" si="127"/>
        <v/>
      </c>
      <c r="K764" s="69" t="str">
        <f t="shared" si="128"/>
        <v/>
      </c>
      <c r="L764" s="69" t="str">
        <f t="shared" si="129"/>
        <v/>
      </c>
      <c r="M764" s="69" t="str">
        <f t="shared" si="130"/>
        <v/>
      </c>
      <c r="N764" s="32"/>
      <c r="O764" s="99"/>
      <c r="P764" s="32"/>
      <c r="Q764" s="99"/>
      <c r="R764" s="129"/>
      <c r="S764" s="99"/>
      <c r="T764" s="32"/>
      <c r="U764" s="38"/>
      <c r="V764" s="32"/>
      <c r="W764" s="32"/>
      <c r="X764" s="38"/>
      <c r="Y764" s="30"/>
      <c r="Z764" s="30"/>
      <c r="AA764" s="32"/>
      <c r="AB764" s="32"/>
      <c r="AC764" s="33"/>
      <c r="AD764" s="63"/>
      <c r="AE764" s="63"/>
      <c r="BK764" s="65"/>
      <c r="BL764" s="65"/>
      <c r="BM764" s="65"/>
      <c r="BN764" s="65"/>
      <c r="BO764" s="65"/>
      <c r="BP764" s="65"/>
      <c r="BQ764" s="65"/>
      <c r="BR764" s="65"/>
      <c r="BS764" s="65"/>
      <c r="BT764" s="66"/>
      <c r="BU764" s="67"/>
      <c r="BV764" s="67"/>
      <c r="BW764" s="67"/>
      <c r="BX764" s="67"/>
      <c r="BY764" s="67"/>
      <c r="BZ764" s="68"/>
      <c r="CA764" s="65"/>
      <c r="CB764" s="65"/>
      <c r="CC764" s="65"/>
      <c r="CD764" s="65"/>
      <c r="CE764" s="65"/>
      <c r="CF764" s="65"/>
      <c r="CG764" s="65"/>
      <c r="CH764" s="65"/>
      <c r="CI764" s="65"/>
      <c r="CJ764" s="171"/>
      <c r="CK764" s="64" t="str">
        <f t="shared" si="124"/>
        <v/>
      </c>
    </row>
    <row r="765" spans="1:89" s="64" customFormat="1" ht="51" customHeight="1">
      <c r="A765" s="29" t="str">
        <f t="shared" si="125"/>
        <v/>
      </c>
      <c r="B765" s="30"/>
      <c r="C765" s="30"/>
      <c r="D765" s="38"/>
      <c r="E765" s="198" t="str">
        <f t="shared" si="126"/>
        <v/>
      </c>
      <c r="F765" s="38"/>
      <c r="G765" s="38"/>
      <c r="H765" s="31"/>
      <c r="I765" s="31"/>
      <c r="J765" s="61" t="str">
        <f t="shared" si="127"/>
        <v/>
      </c>
      <c r="K765" s="69" t="str">
        <f t="shared" si="128"/>
        <v/>
      </c>
      <c r="L765" s="69" t="str">
        <f t="shared" si="129"/>
        <v/>
      </c>
      <c r="M765" s="69" t="str">
        <f t="shared" si="130"/>
        <v/>
      </c>
      <c r="N765" s="32"/>
      <c r="O765" s="99"/>
      <c r="P765" s="32"/>
      <c r="Q765" s="99"/>
      <c r="R765" s="129"/>
      <c r="S765" s="99"/>
      <c r="T765" s="32"/>
      <c r="U765" s="38"/>
      <c r="V765" s="32"/>
      <c r="W765" s="32"/>
      <c r="X765" s="38"/>
      <c r="Y765" s="30"/>
      <c r="Z765" s="30"/>
      <c r="AA765" s="32"/>
      <c r="AB765" s="32"/>
      <c r="AC765" s="33"/>
      <c r="AD765" s="63"/>
      <c r="AE765" s="63"/>
      <c r="BK765" s="65"/>
      <c r="BL765" s="65"/>
      <c r="BM765" s="65"/>
      <c r="BN765" s="65"/>
      <c r="BO765" s="65"/>
      <c r="BP765" s="65"/>
      <c r="BQ765" s="65"/>
      <c r="BR765" s="65"/>
      <c r="BS765" s="65"/>
      <c r="BT765" s="66"/>
      <c r="BU765" s="67"/>
      <c r="BV765" s="67"/>
      <c r="BW765" s="67"/>
      <c r="BX765" s="67"/>
      <c r="BY765" s="67"/>
      <c r="BZ765" s="68"/>
      <c r="CA765" s="65"/>
      <c r="CB765" s="65"/>
      <c r="CC765" s="65"/>
      <c r="CD765" s="65"/>
      <c r="CE765" s="65"/>
      <c r="CF765" s="65"/>
      <c r="CG765" s="65"/>
      <c r="CH765" s="65"/>
      <c r="CI765" s="65"/>
      <c r="CJ765" s="171"/>
      <c r="CK765" s="64" t="str">
        <f t="shared" si="124"/>
        <v/>
      </c>
    </row>
    <row r="766" spans="1:89" s="64" customFormat="1" ht="51" customHeight="1">
      <c r="A766" s="29" t="str">
        <f t="shared" si="125"/>
        <v/>
      </c>
      <c r="B766" s="30"/>
      <c r="C766" s="30"/>
      <c r="D766" s="38"/>
      <c r="E766" s="198" t="str">
        <f t="shared" si="126"/>
        <v/>
      </c>
      <c r="F766" s="38"/>
      <c r="G766" s="38"/>
      <c r="H766" s="31"/>
      <c r="I766" s="31"/>
      <c r="J766" s="61" t="str">
        <f t="shared" si="127"/>
        <v/>
      </c>
      <c r="K766" s="69" t="str">
        <f t="shared" si="128"/>
        <v/>
      </c>
      <c r="L766" s="69" t="str">
        <f t="shared" si="129"/>
        <v/>
      </c>
      <c r="M766" s="69" t="str">
        <f t="shared" si="130"/>
        <v/>
      </c>
      <c r="N766" s="32"/>
      <c r="O766" s="99"/>
      <c r="P766" s="32"/>
      <c r="Q766" s="99"/>
      <c r="R766" s="129"/>
      <c r="S766" s="99"/>
      <c r="T766" s="32"/>
      <c r="U766" s="38"/>
      <c r="V766" s="32"/>
      <c r="W766" s="32"/>
      <c r="X766" s="38"/>
      <c r="Y766" s="30"/>
      <c r="Z766" s="30"/>
      <c r="AA766" s="32"/>
      <c r="AB766" s="32"/>
      <c r="AC766" s="33"/>
      <c r="AD766" s="63"/>
      <c r="AE766" s="63"/>
      <c r="BK766" s="65"/>
      <c r="BL766" s="65"/>
      <c r="BM766" s="65"/>
      <c r="BN766" s="65"/>
      <c r="BO766" s="65"/>
      <c r="BP766" s="65"/>
      <c r="BQ766" s="65"/>
      <c r="BR766" s="65"/>
      <c r="BS766" s="65"/>
      <c r="BT766" s="66"/>
      <c r="BU766" s="67"/>
      <c r="BV766" s="67"/>
      <c r="BW766" s="67"/>
      <c r="BX766" s="67"/>
      <c r="BY766" s="67"/>
      <c r="BZ766" s="68"/>
      <c r="CA766" s="65"/>
      <c r="CB766" s="65"/>
      <c r="CC766" s="65"/>
      <c r="CD766" s="65"/>
      <c r="CE766" s="65"/>
      <c r="CF766" s="65"/>
      <c r="CG766" s="65"/>
      <c r="CH766" s="65"/>
      <c r="CI766" s="65"/>
      <c r="CJ766" s="171"/>
      <c r="CK766" s="64" t="str">
        <f t="shared" si="124"/>
        <v/>
      </c>
    </row>
    <row r="767" spans="1:89" s="64" customFormat="1" ht="51" customHeight="1">
      <c r="A767" s="29" t="str">
        <f t="shared" si="125"/>
        <v/>
      </c>
      <c r="B767" s="30"/>
      <c r="C767" s="30"/>
      <c r="D767" s="38"/>
      <c r="E767" s="198" t="str">
        <f t="shared" si="126"/>
        <v/>
      </c>
      <c r="F767" s="38"/>
      <c r="G767" s="38"/>
      <c r="H767" s="31"/>
      <c r="I767" s="31"/>
      <c r="J767" s="61" t="str">
        <f t="shared" si="127"/>
        <v/>
      </c>
      <c r="K767" s="69" t="str">
        <f t="shared" si="128"/>
        <v/>
      </c>
      <c r="L767" s="69" t="str">
        <f t="shared" si="129"/>
        <v/>
      </c>
      <c r="M767" s="69" t="str">
        <f t="shared" si="130"/>
        <v/>
      </c>
      <c r="N767" s="32"/>
      <c r="O767" s="99"/>
      <c r="P767" s="32"/>
      <c r="Q767" s="99"/>
      <c r="R767" s="129"/>
      <c r="S767" s="99"/>
      <c r="T767" s="32"/>
      <c r="U767" s="38"/>
      <c r="V767" s="32"/>
      <c r="W767" s="32"/>
      <c r="X767" s="38"/>
      <c r="Y767" s="30"/>
      <c r="Z767" s="30"/>
      <c r="AA767" s="32"/>
      <c r="AB767" s="32"/>
      <c r="AC767" s="33"/>
      <c r="AD767" s="63"/>
      <c r="AE767" s="63"/>
      <c r="BK767" s="65"/>
      <c r="BL767" s="65"/>
      <c r="BM767" s="65"/>
      <c r="BN767" s="65"/>
      <c r="BO767" s="65"/>
      <c r="BP767" s="65"/>
      <c r="BQ767" s="65"/>
      <c r="BR767" s="65"/>
      <c r="BS767" s="65"/>
      <c r="BT767" s="66"/>
      <c r="BU767" s="67"/>
      <c r="BV767" s="67"/>
      <c r="BW767" s="67"/>
      <c r="BX767" s="67"/>
      <c r="BY767" s="67"/>
      <c r="BZ767" s="68"/>
      <c r="CA767" s="65"/>
      <c r="CB767" s="65"/>
      <c r="CC767" s="65"/>
      <c r="CD767" s="65"/>
      <c r="CE767" s="65"/>
      <c r="CF767" s="65"/>
      <c r="CG767" s="65"/>
      <c r="CH767" s="65"/>
      <c r="CI767" s="65"/>
      <c r="CJ767" s="171"/>
      <c r="CK767" s="64" t="str">
        <f t="shared" si="124"/>
        <v/>
      </c>
    </row>
    <row r="768" spans="1:89" s="64" customFormat="1" ht="51" customHeight="1">
      <c r="A768" s="29" t="str">
        <f t="shared" si="125"/>
        <v/>
      </c>
      <c r="B768" s="30"/>
      <c r="C768" s="30"/>
      <c r="D768" s="38"/>
      <c r="E768" s="198" t="str">
        <f t="shared" si="126"/>
        <v/>
      </c>
      <c r="F768" s="38"/>
      <c r="G768" s="38"/>
      <c r="H768" s="31"/>
      <c r="I768" s="31"/>
      <c r="J768" s="61" t="str">
        <f t="shared" si="127"/>
        <v/>
      </c>
      <c r="K768" s="69" t="str">
        <f t="shared" si="128"/>
        <v/>
      </c>
      <c r="L768" s="69" t="str">
        <f t="shared" si="129"/>
        <v/>
      </c>
      <c r="M768" s="69" t="str">
        <f t="shared" si="130"/>
        <v/>
      </c>
      <c r="N768" s="32"/>
      <c r="O768" s="99"/>
      <c r="P768" s="32"/>
      <c r="Q768" s="99"/>
      <c r="R768" s="129"/>
      <c r="S768" s="99"/>
      <c r="T768" s="32"/>
      <c r="U768" s="38"/>
      <c r="V768" s="32"/>
      <c r="W768" s="32"/>
      <c r="X768" s="38"/>
      <c r="Y768" s="30"/>
      <c r="Z768" s="30"/>
      <c r="AA768" s="32"/>
      <c r="AB768" s="32"/>
      <c r="AC768" s="33"/>
      <c r="AD768" s="63"/>
      <c r="AE768" s="63"/>
      <c r="BK768" s="65"/>
      <c r="BL768" s="65"/>
      <c r="BM768" s="65"/>
      <c r="BN768" s="65"/>
      <c r="BO768" s="65"/>
      <c r="BP768" s="65"/>
      <c r="BQ768" s="65"/>
      <c r="BR768" s="65"/>
      <c r="BS768" s="65"/>
      <c r="BT768" s="66"/>
      <c r="BU768" s="67"/>
      <c r="BV768" s="67"/>
      <c r="BW768" s="67"/>
      <c r="BX768" s="67"/>
      <c r="BY768" s="67"/>
      <c r="BZ768" s="68"/>
      <c r="CA768" s="65"/>
      <c r="CB768" s="65"/>
      <c r="CC768" s="65"/>
      <c r="CD768" s="65"/>
      <c r="CE768" s="65"/>
      <c r="CF768" s="65"/>
      <c r="CG768" s="65"/>
      <c r="CH768" s="65"/>
      <c r="CI768" s="65"/>
      <c r="CJ768" s="171"/>
      <c r="CK768" s="64" t="str">
        <f t="shared" si="124"/>
        <v/>
      </c>
    </row>
    <row r="769" spans="1:89" s="64" customFormat="1" ht="51" customHeight="1">
      <c r="A769" s="29" t="str">
        <f t="shared" si="125"/>
        <v/>
      </c>
      <c r="B769" s="30"/>
      <c r="C769" s="30"/>
      <c r="D769" s="38"/>
      <c r="E769" s="198" t="str">
        <f t="shared" si="126"/>
        <v/>
      </c>
      <c r="F769" s="38"/>
      <c r="G769" s="38"/>
      <c r="H769" s="31"/>
      <c r="I769" s="31"/>
      <c r="J769" s="61" t="str">
        <f t="shared" si="127"/>
        <v/>
      </c>
      <c r="K769" s="69" t="str">
        <f t="shared" si="128"/>
        <v/>
      </c>
      <c r="L769" s="69" t="str">
        <f t="shared" si="129"/>
        <v/>
      </c>
      <c r="M769" s="69" t="str">
        <f t="shared" si="130"/>
        <v/>
      </c>
      <c r="N769" s="32"/>
      <c r="O769" s="99"/>
      <c r="P769" s="32"/>
      <c r="Q769" s="99"/>
      <c r="R769" s="129"/>
      <c r="S769" s="99"/>
      <c r="T769" s="32"/>
      <c r="U769" s="38"/>
      <c r="V769" s="32"/>
      <c r="W769" s="32"/>
      <c r="X769" s="38"/>
      <c r="Y769" s="30"/>
      <c r="Z769" s="30"/>
      <c r="AA769" s="32"/>
      <c r="AB769" s="32"/>
      <c r="AC769" s="33"/>
      <c r="AD769" s="63"/>
      <c r="AE769" s="63"/>
      <c r="BK769" s="65"/>
      <c r="BL769" s="65"/>
      <c r="BM769" s="65"/>
      <c r="BN769" s="65"/>
      <c r="BO769" s="65"/>
      <c r="BP769" s="65"/>
      <c r="BQ769" s="65"/>
      <c r="BR769" s="65"/>
      <c r="BS769" s="65"/>
      <c r="BT769" s="66"/>
      <c r="BU769" s="67"/>
      <c r="BV769" s="67"/>
      <c r="BW769" s="67"/>
      <c r="BX769" s="67"/>
      <c r="BY769" s="67"/>
      <c r="BZ769" s="68"/>
      <c r="CA769" s="65"/>
      <c r="CB769" s="65"/>
      <c r="CC769" s="65"/>
      <c r="CD769" s="65"/>
      <c r="CE769" s="65"/>
      <c r="CF769" s="65"/>
      <c r="CG769" s="65"/>
      <c r="CH769" s="65"/>
      <c r="CI769" s="65"/>
      <c r="CJ769" s="171"/>
      <c r="CK769" s="64" t="str">
        <f t="shared" si="124"/>
        <v/>
      </c>
    </row>
    <row r="770" spans="1:89" s="64" customFormat="1" ht="51" customHeight="1">
      <c r="A770" s="29" t="str">
        <f t="shared" si="125"/>
        <v/>
      </c>
      <c r="B770" s="30"/>
      <c r="C770" s="30"/>
      <c r="D770" s="38"/>
      <c r="E770" s="198" t="str">
        <f t="shared" si="126"/>
        <v/>
      </c>
      <c r="F770" s="38"/>
      <c r="G770" s="38"/>
      <c r="H770" s="31"/>
      <c r="I770" s="31"/>
      <c r="J770" s="61" t="str">
        <f t="shared" si="127"/>
        <v/>
      </c>
      <c r="K770" s="69" t="str">
        <f t="shared" si="128"/>
        <v/>
      </c>
      <c r="L770" s="69" t="str">
        <f t="shared" si="129"/>
        <v/>
      </c>
      <c r="M770" s="69" t="str">
        <f t="shared" si="130"/>
        <v/>
      </c>
      <c r="N770" s="32"/>
      <c r="O770" s="99"/>
      <c r="P770" s="32"/>
      <c r="Q770" s="99"/>
      <c r="R770" s="129"/>
      <c r="S770" s="99"/>
      <c r="T770" s="32"/>
      <c r="U770" s="38"/>
      <c r="V770" s="32"/>
      <c r="W770" s="32"/>
      <c r="X770" s="38"/>
      <c r="Y770" s="30"/>
      <c r="Z770" s="30"/>
      <c r="AA770" s="32"/>
      <c r="AB770" s="32"/>
      <c r="AC770" s="33"/>
      <c r="AD770" s="63"/>
      <c r="AE770" s="63"/>
      <c r="BK770" s="65"/>
      <c r="BL770" s="65"/>
      <c r="BM770" s="65"/>
      <c r="BN770" s="65"/>
      <c r="BO770" s="65"/>
      <c r="BP770" s="65"/>
      <c r="BQ770" s="65"/>
      <c r="BR770" s="65"/>
      <c r="BS770" s="65"/>
      <c r="BT770" s="66"/>
      <c r="BU770" s="67"/>
      <c r="BV770" s="67"/>
      <c r="BW770" s="67"/>
      <c r="BX770" s="67"/>
      <c r="BY770" s="67"/>
      <c r="BZ770" s="68"/>
      <c r="CA770" s="65"/>
      <c r="CB770" s="65"/>
      <c r="CC770" s="65"/>
      <c r="CD770" s="65"/>
      <c r="CE770" s="65"/>
      <c r="CF770" s="65"/>
      <c r="CG770" s="65"/>
      <c r="CH770" s="65"/>
      <c r="CI770" s="65"/>
      <c r="CJ770" s="171"/>
      <c r="CK770" s="64" t="str">
        <f t="shared" si="124"/>
        <v/>
      </c>
    </row>
    <row r="771" spans="1:89" s="64" customFormat="1" ht="51" customHeight="1">
      <c r="A771" s="29" t="str">
        <f t="shared" si="125"/>
        <v/>
      </c>
      <c r="B771" s="30"/>
      <c r="C771" s="30"/>
      <c r="D771" s="38"/>
      <c r="E771" s="198" t="str">
        <f t="shared" si="126"/>
        <v/>
      </c>
      <c r="F771" s="38"/>
      <c r="G771" s="38"/>
      <c r="H771" s="31"/>
      <c r="I771" s="31"/>
      <c r="J771" s="61" t="str">
        <f t="shared" si="127"/>
        <v/>
      </c>
      <c r="K771" s="69" t="str">
        <f t="shared" si="128"/>
        <v/>
      </c>
      <c r="L771" s="69" t="str">
        <f t="shared" si="129"/>
        <v/>
      </c>
      <c r="M771" s="69" t="str">
        <f t="shared" si="130"/>
        <v/>
      </c>
      <c r="N771" s="32"/>
      <c r="O771" s="99"/>
      <c r="P771" s="32"/>
      <c r="Q771" s="99"/>
      <c r="R771" s="129"/>
      <c r="S771" s="99"/>
      <c r="T771" s="32"/>
      <c r="U771" s="38"/>
      <c r="V771" s="32"/>
      <c r="W771" s="32"/>
      <c r="X771" s="38"/>
      <c r="Y771" s="30"/>
      <c r="Z771" s="30"/>
      <c r="AA771" s="32"/>
      <c r="AB771" s="32"/>
      <c r="AC771" s="33"/>
      <c r="AD771" s="63"/>
      <c r="AE771" s="63"/>
      <c r="BK771" s="65"/>
      <c r="BL771" s="65"/>
      <c r="BM771" s="65"/>
      <c r="BN771" s="65"/>
      <c r="BO771" s="65"/>
      <c r="BP771" s="65"/>
      <c r="BQ771" s="65"/>
      <c r="BR771" s="65"/>
      <c r="BS771" s="65"/>
      <c r="BT771" s="66"/>
      <c r="BU771" s="67"/>
      <c r="BV771" s="67"/>
      <c r="BW771" s="67"/>
      <c r="BX771" s="67"/>
      <c r="BY771" s="67"/>
      <c r="BZ771" s="68"/>
      <c r="CA771" s="65"/>
      <c r="CB771" s="65"/>
      <c r="CC771" s="65"/>
      <c r="CD771" s="65"/>
      <c r="CE771" s="65"/>
      <c r="CF771" s="65"/>
      <c r="CG771" s="65"/>
      <c r="CH771" s="65"/>
      <c r="CI771" s="65"/>
      <c r="CJ771" s="171"/>
      <c r="CK771" s="64" t="str">
        <f t="shared" si="124"/>
        <v/>
      </c>
    </row>
    <row r="772" spans="1:89" s="64" customFormat="1" ht="51" customHeight="1">
      <c r="A772" s="29" t="str">
        <f t="shared" si="125"/>
        <v/>
      </c>
      <c r="B772" s="30"/>
      <c r="C772" s="30"/>
      <c r="D772" s="38"/>
      <c r="E772" s="198" t="str">
        <f t="shared" si="126"/>
        <v/>
      </c>
      <c r="F772" s="38"/>
      <c r="G772" s="38"/>
      <c r="H772" s="31"/>
      <c r="I772" s="31"/>
      <c r="J772" s="61" t="str">
        <f t="shared" si="127"/>
        <v/>
      </c>
      <c r="K772" s="69" t="str">
        <f t="shared" si="128"/>
        <v/>
      </c>
      <c r="L772" s="69" t="str">
        <f t="shared" si="129"/>
        <v/>
      </c>
      <c r="M772" s="69" t="str">
        <f t="shared" si="130"/>
        <v/>
      </c>
      <c r="N772" s="32"/>
      <c r="O772" s="99"/>
      <c r="P772" s="32"/>
      <c r="Q772" s="99"/>
      <c r="R772" s="129"/>
      <c r="S772" s="99"/>
      <c r="T772" s="32"/>
      <c r="U772" s="38"/>
      <c r="V772" s="32"/>
      <c r="W772" s="32"/>
      <c r="X772" s="38"/>
      <c r="Y772" s="30"/>
      <c r="Z772" s="30"/>
      <c r="AA772" s="32"/>
      <c r="AB772" s="32"/>
      <c r="AC772" s="33"/>
      <c r="AD772" s="63"/>
      <c r="AE772" s="63"/>
      <c r="BK772" s="65"/>
      <c r="BL772" s="65"/>
      <c r="BM772" s="65"/>
      <c r="BN772" s="65"/>
      <c r="BO772" s="65"/>
      <c r="BP772" s="65"/>
      <c r="BQ772" s="65"/>
      <c r="BR772" s="65"/>
      <c r="BS772" s="65"/>
      <c r="BT772" s="66"/>
      <c r="BU772" s="67"/>
      <c r="BV772" s="67"/>
      <c r="BW772" s="67"/>
      <c r="BX772" s="67"/>
      <c r="BY772" s="67"/>
      <c r="BZ772" s="68"/>
      <c r="CA772" s="65"/>
      <c r="CB772" s="65"/>
      <c r="CC772" s="65"/>
      <c r="CD772" s="65"/>
      <c r="CE772" s="65"/>
      <c r="CF772" s="65"/>
      <c r="CG772" s="65"/>
      <c r="CH772" s="65"/>
      <c r="CI772" s="65"/>
      <c r="CJ772" s="171"/>
      <c r="CK772" s="64" t="str">
        <f t="shared" si="124"/>
        <v/>
      </c>
    </row>
    <row r="773" spans="1:89" s="64" customFormat="1" ht="51" customHeight="1">
      <c r="A773" s="29" t="str">
        <f t="shared" si="125"/>
        <v/>
      </c>
      <c r="B773" s="30"/>
      <c r="C773" s="30"/>
      <c r="D773" s="38"/>
      <c r="E773" s="198" t="str">
        <f t="shared" si="126"/>
        <v/>
      </c>
      <c r="F773" s="38"/>
      <c r="G773" s="38"/>
      <c r="H773" s="31"/>
      <c r="I773" s="31"/>
      <c r="J773" s="61" t="str">
        <f t="shared" si="127"/>
        <v/>
      </c>
      <c r="K773" s="69" t="str">
        <f t="shared" si="128"/>
        <v/>
      </c>
      <c r="L773" s="69" t="str">
        <f t="shared" si="129"/>
        <v/>
      </c>
      <c r="M773" s="69" t="str">
        <f t="shared" si="130"/>
        <v/>
      </c>
      <c r="N773" s="32"/>
      <c r="O773" s="99"/>
      <c r="P773" s="32"/>
      <c r="Q773" s="99"/>
      <c r="R773" s="129"/>
      <c r="S773" s="99"/>
      <c r="T773" s="32"/>
      <c r="U773" s="38"/>
      <c r="V773" s="32"/>
      <c r="W773" s="32"/>
      <c r="X773" s="38"/>
      <c r="Y773" s="30"/>
      <c r="Z773" s="30"/>
      <c r="AA773" s="32"/>
      <c r="AB773" s="32"/>
      <c r="AC773" s="33"/>
      <c r="AD773" s="63"/>
      <c r="AE773" s="63"/>
      <c r="BK773" s="65"/>
      <c r="BL773" s="65"/>
      <c r="BM773" s="65"/>
      <c r="BN773" s="65"/>
      <c r="BO773" s="65"/>
      <c r="BP773" s="65"/>
      <c r="BQ773" s="65"/>
      <c r="BR773" s="65"/>
      <c r="BS773" s="65"/>
      <c r="BT773" s="66"/>
      <c r="BU773" s="67"/>
      <c r="BV773" s="67"/>
      <c r="BW773" s="67"/>
      <c r="BX773" s="67"/>
      <c r="BY773" s="67"/>
      <c r="BZ773" s="68"/>
      <c r="CA773" s="65"/>
      <c r="CB773" s="65"/>
      <c r="CC773" s="65"/>
      <c r="CD773" s="65"/>
      <c r="CE773" s="65"/>
      <c r="CF773" s="65"/>
      <c r="CG773" s="65"/>
      <c r="CH773" s="65"/>
      <c r="CI773" s="65"/>
      <c r="CJ773" s="171"/>
      <c r="CK773" s="64" t="str">
        <f t="shared" si="124"/>
        <v/>
      </c>
    </row>
    <row r="774" spans="1:89" s="64" customFormat="1" ht="51" customHeight="1">
      <c r="A774" s="29" t="str">
        <f t="shared" si="125"/>
        <v/>
      </c>
      <c r="B774" s="30"/>
      <c r="C774" s="30"/>
      <c r="D774" s="38"/>
      <c r="E774" s="198" t="str">
        <f t="shared" si="126"/>
        <v/>
      </c>
      <c r="F774" s="38"/>
      <c r="G774" s="38"/>
      <c r="H774" s="31"/>
      <c r="I774" s="31"/>
      <c r="J774" s="61" t="str">
        <f t="shared" si="127"/>
        <v/>
      </c>
      <c r="K774" s="69" t="str">
        <f t="shared" si="128"/>
        <v/>
      </c>
      <c r="L774" s="69" t="str">
        <f t="shared" si="129"/>
        <v/>
      </c>
      <c r="M774" s="69" t="str">
        <f t="shared" si="130"/>
        <v/>
      </c>
      <c r="N774" s="32"/>
      <c r="O774" s="99"/>
      <c r="P774" s="32"/>
      <c r="Q774" s="99"/>
      <c r="R774" s="129"/>
      <c r="S774" s="99"/>
      <c r="T774" s="32"/>
      <c r="U774" s="38"/>
      <c r="V774" s="32"/>
      <c r="W774" s="32"/>
      <c r="X774" s="38"/>
      <c r="Y774" s="30"/>
      <c r="Z774" s="30"/>
      <c r="AA774" s="32"/>
      <c r="AB774" s="32"/>
      <c r="AC774" s="33"/>
      <c r="AD774" s="63"/>
      <c r="AE774" s="63"/>
      <c r="BK774" s="65"/>
      <c r="BL774" s="65"/>
      <c r="BM774" s="65"/>
      <c r="BN774" s="65"/>
      <c r="BO774" s="65"/>
      <c r="BP774" s="65"/>
      <c r="BQ774" s="65"/>
      <c r="BR774" s="65"/>
      <c r="BS774" s="65"/>
      <c r="BT774" s="66"/>
      <c r="BU774" s="67"/>
      <c r="BV774" s="67"/>
      <c r="BW774" s="67"/>
      <c r="BX774" s="67"/>
      <c r="BY774" s="67"/>
      <c r="BZ774" s="68"/>
      <c r="CA774" s="65"/>
      <c r="CB774" s="65"/>
      <c r="CC774" s="65"/>
      <c r="CD774" s="65"/>
      <c r="CE774" s="65"/>
      <c r="CF774" s="65"/>
      <c r="CG774" s="65"/>
      <c r="CH774" s="65"/>
      <c r="CI774" s="65"/>
      <c r="CJ774" s="171"/>
      <c r="CK774" s="64" t="str">
        <f t="shared" si="124"/>
        <v/>
      </c>
    </row>
    <row r="775" spans="1:89" s="64" customFormat="1" ht="51" customHeight="1">
      <c r="A775" s="29" t="str">
        <f t="shared" si="125"/>
        <v/>
      </c>
      <c r="B775" s="30"/>
      <c r="C775" s="30"/>
      <c r="D775" s="38"/>
      <c r="E775" s="198" t="str">
        <f t="shared" si="126"/>
        <v/>
      </c>
      <c r="F775" s="38"/>
      <c r="G775" s="38"/>
      <c r="H775" s="31"/>
      <c r="I775" s="31"/>
      <c r="J775" s="61" t="str">
        <f t="shared" si="127"/>
        <v/>
      </c>
      <c r="K775" s="69" t="str">
        <f t="shared" si="128"/>
        <v/>
      </c>
      <c r="L775" s="69" t="str">
        <f t="shared" si="129"/>
        <v/>
      </c>
      <c r="M775" s="69" t="str">
        <f t="shared" si="130"/>
        <v/>
      </c>
      <c r="N775" s="32"/>
      <c r="O775" s="99"/>
      <c r="P775" s="32"/>
      <c r="Q775" s="99"/>
      <c r="R775" s="129"/>
      <c r="S775" s="99"/>
      <c r="T775" s="32"/>
      <c r="U775" s="38"/>
      <c r="V775" s="32"/>
      <c r="W775" s="32"/>
      <c r="X775" s="38"/>
      <c r="Y775" s="30"/>
      <c r="Z775" s="30"/>
      <c r="AA775" s="32"/>
      <c r="AB775" s="32"/>
      <c r="AC775" s="33"/>
      <c r="AD775" s="63"/>
      <c r="AE775" s="63"/>
      <c r="BK775" s="65"/>
      <c r="BL775" s="65"/>
      <c r="BM775" s="65"/>
      <c r="BN775" s="65"/>
      <c r="BO775" s="65"/>
      <c r="BP775" s="65"/>
      <c r="BQ775" s="65"/>
      <c r="BR775" s="65"/>
      <c r="BS775" s="65"/>
      <c r="BT775" s="66"/>
      <c r="BU775" s="67"/>
      <c r="BV775" s="67"/>
      <c r="BW775" s="67"/>
      <c r="BX775" s="67"/>
      <c r="BY775" s="67"/>
      <c r="BZ775" s="68"/>
      <c r="CA775" s="65"/>
      <c r="CB775" s="65"/>
      <c r="CC775" s="65"/>
      <c r="CD775" s="65"/>
      <c r="CE775" s="65"/>
      <c r="CF775" s="65"/>
      <c r="CG775" s="65"/>
      <c r="CH775" s="65"/>
      <c r="CI775" s="65"/>
      <c r="CJ775" s="171"/>
      <c r="CK775" s="64" t="str">
        <f t="shared" ref="CK775:CK838" si="131">IF(F775="","",IF(F775=$CC$6,"3rd Grade L-1",IF(F775=$CC$7,"3rd Grade L-2",IF(F775=$CC$8,"2nd Grade",IF(F775=$CC$9,"1st Grade (Lecturer)",IF(F775=$CC$10,"Lab. Ass.",IF(F775=$CC$11,"3rd Grade P.E.T.","")))))))</f>
        <v/>
      </c>
    </row>
    <row r="776" spans="1:89" s="64" customFormat="1" ht="51" customHeight="1">
      <c r="A776" s="29" t="str">
        <f t="shared" si="125"/>
        <v/>
      </c>
      <c r="B776" s="30"/>
      <c r="C776" s="30"/>
      <c r="D776" s="38"/>
      <c r="E776" s="198" t="str">
        <f t="shared" si="126"/>
        <v/>
      </c>
      <c r="F776" s="38"/>
      <c r="G776" s="38"/>
      <c r="H776" s="31"/>
      <c r="I776" s="31"/>
      <c r="J776" s="61" t="str">
        <f t="shared" si="127"/>
        <v/>
      </c>
      <c r="K776" s="69" t="str">
        <f t="shared" si="128"/>
        <v/>
      </c>
      <c r="L776" s="69" t="str">
        <f t="shared" si="129"/>
        <v/>
      </c>
      <c r="M776" s="69" t="str">
        <f t="shared" si="130"/>
        <v/>
      </c>
      <c r="N776" s="32"/>
      <c r="O776" s="99"/>
      <c r="P776" s="32"/>
      <c r="Q776" s="99"/>
      <c r="R776" s="129"/>
      <c r="S776" s="99"/>
      <c r="T776" s="32"/>
      <c r="U776" s="38"/>
      <c r="V776" s="32"/>
      <c r="W776" s="32"/>
      <c r="X776" s="38"/>
      <c r="Y776" s="30"/>
      <c r="Z776" s="30"/>
      <c r="AA776" s="32"/>
      <c r="AB776" s="32"/>
      <c r="AC776" s="33"/>
      <c r="AD776" s="63"/>
      <c r="AE776" s="63"/>
      <c r="BK776" s="65"/>
      <c r="BL776" s="65"/>
      <c r="BM776" s="65"/>
      <c r="BN776" s="65"/>
      <c r="BO776" s="65"/>
      <c r="BP776" s="65"/>
      <c r="BQ776" s="65"/>
      <c r="BR776" s="65"/>
      <c r="BS776" s="65"/>
      <c r="BT776" s="66"/>
      <c r="BU776" s="67"/>
      <c r="BV776" s="67"/>
      <c r="BW776" s="67"/>
      <c r="BX776" s="67"/>
      <c r="BY776" s="67"/>
      <c r="BZ776" s="68"/>
      <c r="CA776" s="65"/>
      <c r="CB776" s="65"/>
      <c r="CC776" s="65"/>
      <c r="CD776" s="65"/>
      <c r="CE776" s="65"/>
      <c r="CF776" s="65"/>
      <c r="CG776" s="65"/>
      <c r="CH776" s="65"/>
      <c r="CI776" s="65"/>
      <c r="CJ776" s="171"/>
      <c r="CK776" s="64" t="str">
        <f t="shared" si="131"/>
        <v/>
      </c>
    </row>
    <row r="777" spans="1:89" s="64" customFormat="1" ht="51" customHeight="1">
      <c r="A777" s="29" t="str">
        <f t="shared" si="125"/>
        <v/>
      </c>
      <c r="B777" s="30"/>
      <c r="C777" s="30"/>
      <c r="D777" s="38"/>
      <c r="E777" s="198" t="str">
        <f t="shared" si="126"/>
        <v/>
      </c>
      <c r="F777" s="38"/>
      <c r="G777" s="38"/>
      <c r="H777" s="31"/>
      <c r="I777" s="31"/>
      <c r="J777" s="61" t="str">
        <f t="shared" si="127"/>
        <v/>
      </c>
      <c r="K777" s="69" t="str">
        <f t="shared" si="128"/>
        <v/>
      </c>
      <c r="L777" s="69" t="str">
        <f t="shared" si="129"/>
        <v/>
      </c>
      <c r="M777" s="69" t="str">
        <f t="shared" si="130"/>
        <v/>
      </c>
      <c r="N777" s="32"/>
      <c r="O777" s="99"/>
      <c r="P777" s="32"/>
      <c r="Q777" s="99"/>
      <c r="R777" s="129"/>
      <c r="S777" s="99"/>
      <c r="T777" s="32"/>
      <c r="U777" s="38"/>
      <c r="V777" s="32"/>
      <c r="W777" s="32"/>
      <c r="X777" s="38"/>
      <c r="Y777" s="30"/>
      <c r="Z777" s="30"/>
      <c r="AA777" s="32"/>
      <c r="AB777" s="32"/>
      <c r="AC777" s="33"/>
      <c r="AD777" s="63"/>
      <c r="AE777" s="63"/>
      <c r="BK777" s="65"/>
      <c r="BL777" s="65"/>
      <c r="BM777" s="65"/>
      <c r="BN777" s="65"/>
      <c r="BO777" s="65"/>
      <c r="BP777" s="65"/>
      <c r="BQ777" s="65"/>
      <c r="BR777" s="65"/>
      <c r="BS777" s="65"/>
      <c r="BT777" s="66"/>
      <c r="BU777" s="67"/>
      <c r="BV777" s="67"/>
      <c r="BW777" s="67"/>
      <c r="BX777" s="67"/>
      <c r="BY777" s="67"/>
      <c r="BZ777" s="68"/>
      <c r="CA777" s="65"/>
      <c r="CB777" s="65"/>
      <c r="CC777" s="65"/>
      <c r="CD777" s="65"/>
      <c r="CE777" s="65"/>
      <c r="CF777" s="65"/>
      <c r="CG777" s="65"/>
      <c r="CH777" s="65"/>
      <c r="CI777" s="65"/>
      <c r="CJ777" s="171"/>
      <c r="CK777" s="64" t="str">
        <f t="shared" si="131"/>
        <v/>
      </c>
    </row>
    <row r="778" spans="1:89" s="64" customFormat="1" ht="51" customHeight="1">
      <c r="A778" s="29" t="str">
        <f t="shared" si="125"/>
        <v/>
      </c>
      <c r="B778" s="30"/>
      <c r="C778" s="30"/>
      <c r="D778" s="38"/>
      <c r="E778" s="198" t="str">
        <f t="shared" si="126"/>
        <v/>
      </c>
      <c r="F778" s="38"/>
      <c r="G778" s="38"/>
      <c r="H778" s="31"/>
      <c r="I778" s="31"/>
      <c r="J778" s="61" t="str">
        <f t="shared" si="127"/>
        <v/>
      </c>
      <c r="K778" s="69" t="str">
        <f t="shared" si="128"/>
        <v/>
      </c>
      <c r="L778" s="69" t="str">
        <f t="shared" si="129"/>
        <v/>
      </c>
      <c r="M778" s="69" t="str">
        <f t="shared" si="130"/>
        <v/>
      </c>
      <c r="N778" s="32"/>
      <c r="O778" s="99"/>
      <c r="P778" s="32"/>
      <c r="Q778" s="99"/>
      <c r="R778" s="129"/>
      <c r="S778" s="99"/>
      <c r="T778" s="32"/>
      <c r="U778" s="38"/>
      <c r="V778" s="32"/>
      <c r="W778" s="32"/>
      <c r="X778" s="38"/>
      <c r="Y778" s="30"/>
      <c r="Z778" s="30"/>
      <c r="AA778" s="32"/>
      <c r="AB778" s="32"/>
      <c r="AC778" s="33"/>
      <c r="AD778" s="63"/>
      <c r="AE778" s="63"/>
      <c r="BK778" s="65"/>
      <c r="BL778" s="65"/>
      <c r="BM778" s="65"/>
      <c r="BN778" s="65"/>
      <c r="BO778" s="65"/>
      <c r="BP778" s="65"/>
      <c r="BQ778" s="65"/>
      <c r="BR778" s="65"/>
      <c r="BS778" s="65"/>
      <c r="BT778" s="66"/>
      <c r="BU778" s="67"/>
      <c r="BV778" s="67"/>
      <c r="BW778" s="67"/>
      <c r="BX778" s="67"/>
      <c r="BY778" s="67"/>
      <c r="BZ778" s="68"/>
      <c r="CA778" s="65"/>
      <c r="CB778" s="65"/>
      <c r="CC778" s="65"/>
      <c r="CD778" s="65"/>
      <c r="CE778" s="65"/>
      <c r="CF778" s="65"/>
      <c r="CG778" s="65"/>
      <c r="CH778" s="65"/>
      <c r="CI778" s="65"/>
      <c r="CJ778" s="171"/>
      <c r="CK778" s="64" t="str">
        <f t="shared" si="131"/>
        <v/>
      </c>
    </row>
    <row r="779" spans="1:89" s="64" customFormat="1" ht="51" customHeight="1">
      <c r="A779" s="29" t="str">
        <f t="shared" si="125"/>
        <v/>
      </c>
      <c r="B779" s="30"/>
      <c r="C779" s="30"/>
      <c r="D779" s="38"/>
      <c r="E779" s="198" t="str">
        <f t="shared" si="126"/>
        <v/>
      </c>
      <c r="F779" s="38"/>
      <c r="G779" s="38"/>
      <c r="H779" s="31"/>
      <c r="I779" s="31"/>
      <c r="J779" s="61" t="str">
        <f t="shared" si="127"/>
        <v/>
      </c>
      <c r="K779" s="69" t="str">
        <f t="shared" si="128"/>
        <v/>
      </c>
      <c r="L779" s="69" t="str">
        <f t="shared" si="129"/>
        <v/>
      </c>
      <c r="M779" s="69" t="str">
        <f t="shared" si="130"/>
        <v/>
      </c>
      <c r="N779" s="32"/>
      <c r="O779" s="99"/>
      <c r="P779" s="32"/>
      <c r="Q779" s="99"/>
      <c r="R779" s="129"/>
      <c r="S779" s="99"/>
      <c r="T779" s="32"/>
      <c r="U779" s="38"/>
      <c r="V779" s="32"/>
      <c r="W779" s="32"/>
      <c r="X779" s="38"/>
      <c r="Y779" s="30"/>
      <c r="Z779" s="30"/>
      <c r="AA779" s="32"/>
      <c r="AB779" s="32"/>
      <c r="AC779" s="33"/>
      <c r="AD779" s="63"/>
      <c r="AE779" s="63"/>
      <c r="BK779" s="65"/>
      <c r="BL779" s="65"/>
      <c r="BM779" s="65"/>
      <c r="BN779" s="65"/>
      <c r="BO779" s="65"/>
      <c r="BP779" s="65"/>
      <c r="BQ779" s="65"/>
      <c r="BR779" s="65"/>
      <c r="BS779" s="65"/>
      <c r="BT779" s="66"/>
      <c r="BU779" s="67"/>
      <c r="BV779" s="67"/>
      <c r="BW779" s="67"/>
      <c r="BX779" s="67"/>
      <c r="BY779" s="67"/>
      <c r="BZ779" s="68"/>
      <c r="CA779" s="65"/>
      <c r="CB779" s="65"/>
      <c r="CC779" s="65"/>
      <c r="CD779" s="65"/>
      <c r="CE779" s="65"/>
      <c r="CF779" s="65"/>
      <c r="CG779" s="65"/>
      <c r="CH779" s="65"/>
      <c r="CI779" s="65"/>
      <c r="CJ779" s="171"/>
      <c r="CK779" s="64" t="str">
        <f t="shared" si="131"/>
        <v/>
      </c>
    </row>
    <row r="780" spans="1:89" s="64" customFormat="1" ht="51" customHeight="1">
      <c r="A780" s="29" t="str">
        <f t="shared" si="125"/>
        <v/>
      </c>
      <c r="B780" s="30"/>
      <c r="C780" s="30"/>
      <c r="D780" s="38"/>
      <c r="E780" s="198" t="str">
        <f t="shared" si="126"/>
        <v/>
      </c>
      <c r="F780" s="38"/>
      <c r="G780" s="38"/>
      <c r="H780" s="31"/>
      <c r="I780" s="31"/>
      <c r="J780" s="61" t="str">
        <f t="shared" si="127"/>
        <v/>
      </c>
      <c r="K780" s="69" t="str">
        <f t="shared" si="128"/>
        <v/>
      </c>
      <c r="L780" s="69" t="str">
        <f t="shared" si="129"/>
        <v/>
      </c>
      <c r="M780" s="69" t="str">
        <f t="shared" si="130"/>
        <v/>
      </c>
      <c r="N780" s="32"/>
      <c r="O780" s="99"/>
      <c r="P780" s="32"/>
      <c r="Q780" s="99"/>
      <c r="R780" s="129"/>
      <c r="S780" s="99"/>
      <c r="T780" s="32"/>
      <c r="U780" s="38"/>
      <c r="V780" s="32"/>
      <c r="W780" s="32"/>
      <c r="X780" s="38"/>
      <c r="Y780" s="30"/>
      <c r="Z780" s="30"/>
      <c r="AA780" s="32"/>
      <c r="AB780" s="32"/>
      <c r="AC780" s="33"/>
      <c r="AD780" s="63"/>
      <c r="AE780" s="63"/>
      <c r="BK780" s="65"/>
      <c r="BL780" s="65"/>
      <c r="BM780" s="65"/>
      <c r="BN780" s="65"/>
      <c r="BO780" s="65"/>
      <c r="BP780" s="65"/>
      <c r="BQ780" s="65"/>
      <c r="BR780" s="65"/>
      <c r="BS780" s="65"/>
      <c r="BT780" s="66"/>
      <c r="BU780" s="67"/>
      <c r="BV780" s="67"/>
      <c r="BW780" s="67"/>
      <c r="BX780" s="67"/>
      <c r="BY780" s="67"/>
      <c r="BZ780" s="68"/>
      <c r="CA780" s="65"/>
      <c r="CB780" s="65"/>
      <c r="CC780" s="65"/>
      <c r="CD780" s="65"/>
      <c r="CE780" s="65"/>
      <c r="CF780" s="65"/>
      <c r="CG780" s="65"/>
      <c r="CH780" s="65"/>
      <c r="CI780" s="65"/>
      <c r="CJ780" s="171"/>
      <c r="CK780" s="64" t="str">
        <f t="shared" si="131"/>
        <v/>
      </c>
    </row>
    <row r="781" spans="1:89" s="64" customFormat="1" ht="51" customHeight="1">
      <c r="A781" s="29" t="str">
        <f t="shared" si="125"/>
        <v/>
      </c>
      <c r="B781" s="30"/>
      <c r="C781" s="30"/>
      <c r="D781" s="38"/>
      <c r="E781" s="198" t="str">
        <f t="shared" si="126"/>
        <v/>
      </c>
      <c r="F781" s="38"/>
      <c r="G781" s="38"/>
      <c r="H781" s="31"/>
      <c r="I781" s="31"/>
      <c r="J781" s="61" t="str">
        <f t="shared" si="127"/>
        <v/>
      </c>
      <c r="K781" s="69" t="str">
        <f t="shared" si="128"/>
        <v/>
      </c>
      <c r="L781" s="69" t="str">
        <f t="shared" si="129"/>
        <v/>
      </c>
      <c r="M781" s="69" t="str">
        <f t="shared" si="130"/>
        <v/>
      </c>
      <c r="N781" s="32"/>
      <c r="O781" s="99"/>
      <c r="P781" s="32"/>
      <c r="Q781" s="99"/>
      <c r="R781" s="129"/>
      <c r="S781" s="99"/>
      <c r="T781" s="32"/>
      <c r="U781" s="38"/>
      <c r="V781" s="32"/>
      <c r="W781" s="32"/>
      <c r="X781" s="38"/>
      <c r="Y781" s="30"/>
      <c r="Z781" s="30"/>
      <c r="AA781" s="32"/>
      <c r="AB781" s="32"/>
      <c r="AC781" s="33"/>
      <c r="AD781" s="63"/>
      <c r="AE781" s="63"/>
      <c r="BK781" s="65"/>
      <c r="BL781" s="65"/>
      <c r="BM781" s="65"/>
      <c r="BN781" s="65"/>
      <c r="BO781" s="65"/>
      <c r="BP781" s="65"/>
      <c r="BQ781" s="65"/>
      <c r="BR781" s="65"/>
      <c r="BS781" s="65"/>
      <c r="BT781" s="66"/>
      <c r="BU781" s="67"/>
      <c r="BV781" s="67"/>
      <c r="BW781" s="67"/>
      <c r="BX781" s="67"/>
      <c r="BY781" s="67"/>
      <c r="BZ781" s="68"/>
      <c r="CA781" s="65"/>
      <c r="CB781" s="65"/>
      <c r="CC781" s="65"/>
      <c r="CD781" s="65"/>
      <c r="CE781" s="65"/>
      <c r="CF781" s="65"/>
      <c r="CG781" s="65"/>
      <c r="CH781" s="65"/>
      <c r="CI781" s="65"/>
      <c r="CJ781" s="171"/>
      <c r="CK781" s="64" t="str">
        <f t="shared" si="131"/>
        <v/>
      </c>
    </row>
    <row r="782" spans="1:89" s="64" customFormat="1" ht="51" customHeight="1">
      <c r="A782" s="29" t="str">
        <f t="shared" si="125"/>
        <v/>
      </c>
      <c r="B782" s="30"/>
      <c r="C782" s="30"/>
      <c r="D782" s="38"/>
      <c r="E782" s="198" t="str">
        <f t="shared" si="126"/>
        <v/>
      </c>
      <c r="F782" s="38"/>
      <c r="G782" s="38"/>
      <c r="H782" s="31"/>
      <c r="I782" s="31"/>
      <c r="J782" s="61" t="str">
        <f t="shared" si="127"/>
        <v/>
      </c>
      <c r="K782" s="69" t="str">
        <f t="shared" si="128"/>
        <v/>
      </c>
      <c r="L782" s="69" t="str">
        <f t="shared" si="129"/>
        <v/>
      </c>
      <c r="M782" s="69" t="str">
        <f t="shared" si="130"/>
        <v/>
      </c>
      <c r="N782" s="32"/>
      <c r="O782" s="99"/>
      <c r="P782" s="32"/>
      <c r="Q782" s="99"/>
      <c r="R782" s="129"/>
      <c r="S782" s="99"/>
      <c r="T782" s="32"/>
      <c r="U782" s="38"/>
      <c r="V782" s="32"/>
      <c r="W782" s="32"/>
      <c r="X782" s="38"/>
      <c r="Y782" s="30"/>
      <c r="Z782" s="30"/>
      <c r="AA782" s="32"/>
      <c r="AB782" s="32"/>
      <c r="AC782" s="33"/>
      <c r="AD782" s="63"/>
      <c r="AE782" s="63"/>
      <c r="BK782" s="65"/>
      <c r="BL782" s="65"/>
      <c r="BM782" s="65"/>
      <c r="BN782" s="65"/>
      <c r="BO782" s="65"/>
      <c r="BP782" s="65"/>
      <c r="BQ782" s="65"/>
      <c r="BR782" s="65"/>
      <c r="BS782" s="65"/>
      <c r="BT782" s="66"/>
      <c r="BU782" s="67"/>
      <c r="BV782" s="67"/>
      <c r="BW782" s="67"/>
      <c r="BX782" s="67"/>
      <c r="BY782" s="67"/>
      <c r="BZ782" s="68"/>
      <c r="CA782" s="65"/>
      <c r="CB782" s="65"/>
      <c r="CC782" s="65"/>
      <c r="CD782" s="65"/>
      <c r="CE782" s="65"/>
      <c r="CF782" s="65"/>
      <c r="CG782" s="65"/>
      <c r="CH782" s="65"/>
      <c r="CI782" s="65"/>
      <c r="CJ782" s="171"/>
      <c r="CK782" s="64" t="str">
        <f t="shared" si="131"/>
        <v/>
      </c>
    </row>
    <row r="783" spans="1:89" s="64" customFormat="1" ht="51" customHeight="1">
      <c r="A783" s="29" t="str">
        <f t="shared" si="125"/>
        <v/>
      </c>
      <c r="B783" s="30"/>
      <c r="C783" s="30"/>
      <c r="D783" s="38"/>
      <c r="E783" s="198" t="str">
        <f t="shared" si="126"/>
        <v/>
      </c>
      <c r="F783" s="38"/>
      <c r="G783" s="38"/>
      <c r="H783" s="31"/>
      <c r="I783" s="31"/>
      <c r="J783" s="61" t="str">
        <f t="shared" si="127"/>
        <v/>
      </c>
      <c r="K783" s="69" t="str">
        <f t="shared" si="128"/>
        <v/>
      </c>
      <c r="L783" s="69" t="str">
        <f t="shared" si="129"/>
        <v/>
      </c>
      <c r="M783" s="69" t="str">
        <f t="shared" si="130"/>
        <v/>
      </c>
      <c r="N783" s="32"/>
      <c r="O783" s="99"/>
      <c r="P783" s="32"/>
      <c r="Q783" s="99"/>
      <c r="R783" s="129"/>
      <c r="S783" s="99"/>
      <c r="T783" s="32"/>
      <c r="U783" s="38"/>
      <c r="V783" s="32"/>
      <c r="W783" s="32"/>
      <c r="X783" s="38"/>
      <c r="Y783" s="30"/>
      <c r="Z783" s="30"/>
      <c r="AA783" s="32"/>
      <c r="AB783" s="32"/>
      <c r="AC783" s="33"/>
      <c r="AD783" s="63"/>
      <c r="AE783" s="63"/>
      <c r="BK783" s="65"/>
      <c r="BL783" s="65"/>
      <c r="BM783" s="65"/>
      <c r="BN783" s="65"/>
      <c r="BO783" s="65"/>
      <c r="BP783" s="65"/>
      <c r="BQ783" s="65"/>
      <c r="BR783" s="65"/>
      <c r="BS783" s="65"/>
      <c r="BT783" s="66"/>
      <c r="BU783" s="67"/>
      <c r="BV783" s="67"/>
      <c r="BW783" s="67"/>
      <c r="BX783" s="67"/>
      <c r="BY783" s="67"/>
      <c r="BZ783" s="68"/>
      <c r="CA783" s="65"/>
      <c r="CB783" s="65"/>
      <c r="CC783" s="65"/>
      <c r="CD783" s="65"/>
      <c r="CE783" s="65"/>
      <c r="CF783" s="65"/>
      <c r="CG783" s="65"/>
      <c r="CH783" s="65"/>
      <c r="CI783" s="65"/>
      <c r="CJ783" s="171"/>
      <c r="CK783" s="64" t="str">
        <f t="shared" si="131"/>
        <v/>
      </c>
    </row>
    <row r="784" spans="1:89" s="64" customFormat="1" ht="51" customHeight="1">
      <c r="A784" s="29" t="str">
        <f t="shared" si="125"/>
        <v/>
      </c>
      <c r="B784" s="30"/>
      <c r="C784" s="30"/>
      <c r="D784" s="38"/>
      <c r="E784" s="198" t="str">
        <f t="shared" si="126"/>
        <v/>
      </c>
      <c r="F784" s="38"/>
      <c r="G784" s="38"/>
      <c r="H784" s="31"/>
      <c r="I784" s="31"/>
      <c r="J784" s="61" t="str">
        <f t="shared" si="127"/>
        <v/>
      </c>
      <c r="K784" s="69" t="str">
        <f t="shared" si="128"/>
        <v/>
      </c>
      <c r="L784" s="69" t="str">
        <f t="shared" si="129"/>
        <v/>
      </c>
      <c r="M784" s="69" t="str">
        <f t="shared" si="130"/>
        <v/>
      </c>
      <c r="N784" s="32"/>
      <c r="O784" s="99"/>
      <c r="P784" s="32"/>
      <c r="Q784" s="99"/>
      <c r="R784" s="129"/>
      <c r="S784" s="99"/>
      <c r="T784" s="32"/>
      <c r="U784" s="38"/>
      <c r="V784" s="32"/>
      <c r="W784" s="32"/>
      <c r="X784" s="38"/>
      <c r="Y784" s="30"/>
      <c r="Z784" s="30"/>
      <c r="AA784" s="32"/>
      <c r="AB784" s="32"/>
      <c r="AC784" s="33"/>
      <c r="AD784" s="63"/>
      <c r="AE784" s="63"/>
      <c r="BK784" s="65"/>
      <c r="BL784" s="65"/>
      <c r="BM784" s="65"/>
      <c r="BN784" s="65"/>
      <c r="BO784" s="65"/>
      <c r="BP784" s="65"/>
      <c r="BQ784" s="65"/>
      <c r="BR784" s="65"/>
      <c r="BS784" s="65"/>
      <c r="BT784" s="66"/>
      <c r="BU784" s="67"/>
      <c r="BV784" s="67"/>
      <c r="BW784" s="67"/>
      <c r="BX784" s="67"/>
      <c r="BY784" s="67"/>
      <c r="BZ784" s="68"/>
      <c r="CA784" s="65"/>
      <c r="CB784" s="65"/>
      <c r="CC784" s="65"/>
      <c r="CD784" s="65"/>
      <c r="CE784" s="65"/>
      <c r="CF784" s="65"/>
      <c r="CG784" s="65"/>
      <c r="CH784" s="65"/>
      <c r="CI784" s="65"/>
      <c r="CJ784" s="171"/>
      <c r="CK784" s="64" t="str">
        <f t="shared" si="131"/>
        <v/>
      </c>
    </row>
    <row r="785" spans="1:89" s="64" customFormat="1" ht="51" customHeight="1">
      <c r="A785" s="29" t="str">
        <f t="shared" si="125"/>
        <v/>
      </c>
      <c r="B785" s="30"/>
      <c r="C785" s="30"/>
      <c r="D785" s="38"/>
      <c r="E785" s="198" t="str">
        <f t="shared" si="126"/>
        <v/>
      </c>
      <c r="F785" s="38"/>
      <c r="G785" s="38"/>
      <c r="H785" s="31"/>
      <c r="I785" s="31"/>
      <c r="J785" s="61" t="str">
        <f t="shared" si="127"/>
        <v/>
      </c>
      <c r="K785" s="69" t="str">
        <f t="shared" si="128"/>
        <v/>
      </c>
      <c r="L785" s="69" t="str">
        <f t="shared" si="129"/>
        <v/>
      </c>
      <c r="M785" s="69" t="str">
        <f t="shared" si="130"/>
        <v/>
      </c>
      <c r="N785" s="32"/>
      <c r="O785" s="99"/>
      <c r="P785" s="32"/>
      <c r="Q785" s="99"/>
      <c r="R785" s="129"/>
      <c r="S785" s="99"/>
      <c r="T785" s="32"/>
      <c r="U785" s="38"/>
      <c r="V785" s="32"/>
      <c r="W785" s="32"/>
      <c r="X785" s="38"/>
      <c r="Y785" s="30"/>
      <c r="Z785" s="30"/>
      <c r="AA785" s="32"/>
      <c r="AB785" s="32"/>
      <c r="AC785" s="33"/>
      <c r="AD785" s="63"/>
      <c r="AE785" s="63"/>
      <c r="BK785" s="65"/>
      <c r="BL785" s="65"/>
      <c r="BM785" s="65"/>
      <c r="BN785" s="65"/>
      <c r="BO785" s="65"/>
      <c r="BP785" s="65"/>
      <c r="BQ785" s="65"/>
      <c r="BR785" s="65"/>
      <c r="BS785" s="65"/>
      <c r="BT785" s="66"/>
      <c r="BU785" s="67"/>
      <c r="BV785" s="67"/>
      <c r="BW785" s="67"/>
      <c r="BX785" s="67"/>
      <c r="BY785" s="67"/>
      <c r="BZ785" s="68"/>
      <c r="CA785" s="65"/>
      <c r="CB785" s="65"/>
      <c r="CC785" s="65"/>
      <c r="CD785" s="65"/>
      <c r="CE785" s="65"/>
      <c r="CF785" s="65"/>
      <c r="CG785" s="65"/>
      <c r="CH785" s="65"/>
      <c r="CI785" s="65"/>
      <c r="CJ785" s="171"/>
      <c r="CK785" s="64" t="str">
        <f t="shared" si="131"/>
        <v/>
      </c>
    </row>
    <row r="786" spans="1:89" s="64" customFormat="1" ht="51" customHeight="1">
      <c r="A786" s="29" t="str">
        <f t="shared" si="125"/>
        <v/>
      </c>
      <c r="B786" s="30"/>
      <c r="C786" s="30"/>
      <c r="D786" s="38"/>
      <c r="E786" s="198" t="str">
        <f t="shared" si="126"/>
        <v/>
      </c>
      <c r="F786" s="38"/>
      <c r="G786" s="38"/>
      <c r="H786" s="31"/>
      <c r="I786" s="31"/>
      <c r="J786" s="61" t="str">
        <f t="shared" si="127"/>
        <v/>
      </c>
      <c r="K786" s="69" t="str">
        <f t="shared" si="128"/>
        <v/>
      </c>
      <c r="L786" s="69" t="str">
        <f t="shared" si="129"/>
        <v/>
      </c>
      <c r="M786" s="69" t="str">
        <f t="shared" si="130"/>
        <v/>
      </c>
      <c r="N786" s="32"/>
      <c r="O786" s="99"/>
      <c r="P786" s="32"/>
      <c r="Q786" s="99"/>
      <c r="R786" s="129"/>
      <c r="S786" s="99"/>
      <c r="T786" s="32"/>
      <c r="U786" s="38"/>
      <c r="V786" s="32"/>
      <c r="W786" s="32"/>
      <c r="X786" s="38"/>
      <c r="Y786" s="30"/>
      <c r="Z786" s="30"/>
      <c r="AA786" s="32"/>
      <c r="AB786" s="32"/>
      <c r="AC786" s="33"/>
      <c r="AD786" s="63"/>
      <c r="AE786" s="63"/>
      <c r="BK786" s="65"/>
      <c r="BL786" s="65"/>
      <c r="BM786" s="65"/>
      <c r="BN786" s="65"/>
      <c r="BO786" s="65"/>
      <c r="BP786" s="65"/>
      <c r="BQ786" s="65"/>
      <c r="BR786" s="65"/>
      <c r="BS786" s="65"/>
      <c r="BT786" s="66"/>
      <c r="BU786" s="67"/>
      <c r="BV786" s="67"/>
      <c r="BW786" s="67"/>
      <c r="BX786" s="67"/>
      <c r="BY786" s="67"/>
      <c r="BZ786" s="68"/>
      <c r="CA786" s="65"/>
      <c r="CB786" s="65"/>
      <c r="CC786" s="65"/>
      <c r="CD786" s="65"/>
      <c r="CE786" s="65"/>
      <c r="CF786" s="65"/>
      <c r="CG786" s="65"/>
      <c r="CH786" s="65"/>
      <c r="CI786" s="65"/>
      <c r="CJ786" s="171"/>
      <c r="CK786" s="64" t="str">
        <f t="shared" si="131"/>
        <v/>
      </c>
    </row>
    <row r="787" spans="1:89" s="64" customFormat="1" ht="51" customHeight="1">
      <c r="A787" s="29" t="str">
        <f t="shared" ref="A787:A850" si="132">IFERROR(IF(AND(B787="",C787="",F787="",I787=""),"",A786+1),"")</f>
        <v/>
      </c>
      <c r="B787" s="30"/>
      <c r="C787" s="30"/>
      <c r="D787" s="38"/>
      <c r="E787" s="198" t="str">
        <f t="shared" ref="E787:E850" si="133">IFERROR(VLOOKUP(D787,PEEO_SCHOOL,3,0),"")</f>
        <v/>
      </c>
      <c r="F787" s="38"/>
      <c r="G787" s="38"/>
      <c r="H787" s="31"/>
      <c r="I787" s="31"/>
      <c r="J787" s="61" t="str">
        <f t="shared" ref="J787:J850" si="134">IFERROR(IF(BZ787="","",BZ787),"")</f>
        <v/>
      </c>
      <c r="K787" s="69" t="str">
        <f t="shared" ref="K787:K850" si="135">IFERROR(IF(OR($K$4="",B787="",A787="",I787=""),"",DATEDIF(I787,$K$4,"Y")),"")</f>
        <v/>
      </c>
      <c r="L787" s="69" t="str">
        <f t="shared" ref="L787:L850" si="136">IFERROR(IF(OR($K$4="",B787="",A787="",I787=""),"",DATEDIF(I787,$K$4,"YM")),"")</f>
        <v/>
      </c>
      <c r="M787" s="69" t="str">
        <f t="shared" ref="M787:M850" si="137">IFERROR(IF(OR($K$4="",B787="",A787="",I787=""),"",DATEDIF(I787,$K$4,"MD")),"")</f>
        <v/>
      </c>
      <c r="N787" s="32"/>
      <c r="O787" s="99"/>
      <c r="P787" s="32"/>
      <c r="Q787" s="99"/>
      <c r="R787" s="129"/>
      <c r="S787" s="99"/>
      <c r="T787" s="32"/>
      <c r="U787" s="38"/>
      <c r="V787" s="32"/>
      <c r="W787" s="32"/>
      <c r="X787" s="38"/>
      <c r="Y787" s="30"/>
      <c r="Z787" s="30"/>
      <c r="AA787" s="32"/>
      <c r="AB787" s="32"/>
      <c r="AC787" s="33"/>
      <c r="AD787" s="63"/>
      <c r="AE787" s="63"/>
      <c r="BK787" s="65"/>
      <c r="BL787" s="65"/>
      <c r="BM787" s="65"/>
      <c r="BN787" s="65"/>
      <c r="BO787" s="65"/>
      <c r="BP787" s="65"/>
      <c r="BQ787" s="65"/>
      <c r="BR787" s="65"/>
      <c r="BS787" s="65"/>
      <c r="BT787" s="66"/>
      <c r="BU787" s="67"/>
      <c r="BV787" s="67"/>
      <c r="BW787" s="67"/>
      <c r="BX787" s="67"/>
      <c r="BY787" s="67"/>
      <c r="BZ787" s="68"/>
      <c r="CA787" s="65"/>
      <c r="CB787" s="65"/>
      <c r="CC787" s="65"/>
      <c r="CD787" s="65"/>
      <c r="CE787" s="65"/>
      <c r="CF787" s="65"/>
      <c r="CG787" s="65"/>
      <c r="CH787" s="65"/>
      <c r="CI787" s="65"/>
      <c r="CJ787" s="171"/>
      <c r="CK787" s="64" t="str">
        <f t="shared" si="131"/>
        <v/>
      </c>
    </row>
    <row r="788" spans="1:89" s="64" customFormat="1" ht="51" customHeight="1">
      <c r="A788" s="29" t="str">
        <f t="shared" si="132"/>
        <v/>
      </c>
      <c r="B788" s="30"/>
      <c r="C788" s="30"/>
      <c r="D788" s="38"/>
      <c r="E788" s="198" t="str">
        <f t="shared" si="133"/>
        <v/>
      </c>
      <c r="F788" s="38"/>
      <c r="G788" s="38"/>
      <c r="H788" s="31"/>
      <c r="I788" s="31"/>
      <c r="J788" s="61" t="str">
        <f t="shared" si="134"/>
        <v/>
      </c>
      <c r="K788" s="69" t="str">
        <f t="shared" si="135"/>
        <v/>
      </c>
      <c r="L788" s="69" t="str">
        <f t="shared" si="136"/>
        <v/>
      </c>
      <c r="M788" s="69" t="str">
        <f t="shared" si="137"/>
        <v/>
      </c>
      <c r="N788" s="32"/>
      <c r="O788" s="99"/>
      <c r="P788" s="32"/>
      <c r="Q788" s="99"/>
      <c r="R788" s="129"/>
      <c r="S788" s="99"/>
      <c r="T788" s="32"/>
      <c r="U788" s="38"/>
      <c r="V788" s="32"/>
      <c r="W788" s="32"/>
      <c r="X788" s="38"/>
      <c r="Y788" s="30"/>
      <c r="Z788" s="30"/>
      <c r="AA788" s="32"/>
      <c r="AB788" s="32"/>
      <c r="AC788" s="33"/>
      <c r="AD788" s="63"/>
      <c r="AE788" s="63"/>
      <c r="BK788" s="65"/>
      <c r="BL788" s="65"/>
      <c r="BM788" s="65"/>
      <c r="BN788" s="65"/>
      <c r="BO788" s="65"/>
      <c r="BP788" s="65"/>
      <c r="BQ788" s="65"/>
      <c r="BR788" s="65"/>
      <c r="BS788" s="65"/>
      <c r="BT788" s="66"/>
      <c r="BU788" s="67"/>
      <c r="BV788" s="67"/>
      <c r="BW788" s="67"/>
      <c r="BX788" s="67"/>
      <c r="BY788" s="67"/>
      <c r="BZ788" s="68"/>
      <c r="CA788" s="65"/>
      <c r="CB788" s="65"/>
      <c r="CC788" s="65"/>
      <c r="CD788" s="65"/>
      <c r="CE788" s="65"/>
      <c r="CF788" s="65"/>
      <c r="CG788" s="65"/>
      <c r="CH788" s="65"/>
      <c r="CI788" s="65"/>
      <c r="CJ788" s="171"/>
      <c r="CK788" s="64" t="str">
        <f t="shared" si="131"/>
        <v/>
      </c>
    </row>
    <row r="789" spans="1:89" s="64" customFormat="1" ht="51" customHeight="1">
      <c r="A789" s="29" t="str">
        <f t="shared" si="132"/>
        <v/>
      </c>
      <c r="B789" s="30"/>
      <c r="C789" s="30"/>
      <c r="D789" s="38"/>
      <c r="E789" s="198" t="str">
        <f t="shared" si="133"/>
        <v/>
      </c>
      <c r="F789" s="38"/>
      <c r="G789" s="38"/>
      <c r="H789" s="31"/>
      <c r="I789" s="31"/>
      <c r="J789" s="61" t="str">
        <f t="shared" si="134"/>
        <v/>
      </c>
      <c r="K789" s="69" t="str">
        <f t="shared" si="135"/>
        <v/>
      </c>
      <c r="L789" s="69" t="str">
        <f t="shared" si="136"/>
        <v/>
      </c>
      <c r="M789" s="69" t="str">
        <f t="shared" si="137"/>
        <v/>
      </c>
      <c r="N789" s="32"/>
      <c r="O789" s="99"/>
      <c r="P789" s="32"/>
      <c r="Q789" s="99"/>
      <c r="R789" s="129"/>
      <c r="S789" s="99"/>
      <c r="T789" s="32"/>
      <c r="U789" s="38"/>
      <c r="V789" s="32"/>
      <c r="W789" s="32"/>
      <c r="X789" s="38"/>
      <c r="Y789" s="30"/>
      <c r="Z789" s="30"/>
      <c r="AA789" s="32"/>
      <c r="AB789" s="32"/>
      <c r="AC789" s="33"/>
      <c r="AD789" s="63"/>
      <c r="AE789" s="63"/>
      <c r="BK789" s="65"/>
      <c r="BL789" s="65"/>
      <c r="BM789" s="65"/>
      <c r="BN789" s="65"/>
      <c r="BO789" s="65"/>
      <c r="BP789" s="65"/>
      <c r="BQ789" s="65"/>
      <c r="BR789" s="65"/>
      <c r="BS789" s="65"/>
      <c r="BT789" s="66"/>
      <c r="BU789" s="67"/>
      <c r="BV789" s="67"/>
      <c r="BW789" s="67"/>
      <c r="BX789" s="67"/>
      <c r="BY789" s="67"/>
      <c r="BZ789" s="68"/>
      <c r="CA789" s="65"/>
      <c r="CB789" s="65"/>
      <c r="CC789" s="65"/>
      <c r="CD789" s="65"/>
      <c r="CE789" s="65"/>
      <c r="CF789" s="65"/>
      <c r="CG789" s="65"/>
      <c r="CH789" s="65"/>
      <c r="CI789" s="65"/>
      <c r="CJ789" s="171"/>
      <c r="CK789" s="64" t="str">
        <f t="shared" si="131"/>
        <v/>
      </c>
    </row>
    <row r="790" spans="1:89" s="64" customFormat="1" ht="51" customHeight="1">
      <c r="A790" s="29" t="str">
        <f t="shared" si="132"/>
        <v/>
      </c>
      <c r="B790" s="30"/>
      <c r="C790" s="30"/>
      <c r="D790" s="38"/>
      <c r="E790" s="198" t="str">
        <f t="shared" si="133"/>
        <v/>
      </c>
      <c r="F790" s="38"/>
      <c r="G790" s="38"/>
      <c r="H790" s="31"/>
      <c r="I790" s="31"/>
      <c r="J790" s="61" t="str">
        <f t="shared" si="134"/>
        <v/>
      </c>
      <c r="K790" s="69" t="str">
        <f t="shared" si="135"/>
        <v/>
      </c>
      <c r="L790" s="69" t="str">
        <f t="shared" si="136"/>
        <v/>
      </c>
      <c r="M790" s="69" t="str">
        <f t="shared" si="137"/>
        <v/>
      </c>
      <c r="N790" s="32"/>
      <c r="O790" s="99"/>
      <c r="P790" s="32"/>
      <c r="Q790" s="99"/>
      <c r="R790" s="129"/>
      <c r="S790" s="99"/>
      <c r="T790" s="32"/>
      <c r="U790" s="38"/>
      <c r="V790" s="32"/>
      <c r="W790" s="32"/>
      <c r="X790" s="38"/>
      <c r="Y790" s="30"/>
      <c r="Z790" s="30"/>
      <c r="AA790" s="32"/>
      <c r="AB790" s="32"/>
      <c r="AC790" s="33"/>
      <c r="AD790" s="63"/>
      <c r="AE790" s="63"/>
      <c r="BK790" s="65"/>
      <c r="BL790" s="65"/>
      <c r="BM790" s="65"/>
      <c r="BN790" s="65"/>
      <c r="BO790" s="65"/>
      <c r="BP790" s="65"/>
      <c r="BQ790" s="65"/>
      <c r="BR790" s="65"/>
      <c r="BS790" s="65"/>
      <c r="BT790" s="66"/>
      <c r="BU790" s="67"/>
      <c r="BV790" s="67"/>
      <c r="BW790" s="67"/>
      <c r="BX790" s="67"/>
      <c r="BY790" s="67"/>
      <c r="BZ790" s="68"/>
      <c r="CA790" s="65"/>
      <c r="CB790" s="65"/>
      <c r="CC790" s="65"/>
      <c r="CD790" s="65"/>
      <c r="CE790" s="65"/>
      <c r="CF790" s="65"/>
      <c r="CG790" s="65"/>
      <c r="CH790" s="65"/>
      <c r="CI790" s="65"/>
      <c r="CJ790" s="171"/>
      <c r="CK790" s="64" t="str">
        <f t="shared" si="131"/>
        <v/>
      </c>
    </row>
    <row r="791" spans="1:89" s="64" customFormat="1" ht="51" customHeight="1">
      <c r="A791" s="29" t="str">
        <f t="shared" si="132"/>
        <v/>
      </c>
      <c r="B791" s="30"/>
      <c r="C791" s="30"/>
      <c r="D791" s="38"/>
      <c r="E791" s="198" t="str">
        <f t="shared" si="133"/>
        <v/>
      </c>
      <c r="F791" s="38"/>
      <c r="G791" s="38"/>
      <c r="H791" s="31"/>
      <c r="I791" s="31"/>
      <c r="J791" s="61" t="str">
        <f t="shared" si="134"/>
        <v/>
      </c>
      <c r="K791" s="69" t="str">
        <f t="shared" si="135"/>
        <v/>
      </c>
      <c r="L791" s="69" t="str">
        <f t="shared" si="136"/>
        <v/>
      </c>
      <c r="M791" s="69" t="str">
        <f t="shared" si="137"/>
        <v/>
      </c>
      <c r="N791" s="32"/>
      <c r="O791" s="99"/>
      <c r="P791" s="32"/>
      <c r="Q791" s="99"/>
      <c r="R791" s="129"/>
      <c r="S791" s="99"/>
      <c r="T791" s="32"/>
      <c r="U791" s="38"/>
      <c r="V791" s="32"/>
      <c r="W791" s="32"/>
      <c r="X791" s="38"/>
      <c r="Y791" s="30"/>
      <c r="Z791" s="30"/>
      <c r="AA791" s="32"/>
      <c r="AB791" s="32"/>
      <c r="AC791" s="33"/>
      <c r="AD791" s="63"/>
      <c r="AE791" s="63"/>
      <c r="BK791" s="65"/>
      <c r="BL791" s="65"/>
      <c r="BM791" s="65"/>
      <c r="BN791" s="65"/>
      <c r="BO791" s="65"/>
      <c r="BP791" s="65"/>
      <c r="BQ791" s="65"/>
      <c r="BR791" s="65"/>
      <c r="BS791" s="65"/>
      <c r="BT791" s="66"/>
      <c r="BU791" s="67"/>
      <c r="BV791" s="67"/>
      <c r="BW791" s="67"/>
      <c r="BX791" s="67"/>
      <c r="BY791" s="67"/>
      <c r="BZ791" s="68"/>
      <c r="CA791" s="65"/>
      <c r="CB791" s="65"/>
      <c r="CC791" s="65"/>
      <c r="CD791" s="65"/>
      <c r="CE791" s="65"/>
      <c r="CF791" s="65"/>
      <c r="CG791" s="65"/>
      <c r="CH791" s="65"/>
      <c r="CI791" s="65"/>
      <c r="CJ791" s="171"/>
      <c r="CK791" s="64" t="str">
        <f t="shared" si="131"/>
        <v/>
      </c>
    </row>
    <row r="792" spans="1:89" s="64" customFormat="1" ht="51" customHeight="1">
      <c r="A792" s="29" t="str">
        <f t="shared" si="132"/>
        <v/>
      </c>
      <c r="B792" s="30"/>
      <c r="C792" s="30"/>
      <c r="D792" s="38"/>
      <c r="E792" s="198" t="str">
        <f t="shared" si="133"/>
        <v/>
      </c>
      <c r="F792" s="38"/>
      <c r="G792" s="38"/>
      <c r="H792" s="31"/>
      <c r="I792" s="31"/>
      <c r="J792" s="61" t="str">
        <f t="shared" si="134"/>
        <v/>
      </c>
      <c r="K792" s="69" t="str">
        <f t="shared" si="135"/>
        <v/>
      </c>
      <c r="L792" s="69" t="str">
        <f t="shared" si="136"/>
        <v/>
      </c>
      <c r="M792" s="69" t="str">
        <f t="shared" si="137"/>
        <v/>
      </c>
      <c r="N792" s="32"/>
      <c r="O792" s="99"/>
      <c r="P792" s="32"/>
      <c r="Q792" s="99"/>
      <c r="R792" s="129"/>
      <c r="S792" s="99"/>
      <c r="T792" s="32"/>
      <c r="U792" s="38"/>
      <c r="V792" s="32"/>
      <c r="W792" s="32"/>
      <c r="X792" s="38"/>
      <c r="Y792" s="30"/>
      <c r="Z792" s="30"/>
      <c r="AA792" s="32"/>
      <c r="AB792" s="32"/>
      <c r="AC792" s="33"/>
      <c r="AD792" s="63"/>
      <c r="AE792" s="63"/>
      <c r="BK792" s="65"/>
      <c r="BL792" s="65"/>
      <c r="BM792" s="65"/>
      <c r="BN792" s="65"/>
      <c r="BO792" s="65"/>
      <c r="BP792" s="65"/>
      <c r="BQ792" s="65"/>
      <c r="BR792" s="65"/>
      <c r="BS792" s="65"/>
      <c r="BT792" s="66"/>
      <c r="BU792" s="67"/>
      <c r="BV792" s="67"/>
      <c r="BW792" s="67"/>
      <c r="BX792" s="67"/>
      <c r="BY792" s="67"/>
      <c r="BZ792" s="68"/>
      <c r="CA792" s="65"/>
      <c r="CB792" s="65"/>
      <c r="CC792" s="65"/>
      <c r="CD792" s="65"/>
      <c r="CE792" s="65"/>
      <c r="CF792" s="65"/>
      <c r="CG792" s="65"/>
      <c r="CH792" s="65"/>
      <c r="CI792" s="65"/>
      <c r="CJ792" s="171"/>
      <c r="CK792" s="64" t="str">
        <f t="shared" si="131"/>
        <v/>
      </c>
    </row>
    <row r="793" spans="1:89" s="64" customFormat="1" ht="51" customHeight="1">
      <c r="A793" s="29" t="str">
        <f t="shared" si="132"/>
        <v/>
      </c>
      <c r="B793" s="30"/>
      <c r="C793" s="30"/>
      <c r="D793" s="38"/>
      <c r="E793" s="198" t="str">
        <f t="shared" si="133"/>
        <v/>
      </c>
      <c r="F793" s="38"/>
      <c r="G793" s="38"/>
      <c r="H793" s="31"/>
      <c r="I793" s="31"/>
      <c r="J793" s="61" t="str">
        <f t="shared" si="134"/>
        <v/>
      </c>
      <c r="K793" s="69" t="str">
        <f t="shared" si="135"/>
        <v/>
      </c>
      <c r="L793" s="69" t="str">
        <f t="shared" si="136"/>
        <v/>
      </c>
      <c r="M793" s="69" t="str">
        <f t="shared" si="137"/>
        <v/>
      </c>
      <c r="N793" s="32"/>
      <c r="O793" s="99"/>
      <c r="P793" s="32"/>
      <c r="Q793" s="99"/>
      <c r="R793" s="129"/>
      <c r="S793" s="99"/>
      <c r="T793" s="32"/>
      <c r="U793" s="38"/>
      <c r="V793" s="32"/>
      <c r="W793" s="32"/>
      <c r="X793" s="38"/>
      <c r="Y793" s="30"/>
      <c r="Z793" s="30"/>
      <c r="AA793" s="32"/>
      <c r="AB793" s="32"/>
      <c r="AC793" s="33"/>
      <c r="AD793" s="63"/>
      <c r="AE793" s="63"/>
      <c r="BK793" s="65"/>
      <c r="BL793" s="65"/>
      <c r="BM793" s="65"/>
      <c r="BN793" s="65"/>
      <c r="BO793" s="65"/>
      <c r="BP793" s="65"/>
      <c r="BQ793" s="65"/>
      <c r="BR793" s="65"/>
      <c r="BS793" s="65"/>
      <c r="BT793" s="66"/>
      <c r="BU793" s="67"/>
      <c r="BV793" s="67"/>
      <c r="BW793" s="67"/>
      <c r="BX793" s="67"/>
      <c r="BY793" s="67"/>
      <c r="BZ793" s="68"/>
      <c r="CA793" s="65"/>
      <c r="CB793" s="65"/>
      <c r="CC793" s="65"/>
      <c r="CD793" s="65"/>
      <c r="CE793" s="65"/>
      <c r="CF793" s="65"/>
      <c r="CG793" s="65"/>
      <c r="CH793" s="65"/>
      <c r="CI793" s="65"/>
      <c r="CJ793" s="171"/>
      <c r="CK793" s="64" t="str">
        <f t="shared" si="131"/>
        <v/>
      </c>
    </row>
    <row r="794" spans="1:89" s="64" customFormat="1" ht="51" customHeight="1">
      <c r="A794" s="29" t="str">
        <f t="shared" si="132"/>
        <v/>
      </c>
      <c r="B794" s="30"/>
      <c r="C794" s="30"/>
      <c r="D794" s="38"/>
      <c r="E794" s="198" t="str">
        <f t="shared" si="133"/>
        <v/>
      </c>
      <c r="F794" s="38"/>
      <c r="G794" s="38"/>
      <c r="H794" s="31"/>
      <c r="I794" s="31"/>
      <c r="J794" s="61" t="str">
        <f t="shared" si="134"/>
        <v/>
      </c>
      <c r="K794" s="69" t="str">
        <f t="shared" si="135"/>
        <v/>
      </c>
      <c r="L794" s="69" t="str">
        <f t="shared" si="136"/>
        <v/>
      </c>
      <c r="M794" s="69" t="str">
        <f t="shared" si="137"/>
        <v/>
      </c>
      <c r="N794" s="32"/>
      <c r="O794" s="99"/>
      <c r="P794" s="32"/>
      <c r="Q794" s="99"/>
      <c r="R794" s="129"/>
      <c r="S794" s="99"/>
      <c r="T794" s="32"/>
      <c r="U794" s="38"/>
      <c r="V794" s="32"/>
      <c r="W794" s="32"/>
      <c r="X794" s="38"/>
      <c r="Y794" s="30"/>
      <c r="Z794" s="30"/>
      <c r="AA794" s="32"/>
      <c r="AB794" s="32"/>
      <c r="AC794" s="33"/>
      <c r="AD794" s="63"/>
      <c r="AE794" s="63"/>
      <c r="BK794" s="65"/>
      <c r="BL794" s="65"/>
      <c r="BM794" s="65"/>
      <c r="BN794" s="65"/>
      <c r="BO794" s="65"/>
      <c r="BP794" s="65"/>
      <c r="BQ794" s="65"/>
      <c r="BR794" s="65"/>
      <c r="BS794" s="65"/>
      <c r="BT794" s="66"/>
      <c r="BU794" s="67"/>
      <c r="BV794" s="67"/>
      <c r="BW794" s="67"/>
      <c r="BX794" s="67"/>
      <c r="BY794" s="67"/>
      <c r="BZ794" s="68"/>
      <c r="CA794" s="65"/>
      <c r="CB794" s="65"/>
      <c r="CC794" s="65"/>
      <c r="CD794" s="65"/>
      <c r="CE794" s="65"/>
      <c r="CF794" s="65"/>
      <c r="CG794" s="65"/>
      <c r="CH794" s="65"/>
      <c r="CI794" s="65"/>
      <c r="CJ794" s="171"/>
      <c r="CK794" s="64" t="str">
        <f t="shared" si="131"/>
        <v/>
      </c>
    </row>
    <row r="795" spans="1:89" s="64" customFormat="1" ht="51" customHeight="1">
      <c r="A795" s="29" t="str">
        <f t="shared" si="132"/>
        <v/>
      </c>
      <c r="B795" s="30"/>
      <c r="C795" s="30"/>
      <c r="D795" s="38"/>
      <c r="E795" s="198" t="str">
        <f t="shared" si="133"/>
        <v/>
      </c>
      <c r="F795" s="38"/>
      <c r="G795" s="38"/>
      <c r="H795" s="31"/>
      <c r="I795" s="31"/>
      <c r="J795" s="61" t="str">
        <f t="shared" si="134"/>
        <v/>
      </c>
      <c r="K795" s="69" t="str">
        <f t="shared" si="135"/>
        <v/>
      </c>
      <c r="L795" s="69" t="str">
        <f t="shared" si="136"/>
        <v/>
      </c>
      <c r="M795" s="69" t="str">
        <f t="shared" si="137"/>
        <v/>
      </c>
      <c r="N795" s="32"/>
      <c r="O795" s="99"/>
      <c r="P795" s="32"/>
      <c r="Q795" s="99"/>
      <c r="R795" s="129"/>
      <c r="S795" s="99"/>
      <c r="T795" s="32"/>
      <c r="U795" s="38"/>
      <c r="V795" s="32"/>
      <c r="W795" s="32"/>
      <c r="X795" s="38"/>
      <c r="Y795" s="30"/>
      <c r="Z795" s="30"/>
      <c r="AA795" s="32"/>
      <c r="AB795" s="32"/>
      <c r="AC795" s="33"/>
      <c r="AD795" s="63"/>
      <c r="AE795" s="63"/>
      <c r="BK795" s="65"/>
      <c r="BL795" s="65"/>
      <c r="BM795" s="65"/>
      <c r="BN795" s="65"/>
      <c r="BO795" s="65"/>
      <c r="BP795" s="65"/>
      <c r="BQ795" s="65"/>
      <c r="BR795" s="65"/>
      <c r="BS795" s="65"/>
      <c r="BT795" s="66"/>
      <c r="BU795" s="67"/>
      <c r="BV795" s="67"/>
      <c r="BW795" s="67"/>
      <c r="BX795" s="67"/>
      <c r="BY795" s="67"/>
      <c r="BZ795" s="68"/>
      <c r="CA795" s="65"/>
      <c r="CB795" s="65"/>
      <c r="CC795" s="65"/>
      <c r="CD795" s="65"/>
      <c r="CE795" s="65"/>
      <c r="CF795" s="65"/>
      <c r="CG795" s="65"/>
      <c r="CH795" s="65"/>
      <c r="CI795" s="65"/>
      <c r="CJ795" s="171"/>
      <c r="CK795" s="64" t="str">
        <f t="shared" si="131"/>
        <v/>
      </c>
    </row>
    <row r="796" spans="1:89" s="64" customFormat="1" ht="51" customHeight="1">
      <c r="A796" s="29" t="str">
        <f t="shared" si="132"/>
        <v/>
      </c>
      <c r="B796" s="30"/>
      <c r="C796" s="30"/>
      <c r="D796" s="38"/>
      <c r="E796" s="198" t="str">
        <f t="shared" si="133"/>
        <v/>
      </c>
      <c r="F796" s="38"/>
      <c r="G796" s="38"/>
      <c r="H796" s="31"/>
      <c r="I796" s="31"/>
      <c r="J796" s="61" t="str">
        <f t="shared" si="134"/>
        <v/>
      </c>
      <c r="K796" s="69" t="str">
        <f t="shared" si="135"/>
        <v/>
      </c>
      <c r="L796" s="69" t="str">
        <f t="shared" si="136"/>
        <v/>
      </c>
      <c r="M796" s="69" t="str">
        <f t="shared" si="137"/>
        <v/>
      </c>
      <c r="N796" s="32"/>
      <c r="O796" s="99"/>
      <c r="P796" s="32"/>
      <c r="Q796" s="99"/>
      <c r="R796" s="129"/>
      <c r="S796" s="99"/>
      <c r="T796" s="32"/>
      <c r="U796" s="38"/>
      <c r="V796" s="32"/>
      <c r="W796" s="32"/>
      <c r="X796" s="38"/>
      <c r="Y796" s="30"/>
      <c r="Z796" s="30"/>
      <c r="AA796" s="32"/>
      <c r="AB796" s="32"/>
      <c r="AC796" s="33"/>
      <c r="AD796" s="63"/>
      <c r="AE796" s="63"/>
      <c r="BK796" s="65"/>
      <c r="BL796" s="65"/>
      <c r="BM796" s="65"/>
      <c r="BN796" s="65"/>
      <c r="BO796" s="65"/>
      <c r="BP796" s="65"/>
      <c r="BQ796" s="65"/>
      <c r="BR796" s="65"/>
      <c r="BS796" s="65"/>
      <c r="BT796" s="66"/>
      <c r="BU796" s="67"/>
      <c r="BV796" s="67"/>
      <c r="BW796" s="67"/>
      <c r="BX796" s="67"/>
      <c r="BY796" s="67"/>
      <c r="BZ796" s="68"/>
      <c r="CA796" s="65"/>
      <c r="CB796" s="65"/>
      <c r="CC796" s="65"/>
      <c r="CD796" s="65"/>
      <c r="CE796" s="65"/>
      <c r="CF796" s="65"/>
      <c r="CG796" s="65"/>
      <c r="CH796" s="65"/>
      <c r="CI796" s="65"/>
      <c r="CJ796" s="171"/>
      <c r="CK796" s="64" t="str">
        <f t="shared" si="131"/>
        <v/>
      </c>
    </row>
    <row r="797" spans="1:89" s="64" customFormat="1" ht="51" customHeight="1">
      <c r="A797" s="29" t="str">
        <f t="shared" si="132"/>
        <v/>
      </c>
      <c r="B797" s="30"/>
      <c r="C797" s="30"/>
      <c r="D797" s="38"/>
      <c r="E797" s="198" t="str">
        <f t="shared" si="133"/>
        <v/>
      </c>
      <c r="F797" s="38"/>
      <c r="G797" s="38"/>
      <c r="H797" s="31"/>
      <c r="I797" s="31"/>
      <c r="J797" s="61" t="str">
        <f t="shared" si="134"/>
        <v/>
      </c>
      <c r="K797" s="69" t="str">
        <f t="shared" si="135"/>
        <v/>
      </c>
      <c r="L797" s="69" t="str">
        <f t="shared" si="136"/>
        <v/>
      </c>
      <c r="M797" s="69" t="str">
        <f t="shared" si="137"/>
        <v/>
      </c>
      <c r="N797" s="32"/>
      <c r="O797" s="99"/>
      <c r="P797" s="32"/>
      <c r="Q797" s="99"/>
      <c r="R797" s="129"/>
      <c r="S797" s="99"/>
      <c r="T797" s="32"/>
      <c r="U797" s="38"/>
      <c r="V797" s="32"/>
      <c r="W797" s="32"/>
      <c r="X797" s="38"/>
      <c r="Y797" s="30"/>
      <c r="Z797" s="30"/>
      <c r="AA797" s="32"/>
      <c r="AB797" s="32"/>
      <c r="AC797" s="33"/>
      <c r="AD797" s="63"/>
      <c r="AE797" s="63"/>
      <c r="BK797" s="65"/>
      <c r="BL797" s="65"/>
      <c r="BM797" s="65"/>
      <c r="BN797" s="65"/>
      <c r="BO797" s="65"/>
      <c r="BP797" s="65"/>
      <c r="BQ797" s="65"/>
      <c r="BR797" s="65"/>
      <c r="BS797" s="65"/>
      <c r="BT797" s="66"/>
      <c r="BU797" s="67"/>
      <c r="BV797" s="67"/>
      <c r="BW797" s="67"/>
      <c r="BX797" s="67"/>
      <c r="BY797" s="67"/>
      <c r="BZ797" s="68"/>
      <c r="CA797" s="65"/>
      <c r="CB797" s="65"/>
      <c r="CC797" s="65"/>
      <c r="CD797" s="65"/>
      <c r="CE797" s="65"/>
      <c r="CF797" s="65"/>
      <c r="CG797" s="65"/>
      <c r="CH797" s="65"/>
      <c r="CI797" s="65"/>
      <c r="CJ797" s="171"/>
      <c r="CK797" s="64" t="str">
        <f t="shared" si="131"/>
        <v/>
      </c>
    </row>
    <row r="798" spans="1:89" s="64" customFormat="1" ht="51" customHeight="1">
      <c r="A798" s="29" t="str">
        <f t="shared" si="132"/>
        <v/>
      </c>
      <c r="B798" s="30"/>
      <c r="C798" s="30"/>
      <c r="D798" s="38"/>
      <c r="E798" s="198" t="str">
        <f t="shared" si="133"/>
        <v/>
      </c>
      <c r="F798" s="38"/>
      <c r="G798" s="38"/>
      <c r="H798" s="31"/>
      <c r="I798" s="31"/>
      <c r="J798" s="61" t="str">
        <f t="shared" si="134"/>
        <v/>
      </c>
      <c r="K798" s="69" t="str">
        <f t="shared" si="135"/>
        <v/>
      </c>
      <c r="L798" s="69" t="str">
        <f t="shared" si="136"/>
        <v/>
      </c>
      <c r="M798" s="69" t="str">
        <f t="shared" si="137"/>
        <v/>
      </c>
      <c r="N798" s="32"/>
      <c r="O798" s="99"/>
      <c r="P798" s="32"/>
      <c r="Q798" s="99"/>
      <c r="R798" s="129"/>
      <c r="S798" s="99"/>
      <c r="T798" s="32"/>
      <c r="U798" s="38"/>
      <c r="V798" s="32"/>
      <c r="W798" s="32"/>
      <c r="X798" s="38"/>
      <c r="Y798" s="30"/>
      <c r="Z798" s="30"/>
      <c r="AA798" s="32"/>
      <c r="AB798" s="32"/>
      <c r="AC798" s="33"/>
      <c r="AD798" s="63"/>
      <c r="AE798" s="63"/>
      <c r="BK798" s="65"/>
      <c r="BL798" s="65"/>
      <c r="BM798" s="65"/>
      <c r="BN798" s="65"/>
      <c r="BO798" s="65"/>
      <c r="BP798" s="65"/>
      <c r="BQ798" s="65"/>
      <c r="BR798" s="65"/>
      <c r="BS798" s="65"/>
      <c r="BT798" s="66"/>
      <c r="BU798" s="67"/>
      <c r="BV798" s="67"/>
      <c r="BW798" s="67"/>
      <c r="BX798" s="67"/>
      <c r="BY798" s="67"/>
      <c r="BZ798" s="68"/>
      <c r="CA798" s="65"/>
      <c r="CB798" s="65"/>
      <c r="CC798" s="65"/>
      <c r="CD798" s="65"/>
      <c r="CE798" s="65"/>
      <c r="CF798" s="65"/>
      <c r="CG798" s="65"/>
      <c r="CH798" s="65"/>
      <c r="CI798" s="65"/>
      <c r="CJ798" s="171"/>
      <c r="CK798" s="64" t="str">
        <f t="shared" si="131"/>
        <v/>
      </c>
    </row>
    <row r="799" spans="1:89" s="64" customFormat="1" ht="51" customHeight="1">
      <c r="A799" s="29" t="str">
        <f t="shared" si="132"/>
        <v/>
      </c>
      <c r="B799" s="30"/>
      <c r="C799" s="30"/>
      <c r="D799" s="38"/>
      <c r="E799" s="198" t="str">
        <f t="shared" si="133"/>
        <v/>
      </c>
      <c r="F799" s="38"/>
      <c r="G799" s="38"/>
      <c r="H799" s="31"/>
      <c r="I799" s="31"/>
      <c r="J799" s="61" t="str">
        <f t="shared" si="134"/>
        <v/>
      </c>
      <c r="K799" s="69" t="str">
        <f t="shared" si="135"/>
        <v/>
      </c>
      <c r="L799" s="69" t="str">
        <f t="shared" si="136"/>
        <v/>
      </c>
      <c r="M799" s="69" t="str">
        <f t="shared" si="137"/>
        <v/>
      </c>
      <c r="N799" s="32"/>
      <c r="O799" s="99"/>
      <c r="P799" s="32"/>
      <c r="Q799" s="99"/>
      <c r="R799" s="129"/>
      <c r="S799" s="99"/>
      <c r="T799" s="32"/>
      <c r="U799" s="38"/>
      <c r="V799" s="32"/>
      <c r="W799" s="32"/>
      <c r="X799" s="38"/>
      <c r="Y799" s="30"/>
      <c r="Z799" s="30"/>
      <c r="AA799" s="32"/>
      <c r="AB799" s="32"/>
      <c r="AC799" s="33"/>
      <c r="AD799" s="63"/>
      <c r="AE799" s="63"/>
      <c r="BK799" s="65"/>
      <c r="BL799" s="65"/>
      <c r="BM799" s="65"/>
      <c r="BN799" s="65"/>
      <c r="BO799" s="65"/>
      <c r="BP799" s="65"/>
      <c r="BQ799" s="65"/>
      <c r="BR799" s="65"/>
      <c r="BS799" s="65"/>
      <c r="BT799" s="66"/>
      <c r="BU799" s="67"/>
      <c r="BV799" s="67"/>
      <c r="BW799" s="67"/>
      <c r="BX799" s="67"/>
      <c r="BY799" s="67"/>
      <c r="BZ799" s="68"/>
      <c r="CA799" s="65"/>
      <c r="CB799" s="65"/>
      <c r="CC799" s="65"/>
      <c r="CD799" s="65"/>
      <c r="CE799" s="65"/>
      <c r="CF799" s="65"/>
      <c r="CG799" s="65"/>
      <c r="CH799" s="65"/>
      <c r="CI799" s="65"/>
      <c r="CJ799" s="171"/>
      <c r="CK799" s="64" t="str">
        <f t="shared" si="131"/>
        <v/>
      </c>
    </row>
    <row r="800" spans="1:89" s="64" customFormat="1" ht="51" customHeight="1">
      <c r="A800" s="29" t="str">
        <f t="shared" si="132"/>
        <v/>
      </c>
      <c r="B800" s="30"/>
      <c r="C800" s="30"/>
      <c r="D800" s="38"/>
      <c r="E800" s="198" t="str">
        <f t="shared" si="133"/>
        <v/>
      </c>
      <c r="F800" s="38"/>
      <c r="G800" s="38"/>
      <c r="H800" s="31"/>
      <c r="I800" s="31"/>
      <c r="J800" s="61" t="str">
        <f t="shared" si="134"/>
        <v/>
      </c>
      <c r="K800" s="69" t="str">
        <f t="shared" si="135"/>
        <v/>
      </c>
      <c r="L800" s="69" t="str">
        <f t="shared" si="136"/>
        <v/>
      </c>
      <c r="M800" s="69" t="str">
        <f t="shared" si="137"/>
        <v/>
      </c>
      <c r="N800" s="32"/>
      <c r="O800" s="99"/>
      <c r="P800" s="32"/>
      <c r="Q800" s="99"/>
      <c r="R800" s="129"/>
      <c r="S800" s="99"/>
      <c r="T800" s="32"/>
      <c r="U800" s="38"/>
      <c r="V800" s="32"/>
      <c r="W800" s="32"/>
      <c r="X800" s="38"/>
      <c r="Y800" s="30"/>
      <c r="Z800" s="30"/>
      <c r="AA800" s="32"/>
      <c r="AB800" s="32"/>
      <c r="AC800" s="33"/>
      <c r="AD800" s="63"/>
      <c r="AE800" s="63"/>
      <c r="BK800" s="65"/>
      <c r="BL800" s="65"/>
      <c r="BM800" s="65"/>
      <c r="BN800" s="65"/>
      <c r="BO800" s="65"/>
      <c r="BP800" s="65"/>
      <c r="BQ800" s="65"/>
      <c r="BR800" s="65"/>
      <c r="BS800" s="65"/>
      <c r="BT800" s="66"/>
      <c r="BU800" s="67"/>
      <c r="BV800" s="67"/>
      <c r="BW800" s="67"/>
      <c r="BX800" s="67"/>
      <c r="BY800" s="67"/>
      <c r="BZ800" s="68"/>
      <c r="CA800" s="65"/>
      <c r="CB800" s="65"/>
      <c r="CC800" s="65"/>
      <c r="CD800" s="65"/>
      <c r="CE800" s="65"/>
      <c r="CF800" s="65"/>
      <c r="CG800" s="65"/>
      <c r="CH800" s="65"/>
      <c r="CI800" s="65"/>
      <c r="CJ800" s="171"/>
      <c r="CK800" s="64" t="str">
        <f t="shared" si="131"/>
        <v/>
      </c>
    </row>
    <row r="801" spans="1:89" s="64" customFormat="1" ht="51" customHeight="1">
      <c r="A801" s="29" t="str">
        <f t="shared" si="132"/>
        <v/>
      </c>
      <c r="B801" s="30"/>
      <c r="C801" s="30"/>
      <c r="D801" s="38"/>
      <c r="E801" s="198" t="str">
        <f t="shared" si="133"/>
        <v/>
      </c>
      <c r="F801" s="38"/>
      <c r="G801" s="38"/>
      <c r="H801" s="31"/>
      <c r="I801" s="31"/>
      <c r="J801" s="61" t="str">
        <f t="shared" si="134"/>
        <v/>
      </c>
      <c r="K801" s="69" t="str">
        <f t="shared" si="135"/>
        <v/>
      </c>
      <c r="L801" s="69" t="str">
        <f t="shared" si="136"/>
        <v/>
      </c>
      <c r="M801" s="69" t="str">
        <f t="shared" si="137"/>
        <v/>
      </c>
      <c r="N801" s="32"/>
      <c r="O801" s="99"/>
      <c r="P801" s="32"/>
      <c r="Q801" s="99"/>
      <c r="R801" s="129"/>
      <c r="S801" s="99"/>
      <c r="T801" s="32"/>
      <c r="U801" s="38"/>
      <c r="V801" s="32"/>
      <c r="W801" s="32"/>
      <c r="X801" s="38"/>
      <c r="Y801" s="30"/>
      <c r="Z801" s="30"/>
      <c r="AA801" s="32"/>
      <c r="AB801" s="32"/>
      <c r="AC801" s="33"/>
      <c r="AD801" s="63"/>
      <c r="AE801" s="63"/>
      <c r="BK801" s="65"/>
      <c r="BL801" s="65"/>
      <c r="BM801" s="65"/>
      <c r="BN801" s="65"/>
      <c r="BO801" s="65"/>
      <c r="BP801" s="65"/>
      <c r="BQ801" s="65"/>
      <c r="BR801" s="65"/>
      <c r="BS801" s="65"/>
      <c r="BT801" s="66"/>
      <c r="BU801" s="67"/>
      <c r="BV801" s="67"/>
      <c r="BW801" s="67"/>
      <c r="BX801" s="67"/>
      <c r="BY801" s="67"/>
      <c r="BZ801" s="68"/>
      <c r="CA801" s="65"/>
      <c r="CB801" s="65"/>
      <c r="CC801" s="65"/>
      <c r="CD801" s="65"/>
      <c r="CE801" s="65"/>
      <c r="CF801" s="65"/>
      <c r="CG801" s="65"/>
      <c r="CH801" s="65"/>
      <c r="CI801" s="65"/>
      <c r="CJ801" s="171"/>
      <c r="CK801" s="64" t="str">
        <f t="shared" si="131"/>
        <v/>
      </c>
    </row>
    <row r="802" spans="1:89" s="64" customFormat="1" ht="51" customHeight="1">
      <c r="A802" s="29" t="str">
        <f t="shared" si="132"/>
        <v/>
      </c>
      <c r="B802" s="30"/>
      <c r="C802" s="30"/>
      <c r="D802" s="38"/>
      <c r="E802" s="198" t="str">
        <f t="shared" si="133"/>
        <v/>
      </c>
      <c r="F802" s="38"/>
      <c r="G802" s="38"/>
      <c r="H802" s="31"/>
      <c r="I802" s="31"/>
      <c r="J802" s="61" t="str">
        <f t="shared" si="134"/>
        <v/>
      </c>
      <c r="K802" s="69" t="str">
        <f t="shared" si="135"/>
        <v/>
      </c>
      <c r="L802" s="69" t="str">
        <f t="shared" si="136"/>
        <v/>
      </c>
      <c r="M802" s="69" t="str">
        <f t="shared" si="137"/>
        <v/>
      </c>
      <c r="N802" s="32"/>
      <c r="O802" s="99"/>
      <c r="P802" s="32"/>
      <c r="Q802" s="99"/>
      <c r="R802" s="129"/>
      <c r="S802" s="99"/>
      <c r="T802" s="32"/>
      <c r="U802" s="38"/>
      <c r="V802" s="32"/>
      <c r="W802" s="32"/>
      <c r="X802" s="38"/>
      <c r="Y802" s="30"/>
      <c r="Z802" s="30"/>
      <c r="AA802" s="32"/>
      <c r="AB802" s="32"/>
      <c r="AC802" s="33"/>
      <c r="AD802" s="63"/>
      <c r="AE802" s="63"/>
      <c r="BK802" s="65"/>
      <c r="BL802" s="65"/>
      <c r="BM802" s="65"/>
      <c r="BN802" s="65"/>
      <c r="BO802" s="65"/>
      <c r="BP802" s="65"/>
      <c r="BQ802" s="65"/>
      <c r="BR802" s="65"/>
      <c r="BS802" s="65"/>
      <c r="BT802" s="66"/>
      <c r="BU802" s="67"/>
      <c r="BV802" s="67"/>
      <c r="BW802" s="67"/>
      <c r="BX802" s="67"/>
      <c r="BY802" s="67"/>
      <c r="BZ802" s="68"/>
      <c r="CA802" s="65"/>
      <c r="CB802" s="65"/>
      <c r="CC802" s="65"/>
      <c r="CD802" s="65"/>
      <c r="CE802" s="65"/>
      <c r="CF802" s="65"/>
      <c r="CG802" s="65"/>
      <c r="CH802" s="65"/>
      <c r="CI802" s="65"/>
      <c r="CJ802" s="171"/>
      <c r="CK802" s="64" t="str">
        <f t="shared" si="131"/>
        <v/>
      </c>
    </row>
    <row r="803" spans="1:89" s="64" customFormat="1" ht="51" customHeight="1">
      <c r="A803" s="29" t="str">
        <f t="shared" si="132"/>
        <v/>
      </c>
      <c r="B803" s="30"/>
      <c r="C803" s="30"/>
      <c r="D803" s="38"/>
      <c r="E803" s="198" t="str">
        <f t="shared" si="133"/>
        <v/>
      </c>
      <c r="F803" s="38"/>
      <c r="G803" s="38"/>
      <c r="H803" s="31"/>
      <c r="I803" s="31"/>
      <c r="J803" s="61" t="str">
        <f t="shared" si="134"/>
        <v/>
      </c>
      <c r="K803" s="69" t="str">
        <f t="shared" si="135"/>
        <v/>
      </c>
      <c r="L803" s="69" t="str">
        <f t="shared" si="136"/>
        <v/>
      </c>
      <c r="M803" s="69" t="str">
        <f t="shared" si="137"/>
        <v/>
      </c>
      <c r="N803" s="32"/>
      <c r="O803" s="99"/>
      <c r="P803" s="32"/>
      <c r="Q803" s="99"/>
      <c r="R803" s="129"/>
      <c r="S803" s="99"/>
      <c r="T803" s="32"/>
      <c r="U803" s="38"/>
      <c r="V803" s="32"/>
      <c r="W803" s="32"/>
      <c r="X803" s="38"/>
      <c r="Y803" s="30"/>
      <c r="Z803" s="30"/>
      <c r="AA803" s="32"/>
      <c r="AB803" s="32"/>
      <c r="AC803" s="33"/>
      <c r="AD803" s="63"/>
      <c r="AE803" s="63"/>
      <c r="BK803" s="65"/>
      <c r="BL803" s="65"/>
      <c r="BM803" s="65"/>
      <c r="BN803" s="65"/>
      <c r="BO803" s="65"/>
      <c r="BP803" s="65"/>
      <c r="BQ803" s="65"/>
      <c r="BR803" s="65"/>
      <c r="BS803" s="65"/>
      <c r="BT803" s="66"/>
      <c r="BU803" s="67"/>
      <c r="BV803" s="67"/>
      <c r="BW803" s="67"/>
      <c r="BX803" s="67"/>
      <c r="BY803" s="67"/>
      <c r="BZ803" s="68"/>
      <c r="CA803" s="65"/>
      <c r="CB803" s="65"/>
      <c r="CC803" s="65"/>
      <c r="CD803" s="65"/>
      <c r="CE803" s="65"/>
      <c r="CF803" s="65"/>
      <c r="CG803" s="65"/>
      <c r="CH803" s="65"/>
      <c r="CI803" s="65"/>
      <c r="CJ803" s="171"/>
      <c r="CK803" s="64" t="str">
        <f t="shared" si="131"/>
        <v/>
      </c>
    </row>
    <row r="804" spans="1:89" s="64" customFormat="1" ht="51" customHeight="1">
      <c r="A804" s="29" t="str">
        <f t="shared" si="132"/>
        <v/>
      </c>
      <c r="B804" s="30"/>
      <c r="C804" s="30"/>
      <c r="D804" s="38"/>
      <c r="E804" s="198" t="str">
        <f t="shared" si="133"/>
        <v/>
      </c>
      <c r="F804" s="38"/>
      <c r="G804" s="38"/>
      <c r="H804" s="31"/>
      <c r="I804" s="31"/>
      <c r="J804" s="61" t="str">
        <f t="shared" si="134"/>
        <v/>
      </c>
      <c r="K804" s="69" t="str">
        <f t="shared" si="135"/>
        <v/>
      </c>
      <c r="L804" s="69" t="str">
        <f t="shared" si="136"/>
        <v/>
      </c>
      <c r="M804" s="69" t="str">
        <f t="shared" si="137"/>
        <v/>
      </c>
      <c r="N804" s="32"/>
      <c r="O804" s="99"/>
      <c r="P804" s="32"/>
      <c r="Q804" s="99"/>
      <c r="R804" s="129"/>
      <c r="S804" s="99"/>
      <c r="T804" s="32"/>
      <c r="U804" s="38"/>
      <c r="V804" s="32"/>
      <c r="W804" s="32"/>
      <c r="X804" s="38"/>
      <c r="Y804" s="30"/>
      <c r="Z804" s="30"/>
      <c r="AA804" s="32"/>
      <c r="AB804" s="32"/>
      <c r="AC804" s="33"/>
      <c r="AD804" s="63"/>
      <c r="AE804" s="63"/>
      <c r="BK804" s="65"/>
      <c r="BL804" s="65"/>
      <c r="BM804" s="65"/>
      <c r="BN804" s="65"/>
      <c r="BO804" s="65"/>
      <c r="BP804" s="65"/>
      <c r="BQ804" s="65"/>
      <c r="BR804" s="65"/>
      <c r="BS804" s="65"/>
      <c r="BT804" s="66"/>
      <c r="BU804" s="67"/>
      <c r="BV804" s="67"/>
      <c r="BW804" s="67"/>
      <c r="BX804" s="67"/>
      <c r="BY804" s="67"/>
      <c r="BZ804" s="68"/>
      <c r="CA804" s="65"/>
      <c r="CB804" s="65"/>
      <c r="CC804" s="65"/>
      <c r="CD804" s="65"/>
      <c r="CE804" s="65"/>
      <c r="CF804" s="65"/>
      <c r="CG804" s="65"/>
      <c r="CH804" s="65"/>
      <c r="CI804" s="65"/>
      <c r="CJ804" s="171"/>
      <c r="CK804" s="64" t="str">
        <f t="shared" si="131"/>
        <v/>
      </c>
    </row>
    <row r="805" spans="1:89" s="64" customFormat="1" ht="51" customHeight="1">
      <c r="A805" s="29" t="str">
        <f t="shared" si="132"/>
        <v/>
      </c>
      <c r="B805" s="30"/>
      <c r="C805" s="30"/>
      <c r="D805" s="38"/>
      <c r="E805" s="198" t="str">
        <f t="shared" si="133"/>
        <v/>
      </c>
      <c r="F805" s="38"/>
      <c r="G805" s="38"/>
      <c r="H805" s="31"/>
      <c r="I805" s="31"/>
      <c r="J805" s="61" t="str">
        <f t="shared" si="134"/>
        <v/>
      </c>
      <c r="K805" s="69" t="str">
        <f t="shared" si="135"/>
        <v/>
      </c>
      <c r="L805" s="69" t="str">
        <f t="shared" si="136"/>
        <v/>
      </c>
      <c r="M805" s="69" t="str">
        <f t="shared" si="137"/>
        <v/>
      </c>
      <c r="N805" s="32"/>
      <c r="O805" s="99"/>
      <c r="P805" s="32"/>
      <c r="Q805" s="99"/>
      <c r="R805" s="129"/>
      <c r="S805" s="99"/>
      <c r="T805" s="32"/>
      <c r="U805" s="38"/>
      <c r="V805" s="32"/>
      <c r="W805" s="32"/>
      <c r="X805" s="38"/>
      <c r="Y805" s="30"/>
      <c r="Z805" s="30"/>
      <c r="AA805" s="32"/>
      <c r="AB805" s="32"/>
      <c r="AC805" s="33"/>
      <c r="AD805" s="63"/>
      <c r="AE805" s="63"/>
      <c r="BK805" s="65"/>
      <c r="BL805" s="65"/>
      <c r="BM805" s="65"/>
      <c r="BN805" s="65"/>
      <c r="BO805" s="65"/>
      <c r="BP805" s="65"/>
      <c r="BQ805" s="65"/>
      <c r="BR805" s="65"/>
      <c r="BS805" s="65"/>
      <c r="BT805" s="66"/>
      <c r="BU805" s="67"/>
      <c r="BV805" s="67"/>
      <c r="BW805" s="67"/>
      <c r="BX805" s="67"/>
      <c r="BY805" s="67"/>
      <c r="BZ805" s="68"/>
      <c r="CA805" s="65"/>
      <c r="CB805" s="65"/>
      <c r="CC805" s="65"/>
      <c r="CD805" s="65"/>
      <c r="CE805" s="65"/>
      <c r="CF805" s="65"/>
      <c r="CG805" s="65"/>
      <c r="CH805" s="65"/>
      <c r="CI805" s="65"/>
      <c r="CJ805" s="171"/>
      <c r="CK805" s="64" t="str">
        <f t="shared" si="131"/>
        <v/>
      </c>
    </row>
    <row r="806" spans="1:89" s="64" customFormat="1" ht="51" customHeight="1">
      <c r="A806" s="29" t="str">
        <f t="shared" si="132"/>
        <v/>
      </c>
      <c r="B806" s="30"/>
      <c r="C806" s="30"/>
      <c r="D806" s="38"/>
      <c r="E806" s="198" t="str">
        <f t="shared" si="133"/>
        <v/>
      </c>
      <c r="F806" s="38"/>
      <c r="G806" s="38"/>
      <c r="H806" s="31"/>
      <c r="I806" s="31"/>
      <c r="J806" s="61" t="str">
        <f t="shared" si="134"/>
        <v/>
      </c>
      <c r="K806" s="69" t="str">
        <f t="shared" si="135"/>
        <v/>
      </c>
      <c r="L806" s="69" t="str">
        <f t="shared" si="136"/>
        <v/>
      </c>
      <c r="M806" s="69" t="str">
        <f t="shared" si="137"/>
        <v/>
      </c>
      <c r="N806" s="32"/>
      <c r="O806" s="99"/>
      <c r="P806" s="32"/>
      <c r="Q806" s="99"/>
      <c r="R806" s="129"/>
      <c r="S806" s="99"/>
      <c r="T806" s="32"/>
      <c r="U806" s="38"/>
      <c r="V806" s="32"/>
      <c r="W806" s="32"/>
      <c r="X806" s="38"/>
      <c r="Y806" s="30"/>
      <c r="Z806" s="30"/>
      <c r="AA806" s="32"/>
      <c r="AB806" s="32"/>
      <c r="AC806" s="33"/>
      <c r="AD806" s="63"/>
      <c r="AE806" s="63"/>
      <c r="BK806" s="65"/>
      <c r="BL806" s="65"/>
      <c r="BM806" s="65"/>
      <c r="BN806" s="65"/>
      <c r="BO806" s="65"/>
      <c r="BP806" s="65"/>
      <c r="BQ806" s="65"/>
      <c r="BR806" s="65"/>
      <c r="BS806" s="65"/>
      <c r="BT806" s="66"/>
      <c r="BU806" s="67"/>
      <c r="BV806" s="67"/>
      <c r="BW806" s="67"/>
      <c r="BX806" s="67"/>
      <c r="BY806" s="67"/>
      <c r="BZ806" s="68"/>
      <c r="CA806" s="65"/>
      <c r="CB806" s="65"/>
      <c r="CC806" s="65"/>
      <c r="CD806" s="65"/>
      <c r="CE806" s="65"/>
      <c r="CF806" s="65"/>
      <c r="CG806" s="65"/>
      <c r="CH806" s="65"/>
      <c r="CI806" s="65"/>
      <c r="CJ806" s="171"/>
      <c r="CK806" s="64" t="str">
        <f t="shared" si="131"/>
        <v/>
      </c>
    </row>
    <row r="807" spans="1:89" s="64" customFormat="1" ht="51" customHeight="1">
      <c r="A807" s="29" t="str">
        <f t="shared" si="132"/>
        <v/>
      </c>
      <c r="B807" s="30"/>
      <c r="C807" s="30"/>
      <c r="D807" s="38"/>
      <c r="E807" s="198" t="str">
        <f t="shared" si="133"/>
        <v/>
      </c>
      <c r="F807" s="38"/>
      <c r="G807" s="38"/>
      <c r="H807" s="31"/>
      <c r="I807" s="31"/>
      <c r="J807" s="61" t="str">
        <f t="shared" si="134"/>
        <v/>
      </c>
      <c r="K807" s="69" t="str">
        <f t="shared" si="135"/>
        <v/>
      </c>
      <c r="L807" s="69" t="str">
        <f t="shared" si="136"/>
        <v/>
      </c>
      <c r="M807" s="69" t="str">
        <f t="shared" si="137"/>
        <v/>
      </c>
      <c r="N807" s="32"/>
      <c r="O807" s="99"/>
      <c r="P807" s="32"/>
      <c r="Q807" s="99"/>
      <c r="R807" s="129"/>
      <c r="S807" s="99"/>
      <c r="T807" s="32"/>
      <c r="U807" s="38"/>
      <c r="V807" s="32"/>
      <c r="W807" s="32"/>
      <c r="X807" s="38"/>
      <c r="Y807" s="30"/>
      <c r="Z807" s="30"/>
      <c r="AA807" s="32"/>
      <c r="AB807" s="32"/>
      <c r="AC807" s="33"/>
      <c r="AD807" s="63"/>
      <c r="AE807" s="63"/>
      <c r="BK807" s="65"/>
      <c r="BL807" s="65"/>
      <c r="BM807" s="65"/>
      <c r="BN807" s="65"/>
      <c r="BO807" s="65"/>
      <c r="BP807" s="65"/>
      <c r="BQ807" s="65"/>
      <c r="BR807" s="65"/>
      <c r="BS807" s="65"/>
      <c r="BT807" s="66"/>
      <c r="BU807" s="67"/>
      <c r="BV807" s="67"/>
      <c r="BW807" s="67"/>
      <c r="BX807" s="67"/>
      <c r="BY807" s="67"/>
      <c r="BZ807" s="68"/>
      <c r="CA807" s="65"/>
      <c r="CB807" s="65"/>
      <c r="CC807" s="65"/>
      <c r="CD807" s="65"/>
      <c r="CE807" s="65"/>
      <c r="CF807" s="65"/>
      <c r="CG807" s="65"/>
      <c r="CH807" s="65"/>
      <c r="CI807" s="65"/>
      <c r="CJ807" s="171"/>
      <c r="CK807" s="64" t="str">
        <f t="shared" si="131"/>
        <v/>
      </c>
    </row>
    <row r="808" spans="1:89" s="64" customFormat="1" ht="51" customHeight="1">
      <c r="A808" s="29" t="str">
        <f t="shared" si="132"/>
        <v/>
      </c>
      <c r="B808" s="30"/>
      <c r="C808" s="30"/>
      <c r="D808" s="38"/>
      <c r="E808" s="198" t="str">
        <f t="shared" si="133"/>
        <v/>
      </c>
      <c r="F808" s="38"/>
      <c r="G808" s="38"/>
      <c r="H808" s="31"/>
      <c r="I808" s="31"/>
      <c r="J808" s="61" t="str">
        <f t="shared" si="134"/>
        <v/>
      </c>
      <c r="K808" s="69" t="str">
        <f t="shared" si="135"/>
        <v/>
      </c>
      <c r="L808" s="69" t="str">
        <f t="shared" si="136"/>
        <v/>
      </c>
      <c r="M808" s="69" t="str">
        <f t="shared" si="137"/>
        <v/>
      </c>
      <c r="N808" s="32"/>
      <c r="O808" s="99"/>
      <c r="P808" s="32"/>
      <c r="Q808" s="99"/>
      <c r="R808" s="129"/>
      <c r="S808" s="99"/>
      <c r="T808" s="32"/>
      <c r="U808" s="38"/>
      <c r="V808" s="32"/>
      <c r="W808" s="32"/>
      <c r="X808" s="38"/>
      <c r="Y808" s="30"/>
      <c r="Z808" s="30"/>
      <c r="AA808" s="32"/>
      <c r="AB808" s="32"/>
      <c r="AC808" s="33"/>
      <c r="AD808" s="63"/>
      <c r="AE808" s="63"/>
      <c r="BK808" s="65"/>
      <c r="BL808" s="65"/>
      <c r="BM808" s="65"/>
      <c r="BN808" s="65"/>
      <c r="BO808" s="65"/>
      <c r="BP808" s="65"/>
      <c r="BQ808" s="65"/>
      <c r="BR808" s="65"/>
      <c r="BS808" s="65"/>
      <c r="BT808" s="66"/>
      <c r="BU808" s="67"/>
      <c r="BV808" s="67"/>
      <c r="BW808" s="67"/>
      <c r="BX808" s="67"/>
      <c r="BY808" s="67"/>
      <c r="BZ808" s="68"/>
      <c r="CA808" s="65"/>
      <c r="CB808" s="65"/>
      <c r="CC808" s="65"/>
      <c r="CD808" s="65"/>
      <c r="CE808" s="65"/>
      <c r="CF808" s="65"/>
      <c r="CG808" s="65"/>
      <c r="CH808" s="65"/>
      <c r="CI808" s="65"/>
      <c r="CJ808" s="171"/>
      <c r="CK808" s="64" t="str">
        <f t="shared" si="131"/>
        <v/>
      </c>
    </row>
    <row r="809" spans="1:89" s="64" customFormat="1" ht="51" customHeight="1">
      <c r="A809" s="29" t="str">
        <f t="shared" si="132"/>
        <v/>
      </c>
      <c r="B809" s="30"/>
      <c r="C809" s="30"/>
      <c r="D809" s="38"/>
      <c r="E809" s="198" t="str">
        <f t="shared" si="133"/>
        <v/>
      </c>
      <c r="F809" s="38"/>
      <c r="G809" s="38"/>
      <c r="H809" s="31"/>
      <c r="I809" s="31"/>
      <c r="J809" s="61" t="str">
        <f t="shared" si="134"/>
        <v/>
      </c>
      <c r="K809" s="69" t="str">
        <f t="shared" si="135"/>
        <v/>
      </c>
      <c r="L809" s="69" t="str">
        <f t="shared" si="136"/>
        <v/>
      </c>
      <c r="M809" s="69" t="str">
        <f t="shared" si="137"/>
        <v/>
      </c>
      <c r="N809" s="32"/>
      <c r="O809" s="99"/>
      <c r="P809" s="32"/>
      <c r="Q809" s="99"/>
      <c r="R809" s="129"/>
      <c r="S809" s="99"/>
      <c r="T809" s="32"/>
      <c r="U809" s="38"/>
      <c r="V809" s="32"/>
      <c r="W809" s="32"/>
      <c r="X809" s="38"/>
      <c r="Y809" s="30"/>
      <c r="Z809" s="30"/>
      <c r="AA809" s="32"/>
      <c r="AB809" s="32"/>
      <c r="AC809" s="33"/>
      <c r="AD809" s="63"/>
      <c r="AE809" s="63"/>
      <c r="BK809" s="65"/>
      <c r="BL809" s="65"/>
      <c r="BM809" s="65"/>
      <c r="BN809" s="65"/>
      <c r="BO809" s="65"/>
      <c r="BP809" s="65"/>
      <c r="BQ809" s="65"/>
      <c r="BR809" s="65"/>
      <c r="BS809" s="65"/>
      <c r="BT809" s="66"/>
      <c r="BU809" s="67"/>
      <c r="BV809" s="67"/>
      <c r="BW809" s="67"/>
      <c r="BX809" s="67"/>
      <c r="BY809" s="67"/>
      <c r="BZ809" s="68"/>
      <c r="CA809" s="65"/>
      <c r="CB809" s="65"/>
      <c r="CC809" s="65"/>
      <c r="CD809" s="65"/>
      <c r="CE809" s="65"/>
      <c r="CF809" s="65"/>
      <c r="CG809" s="65"/>
      <c r="CH809" s="65"/>
      <c r="CI809" s="65"/>
      <c r="CJ809" s="171"/>
      <c r="CK809" s="64" t="str">
        <f t="shared" si="131"/>
        <v/>
      </c>
    </row>
    <row r="810" spans="1:89" s="64" customFormat="1" ht="51" customHeight="1">
      <c r="A810" s="29" t="str">
        <f t="shared" si="132"/>
        <v/>
      </c>
      <c r="B810" s="30"/>
      <c r="C810" s="30"/>
      <c r="D810" s="38"/>
      <c r="E810" s="198" t="str">
        <f t="shared" si="133"/>
        <v/>
      </c>
      <c r="F810" s="38"/>
      <c r="G810" s="38"/>
      <c r="H810" s="31"/>
      <c r="I810" s="31"/>
      <c r="J810" s="61" t="str">
        <f t="shared" si="134"/>
        <v/>
      </c>
      <c r="K810" s="69" t="str">
        <f t="shared" si="135"/>
        <v/>
      </c>
      <c r="L810" s="69" t="str">
        <f t="shared" si="136"/>
        <v/>
      </c>
      <c r="M810" s="69" t="str">
        <f t="shared" si="137"/>
        <v/>
      </c>
      <c r="N810" s="32"/>
      <c r="O810" s="99"/>
      <c r="P810" s="32"/>
      <c r="Q810" s="99"/>
      <c r="R810" s="129"/>
      <c r="S810" s="99"/>
      <c r="T810" s="32"/>
      <c r="U810" s="38"/>
      <c r="V810" s="32"/>
      <c r="W810" s="32"/>
      <c r="X810" s="38"/>
      <c r="Y810" s="30"/>
      <c r="Z810" s="30"/>
      <c r="AA810" s="32"/>
      <c r="AB810" s="32"/>
      <c r="AC810" s="33"/>
      <c r="AD810" s="63"/>
      <c r="AE810" s="63"/>
      <c r="BK810" s="65"/>
      <c r="BL810" s="65"/>
      <c r="BM810" s="65"/>
      <c r="BN810" s="65"/>
      <c r="BO810" s="65"/>
      <c r="BP810" s="65"/>
      <c r="BQ810" s="65"/>
      <c r="BR810" s="65"/>
      <c r="BS810" s="65"/>
      <c r="BT810" s="66"/>
      <c r="BU810" s="67"/>
      <c r="BV810" s="67"/>
      <c r="BW810" s="67"/>
      <c r="BX810" s="67"/>
      <c r="BY810" s="67"/>
      <c r="BZ810" s="68"/>
      <c r="CA810" s="65"/>
      <c r="CB810" s="65"/>
      <c r="CC810" s="65"/>
      <c r="CD810" s="65"/>
      <c r="CE810" s="65"/>
      <c r="CF810" s="65"/>
      <c r="CG810" s="65"/>
      <c r="CH810" s="65"/>
      <c r="CI810" s="65"/>
      <c r="CJ810" s="171"/>
      <c r="CK810" s="64" t="str">
        <f t="shared" si="131"/>
        <v/>
      </c>
    </row>
    <row r="811" spans="1:89" s="64" customFormat="1" ht="51" customHeight="1">
      <c r="A811" s="29" t="str">
        <f t="shared" si="132"/>
        <v/>
      </c>
      <c r="B811" s="30"/>
      <c r="C811" s="30"/>
      <c r="D811" s="38"/>
      <c r="E811" s="198" t="str">
        <f t="shared" si="133"/>
        <v/>
      </c>
      <c r="F811" s="38"/>
      <c r="G811" s="38"/>
      <c r="H811" s="31"/>
      <c r="I811" s="31"/>
      <c r="J811" s="61" t="str">
        <f t="shared" si="134"/>
        <v/>
      </c>
      <c r="K811" s="69" t="str">
        <f t="shared" si="135"/>
        <v/>
      </c>
      <c r="L811" s="69" t="str">
        <f t="shared" si="136"/>
        <v/>
      </c>
      <c r="M811" s="69" t="str">
        <f t="shared" si="137"/>
        <v/>
      </c>
      <c r="N811" s="32"/>
      <c r="O811" s="99"/>
      <c r="P811" s="32"/>
      <c r="Q811" s="99"/>
      <c r="R811" s="129"/>
      <c r="S811" s="99"/>
      <c r="T811" s="32"/>
      <c r="U811" s="38"/>
      <c r="V811" s="32"/>
      <c r="W811" s="32"/>
      <c r="X811" s="38"/>
      <c r="Y811" s="30"/>
      <c r="Z811" s="30"/>
      <c r="AA811" s="32"/>
      <c r="AB811" s="32"/>
      <c r="AC811" s="33"/>
      <c r="AD811" s="63"/>
      <c r="AE811" s="63"/>
      <c r="BK811" s="65"/>
      <c r="BL811" s="65"/>
      <c r="BM811" s="65"/>
      <c r="BN811" s="65"/>
      <c r="BO811" s="65"/>
      <c r="BP811" s="65"/>
      <c r="BQ811" s="65"/>
      <c r="BR811" s="65"/>
      <c r="BS811" s="65"/>
      <c r="BT811" s="66"/>
      <c r="BU811" s="67"/>
      <c r="BV811" s="67"/>
      <c r="BW811" s="67"/>
      <c r="BX811" s="67"/>
      <c r="BY811" s="67"/>
      <c r="BZ811" s="68"/>
      <c r="CA811" s="65"/>
      <c r="CB811" s="65"/>
      <c r="CC811" s="65"/>
      <c r="CD811" s="65"/>
      <c r="CE811" s="65"/>
      <c r="CF811" s="65"/>
      <c r="CG811" s="65"/>
      <c r="CH811" s="65"/>
      <c r="CI811" s="65"/>
      <c r="CJ811" s="171"/>
      <c r="CK811" s="64" t="str">
        <f t="shared" si="131"/>
        <v/>
      </c>
    </row>
    <row r="812" spans="1:89" s="64" customFormat="1" ht="51" customHeight="1">
      <c r="A812" s="29" t="str">
        <f t="shared" si="132"/>
        <v/>
      </c>
      <c r="B812" s="30"/>
      <c r="C812" s="30"/>
      <c r="D812" s="38"/>
      <c r="E812" s="198" t="str">
        <f t="shared" si="133"/>
        <v/>
      </c>
      <c r="F812" s="38"/>
      <c r="G812" s="38"/>
      <c r="H812" s="31"/>
      <c r="I812" s="31"/>
      <c r="J812" s="61" t="str">
        <f t="shared" si="134"/>
        <v/>
      </c>
      <c r="K812" s="69" t="str">
        <f t="shared" si="135"/>
        <v/>
      </c>
      <c r="L812" s="69" t="str">
        <f t="shared" si="136"/>
        <v/>
      </c>
      <c r="M812" s="69" t="str">
        <f t="shared" si="137"/>
        <v/>
      </c>
      <c r="N812" s="32"/>
      <c r="O812" s="99"/>
      <c r="P812" s="32"/>
      <c r="Q812" s="99"/>
      <c r="R812" s="129"/>
      <c r="S812" s="99"/>
      <c r="T812" s="32"/>
      <c r="U812" s="38"/>
      <c r="V812" s="32"/>
      <c r="W812" s="32"/>
      <c r="X812" s="38"/>
      <c r="Y812" s="30"/>
      <c r="Z812" s="30"/>
      <c r="AA812" s="32"/>
      <c r="AB812" s="32"/>
      <c r="AC812" s="33"/>
      <c r="AD812" s="63"/>
      <c r="AE812" s="63"/>
      <c r="BK812" s="65"/>
      <c r="BL812" s="65"/>
      <c r="BM812" s="65"/>
      <c r="BN812" s="65"/>
      <c r="BO812" s="65"/>
      <c r="BP812" s="65"/>
      <c r="BQ812" s="65"/>
      <c r="BR812" s="65"/>
      <c r="BS812" s="65"/>
      <c r="BT812" s="66"/>
      <c r="BU812" s="67"/>
      <c r="BV812" s="67"/>
      <c r="BW812" s="67"/>
      <c r="BX812" s="67"/>
      <c r="BY812" s="67"/>
      <c r="BZ812" s="68"/>
      <c r="CA812" s="65"/>
      <c r="CB812" s="65"/>
      <c r="CC812" s="65"/>
      <c r="CD812" s="65"/>
      <c r="CE812" s="65"/>
      <c r="CF812" s="65"/>
      <c r="CG812" s="65"/>
      <c r="CH812" s="65"/>
      <c r="CI812" s="65"/>
      <c r="CJ812" s="171"/>
      <c r="CK812" s="64" t="str">
        <f t="shared" si="131"/>
        <v/>
      </c>
    </row>
    <row r="813" spans="1:89" s="64" customFormat="1" ht="51" customHeight="1">
      <c r="A813" s="29" t="str">
        <f t="shared" si="132"/>
        <v/>
      </c>
      <c r="B813" s="30"/>
      <c r="C813" s="30"/>
      <c r="D813" s="38"/>
      <c r="E813" s="198" t="str">
        <f t="shared" si="133"/>
        <v/>
      </c>
      <c r="F813" s="38"/>
      <c r="G813" s="38"/>
      <c r="H813" s="31"/>
      <c r="I813" s="31"/>
      <c r="J813" s="61" t="str">
        <f t="shared" si="134"/>
        <v/>
      </c>
      <c r="K813" s="69" t="str">
        <f t="shared" si="135"/>
        <v/>
      </c>
      <c r="L813" s="69" t="str">
        <f t="shared" si="136"/>
        <v/>
      </c>
      <c r="M813" s="69" t="str">
        <f t="shared" si="137"/>
        <v/>
      </c>
      <c r="N813" s="32"/>
      <c r="O813" s="99"/>
      <c r="P813" s="32"/>
      <c r="Q813" s="99"/>
      <c r="R813" s="129"/>
      <c r="S813" s="99"/>
      <c r="T813" s="32"/>
      <c r="U813" s="38"/>
      <c r="V813" s="32"/>
      <c r="W813" s="32"/>
      <c r="X813" s="38"/>
      <c r="Y813" s="30"/>
      <c r="Z813" s="30"/>
      <c r="AA813" s="32"/>
      <c r="AB813" s="32"/>
      <c r="AC813" s="33"/>
      <c r="AD813" s="63"/>
      <c r="AE813" s="63"/>
      <c r="BK813" s="65"/>
      <c r="BL813" s="65"/>
      <c r="BM813" s="65"/>
      <c r="BN813" s="65"/>
      <c r="BO813" s="65"/>
      <c r="BP813" s="65"/>
      <c r="BQ813" s="65"/>
      <c r="BR813" s="65"/>
      <c r="BS813" s="65"/>
      <c r="BT813" s="66"/>
      <c r="BU813" s="67"/>
      <c r="BV813" s="67"/>
      <c r="BW813" s="67"/>
      <c r="BX813" s="67"/>
      <c r="BY813" s="67"/>
      <c r="BZ813" s="68"/>
      <c r="CA813" s="65"/>
      <c r="CB813" s="65"/>
      <c r="CC813" s="65"/>
      <c r="CD813" s="65"/>
      <c r="CE813" s="65"/>
      <c r="CF813" s="65"/>
      <c r="CG813" s="65"/>
      <c r="CH813" s="65"/>
      <c r="CI813" s="65"/>
      <c r="CJ813" s="171"/>
      <c r="CK813" s="64" t="str">
        <f t="shared" si="131"/>
        <v/>
      </c>
    </row>
    <row r="814" spans="1:89" s="64" customFormat="1" ht="51" customHeight="1">
      <c r="A814" s="29" t="str">
        <f t="shared" si="132"/>
        <v/>
      </c>
      <c r="B814" s="30"/>
      <c r="C814" s="30"/>
      <c r="D814" s="38"/>
      <c r="E814" s="198" t="str">
        <f t="shared" si="133"/>
        <v/>
      </c>
      <c r="F814" s="38"/>
      <c r="G814" s="38"/>
      <c r="H814" s="31"/>
      <c r="I814" s="31"/>
      <c r="J814" s="61" t="str">
        <f t="shared" si="134"/>
        <v/>
      </c>
      <c r="K814" s="69" t="str">
        <f t="shared" si="135"/>
        <v/>
      </c>
      <c r="L814" s="69" t="str">
        <f t="shared" si="136"/>
        <v/>
      </c>
      <c r="M814" s="69" t="str">
        <f t="shared" si="137"/>
        <v/>
      </c>
      <c r="N814" s="32"/>
      <c r="O814" s="99"/>
      <c r="P814" s="32"/>
      <c r="Q814" s="99"/>
      <c r="R814" s="129"/>
      <c r="S814" s="99"/>
      <c r="T814" s="32"/>
      <c r="U814" s="38"/>
      <c r="V814" s="32"/>
      <c r="W814" s="32"/>
      <c r="X814" s="38"/>
      <c r="Y814" s="30"/>
      <c r="Z814" s="30"/>
      <c r="AA814" s="32"/>
      <c r="AB814" s="32"/>
      <c r="AC814" s="33"/>
      <c r="AD814" s="63"/>
      <c r="AE814" s="63"/>
      <c r="BK814" s="65"/>
      <c r="BL814" s="65"/>
      <c r="BM814" s="65"/>
      <c r="BN814" s="65"/>
      <c r="BO814" s="65"/>
      <c r="BP814" s="65"/>
      <c r="BQ814" s="65"/>
      <c r="BR814" s="65"/>
      <c r="BS814" s="65"/>
      <c r="BT814" s="66"/>
      <c r="BU814" s="67"/>
      <c r="BV814" s="67"/>
      <c r="BW814" s="67"/>
      <c r="BX814" s="67"/>
      <c r="BY814" s="67"/>
      <c r="BZ814" s="68"/>
      <c r="CA814" s="65"/>
      <c r="CB814" s="65"/>
      <c r="CC814" s="65"/>
      <c r="CD814" s="65"/>
      <c r="CE814" s="65"/>
      <c r="CF814" s="65"/>
      <c r="CG814" s="65"/>
      <c r="CH814" s="65"/>
      <c r="CI814" s="65"/>
      <c r="CJ814" s="171"/>
      <c r="CK814" s="64" t="str">
        <f t="shared" si="131"/>
        <v/>
      </c>
    </row>
    <row r="815" spans="1:89" s="64" customFormat="1" ht="51" customHeight="1">
      <c r="A815" s="29" t="str">
        <f t="shared" si="132"/>
        <v/>
      </c>
      <c r="B815" s="30"/>
      <c r="C815" s="30"/>
      <c r="D815" s="38"/>
      <c r="E815" s="198" t="str">
        <f t="shared" si="133"/>
        <v/>
      </c>
      <c r="F815" s="38"/>
      <c r="G815" s="38"/>
      <c r="H815" s="31"/>
      <c r="I815" s="31"/>
      <c r="J815" s="61" t="str">
        <f t="shared" si="134"/>
        <v/>
      </c>
      <c r="K815" s="69" t="str">
        <f t="shared" si="135"/>
        <v/>
      </c>
      <c r="L815" s="69" t="str">
        <f t="shared" si="136"/>
        <v/>
      </c>
      <c r="M815" s="69" t="str">
        <f t="shared" si="137"/>
        <v/>
      </c>
      <c r="N815" s="32"/>
      <c r="O815" s="99"/>
      <c r="P815" s="32"/>
      <c r="Q815" s="99"/>
      <c r="R815" s="129"/>
      <c r="S815" s="99"/>
      <c r="T815" s="32"/>
      <c r="U815" s="38"/>
      <c r="V815" s="32"/>
      <c r="W815" s="32"/>
      <c r="X815" s="38"/>
      <c r="Y815" s="30"/>
      <c r="Z815" s="30"/>
      <c r="AA815" s="32"/>
      <c r="AB815" s="32"/>
      <c r="AC815" s="33"/>
      <c r="AD815" s="63"/>
      <c r="AE815" s="63"/>
      <c r="BK815" s="65"/>
      <c r="BL815" s="65"/>
      <c r="BM815" s="65"/>
      <c r="BN815" s="65"/>
      <c r="BO815" s="65"/>
      <c r="BP815" s="65"/>
      <c r="BQ815" s="65"/>
      <c r="BR815" s="65"/>
      <c r="BS815" s="65"/>
      <c r="BT815" s="66"/>
      <c r="BU815" s="67"/>
      <c r="BV815" s="67"/>
      <c r="BW815" s="67"/>
      <c r="BX815" s="67"/>
      <c r="BY815" s="67"/>
      <c r="BZ815" s="68"/>
      <c r="CA815" s="65"/>
      <c r="CB815" s="65"/>
      <c r="CC815" s="65"/>
      <c r="CD815" s="65"/>
      <c r="CE815" s="65"/>
      <c r="CF815" s="65"/>
      <c r="CG815" s="65"/>
      <c r="CH815" s="65"/>
      <c r="CI815" s="65"/>
      <c r="CJ815" s="171"/>
      <c r="CK815" s="64" t="str">
        <f t="shared" si="131"/>
        <v/>
      </c>
    </row>
    <row r="816" spans="1:89" s="64" customFormat="1" ht="51" customHeight="1">
      <c r="A816" s="29" t="str">
        <f t="shared" si="132"/>
        <v/>
      </c>
      <c r="B816" s="30"/>
      <c r="C816" s="30"/>
      <c r="D816" s="38"/>
      <c r="E816" s="198" t="str">
        <f t="shared" si="133"/>
        <v/>
      </c>
      <c r="F816" s="38"/>
      <c r="G816" s="38"/>
      <c r="H816" s="31"/>
      <c r="I816" s="31"/>
      <c r="J816" s="61" t="str">
        <f t="shared" si="134"/>
        <v/>
      </c>
      <c r="K816" s="69" t="str">
        <f t="shared" si="135"/>
        <v/>
      </c>
      <c r="L816" s="69" t="str">
        <f t="shared" si="136"/>
        <v/>
      </c>
      <c r="M816" s="69" t="str">
        <f t="shared" si="137"/>
        <v/>
      </c>
      <c r="N816" s="32"/>
      <c r="O816" s="99"/>
      <c r="P816" s="32"/>
      <c r="Q816" s="99"/>
      <c r="R816" s="129"/>
      <c r="S816" s="99"/>
      <c r="T816" s="32"/>
      <c r="U816" s="38"/>
      <c r="V816" s="32"/>
      <c r="W816" s="32"/>
      <c r="X816" s="38"/>
      <c r="Y816" s="30"/>
      <c r="Z816" s="30"/>
      <c r="AA816" s="32"/>
      <c r="AB816" s="32"/>
      <c r="AC816" s="33"/>
      <c r="AD816" s="63"/>
      <c r="AE816" s="63"/>
      <c r="BK816" s="65"/>
      <c r="BL816" s="65"/>
      <c r="BM816" s="65"/>
      <c r="BN816" s="65"/>
      <c r="BO816" s="65"/>
      <c r="BP816" s="65"/>
      <c r="BQ816" s="65"/>
      <c r="BR816" s="65"/>
      <c r="BS816" s="65"/>
      <c r="BT816" s="66"/>
      <c r="BU816" s="67"/>
      <c r="BV816" s="67"/>
      <c r="BW816" s="67"/>
      <c r="BX816" s="67"/>
      <c r="BY816" s="67"/>
      <c r="BZ816" s="68"/>
      <c r="CA816" s="65"/>
      <c r="CB816" s="65"/>
      <c r="CC816" s="65"/>
      <c r="CD816" s="65"/>
      <c r="CE816" s="65"/>
      <c r="CF816" s="65"/>
      <c r="CG816" s="65"/>
      <c r="CH816" s="65"/>
      <c r="CI816" s="65"/>
      <c r="CJ816" s="171"/>
      <c r="CK816" s="64" t="str">
        <f t="shared" si="131"/>
        <v/>
      </c>
    </row>
    <row r="817" spans="1:89" s="64" customFormat="1" ht="51" customHeight="1">
      <c r="A817" s="29" t="str">
        <f t="shared" si="132"/>
        <v/>
      </c>
      <c r="B817" s="30"/>
      <c r="C817" s="30"/>
      <c r="D817" s="38"/>
      <c r="E817" s="198" t="str">
        <f t="shared" si="133"/>
        <v/>
      </c>
      <c r="F817" s="38"/>
      <c r="G817" s="38"/>
      <c r="H817" s="31"/>
      <c r="I817" s="31"/>
      <c r="J817" s="61" t="str">
        <f t="shared" si="134"/>
        <v/>
      </c>
      <c r="K817" s="69" t="str">
        <f t="shared" si="135"/>
        <v/>
      </c>
      <c r="L817" s="69" t="str">
        <f t="shared" si="136"/>
        <v/>
      </c>
      <c r="M817" s="69" t="str">
        <f t="shared" si="137"/>
        <v/>
      </c>
      <c r="N817" s="32"/>
      <c r="O817" s="99"/>
      <c r="P817" s="32"/>
      <c r="Q817" s="99"/>
      <c r="R817" s="129"/>
      <c r="S817" s="99"/>
      <c r="T817" s="32"/>
      <c r="U817" s="38"/>
      <c r="V817" s="32"/>
      <c r="W817" s="32"/>
      <c r="X817" s="38"/>
      <c r="Y817" s="30"/>
      <c r="Z817" s="30"/>
      <c r="AA817" s="32"/>
      <c r="AB817" s="32"/>
      <c r="AC817" s="33"/>
      <c r="AD817" s="63"/>
      <c r="AE817" s="63"/>
      <c r="BK817" s="65"/>
      <c r="BL817" s="65"/>
      <c r="BM817" s="65"/>
      <c r="BN817" s="65"/>
      <c r="BO817" s="65"/>
      <c r="BP817" s="65"/>
      <c r="BQ817" s="65"/>
      <c r="BR817" s="65"/>
      <c r="BS817" s="65"/>
      <c r="BT817" s="66"/>
      <c r="BU817" s="67"/>
      <c r="BV817" s="67"/>
      <c r="BW817" s="67"/>
      <c r="BX817" s="67"/>
      <c r="BY817" s="67"/>
      <c r="BZ817" s="68"/>
      <c r="CA817" s="65"/>
      <c r="CB817" s="65"/>
      <c r="CC817" s="65"/>
      <c r="CD817" s="65"/>
      <c r="CE817" s="65"/>
      <c r="CF817" s="65"/>
      <c r="CG817" s="65"/>
      <c r="CH817" s="65"/>
      <c r="CI817" s="65"/>
      <c r="CJ817" s="171"/>
      <c r="CK817" s="64" t="str">
        <f t="shared" si="131"/>
        <v/>
      </c>
    </row>
    <row r="818" spans="1:89" s="64" customFormat="1" ht="51" customHeight="1">
      <c r="A818" s="29" t="str">
        <f t="shared" si="132"/>
        <v/>
      </c>
      <c r="B818" s="30"/>
      <c r="C818" s="30"/>
      <c r="D818" s="38"/>
      <c r="E818" s="198" t="str">
        <f t="shared" si="133"/>
        <v/>
      </c>
      <c r="F818" s="38"/>
      <c r="G818" s="38"/>
      <c r="H818" s="31"/>
      <c r="I818" s="31"/>
      <c r="J818" s="61" t="str">
        <f t="shared" si="134"/>
        <v/>
      </c>
      <c r="K818" s="69" t="str">
        <f t="shared" si="135"/>
        <v/>
      </c>
      <c r="L818" s="69" t="str">
        <f t="shared" si="136"/>
        <v/>
      </c>
      <c r="M818" s="69" t="str">
        <f t="shared" si="137"/>
        <v/>
      </c>
      <c r="N818" s="32"/>
      <c r="O818" s="99"/>
      <c r="P818" s="32"/>
      <c r="Q818" s="99"/>
      <c r="R818" s="129"/>
      <c r="S818" s="99"/>
      <c r="T818" s="32"/>
      <c r="U818" s="38"/>
      <c r="V818" s="32"/>
      <c r="W818" s="32"/>
      <c r="X818" s="38"/>
      <c r="Y818" s="30"/>
      <c r="Z818" s="30"/>
      <c r="AA818" s="32"/>
      <c r="AB818" s="32"/>
      <c r="AC818" s="33"/>
      <c r="AD818" s="63"/>
      <c r="AE818" s="63"/>
      <c r="BK818" s="65"/>
      <c r="BL818" s="65"/>
      <c r="BM818" s="65"/>
      <c r="BN818" s="65"/>
      <c r="BO818" s="65"/>
      <c r="BP818" s="65"/>
      <c r="BQ818" s="65"/>
      <c r="BR818" s="65"/>
      <c r="BS818" s="65"/>
      <c r="BT818" s="66"/>
      <c r="BU818" s="67"/>
      <c r="BV818" s="67"/>
      <c r="BW818" s="67"/>
      <c r="BX818" s="67"/>
      <c r="BY818" s="67"/>
      <c r="BZ818" s="68"/>
      <c r="CA818" s="65"/>
      <c r="CB818" s="65"/>
      <c r="CC818" s="65"/>
      <c r="CD818" s="65"/>
      <c r="CE818" s="65"/>
      <c r="CF818" s="65"/>
      <c r="CG818" s="65"/>
      <c r="CH818" s="65"/>
      <c r="CI818" s="65"/>
      <c r="CJ818" s="171"/>
      <c r="CK818" s="64" t="str">
        <f t="shared" si="131"/>
        <v/>
      </c>
    </row>
    <row r="819" spans="1:89" s="64" customFormat="1" ht="51" customHeight="1">
      <c r="A819" s="29" t="str">
        <f t="shared" si="132"/>
        <v/>
      </c>
      <c r="B819" s="30"/>
      <c r="C819" s="30"/>
      <c r="D819" s="38"/>
      <c r="E819" s="198" t="str">
        <f t="shared" si="133"/>
        <v/>
      </c>
      <c r="F819" s="38"/>
      <c r="G819" s="38"/>
      <c r="H819" s="31"/>
      <c r="I819" s="31"/>
      <c r="J819" s="61" t="str">
        <f t="shared" si="134"/>
        <v/>
      </c>
      <c r="K819" s="69" t="str">
        <f t="shared" si="135"/>
        <v/>
      </c>
      <c r="L819" s="69" t="str">
        <f t="shared" si="136"/>
        <v/>
      </c>
      <c r="M819" s="69" t="str">
        <f t="shared" si="137"/>
        <v/>
      </c>
      <c r="N819" s="32"/>
      <c r="O819" s="99"/>
      <c r="P819" s="32"/>
      <c r="Q819" s="99"/>
      <c r="R819" s="129"/>
      <c r="S819" s="99"/>
      <c r="T819" s="32"/>
      <c r="U819" s="38"/>
      <c r="V819" s="32"/>
      <c r="W819" s="32"/>
      <c r="X819" s="38"/>
      <c r="Y819" s="30"/>
      <c r="Z819" s="30"/>
      <c r="AA819" s="32"/>
      <c r="AB819" s="32"/>
      <c r="AC819" s="33"/>
      <c r="AD819" s="63"/>
      <c r="AE819" s="63"/>
      <c r="BK819" s="65"/>
      <c r="BL819" s="65"/>
      <c r="BM819" s="65"/>
      <c r="BN819" s="65"/>
      <c r="BO819" s="65"/>
      <c r="BP819" s="65"/>
      <c r="BQ819" s="65"/>
      <c r="BR819" s="65"/>
      <c r="BS819" s="65"/>
      <c r="BT819" s="66"/>
      <c r="BU819" s="67"/>
      <c r="BV819" s="67"/>
      <c r="BW819" s="67"/>
      <c r="BX819" s="67"/>
      <c r="BY819" s="67"/>
      <c r="BZ819" s="68"/>
      <c r="CA819" s="65"/>
      <c r="CB819" s="65"/>
      <c r="CC819" s="65"/>
      <c r="CD819" s="65"/>
      <c r="CE819" s="65"/>
      <c r="CF819" s="65"/>
      <c r="CG819" s="65"/>
      <c r="CH819" s="65"/>
      <c r="CI819" s="65"/>
      <c r="CJ819" s="171"/>
      <c r="CK819" s="64" t="str">
        <f t="shared" si="131"/>
        <v/>
      </c>
    </row>
    <row r="820" spans="1:89" s="64" customFormat="1" ht="51" customHeight="1">
      <c r="A820" s="29" t="str">
        <f t="shared" si="132"/>
        <v/>
      </c>
      <c r="B820" s="30"/>
      <c r="C820" s="30"/>
      <c r="D820" s="38"/>
      <c r="E820" s="198" t="str">
        <f t="shared" si="133"/>
        <v/>
      </c>
      <c r="F820" s="38"/>
      <c r="G820" s="38"/>
      <c r="H820" s="31"/>
      <c r="I820" s="31"/>
      <c r="J820" s="61" t="str">
        <f t="shared" si="134"/>
        <v/>
      </c>
      <c r="K820" s="69" t="str">
        <f t="shared" si="135"/>
        <v/>
      </c>
      <c r="L820" s="69" t="str">
        <f t="shared" si="136"/>
        <v/>
      </c>
      <c r="M820" s="69" t="str">
        <f t="shared" si="137"/>
        <v/>
      </c>
      <c r="N820" s="32"/>
      <c r="O820" s="99"/>
      <c r="P820" s="32"/>
      <c r="Q820" s="99"/>
      <c r="R820" s="129"/>
      <c r="S820" s="99"/>
      <c r="T820" s="32"/>
      <c r="U820" s="38"/>
      <c r="V820" s="32"/>
      <c r="W820" s="32"/>
      <c r="X820" s="38"/>
      <c r="Y820" s="30"/>
      <c r="Z820" s="30"/>
      <c r="AA820" s="32"/>
      <c r="AB820" s="32"/>
      <c r="AC820" s="33"/>
      <c r="AD820" s="63"/>
      <c r="AE820" s="63"/>
      <c r="BK820" s="65"/>
      <c r="BL820" s="65"/>
      <c r="BM820" s="65"/>
      <c r="BN820" s="65"/>
      <c r="BO820" s="65"/>
      <c r="BP820" s="65"/>
      <c r="BQ820" s="65"/>
      <c r="BR820" s="65"/>
      <c r="BS820" s="65"/>
      <c r="BT820" s="66"/>
      <c r="BU820" s="67"/>
      <c r="BV820" s="67"/>
      <c r="BW820" s="67"/>
      <c r="BX820" s="67"/>
      <c r="BY820" s="67"/>
      <c r="BZ820" s="68"/>
      <c r="CA820" s="65"/>
      <c r="CB820" s="65"/>
      <c r="CC820" s="65"/>
      <c r="CD820" s="65"/>
      <c r="CE820" s="65"/>
      <c r="CF820" s="65"/>
      <c r="CG820" s="65"/>
      <c r="CH820" s="65"/>
      <c r="CI820" s="65"/>
      <c r="CJ820" s="171"/>
      <c r="CK820" s="64" t="str">
        <f t="shared" si="131"/>
        <v/>
      </c>
    </row>
    <row r="821" spans="1:89" s="64" customFormat="1" ht="51" customHeight="1">
      <c r="A821" s="29" t="str">
        <f t="shared" si="132"/>
        <v/>
      </c>
      <c r="B821" s="30"/>
      <c r="C821" s="30"/>
      <c r="D821" s="38"/>
      <c r="E821" s="198" t="str">
        <f t="shared" si="133"/>
        <v/>
      </c>
      <c r="F821" s="38"/>
      <c r="G821" s="38"/>
      <c r="H821" s="31"/>
      <c r="I821" s="31"/>
      <c r="J821" s="61" t="str">
        <f t="shared" si="134"/>
        <v/>
      </c>
      <c r="K821" s="69" t="str">
        <f t="shared" si="135"/>
        <v/>
      </c>
      <c r="L821" s="69" t="str">
        <f t="shared" si="136"/>
        <v/>
      </c>
      <c r="M821" s="69" t="str">
        <f t="shared" si="137"/>
        <v/>
      </c>
      <c r="N821" s="32"/>
      <c r="O821" s="99"/>
      <c r="P821" s="32"/>
      <c r="Q821" s="99"/>
      <c r="R821" s="129"/>
      <c r="S821" s="99"/>
      <c r="T821" s="32"/>
      <c r="U821" s="38"/>
      <c r="V821" s="32"/>
      <c r="W821" s="32"/>
      <c r="X821" s="38"/>
      <c r="Y821" s="30"/>
      <c r="Z821" s="30"/>
      <c r="AA821" s="32"/>
      <c r="AB821" s="32"/>
      <c r="AC821" s="33"/>
      <c r="AD821" s="63"/>
      <c r="AE821" s="63"/>
      <c r="BK821" s="65"/>
      <c r="BL821" s="65"/>
      <c r="BM821" s="65"/>
      <c r="BN821" s="65"/>
      <c r="BO821" s="65"/>
      <c r="BP821" s="65"/>
      <c r="BQ821" s="65"/>
      <c r="BR821" s="65"/>
      <c r="BS821" s="65"/>
      <c r="BT821" s="66"/>
      <c r="BU821" s="67"/>
      <c r="BV821" s="67"/>
      <c r="BW821" s="67"/>
      <c r="BX821" s="67"/>
      <c r="BY821" s="67"/>
      <c r="BZ821" s="68"/>
      <c r="CA821" s="65"/>
      <c r="CB821" s="65"/>
      <c r="CC821" s="65"/>
      <c r="CD821" s="65"/>
      <c r="CE821" s="65"/>
      <c r="CF821" s="65"/>
      <c r="CG821" s="65"/>
      <c r="CH821" s="65"/>
      <c r="CI821" s="65"/>
      <c r="CJ821" s="171"/>
      <c r="CK821" s="64" t="str">
        <f t="shared" si="131"/>
        <v/>
      </c>
    </row>
    <row r="822" spans="1:89" s="64" customFormat="1" ht="51" customHeight="1">
      <c r="A822" s="29" t="str">
        <f t="shared" si="132"/>
        <v/>
      </c>
      <c r="B822" s="30"/>
      <c r="C822" s="30"/>
      <c r="D822" s="38"/>
      <c r="E822" s="198" t="str">
        <f t="shared" si="133"/>
        <v/>
      </c>
      <c r="F822" s="38"/>
      <c r="G822" s="38"/>
      <c r="H822" s="31"/>
      <c r="I822" s="31"/>
      <c r="J822" s="61" t="str">
        <f t="shared" si="134"/>
        <v/>
      </c>
      <c r="K822" s="69" t="str">
        <f t="shared" si="135"/>
        <v/>
      </c>
      <c r="L822" s="69" t="str">
        <f t="shared" si="136"/>
        <v/>
      </c>
      <c r="M822" s="69" t="str">
        <f t="shared" si="137"/>
        <v/>
      </c>
      <c r="N822" s="32"/>
      <c r="O822" s="99"/>
      <c r="P822" s="32"/>
      <c r="Q822" s="99"/>
      <c r="R822" s="129"/>
      <c r="S822" s="99"/>
      <c r="T822" s="32"/>
      <c r="U822" s="38"/>
      <c r="V822" s="32"/>
      <c r="W822" s="32"/>
      <c r="X822" s="38"/>
      <c r="Y822" s="30"/>
      <c r="Z822" s="30"/>
      <c r="AA822" s="32"/>
      <c r="AB822" s="32"/>
      <c r="AC822" s="33"/>
      <c r="AD822" s="63"/>
      <c r="AE822" s="63"/>
      <c r="BK822" s="65"/>
      <c r="BL822" s="65"/>
      <c r="BM822" s="65"/>
      <c r="BN822" s="65"/>
      <c r="BO822" s="65"/>
      <c r="BP822" s="65"/>
      <c r="BQ822" s="65"/>
      <c r="BR822" s="65"/>
      <c r="BS822" s="65"/>
      <c r="BT822" s="66"/>
      <c r="BU822" s="67"/>
      <c r="BV822" s="67"/>
      <c r="BW822" s="67"/>
      <c r="BX822" s="67"/>
      <c r="BY822" s="67"/>
      <c r="BZ822" s="68"/>
      <c r="CA822" s="65"/>
      <c r="CB822" s="65"/>
      <c r="CC822" s="65"/>
      <c r="CD822" s="65"/>
      <c r="CE822" s="65"/>
      <c r="CF822" s="65"/>
      <c r="CG822" s="65"/>
      <c r="CH822" s="65"/>
      <c r="CI822" s="65"/>
      <c r="CJ822" s="171"/>
      <c r="CK822" s="64" t="str">
        <f t="shared" si="131"/>
        <v/>
      </c>
    </row>
    <row r="823" spans="1:89" s="64" customFormat="1" ht="51" customHeight="1">
      <c r="A823" s="29" t="str">
        <f t="shared" si="132"/>
        <v/>
      </c>
      <c r="B823" s="30"/>
      <c r="C823" s="30"/>
      <c r="D823" s="38"/>
      <c r="E823" s="198" t="str">
        <f t="shared" si="133"/>
        <v/>
      </c>
      <c r="F823" s="38"/>
      <c r="G823" s="38"/>
      <c r="H823" s="31"/>
      <c r="I823" s="31"/>
      <c r="J823" s="61" t="str">
        <f t="shared" si="134"/>
        <v/>
      </c>
      <c r="K823" s="69" t="str">
        <f t="shared" si="135"/>
        <v/>
      </c>
      <c r="L823" s="69" t="str">
        <f t="shared" si="136"/>
        <v/>
      </c>
      <c r="M823" s="69" t="str">
        <f t="shared" si="137"/>
        <v/>
      </c>
      <c r="N823" s="32"/>
      <c r="O823" s="99"/>
      <c r="P823" s="32"/>
      <c r="Q823" s="99"/>
      <c r="R823" s="129"/>
      <c r="S823" s="99"/>
      <c r="T823" s="32"/>
      <c r="U823" s="38"/>
      <c r="V823" s="32"/>
      <c r="W823" s="32"/>
      <c r="X823" s="38"/>
      <c r="Y823" s="30"/>
      <c r="Z823" s="30"/>
      <c r="AA823" s="32"/>
      <c r="AB823" s="32"/>
      <c r="AC823" s="33"/>
      <c r="AD823" s="63"/>
      <c r="AE823" s="63"/>
      <c r="BK823" s="65"/>
      <c r="BL823" s="65"/>
      <c r="BM823" s="65"/>
      <c r="BN823" s="65"/>
      <c r="BO823" s="65"/>
      <c r="BP823" s="65"/>
      <c r="BQ823" s="65"/>
      <c r="BR823" s="65"/>
      <c r="BS823" s="65"/>
      <c r="BT823" s="66"/>
      <c r="BU823" s="67"/>
      <c r="BV823" s="67"/>
      <c r="BW823" s="67"/>
      <c r="BX823" s="67"/>
      <c r="BY823" s="67"/>
      <c r="BZ823" s="68"/>
      <c r="CA823" s="65"/>
      <c r="CB823" s="65"/>
      <c r="CC823" s="65"/>
      <c r="CD823" s="65"/>
      <c r="CE823" s="65"/>
      <c r="CF823" s="65"/>
      <c r="CG823" s="65"/>
      <c r="CH823" s="65"/>
      <c r="CI823" s="65"/>
      <c r="CJ823" s="171"/>
      <c r="CK823" s="64" t="str">
        <f t="shared" si="131"/>
        <v/>
      </c>
    </row>
    <row r="824" spans="1:89" s="64" customFormat="1" ht="51" customHeight="1">
      <c r="A824" s="29" t="str">
        <f t="shared" si="132"/>
        <v/>
      </c>
      <c r="B824" s="30"/>
      <c r="C824" s="30"/>
      <c r="D824" s="38"/>
      <c r="E824" s="198" t="str">
        <f t="shared" si="133"/>
        <v/>
      </c>
      <c r="F824" s="38"/>
      <c r="G824" s="38"/>
      <c r="H824" s="31"/>
      <c r="I824" s="31"/>
      <c r="J824" s="61" t="str">
        <f t="shared" si="134"/>
        <v/>
      </c>
      <c r="K824" s="69" t="str">
        <f t="shared" si="135"/>
        <v/>
      </c>
      <c r="L824" s="69" t="str">
        <f t="shared" si="136"/>
        <v/>
      </c>
      <c r="M824" s="69" t="str">
        <f t="shared" si="137"/>
        <v/>
      </c>
      <c r="N824" s="32"/>
      <c r="O824" s="99"/>
      <c r="P824" s="32"/>
      <c r="Q824" s="99"/>
      <c r="R824" s="129"/>
      <c r="S824" s="99"/>
      <c r="T824" s="32"/>
      <c r="U824" s="38"/>
      <c r="V824" s="32"/>
      <c r="W824" s="32"/>
      <c r="X824" s="38"/>
      <c r="Y824" s="30"/>
      <c r="Z824" s="30"/>
      <c r="AA824" s="32"/>
      <c r="AB824" s="32"/>
      <c r="AC824" s="33"/>
      <c r="AD824" s="63"/>
      <c r="AE824" s="63"/>
      <c r="BK824" s="65"/>
      <c r="BL824" s="65"/>
      <c r="BM824" s="65"/>
      <c r="BN824" s="65"/>
      <c r="BO824" s="65"/>
      <c r="BP824" s="65"/>
      <c r="BQ824" s="65"/>
      <c r="BR824" s="65"/>
      <c r="BS824" s="65"/>
      <c r="BT824" s="66"/>
      <c r="BU824" s="67"/>
      <c r="BV824" s="67"/>
      <c r="BW824" s="67"/>
      <c r="BX824" s="67"/>
      <c r="BY824" s="67"/>
      <c r="BZ824" s="68"/>
      <c r="CA824" s="65"/>
      <c r="CB824" s="65"/>
      <c r="CC824" s="65"/>
      <c r="CD824" s="65"/>
      <c r="CE824" s="65"/>
      <c r="CF824" s="65"/>
      <c r="CG824" s="65"/>
      <c r="CH824" s="65"/>
      <c r="CI824" s="65"/>
      <c r="CJ824" s="171"/>
      <c r="CK824" s="64" t="str">
        <f t="shared" si="131"/>
        <v/>
      </c>
    </row>
    <row r="825" spans="1:89" s="64" customFormat="1" ht="51" customHeight="1">
      <c r="A825" s="29" t="str">
        <f t="shared" si="132"/>
        <v/>
      </c>
      <c r="B825" s="30"/>
      <c r="C825" s="30"/>
      <c r="D825" s="38"/>
      <c r="E825" s="198" t="str">
        <f t="shared" si="133"/>
        <v/>
      </c>
      <c r="F825" s="38"/>
      <c r="G825" s="38"/>
      <c r="H825" s="31"/>
      <c r="I825" s="31"/>
      <c r="J825" s="61" t="str">
        <f t="shared" si="134"/>
        <v/>
      </c>
      <c r="K825" s="69" t="str">
        <f t="shared" si="135"/>
        <v/>
      </c>
      <c r="L825" s="69" t="str">
        <f t="shared" si="136"/>
        <v/>
      </c>
      <c r="M825" s="69" t="str">
        <f t="shared" si="137"/>
        <v/>
      </c>
      <c r="N825" s="32"/>
      <c r="O825" s="99"/>
      <c r="P825" s="32"/>
      <c r="Q825" s="99"/>
      <c r="R825" s="129"/>
      <c r="S825" s="99"/>
      <c r="T825" s="32"/>
      <c r="U825" s="38"/>
      <c r="V825" s="32"/>
      <c r="W825" s="32"/>
      <c r="X825" s="38"/>
      <c r="Y825" s="30"/>
      <c r="Z825" s="30"/>
      <c r="AA825" s="32"/>
      <c r="AB825" s="32"/>
      <c r="AC825" s="33"/>
      <c r="AD825" s="63"/>
      <c r="AE825" s="63"/>
      <c r="BK825" s="65"/>
      <c r="BL825" s="65"/>
      <c r="BM825" s="65"/>
      <c r="BN825" s="65"/>
      <c r="BO825" s="65"/>
      <c r="BP825" s="65"/>
      <c r="BQ825" s="65"/>
      <c r="BR825" s="65"/>
      <c r="BS825" s="65"/>
      <c r="BT825" s="66"/>
      <c r="BU825" s="67"/>
      <c r="BV825" s="67"/>
      <c r="BW825" s="67"/>
      <c r="BX825" s="67"/>
      <c r="BY825" s="67"/>
      <c r="BZ825" s="68"/>
      <c r="CA825" s="65"/>
      <c r="CB825" s="65"/>
      <c r="CC825" s="65"/>
      <c r="CD825" s="65"/>
      <c r="CE825" s="65"/>
      <c r="CF825" s="65"/>
      <c r="CG825" s="65"/>
      <c r="CH825" s="65"/>
      <c r="CI825" s="65"/>
      <c r="CJ825" s="171"/>
      <c r="CK825" s="64" t="str">
        <f t="shared" si="131"/>
        <v/>
      </c>
    </row>
    <row r="826" spans="1:89" s="64" customFormat="1" ht="51" customHeight="1">
      <c r="A826" s="29" t="str">
        <f t="shared" si="132"/>
        <v/>
      </c>
      <c r="B826" s="30"/>
      <c r="C826" s="30"/>
      <c r="D826" s="38"/>
      <c r="E826" s="198" t="str">
        <f t="shared" si="133"/>
        <v/>
      </c>
      <c r="F826" s="38"/>
      <c r="G826" s="38"/>
      <c r="H826" s="31"/>
      <c r="I826" s="31"/>
      <c r="J826" s="61" t="str">
        <f t="shared" si="134"/>
        <v/>
      </c>
      <c r="K826" s="69" t="str">
        <f t="shared" si="135"/>
        <v/>
      </c>
      <c r="L826" s="69" t="str">
        <f t="shared" si="136"/>
        <v/>
      </c>
      <c r="M826" s="69" t="str">
        <f t="shared" si="137"/>
        <v/>
      </c>
      <c r="N826" s="32"/>
      <c r="O826" s="99"/>
      <c r="P826" s="32"/>
      <c r="Q826" s="99"/>
      <c r="R826" s="129"/>
      <c r="S826" s="99"/>
      <c r="T826" s="32"/>
      <c r="U826" s="38"/>
      <c r="V826" s="32"/>
      <c r="W826" s="32"/>
      <c r="X826" s="38"/>
      <c r="Y826" s="30"/>
      <c r="Z826" s="30"/>
      <c r="AA826" s="32"/>
      <c r="AB826" s="32"/>
      <c r="AC826" s="33"/>
      <c r="AD826" s="63"/>
      <c r="AE826" s="63"/>
      <c r="BK826" s="65"/>
      <c r="BL826" s="65"/>
      <c r="BM826" s="65"/>
      <c r="BN826" s="65"/>
      <c r="BO826" s="65"/>
      <c r="BP826" s="65"/>
      <c r="BQ826" s="65"/>
      <c r="BR826" s="65"/>
      <c r="BS826" s="65"/>
      <c r="BT826" s="66"/>
      <c r="BU826" s="67"/>
      <c r="BV826" s="67"/>
      <c r="BW826" s="67"/>
      <c r="BX826" s="67"/>
      <c r="BY826" s="67"/>
      <c r="BZ826" s="68"/>
      <c r="CA826" s="65"/>
      <c r="CB826" s="65"/>
      <c r="CC826" s="65"/>
      <c r="CD826" s="65"/>
      <c r="CE826" s="65"/>
      <c r="CF826" s="65"/>
      <c r="CG826" s="65"/>
      <c r="CH826" s="65"/>
      <c r="CI826" s="65"/>
      <c r="CJ826" s="171"/>
      <c r="CK826" s="64" t="str">
        <f t="shared" si="131"/>
        <v/>
      </c>
    </row>
    <row r="827" spans="1:89" s="64" customFormat="1" ht="51" customHeight="1">
      <c r="A827" s="29" t="str">
        <f t="shared" si="132"/>
        <v/>
      </c>
      <c r="B827" s="30"/>
      <c r="C827" s="30"/>
      <c r="D827" s="38"/>
      <c r="E827" s="198" t="str">
        <f t="shared" si="133"/>
        <v/>
      </c>
      <c r="F827" s="38"/>
      <c r="G827" s="38"/>
      <c r="H827" s="31"/>
      <c r="I827" s="31"/>
      <c r="J827" s="61" t="str">
        <f t="shared" si="134"/>
        <v/>
      </c>
      <c r="K827" s="69" t="str">
        <f t="shared" si="135"/>
        <v/>
      </c>
      <c r="L827" s="69" t="str">
        <f t="shared" si="136"/>
        <v/>
      </c>
      <c r="M827" s="69" t="str">
        <f t="shared" si="137"/>
        <v/>
      </c>
      <c r="N827" s="32"/>
      <c r="O827" s="99"/>
      <c r="P827" s="32"/>
      <c r="Q827" s="99"/>
      <c r="R827" s="129"/>
      <c r="S827" s="99"/>
      <c r="T827" s="32"/>
      <c r="U827" s="38"/>
      <c r="V827" s="32"/>
      <c r="W827" s="32"/>
      <c r="X827" s="38"/>
      <c r="Y827" s="30"/>
      <c r="Z827" s="30"/>
      <c r="AA827" s="32"/>
      <c r="AB827" s="32"/>
      <c r="AC827" s="33"/>
      <c r="AD827" s="63"/>
      <c r="AE827" s="63"/>
      <c r="BK827" s="65"/>
      <c r="BL827" s="65"/>
      <c r="BM827" s="65"/>
      <c r="BN827" s="65"/>
      <c r="BO827" s="65"/>
      <c r="BP827" s="65"/>
      <c r="BQ827" s="65"/>
      <c r="BR827" s="65"/>
      <c r="BS827" s="65"/>
      <c r="BT827" s="66"/>
      <c r="BU827" s="67"/>
      <c r="BV827" s="67"/>
      <c r="BW827" s="67"/>
      <c r="BX827" s="67"/>
      <c r="BY827" s="67"/>
      <c r="BZ827" s="68"/>
      <c r="CA827" s="65"/>
      <c r="CB827" s="65"/>
      <c r="CC827" s="65"/>
      <c r="CD827" s="65"/>
      <c r="CE827" s="65"/>
      <c r="CF827" s="65"/>
      <c r="CG827" s="65"/>
      <c r="CH827" s="65"/>
      <c r="CI827" s="65"/>
      <c r="CJ827" s="171"/>
      <c r="CK827" s="64" t="str">
        <f t="shared" si="131"/>
        <v/>
      </c>
    </row>
    <row r="828" spans="1:89" s="64" customFormat="1" ht="51" customHeight="1">
      <c r="A828" s="29" t="str">
        <f t="shared" si="132"/>
        <v/>
      </c>
      <c r="B828" s="30"/>
      <c r="C828" s="30"/>
      <c r="D828" s="38"/>
      <c r="E828" s="198" t="str">
        <f t="shared" si="133"/>
        <v/>
      </c>
      <c r="F828" s="38"/>
      <c r="G828" s="38"/>
      <c r="H828" s="31"/>
      <c r="I828" s="31"/>
      <c r="J828" s="61" t="str">
        <f t="shared" si="134"/>
        <v/>
      </c>
      <c r="K828" s="69" t="str">
        <f t="shared" si="135"/>
        <v/>
      </c>
      <c r="L828" s="69" t="str">
        <f t="shared" si="136"/>
        <v/>
      </c>
      <c r="M828" s="69" t="str">
        <f t="shared" si="137"/>
        <v/>
      </c>
      <c r="N828" s="32"/>
      <c r="O828" s="99"/>
      <c r="P828" s="32"/>
      <c r="Q828" s="99"/>
      <c r="R828" s="129"/>
      <c r="S828" s="99"/>
      <c r="T828" s="32"/>
      <c r="U828" s="38"/>
      <c r="V828" s="32"/>
      <c r="W828" s="32"/>
      <c r="X828" s="38"/>
      <c r="Y828" s="30"/>
      <c r="Z828" s="30"/>
      <c r="AA828" s="32"/>
      <c r="AB828" s="32"/>
      <c r="AC828" s="33"/>
      <c r="AD828" s="63"/>
      <c r="AE828" s="63"/>
      <c r="BK828" s="65"/>
      <c r="BL828" s="65"/>
      <c r="BM828" s="65"/>
      <c r="BN828" s="65"/>
      <c r="BO828" s="65"/>
      <c r="BP828" s="65"/>
      <c r="BQ828" s="65"/>
      <c r="BR828" s="65"/>
      <c r="BS828" s="65"/>
      <c r="BT828" s="66"/>
      <c r="BU828" s="67"/>
      <c r="BV828" s="67"/>
      <c r="BW828" s="67"/>
      <c r="BX828" s="67"/>
      <c r="BY828" s="67"/>
      <c r="BZ828" s="68"/>
      <c r="CA828" s="65"/>
      <c r="CB828" s="65"/>
      <c r="CC828" s="65"/>
      <c r="CD828" s="65"/>
      <c r="CE828" s="65"/>
      <c r="CF828" s="65"/>
      <c r="CG828" s="65"/>
      <c r="CH828" s="65"/>
      <c r="CI828" s="65"/>
      <c r="CJ828" s="171"/>
      <c r="CK828" s="64" t="str">
        <f t="shared" si="131"/>
        <v/>
      </c>
    </row>
    <row r="829" spans="1:89" s="64" customFormat="1" ht="51" customHeight="1">
      <c r="A829" s="29" t="str">
        <f t="shared" si="132"/>
        <v/>
      </c>
      <c r="B829" s="30"/>
      <c r="C829" s="30"/>
      <c r="D829" s="38"/>
      <c r="E829" s="198" t="str">
        <f t="shared" si="133"/>
        <v/>
      </c>
      <c r="F829" s="38"/>
      <c r="G829" s="38"/>
      <c r="H829" s="31"/>
      <c r="I829" s="31"/>
      <c r="J829" s="61" t="str">
        <f t="shared" si="134"/>
        <v/>
      </c>
      <c r="K829" s="69" t="str">
        <f t="shared" si="135"/>
        <v/>
      </c>
      <c r="L829" s="69" t="str">
        <f t="shared" si="136"/>
        <v/>
      </c>
      <c r="M829" s="69" t="str">
        <f t="shared" si="137"/>
        <v/>
      </c>
      <c r="N829" s="32"/>
      <c r="O829" s="99"/>
      <c r="P829" s="32"/>
      <c r="Q829" s="99"/>
      <c r="R829" s="129"/>
      <c r="S829" s="99"/>
      <c r="T829" s="32"/>
      <c r="U829" s="38"/>
      <c r="V829" s="32"/>
      <c r="W829" s="32"/>
      <c r="X829" s="38"/>
      <c r="Y829" s="30"/>
      <c r="Z829" s="30"/>
      <c r="AA829" s="32"/>
      <c r="AB829" s="32"/>
      <c r="AC829" s="33"/>
      <c r="AD829" s="63"/>
      <c r="AE829" s="63"/>
      <c r="BK829" s="65"/>
      <c r="BL829" s="65"/>
      <c r="BM829" s="65"/>
      <c r="BN829" s="65"/>
      <c r="BO829" s="65"/>
      <c r="BP829" s="65"/>
      <c r="BQ829" s="65"/>
      <c r="BR829" s="65"/>
      <c r="BS829" s="65"/>
      <c r="BT829" s="66"/>
      <c r="BU829" s="67"/>
      <c r="BV829" s="67"/>
      <c r="BW829" s="67"/>
      <c r="BX829" s="67"/>
      <c r="BY829" s="67"/>
      <c r="BZ829" s="68"/>
      <c r="CA829" s="65"/>
      <c r="CB829" s="65"/>
      <c r="CC829" s="65"/>
      <c r="CD829" s="65"/>
      <c r="CE829" s="65"/>
      <c r="CF829" s="65"/>
      <c r="CG829" s="65"/>
      <c r="CH829" s="65"/>
      <c r="CI829" s="65"/>
      <c r="CJ829" s="171"/>
      <c r="CK829" s="64" t="str">
        <f t="shared" si="131"/>
        <v/>
      </c>
    </row>
    <row r="830" spans="1:89" s="64" customFormat="1" ht="51" customHeight="1">
      <c r="A830" s="29" t="str">
        <f t="shared" si="132"/>
        <v/>
      </c>
      <c r="B830" s="30"/>
      <c r="C830" s="30"/>
      <c r="D830" s="38"/>
      <c r="E830" s="198" t="str">
        <f t="shared" si="133"/>
        <v/>
      </c>
      <c r="F830" s="38"/>
      <c r="G830" s="38"/>
      <c r="H830" s="31"/>
      <c r="I830" s="31"/>
      <c r="J830" s="61" t="str">
        <f t="shared" si="134"/>
        <v/>
      </c>
      <c r="K830" s="69" t="str">
        <f t="shared" si="135"/>
        <v/>
      </c>
      <c r="L830" s="69" t="str">
        <f t="shared" si="136"/>
        <v/>
      </c>
      <c r="M830" s="69" t="str">
        <f t="shared" si="137"/>
        <v/>
      </c>
      <c r="N830" s="32"/>
      <c r="O830" s="99"/>
      <c r="P830" s="32"/>
      <c r="Q830" s="99"/>
      <c r="R830" s="129"/>
      <c r="S830" s="99"/>
      <c r="T830" s="32"/>
      <c r="U830" s="38"/>
      <c r="V830" s="32"/>
      <c r="W830" s="32"/>
      <c r="X830" s="38"/>
      <c r="Y830" s="30"/>
      <c r="Z830" s="30"/>
      <c r="AA830" s="32"/>
      <c r="AB830" s="32"/>
      <c r="AC830" s="33"/>
      <c r="AD830" s="63"/>
      <c r="AE830" s="63"/>
      <c r="BK830" s="65"/>
      <c r="BL830" s="65"/>
      <c r="BM830" s="65"/>
      <c r="BN830" s="65"/>
      <c r="BO830" s="65"/>
      <c r="BP830" s="65"/>
      <c r="BQ830" s="65"/>
      <c r="BR830" s="65"/>
      <c r="BS830" s="65"/>
      <c r="BT830" s="66"/>
      <c r="BU830" s="67"/>
      <c r="BV830" s="67"/>
      <c r="BW830" s="67"/>
      <c r="BX830" s="67"/>
      <c r="BY830" s="67"/>
      <c r="BZ830" s="68"/>
      <c r="CA830" s="65"/>
      <c r="CB830" s="65"/>
      <c r="CC830" s="65"/>
      <c r="CD830" s="65"/>
      <c r="CE830" s="65"/>
      <c r="CF830" s="65"/>
      <c r="CG830" s="65"/>
      <c r="CH830" s="65"/>
      <c r="CI830" s="65"/>
      <c r="CJ830" s="171"/>
      <c r="CK830" s="64" t="str">
        <f t="shared" si="131"/>
        <v/>
      </c>
    </row>
    <row r="831" spans="1:89" s="64" customFormat="1" ht="51" customHeight="1">
      <c r="A831" s="29" t="str">
        <f t="shared" si="132"/>
        <v/>
      </c>
      <c r="B831" s="30"/>
      <c r="C831" s="30"/>
      <c r="D831" s="38"/>
      <c r="E831" s="198" t="str">
        <f t="shared" si="133"/>
        <v/>
      </c>
      <c r="F831" s="38"/>
      <c r="G831" s="38"/>
      <c r="H831" s="31"/>
      <c r="I831" s="31"/>
      <c r="J831" s="61" t="str">
        <f t="shared" si="134"/>
        <v/>
      </c>
      <c r="K831" s="69" t="str">
        <f t="shared" si="135"/>
        <v/>
      </c>
      <c r="L831" s="69" t="str">
        <f t="shared" si="136"/>
        <v/>
      </c>
      <c r="M831" s="69" t="str">
        <f t="shared" si="137"/>
        <v/>
      </c>
      <c r="N831" s="32"/>
      <c r="O831" s="99"/>
      <c r="P831" s="32"/>
      <c r="Q831" s="99"/>
      <c r="R831" s="129"/>
      <c r="S831" s="99"/>
      <c r="T831" s="32"/>
      <c r="U831" s="38"/>
      <c r="V831" s="32"/>
      <c r="W831" s="32"/>
      <c r="X831" s="38"/>
      <c r="Y831" s="30"/>
      <c r="Z831" s="30"/>
      <c r="AA831" s="32"/>
      <c r="AB831" s="32"/>
      <c r="AC831" s="33"/>
      <c r="AD831" s="63"/>
      <c r="AE831" s="63"/>
      <c r="BK831" s="65"/>
      <c r="BL831" s="65"/>
      <c r="BM831" s="65"/>
      <c r="BN831" s="65"/>
      <c r="BO831" s="65"/>
      <c r="BP831" s="65"/>
      <c r="BQ831" s="65"/>
      <c r="BR831" s="65"/>
      <c r="BS831" s="65"/>
      <c r="BT831" s="66"/>
      <c r="BU831" s="67"/>
      <c r="BV831" s="67"/>
      <c r="BW831" s="67"/>
      <c r="BX831" s="67"/>
      <c r="BY831" s="67"/>
      <c r="BZ831" s="68"/>
      <c r="CA831" s="65"/>
      <c r="CB831" s="65"/>
      <c r="CC831" s="65"/>
      <c r="CD831" s="65"/>
      <c r="CE831" s="65"/>
      <c r="CF831" s="65"/>
      <c r="CG831" s="65"/>
      <c r="CH831" s="65"/>
      <c r="CI831" s="65"/>
      <c r="CJ831" s="171"/>
      <c r="CK831" s="64" t="str">
        <f t="shared" si="131"/>
        <v/>
      </c>
    </row>
    <row r="832" spans="1:89" s="64" customFormat="1" ht="51" customHeight="1">
      <c r="A832" s="29" t="str">
        <f t="shared" si="132"/>
        <v/>
      </c>
      <c r="B832" s="30"/>
      <c r="C832" s="30"/>
      <c r="D832" s="38"/>
      <c r="E832" s="198" t="str">
        <f t="shared" si="133"/>
        <v/>
      </c>
      <c r="F832" s="38"/>
      <c r="G832" s="38"/>
      <c r="H832" s="31"/>
      <c r="I832" s="31"/>
      <c r="J832" s="61" t="str">
        <f t="shared" si="134"/>
        <v/>
      </c>
      <c r="K832" s="69" t="str">
        <f t="shared" si="135"/>
        <v/>
      </c>
      <c r="L832" s="69" t="str">
        <f t="shared" si="136"/>
        <v/>
      </c>
      <c r="M832" s="69" t="str">
        <f t="shared" si="137"/>
        <v/>
      </c>
      <c r="N832" s="32"/>
      <c r="O832" s="99"/>
      <c r="P832" s="32"/>
      <c r="Q832" s="99"/>
      <c r="R832" s="129"/>
      <c r="S832" s="99"/>
      <c r="T832" s="32"/>
      <c r="U832" s="38"/>
      <c r="V832" s="32"/>
      <c r="W832" s="32"/>
      <c r="X832" s="38"/>
      <c r="Y832" s="30"/>
      <c r="Z832" s="30"/>
      <c r="AA832" s="32"/>
      <c r="AB832" s="32"/>
      <c r="AC832" s="33"/>
      <c r="AD832" s="63"/>
      <c r="AE832" s="63"/>
      <c r="BK832" s="65"/>
      <c r="BL832" s="65"/>
      <c r="BM832" s="65"/>
      <c r="BN832" s="65"/>
      <c r="BO832" s="65"/>
      <c r="BP832" s="65"/>
      <c r="BQ832" s="65"/>
      <c r="BR832" s="65"/>
      <c r="BS832" s="65"/>
      <c r="BT832" s="66"/>
      <c r="BU832" s="67"/>
      <c r="BV832" s="67"/>
      <c r="BW832" s="67"/>
      <c r="BX832" s="67"/>
      <c r="BY832" s="67"/>
      <c r="BZ832" s="68"/>
      <c r="CA832" s="65"/>
      <c r="CB832" s="65"/>
      <c r="CC832" s="65"/>
      <c r="CD832" s="65"/>
      <c r="CE832" s="65"/>
      <c r="CF832" s="65"/>
      <c r="CG832" s="65"/>
      <c r="CH832" s="65"/>
      <c r="CI832" s="65"/>
      <c r="CJ832" s="171"/>
      <c r="CK832" s="64" t="str">
        <f t="shared" si="131"/>
        <v/>
      </c>
    </row>
    <row r="833" spans="1:89" s="64" customFormat="1" ht="51" customHeight="1">
      <c r="A833" s="29" t="str">
        <f t="shared" si="132"/>
        <v/>
      </c>
      <c r="B833" s="30"/>
      <c r="C833" s="30"/>
      <c r="D833" s="38"/>
      <c r="E833" s="198" t="str">
        <f t="shared" si="133"/>
        <v/>
      </c>
      <c r="F833" s="38"/>
      <c r="G833" s="38"/>
      <c r="H833" s="31"/>
      <c r="I833" s="31"/>
      <c r="J833" s="61" t="str">
        <f t="shared" si="134"/>
        <v/>
      </c>
      <c r="K833" s="69" t="str">
        <f t="shared" si="135"/>
        <v/>
      </c>
      <c r="L833" s="69" t="str">
        <f t="shared" si="136"/>
        <v/>
      </c>
      <c r="M833" s="69" t="str">
        <f t="shared" si="137"/>
        <v/>
      </c>
      <c r="N833" s="32"/>
      <c r="O833" s="99"/>
      <c r="P833" s="32"/>
      <c r="Q833" s="99"/>
      <c r="R833" s="129"/>
      <c r="S833" s="99"/>
      <c r="T833" s="32"/>
      <c r="U833" s="38"/>
      <c r="V833" s="32"/>
      <c r="W833" s="32"/>
      <c r="X833" s="38"/>
      <c r="Y833" s="30"/>
      <c r="Z833" s="30"/>
      <c r="AA833" s="32"/>
      <c r="AB833" s="32"/>
      <c r="AC833" s="33"/>
      <c r="AD833" s="63"/>
      <c r="AE833" s="63"/>
      <c r="BK833" s="65"/>
      <c r="BL833" s="65"/>
      <c r="BM833" s="65"/>
      <c r="BN833" s="65"/>
      <c r="BO833" s="65"/>
      <c r="BP833" s="65"/>
      <c r="BQ833" s="65"/>
      <c r="BR833" s="65"/>
      <c r="BS833" s="65"/>
      <c r="BT833" s="66"/>
      <c r="BU833" s="67"/>
      <c r="BV833" s="67"/>
      <c r="BW833" s="67"/>
      <c r="BX833" s="67"/>
      <c r="BY833" s="67"/>
      <c r="BZ833" s="68"/>
      <c r="CA833" s="65"/>
      <c r="CB833" s="65"/>
      <c r="CC833" s="65"/>
      <c r="CD833" s="65"/>
      <c r="CE833" s="65"/>
      <c r="CF833" s="65"/>
      <c r="CG833" s="65"/>
      <c r="CH833" s="65"/>
      <c r="CI833" s="65"/>
      <c r="CJ833" s="171"/>
      <c r="CK833" s="64" t="str">
        <f t="shared" si="131"/>
        <v/>
      </c>
    </row>
    <row r="834" spans="1:89" s="64" customFormat="1" ht="51" customHeight="1">
      <c r="A834" s="29" t="str">
        <f t="shared" si="132"/>
        <v/>
      </c>
      <c r="B834" s="30"/>
      <c r="C834" s="30"/>
      <c r="D834" s="38"/>
      <c r="E834" s="198" t="str">
        <f t="shared" si="133"/>
        <v/>
      </c>
      <c r="F834" s="38"/>
      <c r="G834" s="38"/>
      <c r="H834" s="31"/>
      <c r="I834" s="31"/>
      <c r="J834" s="61" t="str">
        <f t="shared" si="134"/>
        <v/>
      </c>
      <c r="K834" s="69" t="str">
        <f t="shared" si="135"/>
        <v/>
      </c>
      <c r="L834" s="69" t="str">
        <f t="shared" si="136"/>
        <v/>
      </c>
      <c r="M834" s="69" t="str">
        <f t="shared" si="137"/>
        <v/>
      </c>
      <c r="N834" s="32"/>
      <c r="O834" s="99"/>
      <c r="P834" s="32"/>
      <c r="Q834" s="99"/>
      <c r="R834" s="129"/>
      <c r="S834" s="99"/>
      <c r="T834" s="32"/>
      <c r="U834" s="38"/>
      <c r="V834" s="32"/>
      <c r="W834" s="32"/>
      <c r="X834" s="38"/>
      <c r="Y834" s="30"/>
      <c r="Z834" s="30"/>
      <c r="AA834" s="32"/>
      <c r="AB834" s="32"/>
      <c r="AC834" s="33"/>
      <c r="AD834" s="63"/>
      <c r="AE834" s="63"/>
      <c r="BK834" s="65"/>
      <c r="BL834" s="65"/>
      <c r="BM834" s="65"/>
      <c r="BN834" s="65"/>
      <c r="BO834" s="65"/>
      <c r="BP834" s="65"/>
      <c r="BQ834" s="65"/>
      <c r="BR834" s="65"/>
      <c r="BS834" s="65"/>
      <c r="BT834" s="66"/>
      <c r="BU834" s="67"/>
      <c r="BV834" s="67"/>
      <c r="BW834" s="67"/>
      <c r="BX834" s="67"/>
      <c r="BY834" s="67"/>
      <c r="BZ834" s="68"/>
      <c r="CA834" s="65"/>
      <c r="CB834" s="65"/>
      <c r="CC834" s="65"/>
      <c r="CD834" s="65"/>
      <c r="CE834" s="65"/>
      <c r="CF834" s="65"/>
      <c r="CG834" s="65"/>
      <c r="CH834" s="65"/>
      <c r="CI834" s="65"/>
      <c r="CJ834" s="171"/>
      <c r="CK834" s="64" t="str">
        <f t="shared" si="131"/>
        <v/>
      </c>
    </row>
    <row r="835" spans="1:89" s="64" customFormat="1" ht="51" customHeight="1">
      <c r="A835" s="29" t="str">
        <f t="shared" si="132"/>
        <v/>
      </c>
      <c r="B835" s="30"/>
      <c r="C835" s="30"/>
      <c r="D835" s="38"/>
      <c r="E835" s="198" t="str">
        <f t="shared" si="133"/>
        <v/>
      </c>
      <c r="F835" s="38"/>
      <c r="G835" s="38"/>
      <c r="H835" s="31"/>
      <c r="I835" s="31"/>
      <c r="J835" s="61" t="str">
        <f t="shared" si="134"/>
        <v/>
      </c>
      <c r="K835" s="69" t="str">
        <f t="shared" si="135"/>
        <v/>
      </c>
      <c r="L835" s="69" t="str">
        <f t="shared" si="136"/>
        <v/>
      </c>
      <c r="M835" s="69" t="str">
        <f t="shared" si="137"/>
        <v/>
      </c>
      <c r="N835" s="32"/>
      <c r="O835" s="99"/>
      <c r="P835" s="32"/>
      <c r="Q835" s="99"/>
      <c r="R835" s="129"/>
      <c r="S835" s="99"/>
      <c r="T835" s="32"/>
      <c r="U835" s="38"/>
      <c r="V835" s="32"/>
      <c r="W835" s="32"/>
      <c r="X835" s="38"/>
      <c r="Y835" s="30"/>
      <c r="Z835" s="30"/>
      <c r="AA835" s="32"/>
      <c r="AB835" s="32"/>
      <c r="AC835" s="33"/>
      <c r="AD835" s="63"/>
      <c r="AE835" s="63"/>
      <c r="BK835" s="65"/>
      <c r="BL835" s="65"/>
      <c r="BM835" s="65"/>
      <c r="BN835" s="65"/>
      <c r="BO835" s="65"/>
      <c r="BP835" s="65"/>
      <c r="BQ835" s="65"/>
      <c r="BR835" s="65"/>
      <c r="BS835" s="65"/>
      <c r="BT835" s="66"/>
      <c r="BU835" s="67"/>
      <c r="BV835" s="67"/>
      <c r="BW835" s="67"/>
      <c r="BX835" s="67"/>
      <c r="BY835" s="67"/>
      <c r="BZ835" s="68"/>
      <c r="CA835" s="65"/>
      <c r="CB835" s="65"/>
      <c r="CC835" s="65"/>
      <c r="CD835" s="65"/>
      <c r="CE835" s="65"/>
      <c r="CF835" s="65"/>
      <c r="CG835" s="65"/>
      <c r="CH835" s="65"/>
      <c r="CI835" s="65"/>
      <c r="CJ835" s="171"/>
      <c r="CK835" s="64" t="str">
        <f t="shared" si="131"/>
        <v/>
      </c>
    </row>
    <row r="836" spans="1:89" s="64" customFormat="1" ht="51" customHeight="1">
      <c r="A836" s="29" t="str">
        <f t="shared" si="132"/>
        <v/>
      </c>
      <c r="B836" s="30"/>
      <c r="C836" s="30"/>
      <c r="D836" s="38"/>
      <c r="E836" s="198" t="str">
        <f t="shared" si="133"/>
        <v/>
      </c>
      <c r="F836" s="38"/>
      <c r="G836" s="38"/>
      <c r="H836" s="31"/>
      <c r="I836" s="31"/>
      <c r="J836" s="61" t="str">
        <f t="shared" si="134"/>
        <v/>
      </c>
      <c r="K836" s="69" t="str">
        <f t="shared" si="135"/>
        <v/>
      </c>
      <c r="L836" s="69" t="str">
        <f t="shared" si="136"/>
        <v/>
      </c>
      <c r="M836" s="69" t="str">
        <f t="shared" si="137"/>
        <v/>
      </c>
      <c r="N836" s="32"/>
      <c r="O836" s="99"/>
      <c r="P836" s="32"/>
      <c r="Q836" s="99"/>
      <c r="R836" s="129"/>
      <c r="S836" s="99"/>
      <c r="T836" s="32"/>
      <c r="U836" s="38"/>
      <c r="V836" s="32"/>
      <c r="W836" s="32"/>
      <c r="X836" s="38"/>
      <c r="Y836" s="30"/>
      <c r="Z836" s="30"/>
      <c r="AA836" s="32"/>
      <c r="AB836" s="32"/>
      <c r="AC836" s="33"/>
      <c r="AD836" s="63"/>
      <c r="AE836" s="63"/>
      <c r="BK836" s="65"/>
      <c r="BL836" s="65"/>
      <c r="BM836" s="65"/>
      <c r="BN836" s="65"/>
      <c r="BO836" s="65"/>
      <c r="BP836" s="65"/>
      <c r="BQ836" s="65"/>
      <c r="BR836" s="65"/>
      <c r="BS836" s="65"/>
      <c r="BT836" s="66"/>
      <c r="BU836" s="67"/>
      <c r="BV836" s="67"/>
      <c r="BW836" s="67"/>
      <c r="BX836" s="67"/>
      <c r="BY836" s="67"/>
      <c r="BZ836" s="68"/>
      <c r="CA836" s="65"/>
      <c r="CB836" s="65"/>
      <c r="CC836" s="65"/>
      <c r="CD836" s="65"/>
      <c r="CE836" s="65"/>
      <c r="CF836" s="65"/>
      <c r="CG836" s="65"/>
      <c r="CH836" s="65"/>
      <c r="CI836" s="65"/>
      <c r="CJ836" s="171"/>
      <c r="CK836" s="64" t="str">
        <f t="shared" si="131"/>
        <v/>
      </c>
    </row>
    <row r="837" spans="1:89" s="64" customFormat="1" ht="51" customHeight="1">
      <c r="A837" s="29" t="str">
        <f t="shared" si="132"/>
        <v/>
      </c>
      <c r="B837" s="30"/>
      <c r="C837" s="30"/>
      <c r="D837" s="38"/>
      <c r="E837" s="198" t="str">
        <f t="shared" si="133"/>
        <v/>
      </c>
      <c r="F837" s="38"/>
      <c r="G837" s="38"/>
      <c r="H837" s="31"/>
      <c r="I837" s="31"/>
      <c r="J837" s="61" t="str">
        <f t="shared" si="134"/>
        <v/>
      </c>
      <c r="K837" s="69" t="str">
        <f t="shared" si="135"/>
        <v/>
      </c>
      <c r="L837" s="69" t="str">
        <f t="shared" si="136"/>
        <v/>
      </c>
      <c r="M837" s="69" t="str">
        <f t="shared" si="137"/>
        <v/>
      </c>
      <c r="N837" s="32"/>
      <c r="O837" s="99"/>
      <c r="P837" s="32"/>
      <c r="Q837" s="99"/>
      <c r="R837" s="129"/>
      <c r="S837" s="99"/>
      <c r="T837" s="32"/>
      <c r="U837" s="38"/>
      <c r="V837" s="32"/>
      <c r="W837" s="32"/>
      <c r="X837" s="38"/>
      <c r="Y837" s="30"/>
      <c r="Z837" s="30"/>
      <c r="AA837" s="32"/>
      <c r="AB837" s="32"/>
      <c r="AC837" s="33"/>
      <c r="AD837" s="63"/>
      <c r="AE837" s="63"/>
      <c r="BK837" s="65"/>
      <c r="BL837" s="65"/>
      <c r="BM837" s="65"/>
      <c r="BN837" s="65"/>
      <c r="BO837" s="65"/>
      <c r="BP837" s="65"/>
      <c r="BQ837" s="65"/>
      <c r="BR837" s="65"/>
      <c r="BS837" s="65"/>
      <c r="BT837" s="66"/>
      <c r="BU837" s="67"/>
      <c r="BV837" s="67"/>
      <c r="BW837" s="67"/>
      <c r="BX837" s="67"/>
      <c r="BY837" s="67"/>
      <c r="BZ837" s="68"/>
      <c r="CA837" s="65"/>
      <c r="CB837" s="65"/>
      <c r="CC837" s="65"/>
      <c r="CD837" s="65"/>
      <c r="CE837" s="65"/>
      <c r="CF837" s="65"/>
      <c r="CG837" s="65"/>
      <c r="CH837" s="65"/>
      <c r="CI837" s="65"/>
      <c r="CJ837" s="171"/>
      <c r="CK837" s="64" t="str">
        <f t="shared" si="131"/>
        <v/>
      </c>
    </row>
    <row r="838" spans="1:89" s="64" customFormat="1" ht="51" customHeight="1">
      <c r="A838" s="29" t="str">
        <f t="shared" si="132"/>
        <v/>
      </c>
      <c r="B838" s="30"/>
      <c r="C838" s="30"/>
      <c r="D838" s="38"/>
      <c r="E838" s="198" t="str">
        <f t="shared" si="133"/>
        <v/>
      </c>
      <c r="F838" s="38"/>
      <c r="G838" s="38"/>
      <c r="H838" s="31"/>
      <c r="I838" s="31"/>
      <c r="J838" s="61" t="str">
        <f t="shared" si="134"/>
        <v/>
      </c>
      <c r="K838" s="69" t="str">
        <f t="shared" si="135"/>
        <v/>
      </c>
      <c r="L838" s="69" t="str">
        <f t="shared" si="136"/>
        <v/>
      </c>
      <c r="M838" s="69" t="str">
        <f t="shared" si="137"/>
        <v/>
      </c>
      <c r="N838" s="32"/>
      <c r="O838" s="99"/>
      <c r="P838" s="32"/>
      <c r="Q838" s="99"/>
      <c r="R838" s="129"/>
      <c r="S838" s="99"/>
      <c r="T838" s="32"/>
      <c r="U838" s="38"/>
      <c r="V838" s="32"/>
      <c r="W838" s="32"/>
      <c r="X838" s="38"/>
      <c r="Y838" s="30"/>
      <c r="Z838" s="30"/>
      <c r="AA838" s="32"/>
      <c r="AB838" s="32"/>
      <c r="AC838" s="33"/>
      <c r="AD838" s="63"/>
      <c r="AE838" s="63"/>
      <c r="BK838" s="65"/>
      <c r="BL838" s="65"/>
      <c r="BM838" s="65"/>
      <c r="BN838" s="65"/>
      <c r="BO838" s="65"/>
      <c r="BP838" s="65"/>
      <c r="BQ838" s="65"/>
      <c r="BR838" s="65"/>
      <c r="BS838" s="65"/>
      <c r="BT838" s="66"/>
      <c r="BU838" s="67"/>
      <c r="BV838" s="67"/>
      <c r="BW838" s="67"/>
      <c r="BX838" s="67"/>
      <c r="BY838" s="67"/>
      <c r="BZ838" s="68"/>
      <c r="CA838" s="65"/>
      <c r="CB838" s="65"/>
      <c r="CC838" s="65"/>
      <c r="CD838" s="65"/>
      <c r="CE838" s="65"/>
      <c r="CF838" s="65"/>
      <c r="CG838" s="65"/>
      <c r="CH838" s="65"/>
      <c r="CI838" s="65"/>
      <c r="CJ838" s="171"/>
      <c r="CK838" s="64" t="str">
        <f t="shared" si="131"/>
        <v/>
      </c>
    </row>
    <row r="839" spans="1:89" s="64" customFormat="1" ht="51" customHeight="1">
      <c r="A839" s="29" t="str">
        <f t="shared" si="132"/>
        <v/>
      </c>
      <c r="B839" s="30"/>
      <c r="C839" s="30"/>
      <c r="D839" s="38"/>
      <c r="E839" s="198" t="str">
        <f t="shared" si="133"/>
        <v/>
      </c>
      <c r="F839" s="38"/>
      <c r="G839" s="38"/>
      <c r="H839" s="31"/>
      <c r="I839" s="31"/>
      <c r="J839" s="61" t="str">
        <f t="shared" si="134"/>
        <v/>
      </c>
      <c r="K839" s="69" t="str">
        <f t="shared" si="135"/>
        <v/>
      </c>
      <c r="L839" s="69" t="str">
        <f t="shared" si="136"/>
        <v/>
      </c>
      <c r="M839" s="69" t="str">
        <f t="shared" si="137"/>
        <v/>
      </c>
      <c r="N839" s="32"/>
      <c r="O839" s="99"/>
      <c r="P839" s="32"/>
      <c r="Q839" s="99"/>
      <c r="R839" s="129"/>
      <c r="S839" s="99"/>
      <c r="T839" s="32"/>
      <c r="U839" s="38"/>
      <c r="V839" s="32"/>
      <c r="W839" s="32"/>
      <c r="X839" s="38"/>
      <c r="Y839" s="30"/>
      <c r="Z839" s="30"/>
      <c r="AA839" s="32"/>
      <c r="AB839" s="32"/>
      <c r="AC839" s="33"/>
      <c r="AD839" s="63"/>
      <c r="AE839" s="63"/>
      <c r="BK839" s="65"/>
      <c r="BL839" s="65"/>
      <c r="BM839" s="65"/>
      <c r="BN839" s="65"/>
      <c r="BO839" s="65"/>
      <c r="BP839" s="65"/>
      <c r="BQ839" s="65"/>
      <c r="BR839" s="65"/>
      <c r="BS839" s="65"/>
      <c r="BT839" s="66"/>
      <c r="BU839" s="67"/>
      <c r="BV839" s="67"/>
      <c r="BW839" s="67"/>
      <c r="BX839" s="67"/>
      <c r="BY839" s="67"/>
      <c r="BZ839" s="68"/>
      <c r="CA839" s="65"/>
      <c r="CB839" s="65"/>
      <c r="CC839" s="65"/>
      <c r="CD839" s="65"/>
      <c r="CE839" s="65"/>
      <c r="CF839" s="65"/>
      <c r="CG839" s="65"/>
      <c r="CH839" s="65"/>
      <c r="CI839" s="65"/>
      <c r="CJ839" s="171"/>
      <c r="CK839" s="64" t="str">
        <f t="shared" ref="CK839:CK902" si="138">IF(F839="","",IF(F839=$CC$6,"3rd Grade L-1",IF(F839=$CC$7,"3rd Grade L-2",IF(F839=$CC$8,"2nd Grade",IF(F839=$CC$9,"1st Grade (Lecturer)",IF(F839=$CC$10,"Lab. Ass.",IF(F839=$CC$11,"3rd Grade P.E.T.","")))))))</f>
        <v/>
      </c>
    </row>
    <row r="840" spans="1:89" s="64" customFormat="1" ht="51" customHeight="1">
      <c r="A840" s="29" t="str">
        <f t="shared" si="132"/>
        <v/>
      </c>
      <c r="B840" s="30"/>
      <c r="C840" s="30"/>
      <c r="D840" s="38"/>
      <c r="E840" s="198" t="str">
        <f t="shared" si="133"/>
        <v/>
      </c>
      <c r="F840" s="38"/>
      <c r="G840" s="38"/>
      <c r="H840" s="31"/>
      <c r="I840" s="31"/>
      <c r="J840" s="61" t="str">
        <f t="shared" si="134"/>
        <v/>
      </c>
      <c r="K840" s="69" t="str">
        <f t="shared" si="135"/>
        <v/>
      </c>
      <c r="L840" s="69" t="str">
        <f t="shared" si="136"/>
        <v/>
      </c>
      <c r="M840" s="69" t="str">
        <f t="shared" si="137"/>
        <v/>
      </c>
      <c r="N840" s="32"/>
      <c r="O840" s="99"/>
      <c r="P840" s="32"/>
      <c r="Q840" s="99"/>
      <c r="R840" s="129"/>
      <c r="S840" s="99"/>
      <c r="T840" s="32"/>
      <c r="U840" s="38"/>
      <c r="V840" s="32"/>
      <c r="W840" s="32"/>
      <c r="X840" s="38"/>
      <c r="Y840" s="30"/>
      <c r="Z840" s="30"/>
      <c r="AA840" s="32"/>
      <c r="AB840" s="32"/>
      <c r="AC840" s="33"/>
      <c r="AD840" s="63"/>
      <c r="AE840" s="63"/>
      <c r="BK840" s="65"/>
      <c r="BL840" s="65"/>
      <c r="BM840" s="65"/>
      <c r="BN840" s="65"/>
      <c r="BO840" s="65"/>
      <c r="BP840" s="65"/>
      <c r="BQ840" s="65"/>
      <c r="BR840" s="65"/>
      <c r="BS840" s="65"/>
      <c r="BT840" s="66"/>
      <c r="BU840" s="67"/>
      <c r="BV840" s="67"/>
      <c r="BW840" s="67"/>
      <c r="BX840" s="67"/>
      <c r="BY840" s="67"/>
      <c r="BZ840" s="68"/>
      <c r="CA840" s="65"/>
      <c r="CB840" s="65"/>
      <c r="CC840" s="65"/>
      <c r="CD840" s="65"/>
      <c r="CE840" s="65"/>
      <c r="CF840" s="65"/>
      <c r="CG840" s="65"/>
      <c r="CH840" s="65"/>
      <c r="CI840" s="65"/>
      <c r="CJ840" s="171"/>
      <c r="CK840" s="64" t="str">
        <f t="shared" si="138"/>
        <v/>
      </c>
    </row>
    <row r="841" spans="1:89" s="64" customFormat="1" ht="51" customHeight="1">
      <c r="A841" s="29" t="str">
        <f t="shared" si="132"/>
        <v/>
      </c>
      <c r="B841" s="30"/>
      <c r="C841" s="30"/>
      <c r="D841" s="38"/>
      <c r="E841" s="198" t="str">
        <f t="shared" si="133"/>
        <v/>
      </c>
      <c r="F841" s="38"/>
      <c r="G841" s="38"/>
      <c r="H841" s="31"/>
      <c r="I841" s="31"/>
      <c r="J841" s="61" t="str">
        <f t="shared" si="134"/>
        <v/>
      </c>
      <c r="K841" s="69" t="str">
        <f t="shared" si="135"/>
        <v/>
      </c>
      <c r="L841" s="69" t="str">
        <f t="shared" si="136"/>
        <v/>
      </c>
      <c r="M841" s="69" t="str">
        <f t="shared" si="137"/>
        <v/>
      </c>
      <c r="N841" s="32"/>
      <c r="O841" s="99"/>
      <c r="P841" s="32"/>
      <c r="Q841" s="99"/>
      <c r="R841" s="129"/>
      <c r="S841" s="99"/>
      <c r="T841" s="32"/>
      <c r="U841" s="38"/>
      <c r="V841" s="32"/>
      <c r="W841" s="32"/>
      <c r="X841" s="38"/>
      <c r="Y841" s="30"/>
      <c r="Z841" s="30"/>
      <c r="AA841" s="32"/>
      <c r="AB841" s="32"/>
      <c r="AC841" s="33"/>
      <c r="AD841" s="63"/>
      <c r="AE841" s="63"/>
      <c r="BK841" s="65"/>
      <c r="BL841" s="65"/>
      <c r="BM841" s="65"/>
      <c r="BN841" s="65"/>
      <c r="BO841" s="65"/>
      <c r="BP841" s="65"/>
      <c r="BQ841" s="65"/>
      <c r="BR841" s="65"/>
      <c r="BS841" s="65"/>
      <c r="BT841" s="66"/>
      <c r="BU841" s="67"/>
      <c r="BV841" s="67"/>
      <c r="BW841" s="67"/>
      <c r="BX841" s="67"/>
      <c r="BY841" s="67"/>
      <c r="BZ841" s="68"/>
      <c r="CA841" s="65"/>
      <c r="CB841" s="65"/>
      <c r="CC841" s="65"/>
      <c r="CD841" s="65"/>
      <c r="CE841" s="65"/>
      <c r="CF841" s="65"/>
      <c r="CG841" s="65"/>
      <c r="CH841" s="65"/>
      <c r="CI841" s="65"/>
      <c r="CJ841" s="171"/>
      <c r="CK841" s="64" t="str">
        <f t="shared" si="138"/>
        <v/>
      </c>
    </row>
    <row r="842" spans="1:89" s="64" customFormat="1" ht="51" customHeight="1">
      <c r="A842" s="29" t="str">
        <f t="shared" si="132"/>
        <v/>
      </c>
      <c r="B842" s="30"/>
      <c r="C842" s="30"/>
      <c r="D842" s="38"/>
      <c r="E842" s="198" t="str">
        <f t="shared" si="133"/>
        <v/>
      </c>
      <c r="F842" s="38"/>
      <c r="G842" s="38"/>
      <c r="H842" s="31"/>
      <c r="I842" s="31"/>
      <c r="J842" s="61" t="str">
        <f t="shared" si="134"/>
        <v/>
      </c>
      <c r="K842" s="69" t="str">
        <f t="shared" si="135"/>
        <v/>
      </c>
      <c r="L842" s="69" t="str">
        <f t="shared" si="136"/>
        <v/>
      </c>
      <c r="M842" s="69" t="str">
        <f t="shared" si="137"/>
        <v/>
      </c>
      <c r="N842" s="32"/>
      <c r="O842" s="99"/>
      <c r="P842" s="32"/>
      <c r="Q842" s="99"/>
      <c r="R842" s="129"/>
      <c r="S842" s="99"/>
      <c r="T842" s="32"/>
      <c r="U842" s="38"/>
      <c r="V842" s="32"/>
      <c r="W842" s="32"/>
      <c r="X842" s="38"/>
      <c r="Y842" s="30"/>
      <c r="Z842" s="30"/>
      <c r="AA842" s="32"/>
      <c r="AB842" s="32"/>
      <c r="AC842" s="33"/>
      <c r="AD842" s="63"/>
      <c r="AE842" s="63"/>
      <c r="BK842" s="65"/>
      <c r="BL842" s="65"/>
      <c r="BM842" s="65"/>
      <c r="BN842" s="65"/>
      <c r="BO842" s="65"/>
      <c r="BP842" s="65"/>
      <c r="BQ842" s="65"/>
      <c r="BR842" s="65"/>
      <c r="BS842" s="65"/>
      <c r="BT842" s="66"/>
      <c r="BU842" s="67"/>
      <c r="BV842" s="67"/>
      <c r="BW842" s="67"/>
      <c r="BX842" s="67"/>
      <c r="BY842" s="67"/>
      <c r="BZ842" s="68"/>
      <c r="CA842" s="65"/>
      <c r="CB842" s="65"/>
      <c r="CC842" s="65"/>
      <c r="CD842" s="65"/>
      <c r="CE842" s="65"/>
      <c r="CF842" s="65"/>
      <c r="CG842" s="65"/>
      <c r="CH842" s="65"/>
      <c r="CI842" s="65"/>
      <c r="CJ842" s="171"/>
      <c r="CK842" s="64" t="str">
        <f t="shared" si="138"/>
        <v/>
      </c>
    </row>
    <row r="843" spans="1:89" s="64" customFormat="1" ht="51" customHeight="1">
      <c r="A843" s="29" t="str">
        <f t="shared" si="132"/>
        <v/>
      </c>
      <c r="B843" s="30"/>
      <c r="C843" s="30"/>
      <c r="D843" s="38"/>
      <c r="E843" s="198" t="str">
        <f t="shared" si="133"/>
        <v/>
      </c>
      <c r="F843" s="38"/>
      <c r="G843" s="38"/>
      <c r="H843" s="31"/>
      <c r="I843" s="31"/>
      <c r="J843" s="61" t="str">
        <f t="shared" si="134"/>
        <v/>
      </c>
      <c r="K843" s="69" t="str">
        <f t="shared" si="135"/>
        <v/>
      </c>
      <c r="L843" s="69" t="str">
        <f t="shared" si="136"/>
        <v/>
      </c>
      <c r="M843" s="69" t="str">
        <f t="shared" si="137"/>
        <v/>
      </c>
      <c r="N843" s="32"/>
      <c r="O843" s="99"/>
      <c r="P843" s="32"/>
      <c r="Q843" s="99"/>
      <c r="R843" s="129"/>
      <c r="S843" s="99"/>
      <c r="T843" s="32"/>
      <c r="U843" s="38"/>
      <c r="V843" s="32"/>
      <c r="W843" s="32"/>
      <c r="X843" s="38"/>
      <c r="Y843" s="30"/>
      <c r="Z843" s="30"/>
      <c r="AA843" s="32"/>
      <c r="AB843" s="32"/>
      <c r="AC843" s="33"/>
      <c r="AD843" s="63"/>
      <c r="AE843" s="63"/>
      <c r="BK843" s="65"/>
      <c r="BL843" s="65"/>
      <c r="BM843" s="65"/>
      <c r="BN843" s="65"/>
      <c r="BO843" s="65"/>
      <c r="BP843" s="65"/>
      <c r="BQ843" s="65"/>
      <c r="BR843" s="65"/>
      <c r="BS843" s="65"/>
      <c r="BT843" s="66"/>
      <c r="BU843" s="67"/>
      <c r="BV843" s="67"/>
      <c r="BW843" s="67"/>
      <c r="BX843" s="67"/>
      <c r="BY843" s="67"/>
      <c r="BZ843" s="68"/>
      <c r="CA843" s="65"/>
      <c r="CB843" s="65"/>
      <c r="CC843" s="65"/>
      <c r="CD843" s="65"/>
      <c r="CE843" s="65"/>
      <c r="CF843" s="65"/>
      <c r="CG843" s="65"/>
      <c r="CH843" s="65"/>
      <c r="CI843" s="65"/>
      <c r="CJ843" s="171"/>
      <c r="CK843" s="64" t="str">
        <f t="shared" si="138"/>
        <v/>
      </c>
    </row>
    <row r="844" spans="1:89" s="64" customFormat="1" ht="51" customHeight="1">
      <c r="A844" s="29" t="str">
        <f t="shared" si="132"/>
        <v/>
      </c>
      <c r="B844" s="30"/>
      <c r="C844" s="30"/>
      <c r="D844" s="38"/>
      <c r="E844" s="198" t="str">
        <f t="shared" si="133"/>
        <v/>
      </c>
      <c r="F844" s="38"/>
      <c r="G844" s="38"/>
      <c r="H844" s="31"/>
      <c r="I844" s="31"/>
      <c r="J844" s="61" t="str">
        <f t="shared" si="134"/>
        <v/>
      </c>
      <c r="K844" s="69" t="str">
        <f t="shared" si="135"/>
        <v/>
      </c>
      <c r="L844" s="69" t="str">
        <f t="shared" si="136"/>
        <v/>
      </c>
      <c r="M844" s="69" t="str">
        <f t="shared" si="137"/>
        <v/>
      </c>
      <c r="N844" s="32"/>
      <c r="O844" s="99"/>
      <c r="P844" s="32"/>
      <c r="Q844" s="99"/>
      <c r="R844" s="129"/>
      <c r="S844" s="99"/>
      <c r="T844" s="32"/>
      <c r="U844" s="38"/>
      <c r="V844" s="32"/>
      <c r="W844" s="32"/>
      <c r="X844" s="38"/>
      <c r="Y844" s="30"/>
      <c r="Z844" s="30"/>
      <c r="AA844" s="32"/>
      <c r="AB844" s="32"/>
      <c r="AC844" s="33"/>
      <c r="AD844" s="63"/>
      <c r="AE844" s="63"/>
      <c r="BK844" s="65"/>
      <c r="BL844" s="65"/>
      <c r="BM844" s="65"/>
      <c r="BN844" s="65"/>
      <c r="BO844" s="65"/>
      <c r="BP844" s="65"/>
      <c r="BQ844" s="65"/>
      <c r="BR844" s="65"/>
      <c r="BS844" s="65"/>
      <c r="BT844" s="66"/>
      <c r="BU844" s="67"/>
      <c r="BV844" s="67"/>
      <c r="BW844" s="67"/>
      <c r="BX844" s="67"/>
      <c r="BY844" s="67"/>
      <c r="BZ844" s="68"/>
      <c r="CA844" s="65"/>
      <c r="CB844" s="65"/>
      <c r="CC844" s="65"/>
      <c r="CD844" s="65"/>
      <c r="CE844" s="65"/>
      <c r="CF844" s="65"/>
      <c r="CG844" s="65"/>
      <c r="CH844" s="65"/>
      <c r="CI844" s="65"/>
      <c r="CJ844" s="171"/>
      <c r="CK844" s="64" t="str">
        <f t="shared" si="138"/>
        <v/>
      </c>
    </row>
    <row r="845" spans="1:89" s="64" customFormat="1" ht="51" customHeight="1">
      <c r="A845" s="29" t="str">
        <f t="shared" si="132"/>
        <v/>
      </c>
      <c r="B845" s="30"/>
      <c r="C845" s="30"/>
      <c r="D845" s="38"/>
      <c r="E845" s="198" t="str">
        <f t="shared" si="133"/>
        <v/>
      </c>
      <c r="F845" s="38"/>
      <c r="G845" s="38"/>
      <c r="H845" s="31"/>
      <c r="I845" s="31"/>
      <c r="J845" s="61" t="str">
        <f t="shared" si="134"/>
        <v/>
      </c>
      <c r="K845" s="69" t="str">
        <f t="shared" si="135"/>
        <v/>
      </c>
      <c r="L845" s="69" t="str">
        <f t="shared" si="136"/>
        <v/>
      </c>
      <c r="M845" s="69" t="str">
        <f t="shared" si="137"/>
        <v/>
      </c>
      <c r="N845" s="32"/>
      <c r="O845" s="99"/>
      <c r="P845" s="32"/>
      <c r="Q845" s="99"/>
      <c r="R845" s="129"/>
      <c r="S845" s="99"/>
      <c r="T845" s="32"/>
      <c r="U845" s="38"/>
      <c r="V845" s="32"/>
      <c r="W845" s="32"/>
      <c r="X845" s="38"/>
      <c r="Y845" s="30"/>
      <c r="Z845" s="30"/>
      <c r="AA845" s="32"/>
      <c r="AB845" s="32"/>
      <c r="AC845" s="33"/>
      <c r="AD845" s="63"/>
      <c r="AE845" s="63"/>
      <c r="BK845" s="65"/>
      <c r="BL845" s="65"/>
      <c r="BM845" s="65"/>
      <c r="BN845" s="65"/>
      <c r="BO845" s="65"/>
      <c r="BP845" s="65"/>
      <c r="BQ845" s="65"/>
      <c r="BR845" s="65"/>
      <c r="BS845" s="65"/>
      <c r="BT845" s="66"/>
      <c r="BU845" s="67"/>
      <c r="BV845" s="67"/>
      <c r="BW845" s="67"/>
      <c r="BX845" s="67"/>
      <c r="BY845" s="67"/>
      <c r="BZ845" s="68"/>
      <c r="CA845" s="65"/>
      <c r="CB845" s="65"/>
      <c r="CC845" s="65"/>
      <c r="CD845" s="65"/>
      <c r="CE845" s="65"/>
      <c r="CF845" s="65"/>
      <c r="CG845" s="65"/>
      <c r="CH845" s="65"/>
      <c r="CI845" s="65"/>
      <c r="CJ845" s="171"/>
      <c r="CK845" s="64" t="str">
        <f t="shared" si="138"/>
        <v/>
      </c>
    </row>
    <row r="846" spans="1:89" s="64" customFormat="1" ht="51" customHeight="1">
      <c r="A846" s="29" t="str">
        <f t="shared" si="132"/>
        <v/>
      </c>
      <c r="B846" s="30"/>
      <c r="C846" s="30"/>
      <c r="D846" s="38"/>
      <c r="E846" s="198" t="str">
        <f t="shared" si="133"/>
        <v/>
      </c>
      <c r="F846" s="38"/>
      <c r="G846" s="38"/>
      <c r="H846" s="31"/>
      <c r="I846" s="31"/>
      <c r="J846" s="61" t="str">
        <f t="shared" si="134"/>
        <v/>
      </c>
      <c r="K846" s="69" t="str">
        <f t="shared" si="135"/>
        <v/>
      </c>
      <c r="L846" s="69" t="str">
        <f t="shared" si="136"/>
        <v/>
      </c>
      <c r="M846" s="69" t="str">
        <f t="shared" si="137"/>
        <v/>
      </c>
      <c r="N846" s="32"/>
      <c r="O846" s="99"/>
      <c r="P846" s="32"/>
      <c r="Q846" s="99"/>
      <c r="R846" s="129"/>
      <c r="S846" s="99"/>
      <c r="T846" s="32"/>
      <c r="U846" s="38"/>
      <c r="V846" s="32"/>
      <c r="W846" s="32"/>
      <c r="X846" s="38"/>
      <c r="Y846" s="30"/>
      <c r="Z846" s="30"/>
      <c r="AA846" s="32"/>
      <c r="AB846" s="32"/>
      <c r="AC846" s="33"/>
      <c r="AD846" s="63"/>
      <c r="AE846" s="63"/>
      <c r="BK846" s="65"/>
      <c r="BL846" s="65"/>
      <c r="BM846" s="65"/>
      <c r="BN846" s="65"/>
      <c r="BO846" s="65"/>
      <c r="BP846" s="65"/>
      <c r="BQ846" s="65"/>
      <c r="BR846" s="65"/>
      <c r="BS846" s="65"/>
      <c r="BT846" s="66"/>
      <c r="BU846" s="67"/>
      <c r="BV846" s="67"/>
      <c r="BW846" s="67"/>
      <c r="BX846" s="67"/>
      <c r="BY846" s="67"/>
      <c r="BZ846" s="68"/>
      <c r="CA846" s="65"/>
      <c r="CB846" s="65"/>
      <c r="CC846" s="65"/>
      <c r="CD846" s="65"/>
      <c r="CE846" s="65"/>
      <c r="CF846" s="65"/>
      <c r="CG846" s="65"/>
      <c r="CH846" s="65"/>
      <c r="CI846" s="65"/>
      <c r="CJ846" s="171"/>
      <c r="CK846" s="64" t="str">
        <f t="shared" si="138"/>
        <v/>
      </c>
    </row>
    <row r="847" spans="1:89" s="64" customFormat="1" ht="51" customHeight="1">
      <c r="A847" s="29" t="str">
        <f t="shared" si="132"/>
        <v/>
      </c>
      <c r="B847" s="30"/>
      <c r="C847" s="30"/>
      <c r="D847" s="38"/>
      <c r="E847" s="198" t="str">
        <f t="shared" si="133"/>
        <v/>
      </c>
      <c r="F847" s="38"/>
      <c r="G847" s="38"/>
      <c r="H847" s="31"/>
      <c r="I847" s="31"/>
      <c r="J847" s="61" t="str">
        <f t="shared" si="134"/>
        <v/>
      </c>
      <c r="K847" s="69" t="str">
        <f t="shared" si="135"/>
        <v/>
      </c>
      <c r="L847" s="69" t="str">
        <f t="shared" si="136"/>
        <v/>
      </c>
      <c r="M847" s="69" t="str">
        <f t="shared" si="137"/>
        <v/>
      </c>
      <c r="N847" s="32"/>
      <c r="O847" s="99"/>
      <c r="P847" s="32"/>
      <c r="Q847" s="99"/>
      <c r="R847" s="129"/>
      <c r="S847" s="99"/>
      <c r="T847" s="32"/>
      <c r="U847" s="38"/>
      <c r="V847" s="32"/>
      <c r="W847" s="32"/>
      <c r="X847" s="38"/>
      <c r="Y847" s="30"/>
      <c r="Z847" s="30"/>
      <c r="AA847" s="32"/>
      <c r="AB847" s="32"/>
      <c r="AC847" s="33"/>
      <c r="AD847" s="63"/>
      <c r="AE847" s="63"/>
      <c r="BK847" s="65"/>
      <c r="BL847" s="65"/>
      <c r="BM847" s="65"/>
      <c r="BN847" s="65"/>
      <c r="BO847" s="65"/>
      <c r="BP847" s="65"/>
      <c r="BQ847" s="65"/>
      <c r="BR847" s="65"/>
      <c r="BS847" s="65"/>
      <c r="BT847" s="66"/>
      <c r="BU847" s="67"/>
      <c r="BV847" s="67"/>
      <c r="BW847" s="67"/>
      <c r="BX847" s="67"/>
      <c r="BY847" s="67"/>
      <c r="BZ847" s="68"/>
      <c r="CA847" s="65"/>
      <c r="CB847" s="65"/>
      <c r="CC847" s="65"/>
      <c r="CD847" s="65"/>
      <c r="CE847" s="65"/>
      <c r="CF847" s="65"/>
      <c r="CG847" s="65"/>
      <c r="CH847" s="65"/>
      <c r="CI847" s="65"/>
      <c r="CJ847" s="171"/>
      <c r="CK847" s="64" t="str">
        <f t="shared" si="138"/>
        <v/>
      </c>
    </row>
    <row r="848" spans="1:89" s="64" customFormat="1" ht="51" customHeight="1">
      <c r="A848" s="29" t="str">
        <f t="shared" si="132"/>
        <v/>
      </c>
      <c r="B848" s="30"/>
      <c r="C848" s="30"/>
      <c r="D848" s="38"/>
      <c r="E848" s="198" t="str">
        <f t="shared" si="133"/>
        <v/>
      </c>
      <c r="F848" s="38"/>
      <c r="G848" s="38"/>
      <c r="H848" s="31"/>
      <c r="I848" s="31"/>
      <c r="J848" s="61" t="str">
        <f t="shared" si="134"/>
        <v/>
      </c>
      <c r="K848" s="69" t="str">
        <f t="shared" si="135"/>
        <v/>
      </c>
      <c r="L848" s="69" t="str">
        <f t="shared" si="136"/>
        <v/>
      </c>
      <c r="M848" s="69" t="str">
        <f t="shared" si="137"/>
        <v/>
      </c>
      <c r="N848" s="32"/>
      <c r="O848" s="99"/>
      <c r="P848" s="32"/>
      <c r="Q848" s="99"/>
      <c r="R848" s="129"/>
      <c r="S848" s="99"/>
      <c r="T848" s="32"/>
      <c r="U848" s="38"/>
      <c r="V848" s="32"/>
      <c r="W848" s="32"/>
      <c r="X848" s="38"/>
      <c r="Y848" s="30"/>
      <c r="Z848" s="30"/>
      <c r="AA848" s="32"/>
      <c r="AB848" s="32"/>
      <c r="AC848" s="33"/>
      <c r="AD848" s="63"/>
      <c r="AE848" s="63"/>
      <c r="BK848" s="65"/>
      <c r="BL848" s="65"/>
      <c r="BM848" s="65"/>
      <c r="BN848" s="65"/>
      <c r="BO848" s="65"/>
      <c r="BP848" s="65"/>
      <c r="BQ848" s="65"/>
      <c r="BR848" s="65"/>
      <c r="BS848" s="65"/>
      <c r="BT848" s="66"/>
      <c r="BU848" s="67"/>
      <c r="BV848" s="67"/>
      <c r="BW848" s="67"/>
      <c r="BX848" s="67"/>
      <c r="BY848" s="67"/>
      <c r="BZ848" s="68"/>
      <c r="CA848" s="65"/>
      <c r="CB848" s="65"/>
      <c r="CC848" s="65"/>
      <c r="CD848" s="65"/>
      <c r="CE848" s="65"/>
      <c r="CF848" s="65"/>
      <c r="CG848" s="65"/>
      <c r="CH848" s="65"/>
      <c r="CI848" s="65"/>
      <c r="CJ848" s="171"/>
      <c r="CK848" s="64" t="str">
        <f t="shared" si="138"/>
        <v/>
      </c>
    </row>
    <row r="849" spans="1:89" s="64" customFormat="1" ht="51" customHeight="1">
      <c r="A849" s="29" t="str">
        <f t="shared" si="132"/>
        <v/>
      </c>
      <c r="B849" s="30"/>
      <c r="C849" s="30"/>
      <c r="D849" s="38"/>
      <c r="E849" s="198" t="str">
        <f t="shared" si="133"/>
        <v/>
      </c>
      <c r="F849" s="38"/>
      <c r="G849" s="38"/>
      <c r="H849" s="31"/>
      <c r="I849" s="31"/>
      <c r="J849" s="61" t="str">
        <f t="shared" si="134"/>
        <v/>
      </c>
      <c r="K849" s="69" t="str">
        <f t="shared" si="135"/>
        <v/>
      </c>
      <c r="L849" s="69" t="str">
        <f t="shared" si="136"/>
        <v/>
      </c>
      <c r="M849" s="69" t="str">
        <f t="shared" si="137"/>
        <v/>
      </c>
      <c r="N849" s="32"/>
      <c r="O849" s="99"/>
      <c r="P849" s="32"/>
      <c r="Q849" s="99"/>
      <c r="R849" s="129"/>
      <c r="S849" s="99"/>
      <c r="T849" s="32"/>
      <c r="U849" s="38"/>
      <c r="V849" s="32"/>
      <c r="W849" s="32"/>
      <c r="X849" s="38"/>
      <c r="Y849" s="30"/>
      <c r="Z849" s="30"/>
      <c r="AA849" s="32"/>
      <c r="AB849" s="32"/>
      <c r="AC849" s="33"/>
      <c r="AD849" s="63"/>
      <c r="AE849" s="63"/>
      <c r="BK849" s="65"/>
      <c r="BL849" s="65"/>
      <c r="BM849" s="65"/>
      <c r="BN849" s="65"/>
      <c r="BO849" s="65"/>
      <c r="BP849" s="65"/>
      <c r="BQ849" s="65"/>
      <c r="BR849" s="65"/>
      <c r="BS849" s="65"/>
      <c r="BT849" s="66"/>
      <c r="BU849" s="67"/>
      <c r="BV849" s="67"/>
      <c r="BW849" s="67"/>
      <c r="BX849" s="67"/>
      <c r="BY849" s="67"/>
      <c r="BZ849" s="68"/>
      <c r="CA849" s="65"/>
      <c r="CB849" s="65"/>
      <c r="CC849" s="65"/>
      <c r="CD849" s="65"/>
      <c r="CE849" s="65"/>
      <c r="CF849" s="65"/>
      <c r="CG849" s="65"/>
      <c r="CH849" s="65"/>
      <c r="CI849" s="65"/>
      <c r="CJ849" s="171"/>
      <c r="CK849" s="64" t="str">
        <f t="shared" si="138"/>
        <v/>
      </c>
    </row>
    <row r="850" spans="1:89" s="64" customFormat="1" ht="51" customHeight="1">
      <c r="A850" s="29" t="str">
        <f t="shared" si="132"/>
        <v/>
      </c>
      <c r="B850" s="30"/>
      <c r="C850" s="30"/>
      <c r="D850" s="38"/>
      <c r="E850" s="198" t="str">
        <f t="shared" si="133"/>
        <v/>
      </c>
      <c r="F850" s="38"/>
      <c r="G850" s="38"/>
      <c r="H850" s="31"/>
      <c r="I850" s="31"/>
      <c r="J850" s="61" t="str">
        <f t="shared" si="134"/>
        <v/>
      </c>
      <c r="K850" s="69" t="str">
        <f t="shared" si="135"/>
        <v/>
      </c>
      <c r="L850" s="69" t="str">
        <f t="shared" si="136"/>
        <v/>
      </c>
      <c r="M850" s="69" t="str">
        <f t="shared" si="137"/>
        <v/>
      </c>
      <c r="N850" s="32"/>
      <c r="O850" s="99"/>
      <c r="P850" s="32"/>
      <c r="Q850" s="99"/>
      <c r="R850" s="129"/>
      <c r="S850" s="99"/>
      <c r="T850" s="32"/>
      <c r="U850" s="38"/>
      <c r="V850" s="32"/>
      <c r="W850" s="32"/>
      <c r="X850" s="38"/>
      <c r="Y850" s="30"/>
      <c r="Z850" s="30"/>
      <c r="AA850" s="32"/>
      <c r="AB850" s="32"/>
      <c r="AC850" s="33"/>
      <c r="AD850" s="63"/>
      <c r="AE850" s="63"/>
      <c r="BK850" s="65"/>
      <c r="BL850" s="65"/>
      <c r="BM850" s="65"/>
      <c r="BN850" s="65"/>
      <c r="BO850" s="65"/>
      <c r="BP850" s="65"/>
      <c r="BQ850" s="65"/>
      <c r="BR850" s="65"/>
      <c r="BS850" s="65"/>
      <c r="BT850" s="66"/>
      <c r="BU850" s="67"/>
      <c r="BV850" s="67"/>
      <c r="BW850" s="67"/>
      <c r="BX850" s="67"/>
      <c r="BY850" s="67"/>
      <c r="BZ850" s="68"/>
      <c r="CA850" s="65"/>
      <c r="CB850" s="65"/>
      <c r="CC850" s="65"/>
      <c r="CD850" s="65"/>
      <c r="CE850" s="65"/>
      <c r="CF850" s="65"/>
      <c r="CG850" s="65"/>
      <c r="CH850" s="65"/>
      <c r="CI850" s="65"/>
      <c r="CJ850" s="171"/>
      <c r="CK850" s="64" t="str">
        <f t="shared" si="138"/>
        <v/>
      </c>
    </row>
    <row r="851" spans="1:89" s="64" customFormat="1" ht="51" customHeight="1">
      <c r="A851" s="29" t="str">
        <f t="shared" ref="A851:A914" si="139">IFERROR(IF(AND(B851="",C851="",F851="",I851=""),"",A850+1),"")</f>
        <v/>
      </c>
      <c r="B851" s="30"/>
      <c r="C851" s="30"/>
      <c r="D851" s="38"/>
      <c r="E851" s="198" t="str">
        <f t="shared" ref="E851:E914" si="140">IFERROR(VLOOKUP(D851,PEEO_SCHOOL,3,0),"")</f>
        <v/>
      </c>
      <c r="F851" s="38"/>
      <c r="G851" s="38"/>
      <c r="H851" s="31"/>
      <c r="I851" s="31"/>
      <c r="J851" s="61" t="str">
        <f t="shared" ref="J851:J914" si="141">IFERROR(IF(BZ851="","",BZ851),"")</f>
        <v/>
      </c>
      <c r="K851" s="69" t="str">
        <f t="shared" ref="K851:K914" si="142">IFERROR(IF(OR($K$4="",B851="",A851="",I851=""),"",DATEDIF(I851,$K$4,"Y")),"")</f>
        <v/>
      </c>
      <c r="L851" s="69" t="str">
        <f t="shared" ref="L851:L914" si="143">IFERROR(IF(OR($K$4="",B851="",A851="",I851=""),"",DATEDIF(I851,$K$4,"YM")),"")</f>
        <v/>
      </c>
      <c r="M851" s="69" t="str">
        <f t="shared" ref="M851:M914" si="144">IFERROR(IF(OR($K$4="",B851="",A851="",I851=""),"",DATEDIF(I851,$K$4,"MD")),"")</f>
        <v/>
      </c>
      <c r="N851" s="32"/>
      <c r="O851" s="99"/>
      <c r="P851" s="32"/>
      <c r="Q851" s="99"/>
      <c r="R851" s="129"/>
      <c r="S851" s="99"/>
      <c r="T851" s="32"/>
      <c r="U851" s="38"/>
      <c r="V851" s="32"/>
      <c r="W851" s="32"/>
      <c r="X851" s="38"/>
      <c r="Y851" s="30"/>
      <c r="Z851" s="30"/>
      <c r="AA851" s="32"/>
      <c r="AB851" s="32"/>
      <c r="AC851" s="33"/>
      <c r="AD851" s="63"/>
      <c r="AE851" s="63"/>
      <c r="BK851" s="65"/>
      <c r="BL851" s="65"/>
      <c r="BM851" s="65"/>
      <c r="BN851" s="65"/>
      <c r="BO851" s="65"/>
      <c r="BP851" s="65"/>
      <c r="BQ851" s="65"/>
      <c r="BR851" s="65"/>
      <c r="BS851" s="65"/>
      <c r="BT851" s="66"/>
      <c r="BU851" s="67"/>
      <c r="BV851" s="67"/>
      <c r="BW851" s="67"/>
      <c r="BX851" s="67"/>
      <c r="BY851" s="67"/>
      <c r="BZ851" s="68"/>
      <c r="CA851" s="65"/>
      <c r="CB851" s="65"/>
      <c r="CC851" s="65"/>
      <c r="CD851" s="65"/>
      <c r="CE851" s="65"/>
      <c r="CF851" s="65"/>
      <c r="CG851" s="65"/>
      <c r="CH851" s="65"/>
      <c r="CI851" s="65"/>
      <c r="CJ851" s="171"/>
      <c r="CK851" s="64" t="str">
        <f t="shared" si="138"/>
        <v/>
      </c>
    </row>
    <row r="852" spans="1:89" s="64" customFormat="1" ht="51" customHeight="1">
      <c r="A852" s="29" t="str">
        <f t="shared" si="139"/>
        <v/>
      </c>
      <c r="B852" s="30"/>
      <c r="C852" s="30"/>
      <c r="D852" s="38"/>
      <c r="E852" s="198" t="str">
        <f t="shared" si="140"/>
        <v/>
      </c>
      <c r="F852" s="38"/>
      <c r="G852" s="38"/>
      <c r="H852" s="31"/>
      <c r="I852" s="31"/>
      <c r="J852" s="61" t="str">
        <f t="shared" si="141"/>
        <v/>
      </c>
      <c r="K852" s="69" t="str">
        <f t="shared" si="142"/>
        <v/>
      </c>
      <c r="L852" s="69" t="str">
        <f t="shared" si="143"/>
        <v/>
      </c>
      <c r="M852" s="69" t="str">
        <f t="shared" si="144"/>
        <v/>
      </c>
      <c r="N852" s="32"/>
      <c r="O852" s="99"/>
      <c r="P852" s="32"/>
      <c r="Q852" s="99"/>
      <c r="R852" s="129"/>
      <c r="S852" s="99"/>
      <c r="T852" s="32"/>
      <c r="U852" s="38"/>
      <c r="V852" s="32"/>
      <c r="W852" s="32"/>
      <c r="X852" s="38"/>
      <c r="Y852" s="30"/>
      <c r="Z852" s="30"/>
      <c r="AA852" s="32"/>
      <c r="AB852" s="32"/>
      <c r="AC852" s="33"/>
      <c r="AD852" s="63"/>
      <c r="AE852" s="63"/>
      <c r="BK852" s="65"/>
      <c r="BL852" s="65"/>
      <c r="BM852" s="65"/>
      <c r="BN852" s="65"/>
      <c r="BO852" s="65"/>
      <c r="BP852" s="65"/>
      <c r="BQ852" s="65"/>
      <c r="BR852" s="65"/>
      <c r="BS852" s="65"/>
      <c r="BT852" s="66"/>
      <c r="BU852" s="67"/>
      <c r="BV852" s="67"/>
      <c r="BW852" s="67"/>
      <c r="BX852" s="67"/>
      <c r="BY852" s="67"/>
      <c r="BZ852" s="68"/>
      <c r="CA852" s="65"/>
      <c r="CB852" s="65"/>
      <c r="CC852" s="65"/>
      <c r="CD852" s="65"/>
      <c r="CE852" s="65"/>
      <c r="CF852" s="65"/>
      <c r="CG852" s="65"/>
      <c r="CH852" s="65"/>
      <c r="CI852" s="65"/>
      <c r="CJ852" s="171"/>
      <c r="CK852" s="64" t="str">
        <f t="shared" si="138"/>
        <v/>
      </c>
    </row>
    <row r="853" spans="1:89" s="64" customFormat="1" ht="51" customHeight="1">
      <c r="A853" s="29" t="str">
        <f t="shared" si="139"/>
        <v/>
      </c>
      <c r="B853" s="30"/>
      <c r="C853" s="30"/>
      <c r="D853" s="38"/>
      <c r="E853" s="198" t="str">
        <f t="shared" si="140"/>
        <v/>
      </c>
      <c r="F853" s="38"/>
      <c r="G853" s="38"/>
      <c r="H853" s="31"/>
      <c r="I853" s="31"/>
      <c r="J853" s="61" t="str">
        <f t="shared" si="141"/>
        <v/>
      </c>
      <c r="K853" s="69" t="str">
        <f t="shared" si="142"/>
        <v/>
      </c>
      <c r="L853" s="69" t="str">
        <f t="shared" si="143"/>
        <v/>
      </c>
      <c r="M853" s="69" t="str">
        <f t="shared" si="144"/>
        <v/>
      </c>
      <c r="N853" s="32"/>
      <c r="O853" s="99"/>
      <c r="P853" s="32"/>
      <c r="Q853" s="99"/>
      <c r="R853" s="129"/>
      <c r="S853" s="99"/>
      <c r="T853" s="32"/>
      <c r="U853" s="38"/>
      <c r="V853" s="32"/>
      <c r="W853" s="32"/>
      <c r="X853" s="38"/>
      <c r="Y853" s="30"/>
      <c r="Z853" s="30"/>
      <c r="AA853" s="32"/>
      <c r="AB853" s="32"/>
      <c r="AC853" s="33"/>
      <c r="AD853" s="63"/>
      <c r="AE853" s="63"/>
      <c r="BK853" s="65"/>
      <c r="BL853" s="65"/>
      <c r="BM853" s="65"/>
      <c r="BN853" s="65"/>
      <c r="BO853" s="65"/>
      <c r="BP853" s="65"/>
      <c r="BQ853" s="65"/>
      <c r="BR853" s="65"/>
      <c r="BS853" s="65"/>
      <c r="BT853" s="66"/>
      <c r="BU853" s="67"/>
      <c r="BV853" s="67"/>
      <c r="BW853" s="67"/>
      <c r="BX853" s="67"/>
      <c r="BY853" s="67"/>
      <c r="BZ853" s="68"/>
      <c r="CA853" s="65"/>
      <c r="CB853" s="65"/>
      <c r="CC853" s="65"/>
      <c r="CD853" s="65"/>
      <c r="CE853" s="65"/>
      <c r="CF853" s="65"/>
      <c r="CG853" s="65"/>
      <c r="CH853" s="65"/>
      <c r="CI853" s="65"/>
      <c r="CJ853" s="171"/>
      <c r="CK853" s="64" t="str">
        <f t="shared" si="138"/>
        <v/>
      </c>
    </row>
    <row r="854" spans="1:89" s="64" customFormat="1" ht="51" customHeight="1">
      <c r="A854" s="29" t="str">
        <f t="shared" si="139"/>
        <v/>
      </c>
      <c r="B854" s="30"/>
      <c r="C854" s="30"/>
      <c r="D854" s="38"/>
      <c r="E854" s="198" t="str">
        <f t="shared" si="140"/>
        <v/>
      </c>
      <c r="F854" s="38"/>
      <c r="G854" s="38"/>
      <c r="H854" s="31"/>
      <c r="I854" s="31"/>
      <c r="J854" s="61" t="str">
        <f t="shared" si="141"/>
        <v/>
      </c>
      <c r="K854" s="69" t="str">
        <f t="shared" si="142"/>
        <v/>
      </c>
      <c r="L854" s="69" t="str">
        <f t="shared" si="143"/>
        <v/>
      </c>
      <c r="M854" s="69" t="str">
        <f t="shared" si="144"/>
        <v/>
      </c>
      <c r="N854" s="32"/>
      <c r="O854" s="99"/>
      <c r="P854" s="32"/>
      <c r="Q854" s="99"/>
      <c r="R854" s="129"/>
      <c r="S854" s="99"/>
      <c r="T854" s="32"/>
      <c r="U854" s="38"/>
      <c r="V854" s="32"/>
      <c r="W854" s="32"/>
      <c r="X854" s="38"/>
      <c r="Y854" s="30"/>
      <c r="Z854" s="30"/>
      <c r="AA854" s="32"/>
      <c r="AB854" s="32"/>
      <c r="AC854" s="33"/>
      <c r="AD854" s="63"/>
      <c r="AE854" s="63"/>
      <c r="BK854" s="65"/>
      <c r="BL854" s="65"/>
      <c r="BM854" s="65"/>
      <c r="BN854" s="65"/>
      <c r="BO854" s="65"/>
      <c r="BP854" s="65"/>
      <c r="BQ854" s="65"/>
      <c r="BR854" s="65"/>
      <c r="BS854" s="65"/>
      <c r="BT854" s="66"/>
      <c r="BU854" s="67"/>
      <c r="BV854" s="67"/>
      <c r="BW854" s="67"/>
      <c r="BX854" s="67"/>
      <c r="BY854" s="67"/>
      <c r="BZ854" s="68"/>
      <c r="CA854" s="65"/>
      <c r="CB854" s="65"/>
      <c r="CC854" s="65"/>
      <c r="CD854" s="65"/>
      <c r="CE854" s="65"/>
      <c r="CF854" s="65"/>
      <c r="CG854" s="65"/>
      <c r="CH854" s="65"/>
      <c r="CI854" s="65"/>
      <c r="CJ854" s="171"/>
      <c r="CK854" s="64" t="str">
        <f t="shared" si="138"/>
        <v/>
      </c>
    </row>
    <row r="855" spans="1:89" s="64" customFormat="1" ht="51" customHeight="1">
      <c r="A855" s="29" t="str">
        <f t="shared" si="139"/>
        <v/>
      </c>
      <c r="B855" s="30"/>
      <c r="C855" s="30"/>
      <c r="D855" s="38"/>
      <c r="E855" s="198" t="str">
        <f t="shared" si="140"/>
        <v/>
      </c>
      <c r="F855" s="38"/>
      <c r="G855" s="38"/>
      <c r="H855" s="31"/>
      <c r="I855" s="31"/>
      <c r="J855" s="61" t="str">
        <f t="shared" si="141"/>
        <v/>
      </c>
      <c r="K855" s="69" t="str">
        <f t="shared" si="142"/>
        <v/>
      </c>
      <c r="L855" s="69" t="str">
        <f t="shared" si="143"/>
        <v/>
      </c>
      <c r="M855" s="69" t="str">
        <f t="shared" si="144"/>
        <v/>
      </c>
      <c r="N855" s="32"/>
      <c r="O855" s="99"/>
      <c r="P855" s="32"/>
      <c r="Q855" s="99"/>
      <c r="R855" s="129"/>
      <c r="S855" s="99"/>
      <c r="T855" s="32"/>
      <c r="U855" s="38"/>
      <c r="V855" s="32"/>
      <c r="W855" s="32"/>
      <c r="X855" s="38"/>
      <c r="Y855" s="30"/>
      <c r="Z855" s="30"/>
      <c r="AA855" s="32"/>
      <c r="AB855" s="32"/>
      <c r="AC855" s="33"/>
      <c r="AD855" s="63"/>
      <c r="AE855" s="63"/>
      <c r="BK855" s="65"/>
      <c r="BL855" s="65"/>
      <c r="BM855" s="65"/>
      <c r="BN855" s="65"/>
      <c r="BO855" s="65"/>
      <c r="BP855" s="65"/>
      <c r="BQ855" s="65"/>
      <c r="BR855" s="65"/>
      <c r="BS855" s="65"/>
      <c r="BT855" s="66"/>
      <c r="BU855" s="67"/>
      <c r="BV855" s="67"/>
      <c r="BW855" s="67"/>
      <c r="BX855" s="67"/>
      <c r="BY855" s="67"/>
      <c r="BZ855" s="68"/>
      <c r="CA855" s="65"/>
      <c r="CB855" s="65"/>
      <c r="CC855" s="65"/>
      <c r="CD855" s="65"/>
      <c r="CE855" s="65"/>
      <c r="CF855" s="65"/>
      <c r="CG855" s="65"/>
      <c r="CH855" s="65"/>
      <c r="CI855" s="65"/>
      <c r="CJ855" s="171"/>
      <c r="CK855" s="64" t="str">
        <f t="shared" si="138"/>
        <v/>
      </c>
    </row>
    <row r="856" spans="1:89" s="64" customFormat="1" ht="51" customHeight="1">
      <c r="A856" s="29" t="str">
        <f t="shared" si="139"/>
        <v/>
      </c>
      <c r="B856" s="30"/>
      <c r="C856" s="30"/>
      <c r="D856" s="38"/>
      <c r="E856" s="198" t="str">
        <f t="shared" si="140"/>
        <v/>
      </c>
      <c r="F856" s="38"/>
      <c r="G856" s="38"/>
      <c r="H856" s="31"/>
      <c r="I856" s="31"/>
      <c r="J856" s="61" t="str">
        <f t="shared" si="141"/>
        <v/>
      </c>
      <c r="K856" s="69" t="str">
        <f t="shared" si="142"/>
        <v/>
      </c>
      <c r="L856" s="69" t="str">
        <f t="shared" si="143"/>
        <v/>
      </c>
      <c r="M856" s="69" t="str">
        <f t="shared" si="144"/>
        <v/>
      </c>
      <c r="N856" s="32"/>
      <c r="O856" s="99"/>
      <c r="P856" s="32"/>
      <c r="Q856" s="99"/>
      <c r="R856" s="129"/>
      <c r="S856" s="99"/>
      <c r="T856" s="32"/>
      <c r="U856" s="38"/>
      <c r="V856" s="32"/>
      <c r="W856" s="32"/>
      <c r="X856" s="38"/>
      <c r="Y856" s="30"/>
      <c r="Z856" s="30"/>
      <c r="AA856" s="32"/>
      <c r="AB856" s="32"/>
      <c r="AC856" s="33"/>
      <c r="AD856" s="63"/>
      <c r="AE856" s="63"/>
      <c r="BK856" s="65"/>
      <c r="BL856" s="65"/>
      <c r="BM856" s="65"/>
      <c r="BN856" s="65"/>
      <c r="BO856" s="65"/>
      <c r="BP856" s="65"/>
      <c r="BQ856" s="65"/>
      <c r="BR856" s="65"/>
      <c r="BS856" s="65"/>
      <c r="BT856" s="66"/>
      <c r="BU856" s="67"/>
      <c r="BV856" s="67"/>
      <c r="BW856" s="67"/>
      <c r="BX856" s="67"/>
      <c r="BY856" s="67"/>
      <c r="BZ856" s="68"/>
      <c r="CA856" s="65"/>
      <c r="CB856" s="65"/>
      <c r="CC856" s="65"/>
      <c r="CD856" s="65"/>
      <c r="CE856" s="65"/>
      <c r="CF856" s="65"/>
      <c r="CG856" s="65"/>
      <c r="CH856" s="65"/>
      <c r="CI856" s="65"/>
      <c r="CJ856" s="171"/>
      <c r="CK856" s="64" t="str">
        <f t="shared" si="138"/>
        <v/>
      </c>
    </row>
    <row r="857" spans="1:89" s="64" customFormat="1" ht="51" customHeight="1">
      <c r="A857" s="29" t="str">
        <f t="shared" si="139"/>
        <v/>
      </c>
      <c r="B857" s="30"/>
      <c r="C857" s="30"/>
      <c r="D857" s="38"/>
      <c r="E857" s="198" t="str">
        <f t="shared" si="140"/>
        <v/>
      </c>
      <c r="F857" s="38"/>
      <c r="G857" s="38"/>
      <c r="H857" s="31"/>
      <c r="I857" s="31"/>
      <c r="J857" s="61" t="str">
        <f t="shared" si="141"/>
        <v/>
      </c>
      <c r="K857" s="69" t="str">
        <f t="shared" si="142"/>
        <v/>
      </c>
      <c r="L857" s="69" t="str">
        <f t="shared" si="143"/>
        <v/>
      </c>
      <c r="M857" s="69" t="str">
        <f t="shared" si="144"/>
        <v/>
      </c>
      <c r="N857" s="32"/>
      <c r="O857" s="99"/>
      <c r="P857" s="32"/>
      <c r="Q857" s="99"/>
      <c r="R857" s="129"/>
      <c r="S857" s="99"/>
      <c r="T857" s="32"/>
      <c r="U857" s="38"/>
      <c r="V857" s="32"/>
      <c r="W857" s="32"/>
      <c r="X857" s="38"/>
      <c r="Y857" s="30"/>
      <c r="Z857" s="30"/>
      <c r="AA857" s="32"/>
      <c r="AB857" s="32"/>
      <c r="AC857" s="33"/>
      <c r="AD857" s="63"/>
      <c r="AE857" s="63"/>
      <c r="BK857" s="65"/>
      <c r="BL857" s="65"/>
      <c r="BM857" s="65"/>
      <c r="BN857" s="65"/>
      <c r="BO857" s="65"/>
      <c r="BP857" s="65"/>
      <c r="BQ857" s="65"/>
      <c r="BR857" s="65"/>
      <c r="BS857" s="65"/>
      <c r="BT857" s="66"/>
      <c r="BU857" s="67"/>
      <c r="BV857" s="67"/>
      <c r="BW857" s="67"/>
      <c r="BX857" s="67"/>
      <c r="BY857" s="67"/>
      <c r="BZ857" s="68"/>
      <c r="CA857" s="65"/>
      <c r="CB857" s="65"/>
      <c r="CC857" s="65"/>
      <c r="CD857" s="65"/>
      <c r="CE857" s="65"/>
      <c r="CF857" s="65"/>
      <c r="CG857" s="65"/>
      <c r="CH857" s="65"/>
      <c r="CI857" s="65"/>
      <c r="CJ857" s="171"/>
      <c r="CK857" s="64" t="str">
        <f t="shared" si="138"/>
        <v/>
      </c>
    </row>
    <row r="858" spans="1:89" s="64" customFormat="1" ht="51" customHeight="1">
      <c r="A858" s="29" t="str">
        <f t="shared" si="139"/>
        <v/>
      </c>
      <c r="B858" s="30"/>
      <c r="C858" s="30"/>
      <c r="D858" s="38"/>
      <c r="E858" s="198" t="str">
        <f t="shared" si="140"/>
        <v/>
      </c>
      <c r="F858" s="38"/>
      <c r="G858" s="38"/>
      <c r="H858" s="31"/>
      <c r="I858" s="31"/>
      <c r="J858" s="61" t="str">
        <f t="shared" si="141"/>
        <v/>
      </c>
      <c r="K858" s="69" t="str">
        <f t="shared" si="142"/>
        <v/>
      </c>
      <c r="L858" s="69" t="str">
        <f t="shared" si="143"/>
        <v/>
      </c>
      <c r="M858" s="69" t="str">
        <f t="shared" si="144"/>
        <v/>
      </c>
      <c r="N858" s="32"/>
      <c r="O858" s="99"/>
      <c r="P858" s="32"/>
      <c r="Q858" s="99"/>
      <c r="R858" s="129"/>
      <c r="S858" s="99"/>
      <c r="T858" s="32"/>
      <c r="U858" s="38"/>
      <c r="V858" s="32"/>
      <c r="W858" s="32"/>
      <c r="X858" s="38"/>
      <c r="Y858" s="30"/>
      <c r="Z858" s="30"/>
      <c r="AA858" s="32"/>
      <c r="AB858" s="32"/>
      <c r="AC858" s="33"/>
      <c r="AD858" s="63"/>
      <c r="AE858" s="63"/>
      <c r="BK858" s="65"/>
      <c r="BL858" s="65"/>
      <c r="BM858" s="65"/>
      <c r="BN858" s="65"/>
      <c r="BO858" s="65"/>
      <c r="BP858" s="65"/>
      <c r="BQ858" s="65"/>
      <c r="BR858" s="65"/>
      <c r="BS858" s="65"/>
      <c r="BT858" s="66"/>
      <c r="BU858" s="67"/>
      <c r="BV858" s="67"/>
      <c r="BW858" s="67"/>
      <c r="BX858" s="67"/>
      <c r="BY858" s="67"/>
      <c r="BZ858" s="68"/>
      <c r="CA858" s="65"/>
      <c r="CB858" s="65"/>
      <c r="CC858" s="65"/>
      <c r="CD858" s="65"/>
      <c r="CE858" s="65"/>
      <c r="CF858" s="65"/>
      <c r="CG858" s="65"/>
      <c r="CH858" s="65"/>
      <c r="CI858" s="65"/>
      <c r="CJ858" s="171"/>
      <c r="CK858" s="64" t="str">
        <f t="shared" si="138"/>
        <v/>
      </c>
    </row>
    <row r="859" spans="1:89" s="64" customFormat="1" ht="51" customHeight="1">
      <c r="A859" s="29" t="str">
        <f t="shared" si="139"/>
        <v/>
      </c>
      <c r="B859" s="30"/>
      <c r="C859" s="30"/>
      <c r="D859" s="38"/>
      <c r="E859" s="198" t="str">
        <f t="shared" si="140"/>
        <v/>
      </c>
      <c r="F859" s="38"/>
      <c r="G859" s="38"/>
      <c r="H859" s="31"/>
      <c r="I859" s="31"/>
      <c r="J859" s="61" t="str">
        <f t="shared" si="141"/>
        <v/>
      </c>
      <c r="K859" s="69" t="str">
        <f t="shared" si="142"/>
        <v/>
      </c>
      <c r="L859" s="69" t="str">
        <f t="shared" si="143"/>
        <v/>
      </c>
      <c r="M859" s="69" t="str">
        <f t="shared" si="144"/>
        <v/>
      </c>
      <c r="N859" s="32"/>
      <c r="O859" s="99"/>
      <c r="P859" s="32"/>
      <c r="Q859" s="99"/>
      <c r="R859" s="129"/>
      <c r="S859" s="99"/>
      <c r="T859" s="32"/>
      <c r="U859" s="38"/>
      <c r="V859" s="32"/>
      <c r="W859" s="32"/>
      <c r="X859" s="38"/>
      <c r="Y859" s="30"/>
      <c r="Z859" s="30"/>
      <c r="AA859" s="32"/>
      <c r="AB859" s="32"/>
      <c r="AC859" s="33"/>
      <c r="AD859" s="63"/>
      <c r="AE859" s="63"/>
      <c r="BK859" s="65"/>
      <c r="BL859" s="65"/>
      <c r="BM859" s="65"/>
      <c r="BN859" s="65"/>
      <c r="BO859" s="65"/>
      <c r="BP859" s="65"/>
      <c r="BQ859" s="65"/>
      <c r="BR859" s="65"/>
      <c r="BS859" s="65"/>
      <c r="BT859" s="66"/>
      <c r="BU859" s="67"/>
      <c r="BV859" s="67"/>
      <c r="BW859" s="67"/>
      <c r="BX859" s="67"/>
      <c r="BY859" s="67"/>
      <c r="BZ859" s="68"/>
      <c r="CA859" s="65"/>
      <c r="CB859" s="65"/>
      <c r="CC859" s="65"/>
      <c r="CD859" s="65"/>
      <c r="CE859" s="65"/>
      <c r="CF859" s="65"/>
      <c r="CG859" s="65"/>
      <c r="CH859" s="65"/>
      <c r="CI859" s="65"/>
      <c r="CJ859" s="171"/>
      <c r="CK859" s="64" t="str">
        <f t="shared" si="138"/>
        <v/>
      </c>
    </row>
    <row r="860" spans="1:89" s="64" customFormat="1" ht="51" customHeight="1">
      <c r="A860" s="29" t="str">
        <f t="shared" si="139"/>
        <v/>
      </c>
      <c r="B860" s="30"/>
      <c r="C860" s="30"/>
      <c r="D860" s="38"/>
      <c r="E860" s="198" t="str">
        <f t="shared" si="140"/>
        <v/>
      </c>
      <c r="F860" s="38"/>
      <c r="G860" s="38"/>
      <c r="H860" s="31"/>
      <c r="I860" s="31"/>
      <c r="J860" s="61" t="str">
        <f t="shared" si="141"/>
        <v/>
      </c>
      <c r="K860" s="69" t="str">
        <f t="shared" si="142"/>
        <v/>
      </c>
      <c r="L860" s="69" t="str">
        <f t="shared" si="143"/>
        <v/>
      </c>
      <c r="M860" s="69" t="str">
        <f t="shared" si="144"/>
        <v/>
      </c>
      <c r="N860" s="32"/>
      <c r="O860" s="99"/>
      <c r="P860" s="32"/>
      <c r="Q860" s="99"/>
      <c r="R860" s="129"/>
      <c r="S860" s="99"/>
      <c r="T860" s="32"/>
      <c r="U860" s="38"/>
      <c r="V860" s="32"/>
      <c r="W860" s="32"/>
      <c r="X860" s="38"/>
      <c r="Y860" s="30"/>
      <c r="Z860" s="30"/>
      <c r="AA860" s="32"/>
      <c r="AB860" s="32"/>
      <c r="AC860" s="33"/>
      <c r="AD860" s="63"/>
      <c r="AE860" s="63"/>
      <c r="BK860" s="65"/>
      <c r="BL860" s="65"/>
      <c r="BM860" s="65"/>
      <c r="BN860" s="65"/>
      <c r="BO860" s="65"/>
      <c r="BP860" s="65"/>
      <c r="BQ860" s="65"/>
      <c r="BR860" s="65"/>
      <c r="BS860" s="65"/>
      <c r="BT860" s="66"/>
      <c r="BU860" s="67"/>
      <c r="BV860" s="67"/>
      <c r="BW860" s="67"/>
      <c r="BX860" s="67"/>
      <c r="BY860" s="67"/>
      <c r="BZ860" s="68"/>
      <c r="CA860" s="65"/>
      <c r="CB860" s="65"/>
      <c r="CC860" s="65"/>
      <c r="CD860" s="65"/>
      <c r="CE860" s="65"/>
      <c r="CF860" s="65"/>
      <c r="CG860" s="65"/>
      <c r="CH860" s="65"/>
      <c r="CI860" s="65"/>
      <c r="CJ860" s="171"/>
      <c r="CK860" s="64" t="str">
        <f t="shared" si="138"/>
        <v/>
      </c>
    </row>
    <row r="861" spans="1:89" s="64" customFormat="1" ht="51" customHeight="1">
      <c r="A861" s="29" t="str">
        <f t="shared" si="139"/>
        <v/>
      </c>
      <c r="B861" s="30"/>
      <c r="C861" s="30"/>
      <c r="D861" s="38"/>
      <c r="E861" s="198" t="str">
        <f t="shared" si="140"/>
        <v/>
      </c>
      <c r="F861" s="38"/>
      <c r="G861" s="38"/>
      <c r="H861" s="31"/>
      <c r="I861" s="31"/>
      <c r="J861" s="61" t="str">
        <f t="shared" si="141"/>
        <v/>
      </c>
      <c r="K861" s="69" t="str">
        <f t="shared" si="142"/>
        <v/>
      </c>
      <c r="L861" s="69" t="str">
        <f t="shared" si="143"/>
        <v/>
      </c>
      <c r="M861" s="69" t="str">
        <f t="shared" si="144"/>
        <v/>
      </c>
      <c r="N861" s="32"/>
      <c r="O861" s="99"/>
      <c r="P861" s="32"/>
      <c r="Q861" s="99"/>
      <c r="R861" s="129"/>
      <c r="S861" s="99"/>
      <c r="T861" s="32"/>
      <c r="U861" s="38"/>
      <c r="V861" s="32"/>
      <c r="W861" s="32"/>
      <c r="X861" s="38"/>
      <c r="Y861" s="30"/>
      <c r="Z861" s="30"/>
      <c r="AA861" s="32"/>
      <c r="AB861" s="32"/>
      <c r="AC861" s="33"/>
      <c r="AD861" s="63"/>
      <c r="AE861" s="63"/>
      <c r="BK861" s="65"/>
      <c r="BL861" s="65"/>
      <c r="BM861" s="65"/>
      <c r="BN861" s="65"/>
      <c r="BO861" s="65"/>
      <c r="BP861" s="65"/>
      <c r="BQ861" s="65"/>
      <c r="BR861" s="65"/>
      <c r="BS861" s="65"/>
      <c r="BT861" s="66"/>
      <c r="BU861" s="67"/>
      <c r="BV861" s="67"/>
      <c r="BW861" s="67"/>
      <c r="BX861" s="67"/>
      <c r="BY861" s="67"/>
      <c r="BZ861" s="68"/>
      <c r="CA861" s="65"/>
      <c r="CB861" s="65"/>
      <c r="CC861" s="65"/>
      <c r="CD861" s="65"/>
      <c r="CE861" s="65"/>
      <c r="CF861" s="65"/>
      <c r="CG861" s="65"/>
      <c r="CH861" s="65"/>
      <c r="CI861" s="65"/>
      <c r="CJ861" s="171"/>
      <c r="CK861" s="64" t="str">
        <f t="shared" si="138"/>
        <v/>
      </c>
    </row>
    <row r="862" spans="1:89" s="64" customFormat="1" ht="51" customHeight="1">
      <c r="A862" s="29" t="str">
        <f t="shared" si="139"/>
        <v/>
      </c>
      <c r="B862" s="30"/>
      <c r="C862" s="30"/>
      <c r="D862" s="38"/>
      <c r="E862" s="198" t="str">
        <f t="shared" si="140"/>
        <v/>
      </c>
      <c r="F862" s="38"/>
      <c r="G862" s="38"/>
      <c r="H862" s="31"/>
      <c r="I862" s="31"/>
      <c r="J862" s="61" t="str">
        <f t="shared" si="141"/>
        <v/>
      </c>
      <c r="K862" s="69" t="str">
        <f t="shared" si="142"/>
        <v/>
      </c>
      <c r="L862" s="69" t="str">
        <f t="shared" si="143"/>
        <v/>
      </c>
      <c r="M862" s="69" t="str">
        <f t="shared" si="144"/>
        <v/>
      </c>
      <c r="N862" s="32"/>
      <c r="O862" s="99"/>
      <c r="P862" s="32"/>
      <c r="Q862" s="99"/>
      <c r="R862" s="129"/>
      <c r="S862" s="99"/>
      <c r="T862" s="32"/>
      <c r="U862" s="38"/>
      <c r="V862" s="32"/>
      <c r="W862" s="32"/>
      <c r="X862" s="38"/>
      <c r="Y862" s="30"/>
      <c r="Z862" s="30"/>
      <c r="AA862" s="32"/>
      <c r="AB862" s="32"/>
      <c r="AC862" s="33"/>
      <c r="AD862" s="63"/>
      <c r="AE862" s="63"/>
      <c r="BK862" s="65"/>
      <c r="BL862" s="65"/>
      <c r="BM862" s="65"/>
      <c r="BN862" s="65"/>
      <c r="BO862" s="65"/>
      <c r="BP862" s="65"/>
      <c r="BQ862" s="65"/>
      <c r="BR862" s="65"/>
      <c r="BS862" s="65"/>
      <c r="BT862" s="66"/>
      <c r="BU862" s="67"/>
      <c r="BV862" s="67"/>
      <c r="BW862" s="67"/>
      <c r="BX862" s="67"/>
      <c r="BY862" s="67"/>
      <c r="BZ862" s="68"/>
      <c r="CA862" s="65"/>
      <c r="CB862" s="65"/>
      <c r="CC862" s="65"/>
      <c r="CD862" s="65"/>
      <c r="CE862" s="65"/>
      <c r="CF862" s="65"/>
      <c r="CG862" s="65"/>
      <c r="CH862" s="65"/>
      <c r="CI862" s="65"/>
      <c r="CJ862" s="171"/>
      <c r="CK862" s="64" t="str">
        <f t="shared" si="138"/>
        <v/>
      </c>
    </row>
    <row r="863" spans="1:89" s="64" customFormat="1" ht="51" customHeight="1">
      <c r="A863" s="29" t="str">
        <f t="shared" si="139"/>
        <v/>
      </c>
      <c r="B863" s="30"/>
      <c r="C863" s="30"/>
      <c r="D863" s="38"/>
      <c r="E863" s="198" t="str">
        <f t="shared" si="140"/>
        <v/>
      </c>
      <c r="F863" s="38"/>
      <c r="G863" s="38"/>
      <c r="H863" s="31"/>
      <c r="I863" s="31"/>
      <c r="J863" s="61" t="str">
        <f t="shared" si="141"/>
        <v/>
      </c>
      <c r="K863" s="69" t="str">
        <f t="shared" si="142"/>
        <v/>
      </c>
      <c r="L863" s="69" t="str">
        <f t="shared" si="143"/>
        <v/>
      </c>
      <c r="M863" s="69" t="str">
        <f t="shared" si="144"/>
        <v/>
      </c>
      <c r="N863" s="32"/>
      <c r="O863" s="99"/>
      <c r="P863" s="32"/>
      <c r="Q863" s="99"/>
      <c r="R863" s="129"/>
      <c r="S863" s="99"/>
      <c r="T863" s="32"/>
      <c r="U863" s="38"/>
      <c r="V863" s="32"/>
      <c r="W863" s="32"/>
      <c r="X863" s="38"/>
      <c r="Y863" s="30"/>
      <c r="Z863" s="30"/>
      <c r="AA863" s="32"/>
      <c r="AB863" s="32"/>
      <c r="AC863" s="33"/>
      <c r="AD863" s="63"/>
      <c r="AE863" s="63"/>
      <c r="BK863" s="65"/>
      <c r="BL863" s="65"/>
      <c r="BM863" s="65"/>
      <c r="BN863" s="65"/>
      <c r="BO863" s="65"/>
      <c r="BP863" s="65"/>
      <c r="BQ863" s="65"/>
      <c r="BR863" s="65"/>
      <c r="BS863" s="65"/>
      <c r="BT863" s="66"/>
      <c r="BU863" s="67"/>
      <c r="BV863" s="67"/>
      <c r="BW863" s="67"/>
      <c r="BX863" s="67"/>
      <c r="BY863" s="67"/>
      <c r="BZ863" s="68"/>
      <c r="CA863" s="65"/>
      <c r="CB863" s="65"/>
      <c r="CC863" s="65"/>
      <c r="CD863" s="65"/>
      <c r="CE863" s="65"/>
      <c r="CF863" s="65"/>
      <c r="CG863" s="65"/>
      <c r="CH863" s="65"/>
      <c r="CI863" s="65"/>
      <c r="CJ863" s="171"/>
      <c r="CK863" s="64" t="str">
        <f t="shared" si="138"/>
        <v/>
      </c>
    </row>
    <row r="864" spans="1:89" s="64" customFormat="1" ht="51" customHeight="1">
      <c r="A864" s="29" t="str">
        <f t="shared" si="139"/>
        <v/>
      </c>
      <c r="B864" s="30"/>
      <c r="C864" s="30"/>
      <c r="D864" s="38"/>
      <c r="E864" s="198" t="str">
        <f t="shared" si="140"/>
        <v/>
      </c>
      <c r="F864" s="38"/>
      <c r="G864" s="38"/>
      <c r="H864" s="31"/>
      <c r="I864" s="31"/>
      <c r="J864" s="61" t="str">
        <f t="shared" si="141"/>
        <v/>
      </c>
      <c r="K864" s="69" t="str">
        <f t="shared" si="142"/>
        <v/>
      </c>
      <c r="L864" s="69" t="str">
        <f t="shared" si="143"/>
        <v/>
      </c>
      <c r="M864" s="69" t="str">
        <f t="shared" si="144"/>
        <v/>
      </c>
      <c r="N864" s="32"/>
      <c r="O864" s="99"/>
      <c r="P864" s="32"/>
      <c r="Q864" s="99"/>
      <c r="R864" s="129"/>
      <c r="S864" s="99"/>
      <c r="T864" s="32"/>
      <c r="U864" s="38"/>
      <c r="V864" s="32"/>
      <c r="W864" s="32"/>
      <c r="X864" s="38"/>
      <c r="Y864" s="30"/>
      <c r="Z864" s="30"/>
      <c r="AA864" s="32"/>
      <c r="AB864" s="32"/>
      <c r="AC864" s="33"/>
      <c r="AD864" s="63"/>
      <c r="AE864" s="63"/>
      <c r="BK864" s="65"/>
      <c r="BL864" s="65"/>
      <c r="BM864" s="65"/>
      <c r="BN864" s="65"/>
      <c r="BO864" s="65"/>
      <c r="BP864" s="65"/>
      <c r="BQ864" s="65"/>
      <c r="BR864" s="65"/>
      <c r="BS864" s="65"/>
      <c r="BT864" s="66"/>
      <c r="BU864" s="67"/>
      <c r="BV864" s="67"/>
      <c r="BW864" s="67"/>
      <c r="BX864" s="67"/>
      <c r="BY864" s="67"/>
      <c r="BZ864" s="68"/>
      <c r="CA864" s="65"/>
      <c r="CB864" s="65"/>
      <c r="CC864" s="65"/>
      <c r="CD864" s="65"/>
      <c r="CE864" s="65"/>
      <c r="CF864" s="65"/>
      <c r="CG864" s="65"/>
      <c r="CH864" s="65"/>
      <c r="CI864" s="65"/>
      <c r="CJ864" s="171"/>
      <c r="CK864" s="64" t="str">
        <f t="shared" si="138"/>
        <v/>
      </c>
    </row>
    <row r="865" spans="1:89" s="64" customFormat="1" ht="51" customHeight="1">
      <c r="A865" s="29" t="str">
        <f t="shared" si="139"/>
        <v/>
      </c>
      <c r="B865" s="30"/>
      <c r="C865" s="30"/>
      <c r="D865" s="38"/>
      <c r="E865" s="198" t="str">
        <f t="shared" si="140"/>
        <v/>
      </c>
      <c r="F865" s="38"/>
      <c r="G865" s="38"/>
      <c r="H865" s="31"/>
      <c r="I865" s="31"/>
      <c r="J865" s="61" t="str">
        <f t="shared" si="141"/>
        <v/>
      </c>
      <c r="K865" s="69" t="str">
        <f t="shared" si="142"/>
        <v/>
      </c>
      <c r="L865" s="69" t="str">
        <f t="shared" si="143"/>
        <v/>
      </c>
      <c r="M865" s="69" t="str">
        <f t="shared" si="144"/>
        <v/>
      </c>
      <c r="N865" s="32"/>
      <c r="O865" s="99"/>
      <c r="P865" s="32"/>
      <c r="Q865" s="99"/>
      <c r="R865" s="129"/>
      <c r="S865" s="99"/>
      <c r="T865" s="32"/>
      <c r="U865" s="38"/>
      <c r="V865" s="32"/>
      <c r="W865" s="32"/>
      <c r="X865" s="38"/>
      <c r="Y865" s="30"/>
      <c r="Z865" s="30"/>
      <c r="AA865" s="32"/>
      <c r="AB865" s="32"/>
      <c r="AC865" s="33"/>
      <c r="AD865" s="63"/>
      <c r="AE865" s="63"/>
      <c r="BK865" s="65"/>
      <c r="BL865" s="65"/>
      <c r="BM865" s="65"/>
      <c r="BN865" s="65"/>
      <c r="BO865" s="65"/>
      <c r="BP865" s="65"/>
      <c r="BQ865" s="65"/>
      <c r="BR865" s="65"/>
      <c r="BS865" s="65"/>
      <c r="BT865" s="66"/>
      <c r="BU865" s="67"/>
      <c r="BV865" s="67"/>
      <c r="BW865" s="67"/>
      <c r="BX865" s="67"/>
      <c r="BY865" s="67"/>
      <c r="BZ865" s="68"/>
      <c r="CA865" s="65"/>
      <c r="CB865" s="65"/>
      <c r="CC865" s="65"/>
      <c r="CD865" s="65"/>
      <c r="CE865" s="65"/>
      <c r="CF865" s="65"/>
      <c r="CG865" s="65"/>
      <c r="CH865" s="65"/>
      <c r="CI865" s="65"/>
      <c r="CJ865" s="171"/>
      <c r="CK865" s="64" t="str">
        <f t="shared" si="138"/>
        <v/>
      </c>
    </row>
    <row r="866" spans="1:89" s="64" customFormat="1" ht="51" customHeight="1">
      <c r="A866" s="29" t="str">
        <f t="shared" si="139"/>
        <v/>
      </c>
      <c r="B866" s="30"/>
      <c r="C866" s="30"/>
      <c r="D866" s="38"/>
      <c r="E866" s="198" t="str">
        <f t="shared" si="140"/>
        <v/>
      </c>
      <c r="F866" s="38"/>
      <c r="G866" s="38"/>
      <c r="H866" s="31"/>
      <c r="I866" s="31"/>
      <c r="J866" s="61" t="str">
        <f t="shared" si="141"/>
        <v/>
      </c>
      <c r="K866" s="69" t="str">
        <f t="shared" si="142"/>
        <v/>
      </c>
      <c r="L866" s="69" t="str">
        <f t="shared" si="143"/>
        <v/>
      </c>
      <c r="M866" s="69" t="str">
        <f t="shared" si="144"/>
        <v/>
      </c>
      <c r="N866" s="32"/>
      <c r="O866" s="99"/>
      <c r="P866" s="32"/>
      <c r="Q866" s="99"/>
      <c r="R866" s="129"/>
      <c r="S866" s="99"/>
      <c r="T866" s="32"/>
      <c r="U866" s="38"/>
      <c r="V866" s="32"/>
      <c r="W866" s="32"/>
      <c r="X866" s="38"/>
      <c r="Y866" s="30"/>
      <c r="Z866" s="30"/>
      <c r="AA866" s="32"/>
      <c r="AB866" s="32"/>
      <c r="AC866" s="33"/>
      <c r="AD866" s="63"/>
      <c r="AE866" s="63"/>
      <c r="BK866" s="65"/>
      <c r="BL866" s="65"/>
      <c r="BM866" s="65"/>
      <c r="BN866" s="65"/>
      <c r="BO866" s="65"/>
      <c r="BP866" s="65"/>
      <c r="BQ866" s="65"/>
      <c r="BR866" s="65"/>
      <c r="BS866" s="65"/>
      <c r="BT866" s="66"/>
      <c r="BU866" s="67"/>
      <c r="BV866" s="67"/>
      <c r="BW866" s="67"/>
      <c r="BX866" s="67"/>
      <c r="BY866" s="67"/>
      <c r="BZ866" s="68"/>
      <c r="CA866" s="65"/>
      <c r="CB866" s="65"/>
      <c r="CC866" s="65"/>
      <c r="CD866" s="65"/>
      <c r="CE866" s="65"/>
      <c r="CF866" s="65"/>
      <c r="CG866" s="65"/>
      <c r="CH866" s="65"/>
      <c r="CI866" s="65"/>
      <c r="CJ866" s="171"/>
      <c r="CK866" s="64" t="str">
        <f t="shared" si="138"/>
        <v/>
      </c>
    </row>
    <row r="867" spans="1:89" s="64" customFormat="1" ht="51" customHeight="1">
      <c r="A867" s="29" t="str">
        <f t="shared" si="139"/>
        <v/>
      </c>
      <c r="B867" s="30"/>
      <c r="C867" s="30"/>
      <c r="D867" s="38"/>
      <c r="E867" s="198" t="str">
        <f t="shared" si="140"/>
        <v/>
      </c>
      <c r="F867" s="38"/>
      <c r="G867" s="38"/>
      <c r="H867" s="31"/>
      <c r="I867" s="31"/>
      <c r="J867" s="61" t="str">
        <f t="shared" si="141"/>
        <v/>
      </c>
      <c r="K867" s="69" t="str">
        <f t="shared" si="142"/>
        <v/>
      </c>
      <c r="L867" s="69" t="str">
        <f t="shared" si="143"/>
        <v/>
      </c>
      <c r="M867" s="69" t="str">
        <f t="shared" si="144"/>
        <v/>
      </c>
      <c r="N867" s="32"/>
      <c r="O867" s="99"/>
      <c r="P867" s="32"/>
      <c r="Q867" s="99"/>
      <c r="R867" s="129"/>
      <c r="S867" s="99"/>
      <c r="T867" s="32"/>
      <c r="U867" s="38"/>
      <c r="V867" s="32"/>
      <c r="W867" s="32"/>
      <c r="X867" s="38"/>
      <c r="Y867" s="30"/>
      <c r="Z867" s="30"/>
      <c r="AA867" s="32"/>
      <c r="AB867" s="32"/>
      <c r="AC867" s="33"/>
      <c r="AD867" s="63"/>
      <c r="AE867" s="63"/>
      <c r="BK867" s="65"/>
      <c r="BL867" s="65"/>
      <c r="BM867" s="65"/>
      <c r="BN867" s="65"/>
      <c r="BO867" s="65"/>
      <c r="BP867" s="65"/>
      <c r="BQ867" s="65"/>
      <c r="BR867" s="65"/>
      <c r="BS867" s="65"/>
      <c r="BT867" s="66"/>
      <c r="BU867" s="67"/>
      <c r="BV867" s="67"/>
      <c r="BW867" s="67"/>
      <c r="BX867" s="67"/>
      <c r="BY867" s="67"/>
      <c r="BZ867" s="68"/>
      <c r="CA867" s="65"/>
      <c r="CB867" s="65"/>
      <c r="CC867" s="65"/>
      <c r="CD867" s="65"/>
      <c r="CE867" s="65"/>
      <c r="CF867" s="65"/>
      <c r="CG867" s="65"/>
      <c r="CH867" s="65"/>
      <c r="CI867" s="65"/>
      <c r="CJ867" s="171"/>
      <c r="CK867" s="64" t="str">
        <f t="shared" si="138"/>
        <v/>
      </c>
    </row>
    <row r="868" spans="1:89" s="64" customFormat="1" ht="51" customHeight="1">
      <c r="A868" s="29" t="str">
        <f t="shared" si="139"/>
        <v/>
      </c>
      <c r="B868" s="30"/>
      <c r="C868" s="30"/>
      <c r="D868" s="38"/>
      <c r="E868" s="198" t="str">
        <f t="shared" si="140"/>
        <v/>
      </c>
      <c r="F868" s="38"/>
      <c r="G868" s="38"/>
      <c r="H868" s="31"/>
      <c r="I868" s="31"/>
      <c r="J868" s="61" t="str">
        <f t="shared" si="141"/>
        <v/>
      </c>
      <c r="K868" s="69" t="str">
        <f t="shared" si="142"/>
        <v/>
      </c>
      <c r="L868" s="69" t="str">
        <f t="shared" si="143"/>
        <v/>
      </c>
      <c r="M868" s="69" t="str">
        <f t="shared" si="144"/>
        <v/>
      </c>
      <c r="N868" s="32"/>
      <c r="O868" s="99"/>
      <c r="P868" s="32"/>
      <c r="Q868" s="99"/>
      <c r="R868" s="129"/>
      <c r="S868" s="99"/>
      <c r="T868" s="32"/>
      <c r="U868" s="38"/>
      <c r="V868" s="32"/>
      <c r="W868" s="32"/>
      <c r="X868" s="38"/>
      <c r="Y868" s="30"/>
      <c r="Z868" s="30"/>
      <c r="AA868" s="32"/>
      <c r="AB868" s="32"/>
      <c r="AC868" s="33"/>
      <c r="AD868" s="63"/>
      <c r="AE868" s="63"/>
      <c r="BK868" s="65"/>
      <c r="BL868" s="65"/>
      <c r="BM868" s="65"/>
      <c r="BN868" s="65"/>
      <c r="BO868" s="65"/>
      <c r="BP868" s="65"/>
      <c r="BQ868" s="65"/>
      <c r="BR868" s="65"/>
      <c r="BS868" s="65"/>
      <c r="BT868" s="66"/>
      <c r="BU868" s="67"/>
      <c r="BV868" s="67"/>
      <c r="BW868" s="67"/>
      <c r="BX868" s="67"/>
      <c r="BY868" s="67"/>
      <c r="BZ868" s="68"/>
      <c r="CA868" s="65"/>
      <c r="CB868" s="65"/>
      <c r="CC868" s="65"/>
      <c r="CD868" s="65"/>
      <c r="CE868" s="65"/>
      <c r="CF868" s="65"/>
      <c r="CG868" s="65"/>
      <c r="CH868" s="65"/>
      <c r="CI868" s="65"/>
      <c r="CJ868" s="171"/>
      <c r="CK868" s="64" t="str">
        <f t="shared" si="138"/>
        <v/>
      </c>
    </row>
    <row r="869" spans="1:89" s="64" customFormat="1" ht="51" customHeight="1">
      <c r="A869" s="29" t="str">
        <f t="shared" si="139"/>
        <v/>
      </c>
      <c r="B869" s="30"/>
      <c r="C869" s="30"/>
      <c r="D869" s="38"/>
      <c r="E869" s="198" t="str">
        <f t="shared" si="140"/>
        <v/>
      </c>
      <c r="F869" s="38"/>
      <c r="G869" s="38"/>
      <c r="H869" s="31"/>
      <c r="I869" s="31"/>
      <c r="J869" s="61" t="str">
        <f t="shared" si="141"/>
        <v/>
      </c>
      <c r="K869" s="69" t="str">
        <f t="shared" si="142"/>
        <v/>
      </c>
      <c r="L869" s="69" t="str">
        <f t="shared" si="143"/>
        <v/>
      </c>
      <c r="M869" s="69" t="str">
        <f t="shared" si="144"/>
        <v/>
      </c>
      <c r="N869" s="32"/>
      <c r="O869" s="99"/>
      <c r="P869" s="32"/>
      <c r="Q869" s="99"/>
      <c r="R869" s="129"/>
      <c r="S869" s="99"/>
      <c r="T869" s="32"/>
      <c r="U869" s="38"/>
      <c r="V869" s="32"/>
      <c r="W869" s="32"/>
      <c r="X869" s="38"/>
      <c r="Y869" s="30"/>
      <c r="Z869" s="30"/>
      <c r="AA869" s="32"/>
      <c r="AB869" s="32"/>
      <c r="AC869" s="33"/>
      <c r="AD869" s="63"/>
      <c r="AE869" s="63"/>
      <c r="BK869" s="65"/>
      <c r="BL869" s="65"/>
      <c r="BM869" s="65"/>
      <c r="BN869" s="65"/>
      <c r="BO869" s="65"/>
      <c r="BP869" s="65"/>
      <c r="BQ869" s="65"/>
      <c r="BR869" s="65"/>
      <c r="BS869" s="65"/>
      <c r="BT869" s="66"/>
      <c r="BU869" s="67"/>
      <c r="BV869" s="67"/>
      <c r="BW869" s="67"/>
      <c r="BX869" s="67"/>
      <c r="BY869" s="67"/>
      <c r="BZ869" s="68"/>
      <c r="CA869" s="65"/>
      <c r="CB869" s="65"/>
      <c r="CC869" s="65"/>
      <c r="CD869" s="65"/>
      <c r="CE869" s="65"/>
      <c r="CF869" s="65"/>
      <c r="CG869" s="65"/>
      <c r="CH869" s="65"/>
      <c r="CI869" s="65"/>
      <c r="CJ869" s="171"/>
      <c r="CK869" s="64" t="str">
        <f t="shared" si="138"/>
        <v/>
      </c>
    </row>
    <row r="870" spans="1:89" s="64" customFormat="1" ht="51" customHeight="1">
      <c r="A870" s="29" t="str">
        <f t="shared" si="139"/>
        <v/>
      </c>
      <c r="B870" s="30"/>
      <c r="C870" s="30"/>
      <c r="D870" s="38"/>
      <c r="E870" s="198" t="str">
        <f t="shared" si="140"/>
        <v/>
      </c>
      <c r="F870" s="38"/>
      <c r="G870" s="38"/>
      <c r="H870" s="31"/>
      <c r="I870" s="31"/>
      <c r="J870" s="61" t="str">
        <f t="shared" si="141"/>
        <v/>
      </c>
      <c r="K870" s="69" t="str">
        <f t="shared" si="142"/>
        <v/>
      </c>
      <c r="L870" s="69" t="str">
        <f t="shared" si="143"/>
        <v/>
      </c>
      <c r="M870" s="69" t="str">
        <f t="shared" si="144"/>
        <v/>
      </c>
      <c r="N870" s="32"/>
      <c r="O870" s="99"/>
      <c r="P870" s="32"/>
      <c r="Q870" s="99"/>
      <c r="R870" s="129"/>
      <c r="S870" s="99"/>
      <c r="T870" s="32"/>
      <c r="U870" s="38"/>
      <c r="V870" s="32"/>
      <c r="W870" s="32"/>
      <c r="X870" s="38"/>
      <c r="Y870" s="30"/>
      <c r="Z870" s="30"/>
      <c r="AA870" s="32"/>
      <c r="AB870" s="32"/>
      <c r="AC870" s="33"/>
      <c r="AD870" s="63"/>
      <c r="AE870" s="63"/>
      <c r="BK870" s="65"/>
      <c r="BL870" s="65"/>
      <c r="BM870" s="65"/>
      <c r="BN870" s="65"/>
      <c r="BO870" s="65"/>
      <c r="BP870" s="65"/>
      <c r="BQ870" s="65"/>
      <c r="BR870" s="65"/>
      <c r="BS870" s="65"/>
      <c r="BT870" s="66"/>
      <c r="BU870" s="67"/>
      <c r="BV870" s="67"/>
      <c r="BW870" s="67"/>
      <c r="BX870" s="67"/>
      <c r="BY870" s="67"/>
      <c r="BZ870" s="68"/>
      <c r="CA870" s="65"/>
      <c r="CB870" s="65"/>
      <c r="CC870" s="65"/>
      <c r="CD870" s="65"/>
      <c r="CE870" s="65"/>
      <c r="CF870" s="65"/>
      <c r="CG870" s="65"/>
      <c r="CH870" s="65"/>
      <c r="CI870" s="65"/>
      <c r="CJ870" s="171"/>
      <c r="CK870" s="64" t="str">
        <f t="shared" si="138"/>
        <v/>
      </c>
    </row>
    <row r="871" spans="1:89" s="64" customFormat="1" ht="51" customHeight="1">
      <c r="A871" s="29" t="str">
        <f t="shared" si="139"/>
        <v/>
      </c>
      <c r="B871" s="30"/>
      <c r="C871" s="30"/>
      <c r="D871" s="38"/>
      <c r="E871" s="198" t="str">
        <f t="shared" si="140"/>
        <v/>
      </c>
      <c r="F871" s="38"/>
      <c r="G871" s="38"/>
      <c r="H871" s="31"/>
      <c r="I871" s="31"/>
      <c r="J871" s="61" t="str">
        <f t="shared" si="141"/>
        <v/>
      </c>
      <c r="K871" s="69" t="str">
        <f t="shared" si="142"/>
        <v/>
      </c>
      <c r="L871" s="69" t="str">
        <f t="shared" si="143"/>
        <v/>
      </c>
      <c r="M871" s="69" t="str">
        <f t="shared" si="144"/>
        <v/>
      </c>
      <c r="N871" s="32"/>
      <c r="O871" s="99"/>
      <c r="P871" s="32"/>
      <c r="Q871" s="99"/>
      <c r="R871" s="129"/>
      <c r="S871" s="99"/>
      <c r="T871" s="32"/>
      <c r="U871" s="38"/>
      <c r="V871" s="32"/>
      <c r="W871" s="32"/>
      <c r="X871" s="38"/>
      <c r="Y871" s="30"/>
      <c r="Z871" s="30"/>
      <c r="AA871" s="32"/>
      <c r="AB871" s="32"/>
      <c r="AC871" s="33"/>
      <c r="AD871" s="63"/>
      <c r="AE871" s="63"/>
      <c r="BK871" s="65"/>
      <c r="BL871" s="65"/>
      <c r="BM871" s="65"/>
      <c r="BN871" s="65"/>
      <c r="BO871" s="65"/>
      <c r="BP871" s="65"/>
      <c r="BQ871" s="65"/>
      <c r="BR871" s="65"/>
      <c r="BS871" s="65"/>
      <c r="BT871" s="66"/>
      <c r="BU871" s="67"/>
      <c r="BV871" s="67"/>
      <c r="BW871" s="67"/>
      <c r="BX871" s="67"/>
      <c r="BY871" s="67"/>
      <c r="BZ871" s="68"/>
      <c r="CA871" s="65"/>
      <c r="CB871" s="65"/>
      <c r="CC871" s="65"/>
      <c r="CD871" s="65"/>
      <c r="CE871" s="65"/>
      <c r="CF871" s="65"/>
      <c r="CG871" s="65"/>
      <c r="CH871" s="65"/>
      <c r="CI871" s="65"/>
      <c r="CJ871" s="171"/>
      <c r="CK871" s="64" t="str">
        <f t="shared" si="138"/>
        <v/>
      </c>
    </row>
    <row r="872" spans="1:89" s="64" customFormat="1" ht="51" customHeight="1">
      <c r="A872" s="29" t="str">
        <f t="shared" si="139"/>
        <v/>
      </c>
      <c r="B872" s="30"/>
      <c r="C872" s="30"/>
      <c r="D872" s="38"/>
      <c r="E872" s="198" t="str">
        <f t="shared" si="140"/>
        <v/>
      </c>
      <c r="F872" s="38"/>
      <c r="G872" s="38"/>
      <c r="H872" s="31"/>
      <c r="I872" s="31"/>
      <c r="J872" s="61" t="str">
        <f t="shared" si="141"/>
        <v/>
      </c>
      <c r="K872" s="69" t="str">
        <f t="shared" si="142"/>
        <v/>
      </c>
      <c r="L872" s="69" t="str">
        <f t="shared" si="143"/>
        <v/>
      </c>
      <c r="M872" s="69" t="str">
        <f t="shared" si="144"/>
        <v/>
      </c>
      <c r="N872" s="32"/>
      <c r="O872" s="99"/>
      <c r="P872" s="32"/>
      <c r="Q872" s="99"/>
      <c r="R872" s="129"/>
      <c r="S872" s="99"/>
      <c r="T872" s="32"/>
      <c r="U872" s="38"/>
      <c r="V872" s="32"/>
      <c r="W872" s="32"/>
      <c r="X872" s="38"/>
      <c r="Y872" s="30"/>
      <c r="Z872" s="30"/>
      <c r="AA872" s="32"/>
      <c r="AB872" s="32"/>
      <c r="AC872" s="33"/>
      <c r="AD872" s="63"/>
      <c r="AE872" s="63"/>
      <c r="BK872" s="65"/>
      <c r="BL872" s="65"/>
      <c r="BM872" s="65"/>
      <c r="BN872" s="65"/>
      <c r="BO872" s="65"/>
      <c r="BP872" s="65"/>
      <c r="BQ872" s="65"/>
      <c r="BR872" s="65"/>
      <c r="BS872" s="65"/>
      <c r="BT872" s="66"/>
      <c r="BU872" s="67"/>
      <c r="BV872" s="67"/>
      <c r="BW872" s="67"/>
      <c r="BX872" s="67"/>
      <c r="BY872" s="67"/>
      <c r="BZ872" s="68"/>
      <c r="CA872" s="65"/>
      <c r="CB872" s="65"/>
      <c r="CC872" s="65"/>
      <c r="CD872" s="65"/>
      <c r="CE872" s="65"/>
      <c r="CF872" s="65"/>
      <c r="CG872" s="65"/>
      <c r="CH872" s="65"/>
      <c r="CI872" s="65"/>
      <c r="CJ872" s="171"/>
      <c r="CK872" s="64" t="str">
        <f t="shared" si="138"/>
        <v/>
      </c>
    </row>
    <row r="873" spans="1:89" s="64" customFormat="1" ht="51" customHeight="1">
      <c r="A873" s="29" t="str">
        <f t="shared" si="139"/>
        <v/>
      </c>
      <c r="B873" s="30"/>
      <c r="C873" s="30"/>
      <c r="D873" s="38"/>
      <c r="E873" s="198" t="str">
        <f t="shared" si="140"/>
        <v/>
      </c>
      <c r="F873" s="38"/>
      <c r="G873" s="38"/>
      <c r="H873" s="31"/>
      <c r="I873" s="31"/>
      <c r="J873" s="61" t="str">
        <f t="shared" si="141"/>
        <v/>
      </c>
      <c r="K873" s="69" t="str">
        <f t="shared" si="142"/>
        <v/>
      </c>
      <c r="L873" s="69" t="str">
        <f t="shared" si="143"/>
        <v/>
      </c>
      <c r="M873" s="69" t="str">
        <f t="shared" si="144"/>
        <v/>
      </c>
      <c r="N873" s="32"/>
      <c r="O873" s="99"/>
      <c r="P873" s="32"/>
      <c r="Q873" s="99"/>
      <c r="R873" s="129"/>
      <c r="S873" s="99"/>
      <c r="T873" s="32"/>
      <c r="U873" s="38"/>
      <c r="V873" s="32"/>
      <c r="W873" s="32"/>
      <c r="X873" s="38"/>
      <c r="Y873" s="30"/>
      <c r="Z873" s="30"/>
      <c r="AA873" s="32"/>
      <c r="AB873" s="32"/>
      <c r="AC873" s="33"/>
      <c r="AD873" s="63"/>
      <c r="AE873" s="63"/>
      <c r="BK873" s="65"/>
      <c r="BL873" s="65"/>
      <c r="BM873" s="65"/>
      <c r="BN873" s="65"/>
      <c r="BO873" s="65"/>
      <c r="BP873" s="65"/>
      <c r="BQ873" s="65"/>
      <c r="BR873" s="65"/>
      <c r="BS873" s="65"/>
      <c r="BT873" s="66"/>
      <c r="BU873" s="67"/>
      <c r="BV873" s="67"/>
      <c r="BW873" s="67"/>
      <c r="BX873" s="67"/>
      <c r="BY873" s="67"/>
      <c r="BZ873" s="68"/>
      <c r="CA873" s="65"/>
      <c r="CB873" s="65"/>
      <c r="CC873" s="65"/>
      <c r="CD873" s="65"/>
      <c r="CE873" s="65"/>
      <c r="CF873" s="65"/>
      <c r="CG873" s="65"/>
      <c r="CH873" s="65"/>
      <c r="CI873" s="65"/>
      <c r="CJ873" s="171"/>
      <c r="CK873" s="64" t="str">
        <f t="shared" si="138"/>
        <v/>
      </c>
    </row>
    <row r="874" spans="1:89" s="64" customFormat="1" ht="51" customHeight="1">
      <c r="A874" s="29" t="str">
        <f t="shared" si="139"/>
        <v/>
      </c>
      <c r="B874" s="30"/>
      <c r="C874" s="30"/>
      <c r="D874" s="38"/>
      <c r="E874" s="198" t="str">
        <f t="shared" si="140"/>
        <v/>
      </c>
      <c r="F874" s="38"/>
      <c r="G874" s="38"/>
      <c r="H874" s="31"/>
      <c r="I874" s="31"/>
      <c r="J874" s="61" t="str">
        <f t="shared" si="141"/>
        <v/>
      </c>
      <c r="K874" s="69" t="str">
        <f t="shared" si="142"/>
        <v/>
      </c>
      <c r="L874" s="69" t="str">
        <f t="shared" si="143"/>
        <v/>
      </c>
      <c r="M874" s="69" t="str">
        <f t="shared" si="144"/>
        <v/>
      </c>
      <c r="N874" s="32"/>
      <c r="O874" s="99"/>
      <c r="P874" s="32"/>
      <c r="Q874" s="99"/>
      <c r="R874" s="129"/>
      <c r="S874" s="99"/>
      <c r="T874" s="32"/>
      <c r="U874" s="38"/>
      <c r="V874" s="32"/>
      <c r="W874" s="32"/>
      <c r="X874" s="38"/>
      <c r="Y874" s="30"/>
      <c r="Z874" s="30"/>
      <c r="AA874" s="32"/>
      <c r="AB874" s="32"/>
      <c r="AC874" s="33"/>
      <c r="AD874" s="63"/>
      <c r="AE874" s="63"/>
      <c r="BK874" s="65"/>
      <c r="BL874" s="65"/>
      <c r="BM874" s="65"/>
      <c r="BN874" s="65"/>
      <c r="BO874" s="65"/>
      <c r="BP874" s="65"/>
      <c r="BQ874" s="65"/>
      <c r="BR874" s="65"/>
      <c r="BS874" s="65"/>
      <c r="BT874" s="66"/>
      <c r="BU874" s="67"/>
      <c r="BV874" s="67"/>
      <c r="BW874" s="67"/>
      <c r="BX874" s="67"/>
      <c r="BY874" s="67"/>
      <c r="BZ874" s="68"/>
      <c r="CA874" s="65"/>
      <c r="CB874" s="65"/>
      <c r="CC874" s="65"/>
      <c r="CD874" s="65"/>
      <c r="CE874" s="65"/>
      <c r="CF874" s="65"/>
      <c r="CG874" s="65"/>
      <c r="CH874" s="65"/>
      <c r="CI874" s="65"/>
      <c r="CJ874" s="171"/>
      <c r="CK874" s="64" t="str">
        <f t="shared" si="138"/>
        <v/>
      </c>
    </row>
    <row r="875" spans="1:89" s="64" customFormat="1" ht="51" customHeight="1">
      <c r="A875" s="29" t="str">
        <f t="shared" si="139"/>
        <v/>
      </c>
      <c r="B875" s="30"/>
      <c r="C875" s="30"/>
      <c r="D875" s="38"/>
      <c r="E875" s="198" t="str">
        <f t="shared" si="140"/>
        <v/>
      </c>
      <c r="F875" s="38"/>
      <c r="G875" s="38"/>
      <c r="H875" s="31"/>
      <c r="I875" s="31"/>
      <c r="J875" s="61" t="str">
        <f t="shared" si="141"/>
        <v/>
      </c>
      <c r="K875" s="69" t="str">
        <f t="shared" si="142"/>
        <v/>
      </c>
      <c r="L875" s="69" t="str">
        <f t="shared" si="143"/>
        <v/>
      </c>
      <c r="M875" s="69" t="str">
        <f t="shared" si="144"/>
        <v/>
      </c>
      <c r="N875" s="32"/>
      <c r="O875" s="99"/>
      <c r="P875" s="32"/>
      <c r="Q875" s="99"/>
      <c r="R875" s="129"/>
      <c r="S875" s="99"/>
      <c r="T875" s="32"/>
      <c r="U875" s="38"/>
      <c r="V875" s="32"/>
      <c r="W875" s="32"/>
      <c r="X875" s="38"/>
      <c r="Y875" s="30"/>
      <c r="Z875" s="30"/>
      <c r="AA875" s="32"/>
      <c r="AB875" s="32"/>
      <c r="AC875" s="33"/>
      <c r="AD875" s="63"/>
      <c r="AE875" s="63"/>
      <c r="BK875" s="65"/>
      <c r="BL875" s="65"/>
      <c r="BM875" s="65"/>
      <c r="BN875" s="65"/>
      <c r="BO875" s="65"/>
      <c r="BP875" s="65"/>
      <c r="BQ875" s="65"/>
      <c r="BR875" s="65"/>
      <c r="BS875" s="65"/>
      <c r="BT875" s="66"/>
      <c r="BU875" s="67"/>
      <c r="BV875" s="67"/>
      <c r="BW875" s="67"/>
      <c r="BX875" s="67"/>
      <c r="BY875" s="67"/>
      <c r="BZ875" s="68"/>
      <c r="CA875" s="65"/>
      <c r="CB875" s="65"/>
      <c r="CC875" s="65"/>
      <c r="CD875" s="65"/>
      <c r="CE875" s="65"/>
      <c r="CF875" s="65"/>
      <c r="CG875" s="65"/>
      <c r="CH875" s="65"/>
      <c r="CI875" s="65"/>
      <c r="CJ875" s="171"/>
      <c r="CK875" s="64" t="str">
        <f t="shared" si="138"/>
        <v/>
      </c>
    </row>
    <row r="876" spans="1:89" s="64" customFormat="1" ht="51" customHeight="1">
      <c r="A876" s="29" t="str">
        <f t="shared" si="139"/>
        <v/>
      </c>
      <c r="B876" s="30"/>
      <c r="C876" s="30"/>
      <c r="D876" s="38"/>
      <c r="E876" s="198" t="str">
        <f t="shared" si="140"/>
        <v/>
      </c>
      <c r="F876" s="38"/>
      <c r="G876" s="38"/>
      <c r="H876" s="31"/>
      <c r="I876" s="31"/>
      <c r="J876" s="61" t="str">
        <f t="shared" si="141"/>
        <v/>
      </c>
      <c r="K876" s="69" t="str">
        <f t="shared" si="142"/>
        <v/>
      </c>
      <c r="L876" s="69" t="str">
        <f t="shared" si="143"/>
        <v/>
      </c>
      <c r="M876" s="69" t="str">
        <f t="shared" si="144"/>
        <v/>
      </c>
      <c r="N876" s="32"/>
      <c r="O876" s="99"/>
      <c r="P876" s="32"/>
      <c r="Q876" s="99"/>
      <c r="R876" s="129"/>
      <c r="S876" s="99"/>
      <c r="T876" s="32"/>
      <c r="U876" s="38"/>
      <c r="V876" s="32"/>
      <c r="W876" s="32"/>
      <c r="X876" s="38"/>
      <c r="Y876" s="30"/>
      <c r="Z876" s="30"/>
      <c r="AA876" s="32"/>
      <c r="AB876" s="32"/>
      <c r="AC876" s="33"/>
      <c r="AD876" s="63"/>
      <c r="AE876" s="63"/>
      <c r="BK876" s="65"/>
      <c r="BL876" s="65"/>
      <c r="BM876" s="65"/>
      <c r="BN876" s="65"/>
      <c r="BO876" s="65"/>
      <c r="BP876" s="65"/>
      <c r="BQ876" s="65"/>
      <c r="BR876" s="65"/>
      <c r="BS876" s="65"/>
      <c r="BT876" s="66"/>
      <c r="BU876" s="67"/>
      <c r="BV876" s="67"/>
      <c r="BW876" s="67"/>
      <c r="BX876" s="67"/>
      <c r="BY876" s="67"/>
      <c r="BZ876" s="68"/>
      <c r="CA876" s="65"/>
      <c r="CB876" s="65"/>
      <c r="CC876" s="65"/>
      <c r="CD876" s="65"/>
      <c r="CE876" s="65"/>
      <c r="CF876" s="65"/>
      <c r="CG876" s="65"/>
      <c r="CH876" s="65"/>
      <c r="CI876" s="65"/>
      <c r="CJ876" s="171"/>
      <c r="CK876" s="64" t="str">
        <f t="shared" si="138"/>
        <v/>
      </c>
    </row>
    <row r="877" spans="1:89" s="64" customFormat="1" ht="51" customHeight="1">
      <c r="A877" s="29" t="str">
        <f t="shared" si="139"/>
        <v/>
      </c>
      <c r="B877" s="30"/>
      <c r="C877" s="30"/>
      <c r="D877" s="38"/>
      <c r="E877" s="198" t="str">
        <f t="shared" si="140"/>
        <v/>
      </c>
      <c r="F877" s="38"/>
      <c r="G877" s="38"/>
      <c r="H877" s="31"/>
      <c r="I877" s="31"/>
      <c r="J877" s="61" t="str">
        <f t="shared" si="141"/>
        <v/>
      </c>
      <c r="K877" s="69" t="str">
        <f t="shared" si="142"/>
        <v/>
      </c>
      <c r="L877" s="69" t="str">
        <f t="shared" si="143"/>
        <v/>
      </c>
      <c r="M877" s="69" t="str">
        <f t="shared" si="144"/>
        <v/>
      </c>
      <c r="N877" s="32"/>
      <c r="O877" s="99"/>
      <c r="P877" s="32"/>
      <c r="Q877" s="99"/>
      <c r="R877" s="129"/>
      <c r="S877" s="99"/>
      <c r="T877" s="32"/>
      <c r="U877" s="38"/>
      <c r="V877" s="32"/>
      <c r="W877" s="32"/>
      <c r="X877" s="38"/>
      <c r="Y877" s="30"/>
      <c r="Z877" s="30"/>
      <c r="AA877" s="32"/>
      <c r="AB877" s="32"/>
      <c r="AC877" s="33"/>
      <c r="AD877" s="63"/>
      <c r="AE877" s="63"/>
      <c r="BK877" s="65"/>
      <c r="BL877" s="65"/>
      <c r="BM877" s="65"/>
      <c r="BN877" s="65"/>
      <c r="BO877" s="65"/>
      <c r="BP877" s="65"/>
      <c r="BQ877" s="65"/>
      <c r="BR877" s="65"/>
      <c r="BS877" s="65"/>
      <c r="BT877" s="66"/>
      <c r="BU877" s="67"/>
      <c r="BV877" s="67"/>
      <c r="BW877" s="67"/>
      <c r="BX877" s="67"/>
      <c r="BY877" s="67"/>
      <c r="BZ877" s="68"/>
      <c r="CA877" s="65"/>
      <c r="CB877" s="65"/>
      <c r="CC877" s="65"/>
      <c r="CD877" s="65"/>
      <c r="CE877" s="65"/>
      <c r="CF877" s="65"/>
      <c r="CG877" s="65"/>
      <c r="CH877" s="65"/>
      <c r="CI877" s="65"/>
      <c r="CJ877" s="171"/>
      <c r="CK877" s="64" t="str">
        <f t="shared" si="138"/>
        <v/>
      </c>
    </row>
    <row r="878" spans="1:89" s="64" customFormat="1" ht="51" customHeight="1">
      <c r="A878" s="29" t="str">
        <f t="shared" si="139"/>
        <v/>
      </c>
      <c r="B878" s="30"/>
      <c r="C878" s="30"/>
      <c r="D878" s="38"/>
      <c r="E878" s="198" t="str">
        <f t="shared" si="140"/>
        <v/>
      </c>
      <c r="F878" s="38"/>
      <c r="G878" s="38"/>
      <c r="H878" s="31"/>
      <c r="I878" s="31"/>
      <c r="J878" s="61" t="str">
        <f t="shared" si="141"/>
        <v/>
      </c>
      <c r="K878" s="69" t="str">
        <f t="shared" si="142"/>
        <v/>
      </c>
      <c r="L878" s="69" t="str">
        <f t="shared" si="143"/>
        <v/>
      </c>
      <c r="M878" s="69" t="str">
        <f t="shared" si="144"/>
        <v/>
      </c>
      <c r="N878" s="32"/>
      <c r="O878" s="99"/>
      <c r="P878" s="32"/>
      <c r="Q878" s="99"/>
      <c r="R878" s="129"/>
      <c r="S878" s="99"/>
      <c r="T878" s="32"/>
      <c r="U878" s="38"/>
      <c r="V878" s="32"/>
      <c r="W878" s="32"/>
      <c r="X878" s="38"/>
      <c r="Y878" s="30"/>
      <c r="Z878" s="30"/>
      <c r="AA878" s="32"/>
      <c r="AB878" s="32"/>
      <c r="AC878" s="33"/>
      <c r="AD878" s="63"/>
      <c r="AE878" s="63"/>
      <c r="BK878" s="65"/>
      <c r="BL878" s="65"/>
      <c r="BM878" s="65"/>
      <c r="BN878" s="65"/>
      <c r="BO878" s="65"/>
      <c r="BP878" s="65"/>
      <c r="BQ878" s="65"/>
      <c r="BR878" s="65"/>
      <c r="BS878" s="65"/>
      <c r="BT878" s="66"/>
      <c r="BU878" s="67"/>
      <c r="BV878" s="67"/>
      <c r="BW878" s="67"/>
      <c r="BX878" s="67"/>
      <c r="BY878" s="67"/>
      <c r="BZ878" s="68"/>
      <c r="CA878" s="65"/>
      <c r="CB878" s="65"/>
      <c r="CC878" s="65"/>
      <c r="CD878" s="65"/>
      <c r="CE878" s="65"/>
      <c r="CF878" s="65"/>
      <c r="CG878" s="65"/>
      <c r="CH878" s="65"/>
      <c r="CI878" s="65"/>
      <c r="CJ878" s="171"/>
      <c r="CK878" s="64" t="str">
        <f t="shared" si="138"/>
        <v/>
      </c>
    </row>
    <row r="879" spans="1:89" s="64" customFormat="1" ht="51" customHeight="1">
      <c r="A879" s="29" t="str">
        <f t="shared" si="139"/>
        <v/>
      </c>
      <c r="B879" s="30"/>
      <c r="C879" s="30"/>
      <c r="D879" s="38"/>
      <c r="E879" s="198" t="str">
        <f t="shared" si="140"/>
        <v/>
      </c>
      <c r="F879" s="38"/>
      <c r="G879" s="38"/>
      <c r="H879" s="31"/>
      <c r="I879" s="31"/>
      <c r="J879" s="61" t="str">
        <f t="shared" si="141"/>
        <v/>
      </c>
      <c r="K879" s="69" t="str">
        <f t="shared" si="142"/>
        <v/>
      </c>
      <c r="L879" s="69" t="str">
        <f t="shared" si="143"/>
        <v/>
      </c>
      <c r="M879" s="69" t="str">
        <f t="shared" si="144"/>
        <v/>
      </c>
      <c r="N879" s="32"/>
      <c r="O879" s="99"/>
      <c r="P879" s="32"/>
      <c r="Q879" s="99"/>
      <c r="R879" s="129"/>
      <c r="S879" s="99"/>
      <c r="T879" s="32"/>
      <c r="U879" s="38"/>
      <c r="V879" s="32"/>
      <c r="W879" s="32"/>
      <c r="X879" s="38"/>
      <c r="Y879" s="30"/>
      <c r="Z879" s="30"/>
      <c r="AA879" s="32"/>
      <c r="AB879" s="32"/>
      <c r="AC879" s="33"/>
      <c r="AD879" s="63"/>
      <c r="AE879" s="63"/>
      <c r="BK879" s="65"/>
      <c r="BL879" s="65"/>
      <c r="BM879" s="65"/>
      <c r="BN879" s="65"/>
      <c r="BO879" s="65"/>
      <c r="BP879" s="65"/>
      <c r="BQ879" s="65"/>
      <c r="BR879" s="65"/>
      <c r="BS879" s="65"/>
      <c r="BT879" s="66"/>
      <c r="BU879" s="67"/>
      <c r="BV879" s="67"/>
      <c r="BW879" s="67"/>
      <c r="BX879" s="67"/>
      <c r="BY879" s="67"/>
      <c r="BZ879" s="68"/>
      <c r="CA879" s="65"/>
      <c r="CB879" s="65"/>
      <c r="CC879" s="65"/>
      <c r="CD879" s="65"/>
      <c r="CE879" s="65"/>
      <c r="CF879" s="65"/>
      <c r="CG879" s="65"/>
      <c r="CH879" s="65"/>
      <c r="CI879" s="65"/>
      <c r="CJ879" s="171"/>
      <c r="CK879" s="64" t="str">
        <f t="shared" si="138"/>
        <v/>
      </c>
    </row>
    <row r="880" spans="1:89" s="64" customFormat="1" ht="51" customHeight="1">
      <c r="A880" s="29" t="str">
        <f t="shared" si="139"/>
        <v/>
      </c>
      <c r="B880" s="30"/>
      <c r="C880" s="30"/>
      <c r="D880" s="38"/>
      <c r="E880" s="198" t="str">
        <f t="shared" si="140"/>
        <v/>
      </c>
      <c r="F880" s="38"/>
      <c r="G880" s="38"/>
      <c r="H880" s="31"/>
      <c r="I880" s="31"/>
      <c r="J880" s="61" t="str">
        <f t="shared" si="141"/>
        <v/>
      </c>
      <c r="K880" s="69" t="str">
        <f t="shared" si="142"/>
        <v/>
      </c>
      <c r="L880" s="69" t="str">
        <f t="shared" si="143"/>
        <v/>
      </c>
      <c r="M880" s="69" t="str">
        <f t="shared" si="144"/>
        <v/>
      </c>
      <c r="N880" s="32"/>
      <c r="O880" s="99"/>
      <c r="P880" s="32"/>
      <c r="Q880" s="99"/>
      <c r="R880" s="129"/>
      <c r="S880" s="99"/>
      <c r="T880" s="32"/>
      <c r="U880" s="38"/>
      <c r="V880" s="32"/>
      <c r="W880" s="32"/>
      <c r="X880" s="38"/>
      <c r="Y880" s="30"/>
      <c r="Z880" s="30"/>
      <c r="AA880" s="32"/>
      <c r="AB880" s="32"/>
      <c r="AC880" s="33"/>
      <c r="AD880" s="63"/>
      <c r="AE880" s="63"/>
      <c r="BK880" s="65"/>
      <c r="BL880" s="65"/>
      <c r="BM880" s="65"/>
      <c r="BN880" s="65"/>
      <c r="BO880" s="65"/>
      <c r="BP880" s="65"/>
      <c r="BQ880" s="65"/>
      <c r="BR880" s="65"/>
      <c r="BS880" s="65"/>
      <c r="BT880" s="66"/>
      <c r="BU880" s="67"/>
      <c r="BV880" s="67"/>
      <c r="BW880" s="67"/>
      <c r="BX880" s="67"/>
      <c r="BY880" s="67"/>
      <c r="BZ880" s="68"/>
      <c r="CA880" s="65"/>
      <c r="CB880" s="65"/>
      <c r="CC880" s="65"/>
      <c r="CD880" s="65"/>
      <c r="CE880" s="65"/>
      <c r="CF880" s="65"/>
      <c r="CG880" s="65"/>
      <c r="CH880" s="65"/>
      <c r="CI880" s="65"/>
      <c r="CJ880" s="171"/>
      <c r="CK880" s="64" t="str">
        <f t="shared" si="138"/>
        <v/>
      </c>
    </row>
    <row r="881" spans="1:89" s="64" customFormat="1" ht="51" customHeight="1">
      <c r="A881" s="29" t="str">
        <f t="shared" si="139"/>
        <v/>
      </c>
      <c r="B881" s="30"/>
      <c r="C881" s="30"/>
      <c r="D881" s="38"/>
      <c r="E881" s="198" t="str">
        <f t="shared" si="140"/>
        <v/>
      </c>
      <c r="F881" s="38"/>
      <c r="G881" s="38"/>
      <c r="H881" s="31"/>
      <c r="I881" s="31"/>
      <c r="J881" s="61" t="str">
        <f t="shared" si="141"/>
        <v/>
      </c>
      <c r="K881" s="69" t="str">
        <f t="shared" si="142"/>
        <v/>
      </c>
      <c r="L881" s="69" t="str">
        <f t="shared" si="143"/>
        <v/>
      </c>
      <c r="M881" s="69" t="str">
        <f t="shared" si="144"/>
        <v/>
      </c>
      <c r="N881" s="32"/>
      <c r="O881" s="99"/>
      <c r="P881" s="32"/>
      <c r="Q881" s="99"/>
      <c r="R881" s="129"/>
      <c r="S881" s="99"/>
      <c r="T881" s="32"/>
      <c r="U881" s="38"/>
      <c r="V881" s="32"/>
      <c r="W881" s="32"/>
      <c r="X881" s="38"/>
      <c r="Y881" s="30"/>
      <c r="Z881" s="30"/>
      <c r="AA881" s="32"/>
      <c r="AB881" s="32"/>
      <c r="AC881" s="33"/>
      <c r="AD881" s="63"/>
      <c r="AE881" s="63"/>
      <c r="BK881" s="65"/>
      <c r="BL881" s="65"/>
      <c r="BM881" s="65"/>
      <c r="BN881" s="65"/>
      <c r="BO881" s="65"/>
      <c r="BP881" s="65"/>
      <c r="BQ881" s="65"/>
      <c r="BR881" s="65"/>
      <c r="BS881" s="65"/>
      <c r="BT881" s="66"/>
      <c r="BU881" s="67"/>
      <c r="BV881" s="67"/>
      <c r="BW881" s="67"/>
      <c r="BX881" s="67"/>
      <c r="BY881" s="67"/>
      <c r="BZ881" s="68"/>
      <c r="CA881" s="65"/>
      <c r="CB881" s="65"/>
      <c r="CC881" s="65"/>
      <c r="CD881" s="65"/>
      <c r="CE881" s="65"/>
      <c r="CF881" s="65"/>
      <c r="CG881" s="65"/>
      <c r="CH881" s="65"/>
      <c r="CI881" s="65"/>
      <c r="CJ881" s="171"/>
      <c r="CK881" s="64" t="str">
        <f t="shared" si="138"/>
        <v/>
      </c>
    </row>
    <row r="882" spans="1:89" s="64" customFormat="1" ht="51" customHeight="1">
      <c r="A882" s="29" t="str">
        <f t="shared" si="139"/>
        <v/>
      </c>
      <c r="B882" s="30"/>
      <c r="C882" s="30"/>
      <c r="D882" s="38"/>
      <c r="E882" s="198" t="str">
        <f t="shared" si="140"/>
        <v/>
      </c>
      <c r="F882" s="38"/>
      <c r="G882" s="38"/>
      <c r="H882" s="31"/>
      <c r="I882" s="31"/>
      <c r="J882" s="61" t="str">
        <f t="shared" si="141"/>
        <v/>
      </c>
      <c r="K882" s="69" t="str">
        <f t="shared" si="142"/>
        <v/>
      </c>
      <c r="L882" s="69" t="str">
        <f t="shared" si="143"/>
        <v/>
      </c>
      <c r="M882" s="69" t="str">
        <f t="shared" si="144"/>
        <v/>
      </c>
      <c r="N882" s="32"/>
      <c r="O882" s="99"/>
      <c r="P882" s="32"/>
      <c r="Q882" s="99"/>
      <c r="R882" s="129"/>
      <c r="S882" s="99"/>
      <c r="T882" s="32"/>
      <c r="U882" s="38"/>
      <c r="V882" s="32"/>
      <c r="W882" s="32"/>
      <c r="X882" s="38"/>
      <c r="Y882" s="30"/>
      <c r="Z882" s="30"/>
      <c r="AA882" s="32"/>
      <c r="AB882" s="32"/>
      <c r="AC882" s="33"/>
      <c r="AD882" s="63"/>
      <c r="AE882" s="63"/>
      <c r="BK882" s="65"/>
      <c r="BL882" s="65"/>
      <c r="BM882" s="65"/>
      <c r="BN882" s="65"/>
      <c r="BO882" s="65"/>
      <c r="BP882" s="65"/>
      <c r="BQ882" s="65"/>
      <c r="BR882" s="65"/>
      <c r="BS882" s="65"/>
      <c r="BT882" s="66"/>
      <c r="BU882" s="67"/>
      <c r="BV882" s="67"/>
      <c r="BW882" s="67"/>
      <c r="BX882" s="67"/>
      <c r="BY882" s="67"/>
      <c r="BZ882" s="68"/>
      <c r="CA882" s="65"/>
      <c r="CB882" s="65"/>
      <c r="CC882" s="65"/>
      <c r="CD882" s="65"/>
      <c r="CE882" s="65"/>
      <c r="CF882" s="65"/>
      <c r="CG882" s="65"/>
      <c r="CH882" s="65"/>
      <c r="CI882" s="65"/>
      <c r="CJ882" s="171"/>
      <c r="CK882" s="64" t="str">
        <f t="shared" si="138"/>
        <v/>
      </c>
    </row>
    <row r="883" spans="1:89" s="64" customFormat="1" ht="51" customHeight="1">
      <c r="A883" s="29" t="str">
        <f t="shared" si="139"/>
        <v/>
      </c>
      <c r="B883" s="30"/>
      <c r="C883" s="30"/>
      <c r="D883" s="38"/>
      <c r="E883" s="198" t="str">
        <f t="shared" si="140"/>
        <v/>
      </c>
      <c r="F883" s="38"/>
      <c r="G883" s="38"/>
      <c r="H883" s="31"/>
      <c r="I883" s="31"/>
      <c r="J883" s="61" t="str">
        <f t="shared" si="141"/>
        <v/>
      </c>
      <c r="K883" s="69" t="str">
        <f t="shared" si="142"/>
        <v/>
      </c>
      <c r="L883" s="69" t="str">
        <f t="shared" si="143"/>
        <v/>
      </c>
      <c r="M883" s="69" t="str">
        <f t="shared" si="144"/>
        <v/>
      </c>
      <c r="N883" s="32"/>
      <c r="O883" s="99"/>
      <c r="P883" s="32"/>
      <c r="Q883" s="99"/>
      <c r="R883" s="129"/>
      <c r="S883" s="99"/>
      <c r="T883" s="32"/>
      <c r="U883" s="38"/>
      <c r="V883" s="32"/>
      <c r="W883" s="32"/>
      <c r="X883" s="38"/>
      <c r="Y883" s="30"/>
      <c r="Z883" s="30"/>
      <c r="AA883" s="32"/>
      <c r="AB883" s="32"/>
      <c r="AC883" s="33"/>
      <c r="AD883" s="63"/>
      <c r="AE883" s="63"/>
      <c r="BK883" s="65"/>
      <c r="BL883" s="65"/>
      <c r="BM883" s="65"/>
      <c r="BN883" s="65"/>
      <c r="BO883" s="65"/>
      <c r="BP883" s="65"/>
      <c r="BQ883" s="65"/>
      <c r="BR883" s="65"/>
      <c r="BS883" s="65"/>
      <c r="BT883" s="66"/>
      <c r="BU883" s="67"/>
      <c r="BV883" s="67"/>
      <c r="BW883" s="67"/>
      <c r="BX883" s="67"/>
      <c r="BY883" s="67"/>
      <c r="BZ883" s="68"/>
      <c r="CA883" s="65"/>
      <c r="CB883" s="65"/>
      <c r="CC883" s="65"/>
      <c r="CD883" s="65"/>
      <c r="CE883" s="65"/>
      <c r="CF883" s="65"/>
      <c r="CG883" s="65"/>
      <c r="CH883" s="65"/>
      <c r="CI883" s="65"/>
      <c r="CJ883" s="171"/>
      <c r="CK883" s="64" t="str">
        <f t="shared" si="138"/>
        <v/>
      </c>
    </row>
    <row r="884" spans="1:89" s="64" customFormat="1" ht="51" customHeight="1">
      <c r="A884" s="29" t="str">
        <f t="shared" si="139"/>
        <v/>
      </c>
      <c r="B884" s="30"/>
      <c r="C884" s="30"/>
      <c r="D884" s="38"/>
      <c r="E884" s="198" t="str">
        <f t="shared" si="140"/>
        <v/>
      </c>
      <c r="F884" s="38"/>
      <c r="G884" s="38"/>
      <c r="H884" s="31"/>
      <c r="I884" s="31"/>
      <c r="J884" s="61" t="str">
        <f t="shared" si="141"/>
        <v/>
      </c>
      <c r="K884" s="69" t="str">
        <f t="shared" si="142"/>
        <v/>
      </c>
      <c r="L884" s="69" t="str">
        <f t="shared" si="143"/>
        <v/>
      </c>
      <c r="M884" s="69" t="str">
        <f t="shared" si="144"/>
        <v/>
      </c>
      <c r="N884" s="32"/>
      <c r="O884" s="99"/>
      <c r="P884" s="32"/>
      <c r="Q884" s="99"/>
      <c r="R884" s="129"/>
      <c r="S884" s="99"/>
      <c r="T884" s="32"/>
      <c r="U884" s="38"/>
      <c r="V884" s="32"/>
      <c r="W884" s="32"/>
      <c r="X884" s="38"/>
      <c r="Y884" s="30"/>
      <c r="Z884" s="30"/>
      <c r="AA884" s="32"/>
      <c r="AB884" s="32"/>
      <c r="AC884" s="33"/>
      <c r="AD884" s="63"/>
      <c r="AE884" s="63"/>
      <c r="BK884" s="65"/>
      <c r="BL884" s="65"/>
      <c r="BM884" s="65"/>
      <c r="BN884" s="65"/>
      <c r="BO884" s="65"/>
      <c r="BP884" s="65"/>
      <c r="BQ884" s="65"/>
      <c r="BR884" s="65"/>
      <c r="BS884" s="65"/>
      <c r="BT884" s="66"/>
      <c r="BU884" s="67"/>
      <c r="BV884" s="67"/>
      <c r="BW884" s="67"/>
      <c r="BX884" s="67"/>
      <c r="BY884" s="67"/>
      <c r="BZ884" s="68"/>
      <c r="CA884" s="65"/>
      <c r="CB884" s="65"/>
      <c r="CC884" s="65"/>
      <c r="CD884" s="65"/>
      <c r="CE884" s="65"/>
      <c r="CF884" s="65"/>
      <c r="CG884" s="65"/>
      <c r="CH884" s="65"/>
      <c r="CI884" s="65"/>
      <c r="CJ884" s="171"/>
      <c r="CK884" s="64" t="str">
        <f t="shared" si="138"/>
        <v/>
      </c>
    </row>
    <row r="885" spans="1:89" s="64" customFormat="1" ht="51" customHeight="1">
      <c r="A885" s="29" t="str">
        <f t="shared" si="139"/>
        <v/>
      </c>
      <c r="B885" s="30"/>
      <c r="C885" s="30"/>
      <c r="D885" s="38"/>
      <c r="E885" s="198" t="str">
        <f t="shared" si="140"/>
        <v/>
      </c>
      <c r="F885" s="38"/>
      <c r="G885" s="38"/>
      <c r="H885" s="31"/>
      <c r="I885" s="31"/>
      <c r="J885" s="61" t="str">
        <f t="shared" si="141"/>
        <v/>
      </c>
      <c r="K885" s="69" t="str">
        <f t="shared" si="142"/>
        <v/>
      </c>
      <c r="L885" s="69" t="str">
        <f t="shared" si="143"/>
        <v/>
      </c>
      <c r="M885" s="69" t="str">
        <f t="shared" si="144"/>
        <v/>
      </c>
      <c r="N885" s="32"/>
      <c r="O885" s="99"/>
      <c r="P885" s="32"/>
      <c r="Q885" s="99"/>
      <c r="R885" s="129"/>
      <c r="S885" s="99"/>
      <c r="T885" s="32"/>
      <c r="U885" s="38"/>
      <c r="V885" s="32"/>
      <c r="W885" s="32"/>
      <c r="X885" s="38"/>
      <c r="Y885" s="30"/>
      <c r="Z885" s="30"/>
      <c r="AA885" s="32"/>
      <c r="AB885" s="32"/>
      <c r="AC885" s="33"/>
      <c r="AD885" s="63"/>
      <c r="AE885" s="63"/>
      <c r="BK885" s="65"/>
      <c r="BL885" s="65"/>
      <c r="BM885" s="65"/>
      <c r="BN885" s="65"/>
      <c r="BO885" s="65"/>
      <c r="BP885" s="65"/>
      <c r="BQ885" s="65"/>
      <c r="BR885" s="65"/>
      <c r="BS885" s="65"/>
      <c r="BT885" s="66"/>
      <c r="BU885" s="67"/>
      <c r="BV885" s="67"/>
      <c r="BW885" s="67"/>
      <c r="BX885" s="67"/>
      <c r="BY885" s="67"/>
      <c r="BZ885" s="68"/>
      <c r="CA885" s="65"/>
      <c r="CB885" s="65"/>
      <c r="CC885" s="65"/>
      <c r="CD885" s="65"/>
      <c r="CE885" s="65"/>
      <c r="CF885" s="65"/>
      <c r="CG885" s="65"/>
      <c r="CH885" s="65"/>
      <c r="CI885" s="65"/>
      <c r="CJ885" s="171"/>
      <c r="CK885" s="64" t="str">
        <f t="shared" si="138"/>
        <v/>
      </c>
    </row>
    <row r="886" spans="1:89" s="64" customFormat="1" ht="51" customHeight="1">
      <c r="A886" s="29" t="str">
        <f t="shared" si="139"/>
        <v/>
      </c>
      <c r="B886" s="30"/>
      <c r="C886" s="30"/>
      <c r="D886" s="38"/>
      <c r="E886" s="198" t="str">
        <f t="shared" si="140"/>
        <v/>
      </c>
      <c r="F886" s="38"/>
      <c r="G886" s="38"/>
      <c r="H886" s="31"/>
      <c r="I886" s="31"/>
      <c r="J886" s="61" t="str">
        <f t="shared" si="141"/>
        <v/>
      </c>
      <c r="K886" s="69" t="str">
        <f t="shared" si="142"/>
        <v/>
      </c>
      <c r="L886" s="69" t="str">
        <f t="shared" si="143"/>
        <v/>
      </c>
      <c r="M886" s="69" t="str">
        <f t="shared" si="144"/>
        <v/>
      </c>
      <c r="N886" s="32"/>
      <c r="O886" s="99"/>
      <c r="P886" s="32"/>
      <c r="Q886" s="99"/>
      <c r="R886" s="129"/>
      <c r="S886" s="99"/>
      <c r="T886" s="32"/>
      <c r="U886" s="38"/>
      <c r="V886" s="32"/>
      <c r="W886" s="32"/>
      <c r="X886" s="38"/>
      <c r="Y886" s="30"/>
      <c r="Z886" s="30"/>
      <c r="AA886" s="32"/>
      <c r="AB886" s="32"/>
      <c r="AC886" s="33"/>
      <c r="AD886" s="63"/>
      <c r="AE886" s="63"/>
      <c r="BK886" s="65"/>
      <c r="BL886" s="65"/>
      <c r="BM886" s="65"/>
      <c r="BN886" s="65"/>
      <c r="BO886" s="65"/>
      <c r="BP886" s="65"/>
      <c r="BQ886" s="65"/>
      <c r="BR886" s="65"/>
      <c r="BS886" s="65"/>
      <c r="BT886" s="66"/>
      <c r="BU886" s="67"/>
      <c r="BV886" s="67"/>
      <c r="BW886" s="67"/>
      <c r="BX886" s="67"/>
      <c r="BY886" s="67"/>
      <c r="BZ886" s="68"/>
      <c r="CA886" s="65"/>
      <c r="CB886" s="65"/>
      <c r="CC886" s="65"/>
      <c r="CD886" s="65"/>
      <c r="CE886" s="65"/>
      <c r="CF886" s="65"/>
      <c r="CG886" s="65"/>
      <c r="CH886" s="65"/>
      <c r="CI886" s="65"/>
      <c r="CJ886" s="171"/>
      <c r="CK886" s="64" t="str">
        <f t="shared" si="138"/>
        <v/>
      </c>
    </row>
    <row r="887" spans="1:89" s="64" customFormat="1" ht="51" customHeight="1">
      <c r="A887" s="29" t="str">
        <f t="shared" si="139"/>
        <v/>
      </c>
      <c r="B887" s="30"/>
      <c r="C887" s="30"/>
      <c r="D887" s="38"/>
      <c r="E887" s="198" t="str">
        <f t="shared" si="140"/>
        <v/>
      </c>
      <c r="F887" s="38"/>
      <c r="G887" s="38"/>
      <c r="H887" s="31"/>
      <c r="I887" s="31"/>
      <c r="J887" s="61" t="str">
        <f t="shared" si="141"/>
        <v/>
      </c>
      <c r="K887" s="69" t="str">
        <f t="shared" si="142"/>
        <v/>
      </c>
      <c r="L887" s="69" t="str">
        <f t="shared" si="143"/>
        <v/>
      </c>
      <c r="M887" s="69" t="str">
        <f t="shared" si="144"/>
        <v/>
      </c>
      <c r="N887" s="32"/>
      <c r="O887" s="99"/>
      <c r="P887" s="32"/>
      <c r="Q887" s="99"/>
      <c r="R887" s="129"/>
      <c r="S887" s="99"/>
      <c r="T887" s="32"/>
      <c r="U887" s="38"/>
      <c r="V887" s="32"/>
      <c r="W887" s="32"/>
      <c r="X887" s="38"/>
      <c r="Y887" s="30"/>
      <c r="Z887" s="30"/>
      <c r="AA887" s="32"/>
      <c r="AB887" s="32"/>
      <c r="AC887" s="33"/>
      <c r="AD887" s="63"/>
      <c r="AE887" s="63"/>
      <c r="BK887" s="65"/>
      <c r="BL887" s="65"/>
      <c r="BM887" s="65"/>
      <c r="BN887" s="65"/>
      <c r="BO887" s="65"/>
      <c r="BP887" s="65"/>
      <c r="BQ887" s="65"/>
      <c r="BR887" s="65"/>
      <c r="BS887" s="65"/>
      <c r="BT887" s="66"/>
      <c r="BU887" s="67"/>
      <c r="BV887" s="67"/>
      <c r="BW887" s="67"/>
      <c r="BX887" s="67"/>
      <c r="BY887" s="67"/>
      <c r="BZ887" s="68"/>
      <c r="CA887" s="65"/>
      <c r="CB887" s="65"/>
      <c r="CC887" s="65"/>
      <c r="CD887" s="65"/>
      <c r="CE887" s="65"/>
      <c r="CF887" s="65"/>
      <c r="CG887" s="65"/>
      <c r="CH887" s="65"/>
      <c r="CI887" s="65"/>
      <c r="CJ887" s="171"/>
      <c r="CK887" s="64" t="str">
        <f t="shared" si="138"/>
        <v/>
      </c>
    </row>
    <row r="888" spans="1:89" s="64" customFormat="1" ht="51" customHeight="1">
      <c r="A888" s="29" t="str">
        <f t="shared" si="139"/>
        <v/>
      </c>
      <c r="B888" s="30"/>
      <c r="C888" s="30"/>
      <c r="D888" s="38"/>
      <c r="E888" s="198" t="str">
        <f t="shared" si="140"/>
        <v/>
      </c>
      <c r="F888" s="38"/>
      <c r="G888" s="38"/>
      <c r="H888" s="31"/>
      <c r="I888" s="31"/>
      <c r="J888" s="61" t="str">
        <f t="shared" si="141"/>
        <v/>
      </c>
      <c r="K888" s="69" t="str">
        <f t="shared" si="142"/>
        <v/>
      </c>
      <c r="L888" s="69" t="str">
        <f t="shared" si="143"/>
        <v/>
      </c>
      <c r="M888" s="69" t="str">
        <f t="shared" si="144"/>
        <v/>
      </c>
      <c r="N888" s="32"/>
      <c r="O888" s="99"/>
      <c r="P888" s="32"/>
      <c r="Q888" s="99"/>
      <c r="R888" s="129"/>
      <c r="S888" s="99"/>
      <c r="T888" s="32"/>
      <c r="U888" s="38"/>
      <c r="V888" s="32"/>
      <c r="W888" s="32"/>
      <c r="X888" s="38"/>
      <c r="Y888" s="30"/>
      <c r="Z888" s="30"/>
      <c r="AA888" s="32"/>
      <c r="AB888" s="32"/>
      <c r="AC888" s="33"/>
      <c r="AD888" s="63"/>
      <c r="AE888" s="63"/>
      <c r="BK888" s="65"/>
      <c r="BL888" s="65"/>
      <c r="BM888" s="65"/>
      <c r="BN888" s="65"/>
      <c r="BO888" s="65"/>
      <c r="BP888" s="65"/>
      <c r="BQ888" s="65"/>
      <c r="BR888" s="65"/>
      <c r="BS888" s="65"/>
      <c r="BT888" s="66"/>
      <c r="BU888" s="67"/>
      <c r="BV888" s="67"/>
      <c r="BW888" s="67"/>
      <c r="BX888" s="67"/>
      <c r="BY888" s="67"/>
      <c r="BZ888" s="68"/>
      <c r="CA888" s="65"/>
      <c r="CB888" s="65"/>
      <c r="CC888" s="65"/>
      <c r="CD888" s="65"/>
      <c r="CE888" s="65"/>
      <c r="CF888" s="65"/>
      <c r="CG888" s="65"/>
      <c r="CH888" s="65"/>
      <c r="CI888" s="65"/>
      <c r="CJ888" s="171"/>
      <c r="CK888" s="64" t="str">
        <f t="shared" si="138"/>
        <v/>
      </c>
    </row>
    <row r="889" spans="1:89" s="64" customFormat="1" ht="51" customHeight="1">
      <c r="A889" s="29" t="str">
        <f t="shared" si="139"/>
        <v/>
      </c>
      <c r="B889" s="30"/>
      <c r="C889" s="30"/>
      <c r="D889" s="38"/>
      <c r="E889" s="198" t="str">
        <f t="shared" si="140"/>
        <v/>
      </c>
      <c r="F889" s="38"/>
      <c r="G889" s="38"/>
      <c r="H889" s="31"/>
      <c r="I889" s="31"/>
      <c r="J889" s="61" t="str">
        <f t="shared" si="141"/>
        <v/>
      </c>
      <c r="K889" s="69" t="str">
        <f t="shared" si="142"/>
        <v/>
      </c>
      <c r="L889" s="69" t="str">
        <f t="shared" si="143"/>
        <v/>
      </c>
      <c r="M889" s="69" t="str">
        <f t="shared" si="144"/>
        <v/>
      </c>
      <c r="N889" s="32"/>
      <c r="O889" s="99"/>
      <c r="P889" s="32"/>
      <c r="Q889" s="99"/>
      <c r="R889" s="129"/>
      <c r="S889" s="99"/>
      <c r="T889" s="32"/>
      <c r="U889" s="38"/>
      <c r="V889" s="32"/>
      <c r="W889" s="32"/>
      <c r="X889" s="38"/>
      <c r="Y889" s="30"/>
      <c r="Z889" s="30"/>
      <c r="AA889" s="32"/>
      <c r="AB889" s="32"/>
      <c r="AC889" s="33"/>
      <c r="AD889" s="63"/>
      <c r="AE889" s="63"/>
      <c r="BK889" s="65"/>
      <c r="BL889" s="65"/>
      <c r="BM889" s="65"/>
      <c r="BN889" s="65"/>
      <c r="BO889" s="65"/>
      <c r="BP889" s="65"/>
      <c r="BQ889" s="65"/>
      <c r="BR889" s="65"/>
      <c r="BS889" s="65"/>
      <c r="BT889" s="66"/>
      <c r="BU889" s="67"/>
      <c r="BV889" s="67"/>
      <c r="BW889" s="67"/>
      <c r="BX889" s="67"/>
      <c r="BY889" s="67"/>
      <c r="BZ889" s="68"/>
      <c r="CA889" s="65"/>
      <c r="CB889" s="65"/>
      <c r="CC889" s="65"/>
      <c r="CD889" s="65"/>
      <c r="CE889" s="65"/>
      <c r="CF889" s="65"/>
      <c r="CG889" s="65"/>
      <c r="CH889" s="65"/>
      <c r="CI889" s="65"/>
      <c r="CJ889" s="171"/>
      <c r="CK889" s="64" t="str">
        <f t="shared" si="138"/>
        <v/>
      </c>
    </row>
    <row r="890" spans="1:89" s="64" customFormat="1" ht="51" customHeight="1">
      <c r="A890" s="29" t="str">
        <f t="shared" si="139"/>
        <v/>
      </c>
      <c r="B890" s="30"/>
      <c r="C890" s="30"/>
      <c r="D890" s="38"/>
      <c r="E890" s="198" t="str">
        <f t="shared" si="140"/>
        <v/>
      </c>
      <c r="F890" s="38"/>
      <c r="G890" s="38"/>
      <c r="H890" s="31"/>
      <c r="I890" s="31"/>
      <c r="J890" s="61" t="str">
        <f t="shared" si="141"/>
        <v/>
      </c>
      <c r="K890" s="69" t="str">
        <f t="shared" si="142"/>
        <v/>
      </c>
      <c r="L890" s="69" t="str">
        <f t="shared" si="143"/>
        <v/>
      </c>
      <c r="M890" s="69" t="str">
        <f t="shared" si="144"/>
        <v/>
      </c>
      <c r="N890" s="32"/>
      <c r="O890" s="99"/>
      <c r="P890" s="32"/>
      <c r="Q890" s="99"/>
      <c r="R890" s="129"/>
      <c r="S890" s="99"/>
      <c r="T890" s="32"/>
      <c r="U890" s="38"/>
      <c r="V890" s="32"/>
      <c r="W890" s="32"/>
      <c r="X890" s="38"/>
      <c r="Y890" s="30"/>
      <c r="Z890" s="30"/>
      <c r="AA890" s="32"/>
      <c r="AB890" s="32"/>
      <c r="AC890" s="33"/>
      <c r="AD890" s="63"/>
      <c r="AE890" s="63"/>
      <c r="BK890" s="65"/>
      <c r="BL890" s="65"/>
      <c r="BM890" s="65"/>
      <c r="BN890" s="65"/>
      <c r="BO890" s="65"/>
      <c r="BP890" s="65"/>
      <c r="BQ890" s="65"/>
      <c r="BR890" s="65"/>
      <c r="BS890" s="65"/>
      <c r="BT890" s="66"/>
      <c r="BU890" s="67"/>
      <c r="BV890" s="67"/>
      <c r="BW890" s="67"/>
      <c r="BX890" s="67"/>
      <c r="BY890" s="67"/>
      <c r="BZ890" s="68"/>
      <c r="CA890" s="65"/>
      <c r="CB890" s="65"/>
      <c r="CC890" s="65"/>
      <c r="CD890" s="65"/>
      <c r="CE890" s="65"/>
      <c r="CF890" s="65"/>
      <c r="CG890" s="65"/>
      <c r="CH890" s="65"/>
      <c r="CI890" s="65"/>
      <c r="CJ890" s="171"/>
      <c r="CK890" s="64" t="str">
        <f t="shared" si="138"/>
        <v/>
      </c>
    </row>
    <row r="891" spans="1:89" s="64" customFormat="1" ht="51" customHeight="1">
      <c r="A891" s="29" t="str">
        <f t="shared" si="139"/>
        <v/>
      </c>
      <c r="B891" s="30"/>
      <c r="C891" s="30"/>
      <c r="D891" s="38"/>
      <c r="E891" s="198" t="str">
        <f t="shared" si="140"/>
        <v/>
      </c>
      <c r="F891" s="38"/>
      <c r="G891" s="38"/>
      <c r="H891" s="31"/>
      <c r="I891" s="31"/>
      <c r="J891" s="61" t="str">
        <f t="shared" si="141"/>
        <v/>
      </c>
      <c r="K891" s="69" t="str">
        <f t="shared" si="142"/>
        <v/>
      </c>
      <c r="L891" s="69" t="str">
        <f t="shared" si="143"/>
        <v/>
      </c>
      <c r="M891" s="69" t="str">
        <f t="shared" si="144"/>
        <v/>
      </c>
      <c r="N891" s="32"/>
      <c r="O891" s="99"/>
      <c r="P891" s="32"/>
      <c r="Q891" s="99"/>
      <c r="R891" s="129"/>
      <c r="S891" s="99"/>
      <c r="T891" s="32"/>
      <c r="U891" s="38"/>
      <c r="V891" s="32"/>
      <c r="W891" s="32"/>
      <c r="X891" s="38"/>
      <c r="Y891" s="30"/>
      <c r="Z891" s="30"/>
      <c r="AA891" s="32"/>
      <c r="AB891" s="32"/>
      <c r="AC891" s="33"/>
      <c r="AD891" s="63"/>
      <c r="AE891" s="63"/>
      <c r="BK891" s="65"/>
      <c r="BL891" s="65"/>
      <c r="BM891" s="65"/>
      <c r="BN891" s="65"/>
      <c r="BO891" s="65"/>
      <c r="BP891" s="65"/>
      <c r="BQ891" s="65"/>
      <c r="BR891" s="65"/>
      <c r="BS891" s="65"/>
      <c r="BT891" s="66"/>
      <c r="BU891" s="67"/>
      <c r="BV891" s="67"/>
      <c r="BW891" s="67"/>
      <c r="BX891" s="67"/>
      <c r="BY891" s="67"/>
      <c r="BZ891" s="68"/>
      <c r="CA891" s="65"/>
      <c r="CB891" s="65"/>
      <c r="CC891" s="65"/>
      <c r="CD891" s="65"/>
      <c r="CE891" s="65"/>
      <c r="CF891" s="65"/>
      <c r="CG891" s="65"/>
      <c r="CH891" s="65"/>
      <c r="CI891" s="65"/>
      <c r="CJ891" s="171"/>
      <c r="CK891" s="64" t="str">
        <f t="shared" si="138"/>
        <v/>
      </c>
    </row>
    <row r="892" spans="1:89" s="64" customFormat="1" ht="51" customHeight="1">
      <c r="A892" s="29" t="str">
        <f t="shared" si="139"/>
        <v/>
      </c>
      <c r="B892" s="30"/>
      <c r="C892" s="30"/>
      <c r="D892" s="38"/>
      <c r="E892" s="198" t="str">
        <f t="shared" si="140"/>
        <v/>
      </c>
      <c r="F892" s="38"/>
      <c r="G892" s="38"/>
      <c r="H892" s="31"/>
      <c r="I892" s="31"/>
      <c r="J892" s="61" t="str">
        <f t="shared" si="141"/>
        <v/>
      </c>
      <c r="K892" s="69" t="str">
        <f t="shared" si="142"/>
        <v/>
      </c>
      <c r="L892" s="69" t="str">
        <f t="shared" si="143"/>
        <v/>
      </c>
      <c r="M892" s="69" t="str">
        <f t="shared" si="144"/>
        <v/>
      </c>
      <c r="N892" s="32"/>
      <c r="O892" s="99"/>
      <c r="P892" s="32"/>
      <c r="Q892" s="99"/>
      <c r="R892" s="129"/>
      <c r="S892" s="99"/>
      <c r="T892" s="32"/>
      <c r="U892" s="38"/>
      <c r="V892" s="32"/>
      <c r="W892" s="32"/>
      <c r="X892" s="38"/>
      <c r="Y892" s="30"/>
      <c r="Z892" s="30"/>
      <c r="AA892" s="32"/>
      <c r="AB892" s="32"/>
      <c r="AC892" s="33"/>
      <c r="AD892" s="63"/>
      <c r="AE892" s="63"/>
      <c r="BK892" s="65"/>
      <c r="BL892" s="65"/>
      <c r="BM892" s="65"/>
      <c r="BN892" s="65"/>
      <c r="BO892" s="65"/>
      <c r="BP892" s="65"/>
      <c r="BQ892" s="65"/>
      <c r="BR892" s="65"/>
      <c r="BS892" s="65"/>
      <c r="BT892" s="66"/>
      <c r="BU892" s="67"/>
      <c r="BV892" s="67"/>
      <c r="BW892" s="67"/>
      <c r="BX892" s="67"/>
      <c r="BY892" s="67"/>
      <c r="BZ892" s="68"/>
      <c r="CA892" s="65"/>
      <c r="CB892" s="65"/>
      <c r="CC892" s="65"/>
      <c r="CD892" s="65"/>
      <c r="CE892" s="65"/>
      <c r="CF892" s="65"/>
      <c r="CG892" s="65"/>
      <c r="CH892" s="65"/>
      <c r="CI892" s="65"/>
      <c r="CJ892" s="171"/>
      <c r="CK892" s="64" t="str">
        <f t="shared" si="138"/>
        <v/>
      </c>
    </row>
    <row r="893" spans="1:89" s="64" customFormat="1" ht="51" customHeight="1">
      <c r="A893" s="29" t="str">
        <f t="shared" si="139"/>
        <v/>
      </c>
      <c r="B893" s="30"/>
      <c r="C893" s="30"/>
      <c r="D893" s="38"/>
      <c r="E893" s="198" t="str">
        <f t="shared" si="140"/>
        <v/>
      </c>
      <c r="F893" s="38"/>
      <c r="G893" s="38"/>
      <c r="H893" s="31"/>
      <c r="I893" s="31"/>
      <c r="J893" s="61" t="str">
        <f t="shared" si="141"/>
        <v/>
      </c>
      <c r="K893" s="69" t="str">
        <f t="shared" si="142"/>
        <v/>
      </c>
      <c r="L893" s="69" t="str">
        <f t="shared" si="143"/>
        <v/>
      </c>
      <c r="M893" s="69" t="str">
        <f t="shared" si="144"/>
        <v/>
      </c>
      <c r="N893" s="32"/>
      <c r="O893" s="99"/>
      <c r="P893" s="32"/>
      <c r="Q893" s="99"/>
      <c r="R893" s="129"/>
      <c r="S893" s="99"/>
      <c r="T893" s="32"/>
      <c r="U893" s="38"/>
      <c r="V893" s="32"/>
      <c r="W893" s="32"/>
      <c r="X893" s="38"/>
      <c r="Y893" s="30"/>
      <c r="Z893" s="30"/>
      <c r="AA893" s="32"/>
      <c r="AB893" s="32"/>
      <c r="AC893" s="33"/>
      <c r="AD893" s="63"/>
      <c r="AE893" s="63"/>
      <c r="BK893" s="65"/>
      <c r="BL893" s="65"/>
      <c r="BM893" s="65"/>
      <c r="BN893" s="65"/>
      <c r="BO893" s="65"/>
      <c r="BP893" s="65"/>
      <c r="BQ893" s="65"/>
      <c r="BR893" s="65"/>
      <c r="BS893" s="65"/>
      <c r="BT893" s="66"/>
      <c r="BU893" s="67"/>
      <c r="BV893" s="67"/>
      <c r="BW893" s="67"/>
      <c r="BX893" s="67"/>
      <c r="BY893" s="67"/>
      <c r="BZ893" s="68"/>
      <c r="CA893" s="65"/>
      <c r="CB893" s="65"/>
      <c r="CC893" s="65"/>
      <c r="CD893" s="65"/>
      <c r="CE893" s="65"/>
      <c r="CF893" s="65"/>
      <c r="CG893" s="65"/>
      <c r="CH893" s="65"/>
      <c r="CI893" s="65"/>
      <c r="CJ893" s="171"/>
      <c r="CK893" s="64" t="str">
        <f t="shared" si="138"/>
        <v/>
      </c>
    </row>
    <row r="894" spans="1:89" s="64" customFormat="1" ht="51" customHeight="1">
      <c r="A894" s="29" t="str">
        <f t="shared" si="139"/>
        <v/>
      </c>
      <c r="B894" s="30"/>
      <c r="C894" s="30"/>
      <c r="D894" s="38"/>
      <c r="E894" s="198" t="str">
        <f t="shared" si="140"/>
        <v/>
      </c>
      <c r="F894" s="38"/>
      <c r="G894" s="38"/>
      <c r="H894" s="31"/>
      <c r="I894" s="31"/>
      <c r="J894" s="61" t="str">
        <f t="shared" si="141"/>
        <v/>
      </c>
      <c r="K894" s="69" t="str">
        <f t="shared" si="142"/>
        <v/>
      </c>
      <c r="L894" s="69" t="str">
        <f t="shared" si="143"/>
        <v/>
      </c>
      <c r="M894" s="69" t="str">
        <f t="shared" si="144"/>
        <v/>
      </c>
      <c r="N894" s="32"/>
      <c r="O894" s="99"/>
      <c r="P894" s="32"/>
      <c r="Q894" s="99"/>
      <c r="R894" s="129"/>
      <c r="S894" s="99"/>
      <c r="T894" s="32"/>
      <c r="U894" s="38"/>
      <c r="V894" s="32"/>
      <c r="W894" s="32"/>
      <c r="X894" s="38"/>
      <c r="Y894" s="30"/>
      <c r="Z894" s="30"/>
      <c r="AA894" s="32"/>
      <c r="AB894" s="32"/>
      <c r="AC894" s="33"/>
      <c r="AD894" s="63"/>
      <c r="AE894" s="63"/>
      <c r="BK894" s="65"/>
      <c r="BL894" s="65"/>
      <c r="BM894" s="65"/>
      <c r="BN894" s="65"/>
      <c r="BO894" s="65"/>
      <c r="BP894" s="65"/>
      <c r="BQ894" s="65"/>
      <c r="BR894" s="65"/>
      <c r="BS894" s="65"/>
      <c r="BT894" s="66"/>
      <c r="BU894" s="67"/>
      <c r="BV894" s="67"/>
      <c r="BW894" s="67"/>
      <c r="BX894" s="67"/>
      <c r="BY894" s="67"/>
      <c r="BZ894" s="68"/>
      <c r="CA894" s="65"/>
      <c r="CB894" s="65"/>
      <c r="CC894" s="65"/>
      <c r="CD894" s="65"/>
      <c r="CE894" s="65"/>
      <c r="CF894" s="65"/>
      <c r="CG894" s="65"/>
      <c r="CH894" s="65"/>
      <c r="CI894" s="65"/>
      <c r="CJ894" s="171"/>
      <c r="CK894" s="64" t="str">
        <f t="shared" si="138"/>
        <v/>
      </c>
    </row>
    <row r="895" spans="1:89" s="64" customFormat="1" ht="51" customHeight="1">
      <c r="A895" s="29" t="str">
        <f t="shared" si="139"/>
        <v/>
      </c>
      <c r="B895" s="30"/>
      <c r="C895" s="30"/>
      <c r="D895" s="38"/>
      <c r="E895" s="198" t="str">
        <f t="shared" si="140"/>
        <v/>
      </c>
      <c r="F895" s="38"/>
      <c r="G895" s="38"/>
      <c r="H895" s="31"/>
      <c r="I895" s="31"/>
      <c r="J895" s="61" t="str">
        <f t="shared" si="141"/>
        <v/>
      </c>
      <c r="K895" s="69" t="str">
        <f t="shared" si="142"/>
        <v/>
      </c>
      <c r="L895" s="69" t="str">
        <f t="shared" si="143"/>
        <v/>
      </c>
      <c r="M895" s="69" t="str">
        <f t="shared" si="144"/>
        <v/>
      </c>
      <c r="N895" s="32"/>
      <c r="O895" s="99"/>
      <c r="P895" s="32"/>
      <c r="Q895" s="99"/>
      <c r="R895" s="129"/>
      <c r="S895" s="99"/>
      <c r="T895" s="32"/>
      <c r="U895" s="38"/>
      <c r="V895" s="32"/>
      <c r="W895" s="32"/>
      <c r="X895" s="38"/>
      <c r="Y895" s="30"/>
      <c r="Z895" s="30"/>
      <c r="AA895" s="32"/>
      <c r="AB895" s="32"/>
      <c r="AC895" s="33"/>
      <c r="AD895" s="63"/>
      <c r="AE895" s="63"/>
      <c r="BK895" s="65"/>
      <c r="BL895" s="65"/>
      <c r="BM895" s="65"/>
      <c r="BN895" s="65"/>
      <c r="BO895" s="65"/>
      <c r="BP895" s="65"/>
      <c r="BQ895" s="65"/>
      <c r="BR895" s="65"/>
      <c r="BS895" s="65"/>
      <c r="BT895" s="66"/>
      <c r="BU895" s="67"/>
      <c r="BV895" s="67"/>
      <c r="BW895" s="67"/>
      <c r="BX895" s="67"/>
      <c r="BY895" s="67"/>
      <c r="BZ895" s="68"/>
      <c r="CA895" s="65"/>
      <c r="CB895" s="65"/>
      <c r="CC895" s="65"/>
      <c r="CD895" s="65"/>
      <c r="CE895" s="65"/>
      <c r="CF895" s="65"/>
      <c r="CG895" s="65"/>
      <c r="CH895" s="65"/>
      <c r="CI895" s="65"/>
      <c r="CJ895" s="171"/>
      <c r="CK895" s="64" t="str">
        <f t="shared" si="138"/>
        <v/>
      </c>
    </row>
    <row r="896" spans="1:89" s="64" customFormat="1" ht="51" customHeight="1">
      <c r="A896" s="29" t="str">
        <f t="shared" si="139"/>
        <v/>
      </c>
      <c r="B896" s="30"/>
      <c r="C896" s="30"/>
      <c r="D896" s="38"/>
      <c r="E896" s="198" t="str">
        <f t="shared" si="140"/>
        <v/>
      </c>
      <c r="F896" s="38"/>
      <c r="G896" s="38"/>
      <c r="H896" s="31"/>
      <c r="I896" s="31"/>
      <c r="J896" s="61" t="str">
        <f t="shared" si="141"/>
        <v/>
      </c>
      <c r="K896" s="69" t="str">
        <f t="shared" si="142"/>
        <v/>
      </c>
      <c r="L896" s="69" t="str">
        <f t="shared" si="143"/>
        <v/>
      </c>
      <c r="M896" s="69" t="str">
        <f t="shared" si="144"/>
        <v/>
      </c>
      <c r="N896" s="32"/>
      <c r="O896" s="99"/>
      <c r="P896" s="32"/>
      <c r="Q896" s="99"/>
      <c r="R896" s="129"/>
      <c r="S896" s="99"/>
      <c r="T896" s="32"/>
      <c r="U896" s="38"/>
      <c r="V896" s="32"/>
      <c r="W896" s="32"/>
      <c r="X896" s="38"/>
      <c r="Y896" s="30"/>
      <c r="Z896" s="30"/>
      <c r="AA896" s="32"/>
      <c r="AB896" s="32"/>
      <c r="AC896" s="33"/>
      <c r="AD896" s="63"/>
      <c r="AE896" s="63"/>
      <c r="BK896" s="65"/>
      <c r="BL896" s="65"/>
      <c r="BM896" s="65"/>
      <c r="BN896" s="65"/>
      <c r="BO896" s="65"/>
      <c r="BP896" s="65"/>
      <c r="BQ896" s="65"/>
      <c r="BR896" s="65"/>
      <c r="BS896" s="65"/>
      <c r="BT896" s="66"/>
      <c r="BU896" s="67"/>
      <c r="BV896" s="67"/>
      <c r="BW896" s="67"/>
      <c r="BX896" s="67"/>
      <c r="BY896" s="67"/>
      <c r="BZ896" s="68"/>
      <c r="CA896" s="65"/>
      <c r="CB896" s="65"/>
      <c r="CC896" s="65"/>
      <c r="CD896" s="65"/>
      <c r="CE896" s="65"/>
      <c r="CF896" s="65"/>
      <c r="CG896" s="65"/>
      <c r="CH896" s="65"/>
      <c r="CI896" s="65"/>
      <c r="CJ896" s="171"/>
      <c r="CK896" s="64" t="str">
        <f t="shared" si="138"/>
        <v/>
      </c>
    </row>
    <row r="897" spans="1:89" s="64" customFormat="1" ht="51" customHeight="1">
      <c r="A897" s="29" t="str">
        <f t="shared" si="139"/>
        <v/>
      </c>
      <c r="B897" s="30"/>
      <c r="C897" s="30"/>
      <c r="D897" s="38"/>
      <c r="E897" s="198" t="str">
        <f t="shared" si="140"/>
        <v/>
      </c>
      <c r="F897" s="38"/>
      <c r="G897" s="38"/>
      <c r="H897" s="31"/>
      <c r="I897" s="31"/>
      <c r="J897" s="61" t="str">
        <f t="shared" si="141"/>
        <v/>
      </c>
      <c r="K897" s="69" t="str">
        <f t="shared" si="142"/>
        <v/>
      </c>
      <c r="L897" s="69" t="str">
        <f t="shared" si="143"/>
        <v/>
      </c>
      <c r="M897" s="69" t="str">
        <f t="shared" si="144"/>
        <v/>
      </c>
      <c r="N897" s="32"/>
      <c r="O897" s="99"/>
      <c r="P897" s="32"/>
      <c r="Q897" s="99"/>
      <c r="R897" s="129"/>
      <c r="S897" s="99"/>
      <c r="T897" s="32"/>
      <c r="U897" s="38"/>
      <c r="V897" s="32"/>
      <c r="W897" s="32"/>
      <c r="X897" s="38"/>
      <c r="Y897" s="30"/>
      <c r="Z897" s="30"/>
      <c r="AA897" s="32"/>
      <c r="AB897" s="32"/>
      <c r="AC897" s="33"/>
      <c r="AD897" s="63"/>
      <c r="AE897" s="63"/>
      <c r="BK897" s="65"/>
      <c r="BL897" s="65"/>
      <c r="BM897" s="65"/>
      <c r="BN897" s="65"/>
      <c r="BO897" s="65"/>
      <c r="BP897" s="65"/>
      <c r="BQ897" s="65"/>
      <c r="BR897" s="65"/>
      <c r="BS897" s="65"/>
      <c r="BT897" s="66"/>
      <c r="BU897" s="67"/>
      <c r="BV897" s="67"/>
      <c r="BW897" s="67"/>
      <c r="BX897" s="67"/>
      <c r="BY897" s="67"/>
      <c r="BZ897" s="68"/>
      <c r="CA897" s="65"/>
      <c r="CB897" s="65"/>
      <c r="CC897" s="65"/>
      <c r="CD897" s="65"/>
      <c r="CE897" s="65"/>
      <c r="CF897" s="65"/>
      <c r="CG897" s="65"/>
      <c r="CH897" s="65"/>
      <c r="CI897" s="65"/>
      <c r="CJ897" s="171"/>
      <c r="CK897" s="64" t="str">
        <f t="shared" si="138"/>
        <v/>
      </c>
    </row>
    <row r="898" spans="1:89" s="64" customFormat="1" ht="51" customHeight="1">
      <c r="A898" s="29" t="str">
        <f t="shared" si="139"/>
        <v/>
      </c>
      <c r="B898" s="30"/>
      <c r="C898" s="30"/>
      <c r="D898" s="38"/>
      <c r="E898" s="198" t="str">
        <f t="shared" si="140"/>
        <v/>
      </c>
      <c r="F898" s="38"/>
      <c r="G898" s="38"/>
      <c r="H898" s="31"/>
      <c r="I898" s="31"/>
      <c r="J898" s="61" t="str">
        <f t="shared" si="141"/>
        <v/>
      </c>
      <c r="K898" s="69" t="str">
        <f t="shared" si="142"/>
        <v/>
      </c>
      <c r="L898" s="69" t="str">
        <f t="shared" si="143"/>
        <v/>
      </c>
      <c r="M898" s="69" t="str">
        <f t="shared" si="144"/>
        <v/>
      </c>
      <c r="N898" s="32"/>
      <c r="O898" s="99"/>
      <c r="P898" s="32"/>
      <c r="Q898" s="99"/>
      <c r="R898" s="129"/>
      <c r="S898" s="99"/>
      <c r="T898" s="32"/>
      <c r="U898" s="38"/>
      <c r="V898" s="32"/>
      <c r="W898" s="32"/>
      <c r="X898" s="38"/>
      <c r="Y898" s="30"/>
      <c r="Z898" s="30"/>
      <c r="AA898" s="32"/>
      <c r="AB898" s="32"/>
      <c r="AC898" s="33"/>
      <c r="AD898" s="63"/>
      <c r="AE898" s="63"/>
      <c r="BK898" s="65"/>
      <c r="BL898" s="65"/>
      <c r="BM898" s="65"/>
      <c r="BN898" s="65"/>
      <c r="BO898" s="65"/>
      <c r="BP898" s="65"/>
      <c r="BQ898" s="65"/>
      <c r="BR898" s="65"/>
      <c r="BS898" s="65"/>
      <c r="BT898" s="66"/>
      <c r="BU898" s="67"/>
      <c r="BV898" s="67"/>
      <c r="BW898" s="67"/>
      <c r="BX898" s="67"/>
      <c r="BY898" s="67"/>
      <c r="BZ898" s="68"/>
      <c r="CA898" s="65"/>
      <c r="CB898" s="65"/>
      <c r="CC898" s="65"/>
      <c r="CD898" s="65"/>
      <c r="CE898" s="65"/>
      <c r="CF898" s="65"/>
      <c r="CG898" s="65"/>
      <c r="CH898" s="65"/>
      <c r="CI898" s="65"/>
      <c r="CJ898" s="171"/>
      <c r="CK898" s="64" t="str">
        <f t="shared" si="138"/>
        <v/>
      </c>
    </row>
    <row r="899" spans="1:89" s="64" customFormat="1" ht="51" customHeight="1">
      <c r="A899" s="29" t="str">
        <f t="shared" si="139"/>
        <v/>
      </c>
      <c r="B899" s="30"/>
      <c r="C899" s="30"/>
      <c r="D899" s="38"/>
      <c r="E899" s="198" t="str">
        <f t="shared" si="140"/>
        <v/>
      </c>
      <c r="F899" s="38"/>
      <c r="G899" s="38"/>
      <c r="H899" s="31"/>
      <c r="I899" s="31"/>
      <c r="J899" s="61" t="str">
        <f t="shared" si="141"/>
        <v/>
      </c>
      <c r="K899" s="69" t="str">
        <f t="shared" si="142"/>
        <v/>
      </c>
      <c r="L899" s="69" t="str">
        <f t="shared" si="143"/>
        <v/>
      </c>
      <c r="M899" s="69" t="str">
        <f t="shared" si="144"/>
        <v/>
      </c>
      <c r="N899" s="32"/>
      <c r="O899" s="99"/>
      <c r="P899" s="32"/>
      <c r="Q899" s="99"/>
      <c r="R899" s="129"/>
      <c r="S899" s="99"/>
      <c r="T899" s="32"/>
      <c r="U899" s="38"/>
      <c r="V899" s="32"/>
      <c r="W899" s="32"/>
      <c r="X899" s="38"/>
      <c r="Y899" s="30"/>
      <c r="Z899" s="30"/>
      <c r="AA899" s="32"/>
      <c r="AB899" s="32"/>
      <c r="AC899" s="33"/>
      <c r="AD899" s="63"/>
      <c r="AE899" s="63"/>
      <c r="BK899" s="65"/>
      <c r="BL899" s="65"/>
      <c r="BM899" s="65"/>
      <c r="BN899" s="65"/>
      <c r="BO899" s="65"/>
      <c r="BP899" s="65"/>
      <c r="BQ899" s="65"/>
      <c r="BR899" s="65"/>
      <c r="BS899" s="65"/>
      <c r="BT899" s="66"/>
      <c r="BU899" s="67"/>
      <c r="BV899" s="67"/>
      <c r="BW899" s="67"/>
      <c r="BX899" s="67"/>
      <c r="BY899" s="67"/>
      <c r="BZ899" s="68"/>
      <c r="CA899" s="65"/>
      <c r="CB899" s="65"/>
      <c r="CC899" s="65"/>
      <c r="CD899" s="65"/>
      <c r="CE899" s="65"/>
      <c r="CF899" s="65"/>
      <c r="CG899" s="65"/>
      <c r="CH899" s="65"/>
      <c r="CI899" s="65"/>
      <c r="CJ899" s="171"/>
      <c r="CK899" s="64" t="str">
        <f t="shared" si="138"/>
        <v/>
      </c>
    </row>
    <row r="900" spans="1:89" s="64" customFormat="1" ht="51" customHeight="1">
      <c r="A900" s="29" t="str">
        <f t="shared" si="139"/>
        <v/>
      </c>
      <c r="B900" s="30"/>
      <c r="C900" s="30"/>
      <c r="D900" s="38"/>
      <c r="E900" s="198" t="str">
        <f t="shared" si="140"/>
        <v/>
      </c>
      <c r="F900" s="38"/>
      <c r="G900" s="38"/>
      <c r="H900" s="31"/>
      <c r="I900" s="31"/>
      <c r="J900" s="61" t="str">
        <f t="shared" si="141"/>
        <v/>
      </c>
      <c r="K900" s="69" t="str">
        <f t="shared" si="142"/>
        <v/>
      </c>
      <c r="L900" s="69" t="str">
        <f t="shared" si="143"/>
        <v/>
      </c>
      <c r="M900" s="69" t="str">
        <f t="shared" si="144"/>
        <v/>
      </c>
      <c r="N900" s="32"/>
      <c r="O900" s="99"/>
      <c r="P900" s="32"/>
      <c r="Q900" s="99"/>
      <c r="R900" s="129"/>
      <c r="S900" s="99"/>
      <c r="T900" s="32"/>
      <c r="U900" s="38"/>
      <c r="V900" s="32"/>
      <c r="W900" s="32"/>
      <c r="X900" s="38"/>
      <c r="Y900" s="30"/>
      <c r="Z900" s="30"/>
      <c r="AA900" s="32"/>
      <c r="AB900" s="32"/>
      <c r="AC900" s="33"/>
      <c r="AD900" s="63"/>
      <c r="AE900" s="63"/>
      <c r="BK900" s="65"/>
      <c r="BL900" s="65"/>
      <c r="BM900" s="65"/>
      <c r="BN900" s="65"/>
      <c r="BO900" s="65"/>
      <c r="BP900" s="65"/>
      <c r="BQ900" s="65"/>
      <c r="BR900" s="65"/>
      <c r="BS900" s="65"/>
      <c r="BT900" s="66"/>
      <c r="BU900" s="67"/>
      <c r="BV900" s="67"/>
      <c r="BW900" s="67"/>
      <c r="BX900" s="67"/>
      <c r="BY900" s="67"/>
      <c r="BZ900" s="68"/>
      <c r="CA900" s="65"/>
      <c r="CB900" s="65"/>
      <c r="CC900" s="65"/>
      <c r="CD900" s="65"/>
      <c r="CE900" s="65"/>
      <c r="CF900" s="65"/>
      <c r="CG900" s="65"/>
      <c r="CH900" s="65"/>
      <c r="CI900" s="65"/>
      <c r="CJ900" s="171"/>
      <c r="CK900" s="64" t="str">
        <f t="shared" si="138"/>
        <v/>
      </c>
    </row>
    <row r="901" spans="1:89" s="64" customFormat="1" ht="51" customHeight="1">
      <c r="A901" s="29" t="str">
        <f t="shared" si="139"/>
        <v/>
      </c>
      <c r="B901" s="30"/>
      <c r="C901" s="30"/>
      <c r="D901" s="38"/>
      <c r="E901" s="198" t="str">
        <f t="shared" si="140"/>
        <v/>
      </c>
      <c r="F901" s="38"/>
      <c r="G901" s="38"/>
      <c r="H901" s="31"/>
      <c r="I901" s="31"/>
      <c r="J901" s="61" t="str">
        <f t="shared" si="141"/>
        <v/>
      </c>
      <c r="K901" s="69" t="str">
        <f t="shared" si="142"/>
        <v/>
      </c>
      <c r="L901" s="69" t="str">
        <f t="shared" si="143"/>
        <v/>
      </c>
      <c r="M901" s="69" t="str">
        <f t="shared" si="144"/>
        <v/>
      </c>
      <c r="N901" s="32"/>
      <c r="O901" s="99"/>
      <c r="P901" s="32"/>
      <c r="Q901" s="99"/>
      <c r="R901" s="129"/>
      <c r="S901" s="99"/>
      <c r="T901" s="32"/>
      <c r="U901" s="38"/>
      <c r="V901" s="32"/>
      <c r="W901" s="32"/>
      <c r="X901" s="38"/>
      <c r="Y901" s="30"/>
      <c r="Z901" s="30"/>
      <c r="AA901" s="32"/>
      <c r="AB901" s="32"/>
      <c r="AC901" s="33"/>
      <c r="AD901" s="63"/>
      <c r="AE901" s="63"/>
      <c r="BK901" s="65"/>
      <c r="BL901" s="65"/>
      <c r="BM901" s="65"/>
      <c r="BN901" s="65"/>
      <c r="BO901" s="65"/>
      <c r="BP901" s="65"/>
      <c r="BQ901" s="65"/>
      <c r="BR901" s="65"/>
      <c r="BS901" s="65"/>
      <c r="BT901" s="66"/>
      <c r="BU901" s="67"/>
      <c r="BV901" s="67"/>
      <c r="BW901" s="67"/>
      <c r="BX901" s="67"/>
      <c r="BY901" s="67"/>
      <c r="BZ901" s="68"/>
      <c r="CA901" s="65"/>
      <c r="CB901" s="65"/>
      <c r="CC901" s="65"/>
      <c r="CD901" s="65"/>
      <c r="CE901" s="65"/>
      <c r="CF901" s="65"/>
      <c r="CG901" s="65"/>
      <c r="CH901" s="65"/>
      <c r="CI901" s="65"/>
      <c r="CJ901" s="171"/>
      <c r="CK901" s="64" t="str">
        <f t="shared" si="138"/>
        <v/>
      </c>
    </row>
    <row r="902" spans="1:89" s="64" customFormat="1" ht="51" customHeight="1">
      <c r="A902" s="29" t="str">
        <f t="shared" si="139"/>
        <v/>
      </c>
      <c r="B902" s="30"/>
      <c r="C902" s="30"/>
      <c r="D902" s="38"/>
      <c r="E902" s="198" t="str">
        <f t="shared" si="140"/>
        <v/>
      </c>
      <c r="F902" s="38"/>
      <c r="G902" s="38"/>
      <c r="H902" s="31"/>
      <c r="I902" s="31"/>
      <c r="J902" s="61" t="str">
        <f t="shared" si="141"/>
        <v/>
      </c>
      <c r="K902" s="69" t="str">
        <f t="shared" si="142"/>
        <v/>
      </c>
      <c r="L902" s="69" t="str">
        <f t="shared" si="143"/>
        <v/>
      </c>
      <c r="M902" s="69" t="str">
        <f t="shared" si="144"/>
        <v/>
      </c>
      <c r="N902" s="32"/>
      <c r="O902" s="99"/>
      <c r="P902" s="32"/>
      <c r="Q902" s="99"/>
      <c r="R902" s="129"/>
      <c r="S902" s="99"/>
      <c r="T902" s="32"/>
      <c r="U902" s="38"/>
      <c r="V902" s="32"/>
      <c r="W902" s="32"/>
      <c r="X902" s="38"/>
      <c r="Y902" s="30"/>
      <c r="Z902" s="30"/>
      <c r="AA902" s="32"/>
      <c r="AB902" s="32"/>
      <c r="AC902" s="33"/>
      <c r="AD902" s="63"/>
      <c r="AE902" s="63"/>
      <c r="BK902" s="65"/>
      <c r="BL902" s="65"/>
      <c r="BM902" s="65"/>
      <c r="BN902" s="65"/>
      <c r="BO902" s="65"/>
      <c r="BP902" s="65"/>
      <c r="BQ902" s="65"/>
      <c r="BR902" s="65"/>
      <c r="BS902" s="65"/>
      <c r="BT902" s="66"/>
      <c r="BU902" s="67"/>
      <c r="BV902" s="67"/>
      <c r="BW902" s="67"/>
      <c r="BX902" s="67"/>
      <c r="BY902" s="67"/>
      <c r="BZ902" s="68"/>
      <c r="CA902" s="65"/>
      <c r="CB902" s="65"/>
      <c r="CC902" s="65"/>
      <c r="CD902" s="65"/>
      <c r="CE902" s="65"/>
      <c r="CF902" s="65"/>
      <c r="CG902" s="65"/>
      <c r="CH902" s="65"/>
      <c r="CI902" s="65"/>
      <c r="CJ902" s="171"/>
      <c r="CK902" s="64" t="str">
        <f t="shared" si="138"/>
        <v/>
      </c>
    </row>
    <row r="903" spans="1:89" s="64" customFormat="1" ht="51" customHeight="1">
      <c r="A903" s="29" t="str">
        <f t="shared" si="139"/>
        <v/>
      </c>
      <c r="B903" s="30"/>
      <c r="C903" s="30"/>
      <c r="D903" s="38"/>
      <c r="E903" s="198" t="str">
        <f t="shared" si="140"/>
        <v/>
      </c>
      <c r="F903" s="38"/>
      <c r="G903" s="38"/>
      <c r="H903" s="31"/>
      <c r="I903" s="31"/>
      <c r="J903" s="61" t="str">
        <f t="shared" si="141"/>
        <v/>
      </c>
      <c r="K903" s="69" t="str">
        <f t="shared" si="142"/>
        <v/>
      </c>
      <c r="L903" s="69" t="str">
        <f t="shared" si="143"/>
        <v/>
      </c>
      <c r="M903" s="69" t="str">
        <f t="shared" si="144"/>
        <v/>
      </c>
      <c r="N903" s="32"/>
      <c r="O903" s="99"/>
      <c r="P903" s="32"/>
      <c r="Q903" s="99"/>
      <c r="R903" s="129"/>
      <c r="S903" s="99"/>
      <c r="T903" s="32"/>
      <c r="U903" s="38"/>
      <c r="V903" s="32"/>
      <c r="W903" s="32"/>
      <c r="X903" s="38"/>
      <c r="Y903" s="30"/>
      <c r="Z903" s="30"/>
      <c r="AA903" s="32"/>
      <c r="AB903" s="32"/>
      <c r="AC903" s="33"/>
      <c r="AD903" s="63"/>
      <c r="AE903" s="63"/>
      <c r="BK903" s="65"/>
      <c r="BL903" s="65"/>
      <c r="BM903" s="65"/>
      <c r="BN903" s="65"/>
      <c r="BO903" s="65"/>
      <c r="BP903" s="65"/>
      <c r="BQ903" s="65"/>
      <c r="BR903" s="65"/>
      <c r="BS903" s="65"/>
      <c r="BT903" s="66"/>
      <c r="BU903" s="67"/>
      <c r="BV903" s="67"/>
      <c r="BW903" s="67"/>
      <c r="BX903" s="67"/>
      <c r="BY903" s="67"/>
      <c r="BZ903" s="68"/>
      <c r="CA903" s="65"/>
      <c r="CB903" s="65"/>
      <c r="CC903" s="65"/>
      <c r="CD903" s="65"/>
      <c r="CE903" s="65"/>
      <c r="CF903" s="65"/>
      <c r="CG903" s="65"/>
      <c r="CH903" s="65"/>
      <c r="CI903" s="65"/>
      <c r="CJ903" s="171"/>
      <c r="CK903" s="64" t="str">
        <f t="shared" ref="CK903:CK966" si="145">IF(F903="","",IF(F903=$CC$6,"3rd Grade L-1",IF(F903=$CC$7,"3rd Grade L-2",IF(F903=$CC$8,"2nd Grade",IF(F903=$CC$9,"1st Grade (Lecturer)",IF(F903=$CC$10,"Lab. Ass.",IF(F903=$CC$11,"3rd Grade P.E.T.","")))))))</f>
        <v/>
      </c>
    </row>
    <row r="904" spans="1:89" s="64" customFormat="1" ht="51" customHeight="1">
      <c r="A904" s="29" t="str">
        <f t="shared" si="139"/>
        <v/>
      </c>
      <c r="B904" s="30"/>
      <c r="C904" s="30"/>
      <c r="D904" s="38"/>
      <c r="E904" s="198" t="str">
        <f t="shared" si="140"/>
        <v/>
      </c>
      <c r="F904" s="38"/>
      <c r="G904" s="38"/>
      <c r="H904" s="31"/>
      <c r="I904" s="31"/>
      <c r="J904" s="61" t="str">
        <f t="shared" si="141"/>
        <v/>
      </c>
      <c r="K904" s="69" t="str">
        <f t="shared" si="142"/>
        <v/>
      </c>
      <c r="L904" s="69" t="str">
        <f t="shared" si="143"/>
        <v/>
      </c>
      <c r="M904" s="69" t="str">
        <f t="shared" si="144"/>
        <v/>
      </c>
      <c r="N904" s="32"/>
      <c r="O904" s="99"/>
      <c r="P904" s="32"/>
      <c r="Q904" s="99"/>
      <c r="R904" s="129"/>
      <c r="S904" s="99"/>
      <c r="T904" s="32"/>
      <c r="U904" s="38"/>
      <c r="V904" s="32"/>
      <c r="W904" s="32"/>
      <c r="X904" s="38"/>
      <c r="Y904" s="30"/>
      <c r="Z904" s="30"/>
      <c r="AA904" s="32"/>
      <c r="AB904" s="32"/>
      <c r="AC904" s="33"/>
      <c r="AD904" s="63"/>
      <c r="AE904" s="63"/>
      <c r="BK904" s="65"/>
      <c r="BL904" s="65"/>
      <c r="BM904" s="65"/>
      <c r="BN904" s="65"/>
      <c r="BO904" s="65"/>
      <c r="BP904" s="65"/>
      <c r="BQ904" s="65"/>
      <c r="BR904" s="65"/>
      <c r="BS904" s="65"/>
      <c r="BT904" s="66"/>
      <c r="BU904" s="67"/>
      <c r="BV904" s="67"/>
      <c r="BW904" s="67"/>
      <c r="BX904" s="67"/>
      <c r="BY904" s="67"/>
      <c r="BZ904" s="68"/>
      <c r="CA904" s="65"/>
      <c r="CB904" s="65"/>
      <c r="CC904" s="65"/>
      <c r="CD904" s="65"/>
      <c r="CE904" s="65"/>
      <c r="CF904" s="65"/>
      <c r="CG904" s="65"/>
      <c r="CH904" s="65"/>
      <c r="CI904" s="65"/>
      <c r="CJ904" s="171"/>
      <c r="CK904" s="64" t="str">
        <f t="shared" si="145"/>
        <v/>
      </c>
    </row>
    <row r="905" spans="1:89" s="64" customFormat="1" ht="51" customHeight="1">
      <c r="A905" s="29" t="str">
        <f t="shared" si="139"/>
        <v/>
      </c>
      <c r="B905" s="30"/>
      <c r="C905" s="30"/>
      <c r="D905" s="38"/>
      <c r="E905" s="198" t="str">
        <f t="shared" si="140"/>
        <v/>
      </c>
      <c r="F905" s="38"/>
      <c r="G905" s="38"/>
      <c r="H905" s="31"/>
      <c r="I905" s="31"/>
      <c r="J905" s="61" t="str">
        <f t="shared" si="141"/>
        <v/>
      </c>
      <c r="K905" s="69" t="str">
        <f t="shared" si="142"/>
        <v/>
      </c>
      <c r="L905" s="69" t="str">
        <f t="shared" si="143"/>
        <v/>
      </c>
      <c r="M905" s="69" t="str">
        <f t="shared" si="144"/>
        <v/>
      </c>
      <c r="N905" s="32"/>
      <c r="O905" s="99"/>
      <c r="P905" s="32"/>
      <c r="Q905" s="99"/>
      <c r="R905" s="129"/>
      <c r="S905" s="99"/>
      <c r="T905" s="32"/>
      <c r="U905" s="38"/>
      <c r="V905" s="32"/>
      <c r="W905" s="32"/>
      <c r="X905" s="38"/>
      <c r="Y905" s="30"/>
      <c r="Z905" s="30"/>
      <c r="AA905" s="32"/>
      <c r="AB905" s="32"/>
      <c r="AC905" s="33"/>
      <c r="AD905" s="63"/>
      <c r="AE905" s="63"/>
      <c r="BK905" s="65"/>
      <c r="BL905" s="65"/>
      <c r="BM905" s="65"/>
      <c r="BN905" s="65"/>
      <c r="BO905" s="65"/>
      <c r="BP905" s="65"/>
      <c r="BQ905" s="65"/>
      <c r="BR905" s="65"/>
      <c r="BS905" s="65"/>
      <c r="BT905" s="66"/>
      <c r="BU905" s="67"/>
      <c r="BV905" s="67"/>
      <c r="BW905" s="67"/>
      <c r="BX905" s="67"/>
      <c r="BY905" s="67"/>
      <c r="BZ905" s="68"/>
      <c r="CA905" s="65"/>
      <c r="CB905" s="65"/>
      <c r="CC905" s="65"/>
      <c r="CD905" s="65"/>
      <c r="CE905" s="65"/>
      <c r="CF905" s="65"/>
      <c r="CG905" s="65"/>
      <c r="CH905" s="65"/>
      <c r="CI905" s="65"/>
      <c r="CJ905" s="171"/>
      <c r="CK905" s="64" t="str">
        <f t="shared" si="145"/>
        <v/>
      </c>
    </row>
    <row r="906" spans="1:89" s="64" customFormat="1" ht="51" customHeight="1">
      <c r="A906" s="29" t="str">
        <f t="shared" si="139"/>
        <v/>
      </c>
      <c r="B906" s="30"/>
      <c r="C906" s="30"/>
      <c r="D906" s="38"/>
      <c r="E906" s="198" t="str">
        <f t="shared" si="140"/>
        <v/>
      </c>
      <c r="F906" s="38"/>
      <c r="G906" s="38"/>
      <c r="H906" s="31"/>
      <c r="I906" s="31"/>
      <c r="J906" s="61" t="str">
        <f t="shared" si="141"/>
        <v/>
      </c>
      <c r="K906" s="69" t="str">
        <f t="shared" si="142"/>
        <v/>
      </c>
      <c r="L906" s="69" t="str">
        <f t="shared" si="143"/>
        <v/>
      </c>
      <c r="M906" s="69" t="str">
        <f t="shared" si="144"/>
        <v/>
      </c>
      <c r="N906" s="32"/>
      <c r="O906" s="99"/>
      <c r="P906" s="32"/>
      <c r="Q906" s="99"/>
      <c r="R906" s="129"/>
      <c r="S906" s="99"/>
      <c r="T906" s="32"/>
      <c r="U906" s="38"/>
      <c r="V906" s="32"/>
      <c r="W906" s="32"/>
      <c r="X906" s="38"/>
      <c r="Y906" s="30"/>
      <c r="Z906" s="30"/>
      <c r="AA906" s="32"/>
      <c r="AB906" s="32"/>
      <c r="AC906" s="33"/>
      <c r="AD906" s="63"/>
      <c r="AE906" s="63"/>
      <c r="BK906" s="65"/>
      <c r="BL906" s="65"/>
      <c r="BM906" s="65"/>
      <c r="BN906" s="65"/>
      <c r="BO906" s="65"/>
      <c r="BP906" s="65"/>
      <c r="BQ906" s="65"/>
      <c r="BR906" s="65"/>
      <c r="BS906" s="65"/>
      <c r="BT906" s="66"/>
      <c r="BU906" s="67"/>
      <c r="BV906" s="67"/>
      <c r="BW906" s="67"/>
      <c r="BX906" s="67"/>
      <c r="BY906" s="67"/>
      <c r="BZ906" s="68"/>
      <c r="CA906" s="65"/>
      <c r="CB906" s="65"/>
      <c r="CC906" s="65"/>
      <c r="CD906" s="65"/>
      <c r="CE906" s="65"/>
      <c r="CF906" s="65"/>
      <c r="CG906" s="65"/>
      <c r="CH906" s="65"/>
      <c r="CI906" s="65"/>
      <c r="CJ906" s="171"/>
      <c r="CK906" s="64" t="str">
        <f t="shared" si="145"/>
        <v/>
      </c>
    </row>
    <row r="907" spans="1:89" s="64" customFormat="1" ht="51" customHeight="1">
      <c r="A907" s="29" t="str">
        <f t="shared" si="139"/>
        <v/>
      </c>
      <c r="B907" s="30"/>
      <c r="C907" s="30"/>
      <c r="D907" s="38"/>
      <c r="E907" s="198" t="str">
        <f t="shared" si="140"/>
        <v/>
      </c>
      <c r="F907" s="38"/>
      <c r="G907" s="38"/>
      <c r="H907" s="31"/>
      <c r="I907" s="31"/>
      <c r="J907" s="61" t="str">
        <f t="shared" si="141"/>
        <v/>
      </c>
      <c r="K907" s="69" t="str">
        <f t="shared" si="142"/>
        <v/>
      </c>
      <c r="L907" s="69" t="str">
        <f t="shared" si="143"/>
        <v/>
      </c>
      <c r="M907" s="69" t="str">
        <f t="shared" si="144"/>
        <v/>
      </c>
      <c r="N907" s="32"/>
      <c r="O907" s="99"/>
      <c r="P907" s="32"/>
      <c r="Q907" s="99"/>
      <c r="R907" s="129"/>
      <c r="S907" s="99"/>
      <c r="T907" s="32"/>
      <c r="U907" s="38"/>
      <c r="V907" s="32"/>
      <c r="W907" s="32"/>
      <c r="X907" s="38"/>
      <c r="Y907" s="30"/>
      <c r="Z907" s="30"/>
      <c r="AA907" s="32"/>
      <c r="AB907" s="32"/>
      <c r="AC907" s="33"/>
      <c r="AD907" s="63"/>
      <c r="AE907" s="63"/>
      <c r="BK907" s="65"/>
      <c r="BL907" s="65"/>
      <c r="BM907" s="65"/>
      <c r="BN907" s="65"/>
      <c r="BO907" s="65"/>
      <c r="BP907" s="65"/>
      <c r="BQ907" s="65"/>
      <c r="BR907" s="65"/>
      <c r="BS907" s="65"/>
      <c r="BT907" s="66"/>
      <c r="BU907" s="67"/>
      <c r="BV907" s="67"/>
      <c r="BW907" s="67"/>
      <c r="BX907" s="67"/>
      <c r="BY907" s="67"/>
      <c r="BZ907" s="68"/>
      <c r="CA907" s="65"/>
      <c r="CB907" s="65"/>
      <c r="CC907" s="65"/>
      <c r="CD907" s="65"/>
      <c r="CE907" s="65"/>
      <c r="CF907" s="65"/>
      <c r="CG907" s="65"/>
      <c r="CH907" s="65"/>
      <c r="CI907" s="65"/>
      <c r="CJ907" s="171"/>
      <c r="CK907" s="64" t="str">
        <f t="shared" si="145"/>
        <v/>
      </c>
    </row>
    <row r="908" spans="1:89" s="64" customFormat="1" ht="51" customHeight="1">
      <c r="A908" s="29" t="str">
        <f t="shared" si="139"/>
        <v/>
      </c>
      <c r="B908" s="30"/>
      <c r="C908" s="30"/>
      <c r="D908" s="38"/>
      <c r="E908" s="198" t="str">
        <f t="shared" si="140"/>
        <v/>
      </c>
      <c r="F908" s="38"/>
      <c r="G908" s="38"/>
      <c r="H908" s="31"/>
      <c r="I908" s="31"/>
      <c r="J908" s="61" t="str">
        <f t="shared" si="141"/>
        <v/>
      </c>
      <c r="K908" s="69" t="str">
        <f t="shared" si="142"/>
        <v/>
      </c>
      <c r="L908" s="69" t="str">
        <f t="shared" si="143"/>
        <v/>
      </c>
      <c r="M908" s="69" t="str">
        <f t="shared" si="144"/>
        <v/>
      </c>
      <c r="N908" s="32"/>
      <c r="O908" s="99"/>
      <c r="P908" s="32"/>
      <c r="Q908" s="99"/>
      <c r="R908" s="129"/>
      <c r="S908" s="99"/>
      <c r="T908" s="32"/>
      <c r="U908" s="38"/>
      <c r="V908" s="32"/>
      <c r="W908" s="32"/>
      <c r="X908" s="38"/>
      <c r="Y908" s="30"/>
      <c r="Z908" s="30"/>
      <c r="AA908" s="32"/>
      <c r="AB908" s="32"/>
      <c r="AC908" s="33"/>
      <c r="AD908" s="63"/>
      <c r="AE908" s="63"/>
      <c r="BK908" s="65"/>
      <c r="BL908" s="65"/>
      <c r="BM908" s="65"/>
      <c r="BN908" s="65"/>
      <c r="BO908" s="65"/>
      <c r="BP908" s="65"/>
      <c r="BQ908" s="65"/>
      <c r="BR908" s="65"/>
      <c r="BS908" s="65"/>
      <c r="BT908" s="66"/>
      <c r="BU908" s="67"/>
      <c r="BV908" s="67"/>
      <c r="BW908" s="67"/>
      <c r="BX908" s="67"/>
      <c r="BY908" s="67"/>
      <c r="BZ908" s="68"/>
      <c r="CA908" s="65"/>
      <c r="CB908" s="65"/>
      <c r="CC908" s="65"/>
      <c r="CD908" s="65"/>
      <c r="CE908" s="65"/>
      <c r="CF908" s="65"/>
      <c r="CG908" s="65"/>
      <c r="CH908" s="65"/>
      <c r="CI908" s="65"/>
      <c r="CJ908" s="171"/>
      <c r="CK908" s="64" t="str">
        <f t="shared" si="145"/>
        <v/>
      </c>
    </row>
    <row r="909" spans="1:89" s="64" customFormat="1" ht="51" customHeight="1">
      <c r="A909" s="29" t="str">
        <f t="shared" si="139"/>
        <v/>
      </c>
      <c r="B909" s="30"/>
      <c r="C909" s="30"/>
      <c r="D909" s="38"/>
      <c r="E909" s="198" t="str">
        <f t="shared" si="140"/>
        <v/>
      </c>
      <c r="F909" s="38"/>
      <c r="G909" s="38"/>
      <c r="H909" s="31"/>
      <c r="I909" s="31"/>
      <c r="J909" s="61" t="str">
        <f t="shared" si="141"/>
        <v/>
      </c>
      <c r="K909" s="69" t="str">
        <f t="shared" si="142"/>
        <v/>
      </c>
      <c r="L909" s="69" t="str">
        <f t="shared" si="143"/>
        <v/>
      </c>
      <c r="M909" s="69" t="str">
        <f t="shared" si="144"/>
        <v/>
      </c>
      <c r="N909" s="32"/>
      <c r="O909" s="99"/>
      <c r="P909" s="32"/>
      <c r="Q909" s="99"/>
      <c r="R909" s="129"/>
      <c r="S909" s="99"/>
      <c r="T909" s="32"/>
      <c r="U909" s="38"/>
      <c r="V909" s="32"/>
      <c r="W909" s="32"/>
      <c r="X909" s="38"/>
      <c r="Y909" s="30"/>
      <c r="Z909" s="30"/>
      <c r="AA909" s="32"/>
      <c r="AB909" s="32"/>
      <c r="AC909" s="33"/>
      <c r="AD909" s="63"/>
      <c r="AE909" s="63"/>
      <c r="BK909" s="65"/>
      <c r="BL909" s="65"/>
      <c r="BM909" s="65"/>
      <c r="BN909" s="65"/>
      <c r="BO909" s="65"/>
      <c r="BP909" s="65"/>
      <c r="BQ909" s="65"/>
      <c r="BR909" s="65"/>
      <c r="BS909" s="65"/>
      <c r="BT909" s="66"/>
      <c r="BU909" s="67"/>
      <c r="BV909" s="67"/>
      <c r="BW909" s="67"/>
      <c r="BX909" s="67"/>
      <c r="BY909" s="67"/>
      <c r="BZ909" s="68"/>
      <c r="CA909" s="65"/>
      <c r="CB909" s="65"/>
      <c r="CC909" s="65"/>
      <c r="CD909" s="65"/>
      <c r="CE909" s="65"/>
      <c r="CF909" s="65"/>
      <c r="CG909" s="65"/>
      <c r="CH909" s="65"/>
      <c r="CI909" s="65"/>
      <c r="CJ909" s="171"/>
      <c r="CK909" s="64" t="str">
        <f t="shared" si="145"/>
        <v/>
      </c>
    </row>
    <row r="910" spans="1:89" s="64" customFormat="1" ht="51" customHeight="1">
      <c r="A910" s="29" t="str">
        <f t="shared" si="139"/>
        <v/>
      </c>
      <c r="B910" s="30"/>
      <c r="C910" s="30"/>
      <c r="D910" s="38"/>
      <c r="E910" s="198" t="str">
        <f t="shared" si="140"/>
        <v/>
      </c>
      <c r="F910" s="38"/>
      <c r="G910" s="38"/>
      <c r="H910" s="31"/>
      <c r="I910" s="31"/>
      <c r="J910" s="61" t="str">
        <f t="shared" si="141"/>
        <v/>
      </c>
      <c r="K910" s="69" t="str">
        <f t="shared" si="142"/>
        <v/>
      </c>
      <c r="L910" s="69" t="str">
        <f t="shared" si="143"/>
        <v/>
      </c>
      <c r="M910" s="69" t="str">
        <f t="shared" si="144"/>
        <v/>
      </c>
      <c r="N910" s="32"/>
      <c r="O910" s="99"/>
      <c r="P910" s="32"/>
      <c r="Q910" s="99"/>
      <c r="R910" s="129"/>
      <c r="S910" s="99"/>
      <c r="T910" s="32"/>
      <c r="U910" s="38"/>
      <c r="V910" s="32"/>
      <c r="W910" s="32"/>
      <c r="X910" s="38"/>
      <c r="Y910" s="30"/>
      <c r="Z910" s="30"/>
      <c r="AA910" s="32"/>
      <c r="AB910" s="32"/>
      <c r="AC910" s="33"/>
      <c r="AD910" s="63"/>
      <c r="AE910" s="63"/>
      <c r="BK910" s="65"/>
      <c r="BL910" s="65"/>
      <c r="BM910" s="65"/>
      <c r="BN910" s="65"/>
      <c r="BO910" s="65"/>
      <c r="BP910" s="65"/>
      <c r="BQ910" s="65"/>
      <c r="BR910" s="65"/>
      <c r="BS910" s="65"/>
      <c r="BT910" s="66"/>
      <c r="BU910" s="67"/>
      <c r="BV910" s="67"/>
      <c r="BW910" s="67"/>
      <c r="BX910" s="67"/>
      <c r="BY910" s="67"/>
      <c r="BZ910" s="68"/>
      <c r="CA910" s="65"/>
      <c r="CB910" s="65"/>
      <c r="CC910" s="65"/>
      <c r="CD910" s="65"/>
      <c r="CE910" s="65"/>
      <c r="CF910" s="65"/>
      <c r="CG910" s="65"/>
      <c r="CH910" s="65"/>
      <c r="CI910" s="65"/>
      <c r="CJ910" s="171"/>
      <c r="CK910" s="64" t="str">
        <f t="shared" si="145"/>
        <v/>
      </c>
    </row>
    <row r="911" spans="1:89" s="64" customFormat="1" ht="51" customHeight="1">
      <c r="A911" s="29" t="str">
        <f t="shared" si="139"/>
        <v/>
      </c>
      <c r="B911" s="30"/>
      <c r="C911" s="30"/>
      <c r="D911" s="38"/>
      <c r="E911" s="198" t="str">
        <f t="shared" si="140"/>
        <v/>
      </c>
      <c r="F911" s="38"/>
      <c r="G911" s="38"/>
      <c r="H911" s="31"/>
      <c r="I911" s="31"/>
      <c r="J911" s="61" t="str">
        <f t="shared" si="141"/>
        <v/>
      </c>
      <c r="K911" s="69" t="str">
        <f t="shared" si="142"/>
        <v/>
      </c>
      <c r="L911" s="69" t="str">
        <f t="shared" si="143"/>
        <v/>
      </c>
      <c r="M911" s="69" t="str">
        <f t="shared" si="144"/>
        <v/>
      </c>
      <c r="N911" s="32"/>
      <c r="O911" s="99"/>
      <c r="P911" s="32"/>
      <c r="Q911" s="99"/>
      <c r="R911" s="129"/>
      <c r="S911" s="99"/>
      <c r="T911" s="32"/>
      <c r="U911" s="38"/>
      <c r="V911" s="32"/>
      <c r="W911" s="32"/>
      <c r="X911" s="38"/>
      <c r="Y911" s="30"/>
      <c r="Z911" s="30"/>
      <c r="AA911" s="32"/>
      <c r="AB911" s="32"/>
      <c r="AC911" s="33"/>
      <c r="AD911" s="63"/>
      <c r="AE911" s="63"/>
      <c r="BK911" s="65"/>
      <c r="BL911" s="65"/>
      <c r="BM911" s="65"/>
      <c r="BN911" s="65"/>
      <c r="BO911" s="65"/>
      <c r="BP911" s="65"/>
      <c r="BQ911" s="65"/>
      <c r="BR911" s="65"/>
      <c r="BS911" s="65"/>
      <c r="BT911" s="66"/>
      <c r="BU911" s="67"/>
      <c r="BV911" s="67"/>
      <c r="BW911" s="67"/>
      <c r="BX911" s="67"/>
      <c r="BY911" s="67"/>
      <c r="BZ911" s="68"/>
      <c r="CA911" s="65"/>
      <c r="CB911" s="65"/>
      <c r="CC911" s="65"/>
      <c r="CD911" s="65"/>
      <c r="CE911" s="65"/>
      <c r="CF911" s="65"/>
      <c r="CG911" s="65"/>
      <c r="CH911" s="65"/>
      <c r="CI911" s="65"/>
      <c r="CJ911" s="171"/>
      <c r="CK911" s="64" t="str">
        <f t="shared" si="145"/>
        <v/>
      </c>
    </row>
    <row r="912" spans="1:89" s="64" customFormat="1" ht="51" customHeight="1">
      <c r="A912" s="29" t="str">
        <f t="shared" si="139"/>
        <v/>
      </c>
      <c r="B912" s="30"/>
      <c r="C912" s="30"/>
      <c r="D912" s="38"/>
      <c r="E912" s="198" t="str">
        <f t="shared" si="140"/>
        <v/>
      </c>
      <c r="F912" s="38"/>
      <c r="G912" s="38"/>
      <c r="H912" s="31"/>
      <c r="I912" s="31"/>
      <c r="J912" s="61" t="str">
        <f t="shared" si="141"/>
        <v/>
      </c>
      <c r="K912" s="69" t="str">
        <f t="shared" si="142"/>
        <v/>
      </c>
      <c r="L912" s="69" t="str">
        <f t="shared" si="143"/>
        <v/>
      </c>
      <c r="M912" s="69" t="str">
        <f t="shared" si="144"/>
        <v/>
      </c>
      <c r="N912" s="32"/>
      <c r="O912" s="99"/>
      <c r="P912" s="32"/>
      <c r="Q912" s="99"/>
      <c r="R912" s="129"/>
      <c r="S912" s="99"/>
      <c r="T912" s="32"/>
      <c r="U912" s="38"/>
      <c r="V912" s="32"/>
      <c r="W912" s="32"/>
      <c r="X912" s="38"/>
      <c r="Y912" s="30"/>
      <c r="Z912" s="30"/>
      <c r="AA912" s="32"/>
      <c r="AB912" s="32"/>
      <c r="AC912" s="33"/>
      <c r="AD912" s="63"/>
      <c r="AE912" s="63"/>
      <c r="BK912" s="65"/>
      <c r="BL912" s="65"/>
      <c r="BM912" s="65"/>
      <c r="BN912" s="65"/>
      <c r="BO912" s="65"/>
      <c r="BP912" s="65"/>
      <c r="BQ912" s="65"/>
      <c r="BR912" s="65"/>
      <c r="BS912" s="65"/>
      <c r="BT912" s="66"/>
      <c r="BU912" s="67"/>
      <c r="BV912" s="67"/>
      <c r="BW912" s="67"/>
      <c r="BX912" s="67"/>
      <c r="BY912" s="67"/>
      <c r="BZ912" s="68"/>
      <c r="CA912" s="65"/>
      <c r="CB912" s="65"/>
      <c r="CC912" s="65"/>
      <c r="CD912" s="65"/>
      <c r="CE912" s="65"/>
      <c r="CF912" s="65"/>
      <c r="CG912" s="65"/>
      <c r="CH912" s="65"/>
      <c r="CI912" s="65"/>
      <c r="CJ912" s="171"/>
      <c r="CK912" s="64" t="str">
        <f t="shared" si="145"/>
        <v/>
      </c>
    </row>
    <row r="913" spans="1:89" s="64" customFormat="1" ht="51" customHeight="1">
      <c r="A913" s="29" t="str">
        <f t="shared" si="139"/>
        <v/>
      </c>
      <c r="B913" s="30"/>
      <c r="C913" s="30"/>
      <c r="D913" s="38"/>
      <c r="E913" s="198" t="str">
        <f t="shared" si="140"/>
        <v/>
      </c>
      <c r="F913" s="38"/>
      <c r="G913" s="38"/>
      <c r="H913" s="31"/>
      <c r="I913" s="31"/>
      <c r="J913" s="61" t="str">
        <f t="shared" si="141"/>
        <v/>
      </c>
      <c r="K913" s="69" t="str">
        <f t="shared" si="142"/>
        <v/>
      </c>
      <c r="L913" s="69" t="str">
        <f t="shared" si="143"/>
        <v/>
      </c>
      <c r="M913" s="69" t="str">
        <f t="shared" si="144"/>
        <v/>
      </c>
      <c r="N913" s="32"/>
      <c r="O913" s="99"/>
      <c r="P913" s="32"/>
      <c r="Q913" s="99"/>
      <c r="R913" s="129"/>
      <c r="S913" s="99"/>
      <c r="T913" s="32"/>
      <c r="U913" s="38"/>
      <c r="V913" s="32"/>
      <c r="W913" s="32"/>
      <c r="X913" s="38"/>
      <c r="Y913" s="30"/>
      <c r="Z913" s="30"/>
      <c r="AA913" s="32"/>
      <c r="AB913" s="32"/>
      <c r="AC913" s="33"/>
      <c r="AD913" s="63"/>
      <c r="AE913" s="63"/>
      <c r="BK913" s="65"/>
      <c r="BL913" s="65"/>
      <c r="BM913" s="65"/>
      <c r="BN913" s="65"/>
      <c r="BO913" s="65"/>
      <c r="BP913" s="65"/>
      <c r="BQ913" s="65"/>
      <c r="BR913" s="65"/>
      <c r="BS913" s="65"/>
      <c r="BT913" s="66"/>
      <c r="BU913" s="67"/>
      <c r="BV913" s="67"/>
      <c r="BW913" s="67"/>
      <c r="BX913" s="67"/>
      <c r="BY913" s="67"/>
      <c r="BZ913" s="68"/>
      <c r="CA913" s="65"/>
      <c r="CB913" s="65"/>
      <c r="CC913" s="65"/>
      <c r="CD913" s="65"/>
      <c r="CE913" s="65"/>
      <c r="CF913" s="65"/>
      <c r="CG913" s="65"/>
      <c r="CH913" s="65"/>
      <c r="CI913" s="65"/>
      <c r="CJ913" s="171"/>
      <c r="CK913" s="64" t="str">
        <f t="shared" si="145"/>
        <v/>
      </c>
    </row>
    <row r="914" spans="1:89" s="64" customFormat="1" ht="51" customHeight="1">
      <c r="A914" s="29" t="str">
        <f t="shared" si="139"/>
        <v/>
      </c>
      <c r="B914" s="30"/>
      <c r="C914" s="30"/>
      <c r="D914" s="38"/>
      <c r="E914" s="198" t="str">
        <f t="shared" si="140"/>
        <v/>
      </c>
      <c r="F914" s="38"/>
      <c r="G914" s="38"/>
      <c r="H914" s="31"/>
      <c r="I914" s="31"/>
      <c r="J914" s="61" t="str">
        <f t="shared" si="141"/>
        <v/>
      </c>
      <c r="K914" s="69" t="str">
        <f t="shared" si="142"/>
        <v/>
      </c>
      <c r="L914" s="69" t="str">
        <f t="shared" si="143"/>
        <v/>
      </c>
      <c r="M914" s="69" t="str">
        <f t="shared" si="144"/>
        <v/>
      </c>
      <c r="N914" s="32"/>
      <c r="O914" s="99"/>
      <c r="P914" s="32"/>
      <c r="Q914" s="99"/>
      <c r="R914" s="129"/>
      <c r="S914" s="99"/>
      <c r="T914" s="32"/>
      <c r="U914" s="38"/>
      <c r="V914" s="32"/>
      <c r="W914" s="32"/>
      <c r="X914" s="38"/>
      <c r="Y914" s="30"/>
      <c r="Z914" s="30"/>
      <c r="AA914" s="32"/>
      <c r="AB914" s="32"/>
      <c r="AC914" s="33"/>
      <c r="AD914" s="63"/>
      <c r="AE914" s="63"/>
      <c r="BK914" s="65"/>
      <c r="BL914" s="65"/>
      <c r="BM914" s="65"/>
      <c r="BN914" s="65"/>
      <c r="BO914" s="65"/>
      <c r="BP914" s="65"/>
      <c r="BQ914" s="65"/>
      <c r="BR914" s="65"/>
      <c r="BS914" s="65"/>
      <c r="BT914" s="66"/>
      <c r="BU914" s="67"/>
      <c r="BV914" s="67"/>
      <c r="BW914" s="67"/>
      <c r="BX914" s="67"/>
      <c r="BY914" s="67"/>
      <c r="BZ914" s="68"/>
      <c r="CA914" s="65"/>
      <c r="CB914" s="65"/>
      <c r="CC914" s="65"/>
      <c r="CD914" s="65"/>
      <c r="CE914" s="65"/>
      <c r="CF914" s="65"/>
      <c r="CG914" s="65"/>
      <c r="CH914" s="65"/>
      <c r="CI914" s="65"/>
      <c r="CJ914" s="171"/>
      <c r="CK914" s="64" t="str">
        <f t="shared" si="145"/>
        <v/>
      </c>
    </row>
    <row r="915" spans="1:89" s="64" customFormat="1" ht="51" customHeight="1">
      <c r="A915" s="29" t="str">
        <f t="shared" ref="A915:A978" si="146">IFERROR(IF(AND(B915="",C915="",F915="",I915=""),"",A914+1),"")</f>
        <v/>
      </c>
      <c r="B915" s="30"/>
      <c r="C915" s="30"/>
      <c r="D915" s="38"/>
      <c r="E915" s="198" t="str">
        <f t="shared" ref="E915:E978" si="147">IFERROR(VLOOKUP(D915,PEEO_SCHOOL,3,0),"")</f>
        <v/>
      </c>
      <c r="F915" s="38"/>
      <c r="G915" s="38"/>
      <c r="H915" s="31"/>
      <c r="I915" s="31"/>
      <c r="J915" s="61" t="str">
        <f t="shared" ref="J915:J978" si="148">IFERROR(IF(BZ915="","",BZ915),"")</f>
        <v/>
      </c>
      <c r="K915" s="69" t="str">
        <f t="shared" ref="K915:K978" si="149">IFERROR(IF(OR($K$4="",B915="",A915="",I915=""),"",DATEDIF(I915,$K$4,"Y")),"")</f>
        <v/>
      </c>
      <c r="L915" s="69" t="str">
        <f t="shared" ref="L915:L978" si="150">IFERROR(IF(OR($K$4="",B915="",A915="",I915=""),"",DATEDIF(I915,$K$4,"YM")),"")</f>
        <v/>
      </c>
      <c r="M915" s="69" t="str">
        <f t="shared" ref="M915:M978" si="151">IFERROR(IF(OR($K$4="",B915="",A915="",I915=""),"",DATEDIF(I915,$K$4,"MD")),"")</f>
        <v/>
      </c>
      <c r="N915" s="32"/>
      <c r="O915" s="99"/>
      <c r="P915" s="32"/>
      <c r="Q915" s="99"/>
      <c r="R915" s="129"/>
      <c r="S915" s="99"/>
      <c r="T915" s="32"/>
      <c r="U915" s="38"/>
      <c r="V915" s="32"/>
      <c r="W915" s="32"/>
      <c r="X915" s="38"/>
      <c r="Y915" s="30"/>
      <c r="Z915" s="30"/>
      <c r="AA915" s="32"/>
      <c r="AB915" s="32"/>
      <c r="AC915" s="33"/>
      <c r="AD915" s="63"/>
      <c r="AE915" s="63"/>
      <c r="BK915" s="65"/>
      <c r="BL915" s="65"/>
      <c r="BM915" s="65"/>
      <c r="BN915" s="65"/>
      <c r="BO915" s="65"/>
      <c r="BP915" s="65"/>
      <c r="BQ915" s="65"/>
      <c r="BR915" s="65"/>
      <c r="BS915" s="65"/>
      <c r="BT915" s="66"/>
      <c r="BU915" s="67"/>
      <c r="BV915" s="67"/>
      <c r="BW915" s="67"/>
      <c r="BX915" s="67"/>
      <c r="BY915" s="67"/>
      <c r="BZ915" s="68"/>
      <c r="CA915" s="65"/>
      <c r="CB915" s="65"/>
      <c r="CC915" s="65"/>
      <c r="CD915" s="65"/>
      <c r="CE915" s="65"/>
      <c r="CF915" s="65"/>
      <c r="CG915" s="65"/>
      <c r="CH915" s="65"/>
      <c r="CI915" s="65"/>
      <c r="CJ915" s="171"/>
      <c r="CK915" s="64" t="str">
        <f t="shared" si="145"/>
        <v/>
      </c>
    </row>
    <row r="916" spans="1:89" s="64" customFormat="1" ht="51" customHeight="1">
      <c r="A916" s="29" t="str">
        <f t="shared" si="146"/>
        <v/>
      </c>
      <c r="B916" s="30"/>
      <c r="C916" s="30"/>
      <c r="D916" s="38"/>
      <c r="E916" s="198" t="str">
        <f t="shared" si="147"/>
        <v/>
      </c>
      <c r="F916" s="38"/>
      <c r="G916" s="38"/>
      <c r="H916" s="31"/>
      <c r="I916" s="31"/>
      <c r="J916" s="61" t="str">
        <f t="shared" si="148"/>
        <v/>
      </c>
      <c r="K916" s="69" t="str">
        <f t="shared" si="149"/>
        <v/>
      </c>
      <c r="L916" s="69" t="str">
        <f t="shared" si="150"/>
        <v/>
      </c>
      <c r="M916" s="69" t="str">
        <f t="shared" si="151"/>
        <v/>
      </c>
      <c r="N916" s="32"/>
      <c r="O916" s="99"/>
      <c r="P916" s="32"/>
      <c r="Q916" s="99"/>
      <c r="R916" s="129"/>
      <c r="S916" s="99"/>
      <c r="T916" s="32"/>
      <c r="U916" s="38"/>
      <c r="V916" s="32"/>
      <c r="W916" s="32"/>
      <c r="X916" s="38"/>
      <c r="Y916" s="30"/>
      <c r="Z916" s="30"/>
      <c r="AA916" s="32"/>
      <c r="AB916" s="32"/>
      <c r="AC916" s="33"/>
      <c r="AD916" s="63"/>
      <c r="AE916" s="63"/>
      <c r="BK916" s="65"/>
      <c r="BL916" s="65"/>
      <c r="BM916" s="65"/>
      <c r="BN916" s="65"/>
      <c r="BO916" s="65"/>
      <c r="BP916" s="65"/>
      <c r="BQ916" s="65"/>
      <c r="BR916" s="65"/>
      <c r="BS916" s="65"/>
      <c r="BT916" s="66"/>
      <c r="BU916" s="67"/>
      <c r="BV916" s="67"/>
      <c r="BW916" s="67"/>
      <c r="BX916" s="67"/>
      <c r="BY916" s="67"/>
      <c r="BZ916" s="68"/>
      <c r="CA916" s="65"/>
      <c r="CB916" s="65"/>
      <c r="CC916" s="65"/>
      <c r="CD916" s="65"/>
      <c r="CE916" s="65"/>
      <c r="CF916" s="65"/>
      <c r="CG916" s="65"/>
      <c r="CH916" s="65"/>
      <c r="CI916" s="65"/>
      <c r="CJ916" s="171"/>
      <c r="CK916" s="64" t="str">
        <f t="shared" si="145"/>
        <v/>
      </c>
    </row>
    <row r="917" spans="1:89" s="64" customFormat="1" ht="51" customHeight="1">
      <c r="A917" s="29" t="str">
        <f t="shared" si="146"/>
        <v/>
      </c>
      <c r="B917" s="30"/>
      <c r="C917" s="30"/>
      <c r="D917" s="38"/>
      <c r="E917" s="198" t="str">
        <f t="shared" si="147"/>
        <v/>
      </c>
      <c r="F917" s="38"/>
      <c r="G917" s="38"/>
      <c r="H917" s="31"/>
      <c r="I917" s="31"/>
      <c r="J917" s="61" t="str">
        <f t="shared" si="148"/>
        <v/>
      </c>
      <c r="K917" s="69" t="str">
        <f t="shared" si="149"/>
        <v/>
      </c>
      <c r="L917" s="69" t="str">
        <f t="shared" si="150"/>
        <v/>
      </c>
      <c r="M917" s="69" t="str">
        <f t="shared" si="151"/>
        <v/>
      </c>
      <c r="N917" s="32"/>
      <c r="O917" s="99"/>
      <c r="P917" s="32"/>
      <c r="Q917" s="99"/>
      <c r="R917" s="129"/>
      <c r="S917" s="99"/>
      <c r="T917" s="32"/>
      <c r="U917" s="38"/>
      <c r="V917" s="32"/>
      <c r="W917" s="32"/>
      <c r="X917" s="38"/>
      <c r="Y917" s="30"/>
      <c r="Z917" s="30"/>
      <c r="AA917" s="32"/>
      <c r="AB917" s="32"/>
      <c r="AC917" s="33"/>
      <c r="AD917" s="63"/>
      <c r="AE917" s="63"/>
      <c r="BK917" s="65"/>
      <c r="BL917" s="65"/>
      <c r="BM917" s="65"/>
      <c r="BN917" s="65"/>
      <c r="BO917" s="65"/>
      <c r="BP917" s="65"/>
      <c r="BQ917" s="65"/>
      <c r="BR917" s="65"/>
      <c r="BS917" s="65"/>
      <c r="BT917" s="66"/>
      <c r="BU917" s="67"/>
      <c r="BV917" s="67"/>
      <c r="BW917" s="67"/>
      <c r="BX917" s="67"/>
      <c r="BY917" s="67"/>
      <c r="BZ917" s="68"/>
      <c r="CA917" s="65"/>
      <c r="CB917" s="65"/>
      <c r="CC917" s="65"/>
      <c r="CD917" s="65"/>
      <c r="CE917" s="65"/>
      <c r="CF917" s="65"/>
      <c r="CG917" s="65"/>
      <c r="CH917" s="65"/>
      <c r="CI917" s="65"/>
      <c r="CJ917" s="171"/>
      <c r="CK917" s="64" t="str">
        <f t="shared" si="145"/>
        <v/>
      </c>
    </row>
    <row r="918" spans="1:89" s="64" customFormat="1" ht="51" customHeight="1">
      <c r="A918" s="29" t="str">
        <f t="shared" si="146"/>
        <v/>
      </c>
      <c r="B918" s="30"/>
      <c r="C918" s="30"/>
      <c r="D918" s="38"/>
      <c r="E918" s="198" t="str">
        <f t="shared" si="147"/>
        <v/>
      </c>
      <c r="F918" s="38"/>
      <c r="G918" s="38"/>
      <c r="H918" s="31"/>
      <c r="I918" s="31"/>
      <c r="J918" s="61" t="str">
        <f t="shared" si="148"/>
        <v/>
      </c>
      <c r="K918" s="69" t="str">
        <f t="shared" si="149"/>
        <v/>
      </c>
      <c r="L918" s="69" t="str">
        <f t="shared" si="150"/>
        <v/>
      </c>
      <c r="M918" s="69" t="str">
        <f t="shared" si="151"/>
        <v/>
      </c>
      <c r="N918" s="32"/>
      <c r="O918" s="99"/>
      <c r="P918" s="32"/>
      <c r="Q918" s="99"/>
      <c r="R918" s="129"/>
      <c r="S918" s="99"/>
      <c r="T918" s="32"/>
      <c r="U918" s="38"/>
      <c r="V918" s="32"/>
      <c r="W918" s="32"/>
      <c r="X918" s="38"/>
      <c r="Y918" s="30"/>
      <c r="Z918" s="30"/>
      <c r="AA918" s="32"/>
      <c r="AB918" s="32"/>
      <c r="AC918" s="33"/>
      <c r="AD918" s="63"/>
      <c r="AE918" s="63"/>
      <c r="BK918" s="65"/>
      <c r="BL918" s="65"/>
      <c r="BM918" s="65"/>
      <c r="BN918" s="65"/>
      <c r="BO918" s="65"/>
      <c r="BP918" s="65"/>
      <c r="BQ918" s="65"/>
      <c r="BR918" s="65"/>
      <c r="BS918" s="65"/>
      <c r="BT918" s="66"/>
      <c r="BU918" s="67"/>
      <c r="BV918" s="67"/>
      <c r="BW918" s="67"/>
      <c r="BX918" s="67"/>
      <c r="BY918" s="67"/>
      <c r="BZ918" s="68"/>
      <c r="CA918" s="65"/>
      <c r="CB918" s="65"/>
      <c r="CC918" s="65"/>
      <c r="CD918" s="65"/>
      <c r="CE918" s="65"/>
      <c r="CF918" s="65"/>
      <c r="CG918" s="65"/>
      <c r="CH918" s="65"/>
      <c r="CI918" s="65"/>
      <c r="CJ918" s="171"/>
      <c r="CK918" s="64" t="str">
        <f t="shared" si="145"/>
        <v/>
      </c>
    </row>
    <row r="919" spans="1:89" s="64" customFormat="1" ht="51" customHeight="1">
      <c r="A919" s="29" t="str">
        <f t="shared" si="146"/>
        <v/>
      </c>
      <c r="B919" s="30"/>
      <c r="C919" s="30"/>
      <c r="D919" s="38"/>
      <c r="E919" s="198" t="str">
        <f t="shared" si="147"/>
        <v/>
      </c>
      <c r="F919" s="38"/>
      <c r="G919" s="38"/>
      <c r="H919" s="31"/>
      <c r="I919" s="31"/>
      <c r="J919" s="61" t="str">
        <f t="shared" si="148"/>
        <v/>
      </c>
      <c r="K919" s="69" t="str">
        <f t="shared" si="149"/>
        <v/>
      </c>
      <c r="L919" s="69" t="str">
        <f t="shared" si="150"/>
        <v/>
      </c>
      <c r="M919" s="69" t="str">
        <f t="shared" si="151"/>
        <v/>
      </c>
      <c r="N919" s="32"/>
      <c r="O919" s="99"/>
      <c r="P919" s="32"/>
      <c r="Q919" s="99"/>
      <c r="R919" s="129"/>
      <c r="S919" s="99"/>
      <c r="T919" s="32"/>
      <c r="U919" s="38"/>
      <c r="V919" s="32"/>
      <c r="W919" s="32"/>
      <c r="X919" s="38"/>
      <c r="Y919" s="30"/>
      <c r="Z919" s="30"/>
      <c r="AA919" s="32"/>
      <c r="AB919" s="32"/>
      <c r="AC919" s="33"/>
      <c r="AD919" s="63"/>
      <c r="AE919" s="63"/>
      <c r="BK919" s="65"/>
      <c r="BL919" s="65"/>
      <c r="BM919" s="65"/>
      <c r="BN919" s="65"/>
      <c r="BO919" s="65"/>
      <c r="BP919" s="65"/>
      <c r="BQ919" s="65"/>
      <c r="BR919" s="65"/>
      <c r="BS919" s="65"/>
      <c r="BT919" s="66"/>
      <c r="BU919" s="67"/>
      <c r="BV919" s="67"/>
      <c r="BW919" s="67"/>
      <c r="BX919" s="67"/>
      <c r="BY919" s="67"/>
      <c r="BZ919" s="68"/>
      <c r="CA919" s="65"/>
      <c r="CB919" s="65"/>
      <c r="CC919" s="65"/>
      <c r="CD919" s="65"/>
      <c r="CE919" s="65"/>
      <c r="CF919" s="65"/>
      <c r="CG919" s="65"/>
      <c r="CH919" s="65"/>
      <c r="CI919" s="65"/>
      <c r="CJ919" s="171"/>
      <c r="CK919" s="64" t="str">
        <f t="shared" si="145"/>
        <v/>
      </c>
    </row>
    <row r="920" spans="1:89" s="64" customFormat="1" ht="51" customHeight="1">
      <c r="A920" s="29" t="str">
        <f t="shared" si="146"/>
        <v/>
      </c>
      <c r="B920" s="30"/>
      <c r="C920" s="30"/>
      <c r="D920" s="38"/>
      <c r="E920" s="198" t="str">
        <f t="shared" si="147"/>
        <v/>
      </c>
      <c r="F920" s="38"/>
      <c r="G920" s="38"/>
      <c r="H920" s="31"/>
      <c r="I920" s="31"/>
      <c r="J920" s="61" t="str">
        <f t="shared" si="148"/>
        <v/>
      </c>
      <c r="K920" s="69" t="str">
        <f t="shared" si="149"/>
        <v/>
      </c>
      <c r="L920" s="69" t="str">
        <f t="shared" si="150"/>
        <v/>
      </c>
      <c r="M920" s="69" t="str">
        <f t="shared" si="151"/>
        <v/>
      </c>
      <c r="N920" s="32"/>
      <c r="O920" s="99"/>
      <c r="P920" s="32"/>
      <c r="Q920" s="99"/>
      <c r="R920" s="129"/>
      <c r="S920" s="99"/>
      <c r="T920" s="32"/>
      <c r="U920" s="38"/>
      <c r="V920" s="32"/>
      <c r="W920" s="32"/>
      <c r="X920" s="38"/>
      <c r="Y920" s="30"/>
      <c r="Z920" s="30"/>
      <c r="AA920" s="32"/>
      <c r="AB920" s="32"/>
      <c r="AC920" s="33"/>
      <c r="AD920" s="63"/>
      <c r="AE920" s="63"/>
      <c r="BK920" s="65"/>
      <c r="BL920" s="65"/>
      <c r="BM920" s="65"/>
      <c r="BN920" s="65"/>
      <c r="BO920" s="65"/>
      <c r="BP920" s="65"/>
      <c r="BQ920" s="65"/>
      <c r="BR920" s="65"/>
      <c r="BS920" s="65"/>
      <c r="BT920" s="66"/>
      <c r="BU920" s="67"/>
      <c r="BV920" s="67"/>
      <c r="BW920" s="67"/>
      <c r="BX920" s="67"/>
      <c r="BY920" s="67"/>
      <c r="BZ920" s="68"/>
      <c r="CA920" s="65"/>
      <c r="CB920" s="65"/>
      <c r="CC920" s="65"/>
      <c r="CD920" s="65"/>
      <c r="CE920" s="65"/>
      <c r="CF920" s="65"/>
      <c r="CG920" s="65"/>
      <c r="CH920" s="65"/>
      <c r="CI920" s="65"/>
      <c r="CJ920" s="171"/>
      <c r="CK920" s="64" t="str">
        <f t="shared" si="145"/>
        <v/>
      </c>
    </row>
    <row r="921" spans="1:89" s="64" customFormat="1" ht="51" customHeight="1">
      <c r="A921" s="29" t="str">
        <f t="shared" si="146"/>
        <v/>
      </c>
      <c r="B921" s="30"/>
      <c r="C921" s="30"/>
      <c r="D921" s="38"/>
      <c r="E921" s="198" t="str">
        <f t="shared" si="147"/>
        <v/>
      </c>
      <c r="F921" s="38"/>
      <c r="G921" s="38"/>
      <c r="H921" s="31"/>
      <c r="I921" s="31"/>
      <c r="J921" s="61" t="str">
        <f t="shared" si="148"/>
        <v/>
      </c>
      <c r="K921" s="69" t="str">
        <f t="shared" si="149"/>
        <v/>
      </c>
      <c r="L921" s="69" t="str">
        <f t="shared" si="150"/>
        <v/>
      </c>
      <c r="M921" s="69" t="str">
        <f t="shared" si="151"/>
        <v/>
      </c>
      <c r="N921" s="32"/>
      <c r="O921" s="99"/>
      <c r="P921" s="32"/>
      <c r="Q921" s="99"/>
      <c r="R921" s="129"/>
      <c r="S921" s="99"/>
      <c r="T921" s="32"/>
      <c r="U921" s="38"/>
      <c r="V921" s="32"/>
      <c r="W921" s="32"/>
      <c r="X921" s="38"/>
      <c r="Y921" s="30"/>
      <c r="Z921" s="30"/>
      <c r="AA921" s="32"/>
      <c r="AB921" s="32"/>
      <c r="AC921" s="33"/>
      <c r="AD921" s="63"/>
      <c r="AE921" s="63"/>
      <c r="BK921" s="65"/>
      <c r="BL921" s="65"/>
      <c r="BM921" s="65"/>
      <c r="BN921" s="65"/>
      <c r="BO921" s="65"/>
      <c r="BP921" s="65"/>
      <c r="BQ921" s="65"/>
      <c r="BR921" s="65"/>
      <c r="BS921" s="65"/>
      <c r="BT921" s="66"/>
      <c r="BU921" s="67"/>
      <c r="BV921" s="67"/>
      <c r="BW921" s="67"/>
      <c r="BX921" s="67"/>
      <c r="BY921" s="67"/>
      <c r="BZ921" s="68"/>
      <c r="CA921" s="65"/>
      <c r="CB921" s="65"/>
      <c r="CC921" s="65"/>
      <c r="CD921" s="65"/>
      <c r="CE921" s="65"/>
      <c r="CF921" s="65"/>
      <c r="CG921" s="65"/>
      <c r="CH921" s="65"/>
      <c r="CI921" s="65"/>
      <c r="CJ921" s="171"/>
      <c r="CK921" s="64" t="str">
        <f t="shared" si="145"/>
        <v/>
      </c>
    </row>
    <row r="922" spans="1:89" s="64" customFormat="1" ht="51" customHeight="1">
      <c r="A922" s="29" t="str">
        <f t="shared" si="146"/>
        <v/>
      </c>
      <c r="B922" s="30"/>
      <c r="C922" s="30"/>
      <c r="D922" s="38"/>
      <c r="E922" s="198" t="str">
        <f t="shared" si="147"/>
        <v/>
      </c>
      <c r="F922" s="38"/>
      <c r="G922" s="38"/>
      <c r="H922" s="31"/>
      <c r="I922" s="31"/>
      <c r="J922" s="61" t="str">
        <f t="shared" si="148"/>
        <v/>
      </c>
      <c r="K922" s="69" t="str">
        <f t="shared" si="149"/>
        <v/>
      </c>
      <c r="L922" s="69" t="str">
        <f t="shared" si="150"/>
        <v/>
      </c>
      <c r="M922" s="69" t="str">
        <f t="shared" si="151"/>
        <v/>
      </c>
      <c r="N922" s="32"/>
      <c r="O922" s="99"/>
      <c r="P922" s="32"/>
      <c r="Q922" s="99"/>
      <c r="R922" s="129"/>
      <c r="S922" s="99"/>
      <c r="T922" s="32"/>
      <c r="U922" s="38"/>
      <c r="V922" s="32"/>
      <c r="W922" s="32"/>
      <c r="X922" s="38"/>
      <c r="Y922" s="30"/>
      <c r="Z922" s="30"/>
      <c r="AA922" s="32"/>
      <c r="AB922" s="32"/>
      <c r="AC922" s="33"/>
      <c r="AD922" s="63"/>
      <c r="AE922" s="63"/>
      <c r="BK922" s="65"/>
      <c r="BL922" s="65"/>
      <c r="BM922" s="65"/>
      <c r="BN922" s="65"/>
      <c r="BO922" s="65"/>
      <c r="BP922" s="65"/>
      <c r="BQ922" s="65"/>
      <c r="BR922" s="65"/>
      <c r="BS922" s="65"/>
      <c r="BT922" s="66"/>
      <c r="BU922" s="67"/>
      <c r="BV922" s="67"/>
      <c r="BW922" s="67"/>
      <c r="BX922" s="67"/>
      <c r="BY922" s="67"/>
      <c r="BZ922" s="68"/>
      <c r="CA922" s="65"/>
      <c r="CB922" s="65"/>
      <c r="CC922" s="65"/>
      <c r="CD922" s="65"/>
      <c r="CE922" s="65"/>
      <c r="CF922" s="65"/>
      <c r="CG922" s="65"/>
      <c r="CH922" s="65"/>
      <c r="CI922" s="65"/>
      <c r="CJ922" s="171"/>
      <c r="CK922" s="64" t="str">
        <f t="shared" si="145"/>
        <v/>
      </c>
    </row>
    <row r="923" spans="1:89" s="64" customFormat="1" ht="51" customHeight="1">
      <c r="A923" s="29" t="str">
        <f t="shared" si="146"/>
        <v/>
      </c>
      <c r="B923" s="30"/>
      <c r="C923" s="30"/>
      <c r="D923" s="38"/>
      <c r="E923" s="198" t="str">
        <f t="shared" si="147"/>
        <v/>
      </c>
      <c r="F923" s="38"/>
      <c r="G923" s="38"/>
      <c r="H923" s="31"/>
      <c r="I923" s="31"/>
      <c r="J923" s="61" t="str">
        <f t="shared" si="148"/>
        <v/>
      </c>
      <c r="K923" s="69" t="str">
        <f t="shared" si="149"/>
        <v/>
      </c>
      <c r="L923" s="69" t="str">
        <f t="shared" si="150"/>
        <v/>
      </c>
      <c r="M923" s="69" t="str">
        <f t="shared" si="151"/>
        <v/>
      </c>
      <c r="N923" s="32"/>
      <c r="O923" s="99"/>
      <c r="P923" s="32"/>
      <c r="Q923" s="99"/>
      <c r="R923" s="129"/>
      <c r="S923" s="99"/>
      <c r="T923" s="32"/>
      <c r="U923" s="38"/>
      <c r="V923" s="32"/>
      <c r="W923" s="32"/>
      <c r="X923" s="38"/>
      <c r="Y923" s="30"/>
      <c r="Z923" s="30"/>
      <c r="AA923" s="32"/>
      <c r="AB923" s="32"/>
      <c r="AC923" s="33"/>
      <c r="AD923" s="63"/>
      <c r="AE923" s="63"/>
      <c r="BK923" s="65"/>
      <c r="BL923" s="65"/>
      <c r="BM923" s="65"/>
      <c r="BN923" s="65"/>
      <c r="BO923" s="65"/>
      <c r="BP923" s="65"/>
      <c r="BQ923" s="65"/>
      <c r="BR923" s="65"/>
      <c r="BS923" s="65"/>
      <c r="BT923" s="66"/>
      <c r="BU923" s="67"/>
      <c r="BV923" s="67"/>
      <c r="BW923" s="67"/>
      <c r="BX923" s="67"/>
      <c r="BY923" s="67"/>
      <c r="BZ923" s="68"/>
      <c r="CA923" s="65"/>
      <c r="CB923" s="65"/>
      <c r="CC923" s="65"/>
      <c r="CD923" s="65"/>
      <c r="CE923" s="65"/>
      <c r="CF923" s="65"/>
      <c r="CG923" s="65"/>
      <c r="CH923" s="65"/>
      <c r="CI923" s="65"/>
      <c r="CJ923" s="171"/>
      <c r="CK923" s="64" t="str">
        <f t="shared" si="145"/>
        <v/>
      </c>
    </row>
    <row r="924" spans="1:89" s="64" customFormat="1" ht="51" customHeight="1">
      <c r="A924" s="29" t="str">
        <f t="shared" si="146"/>
        <v/>
      </c>
      <c r="B924" s="30"/>
      <c r="C924" s="30"/>
      <c r="D924" s="38"/>
      <c r="E924" s="198" t="str">
        <f t="shared" si="147"/>
        <v/>
      </c>
      <c r="F924" s="38"/>
      <c r="G924" s="38"/>
      <c r="H924" s="31"/>
      <c r="I924" s="31"/>
      <c r="J924" s="61" t="str">
        <f t="shared" si="148"/>
        <v/>
      </c>
      <c r="K924" s="69" t="str">
        <f t="shared" si="149"/>
        <v/>
      </c>
      <c r="L924" s="69" t="str">
        <f t="shared" si="150"/>
        <v/>
      </c>
      <c r="M924" s="69" t="str">
        <f t="shared" si="151"/>
        <v/>
      </c>
      <c r="N924" s="32"/>
      <c r="O924" s="99"/>
      <c r="P924" s="32"/>
      <c r="Q924" s="99"/>
      <c r="R924" s="129"/>
      <c r="S924" s="99"/>
      <c r="T924" s="32"/>
      <c r="U924" s="38"/>
      <c r="V924" s="32"/>
      <c r="W924" s="32"/>
      <c r="X924" s="38"/>
      <c r="Y924" s="30"/>
      <c r="Z924" s="30"/>
      <c r="AA924" s="32"/>
      <c r="AB924" s="32"/>
      <c r="AC924" s="33"/>
      <c r="AD924" s="63"/>
      <c r="AE924" s="63"/>
      <c r="BK924" s="65"/>
      <c r="BL924" s="65"/>
      <c r="BM924" s="65"/>
      <c r="BN924" s="65"/>
      <c r="BO924" s="65"/>
      <c r="BP924" s="65"/>
      <c r="BQ924" s="65"/>
      <c r="BR924" s="65"/>
      <c r="BS924" s="65"/>
      <c r="BT924" s="66"/>
      <c r="BU924" s="67"/>
      <c r="BV924" s="67"/>
      <c r="BW924" s="67"/>
      <c r="BX924" s="67"/>
      <c r="BY924" s="67"/>
      <c r="BZ924" s="68"/>
      <c r="CA924" s="65"/>
      <c r="CB924" s="65"/>
      <c r="CC924" s="65"/>
      <c r="CD924" s="65"/>
      <c r="CE924" s="65"/>
      <c r="CF924" s="65"/>
      <c r="CG924" s="65"/>
      <c r="CH924" s="65"/>
      <c r="CI924" s="65"/>
      <c r="CJ924" s="171"/>
      <c r="CK924" s="64" t="str">
        <f t="shared" si="145"/>
        <v/>
      </c>
    </row>
    <row r="925" spans="1:89" s="64" customFormat="1" ht="51" customHeight="1">
      <c r="A925" s="29" t="str">
        <f t="shared" si="146"/>
        <v/>
      </c>
      <c r="B925" s="30"/>
      <c r="C925" s="30"/>
      <c r="D925" s="38"/>
      <c r="E925" s="198" t="str">
        <f t="shared" si="147"/>
        <v/>
      </c>
      <c r="F925" s="38"/>
      <c r="G925" s="38"/>
      <c r="H925" s="31"/>
      <c r="I925" s="31"/>
      <c r="J925" s="61" t="str">
        <f t="shared" si="148"/>
        <v/>
      </c>
      <c r="K925" s="69" t="str">
        <f t="shared" si="149"/>
        <v/>
      </c>
      <c r="L925" s="69" t="str">
        <f t="shared" si="150"/>
        <v/>
      </c>
      <c r="M925" s="69" t="str">
        <f t="shared" si="151"/>
        <v/>
      </c>
      <c r="N925" s="32"/>
      <c r="O925" s="99"/>
      <c r="P925" s="32"/>
      <c r="Q925" s="99"/>
      <c r="R925" s="129"/>
      <c r="S925" s="99"/>
      <c r="T925" s="32"/>
      <c r="U925" s="38"/>
      <c r="V925" s="32"/>
      <c r="W925" s="32"/>
      <c r="X925" s="38"/>
      <c r="Y925" s="30"/>
      <c r="Z925" s="30"/>
      <c r="AA925" s="32"/>
      <c r="AB925" s="32"/>
      <c r="AC925" s="33"/>
      <c r="AD925" s="63"/>
      <c r="AE925" s="63"/>
      <c r="BK925" s="65"/>
      <c r="BL925" s="65"/>
      <c r="BM925" s="65"/>
      <c r="BN925" s="65"/>
      <c r="BO925" s="65"/>
      <c r="BP925" s="65"/>
      <c r="BQ925" s="65"/>
      <c r="BR925" s="65"/>
      <c r="BS925" s="65"/>
      <c r="BT925" s="66"/>
      <c r="BU925" s="67"/>
      <c r="BV925" s="67"/>
      <c r="BW925" s="67"/>
      <c r="BX925" s="67"/>
      <c r="BY925" s="67"/>
      <c r="BZ925" s="68"/>
      <c r="CA925" s="65"/>
      <c r="CB925" s="65"/>
      <c r="CC925" s="65"/>
      <c r="CD925" s="65"/>
      <c r="CE925" s="65"/>
      <c r="CF925" s="65"/>
      <c r="CG925" s="65"/>
      <c r="CH925" s="65"/>
      <c r="CI925" s="65"/>
      <c r="CJ925" s="171"/>
      <c r="CK925" s="64" t="str">
        <f t="shared" si="145"/>
        <v/>
      </c>
    </row>
    <row r="926" spans="1:89" s="64" customFormat="1" ht="51" customHeight="1">
      <c r="A926" s="29" t="str">
        <f t="shared" si="146"/>
        <v/>
      </c>
      <c r="B926" s="30"/>
      <c r="C926" s="30"/>
      <c r="D926" s="38"/>
      <c r="E926" s="198" t="str">
        <f t="shared" si="147"/>
        <v/>
      </c>
      <c r="F926" s="38"/>
      <c r="G926" s="38"/>
      <c r="H926" s="31"/>
      <c r="I926" s="31"/>
      <c r="J926" s="61" t="str">
        <f t="shared" si="148"/>
        <v/>
      </c>
      <c r="K926" s="69" t="str">
        <f t="shared" si="149"/>
        <v/>
      </c>
      <c r="L926" s="69" t="str">
        <f t="shared" si="150"/>
        <v/>
      </c>
      <c r="M926" s="69" t="str">
        <f t="shared" si="151"/>
        <v/>
      </c>
      <c r="N926" s="32"/>
      <c r="O926" s="99"/>
      <c r="P926" s="32"/>
      <c r="Q926" s="99"/>
      <c r="R926" s="129"/>
      <c r="S926" s="99"/>
      <c r="T926" s="32"/>
      <c r="U926" s="38"/>
      <c r="V926" s="32"/>
      <c r="W926" s="32"/>
      <c r="X926" s="38"/>
      <c r="Y926" s="30"/>
      <c r="Z926" s="30"/>
      <c r="AA926" s="32"/>
      <c r="AB926" s="32"/>
      <c r="AC926" s="33"/>
      <c r="AD926" s="63"/>
      <c r="AE926" s="63"/>
      <c r="BK926" s="65"/>
      <c r="BL926" s="65"/>
      <c r="BM926" s="65"/>
      <c r="BN926" s="65"/>
      <c r="BO926" s="65"/>
      <c r="BP926" s="65"/>
      <c r="BQ926" s="65"/>
      <c r="BR926" s="65"/>
      <c r="BS926" s="65"/>
      <c r="BT926" s="66"/>
      <c r="BU926" s="67"/>
      <c r="BV926" s="67"/>
      <c r="BW926" s="67"/>
      <c r="BX926" s="67"/>
      <c r="BY926" s="67"/>
      <c r="BZ926" s="68"/>
      <c r="CA926" s="65"/>
      <c r="CB926" s="65"/>
      <c r="CC926" s="65"/>
      <c r="CD926" s="65"/>
      <c r="CE926" s="65"/>
      <c r="CF926" s="65"/>
      <c r="CG926" s="65"/>
      <c r="CH926" s="65"/>
      <c r="CI926" s="65"/>
      <c r="CJ926" s="171"/>
      <c r="CK926" s="64" t="str">
        <f t="shared" si="145"/>
        <v/>
      </c>
    </row>
    <row r="927" spans="1:89" s="64" customFormat="1" ht="51" customHeight="1">
      <c r="A927" s="29" t="str">
        <f t="shared" si="146"/>
        <v/>
      </c>
      <c r="B927" s="30"/>
      <c r="C927" s="30"/>
      <c r="D927" s="38"/>
      <c r="E927" s="198" t="str">
        <f t="shared" si="147"/>
        <v/>
      </c>
      <c r="F927" s="38"/>
      <c r="G927" s="38"/>
      <c r="H927" s="31"/>
      <c r="I927" s="31"/>
      <c r="J927" s="61" t="str">
        <f t="shared" si="148"/>
        <v/>
      </c>
      <c r="K927" s="69" t="str">
        <f t="shared" si="149"/>
        <v/>
      </c>
      <c r="L927" s="69" t="str">
        <f t="shared" si="150"/>
        <v/>
      </c>
      <c r="M927" s="69" t="str">
        <f t="shared" si="151"/>
        <v/>
      </c>
      <c r="N927" s="32"/>
      <c r="O927" s="99"/>
      <c r="P927" s="32"/>
      <c r="Q927" s="99"/>
      <c r="R927" s="129"/>
      <c r="S927" s="99"/>
      <c r="T927" s="32"/>
      <c r="U927" s="38"/>
      <c r="V927" s="32"/>
      <c r="W927" s="32"/>
      <c r="X927" s="38"/>
      <c r="Y927" s="30"/>
      <c r="Z927" s="30"/>
      <c r="AA927" s="32"/>
      <c r="AB927" s="32"/>
      <c r="AC927" s="33"/>
      <c r="AD927" s="63"/>
      <c r="AE927" s="63"/>
      <c r="BK927" s="65"/>
      <c r="BL927" s="65"/>
      <c r="BM927" s="65"/>
      <c r="BN927" s="65"/>
      <c r="BO927" s="65"/>
      <c r="BP927" s="65"/>
      <c r="BQ927" s="65"/>
      <c r="BR927" s="65"/>
      <c r="BS927" s="65"/>
      <c r="BT927" s="66"/>
      <c r="BU927" s="67"/>
      <c r="BV927" s="67"/>
      <c r="BW927" s="67"/>
      <c r="BX927" s="67"/>
      <c r="BY927" s="67"/>
      <c r="BZ927" s="68"/>
      <c r="CA927" s="65"/>
      <c r="CB927" s="65"/>
      <c r="CC927" s="65"/>
      <c r="CD927" s="65"/>
      <c r="CE927" s="65"/>
      <c r="CF927" s="65"/>
      <c r="CG927" s="65"/>
      <c r="CH927" s="65"/>
      <c r="CI927" s="65"/>
      <c r="CJ927" s="171"/>
      <c r="CK927" s="64" t="str">
        <f t="shared" si="145"/>
        <v/>
      </c>
    </row>
    <row r="928" spans="1:89" s="64" customFormat="1" ht="51" customHeight="1">
      <c r="A928" s="29" t="str">
        <f t="shared" si="146"/>
        <v/>
      </c>
      <c r="B928" s="30"/>
      <c r="C928" s="30"/>
      <c r="D928" s="38"/>
      <c r="E928" s="198" t="str">
        <f t="shared" si="147"/>
        <v/>
      </c>
      <c r="F928" s="38"/>
      <c r="G928" s="38"/>
      <c r="H928" s="31"/>
      <c r="I928" s="31"/>
      <c r="J928" s="61" t="str">
        <f t="shared" si="148"/>
        <v/>
      </c>
      <c r="K928" s="69" t="str">
        <f t="shared" si="149"/>
        <v/>
      </c>
      <c r="L928" s="69" t="str">
        <f t="shared" si="150"/>
        <v/>
      </c>
      <c r="M928" s="69" t="str">
        <f t="shared" si="151"/>
        <v/>
      </c>
      <c r="N928" s="32"/>
      <c r="O928" s="99"/>
      <c r="P928" s="32"/>
      <c r="Q928" s="99"/>
      <c r="R928" s="129"/>
      <c r="S928" s="99"/>
      <c r="T928" s="32"/>
      <c r="U928" s="38"/>
      <c r="V928" s="32"/>
      <c r="W928" s="32"/>
      <c r="X928" s="38"/>
      <c r="Y928" s="30"/>
      <c r="Z928" s="30"/>
      <c r="AA928" s="32"/>
      <c r="AB928" s="32"/>
      <c r="AC928" s="33"/>
      <c r="AD928" s="63"/>
      <c r="AE928" s="63"/>
      <c r="BK928" s="65"/>
      <c r="BL928" s="65"/>
      <c r="BM928" s="65"/>
      <c r="BN928" s="65"/>
      <c r="BO928" s="65"/>
      <c r="BP928" s="65"/>
      <c r="BQ928" s="65"/>
      <c r="BR928" s="65"/>
      <c r="BS928" s="65"/>
      <c r="BT928" s="66"/>
      <c r="BU928" s="67"/>
      <c r="BV928" s="67"/>
      <c r="BW928" s="67"/>
      <c r="BX928" s="67"/>
      <c r="BY928" s="67"/>
      <c r="BZ928" s="68"/>
      <c r="CA928" s="65"/>
      <c r="CB928" s="65"/>
      <c r="CC928" s="65"/>
      <c r="CD928" s="65"/>
      <c r="CE928" s="65"/>
      <c r="CF928" s="65"/>
      <c r="CG928" s="65"/>
      <c r="CH928" s="65"/>
      <c r="CI928" s="65"/>
      <c r="CJ928" s="171"/>
      <c r="CK928" s="64" t="str">
        <f t="shared" si="145"/>
        <v/>
      </c>
    </row>
    <row r="929" spans="1:89" s="64" customFormat="1" ht="51" customHeight="1">
      <c r="A929" s="29" t="str">
        <f t="shared" si="146"/>
        <v/>
      </c>
      <c r="B929" s="30"/>
      <c r="C929" s="30"/>
      <c r="D929" s="38"/>
      <c r="E929" s="198" t="str">
        <f t="shared" si="147"/>
        <v/>
      </c>
      <c r="F929" s="38"/>
      <c r="G929" s="38"/>
      <c r="H929" s="31"/>
      <c r="I929" s="31"/>
      <c r="J929" s="61" t="str">
        <f t="shared" si="148"/>
        <v/>
      </c>
      <c r="K929" s="69" t="str">
        <f t="shared" si="149"/>
        <v/>
      </c>
      <c r="L929" s="69" t="str">
        <f t="shared" si="150"/>
        <v/>
      </c>
      <c r="M929" s="69" t="str">
        <f t="shared" si="151"/>
        <v/>
      </c>
      <c r="N929" s="32"/>
      <c r="O929" s="99"/>
      <c r="P929" s="32"/>
      <c r="Q929" s="99"/>
      <c r="R929" s="129"/>
      <c r="S929" s="99"/>
      <c r="T929" s="32"/>
      <c r="U929" s="38"/>
      <c r="V929" s="32"/>
      <c r="W929" s="32"/>
      <c r="X929" s="38"/>
      <c r="Y929" s="30"/>
      <c r="Z929" s="30"/>
      <c r="AA929" s="32"/>
      <c r="AB929" s="32"/>
      <c r="AC929" s="33"/>
      <c r="AD929" s="63"/>
      <c r="AE929" s="63"/>
      <c r="BK929" s="65"/>
      <c r="BL929" s="65"/>
      <c r="BM929" s="65"/>
      <c r="BN929" s="65"/>
      <c r="BO929" s="65"/>
      <c r="BP929" s="65"/>
      <c r="BQ929" s="65"/>
      <c r="BR929" s="65"/>
      <c r="BS929" s="65"/>
      <c r="BT929" s="66"/>
      <c r="BU929" s="67"/>
      <c r="BV929" s="67"/>
      <c r="BW929" s="67"/>
      <c r="BX929" s="67"/>
      <c r="BY929" s="67"/>
      <c r="BZ929" s="68"/>
      <c r="CA929" s="65"/>
      <c r="CB929" s="65"/>
      <c r="CC929" s="65"/>
      <c r="CD929" s="65"/>
      <c r="CE929" s="65"/>
      <c r="CF929" s="65"/>
      <c r="CG929" s="65"/>
      <c r="CH929" s="65"/>
      <c r="CI929" s="65"/>
      <c r="CJ929" s="171"/>
      <c r="CK929" s="64" t="str">
        <f t="shared" si="145"/>
        <v/>
      </c>
    </row>
    <row r="930" spans="1:89" s="64" customFormat="1" ht="51" customHeight="1">
      <c r="A930" s="29" t="str">
        <f t="shared" si="146"/>
        <v/>
      </c>
      <c r="B930" s="30"/>
      <c r="C930" s="30"/>
      <c r="D930" s="38"/>
      <c r="E930" s="198" t="str">
        <f t="shared" si="147"/>
        <v/>
      </c>
      <c r="F930" s="38"/>
      <c r="G930" s="38"/>
      <c r="H930" s="31"/>
      <c r="I930" s="31"/>
      <c r="J930" s="61" t="str">
        <f t="shared" si="148"/>
        <v/>
      </c>
      <c r="K930" s="69" t="str">
        <f t="shared" si="149"/>
        <v/>
      </c>
      <c r="L930" s="69" t="str">
        <f t="shared" si="150"/>
        <v/>
      </c>
      <c r="M930" s="69" t="str">
        <f t="shared" si="151"/>
        <v/>
      </c>
      <c r="N930" s="32"/>
      <c r="O930" s="99"/>
      <c r="P930" s="32"/>
      <c r="Q930" s="99"/>
      <c r="R930" s="129"/>
      <c r="S930" s="99"/>
      <c r="T930" s="32"/>
      <c r="U930" s="38"/>
      <c r="V930" s="32"/>
      <c r="W930" s="32"/>
      <c r="X930" s="38"/>
      <c r="Y930" s="30"/>
      <c r="Z930" s="30"/>
      <c r="AA930" s="32"/>
      <c r="AB930" s="32"/>
      <c r="AC930" s="33"/>
      <c r="AD930" s="63"/>
      <c r="AE930" s="63"/>
      <c r="BK930" s="65"/>
      <c r="BL930" s="65"/>
      <c r="BM930" s="65"/>
      <c r="BN930" s="65"/>
      <c r="BO930" s="65"/>
      <c r="BP930" s="65"/>
      <c r="BQ930" s="65"/>
      <c r="BR930" s="65"/>
      <c r="BS930" s="65"/>
      <c r="BT930" s="66"/>
      <c r="BU930" s="67"/>
      <c r="BV930" s="67"/>
      <c r="BW930" s="67"/>
      <c r="BX930" s="67"/>
      <c r="BY930" s="67"/>
      <c r="BZ930" s="68"/>
      <c r="CA930" s="65"/>
      <c r="CB930" s="65"/>
      <c r="CC930" s="65"/>
      <c r="CD930" s="65"/>
      <c r="CE930" s="65"/>
      <c r="CF930" s="65"/>
      <c r="CG930" s="65"/>
      <c r="CH930" s="65"/>
      <c r="CI930" s="65"/>
      <c r="CJ930" s="171"/>
      <c r="CK930" s="64" t="str">
        <f t="shared" si="145"/>
        <v/>
      </c>
    </row>
    <row r="931" spans="1:89" s="64" customFormat="1" ht="51" customHeight="1">
      <c r="A931" s="29" t="str">
        <f t="shared" si="146"/>
        <v/>
      </c>
      <c r="B931" s="30"/>
      <c r="C931" s="30"/>
      <c r="D931" s="38"/>
      <c r="E931" s="198" t="str">
        <f t="shared" si="147"/>
        <v/>
      </c>
      <c r="F931" s="38"/>
      <c r="G931" s="38"/>
      <c r="H931" s="31"/>
      <c r="I931" s="31"/>
      <c r="J931" s="61" t="str">
        <f t="shared" si="148"/>
        <v/>
      </c>
      <c r="K931" s="69" t="str">
        <f t="shared" si="149"/>
        <v/>
      </c>
      <c r="L931" s="69" t="str">
        <f t="shared" si="150"/>
        <v/>
      </c>
      <c r="M931" s="69" t="str">
        <f t="shared" si="151"/>
        <v/>
      </c>
      <c r="N931" s="32"/>
      <c r="O931" s="99"/>
      <c r="P931" s="32"/>
      <c r="Q931" s="99"/>
      <c r="R931" s="129"/>
      <c r="S931" s="99"/>
      <c r="T931" s="32"/>
      <c r="U931" s="38"/>
      <c r="V931" s="32"/>
      <c r="W931" s="32"/>
      <c r="X931" s="38"/>
      <c r="Y931" s="30"/>
      <c r="Z931" s="30"/>
      <c r="AA931" s="32"/>
      <c r="AB931" s="32"/>
      <c r="AC931" s="33"/>
      <c r="AD931" s="63"/>
      <c r="AE931" s="63"/>
      <c r="BK931" s="65"/>
      <c r="BL931" s="65"/>
      <c r="BM931" s="65"/>
      <c r="BN931" s="65"/>
      <c r="BO931" s="65"/>
      <c r="BP931" s="65"/>
      <c r="BQ931" s="65"/>
      <c r="BR931" s="65"/>
      <c r="BS931" s="65"/>
      <c r="BT931" s="66"/>
      <c r="BU931" s="67"/>
      <c r="BV931" s="67"/>
      <c r="BW931" s="67"/>
      <c r="BX931" s="67"/>
      <c r="BY931" s="67"/>
      <c r="BZ931" s="68"/>
      <c r="CA931" s="65"/>
      <c r="CB931" s="65"/>
      <c r="CC931" s="65"/>
      <c r="CD931" s="65"/>
      <c r="CE931" s="65"/>
      <c r="CF931" s="65"/>
      <c r="CG931" s="65"/>
      <c r="CH931" s="65"/>
      <c r="CI931" s="65"/>
      <c r="CJ931" s="171"/>
      <c r="CK931" s="64" t="str">
        <f t="shared" si="145"/>
        <v/>
      </c>
    </row>
    <row r="932" spans="1:89" s="64" customFormat="1" ht="51" customHeight="1">
      <c r="A932" s="29" t="str">
        <f t="shared" si="146"/>
        <v/>
      </c>
      <c r="B932" s="30"/>
      <c r="C932" s="30"/>
      <c r="D932" s="38"/>
      <c r="E932" s="198" t="str">
        <f t="shared" si="147"/>
        <v/>
      </c>
      <c r="F932" s="38"/>
      <c r="G932" s="38"/>
      <c r="H932" s="31"/>
      <c r="I932" s="31"/>
      <c r="J932" s="61" t="str">
        <f t="shared" si="148"/>
        <v/>
      </c>
      <c r="K932" s="69" t="str">
        <f t="shared" si="149"/>
        <v/>
      </c>
      <c r="L932" s="69" t="str">
        <f t="shared" si="150"/>
        <v/>
      </c>
      <c r="M932" s="69" t="str">
        <f t="shared" si="151"/>
        <v/>
      </c>
      <c r="N932" s="32"/>
      <c r="O932" s="99"/>
      <c r="P932" s="32"/>
      <c r="Q932" s="99"/>
      <c r="R932" s="129"/>
      <c r="S932" s="99"/>
      <c r="T932" s="32"/>
      <c r="U932" s="38"/>
      <c r="V932" s="32"/>
      <c r="W932" s="32"/>
      <c r="X932" s="38"/>
      <c r="Y932" s="30"/>
      <c r="Z932" s="30"/>
      <c r="AA932" s="32"/>
      <c r="AB932" s="32"/>
      <c r="AC932" s="33"/>
      <c r="AD932" s="63"/>
      <c r="AE932" s="63"/>
      <c r="BK932" s="65"/>
      <c r="BL932" s="65"/>
      <c r="BM932" s="65"/>
      <c r="BN932" s="65"/>
      <c r="BO932" s="65"/>
      <c r="BP932" s="65"/>
      <c r="BQ932" s="65"/>
      <c r="BR932" s="65"/>
      <c r="BS932" s="65"/>
      <c r="BT932" s="66"/>
      <c r="BU932" s="67"/>
      <c r="BV932" s="67"/>
      <c r="BW932" s="67"/>
      <c r="BX932" s="67"/>
      <c r="BY932" s="67"/>
      <c r="BZ932" s="68"/>
      <c r="CA932" s="65"/>
      <c r="CB932" s="65"/>
      <c r="CC932" s="65"/>
      <c r="CD932" s="65"/>
      <c r="CE932" s="65"/>
      <c r="CF932" s="65"/>
      <c r="CG932" s="65"/>
      <c r="CH932" s="65"/>
      <c r="CI932" s="65"/>
      <c r="CJ932" s="171"/>
      <c r="CK932" s="64" t="str">
        <f t="shared" si="145"/>
        <v/>
      </c>
    </row>
    <row r="933" spans="1:89" s="64" customFormat="1" ht="51" customHeight="1">
      <c r="A933" s="29" t="str">
        <f t="shared" si="146"/>
        <v/>
      </c>
      <c r="B933" s="30"/>
      <c r="C933" s="30"/>
      <c r="D933" s="38"/>
      <c r="E933" s="198" t="str">
        <f t="shared" si="147"/>
        <v/>
      </c>
      <c r="F933" s="38"/>
      <c r="G933" s="38"/>
      <c r="H933" s="31"/>
      <c r="I933" s="31"/>
      <c r="J933" s="61" t="str">
        <f t="shared" si="148"/>
        <v/>
      </c>
      <c r="K933" s="69" t="str">
        <f t="shared" si="149"/>
        <v/>
      </c>
      <c r="L933" s="69" t="str">
        <f t="shared" si="150"/>
        <v/>
      </c>
      <c r="M933" s="69" t="str">
        <f t="shared" si="151"/>
        <v/>
      </c>
      <c r="N933" s="32"/>
      <c r="O933" s="99"/>
      <c r="P933" s="32"/>
      <c r="Q933" s="99"/>
      <c r="R933" s="129"/>
      <c r="S933" s="99"/>
      <c r="T933" s="32"/>
      <c r="U933" s="38"/>
      <c r="V933" s="32"/>
      <c r="W933" s="32"/>
      <c r="X933" s="38"/>
      <c r="Y933" s="30"/>
      <c r="Z933" s="30"/>
      <c r="AA933" s="32"/>
      <c r="AB933" s="32"/>
      <c r="AC933" s="33"/>
      <c r="AD933" s="63"/>
      <c r="AE933" s="63"/>
      <c r="BK933" s="65"/>
      <c r="BL933" s="65"/>
      <c r="BM933" s="65"/>
      <c r="BN933" s="65"/>
      <c r="BO933" s="65"/>
      <c r="BP933" s="65"/>
      <c r="BQ933" s="65"/>
      <c r="BR933" s="65"/>
      <c r="BS933" s="65"/>
      <c r="BT933" s="66"/>
      <c r="BU933" s="67"/>
      <c r="BV933" s="67"/>
      <c r="BW933" s="67"/>
      <c r="BX933" s="67"/>
      <c r="BY933" s="67"/>
      <c r="BZ933" s="68"/>
      <c r="CA933" s="65"/>
      <c r="CB933" s="65"/>
      <c r="CC933" s="65"/>
      <c r="CD933" s="65"/>
      <c r="CE933" s="65"/>
      <c r="CF933" s="65"/>
      <c r="CG933" s="65"/>
      <c r="CH933" s="65"/>
      <c r="CI933" s="65"/>
      <c r="CJ933" s="171"/>
      <c r="CK933" s="64" t="str">
        <f t="shared" si="145"/>
        <v/>
      </c>
    </row>
    <row r="934" spans="1:89" s="64" customFormat="1" ht="51" customHeight="1">
      <c r="A934" s="29" t="str">
        <f t="shared" si="146"/>
        <v/>
      </c>
      <c r="B934" s="30"/>
      <c r="C934" s="30"/>
      <c r="D934" s="38"/>
      <c r="E934" s="198" t="str">
        <f t="shared" si="147"/>
        <v/>
      </c>
      <c r="F934" s="38"/>
      <c r="G934" s="38"/>
      <c r="H934" s="31"/>
      <c r="I934" s="31"/>
      <c r="J934" s="61" t="str">
        <f t="shared" si="148"/>
        <v/>
      </c>
      <c r="K934" s="69" t="str">
        <f t="shared" si="149"/>
        <v/>
      </c>
      <c r="L934" s="69" t="str">
        <f t="shared" si="150"/>
        <v/>
      </c>
      <c r="M934" s="69" t="str">
        <f t="shared" si="151"/>
        <v/>
      </c>
      <c r="N934" s="32"/>
      <c r="O934" s="99"/>
      <c r="P934" s="32"/>
      <c r="Q934" s="99"/>
      <c r="R934" s="129"/>
      <c r="S934" s="99"/>
      <c r="T934" s="32"/>
      <c r="U934" s="38"/>
      <c r="V934" s="32"/>
      <c r="W934" s="32"/>
      <c r="X934" s="38"/>
      <c r="Y934" s="30"/>
      <c r="Z934" s="30"/>
      <c r="AA934" s="32"/>
      <c r="AB934" s="32"/>
      <c r="AC934" s="33"/>
      <c r="AD934" s="63"/>
      <c r="AE934" s="63"/>
      <c r="BK934" s="65"/>
      <c r="BL934" s="65"/>
      <c r="BM934" s="65"/>
      <c r="BN934" s="65"/>
      <c r="BO934" s="65"/>
      <c r="BP934" s="65"/>
      <c r="BQ934" s="65"/>
      <c r="BR934" s="65"/>
      <c r="BS934" s="65"/>
      <c r="BT934" s="66"/>
      <c r="BU934" s="67"/>
      <c r="BV934" s="67"/>
      <c r="BW934" s="67"/>
      <c r="BX934" s="67"/>
      <c r="BY934" s="67"/>
      <c r="BZ934" s="68"/>
      <c r="CA934" s="65"/>
      <c r="CB934" s="65"/>
      <c r="CC934" s="65"/>
      <c r="CD934" s="65"/>
      <c r="CE934" s="65"/>
      <c r="CF934" s="65"/>
      <c r="CG934" s="65"/>
      <c r="CH934" s="65"/>
      <c r="CI934" s="65"/>
      <c r="CJ934" s="171"/>
      <c r="CK934" s="64" t="str">
        <f t="shared" si="145"/>
        <v/>
      </c>
    </row>
    <row r="935" spans="1:89" s="64" customFormat="1" ht="51" customHeight="1">
      <c r="A935" s="29" t="str">
        <f t="shared" si="146"/>
        <v/>
      </c>
      <c r="B935" s="30"/>
      <c r="C935" s="30"/>
      <c r="D935" s="38"/>
      <c r="E935" s="198" t="str">
        <f t="shared" si="147"/>
        <v/>
      </c>
      <c r="F935" s="38"/>
      <c r="G935" s="38"/>
      <c r="H935" s="31"/>
      <c r="I935" s="31"/>
      <c r="J935" s="61" t="str">
        <f t="shared" si="148"/>
        <v/>
      </c>
      <c r="K935" s="69" t="str">
        <f t="shared" si="149"/>
        <v/>
      </c>
      <c r="L935" s="69" t="str">
        <f t="shared" si="150"/>
        <v/>
      </c>
      <c r="M935" s="69" t="str">
        <f t="shared" si="151"/>
        <v/>
      </c>
      <c r="N935" s="32"/>
      <c r="O935" s="99"/>
      <c r="P935" s="32"/>
      <c r="Q935" s="99"/>
      <c r="R935" s="129"/>
      <c r="S935" s="99"/>
      <c r="T935" s="32"/>
      <c r="U935" s="38"/>
      <c r="V935" s="32"/>
      <c r="W935" s="32"/>
      <c r="X935" s="38"/>
      <c r="Y935" s="30"/>
      <c r="Z935" s="30"/>
      <c r="AA935" s="32"/>
      <c r="AB935" s="32"/>
      <c r="AC935" s="33"/>
      <c r="AD935" s="63"/>
      <c r="AE935" s="63"/>
      <c r="BK935" s="65"/>
      <c r="BL935" s="65"/>
      <c r="BM935" s="65"/>
      <c r="BN935" s="65"/>
      <c r="BO935" s="65"/>
      <c r="BP935" s="65"/>
      <c r="BQ935" s="65"/>
      <c r="BR935" s="65"/>
      <c r="BS935" s="65"/>
      <c r="BT935" s="66"/>
      <c r="BU935" s="67"/>
      <c r="BV935" s="67"/>
      <c r="BW935" s="67"/>
      <c r="BX935" s="67"/>
      <c r="BY935" s="67"/>
      <c r="BZ935" s="68"/>
      <c r="CA935" s="65"/>
      <c r="CB935" s="65"/>
      <c r="CC935" s="65"/>
      <c r="CD935" s="65"/>
      <c r="CE935" s="65"/>
      <c r="CF935" s="65"/>
      <c r="CG935" s="65"/>
      <c r="CH935" s="65"/>
      <c r="CI935" s="65"/>
      <c r="CJ935" s="171"/>
      <c r="CK935" s="64" t="str">
        <f t="shared" si="145"/>
        <v/>
      </c>
    </row>
    <row r="936" spans="1:89" s="64" customFormat="1" ht="51" customHeight="1">
      <c r="A936" s="29" t="str">
        <f t="shared" si="146"/>
        <v/>
      </c>
      <c r="B936" s="30"/>
      <c r="C936" s="30"/>
      <c r="D936" s="38"/>
      <c r="E936" s="198" t="str">
        <f t="shared" si="147"/>
        <v/>
      </c>
      <c r="F936" s="38"/>
      <c r="G936" s="38"/>
      <c r="H936" s="31"/>
      <c r="I936" s="31"/>
      <c r="J936" s="61" t="str">
        <f t="shared" si="148"/>
        <v/>
      </c>
      <c r="K936" s="69" t="str">
        <f t="shared" si="149"/>
        <v/>
      </c>
      <c r="L936" s="69" t="str">
        <f t="shared" si="150"/>
        <v/>
      </c>
      <c r="M936" s="69" t="str">
        <f t="shared" si="151"/>
        <v/>
      </c>
      <c r="N936" s="32"/>
      <c r="O936" s="99"/>
      <c r="P936" s="32"/>
      <c r="Q936" s="99"/>
      <c r="R936" s="129"/>
      <c r="S936" s="99"/>
      <c r="T936" s="32"/>
      <c r="U936" s="38"/>
      <c r="V936" s="32"/>
      <c r="W936" s="32"/>
      <c r="X936" s="38"/>
      <c r="Y936" s="30"/>
      <c r="Z936" s="30"/>
      <c r="AA936" s="32"/>
      <c r="AB936" s="32"/>
      <c r="AC936" s="33"/>
      <c r="AD936" s="63"/>
      <c r="AE936" s="63"/>
      <c r="BK936" s="65"/>
      <c r="BL936" s="65"/>
      <c r="BM936" s="65"/>
      <c r="BN936" s="65"/>
      <c r="BO936" s="65"/>
      <c r="BP936" s="65"/>
      <c r="BQ936" s="65"/>
      <c r="BR936" s="65"/>
      <c r="BS936" s="65"/>
      <c r="BT936" s="66"/>
      <c r="BU936" s="67"/>
      <c r="BV936" s="67"/>
      <c r="BW936" s="67"/>
      <c r="BX936" s="67"/>
      <c r="BY936" s="67"/>
      <c r="BZ936" s="68"/>
      <c r="CA936" s="65"/>
      <c r="CB936" s="65"/>
      <c r="CC936" s="65"/>
      <c r="CD936" s="65"/>
      <c r="CE936" s="65"/>
      <c r="CF936" s="65"/>
      <c r="CG936" s="65"/>
      <c r="CH936" s="65"/>
      <c r="CI936" s="65"/>
      <c r="CJ936" s="171"/>
      <c r="CK936" s="64" t="str">
        <f t="shared" si="145"/>
        <v/>
      </c>
    </row>
    <row r="937" spans="1:89" s="64" customFormat="1" ht="51" customHeight="1">
      <c r="A937" s="29" t="str">
        <f t="shared" si="146"/>
        <v/>
      </c>
      <c r="B937" s="30"/>
      <c r="C937" s="30"/>
      <c r="D937" s="38"/>
      <c r="E937" s="198" t="str">
        <f t="shared" si="147"/>
        <v/>
      </c>
      <c r="F937" s="38"/>
      <c r="G937" s="38"/>
      <c r="H937" s="31"/>
      <c r="I937" s="31"/>
      <c r="J937" s="61" t="str">
        <f t="shared" si="148"/>
        <v/>
      </c>
      <c r="K937" s="69" t="str">
        <f t="shared" si="149"/>
        <v/>
      </c>
      <c r="L937" s="69" t="str">
        <f t="shared" si="150"/>
        <v/>
      </c>
      <c r="M937" s="69" t="str">
        <f t="shared" si="151"/>
        <v/>
      </c>
      <c r="N937" s="32"/>
      <c r="O937" s="99"/>
      <c r="P937" s="32"/>
      <c r="Q937" s="99"/>
      <c r="R937" s="129"/>
      <c r="S937" s="99"/>
      <c r="T937" s="32"/>
      <c r="U937" s="38"/>
      <c r="V937" s="32"/>
      <c r="W937" s="32"/>
      <c r="X937" s="38"/>
      <c r="Y937" s="30"/>
      <c r="Z937" s="30"/>
      <c r="AA937" s="32"/>
      <c r="AB937" s="32"/>
      <c r="AC937" s="33"/>
      <c r="AD937" s="63"/>
      <c r="AE937" s="63"/>
      <c r="BK937" s="65"/>
      <c r="BL937" s="65"/>
      <c r="BM937" s="65"/>
      <c r="BN937" s="65"/>
      <c r="BO937" s="65"/>
      <c r="BP937" s="65"/>
      <c r="BQ937" s="65"/>
      <c r="BR937" s="65"/>
      <c r="BS937" s="65"/>
      <c r="BT937" s="66"/>
      <c r="BU937" s="67"/>
      <c r="BV937" s="67"/>
      <c r="BW937" s="67"/>
      <c r="BX937" s="67"/>
      <c r="BY937" s="67"/>
      <c r="BZ937" s="68"/>
      <c r="CA937" s="65"/>
      <c r="CB937" s="65"/>
      <c r="CC937" s="65"/>
      <c r="CD937" s="65"/>
      <c r="CE937" s="65"/>
      <c r="CF937" s="65"/>
      <c r="CG937" s="65"/>
      <c r="CH937" s="65"/>
      <c r="CI937" s="65"/>
      <c r="CJ937" s="171"/>
      <c r="CK937" s="64" t="str">
        <f t="shared" si="145"/>
        <v/>
      </c>
    </row>
    <row r="938" spans="1:89" s="64" customFormat="1" ht="51" customHeight="1">
      <c r="A938" s="29" t="str">
        <f t="shared" si="146"/>
        <v/>
      </c>
      <c r="B938" s="30"/>
      <c r="C938" s="30"/>
      <c r="D938" s="38"/>
      <c r="E938" s="198" t="str">
        <f t="shared" si="147"/>
        <v/>
      </c>
      <c r="F938" s="38"/>
      <c r="G938" s="38"/>
      <c r="H938" s="31"/>
      <c r="I938" s="31"/>
      <c r="J938" s="61" t="str">
        <f t="shared" si="148"/>
        <v/>
      </c>
      <c r="K938" s="69" t="str">
        <f t="shared" si="149"/>
        <v/>
      </c>
      <c r="L938" s="69" t="str">
        <f t="shared" si="150"/>
        <v/>
      </c>
      <c r="M938" s="69" t="str">
        <f t="shared" si="151"/>
        <v/>
      </c>
      <c r="N938" s="32"/>
      <c r="O938" s="99"/>
      <c r="P938" s="32"/>
      <c r="Q938" s="99"/>
      <c r="R938" s="129"/>
      <c r="S938" s="99"/>
      <c r="T938" s="32"/>
      <c r="U938" s="38"/>
      <c r="V938" s="32"/>
      <c r="W938" s="32"/>
      <c r="X938" s="38"/>
      <c r="Y938" s="30"/>
      <c r="Z938" s="30"/>
      <c r="AA938" s="32"/>
      <c r="AB938" s="32"/>
      <c r="AC938" s="33"/>
      <c r="AD938" s="63"/>
      <c r="AE938" s="63"/>
      <c r="BK938" s="65"/>
      <c r="BL938" s="65"/>
      <c r="BM938" s="65"/>
      <c r="BN938" s="65"/>
      <c r="BO938" s="65"/>
      <c r="BP938" s="65"/>
      <c r="BQ938" s="65"/>
      <c r="BR938" s="65"/>
      <c r="BS938" s="65"/>
      <c r="BT938" s="66"/>
      <c r="BU938" s="67"/>
      <c r="BV938" s="67"/>
      <c r="BW938" s="67"/>
      <c r="BX938" s="67"/>
      <c r="BY938" s="67"/>
      <c r="BZ938" s="68"/>
      <c r="CA938" s="65"/>
      <c r="CB938" s="65"/>
      <c r="CC938" s="65"/>
      <c r="CD938" s="65"/>
      <c r="CE938" s="65"/>
      <c r="CF938" s="65"/>
      <c r="CG938" s="65"/>
      <c r="CH938" s="65"/>
      <c r="CI938" s="65"/>
      <c r="CJ938" s="171"/>
      <c r="CK938" s="64" t="str">
        <f t="shared" si="145"/>
        <v/>
      </c>
    </row>
    <row r="939" spans="1:89" s="64" customFormat="1" ht="51" customHeight="1">
      <c r="A939" s="29" t="str">
        <f t="shared" si="146"/>
        <v/>
      </c>
      <c r="B939" s="30"/>
      <c r="C939" s="30"/>
      <c r="D939" s="38"/>
      <c r="E939" s="198" t="str">
        <f t="shared" si="147"/>
        <v/>
      </c>
      <c r="F939" s="38"/>
      <c r="G939" s="38"/>
      <c r="H939" s="31"/>
      <c r="I939" s="31"/>
      <c r="J939" s="61" t="str">
        <f t="shared" si="148"/>
        <v/>
      </c>
      <c r="K939" s="69" t="str">
        <f t="shared" si="149"/>
        <v/>
      </c>
      <c r="L939" s="69" t="str">
        <f t="shared" si="150"/>
        <v/>
      </c>
      <c r="M939" s="69" t="str">
        <f t="shared" si="151"/>
        <v/>
      </c>
      <c r="N939" s="32"/>
      <c r="O939" s="99"/>
      <c r="P939" s="32"/>
      <c r="Q939" s="99"/>
      <c r="R939" s="129"/>
      <c r="S939" s="99"/>
      <c r="T939" s="32"/>
      <c r="U939" s="38"/>
      <c r="V939" s="32"/>
      <c r="W939" s="32"/>
      <c r="X939" s="38"/>
      <c r="Y939" s="30"/>
      <c r="Z939" s="30"/>
      <c r="AA939" s="32"/>
      <c r="AB939" s="32"/>
      <c r="AC939" s="33"/>
      <c r="AD939" s="63"/>
      <c r="AE939" s="63"/>
      <c r="BK939" s="65"/>
      <c r="BL939" s="65"/>
      <c r="BM939" s="65"/>
      <c r="BN939" s="65"/>
      <c r="BO939" s="65"/>
      <c r="BP939" s="65"/>
      <c r="BQ939" s="65"/>
      <c r="BR939" s="65"/>
      <c r="BS939" s="65"/>
      <c r="BT939" s="66"/>
      <c r="BU939" s="67"/>
      <c r="BV939" s="67"/>
      <c r="BW939" s="67"/>
      <c r="BX939" s="67"/>
      <c r="BY939" s="67"/>
      <c r="BZ939" s="68"/>
      <c r="CA939" s="65"/>
      <c r="CB939" s="65"/>
      <c r="CC939" s="65"/>
      <c r="CD939" s="65"/>
      <c r="CE939" s="65"/>
      <c r="CF939" s="65"/>
      <c r="CG939" s="65"/>
      <c r="CH939" s="65"/>
      <c r="CI939" s="65"/>
      <c r="CJ939" s="171"/>
      <c r="CK939" s="64" t="str">
        <f t="shared" si="145"/>
        <v/>
      </c>
    </row>
    <row r="940" spans="1:89" s="64" customFormat="1" ht="51" customHeight="1">
      <c r="A940" s="29" t="str">
        <f t="shared" si="146"/>
        <v/>
      </c>
      <c r="B940" s="30"/>
      <c r="C940" s="30"/>
      <c r="D940" s="38"/>
      <c r="E940" s="198" t="str">
        <f t="shared" si="147"/>
        <v/>
      </c>
      <c r="F940" s="38"/>
      <c r="G940" s="38"/>
      <c r="H940" s="31"/>
      <c r="I940" s="31"/>
      <c r="J940" s="61" t="str">
        <f t="shared" si="148"/>
        <v/>
      </c>
      <c r="K940" s="69" t="str">
        <f t="shared" si="149"/>
        <v/>
      </c>
      <c r="L940" s="69" t="str">
        <f t="shared" si="150"/>
        <v/>
      </c>
      <c r="M940" s="69" t="str">
        <f t="shared" si="151"/>
        <v/>
      </c>
      <c r="N940" s="32"/>
      <c r="O940" s="99"/>
      <c r="P940" s="32"/>
      <c r="Q940" s="99"/>
      <c r="R940" s="129"/>
      <c r="S940" s="99"/>
      <c r="T940" s="32"/>
      <c r="U940" s="38"/>
      <c r="V940" s="32"/>
      <c r="W940" s="32"/>
      <c r="X940" s="38"/>
      <c r="Y940" s="30"/>
      <c r="Z940" s="30"/>
      <c r="AA940" s="32"/>
      <c r="AB940" s="32"/>
      <c r="AC940" s="33"/>
      <c r="AD940" s="63"/>
      <c r="AE940" s="63"/>
      <c r="BK940" s="65"/>
      <c r="BL940" s="65"/>
      <c r="BM940" s="65"/>
      <c r="BN940" s="65"/>
      <c r="BO940" s="65"/>
      <c r="BP940" s="65"/>
      <c r="BQ940" s="65"/>
      <c r="BR940" s="65"/>
      <c r="BS940" s="65"/>
      <c r="BT940" s="66"/>
      <c r="BU940" s="67"/>
      <c r="BV940" s="67"/>
      <c r="BW940" s="67"/>
      <c r="BX940" s="67"/>
      <c r="BY940" s="67"/>
      <c r="BZ940" s="68"/>
      <c r="CA940" s="65"/>
      <c r="CB940" s="65"/>
      <c r="CC940" s="65"/>
      <c r="CD940" s="65"/>
      <c r="CE940" s="65"/>
      <c r="CF940" s="65"/>
      <c r="CG940" s="65"/>
      <c r="CH940" s="65"/>
      <c r="CI940" s="65"/>
      <c r="CJ940" s="171"/>
      <c r="CK940" s="64" t="str">
        <f t="shared" si="145"/>
        <v/>
      </c>
    </row>
    <row r="941" spans="1:89" s="64" customFormat="1" ht="51" customHeight="1">
      <c r="A941" s="29" t="str">
        <f t="shared" si="146"/>
        <v/>
      </c>
      <c r="B941" s="30"/>
      <c r="C941" s="30"/>
      <c r="D941" s="38"/>
      <c r="E941" s="198" t="str">
        <f t="shared" si="147"/>
        <v/>
      </c>
      <c r="F941" s="38"/>
      <c r="G941" s="38"/>
      <c r="H941" s="31"/>
      <c r="I941" s="31"/>
      <c r="J941" s="61" t="str">
        <f t="shared" si="148"/>
        <v/>
      </c>
      <c r="K941" s="69" t="str">
        <f t="shared" si="149"/>
        <v/>
      </c>
      <c r="L941" s="69" t="str">
        <f t="shared" si="150"/>
        <v/>
      </c>
      <c r="M941" s="69" t="str">
        <f t="shared" si="151"/>
        <v/>
      </c>
      <c r="N941" s="32"/>
      <c r="O941" s="99"/>
      <c r="P941" s="32"/>
      <c r="Q941" s="99"/>
      <c r="R941" s="129"/>
      <c r="S941" s="99"/>
      <c r="T941" s="32"/>
      <c r="U941" s="38"/>
      <c r="V941" s="32"/>
      <c r="W941" s="32"/>
      <c r="X941" s="38"/>
      <c r="Y941" s="30"/>
      <c r="Z941" s="30"/>
      <c r="AA941" s="32"/>
      <c r="AB941" s="32"/>
      <c r="AC941" s="33"/>
      <c r="AD941" s="63"/>
      <c r="AE941" s="63"/>
      <c r="BK941" s="65"/>
      <c r="BL941" s="65"/>
      <c r="BM941" s="65"/>
      <c r="BN941" s="65"/>
      <c r="BO941" s="65"/>
      <c r="BP941" s="65"/>
      <c r="BQ941" s="65"/>
      <c r="BR941" s="65"/>
      <c r="BS941" s="65"/>
      <c r="BT941" s="66"/>
      <c r="BU941" s="67"/>
      <c r="BV941" s="67"/>
      <c r="BW941" s="67"/>
      <c r="BX941" s="67"/>
      <c r="BY941" s="67"/>
      <c r="BZ941" s="68"/>
      <c r="CA941" s="65"/>
      <c r="CB941" s="65"/>
      <c r="CC941" s="65"/>
      <c r="CD941" s="65"/>
      <c r="CE941" s="65"/>
      <c r="CF941" s="65"/>
      <c r="CG941" s="65"/>
      <c r="CH941" s="65"/>
      <c r="CI941" s="65"/>
      <c r="CJ941" s="171"/>
      <c r="CK941" s="64" t="str">
        <f t="shared" si="145"/>
        <v/>
      </c>
    </row>
    <row r="942" spans="1:89" s="64" customFormat="1" ht="51" customHeight="1">
      <c r="A942" s="29" t="str">
        <f t="shared" si="146"/>
        <v/>
      </c>
      <c r="B942" s="30"/>
      <c r="C942" s="30"/>
      <c r="D942" s="38"/>
      <c r="E942" s="198" t="str">
        <f t="shared" si="147"/>
        <v/>
      </c>
      <c r="F942" s="38"/>
      <c r="G942" s="38"/>
      <c r="H942" s="31"/>
      <c r="I942" s="31"/>
      <c r="J942" s="61" t="str">
        <f t="shared" si="148"/>
        <v/>
      </c>
      <c r="K942" s="69" t="str">
        <f t="shared" si="149"/>
        <v/>
      </c>
      <c r="L942" s="69" t="str">
        <f t="shared" si="150"/>
        <v/>
      </c>
      <c r="M942" s="69" t="str">
        <f t="shared" si="151"/>
        <v/>
      </c>
      <c r="N942" s="32"/>
      <c r="O942" s="99"/>
      <c r="P942" s="32"/>
      <c r="Q942" s="99"/>
      <c r="R942" s="129"/>
      <c r="S942" s="99"/>
      <c r="T942" s="32"/>
      <c r="U942" s="38"/>
      <c r="V942" s="32"/>
      <c r="W942" s="32"/>
      <c r="X942" s="38"/>
      <c r="Y942" s="30"/>
      <c r="Z942" s="30"/>
      <c r="AA942" s="32"/>
      <c r="AB942" s="32"/>
      <c r="AC942" s="33"/>
      <c r="AD942" s="63"/>
      <c r="AE942" s="63"/>
      <c r="BK942" s="65"/>
      <c r="BL942" s="65"/>
      <c r="BM942" s="65"/>
      <c r="BN942" s="65"/>
      <c r="BO942" s="65"/>
      <c r="BP942" s="65"/>
      <c r="BQ942" s="65"/>
      <c r="BR942" s="65"/>
      <c r="BS942" s="65"/>
      <c r="BT942" s="66"/>
      <c r="BU942" s="67"/>
      <c r="BV942" s="67"/>
      <c r="BW942" s="67"/>
      <c r="BX942" s="67"/>
      <c r="BY942" s="67"/>
      <c r="BZ942" s="68"/>
      <c r="CA942" s="65"/>
      <c r="CB942" s="65"/>
      <c r="CC942" s="65"/>
      <c r="CD942" s="65"/>
      <c r="CE942" s="65"/>
      <c r="CF942" s="65"/>
      <c r="CG942" s="65"/>
      <c r="CH942" s="65"/>
      <c r="CI942" s="65"/>
      <c r="CJ942" s="171"/>
      <c r="CK942" s="64" t="str">
        <f t="shared" si="145"/>
        <v/>
      </c>
    </row>
    <row r="943" spans="1:89" s="64" customFormat="1" ht="51" customHeight="1">
      <c r="A943" s="29" t="str">
        <f t="shared" si="146"/>
        <v/>
      </c>
      <c r="B943" s="30"/>
      <c r="C943" s="30"/>
      <c r="D943" s="38"/>
      <c r="E943" s="198" t="str">
        <f t="shared" si="147"/>
        <v/>
      </c>
      <c r="F943" s="38"/>
      <c r="G943" s="38"/>
      <c r="H943" s="31"/>
      <c r="I943" s="31"/>
      <c r="J943" s="61" t="str">
        <f t="shared" si="148"/>
        <v/>
      </c>
      <c r="K943" s="69" t="str">
        <f t="shared" si="149"/>
        <v/>
      </c>
      <c r="L943" s="69" t="str">
        <f t="shared" si="150"/>
        <v/>
      </c>
      <c r="M943" s="69" t="str">
        <f t="shared" si="151"/>
        <v/>
      </c>
      <c r="N943" s="32"/>
      <c r="O943" s="99"/>
      <c r="P943" s="32"/>
      <c r="Q943" s="99"/>
      <c r="R943" s="129"/>
      <c r="S943" s="99"/>
      <c r="T943" s="32"/>
      <c r="U943" s="38"/>
      <c r="V943" s="32"/>
      <c r="W943" s="32"/>
      <c r="X943" s="38"/>
      <c r="Y943" s="30"/>
      <c r="Z943" s="30"/>
      <c r="AA943" s="32"/>
      <c r="AB943" s="32"/>
      <c r="AC943" s="33"/>
      <c r="AD943" s="63"/>
      <c r="AE943" s="63"/>
      <c r="BK943" s="65"/>
      <c r="BL943" s="65"/>
      <c r="BM943" s="65"/>
      <c r="BN943" s="65"/>
      <c r="BO943" s="65"/>
      <c r="BP943" s="65"/>
      <c r="BQ943" s="65"/>
      <c r="BR943" s="65"/>
      <c r="BS943" s="65"/>
      <c r="BT943" s="66"/>
      <c r="BU943" s="67"/>
      <c r="BV943" s="67"/>
      <c r="BW943" s="67"/>
      <c r="BX943" s="67"/>
      <c r="BY943" s="67"/>
      <c r="BZ943" s="68"/>
      <c r="CA943" s="65"/>
      <c r="CB943" s="65"/>
      <c r="CC943" s="65"/>
      <c r="CD943" s="65"/>
      <c r="CE943" s="65"/>
      <c r="CF943" s="65"/>
      <c r="CG943" s="65"/>
      <c r="CH943" s="65"/>
      <c r="CI943" s="65"/>
      <c r="CJ943" s="171"/>
      <c r="CK943" s="64" t="str">
        <f t="shared" si="145"/>
        <v/>
      </c>
    </row>
    <row r="944" spans="1:89" s="64" customFormat="1" ht="51" customHeight="1">
      <c r="A944" s="29" t="str">
        <f t="shared" si="146"/>
        <v/>
      </c>
      <c r="B944" s="30"/>
      <c r="C944" s="30"/>
      <c r="D944" s="38"/>
      <c r="E944" s="198" t="str">
        <f t="shared" si="147"/>
        <v/>
      </c>
      <c r="F944" s="38"/>
      <c r="G944" s="38"/>
      <c r="H944" s="31"/>
      <c r="I944" s="31"/>
      <c r="J944" s="61" t="str">
        <f t="shared" si="148"/>
        <v/>
      </c>
      <c r="K944" s="69" t="str">
        <f t="shared" si="149"/>
        <v/>
      </c>
      <c r="L944" s="69" t="str">
        <f t="shared" si="150"/>
        <v/>
      </c>
      <c r="M944" s="69" t="str">
        <f t="shared" si="151"/>
        <v/>
      </c>
      <c r="N944" s="32"/>
      <c r="O944" s="99"/>
      <c r="P944" s="32"/>
      <c r="Q944" s="99"/>
      <c r="R944" s="129"/>
      <c r="S944" s="99"/>
      <c r="T944" s="32"/>
      <c r="U944" s="38"/>
      <c r="V944" s="32"/>
      <c r="W944" s="32"/>
      <c r="X944" s="38"/>
      <c r="Y944" s="30"/>
      <c r="Z944" s="30"/>
      <c r="AA944" s="32"/>
      <c r="AB944" s="32"/>
      <c r="AC944" s="33"/>
      <c r="AD944" s="63"/>
      <c r="AE944" s="63"/>
      <c r="BK944" s="65"/>
      <c r="BL944" s="65"/>
      <c r="BM944" s="65"/>
      <c r="BN944" s="65"/>
      <c r="BO944" s="65"/>
      <c r="BP944" s="65"/>
      <c r="BQ944" s="65"/>
      <c r="BR944" s="65"/>
      <c r="BS944" s="65"/>
      <c r="BT944" s="66"/>
      <c r="BU944" s="67"/>
      <c r="BV944" s="67"/>
      <c r="BW944" s="67"/>
      <c r="BX944" s="67"/>
      <c r="BY944" s="67"/>
      <c r="BZ944" s="68"/>
      <c r="CA944" s="65"/>
      <c r="CB944" s="65"/>
      <c r="CC944" s="65"/>
      <c r="CD944" s="65"/>
      <c r="CE944" s="65"/>
      <c r="CF944" s="65"/>
      <c r="CG944" s="65"/>
      <c r="CH944" s="65"/>
      <c r="CI944" s="65"/>
      <c r="CJ944" s="171"/>
      <c r="CK944" s="64" t="str">
        <f t="shared" si="145"/>
        <v/>
      </c>
    </row>
    <row r="945" spans="1:89" s="64" customFormat="1" ht="51" customHeight="1">
      <c r="A945" s="29" t="str">
        <f t="shared" si="146"/>
        <v/>
      </c>
      <c r="B945" s="30"/>
      <c r="C945" s="30"/>
      <c r="D945" s="38"/>
      <c r="E945" s="198" t="str">
        <f t="shared" si="147"/>
        <v/>
      </c>
      <c r="F945" s="38"/>
      <c r="G945" s="38"/>
      <c r="H945" s="31"/>
      <c r="I945" s="31"/>
      <c r="J945" s="61" t="str">
        <f t="shared" si="148"/>
        <v/>
      </c>
      <c r="K945" s="69" t="str">
        <f t="shared" si="149"/>
        <v/>
      </c>
      <c r="L945" s="69" t="str">
        <f t="shared" si="150"/>
        <v/>
      </c>
      <c r="M945" s="69" t="str">
        <f t="shared" si="151"/>
        <v/>
      </c>
      <c r="N945" s="32"/>
      <c r="O945" s="99"/>
      <c r="P945" s="32"/>
      <c r="Q945" s="99"/>
      <c r="R945" s="129"/>
      <c r="S945" s="99"/>
      <c r="T945" s="32"/>
      <c r="U945" s="38"/>
      <c r="V945" s="32"/>
      <c r="W945" s="32"/>
      <c r="X945" s="38"/>
      <c r="Y945" s="30"/>
      <c r="Z945" s="30"/>
      <c r="AA945" s="32"/>
      <c r="AB945" s="32"/>
      <c r="AC945" s="33"/>
      <c r="AD945" s="63"/>
      <c r="AE945" s="63"/>
      <c r="BK945" s="65"/>
      <c r="BL945" s="65"/>
      <c r="BM945" s="65"/>
      <c r="BN945" s="65"/>
      <c r="BO945" s="65"/>
      <c r="BP945" s="65"/>
      <c r="BQ945" s="65"/>
      <c r="BR945" s="65"/>
      <c r="BS945" s="65"/>
      <c r="BT945" s="66"/>
      <c r="BU945" s="67"/>
      <c r="BV945" s="67"/>
      <c r="BW945" s="67"/>
      <c r="BX945" s="67"/>
      <c r="BY945" s="67"/>
      <c r="BZ945" s="68"/>
      <c r="CA945" s="65"/>
      <c r="CB945" s="65"/>
      <c r="CC945" s="65"/>
      <c r="CD945" s="65"/>
      <c r="CE945" s="65"/>
      <c r="CF945" s="65"/>
      <c r="CG945" s="65"/>
      <c r="CH945" s="65"/>
      <c r="CI945" s="65"/>
      <c r="CJ945" s="171"/>
      <c r="CK945" s="64" t="str">
        <f t="shared" si="145"/>
        <v/>
      </c>
    </row>
    <row r="946" spans="1:89" s="64" customFormat="1" ht="51" customHeight="1">
      <c r="A946" s="29" t="str">
        <f t="shared" si="146"/>
        <v/>
      </c>
      <c r="B946" s="30"/>
      <c r="C946" s="30"/>
      <c r="D946" s="38"/>
      <c r="E946" s="198" t="str">
        <f t="shared" si="147"/>
        <v/>
      </c>
      <c r="F946" s="38"/>
      <c r="G946" s="38"/>
      <c r="H946" s="31"/>
      <c r="I946" s="31"/>
      <c r="J946" s="61" t="str">
        <f t="shared" si="148"/>
        <v/>
      </c>
      <c r="K946" s="69" t="str">
        <f t="shared" si="149"/>
        <v/>
      </c>
      <c r="L946" s="69" t="str">
        <f t="shared" si="150"/>
        <v/>
      </c>
      <c r="M946" s="69" t="str">
        <f t="shared" si="151"/>
        <v/>
      </c>
      <c r="N946" s="32"/>
      <c r="O946" s="99"/>
      <c r="P946" s="32"/>
      <c r="Q946" s="99"/>
      <c r="R946" s="129"/>
      <c r="S946" s="99"/>
      <c r="T946" s="32"/>
      <c r="U946" s="38"/>
      <c r="V946" s="32"/>
      <c r="W946" s="32"/>
      <c r="X946" s="38"/>
      <c r="Y946" s="30"/>
      <c r="Z946" s="30"/>
      <c r="AA946" s="32"/>
      <c r="AB946" s="32"/>
      <c r="AC946" s="33"/>
      <c r="AD946" s="63"/>
      <c r="AE946" s="63"/>
      <c r="BK946" s="65"/>
      <c r="BL946" s="65"/>
      <c r="BM946" s="65"/>
      <c r="BN946" s="65"/>
      <c r="BO946" s="65"/>
      <c r="BP946" s="65"/>
      <c r="BQ946" s="65"/>
      <c r="BR946" s="65"/>
      <c r="BS946" s="65"/>
      <c r="BT946" s="66"/>
      <c r="BU946" s="67"/>
      <c r="BV946" s="67"/>
      <c r="BW946" s="67"/>
      <c r="BX946" s="67"/>
      <c r="BY946" s="67"/>
      <c r="BZ946" s="68"/>
      <c r="CA946" s="65"/>
      <c r="CB946" s="65"/>
      <c r="CC946" s="65"/>
      <c r="CD946" s="65"/>
      <c r="CE946" s="65"/>
      <c r="CF946" s="65"/>
      <c r="CG946" s="65"/>
      <c r="CH946" s="65"/>
      <c r="CI946" s="65"/>
      <c r="CJ946" s="171"/>
      <c r="CK946" s="64" t="str">
        <f t="shared" si="145"/>
        <v/>
      </c>
    </row>
    <row r="947" spans="1:89" s="64" customFormat="1" ht="51" customHeight="1">
      <c r="A947" s="29" t="str">
        <f t="shared" si="146"/>
        <v/>
      </c>
      <c r="B947" s="30"/>
      <c r="C947" s="30"/>
      <c r="D947" s="38"/>
      <c r="E947" s="198" t="str">
        <f t="shared" si="147"/>
        <v/>
      </c>
      <c r="F947" s="38"/>
      <c r="G947" s="38"/>
      <c r="H947" s="31"/>
      <c r="I947" s="31"/>
      <c r="J947" s="61" t="str">
        <f t="shared" si="148"/>
        <v/>
      </c>
      <c r="K947" s="69" t="str">
        <f t="shared" si="149"/>
        <v/>
      </c>
      <c r="L947" s="69" t="str">
        <f t="shared" si="150"/>
        <v/>
      </c>
      <c r="M947" s="69" t="str">
        <f t="shared" si="151"/>
        <v/>
      </c>
      <c r="N947" s="32"/>
      <c r="O947" s="99"/>
      <c r="P947" s="32"/>
      <c r="Q947" s="99"/>
      <c r="R947" s="129"/>
      <c r="S947" s="99"/>
      <c r="T947" s="32"/>
      <c r="U947" s="38"/>
      <c r="V947" s="32"/>
      <c r="W947" s="32"/>
      <c r="X947" s="38"/>
      <c r="Y947" s="30"/>
      <c r="Z947" s="30"/>
      <c r="AA947" s="32"/>
      <c r="AB947" s="32"/>
      <c r="AC947" s="33"/>
      <c r="AD947" s="63"/>
      <c r="AE947" s="63"/>
      <c r="BK947" s="65"/>
      <c r="BL947" s="65"/>
      <c r="BM947" s="65"/>
      <c r="BN947" s="65"/>
      <c r="BO947" s="65"/>
      <c r="BP947" s="65"/>
      <c r="BQ947" s="65"/>
      <c r="BR947" s="65"/>
      <c r="BS947" s="65"/>
      <c r="BT947" s="66"/>
      <c r="BU947" s="67"/>
      <c r="BV947" s="67"/>
      <c r="BW947" s="67"/>
      <c r="BX947" s="67"/>
      <c r="BY947" s="67"/>
      <c r="BZ947" s="68"/>
      <c r="CA947" s="65"/>
      <c r="CB947" s="65"/>
      <c r="CC947" s="65"/>
      <c r="CD947" s="65"/>
      <c r="CE947" s="65"/>
      <c r="CF947" s="65"/>
      <c r="CG947" s="65"/>
      <c r="CH947" s="65"/>
      <c r="CI947" s="65"/>
      <c r="CJ947" s="171"/>
      <c r="CK947" s="64" t="str">
        <f t="shared" si="145"/>
        <v/>
      </c>
    </row>
    <row r="948" spans="1:89" s="64" customFormat="1" ht="51" customHeight="1">
      <c r="A948" s="29" t="str">
        <f t="shared" si="146"/>
        <v/>
      </c>
      <c r="B948" s="30"/>
      <c r="C948" s="30"/>
      <c r="D948" s="38"/>
      <c r="E948" s="198" t="str">
        <f t="shared" si="147"/>
        <v/>
      </c>
      <c r="F948" s="38"/>
      <c r="G948" s="38"/>
      <c r="H948" s="31"/>
      <c r="I948" s="31"/>
      <c r="J948" s="61" t="str">
        <f t="shared" si="148"/>
        <v/>
      </c>
      <c r="K948" s="69" t="str">
        <f t="shared" si="149"/>
        <v/>
      </c>
      <c r="L948" s="69" t="str">
        <f t="shared" si="150"/>
        <v/>
      </c>
      <c r="M948" s="69" t="str">
        <f t="shared" si="151"/>
        <v/>
      </c>
      <c r="N948" s="32"/>
      <c r="O948" s="99"/>
      <c r="P948" s="32"/>
      <c r="Q948" s="99"/>
      <c r="R948" s="129"/>
      <c r="S948" s="99"/>
      <c r="T948" s="32"/>
      <c r="U948" s="38"/>
      <c r="V948" s="32"/>
      <c r="W948" s="32"/>
      <c r="X948" s="38"/>
      <c r="Y948" s="30"/>
      <c r="Z948" s="30"/>
      <c r="AA948" s="32"/>
      <c r="AB948" s="32"/>
      <c r="AC948" s="33"/>
      <c r="AD948" s="63"/>
      <c r="AE948" s="63"/>
      <c r="BK948" s="65"/>
      <c r="BL948" s="65"/>
      <c r="BM948" s="65"/>
      <c r="BN948" s="65"/>
      <c r="BO948" s="65"/>
      <c r="BP948" s="65"/>
      <c r="BQ948" s="65"/>
      <c r="BR948" s="65"/>
      <c r="BS948" s="65"/>
      <c r="BT948" s="66"/>
      <c r="BU948" s="67"/>
      <c r="BV948" s="67"/>
      <c r="BW948" s="67"/>
      <c r="BX948" s="67"/>
      <c r="BY948" s="67"/>
      <c r="BZ948" s="68"/>
      <c r="CA948" s="65"/>
      <c r="CB948" s="65"/>
      <c r="CC948" s="65"/>
      <c r="CD948" s="65"/>
      <c r="CE948" s="65"/>
      <c r="CF948" s="65"/>
      <c r="CG948" s="65"/>
      <c r="CH948" s="65"/>
      <c r="CI948" s="65"/>
      <c r="CJ948" s="171"/>
      <c r="CK948" s="64" t="str">
        <f t="shared" si="145"/>
        <v/>
      </c>
    </row>
    <row r="949" spans="1:89" s="64" customFormat="1" ht="51" customHeight="1">
      <c r="A949" s="29" t="str">
        <f t="shared" si="146"/>
        <v/>
      </c>
      <c r="B949" s="30"/>
      <c r="C949" s="30"/>
      <c r="D949" s="38"/>
      <c r="E949" s="198" t="str">
        <f t="shared" si="147"/>
        <v/>
      </c>
      <c r="F949" s="38"/>
      <c r="G949" s="38"/>
      <c r="H949" s="31"/>
      <c r="I949" s="31"/>
      <c r="J949" s="61" t="str">
        <f t="shared" si="148"/>
        <v/>
      </c>
      <c r="K949" s="69" t="str">
        <f t="shared" si="149"/>
        <v/>
      </c>
      <c r="L949" s="69" t="str">
        <f t="shared" si="150"/>
        <v/>
      </c>
      <c r="M949" s="69" t="str">
        <f t="shared" si="151"/>
        <v/>
      </c>
      <c r="N949" s="32"/>
      <c r="O949" s="99"/>
      <c r="P949" s="32"/>
      <c r="Q949" s="99"/>
      <c r="R949" s="129"/>
      <c r="S949" s="99"/>
      <c r="T949" s="32"/>
      <c r="U949" s="38"/>
      <c r="V949" s="32"/>
      <c r="W949" s="32"/>
      <c r="X949" s="38"/>
      <c r="Y949" s="30"/>
      <c r="Z949" s="30"/>
      <c r="AA949" s="32"/>
      <c r="AB949" s="32"/>
      <c r="AC949" s="33"/>
      <c r="AD949" s="63"/>
      <c r="AE949" s="63"/>
      <c r="BK949" s="65"/>
      <c r="BL949" s="65"/>
      <c r="BM949" s="65"/>
      <c r="BN949" s="65"/>
      <c r="BO949" s="65"/>
      <c r="BP949" s="65"/>
      <c r="BQ949" s="65"/>
      <c r="BR949" s="65"/>
      <c r="BS949" s="65"/>
      <c r="BT949" s="66"/>
      <c r="BU949" s="67"/>
      <c r="BV949" s="67"/>
      <c r="BW949" s="67"/>
      <c r="BX949" s="67"/>
      <c r="BY949" s="67"/>
      <c r="BZ949" s="68"/>
      <c r="CA949" s="65"/>
      <c r="CB949" s="65"/>
      <c r="CC949" s="65"/>
      <c r="CD949" s="65"/>
      <c r="CE949" s="65"/>
      <c r="CF949" s="65"/>
      <c r="CG949" s="65"/>
      <c r="CH949" s="65"/>
      <c r="CI949" s="65"/>
      <c r="CJ949" s="171"/>
      <c r="CK949" s="64" t="str">
        <f t="shared" si="145"/>
        <v/>
      </c>
    </row>
    <row r="950" spans="1:89" s="64" customFormat="1" ht="51" customHeight="1">
      <c r="A950" s="29" t="str">
        <f t="shared" si="146"/>
        <v/>
      </c>
      <c r="B950" s="30"/>
      <c r="C950" s="30"/>
      <c r="D950" s="38"/>
      <c r="E950" s="198" t="str">
        <f t="shared" si="147"/>
        <v/>
      </c>
      <c r="F950" s="38"/>
      <c r="G950" s="38"/>
      <c r="H950" s="31"/>
      <c r="I950" s="31"/>
      <c r="J950" s="61" t="str">
        <f t="shared" si="148"/>
        <v/>
      </c>
      <c r="K950" s="69" t="str">
        <f t="shared" si="149"/>
        <v/>
      </c>
      <c r="L950" s="69" t="str">
        <f t="shared" si="150"/>
        <v/>
      </c>
      <c r="M950" s="69" t="str">
        <f t="shared" si="151"/>
        <v/>
      </c>
      <c r="N950" s="32"/>
      <c r="O950" s="99"/>
      <c r="P950" s="32"/>
      <c r="Q950" s="99"/>
      <c r="R950" s="129"/>
      <c r="S950" s="99"/>
      <c r="T950" s="32"/>
      <c r="U950" s="38"/>
      <c r="V950" s="32"/>
      <c r="W950" s="32"/>
      <c r="X950" s="38"/>
      <c r="Y950" s="30"/>
      <c r="Z950" s="30"/>
      <c r="AA950" s="32"/>
      <c r="AB950" s="32"/>
      <c r="AC950" s="33"/>
      <c r="AD950" s="63"/>
      <c r="AE950" s="63"/>
      <c r="BK950" s="65"/>
      <c r="BL950" s="65"/>
      <c r="BM950" s="65"/>
      <c r="BN950" s="65"/>
      <c r="BO950" s="65"/>
      <c r="BP950" s="65"/>
      <c r="BQ950" s="65"/>
      <c r="BR950" s="65"/>
      <c r="BS950" s="65"/>
      <c r="BT950" s="66"/>
      <c r="BU950" s="67"/>
      <c r="BV950" s="67"/>
      <c r="BW950" s="67"/>
      <c r="BX950" s="67"/>
      <c r="BY950" s="67"/>
      <c r="BZ950" s="68"/>
      <c r="CA950" s="65"/>
      <c r="CB950" s="65"/>
      <c r="CC950" s="65"/>
      <c r="CD950" s="65"/>
      <c r="CE950" s="65"/>
      <c r="CF950" s="65"/>
      <c r="CG950" s="65"/>
      <c r="CH950" s="65"/>
      <c r="CI950" s="65"/>
      <c r="CJ950" s="171"/>
      <c r="CK950" s="64" t="str">
        <f t="shared" si="145"/>
        <v/>
      </c>
    </row>
    <row r="951" spans="1:89" s="64" customFormat="1" ht="51" customHeight="1">
      <c r="A951" s="29" t="str">
        <f t="shared" si="146"/>
        <v/>
      </c>
      <c r="B951" s="30"/>
      <c r="C951" s="30"/>
      <c r="D951" s="38"/>
      <c r="E951" s="198" t="str">
        <f t="shared" si="147"/>
        <v/>
      </c>
      <c r="F951" s="38"/>
      <c r="G951" s="38"/>
      <c r="H951" s="31"/>
      <c r="I951" s="31"/>
      <c r="J951" s="61" t="str">
        <f t="shared" si="148"/>
        <v/>
      </c>
      <c r="K951" s="69" t="str">
        <f t="shared" si="149"/>
        <v/>
      </c>
      <c r="L951" s="69" t="str">
        <f t="shared" si="150"/>
        <v/>
      </c>
      <c r="M951" s="69" t="str">
        <f t="shared" si="151"/>
        <v/>
      </c>
      <c r="N951" s="32"/>
      <c r="O951" s="99"/>
      <c r="P951" s="32"/>
      <c r="Q951" s="99"/>
      <c r="R951" s="129"/>
      <c r="S951" s="99"/>
      <c r="T951" s="32"/>
      <c r="U951" s="38"/>
      <c r="V951" s="32"/>
      <c r="W951" s="32"/>
      <c r="X951" s="38"/>
      <c r="Y951" s="30"/>
      <c r="Z951" s="30"/>
      <c r="AA951" s="32"/>
      <c r="AB951" s="32"/>
      <c r="AC951" s="33"/>
      <c r="AD951" s="63"/>
      <c r="AE951" s="63"/>
      <c r="BK951" s="65"/>
      <c r="BL951" s="65"/>
      <c r="BM951" s="65"/>
      <c r="BN951" s="65"/>
      <c r="BO951" s="65"/>
      <c r="BP951" s="65"/>
      <c r="BQ951" s="65"/>
      <c r="BR951" s="65"/>
      <c r="BS951" s="65"/>
      <c r="BT951" s="66"/>
      <c r="BU951" s="67"/>
      <c r="BV951" s="67"/>
      <c r="BW951" s="67"/>
      <c r="BX951" s="67"/>
      <c r="BY951" s="67"/>
      <c r="BZ951" s="68"/>
      <c r="CA951" s="65"/>
      <c r="CB951" s="65"/>
      <c r="CC951" s="65"/>
      <c r="CD951" s="65"/>
      <c r="CE951" s="65"/>
      <c r="CF951" s="65"/>
      <c r="CG951" s="65"/>
      <c r="CH951" s="65"/>
      <c r="CI951" s="65"/>
      <c r="CJ951" s="171"/>
      <c r="CK951" s="64" t="str">
        <f t="shared" si="145"/>
        <v/>
      </c>
    </row>
    <row r="952" spans="1:89" s="64" customFormat="1" ht="51" customHeight="1">
      <c r="A952" s="29" t="str">
        <f t="shared" si="146"/>
        <v/>
      </c>
      <c r="B952" s="30"/>
      <c r="C952" s="30"/>
      <c r="D952" s="38"/>
      <c r="E952" s="198" t="str">
        <f t="shared" si="147"/>
        <v/>
      </c>
      <c r="F952" s="38"/>
      <c r="G952" s="38"/>
      <c r="H952" s="31"/>
      <c r="I952" s="31"/>
      <c r="J952" s="61" t="str">
        <f t="shared" si="148"/>
        <v/>
      </c>
      <c r="K952" s="69" t="str">
        <f t="shared" si="149"/>
        <v/>
      </c>
      <c r="L952" s="69" t="str">
        <f t="shared" si="150"/>
        <v/>
      </c>
      <c r="M952" s="69" t="str">
        <f t="shared" si="151"/>
        <v/>
      </c>
      <c r="N952" s="32"/>
      <c r="O952" s="99"/>
      <c r="P952" s="32"/>
      <c r="Q952" s="99"/>
      <c r="R952" s="129"/>
      <c r="S952" s="99"/>
      <c r="T952" s="32"/>
      <c r="U952" s="38"/>
      <c r="V952" s="32"/>
      <c r="W952" s="32"/>
      <c r="X952" s="38"/>
      <c r="Y952" s="30"/>
      <c r="Z952" s="30"/>
      <c r="AA952" s="32"/>
      <c r="AB952" s="32"/>
      <c r="AC952" s="33"/>
      <c r="AD952" s="63"/>
      <c r="AE952" s="63"/>
      <c r="BK952" s="65"/>
      <c r="BL952" s="65"/>
      <c r="BM952" s="65"/>
      <c r="BN952" s="65"/>
      <c r="BO952" s="65"/>
      <c r="BP952" s="65"/>
      <c r="BQ952" s="65"/>
      <c r="BR952" s="65"/>
      <c r="BS952" s="65"/>
      <c r="BT952" s="66"/>
      <c r="BU952" s="67"/>
      <c r="BV952" s="67"/>
      <c r="BW952" s="67"/>
      <c r="BX952" s="67"/>
      <c r="BY952" s="67"/>
      <c r="BZ952" s="68"/>
      <c r="CA952" s="65"/>
      <c r="CB952" s="65"/>
      <c r="CC952" s="65"/>
      <c r="CD952" s="65"/>
      <c r="CE952" s="65"/>
      <c r="CF952" s="65"/>
      <c r="CG952" s="65"/>
      <c r="CH952" s="65"/>
      <c r="CI952" s="65"/>
      <c r="CJ952" s="171"/>
      <c r="CK952" s="64" t="str">
        <f t="shared" si="145"/>
        <v/>
      </c>
    </row>
    <row r="953" spans="1:89" s="64" customFormat="1" ht="51" customHeight="1">
      <c r="A953" s="29" t="str">
        <f t="shared" si="146"/>
        <v/>
      </c>
      <c r="B953" s="30"/>
      <c r="C953" s="30"/>
      <c r="D953" s="38"/>
      <c r="E953" s="198" t="str">
        <f t="shared" si="147"/>
        <v/>
      </c>
      <c r="F953" s="38"/>
      <c r="G953" s="38"/>
      <c r="H953" s="31"/>
      <c r="I953" s="31"/>
      <c r="J953" s="61" t="str">
        <f t="shared" si="148"/>
        <v/>
      </c>
      <c r="K953" s="69" t="str">
        <f t="shared" si="149"/>
        <v/>
      </c>
      <c r="L953" s="69" t="str">
        <f t="shared" si="150"/>
        <v/>
      </c>
      <c r="M953" s="69" t="str">
        <f t="shared" si="151"/>
        <v/>
      </c>
      <c r="N953" s="32"/>
      <c r="O953" s="99"/>
      <c r="P953" s="32"/>
      <c r="Q953" s="99"/>
      <c r="R953" s="129"/>
      <c r="S953" s="99"/>
      <c r="T953" s="32"/>
      <c r="U953" s="38"/>
      <c r="V953" s="32"/>
      <c r="W953" s="32"/>
      <c r="X953" s="38"/>
      <c r="Y953" s="30"/>
      <c r="Z953" s="30"/>
      <c r="AA953" s="32"/>
      <c r="AB953" s="32"/>
      <c r="AC953" s="33"/>
      <c r="AD953" s="63"/>
      <c r="AE953" s="63"/>
      <c r="BK953" s="65"/>
      <c r="BL953" s="65"/>
      <c r="BM953" s="65"/>
      <c r="BN953" s="65"/>
      <c r="BO953" s="65"/>
      <c r="BP953" s="65"/>
      <c r="BQ953" s="65"/>
      <c r="BR953" s="65"/>
      <c r="BS953" s="65"/>
      <c r="BT953" s="66"/>
      <c r="BU953" s="67"/>
      <c r="BV953" s="67"/>
      <c r="BW953" s="67"/>
      <c r="BX953" s="67"/>
      <c r="BY953" s="67"/>
      <c r="BZ953" s="68"/>
      <c r="CA953" s="65"/>
      <c r="CB953" s="65"/>
      <c r="CC953" s="65"/>
      <c r="CD953" s="65"/>
      <c r="CE953" s="65"/>
      <c r="CF953" s="65"/>
      <c r="CG953" s="65"/>
      <c r="CH953" s="65"/>
      <c r="CI953" s="65"/>
      <c r="CJ953" s="171"/>
      <c r="CK953" s="64" t="str">
        <f t="shared" si="145"/>
        <v/>
      </c>
    </row>
    <row r="954" spans="1:89" s="64" customFormat="1" ht="51" customHeight="1">
      <c r="A954" s="29" t="str">
        <f t="shared" si="146"/>
        <v/>
      </c>
      <c r="B954" s="30"/>
      <c r="C954" s="30"/>
      <c r="D954" s="38"/>
      <c r="E954" s="198" t="str">
        <f t="shared" si="147"/>
        <v/>
      </c>
      <c r="F954" s="38"/>
      <c r="G954" s="38"/>
      <c r="H954" s="31"/>
      <c r="I954" s="31"/>
      <c r="J954" s="61" t="str">
        <f t="shared" si="148"/>
        <v/>
      </c>
      <c r="K954" s="69" t="str">
        <f t="shared" si="149"/>
        <v/>
      </c>
      <c r="L954" s="69" t="str">
        <f t="shared" si="150"/>
        <v/>
      </c>
      <c r="M954" s="69" t="str">
        <f t="shared" si="151"/>
        <v/>
      </c>
      <c r="N954" s="32"/>
      <c r="O954" s="99"/>
      <c r="P954" s="32"/>
      <c r="Q954" s="99"/>
      <c r="R954" s="129"/>
      <c r="S954" s="99"/>
      <c r="T954" s="32"/>
      <c r="U954" s="38"/>
      <c r="V954" s="32"/>
      <c r="W954" s="32"/>
      <c r="X954" s="38"/>
      <c r="Y954" s="30"/>
      <c r="Z954" s="30"/>
      <c r="AA954" s="32"/>
      <c r="AB954" s="32"/>
      <c r="AC954" s="33"/>
      <c r="AD954" s="63"/>
      <c r="AE954" s="63"/>
      <c r="BK954" s="65"/>
      <c r="BL954" s="65"/>
      <c r="BM954" s="65"/>
      <c r="BN954" s="65"/>
      <c r="BO954" s="65"/>
      <c r="BP954" s="65"/>
      <c r="BQ954" s="65"/>
      <c r="BR954" s="65"/>
      <c r="BS954" s="65"/>
      <c r="BT954" s="66"/>
      <c r="BU954" s="67"/>
      <c r="BV954" s="67"/>
      <c r="BW954" s="67"/>
      <c r="BX954" s="67"/>
      <c r="BY954" s="67"/>
      <c r="BZ954" s="68"/>
      <c r="CA954" s="65"/>
      <c r="CB954" s="65"/>
      <c r="CC954" s="65"/>
      <c r="CD954" s="65"/>
      <c r="CE954" s="65"/>
      <c r="CF954" s="65"/>
      <c r="CG954" s="65"/>
      <c r="CH954" s="65"/>
      <c r="CI954" s="65"/>
      <c r="CJ954" s="171"/>
      <c r="CK954" s="64" t="str">
        <f t="shared" si="145"/>
        <v/>
      </c>
    </row>
    <row r="955" spans="1:89" s="64" customFormat="1" ht="51" customHeight="1">
      <c r="A955" s="29" t="str">
        <f t="shared" si="146"/>
        <v/>
      </c>
      <c r="B955" s="30"/>
      <c r="C955" s="30"/>
      <c r="D955" s="38"/>
      <c r="E955" s="198" t="str">
        <f t="shared" si="147"/>
        <v/>
      </c>
      <c r="F955" s="38"/>
      <c r="G955" s="38"/>
      <c r="H955" s="31"/>
      <c r="I955" s="31"/>
      <c r="J955" s="61" t="str">
        <f t="shared" si="148"/>
        <v/>
      </c>
      <c r="K955" s="69" t="str">
        <f t="shared" si="149"/>
        <v/>
      </c>
      <c r="L955" s="69" t="str">
        <f t="shared" si="150"/>
        <v/>
      </c>
      <c r="M955" s="69" t="str">
        <f t="shared" si="151"/>
        <v/>
      </c>
      <c r="N955" s="32"/>
      <c r="O955" s="99"/>
      <c r="P955" s="32"/>
      <c r="Q955" s="99"/>
      <c r="R955" s="129"/>
      <c r="S955" s="99"/>
      <c r="T955" s="32"/>
      <c r="U955" s="38"/>
      <c r="V955" s="32"/>
      <c r="W955" s="32"/>
      <c r="X955" s="38"/>
      <c r="Y955" s="30"/>
      <c r="Z955" s="30"/>
      <c r="AA955" s="32"/>
      <c r="AB955" s="32"/>
      <c r="AC955" s="33"/>
      <c r="AD955" s="63"/>
      <c r="AE955" s="63"/>
      <c r="BK955" s="65"/>
      <c r="BL955" s="65"/>
      <c r="BM955" s="65"/>
      <c r="BN955" s="65"/>
      <c r="BO955" s="65"/>
      <c r="BP955" s="65"/>
      <c r="BQ955" s="65"/>
      <c r="BR955" s="65"/>
      <c r="BS955" s="65"/>
      <c r="BT955" s="66"/>
      <c r="BU955" s="67"/>
      <c r="BV955" s="67"/>
      <c r="BW955" s="67"/>
      <c r="BX955" s="67"/>
      <c r="BY955" s="67"/>
      <c r="BZ955" s="68"/>
      <c r="CA955" s="65"/>
      <c r="CB955" s="65"/>
      <c r="CC955" s="65"/>
      <c r="CD955" s="65"/>
      <c r="CE955" s="65"/>
      <c r="CF955" s="65"/>
      <c r="CG955" s="65"/>
      <c r="CH955" s="65"/>
      <c r="CI955" s="65"/>
      <c r="CJ955" s="171"/>
      <c r="CK955" s="64" t="str">
        <f t="shared" si="145"/>
        <v/>
      </c>
    </row>
    <row r="956" spans="1:89" s="64" customFormat="1" ht="51" customHeight="1">
      <c r="A956" s="29" t="str">
        <f t="shared" si="146"/>
        <v/>
      </c>
      <c r="B956" s="30"/>
      <c r="C956" s="30"/>
      <c r="D956" s="38"/>
      <c r="E956" s="198" t="str">
        <f t="shared" si="147"/>
        <v/>
      </c>
      <c r="F956" s="38"/>
      <c r="G956" s="38"/>
      <c r="H956" s="31"/>
      <c r="I956" s="31"/>
      <c r="J956" s="61" t="str">
        <f t="shared" si="148"/>
        <v/>
      </c>
      <c r="K956" s="69" t="str">
        <f t="shared" si="149"/>
        <v/>
      </c>
      <c r="L956" s="69" t="str">
        <f t="shared" si="150"/>
        <v/>
      </c>
      <c r="M956" s="69" t="str">
        <f t="shared" si="151"/>
        <v/>
      </c>
      <c r="N956" s="32"/>
      <c r="O956" s="99"/>
      <c r="P956" s="32"/>
      <c r="Q956" s="99"/>
      <c r="R956" s="129"/>
      <c r="S956" s="99"/>
      <c r="T956" s="32"/>
      <c r="U956" s="38"/>
      <c r="V956" s="32"/>
      <c r="W956" s="32"/>
      <c r="X956" s="38"/>
      <c r="Y956" s="30"/>
      <c r="Z956" s="30"/>
      <c r="AA956" s="32"/>
      <c r="AB956" s="32"/>
      <c r="AC956" s="33"/>
      <c r="AD956" s="63"/>
      <c r="AE956" s="63"/>
      <c r="BK956" s="65"/>
      <c r="BL956" s="65"/>
      <c r="BM956" s="65"/>
      <c r="BN956" s="65"/>
      <c r="BO956" s="65"/>
      <c r="BP956" s="65"/>
      <c r="BQ956" s="65"/>
      <c r="BR956" s="65"/>
      <c r="BS956" s="65"/>
      <c r="BT956" s="66"/>
      <c r="BU956" s="67"/>
      <c r="BV956" s="67"/>
      <c r="BW956" s="67"/>
      <c r="BX956" s="67"/>
      <c r="BY956" s="67"/>
      <c r="BZ956" s="68"/>
      <c r="CA956" s="65"/>
      <c r="CB956" s="65"/>
      <c r="CC956" s="65"/>
      <c r="CD956" s="65"/>
      <c r="CE956" s="65"/>
      <c r="CF956" s="65"/>
      <c r="CG956" s="65"/>
      <c r="CH956" s="65"/>
      <c r="CI956" s="65"/>
      <c r="CJ956" s="171"/>
      <c r="CK956" s="64" t="str">
        <f t="shared" si="145"/>
        <v/>
      </c>
    </row>
    <row r="957" spans="1:89" s="64" customFormat="1" ht="51" customHeight="1">
      <c r="A957" s="29" t="str">
        <f t="shared" si="146"/>
        <v/>
      </c>
      <c r="B957" s="30"/>
      <c r="C957" s="30"/>
      <c r="D957" s="38"/>
      <c r="E957" s="198" t="str">
        <f t="shared" si="147"/>
        <v/>
      </c>
      <c r="F957" s="38"/>
      <c r="G957" s="38"/>
      <c r="H957" s="31"/>
      <c r="I957" s="31"/>
      <c r="J957" s="61" t="str">
        <f t="shared" si="148"/>
        <v/>
      </c>
      <c r="K957" s="69" t="str">
        <f t="shared" si="149"/>
        <v/>
      </c>
      <c r="L957" s="69" t="str">
        <f t="shared" si="150"/>
        <v/>
      </c>
      <c r="M957" s="69" t="str">
        <f t="shared" si="151"/>
        <v/>
      </c>
      <c r="N957" s="32"/>
      <c r="O957" s="99"/>
      <c r="P957" s="32"/>
      <c r="Q957" s="99"/>
      <c r="R957" s="129"/>
      <c r="S957" s="99"/>
      <c r="T957" s="32"/>
      <c r="U957" s="38"/>
      <c r="V957" s="32"/>
      <c r="W957" s="32"/>
      <c r="X957" s="38"/>
      <c r="Y957" s="30"/>
      <c r="Z957" s="30"/>
      <c r="AA957" s="32"/>
      <c r="AB957" s="32"/>
      <c r="AC957" s="33"/>
      <c r="AD957" s="63"/>
      <c r="AE957" s="63"/>
      <c r="BK957" s="65"/>
      <c r="BL957" s="65"/>
      <c r="BM957" s="65"/>
      <c r="BN957" s="65"/>
      <c r="BO957" s="65"/>
      <c r="BP957" s="65"/>
      <c r="BQ957" s="65"/>
      <c r="BR957" s="65"/>
      <c r="BS957" s="65"/>
      <c r="BT957" s="66"/>
      <c r="BU957" s="67"/>
      <c r="BV957" s="67"/>
      <c r="BW957" s="67"/>
      <c r="BX957" s="67"/>
      <c r="BY957" s="67"/>
      <c r="BZ957" s="68"/>
      <c r="CA957" s="65"/>
      <c r="CB957" s="65"/>
      <c r="CC957" s="65"/>
      <c r="CD957" s="65"/>
      <c r="CE957" s="65"/>
      <c r="CF957" s="65"/>
      <c r="CG957" s="65"/>
      <c r="CH957" s="65"/>
      <c r="CI957" s="65"/>
      <c r="CJ957" s="171"/>
      <c r="CK957" s="64" t="str">
        <f t="shared" si="145"/>
        <v/>
      </c>
    </row>
    <row r="958" spans="1:89" s="64" customFormat="1" ht="51" customHeight="1">
      <c r="A958" s="29" t="str">
        <f t="shared" si="146"/>
        <v/>
      </c>
      <c r="B958" s="30"/>
      <c r="C958" s="30"/>
      <c r="D958" s="38"/>
      <c r="E958" s="198" t="str">
        <f t="shared" si="147"/>
        <v/>
      </c>
      <c r="F958" s="38"/>
      <c r="G958" s="38"/>
      <c r="H958" s="31"/>
      <c r="I958" s="31"/>
      <c r="J958" s="61" t="str">
        <f t="shared" si="148"/>
        <v/>
      </c>
      <c r="K958" s="69" t="str">
        <f t="shared" si="149"/>
        <v/>
      </c>
      <c r="L958" s="69" t="str">
        <f t="shared" si="150"/>
        <v/>
      </c>
      <c r="M958" s="69" t="str">
        <f t="shared" si="151"/>
        <v/>
      </c>
      <c r="N958" s="32"/>
      <c r="O958" s="99"/>
      <c r="P958" s="32"/>
      <c r="Q958" s="99"/>
      <c r="R958" s="129"/>
      <c r="S958" s="99"/>
      <c r="T958" s="32"/>
      <c r="U958" s="38"/>
      <c r="V958" s="32"/>
      <c r="W958" s="32"/>
      <c r="X958" s="38"/>
      <c r="Y958" s="30"/>
      <c r="Z958" s="30"/>
      <c r="AA958" s="32"/>
      <c r="AB958" s="32"/>
      <c r="AC958" s="33"/>
      <c r="AD958" s="63"/>
      <c r="AE958" s="63"/>
      <c r="BK958" s="65"/>
      <c r="BL958" s="65"/>
      <c r="BM958" s="65"/>
      <c r="BN958" s="65"/>
      <c r="BO958" s="65"/>
      <c r="BP958" s="65"/>
      <c r="BQ958" s="65"/>
      <c r="BR958" s="65"/>
      <c r="BS958" s="65"/>
      <c r="BT958" s="66"/>
      <c r="BU958" s="67"/>
      <c r="BV958" s="67"/>
      <c r="BW958" s="67"/>
      <c r="BX958" s="67"/>
      <c r="BY958" s="67"/>
      <c r="BZ958" s="68"/>
      <c r="CA958" s="65"/>
      <c r="CB958" s="65"/>
      <c r="CC958" s="65"/>
      <c r="CD958" s="65"/>
      <c r="CE958" s="65"/>
      <c r="CF958" s="65"/>
      <c r="CG958" s="65"/>
      <c r="CH958" s="65"/>
      <c r="CI958" s="65"/>
      <c r="CJ958" s="171"/>
      <c r="CK958" s="64" t="str">
        <f t="shared" si="145"/>
        <v/>
      </c>
    </row>
    <row r="959" spans="1:89" s="64" customFormat="1" ht="51" customHeight="1">
      <c r="A959" s="29" t="str">
        <f t="shared" si="146"/>
        <v/>
      </c>
      <c r="B959" s="30"/>
      <c r="C959" s="30"/>
      <c r="D959" s="38"/>
      <c r="E959" s="198" t="str">
        <f t="shared" si="147"/>
        <v/>
      </c>
      <c r="F959" s="38"/>
      <c r="G959" s="38"/>
      <c r="H959" s="31"/>
      <c r="I959" s="31"/>
      <c r="J959" s="61" t="str">
        <f t="shared" si="148"/>
        <v/>
      </c>
      <c r="K959" s="69" t="str">
        <f t="shared" si="149"/>
        <v/>
      </c>
      <c r="L959" s="69" t="str">
        <f t="shared" si="150"/>
        <v/>
      </c>
      <c r="M959" s="69" t="str">
        <f t="shared" si="151"/>
        <v/>
      </c>
      <c r="N959" s="32"/>
      <c r="O959" s="99"/>
      <c r="P959" s="32"/>
      <c r="Q959" s="99"/>
      <c r="R959" s="129"/>
      <c r="S959" s="99"/>
      <c r="T959" s="32"/>
      <c r="U959" s="38"/>
      <c r="V959" s="32"/>
      <c r="W959" s="32"/>
      <c r="X959" s="38"/>
      <c r="Y959" s="30"/>
      <c r="Z959" s="30"/>
      <c r="AA959" s="32"/>
      <c r="AB959" s="32"/>
      <c r="AC959" s="33"/>
      <c r="AD959" s="63"/>
      <c r="AE959" s="63"/>
      <c r="BK959" s="65"/>
      <c r="BL959" s="65"/>
      <c r="BM959" s="65"/>
      <c r="BN959" s="65"/>
      <c r="BO959" s="65"/>
      <c r="BP959" s="65"/>
      <c r="BQ959" s="65"/>
      <c r="BR959" s="65"/>
      <c r="BS959" s="65"/>
      <c r="BT959" s="66"/>
      <c r="BU959" s="67"/>
      <c r="BV959" s="67"/>
      <c r="BW959" s="67"/>
      <c r="BX959" s="67"/>
      <c r="BY959" s="67"/>
      <c r="BZ959" s="68"/>
      <c r="CA959" s="65"/>
      <c r="CB959" s="65"/>
      <c r="CC959" s="65"/>
      <c r="CD959" s="65"/>
      <c r="CE959" s="65"/>
      <c r="CF959" s="65"/>
      <c r="CG959" s="65"/>
      <c r="CH959" s="65"/>
      <c r="CI959" s="65"/>
      <c r="CJ959" s="171"/>
      <c r="CK959" s="64" t="str">
        <f t="shared" si="145"/>
        <v/>
      </c>
    </row>
    <row r="960" spans="1:89" s="64" customFormat="1" ht="51" customHeight="1">
      <c r="A960" s="29" t="str">
        <f t="shared" si="146"/>
        <v/>
      </c>
      <c r="B960" s="30"/>
      <c r="C960" s="30"/>
      <c r="D960" s="38"/>
      <c r="E960" s="198" t="str">
        <f t="shared" si="147"/>
        <v/>
      </c>
      <c r="F960" s="38"/>
      <c r="G960" s="38"/>
      <c r="H960" s="31"/>
      <c r="I960" s="31"/>
      <c r="J960" s="61" t="str">
        <f t="shared" si="148"/>
        <v/>
      </c>
      <c r="K960" s="69" t="str">
        <f t="shared" si="149"/>
        <v/>
      </c>
      <c r="L960" s="69" t="str">
        <f t="shared" si="150"/>
        <v/>
      </c>
      <c r="M960" s="69" t="str">
        <f t="shared" si="151"/>
        <v/>
      </c>
      <c r="N960" s="32"/>
      <c r="O960" s="99"/>
      <c r="P960" s="32"/>
      <c r="Q960" s="99"/>
      <c r="R960" s="129"/>
      <c r="S960" s="99"/>
      <c r="T960" s="32"/>
      <c r="U960" s="38"/>
      <c r="V960" s="32"/>
      <c r="W960" s="32"/>
      <c r="X960" s="38"/>
      <c r="Y960" s="30"/>
      <c r="Z960" s="30"/>
      <c r="AA960" s="32"/>
      <c r="AB960" s="32"/>
      <c r="AC960" s="33"/>
      <c r="AD960" s="63"/>
      <c r="AE960" s="63"/>
      <c r="BK960" s="65"/>
      <c r="BL960" s="65"/>
      <c r="BM960" s="65"/>
      <c r="BN960" s="65"/>
      <c r="BO960" s="65"/>
      <c r="BP960" s="65"/>
      <c r="BQ960" s="65"/>
      <c r="BR960" s="65"/>
      <c r="BS960" s="65"/>
      <c r="BT960" s="66"/>
      <c r="BU960" s="67"/>
      <c r="BV960" s="67"/>
      <c r="BW960" s="67"/>
      <c r="BX960" s="67"/>
      <c r="BY960" s="67"/>
      <c r="BZ960" s="68"/>
      <c r="CA960" s="65"/>
      <c r="CB960" s="65"/>
      <c r="CC960" s="65"/>
      <c r="CD960" s="65"/>
      <c r="CE960" s="65"/>
      <c r="CF960" s="65"/>
      <c r="CG960" s="65"/>
      <c r="CH960" s="65"/>
      <c r="CI960" s="65"/>
      <c r="CJ960" s="171"/>
      <c r="CK960" s="64" t="str">
        <f t="shared" si="145"/>
        <v/>
      </c>
    </row>
    <row r="961" spans="1:89" s="64" customFormat="1" ht="51" customHeight="1">
      <c r="A961" s="29" t="str">
        <f t="shared" si="146"/>
        <v/>
      </c>
      <c r="B961" s="30"/>
      <c r="C961" s="30"/>
      <c r="D961" s="38"/>
      <c r="E961" s="198" t="str">
        <f t="shared" si="147"/>
        <v/>
      </c>
      <c r="F961" s="38"/>
      <c r="G961" s="38"/>
      <c r="H961" s="31"/>
      <c r="I961" s="31"/>
      <c r="J961" s="61" t="str">
        <f t="shared" si="148"/>
        <v/>
      </c>
      <c r="K961" s="69" t="str">
        <f t="shared" si="149"/>
        <v/>
      </c>
      <c r="L961" s="69" t="str">
        <f t="shared" si="150"/>
        <v/>
      </c>
      <c r="M961" s="69" t="str">
        <f t="shared" si="151"/>
        <v/>
      </c>
      <c r="N961" s="32"/>
      <c r="O961" s="99"/>
      <c r="P961" s="32"/>
      <c r="Q961" s="99"/>
      <c r="R961" s="129"/>
      <c r="S961" s="99"/>
      <c r="T961" s="32"/>
      <c r="U961" s="38"/>
      <c r="V961" s="32"/>
      <c r="W961" s="32"/>
      <c r="X961" s="38"/>
      <c r="Y961" s="30"/>
      <c r="Z961" s="30"/>
      <c r="AA961" s="32"/>
      <c r="AB961" s="32"/>
      <c r="AC961" s="33"/>
      <c r="AD961" s="63"/>
      <c r="AE961" s="63"/>
      <c r="BK961" s="65"/>
      <c r="BL961" s="65"/>
      <c r="BM961" s="65"/>
      <c r="BN961" s="65"/>
      <c r="BO961" s="65"/>
      <c r="BP961" s="65"/>
      <c r="BQ961" s="65"/>
      <c r="BR961" s="65"/>
      <c r="BS961" s="65"/>
      <c r="BT961" s="66"/>
      <c r="BU961" s="67"/>
      <c r="BV961" s="67"/>
      <c r="BW961" s="67"/>
      <c r="BX961" s="67"/>
      <c r="BY961" s="67"/>
      <c r="BZ961" s="68"/>
      <c r="CA961" s="65"/>
      <c r="CB961" s="65"/>
      <c r="CC961" s="65"/>
      <c r="CD961" s="65"/>
      <c r="CE961" s="65"/>
      <c r="CF961" s="65"/>
      <c r="CG961" s="65"/>
      <c r="CH961" s="65"/>
      <c r="CI961" s="65"/>
      <c r="CJ961" s="171"/>
      <c r="CK961" s="64" t="str">
        <f t="shared" si="145"/>
        <v/>
      </c>
    </row>
    <row r="962" spans="1:89" s="64" customFormat="1" ht="51" customHeight="1">
      <c r="A962" s="29" t="str">
        <f t="shared" si="146"/>
        <v/>
      </c>
      <c r="B962" s="30"/>
      <c r="C962" s="30"/>
      <c r="D962" s="38"/>
      <c r="E962" s="198" t="str">
        <f t="shared" si="147"/>
        <v/>
      </c>
      <c r="F962" s="38"/>
      <c r="G962" s="38"/>
      <c r="H962" s="31"/>
      <c r="I962" s="31"/>
      <c r="J962" s="61" t="str">
        <f t="shared" si="148"/>
        <v/>
      </c>
      <c r="K962" s="69" t="str">
        <f t="shared" si="149"/>
        <v/>
      </c>
      <c r="L962" s="69" t="str">
        <f t="shared" si="150"/>
        <v/>
      </c>
      <c r="M962" s="69" t="str">
        <f t="shared" si="151"/>
        <v/>
      </c>
      <c r="N962" s="32"/>
      <c r="O962" s="99"/>
      <c r="P962" s="32"/>
      <c r="Q962" s="99"/>
      <c r="R962" s="129"/>
      <c r="S962" s="99"/>
      <c r="T962" s="32"/>
      <c r="U962" s="38"/>
      <c r="V962" s="32"/>
      <c r="W962" s="32"/>
      <c r="X962" s="38"/>
      <c r="Y962" s="30"/>
      <c r="Z962" s="30"/>
      <c r="AA962" s="32"/>
      <c r="AB962" s="32"/>
      <c r="AC962" s="33"/>
      <c r="AD962" s="63"/>
      <c r="AE962" s="63"/>
      <c r="BK962" s="65"/>
      <c r="BL962" s="65"/>
      <c r="BM962" s="65"/>
      <c r="BN962" s="65"/>
      <c r="BO962" s="65"/>
      <c r="BP962" s="65"/>
      <c r="BQ962" s="65"/>
      <c r="BR962" s="65"/>
      <c r="BS962" s="65"/>
      <c r="BT962" s="66"/>
      <c r="BU962" s="67"/>
      <c r="BV962" s="67"/>
      <c r="BW962" s="67"/>
      <c r="BX962" s="67"/>
      <c r="BY962" s="67"/>
      <c r="BZ962" s="68"/>
      <c r="CA962" s="65"/>
      <c r="CB962" s="65"/>
      <c r="CC962" s="65"/>
      <c r="CD962" s="65"/>
      <c r="CE962" s="65"/>
      <c r="CF962" s="65"/>
      <c r="CG962" s="65"/>
      <c r="CH962" s="65"/>
      <c r="CI962" s="65"/>
      <c r="CJ962" s="171"/>
      <c r="CK962" s="64" t="str">
        <f t="shared" si="145"/>
        <v/>
      </c>
    </row>
    <row r="963" spans="1:89" s="64" customFormat="1" ht="51" customHeight="1">
      <c r="A963" s="29" t="str">
        <f t="shared" si="146"/>
        <v/>
      </c>
      <c r="B963" s="30"/>
      <c r="C963" s="30"/>
      <c r="D963" s="38"/>
      <c r="E963" s="198" t="str">
        <f t="shared" si="147"/>
        <v/>
      </c>
      <c r="F963" s="38"/>
      <c r="G963" s="38"/>
      <c r="H963" s="31"/>
      <c r="I963" s="31"/>
      <c r="J963" s="61" t="str">
        <f t="shared" si="148"/>
        <v/>
      </c>
      <c r="K963" s="69" t="str">
        <f t="shared" si="149"/>
        <v/>
      </c>
      <c r="L963" s="69" t="str">
        <f t="shared" si="150"/>
        <v/>
      </c>
      <c r="M963" s="69" t="str">
        <f t="shared" si="151"/>
        <v/>
      </c>
      <c r="N963" s="32"/>
      <c r="O963" s="99"/>
      <c r="P963" s="32"/>
      <c r="Q963" s="99"/>
      <c r="R963" s="129"/>
      <c r="S963" s="99"/>
      <c r="T963" s="32"/>
      <c r="U963" s="38"/>
      <c r="V963" s="32"/>
      <c r="W963" s="32"/>
      <c r="X963" s="38"/>
      <c r="Y963" s="30"/>
      <c r="Z963" s="30"/>
      <c r="AA963" s="32"/>
      <c r="AB963" s="32"/>
      <c r="AC963" s="33"/>
      <c r="AD963" s="63"/>
      <c r="AE963" s="63"/>
      <c r="BK963" s="65"/>
      <c r="BL963" s="65"/>
      <c r="BM963" s="65"/>
      <c r="BN963" s="65"/>
      <c r="BO963" s="65"/>
      <c r="BP963" s="65"/>
      <c r="BQ963" s="65"/>
      <c r="BR963" s="65"/>
      <c r="BS963" s="65"/>
      <c r="BT963" s="66"/>
      <c r="BU963" s="67"/>
      <c r="BV963" s="67"/>
      <c r="BW963" s="67"/>
      <c r="BX963" s="67"/>
      <c r="BY963" s="67"/>
      <c r="BZ963" s="68"/>
      <c r="CA963" s="65"/>
      <c r="CB963" s="65"/>
      <c r="CC963" s="65"/>
      <c r="CD963" s="65"/>
      <c r="CE963" s="65"/>
      <c r="CF963" s="65"/>
      <c r="CG963" s="65"/>
      <c r="CH963" s="65"/>
      <c r="CI963" s="65"/>
      <c r="CJ963" s="171"/>
      <c r="CK963" s="64" t="str">
        <f t="shared" si="145"/>
        <v/>
      </c>
    </row>
    <row r="964" spans="1:89" s="64" customFormat="1" ht="51" customHeight="1">
      <c r="A964" s="29" t="str">
        <f t="shared" si="146"/>
        <v/>
      </c>
      <c r="B964" s="30"/>
      <c r="C964" s="30"/>
      <c r="D964" s="38"/>
      <c r="E964" s="198" t="str">
        <f t="shared" si="147"/>
        <v/>
      </c>
      <c r="F964" s="38"/>
      <c r="G964" s="38"/>
      <c r="H964" s="31"/>
      <c r="I964" s="31"/>
      <c r="J964" s="61" t="str">
        <f t="shared" si="148"/>
        <v/>
      </c>
      <c r="K964" s="69" t="str">
        <f t="shared" si="149"/>
        <v/>
      </c>
      <c r="L964" s="69" t="str">
        <f t="shared" si="150"/>
        <v/>
      </c>
      <c r="M964" s="69" t="str">
        <f t="shared" si="151"/>
        <v/>
      </c>
      <c r="N964" s="32"/>
      <c r="O964" s="99"/>
      <c r="P964" s="32"/>
      <c r="Q964" s="99"/>
      <c r="R964" s="129"/>
      <c r="S964" s="99"/>
      <c r="T964" s="32"/>
      <c r="U964" s="38"/>
      <c r="V964" s="32"/>
      <c r="W964" s="32"/>
      <c r="X964" s="38"/>
      <c r="Y964" s="30"/>
      <c r="Z964" s="30"/>
      <c r="AA964" s="32"/>
      <c r="AB964" s="32"/>
      <c r="AC964" s="33"/>
      <c r="AD964" s="63"/>
      <c r="AE964" s="63"/>
      <c r="BK964" s="65"/>
      <c r="BL964" s="65"/>
      <c r="BM964" s="65"/>
      <c r="BN964" s="65"/>
      <c r="BO964" s="65"/>
      <c r="BP964" s="65"/>
      <c r="BQ964" s="65"/>
      <c r="BR964" s="65"/>
      <c r="BS964" s="65"/>
      <c r="BT964" s="66"/>
      <c r="BU964" s="67"/>
      <c r="BV964" s="67"/>
      <c r="BW964" s="67"/>
      <c r="BX964" s="67"/>
      <c r="BY964" s="67"/>
      <c r="BZ964" s="68"/>
      <c r="CA964" s="65"/>
      <c r="CB964" s="65"/>
      <c r="CC964" s="65"/>
      <c r="CD964" s="65"/>
      <c r="CE964" s="65"/>
      <c r="CF964" s="65"/>
      <c r="CG964" s="65"/>
      <c r="CH964" s="65"/>
      <c r="CI964" s="65"/>
      <c r="CJ964" s="171"/>
      <c r="CK964" s="64" t="str">
        <f t="shared" si="145"/>
        <v/>
      </c>
    </row>
    <row r="965" spans="1:89" s="64" customFormat="1" ht="51" customHeight="1">
      <c r="A965" s="29" t="str">
        <f t="shared" si="146"/>
        <v/>
      </c>
      <c r="B965" s="30"/>
      <c r="C965" s="30"/>
      <c r="D965" s="38"/>
      <c r="E965" s="198" t="str">
        <f t="shared" si="147"/>
        <v/>
      </c>
      <c r="F965" s="38"/>
      <c r="G965" s="38"/>
      <c r="H965" s="31"/>
      <c r="I965" s="31"/>
      <c r="J965" s="61" t="str">
        <f t="shared" si="148"/>
        <v/>
      </c>
      <c r="K965" s="69" t="str">
        <f t="shared" si="149"/>
        <v/>
      </c>
      <c r="L965" s="69" t="str">
        <f t="shared" si="150"/>
        <v/>
      </c>
      <c r="M965" s="69" t="str">
        <f t="shared" si="151"/>
        <v/>
      </c>
      <c r="N965" s="32"/>
      <c r="O965" s="99"/>
      <c r="P965" s="32"/>
      <c r="Q965" s="99"/>
      <c r="R965" s="129"/>
      <c r="S965" s="99"/>
      <c r="T965" s="32"/>
      <c r="U965" s="38"/>
      <c r="V965" s="32"/>
      <c r="W965" s="32"/>
      <c r="X965" s="38"/>
      <c r="Y965" s="30"/>
      <c r="Z965" s="30"/>
      <c r="AA965" s="32"/>
      <c r="AB965" s="32"/>
      <c r="AC965" s="33"/>
      <c r="AD965" s="63"/>
      <c r="AE965" s="63"/>
      <c r="BK965" s="65"/>
      <c r="BL965" s="65"/>
      <c r="BM965" s="65"/>
      <c r="BN965" s="65"/>
      <c r="BO965" s="65"/>
      <c r="BP965" s="65"/>
      <c r="BQ965" s="65"/>
      <c r="BR965" s="65"/>
      <c r="BS965" s="65"/>
      <c r="BT965" s="66"/>
      <c r="BU965" s="67"/>
      <c r="BV965" s="67"/>
      <c r="BW965" s="67"/>
      <c r="BX965" s="67"/>
      <c r="BY965" s="67"/>
      <c r="BZ965" s="68"/>
      <c r="CA965" s="65"/>
      <c r="CB965" s="65"/>
      <c r="CC965" s="65"/>
      <c r="CD965" s="65"/>
      <c r="CE965" s="65"/>
      <c r="CF965" s="65"/>
      <c r="CG965" s="65"/>
      <c r="CH965" s="65"/>
      <c r="CI965" s="65"/>
      <c r="CJ965" s="171"/>
      <c r="CK965" s="64" t="str">
        <f t="shared" si="145"/>
        <v/>
      </c>
    </row>
    <row r="966" spans="1:89" s="64" customFormat="1" ht="51" customHeight="1">
      <c r="A966" s="29" t="str">
        <f t="shared" si="146"/>
        <v/>
      </c>
      <c r="B966" s="30"/>
      <c r="C966" s="30"/>
      <c r="D966" s="38"/>
      <c r="E966" s="198" t="str">
        <f t="shared" si="147"/>
        <v/>
      </c>
      <c r="F966" s="38"/>
      <c r="G966" s="38"/>
      <c r="H966" s="31"/>
      <c r="I966" s="31"/>
      <c r="J966" s="61" t="str">
        <f t="shared" si="148"/>
        <v/>
      </c>
      <c r="K966" s="69" t="str">
        <f t="shared" si="149"/>
        <v/>
      </c>
      <c r="L966" s="69" t="str">
        <f t="shared" si="150"/>
        <v/>
      </c>
      <c r="M966" s="69" t="str">
        <f t="shared" si="151"/>
        <v/>
      </c>
      <c r="N966" s="32"/>
      <c r="O966" s="99"/>
      <c r="P966" s="32"/>
      <c r="Q966" s="99"/>
      <c r="R966" s="129"/>
      <c r="S966" s="99"/>
      <c r="T966" s="32"/>
      <c r="U966" s="38"/>
      <c r="V966" s="32"/>
      <c r="W966" s="32"/>
      <c r="X966" s="38"/>
      <c r="Y966" s="30"/>
      <c r="Z966" s="30"/>
      <c r="AA966" s="32"/>
      <c r="AB966" s="32"/>
      <c r="AC966" s="33"/>
      <c r="AD966" s="63"/>
      <c r="AE966" s="63"/>
      <c r="BK966" s="65"/>
      <c r="BL966" s="65"/>
      <c r="BM966" s="65"/>
      <c r="BN966" s="65"/>
      <c r="BO966" s="65"/>
      <c r="BP966" s="65"/>
      <c r="BQ966" s="65"/>
      <c r="BR966" s="65"/>
      <c r="BS966" s="65"/>
      <c r="BT966" s="66"/>
      <c r="BU966" s="67"/>
      <c r="BV966" s="67"/>
      <c r="BW966" s="67"/>
      <c r="BX966" s="67"/>
      <c r="BY966" s="67"/>
      <c r="BZ966" s="68"/>
      <c r="CA966" s="65"/>
      <c r="CB966" s="65"/>
      <c r="CC966" s="65"/>
      <c r="CD966" s="65"/>
      <c r="CE966" s="65"/>
      <c r="CF966" s="65"/>
      <c r="CG966" s="65"/>
      <c r="CH966" s="65"/>
      <c r="CI966" s="65"/>
      <c r="CJ966" s="171"/>
      <c r="CK966" s="64" t="str">
        <f t="shared" si="145"/>
        <v/>
      </c>
    </row>
    <row r="967" spans="1:89" s="64" customFormat="1" ht="51" customHeight="1">
      <c r="A967" s="29" t="str">
        <f t="shared" si="146"/>
        <v/>
      </c>
      <c r="B967" s="30"/>
      <c r="C967" s="30"/>
      <c r="D967" s="38"/>
      <c r="E967" s="198" t="str">
        <f t="shared" si="147"/>
        <v/>
      </c>
      <c r="F967" s="38"/>
      <c r="G967" s="38"/>
      <c r="H967" s="31"/>
      <c r="I967" s="31"/>
      <c r="J967" s="61" t="str">
        <f t="shared" si="148"/>
        <v/>
      </c>
      <c r="K967" s="69" t="str">
        <f t="shared" si="149"/>
        <v/>
      </c>
      <c r="L967" s="69" t="str">
        <f t="shared" si="150"/>
        <v/>
      </c>
      <c r="M967" s="69" t="str">
        <f t="shared" si="151"/>
        <v/>
      </c>
      <c r="N967" s="32"/>
      <c r="O967" s="99"/>
      <c r="P967" s="32"/>
      <c r="Q967" s="99"/>
      <c r="R967" s="129"/>
      <c r="S967" s="99"/>
      <c r="T967" s="32"/>
      <c r="U967" s="38"/>
      <c r="V967" s="32"/>
      <c r="W967" s="32"/>
      <c r="X967" s="38"/>
      <c r="Y967" s="30"/>
      <c r="Z967" s="30"/>
      <c r="AA967" s="32"/>
      <c r="AB967" s="32"/>
      <c r="AC967" s="33"/>
      <c r="AD967" s="63"/>
      <c r="AE967" s="63"/>
      <c r="BK967" s="65"/>
      <c r="BL967" s="65"/>
      <c r="BM967" s="65"/>
      <c r="BN967" s="65"/>
      <c r="BO967" s="65"/>
      <c r="BP967" s="65"/>
      <c r="BQ967" s="65"/>
      <c r="BR967" s="65"/>
      <c r="BS967" s="65"/>
      <c r="BT967" s="66"/>
      <c r="BU967" s="67"/>
      <c r="BV967" s="67"/>
      <c r="BW967" s="67"/>
      <c r="BX967" s="67"/>
      <c r="BY967" s="67"/>
      <c r="BZ967" s="68"/>
      <c r="CA967" s="65"/>
      <c r="CB967" s="65"/>
      <c r="CC967" s="65"/>
      <c r="CD967" s="65"/>
      <c r="CE967" s="65"/>
      <c r="CF967" s="65"/>
      <c r="CG967" s="65"/>
      <c r="CH967" s="65"/>
      <c r="CI967" s="65"/>
      <c r="CJ967" s="171"/>
      <c r="CK967" s="64" t="str">
        <f t="shared" ref="CK967:CK1011" si="152">IF(F967="","",IF(F967=$CC$6,"3rd Grade L-1",IF(F967=$CC$7,"3rd Grade L-2",IF(F967=$CC$8,"2nd Grade",IF(F967=$CC$9,"1st Grade (Lecturer)",IF(F967=$CC$10,"Lab. Ass.",IF(F967=$CC$11,"3rd Grade P.E.T.","")))))))</f>
        <v/>
      </c>
    </row>
    <row r="968" spans="1:89" s="64" customFormat="1" ht="51" customHeight="1">
      <c r="A968" s="29" t="str">
        <f t="shared" si="146"/>
        <v/>
      </c>
      <c r="B968" s="30"/>
      <c r="C968" s="30"/>
      <c r="D968" s="38"/>
      <c r="E968" s="198" t="str">
        <f t="shared" si="147"/>
        <v/>
      </c>
      <c r="F968" s="38"/>
      <c r="G968" s="38"/>
      <c r="H968" s="31"/>
      <c r="I968" s="31"/>
      <c r="J968" s="61" t="str">
        <f t="shared" si="148"/>
        <v/>
      </c>
      <c r="K968" s="69" t="str">
        <f t="shared" si="149"/>
        <v/>
      </c>
      <c r="L968" s="69" t="str">
        <f t="shared" si="150"/>
        <v/>
      </c>
      <c r="M968" s="69" t="str">
        <f t="shared" si="151"/>
        <v/>
      </c>
      <c r="N968" s="32"/>
      <c r="O968" s="99"/>
      <c r="P968" s="32"/>
      <c r="Q968" s="99"/>
      <c r="R968" s="129"/>
      <c r="S968" s="99"/>
      <c r="T968" s="32"/>
      <c r="U968" s="38"/>
      <c r="V968" s="32"/>
      <c r="W968" s="32"/>
      <c r="X968" s="38"/>
      <c r="Y968" s="30"/>
      <c r="Z968" s="30"/>
      <c r="AA968" s="32"/>
      <c r="AB968" s="32"/>
      <c r="AC968" s="33"/>
      <c r="AD968" s="63"/>
      <c r="AE968" s="63"/>
      <c r="BK968" s="65"/>
      <c r="BL968" s="65"/>
      <c r="BM968" s="65"/>
      <c r="BN968" s="65"/>
      <c r="BO968" s="65"/>
      <c r="BP968" s="65"/>
      <c r="BQ968" s="65"/>
      <c r="BR968" s="65"/>
      <c r="BS968" s="65"/>
      <c r="BT968" s="66"/>
      <c r="BU968" s="67"/>
      <c r="BV968" s="67"/>
      <c r="BW968" s="67"/>
      <c r="BX968" s="67"/>
      <c r="BY968" s="67"/>
      <c r="BZ968" s="68"/>
      <c r="CA968" s="65"/>
      <c r="CB968" s="65"/>
      <c r="CC968" s="65"/>
      <c r="CD968" s="65"/>
      <c r="CE968" s="65"/>
      <c r="CF968" s="65"/>
      <c r="CG968" s="65"/>
      <c r="CH968" s="65"/>
      <c r="CI968" s="65"/>
      <c r="CJ968" s="171"/>
      <c r="CK968" s="64" t="str">
        <f t="shared" si="152"/>
        <v/>
      </c>
    </row>
    <row r="969" spans="1:89" s="64" customFormat="1" ht="51" customHeight="1">
      <c r="A969" s="29" t="str">
        <f t="shared" si="146"/>
        <v/>
      </c>
      <c r="B969" s="30"/>
      <c r="C969" s="30"/>
      <c r="D969" s="38"/>
      <c r="E969" s="198" t="str">
        <f t="shared" si="147"/>
        <v/>
      </c>
      <c r="F969" s="38"/>
      <c r="G969" s="38"/>
      <c r="H969" s="31"/>
      <c r="I969" s="31"/>
      <c r="J969" s="61" t="str">
        <f t="shared" si="148"/>
        <v/>
      </c>
      <c r="K969" s="69" t="str">
        <f t="shared" si="149"/>
        <v/>
      </c>
      <c r="L969" s="69" t="str">
        <f t="shared" si="150"/>
        <v/>
      </c>
      <c r="M969" s="69" t="str">
        <f t="shared" si="151"/>
        <v/>
      </c>
      <c r="N969" s="32"/>
      <c r="O969" s="99"/>
      <c r="P969" s="32"/>
      <c r="Q969" s="99"/>
      <c r="R969" s="129"/>
      <c r="S969" s="99"/>
      <c r="T969" s="32"/>
      <c r="U969" s="38"/>
      <c r="V969" s="32"/>
      <c r="W969" s="32"/>
      <c r="X969" s="38"/>
      <c r="Y969" s="30"/>
      <c r="Z969" s="30"/>
      <c r="AA969" s="32"/>
      <c r="AB969" s="32"/>
      <c r="AC969" s="33"/>
      <c r="AD969" s="63"/>
      <c r="AE969" s="63"/>
      <c r="BK969" s="65"/>
      <c r="BL969" s="65"/>
      <c r="BM969" s="65"/>
      <c r="BN969" s="65"/>
      <c r="BO969" s="65"/>
      <c r="BP969" s="65"/>
      <c r="BQ969" s="65"/>
      <c r="BR969" s="65"/>
      <c r="BS969" s="65"/>
      <c r="BT969" s="66"/>
      <c r="BU969" s="67"/>
      <c r="BV969" s="67"/>
      <c r="BW969" s="67"/>
      <c r="BX969" s="67"/>
      <c r="BY969" s="67"/>
      <c r="BZ969" s="68"/>
      <c r="CA969" s="65"/>
      <c r="CB969" s="65"/>
      <c r="CC969" s="65"/>
      <c r="CD969" s="65"/>
      <c r="CE969" s="65"/>
      <c r="CF969" s="65"/>
      <c r="CG969" s="65"/>
      <c r="CH969" s="65"/>
      <c r="CI969" s="65"/>
      <c r="CJ969" s="171"/>
      <c r="CK969" s="64" t="str">
        <f t="shared" si="152"/>
        <v/>
      </c>
    </row>
    <row r="970" spans="1:89" s="64" customFormat="1" ht="51" customHeight="1">
      <c r="A970" s="29" t="str">
        <f t="shared" si="146"/>
        <v/>
      </c>
      <c r="B970" s="30"/>
      <c r="C970" s="30"/>
      <c r="D970" s="38"/>
      <c r="E970" s="198" t="str">
        <f t="shared" si="147"/>
        <v/>
      </c>
      <c r="F970" s="38"/>
      <c r="G970" s="38"/>
      <c r="H970" s="31"/>
      <c r="I970" s="31"/>
      <c r="J970" s="61" t="str">
        <f t="shared" si="148"/>
        <v/>
      </c>
      <c r="K970" s="69" t="str">
        <f t="shared" si="149"/>
        <v/>
      </c>
      <c r="L970" s="69" t="str">
        <f t="shared" si="150"/>
        <v/>
      </c>
      <c r="M970" s="69" t="str">
        <f t="shared" si="151"/>
        <v/>
      </c>
      <c r="N970" s="32"/>
      <c r="O970" s="99"/>
      <c r="P970" s="32"/>
      <c r="Q970" s="99"/>
      <c r="R970" s="129"/>
      <c r="S970" s="99"/>
      <c r="T970" s="32"/>
      <c r="U970" s="38"/>
      <c r="V970" s="32"/>
      <c r="W970" s="32"/>
      <c r="X970" s="38"/>
      <c r="Y970" s="30"/>
      <c r="Z970" s="30"/>
      <c r="AA970" s="32"/>
      <c r="AB970" s="32"/>
      <c r="AC970" s="33"/>
      <c r="AD970" s="63"/>
      <c r="AE970" s="63"/>
      <c r="BK970" s="65"/>
      <c r="BL970" s="65"/>
      <c r="BM970" s="65"/>
      <c r="BN970" s="65"/>
      <c r="BO970" s="65"/>
      <c r="BP970" s="65"/>
      <c r="BQ970" s="65"/>
      <c r="BR970" s="65"/>
      <c r="BS970" s="65"/>
      <c r="BT970" s="66"/>
      <c r="BU970" s="67"/>
      <c r="BV970" s="67"/>
      <c r="BW970" s="67"/>
      <c r="BX970" s="67"/>
      <c r="BY970" s="67"/>
      <c r="BZ970" s="68"/>
      <c r="CA970" s="65"/>
      <c r="CB970" s="65"/>
      <c r="CC970" s="65"/>
      <c r="CD970" s="65"/>
      <c r="CE970" s="65"/>
      <c r="CF970" s="65"/>
      <c r="CG970" s="65"/>
      <c r="CH970" s="65"/>
      <c r="CI970" s="65"/>
      <c r="CJ970" s="171"/>
      <c r="CK970" s="64" t="str">
        <f t="shared" si="152"/>
        <v/>
      </c>
    </row>
    <row r="971" spans="1:89" s="64" customFormat="1" ht="51" customHeight="1">
      <c r="A971" s="29" t="str">
        <f t="shared" si="146"/>
        <v/>
      </c>
      <c r="B971" s="30"/>
      <c r="C971" s="30"/>
      <c r="D971" s="38"/>
      <c r="E971" s="198" t="str">
        <f t="shared" si="147"/>
        <v/>
      </c>
      <c r="F971" s="38"/>
      <c r="G971" s="38"/>
      <c r="H971" s="31"/>
      <c r="I971" s="31"/>
      <c r="J971" s="61" t="str">
        <f t="shared" si="148"/>
        <v/>
      </c>
      <c r="K971" s="69" t="str">
        <f t="shared" si="149"/>
        <v/>
      </c>
      <c r="L971" s="69" t="str">
        <f t="shared" si="150"/>
        <v/>
      </c>
      <c r="M971" s="69" t="str">
        <f t="shared" si="151"/>
        <v/>
      </c>
      <c r="N971" s="32"/>
      <c r="O971" s="99"/>
      <c r="P971" s="32"/>
      <c r="Q971" s="99"/>
      <c r="R971" s="129"/>
      <c r="S971" s="99"/>
      <c r="T971" s="32"/>
      <c r="U971" s="38"/>
      <c r="V971" s="32"/>
      <c r="W971" s="32"/>
      <c r="X971" s="38"/>
      <c r="Y971" s="30"/>
      <c r="Z971" s="30"/>
      <c r="AA971" s="32"/>
      <c r="AB971" s="32"/>
      <c r="AC971" s="33"/>
      <c r="AD971" s="63"/>
      <c r="AE971" s="63"/>
      <c r="BK971" s="65"/>
      <c r="BL971" s="65"/>
      <c r="BM971" s="65"/>
      <c r="BN971" s="65"/>
      <c r="BO971" s="65"/>
      <c r="BP971" s="65"/>
      <c r="BQ971" s="65"/>
      <c r="BR971" s="65"/>
      <c r="BS971" s="65"/>
      <c r="BT971" s="66"/>
      <c r="BU971" s="67"/>
      <c r="BV971" s="67"/>
      <c r="BW971" s="67"/>
      <c r="BX971" s="67"/>
      <c r="BY971" s="67"/>
      <c r="BZ971" s="68"/>
      <c r="CA971" s="65"/>
      <c r="CB971" s="65"/>
      <c r="CC971" s="65"/>
      <c r="CD971" s="65"/>
      <c r="CE971" s="65"/>
      <c r="CF971" s="65"/>
      <c r="CG971" s="65"/>
      <c r="CH971" s="65"/>
      <c r="CI971" s="65"/>
      <c r="CJ971" s="171"/>
      <c r="CK971" s="64" t="str">
        <f t="shared" si="152"/>
        <v/>
      </c>
    </row>
    <row r="972" spans="1:89" s="64" customFormat="1" ht="51" customHeight="1">
      <c r="A972" s="29" t="str">
        <f t="shared" si="146"/>
        <v/>
      </c>
      <c r="B972" s="30"/>
      <c r="C972" s="30"/>
      <c r="D972" s="38"/>
      <c r="E972" s="198" t="str">
        <f t="shared" si="147"/>
        <v/>
      </c>
      <c r="F972" s="38"/>
      <c r="G972" s="38"/>
      <c r="H972" s="31"/>
      <c r="I972" s="31"/>
      <c r="J972" s="61" t="str">
        <f t="shared" si="148"/>
        <v/>
      </c>
      <c r="K972" s="69" t="str">
        <f t="shared" si="149"/>
        <v/>
      </c>
      <c r="L972" s="69" t="str">
        <f t="shared" si="150"/>
        <v/>
      </c>
      <c r="M972" s="69" t="str">
        <f t="shared" si="151"/>
        <v/>
      </c>
      <c r="N972" s="32"/>
      <c r="O972" s="99"/>
      <c r="P972" s="32"/>
      <c r="Q972" s="99"/>
      <c r="R972" s="129"/>
      <c r="S972" s="99"/>
      <c r="T972" s="32"/>
      <c r="U972" s="38"/>
      <c r="V972" s="32"/>
      <c r="W972" s="32"/>
      <c r="X972" s="38"/>
      <c r="Y972" s="30"/>
      <c r="Z972" s="30"/>
      <c r="AA972" s="32"/>
      <c r="AB972" s="32"/>
      <c r="AC972" s="33"/>
      <c r="AD972" s="63"/>
      <c r="AE972" s="63"/>
      <c r="BK972" s="65"/>
      <c r="BL972" s="65"/>
      <c r="BM972" s="65"/>
      <c r="BN972" s="65"/>
      <c r="BO972" s="65"/>
      <c r="BP972" s="65"/>
      <c r="BQ972" s="65"/>
      <c r="BR972" s="65"/>
      <c r="BS972" s="65"/>
      <c r="BT972" s="66"/>
      <c r="BU972" s="67"/>
      <c r="BV972" s="67"/>
      <c r="BW972" s="67"/>
      <c r="BX972" s="67"/>
      <c r="BY972" s="67"/>
      <c r="BZ972" s="68"/>
      <c r="CA972" s="65"/>
      <c r="CB972" s="65"/>
      <c r="CC972" s="65"/>
      <c r="CD972" s="65"/>
      <c r="CE972" s="65"/>
      <c r="CF972" s="65"/>
      <c r="CG972" s="65"/>
      <c r="CH972" s="65"/>
      <c r="CI972" s="65"/>
      <c r="CJ972" s="171"/>
      <c r="CK972" s="64" t="str">
        <f t="shared" si="152"/>
        <v/>
      </c>
    </row>
    <row r="973" spans="1:89" s="64" customFormat="1" ht="51" customHeight="1">
      <c r="A973" s="29" t="str">
        <f t="shared" si="146"/>
        <v/>
      </c>
      <c r="B973" s="30"/>
      <c r="C973" s="30"/>
      <c r="D973" s="38"/>
      <c r="E973" s="198" t="str">
        <f t="shared" si="147"/>
        <v/>
      </c>
      <c r="F973" s="38"/>
      <c r="G973" s="38"/>
      <c r="H973" s="31"/>
      <c r="I973" s="31"/>
      <c r="J973" s="61" t="str">
        <f t="shared" si="148"/>
        <v/>
      </c>
      <c r="K973" s="69" t="str">
        <f t="shared" si="149"/>
        <v/>
      </c>
      <c r="L973" s="69" t="str">
        <f t="shared" si="150"/>
        <v/>
      </c>
      <c r="M973" s="69" t="str">
        <f t="shared" si="151"/>
        <v/>
      </c>
      <c r="N973" s="32"/>
      <c r="O973" s="99"/>
      <c r="P973" s="32"/>
      <c r="Q973" s="99"/>
      <c r="R973" s="129"/>
      <c r="S973" s="99"/>
      <c r="T973" s="32"/>
      <c r="U973" s="38"/>
      <c r="V973" s="32"/>
      <c r="W973" s="32"/>
      <c r="X973" s="38"/>
      <c r="Y973" s="30"/>
      <c r="Z973" s="30"/>
      <c r="AA973" s="32"/>
      <c r="AB973" s="32"/>
      <c r="AC973" s="33"/>
      <c r="AD973" s="63"/>
      <c r="AE973" s="63"/>
      <c r="BK973" s="65"/>
      <c r="BL973" s="65"/>
      <c r="BM973" s="65"/>
      <c r="BN973" s="65"/>
      <c r="BO973" s="65"/>
      <c r="BP973" s="65"/>
      <c r="BQ973" s="65"/>
      <c r="BR973" s="65"/>
      <c r="BS973" s="65"/>
      <c r="BT973" s="66"/>
      <c r="BU973" s="67"/>
      <c r="BV973" s="67"/>
      <c r="BW973" s="67"/>
      <c r="BX973" s="67"/>
      <c r="BY973" s="67"/>
      <c r="BZ973" s="68"/>
      <c r="CA973" s="65"/>
      <c r="CB973" s="65"/>
      <c r="CC973" s="65"/>
      <c r="CD973" s="65"/>
      <c r="CE973" s="65"/>
      <c r="CF973" s="65"/>
      <c r="CG973" s="65"/>
      <c r="CH973" s="65"/>
      <c r="CI973" s="65"/>
      <c r="CJ973" s="171"/>
      <c r="CK973" s="64" t="str">
        <f t="shared" si="152"/>
        <v/>
      </c>
    </row>
    <row r="974" spans="1:89" s="64" customFormat="1" ht="51" customHeight="1">
      <c r="A974" s="29" t="str">
        <f t="shared" si="146"/>
        <v/>
      </c>
      <c r="B974" s="30"/>
      <c r="C974" s="30"/>
      <c r="D974" s="38"/>
      <c r="E974" s="198" t="str">
        <f t="shared" si="147"/>
        <v/>
      </c>
      <c r="F974" s="38"/>
      <c r="G974" s="38"/>
      <c r="H974" s="31"/>
      <c r="I974" s="31"/>
      <c r="J974" s="61" t="str">
        <f t="shared" si="148"/>
        <v/>
      </c>
      <c r="K974" s="69" t="str">
        <f t="shared" si="149"/>
        <v/>
      </c>
      <c r="L974" s="69" t="str">
        <f t="shared" si="150"/>
        <v/>
      </c>
      <c r="M974" s="69" t="str">
        <f t="shared" si="151"/>
        <v/>
      </c>
      <c r="N974" s="32"/>
      <c r="O974" s="99"/>
      <c r="P974" s="32"/>
      <c r="Q974" s="99"/>
      <c r="R974" s="129"/>
      <c r="S974" s="99"/>
      <c r="T974" s="32"/>
      <c r="U974" s="38"/>
      <c r="V974" s="32"/>
      <c r="W974" s="32"/>
      <c r="X974" s="38"/>
      <c r="Y974" s="30"/>
      <c r="Z974" s="30"/>
      <c r="AA974" s="32"/>
      <c r="AB974" s="32"/>
      <c r="AC974" s="33"/>
      <c r="AD974" s="63"/>
      <c r="AE974" s="63"/>
      <c r="BK974" s="65"/>
      <c r="BL974" s="65"/>
      <c r="BM974" s="65"/>
      <c r="BN974" s="65"/>
      <c r="BO974" s="65"/>
      <c r="BP974" s="65"/>
      <c r="BQ974" s="65"/>
      <c r="BR974" s="65"/>
      <c r="BS974" s="65"/>
      <c r="BT974" s="66"/>
      <c r="BU974" s="67"/>
      <c r="BV974" s="67"/>
      <c r="BW974" s="67"/>
      <c r="BX974" s="67"/>
      <c r="BY974" s="67"/>
      <c r="BZ974" s="68"/>
      <c r="CA974" s="65"/>
      <c r="CB974" s="65"/>
      <c r="CC974" s="65"/>
      <c r="CD974" s="65"/>
      <c r="CE974" s="65"/>
      <c r="CF974" s="65"/>
      <c r="CG974" s="65"/>
      <c r="CH974" s="65"/>
      <c r="CI974" s="65"/>
      <c r="CJ974" s="171"/>
      <c r="CK974" s="64" t="str">
        <f t="shared" si="152"/>
        <v/>
      </c>
    </row>
    <row r="975" spans="1:89" s="64" customFormat="1" ht="51" customHeight="1">
      <c r="A975" s="29" t="str">
        <f t="shared" si="146"/>
        <v/>
      </c>
      <c r="B975" s="30"/>
      <c r="C975" s="30"/>
      <c r="D975" s="38"/>
      <c r="E975" s="198" t="str">
        <f t="shared" si="147"/>
        <v/>
      </c>
      <c r="F975" s="38"/>
      <c r="G975" s="38"/>
      <c r="H975" s="31"/>
      <c r="I975" s="31"/>
      <c r="J975" s="61" t="str">
        <f t="shared" si="148"/>
        <v/>
      </c>
      <c r="K975" s="69" t="str">
        <f t="shared" si="149"/>
        <v/>
      </c>
      <c r="L975" s="69" t="str">
        <f t="shared" si="150"/>
        <v/>
      </c>
      <c r="M975" s="69" t="str">
        <f t="shared" si="151"/>
        <v/>
      </c>
      <c r="N975" s="32"/>
      <c r="O975" s="99"/>
      <c r="P975" s="32"/>
      <c r="Q975" s="99"/>
      <c r="R975" s="129"/>
      <c r="S975" s="99"/>
      <c r="T975" s="32"/>
      <c r="U975" s="38"/>
      <c r="V975" s="32"/>
      <c r="W975" s="32"/>
      <c r="X975" s="38"/>
      <c r="Y975" s="30"/>
      <c r="Z975" s="30"/>
      <c r="AA975" s="32"/>
      <c r="AB975" s="32"/>
      <c r="AC975" s="33"/>
      <c r="AD975" s="63"/>
      <c r="AE975" s="63"/>
      <c r="BK975" s="65"/>
      <c r="BL975" s="65"/>
      <c r="BM975" s="65"/>
      <c r="BN975" s="65"/>
      <c r="BO975" s="65"/>
      <c r="BP975" s="65"/>
      <c r="BQ975" s="65"/>
      <c r="BR975" s="65"/>
      <c r="BS975" s="65"/>
      <c r="BT975" s="66"/>
      <c r="BU975" s="67"/>
      <c r="BV975" s="67"/>
      <c r="BW975" s="67"/>
      <c r="BX975" s="67"/>
      <c r="BY975" s="67"/>
      <c r="BZ975" s="68"/>
      <c r="CA975" s="65"/>
      <c r="CB975" s="65"/>
      <c r="CC975" s="65"/>
      <c r="CD975" s="65"/>
      <c r="CE975" s="65"/>
      <c r="CF975" s="65"/>
      <c r="CG975" s="65"/>
      <c r="CH975" s="65"/>
      <c r="CI975" s="65"/>
      <c r="CJ975" s="171"/>
      <c r="CK975" s="64" t="str">
        <f t="shared" si="152"/>
        <v/>
      </c>
    </row>
    <row r="976" spans="1:89" s="64" customFormat="1" ht="51" customHeight="1">
      <c r="A976" s="29" t="str">
        <f t="shared" si="146"/>
        <v/>
      </c>
      <c r="B976" s="30"/>
      <c r="C976" s="30"/>
      <c r="D976" s="38"/>
      <c r="E976" s="198" t="str">
        <f t="shared" si="147"/>
        <v/>
      </c>
      <c r="F976" s="38"/>
      <c r="G976" s="38"/>
      <c r="H976" s="31"/>
      <c r="I976" s="31"/>
      <c r="J976" s="61" t="str">
        <f t="shared" si="148"/>
        <v/>
      </c>
      <c r="K976" s="69" t="str">
        <f t="shared" si="149"/>
        <v/>
      </c>
      <c r="L976" s="69" t="str">
        <f t="shared" si="150"/>
        <v/>
      </c>
      <c r="M976" s="69" t="str">
        <f t="shared" si="151"/>
        <v/>
      </c>
      <c r="N976" s="32"/>
      <c r="O976" s="99"/>
      <c r="P976" s="32"/>
      <c r="Q976" s="99"/>
      <c r="R976" s="129"/>
      <c r="S976" s="99"/>
      <c r="T976" s="32"/>
      <c r="U976" s="38"/>
      <c r="V976" s="32"/>
      <c r="W976" s="32"/>
      <c r="X976" s="38"/>
      <c r="Y976" s="30"/>
      <c r="Z976" s="30"/>
      <c r="AA976" s="32"/>
      <c r="AB976" s="32"/>
      <c r="AC976" s="33"/>
      <c r="AD976" s="63"/>
      <c r="AE976" s="63"/>
      <c r="BK976" s="65"/>
      <c r="BL976" s="65"/>
      <c r="BM976" s="65"/>
      <c r="BN976" s="65"/>
      <c r="BO976" s="65"/>
      <c r="BP976" s="65"/>
      <c r="BQ976" s="65"/>
      <c r="BR976" s="65"/>
      <c r="BS976" s="65"/>
      <c r="BT976" s="66"/>
      <c r="BU976" s="67"/>
      <c r="BV976" s="67"/>
      <c r="BW976" s="67"/>
      <c r="BX976" s="67"/>
      <c r="BY976" s="67"/>
      <c r="BZ976" s="68"/>
      <c r="CA976" s="65"/>
      <c r="CB976" s="65"/>
      <c r="CC976" s="65"/>
      <c r="CD976" s="65"/>
      <c r="CE976" s="65"/>
      <c r="CF976" s="65"/>
      <c r="CG976" s="65"/>
      <c r="CH976" s="65"/>
      <c r="CI976" s="65"/>
      <c r="CJ976" s="171"/>
      <c r="CK976" s="64" t="str">
        <f t="shared" si="152"/>
        <v/>
      </c>
    </row>
    <row r="977" spans="1:89" s="64" customFormat="1" ht="51" customHeight="1">
      <c r="A977" s="29" t="str">
        <f t="shared" si="146"/>
        <v/>
      </c>
      <c r="B977" s="30"/>
      <c r="C977" s="30"/>
      <c r="D977" s="38"/>
      <c r="E977" s="198" t="str">
        <f t="shared" si="147"/>
        <v/>
      </c>
      <c r="F977" s="38"/>
      <c r="G977" s="38"/>
      <c r="H977" s="31"/>
      <c r="I977" s="31"/>
      <c r="J977" s="61" t="str">
        <f t="shared" si="148"/>
        <v/>
      </c>
      <c r="K977" s="69" t="str">
        <f t="shared" si="149"/>
        <v/>
      </c>
      <c r="L977" s="69" t="str">
        <f t="shared" si="150"/>
        <v/>
      </c>
      <c r="M977" s="69" t="str">
        <f t="shared" si="151"/>
        <v/>
      </c>
      <c r="N977" s="32"/>
      <c r="O977" s="99"/>
      <c r="P977" s="32"/>
      <c r="Q977" s="99"/>
      <c r="R977" s="129"/>
      <c r="S977" s="99"/>
      <c r="T977" s="32"/>
      <c r="U977" s="38"/>
      <c r="V977" s="32"/>
      <c r="W977" s="32"/>
      <c r="X977" s="38"/>
      <c r="Y977" s="30"/>
      <c r="Z977" s="30"/>
      <c r="AA977" s="32"/>
      <c r="AB977" s="32"/>
      <c r="AC977" s="33"/>
      <c r="AD977" s="63"/>
      <c r="AE977" s="63"/>
      <c r="BK977" s="65"/>
      <c r="BL977" s="65"/>
      <c r="BM977" s="65"/>
      <c r="BN977" s="65"/>
      <c r="BO977" s="65"/>
      <c r="BP977" s="65"/>
      <c r="BQ977" s="65"/>
      <c r="BR977" s="65"/>
      <c r="BS977" s="65"/>
      <c r="BT977" s="66"/>
      <c r="BU977" s="67"/>
      <c r="BV977" s="67"/>
      <c r="BW977" s="67"/>
      <c r="BX977" s="67"/>
      <c r="BY977" s="67"/>
      <c r="BZ977" s="68"/>
      <c r="CA977" s="65"/>
      <c r="CB977" s="65"/>
      <c r="CC977" s="65"/>
      <c r="CD977" s="65"/>
      <c r="CE977" s="65"/>
      <c r="CF977" s="65"/>
      <c r="CG977" s="65"/>
      <c r="CH977" s="65"/>
      <c r="CI977" s="65"/>
      <c r="CJ977" s="171"/>
      <c r="CK977" s="64" t="str">
        <f t="shared" si="152"/>
        <v/>
      </c>
    </row>
    <row r="978" spans="1:89" s="64" customFormat="1" ht="51" customHeight="1">
      <c r="A978" s="29" t="str">
        <f t="shared" si="146"/>
        <v/>
      </c>
      <c r="B978" s="30"/>
      <c r="C978" s="30"/>
      <c r="D978" s="38"/>
      <c r="E978" s="198" t="str">
        <f t="shared" si="147"/>
        <v/>
      </c>
      <c r="F978" s="38"/>
      <c r="G978" s="38"/>
      <c r="H978" s="31"/>
      <c r="I978" s="31"/>
      <c r="J978" s="61" t="str">
        <f t="shared" si="148"/>
        <v/>
      </c>
      <c r="K978" s="69" t="str">
        <f t="shared" si="149"/>
        <v/>
      </c>
      <c r="L978" s="69" t="str">
        <f t="shared" si="150"/>
        <v/>
      </c>
      <c r="M978" s="69" t="str">
        <f t="shared" si="151"/>
        <v/>
      </c>
      <c r="N978" s="32"/>
      <c r="O978" s="99"/>
      <c r="P978" s="32"/>
      <c r="Q978" s="99"/>
      <c r="R978" s="129"/>
      <c r="S978" s="99"/>
      <c r="T978" s="32"/>
      <c r="U978" s="38"/>
      <c r="V978" s="32"/>
      <c r="W978" s="32"/>
      <c r="X978" s="38"/>
      <c r="Y978" s="30"/>
      <c r="Z978" s="30"/>
      <c r="AA978" s="32"/>
      <c r="AB978" s="32"/>
      <c r="AC978" s="33"/>
      <c r="AD978" s="63"/>
      <c r="AE978" s="63"/>
      <c r="BK978" s="65"/>
      <c r="BL978" s="65"/>
      <c r="BM978" s="65"/>
      <c r="BN978" s="65"/>
      <c r="BO978" s="65"/>
      <c r="BP978" s="65"/>
      <c r="BQ978" s="65"/>
      <c r="BR978" s="65"/>
      <c r="BS978" s="65"/>
      <c r="BT978" s="66"/>
      <c r="BU978" s="67"/>
      <c r="BV978" s="67"/>
      <c r="BW978" s="67"/>
      <c r="BX978" s="67"/>
      <c r="BY978" s="67"/>
      <c r="BZ978" s="68"/>
      <c r="CA978" s="65"/>
      <c r="CB978" s="65"/>
      <c r="CC978" s="65"/>
      <c r="CD978" s="65"/>
      <c r="CE978" s="65"/>
      <c r="CF978" s="65"/>
      <c r="CG978" s="65"/>
      <c r="CH978" s="65"/>
      <c r="CI978" s="65"/>
      <c r="CJ978" s="171"/>
      <c r="CK978" s="64" t="str">
        <f t="shared" si="152"/>
        <v/>
      </c>
    </row>
    <row r="979" spans="1:89" s="64" customFormat="1" ht="51" customHeight="1">
      <c r="A979" s="29" t="str">
        <f t="shared" ref="A979:A1011" si="153">IFERROR(IF(AND(B979="",C979="",F979="",I979=""),"",A978+1),"")</f>
        <v/>
      </c>
      <c r="B979" s="30"/>
      <c r="C979" s="30"/>
      <c r="D979" s="38"/>
      <c r="E979" s="198" t="str">
        <f t="shared" ref="E979:E1011" si="154">IFERROR(VLOOKUP(D979,PEEO_SCHOOL,3,0),"")</f>
        <v/>
      </c>
      <c r="F979" s="38"/>
      <c r="G979" s="38"/>
      <c r="H979" s="31"/>
      <c r="I979" s="31"/>
      <c r="J979" s="61" t="str">
        <f t="shared" ref="J979:J1011" si="155">IFERROR(IF(BZ979="","",BZ979),"")</f>
        <v/>
      </c>
      <c r="K979" s="69" t="str">
        <f t="shared" ref="K979:K1011" si="156">IFERROR(IF(OR($K$4="",B979="",A979="",I979=""),"",DATEDIF(I979,$K$4,"Y")),"")</f>
        <v/>
      </c>
      <c r="L979" s="69" t="str">
        <f t="shared" ref="L979:L1011" si="157">IFERROR(IF(OR($K$4="",B979="",A979="",I979=""),"",DATEDIF(I979,$K$4,"YM")),"")</f>
        <v/>
      </c>
      <c r="M979" s="69" t="str">
        <f t="shared" ref="M979:M1011" si="158">IFERROR(IF(OR($K$4="",B979="",A979="",I979=""),"",DATEDIF(I979,$K$4,"MD")),"")</f>
        <v/>
      </c>
      <c r="N979" s="32"/>
      <c r="O979" s="99"/>
      <c r="P979" s="32"/>
      <c r="Q979" s="99"/>
      <c r="R979" s="129"/>
      <c r="S979" s="99"/>
      <c r="T979" s="32"/>
      <c r="U979" s="38"/>
      <c r="V979" s="32"/>
      <c r="W979" s="32"/>
      <c r="X979" s="38"/>
      <c r="Y979" s="30"/>
      <c r="Z979" s="30"/>
      <c r="AA979" s="32"/>
      <c r="AB979" s="32"/>
      <c r="AC979" s="33"/>
      <c r="AD979" s="63"/>
      <c r="AE979" s="63"/>
      <c r="BK979" s="65"/>
      <c r="BL979" s="65"/>
      <c r="BM979" s="65"/>
      <c r="BN979" s="65"/>
      <c r="BO979" s="65"/>
      <c r="BP979" s="65"/>
      <c r="BQ979" s="65"/>
      <c r="BR979" s="65"/>
      <c r="BS979" s="65"/>
      <c r="BT979" s="66"/>
      <c r="BU979" s="67"/>
      <c r="BV979" s="67"/>
      <c r="BW979" s="67"/>
      <c r="BX979" s="67"/>
      <c r="BY979" s="67"/>
      <c r="BZ979" s="68"/>
      <c r="CA979" s="65"/>
      <c r="CB979" s="65"/>
      <c r="CC979" s="65"/>
      <c r="CD979" s="65"/>
      <c r="CE979" s="65"/>
      <c r="CF979" s="65"/>
      <c r="CG979" s="65"/>
      <c r="CH979" s="65"/>
      <c r="CI979" s="65"/>
      <c r="CJ979" s="171"/>
      <c r="CK979" s="64" t="str">
        <f t="shared" si="152"/>
        <v/>
      </c>
    </row>
    <row r="980" spans="1:89" s="64" customFormat="1" ht="51" customHeight="1">
      <c r="A980" s="29" t="str">
        <f t="shared" si="153"/>
        <v/>
      </c>
      <c r="B980" s="30"/>
      <c r="C980" s="30"/>
      <c r="D980" s="38"/>
      <c r="E980" s="198" t="str">
        <f t="shared" si="154"/>
        <v/>
      </c>
      <c r="F980" s="38"/>
      <c r="G980" s="38"/>
      <c r="H980" s="31"/>
      <c r="I980" s="31"/>
      <c r="J980" s="61" t="str">
        <f t="shared" si="155"/>
        <v/>
      </c>
      <c r="K980" s="69" t="str">
        <f t="shared" si="156"/>
        <v/>
      </c>
      <c r="L980" s="69" t="str">
        <f t="shared" si="157"/>
        <v/>
      </c>
      <c r="M980" s="69" t="str">
        <f t="shared" si="158"/>
        <v/>
      </c>
      <c r="N980" s="32"/>
      <c r="O980" s="99"/>
      <c r="P980" s="32"/>
      <c r="Q980" s="99"/>
      <c r="R980" s="129"/>
      <c r="S980" s="99"/>
      <c r="T980" s="32"/>
      <c r="U980" s="38"/>
      <c r="V980" s="32"/>
      <c r="W980" s="32"/>
      <c r="X980" s="38"/>
      <c r="Y980" s="30"/>
      <c r="Z980" s="30"/>
      <c r="AA980" s="32"/>
      <c r="AB980" s="32"/>
      <c r="AC980" s="33"/>
      <c r="AD980" s="63"/>
      <c r="AE980" s="63"/>
      <c r="BK980" s="65"/>
      <c r="BL980" s="65"/>
      <c r="BM980" s="65"/>
      <c r="BN980" s="65"/>
      <c r="BO980" s="65"/>
      <c r="BP980" s="65"/>
      <c r="BQ980" s="65"/>
      <c r="BR980" s="65"/>
      <c r="BS980" s="65"/>
      <c r="BT980" s="66"/>
      <c r="BU980" s="67"/>
      <c r="BV980" s="67"/>
      <c r="BW980" s="67"/>
      <c r="BX980" s="67"/>
      <c r="BY980" s="67"/>
      <c r="BZ980" s="68"/>
      <c r="CA980" s="65"/>
      <c r="CB980" s="65"/>
      <c r="CC980" s="65"/>
      <c r="CD980" s="65"/>
      <c r="CE980" s="65"/>
      <c r="CF980" s="65"/>
      <c r="CG980" s="65"/>
      <c r="CH980" s="65"/>
      <c r="CI980" s="65"/>
      <c r="CJ980" s="171"/>
      <c r="CK980" s="64" t="str">
        <f t="shared" si="152"/>
        <v/>
      </c>
    </row>
    <row r="981" spans="1:89" s="64" customFormat="1" ht="51" customHeight="1">
      <c r="A981" s="29" t="str">
        <f t="shared" si="153"/>
        <v/>
      </c>
      <c r="B981" s="30"/>
      <c r="C981" s="30"/>
      <c r="D981" s="38"/>
      <c r="E981" s="198" t="str">
        <f t="shared" si="154"/>
        <v/>
      </c>
      <c r="F981" s="38"/>
      <c r="G981" s="38"/>
      <c r="H981" s="31"/>
      <c r="I981" s="31"/>
      <c r="J981" s="61" t="str">
        <f t="shared" si="155"/>
        <v/>
      </c>
      <c r="K981" s="69" t="str">
        <f t="shared" si="156"/>
        <v/>
      </c>
      <c r="L981" s="69" t="str">
        <f t="shared" si="157"/>
        <v/>
      </c>
      <c r="M981" s="69" t="str">
        <f t="shared" si="158"/>
        <v/>
      </c>
      <c r="N981" s="32"/>
      <c r="O981" s="99"/>
      <c r="P981" s="32"/>
      <c r="Q981" s="99"/>
      <c r="R981" s="129"/>
      <c r="S981" s="99"/>
      <c r="T981" s="32"/>
      <c r="U981" s="38"/>
      <c r="V981" s="32"/>
      <c r="W981" s="32"/>
      <c r="X981" s="38"/>
      <c r="Y981" s="30"/>
      <c r="Z981" s="30"/>
      <c r="AA981" s="32"/>
      <c r="AB981" s="32"/>
      <c r="AC981" s="33"/>
      <c r="AD981" s="63"/>
      <c r="AE981" s="63"/>
      <c r="BK981" s="65"/>
      <c r="BL981" s="65"/>
      <c r="BM981" s="65"/>
      <c r="BN981" s="65"/>
      <c r="BO981" s="65"/>
      <c r="BP981" s="65"/>
      <c r="BQ981" s="65"/>
      <c r="BR981" s="65"/>
      <c r="BS981" s="65"/>
      <c r="BT981" s="66"/>
      <c r="BU981" s="67"/>
      <c r="BV981" s="67"/>
      <c r="BW981" s="67"/>
      <c r="BX981" s="67"/>
      <c r="BY981" s="67"/>
      <c r="BZ981" s="68"/>
      <c r="CA981" s="65"/>
      <c r="CB981" s="65"/>
      <c r="CC981" s="65"/>
      <c r="CD981" s="65"/>
      <c r="CE981" s="65"/>
      <c r="CF981" s="65"/>
      <c r="CG981" s="65"/>
      <c r="CH981" s="65"/>
      <c r="CI981" s="65"/>
      <c r="CJ981" s="171"/>
      <c r="CK981" s="64" t="str">
        <f t="shared" si="152"/>
        <v/>
      </c>
    </row>
    <row r="982" spans="1:89" s="64" customFormat="1" ht="51" customHeight="1">
      <c r="A982" s="29" t="str">
        <f t="shared" si="153"/>
        <v/>
      </c>
      <c r="B982" s="30"/>
      <c r="C982" s="30"/>
      <c r="D982" s="38"/>
      <c r="E982" s="198" t="str">
        <f t="shared" si="154"/>
        <v/>
      </c>
      <c r="F982" s="38"/>
      <c r="G982" s="38"/>
      <c r="H982" s="31"/>
      <c r="I982" s="31"/>
      <c r="J982" s="61" t="str">
        <f t="shared" si="155"/>
        <v/>
      </c>
      <c r="K982" s="69" t="str">
        <f t="shared" si="156"/>
        <v/>
      </c>
      <c r="L982" s="69" t="str">
        <f t="shared" si="157"/>
        <v/>
      </c>
      <c r="M982" s="69" t="str">
        <f t="shared" si="158"/>
        <v/>
      </c>
      <c r="N982" s="32"/>
      <c r="O982" s="99"/>
      <c r="P982" s="32"/>
      <c r="Q982" s="99"/>
      <c r="R982" s="129"/>
      <c r="S982" s="99"/>
      <c r="T982" s="32"/>
      <c r="U982" s="38"/>
      <c r="V982" s="32"/>
      <c r="W982" s="32"/>
      <c r="X982" s="38"/>
      <c r="Y982" s="30"/>
      <c r="Z982" s="30"/>
      <c r="AA982" s="32"/>
      <c r="AB982" s="32"/>
      <c r="AC982" s="33"/>
      <c r="AD982" s="63"/>
      <c r="AE982" s="63"/>
      <c r="BK982" s="65"/>
      <c r="BL982" s="65"/>
      <c r="BM982" s="65"/>
      <c r="BN982" s="65"/>
      <c r="BO982" s="65"/>
      <c r="BP982" s="65"/>
      <c r="BQ982" s="65"/>
      <c r="BR982" s="65"/>
      <c r="BS982" s="65"/>
      <c r="BT982" s="66"/>
      <c r="BU982" s="67"/>
      <c r="BV982" s="67"/>
      <c r="BW982" s="67"/>
      <c r="BX982" s="67"/>
      <c r="BY982" s="67"/>
      <c r="BZ982" s="68"/>
      <c r="CA982" s="65"/>
      <c r="CB982" s="65"/>
      <c r="CC982" s="65"/>
      <c r="CD982" s="65"/>
      <c r="CE982" s="65"/>
      <c r="CF982" s="65"/>
      <c r="CG982" s="65"/>
      <c r="CH982" s="65"/>
      <c r="CI982" s="65"/>
      <c r="CJ982" s="171"/>
      <c r="CK982" s="64" t="str">
        <f t="shared" si="152"/>
        <v/>
      </c>
    </row>
    <row r="983" spans="1:89" s="64" customFormat="1" ht="51" customHeight="1">
      <c r="A983" s="29" t="str">
        <f t="shared" si="153"/>
        <v/>
      </c>
      <c r="B983" s="30"/>
      <c r="C983" s="30"/>
      <c r="D983" s="38"/>
      <c r="E983" s="198" t="str">
        <f t="shared" si="154"/>
        <v/>
      </c>
      <c r="F983" s="38"/>
      <c r="G983" s="38"/>
      <c r="H983" s="31"/>
      <c r="I983" s="31"/>
      <c r="J983" s="61" t="str">
        <f t="shared" si="155"/>
        <v/>
      </c>
      <c r="K983" s="69" t="str">
        <f t="shared" si="156"/>
        <v/>
      </c>
      <c r="L983" s="69" t="str">
        <f t="shared" si="157"/>
        <v/>
      </c>
      <c r="M983" s="69" t="str">
        <f t="shared" si="158"/>
        <v/>
      </c>
      <c r="N983" s="32"/>
      <c r="O983" s="99"/>
      <c r="P983" s="32"/>
      <c r="Q983" s="99"/>
      <c r="R983" s="129"/>
      <c r="S983" s="99"/>
      <c r="T983" s="32"/>
      <c r="U983" s="38"/>
      <c r="V983" s="32"/>
      <c r="W983" s="32"/>
      <c r="X983" s="38"/>
      <c r="Y983" s="30"/>
      <c r="Z983" s="30"/>
      <c r="AA983" s="32"/>
      <c r="AB983" s="32"/>
      <c r="AC983" s="33"/>
      <c r="AD983" s="63"/>
      <c r="AE983" s="63"/>
      <c r="BK983" s="65"/>
      <c r="BL983" s="65"/>
      <c r="BM983" s="65"/>
      <c r="BN983" s="65"/>
      <c r="BO983" s="65"/>
      <c r="BP983" s="65"/>
      <c r="BQ983" s="65"/>
      <c r="BR983" s="65"/>
      <c r="BS983" s="65"/>
      <c r="BT983" s="66"/>
      <c r="BU983" s="67"/>
      <c r="BV983" s="67"/>
      <c r="BW983" s="67"/>
      <c r="BX983" s="67"/>
      <c r="BY983" s="67"/>
      <c r="BZ983" s="68"/>
      <c r="CA983" s="65"/>
      <c r="CB983" s="65"/>
      <c r="CC983" s="65"/>
      <c r="CD983" s="65"/>
      <c r="CE983" s="65"/>
      <c r="CF983" s="65"/>
      <c r="CG983" s="65"/>
      <c r="CH983" s="65"/>
      <c r="CI983" s="65"/>
      <c r="CJ983" s="171"/>
      <c r="CK983" s="64" t="str">
        <f t="shared" si="152"/>
        <v/>
      </c>
    </row>
    <row r="984" spans="1:89" s="64" customFormat="1" ht="51" customHeight="1">
      <c r="A984" s="29" t="str">
        <f t="shared" si="153"/>
        <v/>
      </c>
      <c r="B984" s="30"/>
      <c r="C984" s="30"/>
      <c r="D984" s="38"/>
      <c r="E984" s="198" t="str">
        <f t="shared" si="154"/>
        <v/>
      </c>
      <c r="F984" s="38"/>
      <c r="G984" s="38"/>
      <c r="H984" s="31"/>
      <c r="I984" s="31"/>
      <c r="J984" s="61" t="str">
        <f t="shared" si="155"/>
        <v/>
      </c>
      <c r="K984" s="69" t="str">
        <f t="shared" si="156"/>
        <v/>
      </c>
      <c r="L984" s="69" t="str">
        <f t="shared" si="157"/>
        <v/>
      </c>
      <c r="M984" s="69" t="str">
        <f t="shared" si="158"/>
        <v/>
      </c>
      <c r="N984" s="32"/>
      <c r="O984" s="99"/>
      <c r="P984" s="32"/>
      <c r="Q984" s="99"/>
      <c r="R984" s="129"/>
      <c r="S984" s="99"/>
      <c r="T984" s="32"/>
      <c r="U984" s="38"/>
      <c r="V984" s="32"/>
      <c r="W984" s="32"/>
      <c r="X984" s="38"/>
      <c r="Y984" s="30"/>
      <c r="Z984" s="30"/>
      <c r="AA984" s="32"/>
      <c r="AB984" s="32"/>
      <c r="AC984" s="33"/>
      <c r="AD984" s="63"/>
      <c r="AE984" s="63"/>
      <c r="BK984" s="65"/>
      <c r="BL984" s="65"/>
      <c r="BM984" s="65"/>
      <c r="BN984" s="65"/>
      <c r="BO984" s="65"/>
      <c r="BP984" s="65"/>
      <c r="BQ984" s="65"/>
      <c r="BR984" s="65"/>
      <c r="BS984" s="65"/>
      <c r="BT984" s="66"/>
      <c r="BU984" s="67"/>
      <c r="BV984" s="67"/>
      <c r="BW984" s="67"/>
      <c r="BX984" s="67"/>
      <c r="BY984" s="67"/>
      <c r="BZ984" s="68"/>
      <c r="CA984" s="65"/>
      <c r="CB984" s="65"/>
      <c r="CC984" s="65"/>
      <c r="CD984" s="65"/>
      <c r="CE984" s="65"/>
      <c r="CF984" s="65"/>
      <c r="CG984" s="65"/>
      <c r="CH984" s="65"/>
      <c r="CI984" s="65"/>
      <c r="CJ984" s="171"/>
      <c r="CK984" s="64" t="str">
        <f t="shared" si="152"/>
        <v/>
      </c>
    </row>
    <row r="985" spans="1:89" s="64" customFormat="1" ht="51" customHeight="1">
      <c r="A985" s="29" t="str">
        <f t="shared" si="153"/>
        <v/>
      </c>
      <c r="B985" s="30"/>
      <c r="C985" s="30"/>
      <c r="D985" s="38"/>
      <c r="E985" s="198" t="str">
        <f t="shared" si="154"/>
        <v/>
      </c>
      <c r="F985" s="38"/>
      <c r="G985" s="38"/>
      <c r="H985" s="31"/>
      <c r="I985" s="31"/>
      <c r="J985" s="61" t="str">
        <f t="shared" si="155"/>
        <v/>
      </c>
      <c r="K985" s="69" t="str">
        <f t="shared" si="156"/>
        <v/>
      </c>
      <c r="L985" s="69" t="str">
        <f t="shared" si="157"/>
        <v/>
      </c>
      <c r="M985" s="69" t="str">
        <f t="shared" si="158"/>
        <v/>
      </c>
      <c r="N985" s="32"/>
      <c r="O985" s="99"/>
      <c r="P985" s="32"/>
      <c r="Q985" s="99"/>
      <c r="R985" s="129"/>
      <c r="S985" s="99"/>
      <c r="T985" s="32"/>
      <c r="U985" s="38"/>
      <c r="V985" s="32"/>
      <c r="W985" s="32"/>
      <c r="X985" s="38"/>
      <c r="Y985" s="30"/>
      <c r="Z985" s="30"/>
      <c r="AA985" s="32"/>
      <c r="AB985" s="32"/>
      <c r="AC985" s="33"/>
      <c r="AD985" s="63"/>
      <c r="AE985" s="63"/>
      <c r="BK985" s="65"/>
      <c r="BL985" s="65"/>
      <c r="BM985" s="65"/>
      <c r="BN985" s="65"/>
      <c r="BO985" s="65"/>
      <c r="BP985" s="65"/>
      <c r="BQ985" s="65"/>
      <c r="BR985" s="65"/>
      <c r="BS985" s="65"/>
      <c r="BT985" s="66"/>
      <c r="BU985" s="67"/>
      <c r="BV985" s="67"/>
      <c r="BW985" s="67"/>
      <c r="BX985" s="67"/>
      <c r="BY985" s="67"/>
      <c r="BZ985" s="68"/>
      <c r="CA985" s="65"/>
      <c r="CB985" s="65"/>
      <c r="CC985" s="65"/>
      <c r="CD985" s="65"/>
      <c r="CE985" s="65"/>
      <c r="CF985" s="65"/>
      <c r="CG985" s="65"/>
      <c r="CH985" s="65"/>
      <c r="CI985" s="65"/>
      <c r="CJ985" s="171"/>
      <c r="CK985" s="64" t="str">
        <f t="shared" si="152"/>
        <v/>
      </c>
    </row>
    <row r="986" spans="1:89" s="64" customFormat="1" ht="51" customHeight="1">
      <c r="A986" s="29" t="str">
        <f t="shared" si="153"/>
        <v/>
      </c>
      <c r="B986" s="30"/>
      <c r="C986" s="30"/>
      <c r="D986" s="38"/>
      <c r="E986" s="198" t="str">
        <f t="shared" si="154"/>
        <v/>
      </c>
      <c r="F986" s="38"/>
      <c r="G986" s="38"/>
      <c r="H986" s="31"/>
      <c r="I986" s="31"/>
      <c r="J986" s="61" t="str">
        <f t="shared" si="155"/>
        <v/>
      </c>
      <c r="K986" s="69" t="str">
        <f t="shared" si="156"/>
        <v/>
      </c>
      <c r="L986" s="69" t="str">
        <f t="shared" si="157"/>
        <v/>
      </c>
      <c r="M986" s="69" t="str">
        <f t="shared" si="158"/>
        <v/>
      </c>
      <c r="N986" s="32"/>
      <c r="O986" s="99"/>
      <c r="P986" s="32"/>
      <c r="Q986" s="99"/>
      <c r="R986" s="129"/>
      <c r="S986" s="99"/>
      <c r="T986" s="32"/>
      <c r="U986" s="38"/>
      <c r="V986" s="32"/>
      <c r="W986" s="32"/>
      <c r="X986" s="38"/>
      <c r="Y986" s="30"/>
      <c r="Z986" s="30"/>
      <c r="AA986" s="32"/>
      <c r="AB986" s="32"/>
      <c r="AC986" s="33"/>
      <c r="AD986" s="63"/>
      <c r="AE986" s="63"/>
      <c r="BK986" s="65"/>
      <c r="BL986" s="65"/>
      <c r="BM986" s="65"/>
      <c r="BN986" s="65"/>
      <c r="BO986" s="65"/>
      <c r="BP986" s="65"/>
      <c r="BQ986" s="65"/>
      <c r="BR986" s="65"/>
      <c r="BS986" s="65"/>
      <c r="BT986" s="66"/>
      <c r="BU986" s="67"/>
      <c r="BV986" s="67"/>
      <c r="BW986" s="67"/>
      <c r="BX986" s="67"/>
      <c r="BY986" s="67"/>
      <c r="BZ986" s="68"/>
      <c r="CA986" s="65"/>
      <c r="CB986" s="65"/>
      <c r="CC986" s="65"/>
      <c r="CD986" s="65"/>
      <c r="CE986" s="65"/>
      <c r="CF986" s="65"/>
      <c r="CG986" s="65"/>
      <c r="CH986" s="65"/>
      <c r="CI986" s="65"/>
      <c r="CJ986" s="171"/>
      <c r="CK986" s="64" t="str">
        <f t="shared" si="152"/>
        <v/>
      </c>
    </row>
    <row r="987" spans="1:89" s="64" customFormat="1" ht="51" customHeight="1">
      <c r="A987" s="29" t="str">
        <f t="shared" si="153"/>
        <v/>
      </c>
      <c r="B987" s="30"/>
      <c r="C987" s="30"/>
      <c r="D987" s="38"/>
      <c r="E987" s="198" t="str">
        <f t="shared" si="154"/>
        <v/>
      </c>
      <c r="F987" s="38"/>
      <c r="G987" s="38"/>
      <c r="H987" s="31"/>
      <c r="I987" s="31"/>
      <c r="J987" s="61" t="str">
        <f t="shared" si="155"/>
        <v/>
      </c>
      <c r="K987" s="69" t="str">
        <f t="shared" si="156"/>
        <v/>
      </c>
      <c r="L987" s="69" t="str">
        <f t="shared" si="157"/>
        <v/>
      </c>
      <c r="M987" s="69" t="str">
        <f t="shared" si="158"/>
        <v/>
      </c>
      <c r="N987" s="32"/>
      <c r="O987" s="99"/>
      <c r="P987" s="32"/>
      <c r="Q987" s="99"/>
      <c r="R987" s="129"/>
      <c r="S987" s="99"/>
      <c r="T987" s="32"/>
      <c r="U987" s="38"/>
      <c r="V987" s="32"/>
      <c r="W987" s="32"/>
      <c r="X987" s="38"/>
      <c r="Y987" s="30"/>
      <c r="Z987" s="30"/>
      <c r="AA987" s="32"/>
      <c r="AB987" s="32"/>
      <c r="AC987" s="33"/>
      <c r="AD987" s="63"/>
      <c r="AE987" s="63"/>
      <c r="BK987" s="65"/>
      <c r="BL987" s="65"/>
      <c r="BM987" s="65"/>
      <c r="BN987" s="65"/>
      <c r="BO987" s="65"/>
      <c r="BP987" s="65"/>
      <c r="BQ987" s="65"/>
      <c r="BR987" s="65"/>
      <c r="BS987" s="65"/>
      <c r="BT987" s="66"/>
      <c r="BU987" s="67"/>
      <c r="BV987" s="67"/>
      <c r="BW987" s="67"/>
      <c r="BX987" s="67"/>
      <c r="BY987" s="67"/>
      <c r="BZ987" s="68"/>
      <c r="CA987" s="65"/>
      <c r="CB987" s="65"/>
      <c r="CC987" s="65"/>
      <c r="CD987" s="65"/>
      <c r="CE987" s="65"/>
      <c r="CF987" s="65"/>
      <c r="CG987" s="65"/>
      <c r="CH987" s="65"/>
      <c r="CI987" s="65"/>
      <c r="CJ987" s="171"/>
      <c r="CK987" s="64" t="str">
        <f t="shared" si="152"/>
        <v/>
      </c>
    </row>
    <row r="988" spans="1:89" s="64" customFormat="1" ht="51" customHeight="1">
      <c r="A988" s="29" t="str">
        <f t="shared" si="153"/>
        <v/>
      </c>
      <c r="B988" s="30"/>
      <c r="C988" s="30"/>
      <c r="D988" s="38"/>
      <c r="E988" s="198" t="str">
        <f t="shared" si="154"/>
        <v/>
      </c>
      <c r="F988" s="38"/>
      <c r="G988" s="38"/>
      <c r="H988" s="31"/>
      <c r="I988" s="31"/>
      <c r="J988" s="61" t="str">
        <f t="shared" si="155"/>
        <v/>
      </c>
      <c r="K988" s="69" t="str">
        <f t="shared" si="156"/>
        <v/>
      </c>
      <c r="L988" s="69" t="str">
        <f t="shared" si="157"/>
        <v/>
      </c>
      <c r="M988" s="69" t="str">
        <f t="shared" si="158"/>
        <v/>
      </c>
      <c r="N988" s="32"/>
      <c r="O988" s="99"/>
      <c r="P988" s="32"/>
      <c r="Q988" s="99"/>
      <c r="R988" s="129"/>
      <c r="S988" s="99"/>
      <c r="T988" s="32"/>
      <c r="U988" s="38"/>
      <c r="V988" s="32"/>
      <c r="W988" s="32"/>
      <c r="X988" s="38"/>
      <c r="Y988" s="30"/>
      <c r="Z988" s="30"/>
      <c r="AA988" s="32"/>
      <c r="AB988" s="32"/>
      <c r="AC988" s="33"/>
      <c r="AD988" s="63"/>
      <c r="AE988" s="63"/>
      <c r="BK988" s="65"/>
      <c r="BL988" s="65"/>
      <c r="BM988" s="65"/>
      <c r="BN988" s="65"/>
      <c r="BO988" s="65"/>
      <c r="BP988" s="65"/>
      <c r="BQ988" s="65"/>
      <c r="BR988" s="65"/>
      <c r="BS988" s="65"/>
      <c r="BT988" s="66"/>
      <c r="BU988" s="67"/>
      <c r="BV988" s="67"/>
      <c r="BW988" s="67"/>
      <c r="BX988" s="67"/>
      <c r="BY988" s="67"/>
      <c r="BZ988" s="68"/>
      <c r="CA988" s="65"/>
      <c r="CB988" s="65"/>
      <c r="CC988" s="65"/>
      <c r="CD988" s="65"/>
      <c r="CE988" s="65"/>
      <c r="CF988" s="65"/>
      <c r="CG988" s="65"/>
      <c r="CH988" s="65"/>
      <c r="CI988" s="65"/>
      <c r="CJ988" s="171"/>
      <c r="CK988" s="64" t="str">
        <f t="shared" si="152"/>
        <v/>
      </c>
    </row>
    <row r="989" spans="1:89" s="64" customFormat="1" ht="51" customHeight="1">
      <c r="A989" s="29" t="str">
        <f t="shared" si="153"/>
        <v/>
      </c>
      <c r="B989" s="30"/>
      <c r="C989" s="30"/>
      <c r="D989" s="38"/>
      <c r="E989" s="198" t="str">
        <f t="shared" si="154"/>
        <v/>
      </c>
      <c r="F989" s="38"/>
      <c r="G989" s="38"/>
      <c r="H989" s="31"/>
      <c r="I989" s="31"/>
      <c r="J989" s="61" t="str">
        <f t="shared" si="155"/>
        <v/>
      </c>
      <c r="K989" s="69" t="str">
        <f t="shared" si="156"/>
        <v/>
      </c>
      <c r="L989" s="69" t="str">
        <f t="shared" si="157"/>
        <v/>
      </c>
      <c r="M989" s="69" t="str">
        <f t="shared" si="158"/>
        <v/>
      </c>
      <c r="N989" s="32"/>
      <c r="O989" s="99"/>
      <c r="P989" s="32"/>
      <c r="Q989" s="99"/>
      <c r="R989" s="129"/>
      <c r="S989" s="99"/>
      <c r="T989" s="32"/>
      <c r="U989" s="38"/>
      <c r="V989" s="32"/>
      <c r="W989" s="32"/>
      <c r="X989" s="38"/>
      <c r="Y989" s="30"/>
      <c r="Z989" s="30"/>
      <c r="AA989" s="32"/>
      <c r="AB989" s="32"/>
      <c r="AC989" s="33"/>
      <c r="AD989" s="63"/>
      <c r="AE989" s="63"/>
      <c r="BK989" s="65"/>
      <c r="BL989" s="65"/>
      <c r="BM989" s="65"/>
      <c r="BN989" s="65"/>
      <c r="BO989" s="65"/>
      <c r="BP989" s="65"/>
      <c r="BQ989" s="65"/>
      <c r="BR989" s="65"/>
      <c r="BS989" s="65"/>
      <c r="BT989" s="66"/>
      <c r="BU989" s="67"/>
      <c r="BV989" s="67"/>
      <c r="BW989" s="67"/>
      <c r="BX989" s="67"/>
      <c r="BY989" s="67"/>
      <c r="BZ989" s="68"/>
      <c r="CA989" s="65"/>
      <c r="CB989" s="65"/>
      <c r="CC989" s="65"/>
      <c r="CD989" s="65"/>
      <c r="CE989" s="65"/>
      <c r="CF989" s="65"/>
      <c r="CG989" s="65"/>
      <c r="CH989" s="65"/>
      <c r="CI989" s="65"/>
      <c r="CJ989" s="171"/>
      <c r="CK989" s="64" t="str">
        <f t="shared" si="152"/>
        <v/>
      </c>
    </row>
    <row r="990" spans="1:89" s="64" customFormat="1" ht="51" customHeight="1">
      <c r="A990" s="29" t="str">
        <f t="shared" si="153"/>
        <v/>
      </c>
      <c r="B990" s="30"/>
      <c r="C990" s="30"/>
      <c r="D990" s="38"/>
      <c r="E990" s="198" t="str">
        <f t="shared" si="154"/>
        <v/>
      </c>
      <c r="F990" s="38"/>
      <c r="G990" s="38"/>
      <c r="H990" s="31"/>
      <c r="I990" s="31"/>
      <c r="J990" s="61" t="str">
        <f t="shared" si="155"/>
        <v/>
      </c>
      <c r="K990" s="69" t="str">
        <f t="shared" si="156"/>
        <v/>
      </c>
      <c r="L990" s="69" t="str">
        <f t="shared" si="157"/>
        <v/>
      </c>
      <c r="M990" s="69" t="str">
        <f t="shared" si="158"/>
        <v/>
      </c>
      <c r="N990" s="32"/>
      <c r="O990" s="99"/>
      <c r="P990" s="32"/>
      <c r="Q990" s="99"/>
      <c r="R990" s="129"/>
      <c r="S990" s="99"/>
      <c r="T990" s="32"/>
      <c r="U990" s="38"/>
      <c r="V990" s="32"/>
      <c r="W990" s="32"/>
      <c r="X990" s="38"/>
      <c r="Y990" s="30"/>
      <c r="Z990" s="30"/>
      <c r="AA990" s="32"/>
      <c r="AB990" s="32"/>
      <c r="AC990" s="33"/>
      <c r="AD990" s="63"/>
      <c r="AE990" s="63"/>
      <c r="BK990" s="65"/>
      <c r="BL990" s="65"/>
      <c r="BM990" s="65"/>
      <c r="BN990" s="65"/>
      <c r="BO990" s="65"/>
      <c r="BP990" s="65"/>
      <c r="BQ990" s="65"/>
      <c r="BR990" s="65"/>
      <c r="BS990" s="65"/>
      <c r="BT990" s="66"/>
      <c r="BU990" s="67"/>
      <c r="BV990" s="67"/>
      <c r="BW990" s="67"/>
      <c r="BX990" s="67"/>
      <c r="BY990" s="67"/>
      <c r="BZ990" s="68"/>
      <c r="CA990" s="65"/>
      <c r="CB990" s="65"/>
      <c r="CC990" s="65"/>
      <c r="CD990" s="65"/>
      <c r="CE990" s="65"/>
      <c r="CF990" s="65"/>
      <c r="CG990" s="65"/>
      <c r="CH990" s="65"/>
      <c r="CI990" s="65"/>
      <c r="CJ990" s="171"/>
      <c r="CK990" s="64" t="str">
        <f t="shared" si="152"/>
        <v/>
      </c>
    </row>
    <row r="991" spans="1:89" s="64" customFormat="1" ht="51" customHeight="1">
      <c r="A991" s="29" t="str">
        <f t="shared" si="153"/>
        <v/>
      </c>
      <c r="B991" s="30"/>
      <c r="C991" s="30"/>
      <c r="D991" s="38"/>
      <c r="E991" s="198" t="str">
        <f t="shared" si="154"/>
        <v/>
      </c>
      <c r="F991" s="38"/>
      <c r="G991" s="38"/>
      <c r="H991" s="31"/>
      <c r="I991" s="31"/>
      <c r="J991" s="61" t="str">
        <f t="shared" si="155"/>
        <v/>
      </c>
      <c r="K991" s="69" t="str">
        <f t="shared" si="156"/>
        <v/>
      </c>
      <c r="L991" s="69" t="str">
        <f t="shared" si="157"/>
        <v/>
      </c>
      <c r="M991" s="69" t="str">
        <f t="shared" si="158"/>
        <v/>
      </c>
      <c r="N991" s="32"/>
      <c r="O991" s="99"/>
      <c r="P991" s="32"/>
      <c r="Q991" s="99"/>
      <c r="R991" s="129"/>
      <c r="S991" s="99"/>
      <c r="T991" s="32"/>
      <c r="U991" s="38"/>
      <c r="V991" s="32"/>
      <c r="W991" s="32"/>
      <c r="X991" s="38"/>
      <c r="Y991" s="30"/>
      <c r="Z991" s="30"/>
      <c r="AA991" s="32"/>
      <c r="AB991" s="32"/>
      <c r="AC991" s="33"/>
      <c r="AD991" s="63"/>
      <c r="AE991" s="63"/>
      <c r="BK991" s="65"/>
      <c r="BL991" s="65"/>
      <c r="BM991" s="65"/>
      <c r="BN991" s="65"/>
      <c r="BO991" s="65"/>
      <c r="BP991" s="65"/>
      <c r="BQ991" s="65"/>
      <c r="BR991" s="65"/>
      <c r="BS991" s="65"/>
      <c r="BT991" s="66"/>
      <c r="BU991" s="67"/>
      <c r="BV991" s="67"/>
      <c r="BW991" s="67"/>
      <c r="BX991" s="67"/>
      <c r="BY991" s="67"/>
      <c r="BZ991" s="68"/>
      <c r="CA991" s="65"/>
      <c r="CB991" s="65"/>
      <c r="CC991" s="65"/>
      <c r="CD991" s="65"/>
      <c r="CE991" s="65"/>
      <c r="CF991" s="65"/>
      <c r="CG991" s="65"/>
      <c r="CH991" s="65"/>
      <c r="CI991" s="65"/>
      <c r="CJ991" s="171"/>
      <c r="CK991" s="64" t="str">
        <f t="shared" si="152"/>
        <v/>
      </c>
    </row>
    <row r="992" spans="1:89" s="64" customFormat="1" ht="51" customHeight="1">
      <c r="A992" s="29" t="str">
        <f t="shared" si="153"/>
        <v/>
      </c>
      <c r="B992" s="30"/>
      <c r="C992" s="30"/>
      <c r="D992" s="38"/>
      <c r="E992" s="198" t="str">
        <f t="shared" si="154"/>
        <v/>
      </c>
      <c r="F992" s="38"/>
      <c r="G992" s="38"/>
      <c r="H992" s="31"/>
      <c r="I992" s="31"/>
      <c r="J992" s="61" t="str">
        <f t="shared" si="155"/>
        <v/>
      </c>
      <c r="K992" s="69" t="str">
        <f t="shared" si="156"/>
        <v/>
      </c>
      <c r="L992" s="69" t="str">
        <f t="shared" si="157"/>
        <v/>
      </c>
      <c r="M992" s="69" t="str">
        <f t="shared" si="158"/>
        <v/>
      </c>
      <c r="N992" s="32"/>
      <c r="O992" s="99"/>
      <c r="P992" s="32"/>
      <c r="Q992" s="99"/>
      <c r="R992" s="129"/>
      <c r="S992" s="99"/>
      <c r="T992" s="32"/>
      <c r="U992" s="38"/>
      <c r="V992" s="32"/>
      <c r="W992" s="32"/>
      <c r="X992" s="38"/>
      <c r="Y992" s="30"/>
      <c r="Z992" s="30"/>
      <c r="AA992" s="32"/>
      <c r="AB992" s="32"/>
      <c r="AC992" s="33"/>
      <c r="AD992" s="63"/>
      <c r="AE992" s="63"/>
      <c r="BK992" s="65"/>
      <c r="BL992" s="65"/>
      <c r="BM992" s="65"/>
      <c r="BN992" s="65"/>
      <c r="BO992" s="65"/>
      <c r="BP992" s="65"/>
      <c r="BQ992" s="65"/>
      <c r="BR992" s="65"/>
      <c r="BS992" s="65"/>
      <c r="BT992" s="66"/>
      <c r="BU992" s="67"/>
      <c r="BV992" s="67"/>
      <c r="BW992" s="67"/>
      <c r="BX992" s="67"/>
      <c r="BY992" s="67"/>
      <c r="BZ992" s="68"/>
      <c r="CA992" s="65"/>
      <c r="CB992" s="65"/>
      <c r="CC992" s="65"/>
      <c r="CD992" s="65"/>
      <c r="CE992" s="65"/>
      <c r="CF992" s="65"/>
      <c r="CG992" s="65"/>
      <c r="CH992" s="65"/>
      <c r="CI992" s="65"/>
      <c r="CJ992" s="171"/>
      <c r="CK992" s="64" t="str">
        <f t="shared" si="152"/>
        <v/>
      </c>
    </row>
    <row r="993" spans="1:89" s="64" customFormat="1" ht="51" customHeight="1">
      <c r="A993" s="29" t="str">
        <f t="shared" si="153"/>
        <v/>
      </c>
      <c r="B993" s="30"/>
      <c r="C993" s="30"/>
      <c r="D993" s="38"/>
      <c r="E993" s="198" t="str">
        <f t="shared" si="154"/>
        <v/>
      </c>
      <c r="F993" s="38"/>
      <c r="G993" s="38"/>
      <c r="H993" s="31"/>
      <c r="I993" s="31"/>
      <c r="J993" s="61" t="str">
        <f t="shared" si="155"/>
        <v/>
      </c>
      <c r="K993" s="69" t="str">
        <f t="shared" si="156"/>
        <v/>
      </c>
      <c r="L993" s="69" t="str">
        <f t="shared" si="157"/>
        <v/>
      </c>
      <c r="M993" s="69" t="str">
        <f t="shared" si="158"/>
        <v/>
      </c>
      <c r="N993" s="32"/>
      <c r="O993" s="99"/>
      <c r="P993" s="32"/>
      <c r="Q993" s="99"/>
      <c r="R993" s="129"/>
      <c r="S993" s="99"/>
      <c r="T993" s="32"/>
      <c r="U993" s="38"/>
      <c r="V993" s="32"/>
      <c r="W993" s="32"/>
      <c r="X993" s="38"/>
      <c r="Y993" s="30"/>
      <c r="Z993" s="30"/>
      <c r="AA993" s="32"/>
      <c r="AB993" s="32"/>
      <c r="AC993" s="33"/>
      <c r="AD993" s="63"/>
      <c r="AE993" s="63"/>
      <c r="BK993" s="65"/>
      <c r="BL993" s="65"/>
      <c r="BM993" s="65"/>
      <c r="BN993" s="65"/>
      <c r="BO993" s="65"/>
      <c r="BP993" s="65"/>
      <c r="BQ993" s="65"/>
      <c r="BR993" s="65"/>
      <c r="BS993" s="65"/>
      <c r="BT993" s="66"/>
      <c r="BU993" s="67"/>
      <c r="BV993" s="67"/>
      <c r="BW993" s="67"/>
      <c r="BX993" s="67"/>
      <c r="BY993" s="67"/>
      <c r="BZ993" s="68"/>
      <c r="CA993" s="65"/>
      <c r="CB993" s="65"/>
      <c r="CC993" s="65"/>
      <c r="CD993" s="65"/>
      <c r="CE993" s="65"/>
      <c r="CF993" s="65"/>
      <c r="CG993" s="65"/>
      <c r="CH993" s="65"/>
      <c r="CI993" s="65"/>
      <c r="CJ993" s="171"/>
      <c r="CK993" s="64" t="str">
        <f t="shared" si="152"/>
        <v/>
      </c>
    </row>
    <row r="994" spans="1:89" s="64" customFormat="1" ht="51" customHeight="1">
      <c r="A994" s="29" t="str">
        <f t="shared" si="153"/>
        <v/>
      </c>
      <c r="B994" s="30"/>
      <c r="C994" s="30"/>
      <c r="D994" s="38"/>
      <c r="E994" s="198" t="str">
        <f t="shared" si="154"/>
        <v/>
      </c>
      <c r="F994" s="38"/>
      <c r="G994" s="38"/>
      <c r="H994" s="31"/>
      <c r="I994" s="31"/>
      <c r="J994" s="61" t="str">
        <f t="shared" si="155"/>
        <v/>
      </c>
      <c r="K994" s="69" t="str">
        <f t="shared" si="156"/>
        <v/>
      </c>
      <c r="L994" s="69" t="str">
        <f t="shared" si="157"/>
        <v/>
      </c>
      <c r="M994" s="69" t="str">
        <f t="shared" si="158"/>
        <v/>
      </c>
      <c r="N994" s="32"/>
      <c r="O994" s="99"/>
      <c r="P994" s="32"/>
      <c r="Q994" s="99"/>
      <c r="R994" s="129"/>
      <c r="S994" s="99"/>
      <c r="T994" s="32"/>
      <c r="U994" s="38"/>
      <c r="V994" s="32"/>
      <c r="W994" s="32"/>
      <c r="X994" s="38"/>
      <c r="Y994" s="30"/>
      <c r="Z994" s="30"/>
      <c r="AA994" s="32"/>
      <c r="AB994" s="32"/>
      <c r="AC994" s="33"/>
      <c r="AD994" s="63"/>
      <c r="AE994" s="63"/>
      <c r="BK994" s="65"/>
      <c r="BL994" s="65"/>
      <c r="BM994" s="65"/>
      <c r="BN994" s="65"/>
      <c r="BO994" s="65"/>
      <c r="BP994" s="65"/>
      <c r="BQ994" s="65"/>
      <c r="BR994" s="65"/>
      <c r="BS994" s="65"/>
      <c r="BT994" s="66"/>
      <c r="BU994" s="67"/>
      <c r="BV994" s="67"/>
      <c r="BW994" s="67"/>
      <c r="BX994" s="67"/>
      <c r="BY994" s="67"/>
      <c r="BZ994" s="68"/>
      <c r="CA994" s="65"/>
      <c r="CB994" s="65"/>
      <c r="CC994" s="65"/>
      <c r="CD994" s="65"/>
      <c r="CE994" s="65"/>
      <c r="CF994" s="65"/>
      <c r="CG994" s="65"/>
      <c r="CH994" s="65"/>
      <c r="CI994" s="65"/>
      <c r="CJ994" s="171"/>
      <c r="CK994" s="64" t="str">
        <f t="shared" si="152"/>
        <v/>
      </c>
    </row>
    <row r="995" spans="1:89" s="64" customFormat="1" ht="51" customHeight="1">
      <c r="A995" s="29" t="str">
        <f t="shared" si="153"/>
        <v/>
      </c>
      <c r="B995" s="30"/>
      <c r="C995" s="30"/>
      <c r="D995" s="38"/>
      <c r="E995" s="198" t="str">
        <f t="shared" si="154"/>
        <v/>
      </c>
      <c r="F995" s="38"/>
      <c r="G995" s="38"/>
      <c r="H995" s="31"/>
      <c r="I995" s="31"/>
      <c r="J995" s="61" t="str">
        <f t="shared" si="155"/>
        <v/>
      </c>
      <c r="K995" s="69" t="str">
        <f t="shared" si="156"/>
        <v/>
      </c>
      <c r="L995" s="69" t="str">
        <f t="shared" si="157"/>
        <v/>
      </c>
      <c r="M995" s="69" t="str">
        <f t="shared" si="158"/>
        <v/>
      </c>
      <c r="N995" s="32"/>
      <c r="O995" s="99"/>
      <c r="P995" s="32"/>
      <c r="Q995" s="99"/>
      <c r="R995" s="129"/>
      <c r="S995" s="99"/>
      <c r="T995" s="32"/>
      <c r="U995" s="38"/>
      <c r="V995" s="32"/>
      <c r="W995" s="32"/>
      <c r="X995" s="38"/>
      <c r="Y995" s="30"/>
      <c r="Z995" s="30"/>
      <c r="AA995" s="32"/>
      <c r="AB995" s="32"/>
      <c r="AC995" s="33"/>
      <c r="AD995" s="63"/>
      <c r="AE995" s="63"/>
      <c r="BK995" s="65"/>
      <c r="BL995" s="65"/>
      <c r="BM995" s="65"/>
      <c r="BN995" s="65"/>
      <c r="BO995" s="65"/>
      <c r="BP995" s="65"/>
      <c r="BQ995" s="65"/>
      <c r="BR995" s="65"/>
      <c r="BS995" s="65"/>
      <c r="BT995" s="66"/>
      <c r="BU995" s="67"/>
      <c r="BV995" s="67"/>
      <c r="BW995" s="67"/>
      <c r="BX995" s="67"/>
      <c r="BY995" s="67"/>
      <c r="BZ995" s="68"/>
      <c r="CA995" s="65"/>
      <c r="CB995" s="65"/>
      <c r="CC995" s="65"/>
      <c r="CD995" s="65"/>
      <c r="CE995" s="65"/>
      <c r="CF995" s="65"/>
      <c r="CG995" s="65"/>
      <c r="CH995" s="65"/>
      <c r="CI995" s="65"/>
      <c r="CJ995" s="171"/>
      <c r="CK995" s="64" t="str">
        <f t="shared" si="152"/>
        <v/>
      </c>
    </row>
    <row r="996" spans="1:89" s="64" customFormat="1" ht="51" customHeight="1">
      <c r="A996" s="29" t="str">
        <f t="shared" si="153"/>
        <v/>
      </c>
      <c r="B996" s="30"/>
      <c r="C996" s="30"/>
      <c r="D996" s="38"/>
      <c r="E996" s="198" t="str">
        <f t="shared" si="154"/>
        <v/>
      </c>
      <c r="F996" s="38"/>
      <c r="G996" s="38"/>
      <c r="H996" s="31"/>
      <c r="I996" s="31"/>
      <c r="J996" s="61" t="str">
        <f t="shared" si="155"/>
        <v/>
      </c>
      <c r="K996" s="69" t="str">
        <f t="shared" si="156"/>
        <v/>
      </c>
      <c r="L996" s="69" t="str">
        <f t="shared" si="157"/>
        <v/>
      </c>
      <c r="M996" s="69" t="str">
        <f t="shared" si="158"/>
        <v/>
      </c>
      <c r="N996" s="32"/>
      <c r="O996" s="99"/>
      <c r="P996" s="32"/>
      <c r="Q996" s="99"/>
      <c r="R996" s="129"/>
      <c r="S996" s="99"/>
      <c r="T996" s="32"/>
      <c r="U996" s="38"/>
      <c r="V996" s="32"/>
      <c r="W996" s="32"/>
      <c r="X996" s="38"/>
      <c r="Y996" s="30"/>
      <c r="Z996" s="30"/>
      <c r="AA996" s="32"/>
      <c r="AB996" s="32"/>
      <c r="AC996" s="33"/>
      <c r="AD996" s="63"/>
      <c r="AE996" s="63"/>
      <c r="BK996" s="65"/>
      <c r="BL996" s="65"/>
      <c r="BM996" s="65"/>
      <c r="BN996" s="65"/>
      <c r="BO996" s="65"/>
      <c r="BP996" s="65"/>
      <c r="BQ996" s="65"/>
      <c r="BR996" s="65"/>
      <c r="BS996" s="65"/>
      <c r="BT996" s="66"/>
      <c r="BU996" s="67"/>
      <c r="BV996" s="67"/>
      <c r="BW996" s="67"/>
      <c r="BX996" s="67"/>
      <c r="BY996" s="67"/>
      <c r="BZ996" s="68"/>
      <c r="CA996" s="65"/>
      <c r="CB996" s="65"/>
      <c r="CC996" s="65"/>
      <c r="CD996" s="65"/>
      <c r="CE996" s="65"/>
      <c r="CF996" s="65"/>
      <c r="CG996" s="65"/>
      <c r="CH996" s="65"/>
      <c r="CI996" s="65"/>
      <c r="CJ996" s="171"/>
      <c r="CK996" s="64" t="str">
        <f t="shared" si="152"/>
        <v/>
      </c>
    </row>
    <row r="997" spans="1:89" s="64" customFormat="1" ht="51" customHeight="1">
      <c r="A997" s="29" t="str">
        <f t="shared" si="153"/>
        <v/>
      </c>
      <c r="B997" s="30"/>
      <c r="C997" s="30"/>
      <c r="D997" s="38"/>
      <c r="E997" s="198" t="str">
        <f t="shared" si="154"/>
        <v/>
      </c>
      <c r="F997" s="38"/>
      <c r="G997" s="38"/>
      <c r="H997" s="31"/>
      <c r="I997" s="31"/>
      <c r="J997" s="61" t="str">
        <f t="shared" si="155"/>
        <v/>
      </c>
      <c r="K997" s="69" t="str">
        <f t="shared" si="156"/>
        <v/>
      </c>
      <c r="L997" s="69" t="str">
        <f t="shared" si="157"/>
        <v/>
      </c>
      <c r="M997" s="69" t="str">
        <f t="shared" si="158"/>
        <v/>
      </c>
      <c r="N997" s="32"/>
      <c r="O997" s="99"/>
      <c r="P997" s="32"/>
      <c r="Q997" s="99"/>
      <c r="R997" s="129"/>
      <c r="S997" s="99"/>
      <c r="T997" s="32"/>
      <c r="U997" s="38"/>
      <c r="V997" s="32"/>
      <c r="W997" s="32"/>
      <c r="X997" s="38"/>
      <c r="Y997" s="30"/>
      <c r="Z997" s="30"/>
      <c r="AA997" s="32"/>
      <c r="AB997" s="32"/>
      <c r="AC997" s="33"/>
      <c r="AD997" s="63"/>
      <c r="AE997" s="63"/>
      <c r="BK997" s="65"/>
      <c r="BL997" s="65"/>
      <c r="BM997" s="65"/>
      <c r="BN997" s="65"/>
      <c r="BO997" s="65"/>
      <c r="BP997" s="65"/>
      <c r="BQ997" s="65"/>
      <c r="BR997" s="65"/>
      <c r="BS997" s="65"/>
      <c r="BT997" s="66"/>
      <c r="BU997" s="67"/>
      <c r="BV997" s="67"/>
      <c r="BW997" s="67"/>
      <c r="BX997" s="67"/>
      <c r="BY997" s="67"/>
      <c r="BZ997" s="68"/>
      <c r="CA997" s="65"/>
      <c r="CB997" s="65"/>
      <c r="CC997" s="65"/>
      <c r="CD997" s="65"/>
      <c r="CE997" s="65"/>
      <c r="CF997" s="65"/>
      <c r="CG997" s="65"/>
      <c r="CH997" s="65"/>
      <c r="CI997" s="65"/>
      <c r="CJ997" s="171"/>
      <c r="CK997" s="64" t="str">
        <f t="shared" si="152"/>
        <v/>
      </c>
    </row>
    <row r="998" spans="1:89" s="64" customFormat="1" ht="51" customHeight="1">
      <c r="A998" s="29" t="str">
        <f t="shared" si="153"/>
        <v/>
      </c>
      <c r="B998" s="30"/>
      <c r="C998" s="30"/>
      <c r="D998" s="38"/>
      <c r="E998" s="198" t="str">
        <f t="shared" si="154"/>
        <v/>
      </c>
      <c r="F998" s="38"/>
      <c r="G998" s="38"/>
      <c r="H998" s="31"/>
      <c r="I998" s="31"/>
      <c r="J998" s="61" t="str">
        <f t="shared" si="155"/>
        <v/>
      </c>
      <c r="K998" s="69" t="str">
        <f t="shared" si="156"/>
        <v/>
      </c>
      <c r="L998" s="69" t="str">
        <f t="shared" si="157"/>
        <v/>
      </c>
      <c r="M998" s="69" t="str">
        <f t="shared" si="158"/>
        <v/>
      </c>
      <c r="N998" s="32"/>
      <c r="O998" s="99"/>
      <c r="P998" s="32"/>
      <c r="Q998" s="99"/>
      <c r="R998" s="129"/>
      <c r="S998" s="99"/>
      <c r="T998" s="32"/>
      <c r="U998" s="38"/>
      <c r="V998" s="32"/>
      <c r="W998" s="32"/>
      <c r="X998" s="38"/>
      <c r="Y998" s="30"/>
      <c r="Z998" s="30"/>
      <c r="AA998" s="32"/>
      <c r="AB998" s="32"/>
      <c r="AC998" s="33"/>
      <c r="AD998" s="63"/>
      <c r="AE998" s="63"/>
      <c r="BK998" s="65"/>
      <c r="BL998" s="65"/>
      <c r="BM998" s="65"/>
      <c r="BN998" s="65"/>
      <c r="BO998" s="65"/>
      <c r="BP998" s="65"/>
      <c r="BQ998" s="65"/>
      <c r="BR998" s="65"/>
      <c r="BS998" s="65"/>
      <c r="BT998" s="66"/>
      <c r="BU998" s="67"/>
      <c r="BV998" s="67"/>
      <c r="BW998" s="67"/>
      <c r="BX998" s="67"/>
      <c r="BY998" s="67"/>
      <c r="BZ998" s="68"/>
      <c r="CA998" s="65"/>
      <c r="CB998" s="65"/>
      <c r="CC998" s="65"/>
      <c r="CD998" s="65"/>
      <c r="CE998" s="65"/>
      <c r="CF998" s="65"/>
      <c r="CG998" s="65"/>
      <c r="CH998" s="65"/>
      <c r="CI998" s="65"/>
      <c r="CJ998" s="171"/>
      <c r="CK998" s="64" t="str">
        <f t="shared" si="152"/>
        <v/>
      </c>
    </row>
    <row r="999" spans="1:89" s="64" customFormat="1" ht="51" customHeight="1">
      <c r="A999" s="29" t="str">
        <f t="shared" si="153"/>
        <v/>
      </c>
      <c r="B999" s="30"/>
      <c r="C999" s="30"/>
      <c r="D999" s="38"/>
      <c r="E999" s="198" t="str">
        <f t="shared" si="154"/>
        <v/>
      </c>
      <c r="F999" s="38"/>
      <c r="G999" s="38"/>
      <c r="H999" s="31"/>
      <c r="I999" s="31"/>
      <c r="J999" s="61" t="str">
        <f t="shared" si="155"/>
        <v/>
      </c>
      <c r="K999" s="69" t="str">
        <f t="shared" si="156"/>
        <v/>
      </c>
      <c r="L999" s="69" t="str">
        <f t="shared" si="157"/>
        <v/>
      </c>
      <c r="M999" s="69" t="str">
        <f t="shared" si="158"/>
        <v/>
      </c>
      <c r="N999" s="32"/>
      <c r="O999" s="99"/>
      <c r="P999" s="32"/>
      <c r="Q999" s="99"/>
      <c r="R999" s="129"/>
      <c r="S999" s="99"/>
      <c r="T999" s="32"/>
      <c r="U999" s="38"/>
      <c r="V999" s="32"/>
      <c r="W999" s="32"/>
      <c r="X999" s="38"/>
      <c r="Y999" s="30"/>
      <c r="Z999" s="30"/>
      <c r="AA999" s="32"/>
      <c r="AB999" s="32"/>
      <c r="AC999" s="33"/>
      <c r="AD999" s="63"/>
      <c r="AE999" s="63"/>
      <c r="BK999" s="65"/>
      <c r="BL999" s="65"/>
      <c r="BM999" s="65"/>
      <c r="BN999" s="65"/>
      <c r="BO999" s="65"/>
      <c r="BP999" s="65"/>
      <c r="BQ999" s="65"/>
      <c r="BR999" s="65"/>
      <c r="BS999" s="65"/>
      <c r="BT999" s="66"/>
      <c r="BU999" s="67"/>
      <c r="BV999" s="67"/>
      <c r="BW999" s="67"/>
      <c r="BX999" s="67"/>
      <c r="BY999" s="67"/>
      <c r="BZ999" s="68"/>
      <c r="CA999" s="65"/>
      <c r="CB999" s="65"/>
      <c r="CC999" s="65"/>
      <c r="CD999" s="65"/>
      <c r="CE999" s="65"/>
      <c r="CF999" s="65"/>
      <c r="CG999" s="65"/>
      <c r="CH999" s="65"/>
      <c r="CI999" s="65"/>
      <c r="CJ999" s="171"/>
      <c r="CK999" s="64" t="str">
        <f t="shared" si="152"/>
        <v/>
      </c>
    </row>
    <row r="1000" spans="1:89" s="64" customFormat="1" ht="51" customHeight="1">
      <c r="A1000" s="29" t="str">
        <f t="shared" si="153"/>
        <v/>
      </c>
      <c r="B1000" s="30"/>
      <c r="C1000" s="30"/>
      <c r="D1000" s="38"/>
      <c r="E1000" s="198" t="str">
        <f t="shared" si="154"/>
        <v/>
      </c>
      <c r="F1000" s="38"/>
      <c r="G1000" s="38"/>
      <c r="H1000" s="31"/>
      <c r="I1000" s="31"/>
      <c r="J1000" s="61" t="str">
        <f t="shared" si="155"/>
        <v/>
      </c>
      <c r="K1000" s="69" t="str">
        <f t="shared" si="156"/>
        <v/>
      </c>
      <c r="L1000" s="69" t="str">
        <f t="shared" si="157"/>
        <v/>
      </c>
      <c r="M1000" s="69" t="str">
        <f t="shared" si="158"/>
        <v/>
      </c>
      <c r="N1000" s="32"/>
      <c r="O1000" s="99"/>
      <c r="P1000" s="32"/>
      <c r="Q1000" s="99"/>
      <c r="R1000" s="129"/>
      <c r="S1000" s="99"/>
      <c r="T1000" s="32"/>
      <c r="U1000" s="38"/>
      <c r="V1000" s="32"/>
      <c r="W1000" s="32"/>
      <c r="X1000" s="38"/>
      <c r="Y1000" s="30"/>
      <c r="Z1000" s="30"/>
      <c r="AA1000" s="32"/>
      <c r="AB1000" s="32"/>
      <c r="AC1000" s="33"/>
      <c r="AD1000" s="63"/>
      <c r="AE1000" s="63"/>
      <c r="BK1000" s="65"/>
      <c r="BL1000" s="65"/>
      <c r="BM1000" s="65"/>
      <c r="BN1000" s="65"/>
      <c r="BO1000" s="65"/>
      <c r="BP1000" s="65"/>
      <c r="BQ1000" s="65"/>
      <c r="BR1000" s="65"/>
      <c r="BS1000" s="65"/>
      <c r="BT1000" s="66"/>
      <c r="BU1000" s="67"/>
      <c r="BV1000" s="67"/>
      <c r="BW1000" s="67"/>
      <c r="BX1000" s="67"/>
      <c r="BY1000" s="67"/>
      <c r="BZ1000" s="68"/>
      <c r="CA1000" s="65"/>
      <c r="CB1000" s="65"/>
      <c r="CC1000" s="65"/>
      <c r="CD1000" s="65"/>
      <c r="CE1000" s="65"/>
      <c r="CF1000" s="65"/>
      <c r="CG1000" s="65"/>
      <c r="CH1000" s="65"/>
      <c r="CI1000" s="65"/>
      <c r="CJ1000" s="171"/>
      <c r="CK1000" s="64" t="str">
        <f t="shared" si="152"/>
        <v/>
      </c>
    </row>
    <row r="1001" spans="1:89" s="64" customFormat="1" ht="51" customHeight="1">
      <c r="A1001" s="29" t="str">
        <f t="shared" si="153"/>
        <v/>
      </c>
      <c r="B1001" s="30"/>
      <c r="C1001" s="30"/>
      <c r="D1001" s="38"/>
      <c r="E1001" s="198" t="str">
        <f t="shared" si="154"/>
        <v/>
      </c>
      <c r="F1001" s="38"/>
      <c r="G1001" s="38"/>
      <c r="H1001" s="31"/>
      <c r="I1001" s="31"/>
      <c r="J1001" s="61" t="str">
        <f t="shared" si="155"/>
        <v/>
      </c>
      <c r="K1001" s="69" t="str">
        <f t="shared" si="156"/>
        <v/>
      </c>
      <c r="L1001" s="69" t="str">
        <f t="shared" si="157"/>
        <v/>
      </c>
      <c r="M1001" s="69" t="str">
        <f t="shared" si="158"/>
        <v/>
      </c>
      <c r="N1001" s="32"/>
      <c r="O1001" s="99"/>
      <c r="P1001" s="32"/>
      <c r="Q1001" s="99"/>
      <c r="R1001" s="129"/>
      <c r="S1001" s="99"/>
      <c r="T1001" s="32"/>
      <c r="U1001" s="38"/>
      <c r="V1001" s="32"/>
      <c r="W1001" s="32"/>
      <c r="X1001" s="38"/>
      <c r="Y1001" s="30"/>
      <c r="Z1001" s="30"/>
      <c r="AA1001" s="32"/>
      <c r="AB1001" s="32"/>
      <c r="AC1001" s="33"/>
      <c r="AD1001" s="63"/>
      <c r="AE1001" s="63"/>
      <c r="BK1001" s="65"/>
      <c r="BL1001" s="65"/>
      <c r="BM1001" s="65"/>
      <c r="BN1001" s="65"/>
      <c r="BO1001" s="65"/>
      <c r="BP1001" s="65"/>
      <c r="BQ1001" s="65"/>
      <c r="BR1001" s="65"/>
      <c r="BS1001" s="65"/>
      <c r="BT1001" s="66"/>
      <c r="BU1001" s="67"/>
      <c r="BV1001" s="67"/>
      <c r="BW1001" s="67"/>
      <c r="BX1001" s="67"/>
      <c r="BY1001" s="67"/>
      <c r="BZ1001" s="68"/>
      <c r="CA1001" s="65"/>
      <c r="CB1001" s="65"/>
      <c r="CC1001" s="65"/>
      <c r="CD1001" s="65"/>
      <c r="CE1001" s="65"/>
      <c r="CF1001" s="65"/>
      <c r="CG1001" s="65"/>
      <c r="CH1001" s="65"/>
      <c r="CI1001" s="65"/>
      <c r="CJ1001" s="171"/>
      <c r="CK1001" s="64" t="str">
        <f t="shared" si="152"/>
        <v/>
      </c>
    </row>
    <row r="1002" spans="1:89" s="64" customFormat="1" ht="51" customHeight="1">
      <c r="A1002" s="29" t="str">
        <f t="shared" si="153"/>
        <v/>
      </c>
      <c r="B1002" s="30"/>
      <c r="C1002" s="30"/>
      <c r="D1002" s="38"/>
      <c r="E1002" s="198" t="str">
        <f t="shared" si="154"/>
        <v/>
      </c>
      <c r="F1002" s="38"/>
      <c r="G1002" s="38"/>
      <c r="H1002" s="31"/>
      <c r="I1002" s="31"/>
      <c r="J1002" s="61" t="str">
        <f t="shared" si="155"/>
        <v/>
      </c>
      <c r="K1002" s="69" t="str">
        <f t="shared" si="156"/>
        <v/>
      </c>
      <c r="L1002" s="69" t="str">
        <f t="shared" si="157"/>
        <v/>
      </c>
      <c r="M1002" s="69" t="str">
        <f t="shared" si="158"/>
        <v/>
      </c>
      <c r="N1002" s="32"/>
      <c r="O1002" s="99"/>
      <c r="P1002" s="32"/>
      <c r="Q1002" s="99"/>
      <c r="R1002" s="129"/>
      <c r="S1002" s="99"/>
      <c r="T1002" s="32"/>
      <c r="U1002" s="38"/>
      <c r="V1002" s="32"/>
      <c r="W1002" s="32"/>
      <c r="X1002" s="38"/>
      <c r="Y1002" s="30"/>
      <c r="Z1002" s="30"/>
      <c r="AA1002" s="32"/>
      <c r="AB1002" s="32"/>
      <c r="AC1002" s="33"/>
      <c r="AD1002" s="63"/>
      <c r="AE1002" s="63"/>
      <c r="BK1002" s="65"/>
      <c r="BL1002" s="65"/>
      <c r="BM1002" s="65"/>
      <c r="BN1002" s="65"/>
      <c r="BO1002" s="65"/>
      <c r="BP1002" s="65"/>
      <c r="BQ1002" s="65"/>
      <c r="BR1002" s="65"/>
      <c r="BS1002" s="65"/>
      <c r="BT1002" s="66"/>
      <c r="BU1002" s="67"/>
      <c r="BV1002" s="67"/>
      <c r="BW1002" s="67"/>
      <c r="BX1002" s="67"/>
      <c r="BY1002" s="67"/>
      <c r="BZ1002" s="68"/>
      <c r="CA1002" s="65"/>
      <c r="CB1002" s="65"/>
      <c r="CC1002" s="65"/>
      <c r="CD1002" s="65"/>
      <c r="CE1002" s="65"/>
      <c r="CF1002" s="65"/>
      <c r="CG1002" s="65"/>
      <c r="CH1002" s="65"/>
      <c r="CI1002" s="65"/>
      <c r="CJ1002" s="171"/>
      <c r="CK1002" s="64" t="str">
        <f t="shared" si="152"/>
        <v/>
      </c>
    </row>
    <row r="1003" spans="1:89" s="64" customFormat="1" ht="51" customHeight="1">
      <c r="A1003" s="29" t="str">
        <f t="shared" si="153"/>
        <v/>
      </c>
      <c r="B1003" s="30"/>
      <c r="C1003" s="30"/>
      <c r="D1003" s="38"/>
      <c r="E1003" s="198" t="str">
        <f t="shared" si="154"/>
        <v/>
      </c>
      <c r="F1003" s="38"/>
      <c r="G1003" s="38"/>
      <c r="H1003" s="31"/>
      <c r="I1003" s="31"/>
      <c r="J1003" s="61" t="str">
        <f t="shared" si="155"/>
        <v/>
      </c>
      <c r="K1003" s="69" t="str">
        <f t="shared" si="156"/>
        <v/>
      </c>
      <c r="L1003" s="69" t="str">
        <f t="shared" si="157"/>
        <v/>
      </c>
      <c r="M1003" s="69" t="str">
        <f t="shared" si="158"/>
        <v/>
      </c>
      <c r="N1003" s="32"/>
      <c r="O1003" s="99"/>
      <c r="P1003" s="32"/>
      <c r="Q1003" s="99"/>
      <c r="R1003" s="129"/>
      <c r="S1003" s="99"/>
      <c r="T1003" s="32"/>
      <c r="U1003" s="38"/>
      <c r="V1003" s="32"/>
      <c r="W1003" s="32"/>
      <c r="X1003" s="38"/>
      <c r="Y1003" s="30"/>
      <c r="Z1003" s="30"/>
      <c r="AA1003" s="32"/>
      <c r="AB1003" s="32"/>
      <c r="AC1003" s="33"/>
      <c r="AD1003" s="63"/>
      <c r="AE1003" s="63"/>
      <c r="BK1003" s="65"/>
      <c r="BL1003" s="65"/>
      <c r="BM1003" s="65"/>
      <c r="BN1003" s="65"/>
      <c r="BO1003" s="65"/>
      <c r="BP1003" s="65"/>
      <c r="BQ1003" s="65"/>
      <c r="BR1003" s="65"/>
      <c r="BS1003" s="65"/>
      <c r="BT1003" s="66"/>
      <c r="BU1003" s="67"/>
      <c r="BV1003" s="67"/>
      <c r="BW1003" s="67"/>
      <c r="BX1003" s="67"/>
      <c r="BY1003" s="67"/>
      <c r="BZ1003" s="68"/>
      <c r="CA1003" s="65"/>
      <c r="CB1003" s="65"/>
      <c r="CC1003" s="65"/>
      <c r="CD1003" s="65"/>
      <c r="CE1003" s="65"/>
      <c r="CF1003" s="65"/>
      <c r="CG1003" s="65"/>
      <c r="CH1003" s="65"/>
      <c r="CI1003" s="65"/>
      <c r="CJ1003" s="171"/>
      <c r="CK1003" s="64" t="str">
        <f t="shared" si="152"/>
        <v/>
      </c>
    </row>
    <row r="1004" spans="1:89" s="64" customFormat="1" ht="51" customHeight="1">
      <c r="A1004" s="29" t="str">
        <f t="shared" si="153"/>
        <v/>
      </c>
      <c r="B1004" s="30"/>
      <c r="C1004" s="30"/>
      <c r="D1004" s="38"/>
      <c r="E1004" s="198" t="str">
        <f t="shared" si="154"/>
        <v/>
      </c>
      <c r="F1004" s="38"/>
      <c r="G1004" s="38"/>
      <c r="H1004" s="31"/>
      <c r="I1004" s="31"/>
      <c r="J1004" s="61" t="str">
        <f t="shared" si="155"/>
        <v/>
      </c>
      <c r="K1004" s="69" t="str">
        <f t="shared" si="156"/>
        <v/>
      </c>
      <c r="L1004" s="69" t="str">
        <f t="shared" si="157"/>
        <v/>
      </c>
      <c r="M1004" s="69" t="str">
        <f t="shared" si="158"/>
        <v/>
      </c>
      <c r="N1004" s="32"/>
      <c r="O1004" s="99"/>
      <c r="P1004" s="32"/>
      <c r="Q1004" s="99"/>
      <c r="R1004" s="129"/>
      <c r="S1004" s="99"/>
      <c r="T1004" s="32"/>
      <c r="U1004" s="38"/>
      <c r="V1004" s="32"/>
      <c r="W1004" s="32"/>
      <c r="X1004" s="38"/>
      <c r="Y1004" s="30"/>
      <c r="Z1004" s="30"/>
      <c r="AA1004" s="32"/>
      <c r="AB1004" s="32"/>
      <c r="AC1004" s="33"/>
      <c r="AD1004" s="63"/>
      <c r="AE1004" s="63"/>
      <c r="BK1004" s="65"/>
      <c r="BL1004" s="65"/>
      <c r="BM1004" s="65"/>
      <c r="BN1004" s="65"/>
      <c r="BO1004" s="65"/>
      <c r="BP1004" s="65"/>
      <c r="BQ1004" s="65"/>
      <c r="BR1004" s="65"/>
      <c r="BS1004" s="65"/>
      <c r="BT1004" s="66"/>
      <c r="BU1004" s="67"/>
      <c r="BV1004" s="67"/>
      <c r="BW1004" s="67"/>
      <c r="BX1004" s="67"/>
      <c r="BY1004" s="67"/>
      <c r="BZ1004" s="68"/>
      <c r="CA1004" s="65"/>
      <c r="CB1004" s="65"/>
      <c r="CC1004" s="65"/>
      <c r="CD1004" s="65"/>
      <c r="CE1004" s="65"/>
      <c r="CF1004" s="65"/>
      <c r="CG1004" s="65"/>
      <c r="CH1004" s="65"/>
      <c r="CI1004" s="65"/>
      <c r="CJ1004" s="171"/>
      <c r="CK1004" s="64" t="str">
        <f t="shared" si="152"/>
        <v/>
      </c>
    </row>
    <row r="1005" spans="1:89" s="64" customFormat="1" ht="51" customHeight="1">
      <c r="A1005" s="29" t="str">
        <f t="shared" si="153"/>
        <v/>
      </c>
      <c r="B1005" s="30"/>
      <c r="C1005" s="30"/>
      <c r="D1005" s="38"/>
      <c r="E1005" s="198" t="str">
        <f t="shared" si="154"/>
        <v/>
      </c>
      <c r="F1005" s="38"/>
      <c r="G1005" s="38"/>
      <c r="H1005" s="31"/>
      <c r="I1005" s="31"/>
      <c r="J1005" s="61" t="str">
        <f t="shared" si="155"/>
        <v/>
      </c>
      <c r="K1005" s="69" t="str">
        <f t="shared" si="156"/>
        <v/>
      </c>
      <c r="L1005" s="69" t="str">
        <f t="shared" si="157"/>
        <v/>
      </c>
      <c r="M1005" s="69" t="str">
        <f t="shared" si="158"/>
        <v/>
      </c>
      <c r="N1005" s="32"/>
      <c r="O1005" s="99"/>
      <c r="P1005" s="32"/>
      <c r="Q1005" s="99"/>
      <c r="R1005" s="129"/>
      <c r="S1005" s="99"/>
      <c r="T1005" s="32"/>
      <c r="U1005" s="38"/>
      <c r="V1005" s="32"/>
      <c r="W1005" s="32"/>
      <c r="X1005" s="38"/>
      <c r="Y1005" s="30"/>
      <c r="Z1005" s="30"/>
      <c r="AA1005" s="32"/>
      <c r="AB1005" s="32"/>
      <c r="AC1005" s="33"/>
      <c r="AD1005" s="63"/>
      <c r="AE1005" s="63"/>
      <c r="BK1005" s="65"/>
      <c r="BL1005" s="65"/>
      <c r="BM1005" s="65"/>
      <c r="BN1005" s="65"/>
      <c r="BO1005" s="65"/>
      <c r="BP1005" s="65"/>
      <c r="BQ1005" s="65"/>
      <c r="BR1005" s="65"/>
      <c r="BS1005" s="65"/>
      <c r="BT1005" s="66"/>
      <c r="BU1005" s="67"/>
      <c r="BV1005" s="67"/>
      <c r="BW1005" s="67"/>
      <c r="BX1005" s="67"/>
      <c r="BY1005" s="67"/>
      <c r="BZ1005" s="68"/>
      <c r="CA1005" s="65"/>
      <c r="CB1005" s="65"/>
      <c r="CC1005" s="65"/>
      <c r="CD1005" s="65"/>
      <c r="CE1005" s="65"/>
      <c r="CF1005" s="65"/>
      <c r="CG1005" s="65"/>
      <c r="CH1005" s="65"/>
      <c r="CI1005" s="65"/>
      <c r="CJ1005" s="171"/>
      <c r="CK1005" s="64" t="str">
        <f t="shared" si="152"/>
        <v/>
      </c>
    </row>
    <row r="1006" spans="1:89" s="64" customFormat="1" ht="51" customHeight="1">
      <c r="A1006" s="29" t="str">
        <f t="shared" si="153"/>
        <v/>
      </c>
      <c r="B1006" s="30"/>
      <c r="C1006" s="30"/>
      <c r="D1006" s="38"/>
      <c r="E1006" s="198" t="str">
        <f t="shared" si="154"/>
        <v/>
      </c>
      <c r="F1006" s="38"/>
      <c r="G1006" s="38"/>
      <c r="H1006" s="31"/>
      <c r="I1006" s="31"/>
      <c r="J1006" s="61" t="str">
        <f t="shared" si="155"/>
        <v/>
      </c>
      <c r="K1006" s="69" t="str">
        <f t="shared" si="156"/>
        <v/>
      </c>
      <c r="L1006" s="69" t="str">
        <f t="shared" si="157"/>
        <v/>
      </c>
      <c r="M1006" s="69" t="str">
        <f t="shared" si="158"/>
        <v/>
      </c>
      <c r="N1006" s="32"/>
      <c r="O1006" s="99"/>
      <c r="P1006" s="32"/>
      <c r="Q1006" s="99"/>
      <c r="R1006" s="129"/>
      <c r="S1006" s="99"/>
      <c r="T1006" s="32"/>
      <c r="U1006" s="38"/>
      <c r="V1006" s="32"/>
      <c r="W1006" s="32"/>
      <c r="X1006" s="38"/>
      <c r="Y1006" s="30"/>
      <c r="Z1006" s="30"/>
      <c r="AA1006" s="32"/>
      <c r="AB1006" s="32"/>
      <c r="AC1006" s="33"/>
      <c r="AD1006" s="63"/>
      <c r="AE1006" s="63"/>
      <c r="BK1006" s="65"/>
      <c r="BL1006" s="65"/>
      <c r="BM1006" s="65"/>
      <c r="BN1006" s="65"/>
      <c r="BO1006" s="65"/>
      <c r="BP1006" s="65"/>
      <c r="BQ1006" s="65"/>
      <c r="BR1006" s="65"/>
      <c r="BS1006" s="65"/>
      <c r="BT1006" s="66"/>
      <c r="BU1006" s="67"/>
      <c r="BV1006" s="67"/>
      <c r="BW1006" s="67"/>
      <c r="BX1006" s="67"/>
      <c r="BY1006" s="67"/>
      <c r="BZ1006" s="68"/>
      <c r="CA1006" s="65"/>
      <c r="CB1006" s="65"/>
      <c r="CC1006" s="65"/>
      <c r="CD1006" s="65"/>
      <c r="CE1006" s="65"/>
      <c r="CF1006" s="65"/>
      <c r="CG1006" s="65"/>
      <c r="CH1006" s="65"/>
      <c r="CI1006" s="65"/>
      <c r="CJ1006" s="171"/>
      <c r="CK1006" s="64" t="str">
        <f t="shared" si="152"/>
        <v/>
      </c>
    </row>
    <row r="1007" spans="1:89" s="64" customFormat="1" ht="51" customHeight="1">
      <c r="A1007" s="29" t="str">
        <f t="shared" si="153"/>
        <v/>
      </c>
      <c r="B1007" s="30"/>
      <c r="C1007" s="30"/>
      <c r="D1007" s="38"/>
      <c r="E1007" s="198" t="str">
        <f t="shared" si="154"/>
        <v/>
      </c>
      <c r="F1007" s="38"/>
      <c r="G1007" s="38"/>
      <c r="H1007" s="31"/>
      <c r="I1007" s="31"/>
      <c r="J1007" s="61" t="str">
        <f t="shared" si="155"/>
        <v/>
      </c>
      <c r="K1007" s="69" t="str">
        <f t="shared" si="156"/>
        <v/>
      </c>
      <c r="L1007" s="69" t="str">
        <f t="shared" si="157"/>
        <v/>
      </c>
      <c r="M1007" s="69" t="str">
        <f t="shared" si="158"/>
        <v/>
      </c>
      <c r="N1007" s="32"/>
      <c r="O1007" s="99"/>
      <c r="P1007" s="32"/>
      <c r="Q1007" s="99"/>
      <c r="R1007" s="129"/>
      <c r="S1007" s="99"/>
      <c r="T1007" s="32"/>
      <c r="U1007" s="38"/>
      <c r="V1007" s="32"/>
      <c r="W1007" s="32"/>
      <c r="X1007" s="38"/>
      <c r="Y1007" s="30"/>
      <c r="Z1007" s="30"/>
      <c r="AA1007" s="32"/>
      <c r="AB1007" s="32"/>
      <c r="AC1007" s="33"/>
      <c r="AD1007" s="63"/>
      <c r="AE1007" s="63"/>
      <c r="BK1007" s="65"/>
      <c r="BL1007" s="65"/>
      <c r="BM1007" s="65"/>
      <c r="BN1007" s="65"/>
      <c r="BO1007" s="65"/>
      <c r="BP1007" s="65"/>
      <c r="BQ1007" s="65"/>
      <c r="BR1007" s="65"/>
      <c r="BS1007" s="65"/>
      <c r="BT1007" s="66"/>
      <c r="BU1007" s="67"/>
      <c r="BV1007" s="67"/>
      <c r="BW1007" s="67"/>
      <c r="BX1007" s="67"/>
      <c r="BY1007" s="67"/>
      <c r="BZ1007" s="68"/>
      <c r="CA1007" s="65"/>
      <c r="CB1007" s="65"/>
      <c r="CC1007" s="65"/>
      <c r="CD1007" s="65"/>
      <c r="CE1007" s="65"/>
      <c r="CF1007" s="65"/>
      <c r="CG1007" s="65"/>
      <c r="CH1007" s="65"/>
      <c r="CI1007" s="65"/>
      <c r="CJ1007" s="171"/>
      <c r="CK1007" s="64" t="str">
        <f t="shared" si="152"/>
        <v/>
      </c>
    </row>
    <row r="1008" spans="1:89" s="64" customFormat="1" ht="51" customHeight="1">
      <c r="A1008" s="29" t="str">
        <f t="shared" si="153"/>
        <v/>
      </c>
      <c r="B1008" s="30"/>
      <c r="C1008" s="30"/>
      <c r="D1008" s="38"/>
      <c r="E1008" s="198" t="str">
        <f t="shared" si="154"/>
        <v/>
      </c>
      <c r="F1008" s="38"/>
      <c r="G1008" s="38"/>
      <c r="H1008" s="31"/>
      <c r="I1008" s="31"/>
      <c r="J1008" s="61" t="str">
        <f t="shared" si="155"/>
        <v/>
      </c>
      <c r="K1008" s="69" t="str">
        <f t="shared" si="156"/>
        <v/>
      </c>
      <c r="L1008" s="69" t="str">
        <f t="shared" si="157"/>
        <v/>
      </c>
      <c r="M1008" s="69" t="str">
        <f t="shared" si="158"/>
        <v/>
      </c>
      <c r="N1008" s="32"/>
      <c r="O1008" s="99"/>
      <c r="P1008" s="32"/>
      <c r="Q1008" s="99"/>
      <c r="R1008" s="129"/>
      <c r="S1008" s="99"/>
      <c r="T1008" s="32"/>
      <c r="U1008" s="38"/>
      <c r="V1008" s="32"/>
      <c r="W1008" s="32"/>
      <c r="X1008" s="38"/>
      <c r="Y1008" s="30"/>
      <c r="Z1008" s="30"/>
      <c r="AA1008" s="32"/>
      <c r="AB1008" s="32"/>
      <c r="AC1008" s="33"/>
      <c r="AD1008" s="63"/>
      <c r="AE1008" s="63"/>
      <c r="BK1008" s="65"/>
      <c r="BL1008" s="65"/>
      <c r="BM1008" s="65"/>
      <c r="BN1008" s="65"/>
      <c r="BO1008" s="65"/>
      <c r="BP1008" s="65"/>
      <c r="BQ1008" s="65"/>
      <c r="BR1008" s="65"/>
      <c r="BS1008" s="65"/>
      <c r="BT1008" s="66"/>
      <c r="BU1008" s="67"/>
      <c r="BV1008" s="67"/>
      <c r="BW1008" s="67"/>
      <c r="BX1008" s="67"/>
      <c r="BY1008" s="67"/>
      <c r="BZ1008" s="68"/>
      <c r="CA1008" s="65"/>
      <c r="CB1008" s="65"/>
      <c r="CC1008" s="65"/>
      <c r="CD1008" s="65"/>
      <c r="CE1008" s="65"/>
      <c r="CF1008" s="65"/>
      <c r="CG1008" s="65"/>
      <c r="CH1008" s="65"/>
      <c r="CI1008" s="65"/>
      <c r="CJ1008" s="171"/>
      <c r="CK1008" s="64" t="str">
        <f t="shared" si="152"/>
        <v/>
      </c>
    </row>
    <row r="1009" spans="1:89" s="64" customFormat="1" ht="51" customHeight="1">
      <c r="A1009" s="29" t="str">
        <f t="shared" si="153"/>
        <v/>
      </c>
      <c r="B1009" s="30"/>
      <c r="C1009" s="30"/>
      <c r="D1009" s="38"/>
      <c r="E1009" s="198" t="str">
        <f t="shared" si="154"/>
        <v/>
      </c>
      <c r="F1009" s="38"/>
      <c r="G1009" s="38"/>
      <c r="H1009" s="31"/>
      <c r="I1009" s="31"/>
      <c r="J1009" s="61" t="str">
        <f t="shared" si="155"/>
        <v/>
      </c>
      <c r="K1009" s="69" t="str">
        <f t="shared" si="156"/>
        <v/>
      </c>
      <c r="L1009" s="69" t="str">
        <f t="shared" si="157"/>
        <v/>
      </c>
      <c r="M1009" s="69" t="str">
        <f t="shared" si="158"/>
        <v/>
      </c>
      <c r="N1009" s="32"/>
      <c r="O1009" s="99"/>
      <c r="P1009" s="32"/>
      <c r="Q1009" s="99"/>
      <c r="R1009" s="129"/>
      <c r="S1009" s="99"/>
      <c r="T1009" s="32"/>
      <c r="U1009" s="38"/>
      <c r="V1009" s="32"/>
      <c r="W1009" s="32"/>
      <c r="X1009" s="38"/>
      <c r="Y1009" s="30"/>
      <c r="Z1009" s="30"/>
      <c r="AA1009" s="32"/>
      <c r="AB1009" s="32"/>
      <c r="AC1009" s="33"/>
      <c r="AD1009" s="63"/>
      <c r="AE1009" s="63"/>
      <c r="BK1009" s="65"/>
      <c r="BL1009" s="65"/>
      <c r="BM1009" s="65"/>
      <c r="BN1009" s="65"/>
      <c r="BO1009" s="65"/>
      <c r="BP1009" s="65"/>
      <c r="BQ1009" s="65"/>
      <c r="BR1009" s="65"/>
      <c r="BS1009" s="65"/>
      <c r="BT1009" s="66"/>
      <c r="BU1009" s="67"/>
      <c r="BV1009" s="67"/>
      <c r="BW1009" s="67"/>
      <c r="BX1009" s="67"/>
      <c r="BY1009" s="67"/>
      <c r="BZ1009" s="68"/>
      <c r="CA1009" s="65"/>
      <c r="CB1009" s="65"/>
      <c r="CC1009" s="65"/>
      <c r="CD1009" s="65"/>
      <c r="CE1009" s="65"/>
      <c r="CF1009" s="65"/>
      <c r="CG1009" s="65"/>
      <c r="CH1009" s="65"/>
      <c r="CI1009" s="65"/>
      <c r="CJ1009" s="171"/>
      <c r="CK1009" s="64" t="str">
        <f t="shared" si="152"/>
        <v/>
      </c>
    </row>
    <row r="1010" spans="1:89" s="64" customFormat="1" ht="51" customHeight="1">
      <c r="A1010" s="29" t="str">
        <f t="shared" si="153"/>
        <v/>
      </c>
      <c r="B1010" s="30"/>
      <c r="C1010" s="30"/>
      <c r="D1010" s="38"/>
      <c r="E1010" s="198" t="str">
        <f t="shared" si="154"/>
        <v/>
      </c>
      <c r="F1010" s="38"/>
      <c r="G1010" s="38"/>
      <c r="H1010" s="31"/>
      <c r="I1010" s="31"/>
      <c r="J1010" s="61" t="str">
        <f t="shared" si="155"/>
        <v/>
      </c>
      <c r="K1010" s="69" t="str">
        <f t="shared" si="156"/>
        <v/>
      </c>
      <c r="L1010" s="69" t="str">
        <f t="shared" si="157"/>
        <v/>
      </c>
      <c r="M1010" s="69" t="str">
        <f t="shared" si="158"/>
        <v/>
      </c>
      <c r="N1010" s="32"/>
      <c r="O1010" s="99"/>
      <c r="P1010" s="32"/>
      <c r="Q1010" s="99"/>
      <c r="R1010" s="129"/>
      <c r="S1010" s="99"/>
      <c r="T1010" s="32"/>
      <c r="U1010" s="38"/>
      <c r="V1010" s="32"/>
      <c r="W1010" s="32"/>
      <c r="X1010" s="38"/>
      <c r="Y1010" s="30"/>
      <c r="Z1010" s="30"/>
      <c r="AA1010" s="32"/>
      <c r="AB1010" s="32"/>
      <c r="AC1010" s="33"/>
      <c r="AD1010" s="63"/>
      <c r="AE1010" s="63"/>
      <c r="BK1010" s="65"/>
      <c r="BL1010" s="65"/>
      <c r="BM1010" s="65"/>
      <c r="BN1010" s="65"/>
      <c r="BO1010" s="65"/>
      <c r="BP1010" s="65"/>
      <c r="BQ1010" s="65"/>
      <c r="BR1010" s="65"/>
      <c r="BS1010" s="65"/>
      <c r="BT1010" s="66"/>
      <c r="BU1010" s="67"/>
      <c r="BV1010" s="67"/>
      <c r="BW1010" s="67"/>
      <c r="BX1010" s="67"/>
      <c r="BY1010" s="67"/>
      <c r="BZ1010" s="68"/>
      <c r="CA1010" s="65"/>
      <c r="CB1010" s="65"/>
      <c r="CC1010" s="65"/>
      <c r="CD1010" s="65"/>
      <c r="CE1010" s="65"/>
      <c r="CF1010" s="65"/>
      <c r="CG1010" s="65"/>
      <c r="CH1010" s="65"/>
      <c r="CI1010" s="65"/>
      <c r="CJ1010" s="171"/>
      <c r="CK1010" s="64" t="str">
        <f t="shared" si="152"/>
        <v/>
      </c>
    </row>
    <row r="1011" spans="1:89" s="64" customFormat="1" ht="51" customHeight="1">
      <c r="A1011" s="29" t="str">
        <f t="shared" si="153"/>
        <v/>
      </c>
      <c r="B1011" s="30"/>
      <c r="C1011" s="30"/>
      <c r="D1011" s="38"/>
      <c r="E1011" s="198" t="str">
        <f t="shared" si="154"/>
        <v/>
      </c>
      <c r="F1011" s="38"/>
      <c r="G1011" s="38"/>
      <c r="H1011" s="31"/>
      <c r="I1011" s="31"/>
      <c r="J1011" s="61" t="str">
        <f t="shared" si="155"/>
        <v/>
      </c>
      <c r="K1011" s="69" t="str">
        <f t="shared" si="156"/>
        <v/>
      </c>
      <c r="L1011" s="69" t="str">
        <f t="shared" si="157"/>
        <v/>
      </c>
      <c r="M1011" s="69" t="str">
        <f t="shared" si="158"/>
        <v/>
      </c>
      <c r="N1011" s="32"/>
      <c r="O1011" s="99"/>
      <c r="P1011" s="32"/>
      <c r="Q1011" s="99"/>
      <c r="R1011" s="129"/>
      <c r="S1011" s="99"/>
      <c r="T1011" s="32"/>
      <c r="U1011" s="38"/>
      <c r="V1011" s="32"/>
      <c r="W1011" s="32"/>
      <c r="X1011" s="38"/>
      <c r="Y1011" s="30"/>
      <c r="Z1011" s="30"/>
      <c r="AA1011" s="32"/>
      <c r="AB1011" s="32"/>
      <c r="AC1011" s="33"/>
      <c r="AD1011" s="63"/>
      <c r="AE1011" s="63"/>
      <c r="BK1011" s="65"/>
      <c r="BL1011" s="65"/>
      <c r="BM1011" s="65"/>
      <c r="BN1011" s="65"/>
      <c r="BO1011" s="65"/>
      <c r="BP1011" s="65"/>
      <c r="BQ1011" s="65"/>
      <c r="BR1011" s="65"/>
      <c r="BS1011" s="65"/>
      <c r="BT1011" s="66"/>
      <c r="BU1011" s="67"/>
      <c r="BV1011" s="67"/>
      <c r="BW1011" s="67"/>
      <c r="BX1011" s="67"/>
      <c r="BY1011" s="67"/>
      <c r="BZ1011" s="68"/>
      <c r="CA1011" s="65"/>
      <c r="CB1011" s="65"/>
      <c r="CC1011" s="65"/>
      <c r="CD1011" s="65"/>
      <c r="CE1011" s="65"/>
      <c r="CF1011" s="65"/>
      <c r="CG1011" s="65"/>
      <c r="CH1011" s="65"/>
      <c r="CI1011" s="65"/>
      <c r="CJ1011" s="171"/>
      <c r="CK1011" s="64" t="str">
        <f t="shared" si="152"/>
        <v/>
      </c>
    </row>
    <row r="1012" spans="1:89" ht="24" customHeight="1">
      <c r="A1012" s="63"/>
      <c r="B1012" s="63"/>
      <c r="C1012" s="63"/>
      <c r="D1012" s="63"/>
      <c r="E1012" s="63"/>
      <c r="F1012" s="63"/>
      <c r="G1012" s="55"/>
      <c r="H1012" s="63"/>
      <c r="I1012" s="63"/>
      <c r="J1012" s="63"/>
      <c r="K1012" s="63"/>
      <c r="L1012" s="63"/>
      <c r="M1012" s="63"/>
      <c r="N1012" s="63"/>
      <c r="O1012" s="63"/>
      <c r="P1012" s="63"/>
      <c r="Q1012" s="63"/>
      <c r="R1012" s="63"/>
      <c r="S1012" s="63"/>
      <c r="T1012" s="63"/>
      <c r="U1012" s="63"/>
      <c r="V1012" s="63"/>
      <c r="W1012" s="63"/>
      <c r="X1012" s="63"/>
      <c r="Y1012" s="63"/>
      <c r="Z1012" s="63"/>
      <c r="AA1012" s="63"/>
      <c r="AB1012" s="63"/>
      <c r="AC1012" s="63"/>
      <c r="AD1012" s="63"/>
      <c r="AE1012" s="63"/>
    </row>
    <row r="1013" spans="1:89" ht="22.5" customHeight="1">
      <c r="A1013" s="63"/>
      <c r="B1013" s="63"/>
      <c r="C1013" s="63"/>
      <c r="D1013" s="63"/>
      <c r="E1013" s="63"/>
      <c r="F1013" s="63"/>
      <c r="G1013" s="55"/>
      <c r="H1013" s="63"/>
      <c r="I1013" s="63"/>
      <c r="J1013" s="63"/>
      <c r="K1013" s="63"/>
      <c r="L1013" s="63"/>
      <c r="M1013" s="63"/>
      <c r="N1013" s="63"/>
      <c r="O1013" s="63"/>
      <c r="P1013" s="63"/>
      <c r="Q1013" s="63"/>
      <c r="R1013" s="63"/>
      <c r="S1013" s="63"/>
      <c r="T1013" s="63"/>
      <c r="U1013" s="63"/>
      <c r="V1013" s="63"/>
      <c r="W1013" s="63"/>
      <c r="X1013" s="63"/>
      <c r="Y1013" s="63"/>
      <c r="Z1013" s="63"/>
      <c r="AA1013" s="63"/>
      <c r="AB1013" s="63"/>
      <c r="AC1013" s="63"/>
      <c r="AD1013" s="63"/>
      <c r="AE1013" s="63"/>
    </row>
    <row r="1014" spans="1:89"/>
    <row r="1015" spans="1:89"/>
    <row r="1016" spans="1:89" hidden="1"/>
    <row r="1017" spans="1:89" hidden="1"/>
    <row r="1018" spans="1:89" hidden="1"/>
    <row r="1019" spans="1:89" hidden="1"/>
    <row r="1020" spans="1:89" hidden="1"/>
    <row r="1021" spans="1:89" hidden="1"/>
    <row r="1022" spans="1:89" hidden="1"/>
    <row r="1023" spans="1:89" hidden="1"/>
    <row r="1024" spans="1:89" hidden="1"/>
    <row r="1025" hidden="1"/>
    <row r="1026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36" hidden="1"/>
    <row r="1037" hidden="1"/>
    <row r="1038" hidden="1"/>
    <row r="1039" hidden="1"/>
    <row r="1040" hidden="1"/>
    <row r="1041" hidden="1"/>
    <row r="1042" hidden="1"/>
    <row r="1043" hidden="1"/>
    <row r="1044" hidden="1"/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hidden="1"/>
    <row r="1090" hidden="1"/>
    <row r="1091" hidden="1"/>
    <row r="1092" hidden="1"/>
    <row r="1093" hidden="1"/>
    <row r="1094" hidden="1"/>
    <row r="1095" hidden="1"/>
    <row r="1096" hidden="1"/>
    <row r="1097" hidden="1"/>
    <row r="1098" hidden="1"/>
    <row r="1099" hidden="1"/>
    <row r="1100" hidden="1"/>
    <row r="1101" hidden="1"/>
    <row r="1102" hidden="1"/>
    <row r="1103" hidden="1"/>
    <row r="1104" hidden="1"/>
    <row r="1105" hidden="1"/>
    <row r="1106" hidden="1"/>
    <row r="1107" hidden="1"/>
    <row r="1108" hidden="1"/>
    <row r="1109" hidden="1"/>
    <row r="1110" hidden="1"/>
    <row r="1111" hidden="1"/>
    <row r="1112" hidden="1"/>
    <row r="1113" hidden="1"/>
    <row r="1114" hidden="1"/>
    <row r="1115" hidden="1"/>
    <row r="1116" hidden="1"/>
    <row r="1117" hidden="1"/>
    <row r="1118" hidden="1"/>
    <row r="1119" hidden="1"/>
    <row r="1120" hidden="1"/>
    <row r="1121" hidden="1"/>
    <row r="1122" hidden="1"/>
    <row r="1123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 hidden="1"/>
    <row r="1133" hidden="1"/>
    <row r="1134" hidden="1"/>
    <row r="1135" hidden="1"/>
    <row r="1136" hidden="1"/>
    <row r="1137" hidden="1"/>
    <row r="1138" hidden="1"/>
    <row r="1139" hidden="1"/>
    <row r="1140" hidden="1"/>
    <row r="1141" hidden="1"/>
    <row r="1142" hidden="1"/>
    <row r="1143" hidden="1"/>
    <row r="1144" hidden="1"/>
    <row r="1145" hidden="1"/>
    <row r="1146" hidden="1"/>
    <row r="1147" hidden="1"/>
    <row r="1148" hidden="1"/>
    <row r="1149" hidden="1"/>
    <row r="1150" hidden="1"/>
    <row r="1151" hidden="1"/>
    <row r="1152" hidden="1"/>
    <row r="1153" hidden="1"/>
    <row r="1154" hidden="1"/>
    <row r="1155" hidden="1"/>
    <row r="1156" hidden="1"/>
    <row r="1157" hidden="1"/>
    <row r="1158" hidden="1"/>
    <row r="1159" hidden="1"/>
    <row r="1160" hidden="1"/>
    <row r="1161" hidden="1"/>
    <row r="1162" hidden="1"/>
    <row r="1163" hidden="1"/>
    <row r="1164" hidden="1"/>
    <row r="1165" hidden="1"/>
    <row r="1166" hidden="1"/>
    <row r="1167" hidden="1"/>
    <row r="1168" hidden="1"/>
    <row r="1169" hidden="1"/>
    <row r="1170" hidden="1"/>
    <row r="1171" hidden="1"/>
    <row r="1172" hidden="1"/>
    <row r="1173" hidden="1"/>
    <row r="1174" hidden="1"/>
    <row r="1175" hidden="1"/>
    <row r="1176" hidden="1"/>
    <row r="1177" hidden="1"/>
    <row r="1178" hidden="1"/>
    <row r="1179" hidden="1"/>
    <row r="1180" hidden="1"/>
    <row r="1181" hidden="1"/>
    <row r="1182" hidden="1"/>
    <row r="1183" hidden="1"/>
    <row r="1184" hidden="1"/>
    <row r="1185" hidden="1"/>
    <row r="1186" hidden="1"/>
    <row r="1187" hidden="1"/>
    <row r="1188" hidden="1"/>
    <row r="1189" hidden="1"/>
    <row r="1190" hidden="1"/>
    <row r="1191" hidden="1"/>
    <row r="1192" hidden="1"/>
    <row r="1193" hidden="1"/>
    <row r="1194" hidden="1"/>
    <row r="1195" hidden="1"/>
    <row r="1196" hidden="1"/>
    <row r="1197" hidden="1"/>
    <row r="1198" hidden="1"/>
    <row r="1199" hidden="1"/>
    <row r="1200" hidden="1"/>
    <row r="1201" hidden="1"/>
    <row r="1202" hidden="1"/>
    <row r="1203" hidden="1"/>
    <row r="1204" hidden="1"/>
    <row r="1205" hidden="1"/>
    <row r="1206" hidden="1"/>
    <row r="1207" hidden="1"/>
    <row r="1208" hidden="1"/>
    <row r="1209" hidden="1"/>
    <row r="1210" hidden="1"/>
    <row r="1211" hidden="1"/>
    <row r="1212" hidden="1"/>
    <row r="1213" hidden="1"/>
    <row r="1214" hidden="1"/>
    <row r="1215" hidden="1"/>
    <row r="1216" hidden="1"/>
    <row r="1217" hidden="1"/>
    <row r="1218" hidden="1"/>
    <row r="1219" hidden="1"/>
    <row r="1220" hidden="1"/>
    <row r="1221" hidden="1"/>
    <row r="1222" hidden="1"/>
    <row r="1223" hidden="1"/>
    <row r="1224" hidden="1"/>
    <row r="1225" hidden="1"/>
    <row r="1226" hidden="1"/>
    <row r="1227" hidden="1"/>
    <row r="1228" hidden="1"/>
    <row r="1229" hidden="1"/>
    <row r="1230" hidden="1"/>
    <row r="1231" hidden="1"/>
    <row r="1232" hidden="1"/>
    <row r="1233" hidden="1"/>
    <row r="1234" hidden="1"/>
    <row r="1235" hidden="1"/>
    <row r="1236" hidden="1"/>
    <row r="1237" hidden="1"/>
    <row r="1238" hidden="1"/>
    <row r="1239" hidden="1"/>
    <row r="1240" hidden="1"/>
    <row r="1241" hidden="1"/>
    <row r="1242" hidden="1"/>
    <row r="1243" hidden="1"/>
    <row r="1244" hidden="1"/>
    <row r="1245" hidden="1"/>
    <row r="1246" hidden="1"/>
    <row r="1247" hidden="1"/>
    <row r="1248" hidden="1"/>
    <row r="1249" hidden="1"/>
    <row r="1250" hidden="1"/>
    <row r="1251" hidden="1"/>
    <row r="1252" hidden="1"/>
    <row r="1253" hidden="1"/>
    <row r="1254" hidden="1"/>
    <row r="1255" hidden="1"/>
    <row r="1256" hidden="1"/>
    <row r="1257" hidden="1"/>
    <row r="1258" hidden="1"/>
    <row r="1259" hidden="1"/>
    <row r="1260" hidden="1"/>
    <row r="1261" hidden="1"/>
    <row r="1262" hidden="1"/>
    <row r="1263" hidden="1"/>
    <row r="1264" hidden="1"/>
    <row r="1265" hidden="1"/>
    <row r="1266" hidden="1"/>
    <row r="1267" hidden="1"/>
    <row r="1268" hidden="1"/>
    <row r="1269" hidden="1"/>
    <row r="1270" hidden="1"/>
    <row r="1271" hidden="1"/>
    <row r="1272" hidden="1"/>
    <row r="1273" hidden="1"/>
    <row r="1274" hidden="1"/>
    <row r="1275" hidden="1"/>
    <row r="1276" hidden="1"/>
    <row r="1277" hidden="1"/>
    <row r="1278" hidden="1"/>
    <row r="1279" hidden="1"/>
    <row r="1280" hidden="1"/>
    <row r="1281" hidden="1"/>
    <row r="1282" hidden="1"/>
    <row r="1283" hidden="1"/>
    <row r="1284" hidden="1"/>
    <row r="1285" hidden="1"/>
    <row r="1286" hidden="1"/>
    <row r="1287" hidden="1"/>
    <row r="1288" hidden="1"/>
    <row r="1289" hidden="1"/>
    <row r="1290" hidden="1"/>
    <row r="1291" hidden="1"/>
    <row r="1292" hidden="1"/>
    <row r="1293" hidden="1"/>
    <row r="1294" hidden="1"/>
    <row r="1295" hidden="1"/>
    <row r="1296" hidden="1"/>
    <row r="1297" hidden="1"/>
    <row r="1298" hidden="1"/>
    <row r="1299" hidden="1"/>
    <row r="1300" hidden="1"/>
    <row r="1301" hidden="1"/>
    <row r="1302" hidden="1"/>
    <row r="1303" hidden="1"/>
    <row r="1304" hidden="1"/>
    <row r="1305" hidden="1"/>
    <row r="1306" hidden="1"/>
    <row r="1307" hidden="1"/>
    <row r="1308" hidden="1"/>
    <row r="1309" hidden="1"/>
    <row r="1310" hidden="1"/>
    <row r="1311" hidden="1"/>
    <row r="1312" hidden="1"/>
    <row r="1313" hidden="1"/>
    <row r="1314" hidden="1"/>
    <row r="1315" hidden="1"/>
    <row r="1316" hidden="1"/>
    <row r="1317" hidden="1"/>
    <row r="1318" hidden="1"/>
    <row r="1319" hidden="1"/>
    <row r="1320" hidden="1"/>
    <row r="1321" hidden="1"/>
    <row r="1322" hidden="1"/>
    <row r="1323" hidden="1"/>
    <row r="1324" hidden="1"/>
    <row r="1325" hidden="1"/>
    <row r="1326" hidden="1"/>
    <row r="1327" hidden="1"/>
    <row r="1328" hidden="1"/>
    <row r="1329" hidden="1"/>
    <row r="1330" hidden="1"/>
    <row r="1331" hidden="1"/>
    <row r="1332" hidden="1"/>
    <row r="1333" hidden="1"/>
    <row r="1334" hidden="1"/>
    <row r="1335" hidden="1"/>
    <row r="1336" hidden="1"/>
    <row r="1337" hidden="1"/>
    <row r="1338" hidden="1"/>
    <row r="1339" hidden="1"/>
    <row r="1340" hidden="1"/>
    <row r="1341" hidden="1"/>
    <row r="1342" hidden="1"/>
    <row r="1343" hidden="1"/>
    <row r="1344" hidden="1"/>
    <row r="1345" hidden="1"/>
    <row r="1346" hidden="1"/>
    <row r="1347" hidden="1"/>
    <row r="1348" hidden="1"/>
    <row r="1349" hidden="1"/>
    <row r="1350" hidden="1"/>
    <row r="1351" hidden="1"/>
    <row r="1352" hidden="1"/>
    <row r="1353" hidden="1"/>
    <row r="1354" hidden="1"/>
    <row r="1355" hidden="1"/>
    <row r="1356" hidden="1"/>
    <row r="1357" hidden="1"/>
    <row r="1358" hidden="1"/>
    <row r="1359" hidden="1"/>
    <row r="1360" hidden="1"/>
    <row r="1361" hidden="1"/>
    <row r="1362" hidden="1"/>
    <row r="1363" hidden="1"/>
    <row r="1364" hidden="1"/>
    <row r="1365" hidden="1"/>
    <row r="1366" hidden="1"/>
    <row r="1367" hidden="1"/>
    <row r="1368" hidden="1"/>
    <row r="1369" hidden="1"/>
    <row r="1370" hidden="1"/>
    <row r="1371" hidden="1"/>
    <row r="1372" hidden="1"/>
    <row r="1373" hidden="1"/>
    <row r="1374" hidden="1"/>
    <row r="1375" hidden="1"/>
    <row r="1376" hidden="1"/>
    <row r="1377" hidden="1"/>
    <row r="1378" hidden="1"/>
    <row r="1379" hidden="1"/>
    <row r="1380" hidden="1"/>
    <row r="1381" hidden="1"/>
    <row r="1382" hidden="1"/>
    <row r="1383" hidden="1"/>
    <row r="1384" hidden="1"/>
    <row r="1385" hidden="1"/>
    <row r="1386" hidden="1"/>
    <row r="1387" hidden="1"/>
    <row r="1388" hidden="1"/>
    <row r="1389" hidden="1"/>
    <row r="1390" hidden="1"/>
    <row r="1391" hidden="1"/>
    <row r="1392" hidden="1"/>
    <row r="1393" hidden="1"/>
    <row r="1394" hidden="1"/>
    <row r="1395" hidden="1"/>
    <row r="1396" hidden="1"/>
    <row r="1397" hidden="1"/>
    <row r="1398" hidden="1"/>
    <row r="1399" hidden="1"/>
    <row r="1400" hidden="1"/>
    <row r="1401" hidden="1"/>
    <row r="1402" hidden="1"/>
    <row r="1403" hidden="1"/>
    <row r="1404" hidden="1"/>
    <row r="1405" hidden="1"/>
    <row r="1406" hidden="1"/>
    <row r="1407" hidden="1"/>
    <row r="1408" hidden="1"/>
    <row r="1409" hidden="1"/>
    <row r="1410" hidden="1"/>
    <row r="1411" hidden="1"/>
    <row r="1412" hidden="1"/>
    <row r="1413" hidden="1"/>
    <row r="1414" hidden="1"/>
    <row r="1415" hidden="1"/>
    <row r="1416" hidden="1"/>
    <row r="1417" hidden="1"/>
    <row r="1418" hidden="1"/>
    <row r="1419" hidden="1"/>
    <row r="1420" hidden="1"/>
    <row r="1421" hidden="1"/>
    <row r="1422" hidden="1"/>
    <row r="1423" hidden="1"/>
    <row r="1424" hidden="1"/>
    <row r="1425" hidden="1"/>
    <row r="1426" hidden="1"/>
    <row r="1427" hidden="1"/>
    <row r="1428" hidden="1"/>
    <row r="1429" hidden="1"/>
    <row r="1430" hidden="1"/>
    <row r="1431" hidden="1"/>
    <row r="1432" hidden="1"/>
    <row r="1433" hidden="1"/>
    <row r="1434" hidden="1"/>
    <row r="1435" hidden="1"/>
    <row r="1436" hidden="1"/>
    <row r="1437" hidden="1"/>
    <row r="1438" hidden="1"/>
    <row r="1439" hidden="1"/>
    <row r="1440" hidden="1"/>
    <row r="1441" hidden="1"/>
    <row r="1442" hidden="1"/>
    <row r="1443" hidden="1"/>
    <row r="1444" hidden="1"/>
    <row r="1445" hidden="1"/>
    <row r="1446" hidden="1"/>
    <row r="1447" hidden="1"/>
    <row r="1448" hidden="1"/>
    <row r="1449" hidden="1"/>
    <row r="1450" hidden="1"/>
    <row r="1451" hidden="1"/>
    <row r="1452" hidden="1"/>
    <row r="1453" hidden="1"/>
    <row r="1454" hidden="1"/>
    <row r="1455" hidden="1"/>
    <row r="1456" hidden="1"/>
    <row r="1457" hidden="1"/>
    <row r="1458" hidden="1"/>
    <row r="1459" hidden="1"/>
    <row r="1460" hidden="1"/>
    <row r="1461" hidden="1"/>
    <row r="1462" hidden="1"/>
    <row r="1463" hidden="1"/>
    <row r="1464" hidden="1"/>
    <row r="1465" hidden="1"/>
    <row r="1466" hidden="1"/>
    <row r="1467" hidden="1"/>
    <row r="1468" hidden="1"/>
    <row r="1469" hidden="1"/>
    <row r="1470" hidden="1"/>
    <row r="1471" hidden="1"/>
    <row r="1472" hidden="1"/>
    <row r="1473" hidden="1"/>
    <row r="1474" hidden="1"/>
    <row r="1475" hidden="1"/>
    <row r="1476" hidden="1"/>
    <row r="1477" hidden="1"/>
    <row r="1478" hidden="1"/>
    <row r="1479" hidden="1"/>
    <row r="1480" hidden="1"/>
    <row r="1481" hidden="1"/>
    <row r="1482" hidden="1"/>
    <row r="1483" hidden="1"/>
    <row r="1484" hidden="1"/>
    <row r="1485" hidden="1"/>
    <row r="1486" hidden="1"/>
    <row r="1487" hidden="1"/>
    <row r="1488" hidden="1"/>
    <row r="1489" hidden="1"/>
    <row r="1490" hidden="1"/>
    <row r="1491" hidden="1"/>
    <row r="1492" hidden="1"/>
    <row r="1493" hidden="1"/>
    <row r="1494" hidden="1"/>
    <row r="1495" hidden="1"/>
    <row r="1496" hidden="1"/>
    <row r="1497" hidden="1"/>
    <row r="1498" hidden="1"/>
    <row r="1499" hidden="1"/>
    <row r="1500" hidden="1"/>
    <row r="1501" hidden="1"/>
    <row r="1502" hidden="1"/>
    <row r="1503" hidden="1"/>
    <row r="1504" hidden="1"/>
    <row r="1505" hidden="1"/>
    <row r="1506" hidden="1"/>
    <row r="1507" hidden="1"/>
    <row r="1508" hidden="1"/>
    <row r="1509" hidden="1"/>
    <row r="1510" hidden="1"/>
    <row r="1511" hidden="1"/>
    <row r="1512" hidden="1"/>
    <row r="1513" hidden="1"/>
    <row r="1514" hidden="1"/>
    <row r="1515" hidden="1"/>
    <row r="1516" hidden="1"/>
    <row r="1517" hidden="1"/>
    <row r="1518" hidden="1"/>
    <row r="1519" hidden="1"/>
    <row r="1520" hidden="1"/>
    <row r="1521" hidden="1"/>
    <row r="1522" hidden="1"/>
    <row r="1523" hidden="1"/>
    <row r="1524" hidden="1"/>
    <row r="1525" hidden="1"/>
    <row r="1526" hidden="1"/>
    <row r="1527" hidden="1"/>
    <row r="1528" hidden="1"/>
    <row r="1529" hidden="1"/>
    <row r="1530" hidden="1"/>
    <row r="1531" hidden="1"/>
    <row r="1532" hidden="1"/>
    <row r="1533" hidden="1"/>
    <row r="1534" hidden="1"/>
    <row r="1535" hidden="1"/>
    <row r="1536" hidden="1"/>
    <row r="1537" hidden="1"/>
    <row r="1538" hidden="1"/>
    <row r="1539" hidden="1"/>
    <row r="1540" hidden="1"/>
    <row r="1541" hidden="1"/>
    <row r="1542" hidden="1"/>
    <row r="1543" hidden="1"/>
    <row r="1544" hidden="1"/>
    <row r="1545" hidden="1"/>
    <row r="1546" hidden="1"/>
    <row r="1547" hidden="1"/>
    <row r="1548" hidden="1"/>
    <row r="1549" hidden="1"/>
    <row r="1550" hidden="1"/>
    <row r="1551" hidden="1"/>
    <row r="1552" hidden="1"/>
    <row r="1553" hidden="1"/>
    <row r="1554" hidden="1"/>
    <row r="1555" hidden="1"/>
    <row r="1556" hidden="1"/>
    <row r="1557" hidden="1"/>
    <row r="1558" hidden="1"/>
    <row r="1559" hidden="1"/>
    <row r="1560" hidden="1"/>
    <row r="1561" hidden="1"/>
    <row r="1562" hidden="1"/>
    <row r="1563" hidden="1"/>
    <row r="1564" hidden="1"/>
    <row r="1565" hidden="1"/>
    <row r="1566" hidden="1"/>
    <row r="1567" hidden="1"/>
    <row r="1568" hidden="1"/>
    <row r="1569" hidden="1"/>
    <row r="1570" hidden="1"/>
    <row r="1571" hidden="1"/>
    <row r="1572" hidden="1"/>
    <row r="1573" hidden="1"/>
    <row r="1574" hidden="1"/>
    <row r="1575" hidden="1"/>
    <row r="1576" hidden="1"/>
    <row r="1577" hidden="1"/>
    <row r="1578" hidden="1"/>
    <row r="1579" hidden="1"/>
    <row r="1580" hidden="1"/>
    <row r="1581" hidden="1"/>
    <row r="1582" hidden="1"/>
    <row r="1583" hidden="1"/>
    <row r="1584" hidden="1"/>
    <row r="1585" hidden="1"/>
    <row r="1586" hidden="1"/>
    <row r="1587" hidden="1"/>
    <row r="1588" hidden="1"/>
    <row r="1589" hidden="1"/>
    <row r="1590" hidden="1"/>
    <row r="1591" hidden="1"/>
    <row r="1592" hidden="1"/>
    <row r="1593" hidden="1"/>
    <row r="1594" hidden="1"/>
    <row r="1595" hidden="1"/>
    <row r="1596" hidden="1"/>
    <row r="1597" hidden="1"/>
    <row r="1598" hidden="1"/>
    <row r="1599" hidden="1"/>
    <row r="1600" hidden="1"/>
    <row r="1601" hidden="1"/>
    <row r="1602" hidden="1"/>
    <row r="1603" hidden="1"/>
    <row r="1604" hidden="1"/>
    <row r="1605" hidden="1"/>
    <row r="1606" hidden="1"/>
    <row r="1607" hidden="1"/>
    <row r="1608" hidden="1"/>
    <row r="1609" hidden="1"/>
    <row r="1610" hidden="1"/>
    <row r="1611" hidden="1"/>
    <row r="1612" hidden="1"/>
    <row r="1613" hidden="1"/>
    <row r="1614" hidden="1"/>
    <row r="1615" hidden="1"/>
    <row r="1616" hidden="1"/>
    <row r="1617" hidden="1"/>
    <row r="1618" hidden="1"/>
    <row r="1619" hidden="1"/>
    <row r="1620" hidden="1"/>
    <row r="1621" hidden="1"/>
    <row r="1622" hidden="1"/>
    <row r="1623" hidden="1"/>
    <row r="1624" hidden="1"/>
    <row r="1625" hidden="1"/>
    <row r="1626" hidden="1"/>
    <row r="1627" hidden="1"/>
    <row r="1628" hidden="1"/>
    <row r="1629" hidden="1"/>
    <row r="1630" hidden="1"/>
    <row r="1631" hidden="1"/>
    <row r="1632" hidden="1"/>
    <row r="1633" hidden="1"/>
    <row r="1634" hidden="1"/>
    <row r="1635" hidden="1"/>
    <row r="1636" hidden="1"/>
    <row r="1637" hidden="1"/>
    <row r="1638" hidden="1"/>
    <row r="1639" hidden="1"/>
    <row r="1640" hidden="1"/>
    <row r="1641" hidden="1"/>
    <row r="1642" hidden="1"/>
    <row r="1643" hidden="1"/>
    <row r="1644" hidden="1"/>
    <row r="1645" hidden="1"/>
    <row r="1646" hidden="1"/>
    <row r="1647" hidden="1"/>
    <row r="1648" hidden="1"/>
    <row r="1649" hidden="1"/>
    <row r="1650" hidden="1"/>
    <row r="1651" hidden="1"/>
    <row r="1652" hidden="1"/>
    <row r="1653" hidden="1"/>
    <row r="1654" hidden="1"/>
    <row r="1655" hidden="1"/>
    <row r="1656" hidden="1"/>
    <row r="1657" hidden="1"/>
    <row r="1658" hidden="1"/>
    <row r="1659" hidden="1"/>
    <row r="1660" hidden="1"/>
    <row r="1661" hidden="1"/>
    <row r="1662" hidden="1"/>
    <row r="1663" hidden="1"/>
    <row r="1664" hidden="1"/>
    <row r="1665" hidden="1"/>
    <row r="1666" hidden="1"/>
    <row r="1667" hidden="1"/>
    <row r="1668" hidden="1"/>
    <row r="1669" hidden="1"/>
    <row r="1670" hidden="1"/>
    <row r="1671" hidden="1"/>
    <row r="1672" hidden="1"/>
    <row r="1673" hidden="1"/>
    <row r="1674" hidden="1"/>
    <row r="1675" hidden="1"/>
    <row r="1676" hidden="1"/>
    <row r="1677" hidden="1"/>
    <row r="1678" hidden="1"/>
    <row r="1679" hidden="1"/>
    <row r="1680" hidden="1"/>
    <row r="1681" hidden="1"/>
    <row r="1682" hidden="1"/>
    <row r="1683" hidden="1"/>
    <row r="1684" hidden="1"/>
    <row r="1685" hidden="1"/>
    <row r="1686" hidden="1"/>
    <row r="1687" hidden="1"/>
    <row r="1688" hidden="1"/>
    <row r="1689" hidden="1"/>
    <row r="1690" hidden="1"/>
    <row r="1691" hidden="1"/>
    <row r="1692" hidden="1"/>
    <row r="1693" hidden="1"/>
    <row r="1694" hidden="1"/>
    <row r="1695" hidden="1"/>
    <row r="1696" hidden="1"/>
    <row r="1697" hidden="1"/>
    <row r="1698" hidden="1"/>
    <row r="1699" hidden="1"/>
    <row r="1700" hidden="1"/>
    <row r="1701" hidden="1"/>
    <row r="1702" hidden="1"/>
    <row r="1703" hidden="1"/>
    <row r="1704" hidden="1"/>
    <row r="1705" hidden="1"/>
    <row r="1706" hidden="1"/>
    <row r="1707" hidden="1"/>
    <row r="1708" hidden="1"/>
    <row r="1709" hidden="1"/>
    <row r="1710" hidden="1"/>
    <row r="1711" hidden="1"/>
    <row r="1712" hidden="1"/>
    <row r="1713" hidden="1"/>
    <row r="1714" hidden="1"/>
    <row r="1715" hidden="1"/>
    <row r="1716" hidden="1"/>
    <row r="1717" hidden="1"/>
    <row r="1718" hidden="1"/>
    <row r="1719" hidden="1"/>
    <row r="1720" hidden="1"/>
    <row r="1721" hidden="1"/>
    <row r="1722" hidden="1"/>
    <row r="1723" hidden="1"/>
    <row r="1724" hidden="1"/>
    <row r="1725" hidden="1"/>
    <row r="1726" hidden="1"/>
    <row r="1727" hidden="1"/>
    <row r="1728" hidden="1"/>
    <row r="1729" hidden="1"/>
    <row r="1730" hidden="1"/>
    <row r="1731" hidden="1"/>
    <row r="1732" hidden="1"/>
    <row r="1733" hidden="1"/>
    <row r="1734" hidden="1"/>
    <row r="1735" hidden="1"/>
    <row r="1736" hidden="1"/>
    <row r="1737" hidden="1"/>
    <row r="1738" hidden="1"/>
    <row r="1739" hidden="1"/>
    <row r="1740" hidden="1"/>
    <row r="1741" hidden="1"/>
    <row r="1742" hidden="1"/>
    <row r="1743" hidden="1"/>
    <row r="1744" hidden="1"/>
    <row r="1745" hidden="1"/>
    <row r="1746" hidden="1"/>
    <row r="1747" hidden="1"/>
    <row r="1748" hidden="1"/>
    <row r="1749" hidden="1"/>
    <row r="1750" hidden="1"/>
    <row r="1751" hidden="1"/>
    <row r="1752" hidden="1"/>
    <row r="1753" hidden="1"/>
    <row r="1754" hidden="1"/>
    <row r="1755" hidden="1"/>
    <row r="1756" hidden="1"/>
    <row r="1757" hidden="1"/>
    <row r="1758" hidden="1"/>
    <row r="1759" hidden="1"/>
    <row r="1760" hidden="1"/>
    <row r="1761" hidden="1"/>
    <row r="1762" hidden="1"/>
    <row r="1763" hidden="1"/>
    <row r="1764" hidden="1"/>
    <row r="1765" hidden="1"/>
    <row r="1766" hidden="1"/>
    <row r="1767" hidden="1"/>
    <row r="1768" hidden="1"/>
    <row r="1769" hidden="1"/>
    <row r="1770" hidden="1"/>
    <row r="1771" hidden="1"/>
    <row r="1772" hidden="1"/>
    <row r="1773" hidden="1"/>
    <row r="1774" hidden="1"/>
    <row r="1775" hidden="1"/>
    <row r="1776" hidden="1"/>
    <row r="1777" hidden="1"/>
    <row r="1778" hidden="1"/>
    <row r="1779" hidden="1"/>
    <row r="1780" hidden="1"/>
    <row r="1781" hidden="1"/>
    <row r="1782" hidden="1"/>
    <row r="1783" hidden="1"/>
    <row r="1784" hidden="1"/>
    <row r="1785" hidden="1"/>
    <row r="1786" hidden="1"/>
    <row r="1787" hidden="1"/>
    <row r="1788" hidden="1"/>
    <row r="1789" hidden="1"/>
    <row r="1790" hidden="1"/>
    <row r="1791" hidden="1"/>
    <row r="1792" hidden="1"/>
    <row r="1793" hidden="1"/>
    <row r="1794" hidden="1"/>
    <row r="1795" hidden="1"/>
    <row r="1796" hidden="1"/>
    <row r="1797" hidden="1"/>
    <row r="1798" hidden="1"/>
    <row r="1799" hidden="1"/>
    <row r="1800" hidden="1"/>
    <row r="1801" hidden="1"/>
    <row r="1802" hidden="1"/>
    <row r="1803" hidden="1"/>
    <row r="1804" hidden="1"/>
    <row r="1805" hidden="1"/>
    <row r="1806" hidden="1"/>
    <row r="1807" hidden="1"/>
    <row r="1808" hidden="1"/>
    <row r="1809" hidden="1"/>
    <row r="1810" hidden="1"/>
    <row r="1811" hidden="1"/>
    <row r="1812" hidden="1"/>
    <row r="1813" hidden="1"/>
    <row r="1814" hidden="1"/>
    <row r="1815" hidden="1"/>
    <row r="1816" hidden="1"/>
    <row r="1817" hidden="1"/>
    <row r="1818" hidden="1"/>
    <row r="1819" hidden="1"/>
    <row r="1820" hidden="1"/>
    <row r="1821" hidden="1"/>
    <row r="1822" hidden="1"/>
    <row r="1823" hidden="1"/>
    <row r="1824" hidden="1"/>
    <row r="1825" hidden="1"/>
    <row r="1826" hidden="1"/>
    <row r="1827" hidden="1"/>
    <row r="1828" hidden="1"/>
    <row r="1829" hidden="1"/>
    <row r="1830" hidden="1"/>
    <row r="1831" hidden="1"/>
    <row r="1832" hidden="1"/>
    <row r="1833" hidden="1"/>
    <row r="1834" hidden="1"/>
    <row r="1835" hidden="1"/>
    <row r="1836" hidden="1"/>
    <row r="1837" hidden="1"/>
    <row r="1838" hidden="1"/>
    <row r="1839" hidden="1"/>
    <row r="1840" hidden="1"/>
    <row r="1841" hidden="1"/>
    <row r="1842" hidden="1"/>
    <row r="1843" hidden="1"/>
    <row r="1844" hidden="1"/>
    <row r="1845" hidden="1"/>
    <row r="1846" hidden="1"/>
    <row r="1847" hidden="1"/>
    <row r="1848" hidden="1"/>
    <row r="1849" hidden="1"/>
    <row r="1850" hidden="1"/>
    <row r="1851" hidden="1"/>
    <row r="1852" hidden="1"/>
    <row r="1853" hidden="1"/>
    <row r="1854" hidden="1"/>
    <row r="1855" hidden="1"/>
    <row r="1856" hidden="1"/>
    <row r="1857" hidden="1"/>
    <row r="1858" hidden="1"/>
    <row r="1859" hidden="1"/>
    <row r="1860" hidden="1"/>
    <row r="1861" hidden="1"/>
    <row r="1862" hidden="1"/>
    <row r="1863" hidden="1"/>
    <row r="1864" hidden="1"/>
    <row r="1865" hidden="1"/>
    <row r="1866" hidden="1"/>
    <row r="1867" hidden="1"/>
    <row r="1868" hidden="1"/>
    <row r="1869" hidden="1"/>
    <row r="1870" hidden="1"/>
    <row r="1871" hidden="1"/>
    <row r="1872" hidden="1"/>
    <row r="1873" hidden="1"/>
    <row r="1874" hidden="1"/>
    <row r="1875" hidden="1"/>
    <row r="1876" hidden="1"/>
    <row r="1877" hidden="1"/>
    <row r="1878" hidden="1"/>
    <row r="1879" hidden="1"/>
    <row r="1880" hidden="1"/>
    <row r="1881" hidden="1"/>
    <row r="1882" hidden="1"/>
    <row r="1883" hidden="1"/>
    <row r="1884" hidden="1"/>
    <row r="1885" hidden="1"/>
    <row r="1886" hidden="1"/>
    <row r="1887" hidden="1"/>
    <row r="1888" hidden="1"/>
    <row r="1889" hidden="1"/>
    <row r="1890" hidden="1"/>
    <row r="1891" hidden="1"/>
    <row r="1892" hidden="1"/>
    <row r="1893" hidden="1"/>
    <row r="1894" hidden="1"/>
    <row r="1895" hidden="1"/>
    <row r="1896" hidden="1"/>
    <row r="1897" hidden="1"/>
    <row r="1898" hidden="1"/>
    <row r="1899" hidden="1"/>
    <row r="1900" hidden="1"/>
    <row r="1901" hidden="1"/>
    <row r="1902" hidden="1"/>
    <row r="1903" hidden="1"/>
    <row r="1904" hidden="1"/>
    <row r="1905" hidden="1"/>
    <row r="1906" hidden="1"/>
    <row r="1907" hidden="1"/>
    <row r="1908" hidden="1"/>
    <row r="1909" hidden="1"/>
    <row r="1910" hidden="1"/>
    <row r="1911" hidden="1"/>
    <row r="1912" hidden="1"/>
    <row r="1913" hidden="1"/>
    <row r="1914" hidden="1"/>
    <row r="1915" hidden="1"/>
    <row r="1916" hidden="1"/>
    <row r="1917" hidden="1"/>
    <row r="1918" hidden="1"/>
    <row r="1919" hidden="1"/>
    <row r="1920" hidden="1"/>
    <row r="1921" hidden="1"/>
    <row r="1922" hidden="1"/>
    <row r="1923" hidden="1"/>
    <row r="1924" hidden="1"/>
    <row r="1925" hidden="1"/>
    <row r="1926" hidden="1"/>
    <row r="1927" hidden="1"/>
    <row r="1928" hidden="1"/>
    <row r="1929" hidden="1"/>
    <row r="1930" hidden="1"/>
    <row r="1931" hidden="1"/>
    <row r="1932" hidden="1"/>
    <row r="1933" hidden="1"/>
    <row r="1934" hidden="1"/>
    <row r="1935" hidden="1"/>
    <row r="1936" hidden="1"/>
    <row r="1937" hidden="1"/>
    <row r="1938" hidden="1"/>
    <row r="1939" hidden="1"/>
    <row r="1940" hidden="1"/>
    <row r="1941" hidden="1"/>
    <row r="1942" hidden="1"/>
    <row r="1943" hidden="1"/>
    <row r="1944" hidden="1"/>
    <row r="1945" hidden="1"/>
    <row r="1946" hidden="1"/>
    <row r="1947" hidden="1"/>
    <row r="1948" hidden="1"/>
    <row r="1949" hidden="1"/>
    <row r="1950" hidden="1"/>
    <row r="1951" hidden="1"/>
    <row r="1952" hidden="1"/>
    <row r="1953" hidden="1"/>
    <row r="1954" hidden="1"/>
    <row r="1955" hidden="1"/>
    <row r="1956" hidden="1"/>
    <row r="1957" hidden="1"/>
    <row r="1958" hidden="1"/>
    <row r="1959" hidden="1"/>
    <row r="1960" hidden="1"/>
    <row r="1961" hidden="1"/>
    <row r="1962" hidden="1"/>
    <row r="1963" hidden="1"/>
    <row r="1964" hidden="1"/>
    <row r="1965" hidden="1"/>
    <row r="1966" hidden="1"/>
    <row r="1967" hidden="1"/>
    <row r="1968" hidden="1"/>
    <row r="1969" hidden="1"/>
    <row r="1970" hidden="1"/>
    <row r="1971" hidden="1"/>
    <row r="1972" hidden="1"/>
    <row r="1973" hidden="1"/>
    <row r="1974" hidden="1"/>
    <row r="1975" hidden="1"/>
    <row r="1976" hidden="1"/>
    <row r="1977" hidden="1"/>
    <row r="1978" hidden="1"/>
    <row r="1979" hidden="1"/>
    <row r="1980" hidden="1"/>
    <row r="1981" hidden="1"/>
    <row r="1982" hidden="1"/>
    <row r="1983" hidden="1"/>
    <row r="1984" hidden="1"/>
    <row r="1985" hidden="1"/>
    <row r="1986" hidden="1"/>
    <row r="1987" hidden="1"/>
    <row r="1988" hidden="1"/>
    <row r="1989" hidden="1"/>
    <row r="1990" hidden="1"/>
    <row r="1991" hidden="1"/>
    <row r="1992" hidden="1"/>
    <row r="1993" hidden="1"/>
    <row r="1994" hidden="1"/>
    <row r="1995" hidden="1"/>
    <row r="1996" hidden="1"/>
    <row r="1997" hidden="1"/>
    <row r="1998" hidden="1"/>
    <row r="1999" hidden="1"/>
    <row r="2000" hidden="1"/>
    <row r="2001" hidden="1"/>
    <row r="2002" hidden="1"/>
    <row r="2003" hidden="1"/>
    <row r="2004" hidden="1"/>
    <row r="2005" hidden="1"/>
    <row r="2006" hidden="1"/>
    <row r="2007" hidden="1"/>
    <row r="2008" hidden="1"/>
    <row r="2009" hidden="1"/>
    <row r="2010" hidden="1"/>
    <row r="2011" hidden="1"/>
    <row r="2012" hidden="1"/>
    <row r="2013" hidden="1"/>
    <row r="2014" hidden="1"/>
    <row r="2015" hidden="1"/>
    <row r="2016" hidden="1"/>
    <row r="2017" hidden="1"/>
    <row r="2018" hidden="1"/>
    <row r="2019" hidden="1"/>
    <row r="2020" hidden="1"/>
    <row r="2021" hidden="1"/>
    <row r="2022" hidden="1"/>
    <row r="2023" hidden="1"/>
    <row r="2024" hidden="1"/>
    <row r="2025" hidden="1"/>
    <row r="2026" hidden="1"/>
    <row r="2027" hidden="1"/>
    <row r="2028" hidden="1"/>
    <row r="2029" hidden="1"/>
    <row r="2030" hidden="1"/>
    <row r="2031" hidden="1"/>
    <row r="2032" hidden="1"/>
    <row r="2033" hidden="1"/>
    <row r="2034" hidden="1"/>
    <row r="2035" hidden="1"/>
    <row r="2036" hidden="1"/>
    <row r="2037" hidden="1"/>
    <row r="2038" hidden="1"/>
    <row r="2039" hidden="1"/>
    <row r="2040" hidden="1"/>
    <row r="2041" hidden="1"/>
    <row r="2042" hidden="1"/>
    <row r="2043" hidden="1"/>
    <row r="2044" hidden="1"/>
    <row r="2045" hidden="1"/>
    <row r="2046" hidden="1"/>
    <row r="2047" hidden="1"/>
    <row r="2048" hidden="1"/>
    <row r="2049" hidden="1"/>
    <row r="2050" hidden="1"/>
    <row r="2051" hidden="1"/>
    <row r="2052" hidden="1"/>
    <row r="2053" hidden="1"/>
    <row r="2054" hidden="1"/>
    <row r="2055" hidden="1"/>
    <row r="2056" hidden="1"/>
    <row r="2057" hidden="1"/>
    <row r="2058" hidden="1"/>
    <row r="2059" hidden="1"/>
    <row r="2060" hidden="1"/>
    <row r="2061" hidden="1"/>
    <row r="2062" hidden="1"/>
    <row r="2063" hidden="1"/>
    <row r="2064" hidden="1"/>
    <row r="2065" hidden="1"/>
    <row r="2066" hidden="1"/>
    <row r="2067" hidden="1"/>
    <row r="2068" hidden="1"/>
    <row r="2069" hidden="1"/>
    <row r="2070" hidden="1"/>
    <row r="2071" hidden="1"/>
    <row r="2072" hidden="1"/>
    <row r="2073" hidden="1"/>
    <row r="2074" hidden="1"/>
    <row r="2075" hidden="1"/>
    <row r="2076" hidden="1"/>
    <row r="2077" hidden="1"/>
    <row r="2078" hidden="1"/>
    <row r="2079" hidden="1"/>
    <row r="2080" hidden="1"/>
    <row r="2081" hidden="1"/>
    <row r="2082" hidden="1"/>
    <row r="2083" hidden="1"/>
    <row r="2084" hidden="1"/>
    <row r="2085" hidden="1"/>
    <row r="2086" hidden="1"/>
    <row r="2087" hidden="1"/>
    <row r="2088" hidden="1"/>
    <row r="2089" hidden="1"/>
    <row r="2090" hidden="1"/>
    <row r="2091" hidden="1"/>
    <row r="2092" hidden="1"/>
    <row r="2093" hidden="1"/>
    <row r="2094" hidden="1"/>
    <row r="2095" hidden="1"/>
    <row r="2096" hidden="1"/>
    <row r="2097" hidden="1"/>
    <row r="2098" hidden="1"/>
    <row r="2099" hidden="1"/>
    <row r="2100" hidden="1"/>
    <row r="2101" hidden="1"/>
    <row r="2102" hidden="1"/>
    <row r="2103" hidden="1"/>
    <row r="2104" hidden="1"/>
    <row r="2105" hidden="1"/>
    <row r="2106" hidden="1"/>
    <row r="2107" hidden="1"/>
    <row r="2108" hidden="1"/>
    <row r="2109" hidden="1"/>
    <row r="2110" hidden="1"/>
    <row r="2111" hidden="1"/>
    <row r="2112" hidden="1"/>
    <row r="2113" hidden="1"/>
    <row r="2114" hidden="1"/>
    <row r="2115" hidden="1"/>
    <row r="2116" hidden="1"/>
    <row r="2117" hidden="1"/>
    <row r="2118" hidden="1"/>
    <row r="2119" hidden="1"/>
    <row r="2120" hidden="1"/>
    <row r="2121" hidden="1"/>
    <row r="2122" hidden="1"/>
    <row r="2123" hidden="1"/>
    <row r="2124" hidden="1"/>
    <row r="2125" hidden="1"/>
    <row r="2126" hidden="1"/>
    <row r="2127" hidden="1"/>
    <row r="2128" hidden="1"/>
    <row r="2129" hidden="1"/>
    <row r="2130" hidden="1"/>
    <row r="2131" hidden="1"/>
    <row r="2132" hidden="1"/>
    <row r="2133" hidden="1"/>
    <row r="2134" hidden="1"/>
    <row r="2135" hidden="1"/>
    <row r="2136" hidden="1"/>
    <row r="2137" hidden="1"/>
    <row r="2138" hidden="1"/>
    <row r="2139" hidden="1"/>
    <row r="2140" hidden="1"/>
    <row r="2141" hidden="1"/>
    <row r="2142" hidden="1"/>
    <row r="2143" hidden="1"/>
    <row r="2144" hidden="1"/>
    <row r="2145" hidden="1"/>
    <row r="2146" hidden="1"/>
    <row r="2147" hidden="1"/>
    <row r="2148" hidden="1"/>
    <row r="2149" hidden="1"/>
    <row r="2150" hidden="1"/>
    <row r="2151" hidden="1"/>
    <row r="2152" hidden="1"/>
    <row r="2153" hidden="1"/>
    <row r="2154" hidden="1"/>
    <row r="2155" hidden="1"/>
    <row r="2156" hidden="1"/>
    <row r="2157" hidden="1"/>
    <row r="2158" hidden="1"/>
    <row r="2159" hidden="1"/>
    <row r="2160" hidden="1"/>
    <row r="2161" hidden="1"/>
    <row r="2162" hidden="1"/>
    <row r="2163" hidden="1"/>
    <row r="2164" hidden="1"/>
    <row r="2165" hidden="1"/>
    <row r="2166" hidden="1"/>
    <row r="2167" hidden="1"/>
    <row r="2168" hidden="1"/>
    <row r="2169" hidden="1"/>
    <row r="2170" hidden="1"/>
    <row r="2171" hidden="1"/>
    <row r="2172" hidden="1"/>
    <row r="2173" hidden="1"/>
    <row r="2174" hidden="1"/>
    <row r="2175" hidden="1"/>
    <row r="2176" hidden="1"/>
    <row r="2177" hidden="1"/>
    <row r="2178" hidden="1"/>
    <row r="2179" hidden="1"/>
    <row r="2180" hidden="1"/>
    <row r="2181" hidden="1"/>
    <row r="2182" hidden="1"/>
    <row r="2183" hidden="1"/>
    <row r="2184" hidden="1"/>
    <row r="2185" hidden="1"/>
    <row r="2186" hidden="1"/>
    <row r="2187" hidden="1"/>
    <row r="2188" hidden="1"/>
    <row r="2189" hidden="1"/>
    <row r="2190" hidden="1"/>
    <row r="2191" hidden="1"/>
    <row r="2192" hidden="1"/>
    <row r="2193" hidden="1"/>
    <row r="2194" hidden="1"/>
    <row r="2195" hidden="1"/>
    <row r="2196" hidden="1"/>
    <row r="2197" hidden="1"/>
    <row r="2198" hidden="1"/>
    <row r="2199" hidden="1"/>
    <row r="2200" hidden="1"/>
    <row r="2201" hidden="1"/>
    <row r="2202" hidden="1"/>
    <row r="2203" hidden="1"/>
    <row r="2204" hidden="1"/>
    <row r="2205" hidden="1"/>
    <row r="2206" hidden="1"/>
    <row r="2207" hidden="1"/>
    <row r="2208" hidden="1"/>
    <row r="2209" hidden="1"/>
    <row r="2210" hidden="1"/>
    <row r="2211" hidden="1"/>
    <row r="2212" hidden="1"/>
    <row r="2213" hidden="1"/>
    <row r="2214" hidden="1"/>
    <row r="2215" hidden="1"/>
    <row r="2216" hidden="1"/>
    <row r="2217" hidden="1"/>
    <row r="2218" hidden="1"/>
    <row r="2219" hidden="1"/>
    <row r="2220" hidden="1"/>
    <row r="2221" hidden="1"/>
    <row r="2222" hidden="1"/>
    <row r="2223" hidden="1"/>
    <row r="2224" hidden="1"/>
    <row r="2225" hidden="1"/>
    <row r="2226" hidden="1"/>
    <row r="2227" hidden="1"/>
    <row r="2228" hidden="1"/>
    <row r="2229" hidden="1"/>
    <row r="2230" hidden="1"/>
    <row r="2231" hidden="1"/>
    <row r="2232" hidden="1"/>
    <row r="2233" hidden="1"/>
    <row r="2234" hidden="1"/>
    <row r="2235" hidden="1"/>
    <row r="2236" hidden="1"/>
    <row r="2237" hidden="1"/>
    <row r="2238" hidden="1"/>
    <row r="2239" hidden="1"/>
    <row r="2240" hidden="1"/>
    <row r="2241" hidden="1"/>
    <row r="2242" hidden="1"/>
    <row r="2243" hidden="1"/>
    <row r="2244" hidden="1"/>
    <row r="2245" hidden="1"/>
    <row r="2246" hidden="1"/>
    <row r="2247" hidden="1"/>
    <row r="2248" hidden="1"/>
    <row r="2249" hidden="1"/>
    <row r="2250" hidden="1"/>
    <row r="2251" hidden="1"/>
    <row r="2252" hidden="1"/>
    <row r="2253" hidden="1"/>
    <row r="2254" hidden="1"/>
    <row r="2255" hidden="1"/>
    <row r="2256" hidden="1"/>
    <row r="2257" hidden="1"/>
    <row r="2258" hidden="1"/>
    <row r="2259" hidden="1"/>
    <row r="2260" hidden="1"/>
    <row r="2261" hidden="1"/>
    <row r="2262" hidden="1"/>
    <row r="2263" hidden="1"/>
    <row r="2264" hidden="1"/>
    <row r="2265" hidden="1"/>
    <row r="2266" hidden="1"/>
    <row r="2267" hidden="1"/>
    <row r="2268" hidden="1"/>
    <row r="2269" hidden="1"/>
    <row r="2270" hidden="1"/>
    <row r="2271" hidden="1"/>
    <row r="2272" hidden="1"/>
    <row r="2273" hidden="1"/>
    <row r="2274" hidden="1"/>
    <row r="2275" hidden="1"/>
    <row r="2276" hidden="1"/>
    <row r="2277" hidden="1"/>
    <row r="2278" hidden="1"/>
    <row r="2279" hidden="1"/>
    <row r="2280" hidden="1"/>
    <row r="2281" hidden="1"/>
    <row r="2282" hidden="1"/>
    <row r="2283" hidden="1"/>
    <row r="2284" hidden="1"/>
    <row r="2285" hidden="1"/>
    <row r="2286" hidden="1"/>
    <row r="2287" hidden="1"/>
    <row r="2288" hidden="1"/>
    <row r="2289" hidden="1"/>
    <row r="2290" hidden="1"/>
    <row r="2291" hidden="1"/>
    <row r="2292" hidden="1"/>
    <row r="2293" hidden="1"/>
    <row r="2294" hidden="1"/>
    <row r="2295" hidden="1"/>
    <row r="2296" hidden="1"/>
    <row r="2297" hidden="1"/>
    <row r="2298" hidden="1"/>
    <row r="2299" hidden="1"/>
    <row r="2300" hidden="1"/>
    <row r="2301" hidden="1"/>
    <row r="2302" hidden="1"/>
    <row r="2303" hidden="1"/>
    <row r="2304" hidden="1"/>
    <row r="2305" hidden="1"/>
    <row r="2306" hidden="1"/>
    <row r="2307" hidden="1"/>
    <row r="2308" hidden="1"/>
    <row r="2309" hidden="1"/>
    <row r="2310" hidden="1"/>
    <row r="2311" hidden="1"/>
    <row r="2312" hidden="1"/>
    <row r="2313" hidden="1"/>
    <row r="2314" hidden="1"/>
    <row r="2315" hidden="1"/>
    <row r="2316" hidden="1"/>
    <row r="2317" hidden="1"/>
    <row r="2318" hidden="1"/>
    <row r="2319" hidden="1"/>
    <row r="2320" hidden="1"/>
  </sheetData>
  <sheetProtection password="9420" sheet="1" objects="1" scenarios="1" formatCells="0" formatColumns="0" formatRows="0" selectLockedCells="1"/>
  <mergeCells count="25">
    <mergeCell ref="Z4:Z5"/>
    <mergeCell ref="W4:W5"/>
    <mergeCell ref="F4:F5"/>
    <mergeCell ref="H4:H5"/>
    <mergeCell ref="V4:V5"/>
    <mergeCell ref="N4:U4"/>
    <mergeCell ref="A1:M1"/>
    <mergeCell ref="X4:X5"/>
    <mergeCell ref="Y4:Y5"/>
    <mergeCell ref="AC4:AC5"/>
    <mergeCell ref="AA4:AA5"/>
    <mergeCell ref="AB4:AB5"/>
    <mergeCell ref="A2:I2"/>
    <mergeCell ref="A4:A5"/>
    <mergeCell ref="F3:H3"/>
    <mergeCell ref="G4:G5"/>
    <mergeCell ref="D4:D5"/>
    <mergeCell ref="B3:C3"/>
    <mergeCell ref="K4:M4"/>
    <mergeCell ref="I3:J3"/>
    <mergeCell ref="B4:B5"/>
    <mergeCell ref="C4:C5"/>
    <mergeCell ref="E4:E5"/>
    <mergeCell ref="I4:I5"/>
    <mergeCell ref="J4:J5"/>
  </mergeCells>
  <conditionalFormatting sqref="G6:G1011">
    <cfRule type="expression" dxfId="14" priority="1">
      <formula>$F6="3rd Grade L-1"</formula>
    </cfRule>
  </conditionalFormatting>
  <dataValidations count="13">
    <dataValidation type="list" allowBlank="1" showInputMessage="1" showErrorMessage="1" sqref="X1014:X1048576">
      <formula1>"MALE, FEMALE, TRANSGENDER"</formula1>
    </dataValidation>
    <dataValidation type="list" allowBlank="1" showInputMessage="1" showErrorMessage="1" sqref="W1014:W1048576">
      <formula1>$BK$5:$BK$9</formula1>
    </dataValidation>
    <dataValidation type="list" allowBlank="1" showInputMessage="1" showErrorMessage="1" sqref="U6:U1011 G6:G1011">
      <formula1>INDIRECT(F6)</formula1>
    </dataValidation>
    <dataValidation type="list" allowBlank="1" showInputMessage="1" showErrorMessage="1" sqref="T6:T1011">
      <formula1>DIST.</formula1>
    </dataValidation>
    <dataValidation type="list" allowBlank="1" showInputMessage="1" showErrorMessage="1" sqref="W6:W1011">
      <formula1>$BK$5:$BK$11</formula1>
    </dataValidation>
    <dataValidation type="list" allowBlank="1" showInputMessage="1" showErrorMessage="1" sqref="V6:V1011">
      <formula1>$BQ$5:$BQ$11</formula1>
    </dataValidation>
    <dataValidation type="textLength" operator="equal" allowBlank="1" showInputMessage="1" showErrorMessage="1" errorTitle="Write Here 10 Digit Mobile No." error="सर जी यहाँ पर 10 अंको में ही मोबाइल नंबर लिख सकते है " sqref="AA6:AB1011">
      <formula1>10</formula1>
    </dataValidation>
    <dataValidation type="list" allowBlank="1" showInputMessage="1" showErrorMessage="1" sqref="X6:X1011">
      <formula1>"MALE,FEMALE"</formula1>
    </dataValidation>
    <dataValidation type="list" allowBlank="1" showInputMessage="1" showErrorMessage="1" sqref="N6:N1011">
      <formula1>"12th , UG , PG , OTHER"</formula1>
    </dataValidation>
    <dataValidation type="list" allowBlank="1" showInputMessage="1" showErrorMessage="1" sqref="P6:P1011">
      <formula1>"B.S.T.C. (D.EI.Ed.), B.ed , C.P.Ed., B.P.Ed., OTHER"</formula1>
    </dataValidation>
    <dataValidation type="list" allowBlank="1" showInputMessage="1" showErrorMessage="1" sqref="F6:F1011">
      <formula1>subject</formula1>
    </dataValidation>
    <dataValidation type="custom" allowBlank="1" showInputMessage="1" showErrorMessage="1" sqref="B6:C1011 E6:E1011">
      <formula1>ISTEXT(B6)=TRUE</formula1>
    </dataValidation>
    <dataValidation type="list" allowBlank="1" showInputMessage="1" showErrorMessage="1" sqref="D6:D1011">
      <formula1>code</formula1>
    </dataValidation>
  </dataValidations>
  <hyperlinks>
    <hyperlink ref="B3" r:id="rId1"/>
  </hyperlinks>
  <pageMargins left="0.7" right="0.7" top="0.75" bottom="0.75" header="0.3" footer="0.3"/>
  <pageSetup orientation="portrait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5"/>
  <dimension ref="A1:EY1170"/>
  <sheetViews>
    <sheetView showGridLines="0" topLeftCell="C1" workbookViewId="0">
      <selection activeCell="I2" sqref="I2"/>
    </sheetView>
  </sheetViews>
  <sheetFormatPr defaultColWidth="0" defaultRowHeight="15"/>
  <cols>
    <col min="1" max="1" width="3.875" customWidth="1"/>
    <col min="2" max="2" width="9" customWidth="1"/>
    <col min="3" max="3" width="25.75" customWidth="1"/>
    <col min="4" max="4" width="27.625" customWidth="1"/>
    <col min="5" max="5" width="10.375" bestFit="1" customWidth="1"/>
    <col min="6" max="6" width="11.5" customWidth="1"/>
    <col min="7" max="7" width="13.75" customWidth="1"/>
    <col min="8" max="8" width="11.625" customWidth="1"/>
    <col min="9" max="9" width="9" customWidth="1"/>
    <col min="10" max="10" width="11.75" customWidth="1"/>
    <col min="11" max="12" width="9" customWidth="1"/>
    <col min="13" max="13" width="14.125" customWidth="1"/>
    <col min="14" max="15" width="9" customWidth="1"/>
    <col min="16" max="16" width="14.875" customWidth="1"/>
    <col min="17" max="17" width="9" customWidth="1"/>
    <col min="18" max="78" width="9" hidden="1" customWidth="1"/>
    <col min="79" max="79" width="7" hidden="1" customWidth="1"/>
    <col min="80" max="80" width="9" hidden="1" customWidth="1"/>
    <col min="81" max="81" width="25.75" hidden="1" customWidth="1"/>
    <col min="82" max="82" width="27.625" hidden="1" customWidth="1"/>
    <col min="83" max="83" width="10.375" hidden="1" customWidth="1"/>
    <col min="84" max="84" width="11.625" hidden="1" customWidth="1"/>
    <col min="85" max="85" width="13.75" hidden="1" customWidth="1"/>
    <col min="86" max="86" width="11.625" hidden="1" customWidth="1"/>
    <col min="87" max="87" width="9" hidden="1" customWidth="1"/>
    <col min="88" max="88" width="11.75" hidden="1" customWidth="1"/>
    <col min="89" max="95" width="9" hidden="1" customWidth="1"/>
    <col min="96" max="96" width="9.875" hidden="1" customWidth="1"/>
    <col min="97" max="106" width="9" hidden="1" customWidth="1"/>
    <col min="107" max="107" width="7" hidden="1" customWidth="1"/>
    <col min="108" max="108" width="9" hidden="1" customWidth="1"/>
    <col min="109" max="109" width="25.75" hidden="1" customWidth="1"/>
    <col min="110" max="110" width="27.625" hidden="1" customWidth="1"/>
    <col min="111" max="111" width="10.375" hidden="1" customWidth="1"/>
    <col min="112" max="112" width="9.375" hidden="1" customWidth="1"/>
    <col min="113" max="113" width="13.75" hidden="1" customWidth="1"/>
    <col min="114" max="114" width="11.625" hidden="1" customWidth="1"/>
    <col min="115" max="115" width="9" hidden="1" customWidth="1"/>
    <col min="116" max="116" width="11.75" hidden="1" customWidth="1"/>
    <col min="117" max="118" width="9" hidden="1" customWidth="1"/>
    <col min="119" max="119" width="13.75" hidden="1" customWidth="1"/>
    <col min="120" max="123" width="9" hidden="1" customWidth="1"/>
    <col min="124" max="124" width="11.875" hidden="1" customWidth="1"/>
    <col min="125" max="132" width="9" hidden="1" customWidth="1"/>
    <col min="133" max="133" width="7" hidden="1" customWidth="1"/>
    <col min="134" max="134" width="9" hidden="1" customWidth="1"/>
    <col min="135" max="135" width="25.75" hidden="1" customWidth="1"/>
    <col min="136" max="136" width="27.625" hidden="1" customWidth="1"/>
    <col min="137" max="137" width="10.375" hidden="1" customWidth="1"/>
    <col min="138" max="138" width="9.375" hidden="1" customWidth="1"/>
    <col min="139" max="139" width="13.75" hidden="1" customWidth="1"/>
    <col min="140" max="140" width="11.625" hidden="1" customWidth="1"/>
    <col min="141" max="141" width="9" hidden="1" customWidth="1"/>
    <col min="142" max="142" width="11.75" hidden="1" customWidth="1"/>
    <col min="143" max="144" width="9" hidden="1" customWidth="1"/>
    <col min="145" max="145" width="13.75" hidden="1" customWidth="1"/>
    <col min="146" max="155" width="0" hidden="1" customWidth="1"/>
    <col min="156" max="16384" width="9" hidden="1"/>
  </cols>
  <sheetData>
    <row r="1" spans="1:155" ht="18">
      <c r="B1" s="260" t="s">
        <v>0</v>
      </c>
      <c r="C1" s="260"/>
      <c r="D1" s="260"/>
      <c r="E1" s="260"/>
      <c r="F1" s="260"/>
      <c r="CB1" s="260" t="s">
        <v>0</v>
      </c>
      <c r="CC1" s="260"/>
      <c r="CD1" s="260"/>
      <c r="CE1" s="260"/>
      <c r="CF1" s="260"/>
      <c r="DD1" s="260" t="s">
        <v>0</v>
      </c>
      <c r="DE1" s="260"/>
      <c r="DF1" s="260"/>
      <c r="DG1" s="260"/>
      <c r="DH1" s="260"/>
      <c r="ED1" s="260" t="s">
        <v>0</v>
      </c>
      <c r="EE1" s="260"/>
      <c r="EF1" s="260"/>
      <c r="EG1" s="260"/>
      <c r="EH1" s="260"/>
    </row>
    <row r="2" spans="1:155" ht="18">
      <c r="B2" s="8"/>
      <c r="C2" s="261" t="s">
        <v>500</v>
      </c>
      <c r="D2" s="261"/>
      <c r="E2" s="8"/>
      <c r="F2" s="8"/>
      <c r="CB2" s="113"/>
      <c r="CC2" s="261" t="s">
        <v>500</v>
      </c>
      <c r="CD2" s="261"/>
      <c r="CE2" s="113"/>
      <c r="CF2" s="113"/>
      <c r="DD2" s="141"/>
      <c r="DE2" s="261" t="s">
        <v>500</v>
      </c>
      <c r="DF2" s="261"/>
      <c r="DG2" s="141"/>
      <c r="DH2" s="141"/>
      <c r="ED2" s="160"/>
      <c r="EE2" s="261" t="s">
        <v>500</v>
      </c>
      <c r="EF2" s="261"/>
      <c r="EG2" s="160"/>
      <c r="EH2" s="160"/>
    </row>
    <row r="3" spans="1:155" ht="6.75" customHeight="1">
      <c r="B3" s="8"/>
      <c r="C3" s="9"/>
      <c r="D3" s="9"/>
      <c r="E3" s="8"/>
      <c r="F3" s="8"/>
      <c r="CB3" s="113"/>
      <c r="CC3" s="114"/>
      <c r="CD3" s="114"/>
      <c r="CE3" s="113"/>
      <c r="CF3" s="113"/>
      <c r="DD3" s="141"/>
      <c r="DE3" s="142"/>
      <c r="DF3" s="142"/>
      <c r="DG3" s="141"/>
      <c r="DH3" s="141"/>
      <c r="ED3" s="160"/>
      <c r="EE3" s="161"/>
      <c r="EF3" s="161"/>
      <c r="EG3" s="160"/>
      <c r="EH3" s="160"/>
    </row>
    <row r="4" spans="1:155" ht="20.25" customHeight="1">
      <c r="B4" s="8"/>
      <c r="C4" s="9" t="s">
        <v>1</v>
      </c>
      <c r="D4" s="10" t="str">
        <f>IF('Candidate Received form'!D5="","",'Candidate Received form'!D5)</f>
        <v>All Post</v>
      </c>
      <c r="E4" s="8"/>
      <c r="F4" s="8"/>
      <c r="AB4">
        <v>1</v>
      </c>
      <c r="AC4">
        <v>2</v>
      </c>
      <c r="AD4">
        <v>3</v>
      </c>
      <c r="AE4">
        <v>4</v>
      </c>
      <c r="AF4">
        <v>5</v>
      </c>
      <c r="AG4">
        <v>6</v>
      </c>
      <c r="AH4">
        <v>7</v>
      </c>
      <c r="AI4">
        <v>8</v>
      </c>
      <c r="AJ4">
        <v>9</v>
      </c>
      <c r="AK4">
        <v>10</v>
      </c>
      <c r="AL4">
        <v>11</v>
      </c>
      <c r="AM4">
        <v>12</v>
      </c>
      <c r="AN4">
        <v>13</v>
      </c>
      <c r="AO4">
        <v>14</v>
      </c>
      <c r="AP4">
        <v>15</v>
      </c>
      <c r="AQ4">
        <v>16</v>
      </c>
      <c r="AR4">
        <v>17</v>
      </c>
      <c r="AS4">
        <v>18</v>
      </c>
      <c r="AT4">
        <v>19</v>
      </c>
      <c r="AU4">
        <v>20</v>
      </c>
      <c r="AV4">
        <v>21</v>
      </c>
      <c r="AW4">
        <v>22</v>
      </c>
      <c r="AX4">
        <v>23</v>
      </c>
      <c r="AY4">
        <v>24</v>
      </c>
      <c r="AZ4">
        <v>25</v>
      </c>
      <c r="BA4">
        <v>26</v>
      </c>
      <c r="BB4">
        <v>27</v>
      </c>
      <c r="BC4">
        <v>28</v>
      </c>
      <c r="BD4">
        <v>29</v>
      </c>
      <c r="BE4">
        <v>30</v>
      </c>
      <c r="BF4">
        <v>31</v>
      </c>
      <c r="BG4">
        <v>32</v>
      </c>
      <c r="BH4">
        <v>33</v>
      </c>
      <c r="CB4" s="113"/>
      <c r="CC4" s="114" t="s">
        <v>1</v>
      </c>
      <c r="CD4" s="10" t="str">
        <f>IF('Final Merit List'!D5="","",'Final Merit List'!D5)</f>
        <v>3rd Grade L-1</v>
      </c>
      <c r="CE4" s="113"/>
      <c r="CF4" s="113"/>
      <c r="CG4">
        <f>IF('Final Merit List'!I5="","",'Final Merit List'!I5)</f>
        <v>333333</v>
      </c>
      <c r="DD4" s="141"/>
      <c r="DE4" s="142" t="s">
        <v>1</v>
      </c>
      <c r="DF4" s="10">
        <f>IF('Schoolwise suchi'!D4="","",'Schoolwise suchi'!D4)</f>
        <v>333333</v>
      </c>
      <c r="DG4" s="141"/>
      <c r="DH4" s="141"/>
      <c r="ED4" s="160"/>
      <c r="EE4" s="161" t="s">
        <v>673</v>
      </c>
      <c r="EF4" s="10" t="str">
        <f>IF('subjectwise Merit list'!J5="","",'subjectwise Merit list'!J5)</f>
        <v>NA</v>
      </c>
      <c r="EG4" s="168" t="s">
        <v>488</v>
      </c>
      <c r="EH4" s="260" t="str">
        <f>IF('subjectwise Merit list'!E5="","",'subjectwise Merit list'!E5)</f>
        <v>Third_Grade_L1</v>
      </c>
      <c r="EI4" s="260"/>
    </row>
    <row r="5" spans="1:155" ht="8.25" customHeight="1">
      <c r="B5" s="5"/>
      <c r="C5" s="6"/>
      <c r="D5" s="6"/>
      <c r="E5" s="5"/>
      <c r="F5" s="5"/>
      <c r="CB5" s="5"/>
      <c r="CC5" s="6"/>
      <c r="CD5" s="6"/>
      <c r="CE5" s="5"/>
      <c r="CF5" s="5"/>
      <c r="DD5" s="5"/>
      <c r="DE5" s="6"/>
      <c r="DF5" s="6"/>
      <c r="DG5" s="5"/>
      <c r="DH5" s="5"/>
      <c r="ED5" s="5"/>
      <c r="EE5" s="6"/>
      <c r="EF5" s="6"/>
      <c r="EG5" s="5"/>
      <c r="EH5" s="5"/>
    </row>
    <row r="6" spans="1:155" ht="30.75" customHeight="1">
      <c r="B6" s="105" t="s">
        <v>93</v>
      </c>
      <c r="C6" s="103" t="s">
        <v>498</v>
      </c>
      <c r="D6" s="105" t="s">
        <v>499</v>
      </c>
      <c r="E6" s="105" t="s">
        <v>497</v>
      </c>
      <c r="F6" s="102" t="s">
        <v>492</v>
      </c>
      <c r="G6" s="104" t="s">
        <v>493</v>
      </c>
      <c r="H6" s="104" t="s">
        <v>494</v>
      </c>
      <c r="I6" s="104" t="s">
        <v>475</v>
      </c>
      <c r="J6" s="104" t="s">
        <v>495</v>
      </c>
      <c r="K6" s="104" t="s">
        <v>554</v>
      </c>
      <c r="L6" s="104" t="s">
        <v>555</v>
      </c>
      <c r="M6" s="127" t="s">
        <v>556</v>
      </c>
      <c r="N6" s="104" t="s">
        <v>557</v>
      </c>
      <c r="O6" s="104" t="s">
        <v>558</v>
      </c>
      <c r="P6" s="173" t="s">
        <v>670</v>
      </c>
      <c r="Z6" s="1" t="s">
        <v>463</v>
      </c>
      <c r="AB6" s="81" t="s">
        <v>106</v>
      </c>
      <c r="AC6" s="81" t="s">
        <v>116</v>
      </c>
      <c r="AD6" s="81" t="s">
        <v>130</v>
      </c>
      <c r="AE6" s="81" t="s">
        <v>139</v>
      </c>
      <c r="AF6" s="81" t="s">
        <v>146</v>
      </c>
      <c r="AG6" s="81" t="s">
        <v>161</v>
      </c>
      <c r="AH6" s="81" t="s">
        <v>171</v>
      </c>
      <c r="AI6" s="81" t="s">
        <v>183</v>
      </c>
      <c r="AJ6" s="81" t="s">
        <v>190</v>
      </c>
      <c r="AK6" s="81" t="s">
        <v>194</v>
      </c>
      <c r="AL6" s="81" t="s">
        <v>227</v>
      </c>
      <c r="AM6" s="81" t="s">
        <v>234</v>
      </c>
      <c r="AN6" s="81" t="s">
        <v>245</v>
      </c>
      <c r="AO6" s="81" t="s">
        <v>251</v>
      </c>
      <c r="AP6" s="81" t="s">
        <v>269</v>
      </c>
      <c r="AQ6" s="81" t="s">
        <v>276</v>
      </c>
      <c r="AR6" s="81" t="s">
        <v>297</v>
      </c>
      <c r="AS6" s="81" t="s">
        <v>305</v>
      </c>
      <c r="AT6" s="81" t="s">
        <v>314</v>
      </c>
      <c r="AU6" s="81" t="s">
        <v>324</v>
      </c>
      <c r="AV6" s="81" t="s">
        <v>335</v>
      </c>
      <c r="AW6" s="81" t="s">
        <v>357</v>
      </c>
      <c r="AX6" s="81" t="s">
        <v>365</v>
      </c>
      <c r="AY6" s="81" t="s">
        <v>371</v>
      </c>
      <c r="AZ6" s="81" t="s">
        <v>94</v>
      </c>
      <c r="BA6" s="81" t="s">
        <v>394</v>
      </c>
      <c r="BB6" s="81" t="s">
        <v>402</v>
      </c>
      <c r="BC6" s="81" t="s">
        <v>410</v>
      </c>
      <c r="BD6" s="81" t="s">
        <v>417</v>
      </c>
      <c r="BE6" s="81" t="s">
        <v>430</v>
      </c>
      <c r="BF6" s="81" t="s">
        <v>298</v>
      </c>
      <c r="BG6" s="81" t="s">
        <v>435</v>
      </c>
      <c r="BH6" s="81" t="s">
        <v>442</v>
      </c>
      <c r="CB6" s="105" t="s">
        <v>93</v>
      </c>
      <c r="CC6" s="103" t="s">
        <v>498</v>
      </c>
      <c r="CD6" s="105" t="s">
        <v>499</v>
      </c>
      <c r="CE6" s="105" t="s">
        <v>497</v>
      </c>
      <c r="CF6" s="102" t="s">
        <v>492</v>
      </c>
      <c r="CG6" s="104" t="s">
        <v>493</v>
      </c>
      <c r="CH6" s="104" t="s">
        <v>494</v>
      </c>
      <c r="CI6" s="104" t="s">
        <v>475</v>
      </c>
      <c r="CJ6" s="104" t="s">
        <v>495</v>
      </c>
      <c r="CK6" s="104" t="s">
        <v>554</v>
      </c>
      <c r="CL6" s="104" t="s">
        <v>555</v>
      </c>
      <c r="CM6" s="127" t="s">
        <v>556</v>
      </c>
      <c r="CN6" s="104" t="s">
        <v>557</v>
      </c>
      <c r="CO6" s="104" t="s">
        <v>558</v>
      </c>
      <c r="CP6" s="104" t="s">
        <v>496</v>
      </c>
      <c r="CQ6" s="104" t="s">
        <v>670</v>
      </c>
      <c r="CR6" s="104"/>
      <c r="DD6" s="105" t="s">
        <v>93</v>
      </c>
      <c r="DE6" s="103" t="s">
        <v>498</v>
      </c>
      <c r="DF6" s="105" t="s">
        <v>499</v>
      </c>
      <c r="DG6" s="105" t="s">
        <v>497</v>
      </c>
      <c r="DH6" s="102" t="s">
        <v>492</v>
      </c>
      <c r="DI6" s="104" t="s">
        <v>493</v>
      </c>
      <c r="DJ6" s="104" t="s">
        <v>494</v>
      </c>
      <c r="DK6" s="104" t="s">
        <v>475</v>
      </c>
      <c r="DL6" s="104" t="s">
        <v>495</v>
      </c>
      <c r="DM6" s="104" t="s">
        <v>554</v>
      </c>
      <c r="DN6" s="104" t="s">
        <v>555</v>
      </c>
      <c r="DO6" s="127" t="s">
        <v>556</v>
      </c>
      <c r="DP6" s="127" t="s">
        <v>585</v>
      </c>
      <c r="DQ6" s="104" t="s">
        <v>557</v>
      </c>
      <c r="DR6" s="104" t="s">
        <v>558</v>
      </c>
      <c r="DS6" s="104" t="s">
        <v>496</v>
      </c>
      <c r="DT6" s="104" t="s">
        <v>670</v>
      </c>
      <c r="ED6" s="105" t="s">
        <v>93</v>
      </c>
      <c r="EE6" s="103" t="s">
        <v>498</v>
      </c>
      <c r="EF6" s="105" t="s">
        <v>499</v>
      </c>
      <c r="EG6" s="105" t="s">
        <v>497</v>
      </c>
      <c r="EH6" s="102" t="s">
        <v>492</v>
      </c>
      <c r="EI6" s="104" t="s">
        <v>493</v>
      </c>
      <c r="EJ6" s="104" t="s">
        <v>494</v>
      </c>
      <c r="EK6" s="104" t="s">
        <v>475</v>
      </c>
      <c r="EL6" s="104" t="s">
        <v>495</v>
      </c>
      <c r="EM6" s="104" t="s">
        <v>554</v>
      </c>
      <c r="EN6" s="104" t="s">
        <v>555</v>
      </c>
      <c r="EO6" s="127" t="s">
        <v>556</v>
      </c>
      <c r="EP6" s="127" t="s">
        <v>585</v>
      </c>
      <c r="EQ6" s="104" t="s">
        <v>557</v>
      </c>
      <c r="ER6" s="104" t="s">
        <v>558</v>
      </c>
      <c r="ES6" s="104" t="s">
        <v>496</v>
      </c>
      <c r="ET6" s="104" t="s">
        <v>670</v>
      </c>
    </row>
    <row r="7" spans="1:155">
      <c r="A7">
        <f>IF(S7=0,"",S7)</f>
        <v>1</v>
      </c>
      <c r="B7" s="2">
        <v>1</v>
      </c>
      <c r="C7" s="3" t="str">
        <f>IF('DATA ENTRY'!CK6="","",IF('DATA ENTRY'!B6="","",IF($D$4="All Post",'DATA ENTRY'!B6,IF(AND($D$4='DATA ENTRY'!CK6),'DATA ENTRY'!B6,""))))</f>
        <v>JHHG</v>
      </c>
      <c r="D7" s="3" t="str">
        <f>IF('DATA ENTRY'!CK6="","",IF('DATA ENTRY'!C6="","",IF($D$4="All Post",'DATA ENTRY'!C6,IF(AND($D$4='DATA ENTRY'!CK6),'DATA ENTRY'!C6,""))))</f>
        <v>KJJKJ</v>
      </c>
      <c r="E7" s="4">
        <f>IF('DATA ENTRY'!CK6="","",IF('DATA ENTRY'!I6="","",IF($D$4="All Post",'DATA ENTRY'!I6,IF(AND($D$4='DATA ENTRY'!CK6),'DATA ENTRY'!I6,""))))</f>
        <v>31544</v>
      </c>
      <c r="F7" s="4" t="str">
        <f>IF('DATA ENTRY'!CK6="","",IF('DATA ENTRY'!CK6="","",IF($D$4="All Post",'DATA ENTRY'!CK6,IF(AND($D$4='DATA ENTRY'!CK6),'DATA ENTRY'!CK6,""))))</f>
        <v>3rd Grade L-1</v>
      </c>
      <c r="G7" s="3" t="str">
        <f>IF('DATA ENTRY'!CK6="","",IF('DATA ENTRY'!N6="","",IF($D$4="All Post",'DATA ENTRY'!N6,IF(AND($D$4='DATA ENTRY'!CK6),'DATA ENTRY'!N6,""))))</f>
        <v xml:space="preserve">12th </v>
      </c>
      <c r="H7" s="107">
        <f>IF('DATA ENTRY'!CK6="","",IF('DATA ENTRY'!O6="","",IF($D$4="All Post",'DATA ENTRY'!O6,IF(AND($D$4='DATA ENTRY'!CK6),'DATA ENTRY'!O6,""))))</f>
        <v>0.74</v>
      </c>
      <c r="I7" s="3" t="str">
        <f>IF('DATA ENTRY'!CK6="","",IF('DATA ENTRY'!P6="","",IF($D$4="All Post",'DATA ENTRY'!P6,IF(AND($D$4='DATA ENTRY'!CK6),'DATA ENTRY'!P6,""))))</f>
        <v>B.S.T.C. (D.EI.Ed.)</v>
      </c>
      <c r="J7" s="107">
        <f>IF('DATA ENTRY'!CK6="","",IF('DATA ENTRY'!Q6="","",IF($D$4="All Post",'DATA ENTRY'!Q6,IF(AND($D$4='DATA ENTRY'!CK6),'DATA ENTRY'!Q6,""))))</f>
        <v>0.81</v>
      </c>
      <c r="K7" s="3">
        <f>IF('DATA ENTRY'!CK6="","",IF('DATA ENTRY'!R6="","",IF($D$4="All Post",'DATA ENTRY'!R6,IF(AND($D$4='DATA ENTRY'!CK6),'DATA ENTRY'!R6,""))))</f>
        <v>2016</v>
      </c>
      <c r="L7" s="3">
        <f>IF('DATA ENTRY'!CK6="","",IF('DATA ENTRY'!S6="","",IF($D$4="All Post",'DATA ENTRY'!S6,IF(AND($D$4='DATA ENTRY'!CK6),'DATA ENTRY'!S6,""))))</f>
        <v>0.75</v>
      </c>
      <c r="M7" s="3" t="str">
        <f>IF('DATA ENTRY'!CK6="","",IF('DATA ENTRY'!E6="","",IF($D$4="All Post",'DATA ENTRY'!E6,IF(AND($D$4='DATA ENTRY'!CK6),'DATA ENTRY'!E6,""))))</f>
        <v xml:space="preserve">GUPS NO. 01 </v>
      </c>
      <c r="N7" s="3" t="str">
        <f>IF('DATA ENTRY'!CK6="","",IF('DATA ENTRY'!W6="","",IF($D$4="All Post",'DATA ENTRY'!W6,IF(AND($D$4='DATA ENTRY'!CK6),'DATA ENTRY'!W6,""))))</f>
        <v>GEN</v>
      </c>
      <c r="O7" s="3" t="str">
        <f>IF('DATA ENTRY'!CK6="","",IF('DATA ENTRY'!X6="","",IF($D$4="All Post",'DATA ENTRY'!X6,IF(AND($D$4='DATA ENTRY'!CK6),'DATA ENTRY'!X6,""))))</f>
        <v>MALE</v>
      </c>
      <c r="P7" s="3" t="str">
        <f>IF('DATA ENTRY'!CK6="","",IF('DATA ENTRY'!G6="","",IF($D$4="All Post",'DATA ENTRY'!G6,IF(AND($D$4='DATA ENTRY'!CK6),'DATA ENTRY'!G6,""))))</f>
        <v>NA</v>
      </c>
      <c r="S7">
        <f>IF($D$4=F7,1,IF(T7="All Post",1,0))</f>
        <v>1</v>
      </c>
      <c r="T7" t="str">
        <f>IF(AND(C7="",F7=""),"","All Post")</f>
        <v>All Post</v>
      </c>
      <c r="Z7" s="82" t="s">
        <v>106</v>
      </c>
      <c r="AA7">
        <v>1</v>
      </c>
      <c r="AB7" t="s">
        <v>204</v>
      </c>
      <c r="AC7" t="s">
        <v>115</v>
      </c>
      <c r="AD7" t="s">
        <v>131</v>
      </c>
      <c r="AE7" t="s">
        <v>140</v>
      </c>
      <c r="AF7" t="s">
        <v>212</v>
      </c>
      <c r="AG7" t="s">
        <v>166</v>
      </c>
      <c r="AH7" t="s">
        <v>172</v>
      </c>
      <c r="AI7" t="s">
        <v>183</v>
      </c>
      <c r="AJ7" t="s">
        <v>190</v>
      </c>
      <c r="AK7" t="s">
        <v>196</v>
      </c>
      <c r="AL7" t="s">
        <v>228</v>
      </c>
      <c r="AM7" t="s">
        <v>235</v>
      </c>
      <c r="AN7" t="s">
        <v>246</v>
      </c>
      <c r="AO7" t="s">
        <v>252</v>
      </c>
      <c r="AP7" t="s">
        <v>270</v>
      </c>
      <c r="AQ7" t="s">
        <v>277</v>
      </c>
      <c r="AR7" t="s">
        <v>299</v>
      </c>
      <c r="AS7" t="s">
        <v>306</v>
      </c>
      <c r="AT7" t="s">
        <v>316</v>
      </c>
      <c r="AU7" t="s">
        <v>325</v>
      </c>
      <c r="AV7" t="s">
        <v>336</v>
      </c>
      <c r="AW7" t="s">
        <v>358</v>
      </c>
      <c r="AX7" t="s">
        <v>366</v>
      </c>
      <c r="AY7" t="s">
        <v>373</v>
      </c>
      <c r="AZ7" t="s">
        <v>386</v>
      </c>
      <c r="BA7" t="s">
        <v>395</v>
      </c>
      <c r="BB7" t="s">
        <v>403</v>
      </c>
      <c r="BC7" t="s">
        <v>411</v>
      </c>
      <c r="BD7" t="s">
        <v>418</v>
      </c>
      <c r="BE7" t="s">
        <v>431</v>
      </c>
      <c r="BF7" t="s">
        <v>261</v>
      </c>
      <c r="BG7" t="s">
        <v>436</v>
      </c>
      <c r="BH7" t="s">
        <v>443</v>
      </c>
      <c r="BZ7">
        <f>IF(CE7="","",RANK(CE7,$CE$7:$CE$211,1))</f>
        <v>3</v>
      </c>
      <c r="CA7">
        <f>IF(CX7=0,"",CX7)</f>
        <v>1</v>
      </c>
      <c r="CB7" s="116">
        <v>1</v>
      </c>
      <c r="CC7" s="3" t="str">
        <f>IF('DATA ENTRY'!CK6="","",IF('DATA ENTRY'!B6="","",IF(AND($CD$4='DATA ENTRY'!CK6,$CG$4='DATA ENTRY'!D6),'DATA ENTRY'!B6,"")))</f>
        <v>JHHG</v>
      </c>
      <c r="CD7" s="3" t="str">
        <f>IF('DATA ENTRY'!CK6="","",IF('DATA ENTRY'!C6="","",IF(AND($CD$4='DATA ENTRY'!CK6,$CG$4='DATA ENTRY'!D6),'DATA ENTRY'!C6,"")))</f>
        <v>KJJKJ</v>
      </c>
      <c r="CE7" s="4">
        <f>IF('DATA ENTRY'!CK6="","",IF('DATA ENTRY'!I6="","",IF(AND($CD$4='DATA ENTRY'!CK6,$CG$4='DATA ENTRY'!D6),'DATA ENTRY'!I6,"")))</f>
        <v>31544</v>
      </c>
      <c r="CF7" s="4" t="str">
        <f>IF('DATA ENTRY'!CK6="","",IF('DATA ENTRY'!CK6="","",IF(AND($CD$4='DATA ENTRY'!CK6,$CG$4='DATA ENTRY'!D6),'DATA ENTRY'!CK6,"")))</f>
        <v>3rd Grade L-1</v>
      </c>
      <c r="CG7" s="3" t="str">
        <f>IF('DATA ENTRY'!CK6="","",IF('DATA ENTRY'!N6="","",IF(AND($CD$4='DATA ENTRY'!CK6,$CG$4='DATA ENTRY'!D6),'DATA ENTRY'!N6,"")))</f>
        <v xml:space="preserve">12th </v>
      </c>
      <c r="CH7" s="107">
        <f>IF('DATA ENTRY'!CK6="","",IF('DATA ENTRY'!O6="","",IF(AND($CD$4='DATA ENTRY'!CK6,$CG$4='DATA ENTRY'!D6),'DATA ENTRY'!O6,"")))</f>
        <v>0.74</v>
      </c>
      <c r="CI7" s="3" t="str">
        <f>IF('DATA ENTRY'!CK6="","",IF('DATA ENTRY'!P6="","",IF(AND($CD$4='DATA ENTRY'!CK6,$CG$4='DATA ENTRY'!D6),'DATA ENTRY'!P6,"")))</f>
        <v>B.S.T.C. (D.EI.Ed.)</v>
      </c>
      <c r="CJ7" s="107">
        <f>IF('DATA ENTRY'!CK6="","",IF('DATA ENTRY'!Q6="","",IF(AND($CD$4='DATA ENTRY'!CK6,$CG$4='DATA ENTRY'!D6),'DATA ENTRY'!Q6,"")))</f>
        <v>0.81</v>
      </c>
      <c r="CK7" s="3">
        <f>IF('DATA ENTRY'!CK6="","",IF('DATA ENTRY'!R6="","",IF(AND($CD$4='DATA ENTRY'!CK6,$CG$4='DATA ENTRY'!D6),'DATA ENTRY'!R6,"")))</f>
        <v>2016</v>
      </c>
      <c r="CL7" s="3">
        <f>IF('DATA ENTRY'!CK6="","",IF('DATA ENTRY'!S6="","",IF(AND($CD$4='DATA ENTRY'!CK6,$CG$4='DATA ENTRY'!D6),'DATA ENTRY'!S6,"")))</f>
        <v>0.75</v>
      </c>
      <c r="CM7" s="3" t="str">
        <f>IF('DATA ENTRY'!CK6="","",IF('DATA ENTRY'!E6="","",IF(AND($CD$4='DATA ENTRY'!CK6,$CG$4='DATA ENTRY'!D6),'DATA ENTRY'!E6,"")))</f>
        <v xml:space="preserve">GUPS NO. 01 </v>
      </c>
      <c r="CN7" s="3" t="str">
        <f>IF('DATA ENTRY'!CK6="","",IF('DATA ENTRY'!W6="","",IF(AND($CD$4='DATA ENTRY'!CK6,$CG$4='DATA ENTRY'!D6),'DATA ENTRY'!W6,"")))</f>
        <v>GEN</v>
      </c>
      <c r="CO7" s="3" t="str">
        <f>IF('DATA ENTRY'!CK6="","",IF('DATA ENTRY'!X6="","",IF(AND($CD$4='DATA ENTRY'!CK6,$CG$4='DATA ENTRY'!D6),'DATA ENTRY'!X6,"")))</f>
        <v>MALE</v>
      </c>
      <c r="CP7" s="108">
        <f>IFERROR(IF(CF7="","",SUM(CH7*75%+CJ7*25%)),"")</f>
        <v>0.75749999999999995</v>
      </c>
      <c r="CQ7" s="108" t="str">
        <f>IF('DATA ENTRY'!CK6="","",IF('DATA ENTRY'!G6="","",IF(AND($CD$4='DATA ENTRY'!CK6,$CG$4='DATA ENTRY'!D6),'DATA ENTRY'!G6,"")))</f>
        <v>NA</v>
      </c>
      <c r="CR7" s="230">
        <f>IF('DATA ENTRY'!CK6="","",IF('DATA ENTRY'!D6="","",IF(AND($CD$4='DATA ENTRY'!CK6,$CG$4='DATA ENTRY'!D6),'DATA ENTRY'!D6,"")))</f>
        <v>333333</v>
      </c>
      <c r="CS7">
        <f>SUMPRODUCT((CP7&lt;$CP$7:$CP$211)/COUNTIF($CP$7:$CP$211,$CP$7:$CP$211))</f>
        <v>1.0000000000000007</v>
      </c>
      <c r="CT7">
        <f>SUMPRODUCT((CE7&lt;$CE$7:$CE$211)/COUNTIF($CE$7:$CE$211,$CE$7:$CE$211))</f>
        <v>1.0000000000000007</v>
      </c>
      <c r="CV7" s="139"/>
      <c r="CX7">
        <f>IF($CD$4=CF7,1,0)</f>
        <v>1</v>
      </c>
      <c r="DB7">
        <f>IF(DG7="","",RANK(DG7,$DG$7:$DG$211,1))</f>
        <v>5</v>
      </c>
      <c r="DC7">
        <f>IF(DY7=0,"",DY7)</f>
        <v>1</v>
      </c>
      <c r="DD7" s="144">
        <v>1</v>
      </c>
      <c r="DE7" s="3" t="str">
        <f>IF('DATA ENTRY'!CK6="","",IF('DATA ENTRY'!B6="","",IF(AND($DF$4='DATA ENTRY'!D6),'DATA ENTRY'!B6,"")))</f>
        <v>JHHG</v>
      </c>
      <c r="DF7" s="3" t="str">
        <f>IF('DATA ENTRY'!CK6="","",IF('DATA ENTRY'!C6="","",IF(AND($DF$4='DATA ENTRY'!D6),'DATA ENTRY'!C6,"")))</f>
        <v>KJJKJ</v>
      </c>
      <c r="DG7" s="4">
        <f>IF('DATA ENTRY'!CK6="","",IF('DATA ENTRY'!I6="","",IF(AND($DF$4='DATA ENTRY'!D6),'DATA ENTRY'!I6,"")))</f>
        <v>31544</v>
      </c>
      <c r="DH7" s="4" t="str">
        <f>IF('DATA ENTRY'!CK6="","",IF('DATA ENTRY'!CK6="","",IF(AND($DF$4='DATA ENTRY'!D6),'DATA ENTRY'!CK6,"")))</f>
        <v>3rd Grade L-1</v>
      </c>
      <c r="DI7" s="3" t="str">
        <f>IF('DATA ENTRY'!CK6="","",IF('DATA ENTRY'!N6="","",IF(AND($DF$4='DATA ENTRY'!D6),'DATA ENTRY'!N6,"")))</f>
        <v xml:space="preserve">12th </v>
      </c>
      <c r="DJ7" s="107">
        <f>IF('DATA ENTRY'!CK6="","",IF('DATA ENTRY'!O6="","",IF(AND($DF$4='DATA ENTRY'!D6),'DATA ENTRY'!O6,"")))</f>
        <v>0.74</v>
      </c>
      <c r="DK7" s="3" t="str">
        <f>IF('DATA ENTRY'!CK6="","",IF('DATA ENTRY'!P6="","",IF(AND($DF$4='DATA ENTRY'!D6),'DATA ENTRY'!P6,"")))</f>
        <v>B.S.T.C. (D.EI.Ed.)</v>
      </c>
      <c r="DL7" s="107">
        <f>IF('DATA ENTRY'!CK6="","",IF('DATA ENTRY'!Q6="","",IF(AND($DF$4='DATA ENTRY'!D6),'DATA ENTRY'!Q6,"")))</f>
        <v>0.81</v>
      </c>
      <c r="DM7" s="3">
        <f>IF('DATA ENTRY'!CK6="","",IF('DATA ENTRY'!R6="","",IF(AND($DF$4='DATA ENTRY'!D6),'DATA ENTRY'!R6,"")))</f>
        <v>2016</v>
      </c>
      <c r="DN7" s="107">
        <f>IF('DATA ENTRY'!CK6="","",IF('DATA ENTRY'!S6="","",IF(AND($DF$4='DATA ENTRY'!D6),'DATA ENTRY'!S6,"")))</f>
        <v>0.75</v>
      </c>
      <c r="DO7" s="3" t="str">
        <f>IF('DATA ENTRY'!CK6="","",IF('DATA ENTRY'!E6="","",IF(AND($DF$4='DATA ENTRY'!D6),'DATA ENTRY'!E6,"")))</f>
        <v xml:space="preserve">GUPS NO. 01 </v>
      </c>
      <c r="DP7" s="3">
        <f>IF('DATA ENTRY'!CK6="","",IF('DATA ENTRY'!D6="","",IF(AND($DF$4='DATA ENTRY'!D6),'DATA ENTRY'!D6,"")))</f>
        <v>333333</v>
      </c>
      <c r="DQ7" s="3" t="str">
        <f>IF('DATA ENTRY'!CK6="","",IF('DATA ENTRY'!W6="","",IF(AND($DF$4='DATA ENTRY'!D6),'DATA ENTRY'!W6,"")))</f>
        <v>GEN</v>
      </c>
      <c r="DR7" s="3" t="str">
        <f>IF('DATA ENTRY'!CK6="","",IF('DATA ENTRY'!X6="","",IF(AND($DF$4='DATA ENTRY'!D6),'DATA ENTRY'!X6,"")))</f>
        <v>MALE</v>
      </c>
      <c r="DS7" s="108">
        <f>IFERROR(IF(DH7="","",SUM(DJ7*75%+DL7*25%)),"")</f>
        <v>0.75749999999999995</v>
      </c>
      <c r="DT7" s="108" t="str">
        <f>IF('DATA ENTRY'!CK6="","",IF('DATA ENTRY'!D6="","",IF(AND($DF$4='DATA ENTRY'!D6),'DATA ENTRY'!G6,"")))</f>
        <v>NA</v>
      </c>
      <c r="DY7">
        <f>IF($DF$4="",0,IF($DF$4=DP7,1,0))</f>
        <v>1</v>
      </c>
      <c r="EB7">
        <f>IF(EG7="","",RANK(EG7,$EG$7:$EG$211,1))</f>
        <v>7</v>
      </c>
      <c r="EC7">
        <f>IF(EY7=0,"",EY7)</f>
        <v>1</v>
      </c>
      <c r="ED7" s="165">
        <v>1</v>
      </c>
      <c r="EE7" s="3" t="str">
        <f>IF('DATA ENTRY'!CK6="","",IF('DATA ENTRY'!B6="","",IF(AND($EF$4='DATA ENTRY'!G6,$EH$4='DATA ENTRY'!F6),'DATA ENTRY'!B6,"")))</f>
        <v>JHHG</v>
      </c>
      <c r="EF7" s="3" t="str">
        <f>IF('DATA ENTRY'!CK6="","",IF('DATA ENTRY'!C6="","",IF(AND($EF$4='DATA ENTRY'!G6,$EH$4='DATA ENTRY'!F6),'DATA ENTRY'!C6,"")))</f>
        <v>KJJKJ</v>
      </c>
      <c r="EG7" s="4">
        <f>IF('DATA ENTRY'!CK6="","",IF('DATA ENTRY'!I6="","",IF(AND($EF$4='DATA ENTRY'!G6,$EH$4='DATA ENTRY'!F6),'DATA ENTRY'!I6,"")))</f>
        <v>31544</v>
      </c>
      <c r="EH7" s="4" t="str">
        <f>IF('DATA ENTRY'!CK6="","",IF('DATA ENTRY'!CK6="","",IF(AND($EF$4='DATA ENTRY'!G6,$EH$4='DATA ENTRY'!F6),'DATA ENTRY'!CK6,"")))</f>
        <v>3rd Grade L-1</v>
      </c>
      <c r="EI7" s="3" t="str">
        <f>IF('DATA ENTRY'!CK6="","",IF('DATA ENTRY'!N6="","",IF(AND($EF$4='DATA ENTRY'!G6,$EH$4='DATA ENTRY'!F6),'DATA ENTRY'!N6,"")))</f>
        <v xml:space="preserve">12th </v>
      </c>
      <c r="EJ7" s="107">
        <f>IF('DATA ENTRY'!CK6="","",IF('DATA ENTRY'!O6="","",IF(AND($EF$4='DATA ENTRY'!G6,$EH$4='DATA ENTRY'!F6),'DATA ENTRY'!O6,"")))</f>
        <v>0.74</v>
      </c>
      <c r="EK7" s="3" t="str">
        <f>IF('DATA ENTRY'!CK6="","",IF('DATA ENTRY'!P6="","",IF(AND($EF$4='DATA ENTRY'!G6,$EH$4='DATA ENTRY'!F6),'DATA ENTRY'!P6,"")))</f>
        <v>B.S.T.C. (D.EI.Ed.)</v>
      </c>
      <c r="EL7" s="107">
        <f>IF('DATA ENTRY'!CK6="","",IF('DATA ENTRY'!Q6="","",IF(AND($EF$4='DATA ENTRY'!G6,$EH$4='DATA ENTRY'!F6),'DATA ENTRY'!Q6,"")))</f>
        <v>0.81</v>
      </c>
      <c r="EM7" s="3">
        <f>IF('DATA ENTRY'!CK6="","",IF('DATA ENTRY'!R6="","",IF(AND($EF$4='DATA ENTRY'!G6,$EH$4='DATA ENTRY'!F6),'DATA ENTRY'!R6,"")))</f>
        <v>2016</v>
      </c>
      <c r="EN7" s="107">
        <f>IF('DATA ENTRY'!CK6="","",IF('DATA ENTRY'!S6="","",IF(AND($EF$4='DATA ENTRY'!G6,$EH$4='DATA ENTRY'!F6),'DATA ENTRY'!S6,"")))</f>
        <v>0.75</v>
      </c>
      <c r="EO7" s="3" t="str">
        <f>IF('DATA ENTRY'!CK6="","",IF('DATA ENTRY'!E6="","",IF(AND($EF$4='DATA ENTRY'!G6,$EH$4='DATA ENTRY'!F6),'DATA ENTRY'!E6,"")))</f>
        <v xml:space="preserve">GUPS NO. 01 </v>
      </c>
      <c r="EP7" s="3">
        <f>IF('DATA ENTRY'!CK6="","",IF('DATA ENTRY'!D6="","",IF(AND($EF$4='DATA ENTRY'!G6,$EH$4='DATA ENTRY'!F6),'DATA ENTRY'!D6,"")))</f>
        <v>333333</v>
      </c>
      <c r="EQ7" s="3" t="str">
        <f>IF('DATA ENTRY'!CK6="","",IF('DATA ENTRY'!W6="","",IF(AND($EF$4='DATA ENTRY'!G6,$EH$4='DATA ENTRY'!F6),'DATA ENTRY'!W6,"")))</f>
        <v>GEN</v>
      </c>
      <c r="ER7" s="3" t="str">
        <f>IF('DATA ENTRY'!CK6="","",IF('DATA ENTRY'!X6="","",IF(AND($EF$4='DATA ENTRY'!G6,$EH$4='DATA ENTRY'!F6),'DATA ENTRY'!X6,"")))</f>
        <v>MALE</v>
      </c>
      <c r="ES7" s="108">
        <f>IFERROR(IF(EH7="","",SUM(EJ7*75%+EL7*25%)),"")</f>
        <v>0.75749999999999995</v>
      </c>
      <c r="ET7" s="108" t="str">
        <f>IF('DATA ENTRY'!CK6="","",IF('DATA ENTRY'!D6="","",IF(AND($EF$4='DATA ENTRY'!G6,$EH$4='DATA ENTRY'!F6),'DATA ENTRY'!G6,"")))</f>
        <v>NA</v>
      </c>
      <c r="EY7">
        <f>IF($DF$4="",0,IF($DF$4=EP7,1,0))</f>
        <v>1</v>
      </c>
    </row>
    <row r="8" spans="1:155">
      <c r="A8">
        <f>IF(S8=0,"",1+(MAX($A$7:A7)))</f>
        <v>2</v>
      </c>
      <c r="B8" s="224">
        <v>2</v>
      </c>
      <c r="C8" s="3" t="str">
        <f>IF('DATA ENTRY'!CK7="","",IF('DATA ENTRY'!B7="","",IF($D$4="All Post",'DATA ENTRY'!B7,IF(AND($D$4='DATA ENTRY'!CK7),'DATA ENTRY'!B7,""))))</f>
        <v>HHJHJH</v>
      </c>
      <c r="D8" s="3" t="str">
        <f>IF('DATA ENTRY'!CK7="","",IF('DATA ENTRY'!C7="","",IF($D$4="All Post",'DATA ENTRY'!C7,IF(AND($D$4='DATA ENTRY'!CK7),'DATA ENTRY'!C7,""))))</f>
        <v>KJKJJJ</v>
      </c>
      <c r="E8" s="4">
        <f>IF('DATA ENTRY'!CK7="","",IF('DATA ENTRY'!I7="","",IF($D$4="All Post",'DATA ENTRY'!I7,IF(AND($D$4='DATA ENTRY'!CK7),'DATA ENTRY'!I7,""))))</f>
        <v>31331</v>
      </c>
      <c r="F8" s="4" t="str">
        <f>IF('DATA ENTRY'!CK7="","",IF('DATA ENTRY'!CK7="","",IF($D$4="All Post",'DATA ENTRY'!CK7,IF(AND($D$4='DATA ENTRY'!CK7),'DATA ENTRY'!CK7,""))))</f>
        <v>3rd Grade L-1</v>
      </c>
      <c r="G8" s="3" t="str">
        <f>IF('DATA ENTRY'!CK7="","",IF('DATA ENTRY'!N7="","",IF($D$4="All Post",'DATA ENTRY'!N7,IF(AND($D$4='DATA ENTRY'!CK7),'DATA ENTRY'!N7,""))))</f>
        <v xml:space="preserve">12th </v>
      </c>
      <c r="H8" s="107">
        <f>IF('DATA ENTRY'!CK7="","",IF('DATA ENTRY'!O7="","",IF($D$4="All Post",'DATA ENTRY'!O7,IF(AND($D$4='DATA ENTRY'!CK7),'DATA ENTRY'!O7,""))))</f>
        <v>0.73</v>
      </c>
      <c r="I8" s="3" t="str">
        <f>IF('DATA ENTRY'!CK7="","",IF('DATA ENTRY'!P7="","",IF($D$4="All Post",'DATA ENTRY'!P7,IF(AND($D$4='DATA ENTRY'!CK7),'DATA ENTRY'!P7,""))))</f>
        <v>B.S.T.C. (D.EI.Ed.)</v>
      </c>
      <c r="J8" s="107">
        <f>IF('DATA ENTRY'!CK7="","",IF('DATA ENTRY'!Q7="","",IF($D$4="All Post",'DATA ENTRY'!Q7,IF(AND($D$4='DATA ENTRY'!CK7),'DATA ENTRY'!Q7,""))))</f>
        <v>0.81</v>
      </c>
      <c r="K8" s="3">
        <f>IF('DATA ENTRY'!CK7="","",IF('DATA ENTRY'!R7="","",IF($D$4="All Post",'DATA ENTRY'!R7,IF(AND($D$4='DATA ENTRY'!CK7),'DATA ENTRY'!R7,""))))</f>
        <v>2015</v>
      </c>
      <c r="L8" s="3">
        <f>IF('DATA ENTRY'!CK7="","",IF('DATA ENTRY'!S7="","",IF($D$4="All Post",'DATA ENTRY'!S7,IF(AND($D$4='DATA ENTRY'!CK7),'DATA ENTRY'!S7,""))))</f>
        <v>0.74</v>
      </c>
      <c r="M8" s="3" t="str">
        <f>IF('DATA ENTRY'!CK7="","",IF('DATA ENTRY'!E7="","",IF($D$4="All Post",'DATA ENTRY'!E7,IF(AND($D$4='DATA ENTRY'!CK7),'DATA ENTRY'!E7,""))))</f>
        <v>GUPS NO. 05</v>
      </c>
      <c r="N8" s="3" t="str">
        <f>IF('DATA ENTRY'!CK7="","",IF('DATA ENTRY'!W7="","",IF($D$4="All Post",'DATA ENTRY'!W7,IF(AND($D$4='DATA ENTRY'!CK7),'DATA ENTRY'!W7,""))))</f>
        <v>ST</v>
      </c>
      <c r="O8" s="3" t="str">
        <f>IF('DATA ENTRY'!CK7="","",IF('DATA ENTRY'!X7="","",IF($D$4="All Post",'DATA ENTRY'!X7,IF(AND($D$4='DATA ENTRY'!CK7),'DATA ENTRY'!X7,""))))</f>
        <v>MALE</v>
      </c>
      <c r="P8" s="3" t="str">
        <f>IF('DATA ENTRY'!CK7="","",IF('DATA ENTRY'!G7="","",IF($D$4="All Post",'DATA ENTRY'!G7,IF(AND($D$4='DATA ENTRY'!CK7),'DATA ENTRY'!G7,""))))</f>
        <v>NA</v>
      </c>
      <c r="S8">
        <f t="shared" ref="S8:S71" si="0">IF($D$4=F8,1,IF(T8="All Post",1,0))</f>
        <v>1</v>
      </c>
      <c r="T8" t="str">
        <f t="shared" ref="T8:T71" si="1">IF(AND(C8="",F8=""),"","All Post")</f>
        <v>All Post</v>
      </c>
      <c r="Z8" s="82" t="s">
        <v>116</v>
      </c>
      <c r="AA8">
        <v>2</v>
      </c>
      <c r="AB8" t="s">
        <v>107</v>
      </c>
      <c r="AC8" t="s">
        <v>117</v>
      </c>
      <c r="AD8" t="s">
        <v>132</v>
      </c>
      <c r="AE8" t="s">
        <v>141</v>
      </c>
      <c r="AF8" t="s">
        <v>147</v>
      </c>
      <c r="AG8" t="s">
        <v>218</v>
      </c>
      <c r="AH8" t="s">
        <v>173</v>
      </c>
      <c r="AI8" t="s">
        <v>223</v>
      </c>
      <c r="AJ8" t="s">
        <v>191</v>
      </c>
      <c r="AK8" t="s">
        <v>195</v>
      </c>
      <c r="AL8" t="s">
        <v>229</v>
      </c>
      <c r="AM8" t="s">
        <v>236</v>
      </c>
      <c r="AN8" t="s">
        <v>247</v>
      </c>
      <c r="AO8" t="s">
        <v>253</v>
      </c>
      <c r="AP8" t="s">
        <v>269</v>
      </c>
      <c r="AQ8" t="s">
        <v>278</v>
      </c>
      <c r="AR8" t="s">
        <v>300</v>
      </c>
      <c r="AS8" t="s">
        <v>307</v>
      </c>
      <c r="AT8" t="s">
        <v>317</v>
      </c>
      <c r="AU8" t="s">
        <v>326</v>
      </c>
      <c r="AV8" t="s">
        <v>337</v>
      </c>
      <c r="AW8" t="s">
        <v>357</v>
      </c>
      <c r="AX8" t="s">
        <v>367</v>
      </c>
      <c r="AY8" t="s">
        <v>372</v>
      </c>
      <c r="AZ8" t="s">
        <v>387</v>
      </c>
      <c r="BA8" t="s">
        <v>396</v>
      </c>
      <c r="BB8" t="s">
        <v>404</v>
      </c>
      <c r="BC8" t="s">
        <v>412</v>
      </c>
      <c r="BD8" t="s">
        <v>419</v>
      </c>
      <c r="BE8" t="s">
        <v>432</v>
      </c>
      <c r="BF8" t="s">
        <v>262</v>
      </c>
      <c r="BG8" t="s">
        <v>437</v>
      </c>
      <c r="BH8" t="s">
        <v>444</v>
      </c>
      <c r="BZ8" t="str">
        <f t="shared" ref="BZ8:BZ71" si="2">IF(CE8="","",RANK(CE8,$CE$7:$CE$211,1))</f>
        <v/>
      </c>
      <c r="CA8" t="str">
        <f t="shared" ref="CA8:CA71" si="3">IF(CX8=0,"",CX8)</f>
        <v/>
      </c>
      <c r="CB8" s="116">
        <v>2</v>
      </c>
      <c r="CC8" s="3" t="str">
        <f>IF('DATA ENTRY'!CK7="","",IF('DATA ENTRY'!B7="","",IF(AND($CD$4='DATA ENTRY'!CK7,$CG$4='DATA ENTRY'!D7),'DATA ENTRY'!B7,"")))</f>
        <v/>
      </c>
      <c r="CD8" s="3" t="str">
        <f>IF('DATA ENTRY'!CK7="","",IF('DATA ENTRY'!C7="","",IF(AND($CD$4='DATA ENTRY'!CK7,$CG$4='DATA ENTRY'!D7),'DATA ENTRY'!C7,"")))</f>
        <v/>
      </c>
      <c r="CE8" s="4" t="str">
        <f>IF('DATA ENTRY'!CK7="","",IF('DATA ENTRY'!I7="","",IF(AND($CD$4='DATA ENTRY'!CK7,$CG$4='DATA ENTRY'!D7),'DATA ENTRY'!I7,"")))</f>
        <v/>
      </c>
      <c r="CF8" s="4" t="str">
        <f>IF('DATA ENTRY'!CK7="","",IF('DATA ENTRY'!CK7="","",IF(AND($CD$4='DATA ENTRY'!CK7,$CG$4='DATA ENTRY'!D7),'DATA ENTRY'!CK7,"")))</f>
        <v/>
      </c>
      <c r="CG8" s="3" t="str">
        <f>IF('DATA ENTRY'!CK7="","",IF('DATA ENTRY'!N7="","",IF(AND($CD$4='DATA ENTRY'!CK7,$CG$4='DATA ENTRY'!D7),'DATA ENTRY'!N7,"")))</f>
        <v/>
      </c>
      <c r="CH8" s="107" t="str">
        <f>IF('DATA ENTRY'!CK7="","",IF('DATA ENTRY'!O7="","",IF(AND($CD$4='DATA ENTRY'!CK7,$CG$4='DATA ENTRY'!D7),'DATA ENTRY'!O7,"")))</f>
        <v/>
      </c>
      <c r="CI8" s="3" t="str">
        <f>IF('DATA ENTRY'!CK7="","",IF('DATA ENTRY'!P7="","",IF(AND($CD$4='DATA ENTRY'!CK7,$CG$4='DATA ENTRY'!D7),'DATA ENTRY'!P7,"")))</f>
        <v/>
      </c>
      <c r="CJ8" s="107" t="str">
        <f>IF('DATA ENTRY'!CK7="","",IF('DATA ENTRY'!Q7="","",IF(AND($CD$4='DATA ENTRY'!CK7,$CG$4='DATA ENTRY'!D7),'DATA ENTRY'!Q7,"")))</f>
        <v/>
      </c>
      <c r="CK8" s="3" t="str">
        <f>IF('DATA ENTRY'!CK7="","",IF('DATA ENTRY'!R7="","",IF(AND($CD$4='DATA ENTRY'!CK7,$CG$4='DATA ENTRY'!D7),'DATA ENTRY'!R7,"")))</f>
        <v/>
      </c>
      <c r="CL8" s="3" t="str">
        <f>IF('DATA ENTRY'!CK7="","",IF('DATA ENTRY'!S7="","",IF(AND($CD$4='DATA ENTRY'!CK7,$CG$4='DATA ENTRY'!D7),'DATA ENTRY'!S7,"")))</f>
        <v/>
      </c>
      <c r="CM8" s="3" t="str">
        <f>IF('DATA ENTRY'!CK7="","",IF('DATA ENTRY'!E7="","",IF(AND($CD$4='DATA ENTRY'!CK7,$CG$4='DATA ENTRY'!D7),'DATA ENTRY'!E7,"")))</f>
        <v/>
      </c>
      <c r="CN8" s="3" t="str">
        <f>IF('DATA ENTRY'!CK7="","",IF('DATA ENTRY'!W7="","",IF(AND($CD$4='DATA ENTRY'!CK7,$CG$4='DATA ENTRY'!D7),'DATA ENTRY'!W7,"")))</f>
        <v/>
      </c>
      <c r="CO8" s="3" t="str">
        <f>IF('DATA ENTRY'!CK7="","",IF('DATA ENTRY'!X7="","",IF(AND($CD$4='DATA ENTRY'!CK7,$CG$4='DATA ENTRY'!D7),'DATA ENTRY'!X7,"")))</f>
        <v/>
      </c>
      <c r="CP8" s="108" t="str">
        <f t="shared" ref="CP8:CP71" si="4">IFERROR(IF(CF8="","",SUM(CH8*75%+CJ8*25%)),"")</f>
        <v/>
      </c>
      <c r="CQ8" s="108" t="str">
        <f>IF('DATA ENTRY'!CK7="","",IF('DATA ENTRY'!G7="","",IF(AND($CD$4='DATA ENTRY'!CK7,$CG$4='DATA ENTRY'!D7),'DATA ENTRY'!G7,"")))</f>
        <v/>
      </c>
      <c r="CR8" s="230" t="str">
        <f>IF('DATA ENTRY'!CK7="","",IF('DATA ENTRY'!D7="","",IF(AND($CD$4='DATA ENTRY'!CK7,$CG$4='DATA ENTRY'!D7),'DATA ENTRY'!D7,"")))</f>
        <v/>
      </c>
      <c r="CS8">
        <f t="shared" ref="CS8:CS71" si="5">SUMPRODUCT((CP8&lt;$CP$7:$CP$211)/COUNTIF($CP$7:$CP$211,$CP$7:$CP$211))</f>
        <v>0</v>
      </c>
      <c r="CT8">
        <f t="shared" ref="CT8:CT71" si="6">SUMPRODUCT((CE8&lt;$CE$7:$CE$211)/COUNTIF($CE$7:$CE$211,$CE$7:$CE$211))</f>
        <v>0</v>
      </c>
      <c r="CV8" s="139"/>
      <c r="CX8">
        <f t="shared" ref="CX8:CX71" si="7">IF($CD$4=CF8,1,0)</f>
        <v>0</v>
      </c>
      <c r="DB8" t="str">
        <f t="shared" ref="DB8:DB11" si="8">IF(DG8="","",RANK(DG8,$DG$7:$DG$211,1))</f>
        <v/>
      </c>
      <c r="DC8" t="str">
        <f t="shared" ref="DC8:DC11" si="9">IF(DY8=0,"",DY8)</f>
        <v/>
      </c>
      <c r="DD8" s="224">
        <v>2</v>
      </c>
      <c r="DE8" s="3" t="str">
        <f>IF('DATA ENTRY'!CK7="","",IF('DATA ENTRY'!B7="","",IF(AND($DF$4='DATA ENTRY'!D7),'DATA ENTRY'!B7,"")))</f>
        <v/>
      </c>
      <c r="DF8" s="3" t="str">
        <f>IF('DATA ENTRY'!CK7="","",IF('DATA ENTRY'!C7="","",IF(AND($DF$4='DATA ENTRY'!D7),'DATA ENTRY'!C7,"")))</f>
        <v/>
      </c>
      <c r="DG8" s="4" t="str">
        <f>IF('DATA ENTRY'!CK7="","",IF('DATA ENTRY'!I7="","",IF(AND($DF$4='DATA ENTRY'!D7),'DATA ENTRY'!I7,"")))</f>
        <v/>
      </c>
      <c r="DH8" s="4" t="str">
        <f>IF('DATA ENTRY'!CK7="","",IF('DATA ENTRY'!CK7="","",IF(AND($DF$4='DATA ENTRY'!D7),'DATA ENTRY'!CK7,"")))</f>
        <v/>
      </c>
      <c r="DI8" s="3" t="str">
        <f>IF('DATA ENTRY'!CK7="","",IF('DATA ENTRY'!N7="","",IF(AND($DF$4='DATA ENTRY'!D7),'DATA ENTRY'!N7,"")))</f>
        <v/>
      </c>
      <c r="DJ8" s="107" t="str">
        <f>IF('DATA ENTRY'!CK7="","",IF('DATA ENTRY'!O7="","",IF(AND($DF$4='DATA ENTRY'!D7),'DATA ENTRY'!O7,"")))</f>
        <v/>
      </c>
      <c r="DK8" s="3" t="str">
        <f>IF('DATA ENTRY'!CK7="","",IF('DATA ENTRY'!P7="","",IF(AND($DF$4='DATA ENTRY'!D7),'DATA ENTRY'!P7,"")))</f>
        <v/>
      </c>
      <c r="DL8" s="107" t="str">
        <f>IF('DATA ENTRY'!CK7="","",IF('DATA ENTRY'!Q7="","",IF(AND($DF$4='DATA ENTRY'!D7),'DATA ENTRY'!Q7,"")))</f>
        <v/>
      </c>
      <c r="DM8" s="3" t="str">
        <f>IF('DATA ENTRY'!CK7="","",IF('DATA ENTRY'!R7="","",IF(AND($DF$4='DATA ENTRY'!D7),'DATA ENTRY'!R7,"")))</f>
        <v/>
      </c>
      <c r="DN8" s="107" t="str">
        <f>IF('DATA ENTRY'!CK7="","",IF('DATA ENTRY'!S7="","",IF(AND($DF$4='DATA ENTRY'!D7),'DATA ENTRY'!S7,"")))</f>
        <v/>
      </c>
      <c r="DO8" s="3" t="str">
        <f>IF('DATA ENTRY'!CK7="","",IF('DATA ENTRY'!E7="","",IF(AND($DF$4='DATA ENTRY'!D7),'DATA ENTRY'!E7,"")))</f>
        <v/>
      </c>
      <c r="DP8" s="3" t="str">
        <f>IF('DATA ENTRY'!CK7="","",IF('DATA ENTRY'!D7="","",IF(AND($DF$4='DATA ENTRY'!D7),'DATA ENTRY'!D7,"")))</f>
        <v/>
      </c>
      <c r="DQ8" s="3" t="str">
        <f>IF('DATA ENTRY'!CK7="","",IF('DATA ENTRY'!W7="","",IF(AND($DF$4='DATA ENTRY'!D7),'DATA ENTRY'!W7,"")))</f>
        <v/>
      </c>
      <c r="DR8" s="3" t="str">
        <f>IF('DATA ENTRY'!CK7="","",IF('DATA ENTRY'!X7="","",IF(AND($DF$4='DATA ENTRY'!D7),'DATA ENTRY'!X7,"")))</f>
        <v/>
      </c>
      <c r="DS8" s="108" t="str">
        <f t="shared" ref="DS8:DS71" si="10">IFERROR(IF(DH8="","",SUM(DJ8*75%+DL8*25%)),"")</f>
        <v/>
      </c>
      <c r="DT8" s="108" t="str">
        <f>IF('DATA ENTRY'!CK7="","",IF('DATA ENTRY'!D7="","",IF(AND($DF$4='DATA ENTRY'!D7),'DATA ENTRY'!G7,"")))</f>
        <v/>
      </c>
      <c r="DY8">
        <f t="shared" ref="DY8:DY71" si="11">IF($DF$4="",0,IF($DF$4=DP8,1,0))</f>
        <v>0</v>
      </c>
      <c r="EB8">
        <f t="shared" ref="EB8:EB71" si="12">IF(EG8="","",RANK(EG8,$EG$7:$EG$211,1))</f>
        <v>6</v>
      </c>
      <c r="EC8" t="str">
        <f t="shared" ref="EC8:EC71" si="13">IF(EY8=0,"",EY8)</f>
        <v/>
      </c>
      <c r="ED8" s="224">
        <v>2</v>
      </c>
      <c r="EE8" s="3" t="str">
        <f>IF('DATA ENTRY'!CK7="","",IF('DATA ENTRY'!B7="","",IF(AND($EF$4='DATA ENTRY'!G7,$EH$4='DATA ENTRY'!F7),'DATA ENTRY'!B7,"")))</f>
        <v>HHJHJH</v>
      </c>
      <c r="EF8" s="3" t="str">
        <f>IF('DATA ENTRY'!CK7="","",IF('DATA ENTRY'!C7="","",IF(AND($EF$4='DATA ENTRY'!G7,$EH$4='DATA ENTRY'!F7),'DATA ENTRY'!C7,"")))</f>
        <v>KJKJJJ</v>
      </c>
      <c r="EG8" s="4">
        <f>IF('DATA ENTRY'!CK7="","",IF('DATA ENTRY'!I7="","",IF(AND($EF$4='DATA ENTRY'!G7,$EH$4='DATA ENTRY'!F7),'DATA ENTRY'!I7,"")))</f>
        <v>31331</v>
      </c>
      <c r="EH8" s="4" t="str">
        <f>IF('DATA ENTRY'!CK7="","",IF('DATA ENTRY'!CK7="","",IF(AND($EF$4='DATA ENTRY'!G7,$EH$4='DATA ENTRY'!F7),'DATA ENTRY'!CK7,"")))</f>
        <v>3rd Grade L-1</v>
      </c>
      <c r="EI8" s="3" t="str">
        <f>IF('DATA ENTRY'!CK7="","",IF('DATA ENTRY'!N7="","",IF(AND($EF$4='DATA ENTRY'!G7,$EH$4='DATA ENTRY'!F7),'DATA ENTRY'!N7,"")))</f>
        <v xml:space="preserve">12th </v>
      </c>
      <c r="EJ8" s="107">
        <f>IF('DATA ENTRY'!CK7="","",IF('DATA ENTRY'!O7="","",IF(AND($EF$4='DATA ENTRY'!G7,$EH$4='DATA ENTRY'!F7),'DATA ENTRY'!O7,"")))</f>
        <v>0.73</v>
      </c>
      <c r="EK8" s="3" t="str">
        <f>IF('DATA ENTRY'!CK7="","",IF('DATA ENTRY'!P7="","",IF(AND($EF$4='DATA ENTRY'!G7,$EH$4='DATA ENTRY'!F7),'DATA ENTRY'!P7,"")))</f>
        <v>B.S.T.C. (D.EI.Ed.)</v>
      </c>
      <c r="EL8" s="107">
        <f>IF('DATA ENTRY'!CK7="","",IF('DATA ENTRY'!Q7="","",IF(AND($EF$4='DATA ENTRY'!G7,$EH$4='DATA ENTRY'!F7),'DATA ENTRY'!Q7,"")))</f>
        <v>0.81</v>
      </c>
      <c r="EM8" s="3">
        <f>IF('DATA ENTRY'!CK7="","",IF('DATA ENTRY'!R7="","",IF(AND($EF$4='DATA ENTRY'!G7,$EH$4='DATA ENTRY'!F7),'DATA ENTRY'!R7,"")))</f>
        <v>2015</v>
      </c>
      <c r="EN8" s="107">
        <f>IF('DATA ENTRY'!CK7="","",IF('DATA ENTRY'!S7="","",IF(AND($EF$4='DATA ENTRY'!G7,$EH$4='DATA ENTRY'!F7),'DATA ENTRY'!S7,"")))</f>
        <v>0.74</v>
      </c>
      <c r="EO8" s="3" t="str">
        <f>IF('DATA ENTRY'!CK7="","",IF('DATA ENTRY'!E7="","",IF(AND($EF$4='DATA ENTRY'!G7,$EH$4='DATA ENTRY'!F7),'DATA ENTRY'!E7,"")))</f>
        <v>GUPS NO. 05</v>
      </c>
      <c r="EP8" s="3">
        <f>IF('DATA ENTRY'!CK7="","",IF('DATA ENTRY'!D7="","",IF(AND($EF$4='DATA ENTRY'!G7,$EH$4='DATA ENTRY'!F7),'DATA ENTRY'!D7,"")))</f>
        <v>123460</v>
      </c>
      <c r="EQ8" s="3" t="str">
        <f>IF('DATA ENTRY'!CK7="","",IF('DATA ENTRY'!W7="","",IF(AND($EF$4='DATA ENTRY'!G7,$EH$4='DATA ENTRY'!F7),'DATA ENTRY'!W7,"")))</f>
        <v>ST</v>
      </c>
      <c r="ER8" s="3" t="str">
        <f>IF('DATA ENTRY'!CK7="","",IF('DATA ENTRY'!X7="","",IF(AND($EF$4='DATA ENTRY'!G7,$EH$4='DATA ENTRY'!F7),'DATA ENTRY'!X7,"")))</f>
        <v>MALE</v>
      </c>
      <c r="ES8" s="108">
        <f t="shared" ref="ES8:ES71" si="14">IFERROR(IF(EH8="","",SUM(EJ8*75%+EL8*25%)),"")</f>
        <v>0.75</v>
      </c>
      <c r="ET8" s="108" t="str">
        <f>IF('DATA ENTRY'!CK7="","",IF('DATA ENTRY'!D7="","",IF(AND($EF$4='DATA ENTRY'!G7,$EH$4='DATA ENTRY'!F7),'DATA ENTRY'!G7,"")))</f>
        <v>NA</v>
      </c>
      <c r="EY8">
        <f t="shared" ref="EY8:EY71" si="15">IF($DF$4="",0,IF($DF$4=EP8,1,0))</f>
        <v>0</v>
      </c>
    </row>
    <row r="9" spans="1:155">
      <c r="A9">
        <f>IF(S9=0,"",1+(MAX($A$7:A8)))</f>
        <v>3</v>
      </c>
      <c r="B9" s="224">
        <v>3</v>
      </c>
      <c r="C9" s="3" t="str">
        <f>IF('DATA ENTRY'!CK8="","",IF('DATA ENTRY'!B8="","",IF($D$4="All Post",'DATA ENTRY'!B8,IF(AND($D$4='DATA ENTRY'!CK8),'DATA ENTRY'!B8,""))))</f>
        <v>GGHG</v>
      </c>
      <c r="D9" s="3" t="str">
        <f>IF('DATA ENTRY'!CK8="","",IF('DATA ENTRY'!C8="","",IF($D$4="All Post",'DATA ENTRY'!C8,IF(AND($D$4='DATA ENTRY'!CK8),'DATA ENTRY'!C8,""))))</f>
        <v>DSGF</v>
      </c>
      <c r="E9" s="4">
        <f>IF('DATA ENTRY'!CK8="","",IF('DATA ENTRY'!I8="","",IF($D$4="All Post",'DATA ENTRY'!I8,IF(AND($D$4='DATA ENTRY'!CK8),'DATA ENTRY'!I8,""))))</f>
        <v>29587</v>
      </c>
      <c r="F9" s="4" t="str">
        <f>IF('DATA ENTRY'!CK8="","",IF('DATA ENTRY'!CK8="","",IF($D$4="All Post",'DATA ENTRY'!CK8,IF(AND($D$4='DATA ENTRY'!CK8),'DATA ENTRY'!CK8,""))))</f>
        <v>3rd Grade L-1</v>
      </c>
      <c r="G9" s="3" t="str">
        <f>IF('DATA ENTRY'!CK8="","",IF('DATA ENTRY'!N8="","",IF($D$4="All Post",'DATA ENTRY'!N8,IF(AND($D$4='DATA ENTRY'!CK8),'DATA ENTRY'!N8,""))))</f>
        <v xml:space="preserve">12th </v>
      </c>
      <c r="H9" s="107">
        <f>IF('DATA ENTRY'!CK8="","",IF('DATA ENTRY'!O8="","",IF($D$4="All Post",'DATA ENTRY'!O8,IF(AND($D$4='DATA ENTRY'!CK8),'DATA ENTRY'!O8,""))))</f>
        <v>0.74</v>
      </c>
      <c r="I9" s="3" t="str">
        <f>IF('DATA ENTRY'!CK8="","",IF('DATA ENTRY'!P8="","",IF($D$4="All Post",'DATA ENTRY'!P8,IF(AND($D$4='DATA ENTRY'!CK8),'DATA ENTRY'!P8,""))))</f>
        <v>B.S.T.C. (D.EI.Ed.)</v>
      </c>
      <c r="J9" s="107">
        <f>IF('DATA ENTRY'!CK8="","",IF('DATA ENTRY'!Q8="","",IF($D$4="All Post",'DATA ENTRY'!Q8,IF(AND($D$4='DATA ENTRY'!CK8),'DATA ENTRY'!Q8,""))))</f>
        <v>0.81</v>
      </c>
      <c r="K9" s="3" t="str">
        <f>IF('DATA ENTRY'!CK8="","",IF('DATA ENTRY'!R8="","",IF($D$4="All Post",'DATA ENTRY'!R8,IF(AND($D$4='DATA ENTRY'!CK8),'DATA ENTRY'!R8,""))))</f>
        <v/>
      </c>
      <c r="L9" s="3" t="str">
        <f>IF('DATA ENTRY'!CK8="","",IF('DATA ENTRY'!S8="","",IF($D$4="All Post",'DATA ENTRY'!S8,IF(AND($D$4='DATA ENTRY'!CK8),'DATA ENTRY'!S8,""))))</f>
        <v/>
      </c>
      <c r="M9" s="3" t="str">
        <f>IF('DATA ENTRY'!CK8="","",IF('DATA ENTRY'!E8="","",IF($D$4="All Post",'DATA ENTRY'!E8,IF(AND($D$4='DATA ENTRY'!CK8),'DATA ENTRY'!E8,""))))</f>
        <v xml:space="preserve">GUPS NO. 01 </v>
      </c>
      <c r="N9" s="3" t="str">
        <f>IF('DATA ENTRY'!CK8="","",IF('DATA ENTRY'!W8="","",IF($D$4="All Post",'DATA ENTRY'!W8,IF(AND($D$4='DATA ENTRY'!CK8),'DATA ENTRY'!W8,""))))</f>
        <v>SC</v>
      </c>
      <c r="O9" s="3" t="str">
        <f>IF('DATA ENTRY'!CK8="","",IF('DATA ENTRY'!X8="","",IF($D$4="All Post",'DATA ENTRY'!X8,IF(AND($D$4='DATA ENTRY'!CK8),'DATA ENTRY'!X8,""))))</f>
        <v>FEMALE</v>
      </c>
      <c r="P9" s="3" t="str">
        <f>IF('DATA ENTRY'!CK8="","",IF('DATA ENTRY'!G8="","",IF($D$4="All Post",'DATA ENTRY'!G8,IF(AND($D$4='DATA ENTRY'!CK8),'DATA ENTRY'!G8,""))))</f>
        <v>NA</v>
      </c>
      <c r="S9">
        <f t="shared" si="0"/>
        <v>1</v>
      </c>
      <c r="T9" t="str">
        <f t="shared" si="1"/>
        <v>All Post</v>
      </c>
      <c r="Z9" s="82" t="s">
        <v>130</v>
      </c>
      <c r="AA9">
        <v>3</v>
      </c>
      <c r="AB9" t="s">
        <v>108</v>
      </c>
      <c r="AC9" t="s">
        <v>207</v>
      </c>
      <c r="AD9" t="s">
        <v>133</v>
      </c>
      <c r="AE9" t="s">
        <v>139</v>
      </c>
      <c r="AF9" t="s">
        <v>148</v>
      </c>
      <c r="AG9" t="s">
        <v>162</v>
      </c>
      <c r="AH9" t="s">
        <v>221</v>
      </c>
      <c r="AI9" t="s">
        <v>184</v>
      </c>
      <c r="AJ9" t="s">
        <v>225</v>
      </c>
      <c r="AK9" t="s">
        <v>226</v>
      </c>
      <c r="AL9" t="s">
        <v>125</v>
      </c>
      <c r="AM9" t="s">
        <v>237</v>
      </c>
      <c r="AN9" t="s">
        <v>245</v>
      </c>
      <c r="AO9" t="s">
        <v>254</v>
      </c>
      <c r="AP9" t="s">
        <v>271</v>
      </c>
      <c r="AQ9" t="s">
        <v>279</v>
      </c>
      <c r="AR9" t="s">
        <v>301</v>
      </c>
      <c r="AS9" t="s">
        <v>308</v>
      </c>
      <c r="AT9" t="s">
        <v>318</v>
      </c>
      <c r="AU9" t="s">
        <v>327</v>
      </c>
      <c r="AV9" t="s">
        <v>338</v>
      </c>
      <c r="AW9" t="s">
        <v>359</v>
      </c>
      <c r="AX9" t="s">
        <v>368</v>
      </c>
      <c r="AY9" t="s">
        <v>374</v>
      </c>
      <c r="AZ9" t="s">
        <v>388</v>
      </c>
      <c r="BA9" t="s">
        <v>397</v>
      </c>
      <c r="BB9" t="s">
        <v>405</v>
      </c>
      <c r="BC9" t="s">
        <v>413</v>
      </c>
      <c r="BD9" t="s">
        <v>420</v>
      </c>
      <c r="BE9" t="s">
        <v>433</v>
      </c>
      <c r="BF9" t="s">
        <v>263</v>
      </c>
      <c r="BG9" t="s">
        <v>438</v>
      </c>
      <c r="BH9" t="s">
        <v>445</v>
      </c>
      <c r="BZ9">
        <f t="shared" si="2"/>
        <v>2</v>
      </c>
      <c r="CA9">
        <f t="shared" si="3"/>
        <v>1</v>
      </c>
      <c r="CB9" s="224">
        <v>3</v>
      </c>
      <c r="CC9" s="3" t="str">
        <f>IF('DATA ENTRY'!CK8="","",IF('DATA ENTRY'!B8="","",IF(AND($CD$4='DATA ENTRY'!CK8,$CG$4='DATA ENTRY'!D8),'DATA ENTRY'!B8,"")))</f>
        <v>GGHG</v>
      </c>
      <c r="CD9" s="3" t="str">
        <f>IF('DATA ENTRY'!CK8="","",IF('DATA ENTRY'!C8="","",IF(AND($CD$4='DATA ENTRY'!CK8,$CG$4='DATA ENTRY'!D8),'DATA ENTRY'!C8,"")))</f>
        <v>DSGF</v>
      </c>
      <c r="CE9" s="4">
        <f>IF('DATA ENTRY'!CK8="","",IF('DATA ENTRY'!I8="","",IF(AND($CD$4='DATA ENTRY'!CK8,$CG$4='DATA ENTRY'!D8),'DATA ENTRY'!I8,"")))</f>
        <v>29587</v>
      </c>
      <c r="CF9" s="4" t="str">
        <f>IF('DATA ENTRY'!CK8="","",IF('DATA ENTRY'!CK8="","",IF(AND($CD$4='DATA ENTRY'!CK8,$CG$4='DATA ENTRY'!D8),'DATA ENTRY'!CK8,"")))</f>
        <v>3rd Grade L-1</v>
      </c>
      <c r="CG9" s="3" t="str">
        <f>IF('DATA ENTRY'!CK8="","",IF('DATA ENTRY'!N8="","",IF(AND($CD$4='DATA ENTRY'!CK8,$CG$4='DATA ENTRY'!D8),'DATA ENTRY'!N8,"")))</f>
        <v xml:space="preserve">12th </v>
      </c>
      <c r="CH9" s="107">
        <f>IF('DATA ENTRY'!CK8="","",IF('DATA ENTRY'!O8="","",IF(AND($CD$4='DATA ENTRY'!CK8,$CG$4='DATA ENTRY'!D8),'DATA ENTRY'!O8,"")))</f>
        <v>0.74</v>
      </c>
      <c r="CI9" s="3" t="str">
        <f>IF('DATA ENTRY'!CK8="","",IF('DATA ENTRY'!P8="","",IF(AND($CD$4='DATA ENTRY'!CK8,$CG$4='DATA ENTRY'!D8),'DATA ENTRY'!P8,"")))</f>
        <v>B.S.T.C. (D.EI.Ed.)</v>
      </c>
      <c r="CJ9" s="107">
        <f>IF('DATA ENTRY'!CK8="","",IF('DATA ENTRY'!Q8="","",IF(AND($CD$4='DATA ENTRY'!CK8,$CG$4='DATA ENTRY'!D8),'DATA ENTRY'!Q8,"")))</f>
        <v>0.81</v>
      </c>
      <c r="CK9" s="3" t="str">
        <f>IF('DATA ENTRY'!CK8="","",IF('DATA ENTRY'!R8="","",IF(AND($CD$4='DATA ENTRY'!CK8,$CG$4='DATA ENTRY'!D8),'DATA ENTRY'!R8,"")))</f>
        <v/>
      </c>
      <c r="CL9" s="3" t="str">
        <f>IF('DATA ENTRY'!CK8="","",IF('DATA ENTRY'!S8="","",IF(AND($CD$4='DATA ENTRY'!CK8,$CG$4='DATA ENTRY'!D8),'DATA ENTRY'!S8,"")))</f>
        <v/>
      </c>
      <c r="CM9" s="3" t="str">
        <f>IF('DATA ENTRY'!CK8="","",IF('DATA ENTRY'!E8="","",IF(AND($CD$4='DATA ENTRY'!CK8,$CG$4='DATA ENTRY'!D8),'DATA ENTRY'!E8,"")))</f>
        <v xml:space="preserve">GUPS NO. 01 </v>
      </c>
      <c r="CN9" s="3" t="str">
        <f>IF('DATA ENTRY'!CK8="","",IF('DATA ENTRY'!W8="","",IF(AND($CD$4='DATA ENTRY'!CK8,$CG$4='DATA ENTRY'!D8),'DATA ENTRY'!W8,"")))</f>
        <v>SC</v>
      </c>
      <c r="CO9" s="3" t="str">
        <f>IF('DATA ENTRY'!CK8="","",IF('DATA ENTRY'!X8="","",IF(AND($CD$4='DATA ENTRY'!CK8,$CG$4='DATA ENTRY'!D8),'DATA ENTRY'!X8,"")))</f>
        <v>FEMALE</v>
      </c>
      <c r="CP9" s="108">
        <f t="shared" si="4"/>
        <v>0.75749999999999995</v>
      </c>
      <c r="CQ9" s="108" t="str">
        <f>IF('DATA ENTRY'!CK8="","",IF('DATA ENTRY'!G8="","",IF(AND($CD$4='DATA ENTRY'!CK8,$CG$4='DATA ENTRY'!D8),'DATA ENTRY'!G8,"")))</f>
        <v>NA</v>
      </c>
      <c r="CR9" s="230">
        <f>IF('DATA ENTRY'!CK8="","",IF('DATA ENTRY'!D8="","",IF(AND($CD$4='DATA ENTRY'!CK8,$CG$4='DATA ENTRY'!D8),'DATA ENTRY'!D8,"")))</f>
        <v>333333</v>
      </c>
      <c r="CS9">
        <f t="shared" si="5"/>
        <v>1.0000000000000007</v>
      </c>
      <c r="CT9">
        <f t="shared" si="6"/>
        <v>2.0000000000000009</v>
      </c>
      <c r="CV9" s="139"/>
      <c r="CX9">
        <f t="shared" si="7"/>
        <v>1</v>
      </c>
      <c r="DB9">
        <f t="shared" si="8"/>
        <v>3</v>
      </c>
      <c r="DC9">
        <f t="shared" si="9"/>
        <v>1</v>
      </c>
      <c r="DD9" s="224">
        <v>3</v>
      </c>
      <c r="DE9" s="3" t="str">
        <f>IF('DATA ENTRY'!CK8="","",IF('DATA ENTRY'!B8="","",IF(AND($DF$4='DATA ENTRY'!D8),'DATA ENTRY'!B8,"")))</f>
        <v>GGHG</v>
      </c>
      <c r="DF9" s="3" t="str">
        <f>IF('DATA ENTRY'!CK8="","",IF('DATA ENTRY'!C8="","",IF(AND($DF$4='DATA ENTRY'!D8),'DATA ENTRY'!C8,"")))</f>
        <v>DSGF</v>
      </c>
      <c r="DG9" s="4">
        <f>IF('DATA ENTRY'!CK8="","",IF('DATA ENTRY'!I8="","",IF(AND($DF$4='DATA ENTRY'!D8),'DATA ENTRY'!I8,"")))</f>
        <v>29587</v>
      </c>
      <c r="DH9" s="4" t="str">
        <f>IF('DATA ENTRY'!CK8="","",IF('DATA ENTRY'!CK8="","",IF(AND($DF$4='DATA ENTRY'!D8),'DATA ENTRY'!CK8,"")))</f>
        <v>3rd Grade L-1</v>
      </c>
      <c r="DI9" s="3" t="str">
        <f>IF('DATA ENTRY'!CK8="","",IF('DATA ENTRY'!N8="","",IF(AND($DF$4='DATA ENTRY'!D8),'DATA ENTRY'!N8,"")))</f>
        <v xml:space="preserve">12th </v>
      </c>
      <c r="DJ9" s="107">
        <f>IF('DATA ENTRY'!CK8="","",IF('DATA ENTRY'!O8="","",IF(AND($DF$4='DATA ENTRY'!D8),'DATA ENTRY'!O8,"")))</f>
        <v>0.74</v>
      </c>
      <c r="DK9" s="3" t="str">
        <f>IF('DATA ENTRY'!CK8="","",IF('DATA ENTRY'!P8="","",IF(AND($DF$4='DATA ENTRY'!D8),'DATA ENTRY'!P8,"")))</f>
        <v>B.S.T.C. (D.EI.Ed.)</v>
      </c>
      <c r="DL9" s="107">
        <f>IF('DATA ENTRY'!CK8="","",IF('DATA ENTRY'!Q8="","",IF(AND($DF$4='DATA ENTRY'!D8),'DATA ENTRY'!Q8,"")))</f>
        <v>0.81</v>
      </c>
      <c r="DM9" s="3" t="str">
        <f>IF('DATA ENTRY'!CK8="","",IF('DATA ENTRY'!R8="","",IF(AND($DF$4='DATA ENTRY'!D8),'DATA ENTRY'!R8,"")))</f>
        <v/>
      </c>
      <c r="DN9" s="107" t="str">
        <f>IF('DATA ENTRY'!CK8="","",IF('DATA ENTRY'!S8="","",IF(AND($DF$4='DATA ENTRY'!D8),'DATA ENTRY'!S8,"")))</f>
        <v/>
      </c>
      <c r="DO9" s="3" t="str">
        <f>IF('DATA ENTRY'!CK8="","",IF('DATA ENTRY'!E8="","",IF(AND($DF$4='DATA ENTRY'!D8),'DATA ENTRY'!E8,"")))</f>
        <v xml:space="preserve">GUPS NO. 01 </v>
      </c>
      <c r="DP9" s="3">
        <f>IF('DATA ENTRY'!CK8="","",IF('DATA ENTRY'!D8="","",IF(AND($DF$4='DATA ENTRY'!D8),'DATA ENTRY'!D8,"")))</f>
        <v>333333</v>
      </c>
      <c r="DQ9" s="3" t="str">
        <f>IF('DATA ENTRY'!CK8="","",IF('DATA ENTRY'!W8="","",IF(AND($DF$4='DATA ENTRY'!D8),'DATA ENTRY'!W8,"")))</f>
        <v>SC</v>
      </c>
      <c r="DR9" s="3" t="str">
        <f>IF('DATA ENTRY'!CK8="","",IF('DATA ENTRY'!X8="","",IF(AND($DF$4='DATA ENTRY'!D8),'DATA ENTRY'!X8,"")))</f>
        <v>FEMALE</v>
      </c>
      <c r="DS9" s="108">
        <f t="shared" si="10"/>
        <v>0.75749999999999995</v>
      </c>
      <c r="DT9" s="108" t="str">
        <f>IF('DATA ENTRY'!CK8="","",IF('DATA ENTRY'!D8="","",IF(AND($DF$4='DATA ENTRY'!D8),'DATA ENTRY'!G8,"")))</f>
        <v>NA</v>
      </c>
      <c r="DY9">
        <f t="shared" si="11"/>
        <v>1</v>
      </c>
      <c r="EB9">
        <f t="shared" si="12"/>
        <v>3</v>
      </c>
      <c r="EC9">
        <f t="shared" si="13"/>
        <v>1</v>
      </c>
      <c r="ED9" s="224">
        <v>3</v>
      </c>
      <c r="EE9" s="3" t="str">
        <f>IF('DATA ENTRY'!CK8="","",IF('DATA ENTRY'!B8="","",IF(AND($EF$4='DATA ENTRY'!G8,$EH$4='DATA ENTRY'!F8),'DATA ENTRY'!B8,"")))</f>
        <v>GGHG</v>
      </c>
      <c r="EF9" s="3" t="str">
        <f>IF('DATA ENTRY'!CK8="","",IF('DATA ENTRY'!C8="","",IF(AND($EF$4='DATA ENTRY'!G8,$EH$4='DATA ENTRY'!F8),'DATA ENTRY'!C8,"")))</f>
        <v>DSGF</v>
      </c>
      <c r="EG9" s="4">
        <f>IF('DATA ENTRY'!CK8="","",IF('DATA ENTRY'!I8="","",IF(AND($EF$4='DATA ENTRY'!G8,$EH$4='DATA ENTRY'!F8),'DATA ENTRY'!I8,"")))</f>
        <v>29587</v>
      </c>
      <c r="EH9" s="4" t="str">
        <f>IF('DATA ENTRY'!CK8="","",IF('DATA ENTRY'!CK8="","",IF(AND($EF$4='DATA ENTRY'!G8,$EH$4='DATA ENTRY'!F8),'DATA ENTRY'!CK8,"")))</f>
        <v>3rd Grade L-1</v>
      </c>
      <c r="EI9" s="3" t="str">
        <f>IF('DATA ENTRY'!CK8="","",IF('DATA ENTRY'!N8="","",IF(AND($EF$4='DATA ENTRY'!G8,$EH$4='DATA ENTRY'!F8),'DATA ENTRY'!N8,"")))</f>
        <v xml:space="preserve">12th </v>
      </c>
      <c r="EJ9" s="107">
        <f>IF('DATA ENTRY'!CK8="","",IF('DATA ENTRY'!O8="","",IF(AND($EF$4='DATA ENTRY'!G8,$EH$4='DATA ENTRY'!F8),'DATA ENTRY'!O8,"")))</f>
        <v>0.74</v>
      </c>
      <c r="EK9" s="3" t="str">
        <f>IF('DATA ENTRY'!CK8="","",IF('DATA ENTRY'!P8="","",IF(AND($EF$4='DATA ENTRY'!G8,$EH$4='DATA ENTRY'!F8),'DATA ENTRY'!P8,"")))</f>
        <v>B.S.T.C. (D.EI.Ed.)</v>
      </c>
      <c r="EL9" s="107">
        <f>IF('DATA ENTRY'!CK8="","",IF('DATA ENTRY'!Q8="","",IF(AND($EF$4='DATA ENTRY'!G8,$EH$4='DATA ENTRY'!F8),'DATA ENTRY'!Q8,"")))</f>
        <v>0.81</v>
      </c>
      <c r="EM9" s="3" t="str">
        <f>IF('DATA ENTRY'!CK8="","",IF('DATA ENTRY'!R8="","",IF(AND($EF$4='DATA ENTRY'!G8,$EH$4='DATA ENTRY'!F8),'DATA ENTRY'!R8,"")))</f>
        <v/>
      </c>
      <c r="EN9" s="107" t="str">
        <f>IF('DATA ENTRY'!CK8="","",IF('DATA ENTRY'!S8="","",IF(AND($EF$4='DATA ENTRY'!G8,$EH$4='DATA ENTRY'!F8),'DATA ENTRY'!S8,"")))</f>
        <v/>
      </c>
      <c r="EO9" s="3" t="str">
        <f>IF('DATA ENTRY'!CK8="","",IF('DATA ENTRY'!E8="","",IF(AND($EF$4='DATA ENTRY'!G8,$EH$4='DATA ENTRY'!F8),'DATA ENTRY'!E8,"")))</f>
        <v xml:space="preserve">GUPS NO. 01 </v>
      </c>
      <c r="EP9" s="3">
        <f>IF('DATA ENTRY'!CK8="","",IF('DATA ENTRY'!D8="","",IF(AND($EF$4='DATA ENTRY'!G8,$EH$4='DATA ENTRY'!F8),'DATA ENTRY'!D8,"")))</f>
        <v>333333</v>
      </c>
      <c r="EQ9" s="3" t="str">
        <f>IF('DATA ENTRY'!CK8="","",IF('DATA ENTRY'!W8="","",IF(AND($EF$4='DATA ENTRY'!G8,$EH$4='DATA ENTRY'!F8),'DATA ENTRY'!W8,"")))</f>
        <v>SC</v>
      </c>
      <c r="ER9" s="3" t="str">
        <f>IF('DATA ENTRY'!CK8="","",IF('DATA ENTRY'!X8="","",IF(AND($EF$4='DATA ENTRY'!G8,$EH$4='DATA ENTRY'!F8),'DATA ENTRY'!X8,"")))</f>
        <v>FEMALE</v>
      </c>
      <c r="ES9" s="108">
        <f t="shared" si="14"/>
        <v>0.75749999999999995</v>
      </c>
      <c r="ET9" s="108" t="str">
        <f>IF('DATA ENTRY'!CK8="","",IF('DATA ENTRY'!D8="","",IF(AND($EF$4='DATA ENTRY'!G8,$EH$4='DATA ENTRY'!F8),'DATA ENTRY'!G8,"")))</f>
        <v>NA</v>
      </c>
      <c r="EY9">
        <f t="shared" si="15"/>
        <v>1</v>
      </c>
    </row>
    <row r="10" spans="1:155">
      <c r="A10">
        <f>IF(S10=0,"",1+(MAX($A$7:A9)))</f>
        <v>4</v>
      </c>
      <c r="B10" s="224">
        <v>4</v>
      </c>
      <c r="C10" s="3" t="str">
        <f>IF('DATA ENTRY'!CK9="","",IF('DATA ENTRY'!B9="","",IF($D$4="All Post",'DATA ENTRY'!B9,IF(AND($D$4='DATA ENTRY'!CK9),'DATA ENTRY'!B9,""))))</f>
        <v>BNBNB</v>
      </c>
      <c r="D10" s="3" t="str">
        <f>IF('DATA ENTRY'!CK9="","",IF('DATA ENTRY'!C9="","",IF($D$4="All Post",'DATA ENTRY'!C9,IF(AND($D$4='DATA ENTRY'!CK9),'DATA ENTRY'!C9,""))))</f>
        <v>CVXC</v>
      </c>
      <c r="E10" s="4">
        <f>IF('DATA ENTRY'!CK9="","",IF('DATA ENTRY'!I9="","",IF($D$4="All Post",'DATA ENTRY'!I9,IF(AND($D$4='DATA ENTRY'!CK9),'DATA ENTRY'!I9,""))))</f>
        <v>28676</v>
      </c>
      <c r="F10" s="4" t="str">
        <f>IF('DATA ENTRY'!CK9="","",IF('DATA ENTRY'!CK9="","",IF($D$4="All Post",'DATA ENTRY'!CK9,IF(AND($D$4='DATA ENTRY'!CK9),'DATA ENTRY'!CK9,""))))</f>
        <v>3rd Grade L-1</v>
      </c>
      <c r="G10" s="3" t="str">
        <f>IF('DATA ENTRY'!CK9="","",IF('DATA ENTRY'!N9="","",IF($D$4="All Post",'DATA ENTRY'!N9,IF(AND($D$4='DATA ENTRY'!CK9),'DATA ENTRY'!N9,""))))</f>
        <v xml:space="preserve">12th </v>
      </c>
      <c r="H10" s="107">
        <f>IF('DATA ENTRY'!CK9="","",IF('DATA ENTRY'!O9="","",IF($D$4="All Post",'DATA ENTRY'!O9,IF(AND($D$4='DATA ENTRY'!CK9),'DATA ENTRY'!O9,""))))</f>
        <v>0.69</v>
      </c>
      <c r="I10" s="3" t="str">
        <f>IF('DATA ENTRY'!CK9="","",IF('DATA ENTRY'!P9="","",IF($D$4="All Post",'DATA ENTRY'!P9,IF(AND($D$4='DATA ENTRY'!CK9),'DATA ENTRY'!P9,""))))</f>
        <v>B.S.T.C. (D.EI.Ed.)</v>
      </c>
      <c r="J10" s="107">
        <f>IF('DATA ENTRY'!CK9="","",IF('DATA ENTRY'!Q9="","",IF($D$4="All Post",'DATA ENTRY'!Q9,IF(AND($D$4='DATA ENTRY'!CK9),'DATA ENTRY'!Q9,""))))</f>
        <v>0.81</v>
      </c>
      <c r="K10" s="3" t="str">
        <f>IF('DATA ENTRY'!CK9="","",IF('DATA ENTRY'!R9="","",IF($D$4="All Post",'DATA ENTRY'!R9,IF(AND($D$4='DATA ENTRY'!CK9),'DATA ENTRY'!R9,""))))</f>
        <v/>
      </c>
      <c r="L10" s="3" t="str">
        <f>IF('DATA ENTRY'!CK9="","",IF('DATA ENTRY'!S9="","",IF($D$4="All Post",'DATA ENTRY'!S9,IF(AND($D$4='DATA ENTRY'!CK9),'DATA ENTRY'!S9,""))))</f>
        <v/>
      </c>
      <c r="M10" s="3" t="str">
        <f>IF('DATA ENTRY'!CK9="","",IF('DATA ENTRY'!E9="","",IF($D$4="All Post",'DATA ENTRY'!E9,IF(AND($D$4='DATA ENTRY'!CK9),'DATA ENTRY'!E9,""))))</f>
        <v>GUPS NO. 13</v>
      </c>
      <c r="N10" s="3" t="str">
        <f>IF('DATA ENTRY'!CK9="","",IF('DATA ENTRY'!W9="","",IF($D$4="All Post",'DATA ENTRY'!W9,IF(AND($D$4='DATA ENTRY'!CK9),'DATA ENTRY'!W9,""))))</f>
        <v>OBC</v>
      </c>
      <c r="O10" s="3" t="str">
        <f>IF('DATA ENTRY'!CK9="","",IF('DATA ENTRY'!X9="","",IF($D$4="All Post",'DATA ENTRY'!X9,IF(AND($D$4='DATA ENTRY'!CK9),'DATA ENTRY'!X9,""))))</f>
        <v>FEMALE</v>
      </c>
      <c r="P10" s="3" t="str">
        <f>IF('DATA ENTRY'!CK9="","",IF('DATA ENTRY'!G9="","",IF($D$4="All Post",'DATA ENTRY'!G9,IF(AND($D$4='DATA ENTRY'!CK9),'DATA ENTRY'!G9,""))))</f>
        <v>NA</v>
      </c>
      <c r="S10">
        <f t="shared" si="0"/>
        <v>1</v>
      </c>
      <c r="T10" t="str">
        <f t="shared" si="1"/>
        <v>All Post</v>
      </c>
      <c r="Z10" s="82" t="s">
        <v>139</v>
      </c>
      <c r="AA10">
        <v>4</v>
      </c>
      <c r="AB10" t="s">
        <v>109</v>
      </c>
      <c r="AC10" t="s">
        <v>118</v>
      </c>
      <c r="AD10" t="s">
        <v>130</v>
      </c>
      <c r="AE10" t="s">
        <v>142</v>
      </c>
      <c r="AF10" t="s">
        <v>146</v>
      </c>
      <c r="AG10" t="s">
        <v>167</v>
      </c>
      <c r="AH10" t="s">
        <v>174</v>
      </c>
      <c r="AI10" t="s">
        <v>185</v>
      </c>
      <c r="AJ10" t="s">
        <v>192</v>
      </c>
      <c r="AK10" t="s">
        <v>197</v>
      </c>
      <c r="AL10" t="s">
        <v>230</v>
      </c>
      <c r="AM10" t="s">
        <v>234</v>
      </c>
      <c r="AN10" t="s">
        <v>248</v>
      </c>
      <c r="AO10" t="s">
        <v>255</v>
      </c>
      <c r="AP10" t="s">
        <v>272</v>
      </c>
      <c r="AQ10" t="s">
        <v>280</v>
      </c>
      <c r="AR10" t="s">
        <v>302</v>
      </c>
      <c r="AS10" t="s">
        <v>309</v>
      </c>
      <c r="AT10" t="s">
        <v>319</v>
      </c>
      <c r="AU10" t="s">
        <v>324</v>
      </c>
      <c r="AV10" t="s">
        <v>339</v>
      </c>
      <c r="AW10" t="s">
        <v>361</v>
      </c>
      <c r="AX10" t="s">
        <v>369</v>
      </c>
      <c r="AY10" t="s">
        <v>375</v>
      </c>
      <c r="AZ10" t="s">
        <v>389</v>
      </c>
      <c r="BA10" t="s">
        <v>398</v>
      </c>
      <c r="BB10" t="s">
        <v>406</v>
      </c>
      <c r="BC10" t="s">
        <v>414</v>
      </c>
      <c r="BD10" t="s">
        <v>421</v>
      </c>
      <c r="BE10" t="s">
        <v>434</v>
      </c>
      <c r="BF10" t="s">
        <v>264</v>
      </c>
      <c r="BG10" t="s">
        <v>439</v>
      </c>
      <c r="BH10" t="s">
        <v>446</v>
      </c>
      <c r="BZ10" t="str">
        <f t="shared" si="2"/>
        <v/>
      </c>
      <c r="CA10" t="str">
        <f t="shared" si="3"/>
        <v/>
      </c>
      <c r="CB10" s="224">
        <v>4</v>
      </c>
      <c r="CC10" s="3" t="str">
        <f>IF('DATA ENTRY'!CK9="","",IF('DATA ENTRY'!B9="","",IF(AND($CD$4='DATA ENTRY'!CK9,$CG$4='DATA ENTRY'!D9),'DATA ENTRY'!B9,"")))</f>
        <v/>
      </c>
      <c r="CD10" s="3" t="str">
        <f>IF('DATA ENTRY'!CK9="","",IF('DATA ENTRY'!C9="","",IF(AND($CD$4='DATA ENTRY'!CK9,$CG$4='DATA ENTRY'!D9),'DATA ENTRY'!C9,"")))</f>
        <v/>
      </c>
      <c r="CE10" s="4" t="str">
        <f>IF('DATA ENTRY'!CK9="","",IF('DATA ENTRY'!I9="","",IF(AND($CD$4='DATA ENTRY'!CK9,$CG$4='DATA ENTRY'!D9),'DATA ENTRY'!I9,"")))</f>
        <v/>
      </c>
      <c r="CF10" s="4" t="str">
        <f>IF('DATA ENTRY'!CK9="","",IF('DATA ENTRY'!CK9="","",IF(AND($CD$4='DATA ENTRY'!CK9,$CG$4='DATA ENTRY'!D9),'DATA ENTRY'!CK9,"")))</f>
        <v/>
      </c>
      <c r="CG10" s="3" t="str">
        <f>IF('DATA ENTRY'!CK9="","",IF('DATA ENTRY'!N9="","",IF(AND($CD$4='DATA ENTRY'!CK9,$CG$4='DATA ENTRY'!D9),'DATA ENTRY'!N9,"")))</f>
        <v/>
      </c>
      <c r="CH10" s="107" t="str">
        <f>IF('DATA ENTRY'!CK9="","",IF('DATA ENTRY'!O9="","",IF(AND($CD$4='DATA ENTRY'!CK9,$CG$4='DATA ENTRY'!D9),'DATA ENTRY'!O9,"")))</f>
        <v/>
      </c>
      <c r="CI10" s="3" t="str">
        <f>IF('DATA ENTRY'!CK9="","",IF('DATA ENTRY'!P9="","",IF(AND($CD$4='DATA ENTRY'!CK9,$CG$4='DATA ENTRY'!D9),'DATA ENTRY'!P9,"")))</f>
        <v/>
      </c>
      <c r="CJ10" s="107" t="str">
        <f>IF('DATA ENTRY'!CK9="","",IF('DATA ENTRY'!Q9="","",IF(AND($CD$4='DATA ENTRY'!CK9,$CG$4='DATA ENTRY'!D9),'DATA ENTRY'!Q9,"")))</f>
        <v/>
      </c>
      <c r="CK10" s="3" t="str">
        <f>IF('DATA ENTRY'!CK9="","",IF('DATA ENTRY'!R9="","",IF(AND($CD$4='DATA ENTRY'!CK9,$CG$4='DATA ENTRY'!D9),'DATA ENTRY'!R9,"")))</f>
        <v/>
      </c>
      <c r="CL10" s="3" t="str">
        <f>IF('DATA ENTRY'!CK9="","",IF('DATA ENTRY'!S9="","",IF(AND($CD$4='DATA ENTRY'!CK9,$CG$4='DATA ENTRY'!D9),'DATA ENTRY'!S9,"")))</f>
        <v/>
      </c>
      <c r="CM10" s="3" t="str">
        <f>IF('DATA ENTRY'!CK9="","",IF('DATA ENTRY'!E9="","",IF(AND($CD$4='DATA ENTRY'!CK9,$CG$4='DATA ENTRY'!D9),'DATA ENTRY'!E9,"")))</f>
        <v/>
      </c>
      <c r="CN10" s="3" t="str">
        <f>IF('DATA ENTRY'!CK9="","",IF('DATA ENTRY'!W9="","",IF(AND($CD$4='DATA ENTRY'!CK9,$CG$4='DATA ENTRY'!D9),'DATA ENTRY'!W9,"")))</f>
        <v/>
      </c>
      <c r="CO10" s="3" t="str">
        <f>IF('DATA ENTRY'!CK9="","",IF('DATA ENTRY'!X9="","",IF(AND($CD$4='DATA ENTRY'!CK9,$CG$4='DATA ENTRY'!D9),'DATA ENTRY'!X9,"")))</f>
        <v/>
      </c>
      <c r="CP10" s="108" t="str">
        <f t="shared" si="4"/>
        <v/>
      </c>
      <c r="CQ10" s="108" t="str">
        <f>IF('DATA ENTRY'!CK9="","",IF('DATA ENTRY'!G9="","",IF(AND($CD$4='DATA ENTRY'!CK9,$CG$4='DATA ENTRY'!D9),'DATA ENTRY'!G9,"")))</f>
        <v/>
      </c>
      <c r="CR10" s="230" t="str">
        <f>IF('DATA ENTRY'!CK9="","",IF('DATA ENTRY'!D9="","",IF(AND($CD$4='DATA ENTRY'!CK9,$CG$4='DATA ENTRY'!D9),'DATA ENTRY'!D9,"")))</f>
        <v/>
      </c>
      <c r="CS10">
        <f t="shared" si="5"/>
        <v>0</v>
      </c>
      <c r="CT10">
        <f t="shared" si="6"/>
        <v>0</v>
      </c>
      <c r="CV10" s="139"/>
      <c r="CX10">
        <f t="shared" si="7"/>
        <v>0</v>
      </c>
      <c r="DB10" t="str">
        <f t="shared" si="8"/>
        <v/>
      </c>
      <c r="DC10" t="str">
        <f t="shared" si="9"/>
        <v/>
      </c>
      <c r="DD10" s="224">
        <v>4</v>
      </c>
      <c r="DE10" s="3" t="str">
        <f>IF('DATA ENTRY'!CK9="","",IF('DATA ENTRY'!B9="","",IF(AND($DF$4='DATA ENTRY'!D9),'DATA ENTRY'!B9,"")))</f>
        <v/>
      </c>
      <c r="DF10" s="3" t="str">
        <f>IF('DATA ENTRY'!CK9="","",IF('DATA ENTRY'!C9="","",IF(AND($DF$4='DATA ENTRY'!D9),'DATA ENTRY'!C9,"")))</f>
        <v/>
      </c>
      <c r="DG10" s="4" t="str">
        <f>IF('DATA ENTRY'!CK9="","",IF('DATA ENTRY'!I9="","",IF(AND($DF$4='DATA ENTRY'!D9),'DATA ENTRY'!I9,"")))</f>
        <v/>
      </c>
      <c r="DH10" s="4" t="str">
        <f>IF('DATA ENTRY'!CK9="","",IF('DATA ENTRY'!CK9="","",IF(AND($DF$4='DATA ENTRY'!D9),'DATA ENTRY'!CK9,"")))</f>
        <v/>
      </c>
      <c r="DI10" s="3" t="str">
        <f>IF('DATA ENTRY'!CK9="","",IF('DATA ENTRY'!N9="","",IF(AND($DF$4='DATA ENTRY'!D9),'DATA ENTRY'!N9,"")))</f>
        <v/>
      </c>
      <c r="DJ10" s="107" t="str">
        <f>IF('DATA ENTRY'!CK9="","",IF('DATA ENTRY'!O9="","",IF(AND($DF$4='DATA ENTRY'!D9),'DATA ENTRY'!O9,"")))</f>
        <v/>
      </c>
      <c r="DK10" s="3" t="str">
        <f>IF('DATA ENTRY'!CK9="","",IF('DATA ENTRY'!P9="","",IF(AND($DF$4='DATA ENTRY'!D9),'DATA ENTRY'!P9,"")))</f>
        <v/>
      </c>
      <c r="DL10" s="107" t="str">
        <f>IF('DATA ENTRY'!CK9="","",IF('DATA ENTRY'!Q9="","",IF(AND($DF$4='DATA ENTRY'!D9),'DATA ENTRY'!Q9,"")))</f>
        <v/>
      </c>
      <c r="DM10" s="3" t="str">
        <f>IF('DATA ENTRY'!CK9="","",IF('DATA ENTRY'!R9="","",IF(AND($DF$4='DATA ENTRY'!D9),'DATA ENTRY'!R9,"")))</f>
        <v/>
      </c>
      <c r="DN10" s="107" t="str">
        <f>IF('DATA ENTRY'!CK9="","",IF('DATA ENTRY'!S9="","",IF(AND($DF$4='DATA ENTRY'!D9),'DATA ENTRY'!S9,"")))</f>
        <v/>
      </c>
      <c r="DO10" s="3" t="str">
        <f>IF('DATA ENTRY'!CK9="","",IF('DATA ENTRY'!E9="","",IF(AND($DF$4='DATA ENTRY'!D9),'DATA ENTRY'!E9,"")))</f>
        <v/>
      </c>
      <c r="DP10" s="3" t="str">
        <f>IF('DATA ENTRY'!CK9="","",IF('DATA ENTRY'!D9="","",IF(AND($DF$4='DATA ENTRY'!D9),'DATA ENTRY'!D9,"")))</f>
        <v/>
      </c>
      <c r="DQ10" s="3" t="str">
        <f>IF('DATA ENTRY'!CK9="","",IF('DATA ENTRY'!W9="","",IF(AND($DF$4='DATA ENTRY'!D9),'DATA ENTRY'!W9,"")))</f>
        <v/>
      </c>
      <c r="DR10" s="3" t="str">
        <f>IF('DATA ENTRY'!CK9="","",IF('DATA ENTRY'!X9="","",IF(AND($DF$4='DATA ENTRY'!D9),'DATA ENTRY'!X9,"")))</f>
        <v/>
      </c>
      <c r="DS10" s="108" t="str">
        <f t="shared" si="10"/>
        <v/>
      </c>
      <c r="DT10" s="108" t="str">
        <f>IF('DATA ENTRY'!CK9="","",IF('DATA ENTRY'!D9="","",IF(AND($DF$4='DATA ENTRY'!D9),'DATA ENTRY'!G9,"")))</f>
        <v/>
      </c>
      <c r="DY10">
        <f t="shared" si="11"/>
        <v>0</v>
      </c>
      <c r="EB10">
        <f t="shared" si="12"/>
        <v>1</v>
      </c>
      <c r="EC10" t="str">
        <f t="shared" si="13"/>
        <v/>
      </c>
      <c r="ED10" s="224">
        <v>4</v>
      </c>
      <c r="EE10" s="3" t="str">
        <f>IF('DATA ENTRY'!CK9="","",IF('DATA ENTRY'!B9="","",IF(AND($EF$4='DATA ENTRY'!G9,$EH$4='DATA ENTRY'!F9),'DATA ENTRY'!B9,"")))</f>
        <v>BNBNB</v>
      </c>
      <c r="EF10" s="3" t="str">
        <f>IF('DATA ENTRY'!CK9="","",IF('DATA ENTRY'!C9="","",IF(AND($EF$4='DATA ENTRY'!G9,$EH$4='DATA ENTRY'!F9),'DATA ENTRY'!C9,"")))</f>
        <v>CVXC</v>
      </c>
      <c r="EG10" s="4">
        <f>IF('DATA ENTRY'!CK9="","",IF('DATA ENTRY'!I9="","",IF(AND($EF$4='DATA ENTRY'!G9,$EH$4='DATA ENTRY'!F9),'DATA ENTRY'!I9,"")))</f>
        <v>28676</v>
      </c>
      <c r="EH10" s="4" t="str">
        <f>IF('DATA ENTRY'!CK9="","",IF('DATA ENTRY'!CK9="","",IF(AND($EF$4='DATA ENTRY'!G9,$EH$4='DATA ENTRY'!F9),'DATA ENTRY'!CK9,"")))</f>
        <v>3rd Grade L-1</v>
      </c>
      <c r="EI10" s="3" t="str">
        <f>IF('DATA ENTRY'!CK9="","",IF('DATA ENTRY'!N9="","",IF(AND($EF$4='DATA ENTRY'!G9,$EH$4='DATA ENTRY'!F9),'DATA ENTRY'!N9,"")))</f>
        <v xml:space="preserve">12th </v>
      </c>
      <c r="EJ10" s="107">
        <f>IF('DATA ENTRY'!CK9="","",IF('DATA ENTRY'!O9="","",IF(AND($EF$4='DATA ENTRY'!G9,$EH$4='DATA ENTRY'!F9),'DATA ENTRY'!O9,"")))</f>
        <v>0.69</v>
      </c>
      <c r="EK10" s="3" t="str">
        <f>IF('DATA ENTRY'!CK9="","",IF('DATA ENTRY'!P9="","",IF(AND($EF$4='DATA ENTRY'!G9,$EH$4='DATA ENTRY'!F9),'DATA ENTRY'!P9,"")))</f>
        <v>B.S.T.C. (D.EI.Ed.)</v>
      </c>
      <c r="EL10" s="107">
        <f>IF('DATA ENTRY'!CK9="","",IF('DATA ENTRY'!Q9="","",IF(AND($EF$4='DATA ENTRY'!G9,$EH$4='DATA ENTRY'!F9),'DATA ENTRY'!Q9,"")))</f>
        <v>0.81</v>
      </c>
      <c r="EM10" s="3" t="str">
        <f>IF('DATA ENTRY'!CK9="","",IF('DATA ENTRY'!R9="","",IF(AND($EF$4='DATA ENTRY'!G9,$EH$4='DATA ENTRY'!F9),'DATA ENTRY'!R9,"")))</f>
        <v/>
      </c>
      <c r="EN10" s="107" t="str">
        <f>IF('DATA ENTRY'!CK9="","",IF('DATA ENTRY'!S9="","",IF(AND($EF$4='DATA ENTRY'!G9,$EH$4='DATA ENTRY'!F9),'DATA ENTRY'!S9,"")))</f>
        <v/>
      </c>
      <c r="EO10" s="3" t="str">
        <f>IF('DATA ENTRY'!CK9="","",IF('DATA ENTRY'!E9="","",IF(AND($EF$4='DATA ENTRY'!G9,$EH$4='DATA ENTRY'!F9),'DATA ENTRY'!E9,"")))</f>
        <v>GUPS NO. 13</v>
      </c>
      <c r="EP10" s="3">
        <f>IF('DATA ENTRY'!CK9="","",IF('DATA ENTRY'!D9="","",IF(AND($EF$4='DATA ENTRY'!G9,$EH$4='DATA ENTRY'!F9),'DATA ENTRY'!D9,"")))</f>
        <v>123468</v>
      </c>
      <c r="EQ10" s="3" t="str">
        <f>IF('DATA ENTRY'!CK9="","",IF('DATA ENTRY'!W9="","",IF(AND($EF$4='DATA ENTRY'!G9,$EH$4='DATA ENTRY'!F9),'DATA ENTRY'!W9,"")))</f>
        <v>OBC</v>
      </c>
      <c r="ER10" s="3" t="str">
        <f>IF('DATA ENTRY'!CK9="","",IF('DATA ENTRY'!X9="","",IF(AND($EF$4='DATA ENTRY'!G9,$EH$4='DATA ENTRY'!F9),'DATA ENTRY'!X9,"")))</f>
        <v>FEMALE</v>
      </c>
      <c r="ES10" s="108">
        <f t="shared" si="14"/>
        <v>0.72</v>
      </c>
      <c r="ET10" s="108" t="str">
        <f>IF('DATA ENTRY'!CK9="","",IF('DATA ENTRY'!D9="","",IF(AND($EF$4='DATA ENTRY'!G9,$EH$4='DATA ENTRY'!F9),'DATA ENTRY'!G9,"")))</f>
        <v>NA</v>
      </c>
      <c r="EY10">
        <f t="shared" si="15"/>
        <v>0</v>
      </c>
    </row>
    <row r="11" spans="1:155">
      <c r="A11">
        <f>IF(S11=0,"",1+(MAX($A$7:A10)))</f>
        <v>5</v>
      </c>
      <c r="B11" s="224">
        <v>5</v>
      </c>
      <c r="C11" s="3" t="str">
        <f>IF('DATA ENTRY'!CK10="","",IF('DATA ENTRY'!B10="","",IF($D$4="All Post",'DATA ENTRY'!B10,IF(AND($D$4='DATA ENTRY'!CK10),'DATA ENTRY'!B10,""))))</f>
        <v>hll</v>
      </c>
      <c r="D11" s="3" t="str">
        <f>IF('DATA ENTRY'!CK10="","",IF('DATA ENTRY'!C10="","",IF($D$4="All Post",'DATA ENTRY'!C10,IF(AND($D$4='DATA ENTRY'!CK10),'DATA ENTRY'!C10,""))))</f>
        <v>kkk</v>
      </c>
      <c r="E11" s="4">
        <f>IF('DATA ENTRY'!CK10="","",IF('DATA ENTRY'!I10="","",IF($D$4="All Post",'DATA ENTRY'!I10,IF(AND($D$4='DATA ENTRY'!CK10),'DATA ENTRY'!I10,""))))</f>
        <v>28675</v>
      </c>
      <c r="F11" s="4" t="str">
        <f>IF('DATA ENTRY'!CK10="","",IF('DATA ENTRY'!CK10="","",IF($D$4="All Post",'DATA ENTRY'!CK10,IF(AND($D$4='DATA ENTRY'!CK10),'DATA ENTRY'!CK10,""))))</f>
        <v>2nd Grade</v>
      </c>
      <c r="G11" s="3" t="str">
        <f>IF('DATA ENTRY'!CK10="","",IF('DATA ENTRY'!N10="","",IF($D$4="All Post",'DATA ENTRY'!N10,IF(AND($D$4='DATA ENTRY'!CK10),'DATA ENTRY'!N10,""))))</f>
        <v xml:space="preserve">12th </v>
      </c>
      <c r="H11" s="107">
        <f>IF('DATA ENTRY'!CK10="","",IF('DATA ENTRY'!O10="","",IF($D$4="All Post",'DATA ENTRY'!O10,IF(AND($D$4='DATA ENTRY'!CK10),'DATA ENTRY'!O10,""))))</f>
        <v>0.74</v>
      </c>
      <c r="I11" s="3" t="str">
        <f>IF('DATA ENTRY'!CK10="","",IF('DATA ENTRY'!P10="","",IF($D$4="All Post",'DATA ENTRY'!P10,IF(AND($D$4='DATA ENTRY'!CK10),'DATA ENTRY'!P10,""))))</f>
        <v>B.S.T.C. (D.EI.Ed.)</v>
      </c>
      <c r="J11" s="107">
        <f>IF('DATA ENTRY'!CK10="","",IF('DATA ENTRY'!Q10="","",IF($D$4="All Post",'DATA ENTRY'!Q10,IF(AND($D$4='DATA ENTRY'!CK10),'DATA ENTRY'!Q10,""))))</f>
        <v>0.79</v>
      </c>
      <c r="K11" s="3" t="str">
        <f>IF('DATA ENTRY'!CK10="","",IF('DATA ENTRY'!R10="","",IF($D$4="All Post",'DATA ENTRY'!R10,IF(AND($D$4='DATA ENTRY'!CK10),'DATA ENTRY'!R10,""))))</f>
        <v/>
      </c>
      <c r="L11" s="3" t="str">
        <f>IF('DATA ENTRY'!CK10="","",IF('DATA ENTRY'!S10="","",IF($D$4="All Post",'DATA ENTRY'!S10,IF(AND($D$4='DATA ENTRY'!CK10),'DATA ENTRY'!S10,""))))</f>
        <v/>
      </c>
      <c r="M11" s="3" t="str">
        <f>IF('DATA ENTRY'!CK10="","",IF('DATA ENTRY'!E10="","",IF($D$4="All Post",'DATA ENTRY'!E10,IF(AND($D$4='DATA ENTRY'!CK10),'DATA ENTRY'!E10,""))))</f>
        <v xml:space="preserve">GUPS NO. 01 </v>
      </c>
      <c r="N11" s="3" t="str">
        <f>IF('DATA ENTRY'!CK10="","",IF('DATA ENTRY'!W10="","",IF($D$4="All Post",'DATA ENTRY'!W10,IF(AND($D$4='DATA ENTRY'!CK10),'DATA ENTRY'!W10,""))))</f>
        <v>SBC</v>
      </c>
      <c r="O11" s="3" t="str">
        <f>IF('DATA ENTRY'!CK10="","",IF('DATA ENTRY'!X10="","",IF($D$4="All Post",'DATA ENTRY'!X10,IF(AND($D$4='DATA ENTRY'!CK10),'DATA ENTRY'!X10,""))))</f>
        <v>FEMALE</v>
      </c>
      <c r="P11" s="3" t="str">
        <f>IF('DATA ENTRY'!CK10="","",IF('DATA ENTRY'!G10="","",IF($D$4="All Post",'DATA ENTRY'!G10,IF(AND($D$4='DATA ENTRY'!CK10),'DATA ENTRY'!G10,""))))</f>
        <v>English</v>
      </c>
      <c r="S11">
        <f t="shared" si="0"/>
        <v>1</v>
      </c>
      <c r="T11" t="str">
        <f t="shared" si="1"/>
        <v>All Post</v>
      </c>
      <c r="Z11" s="82" t="s">
        <v>146</v>
      </c>
      <c r="AA11">
        <v>5</v>
      </c>
      <c r="AB11" t="s">
        <v>110</v>
      </c>
      <c r="AC11" t="s">
        <v>119</v>
      </c>
      <c r="AD11" t="s">
        <v>134</v>
      </c>
      <c r="AE11" t="s">
        <v>143</v>
      </c>
      <c r="AF11" t="s">
        <v>213</v>
      </c>
      <c r="AG11" t="s">
        <v>168</v>
      </c>
      <c r="AH11" t="s">
        <v>175</v>
      </c>
      <c r="AI11" t="s">
        <v>186</v>
      </c>
      <c r="AJ11" t="s">
        <v>193</v>
      </c>
      <c r="AK11" t="s">
        <v>198</v>
      </c>
      <c r="AL11" t="s">
        <v>231</v>
      </c>
      <c r="AM11" t="s">
        <v>238</v>
      </c>
      <c r="AN11" t="s">
        <v>249</v>
      </c>
      <c r="AO11" t="s">
        <v>251</v>
      </c>
      <c r="AP11" t="s">
        <v>273</v>
      </c>
      <c r="AQ11" t="s">
        <v>281</v>
      </c>
      <c r="AR11" t="s">
        <v>297</v>
      </c>
      <c r="AS11" t="s">
        <v>305</v>
      </c>
      <c r="AT11" t="s">
        <v>321</v>
      </c>
      <c r="AU11" t="s">
        <v>328</v>
      </c>
      <c r="AV11" t="s">
        <v>340</v>
      </c>
      <c r="AW11" t="s">
        <v>360</v>
      </c>
      <c r="AX11" t="s">
        <v>370</v>
      </c>
      <c r="AY11" t="s">
        <v>376</v>
      </c>
      <c r="AZ11" t="s">
        <v>94</v>
      </c>
      <c r="BA11" t="s">
        <v>399</v>
      </c>
      <c r="BB11" t="s">
        <v>407</v>
      </c>
      <c r="BC11" t="s">
        <v>415</v>
      </c>
      <c r="BD11" t="s">
        <v>422</v>
      </c>
      <c r="BE11" t="s">
        <v>430</v>
      </c>
      <c r="BF11" t="s">
        <v>265</v>
      </c>
      <c r="BG11" t="s">
        <v>440</v>
      </c>
      <c r="BH11" t="s">
        <v>447</v>
      </c>
      <c r="BZ11" t="str">
        <f t="shared" si="2"/>
        <v/>
      </c>
      <c r="CA11" t="str">
        <f t="shared" si="3"/>
        <v/>
      </c>
      <c r="CB11" s="224">
        <v>5</v>
      </c>
      <c r="CC11" s="3" t="str">
        <f>IF('DATA ENTRY'!CK10="","",IF('DATA ENTRY'!B10="","",IF(AND($CD$4='DATA ENTRY'!CK10,$CG$4='DATA ENTRY'!D10),'DATA ENTRY'!B10,"")))</f>
        <v/>
      </c>
      <c r="CD11" s="3" t="str">
        <f>IF('DATA ENTRY'!CK10="","",IF('DATA ENTRY'!C10="","",IF(AND($CD$4='DATA ENTRY'!CK10,$CG$4='DATA ENTRY'!D10),'DATA ENTRY'!C10,"")))</f>
        <v/>
      </c>
      <c r="CE11" s="4" t="str">
        <f>IF('DATA ENTRY'!CK10="","",IF('DATA ENTRY'!I10="","",IF(AND($CD$4='DATA ENTRY'!CK10,$CG$4='DATA ENTRY'!D10),'DATA ENTRY'!I10,"")))</f>
        <v/>
      </c>
      <c r="CF11" s="4" t="str">
        <f>IF('DATA ENTRY'!CK10="","",IF('DATA ENTRY'!CK10="","",IF(AND($CD$4='DATA ENTRY'!CK10,$CG$4='DATA ENTRY'!D10),'DATA ENTRY'!CK10,"")))</f>
        <v/>
      </c>
      <c r="CG11" s="3" t="str">
        <f>IF('DATA ENTRY'!CK10="","",IF('DATA ENTRY'!N10="","",IF(AND($CD$4='DATA ENTRY'!CK10,$CG$4='DATA ENTRY'!D10),'DATA ENTRY'!N10,"")))</f>
        <v/>
      </c>
      <c r="CH11" s="107" t="str">
        <f>IF('DATA ENTRY'!CK10="","",IF('DATA ENTRY'!O10="","",IF(AND($CD$4='DATA ENTRY'!CK10,$CG$4='DATA ENTRY'!D10),'DATA ENTRY'!O10,"")))</f>
        <v/>
      </c>
      <c r="CI11" s="3" t="str">
        <f>IF('DATA ENTRY'!CK10="","",IF('DATA ENTRY'!P10="","",IF(AND($CD$4='DATA ENTRY'!CK10,$CG$4='DATA ENTRY'!D10),'DATA ENTRY'!P10,"")))</f>
        <v/>
      </c>
      <c r="CJ11" s="107" t="str">
        <f>IF('DATA ENTRY'!CK10="","",IF('DATA ENTRY'!Q10="","",IF(AND($CD$4='DATA ENTRY'!CK10,$CG$4='DATA ENTRY'!D10),'DATA ENTRY'!Q10,"")))</f>
        <v/>
      </c>
      <c r="CK11" s="3" t="str">
        <f>IF('DATA ENTRY'!CK10="","",IF('DATA ENTRY'!R10="","",IF(AND($CD$4='DATA ENTRY'!CK10,$CG$4='DATA ENTRY'!D10),'DATA ENTRY'!R10,"")))</f>
        <v/>
      </c>
      <c r="CL11" s="3" t="str">
        <f>IF('DATA ENTRY'!CK10="","",IF('DATA ENTRY'!S10="","",IF(AND($CD$4='DATA ENTRY'!CK10,$CG$4='DATA ENTRY'!D10),'DATA ENTRY'!S10,"")))</f>
        <v/>
      </c>
      <c r="CM11" s="3" t="str">
        <f>IF('DATA ENTRY'!CK10="","",IF('DATA ENTRY'!E10="","",IF(AND($CD$4='DATA ENTRY'!CK10,$CG$4='DATA ENTRY'!D10),'DATA ENTRY'!E10,"")))</f>
        <v/>
      </c>
      <c r="CN11" s="3" t="str">
        <f>IF('DATA ENTRY'!CK10="","",IF('DATA ENTRY'!W10="","",IF(AND($CD$4='DATA ENTRY'!CK10,$CG$4='DATA ENTRY'!D10),'DATA ENTRY'!W10,"")))</f>
        <v/>
      </c>
      <c r="CO11" s="3" t="str">
        <f>IF('DATA ENTRY'!CK10="","",IF('DATA ENTRY'!X10="","",IF(AND($CD$4='DATA ENTRY'!CK10,$CG$4='DATA ENTRY'!D10),'DATA ENTRY'!X10,"")))</f>
        <v/>
      </c>
      <c r="CP11" s="108" t="str">
        <f t="shared" si="4"/>
        <v/>
      </c>
      <c r="CQ11" s="108" t="str">
        <f>IF('DATA ENTRY'!CK10="","",IF('DATA ENTRY'!G10="","",IF(AND($CD$4='DATA ENTRY'!CK10,$CG$4='DATA ENTRY'!D10),'DATA ENTRY'!G10,"")))</f>
        <v/>
      </c>
      <c r="CR11" s="230" t="str">
        <f>IF('DATA ENTRY'!CK10="","",IF('DATA ENTRY'!D10="","",IF(AND($CD$4='DATA ENTRY'!CK10,$CG$4='DATA ENTRY'!D10),'DATA ENTRY'!D10,"")))</f>
        <v/>
      </c>
      <c r="CS11">
        <f t="shared" si="5"/>
        <v>0</v>
      </c>
      <c r="CT11">
        <f t="shared" si="6"/>
        <v>0</v>
      </c>
      <c r="CV11" s="139"/>
      <c r="CX11">
        <f t="shared" si="7"/>
        <v>0</v>
      </c>
      <c r="DB11">
        <f t="shared" si="8"/>
        <v>1</v>
      </c>
      <c r="DC11">
        <f t="shared" si="9"/>
        <v>1</v>
      </c>
      <c r="DD11" s="224">
        <v>5</v>
      </c>
      <c r="DE11" s="3" t="str">
        <f>IF('DATA ENTRY'!CK10="","",IF('DATA ENTRY'!B10="","",IF(AND($DF$4='DATA ENTRY'!D10),'DATA ENTRY'!B10,"")))</f>
        <v>hll</v>
      </c>
      <c r="DF11" s="3" t="str">
        <f>IF('DATA ENTRY'!CK10="","",IF('DATA ENTRY'!C10="","",IF(AND($DF$4='DATA ENTRY'!D10),'DATA ENTRY'!C10,"")))</f>
        <v>kkk</v>
      </c>
      <c r="DG11" s="4">
        <f>IF('DATA ENTRY'!CK10="","",IF('DATA ENTRY'!I10="","",IF(AND($DF$4='DATA ENTRY'!D10),'DATA ENTRY'!I10,"")))</f>
        <v>28675</v>
      </c>
      <c r="DH11" s="4" t="str">
        <f>IF('DATA ENTRY'!CK10="","",IF('DATA ENTRY'!CK10="","",IF(AND($DF$4='DATA ENTRY'!D10),'DATA ENTRY'!CK10,"")))</f>
        <v>2nd Grade</v>
      </c>
      <c r="DI11" s="3" t="str">
        <f>IF('DATA ENTRY'!CK10="","",IF('DATA ENTRY'!N10="","",IF(AND($DF$4='DATA ENTRY'!D10),'DATA ENTRY'!N10,"")))</f>
        <v xml:space="preserve">12th </v>
      </c>
      <c r="DJ11" s="107">
        <f>IF('DATA ENTRY'!CK10="","",IF('DATA ENTRY'!O10="","",IF(AND($DF$4='DATA ENTRY'!D10),'DATA ENTRY'!O10,"")))</f>
        <v>0.74</v>
      </c>
      <c r="DK11" s="3" t="str">
        <f>IF('DATA ENTRY'!CK10="","",IF('DATA ENTRY'!P10="","",IF(AND($DF$4='DATA ENTRY'!D10),'DATA ENTRY'!P10,"")))</f>
        <v>B.S.T.C. (D.EI.Ed.)</v>
      </c>
      <c r="DL11" s="107">
        <f>IF('DATA ENTRY'!CK10="","",IF('DATA ENTRY'!Q10="","",IF(AND($DF$4='DATA ENTRY'!D10),'DATA ENTRY'!Q10,"")))</f>
        <v>0.79</v>
      </c>
      <c r="DM11" s="3" t="str">
        <f>IF('DATA ENTRY'!CK10="","",IF('DATA ENTRY'!R10="","",IF(AND($DF$4='DATA ENTRY'!D10),'DATA ENTRY'!R10,"")))</f>
        <v/>
      </c>
      <c r="DN11" s="107" t="str">
        <f>IF('DATA ENTRY'!CK10="","",IF('DATA ENTRY'!S10="","",IF(AND($DF$4='DATA ENTRY'!D10),'DATA ENTRY'!S10,"")))</f>
        <v/>
      </c>
      <c r="DO11" s="3" t="str">
        <f>IF('DATA ENTRY'!CK10="","",IF('DATA ENTRY'!E10="","",IF(AND($DF$4='DATA ENTRY'!D10),'DATA ENTRY'!E10,"")))</f>
        <v xml:space="preserve">GUPS NO. 01 </v>
      </c>
      <c r="DP11" s="3">
        <f>IF('DATA ENTRY'!CK10="","",IF('DATA ENTRY'!D10="","",IF(AND($DF$4='DATA ENTRY'!D10),'DATA ENTRY'!D10,"")))</f>
        <v>333333</v>
      </c>
      <c r="DQ11" s="3" t="str">
        <f>IF('DATA ENTRY'!CK10="","",IF('DATA ENTRY'!W10="","",IF(AND($DF$4='DATA ENTRY'!D10),'DATA ENTRY'!W10,"")))</f>
        <v>SBC</v>
      </c>
      <c r="DR11" s="3" t="str">
        <f>IF('DATA ENTRY'!CK10="","",IF('DATA ENTRY'!X10="","",IF(AND($DF$4='DATA ENTRY'!D10),'DATA ENTRY'!X10,"")))</f>
        <v>FEMALE</v>
      </c>
      <c r="DS11" s="108">
        <f t="shared" si="10"/>
        <v>0.75249999999999995</v>
      </c>
      <c r="DT11" s="108" t="str">
        <f>IF('DATA ENTRY'!CK10="","",IF('DATA ENTRY'!D10="","",IF(AND($DF$4='DATA ENTRY'!D10),'DATA ENTRY'!G10,"")))</f>
        <v>English</v>
      </c>
      <c r="DY11">
        <f t="shared" si="11"/>
        <v>1</v>
      </c>
      <c r="EB11" t="str">
        <f t="shared" si="12"/>
        <v/>
      </c>
      <c r="EC11" t="str">
        <f t="shared" si="13"/>
        <v/>
      </c>
      <c r="ED11" s="224">
        <v>5</v>
      </c>
      <c r="EE11" s="3" t="str">
        <f>IF('DATA ENTRY'!CK10="","",IF('DATA ENTRY'!B10="","",IF(AND($EF$4='DATA ENTRY'!G10,$EH$4='DATA ENTRY'!F10),'DATA ENTRY'!B10,"")))</f>
        <v/>
      </c>
      <c r="EF11" s="3" t="str">
        <f>IF('DATA ENTRY'!CK10="","",IF('DATA ENTRY'!C10="","",IF(AND($EF$4='DATA ENTRY'!G10,$EH$4='DATA ENTRY'!F10),'DATA ENTRY'!C10,"")))</f>
        <v/>
      </c>
      <c r="EG11" s="4" t="str">
        <f>IF('DATA ENTRY'!CK10="","",IF('DATA ENTRY'!I10="","",IF(AND($EF$4='DATA ENTRY'!G10,$EH$4='DATA ENTRY'!F10),'DATA ENTRY'!I10,"")))</f>
        <v/>
      </c>
      <c r="EH11" s="4" t="str">
        <f>IF('DATA ENTRY'!CK10="","",IF('DATA ENTRY'!CK10="","",IF(AND($EF$4='DATA ENTRY'!G10,$EH$4='DATA ENTRY'!F10),'DATA ENTRY'!CK10,"")))</f>
        <v/>
      </c>
      <c r="EI11" s="3" t="str">
        <f>IF('DATA ENTRY'!CK10="","",IF('DATA ENTRY'!N10="","",IF(AND($EF$4='DATA ENTRY'!G10,$EH$4='DATA ENTRY'!F10),'DATA ENTRY'!N10,"")))</f>
        <v/>
      </c>
      <c r="EJ11" s="107" t="str">
        <f>IF('DATA ENTRY'!CK10="","",IF('DATA ENTRY'!O10="","",IF(AND($EF$4='DATA ENTRY'!G10,$EH$4='DATA ENTRY'!F10),'DATA ENTRY'!O10,"")))</f>
        <v/>
      </c>
      <c r="EK11" s="3" t="str">
        <f>IF('DATA ENTRY'!CK10="","",IF('DATA ENTRY'!P10="","",IF(AND($EF$4='DATA ENTRY'!G10,$EH$4='DATA ENTRY'!F10),'DATA ENTRY'!P10,"")))</f>
        <v/>
      </c>
      <c r="EL11" s="107" t="str">
        <f>IF('DATA ENTRY'!CK10="","",IF('DATA ENTRY'!Q10="","",IF(AND($EF$4='DATA ENTRY'!G10,$EH$4='DATA ENTRY'!F10),'DATA ENTRY'!Q10,"")))</f>
        <v/>
      </c>
      <c r="EM11" s="3" t="str">
        <f>IF('DATA ENTRY'!CK10="","",IF('DATA ENTRY'!R10="","",IF(AND($EF$4='DATA ENTRY'!G10,$EH$4='DATA ENTRY'!F10),'DATA ENTRY'!R10,"")))</f>
        <v/>
      </c>
      <c r="EN11" s="107" t="str">
        <f>IF('DATA ENTRY'!CK10="","",IF('DATA ENTRY'!S10="","",IF(AND($EF$4='DATA ENTRY'!G10,$EH$4='DATA ENTRY'!F10),'DATA ENTRY'!S10,"")))</f>
        <v/>
      </c>
      <c r="EO11" s="3" t="str">
        <f>IF('DATA ENTRY'!CK10="","",IF('DATA ENTRY'!E10="","",IF(AND($EF$4='DATA ENTRY'!G10,$EH$4='DATA ENTRY'!F10),'DATA ENTRY'!E10,"")))</f>
        <v/>
      </c>
      <c r="EP11" s="3" t="str">
        <f>IF('DATA ENTRY'!CK10="","",IF('DATA ENTRY'!D10="","",IF(AND($EF$4='DATA ENTRY'!G10,$EH$4='DATA ENTRY'!F10),'DATA ENTRY'!D10,"")))</f>
        <v/>
      </c>
      <c r="EQ11" s="3" t="str">
        <f>IF('DATA ENTRY'!CK10="","",IF('DATA ENTRY'!W10="","",IF(AND($EF$4='DATA ENTRY'!G10,$EH$4='DATA ENTRY'!F10),'DATA ENTRY'!W10,"")))</f>
        <v/>
      </c>
      <c r="ER11" s="3" t="str">
        <f>IF('DATA ENTRY'!CK10="","",IF('DATA ENTRY'!X10="","",IF(AND($EF$4='DATA ENTRY'!G10,$EH$4='DATA ENTRY'!F10),'DATA ENTRY'!X10,"")))</f>
        <v/>
      </c>
      <c r="ES11" s="108" t="str">
        <f t="shared" si="14"/>
        <v/>
      </c>
      <c r="ET11" s="108" t="str">
        <f>IF('DATA ENTRY'!CK10="","",IF('DATA ENTRY'!D10="","",IF(AND($EF$4='DATA ENTRY'!G10,$EH$4='DATA ENTRY'!F10),'DATA ENTRY'!G10,"")))</f>
        <v/>
      </c>
      <c r="EY11">
        <f t="shared" si="15"/>
        <v>0</v>
      </c>
    </row>
    <row r="12" spans="1:155">
      <c r="A12">
        <f>IF(S12=0,"",1+(MAX($A$7:A11)))</f>
        <v>6</v>
      </c>
      <c r="B12" s="224">
        <v>6</v>
      </c>
      <c r="C12" s="3" t="str">
        <f>IF('DATA ENTRY'!CK11="","",IF('DATA ENTRY'!B11="","",IF($D$4="All Post",'DATA ENTRY'!B11,IF(AND($D$4='DATA ENTRY'!CK11),'DATA ENTRY'!B11,""))))</f>
        <v>op</v>
      </c>
      <c r="D12" s="3" t="str">
        <f>IF('DATA ENTRY'!CK11="","",IF('DATA ENTRY'!C11="","",IF($D$4="All Post",'DATA ENTRY'!C11,IF(AND($D$4='DATA ENTRY'!CK11),'DATA ENTRY'!C11,""))))</f>
        <v>l;l;</v>
      </c>
      <c r="E12" s="4">
        <f>IF('DATA ENTRY'!CK11="","",IF('DATA ENTRY'!I11="","",IF($D$4="All Post",'DATA ENTRY'!I11,IF(AND($D$4='DATA ENTRY'!CK11),'DATA ENTRY'!I11,""))))</f>
        <v>32570</v>
      </c>
      <c r="F12" s="4" t="str">
        <f>IF('DATA ENTRY'!CK11="","",IF('DATA ENTRY'!CK11="","",IF($D$4="All Post",'DATA ENTRY'!CK11,IF(AND($D$4='DATA ENTRY'!CK11),'DATA ENTRY'!CK11,""))))</f>
        <v>1st Grade (Lecturer)</v>
      </c>
      <c r="G12" s="3" t="str">
        <f>IF('DATA ENTRY'!CK11="","",IF('DATA ENTRY'!N11="","",IF($D$4="All Post",'DATA ENTRY'!N11,IF(AND($D$4='DATA ENTRY'!CK11),'DATA ENTRY'!N11,""))))</f>
        <v xml:space="preserve">PG </v>
      </c>
      <c r="H12" s="107">
        <f>IF('DATA ENTRY'!CK11="","",IF('DATA ENTRY'!O11="","",IF($D$4="All Post",'DATA ENTRY'!O11,IF(AND($D$4='DATA ENTRY'!CK11),'DATA ENTRY'!O11,""))))</f>
        <v>0.6</v>
      </c>
      <c r="I12" s="3" t="str">
        <f>IF('DATA ENTRY'!CK11="","",IF('DATA ENTRY'!P11="","",IF($D$4="All Post",'DATA ENTRY'!P11,IF(AND($D$4='DATA ENTRY'!CK11),'DATA ENTRY'!P11,""))))</f>
        <v xml:space="preserve">B.ed </v>
      </c>
      <c r="J12" s="107">
        <f>IF('DATA ENTRY'!CK11="","",IF('DATA ENTRY'!Q11="","",IF($D$4="All Post",'DATA ENTRY'!Q11,IF(AND($D$4='DATA ENTRY'!CK11),'DATA ENTRY'!Q11,""))))</f>
        <v>0.75</v>
      </c>
      <c r="K12" s="3" t="str">
        <f>IF('DATA ENTRY'!CK11="","",IF('DATA ENTRY'!R11="","",IF($D$4="All Post",'DATA ENTRY'!R11,IF(AND($D$4='DATA ENTRY'!CK11),'DATA ENTRY'!R11,""))))</f>
        <v/>
      </c>
      <c r="L12" s="3" t="str">
        <f>IF('DATA ENTRY'!CK11="","",IF('DATA ENTRY'!S11="","",IF($D$4="All Post",'DATA ENTRY'!S11,IF(AND($D$4='DATA ENTRY'!CK11),'DATA ENTRY'!S11,""))))</f>
        <v/>
      </c>
      <c r="M12" s="3" t="str">
        <f>IF('DATA ENTRY'!CK11="","",IF('DATA ENTRY'!E11="","",IF($D$4="All Post",'DATA ENTRY'!E11,IF(AND($D$4='DATA ENTRY'!CK11),'DATA ENTRY'!E11,""))))</f>
        <v xml:space="preserve">GUPS NO. 01 </v>
      </c>
      <c r="N12" s="3" t="str">
        <f>IF('DATA ENTRY'!CK11="","",IF('DATA ENTRY'!W11="","",IF($D$4="All Post",'DATA ENTRY'!W11,IF(AND($D$4='DATA ENTRY'!CK11),'DATA ENTRY'!W11,""))))</f>
        <v>SBC</v>
      </c>
      <c r="O12" s="3" t="str">
        <f>IF('DATA ENTRY'!CK11="","",IF('DATA ENTRY'!X11="","",IF($D$4="All Post",'DATA ENTRY'!X11,IF(AND($D$4='DATA ENTRY'!CK11),'DATA ENTRY'!X11,""))))</f>
        <v>MALE</v>
      </c>
      <c r="P12" s="3" t="str">
        <f>IF('DATA ENTRY'!CK11="","",IF('DATA ENTRY'!G11="","",IF($D$4="All Post",'DATA ENTRY'!G11,IF(AND($D$4='DATA ENTRY'!CK11),'DATA ENTRY'!G11,""))))</f>
        <v>Compulsory Hindi</v>
      </c>
      <c r="S12">
        <f t="shared" si="0"/>
        <v>1</v>
      </c>
      <c r="T12" t="str">
        <f t="shared" si="1"/>
        <v>All Post</v>
      </c>
      <c r="Z12" s="82" t="s">
        <v>161</v>
      </c>
      <c r="AA12">
        <v>6</v>
      </c>
      <c r="AB12" t="s">
        <v>111</v>
      </c>
      <c r="AC12" t="s">
        <v>120</v>
      </c>
      <c r="AD12" t="s">
        <v>209</v>
      </c>
      <c r="AE12" t="s">
        <v>144</v>
      </c>
      <c r="AF12" t="s">
        <v>149</v>
      </c>
      <c r="AG12" t="s">
        <v>169</v>
      </c>
      <c r="AH12" t="s">
        <v>176</v>
      </c>
      <c r="AI12" t="s">
        <v>187</v>
      </c>
      <c r="AK12" t="s">
        <v>194</v>
      </c>
      <c r="AL12" t="s">
        <v>232</v>
      </c>
      <c r="AM12" t="s">
        <v>239</v>
      </c>
      <c r="AN12" t="s">
        <v>250</v>
      </c>
      <c r="AO12" t="s">
        <v>256</v>
      </c>
      <c r="AP12" t="s">
        <v>274</v>
      </c>
      <c r="AQ12" t="s">
        <v>207</v>
      </c>
      <c r="AR12" t="s">
        <v>303</v>
      </c>
      <c r="AS12" t="s">
        <v>310</v>
      </c>
      <c r="AT12" t="s">
        <v>320</v>
      </c>
      <c r="AU12" t="s">
        <v>329</v>
      </c>
      <c r="AV12" t="s">
        <v>342</v>
      </c>
      <c r="AW12" t="s">
        <v>362</v>
      </c>
      <c r="AY12" t="s">
        <v>377</v>
      </c>
      <c r="AZ12" t="s">
        <v>95</v>
      </c>
      <c r="BA12" t="s">
        <v>400</v>
      </c>
      <c r="BB12" t="s">
        <v>408</v>
      </c>
      <c r="BC12" t="s">
        <v>416</v>
      </c>
      <c r="BD12" t="s">
        <v>423</v>
      </c>
      <c r="BF12" t="s">
        <v>298</v>
      </c>
      <c r="BG12" t="s">
        <v>435</v>
      </c>
      <c r="BH12" t="s">
        <v>448</v>
      </c>
      <c r="BZ12" t="str">
        <f t="shared" si="2"/>
        <v/>
      </c>
      <c r="CA12" t="str">
        <f t="shared" si="3"/>
        <v/>
      </c>
      <c r="CB12" s="224">
        <v>6</v>
      </c>
      <c r="CC12" s="3" t="str">
        <f>IF('DATA ENTRY'!CK11="","",IF('DATA ENTRY'!B11="","",IF(AND($CD$4='DATA ENTRY'!CK11,$CG$4='DATA ENTRY'!D11),'DATA ENTRY'!B11,"")))</f>
        <v/>
      </c>
      <c r="CD12" s="3" t="str">
        <f>IF('DATA ENTRY'!CK11="","",IF('DATA ENTRY'!C11="","",IF(AND($CD$4='DATA ENTRY'!CK11,$CG$4='DATA ENTRY'!D11),'DATA ENTRY'!C11,"")))</f>
        <v/>
      </c>
      <c r="CE12" s="4" t="str">
        <f>IF('DATA ENTRY'!CK11="","",IF('DATA ENTRY'!I11="","",IF(AND($CD$4='DATA ENTRY'!CK11,$CG$4='DATA ENTRY'!D11),'DATA ENTRY'!I11,"")))</f>
        <v/>
      </c>
      <c r="CF12" s="4" t="str">
        <f>IF('DATA ENTRY'!CK11="","",IF('DATA ENTRY'!CK11="","",IF(AND($CD$4='DATA ENTRY'!CK11,$CG$4='DATA ENTRY'!D11),'DATA ENTRY'!CK11,"")))</f>
        <v/>
      </c>
      <c r="CG12" s="3" t="str">
        <f>IF('DATA ENTRY'!CK11="","",IF('DATA ENTRY'!N11="","",IF(AND($CD$4='DATA ENTRY'!CK11,$CG$4='DATA ENTRY'!D11),'DATA ENTRY'!N11,"")))</f>
        <v/>
      </c>
      <c r="CH12" s="107" t="str">
        <f>IF('DATA ENTRY'!CK11="","",IF('DATA ENTRY'!O11="","",IF(AND($CD$4='DATA ENTRY'!CK11,$CG$4='DATA ENTRY'!D11),'DATA ENTRY'!O11,"")))</f>
        <v/>
      </c>
      <c r="CI12" s="3" t="str">
        <f>IF('DATA ENTRY'!CK11="","",IF('DATA ENTRY'!P11="","",IF(AND($CD$4='DATA ENTRY'!CK11,$CG$4='DATA ENTRY'!D11),'DATA ENTRY'!P11,"")))</f>
        <v/>
      </c>
      <c r="CJ12" s="107" t="str">
        <f>IF('DATA ENTRY'!CK11="","",IF('DATA ENTRY'!Q11="","",IF(AND($CD$4='DATA ENTRY'!CK11,$CG$4='DATA ENTRY'!D11),'DATA ENTRY'!Q11,"")))</f>
        <v/>
      </c>
      <c r="CK12" s="3" t="str">
        <f>IF('DATA ENTRY'!CK11="","",IF('DATA ENTRY'!R11="","",IF(AND($CD$4='DATA ENTRY'!CK11,$CG$4='DATA ENTRY'!D11),'DATA ENTRY'!R11,"")))</f>
        <v/>
      </c>
      <c r="CL12" s="3" t="str">
        <f>IF('DATA ENTRY'!CK11="","",IF('DATA ENTRY'!S11="","",IF(AND($CD$4='DATA ENTRY'!CK11,$CG$4='DATA ENTRY'!D11),'DATA ENTRY'!S11,"")))</f>
        <v/>
      </c>
      <c r="CM12" s="3" t="str">
        <f>IF('DATA ENTRY'!CK11="","",IF('DATA ENTRY'!E11="","",IF(AND($CD$4='DATA ENTRY'!CK11,$CG$4='DATA ENTRY'!D11),'DATA ENTRY'!E11,"")))</f>
        <v/>
      </c>
      <c r="CN12" s="3" t="str">
        <f>IF('DATA ENTRY'!CK11="","",IF('DATA ENTRY'!W11="","",IF(AND($CD$4='DATA ENTRY'!CK11,$CG$4='DATA ENTRY'!D11),'DATA ENTRY'!W11,"")))</f>
        <v/>
      </c>
      <c r="CO12" s="3" t="str">
        <f>IF('DATA ENTRY'!CK11="","",IF('DATA ENTRY'!X11="","",IF(AND($CD$4='DATA ENTRY'!CK11,$CG$4='DATA ENTRY'!D11),'DATA ENTRY'!X11,"")))</f>
        <v/>
      </c>
      <c r="CP12" s="108" t="str">
        <f t="shared" si="4"/>
        <v/>
      </c>
      <c r="CQ12" s="108" t="str">
        <f>IF('DATA ENTRY'!CK11="","",IF('DATA ENTRY'!G11="","",IF(AND($CD$4='DATA ENTRY'!CK11,$CG$4='DATA ENTRY'!D11),'DATA ENTRY'!G11,"")))</f>
        <v/>
      </c>
      <c r="CR12" s="230" t="str">
        <f>IF('DATA ENTRY'!CK11="","",IF('DATA ENTRY'!D11="","",IF(AND($CD$4='DATA ENTRY'!CK11,$CG$4='DATA ENTRY'!D11),'DATA ENTRY'!D11,"")))</f>
        <v/>
      </c>
      <c r="CS12">
        <f t="shared" si="5"/>
        <v>0</v>
      </c>
      <c r="CT12">
        <f t="shared" si="6"/>
        <v>0</v>
      </c>
      <c r="CV12" s="139"/>
      <c r="CX12">
        <f t="shared" si="7"/>
        <v>0</v>
      </c>
      <c r="DB12">
        <f t="shared" ref="DB12:DB75" si="16">IF(DG12="","",RANK(DG12,$DG$7:$DG$211,1))</f>
        <v>6</v>
      </c>
      <c r="DC12">
        <f t="shared" ref="DC12:DC75" si="17">IF(DY12=0,"",DY12)</f>
        <v>1</v>
      </c>
      <c r="DD12" s="224">
        <v>6</v>
      </c>
      <c r="DE12" s="3" t="str">
        <f>IF('DATA ENTRY'!CK11="","",IF('DATA ENTRY'!B11="","",IF(AND($DF$4='DATA ENTRY'!D11),'DATA ENTRY'!B11,"")))</f>
        <v>op</v>
      </c>
      <c r="DF12" s="3" t="str">
        <f>IF('DATA ENTRY'!CK11="","",IF('DATA ENTRY'!C11="","",IF(AND($DF$4='DATA ENTRY'!D11),'DATA ENTRY'!C11,"")))</f>
        <v>l;l;</v>
      </c>
      <c r="DG12" s="4">
        <f>IF('DATA ENTRY'!CK11="","",IF('DATA ENTRY'!I11="","",IF(AND($DF$4='DATA ENTRY'!D11),'DATA ENTRY'!I11,"")))</f>
        <v>32570</v>
      </c>
      <c r="DH12" s="4" t="str">
        <f>IF('DATA ENTRY'!CK11="","",IF('DATA ENTRY'!CK11="","",IF(AND($DF$4='DATA ENTRY'!D11),'DATA ENTRY'!CK11,"")))</f>
        <v>1st Grade (Lecturer)</v>
      </c>
      <c r="DI12" s="3" t="str">
        <f>IF('DATA ENTRY'!CK11="","",IF('DATA ENTRY'!N11="","",IF(AND($DF$4='DATA ENTRY'!D11),'DATA ENTRY'!N11,"")))</f>
        <v xml:space="preserve">PG </v>
      </c>
      <c r="DJ12" s="107">
        <f>IF('DATA ENTRY'!CK11="","",IF('DATA ENTRY'!O11="","",IF(AND($DF$4='DATA ENTRY'!D11),'DATA ENTRY'!O11,"")))</f>
        <v>0.6</v>
      </c>
      <c r="DK12" s="3" t="str">
        <f>IF('DATA ENTRY'!CK11="","",IF('DATA ENTRY'!P11="","",IF(AND($DF$4='DATA ENTRY'!D11),'DATA ENTRY'!P11,"")))</f>
        <v xml:space="preserve">B.ed </v>
      </c>
      <c r="DL12" s="107">
        <f>IF('DATA ENTRY'!CK11="","",IF('DATA ENTRY'!Q11="","",IF(AND($DF$4='DATA ENTRY'!D11),'DATA ENTRY'!Q11,"")))</f>
        <v>0.75</v>
      </c>
      <c r="DM12" s="3" t="str">
        <f>IF('DATA ENTRY'!CK11="","",IF('DATA ENTRY'!R11="","",IF(AND($DF$4='DATA ENTRY'!D11),'DATA ENTRY'!R11,"")))</f>
        <v/>
      </c>
      <c r="DN12" s="107" t="str">
        <f>IF('DATA ENTRY'!CK11="","",IF('DATA ENTRY'!S11="","",IF(AND($DF$4='DATA ENTRY'!D11),'DATA ENTRY'!S11,"")))</f>
        <v/>
      </c>
      <c r="DO12" s="3" t="str">
        <f>IF('DATA ENTRY'!CK11="","",IF('DATA ENTRY'!E11="","",IF(AND($DF$4='DATA ENTRY'!D11),'DATA ENTRY'!E11,"")))</f>
        <v xml:space="preserve">GUPS NO. 01 </v>
      </c>
      <c r="DP12" s="3">
        <f>IF('DATA ENTRY'!CK11="","",IF('DATA ENTRY'!D11="","",IF(AND($DF$4='DATA ENTRY'!D11),'DATA ENTRY'!D11,"")))</f>
        <v>333333</v>
      </c>
      <c r="DQ12" s="3" t="str">
        <f>IF('DATA ENTRY'!CK11="","",IF('DATA ENTRY'!W11="","",IF(AND($DF$4='DATA ENTRY'!D11),'DATA ENTRY'!W11,"")))</f>
        <v>SBC</v>
      </c>
      <c r="DR12" s="3" t="str">
        <f>IF('DATA ENTRY'!CK11="","",IF('DATA ENTRY'!X11="","",IF(AND($DF$4='DATA ENTRY'!D11),'DATA ENTRY'!X11,"")))</f>
        <v>MALE</v>
      </c>
      <c r="DS12" s="108">
        <f t="shared" si="10"/>
        <v>0.63749999999999996</v>
      </c>
      <c r="DT12" s="108" t="str">
        <f>IF('DATA ENTRY'!CK11="","",IF('DATA ENTRY'!D11="","",IF(AND($DF$4='DATA ENTRY'!D11),'DATA ENTRY'!G11,"")))</f>
        <v>Compulsory Hindi</v>
      </c>
      <c r="DY12">
        <f t="shared" si="11"/>
        <v>1</v>
      </c>
      <c r="EB12" t="str">
        <f t="shared" si="12"/>
        <v/>
      </c>
      <c r="EC12" t="str">
        <f t="shared" si="13"/>
        <v/>
      </c>
      <c r="ED12" s="224">
        <v>6</v>
      </c>
      <c r="EE12" s="3" t="str">
        <f>IF('DATA ENTRY'!CK11="","",IF('DATA ENTRY'!B11="","",IF(AND($EF$4='DATA ENTRY'!G11,$EH$4='DATA ENTRY'!F11),'DATA ENTRY'!B11,"")))</f>
        <v/>
      </c>
      <c r="EF12" s="3" t="str">
        <f>IF('DATA ENTRY'!CK11="","",IF('DATA ENTRY'!C11="","",IF(AND($EF$4='DATA ENTRY'!G11,$EH$4='DATA ENTRY'!F11),'DATA ENTRY'!C11,"")))</f>
        <v/>
      </c>
      <c r="EG12" s="4" t="str">
        <f>IF('DATA ENTRY'!CK11="","",IF('DATA ENTRY'!I11="","",IF(AND($EF$4='DATA ENTRY'!G11,$EH$4='DATA ENTRY'!F11),'DATA ENTRY'!I11,"")))</f>
        <v/>
      </c>
      <c r="EH12" s="4" t="str">
        <f>IF('DATA ENTRY'!CK11="","",IF('DATA ENTRY'!CK11="","",IF(AND($EF$4='DATA ENTRY'!G11,$EH$4='DATA ENTRY'!F11),'DATA ENTRY'!CK11,"")))</f>
        <v/>
      </c>
      <c r="EI12" s="3" t="str">
        <f>IF('DATA ENTRY'!CK11="","",IF('DATA ENTRY'!N11="","",IF(AND($EF$4='DATA ENTRY'!G11,$EH$4='DATA ENTRY'!F11),'DATA ENTRY'!N11,"")))</f>
        <v/>
      </c>
      <c r="EJ12" s="107" t="str">
        <f>IF('DATA ENTRY'!CK11="","",IF('DATA ENTRY'!O11="","",IF(AND($EF$4='DATA ENTRY'!G11,$EH$4='DATA ENTRY'!F11),'DATA ENTRY'!O11,"")))</f>
        <v/>
      </c>
      <c r="EK12" s="3" t="str">
        <f>IF('DATA ENTRY'!CK11="","",IF('DATA ENTRY'!P11="","",IF(AND($EF$4='DATA ENTRY'!G11,$EH$4='DATA ENTRY'!F11),'DATA ENTRY'!P11,"")))</f>
        <v/>
      </c>
      <c r="EL12" s="107" t="str">
        <f>IF('DATA ENTRY'!CK11="","",IF('DATA ENTRY'!Q11="","",IF(AND($EF$4='DATA ENTRY'!G11,$EH$4='DATA ENTRY'!F11),'DATA ENTRY'!Q11,"")))</f>
        <v/>
      </c>
      <c r="EM12" s="3" t="str">
        <f>IF('DATA ENTRY'!CK11="","",IF('DATA ENTRY'!R11="","",IF(AND($EF$4='DATA ENTRY'!G11,$EH$4='DATA ENTRY'!F11),'DATA ENTRY'!R11,"")))</f>
        <v/>
      </c>
      <c r="EN12" s="107" t="str">
        <f>IF('DATA ENTRY'!CK11="","",IF('DATA ENTRY'!S11="","",IF(AND($EF$4='DATA ENTRY'!G11,$EH$4='DATA ENTRY'!F11),'DATA ENTRY'!S11,"")))</f>
        <v/>
      </c>
      <c r="EO12" s="3" t="str">
        <f>IF('DATA ENTRY'!CK11="","",IF('DATA ENTRY'!E11="","",IF(AND($EF$4='DATA ENTRY'!G11,$EH$4='DATA ENTRY'!F11),'DATA ENTRY'!E11,"")))</f>
        <v/>
      </c>
      <c r="EP12" s="3" t="str">
        <f>IF('DATA ENTRY'!CK11="","",IF('DATA ENTRY'!D11="","",IF(AND($EF$4='DATA ENTRY'!G11,$EH$4='DATA ENTRY'!F11),'DATA ENTRY'!D11,"")))</f>
        <v/>
      </c>
      <c r="EQ12" s="3" t="str">
        <f>IF('DATA ENTRY'!CK11="","",IF('DATA ENTRY'!W11="","",IF(AND($EF$4='DATA ENTRY'!G11,$EH$4='DATA ENTRY'!F11),'DATA ENTRY'!W11,"")))</f>
        <v/>
      </c>
      <c r="ER12" s="3" t="str">
        <f>IF('DATA ENTRY'!CK11="","",IF('DATA ENTRY'!X11="","",IF(AND($EF$4='DATA ENTRY'!G11,$EH$4='DATA ENTRY'!F11),'DATA ENTRY'!X11,"")))</f>
        <v/>
      </c>
      <c r="ES12" s="108" t="str">
        <f t="shared" si="14"/>
        <v/>
      </c>
      <c r="ET12" s="108" t="str">
        <f>IF('DATA ENTRY'!CK11="","",IF('DATA ENTRY'!D11="","",IF(AND($EF$4='DATA ENTRY'!G11,$EH$4='DATA ENTRY'!F11),'DATA ENTRY'!G11,"")))</f>
        <v/>
      </c>
      <c r="EY12">
        <f t="shared" si="15"/>
        <v>0</v>
      </c>
    </row>
    <row r="13" spans="1:155">
      <c r="A13">
        <f>IF(S13=0,"",1+(MAX($A$7:A12)))</f>
        <v>7</v>
      </c>
      <c r="B13" s="224">
        <v>7</v>
      </c>
      <c r="C13" s="3" t="str">
        <f>IF('DATA ENTRY'!CK12="","",IF('DATA ENTRY'!B12="","",IF($D$4="All Post",'DATA ENTRY'!B12,IF(AND($D$4='DATA ENTRY'!CK12),'DATA ENTRY'!B12,""))))</f>
        <v>poo-</v>
      </c>
      <c r="D13" s="3" t="str">
        <f>IF('DATA ENTRY'!CK12="","",IF('DATA ENTRY'!C12="","",IF($D$4="All Post",'DATA ENTRY'!C12,IF(AND($D$4='DATA ENTRY'!CK12),'DATA ENTRY'!C12,""))))</f>
        <v>yyui</v>
      </c>
      <c r="E13" s="4">
        <f>IF('DATA ENTRY'!CK12="","",IF('DATA ENTRY'!I12="","",IF($D$4="All Post",'DATA ENTRY'!I12,IF(AND($D$4='DATA ENTRY'!CK12),'DATA ENTRY'!I12,""))))</f>
        <v>33698</v>
      </c>
      <c r="F13" s="4" t="str">
        <f>IF('DATA ENTRY'!CK12="","",IF('DATA ENTRY'!CK12="","",IF($D$4="All Post",'DATA ENTRY'!CK12,IF(AND($D$4='DATA ENTRY'!CK12),'DATA ENTRY'!CK12,""))))</f>
        <v>Lab. Ass.</v>
      </c>
      <c r="G13" s="3" t="str">
        <f>IF('DATA ENTRY'!CK12="","",IF('DATA ENTRY'!N12="","",IF($D$4="All Post",'DATA ENTRY'!N12,IF(AND($D$4='DATA ENTRY'!CK12),'DATA ENTRY'!N12,""))))</f>
        <v/>
      </c>
      <c r="H13" s="107" t="str">
        <f>IF('DATA ENTRY'!CK12="","",IF('DATA ENTRY'!O12="","",IF($D$4="All Post",'DATA ENTRY'!O12,IF(AND($D$4='DATA ENTRY'!CK12),'DATA ENTRY'!O12,""))))</f>
        <v/>
      </c>
      <c r="I13" s="3" t="str">
        <f>IF('DATA ENTRY'!CK12="","",IF('DATA ENTRY'!P12="","",IF($D$4="All Post",'DATA ENTRY'!P12,IF(AND($D$4='DATA ENTRY'!CK12),'DATA ENTRY'!P12,""))))</f>
        <v/>
      </c>
      <c r="J13" s="107" t="str">
        <f>IF('DATA ENTRY'!CK12="","",IF('DATA ENTRY'!Q12="","",IF($D$4="All Post",'DATA ENTRY'!Q12,IF(AND($D$4='DATA ENTRY'!CK12),'DATA ENTRY'!Q12,""))))</f>
        <v/>
      </c>
      <c r="K13" s="3" t="str">
        <f>IF('DATA ENTRY'!CK12="","",IF('DATA ENTRY'!R12="","",IF($D$4="All Post",'DATA ENTRY'!R12,IF(AND($D$4='DATA ENTRY'!CK12),'DATA ENTRY'!R12,""))))</f>
        <v/>
      </c>
      <c r="L13" s="3" t="str">
        <f>IF('DATA ENTRY'!CK12="","",IF('DATA ENTRY'!S12="","",IF($D$4="All Post",'DATA ENTRY'!S12,IF(AND($D$4='DATA ENTRY'!CK12),'DATA ENTRY'!S12,""))))</f>
        <v/>
      </c>
      <c r="M13" s="3" t="str">
        <f>IF('DATA ENTRY'!CK12="","",IF('DATA ENTRY'!E12="","",IF($D$4="All Post",'DATA ENTRY'!E12,IF(AND($D$4='DATA ENTRY'!CK12),'DATA ENTRY'!E12,""))))</f>
        <v>GUPS NO. 05</v>
      </c>
      <c r="N13" s="3" t="str">
        <f>IF('DATA ENTRY'!CK12="","",IF('DATA ENTRY'!W12="","",IF($D$4="All Post",'DATA ENTRY'!W12,IF(AND($D$4='DATA ENTRY'!CK12),'DATA ENTRY'!W12,""))))</f>
        <v>GEN</v>
      </c>
      <c r="O13" s="3" t="str">
        <f>IF('DATA ENTRY'!CK12="","",IF('DATA ENTRY'!X12="","",IF($D$4="All Post",'DATA ENTRY'!X12,IF(AND($D$4='DATA ENTRY'!CK12),'DATA ENTRY'!X12,""))))</f>
        <v>MALE</v>
      </c>
      <c r="P13" s="3" t="str">
        <f>IF('DATA ENTRY'!CK12="","",IF('DATA ENTRY'!G12="","",IF($D$4="All Post",'DATA ENTRY'!G12,IF(AND($D$4='DATA ENTRY'!CK12),'DATA ENTRY'!G12,""))))</f>
        <v>NA</v>
      </c>
      <c r="S13">
        <f t="shared" si="0"/>
        <v>1</v>
      </c>
      <c r="T13" t="str">
        <f t="shared" si="1"/>
        <v>All Post</v>
      </c>
      <c r="Z13" s="82" t="s">
        <v>171</v>
      </c>
      <c r="AA13">
        <v>7</v>
      </c>
      <c r="AB13" t="s">
        <v>112</v>
      </c>
      <c r="AC13" t="s">
        <v>121</v>
      </c>
      <c r="AD13" t="s">
        <v>135</v>
      </c>
      <c r="AE13" t="s">
        <v>211</v>
      </c>
      <c r="AF13" t="s">
        <v>150</v>
      </c>
      <c r="AG13" t="s">
        <v>170</v>
      </c>
      <c r="AH13" t="s">
        <v>177</v>
      </c>
      <c r="AI13" t="s">
        <v>188</v>
      </c>
      <c r="AK13" t="s">
        <v>199</v>
      </c>
      <c r="AL13" t="s">
        <v>233</v>
      </c>
      <c r="AM13" t="s">
        <v>240</v>
      </c>
      <c r="AO13" t="s">
        <v>257</v>
      </c>
      <c r="AP13" t="s">
        <v>275</v>
      </c>
      <c r="AQ13" t="s">
        <v>282</v>
      </c>
      <c r="AR13" t="s">
        <v>304</v>
      </c>
      <c r="AS13" t="s">
        <v>311</v>
      </c>
      <c r="AT13" t="s">
        <v>322</v>
      </c>
      <c r="AU13" t="s">
        <v>330</v>
      </c>
      <c r="AV13" t="s">
        <v>341</v>
      </c>
      <c r="AW13" t="s">
        <v>363</v>
      </c>
      <c r="AY13" t="s">
        <v>378</v>
      </c>
      <c r="AZ13" t="s">
        <v>390</v>
      </c>
      <c r="BA13" t="s">
        <v>394</v>
      </c>
      <c r="BB13" t="s">
        <v>402</v>
      </c>
      <c r="BC13" t="s">
        <v>410</v>
      </c>
      <c r="BD13" t="s">
        <v>424</v>
      </c>
      <c r="BF13" t="s">
        <v>266</v>
      </c>
      <c r="BG13" t="s">
        <v>441</v>
      </c>
      <c r="BH13" t="s">
        <v>449</v>
      </c>
      <c r="BZ13" t="str">
        <f t="shared" si="2"/>
        <v/>
      </c>
      <c r="CA13" t="str">
        <f t="shared" si="3"/>
        <v/>
      </c>
      <c r="CB13" s="224">
        <v>7</v>
      </c>
      <c r="CC13" s="3" t="str">
        <f>IF('DATA ENTRY'!CK12="","",IF('DATA ENTRY'!B12="","",IF(AND($CD$4='DATA ENTRY'!CK12,$CG$4='DATA ENTRY'!D12),'DATA ENTRY'!B12,"")))</f>
        <v/>
      </c>
      <c r="CD13" s="3" t="str">
        <f>IF('DATA ENTRY'!CK12="","",IF('DATA ENTRY'!C12="","",IF(AND($CD$4='DATA ENTRY'!CK12,$CG$4='DATA ENTRY'!D12),'DATA ENTRY'!C12,"")))</f>
        <v/>
      </c>
      <c r="CE13" s="4" t="str">
        <f>IF('DATA ENTRY'!CK12="","",IF('DATA ENTRY'!I12="","",IF(AND($CD$4='DATA ENTRY'!CK12,$CG$4='DATA ENTRY'!D12),'DATA ENTRY'!I12,"")))</f>
        <v/>
      </c>
      <c r="CF13" s="4" t="str">
        <f>IF('DATA ENTRY'!CK12="","",IF('DATA ENTRY'!CK12="","",IF(AND($CD$4='DATA ENTRY'!CK12,$CG$4='DATA ENTRY'!D12),'DATA ENTRY'!CK12,"")))</f>
        <v/>
      </c>
      <c r="CG13" s="3" t="str">
        <f>IF('DATA ENTRY'!CK12="","",IF('DATA ENTRY'!N12="","",IF(AND($CD$4='DATA ENTRY'!CK12,$CG$4='DATA ENTRY'!D12),'DATA ENTRY'!N12,"")))</f>
        <v/>
      </c>
      <c r="CH13" s="107" t="str">
        <f>IF('DATA ENTRY'!CK12="","",IF('DATA ENTRY'!O12="","",IF(AND($CD$4='DATA ENTRY'!CK12,$CG$4='DATA ENTRY'!D12),'DATA ENTRY'!O12,"")))</f>
        <v/>
      </c>
      <c r="CI13" s="3" t="str">
        <f>IF('DATA ENTRY'!CK12="","",IF('DATA ENTRY'!P12="","",IF(AND($CD$4='DATA ENTRY'!CK12,$CG$4='DATA ENTRY'!D12),'DATA ENTRY'!P12,"")))</f>
        <v/>
      </c>
      <c r="CJ13" s="107" t="str">
        <f>IF('DATA ENTRY'!CK12="","",IF('DATA ENTRY'!Q12="","",IF(AND($CD$4='DATA ENTRY'!CK12,$CG$4='DATA ENTRY'!D12),'DATA ENTRY'!Q12,"")))</f>
        <v/>
      </c>
      <c r="CK13" s="3" t="str">
        <f>IF('DATA ENTRY'!CK12="","",IF('DATA ENTRY'!R12="","",IF(AND($CD$4='DATA ENTRY'!CK12,$CG$4='DATA ENTRY'!D12),'DATA ENTRY'!R12,"")))</f>
        <v/>
      </c>
      <c r="CL13" s="3" t="str">
        <f>IF('DATA ENTRY'!CK12="","",IF('DATA ENTRY'!S12="","",IF(AND($CD$4='DATA ENTRY'!CK12,$CG$4='DATA ENTRY'!D12),'DATA ENTRY'!S12,"")))</f>
        <v/>
      </c>
      <c r="CM13" s="3" t="str">
        <f>IF('DATA ENTRY'!CK12="","",IF('DATA ENTRY'!E12="","",IF(AND($CD$4='DATA ENTRY'!CK12,$CG$4='DATA ENTRY'!D12),'DATA ENTRY'!E12,"")))</f>
        <v/>
      </c>
      <c r="CN13" s="3" t="str">
        <f>IF('DATA ENTRY'!CK12="","",IF('DATA ENTRY'!W12="","",IF(AND($CD$4='DATA ENTRY'!CK12,$CG$4='DATA ENTRY'!D12),'DATA ENTRY'!W12,"")))</f>
        <v/>
      </c>
      <c r="CO13" s="3" t="str">
        <f>IF('DATA ENTRY'!CK12="","",IF('DATA ENTRY'!X12="","",IF(AND($CD$4='DATA ENTRY'!CK12,$CG$4='DATA ENTRY'!D12),'DATA ENTRY'!X12,"")))</f>
        <v/>
      </c>
      <c r="CP13" s="108" t="str">
        <f t="shared" si="4"/>
        <v/>
      </c>
      <c r="CQ13" s="108" t="str">
        <f>IF('DATA ENTRY'!CK12="","",IF('DATA ENTRY'!G12="","",IF(AND($CD$4='DATA ENTRY'!CK12,$CG$4='DATA ENTRY'!D12),'DATA ENTRY'!G12,"")))</f>
        <v/>
      </c>
      <c r="CR13" s="230" t="str">
        <f>IF('DATA ENTRY'!CK12="","",IF('DATA ENTRY'!D12="","",IF(AND($CD$4='DATA ENTRY'!CK12,$CG$4='DATA ENTRY'!D12),'DATA ENTRY'!D12,"")))</f>
        <v/>
      </c>
      <c r="CS13">
        <f t="shared" si="5"/>
        <v>0</v>
      </c>
      <c r="CT13">
        <f t="shared" si="6"/>
        <v>0</v>
      </c>
      <c r="CV13" s="139"/>
      <c r="CX13">
        <f t="shared" si="7"/>
        <v>0</v>
      </c>
      <c r="DB13" t="str">
        <f t="shared" si="16"/>
        <v/>
      </c>
      <c r="DC13" t="str">
        <f t="shared" si="17"/>
        <v/>
      </c>
      <c r="DD13" s="224">
        <v>7</v>
      </c>
      <c r="DE13" s="3" t="str">
        <f>IF('DATA ENTRY'!CK12="","",IF('DATA ENTRY'!B12="","",IF(AND($DF$4='DATA ENTRY'!D12),'DATA ENTRY'!B12,"")))</f>
        <v/>
      </c>
      <c r="DF13" s="3" t="str">
        <f>IF('DATA ENTRY'!CK12="","",IF('DATA ENTRY'!C12="","",IF(AND($DF$4='DATA ENTRY'!D12),'DATA ENTRY'!C12,"")))</f>
        <v/>
      </c>
      <c r="DG13" s="4" t="str">
        <f>IF('DATA ENTRY'!CK12="","",IF('DATA ENTRY'!I12="","",IF(AND($DF$4='DATA ENTRY'!D12),'DATA ENTRY'!I12,"")))</f>
        <v/>
      </c>
      <c r="DH13" s="4" t="str">
        <f>IF('DATA ENTRY'!CK12="","",IF('DATA ENTRY'!CK12="","",IF(AND($DF$4='DATA ENTRY'!D12),'DATA ENTRY'!CK12,"")))</f>
        <v/>
      </c>
      <c r="DI13" s="3" t="str">
        <f>IF('DATA ENTRY'!CK12="","",IF('DATA ENTRY'!N12="","",IF(AND($DF$4='DATA ENTRY'!D12),'DATA ENTRY'!N12,"")))</f>
        <v/>
      </c>
      <c r="DJ13" s="107" t="str">
        <f>IF('DATA ENTRY'!CK12="","",IF('DATA ENTRY'!O12="","",IF(AND($DF$4='DATA ENTRY'!D12),'DATA ENTRY'!O12,"")))</f>
        <v/>
      </c>
      <c r="DK13" s="3" t="str">
        <f>IF('DATA ENTRY'!CK12="","",IF('DATA ENTRY'!P12="","",IF(AND($DF$4='DATA ENTRY'!D12),'DATA ENTRY'!P12,"")))</f>
        <v/>
      </c>
      <c r="DL13" s="107" t="str">
        <f>IF('DATA ENTRY'!CK12="","",IF('DATA ENTRY'!Q12="","",IF(AND($DF$4='DATA ENTRY'!D12),'DATA ENTRY'!Q12,"")))</f>
        <v/>
      </c>
      <c r="DM13" s="3" t="str">
        <f>IF('DATA ENTRY'!CK12="","",IF('DATA ENTRY'!R12="","",IF(AND($DF$4='DATA ENTRY'!D12),'DATA ENTRY'!R12,"")))</f>
        <v/>
      </c>
      <c r="DN13" s="107" t="str">
        <f>IF('DATA ENTRY'!CK12="","",IF('DATA ENTRY'!S12="","",IF(AND($DF$4='DATA ENTRY'!D12),'DATA ENTRY'!S12,"")))</f>
        <v/>
      </c>
      <c r="DO13" s="3" t="str">
        <f>IF('DATA ENTRY'!CK12="","",IF('DATA ENTRY'!E12="","",IF(AND($DF$4='DATA ENTRY'!D12),'DATA ENTRY'!E12,"")))</f>
        <v/>
      </c>
      <c r="DP13" s="3" t="str">
        <f>IF('DATA ENTRY'!CK12="","",IF('DATA ENTRY'!D12="","",IF(AND($DF$4='DATA ENTRY'!D12),'DATA ENTRY'!D12,"")))</f>
        <v/>
      </c>
      <c r="DQ13" s="3" t="str">
        <f>IF('DATA ENTRY'!CK12="","",IF('DATA ENTRY'!W12="","",IF(AND($DF$4='DATA ENTRY'!D12),'DATA ENTRY'!W12,"")))</f>
        <v/>
      </c>
      <c r="DR13" s="3" t="str">
        <f>IF('DATA ENTRY'!CK12="","",IF('DATA ENTRY'!X12="","",IF(AND($DF$4='DATA ENTRY'!D12),'DATA ENTRY'!X12,"")))</f>
        <v/>
      </c>
      <c r="DS13" s="108" t="str">
        <f t="shared" si="10"/>
        <v/>
      </c>
      <c r="DT13" s="108" t="str">
        <f>IF('DATA ENTRY'!CK12="","",IF('DATA ENTRY'!D12="","",IF(AND($DF$4='DATA ENTRY'!D12),'DATA ENTRY'!G12,"")))</f>
        <v/>
      </c>
      <c r="DY13">
        <f t="shared" si="11"/>
        <v>0</v>
      </c>
      <c r="EB13" t="str">
        <f t="shared" si="12"/>
        <v/>
      </c>
      <c r="EC13" t="str">
        <f t="shared" si="13"/>
        <v/>
      </c>
      <c r="ED13" s="224">
        <v>7</v>
      </c>
      <c r="EE13" s="3" t="str">
        <f>IF('DATA ENTRY'!CK12="","",IF('DATA ENTRY'!B12="","",IF(AND($EF$4='DATA ENTRY'!G12,$EH$4='DATA ENTRY'!F12),'DATA ENTRY'!B12,"")))</f>
        <v/>
      </c>
      <c r="EF13" s="3" t="str">
        <f>IF('DATA ENTRY'!CK12="","",IF('DATA ENTRY'!C12="","",IF(AND($EF$4='DATA ENTRY'!G12,$EH$4='DATA ENTRY'!F12),'DATA ENTRY'!C12,"")))</f>
        <v/>
      </c>
      <c r="EG13" s="4" t="str">
        <f>IF('DATA ENTRY'!CK12="","",IF('DATA ENTRY'!I12="","",IF(AND($EF$4='DATA ENTRY'!G12,$EH$4='DATA ENTRY'!F12),'DATA ENTRY'!I12,"")))</f>
        <v/>
      </c>
      <c r="EH13" s="4" t="str">
        <f>IF('DATA ENTRY'!CK12="","",IF('DATA ENTRY'!CK12="","",IF(AND($EF$4='DATA ENTRY'!G12,$EH$4='DATA ENTRY'!F12),'DATA ENTRY'!CK12,"")))</f>
        <v/>
      </c>
      <c r="EI13" s="3" t="str">
        <f>IF('DATA ENTRY'!CK12="","",IF('DATA ENTRY'!N12="","",IF(AND($EF$4='DATA ENTRY'!G12,$EH$4='DATA ENTRY'!F12),'DATA ENTRY'!N12,"")))</f>
        <v/>
      </c>
      <c r="EJ13" s="107" t="str">
        <f>IF('DATA ENTRY'!CK12="","",IF('DATA ENTRY'!O12="","",IF(AND($EF$4='DATA ENTRY'!G12,$EH$4='DATA ENTRY'!F12),'DATA ENTRY'!O12,"")))</f>
        <v/>
      </c>
      <c r="EK13" s="3" t="str">
        <f>IF('DATA ENTRY'!CK12="","",IF('DATA ENTRY'!P12="","",IF(AND($EF$4='DATA ENTRY'!G12,$EH$4='DATA ENTRY'!F12),'DATA ENTRY'!P12,"")))</f>
        <v/>
      </c>
      <c r="EL13" s="107" t="str">
        <f>IF('DATA ENTRY'!CK12="","",IF('DATA ENTRY'!Q12="","",IF(AND($EF$4='DATA ENTRY'!G12,$EH$4='DATA ENTRY'!F12),'DATA ENTRY'!Q12,"")))</f>
        <v/>
      </c>
      <c r="EM13" s="3" t="str">
        <f>IF('DATA ENTRY'!CK12="","",IF('DATA ENTRY'!R12="","",IF(AND($EF$4='DATA ENTRY'!G12,$EH$4='DATA ENTRY'!F12),'DATA ENTRY'!R12,"")))</f>
        <v/>
      </c>
      <c r="EN13" s="107" t="str">
        <f>IF('DATA ENTRY'!CK12="","",IF('DATA ENTRY'!S12="","",IF(AND($EF$4='DATA ENTRY'!G12,$EH$4='DATA ENTRY'!F12),'DATA ENTRY'!S12,"")))</f>
        <v/>
      </c>
      <c r="EO13" s="3" t="str">
        <f>IF('DATA ENTRY'!CK12="","",IF('DATA ENTRY'!E12="","",IF(AND($EF$4='DATA ENTRY'!G12,$EH$4='DATA ENTRY'!F12),'DATA ENTRY'!E12,"")))</f>
        <v/>
      </c>
      <c r="EP13" s="3" t="str">
        <f>IF('DATA ENTRY'!CK12="","",IF('DATA ENTRY'!D12="","",IF(AND($EF$4='DATA ENTRY'!G12,$EH$4='DATA ENTRY'!F12),'DATA ENTRY'!D12,"")))</f>
        <v/>
      </c>
      <c r="EQ13" s="3" t="str">
        <f>IF('DATA ENTRY'!CK12="","",IF('DATA ENTRY'!W12="","",IF(AND($EF$4='DATA ENTRY'!G12,$EH$4='DATA ENTRY'!F12),'DATA ENTRY'!W12,"")))</f>
        <v/>
      </c>
      <c r="ER13" s="3" t="str">
        <f>IF('DATA ENTRY'!CK12="","",IF('DATA ENTRY'!X12="","",IF(AND($EF$4='DATA ENTRY'!G12,$EH$4='DATA ENTRY'!F12),'DATA ENTRY'!X12,"")))</f>
        <v/>
      </c>
      <c r="ES13" s="108" t="str">
        <f t="shared" si="14"/>
        <v/>
      </c>
      <c r="ET13" s="108" t="str">
        <f>IF('DATA ENTRY'!CK12="","",IF('DATA ENTRY'!D12="","",IF(AND($EF$4='DATA ENTRY'!G12,$EH$4='DATA ENTRY'!F12),'DATA ENTRY'!G12,"")))</f>
        <v/>
      </c>
      <c r="EY13">
        <f t="shared" si="15"/>
        <v>0</v>
      </c>
    </row>
    <row r="14" spans="1:155">
      <c r="A14">
        <f>IF(S14=0,"",1+(MAX($A$7:A13)))</f>
        <v>8</v>
      </c>
      <c r="B14" s="224">
        <v>8</v>
      </c>
      <c r="C14" s="3" t="str">
        <f>IF('DATA ENTRY'!CK13="","",IF('DATA ENTRY'!B13="","",IF($D$4="All Post",'DATA ENTRY'!B13,IF(AND($D$4='DATA ENTRY'!CK13),'DATA ENTRY'!B13,""))))</f>
        <v>p=</v>
      </c>
      <c r="D14" s="3" t="str">
        <f>IF('DATA ENTRY'!CK13="","",IF('DATA ENTRY'!C13="","",IF($D$4="All Post",'DATA ENTRY'!C13,IF(AND($D$4='DATA ENTRY'!CK13),'DATA ENTRY'!C13,""))))</f>
        <v>uio</v>
      </c>
      <c r="E14" s="4">
        <f>IF('DATA ENTRY'!CK13="","",IF('DATA ENTRY'!I13="","",IF($D$4="All Post",'DATA ENTRY'!I13,IF(AND($D$4='DATA ENTRY'!CK13),'DATA ENTRY'!I13,""))))</f>
        <v>35292</v>
      </c>
      <c r="F14" s="4" t="str">
        <f>IF('DATA ENTRY'!CK13="","",IF('DATA ENTRY'!CK13="","",IF($D$4="All Post",'DATA ENTRY'!CK13,IF(AND($D$4='DATA ENTRY'!CK13),'DATA ENTRY'!CK13,""))))</f>
        <v>3rd Grade L-2</v>
      </c>
      <c r="G14" s="3" t="str">
        <f>IF('DATA ENTRY'!CK13="","",IF('DATA ENTRY'!N13="","",IF($D$4="All Post",'DATA ENTRY'!N13,IF(AND($D$4='DATA ENTRY'!CK13),'DATA ENTRY'!N13,""))))</f>
        <v xml:space="preserve">UG </v>
      </c>
      <c r="H14" s="107">
        <f>IF('DATA ENTRY'!CK13="","",IF('DATA ENTRY'!O13="","",IF($D$4="All Post",'DATA ENTRY'!O13,IF(AND($D$4='DATA ENTRY'!CK13),'DATA ENTRY'!O13,""))))</f>
        <v>0.68</v>
      </c>
      <c r="I14" s="3" t="str">
        <f>IF('DATA ENTRY'!CK13="","",IF('DATA ENTRY'!P13="","",IF($D$4="All Post",'DATA ENTRY'!P13,IF(AND($D$4='DATA ENTRY'!CK13),'DATA ENTRY'!P13,""))))</f>
        <v xml:space="preserve">B.ed </v>
      </c>
      <c r="J14" s="107">
        <f>IF('DATA ENTRY'!CK13="","",IF('DATA ENTRY'!Q13="","",IF($D$4="All Post",'DATA ENTRY'!Q13,IF(AND($D$4='DATA ENTRY'!CK13),'DATA ENTRY'!Q13,""))))</f>
        <v>0.72</v>
      </c>
      <c r="K14" s="3" t="str">
        <f>IF('DATA ENTRY'!CK13="","",IF('DATA ENTRY'!R13="","",IF($D$4="All Post",'DATA ENTRY'!R13,IF(AND($D$4='DATA ENTRY'!CK13),'DATA ENTRY'!R13,""))))</f>
        <v/>
      </c>
      <c r="L14" s="3" t="str">
        <f>IF('DATA ENTRY'!CK13="","",IF('DATA ENTRY'!S13="","",IF($D$4="All Post",'DATA ENTRY'!S13,IF(AND($D$4='DATA ENTRY'!CK13),'DATA ENTRY'!S13,""))))</f>
        <v/>
      </c>
      <c r="M14" s="3" t="str">
        <f>IF('DATA ENTRY'!CK13="","",IF('DATA ENTRY'!E13="","",IF($D$4="All Post",'DATA ENTRY'!E13,IF(AND($D$4='DATA ENTRY'!CK13),'DATA ENTRY'!E13,""))))</f>
        <v>GUPS NO. 06</v>
      </c>
      <c r="N14" s="3" t="str">
        <f>IF('DATA ENTRY'!CK13="","",IF('DATA ENTRY'!W13="","",IF($D$4="All Post",'DATA ENTRY'!W13,IF(AND($D$4='DATA ENTRY'!CK13),'DATA ENTRY'!W13,""))))</f>
        <v>OBC</v>
      </c>
      <c r="O14" s="3" t="str">
        <f>IF('DATA ENTRY'!CK13="","",IF('DATA ENTRY'!X13="","",IF($D$4="All Post",'DATA ENTRY'!X13,IF(AND($D$4='DATA ENTRY'!CK13),'DATA ENTRY'!X13,""))))</f>
        <v>FEMALE</v>
      </c>
      <c r="P14" s="3" t="str">
        <f>IF('DATA ENTRY'!CK13="","",IF('DATA ENTRY'!G13="","",IF($D$4="All Post",'DATA ENTRY'!G13,IF(AND($D$4='DATA ENTRY'!CK13),'DATA ENTRY'!G13,""))))</f>
        <v>Maths</v>
      </c>
      <c r="S14">
        <f t="shared" si="0"/>
        <v>1</v>
      </c>
      <c r="T14" t="str">
        <f t="shared" si="1"/>
        <v>All Post</v>
      </c>
      <c r="Z14" s="82" t="s">
        <v>183</v>
      </c>
      <c r="AA14">
        <v>8</v>
      </c>
      <c r="AB14" t="s">
        <v>113</v>
      </c>
      <c r="AC14" t="s">
        <v>208</v>
      </c>
      <c r="AD14" t="s">
        <v>210</v>
      </c>
      <c r="AE14" t="s">
        <v>145</v>
      </c>
      <c r="AF14" t="s">
        <v>151</v>
      </c>
      <c r="AG14" t="s">
        <v>219</v>
      </c>
      <c r="AH14" t="s">
        <v>222</v>
      </c>
      <c r="AI14" t="s">
        <v>224</v>
      </c>
      <c r="AK14" t="s">
        <v>200</v>
      </c>
      <c r="AM14" t="s">
        <v>241</v>
      </c>
      <c r="AO14" t="s">
        <v>258</v>
      </c>
      <c r="AQ14" t="s">
        <v>283</v>
      </c>
      <c r="AS14" t="s">
        <v>312</v>
      </c>
      <c r="AT14" t="s">
        <v>323</v>
      </c>
      <c r="AU14" t="s">
        <v>331</v>
      </c>
      <c r="AV14" t="s">
        <v>343</v>
      </c>
      <c r="AW14" t="s">
        <v>364</v>
      </c>
      <c r="AY14" t="s">
        <v>379</v>
      </c>
      <c r="AZ14" t="s">
        <v>391</v>
      </c>
      <c r="BA14" t="s">
        <v>401</v>
      </c>
      <c r="BB14" t="s">
        <v>409</v>
      </c>
      <c r="BD14" t="s">
        <v>425</v>
      </c>
      <c r="BF14" t="s">
        <v>267</v>
      </c>
      <c r="BH14" t="s">
        <v>450</v>
      </c>
      <c r="BZ14" t="str">
        <f t="shared" si="2"/>
        <v/>
      </c>
      <c r="CA14" t="str">
        <f t="shared" si="3"/>
        <v/>
      </c>
      <c r="CB14" s="224">
        <v>8</v>
      </c>
      <c r="CC14" s="3" t="str">
        <f>IF('DATA ENTRY'!CK13="","",IF('DATA ENTRY'!B13="","",IF(AND($CD$4='DATA ENTRY'!CK13,$CG$4='DATA ENTRY'!D13),'DATA ENTRY'!B13,"")))</f>
        <v/>
      </c>
      <c r="CD14" s="3" t="str">
        <f>IF('DATA ENTRY'!CK13="","",IF('DATA ENTRY'!C13="","",IF(AND($CD$4='DATA ENTRY'!CK13,$CG$4='DATA ENTRY'!D13),'DATA ENTRY'!C13,"")))</f>
        <v/>
      </c>
      <c r="CE14" s="4" t="str">
        <f>IF('DATA ENTRY'!CK13="","",IF('DATA ENTRY'!I13="","",IF(AND($CD$4='DATA ENTRY'!CK13,$CG$4='DATA ENTRY'!D13),'DATA ENTRY'!I13,"")))</f>
        <v/>
      </c>
      <c r="CF14" s="4" t="str">
        <f>IF('DATA ENTRY'!CK13="","",IF('DATA ENTRY'!CK13="","",IF(AND($CD$4='DATA ENTRY'!CK13,$CG$4='DATA ENTRY'!D13),'DATA ENTRY'!CK13,"")))</f>
        <v/>
      </c>
      <c r="CG14" s="3" t="str">
        <f>IF('DATA ENTRY'!CK13="","",IF('DATA ENTRY'!N13="","",IF(AND($CD$4='DATA ENTRY'!CK13,$CG$4='DATA ENTRY'!D13),'DATA ENTRY'!N13,"")))</f>
        <v/>
      </c>
      <c r="CH14" s="107" t="str">
        <f>IF('DATA ENTRY'!CK13="","",IF('DATA ENTRY'!O13="","",IF(AND($CD$4='DATA ENTRY'!CK13,$CG$4='DATA ENTRY'!D13),'DATA ENTRY'!O13,"")))</f>
        <v/>
      </c>
      <c r="CI14" s="3" t="str">
        <f>IF('DATA ENTRY'!CK13="","",IF('DATA ENTRY'!P13="","",IF(AND($CD$4='DATA ENTRY'!CK13,$CG$4='DATA ENTRY'!D13),'DATA ENTRY'!P13,"")))</f>
        <v/>
      </c>
      <c r="CJ14" s="107" t="str">
        <f>IF('DATA ENTRY'!CK13="","",IF('DATA ENTRY'!Q13="","",IF(AND($CD$4='DATA ENTRY'!CK13,$CG$4='DATA ENTRY'!D13),'DATA ENTRY'!Q13,"")))</f>
        <v/>
      </c>
      <c r="CK14" s="3" t="str">
        <f>IF('DATA ENTRY'!CK13="","",IF('DATA ENTRY'!R13="","",IF(AND($CD$4='DATA ENTRY'!CK13,$CG$4='DATA ENTRY'!D13),'DATA ENTRY'!R13,"")))</f>
        <v/>
      </c>
      <c r="CL14" s="3" t="str">
        <f>IF('DATA ENTRY'!CK13="","",IF('DATA ENTRY'!S13="","",IF(AND($CD$4='DATA ENTRY'!CK13,$CG$4='DATA ENTRY'!D13),'DATA ENTRY'!S13,"")))</f>
        <v/>
      </c>
      <c r="CM14" s="3" t="str">
        <f>IF('DATA ENTRY'!CK13="","",IF('DATA ENTRY'!E13="","",IF(AND($CD$4='DATA ENTRY'!CK13,$CG$4='DATA ENTRY'!D13),'DATA ENTRY'!E13,"")))</f>
        <v/>
      </c>
      <c r="CN14" s="3" t="str">
        <f>IF('DATA ENTRY'!CK13="","",IF('DATA ENTRY'!W13="","",IF(AND($CD$4='DATA ENTRY'!CK13,$CG$4='DATA ENTRY'!D13),'DATA ENTRY'!W13,"")))</f>
        <v/>
      </c>
      <c r="CO14" s="3" t="str">
        <f>IF('DATA ENTRY'!CK13="","",IF('DATA ENTRY'!X13="","",IF(AND($CD$4='DATA ENTRY'!CK13,$CG$4='DATA ENTRY'!D13),'DATA ENTRY'!X13,"")))</f>
        <v/>
      </c>
      <c r="CP14" s="108" t="str">
        <f t="shared" si="4"/>
        <v/>
      </c>
      <c r="CQ14" s="108" t="str">
        <f>IF('DATA ENTRY'!CK13="","",IF('DATA ENTRY'!G13="","",IF(AND($CD$4='DATA ENTRY'!CK13,$CG$4='DATA ENTRY'!D13),'DATA ENTRY'!G13,"")))</f>
        <v/>
      </c>
      <c r="CR14" s="230" t="str">
        <f>IF('DATA ENTRY'!CK13="","",IF('DATA ENTRY'!D13="","",IF(AND($CD$4='DATA ENTRY'!CK13,$CG$4='DATA ENTRY'!D13),'DATA ENTRY'!D13,"")))</f>
        <v/>
      </c>
      <c r="CS14">
        <f t="shared" si="5"/>
        <v>0</v>
      </c>
      <c r="CT14">
        <f t="shared" si="6"/>
        <v>0</v>
      </c>
      <c r="CV14" s="139"/>
      <c r="CX14">
        <f t="shared" si="7"/>
        <v>0</v>
      </c>
      <c r="DB14" t="str">
        <f t="shared" si="16"/>
        <v/>
      </c>
      <c r="DC14" t="str">
        <f t="shared" si="17"/>
        <v/>
      </c>
      <c r="DD14" s="224">
        <v>8</v>
      </c>
      <c r="DE14" s="3" t="str">
        <f>IF('DATA ENTRY'!CK13="","",IF('DATA ENTRY'!B13="","",IF(AND($DF$4='DATA ENTRY'!D13),'DATA ENTRY'!B13,"")))</f>
        <v/>
      </c>
      <c r="DF14" s="3" t="str">
        <f>IF('DATA ENTRY'!CK13="","",IF('DATA ENTRY'!C13="","",IF(AND($DF$4='DATA ENTRY'!D13),'DATA ENTRY'!C13,"")))</f>
        <v/>
      </c>
      <c r="DG14" s="4" t="str">
        <f>IF('DATA ENTRY'!CK13="","",IF('DATA ENTRY'!I13="","",IF(AND($DF$4='DATA ENTRY'!D13),'DATA ENTRY'!I13,"")))</f>
        <v/>
      </c>
      <c r="DH14" s="4" t="str">
        <f>IF('DATA ENTRY'!CK13="","",IF('DATA ENTRY'!CK13="","",IF(AND($DF$4='DATA ENTRY'!D13),'DATA ENTRY'!CK13,"")))</f>
        <v/>
      </c>
      <c r="DI14" s="3" t="str">
        <f>IF('DATA ENTRY'!CK13="","",IF('DATA ENTRY'!N13="","",IF(AND($DF$4='DATA ENTRY'!D13),'DATA ENTRY'!N13,"")))</f>
        <v/>
      </c>
      <c r="DJ14" s="107" t="str">
        <f>IF('DATA ENTRY'!CK13="","",IF('DATA ENTRY'!O13="","",IF(AND($DF$4='DATA ENTRY'!D13),'DATA ENTRY'!O13,"")))</f>
        <v/>
      </c>
      <c r="DK14" s="3" t="str">
        <f>IF('DATA ENTRY'!CK13="","",IF('DATA ENTRY'!P13="","",IF(AND($DF$4='DATA ENTRY'!D13),'DATA ENTRY'!P13,"")))</f>
        <v/>
      </c>
      <c r="DL14" s="107" t="str">
        <f>IF('DATA ENTRY'!CK13="","",IF('DATA ENTRY'!Q13="","",IF(AND($DF$4='DATA ENTRY'!D13),'DATA ENTRY'!Q13,"")))</f>
        <v/>
      </c>
      <c r="DM14" s="3" t="str">
        <f>IF('DATA ENTRY'!CK13="","",IF('DATA ENTRY'!R13="","",IF(AND($DF$4='DATA ENTRY'!D13),'DATA ENTRY'!R13,"")))</f>
        <v/>
      </c>
      <c r="DN14" s="107" t="str">
        <f>IF('DATA ENTRY'!CK13="","",IF('DATA ENTRY'!S13="","",IF(AND($DF$4='DATA ENTRY'!D13),'DATA ENTRY'!S13,"")))</f>
        <v/>
      </c>
      <c r="DO14" s="3" t="str">
        <f>IF('DATA ENTRY'!CK13="","",IF('DATA ENTRY'!E13="","",IF(AND($DF$4='DATA ENTRY'!D13),'DATA ENTRY'!E13,"")))</f>
        <v/>
      </c>
      <c r="DP14" s="3" t="str">
        <f>IF('DATA ENTRY'!CK13="","",IF('DATA ENTRY'!D13="","",IF(AND($DF$4='DATA ENTRY'!D13),'DATA ENTRY'!D13,"")))</f>
        <v/>
      </c>
      <c r="DQ14" s="3" t="str">
        <f>IF('DATA ENTRY'!CK13="","",IF('DATA ENTRY'!W13="","",IF(AND($DF$4='DATA ENTRY'!D13),'DATA ENTRY'!W13,"")))</f>
        <v/>
      </c>
      <c r="DR14" s="3" t="str">
        <f>IF('DATA ENTRY'!CK13="","",IF('DATA ENTRY'!X13="","",IF(AND($DF$4='DATA ENTRY'!D13),'DATA ENTRY'!X13,"")))</f>
        <v/>
      </c>
      <c r="DS14" s="108" t="str">
        <f t="shared" si="10"/>
        <v/>
      </c>
      <c r="DT14" s="108" t="str">
        <f>IF('DATA ENTRY'!CK13="","",IF('DATA ENTRY'!D13="","",IF(AND($DF$4='DATA ENTRY'!D13),'DATA ENTRY'!G13,"")))</f>
        <v/>
      </c>
      <c r="DY14">
        <f t="shared" si="11"/>
        <v>0</v>
      </c>
      <c r="EB14" t="str">
        <f t="shared" si="12"/>
        <v/>
      </c>
      <c r="EC14" t="str">
        <f t="shared" si="13"/>
        <v/>
      </c>
      <c r="ED14" s="224">
        <v>8</v>
      </c>
      <c r="EE14" s="3" t="str">
        <f>IF('DATA ENTRY'!CK13="","",IF('DATA ENTRY'!B13="","",IF(AND($EF$4='DATA ENTRY'!G13,$EH$4='DATA ENTRY'!F13),'DATA ENTRY'!B13,"")))</f>
        <v/>
      </c>
      <c r="EF14" s="3" t="str">
        <f>IF('DATA ENTRY'!CK13="","",IF('DATA ENTRY'!C13="","",IF(AND($EF$4='DATA ENTRY'!G13,$EH$4='DATA ENTRY'!F13),'DATA ENTRY'!C13,"")))</f>
        <v/>
      </c>
      <c r="EG14" s="4" t="str">
        <f>IF('DATA ENTRY'!CK13="","",IF('DATA ENTRY'!I13="","",IF(AND($EF$4='DATA ENTRY'!G13,$EH$4='DATA ENTRY'!F13),'DATA ENTRY'!I13,"")))</f>
        <v/>
      </c>
      <c r="EH14" s="4" t="str">
        <f>IF('DATA ENTRY'!CK13="","",IF('DATA ENTRY'!CK13="","",IF(AND($EF$4='DATA ENTRY'!G13,$EH$4='DATA ENTRY'!F13),'DATA ENTRY'!CK13,"")))</f>
        <v/>
      </c>
      <c r="EI14" s="3" t="str">
        <f>IF('DATA ENTRY'!CK13="","",IF('DATA ENTRY'!N13="","",IF(AND($EF$4='DATA ENTRY'!G13,$EH$4='DATA ENTRY'!F13),'DATA ENTRY'!N13,"")))</f>
        <v/>
      </c>
      <c r="EJ14" s="107" t="str">
        <f>IF('DATA ENTRY'!CK13="","",IF('DATA ENTRY'!O13="","",IF(AND($EF$4='DATA ENTRY'!G13,$EH$4='DATA ENTRY'!F13),'DATA ENTRY'!O13,"")))</f>
        <v/>
      </c>
      <c r="EK14" s="3" t="str">
        <f>IF('DATA ENTRY'!CK13="","",IF('DATA ENTRY'!P13="","",IF(AND($EF$4='DATA ENTRY'!G13,$EH$4='DATA ENTRY'!F13),'DATA ENTRY'!P13,"")))</f>
        <v/>
      </c>
      <c r="EL14" s="107" t="str">
        <f>IF('DATA ENTRY'!CK13="","",IF('DATA ENTRY'!Q13="","",IF(AND($EF$4='DATA ENTRY'!G13,$EH$4='DATA ENTRY'!F13),'DATA ENTRY'!Q13,"")))</f>
        <v/>
      </c>
      <c r="EM14" s="3" t="str">
        <f>IF('DATA ENTRY'!CK13="","",IF('DATA ENTRY'!R13="","",IF(AND($EF$4='DATA ENTRY'!G13,$EH$4='DATA ENTRY'!F13),'DATA ENTRY'!R13,"")))</f>
        <v/>
      </c>
      <c r="EN14" s="107" t="str">
        <f>IF('DATA ENTRY'!CK13="","",IF('DATA ENTRY'!S13="","",IF(AND($EF$4='DATA ENTRY'!G13,$EH$4='DATA ENTRY'!F13),'DATA ENTRY'!S13,"")))</f>
        <v/>
      </c>
      <c r="EO14" s="3" t="str">
        <f>IF('DATA ENTRY'!CK13="","",IF('DATA ENTRY'!E13="","",IF(AND($EF$4='DATA ENTRY'!G13,$EH$4='DATA ENTRY'!F13),'DATA ENTRY'!E13,"")))</f>
        <v/>
      </c>
      <c r="EP14" s="3" t="str">
        <f>IF('DATA ENTRY'!CK13="","",IF('DATA ENTRY'!D13="","",IF(AND($EF$4='DATA ENTRY'!G13,$EH$4='DATA ENTRY'!F13),'DATA ENTRY'!D13,"")))</f>
        <v/>
      </c>
      <c r="EQ14" s="3" t="str">
        <f>IF('DATA ENTRY'!CK13="","",IF('DATA ENTRY'!W13="","",IF(AND($EF$4='DATA ENTRY'!G13,$EH$4='DATA ENTRY'!F13),'DATA ENTRY'!W13,"")))</f>
        <v/>
      </c>
      <c r="ER14" s="3" t="str">
        <f>IF('DATA ENTRY'!CK13="","",IF('DATA ENTRY'!X13="","",IF(AND($EF$4='DATA ENTRY'!G13,$EH$4='DATA ENTRY'!F13),'DATA ENTRY'!X13,"")))</f>
        <v/>
      </c>
      <c r="ES14" s="108" t="str">
        <f t="shared" si="14"/>
        <v/>
      </c>
      <c r="ET14" s="108" t="str">
        <f>IF('DATA ENTRY'!CK13="","",IF('DATA ENTRY'!D13="","",IF(AND($EF$4='DATA ENTRY'!G13,$EH$4='DATA ENTRY'!F13),'DATA ENTRY'!G13,"")))</f>
        <v/>
      </c>
      <c r="EY14">
        <f t="shared" si="15"/>
        <v>0</v>
      </c>
    </row>
    <row r="15" spans="1:155">
      <c r="A15">
        <f>IF(S15=0,"",1+(MAX($A$7:A14)))</f>
        <v>9</v>
      </c>
      <c r="B15" s="224">
        <v>9</v>
      </c>
      <c r="C15" s="3" t="str">
        <f>IF('DATA ENTRY'!CK14="","",IF('DATA ENTRY'!B14="","",IF($D$4="All Post",'DATA ENTRY'!B14,IF(AND($D$4='DATA ENTRY'!CK14),'DATA ENTRY'!B14,""))))</f>
        <v>jggh</v>
      </c>
      <c r="D15" s="3" t="str">
        <f>IF('DATA ENTRY'!CK14="","",IF('DATA ENTRY'!C14="","",IF($D$4="All Post",'DATA ENTRY'!C14,IF(AND($D$4='DATA ENTRY'!CK14),'DATA ENTRY'!C14,""))))</f>
        <v>dfzd</v>
      </c>
      <c r="E15" s="4">
        <f>IF('DATA ENTRY'!CK14="","",IF('DATA ENTRY'!I14="","",IF($D$4="All Post",'DATA ENTRY'!I14,IF(AND($D$4='DATA ENTRY'!CK14),'DATA ENTRY'!I14,""))))</f>
        <v>36542</v>
      </c>
      <c r="F15" s="4" t="str">
        <f>IF('DATA ENTRY'!CK14="","",IF('DATA ENTRY'!CK14="","",IF($D$4="All Post",'DATA ENTRY'!CK14,IF(AND($D$4='DATA ENTRY'!CK14),'DATA ENTRY'!CK14,""))))</f>
        <v>3rd Grade P.E.T.</v>
      </c>
      <c r="G15" s="3" t="str">
        <f>IF('DATA ENTRY'!CK14="","",IF('DATA ENTRY'!N14="","",IF($D$4="All Post",'DATA ENTRY'!N14,IF(AND($D$4='DATA ENTRY'!CK14),'DATA ENTRY'!N14,""))))</f>
        <v xml:space="preserve">UG </v>
      </c>
      <c r="H15" s="107">
        <f>IF('DATA ENTRY'!CK14="","",IF('DATA ENTRY'!O14="","",IF($D$4="All Post",'DATA ENTRY'!O14,IF(AND($D$4='DATA ENTRY'!CK14),'DATA ENTRY'!O14,""))))</f>
        <v>0.55000000000000004</v>
      </c>
      <c r="I15" s="3" t="str">
        <f>IF('DATA ENTRY'!CK14="","",IF('DATA ENTRY'!P14="","",IF($D$4="All Post",'DATA ENTRY'!P14,IF(AND($D$4='DATA ENTRY'!CK14),'DATA ENTRY'!P14,""))))</f>
        <v>B.P.Ed.</v>
      </c>
      <c r="J15" s="107">
        <f>IF('DATA ENTRY'!CK14="","",IF('DATA ENTRY'!Q14="","",IF($D$4="All Post",'DATA ENTRY'!Q14,IF(AND($D$4='DATA ENTRY'!CK14),'DATA ENTRY'!Q14,""))))</f>
        <v>0.75</v>
      </c>
      <c r="K15" s="3" t="str">
        <f>IF('DATA ENTRY'!CK14="","",IF('DATA ENTRY'!R14="","",IF($D$4="All Post",'DATA ENTRY'!R14,IF(AND($D$4='DATA ENTRY'!CK14),'DATA ENTRY'!R14,""))))</f>
        <v/>
      </c>
      <c r="L15" s="3" t="str">
        <f>IF('DATA ENTRY'!CK14="","",IF('DATA ENTRY'!S14="","",IF($D$4="All Post",'DATA ENTRY'!S14,IF(AND($D$4='DATA ENTRY'!CK14),'DATA ENTRY'!S14,""))))</f>
        <v/>
      </c>
      <c r="M15" s="3" t="str">
        <f>IF('DATA ENTRY'!CK14="","",IF('DATA ENTRY'!E14="","",IF($D$4="All Post",'DATA ENTRY'!E14,IF(AND($D$4='DATA ENTRY'!CK14),'DATA ENTRY'!E14,""))))</f>
        <v>GUPS NO. 06</v>
      </c>
      <c r="N15" s="3" t="str">
        <f>IF('DATA ENTRY'!CK14="","",IF('DATA ENTRY'!W14="","",IF($D$4="All Post",'DATA ENTRY'!W14,IF(AND($D$4='DATA ENTRY'!CK14),'DATA ENTRY'!W14,""))))</f>
        <v>OBC</v>
      </c>
      <c r="O15" s="3" t="str">
        <f>IF('DATA ENTRY'!CK14="","",IF('DATA ENTRY'!X14="","",IF($D$4="All Post",'DATA ENTRY'!X14,IF(AND($D$4='DATA ENTRY'!CK14),'DATA ENTRY'!X14,""))))</f>
        <v>MALE</v>
      </c>
      <c r="P15" s="3" t="str">
        <f>IF('DATA ENTRY'!CK14="","",IF('DATA ENTRY'!G14="","",IF($D$4="All Post",'DATA ENTRY'!G14,IF(AND($D$4='DATA ENTRY'!CK14),'DATA ENTRY'!G14,""))))</f>
        <v>NA</v>
      </c>
      <c r="S15">
        <f t="shared" si="0"/>
        <v>1</v>
      </c>
      <c r="T15" t="str">
        <f t="shared" si="1"/>
        <v>All Post</v>
      </c>
      <c r="Z15" s="82" t="s">
        <v>190</v>
      </c>
      <c r="AA15">
        <v>9</v>
      </c>
      <c r="AB15" t="s">
        <v>205</v>
      </c>
      <c r="AC15" t="s">
        <v>122</v>
      </c>
      <c r="AD15" t="s">
        <v>136</v>
      </c>
      <c r="AF15" t="s">
        <v>152</v>
      </c>
      <c r="AG15" t="s">
        <v>163</v>
      </c>
      <c r="AH15" t="s">
        <v>178</v>
      </c>
      <c r="AI15" t="s">
        <v>189</v>
      </c>
      <c r="AK15" t="s">
        <v>201</v>
      </c>
      <c r="AM15" t="s">
        <v>242</v>
      </c>
      <c r="AO15" t="s">
        <v>259</v>
      </c>
      <c r="AQ15" t="s">
        <v>284</v>
      </c>
      <c r="AS15" t="s">
        <v>315</v>
      </c>
      <c r="AU15" t="s">
        <v>332</v>
      </c>
      <c r="AV15" t="s">
        <v>355</v>
      </c>
      <c r="AY15" t="s">
        <v>380</v>
      </c>
      <c r="AZ15" t="s">
        <v>392</v>
      </c>
      <c r="BD15" t="s">
        <v>426</v>
      </c>
      <c r="BF15" t="s">
        <v>268</v>
      </c>
      <c r="BH15" t="s">
        <v>451</v>
      </c>
      <c r="BZ15" t="str">
        <f t="shared" si="2"/>
        <v/>
      </c>
      <c r="CA15" t="str">
        <f t="shared" si="3"/>
        <v/>
      </c>
      <c r="CB15" s="224">
        <v>9</v>
      </c>
      <c r="CC15" s="3" t="str">
        <f>IF('DATA ENTRY'!CK14="","",IF('DATA ENTRY'!B14="","",IF(AND($CD$4='DATA ENTRY'!CK14,$CG$4='DATA ENTRY'!D14),'DATA ENTRY'!B14,"")))</f>
        <v/>
      </c>
      <c r="CD15" s="3" t="str">
        <f>IF('DATA ENTRY'!CK14="","",IF('DATA ENTRY'!C14="","",IF(AND($CD$4='DATA ENTRY'!CK14,$CG$4='DATA ENTRY'!D14),'DATA ENTRY'!C14,"")))</f>
        <v/>
      </c>
      <c r="CE15" s="4" t="str">
        <f>IF('DATA ENTRY'!CK14="","",IF('DATA ENTRY'!I14="","",IF(AND($CD$4='DATA ENTRY'!CK14,$CG$4='DATA ENTRY'!D14),'DATA ENTRY'!I14,"")))</f>
        <v/>
      </c>
      <c r="CF15" s="4" t="str">
        <f>IF('DATA ENTRY'!CK14="","",IF('DATA ENTRY'!CK14="","",IF(AND($CD$4='DATA ENTRY'!CK14,$CG$4='DATA ENTRY'!D14),'DATA ENTRY'!CK14,"")))</f>
        <v/>
      </c>
      <c r="CG15" s="3" t="str">
        <f>IF('DATA ENTRY'!CK14="","",IF('DATA ENTRY'!N14="","",IF(AND($CD$4='DATA ENTRY'!CK14,$CG$4='DATA ENTRY'!D14),'DATA ENTRY'!N14,"")))</f>
        <v/>
      </c>
      <c r="CH15" s="107" t="str">
        <f>IF('DATA ENTRY'!CK14="","",IF('DATA ENTRY'!O14="","",IF(AND($CD$4='DATA ENTRY'!CK14,$CG$4='DATA ENTRY'!D14),'DATA ENTRY'!O14,"")))</f>
        <v/>
      </c>
      <c r="CI15" s="3" t="str">
        <f>IF('DATA ENTRY'!CK14="","",IF('DATA ENTRY'!P14="","",IF(AND($CD$4='DATA ENTRY'!CK14,$CG$4='DATA ENTRY'!D14),'DATA ENTRY'!P14,"")))</f>
        <v/>
      </c>
      <c r="CJ15" s="107" t="str">
        <f>IF('DATA ENTRY'!CK14="","",IF('DATA ENTRY'!Q14="","",IF(AND($CD$4='DATA ENTRY'!CK14,$CG$4='DATA ENTRY'!D14),'DATA ENTRY'!Q14,"")))</f>
        <v/>
      </c>
      <c r="CK15" s="3" t="str">
        <f>IF('DATA ENTRY'!CK14="","",IF('DATA ENTRY'!R14="","",IF(AND($CD$4='DATA ENTRY'!CK14,$CG$4='DATA ENTRY'!D14),'DATA ENTRY'!R14,"")))</f>
        <v/>
      </c>
      <c r="CL15" s="3" t="str">
        <f>IF('DATA ENTRY'!CK14="","",IF('DATA ENTRY'!S14="","",IF(AND($CD$4='DATA ENTRY'!CK14,$CG$4='DATA ENTRY'!D14),'DATA ENTRY'!S14,"")))</f>
        <v/>
      </c>
      <c r="CM15" s="3" t="str">
        <f>IF('DATA ENTRY'!CK14="","",IF('DATA ENTRY'!E14="","",IF(AND($CD$4='DATA ENTRY'!CK14,$CG$4='DATA ENTRY'!D14),'DATA ENTRY'!E14,"")))</f>
        <v/>
      </c>
      <c r="CN15" s="3" t="str">
        <f>IF('DATA ENTRY'!CK14="","",IF('DATA ENTRY'!W14="","",IF(AND($CD$4='DATA ENTRY'!CK14,$CG$4='DATA ENTRY'!D14),'DATA ENTRY'!W14,"")))</f>
        <v/>
      </c>
      <c r="CO15" s="3" t="str">
        <f>IF('DATA ENTRY'!CK14="","",IF('DATA ENTRY'!X14="","",IF(AND($CD$4='DATA ENTRY'!CK14,$CG$4='DATA ENTRY'!D14),'DATA ENTRY'!X14,"")))</f>
        <v/>
      </c>
      <c r="CP15" s="108" t="str">
        <f t="shared" si="4"/>
        <v/>
      </c>
      <c r="CQ15" s="108" t="str">
        <f>IF('DATA ENTRY'!CK14="","",IF('DATA ENTRY'!G14="","",IF(AND($CD$4='DATA ENTRY'!CK14,$CG$4='DATA ENTRY'!D14),'DATA ENTRY'!G14,"")))</f>
        <v/>
      </c>
      <c r="CR15" s="230" t="str">
        <f>IF('DATA ENTRY'!CK14="","",IF('DATA ENTRY'!D14="","",IF(AND($CD$4='DATA ENTRY'!CK14,$CG$4='DATA ENTRY'!D14),'DATA ENTRY'!D14,"")))</f>
        <v/>
      </c>
      <c r="CS15">
        <f t="shared" si="5"/>
        <v>0</v>
      </c>
      <c r="CT15">
        <f t="shared" si="6"/>
        <v>0</v>
      </c>
      <c r="CV15" s="139"/>
      <c r="CX15">
        <f t="shared" si="7"/>
        <v>0</v>
      </c>
      <c r="DB15" t="str">
        <f t="shared" si="16"/>
        <v/>
      </c>
      <c r="DC15" t="str">
        <f t="shared" si="17"/>
        <v/>
      </c>
      <c r="DD15" s="224">
        <v>9</v>
      </c>
      <c r="DE15" s="3" t="str">
        <f>IF('DATA ENTRY'!CK14="","",IF('DATA ENTRY'!B14="","",IF(AND($DF$4='DATA ENTRY'!D14),'DATA ENTRY'!B14,"")))</f>
        <v/>
      </c>
      <c r="DF15" s="3" t="str">
        <f>IF('DATA ENTRY'!CK14="","",IF('DATA ENTRY'!C14="","",IF(AND($DF$4='DATA ENTRY'!D14),'DATA ENTRY'!C14,"")))</f>
        <v/>
      </c>
      <c r="DG15" s="4" t="str">
        <f>IF('DATA ENTRY'!CK14="","",IF('DATA ENTRY'!I14="","",IF(AND($DF$4='DATA ENTRY'!D14),'DATA ENTRY'!I14,"")))</f>
        <v/>
      </c>
      <c r="DH15" s="4" t="str">
        <f>IF('DATA ENTRY'!CK14="","",IF('DATA ENTRY'!CK14="","",IF(AND($DF$4='DATA ENTRY'!D14),'DATA ENTRY'!CK14,"")))</f>
        <v/>
      </c>
      <c r="DI15" s="3" t="str">
        <f>IF('DATA ENTRY'!CK14="","",IF('DATA ENTRY'!N14="","",IF(AND($DF$4='DATA ENTRY'!D14),'DATA ENTRY'!N14,"")))</f>
        <v/>
      </c>
      <c r="DJ15" s="107" t="str">
        <f>IF('DATA ENTRY'!CK14="","",IF('DATA ENTRY'!O14="","",IF(AND($DF$4='DATA ENTRY'!D14),'DATA ENTRY'!O14,"")))</f>
        <v/>
      </c>
      <c r="DK15" s="3" t="str">
        <f>IF('DATA ENTRY'!CK14="","",IF('DATA ENTRY'!P14="","",IF(AND($DF$4='DATA ENTRY'!D14),'DATA ENTRY'!P14,"")))</f>
        <v/>
      </c>
      <c r="DL15" s="107" t="str">
        <f>IF('DATA ENTRY'!CK14="","",IF('DATA ENTRY'!Q14="","",IF(AND($DF$4='DATA ENTRY'!D14),'DATA ENTRY'!Q14,"")))</f>
        <v/>
      </c>
      <c r="DM15" s="3" t="str">
        <f>IF('DATA ENTRY'!CK14="","",IF('DATA ENTRY'!R14="","",IF(AND($DF$4='DATA ENTRY'!D14),'DATA ENTRY'!R14,"")))</f>
        <v/>
      </c>
      <c r="DN15" s="107" t="str">
        <f>IF('DATA ENTRY'!CK14="","",IF('DATA ENTRY'!S14="","",IF(AND($DF$4='DATA ENTRY'!D14),'DATA ENTRY'!S14,"")))</f>
        <v/>
      </c>
      <c r="DO15" s="3" t="str">
        <f>IF('DATA ENTRY'!CK14="","",IF('DATA ENTRY'!E14="","",IF(AND($DF$4='DATA ENTRY'!D14),'DATA ENTRY'!E14,"")))</f>
        <v/>
      </c>
      <c r="DP15" s="3" t="str">
        <f>IF('DATA ENTRY'!CK14="","",IF('DATA ENTRY'!D14="","",IF(AND($DF$4='DATA ENTRY'!D14),'DATA ENTRY'!D14,"")))</f>
        <v/>
      </c>
      <c r="DQ15" s="3" t="str">
        <f>IF('DATA ENTRY'!CK14="","",IF('DATA ENTRY'!W14="","",IF(AND($DF$4='DATA ENTRY'!D14),'DATA ENTRY'!W14,"")))</f>
        <v/>
      </c>
      <c r="DR15" s="3" t="str">
        <f>IF('DATA ENTRY'!CK14="","",IF('DATA ENTRY'!X14="","",IF(AND($DF$4='DATA ENTRY'!D14),'DATA ENTRY'!X14,"")))</f>
        <v/>
      </c>
      <c r="DS15" s="108" t="str">
        <f t="shared" si="10"/>
        <v/>
      </c>
      <c r="DT15" s="108" t="str">
        <f>IF('DATA ENTRY'!CK14="","",IF('DATA ENTRY'!D14="","",IF(AND($DF$4='DATA ENTRY'!D14),'DATA ENTRY'!G14,"")))</f>
        <v/>
      </c>
      <c r="DY15">
        <f t="shared" si="11"/>
        <v>0</v>
      </c>
      <c r="EB15" t="str">
        <f t="shared" si="12"/>
        <v/>
      </c>
      <c r="EC15" t="str">
        <f t="shared" si="13"/>
        <v/>
      </c>
      <c r="ED15" s="224">
        <v>9</v>
      </c>
      <c r="EE15" s="3" t="str">
        <f>IF('DATA ENTRY'!CK14="","",IF('DATA ENTRY'!B14="","",IF(AND($EF$4='DATA ENTRY'!G14,$EH$4='DATA ENTRY'!F14),'DATA ENTRY'!B14,"")))</f>
        <v/>
      </c>
      <c r="EF15" s="3" t="str">
        <f>IF('DATA ENTRY'!CK14="","",IF('DATA ENTRY'!C14="","",IF(AND($EF$4='DATA ENTRY'!G14,$EH$4='DATA ENTRY'!F14),'DATA ENTRY'!C14,"")))</f>
        <v/>
      </c>
      <c r="EG15" s="4" t="str">
        <f>IF('DATA ENTRY'!CK14="","",IF('DATA ENTRY'!I14="","",IF(AND($EF$4='DATA ENTRY'!G14,$EH$4='DATA ENTRY'!F14),'DATA ENTRY'!I14,"")))</f>
        <v/>
      </c>
      <c r="EH15" s="4" t="str">
        <f>IF('DATA ENTRY'!CK14="","",IF('DATA ENTRY'!CK14="","",IF(AND($EF$4='DATA ENTRY'!G14,$EH$4='DATA ENTRY'!F14),'DATA ENTRY'!CK14,"")))</f>
        <v/>
      </c>
      <c r="EI15" s="3" t="str">
        <f>IF('DATA ENTRY'!CK14="","",IF('DATA ENTRY'!N14="","",IF(AND($EF$4='DATA ENTRY'!G14,$EH$4='DATA ENTRY'!F14),'DATA ENTRY'!N14,"")))</f>
        <v/>
      </c>
      <c r="EJ15" s="107" t="str">
        <f>IF('DATA ENTRY'!CK14="","",IF('DATA ENTRY'!O14="","",IF(AND($EF$4='DATA ENTRY'!G14,$EH$4='DATA ENTRY'!F14),'DATA ENTRY'!O14,"")))</f>
        <v/>
      </c>
      <c r="EK15" s="3" t="str">
        <f>IF('DATA ENTRY'!CK14="","",IF('DATA ENTRY'!P14="","",IF(AND($EF$4='DATA ENTRY'!G14,$EH$4='DATA ENTRY'!F14),'DATA ENTRY'!P14,"")))</f>
        <v/>
      </c>
      <c r="EL15" s="107" t="str">
        <f>IF('DATA ENTRY'!CK14="","",IF('DATA ENTRY'!Q14="","",IF(AND($EF$4='DATA ENTRY'!G14,$EH$4='DATA ENTRY'!F14),'DATA ENTRY'!Q14,"")))</f>
        <v/>
      </c>
      <c r="EM15" s="3" t="str">
        <f>IF('DATA ENTRY'!CK14="","",IF('DATA ENTRY'!R14="","",IF(AND($EF$4='DATA ENTRY'!G14,$EH$4='DATA ENTRY'!F14),'DATA ENTRY'!R14,"")))</f>
        <v/>
      </c>
      <c r="EN15" s="107" t="str">
        <f>IF('DATA ENTRY'!CK14="","",IF('DATA ENTRY'!S14="","",IF(AND($EF$4='DATA ENTRY'!G14,$EH$4='DATA ENTRY'!F14),'DATA ENTRY'!S14,"")))</f>
        <v/>
      </c>
      <c r="EO15" s="3" t="str">
        <f>IF('DATA ENTRY'!CK14="","",IF('DATA ENTRY'!E14="","",IF(AND($EF$4='DATA ENTRY'!G14,$EH$4='DATA ENTRY'!F14),'DATA ENTRY'!E14,"")))</f>
        <v/>
      </c>
      <c r="EP15" s="3" t="str">
        <f>IF('DATA ENTRY'!CK14="","",IF('DATA ENTRY'!D14="","",IF(AND($EF$4='DATA ENTRY'!G14,$EH$4='DATA ENTRY'!F14),'DATA ENTRY'!D14,"")))</f>
        <v/>
      </c>
      <c r="EQ15" s="3" t="str">
        <f>IF('DATA ENTRY'!CK14="","",IF('DATA ENTRY'!W14="","",IF(AND($EF$4='DATA ENTRY'!G14,$EH$4='DATA ENTRY'!F14),'DATA ENTRY'!W14,"")))</f>
        <v/>
      </c>
      <c r="ER15" s="3" t="str">
        <f>IF('DATA ENTRY'!CK14="","",IF('DATA ENTRY'!X14="","",IF(AND($EF$4='DATA ENTRY'!G14,$EH$4='DATA ENTRY'!F14),'DATA ENTRY'!X14,"")))</f>
        <v/>
      </c>
      <c r="ES15" s="108" t="str">
        <f t="shared" si="14"/>
        <v/>
      </c>
      <c r="ET15" s="108" t="str">
        <f>IF('DATA ENTRY'!CK14="","",IF('DATA ENTRY'!D14="","",IF(AND($EF$4='DATA ENTRY'!G14,$EH$4='DATA ENTRY'!F14),'DATA ENTRY'!G14,"")))</f>
        <v/>
      </c>
      <c r="EY15">
        <f t="shared" si="15"/>
        <v>0</v>
      </c>
    </row>
    <row r="16" spans="1:155">
      <c r="A16">
        <f>IF(S16=0,"",1+(MAX($A$7:A15)))</f>
        <v>10</v>
      </c>
      <c r="B16" s="224">
        <v>10</v>
      </c>
      <c r="C16" s="3" t="str">
        <f>IF('DATA ENTRY'!CK15="","",IF('DATA ENTRY'!B15="","",IF($D$4="All Post",'DATA ENTRY'!B15,IF(AND($D$4='DATA ENTRY'!CK15),'DATA ENTRY'!B15,""))))</f>
        <v>fgkl</v>
      </c>
      <c r="D16" s="3" t="str">
        <f>IF('DATA ENTRY'!CK15="","",IF('DATA ENTRY'!C15="","",IF($D$4="All Post",'DATA ENTRY'!C15,IF(AND($D$4='DATA ENTRY'!CK15),'DATA ENTRY'!C15,""))))</f>
        <v>po]p\</v>
      </c>
      <c r="E16" s="4">
        <f>IF('DATA ENTRY'!CK15="","",IF('DATA ENTRY'!I15="","",IF($D$4="All Post",'DATA ENTRY'!I15,IF(AND($D$4='DATA ENTRY'!CK15),'DATA ENTRY'!I15,""))))</f>
        <v>31332</v>
      </c>
      <c r="F16" s="4" t="str">
        <f>IF('DATA ENTRY'!CK15="","",IF('DATA ENTRY'!CK15="","",IF($D$4="All Post",'DATA ENTRY'!CK15,IF(AND($D$4='DATA ENTRY'!CK15),'DATA ENTRY'!CK15,""))))</f>
        <v>1st Grade (Lecturer)</v>
      </c>
      <c r="G16" s="3" t="str">
        <f>IF('DATA ENTRY'!CK15="","",IF('DATA ENTRY'!N15="","",IF($D$4="All Post",'DATA ENTRY'!N15,IF(AND($D$4='DATA ENTRY'!CK15),'DATA ENTRY'!N15,""))))</f>
        <v xml:space="preserve">PG </v>
      </c>
      <c r="H16" s="107">
        <f>IF('DATA ENTRY'!CK15="","",IF('DATA ENTRY'!O15="","",IF($D$4="All Post",'DATA ENTRY'!O15,IF(AND($D$4='DATA ENTRY'!CK15),'DATA ENTRY'!O15,""))))</f>
        <v>0.6</v>
      </c>
      <c r="I16" s="3" t="str">
        <f>IF('DATA ENTRY'!CK15="","",IF('DATA ENTRY'!P15="","",IF($D$4="All Post",'DATA ENTRY'!P15,IF(AND($D$4='DATA ENTRY'!CK15),'DATA ENTRY'!P15,""))))</f>
        <v xml:space="preserve">B.ed </v>
      </c>
      <c r="J16" s="107">
        <f>IF('DATA ENTRY'!CK15="","",IF('DATA ENTRY'!Q15="","",IF($D$4="All Post",'DATA ENTRY'!Q15,IF(AND($D$4='DATA ENTRY'!CK15),'DATA ENTRY'!Q15,""))))</f>
        <v>0.7</v>
      </c>
      <c r="K16" s="3" t="str">
        <f>IF('DATA ENTRY'!CK15="","",IF('DATA ENTRY'!R15="","",IF($D$4="All Post",'DATA ENTRY'!R15,IF(AND($D$4='DATA ENTRY'!CK15),'DATA ENTRY'!R15,""))))</f>
        <v/>
      </c>
      <c r="L16" s="3" t="str">
        <f>IF('DATA ENTRY'!CK15="","",IF('DATA ENTRY'!S15="","",IF($D$4="All Post",'DATA ENTRY'!S15,IF(AND($D$4='DATA ENTRY'!CK15),'DATA ENTRY'!S15,""))))</f>
        <v/>
      </c>
      <c r="M16" s="3" t="str">
        <f>IF('DATA ENTRY'!CK15="","",IF('DATA ENTRY'!E15="","",IF($D$4="All Post",'DATA ENTRY'!E15,IF(AND($D$4='DATA ENTRY'!CK15),'DATA ENTRY'!E15,""))))</f>
        <v>GUPS NO. 06</v>
      </c>
      <c r="N16" s="3" t="str">
        <f>IF('DATA ENTRY'!CK15="","",IF('DATA ENTRY'!W15="","",IF($D$4="All Post",'DATA ENTRY'!W15,IF(AND($D$4='DATA ENTRY'!CK15),'DATA ENTRY'!W15,""))))</f>
        <v>GEN</v>
      </c>
      <c r="O16" s="3" t="str">
        <f>IF('DATA ENTRY'!CK15="","",IF('DATA ENTRY'!X15="","",IF($D$4="All Post",'DATA ENTRY'!X15,IF(AND($D$4='DATA ENTRY'!CK15),'DATA ENTRY'!X15,""))))</f>
        <v>MALE</v>
      </c>
      <c r="P16" s="3" t="str">
        <f>IF('DATA ENTRY'!CK15="","",IF('DATA ENTRY'!G15="","",IF($D$4="All Post",'DATA ENTRY'!G15,IF(AND($D$4='DATA ENTRY'!CK15),'DATA ENTRY'!G15,""))))</f>
        <v>HISTORY</v>
      </c>
      <c r="S16">
        <f t="shared" si="0"/>
        <v>1</v>
      </c>
      <c r="T16" t="str">
        <f t="shared" si="1"/>
        <v>All Post</v>
      </c>
      <c r="Z16" s="82" t="s">
        <v>194</v>
      </c>
      <c r="AA16">
        <v>10</v>
      </c>
      <c r="AB16" t="s">
        <v>206</v>
      </c>
      <c r="AC16" t="s">
        <v>123</v>
      </c>
      <c r="AD16" t="s">
        <v>137</v>
      </c>
      <c r="AF16" t="s">
        <v>153</v>
      </c>
      <c r="AG16" t="s">
        <v>164</v>
      </c>
      <c r="AH16" t="s">
        <v>179</v>
      </c>
      <c r="AK16" t="s">
        <v>202</v>
      </c>
      <c r="AM16" t="s">
        <v>243</v>
      </c>
      <c r="AO16" t="s">
        <v>260</v>
      </c>
      <c r="AQ16" t="s">
        <v>285</v>
      </c>
      <c r="AS16" t="s">
        <v>313</v>
      </c>
      <c r="AU16" t="s">
        <v>333</v>
      </c>
      <c r="AV16" t="s">
        <v>344</v>
      </c>
      <c r="AY16" t="s">
        <v>381</v>
      </c>
      <c r="AZ16" t="s">
        <v>393</v>
      </c>
      <c r="BD16" t="s">
        <v>427</v>
      </c>
      <c r="BH16" t="s">
        <v>452</v>
      </c>
      <c r="BZ16" t="str">
        <f t="shared" si="2"/>
        <v/>
      </c>
      <c r="CA16" t="str">
        <f t="shared" si="3"/>
        <v/>
      </c>
      <c r="CB16" s="224">
        <v>10</v>
      </c>
      <c r="CC16" s="3" t="str">
        <f>IF('DATA ENTRY'!CK15="","",IF('DATA ENTRY'!B15="","",IF(AND($CD$4='DATA ENTRY'!CK15,$CG$4='DATA ENTRY'!D15),'DATA ENTRY'!B15,"")))</f>
        <v/>
      </c>
      <c r="CD16" s="3" t="str">
        <f>IF('DATA ENTRY'!CK15="","",IF('DATA ENTRY'!C15="","",IF(AND($CD$4='DATA ENTRY'!CK15,$CG$4='DATA ENTRY'!D15),'DATA ENTRY'!C15,"")))</f>
        <v/>
      </c>
      <c r="CE16" s="4" t="str">
        <f>IF('DATA ENTRY'!CK15="","",IF('DATA ENTRY'!I15="","",IF(AND($CD$4='DATA ENTRY'!CK15,$CG$4='DATA ENTRY'!D15),'DATA ENTRY'!I15,"")))</f>
        <v/>
      </c>
      <c r="CF16" s="4" t="str">
        <f>IF('DATA ENTRY'!CK15="","",IF('DATA ENTRY'!CK15="","",IF(AND($CD$4='DATA ENTRY'!CK15,$CG$4='DATA ENTRY'!D15),'DATA ENTRY'!CK15,"")))</f>
        <v/>
      </c>
      <c r="CG16" s="3" t="str">
        <f>IF('DATA ENTRY'!CK15="","",IF('DATA ENTRY'!N15="","",IF(AND($CD$4='DATA ENTRY'!CK15,$CG$4='DATA ENTRY'!D15),'DATA ENTRY'!N15,"")))</f>
        <v/>
      </c>
      <c r="CH16" s="107" t="str">
        <f>IF('DATA ENTRY'!CK15="","",IF('DATA ENTRY'!O15="","",IF(AND($CD$4='DATA ENTRY'!CK15,$CG$4='DATA ENTRY'!D15),'DATA ENTRY'!O15,"")))</f>
        <v/>
      </c>
      <c r="CI16" s="3" t="str">
        <f>IF('DATA ENTRY'!CK15="","",IF('DATA ENTRY'!P15="","",IF(AND($CD$4='DATA ENTRY'!CK15,$CG$4='DATA ENTRY'!D15),'DATA ENTRY'!P15,"")))</f>
        <v/>
      </c>
      <c r="CJ16" s="107" t="str">
        <f>IF('DATA ENTRY'!CK15="","",IF('DATA ENTRY'!Q15="","",IF(AND($CD$4='DATA ENTRY'!CK15,$CG$4='DATA ENTRY'!D15),'DATA ENTRY'!Q15,"")))</f>
        <v/>
      </c>
      <c r="CK16" s="3" t="str">
        <f>IF('DATA ENTRY'!CK15="","",IF('DATA ENTRY'!R15="","",IF(AND($CD$4='DATA ENTRY'!CK15,$CG$4='DATA ENTRY'!D15),'DATA ENTRY'!R15,"")))</f>
        <v/>
      </c>
      <c r="CL16" s="3" t="str">
        <f>IF('DATA ENTRY'!CK15="","",IF('DATA ENTRY'!S15="","",IF(AND($CD$4='DATA ENTRY'!CK15,$CG$4='DATA ENTRY'!D15),'DATA ENTRY'!S15,"")))</f>
        <v/>
      </c>
      <c r="CM16" s="3" t="str">
        <f>IF('DATA ENTRY'!CK15="","",IF('DATA ENTRY'!E15="","",IF(AND($CD$4='DATA ENTRY'!CK15,$CG$4='DATA ENTRY'!D15),'DATA ENTRY'!E15,"")))</f>
        <v/>
      </c>
      <c r="CN16" s="3" t="str">
        <f>IF('DATA ENTRY'!CK15="","",IF('DATA ENTRY'!W15="","",IF(AND($CD$4='DATA ENTRY'!CK15,$CG$4='DATA ENTRY'!D15),'DATA ENTRY'!W15,"")))</f>
        <v/>
      </c>
      <c r="CO16" s="3" t="str">
        <f>IF('DATA ENTRY'!CK15="","",IF('DATA ENTRY'!X15="","",IF(AND($CD$4='DATA ENTRY'!CK15,$CG$4='DATA ENTRY'!D15),'DATA ENTRY'!X15,"")))</f>
        <v/>
      </c>
      <c r="CP16" s="108" t="str">
        <f t="shared" si="4"/>
        <v/>
      </c>
      <c r="CQ16" s="108" t="str">
        <f>IF('DATA ENTRY'!CK15="","",IF('DATA ENTRY'!G15="","",IF(AND($CD$4='DATA ENTRY'!CK15,$CG$4='DATA ENTRY'!D15),'DATA ENTRY'!G15,"")))</f>
        <v/>
      </c>
      <c r="CR16" s="230" t="str">
        <f>IF('DATA ENTRY'!CK15="","",IF('DATA ENTRY'!D15="","",IF(AND($CD$4='DATA ENTRY'!CK15,$CG$4='DATA ENTRY'!D15),'DATA ENTRY'!D15,"")))</f>
        <v/>
      </c>
      <c r="CS16">
        <f t="shared" si="5"/>
        <v>0</v>
      </c>
      <c r="CT16">
        <f t="shared" si="6"/>
        <v>0</v>
      </c>
      <c r="CV16" s="139"/>
      <c r="CX16">
        <f t="shared" si="7"/>
        <v>0</v>
      </c>
      <c r="DB16" t="str">
        <f t="shared" si="16"/>
        <v/>
      </c>
      <c r="DC16" t="str">
        <f t="shared" si="17"/>
        <v/>
      </c>
      <c r="DD16" s="224">
        <v>10</v>
      </c>
      <c r="DE16" s="3" t="str">
        <f>IF('DATA ENTRY'!CK15="","",IF('DATA ENTRY'!B15="","",IF(AND($DF$4='DATA ENTRY'!D15),'DATA ENTRY'!B15,"")))</f>
        <v/>
      </c>
      <c r="DF16" s="3" t="str">
        <f>IF('DATA ENTRY'!CK15="","",IF('DATA ENTRY'!C15="","",IF(AND($DF$4='DATA ENTRY'!D15),'DATA ENTRY'!C15,"")))</f>
        <v/>
      </c>
      <c r="DG16" s="4" t="str">
        <f>IF('DATA ENTRY'!CK15="","",IF('DATA ENTRY'!I15="","",IF(AND($DF$4='DATA ENTRY'!D15),'DATA ENTRY'!I15,"")))</f>
        <v/>
      </c>
      <c r="DH16" s="4" t="str">
        <f>IF('DATA ENTRY'!CK15="","",IF('DATA ENTRY'!CK15="","",IF(AND($DF$4='DATA ENTRY'!D15),'DATA ENTRY'!CK15,"")))</f>
        <v/>
      </c>
      <c r="DI16" s="3" t="str">
        <f>IF('DATA ENTRY'!CK15="","",IF('DATA ENTRY'!N15="","",IF(AND($DF$4='DATA ENTRY'!D15),'DATA ENTRY'!N15,"")))</f>
        <v/>
      </c>
      <c r="DJ16" s="107" t="str">
        <f>IF('DATA ENTRY'!CK15="","",IF('DATA ENTRY'!O15="","",IF(AND($DF$4='DATA ENTRY'!D15),'DATA ENTRY'!O15,"")))</f>
        <v/>
      </c>
      <c r="DK16" s="3" t="str">
        <f>IF('DATA ENTRY'!CK15="","",IF('DATA ENTRY'!P15="","",IF(AND($DF$4='DATA ENTRY'!D15),'DATA ENTRY'!P15,"")))</f>
        <v/>
      </c>
      <c r="DL16" s="107" t="str">
        <f>IF('DATA ENTRY'!CK15="","",IF('DATA ENTRY'!Q15="","",IF(AND($DF$4='DATA ENTRY'!D15),'DATA ENTRY'!Q15,"")))</f>
        <v/>
      </c>
      <c r="DM16" s="3" t="str">
        <f>IF('DATA ENTRY'!CK15="","",IF('DATA ENTRY'!R15="","",IF(AND($DF$4='DATA ENTRY'!D15),'DATA ENTRY'!R15,"")))</f>
        <v/>
      </c>
      <c r="DN16" s="107" t="str">
        <f>IF('DATA ENTRY'!CK15="","",IF('DATA ENTRY'!S15="","",IF(AND($DF$4='DATA ENTRY'!D15),'DATA ENTRY'!S15,"")))</f>
        <v/>
      </c>
      <c r="DO16" s="3" t="str">
        <f>IF('DATA ENTRY'!CK15="","",IF('DATA ENTRY'!E15="","",IF(AND($DF$4='DATA ENTRY'!D15),'DATA ENTRY'!E15,"")))</f>
        <v/>
      </c>
      <c r="DP16" s="3" t="str">
        <f>IF('DATA ENTRY'!CK15="","",IF('DATA ENTRY'!D15="","",IF(AND($DF$4='DATA ENTRY'!D15),'DATA ENTRY'!D15,"")))</f>
        <v/>
      </c>
      <c r="DQ16" s="3" t="str">
        <f>IF('DATA ENTRY'!CK15="","",IF('DATA ENTRY'!W15="","",IF(AND($DF$4='DATA ENTRY'!D15),'DATA ENTRY'!W15,"")))</f>
        <v/>
      </c>
      <c r="DR16" s="3" t="str">
        <f>IF('DATA ENTRY'!CK15="","",IF('DATA ENTRY'!X15="","",IF(AND($DF$4='DATA ENTRY'!D15),'DATA ENTRY'!X15,"")))</f>
        <v/>
      </c>
      <c r="DS16" s="108" t="str">
        <f t="shared" si="10"/>
        <v/>
      </c>
      <c r="DT16" s="108" t="str">
        <f>IF('DATA ENTRY'!CK15="","",IF('DATA ENTRY'!D15="","",IF(AND($DF$4='DATA ENTRY'!D15),'DATA ENTRY'!G15,"")))</f>
        <v/>
      </c>
      <c r="DY16">
        <f t="shared" si="11"/>
        <v>0</v>
      </c>
      <c r="EB16" t="str">
        <f t="shared" si="12"/>
        <v/>
      </c>
      <c r="EC16" t="str">
        <f t="shared" si="13"/>
        <v/>
      </c>
      <c r="ED16" s="224">
        <v>10</v>
      </c>
      <c r="EE16" s="3" t="str">
        <f>IF('DATA ENTRY'!CK15="","",IF('DATA ENTRY'!B15="","",IF(AND($EF$4='DATA ENTRY'!G15,$EH$4='DATA ENTRY'!F15),'DATA ENTRY'!B15,"")))</f>
        <v/>
      </c>
      <c r="EF16" s="3" t="str">
        <f>IF('DATA ENTRY'!CK15="","",IF('DATA ENTRY'!C15="","",IF(AND($EF$4='DATA ENTRY'!G15,$EH$4='DATA ENTRY'!F15),'DATA ENTRY'!C15,"")))</f>
        <v/>
      </c>
      <c r="EG16" s="4" t="str">
        <f>IF('DATA ENTRY'!CK15="","",IF('DATA ENTRY'!I15="","",IF(AND($EF$4='DATA ENTRY'!G15,$EH$4='DATA ENTRY'!F15),'DATA ENTRY'!I15,"")))</f>
        <v/>
      </c>
      <c r="EH16" s="4" t="str">
        <f>IF('DATA ENTRY'!CK15="","",IF('DATA ENTRY'!CK15="","",IF(AND($EF$4='DATA ENTRY'!G15,$EH$4='DATA ENTRY'!F15),'DATA ENTRY'!CK15,"")))</f>
        <v/>
      </c>
      <c r="EI16" s="3" t="str">
        <f>IF('DATA ENTRY'!CK15="","",IF('DATA ENTRY'!N15="","",IF(AND($EF$4='DATA ENTRY'!G15,$EH$4='DATA ENTRY'!F15),'DATA ENTRY'!N15,"")))</f>
        <v/>
      </c>
      <c r="EJ16" s="107" t="str">
        <f>IF('DATA ENTRY'!CK15="","",IF('DATA ENTRY'!O15="","",IF(AND($EF$4='DATA ENTRY'!G15,$EH$4='DATA ENTRY'!F15),'DATA ENTRY'!O15,"")))</f>
        <v/>
      </c>
      <c r="EK16" s="3" t="str">
        <f>IF('DATA ENTRY'!CK15="","",IF('DATA ENTRY'!P15="","",IF(AND($EF$4='DATA ENTRY'!G15,$EH$4='DATA ENTRY'!F15),'DATA ENTRY'!P15,"")))</f>
        <v/>
      </c>
      <c r="EL16" s="107" t="str">
        <f>IF('DATA ENTRY'!CK15="","",IF('DATA ENTRY'!Q15="","",IF(AND($EF$4='DATA ENTRY'!G15,$EH$4='DATA ENTRY'!F15),'DATA ENTRY'!Q15,"")))</f>
        <v/>
      </c>
      <c r="EM16" s="3" t="str">
        <f>IF('DATA ENTRY'!CK15="","",IF('DATA ENTRY'!R15="","",IF(AND($EF$4='DATA ENTRY'!G15,$EH$4='DATA ENTRY'!F15),'DATA ENTRY'!R15,"")))</f>
        <v/>
      </c>
      <c r="EN16" s="107" t="str">
        <f>IF('DATA ENTRY'!CK15="","",IF('DATA ENTRY'!S15="","",IF(AND($EF$4='DATA ENTRY'!G15,$EH$4='DATA ENTRY'!F15),'DATA ENTRY'!S15,"")))</f>
        <v/>
      </c>
      <c r="EO16" s="3" t="str">
        <f>IF('DATA ENTRY'!CK15="","",IF('DATA ENTRY'!E15="","",IF(AND($EF$4='DATA ENTRY'!G15,$EH$4='DATA ENTRY'!F15),'DATA ENTRY'!E15,"")))</f>
        <v/>
      </c>
      <c r="EP16" s="3" t="str">
        <f>IF('DATA ENTRY'!CK15="","",IF('DATA ENTRY'!D15="","",IF(AND($EF$4='DATA ENTRY'!G15,$EH$4='DATA ENTRY'!F15),'DATA ENTRY'!D15,"")))</f>
        <v/>
      </c>
      <c r="EQ16" s="3" t="str">
        <f>IF('DATA ENTRY'!CK15="","",IF('DATA ENTRY'!W15="","",IF(AND($EF$4='DATA ENTRY'!G15,$EH$4='DATA ENTRY'!F15),'DATA ENTRY'!W15,"")))</f>
        <v/>
      </c>
      <c r="ER16" s="3" t="str">
        <f>IF('DATA ENTRY'!CK15="","",IF('DATA ENTRY'!X15="","",IF(AND($EF$4='DATA ENTRY'!G15,$EH$4='DATA ENTRY'!F15),'DATA ENTRY'!X15,"")))</f>
        <v/>
      </c>
      <c r="ES16" s="108" t="str">
        <f t="shared" si="14"/>
        <v/>
      </c>
      <c r="ET16" s="108" t="str">
        <f>IF('DATA ENTRY'!CK15="","",IF('DATA ENTRY'!D15="","",IF(AND($EF$4='DATA ENTRY'!G15,$EH$4='DATA ENTRY'!F15),'DATA ENTRY'!G15,"")))</f>
        <v/>
      </c>
      <c r="EY16">
        <f t="shared" si="15"/>
        <v>0</v>
      </c>
    </row>
    <row r="17" spans="1:155">
      <c r="A17">
        <f>IF(S17=0,"",1+(MAX($A$7:A16)))</f>
        <v>11</v>
      </c>
      <c r="B17" s="224">
        <v>11</v>
      </c>
      <c r="C17" s="3" t="str">
        <f>IF('DATA ENTRY'!CK16="","",IF('DATA ENTRY'!B16="","",IF($D$4="All Post",'DATA ENTRY'!B16,IF(AND($D$4='DATA ENTRY'!CK16),'DATA ENTRY'!B16,""))))</f>
        <v>ram</v>
      </c>
      <c r="D17" s="3" t="str">
        <f>IF('DATA ENTRY'!CK16="","",IF('DATA ENTRY'!C16="","",IF($D$4="All Post",'DATA ENTRY'!C16,IF(AND($D$4='DATA ENTRY'!CK16),'DATA ENTRY'!C16,""))))</f>
        <v>shyam</v>
      </c>
      <c r="E17" s="4">
        <f>IF('DATA ENTRY'!CK16="","",IF('DATA ENTRY'!I16="","",IF($D$4="All Post",'DATA ENTRY'!I16,IF(AND($D$4='DATA ENTRY'!CK16),'DATA ENTRY'!I16,""))))</f>
        <v>29950</v>
      </c>
      <c r="F17" s="4" t="str">
        <f>IF('DATA ENTRY'!CK16="","",IF('DATA ENTRY'!CK16="","",IF($D$4="All Post",'DATA ENTRY'!CK16,IF(AND($D$4='DATA ENTRY'!CK16),'DATA ENTRY'!CK16,""))))</f>
        <v>1st Grade (Lecturer)</v>
      </c>
      <c r="G17" s="3" t="str">
        <f>IF('DATA ENTRY'!CK16="","",IF('DATA ENTRY'!N16="","",IF($D$4="All Post",'DATA ENTRY'!N16,IF(AND($D$4='DATA ENTRY'!CK16),'DATA ENTRY'!N16,""))))</f>
        <v xml:space="preserve">PG </v>
      </c>
      <c r="H17" s="107">
        <f>IF('DATA ENTRY'!CK16="","",IF('DATA ENTRY'!O16="","",IF($D$4="All Post",'DATA ENTRY'!O16,IF(AND($D$4='DATA ENTRY'!CK16),'DATA ENTRY'!O16,""))))</f>
        <v>0.84</v>
      </c>
      <c r="I17" s="3" t="str">
        <f>IF('DATA ENTRY'!CK16="","",IF('DATA ENTRY'!P16="","",IF($D$4="All Post",'DATA ENTRY'!P16,IF(AND($D$4='DATA ENTRY'!CK16),'DATA ENTRY'!P16,""))))</f>
        <v xml:space="preserve">B.ed </v>
      </c>
      <c r="J17" s="107">
        <f>IF('DATA ENTRY'!CK16="","",IF('DATA ENTRY'!Q16="","",IF($D$4="All Post",'DATA ENTRY'!Q16,IF(AND($D$4='DATA ENTRY'!CK16),'DATA ENTRY'!Q16,""))))</f>
        <v>0.7</v>
      </c>
      <c r="K17" s="3" t="str">
        <f>IF('DATA ENTRY'!CK16="","",IF('DATA ENTRY'!R16="","",IF($D$4="All Post",'DATA ENTRY'!R16,IF(AND($D$4='DATA ENTRY'!CK16),'DATA ENTRY'!R16,""))))</f>
        <v/>
      </c>
      <c r="L17" s="3" t="str">
        <f>IF('DATA ENTRY'!CK16="","",IF('DATA ENTRY'!S16="","",IF($D$4="All Post",'DATA ENTRY'!S16,IF(AND($D$4='DATA ENTRY'!CK16),'DATA ENTRY'!S16,""))))</f>
        <v/>
      </c>
      <c r="M17" s="3" t="str">
        <f>IF('DATA ENTRY'!CK16="","",IF('DATA ENTRY'!E16="","",IF($D$4="All Post",'DATA ENTRY'!E16,IF(AND($D$4='DATA ENTRY'!CK16),'DATA ENTRY'!E16,""))))</f>
        <v xml:space="preserve">GUPS NO. 01 </v>
      </c>
      <c r="N17" s="3" t="str">
        <f>IF('DATA ENTRY'!CK16="","",IF('DATA ENTRY'!W16="","",IF($D$4="All Post",'DATA ENTRY'!W16,IF(AND($D$4='DATA ENTRY'!CK16),'DATA ENTRY'!W16,""))))</f>
        <v>ST</v>
      </c>
      <c r="O17" s="3" t="str">
        <f>IF('DATA ENTRY'!CK16="","",IF('DATA ENTRY'!X16="","",IF($D$4="All Post",'DATA ENTRY'!X16,IF(AND($D$4='DATA ENTRY'!CK16),'DATA ENTRY'!X16,""))))</f>
        <v>FEMALE</v>
      </c>
      <c r="P17" s="3" t="str">
        <f>IF('DATA ENTRY'!CK16="","",IF('DATA ENTRY'!G16="","",IF($D$4="All Post",'DATA ENTRY'!G16,IF(AND($D$4='DATA ENTRY'!CK16),'DATA ENTRY'!G16,""))))</f>
        <v>Compulsory Hindi</v>
      </c>
      <c r="S17">
        <f t="shared" si="0"/>
        <v>1</v>
      </c>
      <c r="T17" t="str">
        <f t="shared" si="1"/>
        <v>All Post</v>
      </c>
      <c r="Z17" s="82" t="s">
        <v>227</v>
      </c>
      <c r="AA17">
        <v>11</v>
      </c>
      <c r="AB17" t="s">
        <v>114</v>
      </c>
      <c r="AC17" t="s">
        <v>124</v>
      </c>
      <c r="AD17" t="s">
        <v>138</v>
      </c>
      <c r="AF17" t="s">
        <v>214</v>
      </c>
      <c r="AG17" t="s">
        <v>220</v>
      </c>
      <c r="AH17" t="s">
        <v>95</v>
      </c>
      <c r="AK17" t="s">
        <v>203</v>
      </c>
      <c r="AM17" t="s">
        <v>244</v>
      </c>
      <c r="AQ17" t="s">
        <v>286</v>
      </c>
      <c r="AU17" t="s">
        <v>334</v>
      </c>
      <c r="AV17" t="s">
        <v>345</v>
      </c>
      <c r="AY17" t="s">
        <v>382</v>
      </c>
      <c r="BD17" t="s">
        <v>428</v>
      </c>
      <c r="BH17" t="s">
        <v>453</v>
      </c>
      <c r="BZ17" t="str">
        <f t="shared" si="2"/>
        <v/>
      </c>
      <c r="CA17" t="str">
        <f t="shared" si="3"/>
        <v/>
      </c>
      <c r="CB17" s="224">
        <v>11</v>
      </c>
      <c r="CC17" s="3" t="str">
        <f>IF('DATA ENTRY'!CK16="","",IF('DATA ENTRY'!B16="","",IF(AND($CD$4='DATA ENTRY'!CK16,$CG$4='DATA ENTRY'!D16),'DATA ENTRY'!B16,"")))</f>
        <v/>
      </c>
      <c r="CD17" s="3" t="str">
        <f>IF('DATA ENTRY'!CK16="","",IF('DATA ENTRY'!C16="","",IF(AND($CD$4='DATA ENTRY'!CK16,$CG$4='DATA ENTRY'!D16),'DATA ENTRY'!C16,"")))</f>
        <v/>
      </c>
      <c r="CE17" s="4" t="str">
        <f>IF('DATA ENTRY'!CK16="","",IF('DATA ENTRY'!I16="","",IF(AND($CD$4='DATA ENTRY'!CK16,$CG$4='DATA ENTRY'!D16),'DATA ENTRY'!I16,"")))</f>
        <v/>
      </c>
      <c r="CF17" s="4" t="str">
        <f>IF('DATA ENTRY'!CK16="","",IF('DATA ENTRY'!CK16="","",IF(AND($CD$4='DATA ENTRY'!CK16,$CG$4='DATA ENTRY'!D16),'DATA ENTRY'!CK16,"")))</f>
        <v/>
      </c>
      <c r="CG17" s="3" t="str">
        <f>IF('DATA ENTRY'!CK16="","",IF('DATA ENTRY'!N16="","",IF(AND($CD$4='DATA ENTRY'!CK16,$CG$4='DATA ENTRY'!D16),'DATA ENTRY'!N16,"")))</f>
        <v/>
      </c>
      <c r="CH17" s="107" t="str">
        <f>IF('DATA ENTRY'!CK16="","",IF('DATA ENTRY'!O16="","",IF(AND($CD$4='DATA ENTRY'!CK16,$CG$4='DATA ENTRY'!D16),'DATA ENTRY'!O16,"")))</f>
        <v/>
      </c>
      <c r="CI17" s="3" t="str">
        <f>IF('DATA ENTRY'!CK16="","",IF('DATA ENTRY'!P16="","",IF(AND($CD$4='DATA ENTRY'!CK16,$CG$4='DATA ENTRY'!D16),'DATA ENTRY'!P16,"")))</f>
        <v/>
      </c>
      <c r="CJ17" s="107" t="str">
        <f>IF('DATA ENTRY'!CK16="","",IF('DATA ENTRY'!Q16="","",IF(AND($CD$4='DATA ENTRY'!CK16,$CG$4='DATA ENTRY'!D16),'DATA ENTRY'!Q16,"")))</f>
        <v/>
      </c>
      <c r="CK17" s="3" t="str">
        <f>IF('DATA ENTRY'!CK16="","",IF('DATA ENTRY'!R16="","",IF(AND($CD$4='DATA ENTRY'!CK16,$CG$4='DATA ENTRY'!D16),'DATA ENTRY'!R16,"")))</f>
        <v/>
      </c>
      <c r="CL17" s="3" t="str">
        <f>IF('DATA ENTRY'!CK16="","",IF('DATA ENTRY'!S16="","",IF(AND($CD$4='DATA ENTRY'!CK16,$CG$4='DATA ENTRY'!D16),'DATA ENTRY'!S16,"")))</f>
        <v/>
      </c>
      <c r="CM17" s="3" t="str">
        <f>IF('DATA ENTRY'!CK16="","",IF('DATA ENTRY'!E16="","",IF(AND($CD$4='DATA ENTRY'!CK16,$CG$4='DATA ENTRY'!D16),'DATA ENTRY'!E16,"")))</f>
        <v/>
      </c>
      <c r="CN17" s="3" t="str">
        <f>IF('DATA ENTRY'!CK16="","",IF('DATA ENTRY'!W16="","",IF(AND($CD$4='DATA ENTRY'!CK16,$CG$4='DATA ENTRY'!D16),'DATA ENTRY'!W16,"")))</f>
        <v/>
      </c>
      <c r="CO17" s="3" t="str">
        <f>IF('DATA ENTRY'!CK16="","",IF('DATA ENTRY'!X16="","",IF(AND($CD$4='DATA ENTRY'!CK16,$CG$4='DATA ENTRY'!D16),'DATA ENTRY'!X16,"")))</f>
        <v/>
      </c>
      <c r="CP17" s="108" t="str">
        <f t="shared" si="4"/>
        <v/>
      </c>
      <c r="CQ17" s="108" t="str">
        <f>IF('DATA ENTRY'!CK16="","",IF('DATA ENTRY'!G16="","",IF(AND($CD$4='DATA ENTRY'!CK16,$CG$4='DATA ENTRY'!D16),'DATA ENTRY'!G16,"")))</f>
        <v/>
      </c>
      <c r="CR17" s="230" t="str">
        <f>IF('DATA ENTRY'!CK16="","",IF('DATA ENTRY'!D16="","",IF(AND($CD$4='DATA ENTRY'!CK16,$CG$4='DATA ENTRY'!D16),'DATA ENTRY'!D16,"")))</f>
        <v/>
      </c>
      <c r="CS17">
        <f t="shared" si="5"/>
        <v>0</v>
      </c>
      <c r="CT17">
        <f t="shared" si="6"/>
        <v>0</v>
      </c>
      <c r="CV17" s="139"/>
      <c r="CX17">
        <f t="shared" si="7"/>
        <v>0</v>
      </c>
      <c r="DB17">
        <f t="shared" si="16"/>
        <v>4</v>
      </c>
      <c r="DC17">
        <f t="shared" si="17"/>
        <v>1</v>
      </c>
      <c r="DD17" s="224">
        <v>11</v>
      </c>
      <c r="DE17" s="3" t="str">
        <f>IF('DATA ENTRY'!CK16="","",IF('DATA ENTRY'!B16="","",IF(AND($DF$4='DATA ENTRY'!D16),'DATA ENTRY'!B16,"")))</f>
        <v>ram</v>
      </c>
      <c r="DF17" s="3" t="str">
        <f>IF('DATA ENTRY'!CK16="","",IF('DATA ENTRY'!C16="","",IF(AND($DF$4='DATA ENTRY'!D16),'DATA ENTRY'!C16,"")))</f>
        <v>shyam</v>
      </c>
      <c r="DG17" s="4">
        <f>IF('DATA ENTRY'!CK16="","",IF('DATA ENTRY'!I16="","",IF(AND($DF$4='DATA ENTRY'!D16),'DATA ENTRY'!I16,"")))</f>
        <v>29950</v>
      </c>
      <c r="DH17" s="4" t="str">
        <f>IF('DATA ENTRY'!CK16="","",IF('DATA ENTRY'!CK16="","",IF(AND($DF$4='DATA ENTRY'!D16),'DATA ENTRY'!CK16,"")))</f>
        <v>1st Grade (Lecturer)</v>
      </c>
      <c r="DI17" s="3" t="str">
        <f>IF('DATA ENTRY'!CK16="","",IF('DATA ENTRY'!N16="","",IF(AND($DF$4='DATA ENTRY'!D16),'DATA ENTRY'!N16,"")))</f>
        <v xml:space="preserve">PG </v>
      </c>
      <c r="DJ17" s="107">
        <f>IF('DATA ENTRY'!CK16="","",IF('DATA ENTRY'!O16="","",IF(AND($DF$4='DATA ENTRY'!D16),'DATA ENTRY'!O16,"")))</f>
        <v>0.84</v>
      </c>
      <c r="DK17" s="3" t="str">
        <f>IF('DATA ENTRY'!CK16="","",IF('DATA ENTRY'!P16="","",IF(AND($DF$4='DATA ENTRY'!D16),'DATA ENTRY'!P16,"")))</f>
        <v xml:space="preserve">B.ed </v>
      </c>
      <c r="DL17" s="107">
        <f>IF('DATA ENTRY'!CK16="","",IF('DATA ENTRY'!Q16="","",IF(AND($DF$4='DATA ENTRY'!D16),'DATA ENTRY'!Q16,"")))</f>
        <v>0.7</v>
      </c>
      <c r="DM17" s="3" t="str">
        <f>IF('DATA ENTRY'!CK16="","",IF('DATA ENTRY'!R16="","",IF(AND($DF$4='DATA ENTRY'!D16),'DATA ENTRY'!R16,"")))</f>
        <v/>
      </c>
      <c r="DN17" s="107" t="str">
        <f>IF('DATA ENTRY'!CK16="","",IF('DATA ENTRY'!S16="","",IF(AND($DF$4='DATA ENTRY'!D16),'DATA ENTRY'!S16,"")))</f>
        <v/>
      </c>
      <c r="DO17" s="3" t="str">
        <f>IF('DATA ENTRY'!CK16="","",IF('DATA ENTRY'!E16="","",IF(AND($DF$4='DATA ENTRY'!D16),'DATA ENTRY'!E16,"")))</f>
        <v xml:space="preserve">GUPS NO. 01 </v>
      </c>
      <c r="DP17" s="3">
        <f>IF('DATA ENTRY'!CK16="","",IF('DATA ENTRY'!D16="","",IF(AND($DF$4='DATA ENTRY'!D16),'DATA ENTRY'!D16,"")))</f>
        <v>333333</v>
      </c>
      <c r="DQ17" s="3" t="str">
        <f>IF('DATA ENTRY'!CK16="","",IF('DATA ENTRY'!W16="","",IF(AND($DF$4='DATA ENTRY'!D16),'DATA ENTRY'!W16,"")))</f>
        <v>ST</v>
      </c>
      <c r="DR17" s="3" t="str">
        <f>IF('DATA ENTRY'!CK16="","",IF('DATA ENTRY'!X16="","",IF(AND($DF$4='DATA ENTRY'!D16),'DATA ENTRY'!X16,"")))</f>
        <v>FEMALE</v>
      </c>
      <c r="DS17" s="108">
        <f t="shared" si="10"/>
        <v>0.80499999999999994</v>
      </c>
      <c r="DT17" s="108" t="str">
        <f>IF('DATA ENTRY'!CK16="","",IF('DATA ENTRY'!D16="","",IF(AND($DF$4='DATA ENTRY'!D16),'DATA ENTRY'!G16,"")))</f>
        <v>Compulsory Hindi</v>
      </c>
      <c r="DY17">
        <f t="shared" si="11"/>
        <v>1</v>
      </c>
      <c r="EB17" t="str">
        <f t="shared" si="12"/>
        <v/>
      </c>
      <c r="EC17" t="str">
        <f t="shared" si="13"/>
        <v/>
      </c>
      <c r="ED17" s="224">
        <v>11</v>
      </c>
      <c r="EE17" s="3" t="str">
        <f>IF('DATA ENTRY'!CK16="","",IF('DATA ENTRY'!B16="","",IF(AND($EF$4='DATA ENTRY'!G16,$EH$4='DATA ENTRY'!F16),'DATA ENTRY'!B16,"")))</f>
        <v/>
      </c>
      <c r="EF17" s="3" t="str">
        <f>IF('DATA ENTRY'!CK16="","",IF('DATA ENTRY'!C16="","",IF(AND($EF$4='DATA ENTRY'!G16,$EH$4='DATA ENTRY'!F16),'DATA ENTRY'!C16,"")))</f>
        <v/>
      </c>
      <c r="EG17" s="4" t="str">
        <f>IF('DATA ENTRY'!CK16="","",IF('DATA ENTRY'!I16="","",IF(AND($EF$4='DATA ENTRY'!G16,$EH$4='DATA ENTRY'!F16),'DATA ENTRY'!I16,"")))</f>
        <v/>
      </c>
      <c r="EH17" s="4" t="str">
        <f>IF('DATA ENTRY'!CK16="","",IF('DATA ENTRY'!CK16="","",IF(AND($EF$4='DATA ENTRY'!G16,$EH$4='DATA ENTRY'!F16),'DATA ENTRY'!CK16,"")))</f>
        <v/>
      </c>
      <c r="EI17" s="3" t="str">
        <f>IF('DATA ENTRY'!CK16="","",IF('DATA ENTRY'!N16="","",IF(AND($EF$4='DATA ENTRY'!G16,$EH$4='DATA ENTRY'!F16),'DATA ENTRY'!N16,"")))</f>
        <v/>
      </c>
      <c r="EJ17" s="107" t="str">
        <f>IF('DATA ENTRY'!CK16="","",IF('DATA ENTRY'!O16="","",IF(AND($EF$4='DATA ENTRY'!G16,$EH$4='DATA ENTRY'!F16),'DATA ENTRY'!O16,"")))</f>
        <v/>
      </c>
      <c r="EK17" s="3" t="str">
        <f>IF('DATA ENTRY'!CK16="","",IF('DATA ENTRY'!P16="","",IF(AND($EF$4='DATA ENTRY'!G16,$EH$4='DATA ENTRY'!F16),'DATA ENTRY'!P16,"")))</f>
        <v/>
      </c>
      <c r="EL17" s="107" t="str">
        <f>IF('DATA ENTRY'!CK16="","",IF('DATA ENTRY'!Q16="","",IF(AND($EF$4='DATA ENTRY'!G16,$EH$4='DATA ENTRY'!F16),'DATA ENTRY'!Q16,"")))</f>
        <v/>
      </c>
      <c r="EM17" s="3" t="str">
        <f>IF('DATA ENTRY'!CK16="","",IF('DATA ENTRY'!R16="","",IF(AND($EF$4='DATA ENTRY'!G16,$EH$4='DATA ENTRY'!F16),'DATA ENTRY'!R16,"")))</f>
        <v/>
      </c>
      <c r="EN17" s="107" t="str">
        <f>IF('DATA ENTRY'!CK16="","",IF('DATA ENTRY'!S16="","",IF(AND($EF$4='DATA ENTRY'!G16,$EH$4='DATA ENTRY'!F16),'DATA ENTRY'!S16,"")))</f>
        <v/>
      </c>
      <c r="EO17" s="3" t="str">
        <f>IF('DATA ENTRY'!CK16="","",IF('DATA ENTRY'!E16="","",IF(AND($EF$4='DATA ENTRY'!G16,$EH$4='DATA ENTRY'!F16),'DATA ENTRY'!E16,"")))</f>
        <v/>
      </c>
      <c r="EP17" s="3" t="str">
        <f>IF('DATA ENTRY'!CK16="","",IF('DATA ENTRY'!D16="","",IF(AND($EF$4='DATA ENTRY'!G16,$EH$4='DATA ENTRY'!F16),'DATA ENTRY'!D16,"")))</f>
        <v/>
      </c>
      <c r="EQ17" s="3" t="str">
        <f>IF('DATA ENTRY'!CK16="","",IF('DATA ENTRY'!W16="","",IF(AND($EF$4='DATA ENTRY'!G16,$EH$4='DATA ENTRY'!F16),'DATA ENTRY'!W16,"")))</f>
        <v/>
      </c>
      <c r="ER17" s="3" t="str">
        <f>IF('DATA ENTRY'!CK16="","",IF('DATA ENTRY'!X16="","",IF(AND($EF$4='DATA ENTRY'!G16,$EH$4='DATA ENTRY'!F16),'DATA ENTRY'!X16,"")))</f>
        <v/>
      </c>
      <c r="ES17" s="108" t="str">
        <f t="shared" si="14"/>
        <v/>
      </c>
      <c r="ET17" s="108" t="str">
        <f>IF('DATA ENTRY'!CK16="","",IF('DATA ENTRY'!D16="","",IF(AND($EF$4='DATA ENTRY'!G16,$EH$4='DATA ENTRY'!F16),'DATA ENTRY'!G16,"")))</f>
        <v/>
      </c>
      <c r="EY17">
        <f t="shared" si="15"/>
        <v>0</v>
      </c>
    </row>
    <row r="18" spans="1:155">
      <c r="A18">
        <f>IF(S18=0,"",1+(MAX($A$7:A17)))</f>
        <v>12</v>
      </c>
      <c r="B18" s="224">
        <v>12</v>
      </c>
      <c r="C18" s="3" t="str">
        <f>IF('DATA ENTRY'!CK17="","",IF('DATA ENTRY'!B17="","",IF($D$4="All Post",'DATA ENTRY'!B17,IF(AND($D$4='DATA ENTRY'!CK17),'DATA ENTRY'!B17,""))))</f>
        <v>ert</v>
      </c>
      <c r="D18" s="3" t="str">
        <f>IF('DATA ENTRY'!CK17="","",IF('DATA ENTRY'!C17="","",IF($D$4="All Post",'DATA ENTRY'!C17,IF(AND($D$4='DATA ENTRY'!CK17),'DATA ENTRY'!C17,""))))</f>
        <v>lh</v>
      </c>
      <c r="E18" s="4">
        <f>IF('DATA ENTRY'!CK17="","",IF('DATA ENTRY'!I17="","",IF($D$4="All Post",'DATA ENTRY'!I17,IF(AND($D$4='DATA ENTRY'!CK17),'DATA ENTRY'!I17,""))))</f>
        <v>28887</v>
      </c>
      <c r="F18" s="4" t="str">
        <f>IF('DATA ENTRY'!CK17="","",IF('DATA ENTRY'!CK17="","",IF($D$4="All Post",'DATA ENTRY'!CK17,IF(AND($D$4='DATA ENTRY'!CK17),'DATA ENTRY'!CK17,""))))</f>
        <v>3rd Grade L-1</v>
      </c>
      <c r="G18" s="3" t="str">
        <f>IF('DATA ENTRY'!CK17="","",IF('DATA ENTRY'!N17="","",IF($D$4="All Post",'DATA ENTRY'!N17,IF(AND($D$4='DATA ENTRY'!CK17),'DATA ENTRY'!N17,""))))</f>
        <v xml:space="preserve">12th </v>
      </c>
      <c r="H18" s="107">
        <f>IF('DATA ENTRY'!CK17="","",IF('DATA ENTRY'!O17="","",IF($D$4="All Post",'DATA ENTRY'!O17,IF(AND($D$4='DATA ENTRY'!CK17),'DATA ENTRY'!O17,""))))</f>
        <v>0.71</v>
      </c>
      <c r="I18" s="3" t="str">
        <f>IF('DATA ENTRY'!CK17="","",IF('DATA ENTRY'!P17="","",IF($D$4="All Post",'DATA ENTRY'!P17,IF(AND($D$4='DATA ENTRY'!CK17),'DATA ENTRY'!P17,""))))</f>
        <v>B.S.T.C. (D.EI.Ed.)</v>
      </c>
      <c r="J18" s="107">
        <f>IF('DATA ENTRY'!CK17="","",IF('DATA ENTRY'!Q17="","",IF($D$4="All Post",'DATA ENTRY'!Q17,IF(AND($D$4='DATA ENTRY'!CK17),'DATA ENTRY'!Q17,""))))</f>
        <v>0.7</v>
      </c>
      <c r="K18" s="3" t="str">
        <f>IF('DATA ENTRY'!CK17="","",IF('DATA ENTRY'!R17="","",IF($D$4="All Post",'DATA ENTRY'!R17,IF(AND($D$4='DATA ENTRY'!CK17),'DATA ENTRY'!R17,""))))</f>
        <v/>
      </c>
      <c r="L18" s="3" t="str">
        <f>IF('DATA ENTRY'!CK17="","",IF('DATA ENTRY'!S17="","",IF($D$4="All Post",'DATA ENTRY'!S17,IF(AND($D$4='DATA ENTRY'!CK17),'DATA ENTRY'!S17,""))))</f>
        <v/>
      </c>
      <c r="M18" s="3" t="str">
        <f>IF('DATA ENTRY'!CK17="","",IF('DATA ENTRY'!E17="","",IF($D$4="All Post",'DATA ENTRY'!E17,IF(AND($D$4='DATA ENTRY'!CK17),'DATA ENTRY'!E17,""))))</f>
        <v xml:space="preserve">GUPS NO. 01 </v>
      </c>
      <c r="N18" s="3" t="str">
        <f>IF('DATA ENTRY'!CK17="","",IF('DATA ENTRY'!W17="","",IF($D$4="All Post",'DATA ENTRY'!W17,IF(AND($D$4='DATA ENTRY'!CK17),'DATA ENTRY'!W17,""))))</f>
        <v>GEN</v>
      </c>
      <c r="O18" s="3" t="str">
        <f>IF('DATA ENTRY'!CK17="","",IF('DATA ENTRY'!X17="","",IF($D$4="All Post",'DATA ENTRY'!X17,IF(AND($D$4='DATA ENTRY'!CK17),'DATA ENTRY'!X17,""))))</f>
        <v>MALE</v>
      </c>
      <c r="P18" s="3" t="str">
        <f>IF('DATA ENTRY'!CK17="","",IF('DATA ENTRY'!G17="","",IF($D$4="All Post",'DATA ENTRY'!G17,IF(AND($D$4='DATA ENTRY'!CK17),'DATA ENTRY'!G17,""))))</f>
        <v>NA</v>
      </c>
      <c r="S18">
        <f t="shared" si="0"/>
        <v>1</v>
      </c>
      <c r="T18" t="str">
        <f t="shared" si="1"/>
        <v>All Post</v>
      </c>
      <c r="Z18" s="82" t="s">
        <v>234</v>
      </c>
      <c r="AA18">
        <v>12</v>
      </c>
      <c r="AC18" t="s">
        <v>125</v>
      </c>
      <c r="AF18" t="s">
        <v>154</v>
      </c>
      <c r="AG18" t="s">
        <v>165</v>
      </c>
      <c r="AH18" t="s">
        <v>180</v>
      </c>
      <c r="AQ18" t="s">
        <v>287</v>
      </c>
      <c r="AV18" t="s">
        <v>346</v>
      </c>
      <c r="AY18" t="s">
        <v>371</v>
      </c>
      <c r="BD18" t="s">
        <v>429</v>
      </c>
      <c r="BH18" t="s">
        <v>454</v>
      </c>
      <c r="BZ18">
        <f t="shared" si="2"/>
        <v>1</v>
      </c>
      <c r="CA18">
        <f t="shared" si="3"/>
        <v>1</v>
      </c>
      <c r="CB18" s="224">
        <v>12</v>
      </c>
      <c r="CC18" s="3" t="str">
        <f>IF('DATA ENTRY'!CK17="","",IF('DATA ENTRY'!B17="","",IF(AND($CD$4='DATA ENTRY'!CK17,$CG$4='DATA ENTRY'!D17),'DATA ENTRY'!B17,"")))</f>
        <v>ert</v>
      </c>
      <c r="CD18" s="3" t="str">
        <f>IF('DATA ENTRY'!CK17="","",IF('DATA ENTRY'!C17="","",IF(AND($CD$4='DATA ENTRY'!CK17,$CG$4='DATA ENTRY'!D17),'DATA ENTRY'!C17,"")))</f>
        <v>lh</v>
      </c>
      <c r="CE18" s="4">
        <f>IF('DATA ENTRY'!CK17="","",IF('DATA ENTRY'!I17="","",IF(AND($CD$4='DATA ENTRY'!CK17,$CG$4='DATA ENTRY'!D17),'DATA ENTRY'!I17,"")))</f>
        <v>28887</v>
      </c>
      <c r="CF18" s="4" t="str">
        <f>IF('DATA ENTRY'!CK17="","",IF('DATA ENTRY'!CK17="","",IF(AND($CD$4='DATA ENTRY'!CK17,$CG$4='DATA ENTRY'!D17),'DATA ENTRY'!CK17,"")))</f>
        <v>3rd Grade L-1</v>
      </c>
      <c r="CG18" s="3" t="str">
        <f>IF('DATA ENTRY'!CK17="","",IF('DATA ENTRY'!N17="","",IF(AND($CD$4='DATA ENTRY'!CK17,$CG$4='DATA ENTRY'!D17),'DATA ENTRY'!N17,"")))</f>
        <v xml:space="preserve">12th </v>
      </c>
      <c r="CH18" s="107">
        <f>IF('DATA ENTRY'!CK17="","",IF('DATA ENTRY'!O17="","",IF(AND($CD$4='DATA ENTRY'!CK17,$CG$4='DATA ENTRY'!D17),'DATA ENTRY'!O17,"")))</f>
        <v>0.71</v>
      </c>
      <c r="CI18" s="3" t="str">
        <f>IF('DATA ENTRY'!CK17="","",IF('DATA ENTRY'!P17="","",IF(AND($CD$4='DATA ENTRY'!CK17,$CG$4='DATA ENTRY'!D17),'DATA ENTRY'!P17,"")))</f>
        <v>B.S.T.C. (D.EI.Ed.)</v>
      </c>
      <c r="CJ18" s="107">
        <f>IF('DATA ENTRY'!CK17="","",IF('DATA ENTRY'!Q17="","",IF(AND($CD$4='DATA ENTRY'!CK17,$CG$4='DATA ENTRY'!D17),'DATA ENTRY'!Q17,"")))</f>
        <v>0.7</v>
      </c>
      <c r="CK18" s="3" t="str">
        <f>IF('DATA ENTRY'!CK17="","",IF('DATA ENTRY'!R17="","",IF(AND($CD$4='DATA ENTRY'!CK17,$CG$4='DATA ENTRY'!D17),'DATA ENTRY'!R17,"")))</f>
        <v/>
      </c>
      <c r="CL18" s="3" t="str">
        <f>IF('DATA ENTRY'!CK17="","",IF('DATA ENTRY'!S17="","",IF(AND($CD$4='DATA ENTRY'!CK17,$CG$4='DATA ENTRY'!D17),'DATA ENTRY'!S17,"")))</f>
        <v/>
      </c>
      <c r="CM18" s="3" t="str">
        <f>IF('DATA ENTRY'!CK17="","",IF('DATA ENTRY'!E17="","",IF(AND($CD$4='DATA ENTRY'!CK17,$CG$4='DATA ENTRY'!D17),'DATA ENTRY'!E17,"")))</f>
        <v xml:space="preserve">GUPS NO. 01 </v>
      </c>
      <c r="CN18" s="3" t="str">
        <f>IF('DATA ENTRY'!CK17="","",IF('DATA ENTRY'!W17="","",IF(AND($CD$4='DATA ENTRY'!CK17,$CG$4='DATA ENTRY'!D17),'DATA ENTRY'!W17,"")))</f>
        <v>GEN</v>
      </c>
      <c r="CO18" s="3" t="str">
        <f>IF('DATA ENTRY'!CK17="","",IF('DATA ENTRY'!X17="","",IF(AND($CD$4='DATA ENTRY'!CK17,$CG$4='DATA ENTRY'!D17),'DATA ENTRY'!X17,"")))</f>
        <v>MALE</v>
      </c>
      <c r="CP18" s="108">
        <f t="shared" si="4"/>
        <v>0.70750000000000002</v>
      </c>
      <c r="CQ18" s="108" t="str">
        <f>IF('DATA ENTRY'!CK17="","",IF('DATA ENTRY'!G17="","",IF(AND($CD$4='DATA ENTRY'!CK17,$CG$4='DATA ENTRY'!D17),'DATA ENTRY'!G17,"")))</f>
        <v>NA</v>
      </c>
      <c r="CR18" s="230">
        <f>IF('DATA ENTRY'!CK17="","",IF('DATA ENTRY'!D17="","",IF(AND($CD$4='DATA ENTRY'!CK17,$CG$4='DATA ENTRY'!D17),'DATA ENTRY'!D17,"")))</f>
        <v>333333</v>
      </c>
      <c r="CS18">
        <f t="shared" si="5"/>
        <v>2.0000000000000009</v>
      </c>
      <c r="CT18">
        <f t="shared" si="6"/>
        <v>3.0000000000000009</v>
      </c>
      <c r="CV18" s="139"/>
      <c r="CX18">
        <f t="shared" si="7"/>
        <v>1</v>
      </c>
      <c r="DB18">
        <f t="shared" si="16"/>
        <v>2</v>
      </c>
      <c r="DC18">
        <f t="shared" si="17"/>
        <v>1</v>
      </c>
      <c r="DD18" s="224">
        <v>12</v>
      </c>
      <c r="DE18" s="3" t="str">
        <f>IF('DATA ENTRY'!CK17="","",IF('DATA ENTRY'!B17="","",IF(AND($DF$4='DATA ENTRY'!D17),'DATA ENTRY'!B17,"")))</f>
        <v>ert</v>
      </c>
      <c r="DF18" s="3" t="str">
        <f>IF('DATA ENTRY'!CK17="","",IF('DATA ENTRY'!C17="","",IF(AND($DF$4='DATA ENTRY'!D17),'DATA ENTRY'!C17,"")))</f>
        <v>lh</v>
      </c>
      <c r="DG18" s="4">
        <f>IF('DATA ENTRY'!CK17="","",IF('DATA ENTRY'!I17="","",IF(AND($DF$4='DATA ENTRY'!D17),'DATA ENTRY'!I17,"")))</f>
        <v>28887</v>
      </c>
      <c r="DH18" s="4" t="str">
        <f>IF('DATA ENTRY'!CK17="","",IF('DATA ENTRY'!CK17="","",IF(AND($DF$4='DATA ENTRY'!D17),'DATA ENTRY'!CK17,"")))</f>
        <v>3rd Grade L-1</v>
      </c>
      <c r="DI18" s="3" t="str">
        <f>IF('DATA ENTRY'!CK17="","",IF('DATA ENTRY'!N17="","",IF(AND($DF$4='DATA ENTRY'!D17),'DATA ENTRY'!N17,"")))</f>
        <v xml:space="preserve">12th </v>
      </c>
      <c r="DJ18" s="107">
        <f>IF('DATA ENTRY'!CK17="","",IF('DATA ENTRY'!O17="","",IF(AND($DF$4='DATA ENTRY'!D17),'DATA ENTRY'!O17,"")))</f>
        <v>0.71</v>
      </c>
      <c r="DK18" s="3" t="str">
        <f>IF('DATA ENTRY'!CK17="","",IF('DATA ENTRY'!P17="","",IF(AND($DF$4='DATA ENTRY'!D17),'DATA ENTRY'!P17,"")))</f>
        <v>B.S.T.C. (D.EI.Ed.)</v>
      </c>
      <c r="DL18" s="107">
        <f>IF('DATA ENTRY'!CK17="","",IF('DATA ENTRY'!Q17="","",IF(AND($DF$4='DATA ENTRY'!D17),'DATA ENTRY'!Q17,"")))</f>
        <v>0.7</v>
      </c>
      <c r="DM18" s="3" t="str">
        <f>IF('DATA ENTRY'!CK17="","",IF('DATA ENTRY'!R17="","",IF(AND($DF$4='DATA ENTRY'!D17),'DATA ENTRY'!R17,"")))</f>
        <v/>
      </c>
      <c r="DN18" s="107" t="str">
        <f>IF('DATA ENTRY'!CK17="","",IF('DATA ENTRY'!S17="","",IF(AND($DF$4='DATA ENTRY'!D17),'DATA ENTRY'!S17,"")))</f>
        <v/>
      </c>
      <c r="DO18" s="3" t="str">
        <f>IF('DATA ENTRY'!CK17="","",IF('DATA ENTRY'!E17="","",IF(AND($DF$4='DATA ENTRY'!D17),'DATA ENTRY'!E17,"")))</f>
        <v xml:space="preserve">GUPS NO. 01 </v>
      </c>
      <c r="DP18" s="3">
        <f>IF('DATA ENTRY'!CK17="","",IF('DATA ENTRY'!D17="","",IF(AND($DF$4='DATA ENTRY'!D17),'DATA ENTRY'!D17,"")))</f>
        <v>333333</v>
      </c>
      <c r="DQ18" s="3" t="str">
        <f>IF('DATA ENTRY'!CK17="","",IF('DATA ENTRY'!W17="","",IF(AND($DF$4='DATA ENTRY'!D17),'DATA ENTRY'!W17,"")))</f>
        <v>GEN</v>
      </c>
      <c r="DR18" s="3" t="str">
        <f>IF('DATA ENTRY'!CK17="","",IF('DATA ENTRY'!X17="","",IF(AND($DF$4='DATA ENTRY'!D17),'DATA ENTRY'!X17,"")))</f>
        <v>MALE</v>
      </c>
      <c r="DS18" s="108">
        <f t="shared" si="10"/>
        <v>0.70750000000000002</v>
      </c>
      <c r="DT18" s="108" t="str">
        <f>IF('DATA ENTRY'!CK17="","",IF('DATA ENTRY'!D17="","",IF(AND($DF$4='DATA ENTRY'!D17),'DATA ENTRY'!G17,"")))</f>
        <v>NA</v>
      </c>
      <c r="DY18">
        <f t="shared" si="11"/>
        <v>1</v>
      </c>
      <c r="EB18">
        <f t="shared" si="12"/>
        <v>2</v>
      </c>
      <c r="EC18">
        <f t="shared" si="13"/>
        <v>1</v>
      </c>
      <c r="ED18" s="224">
        <v>12</v>
      </c>
      <c r="EE18" s="3" t="str">
        <f>IF('DATA ENTRY'!CK17="","",IF('DATA ENTRY'!B17="","",IF(AND($EF$4='DATA ENTRY'!G17,$EH$4='DATA ENTRY'!F17),'DATA ENTRY'!B17,"")))</f>
        <v>ert</v>
      </c>
      <c r="EF18" s="3" t="str">
        <f>IF('DATA ENTRY'!CK17="","",IF('DATA ENTRY'!C17="","",IF(AND($EF$4='DATA ENTRY'!G17,$EH$4='DATA ENTRY'!F17),'DATA ENTRY'!C17,"")))</f>
        <v>lh</v>
      </c>
      <c r="EG18" s="4">
        <f>IF('DATA ENTRY'!CK17="","",IF('DATA ENTRY'!I17="","",IF(AND($EF$4='DATA ENTRY'!G17,$EH$4='DATA ENTRY'!F17),'DATA ENTRY'!I17,"")))</f>
        <v>28887</v>
      </c>
      <c r="EH18" s="4" t="str">
        <f>IF('DATA ENTRY'!CK17="","",IF('DATA ENTRY'!CK17="","",IF(AND($EF$4='DATA ENTRY'!G17,$EH$4='DATA ENTRY'!F17),'DATA ENTRY'!CK17,"")))</f>
        <v>3rd Grade L-1</v>
      </c>
      <c r="EI18" s="3" t="str">
        <f>IF('DATA ENTRY'!CK17="","",IF('DATA ENTRY'!N17="","",IF(AND($EF$4='DATA ENTRY'!G17,$EH$4='DATA ENTRY'!F17),'DATA ENTRY'!N17,"")))</f>
        <v xml:space="preserve">12th </v>
      </c>
      <c r="EJ18" s="107">
        <f>IF('DATA ENTRY'!CK17="","",IF('DATA ENTRY'!O17="","",IF(AND($EF$4='DATA ENTRY'!G17,$EH$4='DATA ENTRY'!F17),'DATA ENTRY'!O17,"")))</f>
        <v>0.71</v>
      </c>
      <c r="EK18" s="3" t="str">
        <f>IF('DATA ENTRY'!CK17="","",IF('DATA ENTRY'!P17="","",IF(AND($EF$4='DATA ENTRY'!G17,$EH$4='DATA ENTRY'!F17),'DATA ENTRY'!P17,"")))</f>
        <v>B.S.T.C. (D.EI.Ed.)</v>
      </c>
      <c r="EL18" s="107">
        <f>IF('DATA ENTRY'!CK17="","",IF('DATA ENTRY'!Q17="","",IF(AND($EF$4='DATA ENTRY'!G17,$EH$4='DATA ENTRY'!F17),'DATA ENTRY'!Q17,"")))</f>
        <v>0.7</v>
      </c>
      <c r="EM18" s="3" t="str">
        <f>IF('DATA ENTRY'!CK17="","",IF('DATA ENTRY'!R17="","",IF(AND($EF$4='DATA ENTRY'!G17,$EH$4='DATA ENTRY'!F17),'DATA ENTRY'!R17,"")))</f>
        <v/>
      </c>
      <c r="EN18" s="107" t="str">
        <f>IF('DATA ENTRY'!CK17="","",IF('DATA ENTRY'!S17="","",IF(AND($EF$4='DATA ENTRY'!G17,$EH$4='DATA ENTRY'!F17),'DATA ENTRY'!S17,"")))</f>
        <v/>
      </c>
      <c r="EO18" s="3" t="str">
        <f>IF('DATA ENTRY'!CK17="","",IF('DATA ENTRY'!E17="","",IF(AND($EF$4='DATA ENTRY'!G17,$EH$4='DATA ENTRY'!F17),'DATA ENTRY'!E17,"")))</f>
        <v xml:space="preserve">GUPS NO. 01 </v>
      </c>
      <c r="EP18" s="3">
        <f>IF('DATA ENTRY'!CK17="","",IF('DATA ENTRY'!D17="","",IF(AND($EF$4='DATA ENTRY'!G17,$EH$4='DATA ENTRY'!F17),'DATA ENTRY'!D17,"")))</f>
        <v>333333</v>
      </c>
      <c r="EQ18" s="3" t="str">
        <f>IF('DATA ENTRY'!CK17="","",IF('DATA ENTRY'!W17="","",IF(AND($EF$4='DATA ENTRY'!G17,$EH$4='DATA ENTRY'!F17),'DATA ENTRY'!W17,"")))</f>
        <v>GEN</v>
      </c>
      <c r="ER18" s="3" t="str">
        <f>IF('DATA ENTRY'!CK17="","",IF('DATA ENTRY'!X17="","",IF(AND($EF$4='DATA ENTRY'!G17,$EH$4='DATA ENTRY'!F17),'DATA ENTRY'!X17,"")))</f>
        <v>MALE</v>
      </c>
      <c r="ES18" s="108">
        <f t="shared" si="14"/>
        <v>0.70750000000000002</v>
      </c>
      <c r="ET18" s="108" t="str">
        <f>IF('DATA ENTRY'!CK17="","",IF('DATA ENTRY'!D17="","",IF(AND($EF$4='DATA ENTRY'!G17,$EH$4='DATA ENTRY'!F17),'DATA ENTRY'!G17,"")))</f>
        <v>NA</v>
      </c>
      <c r="EY18">
        <f t="shared" si="15"/>
        <v>1</v>
      </c>
    </row>
    <row r="19" spans="1:155">
      <c r="A19">
        <f>IF(S19=0,"",1+(MAX($A$7:A18)))</f>
        <v>13</v>
      </c>
      <c r="B19" s="224">
        <v>13</v>
      </c>
      <c r="C19" s="3" t="str">
        <f>IF('DATA ENTRY'!CK18="","",IF('DATA ENTRY'!B18="","",IF($D$4="All Post",'DATA ENTRY'!B18,IF(AND($D$4='DATA ENTRY'!CK18),'DATA ENTRY'!B18,""))))</f>
        <v>ghg</v>
      </c>
      <c r="D19" s="3" t="str">
        <f>IF('DATA ENTRY'!CK18="","",IF('DATA ENTRY'!C18="","",IF($D$4="All Post",'DATA ENTRY'!C18,IF(AND($D$4='DATA ENTRY'!CK18),'DATA ENTRY'!C18,""))))</f>
        <v>hfh</v>
      </c>
      <c r="E19" s="4">
        <f>IF('DATA ENTRY'!CK18="","",IF('DATA ENTRY'!I18="","",IF($D$4="All Post",'DATA ENTRY'!I18,IF(AND($D$4='DATA ENTRY'!CK18),'DATA ENTRY'!I18,""))))</f>
        <v>31172</v>
      </c>
      <c r="F19" s="4" t="str">
        <f>IF('DATA ENTRY'!CK18="","",IF('DATA ENTRY'!CK18="","",IF($D$4="All Post",'DATA ENTRY'!CK18,IF(AND($D$4='DATA ENTRY'!CK18),'DATA ENTRY'!CK18,""))))</f>
        <v>3rd Grade L-1</v>
      </c>
      <c r="G19" s="3" t="str">
        <f>IF('DATA ENTRY'!CK18="","",IF('DATA ENTRY'!N18="","",IF($D$4="All Post",'DATA ENTRY'!N18,IF(AND($D$4='DATA ENTRY'!CK18),'DATA ENTRY'!N18,""))))</f>
        <v xml:space="preserve">12th </v>
      </c>
      <c r="H19" s="107">
        <f>IF('DATA ENTRY'!CK18="","",IF('DATA ENTRY'!O18="","",IF($D$4="All Post",'DATA ENTRY'!O18,IF(AND($D$4='DATA ENTRY'!CK18),'DATA ENTRY'!O18,""))))</f>
        <v>0.75</v>
      </c>
      <c r="I19" s="3" t="str">
        <f>IF('DATA ENTRY'!CK18="","",IF('DATA ENTRY'!P18="","",IF($D$4="All Post",'DATA ENTRY'!P18,IF(AND($D$4='DATA ENTRY'!CK18),'DATA ENTRY'!P18,""))))</f>
        <v>B.S.T.C. (D.EI.Ed.)</v>
      </c>
      <c r="J19" s="107">
        <f>IF('DATA ENTRY'!CK18="","",IF('DATA ENTRY'!Q18="","",IF($D$4="All Post",'DATA ENTRY'!Q18,IF(AND($D$4='DATA ENTRY'!CK18),'DATA ENTRY'!Q18,""))))</f>
        <v>0.74</v>
      </c>
      <c r="K19" s="3" t="str">
        <f>IF('DATA ENTRY'!CK18="","",IF('DATA ENTRY'!R18="","",IF($D$4="All Post",'DATA ENTRY'!R18,IF(AND($D$4='DATA ENTRY'!CK18),'DATA ENTRY'!R18,""))))</f>
        <v/>
      </c>
      <c r="L19" s="3" t="str">
        <f>IF('DATA ENTRY'!CK18="","",IF('DATA ENTRY'!S18="","",IF($D$4="All Post",'DATA ENTRY'!S18,IF(AND($D$4='DATA ENTRY'!CK18),'DATA ENTRY'!S18,""))))</f>
        <v/>
      </c>
      <c r="M19" s="3" t="str">
        <f>IF('DATA ENTRY'!CK18="","",IF('DATA ENTRY'!E18="","",IF($D$4="All Post",'DATA ENTRY'!E18,IF(AND($D$4='DATA ENTRY'!CK18),'DATA ENTRY'!E18,""))))</f>
        <v>GUPS NO. 03</v>
      </c>
      <c r="N19" s="3" t="str">
        <f>IF('DATA ENTRY'!CK18="","",IF('DATA ENTRY'!W18="","",IF($D$4="All Post",'DATA ENTRY'!W18,IF(AND($D$4='DATA ENTRY'!CK18),'DATA ENTRY'!W18,""))))</f>
        <v>OBC</v>
      </c>
      <c r="O19" s="3" t="str">
        <f>IF('DATA ENTRY'!CK18="","",IF('DATA ENTRY'!X18="","",IF($D$4="All Post",'DATA ENTRY'!X18,IF(AND($D$4='DATA ENTRY'!CK18),'DATA ENTRY'!X18,""))))</f>
        <v>MALE</v>
      </c>
      <c r="P19" s="3" t="str">
        <f>IF('DATA ENTRY'!CK18="","",IF('DATA ENTRY'!G18="","",IF($D$4="All Post",'DATA ENTRY'!G18,IF(AND($D$4='DATA ENTRY'!CK18),'DATA ENTRY'!G18,""))))</f>
        <v>NA</v>
      </c>
      <c r="S19">
        <f t="shared" si="0"/>
        <v>1</v>
      </c>
      <c r="T19" t="str">
        <f t="shared" si="1"/>
        <v>All Post</v>
      </c>
      <c r="Z19" s="82" t="s">
        <v>245</v>
      </c>
      <c r="AA19">
        <v>13</v>
      </c>
      <c r="AC19" t="s">
        <v>126</v>
      </c>
      <c r="AF19" t="s">
        <v>155</v>
      </c>
      <c r="AH19" t="s">
        <v>181</v>
      </c>
      <c r="AQ19" t="s">
        <v>288</v>
      </c>
      <c r="AV19" t="s">
        <v>347</v>
      </c>
      <c r="AY19" t="s">
        <v>383</v>
      </c>
      <c r="BH19" t="s">
        <v>455</v>
      </c>
      <c r="BZ19" t="str">
        <f t="shared" si="2"/>
        <v/>
      </c>
      <c r="CA19" t="str">
        <f t="shared" si="3"/>
        <v/>
      </c>
      <c r="CB19" s="224">
        <v>13</v>
      </c>
      <c r="CC19" s="3" t="str">
        <f>IF('DATA ENTRY'!CK18="","",IF('DATA ENTRY'!B18="","",IF(AND($CD$4='DATA ENTRY'!CK18,$CG$4='DATA ENTRY'!D18),'DATA ENTRY'!B18,"")))</f>
        <v/>
      </c>
      <c r="CD19" s="3" t="str">
        <f>IF('DATA ENTRY'!CK18="","",IF('DATA ENTRY'!C18="","",IF(AND($CD$4='DATA ENTRY'!CK18,$CG$4='DATA ENTRY'!D18),'DATA ENTRY'!C18,"")))</f>
        <v/>
      </c>
      <c r="CE19" s="4" t="str">
        <f>IF('DATA ENTRY'!CK18="","",IF('DATA ENTRY'!I18="","",IF(AND($CD$4='DATA ENTRY'!CK18,$CG$4='DATA ENTRY'!D18),'DATA ENTRY'!I18,"")))</f>
        <v/>
      </c>
      <c r="CF19" s="4" t="str">
        <f>IF('DATA ENTRY'!CK18="","",IF('DATA ENTRY'!CK18="","",IF(AND($CD$4='DATA ENTRY'!CK18,$CG$4='DATA ENTRY'!D18),'DATA ENTRY'!CK18,"")))</f>
        <v/>
      </c>
      <c r="CG19" s="3" t="str">
        <f>IF('DATA ENTRY'!CK18="","",IF('DATA ENTRY'!N18="","",IF(AND($CD$4='DATA ENTRY'!CK18,$CG$4='DATA ENTRY'!D18),'DATA ENTRY'!N18,"")))</f>
        <v/>
      </c>
      <c r="CH19" s="107" t="str">
        <f>IF('DATA ENTRY'!CK18="","",IF('DATA ENTRY'!O18="","",IF(AND($CD$4='DATA ENTRY'!CK18,$CG$4='DATA ENTRY'!D18),'DATA ENTRY'!O18,"")))</f>
        <v/>
      </c>
      <c r="CI19" s="3" t="str">
        <f>IF('DATA ENTRY'!CK18="","",IF('DATA ENTRY'!P18="","",IF(AND($CD$4='DATA ENTRY'!CK18,$CG$4='DATA ENTRY'!D18),'DATA ENTRY'!P18,"")))</f>
        <v/>
      </c>
      <c r="CJ19" s="107" t="str">
        <f>IF('DATA ENTRY'!CK18="","",IF('DATA ENTRY'!Q18="","",IF(AND($CD$4='DATA ENTRY'!CK18,$CG$4='DATA ENTRY'!D18),'DATA ENTRY'!Q18,"")))</f>
        <v/>
      </c>
      <c r="CK19" s="3" t="str">
        <f>IF('DATA ENTRY'!CK18="","",IF('DATA ENTRY'!R18="","",IF(AND($CD$4='DATA ENTRY'!CK18,$CG$4='DATA ENTRY'!D18),'DATA ENTRY'!R18,"")))</f>
        <v/>
      </c>
      <c r="CL19" s="3" t="str">
        <f>IF('DATA ENTRY'!CK18="","",IF('DATA ENTRY'!S18="","",IF(AND($CD$4='DATA ENTRY'!CK18,$CG$4='DATA ENTRY'!D18),'DATA ENTRY'!S18,"")))</f>
        <v/>
      </c>
      <c r="CM19" s="3" t="str">
        <f>IF('DATA ENTRY'!CK18="","",IF('DATA ENTRY'!E18="","",IF(AND($CD$4='DATA ENTRY'!CK18,$CG$4='DATA ENTRY'!D18),'DATA ENTRY'!E18,"")))</f>
        <v/>
      </c>
      <c r="CN19" s="3" t="str">
        <f>IF('DATA ENTRY'!CK18="","",IF('DATA ENTRY'!W18="","",IF(AND($CD$4='DATA ENTRY'!CK18,$CG$4='DATA ENTRY'!D18),'DATA ENTRY'!W18,"")))</f>
        <v/>
      </c>
      <c r="CO19" s="3" t="str">
        <f>IF('DATA ENTRY'!CK18="","",IF('DATA ENTRY'!X18="","",IF(AND($CD$4='DATA ENTRY'!CK18,$CG$4='DATA ENTRY'!D18),'DATA ENTRY'!X18,"")))</f>
        <v/>
      </c>
      <c r="CP19" s="108" t="str">
        <f t="shared" si="4"/>
        <v/>
      </c>
      <c r="CQ19" s="108" t="str">
        <f>IF('DATA ENTRY'!CK18="","",IF('DATA ENTRY'!G18="","",IF(AND($CD$4='DATA ENTRY'!CK18,$CG$4='DATA ENTRY'!D18),'DATA ENTRY'!G18,"")))</f>
        <v/>
      </c>
      <c r="CR19" s="230" t="str">
        <f>IF('DATA ENTRY'!CK18="","",IF('DATA ENTRY'!D18="","",IF(AND($CD$4='DATA ENTRY'!CK18,$CG$4='DATA ENTRY'!D18),'DATA ENTRY'!D18,"")))</f>
        <v/>
      </c>
      <c r="CS19">
        <f t="shared" si="5"/>
        <v>0</v>
      </c>
      <c r="CT19">
        <f t="shared" si="6"/>
        <v>0</v>
      </c>
      <c r="CV19" s="139"/>
      <c r="CX19">
        <f t="shared" si="7"/>
        <v>0</v>
      </c>
      <c r="DB19" t="str">
        <f t="shared" si="16"/>
        <v/>
      </c>
      <c r="DC19" t="str">
        <f t="shared" si="17"/>
        <v/>
      </c>
      <c r="DD19" s="224">
        <v>13</v>
      </c>
      <c r="DE19" s="3" t="str">
        <f>IF('DATA ENTRY'!CK18="","",IF('DATA ENTRY'!B18="","",IF(AND($DF$4='DATA ENTRY'!D18),'DATA ENTRY'!B18,"")))</f>
        <v/>
      </c>
      <c r="DF19" s="3" t="str">
        <f>IF('DATA ENTRY'!CK18="","",IF('DATA ENTRY'!C18="","",IF(AND($DF$4='DATA ENTRY'!D18),'DATA ENTRY'!C18,"")))</f>
        <v/>
      </c>
      <c r="DG19" s="4" t="str">
        <f>IF('DATA ENTRY'!CK18="","",IF('DATA ENTRY'!I18="","",IF(AND($DF$4='DATA ENTRY'!D18),'DATA ENTRY'!I18,"")))</f>
        <v/>
      </c>
      <c r="DH19" s="4" t="str">
        <f>IF('DATA ENTRY'!CK18="","",IF('DATA ENTRY'!CK18="","",IF(AND($DF$4='DATA ENTRY'!D18),'DATA ENTRY'!CK18,"")))</f>
        <v/>
      </c>
      <c r="DI19" s="3" t="str">
        <f>IF('DATA ENTRY'!CK18="","",IF('DATA ENTRY'!N18="","",IF(AND($DF$4='DATA ENTRY'!D18),'DATA ENTRY'!N18,"")))</f>
        <v/>
      </c>
      <c r="DJ19" s="107" t="str">
        <f>IF('DATA ENTRY'!CK18="","",IF('DATA ENTRY'!O18="","",IF(AND($DF$4='DATA ENTRY'!D18),'DATA ENTRY'!O18,"")))</f>
        <v/>
      </c>
      <c r="DK19" s="3" t="str">
        <f>IF('DATA ENTRY'!CK18="","",IF('DATA ENTRY'!P18="","",IF(AND($DF$4='DATA ENTRY'!D18),'DATA ENTRY'!P18,"")))</f>
        <v/>
      </c>
      <c r="DL19" s="107" t="str">
        <f>IF('DATA ENTRY'!CK18="","",IF('DATA ENTRY'!Q18="","",IF(AND($DF$4='DATA ENTRY'!D18),'DATA ENTRY'!Q18,"")))</f>
        <v/>
      </c>
      <c r="DM19" s="3" t="str">
        <f>IF('DATA ENTRY'!CK18="","",IF('DATA ENTRY'!R18="","",IF(AND($DF$4='DATA ENTRY'!D18),'DATA ENTRY'!R18,"")))</f>
        <v/>
      </c>
      <c r="DN19" s="107" t="str">
        <f>IF('DATA ENTRY'!CK18="","",IF('DATA ENTRY'!S18="","",IF(AND($DF$4='DATA ENTRY'!D18),'DATA ENTRY'!S18,"")))</f>
        <v/>
      </c>
      <c r="DO19" s="3" t="str">
        <f>IF('DATA ENTRY'!CK18="","",IF('DATA ENTRY'!E18="","",IF(AND($DF$4='DATA ENTRY'!D18),'DATA ENTRY'!E18,"")))</f>
        <v/>
      </c>
      <c r="DP19" s="3" t="str">
        <f>IF('DATA ENTRY'!CK18="","",IF('DATA ENTRY'!D18="","",IF(AND($DF$4='DATA ENTRY'!D18),'DATA ENTRY'!D18,"")))</f>
        <v/>
      </c>
      <c r="DQ19" s="3" t="str">
        <f>IF('DATA ENTRY'!CK18="","",IF('DATA ENTRY'!W18="","",IF(AND($DF$4='DATA ENTRY'!D18),'DATA ENTRY'!W18,"")))</f>
        <v/>
      </c>
      <c r="DR19" s="3" t="str">
        <f>IF('DATA ENTRY'!CK18="","",IF('DATA ENTRY'!X18="","",IF(AND($DF$4='DATA ENTRY'!D18),'DATA ENTRY'!X18,"")))</f>
        <v/>
      </c>
      <c r="DS19" s="108" t="str">
        <f t="shared" si="10"/>
        <v/>
      </c>
      <c r="DT19" s="108" t="str">
        <f>IF('DATA ENTRY'!CK18="","",IF('DATA ENTRY'!D18="","",IF(AND($DF$4='DATA ENTRY'!D18),'DATA ENTRY'!G18,"")))</f>
        <v/>
      </c>
      <c r="DY19">
        <f t="shared" si="11"/>
        <v>0</v>
      </c>
      <c r="EB19">
        <f t="shared" si="12"/>
        <v>5</v>
      </c>
      <c r="EC19" t="str">
        <f t="shared" si="13"/>
        <v/>
      </c>
      <c r="ED19" s="224">
        <v>13</v>
      </c>
      <c r="EE19" s="3" t="str">
        <f>IF('DATA ENTRY'!CK18="","",IF('DATA ENTRY'!B18="","",IF(AND($EF$4='DATA ENTRY'!G18,$EH$4='DATA ENTRY'!F18),'DATA ENTRY'!B18,"")))</f>
        <v>ghg</v>
      </c>
      <c r="EF19" s="3" t="str">
        <f>IF('DATA ENTRY'!CK18="","",IF('DATA ENTRY'!C18="","",IF(AND($EF$4='DATA ENTRY'!G18,$EH$4='DATA ENTRY'!F18),'DATA ENTRY'!C18,"")))</f>
        <v>hfh</v>
      </c>
      <c r="EG19" s="4">
        <f>IF('DATA ENTRY'!CK18="","",IF('DATA ENTRY'!I18="","",IF(AND($EF$4='DATA ENTRY'!G18,$EH$4='DATA ENTRY'!F18),'DATA ENTRY'!I18,"")))</f>
        <v>31172</v>
      </c>
      <c r="EH19" s="4" t="str">
        <f>IF('DATA ENTRY'!CK18="","",IF('DATA ENTRY'!CK18="","",IF(AND($EF$4='DATA ENTRY'!G18,$EH$4='DATA ENTRY'!F18),'DATA ENTRY'!CK18,"")))</f>
        <v>3rd Grade L-1</v>
      </c>
      <c r="EI19" s="3" t="str">
        <f>IF('DATA ENTRY'!CK18="","",IF('DATA ENTRY'!N18="","",IF(AND($EF$4='DATA ENTRY'!G18,$EH$4='DATA ENTRY'!F18),'DATA ENTRY'!N18,"")))</f>
        <v xml:space="preserve">12th </v>
      </c>
      <c r="EJ19" s="107">
        <f>IF('DATA ENTRY'!CK18="","",IF('DATA ENTRY'!O18="","",IF(AND($EF$4='DATA ENTRY'!G18,$EH$4='DATA ENTRY'!F18),'DATA ENTRY'!O18,"")))</f>
        <v>0.75</v>
      </c>
      <c r="EK19" s="3" t="str">
        <f>IF('DATA ENTRY'!CK18="","",IF('DATA ENTRY'!P18="","",IF(AND($EF$4='DATA ENTRY'!G18,$EH$4='DATA ENTRY'!F18),'DATA ENTRY'!P18,"")))</f>
        <v>B.S.T.C. (D.EI.Ed.)</v>
      </c>
      <c r="EL19" s="107">
        <f>IF('DATA ENTRY'!CK18="","",IF('DATA ENTRY'!Q18="","",IF(AND($EF$4='DATA ENTRY'!G18,$EH$4='DATA ENTRY'!F18),'DATA ENTRY'!Q18,"")))</f>
        <v>0.74</v>
      </c>
      <c r="EM19" s="3" t="str">
        <f>IF('DATA ENTRY'!CK18="","",IF('DATA ENTRY'!R18="","",IF(AND($EF$4='DATA ENTRY'!G18,$EH$4='DATA ENTRY'!F18),'DATA ENTRY'!R18,"")))</f>
        <v/>
      </c>
      <c r="EN19" s="107" t="str">
        <f>IF('DATA ENTRY'!CK18="","",IF('DATA ENTRY'!S18="","",IF(AND($EF$4='DATA ENTRY'!G18,$EH$4='DATA ENTRY'!F18),'DATA ENTRY'!S18,"")))</f>
        <v/>
      </c>
      <c r="EO19" s="3" t="str">
        <f>IF('DATA ENTRY'!CK18="","",IF('DATA ENTRY'!E18="","",IF(AND($EF$4='DATA ENTRY'!G18,$EH$4='DATA ENTRY'!F18),'DATA ENTRY'!E18,"")))</f>
        <v>GUPS NO. 03</v>
      </c>
      <c r="EP19" s="3">
        <f>IF('DATA ENTRY'!CK18="","",IF('DATA ENTRY'!D18="","",IF(AND($EF$4='DATA ENTRY'!G18,$EH$4='DATA ENTRY'!F18),'DATA ENTRY'!D18,"")))</f>
        <v>123458</v>
      </c>
      <c r="EQ19" s="3" t="str">
        <f>IF('DATA ENTRY'!CK18="","",IF('DATA ENTRY'!W18="","",IF(AND($EF$4='DATA ENTRY'!G18,$EH$4='DATA ENTRY'!F18),'DATA ENTRY'!W18,"")))</f>
        <v>OBC</v>
      </c>
      <c r="ER19" s="3" t="str">
        <f>IF('DATA ENTRY'!CK18="","",IF('DATA ENTRY'!X18="","",IF(AND($EF$4='DATA ENTRY'!G18,$EH$4='DATA ENTRY'!F18),'DATA ENTRY'!X18,"")))</f>
        <v>MALE</v>
      </c>
      <c r="ES19" s="108">
        <f t="shared" si="14"/>
        <v>0.74750000000000005</v>
      </c>
      <c r="ET19" s="108" t="str">
        <f>IF('DATA ENTRY'!CK18="","",IF('DATA ENTRY'!D18="","",IF(AND($EF$4='DATA ENTRY'!G18,$EH$4='DATA ENTRY'!F18),'DATA ENTRY'!G18,"")))</f>
        <v>NA</v>
      </c>
      <c r="EY19">
        <f t="shared" si="15"/>
        <v>0</v>
      </c>
    </row>
    <row r="20" spans="1:155">
      <c r="A20">
        <f>IF(S20=0,"",1+(MAX($A$7:A19)))</f>
        <v>14</v>
      </c>
      <c r="B20" s="224">
        <v>14</v>
      </c>
      <c r="C20" s="3" t="str">
        <f>IF('DATA ENTRY'!CK19="","",IF('DATA ENTRY'!B19="","",IF($D$4="All Post",'DATA ENTRY'!B19,IF(AND($D$4='DATA ENTRY'!CK19),'DATA ENTRY'!B19,""))))</f>
        <v>ghfghf</v>
      </c>
      <c r="D20" s="3" t="str">
        <f>IF('DATA ENTRY'!CK19="","",IF('DATA ENTRY'!C19="","",IF($D$4="All Post",'DATA ENTRY'!C19,IF(AND($D$4='DATA ENTRY'!CK19),'DATA ENTRY'!C19,""))))</f>
        <v>urfu</v>
      </c>
      <c r="E20" s="4">
        <f>IF('DATA ENTRY'!CK19="","",IF('DATA ENTRY'!I19="","",IF($D$4="All Post",'DATA ENTRY'!I19,IF(AND($D$4='DATA ENTRY'!CK19),'DATA ENTRY'!I19,""))))</f>
        <v>30055</v>
      </c>
      <c r="F20" s="4" t="str">
        <f>IF('DATA ENTRY'!CK19="","",IF('DATA ENTRY'!CK19="","",IF($D$4="All Post",'DATA ENTRY'!CK19,IF(AND($D$4='DATA ENTRY'!CK19),'DATA ENTRY'!CK19,""))))</f>
        <v>3rd Grade L-1</v>
      </c>
      <c r="G20" s="3" t="str">
        <f>IF('DATA ENTRY'!CK19="","",IF('DATA ENTRY'!N19="","",IF($D$4="All Post",'DATA ENTRY'!N19,IF(AND($D$4='DATA ENTRY'!CK19),'DATA ENTRY'!N19,""))))</f>
        <v xml:space="preserve">12th </v>
      </c>
      <c r="H20" s="107">
        <f>IF('DATA ENTRY'!CK19="","",IF('DATA ENTRY'!O19="","",IF($D$4="All Post",'DATA ENTRY'!O19,IF(AND($D$4='DATA ENTRY'!CK19),'DATA ENTRY'!O19,""))))</f>
        <v>0.7</v>
      </c>
      <c r="I20" s="3" t="str">
        <f>IF('DATA ENTRY'!CK19="","",IF('DATA ENTRY'!P19="","",IF($D$4="All Post",'DATA ENTRY'!P19,IF(AND($D$4='DATA ENTRY'!CK19),'DATA ENTRY'!P19,""))))</f>
        <v>B.S.T.C. (D.EI.Ed.)</v>
      </c>
      <c r="J20" s="107">
        <f>IF('DATA ENTRY'!CK19="","",IF('DATA ENTRY'!Q19="","",IF($D$4="All Post",'DATA ENTRY'!Q19,IF(AND($D$4='DATA ENTRY'!CK19),'DATA ENTRY'!Q19,""))))</f>
        <v>0.85</v>
      </c>
      <c r="K20" s="3" t="str">
        <f>IF('DATA ENTRY'!CK19="","",IF('DATA ENTRY'!R19="","",IF($D$4="All Post",'DATA ENTRY'!R19,IF(AND($D$4='DATA ENTRY'!CK19),'DATA ENTRY'!R19,""))))</f>
        <v/>
      </c>
      <c r="L20" s="3" t="str">
        <f>IF('DATA ENTRY'!CK19="","",IF('DATA ENTRY'!S19="","",IF($D$4="All Post",'DATA ENTRY'!S19,IF(AND($D$4='DATA ENTRY'!CK19),'DATA ENTRY'!S19,""))))</f>
        <v/>
      </c>
      <c r="M20" s="3" t="str">
        <f>IF('DATA ENTRY'!CK19="","",IF('DATA ENTRY'!E19="","",IF($D$4="All Post",'DATA ENTRY'!E19,IF(AND($D$4='DATA ENTRY'!CK19),'DATA ENTRY'!E19,""))))</f>
        <v>GUPS NO. 03</v>
      </c>
      <c r="N20" s="3" t="str">
        <f>IF('DATA ENTRY'!CK19="","",IF('DATA ENTRY'!W19="","",IF($D$4="All Post",'DATA ENTRY'!W19,IF(AND($D$4='DATA ENTRY'!CK19),'DATA ENTRY'!W19,""))))</f>
        <v>SC</v>
      </c>
      <c r="O20" s="3" t="str">
        <f>IF('DATA ENTRY'!CK19="","",IF('DATA ENTRY'!X19="","",IF($D$4="All Post",'DATA ENTRY'!X19,IF(AND($D$4='DATA ENTRY'!CK19),'DATA ENTRY'!X19,""))))</f>
        <v>FEMALE</v>
      </c>
      <c r="P20" s="3" t="str">
        <f>IF('DATA ENTRY'!CK19="","",IF('DATA ENTRY'!G19="","",IF($D$4="All Post",'DATA ENTRY'!G19,IF(AND($D$4='DATA ENTRY'!CK19),'DATA ENTRY'!G19,""))))</f>
        <v>NA</v>
      </c>
      <c r="S20">
        <f t="shared" si="0"/>
        <v>1</v>
      </c>
      <c r="T20" t="str">
        <f t="shared" si="1"/>
        <v>All Post</v>
      </c>
      <c r="Z20" s="82" t="s">
        <v>251</v>
      </c>
      <c r="AA20">
        <v>14</v>
      </c>
      <c r="AC20" t="s">
        <v>127</v>
      </c>
      <c r="AF20" t="s">
        <v>216</v>
      </c>
      <c r="AH20" t="s">
        <v>182</v>
      </c>
      <c r="AQ20" t="s">
        <v>289</v>
      </c>
      <c r="AV20" t="s">
        <v>348</v>
      </c>
      <c r="AY20" t="s">
        <v>384</v>
      </c>
      <c r="BH20" t="s">
        <v>456</v>
      </c>
      <c r="BZ20" t="str">
        <f t="shared" si="2"/>
        <v/>
      </c>
      <c r="CA20" t="str">
        <f t="shared" si="3"/>
        <v/>
      </c>
      <c r="CB20" s="224">
        <v>14</v>
      </c>
      <c r="CC20" s="3" t="str">
        <f>IF('DATA ENTRY'!CK19="","",IF('DATA ENTRY'!B19="","",IF(AND($CD$4='DATA ENTRY'!CK19,$CG$4='DATA ENTRY'!D19),'DATA ENTRY'!B19,"")))</f>
        <v/>
      </c>
      <c r="CD20" s="3" t="str">
        <f>IF('DATA ENTRY'!CK19="","",IF('DATA ENTRY'!C19="","",IF(AND($CD$4='DATA ENTRY'!CK19,$CG$4='DATA ENTRY'!D19),'DATA ENTRY'!C19,"")))</f>
        <v/>
      </c>
      <c r="CE20" s="4" t="str">
        <f>IF('DATA ENTRY'!CK19="","",IF('DATA ENTRY'!I19="","",IF(AND($CD$4='DATA ENTRY'!CK19,$CG$4='DATA ENTRY'!D19),'DATA ENTRY'!I19,"")))</f>
        <v/>
      </c>
      <c r="CF20" s="4" t="str">
        <f>IF('DATA ENTRY'!CK19="","",IF('DATA ENTRY'!CK19="","",IF(AND($CD$4='DATA ENTRY'!CK19,$CG$4='DATA ENTRY'!D19),'DATA ENTRY'!CK19,"")))</f>
        <v/>
      </c>
      <c r="CG20" s="3" t="str">
        <f>IF('DATA ENTRY'!CK19="","",IF('DATA ENTRY'!N19="","",IF(AND($CD$4='DATA ENTRY'!CK19,$CG$4='DATA ENTRY'!D19),'DATA ENTRY'!N19,"")))</f>
        <v/>
      </c>
      <c r="CH20" s="107" t="str">
        <f>IF('DATA ENTRY'!CK19="","",IF('DATA ENTRY'!O19="","",IF(AND($CD$4='DATA ENTRY'!CK19,$CG$4='DATA ENTRY'!D19),'DATA ENTRY'!O19,"")))</f>
        <v/>
      </c>
      <c r="CI20" s="3" t="str">
        <f>IF('DATA ENTRY'!CK19="","",IF('DATA ENTRY'!P19="","",IF(AND($CD$4='DATA ENTRY'!CK19,$CG$4='DATA ENTRY'!D19),'DATA ENTRY'!P19,"")))</f>
        <v/>
      </c>
      <c r="CJ20" s="107" t="str">
        <f>IF('DATA ENTRY'!CK19="","",IF('DATA ENTRY'!Q19="","",IF(AND($CD$4='DATA ENTRY'!CK19,$CG$4='DATA ENTRY'!D19),'DATA ENTRY'!Q19,"")))</f>
        <v/>
      </c>
      <c r="CK20" s="3" t="str">
        <f>IF('DATA ENTRY'!CK19="","",IF('DATA ENTRY'!R19="","",IF(AND($CD$4='DATA ENTRY'!CK19,$CG$4='DATA ENTRY'!D19),'DATA ENTRY'!R19,"")))</f>
        <v/>
      </c>
      <c r="CL20" s="3" t="str">
        <f>IF('DATA ENTRY'!CK19="","",IF('DATA ENTRY'!S19="","",IF(AND($CD$4='DATA ENTRY'!CK19,$CG$4='DATA ENTRY'!D19),'DATA ENTRY'!S19,"")))</f>
        <v/>
      </c>
      <c r="CM20" s="3" t="str">
        <f>IF('DATA ENTRY'!CK19="","",IF('DATA ENTRY'!E19="","",IF(AND($CD$4='DATA ENTRY'!CK19,$CG$4='DATA ENTRY'!D19),'DATA ENTRY'!E19,"")))</f>
        <v/>
      </c>
      <c r="CN20" s="3" t="str">
        <f>IF('DATA ENTRY'!CK19="","",IF('DATA ENTRY'!W19="","",IF(AND($CD$4='DATA ENTRY'!CK19,$CG$4='DATA ENTRY'!D19),'DATA ENTRY'!W19,"")))</f>
        <v/>
      </c>
      <c r="CO20" s="3" t="str">
        <f>IF('DATA ENTRY'!CK19="","",IF('DATA ENTRY'!X19="","",IF(AND($CD$4='DATA ENTRY'!CK19,$CG$4='DATA ENTRY'!D19),'DATA ENTRY'!X19,"")))</f>
        <v/>
      </c>
      <c r="CP20" s="108" t="str">
        <f t="shared" si="4"/>
        <v/>
      </c>
      <c r="CQ20" s="108" t="str">
        <f>IF('DATA ENTRY'!CK19="","",IF('DATA ENTRY'!G19="","",IF(AND($CD$4='DATA ENTRY'!CK19,$CG$4='DATA ENTRY'!D19),'DATA ENTRY'!G19,"")))</f>
        <v/>
      </c>
      <c r="CR20" s="230" t="str">
        <f>IF('DATA ENTRY'!CK19="","",IF('DATA ENTRY'!D19="","",IF(AND($CD$4='DATA ENTRY'!CK19,$CG$4='DATA ENTRY'!D19),'DATA ENTRY'!D19,"")))</f>
        <v/>
      </c>
      <c r="CS20">
        <f t="shared" si="5"/>
        <v>0</v>
      </c>
      <c r="CT20">
        <f t="shared" si="6"/>
        <v>0</v>
      </c>
      <c r="CV20" s="139"/>
      <c r="CX20">
        <f t="shared" si="7"/>
        <v>0</v>
      </c>
      <c r="DB20" t="str">
        <f t="shared" si="16"/>
        <v/>
      </c>
      <c r="DC20" t="str">
        <f t="shared" si="17"/>
        <v/>
      </c>
      <c r="DD20" s="224">
        <v>14</v>
      </c>
      <c r="DE20" s="3" t="str">
        <f>IF('DATA ENTRY'!CK19="","",IF('DATA ENTRY'!B19="","",IF(AND($DF$4='DATA ENTRY'!D19),'DATA ENTRY'!B19,"")))</f>
        <v/>
      </c>
      <c r="DF20" s="3" t="str">
        <f>IF('DATA ENTRY'!CK19="","",IF('DATA ENTRY'!C19="","",IF(AND($DF$4='DATA ENTRY'!D19),'DATA ENTRY'!C19,"")))</f>
        <v/>
      </c>
      <c r="DG20" s="4" t="str">
        <f>IF('DATA ENTRY'!CK19="","",IF('DATA ENTRY'!I19="","",IF(AND($DF$4='DATA ENTRY'!D19),'DATA ENTRY'!I19,"")))</f>
        <v/>
      </c>
      <c r="DH20" s="4" t="str">
        <f>IF('DATA ENTRY'!CK19="","",IF('DATA ENTRY'!CK19="","",IF(AND($DF$4='DATA ENTRY'!D19),'DATA ENTRY'!CK19,"")))</f>
        <v/>
      </c>
      <c r="DI20" s="3" t="str">
        <f>IF('DATA ENTRY'!CK19="","",IF('DATA ENTRY'!N19="","",IF(AND($DF$4='DATA ENTRY'!D19),'DATA ENTRY'!N19,"")))</f>
        <v/>
      </c>
      <c r="DJ20" s="107" t="str">
        <f>IF('DATA ENTRY'!CK19="","",IF('DATA ENTRY'!O19="","",IF(AND($DF$4='DATA ENTRY'!D19),'DATA ENTRY'!O19,"")))</f>
        <v/>
      </c>
      <c r="DK20" s="3" t="str">
        <f>IF('DATA ENTRY'!CK19="","",IF('DATA ENTRY'!P19="","",IF(AND($DF$4='DATA ENTRY'!D19),'DATA ENTRY'!P19,"")))</f>
        <v/>
      </c>
      <c r="DL20" s="107" t="str">
        <f>IF('DATA ENTRY'!CK19="","",IF('DATA ENTRY'!Q19="","",IF(AND($DF$4='DATA ENTRY'!D19),'DATA ENTRY'!Q19,"")))</f>
        <v/>
      </c>
      <c r="DM20" s="3" t="str">
        <f>IF('DATA ENTRY'!CK19="","",IF('DATA ENTRY'!R19="","",IF(AND($DF$4='DATA ENTRY'!D19),'DATA ENTRY'!R19,"")))</f>
        <v/>
      </c>
      <c r="DN20" s="107" t="str">
        <f>IF('DATA ENTRY'!CK19="","",IF('DATA ENTRY'!S19="","",IF(AND($DF$4='DATA ENTRY'!D19),'DATA ENTRY'!S19,"")))</f>
        <v/>
      </c>
      <c r="DO20" s="3" t="str">
        <f>IF('DATA ENTRY'!CK19="","",IF('DATA ENTRY'!E19="","",IF(AND($DF$4='DATA ENTRY'!D19),'DATA ENTRY'!E19,"")))</f>
        <v/>
      </c>
      <c r="DP20" s="3" t="str">
        <f>IF('DATA ENTRY'!CK19="","",IF('DATA ENTRY'!D19="","",IF(AND($DF$4='DATA ENTRY'!D19),'DATA ENTRY'!D19,"")))</f>
        <v/>
      </c>
      <c r="DQ20" s="3" t="str">
        <f>IF('DATA ENTRY'!CK19="","",IF('DATA ENTRY'!W19="","",IF(AND($DF$4='DATA ENTRY'!D19),'DATA ENTRY'!W19,"")))</f>
        <v/>
      </c>
      <c r="DR20" s="3" t="str">
        <f>IF('DATA ENTRY'!CK19="","",IF('DATA ENTRY'!X19="","",IF(AND($DF$4='DATA ENTRY'!D19),'DATA ENTRY'!X19,"")))</f>
        <v/>
      </c>
      <c r="DS20" s="108" t="str">
        <f t="shared" si="10"/>
        <v/>
      </c>
      <c r="DT20" s="108" t="str">
        <f>IF('DATA ENTRY'!CK19="","",IF('DATA ENTRY'!D19="","",IF(AND($DF$4='DATA ENTRY'!D19),'DATA ENTRY'!G19,"")))</f>
        <v/>
      </c>
      <c r="DY20">
        <f t="shared" si="11"/>
        <v>0</v>
      </c>
      <c r="EB20">
        <f t="shared" si="12"/>
        <v>4</v>
      </c>
      <c r="EC20" t="str">
        <f t="shared" si="13"/>
        <v/>
      </c>
      <c r="ED20" s="224">
        <v>14</v>
      </c>
      <c r="EE20" s="3" t="str">
        <f>IF('DATA ENTRY'!CK19="","",IF('DATA ENTRY'!B19="","",IF(AND($EF$4='DATA ENTRY'!G19,$EH$4='DATA ENTRY'!F19),'DATA ENTRY'!B19,"")))</f>
        <v>ghfghf</v>
      </c>
      <c r="EF20" s="3" t="str">
        <f>IF('DATA ENTRY'!CK19="","",IF('DATA ENTRY'!C19="","",IF(AND($EF$4='DATA ENTRY'!G19,$EH$4='DATA ENTRY'!F19),'DATA ENTRY'!C19,"")))</f>
        <v>urfu</v>
      </c>
      <c r="EG20" s="4">
        <f>IF('DATA ENTRY'!CK19="","",IF('DATA ENTRY'!I19="","",IF(AND($EF$4='DATA ENTRY'!G19,$EH$4='DATA ENTRY'!F19),'DATA ENTRY'!I19,"")))</f>
        <v>30055</v>
      </c>
      <c r="EH20" s="4" t="str">
        <f>IF('DATA ENTRY'!CK19="","",IF('DATA ENTRY'!CK19="","",IF(AND($EF$4='DATA ENTRY'!G19,$EH$4='DATA ENTRY'!F19),'DATA ENTRY'!CK19,"")))</f>
        <v>3rd Grade L-1</v>
      </c>
      <c r="EI20" s="3" t="str">
        <f>IF('DATA ENTRY'!CK19="","",IF('DATA ENTRY'!N19="","",IF(AND($EF$4='DATA ENTRY'!G19,$EH$4='DATA ENTRY'!F19),'DATA ENTRY'!N19,"")))</f>
        <v xml:space="preserve">12th </v>
      </c>
      <c r="EJ20" s="107">
        <f>IF('DATA ENTRY'!CK19="","",IF('DATA ENTRY'!O19="","",IF(AND($EF$4='DATA ENTRY'!G19,$EH$4='DATA ENTRY'!F19),'DATA ENTRY'!O19,"")))</f>
        <v>0.7</v>
      </c>
      <c r="EK20" s="3" t="str">
        <f>IF('DATA ENTRY'!CK19="","",IF('DATA ENTRY'!P19="","",IF(AND($EF$4='DATA ENTRY'!G19,$EH$4='DATA ENTRY'!F19),'DATA ENTRY'!P19,"")))</f>
        <v>B.S.T.C. (D.EI.Ed.)</v>
      </c>
      <c r="EL20" s="107">
        <f>IF('DATA ENTRY'!CK19="","",IF('DATA ENTRY'!Q19="","",IF(AND($EF$4='DATA ENTRY'!G19,$EH$4='DATA ENTRY'!F19),'DATA ENTRY'!Q19,"")))</f>
        <v>0.85</v>
      </c>
      <c r="EM20" s="3" t="str">
        <f>IF('DATA ENTRY'!CK19="","",IF('DATA ENTRY'!R19="","",IF(AND($EF$4='DATA ENTRY'!G19,$EH$4='DATA ENTRY'!F19),'DATA ENTRY'!R19,"")))</f>
        <v/>
      </c>
      <c r="EN20" s="107" t="str">
        <f>IF('DATA ENTRY'!CK19="","",IF('DATA ENTRY'!S19="","",IF(AND($EF$4='DATA ENTRY'!G19,$EH$4='DATA ENTRY'!F19),'DATA ENTRY'!S19,"")))</f>
        <v/>
      </c>
      <c r="EO20" s="3" t="str">
        <f>IF('DATA ENTRY'!CK19="","",IF('DATA ENTRY'!E19="","",IF(AND($EF$4='DATA ENTRY'!G19,$EH$4='DATA ENTRY'!F19),'DATA ENTRY'!E19,"")))</f>
        <v>GUPS NO. 03</v>
      </c>
      <c r="EP20" s="3">
        <f>IF('DATA ENTRY'!CK19="","",IF('DATA ENTRY'!D19="","",IF(AND($EF$4='DATA ENTRY'!G19,$EH$4='DATA ENTRY'!F19),'DATA ENTRY'!D19,"")))</f>
        <v>123458</v>
      </c>
      <c r="EQ20" s="3" t="str">
        <f>IF('DATA ENTRY'!CK19="","",IF('DATA ENTRY'!W19="","",IF(AND($EF$4='DATA ENTRY'!G19,$EH$4='DATA ENTRY'!F19),'DATA ENTRY'!W19,"")))</f>
        <v>SC</v>
      </c>
      <c r="ER20" s="3" t="str">
        <f>IF('DATA ENTRY'!CK19="","",IF('DATA ENTRY'!X19="","",IF(AND($EF$4='DATA ENTRY'!G19,$EH$4='DATA ENTRY'!F19),'DATA ENTRY'!X19,"")))</f>
        <v>FEMALE</v>
      </c>
      <c r="ES20" s="108">
        <f t="shared" si="14"/>
        <v>0.73749999999999993</v>
      </c>
      <c r="ET20" s="108" t="str">
        <f>IF('DATA ENTRY'!CK19="","",IF('DATA ENTRY'!D19="","",IF(AND($EF$4='DATA ENTRY'!G19,$EH$4='DATA ENTRY'!F19),'DATA ENTRY'!G19,"")))</f>
        <v>NA</v>
      </c>
      <c r="EY20">
        <f t="shared" si="15"/>
        <v>0</v>
      </c>
    </row>
    <row r="21" spans="1:155">
      <c r="A21" t="str">
        <f>IF(S21=0,"",1+(MAX($A$7:A20)))</f>
        <v/>
      </c>
      <c r="B21" s="224">
        <v>15</v>
      </c>
      <c r="C21" s="3" t="str">
        <f>IF('DATA ENTRY'!CK20="","",IF('DATA ENTRY'!B20="","",IF($D$4="All Post",'DATA ENTRY'!B20,IF(AND($D$4='DATA ENTRY'!CK20),'DATA ENTRY'!B20,""))))</f>
        <v/>
      </c>
      <c r="D21" s="3" t="str">
        <f>IF('DATA ENTRY'!CK20="","",IF('DATA ENTRY'!C20="","",IF($D$4="All Post",'DATA ENTRY'!C20,IF(AND($D$4='DATA ENTRY'!CK20),'DATA ENTRY'!C20,""))))</f>
        <v/>
      </c>
      <c r="E21" s="4" t="str">
        <f>IF('DATA ENTRY'!CK20="","",IF('DATA ENTRY'!I20="","",IF($D$4="All Post",'DATA ENTRY'!I20,IF(AND($D$4='DATA ENTRY'!CK20),'DATA ENTRY'!I20,""))))</f>
        <v/>
      </c>
      <c r="F21" s="4" t="str">
        <f>IF('DATA ENTRY'!CK20="","",IF('DATA ENTRY'!CK20="","",IF($D$4="All Post",'DATA ENTRY'!CK20,IF(AND($D$4='DATA ENTRY'!CK20),'DATA ENTRY'!CK20,""))))</f>
        <v/>
      </c>
      <c r="G21" s="3" t="str">
        <f>IF('DATA ENTRY'!CK20="","",IF('DATA ENTRY'!N20="","",IF($D$4="All Post",'DATA ENTRY'!N20,IF(AND($D$4='DATA ENTRY'!CK20),'DATA ENTRY'!N20,""))))</f>
        <v/>
      </c>
      <c r="H21" s="107" t="str">
        <f>IF('DATA ENTRY'!CK20="","",IF('DATA ENTRY'!O20="","",IF($D$4="All Post",'DATA ENTRY'!O20,IF(AND($D$4='DATA ENTRY'!CK20),'DATA ENTRY'!O20,""))))</f>
        <v/>
      </c>
      <c r="I21" s="3" t="str">
        <f>IF('DATA ENTRY'!CK20="","",IF('DATA ENTRY'!P20="","",IF($D$4="All Post",'DATA ENTRY'!P20,IF(AND($D$4='DATA ENTRY'!CK20),'DATA ENTRY'!P20,""))))</f>
        <v/>
      </c>
      <c r="J21" s="107" t="str">
        <f>IF('DATA ENTRY'!CK20="","",IF('DATA ENTRY'!Q20="","",IF($D$4="All Post",'DATA ENTRY'!Q20,IF(AND($D$4='DATA ENTRY'!CK20),'DATA ENTRY'!Q20,""))))</f>
        <v/>
      </c>
      <c r="K21" s="3" t="str">
        <f>IF('DATA ENTRY'!CK20="","",IF('DATA ENTRY'!R20="","",IF($D$4="All Post",'DATA ENTRY'!R20,IF(AND($D$4='DATA ENTRY'!CK20),'DATA ENTRY'!R20,""))))</f>
        <v/>
      </c>
      <c r="L21" s="3" t="str">
        <f>IF('DATA ENTRY'!CK20="","",IF('DATA ENTRY'!S20="","",IF($D$4="All Post",'DATA ENTRY'!S20,IF(AND($D$4='DATA ENTRY'!CK20),'DATA ENTRY'!S20,""))))</f>
        <v/>
      </c>
      <c r="M21" s="3" t="str">
        <f>IF('DATA ENTRY'!CK20="","",IF('DATA ENTRY'!E20="","",IF($D$4="All Post",'DATA ENTRY'!E20,IF(AND($D$4='DATA ENTRY'!CK20),'DATA ENTRY'!E20,""))))</f>
        <v/>
      </c>
      <c r="N21" s="3" t="str">
        <f>IF('DATA ENTRY'!CK20="","",IF('DATA ENTRY'!W20="","",IF($D$4="All Post",'DATA ENTRY'!W20,IF(AND($D$4='DATA ENTRY'!CK20),'DATA ENTRY'!W20,""))))</f>
        <v/>
      </c>
      <c r="O21" s="3" t="str">
        <f>IF('DATA ENTRY'!CK20="","",IF('DATA ENTRY'!X20="","",IF($D$4="All Post",'DATA ENTRY'!X20,IF(AND($D$4='DATA ENTRY'!CK20),'DATA ENTRY'!X20,""))))</f>
        <v/>
      </c>
      <c r="P21" s="3" t="str">
        <f>IF('DATA ENTRY'!CK20="","",IF('DATA ENTRY'!G20="","",IF($D$4="All Post",'DATA ENTRY'!G20,IF(AND($D$4='DATA ENTRY'!CK20),'DATA ENTRY'!G20,""))))</f>
        <v/>
      </c>
      <c r="S21">
        <f t="shared" si="0"/>
        <v>0</v>
      </c>
      <c r="T21" t="str">
        <f t="shared" si="1"/>
        <v/>
      </c>
      <c r="Z21" s="82" t="s">
        <v>269</v>
      </c>
      <c r="AA21">
        <v>15</v>
      </c>
      <c r="AC21" t="s">
        <v>128</v>
      </c>
      <c r="AF21" t="s">
        <v>217</v>
      </c>
      <c r="AQ21" t="s">
        <v>290</v>
      </c>
      <c r="AV21" t="s">
        <v>349</v>
      </c>
      <c r="AY21" t="s">
        <v>385</v>
      </c>
      <c r="BH21" t="s">
        <v>457</v>
      </c>
      <c r="BZ21" t="str">
        <f t="shared" si="2"/>
        <v/>
      </c>
      <c r="CA21" t="str">
        <f t="shared" si="3"/>
        <v/>
      </c>
      <c r="CB21" s="224">
        <v>15</v>
      </c>
      <c r="CC21" s="3" t="str">
        <f>IF('DATA ENTRY'!CK20="","",IF('DATA ENTRY'!B20="","",IF(AND($CD$4='DATA ENTRY'!CK20,$CG$4='DATA ENTRY'!D20),'DATA ENTRY'!B20,"")))</f>
        <v/>
      </c>
      <c r="CD21" s="3" t="str">
        <f>IF('DATA ENTRY'!CK20="","",IF('DATA ENTRY'!C20="","",IF(AND($CD$4='DATA ENTRY'!CK20,$CG$4='DATA ENTRY'!D20),'DATA ENTRY'!C20,"")))</f>
        <v/>
      </c>
      <c r="CE21" s="4" t="str">
        <f>IF('DATA ENTRY'!CK20="","",IF('DATA ENTRY'!I20="","",IF(AND($CD$4='DATA ENTRY'!CK20,$CG$4='DATA ENTRY'!D20),'DATA ENTRY'!I20,"")))</f>
        <v/>
      </c>
      <c r="CF21" s="4" t="str">
        <f>IF('DATA ENTRY'!CK20="","",IF('DATA ENTRY'!CK20="","",IF(AND($CD$4='DATA ENTRY'!CK20,$CG$4='DATA ENTRY'!D20),'DATA ENTRY'!CK20,"")))</f>
        <v/>
      </c>
      <c r="CG21" s="3" t="str">
        <f>IF('DATA ENTRY'!CK20="","",IF('DATA ENTRY'!N20="","",IF(AND($CD$4='DATA ENTRY'!CK20,$CG$4='DATA ENTRY'!D20),'DATA ENTRY'!N20,"")))</f>
        <v/>
      </c>
      <c r="CH21" s="107" t="str">
        <f>IF('DATA ENTRY'!CK20="","",IF('DATA ENTRY'!O20="","",IF(AND($CD$4='DATA ENTRY'!CK20,$CG$4='DATA ENTRY'!D20),'DATA ENTRY'!O20,"")))</f>
        <v/>
      </c>
      <c r="CI21" s="3" t="str">
        <f>IF('DATA ENTRY'!CK20="","",IF('DATA ENTRY'!P20="","",IF(AND($CD$4='DATA ENTRY'!CK20,$CG$4='DATA ENTRY'!D20),'DATA ENTRY'!P20,"")))</f>
        <v/>
      </c>
      <c r="CJ21" s="107" t="str">
        <f>IF('DATA ENTRY'!CK20="","",IF('DATA ENTRY'!Q20="","",IF(AND($CD$4='DATA ENTRY'!CK20,$CG$4='DATA ENTRY'!D20),'DATA ENTRY'!Q20,"")))</f>
        <v/>
      </c>
      <c r="CK21" s="3" t="str">
        <f>IF('DATA ENTRY'!CK20="","",IF('DATA ENTRY'!R20="","",IF(AND($CD$4='DATA ENTRY'!CK20,$CG$4='DATA ENTRY'!D20),'DATA ENTRY'!R20,"")))</f>
        <v/>
      </c>
      <c r="CL21" s="3" t="str">
        <f>IF('DATA ENTRY'!CK20="","",IF('DATA ENTRY'!S20="","",IF(AND($CD$4='DATA ENTRY'!CK20,$CG$4='DATA ENTRY'!D20),'DATA ENTRY'!S20,"")))</f>
        <v/>
      </c>
      <c r="CM21" s="3" t="str">
        <f>IF('DATA ENTRY'!CK20="","",IF('DATA ENTRY'!E20="","",IF(AND($CD$4='DATA ENTRY'!CK20,$CG$4='DATA ENTRY'!D20),'DATA ENTRY'!E20,"")))</f>
        <v/>
      </c>
      <c r="CN21" s="3" t="str">
        <f>IF('DATA ENTRY'!CK20="","",IF('DATA ENTRY'!W20="","",IF(AND($CD$4='DATA ENTRY'!CK20,$CG$4='DATA ENTRY'!D20),'DATA ENTRY'!W20,"")))</f>
        <v/>
      </c>
      <c r="CO21" s="3" t="str">
        <f>IF('DATA ENTRY'!CK20="","",IF('DATA ENTRY'!X20="","",IF(AND($CD$4='DATA ENTRY'!CK20,$CG$4='DATA ENTRY'!D20),'DATA ENTRY'!X20,"")))</f>
        <v/>
      </c>
      <c r="CP21" s="108" t="str">
        <f t="shared" si="4"/>
        <v/>
      </c>
      <c r="CQ21" s="108" t="str">
        <f>IF('DATA ENTRY'!CK20="","",IF('DATA ENTRY'!G20="","",IF(AND($CD$4='DATA ENTRY'!CK20,$CG$4='DATA ENTRY'!D20),'DATA ENTRY'!G20,"")))</f>
        <v/>
      </c>
      <c r="CR21" s="230" t="str">
        <f>IF('DATA ENTRY'!CK20="","",IF('DATA ENTRY'!D20="","",IF(AND($CD$4='DATA ENTRY'!CK20,$CG$4='DATA ENTRY'!D20),'DATA ENTRY'!D20,"")))</f>
        <v/>
      </c>
      <c r="CS21">
        <f t="shared" si="5"/>
        <v>0</v>
      </c>
      <c r="CT21">
        <f t="shared" si="6"/>
        <v>0</v>
      </c>
      <c r="CV21" s="139"/>
      <c r="CX21">
        <f t="shared" si="7"/>
        <v>0</v>
      </c>
      <c r="DB21" t="str">
        <f t="shared" si="16"/>
        <v/>
      </c>
      <c r="DC21" t="str">
        <f t="shared" si="17"/>
        <v/>
      </c>
      <c r="DD21" s="224">
        <v>15</v>
      </c>
      <c r="DE21" s="3" t="str">
        <f>IF('DATA ENTRY'!CK20="","",IF('DATA ENTRY'!B20="","",IF(AND($DF$4='DATA ENTRY'!D20),'DATA ENTRY'!B20,"")))</f>
        <v/>
      </c>
      <c r="DF21" s="3" t="str">
        <f>IF('DATA ENTRY'!CK20="","",IF('DATA ENTRY'!C20="","",IF(AND($DF$4='DATA ENTRY'!D20),'DATA ENTRY'!C20,"")))</f>
        <v/>
      </c>
      <c r="DG21" s="4" t="str">
        <f>IF('DATA ENTRY'!CK20="","",IF('DATA ENTRY'!I20="","",IF(AND($DF$4='DATA ENTRY'!D20),'DATA ENTRY'!I20,"")))</f>
        <v/>
      </c>
      <c r="DH21" s="4" t="str">
        <f>IF('DATA ENTRY'!CK20="","",IF('DATA ENTRY'!CK20="","",IF(AND($DF$4='DATA ENTRY'!D20),'DATA ENTRY'!CK20,"")))</f>
        <v/>
      </c>
      <c r="DI21" s="3" t="str">
        <f>IF('DATA ENTRY'!CK20="","",IF('DATA ENTRY'!N20="","",IF(AND($DF$4='DATA ENTRY'!D20),'DATA ENTRY'!N20,"")))</f>
        <v/>
      </c>
      <c r="DJ21" s="107" t="str">
        <f>IF('DATA ENTRY'!CK20="","",IF('DATA ENTRY'!O20="","",IF(AND($DF$4='DATA ENTRY'!D20),'DATA ENTRY'!O20,"")))</f>
        <v/>
      </c>
      <c r="DK21" s="3" t="str">
        <f>IF('DATA ENTRY'!CK20="","",IF('DATA ENTRY'!P20="","",IF(AND($DF$4='DATA ENTRY'!D20),'DATA ENTRY'!P20,"")))</f>
        <v/>
      </c>
      <c r="DL21" s="107" t="str">
        <f>IF('DATA ENTRY'!CK20="","",IF('DATA ENTRY'!Q20="","",IF(AND($DF$4='DATA ENTRY'!D20),'DATA ENTRY'!Q20,"")))</f>
        <v/>
      </c>
      <c r="DM21" s="3" t="str">
        <f>IF('DATA ENTRY'!CK20="","",IF('DATA ENTRY'!R20="","",IF(AND($DF$4='DATA ENTRY'!D20),'DATA ENTRY'!R20,"")))</f>
        <v/>
      </c>
      <c r="DN21" s="107" t="str">
        <f>IF('DATA ENTRY'!CK20="","",IF('DATA ENTRY'!S20="","",IF(AND($DF$4='DATA ENTRY'!D20),'DATA ENTRY'!S20,"")))</f>
        <v/>
      </c>
      <c r="DO21" s="3" t="str">
        <f>IF('DATA ENTRY'!CK20="","",IF('DATA ENTRY'!E20="","",IF(AND($DF$4='DATA ENTRY'!D20),'DATA ENTRY'!E20,"")))</f>
        <v/>
      </c>
      <c r="DP21" s="3" t="str">
        <f>IF('DATA ENTRY'!CK20="","",IF('DATA ENTRY'!D20="","",IF(AND($DF$4='DATA ENTRY'!D20),'DATA ENTRY'!D20,"")))</f>
        <v/>
      </c>
      <c r="DQ21" s="3" t="str">
        <f>IF('DATA ENTRY'!CK20="","",IF('DATA ENTRY'!W20="","",IF(AND($DF$4='DATA ENTRY'!D20),'DATA ENTRY'!W20,"")))</f>
        <v/>
      </c>
      <c r="DR21" s="3" t="str">
        <f>IF('DATA ENTRY'!CK20="","",IF('DATA ENTRY'!X20="","",IF(AND($DF$4='DATA ENTRY'!D20),'DATA ENTRY'!X20,"")))</f>
        <v/>
      </c>
      <c r="DS21" s="108" t="str">
        <f t="shared" si="10"/>
        <v/>
      </c>
      <c r="DT21" s="108" t="str">
        <f>IF('DATA ENTRY'!CK20="","",IF('DATA ENTRY'!D20="","",IF(AND($DF$4='DATA ENTRY'!D20),'DATA ENTRY'!G20,"")))</f>
        <v/>
      </c>
      <c r="DY21">
        <f t="shared" si="11"/>
        <v>0</v>
      </c>
      <c r="EB21" t="str">
        <f t="shared" si="12"/>
        <v/>
      </c>
      <c r="EC21" t="str">
        <f t="shared" si="13"/>
        <v/>
      </c>
      <c r="ED21" s="224">
        <v>15</v>
      </c>
      <c r="EE21" s="3" t="str">
        <f>IF('DATA ENTRY'!CK20="","",IF('DATA ENTRY'!B20="","",IF(AND($EF$4='DATA ENTRY'!G20,$EH$4='DATA ENTRY'!F20),'DATA ENTRY'!B20,"")))</f>
        <v/>
      </c>
      <c r="EF21" s="3" t="str">
        <f>IF('DATA ENTRY'!CK20="","",IF('DATA ENTRY'!C20="","",IF(AND($EF$4='DATA ENTRY'!G20,$EH$4='DATA ENTRY'!F20),'DATA ENTRY'!C20,"")))</f>
        <v/>
      </c>
      <c r="EG21" s="4" t="str">
        <f>IF('DATA ENTRY'!CK20="","",IF('DATA ENTRY'!I20="","",IF(AND($EF$4='DATA ENTRY'!G20,$EH$4='DATA ENTRY'!F20),'DATA ENTRY'!I20,"")))</f>
        <v/>
      </c>
      <c r="EH21" s="4" t="str">
        <f>IF('DATA ENTRY'!CK20="","",IF('DATA ENTRY'!CK20="","",IF(AND($EF$4='DATA ENTRY'!G20,$EH$4='DATA ENTRY'!F20),'DATA ENTRY'!CK20,"")))</f>
        <v/>
      </c>
      <c r="EI21" s="3" t="str">
        <f>IF('DATA ENTRY'!CK20="","",IF('DATA ENTRY'!N20="","",IF(AND($EF$4='DATA ENTRY'!G20,$EH$4='DATA ENTRY'!F20),'DATA ENTRY'!N20,"")))</f>
        <v/>
      </c>
      <c r="EJ21" s="107" t="str">
        <f>IF('DATA ENTRY'!CK20="","",IF('DATA ENTRY'!O20="","",IF(AND($EF$4='DATA ENTRY'!G20,$EH$4='DATA ENTRY'!F20),'DATA ENTRY'!O20,"")))</f>
        <v/>
      </c>
      <c r="EK21" s="3" t="str">
        <f>IF('DATA ENTRY'!CK20="","",IF('DATA ENTRY'!P20="","",IF(AND($EF$4='DATA ENTRY'!G20,$EH$4='DATA ENTRY'!F20),'DATA ENTRY'!P20,"")))</f>
        <v/>
      </c>
      <c r="EL21" s="107" t="str">
        <f>IF('DATA ENTRY'!CK20="","",IF('DATA ENTRY'!Q20="","",IF(AND($EF$4='DATA ENTRY'!G20,$EH$4='DATA ENTRY'!F20),'DATA ENTRY'!Q20,"")))</f>
        <v/>
      </c>
      <c r="EM21" s="3" t="str">
        <f>IF('DATA ENTRY'!CK20="","",IF('DATA ENTRY'!R20="","",IF(AND($EF$4='DATA ENTRY'!G20,$EH$4='DATA ENTRY'!F20),'DATA ENTRY'!R20,"")))</f>
        <v/>
      </c>
      <c r="EN21" s="107" t="str">
        <f>IF('DATA ENTRY'!CK20="","",IF('DATA ENTRY'!S20="","",IF(AND($EF$4='DATA ENTRY'!G20,$EH$4='DATA ENTRY'!F20),'DATA ENTRY'!S20,"")))</f>
        <v/>
      </c>
      <c r="EO21" s="3" t="str">
        <f>IF('DATA ENTRY'!CK20="","",IF('DATA ENTRY'!E20="","",IF(AND($EF$4='DATA ENTRY'!G20,$EH$4='DATA ENTRY'!F20),'DATA ENTRY'!E20,"")))</f>
        <v/>
      </c>
      <c r="EP21" s="3" t="str">
        <f>IF('DATA ENTRY'!CK20="","",IF('DATA ENTRY'!D20="","",IF(AND($EF$4='DATA ENTRY'!G20,$EH$4='DATA ENTRY'!F20),'DATA ENTRY'!D20,"")))</f>
        <v/>
      </c>
      <c r="EQ21" s="3" t="str">
        <f>IF('DATA ENTRY'!CK20="","",IF('DATA ENTRY'!W20="","",IF(AND($EF$4='DATA ENTRY'!G20,$EH$4='DATA ENTRY'!F20),'DATA ENTRY'!W20,"")))</f>
        <v/>
      </c>
      <c r="ER21" s="3" t="str">
        <f>IF('DATA ENTRY'!CK20="","",IF('DATA ENTRY'!X20="","",IF(AND($EF$4='DATA ENTRY'!G20,$EH$4='DATA ENTRY'!F20),'DATA ENTRY'!X20,"")))</f>
        <v/>
      </c>
      <c r="ES21" s="108" t="str">
        <f t="shared" si="14"/>
        <v/>
      </c>
      <c r="ET21" s="108" t="str">
        <f>IF('DATA ENTRY'!CK20="","",IF('DATA ENTRY'!D20="","",IF(AND($EF$4='DATA ENTRY'!G20,$EH$4='DATA ENTRY'!F20),'DATA ENTRY'!G20,"")))</f>
        <v/>
      </c>
      <c r="EY21">
        <f t="shared" si="15"/>
        <v>0</v>
      </c>
    </row>
    <row r="22" spans="1:155">
      <c r="A22" t="str">
        <f>IF(S22=0,"",1+(MAX($A$7:A21)))</f>
        <v/>
      </c>
      <c r="B22" s="224">
        <v>16</v>
      </c>
      <c r="C22" s="3" t="str">
        <f>IF('DATA ENTRY'!CK21="","",IF('DATA ENTRY'!B21="","",IF($D$4="All Post",'DATA ENTRY'!B21,IF(AND($D$4='DATA ENTRY'!CK21),'DATA ENTRY'!B21,""))))</f>
        <v/>
      </c>
      <c r="D22" s="3" t="str">
        <f>IF('DATA ENTRY'!CK21="","",IF('DATA ENTRY'!C21="","",IF($D$4="All Post",'DATA ENTRY'!C21,IF(AND($D$4='DATA ENTRY'!CK21),'DATA ENTRY'!C21,""))))</f>
        <v/>
      </c>
      <c r="E22" s="4" t="str">
        <f>IF('DATA ENTRY'!CK21="","",IF('DATA ENTRY'!I21="","",IF($D$4="All Post",'DATA ENTRY'!I21,IF(AND($D$4='DATA ENTRY'!CK21),'DATA ENTRY'!I21,""))))</f>
        <v/>
      </c>
      <c r="F22" s="4" t="str">
        <f>IF('DATA ENTRY'!CK21="","",IF('DATA ENTRY'!CK21="","",IF($D$4="All Post",'DATA ENTRY'!CK21,IF(AND($D$4='DATA ENTRY'!CK21),'DATA ENTRY'!CK21,""))))</f>
        <v/>
      </c>
      <c r="G22" s="3" t="str">
        <f>IF('DATA ENTRY'!CK21="","",IF('DATA ENTRY'!N21="","",IF($D$4="All Post",'DATA ENTRY'!N21,IF(AND($D$4='DATA ENTRY'!CK21),'DATA ENTRY'!N21,""))))</f>
        <v/>
      </c>
      <c r="H22" s="107" t="str">
        <f>IF('DATA ENTRY'!CK21="","",IF('DATA ENTRY'!O21="","",IF($D$4="All Post",'DATA ENTRY'!O21,IF(AND($D$4='DATA ENTRY'!CK21),'DATA ENTRY'!O21,""))))</f>
        <v/>
      </c>
      <c r="I22" s="3" t="str">
        <f>IF('DATA ENTRY'!CK21="","",IF('DATA ENTRY'!P21="","",IF($D$4="All Post",'DATA ENTRY'!P21,IF(AND($D$4='DATA ENTRY'!CK21),'DATA ENTRY'!P21,""))))</f>
        <v/>
      </c>
      <c r="J22" s="107" t="str">
        <f>IF('DATA ENTRY'!CK21="","",IF('DATA ENTRY'!Q21="","",IF($D$4="All Post",'DATA ENTRY'!Q21,IF(AND($D$4='DATA ENTRY'!CK21),'DATA ENTRY'!Q21,""))))</f>
        <v/>
      </c>
      <c r="K22" s="3" t="str">
        <f>IF('DATA ENTRY'!CK21="","",IF('DATA ENTRY'!R21="","",IF($D$4="All Post",'DATA ENTRY'!R21,IF(AND($D$4='DATA ENTRY'!CK21),'DATA ENTRY'!R21,""))))</f>
        <v/>
      </c>
      <c r="L22" s="3" t="str">
        <f>IF('DATA ENTRY'!CK21="","",IF('DATA ENTRY'!S21="","",IF($D$4="All Post",'DATA ENTRY'!S21,IF(AND($D$4='DATA ENTRY'!CK21),'DATA ENTRY'!S21,""))))</f>
        <v/>
      </c>
      <c r="M22" s="3" t="str">
        <f>IF('DATA ENTRY'!CK21="","",IF('DATA ENTRY'!E21="","",IF($D$4="All Post",'DATA ENTRY'!E21,IF(AND($D$4='DATA ENTRY'!CK21),'DATA ENTRY'!E21,""))))</f>
        <v/>
      </c>
      <c r="N22" s="3" t="str">
        <f>IF('DATA ENTRY'!CK21="","",IF('DATA ENTRY'!W21="","",IF($D$4="All Post",'DATA ENTRY'!W21,IF(AND($D$4='DATA ENTRY'!CK21),'DATA ENTRY'!W21,""))))</f>
        <v/>
      </c>
      <c r="O22" s="3" t="str">
        <f>IF('DATA ENTRY'!CK21="","",IF('DATA ENTRY'!X21="","",IF($D$4="All Post",'DATA ENTRY'!X21,IF(AND($D$4='DATA ENTRY'!CK21),'DATA ENTRY'!X21,""))))</f>
        <v/>
      </c>
      <c r="P22" s="3" t="str">
        <f>IF('DATA ENTRY'!CK21="","",IF('DATA ENTRY'!G21="","",IF($D$4="All Post",'DATA ENTRY'!G21,IF(AND($D$4='DATA ENTRY'!CK21),'DATA ENTRY'!G21,""))))</f>
        <v/>
      </c>
      <c r="S22">
        <f t="shared" si="0"/>
        <v>0</v>
      </c>
      <c r="T22" t="str">
        <f t="shared" si="1"/>
        <v/>
      </c>
      <c r="Z22" s="82" t="s">
        <v>276</v>
      </c>
      <c r="AA22">
        <v>16</v>
      </c>
      <c r="AC22" t="s">
        <v>129</v>
      </c>
      <c r="AF22" t="s">
        <v>156</v>
      </c>
      <c r="AQ22" t="s">
        <v>291</v>
      </c>
      <c r="AV22" t="s">
        <v>356</v>
      </c>
      <c r="BH22" t="s">
        <v>458</v>
      </c>
      <c r="BZ22" t="str">
        <f t="shared" si="2"/>
        <v/>
      </c>
      <c r="CA22" t="str">
        <f t="shared" si="3"/>
        <v/>
      </c>
      <c r="CB22" s="224">
        <v>16</v>
      </c>
      <c r="CC22" s="3" t="str">
        <f>IF('DATA ENTRY'!CK21="","",IF('DATA ENTRY'!B21="","",IF(AND($CD$4='DATA ENTRY'!CK21,$CG$4='DATA ENTRY'!D21),'DATA ENTRY'!B21,"")))</f>
        <v/>
      </c>
      <c r="CD22" s="3" t="str">
        <f>IF('DATA ENTRY'!CK21="","",IF('DATA ENTRY'!C21="","",IF(AND($CD$4='DATA ENTRY'!CK21,$CG$4='DATA ENTRY'!D21),'DATA ENTRY'!C21,"")))</f>
        <v/>
      </c>
      <c r="CE22" s="4" t="str">
        <f>IF('DATA ENTRY'!CK21="","",IF('DATA ENTRY'!I21="","",IF(AND($CD$4='DATA ENTRY'!CK21,$CG$4='DATA ENTRY'!D21),'DATA ENTRY'!I21,"")))</f>
        <v/>
      </c>
      <c r="CF22" s="4" t="str">
        <f>IF('DATA ENTRY'!CK21="","",IF('DATA ENTRY'!CK21="","",IF(AND($CD$4='DATA ENTRY'!CK21,$CG$4='DATA ENTRY'!D21),'DATA ENTRY'!CK21,"")))</f>
        <v/>
      </c>
      <c r="CG22" s="3" t="str">
        <f>IF('DATA ENTRY'!CK21="","",IF('DATA ENTRY'!N21="","",IF(AND($CD$4='DATA ENTRY'!CK21,$CG$4='DATA ENTRY'!D21),'DATA ENTRY'!N21,"")))</f>
        <v/>
      </c>
      <c r="CH22" s="107" t="str">
        <f>IF('DATA ENTRY'!CK21="","",IF('DATA ENTRY'!O21="","",IF(AND($CD$4='DATA ENTRY'!CK21,$CG$4='DATA ENTRY'!D21),'DATA ENTRY'!O21,"")))</f>
        <v/>
      </c>
      <c r="CI22" s="3" t="str">
        <f>IF('DATA ENTRY'!CK21="","",IF('DATA ENTRY'!P21="","",IF(AND($CD$4='DATA ENTRY'!CK21,$CG$4='DATA ENTRY'!D21),'DATA ENTRY'!P21,"")))</f>
        <v/>
      </c>
      <c r="CJ22" s="107" t="str">
        <f>IF('DATA ENTRY'!CK21="","",IF('DATA ENTRY'!Q21="","",IF(AND($CD$4='DATA ENTRY'!CK21,$CG$4='DATA ENTRY'!D21),'DATA ENTRY'!Q21,"")))</f>
        <v/>
      </c>
      <c r="CK22" s="3" t="str">
        <f>IF('DATA ENTRY'!CK21="","",IF('DATA ENTRY'!R21="","",IF(AND($CD$4='DATA ENTRY'!CK21,$CG$4='DATA ENTRY'!D21),'DATA ENTRY'!R21,"")))</f>
        <v/>
      </c>
      <c r="CL22" s="3" t="str">
        <f>IF('DATA ENTRY'!CK21="","",IF('DATA ENTRY'!S21="","",IF(AND($CD$4='DATA ENTRY'!CK21,$CG$4='DATA ENTRY'!D21),'DATA ENTRY'!S21,"")))</f>
        <v/>
      </c>
      <c r="CM22" s="3" t="str">
        <f>IF('DATA ENTRY'!CK21="","",IF('DATA ENTRY'!E21="","",IF(AND($CD$4='DATA ENTRY'!CK21,$CG$4='DATA ENTRY'!D21),'DATA ENTRY'!E21,"")))</f>
        <v/>
      </c>
      <c r="CN22" s="3" t="str">
        <f>IF('DATA ENTRY'!CK21="","",IF('DATA ENTRY'!W21="","",IF(AND($CD$4='DATA ENTRY'!CK21,$CG$4='DATA ENTRY'!D21),'DATA ENTRY'!W21,"")))</f>
        <v/>
      </c>
      <c r="CO22" s="3" t="str">
        <f>IF('DATA ENTRY'!CK21="","",IF('DATA ENTRY'!X21="","",IF(AND($CD$4='DATA ENTRY'!CK21,$CG$4='DATA ENTRY'!D21),'DATA ENTRY'!X21,"")))</f>
        <v/>
      </c>
      <c r="CP22" s="108" t="str">
        <f t="shared" si="4"/>
        <v/>
      </c>
      <c r="CQ22" s="108" t="str">
        <f>IF('DATA ENTRY'!CK21="","",IF('DATA ENTRY'!G21="","",IF(AND($CD$4='DATA ENTRY'!CK21,$CG$4='DATA ENTRY'!D21),'DATA ENTRY'!G21,"")))</f>
        <v/>
      </c>
      <c r="CR22" s="230" t="str">
        <f>IF('DATA ENTRY'!CK21="","",IF('DATA ENTRY'!D21="","",IF(AND($CD$4='DATA ENTRY'!CK21,$CG$4='DATA ENTRY'!D21),'DATA ENTRY'!D21,"")))</f>
        <v/>
      </c>
      <c r="CS22">
        <f t="shared" si="5"/>
        <v>0</v>
      </c>
      <c r="CT22">
        <f t="shared" si="6"/>
        <v>0</v>
      </c>
      <c r="CV22" s="139"/>
      <c r="CX22">
        <f t="shared" si="7"/>
        <v>0</v>
      </c>
      <c r="DB22" t="str">
        <f t="shared" si="16"/>
        <v/>
      </c>
      <c r="DC22" t="str">
        <f t="shared" si="17"/>
        <v/>
      </c>
      <c r="DD22" s="224">
        <v>16</v>
      </c>
      <c r="DE22" s="3" t="str">
        <f>IF('DATA ENTRY'!CK21="","",IF('DATA ENTRY'!B21="","",IF(AND($DF$4='DATA ENTRY'!D21),'DATA ENTRY'!B21,"")))</f>
        <v/>
      </c>
      <c r="DF22" s="3" t="str">
        <f>IF('DATA ENTRY'!CK21="","",IF('DATA ENTRY'!C21="","",IF(AND($DF$4='DATA ENTRY'!D21),'DATA ENTRY'!C21,"")))</f>
        <v/>
      </c>
      <c r="DG22" s="4" t="str">
        <f>IF('DATA ENTRY'!CK21="","",IF('DATA ENTRY'!I21="","",IF(AND($DF$4='DATA ENTRY'!D21),'DATA ENTRY'!I21,"")))</f>
        <v/>
      </c>
      <c r="DH22" s="4" t="str">
        <f>IF('DATA ENTRY'!CK21="","",IF('DATA ENTRY'!CK21="","",IF(AND($DF$4='DATA ENTRY'!D21),'DATA ENTRY'!CK21,"")))</f>
        <v/>
      </c>
      <c r="DI22" s="3" t="str">
        <f>IF('DATA ENTRY'!CK21="","",IF('DATA ENTRY'!N21="","",IF(AND($DF$4='DATA ENTRY'!D21),'DATA ENTRY'!N21,"")))</f>
        <v/>
      </c>
      <c r="DJ22" s="107" t="str">
        <f>IF('DATA ENTRY'!CK21="","",IF('DATA ENTRY'!O21="","",IF(AND($DF$4='DATA ENTRY'!D21),'DATA ENTRY'!O21,"")))</f>
        <v/>
      </c>
      <c r="DK22" s="3" t="str">
        <f>IF('DATA ENTRY'!CK21="","",IF('DATA ENTRY'!P21="","",IF(AND($DF$4='DATA ENTRY'!D21),'DATA ENTRY'!P21,"")))</f>
        <v/>
      </c>
      <c r="DL22" s="107" t="str">
        <f>IF('DATA ENTRY'!CK21="","",IF('DATA ENTRY'!Q21="","",IF(AND($DF$4='DATA ENTRY'!D21),'DATA ENTRY'!Q21,"")))</f>
        <v/>
      </c>
      <c r="DM22" s="3" t="str">
        <f>IF('DATA ENTRY'!CK21="","",IF('DATA ENTRY'!R21="","",IF(AND($DF$4='DATA ENTRY'!D21),'DATA ENTRY'!R21,"")))</f>
        <v/>
      </c>
      <c r="DN22" s="107" t="str">
        <f>IF('DATA ENTRY'!CK21="","",IF('DATA ENTRY'!S21="","",IF(AND($DF$4='DATA ENTRY'!D21),'DATA ENTRY'!S21,"")))</f>
        <v/>
      </c>
      <c r="DO22" s="3" t="str">
        <f>IF('DATA ENTRY'!CK21="","",IF('DATA ENTRY'!E21="","",IF(AND($DF$4='DATA ENTRY'!D21),'DATA ENTRY'!E21,"")))</f>
        <v/>
      </c>
      <c r="DP22" s="3" t="str">
        <f>IF('DATA ENTRY'!CK21="","",IF('DATA ENTRY'!D21="","",IF(AND($DF$4='DATA ENTRY'!D21),'DATA ENTRY'!D21,"")))</f>
        <v/>
      </c>
      <c r="DQ22" s="3" t="str">
        <f>IF('DATA ENTRY'!CK21="","",IF('DATA ENTRY'!W21="","",IF(AND($DF$4='DATA ENTRY'!D21),'DATA ENTRY'!W21,"")))</f>
        <v/>
      </c>
      <c r="DR22" s="3" t="str">
        <f>IF('DATA ENTRY'!CK21="","",IF('DATA ENTRY'!X21="","",IF(AND($DF$4='DATA ENTRY'!D21),'DATA ENTRY'!X21,"")))</f>
        <v/>
      </c>
      <c r="DS22" s="108" t="str">
        <f t="shared" si="10"/>
        <v/>
      </c>
      <c r="DT22" s="108" t="str">
        <f>IF('DATA ENTRY'!CK21="","",IF('DATA ENTRY'!D21="","",IF(AND($DF$4='DATA ENTRY'!D21),'DATA ENTRY'!G21,"")))</f>
        <v/>
      </c>
      <c r="DY22">
        <f t="shared" si="11"/>
        <v>0</v>
      </c>
      <c r="EB22" t="str">
        <f t="shared" si="12"/>
        <v/>
      </c>
      <c r="EC22" t="str">
        <f t="shared" si="13"/>
        <v/>
      </c>
      <c r="ED22" s="224">
        <v>16</v>
      </c>
      <c r="EE22" s="3" t="str">
        <f>IF('DATA ENTRY'!CK21="","",IF('DATA ENTRY'!B21="","",IF(AND($EF$4='DATA ENTRY'!G21,$EH$4='DATA ENTRY'!F21),'DATA ENTRY'!B21,"")))</f>
        <v/>
      </c>
      <c r="EF22" s="3" t="str">
        <f>IF('DATA ENTRY'!CK21="","",IF('DATA ENTRY'!C21="","",IF(AND($EF$4='DATA ENTRY'!G21,$EH$4='DATA ENTRY'!F21),'DATA ENTRY'!C21,"")))</f>
        <v/>
      </c>
      <c r="EG22" s="4" t="str">
        <f>IF('DATA ENTRY'!CK21="","",IF('DATA ENTRY'!I21="","",IF(AND($EF$4='DATA ENTRY'!G21,$EH$4='DATA ENTRY'!F21),'DATA ENTRY'!I21,"")))</f>
        <v/>
      </c>
      <c r="EH22" s="4" t="str">
        <f>IF('DATA ENTRY'!CK21="","",IF('DATA ENTRY'!CK21="","",IF(AND($EF$4='DATA ENTRY'!G21,$EH$4='DATA ENTRY'!F21),'DATA ENTRY'!CK21,"")))</f>
        <v/>
      </c>
      <c r="EI22" s="3" t="str">
        <f>IF('DATA ENTRY'!CK21="","",IF('DATA ENTRY'!N21="","",IF(AND($EF$4='DATA ENTRY'!G21,$EH$4='DATA ENTRY'!F21),'DATA ENTRY'!N21,"")))</f>
        <v/>
      </c>
      <c r="EJ22" s="107" t="str">
        <f>IF('DATA ENTRY'!CK21="","",IF('DATA ENTRY'!O21="","",IF(AND($EF$4='DATA ENTRY'!G21,$EH$4='DATA ENTRY'!F21),'DATA ENTRY'!O21,"")))</f>
        <v/>
      </c>
      <c r="EK22" s="3" t="str">
        <f>IF('DATA ENTRY'!CK21="","",IF('DATA ENTRY'!P21="","",IF(AND($EF$4='DATA ENTRY'!G21,$EH$4='DATA ENTRY'!F21),'DATA ENTRY'!P21,"")))</f>
        <v/>
      </c>
      <c r="EL22" s="107" t="str">
        <f>IF('DATA ENTRY'!CK21="","",IF('DATA ENTRY'!Q21="","",IF(AND($EF$4='DATA ENTRY'!G21,$EH$4='DATA ENTRY'!F21),'DATA ENTRY'!Q21,"")))</f>
        <v/>
      </c>
      <c r="EM22" s="3" t="str">
        <f>IF('DATA ENTRY'!CK21="","",IF('DATA ENTRY'!R21="","",IF(AND($EF$4='DATA ENTRY'!G21,$EH$4='DATA ENTRY'!F21),'DATA ENTRY'!R21,"")))</f>
        <v/>
      </c>
      <c r="EN22" s="107" t="str">
        <f>IF('DATA ENTRY'!CK21="","",IF('DATA ENTRY'!S21="","",IF(AND($EF$4='DATA ENTRY'!G21,$EH$4='DATA ENTRY'!F21),'DATA ENTRY'!S21,"")))</f>
        <v/>
      </c>
      <c r="EO22" s="3" t="str">
        <f>IF('DATA ENTRY'!CK21="","",IF('DATA ENTRY'!E21="","",IF(AND($EF$4='DATA ENTRY'!G21,$EH$4='DATA ENTRY'!F21),'DATA ENTRY'!E21,"")))</f>
        <v/>
      </c>
      <c r="EP22" s="3" t="str">
        <f>IF('DATA ENTRY'!CK21="","",IF('DATA ENTRY'!D21="","",IF(AND($EF$4='DATA ENTRY'!G21,$EH$4='DATA ENTRY'!F21),'DATA ENTRY'!D21,"")))</f>
        <v/>
      </c>
      <c r="EQ22" s="3" t="str">
        <f>IF('DATA ENTRY'!CK21="","",IF('DATA ENTRY'!W21="","",IF(AND($EF$4='DATA ENTRY'!G21,$EH$4='DATA ENTRY'!F21),'DATA ENTRY'!W21,"")))</f>
        <v/>
      </c>
      <c r="ER22" s="3" t="str">
        <f>IF('DATA ENTRY'!CK21="","",IF('DATA ENTRY'!X21="","",IF(AND($EF$4='DATA ENTRY'!G21,$EH$4='DATA ENTRY'!F21),'DATA ENTRY'!X21,"")))</f>
        <v/>
      </c>
      <c r="ES22" s="108" t="str">
        <f t="shared" si="14"/>
        <v/>
      </c>
      <c r="ET22" s="108" t="str">
        <f>IF('DATA ENTRY'!CK21="","",IF('DATA ENTRY'!D21="","",IF(AND($EF$4='DATA ENTRY'!G21,$EH$4='DATA ENTRY'!F21),'DATA ENTRY'!G21,"")))</f>
        <v/>
      </c>
      <c r="EY22">
        <f t="shared" si="15"/>
        <v>0</v>
      </c>
    </row>
    <row r="23" spans="1:155">
      <c r="A23" t="str">
        <f>IF(S23=0,"",1+(MAX($A$7:A22)))</f>
        <v/>
      </c>
      <c r="B23" s="224">
        <v>17</v>
      </c>
      <c r="C23" s="3" t="str">
        <f>IF('DATA ENTRY'!CK22="","",IF('DATA ENTRY'!B22="","",IF($D$4="All Post",'DATA ENTRY'!B22,IF(AND($D$4='DATA ENTRY'!CK22),'DATA ENTRY'!B22,""))))</f>
        <v/>
      </c>
      <c r="D23" s="3" t="str">
        <f>IF('DATA ENTRY'!CK22="","",IF('DATA ENTRY'!C22="","",IF($D$4="All Post",'DATA ENTRY'!C22,IF(AND($D$4='DATA ENTRY'!CK22),'DATA ENTRY'!C22,""))))</f>
        <v/>
      </c>
      <c r="E23" s="4" t="str">
        <f>IF('DATA ENTRY'!CK22="","",IF('DATA ENTRY'!I22="","",IF($D$4="All Post",'DATA ENTRY'!I22,IF(AND($D$4='DATA ENTRY'!CK22),'DATA ENTRY'!I22,""))))</f>
        <v/>
      </c>
      <c r="F23" s="4" t="str">
        <f>IF('DATA ENTRY'!CK22="","",IF('DATA ENTRY'!CK22="","",IF($D$4="All Post",'DATA ENTRY'!CK22,IF(AND($D$4='DATA ENTRY'!CK22),'DATA ENTRY'!CK22,""))))</f>
        <v/>
      </c>
      <c r="G23" s="3" t="str">
        <f>IF('DATA ENTRY'!CK22="","",IF('DATA ENTRY'!N22="","",IF($D$4="All Post",'DATA ENTRY'!N22,IF(AND($D$4='DATA ENTRY'!CK22),'DATA ENTRY'!N22,""))))</f>
        <v/>
      </c>
      <c r="H23" s="107" t="str">
        <f>IF('DATA ENTRY'!CK22="","",IF('DATA ENTRY'!O22="","",IF($D$4="All Post",'DATA ENTRY'!O22,IF(AND($D$4='DATA ENTRY'!CK22),'DATA ENTRY'!O22,""))))</f>
        <v/>
      </c>
      <c r="I23" s="3" t="str">
        <f>IF('DATA ENTRY'!CK22="","",IF('DATA ENTRY'!P22="","",IF($D$4="All Post",'DATA ENTRY'!P22,IF(AND($D$4='DATA ENTRY'!CK22),'DATA ENTRY'!P22,""))))</f>
        <v/>
      </c>
      <c r="J23" s="107" t="str">
        <f>IF('DATA ENTRY'!CK22="","",IF('DATA ENTRY'!Q22="","",IF($D$4="All Post",'DATA ENTRY'!Q22,IF(AND($D$4='DATA ENTRY'!CK22),'DATA ENTRY'!Q22,""))))</f>
        <v/>
      </c>
      <c r="K23" s="3" t="str">
        <f>IF('DATA ENTRY'!CK22="","",IF('DATA ENTRY'!R22="","",IF($D$4="All Post",'DATA ENTRY'!R22,IF(AND($D$4='DATA ENTRY'!CK22),'DATA ENTRY'!R22,""))))</f>
        <v/>
      </c>
      <c r="L23" s="3" t="str">
        <f>IF('DATA ENTRY'!CK22="","",IF('DATA ENTRY'!S22="","",IF($D$4="All Post",'DATA ENTRY'!S22,IF(AND($D$4='DATA ENTRY'!CK22),'DATA ENTRY'!S22,""))))</f>
        <v/>
      </c>
      <c r="M23" s="3" t="str">
        <f>IF('DATA ENTRY'!CK22="","",IF('DATA ENTRY'!E22="","",IF($D$4="All Post",'DATA ENTRY'!E22,IF(AND($D$4='DATA ENTRY'!CK22),'DATA ENTRY'!E22,""))))</f>
        <v/>
      </c>
      <c r="N23" s="3" t="str">
        <f>IF('DATA ENTRY'!CK22="","",IF('DATA ENTRY'!W22="","",IF($D$4="All Post",'DATA ENTRY'!W22,IF(AND($D$4='DATA ENTRY'!CK22),'DATA ENTRY'!W22,""))))</f>
        <v/>
      </c>
      <c r="O23" s="3" t="str">
        <f>IF('DATA ENTRY'!CK22="","",IF('DATA ENTRY'!X22="","",IF($D$4="All Post",'DATA ENTRY'!X22,IF(AND($D$4='DATA ENTRY'!CK22),'DATA ENTRY'!X22,""))))</f>
        <v/>
      </c>
      <c r="P23" s="3" t="str">
        <f>IF('DATA ENTRY'!CK22="","",IF('DATA ENTRY'!G22="","",IF($D$4="All Post",'DATA ENTRY'!G22,IF(AND($D$4='DATA ENTRY'!CK22),'DATA ENTRY'!G22,""))))</f>
        <v/>
      </c>
      <c r="S23">
        <f t="shared" si="0"/>
        <v>0</v>
      </c>
      <c r="T23" t="str">
        <f t="shared" si="1"/>
        <v/>
      </c>
      <c r="Z23" s="82" t="s">
        <v>297</v>
      </c>
      <c r="AA23">
        <v>17</v>
      </c>
      <c r="AF23" t="s">
        <v>157</v>
      </c>
      <c r="AQ23" t="s">
        <v>292</v>
      </c>
      <c r="AV23" t="s">
        <v>350</v>
      </c>
      <c r="BH23" t="s">
        <v>459</v>
      </c>
      <c r="BZ23" t="str">
        <f t="shared" si="2"/>
        <v/>
      </c>
      <c r="CA23" t="str">
        <f t="shared" si="3"/>
        <v/>
      </c>
      <c r="CB23" s="224">
        <v>17</v>
      </c>
      <c r="CC23" s="3" t="str">
        <f>IF('DATA ENTRY'!CK22="","",IF('DATA ENTRY'!B22="","",IF(AND($CD$4='DATA ENTRY'!CK22,$CG$4='DATA ENTRY'!D22),'DATA ENTRY'!B22,"")))</f>
        <v/>
      </c>
      <c r="CD23" s="3" t="str">
        <f>IF('DATA ENTRY'!CK22="","",IF('DATA ENTRY'!C22="","",IF(AND($CD$4='DATA ENTRY'!CK22,$CG$4='DATA ENTRY'!D22),'DATA ENTRY'!C22,"")))</f>
        <v/>
      </c>
      <c r="CE23" s="4" t="str">
        <f>IF('DATA ENTRY'!CK22="","",IF('DATA ENTRY'!I22="","",IF(AND($CD$4='DATA ENTRY'!CK22,$CG$4='DATA ENTRY'!D22),'DATA ENTRY'!I22,"")))</f>
        <v/>
      </c>
      <c r="CF23" s="4" t="str">
        <f>IF('DATA ENTRY'!CK22="","",IF('DATA ENTRY'!CK22="","",IF(AND($CD$4='DATA ENTRY'!CK22,$CG$4='DATA ENTRY'!D22),'DATA ENTRY'!CK22,"")))</f>
        <v/>
      </c>
      <c r="CG23" s="3" t="str">
        <f>IF('DATA ENTRY'!CK22="","",IF('DATA ENTRY'!N22="","",IF(AND($CD$4='DATA ENTRY'!CK22,$CG$4='DATA ENTRY'!D22),'DATA ENTRY'!N22,"")))</f>
        <v/>
      </c>
      <c r="CH23" s="107" t="str">
        <f>IF('DATA ENTRY'!CK22="","",IF('DATA ENTRY'!O22="","",IF(AND($CD$4='DATA ENTRY'!CK22,$CG$4='DATA ENTRY'!D22),'DATA ENTRY'!O22,"")))</f>
        <v/>
      </c>
      <c r="CI23" s="3" t="str">
        <f>IF('DATA ENTRY'!CK22="","",IF('DATA ENTRY'!P22="","",IF(AND($CD$4='DATA ENTRY'!CK22,$CG$4='DATA ENTRY'!D22),'DATA ENTRY'!P22,"")))</f>
        <v/>
      </c>
      <c r="CJ23" s="107" t="str">
        <f>IF('DATA ENTRY'!CK22="","",IF('DATA ENTRY'!Q22="","",IF(AND($CD$4='DATA ENTRY'!CK22,$CG$4='DATA ENTRY'!D22),'DATA ENTRY'!Q22,"")))</f>
        <v/>
      </c>
      <c r="CK23" s="3" t="str">
        <f>IF('DATA ENTRY'!CK22="","",IF('DATA ENTRY'!R22="","",IF(AND($CD$4='DATA ENTRY'!CK22,$CG$4='DATA ENTRY'!D22),'DATA ENTRY'!R22,"")))</f>
        <v/>
      </c>
      <c r="CL23" s="3" t="str">
        <f>IF('DATA ENTRY'!CK22="","",IF('DATA ENTRY'!S22="","",IF(AND($CD$4='DATA ENTRY'!CK22,$CG$4='DATA ENTRY'!D22),'DATA ENTRY'!S22,"")))</f>
        <v/>
      </c>
      <c r="CM23" s="3" t="str">
        <f>IF('DATA ENTRY'!CK22="","",IF('DATA ENTRY'!E22="","",IF(AND($CD$4='DATA ENTRY'!CK22,$CG$4='DATA ENTRY'!D22),'DATA ENTRY'!E22,"")))</f>
        <v/>
      </c>
      <c r="CN23" s="3" t="str">
        <f>IF('DATA ENTRY'!CK22="","",IF('DATA ENTRY'!W22="","",IF(AND($CD$4='DATA ENTRY'!CK22,$CG$4='DATA ENTRY'!D22),'DATA ENTRY'!W22,"")))</f>
        <v/>
      </c>
      <c r="CO23" s="3" t="str">
        <f>IF('DATA ENTRY'!CK22="","",IF('DATA ENTRY'!X22="","",IF(AND($CD$4='DATA ENTRY'!CK22,$CG$4='DATA ENTRY'!D22),'DATA ENTRY'!X22,"")))</f>
        <v/>
      </c>
      <c r="CP23" s="108" t="str">
        <f t="shared" si="4"/>
        <v/>
      </c>
      <c r="CQ23" s="108" t="str">
        <f>IF('DATA ENTRY'!CK22="","",IF('DATA ENTRY'!G22="","",IF(AND($CD$4='DATA ENTRY'!CK22,$CG$4='DATA ENTRY'!D22),'DATA ENTRY'!G22,"")))</f>
        <v/>
      </c>
      <c r="CR23" s="230" t="str">
        <f>IF('DATA ENTRY'!CK22="","",IF('DATA ENTRY'!D22="","",IF(AND($CD$4='DATA ENTRY'!CK22,$CG$4='DATA ENTRY'!D22),'DATA ENTRY'!D22,"")))</f>
        <v/>
      </c>
      <c r="CS23">
        <f t="shared" si="5"/>
        <v>0</v>
      </c>
      <c r="CT23">
        <f t="shared" si="6"/>
        <v>0</v>
      </c>
      <c r="CV23" s="139"/>
      <c r="CX23">
        <f t="shared" si="7"/>
        <v>0</v>
      </c>
      <c r="DB23" t="str">
        <f t="shared" si="16"/>
        <v/>
      </c>
      <c r="DC23" t="str">
        <f t="shared" si="17"/>
        <v/>
      </c>
      <c r="DD23" s="224">
        <v>17</v>
      </c>
      <c r="DE23" s="3" t="str">
        <f>IF('DATA ENTRY'!CK22="","",IF('DATA ENTRY'!B22="","",IF(AND($DF$4='DATA ENTRY'!D22),'DATA ENTRY'!B22,"")))</f>
        <v/>
      </c>
      <c r="DF23" s="3" t="str">
        <f>IF('DATA ENTRY'!CK22="","",IF('DATA ENTRY'!C22="","",IF(AND($DF$4='DATA ENTRY'!D22),'DATA ENTRY'!C22,"")))</f>
        <v/>
      </c>
      <c r="DG23" s="4" t="str">
        <f>IF('DATA ENTRY'!CK22="","",IF('DATA ENTRY'!I22="","",IF(AND($DF$4='DATA ENTRY'!D22),'DATA ENTRY'!I22,"")))</f>
        <v/>
      </c>
      <c r="DH23" s="4" t="str">
        <f>IF('DATA ENTRY'!CK22="","",IF('DATA ENTRY'!CK22="","",IF(AND($DF$4='DATA ENTRY'!D22),'DATA ENTRY'!CK22,"")))</f>
        <v/>
      </c>
      <c r="DI23" s="3" t="str">
        <f>IF('DATA ENTRY'!CK22="","",IF('DATA ENTRY'!N22="","",IF(AND($DF$4='DATA ENTRY'!D22),'DATA ENTRY'!N22,"")))</f>
        <v/>
      </c>
      <c r="DJ23" s="107" t="str">
        <f>IF('DATA ENTRY'!CK22="","",IF('DATA ENTRY'!O22="","",IF(AND($DF$4='DATA ENTRY'!D22),'DATA ENTRY'!O22,"")))</f>
        <v/>
      </c>
      <c r="DK23" s="3" t="str">
        <f>IF('DATA ENTRY'!CK22="","",IF('DATA ENTRY'!P22="","",IF(AND($DF$4='DATA ENTRY'!D22),'DATA ENTRY'!P22,"")))</f>
        <v/>
      </c>
      <c r="DL23" s="107" t="str">
        <f>IF('DATA ENTRY'!CK22="","",IF('DATA ENTRY'!Q22="","",IF(AND($DF$4='DATA ENTRY'!D22),'DATA ENTRY'!Q22,"")))</f>
        <v/>
      </c>
      <c r="DM23" s="3" t="str">
        <f>IF('DATA ENTRY'!CK22="","",IF('DATA ENTRY'!R22="","",IF(AND($DF$4='DATA ENTRY'!D22),'DATA ENTRY'!R22,"")))</f>
        <v/>
      </c>
      <c r="DN23" s="107" t="str">
        <f>IF('DATA ENTRY'!CK22="","",IF('DATA ENTRY'!S22="","",IF(AND($DF$4='DATA ENTRY'!D22),'DATA ENTRY'!S22,"")))</f>
        <v/>
      </c>
      <c r="DO23" s="3" t="str">
        <f>IF('DATA ENTRY'!CK22="","",IF('DATA ENTRY'!E22="","",IF(AND($DF$4='DATA ENTRY'!D22),'DATA ENTRY'!E22,"")))</f>
        <v/>
      </c>
      <c r="DP23" s="3" t="str">
        <f>IF('DATA ENTRY'!CK22="","",IF('DATA ENTRY'!D22="","",IF(AND($DF$4='DATA ENTRY'!D22),'DATA ENTRY'!D22,"")))</f>
        <v/>
      </c>
      <c r="DQ23" s="3" t="str">
        <f>IF('DATA ENTRY'!CK22="","",IF('DATA ENTRY'!W22="","",IF(AND($DF$4='DATA ENTRY'!D22),'DATA ENTRY'!W22,"")))</f>
        <v/>
      </c>
      <c r="DR23" s="3" t="str">
        <f>IF('DATA ENTRY'!CK22="","",IF('DATA ENTRY'!X22="","",IF(AND($DF$4='DATA ENTRY'!D22),'DATA ENTRY'!X22,"")))</f>
        <v/>
      </c>
      <c r="DS23" s="108" t="str">
        <f t="shared" si="10"/>
        <v/>
      </c>
      <c r="DT23" s="108" t="str">
        <f>IF('DATA ENTRY'!CK22="","",IF('DATA ENTRY'!D22="","",IF(AND($DF$4='DATA ENTRY'!D22),'DATA ENTRY'!G22,"")))</f>
        <v/>
      </c>
      <c r="DY23">
        <f t="shared" si="11"/>
        <v>0</v>
      </c>
      <c r="EB23" t="str">
        <f t="shared" si="12"/>
        <v/>
      </c>
      <c r="EC23" t="str">
        <f t="shared" si="13"/>
        <v/>
      </c>
      <c r="ED23" s="224">
        <v>17</v>
      </c>
      <c r="EE23" s="3" t="str">
        <f>IF('DATA ENTRY'!CK22="","",IF('DATA ENTRY'!B22="","",IF(AND($EF$4='DATA ENTRY'!G22,$EH$4='DATA ENTRY'!F22),'DATA ENTRY'!B22,"")))</f>
        <v/>
      </c>
      <c r="EF23" s="3" t="str">
        <f>IF('DATA ENTRY'!CK22="","",IF('DATA ENTRY'!C22="","",IF(AND($EF$4='DATA ENTRY'!G22,$EH$4='DATA ENTRY'!F22),'DATA ENTRY'!C22,"")))</f>
        <v/>
      </c>
      <c r="EG23" s="4" t="str">
        <f>IF('DATA ENTRY'!CK22="","",IF('DATA ENTRY'!I22="","",IF(AND($EF$4='DATA ENTRY'!G22,$EH$4='DATA ENTRY'!F22),'DATA ENTRY'!I22,"")))</f>
        <v/>
      </c>
      <c r="EH23" s="4" t="str">
        <f>IF('DATA ENTRY'!CK22="","",IF('DATA ENTRY'!CK22="","",IF(AND($EF$4='DATA ENTRY'!G22,$EH$4='DATA ENTRY'!F22),'DATA ENTRY'!CK22,"")))</f>
        <v/>
      </c>
      <c r="EI23" s="3" t="str">
        <f>IF('DATA ENTRY'!CK22="","",IF('DATA ENTRY'!N22="","",IF(AND($EF$4='DATA ENTRY'!G22,$EH$4='DATA ENTRY'!F22),'DATA ENTRY'!N22,"")))</f>
        <v/>
      </c>
      <c r="EJ23" s="107" t="str">
        <f>IF('DATA ENTRY'!CK22="","",IF('DATA ENTRY'!O22="","",IF(AND($EF$4='DATA ENTRY'!G22,$EH$4='DATA ENTRY'!F22),'DATA ENTRY'!O22,"")))</f>
        <v/>
      </c>
      <c r="EK23" s="3" t="str">
        <f>IF('DATA ENTRY'!CK22="","",IF('DATA ENTRY'!P22="","",IF(AND($EF$4='DATA ENTRY'!G22,$EH$4='DATA ENTRY'!F22),'DATA ENTRY'!P22,"")))</f>
        <v/>
      </c>
      <c r="EL23" s="107" t="str">
        <f>IF('DATA ENTRY'!CK22="","",IF('DATA ENTRY'!Q22="","",IF(AND($EF$4='DATA ENTRY'!G22,$EH$4='DATA ENTRY'!F22),'DATA ENTRY'!Q22,"")))</f>
        <v/>
      </c>
      <c r="EM23" s="3" t="str">
        <f>IF('DATA ENTRY'!CK22="","",IF('DATA ENTRY'!R22="","",IF(AND($EF$4='DATA ENTRY'!G22,$EH$4='DATA ENTRY'!F22),'DATA ENTRY'!R22,"")))</f>
        <v/>
      </c>
      <c r="EN23" s="107" t="str">
        <f>IF('DATA ENTRY'!CK22="","",IF('DATA ENTRY'!S22="","",IF(AND($EF$4='DATA ENTRY'!G22,$EH$4='DATA ENTRY'!F22),'DATA ENTRY'!S22,"")))</f>
        <v/>
      </c>
      <c r="EO23" s="3" t="str">
        <f>IF('DATA ENTRY'!CK22="","",IF('DATA ENTRY'!E22="","",IF(AND($EF$4='DATA ENTRY'!G22,$EH$4='DATA ENTRY'!F22),'DATA ENTRY'!E22,"")))</f>
        <v/>
      </c>
      <c r="EP23" s="3" t="str">
        <f>IF('DATA ENTRY'!CK22="","",IF('DATA ENTRY'!D22="","",IF(AND($EF$4='DATA ENTRY'!G22,$EH$4='DATA ENTRY'!F22),'DATA ENTRY'!D22,"")))</f>
        <v/>
      </c>
      <c r="EQ23" s="3" t="str">
        <f>IF('DATA ENTRY'!CK22="","",IF('DATA ENTRY'!W22="","",IF(AND($EF$4='DATA ENTRY'!G22,$EH$4='DATA ENTRY'!F22),'DATA ENTRY'!W22,"")))</f>
        <v/>
      </c>
      <c r="ER23" s="3" t="str">
        <f>IF('DATA ENTRY'!CK22="","",IF('DATA ENTRY'!X22="","",IF(AND($EF$4='DATA ENTRY'!G22,$EH$4='DATA ENTRY'!F22),'DATA ENTRY'!X22,"")))</f>
        <v/>
      </c>
      <c r="ES23" s="108" t="str">
        <f t="shared" si="14"/>
        <v/>
      </c>
      <c r="ET23" s="108" t="str">
        <f>IF('DATA ENTRY'!CK22="","",IF('DATA ENTRY'!D22="","",IF(AND($EF$4='DATA ENTRY'!G22,$EH$4='DATA ENTRY'!F22),'DATA ENTRY'!G22,"")))</f>
        <v/>
      </c>
      <c r="EY23">
        <f t="shared" si="15"/>
        <v>0</v>
      </c>
    </row>
    <row r="24" spans="1:155">
      <c r="A24" t="str">
        <f>IF(S24=0,"",1+(MAX($A$7:A23)))</f>
        <v/>
      </c>
      <c r="B24" s="224">
        <v>18</v>
      </c>
      <c r="C24" s="3" t="str">
        <f>IF('DATA ENTRY'!CK23="","",IF('DATA ENTRY'!B23="","",IF($D$4="All Post",'DATA ENTRY'!B23,IF(AND($D$4='DATA ENTRY'!CK23),'DATA ENTRY'!B23,""))))</f>
        <v/>
      </c>
      <c r="D24" s="3" t="str">
        <f>IF('DATA ENTRY'!CK23="","",IF('DATA ENTRY'!C23="","",IF($D$4="All Post",'DATA ENTRY'!C23,IF(AND($D$4='DATA ENTRY'!CK23),'DATA ENTRY'!C23,""))))</f>
        <v/>
      </c>
      <c r="E24" s="4" t="str">
        <f>IF('DATA ENTRY'!CK23="","",IF('DATA ENTRY'!I23="","",IF($D$4="All Post",'DATA ENTRY'!I23,IF(AND($D$4='DATA ENTRY'!CK23),'DATA ENTRY'!I23,""))))</f>
        <v/>
      </c>
      <c r="F24" s="4" t="str">
        <f>IF('DATA ENTRY'!CK23="","",IF('DATA ENTRY'!CK23="","",IF($D$4="All Post",'DATA ENTRY'!CK23,IF(AND($D$4='DATA ENTRY'!CK23),'DATA ENTRY'!CK23,""))))</f>
        <v/>
      </c>
      <c r="G24" s="3" t="str">
        <f>IF('DATA ENTRY'!CK23="","",IF('DATA ENTRY'!N23="","",IF($D$4="All Post",'DATA ENTRY'!N23,IF(AND($D$4='DATA ENTRY'!CK23),'DATA ENTRY'!N23,""))))</f>
        <v/>
      </c>
      <c r="H24" s="107" t="str">
        <f>IF('DATA ENTRY'!CK23="","",IF('DATA ENTRY'!O23="","",IF($D$4="All Post",'DATA ENTRY'!O23,IF(AND($D$4='DATA ENTRY'!CK23),'DATA ENTRY'!O23,""))))</f>
        <v/>
      </c>
      <c r="I24" s="3" t="str">
        <f>IF('DATA ENTRY'!CK23="","",IF('DATA ENTRY'!P23="","",IF($D$4="All Post",'DATA ENTRY'!P23,IF(AND($D$4='DATA ENTRY'!CK23),'DATA ENTRY'!P23,""))))</f>
        <v/>
      </c>
      <c r="J24" s="107" t="str">
        <f>IF('DATA ENTRY'!CK23="","",IF('DATA ENTRY'!Q23="","",IF($D$4="All Post",'DATA ENTRY'!Q23,IF(AND($D$4='DATA ENTRY'!CK23),'DATA ENTRY'!Q23,""))))</f>
        <v/>
      </c>
      <c r="K24" s="3" t="str">
        <f>IF('DATA ENTRY'!CK23="","",IF('DATA ENTRY'!R23="","",IF($D$4="All Post",'DATA ENTRY'!R23,IF(AND($D$4='DATA ENTRY'!CK23),'DATA ENTRY'!R23,""))))</f>
        <v/>
      </c>
      <c r="L24" s="3" t="str">
        <f>IF('DATA ENTRY'!CK23="","",IF('DATA ENTRY'!S23="","",IF($D$4="All Post",'DATA ENTRY'!S23,IF(AND($D$4='DATA ENTRY'!CK23),'DATA ENTRY'!S23,""))))</f>
        <v/>
      </c>
      <c r="M24" s="3" t="str">
        <f>IF('DATA ENTRY'!CK23="","",IF('DATA ENTRY'!E23="","",IF($D$4="All Post",'DATA ENTRY'!E23,IF(AND($D$4='DATA ENTRY'!CK23),'DATA ENTRY'!E23,""))))</f>
        <v/>
      </c>
      <c r="N24" s="3" t="str">
        <f>IF('DATA ENTRY'!CK23="","",IF('DATA ENTRY'!W23="","",IF($D$4="All Post",'DATA ENTRY'!W23,IF(AND($D$4='DATA ENTRY'!CK23),'DATA ENTRY'!W23,""))))</f>
        <v/>
      </c>
      <c r="O24" s="3" t="str">
        <f>IF('DATA ENTRY'!CK23="","",IF('DATA ENTRY'!X23="","",IF($D$4="All Post",'DATA ENTRY'!X23,IF(AND($D$4='DATA ENTRY'!CK23),'DATA ENTRY'!X23,""))))</f>
        <v/>
      </c>
      <c r="P24" s="3" t="str">
        <f>IF('DATA ENTRY'!CK23="","",IF('DATA ENTRY'!G23="","",IF($D$4="All Post",'DATA ENTRY'!G23,IF(AND($D$4='DATA ENTRY'!CK23),'DATA ENTRY'!G23,""))))</f>
        <v/>
      </c>
      <c r="S24">
        <f t="shared" si="0"/>
        <v>0</v>
      </c>
      <c r="T24" t="str">
        <f t="shared" si="1"/>
        <v/>
      </c>
      <c r="Z24" s="82" t="s">
        <v>305</v>
      </c>
      <c r="AA24">
        <v>18</v>
      </c>
      <c r="AF24" t="s">
        <v>215</v>
      </c>
      <c r="AQ24" t="s">
        <v>293</v>
      </c>
      <c r="AV24" t="s">
        <v>351</v>
      </c>
      <c r="BH24" t="s">
        <v>460</v>
      </c>
      <c r="BZ24" t="str">
        <f t="shared" si="2"/>
        <v/>
      </c>
      <c r="CA24" t="str">
        <f t="shared" si="3"/>
        <v/>
      </c>
      <c r="CB24" s="224">
        <v>18</v>
      </c>
      <c r="CC24" s="3" t="str">
        <f>IF('DATA ENTRY'!CK23="","",IF('DATA ENTRY'!B23="","",IF(AND($CD$4='DATA ENTRY'!CK23,$CG$4='DATA ENTRY'!D23),'DATA ENTRY'!B23,"")))</f>
        <v/>
      </c>
      <c r="CD24" s="3" t="str">
        <f>IF('DATA ENTRY'!CK23="","",IF('DATA ENTRY'!C23="","",IF(AND($CD$4='DATA ENTRY'!CK23,$CG$4='DATA ENTRY'!D23),'DATA ENTRY'!C23,"")))</f>
        <v/>
      </c>
      <c r="CE24" s="4" t="str">
        <f>IF('DATA ENTRY'!CK23="","",IF('DATA ENTRY'!I23="","",IF(AND($CD$4='DATA ENTRY'!CK23,$CG$4='DATA ENTRY'!D23),'DATA ENTRY'!I23,"")))</f>
        <v/>
      </c>
      <c r="CF24" s="4" t="str">
        <f>IF('DATA ENTRY'!CK23="","",IF('DATA ENTRY'!CK23="","",IF(AND($CD$4='DATA ENTRY'!CK23,$CG$4='DATA ENTRY'!D23),'DATA ENTRY'!CK23,"")))</f>
        <v/>
      </c>
      <c r="CG24" s="3" t="str">
        <f>IF('DATA ENTRY'!CK23="","",IF('DATA ENTRY'!N23="","",IF(AND($CD$4='DATA ENTRY'!CK23,$CG$4='DATA ENTRY'!D23),'DATA ENTRY'!N23,"")))</f>
        <v/>
      </c>
      <c r="CH24" s="107" t="str">
        <f>IF('DATA ENTRY'!CK23="","",IF('DATA ENTRY'!O23="","",IF(AND($CD$4='DATA ENTRY'!CK23,$CG$4='DATA ENTRY'!D23),'DATA ENTRY'!O23,"")))</f>
        <v/>
      </c>
      <c r="CI24" s="3" t="str">
        <f>IF('DATA ENTRY'!CK23="","",IF('DATA ENTRY'!P23="","",IF(AND($CD$4='DATA ENTRY'!CK23,$CG$4='DATA ENTRY'!D23),'DATA ENTRY'!P23,"")))</f>
        <v/>
      </c>
      <c r="CJ24" s="107" t="str">
        <f>IF('DATA ENTRY'!CK23="","",IF('DATA ENTRY'!Q23="","",IF(AND($CD$4='DATA ENTRY'!CK23,$CG$4='DATA ENTRY'!D23),'DATA ENTRY'!Q23,"")))</f>
        <v/>
      </c>
      <c r="CK24" s="3" t="str">
        <f>IF('DATA ENTRY'!CK23="","",IF('DATA ENTRY'!R23="","",IF(AND($CD$4='DATA ENTRY'!CK23,$CG$4='DATA ENTRY'!D23),'DATA ENTRY'!R23,"")))</f>
        <v/>
      </c>
      <c r="CL24" s="3" t="str">
        <f>IF('DATA ENTRY'!CK23="","",IF('DATA ENTRY'!S23="","",IF(AND($CD$4='DATA ENTRY'!CK23,$CG$4='DATA ENTRY'!D23),'DATA ENTRY'!S23,"")))</f>
        <v/>
      </c>
      <c r="CM24" s="3" t="str">
        <f>IF('DATA ENTRY'!CK23="","",IF('DATA ENTRY'!E23="","",IF(AND($CD$4='DATA ENTRY'!CK23,$CG$4='DATA ENTRY'!D23),'DATA ENTRY'!E23,"")))</f>
        <v/>
      </c>
      <c r="CN24" s="3" t="str">
        <f>IF('DATA ENTRY'!CK23="","",IF('DATA ENTRY'!W23="","",IF(AND($CD$4='DATA ENTRY'!CK23,$CG$4='DATA ENTRY'!D23),'DATA ENTRY'!W23,"")))</f>
        <v/>
      </c>
      <c r="CO24" s="3" t="str">
        <f>IF('DATA ENTRY'!CK23="","",IF('DATA ENTRY'!X23="","",IF(AND($CD$4='DATA ENTRY'!CK23,$CG$4='DATA ENTRY'!D23),'DATA ENTRY'!X23,"")))</f>
        <v/>
      </c>
      <c r="CP24" s="108" t="str">
        <f t="shared" si="4"/>
        <v/>
      </c>
      <c r="CQ24" s="108" t="str">
        <f>IF('DATA ENTRY'!CK23="","",IF('DATA ENTRY'!G23="","",IF(AND($CD$4='DATA ENTRY'!CK23,$CG$4='DATA ENTRY'!D23),'DATA ENTRY'!G23,"")))</f>
        <v/>
      </c>
      <c r="CR24" s="230" t="str">
        <f>IF('DATA ENTRY'!CK23="","",IF('DATA ENTRY'!D23="","",IF(AND($CD$4='DATA ENTRY'!CK23,$CG$4='DATA ENTRY'!D23),'DATA ENTRY'!D23,"")))</f>
        <v/>
      </c>
      <c r="CS24">
        <f t="shared" si="5"/>
        <v>0</v>
      </c>
      <c r="CT24">
        <f t="shared" si="6"/>
        <v>0</v>
      </c>
      <c r="CV24" s="139"/>
      <c r="CX24">
        <f t="shared" si="7"/>
        <v>0</v>
      </c>
      <c r="DB24" t="str">
        <f t="shared" si="16"/>
        <v/>
      </c>
      <c r="DC24" t="str">
        <f t="shared" si="17"/>
        <v/>
      </c>
      <c r="DD24" s="224">
        <v>18</v>
      </c>
      <c r="DE24" s="3" t="str">
        <f>IF('DATA ENTRY'!CK23="","",IF('DATA ENTRY'!B23="","",IF(AND($DF$4='DATA ENTRY'!D23),'DATA ENTRY'!B23,"")))</f>
        <v/>
      </c>
      <c r="DF24" s="3" t="str">
        <f>IF('DATA ENTRY'!CK23="","",IF('DATA ENTRY'!C23="","",IF(AND($DF$4='DATA ENTRY'!D23),'DATA ENTRY'!C23,"")))</f>
        <v/>
      </c>
      <c r="DG24" s="4" t="str">
        <f>IF('DATA ENTRY'!CK23="","",IF('DATA ENTRY'!I23="","",IF(AND($DF$4='DATA ENTRY'!D23),'DATA ENTRY'!I23,"")))</f>
        <v/>
      </c>
      <c r="DH24" s="4" t="str">
        <f>IF('DATA ENTRY'!CK23="","",IF('DATA ENTRY'!CK23="","",IF(AND($DF$4='DATA ENTRY'!D23),'DATA ENTRY'!CK23,"")))</f>
        <v/>
      </c>
      <c r="DI24" s="3" t="str">
        <f>IF('DATA ENTRY'!CK23="","",IF('DATA ENTRY'!N23="","",IF(AND($DF$4='DATA ENTRY'!D23),'DATA ENTRY'!N23,"")))</f>
        <v/>
      </c>
      <c r="DJ24" s="107" t="str">
        <f>IF('DATA ENTRY'!CK23="","",IF('DATA ENTRY'!O23="","",IF(AND($DF$4='DATA ENTRY'!D23),'DATA ENTRY'!O23,"")))</f>
        <v/>
      </c>
      <c r="DK24" s="3" t="str">
        <f>IF('DATA ENTRY'!CK23="","",IF('DATA ENTRY'!P23="","",IF(AND($DF$4='DATA ENTRY'!D23),'DATA ENTRY'!P23,"")))</f>
        <v/>
      </c>
      <c r="DL24" s="107" t="str">
        <f>IF('DATA ENTRY'!CK23="","",IF('DATA ENTRY'!Q23="","",IF(AND($DF$4='DATA ENTRY'!D23),'DATA ENTRY'!Q23,"")))</f>
        <v/>
      </c>
      <c r="DM24" s="3" t="str">
        <f>IF('DATA ENTRY'!CK23="","",IF('DATA ENTRY'!R23="","",IF(AND($DF$4='DATA ENTRY'!D23),'DATA ENTRY'!R23,"")))</f>
        <v/>
      </c>
      <c r="DN24" s="107" t="str">
        <f>IF('DATA ENTRY'!CK23="","",IF('DATA ENTRY'!S23="","",IF(AND($DF$4='DATA ENTRY'!D23),'DATA ENTRY'!S23,"")))</f>
        <v/>
      </c>
      <c r="DO24" s="3" t="str">
        <f>IF('DATA ENTRY'!CK23="","",IF('DATA ENTRY'!E23="","",IF(AND($DF$4='DATA ENTRY'!D23),'DATA ENTRY'!E23,"")))</f>
        <v/>
      </c>
      <c r="DP24" s="3" t="str">
        <f>IF('DATA ENTRY'!CK23="","",IF('DATA ENTRY'!D23="","",IF(AND($DF$4='DATA ENTRY'!D23),'DATA ENTRY'!D23,"")))</f>
        <v/>
      </c>
      <c r="DQ24" s="3" t="str">
        <f>IF('DATA ENTRY'!CK23="","",IF('DATA ENTRY'!W23="","",IF(AND($DF$4='DATA ENTRY'!D23),'DATA ENTRY'!W23,"")))</f>
        <v/>
      </c>
      <c r="DR24" s="3" t="str">
        <f>IF('DATA ENTRY'!CK23="","",IF('DATA ENTRY'!X23="","",IF(AND($DF$4='DATA ENTRY'!D23),'DATA ENTRY'!X23,"")))</f>
        <v/>
      </c>
      <c r="DS24" s="108" t="str">
        <f t="shared" si="10"/>
        <v/>
      </c>
      <c r="DT24" s="108" t="str">
        <f>IF('DATA ENTRY'!CK23="","",IF('DATA ENTRY'!D23="","",IF(AND($DF$4='DATA ENTRY'!D23),'DATA ENTRY'!G23,"")))</f>
        <v/>
      </c>
      <c r="DY24">
        <f t="shared" si="11"/>
        <v>0</v>
      </c>
      <c r="EB24" t="str">
        <f t="shared" si="12"/>
        <v/>
      </c>
      <c r="EC24" t="str">
        <f t="shared" si="13"/>
        <v/>
      </c>
      <c r="ED24" s="224">
        <v>18</v>
      </c>
      <c r="EE24" s="3" t="str">
        <f>IF('DATA ENTRY'!CK23="","",IF('DATA ENTRY'!B23="","",IF(AND($EF$4='DATA ENTRY'!G23,$EH$4='DATA ENTRY'!F23),'DATA ENTRY'!B23,"")))</f>
        <v/>
      </c>
      <c r="EF24" s="3" t="str">
        <f>IF('DATA ENTRY'!CK23="","",IF('DATA ENTRY'!C23="","",IF(AND($EF$4='DATA ENTRY'!G23,$EH$4='DATA ENTRY'!F23),'DATA ENTRY'!C23,"")))</f>
        <v/>
      </c>
      <c r="EG24" s="4" t="str">
        <f>IF('DATA ENTRY'!CK23="","",IF('DATA ENTRY'!I23="","",IF(AND($EF$4='DATA ENTRY'!G23,$EH$4='DATA ENTRY'!F23),'DATA ENTRY'!I23,"")))</f>
        <v/>
      </c>
      <c r="EH24" s="4" t="str">
        <f>IF('DATA ENTRY'!CK23="","",IF('DATA ENTRY'!CK23="","",IF(AND($EF$4='DATA ENTRY'!G23,$EH$4='DATA ENTRY'!F23),'DATA ENTRY'!CK23,"")))</f>
        <v/>
      </c>
      <c r="EI24" s="3" t="str">
        <f>IF('DATA ENTRY'!CK23="","",IF('DATA ENTRY'!N23="","",IF(AND($EF$4='DATA ENTRY'!G23,$EH$4='DATA ENTRY'!F23),'DATA ENTRY'!N23,"")))</f>
        <v/>
      </c>
      <c r="EJ24" s="107" t="str">
        <f>IF('DATA ENTRY'!CK23="","",IF('DATA ENTRY'!O23="","",IF(AND($EF$4='DATA ENTRY'!G23,$EH$4='DATA ENTRY'!F23),'DATA ENTRY'!O23,"")))</f>
        <v/>
      </c>
      <c r="EK24" s="3" t="str">
        <f>IF('DATA ENTRY'!CK23="","",IF('DATA ENTRY'!P23="","",IF(AND($EF$4='DATA ENTRY'!G23,$EH$4='DATA ENTRY'!F23),'DATA ENTRY'!P23,"")))</f>
        <v/>
      </c>
      <c r="EL24" s="107" t="str">
        <f>IF('DATA ENTRY'!CK23="","",IF('DATA ENTRY'!Q23="","",IF(AND($EF$4='DATA ENTRY'!G23,$EH$4='DATA ENTRY'!F23),'DATA ENTRY'!Q23,"")))</f>
        <v/>
      </c>
      <c r="EM24" s="3" t="str">
        <f>IF('DATA ENTRY'!CK23="","",IF('DATA ENTRY'!R23="","",IF(AND($EF$4='DATA ENTRY'!G23,$EH$4='DATA ENTRY'!F23),'DATA ENTRY'!R23,"")))</f>
        <v/>
      </c>
      <c r="EN24" s="107" t="str">
        <f>IF('DATA ENTRY'!CK23="","",IF('DATA ENTRY'!S23="","",IF(AND($EF$4='DATA ENTRY'!G23,$EH$4='DATA ENTRY'!F23),'DATA ENTRY'!S23,"")))</f>
        <v/>
      </c>
      <c r="EO24" s="3" t="str">
        <f>IF('DATA ENTRY'!CK23="","",IF('DATA ENTRY'!E23="","",IF(AND($EF$4='DATA ENTRY'!G23,$EH$4='DATA ENTRY'!F23),'DATA ENTRY'!E23,"")))</f>
        <v/>
      </c>
      <c r="EP24" s="3" t="str">
        <f>IF('DATA ENTRY'!CK23="","",IF('DATA ENTRY'!D23="","",IF(AND($EF$4='DATA ENTRY'!G23,$EH$4='DATA ENTRY'!F23),'DATA ENTRY'!D23,"")))</f>
        <v/>
      </c>
      <c r="EQ24" s="3" t="str">
        <f>IF('DATA ENTRY'!CK23="","",IF('DATA ENTRY'!W23="","",IF(AND($EF$4='DATA ENTRY'!G23,$EH$4='DATA ENTRY'!F23),'DATA ENTRY'!W23,"")))</f>
        <v/>
      </c>
      <c r="ER24" s="3" t="str">
        <f>IF('DATA ENTRY'!CK23="","",IF('DATA ENTRY'!X23="","",IF(AND($EF$4='DATA ENTRY'!G23,$EH$4='DATA ENTRY'!F23),'DATA ENTRY'!X23,"")))</f>
        <v/>
      </c>
      <c r="ES24" s="108" t="str">
        <f t="shared" si="14"/>
        <v/>
      </c>
      <c r="ET24" s="108" t="str">
        <f>IF('DATA ENTRY'!CK23="","",IF('DATA ENTRY'!D23="","",IF(AND($EF$4='DATA ENTRY'!G23,$EH$4='DATA ENTRY'!F23),'DATA ENTRY'!G23,"")))</f>
        <v/>
      </c>
      <c r="EY24">
        <f t="shared" si="15"/>
        <v>0</v>
      </c>
    </row>
    <row r="25" spans="1:155">
      <c r="A25" t="str">
        <f>IF(S25=0,"",1+(MAX($A$7:A24)))</f>
        <v/>
      </c>
      <c r="B25" s="224">
        <v>19</v>
      </c>
      <c r="C25" s="3" t="str">
        <f>IF('DATA ENTRY'!CK24="","",IF('DATA ENTRY'!B24="","",IF($D$4="All Post",'DATA ENTRY'!B24,IF(AND($D$4='DATA ENTRY'!CK24),'DATA ENTRY'!B24,""))))</f>
        <v/>
      </c>
      <c r="D25" s="3" t="str">
        <f>IF('DATA ENTRY'!CK24="","",IF('DATA ENTRY'!C24="","",IF($D$4="All Post",'DATA ENTRY'!C24,IF(AND($D$4='DATA ENTRY'!CK24),'DATA ENTRY'!C24,""))))</f>
        <v/>
      </c>
      <c r="E25" s="4" t="str">
        <f>IF('DATA ENTRY'!CK24="","",IF('DATA ENTRY'!I24="","",IF($D$4="All Post",'DATA ENTRY'!I24,IF(AND($D$4='DATA ENTRY'!CK24),'DATA ENTRY'!I24,""))))</f>
        <v/>
      </c>
      <c r="F25" s="4" t="str">
        <f>IF('DATA ENTRY'!CK24="","",IF('DATA ENTRY'!CK24="","",IF($D$4="All Post",'DATA ENTRY'!CK24,IF(AND($D$4='DATA ENTRY'!CK24),'DATA ENTRY'!CK24,""))))</f>
        <v/>
      </c>
      <c r="G25" s="3" t="str">
        <f>IF('DATA ENTRY'!CK24="","",IF('DATA ENTRY'!N24="","",IF($D$4="All Post",'DATA ENTRY'!N24,IF(AND($D$4='DATA ENTRY'!CK24),'DATA ENTRY'!N24,""))))</f>
        <v/>
      </c>
      <c r="H25" s="107" t="str">
        <f>IF('DATA ENTRY'!CK24="","",IF('DATA ENTRY'!O24="","",IF($D$4="All Post",'DATA ENTRY'!O24,IF(AND($D$4='DATA ENTRY'!CK24),'DATA ENTRY'!O24,""))))</f>
        <v/>
      </c>
      <c r="I25" s="3" t="str">
        <f>IF('DATA ENTRY'!CK24="","",IF('DATA ENTRY'!P24="","",IF($D$4="All Post",'DATA ENTRY'!P24,IF(AND($D$4='DATA ENTRY'!CK24),'DATA ENTRY'!P24,""))))</f>
        <v/>
      </c>
      <c r="J25" s="107" t="str">
        <f>IF('DATA ENTRY'!CK24="","",IF('DATA ENTRY'!Q24="","",IF($D$4="All Post",'DATA ENTRY'!Q24,IF(AND($D$4='DATA ENTRY'!CK24),'DATA ENTRY'!Q24,""))))</f>
        <v/>
      </c>
      <c r="K25" s="3" t="str">
        <f>IF('DATA ENTRY'!CK24="","",IF('DATA ENTRY'!R24="","",IF($D$4="All Post",'DATA ENTRY'!R24,IF(AND($D$4='DATA ENTRY'!CK24),'DATA ENTRY'!R24,""))))</f>
        <v/>
      </c>
      <c r="L25" s="3" t="str">
        <f>IF('DATA ENTRY'!CK24="","",IF('DATA ENTRY'!S24="","",IF($D$4="All Post",'DATA ENTRY'!S24,IF(AND($D$4='DATA ENTRY'!CK24),'DATA ENTRY'!S24,""))))</f>
        <v/>
      </c>
      <c r="M25" s="3" t="str">
        <f>IF('DATA ENTRY'!CK24="","",IF('DATA ENTRY'!E24="","",IF($D$4="All Post",'DATA ENTRY'!E24,IF(AND($D$4='DATA ENTRY'!CK24),'DATA ENTRY'!E24,""))))</f>
        <v/>
      </c>
      <c r="N25" s="3" t="str">
        <f>IF('DATA ENTRY'!CK24="","",IF('DATA ENTRY'!W24="","",IF($D$4="All Post",'DATA ENTRY'!W24,IF(AND($D$4='DATA ENTRY'!CK24),'DATA ENTRY'!W24,""))))</f>
        <v/>
      </c>
      <c r="O25" s="3" t="str">
        <f>IF('DATA ENTRY'!CK24="","",IF('DATA ENTRY'!X24="","",IF($D$4="All Post",'DATA ENTRY'!X24,IF(AND($D$4='DATA ENTRY'!CK24),'DATA ENTRY'!X24,""))))</f>
        <v/>
      </c>
      <c r="P25" s="3" t="str">
        <f>IF('DATA ENTRY'!CK24="","",IF('DATA ENTRY'!G24="","",IF($D$4="All Post",'DATA ENTRY'!G24,IF(AND($D$4='DATA ENTRY'!CK24),'DATA ENTRY'!G24,""))))</f>
        <v/>
      </c>
      <c r="S25">
        <f t="shared" si="0"/>
        <v>0</v>
      </c>
      <c r="T25" t="str">
        <f t="shared" si="1"/>
        <v/>
      </c>
      <c r="Z25" s="82" t="s">
        <v>314</v>
      </c>
      <c r="AA25">
        <v>19</v>
      </c>
      <c r="AF25" t="s">
        <v>158</v>
      </c>
      <c r="AQ25" t="s">
        <v>294</v>
      </c>
      <c r="AV25" t="s">
        <v>353</v>
      </c>
      <c r="BH25" t="s">
        <v>461</v>
      </c>
      <c r="BZ25" t="str">
        <f t="shared" si="2"/>
        <v/>
      </c>
      <c r="CA25" t="str">
        <f t="shared" si="3"/>
        <v/>
      </c>
      <c r="CB25" s="224">
        <v>19</v>
      </c>
      <c r="CC25" s="3" t="str">
        <f>IF('DATA ENTRY'!CK24="","",IF('DATA ENTRY'!B24="","",IF(AND($CD$4='DATA ENTRY'!CK24,$CG$4='DATA ENTRY'!D24),'DATA ENTRY'!B24,"")))</f>
        <v/>
      </c>
      <c r="CD25" s="3" t="str">
        <f>IF('DATA ENTRY'!CK24="","",IF('DATA ENTRY'!C24="","",IF(AND($CD$4='DATA ENTRY'!CK24,$CG$4='DATA ENTRY'!D24),'DATA ENTRY'!C24,"")))</f>
        <v/>
      </c>
      <c r="CE25" s="4" t="str">
        <f>IF('DATA ENTRY'!CK24="","",IF('DATA ENTRY'!I24="","",IF(AND($CD$4='DATA ENTRY'!CK24,$CG$4='DATA ENTRY'!D24),'DATA ENTRY'!I24,"")))</f>
        <v/>
      </c>
      <c r="CF25" s="4" t="str">
        <f>IF('DATA ENTRY'!CK24="","",IF('DATA ENTRY'!CK24="","",IF(AND($CD$4='DATA ENTRY'!CK24,$CG$4='DATA ENTRY'!D24),'DATA ENTRY'!CK24,"")))</f>
        <v/>
      </c>
      <c r="CG25" s="3" t="str">
        <f>IF('DATA ENTRY'!CK24="","",IF('DATA ENTRY'!N24="","",IF(AND($CD$4='DATA ENTRY'!CK24,$CG$4='DATA ENTRY'!D24),'DATA ENTRY'!N24,"")))</f>
        <v/>
      </c>
      <c r="CH25" s="107" t="str">
        <f>IF('DATA ENTRY'!CK24="","",IF('DATA ENTRY'!O24="","",IF(AND($CD$4='DATA ENTRY'!CK24,$CG$4='DATA ENTRY'!D24),'DATA ENTRY'!O24,"")))</f>
        <v/>
      </c>
      <c r="CI25" s="3" t="str">
        <f>IF('DATA ENTRY'!CK24="","",IF('DATA ENTRY'!P24="","",IF(AND($CD$4='DATA ENTRY'!CK24,$CG$4='DATA ENTRY'!D24),'DATA ENTRY'!P24,"")))</f>
        <v/>
      </c>
      <c r="CJ25" s="107" t="str">
        <f>IF('DATA ENTRY'!CK24="","",IF('DATA ENTRY'!Q24="","",IF(AND($CD$4='DATA ENTRY'!CK24,$CG$4='DATA ENTRY'!D24),'DATA ENTRY'!Q24,"")))</f>
        <v/>
      </c>
      <c r="CK25" s="3" t="str">
        <f>IF('DATA ENTRY'!CK24="","",IF('DATA ENTRY'!R24="","",IF(AND($CD$4='DATA ENTRY'!CK24,$CG$4='DATA ENTRY'!D24),'DATA ENTRY'!R24,"")))</f>
        <v/>
      </c>
      <c r="CL25" s="3" t="str">
        <f>IF('DATA ENTRY'!CK24="","",IF('DATA ENTRY'!S24="","",IF(AND($CD$4='DATA ENTRY'!CK24,$CG$4='DATA ENTRY'!D24),'DATA ENTRY'!S24,"")))</f>
        <v/>
      </c>
      <c r="CM25" s="3" t="str">
        <f>IF('DATA ENTRY'!CK24="","",IF('DATA ENTRY'!E24="","",IF(AND($CD$4='DATA ENTRY'!CK24,$CG$4='DATA ENTRY'!D24),'DATA ENTRY'!E24,"")))</f>
        <v/>
      </c>
      <c r="CN25" s="3" t="str">
        <f>IF('DATA ENTRY'!CK24="","",IF('DATA ENTRY'!W24="","",IF(AND($CD$4='DATA ENTRY'!CK24,$CG$4='DATA ENTRY'!D24),'DATA ENTRY'!W24,"")))</f>
        <v/>
      </c>
      <c r="CO25" s="3" t="str">
        <f>IF('DATA ENTRY'!CK24="","",IF('DATA ENTRY'!X24="","",IF(AND($CD$4='DATA ENTRY'!CK24,$CG$4='DATA ENTRY'!D24),'DATA ENTRY'!X24,"")))</f>
        <v/>
      </c>
      <c r="CP25" s="108" t="str">
        <f t="shared" si="4"/>
        <v/>
      </c>
      <c r="CQ25" s="108" t="str">
        <f>IF('DATA ENTRY'!CK24="","",IF('DATA ENTRY'!G24="","",IF(AND($CD$4='DATA ENTRY'!CK24,$CG$4='DATA ENTRY'!D24),'DATA ENTRY'!G24,"")))</f>
        <v/>
      </c>
      <c r="CR25" s="230" t="str">
        <f>IF('DATA ENTRY'!CK24="","",IF('DATA ENTRY'!D24="","",IF(AND($CD$4='DATA ENTRY'!CK24,$CG$4='DATA ENTRY'!D24),'DATA ENTRY'!D24,"")))</f>
        <v/>
      </c>
      <c r="CS25">
        <f t="shared" si="5"/>
        <v>0</v>
      </c>
      <c r="CT25">
        <f t="shared" si="6"/>
        <v>0</v>
      </c>
      <c r="CV25" s="139"/>
      <c r="CX25">
        <f t="shared" si="7"/>
        <v>0</v>
      </c>
      <c r="DB25" t="str">
        <f t="shared" si="16"/>
        <v/>
      </c>
      <c r="DC25" t="str">
        <f t="shared" si="17"/>
        <v/>
      </c>
      <c r="DD25" s="224">
        <v>19</v>
      </c>
      <c r="DE25" s="3" t="str">
        <f>IF('DATA ENTRY'!CK24="","",IF('DATA ENTRY'!B24="","",IF(AND($DF$4='DATA ENTRY'!D24),'DATA ENTRY'!B24,"")))</f>
        <v/>
      </c>
      <c r="DF25" s="3" t="str">
        <f>IF('DATA ENTRY'!CK24="","",IF('DATA ENTRY'!C24="","",IF(AND($DF$4='DATA ENTRY'!D24),'DATA ENTRY'!C24,"")))</f>
        <v/>
      </c>
      <c r="DG25" s="4" t="str">
        <f>IF('DATA ENTRY'!CK24="","",IF('DATA ENTRY'!I24="","",IF(AND($DF$4='DATA ENTRY'!D24),'DATA ENTRY'!I24,"")))</f>
        <v/>
      </c>
      <c r="DH25" s="4" t="str">
        <f>IF('DATA ENTRY'!CK24="","",IF('DATA ENTRY'!CK24="","",IF(AND($DF$4='DATA ENTRY'!D24),'DATA ENTRY'!CK24,"")))</f>
        <v/>
      </c>
      <c r="DI25" s="3" t="str">
        <f>IF('DATA ENTRY'!CK24="","",IF('DATA ENTRY'!N24="","",IF(AND($DF$4='DATA ENTRY'!D24),'DATA ENTRY'!N24,"")))</f>
        <v/>
      </c>
      <c r="DJ25" s="107" t="str">
        <f>IF('DATA ENTRY'!CK24="","",IF('DATA ENTRY'!O24="","",IF(AND($DF$4='DATA ENTRY'!D24),'DATA ENTRY'!O24,"")))</f>
        <v/>
      </c>
      <c r="DK25" s="3" t="str">
        <f>IF('DATA ENTRY'!CK24="","",IF('DATA ENTRY'!P24="","",IF(AND($DF$4='DATA ENTRY'!D24),'DATA ENTRY'!P24,"")))</f>
        <v/>
      </c>
      <c r="DL25" s="107" t="str">
        <f>IF('DATA ENTRY'!CK24="","",IF('DATA ENTRY'!Q24="","",IF(AND($DF$4='DATA ENTRY'!D24),'DATA ENTRY'!Q24,"")))</f>
        <v/>
      </c>
      <c r="DM25" s="3" t="str">
        <f>IF('DATA ENTRY'!CK24="","",IF('DATA ENTRY'!R24="","",IF(AND($DF$4='DATA ENTRY'!D24),'DATA ENTRY'!R24,"")))</f>
        <v/>
      </c>
      <c r="DN25" s="107" t="str">
        <f>IF('DATA ENTRY'!CK24="","",IF('DATA ENTRY'!S24="","",IF(AND($DF$4='DATA ENTRY'!D24),'DATA ENTRY'!S24,"")))</f>
        <v/>
      </c>
      <c r="DO25" s="3" t="str">
        <f>IF('DATA ENTRY'!CK24="","",IF('DATA ENTRY'!E24="","",IF(AND($DF$4='DATA ENTRY'!D24),'DATA ENTRY'!E24,"")))</f>
        <v/>
      </c>
      <c r="DP25" s="3" t="str">
        <f>IF('DATA ENTRY'!CK24="","",IF('DATA ENTRY'!D24="","",IF(AND($DF$4='DATA ENTRY'!D24),'DATA ENTRY'!D24,"")))</f>
        <v/>
      </c>
      <c r="DQ25" s="3" t="str">
        <f>IF('DATA ENTRY'!CK24="","",IF('DATA ENTRY'!W24="","",IF(AND($DF$4='DATA ENTRY'!D24),'DATA ENTRY'!W24,"")))</f>
        <v/>
      </c>
      <c r="DR25" s="3" t="str">
        <f>IF('DATA ENTRY'!CK24="","",IF('DATA ENTRY'!X24="","",IF(AND($DF$4='DATA ENTRY'!D24),'DATA ENTRY'!X24,"")))</f>
        <v/>
      </c>
      <c r="DS25" s="108" t="str">
        <f t="shared" si="10"/>
        <v/>
      </c>
      <c r="DT25" s="108" t="str">
        <f>IF('DATA ENTRY'!CK24="","",IF('DATA ENTRY'!D24="","",IF(AND($DF$4='DATA ENTRY'!D24),'DATA ENTRY'!G24,"")))</f>
        <v/>
      </c>
      <c r="DY25">
        <f t="shared" si="11"/>
        <v>0</v>
      </c>
      <c r="EB25" t="str">
        <f t="shared" si="12"/>
        <v/>
      </c>
      <c r="EC25" t="str">
        <f t="shared" si="13"/>
        <v/>
      </c>
      <c r="ED25" s="224">
        <v>19</v>
      </c>
      <c r="EE25" s="3" t="str">
        <f>IF('DATA ENTRY'!CK24="","",IF('DATA ENTRY'!B24="","",IF(AND($EF$4='DATA ENTRY'!G24,$EH$4='DATA ENTRY'!F24),'DATA ENTRY'!B24,"")))</f>
        <v/>
      </c>
      <c r="EF25" s="3" t="str">
        <f>IF('DATA ENTRY'!CK24="","",IF('DATA ENTRY'!C24="","",IF(AND($EF$4='DATA ENTRY'!G24,$EH$4='DATA ENTRY'!F24),'DATA ENTRY'!C24,"")))</f>
        <v/>
      </c>
      <c r="EG25" s="4" t="str">
        <f>IF('DATA ENTRY'!CK24="","",IF('DATA ENTRY'!I24="","",IF(AND($EF$4='DATA ENTRY'!G24,$EH$4='DATA ENTRY'!F24),'DATA ENTRY'!I24,"")))</f>
        <v/>
      </c>
      <c r="EH25" s="4" t="str">
        <f>IF('DATA ENTRY'!CK24="","",IF('DATA ENTRY'!CK24="","",IF(AND($EF$4='DATA ENTRY'!G24,$EH$4='DATA ENTRY'!F24),'DATA ENTRY'!CK24,"")))</f>
        <v/>
      </c>
      <c r="EI25" s="3" t="str">
        <f>IF('DATA ENTRY'!CK24="","",IF('DATA ENTRY'!N24="","",IF(AND($EF$4='DATA ENTRY'!G24,$EH$4='DATA ENTRY'!F24),'DATA ENTRY'!N24,"")))</f>
        <v/>
      </c>
      <c r="EJ25" s="107" t="str">
        <f>IF('DATA ENTRY'!CK24="","",IF('DATA ENTRY'!O24="","",IF(AND($EF$4='DATA ENTRY'!G24,$EH$4='DATA ENTRY'!F24),'DATA ENTRY'!O24,"")))</f>
        <v/>
      </c>
      <c r="EK25" s="3" t="str">
        <f>IF('DATA ENTRY'!CK24="","",IF('DATA ENTRY'!P24="","",IF(AND($EF$4='DATA ENTRY'!G24,$EH$4='DATA ENTRY'!F24),'DATA ENTRY'!P24,"")))</f>
        <v/>
      </c>
      <c r="EL25" s="107" t="str">
        <f>IF('DATA ENTRY'!CK24="","",IF('DATA ENTRY'!Q24="","",IF(AND($EF$4='DATA ENTRY'!G24,$EH$4='DATA ENTRY'!F24),'DATA ENTRY'!Q24,"")))</f>
        <v/>
      </c>
      <c r="EM25" s="3" t="str">
        <f>IF('DATA ENTRY'!CK24="","",IF('DATA ENTRY'!R24="","",IF(AND($EF$4='DATA ENTRY'!G24,$EH$4='DATA ENTRY'!F24),'DATA ENTRY'!R24,"")))</f>
        <v/>
      </c>
      <c r="EN25" s="107" t="str">
        <f>IF('DATA ENTRY'!CK24="","",IF('DATA ENTRY'!S24="","",IF(AND($EF$4='DATA ENTRY'!G24,$EH$4='DATA ENTRY'!F24),'DATA ENTRY'!S24,"")))</f>
        <v/>
      </c>
      <c r="EO25" s="3" t="str">
        <f>IF('DATA ENTRY'!CK24="","",IF('DATA ENTRY'!E24="","",IF(AND($EF$4='DATA ENTRY'!G24,$EH$4='DATA ENTRY'!F24),'DATA ENTRY'!E24,"")))</f>
        <v/>
      </c>
      <c r="EP25" s="3" t="str">
        <f>IF('DATA ENTRY'!CK24="","",IF('DATA ENTRY'!D24="","",IF(AND($EF$4='DATA ENTRY'!G24,$EH$4='DATA ENTRY'!F24),'DATA ENTRY'!D24,"")))</f>
        <v/>
      </c>
      <c r="EQ25" s="3" t="str">
        <f>IF('DATA ENTRY'!CK24="","",IF('DATA ENTRY'!W24="","",IF(AND($EF$4='DATA ENTRY'!G24,$EH$4='DATA ENTRY'!F24),'DATA ENTRY'!W24,"")))</f>
        <v/>
      </c>
      <c r="ER25" s="3" t="str">
        <f>IF('DATA ENTRY'!CK24="","",IF('DATA ENTRY'!X24="","",IF(AND($EF$4='DATA ENTRY'!G24,$EH$4='DATA ENTRY'!F24),'DATA ENTRY'!X24,"")))</f>
        <v/>
      </c>
      <c r="ES25" s="108" t="str">
        <f t="shared" si="14"/>
        <v/>
      </c>
      <c r="ET25" s="108" t="str">
        <f>IF('DATA ENTRY'!CK24="","",IF('DATA ENTRY'!D24="","",IF(AND($EF$4='DATA ENTRY'!G24,$EH$4='DATA ENTRY'!F24),'DATA ENTRY'!G24,"")))</f>
        <v/>
      </c>
      <c r="EY25">
        <f t="shared" si="15"/>
        <v>0</v>
      </c>
    </row>
    <row r="26" spans="1:155">
      <c r="A26" t="str">
        <f>IF(S26=0,"",1+(MAX($A$7:A25)))</f>
        <v/>
      </c>
      <c r="B26" s="224">
        <v>20</v>
      </c>
      <c r="C26" s="3" t="str">
        <f>IF('DATA ENTRY'!CK25="","",IF('DATA ENTRY'!B25="","",IF($D$4="All Post",'DATA ENTRY'!B25,IF(AND($D$4='DATA ENTRY'!CK25),'DATA ENTRY'!B25,""))))</f>
        <v/>
      </c>
      <c r="D26" s="3" t="str">
        <f>IF('DATA ENTRY'!CK25="","",IF('DATA ENTRY'!C25="","",IF($D$4="All Post",'DATA ENTRY'!C25,IF(AND($D$4='DATA ENTRY'!CK25),'DATA ENTRY'!C25,""))))</f>
        <v/>
      </c>
      <c r="E26" s="4" t="str">
        <f>IF('DATA ENTRY'!CK25="","",IF('DATA ENTRY'!I25="","",IF($D$4="All Post",'DATA ENTRY'!I25,IF(AND($D$4='DATA ENTRY'!CK25),'DATA ENTRY'!I25,""))))</f>
        <v/>
      </c>
      <c r="F26" s="4" t="str">
        <f>IF('DATA ENTRY'!CK25="","",IF('DATA ENTRY'!CK25="","",IF($D$4="All Post",'DATA ENTRY'!CK25,IF(AND($D$4='DATA ENTRY'!CK25),'DATA ENTRY'!CK25,""))))</f>
        <v/>
      </c>
      <c r="G26" s="3" t="str">
        <f>IF('DATA ENTRY'!CK25="","",IF('DATA ENTRY'!N25="","",IF($D$4="All Post",'DATA ENTRY'!N25,IF(AND($D$4='DATA ENTRY'!CK25),'DATA ENTRY'!N25,""))))</f>
        <v/>
      </c>
      <c r="H26" s="107" t="str">
        <f>IF('DATA ENTRY'!CK25="","",IF('DATA ENTRY'!O25="","",IF($D$4="All Post",'DATA ENTRY'!O25,IF(AND($D$4='DATA ENTRY'!CK25),'DATA ENTRY'!O25,""))))</f>
        <v/>
      </c>
      <c r="I26" s="3" t="str">
        <f>IF('DATA ENTRY'!CK25="","",IF('DATA ENTRY'!P25="","",IF($D$4="All Post",'DATA ENTRY'!P25,IF(AND($D$4='DATA ENTRY'!CK25),'DATA ENTRY'!P25,""))))</f>
        <v/>
      </c>
      <c r="J26" s="107" t="str">
        <f>IF('DATA ENTRY'!CK25="","",IF('DATA ENTRY'!Q25="","",IF($D$4="All Post",'DATA ENTRY'!Q25,IF(AND($D$4='DATA ENTRY'!CK25),'DATA ENTRY'!Q25,""))))</f>
        <v/>
      </c>
      <c r="K26" s="3" t="str">
        <f>IF('DATA ENTRY'!CK25="","",IF('DATA ENTRY'!R25="","",IF($D$4="All Post",'DATA ENTRY'!R25,IF(AND($D$4='DATA ENTRY'!CK25),'DATA ENTRY'!R25,""))))</f>
        <v/>
      </c>
      <c r="L26" s="3" t="str">
        <f>IF('DATA ENTRY'!CK25="","",IF('DATA ENTRY'!S25="","",IF($D$4="All Post",'DATA ENTRY'!S25,IF(AND($D$4='DATA ENTRY'!CK25),'DATA ENTRY'!S25,""))))</f>
        <v/>
      </c>
      <c r="M26" s="3" t="str">
        <f>IF('DATA ENTRY'!CK25="","",IF('DATA ENTRY'!E25="","",IF($D$4="All Post",'DATA ENTRY'!E25,IF(AND($D$4='DATA ENTRY'!CK25),'DATA ENTRY'!E25,""))))</f>
        <v/>
      </c>
      <c r="N26" s="3" t="str">
        <f>IF('DATA ENTRY'!CK25="","",IF('DATA ENTRY'!W25="","",IF($D$4="All Post",'DATA ENTRY'!W25,IF(AND($D$4='DATA ENTRY'!CK25),'DATA ENTRY'!W25,""))))</f>
        <v/>
      </c>
      <c r="O26" s="3" t="str">
        <f>IF('DATA ENTRY'!CK25="","",IF('DATA ENTRY'!X25="","",IF($D$4="All Post",'DATA ENTRY'!X25,IF(AND($D$4='DATA ENTRY'!CK25),'DATA ENTRY'!X25,""))))</f>
        <v/>
      </c>
      <c r="P26" s="3" t="str">
        <f>IF('DATA ENTRY'!CK25="","",IF('DATA ENTRY'!G25="","",IF($D$4="All Post",'DATA ENTRY'!G25,IF(AND($D$4='DATA ENTRY'!CK25),'DATA ENTRY'!G25,""))))</f>
        <v/>
      </c>
      <c r="S26">
        <f t="shared" si="0"/>
        <v>0</v>
      </c>
      <c r="T26" t="str">
        <f t="shared" si="1"/>
        <v/>
      </c>
      <c r="Z26" s="82" t="s">
        <v>324</v>
      </c>
      <c r="AA26">
        <v>20</v>
      </c>
      <c r="AF26" t="s">
        <v>159</v>
      </c>
      <c r="AQ26" t="s">
        <v>181</v>
      </c>
      <c r="AV26" t="s">
        <v>352</v>
      </c>
      <c r="BH26" t="s">
        <v>462</v>
      </c>
      <c r="BZ26" t="str">
        <f t="shared" si="2"/>
        <v/>
      </c>
      <c r="CA26" t="str">
        <f t="shared" si="3"/>
        <v/>
      </c>
      <c r="CB26" s="224">
        <v>20</v>
      </c>
      <c r="CC26" s="3" t="str">
        <f>IF('DATA ENTRY'!CK25="","",IF('DATA ENTRY'!B25="","",IF(AND($CD$4='DATA ENTRY'!CK25,$CG$4='DATA ENTRY'!D25),'DATA ENTRY'!B25,"")))</f>
        <v/>
      </c>
      <c r="CD26" s="3" t="str">
        <f>IF('DATA ENTRY'!CK25="","",IF('DATA ENTRY'!C25="","",IF(AND($CD$4='DATA ENTRY'!CK25,$CG$4='DATA ENTRY'!D25),'DATA ENTRY'!C25,"")))</f>
        <v/>
      </c>
      <c r="CE26" s="4" t="str">
        <f>IF('DATA ENTRY'!CK25="","",IF('DATA ENTRY'!I25="","",IF(AND($CD$4='DATA ENTRY'!CK25,$CG$4='DATA ENTRY'!D25),'DATA ENTRY'!I25,"")))</f>
        <v/>
      </c>
      <c r="CF26" s="4" t="str">
        <f>IF('DATA ENTRY'!CK25="","",IF('DATA ENTRY'!CK25="","",IF(AND($CD$4='DATA ENTRY'!CK25,$CG$4='DATA ENTRY'!D25),'DATA ENTRY'!CK25,"")))</f>
        <v/>
      </c>
      <c r="CG26" s="3" t="str">
        <f>IF('DATA ENTRY'!CK25="","",IF('DATA ENTRY'!N25="","",IF(AND($CD$4='DATA ENTRY'!CK25,$CG$4='DATA ENTRY'!D25),'DATA ENTRY'!N25,"")))</f>
        <v/>
      </c>
      <c r="CH26" s="107" t="str">
        <f>IF('DATA ENTRY'!CK25="","",IF('DATA ENTRY'!O25="","",IF(AND($CD$4='DATA ENTRY'!CK25,$CG$4='DATA ENTRY'!D25),'DATA ENTRY'!O25,"")))</f>
        <v/>
      </c>
      <c r="CI26" s="3" t="str">
        <f>IF('DATA ENTRY'!CK25="","",IF('DATA ENTRY'!P25="","",IF(AND($CD$4='DATA ENTRY'!CK25,$CG$4='DATA ENTRY'!D25),'DATA ENTRY'!P25,"")))</f>
        <v/>
      </c>
      <c r="CJ26" s="107" t="str">
        <f>IF('DATA ENTRY'!CK25="","",IF('DATA ENTRY'!Q25="","",IF(AND($CD$4='DATA ENTRY'!CK25,$CG$4='DATA ENTRY'!D25),'DATA ENTRY'!Q25,"")))</f>
        <v/>
      </c>
      <c r="CK26" s="3" t="str">
        <f>IF('DATA ENTRY'!CK25="","",IF('DATA ENTRY'!R25="","",IF(AND($CD$4='DATA ENTRY'!CK25,$CG$4='DATA ENTRY'!D25),'DATA ENTRY'!R25,"")))</f>
        <v/>
      </c>
      <c r="CL26" s="3" t="str">
        <f>IF('DATA ENTRY'!CK25="","",IF('DATA ENTRY'!S25="","",IF(AND($CD$4='DATA ENTRY'!CK25,$CG$4='DATA ENTRY'!D25),'DATA ENTRY'!S25,"")))</f>
        <v/>
      </c>
      <c r="CM26" s="3" t="str">
        <f>IF('DATA ENTRY'!CK25="","",IF('DATA ENTRY'!E25="","",IF(AND($CD$4='DATA ENTRY'!CK25,$CG$4='DATA ENTRY'!D25),'DATA ENTRY'!E25,"")))</f>
        <v/>
      </c>
      <c r="CN26" s="3" t="str">
        <f>IF('DATA ENTRY'!CK25="","",IF('DATA ENTRY'!W25="","",IF(AND($CD$4='DATA ENTRY'!CK25,$CG$4='DATA ENTRY'!D25),'DATA ENTRY'!W25,"")))</f>
        <v/>
      </c>
      <c r="CO26" s="3" t="str">
        <f>IF('DATA ENTRY'!CK25="","",IF('DATA ENTRY'!X25="","",IF(AND($CD$4='DATA ENTRY'!CK25,$CG$4='DATA ENTRY'!D25),'DATA ENTRY'!X25,"")))</f>
        <v/>
      </c>
      <c r="CP26" s="108" t="str">
        <f t="shared" si="4"/>
        <v/>
      </c>
      <c r="CQ26" s="108" t="str">
        <f>IF('DATA ENTRY'!CK25="","",IF('DATA ENTRY'!G25="","",IF(AND($CD$4='DATA ENTRY'!CK25,$CG$4='DATA ENTRY'!D25),'DATA ENTRY'!G25,"")))</f>
        <v/>
      </c>
      <c r="CR26" s="230" t="str">
        <f>IF('DATA ENTRY'!CK25="","",IF('DATA ENTRY'!D25="","",IF(AND($CD$4='DATA ENTRY'!CK25,$CG$4='DATA ENTRY'!D25),'DATA ENTRY'!D25,"")))</f>
        <v/>
      </c>
      <c r="CS26">
        <f t="shared" si="5"/>
        <v>0</v>
      </c>
      <c r="CT26">
        <f t="shared" si="6"/>
        <v>0</v>
      </c>
      <c r="CV26" s="139"/>
      <c r="CX26">
        <f t="shared" si="7"/>
        <v>0</v>
      </c>
      <c r="DB26" t="str">
        <f t="shared" si="16"/>
        <v/>
      </c>
      <c r="DC26" t="str">
        <f t="shared" si="17"/>
        <v/>
      </c>
      <c r="DD26" s="224">
        <v>20</v>
      </c>
      <c r="DE26" s="3" t="str">
        <f>IF('DATA ENTRY'!CK25="","",IF('DATA ENTRY'!B25="","",IF(AND($DF$4='DATA ENTRY'!D25),'DATA ENTRY'!B25,"")))</f>
        <v/>
      </c>
      <c r="DF26" s="3" t="str">
        <f>IF('DATA ENTRY'!CK25="","",IF('DATA ENTRY'!C25="","",IF(AND($DF$4='DATA ENTRY'!D25),'DATA ENTRY'!C25,"")))</f>
        <v/>
      </c>
      <c r="DG26" s="4" t="str">
        <f>IF('DATA ENTRY'!CK25="","",IF('DATA ENTRY'!I25="","",IF(AND($DF$4='DATA ENTRY'!D25),'DATA ENTRY'!I25,"")))</f>
        <v/>
      </c>
      <c r="DH26" s="4" t="str">
        <f>IF('DATA ENTRY'!CK25="","",IF('DATA ENTRY'!CK25="","",IF(AND($DF$4='DATA ENTRY'!D25),'DATA ENTRY'!CK25,"")))</f>
        <v/>
      </c>
      <c r="DI26" s="3" t="str">
        <f>IF('DATA ENTRY'!CK25="","",IF('DATA ENTRY'!N25="","",IF(AND($DF$4='DATA ENTRY'!D25),'DATA ENTRY'!N25,"")))</f>
        <v/>
      </c>
      <c r="DJ26" s="107" t="str">
        <f>IF('DATA ENTRY'!CK25="","",IF('DATA ENTRY'!O25="","",IF(AND($DF$4='DATA ENTRY'!D25),'DATA ENTRY'!O25,"")))</f>
        <v/>
      </c>
      <c r="DK26" s="3" t="str">
        <f>IF('DATA ENTRY'!CK25="","",IF('DATA ENTRY'!P25="","",IF(AND($DF$4='DATA ENTRY'!D25),'DATA ENTRY'!P25,"")))</f>
        <v/>
      </c>
      <c r="DL26" s="107" t="str">
        <f>IF('DATA ENTRY'!CK25="","",IF('DATA ENTRY'!Q25="","",IF(AND($DF$4='DATA ENTRY'!D25),'DATA ENTRY'!Q25,"")))</f>
        <v/>
      </c>
      <c r="DM26" s="3" t="str">
        <f>IF('DATA ENTRY'!CK25="","",IF('DATA ENTRY'!R25="","",IF(AND($DF$4='DATA ENTRY'!D25),'DATA ENTRY'!R25,"")))</f>
        <v/>
      </c>
      <c r="DN26" s="107" t="str">
        <f>IF('DATA ENTRY'!CK25="","",IF('DATA ENTRY'!S25="","",IF(AND($DF$4='DATA ENTRY'!D25),'DATA ENTRY'!S25,"")))</f>
        <v/>
      </c>
      <c r="DO26" s="3" t="str">
        <f>IF('DATA ENTRY'!CK25="","",IF('DATA ENTRY'!E25="","",IF(AND($DF$4='DATA ENTRY'!D25),'DATA ENTRY'!E25,"")))</f>
        <v/>
      </c>
      <c r="DP26" s="3" t="str">
        <f>IF('DATA ENTRY'!CK25="","",IF('DATA ENTRY'!D25="","",IF(AND($DF$4='DATA ENTRY'!D25),'DATA ENTRY'!D25,"")))</f>
        <v/>
      </c>
      <c r="DQ26" s="3" t="str">
        <f>IF('DATA ENTRY'!CK25="","",IF('DATA ENTRY'!W25="","",IF(AND($DF$4='DATA ENTRY'!D25),'DATA ENTRY'!W25,"")))</f>
        <v/>
      </c>
      <c r="DR26" s="3" t="str">
        <f>IF('DATA ENTRY'!CK25="","",IF('DATA ENTRY'!X25="","",IF(AND($DF$4='DATA ENTRY'!D25),'DATA ENTRY'!X25,"")))</f>
        <v/>
      </c>
      <c r="DS26" s="108" t="str">
        <f t="shared" si="10"/>
        <v/>
      </c>
      <c r="DT26" s="108" t="str">
        <f>IF('DATA ENTRY'!CK25="","",IF('DATA ENTRY'!D25="","",IF(AND($DF$4='DATA ENTRY'!D25),'DATA ENTRY'!G25,"")))</f>
        <v/>
      </c>
      <c r="DY26">
        <f t="shared" si="11"/>
        <v>0</v>
      </c>
      <c r="EB26" t="str">
        <f t="shared" si="12"/>
        <v/>
      </c>
      <c r="EC26" t="str">
        <f t="shared" si="13"/>
        <v/>
      </c>
      <c r="ED26" s="224">
        <v>20</v>
      </c>
      <c r="EE26" s="3" t="str">
        <f>IF('DATA ENTRY'!CK25="","",IF('DATA ENTRY'!B25="","",IF(AND($EF$4='DATA ENTRY'!G25,$EH$4='DATA ENTRY'!F25),'DATA ENTRY'!B25,"")))</f>
        <v/>
      </c>
      <c r="EF26" s="3" t="str">
        <f>IF('DATA ENTRY'!CK25="","",IF('DATA ENTRY'!C25="","",IF(AND($EF$4='DATA ENTRY'!G25,$EH$4='DATA ENTRY'!F25),'DATA ENTRY'!C25,"")))</f>
        <v/>
      </c>
      <c r="EG26" s="4" t="str">
        <f>IF('DATA ENTRY'!CK25="","",IF('DATA ENTRY'!I25="","",IF(AND($EF$4='DATA ENTRY'!G25,$EH$4='DATA ENTRY'!F25),'DATA ENTRY'!I25,"")))</f>
        <v/>
      </c>
      <c r="EH26" s="4" t="str">
        <f>IF('DATA ENTRY'!CK25="","",IF('DATA ENTRY'!CK25="","",IF(AND($EF$4='DATA ENTRY'!G25,$EH$4='DATA ENTRY'!F25),'DATA ENTRY'!CK25,"")))</f>
        <v/>
      </c>
      <c r="EI26" s="3" t="str">
        <f>IF('DATA ENTRY'!CK25="","",IF('DATA ENTRY'!N25="","",IF(AND($EF$4='DATA ENTRY'!G25,$EH$4='DATA ENTRY'!F25),'DATA ENTRY'!N25,"")))</f>
        <v/>
      </c>
      <c r="EJ26" s="107" t="str">
        <f>IF('DATA ENTRY'!CK25="","",IF('DATA ENTRY'!O25="","",IF(AND($EF$4='DATA ENTRY'!G25,$EH$4='DATA ENTRY'!F25),'DATA ENTRY'!O25,"")))</f>
        <v/>
      </c>
      <c r="EK26" s="3" t="str">
        <f>IF('DATA ENTRY'!CK25="","",IF('DATA ENTRY'!P25="","",IF(AND($EF$4='DATA ENTRY'!G25,$EH$4='DATA ENTRY'!F25),'DATA ENTRY'!P25,"")))</f>
        <v/>
      </c>
      <c r="EL26" s="107" t="str">
        <f>IF('DATA ENTRY'!CK25="","",IF('DATA ENTRY'!Q25="","",IF(AND($EF$4='DATA ENTRY'!G25,$EH$4='DATA ENTRY'!F25),'DATA ENTRY'!Q25,"")))</f>
        <v/>
      </c>
      <c r="EM26" s="3" t="str">
        <f>IF('DATA ENTRY'!CK25="","",IF('DATA ENTRY'!R25="","",IF(AND($EF$4='DATA ENTRY'!G25,$EH$4='DATA ENTRY'!F25),'DATA ENTRY'!R25,"")))</f>
        <v/>
      </c>
      <c r="EN26" s="107" t="str">
        <f>IF('DATA ENTRY'!CK25="","",IF('DATA ENTRY'!S25="","",IF(AND($EF$4='DATA ENTRY'!G25,$EH$4='DATA ENTRY'!F25),'DATA ENTRY'!S25,"")))</f>
        <v/>
      </c>
      <c r="EO26" s="3" t="str">
        <f>IF('DATA ENTRY'!CK25="","",IF('DATA ENTRY'!E25="","",IF(AND($EF$4='DATA ENTRY'!G25,$EH$4='DATA ENTRY'!F25),'DATA ENTRY'!E25,"")))</f>
        <v/>
      </c>
      <c r="EP26" s="3" t="str">
        <f>IF('DATA ENTRY'!CK25="","",IF('DATA ENTRY'!D25="","",IF(AND($EF$4='DATA ENTRY'!G25,$EH$4='DATA ENTRY'!F25),'DATA ENTRY'!D25,"")))</f>
        <v/>
      </c>
      <c r="EQ26" s="3" t="str">
        <f>IF('DATA ENTRY'!CK25="","",IF('DATA ENTRY'!W25="","",IF(AND($EF$4='DATA ENTRY'!G25,$EH$4='DATA ENTRY'!F25),'DATA ENTRY'!W25,"")))</f>
        <v/>
      </c>
      <c r="ER26" s="3" t="str">
        <f>IF('DATA ENTRY'!CK25="","",IF('DATA ENTRY'!X25="","",IF(AND($EF$4='DATA ENTRY'!G25,$EH$4='DATA ENTRY'!F25),'DATA ENTRY'!X25,"")))</f>
        <v/>
      </c>
      <c r="ES26" s="108" t="str">
        <f t="shared" si="14"/>
        <v/>
      </c>
      <c r="ET26" s="108" t="str">
        <f>IF('DATA ENTRY'!CK25="","",IF('DATA ENTRY'!D25="","",IF(AND($EF$4='DATA ENTRY'!G25,$EH$4='DATA ENTRY'!F25),'DATA ENTRY'!G25,"")))</f>
        <v/>
      </c>
      <c r="EY26">
        <f t="shared" si="15"/>
        <v>0</v>
      </c>
    </row>
    <row r="27" spans="1:155">
      <c r="A27" t="str">
        <f>IF(S27=0,"",1+(MAX($A$7:A26)))</f>
        <v/>
      </c>
      <c r="B27" s="224">
        <v>21</v>
      </c>
      <c r="C27" s="3" t="str">
        <f>IF('DATA ENTRY'!CK26="","",IF('DATA ENTRY'!B26="","",IF($D$4="All Post",'DATA ENTRY'!B26,IF(AND($D$4='DATA ENTRY'!CK26),'DATA ENTRY'!B26,""))))</f>
        <v/>
      </c>
      <c r="D27" s="3" t="str">
        <f>IF('DATA ENTRY'!CK26="","",IF('DATA ENTRY'!C26="","",IF($D$4="All Post",'DATA ENTRY'!C26,IF(AND($D$4='DATA ENTRY'!CK26),'DATA ENTRY'!C26,""))))</f>
        <v/>
      </c>
      <c r="E27" s="4" t="str">
        <f>IF('DATA ENTRY'!CK26="","",IF('DATA ENTRY'!I26="","",IF($D$4="All Post",'DATA ENTRY'!I26,IF(AND($D$4='DATA ENTRY'!CK26),'DATA ENTRY'!I26,""))))</f>
        <v/>
      </c>
      <c r="F27" s="4" t="str">
        <f>IF('DATA ENTRY'!CK26="","",IF('DATA ENTRY'!CK26="","",IF($D$4="All Post",'DATA ENTRY'!CK26,IF(AND($D$4='DATA ENTRY'!CK26),'DATA ENTRY'!CK26,""))))</f>
        <v/>
      </c>
      <c r="G27" s="3" t="str">
        <f>IF('DATA ENTRY'!CK26="","",IF('DATA ENTRY'!N26="","",IF($D$4="All Post",'DATA ENTRY'!N26,IF(AND($D$4='DATA ENTRY'!CK26),'DATA ENTRY'!N26,""))))</f>
        <v/>
      </c>
      <c r="H27" s="107" t="str">
        <f>IF('DATA ENTRY'!CK26="","",IF('DATA ENTRY'!O26="","",IF($D$4="All Post",'DATA ENTRY'!O26,IF(AND($D$4='DATA ENTRY'!CK26),'DATA ENTRY'!O26,""))))</f>
        <v/>
      </c>
      <c r="I27" s="3" t="str">
        <f>IF('DATA ENTRY'!CK26="","",IF('DATA ENTRY'!P26="","",IF($D$4="All Post",'DATA ENTRY'!P26,IF(AND($D$4='DATA ENTRY'!CK26),'DATA ENTRY'!P26,""))))</f>
        <v/>
      </c>
      <c r="J27" s="107" t="str">
        <f>IF('DATA ENTRY'!CK26="","",IF('DATA ENTRY'!Q26="","",IF($D$4="All Post",'DATA ENTRY'!Q26,IF(AND($D$4='DATA ENTRY'!CK26),'DATA ENTRY'!Q26,""))))</f>
        <v/>
      </c>
      <c r="K27" s="3" t="str">
        <f>IF('DATA ENTRY'!CK26="","",IF('DATA ENTRY'!R26="","",IF($D$4="All Post",'DATA ENTRY'!R26,IF(AND($D$4='DATA ENTRY'!CK26),'DATA ENTRY'!R26,""))))</f>
        <v/>
      </c>
      <c r="L27" s="3" t="str">
        <f>IF('DATA ENTRY'!CK26="","",IF('DATA ENTRY'!S26="","",IF($D$4="All Post",'DATA ENTRY'!S26,IF(AND($D$4='DATA ENTRY'!CK26),'DATA ENTRY'!S26,""))))</f>
        <v/>
      </c>
      <c r="M27" s="3" t="str">
        <f>IF('DATA ENTRY'!CK26="","",IF('DATA ENTRY'!E26="","",IF($D$4="All Post",'DATA ENTRY'!E26,IF(AND($D$4='DATA ENTRY'!CK26),'DATA ENTRY'!E26,""))))</f>
        <v/>
      </c>
      <c r="N27" s="3" t="str">
        <f>IF('DATA ENTRY'!CK26="","",IF('DATA ENTRY'!W26="","",IF($D$4="All Post",'DATA ENTRY'!W26,IF(AND($D$4='DATA ENTRY'!CK26),'DATA ENTRY'!W26,""))))</f>
        <v/>
      </c>
      <c r="O27" s="3" t="str">
        <f>IF('DATA ENTRY'!CK26="","",IF('DATA ENTRY'!X26="","",IF($D$4="All Post",'DATA ENTRY'!X26,IF(AND($D$4='DATA ENTRY'!CK26),'DATA ENTRY'!X26,""))))</f>
        <v/>
      </c>
      <c r="P27" s="3" t="str">
        <f>IF('DATA ENTRY'!CK26="","",IF('DATA ENTRY'!G26="","",IF($D$4="All Post",'DATA ENTRY'!G26,IF(AND($D$4='DATA ENTRY'!CK26),'DATA ENTRY'!G26,""))))</f>
        <v/>
      </c>
      <c r="S27">
        <f t="shared" si="0"/>
        <v>0</v>
      </c>
      <c r="T27" t="str">
        <f t="shared" si="1"/>
        <v/>
      </c>
      <c r="Z27" s="82" t="s">
        <v>335</v>
      </c>
      <c r="AA27">
        <v>21</v>
      </c>
      <c r="AB27" s="80"/>
      <c r="AC27" s="80"/>
      <c r="AD27" s="80"/>
      <c r="AE27" s="80"/>
      <c r="AF27" t="s">
        <v>160</v>
      </c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t="s">
        <v>295</v>
      </c>
      <c r="AS27" s="80"/>
      <c r="AT27" s="80"/>
      <c r="AU27" s="80"/>
      <c r="AV27" t="s">
        <v>354</v>
      </c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Z27" t="str">
        <f t="shared" si="2"/>
        <v/>
      </c>
      <c r="CA27" t="str">
        <f t="shared" si="3"/>
        <v/>
      </c>
      <c r="CB27" s="224">
        <v>21</v>
      </c>
      <c r="CC27" s="3" t="str">
        <f>IF('DATA ENTRY'!CK26="","",IF('DATA ENTRY'!B26="","",IF(AND($CD$4='DATA ENTRY'!CK26,$CG$4='DATA ENTRY'!D26),'DATA ENTRY'!B26,"")))</f>
        <v/>
      </c>
      <c r="CD27" s="3" t="str">
        <f>IF('DATA ENTRY'!CK26="","",IF('DATA ENTRY'!C26="","",IF(AND($CD$4='DATA ENTRY'!CK26,$CG$4='DATA ENTRY'!D26),'DATA ENTRY'!C26,"")))</f>
        <v/>
      </c>
      <c r="CE27" s="4" t="str">
        <f>IF('DATA ENTRY'!CK26="","",IF('DATA ENTRY'!I26="","",IF(AND($CD$4='DATA ENTRY'!CK26,$CG$4='DATA ENTRY'!D26),'DATA ENTRY'!I26,"")))</f>
        <v/>
      </c>
      <c r="CF27" s="4" t="str">
        <f>IF('DATA ENTRY'!CK26="","",IF('DATA ENTRY'!CK26="","",IF(AND($CD$4='DATA ENTRY'!CK26,$CG$4='DATA ENTRY'!D26),'DATA ENTRY'!CK26,"")))</f>
        <v/>
      </c>
      <c r="CG27" s="3" t="str">
        <f>IF('DATA ENTRY'!CK26="","",IF('DATA ENTRY'!N26="","",IF(AND($CD$4='DATA ENTRY'!CK26,$CG$4='DATA ENTRY'!D26),'DATA ENTRY'!N26,"")))</f>
        <v/>
      </c>
      <c r="CH27" s="107" t="str">
        <f>IF('DATA ENTRY'!CK26="","",IF('DATA ENTRY'!O26="","",IF(AND($CD$4='DATA ENTRY'!CK26,$CG$4='DATA ENTRY'!D26),'DATA ENTRY'!O26,"")))</f>
        <v/>
      </c>
      <c r="CI27" s="3" t="str">
        <f>IF('DATA ENTRY'!CK26="","",IF('DATA ENTRY'!P26="","",IF(AND($CD$4='DATA ENTRY'!CK26,$CG$4='DATA ENTRY'!D26),'DATA ENTRY'!P26,"")))</f>
        <v/>
      </c>
      <c r="CJ27" s="107" t="str">
        <f>IF('DATA ENTRY'!CK26="","",IF('DATA ENTRY'!Q26="","",IF(AND($CD$4='DATA ENTRY'!CK26,$CG$4='DATA ENTRY'!D26),'DATA ENTRY'!Q26,"")))</f>
        <v/>
      </c>
      <c r="CK27" s="3" t="str">
        <f>IF('DATA ENTRY'!CK26="","",IF('DATA ENTRY'!R26="","",IF(AND($CD$4='DATA ENTRY'!CK26,$CG$4='DATA ENTRY'!D26),'DATA ENTRY'!R26,"")))</f>
        <v/>
      </c>
      <c r="CL27" s="3" t="str">
        <f>IF('DATA ENTRY'!CK26="","",IF('DATA ENTRY'!S26="","",IF(AND($CD$4='DATA ENTRY'!CK26,$CG$4='DATA ENTRY'!D26),'DATA ENTRY'!S26,"")))</f>
        <v/>
      </c>
      <c r="CM27" s="3" t="str">
        <f>IF('DATA ENTRY'!CK26="","",IF('DATA ENTRY'!E26="","",IF(AND($CD$4='DATA ENTRY'!CK26,$CG$4='DATA ENTRY'!D26),'DATA ENTRY'!E26,"")))</f>
        <v/>
      </c>
      <c r="CN27" s="3" t="str">
        <f>IF('DATA ENTRY'!CK26="","",IF('DATA ENTRY'!W26="","",IF(AND($CD$4='DATA ENTRY'!CK26,$CG$4='DATA ENTRY'!D26),'DATA ENTRY'!W26,"")))</f>
        <v/>
      </c>
      <c r="CO27" s="3" t="str">
        <f>IF('DATA ENTRY'!CK26="","",IF('DATA ENTRY'!X26="","",IF(AND($CD$4='DATA ENTRY'!CK26,$CG$4='DATA ENTRY'!D26),'DATA ENTRY'!X26,"")))</f>
        <v/>
      </c>
      <c r="CP27" s="108" t="str">
        <f t="shared" si="4"/>
        <v/>
      </c>
      <c r="CQ27" s="108" t="str">
        <f>IF('DATA ENTRY'!CK26="","",IF('DATA ENTRY'!G26="","",IF(AND($CD$4='DATA ENTRY'!CK26,$CG$4='DATA ENTRY'!D26),'DATA ENTRY'!G26,"")))</f>
        <v/>
      </c>
      <c r="CR27" s="230" t="str">
        <f>IF('DATA ENTRY'!CK26="","",IF('DATA ENTRY'!D26="","",IF(AND($CD$4='DATA ENTRY'!CK26,$CG$4='DATA ENTRY'!D26),'DATA ENTRY'!D26,"")))</f>
        <v/>
      </c>
      <c r="CS27">
        <f t="shared" si="5"/>
        <v>0</v>
      </c>
      <c r="CT27">
        <f t="shared" si="6"/>
        <v>0</v>
      </c>
      <c r="CV27" s="139"/>
      <c r="CX27">
        <f t="shared" si="7"/>
        <v>0</v>
      </c>
      <c r="DB27" t="str">
        <f t="shared" si="16"/>
        <v/>
      </c>
      <c r="DC27" t="str">
        <f t="shared" si="17"/>
        <v/>
      </c>
      <c r="DD27" s="224">
        <v>21</v>
      </c>
      <c r="DE27" s="3" t="str">
        <f>IF('DATA ENTRY'!CK26="","",IF('DATA ENTRY'!B26="","",IF(AND($DF$4='DATA ENTRY'!D26),'DATA ENTRY'!B26,"")))</f>
        <v/>
      </c>
      <c r="DF27" s="3" t="str">
        <f>IF('DATA ENTRY'!CK26="","",IF('DATA ENTRY'!C26="","",IF(AND($DF$4='DATA ENTRY'!D26),'DATA ENTRY'!C26,"")))</f>
        <v/>
      </c>
      <c r="DG27" s="4" t="str">
        <f>IF('DATA ENTRY'!CK26="","",IF('DATA ENTRY'!I26="","",IF(AND($DF$4='DATA ENTRY'!D26),'DATA ENTRY'!I26,"")))</f>
        <v/>
      </c>
      <c r="DH27" s="4" t="str">
        <f>IF('DATA ENTRY'!CK26="","",IF('DATA ENTRY'!CK26="","",IF(AND($DF$4='DATA ENTRY'!D26),'DATA ENTRY'!CK26,"")))</f>
        <v/>
      </c>
      <c r="DI27" s="3" t="str">
        <f>IF('DATA ENTRY'!CK26="","",IF('DATA ENTRY'!N26="","",IF(AND($DF$4='DATA ENTRY'!D26),'DATA ENTRY'!N26,"")))</f>
        <v/>
      </c>
      <c r="DJ27" s="107" t="str">
        <f>IF('DATA ENTRY'!CK26="","",IF('DATA ENTRY'!O26="","",IF(AND($DF$4='DATA ENTRY'!D26),'DATA ENTRY'!O26,"")))</f>
        <v/>
      </c>
      <c r="DK27" s="3" t="str">
        <f>IF('DATA ENTRY'!CK26="","",IF('DATA ENTRY'!P26="","",IF(AND($DF$4='DATA ENTRY'!D26),'DATA ENTRY'!P26,"")))</f>
        <v/>
      </c>
      <c r="DL27" s="107" t="str">
        <f>IF('DATA ENTRY'!CK26="","",IF('DATA ENTRY'!Q26="","",IF(AND($DF$4='DATA ENTRY'!D26),'DATA ENTRY'!Q26,"")))</f>
        <v/>
      </c>
      <c r="DM27" s="3" t="str">
        <f>IF('DATA ENTRY'!CK26="","",IF('DATA ENTRY'!R26="","",IF(AND($DF$4='DATA ENTRY'!D26),'DATA ENTRY'!R26,"")))</f>
        <v/>
      </c>
      <c r="DN27" s="107" t="str">
        <f>IF('DATA ENTRY'!CK26="","",IF('DATA ENTRY'!S26="","",IF(AND($DF$4='DATA ENTRY'!D26),'DATA ENTRY'!S26,"")))</f>
        <v/>
      </c>
      <c r="DO27" s="3" t="str">
        <f>IF('DATA ENTRY'!CK26="","",IF('DATA ENTRY'!E26="","",IF(AND($DF$4='DATA ENTRY'!D26),'DATA ENTRY'!E26,"")))</f>
        <v/>
      </c>
      <c r="DP27" s="3" t="str">
        <f>IF('DATA ENTRY'!CK26="","",IF('DATA ENTRY'!D26="","",IF(AND($DF$4='DATA ENTRY'!D26),'DATA ENTRY'!D26,"")))</f>
        <v/>
      </c>
      <c r="DQ27" s="3" t="str">
        <f>IF('DATA ENTRY'!CK26="","",IF('DATA ENTRY'!W26="","",IF(AND($DF$4='DATA ENTRY'!D26),'DATA ENTRY'!W26,"")))</f>
        <v/>
      </c>
      <c r="DR27" s="3" t="str">
        <f>IF('DATA ENTRY'!CK26="","",IF('DATA ENTRY'!X26="","",IF(AND($DF$4='DATA ENTRY'!D26),'DATA ENTRY'!X26,"")))</f>
        <v/>
      </c>
      <c r="DS27" s="108" t="str">
        <f t="shared" si="10"/>
        <v/>
      </c>
      <c r="DT27" s="108" t="str">
        <f>IF('DATA ENTRY'!CK26="","",IF('DATA ENTRY'!D26="","",IF(AND($DF$4='DATA ENTRY'!D26),'DATA ENTRY'!G26,"")))</f>
        <v/>
      </c>
      <c r="DY27">
        <f t="shared" si="11"/>
        <v>0</v>
      </c>
      <c r="EB27" t="str">
        <f t="shared" si="12"/>
        <v/>
      </c>
      <c r="EC27" t="str">
        <f t="shared" si="13"/>
        <v/>
      </c>
      <c r="ED27" s="224">
        <v>21</v>
      </c>
      <c r="EE27" s="3" t="str">
        <f>IF('DATA ENTRY'!CK26="","",IF('DATA ENTRY'!B26="","",IF(AND($EF$4='DATA ENTRY'!G26,$EH$4='DATA ENTRY'!F26),'DATA ENTRY'!B26,"")))</f>
        <v/>
      </c>
      <c r="EF27" s="3" t="str">
        <f>IF('DATA ENTRY'!CK26="","",IF('DATA ENTRY'!C26="","",IF(AND($EF$4='DATA ENTRY'!G26,$EH$4='DATA ENTRY'!F26),'DATA ENTRY'!C26,"")))</f>
        <v/>
      </c>
      <c r="EG27" s="4" t="str">
        <f>IF('DATA ENTRY'!CK26="","",IF('DATA ENTRY'!I26="","",IF(AND($EF$4='DATA ENTRY'!G26,$EH$4='DATA ENTRY'!F26),'DATA ENTRY'!I26,"")))</f>
        <v/>
      </c>
      <c r="EH27" s="4" t="str">
        <f>IF('DATA ENTRY'!CK26="","",IF('DATA ENTRY'!CK26="","",IF(AND($EF$4='DATA ENTRY'!G26,$EH$4='DATA ENTRY'!F26),'DATA ENTRY'!CK26,"")))</f>
        <v/>
      </c>
      <c r="EI27" s="3" t="str">
        <f>IF('DATA ENTRY'!CK26="","",IF('DATA ENTRY'!N26="","",IF(AND($EF$4='DATA ENTRY'!G26,$EH$4='DATA ENTRY'!F26),'DATA ENTRY'!N26,"")))</f>
        <v/>
      </c>
      <c r="EJ27" s="107" t="str">
        <f>IF('DATA ENTRY'!CK26="","",IF('DATA ENTRY'!O26="","",IF(AND($EF$4='DATA ENTRY'!G26,$EH$4='DATA ENTRY'!F26),'DATA ENTRY'!O26,"")))</f>
        <v/>
      </c>
      <c r="EK27" s="3" t="str">
        <f>IF('DATA ENTRY'!CK26="","",IF('DATA ENTRY'!P26="","",IF(AND($EF$4='DATA ENTRY'!G26,$EH$4='DATA ENTRY'!F26),'DATA ENTRY'!P26,"")))</f>
        <v/>
      </c>
      <c r="EL27" s="107" t="str">
        <f>IF('DATA ENTRY'!CK26="","",IF('DATA ENTRY'!Q26="","",IF(AND($EF$4='DATA ENTRY'!G26,$EH$4='DATA ENTRY'!F26),'DATA ENTRY'!Q26,"")))</f>
        <v/>
      </c>
      <c r="EM27" s="3" t="str">
        <f>IF('DATA ENTRY'!CK26="","",IF('DATA ENTRY'!R26="","",IF(AND($EF$4='DATA ENTRY'!G26,$EH$4='DATA ENTRY'!F26),'DATA ENTRY'!R26,"")))</f>
        <v/>
      </c>
      <c r="EN27" s="107" t="str">
        <f>IF('DATA ENTRY'!CK26="","",IF('DATA ENTRY'!S26="","",IF(AND($EF$4='DATA ENTRY'!G26,$EH$4='DATA ENTRY'!F26),'DATA ENTRY'!S26,"")))</f>
        <v/>
      </c>
      <c r="EO27" s="3" t="str">
        <f>IF('DATA ENTRY'!CK26="","",IF('DATA ENTRY'!E26="","",IF(AND($EF$4='DATA ENTRY'!G26,$EH$4='DATA ENTRY'!F26),'DATA ENTRY'!E26,"")))</f>
        <v/>
      </c>
      <c r="EP27" s="3" t="str">
        <f>IF('DATA ENTRY'!CK26="","",IF('DATA ENTRY'!D26="","",IF(AND($EF$4='DATA ENTRY'!G26,$EH$4='DATA ENTRY'!F26),'DATA ENTRY'!D26,"")))</f>
        <v/>
      </c>
      <c r="EQ27" s="3" t="str">
        <f>IF('DATA ENTRY'!CK26="","",IF('DATA ENTRY'!W26="","",IF(AND($EF$4='DATA ENTRY'!G26,$EH$4='DATA ENTRY'!F26),'DATA ENTRY'!W26,"")))</f>
        <v/>
      </c>
      <c r="ER27" s="3" t="str">
        <f>IF('DATA ENTRY'!CK26="","",IF('DATA ENTRY'!X26="","",IF(AND($EF$4='DATA ENTRY'!G26,$EH$4='DATA ENTRY'!F26),'DATA ENTRY'!X26,"")))</f>
        <v/>
      </c>
      <c r="ES27" s="108" t="str">
        <f t="shared" si="14"/>
        <v/>
      </c>
      <c r="ET27" s="108" t="str">
        <f>IF('DATA ENTRY'!CK26="","",IF('DATA ENTRY'!D26="","",IF(AND($EF$4='DATA ENTRY'!G26,$EH$4='DATA ENTRY'!F26),'DATA ENTRY'!G26,"")))</f>
        <v/>
      </c>
      <c r="EY27">
        <f t="shared" si="15"/>
        <v>0</v>
      </c>
    </row>
    <row r="28" spans="1:155">
      <c r="A28" t="str">
        <f>IF(S28=0,"",1+(MAX($A$7:A27)))</f>
        <v/>
      </c>
      <c r="B28" s="224">
        <v>22</v>
      </c>
      <c r="C28" s="3" t="str">
        <f>IF('DATA ENTRY'!CK27="","",IF('DATA ENTRY'!B27="","",IF($D$4="All Post",'DATA ENTRY'!B27,IF(AND($D$4='DATA ENTRY'!CK27),'DATA ENTRY'!B27,""))))</f>
        <v/>
      </c>
      <c r="D28" s="3" t="str">
        <f>IF('DATA ENTRY'!CK27="","",IF('DATA ENTRY'!C27="","",IF($D$4="All Post",'DATA ENTRY'!C27,IF(AND($D$4='DATA ENTRY'!CK27),'DATA ENTRY'!C27,""))))</f>
        <v/>
      </c>
      <c r="E28" s="4" t="str">
        <f>IF('DATA ENTRY'!CK27="","",IF('DATA ENTRY'!I27="","",IF($D$4="All Post",'DATA ENTRY'!I27,IF(AND($D$4='DATA ENTRY'!CK27),'DATA ENTRY'!I27,""))))</f>
        <v/>
      </c>
      <c r="F28" s="4" t="str">
        <f>IF('DATA ENTRY'!CK27="","",IF('DATA ENTRY'!CK27="","",IF($D$4="All Post",'DATA ENTRY'!CK27,IF(AND($D$4='DATA ENTRY'!CK27),'DATA ENTRY'!CK27,""))))</f>
        <v/>
      </c>
      <c r="G28" s="3" t="str">
        <f>IF('DATA ENTRY'!CK27="","",IF('DATA ENTRY'!N27="","",IF($D$4="All Post",'DATA ENTRY'!N27,IF(AND($D$4='DATA ENTRY'!CK27),'DATA ENTRY'!N27,""))))</f>
        <v/>
      </c>
      <c r="H28" s="107" t="str">
        <f>IF('DATA ENTRY'!CK27="","",IF('DATA ENTRY'!O27="","",IF($D$4="All Post",'DATA ENTRY'!O27,IF(AND($D$4='DATA ENTRY'!CK27),'DATA ENTRY'!O27,""))))</f>
        <v/>
      </c>
      <c r="I28" s="3" t="str">
        <f>IF('DATA ENTRY'!CK27="","",IF('DATA ENTRY'!P27="","",IF($D$4="All Post",'DATA ENTRY'!P27,IF(AND($D$4='DATA ENTRY'!CK27),'DATA ENTRY'!P27,""))))</f>
        <v/>
      </c>
      <c r="J28" s="107" t="str">
        <f>IF('DATA ENTRY'!CK27="","",IF('DATA ENTRY'!Q27="","",IF($D$4="All Post",'DATA ENTRY'!Q27,IF(AND($D$4='DATA ENTRY'!CK27),'DATA ENTRY'!Q27,""))))</f>
        <v/>
      </c>
      <c r="K28" s="3" t="str">
        <f>IF('DATA ENTRY'!CK27="","",IF('DATA ENTRY'!R27="","",IF($D$4="All Post",'DATA ENTRY'!R27,IF(AND($D$4='DATA ENTRY'!CK27),'DATA ENTRY'!R27,""))))</f>
        <v/>
      </c>
      <c r="L28" s="3" t="str">
        <f>IF('DATA ENTRY'!CK27="","",IF('DATA ENTRY'!S27="","",IF($D$4="All Post",'DATA ENTRY'!S27,IF(AND($D$4='DATA ENTRY'!CK27),'DATA ENTRY'!S27,""))))</f>
        <v/>
      </c>
      <c r="M28" s="3" t="str">
        <f>IF('DATA ENTRY'!CK27="","",IF('DATA ENTRY'!E27="","",IF($D$4="All Post",'DATA ENTRY'!E27,IF(AND($D$4='DATA ENTRY'!CK27),'DATA ENTRY'!E27,""))))</f>
        <v/>
      </c>
      <c r="N28" s="3" t="str">
        <f>IF('DATA ENTRY'!CK27="","",IF('DATA ENTRY'!W27="","",IF($D$4="All Post",'DATA ENTRY'!W27,IF(AND($D$4='DATA ENTRY'!CK27),'DATA ENTRY'!W27,""))))</f>
        <v/>
      </c>
      <c r="O28" s="3" t="str">
        <f>IF('DATA ENTRY'!CK27="","",IF('DATA ENTRY'!X27="","",IF($D$4="All Post",'DATA ENTRY'!X27,IF(AND($D$4='DATA ENTRY'!CK27),'DATA ENTRY'!X27,""))))</f>
        <v/>
      </c>
      <c r="P28" s="3" t="str">
        <f>IF('DATA ENTRY'!CK27="","",IF('DATA ENTRY'!G27="","",IF($D$4="All Post",'DATA ENTRY'!G27,IF(AND($D$4='DATA ENTRY'!CK27),'DATA ENTRY'!G27,""))))</f>
        <v/>
      </c>
      <c r="S28">
        <f t="shared" si="0"/>
        <v>0</v>
      </c>
      <c r="T28" t="str">
        <f t="shared" si="1"/>
        <v/>
      </c>
      <c r="Z28" s="82" t="s">
        <v>357</v>
      </c>
      <c r="AA28">
        <v>22</v>
      </c>
      <c r="AQ28" t="s">
        <v>296</v>
      </c>
      <c r="AV28" t="s">
        <v>727</v>
      </c>
      <c r="BZ28" t="str">
        <f t="shared" si="2"/>
        <v/>
      </c>
      <c r="CA28" t="str">
        <f t="shared" si="3"/>
        <v/>
      </c>
      <c r="CB28" s="224">
        <v>22</v>
      </c>
      <c r="CC28" s="3" t="str">
        <f>IF('DATA ENTRY'!CK27="","",IF('DATA ENTRY'!B27="","",IF(AND($CD$4='DATA ENTRY'!CK27,$CG$4='DATA ENTRY'!D27),'DATA ENTRY'!B27,"")))</f>
        <v/>
      </c>
      <c r="CD28" s="3" t="str">
        <f>IF('DATA ENTRY'!CK27="","",IF('DATA ENTRY'!C27="","",IF(AND($CD$4='DATA ENTRY'!CK27,$CG$4='DATA ENTRY'!D27),'DATA ENTRY'!C27,"")))</f>
        <v/>
      </c>
      <c r="CE28" s="4" t="str">
        <f>IF('DATA ENTRY'!CK27="","",IF('DATA ENTRY'!I27="","",IF(AND($CD$4='DATA ENTRY'!CK27,$CG$4='DATA ENTRY'!D27),'DATA ENTRY'!I27,"")))</f>
        <v/>
      </c>
      <c r="CF28" s="4" t="str">
        <f>IF('DATA ENTRY'!CK27="","",IF('DATA ENTRY'!CK27="","",IF(AND($CD$4='DATA ENTRY'!CK27,$CG$4='DATA ENTRY'!D27),'DATA ENTRY'!CK27,"")))</f>
        <v/>
      </c>
      <c r="CG28" s="3" t="str">
        <f>IF('DATA ENTRY'!CK27="","",IF('DATA ENTRY'!N27="","",IF(AND($CD$4='DATA ENTRY'!CK27,$CG$4='DATA ENTRY'!D27),'DATA ENTRY'!N27,"")))</f>
        <v/>
      </c>
      <c r="CH28" s="107" t="str">
        <f>IF('DATA ENTRY'!CK27="","",IF('DATA ENTRY'!O27="","",IF(AND($CD$4='DATA ENTRY'!CK27,$CG$4='DATA ENTRY'!D27),'DATA ENTRY'!O27,"")))</f>
        <v/>
      </c>
      <c r="CI28" s="3" t="str">
        <f>IF('DATA ENTRY'!CK27="","",IF('DATA ENTRY'!P27="","",IF(AND($CD$4='DATA ENTRY'!CK27,$CG$4='DATA ENTRY'!D27),'DATA ENTRY'!P27,"")))</f>
        <v/>
      </c>
      <c r="CJ28" s="107" t="str">
        <f>IF('DATA ENTRY'!CK27="","",IF('DATA ENTRY'!Q27="","",IF(AND($CD$4='DATA ENTRY'!CK27,$CG$4='DATA ENTRY'!D27),'DATA ENTRY'!Q27,"")))</f>
        <v/>
      </c>
      <c r="CK28" s="3" t="str">
        <f>IF('DATA ENTRY'!CK27="","",IF('DATA ENTRY'!R27="","",IF(AND($CD$4='DATA ENTRY'!CK27,$CG$4='DATA ENTRY'!D27),'DATA ENTRY'!R27,"")))</f>
        <v/>
      </c>
      <c r="CL28" s="3" t="str">
        <f>IF('DATA ENTRY'!CK27="","",IF('DATA ENTRY'!S27="","",IF(AND($CD$4='DATA ENTRY'!CK27,$CG$4='DATA ENTRY'!D27),'DATA ENTRY'!S27,"")))</f>
        <v/>
      </c>
      <c r="CM28" s="3" t="str">
        <f>IF('DATA ENTRY'!CK27="","",IF('DATA ENTRY'!E27="","",IF(AND($CD$4='DATA ENTRY'!CK27,$CG$4='DATA ENTRY'!D27),'DATA ENTRY'!E27,"")))</f>
        <v/>
      </c>
      <c r="CN28" s="3" t="str">
        <f>IF('DATA ENTRY'!CK27="","",IF('DATA ENTRY'!W27="","",IF(AND($CD$4='DATA ENTRY'!CK27,$CG$4='DATA ENTRY'!D27),'DATA ENTRY'!W27,"")))</f>
        <v/>
      </c>
      <c r="CO28" s="3" t="str">
        <f>IF('DATA ENTRY'!CK27="","",IF('DATA ENTRY'!X27="","",IF(AND($CD$4='DATA ENTRY'!CK27,$CG$4='DATA ENTRY'!D27),'DATA ENTRY'!X27,"")))</f>
        <v/>
      </c>
      <c r="CP28" s="108" t="str">
        <f t="shared" si="4"/>
        <v/>
      </c>
      <c r="CQ28" s="108" t="str">
        <f>IF('DATA ENTRY'!CK27="","",IF('DATA ENTRY'!G27="","",IF(AND($CD$4='DATA ENTRY'!CK27,$CG$4='DATA ENTRY'!D27),'DATA ENTRY'!G27,"")))</f>
        <v/>
      </c>
      <c r="CR28" s="230" t="str">
        <f>IF('DATA ENTRY'!CK27="","",IF('DATA ENTRY'!D27="","",IF(AND($CD$4='DATA ENTRY'!CK27,$CG$4='DATA ENTRY'!D27),'DATA ENTRY'!D27,"")))</f>
        <v/>
      </c>
      <c r="CS28">
        <f t="shared" si="5"/>
        <v>0</v>
      </c>
      <c r="CT28">
        <f t="shared" si="6"/>
        <v>0</v>
      </c>
      <c r="CV28" s="139"/>
      <c r="CX28">
        <f t="shared" si="7"/>
        <v>0</v>
      </c>
      <c r="DB28" t="str">
        <f t="shared" si="16"/>
        <v/>
      </c>
      <c r="DC28" t="str">
        <f t="shared" si="17"/>
        <v/>
      </c>
      <c r="DD28" s="224">
        <v>22</v>
      </c>
      <c r="DE28" s="3" t="str">
        <f>IF('DATA ENTRY'!CK27="","",IF('DATA ENTRY'!B27="","",IF(AND($DF$4='DATA ENTRY'!D27),'DATA ENTRY'!B27,"")))</f>
        <v/>
      </c>
      <c r="DF28" s="3" t="str">
        <f>IF('DATA ENTRY'!CK27="","",IF('DATA ENTRY'!C27="","",IF(AND($DF$4='DATA ENTRY'!D27),'DATA ENTRY'!C27,"")))</f>
        <v/>
      </c>
      <c r="DG28" s="4" t="str">
        <f>IF('DATA ENTRY'!CK27="","",IF('DATA ENTRY'!I27="","",IF(AND($DF$4='DATA ENTRY'!D27),'DATA ENTRY'!I27,"")))</f>
        <v/>
      </c>
      <c r="DH28" s="4" t="str">
        <f>IF('DATA ENTRY'!CK27="","",IF('DATA ENTRY'!CK27="","",IF(AND($DF$4='DATA ENTRY'!D27),'DATA ENTRY'!CK27,"")))</f>
        <v/>
      </c>
      <c r="DI28" s="3" t="str">
        <f>IF('DATA ENTRY'!CK27="","",IF('DATA ENTRY'!N27="","",IF(AND($DF$4='DATA ENTRY'!D27),'DATA ENTRY'!N27,"")))</f>
        <v/>
      </c>
      <c r="DJ28" s="107" t="str">
        <f>IF('DATA ENTRY'!CK27="","",IF('DATA ENTRY'!O27="","",IF(AND($DF$4='DATA ENTRY'!D27),'DATA ENTRY'!O27,"")))</f>
        <v/>
      </c>
      <c r="DK28" s="3" t="str">
        <f>IF('DATA ENTRY'!CK27="","",IF('DATA ENTRY'!P27="","",IF(AND($DF$4='DATA ENTRY'!D27),'DATA ENTRY'!P27,"")))</f>
        <v/>
      </c>
      <c r="DL28" s="107" t="str">
        <f>IF('DATA ENTRY'!CK27="","",IF('DATA ENTRY'!Q27="","",IF(AND($DF$4='DATA ENTRY'!D27),'DATA ENTRY'!Q27,"")))</f>
        <v/>
      </c>
      <c r="DM28" s="3" t="str">
        <f>IF('DATA ENTRY'!CK27="","",IF('DATA ENTRY'!R27="","",IF(AND($DF$4='DATA ENTRY'!D27),'DATA ENTRY'!R27,"")))</f>
        <v/>
      </c>
      <c r="DN28" s="107" t="str">
        <f>IF('DATA ENTRY'!CK27="","",IF('DATA ENTRY'!S27="","",IF(AND($DF$4='DATA ENTRY'!D27),'DATA ENTRY'!S27,"")))</f>
        <v/>
      </c>
      <c r="DO28" s="3" t="str">
        <f>IF('DATA ENTRY'!CK27="","",IF('DATA ENTRY'!E27="","",IF(AND($DF$4='DATA ENTRY'!D27),'DATA ENTRY'!E27,"")))</f>
        <v/>
      </c>
      <c r="DP28" s="3" t="str">
        <f>IF('DATA ENTRY'!CK27="","",IF('DATA ENTRY'!D27="","",IF(AND($DF$4='DATA ENTRY'!D27),'DATA ENTRY'!D27,"")))</f>
        <v/>
      </c>
      <c r="DQ28" s="3" t="str">
        <f>IF('DATA ENTRY'!CK27="","",IF('DATA ENTRY'!W27="","",IF(AND($DF$4='DATA ENTRY'!D27),'DATA ENTRY'!W27,"")))</f>
        <v/>
      </c>
      <c r="DR28" s="3" t="str">
        <f>IF('DATA ENTRY'!CK27="","",IF('DATA ENTRY'!X27="","",IF(AND($DF$4='DATA ENTRY'!D27),'DATA ENTRY'!X27,"")))</f>
        <v/>
      </c>
      <c r="DS28" s="108" t="str">
        <f t="shared" si="10"/>
        <v/>
      </c>
      <c r="DT28" s="108" t="str">
        <f>IF('DATA ENTRY'!CK27="","",IF('DATA ENTRY'!D27="","",IF(AND($DF$4='DATA ENTRY'!D27),'DATA ENTRY'!G27,"")))</f>
        <v/>
      </c>
      <c r="DY28">
        <f t="shared" si="11"/>
        <v>0</v>
      </c>
      <c r="EB28" t="str">
        <f t="shared" si="12"/>
        <v/>
      </c>
      <c r="EC28" t="str">
        <f t="shared" si="13"/>
        <v/>
      </c>
      <c r="ED28" s="224">
        <v>22</v>
      </c>
      <c r="EE28" s="3" t="str">
        <f>IF('DATA ENTRY'!CK27="","",IF('DATA ENTRY'!B27="","",IF(AND($EF$4='DATA ENTRY'!G27,$EH$4='DATA ENTRY'!F27),'DATA ENTRY'!B27,"")))</f>
        <v/>
      </c>
      <c r="EF28" s="3" t="str">
        <f>IF('DATA ENTRY'!CK27="","",IF('DATA ENTRY'!C27="","",IF(AND($EF$4='DATA ENTRY'!G27,$EH$4='DATA ENTRY'!F27),'DATA ENTRY'!C27,"")))</f>
        <v/>
      </c>
      <c r="EG28" s="4" t="str">
        <f>IF('DATA ENTRY'!CK27="","",IF('DATA ENTRY'!I27="","",IF(AND($EF$4='DATA ENTRY'!G27,$EH$4='DATA ENTRY'!F27),'DATA ENTRY'!I27,"")))</f>
        <v/>
      </c>
      <c r="EH28" s="4" t="str">
        <f>IF('DATA ENTRY'!CK27="","",IF('DATA ENTRY'!CK27="","",IF(AND($EF$4='DATA ENTRY'!G27,$EH$4='DATA ENTRY'!F27),'DATA ENTRY'!CK27,"")))</f>
        <v/>
      </c>
      <c r="EI28" s="3" t="str">
        <f>IF('DATA ENTRY'!CK27="","",IF('DATA ENTRY'!N27="","",IF(AND($EF$4='DATA ENTRY'!G27,$EH$4='DATA ENTRY'!F27),'DATA ENTRY'!N27,"")))</f>
        <v/>
      </c>
      <c r="EJ28" s="107" t="str">
        <f>IF('DATA ENTRY'!CK27="","",IF('DATA ENTRY'!O27="","",IF(AND($EF$4='DATA ENTRY'!G27,$EH$4='DATA ENTRY'!F27),'DATA ENTRY'!O27,"")))</f>
        <v/>
      </c>
      <c r="EK28" s="3" t="str">
        <f>IF('DATA ENTRY'!CK27="","",IF('DATA ENTRY'!P27="","",IF(AND($EF$4='DATA ENTRY'!G27,$EH$4='DATA ENTRY'!F27),'DATA ENTRY'!P27,"")))</f>
        <v/>
      </c>
      <c r="EL28" s="107" t="str">
        <f>IF('DATA ENTRY'!CK27="","",IF('DATA ENTRY'!Q27="","",IF(AND($EF$4='DATA ENTRY'!G27,$EH$4='DATA ENTRY'!F27),'DATA ENTRY'!Q27,"")))</f>
        <v/>
      </c>
      <c r="EM28" s="3" t="str">
        <f>IF('DATA ENTRY'!CK27="","",IF('DATA ENTRY'!R27="","",IF(AND($EF$4='DATA ENTRY'!G27,$EH$4='DATA ENTRY'!F27),'DATA ENTRY'!R27,"")))</f>
        <v/>
      </c>
      <c r="EN28" s="107" t="str">
        <f>IF('DATA ENTRY'!CK27="","",IF('DATA ENTRY'!S27="","",IF(AND($EF$4='DATA ENTRY'!G27,$EH$4='DATA ENTRY'!F27),'DATA ENTRY'!S27,"")))</f>
        <v/>
      </c>
      <c r="EO28" s="3" t="str">
        <f>IF('DATA ENTRY'!CK27="","",IF('DATA ENTRY'!E27="","",IF(AND($EF$4='DATA ENTRY'!G27,$EH$4='DATA ENTRY'!F27),'DATA ENTRY'!E27,"")))</f>
        <v/>
      </c>
      <c r="EP28" s="3" t="str">
        <f>IF('DATA ENTRY'!CK27="","",IF('DATA ENTRY'!D27="","",IF(AND($EF$4='DATA ENTRY'!G27,$EH$4='DATA ENTRY'!F27),'DATA ENTRY'!D27,"")))</f>
        <v/>
      </c>
      <c r="EQ28" s="3" t="str">
        <f>IF('DATA ENTRY'!CK27="","",IF('DATA ENTRY'!W27="","",IF(AND($EF$4='DATA ENTRY'!G27,$EH$4='DATA ENTRY'!F27),'DATA ENTRY'!W27,"")))</f>
        <v/>
      </c>
      <c r="ER28" s="3" t="str">
        <f>IF('DATA ENTRY'!CK27="","",IF('DATA ENTRY'!X27="","",IF(AND($EF$4='DATA ENTRY'!G27,$EH$4='DATA ENTRY'!F27),'DATA ENTRY'!X27,"")))</f>
        <v/>
      </c>
      <c r="ES28" s="108" t="str">
        <f t="shared" si="14"/>
        <v/>
      </c>
      <c r="ET28" s="108" t="str">
        <f>IF('DATA ENTRY'!CK27="","",IF('DATA ENTRY'!D27="","",IF(AND($EF$4='DATA ENTRY'!G27,$EH$4='DATA ENTRY'!F27),'DATA ENTRY'!G27,"")))</f>
        <v/>
      </c>
      <c r="EY28">
        <f t="shared" si="15"/>
        <v>0</v>
      </c>
    </row>
    <row r="29" spans="1:155">
      <c r="A29" t="str">
        <f>IF(S29=0,"",1+(MAX($A$7:A28)))</f>
        <v/>
      </c>
      <c r="B29" s="224">
        <v>23</v>
      </c>
      <c r="C29" s="3" t="str">
        <f>IF('DATA ENTRY'!CK28="","",IF('DATA ENTRY'!B28="","",IF($D$4="All Post",'DATA ENTRY'!B28,IF(AND($D$4='DATA ENTRY'!CK28),'DATA ENTRY'!B28,""))))</f>
        <v/>
      </c>
      <c r="D29" s="3" t="str">
        <f>IF('DATA ENTRY'!CK28="","",IF('DATA ENTRY'!C28="","",IF($D$4="All Post",'DATA ENTRY'!C28,IF(AND($D$4='DATA ENTRY'!CK28),'DATA ENTRY'!C28,""))))</f>
        <v/>
      </c>
      <c r="E29" s="4" t="str">
        <f>IF('DATA ENTRY'!CK28="","",IF('DATA ENTRY'!I28="","",IF($D$4="All Post",'DATA ENTRY'!I28,IF(AND($D$4='DATA ENTRY'!CK28),'DATA ENTRY'!I28,""))))</f>
        <v/>
      </c>
      <c r="F29" s="4" t="str">
        <f>IF('DATA ENTRY'!CK28="","",IF('DATA ENTRY'!CK28="","",IF($D$4="All Post",'DATA ENTRY'!CK28,IF(AND($D$4='DATA ENTRY'!CK28),'DATA ENTRY'!CK28,""))))</f>
        <v/>
      </c>
      <c r="G29" s="3" t="str">
        <f>IF('DATA ENTRY'!CK28="","",IF('DATA ENTRY'!N28="","",IF($D$4="All Post",'DATA ENTRY'!N28,IF(AND($D$4='DATA ENTRY'!CK28),'DATA ENTRY'!N28,""))))</f>
        <v/>
      </c>
      <c r="H29" s="107" t="str">
        <f>IF('DATA ENTRY'!CK28="","",IF('DATA ENTRY'!O28="","",IF($D$4="All Post",'DATA ENTRY'!O28,IF(AND($D$4='DATA ENTRY'!CK28),'DATA ENTRY'!O28,""))))</f>
        <v/>
      </c>
      <c r="I29" s="3" t="str">
        <f>IF('DATA ENTRY'!CK28="","",IF('DATA ENTRY'!P28="","",IF($D$4="All Post",'DATA ENTRY'!P28,IF(AND($D$4='DATA ENTRY'!CK28),'DATA ENTRY'!P28,""))))</f>
        <v/>
      </c>
      <c r="J29" s="107" t="str">
        <f>IF('DATA ENTRY'!CK28="","",IF('DATA ENTRY'!Q28="","",IF($D$4="All Post",'DATA ENTRY'!Q28,IF(AND($D$4='DATA ENTRY'!CK28),'DATA ENTRY'!Q28,""))))</f>
        <v/>
      </c>
      <c r="K29" s="3" t="str">
        <f>IF('DATA ENTRY'!CK28="","",IF('DATA ENTRY'!R28="","",IF($D$4="All Post",'DATA ENTRY'!R28,IF(AND($D$4='DATA ENTRY'!CK28),'DATA ENTRY'!R28,""))))</f>
        <v/>
      </c>
      <c r="L29" s="3" t="str">
        <f>IF('DATA ENTRY'!CK28="","",IF('DATA ENTRY'!S28="","",IF($D$4="All Post",'DATA ENTRY'!S28,IF(AND($D$4='DATA ENTRY'!CK28),'DATA ENTRY'!S28,""))))</f>
        <v/>
      </c>
      <c r="M29" s="3" t="str">
        <f>IF('DATA ENTRY'!CK28="","",IF('DATA ENTRY'!E28="","",IF($D$4="All Post",'DATA ENTRY'!E28,IF(AND($D$4='DATA ENTRY'!CK28),'DATA ENTRY'!E28,""))))</f>
        <v/>
      </c>
      <c r="N29" s="3" t="str">
        <f>IF('DATA ENTRY'!CK28="","",IF('DATA ENTRY'!W28="","",IF($D$4="All Post",'DATA ENTRY'!W28,IF(AND($D$4='DATA ENTRY'!CK28),'DATA ENTRY'!W28,""))))</f>
        <v/>
      </c>
      <c r="O29" s="3" t="str">
        <f>IF('DATA ENTRY'!CK28="","",IF('DATA ENTRY'!X28="","",IF($D$4="All Post",'DATA ENTRY'!X28,IF(AND($D$4='DATA ENTRY'!CK28),'DATA ENTRY'!X28,""))))</f>
        <v/>
      </c>
      <c r="P29" s="3" t="str">
        <f>IF('DATA ENTRY'!CK28="","",IF('DATA ENTRY'!G28="","",IF($D$4="All Post",'DATA ENTRY'!G28,IF(AND($D$4='DATA ENTRY'!CK28),'DATA ENTRY'!G28,""))))</f>
        <v/>
      </c>
      <c r="S29">
        <f t="shared" si="0"/>
        <v>0</v>
      </c>
      <c r="T29" t="str">
        <f t="shared" si="1"/>
        <v/>
      </c>
      <c r="Z29" s="82" t="s">
        <v>365</v>
      </c>
      <c r="BZ29" t="str">
        <f t="shared" si="2"/>
        <v/>
      </c>
      <c r="CA29" t="str">
        <f t="shared" si="3"/>
        <v/>
      </c>
      <c r="CB29" s="224">
        <v>23</v>
      </c>
      <c r="CC29" s="3" t="str">
        <f>IF('DATA ENTRY'!CK28="","",IF('DATA ENTRY'!B28="","",IF(AND($CD$4='DATA ENTRY'!CK28,$CG$4='DATA ENTRY'!D28),'DATA ENTRY'!B28,"")))</f>
        <v/>
      </c>
      <c r="CD29" s="3" t="str">
        <f>IF('DATA ENTRY'!CK28="","",IF('DATA ENTRY'!C28="","",IF(AND($CD$4='DATA ENTRY'!CK28,$CG$4='DATA ENTRY'!D28),'DATA ENTRY'!C28,"")))</f>
        <v/>
      </c>
      <c r="CE29" s="4" t="str">
        <f>IF('DATA ENTRY'!CK28="","",IF('DATA ENTRY'!I28="","",IF(AND($CD$4='DATA ENTRY'!CK28,$CG$4='DATA ENTRY'!D28),'DATA ENTRY'!I28,"")))</f>
        <v/>
      </c>
      <c r="CF29" s="4" t="str">
        <f>IF('DATA ENTRY'!CK28="","",IF('DATA ENTRY'!CK28="","",IF(AND($CD$4='DATA ENTRY'!CK28,$CG$4='DATA ENTRY'!D28),'DATA ENTRY'!CK28,"")))</f>
        <v/>
      </c>
      <c r="CG29" s="3" t="str">
        <f>IF('DATA ENTRY'!CK28="","",IF('DATA ENTRY'!N28="","",IF(AND($CD$4='DATA ENTRY'!CK28,$CG$4='DATA ENTRY'!D28),'DATA ENTRY'!N28,"")))</f>
        <v/>
      </c>
      <c r="CH29" s="107" t="str">
        <f>IF('DATA ENTRY'!CK28="","",IF('DATA ENTRY'!O28="","",IF(AND($CD$4='DATA ENTRY'!CK28,$CG$4='DATA ENTRY'!D28),'DATA ENTRY'!O28,"")))</f>
        <v/>
      </c>
      <c r="CI29" s="3" t="str">
        <f>IF('DATA ENTRY'!CK28="","",IF('DATA ENTRY'!P28="","",IF(AND($CD$4='DATA ENTRY'!CK28,$CG$4='DATA ENTRY'!D28),'DATA ENTRY'!P28,"")))</f>
        <v/>
      </c>
      <c r="CJ29" s="107" t="str">
        <f>IF('DATA ENTRY'!CK28="","",IF('DATA ENTRY'!Q28="","",IF(AND($CD$4='DATA ENTRY'!CK28,$CG$4='DATA ENTRY'!D28),'DATA ENTRY'!Q28,"")))</f>
        <v/>
      </c>
      <c r="CK29" s="3" t="str">
        <f>IF('DATA ENTRY'!CK28="","",IF('DATA ENTRY'!R28="","",IF(AND($CD$4='DATA ENTRY'!CK28,$CG$4='DATA ENTRY'!D28),'DATA ENTRY'!R28,"")))</f>
        <v/>
      </c>
      <c r="CL29" s="3" t="str">
        <f>IF('DATA ENTRY'!CK28="","",IF('DATA ENTRY'!S28="","",IF(AND($CD$4='DATA ENTRY'!CK28,$CG$4='DATA ENTRY'!D28),'DATA ENTRY'!S28,"")))</f>
        <v/>
      </c>
      <c r="CM29" s="3" t="str">
        <f>IF('DATA ENTRY'!CK28="","",IF('DATA ENTRY'!E28="","",IF(AND($CD$4='DATA ENTRY'!CK28,$CG$4='DATA ENTRY'!D28),'DATA ENTRY'!E28,"")))</f>
        <v/>
      </c>
      <c r="CN29" s="3" t="str">
        <f>IF('DATA ENTRY'!CK28="","",IF('DATA ENTRY'!W28="","",IF(AND($CD$4='DATA ENTRY'!CK28,$CG$4='DATA ENTRY'!D28),'DATA ENTRY'!W28,"")))</f>
        <v/>
      </c>
      <c r="CO29" s="3" t="str">
        <f>IF('DATA ENTRY'!CK28="","",IF('DATA ENTRY'!X28="","",IF(AND($CD$4='DATA ENTRY'!CK28,$CG$4='DATA ENTRY'!D28),'DATA ENTRY'!X28,"")))</f>
        <v/>
      </c>
      <c r="CP29" s="108" t="str">
        <f t="shared" si="4"/>
        <v/>
      </c>
      <c r="CQ29" s="108" t="str">
        <f>IF('DATA ENTRY'!CK28="","",IF('DATA ENTRY'!G28="","",IF(AND($CD$4='DATA ENTRY'!CK28,$CG$4='DATA ENTRY'!D28),'DATA ENTRY'!G28,"")))</f>
        <v/>
      </c>
      <c r="CR29" s="230" t="str">
        <f>IF('DATA ENTRY'!CK28="","",IF('DATA ENTRY'!D28="","",IF(AND($CD$4='DATA ENTRY'!CK28,$CG$4='DATA ENTRY'!D28),'DATA ENTRY'!D28,"")))</f>
        <v/>
      </c>
      <c r="CS29">
        <f t="shared" si="5"/>
        <v>0</v>
      </c>
      <c r="CT29">
        <f t="shared" si="6"/>
        <v>0</v>
      </c>
      <c r="CV29" s="139"/>
      <c r="CX29">
        <f t="shared" si="7"/>
        <v>0</v>
      </c>
      <c r="DB29" t="str">
        <f t="shared" si="16"/>
        <v/>
      </c>
      <c r="DC29" t="str">
        <f t="shared" si="17"/>
        <v/>
      </c>
      <c r="DD29" s="224">
        <v>23</v>
      </c>
      <c r="DE29" s="3" t="str">
        <f>IF('DATA ENTRY'!CK28="","",IF('DATA ENTRY'!B28="","",IF(AND($DF$4='DATA ENTRY'!D28),'DATA ENTRY'!B28,"")))</f>
        <v/>
      </c>
      <c r="DF29" s="3" t="str">
        <f>IF('DATA ENTRY'!CK28="","",IF('DATA ENTRY'!C28="","",IF(AND($DF$4='DATA ENTRY'!D28),'DATA ENTRY'!C28,"")))</f>
        <v/>
      </c>
      <c r="DG29" s="4" t="str">
        <f>IF('DATA ENTRY'!CK28="","",IF('DATA ENTRY'!I28="","",IF(AND($DF$4='DATA ENTRY'!D28),'DATA ENTRY'!I28,"")))</f>
        <v/>
      </c>
      <c r="DH29" s="4" t="str">
        <f>IF('DATA ENTRY'!CK28="","",IF('DATA ENTRY'!CK28="","",IF(AND($DF$4='DATA ENTRY'!D28),'DATA ENTRY'!CK28,"")))</f>
        <v/>
      </c>
      <c r="DI29" s="3" t="str">
        <f>IF('DATA ENTRY'!CK28="","",IF('DATA ENTRY'!N28="","",IF(AND($DF$4='DATA ENTRY'!D28),'DATA ENTRY'!N28,"")))</f>
        <v/>
      </c>
      <c r="DJ29" s="107" t="str">
        <f>IF('DATA ENTRY'!CK28="","",IF('DATA ENTRY'!O28="","",IF(AND($DF$4='DATA ENTRY'!D28),'DATA ENTRY'!O28,"")))</f>
        <v/>
      </c>
      <c r="DK29" s="3" t="str">
        <f>IF('DATA ENTRY'!CK28="","",IF('DATA ENTRY'!P28="","",IF(AND($DF$4='DATA ENTRY'!D28),'DATA ENTRY'!P28,"")))</f>
        <v/>
      </c>
      <c r="DL29" s="107" t="str">
        <f>IF('DATA ENTRY'!CK28="","",IF('DATA ENTRY'!Q28="","",IF(AND($DF$4='DATA ENTRY'!D28),'DATA ENTRY'!Q28,"")))</f>
        <v/>
      </c>
      <c r="DM29" s="3" t="str">
        <f>IF('DATA ENTRY'!CK28="","",IF('DATA ENTRY'!R28="","",IF(AND($DF$4='DATA ENTRY'!D28),'DATA ENTRY'!R28,"")))</f>
        <v/>
      </c>
      <c r="DN29" s="107" t="str">
        <f>IF('DATA ENTRY'!CK28="","",IF('DATA ENTRY'!S28="","",IF(AND($DF$4='DATA ENTRY'!D28),'DATA ENTRY'!S28,"")))</f>
        <v/>
      </c>
      <c r="DO29" s="3" t="str">
        <f>IF('DATA ENTRY'!CK28="","",IF('DATA ENTRY'!E28="","",IF(AND($DF$4='DATA ENTRY'!D28),'DATA ENTRY'!E28,"")))</f>
        <v/>
      </c>
      <c r="DP29" s="3" t="str">
        <f>IF('DATA ENTRY'!CK28="","",IF('DATA ENTRY'!D28="","",IF(AND($DF$4='DATA ENTRY'!D28),'DATA ENTRY'!D28,"")))</f>
        <v/>
      </c>
      <c r="DQ29" s="3" t="str">
        <f>IF('DATA ENTRY'!CK28="","",IF('DATA ENTRY'!W28="","",IF(AND($DF$4='DATA ENTRY'!D28),'DATA ENTRY'!W28,"")))</f>
        <v/>
      </c>
      <c r="DR29" s="3" t="str">
        <f>IF('DATA ENTRY'!CK28="","",IF('DATA ENTRY'!X28="","",IF(AND($DF$4='DATA ENTRY'!D28),'DATA ENTRY'!X28,"")))</f>
        <v/>
      </c>
      <c r="DS29" s="108" t="str">
        <f t="shared" si="10"/>
        <v/>
      </c>
      <c r="DT29" s="108" t="str">
        <f>IF('DATA ENTRY'!CK28="","",IF('DATA ENTRY'!D28="","",IF(AND($DF$4='DATA ENTRY'!D28),'DATA ENTRY'!G28,"")))</f>
        <v/>
      </c>
      <c r="DY29">
        <f t="shared" si="11"/>
        <v>0</v>
      </c>
      <c r="EB29" t="str">
        <f t="shared" si="12"/>
        <v/>
      </c>
      <c r="EC29" t="str">
        <f t="shared" si="13"/>
        <v/>
      </c>
      <c r="ED29" s="224">
        <v>23</v>
      </c>
      <c r="EE29" s="3" t="str">
        <f>IF('DATA ENTRY'!CK28="","",IF('DATA ENTRY'!B28="","",IF(AND($EF$4='DATA ENTRY'!G28,$EH$4='DATA ENTRY'!F28),'DATA ENTRY'!B28,"")))</f>
        <v/>
      </c>
      <c r="EF29" s="3" t="str">
        <f>IF('DATA ENTRY'!CK28="","",IF('DATA ENTRY'!C28="","",IF(AND($EF$4='DATA ENTRY'!G28,$EH$4='DATA ENTRY'!F28),'DATA ENTRY'!C28,"")))</f>
        <v/>
      </c>
      <c r="EG29" s="4" t="str">
        <f>IF('DATA ENTRY'!CK28="","",IF('DATA ENTRY'!I28="","",IF(AND($EF$4='DATA ENTRY'!G28,$EH$4='DATA ENTRY'!F28),'DATA ENTRY'!I28,"")))</f>
        <v/>
      </c>
      <c r="EH29" s="4" t="str">
        <f>IF('DATA ENTRY'!CK28="","",IF('DATA ENTRY'!CK28="","",IF(AND($EF$4='DATA ENTRY'!G28,$EH$4='DATA ENTRY'!F28),'DATA ENTRY'!CK28,"")))</f>
        <v/>
      </c>
      <c r="EI29" s="3" t="str">
        <f>IF('DATA ENTRY'!CK28="","",IF('DATA ENTRY'!N28="","",IF(AND($EF$4='DATA ENTRY'!G28,$EH$4='DATA ENTRY'!F28),'DATA ENTRY'!N28,"")))</f>
        <v/>
      </c>
      <c r="EJ29" s="107" t="str">
        <f>IF('DATA ENTRY'!CK28="","",IF('DATA ENTRY'!O28="","",IF(AND($EF$4='DATA ENTRY'!G28,$EH$4='DATA ENTRY'!F28),'DATA ENTRY'!O28,"")))</f>
        <v/>
      </c>
      <c r="EK29" s="3" t="str">
        <f>IF('DATA ENTRY'!CK28="","",IF('DATA ENTRY'!P28="","",IF(AND($EF$4='DATA ENTRY'!G28,$EH$4='DATA ENTRY'!F28),'DATA ENTRY'!P28,"")))</f>
        <v/>
      </c>
      <c r="EL29" s="107" t="str">
        <f>IF('DATA ENTRY'!CK28="","",IF('DATA ENTRY'!Q28="","",IF(AND($EF$4='DATA ENTRY'!G28,$EH$4='DATA ENTRY'!F28),'DATA ENTRY'!Q28,"")))</f>
        <v/>
      </c>
      <c r="EM29" s="3" t="str">
        <f>IF('DATA ENTRY'!CK28="","",IF('DATA ENTRY'!R28="","",IF(AND($EF$4='DATA ENTRY'!G28,$EH$4='DATA ENTRY'!F28),'DATA ENTRY'!R28,"")))</f>
        <v/>
      </c>
      <c r="EN29" s="107" t="str">
        <f>IF('DATA ENTRY'!CK28="","",IF('DATA ENTRY'!S28="","",IF(AND($EF$4='DATA ENTRY'!G28,$EH$4='DATA ENTRY'!F28),'DATA ENTRY'!S28,"")))</f>
        <v/>
      </c>
      <c r="EO29" s="3" t="str">
        <f>IF('DATA ENTRY'!CK28="","",IF('DATA ENTRY'!E28="","",IF(AND($EF$4='DATA ENTRY'!G28,$EH$4='DATA ENTRY'!F28),'DATA ENTRY'!E28,"")))</f>
        <v/>
      </c>
      <c r="EP29" s="3" t="str">
        <f>IF('DATA ENTRY'!CK28="","",IF('DATA ENTRY'!D28="","",IF(AND($EF$4='DATA ENTRY'!G28,$EH$4='DATA ENTRY'!F28),'DATA ENTRY'!D28,"")))</f>
        <v/>
      </c>
      <c r="EQ29" s="3" t="str">
        <f>IF('DATA ENTRY'!CK28="","",IF('DATA ENTRY'!W28="","",IF(AND($EF$4='DATA ENTRY'!G28,$EH$4='DATA ENTRY'!F28),'DATA ENTRY'!W28,"")))</f>
        <v/>
      </c>
      <c r="ER29" s="3" t="str">
        <f>IF('DATA ENTRY'!CK28="","",IF('DATA ENTRY'!X28="","",IF(AND($EF$4='DATA ENTRY'!G28,$EH$4='DATA ENTRY'!F28),'DATA ENTRY'!X28,"")))</f>
        <v/>
      </c>
      <c r="ES29" s="108" t="str">
        <f t="shared" si="14"/>
        <v/>
      </c>
      <c r="ET29" s="108" t="str">
        <f>IF('DATA ENTRY'!CK28="","",IF('DATA ENTRY'!D28="","",IF(AND($EF$4='DATA ENTRY'!G28,$EH$4='DATA ENTRY'!F28),'DATA ENTRY'!G28,"")))</f>
        <v/>
      </c>
      <c r="EY29">
        <f t="shared" si="15"/>
        <v>0</v>
      </c>
    </row>
    <row r="30" spans="1:155">
      <c r="A30" t="str">
        <f>IF(S30=0,"",1+(MAX($A$7:A29)))</f>
        <v/>
      </c>
      <c r="B30" s="224">
        <v>24</v>
      </c>
      <c r="C30" s="3" t="str">
        <f>IF('DATA ENTRY'!CK29="","",IF('DATA ENTRY'!B29="","",IF($D$4="All Post",'DATA ENTRY'!B29,IF(AND($D$4='DATA ENTRY'!CK29),'DATA ENTRY'!B29,""))))</f>
        <v/>
      </c>
      <c r="D30" s="3" t="str">
        <f>IF('DATA ENTRY'!CK29="","",IF('DATA ENTRY'!C29="","",IF($D$4="All Post",'DATA ENTRY'!C29,IF(AND($D$4='DATA ENTRY'!CK29),'DATA ENTRY'!C29,""))))</f>
        <v/>
      </c>
      <c r="E30" s="4" t="str">
        <f>IF('DATA ENTRY'!CK29="","",IF('DATA ENTRY'!I29="","",IF($D$4="All Post",'DATA ENTRY'!I29,IF(AND($D$4='DATA ENTRY'!CK29),'DATA ENTRY'!I29,""))))</f>
        <v/>
      </c>
      <c r="F30" s="4" t="str">
        <f>IF('DATA ENTRY'!CK29="","",IF('DATA ENTRY'!CK29="","",IF($D$4="All Post",'DATA ENTRY'!CK29,IF(AND($D$4='DATA ENTRY'!CK29),'DATA ENTRY'!CK29,""))))</f>
        <v/>
      </c>
      <c r="G30" s="3" t="str">
        <f>IF('DATA ENTRY'!CK29="","",IF('DATA ENTRY'!N29="","",IF($D$4="All Post",'DATA ENTRY'!N29,IF(AND($D$4='DATA ENTRY'!CK29),'DATA ENTRY'!N29,""))))</f>
        <v/>
      </c>
      <c r="H30" s="107" t="str">
        <f>IF('DATA ENTRY'!CK29="","",IF('DATA ENTRY'!O29="","",IF($D$4="All Post",'DATA ENTRY'!O29,IF(AND($D$4='DATA ENTRY'!CK29),'DATA ENTRY'!O29,""))))</f>
        <v/>
      </c>
      <c r="I30" s="3" t="str">
        <f>IF('DATA ENTRY'!CK29="","",IF('DATA ENTRY'!P29="","",IF($D$4="All Post",'DATA ENTRY'!P29,IF(AND($D$4='DATA ENTRY'!CK29),'DATA ENTRY'!P29,""))))</f>
        <v/>
      </c>
      <c r="J30" s="107" t="str">
        <f>IF('DATA ENTRY'!CK29="","",IF('DATA ENTRY'!Q29="","",IF($D$4="All Post",'DATA ENTRY'!Q29,IF(AND($D$4='DATA ENTRY'!CK29),'DATA ENTRY'!Q29,""))))</f>
        <v/>
      </c>
      <c r="K30" s="3" t="str">
        <f>IF('DATA ENTRY'!CK29="","",IF('DATA ENTRY'!R29="","",IF($D$4="All Post",'DATA ENTRY'!R29,IF(AND($D$4='DATA ENTRY'!CK29),'DATA ENTRY'!R29,""))))</f>
        <v/>
      </c>
      <c r="L30" s="3" t="str">
        <f>IF('DATA ENTRY'!CK29="","",IF('DATA ENTRY'!S29="","",IF($D$4="All Post",'DATA ENTRY'!S29,IF(AND($D$4='DATA ENTRY'!CK29),'DATA ENTRY'!S29,""))))</f>
        <v/>
      </c>
      <c r="M30" s="3" t="str">
        <f>IF('DATA ENTRY'!CK29="","",IF('DATA ENTRY'!E29="","",IF($D$4="All Post",'DATA ENTRY'!E29,IF(AND($D$4='DATA ENTRY'!CK29),'DATA ENTRY'!E29,""))))</f>
        <v/>
      </c>
      <c r="N30" s="3" t="str">
        <f>IF('DATA ENTRY'!CK29="","",IF('DATA ENTRY'!W29="","",IF($D$4="All Post",'DATA ENTRY'!W29,IF(AND($D$4='DATA ENTRY'!CK29),'DATA ENTRY'!W29,""))))</f>
        <v/>
      </c>
      <c r="O30" s="3" t="str">
        <f>IF('DATA ENTRY'!CK29="","",IF('DATA ENTRY'!X29="","",IF($D$4="All Post",'DATA ENTRY'!X29,IF(AND($D$4='DATA ENTRY'!CK29),'DATA ENTRY'!X29,""))))</f>
        <v/>
      </c>
      <c r="P30" s="3" t="str">
        <f>IF('DATA ENTRY'!CK29="","",IF('DATA ENTRY'!G29="","",IF($D$4="All Post",'DATA ENTRY'!G29,IF(AND($D$4='DATA ENTRY'!CK29),'DATA ENTRY'!G29,""))))</f>
        <v/>
      </c>
      <c r="S30">
        <f t="shared" si="0"/>
        <v>0</v>
      </c>
      <c r="T30" t="str">
        <f t="shared" si="1"/>
        <v/>
      </c>
      <c r="Z30" s="82" t="s">
        <v>371</v>
      </c>
      <c r="AB30" s="80">
        <f>COUNTA(AB7:AB29)</f>
        <v>11</v>
      </c>
      <c r="AC30" s="80">
        <f>COUNTA(AC7:AC29)+AB30</f>
        <v>27</v>
      </c>
      <c r="AD30" s="80">
        <f t="shared" ref="AD30:BH30" si="18">COUNTA(AD7:AD29)+AC30</f>
        <v>38</v>
      </c>
      <c r="AE30" s="80">
        <f t="shared" si="18"/>
        <v>46</v>
      </c>
      <c r="AF30" s="80">
        <f t="shared" si="18"/>
        <v>67</v>
      </c>
      <c r="AG30" s="80">
        <f t="shared" si="18"/>
        <v>79</v>
      </c>
      <c r="AH30" s="80">
        <f t="shared" si="18"/>
        <v>93</v>
      </c>
      <c r="AI30" s="80">
        <f t="shared" si="18"/>
        <v>102</v>
      </c>
      <c r="AJ30" s="80">
        <f t="shared" si="18"/>
        <v>107</v>
      </c>
      <c r="AK30" s="80">
        <f t="shared" si="18"/>
        <v>118</v>
      </c>
      <c r="AL30" s="80">
        <f t="shared" si="18"/>
        <v>125</v>
      </c>
      <c r="AM30" s="80">
        <f t="shared" si="18"/>
        <v>136</v>
      </c>
      <c r="AN30" s="80">
        <f t="shared" si="18"/>
        <v>142</v>
      </c>
      <c r="AO30" s="80">
        <f t="shared" si="18"/>
        <v>152</v>
      </c>
      <c r="AP30" s="80">
        <f t="shared" si="18"/>
        <v>159</v>
      </c>
      <c r="AQ30" s="80">
        <f t="shared" si="18"/>
        <v>181</v>
      </c>
      <c r="AR30" s="80">
        <f t="shared" si="18"/>
        <v>188</v>
      </c>
      <c r="AS30" s="80">
        <f t="shared" si="18"/>
        <v>198</v>
      </c>
      <c r="AT30" s="80">
        <f t="shared" si="18"/>
        <v>206</v>
      </c>
      <c r="AU30" s="80">
        <f t="shared" si="18"/>
        <v>217</v>
      </c>
      <c r="AV30" s="80">
        <f t="shared" si="18"/>
        <v>239</v>
      </c>
      <c r="AW30" s="80">
        <f t="shared" si="18"/>
        <v>247</v>
      </c>
      <c r="AX30" s="80">
        <f t="shared" si="18"/>
        <v>252</v>
      </c>
      <c r="AY30" s="80">
        <f t="shared" si="18"/>
        <v>267</v>
      </c>
      <c r="AZ30" s="80">
        <f t="shared" si="18"/>
        <v>277</v>
      </c>
      <c r="BA30" s="80">
        <f t="shared" si="18"/>
        <v>285</v>
      </c>
      <c r="BB30" s="80">
        <f t="shared" si="18"/>
        <v>293</v>
      </c>
      <c r="BC30" s="80">
        <f t="shared" si="18"/>
        <v>300</v>
      </c>
      <c r="BD30" s="80">
        <f t="shared" si="18"/>
        <v>312</v>
      </c>
      <c r="BE30" s="80">
        <f t="shared" si="18"/>
        <v>317</v>
      </c>
      <c r="BF30" s="80">
        <f t="shared" si="18"/>
        <v>326</v>
      </c>
      <c r="BG30" s="80">
        <f t="shared" si="18"/>
        <v>333</v>
      </c>
      <c r="BH30" s="80">
        <f t="shared" si="18"/>
        <v>353</v>
      </c>
      <c r="BZ30" t="str">
        <f t="shared" si="2"/>
        <v/>
      </c>
      <c r="CA30" t="str">
        <f t="shared" si="3"/>
        <v/>
      </c>
      <c r="CB30" s="224">
        <v>24</v>
      </c>
      <c r="CC30" s="3" t="str">
        <f>IF('DATA ENTRY'!CK29="","",IF('DATA ENTRY'!B29="","",IF(AND($CD$4='DATA ENTRY'!CK29,$CG$4='DATA ENTRY'!D29),'DATA ENTRY'!B29,"")))</f>
        <v/>
      </c>
      <c r="CD30" s="3" t="str">
        <f>IF('DATA ENTRY'!CK29="","",IF('DATA ENTRY'!C29="","",IF(AND($CD$4='DATA ENTRY'!CK29,$CG$4='DATA ENTRY'!D29),'DATA ENTRY'!C29,"")))</f>
        <v/>
      </c>
      <c r="CE30" s="4" t="str">
        <f>IF('DATA ENTRY'!CK29="","",IF('DATA ENTRY'!I29="","",IF(AND($CD$4='DATA ENTRY'!CK29,$CG$4='DATA ENTRY'!D29),'DATA ENTRY'!I29,"")))</f>
        <v/>
      </c>
      <c r="CF30" s="4" t="str">
        <f>IF('DATA ENTRY'!CK29="","",IF('DATA ENTRY'!CK29="","",IF(AND($CD$4='DATA ENTRY'!CK29,$CG$4='DATA ENTRY'!D29),'DATA ENTRY'!CK29,"")))</f>
        <v/>
      </c>
      <c r="CG30" s="3" t="str">
        <f>IF('DATA ENTRY'!CK29="","",IF('DATA ENTRY'!N29="","",IF(AND($CD$4='DATA ENTRY'!CK29,$CG$4='DATA ENTRY'!D29),'DATA ENTRY'!N29,"")))</f>
        <v/>
      </c>
      <c r="CH30" s="107" t="str">
        <f>IF('DATA ENTRY'!CK29="","",IF('DATA ENTRY'!O29="","",IF(AND($CD$4='DATA ENTRY'!CK29,$CG$4='DATA ENTRY'!D29),'DATA ENTRY'!O29,"")))</f>
        <v/>
      </c>
      <c r="CI30" s="3" t="str">
        <f>IF('DATA ENTRY'!CK29="","",IF('DATA ENTRY'!P29="","",IF(AND($CD$4='DATA ENTRY'!CK29,$CG$4='DATA ENTRY'!D29),'DATA ENTRY'!P29,"")))</f>
        <v/>
      </c>
      <c r="CJ30" s="107" t="str">
        <f>IF('DATA ENTRY'!CK29="","",IF('DATA ENTRY'!Q29="","",IF(AND($CD$4='DATA ENTRY'!CK29,$CG$4='DATA ENTRY'!D29),'DATA ENTRY'!Q29,"")))</f>
        <v/>
      </c>
      <c r="CK30" s="3" t="str">
        <f>IF('DATA ENTRY'!CK29="","",IF('DATA ENTRY'!R29="","",IF(AND($CD$4='DATA ENTRY'!CK29,$CG$4='DATA ENTRY'!D29),'DATA ENTRY'!R29,"")))</f>
        <v/>
      </c>
      <c r="CL30" s="3" t="str">
        <f>IF('DATA ENTRY'!CK29="","",IF('DATA ENTRY'!S29="","",IF(AND($CD$4='DATA ENTRY'!CK29,$CG$4='DATA ENTRY'!D29),'DATA ENTRY'!S29,"")))</f>
        <v/>
      </c>
      <c r="CM30" s="3" t="str">
        <f>IF('DATA ENTRY'!CK29="","",IF('DATA ENTRY'!E29="","",IF(AND($CD$4='DATA ENTRY'!CK29,$CG$4='DATA ENTRY'!D29),'DATA ENTRY'!E29,"")))</f>
        <v/>
      </c>
      <c r="CN30" s="3" t="str">
        <f>IF('DATA ENTRY'!CK29="","",IF('DATA ENTRY'!W29="","",IF(AND($CD$4='DATA ENTRY'!CK29,$CG$4='DATA ENTRY'!D29),'DATA ENTRY'!W29,"")))</f>
        <v/>
      </c>
      <c r="CO30" s="3" t="str">
        <f>IF('DATA ENTRY'!CK29="","",IF('DATA ENTRY'!X29="","",IF(AND($CD$4='DATA ENTRY'!CK29,$CG$4='DATA ENTRY'!D29),'DATA ENTRY'!X29,"")))</f>
        <v/>
      </c>
      <c r="CP30" s="108" t="str">
        <f t="shared" si="4"/>
        <v/>
      </c>
      <c r="CQ30" s="108" t="str">
        <f>IF('DATA ENTRY'!CK29="","",IF('DATA ENTRY'!G29="","",IF(AND($CD$4='DATA ENTRY'!CK29,$CG$4='DATA ENTRY'!D29),'DATA ENTRY'!G29,"")))</f>
        <v/>
      </c>
      <c r="CR30" s="230" t="str">
        <f>IF('DATA ENTRY'!CK29="","",IF('DATA ENTRY'!D29="","",IF(AND($CD$4='DATA ENTRY'!CK29,$CG$4='DATA ENTRY'!D29),'DATA ENTRY'!D29,"")))</f>
        <v/>
      </c>
      <c r="CS30">
        <f t="shared" si="5"/>
        <v>0</v>
      </c>
      <c r="CT30">
        <f t="shared" si="6"/>
        <v>0</v>
      </c>
      <c r="CV30" s="139"/>
      <c r="CX30">
        <f t="shared" si="7"/>
        <v>0</v>
      </c>
      <c r="DB30" t="str">
        <f t="shared" si="16"/>
        <v/>
      </c>
      <c r="DC30" t="str">
        <f t="shared" si="17"/>
        <v/>
      </c>
      <c r="DD30" s="224">
        <v>24</v>
      </c>
      <c r="DE30" s="3" t="str">
        <f>IF('DATA ENTRY'!CK29="","",IF('DATA ENTRY'!B29="","",IF(AND($DF$4='DATA ENTRY'!D29),'DATA ENTRY'!B29,"")))</f>
        <v/>
      </c>
      <c r="DF30" s="3" t="str">
        <f>IF('DATA ENTRY'!CK29="","",IF('DATA ENTRY'!C29="","",IF(AND($DF$4='DATA ENTRY'!D29),'DATA ENTRY'!C29,"")))</f>
        <v/>
      </c>
      <c r="DG30" s="4" t="str">
        <f>IF('DATA ENTRY'!CK29="","",IF('DATA ENTRY'!I29="","",IF(AND($DF$4='DATA ENTRY'!D29),'DATA ENTRY'!I29,"")))</f>
        <v/>
      </c>
      <c r="DH30" s="4" t="str">
        <f>IF('DATA ENTRY'!CK29="","",IF('DATA ENTRY'!CK29="","",IF(AND($DF$4='DATA ENTRY'!D29),'DATA ENTRY'!CK29,"")))</f>
        <v/>
      </c>
      <c r="DI30" s="3" t="str">
        <f>IF('DATA ENTRY'!CK29="","",IF('DATA ENTRY'!N29="","",IF(AND($DF$4='DATA ENTRY'!D29),'DATA ENTRY'!N29,"")))</f>
        <v/>
      </c>
      <c r="DJ30" s="107" t="str">
        <f>IF('DATA ENTRY'!CK29="","",IF('DATA ENTRY'!O29="","",IF(AND($DF$4='DATA ENTRY'!D29),'DATA ENTRY'!O29,"")))</f>
        <v/>
      </c>
      <c r="DK30" s="3" t="str">
        <f>IF('DATA ENTRY'!CK29="","",IF('DATA ENTRY'!P29="","",IF(AND($DF$4='DATA ENTRY'!D29),'DATA ENTRY'!P29,"")))</f>
        <v/>
      </c>
      <c r="DL30" s="107" t="str">
        <f>IF('DATA ENTRY'!CK29="","",IF('DATA ENTRY'!Q29="","",IF(AND($DF$4='DATA ENTRY'!D29),'DATA ENTRY'!Q29,"")))</f>
        <v/>
      </c>
      <c r="DM30" s="3" t="str">
        <f>IF('DATA ENTRY'!CK29="","",IF('DATA ENTRY'!R29="","",IF(AND($DF$4='DATA ENTRY'!D29),'DATA ENTRY'!R29,"")))</f>
        <v/>
      </c>
      <c r="DN30" s="107" t="str">
        <f>IF('DATA ENTRY'!CK29="","",IF('DATA ENTRY'!S29="","",IF(AND($DF$4='DATA ENTRY'!D29),'DATA ENTRY'!S29,"")))</f>
        <v/>
      </c>
      <c r="DO30" s="3" t="str">
        <f>IF('DATA ENTRY'!CK29="","",IF('DATA ENTRY'!E29="","",IF(AND($DF$4='DATA ENTRY'!D29),'DATA ENTRY'!E29,"")))</f>
        <v/>
      </c>
      <c r="DP30" s="3" t="str">
        <f>IF('DATA ENTRY'!CK29="","",IF('DATA ENTRY'!D29="","",IF(AND($DF$4='DATA ENTRY'!D29),'DATA ENTRY'!D29,"")))</f>
        <v/>
      </c>
      <c r="DQ30" s="3" t="str">
        <f>IF('DATA ENTRY'!CK29="","",IF('DATA ENTRY'!W29="","",IF(AND($DF$4='DATA ENTRY'!D29),'DATA ENTRY'!W29,"")))</f>
        <v/>
      </c>
      <c r="DR30" s="3" t="str">
        <f>IF('DATA ENTRY'!CK29="","",IF('DATA ENTRY'!X29="","",IF(AND($DF$4='DATA ENTRY'!D29),'DATA ENTRY'!X29,"")))</f>
        <v/>
      </c>
      <c r="DS30" s="108" t="str">
        <f t="shared" si="10"/>
        <v/>
      </c>
      <c r="DT30" s="108" t="str">
        <f>IF('DATA ENTRY'!CK29="","",IF('DATA ENTRY'!D29="","",IF(AND($DF$4='DATA ENTRY'!D29),'DATA ENTRY'!G29,"")))</f>
        <v/>
      </c>
      <c r="DY30">
        <f t="shared" si="11"/>
        <v>0</v>
      </c>
      <c r="EB30" t="str">
        <f t="shared" si="12"/>
        <v/>
      </c>
      <c r="EC30" t="str">
        <f t="shared" si="13"/>
        <v/>
      </c>
      <c r="ED30" s="224">
        <v>24</v>
      </c>
      <c r="EE30" s="3" t="str">
        <f>IF('DATA ENTRY'!CK29="","",IF('DATA ENTRY'!B29="","",IF(AND($EF$4='DATA ENTRY'!G29,$EH$4='DATA ENTRY'!F29),'DATA ENTRY'!B29,"")))</f>
        <v/>
      </c>
      <c r="EF30" s="3" t="str">
        <f>IF('DATA ENTRY'!CK29="","",IF('DATA ENTRY'!C29="","",IF(AND($EF$4='DATA ENTRY'!G29,$EH$4='DATA ENTRY'!F29),'DATA ENTRY'!C29,"")))</f>
        <v/>
      </c>
      <c r="EG30" s="4" t="str">
        <f>IF('DATA ENTRY'!CK29="","",IF('DATA ENTRY'!I29="","",IF(AND($EF$4='DATA ENTRY'!G29,$EH$4='DATA ENTRY'!F29),'DATA ENTRY'!I29,"")))</f>
        <v/>
      </c>
      <c r="EH30" s="4" t="str">
        <f>IF('DATA ENTRY'!CK29="","",IF('DATA ENTRY'!CK29="","",IF(AND($EF$4='DATA ENTRY'!G29,$EH$4='DATA ENTRY'!F29),'DATA ENTRY'!CK29,"")))</f>
        <v/>
      </c>
      <c r="EI30" s="3" t="str">
        <f>IF('DATA ENTRY'!CK29="","",IF('DATA ENTRY'!N29="","",IF(AND($EF$4='DATA ENTRY'!G29,$EH$4='DATA ENTRY'!F29),'DATA ENTRY'!N29,"")))</f>
        <v/>
      </c>
      <c r="EJ30" s="107" t="str">
        <f>IF('DATA ENTRY'!CK29="","",IF('DATA ENTRY'!O29="","",IF(AND($EF$4='DATA ENTRY'!G29,$EH$4='DATA ENTRY'!F29),'DATA ENTRY'!O29,"")))</f>
        <v/>
      </c>
      <c r="EK30" s="3" t="str">
        <f>IF('DATA ENTRY'!CK29="","",IF('DATA ENTRY'!P29="","",IF(AND($EF$4='DATA ENTRY'!G29,$EH$4='DATA ENTRY'!F29),'DATA ENTRY'!P29,"")))</f>
        <v/>
      </c>
      <c r="EL30" s="107" t="str">
        <f>IF('DATA ENTRY'!CK29="","",IF('DATA ENTRY'!Q29="","",IF(AND($EF$4='DATA ENTRY'!G29,$EH$4='DATA ENTRY'!F29),'DATA ENTRY'!Q29,"")))</f>
        <v/>
      </c>
      <c r="EM30" s="3" t="str">
        <f>IF('DATA ENTRY'!CK29="","",IF('DATA ENTRY'!R29="","",IF(AND($EF$4='DATA ENTRY'!G29,$EH$4='DATA ENTRY'!F29),'DATA ENTRY'!R29,"")))</f>
        <v/>
      </c>
      <c r="EN30" s="107" t="str">
        <f>IF('DATA ENTRY'!CK29="","",IF('DATA ENTRY'!S29="","",IF(AND($EF$4='DATA ENTRY'!G29,$EH$4='DATA ENTRY'!F29),'DATA ENTRY'!S29,"")))</f>
        <v/>
      </c>
      <c r="EO30" s="3" t="str">
        <f>IF('DATA ENTRY'!CK29="","",IF('DATA ENTRY'!E29="","",IF(AND($EF$4='DATA ENTRY'!G29,$EH$4='DATA ENTRY'!F29),'DATA ENTRY'!E29,"")))</f>
        <v/>
      </c>
      <c r="EP30" s="3" t="str">
        <f>IF('DATA ENTRY'!CK29="","",IF('DATA ENTRY'!D29="","",IF(AND($EF$4='DATA ENTRY'!G29,$EH$4='DATA ENTRY'!F29),'DATA ENTRY'!D29,"")))</f>
        <v/>
      </c>
      <c r="EQ30" s="3" t="str">
        <f>IF('DATA ENTRY'!CK29="","",IF('DATA ENTRY'!W29="","",IF(AND($EF$4='DATA ENTRY'!G29,$EH$4='DATA ENTRY'!F29),'DATA ENTRY'!W29,"")))</f>
        <v/>
      </c>
      <c r="ER30" s="3" t="str">
        <f>IF('DATA ENTRY'!CK29="","",IF('DATA ENTRY'!X29="","",IF(AND($EF$4='DATA ENTRY'!G29,$EH$4='DATA ENTRY'!F29),'DATA ENTRY'!X29,"")))</f>
        <v/>
      </c>
      <c r="ES30" s="108" t="str">
        <f t="shared" si="14"/>
        <v/>
      </c>
      <c r="ET30" s="108" t="str">
        <f>IF('DATA ENTRY'!CK29="","",IF('DATA ENTRY'!D29="","",IF(AND($EF$4='DATA ENTRY'!G29,$EH$4='DATA ENTRY'!F29),'DATA ENTRY'!G29,"")))</f>
        <v/>
      </c>
      <c r="EY30">
        <f t="shared" si="15"/>
        <v>0</v>
      </c>
    </row>
    <row r="31" spans="1:155">
      <c r="A31" t="str">
        <f>IF(S31=0,"",1+(MAX($A$7:A30)))</f>
        <v/>
      </c>
      <c r="B31" s="224">
        <v>25</v>
      </c>
      <c r="C31" s="3" t="str">
        <f>IF('DATA ENTRY'!CK30="","",IF('DATA ENTRY'!B30="","",IF($D$4="All Post",'DATA ENTRY'!B30,IF(AND($D$4='DATA ENTRY'!CK30),'DATA ENTRY'!B30,""))))</f>
        <v/>
      </c>
      <c r="D31" s="3" t="str">
        <f>IF('DATA ENTRY'!CK30="","",IF('DATA ENTRY'!C30="","",IF($D$4="All Post",'DATA ENTRY'!C30,IF(AND($D$4='DATA ENTRY'!CK30),'DATA ENTRY'!C30,""))))</f>
        <v/>
      </c>
      <c r="E31" s="4" t="str">
        <f>IF('DATA ENTRY'!CK30="","",IF('DATA ENTRY'!I30="","",IF($D$4="All Post",'DATA ENTRY'!I30,IF(AND($D$4='DATA ENTRY'!CK30),'DATA ENTRY'!I30,""))))</f>
        <v/>
      </c>
      <c r="F31" s="4" t="str">
        <f>IF('DATA ENTRY'!CK30="","",IF('DATA ENTRY'!CK30="","",IF($D$4="All Post",'DATA ENTRY'!CK30,IF(AND($D$4='DATA ENTRY'!CK30),'DATA ENTRY'!CK30,""))))</f>
        <v/>
      </c>
      <c r="G31" s="3" t="str">
        <f>IF('DATA ENTRY'!CK30="","",IF('DATA ENTRY'!N30="","",IF($D$4="All Post",'DATA ENTRY'!N30,IF(AND($D$4='DATA ENTRY'!CK30),'DATA ENTRY'!N30,""))))</f>
        <v/>
      </c>
      <c r="H31" s="107" t="str">
        <f>IF('DATA ENTRY'!CK30="","",IF('DATA ENTRY'!O30="","",IF($D$4="All Post",'DATA ENTRY'!O30,IF(AND($D$4='DATA ENTRY'!CK30),'DATA ENTRY'!O30,""))))</f>
        <v/>
      </c>
      <c r="I31" s="3" t="str">
        <f>IF('DATA ENTRY'!CK30="","",IF('DATA ENTRY'!P30="","",IF($D$4="All Post",'DATA ENTRY'!P30,IF(AND($D$4='DATA ENTRY'!CK30),'DATA ENTRY'!P30,""))))</f>
        <v/>
      </c>
      <c r="J31" s="107" t="str">
        <f>IF('DATA ENTRY'!CK30="","",IF('DATA ENTRY'!Q30="","",IF($D$4="All Post",'DATA ENTRY'!Q30,IF(AND($D$4='DATA ENTRY'!CK30),'DATA ENTRY'!Q30,""))))</f>
        <v/>
      </c>
      <c r="K31" s="3" t="str">
        <f>IF('DATA ENTRY'!CK30="","",IF('DATA ENTRY'!R30="","",IF($D$4="All Post",'DATA ENTRY'!R30,IF(AND($D$4='DATA ENTRY'!CK30),'DATA ENTRY'!R30,""))))</f>
        <v/>
      </c>
      <c r="L31" s="3" t="str">
        <f>IF('DATA ENTRY'!CK30="","",IF('DATA ENTRY'!S30="","",IF($D$4="All Post",'DATA ENTRY'!S30,IF(AND($D$4='DATA ENTRY'!CK30),'DATA ENTRY'!S30,""))))</f>
        <v/>
      </c>
      <c r="M31" s="3" t="str">
        <f>IF('DATA ENTRY'!CK30="","",IF('DATA ENTRY'!E30="","",IF($D$4="All Post",'DATA ENTRY'!E30,IF(AND($D$4='DATA ENTRY'!CK30),'DATA ENTRY'!E30,""))))</f>
        <v/>
      </c>
      <c r="N31" s="3" t="str">
        <f>IF('DATA ENTRY'!CK30="","",IF('DATA ENTRY'!W30="","",IF($D$4="All Post",'DATA ENTRY'!W30,IF(AND($D$4='DATA ENTRY'!CK30),'DATA ENTRY'!W30,""))))</f>
        <v/>
      </c>
      <c r="O31" s="3" t="str">
        <f>IF('DATA ENTRY'!CK30="","",IF('DATA ENTRY'!X30="","",IF($D$4="All Post",'DATA ENTRY'!X30,IF(AND($D$4='DATA ENTRY'!CK30),'DATA ENTRY'!X30,""))))</f>
        <v/>
      </c>
      <c r="P31" s="3" t="str">
        <f>IF('DATA ENTRY'!CK30="","",IF('DATA ENTRY'!G30="","",IF($D$4="All Post",'DATA ENTRY'!G30,IF(AND($D$4='DATA ENTRY'!CK30),'DATA ENTRY'!G30,""))))</f>
        <v/>
      </c>
      <c r="S31">
        <f t="shared" si="0"/>
        <v>0</v>
      </c>
      <c r="T31" t="str">
        <f t="shared" si="1"/>
        <v/>
      </c>
      <c r="Z31" s="82" t="s">
        <v>94</v>
      </c>
      <c r="BZ31" t="str">
        <f t="shared" si="2"/>
        <v/>
      </c>
      <c r="CA31" t="str">
        <f t="shared" si="3"/>
        <v/>
      </c>
      <c r="CB31" s="224">
        <v>25</v>
      </c>
      <c r="CC31" s="3" t="str">
        <f>IF('DATA ENTRY'!CK30="","",IF('DATA ENTRY'!B30="","",IF(AND($CD$4='DATA ENTRY'!CK30,$CG$4='DATA ENTRY'!D30),'DATA ENTRY'!B30,"")))</f>
        <v/>
      </c>
      <c r="CD31" s="3" t="str">
        <f>IF('DATA ENTRY'!CK30="","",IF('DATA ENTRY'!C30="","",IF(AND($CD$4='DATA ENTRY'!CK30,$CG$4='DATA ENTRY'!D30),'DATA ENTRY'!C30,"")))</f>
        <v/>
      </c>
      <c r="CE31" s="4" t="str">
        <f>IF('DATA ENTRY'!CK30="","",IF('DATA ENTRY'!I30="","",IF(AND($CD$4='DATA ENTRY'!CK30,$CG$4='DATA ENTRY'!D30),'DATA ENTRY'!I30,"")))</f>
        <v/>
      </c>
      <c r="CF31" s="4" t="str">
        <f>IF('DATA ENTRY'!CK30="","",IF('DATA ENTRY'!CK30="","",IF(AND($CD$4='DATA ENTRY'!CK30,$CG$4='DATA ENTRY'!D30),'DATA ENTRY'!CK30,"")))</f>
        <v/>
      </c>
      <c r="CG31" s="3" t="str">
        <f>IF('DATA ENTRY'!CK30="","",IF('DATA ENTRY'!N30="","",IF(AND($CD$4='DATA ENTRY'!CK30,$CG$4='DATA ENTRY'!D30),'DATA ENTRY'!N30,"")))</f>
        <v/>
      </c>
      <c r="CH31" s="107" t="str">
        <f>IF('DATA ENTRY'!CK30="","",IF('DATA ENTRY'!O30="","",IF(AND($CD$4='DATA ENTRY'!CK30,$CG$4='DATA ENTRY'!D30),'DATA ENTRY'!O30,"")))</f>
        <v/>
      </c>
      <c r="CI31" s="3" t="str">
        <f>IF('DATA ENTRY'!CK30="","",IF('DATA ENTRY'!P30="","",IF(AND($CD$4='DATA ENTRY'!CK30,$CG$4='DATA ENTRY'!D30),'DATA ENTRY'!P30,"")))</f>
        <v/>
      </c>
      <c r="CJ31" s="107" t="str">
        <f>IF('DATA ENTRY'!CK30="","",IF('DATA ENTRY'!Q30="","",IF(AND($CD$4='DATA ENTRY'!CK30,$CG$4='DATA ENTRY'!D30),'DATA ENTRY'!Q30,"")))</f>
        <v/>
      </c>
      <c r="CK31" s="3" t="str">
        <f>IF('DATA ENTRY'!CK30="","",IF('DATA ENTRY'!R30="","",IF(AND($CD$4='DATA ENTRY'!CK30,$CG$4='DATA ENTRY'!D30),'DATA ENTRY'!R30,"")))</f>
        <v/>
      </c>
      <c r="CL31" s="3" t="str">
        <f>IF('DATA ENTRY'!CK30="","",IF('DATA ENTRY'!S30="","",IF(AND($CD$4='DATA ENTRY'!CK30,$CG$4='DATA ENTRY'!D30),'DATA ENTRY'!S30,"")))</f>
        <v/>
      </c>
      <c r="CM31" s="3" t="str">
        <f>IF('DATA ENTRY'!CK30="","",IF('DATA ENTRY'!E30="","",IF(AND($CD$4='DATA ENTRY'!CK30,$CG$4='DATA ENTRY'!D30),'DATA ENTRY'!E30,"")))</f>
        <v/>
      </c>
      <c r="CN31" s="3" t="str">
        <f>IF('DATA ENTRY'!CK30="","",IF('DATA ENTRY'!W30="","",IF(AND($CD$4='DATA ENTRY'!CK30,$CG$4='DATA ENTRY'!D30),'DATA ENTRY'!W30,"")))</f>
        <v/>
      </c>
      <c r="CO31" s="3" t="str">
        <f>IF('DATA ENTRY'!CK30="","",IF('DATA ENTRY'!X30="","",IF(AND($CD$4='DATA ENTRY'!CK30,$CG$4='DATA ENTRY'!D30),'DATA ENTRY'!X30,"")))</f>
        <v/>
      </c>
      <c r="CP31" s="108" t="str">
        <f t="shared" si="4"/>
        <v/>
      </c>
      <c r="CQ31" s="108" t="str">
        <f>IF('DATA ENTRY'!CK30="","",IF('DATA ENTRY'!G30="","",IF(AND($CD$4='DATA ENTRY'!CK30,$CG$4='DATA ENTRY'!D30),'DATA ENTRY'!G30,"")))</f>
        <v/>
      </c>
      <c r="CR31" s="230" t="str">
        <f>IF('DATA ENTRY'!CK30="","",IF('DATA ENTRY'!D30="","",IF(AND($CD$4='DATA ENTRY'!CK30,$CG$4='DATA ENTRY'!D30),'DATA ENTRY'!D30,"")))</f>
        <v/>
      </c>
      <c r="CS31">
        <f t="shared" si="5"/>
        <v>0</v>
      </c>
      <c r="CT31">
        <f t="shared" si="6"/>
        <v>0</v>
      </c>
      <c r="CV31" s="139"/>
      <c r="CX31">
        <f t="shared" si="7"/>
        <v>0</v>
      </c>
      <c r="DB31" t="str">
        <f t="shared" si="16"/>
        <v/>
      </c>
      <c r="DC31" t="str">
        <f t="shared" si="17"/>
        <v/>
      </c>
      <c r="DD31" s="224">
        <v>25</v>
      </c>
      <c r="DE31" s="3" t="str">
        <f>IF('DATA ENTRY'!CK30="","",IF('DATA ENTRY'!B30="","",IF(AND($DF$4='DATA ENTRY'!D30),'DATA ENTRY'!B30,"")))</f>
        <v/>
      </c>
      <c r="DF31" s="3" t="str">
        <f>IF('DATA ENTRY'!CK30="","",IF('DATA ENTRY'!C30="","",IF(AND($DF$4='DATA ENTRY'!D30),'DATA ENTRY'!C30,"")))</f>
        <v/>
      </c>
      <c r="DG31" s="4" t="str">
        <f>IF('DATA ENTRY'!CK30="","",IF('DATA ENTRY'!I30="","",IF(AND($DF$4='DATA ENTRY'!D30),'DATA ENTRY'!I30,"")))</f>
        <v/>
      </c>
      <c r="DH31" s="4" t="str">
        <f>IF('DATA ENTRY'!CK30="","",IF('DATA ENTRY'!CK30="","",IF(AND($DF$4='DATA ENTRY'!D30),'DATA ENTRY'!CK30,"")))</f>
        <v/>
      </c>
      <c r="DI31" s="3" t="str">
        <f>IF('DATA ENTRY'!CK30="","",IF('DATA ENTRY'!N30="","",IF(AND($DF$4='DATA ENTRY'!D30),'DATA ENTRY'!N30,"")))</f>
        <v/>
      </c>
      <c r="DJ31" s="107" t="str">
        <f>IF('DATA ENTRY'!CK30="","",IF('DATA ENTRY'!O30="","",IF(AND($DF$4='DATA ENTRY'!D30),'DATA ENTRY'!O30,"")))</f>
        <v/>
      </c>
      <c r="DK31" s="3" t="str">
        <f>IF('DATA ENTRY'!CK30="","",IF('DATA ENTRY'!P30="","",IF(AND($DF$4='DATA ENTRY'!D30),'DATA ENTRY'!P30,"")))</f>
        <v/>
      </c>
      <c r="DL31" s="107" t="str">
        <f>IF('DATA ENTRY'!CK30="","",IF('DATA ENTRY'!Q30="","",IF(AND($DF$4='DATA ENTRY'!D30),'DATA ENTRY'!Q30,"")))</f>
        <v/>
      </c>
      <c r="DM31" s="3" t="str">
        <f>IF('DATA ENTRY'!CK30="","",IF('DATA ENTRY'!R30="","",IF(AND($DF$4='DATA ENTRY'!D30),'DATA ENTRY'!R30,"")))</f>
        <v/>
      </c>
      <c r="DN31" s="107" t="str">
        <f>IF('DATA ENTRY'!CK30="","",IF('DATA ENTRY'!S30="","",IF(AND($DF$4='DATA ENTRY'!D30),'DATA ENTRY'!S30,"")))</f>
        <v/>
      </c>
      <c r="DO31" s="3" t="str">
        <f>IF('DATA ENTRY'!CK30="","",IF('DATA ENTRY'!E30="","",IF(AND($DF$4='DATA ENTRY'!D30),'DATA ENTRY'!E30,"")))</f>
        <v/>
      </c>
      <c r="DP31" s="3" t="str">
        <f>IF('DATA ENTRY'!CK30="","",IF('DATA ENTRY'!D30="","",IF(AND($DF$4='DATA ENTRY'!D30),'DATA ENTRY'!D30,"")))</f>
        <v/>
      </c>
      <c r="DQ31" s="3" t="str">
        <f>IF('DATA ENTRY'!CK30="","",IF('DATA ENTRY'!W30="","",IF(AND($DF$4='DATA ENTRY'!D30),'DATA ENTRY'!W30,"")))</f>
        <v/>
      </c>
      <c r="DR31" s="3" t="str">
        <f>IF('DATA ENTRY'!CK30="","",IF('DATA ENTRY'!X30="","",IF(AND($DF$4='DATA ENTRY'!D30),'DATA ENTRY'!X30,"")))</f>
        <v/>
      </c>
      <c r="DS31" s="108" t="str">
        <f t="shared" si="10"/>
        <v/>
      </c>
      <c r="DT31" s="108" t="str">
        <f>IF('DATA ENTRY'!CK30="","",IF('DATA ENTRY'!D30="","",IF(AND($DF$4='DATA ENTRY'!D30),'DATA ENTRY'!G30,"")))</f>
        <v/>
      </c>
      <c r="DY31">
        <f t="shared" si="11"/>
        <v>0</v>
      </c>
      <c r="EB31" t="str">
        <f t="shared" si="12"/>
        <v/>
      </c>
      <c r="EC31" t="str">
        <f t="shared" si="13"/>
        <v/>
      </c>
      <c r="ED31" s="224">
        <v>25</v>
      </c>
      <c r="EE31" s="3" t="str">
        <f>IF('DATA ENTRY'!CK30="","",IF('DATA ENTRY'!B30="","",IF(AND($EF$4='DATA ENTRY'!G30,$EH$4='DATA ENTRY'!F30),'DATA ENTRY'!B30,"")))</f>
        <v/>
      </c>
      <c r="EF31" s="3" t="str">
        <f>IF('DATA ENTRY'!CK30="","",IF('DATA ENTRY'!C30="","",IF(AND($EF$4='DATA ENTRY'!G30,$EH$4='DATA ENTRY'!F30),'DATA ENTRY'!C30,"")))</f>
        <v/>
      </c>
      <c r="EG31" s="4" t="str">
        <f>IF('DATA ENTRY'!CK30="","",IF('DATA ENTRY'!I30="","",IF(AND($EF$4='DATA ENTRY'!G30,$EH$4='DATA ENTRY'!F30),'DATA ENTRY'!I30,"")))</f>
        <v/>
      </c>
      <c r="EH31" s="4" t="str">
        <f>IF('DATA ENTRY'!CK30="","",IF('DATA ENTRY'!CK30="","",IF(AND($EF$4='DATA ENTRY'!G30,$EH$4='DATA ENTRY'!F30),'DATA ENTRY'!CK30,"")))</f>
        <v/>
      </c>
      <c r="EI31" s="3" t="str">
        <f>IF('DATA ENTRY'!CK30="","",IF('DATA ENTRY'!N30="","",IF(AND($EF$4='DATA ENTRY'!G30,$EH$4='DATA ENTRY'!F30),'DATA ENTRY'!N30,"")))</f>
        <v/>
      </c>
      <c r="EJ31" s="107" t="str">
        <f>IF('DATA ENTRY'!CK30="","",IF('DATA ENTRY'!O30="","",IF(AND($EF$4='DATA ENTRY'!G30,$EH$4='DATA ENTRY'!F30),'DATA ENTRY'!O30,"")))</f>
        <v/>
      </c>
      <c r="EK31" s="3" t="str">
        <f>IF('DATA ENTRY'!CK30="","",IF('DATA ENTRY'!P30="","",IF(AND($EF$4='DATA ENTRY'!G30,$EH$4='DATA ENTRY'!F30),'DATA ENTRY'!P30,"")))</f>
        <v/>
      </c>
      <c r="EL31" s="107" t="str">
        <f>IF('DATA ENTRY'!CK30="","",IF('DATA ENTRY'!Q30="","",IF(AND($EF$4='DATA ENTRY'!G30,$EH$4='DATA ENTRY'!F30),'DATA ENTRY'!Q30,"")))</f>
        <v/>
      </c>
      <c r="EM31" s="3" t="str">
        <f>IF('DATA ENTRY'!CK30="","",IF('DATA ENTRY'!R30="","",IF(AND($EF$4='DATA ENTRY'!G30,$EH$4='DATA ENTRY'!F30),'DATA ENTRY'!R30,"")))</f>
        <v/>
      </c>
      <c r="EN31" s="107" t="str">
        <f>IF('DATA ENTRY'!CK30="","",IF('DATA ENTRY'!S30="","",IF(AND($EF$4='DATA ENTRY'!G30,$EH$4='DATA ENTRY'!F30),'DATA ENTRY'!S30,"")))</f>
        <v/>
      </c>
      <c r="EO31" s="3" t="str">
        <f>IF('DATA ENTRY'!CK30="","",IF('DATA ENTRY'!E30="","",IF(AND($EF$4='DATA ENTRY'!G30,$EH$4='DATA ENTRY'!F30),'DATA ENTRY'!E30,"")))</f>
        <v/>
      </c>
      <c r="EP31" s="3" t="str">
        <f>IF('DATA ENTRY'!CK30="","",IF('DATA ENTRY'!D30="","",IF(AND($EF$4='DATA ENTRY'!G30,$EH$4='DATA ENTRY'!F30),'DATA ENTRY'!D30,"")))</f>
        <v/>
      </c>
      <c r="EQ31" s="3" t="str">
        <f>IF('DATA ENTRY'!CK30="","",IF('DATA ENTRY'!W30="","",IF(AND($EF$4='DATA ENTRY'!G30,$EH$4='DATA ENTRY'!F30),'DATA ENTRY'!W30,"")))</f>
        <v/>
      </c>
      <c r="ER31" s="3" t="str">
        <f>IF('DATA ENTRY'!CK30="","",IF('DATA ENTRY'!X30="","",IF(AND($EF$4='DATA ENTRY'!G30,$EH$4='DATA ENTRY'!F30),'DATA ENTRY'!X30,"")))</f>
        <v/>
      </c>
      <c r="ES31" s="108" t="str">
        <f t="shared" si="14"/>
        <v/>
      </c>
      <c r="ET31" s="108" t="str">
        <f>IF('DATA ENTRY'!CK30="","",IF('DATA ENTRY'!D30="","",IF(AND($EF$4='DATA ENTRY'!G30,$EH$4='DATA ENTRY'!F30),'DATA ENTRY'!G30,"")))</f>
        <v/>
      </c>
      <c r="EY31">
        <f t="shared" si="15"/>
        <v>0</v>
      </c>
    </row>
    <row r="32" spans="1:155">
      <c r="A32" t="str">
        <f>IF(S32=0,"",1+(MAX($A$7:A31)))</f>
        <v/>
      </c>
      <c r="B32" s="224">
        <v>26</v>
      </c>
      <c r="C32" s="3" t="str">
        <f>IF('DATA ENTRY'!CK31="","",IF('DATA ENTRY'!B31="","",IF($D$4="All Post",'DATA ENTRY'!B31,IF(AND($D$4='DATA ENTRY'!CK31),'DATA ENTRY'!B31,""))))</f>
        <v/>
      </c>
      <c r="D32" s="3" t="str">
        <f>IF('DATA ENTRY'!CK31="","",IF('DATA ENTRY'!C31="","",IF($D$4="All Post",'DATA ENTRY'!C31,IF(AND($D$4='DATA ENTRY'!CK31),'DATA ENTRY'!C31,""))))</f>
        <v/>
      </c>
      <c r="E32" s="4" t="str">
        <f>IF('DATA ENTRY'!CK31="","",IF('DATA ENTRY'!I31="","",IF($D$4="All Post",'DATA ENTRY'!I31,IF(AND($D$4='DATA ENTRY'!CK31),'DATA ENTRY'!I31,""))))</f>
        <v/>
      </c>
      <c r="F32" s="4" t="str">
        <f>IF('DATA ENTRY'!CK31="","",IF('DATA ENTRY'!CK31="","",IF($D$4="All Post",'DATA ENTRY'!CK31,IF(AND($D$4='DATA ENTRY'!CK31),'DATA ENTRY'!CK31,""))))</f>
        <v/>
      </c>
      <c r="G32" s="3" t="str">
        <f>IF('DATA ENTRY'!CK31="","",IF('DATA ENTRY'!N31="","",IF($D$4="All Post",'DATA ENTRY'!N31,IF(AND($D$4='DATA ENTRY'!CK31),'DATA ENTRY'!N31,""))))</f>
        <v/>
      </c>
      <c r="H32" s="107" t="str">
        <f>IF('DATA ENTRY'!CK31="","",IF('DATA ENTRY'!O31="","",IF($D$4="All Post",'DATA ENTRY'!O31,IF(AND($D$4='DATA ENTRY'!CK31),'DATA ENTRY'!O31,""))))</f>
        <v/>
      </c>
      <c r="I32" s="3" t="str">
        <f>IF('DATA ENTRY'!CK31="","",IF('DATA ENTRY'!P31="","",IF($D$4="All Post",'DATA ENTRY'!P31,IF(AND($D$4='DATA ENTRY'!CK31),'DATA ENTRY'!P31,""))))</f>
        <v/>
      </c>
      <c r="J32" s="107" t="str">
        <f>IF('DATA ENTRY'!CK31="","",IF('DATA ENTRY'!Q31="","",IF($D$4="All Post",'DATA ENTRY'!Q31,IF(AND($D$4='DATA ENTRY'!CK31),'DATA ENTRY'!Q31,""))))</f>
        <v/>
      </c>
      <c r="K32" s="3" t="str">
        <f>IF('DATA ENTRY'!CK31="","",IF('DATA ENTRY'!R31="","",IF($D$4="All Post",'DATA ENTRY'!R31,IF(AND($D$4='DATA ENTRY'!CK31),'DATA ENTRY'!R31,""))))</f>
        <v/>
      </c>
      <c r="L32" s="3" t="str">
        <f>IF('DATA ENTRY'!CK31="","",IF('DATA ENTRY'!S31="","",IF($D$4="All Post",'DATA ENTRY'!S31,IF(AND($D$4='DATA ENTRY'!CK31),'DATA ENTRY'!S31,""))))</f>
        <v/>
      </c>
      <c r="M32" s="3" t="str">
        <f>IF('DATA ENTRY'!CK31="","",IF('DATA ENTRY'!E31="","",IF($D$4="All Post",'DATA ENTRY'!E31,IF(AND($D$4='DATA ENTRY'!CK31),'DATA ENTRY'!E31,""))))</f>
        <v/>
      </c>
      <c r="N32" s="3" t="str">
        <f>IF('DATA ENTRY'!CK31="","",IF('DATA ENTRY'!W31="","",IF($D$4="All Post",'DATA ENTRY'!W31,IF(AND($D$4='DATA ENTRY'!CK31),'DATA ENTRY'!W31,""))))</f>
        <v/>
      </c>
      <c r="O32" s="3" t="str">
        <f>IF('DATA ENTRY'!CK31="","",IF('DATA ENTRY'!X31="","",IF($D$4="All Post",'DATA ENTRY'!X31,IF(AND($D$4='DATA ENTRY'!CK31),'DATA ENTRY'!X31,""))))</f>
        <v/>
      </c>
      <c r="P32" s="3" t="str">
        <f>IF('DATA ENTRY'!CK31="","",IF('DATA ENTRY'!G31="","",IF($D$4="All Post",'DATA ENTRY'!G31,IF(AND($D$4='DATA ENTRY'!CK31),'DATA ENTRY'!G31,""))))</f>
        <v/>
      </c>
      <c r="S32">
        <f t="shared" si="0"/>
        <v>0</v>
      </c>
      <c r="T32" t="str">
        <f t="shared" si="1"/>
        <v/>
      </c>
      <c r="Z32" s="82" t="s">
        <v>394</v>
      </c>
      <c r="BZ32" t="str">
        <f t="shared" si="2"/>
        <v/>
      </c>
      <c r="CA32" t="str">
        <f t="shared" si="3"/>
        <v/>
      </c>
      <c r="CB32" s="224">
        <v>26</v>
      </c>
      <c r="CC32" s="3" t="str">
        <f>IF('DATA ENTRY'!CK31="","",IF('DATA ENTRY'!B31="","",IF(AND($CD$4='DATA ENTRY'!CK31,$CG$4='DATA ENTRY'!D31),'DATA ENTRY'!B31,"")))</f>
        <v/>
      </c>
      <c r="CD32" s="3" t="str">
        <f>IF('DATA ENTRY'!CK31="","",IF('DATA ENTRY'!C31="","",IF(AND($CD$4='DATA ENTRY'!CK31,$CG$4='DATA ENTRY'!D31),'DATA ENTRY'!C31,"")))</f>
        <v/>
      </c>
      <c r="CE32" s="4" t="str">
        <f>IF('DATA ENTRY'!CK31="","",IF('DATA ENTRY'!I31="","",IF(AND($CD$4='DATA ENTRY'!CK31,$CG$4='DATA ENTRY'!D31),'DATA ENTRY'!I31,"")))</f>
        <v/>
      </c>
      <c r="CF32" s="4" t="str">
        <f>IF('DATA ENTRY'!CK31="","",IF('DATA ENTRY'!CK31="","",IF(AND($CD$4='DATA ENTRY'!CK31,$CG$4='DATA ENTRY'!D31),'DATA ENTRY'!CK31,"")))</f>
        <v/>
      </c>
      <c r="CG32" s="3" t="str">
        <f>IF('DATA ENTRY'!CK31="","",IF('DATA ENTRY'!N31="","",IF(AND($CD$4='DATA ENTRY'!CK31,$CG$4='DATA ENTRY'!D31),'DATA ENTRY'!N31,"")))</f>
        <v/>
      </c>
      <c r="CH32" s="107" t="str">
        <f>IF('DATA ENTRY'!CK31="","",IF('DATA ENTRY'!O31="","",IF(AND($CD$4='DATA ENTRY'!CK31,$CG$4='DATA ENTRY'!D31),'DATA ENTRY'!O31,"")))</f>
        <v/>
      </c>
      <c r="CI32" s="3" t="str">
        <f>IF('DATA ENTRY'!CK31="","",IF('DATA ENTRY'!P31="","",IF(AND($CD$4='DATA ENTRY'!CK31,$CG$4='DATA ENTRY'!D31),'DATA ENTRY'!P31,"")))</f>
        <v/>
      </c>
      <c r="CJ32" s="107" t="str">
        <f>IF('DATA ENTRY'!CK31="","",IF('DATA ENTRY'!Q31="","",IF(AND($CD$4='DATA ENTRY'!CK31,$CG$4='DATA ENTRY'!D31),'DATA ENTRY'!Q31,"")))</f>
        <v/>
      </c>
      <c r="CK32" s="3" t="str">
        <f>IF('DATA ENTRY'!CK31="","",IF('DATA ENTRY'!R31="","",IF(AND($CD$4='DATA ENTRY'!CK31,$CG$4='DATA ENTRY'!D31),'DATA ENTRY'!R31,"")))</f>
        <v/>
      </c>
      <c r="CL32" s="3" t="str">
        <f>IF('DATA ENTRY'!CK31="","",IF('DATA ENTRY'!S31="","",IF(AND($CD$4='DATA ENTRY'!CK31,$CG$4='DATA ENTRY'!D31),'DATA ENTRY'!S31,"")))</f>
        <v/>
      </c>
      <c r="CM32" s="3" t="str">
        <f>IF('DATA ENTRY'!CK31="","",IF('DATA ENTRY'!E31="","",IF(AND($CD$4='DATA ENTRY'!CK31,$CG$4='DATA ENTRY'!D31),'DATA ENTRY'!E31,"")))</f>
        <v/>
      </c>
      <c r="CN32" s="3" t="str">
        <f>IF('DATA ENTRY'!CK31="","",IF('DATA ENTRY'!W31="","",IF(AND($CD$4='DATA ENTRY'!CK31,$CG$4='DATA ENTRY'!D31),'DATA ENTRY'!W31,"")))</f>
        <v/>
      </c>
      <c r="CO32" s="3" t="str">
        <f>IF('DATA ENTRY'!CK31="","",IF('DATA ENTRY'!X31="","",IF(AND($CD$4='DATA ENTRY'!CK31,$CG$4='DATA ENTRY'!D31),'DATA ENTRY'!X31,"")))</f>
        <v/>
      </c>
      <c r="CP32" s="108" t="str">
        <f t="shared" si="4"/>
        <v/>
      </c>
      <c r="CQ32" s="108" t="str">
        <f>IF('DATA ENTRY'!CK31="","",IF('DATA ENTRY'!G31="","",IF(AND($CD$4='DATA ENTRY'!CK31,$CG$4='DATA ENTRY'!D31),'DATA ENTRY'!G31,"")))</f>
        <v/>
      </c>
      <c r="CR32" s="230" t="str">
        <f>IF('DATA ENTRY'!CK31="","",IF('DATA ENTRY'!D31="","",IF(AND($CD$4='DATA ENTRY'!CK31,$CG$4='DATA ENTRY'!D31),'DATA ENTRY'!D31,"")))</f>
        <v/>
      </c>
      <c r="CS32">
        <f t="shared" si="5"/>
        <v>0</v>
      </c>
      <c r="CT32">
        <f t="shared" si="6"/>
        <v>0</v>
      </c>
      <c r="CV32" s="139"/>
      <c r="CX32">
        <f t="shared" si="7"/>
        <v>0</v>
      </c>
      <c r="DB32" t="str">
        <f t="shared" si="16"/>
        <v/>
      </c>
      <c r="DC32" t="str">
        <f t="shared" si="17"/>
        <v/>
      </c>
      <c r="DD32" s="224">
        <v>26</v>
      </c>
      <c r="DE32" s="3" t="str">
        <f>IF('DATA ENTRY'!CK31="","",IF('DATA ENTRY'!B31="","",IF(AND($DF$4='DATA ENTRY'!D31),'DATA ENTRY'!B31,"")))</f>
        <v/>
      </c>
      <c r="DF32" s="3" t="str">
        <f>IF('DATA ENTRY'!CK31="","",IF('DATA ENTRY'!C31="","",IF(AND($DF$4='DATA ENTRY'!D31),'DATA ENTRY'!C31,"")))</f>
        <v/>
      </c>
      <c r="DG32" s="4" t="str">
        <f>IF('DATA ENTRY'!CK31="","",IF('DATA ENTRY'!I31="","",IF(AND($DF$4='DATA ENTRY'!D31),'DATA ENTRY'!I31,"")))</f>
        <v/>
      </c>
      <c r="DH32" s="4" t="str">
        <f>IF('DATA ENTRY'!CK31="","",IF('DATA ENTRY'!CK31="","",IF(AND($DF$4='DATA ENTRY'!D31),'DATA ENTRY'!CK31,"")))</f>
        <v/>
      </c>
      <c r="DI32" s="3" t="str">
        <f>IF('DATA ENTRY'!CK31="","",IF('DATA ENTRY'!N31="","",IF(AND($DF$4='DATA ENTRY'!D31),'DATA ENTRY'!N31,"")))</f>
        <v/>
      </c>
      <c r="DJ32" s="107" t="str">
        <f>IF('DATA ENTRY'!CK31="","",IF('DATA ENTRY'!O31="","",IF(AND($DF$4='DATA ENTRY'!D31),'DATA ENTRY'!O31,"")))</f>
        <v/>
      </c>
      <c r="DK32" s="3" t="str">
        <f>IF('DATA ENTRY'!CK31="","",IF('DATA ENTRY'!P31="","",IF(AND($DF$4='DATA ENTRY'!D31),'DATA ENTRY'!P31,"")))</f>
        <v/>
      </c>
      <c r="DL32" s="107" t="str">
        <f>IF('DATA ENTRY'!CK31="","",IF('DATA ENTRY'!Q31="","",IF(AND($DF$4='DATA ENTRY'!D31),'DATA ENTRY'!Q31,"")))</f>
        <v/>
      </c>
      <c r="DM32" s="3" t="str">
        <f>IF('DATA ENTRY'!CK31="","",IF('DATA ENTRY'!R31="","",IF(AND($DF$4='DATA ENTRY'!D31),'DATA ENTRY'!R31,"")))</f>
        <v/>
      </c>
      <c r="DN32" s="107" t="str">
        <f>IF('DATA ENTRY'!CK31="","",IF('DATA ENTRY'!S31="","",IF(AND($DF$4='DATA ENTRY'!D31),'DATA ENTRY'!S31,"")))</f>
        <v/>
      </c>
      <c r="DO32" s="3" t="str">
        <f>IF('DATA ENTRY'!CK31="","",IF('DATA ENTRY'!E31="","",IF(AND($DF$4='DATA ENTRY'!D31),'DATA ENTRY'!E31,"")))</f>
        <v/>
      </c>
      <c r="DP32" s="3" t="str">
        <f>IF('DATA ENTRY'!CK31="","",IF('DATA ENTRY'!D31="","",IF(AND($DF$4='DATA ENTRY'!D31),'DATA ENTRY'!D31,"")))</f>
        <v/>
      </c>
      <c r="DQ32" s="3" t="str">
        <f>IF('DATA ENTRY'!CK31="","",IF('DATA ENTRY'!W31="","",IF(AND($DF$4='DATA ENTRY'!D31),'DATA ENTRY'!W31,"")))</f>
        <v/>
      </c>
      <c r="DR32" s="3" t="str">
        <f>IF('DATA ENTRY'!CK31="","",IF('DATA ENTRY'!X31="","",IF(AND($DF$4='DATA ENTRY'!D31),'DATA ENTRY'!X31,"")))</f>
        <v/>
      </c>
      <c r="DS32" s="108" t="str">
        <f t="shared" si="10"/>
        <v/>
      </c>
      <c r="DT32" s="108" t="str">
        <f>IF('DATA ENTRY'!CK31="","",IF('DATA ENTRY'!D31="","",IF(AND($DF$4='DATA ENTRY'!D31),'DATA ENTRY'!G31,"")))</f>
        <v/>
      </c>
      <c r="DY32">
        <f t="shared" si="11"/>
        <v>0</v>
      </c>
      <c r="EB32" t="str">
        <f t="shared" si="12"/>
        <v/>
      </c>
      <c r="EC32" t="str">
        <f t="shared" si="13"/>
        <v/>
      </c>
      <c r="ED32" s="224">
        <v>26</v>
      </c>
      <c r="EE32" s="3" t="str">
        <f>IF('DATA ENTRY'!CK31="","",IF('DATA ENTRY'!B31="","",IF(AND($EF$4='DATA ENTRY'!G31,$EH$4='DATA ENTRY'!F31),'DATA ENTRY'!B31,"")))</f>
        <v/>
      </c>
      <c r="EF32" s="3" t="str">
        <f>IF('DATA ENTRY'!CK31="","",IF('DATA ENTRY'!C31="","",IF(AND($EF$4='DATA ENTRY'!G31,$EH$4='DATA ENTRY'!F31),'DATA ENTRY'!C31,"")))</f>
        <v/>
      </c>
      <c r="EG32" s="4" t="str">
        <f>IF('DATA ENTRY'!CK31="","",IF('DATA ENTRY'!I31="","",IF(AND($EF$4='DATA ENTRY'!G31,$EH$4='DATA ENTRY'!F31),'DATA ENTRY'!I31,"")))</f>
        <v/>
      </c>
      <c r="EH32" s="4" t="str">
        <f>IF('DATA ENTRY'!CK31="","",IF('DATA ENTRY'!CK31="","",IF(AND($EF$4='DATA ENTRY'!G31,$EH$4='DATA ENTRY'!F31),'DATA ENTRY'!CK31,"")))</f>
        <v/>
      </c>
      <c r="EI32" s="3" t="str">
        <f>IF('DATA ENTRY'!CK31="","",IF('DATA ENTRY'!N31="","",IF(AND($EF$4='DATA ENTRY'!G31,$EH$4='DATA ENTRY'!F31),'DATA ENTRY'!N31,"")))</f>
        <v/>
      </c>
      <c r="EJ32" s="107" t="str">
        <f>IF('DATA ENTRY'!CK31="","",IF('DATA ENTRY'!O31="","",IF(AND($EF$4='DATA ENTRY'!G31,$EH$4='DATA ENTRY'!F31),'DATA ENTRY'!O31,"")))</f>
        <v/>
      </c>
      <c r="EK32" s="3" t="str">
        <f>IF('DATA ENTRY'!CK31="","",IF('DATA ENTRY'!P31="","",IF(AND($EF$4='DATA ENTRY'!G31,$EH$4='DATA ENTRY'!F31),'DATA ENTRY'!P31,"")))</f>
        <v/>
      </c>
      <c r="EL32" s="107" t="str">
        <f>IF('DATA ENTRY'!CK31="","",IF('DATA ENTRY'!Q31="","",IF(AND($EF$4='DATA ENTRY'!G31,$EH$4='DATA ENTRY'!F31),'DATA ENTRY'!Q31,"")))</f>
        <v/>
      </c>
      <c r="EM32" s="3" t="str">
        <f>IF('DATA ENTRY'!CK31="","",IF('DATA ENTRY'!R31="","",IF(AND($EF$4='DATA ENTRY'!G31,$EH$4='DATA ENTRY'!F31),'DATA ENTRY'!R31,"")))</f>
        <v/>
      </c>
      <c r="EN32" s="107" t="str">
        <f>IF('DATA ENTRY'!CK31="","",IF('DATA ENTRY'!S31="","",IF(AND($EF$4='DATA ENTRY'!G31,$EH$4='DATA ENTRY'!F31),'DATA ENTRY'!S31,"")))</f>
        <v/>
      </c>
      <c r="EO32" s="3" t="str">
        <f>IF('DATA ENTRY'!CK31="","",IF('DATA ENTRY'!E31="","",IF(AND($EF$4='DATA ENTRY'!G31,$EH$4='DATA ENTRY'!F31),'DATA ENTRY'!E31,"")))</f>
        <v/>
      </c>
      <c r="EP32" s="3" t="str">
        <f>IF('DATA ENTRY'!CK31="","",IF('DATA ENTRY'!D31="","",IF(AND($EF$4='DATA ENTRY'!G31,$EH$4='DATA ENTRY'!F31),'DATA ENTRY'!D31,"")))</f>
        <v/>
      </c>
      <c r="EQ32" s="3" t="str">
        <f>IF('DATA ENTRY'!CK31="","",IF('DATA ENTRY'!W31="","",IF(AND($EF$4='DATA ENTRY'!G31,$EH$4='DATA ENTRY'!F31),'DATA ENTRY'!W31,"")))</f>
        <v/>
      </c>
      <c r="ER32" s="3" t="str">
        <f>IF('DATA ENTRY'!CK31="","",IF('DATA ENTRY'!X31="","",IF(AND($EF$4='DATA ENTRY'!G31,$EH$4='DATA ENTRY'!F31),'DATA ENTRY'!X31,"")))</f>
        <v/>
      </c>
      <c r="ES32" s="108" t="str">
        <f t="shared" si="14"/>
        <v/>
      </c>
      <c r="ET32" s="108" t="str">
        <f>IF('DATA ENTRY'!CK31="","",IF('DATA ENTRY'!D31="","",IF(AND($EF$4='DATA ENTRY'!G31,$EH$4='DATA ENTRY'!F31),'DATA ENTRY'!G31,"")))</f>
        <v/>
      </c>
      <c r="EY32">
        <f t="shared" si="15"/>
        <v>0</v>
      </c>
    </row>
    <row r="33" spans="1:155">
      <c r="A33" t="str">
        <f>IF(S33=0,"",1+(MAX($A$7:A32)))</f>
        <v/>
      </c>
      <c r="B33" s="224">
        <v>27</v>
      </c>
      <c r="C33" s="3" t="str">
        <f>IF('DATA ENTRY'!CK32="","",IF('DATA ENTRY'!B32="","",IF($D$4="All Post",'DATA ENTRY'!B32,IF(AND($D$4='DATA ENTRY'!CK32),'DATA ENTRY'!B32,""))))</f>
        <v/>
      </c>
      <c r="D33" s="3" t="str">
        <f>IF('DATA ENTRY'!CK32="","",IF('DATA ENTRY'!C32="","",IF($D$4="All Post",'DATA ENTRY'!C32,IF(AND($D$4='DATA ENTRY'!CK32),'DATA ENTRY'!C32,""))))</f>
        <v/>
      </c>
      <c r="E33" s="4" t="str">
        <f>IF('DATA ENTRY'!CK32="","",IF('DATA ENTRY'!I32="","",IF($D$4="All Post",'DATA ENTRY'!I32,IF(AND($D$4='DATA ENTRY'!CK32),'DATA ENTRY'!I32,""))))</f>
        <v/>
      </c>
      <c r="F33" s="4" t="str">
        <f>IF('DATA ENTRY'!CK32="","",IF('DATA ENTRY'!CK32="","",IF($D$4="All Post",'DATA ENTRY'!CK32,IF(AND($D$4='DATA ENTRY'!CK32),'DATA ENTRY'!CK32,""))))</f>
        <v/>
      </c>
      <c r="G33" s="3" t="str">
        <f>IF('DATA ENTRY'!CK32="","",IF('DATA ENTRY'!N32="","",IF($D$4="All Post",'DATA ENTRY'!N32,IF(AND($D$4='DATA ENTRY'!CK32),'DATA ENTRY'!N32,""))))</f>
        <v/>
      </c>
      <c r="H33" s="107" t="str">
        <f>IF('DATA ENTRY'!CK32="","",IF('DATA ENTRY'!O32="","",IF($D$4="All Post",'DATA ENTRY'!O32,IF(AND($D$4='DATA ENTRY'!CK32),'DATA ENTRY'!O32,""))))</f>
        <v/>
      </c>
      <c r="I33" s="3" t="str">
        <f>IF('DATA ENTRY'!CK32="","",IF('DATA ENTRY'!P32="","",IF($D$4="All Post",'DATA ENTRY'!P32,IF(AND($D$4='DATA ENTRY'!CK32),'DATA ENTRY'!P32,""))))</f>
        <v/>
      </c>
      <c r="J33" s="107" t="str">
        <f>IF('DATA ENTRY'!CK32="","",IF('DATA ENTRY'!Q32="","",IF($D$4="All Post",'DATA ENTRY'!Q32,IF(AND($D$4='DATA ENTRY'!CK32),'DATA ENTRY'!Q32,""))))</f>
        <v/>
      </c>
      <c r="K33" s="3" t="str">
        <f>IF('DATA ENTRY'!CK32="","",IF('DATA ENTRY'!R32="","",IF($D$4="All Post",'DATA ENTRY'!R32,IF(AND($D$4='DATA ENTRY'!CK32),'DATA ENTRY'!R32,""))))</f>
        <v/>
      </c>
      <c r="L33" s="3" t="str">
        <f>IF('DATA ENTRY'!CK32="","",IF('DATA ENTRY'!S32="","",IF($D$4="All Post",'DATA ENTRY'!S32,IF(AND($D$4='DATA ENTRY'!CK32),'DATA ENTRY'!S32,""))))</f>
        <v/>
      </c>
      <c r="M33" s="3" t="str">
        <f>IF('DATA ENTRY'!CK32="","",IF('DATA ENTRY'!E32="","",IF($D$4="All Post",'DATA ENTRY'!E32,IF(AND($D$4='DATA ENTRY'!CK32),'DATA ENTRY'!E32,""))))</f>
        <v/>
      </c>
      <c r="N33" s="3" t="str">
        <f>IF('DATA ENTRY'!CK32="","",IF('DATA ENTRY'!W32="","",IF($D$4="All Post",'DATA ENTRY'!W32,IF(AND($D$4='DATA ENTRY'!CK32),'DATA ENTRY'!W32,""))))</f>
        <v/>
      </c>
      <c r="O33" s="3" t="str">
        <f>IF('DATA ENTRY'!CK32="","",IF('DATA ENTRY'!X32="","",IF($D$4="All Post",'DATA ENTRY'!X32,IF(AND($D$4='DATA ENTRY'!CK32),'DATA ENTRY'!X32,""))))</f>
        <v/>
      </c>
      <c r="P33" s="3" t="str">
        <f>IF('DATA ENTRY'!CK32="","",IF('DATA ENTRY'!G32="","",IF($D$4="All Post",'DATA ENTRY'!G32,IF(AND($D$4='DATA ENTRY'!CK32),'DATA ENTRY'!G32,""))))</f>
        <v/>
      </c>
      <c r="S33">
        <f t="shared" si="0"/>
        <v>0</v>
      </c>
      <c r="T33" t="str">
        <f t="shared" si="1"/>
        <v/>
      </c>
      <c r="Z33" s="82" t="s">
        <v>402</v>
      </c>
      <c r="BZ33" t="str">
        <f t="shared" si="2"/>
        <v/>
      </c>
      <c r="CA33" t="str">
        <f t="shared" si="3"/>
        <v/>
      </c>
      <c r="CB33" s="224">
        <v>27</v>
      </c>
      <c r="CC33" s="3" t="str">
        <f>IF('DATA ENTRY'!CK32="","",IF('DATA ENTRY'!B32="","",IF(AND($CD$4='DATA ENTRY'!CK32,$CG$4='DATA ENTRY'!D32),'DATA ENTRY'!B32,"")))</f>
        <v/>
      </c>
      <c r="CD33" s="3" t="str">
        <f>IF('DATA ENTRY'!CK32="","",IF('DATA ENTRY'!C32="","",IF(AND($CD$4='DATA ENTRY'!CK32,$CG$4='DATA ENTRY'!D32),'DATA ENTRY'!C32,"")))</f>
        <v/>
      </c>
      <c r="CE33" s="4" t="str">
        <f>IF('DATA ENTRY'!CK32="","",IF('DATA ENTRY'!I32="","",IF(AND($CD$4='DATA ENTRY'!CK32,$CG$4='DATA ENTRY'!D32),'DATA ENTRY'!I32,"")))</f>
        <v/>
      </c>
      <c r="CF33" s="4" t="str">
        <f>IF('DATA ENTRY'!CK32="","",IF('DATA ENTRY'!CK32="","",IF(AND($CD$4='DATA ENTRY'!CK32,$CG$4='DATA ENTRY'!D32),'DATA ENTRY'!CK32,"")))</f>
        <v/>
      </c>
      <c r="CG33" s="3" t="str">
        <f>IF('DATA ENTRY'!CK32="","",IF('DATA ENTRY'!N32="","",IF(AND($CD$4='DATA ENTRY'!CK32,$CG$4='DATA ENTRY'!D32),'DATA ENTRY'!N32,"")))</f>
        <v/>
      </c>
      <c r="CH33" s="107" t="str">
        <f>IF('DATA ENTRY'!CK32="","",IF('DATA ENTRY'!O32="","",IF(AND($CD$4='DATA ENTRY'!CK32,$CG$4='DATA ENTRY'!D32),'DATA ENTRY'!O32,"")))</f>
        <v/>
      </c>
      <c r="CI33" s="3" t="str">
        <f>IF('DATA ENTRY'!CK32="","",IF('DATA ENTRY'!P32="","",IF(AND($CD$4='DATA ENTRY'!CK32,$CG$4='DATA ENTRY'!D32),'DATA ENTRY'!P32,"")))</f>
        <v/>
      </c>
      <c r="CJ33" s="107" t="str">
        <f>IF('DATA ENTRY'!CK32="","",IF('DATA ENTRY'!Q32="","",IF(AND($CD$4='DATA ENTRY'!CK32,$CG$4='DATA ENTRY'!D32),'DATA ENTRY'!Q32,"")))</f>
        <v/>
      </c>
      <c r="CK33" s="3" t="str">
        <f>IF('DATA ENTRY'!CK32="","",IF('DATA ENTRY'!R32="","",IF(AND($CD$4='DATA ENTRY'!CK32,$CG$4='DATA ENTRY'!D32),'DATA ENTRY'!R32,"")))</f>
        <v/>
      </c>
      <c r="CL33" s="3" t="str">
        <f>IF('DATA ENTRY'!CK32="","",IF('DATA ENTRY'!S32="","",IF(AND($CD$4='DATA ENTRY'!CK32,$CG$4='DATA ENTRY'!D32),'DATA ENTRY'!S32,"")))</f>
        <v/>
      </c>
      <c r="CM33" s="3" t="str">
        <f>IF('DATA ENTRY'!CK32="","",IF('DATA ENTRY'!E32="","",IF(AND($CD$4='DATA ENTRY'!CK32,$CG$4='DATA ENTRY'!D32),'DATA ENTRY'!E32,"")))</f>
        <v/>
      </c>
      <c r="CN33" s="3" t="str">
        <f>IF('DATA ENTRY'!CK32="","",IF('DATA ENTRY'!W32="","",IF(AND($CD$4='DATA ENTRY'!CK32,$CG$4='DATA ENTRY'!D32),'DATA ENTRY'!W32,"")))</f>
        <v/>
      </c>
      <c r="CO33" s="3" t="str">
        <f>IF('DATA ENTRY'!CK32="","",IF('DATA ENTRY'!X32="","",IF(AND($CD$4='DATA ENTRY'!CK32,$CG$4='DATA ENTRY'!D32),'DATA ENTRY'!X32,"")))</f>
        <v/>
      </c>
      <c r="CP33" s="108" t="str">
        <f t="shared" si="4"/>
        <v/>
      </c>
      <c r="CQ33" s="108" t="str">
        <f>IF('DATA ENTRY'!CK32="","",IF('DATA ENTRY'!G32="","",IF(AND($CD$4='DATA ENTRY'!CK32,$CG$4='DATA ENTRY'!D32),'DATA ENTRY'!G32,"")))</f>
        <v/>
      </c>
      <c r="CR33" s="230" t="str">
        <f>IF('DATA ENTRY'!CK32="","",IF('DATA ENTRY'!D32="","",IF(AND($CD$4='DATA ENTRY'!CK32,$CG$4='DATA ENTRY'!D32),'DATA ENTRY'!D32,"")))</f>
        <v/>
      </c>
      <c r="CS33">
        <f t="shared" si="5"/>
        <v>0</v>
      </c>
      <c r="CT33">
        <f t="shared" si="6"/>
        <v>0</v>
      </c>
      <c r="CV33" s="139"/>
      <c r="CX33">
        <f t="shared" si="7"/>
        <v>0</v>
      </c>
      <c r="DB33" t="str">
        <f t="shared" si="16"/>
        <v/>
      </c>
      <c r="DC33" t="str">
        <f t="shared" si="17"/>
        <v/>
      </c>
      <c r="DD33" s="224">
        <v>27</v>
      </c>
      <c r="DE33" s="3" t="str">
        <f>IF('DATA ENTRY'!CK32="","",IF('DATA ENTRY'!B32="","",IF(AND($DF$4='DATA ENTRY'!D32),'DATA ENTRY'!B32,"")))</f>
        <v/>
      </c>
      <c r="DF33" s="3" t="str">
        <f>IF('DATA ENTRY'!CK32="","",IF('DATA ENTRY'!C32="","",IF(AND($DF$4='DATA ENTRY'!D32),'DATA ENTRY'!C32,"")))</f>
        <v/>
      </c>
      <c r="DG33" s="4" t="str">
        <f>IF('DATA ENTRY'!CK32="","",IF('DATA ENTRY'!I32="","",IF(AND($DF$4='DATA ENTRY'!D32),'DATA ENTRY'!I32,"")))</f>
        <v/>
      </c>
      <c r="DH33" s="4" t="str">
        <f>IF('DATA ENTRY'!CK32="","",IF('DATA ENTRY'!CK32="","",IF(AND($DF$4='DATA ENTRY'!D32),'DATA ENTRY'!CK32,"")))</f>
        <v/>
      </c>
      <c r="DI33" s="3" t="str">
        <f>IF('DATA ENTRY'!CK32="","",IF('DATA ENTRY'!N32="","",IF(AND($DF$4='DATA ENTRY'!D32),'DATA ENTRY'!N32,"")))</f>
        <v/>
      </c>
      <c r="DJ33" s="107" t="str">
        <f>IF('DATA ENTRY'!CK32="","",IF('DATA ENTRY'!O32="","",IF(AND($DF$4='DATA ENTRY'!D32),'DATA ENTRY'!O32,"")))</f>
        <v/>
      </c>
      <c r="DK33" s="3" t="str">
        <f>IF('DATA ENTRY'!CK32="","",IF('DATA ENTRY'!P32="","",IF(AND($DF$4='DATA ENTRY'!D32),'DATA ENTRY'!P32,"")))</f>
        <v/>
      </c>
      <c r="DL33" s="107" t="str">
        <f>IF('DATA ENTRY'!CK32="","",IF('DATA ENTRY'!Q32="","",IF(AND($DF$4='DATA ENTRY'!D32),'DATA ENTRY'!Q32,"")))</f>
        <v/>
      </c>
      <c r="DM33" s="3" t="str">
        <f>IF('DATA ENTRY'!CK32="","",IF('DATA ENTRY'!R32="","",IF(AND($DF$4='DATA ENTRY'!D32),'DATA ENTRY'!R32,"")))</f>
        <v/>
      </c>
      <c r="DN33" s="107" t="str">
        <f>IF('DATA ENTRY'!CK32="","",IF('DATA ENTRY'!S32="","",IF(AND($DF$4='DATA ENTRY'!D32),'DATA ENTRY'!S32,"")))</f>
        <v/>
      </c>
      <c r="DO33" s="3" t="str">
        <f>IF('DATA ENTRY'!CK32="","",IF('DATA ENTRY'!E32="","",IF(AND($DF$4='DATA ENTRY'!D32),'DATA ENTRY'!E32,"")))</f>
        <v/>
      </c>
      <c r="DP33" s="3" t="str">
        <f>IF('DATA ENTRY'!CK32="","",IF('DATA ENTRY'!D32="","",IF(AND($DF$4='DATA ENTRY'!D32),'DATA ENTRY'!D32,"")))</f>
        <v/>
      </c>
      <c r="DQ33" s="3" t="str">
        <f>IF('DATA ENTRY'!CK32="","",IF('DATA ENTRY'!W32="","",IF(AND($DF$4='DATA ENTRY'!D32),'DATA ENTRY'!W32,"")))</f>
        <v/>
      </c>
      <c r="DR33" s="3" t="str">
        <f>IF('DATA ENTRY'!CK32="","",IF('DATA ENTRY'!X32="","",IF(AND($DF$4='DATA ENTRY'!D32),'DATA ENTRY'!X32,"")))</f>
        <v/>
      </c>
      <c r="DS33" s="108" t="str">
        <f t="shared" si="10"/>
        <v/>
      </c>
      <c r="DT33" s="108" t="str">
        <f>IF('DATA ENTRY'!CK32="","",IF('DATA ENTRY'!D32="","",IF(AND($DF$4='DATA ENTRY'!D32),'DATA ENTRY'!G32,"")))</f>
        <v/>
      </c>
      <c r="DY33">
        <f t="shared" si="11"/>
        <v>0</v>
      </c>
      <c r="EB33" t="str">
        <f t="shared" si="12"/>
        <v/>
      </c>
      <c r="EC33" t="str">
        <f t="shared" si="13"/>
        <v/>
      </c>
      <c r="ED33" s="224">
        <v>27</v>
      </c>
      <c r="EE33" s="3" t="str">
        <f>IF('DATA ENTRY'!CK32="","",IF('DATA ENTRY'!B32="","",IF(AND($EF$4='DATA ENTRY'!G32,$EH$4='DATA ENTRY'!F32),'DATA ENTRY'!B32,"")))</f>
        <v/>
      </c>
      <c r="EF33" s="3" t="str">
        <f>IF('DATA ENTRY'!CK32="","",IF('DATA ENTRY'!C32="","",IF(AND($EF$4='DATA ENTRY'!G32,$EH$4='DATA ENTRY'!F32),'DATA ENTRY'!C32,"")))</f>
        <v/>
      </c>
      <c r="EG33" s="4" t="str">
        <f>IF('DATA ENTRY'!CK32="","",IF('DATA ENTRY'!I32="","",IF(AND($EF$4='DATA ENTRY'!G32,$EH$4='DATA ENTRY'!F32),'DATA ENTRY'!I32,"")))</f>
        <v/>
      </c>
      <c r="EH33" s="4" t="str">
        <f>IF('DATA ENTRY'!CK32="","",IF('DATA ENTRY'!CK32="","",IF(AND($EF$4='DATA ENTRY'!G32,$EH$4='DATA ENTRY'!F32),'DATA ENTRY'!CK32,"")))</f>
        <v/>
      </c>
      <c r="EI33" s="3" t="str">
        <f>IF('DATA ENTRY'!CK32="","",IF('DATA ENTRY'!N32="","",IF(AND($EF$4='DATA ENTRY'!G32,$EH$4='DATA ENTRY'!F32),'DATA ENTRY'!N32,"")))</f>
        <v/>
      </c>
      <c r="EJ33" s="107" t="str">
        <f>IF('DATA ENTRY'!CK32="","",IF('DATA ENTRY'!O32="","",IF(AND($EF$4='DATA ENTRY'!G32,$EH$4='DATA ENTRY'!F32),'DATA ENTRY'!O32,"")))</f>
        <v/>
      </c>
      <c r="EK33" s="3" t="str">
        <f>IF('DATA ENTRY'!CK32="","",IF('DATA ENTRY'!P32="","",IF(AND($EF$4='DATA ENTRY'!G32,$EH$4='DATA ENTRY'!F32),'DATA ENTRY'!P32,"")))</f>
        <v/>
      </c>
      <c r="EL33" s="107" t="str">
        <f>IF('DATA ENTRY'!CK32="","",IF('DATA ENTRY'!Q32="","",IF(AND($EF$4='DATA ENTRY'!G32,$EH$4='DATA ENTRY'!F32),'DATA ENTRY'!Q32,"")))</f>
        <v/>
      </c>
      <c r="EM33" s="3" t="str">
        <f>IF('DATA ENTRY'!CK32="","",IF('DATA ENTRY'!R32="","",IF(AND($EF$4='DATA ENTRY'!G32,$EH$4='DATA ENTRY'!F32),'DATA ENTRY'!R32,"")))</f>
        <v/>
      </c>
      <c r="EN33" s="107" t="str">
        <f>IF('DATA ENTRY'!CK32="","",IF('DATA ENTRY'!S32="","",IF(AND($EF$4='DATA ENTRY'!G32,$EH$4='DATA ENTRY'!F32),'DATA ENTRY'!S32,"")))</f>
        <v/>
      </c>
      <c r="EO33" s="3" t="str">
        <f>IF('DATA ENTRY'!CK32="","",IF('DATA ENTRY'!E32="","",IF(AND($EF$4='DATA ENTRY'!G32,$EH$4='DATA ENTRY'!F32),'DATA ENTRY'!E32,"")))</f>
        <v/>
      </c>
      <c r="EP33" s="3" t="str">
        <f>IF('DATA ENTRY'!CK32="","",IF('DATA ENTRY'!D32="","",IF(AND($EF$4='DATA ENTRY'!G32,$EH$4='DATA ENTRY'!F32),'DATA ENTRY'!D32,"")))</f>
        <v/>
      </c>
      <c r="EQ33" s="3" t="str">
        <f>IF('DATA ENTRY'!CK32="","",IF('DATA ENTRY'!W32="","",IF(AND($EF$4='DATA ENTRY'!G32,$EH$4='DATA ENTRY'!F32),'DATA ENTRY'!W32,"")))</f>
        <v/>
      </c>
      <c r="ER33" s="3" t="str">
        <f>IF('DATA ENTRY'!CK32="","",IF('DATA ENTRY'!X32="","",IF(AND($EF$4='DATA ENTRY'!G32,$EH$4='DATA ENTRY'!F32),'DATA ENTRY'!X32,"")))</f>
        <v/>
      </c>
      <c r="ES33" s="108" t="str">
        <f t="shared" si="14"/>
        <v/>
      </c>
      <c r="ET33" s="108" t="str">
        <f>IF('DATA ENTRY'!CK32="","",IF('DATA ENTRY'!D32="","",IF(AND($EF$4='DATA ENTRY'!G32,$EH$4='DATA ENTRY'!F32),'DATA ENTRY'!G32,"")))</f>
        <v/>
      </c>
      <c r="EY33">
        <f t="shared" si="15"/>
        <v>0</v>
      </c>
    </row>
    <row r="34" spans="1:155">
      <c r="A34" t="str">
        <f>IF(S34=0,"",1+(MAX($A$7:A33)))</f>
        <v/>
      </c>
      <c r="B34" s="224">
        <v>28</v>
      </c>
      <c r="C34" s="3" t="str">
        <f>IF('DATA ENTRY'!CK33="","",IF('DATA ENTRY'!B33="","",IF($D$4="All Post",'DATA ENTRY'!B33,IF(AND($D$4='DATA ENTRY'!CK33),'DATA ENTRY'!B33,""))))</f>
        <v/>
      </c>
      <c r="D34" s="3" t="str">
        <f>IF('DATA ENTRY'!CK33="","",IF('DATA ENTRY'!C33="","",IF($D$4="All Post",'DATA ENTRY'!C33,IF(AND($D$4='DATA ENTRY'!CK33),'DATA ENTRY'!C33,""))))</f>
        <v/>
      </c>
      <c r="E34" s="4" t="str">
        <f>IF('DATA ENTRY'!CK33="","",IF('DATA ENTRY'!I33="","",IF($D$4="All Post",'DATA ENTRY'!I33,IF(AND($D$4='DATA ENTRY'!CK33),'DATA ENTRY'!I33,""))))</f>
        <v/>
      </c>
      <c r="F34" s="4" t="str">
        <f>IF('DATA ENTRY'!CK33="","",IF('DATA ENTRY'!CK33="","",IF($D$4="All Post",'DATA ENTRY'!CK33,IF(AND($D$4='DATA ENTRY'!CK33),'DATA ENTRY'!CK33,""))))</f>
        <v/>
      </c>
      <c r="G34" s="3" t="str">
        <f>IF('DATA ENTRY'!CK33="","",IF('DATA ENTRY'!N33="","",IF($D$4="All Post",'DATA ENTRY'!N33,IF(AND($D$4='DATA ENTRY'!CK33),'DATA ENTRY'!N33,""))))</f>
        <v/>
      </c>
      <c r="H34" s="107" t="str">
        <f>IF('DATA ENTRY'!CK33="","",IF('DATA ENTRY'!O33="","",IF($D$4="All Post",'DATA ENTRY'!O33,IF(AND($D$4='DATA ENTRY'!CK33),'DATA ENTRY'!O33,""))))</f>
        <v/>
      </c>
      <c r="I34" s="3" t="str">
        <f>IF('DATA ENTRY'!CK33="","",IF('DATA ENTRY'!P33="","",IF($D$4="All Post",'DATA ENTRY'!P33,IF(AND($D$4='DATA ENTRY'!CK33),'DATA ENTRY'!P33,""))))</f>
        <v/>
      </c>
      <c r="J34" s="107" t="str">
        <f>IF('DATA ENTRY'!CK33="","",IF('DATA ENTRY'!Q33="","",IF($D$4="All Post",'DATA ENTRY'!Q33,IF(AND($D$4='DATA ENTRY'!CK33),'DATA ENTRY'!Q33,""))))</f>
        <v/>
      </c>
      <c r="K34" s="3" t="str">
        <f>IF('DATA ENTRY'!CK33="","",IF('DATA ENTRY'!R33="","",IF($D$4="All Post",'DATA ENTRY'!R33,IF(AND($D$4='DATA ENTRY'!CK33),'DATA ENTRY'!R33,""))))</f>
        <v/>
      </c>
      <c r="L34" s="3" t="str">
        <f>IF('DATA ENTRY'!CK33="","",IF('DATA ENTRY'!S33="","",IF($D$4="All Post",'DATA ENTRY'!S33,IF(AND($D$4='DATA ENTRY'!CK33),'DATA ENTRY'!S33,""))))</f>
        <v/>
      </c>
      <c r="M34" s="3" t="str">
        <f>IF('DATA ENTRY'!CK33="","",IF('DATA ENTRY'!E33="","",IF($D$4="All Post",'DATA ENTRY'!E33,IF(AND($D$4='DATA ENTRY'!CK33),'DATA ENTRY'!E33,""))))</f>
        <v/>
      </c>
      <c r="N34" s="3" t="str">
        <f>IF('DATA ENTRY'!CK33="","",IF('DATA ENTRY'!W33="","",IF($D$4="All Post",'DATA ENTRY'!W33,IF(AND($D$4='DATA ENTRY'!CK33),'DATA ENTRY'!W33,""))))</f>
        <v/>
      </c>
      <c r="O34" s="3" t="str">
        <f>IF('DATA ENTRY'!CK33="","",IF('DATA ENTRY'!X33="","",IF($D$4="All Post",'DATA ENTRY'!X33,IF(AND($D$4='DATA ENTRY'!CK33),'DATA ENTRY'!X33,""))))</f>
        <v/>
      </c>
      <c r="P34" s="3" t="str">
        <f>IF('DATA ENTRY'!CK33="","",IF('DATA ENTRY'!G33="","",IF($D$4="All Post",'DATA ENTRY'!G33,IF(AND($D$4='DATA ENTRY'!CK33),'DATA ENTRY'!G33,""))))</f>
        <v/>
      </c>
      <c r="S34">
        <f t="shared" si="0"/>
        <v>0</v>
      </c>
      <c r="T34" t="str">
        <f t="shared" si="1"/>
        <v/>
      </c>
      <c r="Z34" s="82" t="s">
        <v>464</v>
      </c>
      <c r="BZ34" t="str">
        <f t="shared" si="2"/>
        <v/>
      </c>
      <c r="CA34" t="str">
        <f t="shared" si="3"/>
        <v/>
      </c>
      <c r="CB34" s="224">
        <v>28</v>
      </c>
      <c r="CC34" s="3" t="str">
        <f>IF('DATA ENTRY'!CK33="","",IF('DATA ENTRY'!B33="","",IF(AND($CD$4='DATA ENTRY'!CK33,$CG$4='DATA ENTRY'!D33),'DATA ENTRY'!B33,"")))</f>
        <v/>
      </c>
      <c r="CD34" s="3" t="str">
        <f>IF('DATA ENTRY'!CK33="","",IF('DATA ENTRY'!C33="","",IF(AND($CD$4='DATA ENTRY'!CK33,$CG$4='DATA ENTRY'!D33),'DATA ENTRY'!C33,"")))</f>
        <v/>
      </c>
      <c r="CE34" s="4" t="str">
        <f>IF('DATA ENTRY'!CK33="","",IF('DATA ENTRY'!I33="","",IF(AND($CD$4='DATA ENTRY'!CK33,$CG$4='DATA ENTRY'!D33),'DATA ENTRY'!I33,"")))</f>
        <v/>
      </c>
      <c r="CF34" s="4" t="str">
        <f>IF('DATA ENTRY'!CK33="","",IF('DATA ENTRY'!CK33="","",IF(AND($CD$4='DATA ENTRY'!CK33,$CG$4='DATA ENTRY'!D33),'DATA ENTRY'!CK33,"")))</f>
        <v/>
      </c>
      <c r="CG34" s="3" t="str">
        <f>IF('DATA ENTRY'!CK33="","",IF('DATA ENTRY'!N33="","",IF(AND($CD$4='DATA ENTRY'!CK33,$CG$4='DATA ENTRY'!D33),'DATA ENTRY'!N33,"")))</f>
        <v/>
      </c>
      <c r="CH34" s="107" t="str">
        <f>IF('DATA ENTRY'!CK33="","",IF('DATA ENTRY'!O33="","",IF(AND($CD$4='DATA ENTRY'!CK33,$CG$4='DATA ENTRY'!D33),'DATA ENTRY'!O33,"")))</f>
        <v/>
      </c>
      <c r="CI34" s="3" t="str">
        <f>IF('DATA ENTRY'!CK33="","",IF('DATA ENTRY'!P33="","",IF(AND($CD$4='DATA ENTRY'!CK33,$CG$4='DATA ENTRY'!D33),'DATA ENTRY'!P33,"")))</f>
        <v/>
      </c>
      <c r="CJ34" s="107" t="str">
        <f>IF('DATA ENTRY'!CK33="","",IF('DATA ENTRY'!Q33="","",IF(AND($CD$4='DATA ENTRY'!CK33,$CG$4='DATA ENTRY'!D33),'DATA ENTRY'!Q33,"")))</f>
        <v/>
      </c>
      <c r="CK34" s="3" t="str">
        <f>IF('DATA ENTRY'!CK33="","",IF('DATA ENTRY'!R33="","",IF(AND($CD$4='DATA ENTRY'!CK33,$CG$4='DATA ENTRY'!D33),'DATA ENTRY'!R33,"")))</f>
        <v/>
      </c>
      <c r="CL34" s="3" t="str">
        <f>IF('DATA ENTRY'!CK33="","",IF('DATA ENTRY'!S33="","",IF(AND($CD$4='DATA ENTRY'!CK33,$CG$4='DATA ENTRY'!D33),'DATA ENTRY'!S33,"")))</f>
        <v/>
      </c>
      <c r="CM34" s="3" t="str">
        <f>IF('DATA ENTRY'!CK33="","",IF('DATA ENTRY'!E33="","",IF(AND($CD$4='DATA ENTRY'!CK33,$CG$4='DATA ENTRY'!D33),'DATA ENTRY'!E33,"")))</f>
        <v/>
      </c>
      <c r="CN34" s="3" t="str">
        <f>IF('DATA ENTRY'!CK33="","",IF('DATA ENTRY'!W33="","",IF(AND($CD$4='DATA ENTRY'!CK33,$CG$4='DATA ENTRY'!D33),'DATA ENTRY'!W33,"")))</f>
        <v/>
      </c>
      <c r="CO34" s="3" t="str">
        <f>IF('DATA ENTRY'!CK33="","",IF('DATA ENTRY'!X33="","",IF(AND($CD$4='DATA ENTRY'!CK33,$CG$4='DATA ENTRY'!D33),'DATA ENTRY'!X33,"")))</f>
        <v/>
      </c>
      <c r="CP34" s="108" t="str">
        <f t="shared" si="4"/>
        <v/>
      </c>
      <c r="CQ34" s="108" t="str">
        <f>IF('DATA ENTRY'!CK33="","",IF('DATA ENTRY'!G33="","",IF(AND($CD$4='DATA ENTRY'!CK33,$CG$4='DATA ENTRY'!D33),'DATA ENTRY'!G33,"")))</f>
        <v/>
      </c>
      <c r="CR34" s="230" t="str">
        <f>IF('DATA ENTRY'!CK33="","",IF('DATA ENTRY'!D33="","",IF(AND($CD$4='DATA ENTRY'!CK33,$CG$4='DATA ENTRY'!D33),'DATA ENTRY'!D33,"")))</f>
        <v/>
      </c>
      <c r="CS34">
        <f t="shared" si="5"/>
        <v>0</v>
      </c>
      <c r="CT34">
        <f t="shared" si="6"/>
        <v>0</v>
      </c>
      <c r="CV34" s="139"/>
      <c r="CX34">
        <f t="shared" si="7"/>
        <v>0</v>
      </c>
      <c r="DB34" t="str">
        <f t="shared" si="16"/>
        <v/>
      </c>
      <c r="DC34" t="str">
        <f t="shared" si="17"/>
        <v/>
      </c>
      <c r="DD34" s="224">
        <v>28</v>
      </c>
      <c r="DE34" s="3" t="str">
        <f>IF('DATA ENTRY'!CK33="","",IF('DATA ENTRY'!B33="","",IF(AND($DF$4='DATA ENTRY'!D33),'DATA ENTRY'!B33,"")))</f>
        <v/>
      </c>
      <c r="DF34" s="3" t="str">
        <f>IF('DATA ENTRY'!CK33="","",IF('DATA ENTRY'!C33="","",IF(AND($DF$4='DATA ENTRY'!D33),'DATA ENTRY'!C33,"")))</f>
        <v/>
      </c>
      <c r="DG34" s="4" t="str">
        <f>IF('DATA ENTRY'!CK33="","",IF('DATA ENTRY'!I33="","",IF(AND($DF$4='DATA ENTRY'!D33),'DATA ENTRY'!I33,"")))</f>
        <v/>
      </c>
      <c r="DH34" s="4" t="str">
        <f>IF('DATA ENTRY'!CK33="","",IF('DATA ENTRY'!CK33="","",IF(AND($DF$4='DATA ENTRY'!D33),'DATA ENTRY'!CK33,"")))</f>
        <v/>
      </c>
      <c r="DI34" s="3" t="str">
        <f>IF('DATA ENTRY'!CK33="","",IF('DATA ENTRY'!N33="","",IF(AND($DF$4='DATA ENTRY'!D33),'DATA ENTRY'!N33,"")))</f>
        <v/>
      </c>
      <c r="DJ34" s="107" t="str">
        <f>IF('DATA ENTRY'!CK33="","",IF('DATA ENTRY'!O33="","",IF(AND($DF$4='DATA ENTRY'!D33),'DATA ENTRY'!O33,"")))</f>
        <v/>
      </c>
      <c r="DK34" s="3" t="str">
        <f>IF('DATA ENTRY'!CK33="","",IF('DATA ENTRY'!P33="","",IF(AND($DF$4='DATA ENTRY'!D33),'DATA ENTRY'!P33,"")))</f>
        <v/>
      </c>
      <c r="DL34" s="107" t="str">
        <f>IF('DATA ENTRY'!CK33="","",IF('DATA ENTRY'!Q33="","",IF(AND($DF$4='DATA ENTRY'!D33),'DATA ENTRY'!Q33,"")))</f>
        <v/>
      </c>
      <c r="DM34" s="3" t="str">
        <f>IF('DATA ENTRY'!CK33="","",IF('DATA ENTRY'!R33="","",IF(AND($DF$4='DATA ENTRY'!D33),'DATA ENTRY'!R33,"")))</f>
        <v/>
      </c>
      <c r="DN34" s="107" t="str">
        <f>IF('DATA ENTRY'!CK33="","",IF('DATA ENTRY'!S33="","",IF(AND($DF$4='DATA ENTRY'!D33),'DATA ENTRY'!S33,"")))</f>
        <v/>
      </c>
      <c r="DO34" s="3" t="str">
        <f>IF('DATA ENTRY'!CK33="","",IF('DATA ENTRY'!E33="","",IF(AND($DF$4='DATA ENTRY'!D33),'DATA ENTRY'!E33,"")))</f>
        <v/>
      </c>
      <c r="DP34" s="3" t="str">
        <f>IF('DATA ENTRY'!CK33="","",IF('DATA ENTRY'!D33="","",IF(AND($DF$4='DATA ENTRY'!D33),'DATA ENTRY'!D33,"")))</f>
        <v/>
      </c>
      <c r="DQ34" s="3" t="str">
        <f>IF('DATA ENTRY'!CK33="","",IF('DATA ENTRY'!W33="","",IF(AND($DF$4='DATA ENTRY'!D33),'DATA ENTRY'!W33,"")))</f>
        <v/>
      </c>
      <c r="DR34" s="3" t="str">
        <f>IF('DATA ENTRY'!CK33="","",IF('DATA ENTRY'!X33="","",IF(AND($DF$4='DATA ENTRY'!D33),'DATA ENTRY'!X33,"")))</f>
        <v/>
      </c>
      <c r="DS34" s="108" t="str">
        <f t="shared" si="10"/>
        <v/>
      </c>
      <c r="DT34" s="108" t="str">
        <f>IF('DATA ENTRY'!CK33="","",IF('DATA ENTRY'!D33="","",IF(AND($DF$4='DATA ENTRY'!D33),'DATA ENTRY'!G33,"")))</f>
        <v/>
      </c>
      <c r="DY34">
        <f t="shared" si="11"/>
        <v>0</v>
      </c>
      <c r="EB34" t="str">
        <f t="shared" si="12"/>
        <v/>
      </c>
      <c r="EC34" t="str">
        <f t="shared" si="13"/>
        <v/>
      </c>
      <c r="ED34" s="224">
        <v>28</v>
      </c>
      <c r="EE34" s="3" t="str">
        <f>IF('DATA ENTRY'!CK33="","",IF('DATA ENTRY'!B33="","",IF(AND($EF$4='DATA ENTRY'!G33,$EH$4='DATA ENTRY'!F33),'DATA ENTRY'!B33,"")))</f>
        <v/>
      </c>
      <c r="EF34" s="3" t="str">
        <f>IF('DATA ENTRY'!CK33="","",IF('DATA ENTRY'!C33="","",IF(AND($EF$4='DATA ENTRY'!G33,$EH$4='DATA ENTRY'!F33),'DATA ENTRY'!C33,"")))</f>
        <v/>
      </c>
      <c r="EG34" s="4" t="str">
        <f>IF('DATA ENTRY'!CK33="","",IF('DATA ENTRY'!I33="","",IF(AND($EF$4='DATA ENTRY'!G33,$EH$4='DATA ENTRY'!F33),'DATA ENTRY'!I33,"")))</f>
        <v/>
      </c>
      <c r="EH34" s="4" t="str">
        <f>IF('DATA ENTRY'!CK33="","",IF('DATA ENTRY'!CK33="","",IF(AND($EF$4='DATA ENTRY'!G33,$EH$4='DATA ENTRY'!F33),'DATA ENTRY'!CK33,"")))</f>
        <v/>
      </c>
      <c r="EI34" s="3" t="str">
        <f>IF('DATA ENTRY'!CK33="","",IF('DATA ENTRY'!N33="","",IF(AND($EF$4='DATA ENTRY'!G33,$EH$4='DATA ENTRY'!F33),'DATA ENTRY'!N33,"")))</f>
        <v/>
      </c>
      <c r="EJ34" s="107" t="str">
        <f>IF('DATA ENTRY'!CK33="","",IF('DATA ENTRY'!O33="","",IF(AND($EF$4='DATA ENTRY'!G33,$EH$4='DATA ENTRY'!F33),'DATA ENTRY'!O33,"")))</f>
        <v/>
      </c>
      <c r="EK34" s="3" t="str">
        <f>IF('DATA ENTRY'!CK33="","",IF('DATA ENTRY'!P33="","",IF(AND($EF$4='DATA ENTRY'!G33,$EH$4='DATA ENTRY'!F33),'DATA ENTRY'!P33,"")))</f>
        <v/>
      </c>
      <c r="EL34" s="107" t="str">
        <f>IF('DATA ENTRY'!CK33="","",IF('DATA ENTRY'!Q33="","",IF(AND($EF$4='DATA ENTRY'!G33,$EH$4='DATA ENTRY'!F33),'DATA ENTRY'!Q33,"")))</f>
        <v/>
      </c>
      <c r="EM34" s="3" t="str">
        <f>IF('DATA ENTRY'!CK33="","",IF('DATA ENTRY'!R33="","",IF(AND($EF$4='DATA ENTRY'!G33,$EH$4='DATA ENTRY'!F33),'DATA ENTRY'!R33,"")))</f>
        <v/>
      </c>
      <c r="EN34" s="107" t="str">
        <f>IF('DATA ENTRY'!CK33="","",IF('DATA ENTRY'!S33="","",IF(AND($EF$4='DATA ENTRY'!G33,$EH$4='DATA ENTRY'!F33),'DATA ENTRY'!S33,"")))</f>
        <v/>
      </c>
      <c r="EO34" s="3" t="str">
        <f>IF('DATA ENTRY'!CK33="","",IF('DATA ENTRY'!E33="","",IF(AND($EF$4='DATA ENTRY'!G33,$EH$4='DATA ENTRY'!F33),'DATA ENTRY'!E33,"")))</f>
        <v/>
      </c>
      <c r="EP34" s="3" t="str">
        <f>IF('DATA ENTRY'!CK33="","",IF('DATA ENTRY'!D33="","",IF(AND($EF$4='DATA ENTRY'!G33,$EH$4='DATA ENTRY'!F33),'DATA ENTRY'!D33,"")))</f>
        <v/>
      </c>
      <c r="EQ34" s="3" t="str">
        <f>IF('DATA ENTRY'!CK33="","",IF('DATA ENTRY'!W33="","",IF(AND($EF$4='DATA ENTRY'!G33,$EH$4='DATA ENTRY'!F33),'DATA ENTRY'!W33,"")))</f>
        <v/>
      </c>
      <c r="ER34" s="3" t="str">
        <f>IF('DATA ENTRY'!CK33="","",IF('DATA ENTRY'!X33="","",IF(AND($EF$4='DATA ENTRY'!G33,$EH$4='DATA ENTRY'!F33),'DATA ENTRY'!X33,"")))</f>
        <v/>
      </c>
      <c r="ES34" s="108" t="str">
        <f t="shared" si="14"/>
        <v/>
      </c>
      <c r="ET34" s="108" t="str">
        <f>IF('DATA ENTRY'!CK33="","",IF('DATA ENTRY'!D33="","",IF(AND($EF$4='DATA ENTRY'!G33,$EH$4='DATA ENTRY'!F33),'DATA ENTRY'!G33,"")))</f>
        <v/>
      </c>
      <c r="EY34">
        <f t="shared" si="15"/>
        <v>0</v>
      </c>
    </row>
    <row r="35" spans="1:155">
      <c r="A35" t="str">
        <f>IF(S35=0,"",1+(MAX($A$7:A34)))</f>
        <v/>
      </c>
      <c r="B35" s="224">
        <v>29</v>
      </c>
      <c r="C35" s="3" t="str">
        <f>IF('DATA ENTRY'!CK34="","",IF('DATA ENTRY'!B34="","",IF($D$4="All Post",'DATA ENTRY'!B34,IF(AND($D$4='DATA ENTRY'!CK34),'DATA ENTRY'!B34,""))))</f>
        <v/>
      </c>
      <c r="D35" s="3" t="str">
        <f>IF('DATA ENTRY'!CK34="","",IF('DATA ENTRY'!C34="","",IF($D$4="All Post",'DATA ENTRY'!C34,IF(AND($D$4='DATA ENTRY'!CK34),'DATA ENTRY'!C34,""))))</f>
        <v/>
      </c>
      <c r="E35" s="4" t="str">
        <f>IF('DATA ENTRY'!CK34="","",IF('DATA ENTRY'!I34="","",IF($D$4="All Post",'DATA ENTRY'!I34,IF(AND($D$4='DATA ENTRY'!CK34),'DATA ENTRY'!I34,""))))</f>
        <v/>
      </c>
      <c r="F35" s="4" t="str">
        <f>IF('DATA ENTRY'!CK34="","",IF('DATA ENTRY'!CK34="","",IF($D$4="All Post",'DATA ENTRY'!CK34,IF(AND($D$4='DATA ENTRY'!CK34),'DATA ENTRY'!CK34,""))))</f>
        <v/>
      </c>
      <c r="G35" s="3" t="str">
        <f>IF('DATA ENTRY'!CK34="","",IF('DATA ENTRY'!N34="","",IF($D$4="All Post",'DATA ENTRY'!N34,IF(AND($D$4='DATA ENTRY'!CK34),'DATA ENTRY'!N34,""))))</f>
        <v/>
      </c>
      <c r="H35" s="107" t="str">
        <f>IF('DATA ENTRY'!CK34="","",IF('DATA ENTRY'!O34="","",IF($D$4="All Post",'DATA ENTRY'!O34,IF(AND($D$4='DATA ENTRY'!CK34),'DATA ENTRY'!O34,""))))</f>
        <v/>
      </c>
      <c r="I35" s="3" t="str">
        <f>IF('DATA ENTRY'!CK34="","",IF('DATA ENTRY'!P34="","",IF($D$4="All Post",'DATA ENTRY'!P34,IF(AND($D$4='DATA ENTRY'!CK34),'DATA ENTRY'!P34,""))))</f>
        <v/>
      </c>
      <c r="J35" s="107" t="str">
        <f>IF('DATA ENTRY'!CK34="","",IF('DATA ENTRY'!Q34="","",IF($D$4="All Post",'DATA ENTRY'!Q34,IF(AND($D$4='DATA ENTRY'!CK34),'DATA ENTRY'!Q34,""))))</f>
        <v/>
      </c>
      <c r="K35" s="3" t="str">
        <f>IF('DATA ENTRY'!CK34="","",IF('DATA ENTRY'!R34="","",IF($D$4="All Post",'DATA ENTRY'!R34,IF(AND($D$4='DATA ENTRY'!CK34),'DATA ENTRY'!R34,""))))</f>
        <v/>
      </c>
      <c r="L35" s="3" t="str">
        <f>IF('DATA ENTRY'!CK34="","",IF('DATA ENTRY'!S34="","",IF($D$4="All Post",'DATA ENTRY'!S34,IF(AND($D$4='DATA ENTRY'!CK34),'DATA ENTRY'!S34,""))))</f>
        <v/>
      </c>
      <c r="M35" s="3" t="str">
        <f>IF('DATA ENTRY'!CK34="","",IF('DATA ENTRY'!E34="","",IF($D$4="All Post",'DATA ENTRY'!E34,IF(AND($D$4='DATA ENTRY'!CK34),'DATA ENTRY'!E34,""))))</f>
        <v/>
      </c>
      <c r="N35" s="3" t="str">
        <f>IF('DATA ENTRY'!CK34="","",IF('DATA ENTRY'!W34="","",IF($D$4="All Post",'DATA ENTRY'!W34,IF(AND($D$4='DATA ENTRY'!CK34),'DATA ENTRY'!W34,""))))</f>
        <v/>
      </c>
      <c r="O35" s="3" t="str">
        <f>IF('DATA ENTRY'!CK34="","",IF('DATA ENTRY'!X34="","",IF($D$4="All Post",'DATA ENTRY'!X34,IF(AND($D$4='DATA ENTRY'!CK34),'DATA ENTRY'!X34,""))))</f>
        <v/>
      </c>
      <c r="P35" s="3" t="str">
        <f>IF('DATA ENTRY'!CK34="","",IF('DATA ENTRY'!G34="","",IF($D$4="All Post",'DATA ENTRY'!G34,IF(AND($D$4='DATA ENTRY'!CK34),'DATA ENTRY'!G34,""))))</f>
        <v/>
      </c>
      <c r="S35">
        <f t="shared" si="0"/>
        <v>0</v>
      </c>
      <c r="T35" t="str">
        <f t="shared" si="1"/>
        <v/>
      </c>
      <c r="Z35" s="82" t="s">
        <v>417</v>
      </c>
      <c r="BZ35" t="str">
        <f t="shared" si="2"/>
        <v/>
      </c>
      <c r="CA35" t="str">
        <f t="shared" si="3"/>
        <v/>
      </c>
      <c r="CB35" s="224">
        <v>29</v>
      </c>
      <c r="CC35" s="3" t="str">
        <f>IF('DATA ENTRY'!CK34="","",IF('DATA ENTRY'!B34="","",IF(AND($CD$4='DATA ENTRY'!CK34,$CG$4='DATA ENTRY'!D34),'DATA ENTRY'!B34,"")))</f>
        <v/>
      </c>
      <c r="CD35" s="3" t="str">
        <f>IF('DATA ENTRY'!CK34="","",IF('DATA ENTRY'!C34="","",IF(AND($CD$4='DATA ENTRY'!CK34,$CG$4='DATA ENTRY'!D34),'DATA ENTRY'!C34,"")))</f>
        <v/>
      </c>
      <c r="CE35" s="4" t="str">
        <f>IF('DATA ENTRY'!CK34="","",IF('DATA ENTRY'!I34="","",IF(AND($CD$4='DATA ENTRY'!CK34,$CG$4='DATA ENTRY'!D34),'DATA ENTRY'!I34,"")))</f>
        <v/>
      </c>
      <c r="CF35" s="4" t="str">
        <f>IF('DATA ENTRY'!CK34="","",IF('DATA ENTRY'!CK34="","",IF(AND($CD$4='DATA ENTRY'!CK34,$CG$4='DATA ENTRY'!D34),'DATA ENTRY'!CK34,"")))</f>
        <v/>
      </c>
      <c r="CG35" s="3" t="str">
        <f>IF('DATA ENTRY'!CK34="","",IF('DATA ENTRY'!N34="","",IF(AND($CD$4='DATA ENTRY'!CK34,$CG$4='DATA ENTRY'!D34),'DATA ENTRY'!N34,"")))</f>
        <v/>
      </c>
      <c r="CH35" s="107" t="str">
        <f>IF('DATA ENTRY'!CK34="","",IF('DATA ENTRY'!O34="","",IF(AND($CD$4='DATA ENTRY'!CK34,$CG$4='DATA ENTRY'!D34),'DATA ENTRY'!O34,"")))</f>
        <v/>
      </c>
      <c r="CI35" s="3" t="str">
        <f>IF('DATA ENTRY'!CK34="","",IF('DATA ENTRY'!P34="","",IF(AND($CD$4='DATA ENTRY'!CK34,$CG$4='DATA ENTRY'!D34),'DATA ENTRY'!P34,"")))</f>
        <v/>
      </c>
      <c r="CJ35" s="107" t="str">
        <f>IF('DATA ENTRY'!CK34="","",IF('DATA ENTRY'!Q34="","",IF(AND($CD$4='DATA ENTRY'!CK34,$CG$4='DATA ENTRY'!D34),'DATA ENTRY'!Q34,"")))</f>
        <v/>
      </c>
      <c r="CK35" s="3" t="str">
        <f>IF('DATA ENTRY'!CK34="","",IF('DATA ENTRY'!R34="","",IF(AND($CD$4='DATA ENTRY'!CK34,$CG$4='DATA ENTRY'!D34),'DATA ENTRY'!R34,"")))</f>
        <v/>
      </c>
      <c r="CL35" s="3" t="str">
        <f>IF('DATA ENTRY'!CK34="","",IF('DATA ENTRY'!S34="","",IF(AND($CD$4='DATA ENTRY'!CK34,$CG$4='DATA ENTRY'!D34),'DATA ENTRY'!S34,"")))</f>
        <v/>
      </c>
      <c r="CM35" s="3" t="str">
        <f>IF('DATA ENTRY'!CK34="","",IF('DATA ENTRY'!E34="","",IF(AND($CD$4='DATA ENTRY'!CK34,$CG$4='DATA ENTRY'!D34),'DATA ENTRY'!E34,"")))</f>
        <v/>
      </c>
      <c r="CN35" s="3" t="str">
        <f>IF('DATA ENTRY'!CK34="","",IF('DATA ENTRY'!W34="","",IF(AND($CD$4='DATA ENTRY'!CK34,$CG$4='DATA ENTRY'!D34),'DATA ENTRY'!W34,"")))</f>
        <v/>
      </c>
      <c r="CO35" s="3" t="str">
        <f>IF('DATA ENTRY'!CK34="","",IF('DATA ENTRY'!X34="","",IF(AND($CD$4='DATA ENTRY'!CK34,$CG$4='DATA ENTRY'!D34),'DATA ENTRY'!X34,"")))</f>
        <v/>
      </c>
      <c r="CP35" s="108" t="str">
        <f t="shared" si="4"/>
        <v/>
      </c>
      <c r="CQ35" s="108" t="str">
        <f>IF('DATA ENTRY'!CK34="","",IF('DATA ENTRY'!G34="","",IF(AND($CD$4='DATA ENTRY'!CK34,$CG$4='DATA ENTRY'!D34),'DATA ENTRY'!G34,"")))</f>
        <v/>
      </c>
      <c r="CR35" s="230" t="str">
        <f>IF('DATA ENTRY'!CK34="","",IF('DATA ENTRY'!D34="","",IF(AND($CD$4='DATA ENTRY'!CK34,$CG$4='DATA ENTRY'!D34),'DATA ENTRY'!D34,"")))</f>
        <v/>
      </c>
      <c r="CS35">
        <f t="shared" si="5"/>
        <v>0</v>
      </c>
      <c r="CT35">
        <f t="shared" si="6"/>
        <v>0</v>
      </c>
      <c r="CV35" s="139"/>
      <c r="CX35">
        <f t="shared" si="7"/>
        <v>0</v>
      </c>
      <c r="DB35" t="str">
        <f t="shared" si="16"/>
        <v/>
      </c>
      <c r="DC35" t="str">
        <f t="shared" si="17"/>
        <v/>
      </c>
      <c r="DD35" s="224">
        <v>29</v>
      </c>
      <c r="DE35" s="3" t="str">
        <f>IF('DATA ENTRY'!CK34="","",IF('DATA ENTRY'!B34="","",IF(AND($DF$4='DATA ENTRY'!D34),'DATA ENTRY'!B34,"")))</f>
        <v/>
      </c>
      <c r="DF35" s="3" t="str">
        <f>IF('DATA ENTRY'!CK34="","",IF('DATA ENTRY'!C34="","",IF(AND($DF$4='DATA ENTRY'!D34),'DATA ENTRY'!C34,"")))</f>
        <v/>
      </c>
      <c r="DG35" s="4" t="str">
        <f>IF('DATA ENTRY'!CK34="","",IF('DATA ENTRY'!I34="","",IF(AND($DF$4='DATA ENTRY'!D34),'DATA ENTRY'!I34,"")))</f>
        <v/>
      </c>
      <c r="DH35" s="4" t="str">
        <f>IF('DATA ENTRY'!CK34="","",IF('DATA ENTRY'!CK34="","",IF(AND($DF$4='DATA ENTRY'!D34),'DATA ENTRY'!CK34,"")))</f>
        <v/>
      </c>
      <c r="DI35" s="3" t="str">
        <f>IF('DATA ENTRY'!CK34="","",IF('DATA ENTRY'!N34="","",IF(AND($DF$4='DATA ENTRY'!D34),'DATA ENTRY'!N34,"")))</f>
        <v/>
      </c>
      <c r="DJ35" s="107" t="str">
        <f>IF('DATA ENTRY'!CK34="","",IF('DATA ENTRY'!O34="","",IF(AND($DF$4='DATA ENTRY'!D34),'DATA ENTRY'!O34,"")))</f>
        <v/>
      </c>
      <c r="DK35" s="3" t="str">
        <f>IF('DATA ENTRY'!CK34="","",IF('DATA ENTRY'!P34="","",IF(AND($DF$4='DATA ENTRY'!D34),'DATA ENTRY'!P34,"")))</f>
        <v/>
      </c>
      <c r="DL35" s="107" t="str">
        <f>IF('DATA ENTRY'!CK34="","",IF('DATA ENTRY'!Q34="","",IF(AND($DF$4='DATA ENTRY'!D34),'DATA ENTRY'!Q34,"")))</f>
        <v/>
      </c>
      <c r="DM35" s="3" t="str">
        <f>IF('DATA ENTRY'!CK34="","",IF('DATA ENTRY'!R34="","",IF(AND($DF$4='DATA ENTRY'!D34),'DATA ENTRY'!R34,"")))</f>
        <v/>
      </c>
      <c r="DN35" s="107" t="str">
        <f>IF('DATA ENTRY'!CK34="","",IF('DATA ENTRY'!S34="","",IF(AND($DF$4='DATA ENTRY'!D34),'DATA ENTRY'!S34,"")))</f>
        <v/>
      </c>
      <c r="DO35" s="3" t="str">
        <f>IF('DATA ENTRY'!CK34="","",IF('DATA ENTRY'!E34="","",IF(AND($DF$4='DATA ENTRY'!D34),'DATA ENTRY'!E34,"")))</f>
        <v/>
      </c>
      <c r="DP35" s="3" t="str">
        <f>IF('DATA ENTRY'!CK34="","",IF('DATA ENTRY'!D34="","",IF(AND($DF$4='DATA ENTRY'!D34),'DATA ENTRY'!D34,"")))</f>
        <v/>
      </c>
      <c r="DQ35" s="3" t="str">
        <f>IF('DATA ENTRY'!CK34="","",IF('DATA ENTRY'!W34="","",IF(AND($DF$4='DATA ENTRY'!D34),'DATA ENTRY'!W34,"")))</f>
        <v/>
      </c>
      <c r="DR35" s="3" t="str">
        <f>IF('DATA ENTRY'!CK34="","",IF('DATA ENTRY'!X34="","",IF(AND($DF$4='DATA ENTRY'!D34),'DATA ENTRY'!X34,"")))</f>
        <v/>
      </c>
      <c r="DS35" s="108" t="str">
        <f t="shared" si="10"/>
        <v/>
      </c>
      <c r="DT35" s="108" t="str">
        <f>IF('DATA ENTRY'!CK34="","",IF('DATA ENTRY'!D34="","",IF(AND($DF$4='DATA ENTRY'!D34),'DATA ENTRY'!G34,"")))</f>
        <v/>
      </c>
      <c r="DY35">
        <f t="shared" si="11"/>
        <v>0</v>
      </c>
      <c r="EB35" t="str">
        <f t="shared" si="12"/>
        <v/>
      </c>
      <c r="EC35" t="str">
        <f t="shared" si="13"/>
        <v/>
      </c>
      <c r="ED35" s="224">
        <v>29</v>
      </c>
      <c r="EE35" s="3" t="str">
        <f>IF('DATA ENTRY'!CK34="","",IF('DATA ENTRY'!B34="","",IF(AND($EF$4='DATA ENTRY'!G34,$EH$4='DATA ENTRY'!F34),'DATA ENTRY'!B34,"")))</f>
        <v/>
      </c>
      <c r="EF35" s="3" t="str">
        <f>IF('DATA ENTRY'!CK34="","",IF('DATA ENTRY'!C34="","",IF(AND($EF$4='DATA ENTRY'!G34,$EH$4='DATA ENTRY'!F34),'DATA ENTRY'!C34,"")))</f>
        <v/>
      </c>
      <c r="EG35" s="4" t="str">
        <f>IF('DATA ENTRY'!CK34="","",IF('DATA ENTRY'!I34="","",IF(AND($EF$4='DATA ENTRY'!G34,$EH$4='DATA ENTRY'!F34),'DATA ENTRY'!I34,"")))</f>
        <v/>
      </c>
      <c r="EH35" s="4" t="str">
        <f>IF('DATA ENTRY'!CK34="","",IF('DATA ENTRY'!CK34="","",IF(AND($EF$4='DATA ENTRY'!G34,$EH$4='DATA ENTRY'!F34),'DATA ENTRY'!CK34,"")))</f>
        <v/>
      </c>
      <c r="EI35" s="3" t="str">
        <f>IF('DATA ENTRY'!CK34="","",IF('DATA ENTRY'!N34="","",IF(AND($EF$4='DATA ENTRY'!G34,$EH$4='DATA ENTRY'!F34),'DATA ENTRY'!N34,"")))</f>
        <v/>
      </c>
      <c r="EJ35" s="107" t="str">
        <f>IF('DATA ENTRY'!CK34="","",IF('DATA ENTRY'!O34="","",IF(AND($EF$4='DATA ENTRY'!G34,$EH$4='DATA ENTRY'!F34),'DATA ENTRY'!O34,"")))</f>
        <v/>
      </c>
      <c r="EK35" s="3" t="str">
        <f>IF('DATA ENTRY'!CK34="","",IF('DATA ENTRY'!P34="","",IF(AND($EF$4='DATA ENTRY'!G34,$EH$4='DATA ENTRY'!F34),'DATA ENTRY'!P34,"")))</f>
        <v/>
      </c>
      <c r="EL35" s="107" t="str">
        <f>IF('DATA ENTRY'!CK34="","",IF('DATA ENTRY'!Q34="","",IF(AND($EF$4='DATA ENTRY'!G34,$EH$4='DATA ENTRY'!F34),'DATA ENTRY'!Q34,"")))</f>
        <v/>
      </c>
      <c r="EM35" s="3" t="str">
        <f>IF('DATA ENTRY'!CK34="","",IF('DATA ENTRY'!R34="","",IF(AND($EF$4='DATA ENTRY'!G34,$EH$4='DATA ENTRY'!F34),'DATA ENTRY'!R34,"")))</f>
        <v/>
      </c>
      <c r="EN35" s="107" t="str">
        <f>IF('DATA ENTRY'!CK34="","",IF('DATA ENTRY'!S34="","",IF(AND($EF$4='DATA ENTRY'!G34,$EH$4='DATA ENTRY'!F34),'DATA ENTRY'!S34,"")))</f>
        <v/>
      </c>
      <c r="EO35" s="3" t="str">
        <f>IF('DATA ENTRY'!CK34="","",IF('DATA ENTRY'!E34="","",IF(AND($EF$4='DATA ENTRY'!G34,$EH$4='DATA ENTRY'!F34),'DATA ENTRY'!E34,"")))</f>
        <v/>
      </c>
      <c r="EP35" s="3" t="str">
        <f>IF('DATA ENTRY'!CK34="","",IF('DATA ENTRY'!D34="","",IF(AND($EF$4='DATA ENTRY'!G34,$EH$4='DATA ENTRY'!F34),'DATA ENTRY'!D34,"")))</f>
        <v/>
      </c>
      <c r="EQ35" s="3" t="str">
        <f>IF('DATA ENTRY'!CK34="","",IF('DATA ENTRY'!W34="","",IF(AND($EF$4='DATA ENTRY'!G34,$EH$4='DATA ENTRY'!F34),'DATA ENTRY'!W34,"")))</f>
        <v/>
      </c>
      <c r="ER35" s="3" t="str">
        <f>IF('DATA ENTRY'!CK34="","",IF('DATA ENTRY'!X34="","",IF(AND($EF$4='DATA ENTRY'!G34,$EH$4='DATA ENTRY'!F34),'DATA ENTRY'!X34,"")))</f>
        <v/>
      </c>
      <c r="ES35" s="108" t="str">
        <f t="shared" si="14"/>
        <v/>
      </c>
      <c r="ET35" s="108" t="str">
        <f>IF('DATA ENTRY'!CK34="","",IF('DATA ENTRY'!D34="","",IF(AND($EF$4='DATA ENTRY'!G34,$EH$4='DATA ENTRY'!F34),'DATA ENTRY'!G34,"")))</f>
        <v/>
      </c>
      <c r="EY35">
        <f t="shared" si="15"/>
        <v>0</v>
      </c>
    </row>
    <row r="36" spans="1:155">
      <c r="A36" t="str">
        <f>IF(S36=0,"",1+(MAX($A$7:A35)))</f>
        <v/>
      </c>
      <c r="B36" s="224">
        <v>30</v>
      </c>
      <c r="C36" s="3" t="str">
        <f>IF('DATA ENTRY'!CK35="","",IF('DATA ENTRY'!B35="","",IF($D$4="All Post",'DATA ENTRY'!B35,IF(AND($D$4='DATA ENTRY'!CK35),'DATA ENTRY'!B35,""))))</f>
        <v/>
      </c>
      <c r="D36" s="3" t="str">
        <f>IF('DATA ENTRY'!CK35="","",IF('DATA ENTRY'!C35="","",IF($D$4="All Post",'DATA ENTRY'!C35,IF(AND($D$4='DATA ENTRY'!CK35),'DATA ENTRY'!C35,""))))</f>
        <v/>
      </c>
      <c r="E36" s="4" t="str">
        <f>IF('DATA ENTRY'!CK35="","",IF('DATA ENTRY'!I35="","",IF($D$4="All Post",'DATA ENTRY'!I35,IF(AND($D$4='DATA ENTRY'!CK35),'DATA ENTRY'!I35,""))))</f>
        <v/>
      </c>
      <c r="F36" s="4" t="str">
        <f>IF('DATA ENTRY'!CK35="","",IF('DATA ENTRY'!CK35="","",IF($D$4="All Post",'DATA ENTRY'!CK35,IF(AND($D$4='DATA ENTRY'!CK35),'DATA ENTRY'!CK35,""))))</f>
        <v/>
      </c>
      <c r="G36" s="3" t="str">
        <f>IF('DATA ENTRY'!CK35="","",IF('DATA ENTRY'!N35="","",IF($D$4="All Post",'DATA ENTRY'!N35,IF(AND($D$4='DATA ENTRY'!CK35),'DATA ENTRY'!N35,""))))</f>
        <v/>
      </c>
      <c r="H36" s="107" t="str">
        <f>IF('DATA ENTRY'!CK35="","",IF('DATA ENTRY'!O35="","",IF($D$4="All Post",'DATA ENTRY'!O35,IF(AND($D$4='DATA ENTRY'!CK35),'DATA ENTRY'!O35,""))))</f>
        <v/>
      </c>
      <c r="I36" s="3" t="str">
        <f>IF('DATA ENTRY'!CK35="","",IF('DATA ENTRY'!P35="","",IF($D$4="All Post",'DATA ENTRY'!P35,IF(AND($D$4='DATA ENTRY'!CK35),'DATA ENTRY'!P35,""))))</f>
        <v/>
      </c>
      <c r="J36" s="107" t="str">
        <f>IF('DATA ENTRY'!CK35="","",IF('DATA ENTRY'!Q35="","",IF($D$4="All Post",'DATA ENTRY'!Q35,IF(AND($D$4='DATA ENTRY'!CK35),'DATA ENTRY'!Q35,""))))</f>
        <v/>
      </c>
      <c r="K36" s="3" t="str">
        <f>IF('DATA ENTRY'!CK35="","",IF('DATA ENTRY'!R35="","",IF($D$4="All Post",'DATA ENTRY'!R35,IF(AND($D$4='DATA ENTRY'!CK35),'DATA ENTRY'!R35,""))))</f>
        <v/>
      </c>
      <c r="L36" s="3" t="str">
        <f>IF('DATA ENTRY'!CK35="","",IF('DATA ENTRY'!S35="","",IF($D$4="All Post",'DATA ENTRY'!S35,IF(AND($D$4='DATA ENTRY'!CK35),'DATA ENTRY'!S35,""))))</f>
        <v/>
      </c>
      <c r="M36" s="3" t="str">
        <f>IF('DATA ENTRY'!CK35="","",IF('DATA ENTRY'!E35="","",IF($D$4="All Post",'DATA ENTRY'!E35,IF(AND($D$4='DATA ENTRY'!CK35),'DATA ENTRY'!E35,""))))</f>
        <v/>
      </c>
      <c r="N36" s="3" t="str">
        <f>IF('DATA ENTRY'!CK35="","",IF('DATA ENTRY'!W35="","",IF($D$4="All Post",'DATA ENTRY'!W35,IF(AND($D$4='DATA ENTRY'!CK35),'DATA ENTRY'!W35,""))))</f>
        <v/>
      </c>
      <c r="O36" s="3" t="str">
        <f>IF('DATA ENTRY'!CK35="","",IF('DATA ENTRY'!X35="","",IF($D$4="All Post",'DATA ENTRY'!X35,IF(AND($D$4='DATA ENTRY'!CK35),'DATA ENTRY'!X35,""))))</f>
        <v/>
      </c>
      <c r="P36" s="3" t="str">
        <f>IF('DATA ENTRY'!CK35="","",IF('DATA ENTRY'!G35="","",IF($D$4="All Post",'DATA ENTRY'!G35,IF(AND($D$4='DATA ENTRY'!CK35),'DATA ENTRY'!G35,""))))</f>
        <v/>
      </c>
      <c r="S36">
        <f t="shared" si="0"/>
        <v>0</v>
      </c>
      <c r="T36" t="str">
        <f t="shared" si="1"/>
        <v/>
      </c>
      <c r="Z36" s="82" t="s">
        <v>430</v>
      </c>
      <c r="BZ36" t="str">
        <f t="shared" si="2"/>
        <v/>
      </c>
      <c r="CA36" t="str">
        <f t="shared" si="3"/>
        <v/>
      </c>
      <c r="CB36" s="224">
        <v>30</v>
      </c>
      <c r="CC36" s="3" t="str">
        <f>IF('DATA ENTRY'!CK35="","",IF('DATA ENTRY'!B35="","",IF(AND($CD$4='DATA ENTRY'!CK35,$CG$4='DATA ENTRY'!D35),'DATA ENTRY'!B35,"")))</f>
        <v/>
      </c>
      <c r="CD36" s="3" t="str">
        <f>IF('DATA ENTRY'!CK35="","",IF('DATA ENTRY'!C35="","",IF(AND($CD$4='DATA ENTRY'!CK35,$CG$4='DATA ENTRY'!D35),'DATA ENTRY'!C35,"")))</f>
        <v/>
      </c>
      <c r="CE36" s="4" t="str">
        <f>IF('DATA ENTRY'!CK35="","",IF('DATA ENTRY'!I35="","",IF(AND($CD$4='DATA ENTRY'!CK35,$CG$4='DATA ENTRY'!D35),'DATA ENTRY'!I35,"")))</f>
        <v/>
      </c>
      <c r="CF36" s="4" t="str">
        <f>IF('DATA ENTRY'!CK35="","",IF('DATA ENTRY'!CK35="","",IF(AND($CD$4='DATA ENTRY'!CK35,$CG$4='DATA ENTRY'!D35),'DATA ENTRY'!CK35,"")))</f>
        <v/>
      </c>
      <c r="CG36" s="3" t="str">
        <f>IF('DATA ENTRY'!CK35="","",IF('DATA ENTRY'!N35="","",IF(AND($CD$4='DATA ENTRY'!CK35,$CG$4='DATA ENTRY'!D35),'DATA ENTRY'!N35,"")))</f>
        <v/>
      </c>
      <c r="CH36" s="107" t="str">
        <f>IF('DATA ENTRY'!CK35="","",IF('DATA ENTRY'!O35="","",IF(AND($CD$4='DATA ENTRY'!CK35,$CG$4='DATA ENTRY'!D35),'DATA ENTRY'!O35,"")))</f>
        <v/>
      </c>
      <c r="CI36" s="3" t="str">
        <f>IF('DATA ENTRY'!CK35="","",IF('DATA ENTRY'!P35="","",IF(AND($CD$4='DATA ENTRY'!CK35,$CG$4='DATA ENTRY'!D35),'DATA ENTRY'!P35,"")))</f>
        <v/>
      </c>
      <c r="CJ36" s="107" t="str">
        <f>IF('DATA ENTRY'!CK35="","",IF('DATA ENTRY'!Q35="","",IF(AND($CD$4='DATA ENTRY'!CK35,$CG$4='DATA ENTRY'!D35),'DATA ENTRY'!Q35,"")))</f>
        <v/>
      </c>
      <c r="CK36" s="3" t="str">
        <f>IF('DATA ENTRY'!CK35="","",IF('DATA ENTRY'!R35="","",IF(AND($CD$4='DATA ENTRY'!CK35,$CG$4='DATA ENTRY'!D35),'DATA ENTRY'!R35,"")))</f>
        <v/>
      </c>
      <c r="CL36" s="3" t="str">
        <f>IF('DATA ENTRY'!CK35="","",IF('DATA ENTRY'!S35="","",IF(AND($CD$4='DATA ENTRY'!CK35,$CG$4='DATA ENTRY'!D35),'DATA ENTRY'!S35,"")))</f>
        <v/>
      </c>
      <c r="CM36" s="3" t="str">
        <f>IF('DATA ENTRY'!CK35="","",IF('DATA ENTRY'!E35="","",IF(AND($CD$4='DATA ENTRY'!CK35,$CG$4='DATA ENTRY'!D35),'DATA ENTRY'!E35,"")))</f>
        <v/>
      </c>
      <c r="CN36" s="3" t="str">
        <f>IF('DATA ENTRY'!CK35="","",IF('DATA ENTRY'!W35="","",IF(AND($CD$4='DATA ENTRY'!CK35,$CG$4='DATA ENTRY'!D35),'DATA ENTRY'!W35,"")))</f>
        <v/>
      </c>
      <c r="CO36" s="3" t="str">
        <f>IF('DATA ENTRY'!CK35="","",IF('DATA ENTRY'!X35="","",IF(AND($CD$4='DATA ENTRY'!CK35,$CG$4='DATA ENTRY'!D35),'DATA ENTRY'!X35,"")))</f>
        <v/>
      </c>
      <c r="CP36" s="108" t="str">
        <f t="shared" si="4"/>
        <v/>
      </c>
      <c r="CQ36" s="108" t="str">
        <f>IF('DATA ENTRY'!CK35="","",IF('DATA ENTRY'!G35="","",IF(AND($CD$4='DATA ENTRY'!CK35,$CG$4='DATA ENTRY'!D35),'DATA ENTRY'!G35,"")))</f>
        <v/>
      </c>
      <c r="CR36" s="230" t="str">
        <f>IF('DATA ENTRY'!CK35="","",IF('DATA ENTRY'!D35="","",IF(AND($CD$4='DATA ENTRY'!CK35,$CG$4='DATA ENTRY'!D35),'DATA ENTRY'!D35,"")))</f>
        <v/>
      </c>
      <c r="CS36">
        <f t="shared" si="5"/>
        <v>0</v>
      </c>
      <c r="CT36">
        <f t="shared" si="6"/>
        <v>0</v>
      </c>
      <c r="CV36" s="139"/>
      <c r="CX36">
        <f t="shared" si="7"/>
        <v>0</v>
      </c>
      <c r="DB36" t="str">
        <f t="shared" si="16"/>
        <v/>
      </c>
      <c r="DC36" t="str">
        <f t="shared" si="17"/>
        <v/>
      </c>
      <c r="DD36" s="224">
        <v>30</v>
      </c>
      <c r="DE36" s="3" t="str">
        <f>IF('DATA ENTRY'!CK35="","",IF('DATA ENTRY'!B35="","",IF(AND($DF$4='DATA ENTRY'!D35),'DATA ENTRY'!B35,"")))</f>
        <v/>
      </c>
      <c r="DF36" s="3" t="str">
        <f>IF('DATA ENTRY'!CK35="","",IF('DATA ENTRY'!C35="","",IF(AND($DF$4='DATA ENTRY'!D35),'DATA ENTRY'!C35,"")))</f>
        <v/>
      </c>
      <c r="DG36" s="4" t="str">
        <f>IF('DATA ENTRY'!CK35="","",IF('DATA ENTRY'!I35="","",IF(AND($DF$4='DATA ENTRY'!D35),'DATA ENTRY'!I35,"")))</f>
        <v/>
      </c>
      <c r="DH36" s="4" t="str">
        <f>IF('DATA ENTRY'!CK35="","",IF('DATA ENTRY'!CK35="","",IF(AND($DF$4='DATA ENTRY'!D35),'DATA ENTRY'!CK35,"")))</f>
        <v/>
      </c>
      <c r="DI36" s="3" t="str">
        <f>IF('DATA ENTRY'!CK35="","",IF('DATA ENTRY'!N35="","",IF(AND($DF$4='DATA ENTRY'!D35),'DATA ENTRY'!N35,"")))</f>
        <v/>
      </c>
      <c r="DJ36" s="107" t="str">
        <f>IF('DATA ENTRY'!CK35="","",IF('DATA ENTRY'!O35="","",IF(AND($DF$4='DATA ENTRY'!D35),'DATA ENTRY'!O35,"")))</f>
        <v/>
      </c>
      <c r="DK36" s="3" t="str">
        <f>IF('DATA ENTRY'!CK35="","",IF('DATA ENTRY'!P35="","",IF(AND($DF$4='DATA ENTRY'!D35),'DATA ENTRY'!P35,"")))</f>
        <v/>
      </c>
      <c r="DL36" s="107" t="str">
        <f>IF('DATA ENTRY'!CK35="","",IF('DATA ENTRY'!Q35="","",IF(AND($DF$4='DATA ENTRY'!D35),'DATA ENTRY'!Q35,"")))</f>
        <v/>
      </c>
      <c r="DM36" s="3" t="str">
        <f>IF('DATA ENTRY'!CK35="","",IF('DATA ENTRY'!R35="","",IF(AND($DF$4='DATA ENTRY'!D35),'DATA ENTRY'!R35,"")))</f>
        <v/>
      </c>
      <c r="DN36" s="107" t="str">
        <f>IF('DATA ENTRY'!CK35="","",IF('DATA ENTRY'!S35="","",IF(AND($DF$4='DATA ENTRY'!D35),'DATA ENTRY'!S35,"")))</f>
        <v/>
      </c>
      <c r="DO36" s="3" t="str">
        <f>IF('DATA ENTRY'!CK35="","",IF('DATA ENTRY'!E35="","",IF(AND($DF$4='DATA ENTRY'!D35),'DATA ENTRY'!E35,"")))</f>
        <v/>
      </c>
      <c r="DP36" s="3" t="str">
        <f>IF('DATA ENTRY'!CK35="","",IF('DATA ENTRY'!D35="","",IF(AND($DF$4='DATA ENTRY'!D35),'DATA ENTRY'!D35,"")))</f>
        <v/>
      </c>
      <c r="DQ36" s="3" t="str">
        <f>IF('DATA ENTRY'!CK35="","",IF('DATA ENTRY'!W35="","",IF(AND($DF$4='DATA ENTRY'!D35),'DATA ENTRY'!W35,"")))</f>
        <v/>
      </c>
      <c r="DR36" s="3" t="str">
        <f>IF('DATA ENTRY'!CK35="","",IF('DATA ENTRY'!X35="","",IF(AND($DF$4='DATA ENTRY'!D35),'DATA ENTRY'!X35,"")))</f>
        <v/>
      </c>
      <c r="DS36" s="108" t="str">
        <f t="shared" si="10"/>
        <v/>
      </c>
      <c r="DT36" s="108" t="str">
        <f>IF('DATA ENTRY'!CK35="","",IF('DATA ENTRY'!D35="","",IF(AND($DF$4='DATA ENTRY'!D35),'DATA ENTRY'!G35,"")))</f>
        <v/>
      </c>
      <c r="DY36">
        <f t="shared" si="11"/>
        <v>0</v>
      </c>
      <c r="EB36" t="str">
        <f t="shared" si="12"/>
        <v/>
      </c>
      <c r="EC36" t="str">
        <f t="shared" si="13"/>
        <v/>
      </c>
      <c r="ED36" s="224">
        <v>30</v>
      </c>
      <c r="EE36" s="3" t="str">
        <f>IF('DATA ENTRY'!CK35="","",IF('DATA ENTRY'!B35="","",IF(AND($EF$4='DATA ENTRY'!G35,$EH$4='DATA ENTRY'!F35),'DATA ENTRY'!B35,"")))</f>
        <v/>
      </c>
      <c r="EF36" s="3" t="str">
        <f>IF('DATA ENTRY'!CK35="","",IF('DATA ENTRY'!C35="","",IF(AND($EF$4='DATA ENTRY'!G35,$EH$4='DATA ENTRY'!F35),'DATA ENTRY'!C35,"")))</f>
        <v/>
      </c>
      <c r="EG36" s="4" t="str">
        <f>IF('DATA ENTRY'!CK35="","",IF('DATA ENTRY'!I35="","",IF(AND($EF$4='DATA ENTRY'!G35,$EH$4='DATA ENTRY'!F35),'DATA ENTRY'!I35,"")))</f>
        <v/>
      </c>
      <c r="EH36" s="4" t="str">
        <f>IF('DATA ENTRY'!CK35="","",IF('DATA ENTRY'!CK35="","",IF(AND($EF$4='DATA ENTRY'!G35,$EH$4='DATA ENTRY'!F35),'DATA ENTRY'!CK35,"")))</f>
        <v/>
      </c>
      <c r="EI36" s="3" t="str">
        <f>IF('DATA ENTRY'!CK35="","",IF('DATA ENTRY'!N35="","",IF(AND($EF$4='DATA ENTRY'!G35,$EH$4='DATA ENTRY'!F35),'DATA ENTRY'!N35,"")))</f>
        <v/>
      </c>
      <c r="EJ36" s="107" t="str">
        <f>IF('DATA ENTRY'!CK35="","",IF('DATA ENTRY'!O35="","",IF(AND($EF$4='DATA ENTRY'!G35,$EH$4='DATA ENTRY'!F35),'DATA ENTRY'!O35,"")))</f>
        <v/>
      </c>
      <c r="EK36" s="3" t="str">
        <f>IF('DATA ENTRY'!CK35="","",IF('DATA ENTRY'!P35="","",IF(AND($EF$4='DATA ENTRY'!G35,$EH$4='DATA ENTRY'!F35),'DATA ENTRY'!P35,"")))</f>
        <v/>
      </c>
      <c r="EL36" s="107" t="str">
        <f>IF('DATA ENTRY'!CK35="","",IF('DATA ENTRY'!Q35="","",IF(AND($EF$4='DATA ENTRY'!G35,$EH$4='DATA ENTRY'!F35),'DATA ENTRY'!Q35,"")))</f>
        <v/>
      </c>
      <c r="EM36" s="3" t="str">
        <f>IF('DATA ENTRY'!CK35="","",IF('DATA ENTRY'!R35="","",IF(AND($EF$4='DATA ENTRY'!G35,$EH$4='DATA ENTRY'!F35),'DATA ENTRY'!R35,"")))</f>
        <v/>
      </c>
      <c r="EN36" s="107" t="str">
        <f>IF('DATA ENTRY'!CK35="","",IF('DATA ENTRY'!S35="","",IF(AND($EF$4='DATA ENTRY'!G35,$EH$4='DATA ENTRY'!F35),'DATA ENTRY'!S35,"")))</f>
        <v/>
      </c>
      <c r="EO36" s="3" t="str">
        <f>IF('DATA ENTRY'!CK35="","",IF('DATA ENTRY'!E35="","",IF(AND($EF$4='DATA ENTRY'!G35,$EH$4='DATA ENTRY'!F35),'DATA ENTRY'!E35,"")))</f>
        <v/>
      </c>
      <c r="EP36" s="3" t="str">
        <f>IF('DATA ENTRY'!CK35="","",IF('DATA ENTRY'!D35="","",IF(AND($EF$4='DATA ENTRY'!G35,$EH$4='DATA ENTRY'!F35),'DATA ENTRY'!D35,"")))</f>
        <v/>
      </c>
      <c r="EQ36" s="3" t="str">
        <f>IF('DATA ENTRY'!CK35="","",IF('DATA ENTRY'!W35="","",IF(AND($EF$4='DATA ENTRY'!G35,$EH$4='DATA ENTRY'!F35),'DATA ENTRY'!W35,"")))</f>
        <v/>
      </c>
      <c r="ER36" s="3" t="str">
        <f>IF('DATA ENTRY'!CK35="","",IF('DATA ENTRY'!X35="","",IF(AND($EF$4='DATA ENTRY'!G35,$EH$4='DATA ENTRY'!F35),'DATA ENTRY'!X35,"")))</f>
        <v/>
      </c>
      <c r="ES36" s="108" t="str">
        <f t="shared" si="14"/>
        <v/>
      </c>
      <c r="ET36" s="108" t="str">
        <f>IF('DATA ENTRY'!CK35="","",IF('DATA ENTRY'!D35="","",IF(AND($EF$4='DATA ENTRY'!G35,$EH$4='DATA ENTRY'!F35),'DATA ENTRY'!G35,"")))</f>
        <v/>
      </c>
      <c r="EY36">
        <f t="shared" si="15"/>
        <v>0</v>
      </c>
    </row>
    <row r="37" spans="1:155">
      <c r="A37" t="str">
        <f>IF(S37=0,"",1+(MAX($A$7:A36)))</f>
        <v/>
      </c>
      <c r="B37" s="224">
        <v>31</v>
      </c>
      <c r="C37" s="3" t="str">
        <f>IF('DATA ENTRY'!CK36="","",IF('DATA ENTRY'!B36="","",IF($D$4="All Post",'DATA ENTRY'!B36,IF(AND($D$4='DATA ENTRY'!CK36),'DATA ENTRY'!B36,""))))</f>
        <v/>
      </c>
      <c r="D37" s="3" t="str">
        <f>IF('DATA ENTRY'!CK36="","",IF('DATA ENTRY'!C36="","",IF($D$4="All Post",'DATA ENTRY'!C36,IF(AND($D$4='DATA ENTRY'!CK36),'DATA ENTRY'!C36,""))))</f>
        <v/>
      </c>
      <c r="E37" s="4" t="str">
        <f>IF('DATA ENTRY'!CK36="","",IF('DATA ENTRY'!I36="","",IF($D$4="All Post",'DATA ENTRY'!I36,IF(AND($D$4='DATA ENTRY'!CK36),'DATA ENTRY'!I36,""))))</f>
        <v/>
      </c>
      <c r="F37" s="4" t="str">
        <f>IF('DATA ENTRY'!CK36="","",IF('DATA ENTRY'!CK36="","",IF($D$4="All Post",'DATA ENTRY'!CK36,IF(AND($D$4='DATA ENTRY'!CK36),'DATA ENTRY'!CK36,""))))</f>
        <v/>
      </c>
      <c r="G37" s="3" t="str">
        <f>IF('DATA ENTRY'!CK36="","",IF('DATA ENTRY'!N36="","",IF($D$4="All Post",'DATA ENTRY'!N36,IF(AND($D$4='DATA ENTRY'!CK36),'DATA ENTRY'!N36,""))))</f>
        <v/>
      </c>
      <c r="H37" s="107" t="str">
        <f>IF('DATA ENTRY'!CK36="","",IF('DATA ENTRY'!O36="","",IF($D$4="All Post",'DATA ENTRY'!O36,IF(AND($D$4='DATA ENTRY'!CK36),'DATA ENTRY'!O36,""))))</f>
        <v/>
      </c>
      <c r="I37" s="3" t="str">
        <f>IF('DATA ENTRY'!CK36="","",IF('DATA ENTRY'!P36="","",IF($D$4="All Post",'DATA ENTRY'!P36,IF(AND($D$4='DATA ENTRY'!CK36),'DATA ENTRY'!P36,""))))</f>
        <v/>
      </c>
      <c r="J37" s="107" t="str">
        <f>IF('DATA ENTRY'!CK36="","",IF('DATA ENTRY'!Q36="","",IF($D$4="All Post",'DATA ENTRY'!Q36,IF(AND($D$4='DATA ENTRY'!CK36),'DATA ENTRY'!Q36,""))))</f>
        <v/>
      </c>
      <c r="K37" s="3" t="str">
        <f>IF('DATA ENTRY'!CK36="","",IF('DATA ENTRY'!R36="","",IF($D$4="All Post",'DATA ENTRY'!R36,IF(AND($D$4='DATA ENTRY'!CK36),'DATA ENTRY'!R36,""))))</f>
        <v/>
      </c>
      <c r="L37" s="3" t="str">
        <f>IF('DATA ENTRY'!CK36="","",IF('DATA ENTRY'!S36="","",IF($D$4="All Post",'DATA ENTRY'!S36,IF(AND($D$4='DATA ENTRY'!CK36),'DATA ENTRY'!S36,""))))</f>
        <v/>
      </c>
      <c r="M37" s="3" t="str">
        <f>IF('DATA ENTRY'!CK36="","",IF('DATA ENTRY'!E36="","",IF($D$4="All Post",'DATA ENTRY'!E36,IF(AND($D$4='DATA ENTRY'!CK36),'DATA ENTRY'!E36,""))))</f>
        <v/>
      </c>
      <c r="N37" s="3" t="str">
        <f>IF('DATA ENTRY'!CK36="","",IF('DATA ENTRY'!W36="","",IF($D$4="All Post",'DATA ENTRY'!W36,IF(AND($D$4='DATA ENTRY'!CK36),'DATA ENTRY'!W36,""))))</f>
        <v/>
      </c>
      <c r="O37" s="3" t="str">
        <f>IF('DATA ENTRY'!CK36="","",IF('DATA ENTRY'!X36="","",IF($D$4="All Post",'DATA ENTRY'!X36,IF(AND($D$4='DATA ENTRY'!CK36),'DATA ENTRY'!X36,""))))</f>
        <v/>
      </c>
      <c r="P37" s="3" t="str">
        <f>IF('DATA ENTRY'!CK36="","",IF('DATA ENTRY'!G36="","",IF($D$4="All Post",'DATA ENTRY'!G36,IF(AND($D$4='DATA ENTRY'!CK36),'DATA ENTRY'!G36,""))))</f>
        <v/>
      </c>
      <c r="S37">
        <f t="shared" si="0"/>
        <v>0</v>
      </c>
      <c r="T37" t="str">
        <f t="shared" si="1"/>
        <v/>
      </c>
      <c r="Z37" s="82" t="s">
        <v>465</v>
      </c>
      <c r="BZ37" t="str">
        <f t="shared" si="2"/>
        <v/>
      </c>
      <c r="CA37" t="str">
        <f t="shared" si="3"/>
        <v/>
      </c>
      <c r="CB37" s="224">
        <v>31</v>
      </c>
      <c r="CC37" s="3" t="str">
        <f>IF('DATA ENTRY'!CK36="","",IF('DATA ENTRY'!B36="","",IF(AND($CD$4='DATA ENTRY'!CK36,$CG$4='DATA ENTRY'!D36),'DATA ENTRY'!B36,"")))</f>
        <v/>
      </c>
      <c r="CD37" s="3" t="str">
        <f>IF('DATA ENTRY'!CK36="","",IF('DATA ENTRY'!C36="","",IF(AND($CD$4='DATA ENTRY'!CK36,$CG$4='DATA ENTRY'!D36),'DATA ENTRY'!C36,"")))</f>
        <v/>
      </c>
      <c r="CE37" s="4" t="str">
        <f>IF('DATA ENTRY'!CK36="","",IF('DATA ENTRY'!I36="","",IF(AND($CD$4='DATA ENTRY'!CK36,$CG$4='DATA ENTRY'!D36),'DATA ENTRY'!I36,"")))</f>
        <v/>
      </c>
      <c r="CF37" s="4" t="str">
        <f>IF('DATA ENTRY'!CK36="","",IF('DATA ENTRY'!CK36="","",IF(AND($CD$4='DATA ENTRY'!CK36,$CG$4='DATA ENTRY'!D36),'DATA ENTRY'!CK36,"")))</f>
        <v/>
      </c>
      <c r="CG37" s="3" t="str">
        <f>IF('DATA ENTRY'!CK36="","",IF('DATA ENTRY'!N36="","",IF(AND($CD$4='DATA ENTRY'!CK36,$CG$4='DATA ENTRY'!D36),'DATA ENTRY'!N36,"")))</f>
        <v/>
      </c>
      <c r="CH37" s="107" t="str">
        <f>IF('DATA ENTRY'!CK36="","",IF('DATA ENTRY'!O36="","",IF(AND($CD$4='DATA ENTRY'!CK36,$CG$4='DATA ENTRY'!D36),'DATA ENTRY'!O36,"")))</f>
        <v/>
      </c>
      <c r="CI37" s="3" t="str">
        <f>IF('DATA ENTRY'!CK36="","",IF('DATA ENTRY'!P36="","",IF(AND($CD$4='DATA ENTRY'!CK36,$CG$4='DATA ENTRY'!D36),'DATA ENTRY'!P36,"")))</f>
        <v/>
      </c>
      <c r="CJ37" s="107" t="str">
        <f>IF('DATA ENTRY'!CK36="","",IF('DATA ENTRY'!Q36="","",IF(AND($CD$4='DATA ENTRY'!CK36,$CG$4='DATA ENTRY'!D36),'DATA ENTRY'!Q36,"")))</f>
        <v/>
      </c>
      <c r="CK37" s="3" t="str">
        <f>IF('DATA ENTRY'!CK36="","",IF('DATA ENTRY'!R36="","",IF(AND($CD$4='DATA ENTRY'!CK36,$CG$4='DATA ENTRY'!D36),'DATA ENTRY'!R36,"")))</f>
        <v/>
      </c>
      <c r="CL37" s="3" t="str">
        <f>IF('DATA ENTRY'!CK36="","",IF('DATA ENTRY'!S36="","",IF(AND($CD$4='DATA ENTRY'!CK36,$CG$4='DATA ENTRY'!D36),'DATA ENTRY'!S36,"")))</f>
        <v/>
      </c>
      <c r="CM37" s="3" t="str">
        <f>IF('DATA ENTRY'!CK36="","",IF('DATA ENTRY'!E36="","",IF(AND($CD$4='DATA ENTRY'!CK36,$CG$4='DATA ENTRY'!D36),'DATA ENTRY'!E36,"")))</f>
        <v/>
      </c>
      <c r="CN37" s="3" t="str">
        <f>IF('DATA ENTRY'!CK36="","",IF('DATA ENTRY'!W36="","",IF(AND($CD$4='DATA ENTRY'!CK36,$CG$4='DATA ENTRY'!D36),'DATA ENTRY'!W36,"")))</f>
        <v/>
      </c>
      <c r="CO37" s="3" t="str">
        <f>IF('DATA ENTRY'!CK36="","",IF('DATA ENTRY'!X36="","",IF(AND($CD$4='DATA ENTRY'!CK36,$CG$4='DATA ENTRY'!D36),'DATA ENTRY'!X36,"")))</f>
        <v/>
      </c>
      <c r="CP37" s="108" t="str">
        <f t="shared" si="4"/>
        <v/>
      </c>
      <c r="CQ37" s="108" t="str">
        <f>IF('DATA ENTRY'!CK36="","",IF('DATA ENTRY'!G36="","",IF(AND($CD$4='DATA ENTRY'!CK36,$CG$4='DATA ENTRY'!D36),'DATA ENTRY'!G36,"")))</f>
        <v/>
      </c>
      <c r="CR37" s="230" t="str">
        <f>IF('DATA ENTRY'!CK36="","",IF('DATA ENTRY'!D36="","",IF(AND($CD$4='DATA ENTRY'!CK36,$CG$4='DATA ENTRY'!D36),'DATA ENTRY'!D36,"")))</f>
        <v/>
      </c>
      <c r="CS37">
        <f t="shared" si="5"/>
        <v>0</v>
      </c>
      <c r="CT37">
        <f t="shared" si="6"/>
        <v>0</v>
      </c>
      <c r="CV37" s="139"/>
      <c r="CX37">
        <f t="shared" si="7"/>
        <v>0</v>
      </c>
      <c r="DB37" t="str">
        <f t="shared" si="16"/>
        <v/>
      </c>
      <c r="DC37" t="str">
        <f t="shared" si="17"/>
        <v/>
      </c>
      <c r="DD37" s="224">
        <v>31</v>
      </c>
      <c r="DE37" s="3" t="str">
        <f>IF('DATA ENTRY'!CK36="","",IF('DATA ENTRY'!B36="","",IF(AND($DF$4='DATA ENTRY'!D36),'DATA ENTRY'!B36,"")))</f>
        <v/>
      </c>
      <c r="DF37" s="3" t="str">
        <f>IF('DATA ENTRY'!CK36="","",IF('DATA ENTRY'!C36="","",IF(AND($DF$4='DATA ENTRY'!D36),'DATA ENTRY'!C36,"")))</f>
        <v/>
      </c>
      <c r="DG37" s="4" t="str">
        <f>IF('DATA ENTRY'!CK36="","",IF('DATA ENTRY'!I36="","",IF(AND($DF$4='DATA ENTRY'!D36),'DATA ENTRY'!I36,"")))</f>
        <v/>
      </c>
      <c r="DH37" s="4" t="str">
        <f>IF('DATA ENTRY'!CK36="","",IF('DATA ENTRY'!CK36="","",IF(AND($DF$4='DATA ENTRY'!D36),'DATA ENTRY'!CK36,"")))</f>
        <v/>
      </c>
      <c r="DI37" s="3" t="str">
        <f>IF('DATA ENTRY'!CK36="","",IF('DATA ENTRY'!N36="","",IF(AND($DF$4='DATA ENTRY'!D36),'DATA ENTRY'!N36,"")))</f>
        <v/>
      </c>
      <c r="DJ37" s="107" t="str">
        <f>IF('DATA ENTRY'!CK36="","",IF('DATA ENTRY'!O36="","",IF(AND($DF$4='DATA ENTRY'!D36),'DATA ENTRY'!O36,"")))</f>
        <v/>
      </c>
      <c r="DK37" s="3" t="str">
        <f>IF('DATA ENTRY'!CK36="","",IF('DATA ENTRY'!P36="","",IF(AND($DF$4='DATA ENTRY'!D36),'DATA ENTRY'!P36,"")))</f>
        <v/>
      </c>
      <c r="DL37" s="107" t="str">
        <f>IF('DATA ENTRY'!CK36="","",IF('DATA ENTRY'!Q36="","",IF(AND($DF$4='DATA ENTRY'!D36),'DATA ENTRY'!Q36,"")))</f>
        <v/>
      </c>
      <c r="DM37" s="3" t="str">
        <f>IF('DATA ENTRY'!CK36="","",IF('DATA ENTRY'!R36="","",IF(AND($DF$4='DATA ENTRY'!D36),'DATA ENTRY'!R36,"")))</f>
        <v/>
      </c>
      <c r="DN37" s="107" t="str">
        <f>IF('DATA ENTRY'!CK36="","",IF('DATA ENTRY'!S36="","",IF(AND($DF$4='DATA ENTRY'!D36),'DATA ENTRY'!S36,"")))</f>
        <v/>
      </c>
      <c r="DO37" s="3" t="str">
        <f>IF('DATA ENTRY'!CK36="","",IF('DATA ENTRY'!E36="","",IF(AND($DF$4='DATA ENTRY'!D36),'DATA ENTRY'!E36,"")))</f>
        <v/>
      </c>
      <c r="DP37" s="3" t="str">
        <f>IF('DATA ENTRY'!CK36="","",IF('DATA ENTRY'!D36="","",IF(AND($DF$4='DATA ENTRY'!D36),'DATA ENTRY'!D36,"")))</f>
        <v/>
      </c>
      <c r="DQ37" s="3" t="str">
        <f>IF('DATA ENTRY'!CK36="","",IF('DATA ENTRY'!W36="","",IF(AND($DF$4='DATA ENTRY'!D36),'DATA ENTRY'!W36,"")))</f>
        <v/>
      </c>
      <c r="DR37" s="3" t="str">
        <f>IF('DATA ENTRY'!CK36="","",IF('DATA ENTRY'!X36="","",IF(AND($DF$4='DATA ENTRY'!D36),'DATA ENTRY'!X36,"")))</f>
        <v/>
      </c>
      <c r="DS37" s="108" t="str">
        <f t="shared" si="10"/>
        <v/>
      </c>
      <c r="DT37" s="108" t="str">
        <f>IF('DATA ENTRY'!CK36="","",IF('DATA ENTRY'!D36="","",IF(AND($DF$4='DATA ENTRY'!D36),'DATA ENTRY'!G36,"")))</f>
        <v/>
      </c>
      <c r="DY37">
        <f t="shared" si="11"/>
        <v>0</v>
      </c>
      <c r="EB37" t="str">
        <f t="shared" si="12"/>
        <v/>
      </c>
      <c r="EC37" t="str">
        <f t="shared" si="13"/>
        <v/>
      </c>
      <c r="ED37" s="224">
        <v>31</v>
      </c>
      <c r="EE37" s="3" t="str">
        <f>IF('DATA ENTRY'!CK36="","",IF('DATA ENTRY'!B36="","",IF(AND($EF$4='DATA ENTRY'!G36,$EH$4='DATA ENTRY'!F36),'DATA ENTRY'!B36,"")))</f>
        <v/>
      </c>
      <c r="EF37" s="3" t="str">
        <f>IF('DATA ENTRY'!CK36="","",IF('DATA ENTRY'!C36="","",IF(AND($EF$4='DATA ENTRY'!G36,$EH$4='DATA ENTRY'!F36),'DATA ENTRY'!C36,"")))</f>
        <v/>
      </c>
      <c r="EG37" s="4" t="str">
        <f>IF('DATA ENTRY'!CK36="","",IF('DATA ENTRY'!I36="","",IF(AND($EF$4='DATA ENTRY'!G36,$EH$4='DATA ENTRY'!F36),'DATA ENTRY'!I36,"")))</f>
        <v/>
      </c>
      <c r="EH37" s="4" t="str">
        <f>IF('DATA ENTRY'!CK36="","",IF('DATA ENTRY'!CK36="","",IF(AND($EF$4='DATA ENTRY'!G36,$EH$4='DATA ENTRY'!F36),'DATA ENTRY'!CK36,"")))</f>
        <v/>
      </c>
      <c r="EI37" s="3" t="str">
        <f>IF('DATA ENTRY'!CK36="","",IF('DATA ENTRY'!N36="","",IF(AND($EF$4='DATA ENTRY'!G36,$EH$4='DATA ENTRY'!F36),'DATA ENTRY'!N36,"")))</f>
        <v/>
      </c>
      <c r="EJ37" s="107" t="str">
        <f>IF('DATA ENTRY'!CK36="","",IF('DATA ENTRY'!O36="","",IF(AND($EF$4='DATA ENTRY'!G36,$EH$4='DATA ENTRY'!F36),'DATA ENTRY'!O36,"")))</f>
        <v/>
      </c>
      <c r="EK37" s="3" t="str">
        <f>IF('DATA ENTRY'!CK36="","",IF('DATA ENTRY'!P36="","",IF(AND($EF$4='DATA ENTRY'!G36,$EH$4='DATA ENTRY'!F36),'DATA ENTRY'!P36,"")))</f>
        <v/>
      </c>
      <c r="EL37" s="107" t="str">
        <f>IF('DATA ENTRY'!CK36="","",IF('DATA ENTRY'!Q36="","",IF(AND($EF$4='DATA ENTRY'!G36,$EH$4='DATA ENTRY'!F36),'DATA ENTRY'!Q36,"")))</f>
        <v/>
      </c>
      <c r="EM37" s="3" t="str">
        <f>IF('DATA ENTRY'!CK36="","",IF('DATA ENTRY'!R36="","",IF(AND($EF$4='DATA ENTRY'!G36,$EH$4='DATA ENTRY'!F36),'DATA ENTRY'!R36,"")))</f>
        <v/>
      </c>
      <c r="EN37" s="107" t="str">
        <f>IF('DATA ENTRY'!CK36="","",IF('DATA ENTRY'!S36="","",IF(AND($EF$4='DATA ENTRY'!G36,$EH$4='DATA ENTRY'!F36),'DATA ENTRY'!S36,"")))</f>
        <v/>
      </c>
      <c r="EO37" s="3" t="str">
        <f>IF('DATA ENTRY'!CK36="","",IF('DATA ENTRY'!E36="","",IF(AND($EF$4='DATA ENTRY'!G36,$EH$4='DATA ENTRY'!F36),'DATA ENTRY'!E36,"")))</f>
        <v/>
      </c>
      <c r="EP37" s="3" t="str">
        <f>IF('DATA ENTRY'!CK36="","",IF('DATA ENTRY'!D36="","",IF(AND($EF$4='DATA ENTRY'!G36,$EH$4='DATA ENTRY'!F36),'DATA ENTRY'!D36,"")))</f>
        <v/>
      </c>
      <c r="EQ37" s="3" t="str">
        <f>IF('DATA ENTRY'!CK36="","",IF('DATA ENTRY'!W36="","",IF(AND($EF$4='DATA ENTRY'!G36,$EH$4='DATA ENTRY'!F36),'DATA ENTRY'!W36,"")))</f>
        <v/>
      </c>
      <c r="ER37" s="3" t="str">
        <f>IF('DATA ENTRY'!CK36="","",IF('DATA ENTRY'!X36="","",IF(AND($EF$4='DATA ENTRY'!G36,$EH$4='DATA ENTRY'!F36),'DATA ENTRY'!X36,"")))</f>
        <v/>
      </c>
      <c r="ES37" s="108" t="str">
        <f t="shared" si="14"/>
        <v/>
      </c>
      <c r="ET37" s="108" t="str">
        <f>IF('DATA ENTRY'!CK36="","",IF('DATA ENTRY'!D36="","",IF(AND($EF$4='DATA ENTRY'!G36,$EH$4='DATA ENTRY'!F36),'DATA ENTRY'!G36,"")))</f>
        <v/>
      </c>
      <c r="EY37">
        <f t="shared" si="15"/>
        <v>0</v>
      </c>
    </row>
    <row r="38" spans="1:155">
      <c r="A38" t="str">
        <f>IF(S38=0,"",1+(MAX($A$7:A37)))</f>
        <v/>
      </c>
      <c r="B38" s="224">
        <v>32</v>
      </c>
      <c r="C38" s="3" t="str">
        <f>IF('DATA ENTRY'!CK37="","",IF('DATA ENTRY'!B37="","",IF($D$4="All Post",'DATA ENTRY'!B37,IF(AND($D$4='DATA ENTRY'!CK37),'DATA ENTRY'!B37,""))))</f>
        <v/>
      </c>
      <c r="D38" s="3" t="str">
        <f>IF('DATA ENTRY'!CK37="","",IF('DATA ENTRY'!C37="","",IF($D$4="All Post",'DATA ENTRY'!C37,IF(AND($D$4='DATA ENTRY'!CK37),'DATA ENTRY'!C37,""))))</f>
        <v/>
      </c>
      <c r="E38" s="4" t="str">
        <f>IF('DATA ENTRY'!CK37="","",IF('DATA ENTRY'!I37="","",IF($D$4="All Post",'DATA ENTRY'!I37,IF(AND($D$4='DATA ENTRY'!CK37),'DATA ENTRY'!I37,""))))</f>
        <v/>
      </c>
      <c r="F38" s="4" t="str">
        <f>IF('DATA ENTRY'!CK37="","",IF('DATA ENTRY'!CK37="","",IF($D$4="All Post",'DATA ENTRY'!CK37,IF(AND($D$4='DATA ENTRY'!CK37),'DATA ENTRY'!CK37,""))))</f>
        <v/>
      </c>
      <c r="G38" s="3" t="str">
        <f>IF('DATA ENTRY'!CK37="","",IF('DATA ENTRY'!N37="","",IF($D$4="All Post",'DATA ENTRY'!N37,IF(AND($D$4='DATA ENTRY'!CK37),'DATA ENTRY'!N37,""))))</f>
        <v/>
      </c>
      <c r="H38" s="107" t="str">
        <f>IF('DATA ENTRY'!CK37="","",IF('DATA ENTRY'!O37="","",IF($D$4="All Post",'DATA ENTRY'!O37,IF(AND($D$4='DATA ENTRY'!CK37),'DATA ENTRY'!O37,""))))</f>
        <v/>
      </c>
      <c r="I38" s="3" t="str">
        <f>IF('DATA ENTRY'!CK37="","",IF('DATA ENTRY'!P37="","",IF($D$4="All Post",'DATA ENTRY'!P37,IF(AND($D$4='DATA ENTRY'!CK37),'DATA ENTRY'!P37,""))))</f>
        <v/>
      </c>
      <c r="J38" s="107" t="str">
        <f>IF('DATA ENTRY'!CK37="","",IF('DATA ENTRY'!Q37="","",IF($D$4="All Post",'DATA ENTRY'!Q37,IF(AND($D$4='DATA ENTRY'!CK37),'DATA ENTRY'!Q37,""))))</f>
        <v/>
      </c>
      <c r="K38" s="3" t="str">
        <f>IF('DATA ENTRY'!CK37="","",IF('DATA ENTRY'!R37="","",IF($D$4="All Post",'DATA ENTRY'!R37,IF(AND($D$4='DATA ENTRY'!CK37),'DATA ENTRY'!R37,""))))</f>
        <v/>
      </c>
      <c r="L38" s="3" t="str">
        <f>IF('DATA ENTRY'!CK37="","",IF('DATA ENTRY'!S37="","",IF($D$4="All Post",'DATA ENTRY'!S37,IF(AND($D$4='DATA ENTRY'!CK37),'DATA ENTRY'!S37,""))))</f>
        <v/>
      </c>
      <c r="M38" s="3" t="str">
        <f>IF('DATA ENTRY'!CK37="","",IF('DATA ENTRY'!E37="","",IF($D$4="All Post",'DATA ENTRY'!E37,IF(AND($D$4='DATA ENTRY'!CK37),'DATA ENTRY'!E37,""))))</f>
        <v/>
      </c>
      <c r="N38" s="3" t="str">
        <f>IF('DATA ENTRY'!CK37="","",IF('DATA ENTRY'!W37="","",IF($D$4="All Post",'DATA ENTRY'!W37,IF(AND($D$4='DATA ENTRY'!CK37),'DATA ENTRY'!W37,""))))</f>
        <v/>
      </c>
      <c r="O38" s="3" t="str">
        <f>IF('DATA ENTRY'!CK37="","",IF('DATA ENTRY'!X37="","",IF($D$4="All Post",'DATA ENTRY'!X37,IF(AND($D$4='DATA ENTRY'!CK37),'DATA ENTRY'!X37,""))))</f>
        <v/>
      </c>
      <c r="P38" s="3" t="str">
        <f>IF('DATA ENTRY'!CK37="","",IF('DATA ENTRY'!G37="","",IF($D$4="All Post",'DATA ENTRY'!G37,IF(AND($D$4='DATA ENTRY'!CK37),'DATA ENTRY'!G37,""))))</f>
        <v/>
      </c>
      <c r="S38">
        <f t="shared" si="0"/>
        <v>0</v>
      </c>
      <c r="T38" t="str">
        <f t="shared" si="1"/>
        <v/>
      </c>
      <c r="Z38" s="82" t="s">
        <v>435</v>
      </c>
      <c r="BZ38" t="str">
        <f t="shared" si="2"/>
        <v/>
      </c>
      <c r="CA38" t="str">
        <f t="shared" si="3"/>
        <v/>
      </c>
      <c r="CB38" s="224">
        <v>32</v>
      </c>
      <c r="CC38" s="3" t="str">
        <f>IF('DATA ENTRY'!CK37="","",IF('DATA ENTRY'!B37="","",IF(AND($CD$4='DATA ENTRY'!CK37,$CG$4='DATA ENTRY'!D37),'DATA ENTRY'!B37,"")))</f>
        <v/>
      </c>
      <c r="CD38" s="3" t="str">
        <f>IF('DATA ENTRY'!CK37="","",IF('DATA ENTRY'!C37="","",IF(AND($CD$4='DATA ENTRY'!CK37,$CG$4='DATA ENTRY'!D37),'DATA ENTRY'!C37,"")))</f>
        <v/>
      </c>
      <c r="CE38" s="4" t="str">
        <f>IF('DATA ENTRY'!CK37="","",IF('DATA ENTRY'!I37="","",IF(AND($CD$4='DATA ENTRY'!CK37,$CG$4='DATA ENTRY'!D37),'DATA ENTRY'!I37,"")))</f>
        <v/>
      </c>
      <c r="CF38" s="4" t="str">
        <f>IF('DATA ENTRY'!CK37="","",IF('DATA ENTRY'!CK37="","",IF(AND($CD$4='DATA ENTRY'!CK37,$CG$4='DATA ENTRY'!D37),'DATA ENTRY'!CK37,"")))</f>
        <v/>
      </c>
      <c r="CG38" s="3" t="str">
        <f>IF('DATA ENTRY'!CK37="","",IF('DATA ENTRY'!N37="","",IF(AND($CD$4='DATA ENTRY'!CK37,$CG$4='DATA ENTRY'!D37),'DATA ENTRY'!N37,"")))</f>
        <v/>
      </c>
      <c r="CH38" s="107" t="str">
        <f>IF('DATA ENTRY'!CK37="","",IF('DATA ENTRY'!O37="","",IF(AND($CD$4='DATA ENTRY'!CK37,$CG$4='DATA ENTRY'!D37),'DATA ENTRY'!O37,"")))</f>
        <v/>
      </c>
      <c r="CI38" s="3" t="str">
        <f>IF('DATA ENTRY'!CK37="","",IF('DATA ENTRY'!P37="","",IF(AND($CD$4='DATA ENTRY'!CK37,$CG$4='DATA ENTRY'!D37),'DATA ENTRY'!P37,"")))</f>
        <v/>
      </c>
      <c r="CJ38" s="107" t="str">
        <f>IF('DATA ENTRY'!CK37="","",IF('DATA ENTRY'!Q37="","",IF(AND($CD$4='DATA ENTRY'!CK37,$CG$4='DATA ENTRY'!D37),'DATA ENTRY'!Q37,"")))</f>
        <v/>
      </c>
      <c r="CK38" s="3" t="str">
        <f>IF('DATA ENTRY'!CK37="","",IF('DATA ENTRY'!R37="","",IF(AND($CD$4='DATA ENTRY'!CK37,$CG$4='DATA ENTRY'!D37),'DATA ENTRY'!R37,"")))</f>
        <v/>
      </c>
      <c r="CL38" s="3" t="str">
        <f>IF('DATA ENTRY'!CK37="","",IF('DATA ENTRY'!S37="","",IF(AND($CD$4='DATA ENTRY'!CK37,$CG$4='DATA ENTRY'!D37),'DATA ENTRY'!S37,"")))</f>
        <v/>
      </c>
      <c r="CM38" s="3" t="str">
        <f>IF('DATA ENTRY'!CK37="","",IF('DATA ENTRY'!E37="","",IF(AND($CD$4='DATA ENTRY'!CK37,$CG$4='DATA ENTRY'!D37),'DATA ENTRY'!E37,"")))</f>
        <v/>
      </c>
      <c r="CN38" s="3" t="str">
        <f>IF('DATA ENTRY'!CK37="","",IF('DATA ENTRY'!W37="","",IF(AND($CD$4='DATA ENTRY'!CK37,$CG$4='DATA ENTRY'!D37),'DATA ENTRY'!W37,"")))</f>
        <v/>
      </c>
      <c r="CO38" s="3" t="str">
        <f>IF('DATA ENTRY'!CK37="","",IF('DATA ENTRY'!X37="","",IF(AND($CD$4='DATA ENTRY'!CK37,$CG$4='DATA ENTRY'!D37),'DATA ENTRY'!X37,"")))</f>
        <v/>
      </c>
      <c r="CP38" s="108" t="str">
        <f t="shared" si="4"/>
        <v/>
      </c>
      <c r="CQ38" s="108" t="str">
        <f>IF('DATA ENTRY'!CK37="","",IF('DATA ENTRY'!G37="","",IF(AND($CD$4='DATA ENTRY'!CK37,$CG$4='DATA ENTRY'!D37),'DATA ENTRY'!G37,"")))</f>
        <v/>
      </c>
      <c r="CR38" s="230" t="str">
        <f>IF('DATA ENTRY'!CK37="","",IF('DATA ENTRY'!D37="","",IF(AND($CD$4='DATA ENTRY'!CK37,$CG$4='DATA ENTRY'!D37),'DATA ENTRY'!D37,"")))</f>
        <v/>
      </c>
      <c r="CS38">
        <f t="shared" si="5"/>
        <v>0</v>
      </c>
      <c r="CT38">
        <f t="shared" si="6"/>
        <v>0</v>
      </c>
      <c r="CV38" s="139"/>
      <c r="CX38">
        <f t="shared" si="7"/>
        <v>0</v>
      </c>
      <c r="DB38" t="str">
        <f t="shared" si="16"/>
        <v/>
      </c>
      <c r="DC38" t="str">
        <f t="shared" si="17"/>
        <v/>
      </c>
      <c r="DD38" s="224">
        <v>32</v>
      </c>
      <c r="DE38" s="3" t="str">
        <f>IF('DATA ENTRY'!CK37="","",IF('DATA ENTRY'!B37="","",IF(AND($DF$4='DATA ENTRY'!D37),'DATA ENTRY'!B37,"")))</f>
        <v/>
      </c>
      <c r="DF38" s="3" t="str">
        <f>IF('DATA ENTRY'!CK37="","",IF('DATA ENTRY'!C37="","",IF(AND($DF$4='DATA ENTRY'!D37),'DATA ENTRY'!C37,"")))</f>
        <v/>
      </c>
      <c r="DG38" s="4" t="str">
        <f>IF('DATA ENTRY'!CK37="","",IF('DATA ENTRY'!I37="","",IF(AND($DF$4='DATA ENTRY'!D37),'DATA ENTRY'!I37,"")))</f>
        <v/>
      </c>
      <c r="DH38" s="4" t="str">
        <f>IF('DATA ENTRY'!CK37="","",IF('DATA ENTRY'!CK37="","",IF(AND($DF$4='DATA ENTRY'!D37),'DATA ENTRY'!CK37,"")))</f>
        <v/>
      </c>
      <c r="DI38" s="3" t="str">
        <f>IF('DATA ENTRY'!CK37="","",IF('DATA ENTRY'!N37="","",IF(AND($DF$4='DATA ENTRY'!D37),'DATA ENTRY'!N37,"")))</f>
        <v/>
      </c>
      <c r="DJ38" s="107" t="str">
        <f>IF('DATA ENTRY'!CK37="","",IF('DATA ENTRY'!O37="","",IF(AND($DF$4='DATA ENTRY'!D37),'DATA ENTRY'!O37,"")))</f>
        <v/>
      </c>
      <c r="DK38" s="3" t="str">
        <f>IF('DATA ENTRY'!CK37="","",IF('DATA ENTRY'!P37="","",IF(AND($DF$4='DATA ENTRY'!D37),'DATA ENTRY'!P37,"")))</f>
        <v/>
      </c>
      <c r="DL38" s="107" t="str">
        <f>IF('DATA ENTRY'!CK37="","",IF('DATA ENTRY'!Q37="","",IF(AND($DF$4='DATA ENTRY'!D37),'DATA ENTRY'!Q37,"")))</f>
        <v/>
      </c>
      <c r="DM38" s="3" t="str">
        <f>IF('DATA ENTRY'!CK37="","",IF('DATA ENTRY'!R37="","",IF(AND($DF$4='DATA ENTRY'!D37),'DATA ENTRY'!R37,"")))</f>
        <v/>
      </c>
      <c r="DN38" s="107" t="str">
        <f>IF('DATA ENTRY'!CK37="","",IF('DATA ENTRY'!S37="","",IF(AND($DF$4='DATA ENTRY'!D37),'DATA ENTRY'!S37,"")))</f>
        <v/>
      </c>
      <c r="DO38" s="3" t="str">
        <f>IF('DATA ENTRY'!CK37="","",IF('DATA ENTRY'!E37="","",IF(AND($DF$4='DATA ENTRY'!D37),'DATA ENTRY'!E37,"")))</f>
        <v/>
      </c>
      <c r="DP38" s="3" t="str">
        <f>IF('DATA ENTRY'!CK37="","",IF('DATA ENTRY'!D37="","",IF(AND($DF$4='DATA ENTRY'!D37),'DATA ENTRY'!D37,"")))</f>
        <v/>
      </c>
      <c r="DQ38" s="3" t="str">
        <f>IF('DATA ENTRY'!CK37="","",IF('DATA ENTRY'!W37="","",IF(AND($DF$4='DATA ENTRY'!D37),'DATA ENTRY'!W37,"")))</f>
        <v/>
      </c>
      <c r="DR38" s="3" t="str">
        <f>IF('DATA ENTRY'!CK37="","",IF('DATA ENTRY'!X37="","",IF(AND($DF$4='DATA ENTRY'!D37),'DATA ENTRY'!X37,"")))</f>
        <v/>
      </c>
      <c r="DS38" s="108" t="str">
        <f t="shared" si="10"/>
        <v/>
      </c>
      <c r="DT38" s="108" t="str">
        <f>IF('DATA ENTRY'!CK37="","",IF('DATA ENTRY'!D37="","",IF(AND($DF$4='DATA ENTRY'!D37),'DATA ENTRY'!G37,"")))</f>
        <v/>
      </c>
      <c r="DY38">
        <f t="shared" si="11"/>
        <v>0</v>
      </c>
      <c r="EB38" t="str">
        <f t="shared" si="12"/>
        <v/>
      </c>
      <c r="EC38" t="str">
        <f t="shared" si="13"/>
        <v/>
      </c>
      <c r="ED38" s="224">
        <v>32</v>
      </c>
      <c r="EE38" s="3" t="str">
        <f>IF('DATA ENTRY'!CK37="","",IF('DATA ENTRY'!B37="","",IF(AND($EF$4='DATA ENTRY'!G37,$EH$4='DATA ENTRY'!F37),'DATA ENTRY'!B37,"")))</f>
        <v/>
      </c>
      <c r="EF38" s="3" t="str">
        <f>IF('DATA ENTRY'!CK37="","",IF('DATA ENTRY'!C37="","",IF(AND($EF$4='DATA ENTRY'!G37,$EH$4='DATA ENTRY'!F37),'DATA ENTRY'!C37,"")))</f>
        <v/>
      </c>
      <c r="EG38" s="4" t="str">
        <f>IF('DATA ENTRY'!CK37="","",IF('DATA ENTRY'!I37="","",IF(AND($EF$4='DATA ENTRY'!G37,$EH$4='DATA ENTRY'!F37),'DATA ENTRY'!I37,"")))</f>
        <v/>
      </c>
      <c r="EH38" s="4" t="str">
        <f>IF('DATA ENTRY'!CK37="","",IF('DATA ENTRY'!CK37="","",IF(AND($EF$4='DATA ENTRY'!G37,$EH$4='DATA ENTRY'!F37),'DATA ENTRY'!CK37,"")))</f>
        <v/>
      </c>
      <c r="EI38" s="3" t="str">
        <f>IF('DATA ENTRY'!CK37="","",IF('DATA ENTRY'!N37="","",IF(AND($EF$4='DATA ENTRY'!G37,$EH$4='DATA ENTRY'!F37),'DATA ENTRY'!N37,"")))</f>
        <v/>
      </c>
      <c r="EJ38" s="107" t="str">
        <f>IF('DATA ENTRY'!CK37="","",IF('DATA ENTRY'!O37="","",IF(AND($EF$4='DATA ENTRY'!G37,$EH$4='DATA ENTRY'!F37),'DATA ENTRY'!O37,"")))</f>
        <v/>
      </c>
      <c r="EK38" s="3" t="str">
        <f>IF('DATA ENTRY'!CK37="","",IF('DATA ENTRY'!P37="","",IF(AND($EF$4='DATA ENTRY'!G37,$EH$4='DATA ENTRY'!F37),'DATA ENTRY'!P37,"")))</f>
        <v/>
      </c>
      <c r="EL38" s="107" t="str">
        <f>IF('DATA ENTRY'!CK37="","",IF('DATA ENTRY'!Q37="","",IF(AND($EF$4='DATA ENTRY'!G37,$EH$4='DATA ENTRY'!F37),'DATA ENTRY'!Q37,"")))</f>
        <v/>
      </c>
      <c r="EM38" s="3" t="str">
        <f>IF('DATA ENTRY'!CK37="","",IF('DATA ENTRY'!R37="","",IF(AND($EF$4='DATA ENTRY'!G37,$EH$4='DATA ENTRY'!F37),'DATA ENTRY'!R37,"")))</f>
        <v/>
      </c>
      <c r="EN38" s="107" t="str">
        <f>IF('DATA ENTRY'!CK37="","",IF('DATA ENTRY'!S37="","",IF(AND($EF$4='DATA ENTRY'!G37,$EH$4='DATA ENTRY'!F37),'DATA ENTRY'!S37,"")))</f>
        <v/>
      </c>
      <c r="EO38" s="3" t="str">
        <f>IF('DATA ENTRY'!CK37="","",IF('DATA ENTRY'!E37="","",IF(AND($EF$4='DATA ENTRY'!G37,$EH$4='DATA ENTRY'!F37),'DATA ENTRY'!E37,"")))</f>
        <v/>
      </c>
      <c r="EP38" s="3" t="str">
        <f>IF('DATA ENTRY'!CK37="","",IF('DATA ENTRY'!D37="","",IF(AND($EF$4='DATA ENTRY'!G37,$EH$4='DATA ENTRY'!F37),'DATA ENTRY'!D37,"")))</f>
        <v/>
      </c>
      <c r="EQ38" s="3" t="str">
        <f>IF('DATA ENTRY'!CK37="","",IF('DATA ENTRY'!W37="","",IF(AND($EF$4='DATA ENTRY'!G37,$EH$4='DATA ENTRY'!F37),'DATA ENTRY'!W37,"")))</f>
        <v/>
      </c>
      <c r="ER38" s="3" t="str">
        <f>IF('DATA ENTRY'!CK37="","",IF('DATA ENTRY'!X37="","",IF(AND($EF$4='DATA ENTRY'!G37,$EH$4='DATA ENTRY'!F37),'DATA ENTRY'!X37,"")))</f>
        <v/>
      </c>
      <c r="ES38" s="108" t="str">
        <f t="shared" si="14"/>
        <v/>
      </c>
      <c r="ET38" s="108" t="str">
        <f>IF('DATA ENTRY'!CK37="","",IF('DATA ENTRY'!D37="","",IF(AND($EF$4='DATA ENTRY'!G37,$EH$4='DATA ENTRY'!F37),'DATA ENTRY'!G37,"")))</f>
        <v/>
      </c>
      <c r="EY38">
        <f t="shared" si="15"/>
        <v>0</v>
      </c>
    </row>
    <row r="39" spans="1:155">
      <c r="A39" t="str">
        <f>IF(S39=0,"",1+(MAX($A$7:A38)))</f>
        <v/>
      </c>
      <c r="B39" s="224">
        <v>33</v>
      </c>
      <c r="C39" s="3" t="str">
        <f>IF('DATA ENTRY'!CK38="","",IF('DATA ENTRY'!B38="","",IF($D$4="All Post",'DATA ENTRY'!B38,IF(AND($D$4='DATA ENTRY'!CK38),'DATA ENTRY'!B38,""))))</f>
        <v/>
      </c>
      <c r="D39" s="3" t="str">
        <f>IF('DATA ENTRY'!CK38="","",IF('DATA ENTRY'!C38="","",IF($D$4="All Post",'DATA ENTRY'!C38,IF(AND($D$4='DATA ENTRY'!CK38),'DATA ENTRY'!C38,""))))</f>
        <v/>
      </c>
      <c r="E39" s="4" t="str">
        <f>IF('DATA ENTRY'!CK38="","",IF('DATA ENTRY'!I38="","",IF($D$4="All Post",'DATA ENTRY'!I38,IF(AND($D$4='DATA ENTRY'!CK38),'DATA ENTRY'!I38,""))))</f>
        <v/>
      </c>
      <c r="F39" s="4" t="str">
        <f>IF('DATA ENTRY'!CK38="","",IF('DATA ENTRY'!CK38="","",IF($D$4="All Post",'DATA ENTRY'!CK38,IF(AND($D$4='DATA ENTRY'!CK38),'DATA ENTRY'!CK38,""))))</f>
        <v/>
      </c>
      <c r="G39" s="3" t="str">
        <f>IF('DATA ENTRY'!CK38="","",IF('DATA ENTRY'!N38="","",IF($D$4="All Post",'DATA ENTRY'!N38,IF(AND($D$4='DATA ENTRY'!CK38),'DATA ENTRY'!N38,""))))</f>
        <v/>
      </c>
      <c r="H39" s="107" t="str">
        <f>IF('DATA ENTRY'!CK38="","",IF('DATA ENTRY'!O38="","",IF($D$4="All Post",'DATA ENTRY'!O38,IF(AND($D$4='DATA ENTRY'!CK38),'DATA ENTRY'!O38,""))))</f>
        <v/>
      </c>
      <c r="I39" s="3" t="str">
        <f>IF('DATA ENTRY'!CK38="","",IF('DATA ENTRY'!P38="","",IF($D$4="All Post",'DATA ENTRY'!P38,IF(AND($D$4='DATA ENTRY'!CK38),'DATA ENTRY'!P38,""))))</f>
        <v/>
      </c>
      <c r="J39" s="107" t="str">
        <f>IF('DATA ENTRY'!CK38="","",IF('DATA ENTRY'!Q38="","",IF($D$4="All Post",'DATA ENTRY'!Q38,IF(AND($D$4='DATA ENTRY'!CK38),'DATA ENTRY'!Q38,""))))</f>
        <v/>
      </c>
      <c r="K39" s="3" t="str">
        <f>IF('DATA ENTRY'!CK38="","",IF('DATA ENTRY'!R38="","",IF($D$4="All Post",'DATA ENTRY'!R38,IF(AND($D$4='DATA ENTRY'!CK38),'DATA ENTRY'!R38,""))))</f>
        <v/>
      </c>
      <c r="L39" s="3" t="str">
        <f>IF('DATA ENTRY'!CK38="","",IF('DATA ENTRY'!S38="","",IF($D$4="All Post",'DATA ENTRY'!S38,IF(AND($D$4='DATA ENTRY'!CK38),'DATA ENTRY'!S38,""))))</f>
        <v/>
      </c>
      <c r="M39" s="3" t="str">
        <f>IF('DATA ENTRY'!CK38="","",IF('DATA ENTRY'!E38="","",IF($D$4="All Post",'DATA ENTRY'!E38,IF(AND($D$4='DATA ENTRY'!CK38),'DATA ENTRY'!E38,""))))</f>
        <v/>
      </c>
      <c r="N39" s="3" t="str">
        <f>IF('DATA ENTRY'!CK38="","",IF('DATA ENTRY'!W38="","",IF($D$4="All Post",'DATA ENTRY'!W38,IF(AND($D$4='DATA ENTRY'!CK38),'DATA ENTRY'!W38,""))))</f>
        <v/>
      </c>
      <c r="O39" s="3" t="str">
        <f>IF('DATA ENTRY'!CK38="","",IF('DATA ENTRY'!X38="","",IF($D$4="All Post",'DATA ENTRY'!X38,IF(AND($D$4='DATA ENTRY'!CK38),'DATA ENTRY'!X38,""))))</f>
        <v/>
      </c>
      <c r="P39" s="3" t="str">
        <f>IF('DATA ENTRY'!CK38="","",IF('DATA ENTRY'!G38="","",IF($D$4="All Post",'DATA ENTRY'!G38,IF(AND($D$4='DATA ENTRY'!CK38),'DATA ENTRY'!G38,""))))</f>
        <v/>
      </c>
      <c r="S39">
        <f t="shared" si="0"/>
        <v>0</v>
      </c>
      <c r="T39" t="str">
        <f t="shared" si="1"/>
        <v/>
      </c>
      <c r="Z39" s="82" t="s">
        <v>442</v>
      </c>
      <c r="BZ39" t="str">
        <f t="shared" si="2"/>
        <v/>
      </c>
      <c r="CA39" t="str">
        <f t="shared" si="3"/>
        <v/>
      </c>
      <c r="CB39" s="224">
        <v>33</v>
      </c>
      <c r="CC39" s="3" t="str">
        <f>IF('DATA ENTRY'!CK38="","",IF('DATA ENTRY'!B38="","",IF(AND($CD$4='DATA ENTRY'!CK38,$CG$4='DATA ENTRY'!D38),'DATA ENTRY'!B38,"")))</f>
        <v/>
      </c>
      <c r="CD39" s="3" t="str">
        <f>IF('DATA ENTRY'!CK38="","",IF('DATA ENTRY'!C38="","",IF(AND($CD$4='DATA ENTRY'!CK38,$CG$4='DATA ENTRY'!D38),'DATA ENTRY'!C38,"")))</f>
        <v/>
      </c>
      <c r="CE39" s="4" t="str">
        <f>IF('DATA ENTRY'!CK38="","",IF('DATA ENTRY'!I38="","",IF(AND($CD$4='DATA ENTRY'!CK38,$CG$4='DATA ENTRY'!D38),'DATA ENTRY'!I38,"")))</f>
        <v/>
      </c>
      <c r="CF39" s="4" t="str">
        <f>IF('DATA ENTRY'!CK38="","",IF('DATA ENTRY'!CK38="","",IF(AND($CD$4='DATA ENTRY'!CK38,$CG$4='DATA ENTRY'!D38),'DATA ENTRY'!CK38,"")))</f>
        <v/>
      </c>
      <c r="CG39" s="3" t="str">
        <f>IF('DATA ENTRY'!CK38="","",IF('DATA ENTRY'!N38="","",IF(AND($CD$4='DATA ENTRY'!CK38,$CG$4='DATA ENTRY'!D38),'DATA ENTRY'!N38,"")))</f>
        <v/>
      </c>
      <c r="CH39" s="107" t="str">
        <f>IF('DATA ENTRY'!CK38="","",IF('DATA ENTRY'!O38="","",IF(AND($CD$4='DATA ENTRY'!CK38,$CG$4='DATA ENTRY'!D38),'DATA ENTRY'!O38,"")))</f>
        <v/>
      </c>
      <c r="CI39" s="3" t="str">
        <f>IF('DATA ENTRY'!CK38="","",IF('DATA ENTRY'!P38="","",IF(AND($CD$4='DATA ENTRY'!CK38,$CG$4='DATA ENTRY'!D38),'DATA ENTRY'!P38,"")))</f>
        <v/>
      </c>
      <c r="CJ39" s="107" t="str">
        <f>IF('DATA ENTRY'!CK38="","",IF('DATA ENTRY'!Q38="","",IF(AND($CD$4='DATA ENTRY'!CK38,$CG$4='DATA ENTRY'!D38),'DATA ENTRY'!Q38,"")))</f>
        <v/>
      </c>
      <c r="CK39" s="3" t="str">
        <f>IF('DATA ENTRY'!CK38="","",IF('DATA ENTRY'!R38="","",IF(AND($CD$4='DATA ENTRY'!CK38,$CG$4='DATA ENTRY'!D38),'DATA ENTRY'!R38,"")))</f>
        <v/>
      </c>
      <c r="CL39" s="3" t="str">
        <f>IF('DATA ENTRY'!CK38="","",IF('DATA ENTRY'!S38="","",IF(AND($CD$4='DATA ENTRY'!CK38,$CG$4='DATA ENTRY'!D38),'DATA ENTRY'!S38,"")))</f>
        <v/>
      </c>
      <c r="CM39" s="3" t="str">
        <f>IF('DATA ENTRY'!CK38="","",IF('DATA ENTRY'!E38="","",IF(AND($CD$4='DATA ENTRY'!CK38,$CG$4='DATA ENTRY'!D38),'DATA ENTRY'!E38,"")))</f>
        <v/>
      </c>
      <c r="CN39" s="3" t="str">
        <f>IF('DATA ENTRY'!CK38="","",IF('DATA ENTRY'!W38="","",IF(AND($CD$4='DATA ENTRY'!CK38,$CG$4='DATA ENTRY'!D38),'DATA ENTRY'!W38,"")))</f>
        <v/>
      </c>
      <c r="CO39" s="3" t="str">
        <f>IF('DATA ENTRY'!CK38="","",IF('DATA ENTRY'!X38="","",IF(AND($CD$4='DATA ENTRY'!CK38,$CG$4='DATA ENTRY'!D38),'DATA ENTRY'!X38,"")))</f>
        <v/>
      </c>
      <c r="CP39" s="108" t="str">
        <f t="shared" si="4"/>
        <v/>
      </c>
      <c r="CQ39" s="108" t="str">
        <f>IF('DATA ENTRY'!CK38="","",IF('DATA ENTRY'!G38="","",IF(AND($CD$4='DATA ENTRY'!CK38,$CG$4='DATA ENTRY'!D38),'DATA ENTRY'!G38,"")))</f>
        <v/>
      </c>
      <c r="CR39" s="230" t="str">
        <f>IF('DATA ENTRY'!CK38="","",IF('DATA ENTRY'!D38="","",IF(AND($CD$4='DATA ENTRY'!CK38,$CG$4='DATA ENTRY'!D38),'DATA ENTRY'!D38,"")))</f>
        <v/>
      </c>
      <c r="CS39">
        <f t="shared" si="5"/>
        <v>0</v>
      </c>
      <c r="CT39">
        <f t="shared" si="6"/>
        <v>0</v>
      </c>
      <c r="CV39" s="139"/>
      <c r="CX39">
        <f t="shared" si="7"/>
        <v>0</v>
      </c>
      <c r="DB39" t="str">
        <f t="shared" si="16"/>
        <v/>
      </c>
      <c r="DC39" t="str">
        <f t="shared" si="17"/>
        <v/>
      </c>
      <c r="DD39" s="224">
        <v>33</v>
      </c>
      <c r="DE39" s="3" t="str">
        <f>IF('DATA ENTRY'!CK38="","",IF('DATA ENTRY'!B38="","",IF(AND($DF$4='DATA ENTRY'!D38),'DATA ENTRY'!B38,"")))</f>
        <v/>
      </c>
      <c r="DF39" s="3" t="str">
        <f>IF('DATA ENTRY'!CK38="","",IF('DATA ENTRY'!C38="","",IF(AND($DF$4='DATA ENTRY'!D38),'DATA ENTRY'!C38,"")))</f>
        <v/>
      </c>
      <c r="DG39" s="4" t="str">
        <f>IF('DATA ENTRY'!CK38="","",IF('DATA ENTRY'!I38="","",IF(AND($DF$4='DATA ENTRY'!D38),'DATA ENTRY'!I38,"")))</f>
        <v/>
      </c>
      <c r="DH39" s="4" t="str">
        <f>IF('DATA ENTRY'!CK38="","",IF('DATA ENTRY'!CK38="","",IF(AND($DF$4='DATA ENTRY'!D38),'DATA ENTRY'!CK38,"")))</f>
        <v/>
      </c>
      <c r="DI39" s="3" t="str">
        <f>IF('DATA ENTRY'!CK38="","",IF('DATA ENTRY'!N38="","",IF(AND($DF$4='DATA ENTRY'!D38),'DATA ENTRY'!N38,"")))</f>
        <v/>
      </c>
      <c r="DJ39" s="107" t="str">
        <f>IF('DATA ENTRY'!CK38="","",IF('DATA ENTRY'!O38="","",IF(AND($DF$4='DATA ENTRY'!D38),'DATA ENTRY'!O38,"")))</f>
        <v/>
      </c>
      <c r="DK39" s="3" t="str">
        <f>IF('DATA ENTRY'!CK38="","",IF('DATA ENTRY'!P38="","",IF(AND($DF$4='DATA ENTRY'!D38),'DATA ENTRY'!P38,"")))</f>
        <v/>
      </c>
      <c r="DL39" s="107" t="str">
        <f>IF('DATA ENTRY'!CK38="","",IF('DATA ENTRY'!Q38="","",IF(AND($DF$4='DATA ENTRY'!D38),'DATA ENTRY'!Q38,"")))</f>
        <v/>
      </c>
      <c r="DM39" s="3" t="str">
        <f>IF('DATA ENTRY'!CK38="","",IF('DATA ENTRY'!R38="","",IF(AND($DF$4='DATA ENTRY'!D38),'DATA ENTRY'!R38,"")))</f>
        <v/>
      </c>
      <c r="DN39" s="107" t="str">
        <f>IF('DATA ENTRY'!CK38="","",IF('DATA ENTRY'!S38="","",IF(AND($DF$4='DATA ENTRY'!D38),'DATA ENTRY'!S38,"")))</f>
        <v/>
      </c>
      <c r="DO39" s="3" t="str">
        <f>IF('DATA ENTRY'!CK38="","",IF('DATA ENTRY'!E38="","",IF(AND($DF$4='DATA ENTRY'!D38),'DATA ENTRY'!E38,"")))</f>
        <v/>
      </c>
      <c r="DP39" s="3" t="str">
        <f>IF('DATA ENTRY'!CK38="","",IF('DATA ENTRY'!D38="","",IF(AND($DF$4='DATA ENTRY'!D38),'DATA ENTRY'!D38,"")))</f>
        <v/>
      </c>
      <c r="DQ39" s="3" t="str">
        <f>IF('DATA ENTRY'!CK38="","",IF('DATA ENTRY'!W38="","",IF(AND($DF$4='DATA ENTRY'!D38),'DATA ENTRY'!W38,"")))</f>
        <v/>
      </c>
      <c r="DR39" s="3" t="str">
        <f>IF('DATA ENTRY'!CK38="","",IF('DATA ENTRY'!X38="","",IF(AND($DF$4='DATA ENTRY'!D38),'DATA ENTRY'!X38,"")))</f>
        <v/>
      </c>
      <c r="DS39" s="108" t="str">
        <f t="shared" si="10"/>
        <v/>
      </c>
      <c r="DT39" s="108" t="str">
        <f>IF('DATA ENTRY'!CK38="","",IF('DATA ENTRY'!D38="","",IF(AND($DF$4='DATA ENTRY'!D38),'DATA ENTRY'!G38,"")))</f>
        <v/>
      </c>
      <c r="DY39">
        <f t="shared" si="11"/>
        <v>0</v>
      </c>
      <c r="EB39" t="str">
        <f t="shared" si="12"/>
        <v/>
      </c>
      <c r="EC39" t="str">
        <f t="shared" si="13"/>
        <v/>
      </c>
      <c r="ED39" s="224">
        <v>33</v>
      </c>
      <c r="EE39" s="3" t="str">
        <f>IF('DATA ENTRY'!CK38="","",IF('DATA ENTRY'!B38="","",IF(AND($EF$4='DATA ENTRY'!G38,$EH$4='DATA ENTRY'!F38),'DATA ENTRY'!B38,"")))</f>
        <v/>
      </c>
      <c r="EF39" s="3" t="str">
        <f>IF('DATA ENTRY'!CK38="","",IF('DATA ENTRY'!C38="","",IF(AND($EF$4='DATA ENTRY'!G38,$EH$4='DATA ENTRY'!F38),'DATA ENTRY'!C38,"")))</f>
        <v/>
      </c>
      <c r="EG39" s="4" t="str">
        <f>IF('DATA ENTRY'!CK38="","",IF('DATA ENTRY'!I38="","",IF(AND($EF$4='DATA ENTRY'!G38,$EH$4='DATA ENTRY'!F38),'DATA ENTRY'!I38,"")))</f>
        <v/>
      </c>
      <c r="EH39" s="4" t="str">
        <f>IF('DATA ENTRY'!CK38="","",IF('DATA ENTRY'!CK38="","",IF(AND($EF$4='DATA ENTRY'!G38,$EH$4='DATA ENTRY'!F38),'DATA ENTRY'!CK38,"")))</f>
        <v/>
      </c>
      <c r="EI39" s="3" t="str">
        <f>IF('DATA ENTRY'!CK38="","",IF('DATA ENTRY'!N38="","",IF(AND($EF$4='DATA ENTRY'!G38,$EH$4='DATA ENTRY'!F38),'DATA ENTRY'!N38,"")))</f>
        <v/>
      </c>
      <c r="EJ39" s="107" t="str">
        <f>IF('DATA ENTRY'!CK38="","",IF('DATA ENTRY'!O38="","",IF(AND($EF$4='DATA ENTRY'!G38,$EH$4='DATA ENTRY'!F38),'DATA ENTRY'!O38,"")))</f>
        <v/>
      </c>
      <c r="EK39" s="3" t="str">
        <f>IF('DATA ENTRY'!CK38="","",IF('DATA ENTRY'!P38="","",IF(AND($EF$4='DATA ENTRY'!G38,$EH$4='DATA ENTRY'!F38),'DATA ENTRY'!P38,"")))</f>
        <v/>
      </c>
      <c r="EL39" s="107" t="str">
        <f>IF('DATA ENTRY'!CK38="","",IF('DATA ENTRY'!Q38="","",IF(AND($EF$4='DATA ENTRY'!G38,$EH$4='DATA ENTRY'!F38),'DATA ENTRY'!Q38,"")))</f>
        <v/>
      </c>
      <c r="EM39" s="3" t="str">
        <f>IF('DATA ENTRY'!CK38="","",IF('DATA ENTRY'!R38="","",IF(AND($EF$4='DATA ENTRY'!G38,$EH$4='DATA ENTRY'!F38),'DATA ENTRY'!R38,"")))</f>
        <v/>
      </c>
      <c r="EN39" s="107" t="str">
        <f>IF('DATA ENTRY'!CK38="","",IF('DATA ENTRY'!S38="","",IF(AND($EF$4='DATA ENTRY'!G38,$EH$4='DATA ENTRY'!F38),'DATA ENTRY'!S38,"")))</f>
        <v/>
      </c>
      <c r="EO39" s="3" t="str">
        <f>IF('DATA ENTRY'!CK38="","",IF('DATA ENTRY'!E38="","",IF(AND($EF$4='DATA ENTRY'!G38,$EH$4='DATA ENTRY'!F38),'DATA ENTRY'!E38,"")))</f>
        <v/>
      </c>
      <c r="EP39" s="3" t="str">
        <f>IF('DATA ENTRY'!CK38="","",IF('DATA ENTRY'!D38="","",IF(AND($EF$4='DATA ENTRY'!G38,$EH$4='DATA ENTRY'!F38),'DATA ENTRY'!D38,"")))</f>
        <v/>
      </c>
      <c r="EQ39" s="3" t="str">
        <f>IF('DATA ENTRY'!CK38="","",IF('DATA ENTRY'!W38="","",IF(AND($EF$4='DATA ENTRY'!G38,$EH$4='DATA ENTRY'!F38),'DATA ENTRY'!W38,"")))</f>
        <v/>
      </c>
      <c r="ER39" s="3" t="str">
        <f>IF('DATA ENTRY'!CK38="","",IF('DATA ENTRY'!X38="","",IF(AND($EF$4='DATA ENTRY'!G38,$EH$4='DATA ENTRY'!F38),'DATA ENTRY'!X38,"")))</f>
        <v/>
      </c>
      <c r="ES39" s="108" t="str">
        <f t="shared" si="14"/>
        <v/>
      </c>
      <c r="ET39" s="108" t="str">
        <f>IF('DATA ENTRY'!CK38="","",IF('DATA ENTRY'!D38="","",IF(AND($EF$4='DATA ENTRY'!G38,$EH$4='DATA ENTRY'!F38),'DATA ENTRY'!G38,"")))</f>
        <v/>
      </c>
      <c r="EY39">
        <f t="shared" si="15"/>
        <v>0</v>
      </c>
    </row>
    <row r="40" spans="1:155">
      <c r="A40" t="str">
        <f>IF(S40=0,"",1+(MAX($A$7:A39)))</f>
        <v/>
      </c>
      <c r="B40" s="224">
        <v>34</v>
      </c>
      <c r="C40" s="3" t="str">
        <f>IF('DATA ENTRY'!CK39="","",IF('DATA ENTRY'!B39="","",IF($D$4="All Post",'DATA ENTRY'!B39,IF(AND($D$4='DATA ENTRY'!CK39),'DATA ENTRY'!B39,""))))</f>
        <v/>
      </c>
      <c r="D40" s="3" t="str">
        <f>IF('DATA ENTRY'!CK39="","",IF('DATA ENTRY'!C39="","",IF($D$4="All Post",'DATA ENTRY'!C39,IF(AND($D$4='DATA ENTRY'!CK39),'DATA ENTRY'!C39,""))))</f>
        <v/>
      </c>
      <c r="E40" s="4" t="str">
        <f>IF('DATA ENTRY'!CK39="","",IF('DATA ENTRY'!I39="","",IF($D$4="All Post",'DATA ENTRY'!I39,IF(AND($D$4='DATA ENTRY'!CK39),'DATA ENTRY'!I39,""))))</f>
        <v/>
      </c>
      <c r="F40" s="4" t="str">
        <f>IF('DATA ENTRY'!CK39="","",IF('DATA ENTRY'!CK39="","",IF($D$4="All Post",'DATA ENTRY'!CK39,IF(AND($D$4='DATA ENTRY'!CK39),'DATA ENTRY'!CK39,""))))</f>
        <v/>
      </c>
      <c r="G40" s="3" t="str">
        <f>IF('DATA ENTRY'!CK39="","",IF('DATA ENTRY'!N39="","",IF($D$4="All Post",'DATA ENTRY'!N39,IF(AND($D$4='DATA ENTRY'!CK39),'DATA ENTRY'!N39,""))))</f>
        <v/>
      </c>
      <c r="H40" s="107" t="str">
        <f>IF('DATA ENTRY'!CK39="","",IF('DATA ENTRY'!O39="","",IF($D$4="All Post",'DATA ENTRY'!O39,IF(AND($D$4='DATA ENTRY'!CK39),'DATA ENTRY'!O39,""))))</f>
        <v/>
      </c>
      <c r="I40" s="3" t="str">
        <f>IF('DATA ENTRY'!CK39="","",IF('DATA ENTRY'!P39="","",IF($D$4="All Post",'DATA ENTRY'!P39,IF(AND($D$4='DATA ENTRY'!CK39),'DATA ENTRY'!P39,""))))</f>
        <v/>
      </c>
      <c r="J40" s="107" t="str">
        <f>IF('DATA ENTRY'!CK39="","",IF('DATA ENTRY'!Q39="","",IF($D$4="All Post",'DATA ENTRY'!Q39,IF(AND($D$4='DATA ENTRY'!CK39),'DATA ENTRY'!Q39,""))))</f>
        <v/>
      </c>
      <c r="K40" s="3" t="str">
        <f>IF('DATA ENTRY'!CK39="","",IF('DATA ENTRY'!R39="","",IF($D$4="All Post",'DATA ENTRY'!R39,IF(AND($D$4='DATA ENTRY'!CK39),'DATA ENTRY'!R39,""))))</f>
        <v/>
      </c>
      <c r="L40" s="3" t="str">
        <f>IF('DATA ENTRY'!CK39="","",IF('DATA ENTRY'!S39="","",IF($D$4="All Post",'DATA ENTRY'!S39,IF(AND($D$4='DATA ENTRY'!CK39),'DATA ENTRY'!S39,""))))</f>
        <v/>
      </c>
      <c r="M40" s="3" t="str">
        <f>IF('DATA ENTRY'!CK39="","",IF('DATA ENTRY'!E39="","",IF($D$4="All Post",'DATA ENTRY'!E39,IF(AND($D$4='DATA ENTRY'!CK39),'DATA ENTRY'!E39,""))))</f>
        <v/>
      </c>
      <c r="N40" s="3" t="str">
        <f>IF('DATA ENTRY'!CK39="","",IF('DATA ENTRY'!W39="","",IF($D$4="All Post",'DATA ENTRY'!W39,IF(AND($D$4='DATA ENTRY'!CK39),'DATA ENTRY'!W39,""))))</f>
        <v/>
      </c>
      <c r="O40" s="3" t="str">
        <f>IF('DATA ENTRY'!CK39="","",IF('DATA ENTRY'!X39="","",IF($D$4="All Post",'DATA ENTRY'!X39,IF(AND($D$4='DATA ENTRY'!CK39),'DATA ENTRY'!X39,""))))</f>
        <v/>
      </c>
      <c r="P40" s="3" t="str">
        <f>IF('DATA ENTRY'!CK39="","",IF('DATA ENTRY'!G39="","",IF($D$4="All Post",'DATA ENTRY'!G39,IF(AND($D$4='DATA ENTRY'!CK39),'DATA ENTRY'!G39,""))))</f>
        <v/>
      </c>
      <c r="S40">
        <f t="shared" si="0"/>
        <v>0</v>
      </c>
      <c r="T40" t="str">
        <f t="shared" si="1"/>
        <v/>
      </c>
      <c r="BZ40" t="str">
        <f t="shared" si="2"/>
        <v/>
      </c>
      <c r="CA40" t="str">
        <f t="shared" si="3"/>
        <v/>
      </c>
      <c r="CB40" s="224">
        <v>34</v>
      </c>
      <c r="CC40" s="3" t="str">
        <f>IF('DATA ENTRY'!CK39="","",IF('DATA ENTRY'!B39="","",IF(AND($CD$4='DATA ENTRY'!CK39,$CG$4='DATA ENTRY'!D39),'DATA ENTRY'!B39,"")))</f>
        <v/>
      </c>
      <c r="CD40" s="3" t="str">
        <f>IF('DATA ENTRY'!CK39="","",IF('DATA ENTRY'!C39="","",IF(AND($CD$4='DATA ENTRY'!CK39,$CG$4='DATA ENTRY'!D39),'DATA ENTRY'!C39,"")))</f>
        <v/>
      </c>
      <c r="CE40" s="4" t="str">
        <f>IF('DATA ENTRY'!CK39="","",IF('DATA ENTRY'!I39="","",IF(AND($CD$4='DATA ENTRY'!CK39,$CG$4='DATA ENTRY'!D39),'DATA ENTRY'!I39,"")))</f>
        <v/>
      </c>
      <c r="CF40" s="4" t="str">
        <f>IF('DATA ENTRY'!CK39="","",IF('DATA ENTRY'!CK39="","",IF(AND($CD$4='DATA ENTRY'!CK39,$CG$4='DATA ENTRY'!D39),'DATA ENTRY'!CK39,"")))</f>
        <v/>
      </c>
      <c r="CG40" s="3" t="str">
        <f>IF('DATA ENTRY'!CK39="","",IF('DATA ENTRY'!N39="","",IF(AND($CD$4='DATA ENTRY'!CK39,$CG$4='DATA ENTRY'!D39),'DATA ENTRY'!N39,"")))</f>
        <v/>
      </c>
      <c r="CH40" s="107" t="str">
        <f>IF('DATA ENTRY'!CK39="","",IF('DATA ENTRY'!O39="","",IF(AND($CD$4='DATA ENTRY'!CK39,$CG$4='DATA ENTRY'!D39),'DATA ENTRY'!O39,"")))</f>
        <v/>
      </c>
      <c r="CI40" s="3" t="str">
        <f>IF('DATA ENTRY'!CK39="","",IF('DATA ENTRY'!P39="","",IF(AND($CD$4='DATA ENTRY'!CK39,$CG$4='DATA ENTRY'!D39),'DATA ENTRY'!P39,"")))</f>
        <v/>
      </c>
      <c r="CJ40" s="107" t="str">
        <f>IF('DATA ENTRY'!CK39="","",IF('DATA ENTRY'!Q39="","",IF(AND($CD$4='DATA ENTRY'!CK39,$CG$4='DATA ENTRY'!D39),'DATA ENTRY'!Q39,"")))</f>
        <v/>
      </c>
      <c r="CK40" s="3" t="str">
        <f>IF('DATA ENTRY'!CK39="","",IF('DATA ENTRY'!R39="","",IF(AND($CD$4='DATA ENTRY'!CK39,$CG$4='DATA ENTRY'!D39),'DATA ENTRY'!R39,"")))</f>
        <v/>
      </c>
      <c r="CL40" s="3" t="str">
        <f>IF('DATA ENTRY'!CK39="","",IF('DATA ENTRY'!S39="","",IF(AND($CD$4='DATA ENTRY'!CK39,$CG$4='DATA ENTRY'!D39),'DATA ENTRY'!S39,"")))</f>
        <v/>
      </c>
      <c r="CM40" s="3" t="str">
        <f>IF('DATA ENTRY'!CK39="","",IF('DATA ENTRY'!E39="","",IF(AND($CD$4='DATA ENTRY'!CK39,$CG$4='DATA ENTRY'!D39),'DATA ENTRY'!E39,"")))</f>
        <v/>
      </c>
      <c r="CN40" s="3" t="str">
        <f>IF('DATA ENTRY'!CK39="","",IF('DATA ENTRY'!W39="","",IF(AND($CD$4='DATA ENTRY'!CK39,$CG$4='DATA ENTRY'!D39),'DATA ENTRY'!W39,"")))</f>
        <v/>
      </c>
      <c r="CO40" s="3" t="str">
        <f>IF('DATA ENTRY'!CK39="","",IF('DATA ENTRY'!X39="","",IF(AND($CD$4='DATA ENTRY'!CK39,$CG$4='DATA ENTRY'!D39),'DATA ENTRY'!X39,"")))</f>
        <v/>
      </c>
      <c r="CP40" s="108" t="str">
        <f t="shared" si="4"/>
        <v/>
      </c>
      <c r="CQ40" s="108" t="str">
        <f>IF('DATA ENTRY'!CK39="","",IF('DATA ENTRY'!G39="","",IF(AND($CD$4='DATA ENTRY'!CK39,$CG$4='DATA ENTRY'!D39),'DATA ENTRY'!G39,"")))</f>
        <v/>
      </c>
      <c r="CR40" s="230" t="str">
        <f>IF('DATA ENTRY'!CK39="","",IF('DATA ENTRY'!D39="","",IF(AND($CD$4='DATA ENTRY'!CK39,$CG$4='DATA ENTRY'!D39),'DATA ENTRY'!D39,"")))</f>
        <v/>
      </c>
      <c r="CS40">
        <f t="shared" si="5"/>
        <v>0</v>
      </c>
      <c r="CT40">
        <f t="shared" si="6"/>
        <v>0</v>
      </c>
      <c r="CV40" s="139"/>
      <c r="CX40">
        <f t="shared" si="7"/>
        <v>0</v>
      </c>
      <c r="DB40" t="str">
        <f t="shared" si="16"/>
        <v/>
      </c>
      <c r="DC40" t="str">
        <f t="shared" si="17"/>
        <v/>
      </c>
      <c r="DD40" s="224">
        <v>34</v>
      </c>
      <c r="DE40" s="3" t="str">
        <f>IF('DATA ENTRY'!CK39="","",IF('DATA ENTRY'!B39="","",IF(AND($DF$4='DATA ENTRY'!D39),'DATA ENTRY'!B39,"")))</f>
        <v/>
      </c>
      <c r="DF40" s="3" t="str">
        <f>IF('DATA ENTRY'!CK39="","",IF('DATA ENTRY'!C39="","",IF(AND($DF$4='DATA ENTRY'!D39),'DATA ENTRY'!C39,"")))</f>
        <v/>
      </c>
      <c r="DG40" s="4" t="str">
        <f>IF('DATA ENTRY'!CK39="","",IF('DATA ENTRY'!I39="","",IF(AND($DF$4='DATA ENTRY'!D39),'DATA ENTRY'!I39,"")))</f>
        <v/>
      </c>
      <c r="DH40" s="4" t="str">
        <f>IF('DATA ENTRY'!CK39="","",IF('DATA ENTRY'!CK39="","",IF(AND($DF$4='DATA ENTRY'!D39),'DATA ENTRY'!CK39,"")))</f>
        <v/>
      </c>
      <c r="DI40" s="3" t="str">
        <f>IF('DATA ENTRY'!CK39="","",IF('DATA ENTRY'!N39="","",IF(AND($DF$4='DATA ENTRY'!D39),'DATA ENTRY'!N39,"")))</f>
        <v/>
      </c>
      <c r="DJ40" s="107" t="str">
        <f>IF('DATA ENTRY'!CK39="","",IF('DATA ENTRY'!O39="","",IF(AND($DF$4='DATA ENTRY'!D39),'DATA ENTRY'!O39,"")))</f>
        <v/>
      </c>
      <c r="DK40" s="3" t="str">
        <f>IF('DATA ENTRY'!CK39="","",IF('DATA ENTRY'!P39="","",IF(AND($DF$4='DATA ENTRY'!D39),'DATA ENTRY'!P39,"")))</f>
        <v/>
      </c>
      <c r="DL40" s="107" t="str">
        <f>IF('DATA ENTRY'!CK39="","",IF('DATA ENTRY'!Q39="","",IF(AND($DF$4='DATA ENTRY'!D39),'DATA ENTRY'!Q39,"")))</f>
        <v/>
      </c>
      <c r="DM40" s="3" t="str">
        <f>IF('DATA ENTRY'!CK39="","",IF('DATA ENTRY'!R39="","",IF(AND($DF$4='DATA ENTRY'!D39),'DATA ENTRY'!R39,"")))</f>
        <v/>
      </c>
      <c r="DN40" s="107" t="str">
        <f>IF('DATA ENTRY'!CK39="","",IF('DATA ENTRY'!S39="","",IF(AND($DF$4='DATA ENTRY'!D39),'DATA ENTRY'!S39,"")))</f>
        <v/>
      </c>
      <c r="DO40" s="3" t="str">
        <f>IF('DATA ENTRY'!CK39="","",IF('DATA ENTRY'!E39="","",IF(AND($DF$4='DATA ENTRY'!D39),'DATA ENTRY'!E39,"")))</f>
        <v/>
      </c>
      <c r="DP40" s="3" t="str">
        <f>IF('DATA ENTRY'!CK39="","",IF('DATA ENTRY'!D39="","",IF(AND($DF$4='DATA ENTRY'!D39),'DATA ENTRY'!D39,"")))</f>
        <v/>
      </c>
      <c r="DQ40" s="3" t="str">
        <f>IF('DATA ENTRY'!CK39="","",IF('DATA ENTRY'!W39="","",IF(AND($DF$4='DATA ENTRY'!D39),'DATA ENTRY'!W39,"")))</f>
        <v/>
      </c>
      <c r="DR40" s="3" t="str">
        <f>IF('DATA ENTRY'!CK39="","",IF('DATA ENTRY'!X39="","",IF(AND($DF$4='DATA ENTRY'!D39),'DATA ENTRY'!X39,"")))</f>
        <v/>
      </c>
      <c r="DS40" s="108" t="str">
        <f t="shared" si="10"/>
        <v/>
      </c>
      <c r="DT40" s="108" t="str">
        <f>IF('DATA ENTRY'!CK39="","",IF('DATA ENTRY'!D39="","",IF(AND($DF$4='DATA ENTRY'!D39),'DATA ENTRY'!G39,"")))</f>
        <v/>
      </c>
      <c r="DY40">
        <f t="shared" si="11"/>
        <v>0</v>
      </c>
      <c r="EB40" t="str">
        <f t="shared" si="12"/>
        <v/>
      </c>
      <c r="EC40" t="str">
        <f t="shared" si="13"/>
        <v/>
      </c>
      <c r="ED40" s="224">
        <v>34</v>
      </c>
      <c r="EE40" s="3" t="str">
        <f>IF('DATA ENTRY'!CK39="","",IF('DATA ENTRY'!B39="","",IF(AND($EF$4='DATA ENTRY'!G39,$EH$4='DATA ENTRY'!F39),'DATA ENTRY'!B39,"")))</f>
        <v/>
      </c>
      <c r="EF40" s="3" t="str">
        <f>IF('DATA ENTRY'!CK39="","",IF('DATA ENTRY'!C39="","",IF(AND($EF$4='DATA ENTRY'!G39,$EH$4='DATA ENTRY'!F39),'DATA ENTRY'!C39,"")))</f>
        <v/>
      </c>
      <c r="EG40" s="4" t="str">
        <f>IF('DATA ENTRY'!CK39="","",IF('DATA ENTRY'!I39="","",IF(AND($EF$4='DATA ENTRY'!G39,$EH$4='DATA ENTRY'!F39),'DATA ENTRY'!I39,"")))</f>
        <v/>
      </c>
      <c r="EH40" s="4" t="str">
        <f>IF('DATA ENTRY'!CK39="","",IF('DATA ENTRY'!CK39="","",IF(AND($EF$4='DATA ENTRY'!G39,$EH$4='DATA ENTRY'!F39),'DATA ENTRY'!CK39,"")))</f>
        <v/>
      </c>
      <c r="EI40" s="3" t="str">
        <f>IF('DATA ENTRY'!CK39="","",IF('DATA ENTRY'!N39="","",IF(AND($EF$4='DATA ENTRY'!G39,$EH$4='DATA ENTRY'!F39),'DATA ENTRY'!N39,"")))</f>
        <v/>
      </c>
      <c r="EJ40" s="107" t="str">
        <f>IF('DATA ENTRY'!CK39="","",IF('DATA ENTRY'!O39="","",IF(AND($EF$4='DATA ENTRY'!G39,$EH$4='DATA ENTRY'!F39),'DATA ENTRY'!O39,"")))</f>
        <v/>
      </c>
      <c r="EK40" s="3" t="str">
        <f>IF('DATA ENTRY'!CK39="","",IF('DATA ENTRY'!P39="","",IF(AND($EF$4='DATA ENTRY'!G39,$EH$4='DATA ENTRY'!F39),'DATA ENTRY'!P39,"")))</f>
        <v/>
      </c>
      <c r="EL40" s="107" t="str">
        <f>IF('DATA ENTRY'!CK39="","",IF('DATA ENTRY'!Q39="","",IF(AND($EF$4='DATA ENTRY'!G39,$EH$4='DATA ENTRY'!F39),'DATA ENTRY'!Q39,"")))</f>
        <v/>
      </c>
      <c r="EM40" s="3" t="str">
        <f>IF('DATA ENTRY'!CK39="","",IF('DATA ENTRY'!R39="","",IF(AND($EF$4='DATA ENTRY'!G39,$EH$4='DATA ENTRY'!F39),'DATA ENTRY'!R39,"")))</f>
        <v/>
      </c>
      <c r="EN40" s="107" t="str">
        <f>IF('DATA ENTRY'!CK39="","",IF('DATA ENTRY'!S39="","",IF(AND($EF$4='DATA ENTRY'!G39,$EH$4='DATA ENTRY'!F39),'DATA ENTRY'!S39,"")))</f>
        <v/>
      </c>
      <c r="EO40" s="3" t="str">
        <f>IF('DATA ENTRY'!CK39="","",IF('DATA ENTRY'!E39="","",IF(AND($EF$4='DATA ENTRY'!G39,$EH$4='DATA ENTRY'!F39),'DATA ENTRY'!E39,"")))</f>
        <v/>
      </c>
      <c r="EP40" s="3" t="str">
        <f>IF('DATA ENTRY'!CK39="","",IF('DATA ENTRY'!D39="","",IF(AND($EF$4='DATA ENTRY'!G39,$EH$4='DATA ENTRY'!F39),'DATA ENTRY'!D39,"")))</f>
        <v/>
      </c>
      <c r="EQ40" s="3" t="str">
        <f>IF('DATA ENTRY'!CK39="","",IF('DATA ENTRY'!W39="","",IF(AND($EF$4='DATA ENTRY'!G39,$EH$4='DATA ENTRY'!F39),'DATA ENTRY'!W39,"")))</f>
        <v/>
      </c>
      <c r="ER40" s="3" t="str">
        <f>IF('DATA ENTRY'!CK39="","",IF('DATA ENTRY'!X39="","",IF(AND($EF$4='DATA ENTRY'!G39,$EH$4='DATA ENTRY'!F39),'DATA ENTRY'!X39,"")))</f>
        <v/>
      </c>
      <c r="ES40" s="108" t="str">
        <f t="shared" si="14"/>
        <v/>
      </c>
      <c r="ET40" s="108" t="str">
        <f>IF('DATA ENTRY'!CK39="","",IF('DATA ENTRY'!D39="","",IF(AND($EF$4='DATA ENTRY'!G39,$EH$4='DATA ENTRY'!F39),'DATA ENTRY'!G39,"")))</f>
        <v/>
      </c>
      <c r="EY40">
        <f t="shared" si="15"/>
        <v>0</v>
      </c>
    </row>
    <row r="41" spans="1:155">
      <c r="A41" t="str">
        <f>IF(S41=0,"",1+(MAX($A$7:A40)))</f>
        <v/>
      </c>
      <c r="B41" s="224">
        <v>35</v>
      </c>
      <c r="C41" s="3" t="str">
        <f>IF('DATA ENTRY'!CK40="","",IF('DATA ENTRY'!B40="","",IF($D$4="All Post",'DATA ENTRY'!B40,IF(AND($D$4='DATA ENTRY'!CK40),'DATA ENTRY'!B40,""))))</f>
        <v/>
      </c>
      <c r="D41" s="3" t="str">
        <f>IF('DATA ENTRY'!CK40="","",IF('DATA ENTRY'!C40="","",IF($D$4="All Post",'DATA ENTRY'!C40,IF(AND($D$4='DATA ENTRY'!CK40),'DATA ENTRY'!C40,""))))</f>
        <v/>
      </c>
      <c r="E41" s="4" t="str">
        <f>IF('DATA ENTRY'!CK40="","",IF('DATA ENTRY'!I40="","",IF($D$4="All Post",'DATA ENTRY'!I40,IF(AND($D$4='DATA ENTRY'!CK40),'DATA ENTRY'!I40,""))))</f>
        <v/>
      </c>
      <c r="F41" s="4" t="str">
        <f>IF('DATA ENTRY'!CK40="","",IF('DATA ENTRY'!CK40="","",IF($D$4="All Post",'DATA ENTRY'!CK40,IF(AND($D$4='DATA ENTRY'!CK40),'DATA ENTRY'!CK40,""))))</f>
        <v/>
      </c>
      <c r="G41" s="3" t="str">
        <f>IF('DATA ENTRY'!CK40="","",IF('DATA ENTRY'!N40="","",IF($D$4="All Post",'DATA ENTRY'!N40,IF(AND($D$4='DATA ENTRY'!CK40),'DATA ENTRY'!N40,""))))</f>
        <v/>
      </c>
      <c r="H41" s="107" t="str">
        <f>IF('DATA ENTRY'!CK40="","",IF('DATA ENTRY'!O40="","",IF($D$4="All Post",'DATA ENTRY'!O40,IF(AND($D$4='DATA ENTRY'!CK40),'DATA ENTRY'!O40,""))))</f>
        <v/>
      </c>
      <c r="I41" s="3" t="str">
        <f>IF('DATA ENTRY'!CK40="","",IF('DATA ENTRY'!P40="","",IF($D$4="All Post",'DATA ENTRY'!P40,IF(AND($D$4='DATA ENTRY'!CK40),'DATA ENTRY'!P40,""))))</f>
        <v/>
      </c>
      <c r="J41" s="107" t="str">
        <f>IF('DATA ENTRY'!CK40="","",IF('DATA ENTRY'!Q40="","",IF($D$4="All Post",'DATA ENTRY'!Q40,IF(AND($D$4='DATA ENTRY'!CK40),'DATA ENTRY'!Q40,""))))</f>
        <v/>
      </c>
      <c r="K41" s="3" t="str">
        <f>IF('DATA ENTRY'!CK40="","",IF('DATA ENTRY'!R40="","",IF($D$4="All Post",'DATA ENTRY'!R40,IF(AND($D$4='DATA ENTRY'!CK40),'DATA ENTRY'!R40,""))))</f>
        <v/>
      </c>
      <c r="L41" s="3" t="str">
        <f>IF('DATA ENTRY'!CK40="","",IF('DATA ENTRY'!S40="","",IF($D$4="All Post",'DATA ENTRY'!S40,IF(AND($D$4='DATA ENTRY'!CK40),'DATA ENTRY'!S40,""))))</f>
        <v/>
      </c>
      <c r="M41" s="3" t="str">
        <f>IF('DATA ENTRY'!CK40="","",IF('DATA ENTRY'!E40="","",IF($D$4="All Post",'DATA ENTRY'!E40,IF(AND($D$4='DATA ENTRY'!CK40),'DATA ENTRY'!E40,""))))</f>
        <v/>
      </c>
      <c r="N41" s="3" t="str">
        <f>IF('DATA ENTRY'!CK40="","",IF('DATA ENTRY'!W40="","",IF($D$4="All Post",'DATA ENTRY'!W40,IF(AND($D$4='DATA ENTRY'!CK40),'DATA ENTRY'!W40,""))))</f>
        <v/>
      </c>
      <c r="O41" s="3" t="str">
        <f>IF('DATA ENTRY'!CK40="","",IF('DATA ENTRY'!X40="","",IF($D$4="All Post",'DATA ENTRY'!X40,IF(AND($D$4='DATA ENTRY'!CK40),'DATA ENTRY'!X40,""))))</f>
        <v/>
      </c>
      <c r="P41" s="3" t="str">
        <f>IF('DATA ENTRY'!CK40="","",IF('DATA ENTRY'!G40="","",IF($D$4="All Post",'DATA ENTRY'!G40,IF(AND($D$4='DATA ENTRY'!CK40),'DATA ENTRY'!G40,""))))</f>
        <v/>
      </c>
      <c r="S41">
        <f t="shared" si="0"/>
        <v>0</v>
      </c>
      <c r="T41" t="str">
        <f t="shared" si="1"/>
        <v/>
      </c>
      <c r="BZ41" t="str">
        <f t="shared" si="2"/>
        <v/>
      </c>
      <c r="CA41" t="str">
        <f t="shared" si="3"/>
        <v/>
      </c>
      <c r="CB41" s="224">
        <v>35</v>
      </c>
      <c r="CC41" s="3" t="str">
        <f>IF('DATA ENTRY'!CK40="","",IF('DATA ENTRY'!B40="","",IF(AND($CD$4='DATA ENTRY'!CK40,$CG$4='DATA ENTRY'!D40),'DATA ENTRY'!B40,"")))</f>
        <v/>
      </c>
      <c r="CD41" s="3" t="str">
        <f>IF('DATA ENTRY'!CK40="","",IF('DATA ENTRY'!C40="","",IF(AND($CD$4='DATA ENTRY'!CK40,$CG$4='DATA ENTRY'!D40),'DATA ENTRY'!C40,"")))</f>
        <v/>
      </c>
      <c r="CE41" s="4" t="str">
        <f>IF('DATA ENTRY'!CK40="","",IF('DATA ENTRY'!I40="","",IF(AND($CD$4='DATA ENTRY'!CK40,$CG$4='DATA ENTRY'!D40),'DATA ENTRY'!I40,"")))</f>
        <v/>
      </c>
      <c r="CF41" s="4" t="str">
        <f>IF('DATA ENTRY'!CK40="","",IF('DATA ENTRY'!CK40="","",IF(AND($CD$4='DATA ENTRY'!CK40,$CG$4='DATA ENTRY'!D40),'DATA ENTRY'!CK40,"")))</f>
        <v/>
      </c>
      <c r="CG41" s="3" t="str">
        <f>IF('DATA ENTRY'!CK40="","",IF('DATA ENTRY'!N40="","",IF(AND($CD$4='DATA ENTRY'!CK40,$CG$4='DATA ENTRY'!D40),'DATA ENTRY'!N40,"")))</f>
        <v/>
      </c>
      <c r="CH41" s="107" t="str">
        <f>IF('DATA ENTRY'!CK40="","",IF('DATA ENTRY'!O40="","",IF(AND($CD$4='DATA ENTRY'!CK40,$CG$4='DATA ENTRY'!D40),'DATA ENTRY'!O40,"")))</f>
        <v/>
      </c>
      <c r="CI41" s="3" t="str">
        <f>IF('DATA ENTRY'!CK40="","",IF('DATA ENTRY'!P40="","",IF(AND($CD$4='DATA ENTRY'!CK40,$CG$4='DATA ENTRY'!D40),'DATA ENTRY'!P40,"")))</f>
        <v/>
      </c>
      <c r="CJ41" s="107" t="str">
        <f>IF('DATA ENTRY'!CK40="","",IF('DATA ENTRY'!Q40="","",IF(AND($CD$4='DATA ENTRY'!CK40,$CG$4='DATA ENTRY'!D40),'DATA ENTRY'!Q40,"")))</f>
        <v/>
      </c>
      <c r="CK41" s="3" t="str">
        <f>IF('DATA ENTRY'!CK40="","",IF('DATA ENTRY'!R40="","",IF(AND($CD$4='DATA ENTRY'!CK40,$CG$4='DATA ENTRY'!D40),'DATA ENTRY'!R40,"")))</f>
        <v/>
      </c>
      <c r="CL41" s="3" t="str">
        <f>IF('DATA ENTRY'!CK40="","",IF('DATA ENTRY'!S40="","",IF(AND($CD$4='DATA ENTRY'!CK40,$CG$4='DATA ENTRY'!D40),'DATA ENTRY'!S40,"")))</f>
        <v/>
      </c>
      <c r="CM41" s="3" t="str">
        <f>IF('DATA ENTRY'!CK40="","",IF('DATA ENTRY'!E40="","",IF(AND($CD$4='DATA ENTRY'!CK40,$CG$4='DATA ENTRY'!D40),'DATA ENTRY'!E40,"")))</f>
        <v/>
      </c>
      <c r="CN41" s="3" t="str">
        <f>IF('DATA ENTRY'!CK40="","",IF('DATA ENTRY'!W40="","",IF(AND($CD$4='DATA ENTRY'!CK40,$CG$4='DATA ENTRY'!D40),'DATA ENTRY'!W40,"")))</f>
        <v/>
      </c>
      <c r="CO41" s="3" t="str">
        <f>IF('DATA ENTRY'!CK40="","",IF('DATA ENTRY'!X40="","",IF(AND($CD$4='DATA ENTRY'!CK40,$CG$4='DATA ENTRY'!D40),'DATA ENTRY'!X40,"")))</f>
        <v/>
      </c>
      <c r="CP41" s="108" t="str">
        <f t="shared" si="4"/>
        <v/>
      </c>
      <c r="CQ41" s="108" t="str">
        <f>IF('DATA ENTRY'!CK40="","",IF('DATA ENTRY'!G40="","",IF(AND($CD$4='DATA ENTRY'!CK40,$CG$4='DATA ENTRY'!D40),'DATA ENTRY'!G40,"")))</f>
        <v/>
      </c>
      <c r="CR41" s="230" t="str">
        <f>IF('DATA ENTRY'!CK40="","",IF('DATA ENTRY'!D40="","",IF(AND($CD$4='DATA ENTRY'!CK40,$CG$4='DATA ENTRY'!D40),'DATA ENTRY'!D40,"")))</f>
        <v/>
      </c>
      <c r="CS41">
        <f t="shared" si="5"/>
        <v>0</v>
      </c>
      <c r="CT41">
        <f t="shared" si="6"/>
        <v>0</v>
      </c>
      <c r="CV41" s="139"/>
      <c r="CX41">
        <f t="shared" si="7"/>
        <v>0</v>
      </c>
      <c r="DB41" t="str">
        <f t="shared" si="16"/>
        <v/>
      </c>
      <c r="DC41" t="str">
        <f t="shared" si="17"/>
        <v/>
      </c>
      <c r="DD41" s="224">
        <v>35</v>
      </c>
      <c r="DE41" s="3" t="str">
        <f>IF('DATA ENTRY'!CK40="","",IF('DATA ENTRY'!B40="","",IF(AND($DF$4='DATA ENTRY'!D40),'DATA ENTRY'!B40,"")))</f>
        <v/>
      </c>
      <c r="DF41" s="3" t="str">
        <f>IF('DATA ENTRY'!CK40="","",IF('DATA ENTRY'!C40="","",IF(AND($DF$4='DATA ENTRY'!D40),'DATA ENTRY'!C40,"")))</f>
        <v/>
      </c>
      <c r="DG41" s="4" t="str">
        <f>IF('DATA ENTRY'!CK40="","",IF('DATA ENTRY'!I40="","",IF(AND($DF$4='DATA ENTRY'!D40),'DATA ENTRY'!I40,"")))</f>
        <v/>
      </c>
      <c r="DH41" s="4" t="str">
        <f>IF('DATA ENTRY'!CK40="","",IF('DATA ENTRY'!CK40="","",IF(AND($DF$4='DATA ENTRY'!D40),'DATA ENTRY'!CK40,"")))</f>
        <v/>
      </c>
      <c r="DI41" s="3" t="str">
        <f>IF('DATA ENTRY'!CK40="","",IF('DATA ENTRY'!N40="","",IF(AND($DF$4='DATA ENTRY'!D40),'DATA ENTRY'!N40,"")))</f>
        <v/>
      </c>
      <c r="DJ41" s="107" t="str">
        <f>IF('DATA ENTRY'!CK40="","",IF('DATA ENTRY'!O40="","",IF(AND($DF$4='DATA ENTRY'!D40),'DATA ENTRY'!O40,"")))</f>
        <v/>
      </c>
      <c r="DK41" s="3" t="str">
        <f>IF('DATA ENTRY'!CK40="","",IF('DATA ENTRY'!P40="","",IF(AND($DF$4='DATA ENTRY'!D40),'DATA ENTRY'!P40,"")))</f>
        <v/>
      </c>
      <c r="DL41" s="107" t="str">
        <f>IF('DATA ENTRY'!CK40="","",IF('DATA ENTRY'!Q40="","",IF(AND($DF$4='DATA ENTRY'!D40),'DATA ENTRY'!Q40,"")))</f>
        <v/>
      </c>
      <c r="DM41" s="3" t="str">
        <f>IF('DATA ENTRY'!CK40="","",IF('DATA ENTRY'!R40="","",IF(AND($DF$4='DATA ENTRY'!D40),'DATA ENTRY'!R40,"")))</f>
        <v/>
      </c>
      <c r="DN41" s="107" t="str">
        <f>IF('DATA ENTRY'!CK40="","",IF('DATA ENTRY'!S40="","",IF(AND($DF$4='DATA ENTRY'!D40),'DATA ENTRY'!S40,"")))</f>
        <v/>
      </c>
      <c r="DO41" s="3" t="str">
        <f>IF('DATA ENTRY'!CK40="","",IF('DATA ENTRY'!E40="","",IF(AND($DF$4='DATA ENTRY'!D40),'DATA ENTRY'!E40,"")))</f>
        <v/>
      </c>
      <c r="DP41" s="3" t="str">
        <f>IF('DATA ENTRY'!CK40="","",IF('DATA ENTRY'!D40="","",IF(AND($DF$4='DATA ENTRY'!D40),'DATA ENTRY'!D40,"")))</f>
        <v/>
      </c>
      <c r="DQ41" s="3" t="str">
        <f>IF('DATA ENTRY'!CK40="","",IF('DATA ENTRY'!W40="","",IF(AND($DF$4='DATA ENTRY'!D40),'DATA ENTRY'!W40,"")))</f>
        <v/>
      </c>
      <c r="DR41" s="3" t="str">
        <f>IF('DATA ENTRY'!CK40="","",IF('DATA ENTRY'!X40="","",IF(AND($DF$4='DATA ENTRY'!D40),'DATA ENTRY'!X40,"")))</f>
        <v/>
      </c>
      <c r="DS41" s="108" t="str">
        <f t="shared" si="10"/>
        <v/>
      </c>
      <c r="DT41" s="108" t="str">
        <f>IF('DATA ENTRY'!CK40="","",IF('DATA ENTRY'!D40="","",IF(AND($DF$4='DATA ENTRY'!D40),'DATA ENTRY'!G40,"")))</f>
        <v/>
      </c>
      <c r="DY41">
        <f t="shared" si="11"/>
        <v>0</v>
      </c>
      <c r="EB41" t="str">
        <f t="shared" si="12"/>
        <v/>
      </c>
      <c r="EC41" t="str">
        <f t="shared" si="13"/>
        <v/>
      </c>
      <c r="ED41" s="224">
        <v>35</v>
      </c>
      <c r="EE41" s="3" t="str">
        <f>IF('DATA ENTRY'!CK40="","",IF('DATA ENTRY'!B40="","",IF(AND($EF$4='DATA ENTRY'!G40,$EH$4='DATA ENTRY'!F40),'DATA ENTRY'!B40,"")))</f>
        <v/>
      </c>
      <c r="EF41" s="3" t="str">
        <f>IF('DATA ENTRY'!CK40="","",IF('DATA ENTRY'!C40="","",IF(AND($EF$4='DATA ENTRY'!G40,$EH$4='DATA ENTRY'!F40),'DATA ENTRY'!C40,"")))</f>
        <v/>
      </c>
      <c r="EG41" s="4" t="str">
        <f>IF('DATA ENTRY'!CK40="","",IF('DATA ENTRY'!I40="","",IF(AND($EF$4='DATA ENTRY'!G40,$EH$4='DATA ENTRY'!F40),'DATA ENTRY'!I40,"")))</f>
        <v/>
      </c>
      <c r="EH41" s="4" t="str">
        <f>IF('DATA ENTRY'!CK40="","",IF('DATA ENTRY'!CK40="","",IF(AND($EF$4='DATA ENTRY'!G40,$EH$4='DATA ENTRY'!F40),'DATA ENTRY'!CK40,"")))</f>
        <v/>
      </c>
      <c r="EI41" s="3" t="str">
        <f>IF('DATA ENTRY'!CK40="","",IF('DATA ENTRY'!N40="","",IF(AND($EF$4='DATA ENTRY'!G40,$EH$4='DATA ENTRY'!F40),'DATA ENTRY'!N40,"")))</f>
        <v/>
      </c>
      <c r="EJ41" s="107" t="str">
        <f>IF('DATA ENTRY'!CK40="","",IF('DATA ENTRY'!O40="","",IF(AND($EF$4='DATA ENTRY'!G40,$EH$4='DATA ENTRY'!F40),'DATA ENTRY'!O40,"")))</f>
        <v/>
      </c>
      <c r="EK41" s="3" t="str">
        <f>IF('DATA ENTRY'!CK40="","",IF('DATA ENTRY'!P40="","",IF(AND($EF$4='DATA ENTRY'!G40,$EH$4='DATA ENTRY'!F40),'DATA ENTRY'!P40,"")))</f>
        <v/>
      </c>
      <c r="EL41" s="107" t="str">
        <f>IF('DATA ENTRY'!CK40="","",IF('DATA ENTRY'!Q40="","",IF(AND($EF$4='DATA ENTRY'!G40,$EH$4='DATA ENTRY'!F40),'DATA ENTRY'!Q40,"")))</f>
        <v/>
      </c>
      <c r="EM41" s="3" t="str">
        <f>IF('DATA ENTRY'!CK40="","",IF('DATA ENTRY'!R40="","",IF(AND($EF$4='DATA ENTRY'!G40,$EH$4='DATA ENTRY'!F40),'DATA ENTRY'!R40,"")))</f>
        <v/>
      </c>
      <c r="EN41" s="107" t="str">
        <f>IF('DATA ENTRY'!CK40="","",IF('DATA ENTRY'!S40="","",IF(AND($EF$4='DATA ENTRY'!G40,$EH$4='DATA ENTRY'!F40),'DATA ENTRY'!S40,"")))</f>
        <v/>
      </c>
      <c r="EO41" s="3" t="str">
        <f>IF('DATA ENTRY'!CK40="","",IF('DATA ENTRY'!E40="","",IF(AND($EF$4='DATA ENTRY'!G40,$EH$4='DATA ENTRY'!F40),'DATA ENTRY'!E40,"")))</f>
        <v/>
      </c>
      <c r="EP41" s="3" t="str">
        <f>IF('DATA ENTRY'!CK40="","",IF('DATA ENTRY'!D40="","",IF(AND($EF$4='DATA ENTRY'!G40,$EH$4='DATA ENTRY'!F40),'DATA ENTRY'!D40,"")))</f>
        <v/>
      </c>
      <c r="EQ41" s="3" t="str">
        <f>IF('DATA ENTRY'!CK40="","",IF('DATA ENTRY'!W40="","",IF(AND($EF$4='DATA ENTRY'!G40,$EH$4='DATA ENTRY'!F40),'DATA ENTRY'!W40,"")))</f>
        <v/>
      </c>
      <c r="ER41" s="3" t="str">
        <f>IF('DATA ENTRY'!CK40="","",IF('DATA ENTRY'!X40="","",IF(AND($EF$4='DATA ENTRY'!G40,$EH$4='DATA ENTRY'!F40),'DATA ENTRY'!X40,"")))</f>
        <v/>
      </c>
      <c r="ES41" s="108" t="str">
        <f t="shared" si="14"/>
        <v/>
      </c>
      <c r="ET41" s="108" t="str">
        <f>IF('DATA ENTRY'!CK40="","",IF('DATA ENTRY'!D40="","",IF(AND($EF$4='DATA ENTRY'!G40,$EH$4='DATA ENTRY'!F40),'DATA ENTRY'!G40,"")))</f>
        <v/>
      </c>
      <c r="EY41">
        <f t="shared" si="15"/>
        <v>0</v>
      </c>
    </row>
    <row r="42" spans="1:155">
      <c r="A42" t="str">
        <f>IF(S42=0,"",1+(MAX($A$7:A41)))</f>
        <v/>
      </c>
      <c r="B42" s="224">
        <v>36</v>
      </c>
      <c r="C42" s="3" t="str">
        <f>IF('DATA ENTRY'!CK41="","",IF('DATA ENTRY'!B41="","",IF($D$4="All Post",'DATA ENTRY'!B41,IF(AND($D$4='DATA ENTRY'!CK41),'DATA ENTRY'!B41,""))))</f>
        <v/>
      </c>
      <c r="D42" s="3" t="str">
        <f>IF('DATA ENTRY'!CK41="","",IF('DATA ENTRY'!C41="","",IF($D$4="All Post",'DATA ENTRY'!C41,IF(AND($D$4='DATA ENTRY'!CK41),'DATA ENTRY'!C41,""))))</f>
        <v/>
      </c>
      <c r="E42" s="4" t="str">
        <f>IF('DATA ENTRY'!CK41="","",IF('DATA ENTRY'!I41="","",IF($D$4="All Post",'DATA ENTRY'!I41,IF(AND($D$4='DATA ENTRY'!CK41),'DATA ENTRY'!I41,""))))</f>
        <v/>
      </c>
      <c r="F42" s="4" t="str">
        <f>IF('DATA ENTRY'!CK41="","",IF('DATA ENTRY'!CK41="","",IF($D$4="All Post",'DATA ENTRY'!CK41,IF(AND($D$4='DATA ENTRY'!CK41),'DATA ENTRY'!CK41,""))))</f>
        <v/>
      </c>
      <c r="G42" s="3" t="str">
        <f>IF('DATA ENTRY'!CK41="","",IF('DATA ENTRY'!N41="","",IF($D$4="All Post",'DATA ENTRY'!N41,IF(AND($D$4='DATA ENTRY'!CK41),'DATA ENTRY'!N41,""))))</f>
        <v/>
      </c>
      <c r="H42" s="107" t="str">
        <f>IF('DATA ENTRY'!CK41="","",IF('DATA ENTRY'!O41="","",IF($D$4="All Post",'DATA ENTRY'!O41,IF(AND($D$4='DATA ENTRY'!CK41),'DATA ENTRY'!O41,""))))</f>
        <v/>
      </c>
      <c r="I42" s="3" t="str">
        <f>IF('DATA ENTRY'!CK41="","",IF('DATA ENTRY'!P41="","",IF($D$4="All Post",'DATA ENTRY'!P41,IF(AND($D$4='DATA ENTRY'!CK41),'DATA ENTRY'!P41,""))))</f>
        <v/>
      </c>
      <c r="J42" s="107" t="str">
        <f>IF('DATA ENTRY'!CK41="","",IF('DATA ENTRY'!Q41="","",IF($D$4="All Post",'DATA ENTRY'!Q41,IF(AND($D$4='DATA ENTRY'!CK41),'DATA ENTRY'!Q41,""))))</f>
        <v/>
      </c>
      <c r="K42" s="3" t="str">
        <f>IF('DATA ENTRY'!CK41="","",IF('DATA ENTRY'!R41="","",IF($D$4="All Post",'DATA ENTRY'!R41,IF(AND($D$4='DATA ENTRY'!CK41),'DATA ENTRY'!R41,""))))</f>
        <v/>
      </c>
      <c r="L42" s="3" t="str">
        <f>IF('DATA ENTRY'!CK41="","",IF('DATA ENTRY'!S41="","",IF($D$4="All Post",'DATA ENTRY'!S41,IF(AND($D$4='DATA ENTRY'!CK41),'DATA ENTRY'!S41,""))))</f>
        <v/>
      </c>
      <c r="M42" s="3" t="str">
        <f>IF('DATA ENTRY'!CK41="","",IF('DATA ENTRY'!E41="","",IF($D$4="All Post",'DATA ENTRY'!E41,IF(AND($D$4='DATA ENTRY'!CK41),'DATA ENTRY'!E41,""))))</f>
        <v/>
      </c>
      <c r="N42" s="3" t="str">
        <f>IF('DATA ENTRY'!CK41="","",IF('DATA ENTRY'!W41="","",IF($D$4="All Post",'DATA ENTRY'!W41,IF(AND($D$4='DATA ENTRY'!CK41),'DATA ENTRY'!W41,""))))</f>
        <v/>
      </c>
      <c r="O42" s="3" t="str">
        <f>IF('DATA ENTRY'!CK41="","",IF('DATA ENTRY'!X41="","",IF($D$4="All Post",'DATA ENTRY'!X41,IF(AND($D$4='DATA ENTRY'!CK41),'DATA ENTRY'!X41,""))))</f>
        <v/>
      </c>
      <c r="P42" s="3" t="str">
        <f>IF('DATA ENTRY'!CK41="","",IF('DATA ENTRY'!G41="","",IF($D$4="All Post",'DATA ENTRY'!G41,IF(AND($D$4='DATA ENTRY'!CK41),'DATA ENTRY'!G41,""))))</f>
        <v/>
      </c>
      <c r="S42">
        <f t="shared" si="0"/>
        <v>0</v>
      </c>
      <c r="T42" t="str">
        <f t="shared" si="1"/>
        <v/>
      </c>
      <c r="BZ42" t="str">
        <f t="shared" si="2"/>
        <v/>
      </c>
      <c r="CA42" t="str">
        <f t="shared" si="3"/>
        <v/>
      </c>
      <c r="CB42" s="224">
        <v>36</v>
      </c>
      <c r="CC42" s="3" t="str">
        <f>IF('DATA ENTRY'!CK41="","",IF('DATA ENTRY'!B41="","",IF(AND($CD$4='DATA ENTRY'!CK41,$CG$4='DATA ENTRY'!D41),'DATA ENTRY'!B41,"")))</f>
        <v/>
      </c>
      <c r="CD42" s="3" t="str">
        <f>IF('DATA ENTRY'!CK41="","",IF('DATA ENTRY'!C41="","",IF(AND($CD$4='DATA ENTRY'!CK41,$CG$4='DATA ENTRY'!D41),'DATA ENTRY'!C41,"")))</f>
        <v/>
      </c>
      <c r="CE42" s="4" t="str">
        <f>IF('DATA ENTRY'!CK41="","",IF('DATA ENTRY'!I41="","",IF(AND($CD$4='DATA ENTRY'!CK41,$CG$4='DATA ENTRY'!D41),'DATA ENTRY'!I41,"")))</f>
        <v/>
      </c>
      <c r="CF42" s="4" t="str">
        <f>IF('DATA ENTRY'!CK41="","",IF('DATA ENTRY'!CK41="","",IF(AND($CD$4='DATA ENTRY'!CK41,$CG$4='DATA ENTRY'!D41),'DATA ENTRY'!CK41,"")))</f>
        <v/>
      </c>
      <c r="CG42" s="3" t="str">
        <f>IF('DATA ENTRY'!CK41="","",IF('DATA ENTRY'!N41="","",IF(AND($CD$4='DATA ENTRY'!CK41,$CG$4='DATA ENTRY'!D41),'DATA ENTRY'!N41,"")))</f>
        <v/>
      </c>
      <c r="CH42" s="107" t="str">
        <f>IF('DATA ENTRY'!CK41="","",IF('DATA ENTRY'!O41="","",IF(AND($CD$4='DATA ENTRY'!CK41,$CG$4='DATA ENTRY'!D41),'DATA ENTRY'!O41,"")))</f>
        <v/>
      </c>
      <c r="CI42" s="3" t="str">
        <f>IF('DATA ENTRY'!CK41="","",IF('DATA ENTRY'!P41="","",IF(AND($CD$4='DATA ENTRY'!CK41,$CG$4='DATA ENTRY'!D41),'DATA ENTRY'!P41,"")))</f>
        <v/>
      </c>
      <c r="CJ42" s="107" t="str">
        <f>IF('DATA ENTRY'!CK41="","",IF('DATA ENTRY'!Q41="","",IF(AND($CD$4='DATA ENTRY'!CK41,$CG$4='DATA ENTRY'!D41),'DATA ENTRY'!Q41,"")))</f>
        <v/>
      </c>
      <c r="CK42" s="3" t="str">
        <f>IF('DATA ENTRY'!CK41="","",IF('DATA ENTRY'!R41="","",IF(AND($CD$4='DATA ENTRY'!CK41,$CG$4='DATA ENTRY'!D41),'DATA ENTRY'!R41,"")))</f>
        <v/>
      </c>
      <c r="CL42" s="3" t="str">
        <f>IF('DATA ENTRY'!CK41="","",IF('DATA ENTRY'!S41="","",IF(AND($CD$4='DATA ENTRY'!CK41,$CG$4='DATA ENTRY'!D41),'DATA ENTRY'!S41,"")))</f>
        <v/>
      </c>
      <c r="CM42" s="3" t="str">
        <f>IF('DATA ENTRY'!CK41="","",IF('DATA ENTRY'!E41="","",IF(AND($CD$4='DATA ENTRY'!CK41,$CG$4='DATA ENTRY'!D41),'DATA ENTRY'!E41,"")))</f>
        <v/>
      </c>
      <c r="CN42" s="3" t="str">
        <f>IF('DATA ENTRY'!CK41="","",IF('DATA ENTRY'!W41="","",IF(AND($CD$4='DATA ENTRY'!CK41,$CG$4='DATA ENTRY'!D41),'DATA ENTRY'!W41,"")))</f>
        <v/>
      </c>
      <c r="CO42" s="3" t="str">
        <f>IF('DATA ENTRY'!CK41="","",IF('DATA ENTRY'!X41="","",IF(AND($CD$4='DATA ENTRY'!CK41,$CG$4='DATA ENTRY'!D41),'DATA ENTRY'!X41,"")))</f>
        <v/>
      </c>
      <c r="CP42" s="108" t="str">
        <f t="shared" si="4"/>
        <v/>
      </c>
      <c r="CQ42" s="108" t="str">
        <f>IF('DATA ENTRY'!CK41="","",IF('DATA ENTRY'!G41="","",IF(AND($CD$4='DATA ENTRY'!CK41,$CG$4='DATA ENTRY'!D41),'DATA ENTRY'!G41,"")))</f>
        <v/>
      </c>
      <c r="CR42" s="230" t="str">
        <f>IF('DATA ENTRY'!CK41="","",IF('DATA ENTRY'!D41="","",IF(AND($CD$4='DATA ENTRY'!CK41,$CG$4='DATA ENTRY'!D41),'DATA ENTRY'!D41,"")))</f>
        <v/>
      </c>
      <c r="CS42">
        <f t="shared" si="5"/>
        <v>0</v>
      </c>
      <c r="CT42">
        <f t="shared" si="6"/>
        <v>0</v>
      </c>
      <c r="CV42" s="139"/>
      <c r="CX42">
        <f t="shared" si="7"/>
        <v>0</v>
      </c>
      <c r="DB42" t="str">
        <f t="shared" si="16"/>
        <v/>
      </c>
      <c r="DC42" t="str">
        <f t="shared" si="17"/>
        <v/>
      </c>
      <c r="DD42" s="224">
        <v>36</v>
      </c>
      <c r="DE42" s="3" t="str">
        <f>IF('DATA ENTRY'!CK41="","",IF('DATA ENTRY'!B41="","",IF(AND($DF$4='DATA ENTRY'!D41),'DATA ENTRY'!B41,"")))</f>
        <v/>
      </c>
      <c r="DF42" s="3" t="str">
        <f>IF('DATA ENTRY'!CK41="","",IF('DATA ENTRY'!C41="","",IF(AND($DF$4='DATA ENTRY'!D41),'DATA ENTRY'!C41,"")))</f>
        <v/>
      </c>
      <c r="DG42" s="4" t="str">
        <f>IF('DATA ENTRY'!CK41="","",IF('DATA ENTRY'!I41="","",IF(AND($DF$4='DATA ENTRY'!D41),'DATA ENTRY'!I41,"")))</f>
        <v/>
      </c>
      <c r="DH42" s="4" t="str">
        <f>IF('DATA ENTRY'!CK41="","",IF('DATA ENTRY'!CK41="","",IF(AND($DF$4='DATA ENTRY'!D41),'DATA ENTRY'!CK41,"")))</f>
        <v/>
      </c>
      <c r="DI42" s="3" t="str">
        <f>IF('DATA ENTRY'!CK41="","",IF('DATA ENTRY'!N41="","",IF(AND($DF$4='DATA ENTRY'!D41),'DATA ENTRY'!N41,"")))</f>
        <v/>
      </c>
      <c r="DJ42" s="107" t="str">
        <f>IF('DATA ENTRY'!CK41="","",IF('DATA ENTRY'!O41="","",IF(AND($DF$4='DATA ENTRY'!D41),'DATA ENTRY'!O41,"")))</f>
        <v/>
      </c>
      <c r="DK42" s="3" t="str">
        <f>IF('DATA ENTRY'!CK41="","",IF('DATA ENTRY'!P41="","",IF(AND($DF$4='DATA ENTRY'!D41),'DATA ENTRY'!P41,"")))</f>
        <v/>
      </c>
      <c r="DL42" s="107" t="str">
        <f>IF('DATA ENTRY'!CK41="","",IF('DATA ENTRY'!Q41="","",IF(AND($DF$4='DATA ENTRY'!D41),'DATA ENTRY'!Q41,"")))</f>
        <v/>
      </c>
      <c r="DM42" s="3" t="str">
        <f>IF('DATA ENTRY'!CK41="","",IF('DATA ENTRY'!R41="","",IF(AND($DF$4='DATA ENTRY'!D41),'DATA ENTRY'!R41,"")))</f>
        <v/>
      </c>
      <c r="DN42" s="107" t="str">
        <f>IF('DATA ENTRY'!CK41="","",IF('DATA ENTRY'!S41="","",IF(AND($DF$4='DATA ENTRY'!D41),'DATA ENTRY'!S41,"")))</f>
        <v/>
      </c>
      <c r="DO42" s="3" t="str">
        <f>IF('DATA ENTRY'!CK41="","",IF('DATA ENTRY'!E41="","",IF(AND($DF$4='DATA ENTRY'!D41),'DATA ENTRY'!E41,"")))</f>
        <v/>
      </c>
      <c r="DP42" s="3" t="str">
        <f>IF('DATA ENTRY'!CK41="","",IF('DATA ENTRY'!D41="","",IF(AND($DF$4='DATA ENTRY'!D41),'DATA ENTRY'!D41,"")))</f>
        <v/>
      </c>
      <c r="DQ42" s="3" t="str">
        <f>IF('DATA ENTRY'!CK41="","",IF('DATA ENTRY'!W41="","",IF(AND($DF$4='DATA ENTRY'!D41),'DATA ENTRY'!W41,"")))</f>
        <v/>
      </c>
      <c r="DR42" s="3" t="str">
        <f>IF('DATA ENTRY'!CK41="","",IF('DATA ENTRY'!X41="","",IF(AND($DF$4='DATA ENTRY'!D41),'DATA ENTRY'!X41,"")))</f>
        <v/>
      </c>
      <c r="DS42" s="108" t="str">
        <f t="shared" si="10"/>
        <v/>
      </c>
      <c r="DT42" s="108" t="str">
        <f>IF('DATA ENTRY'!CK41="","",IF('DATA ENTRY'!D41="","",IF(AND($DF$4='DATA ENTRY'!D41),'DATA ENTRY'!G41,"")))</f>
        <v/>
      </c>
      <c r="DY42">
        <f t="shared" si="11"/>
        <v>0</v>
      </c>
      <c r="EB42" t="str">
        <f t="shared" si="12"/>
        <v/>
      </c>
      <c r="EC42" t="str">
        <f t="shared" si="13"/>
        <v/>
      </c>
      <c r="ED42" s="224">
        <v>36</v>
      </c>
      <c r="EE42" s="3" t="str">
        <f>IF('DATA ENTRY'!CK41="","",IF('DATA ENTRY'!B41="","",IF(AND($EF$4='DATA ENTRY'!G41,$EH$4='DATA ENTRY'!F41),'DATA ENTRY'!B41,"")))</f>
        <v/>
      </c>
      <c r="EF42" s="3" t="str">
        <f>IF('DATA ENTRY'!CK41="","",IF('DATA ENTRY'!C41="","",IF(AND($EF$4='DATA ENTRY'!G41,$EH$4='DATA ENTRY'!F41),'DATA ENTRY'!C41,"")))</f>
        <v/>
      </c>
      <c r="EG42" s="4" t="str">
        <f>IF('DATA ENTRY'!CK41="","",IF('DATA ENTRY'!I41="","",IF(AND($EF$4='DATA ENTRY'!G41,$EH$4='DATA ENTRY'!F41),'DATA ENTRY'!I41,"")))</f>
        <v/>
      </c>
      <c r="EH42" s="4" t="str">
        <f>IF('DATA ENTRY'!CK41="","",IF('DATA ENTRY'!CK41="","",IF(AND($EF$4='DATA ENTRY'!G41,$EH$4='DATA ENTRY'!F41),'DATA ENTRY'!CK41,"")))</f>
        <v/>
      </c>
      <c r="EI42" s="3" t="str">
        <f>IF('DATA ENTRY'!CK41="","",IF('DATA ENTRY'!N41="","",IF(AND($EF$4='DATA ENTRY'!G41,$EH$4='DATA ENTRY'!F41),'DATA ENTRY'!N41,"")))</f>
        <v/>
      </c>
      <c r="EJ42" s="107" t="str">
        <f>IF('DATA ENTRY'!CK41="","",IF('DATA ENTRY'!O41="","",IF(AND($EF$4='DATA ENTRY'!G41,$EH$4='DATA ENTRY'!F41),'DATA ENTRY'!O41,"")))</f>
        <v/>
      </c>
      <c r="EK42" s="3" t="str">
        <f>IF('DATA ENTRY'!CK41="","",IF('DATA ENTRY'!P41="","",IF(AND($EF$4='DATA ENTRY'!G41,$EH$4='DATA ENTRY'!F41),'DATA ENTRY'!P41,"")))</f>
        <v/>
      </c>
      <c r="EL42" s="107" t="str">
        <f>IF('DATA ENTRY'!CK41="","",IF('DATA ENTRY'!Q41="","",IF(AND($EF$4='DATA ENTRY'!G41,$EH$4='DATA ENTRY'!F41),'DATA ENTRY'!Q41,"")))</f>
        <v/>
      </c>
      <c r="EM42" s="3" t="str">
        <f>IF('DATA ENTRY'!CK41="","",IF('DATA ENTRY'!R41="","",IF(AND($EF$4='DATA ENTRY'!G41,$EH$4='DATA ENTRY'!F41),'DATA ENTRY'!R41,"")))</f>
        <v/>
      </c>
      <c r="EN42" s="107" t="str">
        <f>IF('DATA ENTRY'!CK41="","",IF('DATA ENTRY'!S41="","",IF(AND($EF$4='DATA ENTRY'!G41,$EH$4='DATA ENTRY'!F41),'DATA ENTRY'!S41,"")))</f>
        <v/>
      </c>
      <c r="EO42" s="3" t="str">
        <f>IF('DATA ENTRY'!CK41="","",IF('DATA ENTRY'!E41="","",IF(AND($EF$4='DATA ENTRY'!G41,$EH$4='DATA ENTRY'!F41),'DATA ENTRY'!E41,"")))</f>
        <v/>
      </c>
      <c r="EP42" s="3" t="str">
        <f>IF('DATA ENTRY'!CK41="","",IF('DATA ENTRY'!D41="","",IF(AND($EF$4='DATA ENTRY'!G41,$EH$4='DATA ENTRY'!F41),'DATA ENTRY'!D41,"")))</f>
        <v/>
      </c>
      <c r="EQ42" s="3" t="str">
        <f>IF('DATA ENTRY'!CK41="","",IF('DATA ENTRY'!W41="","",IF(AND($EF$4='DATA ENTRY'!G41,$EH$4='DATA ENTRY'!F41),'DATA ENTRY'!W41,"")))</f>
        <v/>
      </c>
      <c r="ER42" s="3" t="str">
        <f>IF('DATA ENTRY'!CK41="","",IF('DATA ENTRY'!X41="","",IF(AND($EF$4='DATA ENTRY'!G41,$EH$4='DATA ENTRY'!F41),'DATA ENTRY'!X41,"")))</f>
        <v/>
      </c>
      <c r="ES42" s="108" t="str">
        <f t="shared" si="14"/>
        <v/>
      </c>
      <c r="ET42" s="108" t="str">
        <f>IF('DATA ENTRY'!CK41="","",IF('DATA ENTRY'!D41="","",IF(AND($EF$4='DATA ENTRY'!G41,$EH$4='DATA ENTRY'!F41),'DATA ENTRY'!G41,"")))</f>
        <v/>
      </c>
      <c r="EY42">
        <f t="shared" si="15"/>
        <v>0</v>
      </c>
    </row>
    <row r="43" spans="1:155">
      <c r="A43" t="str">
        <f>IF(S43=0,"",1+(MAX($A$7:A42)))</f>
        <v/>
      </c>
      <c r="B43" s="224">
        <v>37</v>
      </c>
      <c r="C43" s="3" t="str">
        <f>IF('DATA ENTRY'!CK42="","",IF('DATA ENTRY'!B42="","",IF($D$4="All Post",'DATA ENTRY'!B42,IF(AND($D$4='DATA ENTRY'!CK42),'DATA ENTRY'!B42,""))))</f>
        <v/>
      </c>
      <c r="D43" s="3" t="str">
        <f>IF('DATA ENTRY'!CK42="","",IF('DATA ENTRY'!C42="","",IF($D$4="All Post",'DATA ENTRY'!C42,IF(AND($D$4='DATA ENTRY'!CK42),'DATA ENTRY'!C42,""))))</f>
        <v/>
      </c>
      <c r="E43" s="4" t="str">
        <f>IF('DATA ENTRY'!CK42="","",IF('DATA ENTRY'!I42="","",IF($D$4="All Post",'DATA ENTRY'!I42,IF(AND($D$4='DATA ENTRY'!CK42),'DATA ENTRY'!I42,""))))</f>
        <v/>
      </c>
      <c r="F43" s="4" t="str">
        <f>IF('DATA ENTRY'!CK42="","",IF('DATA ENTRY'!CK42="","",IF($D$4="All Post",'DATA ENTRY'!CK42,IF(AND($D$4='DATA ENTRY'!CK42),'DATA ENTRY'!CK42,""))))</f>
        <v/>
      </c>
      <c r="G43" s="3" t="str">
        <f>IF('DATA ENTRY'!CK42="","",IF('DATA ENTRY'!N42="","",IF($D$4="All Post",'DATA ENTRY'!N42,IF(AND($D$4='DATA ENTRY'!CK42),'DATA ENTRY'!N42,""))))</f>
        <v/>
      </c>
      <c r="H43" s="107" t="str">
        <f>IF('DATA ENTRY'!CK42="","",IF('DATA ENTRY'!O42="","",IF($D$4="All Post",'DATA ENTRY'!O42,IF(AND($D$4='DATA ENTRY'!CK42),'DATA ENTRY'!O42,""))))</f>
        <v/>
      </c>
      <c r="I43" s="3" t="str">
        <f>IF('DATA ENTRY'!CK42="","",IF('DATA ENTRY'!P42="","",IF($D$4="All Post",'DATA ENTRY'!P42,IF(AND($D$4='DATA ENTRY'!CK42),'DATA ENTRY'!P42,""))))</f>
        <v/>
      </c>
      <c r="J43" s="107" t="str">
        <f>IF('DATA ENTRY'!CK42="","",IF('DATA ENTRY'!Q42="","",IF($D$4="All Post",'DATA ENTRY'!Q42,IF(AND($D$4='DATA ENTRY'!CK42),'DATA ENTRY'!Q42,""))))</f>
        <v/>
      </c>
      <c r="K43" s="3" t="str">
        <f>IF('DATA ENTRY'!CK42="","",IF('DATA ENTRY'!R42="","",IF($D$4="All Post",'DATA ENTRY'!R42,IF(AND($D$4='DATA ENTRY'!CK42),'DATA ENTRY'!R42,""))))</f>
        <v/>
      </c>
      <c r="L43" s="3" t="str">
        <f>IF('DATA ENTRY'!CK42="","",IF('DATA ENTRY'!S42="","",IF($D$4="All Post",'DATA ENTRY'!S42,IF(AND($D$4='DATA ENTRY'!CK42),'DATA ENTRY'!S42,""))))</f>
        <v/>
      </c>
      <c r="M43" s="3" t="str">
        <f>IF('DATA ENTRY'!CK42="","",IF('DATA ENTRY'!E42="","",IF($D$4="All Post",'DATA ENTRY'!E42,IF(AND($D$4='DATA ENTRY'!CK42),'DATA ENTRY'!E42,""))))</f>
        <v/>
      </c>
      <c r="N43" s="3" t="str">
        <f>IF('DATA ENTRY'!CK42="","",IF('DATA ENTRY'!W42="","",IF($D$4="All Post",'DATA ENTRY'!W42,IF(AND($D$4='DATA ENTRY'!CK42),'DATA ENTRY'!W42,""))))</f>
        <v/>
      </c>
      <c r="O43" s="3" t="str">
        <f>IF('DATA ENTRY'!CK42="","",IF('DATA ENTRY'!X42="","",IF($D$4="All Post",'DATA ENTRY'!X42,IF(AND($D$4='DATA ENTRY'!CK42),'DATA ENTRY'!X42,""))))</f>
        <v/>
      </c>
      <c r="P43" s="3" t="str">
        <f>IF('DATA ENTRY'!CK42="","",IF('DATA ENTRY'!G42="","",IF($D$4="All Post",'DATA ENTRY'!G42,IF(AND($D$4='DATA ENTRY'!CK42),'DATA ENTRY'!G42,""))))</f>
        <v/>
      </c>
      <c r="S43">
        <f t="shared" si="0"/>
        <v>0</v>
      </c>
      <c r="T43" t="str">
        <f t="shared" si="1"/>
        <v/>
      </c>
      <c r="BZ43" t="str">
        <f t="shared" si="2"/>
        <v/>
      </c>
      <c r="CA43" t="str">
        <f t="shared" si="3"/>
        <v/>
      </c>
      <c r="CB43" s="224">
        <v>37</v>
      </c>
      <c r="CC43" s="3" t="str">
        <f>IF('DATA ENTRY'!CK42="","",IF('DATA ENTRY'!B42="","",IF(AND($CD$4='DATA ENTRY'!CK42,$CG$4='DATA ENTRY'!D42),'DATA ENTRY'!B42,"")))</f>
        <v/>
      </c>
      <c r="CD43" s="3" t="str">
        <f>IF('DATA ENTRY'!CK42="","",IF('DATA ENTRY'!C42="","",IF(AND($CD$4='DATA ENTRY'!CK42,$CG$4='DATA ENTRY'!D42),'DATA ENTRY'!C42,"")))</f>
        <v/>
      </c>
      <c r="CE43" s="4" t="str">
        <f>IF('DATA ENTRY'!CK42="","",IF('DATA ENTRY'!I42="","",IF(AND($CD$4='DATA ENTRY'!CK42,$CG$4='DATA ENTRY'!D42),'DATA ENTRY'!I42,"")))</f>
        <v/>
      </c>
      <c r="CF43" s="4" t="str">
        <f>IF('DATA ENTRY'!CK42="","",IF('DATA ENTRY'!CK42="","",IF(AND($CD$4='DATA ENTRY'!CK42,$CG$4='DATA ENTRY'!D42),'DATA ENTRY'!CK42,"")))</f>
        <v/>
      </c>
      <c r="CG43" s="3" t="str">
        <f>IF('DATA ENTRY'!CK42="","",IF('DATA ENTRY'!N42="","",IF(AND($CD$4='DATA ENTRY'!CK42,$CG$4='DATA ENTRY'!D42),'DATA ENTRY'!N42,"")))</f>
        <v/>
      </c>
      <c r="CH43" s="107" t="str">
        <f>IF('DATA ENTRY'!CK42="","",IF('DATA ENTRY'!O42="","",IF(AND($CD$4='DATA ENTRY'!CK42,$CG$4='DATA ENTRY'!D42),'DATA ENTRY'!O42,"")))</f>
        <v/>
      </c>
      <c r="CI43" s="3" t="str">
        <f>IF('DATA ENTRY'!CK42="","",IF('DATA ENTRY'!P42="","",IF(AND($CD$4='DATA ENTRY'!CK42,$CG$4='DATA ENTRY'!D42),'DATA ENTRY'!P42,"")))</f>
        <v/>
      </c>
      <c r="CJ43" s="107" t="str">
        <f>IF('DATA ENTRY'!CK42="","",IF('DATA ENTRY'!Q42="","",IF(AND($CD$4='DATA ENTRY'!CK42,$CG$4='DATA ENTRY'!D42),'DATA ENTRY'!Q42,"")))</f>
        <v/>
      </c>
      <c r="CK43" s="3" t="str">
        <f>IF('DATA ENTRY'!CK42="","",IF('DATA ENTRY'!R42="","",IF(AND($CD$4='DATA ENTRY'!CK42,$CG$4='DATA ENTRY'!D42),'DATA ENTRY'!R42,"")))</f>
        <v/>
      </c>
      <c r="CL43" s="3" t="str">
        <f>IF('DATA ENTRY'!CK42="","",IF('DATA ENTRY'!S42="","",IF(AND($CD$4='DATA ENTRY'!CK42,$CG$4='DATA ENTRY'!D42),'DATA ENTRY'!S42,"")))</f>
        <v/>
      </c>
      <c r="CM43" s="3" t="str">
        <f>IF('DATA ENTRY'!CK42="","",IF('DATA ENTRY'!E42="","",IF(AND($CD$4='DATA ENTRY'!CK42,$CG$4='DATA ENTRY'!D42),'DATA ENTRY'!E42,"")))</f>
        <v/>
      </c>
      <c r="CN43" s="3" t="str">
        <f>IF('DATA ENTRY'!CK42="","",IF('DATA ENTRY'!W42="","",IF(AND($CD$4='DATA ENTRY'!CK42,$CG$4='DATA ENTRY'!D42),'DATA ENTRY'!W42,"")))</f>
        <v/>
      </c>
      <c r="CO43" s="3" t="str">
        <f>IF('DATA ENTRY'!CK42="","",IF('DATA ENTRY'!X42="","",IF(AND($CD$4='DATA ENTRY'!CK42,$CG$4='DATA ENTRY'!D42),'DATA ENTRY'!X42,"")))</f>
        <v/>
      </c>
      <c r="CP43" s="108" t="str">
        <f t="shared" si="4"/>
        <v/>
      </c>
      <c r="CQ43" s="108" t="str">
        <f>IF('DATA ENTRY'!CK42="","",IF('DATA ENTRY'!G42="","",IF(AND($CD$4='DATA ENTRY'!CK42,$CG$4='DATA ENTRY'!D42),'DATA ENTRY'!G42,"")))</f>
        <v/>
      </c>
      <c r="CR43" s="230" t="str">
        <f>IF('DATA ENTRY'!CK42="","",IF('DATA ENTRY'!D42="","",IF(AND($CD$4='DATA ENTRY'!CK42,$CG$4='DATA ENTRY'!D42),'DATA ENTRY'!D42,"")))</f>
        <v/>
      </c>
      <c r="CS43">
        <f t="shared" si="5"/>
        <v>0</v>
      </c>
      <c r="CT43">
        <f t="shared" si="6"/>
        <v>0</v>
      </c>
      <c r="CV43" s="139"/>
      <c r="CX43">
        <f t="shared" si="7"/>
        <v>0</v>
      </c>
      <c r="DB43" t="str">
        <f t="shared" si="16"/>
        <v/>
      </c>
      <c r="DC43" t="str">
        <f t="shared" si="17"/>
        <v/>
      </c>
      <c r="DD43" s="224">
        <v>37</v>
      </c>
      <c r="DE43" s="3" t="str">
        <f>IF('DATA ENTRY'!CK42="","",IF('DATA ENTRY'!B42="","",IF(AND($DF$4='DATA ENTRY'!D42),'DATA ENTRY'!B42,"")))</f>
        <v/>
      </c>
      <c r="DF43" s="3" t="str">
        <f>IF('DATA ENTRY'!CK42="","",IF('DATA ENTRY'!C42="","",IF(AND($DF$4='DATA ENTRY'!D42),'DATA ENTRY'!C42,"")))</f>
        <v/>
      </c>
      <c r="DG43" s="4" t="str">
        <f>IF('DATA ENTRY'!CK42="","",IF('DATA ENTRY'!I42="","",IF(AND($DF$4='DATA ENTRY'!D42),'DATA ENTRY'!I42,"")))</f>
        <v/>
      </c>
      <c r="DH43" s="4" t="str">
        <f>IF('DATA ENTRY'!CK42="","",IF('DATA ENTRY'!CK42="","",IF(AND($DF$4='DATA ENTRY'!D42),'DATA ENTRY'!CK42,"")))</f>
        <v/>
      </c>
      <c r="DI43" s="3" t="str">
        <f>IF('DATA ENTRY'!CK42="","",IF('DATA ENTRY'!N42="","",IF(AND($DF$4='DATA ENTRY'!D42),'DATA ENTRY'!N42,"")))</f>
        <v/>
      </c>
      <c r="DJ43" s="107" t="str">
        <f>IF('DATA ENTRY'!CK42="","",IF('DATA ENTRY'!O42="","",IF(AND($DF$4='DATA ENTRY'!D42),'DATA ENTRY'!O42,"")))</f>
        <v/>
      </c>
      <c r="DK43" s="3" t="str">
        <f>IF('DATA ENTRY'!CK42="","",IF('DATA ENTRY'!P42="","",IF(AND($DF$4='DATA ENTRY'!D42),'DATA ENTRY'!P42,"")))</f>
        <v/>
      </c>
      <c r="DL43" s="107" t="str">
        <f>IF('DATA ENTRY'!CK42="","",IF('DATA ENTRY'!Q42="","",IF(AND($DF$4='DATA ENTRY'!D42),'DATA ENTRY'!Q42,"")))</f>
        <v/>
      </c>
      <c r="DM43" s="3" t="str">
        <f>IF('DATA ENTRY'!CK42="","",IF('DATA ENTRY'!R42="","",IF(AND($DF$4='DATA ENTRY'!D42),'DATA ENTRY'!R42,"")))</f>
        <v/>
      </c>
      <c r="DN43" s="107" t="str">
        <f>IF('DATA ENTRY'!CK42="","",IF('DATA ENTRY'!S42="","",IF(AND($DF$4='DATA ENTRY'!D42),'DATA ENTRY'!S42,"")))</f>
        <v/>
      </c>
      <c r="DO43" s="3" t="str">
        <f>IF('DATA ENTRY'!CK42="","",IF('DATA ENTRY'!E42="","",IF(AND($DF$4='DATA ENTRY'!D42),'DATA ENTRY'!E42,"")))</f>
        <v/>
      </c>
      <c r="DP43" s="3" t="str">
        <f>IF('DATA ENTRY'!CK42="","",IF('DATA ENTRY'!D42="","",IF(AND($DF$4='DATA ENTRY'!D42),'DATA ENTRY'!D42,"")))</f>
        <v/>
      </c>
      <c r="DQ43" s="3" t="str">
        <f>IF('DATA ENTRY'!CK42="","",IF('DATA ENTRY'!W42="","",IF(AND($DF$4='DATA ENTRY'!D42),'DATA ENTRY'!W42,"")))</f>
        <v/>
      </c>
      <c r="DR43" s="3" t="str">
        <f>IF('DATA ENTRY'!CK42="","",IF('DATA ENTRY'!X42="","",IF(AND($DF$4='DATA ENTRY'!D42),'DATA ENTRY'!X42,"")))</f>
        <v/>
      </c>
      <c r="DS43" s="108" t="str">
        <f t="shared" si="10"/>
        <v/>
      </c>
      <c r="DT43" s="108" t="str">
        <f>IF('DATA ENTRY'!CK42="","",IF('DATA ENTRY'!D42="","",IF(AND($DF$4='DATA ENTRY'!D42),'DATA ENTRY'!G42,"")))</f>
        <v/>
      </c>
      <c r="DY43">
        <f t="shared" si="11"/>
        <v>0</v>
      </c>
      <c r="EB43" t="str">
        <f t="shared" si="12"/>
        <v/>
      </c>
      <c r="EC43" t="str">
        <f t="shared" si="13"/>
        <v/>
      </c>
      <c r="ED43" s="224">
        <v>37</v>
      </c>
      <c r="EE43" s="3" t="str">
        <f>IF('DATA ENTRY'!CK42="","",IF('DATA ENTRY'!B42="","",IF(AND($EF$4='DATA ENTRY'!G42,$EH$4='DATA ENTRY'!F42),'DATA ENTRY'!B42,"")))</f>
        <v/>
      </c>
      <c r="EF43" s="3" t="str">
        <f>IF('DATA ENTRY'!CK42="","",IF('DATA ENTRY'!C42="","",IF(AND($EF$4='DATA ENTRY'!G42,$EH$4='DATA ENTRY'!F42),'DATA ENTRY'!C42,"")))</f>
        <v/>
      </c>
      <c r="EG43" s="4" t="str">
        <f>IF('DATA ENTRY'!CK42="","",IF('DATA ENTRY'!I42="","",IF(AND($EF$4='DATA ENTRY'!G42,$EH$4='DATA ENTRY'!F42),'DATA ENTRY'!I42,"")))</f>
        <v/>
      </c>
      <c r="EH43" s="4" t="str">
        <f>IF('DATA ENTRY'!CK42="","",IF('DATA ENTRY'!CK42="","",IF(AND($EF$4='DATA ENTRY'!G42,$EH$4='DATA ENTRY'!F42),'DATA ENTRY'!CK42,"")))</f>
        <v/>
      </c>
      <c r="EI43" s="3" t="str">
        <f>IF('DATA ENTRY'!CK42="","",IF('DATA ENTRY'!N42="","",IF(AND($EF$4='DATA ENTRY'!G42,$EH$4='DATA ENTRY'!F42),'DATA ENTRY'!N42,"")))</f>
        <v/>
      </c>
      <c r="EJ43" s="107" t="str">
        <f>IF('DATA ENTRY'!CK42="","",IF('DATA ENTRY'!O42="","",IF(AND($EF$4='DATA ENTRY'!G42,$EH$4='DATA ENTRY'!F42),'DATA ENTRY'!O42,"")))</f>
        <v/>
      </c>
      <c r="EK43" s="3" t="str">
        <f>IF('DATA ENTRY'!CK42="","",IF('DATA ENTRY'!P42="","",IF(AND($EF$4='DATA ENTRY'!G42,$EH$4='DATA ENTRY'!F42),'DATA ENTRY'!P42,"")))</f>
        <v/>
      </c>
      <c r="EL43" s="107" t="str">
        <f>IF('DATA ENTRY'!CK42="","",IF('DATA ENTRY'!Q42="","",IF(AND($EF$4='DATA ENTRY'!G42,$EH$4='DATA ENTRY'!F42),'DATA ENTRY'!Q42,"")))</f>
        <v/>
      </c>
      <c r="EM43" s="3" t="str">
        <f>IF('DATA ENTRY'!CK42="","",IF('DATA ENTRY'!R42="","",IF(AND($EF$4='DATA ENTRY'!G42,$EH$4='DATA ENTRY'!F42),'DATA ENTRY'!R42,"")))</f>
        <v/>
      </c>
      <c r="EN43" s="107" t="str">
        <f>IF('DATA ENTRY'!CK42="","",IF('DATA ENTRY'!S42="","",IF(AND($EF$4='DATA ENTRY'!G42,$EH$4='DATA ENTRY'!F42),'DATA ENTRY'!S42,"")))</f>
        <v/>
      </c>
      <c r="EO43" s="3" t="str">
        <f>IF('DATA ENTRY'!CK42="","",IF('DATA ENTRY'!E42="","",IF(AND($EF$4='DATA ENTRY'!G42,$EH$4='DATA ENTRY'!F42),'DATA ENTRY'!E42,"")))</f>
        <v/>
      </c>
      <c r="EP43" s="3" t="str">
        <f>IF('DATA ENTRY'!CK42="","",IF('DATA ENTRY'!D42="","",IF(AND($EF$4='DATA ENTRY'!G42,$EH$4='DATA ENTRY'!F42),'DATA ENTRY'!D42,"")))</f>
        <v/>
      </c>
      <c r="EQ43" s="3" t="str">
        <f>IF('DATA ENTRY'!CK42="","",IF('DATA ENTRY'!W42="","",IF(AND($EF$4='DATA ENTRY'!G42,$EH$4='DATA ENTRY'!F42),'DATA ENTRY'!W42,"")))</f>
        <v/>
      </c>
      <c r="ER43" s="3" t="str">
        <f>IF('DATA ENTRY'!CK42="","",IF('DATA ENTRY'!X42="","",IF(AND($EF$4='DATA ENTRY'!G42,$EH$4='DATA ENTRY'!F42),'DATA ENTRY'!X42,"")))</f>
        <v/>
      </c>
      <c r="ES43" s="108" t="str">
        <f t="shared" si="14"/>
        <v/>
      </c>
      <c r="ET43" s="108" t="str">
        <f>IF('DATA ENTRY'!CK42="","",IF('DATA ENTRY'!D42="","",IF(AND($EF$4='DATA ENTRY'!G42,$EH$4='DATA ENTRY'!F42),'DATA ENTRY'!G42,"")))</f>
        <v/>
      </c>
      <c r="EY43">
        <f t="shared" si="15"/>
        <v>0</v>
      </c>
    </row>
    <row r="44" spans="1:155">
      <c r="A44" t="str">
        <f>IF(S44=0,"",1+(MAX($A$7:A43)))</f>
        <v/>
      </c>
      <c r="B44" s="224">
        <v>38</v>
      </c>
      <c r="C44" s="3" t="str">
        <f>IF('DATA ENTRY'!CK43="","",IF('DATA ENTRY'!B43="","",IF($D$4="All Post",'DATA ENTRY'!B43,IF(AND($D$4='DATA ENTRY'!CK43),'DATA ENTRY'!B43,""))))</f>
        <v/>
      </c>
      <c r="D44" s="3" t="str">
        <f>IF('DATA ENTRY'!CK43="","",IF('DATA ENTRY'!C43="","",IF($D$4="All Post",'DATA ENTRY'!C43,IF(AND($D$4='DATA ENTRY'!CK43),'DATA ENTRY'!C43,""))))</f>
        <v/>
      </c>
      <c r="E44" s="4" t="str">
        <f>IF('DATA ENTRY'!CK43="","",IF('DATA ENTRY'!I43="","",IF($D$4="All Post",'DATA ENTRY'!I43,IF(AND($D$4='DATA ENTRY'!CK43),'DATA ENTRY'!I43,""))))</f>
        <v/>
      </c>
      <c r="F44" s="4" t="str">
        <f>IF('DATA ENTRY'!CK43="","",IF('DATA ENTRY'!CK43="","",IF($D$4="All Post",'DATA ENTRY'!CK43,IF(AND($D$4='DATA ENTRY'!CK43),'DATA ENTRY'!CK43,""))))</f>
        <v/>
      </c>
      <c r="G44" s="3" t="str">
        <f>IF('DATA ENTRY'!CK43="","",IF('DATA ENTRY'!N43="","",IF($D$4="All Post",'DATA ENTRY'!N43,IF(AND($D$4='DATA ENTRY'!CK43),'DATA ENTRY'!N43,""))))</f>
        <v/>
      </c>
      <c r="H44" s="107" t="str">
        <f>IF('DATA ENTRY'!CK43="","",IF('DATA ENTRY'!O43="","",IF($D$4="All Post",'DATA ENTRY'!O43,IF(AND($D$4='DATA ENTRY'!CK43),'DATA ENTRY'!O43,""))))</f>
        <v/>
      </c>
      <c r="I44" s="3" t="str">
        <f>IF('DATA ENTRY'!CK43="","",IF('DATA ENTRY'!P43="","",IF($D$4="All Post",'DATA ENTRY'!P43,IF(AND($D$4='DATA ENTRY'!CK43),'DATA ENTRY'!P43,""))))</f>
        <v/>
      </c>
      <c r="J44" s="107" t="str">
        <f>IF('DATA ENTRY'!CK43="","",IF('DATA ENTRY'!Q43="","",IF($D$4="All Post",'DATA ENTRY'!Q43,IF(AND($D$4='DATA ENTRY'!CK43),'DATA ENTRY'!Q43,""))))</f>
        <v/>
      </c>
      <c r="K44" s="3" t="str">
        <f>IF('DATA ENTRY'!CK43="","",IF('DATA ENTRY'!R43="","",IF($D$4="All Post",'DATA ENTRY'!R43,IF(AND($D$4='DATA ENTRY'!CK43),'DATA ENTRY'!R43,""))))</f>
        <v/>
      </c>
      <c r="L44" s="3" t="str">
        <f>IF('DATA ENTRY'!CK43="","",IF('DATA ENTRY'!S43="","",IF($D$4="All Post",'DATA ENTRY'!S43,IF(AND($D$4='DATA ENTRY'!CK43),'DATA ENTRY'!S43,""))))</f>
        <v/>
      </c>
      <c r="M44" s="3" t="str">
        <f>IF('DATA ENTRY'!CK43="","",IF('DATA ENTRY'!E43="","",IF($D$4="All Post",'DATA ENTRY'!E43,IF(AND($D$4='DATA ENTRY'!CK43),'DATA ENTRY'!E43,""))))</f>
        <v/>
      </c>
      <c r="N44" s="3" t="str">
        <f>IF('DATA ENTRY'!CK43="","",IF('DATA ENTRY'!W43="","",IF($D$4="All Post",'DATA ENTRY'!W43,IF(AND($D$4='DATA ENTRY'!CK43),'DATA ENTRY'!W43,""))))</f>
        <v/>
      </c>
      <c r="O44" s="3" t="str">
        <f>IF('DATA ENTRY'!CK43="","",IF('DATA ENTRY'!X43="","",IF($D$4="All Post",'DATA ENTRY'!X43,IF(AND($D$4='DATA ENTRY'!CK43),'DATA ENTRY'!X43,""))))</f>
        <v/>
      </c>
      <c r="P44" s="3" t="str">
        <f>IF('DATA ENTRY'!CK43="","",IF('DATA ENTRY'!G43="","",IF($D$4="All Post",'DATA ENTRY'!G43,IF(AND($D$4='DATA ENTRY'!CK43),'DATA ENTRY'!G43,""))))</f>
        <v/>
      </c>
      <c r="S44">
        <f t="shared" si="0"/>
        <v>0</v>
      </c>
      <c r="T44" t="str">
        <f t="shared" si="1"/>
        <v/>
      </c>
      <c r="BZ44" t="str">
        <f t="shared" si="2"/>
        <v/>
      </c>
      <c r="CA44" t="str">
        <f t="shared" si="3"/>
        <v/>
      </c>
      <c r="CB44" s="224">
        <v>38</v>
      </c>
      <c r="CC44" s="3" t="str">
        <f>IF('DATA ENTRY'!CK43="","",IF('DATA ENTRY'!B43="","",IF(AND($CD$4='DATA ENTRY'!CK43,$CG$4='DATA ENTRY'!D43),'DATA ENTRY'!B43,"")))</f>
        <v/>
      </c>
      <c r="CD44" s="3" t="str">
        <f>IF('DATA ENTRY'!CK43="","",IF('DATA ENTRY'!C43="","",IF(AND($CD$4='DATA ENTRY'!CK43,$CG$4='DATA ENTRY'!D43),'DATA ENTRY'!C43,"")))</f>
        <v/>
      </c>
      <c r="CE44" s="4" t="str">
        <f>IF('DATA ENTRY'!CK43="","",IF('DATA ENTRY'!I43="","",IF(AND($CD$4='DATA ENTRY'!CK43,$CG$4='DATA ENTRY'!D43),'DATA ENTRY'!I43,"")))</f>
        <v/>
      </c>
      <c r="CF44" s="4" t="str">
        <f>IF('DATA ENTRY'!CK43="","",IF('DATA ENTRY'!CK43="","",IF(AND($CD$4='DATA ENTRY'!CK43,$CG$4='DATA ENTRY'!D43),'DATA ENTRY'!CK43,"")))</f>
        <v/>
      </c>
      <c r="CG44" s="3" t="str">
        <f>IF('DATA ENTRY'!CK43="","",IF('DATA ENTRY'!N43="","",IF(AND($CD$4='DATA ENTRY'!CK43,$CG$4='DATA ENTRY'!D43),'DATA ENTRY'!N43,"")))</f>
        <v/>
      </c>
      <c r="CH44" s="107" t="str">
        <f>IF('DATA ENTRY'!CK43="","",IF('DATA ENTRY'!O43="","",IF(AND($CD$4='DATA ENTRY'!CK43,$CG$4='DATA ENTRY'!D43),'DATA ENTRY'!O43,"")))</f>
        <v/>
      </c>
      <c r="CI44" s="3" t="str">
        <f>IF('DATA ENTRY'!CK43="","",IF('DATA ENTRY'!P43="","",IF(AND($CD$4='DATA ENTRY'!CK43,$CG$4='DATA ENTRY'!D43),'DATA ENTRY'!P43,"")))</f>
        <v/>
      </c>
      <c r="CJ44" s="107" t="str">
        <f>IF('DATA ENTRY'!CK43="","",IF('DATA ENTRY'!Q43="","",IF(AND($CD$4='DATA ENTRY'!CK43,$CG$4='DATA ENTRY'!D43),'DATA ENTRY'!Q43,"")))</f>
        <v/>
      </c>
      <c r="CK44" s="3" t="str">
        <f>IF('DATA ENTRY'!CK43="","",IF('DATA ENTRY'!R43="","",IF(AND($CD$4='DATA ENTRY'!CK43,$CG$4='DATA ENTRY'!D43),'DATA ENTRY'!R43,"")))</f>
        <v/>
      </c>
      <c r="CL44" s="3" t="str">
        <f>IF('DATA ENTRY'!CK43="","",IF('DATA ENTRY'!S43="","",IF(AND($CD$4='DATA ENTRY'!CK43,$CG$4='DATA ENTRY'!D43),'DATA ENTRY'!S43,"")))</f>
        <v/>
      </c>
      <c r="CM44" s="3" t="str">
        <f>IF('DATA ENTRY'!CK43="","",IF('DATA ENTRY'!E43="","",IF(AND($CD$4='DATA ENTRY'!CK43,$CG$4='DATA ENTRY'!D43),'DATA ENTRY'!E43,"")))</f>
        <v/>
      </c>
      <c r="CN44" s="3" t="str">
        <f>IF('DATA ENTRY'!CK43="","",IF('DATA ENTRY'!W43="","",IF(AND($CD$4='DATA ENTRY'!CK43,$CG$4='DATA ENTRY'!D43),'DATA ENTRY'!W43,"")))</f>
        <v/>
      </c>
      <c r="CO44" s="3" t="str">
        <f>IF('DATA ENTRY'!CK43="","",IF('DATA ENTRY'!X43="","",IF(AND($CD$4='DATA ENTRY'!CK43,$CG$4='DATA ENTRY'!D43),'DATA ENTRY'!X43,"")))</f>
        <v/>
      </c>
      <c r="CP44" s="108" t="str">
        <f t="shared" si="4"/>
        <v/>
      </c>
      <c r="CQ44" s="108" t="str">
        <f>IF('DATA ENTRY'!CK43="","",IF('DATA ENTRY'!G43="","",IF(AND($CD$4='DATA ENTRY'!CK43,$CG$4='DATA ENTRY'!D43),'DATA ENTRY'!G43,"")))</f>
        <v/>
      </c>
      <c r="CR44" s="230" t="str">
        <f>IF('DATA ENTRY'!CK43="","",IF('DATA ENTRY'!D43="","",IF(AND($CD$4='DATA ENTRY'!CK43,$CG$4='DATA ENTRY'!D43),'DATA ENTRY'!D43,"")))</f>
        <v/>
      </c>
      <c r="CS44">
        <f t="shared" si="5"/>
        <v>0</v>
      </c>
      <c r="CT44">
        <f t="shared" si="6"/>
        <v>0</v>
      </c>
      <c r="CV44" s="139"/>
      <c r="CX44">
        <f t="shared" si="7"/>
        <v>0</v>
      </c>
      <c r="DB44" t="str">
        <f t="shared" si="16"/>
        <v/>
      </c>
      <c r="DC44" t="str">
        <f t="shared" si="17"/>
        <v/>
      </c>
      <c r="DD44" s="224">
        <v>38</v>
      </c>
      <c r="DE44" s="3" t="str">
        <f>IF('DATA ENTRY'!CK43="","",IF('DATA ENTRY'!B43="","",IF(AND($DF$4='DATA ENTRY'!D43),'DATA ENTRY'!B43,"")))</f>
        <v/>
      </c>
      <c r="DF44" s="3" t="str">
        <f>IF('DATA ENTRY'!CK43="","",IF('DATA ENTRY'!C43="","",IF(AND($DF$4='DATA ENTRY'!D43),'DATA ENTRY'!C43,"")))</f>
        <v/>
      </c>
      <c r="DG44" s="4" t="str">
        <f>IF('DATA ENTRY'!CK43="","",IF('DATA ENTRY'!I43="","",IF(AND($DF$4='DATA ENTRY'!D43),'DATA ENTRY'!I43,"")))</f>
        <v/>
      </c>
      <c r="DH44" s="4" t="str">
        <f>IF('DATA ENTRY'!CK43="","",IF('DATA ENTRY'!CK43="","",IF(AND($DF$4='DATA ENTRY'!D43),'DATA ENTRY'!CK43,"")))</f>
        <v/>
      </c>
      <c r="DI44" s="3" t="str">
        <f>IF('DATA ENTRY'!CK43="","",IF('DATA ENTRY'!N43="","",IF(AND($DF$4='DATA ENTRY'!D43),'DATA ENTRY'!N43,"")))</f>
        <v/>
      </c>
      <c r="DJ44" s="107" t="str">
        <f>IF('DATA ENTRY'!CK43="","",IF('DATA ENTRY'!O43="","",IF(AND($DF$4='DATA ENTRY'!D43),'DATA ENTRY'!O43,"")))</f>
        <v/>
      </c>
      <c r="DK44" s="3" t="str">
        <f>IF('DATA ENTRY'!CK43="","",IF('DATA ENTRY'!P43="","",IF(AND($DF$4='DATA ENTRY'!D43),'DATA ENTRY'!P43,"")))</f>
        <v/>
      </c>
      <c r="DL44" s="107" t="str">
        <f>IF('DATA ENTRY'!CK43="","",IF('DATA ENTRY'!Q43="","",IF(AND($DF$4='DATA ENTRY'!D43),'DATA ENTRY'!Q43,"")))</f>
        <v/>
      </c>
      <c r="DM44" s="3" t="str">
        <f>IF('DATA ENTRY'!CK43="","",IF('DATA ENTRY'!R43="","",IF(AND($DF$4='DATA ENTRY'!D43),'DATA ENTRY'!R43,"")))</f>
        <v/>
      </c>
      <c r="DN44" s="107" t="str">
        <f>IF('DATA ENTRY'!CK43="","",IF('DATA ENTRY'!S43="","",IF(AND($DF$4='DATA ENTRY'!D43),'DATA ENTRY'!S43,"")))</f>
        <v/>
      </c>
      <c r="DO44" s="3" t="str">
        <f>IF('DATA ENTRY'!CK43="","",IF('DATA ENTRY'!E43="","",IF(AND($DF$4='DATA ENTRY'!D43),'DATA ENTRY'!E43,"")))</f>
        <v/>
      </c>
      <c r="DP44" s="3" t="str">
        <f>IF('DATA ENTRY'!CK43="","",IF('DATA ENTRY'!D43="","",IF(AND($DF$4='DATA ENTRY'!D43),'DATA ENTRY'!D43,"")))</f>
        <v/>
      </c>
      <c r="DQ44" s="3" t="str">
        <f>IF('DATA ENTRY'!CK43="","",IF('DATA ENTRY'!W43="","",IF(AND($DF$4='DATA ENTRY'!D43),'DATA ENTRY'!W43,"")))</f>
        <v/>
      </c>
      <c r="DR44" s="3" t="str">
        <f>IF('DATA ENTRY'!CK43="","",IF('DATA ENTRY'!X43="","",IF(AND($DF$4='DATA ENTRY'!D43),'DATA ENTRY'!X43,"")))</f>
        <v/>
      </c>
      <c r="DS44" s="108" t="str">
        <f t="shared" si="10"/>
        <v/>
      </c>
      <c r="DT44" s="108" t="str">
        <f>IF('DATA ENTRY'!CK43="","",IF('DATA ENTRY'!D43="","",IF(AND($DF$4='DATA ENTRY'!D43),'DATA ENTRY'!G43,"")))</f>
        <v/>
      </c>
      <c r="DY44">
        <f t="shared" si="11"/>
        <v>0</v>
      </c>
      <c r="EB44" t="str">
        <f t="shared" si="12"/>
        <v/>
      </c>
      <c r="EC44" t="str">
        <f t="shared" si="13"/>
        <v/>
      </c>
      <c r="ED44" s="224">
        <v>38</v>
      </c>
      <c r="EE44" s="3" t="str">
        <f>IF('DATA ENTRY'!CK43="","",IF('DATA ENTRY'!B43="","",IF(AND($EF$4='DATA ENTRY'!G43,$EH$4='DATA ENTRY'!F43),'DATA ENTRY'!B43,"")))</f>
        <v/>
      </c>
      <c r="EF44" s="3" t="str">
        <f>IF('DATA ENTRY'!CK43="","",IF('DATA ENTRY'!C43="","",IF(AND($EF$4='DATA ENTRY'!G43,$EH$4='DATA ENTRY'!F43),'DATA ENTRY'!C43,"")))</f>
        <v/>
      </c>
      <c r="EG44" s="4" t="str">
        <f>IF('DATA ENTRY'!CK43="","",IF('DATA ENTRY'!I43="","",IF(AND($EF$4='DATA ENTRY'!G43,$EH$4='DATA ENTRY'!F43),'DATA ENTRY'!I43,"")))</f>
        <v/>
      </c>
      <c r="EH44" s="4" t="str">
        <f>IF('DATA ENTRY'!CK43="","",IF('DATA ENTRY'!CK43="","",IF(AND($EF$4='DATA ENTRY'!G43,$EH$4='DATA ENTRY'!F43),'DATA ENTRY'!CK43,"")))</f>
        <v/>
      </c>
      <c r="EI44" s="3" t="str">
        <f>IF('DATA ENTRY'!CK43="","",IF('DATA ENTRY'!N43="","",IF(AND($EF$4='DATA ENTRY'!G43,$EH$4='DATA ENTRY'!F43),'DATA ENTRY'!N43,"")))</f>
        <v/>
      </c>
      <c r="EJ44" s="107" t="str">
        <f>IF('DATA ENTRY'!CK43="","",IF('DATA ENTRY'!O43="","",IF(AND($EF$4='DATA ENTRY'!G43,$EH$4='DATA ENTRY'!F43),'DATA ENTRY'!O43,"")))</f>
        <v/>
      </c>
      <c r="EK44" s="3" t="str">
        <f>IF('DATA ENTRY'!CK43="","",IF('DATA ENTRY'!P43="","",IF(AND($EF$4='DATA ENTRY'!G43,$EH$4='DATA ENTRY'!F43),'DATA ENTRY'!P43,"")))</f>
        <v/>
      </c>
      <c r="EL44" s="107" t="str">
        <f>IF('DATA ENTRY'!CK43="","",IF('DATA ENTRY'!Q43="","",IF(AND($EF$4='DATA ENTRY'!G43,$EH$4='DATA ENTRY'!F43),'DATA ENTRY'!Q43,"")))</f>
        <v/>
      </c>
      <c r="EM44" s="3" t="str">
        <f>IF('DATA ENTRY'!CK43="","",IF('DATA ENTRY'!R43="","",IF(AND($EF$4='DATA ENTRY'!G43,$EH$4='DATA ENTRY'!F43),'DATA ENTRY'!R43,"")))</f>
        <v/>
      </c>
      <c r="EN44" s="107" t="str">
        <f>IF('DATA ENTRY'!CK43="","",IF('DATA ENTRY'!S43="","",IF(AND($EF$4='DATA ENTRY'!G43,$EH$4='DATA ENTRY'!F43),'DATA ENTRY'!S43,"")))</f>
        <v/>
      </c>
      <c r="EO44" s="3" t="str">
        <f>IF('DATA ENTRY'!CK43="","",IF('DATA ENTRY'!E43="","",IF(AND($EF$4='DATA ENTRY'!G43,$EH$4='DATA ENTRY'!F43),'DATA ENTRY'!E43,"")))</f>
        <v/>
      </c>
      <c r="EP44" s="3" t="str">
        <f>IF('DATA ENTRY'!CK43="","",IF('DATA ENTRY'!D43="","",IF(AND($EF$4='DATA ENTRY'!G43,$EH$4='DATA ENTRY'!F43),'DATA ENTRY'!D43,"")))</f>
        <v/>
      </c>
      <c r="EQ44" s="3" t="str">
        <f>IF('DATA ENTRY'!CK43="","",IF('DATA ENTRY'!W43="","",IF(AND($EF$4='DATA ENTRY'!G43,$EH$4='DATA ENTRY'!F43),'DATA ENTRY'!W43,"")))</f>
        <v/>
      </c>
      <c r="ER44" s="3" t="str">
        <f>IF('DATA ENTRY'!CK43="","",IF('DATA ENTRY'!X43="","",IF(AND($EF$4='DATA ENTRY'!G43,$EH$4='DATA ENTRY'!F43),'DATA ENTRY'!X43,"")))</f>
        <v/>
      </c>
      <c r="ES44" s="108" t="str">
        <f t="shared" si="14"/>
        <v/>
      </c>
      <c r="ET44" s="108" t="str">
        <f>IF('DATA ENTRY'!CK43="","",IF('DATA ENTRY'!D43="","",IF(AND($EF$4='DATA ENTRY'!G43,$EH$4='DATA ENTRY'!F43),'DATA ENTRY'!G43,"")))</f>
        <v/>
      </c>
      <c r="EY44">
        <f t="shared" si="15"/>
        <v>0</v>
      </c>
    </row>
    <row r="45" spans="1:155">
      <c r="A45" t="str">
        <f>IF(S45=0,"",1+(MAX($A$7:A44)))</f>
        <v/>
      </c>
      <c r="B45" s="224">
        <v>39</v>
      </c>
      <c r="C45" s="3" t="str">
        <f>IF('DATA ENTRY'!CK44="","",IF('DATA ENTRY'!B44="","",IF($D$4="All Post",'DATA ENTRY'!B44,IF(AND($D$4='DATA ENTRY'!CK44),'DATA ENTRY'!B44,""))))</f>
        <v/>
      </c>
      <c r="D45" s="3" t="str">
        <f>IF('DATA ENTRY'!CK44="","",IF('DATA ENTRY'!C44="","",IF($D$4="All Post",'DATA ENTRY'!C44,IF(AND($D$4='DATA ENTRY'!CK44),'DATA ENTRY'!C44,""))))</f>
        <v/>
      </c>
      <c r="E45" s="4" t="str">
        <f>IF('DATA ENTRY'!CK44="","",IF('DATA ENTRY'!I44="","",IF($D$4="All Post",'DATA ENTRY'!I44,IF(AND($D$4='DATA ENTRY'!CK44),'DATA ENTRY'!I44,""))))</f>
        <v/>
      </c>
      <c r="F45" s="4" t="str">
        <f>IF('DATA ENTRY'!CK44="","",IF('DATA ENTRY'!CK44="","",IF($D$4="All Post",'DATA ENTRY'!CK44,IF(AND($D$4='DATA ENTRY'!CK44),'DATA ENTRY'!CK44,""))))</f>
        <v/>
      </c>
      <c r="G45" s="3" t="str">
        <f>IF('DATA ENTRY'!CK44="","",IF('DATA ENTRY'!N44="","",IF($D$4="All Post",'DATA ENTRY'!N44,IF(AND($D$4='DATA ENTRY'!CK44),'DATA ENTRY'!N44,""))))</f>
        <v/>
      </c>
      <c r="H45" s="107" t="str">
        <f>IF('DATA ENTRY'!CK44="","",IF('DATA ENTRY'!O44="","",IF($D$4="All Post",'DATA ENTRY'!O44,IF(AND($D$4='DATA ENTRY'!CK44),'DATA ENTRY'!O44,""))))</f>
        <v/>
      </c>
      <c r="I45" s="3" t="str">
        <f>IF('DATA ENTRY'!CK44="","",IF('DATA ENTRY'!P44="","",IF($D$4="All Post",'DATA ENTRY'!P44,IF(AND($D$4='DATA ENTRY'!CK44),'DATA ENTRY'!P44,""))))</f>
        <v/>
      </c>
      <c r="J45" s="107" t="str">
        <f>IF('DATA ENTRY'!CK44="","",IF('DATA ENTRY'!Q44="","",IF($D$4="All Post",'DATA ENTRY'!Q44,IF(AND($D$4='DATA ENTRY'!CK44),'DATA ENTRY'!Q44,""))))</f>
        <v/>
      </c>
      <c r="K45" s="3" t="str">
        <f>IF('DATA ENTRY'!CK44="","",IF('DATA ENTRY'!R44="","",IF($D$4="All Post",'DATA ENTRY'!R44,IF(AND($D$4='DATA ENTRY'!CK44),'DATA ENTRY'!R44,""))))</f>
        <v/>
      </c>
      <c r="L45" s="3" t="str">
        <f>IF('DATA ENTRY'!CK44="","",IF('DATA ENTRY'!S44="","",IF($D$4="All Post",'DATA ENTRY'!S44,IF(AND($D$4='DATA ENTRY'!CK44),'DATA ENTRY'!S44,""))))</f>
        <v/>
      </c>
      <c r="M45" s="3" t="str">
        <f>IF('DATA ENTRY'!CK44="","",IF('DATA ENTRY'!E44="","",IF($D$4="All Post",'DATA ENTRY'!E44,IF(AND($D$4='DATA ENTRY'!CK44),'DATA ENTRY'!E44,""))))</f>
        <v/>
      </c>
      <c r="N45" s="3" t="str">
        <f>IF('DATA ENTRY'!CK44="","",IF('DATA ENTRY'!W44="","",IF($D$4="All Post",'DATA ENTRY'!W44,IF(AND($D$4='DATA ENTRY'!CK44),'DATA ENTRY'!W44,""))))</f>
        <v/>
      </c>
      <c r="O45" s="3" t="str">
        <f>IF('DATA ENTRY'!CK44="","",IF('DATA ENTRY'!X44="","",IF($D$4="All Post",'DATA ENTRY'!X44,IF(AND($D$4='DATA ENTRY'!CK44),'DATA ENTRY'!X44,""))))</f>
        <v/>
      </c>
      <c r="P45" s="3" t="str">
        <f>IF('DATA ENTRY'!CK44="","",IF('DATA ENTRY'!G44="","",IF($D$4="All Post",'DATA ENTRY'!G44,IF(AND($D$4='DATA ENTRY'!CK44),'DATA ENTRY'!G44,""))))</f>
        <v/>
      </c>
      <c r="S45">
        <f t="shared" si="0"/>
        <v>0</v>
      </c>
      <c r="T45" t="str">
        <f t="shared" si="1"/>
        <v/>
      </c>
      <c r="BZ45" t="str">
        <f t="shared" si="2"/>
        <v/>
      </c>
      <c r="CA45" t="str">
        <f t="shared" si="3"/>
        <v/>
      </c>
      <c r="CB45" s="224">
        <v>39</v>
      </c>
      <c r="CC45" s="3" t="str">
        <f>IF('DATA ENTRY'!CK44="","",IF('DATA ENTRY'!B44="","",IF(AND($CD$4='DATA ENTRY'!CK44,$CG$4='DATA ENTRY'!D44),'DATA ENTRY'!B44,"")))</f>
        <v/>
      </c>
      <c r="CD45" s="3" t="str">
        <f>IF('DATA ENTRY'!CK44="","",IF('DATA ENTRY'!C44="","",IF(AND($CD$4='DATA ENTRY'!CK44,$CG$4='DATA ENTRY'!D44),'DATA ENTRY'!C44,"")))</f>
        <v/>
      </c>
      <c r="CE45" s="4" t="str">
        <f>IF('DATA ENTRY'!CK44="","",IF('DATA ENTRY'!I44="","",IF(AND($CD$4='DATA ENTRY'!CK44,$CG$4='DATA ENTRY'!D44),'DATA ENTRY'!I44,"")))</f>
        <v/>
      </c>
      <c r="CF45" s="4" t="str">
        <f>IF('DATA ENTRY'!CK44="","",IF('DATA ENTRY'!CK44="","",IF(AND($CD$4='DATA ENTRY'!CK44,$CG$4='DATA ENTRY'!D44),'DATA ENTRY'!CK44,"")))</f>
        <v/>
      </c>
      <c r="CG45" s="3" t="str">
        <f>IF('DATA ENTRY'!CK44="","",IF('DATA ENTRY'!N44="","",IF(AND($CD$4='DATA ENTRY'!CK44,$CG$4='DATA ENTRY'!D44),'DATA ENTRY'!N44,"")))</f>
        <v/>
      </c>
      <c r="CH45" s="107" t="str">
        <f>IF('DATA ENTRY'!CK44="","",IF('DATA ENTRY'!O44="","",IF(AND($CD$4='DATA ENTRY'!CK44,$CG$4='DATA ENTRY'!D44),'DATA ENTRY'!O44,"")))</f>
        <v/>
      </c>
      <c r="CI45" s="3" t="str">
        <f>IF('DATA ENTRY'!CK44="","",IF('DATA ENTRY'!P44="","",IF(AND($CD$4='DATA ENTRY'!CK44,$CG$4='DATA ENTRY'!D44),'DATA ENTRY'!P44,"")))</f>
        <v/>
      </c>
      <c r="CJ45" s="107" t="str">
        <f>IF('DATA ENTRY'!CK44="","",IF('DATA ENTRY'!Q44="","",IF(AND($CD$4='DATA ENTRY'!CK44,$CG$4='DATA ENTRY'!D44),'DATA ENTRY'!Q44,"")))</f>
        <v/>
      </c>
      <c r="CK45" s="3" t="str">
        <f>IF('DATA ENTRY'!CK44="","",IF('DATA ENTRY'!R44="","",IF(AND($CD$4='DATA ENTRY'!CK44,$CG$4='DATA ENTRY'!D44),'DATA ENTRY'!R44,"")))</f>
        <v/>
      </c>
      <c r="CL45" s="3" t="str">
        <f>IF('DATA ENTRY'!CK44="","",IF('DATA ENTRY'!S44="","",IF(AND($CD$4='DATA ENTRY'!CK44,$CG$4='DATA ENTRY'!D44),'DATA ENTRY'!S44,"")))</f>
        <v/>
      </c>
      <c r="CM45" s="3" t="str">
        <f>IF('DATA ENTRY'!CK44="","",IF('DATA ENTRY'!E44="","",IF(AND($CD$4='DATA ENTRY'!CK44,$CG$4='DATA ENTRY'!D44),'DATA ENTRY'!E44,"")))</f>
        <v/>
      </c>
      <c r="CN45" s="3" t="str">
        <f>IF('DATA ENTRY'!CK44="","",IF('DATA ENTRY'!W44="","",IF(AND($CD$4='DATA ENTRY'!CK44,$CG$4='DATA ENTRY'!D44),'DATA ENTRY'!W44,"")))</f>
        <v/>
      </c>
      <c r="CO45" s="3" t="str">
        <f>IF('DATA ENTRY'!CK44="","",IF('DATA ENTRY'!X44="","",IF(AND($CD$4='DATA ENTRY'!CK44,$CG$4='DATA ENTRY'!D44),'DATA ENTRY'!X44,"")))</f>
        <v/>
      </c>
      <c r="CP45" s="108" t="str">
        <f t="shared" si="4"/>
        <v/>
      </c>
      <c r="CQ45" s="108" t="str">
        <f>IF('DATA ENTRY'!CK44="","",IF('DATA ENTRY'!G44="","",IF(AND($CD$4='DATA ENTRY'!CK44,$CG$4='DATA ENTRY'!D44),'DATA ENTRY'!G44,"")))</f>
        <v/>
      </c>
      <c r="CR45" s="230" t="str">
        <f>IF('DATA ENTRY'!CK44="","",IF('DATA ENTRY'!D44="","",IF(AND($CD$4='DATA ENTRY'!CK44,$CG$4='DATA ENTRY'!D44),'DATA ENTRY'!D44,"")))</f>
        <v/>
      </c>
      <c r="CS45">
        <f t="shared" si="5"/>
        <v>0</v>
      </c>
      <c r="CT45">
        <f t="shared" si="6"/>
        <v>0</v>
      </c>
      <c r="CV45" s="139"/>
      <c r="CX45">
        <f t="shared" si="7"/>
        <v>0</v>
      </c>
      <c r="DB45" t="str">
        <f t="shared" si="16"/>
        <v/>
      </c>
      <c r="DC45" t="str">
        <f t="shared" si="17"/>
        <v/>
      </c>
      <c r="DD45" s="224">
        <v>39</v>
      </c>
      <c r="DE45" s="3" t="str">
        <f>IF('DATA ENTRY'!CK44="","",IF('DATA ENTRY'!B44="","",IF(AND($DF$4='DATA ENTRY'!D44),'DATA ENTRY'!B44,"")))</f>
        <v/>
      </c>
      <c r="DF45" s="3" t="str">
        <f>IF('DATA ENTRY'!CK44="","",IF('DATA ENTRY'!C44="","",IF(AND($DF$4='DATA ENTRY'!D44),'DATA ENTRY'!C44,"")))</f>
        <v/>
      </c>
      <c r="DG45" s="4" t="str">
        <f>IF('DATA ENTRY'!CK44="","",IF('DATA ENTRY'!I44="","",IF(AND($DF$4='DATA ENTRY'!D44),'DATA ENTRY'!I44,"")))</f>
        <v/>
      </c>
      <c r="DH45" s="4" t="str">
        <f>IF('DATA ENTRY'!CK44="","",IF('DATA ENTRY'!CK44="","",IF(AND($DF$4='DATA ENTRY'!D44),'DATA ENTRY'!CK44,"")))</f>
        <v/>
      </c>
      <c r="DI45" s="3" t="str">
        <f>IF('DATA ENTRY'!CK44="","",IF('DATA ENTRY'!N44="","",IF(AND($DF$4='DATA ENTRY'!D44),'DATA ENTRY'!N44,"")))</f>
        <v/>
      </c>
      <c r="DJ45" s="107" t="str">
        <f>IF('DATA ENTRY'!CK44="","",IF('DATA ENTRY'!O44="","",IF(AND($DF$4='DATA ENTRY'!D44),'DATA ENTRY'!O44,"")))</f>
        <v/>
      </c>
      <c r="DK45" s="3" t="str">
        <f>IF('DATA ENTRY'!CK44="","",IF('DATA ENTRY'!P44="","",IF(AND($DF$4='DATA ENTRY'!D44),'DATA ENTRY'!P44,"")))</f>
        <v/>
      </c>
      <c r="DL45" s="107" t="str">
        <f>IF('DATA ENTRY'!CK44="","",IF('DATA ENTRY'!Q44="","",IF(AND($DF$4='DATA ENTRY'!D44),'DATA ENTRY'!Q44,"")))</f>
        <v/>
      </c>
      <c r="DM45" s="3" t="str">
        <f>IF('DATA ENTRY'!CK44="","",IF('DATA ENTRY'!R44="","",IF(AND($DF$4='DATA ENTRY'!D44),'DATA ENTRY'!R44,"")))</f>
        <v/>
      </c>
      <c r="DN45" s="107" t="str">
        <f>IF('DATA ENTRY'!CK44="","",IF('DATA ENTRY'!S44="","",IF(AND($DF$4='DATA ENTRY'!D44),'DATA ENTRY'!S44,"")))</f>
        <v/>
      </c>
      <c r="DO45" s="3" t="str">
        <f>IF('DATA ENTRY'!CK44="","",IF('DATA ENTRY'!E44="","",IF(AND($DF$4='DATA ENTRY'!D44),'DATA ENTRY'!E44,"")))</f>
        <v/>
      </c>
      <c r="DP45" s="3" t="str">
        <f>IF('DATA ENTRY'!CK44="","",IF('DATA ENTRY'!D44="","",IF(AND($DF$4='DATA ENTRY'!D44),'DATA ENTRY'!D44,"")))</f>
        <v/>
      </c>
      <c r="DQ45" s="3" t="str">
        <f>IF('DATA ENTRY'!CK44="","",IF('DATA ENTRY'!W44="","",IF(AND($DF$4='DATA ENTRY'!D44),'DATA ENTRY'!W44,"")))</f>
        <v/>
      </c>
      <c r="DR45" s="3" t="str">
        <f>IF('DATA ENTRY'!CK44="","",IF('DATA ENTRY'!X44="","",IF(AND($DF$4='DATA ENTRY'!D44),'DATA ENTRY'!X44,"")))</f>
        <v/>
      </c>
      <c r="DS45" s="108" t="str">
        <f t="shared" si="10"/>
        <v/>
      </c>
      <c r="DT45" s="108" t="str">
        <f>IF('DATA ENTRY'!CK44="","",IF('DATA ENTRY'!D44="","",IF(AND($DF$4='DATA ENTRY'!D44),'DATA ENTRY'!G44,"")))</f>
        <v/>
      </c>
      <c r="DY45">
        <f t="shared" si="11"/>
        <v>0</v>
      </c>
      <c r="EB45" t="str">
        <f t="shared" si="12"/>
        <v/>
      </c>
      <c r="EC45" t="str">
        <f t="shared" si="13"/>
        <v/>
      </c>
      <c r="ED45" s="224">
        <v>39</v>
      </c>
      <c r="EE45" s="3" t="str">
        <f>IF('DATA ENTRY'!CK44="","",IF('DATA ENTRY'!B44="","",IF(AND($EF$4='DATA ENTRY'!G44,$EH$4='DATA ENTRY'!F44),'DATA ENTRY'!B44,"")))</f>
        <v/>
      </c>
      <c r="EF45" s="3" t="str">
        <f>IF('DATA ENTRY'!CK44="","",IF('DATA ENTRY'!C44="","",IF(AND($EF$4='DATA ENTRY'!G44,$EH$4='DATA ENTRY'!F44),'DATA ENTRY'!C44,"")))</f>
        <v/>
      </c>
      <c r="EG45" s="4" t="str">
        <f>IF('DATA ENTRY'!CK44="","",IF('DATA ENTRY'!I44="","",IF(AND($EF$4='DATA ENTRY'!G44,$EH$4='DATA ENTRY'!F44),'DATA ENTRY'!I44,"")))</f>
        <v/>
      </c>
      <c r="EH45" s="4" t="str">
        <f>IF('DATA ENTRY'!CK44="","",IF('DATA ENTRY'!CK44="","",IF(AND($EF$4='DATA ENTRY'!G44,$EH$4='DATA ENTRY'!F44),'DATA ENTRY'!CK44,"")))</f>
        <v/>
      </c>
      <c r="EI45" s="3" t="str">
        <f>IF('DATA ENTRY'!CK44="","",IF('DATA ENTRY'!N44="","",IF(AND($EF$4='DATA ENTRY'!G44,$EH$4='DATA ENTRY'!F44),'DATA ENTRY'!N44,"")))</f>
        <v/>
      </c>
      <c r="EJ45" s="107" t="str">
        <f>IF('DATA ENTRY'!CK44="","",IF('DATA ENTRY'!O44="","",IF(AND($EF$4='DATA ENTRY'!G44,$EH$4='DATA ENTRY'!F44),'DATA ENTRY'!O44,"")))</f>
        <v/>
      </c>
      <c r="EK45" s="3" t="str">
        <f>IF('DATA ENTRY'!CK44="","",IF('DATA ENTRY'!P44="","",IF(AND($EF$4='DATA ENTRY'!G44,$EH$4='DATA ENTRY'!F44),'DATA ENTRY'!P44,"")))</f>
        <v/>
      </c>
      <c r="EL45" s="107" t="str">
        <f>IF('DATA ENTRY'!CK44="","",IF('DATA ENTRY'!Q44="","",IF(AND($EF$4='DATA ENTRY'!G44,$EH$4='DATA ENTRY'!F44),'DATA ENTRY'!Q44,"")))</f>
        <v/>
      </c>
      <c r="EM45" s="3" t="str">
        <f>IF('DATA ENTRY'!CK44="","",IF('DATA ENTRY'!R44="","",IF(AND($EF$4='DATA ENTRY'!G44,$EH$4='DATA ENTRY'!F44),'DATA ENTRY'!R44,"")))</f>
        <v/>
      </c>
      <c r="EN45" s="107" t="str">
        <f>IF('DATA ENTRY'!CK44="","",IF('DATA ENTRY'!S44="","",IF(AND($EF$4='DATA ENTRY'!G44,$EH$4='DATA ENTRY'!F44),'DATA ENTRY'!S44,"")))</f>
        <v/>
      </c>
      <c r="EO45" s="3" t="str">
        <f>IF('DATA ENTRY'!CK44="","",IF('DATA ENTRY'!E44="","",IF(AND($EF$4='DATA ENTRY'!G44,$EH$4='DATA ENTRY'!F44),'DATA ENTRY'!E44,"")))</f>
        <v/>
      </c>
      <c r="EP45" s="3" t="str">
        <f>IF('DATA ENTRY'!CK44="","",IF('DATA ENTRY'!D44="","",IF(AND($EF$4='DATA ENTRY'!G44,$EH$4='DATA ENTRY'!F44),'DATA ENTRY'!D44,"")))</f>
        <v/>
      </c>
      <c r="EQ45" s="3" t="str">
        <f>IF('DATA ENTRY'!CK44="","",IF('DATA ENTRY'!W44="","",IF(AND($EF$4='DATA ENTRY'!G44,$EH$4='DATA ENTRY'!F44),'DATA ENTRY'!W44,"")))</f>
        <v/>
      </c>
      <c r="ER45" s="3" t="str">
        <f>IF('DATA ENTRY'!CK44="","",IF('DATA ENTRY'!X44="","",IF(AND($EF$4='DATA ENTRY'!G44,$EH$4='DATA ENTRY'!F44),'DATA ENTRY'!X44,"")))</f>
        <v/>
      </c>
      <c r="ES45" s="108" t="str">
        <f t="shared" si="14"/>
        <v/>
      </c>
      <c r="ET45" s="108" t="str">
        <f>IF('DATA ENTRY'!CK44="","",IF('DATA ENTRY'!D44="","",IF(AND($EF$4='DATA ENTRY'!G44,$EH$4='DATA ENTRY'!F44),'DATA ENTRY'!G44,"")))</f>
        <v/>
      </c>
      <c r="EY45">
        <f t="shared" si="15"/>
        <v>0</v>
      </c>
    </row>
    <row r="46" spans="1:155">
      <c r="A46" t="str">
        <f>IF(S46=0,"",1+(MAX($A$7:A45)))</f>
        <v/>
      </c>
      <c r="B46" s="224">
        <v>40</v>
      </c>
      <c r="C46" s="3" t="str">
        <f>IF('DATA ENTRY'!CK45="","",IF('DATA ENTRY'!B45="","",IF($D$4="All Post",'DATA ENTRY'!B45,IF(AND($D$4='DATA ENTRY'!CK45),'DATA ENTRY'!B45,""))))</f>
        <v/>
      </c>
      <c r="D46" s="3" t="str">
        <f>IF('DATA ENTRY'!CK45="","",IF('DATA ENTRY'!C45="","",IF($D$4="All Post",'DATA ENTRY'!C45,IF(AND($D$4='DATA ENTRY'!CK45),'DATA ENTRY'!C45,""))))</f>
        <v/>
      </c>
      <c r="E46" s="4" t="str">
        <f>IF('DATA ENTRY'!CK45="","",IF('DATA ENTRY'!I45="","",IF($D$4="All Post",'DATA ENTRY'!I45,IF(AND($D$4='DATA ENTRY'!CK45),'DATA ENTRY'!I45,""))))</f>
        <v/>
      </c>
      <c r="F46" s="4" t="str">
        <f>IF('DATA ENTRY'!CK45="","",IF('DATA ENTRY'!CK45="","",IF($D$4="All Post",'DATA ENTRY'!CK45,IF(AND($D$4='DATA ENTRY'!CK45),'DATA ENTRY'!CK45,""))))</f>
        <v/>
      </c>
      <c r="G46" s="3" t="str">
        <f>IF('DATA ENTRY'!CK45="","",IF('DATA ENTRY'!N45="","",IF($D$4="All Post",'DATA ENTRY'!N45,IF(AND($D$4='DATA ENTRY'!CK45),'DATA ENTRY'!N45,""))))</f>
        <v/>
      </c>
      <c r="H46" s="107" t="str">
        <f>IF('DATA ENTRY'!CK45="","",IF('DATA ENTRY'!O45="","",IF($D$4="All Post",'DATA ENTRY'!O45,IF(AND($D$4='DATA ENTRY'!CK45),'DATA ENTRY'!O45,""))))</f>
        <v/>
      </c>
      <c r="I46" s="3" t="str">
        <f>IF('DATA ENTRY'!CK45="","",IF('DATA ENTRY'!P45="","",IF($D$4="All Post",'DATA ENTRY'!P45,IF(AND($D$4='DATA ENTRY'!CK45),'DATA ENTRY'!P45,""))))</f>
        <v/>
      </c>
      <c r="J46" s="107" t="str">
        <f>IF('DATA ENTRY'!CK45="","",IF('DATA ENTRY'!Q45="","",IF($D$4="All Post",'DATA ENTRY'!Q45,IF(AND($D$4='DATA ENTRY'!CK45),'DATA ENTRY'!Q45,""))))</f>
        <v/>
      </c>
      <c r="K46" s="3" t="str">
        <f>IF('DATA ENTRY'!CK45="","",IF('DATA ENTRY'!R45="","",IF($D$4="All Post",'DATA ENTRY'!R45,IF(AND($D$4='DATA ENTRY'!CK45),'DATA ENTRY'!R45,""))))</f>
        <v/>
      </c>
      <c r="L46" s="3" t="str">
        <f>IF('DATA ENTRY'!CK45="","",IF('DATA ENTRY'!S45="","",IF($D$4="All Post",'DATA ENTRY'!S45,IF(AND($D$4='DATA ENTRY'!CK45),'DATA ENTRY'!S45,""))))</f>
        <v/>
      </c>
      <c r="M46" s="3" t="str">
        <f>IF('DATA ENTRY'!CK45="","",IF('DATA ENTRY'!E45="","",IF($D$4="All Post",'DATA ENTRY'!E45,IF(AND($D$4='DATA ENTRY'!CK45),'DATA ENTRY'!E45,""))))</f>
        <v/>
      </c>
      <c r="N46" s="3" t="str">
        <f>IF('DATA ENTRY'!CK45="","",IF('DATA ENTRY'!W45="","",IF($D$4="All Post",'DATA ENTRY'!W45,IF(AND($D$4='DATA ENTRY'!CK45),'DATA ENTRY'!W45,""))))</f>
        <v/>
      </c>
      <c r="O46" s="3" t="str">
        <f>IF('DATA ENTRY'!CK45="","",IF('DATA ENTRY'!X45="","",IF($D$4="All Post",'DATA ENTRY'!X45,IF(AND($D$4='DATA ENTRY'!CK45),'DATA ENTRY'!X45,""))))</f>
        <v/>
      </c>
      <c r="P46" s="3" t="str">
        <f>IF('DATA ENTRY'!CK45="","",IF('DATA ENTRY'!G45="","",IF($D$4="All Post",'DATA ENTRY'!G45,IF(AND($D$4='DATA ENTRY'!CK45),'DATA ENTRY'!G45,""))))</f>
        <v/>
      </c>
      <c r="S46">
        <f t="shared" si="0"/>
        <v>0</v>
      </c>
      <c r="T46" t="str">
        <f t="shared" si="1"/>
        <v/>
      </c>
      <c r="BZ46" t="str">
        <f t="shared" si="2"/>
        <v/>
      </c>
      <c r="CA46" t="str">
        <f t="shared" si="3"/>
        <v/>
      </c>
      <c r="CB46" s="224">
        <v>40</v>
      </c>
      <c r="CC46" s="3" t="str">
        <f>IF('DATA ENTRY'!CK45="","",IF('DATA ENTRY'!B45="","",IF(AND($CD$4='DATA ENTRY'!CK45,$CG$4='DATA ENTRY'!D45),'DATA ENTRY'!B45,"")))</f>
        <v/>
      </c>
      <c r="CD46" s="3" t="str">
        <f>IF('DATA ENTRY'!CK45="","",IF('DATA ENTRY'!C45="","",IF(AND($CD$4='DATA ENTRY'!CK45,$CG$4='DATA ENTRY'!D45),'DATA ENTRY'!C45,"")))</f>
        <v/>
      </c>
      <c r="CE46" s="4" t="str">
        <f>IF('DATA ENTRY'!CK45="","",IF('DATA ENTRY'!I45="","",IF(AND($CD$4='DATA ENTRY'!CK45,$CG$4='DATA ENTRY'!D45),'DATA ENTRY'!I45,"")))</f>
        <v/>
      </c>
      <c r="CF46" s="4" t="str">
        <f>IF('DATA ENTRY'!CK45="","",IF('DATA ENTRY'!CK45="","",IF(AND($CD$4='DATA ENTRY'!CK45,$CG$4='DATA ENTRY'!D45),'DATA ENTRY'!CK45,"")))</f>
        <v/>
      </c>
      <c r="CG46" s="3" t="str">
        <f>IF('DATA ENTRY'!CK45="","",IF('DATA ENTRY'!N45="","",IF(AND($CD$4='DATA ENTRY'!CK45,$CG$4='DATA ENTRY'!D45),'DATA ENTRY'!N45,"")))</f>
        <v/>
      </c>
      <c r="CH46" s="107" t="str">
        <f>IF('DATA ENTRY'!CK45="","",IF('DATA ENTRY'!O45="","",IF(AND($CD$4='DATA ENTRY'!CK45,$CG$4='DATA ENTRY'!D45),'DATA ENTRY'!O45,"")))</f>
        <v/>
      </c>
      <c r="CI46" s="3" t="str">
        <f>IF('DATA ENTRY'!CK45="","",IF('DATA ENTRY'!P45="","",IF(AND($CD$4='DATA ENTRY'!CK45,$CG$4='DATA ENTRY'!D45),'DATA ENTRY'!P45,"")))</f>
        <v/>
      </c>
      <c r="CJ46" s="107" t="str">
        <f>IF('DATA ENTRY'!CK45="","",IF('DATA ENTRY'!Q45="","",IF(AND($CD$4='DATA ENTRY'!CK45,$CG$4='DATA ENTRY'!D45),'DATA ENTRY'!Q45,"")))</f>
        <v/>
      </c>
      <c r="CK46" s="3" t="str">
        <f>IF('DATA ENTRY'!CK45="","",IF('DATA ENTRY'!R45="","",IF(AND($CD$4='DATA ENTRY'!CK45,$CG$4='DATA ENTRY'!D45),'DATA ENTRY'!R45,"")))</f>
        <v/>
      </c>
      <c r="CL46" s="3" t="str">
        <f>IF('DATA ENTRY'!CK45="","",IF('DATA ENTRY'!S45="","",IF(AND($CD$4='DATA ENTRY'!CK45,$CG$4='DATA ENTRY'!D45),'DATA ENTRY'!S45,"")))</f>
        <v/>
      </c>
      <c r="CM46" s="3" t="str">
        <f>IF('DATA ENTRY'!CK45="","",IF('DATA ENTRY'!E45="","",IF(AND($CD$4='DATA ENTRY'!CK45,$CG$4='DATA ENTRY'!D45),'DATA ENTRY'!E45,"")))</f>
        <v/>
      </c>
      <c r="CN46" s="3" t="str">
        <f>IF('DATA ENTRY'!CK45="","",IF('DATA ENTRY'!W45="","",IF(AND($CD$4='DATA ENTRY'!CK45,$CG$4='DATA ENTRY'!D45),'DATA ENTRY'!W45,"")))</f>
        <v/>
      </c>
      <c r="CO46" s="3" t="str">
        <f>IF('DATA ENTRY'!CK45="","",IF('DATA ENTRY'!X45="","",IF(AND($CD$4='DATA ENTRY'!CK45,$CG$4='DATA ENTRY'!D45),'DATA ENTRY'!X45,"")))</f>
        <v/>
      </c>
      <c r="CP46" s="108" t="str">
        <f t="shared" si="4"/>
        <v/>
      </c>
      <c r="CQ46" s="108" t="str">
        <f>IF('DATA ENTRY'!CK45="","",IF('DATA ENTRY'!G45="","",IF(AND($CD$4='DATA ENTRY'!CK45,$CG$4='DATA ENTRY'!D45),'DATA ENTRY'!G45,"")))</f>
        <v/>
      </c>
      <c r="CR46" s="230" t="str">
        <f>IF('DATA ENTRY'!CK45="","",IF('DATA ENTRY'!D45="","",IF(AND($CD$4='DATA ENTRY'!CK45,$CG$4='DATA ENTRY'!D45),'DATA ENTRY'!D45,"")))</f>
        <v/>
      </c>
      <c r="CS46">
        <f t="shared" si="5"/>
        <v>0</v>
      </c>
      <c r="CT46">
        <f t="shared" si="6"/>
        <v>0</v>
      </c>
      <c r="CV46" s="139"/>
      <c r="CX46">
        <f t="shared" si="7"/>
        <v>0</v>
      </c>
      <c r="DB46" t="str">
        <f t="shared" si="16"/>
        <v/>
      </c>
      <c r="DC46" t="str">
        <f t="shared" si="17"/>
        <v/>
      </c>
      <c r="DD46" s="224">
        <v>40</v>
      </c>
      <c r="DE46" s="3" t="str">
        <f>IF('DATA ENTRY'!CK45="","",IF('DATA ENTRY'!B45="","",IF(AND($DF$4='DATA ENTRY'!D45),'DATA ENTRY'!B45,"")))</f>
        <v/>
      </c>
      <c r="DF46" s="3" t="str">
        <f>IF('DATA ENTRY'!CK45="","",IF('DATA ENTRY'!C45="","",IF(AND($DF$4='DATA ENTRY'!D45),'DATA ENTRY'!C45,"")))</f>
        <v/>
      </c>
      <c r="DG46" s="4" t="str">
        <f>IF('DATA ENTRY'!CK45="","",IF('DATA ENTRY'!I45="","",IF(AND($DF$4='DATA ENTRY'!D45),'DATA ENTRY'!I45,"")))</f>
        <v/>
      </c>
      <c r="DH46" s="4" t="str">
        <f>IF('DATA ENTRY'!CK45="","",IF('DATA ENTRY'!CK45="","",IF(AND($DF$4='DATA ENTRY'!D45),'DATA ENTRY'!CK45,"")))</f>
        <v/>
      </c>
      <c r="DI46" s="3" t="str">
        <f>IF('DATA ENTRY'!CK45="","",IF('DATA ENTRY'!N45="","",IF(AND($DF$4='DATA ENTRY'!D45),'DATA ENTRY'!N45,"")))</f>
        <v/>
      </c>
      <c r="DJ46" s="107" t="str">
        <f>IF('DATA ENTRY'!CK45="","",IF('DATA ENTRY'!O45="","",IF(AND($DF$4='DATA ENTRY'!D45),'DATA ENTRY'!O45,"")))</f>
        <v/>
      </c>
      <c r="DK46" s="3" t="str">
        <f>IF('DATA ENTRY'!CK45="","",IF('DATA ENTRY'!P45="","",IF(AND($DF$4='DATA ENTRY'!D45),'DATA ENTRY'!P45,"")))</f>
        <v/>
      </c>
      <c r="DL46" s="107" t="str">
        <f>IF('DATA ENTRY'!CK45="","",IF('DATA ENTRY'!Q45="","",IF(AND($DF$4='DATA ENTRY'!D45),'DATA ENTRY'!Q45,"")))</f>
        <v/>
      </c>
      <c r="DM46" s="3" t="str">
        <f>IF('DATA ENTRY'!CK45="","",IF('DATA ENTRY'!R45="","",IF(AND($DF$4='DATA ENTRY'!D45),'DATA ENTRY'!R45,"")))</f>
        <v/>
      </c>
      <c r="DN46" s="107" t="str">
        <f>IF('DATA ENTRY'!CK45="","",IF('DATA ENTRY'!S45="","",IF(AND($DF$4='DATA ENTRY'!D45),'DATA ENTRY'!S45,"")))</f>
        <v/>
      </c>
      <c r="DO46" s="3" t="str">
        <f>IF('DATA ENTRY'!CK45="","",IF('DATA ENTRY'!E45="","",IF(AND($DF$4='DATA ENTRY'!D45),'DATA ENTRY'!E45,"")))</f>
        <v/>
      </c>
      <c r="DP46" s="3" t="str">
        <f>IF('DATA ENTRY'!CK45="","",IF('DATA ENTRY'!D45="","",IF(AND($DF$4='DATA ENTRY'!D45),'DATA ENTRY'!D45,"")))</f>
        <v/>
      </c>
      <c r="DQ46" s="3" t="str">
        <f>IF('DATA ENTRY'!CK45="","",IF('DATA ENTRY'!W45="","",IF(AND($DF$4='DATA ENTRY'!D45),'DATA ENTRY'!W45,"")))</f>
        <v/>
      </c>
      <c r="DR46" s="3" t="str">
        <f>IF('DATA ENTRY'!CK45="","",IF('DATA ENTRY'!X45="","",IF(AND($DF$4='DATA ENTRY'!D45),'DATA ENTRY'!X45,"")))</f>
        <v/>
      </c>
      <c r="DS46" s="108" t="str">
        <f t="shared" si="10"/>
        <v/>
      </c>
      <c r="DT46" s="108" t="str">
        <f>IF('DATA ENTRY'!CK45="","",IF('DATA ENTRY'!D45="","",IF(AND($DF$4='DATA ENTRY'!D45),'DATA ENTRY'!G45,"")))</f>
        <v/>
      </c>
      <c r="DY46">
        <f t="shared" si="11"/>
        <v>0</v>
      </c>
      <c r="EB46" t="str">
        <f t="shared" si="12"/>
        <v/>
      </c>
      <c r="EC46" t="str">
        <f t="shared" si="13"/>
        <v/>
      </c>
      <c r="ED46" s="224">
        <v>40</v>
      </c>
      <c r="EE46" s="3" t="str">
        <f>IF('DATA ENTRY'!CK45="","",IF('DATA ENTRY'!B45="","",IF(AND($EF$4='DATA ENTRY'!G45,$EH$4='DATA ENTRY'!F45),'DATA ENTRY'!B45,"")))</f>
        <v/>
      </c>
      <c r="EF46" s="3" t="str">
        <f>IF('DATA ENTRY'!CK45="","",IF('DATA ENTRY'!C45="","",IF(AND($EF$4='DATA ENTRY'!G45,$EH$4='DATA ENTRY'!F45),'DATA ENTRY'!C45,"")))</f>
        <v/>
      </c>
      <c r="EG46" s="4" t="str">
        <f>IF('DATA ENTRY'!CK45="","",IF('DATA ENTRY'!I45="","",IF(AND($EF$4='DATA ENTRY'!G45,$EH$4='DATA ENTRY'!F45),'DATA ENTRY'!I45,"")))</f>
        <v/>
      </c>
      <c r="EH46" s="4" t="str">
        <f>IF('DATA ENTRY'!CK45="","",IF('DATA ENTRY'!CK45="","",IF(AND($EF$4='DATA ENTRY'!G45,$EH$4='DATA ENTRY'!F45),'DATA ENTRY'!CK45,"")))</f>
        <v/>
      </c>
      <c r="EI46" s="3" t="str">
        <f>IF('DATA ENTRY'!CK45="","",IF('DATA ENTRY'!N45="","",IF(AND($EF$4='DATA ENTRY'!G45,$EH$4='DATA ENTRY'!F45),'DATA ENTRY'!N45,"")))</f>
        <v/>
      </c>
      <c r="EJ46" s="107" t="str">
        <f>IF('DATA ENTRY'!CK45="","",IF('DATA ENTRY'!O45="","",IF(AND($EF$4='DATA ENTRY'!G45,$EH$4='DATA ENTRY'!F45),'DATA ENTRY'!O45,"")))</f>
        <v/>
      </c>
      <c r="EK46" s="3" t="str">
        <f>IF('DATA ENTRY'!CK45="","",IF('DATA ENTRY'!P45="","",IF(AND($EF$4='DATA ENTRY'!G45,$EH$4='DATA ENTRY'!F45),'DATA ENTRY'!P45,"")))</f>
        <v/>
      </c>
      <c r="EL46" s="107" t="str">
        <f>IF('DATA ENTRY'!CK45="","",IF('DATA ENTRY'!Q45="","",IF(AND($EF$4='DATA ENTRY'!G45,$EH$4='DATA ENTRY'!F45),'DATA ENTRY'!Q45,"")))</f>
        <v/>
      </c>
      <c r="EM46" s="3" t="str">
        <f>IF('DATA ENTRY'!CK45="","",IF('DATA ENTRY'!R45="","",IF(AND($EF$4='DATA ENTRY'!G45,$EH$4='DATA ENTRY'!F45),'DATA ENTRY'!R45,"")))</f>
        <v/>
      </c>
      <c r="EN46" s="107" t="str">
        <f>IF('DATA ENTRY'!CK45="","",IF('DATA ENTRY'!S45="","",IF(AND($EF$4='DATA ENTRY'!G45,$EH$4='DATA ENTRY'!F45),'DATA ENTRY'!S45,"")))</f>
        <v/>
      </c>
      <c r="EO46" s="3" t="str">
        <f>IF('DATA ENTRY'!CK45="","",IF('DATA ENTRY'!E45="","",IF(AND($EF$4='DATA ENTRY'!G45,$EH$4='DATA ENTRY'!F45),'DATA ENTRY'!E45,"")))</f>
        <v/>
      </c>
      <c r="EP46" s="3" t="str">
        <f>IF('DATA ENTRY'!CK45="","",IF('DATA ENTRY'!D45="","",IF(AND($EF$4='DATA ENTRY'!G45,$EH$4='DATA ENTRY'!F45),'DATA ENTRY'!D45,"")))</f>
        <v/>
      </c>
      <c r="EQ46" s="3" t="str">
        <f>IF('DATA ENTRY'!CK45="","",IF('DATA ENTRY'!W45="","",IF(AND($EF$4='DATA ENTRY'!G45,$EH$4='DATA ENTRY'!F45),'DATA ENTRY'!W45,"")))</f>
        <v/>
      </c>
      <c r="ER46" s="3" t="str">
        <f>IF('DATA ENTRY'!CK45="","",IF('DATA ENTRY'!X45="","",IF(AND($EF$4='DATA ENTRY'!G45,$EH$4='DATA ENTRY'!F45),'DATA ENTRY'!X45,"")))</f>
        <v/>
      </c>
      <c r="ES46" s="108" t="str">
        <f t="shared" si="14"/>
        <v/>
      </c>
      <c r="ET46" s="108" t="str">
        <f>IF('DATA ENTRY'!CK45="","",IF('DATA ENTRY'!D45="","",IF(AND($EF$4='DATA ENTRY'!G45,$EH$4='DATA ENTRY'!F45),'DATA ENTRY'!G45,"")))</f>
        <v/>
      </c>
      <c r="EY46">
        <f t="shared" si="15"/>
        <v>0</v>
      </c>
    </row>
    <row r="47" spans="1:155">
      <c r="A47" t="str">
        <f>IF(S47=0,"",1+(MAX($A$7:A46)))</f>
        <v/>
      </c>
      <c r="B47" s="224">
        <v>41</v>
      </c>
      <c r="C47" s="3" t="str">
        <f>IF('DATA ENTRY'!CK46="","",IF('DATA ENTRY'!B46="","",IF($D$4="All Post",'DATA ENTRY'!B46,IF(AND($D$4='DATA ENTRY'!CK46),'DATA ENTRY'!B46,""))))</f>
        <v/>
      </c>
      <c r="D47" s="3" t="str">
        <f>IF('DATA ENTRY'!CK46="","",IF('DATA ENTRY'!C46="","",IF($D$4="All Post",'DATA ENTRY'!C46,IF(AND($D$4='DATA ENTRY'!CK46),'DATA ENTRY'!C46,""))))</f>
        <v/>
      </c>
      <c r="E47" s="4" t="str">
        <f>IF('DATA ENTRY'!CK46="","",IF('DATA ENTRY'!I46="","",IF($D$4="All Post",'DATA ENTRY'!I46,IF(AND($D$4='DATA ENTRY'!CK46),'DATA ENTRY'!I46,""))))</f>
        <v/>
      </c>
      <c r="F47" s="4" t="str">
        <f>IF('DATA ENTRY'!CK46="","",IF('DATA ENTRY'!CK46="","",IF($D$4="All Post",'DATA ENTRY'!CK46,IF(AND($D$4='DATA ENTRY'!CK46),'DATA ENTRY'!CK46,""))))</f>
        <v/>
      </c>
      <c r="G47" s="3" t="str">
        <f>IF('DATA ENTRY'!CK46="","",IF('DATA ENTRY'!N46="","",IF($D$4="All Post",'DATA ENTRY'!N46,IF(AND($D$4='DATA ENTRY'!CK46),'DATA ENTRY'!N46,""))))</f>
        <v/>
      </c>
      <c r="H47" s="107" t="str">
        <f>IF('DATA ENTRY'!CK46="","",IF('DATA ENTRY'!O46="","",IF($D$4="All Post",'DATA ENTRY'!O46,IF(AND($D$4='DATA ENTRY'!CK46),'DATA ENTRY'!O46,""))))</f>
        <v/>
      </c>
      <c r="I47" s="3" t="str">
        <f>IF('DATA ENTRY'!CK46="","",IF('DATA ENTRY'!P46="","",IF($D$4="All Post",'DATA ENTRY'!P46,IF(AND($D$4='DATA ENTRY'!CK46),'DATA ENTRY'!P46,""))))</f>
        <v/>
      </c>
      <c r="J47" s="107" t="str">
        <f>IF('DATA ENTRY'!CK46="","",IF('DATA ENTRY'!Q46="","",IF($D$4="All Post",'DATA ENTRY'!Q46,IF(AND($D$4='DATA ENTRY'!CK46),'DATA ENTRY'!Q46,""))))</f>
        <v/>
      </c>
      <c r="K47" s="3" t="str">
        <f>IF('DATA ENTRY'!CK46="","",IF('DATA ENTRY'!R46="","",IF($D$4="All Post",'DATA ENTRY'!R46,IF(AND($D$4='DATA ENTRY'!CK46),'DATA ENTRY'!R46,""))))</f>
        <v/>
      </c>
      <c r="L47" s="3" t="str">
        <f>IF('DATA ENTRY'!CK46="","",IF('DATA ENTRY'!S46="","",IF($D$4="All Post",'DATA ENTRY'!S46,IF(AND($D$4='DATA ENTRY'!CK46),'DATA ENTRY'!S46,""))))</f>
        <v/>
      </c>
      <c r="M47" s="3" t="str">
        <f>IF('DATA ENTRY'!CK46="","",IF('DATA ENTRY'!E46="","",IF($D$4="All Post",'DATA ENTRY'!E46,IF(AND($D$4='DATA ENTRY'!CK46),'DATA ENTRY'!E46,""))))</f>
        <v/>
      </c>
      <c r="N47" s="3" t="str">
        <f>IF('DATA ENTRY'!CK46="","",IF('DATA ENTRY'!W46="","",IF($D$4="All Post",'DATA ENTRY'!W46,IF(AND($D$4='DATA ENTRY'!CK46),'DATA ENTRY'!W46,""))))</f>
        <v/>
      </c>
      <c r="O47" s="3" t="str">
        <f>IF('DATA ENTRY'!CK46="","",IF('DATA ENTRY'!X46="","",IF($D$4="All Post",'DATA ENTRY'!X46,IF(AND($D$4='DATA ENTRY'!CK46),'DATA ENTRY'!X46,""))))</f>
        <v/>
      </c>
      <c r="P47" s="3" t="str">
        <f>IF('DATA ENTRY'!CK46="","",IF('DATA ENTRY'!G46="","",IF($D$4="All Post",'DATA ENTRY'!G46,IF(AND($D$4='DATA ENTRY'!CK46),'DATA ENTRY'!G46,""))))</f>
        <v/>
      </c>
      <c r="S47">
        <f t="shared" si="0"/>
        <v>0</v>
      </c>
      <c r="T47" t="str">
        <f t="shared" si="1"/>
        <v/>
      </c>
      <c r="BZ47" t="str">
        <f t="shared" si="2"/>
        <v/>
      </c>
      <c r="CA47" t="str">
        <f t="shared" si="3"/>
        <v/>
      </c>
      <c r="CB47" s="224">
        <v>41</v>
      </c>
      <c r="CC47" s="3" t="str">
        <f>IF('DATA ENTRY'!CK46="","",IF('DATA ENTRY'!B46="","",IF(AND($CD$4='DATA ENTRY'!CK46,$CG$4='DATA ENTRY'!D46),'DATA ENTRY'!B46,"")))</f>
        <v/>
      </c>
      <c r="CD47" s="3" t="str">
        <f>IF('DATA ENTRY'!CK46="","",IF('DATA ENTRY'!C46="","",IF(AND($CD$4='DATA ENTRY'!CK46,$CG$4='DATA ENTRY'!D46),'DATA ENTRY'!C46,"")))</f>
        <v/>
      </c>
      <c r="CE47" s="4" t="str">
        <f>IF('DATA ENTRY'!CK46="","",IF('DATA ENTRY'!I46="","",IF(AND($CD$4='DATA ENTRY'!CK46,$CG$4='DATA ENTRY'!D46),'DATA ENTRY'!I46,"")))</f>
        <v/>
      </c>
      <c r="CF47" s="4" t="str">
        <f>IF('DATA ENTRY'!CK46="","",IF('DATA ENTRY'!CK46="","",IF(AND($CD$4='DATA ENTRY'!CK46,$CG$4='DATA ENTRY'!D46),'DATA ENTRY'!CK46,"")))</f>
        <v/>
      </c>
      <c r="CG47" s="3" t="str">
        <f>IF('DATA ENTRY'!CK46="","",IF('DATA ENTRY'!N46="","",IF(AND($CD$4='DATA ENTRY'!CK46,$CG$4='DATA ENTRY'!D46),'DATA ENTRY'!N46,"")))</f>
        <v/>
      </c>
      <c r="CH47" s="107" t="str">
        <f>IF('DATA ENTRY'!CK46="","",IF('DATA ENTRY'!O46="","",IF(AND($CD$4='DATA ENTRY'!CK46,$CG$4='DATA ENTRY'!D46),'DATA ENTRY'!O46,"")))</f>
        <v/>
      </c>
      <c r="CI47" s="3" t="str">
        <f>IF('DATA ENTRY'!CK46="","",IF('DATA ENTRY'!P46="","",IF(AND($CD$4='DATA ENTRY'!CK46,$CG$4='DATA ENTRY'!D46),'DATA ENTRY'!P46,"")))</f>
        <v/>
      </c>
      <c r="CJ47" s="107" t="str">
        <f>IF('DATA ENTRY'!CK46="","",IF('DATA ENTRY'!Q46="","",IF(AND($CD$4='DATA ENTRY'!CK46,$CG$4='DATA ENTRY'!D46),'DATA ENTRY'!Q46,"")))</f>
        <v/>
      </c>
      <c r="CK47" s="3" t="str">
        <f>IF('DATA ENTRY'!CK46="","",IF('DATA ENTRY'!R46="","",IF(AND($CD$4='DATA ENTRY'!CK46,$CG$4='DATA ENTRY'!D46),'DATA ENTRY'!R46,"")))</f>
        <v/>
      </c>
      <c r="CL47" s="3" t="str">
        <f>IF('DATA ENTRY'!CK46="","",IF('DATA ENTRY'!S46="","",IF(AND($CD$4='DATA ENTRY'!CK46,$CG$4='DATA ENTRY'!D46),'DATA ENTRY'!S46,"")))</f>
        <v/>
      </c>
      <c r="CM47" s="3" t="str">
        <f>IF('DATA ENTRY'!CK46="","",IF('DATA ENTRY'!E46="","",IF(AND($CD$4='DATA ENTRY'!CK46,$CG$4='DATA ENTRY'!D46),'DATA ENTRY'!E46,"")))</f>
        <v/>
      </c>
      <c r="CN47" s="3" t="str">
        <f>IF('DATA ENTRY'!CK46="","",IF('DATA ENTRY'!W46="","",IF(AND($CD$4='DATA ENTRY'!CK46,$CG$4='DATA ENTRY'!D46),'DATA ENTRY'!W46,"")))</f>
        <v/>
      </c>
      <c r="CO47" s="3" t="str">
        <f>IF('DATA ENTRY'!CK46="","",IF('DATA ENTRY'!X46="","",IF(AND($CD$4='DATA ENTRY'!CK46,$CG$4='DATA ENTRY'!D46),'DATA ENTRY'!X46,"")))</f>
        <v/>
      </c>
      <c r="CP47" s="108" t="str">
        <f t="shared" si="4"/>
        <v/>
      </c>
      <c r="CQ47" s="108" t="str">
        <f>IF('DATA ENTRY'!CK46="","",IF('DATA ENTRY'!G46="","",IF(AND($CD$4='DATA ENTRY'!CK46,$CG$4='DATA ENTRY'!D46),'DATA ENTRY'!G46,"")))</f>
        <v/>
      </c>
      <c r="CR47" s="230" t="str">
        <f>IF('DATA ENTRY'!CK46="","",IF('DATA ENTRY'!D46="","",IF(AND($CD$4='DATA ENTRY'!CK46,$CG$4='DATA ENTRY'!D46),'DATA ENTRY'!D46,"")))</f>
        <v/>
      </c>
      <c r="CS47">
        <f t="shared" si="5"/>
        <v>0</v>
      </c>
      <c r="CT47">
        <f t="shared" si="6"/>
        <v>0</v>
      </c>
      <c r="CV47" s="139"/>
      <c r="CX47">
        <f t="shared" si="7"/>
        <v>0</v>
      </c>
      <c r="DB47" t="str">
        <f t="shared" si="16"/>
        <v/>
      </c>
      <c r="DC47" t="str">
        <f t="shared" si="17"/>
        <v/>
      </c>
      <c r="DD47" s="224">
        <v>41</v>
      </c>
      <c r="DE47" s="3" t="str">
        <f>IF('DATA ENTRY'!CK46="","",IF('DATA ENTRY'!B46="","",IF(AND($DF$4='DATA ENTRY'!D46),'DATA ENTRY'!B46,"")))</f>
        <v/>
      </c>
      <c r="DF47" s="3" t="str">
        <f>IF('DATA ENTRY'!CK46="","",IF('DATA ENTRY'!C46="","",IF(AND($DF$4='DATA ENTRY'!D46),'DATA ENTRY'!C46,"")))</f>
        <v/>
      </c>
      <c r="DG47" s="4" t="str">
        <f>IF('DATA ENTRY'!CK46="","",IF('DATA ENTRY'!I46="","",IF(AND($DF$4='DATA ENTRY'!D46),'DATA ENTRY'!I46,"")))</f>
        <v/>
      </c>
      <c r="DH47" s="4" t="str">
        <f>IF('DATA ENTRY'!CK46="","",IF('DATA ENTRY'!CK46="","",IF(AND($DF$4='DATA ENTRY'!D46),'DATA ENTRY'!CK46,"")))</f>
        <v/>
      </c>
      <c r="DI47" s="3" t="str">
        <f>IF('DATA ENTRY'!CK46="","",IF('DATA ENTRY'!N46="","",IF(AND($DF$4='DATA ENTRY'!D46),'DATA ENTRY'!N46,"")))</f>
        <v/>
      </c>
      <c r="DJ47" s="107" t="str">
        <f>IF('DATA ENTRY'!CK46="","",IF('DATA ENTRY'!O46="","",IF(AND($DF$4='DATA ENTRY'!D46),'DATA ENTRY'!O46,"")))</f>
        <v/>
      </c>
      <c r="DK47" s="3" t="str">
        <f>IF('DATA ENTRY'!CK46="","",IF('DATA ENTRY'!P46="","",IF(AND($DF$4='DATA ENTRY'!D46),'DATA ENTRY'!P46,"")))</f>
        <v/>
      </c>
      <c r="DL47" s="107" t="str">
        <f>IF('DATA ENTRY'!CK46="","",IF('DATA ENTRY'!Q46="","",IF(AND($DF$4='DATA ENTRY'!D46),'DATA ENTRY'!Q46,"")))</f>
        <v/>
      </c>
      <c r="DM47" s="3" t="str">
        <f>IF('DATA ENTRY'!CK46="","",IF('DATA ENTRY'!R46="","",IF(AND($DF$4='DATA ENTRY'!D46),'DATA ENTRY'!R46,"")))</f>
        <v/>
      </c>
      <c r="DN47" s="107" t="str">
        <f>IF('DATA ENTRY'!CK46="","",IF('DATA ENTRY'!S46="","",IF(AND($DF$4='DATA ENTRY'!D46),'DATA ENTRY'!S46,"")))</f>
        <v/>
      </c>
      <c r="DO47" s="3" t="str">
        <f>IF('DATA ENTRY'!CK46="","",IF('DATA ENTRY'!E46="","",IF(AND($DF$4='DATA ENTRY'!D46),'DATA ENTRY'!E46,"")))</f>
        <v/>
      </c>
      <c r="DP47" s="3" t="str">
        <f>IF('DATA ENTRY'!CK46="","",IF('DATA ENTRY'!D46="","",IF(AND($DF$4='DATA ENTRY'!D46),'DATA ENTRY'!D46,"")))</f>
        <v/>
      </c>
      <c r="DQ47" s="3" t="str">
        <f>IF('DATA ENTRY'!CK46="","",IF('DATA ENTRY'!W46="","",IF(AND($DF$4='DATA ENTRY'!D46),'DATA ENTRY'!W46,"")))</f>
        <v/>
      </c>
      <c r="DR47" s="3" t="str">
        <f>IF('DATA ENTRY'!CK46="","",IF('DATA ENTRY'!X46="","",IF(AND($DF$4='DATA ENTRY'!D46),'DATA ENTRY'!X46,"")))</f>
        <v/>
      </c>
      <c r="DS47" s="108" t="str">
        <f t="shared" si="10"/>
        <v/>
      </c>
      <c r="DT47" s="108" t="str">
        <f>IF('DATA ENTRY'!CK46="","",IF('DATA ENTRY'!D46="","",IF(AND($DF$4='DATA ENTRY'!D46),'DATA ENTRY'!G46,"")))</f>
        <v/>
      </c>
      <c r="DY47">
        <f t="shared" si="11"/>
        <v>0</v>
      </c>
      <c r="EB47" t="str">
        <f t="shared" si="12"/>
        <v/>
      </c>
      <c r="EC47" t="str">
        <f t="shared" si="13"/>
        <v/>
      </c>
      <c r="ED47" s="224">
        <v>41</v>
      </c>
      <c r="EE47" s="3" t="str">
        <f>IF('DATA ENTRY'!CK46="","",IF('DATA ENTRY'!B46="","",IF(AND($EF$4='DATA ENTRY'!G46,$EH$4='DATA ENTRY'!F46),'DATA ENTRY'!B46,"")))</f>
        <v/>
      </c>
      <c r="EF47" s="3" t="str">
        <f>IF('DATA ENTRY'!CK46="","",IF('DATA ENTRY'!C46="","",IF(AND($EF$4='DATA ENTRY'!G46,$EH$4='DATA ENTRY'!F46),'DATA ENTRY'!C46,"")))</f>
        <v/>
      </c>
      <c r="EG47" s="4" t="str">
        <f>IF('DATA ENTRY'!CK46="","",IF('DATA ENTRY'!I46="","",IF(AND($EF$4='DATA ENTRY'!G46,$EH$4='DATA ENTRY'!F46),'DATA ENTRY'!I46,"")))</f>
        <v/>
      </c>
      <c r="EH47" s="4" t="str">
        <f>IF('DATA ENTRY'!CK46="","",IF('DATA ENTRY'!CK46="","",IF(AND($EF$4='DATA ENTRY'!G46,$EH$4='DATA ENTRY'!F46),'DATA ENTRY'!CK46,"")))</f>
        <v/>
      </c>
      <c r="EI47" s="3" t="str">
        <f>IF('DATA ENTRY'!CK46="","",IF('DATA ENTRY'!N46="","",IF(AND($EF$4='DATA ENTRY'!G46,$EH$4='DATA ENTRY'!F46),'DATA ENTRY'!N46,"")))</f>
        <v/>
      </c>
      <c r="EJ47" s="107" t="str">
        <f>IF('DATA ENTRY'!CK46="","",IF('DATA ENTRY'!O46="","",IF(AND($EF$4='DATA ENTRY'!G46,$EH$4='DATA ENTRY'!F46),'DATA ENTRY'!O46,"")))</f>
        <v/>
      </c>
      <c r="EK47" s="3" t="str">
        <f>IF('DATA ENTRY'!CK46="","",IF('DATA ENTRY'!P46="","",IF(AND($EF$4='DATA ENTRY'!G46,$EH$4='DATA ENTRY'!F46),'DATA ENTRY'!P46,"")))</f>
        <v/>
      </c>
      <c r="EL47" s="107" t="str">
        <f>IF('DATA ENTRY'!CK46="","",IF('DATA ENTRY'!Q46="","",IF(AND($EF$4='DATA ENTRY'!G46,$EH$4='DATA ENTRY'!F46),'DATA ENTRY'!Q46,"")))</f>
        <v/>
      </c>
      <c r="EM47" s="3" t="str">
        <f>IF('DATA ENTRY'!CK46="","",IF('DATA ENTRY'!R46="","",IF(AND($EF$4='DATA ENTRY'!G46,$EH$4='DATA ENTRY'!F46),'DATA ENTRY'!R46,"")))</f>
        <v/>
      </c>
      <c r="EN47" s="107" t="str">
        <f>IF('DATA ENTRY'!CK46="","",IF('DATA ENTRY'!S46="","",IF(AND($EF$4='DATA ENTRY'!G46,$EH$4='DATA ENTRY'!F46),'DATA ENTRY'!S46,"")))</f>
        <v/>
      </c>
      <c r="EO47" s="3" t="str">
        <f>IF('DATA ENTRY'!CK46="","",IF('DATA ENTRY'!E46="","",IF(AND($EF$4='DATA ENTRY'!G46,$EH$4='DATA ENTRY'!F46),'DATA ENTRY'!E46,"")))</f>
        <v/>
      </c>
      <c r="EP47" s="3" t="str">
        <f>IF('DATA ENTRY'!CK46="","",IF('DATA ENTRY'!D46="","",IF(AND($EF$4='DATA ENTRY'!G46,$EH$4='DATA ENTRY'!F46),'DATA ENTRY'!D46,"")))</f>
        <v/>
      </c>
      <c r="EQ47" s="3" t="str">
        <f>IF('DATA ENTRY'!CK46="","",IF('DATA ENTRY'!W46="","",IF(AND($EF$4='DATA ENTRY'!G46,$EH$4='DATA ENTRY'!F46),'DATA ENTRY'!W46,"")))</f>
        <v/>
      </c>
      <c r="ER47" s="3" t="str">
        <f>IF('DATA ENTRY'!CK46="","",IF('DATA ENTRY'!X46="","",IF(AND($EF$4='DATA ENTRY'!G46,$EH$4='DATA ENTRY'!F46),'DATA ENTRY'!X46,"")))</f>
        <v/>
      </c>
      <c r="ES47" s="108" t="str">
        <f t="shared" si="14"/>
        <v/>
      </c>
      <c r="ET47" s="108" t="str">
        <f>IF('DATA ENTRY'!CK46="","",IF('DATA ENTRY'!D46="","",IF(AND($EF$4='DATA ENTRY'!G46,$EH$4='DATA ENTRY'!F46),'DATA ENTRY'!G46,"")))</f>
        <v/>
      </c>
      <c r="EY47">
        <f t="shared" si="15"/>
        <v>0</v>
      </c>
    </row>
    <row r="48" spans="1:155">
      <c r="A48" t="str">
        <f>IF(S48=0,"",1+(MAX($A$7:A47)))</f>
        <v/>
      </c>
      <c r="B48" s="224">
        <v>42</v>
      </c>
      <c r="C48" s="3" t="str">
        <f>IF('DATA ENTRY'!CK47="","",IF('DATA ENTRY'!B47="","",IF($D$4="All Post",'DATA ENTRY'!B47,IF(AND($D$4='DATA ENTRY'!CK47),'DATA ENTRY'!B47,""))))</f>
        <v/>
      </c>
      <c r="D48" s="3" t="str">
        <f>IF('DATA ENTRY'!CK47="","",IF('DATA ENTRY'!C47="","",IF($D$4="All Post",'DATA ENTRY'!C47,IF(AND($D$4='DATA ENTRY'!CK47),'DATA ENTRY'!C47,""))))</f>
        <v/>
      </c>
      <c r="E48" s="4" t="str">
        <f>IF('DATA ENTRY'!CK47="","",IF('DATA ENTRY'!I47="","",IF($D$4="All Post",'DATA ENTRY'!I47,IF(AND($D$4='DATA ENTRY'!CK47),'DATA ENTRY'!I47,""))))</f>
        <v/>
      </c>
      <c r="F48" s="4" t="str">
        <f>IF('DATA ENTRY'!CK47="","",IF('DATA ENTRY'!CK47="","",IF($D$4="All Post",'DATA ENTRY'!CK47,IF(AND($D$4='DATA ENTRY'!CK47),'DATA ENTRY'!CK47,""))))</f>
        <v/>
      </c>
      <c r="G48" s="3" t="str">
        <f>IF('DATA ENTRY'!CK47="","",IF('DATA ENTRY'!N47="","",IF($D$4="All Post",'DATA ENTRY'!N47,IF(AND($D$4='DATA ENTRY'!CK47),'DATA ENTRY'!N47,""))))</f>
        <v/>
      </c>
      <c r="H48" s="107" t="str">
        <f>IF('DATA ENTRY'!CK47="","",IF('DATA ENTRY'!O47="","",IF($D$4="All Post",'DATA ENTRY'!O47,IF(AND($D$4='DATA ENTRY'!CK47),'DATA ENTRY'!O47,""))))</f>
        <v/>
      </c>
      <c r="I48" s="3" t="str">
        <f>IF('DATA ENTRY'!CK47="","",IF('DATA ENTRY'!P47="","",IF($D$4="All Post",'DATA ENTRY'!P47,IF(AND($D$4='DATA ENTRY'!CK47),'DATA ENTRY'!P47,""))))</f>
        <v/>
      </c>
      <c r="J48" s="107" t="str">
        <f>IF('DATA ENTRY'!CK47="","",IF('DATA ENTRY'!Q47="","",IF($D$4="All Post",'DATA ENTRY'!Q47,IF(AND($D$4='DATA ENTRY'!CK47),'DATA ENTRY'!Q47,""))))</f>
        <v/>
      </c>
      <c r="K48" s="3" t="str">
        <f>IF('DATA ENTRY'!CK47="","",IF('DATA ENTRY'!R47="","",IF($D$4="All Post",'DATA ENTRY'!R47,IF(AND($D$4='DATA ENTRY'!CK47),'DATA ENTRY'!R47,""))))</f>
        <v/>
      </c>
      <c r="L48" s="3" t="str">
        <f>IF('DATA ENTRY'!CK47="","",IF('DATA ENTRY'!S47="","",IF($D$4="All Post",'DATA ENTRY'!S47,IF(AND($D$4='DATA ENTRY'!CK47),'DATA ENTRY'!S47,""))))</f>
        <v/>
      </c>
      <c r="M48" s="3" t="str">
        <f>IF('DATA ENTRY'!CK47="","",IF('DATA ENTRY'!E47="","",IF($D$4="All Post",'DATA ENTRY'!E47,IF(AND($D$4='DATA ENTRY'!CK47),'DATA ENTRY'!E47,""))))</f>
        <v/>
      </c>
      <c r="N48" s="3" t="str">
        <f>IF('DATA ENTRY'!CK47="","",IF('DATA ENTRY'!W47="","",IF($D$4="All Post",'DATA ENTRY'!W47,IF(AND($D$4='DATA ENTRY'!CK47),'DATA ENTRY'!W47,""))))</f>
        <v/>
      </c>
      <c r="O48" s="3" t="str">
        <f>IF('DATA ENTRY'!CK47="","",IF('DATA ENTRY'!X47="","",IF($D$4="All Post",'DATA ENTRY'!X47,IF(AND($D$4='DATA ENTRY'!CK47),'DATA ENTRY'!X47,""))))</f>
        <v/>
      </c>
      <c r="P48" s="3" t="str">
        <f>IF('DATA ENTRY'!CK47="","",IF('DATA ENTRY'!G47="","",IF($D$4="All Post",'DATA ENTRY'!G47,IF(AND($D$4='DATA ENTRY'!CK47),'DATA ENTRY'!G47,""))))</f>
        <v/>
      </c>
      <c r="S48">
        <f t="shared" si="0"/>
        <v>0</v>
      </c>
      <c r="T48" t="str">
        <f t="shared" si="1"/>
        <v/>
      </c>
      <c r="BZ48" t="str">
        <f t="shared" si="2"/>
        <v/>
      </c>
      <c r="CA48" t="str">
        <f t="shared" si="3"/>
        <v/>
      </c>
      <c r="CB48" s="224">
        <v>42</v>
      </c>
      <c r="CC48" s="3" t="str">
        <f>IF('DATA ENTRY'!CK47="","",IF('DATA ENTRY'!B47="","",IF(AND($CD$4='DATA ENTRY'!CK47,$CG$4='DATA ENTRY'!D47),'DATA ENTRY'!B47,"")))</f>
        <v/>
      </c>
      <c r="CD48" s="3" t="str">
        <f>IF('DATA ENTRY'!CK47="","",IF('DATA ENTRY'!C47="","",IF(AND($CD$4='DATA ENTRY'!CK47,$CG$4='DATA ENTRY'!D47),'DATA ENTRY'!C47,"")))</f>
        <v/>
      </c>
      <c r="CE48" s="4" t="str">
        <f>IF('DATA ENTRY'!CK47="","",IF('DATA ENTRY'!I47="","",IF(AND($CD$4='DATA ENTRY'!CK47,$CG$4='DATA ENTRY'!D47),'DATA ENTRY'!I47,"")))</f>
        <v/>
      </c>
      <c r="CF48" s="4" t="str">
        <f>IF('DATA ENTRY'!CK47="","",IF('DATA ENTRY'!CK47="","",IF(AND($CD$4='DATA ENTRY'!CK47,$CG$4='DATA ENTRY'!D47),'DATA ENTRY'!CK47,"")))</f>
        <v/>
      </c>
      <c r="CG48" s="3" t="str">
        <f>IF('DATA ENTRY'!CK47="","",IF('DATA ENTRY'!N47="","",IF(AND($CD$4='DATA ENTRY'!CK47,$CG$4='DATA ENTRY'!D47),'DATA ENTRY'!N47,"")))</f>
        <v/>
      </c>
      <c r="CH48" s="107" t="str">
        <f>IF('DATA ENTRY'!CK47="","",IF('DATA ENTRY'!O47="","",IF(AND($CD$4='DATA ENTRY'!CK47,$CG$4='DATA ENTRY'!D47),'DATA ENTRY'!O47,"")))</f>
        <v/>
      </c>
      <c r="CI48" s="3" t="str">
        <f>IF('DATA ENTRY'!CK47="","",IF('DATA ENTRY'!P47="","",IF(AND($CD$4='DATA ENTRY'!CK47,$CG$4='DATA ENTRY'!D47),'DATA ENTRY'!P47,"")))</f>
        <v/>
      </c>
      <c r="CJ48" s="107" t="str">
        <f>IF('DATA ENTRY'!CK47="","",IF('DATA ENTRY'!Q47="","",IF(AND($CD$4='DATA ENTRY'!CK47,$CG$4='DATA ENTRY'!D47),'DATA ENTRY'!Q47,"")))</f>
        <v/>
      </c>
      <c r="CK48" s="3" t="str">
        <f>IF('DATA ENTRY'!CK47="","",IF('DATA ENTRY'!R47="","",IF(AND($CD$4='DATA ENTRY'!CK47,$CG$4='DATA ENTRY'!D47),'DATA ENTRY'!R47,"")))</f>
        <v/>
      </c>
      <c r="CL48" s="3" t="str">
        <f>IF('DATA ENTRY'!CK47="","",IF('DATA ENTRY'!S47="","",IF(AND($CD$4='DATA ENTRY'!CK47,$CG$4='DATA ENTRY'!D47),'DATA ENTRY'!S47,"")))</f>
        <v/>
      </c>
      <c r="CM48" s="3" t="str">
        <f>IF('DATA ENTRY'!CK47="","",IF('DATA ENTRY'!E47="","",IF(AND($CD$4='DATA ENTRY'!CK47,$CG$4='DATA ENTRY'!D47),'DATA ENTRY'!E47,"")))</f>
        <v/>
      </c>
      <c r="CN48" s="3" t="str">
        <f>IF('DATA ENTRY'!CK47="","",IF('DATA ENTRY'!W47="","",IF(AND($CD$4='DATA ENTRY'!CK47,$CG$4='DATA ENTRY'!D47),'DATA ENTRY'!W47,"")))</f>
        <v/>
      </c>
      <c r="CO48" s="3" t="str">
        <f>IF('DATA ENTRY'!CK47="","",IF('DATA ENTRY'!X47="","",IF(AND($CD$4='DATA ENTRY'!CK47,$CG$4='DATA ENTRY'!D47),'DATA ENTRY'!X47,"")))</f>
        <v/>
      </c>
      <c r="CP48" s="108" t="str">
        <f t="shared" si="4"/>
        <v/>
      </c>
      <c r="CQ48" s="108" t="str">
        <f>IF('DATA ENTRY'!CK47="","",IF('DATA ENTRY'!G47="","",IF(AND($CD$4='DATA ENTRY'!CK47,$CG$4='DATA ENTRY'!D47),'DATA ENTRY'!G47,"")))</f>
        <v/>
      </c>
      <c r="CR48" s="230" t="str">
        <f>IF('DATA ENTRY'!CK47="","",IF('DATA ENTRY'!D47="","",IF(AND($CD$4='DATA ENTRY'!CK47,$CG$4='DATA ENTRY'!D47),'DATA ENTRY'!D47,"")))</f>
        <v/>
      </c>
      <c r="CS48">
        <f t="shared" si="5"/>
        <v>0</v>
      </c>
      <c r="CT48">
        <f t="shared" si="6"/>
        <v>0</v>
      </c>
      <c r="CV48" s="139"/>
      <c r="CX48">
        <f t="shared" si="7"/>
        <v>0</v>
      </c>
      <c r="DB48" t="str">
        <f t="shared" si="16"/>
        <v/>
      </c>
      <c r="DC48" t="str">
        <f t="shared" si="17"/>
        <v/>
      </c>
      <c r="DD48" s="224">
        <v>42</v>
      </c>
      <c r="DE48" s="3" t="str">
        <f>IF('DATA ENTRY'!CK47="","",IF('DATA ENTRY'!B47="","",IF(AND($DF$4='DATA ENTRY'!D47),'DATA ENTRY'!B47,"")))</f>
        <v/>
      </c>
      <c r="DF48" s="3" t="str">
        <f>IF('DATA ENTRY'!CK47="","",IF('DATA ENTRY'!C47="","",IF(AND($DF$4='DATA ENTRY'!D47),'DATA ENTRY'!C47,"")))</f>
        <v/>
      </c>
      <c r="DG48" s="4" t="str">
        <f>IF('DATA ENTRY'!CK47="","",IF('DATA ENTRY'!I47="","",IF(AND($DF$4='DATA ENTRY'!D47),'DATA ENTRY'!I47,"")))</f>
        <v/>
      </c>
      <c r="DH48" s="4" t="str">
        <f>IF('DATA ENTRY'!CK47="","",IF('DATA ENTRY'!CK47="","",IF(AND($DF$4='DATA ENTRY'!D47),'DATA ENTRY'!CK47,"")))</f>
        <v/>
      </c>
      <c r="DI48" s="3" t="str">
        <f>IF('DATA ENTRY'!CK47="","",IF('DATA ENTRY'!N47="","",IF(AND($DF$4='DATA ENTRY'!D47),'DATA ENTRY'!N47,"")))</f>
        <v/>
      </c>
      <c r="DJ48" s="107" t="str">
        <f>IF('DATA ENTRY'!CK47="","",IF('DATA ENTRY'!O47="","",IF(AND($DF$4='DATA ENTRY'!D47),'DATA ENTRY'!O47,"")))</f>
        <v/>
      </c>
      <c r="DK48" s="3" t="str">
        <f>IF('DATA ENTRY'!CK47="","",IF('DATA ENTRY'!P47="","",IF(AND($DF$4='DATA ENTRY'!D47),'DATA ENTRY'!P47,"")))</f>
        <v/>
      </c>
      <c r="DL48" s="107" t="str">
        <f>IF('DATA ENTRY'!CK47="","",IF('DATA ENTRY'!Q47="","",IF(AND($DF$4='DATA ENTRY'!D47),'DATA ENTRY'!Q47,"")))</f>
        <v/>
      </c>
      <c r="DM48" s="3" t="str">
        <f>IF('DATA ENTRY'!CK47="","",IF('DATA ENTRY'!R47="","",IF(AND($DF$4='DATA ENTRY'!D47),'DATA ENTRY'!R47,"")))</f>
        <v/>
      </c>
      <c r="DN48" s="107" t="str">
        <f>IF('DATA ENTRY'!CK47="","",IF('DATA ENTRY'!S47="","",IF(AND($DF$4='DATA ENTRY'!D47),'DATA ENTRY'!S47,"")))</f>
        <v/>
      </c>
      <c r="DO48" s="3" t="str">
        <f>IF('DATA ENTRY'!CK47="","",IF('DATA ENTRY'!E47="","",IF(AND($DF$4='DATA ENTRY'!D47),'DATA ENTRY'!E47,"")))</f>
        <v/>
      </c>
      <c r="DP48" s="3" t="str">
        <f>IF('DATA ENTRY'!CK47="","",IF('DATA ENTRY'!D47="","",IF(AND($DF$4='DATA ENTRY'!D47),'DATA ENTRY'!D47,"")))</f>
        <v/>
      </c>
      <c r="DQ48" s="3" t="str">
        <f>IF('DATA ENTRY'!CK47="","",IF('DATA ENTRY'!W47="","",IF(AND($DF$4='DATA ENTRY'!D47),'DATA ENTRY'!W47,"")))</f>
        <v/>
      </c>
      <c r="DR48" s="3" t="str">
        <f>IF('DATA ENTRY'!CK47="","",IF('DATA ENTRY'!X47="","",IF(AND($DF$4='DATA ENTRY'!D47),'DATA ENTRY'!X47,"")))</f>
        <v/>
      </c>
      <c r="DS48" s="108" t="str">
        <f t="shared" si="10"/>
        <v/>
      </c>
      <c r="DT48" s="108" t="str">
        <f>IF('DATA ENTRY'!CK47="","",IF('DATA ENTRY'!D47="","",IF(AND($DF$4='DATA ENTRY'!D47),'DATA ENTRY'!G47,"")))</f>
        <v/>
      </c>
      <c r="DY48">
        <f t="shared" si="11"/>
        <v>0</v>
      </c>
      <c r="EB48" t="str">
        <f t="shared" si="12"/>
        <v/>
      </c>
      <c r="EC48" t="str">
        <f t="shared" si="13"/>
        <v/>
      </c>
      <c r="ED48" s="224">
        <v>42</v>
      </c>
      <c r="EE48" s="3" t="str">
        <f>IF('DATA ENTRY'!CK47="","",IF('DATA ENTRY'!B47="","",IF(AND($EF$4='DATA ENTRY'!G47,$EH$4='DATA ENTRY'!F47),'DATA ENTRY'!B47,"")))</f>
        <v/>
      </c>
      <c r="EF48" s="3" t="str">
        <f>IF('DATA ENTRY'!CK47="","",IF('DATA ENTRY'!C47="","",IF(AND($EF$4='DATA ENTRY'!G47,$EH$4='DATA ENTRY'!F47),'DATA ENTRY'!C47,"")))</f>
        <v/>
      </c>
      <c r="EG48" s="4" t="str">
        <f>IF('DATA ENTRY'!CK47="","",IF('DATA ENTRY'!I47="","",IF(AND($EF$4='DATA ENTRY'!G47,$EH$4='DATA ENTRY'!F47),'DATA ENTRY'!I47,"")))</f>
        <v/>
      </c>
      <c r="EH48" s="4" t="str">
        <f>IF('DATA ENTRY'!CK47="","",IF('DATA ENTRY'!CK47="","",IF(AND($EF$4='DATA ENTRY'!G47,$EH$4='DATA ENTRY'!F47),'DATA ENTRY'!CK47,"")))</f>
        <v/>
      </c>
      <c r="EI48" s="3" t="str">
        <f>IF('DATA ENTRY'!CK47="","",IF('DATA ENTRY'!N47="","",IF(AND($EF$4='DATA ENTRY'!G47,$EH$4='DATA ENTRY'!F47),'DATA ENTRY'!N47,"")))</f>
        <v/>
      </c>
      <c r="EJ48" s="107" t="str">
        <f>IF('DATA ENTRY'!CK47="","",IF('DATA ENTRY'!O47="","",IF(AND($EF$4='DATA ENTRY'!G47,$EH$4='DATA ENTRY'!F47),'DATA ENTRY'!O47,"")))</f>
        <v/>
      </c>
      <c r="EK48" s="3" t="str">
        <f>IF('DATA ENTRY'!CK47="","",IF('DATA ENTRY'!P47="","",IF(AND($EF$4='DATA ENTRY'!G47,$EH$4='DATA ENTRY'!F47),'DATA ENTRY'!P47,"")))</f>
        <v/>
      </c>
      <c r="EL48" s="107" t="str">
        <f>IF('DATA ENTRY'!CK47="","",IF('DATA ENTRY'!Q47="","",IF(AND($EF$4='DATA ENTRY'!G47,$EH$4='DATA ENTRY'!F47),'DATA ENTRY'!Q47,"")))</f>
        <v/>
      </c>
      <c r="EM48" s="3" t="str">
        <f>IF('DATA ENTRY'!CK47="","",IF('DATA ENTRY'!R47="","",IF(AND($EF$4='DATA ENTRY'!G47,$EH$4='DATA ENTRY'!F47),'DATA ENTRY'!R47,"")))</f>
        <v/>
      </c>
      <c r="EN48" s="107" t="str">
        <f>IF('DATA ENTRY'!CK47="","",IF('DATA ENTRY'!S47="","",IF(AND($EF$4='DATA ENTRY'!G47,$EH$4='DATA ENTRY'!F47),'DATA ENTRY'!S47,"")))</f>
        <v/>
      </c>
      <c r="EO48" s="3" t="str">
        <f>IF('DATA ENTRY'!CK47="","",IF('DATA ENTRY'!E47="","",IF(AND($EF$4='DATA ENTRY'!G47,$EH$4='DATA ENTRY'!F47),'DATA ENTRY'!E47,"")))</f>
        <v/>
      </c>
      <c r="EP48" s="3" t="str">
        <f>IF('DATA ENTRY'!CK47="","",IF('DATA ENTRY'!D47="","",IF(AND($EF$4='DATA ENTRY'!G47,$EH$4='DATA ENTRY'!F47),'DATA ENTRY'!D47,"")))</f>
        <v/>
      </c>
      <c r="EQ48" s="3" t="str">
        <f>IF('DATA ENTRY'!CK47="","",IF('DATA ENTRY'!W47="","",IF(AND($EF$4='DATA ENTRY'!G47,$EH$4='DATA ENTRY'!F47),'DATA ENTRY'!W47,"")))</f>
        <v/>
      </c>
      <c r="ER48" s="3" t="str">
        <f>IF('DATA ENTRY'!CK47="","",IF('DATA ENTRY'!X47="","",IF(AND($EF$4='DATA ENTRY'!G47,$EH$4='DATA ENTRY'!F47),'DATA ENTRY'!X47,"")))</f>
        <v/>
      </c>
      <c r="ES48" s="108" t="str">
        <f t="shared" si="14"/>
        <v/>
      </c>
      <c r="ET48" s="108" t="str">
        <f>IF('DATA ENTRY'!CK47="","",IF('DATA ENTRY'!D47="","",IF(AND($EF$4='DATA ENTRY'!G47,$EH$4='DATA ENTRY'!F47),'DATA ENTRY'!G47,"")))</f>
        <v/>
      </c>
      <c r="EY48">
        <f t="shared" si="15"/>
        <v>0</v>
      </c>
    </row>
    <row r="49" spans="1:155">
      <c r="A49" t="str">
        <f>IF(S49=0,"",1+(MAX($A$7:A48)))</f>
        <v/>
      </c>
      <c r="B49" s="224">
        <v>43</v>
      </c>
      <c r="C49" s="3" t="str">
        <f>IF('DATA ENTRY'!CK48="","",IF('DATA ENTRY'!B48="","",IF($D$4="All Post",'DATA ENTRY'!B48,IF(AND($D$4='DATA ENTRY'!CK48),'DATA ENTRY'!B48,""))))</f>
        <v/>
      </c>
      <c r="D49" s="3" t="str">
        <f>IF('DATA ENTRY'!CK48="","",IF('DATA ENTRY'!C48="","",IF($D$4="All Post",'DATA ENTRY'!C48,IF(AND($D$4='DATA ENTRY'!CK48),'DATA ENTRY'!C48,""))))</f>
        <v/>
      </c>
      <c r="E49" s="4" t="str">
        <f>IF('DATA ENTRY'!CK48="","",IF('DATA ENTRY'!I48="","",IF($D$4="All Post",'DATA ENTRY'!I48,IF(AND($D$4='DATA ENTRY'!CK48),'DATA ENTRY'!I48,""))))</f>
        <v/>
      </c>
      <c r="F49" s="4" t="str">
        <f>IF('DATA ENTRY'!CK48="","",IF('DATA ENTRY'!CK48="","",IF($D$4="All Post",'DATA ENTRY'!CK48,IF(AND($D$4='DATA ENTRY'!CK48),'DATA ENTRY'!CK48,""))))</f>
        <v/>
      </c>
      <c r="G49" s="3" t="str">
        <f>IF('DATA ENTRY'!CK48="","",IF('DATA ENTRY'!N48="","",IF($D$4="All Post",'DATA ENTRY'!N48,IF(AND($D$4='DATA ENTRY'!CK48),'DATA ENTRY'!N48,""))))</f>
        <v/>
      </c>
      <c r="H49" s="107" t="str">
        <f>IF('DATA ENTRY'!CK48="","",IF('DATA ENTRY'!O48="","",IF($D$4="All Post",'DATA ENTRY'!O48,IF(AND($D$4='DATA ENTRY'!CK48),'DATA ENTRY'!O48,""))))</f>
        <v/>
      </c>
      <c r="I49" s="3" t="str">
        <f>IF('DATA ENTRY'!CK48="","",IF('DATA ENTRY'!P48="","",IF($D$4="All Post",'DATA ENTRY'!P48,IF(AND($D$4='DATA ENTRY'!CK48),'DATA ENTRY'!P48,""))))</f>
        <v/>
      </c>
      <c r="J49" s="107" t="str">
        <f>IF('DATA ENTRY'!CK48="","",IF('DATA ENTRY'!Q48="","",IF($D$4="All Post",'DATA ENTRY'!Q48,IF(AND($D$4='DATA ENTRY'!CK48),'DATA ENTRY'!Q48,""))))</f>
        <v/>
      </c>
      <c r="K49" s="3" t="str">
        <f>IF('DATA ENTRY'!CK48="","",IF('DATA ENTRY'!R48="","",IF($D$4="All Post",'DATA ENTRY'!R48,IF(AND($D$4='DATA ENTRY'!CK48),'DATA ENTRY'!R48,""))))</f>
        <v/>
      </c>
      <c r="L49" s="3" t="str">
        <f>IF('DATA ENTRY'!CK48="","",IF('DATA ENTRY'!S48="","",IF($D$4="All Post",'DATA ENTRY'!S48,IF(AND($D$4='DATA ENTRY'!CK48),'DATA ENTRY'!S48,""))))</f>
        <v/>
      </c>
      <c r="M49" s="3" t="str">
        <f>IF('DATA ENTRY'!CK48="","",IF('DATA ENTRY'!E48="","",IF($D$4="All Post",'DATA ENTRY'!E48,IF(AND($D$4='DATA ENTRY'!CK48),'DATA ENTRY'!E48,""))))</f>
        <v/>
      </c>
      <c r="N49" s="3" t="str">
        <f>IF('DATA ENTRY'!CK48="","",IF('DATA ENTRY'!W48="","",IF($D$4="All Post",'DATA ENTRY'!W48,IF(AND($D$4='DATA ENTRY'!CK48),'DATA ENTRY'!W48,""))))</f>
        <v/>
      </c>
      <c r="O49" s="3" t="str">
        <f>IF('DATA ENTRY'!CK48="","",IF('DATA ENTRY'!X48="","",IF($D$4="All Post",'DATA ENTRY'!X48,IF(AND($D$4='DATA ENTRY'!CK48),'DATA ENTRY'!X48,""))))</f>
        <v/>
      </c>
      <c r="P49" s="3" t="str">
        <f>IF('DATA ENTRY'!CK48="","",IF('DATA ENTRY'!G48="","",IF($D$4="All Post",'DATA ENTRY'!G48,IF(AND($D$4='DATA ENTRY'!CK48),'DATA ENTRY'!G48,""))))</f>
        <v/>
      </c>
      <c r="S49">
        <f t="shared" si="0"/>
        <v>0</v>
      </c>
      <c r="T49" t="str">
        <f t="shared" si="1"/>
        <v/>
      </c>
      <c r="BZ49" t="str">
        <f t="shared" si="2"/>
        <v/>
      </c>
      <c r="CA49" t="str">
        <f t="shared" si="3"/>
        <v/>
      </c>
      <c r="CB49" s="224">
        <v>43</v>
      </c>
      <c r="CC49" s="3" t="str">
        <f>IF('DATA ENTRY'!CK48="","",IF('DATA ENTRY'!B48="","",IF(AND($CD$4='DATA ENTRY'!CK48,$CG$4='DATA ENTRY'!D48),'DATA ENTRY'!B48,"")))</f>
        <v/>
      </c>
      <c r="CD49" s="3" t="str">
        <f>IF('DATA ENTRY'!CK48="","",IF('DATA ENTRY'!C48="","",IF(AND($CD$4='DATA ENTRY'!CK48,$CG$4='DATA ENTRY'!D48),'DATA ENTRY'!C48,"")))</f>
        <v/>
      </c>
      <c r="CE49" s="4" t="str">
        <f>IF('DATA ENTRY'!CK48="","",IF('DATA ENTRY'!I48="","",IF(AND($CD$4='DATA ENTRY'!CK48,$CG$4='DATA ENTRY'!D48),'DATA ENTRY'!I48,"")))</f>
        <v/>
      </c>
      <c r="CF49" s="4" t="str">
        <f>IF('DATA ENTRY'!CK48="","",IF('DATA ENTRY'!CK48="","",IF(AND($CD$4='DATA ENTRY'!CK48,$CG$4='DATA ENTRY'!D48),'DATA ENTRY'!CK48,"")))</f>
        <v/>
      </c>
      <c r="CG49" s="3" t="str">
        <f>IF('DATA ENTRY'!CK48="","",IF('DATA ENTRY'!N48="","",IF(AND($CD$4='DATA ENTRY'!CK48,$CG$4='DATA ENTRY'!D48),'DATA ENTRY'!N48,"")))</f>
        <v/>
      </c>
      <c r="CH49" s="107" t="str">
        <f>IF('DATA ENTRY'!CK48="","",IF('DATA ENTRY'!O48="","",IF(AND($CD$4='DATA ENTRY'!CK48,$CG$4='DATA ENTRY'!D48),'DATA ENTRY'!O48,"")))</f>
        <v/>
      </c>
      <c r="CI49" s="3" t="str">
        <f>IF('DATA ENTRY'!CK48="","",IF('DATA ENTRY'!P48="","",IF(AND($CD$4='DATA ENTRY'!CK48,$CG$4='DATA ENTRY'!D48),'DATA ENTRY'!P48,"")))</f>
        <v/>
      </c>
      <c r="CJ49" s="107" t="str">
        <f>IF('DATA ENTRY'!CK48="","",IF('DATA ENTRY'!Q48="","",IF(AND($CD$4='DATA ENTRY'!CK48,$CG$4='DATA ENTRY'!D48),'DATA ENTRY'!Q48,"")))</f>
        <v/>
      </c>
      <c r="CK49" s="3" t="str">
        <f>IF('DATA ENTRY'!CK48="","",IF('DATA ENTRY'!R48="","",IF(AND($CD$4='DATA ENTRY'!CK48,$CG$4='DATA ENTRY'!D48),'DATA ENTRY'!R48,"")))</f>
        <v/>
      </c>
      <c r="CL49" s="3" t="str">
        <f>IF('DATA ENTRY'!CK48="","",IF('DATA ENTRY'!S48="","",IF(AND($CD$4='DATA ENTRY'!CK48,$CG$4='DATA ENTRY'!D48),'DATA ENTRY'!S48,"")))</f>
        <v/>
      </c>
      <c r="CM49" s="3" t="str">
        <f>IF('DATA ENTRY'!CK48="","",IF('DATA ENTRY'!E48="","",IF(AND($CD$4='DATA ENTRY'!CK48,$CG$4='DATA ENTRY'!D48),'DATA ENTRY'!E48,"")))</f>
        <v/>
      </c>
      <c r="CN49" s="3" t="str">
        <f>IF('DATA ENTRY'!CK48="","",IF('DATA ENTRY'!W48="","",IF(AND($CD$4='DATA ENTRY'!CK48,$CG$4='DATA ENTRY'!D48),'DATA ENTRY'!W48,"")))</f>
        <v/>
      </c>
      <c r="CO49" s="3" t="str">
        <f>IF('DATA ENTRY'!CK48="","",IF('DATA ENTRY'!X48="","",IF(AND($CD$4='DATA ENTRY'!CK48,$CG$4='DATA ENTRY'!D48),'DATA ENTRY'!X48,"")))</f>
        <v/>
      </c>
      <c r="CP49" s="108" t="str">
        <f t="shared" si="4"/>
        <v/>
      </c>
      <c r="CQ49" s="108" t="str">
        <f>IF('DATA ENTRY'!CK48="","",IF('DATA ENTRY'!G48="","",IF(AND($CD$4='DATA ENTRY'!CK48,$CG$4='DATA ENTRY'!D48),'DATA ENTRY'!G48,"")))</f>
        <v/>
      </c>
      <c r="CR49" s="230" t="str">
        <f>IF('DATA ENTRY'!CK48="","",IF('DATA ENTRY'!D48="","",IF(AND($CD$4='DATA ENTRY'!CK48,$CG$4='DATA ENTRY'!D48),'DATA ENTRY'!D48,"")))</f>
        <v/>
      </c>
      <c r="CS49">
        <f t="shared" si="5"/>
        <v>0</v>
      </c>
      <c r="CT49">
        <f t="shared" si="6"/>
        <v>0</v>
      </c>
      <c r="CV49" s="139"/>
      <c r="CX49">
        <f t="shared" si="7"/>
        <v>0</v>
      </c>
      <c r="DB49" t="str">
        <f t="shared" si="16"/>
        <v/>
      </c>
      <c r="DC49" t="str">
        <f t="shared" si="17"/>
        <v/>
      </c>
      <c r="DD49" s="224">
        <v>43</v>
      </c>
      <c r="DE49" s="3" t="str">
        <f>IF('DATA ENTRY'!CK48="","",IF('DATA ENTRY'!B48="","",IF(AND($DF$4='DATA ENTRY'!D48),'DATA ENTRY'!B48,"")))</f>
        <v/>
      </c>
      <c r="DF49" s="3" t="str">
        <f>IF('DATA ENTRY'!CK48="","",IF('DATA ENTRY'!C48="","",IF(AND($DF$4='DATA ENTRY'!D48),'DATA ENTRY'!C48,"")))</f>
        <v/>
      </c>
      <c r="DG49" s="4" t="str">
        <f>IF('DATA ENTRY'!CK48="","",IF('DATA ENTRY'!I48="","",IF(AND($DF$4='DATA ENTRY'!D48),'DATA ENTRY'!I48,"")))</f>
        <v/>
      </c>
      <c r="DH49" s="4" t="str">
        <f>IF('DATA ENTRY'!CK48="","",IF('DATA ENTRY'!CK48="","",IF(AND($DF$4='DATA ENTRY'!D48),'DATA ENTRY'!CK48,"")))</f>
        <v/>
      </c>
      <c r="DI49" s="3" t="str">
        <f>IF('DATA ENTRY'!CK48="","",IF('DATA ENTRY'!N48="","",IF(AND($DF$4='DATA ENTRY'!D48),'DATA ENTRY'!N48,"")))</f>
        <v/>
      </c>
      <c r="DJ49" s="107" t="str">
        <f>IF('DATA ENTRY'!CK48="","",IF('DATA ENTRY'!O48="","",IF(AND($DF$4='DATA ENTRY'!D48),'DATA ENTRY'!O48,"")))</f>
        <v/>
      </c>
      <c r="DK49" s="3" t="str">
        <f>IF('DATA ENTRY'!CK48="","",IF('DATA ENTRY'!P48="","",IF(AND($DF$4='DATA ENTRY'!D48),'DATA ENTRY'!P48,"")))</f>
        <v/>
      </c>
      <c r="DL49" s="107" t="str">
        <f>IF('DATA ENTRY'!CK48="","",IF('DATA ENTRY'!Q48="","",IF(AND($DF$4='DATA ENTRY'!D48),'DATA ENTRY'!Q48,"")))</f>
        <v/>
      </c>
      <c r="DM49" s="3" t="str">
        <f>IF('DATA ENTRY'!CK48="","",IF('DATA ENTRY'!R48="","",IF(AND($DF$4='DATA ENTRY'!D48),'DATA ENTRY'!R48,"")))</f>
        <v/>
      </c>
      <c r="DN49" s="107" t="str">
        <f>IF('DATA ENTRY'!CK48="","",IF('DATA ENTRY'!S48="","",IF(AND($DF$4='DATA ENTRY'!D48),'DATA ENTRY'!S48,"")))</f>
        <v/>
      </c>
      <c r="DO49" s="3" t="str">
        <f>IF('DATA ENTRY'!CK48="","",IF('DATA ENTRY'!E48="","",IF(AND($DF$4='DATA ENTRY'!D48),'DATA ENTRY'!E48,"")))</f>
        <v/>
      </c>
      <c r="DP49" s="3" t="str">
        <f>IF('DATA ENTRY'!CK48="","",IF('DATA ENTRY'!D48="","",IF(AND($DF$4='DATA ENTRY'!D48),'DATA ENTRY'!D48,"")))</f>
        <v/>
      </c>
      <c r="DQ49" s="3" t="str">
        <f>IF('DATA ENTRY'!CK48="","",IF('DATA ENTRY'!W48="","",IF(AND($DF$4='DATA ENTRY'!D48),'DATA ENTRY'!W48,"")))</f>
        <v/>
      </c>
      <c r="DR49" s="3" t="str">
        <f>IF('DATA ENTRY'!CK48="","",IF('DATA ENTRY'!X48="","",IF(AND($DF$4='DATA ENTRY'!D48),'DATA ENTRY'!X48,"")))</f>
        <v/>
      </c>
      <c r="DS49" s="108" t="str">
        <f t="shared" si="10"/>
        <v/>
      </c>
      <c r="DT49" s="108" t="str">
        <f>IF('DATA ENTRY'!CK48="","",IF('DATA ENTRY'!D48="","",IF(AND($DF$4='DATA ENTRY'!D48),'DATA ENTRY'!G48,"")))</f>
        <v/>
      </c>
      <c r="DY49">
        <f t="shared" si="11"/>
        <v>0</v>
      </c>
      <c r="EB49" t="str">
        <f t="shared" si="12"/>
        <v/>
      </c>
      <c r="EC49" t="str">
        <f t="shared" si="13"/>
        <v/>
      </c>
      <c r="ED49" s="224">
        <v>43</v>
      </c>
      <c r="EE49" s="3" t="str">
        <f>IF('DATA ENTRY'!CK48="","",IF('DATA ENTRY'!B48="","",IF(AND($EF$4='DATA ENTRY'!G48,$EH$4='DATA ENTRY'!F48),'DATA ENTRY'!B48,"")))</f>
        <v/>
      </c>
      <c r="EF49" s="3" t="str">
        <f>IF('DATA ENTRY'!CK48="","",IF('DATA ENTRY'!C48="","",IF(AND($EF$4='DATA ENTRY'!G48,$EH$4='DATA ENTRY'!F48),'DATA ENTRY'!C48,"")))</f>
        <v/>
      </c>
      <c r="EG49" s="4" t="str">
        <f>IF('DATA ENTRY'!CK48="","",IF('DATA ENTRY'!I48="","",IF(AND($EF$4='DATA ENTRY'!G48,$EH$4='DATA ENTRY'!F48),'DATA ENTRY'!I48,"")))</f>
        <v/>
      </c>
      <c r="EH49" s="4" t="str">
        <f>IF('DATA ENTRY'!CK48="","",IF('DATA ENTRY'!CK48="","",IF(AND($EF$4='DATA ENTRY'!G48,$EH$4='DATA ENTRY'!F48),'DATA ENTRY'!CK48,"")))</f>
        <v/>
      </c>
      <c r="EI49" s="3" t="str">
        <f>IF('DATA ENTRY'!CK48="","",IF('DATA ENTRY'!N48="","",IF(AND($EF$4='DATA ENTRY'!G48,$EH$4='DATA ENTRY'!F48),'DATA ENTRY'!N48,"")))</f>
        <v/>
      </c>
      <c r="EJ49" s="107" t="str">
        <f>IF('DATA ENTRY'!CK48="","",IF('DATA ENTRY'!O48="","",IF(AND($EF$4='DATA ENTRY'!G48,$EH$4='DATA ENTRY'!F48),'DATA ENTRY'!O48,"")))</f>
        <v/>
      </c>
      <c r="EK49" s="3" t="str">
        <f>IF('DATA ENTRY'!CK48="","",IF('DATA ENTRY'!P48="","",IF(AND($EF$4='DATA ENTRY'!G48,$EH$4='DATA ENTRY'!F48),'DATA ENTRY'!P48,"")))</f>
        <v/>
      </c>
      <c r="EL49" s="107" t="str">
        <f>IF('DATA ENTRY'!CK48="","",IF('DATA ENTRY'!Q48="","",IF(AND($EF$4='DATA ENTRY'!G48,$EH$4='DATA ENTRY'!F48),'DATA ENTRY'!Q48,"")))</f>
        <v/>
      </c>
      <c r="EM49" s="3" t="str">
        <f>IF('DATA ENTRY'!CK48="","",IF('DATA ENTRY'!R48="","",IF(AND($EF$4='DATA ENTRY'!G48,$EH$4='DATA ENTRY'!F48),'DATA ENTRY'!R48,"")))</f>
        <v/>
      </c>
      <c r="EN49" s="107" t="str">
        <f>IF('DATA ENTRY'!CK48="","",IF('DATA ENTRY'!S48="","",IF(AND($EF$4='DATA ENTRY'!G48,$EH$4='DATA ENTRY'!F48),'DATA ENTRY'!S48,"")))</f>
        <v/>
      </c>
      <c r="EO49" s="3" t="str">
        <f>IF('DATA ENTRY'!CK48="","",IF('DATA ENTRY'!E48="","",IF(AND($EF$4='DATA ENTRY'!G48,$EH$4='DATA ENTRY'!F48),'DATA ENTRY'!E48,"")))</f>
        <v/>
      </c>
      <c r="EP49" s="3" t="str">
        <f>IF('DATA ENTRY'!CK48="","",IF('DATA ENTRY'!D48="","",IF(AND($EF$4='DATA ENTRY'!G48,$EH$4='DATA ENTRY'!F48),'DATA ENTRY'!D48,"")))</f>
        <v/>
      </c>
      <c r="EQ49" s="3" t="str">
        <f>IF('DATA ENTRY'!CK48="","",IF('DATA ENTRY'!W48="","",IF(AND($EF$4='DATA ENTRY'!G48,$EH$4='DATA ENTRY'!F48),'DATA ENTRY'!W48,"")))</f>
        <v/>
      </c>
      <c r="ER49" s="3" t="str">
        <f>IF('DATA ENTRY'!CK48="","",IF('DATA ENTRY'!X48="","",IF(AND($EF$4='DATA ENTRY'!G48,$EH$4='DATA ENTRY'!F48),'DATA ENTRY'!X48,"")))</f>
        <v/>
      </c>
      <c r="ES49" s="108" t="str">
        <f t="shared" si="14"/>
        <v/>
      </c>
      <c r="ET49" s="108" t="str">
        <f>IF('DATA ENTRY'!CK48="","",IF('DATA ENTRY'!D48="","",IF(AND($EF$4='DATA ENTRY'!G48,$EH$4='DATA ENTRY'!F48),'DATA ENTRY'!G48,"")))</f>
        <v/>
      </c>
      <c r="EY49">
        <f t="shared" si="15"/>
        <v>0</v>
      </c>
    </row>
    <row r="50" spans="1:155">
      <c r="A50" t="str">
        <f>IF(S50=0,"",1+(MAX($A$7:A49)))</f>
        <v/>
      </c>
      <c r="B50" s="224">
        <v>44</v>
      </c>
      <c r="C50" s="3" t="str">
        <f>IF('DATA ENTRY'!CK49="","",IF('DATA ENTRY'!B49="","",IF($D$4="All Post",'DATA ENTRY'!B49,IF(AND($D$4='DATA ENTRY'!CK49),'DATA ENTRY'!B49,""))))</f>
        <v/>
      </c>
      <c r="D50" s="3" t="str">
        <f>IF('DATA ENTRY'!CK49="","",IF('DATA ENTRY'!C49="","",IF($D$4="All Post",'DATA ENTRY'!C49,IF(AND($D$4='DATA ENTRY'!CK49),'DATA ENTRY'!C49,""))))</f>
        <v/>
      </c>
      <c r="E50" s="4" t="str">
        <f>IF('DATA ENTRY'!CK49="","",IF('DATA ENTRY'!I49="","",IF($D$4="All Post",'DATA ENTRY'!I49,IF(AND($D$4='DATA ENTRY'!CK49),'DATA ENTRY'!I49,""))))</f>
        <v/>
      </c>
      <c r="F50" s="4" t="str">
        <f>IF('DATA ENTRY'!CK49="","",IF('DATA ENTRY'!CK49="","",IF($D$4="All Post",'DATA ENTRY'!CK49,IF(AND($D$4='DATA ENTRY'!CK49),'DATA ENTRY'!CK49,""))))</f>
        <v/>
      </c>
      <c r="G50" s="3" t="str">
        <f>IF('DATA ENTRY'!CK49="","",IF('DATA ENTRY'!N49="","",IF($D$4="All Post",'DATA ENTRY'!N49,IF(AND($D$4='DATA ENTRY'!CK49),'DATA ENTRY'!N49,""))))</f>
        <v/>
      </c>
      <c r="H50" s="107" t="str">
        <f>IF('DATA ENTRY'!CK49="","",IF('DATA ENTRY'!O49="","",IF($D$4="All Post",'DATA ENTRY'!O49,IF(AND($D$4='DATA ENTRY'!CK49),'DATA ENTRY'!O49,""))))</f>
        <v/>
      </c>
      <c r="I50" s="3" t="str">
        <f>IF('DATA ENTRY'!CK49="","",IF('DATA ENTRY'!P49="","",IF($D$4="All Post",'DATA ENTRY'!P49,IF(AND($D$4='DATA ENTRY'!CK49),'DATA ENTRY'!P49,""))))</f>
        <v/>
      </c>
      <c r="J50" s="107" t="str">
        <f>IF('DATA ENTRY'!CK49="","",IF('DATA ENTRY'!Q49="","",IF($D$4="All Post",'DATA ENTRY'!Q49,IF(AND($D$4='DATA ENTRY'!CK49),'DATA ENTRY'!Q49,""))))</f>
        <v/>
      </c>
      <c r="K50" s="3" t="str">
        <f>IF('DATA ENTRY'!CK49="","",IF('DATA ENTRY'!R49="","",IF($D$4="All Post",'DATA ENTRY'!R49,IF(AND($D$4='DATA ENTRY'!CK49),'DATA ENTRY'!R49,""))))</f>
        <v/>
      </c>
      <c r="L50" s="3" t="str">
        <f>IF('DATA ENTRY'!CK49="","",IF('DATA ENTRY'!S49="","",IF($D$4="All Post",'DATA ENTRY'!S49,IF(AND($D$4='DATA ENTRY'!CK49),'DATA ENTRY'!S49,""))))</f>
        <v/>
      </c>
      <c r="M50" s="3" t="str">
        <f>IF('DATA ENTRY'!CK49="","",IF('DATA ENTRY'!E49="","",IF($D$4="All Post",'DATA ENTRY'!E49,IF(AND($D$4='DATA ENTRY'!CK49),'DATA ENTRY'!E49,""))))</f>
        <v/>
      </c>
      <c r="N50" s="3" t="str">
        <f>IF('DATA ENTRY'!CK49="","",IF('DATA ENTRY'!W49="","",IF($D$4="All Post",'DATA ENTRY'!W49,IF(AND($D$4='DATA ENTRY'!CK49),'DATA ENTRY'!W49,""))))</f>
        <v/>
      </c>
      <c r="O50" s="3" t="str">
        <f>IF('DATA ENTRY'!CK49="","",IF('DATA ENTRY'!X49="","",IF($D$4="All Post",'DATA ENTRY'!X49,IF(AND($D$4='DATA ENTRY'!CK49),'DATA ENTRY'!X49,""))))</f>
        <v/>
      </c>
      <c r="P50" s="3" t="str">
        <f>IF('DATA ENTRY'!CK49="","",IF('DATA ENTRY'!G49="","",IF($D$4="All Post",'DATA ENTRY'!G49,IF(AND($D$4='DATA ENTRY'!CK49),'DATA ENTRY'!G49,""))))</f>
        <v/>
      </c>
      <c r="S50">
        <f t="shared" si="0"/>
        <v>0</v>
      </c>
      <c r="T50" t="str">
        <f t="shared" si="1"/>
        <v/>
      </c>
      <c r="BZ50" t="str">
        <f t="shared" si="2"/>
        <v/>
      </c>
      <c r="CA50" t="str">
        <f t="shared" si="3"/>
        <v/>
      </c>
      <c r="CB50" s="224">
        <v>44</v>
      </c>
      <c r="CC50" s="3" t="str">
        <f>IF('DATA ENTRY'!CK49="","",IF('DATA ENTRY'!B49="","",IF(AND($CD$4='DATA ENTRY'!CK49,$CG$4='DATA ENTRY'!D49),'DATA ENTRY'!B49,"")))</f>
        <v/>
      </c>
      <c r="CD50" s="3" t="str">
        <f>IF('DATA ENTRY'!CK49="","",IF('DATA ENTRY'!C49="","",IF(AND($CD$4='DATA ENTRY'!CK49,$CG$4='DATA ENTRY'!D49),'DATA ENTRY'!C49,"")))</f>
        <v/>
      </c>
      <c r="CE50" s="4" t="str">
        <f>IF('DATA ENTRY'!CK49="","",IF('DATA ENTRY'!I49="","",IF(AND($CD$4='DATA ENTRY'!CK49,$CG$4='DATA ENTRY'!D49),'DATA ENTRY'!I49,"")))</f>
        <v/>
      </c>
      <c r="CF50" s="4" t="str">
        <f>IF('DATA ENTRY'!CK49="","",IF('DATA ENTRY'!CK49="","",IF(AND($CD$4='DATA ENTRY'!CK49,$CG$4='DATA ENTRY'!D49),'DATA ENTRY'!CK49,"")))</f>
        <v/>
      </c>
      <c r="CG50" s="3" t="str">
        <f>IF('DATA ENTRY'!CK49="","",IF('DATA ENTRY'!N49="","",IF(AND($CD$4='DATA ENTRY'!CK49,$CG$4='DATA ENTRY'!D49),'DATA ENTRY'!N49,"")))</f>
        <v/>
      </c>
      <c r="CH50" s="107" t="str">
        <f>IF('DATA ENTRY'!CK49="","",IF('DATA ENTRY'!O49="","",IF(AND($CD$4='DATA ENTRY'!CK49,$CG$4='DATA ENTRY'!D49),'DATA ENTRY'!O49,"")))</f>
        <v/>
      </c>
      <c r="CI50" s="3" t="str">
        <f>IF('DATA ENTRY'!CK49="","",IF('DATA ENTRY'!P49="","",IF(AND($CD$4='DATA ENTRY'!CK49,$CG$4='DATA ENTRY'!D49),'DATA ENTRY'!P49,"")))</f>
        <v/>
      </c>
      <c r="CJ50" s="107" t="str">
        <f>IF('DATA ENTRY'!CK49="","",IF('DATA ENTRY'!Q49="","",IF(AND($CD$4='DATA ENTRY'!CK49,$CG$4='DATA ENTRY'!D49),'DATA ENTRY'!Q49,"")))</f>
        <v/>
      </c>
      <c r="CK50" s="3" t="str">
        <f>IF('DATA ENTRY'!CK49="","",IF('DATA ENTRY'!R49="","",IF(AND($CD$4='DATA ENTRY'!CK49,$CG$4='DATA ENTRY'!D49),'DATA ENTRY'!R49,"")))</f>
        <v/>
      </c>
      <c r="CL50" s="3" t="str">
        <f>IF('DATA ENTRY'!CK49="","",IF('DATA ENTRY'!S49="","",IF(AND($CD$4='DATA ENTRY'!CK49,$CG$4='DATA ENTRY'!D49),'DATA ENTRY'!S49,"")))</f>
        <v/>
      </c>
      <c r="CM50" s="3" t="str">
        <f>IF('DATA ENTRY'!CK49="","",IF('DATA ENTRY'!E49="","",IF(AND($CD$4='DATA ENTRY'!CK49,$CG$4='DATA ENTRY'!D49),'DATA ENTRY'!E49,"")))</f>
        <v/>
      </c>
      <c r="CN50" s="3" t="str">
        <f>IF('DATA ENTRY'!CK49="","",IF('DATA ENTRY'!W49="","",IF(AND($CD$4='DATA ENTRY'!CK49,$CG$4='DATA ENTRY'!D49),'DATA ENTRY'!W49,"")))</f>
        <v/>
      </c>
      <c r="CO50" s="3" t="str">
        <f>IF('DATA ENTRY'!CK49="","",IF('DATA ENTRY'!X49="","",IF(AND($CD$4='DATA ENTRY'!CK49,$CG$4='DATA ENTRY'!D49),'DATA ENTRY'!X49,"")))</f>
        <v/>
      </c>
      <c r="CP50" s="108" t="str">
        <f t="shared" si="4"/>
        <v/>
      </c>
      <c r="CQ50" s="108" t="str">
        <f>IF('DATA ENTRY'!CK49="","",IF('DATA ENTRY'!G49="","",IF(AND($CD$4='DATA ENTRY'!CK49,$CG$4='DATA ENTRY'!D49),'DATA ENTRY'!G49,"")))</f>
        <v/>
      </c>
      <c r="CR50" s="230" t="str">
        <f>IF('DATA ENTRY'!CK49="","",IF('DATA ENTRY'!D49="","",IF(AND($CD$4='DATA ENTRY'!CK49,$CG$4='DATA ENTRY'!D49),'DATA ENTRY'!D49,"")))</f>
        <v/>
      </c>
      <c r="CS50">
        <f t="shared" si="5"/>
        <v>0</v>
      </c>
      <c r="CT50">
        <f t="shared" si="6"/>
        <v>0</v>
      </c>
      <c r="CV50" s="139"/>
      <c r="CX50">
        <f t="shared" si="7"/>
        <v>0</v>
      </c>
      <c r="DB50" t="str">
        <f t="shared" si="16"/>
        <v/>
      </c>
      <c r="DC50" t="str">
        <f t="shared" si="17"/>
        <v/>
      </c>
      <c r="DD50" s="224">
        <v>44</v>
      </c>
      <c r="DE50" s="3" t="str">
        <f>IF('DATA ENTRY'!CK49="","",IF('DATA ENTRY'!B49="","",IF(AND($DF$4='DATA ENTRY'!D49),'DATA ENTRY'!B49,"")))</f>
        <v/>
      </c>
      <c r="DF50" s="3" t="str">
        <f>IF('DATA ENTRY'!CK49="","",IF('DATA ENTRY'!C49="","",IF(AND($DF$4='DATA ENTRY'!D49),'DATA ENTRY'!C49,"")))</f>
        <v/>
      </c>
      <c r="DG50" s="4" t="str">
        <f>IF('DATA ENTRY'!CK49="","",IF('DATA ENTRY'!I49="","",IF(AND($DF$4='DATA ENTRY'!D49),'DATA ENTRY'!I49,"")))</f>
        <v/>
      </c>
      <c r="DH50" s="4" t="str">
        <f>IF('DATA ENTRY'!CK49="","",IF('DATA ENTRY'!CK49="","",IF(AND($DF$4='DATA ENTRY'!D49),'DATA ENTRY'!CK49,"")))</f>
        <v/>
      </c>
      <c r="DI50" s="3" t="str">
        <f>IF('DATA ENTRY'!CK49="","",IF('DATA ENTRY'!N49="","",IF(AND($DF$4='DATA ENTRY'!D49),'DATA ENTRY'!N49,"")))</f>
        <v/>
      </c>
      <c r="DJ50" s="107" t="str">
        <f>IF('DATA ENTRY'!CK49="","",IF('DATA ENTRY'!O49="","",IF(AND($DF$4='DATA ENTRY'!D49),'DATA ENTRY'!O49,"")))</f>
        <v/>
      </c>
      <c r="DK50" s="3" t="str">
        <f>IF('DATA ENTRY'!CK49="","",IF('DATA ENTRY'!P49="","",IF(AND($DF$4='DATA ENTRY'!D49),'DATA ENTRY'!P49,"")))</f>
        <v/>
      </c>
      <c r="DL50" s="107" t="str">
        <f>IF('DATA ENTRY'!CK49="","",IF('DATA ENTRY'!Q49="","",IF(AND($DF$4='DATA ENTRY'!D49),'DATA ENTRY'!Q49,"")))</f>
        <v/>
      </c>
      <c r="DM50" s="3" t="str">
        <f>IF('DATA ENTRY'!CK49="","",IF('DATA ENTRY'!R49="","",IF(AND($DF$4='DATA ENTRY'!D49),'DATA ENTRY'!R49,"")))</f>
        <v/>
      </c>
      <c r="DN50" s="107" t="str">
        <f>IF('DATA ENTRY'!CK49="","",IF('DATA ENTRY'!S49="","",IF(AND($DF$4='DATA ENTRY'!D49),'DATA ENTRY'!S49,"")))</f>
        <v/>
      </c>
      <c r="DO50" s="3" t="str">
        <f>IF('DATA ENTRY'!CK49="","",IF('DATA ENTRY'!E49="","",IF(AND($DF$4='DATA ENTRY'!D49),'DATA ENTRY'!E49,"")))</f>
        <v/>
      </c>
      <c r="DP50" s="3" t="str">
        <f>IF('DATA ENTRY'!CK49="","",IF('DATA ENTRY'!D49="","",IF(AND($DF$4='DATA ENTRY'!D49),'DATA ENTRY'!D49,"")))</f>
        <v/>
      </c>
      <c r="DQ50" s="3" t="str">
        <f>IF('DATA ENTRY'!CK49="","",IF('DATA ENTRY'!W49="","",IF(AND($DF$4='DATA ENTRY'!D49),'DATA ENTRY'!W49,"")))</f>
        <v/>
      </c>
      <c r="DR50" s="3" t="str">
        <f>IF('DATA ENTRY'!CK49="","",IF('DATA ENTRY'!X49="","",IF(AND($DF$4='DATA ENTRY'!D49),'DATA ENTRY'!X49,"")))</f>
        <v/>
      </c>
      <c r="DS50" s="108" t="str">
        <f t="shared" si="10"/>
        <v/>
      </c>
      <c r="DT50" s="108" t="str">
        <f>IF('DATA ENTRY'!CK49="","",IF('DATA ENTRY'!D49="","",IF(AND($DF$4='DATA ENTRY'!D49),'DATA ENTRY'!G49,"")))</f>
        <v/>
      </c>
      <c r="DY50">
        <f t="shared" si="11"/>
        <v>0</v>
      </c>
      <c r="EB50" t="str">
        <f t="shared" si="12"/>
        <v/>
      </c>
      <c r="EC50" t="str">
        <f t="shared" si="13"/>
        <v/>
      </c>
      <c r="ED50" s="224">
        <v>44</v>
      </c>
      <c r="EE50" s="3" t="str">
        <f>IF('DATA ENTRY'!CK49="","",IF('DATA ENTRY'!B49="","",IF(AND($EF$4='DATA ENTRY'!G49,$EH$4='DATA ENTRY'!F49),'DATA ENTRY'!B49,"")))</f>
        <v/>
      </c>
      <c r="EF50" s="3" t="str">
        <f>IF('DATA ENTRY'!CK49="","",IF('DATA ENTRY'!C49="","",IF(AND($EF$4='DATA ENTRY'!G49,$EH$4='DATA ENTRY'!F49),'DATA ENTRY'!C49,"")))</f>
        <v/>
      </c>
      <c r="EG50" s="4" t="str">
        <f>IF('DATA ENTRY'!CK49="","",IF('DATA ENTRY'!I49="","",IF(AND($EF$4='DATA ENTRY'!G49,$EH$4='DATA ENTRY'!F49),'DATA ENTRY'!I49,"")))</f>
        <v/>
      </c>
      <c r="EH50" s="4" t="str">
        <f>IF('DATA ENTRY'!CK49="","",IF('DATA ENTRY'!CK49="","",IF(AND($EF$4='DATA ENTRY'!G49,$EH$4='DATA ENTRY'!F49),'DATA ENTRY'!CK49,"")))</f>
        <v/>
      </c>
      <c r="EI50" s="3" t="str">
        <f>IF('DATA ENTRY'!CK49="","",IF('DATA ENTRY'!N49="","",IF(AND($EF$4='DATA ENTRY'!G49,$EH$4='DATA ENTRY'!F49),'DATA ENTRY'!N49,"")))</f>
        <v/>
      </c>
      <c r="EJ50" s="107" t="str">
        <f>IF('DATA ENTRY'!CK49="","",IF('DATA ENTRY'!O49="","",IF(AND($EF$4='DATA ENTRY'!G49,$EH$4='DATA ENTRY'!F49),'DATA ENTRY'!O49,"")))</f>
        <v/>
      </c>
      <c r="EK50" s="3" t="str">
        <f>IF('DATA ENTRY'!CK49="","",IF('DATA ENTRY'!P49="","",IF(AND($EF$4='DATA ENTRY'!G49,$EH$4='DATA ENTRY'!F49),'DATA ENTRY'!P49,"")))</f>
        <v/>
      </c>
      <c r="EL50" s="107" t="str">
        <f>IF('DATA ENTRY'!CK49="","",IF('DATA ENTRY'!Q49="","",IF(AND($EF$4='DATA ENTRY'!G49,$EH$4='DATA ENTRY'!F49),'DATA ENTRY'!Q49,"")))</f>
        <v/>
      </c>
      <c r="EM50" s="3" t="str">
        <f>IF('DATA ENTRY'!CK49="","",IF('DATA ENTRY'!R49="","",IF(AND($EF$4='DATA ENTRY'!G49,$EH$4='DATA ENTRY'!F49),'DATA ENTRY'!R49,"")))</f>
        <v/>
      </c>
      <c r="EN50" s="107" t="str">
        <f>IF('DATA ENTRY'!CK49="","",IF('DATA ENTRY'!S49="","",IF(AND($EF$4='DATA ENTRY'!G49,$EH$4='DATA ENTRY'!F49),'DATA ENTRY'!S49,"")))</f>
        <v/>
      </c>
      <c r="EO50" s="3" t="str">
        <f>IF('DATA ENTRY'!CK49="","",IF('DATA ENTRY'!E49="","",IF(AND($EF$4='DATA ENTRY'!G49,$EH$4='DATA ENTRY'!F49),'DATA ENTRY'!E49,"")))</f>
        <v/>
      </c>
      <c r="EP50" s="3" t="str">
        <f>IF('DATA ENTRY'!CK49="","",IF('DATA ENTRY'!D49="","",IF(AND($EF$4='DATA ENTRY'!G49,$EH$4='DATA ENTRY'!F49),'DATA ENTRY'!D49,"")))</f>
        <v/>
      </c>
      <c r="EQ50" s="3" t="str">
        <f>IF('DATA ENTRY'!CK49="","",IF('DATA ENTRY'!W49="","",IF(AND($EF$4='DATA ENTRY'!G49,$EH$4='DATA ENTRY'!F49),'DATA ENTRY'!W49,"")))</f>
        <v/>
      </c>
      <c r="ER50" s="3" t="str">
        <f>IF('DATA ENTRY'!CK49="","",IF('DATA ENTRY'!X49="","",IF(AND($EF$4='DATA ENTRY'!G49,$EH$4='DATA ENTRY'!F49),'DATA ENTRY'!X49,"")))</f>
        <v/>
      </c>
      <c r="ES50" s="108" t="str">
        <f t="shared" si="14"/>
        <v/>
      </c>
      <c r="ET50" s="108" t="str">
        <f>IF('DATA ENTRY'!CK49="","",IF('DATA ENTRY'!D49="","",IF(AND($EF$4='DATA ENTRY'!G49,$EH$4='DATA ENTRY'!F49),'DATA ENTRY'!G49,"")))</f>
        <v/>
      </c>
      <c r="EY50">
        <f t="shared" si="15"/>
        <v>0</v>
      </c>
    </row>
    <row r="51" spans="1:155">
      <c r="A51" t="str">
        <f>IF(S51=0,"",1+(MAX($A$7:A50)))</f>
        <v/>
      </c>
      <c r="B51" s="224">
        <v>45</v>
      </c>
      <c r="C51" s="3" t="str">
        <f>IF('DATA ENTRY'!CK50="","",IF('DATA ENTRY'!B50="","",IF($D$4="All Post",'DATA ENTRY'!B50,IF(AND($D$4='DATA ENTRY'!CK50),'DATA ENTRY'!B50,""))))</f>
        <v/>
      </c>
      <c r="D51" s="3" t="str">
        <f>IF('DATA ENTRY'!CK50="","",IF('DATA ENTRY'!C50="","",IF($D$4="All Post",'DATA ENTRY'!C50,IF(AND($D$4='DATA ENTRY'!CK50),'DATA ENTRY'!C50,""))))</f>
        <v/>
      </c>
      <c r="E51" s="4" t="str">
        <f>IF('DATA ENTRY'!CK50="","",IF('DATA ENTRY'!I50="","",IF($D$4="All Post",'DATA ENTRY'!I50,IF(AND($D$4='DATA ENTRY'!CK50),'DATA ENTRY'!I50,""))))</f>
        <v/>
      </c>
      <c r="F51" s="4" t="str">
        <f>IF('DATA ENTRY'!CK50="","",IF('DATA ENTRY'!CK50="","",IF($D$4="All Post",'DATA ENTRY'!CK50,IF(AND($D$4='DATA ENTRY'!CK50),'DATA ENTRY'!CK50,""))))</f>
        <v/>
      </c>
      <c r="G51" s="3" t="str">
        <f>IF('DATA ENTRY'!CK50="","",IF('DATA ENTRY'!N50="","",IF($D$4="All Post",'DATA ENTRY'!N50,IF(AND($D$4='DATA ENTRY'!CK50),'DATA ENTRY'!N50,""))))</f>
        <v/>
      </c>
      <c r="H51" s="107" t="str">
        <f>IF('DATA ENTRY'!CK50="","",IF('DATA ENTRY'!O50="","",IF($D$4="All Post",'DATA ENTRY'!O50,IF(AND($D$4='DATA ENTRY'!CK50),'DATA ENTRY'!O50,""))))</f>
        <v/>
      </c>
      <c r="I51" s="3" t="str">
        <f>IF('DATA ENTRY'!CK50="","",IF('DATA ENTRY'!P50="","",IF($D$4="All Post",'DATA ENTRY'!P50,IF(AND($D$4='DATA ENTRY'!CK50),'DATA ENTRY'!P50,""))))</f>
        <v/>
      </c>
      <c r="J51" s="107" t="str">
        <f>IF('DATA ENTRY'!CK50="","",IF('DATA ENTRY'!Q50="","",IF($D$4="All Post",'DATA ENTRY'!Q50,IF(AND($D$4='DATA ENTRY'!CK50),'DATA ENTRY'!Q50,""))))</f>
        <v/>
      </c>
      <c r="K51" s="3" t="str">
        <f>IF('DATA ENTRY'!CK50="","",IF('DATA ENTRY'!R50="","",IF($D$4="All Post",'DATA ENTRY'!R50,IF(AND($D$4='DATA ENTRY'!CK50),'DATA ENTRY'!R50,""))))</f>
        <v/>
      </c>
      <c r="L51" s="3" t="str">
        <f>IF('DATA ENTRY'!CK50="","",IF('DATA ENTRY'!S50="","",IF($D$4="All Post",'DATA ENTRY'!S50,IF(AND($D$4='DATA ENTRY'!CK50),'DATA ENTRY'!S50,""))))</f>
        <v/>
      </c>
      <c r="M51" s="3" t="str">
        <f>IF('DATA ENTRY'!CK50="","",IF('DATA ENTRY'!E50="","",IF($D$4="All Post",'DATA ENTRY'!E50,IF(AND($D$4='DATA ENTRY'!CK50),'DATA ENTRY'!E50,""))))</f>
        <v/>
      </c>
      <c r="N51" s="3" t="str">
        <f>IF('DATA ENTRY'!CK50="","",IF('DATA ENTRY'!W50="","",IF($D$4="All Post",'DATA ENTRY'!W50,IF(AND($D$4='DATA ENTRY'!CK50),'DATA ENTRY'!W50,""))))</f>
        <v/>
      </c>
      <c r="O51" s="3" t="str">
        <f>IF('DATA ENTRY'!CK50="","",IF('DATA ENTRY'!X50="","",IF($D$4="All Post",'DATA ENTRY'!X50,IF(AND($D$4='DATA ENTRY'!CK50),'DATA ENTRY'!X50,""))))</f>
        <v/>
      </c>
      <c r="P51" s="3" t="str">
        <f>IF('DATA ENTRY'!CK50="","",IF('DATA ENTRY'!G50="","",IF($D$4="All Post",'DATA ENTRY'!G50,IF(AND($D$4='DATA ENTRY'!CK50),'DATA ENTRY'!G50,""))))</f>
        <v/>
      </c>
      <c r="S51">
        <f t="shared" si="0"/>
        <v>0</v>
      </c>
      <c r="T51" t="str">
        <f t="shared" si="1"/>
        <v/>
      </c>
      <c r="BZ51" t="str">
        <f t="shared" si="2"/>
        <v/>
      </c>
      <c r="CA51" t="str">
        <f t="shared" si="3"/>
        <v/>
      </c>
      <c r="CB51" s="224">
        <v>45</v>
      </c>
      <c r="CC51" s="3" t="str">
        <f>IF('DATA ENTRY'!CK50="","",IF('DATA ENTRY'!B50="","",IF(AND($CD$4='DATA ENTRY'!CK50,$CG$4='DATA ENTRY'!D50),'DATA ENTRY'!B50,"")))</f>
        <v/>
      </c>
      <c r="CD51" s="3" t="str">
        <f>IF('DATA ENTRY'!CK50="","",IF('DATA ENTRY'!C50="","",IF(AND($CD$4='DATA ENTRY'!CK50,$CG$4='DATA ENTRY'!D50),'DATA ENTRY'!C50,"")))</f>
        <v/>
      </c>
      <c r="CE51" s="4" t="str">
        <f>IF('DATA ENTRY'!CK50="","",IF('DATA ENTRY'!I50="","",IF(AND($CD$4='DATA ENTRY'!CK50,$CG$4='DATA ENTRY'!D50),'DATA ENTRY'!I50,"")))</f>
        <v/>
      </c>
      <c r="CF51" s="4" t="str">
        <f>IF('DATA ENTRY'!CK50="","",IF('DATA ENTRY'!CK50="","",IF(AND($CD$4='DATA ENTRY'!CK50,$CG$4='DATA ENTRY'!D50),'DATA ENTRY'!CK50,"")))</f>
        <v/>
      </c>
      <c r="CG51" s="3" t="str">
        <f>IF('DATA ENTRY'!CK50="","",IF('DATA ENTRY'!N50="","",IF(AND($CD$4='DATA ENTRY'!CK50,$CG$4='DATA ENTRY'!D50),'DATA ENTRY'!N50,"")))</f>
        <v/>
      </c>
      <c r="CH51" s="107" t="str">
        <f>IF('DATA ENTRY'!CK50="","",IF('DATA ENTRY'!O50="","",IF(AND($CD$4='DATA ENTRY'!CK50,$CG$4='DATA ENTRY'!D50),'DATA ENTRY'!O50,"")))</f>
        <v/>
      </c>
      <c r="CI51" s="3" t="str">
        <f>IF('DATA ENTRY'!CK50="","",IF('DATA ENTRY'!P50="","",IF(AND($CD$4='DATA ENTRY'!CK50,$CG$4='DATA ENTRY'!D50),'DATA ENTRY'!P50,"")))</f>
        <v/>
      </c>
      <c r="CJ51" s="107" t="str">
        <f>IF('DATA ENTRY'!CK50="","",IF('DATA ENTRY'!Q50="","",IF(AND($CD$4='DATA ENTRY'!CK50,$CG$4='DATA ENTRY'!D50),'DATA ENTRY'!Q50,"")))</f>
        <v/>
      </c>
      <c r="CK51" s="3" t="str">
        <f>IF('DATA ENTRY'!CK50="","",IF('DATA ENTRY'!R50="","",IF(AND($CD$4='DATA ENTRY'!CK50,$CG$4='DATA ENTRY'!D50),'DATA ENTRY'!R50,"")))</f>
        <v/>
      </c>
      <c r="CL51" s="3" t="str">
        <f>IF('DATA ENTRY'!CK50="","",IF('DATA ENTRY'!S50="","",IF(AND($CD$4='DATA ENTRY'!CK50,$CG$4='DATA ENTRY'!D50),'DATA ENTRY'!S50,"")))</f>
        <v/>
      </c>
      <c r="CM51" s="3" t="str">
        <f>IF('DATA ENTRY'!CK50="","",IF('DATA ENTRY'!E50="","",IF(AND($CD$4='DATA ENTRY'!CK50,$CG$4='DATA ENTRY'!D50),'DATA ENTRY'!E50,"")))</f>
        <v/>
      </c>
      <c r="CN51" s="3" t="str">
        <f>IF('DATA ENTRY'!CK50="","",IF('DATA ENTRY'!W50="","",IF(AND($CD$4='DATA ENTRY'!CK50,$CG$4='DATA ENTRY'!D50),'DATA ENTRY'!W50,"")))</f>
        <v/>
      </c>
      <c r="CO51" s="3" t="str">
        <f>IF('DATA ENTRY'!CK50="","",IF('DATA ENTRY'!X50="","",IF(AND($CD$4='DATA ENTRY'!CK50,$CG$4='DATA ENTRY'!D50),'DATA ENTRY'!X50,"")))</f>
        <v/>
      </c>
      <c r="CP51" s="108" t="str">
        <f t="shared" si="4"/>
        <v/>
      </c>
      <c r="CQ51" s="108" t="str">
        <f>IF('DATA ENTRY'!CK50="","",IF('DATA ENTRY'!G50="","",IF(AND($CD$4='DATA ENTRY'!CK50,$CG$4='DATA ENTRY'!D50),'DATA ENTRY'!G50,"")))</f>
        <v/>
      </c>
      <c r="CR51" s="230" t="str">
        <f>IF('DATA ENTRY'!CK50="","",IF('DATA ENTRY'!D50="","",IF(AND($CD$4='DATA ENTRY'!CK50,$CG$4='DATA ENTRY'!D50),'DATA ENTRY'!D50,"")))</f>
        <v/>
      </c>
      <c r="CS51">
        <f t="shared" si="5"/>
        <v>0</v>
      </c>
      <c r="CT51">
        <f t="shared" si="6"/>
        <v>0</v>
      </c>
      <c r="CV51" s="139"/>
      <c r="CX51">
        <f t="shared" si="7"/>
        <v>0</v>
      </c>
      <c r="DB51" t="str">
        <f t="shared" si="16"/>
        <v/>
      </c>
      <c r="DC51" t="str">
        <f t="shared" si="17"/>
        <v/>
      </c>
      <c r="DD51" s="224">
        <v>45</v>
      </c>
      <c r="DE51" s="3" t="str">
        <f>IF('DATA ENTRY'!CK50="","",IF('DATA ENTRY'!B50="","",IF(AND($DF$4='DATA ENTRY'!D50),'DATA ENTRY'!B50,"")))</f>
        <v/>
      </c>
      <c r="DF51" s="3" t="str">
        <f>IF('DATA ENTRY'!CK50="","",IF('DATA ENTRY'!C50="","",IF(AND($DF$4='DATA ENTRY'!D50),'DATA ENTRY'!C50,"")))</f>
        <v/>
      </c>
      <c r="DG51" s="4" t="str">
        <f>IF('DATA ENTRY'!CK50="","",IF('DATA ENTRY'!I50="","",IF(AND($DF$4='DATA ENTRY'!D50),'DATA ENTRY'!I50,"")))</f>
        <v/>
      </c>
      <c r="DH51" s="4" t="str">
        <f>IF('DATA ENTRY'!CK50="","",IF('DATA ENTRY'!CK50="","",IF(AND($DF$4='DATA ENTRY'!D50),'DATA ENTRY'!CK50,"")))</f>
        <v/>
      </c>
      <c r="DI51" s="3" t="str">
        <f>IF('DATA ENTRY'!CK50="","",IF('DATA ENTRY'!N50="","",IF(AND($DF$4='DATA ENTRY'!D50),'DATA ENTRY'!N50,"")))</f>
        <v/>
      </c>
      <c r="DJ51" s="107" t="str">
        <f>IF('DATA ENTRY'!CK50="","",IF('DATA ENTRY'!O50="","",IF(AND($DF$4='DATA ENTRY'!D50),'DATA ENTRY'!O50,"")))</f>
        <v/>
      </c>
      <c r="DK51" s="3" t="str">
        <f>IF('DATA ENTRY'!CK50="","",IF('DATA ENTRY'!P50="","",IF(AND($DF$4='DATA ENTRY'!D50),'DATA ENTRY'!P50,"")))</f>
        <v/>
      </c>
      <c r="DL51" s="107" t="str">
        <f>IF('DATA ENTRY'!CK50="","",IF('DATA ENTRY'!Q50="","",IF(AND($DF$4='DATA ENTRY'!D50),'DATA ENTRY'!Q50,"")))</f>
        <v/>
      </c>
      <c r="DM51" s="3" t="str">
        <f>IF('DATA ENTRY'!CK50="","",IF('DATA ENTRY'!R50="","",IF(AND($DF$4='DATA ENTRY'!D50),'DATA ENTRY'!R50,"")))</f>
        <v/>
      </c>
      <c r="DN51" s="107" t="str">
        <f>IF('DATA ENTRY'!CK50="","",IF('DATA ENTRY'!S50="","",IF(AND($DF$4='DATA ENTRY'!D50),'DATA ENTRY'!S50,"")))</f>
        <v/>
      </c>
      <c r="DO51" s="3" t="str">
        <f>IF('DATA ENTRY'!CK50="","",IF('DATA ENTRY'!E50="","",IF(AND($DF$4='DATA ENTRY'!D50),'DATA ENTRY'!E50,"")))</f>
        <v/>
      </c>
      <c r="DP51" s="3" t="str">
        <f>IF('DATA ENTRY'!CK50="","",IF('DATA ENTRY'!D50="","",IF(AND($DF$4='DATA ENTRY'!D50),'DATA ENTRY'!D50,"")))</f>
        <v/>
      </c>
      <c r="DQ51" s="3" t="str">
        <f>IF('DATA ENTRY'!CK50="","",IF('DATA ENTRY'!W50="","",IF(AND($DF$4='DATA ENTRY'!D50),'DATA ENTRY'!W50,"")))</f>
        <v/>
      </c>
      <c r="DR51" s="3" t="str">
        <f>IF('DATA ENTRY'!CK50="","",IF('DATA ENTRY'!X50="","",IF(AND($DF$4='DATA ENTRY'!D50),'DATA ENTRY'!X50,"")))</f>
        <v/>
      </c>
      <c r="DS51" s="108" t="str">
        <f t="shared" si="10"/>
        <v/>
      </c>
      <c r="DT51" s="108" t="str">
        <f>IF('DATA ENTRY'!CK50="","",IF('DATA ENTRY'!D50="","",IF(AND($DF$4='DATA ENTRY'!D50),'DATA ENTRY'!G50,"")))</f>
        <v/>
      </c>
      <c r="DY51">
        <f t="shared" si="11"/>
        <v>0</v>
      </c>
      <c r="EB51" t="str">
        <f t="shared" si="12"/>
        <v/>
      </c>
      <c r="EC51" t="str">
        <f t="shared" si="13"/>
        <v/>
      </c>
      <c r="ED51" s="224">
        <v>45</v>
      </c>
      <c r="EE51" s="3" t="str">
        <f>IF('DATA ENTRY'!CK50="","",IF('DATA ENTRY'!B50="","",IF(AND($EF$4='DATA ENTRY'!G50,$EH$4='DATA ENTRY'!F50),'DATA ENTRY'!B50,"")))</f>
        <v/>
      </c>
      <c r="EF51" s="3" t="str">
        <f>IF('DATA ENTRY'!CK50="","",IF('DATA ENTRY'!C50="","",IF(AND($EF$4='DATA ENTRY'!G50,$EH$4='DATA ENTRY'!F50),'DATA ENTRY'!C50,"")))</f>
        <v/>
      </c>
      <c r="EG51" s="4" t="str">
        <f>IF('DATA ENTRY'!CK50="","",IF('DATA ENTRY'!I50="","",IF(AND($EF$4='DATA ENTRY'!G50,$EH$4='DATA ENTRY'!F50),'DATA ENTRY'!I50,"")))</f>
        <v/>
      </c>
      <c r="EH51" s="4" t="str">
        <f>IF('DATA ENTRY'!CK50="","",IF('DATA ENTRY'!CK50="","",IF(AND($EF$4='DATA ENTRY'!G50,$EH$4='DATA ENTRY'!F50),'DATA ENTRY'!CK50,"")))</f>
        <v/>
      </c>
      <c r="EI51" s="3" t="str">
        <f>IF('DATA ENTRY'!CK50="","",IF('DATA ENTRY'!N50="","",IF(AND($EF$4='DATA ENTRY'!G50,$EH$4='DATA ENTRY'!F50),'DATA ENTRY'!N50,"")))</f>
        <v/>
      </c>
      <c r="EJ51" s="107" t="str">
        <f>IF('DATA ENTRY'!CK50="","",IF('DATA ENTRY'!O50="","",IF(AND($EF$4='DATA ENTRY'!G50,$EH$4='DATA ENTRY'!F50),'DATA ENTRY'!O50,"")))</f>
        <v/>
      </c>
      <c r="EK51" s="3" t="str">
        <f>IF('DATA ENTRY'!CK50="","",IF('DATA ENTRY'!P50="","",IF(AND($EF$4='DATA ENTRY'!G50,$EH$4='DATA ENTRY'!F50),'DATA ENTRY'!P50,"")))</f>
        <v/>
      </c>
      <c r="EL51" s="107" t="str">
        <f>IF('DATA ENTRY'!CK50="","",IF('DATA ENTRY'!Q50="","",IF(AND($EF$4='DATA ENTRY'!G50,$EH$4='DATA ENTRY'!F50),'DATA ENTRY'!Q50,"")))</f>
        <v/>
      </c>
      <c r="EM51" s="3" t="str">
        <f>IF('DATA ENTRY'!CK50="","",IF('DATA ENTRY'!R50="","",IF(AND($EF$4='DATA ENTRY'!G50,$EH$4='DATA ENTRY'!F50),'DATA ENTRY'!R50,"")))</f>
        <v/>
      </c>
      <c r="EN51" s="107" t="str">
        <f>IF('DATA ENTRY'!CK50="","",IF('DATA ENTRY'!S50="","",IF(AND($EF$4='DATA ENTRY'!G50,$EH$4='DATA ENTRY'!F50),'DATA ENTRY'!S50,"")))</f>
        <v/>
      </c>
      <c r="EO51" s="3" t="str">
        <f>IF('DATA ENTRY'!CK50="","",IF('DATA ENTRY'!E50="","",IF(AND($EF$4='DATA ENTRY'!G50,$EH$4='DATA ENTRY'!F50),'DATA ENTRY'!E50,"")))</f>
        <v/>
      </c>
      <c r="EP51" s="3" t="str">
        <f>IF('DATA ENTRY'!CK50="","",IF('DATA ENTRY'!D50="","",IF(AND($EF$4='DATA ENTRY'!G50,$EH$4='DATA ENTRY'!F50),'DATA ENTRY'!D50,"")))</f>
        <v/>
      </c>
      <c r="EQ51" s="3" t="str">
        <f>IF('DATA ENTRY'!CK50="","",IF('DATA ENTRY'!W50="","",IF(AND($EF$4='DATA ENTRY'!G50,$EH$4='DATA ENTRY'!F50),'DATA ENTRY'!W50,"")))</f>
        <v/>
      </c>
      <c r="ER51" s="3" t="str">
        <f>IF('DATA ENTRY'!CK50="","",IF('DATA ENTRY'!X50="","",IF(AND($EF$4='DATA ENTRY'!G50,$EH$4='DATA ENTRY'!F50),'DATA ENTRY'!X50,"")))</f>
        <v/>
      </c>
      <c r="ES51" s="108" t="str">
        <f t="shared" si="14"/>
        <v/>
      </c>
      <c r="ET51" s="108" t="str">
        <f>IF('DATA ENTRY'!CK50="","",IF('DATA ENTRY'!D50="","",IF(AND($EF$4='DATA ENTRY'!G50,$EH$4='DATA ENTRY'!F50),'DATA ENTRY'!G50,"")))</f>
        <v/>
      </c>
      <c r="EY51">
        <f t="shared" si="15"/>
        <v>0</v>
      </c>
    </row>
    <row r="52" spans="1:155">
      <c r="A52" t="str">
        <f>IF(S52=0,"",1+(MAX($A$7:A51)))</f>
        <v/>
      </c>
      <c r="B52" s="224">
        <v>46</v>
      </c>
      <c r="C52" s="3" t="str">
        <f>IF('DATA ENTRY'!CK51="","",IF('DATA ENTRY'!B51="","",IF($D$4="All Post",'DATA ENTRY'!B51,IF(AND($D$4='DATA ENTRY'!CK51),'DATA ENTRY'!B51,""))))</f>
        <v/>
      </c>
      <c r="D52" s="3" t="str">
        <f>IF('DATA ENTRY'!CK51="","",IF('DATA ENTRY'!C51="","",IF($D$4="All Post",'DATA ENTRY'!C51,IF(AND($D$4='DATA ENTRY'!CK51),'DATA ENTRY'!C51,""))))</f>
        <v/>
      </c>
      <c r="E52" s="4" t="str">
        <f>IF('DATA ENTRY'!CK51="","",IF('DATA ENTRY'!I51="","",IF($D$4="All Post",'DATA ENTRY'!I51,IF(AND($D$4='DATA ENTRY'!CK51),'DATA ENTRY'!I51,""))))</f>
        <v/>
      </c>
      <c r="F52" s="4" t="str">
        <f>IF('DATA ENTRY'!CK51="","",IF('DATA ENTRY'!CK51="","",IF($D$4="All Post",'DATA ENTRY'!CK51,IF(AND($D$4='DATA ENTRY'!CK51),'DATA ENTRY'!CK51,""))))</f>
        <v/>
      </c>
      <c r="G52" s="3" t="str">
        <f>IF('DATA ENTRY'!CK51="","",IF('DATA ENTRY'!N51="","",IF($D$4="All Post",'DATA ENTRY'!N51,IF(AND($D$4='DATA ENTRY'!CK51),'DATA ENTRY'!N51,""))))</f>
        <v/>
      </c>
      <c r="H52" s="107" t="str">
        <f>IF('DATA ENTRY'!CK51="","",IF('DATA ENTRY'!O51="","",IF($D$4="All Post",'DATA ENTRY'!O51,IF(AND($D$4='DATA ENTRY'!CK51),'DATA ENTRY'!O51,""))))</f>
        <v/>
      </c>
      <c r="I52" s="3" t="str">
        <f>IF('DATA ENTRY'!CK51="","",IF('DATA ENTRY'!P51="","",IF($D$4="All Post",'DATA ENTRY'!P51,IF(AND($D$4='DATA ENTRY'!CK51),'DATA ENTRY'!P51,""))))</f>
        <v/>
      </c>
      <c r="J52" s="107" t="str">
        <f>IF('DATA ENTRY'!CK51="","",IF('DATA ENTRY'!Q51="","",IF($D$4="All Post",'DATA ENTRY'!Q51,IF(AND($D$4='DATA ENTRY'!CK51),'DATA ENTRY'!Q51,""))))</f>
        <v/>
      </c>
      <c r="K52" s="3" t="str">
        <f>IF('DATA ENTRY'!CK51="","",IF('DATA ENTRY'!R51="","",IF($D$4="All Post",'DATA ENTRY'!R51,IF(AND($D$4='DATA ENTRY'!CK51),'DATA ENTRY'!R51,""))))</f>
        <v/>
      </c>
      <c r="L52" s="3" t="str">
        <f>IF('DATA ENTRY'!CK51="","",IF('DATA ENTRY'!S51="","",IF($D$4="All Post",'DATA ENTRY'!S51,IF(AND($D$4='DATA ENTRY'!CK51),'DATA ENTRY'!S51,""))))</f>
        <v/>
      </c>
      <c r="M52" s="3" t="str">
        <f>IF('DATA ENTRY'!CK51="","",IF('DATA ENTRY'!E51="","",IF($D$4="All Post",'DATA ENTRY'!E51,IF(AND($D$4='DATA ENTRY'!CK51),'DATA ENTRY'!E51,""))))</f>
        <v/>
      </c>
      <c r="N52" s="3" t="str">
        <f>IF('DATA ENTRY'!CK51="","",IF('DATA ENTRY'!W51="","",IF($D$4="All Post",'DATA ENTRY'!W51,IF(AND($D$4='DATA ENTRY'!CK51),'DATA ENTRY'!W51,""))))</f>
        <v/>
      </c>
      <c r="O52" s="3" t="str">
        <f>IF('DATA ENTRY'!CK51="","",IF('DATA ENTRY'!X51="","",IF($D$4="All Post",'DATA ENTRY'!X51,IF(AND($D$4='DATA ENTRY'!CK51),'DATA ENTRY'!X51,""))))</f>
        <v/>
      </c>
      <c r="P52" s="3" t="str">
        <f>IF('DATA ENTRY'!CK51="","",IF('DATA ENTRY'!G51="","",IF($D$4="All Post",'DATA ENTRY'!G51,IF(AND($D$4='DATA ENTRY'!CK51),'DATA ENTRY'!G51,""))))</f>
        <v/>
      </c>
      <c r="S52">
        <f t="shared" si="0"/>
        <v>0</v>
      </c>
      <c r="T52" t="str">
        <f t="shared" si="1"/>
        <v/>
      </c>
      <c r="BZ52" t="str">
        <f t="shared" si="2"/>
        <v/>
      </c>
      <c r="CA52" t="str">
        <f t="shared" si="3"/>
        <v/>
      </c>
      <c r="CB52" s="224">
        <v>46</v>
      </c>
      <c r="CC52" s="3" t="str">
        <f>IF('DATA ENTRY'!CK51="","",IF('DATA ENTRY'!B51="","",IF(AND($CD$4='DATA ENTRY'!CK51,$CG$4='DATA ENTRY'!D51),'DATA ENTRY'!B51,"")))</f>
        <v/>
      </c>
      <c r="CD52" s="3" t="str">
        <f>IF('DATA ENTRY'!CK51="","",IF('DATA ENTRY'!C51="","",IF(AND($CD$4='DATA ENTRY'!CK51,$CG$4='DATA ENTRY'!D51),'DATA ENTRY'!C51,"")))</f>
        <v/>
      </c>
      <c r="CE52" s="4" t="str">
        <f>IF('DATA ENTRY'!CK51="","",IF('DATA ENTRY'!I51="","",IF(AND($CD$4='DATA ENTRY'!CK51,$CG$4='DATA ENTRY'!D51),'DATA ENTRY'!I51,"")))</f>
        <v/>
      </c>
      <c r="CF52" s="4" t="str">
        <f>IF('DATA ENTRY'!CK51="","",IF('DATA ENTRY'!CK51="","",IF(AND($CD$4='DATA ENTRY'!CK51,$CG$4='DATA ENTRY'!D51),'DATA ENTRY'!CK51,"")))</f>
        <v/>
      </c>
      <c r="CG52" s="3" t="str">
        <f>IF('DATA ENTRY'!CK51="","",IF('DATA ENTRY'!N51="","",IF(AND($CD$4='DATA ENTRY'!CK51,$CG$4='DATA ENTRY'!D51),'DATA ENTRY'!N51,"")))</f>
        <v/>
      </c>
      <c r="CH52" s="107" t="str">
        <f>IF('DATA ENTRY'!CK51="","",IF('DATA ENTRY'!O51="","",IF(AND($CD$4='DATA ENTRY'!CK51,$CG$4='DATA ENTRY'!D51),'DATA ENTRY'!O51,"")))</f>
        <v/>
      </c>
      <c r="CI52" s="3" t="str">
        <f>IF('DATA ENTRY'!CK51="","",IF('DATA ENTRY'!P51="","",IF(AND($CD$4='DATA ENTRY'!CK51,$CG$4='DATA ENTRY'!D51),'DATA ENTRY'!P51,"")))</f>
        <v/>
      </c>
      <c r="CJ52" s="107" t="str">
        <f>IF('DATA ENTRY'!CK51="","",IF('DATA ENTRY'!Q51="","",IF(AND($CD$4='DATA ENTRY'!CK51,$CG$4='DATA ENTRY'!D51),'DATA ENTRY'!Q51,"")))</f>
        <v/>
      </c>
      <c r="CK52" s="3" t="str">
        <f>IF('DATA ENTRY'!CK51="","",IF('DATA ENTRY'!R51="","",IF(AND($CD$4='DATA ENTRY'!CK51,$CG$4='DATA ENTRY'!D51),'DATA ENTRY'!R51,"")))</f>
        <v/>
      </c>
      <c r="CL52" s="3" t="str">
        <f>IF('DATA ENTRY'!CK51="","",IF('DATA ENTRY'!S51="","",IF(AND($CD$4='DATA ENTRY'!CK51,$CG$4='DATA ENTRY'!D51),'DATA ENTRY'!S51,"")))</f>
        <v/>
      </c>
      <c r="CM52" s="3" t="str">
        <f>IF('DATA ENTRY'!CK51="","",IF('DATA ENTRY'!E51="","",IF(AND($CD$4='DATA ENTRY'!CK51,$CG$4='DATA ENTRY'!D51),'DATA ENTRY'!E51,"")))</f>
        <v/>
      </c>
      <c r="CN52" s="3" t="str">
        <f>IF('DATA ENTRY'!CK51="","",IF('DATA ENTRY'!W51="","",IF(AND($CD$4='DATA ENTRY'!CK51,$CG$4='DATA ENTRY'!D51),'DATA ENTRY'!W51,"")))</f>
        <v/>
      </c>
      <c r="CO52" s="3" t="str">
        <f>IF('DATA ENTRY'!CK51="","",IF('DATA ENTRY'!X51="","",IF(AND($CD$4='DATA ENTRY'!CK51,$CG$4='DATA ENTRY'!D51),'DATA ENTRY'!X51,"")))</f>
        <v/>
      </c>
      <c r="CP52" s="108" t="str">
        <f t="shared" si="4"/>
        <v/>
      </c>
      <c r="CQ52" s="108" t="str">
        <f>IF('DATA ENTRY'!CK51="","",IF('DATA ENTRY'!G51="","",IF(AND($CD$4='DATA ENTRY'!CK51,$CG$4='DATA ENTRY'!D51),'DATA ENTRY'!G51,"")))</f>
        <v/>
      </c>
      <c r="CR52" s="230" t="str">
        <f>IF('DATA ENTRY'!CK51="","",IF('DATA ENTRY'!D51="","",IF(AND($CD$4='DATA ENTRY'!CK51,$CG$4='DATA ENTRY'!D51),'DATA ENTRY'!D51,"")))</f>
        <v/>
      </c>
      <c r="CS52">
        <f t="shared" si="5"/>
        <v>0</v>
      </c>
      <c r="CT52">
        <f t="shared" si="6"/>
        <v>0</v>
      </c>
      <c r="CV52" s="139"/>
      <c r="CX52">
        <f t="shared" si="7"/>
        <v>0</v>
      </c>
      <c r="DB52" t="str">
        <f t="shared" si="16"/>
        <v/>
      </c>
      <c r="DC52" t="str">
        <f t="shared" si="17"/>
        <v/>
      </c>
      <c r="DD52" s="224">
        <v>46</v>
      </c>
      <c r="DE52" s="3" t="str">
        <f>IF('DATA ENTRY'!CK51="","",IF('DATA ENTRY'!B51="","",IF(AND($DF$4='DATA ENTRY'!D51),'DATA ENTRY'!B51,"")))</f>
        <v/>
      </c>
      <c r="DF52" s="3" t="str">
        <f>IF('DATA ENTRY'!CK51="","",IF('DATA ENTRY'!C51="","",IF(AND($DF$4='DATA ENTRY'!D51),'DATA ENTRY'!C51,"")))</f>
        <v/>
      </c>
      <c r="DG52" s="4" t="str">
        <f>IF('DATA ENTRY'!CK51="","",IF('DATA ENTRY'!I51="","",IF(AND($DF$4='DATA ENTRY'!D51),'DATA ENTRY'!I51,"")))</f>
        <v/>
      </c>
      <c r="DH52" s="4" t="str">
        <f>IF('DATA ENTRY'!CK51="","",IF('DATA ENTRY'!CK51="","",IF(AND($DF$4='DATA ENTRY'!D51),'DATA ENTRY'!CK51,"")))</f>
        <v/>
      </c>
      <c r="DI52" s="3" t="str">
        <f>IF('DATA ENTRY'!CK51="","",IF('DATA ENTRY'!N51="","",IF(AND($DF$4='DATA ENTRY'!D51),'DATA ENTRY'!N51,"")))</f>
        <v/>
      </c>
      <c r="DJ52" s="107" t="str">
        <f>IF('DATA ENTRY'!CK51="","",IF('DATA ENTRY'!O51="","",IF(AND($DF$4='DATA ENTRY'!D51),'DATA ENTRY'!O51,"")))</f>
        <v/>
      </c>
      <c r="DK52" s="3" t="str">
        <f>IF('DATA ENTRY'!CK51="","",IF('DATA ENTRY'!P51="","",IF(AND($DF$4='DATA ENTRY'!D51),'DATA ENTRY'!P51,"")))</f>
        <v/>
      </c>
      <c r="DL52" s="107" t="str">
        <f>IF('DATA ENTRY'!CK51="","",IF('DATA ENTRY'!Q51="","",IF(AND($DF$4='DATA ENTRY'!D51),'DATA ENTRY'!Q51,"")))</f>
        <v/>
      </c>
      <c r="DM52" s="3" t="str">
        <f>IF('DATA ENTRY'!CK51="","",IF('DATA ENTRY'!R51="","",IF(AND($DF$4='DATA ENTRY'!D51),'DATA ENTRY'!R51,"")))</f>
        <v/>
      </c>
      <c r="DN52" s="107" t="str">
        <f>IF('DATA ENTRY'!CK51="","",IF('DATA ENTRY'!S51="","",IF(AND($DF$4='DATA ENTRY'!D51),'DATA ENTRY'!S51,"")))</f>
        <v/>
      </c>
      <c r="DO52" s="3" t="str">
        <f>IF('DATA ENTRY'!CK51="","",IF('DATA ENTRY'!E51="","",IF(AND($DF$4='DATA ENTRY'!D51),'DATA ENTRY'!E51,"")))</f>
        <v/>
      </c>
      <c r="DP52" s="3" t="str">
        <f>IF('DATA ENTRY'!CK51="","",IF('DATA ENTRY'!D51="","",IF(AND($DF$4='DATA ENTRY'!D51),'DATA ENTRY'!D51,"")))</f>
        <v/>
      </c>
      <c r="DQ52" s="3" t="str">
        <f>IF('DATA ENTRY'!CK51="","",IF('DATA ENTRY'!W51="","",IF(AND($DF$4='DATA ENTRY'!D51),'DATA ENTRY'!W51,"")))</f>
        <v/>
      </c>
      <c r="DR52" s="3" t="str">
        <f>IF('DATA ENTRY'!CK51="","",IF('DATA ENTRY'!X51="","",IF(AND($DF$4='DATA ENTRY'!D51),'DATA ENTRY'!X51,"")))</f>
        <v/>
      </c>
      <c r="DS52" s="108" t="str">
        <f t="shared" si="10"/>
        <v/>
      </c>
      <c r="DT52" s="108" t="str">
        <f>IF('DATA ENTRY'!CK51="","",IF('DATA ENTRY'!D51="","",IF(AND($DF$4='DATA ENTRY'!D51),'DATA ENTRY'!G51,"")))</f>
        <v/>
      </c>
      <c r="DY52">
        <f t="shared" si="11"/>
        <v>0</v>
      </c>
      <c r="EB52" t="str">
        <f t="shared" si="12"/>
        <v/>
      </c>
      <c r="EC52" t="str">
        <f t="shared" si="13"/>
        <v/>
      </c>
      <c r="ED52" s="224">
        <v>46</v>
      </c>
      <c r="EE52" s="3" t="str">
        <f>IF('DATA ENTRY'!CK51="","",IF('DATA ENTRY'!B51="","",IF(AND($EF$4='DATA ENTRY'!G51,$EH$4='DATA ENTRY'!F51),'DATA ENTRY'!B51,"")))</f>
        <v/>
      </c>
      <c r="EF52" s="3" t="str">
        <f>IF('DATA ENTRY'!CK51="","",IF('DATA ENTRY'!C51="","",IF(AND($EF$4='DATA ENTRY'!G51,$EH$4='DATA ENTRY'!F51),'DATA ENTRY'!C51,"")))</f>
        <v/>
      </c>
      <c r="EG52" s="4" t="str">
        <f>IF('DATA ENTRY'!CK51="","",IF('DATA ENTRY'!I51="","",IF(AND($EF$4='DATA ENTRY'!G51,$EH$4='DATA ENTRY'!F51),'DATA ENTRY'!I51,"")))</f>
        <v/>
      </c>
      <c r="EH52" s="4" t="str">
        <f>IF('DATA ENTRY'!CK51="","",IF('DATA ENTRY'!CK51="","",IF(AND($EF$4='DATA ENTRY'!G51,$EH$4='DATA ENTRY'!F51),'DATA ENTRY'!CK51,"")))</f>
        <v/>
      </c>
      <c r="EI52" s="3" t="str">
        <f>IF('DATA ENTRY'!CK51="","",IF('DATA ENTRY'!N51="","",IF(AND($EF$4='DATA ENTRY'!G51,$EH$4='DATA ENTRY'!F51),'DATA ENTRY'!N51,"")))</f>
        <v/>
      </c>
      <c r="EJ52" s="107" t="str">
        <f>IF('DATA ENTRY'!CK51="","",IF('DATA ENTRY'!O51="","",IF(AND($EF$4='DATA ENTRY'!G51,$EH$4='DATA ENTRY'!F51),'DATA ENTRY'!O51,"")))</f>
        <v/>
      </c>
      <c r="EK52" s="3" t="str">
        <f>IF('DATA ENTRY'!CK51="","",IF('DATA ENTRY'!P51="","",IF(AND($EF$4='DATA ENTRY'!G51,$EH$4='DATA ENTRY'!F51),'DATA ENTRY'!P51,"")))</f>
        <v/>
      </c>
      <c r="EL52" s="107" t="str">
        <f>IF('DATA ENTRY'!CK51="","",IF('DATA ENTRY'!Q51="","",IF(AND($EF$4='DATA ENTRY'!G51,$EH$4='DATA ENTRY'!F51),'DATA ENTRY'!Q51,"")))</f>
        <v/>
      </c>
      <c r="EM52" s="3" t="str">
        <f>IF('DATA ENTRY'!CK51="","",IF('DATA ENTRY'!R51="","",IF(AND($EF$4='DATA ENTRY'!G51,$EH$4='DATA ENTRY'!F51),'DATA ENTRY'!R51,"")))</f>
        <v/>
      </c>
      <c r="EN52" s="107" t="str">
        <f>IF('DATA ENTRY'!CK51="","",IF('DATA ENTRY'!S51="","",IF(AND($EF$4='DATA ENTRY'!G51,$EH$4='DATA ENTRY'!F51),'DATA ENTRY'!S51,"")))</f>
        <v/>
      </c>
      <c r="EO52" s="3" t="str">
        <f>IF('DATA ENTRY'!CK51="","",IF('DATA ENTRY'!E51="","",IF(AND($EF$4='DATA ENTRY'!G51,$EH$4='DATA ENTRY'!F51),'DATA ENTRY'!E51,"")))</f>
        <v/>
      </c>
      <c r="EP52" s="3" t="str">
        <f>IF('DATA ENTRY'!CK51="","",IF('DATA ENTRY'!D51="","",IF(AND($EF$4='DATA ENTRY'!G51,$EH$4='DATA ENTRY'!F51),'DATA ENTRY'!D51,"")))</f>
        <v/>
      </c>
      <c r="EQ52" s="3" t="str">
        <f>IF('DATA ENTRY'!CK51="","",IF('DATA ENTRY'!W51="","",IF(AND($EF$4='DATA ENTRY'!G51,$EH$4='DATA ENTRY'!F51),'DATA ENTRY'!W51,"")))</f>
        <v/>
      </c>
      <c r="ER52" s="3" t="str">
        <f>IF('DATA ENTRY'!CK51="","",IF('DATA ENTRY'!X51="","",IF(AND($EF$4='DATA ENTRY'!G51,$EH$4='DATA ENTRY'!F51),'DATA ENTRY'!X51,"")))</f>
        <v/>
      </c>
      <c r="ES52" s="108" t="str">
        <f t="shared" si="14"/>
        <v/>
      </c>
      <c r="ET52" s="108" t="str">
        <f>IF('DATA ENTRY'!CK51="","",IF('DATA ENTRY'!D51="","",IF(AND($EF$4='DATA ENTRY'!G51,$EH$4='DATA ENTRY'!F51),'DATA ENTRY'!G51,"")))</f>
        <v/>
      </c>
      <c r="EY52">
        <f t="shared" si="15"/>
        <v>0</v>
      </c>
    </row>
    <row r="53" spans="1:155">
      <c r="A53" t="str">
        <f>IF(S53=0,"",1+(MAX($A$7:A52)))</f>
        <v/>
      </c>
      <c r="B53" s="224">
        <v>47</v>
      </c>
      <c r="C53" s="3" t="str">
        <f>IF('DATA ENTRY'!CK52="","",IF('DATA ENTRY'!B52="","",IF($D$4="All Post",'DATA ENTRY'!B52,IF(AND($D$4='DATA ENTRY'!CK52),'DATA ENTRY'!B52,""))))</f>
        <v/>
      </c>
      <c r="D53" s="3" t="str">
        <f>IF('DATA ENTRY'!CK52="","",IF('DATA ENTRY'!C52="","",IF($D$4="All Post",'DATA ENTRY'!C52,IF(AND($D$4='DATA ENTRY'!CK52),'DATA ENTRY'!C52,""))))</f>
        <v/>
      </c>
      <c r="E53" s="4" t="str">
        <f>IF('DATA ENTRY'!CK52="","",IF('DATA ENTRY'!I52="","",IF($D$4="All Post",'DATA ENTRY'!I52,IF(AND($D$4='DATA ENTRY'!CK52),'DATA ENTRY'!I52,""))))</f>
        <v/>
      </c>
      <c r="F53" s="4" t="str">
        <f>IF('DATA ENTRY'!CK52="","",IF('DATA ENTRY'!CK52="","",IF($D$4="All Post",'DATA ENTRY'!CK52,IF(AND($D$4='DATA ENTRY'!CK52),'DATA ENTRY'!CK52,""))))</f>
        <v/>
      </c>
      <c r="G53" s="3" t="str">
        <f>IF('DATA ENTRY'!CK52="","",IF('DATA ENTRY'!N52="","",IF($D$4="All Post",'DATA ENTRY'!N52,IF(AND($D$4='DATA ENTRY'!CK52),'DATA ENTRY'!N52,""))))</f>
        <v/>
      </c>
      <c r="H53" s="107" t="str">
        <f>IF('DATA ENTRY'!CK52="","",IF('DATA ENTRY'!O52="","",IF($D$4="All Post",'DATA ENTRY'!O52,IF(AND($D$4='DATA ENTRY'!CK52),'DATA ENTRY'!O52,""))))</f>
        <v/>
      </c>
      <c r="I53" s="3" t="str">
        <f>IF('DATA ENTRY'!CK52="","",IF('DATA ENTRY'!P52="","",IF($D$4="All Post",'DATA ENTRY'!P52,IF(AND($D$4='DATA ENTRY'!CK52),'DATA ENTRY'!P52,""))))</f>
        <v/>
      </c>
      <c r="J53" s="107" t="str">
        <f>IF('DATA ENTRY'!CK52="","",IF('DATA ENTRY'!Q52="","",IF($D$4="All Post",'DATA ENTRY'!Q52,IF(AND($D$4='DATA ENTRY'!CK52),'DATA ENTRY'!Q52,""))))</f>
        <v/>
      </c>
      <c r="K53" s="3" t="str">
        <f>IF('DATA ENTRY'!CK52="","",IF('DATA ENTRY'!R52="","",IF($D$4="All Post",'DATA ENTRY'!R52,IF(AND($D$4='DATA ENTRY'!CK52),'DATA ENTRY'!R52,""))))</f>
        <v/>
      </c>
      <c r="L53" s="3" t="str">
        <f>IF('DATA ENTRY'!CK52="","",IF('DATA ENTRY'!S52="","",IF($D$4="All Post",'DATA ENTRY'!S52,IF(AND($D$4='DATA ENTRY'!CK52),'DATA ENTRY'!S52,""))))</f>
        <v/>
      </c>
      <c r="M53" s="3" t="str">
        <f>IF('DATA ENTRY'!CK52="","",IF('DATA ENTRY'!E52="","",IF($D$4="All Post",'DATA ENTRY'!E52,IF(AND($D$4='DATA ENTRY'!CK52),'DATA ENTRY'!E52,""))))</f>
        <v/>
      </c>
      <c r="N53" s="3" t="str">
        <f>IF('DATA ENTRY'!CK52="","",IF('DATA ENTRY'!W52="","",IF($D$4="All Post",'DATA ENTRY'!W52,IF(AND($D$4='DATA ENTRY'!CK52),'DATA ENTRY'!W52,""))))</f>
        <v/>
      </c>
      <c r="O53" s="3" t="str">
        <f>IF('DATA ENTRY'!CK52="","",IF('DATA ENTRY'!X52="","",IF($D$4="All Post",'DATA ENTRY'!X52,IF(AND($D$4='DATA ENTRY'!CK52),'DATA ENTRY'!X52,""))))</f>
        <v/>
      </c>
      <c r="P53" s="3" t="str">
        <f>IF('DATA ENTRY'!CK52="","",IF('DATA ENTRY'!G52="","",IF($D$4="All Post",'DATA ENTRY'!G52,IF(AND($D$4='DATA ENTRY'!CK52),'DATA ENTRY'!G52,""))))</f>
        <v/>
      </c>
      <c r="S53">
        <f t="shared" si="0"/>
        <v>0</v>
      </c>
      <c r="T53" t="str">
        <f t="shared" si="1"/>
        <v/>
      </c>
      <c r="BZ53" t="str">
        <f t="shared" si="2"/>
        <v/>
      </c>
      <c r="CA53" t="str">
        <f t="shared" si="3"/>
        <v/>
      </c>
      <c r="CB53" s="224">
        <v>47</v>
      </c>
      <c r="CC53" s="3" t="str">
        <f>IF('DATA ENTRY'!CK52="","",IF('DATA ENTRY'!B52="","",IF(AND($CD$4='DATA ENTRY'!CK52,$CG$4='DATA ENTRY'!D52),'DATA ENTRY'!B52,"")))</f>
        <v/>
      </c>
      <c r="CD53" s="3" t="str">
        <f>IF('DATA ENTRY'!CK52="","",IF('DATA ENTRY'!C52="","",IF(AND($CD$4='DATA ENTRY'!CK52,$CG$4='DATA ENTRY'!D52),'DATA ENTRY'!C52,"")))</f>
        <v/>
      </c>
      <c r="CE53" s="4" t="str">
        <f>IF('DATA ENTRY'!CK52="","",IF('DATA ENTRY'!I52="","",IF(AND($CD$4='DATA ENTRY'!CK52,$CG$4='DATA ENTRY'!D52),'DATA ENTRY'!I52,"")))</f>
        <v/>
      </c>
      <c r="CF53" s="4" t="str">
        <f>IF('DATA ENTRY'!CK52="","",IF('DATA ENTRY'!CK52="","",IF(AND($CD$4='DATA ENTRY'!CK52,$CG$4='DATA ENTRY'!D52),'DATA ENTRY'!CK52,"")))</f>
        <v/>
      </c>
      <c r="CG53" s="3" t="str">
        <f>IF('DATA ENTRY'!CK52="","",IF('DATA ENTRY'!N52="","",IF(AND($CD$4='DATA ENTRY'!CK52,$CG$4='DATA ENTRY'!D52),'DATA ENTRY'!N52,"")))</f>
        <v/>
      </c>
      <c r="CH53" s="107" t="str">
        <f>IF('DATA ENTRY'!CK52="","",IF('DATA ENTRY'!O52="","",IF(AND($CD$4='DATA ENTRY'!CK52,$CG$4='DATA ENTRY'!D52),'DATA ENTRY'!O52,"")))</f>
        <v/>
      </c>
      <c r="CI53" s="3" t="str">
        <f>IF('DATA ENTRY'!CK52="","",IF('DATA ENTRY'!P52="","",IF(AND($CD$4='DATA ENTRY'!CK52,$CG$4='DATA ENTRY'!D52),'DATA ENTRY'!P52,"")))</f>
        <v/>
      </c>
      <c r="CJ53" s="107" t="str">
        <f>IF('DATA ENTRY'!CK52="","",IF('DATA ENTRY'!Q52="","",IF(AND($CD$4='DATA ENTRY'!CK52,$CG$4='DATA ENTRY'!D52),'DATA ENTRY'!Q52,"")))</f>
        <v/>
      </c>
      <c r="CK53" s="3" t="str">
        <f>IF('DATA ENTRY'!CK52="","",IF('DATA ENTRY'!R52="","",IF(AND($CD$4='DATA ENTRY'!CK52,$CG$4='DATA ENTRY'!D52),'DATA ENTRY'!R52,"")))</f>
        <v/>
      </c>
      <c r="CL53" s="3" t="str">
        <f>IF('DATA ENTRY'!CK52="","",IF('DATA ENTRY'!S52="","",IF(AND($CD$4='DATA ENTRY'!CK52,$CG$4='DATA ENTRY'!D52),'DATA ENTRY'!S52,"")))</f>
        <v/>
      </c>
      <c r="CM53" s="3" t="str">
        <f>IF('DATA ENTRY'!CK52="","",IF('DATA ENTRY'!E52="","",IF(AND($CD$4='DATA ENTRY'!CK52,$CG$4='DATA ENTRY'!D52),'DATA ENTRY'!E52,"")))</f>
        <v/>
      </c>
      <c r="CN53" s="3" t="str">
        <f>IF('DATA ENTRY'!CK52="","",IF('DATA ENTRY'!W52="","",IF(AND($CD$4='DATA ENTRY'!CK52,$CG$4='DATA ENTRY'!D52),'DATA ENTRY'!W52,"")))</f>
        <v/>
      </c>
      <c r="CO53" s="3" t="str">
        <f>IF('DATA ENTRY'!CK52="","",IF('DATA ENTRY'!X52="","",IF(AND($CD$4='DATA ENTRY'!CK52,$CG$4='DATA ENTRY'!D52),'DATA ENTRY'!X52,"")))</f>
        <v/>
      </c>
      <c r="CP53" s="108" t="str">
        <f t="shared" si="4"/>
        <v/>
      </c>
      <c r="CQ53" s="108" t="str">
        <f>IF('DATA ENTRY'!CK52="","",IF('DATA ENTRY'!G52="","",IF(AND($CD$4='DATA ENTRY'!CK52,$CG$4='DATA ENTRY'!D52),'DATA ENTRY'!G52,"")))</f>
        <v/>
      </c>
      <c r="CR53" s="230" t="str">
        <f>IF('DATA ENTRY'!CK52="","",IF('DATA ENTRY'!D52="","",IF(AND($CD$4='DATA ENTRY'!CK52,$CG$4='DATA ENTRY'!D52),'DATA ENTRY'!D52,"")))</f>
        <v/>
      </c>
      <c r="CS53">
        <f t="shared" si="5"/>
        <v>0</v>
      </c>
      <c r="CT53">
        <f t="shared" si="6"/>
        <v>0</v>
      </c>
      <c r="CV53" s="139"/>
      <c r="CX53">
        <f t="shared" si="7"/>
        <v>0</v>
      </c>
      <c r="DB53" t="str">
        <f t="shared" si="16"/>
        <v/>
      </c>
      <c r="DC53" t="str">
        <f t="shared" si="17"/>
        <v/>
      </c>
      <c r="DD53" s="224">
        <v>47</v>
      </c>
      <c r="DE53" s="3" t="str">
        <f>IF('DATA ENTRY'!CK52="","",IF('DATA ENTRY'!B52="","",IF(AND($DF$4='DATA ENTRY'!D52),'DATA ENTRY'!B52,"")))</f>
        <v/>
      </c>
      <c r="DF53" s="3" t="str">
        <f>IF('DATA ENTRY'!CK52="","",IF('DATA ENTRY'!C52="","",IF(AND($DF$4='DATA ENTRY'!D52),'DATA ENTRY'!C52,"")))</f>
        <v/>
      </c>
      <c r="DG53" s="4" t="str">
        <f>IF('DATA ENTRY'!CK52="","",IF('DATA ENTRY'!I52="","",IF(AND($DF$4='DATA ENTRY'!D52),'DATA ENTRY'!I52,"")))</f>
        <v/>
      </c>
      <c r="DH53" s="4" t="str">
        <f>IF('DATA ENTRY'!CK52="","",IF('DATA ENTRY'!CK52="","",IF(AND($DF$4='DATA ENTRY'!D52),'DATA ENTRY'!CK52,"")))</f>
        <v/>
      </c>
      <c r="DI53" s="3" t="str">
        <f>IF('DATA ENTRY'!CK52="","",IF('DATA ENTRY'!N52="","",IF(AND($DF$4='DATA ENTRY'!D52),'DATA ENTRY'!N52,"")))</f>
        <v/>
      </c>
      <c r="DJ53" s="107" t="str">
        <f>IF('DATA ENTRY'!CK52="","",IF('DATA ENTRY'!O52="","",IF(AND($DF$4='DATA ENTRY'!D52),'DATA ENTRY'!O52,"")))</f>
        <v/>
      </c>
      <c r="DK53" s="3" t="str">
        <f>IF('DATA ENTRY'!CK52="","",IF('DATA ENTRY'!P52="","",IF(AND($DF$4='DATA ENTRY'!D52),'DATA ENTRY'!P52,"")))</f>
        <v/>
      </c>
      <c r="DL53" s="107" t="str">
        <f>IF('DATA ENTRY'!CK52="","",IF('DATA ENTRY'!Q52="","",IF(AND($DF$4='DATA ENTRY'!D52),'DATA ENTRY'!Q52,"")))</f>
        <v/>
      </c>
      <c r="DM53" s="3" t="str">
        <f>IF('DATA ENTRY'!CK52="","",IF('DATA ENTRY'!R52="","",IF(AND($DF$4='DATA ENTRY'!D52),'DATA ENTRY'!R52,"")))</f>
        <v/>
      </c>
      <c r="DN53" s="107" t="str">
        <f>IF('DATA ENTRY'!CK52="","",IF('DATA ENTRY'!S52="","",IF(AND($DF$4='DATA ENTRY'!D52),'DATA ENTRY'!S52,"")))</f>
        <v/>
      </c>
      <c r="DO53" s="3" t="str">
        <f>IF('DATA ENTRY'!CK52="","",IF('DATA ENTRY'!E52="","",IF(AND($DF$4='DATA ENTRY'!D52),'DATA ENTRY'!E52,"")))</f>
        <v/>
      </c>
      <c r="DP53" s="3" t="str">
        <f>IF('DATA ENTRY'!CK52="","",IF('DATA ENTRY'!D52="","",IF(AND($DF$4='DATA ENTRY'!D52),'DATA ENTRY'!D52,"")))</f>
        <v/>
      </c>
      <c r="DQ53" s="3" t="str">
        <f>IF('DATA ENTRY'!CK52="","",IF('DATA ENTRY'!W52="","",IF(AND($DF$4='DATA ENTRY'!D52),'DATA ENTRY'!W52,"")))</f>
        <v/>
      </c>
      <c r="DR53" s="3" t="str">
        <f>IF('DATA ENTRY'!CK52="","",IF('DATA ENTRY'!X52="","",IF(AND($DF$4='DATA ENTRY'!D52),'DATA ENTRY'!X52,"")))</f>
        <v/>
      </c>
      <c r="DS53" s="108" t="str">
        <f t="shared" si="10"/>
        <v/>
      </c>
      <c r="DT53" s="108" t="str">
        <f>IF('DATA ENTRY'!CK52="","",IF('DATA ENTRY'!D52="","",IF(AND($DF$4='DATA ENTRY'!D52),'DATA ENTRY'!G52,"")))</f>
        <v/>
      </c>
      <c r="DY53">
        <f t="shared" si="11"/>
        <v>0</v>
      </c>
      <c r="EB53" t="str">
        <f t="shared" si="12"/>
        <v/>
      </c>
      <c r="EC53" t="str">
        <f t="shared" si="13"/>
        <v/>
      </c>
      <c r="ED53" s="224">
        <v>47</v>
      </c>
      <c r="EE53" s="3" t="str">
        <f>IF('DATA ENTRY'!CK52="","",IF('DATA ENTRY'!B52="","",IF(AND($EF$4='DATA ENTRY'!G52,$EH$4='DATA ENTRY'!F52),'DATA ENTRY'!B52,"")))</f>
        <v/>
      </c>
      <c r="EF53" s="3" t="str">
        <f>IF('DATA ENTRY'!CK52="","",IF('DATA ENTRY'!C52="","",IF(AND($EF$4='DATA ENTRY'!G52,$EH$4='DATA ENTRY'!F52),'DATA ENTRY'!C52,"")))</f>
        <v/>
      </c>
      <c r="EG53" s="4" t="str">
        <f>IF('DATA ENTRY'!CK52="","",IF('DATA ENTRY'!I52="","",IF(AND($EF$4='DATA ENTRY'!G52,$EH$4='DATA ENTRY'!F52),'DATA ENTRY'!I52,"")))</f>
        <v/>
      </c>
      <c r="EH53" s="4" t="str">
        <f>IF('DATA ENTRY'!CK52="","",IF('DATA ENTRY'!CK52="","",IF(AND($EF$4='DATA ENTRY'!G52,$EH$4='DATA ENTRY'!F52),'DATA ENTRY'!CK52,"")))</f>
        <v/>
      </c>
      <c r="EI53" s="3" t="str">
        <f>IF('DATA ENTRY'!CK52="","",IF('DATA ENTRY'!N52="","",IF(AND($EF$4='DATA ENTRY'!G52,$EH$4='DATA ENTRY'!F52),'DATA ENTRY'!N52,"")))</f>
        <v/>
      </c>
      <c r="EJ53" s="107" t="str">
        <f>IF('DATA ENTRY'!CK52="","",IF('DATA ENTRY'!O52="","",IF(AND($EF$4='DATA ENTRY'!G52,$EH$4='DATA ENTRY'!F52),'DATA ENTRY'!O52,"")))</f>
        <v/>
      </c>
      <c r="EK53" s="3" t="str">
        <f>IF('DATA ENTRY'!CK52="","",IF('DATA ENTRY'!P52="","",IF(AND($EF$4='DATA ENTRY'!G52,$EH$4='DATA ENTRY'!F52),'DATA ENTRY'!P52,"")))</f>
        <v/>
      </c>
      <c r="EL53" s="107" t="str">
        <f>IF('DATA ENTRY'!CK52="","",IF('DATA ENTRY'!Q52="","",IF(AND($EF$4='DATA ENTRY'!G52,$EH$4='DATA ENTRY'!F52),'DATA ENTRY'!Q52,"")))</f>
        <v/>
      </c>
      <c r="EM53" s="3" t="str">
        <f>IF('DATA ENTRY'!CK52="","",IF('DATA ENTRY'!R52="","",IF(AND($EF$4='DATA ENTRY'!G52,$EH$4='DATA ENTRY'!F52),'DATA ENTRY'!R52,"")))</f>
        <v/>
      </c>
      <c r="EN53" s="107" t="str">
        <f>IF('DATA ENTRY'!CK52="","",IF('DATA ENTRY'!S52="","",IF(AND($EF$4='DATA ENTRY'!G52,$EH$4='DATA ENTRY'!F52),'DATA ENTRY'!S52,"")))</f>
        <v/>
      </c>
      <c r="EO53" s="3" t="str">
        <f>IF('DATA ENTRY'!CK52="","",IF('DATA ENTRY'!E52="","",IF(AND($EF$4='DATA ENTRY'!G52,$EH$4='DATA ENTRY'!F52),'DATA ENTRY'!E52,"")))</f>
        <v/>
      </c>
      <c r="EP53" s="3" t="str">
        <f>IF('DATA ENTRY'!CK52="","",IF('DATA ENTRY'!D52="","",IF(AND($EF$4='DATA ENTRY'!G52,$EH$4='DATA ENTRY'!F52),'DATA ENTRY'!D52,"")))</f>
        <v/>
      </c>
      <c r="EQ53" s="3" t="str">
        <f>IF('DATA ENTRY'!CK52="","",IF('DATA ENTRY'!W52="","",IF(AND($EF$4='DATA ENTRY'!G52,$EH$4='DATA ENTRY'!F52),'DATA ENTRY'!W52,"")))</f>
        <v/>
      </c>
      <c r="ER53" s="3" t="str">
        <f>IF('DATA ENTRY'!CK52="","",IF('DATA ENTRY'!X52="","",IF(AND($EF$4='DATA ENTRY'!G52,$EH$4='DATA ENTRY'!F52),'DATA ENTRY'!X52,"")))</f>
        <v/>
      </c>
      <c r="ES53" s="108" t="str">
        <f t="shared" si="14"/>
        <v/>
      </c>
      <c r="ET53" s="108" t="str">
        <f>IF('DATA ENTRY'!CK52="","",IF('DATA ENTRY'!D52="","",IF(AND($EF$4='DATA ENTRY'!G52,$EH$4='DATA ENTRY'!F52),'DATA ENTRY'!G52,"")))</f>
        <v/>
      </c>
      <c r="EY53">
        <f t="shared" si="15"/>
        <v>0</v>
      </c>
    </row>
    <row r="54" spans="1:155">
      <c r="A54" t="str">
        <f>IF(S54=0,"",1+(MAX($A$7:A53)))</f>
        <v/>
      </c>
      <c r="B54" s="224">
        <v>48</v>
      </c>
      <c r="C54" s="3" t="str">
        <f>IF('DATA ENTRY'!CK53="","",IF('DATA ENTRY'!B53="","",IF($D$4="All Post",'DATA ENTRY'!B53,IF(AND($D$4='DATA ENTRY'!CK53),'DATA ENTRY'!B53,""))))</f>
        <v/>
      </c>
      <c r="D54" s="3" t="str">
        <f>IF('DATA ENTRY'!CK53="","",IF('DATA ENTRY'!C53="","",IF($D$4="All Post",'DATA ENTRY'!C53,IF(AND($D$4='DATA ENTRY'!CK53),'DATA ENTRY'!C53,""))))</f>
        <v/>
      </c>
      <c r="E54" s="4" t="str">
        <f>IF('DATA ENTRY'!CK53="","",IF('DATA ENTRY'!I53="","",IF($D$4="All Post",'DATA ENTRY'!I53,IF(AND($D$4='DATA ENTRY'!CK53),'DATA ENTRY'!I53,""))))</f>
        <v/>
      </c>
      <c r="F54" s="4" t="str">
        <f>IF('DATA ENTRY'!CK53="","",IF('DATA ENTRY'!CK53="","",IF($D$4="All Post",'DATA ENTRY'!CK53,IF(AND($D$4='DATA ENTRY'!CK53),'DATA ENTRY'!CK53,""))))</f>
        <v/>
      </c>
      <c r="G54" s="3" t="str">
        <f>IF('DATA ENTRY'!CK53="","",IF('DATA ENTRY'!N53="","",IF($D$4="All Post",'DATA ENTRY'!N53,IF(AND($D$4='DATA ENTRY'!CK53),'DATA ENTRY'!N53,""))))</f>
        <v/>
      </c>
      <c r="H54" s="107" t="str">
        <f>IF('DATA ENTRY'!CK53="","",IF('DATA ENTRY'!O53="","",IF($D$4="All Post",'DATA ENTRY'!O53,IF(AND($D$4='DATA ENTRY'!CK53),'DATA ENTRY'!O53,""))))</f>
        <v/>
      </c>
      <c r="I54" s="3" t="str">
        <f>IF('DATA ENTRY'!CK53="","",IF('DATA ENTRY'!P53="","",IF($D$4="All Post",'DATA ENTRY'!P53,IF(AND($D$4='DATA ENTRY'!CK53),'DATA ENTRY'!P53,""))))</f>
        <v/>
      </c>
      <c r="J54" s="107" t="str">
        <f>IF('DATA ENTRY'!CK53="","",IF('DATA ENTRY'!Q53="","",IF($D$4="All Post",'DATA ENTRY'!Q53,IF(AND($D$4='DATA ENTRY'!CK53),'DATA ENTRY'!Q53,""))))</f>
        <v/>
      </c>
      <c r="K54" s="3" t="str">
        <f>IF('DATA ENTRY'!CK53="","",IF('DATA ENTRY'!R53="","",IF($D$4="All Post",'DATA ENTRY'!R53,IF(AND($D$4='DATA ENTRY'!CK53),'DATA ENTRY'!R53,""))))</f>
        <v/>
      </c>
      <c r="L54" s="3" t="str">
        <f>IF('DATA ENTRY'!CK53="","",IF('DATA ENTRY'!S53="","",IF($D$4="All Post",'DATA ENTRY'!S53,IF(AND($D$4='DATA ENTRY'!CK53),'DATA ENTRY'!S53,""))))</f>
        <v/>
      </c>
      <c r="M54" s="3" t="str">
        <f>IF('DATA ENTRY'!CK53="","",IF('DATA ENTRY'!E53="","",IF($D$4="All Post",'DATA ENTRY'!E53,IF(AND($D$4='DATA ENTRY'!CK53),'DATA ENTRY'!E53,""))))</f>
        <v/>
      </c>
      <c r="N54" s="3" t="str">
        <f>IF('DATA ENTRY'!CK53="","",IF('DATA ENTRY'!W53="","",IF($D$4="All Post",'DATA ENTRY'!W53,IF(AND($D$4='DATA ENTRY'!CK53),'DATA ENTRY'!W53,""))))</f>
        <v/>
      </c>
      <c r="O54" s="3" t="str">
        <f>IF('DATA ENTRY'!CK53="","",IF('DATA ENTRY'!X53="","",IF($D$4="All Post",'DATA ENTRY'!X53,IF(AND($D$4='DATA ENTRY'!CK53),'DATA ENTRY'!X53,""))))</f>
        <v/>
      </c>
      <c r="P54" s="3" t="str">
        <f>IF('DATA ENTRY'!CK53="","",IF('DATA ENTRY'!G53="","",IF($D$4="All Post",'DATA ENTRY'!G53,IF(AND($D$4='DATA ENTRY'!CK53),'DATA ENTRY'!G53,""))))</f>
        <v/>
      </c>
      <c r="S54">
        <f t="shared" si="0"/>
        <v>0</v>
      </c>
      <c r="T54" t="str">
        <f t="shared" si="1"/>
        <v/>
      </c>
      <c r="BZ54" t="str">
        <f t="shared" si="2"/>
        <v/>
      </c>
      <c r="CA54" t="str">
        <f t="shared" si="3"/>
        <v/>
      </c>
      <c r="CB54" s="224">
        <v>48</v>
      </c>
      <c r="CC54" s="3" t="str">
        <f>IF('DATA ENTRY'!CK53="","",IF('DATA ENTRY'!B53="","",IF(AND($CD$4='DATA ENTRY'!CK53,$CG$4='DATA ENTRY'!D53),'DATA ENTRY'!B53,"")))</f>
        <v/>
      </c>
      <c r="CD54" s="3" t="str">
        <f>IF('DATA ENTRY'!CK53="","",IF('DATA ENTRY'!C53="","",IF(AND($CD$4='DATA ENTRY'!CK53,$CG$4='DATA ENTRY'!D53),'DATA ENTRY'!C53,"")))</f>
        <v/>
      </c>
      <c r="CE54" s="4" t="str">
        <f>IF('DATA ENTRY'!CK53="","",IF('DATA ENTRY'!I53="","",IF(AND($CD$4='DATA ENTRY'!CK53,$CG$4='DATA ENTRY'!D53),'DATA ENTRY'!I53,"")))</f>
        <v/>
      </c>
      <c r="CF54" s="4" t="str">
        <f>IF('DATA ENTRY'!CK53="","",IF('DATA ENTRY'!CK53="","",IF(AND($CD$4='DATA ENTRY'!CK53,$CG$4='DATA ENTRY'!D53),'DATA ENTRY'!CK53,"")))</f>
        <v/>
      </c>
      <c r="CG54" s="3" t="str">
        <f>IF('DATA ENTRY'!CK53="","",IF('DATA ENTRY'!N53="","",IF(AND($CD$4='DATA ENTRY'!CK53,$CG$4='DATA ENTRY'!D53),'DATA ENTRY'!N53,"")))</f>
        <v/>
      </c>
      <c r="CH54" s="107" t="str">
        <f>IF('DATA ENTRY'!CK53="","",IF('DATA ENTRY'!O53="","",IF(AND($CD$4='DATA ENTRY'!CK53,$CG$4='DATA ENTRY'!D53),'DATA ENTRY'!O53,"")))</f>
        <v/>
      </c>
      <c r="CI54" s="3" t="str">
        <f>IF('DATA ENTRY'!CK53="","",IF('DATA ENTRY'!P53="","",IF(AND($CD$4='DATA ENTRY'!CK53,$CG$4='DATA ENTRY'!D53),'DATA ENTRY'!P53,"")))</f>
        <v/>
      </c>
      <c r="CJ54" s="107" t="str">
        <f>IF('DATA ENTRY'!CK53="","",IF('DATA ENTRY'!Q53="","",IF(AND($CD$4='DATA ENTRY'!CK53,$CG$4='DATA ENTRY'!D53),'DATA ENTRY'!Q53,"")))</f>
        <v/>
      </c>
      <c r="CK54" s="3" t="str">
        <f>IF('DATA ENTRY'!CK53="","",IF('DATA ENTRY'!R53="","",IF(AND($CD$4='DATA ENTRY'!CK53,$CG$4='DATA ENTRY'!D53),'DATA ENTRY'!R53,"")))</f>
        <v/>
      </c>
      <c r="CL54" s="3" t="str">
        <f>IF('DATA ENTRY'!CK53="","",IF('DATA ENTRY'!S53="","",IF(AND($CD$4='DATA ENTRY'!CK53,$CG$4='DATA ENTRY'!D53),'DATA ENTRY'!S53,"")))</f>
        <v/>
      </c>
      <c r="CM54" s="3" t="str">
        <f>IF('DATA ENTRY'!CK53="","",IF('DATA ENTRY'!E53="","",IF(AND($CD$4='DATA ENTRY'!CK53,$CG$4='DATA ENTRY'!D53),'DATA ENTRY'!E53,"")))</f>
        <v/>
      </c>
      <c r="CN54" s="3" t="str">
        <f>IF('DATA ENTRY'!CK53="","",IF('DATA ENTRY'!W53="","",IF(AND($CD$4='DATA ENTRY'!CK53,$CG$4='DATA ENTRY'!D53),'DATA ENTRY'!W53,"")))</f>
        <v/>
      </c>
      <c r="CO54" s="3" t="str">
        <f>IF('DATA ENTRY'!CK53="","",IF('DATA ENTRY'!X53="","",IF(AND($CD$4='DATA ENTRY'!CK53,$CG$4='DATA ENTRY'!D53),'DATA ENTRY'!X53,"")))</f>
        <v/>
      </c>
      <c r="CP54" s="108" t="str">
        <f t="shared" si="4"/>
        <v/>
      </c>
      <c r="CQ54" s="108" t="str">
        <f>IF('DATA ENTRY'!CK53="","",IF('DATA ENTRY'!G53="","",IF(AND($CD$4='DATA ENTRY'!CK53,$CG$4='DATA ENTRY'!D53),'DATA ENTRY'!G53,"")))</f>
        <v/>
      </c>
      <c r="CR54" s="230" t="str">
        <f>IF('DATA ENTRY'!CK53="","",IF('DATA ENTRY'!D53="","",IF(AND($CD$4='DATA ENTRY'!CK53,$CG$4='DATA ENTRY'!D53),'DATA ENTRY'!D53,"")))</f>
        <v/>
      </c>
      <c r="CS54">
        <f t="shared" si="5"/>
        <v>0</v>
      </c>
      <c r="CT54">
        <f t="shared" si="6"/>
        <v>0</v>
      </c>
      <c r="CV54" s="139"/>
      <c r="CX54">
        <f t="shared" si="7"/>
        <v>0</v>
      </c>
      <c r="DB54" t="str">
        <f t="shared" si="16"/>
        <v/>
      </c>
      <c r="DC54" t="str">
        <f t="shared" si="17"/>
        <v/>
      </c>
      <c r="DD54" s="224">
        <v>48</v>
      </c>
      <c r="DE54" s="3" t="str">
        <f>IF('DATA ENTRY'!CK53="","",IF('DATA ENTRY'!B53="","",IF(AND($DF$4='DATA ENTRY'!D53),'DATA ENTRY'!B53,"")))</f>
        <v/>
      </c>
      <c r="DF54" s="3" t="str">
        <f>IF('DATA ENTRY'!CK53="","",IF('DATA ENTRY'!C53="","",IF(AND($DF$4='DATA ENTRY'!D53),'DATA ENTRY'!C53,"")))</f>
        <v/>
      </c>
      <c r="DG54" s="4" t="str">
        <f>IF('DATA ENTRY'!CK53="","",IF('DATA ENTRY'!I53="","",IF(AND($DF$4='DATA ENTRY'!D53),'DATA ENTRY'!I53,"")))</f>
        <v/>
      </c>
      <c r="DH54" s="4" t="str">
        <f>IF('DATA ENTRY'!CK53="","",IF('DATA ENTRY'!CK53="","",IF(AND($DF$4='DATA ENTRY'!D53),'DATA ENTRY'!CK53,"")))</f>
        <v/>
      </c>
      <c r="DI54" s="3" t="str">
        <f>IF('DATA ENTRY'!CK53="","",IF('DATA ENTRY'!N53="","",IF(AND($DF$4='DATA ENTRY'!D53),'DATA ENTRY'!N53,"")))</f>
        <v/>
      </c>
      <c r="DJ54" s="107" t="str">
        <f>IF('DATA ENTRY'!CK53="","",IF('DATA ENTRY'!O53="","",IF(AND($DF$4='DATA ENTRY'!D53),'DATA ENTRY'!O53,"")))</f>
        <v/>
      </c>
      <c r="DK54" s="3" t="str">
        <f>IF('DATA ENTRY'!CK53="","",IF('DATA ENTRY'!P53="","",IF(AND($DF$4='DATA ENTRY'!D53),'DATA ENTRY'!P53,"")))</f>
        <v/>
      </c>
      <c r="DL54" s="107" t="str">
        <f>IF('DATA ENTRY'!CK53="","",IF('DATA ENTRY'!Q53="","",IF(AND($DF$4='DATA ENTRY'!D53),'DATA ENTRY'!Q53,"")))</f>
        <v/>
      </c>
      <c r="DM54" s="3" t="str">
        <f>IF('DATA ENTRY'!CK53="","",IF('DATA ENTRY'!R53="","",IF(AND($DF$4='DATA ENTRY'!D53),'DATA ENTRY'!R53,"")))</f>
        <v/>
      </c>
      <c r="DN54" s="107" t="str">
        <f>IF('DATA ENTRY'!CK53="","",IF('DATA ENTRY'!S53="","",IF(AND($DF$4='DATA ENTRY'!D53),'DATA ENTRY'!S53,"")))</f>
        <v/>
      </c>
      <c r="DO54" s="3" t="str">
        <f>IF('DATA ENTRY'!CK53="","",IF('DATA ENTRY'!E53="","",IF(AND($DF$4='DATA ENTRY'!D53),'DATA ENTRY'!E53,"")))</f>
        <v/>
      </c>
      <c r="DP54" s="3" t="str">
        <f>IF('DATA ENTRY'!CK53="","",IF('DATA ENTRY'!D53="","",IF(AND($DF$4='DATA ENTRY'!D53),'DATA ENTRY'!D53,"")))</f>
        <v/>
      </c>
      <c r="DQ54" s="3" t="str">
        <f>IF('DATA ENTRY'!CK53="","",IF('DATA ENTRY'!W53="","",IF(AND($DF$4='DATA ENTRY'!D53),'DATA ENTRY'!W53,"")))</f>
        <v/>
      </c>
      <c r="DR54" s="3" t="str">
        <f>IF('DATA ENTRY'!CK53="","",IF('DATA ENTRY'!X53="","",IF(AND($DF$4='DATA ENTRY'!D53),'DATA ENTRY'!X53,"")))</f>
        <v/>
      </c>
      <c r="DS54" s="108" t="str">
        <f t="shared" si="10"/>
        <v/>
      </c>
      <c r="DT54" s="108" t="str">
        <f>IF('DATA ENTRY'!CK53="","",IF('DATA ENTRY'!D53="","",IF(AND($DF$4='DATA ENTRY'!D53),'DATA ENTRY'!G53,"")))</f>
        <v/>
      </c>
      <c r="DY54">
        <f t="shared" si="11"/>
        <v>0</v>
      </c>
      <c r="EB54" t="str">
        <f t="shared" si="12"/>
        <v/>
      </c>
      <c r="EC54" t="str">
        <f t="shared" si="13"/>
        <v/>
      </c>
      <c r="ED54" s="224">
        <v>48</v>
      </c>
      <c r="EE54" s="3" t="str">
        <f>IF('DATA ENTRY'!CK53="","",IF('DATA ENTRY'!B53="","",IF(AND($EF$4='DATA ENTRY'!G53,$EH$4='DATA ENTRY'!F53),'DATA ENTRY'!B53,"")))</f>
        <v/>
      </c>
      <c r="EF54" s="3" t="str">
        <f>IF('DATA ENTRY'!CK53="","",IF('DATA ENTRY'!C53="","",IF(AND($EF$4='DATA ENTRY'!G53,$EH$4='DATA ENTRY'!F53),'DATA ENTRY'!C53,"")))</f>
        <v/>
      </c>
      <c r="EG54" s="4" t="str">
        <f>IF('DATA ENTRY'!CK53="","",IF('DATA ENTRY'!I53="","",IF(AND($EF$4='DATA ENTRY'!G53,$EH$4='DATA ENTRY'!F53),'DATA ENTRY'!I53,"")))</f>
        <v/>
      </c>
      <c r="EH54" s="4" t="str">
        <f>IF('DATA ENTRY'!CK53="","",IF('DATA ENTRY'!CK53="","",IF(AND($EF$4='DATA ENTRY'!G53,$EH$4='DATA ENTRY'!F53),'DATA ENTRY'!CK53,"")))</f>
        <v/>
      </c>
      <c r="EI54" s="3" t="str">
        <f>IF('DATA ENTRY'!CK53="","",IF('DATA ENTRY'!N53="","",IF(AND($EF$4='DATA ENTRY'!G53,$EH$4='DATA ENTRY'!F53),'DATA ENTRY'!N53,"")))</f>
        <v/>
      </c>
      <c r="EJ54" s="107" t="str">
        <f>IF('DATA ENTRY'!CK53="","",IF('DATA ENTRY'!O53="","",IF(AND($EF$4='DATA ENTRY'!G53,$EH$4='DATA ENTRY'!F53),'DATA ENTRY'!O53,"")))</f>
        <v/>
      </c>
      <c r="EK54" s="3" t="str">
        <f>IF('DATA ENTRY'!CK53="","",IF('DATA ENTRY'!P53="","",IF(AND($EF$4='DATA ENTRY'!G53,$EH$4='DATA ENTRY'!F53),'DATA ENTRY'!P53,"")))</f>
        <v/>
      </c>
      <c r="EL54" s="107" t="str">
        <f>IF('DATA ENTRY'!CK53="","",IF('DATA ENTRY'!Q53="","",IF(AND($EF$4='DATA ENTRY'!G53,$EH$4='DATA ENTRY'!F53),'DATA ENTRY'!Q53,"")))</f>
        <v/>
      </c>
      <c r="EM54" s="3" t="str">
        <f>IF('DATA ENTRY'!CK53="","",IF('DATA ENTRY'!R53="","",IF(AND($EF$4='DATA ENTRY'!G53,$EH$4='DATA ENTRY'!F53),'DATA ENTRY'!R53,"")))</f>
        <v/>
      </c>
      <c r="EN54" s="107" t="str">
        <f>IF('DATA ENTRY'!CK53="","",IF('DATA ENTRY'!S53="","",IF(AND($EF$4='DATA ENTRY'!G53,$EH$4='DATA ENTRY'!F53),'DATA ENTRY'!S53,"")))</f>
        <v/>
      </c>
      <c r="EO54" s="3" t="str">
        <f>IF('DATA ENTRY'!CK53="","",IF('DATA ENTRY'!E53="","",IF(AND($EF$4='DATA ENTRY'!G53,$EH$4='DATA ENTRY'!F53),'DATA ENTRY'!E53,"")))</f>
        <v/>
      </c>
      <c r="EP54" s="3" t="str">
        <f>IF('DATA ENTRY'!CK53="","",IF('DATA ENTRY'!D53="","",IF(AND($EF$4='DATA ENTRY'!G53,$EH$4='DATA ENTRY'!F53),'DATA ENTRY'!D53,"")))</f>
        <v/>
      </c>
      <c r="EQ54" s="3" t="str">
        <f>IF('DATA ENTRY'!CK53="","",IF('DATA ENTRY'!W53="","",IF(AND($EF$4='DATA ENTRY'!G53,$EH$4='DATA ENTRY'!F53),'DATA ENTRY'!W53,"")))</f>
        <v/>
      </c>
      <c r="ER54" s="3" t="str">
        <f>IF('DATA ENTRY'!CK53="","",IF('DATA ENTRY'!X53="","",IF(AND($EF$4='DATA ENTRY'!G53,$EH$4='DATA ENTRY'!F53),'DATA ENTRY'!X53,"")))</f>
        <v/>
      </c>
      <c r="ES54" s="108" t="str">
        <f t="shared" si="14"/>
        <v/>
      </c>
      <c r="ET54" s="108" t="str">
        <f>IF('DATA ENTRY'!CK53="","",IF('DATA ENTRY'!D53="","",IF(AND($EF$4='DATA ENTRY'!G53,$EH$4='DATA ENTRY'!F53),'DATA ENTRY'!G53,"")))</f>
        <v/>
      </c>
      <c r="EY54">
        <f t="shared" si="15"/>
        <v>0</v>
      </c>
    </row>
    <row r="55" spans="1:155">
      <c r="A55" t="str">
        <f>IF(S55=0,"",1+(MAX($A$7:A54)))</f>
        <v/>
      </c>
      <c r="B55" s="224">
        <v>49</v>
      </c>
      <c r="C55" s="3" t="str">
        <f>IF('DATA ENTRY'!CK54="","",IF('DATA ENTRY'!B54="","",IF($D$4="All Post",'DATA ENTRY'!B54,IF(AND($D$4='DATA ENTRY'!CK54),'DATA ENTRY'!B54,""))))</f>
        <v/>
      </c>
      <c r="D55" s="3" t="str">
        <f>IF('DATA ENTRY'!CK54="","",IF('DATA ENTRY'!C54="","",IF($D$4="All Post",'DATA ENTRY'!C54,IF(AND($D$4='DATA ENTRY'!CK54),'DATA ENTRY'!C54,""))))</f>
        <v/>
      </c>
      <c r="E55" s="4" t="str">
        <f>IF('DATA ENTRY'!CK54="","",IF('DATA ENTRY'!I54="","",IF($D$4="All Post",'DATA ENTRY'!I54,IF(AND($D$4='DATA ENTRY'!CK54),'DATA ENTRY'!I54,""))))</f>
        <v/>
      </c>
      <c r="F55" s="4" t="str">
        <f>IF('DATA ENTRY'!CK54="","",IF('DATA ENTRY'!CK54="","",IF($D$4="All Post",'DATA ENTRY'!CK54,IF(AND($D$4='DATA ENTRY'!CK54),'DATA ENTRY'!CK54,""))))</f>
        <v/>
      </c>
      <c r="G55" s="3" t="str">
        <f>IF('DATA ENTRY'!CK54="","",IF('DATA ENTRY'!N54="","",IF($D$4="All Post",'DATA ENTRY'!N54,IF(AND($D$4='DATA ENTRY'!CK54),'DATA ENTRY'!N54,""))))</f>
        <v/>
      </c>
      <c r="H55" s="107" t="str">
        <f>IF('DATA ENTRY'!CK54="","",IF('DATA ENTRY'!O54="","",IF($D$4="All Post",'DATA ENTRY'!O54,IF(AND($D$4='DATA ENTRY'!CK54),'DATA ENTRY'!O54,""))))</f>
        <v/>
      </c>
      <c r="I55" s="3" t="str">
        <f>IF('DATA ENTRY'!CK54="","",IF('DATA ENTRY'!P54="","",IF($D$4="All Post",'DATA ENTRY'!P54,IF(AND($D$4='DATA ENTRY'!CK54),'DATA ENTRY'!P54,""))))</f>
        <v/>
      </c>
      <c r="J55" s="107" t="str">
        <f>IF('DATA ENTRY'!CK54="","",IF('DATA ENTRY'!Q54="","",IF($D$4="All Post",'DATA ENTRY'!Q54,IF(AND($D$4='DATA ENTRY'!CK54),'DATA ENTRY'!Q54,""))))</f>
        <v/>
      </c>
      <c r="K55" s="3" t="str">
        <f>IF('DATA ENTRY'!CK54="","",IF('DATA ENTRY'!R54="","",IF($D$4="All Post",'DATA ENTRY'!R54,IF(AND($D$4='DATA ENTRY'!CK54),'DATA ENTRY'!R54,""))))</f>
        <v/>
      </c>
      <c r="L55" s="3" t="str">
        <f>IF('DATA ENTRY'!CK54="","",IF('DATA ENTRY'!S54="","",IF($D$4="All Post",'DATA ENTRY'!S54,IF(AND($D$4='DATA ENTRY'!CK54),'DATA ENTRY'!S54,""))))</f>
        <v/>
      </c>
      <c r="M55" s="3" t="str">
        <f>IF('DATA ENTRY'!CK54="","",IF('DATA ENTRY'!E54="","",IF($D$4="All Post",'DATA ENTRY'!E54,IF(AND($D$4='DATA ENTRY'!CK54),'DATA ENTRY'!E54,""))))</f>
        <v/>
      </c>
      <c r="N55" s="3" t="str">
        <f>IF('DATA ENTRY'!CK54="","",IF('DATA ENTRY'!W54="","",IF($D$4="All Post",'DATA ENTRY'!W54,IF(AND($D$4='DATA ENTRY'!CK54),'DATA ENTRY'!W54,""))))</f>
        <v/>
      </c>
      <c r="O55" s="3" t="str">
        <f>IF('DATA ENTRY'!CK54="","",IF('DATA ENTRY'!X54="","",IF($D$4="All Post",'DATA ENTRY'!X54,IF(AND($D$4='DATA ENTRY'!CK54),'DATA ENTRY'!X54,""))))</f>
        <v/>
      </c>
      <c r="P55" s="3" t="str">
        <f>IF('DATA ENTRY'!CK54="","",IF('DATA ENTRY'!G54="","",IF($D$4="All Post",'DATA ENTRY'!G54,IF(AND($D$4='DATA ENTRY'!CK54),'DATA ENTRY'!G54,""))))</f>
        <v/>
      </c>
      <c r="S55">
        <f t="shared" si="0"/>
        <v>0</v>
      </c>
      <c r="T55" t="str">
        <f t="shared" si="1"/>
        <v/>
      </c>
      <c r="BZ55" t="str">
        <f t="shared" si="2"/>
        <v/>
      </c>
      <c r="CA55" t="str">
        <f t="shared" si="3"/>
        <v/>
      </c>
      <c r="CB55" s="224">
        <v>49</v>
      </c>
      <c r="CC55" s="3" t="str">
        <f>IF('DATA ENTRY'!CK54="","",IF('DATA ENTRY'!B54="","",IF(AND($CD$4='DATA ENTRY'!CK54,$CG$4='DATA ENTRY'!D54),'DATA ENTRY'!B54,"")))</f>
        <v/>
      </c>
      <c r="CD55" s="3" t="str">
        <f>IF('DATA ENTRY'!CK54="","",IF('DATA ENTRY'!C54="","",IF(AND($CD$4='DATA ENTRY'!CK54,$CG$4='DATA ENTRY'!D54),'DATA ENTRY'!C54,"")))</f>
        <v/>
      </c>
      <c r="CE55" s="4" t="str">
        <f>IF('DATA ENTRY'!CK54="","",IF('DATA ENTRY'!I54="","",IF(AND($CD$4='DATA ENTRY'!CK54,$CG$4='DATA ENTRY'!D54),'DATA ENTRY'!I54,"")))</f>
        <v/>
      </c>
      <c r="CF55" s="4" t="str">
        <f>IF('DATA ENTRY'!CK54="","",IF('DATA ENTRY'!CK54="","",IF(AND($CD$4='DATA ENTRY'!CK54,$CG$4='DATA ENTRY'!D54),'DATA ENTRY'!CK54,"")))</f>
        <v/>
      </c>
      <c r="CG55" s="3" t="str">
        <f>IF('DATA ENTRY'!CK54="","",IF('DATA ENTRY'!N54="","",IF(AND($CD$4='DATA ENTRY'!CK54,$CG$4='DATA ENTRY'!D54),'DATA ENTRY'!N54,"")))</f>
        <v/>
      </c>
      <c r="CH55" s="107" t="str">
        <f>IF('DATA ENTRY'!CK54="","",IF('DATA ENTRY'!O54="","",IF(AND($CD$4='DATA ENTRY'!CK54,$CG$4='DATA ENTRY'!D54),'DATA ENTRY'!O54,"")))</f>
        <v/>
      </c>
      <c r="CI55" s="3" t="str">
        <f>IF('DATA ENTRY'!CK54="","",IF('DATA ENTRY'!P54="","",IF(AND($CD$4='DATA ENTRY'!CK54,$CG$4='DATA ENTRY'!D54),'DATA ENTRY'!P54,"")))</f>
        <v/>
      </c>
      <c r="CJ55" s="107" t="str">
        <f>IF('DATA ENTRY'!CK54="","",IF('DATA ENTRY'!Q54="","",IF(AND($CD$4='DATA ENTRY'!CK54,$CG$4='DATA ENTRY'!D54),'DATA ENTRY'!Q54,"")))</f>
        <v/>
      </c>
      <c r="CK55" s="3" t="str">
        <f>IF('DATA ENTRY'!CK54="","",IF('DATA ENTRY'!R54="","",IF(AND($CD$4='DATA ENTRY'!CK54,$CG$4='DATA ENTRY'!D54),'DATA ENTRY'!R54,"")))</f>
        <v/>
      </c>
      <c r="CL55" s="3" t="str">
        <f>IF('DATA ENTRY'!CK54="","",IF('DATA ENTRY'!S54="","",IF(AND($CD$4='DATA ENTRY'!CK54,$CG$4='DATA ENTRY'!D54),'DATA ENTRY'!S54,"")))</f>
        <v/>
      </c>
      <c r="CM55" s="3" t="str">
        <f>IF('DATA ENTRY'!CK54="","",IF('DATA ENTRY'!E54="","",IF(AND($CD$4='DATA ENTRY'!CK54,$CG$4='DATA ENTRY'!D54),'DATA ENTRY'!E54,"")))</f>
        <v/>
      </c>
      <c r="CN55" s="3" t="str">
        <f>IF('DATA ENTRY'!CK54="","",IF('DATA ENTRY'!W54="","",IF(AND($CD$4='DATA ENTRY'!CK54,$CG$4='DATA ENTRY'!D54),'DATA ENTRY'!W54,"")))</f>
        <v/>
      </c>
      <c r="CO55" s="3" t="str">
        <f>IF('DATA ENTRY'!CK54="","",IF('DATA ENTRY'!X54="","",IF(AND($CD$4='DATA ENTRY'!CK54,$CG$4='DATA ENTRY'!D54),'DATA ENTRY'!X54,"")))</f>
        <v/>
      </c>
      <c r="CP55" s="108" t="str">
        <f t="shared" si="4"/>
        <v/>
      </c>
      <c r="CQ55" s="108" t="str">
        <f>IF('DATA ENTRY'!CK54="","",IF('DATA ENTRY'!G54="","",IF(AND($CD$4='DATA ENTRY'!CK54,$CG$4='DATA ENTRY'!D54),'DATA ENTRY'!G54,"")))</f>
        <v/>
      </c>
      <c r="CR55" s="230" t="str">
        <f>IF('DATA ENTRY'!CK54="","",IF('DATA ENTRY'!D54="","",IF(AND($CD$4='DATA ENTRY'!CK54,$CG$4='DATA ENTRY'!D54),'DATA ENTRY'!D54,"")))</f>
        <v/>
      </c>
      <c r="CS55">
        <f t="shared" si="5"/>
        <v>0</v>
      </c>
      <c r="CT55">
        <f t="shared" si="6"/>
        <v>0</v>
      </c>
      <c r="CV55" s="139"/>
      <c r="CX55">
        <f t="shared" si="7"/>
        <v>0</v>
      </c>
      <c r="DB55" t="str">
        <f t="shared" si="16"/>
        <v/>
      </c>
      <c r="DC55" t="str">
        <f t="shared" si="17"/>
        <v/>
      </c>
      <c r="DD55" s="224">
        <v>49</v>
      </c>
      <c r="DE55" s="3" t="str">
        <f>IF('DATA ENTRY'!CK54="","",IF('DATA ENTRY'!B54="","",IF(AND($DF$4='DATA ENTRY'!D54),'DATA ENTRY'!B54,"")))</f>
        <v/>
      </c>
      <c r="DF55" s="3" t="str">
        <f>IF('DATA ENTRY'!CK54="","",IF('DATA ENTRY'!C54="","",IF(AND($DF$4='DATA ENTRY'!D54),'DATA ENTRY'!C54,"")))</f>
        <v/>
      </c>
      <c r="DG55" s="4" t="str">
        <f>IF('DATA ENTRY'!CK54="","",IF('DATA ENTRY'!I54="","",IF(AND($DF$4='DATA ENTRY'!D54),'DATA ENTRY'!I54,"")))</f>
        <v/>
      </c>
      <c r="DH55" s="4" t="str">
        <f>IF('DATA ENTRY'!CK54="","",IF('DATA ENTRY'!CK54="","",IF(AND($DF$4='DATA ENTRY'!D54),'DATA ENTRY'!CK54,"")))</f>
        <v/>
      </c>
      <c r="DI55" s="3" t="str">
        <f>IF('DATA ENTRY'!CK54="","",IF('DATA ENTRY'!N54="","",IF(AND($DF$4='DATA ENTRY'!D54),'DATA ENTRY'!N54,"")))</f>
        <v/>
      </c>
      <c r="DJ55" s="107" t="str">
        <f>IF('DATA ENTRY'!CK54="","",IF('DATA ENTRY'!O54="","",IF(AND($DF$4='DATA ENTRY'!D54),'DATA ENTRY'!O54,"")))</f>
        <v/>
      </c>
      <c r="DK55" s="3" t="str">
        <f>IF('DATA ENTRY'!CK54="","",IF('DATA ENTRY'!P54="","",IF(AND($DF$4='DATA ENTRY'!D54),'DATA ENTRY'!P54,"")))</f>
        <v/>
      </c>
      <c r="DL55" s="107" t="str">
        <f>IF('DATA ENTRY'!CK54="","",IF('DATA ENTRY'!Q54="","",IF(AND($DF$4='DATA ENTRY'!D54),'DATA ENTRY'!Q54,"")))</f>
        <v/>
      </c>
      <c r="DM55" s="3" t="str">
        <f>IF('DATA ENTRY'!CK54="","",IF('DATA ENTRY'!R54="","",IF(AND($DF$4='DATA ENTRY'!D54),'DATA ENTRY'!R54,"")))</f>
        <v/>
      </c>
      <c r="DN55" s="107" t="str">
        <f>IF('DATA ENTRY'!CK54="","",IF('DATA ENTRY'!S54="","",IF(AND($DF$4='DATA ENTRY'!D54),'DATA ENTRY'!S54,"")))</f>
        <v/>
      </c>
      <c r="DO55" s="3" t="str">
        <f>IF('DATA ENTRY'!CK54="","",IF('DATA ENTRY'!E54="","",IF(AND($DF$4='DATA ENTRY'!D54),'DATA ENTRY'!E54,"")))</f>
        <v/>
      </c>
      <c r="DP55" s="3" t="str">
        <f>IF('DATA ENTRY'!CK54="","",IF('DATA ENTRY'!D54="","",IF(AND($DF$4='DATA ENTRY'!D54),'DATA ENTRY'!D54,"")))</f>
        <v/>
      </c>
      <c r="DQ55" s="3" t="str">
        <f>IF('DATA ENTRY'!CK54="","",IF('DATA ENTRY'!W54="","",IF(AND($DF$4='DATA ENTRY'!D54),'DATA ENTRY'!W54,"")))</f>
        <v/>
      </c>
      <c r="DR55" s="3" t="str">
        <f>IF('DATA ENTRY'!CK54="","",IF('DATA ENTRY'!X54="","",IF(AND($DF$4='DATA ENTRY'!D54),'DATA ENTRY'!X54,"")))</f>
        <v/>
      </c>
      <c r="DS55" s="108" t="str">
        <f t="shared" si="10"/>
        <v/>
      </c>
      <c r="DT55" s="108" t="str">
        <f>IF('DATA ENTRY'!CK54="","",IF('DATA ENTRY'!D54="","",IF(AND($DF$4='DATA ENTRY'!D54),'DATA ENTRY'!G54,"")))</f>
        <v/>
      </c>
      <c r="DY55">
        <f t="shared" si="11"/>
        <v>0</v>
      </c>
      <c r="EB55" t="str">
        <f t="shared" si="12"/>
        <v/>
      </c>
      <c r="EC55" t="str">
        <f t="shared" si="13"/>
        <v/>
      </c>
      <c r="ED55" s="224">
        <v>49</v>
      </c>
      <c r="EE55" s="3" t="str">
        <f>IF('DATA ENTRY'!CK54="","",IF('DATA ENTRY'!B54="","",IF(AND($EF$4='DATA ENTRY'!G54,$EH$4='DATA ENTRY'!F54),'DATA ENTRY'!B54,"")))</f>
        <v/>
      </c>
      <c r="EF55" s="3" t="str">
        <f>IF('DATA ENTRY'!CK54="","",IF('DATA ENTRY'!C54="","",IF(AND($EF$4='DATA ENTRY'!G54,$EH$4='DATA ENTRY'!F54),'DATA ENTRY'!C54,"")))</f>
        <v/>
      </c>
      <c r="EG55" s="4" t="str">
        <f>IF('DATA ENTRY'!CK54="","",IF('DATA ENTRY'!I54="","",IF(AND($EF$4='DATA ENTRY'!G54,$EH$4='DATA ENTRY'!F54),'DATA ENTRY'!I54,"")))</f>
        <v/>
      </c>
      <c r="EH55" s="4" t="str">
        <f>IF('DATA ENTRY'!CK54="","",IF('DATA ENTRY'!CK54="","",IF(AND($EF$4='DATA ENTRY'!G54,$EH$4='DATA ENTRY'!F54),'DATA ENTRY'!CK54,"")))</f>
        <v/>
      </c>
      <c r="EI55" s="3" t="str">
        <f>IF('DATA ENTRY'!CK54="","",IF('DATA ENTRY'!N54="","",IF(AND($EF$4='DATA ENTRY'!G54,$EH$4='DATA ENTRY'!F54),'DATA ENTRY'!N54,"")))</f>
        <v/>
      </c>
      <c r="EJ55" s="107" t="str">
        <f>IF('DATA ENTRY'!CK54="","",IF('DATA ENTRY'!O54="","",IF(AND($EF$4='DATA ENTRY'!G54,$EH$4='DATA ENTRY'!F54),'DATA ENTRY'!O54,"")))</f>
        <v/>
      </c>
      <c r="EK55" s="3" t="str">
        <f>IF('DATA ENTRY'!CK54="","",IF('DATA ENTRY'!P54="","",IF(AND($EF$4='DATA ENTRY'!G54,$EH$4='DATA ENTRY'!F54),'DATA ENTRY'!P54,"")))</f>
        <v/>
      </c>
      <c r="EL55" s="107" t="str">
        <f>IF('DATA ENTRY'!CK54="","",IF('DATA ENTRY'!Q54="","",IF(AND($EF$4='DATA ENTRY'!G54,$EH$4='DATA ENTRY'!F54),'DATA ENTRY'!Q54,"")))</f>
        <v/>
      </c>
      <c r="EM55" s="3" t="str">
        <f>IF('DATA ENTRY'!CK54="","",IF('DATA ENTRY'!R54="","",IF(AND($EF$4='DATA ENTRY'!G54,$EH$4='DATA ENTRY'!F54),'DATA ENTRY'!R54,"")))</f>
        <v/>
      </c>
      <c r="EN55" s="107" t="str">
        <f>IF('DATA ENTRY'!CK54="","",IF('DATA ENTRY'!S54="","",IF(AND($EF$4='DATA ENTRY'!G54,$EH$4='DATA ENTRY'!F54),'DATA ENTRY'!S54,"")))</f>
        <v/>
      </c>
      <c r="EO55" s="3" t="str">
        <f>IF('DATA ENTRY'!CK54="","",IF('DATA ENTRY'!E54="","",IF(AND($EF$4='DATA ENTRY'!G54,$EH$4='DATA ENTRY'!F54),'DATA ENTRY'!E54,"")))</f>
        <v/>
      </c>
      <c r="EP55" s="3" t="str">
        <f>IF('DATA ENTRY'!CK54="","",IF('DATA ENTRY'!D54="","",IF(AND($EF$4='DATA ENTRY'!G54,$EH$4='DATA ENTRY'!F54),'DATA ENTRY'!D54,"")))</f>
        <v/>
      </c>
      <c r="EQ55" s="3" t="str">
        <f>IF('DATA ENTRY'!CK54="","",IF('DATA ENTRY'!W54="","",IF(AND($EF$4='DATA ENTRY'!G54,$EH$4='DATA ENTRY'!F54),'DATA ENTRY'!W54,"")))</f>
        <v/>
      </c>
      <c r="ER55" s="3" t="str">
        <f>IF('DATA ENTRY'!CK54="","",IF('DATA ENTRY'!X54="","",IF(AND($EF$4='DATA ENTRY'!G54,$EH$4='DATA ENTRY'!F54),'DATA ENTRY'!X54,"")))</f>
        <v/>
      </c>
      <c r="ES55" s="108" t="str">
        <f t="shared" si="14"/>
        <v/>
      </c>
      <c r="ET55" s="108" t="str">
        <f>IF('DATA ENTRY'!CK54="","",IF('DATA ENTRY'!D54="","",IF(AND($EF$4='DATA ENTRY'!G54,$EH$4='DATA ENTRY'!F54),'DATA ENTRY'!G54,"")))</f>
        <v/>
      </c>
      <c r="EY55">
        <f t="shared" si="15"/>
        <v>0</v>
      </c>
    </row>
    <row r="56" spans="1:155">
      <c r="A56" t="str">
        <f>IF(S56=0,"",1+(MAX($A$7:A55)))</f>
        <v/>
      </c>
      <c r="B56" s="224">
        <v>50</v>
      </c>
      <c r="C56" s="3" t="str">
        <f>IF('DATA ENTRY'!CK55="","",IF('DATA ENTRY'!B55="","",IF($D$4="All Post",'DATA ENTRY'!B55,IF(AND($D$4='DATA ENTRY'!CK55),'DATA ENTRY'!B55,""))))</f>
        <v/>
      </c>
      <c r="D56" s="3" t="str">
        <f>IF('DATA ENTRY'!CK55="","",IF('DATA ENTRY'!C55="","",IF($D$4="All Post",'DATA ENTRY'!C55,IF(AND($D$4='DATA ENTRY'!CK55),'DATA ENTRY'!C55,""))))</f>
        <v/>
      </c>
      <c r="E56" s="4" t="str">
        <f>IF('DATA ENTRY'!CK55="","",IF('DATA ENTRY'!I55="","",IF($D$4="All Post",'DATA ENTRY'!I55,IF(AND($D$4='DATA ENTRY'!CK55),'DATA ENTRY'!I55,""))))</f>
        <v/>
      </c>
      <c r="F56" s="4" t="str">
        <f>IF('DATA ENTRY'!CK55="","",IF('DATA ENTRY'!CK55="","",IF($D$4="All Post",'DATA ENTRY'!CK55,IF(AND($D$4='DATA ENTRY'!CK55),'DATA ENTRY'!CK55,""))))</f>
        <v/>
      </c>
      <c r="G56" s="3" t="str">
        <f>IF('DATA ENTRY'!CK55="","",IF('DATA ENTRY'!N55="","",IF($D$4="All Post",'DATA ENTRY'!N55,IF(AND($D$4='DATA ENTRY'!CK55),'DATA ENTRY'!N55,""))))</f>
        <v/>
      </c>
      <c r="H56" s="107" t="str">
        <f>IF('DATA ENTRY'!CK55="","",IF('DATA ENTRY'!O55="","",IF($D$4="All Post",'DATA ENTRY'!O55,IF(AND($D$4='DATA ENTRY'!CK55),'DATA ENTRY'!O55,""))))</f>
        <v/>
      </c>
      <c r="I56" s="3" t="str">
        <f>IF('DATA ENTRY'!CK55="","",IF('DATA ENTRY'!P55="","",IF($D$4="All Post",'DATA ENTRY'!P55,IF(AND($D$4='DATA ENTRY'!CK55),'DATA ENTRY'!P55,""))))</f>
        <v/>
      </c>
      <c r="J56" s="107" t="str">
        <f>IF('DATA ENTRY'!CK55="","",IF('DATA ENTRY'!Q55="","",IF($D$4="All Post",'DATA ENTRY'!Q55,IF(AND($D$4='DATA ENTRY'!CK55),'DATA ENTRY'!Q55,""))))</f>
        <v/>
      </c>
      <c r="K56" s="3" t="str">
        <f>IF('DATA ENTRY'!CK55="","",IF('DATA ENTRY'!R55="","",IF($D$4="All Post",'DATA ENTRY'!R55,IF(AND($D$4='DATA ENTRY'!CK55),'DATA ENTRY'!R55,""))))</f>
        <v/>
      </c>
      <c r="L56" s="3" t="str">
        <f>IF('DATA ENTRY'!CK55="","",IF('DATA ENTRY'!S55="","",IF($D$4="All Post",'DATA ENTRY'!S55,IF(AND($D$4='DATA ENTRY'!CK55),'DATA ENTRY'!S55,""))))</f>
        <v/>
      </c>
      <c r="M56" s="3" t="str">
        <f>IF('DATA ENTRY'!CK55="","",IF('DATA ENTRY'!E55="","",IF($D$4="All Post",'DATA ENTRY'!E55,IF(AND($D$4='DATA ENTRY'!CK55),'DATA ENTRY'!E55,""))))</f>
        <v/>
      </c>
      <c r="N56" s="3" t="str">
        <f>IF('DATA ENTRY'!CK55="","",IF('DATA ENTRY'!W55="","",IF($D$4="All Post",'DATA ENTRY'!W55,IF(AND($D$4='DATA ENTRY'!CK55),'DATA ENTRY'!W55,""))))</f>
        <v/>
      </c>
      <c r="O56" s="3" t="str">
        <f>IF('DATA ENTRY'!CK55="","",IF('DATA ENTRY'!X55="","",IF($D$4="All Post",'DATA ENTRY'!X55,IF(AND($D$4='DATA ENTRY'!CK55),'DATA ENTRY'!X55,""))))</f>
        <v/>
      </c>
      <c r="P56" s="3" t="str">
        <f>IF('DATA ENTRY'!CK55="","",IF('DATA ENTRY'!G55="","",IF($D$4="All Post",'DATA ENTRY'!G55,IF(AND($D$4='DATA ENTRY'!CK55),'DATA ENTRY'!G55,""))))</f>
        <v/>
      </c>
      <c r="S56">
        <f t="shared" si="0"/>
        <v>0</v>
      </c>
      <c r="T56" t="str">
        <f t="shared" si="1"/>
        <v/>
      </c>
      <c r="BZ56" t="str">
        <f t="shared" si="2"/>
        <v/>
      </c>
      <c r="CA56" t="str">
        <f t="shared" si="3"/>
        <v/>
      </c>
      <c r="CB56" s="224">
        <v>50</v>
      </c>
      <c r="CC56" s="3" t="str">
        <f>IF('DATA ENTRY'!CK55="","",IF('DATA ENTRY'!B55="","",IF(AND($CD$4='DATA ENTRY'!CK55,$CG$4='DATA ENTRY'!D55),'DATA ENTRY'!B55,"")))</f>
        <v/>
      </c>
      <c r="CD56" s="3" t="str">
        <f>IF('DATA ENTRY'!CK55="","",IF('DATA ENTRY'!C55="","",IF(AND($CD$4='DATA ENTRY'!CK55,$CG$4='DATA ENTRY'!D55),'DATA ENTRY'!C55,"")))</f>
        <v/>
      </c>
      <c r="CE56" s="4" t="str">
        <f>IF('DATA ENTRY'!CK55="","",IF('DATA ENTRY'!I55="","",IF(AND($CD$4='DATA ENTRY'!CK55,$CG$4='DATA ENTRY'!D55),'DATA ENTRY'!I55,"")))</f>
        <v/>
      </c>
      <c r="CF56" s="4" t="str">
        <f>IF('DATA ENTRY'!CK55="","",IF('DATA ENTRY'!CK55="","",IF(AND($CD$4='DATA ENTRY'!CK55,$CG$4='DATA ENTRY'!D55),'DATA ENTRY'!CK55,"")))</f>
        <v/>
      </c>
      <c r="CG56" s="3" t="str">
        <f>IF('DATA ENTRY'!CK55="","",IF('DATA ENTRY'!N55="","",IF(AND($CD$4='DATA ENTRY'!CK55,$CG$4='DATA ENTRY'!D55),'DATA ENTRY'!N55,"")))</f>
        <v/>
      </c>
      <c r="CH56" s="107" t="str">
        <f>IF('DATA ENTRY'!CK55="","",IF('DATA ENTRY'!O55="","",IF(AND($CD$4='DATA ENTRY'!CK55,$CG$4='DATA ENTRY'!D55),'DATA ENTRY'!O55,"")))</f>
        <v/>
      </c>
      <c r="CI56" s="3" t="str">
        <f>IF('DATA ENTRY'!CK55="","",IF('DATA ENTRY'!P55="","",IF(AND($CD$4='DATA ENTRY'!CK55,$CG$4='DATA ENTRY'!D55),'DATA ENTRY'!P55,"")))</f>
        <v/>
      </c>
      <c r="CJ56" s="107" t="str">
        <f>IF('DATA ENTRY'!CK55="","",IF('DATA ENTRY'!Q55="","",IF(AND($CD$4='DATA ENTRY'!CK55,$CG$4='DATA ENTRY'!D55),'DATA ENTRY'!Q55,"")))</f>
        <v/>
      </c>
      <c r="CK56" s="3" t="str">
        <f>IF('DATA ENTRY'!CK55="","",IF('DATA ENTRY'!R55="","",IF(AND($CD$4='DATA ENTRY'!CK55,$CG$4='DATA ENTRY'!D55),'DATA ENTRY'!R55,"")))</f>
        <v/>
      </c>
      <c r="CL56" s="3" t="str">
        <f>IF('DATA ENTRY'!CK55="","",IF('DATA ENTRY'!S55="","",IF(AND($CD$4='DATA ENTRY'!CK55,$CG$4='DATA ENTRY'!D55),'DATA ENTRY'!S55,"")))</f>
        <v/>
      </c>
      <c r="CM56" s="3" t="str">
        <f>IF('DATA ENTRY'!CK55="","",IF('DATA ENTRY'!E55="","",IF(AND($CD$4='DATA ENTRY'!CK55,$CG$4='DATA ENTRY'!D55),'DATA ENTRY'!E55,"")))</f>
        <v/>
      </c>
      <c r="CN56" s="3" t="str">
        <f>IF('DATA ENTRY'!CK55="","",IF('DATA ENTRY'!W55="","",IF(AND($CD$4='DATA ENTRY'!CK55,$CG$4='DATA ENTRY'!D55),'DATA ENTRY'!W55,"")))</f>
        <v/>
      </c>
      <c r="CO56" s="3" t="str">
        <f>IF('DATA ENTRY'!CK55="","",IF('DATA ENTRY'!X55="","",IF(AND($CD$4='DATA ENTRY'!CK55,$CG$4='DATA ENTRY'!D55),'DATA ENTRY'!X55,"")))</f>
        <v/>
      </c>
      <c r="CP56" s="108" t="str">
        <f t="shared" si="4"/>
        <v/>
      </c>
      <c r="CQ56" s="108" t="str">
        <f>IF('DATA ENTRY'!CK55="","",IF('DATA ENTRY'!G55="","",IF(AND($CD$4='DATA ENTRY'!CK55,$CG$4='DATA ENTRY'!D55),'DATA ENTRY'!G55,"")))</f>
        <v/>
      </c>
      <c r="CR56" s="230" t="str">
        <f>IF('DATA ENTRY'!CK55="","",IF('DATA ENTRY'!D55="","",IF(AND($CD$4='DATA ENTRY'!CK55,$CG$4='DATA ENTRY'!D55),'DATA ENTRY'!D55,"")))</f>
        <v/>
      </c>
      <c r="CS56">
        <f t="shared" si="5"/>
        <v>0</v>
      </c>
      <c r="CT56">
        <f t="shared" si="6"/>
        <v>0</v>
      </c>
      <c r="CV56" s="139"/>
      <c r="CX56">
        <f t="shared" si="7"/>
        <v>0</v>
      </c>
      <c r="DB56" t="str">
        <f t="shared" si="16"/>
        <v/>
      </c>
      <c r="DC56" t="str">
        <f t="shared" si="17"/>
        <v/>
      </c>
      <c r="DD56" s="224">
        <v>50</v>
      </c>
      <c r="DE56" s="3" t="str">
        <f>IF('DATA ENTRY'!CK55="","",IF('DATA ENTRY'!B55="","",IF(AND($DF$4='DATA ENTRY'!D55),'DATA ENTRY'!B55,"")))</f>
        <v/>
      </c>
      <c r="DF56" s="3" t="str">
        <f>IF('DATA ENTRY'!CK55="","",IF('DATA ENTRY'!C55="","",IF(AND($DF$4='DATA ENTRY'!D55),'DATA ENTRY'!C55,"")))</f>
        <v/>
      </c>
      <c r="DG56" s="4" t="str">
        <f>IF('DATA ENTRY'!CK55="","",IF('DATA ENTRY'!I55="","",IF(AND($DF$4='DATA ENTRY'!D55),'DATA ENTRY'!I55,"")))</f>
        <v/>
      </c>
      <c r="DH56" s="4" t="str">
        <f>IF('DATA ENTRY'!CK55="","",IF('DATA ENTRY'!CK55="","",IF(AND($DF$4='DATA ENTRY'!D55),'DATA ENTRY'!CK55,"")))</f>
        <v/>
      </c>
      <c r="DI56" s="3" t="str">
        <f>IF('DATA ENTRY'!CK55="","",IF('DATA ENTRY'!N55="","",IF(AND($DF$4='DATA ENTRY'!D55),'DATA ENTRY'!N55,"")))</f>
        <v/>
      </c>
      <c r="DJ56" s="107" t="str">
        <f>IF('DATA ENTRY'!CK55="","",IF('DATA ENTRY'!O55="","",IF(AND($DF$4='DATA ENTRY'!D55),'DATA ENTRY'!O55,"")))</f>
        <v/>
      </c>
      <c r="DK56" s="3" t="str">
        <f>IF('DATA ENTRY'!CK55="","",IF('DATA ENTRY'!P55="","",IF(AND($DF$4='DATA ENTRY'!D55),'DATA ENTRY'!P55,"")))</f>
        <v/>
      </c>
      <c r="DL56" s="107" t="str">
        <f>IF('DATA ENTRY'!CK55="","",IF('DATA ENTRY'!Q55="","",IF(AND($DF$4='DATA ENTRY'!D55),'DATA ENTRY'!Q55,"")))</f>
        <v/>
      </c>
      <c r="DM56" s="3" t="str">
        <f>IF('DATA ENTRY'!CK55="","",IF('DATA ENTRY'!R55="","",IF(AND($DF$4='DATA ENTRY'!D55),'DATA ENTRY'!R55,"")))</f>
        <v/>
      </c>
      <c r="DN56" s="107" t="str">
        <f>IF('DATA ENTRY'!CK55="","",IF('DATA ENTRY'!S55="","",IF(AND($DF$4='DATA ENTRY'!D55),'DATA ENTRY'!S55,"")))</f>
        <v/>
      </c>
      <c r="DO56" s="3" t="str">
        <f>IF('DATA ENTRY'!CK55="","",IF('DATA ENTRY'!E55="","",IF(AND($DF$4='DATA ENTRY'!D55),'DATA ENTRY'!E55,"")))</f>
        <v/>
      </c>
      <c r="DP56" s="3" t="str">
        <f>IF('DATA ENTRY'!CK55="","",IF('DATA ENTRY'!D55="","",IF(AND($DF$4='DATA ENTRY'!D55),'DATA ENTRY'!D55,"")))</f>
        <v/>
      </c>
      <c r="DQ56" s="3" t="str">
        <f>IF('DATA ENTRY'!CK55="","",IF('DATA ENTRY'!W55="","",IF(AND($DF$4='DATA ENTRY'!D55),'DATA ENTRY'!W55,"")))</f>
        <v/>
      </c>
      <c r="DR56" s="3" t="str">
        <f>IF('DATA ENTRY'!CK55="","",IF('DATA ENTRY'!X55="","",IF(AND($DF$4='DATA ENTRY'!D55),'DATA ENTRY'!X55,"")))</f>
        <v/>
      </c>
      <c r="DS56" s="108" t="str">
        <f t="shared" si="10"/>
        <v/>
      </c>
      <c r="DT56" s="108" t="str">
        <f>IF('DATA ENTRY'!CK55="","",IF('DATA ENTRY'!D55="","",IF(AND($DF$4='DATA ENTRY'!D55),'DATA ENTRY'!G55,"")))</f>
        <v/>
      </c>
      <c r="DY56">
        <f t="shared" si="11"/>
        <v>0</v>
      </c>
      <c r="EB56" t="str">
        <f t="shared" si="12"/>
        <v/>
      </c>
      <c r="EC56" t="str">
        <f t="shared" si="13"/>
        <v/>
      </c>
      <c r="ED56" s="224">
        <v>50</v>
      </c>
      <c r="EE56" s="3" t="str">
        <f>IF('DATA ENTRY'!CK55="","",IF('DATA ENTRY'!B55="","",IF(AND($EF$4='DATA ENTRY'!G55,$EH$4='DATA ENTRY'!F55),'DATA ENTRY'!B55,"")))</f>
        <v/>
      </c>
      <c r="EF56" s="3" t="str">
        <f>IF('DATA ENTRY'!CK55="","",IF('DATA ENTRY'!C55="","",IF(AND($EF$4='DATA ENTRY'!G55,$EH$4='DATA ENTRY'!F55),'DATA ENTRY'!C55,"")))</f>
        <v/>
      </c>
      <c r="EG56" s="4" t="str">
        <f>IF('DATA ENTRY'!CK55="","",IF('DATA ENTRY'!I55="","",IF(AND($EF$4='DATA ENTRY'!G55,$EH$4='DATA ENTRY'!F55),'DATA ENTRY'!I55,"")))</f>
        <v/>
      </c>
      <c r="EH56" s="4" t="str">
        <f>IF('DATA ENTRY'!CK55="","",IF('DATA ENTRY'!CK55="","",IF(AND($EF$4='DATA ENTRY'!G55,$EH$4='DATA ENTRY'!F55),'DATA ENTRY'!CK55,"")))</f>
        <v/>
      </c>
      <c r="EI56" s="3" t="str">
        <f>IF('DATA ENTRY'!CK55="","",IF('DATA ENTRY'!N55="","",IF(AND($EF$4='DATA ENTRY'!G55,$EH$4='DATA ENTRY'!F55),'DATA ENTRY'!N55,"")))</f>
        <v/>
      </c>
      <c r="EJ56" s="107" t="str">
        <f>IF('DATA ENTRY'!CK55="","",IF('DATA ENTRY'!O55="","",IF(AND($EF$4='DATA ENTRY'!G55,$EH$4='DATA ENTRY'!F55),'DATA ENTRY'!O55,"")))</f>
        <v/>
      </c>
      <c r="EK56" s="3" t="str">
        <f>IF('DATA ENTRY'!CK55="","",IF('DATA ENTRY'!P55="","",IF(AND($EF$4='DATA ENTRY'!G55,$EH$4='DATA ENTRY'!F55),'DATA ENTRY'!P55,"")))</f>
        <v/>
      </c>
      <c r="EL56" s="107" t="str">
        <f>IF('DATA ENTRY'!CK55="","",IF('DATA ENTRY'!Q55="","",IF(AND($EF$4='DATA ENTRY'!G55,$EH$4='DATA ENTRY'!F55),'DATA ENTRY'!Q55,"")))</f>
        <v/>
      </c>
      <c r="EM56" s="3" t="str">
        <f>IF('DATA ENTRY'!CK55="","",IF('DATA ENTRY'!R55="","",IF(AND($EF$4='DATA ENTRY'!G55,$EH$4='DATA ENTRY'!F55),'DATA ENTRY'!R55,"")))</f>
        <v/>
      </c>
      <c r="EN56" s="107" t="str">
        <f>IF('DATA ENTRY'!CK55="","",IF('DATA ENTRY'!S55="","",IF(AND($EF$4='DATA ENTRY'!G55,$EH$4='DATA ENTRY'!F55),'DATA ENTRY'!S55,"")))</f>
        <v/>
      </c>
      <c r="EO56" s="3" t="str">
        <f>IF('DATA ENTRY'!CK55="","",IF('DATA ENTRY'!E55="","",IF(AND($EF$4='DATA ENTRY'!G55,$EH$4='DATA ENTRY'!F55),'DATA ENTRY'!E55,"")))</f>
        <v/>
      </c>
      <c r="EP56" s="3" t="str">
        <f>IF('DATA ENTRY'!CK55="","",IF('DATA ENTRY'!D55="","",IF(AND($EF$4='DATA ENTRY'!G55,$EH$4='DATA ENTRY'!F55),'DATA ENTRY'!D55,"")))</f>
        <v/>
      </c>
      <c r="EQ56" s="3" t="str">
        <f>IF('DATA ENTRY'!CK55="","",IF('DATA ENTRY'!W55="","",IF(AND($EF$4='DATA ENTRY'!G55,$EH$4='DATA ENTRY'!F55),'DATA ENTRY'!W55,"")))</f>
        <v/>
      </c>
      <c r="ER56" s="3" t="str">
        <f>IF('DATA ENTRY'!CK55="","",IF('DATA ENTRY'!X55="","",IF(AND($EF$4='DATA ENTRY'!G55,$EH$4='DATA ENTRY'!F55),'DATA ENTRY'!X55,"")))</f>
        <v/>
      </c>
      <c r="ES56" s="108" t="str">
        <f t="shared" si="14"/>
        <v/>
      </c>
      <c r="ET56" s="108" t="str">
        <f>IF('DATA ENTRY'!CK55="","",IF('DATA ENTRY'!D55="","",IF(AND($EF$4='DATA ENTRY'!G55,$EH$4='DATA ENTRY'!F55),'DATA ENTRY'!G55,"")))</f>
        <v/>
      </c>
      <c r="EY56">
        <f t="shared" si="15"/>
        <v>0</v>
      </c>
    </row>
    <row r="57" spans="1:155">
      <c r="A57" t="str">
        <f>IF(S57=0,"",1+(MAX($A$7:A56)))</f>
        <v/>
      </c>
      <c r="B57" s="224">
        <v>51</v>
      </c>
      <c r="C57" s="3" t="str">
        <f>IF('DATA ENTRY'!CK56="","",IF('DATA ENTRY'!B56="","",IF($D$4="All Post",'DATA ENTRY'!B56,IF(AND($D$4='DATA ENTRY'!CK56),'DATA ENTRY'!B56,""))))</f>
        <v/>
      </c>
      <c r="D57" s="3" t="str">
        <f>IF('DATA ENTRY'!CK56="","",IF('DATA ENTRY'!C56="","",IF($D$4="All Post",'DATA ENTRY'!C56,IF(AND($D$4='DATA ENTRY'!CK56),'DATA ENTRY'!C56,""))))</f>
        <v/>
      </c>
      <c r="E57" s="4" t="str">
        <f>IF('DATA ENTRY'!CK56="","",IF('DATA ENTRY'!I56="","",IF($D$4="All Post",'DATA ENTRY'!I56,IF(AND($D$4='DATA ENTRY'!CK56),'DATA ENTRY'!I56,""))))</f>
        <v/>
      </c>
      <c r="F57" s="4" t="str">
        <f>IF('DATA ENTRY'!CK56="","",IF('DATA ENTRY'!CK56="","",IF($D$4="All Post",'DATA ENTRY'!CK56,IF(AND($D$4='DATA ENTRY'!CK56),'DATA ENTRY'!CK56,""))))</f>
        <v/>
      </c>
      <c r="G57" s="3" t="str">
        <f>IF('DATA ENTRY'!CK56="","",IF('DATA ENTRY'!N56="","",IF($D$4="All Post",'DATA ENTRY'!N56,IF(AND($D$4='DATA ENTRY'!CK56),'DATA ENTRY'!N56,""))))</f>
        <v/>
      </c>
      <c r="H57" s="107" t="str">
        <f>IF('DATA ENTRY'!CK56="","",IF('DATA ENTRY'!O56="","",IF($D$4="All Post",'DATA ENTRY'!O56,IF(AND($D$4='DATA ENTRY'!CK56),'DATA ENTRY'!O56,""))))</f>
        <v/>
      </c>
      <c r="I57" s="3" t="str">
        <f>IF('DATA ENTRY'!CK56="","",IF('DATA ENTRY'!P56="","",IF($D$4="All Post",'DATA ENTRY'!P56,IF(AND($D$4='DATA ENTRY'!CK56),'DATA ENTRY'!P56,""))))</f>
        <v/>
      </c>
      <c r="J57" s="107" t="str">
        <f>IF('DATA ENTRY'!CK56="","",IF('DATA ENTRY'!Q56="","",IF($D$4="All Post",'DATA ENTRY'!Q56,IF(AND($D$4='DATA ENTRY'!CK56),'DATA ENTRY'!Q56,""))))</f>
        <v/>
      </c>
      <c r="K57" s="3" t="str">
        <f>IF('DATA ENTRY'!CK56="","",IF('DATA ENTRY'!R56="","",IF($D$4="All Post",'DATA ENTRY'!R56,IF(AND($D$4='DATA ENTRY'!CK56),'DATA ENTRY'!R56,""))))</f>
        <v/>
      </c>
      <c r="L57" s="3" t="str">
        <f>IF('DATA ENTRY'!CK56="","",IF('DATA ENTRY'!S56="","",IF($D$4="All Post",'DATA ENTRY'!S56,IF(AND($D$4='DATA ENTRY'!CK56),'DATA ENTRY'!S56,""))))</f>
        <v/>
      </c>
      <c r="M57" s="3" t="str">
        <f>IF('DATA ENTRY'!CK56="","",IF('DATA ENTRY'!E56="","",IF($D$4="All Post",'DATA ENTRY'!E56,IF(AND($D$4='DATA ENTRY'!CK56),'DATA ENTRY'!E56,""))))</f>
        <v/>
      </c>
      <c r="N57" s="3" t="str">
        <f>IF('DATA ENTRY'!CK56="","",IF('DATA ENTRY'!W56="","",IF($D$4="All Post",'DATA ENTRY'!W56,IF(AND($D$4='DATA ENTRY'!CK56),'DATA ENTRY'!W56,""))))</f>
        <v/>
      </c>
      <c r="O57" s="3" t="str">
        <f>IF('DATA ENTRY'!CK56="","",IF('DATA ENTRY'!X56="","",IF($D$4="All Post",'DATA ENTRY'!X56,IF(AND($D$4='DATA ENTRY'!CK56),'DATA ENTRY'!X56,""))))</f>
        <v/>
      </c>
      <c r="P57" s="3" t="str">
        <f>IF('DATA ENTRY'!CK56="","",IF('DATA ENTRY'!G56="","",IF($D$4="All Post",'DATA ENTRY'!G56,IF(AND($D$4='DATA ENTRY'!CK56),'DATA ENTRY'!G56,""))))</f>
        <v/>
      </c>
      <c r="S57">
        <f t="shared" si="0"/>
        <v>0</v>
      </c>
      <c r="T57" t="str">
        <f t="shared" si="1"/>
        <v/>
      </c>
      <c r="BZ57" t="str">
        <f t="shared" si="2"/>
        <v/>
      </c>
      <c r="CA57" t="str">
        <f t="shared" si="3"/>
        <v/>
      </c>
      <c r="CB57" s="224">
        <v>51</v>
      </c>
      <c r="CC57" s="3" t="str">
        <f>IF('DATA ENTRY'!CK56="","",IF('DATA ENTRY'!B56="","",IF(AND($CD$4='DATA ENTRY'!CK56,$CG$4='DATA ENTRY'!D56),'DATA ENTRY'!B56,"")))</f>
        <v/>
      </c>
      <c r="CD57" s="3" t="str">
        <f>IF('DATA ENTRY'!CK56="","",IF('DATA ENTRY'!C56="","",IF(AND($CD$4='DATA ENTRY'!CK56,$CG$4='DATA ENTRY'!D56),'DATA ENTRY'!C56,"")))</f>
        <v/>
      </c>
      <c r="CE57" s="4" t="str">
        <f>IF('DATA ENTRY'!CK56="","",IF('DATA ENTRY'!I56="","",IF(AND($CD$4='DATA ENTRY'!CK56,$CG$4='DATA ENTRY'!D56),'DATA ENTRY'!I56,"")))</f>
        <v/>
      </c>
      <c r="CF57" s="4" t="str">
        <f>IF('DATA ENTRY'!CK56="","",IF('DATA ENTRY'!CK56="","",IF(AND($CD$4='DATA ENTRY'!CK56,$CG$4='DATA ENTRY'!D56),'DATA ENTRY'!CK56,"")))</f>
        <v/>
      </c>
      <c r="CG57" s="3" t="str">
        <f>IF('DATA ENTRY'!CK56="","",IF('DATA ENTRY'!N56="","",IF(AND($CD$4='DATA ENTRY'!CK56,$CG$4='DATA ENTRY'!D56),'DATA ENTRY'!N56,"")))</f>
        <v/>
      </c>
      <c r="CH57" s="107" t="str">
        <f>IF('DATA ENTRY'!CK56="","",IF('DATA ENTRY'!O56="","",IF(AND($CD$4='DATA ENTRY'!CK56,$CG$4='DATA ENTRY'!D56),'DATA ENTRY'!O56,"")))</f>
        <v/>
      </c>
      <c r="CI57" s="3" t="str">
        <f>IF('DATA ENTRY'!CK56="","",IF('DATA ENTRY'!P56="","",IF(AND($CD$4='DATA ENTRY'!CK56,$CG$4='DATA ENTRY'!D56),'DATA ENTRY'!P56,"")))</f>
        <v/>
      </c>
      <c r="CJ57" s="107" t="str">
        <f>IF('DATA ENTRY'!CK56="","",IF('DATA ENTRY'!Q56="","",IF(AND($CD$4='DATA ENTRY'!CK56,$CG$4='DATA ENTRY'!D56),'DATA ENTRY'!Q56,"")))</f>
        <v/>
      </c>
      <c r="CK57" s="3" t="str">
        <f>IF('DATA ENTRY'!CK56="","",IF('DATA ENTRY'!R56="","",IF(AND($CD$4='DATA ENTRY'!CK56,$CG$4='DATA ENTRY'!D56),'DATA ENTRY'!R56,"")))</f>
        <v/>
      </c>
      <c r="CL57" s="3" t="str">
        <f>IF('DATA ENTRY'!CK56="","",IF('DATA ENTRY'!S56="","",IF(AND($CD$4='DATA ENTRY'!CK56,$CG$4='DATA ENTRY'!D56),'DATA ENTRY'!S56,"")))</f>
        <v/>
      </c>
      <c r="CM57" s="3" t="str">
        <f>IF('DATA ENTRY'!CK56="","",IF('DATA ENTRY'!E56="","",IF(AND($CD$4='DATA ENTRY'!CK56,$CG$4='DATA ENTRY'!D56),'DATA ENTRY'!E56,"")))</f>
        <v/>
      </c>
      <c r="CN57" s="3" t="str">
        <f>IF('DATA ENTRY'!CK56="","",IF('DATA ENTRY'!W56="","",IF(AND($CD$4='DATA ENTRY'!CK56,$CG$4='DATA ENTRY'!D56),'DATA ENTRY'!W56,"")))</f>
        <v/>
      </c>
      <c r="CO57" s="3" t="str">
        <f>IF('DATA ENTRY'!CK56="","",IF('DATA ENTRY'!X56="","",IF(AND($CD$4='DATA ENTRY'!CK56,$CG$4='DATA ENTRY'!D56),'DATA ENTRY'!X56,"")))</f>
        <v/>
      </c>
      <c r="CP57" s="108" t="str">
        <f t="shared" si="4"/>
        <v/>
      </c>
      <c r="CQ57" s="108" t="str">
        <f>IF('DATA ENTRY'!CK56="","",IF('DATA ENTRY'!G56="","",IF(AND($CD$4='DATA ENTRY'!CK56,$CG$4='DATA ENTRY'!D56),'DATA ENTRY'!G56,"")))</f>
        <v/>
      </c>
      <c r="CR57" s="230" t="str">
        <f>IF('DATA ENTRY'!CK56="","",IF('DATA ENTRY'!D56="","",IF(AND($CD$4='DATA ENTRY'!CK56,$CG$4='DATA ENTRY'!D56),'DATA ENTRY'!D56,"")))</f>
        <v/>
      </c>
      <c r="CS57">
        <f t="shared" si="5"/>
        <v>0</v>
      </c>
      <c r="CT57">
        <f t="shared" si="6"/>
        <v>0</v>
      </c>
      <c r="CV57" s="139"/>
      <c r="CX57">
        <f t="shared" si="7"/>
        <v>0</v>
      </c>
      <c r="DB57" t="str">
        <f t="shared" si="16"/>
        <v/>
      </c>
      <c r="DC57" t="str">
        <f t="shared" si="17"/>
        <v/>
      </c>
      <c r="DD57" s="224">
        <v>51</v>
      </c>
      <c r="DE57" s="3" t="str">
        <f>IF('DATA ENTRY'!CK56="","",IF('DATA ENTRY'!B56="","",IF(AND($DF$4='DATA ENTRY'!D56),'DATA ENTRY'!B56,"")))</f>
        <v/>
      </c>
      <c r="DF57" s="3" t="str">
        <f>IF('DATA ENTRY'!CK56="","",IF('DATA ENTRY'!C56="","",IF(AND($DF$4='DATA ENTRY'!D56),'DATA ENTRY'!C56,"")))</f>
        <v/>
      </c>
      <c r="DG57" s="4" t="str">
        <f>IF('DATA ENTRY'!CK56="","",IF('DATA ENTRY'!I56="","",IF(AND($DF$4='DATA ENTRY'!D56),'DATA ENTRY'!I56,"")))</f>
        <v/>
      </c>
      <c r="DH57" s="4" t="str">
        <f>IF('DATA ENTRY'!CK56="","",IF('DATA ENTRY'!CK56="","",IF(AND($DF$4='DATA ENTRY'!D56),'DATA ENTRY'!CK56,"")))</f>
        <v/>
      </c>
      <c r="DI57" s="3" t="str">
        <f>IF('DATA ENTRY'!CK56="","",IF('DATA ENTRY'!N56="","",IF(AND($DF$4='DATA ENTRY'!D56),'DATA ENTRY'!N56,"")))</f>
        <v/>
      </c>
      <c r="DJ57" s="107" t="str">
        <f>IF('DATA ENTRY'!CK56="","",IF('DATA ENTRY'!O56="","",IF(AND($DF$4='DATA ENTRY'!D56),'DATA ENTRY'!O56,"")))</f>
        <v/>
      </c>
      <c r="DK57" s="3" t="str">
        <f>IF('DATA ENTRY'!CK56="","",IF('DATA ENTRY'!P56="","",IF(AND($DF$4='DATA ENTRY'!D56),'DATA ENTRY'!P56,"")))</f>
        <v/>
      </c>
      <c r="DL57" s="107" t="str">
        <f>IF('DATA ENTRY'!CK56="","",IF('DATA ENTRY'!Q56="","",IF(AND($DF$4='DATA ENTRY'!D56),'DATA ENTRY'!Q56,"")))</f>
        <v/>
      </c>
      <c r="DM57" s="3" t="str">
        <f>IF('DATA ENTRY'!CK56="","",IF('DATA ENTRY'!R56="","",IF(AND($DF$4='DATA ENTRY'!D56),'DATA ENTRY'!R56,"")))</f>
        <v/>
      </c>
      <c r="DN57" s="107" t="str">
        <f>IF('DATA ENTRY'!CK56="","",IF('DATA ENTRY'!S56="","",IF(AND($DF$4='DATA ENTRY'!D56),'DATA ENTRY'!S56,"")))</f>
        <v/>
      </c>
      <c r="DO57" s="3" t="str">
        <f>IF('DATA ENTRY'!CK56="","",IF('DATA ENTRY'!E56="","",IF(AND($DF$4='DATA ENTRY'!D56),'DATA ENTRY'!E56,"")))</f>
        <v/>
      </c>
      <c r="DP57" s="3" t="str">
        <f>IF('DATA ENTRY'!CK56="","",IF('DATA ENTRY'!D56="","",IF(AND($DF$4='DATA ENTRY'!D56),'DATA ENTRY'!D56,"")))</f>
        <v/>
      </c>
      <c r="DQ57" s="3" t="str">
        <f>IF('DATA ENTRY'!CK56="","",IF('DATA ENTRY'!W56="","",IF(AND($DF$4='DATA ENTRY'!D56),'DATA ENTRY'!W56,"")))</f>
        <v/>
      </c>
      <c r="DR57" s="3" t="str">
        <f>IF('DATA ENTRY'!CK56="","",IF('DATA ENTRY'!X56="","",IF(AND($DF$4='DATA ENTRY'!D56),'DATA ENTRY'!X56,"")))</f>
        <v/>
      </c>
      <c r="DS57" s="108" t="str">
        <f t="shared" si="10"/>
        <v/>
      </c>
      <c r="DT57" s="108" t="str">
        <f>IF('DATA ENTRY'!CK56="","",IF('DATA ENTRY'!D56="","",IF(AND($DF$4='DATA ENTRY'!D56),'DATA ENTRY'!G56,"")))</f>
        <v/>
      </c>
      <c r="DY57">
        <f t="shared" si="11"/>
        <v>0</v>
      </c>
      <c r="EB57" t="str">
        <f t="shared" si="12"/>
        <v/>
      </c>
      <c r="EC57" t="str">
        <f t="shared" si="13"/>
        <v/>
      </c>
      <c r="ED57" s="224">
        <v>51</v>
      </c>
      <c r="EE57" s="3" t="str">
        <f>IF('DATA ENTRY'!CK56="","",IF('DATA ENTRY'!B56="","",IF(AND($EF$4='DATA ENTRY'!G56,$EH$4='DATA ENTRY'!F56),'DATA ENTRY'!B56,"")))</f>
        <v/>
      </c>
      <c r="EF57" s="3" t="str">
        <f>IF('DATA ENTRY'!CK56="","",IF('DATA ENTRY'!C56="","",IF(AND($EF$4='DATA ENTRY'!G56,$EH$4='DATA ENTRY'!F56),'DATA ENTRY'!C56,"")))</f>
        <v/>
      </c>
      <c r="EG57" s="4" t="str">
        <f>IF('DATA ENTRY'!CK56="","",IF('DATA ENTRY'!I56="","",IF(AND($EF$4='DATA ENTRY'!G56,$EH$4='DATA ENTRY'!F56),'DATA ENTRY'!I56,"")))</f>
        <v/>
      </c>
      <c r="EH57" s="4" t="str">
        <f>IF('DATA ENTRY'!CK56="","",IF('DATA ENTRY'!CK56="","",IF(AND($EF$4='DATA ENTRY'!G56,$EH$4='DATA ENTRY'!F56),'DATA ENTRY'!CK56,"")))</f>
        <v/>
      </c>
      <c r="EI57" s="3" t="str">
        <f>IF('DATA ENTRY'!CK56="","",IF('DATA ENTRY'!N56="","",IF(AND($EF$4='DATA ENTRY'!G56,$EH$4='DATA ENTRY'!F56),'DATA ENTRY'!N56,"")))</f>
        <v/>
      </c>
      <c r="EJ57" s="107" t="str">
        <f>IF('DATA ENTRY'!CK56="","",IF('DATA ENTRY'!O56="","",IF(AND($EF$4='DATA ENTRY'!G56,$EH$4='DATA ENTRY'!F56),'DATA ENTRY'!O56,"")))</f>
        <v/>
      </c>
      <c r="EK57" s="3" t="str">
        <f>IF('DATA ENTRY'!CK56="","",IF('DATA ENTRY'!P56="","",IF(AND($EF$4='DATA ENTRY'!G56,$EH$4='DATA ENTRY'!F56),'DATA ENTRY'!P56,"")))</f>
        <v/>
      </c>
      <c r="EL57" s="107" t="str">
        <f>IF('DATA ENTRY'!CK56="","",IF('DATA ENTRY'!Q56="","",IF(AND($EF$4='DATA ENTRY'!G56,$EH$4='DATA ENTRY'!F56),'DATA ENTRY'!Q56,"")))</f>
        <v/>
      </c>
      <c r="EM57" s="3" t="str">
        <f>IF('DATA ENTRY'!CK56="","",IF('DATA ENTRY'!R56="","",IF(AND($EF$4='DATA ENTRY'!G56,$EH$4='DATA ENTRY'!F56),'DATA ENTRY'!R56,"")))</f>
        <v/>
      </c>
      <c r="EN57" s="107" t="str">
        <f>IF('DATA ENTRY'!CK56="","",IF('DATA ENTRY'!S56="","",IF(AND($EF$4='DATA ENTRY'!G56,$EH$4='DATA ENTRY'!F56),'DATA ENTRY'!S56,"")))</f>
        <v/>
      </c>
      <c r="EO57" s="3" t="str">
        <f>IF('DATA ENTRY'!CK56="","",IF('DATA ENTRY'!E56="","",IF(AND($EF$4='DATA ENTRY'!G56,$EH$4='DATA ENTRY'!F56),'DATA ENTRY'!E56,"")))</f>
        <v/>
      </c>
      <c r="EP57" s="3" t="str">
        <f>IF('DATA ENTRY'!CK56="","",IF('DATA ENTRY'!D56="","",IF(AND($EF$4='DATA ENTRY'!G56,$EH$4='DATA ENTRY'!F56),'DATA ENTRY'!D56,"")))</f>
        <v/>
      </c>
      <c r="EQ57" s="3" t="str">
        <f>IF('DATA ENTRY'!CK56="","",IF('DATA ENTRY'!W56="","",IF(AND($EF$4='DATA ENTRY'!G56,$EH$4='DATA ENTRY'!F56),'DATA ENTRY'!W56,"")))</f>
        <v/>
      </c>
      <c r="ER57" s="3" t="str">
        <f>IF('DATA ENTRY'!CK56="","",IF('DATA ENTRY'!X56="","",IF(AND($EF$4='DATA ENTRY'!G56,$EH$4='DATA ENTRY'!F56),'DATA ENTRY'!X56,"")))</f>
        <v/>
      </c>
      <c r="ES57" s="108" t="str">
        <f t="shared" si="14"/>
        <v/>
      </c>
      <c r="ET57" s="108" t="str">
        <f>IF('DATA ENTRY'!CK56="","",IF('DATA ENTRY'!D56="","",IF(AND($EF$4='DATA ENTRY'!G56,$EH$4='DATA ENTRY'!F56),'DATA ENTRY'!G56,"")))</f>
        <v/>
      </c>
      <c r="EY57">
        <f t="shared" si="15"/>
        <v>0</v>
      </c>
    </row>
    <row r="58" spans="1:155">
      <c r="A58" t="str">
        <f>IF(S58=0,"",1+(MAX($A$7:A57)))</f>
        <v/>
      </c>
      <c r="B58" s="224">
        <v>52</v>
      </c>
      <c r="C58" s="3" t="str">
        <f>IF('DATA ENTRY'!CK57="","",IF('DATA ENTRY'!B57="","",IF($D$4="All Post",'DATA ENTRY'!B57,IF(AND($D$4='DATA ENTRY'!CK57),'DATA ENTRY'!B57,""))))</f>
        <v/>
      </c>
      <c r="D58" s="3" t="str">
        <f>IF('DATA ENTRY'!CK57="","",IF('DATA ENTRY'!C57="","",IF($D$4="All Post",'DATA ENTRY'!C57,IF(AND($D$4='DATA ENTRY'!CK57),'DATA ENTRY'!C57,""))))</f>
        <v/>
      </c>
      <c r="E58" s="4" t="str">
        <f>IF('DATA ENTRY'!CK57="","",IF('DATA ENTRY'!I57="","",IF($D$4="All Post",'DATA ENTRY'!I57,IF(AND($D$4='DATA ENTRY'!CK57),'DATA ENTRY'!I57,""))))</f>
        <v/>
      </c>
      <c r="F58" s="4" t="str">
        <f>IF('DATA ENTRY'!CK57="","",IF('DATA ENTRY'!CK57="","",IF($D$4="All Post",'DATA ENTRY'!CK57,IF(AND($D$4='DATA ENTRY'!CK57),'DATA ENTRY'!CK57,""))))</f>
        <v/>
      </c>
      <c r="G58" s="3" t="str">
        <f>IF('DATA ENTRY'!CK57="","",IF('DATA ENTRY'!N57="","",IF($D$4="All Post",'DATA ENTRY'!N57,IF(AND($D$4='DATA ENTRY'!CK57),'DATA ENTRY'!N57,""))))</f>
        <v/>
      </c>
      <c r="H58" s="107" t="str">
        <f>IF('DATA ENTRY'!CK57="","",IF('DATA ENTRY'!O57="","",IF($D$4="All Post",'DATA ENTRY'!O57,IF(AND($D$4='DATA ENTRY'!CK57),'DATA ENTRY'!O57,""))))</f>
        <v/>
      </c>
      <c r="I58" s="3" t="str">
        <f>IF('DATA ENTRY'!CK57="","",IF('DATA ENTRY'!P57="","",IF($D$4="All Post",'DATA ENTRY'!P57,IF(AND($D$4='DATA ENTRY'!CK57),'DATA ENTRY'!P57,""))))</f>
        <v/>
      </c>
      <c r="J58" s="107" t="str">
        <f>IF('DATA ENTRY'!CK57="","",IF('DATA ENTRY'!Q57="","",IF($D$4="All Post",'DATA ENTRY'!Q57,IF(AND($D$4='DATA ENTRY'!CK57),'DATA ENTRY'!Q57,""))))</f>
        <v/>
      </c>
      <c r="K58" s="3" t="str">
        <f>IF('DATA ENTRY'!CK57="","",IF('DATA ENTRY'!R57="","",IF($D$4="All Post",'DATA ENTRY'!R57,IF(AND($D$4='DATA ENTRY'!CK57),'DATA ENTRY'!R57,""))))</f>
        <v/>
      </c>
      <c r="L58" s="3" t="str">
        <f>IF('DATA ENTRY'!CK57="","",IF('DATA ENTRY'!S57="","",IF($D$4="All Post",'DATA ENTRY'!S57,IF(AND($D$4='DATA ENTRY'!CK57),'DATA ENTRY'!S57,""))))</f>
        <v/>
      </c>
      <c r="M58" s="3" t="str">
        <f>IF('DATA ENTRY'!CK57="","",IF('DATA ENTRY'!E57="","",IF($D$4="All Post",'DATA ENTRY'!E57,IF(AND($D$4='DATA ENTRY'!CK57),'DATA ENTRY'!E57,""))))</f>
        <v/>
      </c>
      <c r="N58" s="3" t="str">
        <f>IF('DATA ENTRY'!CK57="","",IF('DATA ENTRY'!W57="","",IF($D$4="All Post",'DATA ENTRY'!W57,IF(AND($D$4='DATA ENTRY'!CK57),'DATA ENTRY'!W57,""))))</f>
        <v/>
      </c>
      <c r="O58" s="3" t="str">
        <f>IF('DATA ENTRY'!CK57="","",IF('DATA ENTRY'!X57="","",IF($D$4="All Post",'DATA ENTRY'!X57,IF(AND($D$4='DATA ENTRY'!CK57),'DATA ENTRY'!X57,""))))</f>
        <v/>
      </c>
      <c r="P58" s="3" t="str">
        <f>IF('DATA ENTRY'!CK57="","",IF('DATA ENTRY'!G57="","",IF($D$4="All Post",'DATA ENTRY'!G57,IF(AND($D$4='DATA ENTRY'!CK57),'DATA ENTRY'!G57,""))))</f>
        <v/>
      </c>
      <c r="S58">
        <f t="shared" si="0"/>
        <v>0</v>
      </c>
      <c r="T58" t="str">
        <f t="shared" si="1"/>
        <v/>
      </c>
      <c r="BZ58" t="str">
        <f t="shared" si="2"/>
        <v/>
      </c>
      <c r="CA58" t="str">
        <f t="shared" si="3"/>
        <v/>
      </c>
      <c r="CB58" s="224">
        <v>52</v>
      </c>
      <c r="CC58" s="3" t="str">
        <f>IF('DATA ENTRY'!CK57="","",IF('DATA ENTRY'!B57="","",IF(AND($CD$4='DATA ENTRY'!CK57,$CG$4='DATA ENTRY'!D57),'DATA ENTRY'!B57,"")))</f>
        <v/>
      </c>
      <c r="CD58" s="3" t="str">
        <f>IF('DATA ENTRY'!CK57="","",IF('DATA ENTRY'!C57="","",IF(AND($CD$4='DATA ENTRY'!CK57,$CG$4='DATA ENTRY'!D57),'DATA ENTRY'!C57,"")))</f>
        <v/>
      </c>
      <c r="CE58" s="4" t="str">
        <f>IF('DATA ENTRY'!CK57="","",IF('DATA ENTRY'!I57="","",IF(AND($CD$4='DATA ENTRY'!CK57,$CG$4='DATA ENTRY'!D57),'DATA ENTRY'!I57,"")))</f>
        <v/>
      </c>
      <c r="CF58" s="4" t="str">
        <f>IF('DATA ENTRY'!CK57="","",IF('DATA ENTRY'!CK57="","",IF(AND($CD$4='DATA ENTRY'!CK57,$CG$4='DATA ENTRY'!D57),'DATA ENTRY'!CK57,"")))</f>
        <v/>
      </c>
      <c r="CG58" s="3" t="str">
        <f>IF('DATA ENTRY'!CK57="","",IF('DATA ENTRY'!N57="","",IF(AND($CD$4='DATA ENTRY'!CK57,$CG$4='DATA ENTRY'!D57),'DATA ENTRY'!N57,"")))</f>
        <v/>
      </c>
      <c r="CH58" s="107" t="str">
        <f>IF('DATA ENTRY'!CK57="","",IF('DATA ENTRY'!O57="","",IF(AND($CD$4='DATA ENTRY'!CK57,$CG$4='DATA ENTRY'!D57),'DATA ENTRY'!O57,"")))</f>
        <v/>
      </c>
      <c r="CI58" s="3" t="str">
        <f>IF('DATA ENTRY'!CK57="","",IF('DATA ENTRY'!P57="","",IF(AND($CD$4='DATA ENTRY'!CK57,$CG$4='DATA ENTRY'!D57),'DATA ENTRY'!P57,"")))</f>
        <v/>
      </c>
      <c r="CJ58" s="107" t="str">
        <f>IF('DATA ENTRY'!CK57="","",IF('DATA ENTRY'!Q57="","",IF(AND($CD$4='DATA ENTRY'!CK57,$CG$4='DATA ENTRY'!D57),'DATA ENTRY'!Q57,"")))</f>
        <v/>
      </c>
      <c r="CK58" s="3" t="str">
        <f>IF('DATA ENTRY'!CK57="","",IF('DATA ENTRY'!R57="","",IF(AND($CD$4='DATA ENTRY'!CK57,$CG$4='DATA ENTRY'!D57),'DATA ENTRY'!R57,"")))</f>
        <v/>
      </c>
      <c r="CL58" s="3" t="str">
        <f>IF('DATA ENTRY'!CK57="","",IF('DATA ENTRY'!S57="","",IF(AND($CD$4='DATA ENTRY'!CK57,$CG$4='DATA ENTRY'!D57),'DATA ENTRY'!S57,"")))</f>
        <v/>
      </c>
      <c r="CM58" s="3" t="str">
        <f>IF('DATA ENTRY'!CK57="","",IF('DATA ENTRY'!E57="","",IF(AND($CD$4='DATA ENTRY'!CK57,$CG$4='DATA ENTRY'!D57),'DATA ENTRY'!E57,"")))</f>
        <v/>
      </c>
      <c r="CN58" s="3" t="str">
        <f>IF('DATA ENTRY'!CK57="","",IF('DATA ENTRY'!W57="","",IF(AND($CD$4='DATA ENTRY'!CK57,$CG$4='DATA ENTRY'!D57),'DATA ENTRY'!W57,"")))</f>
        <v/>
      </c>
      <c r="CO58" s="3" t="str">
        <f>IF('DATA ENTRY'!CK57="","",IF('DATA ENTRY'!X57="","",IF(AND($CD$4='DATA ENTRY'!CK57,$CG$4='DATA ENTRY'!D57),'DATA ENTRY'!X57,"")))</f>
        <v/>
      </c>
      <c r="CP58" s="108" t="str">
        <f t="shared" si="4"/>
        <v/>
      </c>
      <c r="CQ58" s="108" t="str">
        <f>IF('DATA ENTRY'!CK57="","",IF('DATA ENTRY'!G57="","",IF(AND($CD$4='DATA ENTRY'!CK57,$CG$4='DATA ENTRY'!D57),'DATA ENTRY'!G57,"")))</f>
        <v/>
      </c>
      <c r="CR58" s="230" t="str">
        <f>IF('DATA ENTRY'!CK57="","",IF('DATA ENTRY'!D57="","",IF(AND($CD$4='DATA ENTRY'!CK57,$CG$4='DATA ENTRY'!D57),'DATA ENTRY'!D57,"")))</f>
        <v/>
      </c>
      <c r="CS58">
        <f t="shared" si="5"/>
        <v>0</v>
      </c>
      <c r="CT58">
        <f t="shared" si="6"/>
        <v>0</v>
      </c>
      <c r="CV58" s="139"/>
      <c r="CX58">
        <f t="shared" si="7"/>
        <v>0</v>
      </c>
      <c r="DB58" t="str">
        <f t="shared" si="16"/>
        <v/>
      </c>
      <c r="DC58" t="str">
        <f t="shared" si="17"/>
        <v/>
      </c>
      <c r="DD58" s="224">
        <v>52</v>
      </c>
      <c r="DE58" s="3" t="str">
        <f>IF('DATA ENTRY'!CK57="","",IF('DATA ENTRY'!B57="","",IF(AND($DF$4='DATA ENTRY'!D57),'DATA ENTRY'!B57,"")))</f>
        <v/>
      </c>
      <c r="DF58" s="3" t="str">
        <f>IF('DATA ENTRY'!CK57="","",IF('DATA ENTRY'!C57="","",IF(AND($DF$4='DATA ENTRY'!D57),'DATA ENTRY'!C57,"")))</f>
        <v/>
      </c>
      <c r="DG58" s="4" t="str">
        <f>IF('DATA ENTRY'!CK57="","",IF('DATA ENTRY'!I57="","",IF(AND($DF$4='DATA ENTRY'!D57),'DATA ENTRY'!I57,"")))</f>
        <v/>
      </c>
      <c r="DH58" s="4" t="str">
        <f>IF('DATA ENTRY'!CK57="","",IF('DATA ENTRY'!CK57="","",IF(AND($DF$4='DATA ENTRY'!D57),'DATA ENTRY'!CK57,"")))</f>
        <v/>
      </c>
      <c r="DI58" s="3" t="str">
        <f>IF('DATA ENTRY'!CK57="","",IF('DATA ENTRY'!N57="","",IF(AND($DF$4='DATA ENTRY'!D57),'DATA ENTRY'!N57,"")))</f>
        <v/>
      </c>
      <c r="DJ58" s="107" t="str">
        <f>IF('DATA ENTRY'!CK57="","",IF('DATA ENTRY'!O57="","",IF(AND($DF$4='DATA ENTRY'!D57),'DATA ENTRY'!O57,"")))</f>
        <v/>
      </c>
      <c r="DK58" s="3" t="str">
        <f>IF('DATA ENTRY'!CK57="","",IF('DATA ENTRY'!P57="","",IF(AND($DF$4='DATA ENTRY'!D57),'DATA ENTRY'!P57,"")))</f>
        <v/>
      </c>
      <c r="DL58" s="107" t="str">
        <f>IF('DATA ENTRY'!CK57="","",IF('DATA ENTRY'!Q57="","",IF(AND($DF$4='DATA ENTRY'!D57),'DATA ENTRY'!Q57,"")))</f>
        <v/>
      </c>
      <c r="DM58" s="3" t="str">
        <f>IF('DATA ENTRY'!CK57="","",IF('DATA ENTRY'!R57="","",IF(AND($DF$4='DATA ENTRY'!D57),'DATA ENTRY'!R57,"")))</f>
        <v/>
      </c>
      <c r="DN58" s="107" t="str">
        <f>IF('DATA ENTRY'!CK57="","",IF('DATA ENTRY'!S57="","",IF(AND($DF$4='DATA ENTRY'!D57),'DATA ENTRY'!S57,"")))</f>
        <v/>
      </c>
      <c r="DO58" s="3" t="str">
        <f>IF('DATA ENTRY'!CK57="","",IF('DATA ENTRY'!E57="","",IF(AND($DF$4='DATA ENTRY'!D57),'DATA ENTRY'!E57,"")))</f>
        <v/>
      </c>
      <c r="DP58" s="3" t="str">
        <f>IF('DATA ENTRY'!CK57="","",IF('DATA ENTRY'!D57="","",IF(AND($DF$4='DATA ENTRY'!D57),'DATA ENTRY'!D57,"")))</f>
        <v/>
      </c>
      <c r="DQ58" s="3" t="str">
        <f>IF('DATA ENTRY'!CK57="","",IF('DATA ENTRY'!W57="","",IF(AND($DF$4='DATA ENTRY'!D57),'DATA ENTRY'!W57,"")))</f>
        <v/>
      </c>
      <c r="DR58" s="3" t="str">
        <f>IF('DATA ENTRY'!CK57="","",IF('DATA ENTRY'!X57="","",IF(AND($DF$4='DATA ENTRY'!D57),'DATA ENTRY'!X57,"")))</f>
        <v/>
      </c>
      <c r="DS58" s="108" t="str">
        <f t="shared" si="10"/>
        <v/>
      </c>
      <c r="DT58" s="108" t="str">
        <f>IF('DATA ENTRY'!CK57="","",IF('DATA ENTRY'!D57="","",IF(AND($DF$4='DATA ENTRY'!D57),'DATA ENTRY'!G57,"")))</f>
        <v/>
      </c>
      <c r="DY58">
        <f t="shared" si="11"/>
        <v>0</v>
      </c>
      <c r="EB58" t="str">
        <f t="shared" si="12"/>
        <v/>
      </c>
      <c r="EC58" t="str">
        <f t="shared" si="13"/>
        <v/>
      </c>
      <c r="ED58" s="224">
        <v>52</v>
      </c>
      <c r="EE58" s="3" t="str">
        <f>IF('DATA ENTRY'!CK57="","",IF('DATA ENTRY'!B57="","",IF(AND($EF$4='DATA ENTRY'!G57,$EH$4='DATA ENTRY'!F57),'DATA ENTRY'!B57,"")))</f>
        <v/>
      </c>
      <c r="EF58" s="3" t="str">
        <f>IF('DATA ENTRY'!CK57="","",IF('DATA ENTRY'!C57="","",IF(AND($EF$4='DATA ENTRY'!G57,$EH$4='DATA ENTRY'!F57),'DATA ENTRY'!C57,"")))</f>
        <v/>
      </c>
      <c r="EG58" s="4" t="str">
        <f>IF('DATA ENTRY'!CK57="","",IF('DATA ENTRY'!I57="","",IF(AND($EF$4='DATA ENTRY'!G57,$EH$4='DATA ENTRY'!F57),'DATA ENTRY'!I57,"")))</f>
        <v/>
      </c>
      <c r="EH58" s="4" t="str">
        <f>IF('DATA ENTRY'!CK57="","",IF('DATA ENTRY'!CK57="","",IF(AND($EF$4='DATA ENTRY'!G57,$EH$4='DATA ENTRY'!F57),'DATA ENTRY'!CK57,"")))</f>
        <v/>
      </c>
      <c r="EI58" s="3" t="str">
        <f>IF('DATA ENTRY'!CK57="","",IF('DATA ENTRY'!N57="","",IF(AND($EF$4='DATA ENTRY'!G57,$EH$4='DATA ENTRY'!F57),'DATA ENTRY'!N57,"")))</f>
        <v/>
      </c>
      <c r="EJ58" s="107" t="str">
        <f>IF('DATA ENTRY'!CK57="","",IF('DATA ENTRY'!O57="","",IF(AND($EF$4='DATA ENTRY'!G57,$EH$4='DATA ENTRY'!F57),'DATA ENTRY'!O57,"")))</f>
        <v/>
      </c>
      <c r="EK58" s="3" t="str">
        <f>IF('DATA ENTRY'!CK57="","",IF('DATA ENTRY'!P57="","",IF(AND($EF$4='DATA ENTRY'!G57,$EH$4='DATA ENTRY'!F57),'DATA ENTRY'!P57,"")))</f>
        <v/>
      </c>
      <c r="EL58" s="107" t="str">
        <f>IF('DATA ENTRY'!CK57="","",IF('DATA ENTRY'!Q57="","",IF(AND($EF$4='DATA ENTRY'!G57,$EH$4='DATA ENTRY'!F57),'DATA ENTRY'!Q57,"")))</f>
        <v/>
      </c>
      <c r="EM58" s="3" t="str">
        <f>IF('DATA ENTRY'!CK57="","",IF('DATA ENTRY'!R57="","",IF(AND($EF$4='DATA ENTRY'!G57,$EH$4='DATA ENTRY'!F57),'DATA ENTRY'!R57,"")))</f>
        <v/>
      </c>
      <c r="EN58" s="107" t="str">
        <f>IF('DATA ENTRY'!CK57="","",IF('DATA ENTRY'!S57="","",IF(AND($EF$4='DATA ENTRY'!G57,$EH$4='DATA ENTRY'!F57),'DATA ENTRY'!S57,"")))</f>
        <v/>
      </c>
      <c r="EO58" s="3" t="str">
        <f>IF('DATA ENTRY'!CK57="","",IF('DATA ENTRY'!E57="","",IF(AND($EF$4='DATA ENTRY'!G57,$EH$4='DATA ENTRY'!F57),'DATA ENTRY'!E57,"")))</f>
        <v/>
      </c>
      <c r="EP58" s="3" t="str">
        <f>IF('DATA ENTRY'!CK57="","",IF('DATA ENTRY'!D57="","",IF(AND($EF$4='DATA ENTRY'!G57,$EH$4='DATA ENTRY'!F57),'DATA ENTRY'!D57,"")))</f>
        <v/>
      </c>
      <c r="EQ58" s="3" t="str">
        <f>IF('DATA ENTRY'!CK57="","",IF('DATA ENTRY'!W57="","",IF(AND($EF$4='DATA ENTRY'!G57,$EH$4='DATA ENTRY'!F57),'DATA ENTRY'!W57,"")))</f>
        <v/>
      </c>
      <c r="ER58" s="3" t="str">
        <f>IF('DATA ENTRY'!CK57="","",IF('DATA ENTRY'!X57="","",IF(AND($EF$4='DATA ENTRY'!G57,$EH$4='DATA ENTRY'!F57),'DATA ENTRY'!X57,"")))</f>
        <v/>
      </c>
      <c r="ES58" s="108" t="str">
        <f t="shared" si="14"/>
        <v/>
      </c>
      <c r="ET58" s="108" t="str">
        <f>IF('DATA ENTRY'!CK57="","",IF('DATA ENTRY'!D57="","",IF(AND($EF$4='DATA ENTRY'!G57,$EH$4='DATA ENTRY'!F57),'DATA ENTRY'!G57,"")))</f>
        <v/>
      </c>
      <c r="EY58">
        <f t="shared" si="15"/>
        <v>0</v>
      </c>
    </row>
    <row r="59" spans="1:155">
      <c r="A59" t="str">
        <f>IF(S59=0,"",1+(MAX($A$7:A58)))</f>
        <v/>
      </c>
      <c r="B59" s="224">
        <v>53</v>
      </c>
      <c r="C59" s="3" t="str">
        <f>IF('DATA ENTRY'!CK58="","",IF('DATA ENTRY'!B58="","",IF($D$4="All Post",'DATA ENTRY'!B58,IF(AND($D$4='DATA ENTRY'!CK58),'DATA ENTRY'!B58,""))))</f>
        <v/>
      </c>
      <c r="D59" s="3" t="str">
        <f>IF('DATA ENTRY'!CK58="","",IF('DATA ENTRY'!C58="","",IF($D$4="All Post",'DATA ENTRY'!C58,IF(AND($D$4='DATA ENTRY'!CK58),'DATA ENTRY'!C58,""))))</f>
        <v/>
      </c>
      <c r="E59" s="4" t="str">
        <f>IF('DATA ENTRY'!CK58="","",IF('DATA ENTRY'!I58="","",IF($D$4="All Post",'DATA ENTRY'!I58,IF(AND($D$4='DATA ENTRY'!CK58),'DATA ENTRY'!I58,""))))</f>
        <v/>
      </c>
      <c r="F59" s="4" t="str">
        <f>IF('DATA ENTRY'!CK58="","",IF('DATA ENTRY'!CK58="","",IF($D$4="All Post",'DATA ENTRY'!CK58,IF(AND($D$4='DATA ENTRY'!CK58),'DATA ENTRY'!CK58,""))))</f>
        <v/>
      </c>
      <c r="G59" s="3" t="str">
        <f>IF('DATA ENTRY'!CK58="","",IF('DATA ENTRY'!N58="","",IF($D$4="All Post",'DATA ENTRY'!N58,IF(AND($D$4='DATA ENTRY'!CK58),'DATA ENTRY'!N58,""))))</f>
        <v/>
      </c>
      <c r="H59" s="107" t="str">
        <f>IF('DATA ENTRY'!CK58="","",IF('DATA ENTRY'!O58="","",IF($D$4="All Post",'DATA ENTRY'!O58,IF(AND($D$4='DATA ENTRY'!CK58),'DATA ENTRY'!O58,""))))</f>
        <v/>
      </c>
      <c r="I59" s="3" t="str">
        <f>IF('DATA ENTRY'!CK58="","",IF('DATA ENTRY'!P58="","",IF($D$4="All Post",'DATA ENTRY'!P58,IF(AND($D$4='DATA ENTRY'!CK58),'DATA ENTRY'!P58,""))))</f>
        <v/>
      </c>
      <c r="J59" s="107" t="str">
        <f>IF('DATA ENTRY'!CK58="","",IF('DATA ENTRY'!Q58="","",IF($D$4="All Post",'DATA ENTRY'!Q58,IF(AND($D$4='DATA ENTRY'!CK58),'DATA ENTRY'!Q58,""))))</f>
        <v/>
      </c>
      <c r="K59" s="3" t="str">
        <f>IF('DATA ENTRY'!CK58="","",IF('DATA ENTRY'!R58="","",IF($D$4="All Post",'DATA ENTRY'!R58,IF(AND($D$4='DATA ENTRY'!CK58),'DATA ENTRY'!R58,""))))</f>
        <v/>
      </c>
      <c r="L59" s="3" t="str">
        <f>IF('DATA ENTRY'!CK58="","",IF('DATA ENTRY'!S58="","",IF($D$4="All Post",'DATA ENTRY'!S58,IF(AND($D$4='DATA ENTRY'!CK58),'DATA ENTRY'!S58,""))))</f>
        <v/>
      </c>
      <c r="M59" s="3" t="str">
        <f>IF('DATA ENTRY'!CK58="","",IF('DATA ENTRY'!E58="","",IF($D$4="All Post",'DATA ENTRY'!E58,IF(AND($D$4='DATA ENTRY'!CK58),'DATA ENTRY'!E58,""))))</f>
        <v/>
      </c>
      <c r="N59" s="3" t="str">
        <f>IF('DATA ENTRY'!CK58="","",IF('DATA ENTRY'!W58="","",IF($D$4="All Post",'DATA ENTRY'!W58,IF(AND($D$4='DATA ENTRY'!CK58),'DATA ENTRY'!W58,""))))</f>
        <v/>
      </c>
      <c r="O59" s="3" t="str">
        <f>IF('DATA ENTRY'!CK58="","",IF('DATA ENTRY'!X58="","",IF($D$4="All Post",'DATA ENTRY'!X58,IF(AND($D$4='DATA ENTRY'!CK58),'DATA ENTRY'!X58,""))))</f>
        <v/>
      </c>
      <c r="P59" s="3" t="str">
        <f>IF('DATA ENTRY'!CK58="","",IF('DATA ENTRY'!G58="","",IF($D$4="All Post",'DATA ENTRY'!G58,IF(AND($D$4='DATA ENTRY'!CK58),'DATA ENTRY'!G58,""))))</f>
        <v/>
      </c>
      <c r="S59">
        <f t="shared" si="0"/>
        <v>0</v>
      </c>
      <c r="T59" t="str">
        <f t="shared" si="1"/>
        <v/>
      </c>
      <c r="BZ59" t="str">
        <f t="shared" si="2"/>
        <v/>
      </c>
      <c r="CA59" t="str">
        <f t="shared" si="3"/>
        <v/>
      </c>
      <c r="CB59" s="224">
        <v>53</v>
      </c>
      <c r="CC59" s="3" t="str">
        <f>IF('DATA ENTRY'!CK58="","",IF('DATA ENTRY'!B58="","",IF(AND($CD$4='DATA ENTRY'!CK58,$CG$4='DATA ENTRY'!D58),'DATA ENTRY'!B58,"")))</f>
        <v/>
      </c>
      <c r="CD59" s="3" t="str">
        <f>IF('DATA ENTRY'!CK58="","",IF('DATA ENTRY'!C58="","",IF(AND($CD$4='DATA ENTRY'!CK58,$CG$4='DATA ENTRY'!D58),'DATA ENTRY'!C58,"")))</f>
        <v/>
      </c>
      <c r="CE59" s="4" t="str">
        <f>IF('DATA ENTRY'!CK58="","",IF('DATA ENTRY'!I58="","",IF(AND($CD$4='DATA ENTRY'!CK58,$CG$4='DATA ENTRY'!D58),'DATA ENTRY'!I58,"")))</f>
        <v/>
      </c>
      <c r="CF59" s="4" t="str">
        <f>IF('DATA ENTRY'!CK58="","",IF('DATA ENTRY'!CK58="","",IF(AND($CD$4='DATA ENTRY'!CK58,$CG$4='DATA ENTRY'!D58),'DATA ENTRY'!CK58,"")))</f>
        <v/>
      </c>
      <c r="CG59" s="3" t="str">
        <f>IF('DATA ENTRY'!CK58="","",IF('DATA ENTRY'!N58="","",IF(AND($CD$4='DATA ENTRY'!CK58,$CG$4='DATA ENTRY'!D58),'DATA ENTRY'!N58,"")))</f>
        <v/>
      </c>
      <c r="CH59" s="107" t="str">
        <f>IF('DATA ENTRY'!CK58="","",IF('DATA ENTRY'!O58="","",IF(AND($CD$4='DATA ENTRY'!CK58,$CG$4='DATA ENTRY'!D58),'DATA ENTRY'!O58,"")))</f>
        <v/>
      </c>
      <c r="CI59" s="3" t="str">
        <f>IF('DATA ENTRY'!CK58="","",IF('DATA ENTRY'!P58="","",IF(AND($CD$4='DATA ENTRY'!CK58,$CG$4='DATA ENTRY'!D58),'DATA ENTRY'!P58,"")))</f>
        <v/>
      </c>
      <c r="CJ59" s="107" t="str">
        <f>IF('DATA ENTRY'!CK58="","",IF('DATA ENTRY'!Q58="","",IF(AND($CD$4='DATA ENTRY'!CK58,$CG$4='DATA ENTRY'!D58),'DATA ENTRY'!Q58,"")))</f>
        <v/>
      </c>
      <c r="CK59" s="3" t="str">
        <f>IF('DATA ENTRY'!CK58="","",IF('DATA ENTRY'!R58="","",IF(AND($CD$4='DATA ENTRY'!CK58,$CG$4='DATA ENTRY'!D58),'DATA ENTRY'!R58,"")))</f>
        <v/>
      </c>
      <c r="CL59" s="3" t="str">
        <f>IF('DATA ENTRY'!CK58="","",IF('DATA ENTRY'!S58="","",IF(AND($CD$4='DATA ENTRY'!CK58,$CG$4='DATA ENTRY'!D58),'DATA ENTRY'!S58,"")))</f>
        <v/>
      </c>
      <c r="CM59" s="3" t="str">
        <f>IF('DATA ENTRY'!CK58="","",IF('DATA ENTRY'!E58="","",IF(AND($CD$4='DATA ENTRY'!CK58,$CG$4='DATA ENTRY'!D58),'DATA ENTRY'!E58,"")))</f>
        <v/>
      </c>
      <c r="CN59" s="3" t="str">
        <f>IF('DATA ENTRY'!CK58="","",IF('DATA ENTRY'!W58="","",IF(AND($CD$4='DATA ENTRY'!CK58,$CG$4='DATA ENTRY'!D58),'DATA ENTRY'!W58,"")))</f>
        <v/>
      </c>
      <c r="CO59" s="3" t="str">
        <f>IF('DATA ENTRY'!CK58="","",IF('DATA ENTRY'!X58="","",IF(AND($CD$4='DATA ENTRY'!CK58,$CG$4='DATA ENTRY'!D58),'DATA ENTRY'!X58,"")))</f>
        <v/>
      </c>
      <c r="CP59" s="108" t="str">
        <f t="shared" si="4"/>
        <v/>
      </c>
      <c r="CQ59" s="108" t="str">
        <f>IF('DATA ENTRY'!CK58="","",IF('DATA ENTRY'!G58="","",IF(AND($CD$4='DATA ENTRY'!CK58,$CG$4='DATA ENTRY'!D58),'DATA ENTRY'!G58,"")))</f>
        <v/>
      </c>
      <c r="CR59" s="230" t="str">
        <f>IF('DATA ENTRY'!CK58="","",IF('DATA ENTRY'!D58="","",IF(AND($CD$4='DATA ENTRY'!CK58,$CG$4='DATA ENTRY'!D58),'DATA ENTRY'!D58,"")))</f>
        <v/>
      </c>
      <c r="CS59">
        <f t="shared" si="5"/>
        <v>0</v>
      </c>
      <c r="CT59">
        <f t="shared" si="6"/>
        <v>0</v>
      </c>
      <c r="CV59" s="139"/>
      <c r="CX59">
        <f t="shared" si="7"/>
        <v>0</v>
      </c>
      <c r="DB59" t="str">
        <f t="shared" si="16"/>
        <v/>
      </c>
      <c r="DC59" t="str">
        <f t="shared" si="17"/>
        <v/>
      </c>
      <c r="DD59" s="224">
        <v>53</v>
      </c>
      <c r="DE59" s="3" t="str">
        <f>IF('DATA ENTRY'!CK58="","",IF('DATA ENTRY'!B58="","",IF(AND($DF$4='DATA ENTRY'!D58),'DATA ENTRY'!B58,"")))</f>
        <v/>
      </c>
      <c r="DF59" s="3" t="str">
        <f>IF('DATA ENTRY'!CK58="","",IF('DATA ENTRY'!C58="","",IF(AND($DF$4='DATA ENTRY'!D58),'DATA ENTRY'!C58,"")))</f>
        <v/>
      </c>
      <c r="DG59" s="4" t="str">
        <f>IF('DATA ENTRY'!CK58="","",IF('DATA ENTRY'!I58="","",IF(AND($DF$4='DATA ENTRY'!D58),'DATA ENTRY'!I58,"")))</f>
        <v/>
      </c>
      <c r="DH59" s="4" t="str">
        <f>IF('DATA ENTRY'!CK58="","",IF('DATA ENTRY'!CK58="","",IF(AND($DF$4='DATA ENTRY'!D58),'DATA ENTRY'!CK58,"")))</f>
        <v/>
      </c>
      <c r="DI59" s="3" t="str">
        <f>IF('DATA ENTRY'!CK58="","",IF('DATA ENTRY'!N58="","",IF(AND($DF$4='DATA ENTRY'!D58),'DATA ENTRY'!N58,"")))</f>
        <v/>
      </c>
      <c r="DJ59" s="107" t="str">
        <f>IF('DATA ENTRY'!CK58="","",IF('DATA ENTRY'!O58="","",IF(AND($DF$4='DATA ENTRY'!D58),'DATA ENTRY'!O58,"")))</f>
        <v/>
      </c>
      <c r="DK59" s="3" t="str">
        <f>IF('DATA ENTRY'!CK58="","",IF('DATA ENTRY'!P58="","",IF(AND($DF$4='DATA ENTRY'!D58),'DATA ENTRY'!P58,"")))</f>
        <v/>
      </c>
      <c r="DL59" s="107" t="str">
        <f>IF('DATA ENTRY'!CK58="","",IF('DATA ENTRY'!Q58="","",IF(AND($DF$4='DATA ENTRY'!D58),'DATA ENTRY'!Q58,"")))</f>
        <v/>
      </c>
      <c r="DM59" s="3" t="str">
        <f>IF('DATA ENTRY'!CK58="","",IF('DATA ENTRY'!R58="","",IF(AND($DF$4='DATA ENTRY'!D58),'DATA ENTRY'!R58,"")))</f>
        <v/>
      </c>
      <c r="DN59" s="107" t="str">
        <f>IF('DATA ENTRY'!CK58="","",IF('DATA ENTRY'!S58="","",IF(AND($DF$4='DATA ENTRY'!D58),'DATA ENTRY'!S58,"")))</f>
        <v/>
      </c>
      <c r="DO59" s="3" t="str">
        <f>IF('DATA ENTRY'!CK58="","",IF('DATA ENTRY'!E58="","",IF(AND($DF$4='DATA ENTRY'!D58),'DATA ENTRY'!E58,"")))</f>
        <v/>
      </c>
      <c r="DP59" s="3" t="str">
        <f>IF('DATA ENTRY'!CK58="","",IF('DATA ENTRY'!D58="","",IF(AND($DF$4='DATA ENTRY'!D58),'DATA ENTRY'!D58,"")))</f>
        <v/>
      </c>
      <c r="DQ59" s="3" t="str">
        <f>IF('DATA ENTRY'!CK58="","",IF('DATA ENTRY'!W58="","",IF(AND($DF$4='DATA ENTRY'!D58),'DATA ENTRY'!W58,"")))</f>
        <v/>
      </c>
      <c r="DR59" s="3" t="str">
        <f>IF('DATA ENTRY'!CK58="","",IF('DATA ENTRY'!X58="","",IF(AND($DF$4='DATA ENTRY'!D58),'DATA ENTRY'!X58,"")))</f>
        <v/>
      </c>
      <c r="DS59" s="108" t="str">
        <f t="shared" si="10"/>
        <v/>
      </c>
      <c r="DT59" s="108" t="str">
        <f>IF('DATA ENTRY'!CK58="","",IF('DATA ENTRY'!D58="","",IF(AND($DF$4='DATA ENTRY'!D58),'DATA ENTRY'!G58,"")))</f>
        <v/>
      </c>
      <c r="DY59">
        <f t="shared" si="11"/>
        <v>0</v>
      </c>
      <c r="EB59" t="str">
        <f t="shared" si="12"/>
        <v/>
      </c>
      <c r="EC59" t="str">
        <f t="shared" si="13"/>
        <v/>
      </c>
      <c r="ED59" s="224">
        <v>53</v>
      </c>
      <c r="EE59" s="3" t="str">
        <f>IF('DATA ENTRY'!CK58="","",IF('DATA ENTRY'!B58="","",IF(AND($EF$4='DATA ENTRY'!G58,$EH$4='DATA ENTRY'!F58),'DATA ENTRY'!B58,"")))</f>
        <v/>
      </c>
      <c r="EF59" s="3" t="str">
        <f>IF('DATA ENTRY'!CK58="","",IF('DATA ENTRY'!C58="","",IF(AND($EF$4='DATA ENTRY'!G58,$EH$4='DATA ENTRY'!F58),'DATA ENTRY'!C58,"")))</f>
        <v/>
      </c>
      <c r="EG59" s="4" t="str">
        <f>IF('DATA ENTRY'!CK58="","",IF('DATA ENTRY'!I58="","",IF(AND($EF$4='DATA ENTRY'!G58,$EH$4='DATA ENTRY'!F58),'DATA ENTRY'!I58,"")))</f>
        <v/>
      </c>
      <c r="EH59" s="4" t="str">
        <f>IF('DATA ENTRY'!CK58="","",IF('DATA ENTRY'!CK58="","",IF(AND($EF$4='DATA ENTRY'!G58,$EH$4='DATA ENTRY'!F58),'DATA ENTRY'!CK58,"")))</f>
        <v/>
      </c>
      <c r="EI59" s="3" t="str">
        <f>IF('DATA ENTRY'!CK58="","",IF('DATA ENTRY'!N58="","",IF(AND($EF$4='DATA ENTRY'!G58,$EH$4='DATA ENTRY'!F58),'DATA ENTRY'!N58,"")))</f>
        <v/>
      </c>
      <c r="EJ59" s="107" t="str">
        <f>IF('DATA ENTRY'!CK58="","",IF('DATA ENTRY'!O58="","",IF(AND($EF$4='DATA ENTRY'!G58,$EH$4='DATA ENTRY'!F58),'DATA ENTRY'!O58,"")))</f>
        <v/>
      </c>
      <c r="EK59" s="3" t="str">
        <f>IF('DATA ENTRY'!CK58="","",IF('DATA ENTRY'!P58="","",IF(AND($EF$4='DATA ENTRY'!G58,$EH$4='DATA ENTRY'!F58),'DATA ENTRY'!P58,"")))</f>
        <v/>
      </c>
      <c r="EL59" s="107" t="str">
        <f>IF('DATA ENTRY'!CK58="","",IF('DATA ENTRY'!Q58="","",IF(AND($EF$4='DATA ENTRY'!G58,$EH$4='DATA ENTRY'!F58),'DATA ENTRY'!Q58,"")))</f>
        <v/>
      </c>
      <c r="EM59" s="3" t="str">
        <f>IF('DATA ENTRY'!CK58="","",IF('DATA ENTRY'!R58="","",IF(AND($EF$4='DATA ENTRY'!G58,$EH$4='DATA ENTRY'!F58),'DATA ENTRY'!R58,"")))</f>
        <v/>
      </c>
      <c r="EN59" s="107" t="str">
        <f>IF('DATA ENTRY'!CK58="","",IF('DATA ENTRY'!S58="","",IF(AND($EF$4='DATA ENTRY'!G58,$EH$4='DATA ENTRY'!F58),'DATA ENTRY'!S58,"")))</f>
        <v/>
      </c>
      <c r="EO59" s="3" t="str">
        <f>IF('DATA ENTRY'!CK58="","",IF('DATA ENTRY'!E58="","",IF(AND($EF$4='DATA ENTRY'!G58,$EH$4='DATA ENTRY'!F58),'DATA ENTRY'!E58,"")))</f>
        <v/>
      </c>
      <c r="EP59" s="3" t="str">
        <f>IF('DATA ENTRY'!CK58="","",IF('DATA ENTRY'!D58="","",IF(AND($EF$4='DATA ENTRY'!G58,$EH$4='DATA ENTRY'!F58),'DATA ENTRY'!D58,"")))</f>
        <v/>
      </c>
      <c r="EQ59" s="3" t="str">
        <f>IF('DATA ENTRY'!CK58="","",IF('DATA ENTRY'!W58="","",IF(AND($EF$4='DATA ENTRY'!G58,$EH$4='DATA ENTRY'!F58),'DATA ENTRY'!W58,"")))</f>
        <v/>
      </c>
      <c r="ER59" s="3" t="str">
        <f>IF('DATA ENTRY'!CK58="","",IF('DATA ENTRY'!X58="","",IF(AND($EF$4='DATA ENTRY'!G58,$EH$4='DATA ENTRY'!F58),'DATA ENTRY'!X58,"")))</f>
        <v/>
      </c>
      <c r="ES59" s="108" t="str">
        <f t="shared" si="14"/>
        <v/>
      </c>
      <c r="ET59" s="108" t="str">
        <f>IF('DATA ENTRY'!CK58="","",IF('DATA ENTRY'!D58="","",IF(AND($EF$4='DATA ENTRY'!G58,$EH$4='DATA ENTRY'!F58),'DATA ENTRY'!G58,"")))</f>
        <v/>
      </c>
      <c r="EY59">
        <f t="shared" si="15"/>
        <v>0</v>
      </c>
    </row>
    <row r="60" spans="1:155">
      <c r="A60" t="str">
        <f>IF(S60=0,"",1+(MAX($A$7:A59)))</f>
        <v/>
      </c>
      <c r="B60" s="224">
        <v>54</v>
      </c>
      <c r="C60" s="3" t="str">
        <f>IF('DATA ENTRY'!CK59="","",IF('DATA ENTRY'!B59="","",IF($D$4="All Post",'DATA ENTRY'!B59,IF(AND($D$4='DATA ENTRY'!CK59),'DATA ENTRY'!B59,""))))</f>
        <v/>
      </c>
      <c r="D60" s="3" t="str">
        <f>IF('DATA ENTRY'!CK59="","",IF('DATA ENTRY'!C59="","",IF($D$4="All Post",'DATA ENTRY'!C59,IF(AND($D$4='DATA ENTRY'!CK59),'DATA ENTRY'!C59,""))))</f>
        <v/>
      </c>
      <c r="E60" s="4" t="str">
        <f>IF('DATA ENTRY'!CK59="","",IF('DATA ENTRY'!I59="","",IF($D$4="All Post",'DATA ENTRY'!I59,IF(AND($D$4='DATA ENTRY'!CK59),'DATA ENTRY'!I59,""))))</f>
        <v/>
      </c>
      <c r="F60" s="4" t="str">
        <f>IF('DATA ENTRY'!CK59="","",IF('DATA ENTRY'!CK59="","",IF($D$4="All Post",'DATA ENTRY'!CK59,IF(AND($D$4='DATA ENTRY'!CK59),'DATA ENTRY'!CK59,""))))</f>
        <v/>
      </c>
      <c r="G60" s="3" t="str">
        <f>IF('DATA ENTRY'!CK59="","",IF('DATA ENTRY'!N59="","",IF($D$4="All Post",'DATA ENTRY'!N59,IF(AND($D$4='DATA ENTRY'!CK59),'DATA ENTRY'!N59,""))))</f>
        <v/>
      </c>
      <c r="H60" s="107" t="str">
        <f>IF('DATA ENTRY'!CK59="","",IF('DATA ENTRY'!O59="","",IF($D$4="All Post",'DATA ENTRY'!O59,IF(AND($D$4='DATA ENTRY'!CK59),'DATA ENTRY'!O59,""))))</f>
        <v/>
      </c>
      <c r="I60" s="3" t="str">
        <f>IF('DATA ENTRY'!CK59="","",IF('DATA ENTRY'!P59="","",IF($D$4="All Post",'DATA ENTRY'!P59,IF(AND($D$4='DATA ENTRY'!CK59),'DATA ENTRY'!P59,""))))</f>
        <v/>
      </c>
      <c r="J60" s="107" t="str">
        <f>IF('DATA ENTRY'!CK59="","",IF('DATA ENTRY'!Q59="","",IF($D$4="All Post",'DATA ENTRY'!Q59,IF(AND($D$4='DATA ENTRY'!CK59),'DATA ENTRY'!Q59,""))))</f>
        <v/>
      </c>
      <c r="K60" s="3" t="str">
        <f>IF('DATA ENTRY'!CK59="","",IF('DATA ENTRY'!R59="","",IF($D$4="All Post",'DATA ENTRY'!R59,IF(AND($D$4='DATA ENTRY'!CK59),'DATA ENTRY'!R59,""))))</f>
        <v/>
      </c>
      <c r="L60" s="3" t="str">
        <f>IF('DATA ENTRY'!CK59="","",IF('DATA ENTRY'!S59="","",IF($D$4="All Post",'DATA ENTRY'!S59,IF(AND($D$4='DATA ENTRY'!CK59),'DATA ENTRY'!S59,""))))</f>
        <v/>
      </c>
      <c r="M60" s="3" t="str">
        <f>IF('DATA ENTRY'!CK59="","",IF('DATA ENTRY'!E59="","",IF($D$4="All Post",'DATA ENTRY'!E59,IF(AND($D$4='DATA ENTRY'!CK59),'DATA ENTRY'!E59,""))))</f>
        <v/>
      </c>
      <c r="N60" s="3" t="str">
        <f>IF('DATA ENTRY'!CK59="","",IF('DATA ENTRY'!W59="","",IF($D$4="All Post",'DATA ENTRY'!W59,IF(AND($D$4='DATA ENTRY'!CK59),'DATA ENTRY'!W59,""))))</f>
        <v/>
      </c>
      <c r="O60" s="3" t="str">
        <f>IF('DATA ENTRY'!CK59="","",IF('DATA ENTRY'!X59="","",IF($D$4="All Post",'DATA ENTRY'!X59,IF(AND($D$4='DATA ENTRY'!CK59),'DATA ENTRY'!X59,""))))</f>
        <v/>
      </c>
      <c r="P60" s="3" t="str">
        <f>IF('DATA ENTRY'!CK59="","",IF('DATA ENTRY'!G59="","",IF($D$4="All Post",'DATA ENTRY'!G59,IF(AND($D$4='DATA ENTRY'!CK59),'DATA ENTRY'!G59,""))))</f>
        <v/>
      </c>
      <c r="S60">
        <f t="shared" si="0"/>
        <v>0</v>
      </c>
      <c r="T60" t="str">
        <f t="shared" si="1"/>
        <v/>
      </c>
      <c r="BZ60" t="str">
        <f t="shared" si="2"/>
        <v/>
      </c>
      <c r="CA60" t="str">
        <f t="shared" si="3"/>
        <v/>
      </c>
      <c r="CB60" s="224">
        <v>54</v>
      </c>
      <c r="CC60" s="3" t="str">
        <f>IF('DATA ENTRY'!CK59="","",IF('DATA ENTRY'!B59="","",IF(AND($CD$4='DATA ENTRY'!CK59,$CG$4='DATA ENTRY'!D59),'DATA ENTRY'!B59,"")))</f>
        <v/>
      </c>
      <c r="CD60" s="3" t="str">
        <f>IF('DATA ENTRY'!CK59="","",IF('DATA ENTRY'!C59="","",IF(AND($CD$4='DATA ENTRY'!CK59,$CG$4='DATA ENTRY'!D59),'DATA ENTRY'!C59,"")))</f>
        <v/>
      </c>
      <c r="CE60" s="4" t="str">
        <f>IF('DATA ENTRY'!CK59="","",IF('DATA ENTRY'!I59="","",IF(AND($CD$4='DATA ENTRY'!CK59,$CG$4='DATA ENTRY'!D59),'DATA ENTRY'!I59,"")))</f>
        <v/>
      </c>
      <c r="CF60" s="4" t="str">
        <f>IF('DATA ENTRY'!CK59="","",IF('DATA ENTRY'!CK59="","",IF(AND($CD$4='DATA ENTRY'!CK59,$CG$4='DATA ENTRY'!D59),'DATA ENTRY'!CK59,"")))</f>
        <v/>
      </c>
      <c r="CG60" s="3" t="str">
        <f>IF('DATA ENTRY'!CK59="","",IF('DATA ENTRY'!N59="","",IF(AND($CD$4='DATA ENTRY'!CK59,$CG$4='DATA ENTRY'!D59),'DATA ENTRY'!N59,"")))</f>
        <v/>
      </c>
      <c r="CH60" s="107" t="str">
        <f>IF('DATA ENTRY'!CK59="","",IF('DATA ENTRY'!O59="","",IF(AND($CD$4='DATA ENTRY'!CK59,$CG$4='DATA ENTRY'!D59),'DATA ENTRY'!O59,"")))</f>
        <v/>
      </c>
      <c r="CI60" s="3" t="str">
        <f>IF('DATA ENTRY'!CK59="","",IF('DATA ENTRY'!P59="","",IF(AND($CD$4='DATA ENTRY'!CK59,$CG$4='DATA ENTRY'!D59),'DATA ENTRY'!P59,"")))</f>
        <v/>
      </c>
      <c r="CJ60" s="107" t="str">
        <f>IF('DATA ENTRY'!CK59="","",IF('DATA ENTRY'!Q59="","",IF(AND($CD$4='DATA ENTRY'!CK59,$CG$4='DATA ENTRY'!D59),'DATA ENTRY'!Q59,"")))</f>
        <v/>
      </c>
      <c r="CK60" s="3" t="str">
        <f>IF('DATA ENTRY'!CK59="","",IF('DATA ENTRY'!R59="","",IF(AND($CD$4='DATA ENTRY'!CK59,$CG$4='DATA ENTRY'!D59),'DATA ENTRY'!R59,"")))</f>
        <v/>
      </c>
      <c r="CL60" s="3" t="str">
        <f>IF('DATA ENTRY'!CK59="","",IF('DATA ENTRY'!S59="","",IF(AND($CD$4='DATA ENTRY'!CK59,$CG$4='DATA ENTRY'!D59),'DATA ENTRY'!S59,"")))</f>
        <v/>
      </c>
      <c r="CM60" s="3" t="str">
        <f>IF('DATA ENTRY'!CK59="","",IF('DATA ENTRY'!E59="","",IF(AND($CD$4='DATA ENTRY'!CK59,$CG$4='DATA ENTRY'!D59),'DATA ENTRY'!E59,"")))</f>
        <v/>
      </c>
      <c r="CN60" s="3" t="str">
        <f>IF('DATA ENTRY'!CK59="","",IF('DATA ENTRY'!W59="","",IF(AND($CD$4='DATA ENTRY'!CK59,$CG$4='DATA ENTRY'!D59),'DATA ENTRY'!W59,"")))</f>
        <v/>
      </c>
      <c r="CO60" s="3" t="str">
        <f>IF('DATA ENTRY'!CK59="","",IF('DATA ENTRY'!X59="","",IF(AND($CD$4='DATA ENTRY'!CK59,$CG$4='DATA ENTRY'!D59),'DATA ENTRY'!X59,"")))</f>
        <v/>
      </c>
      <c r="CP60" s="108" t="str">
        <f t="shared" si="4"/>
        <v/>
      </c>
      <c r="CQ60" s="108" t="str">
        <f>IF('DATA ENTRY'!CK59="","",IF('DATA ENTRY'!G59="","",IF(AND($CD$4='DATA ENTRY'!CK59,$CG$4='DATA ENTRY'!D59),'DATA ENTRY'!G59,"")))</f>
        <v/>
      </c>
      <c r="CR60" s="230" t="str">
        <f>IF('DATA ENTRY'!CK59="","",IF('DATA ENTRY'!D59="","",IF(AND($CD$4='DATA ENTRY'!CK59,$CG$4='DATA ENTRY'!D59),'DATA ENTRY'!D59,"")))</f>
        <v/>
      </c>
      <c r="CS60">
        <f t="shared" si="5"/>
        <v>0</v>
      </c>
      <c r="CT60">
        <f t="shared" si="6"/>
        <v>0</v>
      </c>
      <c r="CV60" s="139"/>
      <c r="CX60">
        <f t="shared" si="7"/>
        <v>0</v>
      </c>
      <c r="DB60" t="str">
        <f t="shared" si="16"/>
        <v/>
      </c>
      <c r="DC60" t="str">
        <f t="shared" si="17"/>
        <v/>
      </c>
      <c r="DD60" s="224">
        <v>54</v>
      </c>
      <c r="DE60" s="3" t="str">
        <f>IF('DATA ENTRY'!CK59="","",IF('DATA ENTRY'!B59="","",IF(AND($DF$4='DATA ENTRY'!D59),'DATA ENTRY'!B59,"")))</f>
        <v/>
      </c>
      <c r="DF60" s="3" t="str">
        <f>IF('DATA ENTRY'!CK59="","",IF('DATA ENTRY'!C59="","",IF(AND($DF$4='DATA ENTRY'!D59),'DATA ENTRY'!C59,"")))</f>
        <v/>
      </c>
      <c r="DG60" s="4" t="str">
        <f>IF('DATA ENTRY'!CK59="","",IF('DATA ENTRY'!I59="","",IF(AND($DF$4='DATA ENTRY'!D59),'DATA ENTRY'!I59,"")))</f>
        <v/>
      </c>
      <c r="DH60" s="4" t="str">
        <f>IF('DATA ENTRY'!CK59="","",IF('DATA ENTRY'!CK59="","",IF(AND($DF$4='DATA ENTRY'!D59),'DATA ENTRY'!CK59,"")))</f>
        <v/>
      </c>
      <c r="DI60" s="3" t="str">
        <f>IF('DATA ENTRY'!CK59="","",IF('DATA ENTRY'!N59="","",IF(AND($DF$4='DATA ENTRY'!D59),'DATA ENTRY'!N59,"")))</f>
        <v/>
      </c>
      <c r="DJ60" s="107" t="str">
        <f>IF('DATA ENTRY'!CK59="","",IF('DATA ENTRY'!O59="","",IF(AND($DF$4='DATA ENTRY'!D59),'DATA ENTRY'!O59,"")))</f>
        <v/>
      </c>
      <c r="DK60" s="3" t="str">
        <f>IF('DATA ENTRY'!CK59="","",IF('DATA ENTRY'!P59="","",IF(AND($DF$4='DATA ENTRY'!D59),'DATA ENTRY'!P59,"")))</f>
        <v/>
      </c>
      <c r="DL60" s="107" t="str">
        <f>IF('DATA ENTRY'!CK59="","",IF('DATA ENTRY'!Q59="","",IF(AND($DF$4='DATA ENTRY'!D59),'DATA ENTRY'!Q59,"")))</f>
        <v/>
      </c>
      <c r="DM60" s="3" t="str">
        <f>IF('DATA ENTRY'!CK59="","",IF('DATA ENTRY'!R59="","",IF(AND($DF$4='DATA ENTRY'!D59),'DATA ENTRY'!R59,"")))</f>
        <v/>
      </c>
      <c r="DN60" s="107" t="str">
        <f>IF('DATA ENTRY'!CK59="","",IF('DATA ENTRY'!S59="","",IF(AND($DF$4='DATA ENTRY'!D59),'DATA ENTRY'!S59,"")))</f>
        <v/>
      </c>
      <c r="DO60" s="3" t="str">
        <f>IF('DATA ENTRY'!CK59="","",IF('DATA ENTRY'!E59="","",IF(AND($DF$4='DATA ENTRY'!D59),'DATA ENTRY'!E59,"")))</f>
        <v/>
      </c>
      <c r="DP60" s="3" t="str">
        <f>IF('DATA ENTRY'!CK59="","",IF('DATA ENTRY'!D59="","",IF(AND($DF$4='DATA ENTRY'!D59),'DATA ENTRY'!D59,"")))</f>
        <v/>
      </c>
      <c r="DQ60" s="3" t="str">
        <f>IF('DATA ENTRY'!CK59="","",IF('DATA ENTRY'!W59="","",IF(AND($DF$4='DATA ENTRY'!D59),'DATA ENTRY'!W59,"")))</f>
        <v/>
      </c>
      <c r="DR60" s="3" t="str">
        <f>IF('DATA ENTRY'!CK59="","",IF('DATA ENTRY'!X59="","",IF(AND($DF$4='DATA ENTRY'!D59),'DATA ENTRY'!X59,"")))</f>
        <v/>
      </c>
      <c r="DS60" s="108" t="str">
        <f t="shared" si="10"/>
        <v/>
      </c>
      <c r="DT60" s="108" t="str">
        <f>IF('DATA ENTRY'!CK59="","",IF('DATA ENTRY'!D59="","",IF(AND($DF$4='DATA ENTRY'!D59),'DATA ENTRY'!G59,"")))</f>
        <v/>
      </c>
      <c r="DY60">
        <f t="shared" si="11"/>
        <v>0</v>
      </c>
      <c r="EB60" t="str">
        <f t="shared" si="12"/>
        <v/>
      </c>
      <c r="EC60" t="str">
        <f t="shared" si="13"/>
        <v/>
      </c>
      <c r="ED60" s="224">
        <v>54</v>
      </c>
      <c r="EE60" s="3" t="str">
        <f>IF('DATA ENTRY'!CK59="","",IF('DATA ENTRY'!B59="","",IF(AND($EF$4='DATA ENTRY'!G59,$EH$4='DATA ENTRY'!F59),'DATA ENTRY'!B59,"")))</f>
        <v/>
      </c>
      <c r="EF60" s="3" t="str">
        <f>IF('DATA ENTRY'!CK59="","",IF('DATA ENTRY'!C59="","",IF(AND($EF$4='DATA ENTRY'!G59,$EH$4='DATA ENTRY'!F59),'DATA ENTRY'!C59,"")))</f>
        <v/>
      </c>
      <c r="EG60" s="4" t="str">
        <f>IF('DATA ENTRY'!CK59="","",IF('DATA ENTRY'!I59="","",IF(AND($EF$4='DATA ENTRY'!G59,$EH$4='DATA ENTRY'!F59),'DATA ENTRY'!I59,"")))</f>
        <v/>
      </c>
      <c r="EH60" s="4" t="str">
        <f>IF('DATA ENTRY'!CK59="","",IF('DATA ENTRY'!CK59="","",IF(AND($EF$4='DATA ENTRY'!G59,$EH$4='DATA ENTRY'!F59),'DATA ENTRY'!CK59,"")))</f>
        <v/>
      </c>
      <c r="EI60" s="3" t="str">
        <f>IF('DATA ENTRY'!CK59="","",IF('DATA ENTRY'!N59="","",IF(AND($EF$4='DATA ENTRY'!G59,$EH$4='DATA ENTRY'!F59),'DATA ENTRY'!N59,"")))</f>
        <v/>
      </c>
      <c r="EJ60" s="107" t="str">
        <f>IF('DATA ENTRY'!CK59="","",IF('DATA ENTRY'!O59="","",IF(AND($EF$4='DATA ENTRY'!G59,$EH$4='DATA ENTRY'!F59),'DATA ENTRY'!O59,"")))</f>
        <v/>
      </c>
      <c r="EK60" s="3" t="str">
        <f>IF('DATA ENTRY'!CK59="","",IF('DATA ENTRY'!P59="","",IF(AND($EF$4='DATA ENTRY'!G59,$EH$4='DATA ENTRY'!F59),'DATA ENTRY'!P59,"")))</f>
        <v/>
      </c>
      <c r="EL60" s="107" t="str">
        <f>IF('DATA ENTRY'!CK59="","",IF('DATA ENTRY'!Q59="","",IF(AND($EF$4='DATA ENTRY'!G59,$EH$4='DATA ENTRY'!F59),'DATA ENTRY'!Q59,"")))</f>
        <v/>
      </c>
      <c r="EM60" s="3" t="str">
        <f>IF('DATA ENTRY'!CK59="","",IF('DATA ENTRY'!R59="","",IF(AND($EF$4='DATA ENTRY'!G59,$EH$4='DATA ENTRY'!F59),'DATA ENTRY'!R59,"")))</f>
        <v/>
      </c>
      <c r="EN60" s="107" t="str">
        <f>IF('DATA ENTRY'!CK59="","",IF('DATA ENTRY'!S59="","",IF(AND($EF$4='DATA ENTRY'!G59,$EH$4='DATA ENTRY'!F59),'DATA ENTRY'!S59,"")))</f>
        <v/>
      </c>
      <c r="EO60" s="3" t="str">
        <f>IF('DATA ENTRY'!CK59="","",IF('DATA ENTRY'!E59="","",IF(AND($EF$4='DATA ENTRY'!G59,$EH$4='DATA ENTRY'!F59),'DATA ENTRY'!E59,"")))</f>
        <v/>
      </c>
      <c r="EP60" s="3" t="str">
        <f>IF('DATA ENTRY'!CK59="","",IF('DATA ENTRY'!D59="","",IF(AND($EF$4='DATA ENTRY'!G59,$EH$4='DATA ENTRY'!F59),'DATA ENTRY'!D59,"")))</f>
        <v/>
      </c>
      <c r="EQ60" s="3" t="str">
        <f>IF('DATA ENTRY'!CK59="","",IF('DATA ENTRY'!W59="","",IF(AND($EF$4='DATA ENTRY'!G59,$EH$4='DATA ENTRY'!F59),'DATA ENTRY'!W59,"")))</f>
        <v/>
      </c>
      <c r="ER60" s="3" t="str">
        <f>IF('DATA ENTRY'!CK59="","",IF('DATA ENTRY'!X59="","",IF(AND($EF$4='DATA ENTRY'!G59,$EH$4='DATA ENTRY'!F59),'DATA ENTRY'!X59,"")))</f>
        <v/>
      </c>
      <c r="ES60" s="108" t="str">
        <f t="shared" si="14"/>
        <v/>
      </c>
      <c r="ET60" s="108" t="str">
        <f>IF('DATA ENTRY'!CK59="","",IF('DATA ENTRY'!D59="","",IF(AND($EF$4='DATA ENTRY'!G59,$EH$4='DATA ENTRY'!F59),'DATA ENTRY'!G59,"")))</f>
        <v/>
      </c>
      <c r="EY60">
        <f t="shared" si="15"/>
        <v>0</v>
      </c>
    </row>
    <row r="61" spans="1:155">
      <c r="A61" t="str">
        <f>IF(S61=0,"",1+(MAX($A$7:A60)))</f>
        <v/>
      </c>
      <c r="B61" s="224">
        <v>55</v>
      </c>
      <c r="C61" s="3" t="str">
        <f>IF('DATA ENTRY'!CK60="","",IF('DATA ENTRY'!B60="","",IF($D$4="All Post",'DATA ENTRY'!B60,IF(AND($D$4='DATA ENTRY'!CK60),'DATA ENTRY'!B60,""))))</f>
        <v/>
      </c>
      <c r="D61" s="3" t="str">
        <f>IF('DATA ENTRY'!CK60="","",IF('DATA ENTRY'!C60="","",IF($D$4="All Post",'DATA ENTRY'!C60,IF(AND($D$4='DATA ENTRY'!CK60),'DATA ENTRY'!C60,""))))</f>
        <v/>
      </c>
      <c r="E61" s="4" t="str">
        <f>IF('DATA ENTRY'!CK60="","",IF('DATA ENTRY'!I60="","",IF($D$4="All Post",'DATA ENTRY'!I60,IF(AND($D$4='DATA ENTRY'!CK60),'DATA ENTRY'!I60,""))))</f>
        <v/>
      </c>
      <c r="F61" s="4" t="str">
        <f>IF('DATA ENTRY'!CK60="","",IF('DATA ENTRY'!CK60="","",IF($D$4="All Post",'DATA ENTRY'!CK60,IF(AND($D$4='DATA ENTRY'!CK60),'DATA ENTRY'!CK60,""))))</f>
        <v/>
      </c>
      <c r="G61" s="3" t="str">
        <f>IF('DATA ENTRY'!CK60="","",IF('DATA ENTRY'!N60="","",IF($D$4="All Post",'DATA ENTRY'!N60,IF(AND($D$4='DATA ENTRY'!CK60),'DATA ENTRY'!N60,""))))</f>
        <v/>
      </c>
      <c r="H61" s="107" t="str">
        <f>IF('DATA ENTRY'!CK60="","",IF('DATA ENTRY'!O60="","",IF($D$4="All Post",'DATA ENTRY'!O60,IF(AND($D$4='DATA ENTRY'!CK60),'DATA ENTRY'!O60,""))))</f>
        <v/>
      </c>
      <c r="I61" s="3" t="str">
        <f>IF('DATA ENTRY'!CK60="","",IF('DATA ENTRY'!P60="","",IF($D$4="All Post",'DATA ENTRY'!P60,IF(AND($D$4='DATA ENTRY'!CK60),'DATA ENTRY'!P60,""))))</f>
        <v/>
      </c>
      <c r="J61" s="107" t="str">
        <f>IF('DATA ENTRY'!CK60="","",IF('DATA ENTRY'!Q60="","",IF($D$4="All Post",'DATA ENTRY'!Q60,IF(AND($D$4='DATA ENTRY'!CK60),'DATA ENTRY'!Q60,""))))</f>
        <v/>
      </c>
      <c r="K61" s="3" t="str">
        <f>IF('DATA ENTRY'!CK60="","",IF('DATA ENTRY'!R60="","",IF($D$4="All Post",'DATA ENTRY'!R60,IF(AND($D$4='DATA ENTRY'!CK60),'DATA ENTRY'!R60,""))))</f>
        <v/>
      </c>
      <c r="L61" s="3" t="str">
        <f>IF('DATA ENTRY'!CK60="","",IF('DATA ENTRY'!S60="","",IF($D$4="All Post",'DATA ENTRY'!S60,IF(AND($D$4='DATA ENTRY'!CK60),'DATA ENTRY'!S60,""))))</f>
        <v/>
      </c>
      <c r="M61" s="3" t="str">
        <f>IF('DATA ENTRY'!CK60="","",IF('DATA ENTRY'!E60="","",IF($D$4="All Post",'DATA ENTRY'!E60,IF(AND($D$4='DATA ENTRY'!CK60),'DATA ENTRY'!E60,""))))</f>
        <v/>
      </c>
      <c r="N61" s="3" t="str">
        <f>IF('DATA ENTRY'!CK60="","",IF('DATA ENTRY'!W60="","",IF($D$4="All Post",'DATA ENTRY'!W60,IF(AND($D$4='DATA ENTRY'!CK60),'DATA ENTRY'!W60,""))))</f>
        <v/>
      </c>
      <c r="O61" s="3" t="str">
        <f>IF('DATA ENTRY'!CK60="","",IF('DATA ENTRY'!X60="","",IF($D$4="All Post",'DATA ENTRY'!X60,IF(AND($D$4='DATA ENTRY'!CK60),'DATA ENTRY'!X60,""))))</f>
        <v/>
      </c>
      <c r="P61" s="3" t="str">
        <f>IF('DATA ENTRY'!CK60="","",IF('DATA ENTRY'!G60="","",IF($D$4="All Post",'DATA ENTRY'!G60,IF(AND($D$4='DATA ENTRY'!CK60),'DATA ENTRY'!G60,""))))</f>
        <v/>
      </c>
      <c r="S61">
        <f t="shared" si="0"/>
        <v>0</v>
      </c>
      <c r="T61" t="str">
        <f t="shared" si="1"/>
        <v/>
      </c>
      <c r="BZ61" t="str">
        <f t="shared" si="2"/>
        <v/>
      </c>
      <c r="CA61" t="str">
        <f t="shared" si="3"/>
        <v/>
      </c>
      <c r="CB61" s="224">
        <v>55</v>
      </c>
      <c r="CC61" s="3" t="str">
        <f>IF('DATA ENTRY'!CK60="","",IF('DATA ENTRY'!B60="","",IF(AND($CD$4='DATA ENTRY'!CK60,$CG$4='DATA ENTRY'!D60),'DATA ENTRY'!B60,"")))</f>
        <v/>
      </c>
      <c r="CD61" s="3" t="str">
        <f>IF('DATA ENTRY'!CK60="","",IF('DATA ENTRY'!C60="","",IF(AND($CD$4='DATA ENTRY'!CK60,$CG$4='DATA ENTRY'!D60),'DATA ENTRY'!C60,"")))</f>
        <v/>
      </c>
      <c r="CE61" s="4" t="str">
        <f>IF('DATA ENTRY'!CK60="","",IF('DATA ENTRY'!I60="","",IF(AND($CD$4='DATA ENTRY'!CK60,$CG$4='DATA ENTRY'!D60),'DATA ENTRY'!I60,"")))</f>
        <v/>
      </c>
      <c r="CF61" s="4" t="str">
        <f>IF('DATA ENTRY'!CK60="","",IF('DATA ENTRY'!CK60="","",IF(AND($CD$4='DATA ENTRY'!CK60,$CG$4='DATA ENTRY'!D60),'DATA ENTRY'!CK60,"")))</f>
        <v/>
      </c>
      <c r="CG61" s="3" t="str">
        <f>IF('DATA ENTRY'!CK60="","",IF('DATA ENTRY'!N60="","",IF(AND($CD$4='DATA ENTRY'!CK60,$CG$4='DATA ENTRY'!D60),'DATA ENTRY'!N60,"")))</f>
        <v/>
      </c>
      <c r="CH61" s="107" t="str">
        <f>IF('DATA ENTRY'!CK60="","",IF('DATA ENTRY'!O60="","",IF(AND($CD$4='DATA ENTRY'!CK60,$CG$4='DATA ENTRY'!D60),'DATA ENTRY'!O60,"")))</f>
        <v/>
      </c>
      <c r="CI61" s="3" t="str">
        <f>IF('DATA ENTRY'!CK60="","",IF('DATA ENTRY'!P60="","",IF(AND($CD$4='DATA ENTRY'!CK60,$CG$4='DATA ENTRY'!D60),'DATA ENTRY'!P60,"")))</f>
        <v/>
      </c>
      <c r="CJ61" s="107" t="str">
        <f>IF('DATA ENTRY'!CK60="","",IF('DATA ENTRY'!Q60="","",IF(AND($CD$4='DATA ENTRY'!CK60,$CG$4='DATA ENTRY'!D60),'DATA ENTRY'!Q60,"")))</f>
        <v/>
      </c>
      <c r="CK61" s="3" t="str">
        <f>IF('DATA ENTRY'!CK60="","",IF('DATA ENTRY'!R60="","",IF(AND($CD$4='DATA ENTRY'!CK60,$CG$4='DATA ENTRY'!D60),'DATA ENTRY'!R60,"")))</f>
        <v/>
      </c>
      <c r="CL61" s="3" t="str">
        <f>IF('DATA ENTRY'!CK60="","",IF('DATA ENTRY'!S60="","",IF(AND($CD$4='DATA ENTRY'!CK60,$CG$4='DATA ENTRY'!D60),'DATA ENTRY'!S60,"")))</f>
        <v/>
      </c>
      <c r="CM61" s="3" t="str">
        <f>IF('DATA ENTRY'!CK60="","",IF('DATA ENTRY'!E60="","",IF(AND($CD$4='DATA ENTRY'!CK60,$CG$4='DATA ENTRY'!D60),'DATA ENTRY'!E60,"")))</f>
        <v/>
      </c>
      <c r="CN61" s="3" t="str">
        <f>IF('DATA ENTRY'!CK60="","",IF('DATA ENTRY'!W60="","",IF(AND($CD$4='DATA ENTRY'!CK60,$CG$4='DATA ENTRY'!D60),'DATA ENTRY'!W60,"")))</f>
        <v/>
      </c>
      <c r="CO61" s="3" t="str">
        <f>IF('DATA ENTRY'!CK60="","",IF('DATA ENTRY'!X60="","",IF(AND($CD$4='DATA ENTRY'!CK60,$CG$4='DATA ENTRY'!D60),'DATA ENTRY'!X60,"")))</f>
        <v/>
      </c>
      <c r="CP61" s="108" t="str">
        <f t="shared" si="4"/>
        <v/>
      </c>
      <c r="CQ61" s="108" t="str">
        <f>IF('DATA ENTRY'!CK60="","",IF('DATA ENTRY'!G60="","",IF(AND($CD$4='DATA ENTRY'!CK60,$CG$4='DATA ENTRY'!D60),'DATA ENTRY'!G60,"")))</f>
        <v/>
      </c>
      <c r="CR61" s="230" t="str">
        <f>IF('DATA ENTRY'!CK60="","",IF('DATA ENTRY'!D60="","",IF(AND($CD$4='DATA ENTRY'!CK60,$CG$4='DATA ENTRY'!D60),'DATA ENTRY'!D60,"")))</f>
        <v/>
      </c>
      <c r="CS61">
        <f t="shared" si="5"/>
        <v>0</v>
      </c>
      <c r="CT61">
        <f t="shared" si="6"/>
        <v>0</v>
      </c>
      <c r="CV61" s="139"/>
      <c r="CX61">
        <f t="shared" si="7"/>
        <v>0</v>
      </c>
      <c r="DB61" t="str">
        <f t="shared" si="16"/>
        <v/>
      </c>
      <c r="DC61" t="str">
        <f t="shared" si="17"/>
        <v/>
      </c>
      <c r="DD61" s="224">
        <v>55</v>
      </c>
      <c r="DE61" s="3" t="str">
        <f>IF('DATA ENTRY'!CK60="","",IF('DATA ENTRY'!B60="","",IF(AND($DF$4='DATA ENTRY'!D60),'DATA ENTRY'!B60,"")))</f>
        <v/>
      </c>
      <c r="DF61" s="3" t="str">
        <f>IF('DATA ENTRY'!CK60="","",IF('DATA ENTRY'!C60="","",IF(AND($DF$4='DATA ENTRY'!D60),'DATA ENTRY'!C60,"")))</f>
        <v/>
      </c>
      <c r="DG61" s="4" t="str">
        <f>IF('DATA ENTRY'!CK60="","",IF('DATA ENTRY'!I60="","",IF(AND($DF$4='DATA ENTRY'!D60),'DATA ENTRY'!I60,"")))</f>
        <v/>
      </c>
      <c r="DH61" s="4" t="str">
        <f>IF('DATA ENTRY'!CK60="","",IF('DATA ENTRY'!CK60="","",IF(AND($DF$4='DATA ENTRY'!D60),'DATA ENTRY'!CK60,"")))</f>
        <v/>
      </c>
      <c r="DI61" s="3" t="str">
        <f>IF('DATA ENTRY'!CK60="","",IF('DATA ENTRY'!N60="","",IF(AND($DF$4='DATA ENTRY'!D60),'DATA ENTRY'!N60,"")))</f>
        <v/>
      </c>
      <c r="DJ61" s="107" t="str">
        <f>IF('DATA ENTRY'!CK60="","",IF('DATA ENTRY'!O60="","",IF(AND($DF$4='DATA ENTRY'!D60),'DATA ENTRY'!O60,"")))</f>
        <v/>
      </c>
      <c r="DK61" s="3" t="str">
        <f>IF('DATA ENTRY'!CK60="","",IF('DATA ENTRY'!P60="","",IF(AND($DF$4='DATA ENTRY'!D60),'DATA ENTRY'!P60,"")))</f>
        <v/>
      </c>
      <c r="DL61" s="107" t="str">
        <f>IF('DATA ENTRY'!CK60="","",IF('DATA ENTRY'!Q60="","",IF(AND($DF$4='DATA ENTRY'!D60),'DATA ENTRY'!Q60,"")))</f>
        <v/>
      </c>
      <c r="DM61" s="3" t="str">
        <f>IF('DATA ENTRY'!CK60="","",IF('DATA ENTRY'!R60="","",IF(AND($DF$4='DATA ENTRY'!D60),'DATA ENTRY'!R60,"")))</f>
        <v/>
      </c>
      <c r="DN61" s="107" t="str">
        <f>IF('DATA ENTRY'!CK60="","",IF('DATA ENTRY'!S60="","",IF(AND($DF$4='DATA ENTRY'!D60),'DATA ENTRY'!S60,"")))</f>
        <v/>
      </c>
      <c r="DO61" s="3" t="str">
        <f>IF('DATA ENTRY'!CK60="","",IF('DATA ENTRY'!E60="","",IF(AND($DF$4='DATA ENTRY'!D60),'DATA ENTRY'!E60,"")))</f>
        <v/>
      </c>
      <c r="DP61" s="3" t="str">
        <f>IF('DATA ENTRY'!CK60="","",IF('DATA ENTRY'!D60="","",IF(AND($DF$4='DATA ENTRY'!D60),'DATA ENTRY'!D60,"")))</f>
        <v/>
      </c>
      <c r="DQ61" s="3" t="str">
        <f>IF('DATA ENTRY'!CK60="","",IF('DATA ENTRY'!W60="","",IF(AND($DF$4='DATA ENTRY'!D60),'DATA ENTRY'!W60,"")))</f>
        <v/>
      </c>
      <c r="DR61" s="3" t="str">
        <f>IF('DATA ENTRY'!CK60="","",IF('DATA ENTRY'!X60="","",IF(AND($DF$4='DATA ENTRY'!D60),'DATA ENTRY'!X60,"")))</f>
        <v/>
      </c>
      <c r="DS61" s="108" t="str">
        <f t="shared" si="10"/>
        <v/>
      </c>
      <c r="DT61" s="108" t="str">
        <f>IF('DATA ENTRY'!CK60="","",IF('DATA ENTRY'!D60="","",IF(AND($DF$4='DATA ENTRY'!D60),'DATA ENTRY'!G60,"")))</f>
        <v/>
      </c>
      <c r="DY61">
        <f t="shared" si="11"/>
        <v>0</v>
      </c>
      <c r="EB61" t="str">
        <f t="shared" si="12"/>
        <v/>
      </c>
      <c r="EC61" t="str">
        <f t="shared" si="13"/>
        <v/>
      </c>
      <c r="ED61" s="224">
        <v>55</v>
      </c>
      <c r="EE61" s="3" t="str">
        <f>IF('DATA ENTRY'!CK60="","",IF('DATA ENTRY'!B60="","",IF(AND($EF$4='DATA ENTRY'!G60,$EH$4='DATA ENTRY'!F60),'DATA ENTRY'!B60,"")))</f>
        <v/>
      </c>
      <c r="EF61" s="3" t="str">
        <f>IF('DATA ENTRY'!CK60="","",IF('DATA ENTRY'!C60="","",IF(AND($EF$4='DATA ENTRY'!G60,$EH$4='DATA ENTRY'!F60),'DATA ENTRY'!C60,"")))</f>
        <v/>
      </c>
      <c r="EG61" s="4" t="str">
        <f>IF('DATA ENTRY'!CK60="","",IF('DATA ENTRY'!I60="","",IF(AND($EF$4='DATA ENTRY'!G60,$EH$4='DATA ENTRY'!F60),'DATA ENTRY'!I60,"")))</f>
        <v/>
      </c>
      <c r="EH61" s="4" t="str">
        <f>IF('DATA ENTRY'!CK60="","",IF('DATA ENTRY'!CK60="","",IF(AND($EF$4='DATA ENTRY'!G60,$EH$4='DATA ENTRY'!F60),'DATA ENTRY'!CK60,"")))</f>
        <v/>
      </c>
      <c r="EI61" s="3" t="str">
        <f>IF('DATA ENTRY'!CK60="","",IF('DATA ENTRY'!N60="","",IF(AND($EF$4='DATA ENTRY'!G60,$EH$4='DATA ENTRY'!F60),'DATA ENTRY'!N60,"")))</f>
        <v/>
      </c>
      <c r="EJ61" s="107" t="str">
        <f>IF('DATA ENTRY'!CK60="","",IF('DATA ENTRY'!O60="","",IF(AND($EF$4='DATA ENTRY'!G60,$EH$4='DATA ENTRY'!F60),'DATA ENTRY'!O60,"")))</f>
        <v/>
      </c>
      <c r="EK61" s="3" t="str">
        <f>IF('DATA ENTRY'!CK60="","",IF('DATA ENTRY'!P60="","",IF(AND($EF$4='DATA ENTRY'!G60,$EH$4='DATA ENTRY'!F60),'DATA ENTRY'!P60,"")))</f>
        <v/>
      </c>
      <c r="EL61" s="107" t="str">
        <f>IF('DATA ENTRY'!CK60="","",IF('DATA ENTRY'!Q60="","",IF(AND($EF$4='DATA ENTRY'!G60,$EH$4='DATA ENTRY'!F60),'DATA ENTRY'!Q60,"")))</f>
        <v/>
      </c>
      <c r="EM61" s="3" t="str">
        <f>IF('DATA ENTRY'!CK60="","",IF('DATA ENTRY'!R60="","",IF(AND($EF$4='DATA ENTRY'!G60,$EH$4='DATA ENTRY'!F60),'DATA ENTRY'!R60,"")))</f>
        <v/>
      </c>
      <c r="EN61" s="107" t="str">
        <f>IF('DATA ENTRY'!CK60="","",IF('DATA ENTRY'!S60="","",IF(AND($EF$4='DATA ENTRY'!G60,$EH$4='DATA ENTRY'!F60),'DATA ENTRY'!S60,"")))</f>
        <v/>
      </c>
      <c r="EO61" s="3" t="str">
        <f>IF('DATA ENTRY'!CK60="","",IF('DATA ENTRY'!E60="","",IF(AND($EF$4='DATA ENTRY'!G60,$EH$4='DATA ENTRY'!F60),'DATA ENTRY'!E60,"")))</f>
        <v/>
      </c>
      <c r="EP61" s="3" t="str">
        <f>IF('DATA ENTRY'!CK60="","",IF('DATA ENTRY'!D60="","",IF(AND($EF$4='DATA ENTRY'!G60,$EH$4='DATA ENTRY'!F60),'DATA ENTRY'!D60,"")))</f>
        <v/>
      </c>
      <c r="EQ61" s="3" t="str">
        <f>IF('DATA ENTRY'!CK60="","",IF('DATA ENTRY'!W60="","",IF(AND($EF$4='DATA ENTRY'!G60,$EH$4='DATA ENTRY'!F60),'DATA ENTRY'!W60,"")))</f>
        <v/>
      </c>
      <c r="ER61" s="3" t="str">
        <f>IF('DATA ENTRY'!CK60="","",IF('DATA ENTRY'!X60="","",IF(AND($EF$4='DATA ENTRY'!G60,$EH$4='DATA ENTRY'!F60),'DATA ENTRY'!X60,"")))</f>
        <v/>
      </c>
      <c r="ES61" s="108" t="str">
        <f t="shared" si="14"/>
        <v/>
      </c>
      <c r="ET61" s="108" t="str">
        <f>IF('DATA ENTRY'!CK60="","",IF('DATA ENTRY'!D60="","",IF(AND($EF$4='DATA ENTRY'!G60,$EH$4='DATA ENTRY'!F60),'DATA ENTRY'!G60,"")))</f>
        <v/>
      </c>
      <c r="EY61">
        <f t="shared" si="15"/>
        <v>0</v>
      </c>
    </row>
    <row r="62" spans="1:155">
      <c r="A62" t="str">
        <f>IF(S62=0,"",1+(MAX($A$7:A61)))</f>
        <v/>
      </c>
      <c r="B62" s="224">
        <v>56</v>
      </c>
      <c r="C62" s="3" t="str">
        <f>IF('DATA ENTRY'!CK61="","",IF('DATA ENTRY'!B61="","",IF($D$4="All Post",'DATA ENTRY'!B61,IF(AND($D$4='DATA ENTRY'!CK61),'DATA ENTRY'!B61,""))))</f>
        <v/>
      </c>
      <c r="D62" s="3" t="str">
        <f>IF('DATA ENTRY'!CK61="","",IF('DATA ENTRY'!C61="","",IF($D$4="All Post",'DATA ENTRY'!C61,IF(AND($D$4='DATA ENTRY'!CK61),'DATA ENTRY'!C61,""))))</f>
        <v/>
      </c>
      <c r="E62" s="4" t="str">
        <f>IF('DATA ENTRY'!CK61="","",IF('DATA ENTRY'!I61="","",IF($D$4="All Post",'DATA ENTRY'!I61,IF(AND($D$4='DATA ENTRY'!CK61),'DATA ENTRY'!I61,""))))</f>
        <v/>
      </c>
      <c r="F62" s="4" t="str">
        <f>IF('DATA ENTRY'!CK61="","",IF('DATA ENTRY'!CK61="","",IF($D$4="All Post",'DATA ENTRY'!CK61,IF(AND($D$4='DATA ENTRY'!CK61),'DATA ENTRY'!CK61,""))))</f>
        <v/>
      </c>
      <c r="G62" s="3" t="str">
        <f>IF('DATA ENTRY'!CK61="","",IF('DATA ENTRY'!N61="","",IF($D$4="All Post",'DATA ENTRY'!N61,IF(AND($D$4='DATA ENTRY'!CK61),'DATA ENTRY'!N61,""))))</f>
        <v/>
      </c>
      <c r="H62" s="107" t="str">
        <f>IF('DATA ENTRY'!CK61="","",IF('DATA ENTRY'!O61="","",IF($D$4="All Post",'DATA ENTRY'!O61,IF(AND($D$4='DATA ENTRY'!CK61),'DATA ENTRY'!O61,""))))</f>
        <v/>
      </c>
      <c r="I62" s="3" t="str">
        <f>IF('DATA ENTRY'!CK61="","",IF('DATA ENTRY'!P61="","",IF($D$4="All Post",'DATA ENTRY'!P61,IF(AND($D$4='DATA ENTRY'!CK61),'DATA ENTRY'!P61,""))))</f>
        <v/>
      </c>
      <c r="J62" s="107" t="str">
        <f>IF('DATA ENTRY'!CK61="","",IF('DATA ENTRY'!Q61="","",IF($D$4="All Post",'DATA ENTRY'!Q61,IF(AND($D$4='DATA ENTRY'!CK61),'DATA ENTRY'!Q61,""))))</f>
        <v/>
      </c>
      <c r="K62" s="3" t="str">
        <f>IF('DATA ENTRY'!CK61="","",IF('DATA ENTRY'!R61="","",IF($D$4="All Post",'DATA ENTRY'!R61,IF(AND($D$4='DATA ENTRY'!CK61),'DATA ENTRY'!R61,""))))</f>
        <v/>
      </c>
      <c r="L62" s="3" t="str">
        <f>IF('DATA ENTRY'!CK61="","",IF('DATA ENTRY'!S61="","",IF($D$4="All Post",'DATA ENTRY'!S61,IF(AND($D$4='DATA ENTRY'!CK61),'DATA ENTRY'!S61,""))))</f>
        <v/>
      </c>
      <c r="M62" s="3" t="str">
        <f>IF('DATA ENTRY'!CK61="","",IF('DATA ENTRY'!E61="","",IF($D$4="All Post",'DATA ENTRY'!E61,IF(AND($D$4='DATA ENTRY'!CK61),'DATA ENTRY'!E61,""))))</f>
        <v/>
      </c>
      <c r="N62" s="3" t="str">
        <f>IF('DATA ENTRY'!CK61="","",IF('DATA ENTRY'!W61="","",IF($D$4="All Post",'DATA ENTRY'!W61,IF(AND($D$4='DATA ENTRY'!CK61),'DATA ENTRY'!W61,""))))</f>
        <v/>
      </c>
      <c r="O62" s="3" t="str">
        <f>IF('DATA ENTRY'!CK61="","",IF('DATA ENTRY'!X61="","",IF($D$4="All Post",'DATA ENTRY'!X61,IF(AND($D$4='DATA ENTRY'!CK61),'DATA ENTRY'!X61,""))))</f>
        <v/>
      </c>
      <c r="P62" s="3" t="str">
        <f>IF('DATA ENTRY'!CK61="","",IF('DATA ENTRY'!G61="","",IF($D$4="All Post",'DATA ENTRY'!G61,IF(AND($D$4='DATA ENTRY'!CK61),'DATA ENTRY'!G61,""))))</f>
        <v/>
      </c>
      <c r="S62">
        <f t="shared" si="0"/>
        <v>0</v>
      </c>
      <c r="T62" t="str">
        <f t="shared" si="1"/>
        <v/>
      </c>
      <c r="BZ62" t="str">
        <f t="shared" si="2"/>
        <v/>
      </c>
      <c r="CA62" t="str">
        <f t="shared" si="3"/>
        <v/>
      </c>
      <c r="CB62" s="224">
        <v>56</v>
      </c>
      <c r="CC62" s="3" t="str">
        <f>IF('DATA ENTRY'!CK61="","",IF('DATA ENTRY'!B61="","",IF(AND($CD$4='DATA ENTRY'!CK61,$CG$4='DATA ENTRY'!D61),'DATA ENTRY'!B61,"")))</f>
        <v/>
      </c>
      <c r="CD62" s="3" t="str">
        <f>IF('DATA ENTRY'!CK61="","",IF('DATA ENTRY'!C61="","",IF(AND($CD$4='DATA ENTRY'!CK61,$CG$4='DATA ENTRY'!D61),'DATA ENTRY'!C61,"")))</f>
        <v/>
      </c>
      <c r="CE62" s="4" t="str">
        <f>IF('DATA ENTRY'!CK61="","",IF('DATA ENTRY'!I61="","",IF(AND($CD$4='DATA ENTRY'!CK61,$CG$4='DATA ENTRY'!D61),'DATA ENTRY'!I61,"")))</f>
        <v/>
      </c>
      <c r="CF62" s="4" t="str">
        <f>IF('DATA ENTRY'!CK61="","",IF('DATA ENTRY'!CK61="","",IF(AND($CD$4='DATA ENTRY'!CK61,$CG$4='DATA ENTRY'!D61),'DATA ENTRY'!CK61,"")))</f>
        <v/>
      </c>
      <c r="CG62" s="3" t="str">
        <f>IF('DATA ENTRY'!CK61="","",IF('DATA ENTRY'!N61="","",IF(AND($CD$4='DATA ENTRY'!CK61,$CG$4='DATA ENTRY'!D61),'DATA ENTRY'!N61,"")))</f>
        <v/>
      </c>
      <c r="CH62" s="107" t="str">
        <f>IF('DATA ENTRY'!CK61="","",IF('DATA ENTRY'!O61="","",IF(AND($CD$4='DATA ENTRY'!CK61,$CG$4='DATA ENTRY'!D61),'DATA ENTRY'!O61,"")))</f>
        <v/>
      </c>
      <c r="CI62" s="3" t="str">
        <f>IF('DATA ENTRY'!CK61="","",IF('DATA ENTRY'!P61="","",IF(AND($CD$4='DATA ENTRY'!CK61,$CG$4='DATA ENTRY'!D61),'DATA ENTRY'!P61,"")))</f>
        <v/>
      </c>
      <c r="CJ62" s="107" t="str">
        <f>IF('DATA ENTRY'!CK61="","",IF('DATA ENTRY'!Q61="","",IF(AND($CD$4='DATA ENTRY'!CK61,$CG$4='DATA ENTRY'!D61),'DATA ENTRY'!Q61,"")))</f>
        <v/>
      </c>
      <c r="CK62" s="3" t="str">
        <f>IF('DATA ENTRY'!CK61="","",IF('DATA ENTRY'!R61="","",IF(AND($CD$4='DATA ENTRY'!CK61,$CG$4='DATA ENTRY'!D61),'DATA ENTRY'!R61,"")))</f>
        <v/>
      </c>
      <c r="CL62" s="3" t="str">
        <f>IF('DATA ENTRY'!CK61="","",IF('DATA ENTRY'!S61="","",IF(AND($CD$4='DATA ENTRY'!CK61,$CG$4='DATA ENTRY'!D61),'DATA ENTRY'!S61,"")))</f>
        <v/>
      </c>
      <c r="CM62" s="3" t="str">
        <f>IF('DATA ENTRY'!CK61="","",IF('DATA ENTRY'!E61="","",IF(AND($CD$4='DATA ENTRY'!CK61,$CG$4='DATA ENTRY'!D61),'DATA ENTRY'!E61,"")))</f>
        <v/>
      </c>
      <c r="CN62" s="3" t="str">
        <f>IF('DATA ENTRY'!CK61="","",IF('DATA ENTRY'!W61="","",IF(AND($CD$4='DATA ENTRY'!CK61,$CG$4='DATA ENTRY'!D61),'DATA ENTRY'!W61,"")))</f>
        <v/>
      </c>
      <c r="CO62" s="3" t="str">
        <f>IF('DATA ENTRY'!CK61="","",IF('DATA ENTRY'!X61="","",IF(AND($CD$4='DATA ENTRY'!CK61,$CG$4='DATA ENTRY'!D61),'DATA ENTRY'!X61,"")))</f>
        <v/>
      </c>
      <c r="CP62" s="108" t="str">
        <f t="shared" si="4"/>
        <v/>
      </c>
      <c r="CQ62" s="108" t="str">
        <f>IF('DATA ENTRY'!CK61="","",IF('DATA ENTRY'!G61="","",IF(AND($CD$4='DATA ENTRY'!CK61,$CG$4='DATA ENTRY'!D61),'DATA ENTRY'!G61,"")))</f>
        <v/>
      </c>
      <c r="CR62" s="230" t="str">
        <f>IF('DATA ENTRY'!CK61="","",IF('DATA ENTRY'!D61="","",IF(AND($CD$4='DATA ENTRY'!CK61,$CG$4='DATA ENTRY'!D61),'DATA ENTRY'!D61,"")))</f>
        <v/>
      </c>
      <c r="CS62">
        <f t="shared" si="5"/>
        <v>0</v>
      </c>
      <c r="CT62">
        <f t="shared" si="6"/>
        <v>0</v>
      </c>
      <c r="CV62" s="139"/>
      <c r="CX62">
        <f t="shared" si="7"/>
        <v>0</v>
      </c>
      <c r="DB62" t="str">
        <f t="shared" si="16"/>
        <v/>
      </c>
      <c r="DC62" t="str">
        <f t="shared" si="17"/>
        <v/>
      </c>
      <c r="DD62" s="224">
        <v>56</v>
      </c>
      <c r="DE62" s="3" t="str">
        <f>IF('DATA ENTRY'!CK61="","",IF('DATA ENTRY'!B61="","",IF(AND($DF$4='DATA ENTRY'!D61),'DATA ENTRY'!B61,"")))</f>
        <v/>
      </c>
      <c r="DF62" s="3" t="str">
        <f>IF('DATA ENTRY'!CK61="","",IF('DATA ENTRY'!C61="","",IF(AND($DF$4='DATA ENTRY'!D61),'DATA ENTRY'!C61,"")))</f>
        <v/>
      </c>
      <c r="DG62" s="4" t="str">
        <f>IF('DATA ENTRY'!CK61="","",IF('DATA ENTRY'!I61="","",IF(AND($DF$4='DATA ENTRY'!D61),'DATA ENTRY'!I61,"")))</f>
        <v/>
      </c>
      <c r="DH62" s="4" t="str">
        <f>IF('DATA ENTRY'!CK61="","",IF('DATA ENTRY'!CK61="","",IF(AND($DF$4='DATA ENTRY'!D61),'DATA ENTRY'!CK61,"")))</f>
        <v/>
      </c>
      <c r="DI62" s="3" t="str">
        <f>IF('DATA ENTRY'!CK61="","",IF('DATA ENTRY'!N61="","",IF(AND($DF$4='DATA ENTRY'!D61),'DATA ENTRY'!N61,"")))</f>
        <v/>
      </c>
      <c r="DJ62" s="107" t="str">
        <f>IF('DATA ENTRY'!CK61="","",IF('DATA ENTRY'!O61="","",IF(AND($DF$4='DATA ENTRY'!D61),'DATA ENTRY'!O61,"")))</f>
        <v/>
      </c>
      <c r="DK62" s="3" t="str">
        <f>IF('DATA ENTRY'!CK61="","",IF('DATA ENTRY'!P61="","",IF(AND($DF$4='DATA ENTRY'!D61),'DATA ENTRY'!P61,"")))</f>
        <v/>
      </c>
      <c r="DL62" s="107" t="str">
        <f>IF('DATA ENTRY'!CK61="","",IF('DATA ENTRY'!Q61="","",IF(AND($DF$4='DATA ENTRY'!D61),'DATA ENTRY'!Q61,"")))</f>
        <v/>
      </c>
      <c r="DM62" s="3" t="str">
        <f>IF('DATA ENTRY'!CK61="","",IF('DATA ENTRY'!R61="","",IF(AND($DF$4='DATA ENTRY'!D61),'DATA ENTRY'!R61,"")))</f>
        <v/>
      </c>
      <c r="DN62" s="107" t="str">
        <f>IF('DATA ENTRY'!CK61="","",IF('DATA ENTRY'!S61="","",IF(AND($DF$4='DATA ENTRY'!D61),'DATA ENTRY'!S61,"")))</f>
        <v/>
      </c>
      <c r="DO62" s="3" t="str">
        <f>IF('DATA ENTRY'!CK61="","",IF('DATA ENTRY'!E61="","",IF(AND($DF$4='DATA ENTRY'!D61),'DATA ENTRY'!E61,"")))</f>
        <v/>
      </c>
      <c r="DP62" s="3" t="str">
        <f>IF('DATA ENTRY'!CK61="","",IF('DATA ENTRY'!D61="","",IF(AND($DF$4='DATA ENTRY'!D61),'DATA ENTRY'!D61,"")))</f>
        <v/>
      </c>
      <c r="DQ62" s="3" t="str">
        <f>IF('DATA ENTRY'!CK61="","",IF('DATA ENTRY'!W61="","",IF(AND($DF$4='DATA ENTRY'!D61),'DATA ENTRY'!W61,"")))</f>
        <v/>
      </c>
      <c r="DR62" s="3" t="str">
        <f>IF('DATA ENTRY'!CK61="","",IF('DATA ENTRY'!X61="","",IF(AND($DF$4='DATA ENTRY'!D61),'DATA ENTRY'!X61,"")))</f>
        <v/>
      </c>
      <c r="DS62" s="108" t="str">
        <f t="shared" si="10"/>
        <v/>
      </c>
      <c r="DT62" s="108" t="str">
        <f>IF('DATA ENTRY'!CK61="","",IF('DATA ENTRY'!D61="","",IF(AND($DF$4='DATA ENTRY'!D61),'DATA ENTRY'!G61,"")))</f>
        <v/>
      </c>
      <c r="DY62">
        <f t="shared" si="11"/>
        <v>0</v>
      </c>
      <c r="EB62" t="str">
        <f t="shared" si="12"/>
        <v/>
      </c>
      <c r="EC62" t="str">
        <f t="shared" si="13"/>
        <v/>
      </c>
      <c r="ED62" s="224">
        <v>56</v>
      </c>
      <c r="EE62" s="3" t="str">
        <f>IF('DATA ENTRY'!CK61="","",IF('DATA ENTRY'!B61="","",IF(AND($EF$4='DATA ENTRY'!G61,$EH$4='DATA ENTRY'!F61),'DATA ENTRY'!B61,"")))</f>
        <v/>
      </c>
      <c r="EF62" s="3" t="str">
        <f>IF('DATA ENTRY'!CK61="","",IF('DATA ENTRY'!C61="","",IF(AND($EF$4='DATA ENTRY'!G61,$EH$4='DATA ENTRY'!F61),'DATA ENTRY'!C61,"")))</f>
        <v/>
      </c>
      <c r="EG62" s="4" t="str">
        <f>IF('DATA ENTRY'!CK61="","",IF('DATA ENTRY'!I61="","",IF(AND($EF$4='DATA ENTRY'!G61,$EH$4='DATA ENTRY'!F61),'DATA ENTRY'!I61,"")))</f>
        <v/>
      </c>
      <c r="EH62" s="4" t="str">
        <f>IF('DATA ENTRY'!CK61="","",IF('DATA ENTRY'!CK61="","",IF(AND($EF$4='DATA ENTRY'!G61,$EH$4='DATA ENTRY'!F61),'DATA ENTRY'!CK61,"")))</f>
        <v/>
      </c>
      <c r="EI62" s="3" t="str">
        <f>IF('DATA ENTRY'!CK61="","",IF('DATA ENTRY'!N61="","",IF(AND($EF$4='DATA ENTRY'!G61,$EH$4='DATA ENTRY'!F61),'DATA ENTRY'!N61,"")))</f>
        <v/>
      </c>
      <c r="EJ62" s="107" t="str">
        <f>IF('DATA ENTRY'!CK61="","",IF('DATA ENTRY'!O61="","",IF(AND($EF$4='DATA ENTRY'!G61,$EH$4='DATA ENTRY'!F61),'DATA ENTRY'!O61,"")))</f>
        <v/>
      </c>
      <c r="EK62" s="3" t="str">
        <f>IF('DATA ENTRY'!CK61="","",IF('DATA ENTRY'!P61="","",IF(AND($EF$4='DATA ENTRY'!G61,$EH$4='DATA ENTRY'!F61),'DATA ENTRY'!P61,"")))</f>
        <v/>
      </c>
      <c r="EL62" s="107" t="str">
        <f>IF('DATA ENTRY'!CK61="","",IF('DATA ENTRY'!Q61="","",IF(AND($EF$4='DATA ENTRY'!G61,$EH$4='DATA ENTRY'!F61),'DATA ENTRY'!Q61,"")))</f>
        <v/>
      </c>
      <c r="EM62" s="3" t="str">
        <f>IF('DATA ENTRY'!CK61="","",IF('DATA ENTRY'!R61="","",IF(AND($EF$4='DATA ENTRY'!G61,$EH$4='DATA ENTRY'!F61),'DATA ENTRY'!R61,"")))</f>
        <v/>
      </c>
      <c r="EN62" s="107" t="str">
        <f>IF('DATA ENTRY'!CK61="","",IF('DATA ENTRY'!S61="","",IF(AND($EF$4='DATA ENTRY'!G61,$EH$4='DATA ENTRY'!F61),'DATA ENTRY'!S61,"")))</f>
        <v/>
      </c>
      <c r="EO62" s="3" t="str">
        <f>IF('DATA ENTRY'!CK61="","",IF('DATA ENTRY'!E61="","",IF(AND($EF$4='DATA ENTRY'!G61,$EH$4='DATA ENTRY'!F61),'DATA ENTRY'!E61,"")))</f>
        <v/>
      </c>
      <c r="EP62" s="3" t="str">
        <f>IF('DATA ENTRY'!CK61="","",IF('DATA ENTRY'!D61="","",IF(AND($EF$4='DATA ENTRY'!G61,$EH$4='DATA ENTRY'!F61),'DATA ENTRY'!D61,"")))</f>
        <v/>
      </c>
      <c r="EQ62" s="3" t="str">
        <f>IF('DATA ENTRY'!CK61="","",IF('DATA ENTRY'!W61="","",IF(AND($EF$4='DATA ENTRY'!G61,$EH$4='DATA ENTRY'!F61),'DATA ENTRY'!W61,"")))</f>
        <v/>
      </c>
      <c r="ER62" s="3" t="str">
        <f>IF('DATA ENTRY'!CK61="","",IF('DATA ENTRY'!X61="","",IF(AND($EF$4='DATA ENTRY'!G61,$EH$4='DATA ENTRY'!F61),'DATA ENTRY'!X61,"")))</f>
        <v/>
      </c>
      <c r="ES62" s="108" t="str">
        <f t="shared" si="14"/>
        <v/>
      </c>
      <c r="ET62" s="108" t="str">
        <f>IF('DATA ENTRY'!CK61="","",IF('DATA ENTRY'!D61="","",IF(AND($EF$4='DATA ENTRY'!G61,$EH$4='DATA ENTRY'!F61),'DATA ENTRY'!G61,"")))</f>
        <v/>
      </c>
      <c r="EY62">
        <f t="shared" si="15"/>
        <v>0</v>
      </c>
    </row>
    <row r="63" spans="1:155">
      <c r="A63" t="str">
        <f>IF(S63=0,"",1+(MAX($A$7:A62)))</f>
        <v/>
      </c>
      <c r="B63" s="224">
        <v>57</v>
      </c>
      <c r="C63" s="3" t="str">
        <f>IF('DATA ENTRY'!CK62="","",IF('DATA ENTRY'!B62="","",IF($D$4="All Post",'DATA ENTRY'!B62,IF(AND($D$4='DATA ENTRY'!CK62),'DATA ENTRY'!B62,""))))</f>
        <v/>
      </c>
      <c r="D63" s="3" t="str">
        <f>IF('DATA ENTRY'!CK62="","",IF('DATA ENTRY'!C62="","",IF($D$4="All Post",'DATA ENTRY'!C62,IF(AND($D$4='DATA ENTRY'!CK62),'DATA ENTRY'!C62,""))))</f>
        <v/>
      </c>
      <c r="E63" s="4" t="str">
        <f>IF('DATA ENTRY'!CK62="","",IF('DATA ENTRY'!I62="","",IF($D$4="All Post",'DATA ENTRY'!I62,IF(AND($D$4='DATA ENTRY'!CK62),'DATA ENTRY'!I62,""))))</f>
        <v/>
      </c>
      <c r="F63" s="4" t="str">
        <f>IF('DATA ENTRY'!CK62="","",IF('DATA ENTRY'!CK62="","",IF($D$4="All Post",'DATA ENTRY'!CK62,IF(AND($D$4='DATA ENTRY'!CK62),'DATA ENTRY'!CK62,""))))</f>
        <v/>
      </c>
      <c r="G63" s="3" t="str">
        <f>IF('DATA ENTRY'!CK62="","",IF('DATA ENTRY'!N62="","",IF($D$4="All Post",'DATA ENTRY'!N62,IF(AND($D$4='DATA ENTRY'!CK62),'DATA ENTRY'!N62,""))))</f>
        <v/>
      </c>
      <c r="H63" s="107" t="str">
        <f>IF('DATA ENTRY'!CK62="","",IF('DATA ENTRY'!O62="","",IF($D$4="All Post",'DATA ENTRY'!O62,IF(AND($D$4='DATA ENTRY'!CK62),'DATA ENTRY'!O62,""))))</f>
        <v/>
      </c>
      <c r="I63" s="3" t="str">
        <f>IF('DATA ENTRY'!CK62="","",IF('DATA ENTRY'!P62="","",IF($D$4="All Post",'DATA ENTRY'!P62,IF(AND($D$4='DATA ENTRY'!CK62),'DATA ENTRY'!P62,""))))</f>
        <v/>
      </c>
      <c r="J63" s="107" t="str">
        <f>IF('DATA ENTRY'!CK62="","",IF('DATA ENTRY'!Q62="","",IF($D$4="All Post",'DATA ENTRY'!Q62,IF(AND($D$4='DATA ENTRY'!CK62),'DATA ENTRY'!Q62,""))))</f>
        <v/>
      </c>
      <c r="K63" s="3" t="str">
        <f>IF('DATA ENTRY'!CK62="","",IF('DATA ENTRY'!R62="","",IF($D$4="All Post",'DATA ENTRY'!R62,IF(AND($D$4='DATA ENTRY'!CK62),'DATA ENTRY'!R62,""))))</f>
        <v/>
      </c>
      <c r="L63" s="3" t="str">
        <f>IF('DATA ENTRY'!CK62="","",IF('DATA ENTRY'!S62="","",IF($D$4="All Post",'DATA ENTRY'!S62,IF(AND($D$4='DATA ENTRY'!CK62),'DATA ENTRY'!S62,""))))</f>
        <v/>
      </c>
      <c r="M63" s="3" t="str">
        <f>IF('DATA ENTRY'!CK62="","",IF('DATA ENTRY'!E62="","",IF($D$4="All Post",'DATA ENTRY'!E62,IF(AND($D$4='DATA ENTRY'!CK62),'DATA ENTRY'!E62,""))))</f>
        <v/>
      </c>
      <c r="N63" s="3" t="str">
        <f>IF('DATA ENTRY'!CK62="","",IF('DATA ENTRY'!W62="","",IF($D$4="All Post",'DATA ENTRY'!W62,IF(AND($D$4='DATA ENTRY'!CK62),'DATA ENTRY'!W62,""))))</f>
        <v/>
      </c>
      <c r="O63" s="3" t="str">
        <f>IF('DATA ENTRY'!CK62="","",IF('DATA ENTRY'!X62="","",IF($D$4="All Post",'DATA ENTRY'!X62,IF(AND($D$4='DATA ENTRY'!CK62),'DATA ENTRY'!X62,""))))</f>
        <v/>
      </c>
      <c r="P63" s="3" t="str">
        <f>IF('DATA ENTRY'!CK62="","",IF('DATA ENTRY'!G62="","",IF($D$4="All Post",'DATA ENTRY'!G62,IF(AND($D$4='DATA ENTRY'!CK62),'DATA ENTRY'!G62,""))))</f>
        <v/>
      </c>
      <c r="S63">
        <f t="shared" si="0"/>
        <v>0</v>
      </c>
      <c r="T63" t="str">
        <f t="shared" si="1"/>
        <v/>
      </c>
      <c r="BZ63" t="str">
        <f t="shared" si="2"/>
        <v/>
      </c>
      <c r="CA63" t="str">
        <f t="shared" si="3"/>
        <v/>
      </c>
      <c r="CB63" s="224">
        <v>57</v>
      </c>
      <c r="CC63" s="3" t="str">
        <f>IF('DATA ENTRY'!CK62="","",IF('DATA ENTRY'!B62="","",IF(AND($CD$4='DATA ENTRY'!CK62,$CG$4='DATA ENTRY'!D62),'DATA ENTRY'!B62,"")))</f>
        <v/>
      </c>
      <c r="CD63" s="3" t="str">
        <f>IF('DATA ENTRY'!CK62="","",IF('DATA ENTRY'!C62="","",IF(AND($CD$4='DATA ENTRY'!CK62,$CG$4='DATA ENTRY'!D62),'DATA ENTRY'!C62,"")))</f>
        <v/>
      </c>
      <c r="CE63" s="4" t="str">
        <f>IF('DATA ENTRY'!CK62="","",IF('DATA ENTRY'!I62="","",IF(AND($CD$4='DATA ENTRY'!CK62,$CG$4='DATA ENTRY'!D62),'DATA ENTRY'!I62,"")))</f>
        <v/>
      </c>
      <c r="CF63" s="4" t="str">
        <f>IF('DATA ENTRY'!CK62="","",IF('DATA ENTRY'!CK62="","",IF(AND($CD$4='DATA ENTRY'!CK62,$CG$4='DATA ENTRY'!D62),'DATA ENTRY'!CK62,"")))</f>
        <v/>
      </c>
      <c r="CG63" s="3" t="str">
        <f>IF('DATA ENTRY'!CK62="","",IF('DATA ENTRY'!N62="","",IF(AND($CD$4='DATA ENTRY'!CK62,$CG$4='DATA ENTRY'!D62),'DATA ENTRY'!N62,"")))</f>
        <v/>
      </c>
      <c r="CH63" s="107" t="str">
        <f>IF('DATA ENTRY'!CK62="","",IF('DATA ENTRY'!O62="","",IF(AND($CD$4='DATA ENTRY'!CK62,$CG$4='DATA ENTRY'!D62),'DATA ENTRY'!O62,"")))</f>
        <v/>
      </c>
      <c r="CI63" s="3" t="str">
        <f>IF('DATA ENTRY'!CK62="","",IF('DATA ENTRY'!P62="","",IF(AND($CD$4='DATA ENTRY'!CK62,$CG$4='DATA ENTRY'!D62),'DATA ENTRY'!P62,"")))</f>
        <v/>
      </c>
      <c r="CJ63" s="107" t="str">
        <f>IF('DATA ENTRY'!CK62="","",IF('DATA ENTRY'!Q62="","",IF(AND($CD$4='DATA ENTRY'!CK62,$CG$4='DATA ENTRY'!D62),'DATA ENTRY'!Q62,"")))</f>
        <v/>
      </c>
      <c r="CK63" s="3" t="str">
        <f>IF('DATA ENTRY'!CK62="","",IF('DATA ENTRY'!R62="","",IF(AND($CD$4='DATA ENTRY'!CK62,$CG$4='DATA ENTRY'!D62),'DATA ENTRY'!R62,"")))</f>
        <v/>
      </c>
      <c r="CL63" s="3" t="str">
        <f>IF('DATA ENTRY'!CK62="","",IF('DATA ENTRY'!S62="","",IF(AND($CD$4='DATA ENTRY'!CK62,$CG$4='DATA ENTRY'!D62),'DATA ENTRY'!S62,"")))</f>
        <v/>
      </c>
      <c r="CM63" s="3" t="str">
        <f>IF('DATA ENTRY'!CK62="","",IF('DATA ENTRY'!E62="","",IF(AND($CD$4='DATA ENTRY'!CK62,$CG$4='DATA ENTRY'!D62),'DATA ENTRY'!E62,"")))</f>
        <v/>
      </c>
      <c r="CN63" s="3" t="str">
        <f>IF('DATA ENTRY'!CK62="","",IF('DATA ENTRY'!W62="","",IF(AND($CD$4='DATA ENTRY'!CK62,$CG$4='DATA ENTRY'!D62),'DATA ENTRY'!W62,"")))</f>
        <v/>
      </c>
      <c r="CO63" s="3" t="str">
        <f>IF('DATA ENTRY'!CK62="","",IF('DATA ENTRY'!X62="","",IF(AND($CD$4='DATA ENTRY'!CK62,$CG$4='DATA ENTRY'!D62),'DATA ENTRY'!X62,"")))</f>
        <v/>
      </c>
      <c r="CP63" s="108" t="str">
        <f t="shared" si="4"/>
        <v/>
      </c>
      <c r="CQ63" s="108" t="str">
        <f>IF('DATA ENTRY'!CK62="","",IF('DATA ENTRY'!G62="","",IF(AND($CD$4='DATA ENTRY'!CK62,$CG$4='DATA ENTRY'!D62),'DATA ENTRY'!G62,"")))</f>
        <v/>
      </c>
      <c r="CR63" s="230" t="str">
        <f>IF('DATA ENTRY'!CK62="","",IF('DATA ENTRY'!D62="","",IF(AND($CD$4='DATA ENTRY'!CK62,$CG$4='DATA ENTRY'!D62),'DATA ENTRY'!D62,"")))</f>
        <v/>
      </c>
      <c r="CS63">
        <f t="shared" si="5"/>
        <v>0</v>
      </c>
      <c r="CT63">
        <f t="shared" si="6"/>
        <v>0</v>
      </c>
      <c r="CV63" s="139"/>
      <c r="CX63">
        <f t="shared" si="7"/>
        <v>0</v>
      </c>
      <c r="DB63" t="str">
        <f t="shared" si="16"/>
        <v/>
      </c>
      <c r="DC63" t="str">
        <f t="shared" si="17"/>
        <v/>
      </c>
      <c r="DD63" s="224">
        <v>57</v>
      </c>
      <c r="DE63" s="3" t="str">
        <f>IF('DATA ENTRY'!CK62="","",IF('DATA ENTRY'!B62="","",IF(AND($DF$4='DATA ENTRY'!D62),'DATA ENTRY'!B62,"")))</f>
        <v/>
      </c>
      <c r="DF63" s="3" t="str">
        <f>IF('DATA ENTRY'!CK62="","",IF('DATA ENTRY'!C62="","",IF(AND($DF$4='DATA ENTRY'!D62),'DATA ENTRY'!C62,"")))</f>
        <v/>
      </c>
      <c r="DG63" s="4" t="str">
        <f>IF('DATA ENTRY'!CK62="","",IF('DATA ENTRY'!I62="","",IF(AND($DF$4='DATA ENTRY'!D62),'DATA ENTRY'!I62,"")))</f>
        <v/>
      </c>
      <c r="DH63" s="4" t="str">
        <f>IF('DATA ENTRY'!CK62="","",IF('DATA ENTRY'!CK62="","",IF(AND($DF$4='DATA ENTRY'!D62),'DATA ENTRY'!CK62,"")))</f>
        <v/>
      </c>
      <c r="DI63" s="3" t="str">
        <f>IF('DATA ENTRY'!CK62="","",IF('DATA ENTRY'!N62="","",IF(AND($DF$4='DATA ENTRY'!D62),'DATA ENTRY'!N62,"")))</f>
        <v/>
      </c>
      <c r="DJ63" s="107" t="str">
        <f>IF('DATA ENTRY'!CK62="","",IF('DATA ENTRY'!O62="","",IF(AND($DF$4='DATA ENTRY'!D62),'DATA ENTRY'!O62,"")))</f>
        <v/>
      </c>
      <c r="DK63" s="3" t="str">
        <f>IF('DATA ENTRY'!CK62="","",IF('DATA ENTRY'!P62="","",IF(AND($DF$4='DATA ENTRY'!D62),'DATA ENTRY'!P62,"")))</f>
        <v/>
      </c>
      <c r="DL63" s="107" t="str">
        <f>IF('DATA ENTRY'!CK62="","",IF('DATA ENTRY'!Q62="","",IF(AND($DF$4='DATA ENTRY'!D62),'DATA ENTRY'!Q62,"")))</f>
        <v/>
      </c>
      <c r="DM63" s="3" t="str">
        <f>IF('DATA ENTRY'!CK62="","",IF('DATA ENTRY'!R62="","",IF(AND($DF$4='DATA ENTRY'!D62),'DATA ENTRY'!R62,"")))</f>
        <v/>
      </c>
      <c r="DN63" s="107" t="str">
        <f>IF('DATA ENTRY'!CK62="","",IF('DATA ENTRY'!S62="","",IF(AND($DF$4='DATA ENTRY'!D62),'DATA ENTRY'!S62,"")))</f>
        <v/>
      </c>
      <c r="DO63" s="3" t="str">
        <f>IF('DATA ENTRY'!CK62="","",IF('DATA ENTRY'!E62="","",IF(AND($DF$4='DATA ENTRY'!D62),'DATA ENTRY'!E62,"")))</f>
        <v/>
      </c>
      <c r="DP63" s="3" t="str">
        <f>IF('DATA ENTRY'!CK62="","",IF('DATA ENTRY'!D62="","",IF(AND($DF$4='DATA ENTRY'!D62),'DATA ENTRY'!D62,"")))</f>
        <v/>
      </c>
      <c r="DQ63" s="3" t="str">
        <f>IF('DATA ENTRY'!CK62="","",IF('DATA ENTRY'!W62="","",IF(AND($DF$4='DATA ENTRY'!D62),'DATA ENTRY'!W62,"")))</f>
        <v/>
      </c>
      <c r="DR63" s="3" t="str">
        <f>IF('DATA ENTRY'!CK62="","",IF('DATA ENTRY'!X62="","",IF(AND($DF$4='DATA ENTRY'!D62),'DATA ENTRY'!X62,"")))</f>
        <v/>
      </c>
      <c r="DS63" s="108" t="str">
        <f t="shared" si="10"/>
        <v/>
      </c>
      <c r="DT63" s="108" t="str">
        <f>IF('DATA ENTRY'!CK62="","",IF('DATA ENTRY'!D62="","",IF(AND($DF$4='DATA ENTRY'!D62),'DATA ENTRY'!G62,"")))</f>
        <v/>
      </c>
      <c r="DY63">
        <f t="shared" si="11"/>
        <v>0</v>
      </c>
      <c r="EB63" t="str">
        <f t="shared" si="12"/>
        <v/>
      </c>
      <c r="EC63" t="str">
        <f t="shared" si="13"/>
        <v/>
      </c>
      <c r="ED63" s="224">
        <v>57</v>
      </c>
      <c r="EE63" s="3" t="str">
        <f>IF('DATA ENTRY'!CK62="","",IF('DATA ENTRY'!B62="","",IF(AND($EF$4='DATA ENTRY'!G62,$EH$4='DATA ENTRY'!F62),'DATA ENTRY'!B62,"")))</f>
        <v/>
      </c>
      <c r="EF63" s="3" t="str">
        <f>IF('DATA ENTRY'!CK62="","",IF('DATA ENTRY'!C62="","",IF(AND($EF$4='DATA ENTRY'!G62,$EH$4='DATA ENTRY'!F62),'DATA ENTRY'!C62,"")))</f>
        <v/>
      </c>
      <c r="EG63" s="4" t="str">
        <f>IF('DATA ENTRY'!CK62="","",IF('DATA ENTRY'!I62="","",IF(AND($EF$4='DATA ENTRY'!G62,$EH$4='DATA ENTRY'!F62),'DATA ENTRY'!I62,"")))</f>
        <v/>
      </c>
      <c r="EH63" s="4" t="str">
        <f>IF('DATA ENTRY'!CK62="","",IF('DATA ENTRY'!CK62="","",IF(AND($EF$4='DATA ENTRY'!G62,$EH$4='DATA ENTRY'!F62),'DATA ENTRY'!CK62,"")))</f>
        <v/>
      </c>
      <c r="EI63" s="3" t="str">
        <f>IF('DATA ENTRY'!CK62="","",IF('DATA ENTRY'!N62="","",IF(AND($EF$4='DATA ENTRY'!G62,$EH$4='DATA ENTRY'!F62),'DATA ENTRY'!N62,"")))</f>
        <v/>
      </c>
      <c r="EJ63" s="107" t="str">
        <f>IF('DATA ENTRY'!CK62="","",IF('DATA ENTRY'!O62="","",IF(AND($EF$4='DATA ENTRY'!G62,$EH$4='DATA ENTRY'!F62),'DATA ENTRY'!O62,"")))</f>
        <v/>
      </c>
      <c r="EK63" s="3" t="str">
        <f>IF('DATA ENTRY'!CK62="","",IF('DATA ENTRY'!P62="","",IF(AND($EF$4='DATA ENTRY'!G62,$EH$4='DATA ENTRY'!F62),'DATA ENTRY'!P62,"")))</f>
        <v/>
      </c>
      <c r="EL63" s="107" t="str">
        <f>IF('DATA ENTRY'!CK62="","",IF('DATA ENTRY'!Q62="","",IF(AND($EF$4='DATA ENTRY'!G62,$EH$4='DATA ENTRY'!F62),'DATA ENTRY'!Q62,"")))</f>
        <v/>
      </c>
      <c r="EM63" s="3" t="str">
        <f>IF('DATA ENTRY'!CK62="","",IF('DATA ENTRY'!R62="","",IF(AND($EF$4='DATA ENTRY'!G62,$EH$4='DATA ENTRY'!F62),'DATA ENTRY'!R62,"")))</f>
        <v/>
      </c>
      <c r="EN63" s="107" t="str">
        <f>IF('DATA ENTRY'!CK62="","",IF('DATA ENTRY'!S62="","",IF(AND($EF$4='DATA ENTRY'!G62,$EH$4='DATA ENTRY'!F62),'DATA ENTRY'!S62,"")))</f>
        <v/>
      </c>
      <c r="EO63" s="3" t="str">
        <f>IF('DATA ENTRY'!CK62="","",IF('DATA ENTRY'!E62="","",IF(AND($EF$4='DATA ENTRY'!G62,$EH$4='DATA ENTRY'!F62),'DATA ENTRY'!E62,"")))</f>
        <v/>
      </c>
      <c r="EP63" s="3" t="str">
        <f>IF('DATA ENTRY'!CK62="","",IF('DATA ENTRY'!D62="","",IF(AND($EF$4='DATA ENTRY'!G62,$EH$4='DATA ENTRY'!F62),'DATA ENTRY'!D62,"")))</f>
        <v/>
      </c>
      <c r="EQ63" s="3" t="str">
        <f>IF('DATA ENTRY'!CK62="","",IF('DATA ENTRY'!W62="","",IF(AND($EF$4='DATA ENTRY'!G62,$EH$4='DATA ENTRY'!F62),'DATA ENTRY'!W62,"")))</f>
        <v/>
      </c>
      <c r="ER63" s="3" t="str">
        <f>IF('DATA ENTRY'!CK62="","",IF('DATA ENTRY'!X62="","",IF(AND($EF$4='DATA ENTRY'!G62,$EH$4='DATA ENTRY'!F62),'DATA ENTRY'!X62,"")))</f>
        <v/>
      </c>
      <c r="ES63" s="108" t="str">
        <f t="shared" si="14"/>
        <v/>
      </c>
      <c r="ET63" s="108" t="str">
        <f>IF('DATA ENTRY'!CK62="","",IF('DATA ENTRY'!D62="","",IF(AND($EF$4='DATA ENTRY'!G62,$EH$4='DATA ENTRY'!F62),'DATA ENTRY'!G62,"")))</f>
        <v/>
      </c>
      <c r="EY63">
        <f t="shared" si="15"/>
        <v>0</v>
      </c>
    </row>
    <row r="64" spans="1:155">
      <c r="A64" t="str">
        <f>IF(S64=0,"",1+(MAX($A$7:A63)))</f>
        <v/>
      </c>
      <c r="B64" s="224">
        <v>58</v>
      </c>
      <c r="C64" s="3" t="str">
        <f>IF('DATA ENTRY'!CK63="","",IF('DATA ENTRY'!B63="","",IF($D$4="All Post",'DATA ENTRY'!B63,IF(AND($D$4='DATA ENTRY'!CK63),'DATA ENTRY'!B63,""))))</f>
        <v/>
      </c>
      <c r="D64" s="3" t="str">
        <f>IF('DATA ENTRY'!CK63="","",IF('DATA ENTRY'!C63="","",IF($D$4="All Post",'DATA ENTRY'!C63,IF(AND($D$4='DATA ENTRY'!CK63),'DATA ENTRY'!C63,""))))</f>
        <v/>
      </c>
      <c r="E64" s="4" t="str">
        <f>IF('DATA ENTRY'!CK63="","",IF('DATA ENTRY'!I63="","",IF($D$4="All Post",'DATA ENTRY'!I63,IF(AND($D$4='DATA ENTRY'!CK63),'DATA ENTRY'!I63,""))))</f>
        <v/>
      </c>
      <c r="F64" s="4" t="str">
        <f>IF('DATA ENTRY'!CK63="","",IF('DATA ENTRY'!CK63="","",IF($D$4="All Post",'DATA ENTRY'!CK63,IF(AND($D$4='DATA ENTRY'!CK63),'DATA ENTRY'!CK63,""))))</f>
        <v/>
      </c>
      <c r="G64" s="3" t="str">
        <f>IF('DATA ENTRY'!CK63="","",IF('DATA ENTRY'!N63="","",IF($D$4="All Post",'DATA ENTRY'!N63,IF(AND($D$4='DATA ENTRY'!CK63),'DATA ENTRY'!N63,""))))</f>
        <v/>
      </c>
      <c r="H64" s="107" t="str">
        <f>IF('DATA ENTRY'!CK63="","",IF('DATA ENTRY'!O63="","",IF($D$4="All Post",'DATA ENTRY'!O63,IF(AND($D$4='DATA ENTRY'!CK63),'DATA ENTRY'!O63,""))))</f>
        <v/>
      </c>
      <c r="I64" s="3" t="str">
        <f>IF('DATA ENTRY'!CK63="","",IF('DATA ENTRY'!P63="","",IF($D$4="All Post",'DATA ENTRY'!P63,IF(AND($D$4='DATA ENTRY'!CK63),'DATA ENTRY'!P63,""))))</f>
        <v/>
      </c>
      <c r="J64" s="107" t="str">
        <f>IF('DATA ENTRY'!CK63="","",IF('DATA ENTRY'!Q63="","",IF($D$4="All Post",'DATA ENTRY'!Q63,IF(AND($D$4='DATA ENTRY'!CK63),'DATA ENTRY'!Q63,""))))</f>
        <v/>
      </c>
      <c r="K64" s="3" t="str">
        <f>IF('DATA ENTRY'!CK63="","",IF('DATA ENTRY'!R63="","",IF($D$4="All Post",'DATA ENTRY'!R63,IF(AND($D$4='DATA ENTRY'!CK63),'DATA ENTRY'!R63,""))))</f>
        <v/>
      </c>
      <c r="L64" s="3" t="str">
        <f>IF('DATA ENTRY'!CK63="","",IF('DATA ENTRY'!S63="","",IF($D$4="All Post",'DATA ENTRY'!S63,IF(AND($D$4='DATA ENTRY'!CK63),'DATA ENTRY'!S63,""))))</f>
        <v/>
      </c>
      <c r="M64" s="3" t="str">
        <f>IF('DATA ENTRY'!CK63="","",IF('DATA ENTRY'!E63="","",IF($D$4="All Post",'DATA ENTRY'!E63,IF(AND($D$4='DATA ENTRY'!CK63),'DATA ENTRY'!E63,""))))</f>
        <v/>
      </c>
      <c r="N64" s="3" t="str">
        <f>IF('DATA ENTRY'!CK63="","",IF('DATA ENTRY'!W63="","",IF($D$4="All Post",'DATA ENTRY'!W63,IF(AND($D$4='DATA ENTRY'!CK63),'DATA ENTRY'!W63,""))))</f>
        <v/>
      </c>
      <c r="O64" s="3" t="str">
        <f>IF('DATA ENTRY'!CK63="","",IF('DATA ENTRY'!X63="","",IF($D$4="All Post",'DATA ENTRY'!X63,IF(AND($D$4='DATA ENTRY'!CK63),'DATA ENTRY'!X63,""))))</f>
        <v/>
      </c>
      <c r="P64" s="3" t="str">
        <f>IF('DATA ENTRY'!CK63="","",IF('DATA ENTRY'!G63="","",IF($D$4="All Post",'DATA ENTRY'!G63,IF(AND($D$4='DATA ENTRY'!CK63),'DATA ENTRY'!G63,""))))</f>
        <v/>
      </c>
      <c r="S64">
        <f t="shared" si="0"/>
        <v>0</v>
      </c>
      <c r="T64" t="str">
        <f t="shared" si="1"/>
        <v/>
      </c>
      <c r="BZ64" t="str">
        <f t="shared" si="2"/>
        <v/>
      </c>
      <c r="CA64" t="str">
        <f t="shared" si="3"/>
        <v/>
      </c>
      <c r="CB64" s="224">
        <v>58</v>
      </c>
      <c r="CC64" s="3" t="str">
        <f>IF('DATA ENTRY'!CK63="","",IF('DATA ENTRY'!B63="","",IF(AND($CD$4='DATA ENTRY'!CK63,$CG$4='DATA ENTRY'!D63),'DATA ENTRY'!B63,"")))</f>
        <v/>
      </c>
      <c r="CD64" s="3" t="str">
        <f>IF('DATA ENTRY'!CK63="","",IF('DATA ENTRY'!C63="","",IF(AND($CD$4='DATA ENTRY'!CK63,$CG$4='DATA ENTRY'!D63),'DATA ENTRY'!C63,"")))</f>
        <v/>
      </c>
      <c r="CE64" s="4" t="str">
        <f>IF('DATA ENTRY'!CK63="","",IF('DATA ENTRY'!I63="","",IF(AND($CD$4='DATA ENTRY'!CK63,$CG$4='DATA ENTRY'!D63),'DATA ENTRY'!I63,"")))</f>
        <v/>
      </c>
      <c r="CF64" s="4" t="str">
        <f>IF('DATA ENTRY'!CK63="","",IF('DATA ENTRY'!CK63="","",IF(AND($CD$4='DATA ENTRY'!CK63,$CG$4='DATA ENTRY'!D63),'DATA ENTRY'!CK63,"")))</f>
        <v/>
      </c>
      <c r="CG64" s="3" t="str">
        <f>IF('DATA ENTRY'!CK63="","",IF('DATA ENTRY'!N63="","",IF(AND($CD$4='DATA ENTRY'!CK63,$CG$4='DATA ENTRY'!D63),'DATA ENTRY'!N63,"")))</f>
        <v/>
      </c>
      <c r="CH64" s="107" t="str">
        <f>IF('DATA ENTRY'!CK63="","",IF('DATA ENTRY'!O63="","",IF(AND($CD$4='DATA ENTRY'!CK63,$CG$4='DATA ENTRY'!D63),'DATA ENTRY'!O63,"")))</f>
        <v/>
      </c>
      <c r="CI64" s="3" t="str">
        <f>IF('DATA ENTRY'!CK63="","",IF('DATA ENTRY'!P63="","",IF(AND($CD$4='DATA ENTRY'!CK63,$CG$4='DATA ENTRY'!D63),'DATA ENTRY'!P63,"")))</f>
        <v/>
      </c>
      <c r="CJ64" s="107" t="str">
        <f>IF('DATA ENTRY'!CK63="","",IF('DATA ENTRY'!Q63="","",IF(AND($CD$4='DATA ENTRY'!CK63,$CG$4='DATA ENTRY'!D63),'DATA ENTRY'!Q63,"")))</f>
        <v/>
      </c>
      <c r="CK64" s="3" t="str">
        <f>IF('DATA ENTRY'!CK63="","",IF('DATA ENTRY'!R63="","",IF(AND($CD$4='DATA ENTRY'!CK63,$CG$4='DATA ENTRY'!D63),'DATA ENTRY'!R63,"")))</f>
        <v/>
      </c>
      <c r="CL64" s="3" t="str">
        <f>IF('DATA ENTRY'!CK63="","",IF('DATA ENTRY'!S63="","",IF(AND($CD$4='DATA ENTRY'!CK63,$CG$4='DATA ENTRY'!D63),'DATA ENTRY'!S63,"")))</f>
        <v/>
      </c>
      <c r="CM64" s="3" t="str">
        <f>IF('DATA ENTRY'!CK63="","",IF('DATA ENTRY'!E63="","",IF(AND($CD$4='DATA ENTRY'!CK63,$CG$4='DATA ENTRY'!D63),'DATA ENTRY'!E63,"")))</f>
        <v/>
      </c>
      <c r="CN64" s="3" t="str">
        <f>IF('DATA ENTRY'!CK63="","",IF('DATA ENTRY'!W63="","",IF(AND($CD$4='DATA ENTRY'!CK63,$CG$4='DATA ENTRY'!D63),'DATA ENTRY'!W63,"")))</f>
        <v/>
      </c>
      <c r="CO64" s="3" t="str">
        <f>IF('DATA ENTRY'!CK63="","",IF('DATA ENTRY'!X63="","",IF(AND($CD$4='DATA ENTRY'!CK63,$CG$4='DATA ENTRY'!D63),'DATA ENTRY'!X63,"")))</f>
        <v/>
      </c>
      <c r="CP64" s="108" t="str">
        <f t="shared" si="4"/>
        <v/>
      </c>
      <c r="CQ64" s="108" t="str">
        <f>IF('DATA ENTRY'!CK63="","",IF('DATA ENTRY'!G63="","",IF(AND($CD$4='DATA ENTRY'!CK63,$CG$4='DATA ENTRY'!D63),'DATA ENTRY'!G63,"")))</f>
        <v/>
      </c>
      <c r="CR64" s="230" t="str">
        <f>IF('DATA ENTRY'!CK63="","",IF('DATA ENTRY'!D63="","",IF(AND($CD$4='DATA ENTRY'!CK63,$CG$4='DATA ENTRY'!D63),'DATA ENTRY'!D63,"")))</f>
        <v/>
      </c>
      <c r="CS64">
        <f t="shared" si="5"/>
        <v>0</v>
      </c>
      <c r="CT64">
        <f t="shared" si="6"/>
        <v>0</v>
      </c>
      <c r="CV64" s="139"/>
      <c r="CX64">
        <f t="shared" si="7"/>
        <v>0</v>
      </c>
      <c r="DB64" t="str">
        <f t="shared" si="16"/>
        <v/>
      </c>
      <c r="DC64" t="str">
        <f t="shared" si="17"/>
        <v/>
      </c>
      <c r="DD64" s="224">
        <v>58</v>
      </c>
      <c r="DE64" s="3" t="str">
        <f>IF('DATA ENTRY'!CK63="","",IF('DATA ENTRY'!B63="","",IF(AND($DF$4='DATA ENTRY'!D63),'DATA ENTRY'!B63,"")))</f>
        <v/>
      </c>
      <c r="DF64" s="3" t="str">
        <f>IF('DATA ENTRY'!CK63="","",IF('DATA ENTRY'!C63="","",IF(AND($DF$4='DATA ENTRY'!D63),'DATA ENTRY'!C63,"")))</f>
        <v/>
      </c>
      <c r="DG64" s="4" t="str">
        <f>IF('DATA ENTRY'!CK63="","",IF('DATA ENTRY'!I63="","",IF(AND($DF$4='DATA ENTRY'!D63),'DATA ENTRY'!I63,"")))</f>
        <v/>
      </c>
      <c r="DH64" s="4" t="str">
        <f>IF('DATA ENTRY'!CK63="","",IF('DATA ENTRY'!CK63="","",IF(AND($DF$4='DATA ENTRY'!D63),'DATA ENTRY'!CK63,"")))</f>
        <v/>
      </c>
      <c r="DI64" s="3" t="str">
        <f>IF('DATA ENTRY'!CK63="","",IF('DATA ENTRY'!N63="","",IF(AND($DF$4='DATA ENTRY'!D63),'DATA ENTRY'!N63,"")))</f>
        <v/>
      </c>
      <c r="DJ64" s="107" t="str">
        <f>IF('DATA ENTRY'!CK63="","",IF('DATA ENTRY'!O63="","",IF(AND($DF$4='DATA ENTRY'!D63),'DATA ENTRY'!O63,"")))</f>
        <v/>
      </c>
      <c r="DK64" s="3" t="str">
        <f>IF('DATA ENTRY'!CK63="","",IF('DATA ENTRY'!P63="","",IF(AND($DF$4='DATA ENTRY'!D63),'DATA ENTRY'!P63,"")))</f>
        <v/>
      </c>
      <c r="DL64" s="107" t="str">
        <f>IF('DATA ENTRY'!CK63="","",IF('DATA ENTRY'!Q63="","",IF(AND($DF$4='DATA ENTRY'!D63),'DATA ENTRY'!Q63,"")))</f>
        <v/>
      </c>
      <c r="DM64" s="3" t="str">
        <f>IF('DATA ENTRY'!CK63="","",IF('DATA ENTRY'!R63="","",IF(AND($DF$4='DATA ENTRY'!D63),'DATA ENTRY'!R63,"")))</f>
        <v/>
      </c>
      <c r="DN64" s="107" t="str">
        <f>IF('DATA ENTRY'!CK63="","",IF('DATA ENTRY'!S63="","",IF(AND($DF$4='DATA ENTRY'!D63),'DATA ENTRY'!S63,"")))</f>
        <v/>
      </c>
      <c r="DO64" s="3" t="str">
        <f>IF('DATA ENTRY'!CK63="","",IF('DATA ENTRY'!E63="","",IF(AND($DF$4='DATA ENTRY'!D63),'DATA ENTRY'!E63,"")))</f>
        <v/>
      </c>
      <c r="DP64" s="3" t="str">
        <f>IF('DATA ENTRY'!CK63="","",IF('DATA ENTRY'!D63="","",IF(AND($DF$4='DATA ENTRY'!D63),'DATA ENTRY'!D63,"")))</f>
        <v/>
      </c>
      <c r="DQ64" s="3" t="str">
        <f>IF('DATA ENTRY'!CK63="","",IF('DATA ENTRY'!W63="","",IF(AND($DF$4='DATA ENTRY'!D63),'DATA ENTRY'!W63,"")))</f>
        <v/>
      </c>
      <c r="DR64" s="3" t="str">
        <f>IF('DATA ENTRY'!CK63="","",IF('DATA ENTRY'!X63="","",IF(AND($DF$4='DATA ENTRY'!D63),'DATA ENTRY'!X63,"")))</f>
        <v/>
      </c>
      <c r="DS64" s="108" t="str">
        <f t="shared" si="10"/>
        <v/>
      </c>
      <c r="DT64" s="108" t="str">
        <f>IF('DATA ENTRY'!CK63="","",IF('DATA ENTRY'!D63="","",IF(AND($DF$4='DATA ENTRY'!D63),'DATA ENTRY'!G63,"")))</f>
        <v/>
      </c>
      <c r="DY64">
        <f t="shared" si="11"/>
        <v>0</v>
      </c>
      <c r="EB64" t="str">
        <f t="shared" si="12"/>
        <v/>
      </c>
      <c r="EC64" t="str">
        <f t="shared" si="13"/>
        <v/>
      </c>
      <c r="ED64" s="224">
        <v>58</v>
      </c>
      <c r="EE64" s="3" t="str">
        <f>IF('DATA ENTRY'!CK63="","",IF('DATA ENTRY'!B63="","",IF(AND($EF$4='DATA ENTRY'!G63,$EH$4='DATA ENTRY'!F63),'DATA ENTRY'!B63,"")))</f>
        <v/>
      </c>
      <c r="EF64" s="3" t="str">
        <f>IF('DATA ENTRY'!CK63="","",IF('DATA ENTRY'!C63="","",IF(AND($EF$4='DATA ENTRY'!G63,$EH$4='DATA ENTRY'!F63),'DATA ENTRY'!C63,"")))</f>
        <v/>
      </c>
      <c r="EG64" s="4" t="str">
        <f>IF('DATA ENTRY'!CK63="","",IF('DATA ENTRY'!I63="","",IF(AND($EF$4='DATA ENTRY'!G63,$EH$4='DATA ENTRY'!F63),'DATA ENTRY'!I63,"")))</f>
        <v/>
      </c>
      <c r="EH64" s="4" t="str">
        <f>IF('DATA ENTRY'!CK63="","",IF('DATA ENTRY'!CK63="","",IF(AND($EF$4='DATA ENTRY'!G63,$EH$4='DATA ENTRY'!F63),'DATA ENTRY'!CK63,"")))</f>
        <v/>
      </c>
      <c r="EI64" s="3" t="str">
        <f>IF('DATA ENTRY'!CK63="","",IF('DATA ENTRY'!N63="","",IF(AND($EF$4='DATA ENTRY'!G63,$EH$4='DATA ENTRY'!F63),'DATA ENTRY'!N63,"")))</f>
        <v/>
      </c>
      <c r="EJ64" s="107" t="str">
        <f>IF('DATA ENTRY'!CK63="","",IF('DATA ENTRY'!O63="","",IF(AND($EF$4='DATA ENTRY'!G63,$EH$4='DATA ENTRY'!F63),'DATA ENTRY'!O63,"")))</f>
        <v/>
      </c>
      <c r="EK64" s="3" t="str">
        <f>IF('DATA ENTRY'!CK63="","",IF('DATA ENTRY'!P63="","",IF(AND($EF$4='DATA ENTRY'!G63,$EH$4='DATA ENTRY'!F63),'DATA ENTRY'!P63,"")))</f>
        <v/>
      </c>
      <c r="EL64" s="107" t="str">
        <f>IF('DATA ENTRY'!CK63="","",IF('DATA ENTRY'!Q63="","",IF(AND($EF$4='DATA ENTRY'!G63,$EH$4='DATA ENTRY'!F63),'DATA ENTRY'!Q63,"")))</f>
        <v/>
      </c>
      <c r="EM64" s="3" t="str">
        <f>IF('DATA ENTRY'!CK63="","",IF('DATA ENTRY'!R63="","",IF(AND($EF$4='DATA ENTRY'!G63,$EH$4='DATA ENTRY'!F63),'DATA ENTRY'!R63,"")))</f>
        <v/>
      </c>
      <c r="EN64" s="107" t="str">
        <f>IF('DATA ENTRY'!CK63="","",IF('DATA ENTRY'!S63="","",IF(AND($EF$4='DATA ENTRY'!G63,$EH$4='DATA ENTRY'!F63),'DATA ENTRY'!S63,"")))</f>
        <v/>
      </c>
      <c r="EO64" s="3" t="str">
        <f>IF('DATA ENTRY'!CK63="","",IF('DATA ENTRY'!E63="","",IF(AND($EF$4='DATA ENTRY'!G63,$EH$4='DATA ENTRY'!F63),'DATA ENTRY'!E63,"")))</f>
        <v/>
      </c>
      <c r="EP64" s="3" t="str">
        <f>IF('DATA ENTRY'!CK63="","",IF('DATA ENTRY'!D63="","",IF(AND($EF$4='DATA ENTRY'!G63,$EH$4='DATA ENTRY'!F63),'DATA ENTRY'!D63,"")))</f>
        <v/>
      </c>
      <c r="EQ64" s="3" t="str">
        <f>IF('DATA ENTRY'!CK63="","",IF('DATA ENTRY'!W63="","",IF(AND($EF$4='DATA ENTRY'!G63,$EH$4='DATA ENTRY'!F63),'DATA ENTRY'!W63,"")))</f>
        <v/>
      </c>
      <c r="ER64" s="3" t="str">
        <f>IF('DATA ENTRY'!CK63="","",IF('DATA ENTRY'!X63="","",IF(AND($EF$4='DATA ENTRY'!G63,$EH$4='DATA ENTRY'!F63),'DATA ENTRY'!X63,"")))</f>
        <v/>
      </c>
      <c r="ES64" s="108" t="str">
        <f t="shared" si="14"/>
        <v/>
      </c>
      <c r="ET64" s="108" t="str">
        <f>IF('DATA ENTRY'!CK63="","",IF('DATA ENTRY'!D63="","",IF(AND($EF$4='DATA ENTRY'!G63,$EH$4='DATA ENTRY'!F63),'DATA ENTRY'!G63,"")))</f>
        <v/>
      </c>
      <c r="EY64">
        <f t="shared" si="15"/>
        <v>0</v>
      </c>
    </row>
    <row r="65" spans="1:155">
      <c r="A65" t="str">
        <f>IF(S65=0,"",1+(MAX($A$7:A64)))</f>
        <v/>
      </c>
      <c r="B65" s="224">
        <v>59</v>
      </c>
      <c r="C65" s="3" t="str">
        <f>IF('DATA ENTRY'!CK64="","",IF('DATA ENTRY'!B64="","",IF($D$4="All Post",'DATA ENTRY'!B64,IF(AND($D$4='DATA ENTRY'!CK64),'DATA ENTRY'!B64,""))))</f>
        <v/>
      </c>
      <c r="D65" s="3" t="str">
        <f>IF('DATA ENTRY'!CK64="","",IF('DATA ENTRY'!C64="","",IF($D$4="All Post",'DATA ENTRY'!C64,IF(AND($D$4='DATA ENTRY'!CK64),'DATA ENTRY'!C64,""))))</f>
        <v/>
      </c>
      <c r="E65" s="4" t="str">
        <f>IF('DATA ENTRY'!CK64="","",IF('DATA ENTRY'!I64="","",IF($D$4="All Post",'DATA ENTRY'!I64,IF(AND($D$4='DATA ENTRY'!CK64),'DATA ENTRY'!I64,""))))</f>
        <v/>
      </c>
      <c r="F65" s="4" t="str">
        <f>IF('DATA ENTRY'!CK64="","",IF('DATA ENTRY'!CK64="","",IF($D$4="All Post",'DATA ENTRY'!CK64,IF(AND($D$4='DATA ENTRY'!CK64),'DATA ENTRY'!CK64,""))))</f>
        <v/>
      </c>
      <c r="G65" s="3" t="str">
        <f>IF('DATA ENTRY'!CK64="","",IF('DATA ENTRY'!N64="","",IF($D$4="All Post",'DATA ENTRY'!N64,IF(AND($D$4='DATA ENTRY'!CK64),'DATA ENTRY'!N64,""))))</f>
        <v/>
      </c>
      <c r="H65" s="107" t="str">
        <f>IF('DATA ENTRY'!CK64="","",IF('DATA ENTRY'!O64="","",IF($D$4="All Post",'DATA ENTRY'!O64,IF(AND($D$4='DATA ENTRY'!CK64),'DATA ENTRY'!O64,""))))</f>
        <v/>
      </c>
      <c r="I65" s="3" t="str">
        <f>IF('DATA ENTRY'!CK64="","",IF('DATA ENTRY'!P64="","",IF($D$4="All Post",'DATA ENTRY'!P64,IF(AND($D$4='DATA ENTRY'!CK64),'DATA ENTRY'!P64,""))))</f>
        <v/>
      </c>
      <c r="J65" s="107" t="str">
        <f>IF('DATA ENTRY'!CK64="","",IF('DATA ENTRY'!Q64="","",IF($D$4="All Post",'DATA ENTRY'!Q64,IF(AND($D$4='DATA ENTRY'!CK64),'DATA ENTRY'!Q64,""))))</f>
        <v/>
      </c>
      <c r="K65" s="3" t="str">
        <f>IF('DATA ENTRY'!CK64="","",IF('DATA ENTRY'!R64="","",IF($D$4="All Post",'DATA ENTRY'!R64,IF(AND($D$4='DATA ENTRY'!CK64),'DATA ENTRY'!R64,""))))</f>
        <v/>
      </c>
      <c r="L65" s="3" t="str">
        <f>IF('DATA ENTRY'!CK64="","",IF('DATA ENTRY'!S64="","",IF($D$4="All Post",'DATA ENTRY'!S64,IF(AND($D$4='DATA ENTRY'!CK64),'DATA ENTRY'!S64,""))))</f>
        <v/>
      </c>
      <c r="M65" s="3" t="str">
        <f>IF('DATA ENTRY'!CK64="","",IF('DATA ENTRY'!E64="","",IF($D$4="All Post",'DATA ENTRY'!E64,IF(AND($D$4='DATA ENTRY'!CK64),'DATA ENTRY'!E64,""))))</f>
        <v/>
      </c>
      <c r="N65" s="3" t="str">
        <f>IF('DATA ENTRY'!CK64="","",IF('DATA ENTRY'!W64="","",IF($D$4="All Post",'DATA ENTRY'!W64,IF(AND($D$4='DATA ENTRY'!CK64),'DATA ENTRY'!W64,""))))</f>
        <v/>
      </c>
      <c r="O65" s="3" t="str">
        <f>IF('DATA ENTRY'!CK64="","",IF('DATA ENTRY'!X64="","",IF($D$4="All Post",'DATA ENTRY'!X64,IF(AND($D$4='DATA ENTRY'!CK64),'DATA ENTRY'!X64,""))))</f>
        <v/>
      </c>
      <c r="P65" s="3" t="str">
        <f>IF('DATA ENTRY'!CK64="","",IF('DATA ENTRY'!G64="","",IF($D$4="All Post",'DATA ENTRY'!G64,IF(AND($D$4='DATA ENTRY'!CK64),'DATA ENTRY'!G64,""))))</f>
        <v/>
      </c>
      <c r="S65">
        <f t="shared" si="0"/>
        <v>0</v>
      </c>
      <c r="T65" t="str">
        <f t="shared" si="1"/>
        <v/>
      </c>
      <c r="BZ65" t="str">
        <f t="shared" si="2"/>
        <v/>
      </c>
      <c r="CA65" t="str">
        <f t="shared" si="3"/>
        <v/>
      </c>
      <c r="CB65" s="224">
        <v>59</v>
      </c>
      <c r="CC65" s="3" t="str">
        <f>IF('DATA ENTRY'!CK64="","",IF('DATA ENTRY'!B64="","",IF(AND($CD$4='DATA ENTRY'!CK64,$CG$4='DATA ENTRY'!D64),'DATA ENTRY'!B64,"")))</f>
        <v/>
      </c>
      <c r="CD65" s="3" t="str">
        <f>IF('DATA ENTRY'!CK64="","",IF('DATA ENTRY'!C64="","",IF(AND($CD$4='DATA ENTRY'!CK64,$CG$4='DATA ENTRY'!D64),'DATA ENTRY'!C64,"")))</f>
        <v/>
      </c>
      <c r="CE65" s="4" t="str">
        <f>IF('DATA ENTRY'!CK64="","",IF('DATA ENTRY'!I64="","",IF(AND($CD$4='DATA ENTRY'!CK64,$CG$4='DATA ENTRY'!D64),'DATA ENTRY'!I64,"")))</f>
        <v/>
      </c>
      <c r="CF65" s="4" t="str">
        <f>IF('DATA ENTRY'!CK64="","",IF('DATA ENTRY'!CK64="","",IF(AND($CD$4='DATA ENTRY'!CK64,$CG$4='DATA ENTRY'!D64),'DATA ENTRY'!CK64,"")))</f>
        <v/>
      </c>
      <c r="CG65" s="3" t="str">
        <f>IF('DATA ENTRY'!CK64="","",IF('DATA ENTRY'!N64="","",IF(AND($CD$4='DATA ENTRY'!CK64,$CG$4='DATA ENTRY'!D64),'DATA ENTRY'!N64,"")))</f>
        <v/>
      </c>
      <c r="CH65" s="107" t="str">
        <f>IF('DATA ENTRY'!CK64="","",IF('DATA ENTRY'!O64="","",IF(AND($CD$4='DATA ENTRY'!CK64,$CG$4='DATA ENTRY'!D64),'DATA ENTRY'!O64,"")))</f>
        <v/>
      </c>
      <c r="CI65" s="3" t="str">
        <f>IF('DATA ENTRY'!CK64="","",IF('DATA ENTRY'!P64="","",IF(AND($CD$4='DATA ENTRY'!CK64,$CG$4='DATA ENTRY'!D64),'DATA ENTRY'!P64,"")))</f>
        <v/>
      </c>
      <c r="CJ65" s="107" t="str">
        <f>IF('DATA ENTRY'!CK64="","",IF('DATA ENTRY'!Q64="","",IF(AND($CD$4='DATA ENTRY'!CK64,$CG$4='DATA ENTRY'!D64),'DATA ENTRY'!Q64,"")))</f>
        <v/>
      </c>
      <c r="CK65" s="3" t="str">
        <f>IF('DATA ENTRY'!CK64="","",IF('DATA ENTRY'!R64="","",IF(AND($CD$4='DATA ENTRY'!CK64,$CG$4='DATA ENTRY'!D64),'DATA ENTRY'!R64,"")))</f>
        <v/>
      </c>
      <c r="CL65" s="3" t="str">
        <f>IF('DATA ENTRY'!CK64="","",IF('DATA ENTRY'!S64="","",IF(AND($CD$4='DATA ENTRY'!CK64,$CG$4='DATA ENTRY'!D64),'DATA ENTRY'!S64,"")))</f>
        <v/>
      </c>
      <c r="CM65" s="3" t="str">
        <f>IF('DATA ENTRY'!CK64="","",IF('DATA ENTRY'!E64="","",IF(AND($CD$4='DATA ENTRY'!CK64,$CG$4='DATA ENTRY'!D64),'DATA ENTRY'!E64,"")))</f>
        <v/>
      </c>
      <c r="CN65" s="3" t="str">
        <f>IF('DATA ENTRY'!CK64="","",IF('DATA ENTRY'!W64="","",IF(AND($CD$4='DATA ENTRY'!CK64,$CG$4='DATA ENTRY'!D64),'DATA ENTRY'!W64,"")))</f>
        <v/>
      </c>
      <c r="CO65" s="3" t="str">
        <f>IF('DATA ENTRY'!CK64="","",IF('DATA ENTRY'!X64="","",IF(AND($CD$4='DATA ENTRY'!CK64,$CG$4='DATA ENTRY'!D64),'DATA ENTRY'!X64,"")))</f>
        <v/>
      </c>
      <c r="CP65" s="108" t="str">
        <f t="shared" si="4"/>
        <v/>
      </c>
      <c r="CQ65" s="108" t="str">
        <f>IF('DATA ENTRY'!CK64="","",IF('DATA ENTRY'!G64="","",IF(AND($CD$4='DATA ENTRY'!CK64,$CG$4='DATA ENTRY'!D64),'DATA ENTRY'!G64,"")))</f>
        <v/>
      </c>
      <c r="CR65" s="230" t="str">
        <f>IF('DATA ENTRY'!CK64="","",IF('DATA ENTRY'!D64="","",IF(AND($CD$4='DATA ENTRY'!CK64,$CG$4='DATA ENTRY'!D64),'DATA ENTRY'!D64,"")))</f>
        <v/>
      </c>
      <c r="CS65">
        <f t="shared" si="5"/>
        <v>0</v>
      </c>
      <c r="CT65">
        <f t="shared" si="6"/>
        <v>0</v>
      </c>
      <c r="CV65" s="139"/>
      <c r="CX65">
        <f t="shared" si="7"/>
        <v>0</v>
      </c>
      <c r="DB65" t="str">
        <f t="shared" si="16"/>
        <v/>
      </c>
      <c r="DC65" t="str">
        <f t="shared" si="17"/>
        <v/>
      </c>
      <c r="DD65" s="224">
        <v>59</v>
      </c>
      <c r="DE65" s="3" t="str">
        <f>IF('DATA ENTRY'!CK64="","",IF('DATA ENTRY'!B64="","",IF(AND($DF$4='DATA ENTRY'!D64),'DATA ENTRY'!B64,"")))</f>
        <v/>
      </c>
      <c r="DF65" s="3" t="str">
        <f>IF('DATA ENTRY'!CK64="","",IF('DATA ENTRY'!C64="","",IF(AND($DF$4='DATA ENTRY'!D64),'DATA ENTRY'!C64,"")))</f>
        <v/>
      </c>
      <c r="DG65" s="4" t="str">
        <f>IF('DATA ENTRY'!CK64="","",IF('DATA ENTRY'!I64="","",IF(AND($DF$4='DATA ENTRY'!D64),'DATA ENTRY'!I64,"")))</f>
        <v/>
      </c>
      <c r="DH65" s="4" t="str">
        <f>IF('DATA ENTRY'!CK64="","",IF('DATA ENTRY'!CK64="","",IF(AND($DF$4='DATA ENTRY'!D64),'DATA ENTRY'!CK64,"")))</f>
        <v/>
      </c>
      <c r="DI65" s="3" t="str">
        <f>IF('DATA ENTRY'!CK64="","",IF('DATA ENTRY'!N64="","",IF(AND($DF$4='DATA ENTRY'!D64),'DATA ENTRY'!N64,"")))</f>
        <v/>
      </c>
      <c r="DJ65" s="107" t="str">
        <f>IF('DATA ENTRY'!CK64="","",IF('DATA ENTRY'!O64="","",IF(AND($DF$4='DATA ENTRY'!D64),'DATA ENTRY'!O64,"")))</f>
        <v/>
      </c>
      <c r="DK65" s="3" t="str">
        <f>IF('DATA ENTRY'!CK64="","",IF('DATA ENTRY'!P64="","",IF(AND($DF$4='DATA ENTRY'!D64),'DATA ENTRY'!P64,"")))</f>
        <v/>
      </c>
      <c r="DL65" s="107" t="str">
        <f>IF('DATA ENTRY'!CK64="","",IF('DATA ENTRY'!Q64="","",IF(AND($DF$4='DATA ENTRY'!D64),'DATA ENTRY'!Q64,"")))</f>
        <v/>
      </c>
      <c r="DM65" s="3" t="str">
        <f>IF('DATA ENTRY'!CK64="","",IF('DATA ENTRY'!R64="","",IF(AND($DF$4='DATA ENTRY'!D64),'DATA ENTRY'!R64,"")))</f>
        <v/>
      </c>
      <c r="DN65" s="107" t="str">
        <f>IF('DATA ENTRY'!CK64="","",IF('DATA ENTRY'!S64="","",IF(AND($DF$4='DATA ENTRY'!D64),'DATA ENTRY'!S64,"")))</f>
        <v/>
      </c>
      <c r="DO65" s="3" t="str">
        <f>IF('DATA ENTRY'!CK64="","",IF('DATA ENTRY'!E64="","",IF(AND($DF$4='DATA ENTRY'!D64),'DATA ENTRY'!E64,"")))</f>
        <v/>
      </c>
      <c r="DP65" s="3" t="str">
        <f>IF('DATA ENTRY'!CK64="","",IF('DATA ENTRY'!D64="","",IF(AND($DF$4='DATA ENTRY'!D64),'DATA ENTRY'!D64,"")))</f>
        <v/>
      </c>
      <c r="DQ65" s="3" t="str">
        <f>IF('DATA ENTRY'!CK64="","",IF('DATA ENTRY'!W64="","",IF(AND($DF$4='DATA ENTRY'!D64),'DATA ENTRY'!W64,"")))</f>
        <v/>
      </c>
      <c r="DR65" s="3" t="str">
        <f>IF('DATA ENTRY'!CK64="","",IF('DATA ENTRY'!X64="","",IF(AND($DF$4='DATA ENTRY'!D64),'DATA ENTRY'!X64,"")))</f>
        <v/>
      </c>
      <c r="DS65" s="108" t="str">
        <f t="shared" si="10"/>
        <v/>
      </c>
      <c r="DT65" s="108" t="str">
        <f>IF('DATA ENTRY'!CK64="","",IF('DATA ENTRY'!D64="","",IF(AND($DF$4='DATA ENTRY'!D64),'DATA ENTRY'!G64,"")))</f>
        <v/>
      </c>
      <c r="DY65">
        <f t="shared" si="11"/>
        <v>0</v>
      </c>
      <c r="EB65" t="str">
        <f t="shared" si="12"/>
        <v/>
      </c>
      <c r="EC65" t="str">
        <f t="shared" si="13"/>
        <v/>
      </c>
      <c r="ED65" s="224">
        <v>59</v>
      </c>
      <c r="EE65" s="3" t="str">
        <f>IF('DATA ENTRY'!CK64="","",IF('DATA ENTRY'!B64="","",IF(AND($EF$4='DATA ENTRY'!G64,$EH$4='DATA ENTRY'!F64),'DATA ENTRY'!B64,"")))</f>
        <v/>
      </c>
      <c r="EF65" s="3" t="str">
        <f>IF('DATA ENTRY'!CK64="","",IF('DATA ENTRY'!C64="","",IF(AND($EF$4='DATA ENTRY'!G64,$EH$4='DATA ENTRY'!F64),'DATA ENTRY'!C64,"")))</f>
        <v/>
      </c>
      <c r="EG65" s="4" t="str">
        <f>IF('DATA ENTRY'!CK64="","",IF('DATA ENTRY'!I64="","",IF(AND($EF$4='DATA ENTRY'!G64,$EH$4='DATA ENTRY'!F64),'DATA ENTRY'!I64,"")))</f>
        <v/>
      </c>
      <c r="EH65" s="4" t="str">
        <f>IF('DATA ENTRY'!CK64="","",IF('DATA ENTRY'!CK64="","",IF(AND($EF$4='DATA ENTRY'!G64,$EH$4='DATA ENTRY'!F64),'DATA ENTRY'!CK64,"")))</f>
        <v/>
      </c>
      <c r="EI65" s="3" t="str">
        <f>IF('DATA ENTRY'!CK64="","",IF('DATA ENTRY'!N64="","",IF(AND($EF$4='DATA ENTRY'!G64,$EH$4='DATA ENTRY'!F64),'DATA ENTRY'!N64,"")))</f>
        <v/>
      </c>
      <c r="EJ65" s="107" t="str">
        <f>IF('DATA ENTRY'!CK64="","",IF('DATA ENTRY'!O64="","",IF(AND($EF$4='DATA ENTRY'!G64,$EH$4='DATA ENTRY'!F64),'DATA ENTRY'!O64,"")))</f>
        <v/>
      </c>
      <c r="EK65" s="3" t="str">
        <f>IF('DATA ENTRY'!CK64="","",IF('DATA ENTRY'!P64="","",IF(AND($EF$4='DATA ENTRY'!G64,$EH$4='DATA ENTRY'!F64),'DATA ENTRY'!P64,"")))</f>
        <v/>
      </c>
      <c r="EL65" s="107" t="str">
        <f>IF('DATA ENTRY'!CK64="","",IF('DATA ENTRY'!Q64="","",IF(AND($EF$4='DATA ENTRY'!G64,$EH$4='DATA ENTRY'!F64),'DATA ENTRY'!Q64,"")))</f>
        <v/>
      </c>
      <c r="EM65" s="3" t="str">
        <f>IF('DATA ENTRY'!CK64="","",IF('DATA ENTRY'!R64="","",IF(AND($EF$4='DATA ENTRY'!G64,$EH$4='DATA ENTRY'!F64),'DATA ENTRY'!R64,"")))</f>
        <v/>
      </c>
      <c r="EN65" s="107" t="str">
        <f>IF('DATA ENTRY'!CK64="","",IF('DATA ENTRY'!S64="","",IF(AND($EF$4='DATA ENTRY'!G64,$EH$4='DATA ENTRY'!F64),'DATA ENTRY'!S64,"")))</f>
        <v/>
      </c>
      <c r="EO65" s="3" t="str">
        <f>IF('DATA ENTRY'!CK64="","",IF('DATA ENTRY'!E64="","",IF(AND($EF$4='DATA ENTRY'!G64,$EH$4='DATA ENTRY'!F64),'DATA ENTRY'!E64,"")))</f>
        <v/>
      </c>
      <c r="EP65" s="3" t="str">
        <f>IF('DATA ENTRY'!CK64="","",IF('DATA ENTRY'!D64="","",IF(AND($EF$4='DATA ENTRY'!G64,$EH$4='DATA ENTRY'!F64),'DATA ENTRY'!D64,"")))</f>
        <v/>
      </c>
      <c r="EQ65" s="3" t="str">
        <f>IF('DATA ENTRY'!CK64="","",IF('DATA ENTRY'!W64="","",IF(AND($EF$4='DATA ENTRY'!G64,$EH$4='DATA ENTRY'!F64),'DATA ENTRY'!W64,"")))</f>
        <v/>
      </c>
      <c r="ER65" s="3" t="str">
        <f>IF('DATA ENTRY'!CK64="","",IF('DATA ENTRY'!X64="","",IF(AND($EF$4='DATA ENTRY'!G64,$EH$4='DATA ENTRY'!F64),'DATA ENTRY'!X64,"")))</f>
        <v/>
      </c>
      <c r="ES65" s="108" t="str">
        <f t="shared" si="14"/>
        <v/>
      </c>
      <c r="ET65" s="108" t="str">
        <f>IF('DATA ENTRY'!CK64="","",IF('DATA ENTRY'!D64="","",IF(AND($EF$4='DATA ENTRY'!G64,$EH$4='DATA ENTRY'!F64),'DATA ENTRY'!G64,"")))</f>
        <v/>
      </c>
      <c r="EY65">
        <f t="shared" si="15"/>
        <v>0</v>
      </c>
    </row>
    <row r="66" spans="1:155">
      <c r="A66" t="str">
        <f>IF(S66=0,"",1+(MAX($A$7:A65)))</f>
        <v/>
      </c>
      <c r="B66" s="224">
        <v>60</v>
      </c>
      <c r="C66" s="3" t="str">
        <f>IF('DATA ENTRY'!CK65="","",IF('DATA ENTRY'!B65="","",IF($D$4="All Post",'DATA ENTRY'!B65,IF(AND($D$4='DATA ENTRY'!CK65),'DATA ENTRY'!B65,""))))</f>
        <v/>
      </c>
      <c r="D66" s="3" t="str">
        <f>IF('DATA ENTRY'!CK65="","",IF('DATA ENTRY'!C65="","",IF($D$4="All Post",'DATA ENTRY'!C65,IF(AND($D$4='DATA ENTRY'!CK65),'DATA ENTRY'!C65,""))))</f>
        <v/>
      </c>
      <c r="E66" s="4" t="str">
        <f>IF('DATA ENTRY'!CK65="","",IF('DATA ENTRY'!I65="","",IF($D$4="All Post",'DATA ENTRY'!I65,IF(AND($D$4='DATA ENTRY'!CK65),'DATA ENTRY'!I65,""))))</f>
        <v/>
      </c>
      <c r="F66" s="4" t="str">
        <f>IF('DATA ENTRY'!CK65="","",IF('DATA ENTRY'!CK65="","",IF($D$4="All Post",'DATA ENTRY'!CK65,IF(AND($D$4='DATA ENTRY'!CK65),'DATA ENTRY'!CK65,""))))</f>
        <v/>
      </c>
      <c r="G66" s="3" t="str">
        <f>IF('DATA ENTRY'!CK65="","",IF('DATA ENTRY'!N65="","",IF($D$4="All Post",'DATA ENTRY'!N65,IF(AND($D$4='DATA ENTRY'!CK65),'DATA ENTRY'!N65,""))))</f>
        <v/>
      </c>
      <c r="H66" s="107" t="str">
        <f>IF('DATA ENTRY'!CK65="","",IF('DATA ENTRY'!O65="","",IF($D$4="All Post",'DATA ENTRY'!O65,IF(AND($D$4='DATA ENTRY'!CK65),'DATA ENTRY'!O65,""))))</f>
        <v/>
      </c>
      <c r="I66" s="3" t="str">
        <f>IF('DATA ENTRY'!CK65="","",IF('DATA ENTRY'!P65="","",IF($D$4="All Post",'DATA ENTRY'!P65,IF(AND($D$4='DATA ENTRY'!CK65),'DATA ENTRY'!P65,""))))</f>
        <v/>
      </c>
      <c r="J66" s="107" t="str">
        <f>IF('DATA ENTRY'!CK65="","",IF('DATA ENTRY'!Q65="","",IF($D$4="All Post",'DATA ENTRY'!Q65,IF(AND($D$4='DATA ENTRY'!CK65),'DATA ENTRY'!Q65,""))))</f>
        <v/>
      </c>
      <c r="K66" s="3" t="str">
        <f>IF('DATA ENTRY'!CK65="","",IF('DATA ENTRY'!R65="","",IF($D$4="All Post",'DATA ENTRY'!R65,IF(AND($D$4='DATA ENTRY'!CK65),'DATA ENTRY'!R65,""))))</f>
        <v/>
      </c>
      <c r="L66" s="3" t="str">
        <f>IF('DATA ENTRY'!CK65="","",IF('DATA ENTRY'!S65="","",IF($D$4="All Post",'DATA ENTRY'!S65,IF(AND($D$4='DATA ENTRY'!CK65),'DATA ENTRY'!S65,""))))</f>
        <v/>
      </c>
      <c r="M66" s="3" t="str">
        <f>IF('DATA ENTRY'!CK65="","",IF('DATA ENTRY'!E65="","",IF($D$4="All Post",'DATA ENTRY'!E65,IF(AND($D$4='DATA ENTRY'!CK65),'DATA ENTRY'!E65,""))))</f>
        <v/>
      </c>
      <c r="N66" s="3" t="str">
        <f>IF('DATA ENTRY'!CK65="","",IF('DATA ENTRY'!W65="","",IF($D$4="All Post",'DATA ENTRY'!W65,IF(AND($D$4='DATA ENTRY'!CK65),'DATA ENTRY'!W65,""))))</f>
        <v/>
      </c>
      <c r="O66" s="3" t="str">
        <f>IF('DATA ENTRY'!CK65="","",IF('DATA ENTRY'!X65="","",IF($D$4="All Post",'DATA ENTRY'!X65,IF(AND($D$4='DATA ENTRY'!CK65),'DATA ENTRY'!X65,""))))</f>
        <v/>
      </c>
      <c r="P66" s="3" t="str">
        <f>IF('DATA ENTRY'!CK65="","",IF('DATA ENTRY'!G65="","",IF($D$4="All Post",'DATA ENTRY'!G65,IF(AND($D$4='DATA ENTRY'!CK65),'DATA ENTRY'!G65,""))))</f>
        <v/>
      </c>
      <c r="S66">
        <f t="shared" si="0"/>
        <v>0</v>
      </c>
      <c r="T66" t="str">
        <f t="shared" si="1"/>
        <v/>
      </c>
      <c r="BZ66" t="str">
        <f t="shared" si="2"/>
        <v/>
      </c>
      <c r="CA66" t="str">
        <f t="shared" si="3"/>
        <v/>
      </c>
      <c r="CB66" s="224">
        <v>60</v>
      </c>
      <c r="CC66" s="3" t="str">
        <f>IF('DATA ENTRY'!CK65="","",IF('DATA ENTRY'!B65="","",IF(AND($CD$4='DATA ENTRY'!CK65,$CG$4='DATA ENTRY'!D65),'DATA ENTRY'!B65,"")))</f>
        <v/>
      </c>
      <c r="CD66" s="3" t="str">
        <f>IF('DATA ENTRY'!CK65="","",IF('DATA ENTRY'!C65="","",IF(AND($CD$4='DATA ENTRY'!CK65,$CG$4='DATA ENTRY'!D65),'DATA ENTRY'!C65,"")))</f>
        <v/>
      </c>
      <c r="CE66" s="4" t="str">
        <f>IF('DATA ENTRY'!CK65="","",IF('DATA ENTRY'!I65="","",IF(AND($CD$4='DATA ENTRY'!CK65,$CG$4='DATA ENTRY'!D65),'DATA ENTRY'!I65,"")))</f>
        <v/>
      </c>
      <c r="CF66" s="4" t="str">
        <f>IF('DATA ENTRY'!CK65="","",IF('DATA ENTRY'!CK65="","",IF(AND($CD$4='DATA ENTRY'!CK65,$CG$4='DATA ENTRY'!D65),'DATA ENTRY'!CK65,"")))</f>
        <v/>
      </c>
      <c r="CG66" s="3" t="str">
        <f>IF('DATA ENTRY'!CK65="","",IF('DATA ENTRY'!N65="","",IF(AND($CD$4='DATA ENTRY'!CK65,$CG$4='DATA ENTRY'!D65),'DATA ENTRY'!N65,"")))</f>
        <v/>
      </c>
      <c r="CH66" s="107" t="str">
        <f>IF('DATA ENTRY'!CK65="","",IF('DATA ENTRY'!O65="","",IF(AND($CD$4='DATA ENTRY'!CK65,$CG$4='DATA ENTRY'!D65),'DATA ENTRY'!O65,"")))</f>
        <v/>
      </c>
      <c r="CI66" s="3" t="str">
        <f>IF('DATA ENTRY'!CK65="","",IF('DATA ENTRY'!P65="","",IF(AND($CD$4='DATA ENTRY'!CK65,$CG$4='DATA ENTRY'!D65),'DATA ENTRY'!P65,"")))</f>
        <v/>
      </c>
      <c r="CJ66" s="107" t="str">
        <f>IF('DATA ENTRY'!CK65="","",IF('DATA ENTRY'!Q65="","",IF(AND($CD$4='DATA ENTRY'!CK65,$CG$4='DATA ENTRY'!D65),'DATA ENTRY'!Q65,"")))</f>
        <v/>
      </c>
      <c r="CK66" s="3" t="str">
        <f>IF('DATA ENTRY'!CK65="","",IF('DATA ENTRY'!R65="","",IF(AND($CD$4='DATA ENTRY'!CK65,$CG$4='DATA ENTRY'!D65),'DATA ENTRY'!R65,"")))</f>
        <v/>
      </c>
      <c r="CL66" s="3" t="str">
        <f>IF('DATA ENTRY'!CK65="","",IF('DATA ENTRY'!S65="","",IF(AND($CD$4='DATA ENTRY'!CK65,$CG$4='DATA ENTRY'!D65),'DATA ENTRY'!S65,"")))</f>
        <v/>
      </c>
      <c r="CM66" s="3" t="str">
        <f>IF('DATA ENTRY'!CK65="","",IF('DATA ENTRY'!E65="","",IF(AND($CD$4='DATA ENTRY'!CK65,$CG$4='DATA ENTRY'!D65),'DATA ENTRY'!E65,"")))</f>
        <v/>
      </c>
      <c r="CN66" s="3" t="str">
        <f>IF('DATA ENTRY'!CK65="","",IF('DATA ENTRY'!W65="","",IF(AND($CD$4='DATA ENTRY'!CK65,$CG$4='DATA ENTRY'!D65),'DATA ENTRY'!W65,"")))</f>
        <v/>
      </c>
      <c r="CO66" s="3" t="str">
        <f>IF('DATA ENTRY'!CK65="","",IF('DATA ENTRY'!X65="","",IF(AND($CD$4='DATA ENTRY'!CK65,$CG$4='DATA ENTRY'!D65),'DATA ENTRY'!X65,"")))</f>
        <v/>
      </c>
      <c r="CP66" s="108" t="str">
        <f t="shared" si="4"/>
        <v/>
      </c>
      <c r="CQ66" s="108" t="str">
        <f>IF('DATA ENTRY'!CK65="","",IF('DATA ENTRY'!G65="","",IF(AND($CD$4='DATA ENTRY'!CK65,$CG$4='DATA ENTRY'!D65),'DATA ENTRY'!G65,"")))</f>
        <v/>
      </c>
      <c r="CR66" s="230" t="str">
        <f>IF('DATA ENTRY'!CK65="","",IF('DATA ENTRY'!D65="","",IF(AND($CD$4='DATA ENTRY'!CK65,$CG$4='DATA ENTRY'!D65),'DATA ENTRY'!D65,"")))</f>
        <v/>
      </c>
      <c r="CS66">
        <f t="shared" si="5"/>
        <v>0</v>
      </c>
      <c r="CT66">
        <f t="shared" si="6"/>
        <v>0</v>
      </c>
      <c r="CV66" s="139"/>
      <c r="CX66">
        <f t="shared" si="7"/>
        <v>0</v>
      </c>
      <c r="DB66" t="str">
        <f t="shared" si="16"/>
        <v/>
      </c>
      <c r="DC66" t="str">
        <f t="shared" si="17"/>
        <v/>
      </c>
      <c r="DD66" s="224">
        <v>60</v>
      </c>
      <c r="DE66" s="3" t="str">
        <f>IF('DATA ENTRY'!CK65="","",IF('DATA ENTRY'!B65="","",IF(AND($DF$4='DATA ENTRY'!D65),'DATA ENTRY'!B65,"")))</f>
        <v/>
      </c>
      <c r="DF66" s="3" t="str">
        <f>IF('DATA ENTRY'!CK65="","",IF('DATA ENTRY'!C65="","",IF(AND($DF$4='DATA ENTRY'!D65),'DATA ENTRY'!C65,"")))</f>
        <v/>
      </c>
      <c r="DG66" s="4" t="str">
        <f>IF('DATA ENTRY'!CK65="","",IF('DATA ENTRY'!I65="","",IF(AND($DF$4='DATA ENTRY'!D65),'DATA ENTRY'!I65,"")))</f>
        <v/>
      </c>
      <c r="DH66" s="4" t="str">
        <f>IF('DATA ENTRY'!CK65="","",IF('DATA ENTRY'!CK65="","",IF(AND($DF$4='DATA ENTRY'!D65),'DATA ENTRY'!CK65,"")))</f>
        <v/>
      </c>
      <c r="DI66" s="3" t="str">
        <f>IF('DATA ENTRY'!CK65="","",IF('DATA ENTRY'!N65="","",IF(AND($DF$4='DATA ENTRY'!D65),'DATA ENTRY'!N65,"")))</f>
        <v/>
      </c>
      <c r="DJ66" s="107" t="str">
        <f>IF('DATA ENTRY'!CK65="","",IF('DATA ENTRY'!O65="","",IF(AND($DF$4='DATA ENTRY'!D65),'DATA ENTRY'!O65,"")))</f>
        <v/>
      </c>
      <c r="DK66" s="3" t="str">
        <f>IF('DATA ENTRY'!CK65="","",IF('DATA ENTRY'!P65="","",IF(AND($DF$4='DATA ENTRY'!D65),'DATA ENTRY'!P65,"")))</f>
        <v/>
      </c>
      <c r="DL66" s="107" t="str">
        <f>IF('DATA ENTRY'!CK65="","",IF('DATA ENTRY'!Q65="","",IF(AND($DF$4='DATA ENTRY'!D65),'DATA ENTRY'!Q65,"")))</f>
        <v/>
      </c>
      <c r="DM66" s="3" t="str">
        <f>IF('DATA ENTRY'!CK65="","",IF('DATA ENTRY'!R65="","",IF(AND($DF$4='DATA ENTRY'!D65),'DATA ENTRY'!R65,"")))</f>
        <v/>
      </c>
      <c r="DN66" s="107" t="str">
        <f>IF('DATA ENTRY'!CK65="","",IF('DATA ENTRY'!S65="","",IF(AND($DF$4='DATA ENTRY'!D65),'DATA ENTRY'!S65,"")))</f>
        <v/>
      </c>
      <c r="DO66" s="3" t="str">
        <f>IF('DATA ENTRY'!CK65="","",IF('DATA ENTRY'!E65="","",IF(AND($DF$4='DATA ENTRY'!D65),'DATA ENTRY'!E65,"")))</f>
        <v/>
      </c>
      <c r="DP66" s="3" t="str">
        <f>IF('DATA ENTRY'!CK65="","",IF('DATA ENTRY'!D65="","",IF(AND($DF$4='DATA ENTRY'!D65),'DATA ENTRY'!D65,"")))</f>
        <v/>
      </c>
      <c r="DQ66" s="3" t="str">
        <f>IF('DATA ENTRY'!CK65="","",IF('DATA ENTRY'!W65="","",IF(AND($DF$4='DATA ENTRY'!D65),'DATA ENTRY'!W65,"")))</f>
        <v/>
      </c>
      <c r="DR66" s="3" t="str">
        <f>IF('DATA ENTRY'!CK65="","",IF('DATA ENTRY'!X65="","",IF(AND($DF$4='DATA ENTRY'!D65),'DATA ENTRY'!X65,"")))</f>
        <v/>
      </c>
      <c r="DS66" s="108" t="str">
        <f t="shared" si="10"/>
        <v/>
      </c>
      <c r="DT66" s="108" t="str">
        <f>IF('DATA ENTRY'!CK65="","",IF('DATA ENTRY'!D65="","",IF(AND($DF$4='DATA ENTRY'!D65),'DATA ENTRY'!G65,"")))</f>
        <v/>
      </c>
      <c r="DY66">
        <f t="shared" si="11"/>
        <v>0</v>
      </c>
      <c r="EB66" t="str">
        <f t="shared" si="12"/>
        <v/>
      </c>
      <c r="EC66" t="str">
        <f t="shared" si="13"/>
        <v/>
      </c>
      <c r="ED66" s="224">
        <v>60</v>
      </c>
      <c r="EE66" s="3" t="str">
        <f>IF('DATA ENTRY'!CK65="","",IF('DATA ENTRY'!B65="","",IF(AND($EF$4='DATA ENTRY'!G65,$EH$4='DATA ENTRY'!F65),'DATA ENTRY'!B65,"")))</f>
        <v/>
      </c>
      <c r="EF66" s="3" t="str">
        <f>IF('DATA ENTRY'!CK65="","",IF('DATA ENTRY'!C65="","",IF(AND($EF$4='DATA ENTRY'!G65,$EH$4='DATA ENTRY'!F65),'DATA ENTRY'!C65,"")))</f>
        <v/>
      </c>
      <c r="EG66" s="4" t="str">
        <f>IF('DATA ENTRY'!CK65="","",IF('DATA ENTRY'!I65="","",IF(AND($EF$4='DATA ENTRY'!G65,$EH$4='DATA ENTRY'!F65),'DATA ENTRY'!I65,"")))</f>
        <v/>
      </c>
      <c r="EH66" s="4" t="str">
        <f>IF('DATA ENTRY'!CK65="","",IF('DATA ENTRY'!CK65="","",IF(AND($EF$4='DATA ENTRY'!G65,$EH$4='DATA ENTRY'!F65),'DATA ENTRY'!CK65,"")))</f>
        <v/>
      </c>
      <c r="EI66" s="3" t="str">
        <f>IF('DATA ENTRY'!CK65="","",IF('DATA ENTRY'!N65="","",IF(AND($EF$4='DATA ENTRY'!G65,$EH$4='DATA ENTRY'!F65),'DATA ENTRY'!N65,"")))</f>
        <v/>
      </c>
      <c r="EJ66" s="107" t="str">
        <f>IF('DATA ENTRY'!CK65="","",IF('DATA ENTRY'!O65="","",IF(AND($EF$4='DATA ENTRY'!G65,$EH$4='DATA ENTRY'!F65),'DATA ENTRY'!O65,"")))</f>
        <v/>
      </c>
      <c r="EK66" s="3" t="str">
        <f>IF('DATA ENTRY'!CK65="","",IF('DATA ENTRY'!P65="","",IF(AND($EF$4='DATA ENTRY'!G65,$EH$4='DATA ENTRY'!F65),'DATA ENTRY'!P65,"")))</f>
        <v/>
      </c>
      <c r="EL66" s="107" t="str">
        <f>IF('DATA ENTRY'!CK65="","",IF('DATA ENTRY'!Q65="","",IF(AND($EF$4='DATA ENTRY'!G65,$EH$4='DATA ENTRY'!F65),'DATA ENTRY'!Q65,"")))</f>
        <v/>
      </c>
      <c r="EM66" s="3" t="str">
        <f>IF('DATA ENTRY'!CK65="","",IF('DATA ENTRY'!R65="","",IF(AND($EF$4='DATA ENTRY'!G65,$EH$4='DATA ENTRY'!F65),'DATA ENTRY'!R65,"")))</f>
        <v/>
      </c>
      <c r="EN66" s="107" t="str">
        <f>IF('DATA ENTRY'!CK65="","",IF('DATA ENTRY'!S65="","",IF(AND($EF$4='DATA ENTRY'!G65,$EH$4='DATA ENTRY'!F65),'DATA ENTRY'!S65,"")))</f>
        <v/>
      </c>
      <c r="EO66" s="3" t="str">
        <f>IF('DATA ENTRY'!CK65="","",IF('DATA ENTRY'!E65="","",IF(AND($EF$4='DATA ENTRY'!G65,$EH$4='DATA ENTRY'!F65),'DATA ENTRY'!E65,"")))</f>
        <v/>
      </c>
      <c r="EP66" s="3" t="str">
        <f>IF('DATA ENTRY'!CK65="","",IF('DATA ENTRY'!D65="","",IF(AND($EF$4='DATA ENTRY'!G65,$EH$4='DATA ENTRY'!F65),'DATA ENTRY'!D65,"")))</f>
        <v/>
      </c>
      <c r="EQ66" s="3" t="str">
        <f>IF('DATA ENTRY'!CK65="","",IF('DATA ENTRY'!W65="","",IF(AND($EF$4='DATA ENTRY'!G65,$EH$4='DATA ENTRY'!F65),'DATA ENTRY'!W65,"")))</f>
        <v/>
      </c>
      <c r="ER66" s="3" t="str">
        <f>IF('DATA ENTRY'!CK65="","",IF('DATA ENTRY'!X65="","",IF(AND($EF$4='DATA ENTRY'!G65,$EH$4='DATA ENTRY'!F65),'DATA ENTRY'!X65,"")))</f>
        <v/>
      </c>
      <c r="ES66" s="108" t="str">
        <f t="shared" si="14"/>
        <v/>
      </c>
      <c r="ET66" s="108" t="str">
        <f>IF('DATA ENTRY'!CK65="","",IF('DATA ENTRY'!D65="","",IF(AND($EF$4='DATA ENTRY'!G65,$EH$4='DATA ENTRY'!F65),'DATA ENTRY'!G65,"")))</f>
        <v/>
      </c>
      <c r="EY66">
        <f t="shared" si="15"/>
        <v>0</v>
      </c>
    </row>
    <row r="67" spans="1:155">
      <c r="A67" t="str">
        <f>IF(S67=0,"",1+(MAX($A$7:A66)))</f>
        <v/>
      </c>
      <c r="B67" s="224">
        <v>61</v>
      </c>
      <c r="C67" s="3" t="str">
        <f>IF('DATA ENTRY'!CK66="","",IF('DATA ENTRY'!B66="","",IF($D$4="All Post",'DATA ENTRY'!B66,IF(AND($D$4='DATA ENTRY'!CK66),'DATA ENTRY'!B66,""))))</f>
        <v/>
      </c>
      <c r="D67" s="3" t="str">
        <f>IF('DATA ENTRY'!CK66="","",IF('DATA ENTRY'!C66="","",IF($D$4="All Post",'DATA ENTRY'!C66,IF(AND($D$4='DATA ENTRY'!CK66),'DATA ENTRY'!C66,""))))</f>
        <v/>
      </c>
      <c r="E67" s="4" t="str">
        <f>IF('DATA ENTRY'!CK66="","",IF('DATA ENTRY'!I66="","",IF($D$4="All Post",'DATA ENTRY'!I66,IF(AND($D$4='DATA ENTRY'!CK66),'DATA ENTRY'!I66,""))))</f>
        <v/>
      </c>
      <c r="F67" s="4" t="str">
        <f>IF('DATA ENTRY'!CK66="","",IF('DATA ENTRY'!CK66="","",IF($D$4="All Post",'DATA ENTRY'!CK66,IF(AND($D$4='DATA ENTRY'!CK66),'DATA ENTRY'!CK66,""))))</f>
        <v/>
      </c>
      <c r="G67" s="3" t="str">
        <f>IF('DATA ENTRY'!CK66="","",IF('DATA ENTRY'!N66="","",IF($D$4="All Post",'DATA ENTRY'!N66,IF(AND($D$4='DATA ENTRY'!CK66),'DATA ENTRY'!N66,""))))</f>
        <v/>
      </c>
      <c r="H67" s="107" t="str">
        <f>IF('DATA ENTRY'!CK66="","",IF('DATA ENTRY'!O66="","",IF($D$4="All Post",'DATA ENTRY'!O66,IF(AND($D$4='DATA ENTRY'!CK66),'DATA ENTRY'!O66,""))))</f>
        <v/>
      </c>
      <c r="I67" s="3" t="str">
        <f>IF('DATA ENTRY'!CK66="","",IF('DATA ENTRY'!P66="","",IF($D$4="All Post",'DATA ENTRY'!P66,IF(AND($D$4='DATA ENTRY'!CK66),'DATA ENTRY'!P66,""))))</f>
        <v/>
      </c>
      <c r="J67" s="107" t="str">
        <f>IF('DATA ENTRY'!CK66="","",IF('DATA ENTRY'!Q66="","",IF($D$4="All Post",'DATA ENTRY'!Q66,IF(AND($D$4='DATA ENTRY'!CK66),'DATA ENTRY'!Q66,""))))</f>
        <v/>
      </c>
      <c r="K67" s="3" t="str">
        <f>IF('DATA ENTRY'!CK66="","",IF('DATA ENTRY'!R66="","",IF($D$4="All Post",'DATA ENTRY'!R66,IF(AND($D$4='DATA ENTRY'!CK66),'DATA ENTRY'!R66,""))))</f>
        <v/>
      </c>
      <c r="L67" s="3" t="str">
        <f>IF('DATA ENTRY'!CK66="","",IF('DATA ENTRY'!S66="","",IF($D$4="All Post",'DATA ENTRY'!S66,IF(AND($D$4='DATA ENTRY'!CK66),'DATA ENTRY'!S66,""))))</f>
        <v/>
      </c>
      <c r="M67" s="3" t="str">
        <f>IF('DATA ENTRY'!CK66="","",IF('DATA ENTRY'!E66="","",IF($D$4="All Post",'DATA ENTRY'!E66,IF(AND($D$4='DATA ENTRY'!CK66),'DATA ENTRY'!E66,""))))</f>
        <v/>
      </c>
      <c r="N67" s="3" t="str">
        <f>IF('DATA ENTRY'!CK66="","",IF('DATA ENTRY'!W66="","",IF($D$4="All Post",'DATA ENTRY'!W66,IF(AND($D$4='DATA ENTRY'!CK66),'DATA ENTRY'!W66,""))))</f>
        <v/>
      </c>
      <c r="O67" s="3" t="str">
        <f>IF('DATA ENTRY'!CK66="","",IF('DATA ENTRY'!X66="","",IF($D$4="All Post",'DATA ENTRY'!X66,IF(AND($D$4='DATA ENTRY'!CK66),'DATA ENTRY'!X66,""))))</f>
        <v/>
      </c>
      <c r="P67" s="3" t="str">
        <f>IF('DATA ENTRY'!CK66="","",IF('DATA ENTRY'!G66="","",IF($D$4="All Post",'DATA ENTRY'!G66,IF(AND($D$4='DATA ENTRY'!CK66),'DATA ENTRY'!G66,""))))</f>
        <v/>
      </c>
      <c r="S67">
        <f t="shared" si="0"/>
        <v>0</v>
      </c>
      <c r="T67" t="str">
        <f t="shared" si="1"/>
        <v/>
      </c>
      <c r="BZ67" t="str">
        <f t="shared" si="2"/>
        <v/>
      </c>
      <c r="CA67" t="str">
        <f t="shared" si="3"/>
        <v/>
      </c>
      <c r="CB67" s="224">
        <v>61</v>
      </c>
      <c r="CC67" s="3" t="str">
        <f>IF('DATA ENTRY'!CK66="","",IF('DATA ENTRY'!B66="","",IF(AND($CD$4='DATA ENTRY'!CK66,$CG$4='DATA ENTRY'!D66),'DATA ENTRY'!B66,"")))</f>
        <v/>
      </c>
      <c r="CD67" s="3" t="str">
        <f>IF('DATA ENTRY'!CK66="","",IF('DATA ENTRY'!C66="","",IF(AND($CD$4='DATA ENTRY'!CK66,$CG$4='DATA ENTRY'!D66),'DATA ENTRY'!C66,"")))</f>
        <v/>
      </c>
      <c r="CE67" s="4" t="str">
        <f>IF('DATA ENTRY'!CK66="","",IF('DATA ENTRY'!I66="","",IF(AND($CD$4='DATA ENTRY'!CK66,$CG$4='DATA ENTRY'!D66),'DATA ENTRY'!I66,"")))</f>
        <v/>
      </c>
      <c r="CF67" s="4" t="str">
        <f>IF('DATA ENTRY'!CK66="","",IF('DATA ENTRY'!CK66="","",IF(AND($CD$4='DATA ENTRY'!CK66,$CG$4='DATA ENTRY'!D66),'DATA ENTRY'!CK66,"")))</f>
        <v/>
      </c>
      <c r="CG67" s="3" t="str">
        <f>IF('DATA ENTRY'!CK66="","",IF('DATA ENTRY'!N66="","",IF(AND($CD$4='DATA ENTRY'!CK66,$CG$4='DATA ENTRY'!D66),'DATA ENTRY'!N66,"")))</f>
        <v/>
      </c>
      <c r="CH67" s="107" t="str">
        <f>IF('DATA ENTRY'!CK66="","",IF('DATA ENTRY'!O66="","",IF(AND($CD$4='DATA ENTRY'!CK66,$CG$4='DATA ENTRY'!D66),'DATA ENTRY'!O66,"")))</f>
        <v/>
      </c>
      <c r="CI67" s="3" t="str">
        <f>IF('DATA ENTRY'!CK66="","",IF('DATA ENTRY'!P66="","",IF(AND($CD$4='DATA ENTRY'!CK66,$CG$4='DATA ENTRY'!D66),'DATA ENTRY'!P66,"")))</f>
        <v/>
      </c>
      <c r="CJ67" s="107" t="str">
        <f>IF('DATA ENTRY'!CK66="","",IF('DATA ENTRY'!Q66="","",IF(AND($CD$4='DATA ENTRY'!CK66,$CG$4='DATA ENTRY'!D66),'DATA ENTRY'!Q66,"")))</f>
        <v/>
      </c>
      <c r="CK67" s="3" t="str">
        <f>IF('DATA ENTRY'!CK66="","",IF('DATA ENTRY'!R66="","",IF(AND($CD$4='DATA ENTRY'!CK66,$CG$4='DATA ENTRY'!D66),'DATA ENTRY'!R66,"")))</f>
        <v/>
      </c>
      <c r="CL67" s="3" t="str">
        <f>IF('DATA ENTRY'!CK66="","",IF('DATA ENTRY'!S66="","",IF(AND($CD$4='DATA ENTRY'!CK66,$CG$4='DATA ENTRY'!D66),'DATA ENTRY'!S66,"")))</f>
        <v/>
      </c>
      <c r="CM67" s="3" t="str">
        <f>IF('DATA ENTRY'!CK66="","",IF('DATA ENTRY'!E66="","",IF(AND($CD$4='DATA ENTRY'!CK66,$CG$4='DATA ENTRY'!D66),'DATA ENTRY'!E66,"")))</f>
        <v/>
      </c>
      <c r="CN67" s="3" t="str">
        <f>IF('DATA ENTRY'!CK66="","",IF('DATA ENTRY'!W66="","",IF(AND($CD$4='DATA ENTRY'!CK66,$CG$4='DATA ENTRY'!D66),'DATA ENTRY'!W66,"")))</f>
        <v/>
      </c>
      <c r="CO67" s="3" t="str">
        <f>IF('DATA ENTRY'!CK66="","",IF('DATA ENTRY'!X66="","",IF(AND($CD$4='DATA ENTRY'!CK66,$CG$4='DATA ENTRY'!D66),'DATA ENTRY'!X66,"")))</f>
        <v/>
      </c>
      <c r="CP67" s="108" t="str">
        <f t="shared" si="4"/>
        <v/>
      </c>
      <c r="CQ67" s="108" t="str">
        <f>IF('DATA ENTRY'!CK66="","",IF('DATA ENTRY'!G66="","",IF(AND($CD$4='DATA ENTRY'!CK66,$CG$4='DATA ENTRY'!D66),'DATA ENTRY'!G66,"")))</f>
        <v/>
      </c>
      <c r="CR67" s="230" t="str">
        <f>IF('DATA ENTRY'!CK66="","",IF('DATA ENTRY'!D66="","",IF(AND($CD$4='DATA ENTRY'!CK66,$CG$4='DATA ENTRY'!D66),'DATA ENTRY'!D66,"")))</f>
        <v/>
      </c>
      <c r="CS67">
        <f t="shared" si="5"/>
        <v>0</v>
      </c>
      <c r="CT67">
        <f t="shared" si="6"/>
        <v>0</v>
      </c>
      <c r="CV67" s="139"/>
      <c r="CX67">
        <f t="shared" si="7"/>
        <v>0</v>
      </c>
      <c r="DB67" t="str">
        <f t="shared" si="16"/>
        <v/>
      </c>
      <c r="DC67" t="str">
        <f t="shared" si="17"/>
        <v/>
      </c>
      <c r="DD67" s="224">
        <v>61</v>
      </c>
      <c r="DE67" s="3" t="str">
        <f>IF('DATA ENTRY'!CK66="","",IF('DATA ENTRY'!B66="","",IF(AND($DF$4='DATA ENTRY'!D66),'DATA ENTRY'!B66,"")))</f>
        <v/>
      </c>
      <c r="DF67" s="3" t="str">
        <f>IF('DATA ENTRY'!CK66="","",IF('DATA ENTRY'!C66="","",IF(AND($DF$4='DATA ENTRY'!D66),'DATA ENTRY'!C66,"")))</f>
        <v/>
      </c>
      <c r="DG67" s="4" t="str">
        <f>IF('DATA ENTRY'!CK66="","",IF('DATA ENTRY'!I66="","",IF(AND($DF$4='DATA ENTRY'!D66),'DATA ENTRY'!I66,"")))</f>
        <v/>
      </c>
      <c r="DH67" s="4" t="str">
        <f>IF('DATA ENTRY'!CK66="","",IF('DATA ENTRY'!CK66="","",IF(AND($DF$4='DATA ENTRY'!D66),'DATA ENTRY'!CK66,"")))</f>
        <v/>
      </c>
      <c r="DI67" s="3" t="str">
        <f>IF('DATA ENTRY'!CK66="","",IF('DATA ENTRY'!N66="","",IF(AND($DF$4='DATA ENTRY'!D66),'DATA ENTRY'!N66,"")))</f>
        <v/>
      </c>
      <c r="DJ67" s="107" t="str">
        <f>IF('DATA ENTRY'!CK66="","",IF('DATA ENTRY'!O66="","",IF(AND($DF$4='DATA ENTRY'!D66),'DATA ENTRY'!O66,"")))</f>
        <v/>
      </c>
      <c r="DK67" s="3" t="str">
        <f>IF('DATA ENTRY'!CK66="","",IF('DATA ENTRY'!P66="","",IF(AND($DF$4='DATA ENTRY'!D66),'DATA ENTRY'!P66,"")))</f>
        <v/>
      </c>
      <c r="DL67" s="107" t="str">
        <f>IF('DATA ENTRY'!CK66="","",IF('DATA ENTRY'!Q66="","",IF(AND($DF$4='DATA ENTRY'!D66),'DATA ENTRY'!Q66,"")))</f>
        <v/>
      </c>
      <c r="DM67" s="3" t="str">
        <f>IF('DATA ENTRY'!CK66="","",IF('DATA ENTRY'!R66="","",IF(AND($DF$4='DATA ENTRY'!D66),'DATA ENTRY'!R66,"")))</f>
        <v/>
      </c>
      <c r="DN67" s="107" t="str">
        <f>IF('DATA ENTRY'!CK66="","",IF('DATA ENTRY'!S66="","",IF(AND($DF$4='DATA ENTRY'!D66),'DATA ENTRY'!S66,"")))</f>
        <v/>
      </c>
      <c r="DO67" s="3" t="str">
        <f>IF('DATA ENTRY'!CK66="","",IF('DATA ENTRY'!E66="","",IF(AND($DF$4='DATA ENTRY'!D66),'DATA ENTRY'!E66,"")))</f>
        <v/>
      </c>
      <c r="DP67" s="3" t="str">
        <f>IF('DATA ENTRY'!CK66="","",IF('DATA ENTRY'!D66="","",IF(AND($DF$4='DATA ENTRY'!D66),'DATA ENTRY'!D66,"")))</f>
        <v/>
      </c>
      <c r="DQ67" s="3" t="str">
        <f>IF('DATA ENTRY'!CK66="","",IF('DATA ENTRY'!W66="","",IF(AND($DF$4='DATA ENTRY'!D66),'DATA ENTRY'!W66,"")))</f>
        <v/>
      </c>
      <c r="DR67" s="3" t="str">
        <f>IF('DATA ENTRY'!CK66="","",IF('DATA ENTRY'!X66="","",IF(AND($DF$4='DATA ENTRY'!D66),'DATA ENTRY'!X66,"")))</f>
        <v/>
      </c>
      <c r="DS67" s="108" t="str">
        <f t="shared" si="10"/>
        <v/>
      </c>
      <c r="DT67" s="108" t="str">
        <f>IF('DATA ENTRY'!CK66="","",IF('DATA ENTRY'!D66="","",IF(AND($DF$4='DATA ENTRY'!D66),'DATA ENTRY'!G66,"")))</f>
        <v/>
      </c>
      <c r="DY67">
        <f t="shared" si="11"/>
        <v>0</v>
      </c>
      <c r="EB67" t="str">
        <f t="shared" si="12"/>
        <v/>
      </c>
      <c r="EC67" t="str">
        <f t="shared" si="13"/>
        <v/>
      </c>
      <c r="ED67" s="224">
        <v>61</v>
      </c>
      <c r="EE67" s="3" t="str">
        <f>IF('DATA ENTRY'!CK66="","",IF('DATA ENTRY'!B66="","",IF(AND($EF$4='DATA ENTRY'!G66,$EH$4='DATA ENTRY'!F66),'DATA ENTRY'!B66,"")))</f>
        <v/>
      </c>
      <c r="EF67" s="3" t="str">
        <f>IF('DATA ENTRY'!CK66="","",IF('DATA ENTRY'!C66="","",IF(AND($EF$4='DATA ENTRY'!G66,$EH$4='DATA ENTRY'!F66),'DATA ENTRY'!C66,"")))</f>
        <v/>
      </c>
      <c r="EG67" s="4" t="str">
        <f>IF('DATA ENTRY'!CK66="","",IF('DATA ENTRY'!I66="","",IF(AND($EF$4='DATA ENTRY'!G66,$EH$4='DATA ENTRY'!F66),'DATA ENTRY'!I66,"")))</f>
        <v/>
      </c>
      <c r="EH67" s="4" t="str">
        <f>IF('DATA ENTRY'!CK66="","",IF('DATA ENTRY'!CK66="","",IF(AND($EF$4='DATA ENTRY'!G66,$EH$4='DATA ENTRY'!F66),'DATA ENTRY'!CK66,"")))</f>
        <v/>
      </c>
      <c r="EI67" s="3" t="str">
        <f>IF('DATA ENTRY'!CK66="","",IF('DATA ENTRY'!N66="","",IF(AND($EF$4='DATA ENTRY'!G66,$EH$4='DATA ENTRY'!F66),'DATA ENTRY'!N66,"")))</f>
        <v/>
      </c>
      <c r="EJ67" s="107" t="str">
        <f>IF('DATA ENTRY'!CK66="","",IF('DATA ENTRY'!O66="","",IF(AND($EF$4='DATA ENTRY'!G66,$EH$4='DATA ENTRY'!F66),'DATA ENTRY'!O66,"")))</f>
        <v/>
      </c>
      <c r="EK67" s="3" t="str">
        <f>IF('DATA ENTRY'!CK66="","",IF('DATA ENTRY'!P66="","",IF(AND($EF$4='DATA ENTRY'!G66,$EH$4='DATA ENTRY'!F66),'DATA ENTRY'!P66,"")))</f>
        <v/>
      </c>
      <c r="EL67" s="107" t="str">
        <f>IF('DATA ENTRY'!CK66="","",IF('DATA ENTRY'!Q66="","",IF(AND($EF$4='DATA ENTRY'!G66,$EH$4='DATA ENTRY'!F66),'DATA ENTRY'!Q66,"")))</f>
        <v/>
      </c>
      <c r="EM67" s="3" t="str">
        <f>IF('DATA ENTRY'!CK66="","",IF('DATA ENTRY'!R66="","",IF(AND($EF$4='DATA ENTRY'!G66,$EH$4='DATA ENTRY'!F66),'DATA ENTRY'!R66,"")))</f>
        <v/>
      </c>
      <c r="EN67" s="107" t="str">
        <f>IF('DATA ENTRY'!CK66="","",IF('DATA ENTRY'!S66="","",IF(AND($EF$4='DATA ENTRY'!G66,$EH$4='DATA ENTRY'!F66),'DATA ENTRY'!S66,"")))</f>
        <v/>
      </c>
      <c r="EO67" s="3" t="str">
        <f>IF('DATA ENTRY'!CK66="","",IF('DATA ENTRY'!E66="","",IF(AND($EF$4='DATA ENTRY'!G66,$EH$4='DATA ENTRY'!F66),'DATA ENTRY'!E66,"")))</f>
        <v/>
      </c>
      <c r="EP67" s="3" t="str">
        <f>IF('DATA ENTRY'!CK66="","",IF('DATA ENTRY'!D66="","",IF(AND($EF$4='DATA ENTRY'!G66,$EH$4='DATA ENTRY'!F66),'DATA ENTRY'!D66,"")))</f>
        <v/>
      </c>
      <c r="EQ67" s="3" t="str">
        <f>IF('DATA ENTRY'!CK66="","",IF('DATA ENTRY'!W66="","",IF(AND($EF$4='DATA ENTRY'!G66,$EH$4='DATA ENTRY'!F66),'DATA ENTRY'!W66,"")))</f>
        <v/>
      </c>
      <c r="ER67" s="3" t="str">
        <f>IF('DATA ENTRY'!CK66="","",IF('DATA ENTRY'!X66="","",IF(AND($EF$4='DATA ENTRY'!G66,$EH$4='DATA ENTRY'!F66),'DATA ENTRY'!X66,"")))</f>
        <v/>
      </c>
      <c r="ES67" s="108" t="str">
        <f t="shared" si="14"/>
        <v/>
      </c>
      <c r="ET67" s="108" t="str">
        <f>IF('DATA ENTRY'!CK66="","",IF('DATA ENTRY'!D66="","",IF(AND($EF$4='DATA ENTRY'!G66,$EH$4='DATA ENTRY'!F66),'DATA ENTRY'!G66,"")))</f>
        <v/>
      </c>
      <c r="EY67">
        <f t="shared" si="15"/>
        <v>0</v>
      </c>
    </row>
    <row r="68" spans="1:155">
      <c r="A68" t="str">
        <f>IF(S68=0,"",1+(MAX($A$7:A67)))</f>
        <v/>
      </c>
      <c r="B68" s="224">
        <v>62</v>
      </c>
      <c r="C68" s="3" t="str">
        <f>IF('DATA ENTRY'!CK67="","",IF('DATA ENTRY'!B67="","",IF($D$4="All Post",'DATA ENTRY'!B67,IF(AND($D$4='DATA ENTRY'!CK67),'DATA ENTRY'!B67,""))))</f>
        <v/>
      </c>
      <c r="D68" s="3" t="str">
        <f>IF('DATA ENTRY'!CK67="","",IF('DATA ENTRY'!C67="","",IF($D$4="All Post",'DATA ENTRY'!C67,IF(AND($D$4='DATA ENTRY'!CK67),'DATA ENTRY'!C67,""))))</f>
        <v/>
      </c>
      <c r="E68" s="4" t="str">
        <f>IF('DATA ENTRY'!CK67="","",IF('DATA ENTRY'!I67="","",IF($D$4="All Post",'DATA ENTRY'!I67,IF(AND($D$4='DATA ENTRY'!CK67),'DATA ENTRY'!I67,""))))</f>
        <v/>
      </c>
      <c r="F68" s="4" t="str">
        <f>IF('DATA ENTRY'!CK67="","",IF('DATA ENTRY'!CK67="","",IF($D$4="All Post",'DATA ENTRY'!CK67,IF(AND($D$4='DATA ENTRY'!CK67),'DATA ENTRY'!CK67,""))))</f>
        <v/>
      </c>
      <c r="G68" s="3" t="str">
        <f>IF('DATA ENTRY'!CK67="","",IF('DATA ENTRY'!N67="","",IF($D$4="All Post",'DATA ENTRY'!N67,IF(AND($D$4='DATA ENTRY'!CK67),'DATA ENTRY'!N67,""))))</f>
        <v/>
      </c>
      <c r="H68" s="107" t="str">
        <f>IF('DATA ENTRY'!CK67="","",IF('DATA ENTRY'!O67="","",IF($D$4="All Post",'DATA ENTRY'!O67,IF(AND($D$4='DATA ENTRY'!CK67),'DATA ENTRY'!O67,""))))</f>
        <v/>
      </c>
      <c r="I68" s="3" t="str">
        <f>IF('DATA ENTRY'!CK67="","",IF('DATA ENTRY'!P67="","",IF($D$4="All Post",'DATA ENTRY'!P67,IF(AND($D$4='DATA ENTRY'!CK67),'DATA ENTRY'!P67,""))))</f>
        <v/>
      </c>
      <c r="J68" s="107" t="str">
        <f>IF('DATA ENTRY'!CK67="","",IF('DATA ENTRY'!Q67="","",IF($D$4="All Post",'DATA ENTRY'!Q67,IF(AND($D$4='DATA ENTRY'!CK67),'DATA ENTRY'!Q67,""))))</f>
        <v/>
      </c>
      <c r="K68" s="3" t="str">
        <f>IF('DATA ENTRY'!CK67="","",IF('DATA ENTRY'!R67="","",IF($D$4="All Post",'DATA ENTRY'!R67,IF(AND($D$4='DATA ENTRY'!CK67),'DATA ENTRY'!R67,""))))</f>
        <v/>
      </c>
      <c r="L68" s="3" t="str">
        <f>IF('DATA ENTRY'!CK67="","",IF('DATA ENTRY'!S67="","",IF($D$4="All Post",'DATA ENTRY'!S67,IF(AND($D$4='DATA ENTRY'!CK67),'DATA ENTRY'!S67,""))))</f>
        <v/>
      </c>
      <c r="M68" s="3" t="str">
        <f>IF('DATA ENTRY'!CK67="","",IF('DATA ENTRY'!E67="","",IF($D$4="All Post",'DATA ENTRY'!E67,IF(AND($D$4='DATA ENTRY'!CK67),'DATA ENTRY'!E67,""))))</f>
        <v/>
      </c>
      <c r="N68" s="3" t="str">
        <f>IF('DATA ENTRY'!CK67="","",IF('DATA ENTRY'!W67="","",IF($D$4="All Post",'DATA ENTRY'!W67,IF(AND($D$4='DATA ENTRY'!CK67),'DATA ENTRY'!W67,""))))</f>
        <v/>
      </c>
      <c r="O68" s="3" t="str">
        <f>IF('DATA ENTRY'!CK67="","",IF('DATA ENTRY'!X67="","",IF($D$4="All Post",'DATA ENTRY'!X67,IF(AND($D$4='DATA ENTRY'!CK67),'DATA ENTRY'!X67,""))))</f>
        <v/>
      </c>
      <c r="P68" s="3" t="str">
        <f>IF('DATA ENTRY'!CK67="","",IF('DATA ENTRY'!G67="","",IF($D$4="All Post",'DATA ENTRY'!G67,IF(AND($D$4='DATA ENTRY'!CK67),'DATA ENTRY'!G67,""))))</f>
        <v/>
      </c>
      <c r="S68">
        <f t="shared" si="0"/>
        <v>0</v>
      </c>
      <c r="T68" t="str">
        <f t="shared" si="1"/>
        <v/>
      </c>
      <c r="BZ68" t="str">
        <f t="shared" si="2"/>
        <v/>
      </c>
      <c r="CA68" t="str">
        <f t="shared" si="3"/>
        <v/>
      </c>
      <c r="CB68" s="224">
        <v>62</v>
      </c>
      <c r="CC68" s="3" t="str">
        <f>IF('DATA ENTRY'!CK67="","",IF('DATA ENTRY'!B67="","",IF(AND($CD$4='DATA ENTRY'!CK67,$CG$4='DATA ENTRY'!D67),'DATA ENTRY'!B67,"")))</f>
        <v/>
      </c>
      <c r="CD68" s="3" t="str">
        <f>IF('DATA ENTRY'!CK67="","",IF('DATA ENTRY'!C67="","",IF(AND($CD$4='DATA ENTRY'!CK67,$CG$4='DATA ENTRY'!D67),'DATA ENTRY'!C67,"")))</f>
        <v/>
      </c>
      <c r="CE68" s="4" t="str">
        <f>IF('DATA ENTRY'!CK67="","",IF('DATA ENTRY'!I67="","",IF(AND($CD$4='DATA ENTRY'!CK67,$CG$4='DATA ENTRY'!D67),'DATA ENTRY'!I67,"")))</f>
        <v/>
      </c>
      <c r="CF68" s="4" t="str">
        <f>IF('DATA ENTRY'!CK67="","",IF('DATA ENTRY'!CK67="","",IF(AND($CD$4='DATA ENTRY'!CK67,$CG$4='DATA ENTRY'!D67),'DATA ENTRY'!CK67,"")))</f>
        <v/>
      </c>
      <c r="CG68" s="3" t="str">
        <f>IF('DATA ENTRY'!CK67="","",IF('DATA ENTRY'!N67="","",IF(AND($CD$4='DATA ENTRY'!CK67,$CG$4='DATA ENTRY'!D67),'DATA ENTRY'!N67,"")))</f>
        <v/>
      </c>
      <c r="CH68" s="107" t="str">
        <f>IF('DATA ENTRY'!CK67="","",IF('DATA ENTRY'!O67="","",IF(AND($CD$4='DATA ENTRY'!CK67,$CG$4='DATA ENTRY'!D67),'DATA ENTRY'!O67,"")))</f>
        <v/>
      </c>
      <c r="CI68" s="3" t="str">
        <f>IF('DATA ENTRY'!CK67="","",IF('DATA ENTRY'!P67="","",IF(AND($CD$4='DATA ENTRY'!CK67,$CG$4='DATA ENTRY'!D67),'DATA ENTRY'!P67,"")))</f>
        <v/>
      </c>
      <c r="CJ68" s="107" t="str">
        <f>IF('DATA ENTRY'!CK67="","",IF('DATA ENTRY'!Q67="","",IF(AND($CD$4='DATA ENTRY'!CK67,$CG$4='DATA ENTRY'!D67),'DATA ENTRY'!Q67,"")))</f>
        <v/>
      </c>
      <c r="CK68" s="3" t="str">
        <f>IF('DATA ENTRY'!CK67="","",IF('DATA ENTRY'!R67="","",IF(AND($CD$4='DATA ENTRY'!CK67,$CG$4='DATA ENTRY'!D67),'DATA ENTRY'!R67,"")))</f>
        <v/>
      </c>
      <c r="CL68" s="3" t="str">
        <f>IF('DATA ENTRY'!CK67="","",IF('DATA ENTRY'!S67="","",IF(AND($CD$4='DATA ENTRY'!CK67,$CG$4='DATA ENTRY'!D67),'DATA ENTRY'!S67,"")))</f>
        <v/>
      </c>
      <c r="CM68" s="3" t="str">
        <f>IF('DATA ENTRY'!CK67="","",IF('DATA ENTRY'!E67="","",IF(AND($CD$4='DATA ENTRY'!CK67,$CG$4='DATA ENTRY'!D67),'DATA ENTRY'!E67,"")))</f>
        <v/>
      </c>
      <c r="CN68" s="3" t="str">
        <f>IF('DATA ENTRY'!CK67="","",IF('DATA ENTRY'!W67="","",IF(AND($CD$4='DATA ENTRY'!CK67,$CG$4='DATA ENTRY'!D67),'DATA ENTRY'!W67,"")))</f>
        <v/>
      </c>
      <c r="CO68" s="3" t="str">
        <f>IF('DATA ENTRY'!CK67="","",IF('DATA ENTRY'!X67="","",IF(AND($CD$4='DATA ENTRY'!CK67,$CG$4='DATA ENTRY'!D67),'DATA ENTRY'!X67,"")))</f>
        <v/>
      </c>
      <c r="CP68" s="108" t="str">
        <f t="shared" si="4"/>
        <v/>
      </c>
      <c r="CQ68" s="108" t="str">
        <f>IF('DATA ENTRY'!CK67="","",IF('DATA ENTRY'!G67="","",IF(AND($CD$4='DATA ENTRY'!CK67,$CG$4='DATA ENTRY'!D67),'DATA ENTRY'!G67,"")))</f>
        <v/>
      </c>
      <c r="CR68" s="230" t="str">
        <f>IF('DATA ENTRY'!CK67="","",IF('DATA ENTRY'!D67="","",IF(AND($CD$4='DATA ENTRY'!CK67,$CG$4='DATA ENTRY'!D67),'DATA ENTRY'!D67,"")))</f>
        <v/>
      </c>
      <c r="CS68">
        <f t="shared" si="5"/>
        <v>0</v>
      </c>
      <c r="CT68">
        <f t="shared" si="6"/>
        <v>0</v>
      </c>
      <c r="CV68" s="139"/>
      <c r="CX68">
        <f t="shared" si="7"/>
        <v>0</v>
      </c>
      <c r="DB68" t="str">
        <f t="shared" si="16"/>
        <v/>
      </c>
      <c r="DC68" t="str">
        <f t="shared" si="17"/>
        <v/>
      </c>
      <c r="DD68" s="224">
        <v>62</v>
      </c>
      <c r="DE68" s="3" t="str">
        <f>IF('DATA ENTRY'!CK67="","",IF('DATA ENTRY'!B67="","",IF(AND($DF$4='DATA ENTRY'!D67),'DATA ENTRY'!B67,"")))</f>
        <v/>
      </c>
      <c r="DF68" s="3" t="str">
        <f>IF('DATA ENTRY'!CK67="","",IF('DATA ENTRY'!C67="","",IF(AND($DF$4='DATA ENTRY'!D67),'DATA ENTRY'!C67,"")))</f>
        <v/>
      </c>
      <c r="DG68" s="4" t="str">
        <f>IF('DATA ENTRY'!CK67="","",IF('DATA ENTRY'!I67="","",IF(AND($DF$4='DATA ENTRY'!D67),'DATA ENTRY'!I67,"")))</f>
        <v/>
      </c>
      <c r="DH68" s="4" t="str">
        <f>IF('DATA ENTRY'!CK67="","",IF('DATA ENTRY'!CK67="","",IF(AND($DF$4='DATA ENTRY'!D67),'DATA ENTRY'!CK67,"")))</f>
        <v/>
      </c>
      <c r="DI68" s="3" t="str">
        <f>IF('DATA ENTRY'!CK67="","",IF('DATA ENTRY'!N67="","",IF(AND($DF$4='DATA ENTRY'!D67),'DATA ENTRY'!N67,"")))</f>
        <v/>
      </c>
      <c r="DJ68" s="107" t="str">
        <f>IF('DATA ENTRY'!CK67="","",IF('DATA ENTRY'!O67="","",IF(AND($DF$4='DATA ENTRY'!D67),'DATA ENTRY'!O67,"")))</f>
        <v/>
      </c>
      <c r="DK68" s="3" t="str">
        <f>IF('DATA ENTRY'!CK67="","",IF('DATA ENTRY'!P67="","",IF(AND($DF$4='DATA ENTRY'!D67),'DATA ENTRY'!P67,"")))</f>
        <v/>
      </c>
      <c r="DL68" s="107" t="str">
        <f>IF('DATA ENTRY'!CK67="","",IF('DATA ENTRY'!Q67="","",IF(AND($DF$4='DATA ENTRY'!D67),'DATA ENTRY'!Q67,"")))</f>
        <v/>
      </c>
      <c r="DM68" s="3" t="str">
        <f>IF('DATA ENTRY'!CK67="","",IF('DATA ENTRY'!R67="","",IF(AND($DF$4='DATA ENTRY'!D67),'DATA ENTRY'!R67,"")))</f>
        <v/>
      </c>
      <c r="DN68" s="107" t="str">
        <f>IF('DATA ENTRY'!CK67="","",IF('DATA ENTRY'!S67="","",IF(AND($DF$4='DATA ENTRY'!D67),'DATA ENTRY'!S67,"")))</f>
        <v/>
      </c>
      <c r="DO68" s="3" t="str">
        <f>IF('DATA ENTRY'!CK67="","",IF('DATA ENTRY'!E67="","",IF(AND($DF$4='DATA ENTRY'!D67),'DATA ENTRY'!E67,"")))</f>
        <v/>
      </c>
      <c r="DP68" s="3" t="str">
        <f>IF('DATA ENTRY'!CK67="","",IF('DATA ENTRY'!D67="","",IF(AND($DF$4='DATA ENTRY'!D67),'DATA ENTRY'!D67,"")))</f>
        <v/>
      </c>
      <c r="DQ68" s="3" t="str">
        <f>IF('DATA ENTRY'!CK67="","",IF('DATA ENTRY'!W67="","",IF(AND($DF$4='DATA ENTRY'!D67),'DATA ENTRY'!W67,"")))</f>
        <v/>
      </c>
      <c r="DR68" s="3" t="str">
        <f>IF('DATA ENTRY'!CK67="","",IF('DATA ENTRY'!X67="","",IF(AND($DF$4='DATA ENTRY'!D67),'DATA ENTRY'!X67,"")))</f>
        <v/>
      </c>
      <c r="DS68" s="108" t="str">
        <f t="shared" si="10"/>
        <v/>
      </c>
      <c r="DT68" s="108" t="str">
        <f>IF('DATA ENTRY'!CK67="","",IF('DATA ENTRY'!D67="","",IF(AND($DF$4='DATA ENTRY'!D67),'DATA ENTRY'!G67,"")))</f>
        <v/>
      </c>
      <c r="DY68">
        <f t="shared" si="11"/>
        <v>0</v>
      </c>
      <c r="EB68" t="str">
        <f t="shared" si="12"/>
        <v/>
      </c>
      <c r="EC68" t="str">
        <f t="shared" si="13"/>
        <v/>
      </c>
      <c r="ED68" s="224">
        <v>62</v>
      </c>
      <c r="EE68" s="3" t="str">
        <f>IF('DATA ENTRY'!CK67="","",IF('DATA ENTRY'!B67="","",IF(AND($EF$4='DATA ENTRY'!G67,$EH$4='DATA ENTRY'!F67),'DATA ENTRY'!B67,"")))</f>
        <v/>
      </c>
      <c r="EF68" s="3" t="str">
        <f>IF('DATA ENTRY'!CK67="","",IF('DATA ENTRY'!C67="","",IF(AND($EF$4='DATA ENTRY'!G67,$EH$4='DATA ENTRY'!F67),'DATA ENTRY'!C67,"")))</f>
        <v/>
      </c>
      <c r="EG68" s="4" t="str">
        <f>IF('DATA ENTRY'!CK67="","",IF('DATA ENTRY'!I67="","",IF(AND($EF$4='DATA ENTRY'!G67,$EH$4='DATA ENTRY'!F67),'DATA ENTRY'!I67,"")))</f>
        <v/>
      </c>
      <c r="EH68" s="4" t="str">
        <f>IF('DATA ENTRY'!CK67="","",IF('DATA ENTRY'!CK67="","",IF(AND($EF$4='DATA ENTRY'!G67,$EH$4='DATA ENTRY'!F67),'DATA ENTRY'!CK67,"")))</f>
        <v/>
      </c>
      <c r="EI68" s="3" t="str">
        <f>IF('DATA ENTRY'!CK67="","",IF('DATA ENTRY'!N67="","",IF(AND($EF$4='DATA ENTRY'!G67,$EH$4='DATA ENTRY'!F67),'DATA ENTRY'!N67,"")))</f>
        <v/>
      </c>
      <c r="EJ68" s="107" t="str">
        <f>IF('DATA ENTRY'!CK67="","",IF('DATA ENTRY'!O67="","",IF(AND($EF$4='DATA ENTRY'!G67,$EH$4='DATA ENTRY'!F67),'DATA ENTRY'!O67,"")))</f>
        <v/>
      </c>
      <c r="EK68" s="3" t="str">
        <f>IF('DATA ENTRY'!CK67="","",IF('DATA ENTRY'!P67="","",IF(AND($EF$4='DATA ENTRY'!G67,$EH$4='DATA ENTRY'!F67),'DATA ENTRY'!P67,"")))</f>
        <v/>
      </c>
      <c r="EL68" s="107" t="str">
        <f>IF('DATA ENTRY'!CK67="","",IF('DATA ENTRY'!Q67="","",IF(AND($EF$4='DATA ENTRY'!G67,$EH$4='DATA ENTRY'!F67),'DATA ENTRY'!Q67,"")))</f>
        <v/>
      </c>
      <c r="EM68" s="3" t="str">
        <f>IF('DATA ENTRY'!CK67="","",IF('DATA ENTRY'!R67="","",IF(AND($EF$4='DATA ENTRY'!G67,$EH$4='DATA ENTRY'!F67),'DATA ENTRY'!R67,"")))</f>
        <v/>
      </c>
      <c r="EN68" s="107" t="str">
        <f>IF('DATA ENTRY'!CK67="","",IF('DATA ENTRY'!S67="","",IF(AND($EF$4='DATA ENTRY'!G67,$EH$4='DATA ENTRY'!F67),'DATA ENTRY'!S67,"")))</f>
        <v/>
      </c>
      <c r="EO68" s="3" t="str">
        <f>IF('DATA ENTRY'!CK67="","",IF('DATA ENTRY'!E67="","",IF(AND($EF$4='DATA ENTRY'!G67,$EH$4='DATA ENTRY'!F67),'DATA ENTRY'!E67,"")))</f>
        <v/>
      </c>
      <c r="EP68" s="3" t="str">
        <f>IF('DATA ENTRY'!CK67="","",IF('DATA ENTRY'!D67="","",IF(AND($EF$4='DATA ENTRY'!G67,$EH$4='DATA ENTRY'!F67),'DATA ENTRY'!D67,"")))</f>
        <v/>
      </c>
      <c r="EQ68" s="3" t="str">
        <f>IF('DATA ENTRY'!CK67="","",IF('DATA ENTRY'!W67="","",IF(AND($EF$4='DATA ENTRY'!G67,$EH$4='DATA ENTRY'!F67),'DATA ENTRY'!W67,"")))</f>
        <v/>
      </c>
      <c r="ER68" s="3" t="str">
        <f>IF('DATA ENTRY'!CK67="","",IF('DATA ENTRY'!X67="","",IF(AND($EF$4='DATA ENTRY'!G67,$EH$4='DATA ENTRY'!F67),'DATA ENTRY'!X67,"")))</f>
        <v/>
      </c>
      <c r="ES68" s="108" t="str">
        <f t="shared" si="14"/>
        <v/>
      </c>
      <c r="ET68" s="108" t="str">
        <f>IF('DATA ENTRY'!CK67="","",IF('DATA ENTRY'!D67="","",IF(AND($EF$4='DATA ENTRY'!G67,$EH$4='DATA ENTRY'!F67),'DATA ENTRY'!G67,"")))</f>
        <v/>
      </c>
      <c r="EY68">
        <f t="shared" si="15"/>
        <v>0</v>
      </c>
    </row>
    <row r="69" spans="1:155">
      <c r="A69" t="str">
        <f>IF(S69=0,"",1+(MAX($A$7:A68)))</f>
        <v/>
      </c>
      <c r="B69" s="224">
        <v>63</v>
      </c>
      <c r="C69" s="3" t="str">
        <f>IF('DATA ENTRY'!CK68="","",IF('DATA ENTRY'!B68="","",IF($D$4="All Post",'DATA ENTRY'!B68,IF(AND($D$4='DATA ENTRY'!CK68),'DATA ENTRY'!B68,""))))</f>
        <v/>
      </c>
      <c r="D69" s="3" t="str">
        <f>IF('DATA ENTRY'!CK68="","",IF('DATA ENTRY'!C68="","",IF($D$4="All Post",'DATA ENTRY'!C68,IF(AND($D$4='DATA ENTRY'!CK68),'DATA ENTRY'!C68,""))))</f>
        <v/>
      </c>
      <c r="E69" s="4" t="str">
        <f>IF('DATA ENTRY'!CK68="","",IF('DATA ENTRY'!I68="","",IF($D$4="All Post",'DATA ENTRY'!I68,IF(AND($D$4='DATA ENTRY'!CK68),'DATA ENTRY'!I68,""))))</f>
        <v/>
      </c>
      <c r="F69" s="4" t="str">
        <f>IF('DATA ENTRY'!CK68="","",IF('DATA ENTRY'!CK68="","",IF($D$4="All Post",'DATA ENTRY'!CK68,IF(AND($D$4='DATA ENTRY'!CK68),'DATA ENTRY'!CK68,""))))</f>
        <v/>
      </c>
      <c r="G69" s="3" t="str">
        <f>IF('DATA ENTRY'!CK68="","",IF('DATA ENTRY'!N68="","",IF($D$4="All Post",'DATA ENTRY'!N68,IF(AND($D$4='DATA ENTRY'!CK68),'DATA ENTRY'!N68,""))))</f>
        <v/>
      </c>
      <c r="H69" s="107" t="str">
        <f>IF('DATA ENTRY'!CK68="","",IF('DATA ENTRY'!O68="","",IF($D$4="All Post",'DATA ENTRY'!O68,IF(AND($D$4='DATA ENTRY'!CK68),'DATA ENTRY'!O68,""))))</f>
        <v/>
      </c>
      <c r="I69" s="3" t="str">
        <f>IF('DATA ENTRY'!CK68="","",IF('DATA ENTRY'!P68="","",IF($D$4="All Post",'DATA ENTRY'!P68,IF(AND($D$4='DATA ENTRY'!CK68),'DATA ENTRY'!P68,""))))</f>
        <v/>
      </c>
      <c r="J69" s="107" t="str">
        <f>IF('DATA ENTRY'!CK68="","",IF('DATA ENTRY'!Q68="","",IF($D$4="All Post",'DATA ENTRY'!Q68,IF(AND($D$4='DATA ENTRY'!CK68),'DATA ENTRY'!Q68,""))))</f>
        <v/>
      </c>
      <c r="K69" s="3" t="str">
        <f>IF('DATA ENTRY'!CK68="","",IF('DATA ENTRY'!R68="","",IF($D$4="All Post",'DATA ENTRY'!R68,IF(AND($D$4='DATA ENTRY'!CK68),'DATA ENTRY'!R68,""))))</f>
        <v/>
      </c>
      <c r="L69" s="3" t="str">
        <f>IF('DATA ENTRY'!CK68="","",IF('DATA ENTRY'!S68="","",IF($D$4="All Post",'DATA ENTRY'!S68,IF(AND($D$4='DATA ENTRY'!CK68),'DATA ENTRY'!S68,""))))</f>
        <v/>
      </c>
      <c r="M69" s="3" t="str">
        <f>IF('DATA ENTRY'!CK68="","",IF('DATA ENTRY'!E68="","",IF($D$4="All Post",'DATA ENTRY'!E68,IF(AND($D$4='DATA ENTRY'!CK68),'DATA ENTRY'!E68,""))))</f>
        <v/>
      </c>
      <c r="N69" s="3" t="str">
        <f>IF('DATA ENTRY'!CK68="","",IF('DATA ENTRY'!W68="","",IF($D$4="All Post",'DATA ENTRY'!W68,IF(AND($D$4='DATA ENTRY'!CK68),'DATA ENTRY'!W68,""))))</f>
        <v/>
      </c>
      <c r="O69" s="3" t="str">
        <f>IF('DATA ENTRY'!CK68="","",IF('DATA ENTRY'!X68="","",IF($D$4="All Post",'DATA ENTRY'!X68,IF(AND($D$4='DATA ENTRY'!CK68),'DATA ENTRY'!X68,""))))</f>
        <v/>
      </c>
      <c r="P69" s="3" t="str">
        <f>IF('DATA ENTRY'!CK68="","",IF('DATA ENTRY'!G68="","",IF($D$4="All Post",'DATA ENTRY'!G68,IF(AND($D$4='DATA ENTRY'!CK68),'DATA ENTRY'!G68,""))))</f>
        <v/>
      </c>
      <c r="S69">
        <f t="shared" si="0"/>
        <v>0</v>
      </c>
      <c r="T69" t="str">
        <f t="shared" si="1"/>
        <v/>
      </c>
      <c r="BZ69" t="str">
        <f t="shared" si="2"/>
        <v/>
      </c>
      <c r="CA69" t="str">
        <f t="shared" si="3"/>
        <v/>
      </c>
      <c r="CB69" s="224">
        <v>63</v>
      </c>
      <c r="CC69" s="3" t="str">
        <f>IF('DATA ENTRY'!CK68="","",IF('DATA ENTRY'!B68="","",IF(AND($CD$4='DATA ENTRY'!CK68,$CG$4='DATA ENTRY'!D68),'DATA ENTRY'!B68,"")))</f>
        <v/>
      </c>
      <c r="CD69" s="3" t="str">
        <f>IF('DATA ENTRY'!CK68="","",IF('DATA ENTRY'!C68="","",IF(AND($CD$4='DATA ENTRY'!CK68,$CG$4='DATA ENTRY'!D68),'DATA ENTRY'!C68,"")))</f>
        <v/>
      </c>
      <c r="CE69" s="4" t="str">
        <f>IF('DATA ENTRY'!CK68="","",IF('DATA ENTRY'!I68="","",IF(AND($CD$4='DATA ENTRY'!CK68,$CG$4='DATA ENTRY'!D68),'DATA ENTRY'!I68,"")))</f>
        <v/>
      </c>
      <c r="CF69" s="4" t="str">
        <f>IF('DATA ENTRY'!CK68="","",IF('DATA ENTRY'!CK68="","",IF(AND($CD$4='DATA ENTRY'!CK68,$CG$4='DATA ENTRY'!D68),'DATA ENTRY'!CK68,"")))</f>
        <v/>
      </c>
      <c r="CG69" s="3" t="str">
        <f>IF('DATA ENTRY'!CK68="","",IF('DATA ENTRY'!N68="","",IF(AND($CD$4='DATA ENTRY'!CK68,$CG$4='DATA ENTRY'!D68),'DATA ENTRY'!N68,"")))</f>
        <v/>
      </c>
      <c r="CH69" s="107" t="str">
        <f>IF('DATA ENTRY'!CK68="","",IF('DATA ENTRY'!O68="","",IF(AND($CD$4='DATA ENTRY'!CK68,$CG$4='DATA ENTRY'!D68),'DATA ENTRY'!O68,"")))</f>
        <v/>
      </c>
      <c r="CI69" s="3" t="str">
        <f>IF('DATA ENTRY'!CK68="","",IF('DATA ENTRY'!P68="","",IF(AND($CD$4='DATA ENTRY'!CK68,$CG$4='DATA ENTRY'!D68),'DATA ENTRY'!P68,"")))</f>
        <v/>
      </c>
      <c r="CJ69" s="107" t="str">
        <f>IF('DATA ENTRY'!CK68="","",IF('DATA ENTRY'!Q68="","",IF(AND($CD$4='DATA ENTRY'!CK68,$CG$4='DATA ENTRY'!D68),'DATA ENTRY'!Q68,"")))</f>
        <v/>
      </c>
      <c r="CK69" s="3" t="str">
        <f>IF('DATA ENTRY'!CK68="","",IF('DATA ENTRY'!R68="","",IF(AND($CD$4='DATA ENTRY'!CK68,$CG$4='DATA ENTRY'!D68),'DATA ENTRY'!R68,"")))</f>
        <v/>
      </c>
      <c r="CL69" s="3" t="str">
        <f>IF('DATA ENTRY'!CK68="","",IF('DATA ENTRY'!S68="","",IF(AND($CD$4='DATA ENTRY'!CK68,$CG$4='DATA ENTRY'!D68),'DATA ENTRY'!S68,"")))</f>
        <v/>
      </c>
      <c r="CM69" s="3" t="str">
        <f>IF('DATA ENTRY'!CK68="","",IF('DATA ENTRY'!E68="","",IF(AND($CD$4='DATA ENTRY'!CK68,$CG$4='DATA ENTRY'!D68),'DATA ENTRY'!E68,"")))</f>
        <v/>
      </c>
      <c r="CN69" s="3" t="str">
        <f>IF('DATA ENTRY'!CK68="","",IF('DATA ENTRY'!W68="","",IF(AND($CD$4='DATA ENTRY'!CK68,$CG$4='DATA ENTRY'!D68),'DATA ENTRY'!W68,"")))</f>
        <v/>
      </c>
      <c r="CO69" s="3" t="str">
        <f>IF('DATA ENTRY'!CK68="","",IF('DATA ENTRY'!X68="","",IF(AND($CD$4='DATA ENTRY'!CK68,$CG$4='DATA ENTRY'!D68),'DATA ENTRY'!X68,"")))</f>
        <v/>
      </c>
      <c r="CP69" s="108" t="str">
        <f t="shared" si="4"/>
        <v/>
      </c>
      <c r="CQ69" s="108" t="str">
        <f>IF('DATA ENTRY'!CK68="","",IF('DATA ENTRY'!G68="","",IF(AND($CD$4='DATA ENTRY'!CK68,$CG$4='DATA ENTRY'!D68),'DATA ENTRY'!G68,"")))</f>
        <v/>
      </c>
      <c r="CR69" s="230" t="str">
        <f>IF('DATA ENTRY'!CK68="","",IF('DATA ENTRY'!D68="","",IF(AND($CD$4='DATA ENTRY'!CK68,$CG$4='DATA ENTRY'!D68),'DATA ENTRY'!D68,"")))</f>
        <v/>
      </c>
      <c r="CS69">
        <f t="shared" si="5"/>
        <v>0</v>
      </c>
      <c r="CT69">
        <f t="shared" si="6"/>
        <v>0</v>
      </c>
      <c r="CV69" s="139"/>
      <c r="CX69">
        <f t="shared" si="7"/>
        <v>0</v>
      </c>
      <c r="DB69" t="str">
        <f t="shared" si="16"/>
        <v/>
      </c>
      <c r="DC69" t="str">
        <f t="shared" si="17"/>
        <v/>
      </c>
      <c r="DD69" s="224">
        <v>63</v>
      </c>
      <c r="DE69" s="3" t="str">
        <f>IF('DATA ENTRY'!CK68="","",IF('DATA ENTRY'!B68="","",IF(AND($DF$4='DATA ENTRY'!D68),'DATA ENTRY'!B68,"")))</f>
        <v/>
      </c>
      <c r="DF69" s="3" t="str">
        <f>IF('DATA ENTRY'!CK68="","",IF('DATA ENTRY'!C68="","",IF(AND($DF$4='DATA ENTRY'!D68),'DATA ENTRY'!C68,"")))</f>
        <v/>
      </c>
      <c r="DG69" s="4" t="str">
        <f>IF('DATA ENTRY'!CK68="","",IF('DATA ENTRY'!I68="","",IF(AND($DF$4='DATA ENTRY'!D68),'DATA ENTRY'!I68,"")))</f>
        <v/>
      </c>
      <c r="DH69" s="4" t="str">
        <f>IF('DATA ENTRY'!CK68="","",IF('DATA ENTRY'!CK68="","",IF(AND($DF$4='DATA ENTRY'!D68),'DATA ENTRY'!CK68,"")))</f>
        <v/>
      </c>
      <c r="DI69" s="3" t="str">
        <f>IF('DATA ENTRY'!CK68="","",IF('DATA ENTRY'!N68="","",IF(AND($DF$4='DATA ENTRY'!D68),'DATA ENTRY'!N68,"")))</f>
        <v/>
      </c>
      <c r="DJ69" s="107" t="str">
        <f>IF('DATA ENTRY'!CK68="","",IF('DATA ENTRY'!O68="","",IF(AND($DF$4='DATA ENTRY'!D68),'DATA ENTRY'!O68,"")))</f>
        <v/>
      </c>
      <c r="DK69" s="3" t="str">
        <f>IF('DATA ENTRY'!CK68="","",IF('DATA ENTRY'!P68="","",IF(AND($DF$4='DATA ENTRY'!D68),'DATA ENTRY'!P68,"")))</f>
        <v/>
      </c>
      <c r="DL69" s="107" t="str">
        <f>IF('DATA ENTRY'!CK68="","",IF('DATA ENTRY'!Q68="","",IF(AND($DF$4='DATA ENTRY'!D68),'DATA ENTRY'!Q68,"")))</f>
        <v/>
      </c>
      <c r="DM69" s="3" t="str">
        <f>IF('DATA ENTRY'!CK68="","",IF('DATA ENTRY'!R68="","",IF(AND($DF$4='DATA ENTRY'!D68),'DATA ENTRY'!R68,"")))</f>
        <v/>
      </c>
      <c r="DN69" s="107" t="str">
        <f>IF('DATA ENTRY'!CK68="","",IF('DATA ENTRY'!S68="","",IF(AND($DF$4='DATA ENTRY'!D68),'DATA ENTRY'!S68,"")))</f>
        <v/>
      </c>
      <c r="DO69" s="3" t="str">
        <f>IF('DATA ENTRY'!CK68="","",IF('DATA ENTRY'!E68="","",IF(AND($DF$4='DATA ENTRY'!D68),'DATA ENTRY'!E68,"")))</f>
        <v/>
      </c>
      <c r="DP69" s="3" t="str">
        <f>IF('DATA ENTRY'!CK68="","",IF('DATA ENTRY'!D68="","",IF(AND($DF$4='DATA ENTRY'!D68),'DATA ENTRY'!D68,"")))</f>
        <v/>
      </c>
      <c r="DQ69" s="3" t="str">
        <f>IF('DATA ENTRY'!CK68="","",IF('DATA ENTRY'!W68="","",IF(AND($DF$4='DATA ENTRY'!D68),'DATA ENTRY'!W68,"")))</f>
        <v/>
      </c>
      <c r="DR69" s="3" t="str">
        <f>IF('DATA ENTRY'!CK68="","",IF('DATA ENTRY'!X68="","",IF(AND($DF$4='DATA ENTRY'!D68),'DATA ENTRY'!X68,"")))</f>
        <v/>
      </c>
      <c r="DS69" s="108" t="str">
        <f t="shared" si="10"/>
        <v/>
      </c>
      <c r="DT69" s="108" t="str">
        <f>IF('DATA ENTRY'!CK68="","",IF('DATA ENTRY'!D68="","",IF(AND($DF$4='DATA ENTRY'!D68),'DATA ENTRY'!G68,"")))</f>
        <v/>
      </c>
      <c r="DY69">
        <f t="shared" si="11"/>
        <v>0</v>
      </c>
      <c r="EB69" t="str">
        <f t="shared" si="12"/>
        <v/>
      </c>
      <c r="EC69" t="str">
        <f t="shared" si="13"/>
        <v/>
      </c>
      <c r="ED69" s="224">
        <v>63</v>
      </c>
      <c r="EE69" s="3" t="str">
        <f>IF('DATA ENTRY'!CK68="","",IF('DATA ENTRY'!B68="","",IF(AND($EF$4='DATA ENTRY'!G68,$EH$4='DATA ENTRY'!F68),'DATA ENTRY'!B68,"")))</f>
        <v/>
      </c>
      <c r="EF69" s="3" t="str">
        <f>IF('DATA ENTRY'!CK68="","",IF('DATA ENTRY'!C68="","",IF(AND($EF$4='DATA ENTRY'!G68,$EH$4='DATA ENTRY'!F68),'DATA ENTRY'!C68,"")))</f>
        <v/>
      </c>
      <c r="EG69" s="4" t="str">
        <f>IF('DATA ENTRY'!CK68="","",IF('DATA ENTRY'!I68="","",IF(AND($EF$4='DATA ENTRY'!G68,$EH$4='DATA ENTRY'!F68),'DATA ENTRY'!I68,"")))</f>
        <v/>
      </c>
      <c r="EH69" s="4" t="str">
        <f>IF('DATA ENTRY'!CK68="","",IF('DATA ENTRY'!CK68="","",IF(AND($EF$4='DATA ENTRY'!G68,$EH$4='DATA ENTRY'!F68),'DATA ENTRY'!CK68,"")))</f>
        <v/>
      </c>
      <c r="EI69" s="3" t="str">
        <f>IF('DATA ENTRY'!CK68="","",IF('DATA ENTRY'!N68="","",IF(AND($EF$4='DATA ENTRY'!G68,$EH$4='DATA ENTRY'!F68),'DATA ENTRY'!N68,"")))</f>
        <v/>
      </c>
      <c r="EJ69" s="107" t="str">
        <f>IF('DATA ENTRY'!CK68="","",IF('DATA ENTRY'!O68="","",IF(AND($EF$4='DATA ENTRY'!G68,$EH$4='DATA ENTRY'!F68),'DATA ENTRY'!O68,"")))</f>
        <v/>
      </c>
      <c r="EK69" s="3" t="str">
        <f>IF('DATA ENTRY'!CK68="","",IF('DATA ENTRY'!P68="","",IF(AND($EF$4='DATA ENTRY'!G68,$EH$4='DATA ENTRY'!F68),'DATA ENTRY'!P68,"")))</f>
        <v/>
      </c>
      <c r="EL69" s="107" t="str">
        <f>IF('DATA ENTRY'!CK68="","",IF('DATA ENTRY'!Q68="","",IF(AND($EF$4='DATA ENTRY'!G68,$EH$4='DATA ENTRY'!F68),'DATA ENTRY'!Q68,"")))</f>
        <v/>
      </c>
      <c r="EM69" s="3" t="str">
        <f>IF('DATA ENTRY'!CK68="","",IF('DATA ENTRY'!R68="","",IF(AND($EF$4='DATA ENTRY'!G68,$EH$4='DATA ENTRY'!F68),'DATA ENTRY'!R68,"")))</f>
        <v/>
      </c>
      <c r="EN69" s="107" t="str">
        <f>IF('DATA ENTRY'!CK68="","",IF('DATA ENTRY'!S68="","",IF(AND($EF$4='DATA ENTRY'!G68,$EH$4='DATA ENTRY'!F68),'DATA ENTRY'!S68,"")))</f>
        <v/>
      </c>
      <c r="EO69" s="3" t="str">
        <f>IF('DATA ENTRY'!CK68="","",IF('DATA ENTRY'!E68="","",IF(AND($EF$4='DATA ENTRY'!G68,$EH$4='DATA ENTRY'!F68),'DATA ENTRY'!E68,"")))</f>
        <v/>
      </c>
      <c r="EP69" s="3" t="str">
        <f>IF('DATA ENTRY'!CK68="","",IF('DATA ENTRY'!D68="","",IF(AND($EF$4='DATA ENTRY'!G68,$EH$4='DATA ENTRY'!F68),'DATA ENTRY'!D68,"")))</f>
        <v/>
      </c>
      <c r="EQ69" s="3" t="str">
        <f>IF('DATA ENTRY'!CK68="","",IF('DATA ENTRY'!W68="","",IF(AND($EF$4='DATA ENTRY'!G68,$EH$4='DATA ENTRY'!F68),'DATA ENTRY'!W68,"")))</f>
        <v/>
      </c>
      <c r="ER69" s="3" t="str">
        <f>IF('DATA ENTRY'!CK68="","",IF('DATA ENTRY'!X68="","",IF(AND($EF$4='DATA ENTRY'!G68,$EH$4='DATA ENTRY'!F68),'DATA ENTRY'!X68,"")))</f>
        <v/>
      </c>
      <c r="ES69" s="108" t="str">
        <f t="shared" si="14"/>
        <v/>
      </c>
      <c r="ET69" s="108" t="str">
        <f>IF('DATA ENTRY'!CK68="","",IF('DATA ENTRY'!D68="","",IF(AND($EF$4='DATA ENTRY'!G68,$EH$4='DATA ENTRY'!F68),'DATA ENTRY'!G68,"")))</f>
        <v/>
      </c>
      <c r="EY69">
        <f t="shared" si="15"/>
        <v>0</v>
      </c>
    </row>
    <row r="70" spans="1:155">
      <c r="A70" t="str">
        <f>IF(S70=0,"",1+(MAX($A$7:A69)))</f>
        <v/>
      </c>
      <c r="B70" s="224">
        <v>64</v>
      </c>
      <c r="C70" s="3" t="str">
        <f>IF('DATA ENTRY'!CK69="","",IF('DATA ENTRY'!B69="","",IF($D$4="All Post",'DATA ENTRY'!B69,IF(AND($D$4='DATA ENTRY'!CK69),'DATA ENTRY'!B69,""))))</f>
        <v/>
      </c>
      <c r="D70" s="3" t="str">
        <f>IF('DATA ENTRY'!CK69="","",IF('DATA ENTRY'!C69="","",IF($D$4="All Post",'DATA ENTRY'!C69,IF(AND($D$4='DATA ENTRY'!CK69),'DATA ENTRY'!C69,""))))</f>
        <v/>
      </c>
      <c r="E70" s="4" t="str">
        <f>IF('DATA ENTRY'!CK69="","",IF('DATA ENTRY'!I69="","",IF($D$4="All Post",'DATA ENTRY'!I69,IF(AND($D$4='DATA ENTRY'!CK69),'DATA ENTRY'!I69,""))))</f>
        <v/>
      </c>
      <c r="F70" s="4" t="str">
        <f>IF('DATA ENTRY'!CK69="","",IF('DATA ENTRY'!CK69="","",IF($D$4="All Post",'DATA ENTRY'!CK69,IF(AND($D$4='DATA ENTRY'!CK69),'DATA ENTRY'!CK69,""))))</f>
        <v/>
      </c>
      <c r="G70" s="3" t="str">
        <f>IF('DATA ENTRY'!CK69="","",IF('DATA ENTRY'!N69="","",IF($D$4="All Post",'DATA ENTRY'!N69,IF(AND($D$4='DATA ENTRY'!CK69),'DATA ENTRY'!N69,""))))</f>
        <v/>
      </c>
      <c r="H70" s="107" t="str">
        <f>IF('DATA ENTRY'!CK69="","",IF('DATA ENTRY'!O69="","",IF($D$4="All Post",'DATA ENTRY'!O69,IF(AND($D$4='DATA ENTRY'!CK69),'DATA ENTRY'!O69,""))))</f>
        <v/>
      </c>
      <c r="I70" s="3" t="str">
        <f>IF('DATA ENTRY'!CK69="","",IF('DATA ENTRY'!P69="","",IF($D$4="All Post",'DATA ENTRY'!P69,IF(AND($D$4='DATA ENTRY'!CK69),'DATA ENTRY'!P69,""))))</f>
        <v/>
      </c>
      <c r="J70" s="107" t="str">
        <f>IF('DATA ENTRY'!CK69="","",IF('DATA ENTRY'!Q69="","",IF($D$4="All Post",'DATA ENTRY'!Q69,IF(AND($D$4='DATA ENTRY'!CK69),'DATA ENTRY'!Q69,""))))</f>
        <v/>
      </c>
      <c r="K70" s="3" t="str">
        <f>IF('DATA ENTRY'!CK69="","",IF('DATA ENTRY'!R69="","",IF($D$4="All Post",'DATA ENTRY'!R69,IF(AND($D$4='DATA ENTRY'!CK69),'DATA ENTRY'!R69,""))))</f>
        <v/>
      </c>
      <c r="L70" s="3" t="str">
        <f>IF('DATA ENTRY'!CK69="","",IF('DATA ENTRY'!S69="","",IF($D$4="All Post",'DATA ENTRY'!S69,IF(AND($D$4='DATA ENTRY'!CK69),'DATA ENTRY'!S69,""))))</f>
        <v/>
      </c>
      <c r="M70" s="3" t="str">
        <f>IF('DATA ENTRY'!CK69="","",IF('DATA ENTRY'!E69="","",IF($D$4="All Post",'DATA ENTRY'!E69,IF(AND($D$4='DATA ENTRY'!CK69),'DATA ENTRY'!E69,""))))</f>
        <v/>
      </c>
      <c r="N70" s="3" t="str">
        <f>IF('DATA ENTRY'!CK69="","",IF('DATA ENTRY'!W69="","",IF($D$4="All Post",'DATA ENTRY'!W69,IF(AND($D$4='DATA ENTRY'!CK69),'DATA ENTRY'!W69,""))))</f>
        <v/>
      </c>
      <c r="O70" s="3" t="str">
        <f>IF('DATA ENTRY'!CK69="","",IF('DATA ENTRY'!X69="","",IF($D$4="All Post",'DATA ENTRY'!X69,IF(AND($D$4='DATA ENTRY'!CK69),'DATA ENTRY'!X69,""))))</f>
        <v/>
      </c>
      <c r="P70" s="3" t="str">
        <f>IF('DATA ENTRY'!CK69="","",IF('DATA ENTRY'!G69="","",IF($D$4="All Post",'DATA ENTRY'!G69,IF(AND($D$4='DATA ENTRY'!CK69),'DATA ENTRY'!G69,""))))</f>
        <v/>
      </c>
      <c r="S70">
        <f t="shared" si="0"/>
        <v>0</v>
      </c>
      <c r="T70" t="str">
        <f t="shared" si="1"/>
        <v/>
      </c>
      <c r="BZ70" t="str">
        <f t="shared" si="2"/>
        <v/>
      </c>
      <c r="CA70" t="str">
        <f t="shared" si="3"/>
        <v/>
      </c>
      <c r="CB70" s="224">
        <v>64</v>
      </c>
      <c r="CC70" s="3" t="str">
        <f>IF('DATA ENTRY'!CK69="","",IF('DATA ENTRY'!B69="","",IF(AND($CD$4='DATA ENTRY'!CK69,$CG$4='DATA ENTRY'!D69),'DATA ENTRY'!B69,"")))</f>
        <v/>
      </c>
      <c r="CD70" s="3" t="str">
        <f>IF('DATA ENTRY'!CK69="","",IF('DATA ENTRY'!C69="","",IF(AND($CD$4='DATA ENTRY'!CK69,$CG$4='DATA ENTRY'!D69),'DATA ENTRY'!C69,"")))</f>
        <v/>
      </c>
      <c r="CE70" s="4" t="str">
        <f>IF('DATA ENTRY'!CK69="","",IF('DATA ENTRY'!I69="","",IF(AND($CD$4='DATA ENTRY'!CK69,$CG$4='DATA ENTRY'!D69),'DATA ENTRY'!I69,"")))</f>
        <v/>
      </c>
      <c r="CF70" s="4" t="str">
        <f>IF('DATA ENTRY'!CK69="","",IF('DATA ENTRY'!CK69="","",IF(AND($CD$4='DATA ENTRY'!CK69,$CG$4='DATA ENTRY'!D69),'DATA ENTRY'!CK69,"")))</f>
        <v/>
      </c>
      <c r="CG70" s="3" t="str">
        <f>IF('DATA ENTRY'!CK69="","",IF('DATA ENTRY'!N69="","",IF(AND($CD$4='DATA ENTRY'!CK69,$CG$4='DATA ENTRY'!D69),'DATA ENTRY'!N69,"")))</f>
        <v/>
      </c>
      <c r="CH70" s="107" t="str">
        <f>IF('DATA ENTRY'!CK69="","",IF('DATA ENTRY'!O69="","",IF(AND($CD$4='DATA ENTRY'!CK69,$CG$4='DATA ENTRY'!D69),'DATA ENTRY'!O69,"")))</f>
        <v/>
      </c>
      <c r="CI70" s="3" t="str">
        <f>IF('DATA ENTRY'!CK69="","",IF('DATA ENTRY'!P69="","",IF(AND($CD$4='DATA ENTRY'!CK69,$CG$4='DATA ENTRY'!D69),'DATA ENTRY'!P69,"")))</f>
        <v/>
      </c>
      <c r="CJ70" s="107" t="str">
        <f>IF('DATA ENTRY'!CK69="","",IF('DATA ENTRY'!Q69="","",IF(AND($CD$4='DATA ENTRY'!CK69,$CG$4='DATA ENTRY'!D69),'DATA ENTRY'!Q69,"")))</f>
        <v/>
      </c>
      <c r="CK70" s="3" t="str">
        <f>IF('DATA ENTRY'!CK69="","",IF('DATA ENTRY'!R69="","",IF(AND($CD$4='DATA ENTRY'!CK69,$CG$4='DATA ENTRY'!D69),'DATA ENTRY'!R69,"")))</f>
        <v/>
      </c>
      <c r="CL70" s="3" t="str">
        <f>IF('DATA ENTRY'!CK69="","",IF('DATA ENTRY'!S69="","",IF(AND($CD$4='DATA ENTRY'!CK69,$CG$4='DATA ENTRY'!D69),'DATA ENTRY'!S69,"")))</f>
        <v/>
      </c>
      <c r="CM70" s="3" t="str">
        <f>IF('DATA ENTRY'!CK69="","",IF('DATA ENTRY'!E69="","",IF(AND($CD$4='DATA ENTRY'!CK69,$CG$4='DATA ENTRY'!D69),'DATA ENTRY'!E69,"")))</f>
        <v/>
      </c>
      <c r="CN70" s="3" t="str">
        <f>IF('DATA ENTRY'!CK69="","",IF('DATA ENTRY'!W69="","",IF(AND($CD$4='DATA ENTRY'!CK69,$CG$4='DATA ENTRY'!D69),'DATA ENTRY'!W69,"")))</f>
        <v/>
      </c>
      <c r="CO70" s="3" t="str">
        <f>IF('DATA ENTRY'!CK69="","",IF('DATA ENTRY'!X69="","",IF(AND($CD$4='DATA ENTRY'!CK69,$CG$4='DATA ENTRY'!D69),'DATA ENTRY'!X69,"")))</f>
        <v/>
      </c>
      <c r="CP70" s="108" t="str">
        <f t="shared" si="4"/>
        <v/>
      </c>
      <c r="CQ70" s="108" t="str">
        <f>IF('DATA ENTRY'!CK69="","",IF('DATA ENTRY'!G69="","",IF(AND($CD$4='DATA ENTRY'!CK69,$CG$4='DATA ENTRY'!D69),'DATA ENTRY'!G69,"")))</f>
        <v/>
      </c>
      <c r="CR70" s="230" t="str">
        <f>IF('DATA ENTRY'!CK69="","",IF('DATA ENTRY'!D69="","",IF(AND($CD$4='DATA ENTRY'!CK69,$CG$4='DATA ENTRY'!D69),'DATA ENTRY'!D69,"")))</f>
        <v/>
      </c>
      <c r="CS70">
        <f t="shared" si="5"/>
        <v>0</v>
      </c>
      <c r="CT70">
        <f t="shared" si="6"/>
        <v>0</v>
      </c>
      <c r="CV70" s="139"/>
      <c r="CX70">
        <f t="shared" si="7"/>
        <v>0</v>
      </c>
      <c r="DB70" t="str">
        <f t="shared" si="16"/>
        <v/>
      </c>
      <c r="DC70" t="str">
        <f t="shared" si="17"/>
        <v/>
      </c>
      <c r="DD70" s="224">
        <v>64</v>
      </c>
      <c r="DE70" s="3" t="str">
        <f>IF('DATA ENTRY'!CK69="","",IF('DATA ENTRY'!B69="","",IF(AND($DF$4='DATA ENTRY'!D69),'DATA ENTRY'!B69,"")))</f>
        <v/>
      </c>
      <c r="DF70" s="3" t="str">
        <f>IF('DATA ENTRY'!CK69="","",IF('DATA ENTRY'!C69="","",IF(AND($DF$4='DATA ENTRY'!D69),'DATA ENTRY'!C69,"")))</f>
        <v/>
      </c>
      <c r="DG70" s="4" t="str">
        <f>IF('DATA ENTRY'!CK69="","",IF('DATA ENTRY'!I69="","",IF(AND($DF$4='DATA ENTRY'!D69),'DATA ENTRY'!I69,"")))</f>
        <v/>
      </c>
      <c r="DH70" s="4" t="str">
        <f>IF('DATA ENTRY'!CK69="","",IF('DATA ENTRY'!CK69="","",IF(AND($DF$4='DATA ENTRY'!D69),'DATA ENTRY'!CK69,"")))</f>
        <v/>
      </c>
      <c r="DI70" s="3" t="str">
        <f>IF('DATA ENTRY'!CK69="","",IF('DATA ENTRY'!N69="","",IF(AND($DF$4='DATA ENTRY'!D69),'DATA ENTRY'!N69,"")))</f>
        <v/>
      </c>
      <c r="DJ70" s="107" t="str">
        <f>IF('DATA ENTRY'!CK69="","",IF('DATA ENTRY'!O69="","",IF(AND($DF$4='DATA ENTRY'!D69),'DATA ENTRY'!O69,"")))</f>
        <v/>
      </c>
      <c r="DK70" s="3" t="str">
        <f>IF('DATA ENTRY'!CK69="","",IF('DATA ENTRY'!P69="","",IF(AND($DF$4='DATA ENTRY'!D69),'DATA ENTRY'!P69,"")))</f>
        <v/>
      </c>
      <c r="DL70" s="107" t="str">
        <f>IF('DATA ENTRY'!CK69="","",IF('DATA ENTRY'!Q69="","",IF(AND($DF$4='DATA ENTRY'!D69),'DATA ENTRY'!Q69,"")))</f>
        <v/>
      </c>
      <c r="DM70" s="3" t="str">
        <f>IF('DATA ENTRY'!CK69="","",IF('DATA ENTRY'!R69="","",IF(AND($DF$4='DATA ENTRY'!D69),'DATA ENTRY'!R69,"")))</f>
        <v/>
      </c>
      <c r="DN70" s="107" t="str">
        <f>IF('DATA ENTRY'!CK69="","",IF('DATA ENTRY'!S69="","",IF(AND($DF$4='DATA ENTRY'!D69),'DATA ENTRY'!S69,"")))</f>
        <v/>
      </c>
      <c r="DO70" s="3" t="str">
        <f>IF('DATA ENTRY'!CK69="","",IF('DATA ENTRY'!E69="","",IF(AND($DF$4='DATA ENTRY'!D69),'DATA ENTRY'!E69,"")))</f>
        <v/>
      </c>
      <c r="DP70" s="3" t="str">
        <f>IF('DATA ENTRY'!CK69="","",IF('DATA ENTRY'!D69="","",IF(AND($DF$4='DATA ENTRY'!D69),'DATA ENTRY'!D69,"")))</f>
        <v/>
      </c>
      <c r="DQ70" s="3" t="str">
        <f>IF('DATA ENTRY'!CK69="","",IF('DATA ENTRY'!W69="","",IF(AND($DF$4='DATA ENTRY'!D69),'DATA ENTRY'!W69,"")))</f>
        <v/>
      </c>
      <c r="DR70" s="3" t="str">
        <f>IF('DATA ENTRY'!CK69="","",IF('DATA ENTRY'!X69="","",IF(AND($DF$4='DATA ENTRY'!D69),'DATA ENTRY'!X69,"")))</f>
        <v/>
      </c>
      <c r="DS70" s="108" t="str">
        <f t="shared" si="10"/>
        <v/>
      </c>
      <c r="DT70" s="108" t="str">
        <f>IF('DATA ENTRY'!CK69="","",IF('DATA ENTRY'!D69="","",IF(AND($DF$4='DATA ENTRY'!D69),'DATA ENTRY'!G69,"")))</f>
        <v/>
      </c>
      <c r="DY70">
        <f t="shared" si="11"/>
        <v>0</v>
      </c>
      <c r="EB70" t="str">
        <f t="shared" si="12"/>
        <v/>
      </c>
      <c r="EC70" t="str">
        <f t="shared" si="13"/>
        <v/>
      </c>
      <c r="ED70" s="224">
        <v>64</v>
      </c>
      <c r="EE70" s="3" t="str">
        <f>IF('DATA ENTRY'!CK69="","",IF('DATA ENTRY'!B69="","",IF(AND($EF$4='DATA ENTRY'!G69,$EH$4='DATA ENTRY'!F69),'DATA ENTRY'!B69,"")))</f>
        <v/>
      </c>
      <c r="EF70" s="3" t="str">
        <f>IF('DATA ENTRY'!CK69="","",IF('DATA ENTRY'!C69="","",IF(AND($EF$4='DATA ENTRY'!G69,$EH$4='DATA ENTRY'!F69),'DATA ENTRY'!C69,"")))</f>
        <v/>
      </c>
      <c r="EG70" s="4" t="str">
        <f>IF('DATA ENTRY'!CK69="","",IF('DATA ENTRY'!I69="","",IF(AND($EF$4='DATA ENTRY'!G69,$EH$4='DATA ENTRY'!F69),'DATA ENTRY'!I69,"")))</f>
        <v/>
      </c>
      <c r="EH70" s="4" t="str">
        <f>IF('DATA ENTRY'!CK69="","",IF('DATA ENTRY'!CK69="","",IF(AND($EF$4='DATA ENTRY'!G69,$EH$4='DATA ENTRY'!F69),'DATA ENTRY'!CK69,"")))</f>
        <v/>
      </c>
      <c r="EI70" s="3" t="str">
        <f>IF('DATA ENTRY'!CK69="","",IF('DATA ENTRY'!N69="","",IF(AND($EF$4='DATA ENTRY'!G69,$EH$4='DATA ENTRY'!F69),'DATA ENTRY'!N69,"")))</f>
        <v/>
      </c>
      <c r="EJ70" s="107" t="str">
        <f>IF('DATA ENTRY'!CK69="","",IF('DATA ENTRY'!O69="","",IF(AND($EF$4='DATA ENTRY'!G69,$EH$4='DATA ENTRY'!F69),'DATA ENTRY'!O69,"")))</f>
        <v/>
      </c>
      <c r="EK70" s="3" t="str">
        <f>IF('DATA ENTRY'!CK69="","",IF('DATA ENTRY'!P69="","",IF(AND($EF$4='DATA ENTRY'!G69,$EH$4='DATA ENTRY'!F69),'DATA ENTRY'!P69,"")))</f>
        <v/>
      </c>
      <c r="EL70" s="107" t="str">
        <f>IF('DATA ENTRY'!CK69="","",IF('DATA ENTRY'!Q69="","",IF(AND($EF$4='DATA ENTRY'!G69,$EH$4='DATA ENTRY'!F69),'DATA ENTRY'!Q69,"")))</f>
        <v/>
      </c>
      <c r="EM70" s="3" t="str">
        <f>IF('DATA ENTRY'!CK69="","",IF('DATA ENTRY'!R69="","",IF(AND($EF$4='DATA ENTRY'!G69,$EH$4='DATA ENTRY'!F69),'DATA ENTRY'!R69,"")))</f>
        <v/>
      </c>
      <c r="EN70" s="107" t="str">
        <f>IF('DATA ENTRY'!CK69="","",IF('DATA ENTRY'!S69="","",IF(AND($EF$4='DATA ENTRY'!G69,$EH$4='DATA ENTRY'!F69),'DATA ENTRY'!S69,"")))</f>
        <v/>
      </c>
      <c r="EO70" s="3" t="str">
        <f>IF('DATA ENTRY'!CK69="","",IF('DATA ENTRY'!E69="","",IF(AND($EF$4='DATA ENTRY'!G69,$EH$4='DATA ENTRY'!F69),'DATA ENTRY'!E69,"")))</f>
        <v/>
      </c>
      <c r="EP70" s="3" t="str">
        <f>IF('DATA ENTRY'!CK69="","",IF('DATA ENTRY'!D69="","",IF(AND($EF$4='DATA ENTRY'!G69,$EH$4='DATA ENTRY'!F69),'DATA ENTRY'!D69,"")))</f>
        <v/>
      </c>
      <c r="EQ70" s="3" t="str">
        <f>IF('DATA ENTRY'!CK69="","",IF('DATA ENTRY'!W69="","",IF(AND($EF$4='DATA ENTRY'!G69,$EH$4='DATA ENTRY'!F69),'DATA ENTRY'!W69,"")))</f>
        <v/>
      </c>
      <c r="ER70" s="3" t="str">
        <f>IF('DATA ENTRY'!CK69="","",IF('DATA ENTRY'!X69="","",IF(AND($EF$4='DATA ENTRY'!G69,$EH$4='DATA ENTRY'!F69),'DATA ENTRY'!X69,"")))</f>
        <v/>
      </c>
      <c r="ES70" s="108" t="str">
        <f t="shared" si="14"/>
        <v/>
      </c>
      <c r="ET70" s="108" t="str">
        <f>IF('DATA ENTRY'!CK69="","",IF('DATA ENTRY'!D69="","",IF(AND($EF$4='DATA ENTRY'!G69,$EH$4='DATA ENTRY'!F69),'DATA ENTRY'!G69,"")))</f>
        <v/>
      </c>
      <c r="EY70">
        <f t="shared" si="15"/>
        <v>0</v>
      </c>
    </row>
    <row r="71" spans="1:155">
      <c r="A71" t="str">
        <f>IF(S71=0,"",1+(MAX($A$7:A70)))</f>
        <v/>
      </c>
      <c r="B71" s="224">
        <v>65</v>
      </c>
      <c r="C71" s="3" t="str">
        <f>IF('DATA ENTRY'!CK70="","",IF('DATA ENTRY'!B70="","",IF($D$4="All Post",'DATA ENTRY'!B70,IF(AND($D$4='DATA ENTRY'!CK70),'DATA ENTRY'!B70,""))))</f>
        <v/>
      </c>
      <c r="D71" s="3" t="str">
        <f>IF('DATA ENTRY'!CK70="","",IF('DATA ENTRY'!C70="","",IF($D$4="All Post",'DATA ENTRY'!C70,IF(AND($D$4='DATA ENTRY'!CK70),'DATA ENTRY'!C70,""))))</f>
        <v/>
      </c>
      <c r="E71" s="4" t="str">
        <f>IF('DATA ENTRY'!CK70="","",IF('DATA ENTRY'!I70="","",IF($D$4="All Post",'DATA ENTRY'!I70,IF(AND($D$4='DATA ENTRY'!CK70),'DATA ENTRY'!I70,""))))</f>
        <v/>
      </c>
      <c r="F71" s="4" t="str">
        <f>IF('DATA ENTRY'!CK70="","",IF('DATA ENTRY'!CK70="","",IF($D$4="All Post",'DATA ENTRY'!CK70,IF(AND($D$4='DATA ENTRY'!CK70),'DATA ENTRY'!CK70,""))))</f>
        <v/>
      </c>
      <c r="G71" s="3" t="str">
        <f>IF('DATA ENTRY'!CK70="","",IF('DATA ENTRY'!N70="","",IF($D$4="All Post",'DATA ENTRY'!N70,IF(AND($D$4='DATA ENTRY'!CK70),'DATA ENTRY'!N70,""))))</f>
        <v/>
      </c>
      <c r="H71" s="107" t="str">
        <f>IF('DATA ENTRY'!CK70="","",IF('DATA ENTRY'!O70="","",IF($D$4="All Post",'DATA ENTRY'!O70,IF(AND($D$4='DATA ENTRY'!CK70),'DATA ENTRY'!O70,""))))</f>
        <v/>
      </c>
      <c r="I71" s="3" t="str">
        <f>IF('DATA ENTRY'!CK70="","",IF('DATA ENTRY'!P70="","",IF($D$4="All Post",'DATA ENTRY'!P70,IF(AND($D$4='DATA ENTRY'!CK70),'DATA ENTRY'!P70,""))))</f>
        <v/>
      </c>
      <c r="J71" s="107" t="str">
        <f>IF('DATA ENTRY'!CK70="","",IF('DATA ENTRY'!Q70="","",IF($D$4="All Post",'DATA ENTRY'!Q70,IF(AND($D$4='DATA ENTRY'!CK70),'DATA ENTRY'!Q70,""))))</f>
        <v/>
      </c>
      <c r="K71" s="3" t="str">
        <f>IF('DATA ENTRY'!CK70="","",IF('DATA ENTRY'!R70="","",IF($D$4="All Post",'DATA ENTRY'!R70,IF(AND($D$4='DATA ENTRY'!CK70),'DATA ENTRY'!R70,""))))</f>
        <v/>
      </c>
      <c r="L71" s="3" t="str">
        <f>IF('DATA ENTRY'!CK70="","",IF('DATA ENTRY'!S70="","",IF($D$4="All Post",'DATA ENTRY'!S70,IF(AND($D$4='DATA ENTRY'!CK70),'DATA ENTRY'!S70,""))))</f>
        <v/>
      </c>
      <c r="M71" s="3" t="str">
        <f>IF('DATA ENTRY'!CK70="","",IF('DATA ENTRY'!E70="","",IF($D$4="All Post",'DATA ENTRY'!E70,IF(AND($D$4='DATA ENTRY'!CK70),'DATA ENTRY'!E70,""))))</f>
        <v/>
      </c>
      <c r="N71" s="3" t="str">
        <f>IF('DATA ENTRY'!CK70="","",IF('DATA ENTRY'!W70="","",IF($D$4="All Post",'DATA ENTRY'!W70,IF(AND($D$4='DATA ENTRY'!CK70),'DATA ENTRY'!W70,""))))</f>
        <v/>
      </c>
      <c r="O71" s="3" t="str">
        <f>IF('DATA ENTRY'!CK70="","",IF('DATA ENTRY'!X70="","",IF($D$4="All Post",'DATA ENTRY'!X70,IF(AND($D$4='DATA ENTRY'!CK70),'DATA ENTRY'!X70,""))))</f>
        <v/>
      </c>
      <c r="P71" s="3" t="str">
        <f>IF('DATA ENTRY'!CK70="","",IF('DATA ENTRY'!G70="","",IF($D$4="All Post",'DATA ENTRY'!G70,IF(AND($D$4='DATA ENTRY'!CK70),'DATA ENTRY'!G70,""))))</f>
        <v/>
      </c>
      <c r="S71">
        <f t="shared" si="0"/>
        <v>0</v>
      </c>
      <c r="T71" t="str">
        <f t="shared" si="1"/>
        <v/>
      </c>
      <c r="BZ71" t="str">
        <f t="shared" si="2"/>
        <v/>
      </c>
      <c r="CA71" t="str">
        <f t="shared" si="3"/>
        <v/>
      </c>
      <c r="CB71" s="224">
        <v>65</v>
      </c>
      <c r="CC71" s="3" t="str">
        <f>IF('DATA ENTRY'!CK70="","",IF('DATA ENTRY'!B70="","",IF(AND($CD$4='DATA ENTRY'!CK70,$CG$4='DATA ENTRY'!D70),'DATA ENTRY'!B70,"")))</f>
        <v/>
      </c>
      <c r="CD71" s="3" t="str">
        <f>IF('DATA ENTRY'!CK70="","",IF('DATA ENTRY'!C70="","",IF(AND($CD$4='DATA ENTRY'!CK70,$CG$4='DATA ENTRY'!D70),'DATA ENTRY'!C70,"")))</f>
        <v/>
      </c>
      <c r="CE71" s="4" t="str">
        <f>IF('DATA ENTRY'!CK70="","",IF('DATA ENTRY'!I70="","",IF(AND($CD$4='DATA ENTRY'!CK70,$CG$4='DATA ENTRY'!D70),'DATA ENTRY'!I70,"")))</f>
        <v/>
      </c>
      <c r="CF71" s="4" t="str">
        <f>IF('DATA ENTRY'!CK70="","",IF('DATA ENTRY'!CK70="","",IF(AND($CD$4='DATA ENTRY'!CK70,$CG$4='DATA ENTRY'!D70),'DATA ENTRY'!CK70,"")))</f>
        <v/>
      </c>
      <c r="CG71" s="3" t="str">
        <f>IF('DATA ENTRY'!CK70="","",IF('DATA ENTRY'!N70="","",IF(AND($CD$4='DATA ENTRY'!CK70,$CG$4='DATA ENTRY'!D70),'DATA ENTRY'!N70,"")))</f>
        <v/>
      </c>
      <c r="CH71" s="107" t="str">
        <f>IF('DATA ENTRY'!CK70="","",IF('DATA ENTRY'!O70="","",IF(AND($CD$4='DATA ENTRY'!CK70,$CG$4='DATA ENTRY'!D70),'DATA ENTRY'!O70,"")))</f>
        <v/>
      </c>
      <c r="CI71" s="3" t="str">
        <f>IF('DATA ENTRY'!CK70="","",IF('DATA ENTRY'!P70="","",IF(AND($CD$4='DATA ENTRY'!CK70,$CG$4='DATA ENTRY'!D70),'DATA ENTRY'!P70,"")))</f>
        <v/>
      </c>
      <c r="CJ71" s="107" t="str">
        <f>IF('DATA ENTRY'!CK70="","",IF('DATA ENTRY'!Q70="","",IF(AND($CD$4='DATA ENTRY'!CK70,$CG$4='DATA ENTRY'!D70),'DATA ENTRY'!Q70,"")))</f>
        <v/>
      </c>
      <c r="CK71" s="3" t="str">
        <f>IF('DATA ENTRY'!CK70="","",IF('DATA ENTRY'!R70="","",IF(AND($CD$4='DATA ENTRY'!CK70,$CG$4='DATA ENTRY'!D70),'DATA ENTRY'!R70,"")))</f>
        <v/>
      </c>
      <c r="CL71" s="3" t="str">
        <f>IF('DATA ENTRY'!CK70="","",IF('DATA ENTRY'!S70="","",IF(AND($CD$4='DATA ENTRY'!CK70,$CG$4='DATA ENTRY'!D70),'DATA ENTRY'!S70,"")))</f>
        <v/>
      </c>
      <c r="CM71" s="3" t="str">
        <f>IF('DATA ENTRY'!CK70="","",IF('DATA ENTRY'!E70="","",IF(AND($CD$4='DATA ENTRY'!CK70,$CG$4='DATA ENTRY'!D70),'DATA ENTRY'!E70,"")))</f>
        <v/>
      </c>
      <c r="CN71" s="3" t="str">
        <f>IF('DATA ENTRY'!CK70="","",IF('DATA ENTRY'!W70="","",IF(AND($CD$4='DATA ENTRY'!CK70,$CG$4='DATA ENTRY'!D70),'DATA ENTRY'!W70,"")))</f>
        <v/>
      </c>
      <c r="CO71" s="3" t="str">
        <f>IF('DATA ENTRY'!CK70="","",IF('DATA ENTRY'!X70="","",IF(AND($CD$4='DATA ENTRY'!CK70,$CG$4='DATA ENTRY'!D70),'DATA ENTRY'!X70,"")))</f>
        <v/>
      </c>
      <c r="CP71" s="108" t="str">
        <f t="shared" si="4"/>
        <v/>
      </c>
      <c r="CQ71" s="108" t="str">
        <f>IF('DATA ENTRY'!CK70="","",IF('DATA ENTRY'!G70="","",IF(AND($CD$4='DATA ENTRY'!CK70,$CG$4='DATA ENTRY'!D70),'DATA ENTRY'!G70,"")))</f>
        <v/>
      </c>
      <c r="CR71" s="230" t="str">
        <f>IF('DATA ENTRY'!CK70="","",IF('DATA ENTRY'!D70="","",IF(AND($CD$4='DATA ENTRY'!CK70,$CG$4='DATA ENTRY'!D70),'DATA ENTRY'!D70,"")))</f>
        <v/>
      </c>
      <c r="CS71">
        <f t="shared" si="5"/>
        <v>0</v>
      </c>
      <c r="CT71">
        <f t="shared" si="6"/>
        <v>0</v>
      </c>
      <c r="CV71" s="139"/>
      <c r="CX71">
        <f t="shared" si="7"/>
        <v>0</v>
      </c>
      <c r="DB71" t="str">
        <f t="shared" si="16"/>
        <v/>
      </c>
      <c r="DC71" t="str">
        <f t="shared" si="17"/>
        <v/>
      </c>
      <c r="DD71" s="224">
        <v>65</v>
      </c>
      <c r="DE71" s="3" t="str">
        <f>IF('DATA ENTRY'!CK70="","",IF('DATA ENTRY'!B70="","",IF(AND($DF$4='DATA ENTRY'!D70),'DATA ENTRY'!B70,"")))</f>
        <v/>
      </c>
      <c r="DF71" s="3" t="str">
        <f>IF('DATA ENTRY'!CK70="","",IF('DATA ENTRY'!C70="","",IF(AND($DF$4='DATA ENTRY'!D70),'DATA ENTRY'!C70,"")))</f>
        <v/>
      </c>
      <c r="DG71" s="4" t="str">
        <f>IF('DATA ENTRY'!CK70="","",IF('DATA ENTRY'!I70="","",IF(AND($DF$4='DATA ENTRY'!D70),'DATA ENTRY'!I70,"")))</f>
        <v/>
      </c>
      <c r="DH71" s="4" t="str">
        <f>IF('DATA ENTRY'!CK70="","",IF('DATA ENTRY'!CK70="","",IF(AND($DF$4='DATA ENTRY'!D70),'DATA ENTRY'!CK70,"")))</f>
        <v/>
      </c>
      <c r="DI71" s="3" t="str">
        <f>IF('DATA ENTRY'!CK70="","",IF('DATA ENTRY'!N70="","",IF(AND($DF$4='DATA ENTRY'!D70),'DATA ENTRY'!N70,"")))</f>
        <v/>
      </c>
      <c r="DJ71" s="107" t="str">
        <f>IF('DATA ENTRY'!CK70="","",IF('DATA ENTRY'!O70="","",IF(AND($DF$4='DATA ENTRY'!D70),'DATA ENTRY'!O70,"")))</f>
        <v/>
      </c>
      <c r="DK71" s="3" t="str">
        <f>IF('DATA ENTRY'!CK70="","",IF('DATA ENTRY'!P70="","",IF(AND($DF$4='DATA ENTRY'!D70),'DATA ENTRY'!P70,"")))</f>
        <v/>
      </c>
      <c r="DL71" s="107" t="str">
        <f>IF('DATA ENTRY'!CK70="","",IF('DATA ENTRY'!Q70="","",IF(AND($DF$4='DATA ENTRY'!D70),'DATA ENTRY'!Q70,"")))</f>
        <v/>
      </c>
      <c r="DM71" s="3" t="str">
        <f>IF('DATA ENTRY'!CK70="","",IF('DATA ENTRY'!R70="","",IF(AND($DF$4='DATA ENTRY'!D70),'DATA ENTRY'!R70,"")))</f>
        <v/>
      </c>
      <c r="DN71" s="107" t="str">
        <f>IF('DATA ENTRY'!CK70="","",IF('DATA ENTRY'!S70="","",IF(AND($DF$4='DATA ENTRY'!D70),'DATA ENTRY'!S70,"")))</f>
        <v/>
      </c>
      <c r="DO71" s="3" t="str">
        <f>IF('DATA ENTRY'!CK70="","",IF('DATA ENTRY'!E70="","",IF(AND($DF$4='DATA ENTRY'!D70),'DATA ENTRY'!E70,"")))</f>
        <v/>
      </c>
      <c r="DP71" s="3" t="str">
        <f>IF('DATA ENTRY'!CK70="","",IF('DATA ENTRY'!D70="","",IF(AND($DF$4='DATA ENTRY'!D70),'DATA ENTRY'!D70,"")))</f>
        <v/>
      </c>
      <c r="DQ71" s="3" t="str">
        <f>IF('DATA ENTRY'!CK70="","",IF('DATA ENTRY'!W70="","",IF(AND($DF$4='DATA ENTRY'!D70),'DATA ENTRY'!W70,"")))</f>
        <v/>
      </c>
      <c r="DR71" s="3" t="str">
        <f>IF('DATA ENTRY'!CK70="","",IF('DATA ENTRY'!X70="","",IF(AND($DF$4='DATA ENTRY'!D70),'DATA ENTRY'!X70,"")))</f>
        <v/>
      </c>
      <c r="DS71" s="108" t="str">
        <f t="shared" si="10"/>
        <v/>
      </c>
      <c r="DT71" s="108" t="str">
        <f>IF('DATA ENTRY'!CK70="","",IF('DATA ENTRY'!D70="","",IF(AND($DF$4='DATA ENTRY'!D70),'DATA ENTRY'!G70,"")))</f>
        <v/>
      </c>
      <c r="DY71">
        <f t="shared" si="11"/>
        <v>0</v>
      </c>
      <c r="EB71" t="str">
        <f t="shared" si="12"/>
        <v/>
      </c>
      <c r="EC71" t="str">
        <f t="shared" si="13"/>
        <v/>
      </c>
      <c r="ED71" s="224">
        <v>65</v>
      </c>
      <c r="EE71" s="3" t="str">
        <f>IF('DATA ENTRY'!CK70="","",IF('DATA ENTRY'!B70="","",IF(AND($EF$4='DATA ENTRY'!G70,$EH$4='DATA ENTRY'!F70),'DATA ENTRY'!B70,"")))</f>
        <v/>
      </c>
      <c r="EF71" s="3" t="str">
        <f>IF('DATA ENTRY'!CK70="","",IF('DATA ENTRY'!C70="","",IF(AND($EF$4='DATA ENTRY'!G70,$EH$4='DATA ENTRY'!F70),'DATA ENTRY'!C70,"")))</f>
        <v/>
      </c>
      <c r="EG71" s="4" t="str">
        <f>IF('DATA ENTRY'!CK70="","",IF('DATA ENTRY'!I70="","",IF(AND($EF$4='DATA ENTRY'!G70,$EH$4='DATA ENTRY'!F70),'DATA ENTRY'!I70,"")))</f>
        <v/>
      </c>
      <c r="EH71" s="4" t="str">
        <f>IF('DATA ENTRY'!CK70="","",IF('DATA ENTRY'!CK70="","",IF(AND($EF$4='DATA ENTRY'!G70,$EH$4='DATA ENTRY'!F70),'DATA ENTRY'!CK70,"")))</f>
        <v/>
      </c>
      <c r="EI71" s="3" t="str">
        <f>IF('DATA ENTRY'!CK70="","",IF('DATA ENTRY'!N70="","",IF(AND($EF$4='DATA ENTRY'!G70,$EH$4='DATA ENTRY'!F70),'DATA ENTRY'!N70,"")))</f>
        <v/>
      </c>
      <c r="EJ71" s="107" t="str">
        <f>IF('DATA ENTRY'!CK70="","",IF('DATA ENTRY'!O70="","",IF(AND($EF$4='DATA ENTRY'!G70,$EH$4='DATA ENTRY'!F70),'DATA ENTRY'!O70,"")))</f>
        <v/>
      </c>
      <c r="EK71" s="3" t="str">
        <f>IF('DATA ENTRY'!CK70="","",IF('DATA ENTRY'!P70="","",IF(AND($EF$4='DATA ENTRY'!G70,$EH$4='DATA ENTRY'!F70),'DATA ENTRY'!P70,"")))</f>
        <v/>
      </c>
      <c r="EL71" s="107" t="str">
        <f>IF('DATA ENTRY'!CK70="","",IF('DATA ENTRY'!Q70="","",IF(AND($EF$4='DATA ENTRY'!G70,$EH$4='DATA ENTRY'!F70),'DATA ENTRY'!Q70,"")))</f>
        <v/>
      </c>
      <c r="EM71" s="3" t="str">
        <f>IF('DATA ENTRY'!CK70="","",IF('DATA ENTRY'!R70="","",IF(AND($EF$4='DATA ENTRY'!G70,$EH$4='DATA ENTRY'!F70),'DATA ENTRY'!R70,"")))</f>
        <v/>
      </c>
      <c r="EN71" s="107" t="str">
        <f>IF('DATA ENTRY'!CK70="","",IF('DATA ENTRY'!S70="","",IF(AND($EF$4='DATA ENTRY'!G70,$EH$4='DATA ENTRY'!F70),'DATA ENTRY'!S70,"")))</f>
        <v/>
      </c>
      <c r="EO71" s="3" t="str">
        <f>IF('DATA ENTRY'!CK70="","",IF('DATA ENTRY'!E70="","",IF(AND($EF$4='DATA ENTRY'!G70,$EH$4='DATA ENTRY'!F70),'DATA ENTRY'!E70,"")))</f>
        <v/>
      </c>
      <c r="EP71" s="3" t="str">
        <f>IF('DATA ENTRY'!CK70="","",IF('DATA ENTRY'!D70="","",IF(AND($EF$4='DATA ENTRY'!G70,$EH$4='DATA ENTRY'!F70),'DATA ENTRY'!D70,"")))</f>
        <v/>
      </c>
      <c r="EQ71" s="3" t="str">
        <f>IF('DATA ENTRY'!CK70="","",IF('DATA ENTRY'!W70="","",IF(AND($EF$4='DATA ENTRY'!G70,$EH$4='DATA ENTRY'!F70),'DATA ENTRY'!W70,"")))</f>
        <v/>
      </c>
      <c r="ER71" s="3" t="str">
        <f>IF('DATA ENTRY'!CK70="","",IF('DATA ENTRY'!X70="","",IF(AND($EF$4='DATA ENTRY'!G70,$EH$4='DATA ENTRY'!F70),'DATA ENTRY'!X70,"")))</f>
        <v/>
      </c>
      <c r="ES71" s="108" t="str">
        <f t="shared" si="14"/>
        <v/>
      </c>
      <c r="ET71" s="108" t="str">
        <f>IF('DATA ENTRY'!CK70="","",IF('DATA ENTRY'!D70="","",IF(AND($EF$4='DATA ENTRY'!G70,$EH$4='DATA ENTRY'!F70),'DATA ENTRY'!G70,"")))</f>
        <v/>
      </c>
      <c r="EY71">
        <f t="shared" si="15"/>
        <v>0</v>
      </c>
    </row>
    <row r="72" spans="1:155">
      <c r="A72" t="str">
        <f>IF(S72=0,"",1+(MAX($A$7:A71)))</f>
        <v/>
      </c>
      <c r="B72" s="224">
        <v>66</v>
      </c>
      <c r="C72" s="3" t="str">
        <f>IF('DATA ENTRY'!CK71="","",IF('DATA ENTRY'!B71="","",IF($D$4="All Post",'DATA ENTRY'!B71,IF(AND($D$4='DATA ENTRY'!CK71),'DATA ENTRY'!B71,""))))</f>
        <v/>
      </c>
      <c r="D72" s="3" t="str">
        <f>IF('DATA ENTRY'!CK71="","",IF('DATA ENTRY'!C71="","",IF($D$4="All Post",'DATA ENTRY'!C71,IF(AND($D$4='DATA ENTRY'!CK71),'DATA ENTRY'!C71,""))))</f>
        <v/>
      </c>
      <c r="E72" s="4" t="str">
        <f>IF('DATA ENTRY'!CK71="","",IF('DATA ENTRY'!I71="","",IF($D$4="All Post",'DATA ENTRY'!I71,IF(AND($D$4='DATA ENTRY'!CK71),'DATA ENTRY'!I71,""))))</f>
        <v/>
      </c>
      <c r="F72" s="4" t="str">
        <f>IF('DATA ENTRY'!CK71="","",IF('DATA ENTRY'!CK71="","",IF($D$4="All Post",'DATA ENTRY'!CK71,IF(AND($D$4='DATA ENTRY'!CK71),'DATA ENTRY'!CK71,""))))</f>
        <v/>
      </c>
      <c r="G72" s="3" t="str">
        <f>IF('DATA ENTRY'!CK71="","",IF('DATA ENTRY'!N71="","",IF($D$4="All Post",'DATA ENTRY'!N71,IF(AND($D$4='DATA ENTRY'!CK71),'DATA ENTRY'!N71,""))))</f>
        <v/>
      </c>
      <c r="H72" s="107" t="str">
        <f>IF('DATA ENTRY'!CK71="","",IF('DATA ENTRY'!O71="","",IF($D$4="All Post",'DATA ENTRY'!O71,IF(AND($D$4='DATA ENTRY'!CK71),'DATA ENTRY'!O71,""))))</f>
        <v/>
      </c>
      <c r="I72" s="3" t="str">
        <f>IF('DATA ENTRY'!CK71="","",IF('DATA ENTRY'!P71="","",IF($D$4="All Post",'DATA ENTRY'!P71,IF(AND($D$4='DATA ENTRY'!CK71),'DATA ENTRY'!P71,""))))</f>
        <v/>
      </c>
      <c r="J72" s="107" t="str">
        <f>IF('DATA ENTRY'!CK71="","",IF('DATA ENTRY'!Q71="","",IF($D$4="All Post",'DATA ENTRY'!Q71,IF(AND($D$4='DATA ENTRY'!CK71),'DATA ENTRY'!Q71,""))))</f>
        <v/>
      </c>
      <c r="K72" s="3" t="str">
        <f>IF('DATA ENTRY'!CK71="","",IF('DATA ENTRY'!R71="","",IF($D$4="All Post",'DATA ENTRY'!R71,IF(AND($D$4='DATA ENTRY'!CK71),'DATA ENTRY'!R71,""))))</f>
        <v/>
      </c>
      <c r="L72" s="3" t="str">
        <f>IF('DATA ENTRY'!CK71="","",IF('DATA ENTRY'!S71="","",IF($D$4="All Post",'DATA ENTRY'!S71,IF(AND($D$4='DATA ENTRY'!CK71),'DATA ENTRY'!S71,""))))</f>
        <v/>
      </c>
      <c r="M72" s="3" t="str">
        <f>IF('DATA ENTRY'!CK71="","",IF('DATA ENTRY'!E71="","",IF($D$4="All Post",'DATA ENTRY'!E71,IF(AND($D$4='DATA ENTRY'!CK71),'DATA ENTRY'!E71,""))))</f>
        <v/>
      </c>
      <c r="N72" s="3" t="str">
        <f>IF('DATA ENTRY'!CK71="","",IF('DATA ENTRY'!W71="","",IF($D$4="All Post",'DATA ENTRY'!W71,IF(AND($D$4='DATA ENTRY'!CK71),'DATA ENTRY'!W71,""))))</f>
        <v/>
      </c>
      <c r="O72" s="3" t="str">
        <f>IF('DATA ENTRY'!CK71="","",IF('DATA ENTRY'!X71="","",IF($D$4="All Post",'DATA ENTRY'!X71,IF(AND($D$4='DATA ENTRY'!CK71),'DATA ENTRY'!X71,""))))</f>
        <v/>
      </c>
      <c r="P72" s="3" t="str">
        <f>IF('DATA ENTRY'!CK71="","",IF('DATA ENTRY'!G71="","",IF($D$4="All Post",'DATA ENTRY'!G71,IF(AND($D$4='DATA ENTRY'!CK71),'DATA ENTRY'!G71,""))))</f>
        <v/>
      </c>
      <c r="S72">
        <f t="shared" ref="S72:S135" si="19">IF($D$4=F72,1,IF(T72="All Post",1,0))</f>
        <v>0</v>
      </c>
      <c r="T72" t="str">
        <f t="shared" ref="T72:T135" si="20">IF(AND(C72="",F72=""),"","All Post")</f>
        <v/>
      </c>
      <c r="BZ72" t="str">
        <f t="shared" ref="BZ72:BZ135" si="21">IF(CE72="","",RANK(CE72,$CE$7:$CE$211,1))</f>
        <v/>
      </c>
      <c r="CA72" t="str">
        <f t="shared" ref="CA72:CA135" si="22">IF(CX72=0,"",CX72)</f>
        <v/>
      </c>
      <c r="CB72" s="224">
        <v>66</v>
      </c>
      <c r="CC72" s="3" t="str">
        <f>IF('DATA ENTRY'!CK71="","",IF('DATA ENTRY'!B71="","",IF(AND($CD$4='DATA ENTRY'!CK71,$CG$4='DATA ENTRY'!D71),'DATA ENTRY'!B71,"")))</f>
        <v/>
      </c>
      <c r="CD72" s="3" t="str">
        <f>IF('DATA ENTRY'!CK71="","",IF('DATA ENTRY'!C71="","",IF(AND($CD$4='DATA ENTRY'!CK71,$CG$4='DATA ENTRY'!D71),'DATA ENTRY'!C71,"")))</f>
        <v/>
      </c>
      <c r="CE72" s="4" t="str">
        <f>IF('DATA ENTRY'!CK71="","",IF('DATA ENTRY'!I71="","",IF(AND($CD$4='DATA ENTRY'!CK71,$CG$4='DATA ENTRY'!D71),'DATA ENTRY'!I71,"")))</f>
        <v/>
      </c>
      <c r="CF72" s="4" t="str">
        <f>IF('DATA ENTRY'!CK71="","",IF('DATA ENTRY'!CK71="","",IF(AND($CD$4='DATA ENTRY'!CK71,$CG$4='DATA ENTRY'!D71),'DATA ENTRY'!CK71,"")))</f>
        <v/>
      </c>
      <c r="CG72" s="3" t="str">
        <f>IF('DATA ENTRY'!CK71="","",IF('DATA ENTRY'!N71="","",IF(AND($CD$4='DATA ENTRY'!CK71,$CG$4='DATA ENTRY'!D71),'DATA ENTRY'!N71,"")))</f>
        <v/>
      </c>
      <c r="CH72" s="107" t="str">
        <f>IF('DATA ENTRY'!CK71="","",IF('DATA ENTRY'!O71="","",IF(AND($CD$4='DATA ENTRY'!CK71,$CG$4='DATA ENTRY'!D71),'DATA ENTRY'!O71,"")))</f>
        <v/>
      </c>
      <c r="CI72" s="3" t="str">
        <f>IF('DATA ENTRY'!CK71="","",IF('DATA ENTRY'!P71="","",IF(AND($CD$4='DATA ENTRY'!CK71,$CG$4='DATA ENTRY'!D71),'DATA ENTRY'!P71,"")))</f>
        <v/>
      </c>
      <c r="CJ72" s="107" t="str">
        <f>IF('DATA ENTRY'!CK71="","",IF('DATA ENTRY'!Q71="","",IF(AND($CD$4='DATA ENTRY'!CK71,$CG$4='DATA ENTRY'!D71),'DATA ENTRY'!Q71,"")))</f>
        <v/>
      </c>
      <c r="CK72" s="3" t="str">
        <f>IF('DATA ENTRY'!CK71="","",IF('DATA ENTRY'!R71="","",IF(AND($CD$4='DATA ENTRY'!CK71,$CG$4='DATA ENTRY'!D71),'DATA ENTRY'!R71,"")))</f>
        <v/>
      </c>
      <c r="CL72" s="3" t="str">
        <f>IF('DATA ENTRY'!CK71="","",IF('DATA ENTRY'!S71="","",IF(AND($CD$4='DATA ENTRY'!CK71,$CG$4='DATA ENTRY'!D71),'DATA ENTRY'!S71,"")))</f>
        <v/>
      </c>
      <c r="CM72" s="3" t="str">
        <f>IF('DATA ENTRY'!CK71="","",IF('DATA ENTRY'!E71="","",IF(AND($CD$4='DATA ENTRY'!CK71,$CG$4='DATA ENTRY'!D71),'DATA ENTRY'!E71,"")))</f>
        <v/>
      </c>
      <c r="CN72" s="3" t="str">
        <f>IF('DATA ENTRY'!CK71="","",IF('DATA ENTRY'!W71="","",IF(AND($CD$4='DATA ENTRY'!CK71,$CG$4='DATA ENTRY'!D71),'DATA ENTRY'!W71,"")))</f>
        <v/>
      </c>
      <c r="CO72" s="3" t="str">
        <f>IF('DATA ENTRY'!CK71="","",IF('DATA ENTRY'!X71="","",IF(AND($CD$4='DATA ENTRY'!CK71,$CG$4='DATA ENTRY'!D71),'DATA ENTRY'!X71,"")))</f>
        <v/>
      </c>
      <c r="CP72" s="108" t="str">
        <f t="shared" ref="CP72:CP135" si="23">IFERROR(IF(CF72="","",SUM(CH72*75%+CJ72*25%)),"")</f>
        <v/>
      </c>
      <c r="CQ72" s="108" t="str">
        <f>IF('DATA ENTRY'!CK71="","",IF('DATA ENTRY'!G71="","",IF(AND($CD$4='DATA ENTRY'!CK71,$CG$4='DATA ENTRY'!D71),'DATA ENTRY'!G71,"")))</f>
        <v/>
      </c>
      <c r="CR72" s="230" t="str">
        <f>IF('DATA ENTRY'!CK71="","",IF('DATA ENTRY'!D71="","",IF(AND($CD$4='DATA ENTRY'!CK71,$CG$4='DATA ENTRY'!D71),'DATA ENTRY'!D71,"")))</f>
        <v/>
      </c>
      <c r="CS72">
        <f t="shared" ref="CS72:CS135" si="24">SUMPRODUCT((CP72&lt;$CP$7:$CP$211)/COUNTIF($CP$7:$CP$211,$CP$7:$CP$211))</f>
        <v>0</v>
      </c>
      <c r="CT72">
        <f t="shared" ref="CT72:CT135" si="25">SUMPRODUCT((CE72&lt;$CE$7:$CE$211)/COUNTIF($CE$7:$CE$211,$CE$7:$CE$211))</f>
        <v>0</v>
      </c>
      <c r="CV72" s="139"/>
      <c r="CX72">
        <f t="shared" ref="CX72:CX135" si="26">IF($CD$4=CF72,1,0)</f>
        <v>0</v>
      </c>
      <c r="DB72" t="str">
        <f t="shared" si="16"/>
        <v/>
      </c>
      <c r="DC72" t="str">
        <f t="shared" si="17"/>
        <v/>
      </c>
      <c r="DD72" s="224">
        <v>66</v>
      </c>
      <c r="DE72" s="3" t="str">
        <f>IF('DATA ENTRY'!CK71="","",IF('DATA ENTRY'!B71="","",IF(AND($DF$4='DATA ENTRY'!D71),'DATA ENTRY'!B71,"")))</f>
        <v/>
      </c>
      <c r="DF72" s="3" t="str">
        <f>IF('DATA ENTRY'!CK71="","",IF('DATA ENTRY'!C71="","",IF(AND($DF$4='DATA ENTRY'!D71),'DATA ENTRY'!C71,"")))</f>
        <v/>
      </c>
      <c r="DG72" s="4" t="str">
        <f>IF('DATA ENTRY'!CK71="","",IF('DATA ENTRY'!I71="","",IF(AND($DF$4='DATA ENTRY'!D71),'DATA ENTRY'!I71,"")))</f>
        <v/>
      </c>
      <c r="DH72" s="4" t="str">
        <f>IF('DATA ENTRY'!CK71="","",IF('DATA ENTRY'!CK71="","",IF(AND($DF$4='DATA ENTRY'!D71),'DATA ENTRY'!CK71,"")))</f>
        <v/>
      </c>
      <c r="DI72" s="3" t="str">
        <f>IF('DATA ENTRY'!CK71="","",IF('DATA ENTRY'!N71="","",IF(AND($DF$4='DATA ENTRY'!D71),'DATA ENTRY'!N71,"")))</f>
        <v/>
      </c>
      <c r="DJ72" s="107" t="str">
        <f>IF('DATA ENTRY'!CK71="","",IF('DATA ENTRY'!O71="","",IF(AND($DF$4='DATA ENTRY'!D71),'DATA ENTRY'!O71,"")))</f>
        <v/>
      </c>
      <c r="DK72" s="3" t="str">
        <f>IF('DATA ENTRY'!CK71="","",IF('DATA ENTRY'!P71="","",IF(AND($DF$4='DATA ENTRY'!D71),'DATA ENTRY'!P71,"")))</f>
        <v/>
      </c>
      <c r="DL72" s="107" t="str">
        <f>IF('DATA ENTRY'!CK71="","",IF('DATA ENTRY'!Q71="","",IF(AND($DF$4='DATA ENTRY'!D71),'DATA ENTRY'!Q71,"")))</f>
        <v/>
      </c>
      <c r="DM72" s="3" t="str">
        <f>IF('DATA ENTRY'!CK71="","",IF('DATA ENTRY'!R71="","",IF(AND($DF$4='DATA ENTRY'!D71),'DATA ENTRY'!R71,"")))</f>
        <v/>
      </c>
      <c r="DN72" s="107" t="str">
        <f>IF('DATA ENTRY'!CK71="","",IF('DATA ENTRY'!S71="","",IF(AND($DF$4='DATA ENTRY'!D71),'DATA ENTRY'!S71,"")))</f>
        <v/>
      </c>
      <c r="DO72" s="3" t="str">
        <f>IF('DATA ENTRY'!CK71="","",IF('DATA ENTRY'!E71="","",IF(AND($DF$4='DATA ENTRY'!D71),'DATA ENTRY'!E71,"")))</f>
        <v/>
      </c>
      <c r="DP72" s="3" t="str">
        <f>IF('DATA ENTRY'!CK71="","",IF('DATA ENTRY'!D71="","",IF(AND($DF$4='DATA ENTRY'!D71),'DATA ENTRY'!D71,"")))</f>
        <v/>
      </c>
      <c r="DQ72" s="3" t="str">
        <f>IF('DATA ENTRY'!CK71="","",IF('DATA ENTRY'!W71="","",IF(AND($DF$4='DATA ENTRY'!D71),'DATA ENTRY'!W71,"")))</f>
        <v/>
      </c>
      <c r="DR72" s="3" t="str">
        <f>IF('DATA ENTRY'!CK71="","",IF('DATA ENTRY'!X71="","",IF(AND($DF$4='DATA ENTRY'!D71),'DATA ENTRY'!X71,"")))</f>
        <v/>
      </c>
      <c r="DS72" s="108" t="str">
        <f t="shared" ref="DS72:DS135" si="27">IFERROR(IF(DH72="","",SUM(DJ72*75%+DL72*25%)),"")</f>
        <v/>
      </c>
      <c r="DT72" s="108" t="str">
        <f>IF('DATA ENTRY'!CK71="","",IF('DATA ENTRY'!D71="","",IF(AND($DF$4='DATA ENTRY'!D71),'DATA ENTRY'!G71,"")))</f>
        <v/>
      </c>
      <c r="DY72">
        <f t="shared" ref="DY72:DY135" si="28">IF($DF$4="",0,IF($DF$4=DP72,1,0))</f>
        <v>0</v>
      </c>
      <c r="EB72" t="str">
        <f t="shared" ref="EB72:EB135" si="29">IF(EG72="","",RANK(EG72,$EG$7:$EG$211,1))</f>
        <v/>
      </c>
      <c r="EC72" t="str">
        <f t="shared" ref="EC72:EC135" si="30">IF(EY72=0,"",EY72)</f>
        <v/>
      </c>
      <c r="ED72" s="224">
        <v>66</v>
      </c>
      <c r="EE72" s="3" t="str">
        <f>IF('DATA ENTRY'!CK71="","",IF('DATA ENTRY'!B71="","",IF(AND($EF$4='DATA ENTRY'!G71,$EH$4='DATA ENTRY'!F71),'DATA ENTRY'!B71,"")))</f>
        <v/>
      </c>
      <c r="EF72" s="3" t="str">
        <f>IF('DATA ENTRY'!CK71="","",IF('DATA ENTRY'!C71="","",IF(AND($EF$4='DATA ENTRY'!G71,$EH$4='DATA ENTRY'!F71),'DATA ENTRY'!C71,"")))</f>
        <v/>
      </c>
      <c r="EG72" s="4" t="str">
        <f>IF('DATA ENTRY'!CK71="","",IF('DATA ENTRY'!I71="","",IF(AND($EF$4='DATA ENTRY'!G71,$EH$4='DATA ENTRY'!F71),'DATA ENTRY'!I71,"")))</f>
        <v/>
      </c>
      <c r="EH72" s="4" t="str">
        <f>IF('DATA ENTRY'!CK71="","",IF('DATA ENTRY'!CK71="","",IF(AND($EF$4='DATA ENTRY'!G71,$EH$4='DATA ENTRY'!F71),'DATA ENTRY'!CK71,"")))</f>
        <v/>
      </c>
      <c r="EI72" s="3" t="str">
        <f>IF('DATA ENTRY'!CK71="","",IF('DATA ENTRY'!N71="","",IF(AND($EF$4='DATA ENTRY'!G71,$EH$4='DATA ENTRY'!F71),'DATA ENTRY'!N71,"")))</f>
        <v/>
      </c>
      <c r="EJ72" s="107" t="str">
        <f>IF('DATA ENTRY'!CK71="","",IF('DATA ENTRY'!O71="","",IF(AND($EF$4='DATA ENTRY'!G71,$EH$4='DATA ENTRY'!F71),'DATA ENTRY'!O71,"")))</f>
        <v/>
      </c>
      <c r="EK72" s="3" t="str">
        <f>IF('DATA ENTRY'!CK71="","",IF('DATA ENTRY'!P71="","",IF(AND($EF$4='DATA ENTRY'!G71,$EH$4='DATA ENTRY'!F71),'DATA ENTRY'!P71,"")))</f>
        <v/>
      </c>
      <c r="EL72" s="107" t="str">
        <f>IF('DATA ENTRY'!CK71="","",IF('DATA ENTRY'!Q71="","",IF(AND($EF$4='DATA ENTRY'!G71,$EH$4='DATA ENTRY'!F71),'DATA ENTRY'!Q71,"")))</f>
        <v/>
      </c>
      <c r="EM72" s="3" t="str">
        <f>IF('DATA ENTRY'!CK71="","",IF('DATA ENTRY'!R71="","",IF(AND($EF$4='DATA ENTRY'!G71,$EH$4='DATA ENTRY'!F71),'DATA ENTRY'!R71,"")))</f>
        <v/>
      </c>
      <c r="EN72" s="107" t="str">
        <f>IF('DATA ENTRY'!CK71="","",IF('DATA ENTRY'!S71="","",IF(AND($EF$4='DATA ENTRY'!G71,$EH$4='DATA ENTRY'!F71),'DATA ENTRY'!S71,"")))</f>
        <v/>
      </c>
      <c r="EO72" s="3" t="str">
        <f>IF('DATA ENTRY'!CK71="","",IF('DATA ENTRY'!E71="","",IF(AND($EF$4='DATA ENTRY'!G71,$EH$4='DATA ENTRY'!F71),'DATA ENTRY'!E71,"")))</f>
        <v/>
      </c>
      <c r="EP72" s="3" t="str">
        <f>IF('DATA ENTRY'!CK71="","",IF('DATA ENTRY'!D71="","",IF(AND($EF$4='DATA ENTRY'!G71,$EH$4='DATA ENTRY'!F71),'DATA ENTRY'!D71,"")))</f>
        <v/>
      </c>
      <c r="EQ72" s="3" t="str">
        <f>IF('DATA ENTRY'!CK71="","",IF('DATA ENTRY'!W71="","",IF(AND($EF$4='DATA ENTRY'!G71,$EH$4='DATA ENTRY'!F71),'DATA ENTRY'!W71,"")))</f>
        <v/>
      </c>
      <c r="ER72" s="3" t="str">
        <f>IF('DATA ENTRY'!CK71="","",IF('DATA ENTRY'!X71="","",IF(AND($EF$4='DATA ENTRY'!G71,$EH$4='DATA ENTRY'!F71),'DATA ENTRY'!X71,"")))</f>
        <v/>
      </c>
      <c r="ES72" s="108" t="str">
        <f t="shared" ref="ES72:ES135" si="31">IFERROR(IF(EH72="","",SUM(EJ72*75%+EL72*25%)),"")</f>
        <v/>
      </c>
      <c r="ET72" s="108" t="str">
        <f>IF('DATA ENTRY'!CK71="","",IF('DATA ENTRY'!D71="","",IF(AND($EF$4='DATA ENTRY'!G71,$EH$4='DATA ENTRY'!F71),'DATA ENTRY'!G71,"")))</f>
        <v/>
      </c>
      <c r="EY72">
        <f t="shared" ref="EY72:EY135" si="32">IF($DF$4="",0,IF($DF$4=EP72,1,0))</f>
        <v>0</v>
      </c>
    </row>
    <row r="73" spans="1:155">
      <c r="A73" t="str">
        <f>IF(S73=0,"",1+(MAX($A$7:A72)))</f>
        <v/>
      </c>
      <c r="B73" s="224">
        <v>67</v>
      </c>
      <c r="C73" s="3" t="str">
        <f>IF('DATA ENTRY'!CK72="","",IF('DATA ENTRY'!B72="","",IF($D$4="All Post",'DATA ENTRY'!B72,IF(AND($D$4='DATA ENTRY'!CK72),'DATA ENTRY'!B72,""))))</f>
        <v/>
      </c>
      <c r="D73" s="3" t="str">
        <f>IF('DATA ENTRY'!CK72="","",IF('DATA ENTRY'!C72="","",IF($D$4="All Post",'DATA ENTRY'!C72,IF(AND($D$4='DATA ENTRY'!CK72),'DATA ENTRY'!C72,""))))</f>
        <v/>
      </c>
      <c r="E73" s="4" t="str">
        <f>IF('DATA ENTRY'!CK72="","",IF('DATA ENTRY'!I72="","",IF($D$4="All Post",'DATA ENTRY'!I72,IF(AND($D$4='DATA ENTRY'!CK72),'DATA ENTRY'!I72,""))))</f>
        <v/>
      </c>
      <c r="F73" s="4" t="str">
        <f>IF('DATA ENTRY'!CK72="","",IF('DATA ENTRY'!CK72="","",IF($D$4="All Post",'DATA ENTRY'!CK72,IF(AND($D$4='DATA ENTRY'!CK72),'DATA ENTRY'!CK72,""))))</f>
        <v/>
      </c>
      <c r="G73" s="3" t="str">
        <f>IF('DATA ENTRY'!CK72="","",IF('DATA ENTRY'!N72="","",IF($D$4="All Post",'DATA ENTRY'!N72,IF(AND($D$4='DATA ENTRY'!CK72),'DATA ENTRY'!N72,""))))</f>
        <v/>
      </c>
      <c r="H73" s="107" t="str">
        <f>IF('DATA ENTRY'!CK72="","",IF('DATA ENTRY'!O72="","",IF($D$4="All Post",'DATA ENTRY'!O72,IF(AND($D$4='DATA ENTRY'!CK72),'DATA ENTRY'!O72,""))))</f>
        <v/>
      </c>
      <c r="I73" s="3" t="str">
        <f>IF('DATA ENTRY'!CK72="","",IF('DATA ENTRY'!P72="","",IF($D$4="All Post",'DATA ENTRY'!P72,IF(AND($D$4='DATA ENTRY'!CK72),'DATA ENTRY'!P72,""))))</f>
        <v/>
      </c>
      <c r="J73" s="107" t="str">
        <f>IF('DATA ENTRY'!CK72="","",IF('DATA ENTRY'!Q72="","",IF($D$4="All Post",'DATA ENTRY'!Q72,IF(AND($D$4='DATA ENTRY'!CK72),'DATA ENTRY'!Q72,""))))</f>
        <v/>
      </c>
      <c r="K73" s="3" t="str">
        <f>IF('DATA ENTRY'!CK72="","",IF('DATA ENTRY'!R72="","",IF($D$4="All Post",'DATA ENTRY'!R72,IF(AND($D$4='DATA ENTRY'!CK72),'DATA ENTRY'!R72,""))))</f>
        <v/>
      </c>
      <c r="L73" s="3" t="str">
        <f>IF('DATA ENTRY'!CK72="","",IF('DATA ENTRY'!S72="","",IF($D$4="All Post",'DATA ENTRY'!S72,IF(AND($D$4='DATA ENTRY'!CK72),'DATA ENTRY'!S72,""))))</f>
        <v/>
      </c>
      <c r="M73" s="3" t="str">
        <f>IF('DATA ENTRY'!CK72="","",IF('DATA ENTRY'!E72="","",IF($D$4="All Post",'DATA ENTRY'!E72,IF(AND($D$4='DATA ENTRY'!CK72),'DATA ENTRY'!E72,""))))</f>
        <v/>
      </c>
      <c r="N73" s="3" t="str">
        <f>IF('DATA ENTRY'!CK72="","",IF('DATA ENTRY'!W72="","",IF($D$4="All Post",'DATA ENTRY'!W72,IF(AND($D$4='DATA ENTRY'!CK72),'DATA ENTRY'!W72,""))))</f>
        <v/>
      </c>
      <c r="O73" s="3" t="str">
        <f>IF('DATA ENTRY'!CK72="","",IF('DATA ENTRY'!X72="","",IF($D$4="All Post",'DATA ENTRY'!X72,IF(AND($D$4='DATA ENTRY'!CK72),'DATA ENTRY'!X72,""))))</f>
        <v/>
      </c>
      <c r="P73" s="3" t="str">
        <f>IF('DATA ENTRY'!CK72="","",IF('DATA ENTRY'!G72="","",IF($D$4="All Post",'DATA ENTRY'!G72,IF(AND($D$4='DATA ENTRY'!CK72),'DATA ENTRY'!G72,""))))</f>
        <v/>
      </c>
      <c r="S73">
        <f t="shared" si="19"/>
        <v>0</v>
      </c>
      <c r="T73" t="str">
        <f t="shared" si="20"/>
        <v/>
      </c>
      <c r="BZ73" t="str">
        <f t="shared" si="21"/>
        <v/>
      </c>
      <c r="CA73" t="str">
        <f t="shared" si="22"/>
        <v/>
      </c>
      <c r="CB73" s="224">
        <v>67</v>
      </c>
      <c r="CC73" s="3" t="str">
        <f>IF('DATA ENTRY'!CK72="","",IF('DATA ENTRY'!B72="","",IF(AND($CD$4='DATA ENTRY'!CK72,$CG$4='DATA ENTRY'!D72),'DATA ENTRY'!B72,"")))</f>
        <v/>
      </c>
      <c r="CD73" s="3" t="str">
        <f>IF('DATA ENTRY'!CK72="","",IF('DATA ENTRY'!C72="","",IF(AND($CD$4='DATA ENTRY'!CK72,$CG$4='DATA ENTRY'!D72),'DATA ENTRY'!C72,"")))</f>
        <v/>
      </c>
      <c r="CE73" s="4" t="str">
        <f>IF('DATA ENTRY'!CK72="","",IF('DATA ENTRY'!I72="","",IF(AND($CD$4='DATA ENTRY'!CK72,$CG$4='DATA ENTRY'!D72),'DATA ENTRY'!I72,"")))</f>
        <v/>
      </c>
      <c r="CF73" s="4" t="str">
        <f>IF('DATA ENTRY'!CK72="","",IF('DATA ENTRY'!CK72="","",IF(AND($CD$4='DATA ENTRY'!CK72,$CG$4='DATA ENTRY'!D72),'DATA ENTRY'!CK72,"")))</f>
        <v/>
      </c>
      <c r="CG73" s="3" t="str">
        <f>IF('DATA ENTRY'!CK72="","",IF('DATA ENTRY'!N72="","",IF(AND($CD$4='DATA ENTRY'!CK72,$CG$4='DATA ENTRY'!D72),'DATA ENTRY'!N72,"")))</f>
        <v/>
      </c>
      <c r="CH73" s="107" t="str">
        <f>IF('DATA ENTRY'!CK72="","",IF('DATA ENTRY'!O72="","",IF(AND($CD$4='DATA ENTRY'!CK72,$CG$4='DATA ENTRY'!D72),'DATA ENTRY'!O72,"")))</f>
        <v/>
      </c>
      <c r="CI73" s="3" t="str">
        <f>IF('DATA ENTRY'!CK72="","",IF('DATA ENTRY'!P72="","",IF(AND($CD$4='DATA ENTRY'!CK72,$CG$4='DATA ENTRY'!D72),'DATA ENTRY'!P72,"")))</f>
        <v/>
      </c>
      <c r="CJ73" s="107" t="str">
        <f>IF('DATA ENTRY'!CK72="","",IF('DATA ENTRY'!Q72="","",IF(AND($CD$4='DATA ENTRY'!CK72,$CG$4='DATA ENTRY'!D72),'DATA ENTRY'!Q72,"")))</f>
        <v/>
      </c>
      <c r="CK73" s="3" t="str">
        <f>IF('DATA ENTRY'!CK72="","",IF('DATA ENTRY'!R72="","",IF(AND($CD$4='DATA ENTRY'!CK72,$CG$4='DATA ENTRY'!D72),'DATA ENTRY'!R72,"")))</f>
        <v/>
      </c>
      <c r="CL73" s="3" t="str">
        <f>IF('DATA ENTRY'!CK72="","",IF('DATA ENTRY'!S72="","",IF(AND($CD$4='DATA ENTRY'!CK72,$CG$4='DATA ENTRY'!D72),'DATA ENTRY'!S72,"")))</f>
        <v/>
      </c>
      <c r="CM73" s="3" t="str">
        <f>IF('DATA ENTRY'!CK72="","",IF('DATA ENTRY'!E72="","",IF(AND($CD$4='DATA ENTRY'!CK72,$CG$4='DATA ENTRY'!D72),'DATA ENTRY'!E72,"")))</f>
        <v/>
      </c>
      <c r="CN73" s="3" t="str">
        <f>IF('DATA ENTRY'!CK72="","",IF('DATA ENTRY'!W72="","",IF(AND($CD$4='DATA ENTRY'!CK72,$CG$4='DATA ENTRY'!D72),'DATA ENTRY'!W72,"")))</f>
        <v/>
      </c>
      <c r="CO73" s="3" t="str">
        <f>IF('DATA ENTRY'!CK72="","",IF('DATA ENTRY'!X72="","",IF(AND($CD$4='DATA ENTRY'!CK72,$CG$4='DATA ENTRY'!D72),'DATA ENTRY'!X72,"")))</f>
        <v/>
      </c>
      <c r="CP73" s="108" t="str">
        <f t="shared" si="23"/>
        <v/>
      </c>
      <c r="CQ73" s="108" t="str">
        <f>IF('DATA ENTRY'!CK72="","",IF('DATA ENTRY'!G72="","",IF(AND($CD$4='DATA ENTRY'!CK72,$CG$4='DATA ENTRY'!D72),'DATA ENTRY'!G72,"")))</f>
        <v/>
      </c>
      <c r="CR73" s="230" t="str">
        <f>IF('DATA ENTRY'!CK72="","",IF('DATA ENTRY'!D72="","",IF(AND($CD$4='DATA ENTRY'!CK72,$CG$4='DATA ENTRY'!D72),'DATA ENTRY'!D72,"")))</f>
        <v/>
      </c>
      <c r="CS73">
        <f t="shared" si="24"/>
        <v>0</v>
      </c>
      <c r="CT73">
        <f t="shared" si="25"/>
        <v>0</v>
      </c>
      <c r="CV73" s="139"/>
      <c r="CX73">
        <f t="shared" si="26"/>
        <v>0</v>
      </c>
      <c r="DB73" t="str">
        <f t="shared" si="16"/>
        <v/>
      </c>
      <c r="DC73" t="str">
        <f t="shared" si="17"/>
        <v/>
      </c>
      <c r="DD73" s="224">
        <v>67</v>
      </c>
      <c r="DE73" s="3" t="str">
        <f>IF('DATA ENTRY'!CK72="","",IF('DATA ENTRY'!B72="","",IF(AND($DF$4='DATA ENTRY'!D72),'DATA ENTRY'!B72,"")))</f>
        <v/>
      </c>
      <c r="DF73" s="3" t="str">
        <f>IF('DATA ENTRY'!CK72="","",IF('DATA ENTRY'!C72="","",IF(AND($DF$4='DATA ENTRY'!D72),'DATA ENTRY'!C72,"")))</f>
        <v/>
      </c>
      <c r="DG73" s="4" t="str">
        <f>IF('DATA ENTRY'!CK72="","",IF('DATA ENTRY'!I72="","",IF(AND($DF$4='DATA ENTRY'!D72),'DATA ENTRY'!I72,"")))</f>
        <v/>
      </c>
      <c r="DH73" s="4" t="str">
        <f>IF('DATA ENTRY'!CK72="","",IF('DATA ENTRY'!CK72="","",IF(AND($DF$4='DATA ENTRY'!D72),'DATA ENTRY'!CK72,"")))</f>
        <v/>
      </c>
      <c r="DI73" s="3" t="str">
        <f>IF('DATA ENTRY'!CK72="","",IF('DATA ENTRY'!N72="","",IF(AND($DF$4='DATA ENTRY'!D72),'DATA ENTRY'!N72,"")))</f>
        <v/>
      </c>
      <c r="DJ73" s="107" t="str">
        <f>IF('DATA ENTRY'!CK72="","",IF('DATA ENTRY'!O72="","",IF(AND($DF$4='DATA ENTRY'!D72),'DATA ENTRY'!O72,"")))</f>
        <v/>
      </c>
      <c r="DK73" s="3" t="str">
        <f>IF('DATA ENTRY'!CK72="","",IF('DATA ENTRY'!P72="","",IF(AND($DF$4='DATA ENTRY'!D72),'DATA ENTRY'!P72,"")))</f>
        <v/>
      </c>
      <c r="DL73" s="107" t="str">
        <f>IF('DATA ENTRY'!CK72="","",IF('DATA ENTRY'!Q72="","",IF(AND($DF$4='DATA ENTRY'!D72),'DATA ENTRY'!Q72,"")))</f>
        <v/>
      </c>
      <c r="DM73" s="3" t="str">
        <f>IF('DATA ENTRY'!CK72="","",IF('DATA ENTRY'!R72="","",IF(AND($DF$4='DATA ENTRY'!D72),'DATA ENTRY'!R72,"")))</f>
        <v/>
      </c>
      <c r="DN73" s="107" t="str">
        <f>IF('DATA ENTRY'!CK72="","",IF('DATA ENTRY'!S72="","",IF(AND($DF$4='DATA ENTRY'!D72),'DATA ENTRY'!S72,"")))</f>
        <v/>
      </c>
      <c r="DO73" s="3" t="str">
        <f>IF('DATA ENTRY'!CK72="","",IF('DATA ENTRY'!E72="","",IF(AND($DF$4='DATA ENTRY'!D72),'DATA ENTRY'!E72,"")))</f>
        <v/>
      </c>
      <c r="DP73" s="3" t="str">
        <f>IF('DATA ENTRY'!CK72="","",IF('DATA ENTRY'!D72="","",IF(AND($DF$4='DATA ENTRY'!D72),'DATA ENTRY'!D72,"")))</f>
        <v/>
      </c>
      <c r="DQ73" s="3" t="str">
        <f>IF('DATA ENTRY'!CK72="","",IF('DATA ENTRY'!W72="","",IF(AND($DF$4='DATA ENTRY'!D72),'DATA ENTRY'!W72,"")))</f>
        <v/>
      </c>
      <c r="DR73" s="3" t="str">
        <f>IF('DATA ENTRY'!CK72="","",IF('DATA ENTRY'!X72="","",IF(AND($DF$4='DATA ENTRY'!D72),'DATA ENTRY'!X72,"")))</f>
        <v/>
      </c>
      <c r="DS73" s="108" t="str">
        <f t="shared" si="27"/>
        <v/>
      </c>
      <c r="DT73" s="108" t="str">
        <f>IF('DATA ENTRY'!CK72="","",IF('DATA ENTRY'!D72="","",IF(AND($DF$4='DATA ENTRY'!D72),'DATA ENTRY'!G72,"")))</f>
        <v/>
      </c>
      <c r="DY73">
        <f t="shared" si="28"/>
        <v>0</v>
      </c>
      <c r="EB73" t="str">
        <f t="shared" si="29"/>
        <v/>
      </c>
      <c r="EC73" t="str">
        <f t="shared" si="30"/>
        <v/>
      </c>
      <c r="ED73" s="224">
        <v>67</v>
      </c>
      <c r="EE73" s="3" t="str">
        <f>IF('DATA ENTRY'!CK72="","",IF('DATA ENTRY'!B72="","",IF(AND($EF$4='DATA ENTRY'!G72,$EH$4='DATA ENTRY'!F72),'DATA ENTRY'!B72,"")))</f>
        <v/>
      </c>
      <c r="EF73" s="3" t="str">
        <f>IF('DATA ENTRY'!CK72="","",IF('DATA ENTRY'!C72="","",IF(AND($EF$4='DATA ENTRY'!G72,$EH$4='DATA ENTRY'!F72),'DATA ENTRY'!C72,"")))</f>
        <v/>
      </c>
      <c r="EG73" s="4" t="str">
        <f>IF('DATA ENTRY'!CK72="","",IF('DATA ENTRY'!I72="","",IF(AND($EF$4='DATA ENTRY'!G72,$EH$4='DATA ENTRY'!F72),'DATA ENTRY'!I72,"")))</f>
        <v/>
      </c>
      <c r="EH73" s="4" t="str">
        <f>IF('DATA ENTRY'!CK72="","",IF('DATA ENTRY'!CK72="","",IF(AND($EF$4='DATA ENTRY'!G72,$EH$4='DATA ENTRY'!F72),'DATA ENTRY'!CK72,"")))</f>
        <v/>
      </c>
      <c r="EI73" s="3" t="str">
        <f>IF('DATA ENTRY'!CK72="","",IF('DATA ENTRY'!N72="","",IF(AND($EF$4='DATA ENTRY'!G72,$EH$4='DATA ENTRY'!F72),'DATA ENTRY'!N72,"")))</f>
        <v/>
      </c>
      <c r="EJ73" s="107" t="str">
        <f>IF('DATA ENTRY'!CK72="","",IF('DATA ENTRY'!O72="","",IF(AND($EF$4='DATA ENTRY'!G72,$EH$4='DATA ENTRY'!F72),'DATA ENTRY'!O72,"")))</f>
        <v/>
      </c>
      <c r="EK73" s="3" t="str">
        <f>IF('DATA ENTRY'!CK72="","",IF('DATA ENTRY'!P72="","",IF(AND($EF$4='DATA ENTRY'!G72,$EH$4='DATA ENTRY'!F72),'DATA ENTRY'!P72,"")))</f>
        <v/>
      </c>
      <c r="EL73" s="107" t="str">
        <f>IF('DATA ENTRY'!CK72="","",IF('DATA ENTRY'!Q72="","",IF(AND($EF$4='DATA ENTRY'!G72,$EH$4='DATA ENTRY'!F72),'DATA ENTRY'!Q72,"")))</f>
        <v/>
      </c>
      <c r="EM73" s="3" t="str">
        <f>IF('DATA ENTRY'!CK72="","",IF('DATA ENTRY'!R72="","",IF(AND($EF$4='DATA ENTRY'!G72,$EH$4='DATA ENTRY'!F72),'DATA ENTRY'!R72,"")))</f>
        <v/>
      </c>
      <c r="EN73" s="107" t="str">
        <f>IF('DATA ENTRY'!CK72="","",IF('DATA ENTRY'!S72="","",IF(AND($EF$4='DATA ENTRY'!G72,$EH$4='DATA ENTRY'!F72),'DATA ENTRY'!S72,"")))</f>
        <v/>
      </c>
      <c r="EO73" s="3" t="str">
        <f>IF('DATA ENTRY'!CK72="","",IF('DATA ENTRY'!E72="","",IF(AND($EF$4='DATA ENTRY'!G72,$EH$4='DATA ENTRY'!F72),'DATA ENTRY'!E72,"")))</f>
        <v/>
      </c>
      <c r="EP73" s="3" t="str">
        <f>IF('DATA ENTRY'!CK72="","",IF('DATA ENTRY'!D72="","",IF(AND($EF$4='DATA ENTRY'!G72,$EH$4='DATA ENTRY'!F72),'DATA ENTRY'!D72,"")))</f>
        <v/>
      </c>
      <c r="EQ73" s="3" t="str">
        <f>IF('DATA ENTRY'!CK72="","",IF('DATA ENTRY'!W72="","",IF(AND($EF$4='DATA ENTRY'!G72,$EH$4='DATA ENTRY'!F72),'DATA ENTRY'!W72,"")))</f>
        <v/>
      </c>
      <c r="ER73" s="3" t="str">
        <f>IF('DATA ENTRY'!CK72="","",IF('DATA ENTRY'!X72="","",IF(AND($EF$4='DATA ENTRY'!G72,$EH$4='DATA ENTRY'!F72),'DATA ENTRY'!X72,"")))</f>
        <v/>
      </c>
      <c r="ES73" s="108" t="str">
        <f t="shared" si="31"/>
        <v/>
      </c>
      <c r="ET73" s="108" t="str">
        <f>IF('DATA ENTRY'!CK72="","",IF('DATA ENTRY'!D72="","",IF(AND($EF$4='DATA ENTRY'!G72,$EH$4='DATA ENTRY'!F72),'DATA ENTRY'!G72,"")))</f>
        <v/>
      </c>
      <c r="EY73">
        <f t="shared" si="32"/>
        <v>0</v>
      </c>
    </row>
    <row r="74" spans="1:155">
      <c r="A74" t="str">
        <f>IF(S74=0,"",1+(MAX($A$7:A73)))</f>
        <v/>
      </c>
      <c r="B74" s="224">
        <v>68</v>
      </c>
      <c r="C74" s="3" t="str">
        <f>IF('DATA ENTRY'!CK73="","",IF('DATA ENTRY'!B73="","",IF($D$4="All Post",'DATA ENTRY'!B73,IF(AND($D$4='DATA ENTRY'!CK73),'DATA ENTRY'!B73,""))))</f>
        <v/>
      </c>
      <c r="D74" s="3" t="str">
        <f>IF('DATA ENTRY'!CK73="","",IF('DATA ENTRY'!C73="","",IF($D$4="All Post",'DATA ENTRY'!C73,IF(AND($D$4='DATA ENTRY'!CK73),'DATA ENTRY'!C73,""))))</f>
        <v/>
      </c>
      <c r="E74" s="4" t="str">
        <f>IF('DATA ENTRY'!CK73="","",IF('DATA ENTRY'!I73="","",IF($D$4="All Post",'DATA ENTRY'!I73,IF(AND($D$4='DATA ENTRY'!CK73),'DATA ENTRY'!I73,""))))</f>
        <v/>
      </c>
      <c r="F74" s="4" t="str">
        <f>IF('DATA ENTRY'!CK73="","",IF('DATA ENTRY'!CK73="","",IF($D$4="All Post",'DATA ENTRY'!CK73,IF(AND($D$4='DATA ENTRY'!CK73),'DATA ENTRY'!CK73,""))))</f>
        <v/>
      </c>
      <c r="G74" s="3" t="str">
        <f>IF('DATA ENTRY'!CK73="","",IF('DATA ENTRY'!N73="","",IF($D$4="All Post",'DATA ENTRY'!N73,IF(AND($D$4='DATA ENTRY'!CK73),'DATA ENTRY'!N73,""))))</f>
        <v/>
      </c>
      <c r="H74" s="107" t="str">
        <f>IF('DATA ENTRY'!CK73="","",IF('DATA ENTRY'!O73="","",IF($D$4="All Post",'DATA ENTRY'!O73,IF(AND($D$4='DATA ENTRY'!CK73),'DATA ENTRY'!O73,""))))</f>
        <v/>
      </c>
      <c r="I74" s="3" t="str">
        <f>IF('DATA ENTRY'!CK73="","",IF('DATA ENTRY'!P73="","",IF($D$4="All Post",'DATA ENTRY'!P73,IF(AND($D$4='DATA ENTRY'!CK73),'DATA ENTRY'!P73,""))))</f>
        <v/>
      </c>
      <c r="J74" s="107" t="str">
        <f>IF('DATA ENTRY'!CK73="","",IF('DATA ENTRY'!Q73="","",IF($D$4="All Post",'DATA ENTRY'!Q73,IF(AND($D$4='DATA ENTRY'!CK73),'DATA ENTRY'!Q73,""))))</f>
        <v/>
      </c>
      <c r="K74" s="3" t="str">
        <f>IF('DATA ENTRY'!CK73="","",IF('DATA ENTRY'!R73="","",IF($D$4="All Post",'DATA ENTRY'!R73,IF(AND($D$4='DATA ENTRY'!CK73),'DATA ENTRY'!R73,""))))</f>
        <v/>
      </c>
      <c r="L74" s="3" t="str">
        <f>IF('DATA ENTRY'!CK73="","",IF('DATA ENTRY'!S73="","",IF($D$4="All Post",'DATA ENTRY'!S73,IF(AND($D$4='DATA ENTRY'!CK73),'DATA ENTRY'!S73,""))))</f>
        <v/>
      </c>
      <c r="M74" s="3" t="str">
        <f>IF('DATA ENTRY'!CK73="","",IF('DATA ENTRY'!E73="","",IF($D$4="All Post",'DATA ENTRY'!E73,IF(AND($D$4='DATA ENTRY'!CK73),'DATA ENTRY'!E73,""))))</f>
        <v/>
      </c>
      <c r="N74" s="3" t="str">
        <f>IF('DATA ENTRY'!CK73="","",IF('DATA ENTRY'!W73="","",IF($D$4="All Post",'DATA ENTRY'!W73,IF(AND($D$4='DATA ENTRY'!CK73),'DATA ENTRY'!W73,""))))</f>
        <v/>
      </c>
      <c r="O74" s="3" t="str">
        <f>IF('DATA ENTRY'!CK73="","",IF('DATA ENTRY'!X73="","",IF($D$4="All Post",'DATA ENTRY'!X73,IF(AND($D$4='DATA ENTRY'!CK73),'DATA ENTRY'!X73,""))))</f>
        <v/>
      </c>
      <c r="P74" s="3" t="str">
        <f>IF('DATA ENTRY'!CK73="","",IF('DATA ENTRY'!G73="","",IF($D$4="All Post",'DATA ENTRY'!G73,IF(AND($D$4='DATA ENTRY'!CK73),'DATA ENTRY'!G73,""))))</f>
        <v/>
      </c>
      <c r="S74">
        <f t="shared" si="19"/>
        <v>0</v>
      </c>
      <c r="T74" t="str">
        <f t="shared" si="20"/>
        <v/>
      </c>
      <c r="BZ74" t="str">
        <f t="shared" si="21"/>
        <v/>
      </c>
      <c r="CA74" t="str">
        <f t="shared" si="22"/>
        <v/>
      </c>
      <c r="CB74" s="224">
        <v>68</v>
      </c>
      <c r="CC74" s="3" t="str">
        <f>IF('DATA ENTRY'!CK73="","",IF('DATA ENTRY'!B73="","",IF(AND($CD$4='DATA ENTRY'!CK73,$CG$4='DATA ENTRY'!D73),'DATA ENTRY'!B73,"")))</f>
        <v/>
      </c>
      <c r="CD74" s="3" t="str">
        <f>IF('DATA ENTRY'!CK73="","",IF('DATA ENTRY'!C73="","",IF(AND($CD$4='DATA ENTRY'!CK73,$CG$4='DATA ENTRY'!D73),'DATA ENTRY'!C73,"")))</f>
        <v/>
      </c>
      <c r="CE74" s="4" t="str">
        <f>IF('DATA ENTRY'!CK73="","",IF('DATA ENTRY'!I73="","",IF(AND($CD$4='DATA ENTRY'!CK73,$CG$4='DATA ENTRY'!D73),'DATA ENTRY'!I73,"")))</f>
        <v/>
      </c>
      <c r="CF74" s="4" t="str">
        <f>IF('DATA ENTRY'!CK73="","",IF('DATA ENTRY'!CK73="","",IF(AND($CD$4='DATA ENTRY'!CK73,$CG$4='DATA ENTRY'!D73),'DATA ENTRY'!CK73,"")))</f>
        <v/>
      </c>
      <c r="CG74" s="3" t="str">
        <f>IF('DATA ENTRY'!CK73="","",IF('DATA ENTRY'!N73="","",IF(AND($CD$4='DATA ENTRY'!CK73,$CG$4='DATA ENTRY'!D73),'DATA ENTRY'!N73,"")))</f>
        <v/>
      </c>
      <c r="CH74" s="107" t="str">
        <f>IF('DATA ENTRY'!CK73="","",IF('DATA ENTRY'!O73="","",IF(AND($CD$4='DATA ENTRY'!CK73,$CG$4='DATA ENTRY'!D73),'DATA ENTRY'!O73,"")))</f>
        <v/>
      </c>
      <c r="CI74" s="3" t="str">
        <f>IF('DATA ENTRY'!CK73="","",IF('DATA ENTRY'!P73="","",IF(AND($CD$4='DATA ENTRY'!CK73,$CG$4='DATA ENTRY'!D73),'DATA ENTRY'!P73,"")))</f>
        <v/>
      </c>
      <c r="CJ74" s="107" t="str">
        <f>IF('DATA ENTRY'!CK73="","",IF('DATA ENTRY'!Q73="","",IF(AND($CD$4='DATA ENTRY'!CK73,$CG$4='DATA ENTRY'!D73),'DATA ENTRY'!Q73,"")))</f>
        <v/>
      </c>
      <c r="CK74" s="3" t="str">
        <f>IF('DATA ENTRY'!CK73="","",IF('DATA ENTRY'!R73="","",IF(AND($CD$4='DATA ENTRY'!CK73,$CG$4='DATA ENTRY'!D73),'DATA ENTRY'!R73,"")))</f>
        <v/>
      </c>
      <c r="CL74" s="3" t="str">
        <f>IF('DATA ENTRY'!CK73="","",IF('DATA ENTRY'!S73="","",IF(AND($CD$4='DATA ENTRY'!CK73,$CG$4='DATA ENTRY'!D73),'DATA ENTRY'!S73,"")))</f>
        <v/>
      </c>
      <c r="CM74" s="3" t="str">
        <f>IF('DATA ENTRY'!CK73="","",IF('DATA ENTRY'!E73="","",IF(AND($CD$4='DATA ENTRY'!CK73,$CG$4='DATA ENTRY'!D73),'DATA ENTRY'!E73,"")))</f>
        <v/>
      </c>
      <c r="CN74" s="3" t="str">
        <f>IF('DATA ENTRY'!CK73="","",IF('DATA ENTRY'!W73="","",IF(AND($CD$4='DATA ENTRY'!CK73,$CG$4='DATA ENTRY'!D73),'DATA ENTRY'!W73,"")))</f>
        <v/>
      </c>
      <c r="CO74" s="3" t="str">
        <f>IF('DATA ENTRY'!CK73="","",IF('DATA ENTRY'!X73="","",IF(AND($CD$4='DATA ENTRY'!CK73,$CG$4='DATA ENTRY'!D73),'DATA ENTRY'!X73,"")))</f>
        <v/>
      </c>
      <c r="CP74" s="108" t="str">
        <f t="shared" si="23"/>
        <v/>
      </c>
      <c r="CQ74" s="108" t="str">
        <f>IF('DATA ENTRY'!CK73="","",IF('DATA ENTRY'!G73="","",IF(AND($CD$4='DATA ENTRY'!CK73,$CG$4='DATA ENTRY'!D73),'DATA ENTRY'!G73,"")))</f>
        <v/>
      </c>
      <c r="CR74" s="230" t="str">
        <f>IF('DATA ENTRY'!CK73="","",IF('DATA ENTRY'!D73="","",IF(AND($CD$4='DATA ENTRY'!CK73,$CG$4='DATA ENTRY'!D73),'DATA ENTRY'!D73,"")))</f>
        <v/>
      </c>
      <c r="CS74">
        <f t="shared" si="24"/>
        <v>0</v>
      </c>
      <c r="CT74">
        <f t="shared" si="25"/>
        <v>0</v>
      </c>
      <c r="CV74" s="139"/>
      <c r="CX74">
        <f t="shared" si="26"/>
        <v>0</v>
      </c>
      <c r="DB74" t="str">
        <f t="shared" si="16"/>
        <v/>
      </c>
      <c r="DC74" t="str">
        <f t="shared" si="17"/>
        <v/>
      </c>
      <c r="DD74" s="224">
        <v>68</v>
      </c>
      <c r="DE74" s="3" t="str">
        <f>IF('DATA ENTRY'!CK73="","",IF('DATA ENTRY'!B73="","",IF(AND($DF$4='DATA ENTRY'!D73),'DATA ENTRY'!B73,"")))</f>
        <v/>
      </c>
      <c r="DF74" s="3" t="str">
        <f>IF('DATA ENTRY'!CK73="","",IF('DATA ENTRY'!C73="","",IF(AND($DF$4='DATA ENTRY'!D73),'DATA ENTRY'!C73,"")))</f>
        <v/>
      </c>
      <c r="DG74" s="4" t="str">
        <f>IF('DATA ENTRY'!CK73="","",IF('DATA ENTRY'!I73="","",IF(AND($DF$4='DATA ENTRY'!D73),'DATA ENTRY'!I73,"")))</f>
        <v/>
      </c>
      <c r="DH74" s="4" t="str">
        <f>IF('DATA ENTRY'!CK73="","",IF('DATA ENTRY'!CK73="","",IF(AND($DF$4='DATA ENTRY'!D73),'DATA ENTRY'!CK73,"")))</f>
        <v/>
      </c>
      <c r="DI74" s="3" t="str">
        <f>IF('DATA ENTRY'!CK73="","",IF('DATA ENTRY'!N73="","",IF(AND($DF$4='DATA ENTRY'!D73),'DATA ENTRY'!N73,"")))</f>
        <v/>
      </c>
      <c r="DJ74" s="107" t="str">
        <f>IF('DATA ENTRY'!CK73="","",IF('DATA ENTRY'!O73="","",IF(AND($DF$4='DATA ENTRY'!D73),'DATA ENTRY'!O73,"")))</f>
        <v/>
      </c>
      <c r="DK74" s="3" t="str">
        <f>IF('DATA ENTRY'!CK73="","",IF('DATA ENTRY'!P73="","",IF(AND($DF$4='DATA ENTRY'!D73),'DATA ENTRY'!P73,"")))</f>
        <v/>
      </c>
      <c r="DL74" s="107" t="str">
        <f>IF('DATA ENTRY'!CK73="","",IF('DATA ENTRY'!Q73="","",IF(AND($DF$4='DATA ENTRY'!D73),'DATA ENTRY'!Q73,"")))</f>
        <v/>
      </c>
      <c r="DM74" s="3" t="str">
        <f>IF('DATA ENTRY'!CK73="","",IF('DATA ENTRY'!R73="","",IF(AND($DF$4='DATA ENTRY'!D73),'DATA ENTRY'!R73,"")))</f>
        <v/>
      </c>
      <c r="DN74" s="107" t="str">
        <f>IF('DATA ENTRY'!CK73="","",IF('DATA ENTRY'!S73="","",IF(AND($DF$4='DATA ENTRY'!D73),'DATA ENTRY'!S73,"")))</f>
        <v/>
      </c>
      <c r="DO74" s="3" t="str">
        <f>IF('DATA ENTRY'!CK73="","",IF('DATA ENTRY'!E73="","",IF(AND($DF$4='DATA ENTRY'!D73),'DATA ENTRY'!E73,"")))</f>
        <v/>
      </c>
      <c r="DP74" s="3" t="str">
        <f>IF('DATA ENTRY'!CK73="","",IF('DATA ENTRY'!D73="","",IF(AND($DF$4='DATA ENTRY'!D73),'DATA ENTRY'!D73,"")))</f>
        <v/>
      </c>
      <c r="DQ74" s="3" t="str">
        <f>IF('DATA ENTRY'!CK73="","",IF('DATA ENTRY'!W73="","",IF(AND($DF$4='DATA ENTRY'!D73),'DATA ENTRY'!W73,"")))</f>
        <v/>
      </c>
      <c r="DR74" s="3" t="str">
        <f>IF('DATA ENTRY'!CK73="","",IF('DATA ENTRY'!X73="","",IF(AND($DF$4='DATA ENTRY'!D73),'DATA ENTRY'!X73,"")))</f>
        <v/>
      </c>
      <c r="DS74" s="108" t="str">
        <f t="shared" si="27"/>
        <v/>
      </c>
      <c r="DT74" s="108" t="str">
        <f>IF('DATA ENTRY'!CK73="","",IF('DATA ENTRY'!D73="","",IF(AND($DF$4='DATA ENTRY'!D73),'DATA ENTRY'!G73,"")))</f>
        <v/>
      </c>
      <c r="DY74">
        <f t="shared" si="28"/>
        <v>0</v>
      </c>
      <c r="EB74" t="str">
        <f t="shared" si="29"/>
        <v/>
      </c>
      <c r="EC74" t="str">
        <f t="shared" si="30"/>
        <v/>
      </c>
      <c r="ED74" s="224">
        <v>68</v>
      </c>
      <c r="EE74" s="3" t="str">
        <f>IF('DATA ENTRY'!CK73="","",IF('DATA ENTRY'!B73="","",IF(AND($EF$4='DATA ENTRY'!G73,$EH$4='DATA ENTRY'!F73),'DATA ENTRY'!B73,"")))</f>
        <v/>
      </c>
      <c r="EF74" s="3" t="str">
        <f>IF('DATA ENTRY'!CK73="","",IF('DATA ENTRY'!C73="","",IF(AND($EF$4='DATA ENTRY'!G73,$EH$4='DATA ENTRY'!F73),'DATA ENTRY'!C73,"")))</f>
        <v/>
      </c>
      <c r="EG74" s="4" t="str">
        <f>IF('DATA ENTRY'!CK73="","",IF('DATA ENTRY'!I73="","",IF(AND($EF$4='DATA ENTRY'!G73,$EH$4='DATA ENTRY'!F73),'DATA ENTRY'!I73,"")))</f>
        <v/>
      </c>
      <c r="EH74" s="4" t="str">
        <f>IF('DATA ENTRY'!CK73="","",IF('DATA ENTRY'!CK73="","",IF(AND($EF$4='DATA ENTRY'!G73,$EH$4='DATA ENTRY'!F73),'DATA ENTRY'!CK73,"")))</f>
        <v/>
      </c>
      <c r="EI74" s="3" t="str">
        <f>IF('DATA ENTRY'!CK73="","",IF('DATA ENTRY'!N73="","",IF(AND($EF$4='DATA ENTRY'!G73,$EH$4='DATA ENTRY'!F73),'DATA ENTRY'!N73,"")))</f>
        <v/>
      </c>
      <c r="EJ74" s="107" t="str">
        <f>IF('DATA ENTRY'!CK73="","",IF('DATA ENTRY'!O73="","",IF(AND($EF$4='DATA ENTRY'!G73,$EH$4='DATA ENTRY'!F73),'DATA ENTRY'!O73,"")))</f>
        <v/>
      </c>
      <c r="EK74" s="3" t="str">
        <f>IF('DATA ENTRY'!CK73="","",IF('DATA ENTRY'!P73="","",IF(AND($EF$4='DATA ENTRY'!G73,$EH$4='DATA ENTRY'!F73),'DATA ENTRY'!P73,"")))</f>
        <v/>
      </c>
      <c r="EL74" s="107" t="str">
        <f>IF('DATA ENTRY'!CK73="","",IF('DATA ENTRY'!Q73="","",IF(AND($EF$4='DATA ENTRY'!G73,$EH$4='DATA ENTRY'!F73),'DATA ENTRY'!Q73,"")))</f>
        <v/>
      </c>
      <c r="EM74" s="3" t="str">
        <f>IF('DATA ENTRY'!CK73="","",IF('DATA ENTRY'!R73="","",IF(AND($EF$4='DATA ENTRY'!G73,$EH$4='DATA ENTRY'!F73),'DATA ENTRY'!R73,"")))</f>
        <v/>
      </c>
      <c r="EN74" s="107" t="str">
        <f>IF('DATA ENTRY'!CK73="","",IF('DATA ENTRY'!S73="","",IF(AND($EF$4='DATA ENTRY'!G73,$EH$4='DATA ENTRY'!F73),'DATA ENTRY'!S73,"")))</f>
        <v/>
      </c>
      <c r="EO74" s="3" t="str">
        <f>IF('DATA ENTRY'!CK73="","",IF('DATA ENTRY'!E73="","",IF(AND($EF$4='DATA ENTRY'!G73,$EH$4='DATA ENTRY'!F73),'DATA ENTRY'!E73,"")))</f>
        <v/>
      </c>
      <c r="EP74" s="3" t="str">
        <f>IF('DATA ENTRY'!CK73="","",IF('DATA ENTRY'!D73="","",IF(AND($EF$4='DATA ENTRY'!G73,$EH$4='DATA ENTRY'!F73),'DATA ENTRY'!D73,"")))</f>
        <v/>
      </c>
      <c r="EQ74" s="3" t="str">
        <f>IF('DATA ENTRY'!CK73="","",IF('DATA ENTRY'!W73="","",IF(AND($EF$4='DATA ENTRY'!G73,$EH$4='DATA ENTRY'!F73),'DATA ENTRY'!W73,"")))</f>
        <v/>
      </c>
      <c r="ER74" s="3" t="str">
        <f>IF('DATA ENTRY'!CK73="","",IF('DATA ENTRY'!X73="","",IF(AND($EF$4='DATA ENTRY'!G73,$EH$4='DATA ENTRY'!F73),'DATA ENTRY'!X73,"")))</f>
        <v/>
      </c>
      <c r="ES74" s="108" t="str">
        <f t="shared" si="31"/>
        <v/>
      </c>
      <c r="ET74" s="108" t="str">
        <f>IF('DATA ENTRY'!CK73="","",IF('DATA ENTRY'!D73="","",IF(AND($EF$4='DATA ENTRY'!G73,$EH$4='DATA ENTRY'!F73),'DATA ENTRY'!G73,"")))</f>
        <v/>
      </c>
      <c r="EY74">
        <f t="shared" si="32"/>
        <v>0</v>
      </c>
    </row>
    <row r="75" spans="1:155">
      <c r="A75" t="str">
        <f>IF(S75=0,"",1+(MAX($A$7:A74)))</f>
        <v/>
      </c>
      <c r="B75" s="224">
        <v>69</v>
      </c>
      <c r="C75" s="3" t="str">
        <f>IF('DATA ENTRY'!CK74="","",IF('DATA ENTRY'!B74="","",IF($D$4="All Post",'DATA ENTRY'!B74,IF(AND($D$4='DATA ENTRY'!CK74),'DATA ENTRY'!B74,""))))</f>
        <v/>
      </c>
      <c r="D75" s="3" t="str">
        <f>IF('DATA ENTRY'!CK74="","",IF('DATA ENTRY'!C74="","",IF($D$4="All Post",'DATA ENTRY'!C74,IF(AND($D$4='DATA ENTRY'!CK74),'DATA ENTRY'!C74,""))))</f>
        <v/>
      </c>
      <c r="E75" s="4" t="str">
        <f>IF('DATA ENTRY'!CK74="","",IF('DATA ENTRY'!I74="","",IF($D$4="All Post",'DATA ENTRY'!I74,IF(AND($D$4='DATA ENTRY'!CK74),'DATA ENTRY'!I74,""))))</f>
        <v/>
      </c>
      <c r="F75" s="4" t="str">
        <f>IF('DATA ENTRY'!CK74="","",IF('DATA ENTRY'!CK74="","",IF($D$4="All Post",'DATA ENTRY'!CK74,IF(AND($D$4='DATA ENTRY'!CK74),'DATA ENTRY'!CK74,""))))</f>
        <v/>
      </c>
      <c r="G75" s="3" t="str">
        <f>IF('DATA ENTRY'!CK74="","",IF('DATA ENTRY'!N74="","",IF($D$4="All Post",'DATA ENTRY'!N74,IF(AND($D$4='DATA ENTRY'!CK74),'DATA ENTRY'!N74,""))))</f>
        <v/>
      </c>
      <c r="H75" s="107" t="str">
        <f>IF('DATA ENTRY'!CK74="","",IF('DATA ENTRY'!O74="","",IF($D$4="All Post",'DATA ENTRY'!O74,IF(AND($D$4='DATA ENTRY'!CK74),'DATA ENTRY'!O74,""))))</f>
        <v/>
      </c>
      <c r="I75" s="3" t="str">
        <f>IF('DATA ENTRY'!CK74="","",IF('DATA ENTRY'!P74="","",IF($D$4="All Post",'DATA ENTRY'!P74,IF(AND($D$4='DATA ENTRY'!CK74),'DATA ENTRY'!P74,""))))</f>
        <v/>
      </c>
      <c r="J75" s="107" t="str">
        <f>IF('DATA ENTRY'!CK74="","",IF('DATA ENTRY'!Q74="","",IF($D$4="All Post",'DATA ENTRY'!Q74,IF(AND($D$4='DATA ENTRY'!CK74),'DATA ENTRY'!Q74,""))))</f>
        <v/>
      </c>
      <c r="K75" s="3" t="str">
        <f>IF('DATA ENTRY'!CK74="","",IF('DATA ENTRY'!R74="","",IF($D$4="All Post",'DATA ENTRY'!R74,IF(AND($D$4='DATA ENTRY'!CK74),'DATA ENTRY'!R74,""))))</f>
        <v/>
      </c>
      <c r="L75" s="3" t="str">
        <f>IF('DATA ENTRY'!CK74="","",IF('DATA ENTRY'!S74="","",IF($D$4="All Post",'DATA ENTRY'!S74,IF(AND($D$4='DATA ENTRY'!CK74),'DATA ENTRY'!S74,""))))</f>
        <v/>
      </c>
      <c r="M75" s="3" t="str">
        <f>IF('DATA ENTRY'!CK74="","",IF('DATA ENTRY'!E74="","",IF($D$4="All Post",'DATA ENTRY'!E74,IF(AND($D$4='DATA ENTRY'!CK74),'DATA ENTRY'!E74,""))))</f>
        <v/>
      </c>
      <c r="N75" s="3" t="str">
        <f>IF('DATA ENTRY'!CK74="","",IF('DATA ENTRY'!W74="","",IF($D$4="All Post",'DATA ENTRY'!W74,IF(AND($D$4='DATA ENTRY'!CK74),'DATA ENTRY'!W74,""))))</f>
        <v/>
      </c>
      <c r="O75" s="3" t="str">
        <f>IF('DATA ENTRY'!CK74="","",IF('DATA ENTRY'!X74="","",IF($D$4="All Post",'DATA ENTRY'!X74,IF(AND($D$4='DATA ENTRY'!CK74),'DATA ENTRY'!X74,""))))</f>
        <v/>
      </c>
      <c r="P75" s="3" t="str">
        <f>IF('DATA ENTRY'!CK74="","",IF('DATA ENTRY'!G74="","",IF($D$4="All Post",'DATA ENTRY'!G74,IF(AND($D$4='DATA ENTRY'!CK74),'DATA ENTRY'!G74,""))))</f>
        <v/>
      </c>
      <c r="S75">
        <f t="shared" si="19"/>
        <v>0</v>
      </c>
      <c r="T75" t="str">
        <f t="shared" si="20"/>
        <v/>
      </c>
      <c r="BZ75" t="str">
        <f t="shared" si="21"/>
        <v/>
      </c>
      <c r="CA75" t="str">
        <f t="shared" si="22"/>
        <v/>
      </c>
      <c r="CB75" s="224">
        <v>69</v>
      </c>
      <c r="CC75" s="3" t="str">
        <f>IF('DATA ENTRY'!CK74="","",IF('DATA ENTRY'!B74="","",IF(AND($CD$4='DATA ENTRY'!CK74,$CG$4='DATA ENTRY'!D74),'DATA ENTRY'!B74,"")))</f>
        <v/>
      </c>
      <c r="CD75" s="3" t="str">
        <f>IF('DATA ENTRY'!CK74="","",IF('DATA ENTRY'!C74="","",IF(AND($CD$4='DATA ENTRY'!CK74,$CG$4='DATA ENTRY'!D74),'DATA ENTRY'!C74,"")))</f>
        <v/>
      </c>
      <c r="CE75" s="4" t="str">
        <f>IF('DATA ENTRY'!CK74="","",IF('DATA ENTRY'!I74="","",IF(AND($CD$4='DATA ENTRY'!CK74,$CG$4='DATA ENTRY'!D74),'DATA ENTRY'!I74,"")))</f>
        <v/>
      </c>
      <c r="CF75" s="4" t="str">
        <f>IF('DATA ENTRY'!CK74="","",IF('DATA ENTRY'!CK74="","",IF(AND($CD$4='DATA ENTRY'!CK74,$CG$4='DATA ENTRY'!D74),'DATA ENTRY'!CK74,"")))</f>
        <v/>
      </c>
      <c r="CG75" s="3" t="str">
        <f>IF('DATA ENTRY'!CK74="","",IF('DATA ENTRY'!N74="","",IF(AND($CD$4='DATA ENTRY'!CK74,$CG$4='DATA ENTRY'!D74),'DATA ENTRY'!N74,"")))</f>
        <v/>
      </c>
      <c r="CH75" s="107" t="str">
        <f>IF('DATA ENTRY'!CK74="","",IF('DATA ENTRY'!O74="","",IF(AND($CD$4='DATA ENTRY'!CK74,$CG$4='DATA ENTRY'!D74),'DATA ENTRY'!O74,"")))</f>
        <v/>
      </c>
      <c r="CI75" s="3" t="str">
        <f>IF('DATA ENTRY'!CK74="","",IF('DATA ENTRY'!P74="","",IF(AND($CD$4='DATA ENTRY'!CK74,$CG$4='DATA ENTRY'!D74),'DATA ENTRY'!P74,"")))</f>
        <v/>
      </c>
      <c r="CJ75" s="107" t="str">
        <f>IF('DATA ENTRY'!CK74="","",IF('DATA ENTRY'!Q74="","",IF(AND($CD$4='DATA ENTRY'!CK74,$CG$4='DATA ENTRY'!D74),'DATA ENTRY'!Q74,"")))</f>
        <v/>
      </c>
      <c r="CK75" s="3" t="str">
        <f>IF('DATA ENTRY'!CK74="","",IF('DATA ENTRY'!R74="","",IF(AND($CD$4='DATA ENTRY'!CK74,$CG$4='DATA ENTRY'!D74),'DATA ENTRY'!R74,"")))</f>
        <v/>
      </c>
      <c r="CL75" s="3" t="str">
        <f>IF('DATA ENTRY'!CK74="","",IF('DATA ENTRY'!S74="","",IF(AND($CD$4='DATA ENTRY'!CK74,$CG$4='DATA ENTRY'!D74),'DATA ENTRY'!S74,"")))</f>
        <v/>
      </c>
      <c r="CM75" s="3" t="str">
        <f>IF('DATA ENTRY'!CK74="","",IF('DATA ENTRY'!E74="","",IF(AND($CD$4='DATA ENTRY'!CK74,$CG$4='DATA ENTRY'!D74),'DATA ENTRY'!E74,"")))</f>
        <v/>
      </c>
      <c r="CN75" s="3" t="str">
        <f>IF('DATA ENTRY'!CK74="","",IF('DATA ENTRY'!W74="","",IF(AND($CD$4='DATA ENTRY'!CK74,$CG$4='DATA ENTRY'!D74),'DATA ENTRY'!W74,"")))</f>
        <v/>
      </c>
      <c r="CO75" s="3" t="str">
        <f>IF('DATA ENTRY'!CK74="","",IF('DATA ENTRY'!X74="","",IF(AND($CD$4='DATA ENTRY'!CK74,$CG$4='DATA ENTRY'!D74),'DATA ENTRY'!X74,"")))</f>
        <v/>
      </c>
      <c r="CP75" s="108" t="str">
        <f t="shared" si="23"/>
        <v/>
      </c>
      <c r="CQ75" s="108" t="str">
        <f>IF('DATA ENTRY'!CK74="","",IF('DATA ENTRY'!G74="","",IF(AND($CD$4='DATA ENTRY'!CK74,$CG$4='DATA ENTRY'!D74),'DATA ENTRY'!G74,"")))</f>
        <v/>
      </c>
      <c r="CR75" s="230" t="str">
        <f>IF('DATA ENTRY'!CK74="","",IF('DATA ENTRY'!D74="","",IF(AND($CD$4='DATA ENTRY'!CK74,$CG$4='DATA ENTRY'!D74),'DATA ENTRY'!D74,"")))</f>
        <v/>
      </c>
      <c r="CS75">
        <f t="shared" si="24"/>
        <v>0</v>
      </c>
      <c r="CT75">
        <f t="shared" si="25"/>
        <v>0</v>
      </c>
      <c r="CV75" s="139"/>
      <c r="CX75">
        <f t="shared" si="26"/>
        <v>0</v>
      </c>
      <c r="DB75" t="str">
        <f t="shared" si="16"/>
        <v/>
      </c>
      <c r="DC75" t="str">
        <f t="shared" si="17"/>
        <v/>
      </c>
      <c r="DD75" s="224">
        <v>69</v>
      </c>
      <c r="DE75" s="3" t="str">
        <f>IF('DATA ENTRY'!CK74="","",IF('DATA ENTRY'!B74="","",IF(AND($DF$4='DATA ENTRY'!D74),'DATA ENTRY'!B74,"")))</f>
        <v/>
      </c>
      <c r="DF75" s="3" t="str">
        <f>IF('DATA ENTRY'!CK74="","",IF('DATA ENTRY'!C74="","",IF(AND($DF$4='DATA ENTRY'!D74),'DATA ENTRY'!C74,"")))</f>
        <v/>
      </c>
      <c r="DG75" s="4" t="str">
        <f>IF('DATA ENTRY'!CK74="","",IF('DATA ENTRY'!I74="","",IF(AND($DF$4='DATA ENTRY'!D74),'DATA ENTRY'!I74,"")))</f>
        <v/>
      </c>
      <c r="DH75" s="4" t="str">
        <f>IF('DATA ENTRY'!CK74="","",IF('DATA ENTRY'!CK74="","",IF(AND($DF$4='DATA ENTRY'!D74),'DATA ENTRY'!CK74,"")))</f>
        <v/>
      </c>
      <c r="DI75" s="3" t="str">
        <f>IF('DATA ENTRY'!CK74="","",IF('DATA ENTRY'!N74="","",IF(AND($DF$4='DATA ENTRY'!D74),'DATA ENTRY'!N74,"")))</f>
        <v/>
      </c>
      <c r="DJ75" s="107" t="str">
        <f>IF('DATA ENTRY'!CK74="","",IF('DATA ENTRY'!O74="","",IF(AND($DF$4='DATA ENTRY'!D74),'DATA ENTRY'!O74,"")))</f>
        <v/>
      </c>
      <c r="DK75" s="3" t="str">
        <f>IF('DATA ENTRY'!CK74="","",IF('DATA ENTRY'!P74="","",IF(AND($DF$4='DATA ENTRY'!D74),'DATA ENTRY'!P74,"")))</f>
        <v/>
      </c>
      <c r="DL75" s="107" t="str">
        <f>IF('DATA ENTRY'!CK74="","",IF('DATA ENTRY'!Q74="","",IF(AND($DF$4='DATA ENTRY'!D74),'DATA ENTRY'!Q74,"")))</f>
        <v/>
      </c>
      <c r="DM75" s="3" t="str">
        <f>IF('DATA ENTRY'!CK74="","",IF('DATA ENTRY'!R74="","",IF(AND($DF$4='DATA ENTRY'!D74),'DATA ENTRY'!R74,"")))</f>
        <v/>
      </c>
      <c r="DN75" s="107" t="str">
        <f>IF('DATA ENTRY'!CK74="","",IF('DATA ENTRY'!S74="","",IF(AND($DF$4='DATA ENTRY'!D74),'DATA ENTRY'!S74,"")))</f>
        <v/>
      </c>
      <c r="DO75" s="3" t="str">
        <f>IF('DATA ENTRY'!CK74="","",IF('DATA ENTRY'!E74="","",IF(AND($DF$4='DATA ENTRY'!D74),'DATA ENTRY'!E74,"")))</f>
        <v/>
      </c>
      <c r="DP75" s="3" t="str">
        <f>IF('DATA ENTRY'!CK74="","",IF('DATA ENTRY'!D74="","",IF(AND($DF$4='DATA ENTRY'!D74),'DATA ENTRY'!D74,"")))</f>
        <v/>
      </c>
      <c r="DQ75" s="3" t="str">
        <f>IF('DATA ENTRY'!CK74="","",IF('DATA ENTRY'!W74="","",IF(AND($DF$4='DATA ENTRY'!D74),'DATA ENTRY'!W74,"")))</f>
        <v/>
      </c>
      <c r="DR75" s="3" t="str">
        <f>IF('DATA ENTRY'!CK74="","",IF('DATA ENTRY'!X74="","",IF(AND($DF$4='DATA ENTRY'!D74),'DATA ENTRY'!X74,"")))</f>
        <v/>
      </c>
      <c r="DS75" s="108" t="str">
        <f t="shared" si="27"/>
        <v/>
      </c>
      <c r="DT75" s="108" t="str">
        <f>IF('DATA ENTRY'!CK74="","",IF('DATA ENTRY'!D74="","",IF(AND($DF$4='DATA ENTRY'!D74),'DATA ENTRY'!G74,"")))</f>
        <v/>
      </c>
      <c r="DY75">
        <f t="shared" si="28"/>
        <v>0</v>
      </c>
      <c r="EB75" t="str">
        <f t="shared" si="29"/>
        <v/>
      </c>
      <c r="EC75" t="str">
        <f t="shared" si="30"/>
        <v/>
      </c>
      <c r="ED75" s="224">
        <v>69</v>
      </c>
      <c r="EE75" s="3" t="str">
        <f>IF('DATA ENTRY'!CK74="","",IF('DATA ENTRY'!B74="","",IF(AND($EF$4='DATA ENTRY'!G74,$EH$4='DATA ENTRY'!F74),'DATA ENTRY'!B74,"")))</f>
        <v/>
      </c>
      <c r="EF75" s="3" t="str">
        <f>IF('DATA ENTRY'!CK74="","",IF('DATA ENTRY'!C74="","",IF(AND($EF$4='DATA ENTRY'!G74,$EH$4='DATA ENTRY'!F74),'DATA ENTRY'!C74,"")))</f>
        <v/>
      </c>
      <c r="EG75" s="4" t="str">
        <f>IF('DATA ENTRY'!CK74="","",IF('DATA ENTRY'!I74="","",IF(AND($EF$4='DATA ENTRY'!G74,$EH$4='DATA ENTRY'!F74),'DATA ENTRY'!I74,"")))</f>
        <v/>
      </c>
      <c r="EH75" s="4" t="str">
        <f>IF('DATA ENTRY'!CK74="","",IF('DATA ENTRY'!CK74="","",IF(AND($EF$4='DATA ENTRY'!G74,$EH$4='DATA ENTRY'!F74),'DATA ENTRY'!CK74,"")))</f>
        <v/>
      </c>
      <c r="EI75" s="3" t="str">
        <f>IF('DATA ENTRY'!CK74="","",IF('DATA ENTRY'!N74="","",IF(AND($EF$4='DATA ENTRY'!G74,$EH$4='DATA ENTRY'!F74),'DATA ENTRY'!N74,"")))</f>
        <v/>
      </c>
      <c r="EJ75" s="107" t="str">
        <f>IF('DATA ENTRY'!CK74="","",IF('DATA ENTRY'!O74="","",IF(AND($EF$4='DATA ENTRY'!G74,$EH$4='DATA ENTRY'!F74),'DATA ENTRY'!O74,"")))</f>
        <v/>
      </c>
      <c r="EK75" s="3" t="str">
        <f>IF('DATA ENTRY'!CK74="","",IF('DATA ENTRY'!P74="","",IF(AND($EF$4='DATA ENTRY'!G74,$EH$4='DATA ENTRY'!F74),'DATA ENTRY'!P74,"")))</f>
        <v/>
      </c>
      <c r="EL75" s="107" t="str">
        <f>IF('DATA ENTRY'!CK74="","",IF('DATA ENTRY'!Q74="","",IF(AND($EF$4='DATA ENTRY'!G74,$EH$4='DATA ENTRY'!F74),'DATA ENTRY'!Q74,"")))</f>
        <v/>
      </c>
      <c r="EM75" s="3" t="str">
        <f>IF('DATA ENTRY'!CK74="","",IF('DATA ENTRY'!R74="","",IF(AND($EF$4='DATA ENTRY'!G74,$EH$4='DATA ENTRY'!F74),'DATA ENTRY'!R74,"")))</f>
        <v/>
      </c>
      <c r="EN75" s="107" t="str">
        <f>IF('DATA ENTRY'!CK74="","",IF('DATA ENTRY'!S74="","",IF(AND($EF$4='DATA ENTRY'!G74,$EH$4='DATA ENTRY'!F74),'DATA ENTRY'!S74,"")))</f>
        <v/>
      </c>
      <c r="EO75" s="3" t="str">
        <f>IF('DATA ENTRY'!CK74="","",IF('DATA ENTRY'!E74="","",IF(AND($EF$4='DATA ENTRY'!G74,$EH$4='DATA ENTRY'!F74),'DATA ENTRY'!E74,"")))</f>
        <v/>
      </c>
      <c r="EP75" s="3" t="str">
        <f>IF('DATA ENTRY'!CK74="","",IF('DATA ENTRY'!D74="","",IF(AND($EF$4='DATA ENTRY'!G74,$EH$4='DATA ENTRY'!F74),'DATA ENTRY'!D74,"")))</f>
        <v/>
      </c>
      <c r="EQ75" s="3" t="str">
        <f>IF('DATA ENTRY'!CK74="","",IF('DATA ENTRY'!W74="","",IF(AND($EF$4='DATA ENTRY'!G74,$EH$4='DATA ENTRY'!F74),'DATA ENTRY'!W74,"")))</f>
        <v/>
      </c>
      <c r="ER75" s="3" t="str">
        <f>IF('DATA ENTRY'!CK74="","",IF('DATA ENTRY'!X74="","",IF(AND($EF$4='DATA ENTRY'!G74,$EH$4='DATA ENTRY'!F74),'DATA ENTRY'!X74,"")))</f>
        <v/>
      </c>
      <c r="ES75" s="108" t="str">
        <f t="shared" si="31"/>
        <v/>
      </c>
      <c r="ET75" s="108" t="str">
        <f>IF('DATA ENTRY'!CK74="","",IF('DATA ENTRY'!D74="","",IF(AND($EF$4='DATA ENTRY'!G74,$EH$4='DATA ENTRY'!F74),'DATA ENTRY'!G74,"")))</f>
        <v/>
      </c>
      <c r="EY75">
        <f t="shared" si="32"/>
        <v>0</v>
      </c>
    </row>
    <row r="76" spans="1:155">
      <c r="A76" t="str">
        <f>IF(S76=0,"",1+(MAX($A$7:A75)))</f>
        <v/>
      </c>
      <c r="B76" s="224">
        <v>70</v>
      </c>
      <c r="C76" s="3" t="str">
        <f>IF('DATA ENTRY'!CK75="","",IF('DATA ENTRY'!B75="","",IF($D$4="All Post",'DATA ENTRY'!B75,IF(AND($D$4='DATA ENTRY'!CK75),'DATA ENTRY'!B75,""))))</f>
        <v/>
      </c>
      <c r="D76" s="3" t="str">
        <f>IF('DATA ENTRY'!CK75="","",IF('DATA ENTRY'!C75="","",IF($D$4="All Post",'DATA ENTRY'!C75,IF(AND($D$4='DATA ENTRY'!CK75),'DATA ENTRY'!C75,""))))</f>
        <v/>
      </c>
      <c r="E76" s="4" t="str">
        <f>IF('DATA ENTRY'!CK75="","",IF('DATA ENTRY'!I75="","",IF($D$4="All Post",'DATA ENTRY'!I75,IF(AND($D$4='DATA ENTRY'!CK75),'DATA ENTRY'!I75,""))))</f>
        <v/>
      </c>
      <c r="F76" s="4" t="str">
        <f>IF('DATA ENTRY'!CK75="","",IF('DATA ENTRY'!CK75="","",IF($D$4="All Post",'DATA ENTRY'!CK75,IF(AND($D$4='DATA ENTRY'!CK75),'DATA ENTRY'!CK75,""))))</f>
        <v/>
      </c>
      <c r="G76" s="3" t="str">
        <f>IF('DATA ENTRY'!CK75="","",IF('DATA ENTRY'!N75="","",IF($D$4="All Post",'DATA ENTRY'!N75,IF(AND($D$4='DATA ENTRY'!CK75),'DATA ENTRY'!N75,""))))</f>
        <v/>
      </c>
      <c r="H76" s="107" t="str">
        <f>IF('DATA ENTRY'!CK75="","",IF('DATA ENTRY'!O75="","",IF($D$4="All Post",'DATA ENTRY'!O75,IF(AND($D$4='DATA ENTRY'!CK75),'DATA ENTRY'!O75,""))))</f>
        <v/>
      </c>
      <c r="I76" s="3" t="str">
        <f>IF('DATA ENTRY'!CK75="","",IF('DATA ENTRY'!P75="","",IF($D$4="All Post",'DATA ENTRY'!P75,IF(AND($D$4='DATA ENTRY'!CK75),'DATA ENTRY'!P75,""))))</f>
        <v/>
      </c>
      <c r="J76" s="107" t="str">
        <f>IF('DATA ENTRY'!CK75="","",IF('DATA ENTRY'!Q75="","",IF($D$4="All Post",'DATA ENTRY'!Q75,IF(AND($D$4='DATA ENTRY'!CK75),'DATA ENTRY'!Q75,""))))</f>
        <v/>
      </c>
      <c r="K76" s="3" t="str">
        <f>IF('DATA ENTRY'!CK75="","",IF('DATA ENTRY'!R75="","",IF($D$4="All Post",'DATA ENTRY'!R75,IF(AND($D$4='DATA ENTRY'!CK75),'DATA ENTRY'!R75,""))))</f>
        <v/>
      </c>
      <c r="L76" s="3" t="str">
        <f>IF('DATA ENTRY'!CK75="","",IF('DATA ENTRY'!S75="","",IF($D$4="All Post",'DATA ENTRY'!S75,IF(AND($D$4='DATA ENTRY'!CK75),'DATA ENTRY'!S75,""))))</f>
        <v/>
      </c>
      <c r="M76" s="3" t="str">
        <f>IF('DATA ENTRY'!CK75="","",IF('DATA ENTRY'!E75="","",IF($D$4="All Post",'DATA ENTRY'!E75,IF(AND($D$4='DATA ENTRY'!CK75),'DATA ENTRY'!E75,""))))</f>
        <v/>
      </c>
      <c r="N76" s="3" t="str">
        <f>IF('DATA ENTRY'!CK75="","",IF('DATA ENTRY'!W75="","",IF($D$4="All Post",'DATA ENTRY'!W75,IF(AND($D$4='DATA ENTRY'!CK75),'DATA ENTRY'!W75,""))))</f>
        <v/>
      </c>
      <c r="O76" s="3" t="str">
        <f>IF('DATA ENTRY'!CK75="","",IF('DATA ENTRY'!X75="","",IF($D$4="All Post",'DATA ENTRY'!X75,IF(AND($D$4='DATA ENTRY'!CK75),'DATA ENTRY'!X75,""))))</f>
        <v/>
      </c>
      <c r="P76" s="3" t="str">
        <f>IF('DATA ENTRY'!CK75="","",IF('DATA ENTRY'!G75="","",IF($D$4="All Post",'DATA ENTRY'!G75,IF(AND($D$4='DATA ENTRY'!CK75),'DATA ENTRY'!G75,""))))</f>
        <v/>
      </c>
      <c r="S76">
        <f t="shared" si="19"/>
        <v>0</v>
      </c>
      <c r="T76" t="str">
        <f t="shared" si="20"/>
        <v/>
      </c>
      <c r="BZ76" t="str">
        <f t="shared" si="21"/>
        <v/>
      </c>
      <c r="CA76" t="str">
        <f t="shared" si="22"/>
        <v/>
      </c>
      <c r="CB76" s="224">
        <v>70</v>
      </c>
      <c r="CC76" s="3" t="str">
        <f>IF('DATA ENTRY'!CK75="","",IF('DATA ENTRY'!B75="","",IF(AND($CD$4='DATA ENTRY'!CK75,$CG$4='DATA ENTRY'!D75),'DATA ENTRY'!B75,"")))</f>
        <v/>
      </c>
      <c r="CD76" s="3" t="str">
        <f>IF('DATA ENTRY'!CK75="","",IF('DATA ENTRY'!C75="","",IF(AND($CD$4='DATA ENTRY'!CK75,$CG$4='DATA ENTRY'!D75),'DATA ENTRY'!C75,"")))</f>
        <v/>
      </c>
      <c r="CE76" s="4" t="str">
        <f>IF('DATA ENTRY'!CK75="","",IF('DATA ENTRY'!I75="","",IF(AND($CD$4='DATA ENTRY'!CK75,$CG$4='DATA ENTRY'!D75),'DATA ENTRY'!I75,"")))</f>
        <v/>
      </c>
      <c r="CF76" s="4" t="str">
        <f>IF('DATA ENTRY'!CK75="","",IF('DATA ENTRY'!CK75="","",IF(AND($CD$4='DATA ENTRY'!CK75,$CG$4='DATA ENTRY'!D75),'DATA ENTRY'!CK75,"")))</f>
        <v/>
      </c>
      <c r="CG76" s="3" t="str">
        <f>IF('DATA ENTRY'!CK75="","",IF('DATA ENTRY'!N75="","",IF(AND($CD$4='DATA ENTRY'!CK75,$CG$4='DATA ENTRY'!D75),'DATA ENTRY'!N75,"")))</f>
        <v/>
      </c>
      <c r="CH76" s="107" t="str">
        <f>IF('DATA ENTRY'!CK75="","",IF('DATA ENTRY'!O75="","",IF(AND($CD$4='DATA ENTRY'!CK75,$CG$4='DATA ENTRY'!D75),'DATA ENTRY'!O75,"")))</f>
        <v/>
      </c>
      <c r="CI76" s="3" t="str">
        <f>IF('DATA ENTRY'!CK75="","",IF('DATA ENTRY'!P75="","",IF(AND($CD$4='DATA ENTRY'!CK75,$CG$4='DATA ENTRY'!D75),'DATA ENTRY'!P75,"")))</f>
        <v/>
      </c>
      <c r="CJ76" s="107" t="str">
        <f>IF('DATA ENTRY'!CK75="","",IF('DATA ENTRY'!Q75="","",IF(AND($CD$4='DATA ENTRY'!CK75,$CG$4='DATA ENTRY'!D75),'DATA ENTRY'!Q75,"")))</f>
        <v/>
      </c>
      <c r="CK76" s="3" t="str">
        <f>IF('DATA ENTRY'!CK75="","",IF('DATA ENTRY'!R75="","",IF(AND($CD$4='DATA ENTRY'!CK75,$CG$4='DATA ENTRY'!D75),'DATA ENTRY'!R75,"")))</f>
        <v/>
      </c>
      <c r="CL76" s="3" t="str">
        <f>IF('DATA ENTRY'!CK75="","",IF('DATA ENTRY'!S75="","",IF(AND($CD$4='DATA ENTRY'!CK75,$CG$4='DATA ENTRY'!D75),'DATA ENTRY'!S75,"")))</f>
        <v/>
      </c>
      <c r="CM76" s="3" t="str">
        <f>IF('DATA ENTRY'!CK75="","",IF('DATA ENTRY'!E75="","",IF(AND($CD$4='DATA ENTRY'!CK75,$CG$4='DATA ENTRY'!D75),'DATA ENTRY'!E75,"")))</f>
        <v/>
      </c>
      <c r="CN76" s="3" t="str">
        <f>IF('DATA ENTRY'!CK75="","",IF('DATA ENTRY'!W75="","",IF(AND($CD$4='DATA ENTRY'!CK75,$CG$4='DATA ENTRY'!D75),'DATA ENTRY'!W75,"")))</f>
        <v/>
      </c>
      <c r="CO76" s="3" t="str">
        <f>IF('DATA ENTRY'!CK75="","",IF('DATA ENTRY'!X75="","",IF(AND($CD$4='DATA ENTRY'!CK75,$CG$4='DATA ENTRY'!D75),'DATA ENTRY'!X75,"")))</f>
        <v/>
      </c>
      <c r="CP76" s="108" t="str">
        <f t="shared" si="23"/>
        <v/>
      </c>
      <c r="CQ76" s="108" t="str">
        <f>IF('DATA ENTRY'!CK75="","",IF('DATA ENTRY'!G75="","",IF(AND($CD$4='DATA ENTRY'!CK75,$CG$4='DATA ENTRY'!D75),'DATA ENTRY'!G75,"")))</f>
        <v/>
      </c>
      <c r="CR76" s="230" t="str">
        <f>IF('DATA ENTRY'!CK75="","",IF('DATA ENTRY'!D75="","",IF(AND($CD$4='DATA ENTRY'!CK75,$CG$4='DATA ENTRY'!D75),'DATA ENTRY'!D75,"")))</f>
        <v/>
      </c>
      <c r="CS76">
        <f t="shared" si="24"/>
        <v>0</v>
      </c>
      <c r="CT76">
        <f t="shared" si="25"/>
        <v>0</v>
      </c>
      <c r="CV76" s="139"/>
      <c r="CX76">
        <f t="shared" si="26"/>
        <v>0</v>
      </c>
      <c r="DB76" t="str">
        <f t="shared" ref="DB76:DB139" si="33">IF(DG76="","",RANK(DG76,$DG$7:$DG$211,1))</f>
        <v/>
      </c>
      <c r="DC76" t="str">
        <f t="shared" ref="DC76:DC139" si="34">IF(DY76=0,"",DY76)</f>
        <v/>
      </c>
      <c r="DD76" s="224">
        <v>70</v>
      </c>
      <c r="DE76" s="3" t="str">
        <f>IF('DATA ENTRY'!CK75="","",IF('DATA ENTRY'!B75="","",IF(AND($DF$4='DATA ENTRY'!D75),'DATA ENTRY'!B75,"")))</f>
        <v/>
      </c>
      <c r="DF76" s="3" t="str">
        <f>IF('DATA ENTRY'!CK75="","",IF('DATA ENTRY'!C75="","",IF(AND($DF$4='DATA ENTRY'!D75),'DATA ENTRY'!C75,"")))</f>
        <v/>
      </c>
      <c r="DG76" s="4" t="str">
        <f>IF('DATA ENTRY'!CK75="","",IF('DATA ENTRY'!I75="","",IF(AND($DF$4='DATA ENTRY'!D75),'DATA ENTRY'!I75,"")))</f>
        <v/>
      </c>
      <c r="DH76" s="4" t="str">
        <f>IF('DATA ENTRY'!CK75="","",IF('DATA ENTRY'!CK75="","",IF(AND($DF$4='DATA ENTRY'!D75),'DATA ENTRY'!CK75,"")))</f>
        <v/>
      </c>
      <c r="DI76" s="3" t="str">
        <f>IF('DATA ENTRY'!CK75="","",IF('DATA ENTRY'!N75="","",IF(AND($DF$4='DATA ENTRY'!D75),'DATA ENTRY'!N75,"")))</f>
        <v/>
      </c>
      <c r="DJ76" s="107" t="str">
        <f>IF('DATA ENTRY'!CK75="","",IF('DATA ENTRY'!O75="","",IF(AND($DF$4='DATA ENTRY'!D75),'DATA ENTRY'!O75,"")))</f>
        <v/>
      </c>
      <c r="DK76" s="3" t="str">
        <f>IF('DATA ENTRY'!CK75="","",IF('DATA ENTRY'!P75="","",IF(AND($DF$4='DATA ENTRY'!D75),'DATA ENTRY'!P75,"")))</f>
        <v/>
      </c>
      <c r="DL76" s="107" t="str">
        <f>IF('DATA ENTRY'!CK75="","",IF('DATA ENTRY'!Q75="","",IF(AND($DF$4='DATA ENTRY'!D75),'DATA ENTRY'!Q75,"")))</f>
        <v/>
      </c>
      <c r="DM76" s="3" t="str">
        <f>IF('DATA ENTRY'!CK75="","",IF('DATA ENTRY'!R75="","",IF(AND($DF$4='DATA ENTRY'!D75),'DATA ENTRY'!R75,"")))</f>
        <v/>
      </c>
      <c r="DN76" s="107" t="str">
        <f>IF('DATA ENTRY'!CK75="","",IF('DATA ENTRY'!S75="","",IF(AND($DF$4='DATA ENTRY'!D75),'DATA ENTRY'!S75,"")))</f>
        <v/>
      </c>
      <c r="DO76" s="3" t="str">
        <f>IF('DATA ENTRY'!CK75="","",IF('DATA ENTRY'!E75="","",IF(AND($DF$4='DATA ENTRY'!D75),'DATA ENTRY'!E75,"")))</f>
        <v/>
      </c>
      <c r="DP76" s="3" t="str">
        <f>IF('DATA ENTRY'!CK75="","",IF('DATA ENTRY'!D75="","",IF(AND($DF$4='DATA ENTRY'!D75),'DATA ENTRY'!D75,"")))</f>
        <v/>
      </c>
      <c r="DQ76" s="3" t="str">
        <f>IF('DATA ENTRY'!CK75="","",IF('DATA ENTRY'!W75="","",IF(AND($DF$4='DATA ENTRY'!D75),'DATA ENTRY'!W75,"")))</f>
        <v/>
      </c>
      <c r="DR76" s="3" t="str">
        <f>IF('DATA ENTRY'!CK75="","",IF('DATA ENTRY'!X75="","",IF(AND($DF$4='DATA ENTRY'!D75),'DATA ENTRY'!X75,"")))</f>
        <v/>
      </c>
      <c r="DS76" s="108" t="str">
        <f t="shared" si="27"/>
        <v/>
      </c>
      <c r="DT76" s="108" t="str">
        <f>IF('DATA ENTRY'!CK75="","",IF('DATA ENTRY'!D75="","",IF(AND($DF$4='DATA ENTRY'!D75),'DATA ENTRY'!G75,"")))</f>
        <v/>
      </c>
      <c r="DY76">
        <f t="shared" si="28"/>
        <v>0</v>
      </c>
      <c r="EB76" t="str">
        <f t="shared" si="29"/>
        <v/>
      </c>
      <c r="EC76" t="str">
        <f t="shared" si="30"/>
        <v/>
      </c>
      <c r="ED76" s="224">
        <v>70</v>
      </c>
      <c r="EE76" s="3" t="str">
        <f>IF('DATA ENTRY'!CK75="","",IF('DATA ENTRY'!B75="","",IF(AND($EF$4='DATA ENTRY'!G75,$EH$4='DATA ENTRY'!F75),'DATA ENTRY'!B75,"")))</f>
        <v/>
      </c>
      <c r="EF76" s="3" t="str">
        <f>IF('DATA ENTRY'!CK75="","",IF('DATA ENTRY'!C75="","",IF(AND($EF$4='DATA ENTRY'!G75,$EH$4='DATA ENTRY'!F75),'DATA ENTRY'!C75,"")))</f>
        <v/>
      </c>
      <c r="EG76" s="4" t="str">
        <f>IF('DATA ENTRY'!CK75="","",IF('DATA ENTRY'!I75="","",IF(AND($EF$4='DATA ENTRY'!G75,$EH$4='DATA ENTRY'!F75),'DATA ENTRY'!I75,"")))</f>
        <v/>
      </c>
      <c r="EH76" s="4" t="str">
        <f>IF('DATA ENTRY'!CK75="","",IF('DATA ENTRY'!CK75="","",IF(AND($EF$4='DATA ENTRY'!G75,$EH$4='DATA ENTRY'!F75),'DATA ENTRY'!CK75,"")))</f>
        <v/>
      </c>
      <c r="EI76" s="3" t="str">
        <f>IF('DATA ENTRY'!CK75="","",IF('DATA ENTRY'!N75="","",IF(AND($EF$4='DATA ENTRY'!G75,$EH$4='DATA ENTRY'!F75),'DATA ENTRY'!N75,"")))</f>
        <v/>
      </c>
      <c r="EJ76" s="107" t="str">
        <f>IF('DATA ENTRY'!CK75="","",IF('DATA ENTRY'!O75="","",IF(AND($EF$4='DATA ENTRY'!G75,$EH$4='DATA ENTRY'!F75),'DATA ENTRY'!O75,"")))</f>
        <v/>
      </c>
      <c r="EK76" s="3" t="str">
        <f>IF('DATA ENTRY'!CK75="","",IF('DATA ENTRY'!P75="","",IF(AND($EF$4='DATA ENTRY'!G75,$EH$4='DATA ENTRY'!F75),'DATA ENTRY'!P75,"")))</f>
        <v/>
      </c>
      <c r="EL76" s="107" t="str">
        <f>IF('DATA ENTRY'!CK75="","",IF('DATA ENTRY'!Q75="","",IF(AND($EF$4='DATA ENTRY'!G75,$EH$4='DATA ENTRY'!F75),'DATA ENTRY'!Q75,"")))</f>
        <v/>
      </c>
      <c r="EM76" s="3" t="str">
        <f>IF('DATA ENTRY'!CK75="","",IF('DATA ENTRY'!R75="","",IF(AND($EF$4='DATA ENTRY'!G75,$EH$4='DATA ENTRY'!F75),'DATA ENTRY'!R75,"")))</f>
        <v/>
      </c>
      <c r="EN76" s="107" t="str">
        <f>IF('DATA ENTRY'!CK75="","",IF('DATA ENTRY'!S75="","",IF(AND($EF$4='DATA ENTRY'!G75,$EH$4='DATA ENTRY'!F75),'DATA ENTRY'!S75,"")))</f>
        <v/>
      </c>
      <c r="EO76" s="3" t="str">
        <f>IF('DATA ENTRY'!CK75="","",IF('DATA ENTRY'!E75="","",IF(AND($EF$4='DATA ENTRY'!G75,$EH$4='DATA ENTRY'!F75),'DATA ENTRY'!E75,"")))</f>
        <v/>
      </c>
      <c r="EP76" s="3" t="str">
        <f>IF('DATA ENTRY'!CK75="","",IF('DATA ENTRY'!D75="","",IF(AND($EF$4='DATA ENTRY'!G75,$EH$4='DATA ENTRY'!F75),'DATA ENTRY'!D75,"")))</f>
        <v/>
      </c>
      <c r="EQ76" s="3" t="str">
        <f>IF('DATA ENTRY'!CK75="","",IF('DATA ENTRY'!W75="","",IF(AND($EF$4='DATA ENTRY'!G75,$EH$4='DATA ENTRY'!F75),'DATA ENTRY'!W75,"")))</f>
        <v/>
      </c>
      <c r="ER76" s="3" t="str">
        <f>IF('DATA ENTRY'!CK75="","",IF('DATA ENTRY'!X75="","",IF(AND($EF$4='DATA ENTRY'!G75,$EH$4='DATA ENTRY'!F75),'DATA ENTRY'!X75,"")))</f>
        <v/>
      </c>
      <c r="ES76" s="108" t="str">
        <f t="shared" si="31"/>
        <v/>
      </c>
      <c r="ET76" s="108" t="str">
        <f>IF('DATA ENTRY'!CK75="","",IF('DATA ENTRY'!D75="","",IF(AND($EF$4='DATA ENTRY'!G75,$EH$4='DATA ENTRY'!F75),'DATA ENTRY'!G75,"")))</f>
        <v/>
      </c>
      <c r="EY76">
        <f t="shared" si="32"/>
        <v>0</v>
      </c>
    </row>
    <row r="77" spans="1:155">
      <c r="A77" t="str">
        <f>IF(S77=0,"",1+(MAX($A$7:A76)))</f>
        <v/>
      </c>
      <c r="B77" s="224">
        <v>71</v>
      </c>
      <c r="C77" s="3" t="str">
        <f>IF('DATA ENTRY'!CK76="","",IF('DATA ENTRY'!B76="","",IF($D$4="All Post",'DATA ENTRY'!B76,IF(AND($D$4='DATA ENTRY'!CK76),'DATA ENTRY'!B76,""))))</f>
        <v/>
      </c>
      <c r="D77" s="3" t="str">
        <f>IF('DATA ENTRY'!CK76="","",IF('DATA ENTRY'!C76="","",IF($D$4="All Post",'DATA ENTRY'!C76,IF(AND($D$4='DATA ENTRY'!CK76),'DATA ENTRY'!C76,""))))</f>
        <v/>
      </c>
      <c r="E77" s="4" t="str">
        <f>IF('DATA ENTRY'!CK76="","",IF('DATA ENTRY'!I76="","",IF($D$4="All Post",'DATA ENTRY'!I76,IF(AND($D$4='DATA ENTRY'!CK76),'DATA ENTRY'!I76,""))))</f>
        <v/>
      </c>
      <c r="F77" s="4" t="str">
        <f>IF('DATA ENTRY'!CK76="","",IF('DATA ENTRY'!CK76="","",IF($D$4="All Post",'DATA ENTRY'!CK76,IF(AND($D$4='DATA ENTRY'!CK76),'DATA ENTRY'!CK76,""))))</f>
        <v/>
      </c>
      <c r="G77" s="3" t="str">
        <f>IF('DATA ENTRY'!CK76="","",IF('DATA ENTRY'!N76="","",IF($D$4="All Post",'DATA ENTRY'!N76,IF(AND($D$4='DATA ENTRY'!CK76),'DATA ENTRY'!N76,""))))</f>
        <v/>
      </c>
      <c r="H77" s="107" t="str">
        <f>IF('DATA ENTRY'!CK76="","",IF('DATA ENTRY'!O76="","",IF($D$4="All Post",'DATA ENTRY'!O76,IF(AND($D$4='DATA ENTRY'!CK76),'DATA ENTRY'!O76,""))))</f>
        <v/>
      </c>
      <c r="I77" s="3" t="str">
        <f>IF('DATA ENTRY'!CK76="","",IF('DATA ENTRY'!P76="","",IF($D$4="All Post",'DATA ENTRY'!P76,IF(AND($D$4='DATA ENTRY'!CK76),'DATA ENTRY'!P76,""))))</f>
        <v/>
      </c>
      <c r="J77" s="107" t="str">
        <f>IF('DATA ENTRY'!CK76="","",IF('DATA ENTRY'!Q76="","",IF($D$4="All Post",'DATA ENTRY'!Q76,IF(AND($D$4='DATA ENTRY'!CK76),'DATA ENTRY'!Q76,""))))</f>
        <v/>
      </c>
      <c r="K77" s="3" t="str">
        <f>IF('DATA ENTRY'!CK76="","",IF('DATA ENTRY'!R76="","",IF($D$4="All Post",'DATA ENTRY'!R76,IF(AND($D$4='DATA ENTRY'!CK76),'DATA ENTRY'!R76,""))))</f>
        <v/>
      </c>
      <c r="L77" s="3" t="str">
        <f>IF('DATA ENTRY'!CK76="","",IF('DATA ENTRY'!S76="","",IF($D$4="All Post",'DATA ENTRY'!S76,IF(AND($D$4='DATA ENTRY'!CK76),'DATA ENTRY'!S76,""))))</f>
        <v/>
      </c>
      <c r="M77" s="3" t="str">
        <f>IF('DATA ENTRY'!CK76="","",IF('DATA ENTRY'!E76="","",IF($D$4="All Post",'DATA ENTRY'!E76,IF(AND($D$4='DATA ENTRY'!CK76),'DATA ENTRY'!E76,""))))</f>
        <v/>
      </c>
      <c r="N77" s="3" t="str">
        <f>IF('DATA ENTRY'!CK76="","",IF('DATA ENTRY'!W76="","",IF($D$4="All Post",'DATA ENTRY'!W76,IF(AND($D$4='DATA ENTRY'!CK76),'DATA ENTRY'!W76,""))))</f>
        <v/>
      </c>
      <c r="O77" s="3" t="str">
        <f>IF('DATA ENTRY'!CK76="","",IF('DATA ENTRY'!X76="","",IF($D$4="All Post",'DATA ENTRY'!X76,IF(AND($D$4='DATA ENTRY'!CK76),'DATA ENTRY'!X76,""))))</f>
        <v/>
      </c>
      <c r="P77" s="3" t="str">
        <f>IF('DATA ENTRY'!CK76="","",IF('DATA ENTRY'!G76="","",IF($D$4="All Post",'DATA ENTRY'!G76,IF(AND($D$4='DATA ENTRY'!CK76),'DATA ENTRY'!G76,""))))</f>
        <v/>
      </c>
      <c r="S77">
        <f t="shared" si="19"/>
        <v>0</v>
      </c>
      <c r="T77" t="str">
        <f t="shared" si="20"/>
        <v/>
      </c>
      <c r="BZ77" t="str">
        <f t="shared" si="21"/>
        <v/>
      </c>
      <c r="CA77" t="str">
        <f t="shared" si="22"/>
        <v/>
      </c>
      <c r="CB77" s="224">
        <v>71</v>
      </c>
      <c r="CC77" s="3" t="str">
        <f>IF('DATA ENTRY'!CK76="","",IF('DATA ENTRY'!B76="","",IF(AND($CD$4='DATA ENTRY'!CK76,$CG$4='DATA ENTRY'!D76),'DATA ENTRY'!B76,"")))</f>
        <v/>
      </c>
      <c r="CD77" s="3" t="str">
        <f>IF('DATA ENTRY'!CK76="","",IF('DATA ENTRY'!C76="","",IF(AND($CD$4='DATA ENTRY'!CK76,$CG$4='DATA ENTRY'!D76),'DATA ENTRY'!C76,"")))</f>
        <v/>
      </c>
      <c r="CE77" s="4" t="str">
        <f>IF('DATA ENTRY'!CK76="","",IF('DATA ENTRY'!I76="","",IF(AND($CD$4='DATA ENTRY'!CK76,$CG$4='DATA ENTRY'!D76),'DATA ENTRY'!I76,"")))</f>
        <v/>
      </c>
      <c r="CF77" s="4" t="str">
        <f>IF('DATA ENTRY'!CK76="","",IF('DATA ENTRY'!CK76="","",IF(AND($CD$4='DATA ENTRY'!CK76,$CG$4='DATA ENTRY'!D76),'DATA ENTRY'!CK76,"")))</f>
        <v/>
      </c>
      <c r="CG77" s="3" t="str">
        <f>IF('DATA ENTRY'!CK76="","",IF('DATA ENTRY'!N76="","",IF(AND($CD$4='DATA ENTRY'!CK76,$CG$4='DATA ENTRY'!D76),'DATA ENTRY'!N76,"")))</f>
        <v/>
      </c>
      <c r="CH77" s="107" t="str">
        <f>IF('DATA ENTRY'!CK76="","",IF('DATA ENTRY'!O76="","",IF(AND($CD$4='DATA ENTRY'!CK76,$CG$4='DATA ENTRY'!D76),'DATA ENTRY'!O76,"")))</f>
        <v/>
      </c>
      <c r="CI77" s="3" t="str">
        <f>IF('DATA ENTRY'!CK76="","",IF('DATA ENTRY'!P76="","",IF(AND($CD$4='DATA ENTRY'!CK76,$CG$4='DATA ENTRY'!D76),'DATA ENTRY'!P76,"")))</f>
        <v/>
      </c>
      <c r="CJ77" s="107" t="str">
        <f>IF('DATA ENTRY'!CK76="","",IF('DATA ENTRY'!Q76="","",IF(AND($CD$4='DATA ENTRY'!CK76,$CG$4='DATA ENTRY'!D76),'DATA ENTRY'!Q76,"")))</f>
        <v/>
      </c>
      <c r="CK77" s="3" t="str">
        <f>IF('DATA ENTRY'!CK76="","",IF('DATA ENTRY'!R76="","",IF(AND($CD$4='DATA ENTRY'!CK76,$CG$4='DATA ENTRY'!D76),'DATA ENTRY'!R76,"")))</f>
        <v/>
      </c>
      <c r="CL77" s="3" t="str">
        <f>IF('DATA ENTRY'!CK76="","",IF('DATA ENTRY'!S76="","",IF(AND($CD$4='DATA ENTRY'!CK76,$CG$4='DATA ENTRY'!D76),'DATA ENTRY'!S76,"")))</f>
        <v/>
      </c>
      <c r="CM77" s="3" t="str">
        <f>IF('DATA ENTRY'!CK76="","",IF('DATA ENTRY'!E76="","",IF(AND($CD$4='DATA ENTRY'!CK76,$CG$4='DATA ENTRY'!D76),'DATA ENTRY'!E76,"")))</f>
        <v/>
      </c>
      <c r="CN77" s="3" t="str">
        <f>IF('DATA ENTRY'!CK76="","",IF('DATA ENTRY'!W76="","",IF(AND($CD$4='DATA ENTRY'!CK76,$CG$4='DATA ENTRY'!D76),'DATA ENTRY'!W76,"")))</f>
        <v/>
      </c>
      <c r="CO77" s="3" t="str">
        <f>IF('DATA ENTRY'!CK76="","",IF('DATA ENTRY'!X76="","",IF(AND($CD$4='DATA ENTRY'!CK76,$CG$4='DATA ENTRY'!D76),'DATA ENTRY'!X76,"")))</f>
        <v/>
      </c>
      <c r="CP77" s="108" t="str">
        <f t="shared" si="23"/>
        <v/>
      </c>
      <c r="CQ77" s="108" t="str">
        <f>IF('DATA ENTRY'!CK76="","",IF('DATA ENTRY'!G76="","",IF(AND($CD$4='DATA ENTRY'!CK76,$CG$4='DATA ENTRY'!D76),'DATA ENTRY'!G76,"")))</f>
        <v/>
      </c>
      <c r="CR77" s="230" t="str">
        <f>IF('DATA ENTRY'!CK76="","",IF('DATA ENTRY'!D76="","",IF(AND($CD$4='DATA ENTRY'!CK76,$CG$4='DATA ENTRY'!D76),'DATA ENTRY'!D76,"")))</f>
        <v/>
      </c>
      <c r="CS77">
        <f t="shared" si="24"/>
        <v>0</v>
      </c>
      <c r="CT77">
        <f t="shared" si="25"/>
        <v>0</v>
      </c>
      <c r="CV77" s="139"/>
      <c r="CX77">
        <f t="shared" si="26"/>
        <v>0</v>
      </c>
      <c r="DB77" t="str">
        <f t="shared" si="33"/>
        <v/>
      </c>
      <c r="DC77" t="str">
        <f t="shared" si="34"/>
        <v/>
      </c>
      <c r="DD77" s="224">
        <v>71</v>
      </c>
      <c r="DE77" s="3" t="str">
        <f>IF('DATA ENTRY'!CK76="","",IF('DATA ENTRY'!B76="","",IF(AND($DF$4='DATA ENTRY'!D76),'DATA ENTRY'!B76,"")))</f>
        <v/>
      </c>
      <c r="DF77" s="3" t="str">
        <f>IF('DATA ENTRY'!CK76="","",IF('DATA ENTRY'!C76="","",IF(AND($DF$4='DATA ENTRY'!D76),'DATA ENTRY'!C76,"")))</f>
        <v/>
      </c>
      <c r="DG77" s="4" t="str">
        <f>IF('DATA ENTRY'!CK76="","",IF('DATA ENTRY'!I76="","",IF(AND($DF$4='DATA ENTRY'!D76),'DATA ENTRY'!I76,"")))</f>
        <v/>
      </c>
      <c r="DH77" s="4" t="str">
        <f>IF('DATA ENTRY'!CK76="","",IF('DATA ENTRY'!CK76="","",IF(AND($DF$4='DATA ENTRY'!D76),'DATA ENTRY'!CK76,"")))</f>
        <v/>
      </c>
      <c r="DI77" s="3" t="str">
        <f>IF('DATA ENTRY'!CK76="","",IF('DATA ENTRY'!N76="","",IF(AND($DF$4='DATA ENTRY'!D76),'DATA ENTRY'!N76,"")))</f>
        <v/>
      </c>
      <c r="DJ77" s="107" t="str">
        <f>IF('DATA ENTRY'!CK76="","",IF('DATA ENTRY'!O76="","",IF(AND($DF$4='DATA ENTRY'!D76),'DATA ENTRY'!O76,"")))</f>
        <v/>
      </c>
      <c r="DK77" s="3" t="str">
        <f>IF('DATA ENTRY'!CK76="","",IF('DATA ENTRY'!P76="","",IF(AND($DF$4='DATA ENTRY'!D76),'DATA ENTRY'!P76,"")))</f>
        <v/>
      </c>
      <c r="DL77" s="107" t="str">
        <f>IF('DATA ENTRY'!CK76="","",IF('DATA ENTRY'!Q76="","",IF(AND($DF$4='DATA ENTRY'!D76),'DATA ENTRY'!Q76,"")))</f>
        <v/>
      </c>
      <c r="DM77" s="3" t="str">
        <f>IF('DATA ENTRY'!CK76="","",IF('DATA ENTRY'!R76="","",IF(AND($DF$4='DATA ENTRY'!D76),'DATA ENTRY'!R76,"")))</f>
        <v/>
      </c>
      <c r="DN77" s="107" t="str">
        <f>IF('DATA ENTRY'!CK76="","",IF('DATA ENTRY'!S76="","",IF(AND($DF$4='DATA ENTRY'!D76),'DATA ENTRY'!S76,"")))</f>
        <v/>
      </c>
      <c r="DO77" s="3" t="str">
        <f>IF('DATA ENTRY'!CK76="","",IF('DATA ENTRY'!E76="","",IF(AND($DF$4='DATA ENTRY'!D76),'DATA ENTRY'!E76,"")))</f>
        <v/>
      </c>
      <c r="DP77" s="3" t="str">
        <f>IF('DATA ENTRY'!CK76="","",IF('DATA ENTRY'!D76="","",IF(AND($DF$4='DATA ENTRY'!D76),'DATA ENTRY'!D76,"")))</f>
        <v/>
      </c>
      <c r="DQ77" s="3" t="str">
        <f>IF('DATA ENTRY'!CK76="","",IF('DATA ENTRY'!W76="","",IF(AND($DF$4='DATA ENTRY'!D76),'DATA ENTRY'!W76,"")))</f>
        <v/>
      </c>
      <c r="DR77" s="3" t="str">
        <f>IF('DATA ENTRY'!CK76="","",IF('DATA ENTRY'!X76="","",IF(AND($DF$4='DATA ENTRY'!D76),'DATA ENTRY'!X76,"")))</f>
        <v/>
      </c>
      <c r="DS77" s="108" t="str">
        <f t="shared" si="27"/>
        <v/>
      </c>
      <c r="DT77" s="108" t="str">
        <f>IF('DATA ENTRY'!CK76="","",IF('DATA ENTRY'!D76="","",IF(AND($DF$4='DATA ENTRY'!D76),'DATA ENTRY'!G76,"")))</f>
        <v/>
      </c>
      <c r="DY77">
        <f t="shared" si="28"/>
        <v>0</v>
      </c>
      <c r="EB77" t="str">
        <f t="shared" si="29"/>
        <v/>
      </c>
      <c r="EC77" t="str">
        <f t="shared" si="30"/>
        <v/>
      </c>
      <c r="ED77" s="224">
        <v>71</v>
      </c>
      <c r="EE77" s="3" t="str">
        <f>IF('DATA ENTRY'!CK76="","",IF('DATA ENTRY'!B76="","",IF(AND($EF$4='DATA ENTRY'!G76,$EH$4='DATA ENTRY'!F76),'DATA ENTRY'!B76,"")))</f>
        <v/>
      </c>
      <c r="EF77" s="3" t="str">
        <f>IF('DATA ENTRY'!CK76="","",IF('DATA ENTRY'!C76="","",IF(AND($EF$4='DATA ENTRY'!G76,$EH$4='DATA ENTRY'!F76),'DATA ENTRY'!C76,"")))</f>
        <v/>
      </c>
      <c r="EG77" s="4" t="str">
        <f>IF('DATA ENTRY'!CK76="","",IF('DATA ENTRY'!I76="","",IF(AND($EF$4='DATA ENTRY'!G76,$EH$4='DATA ENTRY'!F76),'DATA ENTRY'!I76,"")))</f>
        <v/>
      </c>
      <c r="EH77" s="4" t="str">
        <f>IF('DATA ENTRY'!CK76="","",IF('DATA ENTRY'!CK76="","",IF(AND($EF$4='DATA ENTRY'!G76,$EH$4='DATA ENTRY'!F76),'DATA ENTRY'!CK76,"")))</f>
        <v/>
      </c>
      <c r="EI77" s="3" t="str">
        <f>IF('DATA ENTRY'!CK76="","",IF('DATA ENTRY'!N76="","",IF(AND($EF$4='DATA ENTRY'!G76,$EH$4='DATA ENTRY'!F76),'DATA ENTRY'!N76,"")))</f>
        <v/>
      </c>
      <c r="EJ77" s="107" t="str">
        <f>IF('DATA ENTRY'!CK76="","",IF('DATA ENTRY'!O76="","",IF(AND($EF$4='DATA ENTRY'!G76,$EH$4='DATA ENTRY'!F76),'DATA ENTRY'!O76,"")))</f>
        <v/>
      </c>
      <c r="EK77" s="3" t="str">
        <f>IF('DATA ENTRY'!CK76="","",IF('DATA ENTRY'!P76="","",IF(AND($EF$4='DATA ENTRY'!G76,$EH$4='DATA ENTRY'!F76),'DATA ENTRY'!P76,"")))</f>
        <v/>
      </c>
      <c r="EL77" s="107" t="str">
        <f>IF('DATA ENTRY'!CK76="","",IF('DATA ENTRY'!Q76="","",IF(AND($EF$4='DATA ENTRY'!G76,$EH$4='DATA ENTRY'!F76),'DATA ENTRY'!Q76,"")))</f>
        <v/>
      </c>
      <c r="EM77" s="3" t="str">
        <f>IF('DATA ENTRY'!CK76="","",IF('DATA ENTRY'!R76="","",IF(AND($EF$4='DATA ENTRY'!G76,$EH$4='DATA ENTRY'!F76),'DATA ENTRY'!R76,"")))</f>
        <v/>
      </c>
      <c r="EN77" s="107" t="str">
        <f>IF('DATA ENTRY'!CK76="","",IF('DATA ENTRY'!S76="","",IF(AND($EF$4='DATA ENTRY'!G76,$EH$4='DATA ENTRY'!F76),'DATA ENTRY'!S76,"")))</f>
        <v/>
      </c>
      <c r="EO77" s="3" t="str">
        <f>IF('DATA ENTRY'!CK76="","",IF('DATA ENTRY'!E76="","",IF(AND($EF$4='DATA ENTRY'!G76,$EH$4='DATA ENTRY'!F76),'DATA ENTRY'!E76,"")))</f>
        <v/>
      </c>
      <c r="EP77" s="3" t="str">
        <f>IF('DATA ENTRY'!CK76="","",IF('DATA ENTRY'!D76="","",IF(AND($EF$4='DATA ENTRY'!G76,$EH$4='DATA ENTRY'!F76),'DATA ENTRY'!D76,"")))</f>
        <v/>
      </c>
      <c r="EQ77" s="3" t="str">
        <f>IF('DATA ENTRY'!CK76="","",IF('DATA ENTRY'!W76="","",IF(AND($EF$4='DATA ENTRY'!G76,$EH$4='DATA ENTRY'!F76),'DATA ENTRY'!W76,"")))</f>
        <v/>
      </c>
      <c r="ER77" s="3" t="str">
        <f>IF('DATA ENTRY'!CK76="","",IF('DATA ENTRY'!X76="","",IF(AND($EF$4='DATA ENTRY'!G76,$EH$4='DATA ENTRY'!F76),'DATA ENTRY'!X76,"")))</f>
        <v/>
      </c>
      <c r="ES77" s="108" t="str">
        <f t="shared" si="31"/>
        <v/>
      </c>
      <c r="ET77" s="108" t="str">
        <f>IF('DATA ENTRY'!CK76="","",IF('DATA ENTRY'!D76="","",IF(AND($EF$4='DATA ENTRY'!G76,$EH$4='DATA ENTRY'!F76),'DATA ENTRY'!G76,"")))</f>
        <v/>
      </c>
      <c r="EY77">
        <f t="shared" si="32"/>
        <v>0</v>
      </c>
    </row>
    <row r="78" spans="1:155">
      <c r="A78" t="str">
        <f>IF(S78=0,"",1+(MAX($A$7:A77)))</f>
        <v/>
      </c>
      <c r="B78" s="224">
        <v>72</v>
      </c>
      <c r="C78" s="3" t="str">
        <f>IF('DATA ENTRY'!CK77="","",IF('DATA ENTRY'!B77="","",IF($D$4="All Post",'DATA ENTRY'!B77,IF(AND($D$4='DATA ENTRY'!CK77),'DATA ENTRY'!B77,""))))</f>
        <v/>
      </c>
      <c r="D78" s="3" t="str">
        <f>IF('DATA ENTRY'!CK77="","",IF('DATA ENTRY'!C77="","",IF($D$4="All Post",'DATA ENTRY'!C77,IF(AND($D$4='DATA ENTRY'!CK77),'DATA ENTRY'!C77,""))))</f>
        <v/>
      </c>
      <c r="E78" s="4" t="str">
        <f>IF('DATA ENTRY'!CK77="","",IF('DATA ENTRY'!I77="","",IF($D$4="All Post",'DATA ENTRY'!I77,IF(AND($D$4='DATA ENTRY'!CK77),'DATA ENTRY'!I77,""))))</f>
        <v/>
      </c>
      <c r="F78" s="4" t="str">
        <f>IF('DATA ENTRY'!CK77="","",IF('DATA ENTRY'!CK77="","",IF($D$4="All Post",'DATA ENTRY'!CK77,IF(AND($D$4='DATA ENTRY'!CK77),'DATA ENTRY'!CK77,""))))</f>
        <v/>
      </c>
      <c r="G78" s="3" t="str">
        <f>IF('DATA ENTRY'!CK77="","",IF('DATA ENTRY'!N77="","",IF($D$4="All Post",'DATA ENTRY'!N77,IF(AND($D$4='DATA ENTRY'!CK77),'DATA ENTRY'!N77,""))))</f>
        <v/>
      </c>
      <c r="H78" s="107" t="str">
        <f>IF('DATA ENTRY'!CK77="","",IF('DATA ENTRY'!O77="","",IF($D$4="All Post",'DATA ENTRY'!O77,IF(AND($D$4='DATA ENTRY'!CK77),'DATA ENTRY'!O77,""))))</f>
        <v/>
      </c>
      <c r="I78" s="3" t="str">
        <f>IF('DATA ENTRY'!CK77="","",IF('DATA ENTRY'!P77="","",IF($D$4="All Post",'DATA ENTRY'!P77,IF(AND($D$4='DATA ENTRY'!CK77),'DATA ENTRY'!P77,""))))</f>
        <v/>
      </c>
      <c r="J78" s="107" t="str">
        <f>IF('DATA ENTRY'!CK77="","",IF('DATA ENTRY'!Q77="","",IF($D$4="All Post",'DATA ENTRY'!Q77,IF(AND($D$4='DATA ENTRY'!CK77),'DATA ENTRY'!Q77,""))))</f>
        <v/>
      </c>
      <c r="K78" s="3" t="str">
        <f>IF('DATA ENTRY'!CK77="","",IF('DATA ENTRY'!R77="","",IF($D$4="All Post",'DATA ENTRY'!R77,IF(AND($D$4='DATA ENTRY'!CK77),'DATA ENTRY'!R77,""))))</f>
        <v/>
      </c>
      <c r="L78" s="3" t="str">
        <f>IF('DATA ENTRY'!CK77="","",IF('DATA ENTRY'!S77="","",IF($D$4="All Post",'DATA ENTRY'!S77,IF(AND($D$4='DATA ENTRY'!CK77),'DATA ENTRY'!S77,""))))</f>
        <v/>
      </c>
      <c r="M78" s="3" t="str">
        <f>IF('DATA ENTRY'!CK77="","",IF('DATA ENTRY'!E77="","",IF($D$4="All Post",'DATA ENTRY'!E77,IF(AND($D$4='DATA ENTRY'!CK77),'DATA ENTRY'!E77,""))))</f>
        <v/>
      </c>
      <c r="N78" s="3" t="str">
        <f>IF('DATA ENTRY'!CK77="","",IF('DATA ENTRY'!W77="","",IF($D$4="All Post",'DATA ENTRY'!W77,IF(AND($D$4='DATA ENTRY'!CK77),'DATA ENTRY'!W77,""))))</f>
        <v/>
      </c>
      <c r="O78" s="3" t="str">
        <f>IF('DATA ENTRY'!CK77="","",IF('DATA ENTRY'!X77="","",IF($D$4="All Post",'DATA ENTRY'!X77,IF(AND($D$4='DATA ENTRY'!CK77),'DATA ENTRY'!X77,""))))</f>
        <v/>
      </c>
      <c r="P78" s="3" t="str">
        <f>IF('DATA ENTRY'!CK77="","",IF('DATA ENTRY'!G77="","",IF($D$4="All Post",'DATA ENTRY'!G77,IF(AND($D$4='DATA ENTRY'!CK77),'DATA ENTRY'!G77,""))))</f>
        <v/>
      </c>
      <c r="S78">
        <f t="shared" si="19"/>
        <v>0</v>
      </c>
      <c r="T78" t="str">
        <f t="shared" si="20"/>
        <v/>
      </c>
      <c r="BZ78" t="str">
        <f t="shared" si="21"/>
        <v/>
      </c>
      <c r="CA78" t="str">
        <f t="shared" si="22"/>
        <v/>
      </c>
      <c r="CB78" s="224">
        <v>72</v>
      </c>
      <c r="CC78" s="3" t="str">
        <f>IF('DATA ENTRY'!CK77="","",IF('DATA ENTRY'!B77="","",IF(AND($CD$4='DATA ENTRY'!CK77,$CG$4='DATA ENTRY'!D77),'DATA ENTRY'!B77,"")))</f>
        <v/>
      </c>
      <c r="CD78" s="3" t="str">
        <f>IF('DATA ENTRY'!CK77="","",IF('DATA ENTRY'!C77="","",IF(AND($CD$4='DATA ENTRY'!CK77,$CG$4='DATA ENTRY'!D77),'DATA ENTRY'!C77,"")))</f>
        <v/>
      </c>
      <c r="CE78" s="4" t="str">
        <f>IF('DATA ENTRY'!CK77="","",IF('DATA ENTRY'!I77="","",IF(AND($CD$4='DATA ENTRY'!CK77,$CG$4='DATA ENTRY'!D77),'DATA ENTRY'!I77,"")))</f>
        <v/>
      </c>
      <c r="CF78" s="4" t="str">
        <f>IF('DATA ENTRY'!CK77="","",IF('DATA ENTRY'!CK77="","",IF(AND($CD$4='DATA ENTRY'!CK77,$CG$4='DATA ENTRY'!D77),'DATA ENTRY'!CK77,"")))</f>
        <v/>
      </c>
      <c r="CG78" s="3" t="str">
        <f>IF('DATA ENTRY'!CK77="","",IF('DATA ENTRY'!N77="","",IF(AND($CD$4='DATA ENTRY'!CK77,$CG$4='DATA ENTRY'!D77),'DATA ENTRY'!N77,"")))</f>
        <v/>
      </c>
      <c r="CH78" s="107" t="str">
        <f>IF('DATA ENTRY'!CK77="","",IF('DATA ENTRY'!O77="","",IF(AND($CD$4='DATA ENTRY'!CK77,$CG$4='DATA ENTRY'!D77),'DATA ENTRY'!O77,"")))</f>
        <v/>
      </c>
      <c r="CI78" s="3" t="str">
        <f>IF('DATA ENTRY'!CK77="","",IF('DATA ENTRY'!P77="","",IF(AND($CD$4='DATA ENTRY'!CK77,$CG$4='DATA ENTRY'!D77),'DATA ENTRY'!P77,"")))</f>
        <v/>
      </c>
      <c r="CJ78" s="107" t="str">
        <f>IF('DATA ENTRY'!CK77="","",IF('DATA ENTRY'!Q77="","",IF(AND($CD$4='DATA ENTRY'!CK77,$CG$4='DATA ENTRY'!D77),'DATA ENTRY'!Q77,"")))</f>
        <v/>
      </c>
      <c r="CK78" s="3" t="str">
        <f>IF('DATA ENTRY'!CK77="","",IF('DATA ENTRY'!R77="","",IF(AND($CD$4='DATA ENTRY'!CK77,$CG$4='DATA ENTRY'!D77),'DATA ENTRY'!R77,"")))</f>
        <v/>
      </c>
      <c r="CL78" s="3" t="str">
        <f>IF('DATA ENTRY'!CK77="","",IF('DATA ENTRY'!S77="","",IF(AND($CD$4='DATA ENTRY'!CK77,$CG$4='DATA ENTRY'!D77),'DATA ENTRY'!S77,"")))</f>
        <v/>
      </c>
      <c r="CM78" s="3" t="str">
        <f>IF('DATA ENTRY'!CK77="","",IF('DATA ENTRY'!E77="","",IF(AND($CD$4='DATA ENTRY'!CK77,$CG$4='DATA ENTRY'!D77),'DATA ENTRY'!E77,"")))</f>
        <v/>
      </c>
      <c r="CN78" s="3" t="str">
        <f>IF('DATA ENTRY'!CK77="","",IF('DATA ENTRY'!W77="","",IF(AND($CD$4='DATA ENTRY'!CK77,$CG$4='DATA ENTRY'!D77),'DATA ENTRY'!W77,"")))</f>
        <v/>
      </c>
      <c r="CO78" s="3" t="str">
        <f>IF('DATA ENTRY'!CK77="","",IF('DATA ENTRY'!X77="","",IF(AND($CD$4='DATA ENTRY'!CK77,$CG$4='DATA ENTRY'!D77),'DATA ENTRY'!X77,"")))</f>
        <v/>
      </c>
      <c r="CP78" s="108" t="str">
        <f t="shared" si="23"/>
        <v/>
      </c>
      <c r="CQ78" s="108" t="str">
        <f>IF('DATA ENTRY'!CK77="","",IF('DATA ENTRY'!G77="","",IF(AND($CD$4='DATA ENTRY'!CK77,$CG$4='DATA ENTRY'!D77),'DATA ENTRY'!G77,"")))</f>
        <v/>
      </c>
      <c r="CR78" s="230" t="str">
        <f>IF('DATA ENTRY'!CK77="","",IF('DATA ENTRY'!D77="","",IF(AND($CD$4='DATA ENTRY'!CK77,$CG$4='DATA ENTRY'!D77),'DATA ENTRY'!D77,"")))</f>
        <v/>
      </c>
      <c r="CS78">
        <f t="shared" si="24"/>
        <v>0</v>
      </c>
      <c r="CT78">
        <f t="shared" si="25"/>
        <v>0</v>
      </c>
      <c r="CV78" s="139"/>
      <c r="CX78">
        <f t="shared" si="26"/>
        <v>0</v>
      </c>
      <c r="DB78" t="str">
        <f t="shared" si="33"/>
        <v/>
      </c>
      <c r="DC78" t="str">
        <f t="shared" si="34"/>
        <v/>
      </c>
      <c r="DD78" s="224">
        <v>72</v>
      </c>
      <c r="DE78" s="3" t="str">
        <f>IF('DATA ENTRY'!CK77="","",IF('DATA ENTRY'!B77="","",IF(AND($DF$4='DATA ENTRY'!D77),'DATA ENTRY'!B77,"")))</f>
        <v/>
      </c>
      <c r="DF78" s="3" t="str">
        <f>IF('DATA ENTRY'!CK77="","",IF('DATA ENTRY'!C77="","",IF(AND($DF$4='DATA ENTRY'!D77),'DATA ENTRY'!C77,"")))</f>
        <v/>
      </c>
      <c r="DG78" s="4" t="str">
        <f>IF('DATA ENTRY'!CK77="","",IF('DATA ENTRY'!I77="","",IF(AND($DF$4='DATA ENTRY'!D77),'DATA ENTRY'!I77,"")))</f>
        <v/>
      </c>
      <c r="DH78" s="4" t="str">
        <f>IF('DATA ENTRY'!CK77="","",IF('DATA ENTRY'!CK77="","",IF(AND($DF$4='DATA ENTRY'!D77),'DATA ENTRY'!CK77,"")))</f>
        <v/>
      </c>
      <c r="DI78" s="3" t="str">
        <f>IF('DATA ENTRY'!CK77="","",IF('DATA ENTRY'!N77="","",IF(AND($DF$4='DATA ENTRY'!D77),'DATA ENTRY'!N77,"")))</f>
        <v/>
      </c>
      <c r="DJ78" s="107" t="str">
        <f>IF('DATA ENTRY'!CK77="","",IF('DATA ENTRY'!O77="","",IF(AND($DF$4='DATA ENTRY'!D77),'DATA ENTRY'!O77,"")))</f>
        <v/>
      </c>
      <c r="DK78" s="3" t="str">
        <f>IF('DATA ENTRY'!CK77="","",IF('DATA ENTRY'!P77="","",IF(AND($DF$4='DATA ENTRY'!D77),'DATA ENTRY'!P77,"")))</f>
        <v/>
      </c>
      <c r="DL78" s="107" t="str">
        <f>IF('DATA ENTRY'!CK77="","",IF('DATA ENTRY'!Q77="","",IF(AND($DF$4='DATA ENTRY'!D77),'DATA ENTRY'!Q77,"")))</f>
        <v/>
      </c>
      <c r="DM78" s="3" t="str">
        <f>IF('DATA ENTRY'!CK77="","",IF('DATA ENTRY'!R77="","",IF(AND($DF$4='DATA ENTRY'!D77),'DATA ENTRY'!R77,"")))</f>
        <v/>
      </c>
      <c r="DN78" s="107" t="str">
        <f>IF('DATA ENTRY'!CK77="","",IF('DATA ENTRY'!S77="","",IF(AND($DF$4='DATA ENTRY'!D77),'DATA ENTRY'!S77,"")))</f>
        <v/>
      </c>
      <c r="DO78" s="3" t="str">
        <f>IF('DATA ENTRY'!CK77="","",IF('DATA ENTRY'!E77="","",IF(AND($DF$4='DATA ENTRY'!D77),'DATA ENTRY'!E77,"")))</f>
        <v/>
      </c>
      <c r="DP78" s="3" t="str">
        <f>IF('DATA ENTRY'!CK77="","",IF('DATA ENTRY'!D77="","",IF(AND($DF$4='DATA ENTRY'!D77),'DATA ENTRY'!D77,"")))</f>
        <v/>
      </c>
      <c r="DQ78" s="3" t="str">
        <f>IF('DATA ENTRY'!CK77="","",IF('DATA ENTRY'!W77="","",IF(AND($DF$4='DATA ENTRY'!D77),'DATA ENTRY'!W77,"")))</f>
        <v/>
      </c>
      <c r="DR78" s="3" t="str">
        <f>IF('DATA ENTRY'!CK77="","",IF('DATA ENTRY'!X77="","",IF(AND($DF$4='DATA ENTRY'!D77),'DATA ENTRY'!X77,"")))</f>
        <v/>
      </c>
      <c r="DS78" s="108" t="str">
        <f t="shared" si="27"/>
        <v/>
      </c>
      <c r="DT78" s="108" t="str">
        <f>IF('DATA ENTRY'!CK77="","",IF('DATA ENTRY'!D77="","",IF(AND($DF$4='DATA ENTRY'!D77),'DATA ENTRY'!G77,"")))</f>
        <v/>
      </c>
      <c r="DY78">
        <f t="shared" si="28"/>
        <v>0</v>
      </c>
      <c r="EB78" t="str">
        <f t="shared" si="29"/>
        <v/>
      </c>
      <c r="EC78" t="str">
        <f t="shared" si="30"/>
        <v/>
      </c>
      <c r="ED78" s="224">
        <v>72</v>
      </c>
      <c r="EE78" s="3" t="str">
        <f>IF('DATA ENTRY'!CK77="","",IF('DATA ENTRY'!B77="","",IF(AND($EF$4='DATA ENTRY'!G77,$EH$4='DATA ENTRY'!F77),'DATA ENTRY'!B77,"")))</f>
        <v/>
      </c>
      <c r="EF78" s="3" t="str">
        <f>IF('DATA ENTRY'!CK77="","",IF('DATA ENTRY'!C77="","",IF(AND($EF$4='DATA ENTRY'!G77,$EH$4='DATA ENTRY'!F77),'DATA ENTRY'!C77,"")))</f>
        <v/>
      </c>
      <c r="EG78" s="4" t="str">
        <f>IF('DATA ENTRY'!CK77="","",IF('DATA ENTRY'!I77="","",IF(AND($EF$4='DATA ENTRY'!G77,$EH$4='DATA ENTRY'!F77),'DATA ENTRY'!I77,"")))</f>
        <v/>
      </c>
      <c r="EH78" s="4" t="str">
        <f>IF('DATA ENTRY'!CK77="","",IF('DATA ENTRY'!CK77="","",IF(AND($EF$4='DATA ENTRY'!G77,$EH$4='DATA ENTRY'!F77),'DATA ENTRY'!CK77,"")))</f>
        <v/>
      </c>
      <c r="EI78" s="3" t="str">
        <f>IF('DATA ENTRY'!CK77="","",IF('DATA ENTRY'!N77="","",IF(AND($EF$4='DATA ENTRY'!G77,$EH$4='DATA ENTRY'!F77),'DATA ENTRY'!N77,"")))</f>
        <v/>
      </c>
      <c r="EJ78" s="107" t="str">
        <f>IF('DATA ENTRY'!CK77="","",IF('DATA ENTRY'!O77="","",IF(AND($EF$4='DATA ENTRY'!G77,$EH$4='DATA ENTRY'!F77),'DATA ENTRY'!O77,"")))</f>
        <v/>
      </c>
      <c r="EK78" s="3" t="str">
        <f>IF('DATA ENTRY'!CK77="","",IF('DATA ENTRY'!P77="","",IF(AND($EF$4='DATA ENTRY'!G77,$EH$4='DATA ENTRY'!F77),'DATA ENTRY'!P77,"")))</f>
        <v/>
      </c>
      <c r="EL78" s="107" t="str">
        <f>IF('DATA ENTRY'!CK77="","",IF('DATA ENTRY'!Q77="","",IF(AND($EF$4='DATA ENTRY'!G77,$EH$4='DATA ENTRY'!F77),'DATA ENTRY'!Q77,"")))</f>
        <v/>
      </c>
      <c r="EM78" s="3" t="str">
        <f>IF('DATA ENTRY'!CK77="","",IF('DATA ENTRY'!R77="","",IF(AND($EF$4='DATA ENTRY'!G77,$EH$4='DATA ENTRY'!F77),'DATA ENTRY'!R77,"")))</f>
        <v/>
      </c>
      <c r="EN78" s="107" t="str">
        <f>IF('DATA ENTRY'!CK77="","",IF('DATA ENTRY'!S77="","",IF(AND($EF$4='DATA ENTRY'!G77,$EH$4='DATA ENTRY'!F77),'DATA ENTRY'!S77,"")))</f>
        <v/>
      </c>
      <c r="EO78" s="3" t="str">
        <f>IF('DATA ENTRY'!CK77="","",IF('DATA ENTRY'!E77="","",IF(AND($EF$4='DATA ENTRY'!G77,$EH$4='DATA ENTRY'!F77),'DATA ENTRY'!E77,"")))</f>
        <v/>
      </c>
      <c r="EP78" s="3" t="str">
        <f>IF('DATA ENTRY'!CK77="","",IF('DATA ENTRY'!D77="","",IF(AND($EF$4='DATA ENTRY'!G77,$EH$4='DATA ENTRY'!F77),'DATA ENTRY'!D77,"")))</f>
        <v/>
      </c>
      <c r="EQ78" s="3" t="str">
        <f>IF('DATA ENTRY'!CK77="","",IF('DATA ENTRY'!W77="","",IF(AND($EF$4='DATA ENTRY'!G77,$EH$4='DATA ENTRY'!F77),'DATA ENTRY'!W77,"")))</f>
        <v/>
      </c>
      <c r="ER78" s="3" t="str">
        <f>IF('DATA ENTRY'!CK77="","",IF('DATA ENTRY'!X77="","",IF(AND($EF$4='DATA ENTRY'!G77,$EH$4='DATA ENTRY'!F77),'DATA ENTRY'!X77,"")))</f>
        <v/>
      </c>
      <c r="ES78" s="108" t="str">
        <f t="shared" si="31"/>
        <v/>
      </c>
      <c r="ET78" s="108" t="str">
        <f>IF('DATA ENTRY'!CK77="","",IF('DATA ENTRY'!D77="","",IF(AND($EF$4='DATA ENTRY'!G77,$EH$4='DATA ENTRY'!F77),'DATA ENTRY'!G77,"")))</f>
        <v/>
      </c>
      <c r="EY78">
        <f t="shared" si="32"/>
        <v>0</v>
      </c>
    </row>
    <row r="79" spans="1:155">
      <c r="A79" t="str">
        <f>IF(S79=0,"",1+(MAX($A$7:A78)))</f>
        <v/>
      </c>
      <c r="B79" s="224">
        <v>73</v>
      </c>
      <c r="C79" s="3" t="str">
        <f>IF('DATA ENTRY'!CK78="","",IF('DATA ENTRY'!B78="","",IF($D$4="All Post",'DATA ENTRY'!B78,IF(AND($D$4='DATA ENTRY'!CK78),'DATA ENTRY'!B78,""))))</f>
        <v/>
      </c>
      <c r="D79" s="3" t="str">
        <f>IF('DATA ENTRY'!CK78="","",IF('DATA ENTRY'!C78="","",IF($D$4="All Post",'DATA ENTRY'!C78,IF(AND($D$4='DATA ENTRY'!CK78),'DATA ENTRY'!C78,""))))</f>
        <v/>
      </c>
      <c r="E79" s="4" t="str">
        <f>IF('DATA ENTRY'!CK78="","",IF('DATA ENTRY'!I78="","",IF($D$4="All Post",'DATA ENTRY'!I78,IF(AND($D$4='DATA ENTRY'!CK78),'DATA ENTRY'!I78,""))))</f>
        <v/>
      </c>
      <c r="F79" s="4" t="str">
        <f>IF('DATA ENTRY'!CK78="","",IF('DATA ENTRY'!CK78="","",IF($D$4="All Post",'DATA ENTRY'!CK78,IF(AND($D$4='DATA ENTRY'!CK78),'DATA ENTRY'!CK78,""))))</f>
        <v/>
      </c>
      <c r="G79" s="3" t="str">
        <f>IF('DATA ENTRY'!CK78="","",IF('DATA ENTRY'!N78="","",IF($D$4="All Post",'DATA ENTRY'!N78,IF(AND($D$4='DATA ENTRY'!CK78),'DATA ENTRY'!N78,""))))</f>
        <v/>
      </c>
      <c r="H79" s="107" t="str">
        <f>IF('DATA ENTRY'!CK78="","",IF('DATA ENTRY'!O78="","",IF($D$4="All Post",'DATA ENTRY'!O78,IF(AND($D$4='DATA ENTRY'!CK78),'DATA ENTRY'!O78,""))))</f>
        <v/>
      </c>
      <c r="I79" s="3" t="str">
        <f>IF('DATA ENTRY'!CK78="","",IF('DATA ENTRY'!P78="","",IF($D$4="All Post",'DATA ENTRY'!P78,IF(AND($D$4='DATA ENTRY'!CK78),'DATA ENTRY'!P78,""))))</f>
        <v/>
      </c>
      <c r="J79" s="107" t="str">
        <f>IF('DATA ENTRY'!CK78="","",IF('DATA ENTRY'!Q78="","",IF($D$4="All Post",'DATA ENTRY'!Q78,IF(AND($D$4='DATA ENTRY'!CK78),'DATA ENTRY'!Q78,""))))</f>
        <v/>
      </c>
      <c r="K79" s="3" t="str">
        <f>IF('DATA ENTRY'!CK78="","",IF('DATA ENTRY'!R78="","",IF($D$4="All Post",'DATA ENTRY'!R78,IF(AND($D$4='DATA ENTRY'!CK78),'DATA ENTRY'!R78,""))))</f>
        <v/>
      </c>
      <c r="L79" s="3" t="str">
        <f>IF('DATA ENTRY'!CK78="","",IF('DATA ENTRY'!S78="","",IF($D$4="All Post",'DATA ENTRY'!S78,IF(AND($D$4='DATA ENTRY'!CK78),'DATA ENTRY'!S78,""))))</f>
        <v/>
      </c>
      <c r="M79" s="3" t="str">
        <f>IF('DATA ENTRY'!CK78="","",IF('DATA ENTRY'!E78="","",IF($D$4="All Post",'DATA ENTRY'!E78,IF(AND($D$4='DATA ENTRY'!CK78),'DATA ENTRY'!E78,""))))</f>
        <v/>
      </c>
      <c r="N79" s="3" t="str">
        <f>IF('DATA ENTRY'!CK78="","",IF('DATA ENTRY'!W78="","",IF($D$4="All Post",'DATA ENTRY'!W78,IF(AND($D$4='DATA ENTRY'!CK78),'DATA ENTRY'!W78,""))))</f>
        <v/>
      </c>
      <c r="O79" s="3" t="str">
        <f>IF('DATA ENTRY'!CK78="","",IF('DATA ENTRY'!X78="","",IF($D$4="All Post",'DATA ENTRY'!X78,IF(AND($D$4='DATA ENTRY'!CK78),'DATA ENTRY'!X78,""))))</f>
        <v/>
      </c>
      <c r="P79" s="3" t="str">
        <f>IF('DATA ENTRY'!CK78="","",IF('DATA ENTRY'!G78="","",IF($D$4="All Post",'DATA ENTRY'!G78,IF(AND($D$4='DATA ENTRY'!CK78),'DATA ENTRY'!G78,""))))</f>
        <v/>
      </c>
      <c r="S79">
        <f t="shared" si="19"/>
        <v>0</v>
      </c>
      <c r="T79" t="str">
        <f t="shared" si="20"/>
        <v/>
      </c>
      <c r="BZ79" t="str">
        <f t="shared" si="21"/>
        <v/>
      </c>
      <c r="CA79" t="str">
        <f t="shared" si="22"/>
        <v/>
      </c>
      <c r="CB79" s="224">
        <v>73</v>
      </c>
      <c r="CC79" s="3" t="str">
        <f>IF('DATA ENTRY'!CK78="","",IF('DATA ENTRY'!B78="","",IF(AND($CD$4='DATA ENTRY'!CK78,$CG$4='DATA ENTRY'!D78),'DATA ENTRY'!B78,"")))</f>
        <v/>
      </c>
      <c r="CD79" s="3" t="str">
        <f>IF('DATA ENTRY'!CK78="","",IF('DATA ENTRY'!C78="","",IF(AND($CD$4='DATA ENTRY'!CK78,$CG$4='DATA ENTRY'!D78),'DATA ENTRY'!C78,"")))</f>
        <v/>
      </c>
      <c r="CE79" s="4" t="str">
        <f>IF('DATA ENTRY'!CK78="","",IF('DATA ENTRY'!I78="","",IF(AND($CD$4='DATA ENTRY'!CK78,$CG$4='DATA ENTRY'!D78),'DATA ENTRY'!I78,"")))</f>
        <v/>
      </c>
      <c r="CF79" s="4" t="str">
        <f>IF('DATA ENTRY'!CK78="","",IF('DATA ENTRY'!CK78="","",IF(AND($CD$4='DATA ENTRY'!CK78,$CG$4='DATA ENTRY'!D78),'DATA ENTRY'!CK78,"")))</f>
        <v/>
      </c>
      <c r="CG79" s="3" t="str">
        <f>IF('DATA ENTRY'!CK78="","",IF('DATA ENTRY'!N78="","",IF(AND($CD$4='DATA ENTRY'!CK78,$CG$4='DATA ENTRY'!D78),'DATA ENTRY'!N78,"")))</f>
        <v/>
      </c>
      <c r="CH79" s="107" t="str">
        <f>IF('DATA ENTRY'!CK78="","",IF('DATA ENTRY'!O78="","",IF(AND($CD$4='DATA ENTRY'!CK78,$CG$4='DATA ENTRY'!D78),'DATA ENTRY'!O78,"")))</f>
        <v/>
      </c>
      <c r="CI79" s="3" t="str">
        <f>IF('DATA ENTRY'!CK78="","",IF('DATA ENTRY'!P78="","",IF(AND($CD$4='DATA ENTRY'!CK78,$CG$4='DATA ENTRY'!D78),'DATA ENTRY'!P78,"")))</f>
        <v/>
      </c>
      <c r="CJ79" s="107" t="str">
        <f>IF('DATA ENTRY'!CK78="","",IF('DATA ENTRY'!Q78="","",IF(AND($CD$4='DATA ENTRY'!CK78,$CG$4='DATA ENTRY'!D78),'DATA ENTRY'!Q78,"")))</f>
        <v/>
      </c>
      <c r="CK79" s="3" t="str">
        <f>IF('DATA ENTRY'!CK78="","",IF('DATA ENTRY'!R78="","",IF(AND($CD$4='DATA ENTRY'!CK78,$CG$4='DATA ENTRY'!D78),'DATA ENTRY'!R78,"")))</f>
        <v/>
      </c>
      <c r="CL79" s="3" t="str">
        <f>IF('DATA ENTRY'!CK78="","",IF('DATA ENTRY'!S78="","",IF(AND($CD$4='DATA ENTRY'!CK78,$CG$4='DATA ENTRY'!D78),'DATA ENTRY'!S78,"")))</f>
        <v/>
      </c>
      <c r="CM79" s="3" t="str">
        <f>IF('DATA ENTRY'!CK78="","",IF('DATA ENTRY'!E78="","",IF(AND($CD$4='DATA ENTRY'!CK78,$CG$4='DATA ENTRY'!D78),'DATA ENTRY'!E78,"")))</f>
        <v/>
      </c>
      <c r="CN79" s="3" t="str">
        <f>IF('DATA ENTRY'!CK78="","",IF('DATA ENTRY'!W78="","",IF(AND($CD$4='DATA ENTRY'!CK78,$CG$4='DATA ENTRY'!D78),'DATA ENTRY'!W78,"")))</f>
        <v/>
      </c>
      <c r="CO79" s="3" t="str">
        <f>IF('DATA ENTRY'!CK78="","",IF('DATA ENTRY'!X78="","",IF(AND($CD$4='DATA ENTRY'!CK78,$CG$4='DATA ENTRY'!D78),'DATA ENTRY'!X78,"")))</f>
        <v/>
      </c>
      <c r="CP79" s="108" t="str">
        <f t="shared" si="23"/>
        <v/>
      </c>
      <c r="CQ79" s="108" t="str">
        <f>IF('DATA ENTRY'!CK78="","",IF('DATA ENTRY'!G78="","",IF(AND($CD$4='DATA ENTRY'!CK78,$CG$4='DATA ENTRY'!D78),'DATA ENTRY'!G78,"")))</f>
        <v/>
      </c>
      <c r="CR79" s="230" t="str">
        <f>IF('DATA ENTRY'!CK78="","",IF('DATA ENTRY'!D78="","",IF(AND($CD$4='DATA ENTRY'!CK78,$CG$4='DATA ENTRY'!D78),'DATA ENTRY'!D78,"")))</f>
        <v/>
      </c>
      <c r="CS79">
        <f t="shared" si="24"/>
        <v>0</v>
      </c>
      <c r="CT79">
        <f t="shared" si="25"/>
        <v>0</v>
      </c>
      <c r="CV79" s="139"/>
      <c r="CX79">
        <f t="shared" si="26"/>
        <v>0</v>
      </c>
      <c r="DB79" t="str">
        <f t="shared" si="33"/>
        <v/>
      </c>
      <c r="DC79" t="str">
        <f t="shared" si="34"/>
        <v/>
      </c>
      <c r="DD79" s="224">
        <v>73</v>
      </c>
      <c r="DE79" s="3" t="str">
        <f>IF('DATA ENTRY'!CK78="","",IF('DATA ENTRY'!B78="","",IF(AND($DF$4='DATA ENTRY'!D78),'DATA ENTRY'!B78,"")))</f>
        <v/>
      </c>
      <c r="DF79" s="3" t="str">
        <f>IF('DATA ENTRY'!CK78="","",IF('DATA ENTRY'!C78="","",IF(AND($DF$4='DATA ENTRY'!D78),'DATA ENTRY'!C78,"")))</f>
        <v/>
      </c>
      <c r="DG79" s="4" t="str">
        <f>IF('DATA ENTRY'!CK78="","",IF('DATA ENTRY'!I78="","",IF(AND($DF$4='DATA ENTRY'!D78),'DATA ENTRY'!I78,"")))</f>
        <v/>
      </c>
      <c r="DH79" s="4" t="str">
        <f>IF('DATA ENTRY'!CK78="","",IF('DATA ENTRY'!CK78="","",IF(AND($DF$4='DATA ENTRY'!D78),'DATA ENTRY'!CK78,"")))</f>
        <v/>
      </c>
      <c r="DI79" s="3" t="str">
        <f>IF('DATA ENTRY'!CK78="","",IF('DATA ENTRY'!N78="","",IF(AND($DF$4='DATA ENTRY'!D78),'DATA ENTRY'!N78,"")))</f>
        <v/>
      </c>
      <c r="DJ79" s="107" t="str">
        <f>IF('DATA ENTRY'!CK78="","",IF('DATA ENTRY'!O78="","",IF(AND($DF$4='DATA ENTRY'!D78),'DATA ENTRY'!O78,"")))</f>
        <v/>
      </c>
      <c r="DK79" s="3" t="str">
        <f>IF('DATA ENTRY'!CK78="","",IF('DATA ENTRY'!P78="","",IF(AND($DF$4='DATA ENTRY'!D78),'DATA ENTRY'!P78,"")))</f>
        <v/>
      </c>
      <c r="DL79" s="107" t="str">
        <f>IF('DATA ENTRY'!CK78="","",IF('DATA ENTRY'!Q78="","",IF(AND($DF$4='DATA ENTRY'!D78),'DATA ENTRY'!Q78,"")))</f>
        <v/>
      </c>
      <c r="DM79" s="3" t="str">
        <f>IF('DATA ENTRY'!CK78="","",IF('DATA ENTRY'!R78="","",IF(AND($DF$4='DATA ENTRY'!D78),'DATA ENTRY'!R78,"")))</f>
        <v/>
      </c>
      <c r="DN79" s="107" t="str">
        <f>IF('DATA ENTRY'!CK78="","",IF('DATA ENTRY'!S78="","",IF(AND($DF$4='DATA ENTRY'!D78),'DATA ENTRY'!S78,"")))</f>
        <v/>
      </c>
      <c r="DO79" s="3" t="str">
        <f>IF('DATA ENTRY'!CK78="","",IF('DATA ENTRY'!E78="","",IF(AND($DF$4='DATA ENTRY'!D78),'DATA ENTRY'!E78,"")))</f>
        <v/>
      </c>
      <c r="DP79" s="3" t="str">
        <f>IF('DATA ENTRY'!CK78="","",IF('DATA ENTRY'!D78="","",IF(AND($DF$4='DATA ENTRY'!D78),'DATA ENTRY'!D78,"")))</f>
        <v/>
      </c>
      <c r="DQ79" s="3" t="str">
        <f>IF('DATA ENTRY'!CK78="","",IF('DATA ENTRY'!W78="","",IF(AND($DF$4='DATA ENTRY'!D78),'DATA ENTRY'!W78,"")))</f>
        <v/>
      </c>
      <c r="DR79" s="3" t="str">
        <f>IF('DATA ENTRY'!CK78="","",IF('DATA ENTRY'!X78="","",IF(AND($DF$4='DATA ENTRY'!D78),'DATA ENTRY'!X78,"")))</f>
        <v/>
      </c>
      <c r="DS79" s="108" t="str">
        <f t="shared" si="27"/>
        <v/>
      </c>
      <c r="DT79" s="108" t="str">
        <f>IF('DATA ENTRY'!CK78="","",IF('DATA ENTRY'!D78="","",IF(AND($DF$4='DATA ENTRY'!D78),'DATA ENTRY'!G78,"")))</f>
        <v/>
      </c>
      <c r="DY79">
        <f t="shared" si="28"/>
        <v>0</v>
      </c>
      <c r="EB79" t="str">
        <f t="shared" si="29"/>
        <v/>
      </c>
      <c r="EC79" t="str">
        <f t="shared" si="30"/>
        <v/>
      </c>
      <c r="ED79" s="224">
        <v>73</v>
      </c>
      <c r="EE79" s="3" t="str">
        <f>IF('DATA ENTRY'!CK78="","",IF('DATA ENTRY'!B78="","",IF(AND($EF$4='DATA ENTRY'!G78,$EH$4='DATA ENTRY'!F78),'DATA ENTRY'!B78,"")))</f>
        <v/>
      </c>
      <c r="EF79" s="3" t="str">
        <f>IF('DATA ENTRY'!CK78="","",IF('DATA ENTRY'!C78="","",IF(AND($EF$4='DATA ENTRY'!G78,$EH$4='DATA ENTRY'!F78),'DATA ENTRY'!C78,"")))</f>
        <v/>
      </c>
      <c r="EG79" s="4" t="str">
        <f>IF('DATA ENTRY'!CK78="","",IF('DATA ENTRY'!I78="","",IF(AND($EF$4='DATA ENTRY'!G78,$EH$4='DATA ENTRY'!F78),'DATA ENTRY'!I78,"")))</f>
        <v/>
      </c>
      <c r="EH79" s="4" t="str">
        <f>IF('DATA ENTRY'!CK78="","",IF('DATA ENTRY'!CK78="","",IF(AND($EF$4='DATA ENTRY'!G78,$EH$4='DATA ENTRY'!F78),'DATA ENTRY'!CK78,"")))</f>
        <v/>
      </c>
      <c r="EI79" s="3" t="str">
        <f>IF('DATA ENTRY'!CK78="","",IF('DATA ENTRY'!N78="","",IF(AND($EF$4='DATA ENTRY'!G78,$EH$4='DATA ENTRY'!F78),'DATA ENTRY'!N78,"")))</f>
        <v/>
      </c>
      <c r="EJ79" s="107" t="str">
        <f>IF('DATA ENTRY'!CK78="","",IF('DATA ENTRY'!O78="","",IF(AND($EF$4='DATA ENTRY'!G78,$EH$4='DATA ENTRY'!F78),'DATA ENTRY'!O78,"")))</f>
        <v/>
      </c>
      <c r="EK79" s="3" t="str">
        <f>IF('DATA ENTRY'!CK78="","",IF('DATA ENTRY'!P78="","",IF(AND($EF$4='DATA ENTRY'!G78,$EH$4='DATA ENTRY'!F78),'DATA ENTRY'!P78,"")))</f>
        <v/>
      </c>
      <c r="EL79" s="107" t="str">
        <f>IF('DATA ENTRY'!CK78="","",IF('DATA ENTRY'!Q78="","",IF(AND($EF$4='DATA ENTRY'!G78,$EH$4='DATA ENTRY'!F78),'DATA ENTRY'!Q78,"")))</f>
        <v/>
      </c>
      <c r="EM79" s="3" t="str">
        <f>IF('DATA ENTRY'!CK78="","",IF('DATA ENTRY'!R78="","",IF(AND($EF$4='DATA ENTRY'!G78,$EH$4='DATA ENTRY'!F78),'DATA ENTRY'!R78,"")))</f>
        <v/>
      </c>
      <c r="EN79" s="107" t="str">
        <f>IF('DATA ENTRY'!CK78="","",IF('DATA ENTRY'!S78="","",IF(AND($EF$4='DATA ENTRY'!G78,$EH$4='DATA ENTRY'!F78),'DATA ENTRY'!S78,"")))</f>
        <v/>
      </c>
      <c r="EO79" s="3" t="str">
        <f>IF('DATA ENTRY'!CK78="","",IF('DATA ENTRY'!E78="","",IF(AND($EF$4='DATA ENTRY'!G78,$EH$4='DATA ENTRY'!F78),'DATA ENTRY'!E78,"")))</f>
        <v/>
      </c>
      <c r="EP79" s="3" t="str">
        <f>IF('DATA ENTRY'!CK78="","",IF('DATA ENTRY'!D78="","",IF(AND($EF$4='DATA ENTRY'!G78,$EH$4='DATA ENTRY'!F78),'DATA ENTRY'!D78,"")))</f>
        <v/>
      </c>
      <c r="EQ79" s="3" t="str">
        <f>IF('DATA ENTRY'!CK78="","",IF('DATA ENTRY'!W78="","",IF(AND($EF$4='DATA ENTRY'!G78,$EH$4='DATA ENTRY'!F78),'DATA ENTRY'!W78,"")))</f>
        <v/>
      </c>
      <c r="ER79" s="3" t="str">
        <f>IF('DATA ENTRY'!CK78="","",IF('DATA ENTRY'!X78="","",IF(AND($EF$4='DATA ENTRY'!G78,$EH$4='DATA ENTRY'!F78),'DATA ENTRY'!X78,"")))</f>
        <v/>
      </c>
      <c r="ES79" s="108" t="str">
        <f t="shared" si="31"/>
        <v/>
      </c>
      <c r="ET79" s="108" t="str">
        <f>IF('DATA ENTRY'!CK78="","",IF('DATA ENTRY'!D78="","",IF(AND($EF$4='DATA ENTRY'!G78,$EH$4='DATA ENTRY'!F78),'DATA ENTRY'!G78,"")))</f>
        <v/>
      </c>
      <c r="EY79">
        <f t="shared" si="32"/>
        <v>0</v>
      </c>
    </row>
    <row r="80" spans="1:155">
      <c r="A80" t="str">
        <f>IF(S80=0,"",1+(MAX($A$7:A79)))</f>
        <v/>
      </c>
      <c r="B80" s="224">
        <v>74</v>
      </c>
      <c r="C80" s="3" t="str">
        <f>IF('DATA ENTRY'!CK79="","",IF('DATA ENTRY'!B79="","",IF($D$4="All Post",'DATA ENTRY'!B79,IF(AND($D$4='DATA ENTRY'!CK79),'DATA ENTRY'!B79,""))))</f>
        <v/>
      </c>
      <c r="D80" s="3" t="str">
        <f>IF('DATA ENTRY'!CK79="","",IF('DATA ENTRY'!C79="","",IF($D$4="All Post",'DATA ENTRY'!C79,IF(AND($D$4='DATA ENTRY'!CK79),'DATA ENTRY'!C79,""))))</f>
        <v/>
      </c>
      <c r="E80" s="4" t="str">
        <f>IF('DATA ENTRY'!CK79="","",IF('DATA ENTRY'!I79="","",IF($D$4="All Post",'DATA ENTRY'!I79,IF(AND($D$4='DATA ENTRY'!CK79),'DATA ENTRY'!I79,""))))</f>
        <v/>
      </c>
      <c r="F80" s="4" t="str">
        <f>IF('DATA ENTRY'!CK79="","",IF('DATA ENTRY'!CK79="","",IF($D$4="All Post",'DATA ENTRY'!CK79,IF(AND($D$4='DATA ENTRY'!CK79),'DATA ENTRY'!CK79,""))))</f>
        <v/>
      </c>
      <c r="G80" s="3" t="str">
        <f>IF('DATA ENTRY'!CK79="","",IF('DATA ENTRY'!N79="","",IF($D$4="All Post",'DATA ENTRY'!N79,IF(AND($D$4='DATA ENTRY'!CK79),'DATA ENTRY'!N79,""))))</f>
        <v/>
      </c>
      <c r="H80" s="107" t="str">
        <f>IF('DATA ENTRY'!CK79="","",IF('DATA ENTRY'!O79="","",IF($D$4="All Post",'DATA ENTRY'!O79,IF(AND($D$4='DATA ENTRY'!CK79),'DATA ENTRY'!O79,""))))</f>
        <v/>
      </c>
      <c r="I80" s="3" t="str">
        <f>IF('DATA ENTRY'!CK79="","",IF('DATA ENTRY'!P79="","",IF($D$4="All Post",'DATA ENTRY'!P79,IF(AND($D$4='DATA ENTRY'!CK79),'DATA ENTRY'!P79,""))))</f>
        <v/>
      </c>
      <c r="J80" s="107" t="str">
        <f>IF('DATA ENTRY'!CK79="","",IF('DATA ENTRY'!Q79="","",IF($D$4="All Post",'DATA ENTRY'!Q79,IF(AND($D$4='DATA ENTRY'!CK79),'DATA ENTRY'!Q79,""))))</f>
        <v/>
      </c>
      <c r="K80" s="3" t="str">
        <f>IF('DATA ENTRY'!CK79="","",IF('DATA ENTRY'!R79="","",IF($D$4="All Post",'DATA ENTRY'!R79,IF(AND($D$4='DATA ENTRY'!CK79),'DATA ENTRY'!R79,""))))</f>
        <v/>
      </c>
      <c r="L80" s="3" t="str">
        <f>IF('DATA ENTRY'!CK79="","",IF('DATA ENTRY'!S79="","",IF($D$4="All Post",'DATA ENTRY'!S79,IF(AND($D$4='DATA ENTRY'!CK79),'DATA ENTRY'!S79,""))))</f>
        <v/>
      </c>
      <c r="M80" s="3" t="str">
        <f>IF('DATA ENTRY'!CK79="","",IF('DATA ENTRY'!E79="","",IF($D$4="All Post",'DATA ENTRY'!E79,IF(AND($D$4='DATA ENTRY'!CK79),'DATA ENTRY'!E79,""))))</f>
        <v/>
      </c>
      <c r="N80" s="3" t="str">
        <f>IF('DATA ENTRY'!CK79="","",IF('DATA ENTRY'!W79="","",IF($D$4="All Post",'DATA ENTRY'!W79,IF(AND($D$4='DATA ENTRY'!CK79),'DATA ENTRY'!W79,""))))</f>
        <v/>
      </c>
      <c r="O80" s="3" t="str">
        <f>IF('DATA ENTRY'!CK79="","",IF('DATA ENTRY'!X79="","",IF($D$4="All Post",'DATA ENTRY'!X79,IF(AND($D$4='DATA ENTRY'!CK79),'DATA ENTRY'!X79,""))))</f>
        <v/>
      </c>
      <c r="P80" s="3" t="str">
        <f>IF('DATA ENTRY'!CK79="","",IF('DATA ENTRY'!G79="","",IF($D$4="All Post",'DATA ENTRY'!G79,IF(AND($D$4='DATA ENTRY'!CK79),'DATA ENTRY'!G79,""))))</f>
        <v/>
      </c>
      <c r="S80">
        <f t="shared" si="19"/>
        <v>0</v>
      </c>
      <c r="T80" t="str">
        <f t="shared" si="20"/>
        <v/>
      </c>
      <c r="BZ80" t="str">
        <f t="shared" si="21"/>
        <v/>
      </c>
      <c r="CA80" t="str">
        <f t="shared" si="22"/>
        <v/>
      </c>
      <c r="CB80" s="224">
        <v>74</v>
      </c>
      <c r="CC80" s="3" t="str">
        <f>IF('DATA ENTRY'!CK79="","",IF('DATA ENTRY'!B79="","",IF(AND($CD$4='DATA ENTRY'!CK79,$CG$4='DATA ENTRY'!D79),'DATA ENTRY'!B79,"")))</f>
        <v/>
      </c>
      <c r="CD80" s="3" t="str">
        <f>IF('DATA ENTRY'!CK79="","",IF('DATA ENTRY'!C79="","",IF(AND($CD$4='DATA ENTRY'!CK79,$CG$4='DATA ENTRY'!D79),'DATA ENTRY'!C79,"")))</f>
        <v/>
      </c>
      <c r="CE80" s="4" t="str">
        <f>IF('DATA ENTRY'!CK79="","",IF('DATA ENTRY'!I79="","",IF(AND($CD$4='DATA ENTRY'!CK79,$CG$4='DATA ENTRY'!D79),'DATA ENTRY'!I79,"")))</f>
        <v/>
      </c>
      <c r="CF80" s="4" t="str">
        <f>IF('DATA ENTRY'!CK79="","",IF('DATA ENTRY'!CK79="","",IF(AND($CD$4='DATA ENTRY'!CK79,$CG$4='DATA ENTRY'!D79),'DATA ENTRY'!CK79,"")))</f>
        <v/>
      </c>
      <c r="CG80" s="3" t="str">
        <f>IF('DATA ENTRY'!CK79="","",IF('DATA ENTRY'!N79="","",IF(AND($CD$4='DATA ENTRY'!CK79,$CG$4='DATA ENTRY'!D79),'DATA ENTRY'!N79,"")))</f>
        <v/>
      </c>
      <c r="CH80" s="107" t="str">
        <f>IF('DATA ENTRY'!CK79="","",IF('DATA ENTRY'!O79="","",IF(AND($CD$4='DATA ENTRY'!CK79,$CG$4='DATA ENTRY'!D79),'DATA ENTRY'!O79,"")))</f>
        <v/>
      </c>
      <c r="CI80" s="3" t="str">
        <f>IF('DATA ENTRY'!CK79="","",IF('DATA ENTRY'!P79="","",IF(AND($CD$4='DATA ENTRY'!CK79,$CG$4='DATA ENTRY'!D79),'DATA ENTRY'!P79,"")))</f>
        <v/>
      </c>
      <c r="CJ80" s="107" t="str">
        <f>IF('DATA ENTRY'!CK79="","",IF('DATA ENTRY'!Q79="","",IF(AND($CD$4='DATA ENTRY'!CK79,$CG$4='DATA ENTRY'!D79),'DATA ENTRY'!Q79,"")))</f>
        <v/>
      </c>
      <c r="CK80" s="3" t="str">
        <f>IF('DATA ENTRY'!CK79="","",IF('DATA ENTRY'!R79="","",IF(AND($CD$4='DATA ENTRY'!CK79,$CG$4='DATA ENTRY'!D79),'DATA ENTRY'!R79,"")))</f>
        <v/>
      </c>
      <c r="CL80" s="3" t="str">
        <f>IF('DATA ENTRY'!CK79="","",IF('DATA ENTRY'!S79="","",IF(AND($CD$4='DATA ENTRY'!CK79,$CG$4='DATA ENTRY'!D79),'DATA ENTRY'!S79,"")))</f>
        <v/>
      </c>
      <c r="CM80" s="3" t="str">
        <f>IF('DATA ENTRY'!CK79="","",IF('DATA ENTRY'!E79="","",IF(AND($CD$4='DATA ENTRY'!CK79,$CG$4='DATA ENTRY'!D79),'DATA ENTRY'!E79,"")))</f>
        <v/>
      </c>
      <c r="CN80" s="3" t="str">
        <f>IF('DATA ENTRY'!CK79="","",IF('DATA ENTRY'!W79="","",IF(AND($CD$4='DATA ENTRY'!CK79,$CG$4='DATA ENTRY'!D79),'DATA ENTRY'!W79,"")))</f>
        <v/>
      </c>
      <c r="CO80" s="3" t="str">
        <f>IF('DATA ENTRY'!CK79="","",IF('DATA ENTRY'!X79="","",IF(AND($CD$4='DATA ENTRY'!CK79,$CG$4='DATA ENTRY'!D79),'DATA ENTRY'!X79,"")))</f>
        <v/>
      </c>
      <c r="CP80" s="108" t="str">
        <f t="shared" si="23"/>
        <v/>
      </c>
      <c r="CQ80" s="108" t="str">
        <f>IF('DATA ENTRY'!CK79="","",IF('DATA ENTRY'!G79="","",IF(AND($CD$4='DATA ENTRY'!CK79,$CG$4='DATA ENTRY'!D79),'DATA ENTRY'!G79,"")))</f>
        <v/>
      </c>
      <c r="CR80" s="230" t="str">
        <f>IF('DATA ENTRY'!CK79="","",IF('DATA ENTRY'!D79="","",IF(AND($CD$4='DATA ENTRY'!CK79,$CG$4='DATA ENTRY'!D79),'DATA ENTRY'!D79,"")))</f>
        <v/>
      </c>
      <c r="CS80">
        <f t="shared" si="24"/>
        <v>0</v>
      </c>
      <c r="CT80">
        <f t="shared" si="25"/>
        <v>0</v>
      </c>
      <c r="CV80" s="139"/>
      <c r="CX80">
        <f t="shared" si="26"/>
        <v>0</v>
      </c>
      <c r="DB80" t="str">
        <f t="shared" si="33"/>
        <v/>
      </c>
      <c r="DC80" t="str">
        <f t="shared" si="34"/>
        <v/>
      </c>
      <c r="DD80" s="224">
        <v>74</v>
      </c>
      <c r="DE80" s="3" t="str">
        <f>IF('DATA ENTRY'!CK79="","",IF('DATA ENTRY'!B79="","",IF(AND($DF$4='DATA ENTRY'!D79),'DATA ENTRY'!B79,"")))</f>
        <v/>
      </c>
      <c r="DF80" s="3" t="str">
        <f>IF('DATA ENTRY'!CK79="","",IF('DATA ENTRY'!C79="","",IF(AND($DF$4='DATA ENTRY'!D79),'DATA ENTRY'!C79,"")))</f>
        <v/>
      </c>
      <c r="DG80" s="4" t="str">
        <f>IF('DATA ENTRY'!CK79="","",IF('DATA ENTRY'!I79="","",IF(AND($DF$4='DATA ENTRY'!D79),'DATA ENTRY'!I79,"")))</f>
        <v/>
      </c>
      <c r="DH80" s="4" t="str">
        <f>IF('DATA ENTRY'!CK79="","",IF('DATA ENTRY'!CK79="","",IF(AND($DF$4='DATA ENTRY'!D79),'DATA ENTRY'!CK79,"")))</f>
        <v/>
      </c>
      <c r="DI80" s="3" t="str">
        <f>IF('DATA ENTRY'!CK79="","",IF('DATA ENTRY'!N79="","",IF(AND($DF$4='DATA ENTRY'!D79),'DATA ENTRY'!N79,"")))</f>
        <v/>
      </c>
      <c r="DJ80" s="107" t="str">
        <f>IF('DATA ENTRY'!CK79="","",IF('DATA ENTRY'!O79="","",IF(AND($DF$4='DATA ENTRY'!D79),'DATA ENTRY'!O79,"")))</f>
        <v/>
      </c>
      <c r="DK80" s="3" t="str">
        <f>IF('DATA ENTRY'!CK79="","",IF('DATA ENTRY'!P79="","",IF(AND($DF$4='DATA ENTRY'!D79),'DATA ENTRY'!P79,"")))</f>
        <v/>
      </c>
      <c r="DL80" s="107" t="str">
        <f>IF('DATA ENTRY'!CK79="","",IF('DATA ENTRY'!Q79="","",IF(AND($DF$4='DATA ENTRY'!D79),'DATA ENTRY'!Q79,"")))</f>
        <v/>
      </c>
      <c r="DM80" s="3" t="str">
        <f>IF('DATA ENTRY'!CK79="","",IF('DATA ENTRY'!R79="","",IF(AND($DF$4='DATA ENTRY'!D79),'DATA ENTRY'!R79,"")))</f>
        <v/>
      </c>
      <c r="DN80" s="107" t="str">
        <f>IF('DATA ENTRY'!CK79="","",IF('DATA ENTRY'!S79="","",IF(AND($DF$4='DATA ENTRY'!D79),'DATA ENTRY'!S79,"")))</f>
        <v/>
      </c>
      <c r="DO80" s="3" t="str">
        <f>IF('DATA ENTRY'!CK79="","",IF('DATA ENTRY'!E79="","",IF(AND($DF$4='DATA ENTRY'!D79),'DATA ENTRY'!E79,"")))</f>
        <v/>
      </c>
      <c r="DP80" s="3" t="str">
        <f>IF('DATA ENTRY'!CK79="","",IF('DATA ENTRY'!D79="","",IF(AND($DF$4='DATA ENTRY'!D79),'DATA ENTRY'!D79,"")))</f>
        <v/>
      </c>
      <c r="DQ80" s="3" t="str">
        <f>IF('DATA ENTRY'!CK79="","",IF('DATA ENTRY'!W79="","",IF(AND($DF$4='DATA ENTRY'!D79),'DATA ENTRY'!W79,"")))</f>
        <v/>
      </c>
      <c r="DR80" s="3" t="str">
        <f>IF('DATA ENTRY'!CK79="","",IF('DATA ENTRY'!X79="","",IF(AND($DF$4='DATA ENTRY'!D79),'DATA ENTRY'!X79,"")))</f>
        <v/>
      </c>
      <c r="DS80" s="108" t="str">
        <f t="shared" si="27"/>
        <v/>
      </c>
      <c r="DT80" s="108" t="str">
        <f>IF('DATA ENTRY'!CK79="","",IF('DATA ENTRY'!D79="","",IF(AND($DF$4='DATA ENTRY'!D79),'DATA ENTRY'!G79,"")))</f>
        <v/>
      </c>
      <c r="DY80">
        <f t="shared" si="28"/>
        <v>0</v>
      </c>
      <c r="EB80" t="str">
        <f t="shared" si="29"/>
        <v/>
      </c>
      <c r="EC80" t="str">
        <f t="shared" si="30"/>
        <v/>
      </c>
      <c r="ED80" s="224">
        <v>74</v>
      </c>
      <c r="EE80" s="3" t="str">
        <f>IF('DATA ENTRY'!CK79="","",IF('DATA ENTRY'!B79="","",IF(AND($EF$4='DATA ENTRY'!G79,$EH$4='DATA ENTRY'!F79),'DATA ENTRY'!B79,"")))</f>
        <v/>
      </c>
      <c r="EF80" s="3" t="str">
        <f>IF('DATA ENTRY'!CK79="","",IF('DATA ENTRY'!C79="","",IF(AND($EF$4='DATA ENTRY'!G79,$EH$4='DATA ENTRY'!F79),'DATA ENTRY'!C79,"")))</f>
        <v/>
      </c>
      <c r="EG80" s="4" t="str">
        <f>IF('DATA ENTRY'!CK79="","",IF('DATA ENTRY'!I79="","",IF(AND($EF$4='DATA ENTRY'!G79,$EH$4='DATA ENTRY'!F79),'DATA ENTRY'!I79,"")))</f>
        <v/>
      </c>
      <c r="EH80" s="4" t="str">
        <f>IF('DATA ENTRY'!CK79="","",IF('DATA ENTRY'!CK79="","",IF(AND($EF$4='DATA ENTRY'!G79,$EH$4='DATA ENTRY'!F79),'DATA ENTRY'!CK79,"")))</f>
        <v/>
      </c>
      <c r="EI80" s="3" t="str">
        <f>IF('DATA ENTRY'!CK79="","",IF('DATA ENTRY'!N79="","",IF(AND($EF$4='DATA ENTRY'!G79,$EH$4='DATA ENTRY'!F79),'DATA ENTRY'!N79,"")))</f>
        <v/>
      </c>
      <c r="EJ80" s="107" t="str">
        <f>IF('DATA ENTRY'!CK79="","",IF('DATA ENTRY'!O79="","",IF(AND($EF$4='DATA ENTRY'!G79,$EH$4='DATA ENTRY'!F79),'DATA ENTRY'!O79,"")))</f>
        <v/>
      </c>
      <c r="EK80" s="3" t="str">
        <f>IF('DATA ENTRY'!CK79="","",IF('DATA ENTRY'!P79="","",IF(AND($EF$4='DATA ENTRY'!G79,$EH$4='DATA ENTRY'!F79),'DATA ENTRY'!P79,"")))</f>
        <v/>
      </c>
      <c r="EL80" s="107" t="str">
        <f>IF('DATA ENTRY'!CK79="","",IF('DATA ENTRY'!Q79="","",IF(AND($EF$4='DATA ENTRY'!G79,$EH$4='DATA ENTRY'!F79),'DATA ENTRY'!Q79,"")))</f>
        <v/>
      </c>
      <c r="EM80" s="3" t="str">
        <f>IF('DATA ENTRY'!CK79="","",IF('DATA ENTRY'!R79="","",IF(AND($EF$4='DATA ENTRY'!G79,$EH$4='DATA ENTRY'!F79),'DATA ENTRY'!R79,"")))</f>
        <v/>
      </c>
      <c r="EN80" s="107" t="str">
        <f>IF('DATA ENTRY'!CK79="","",IF('DATA ENTRY'!S79="","",IF(AND($EF$4='DATA ENTRY'!G79,$EH$4='DATA ENTRY'!F79),'DATA ENTRY'!S79,"")))</f>
        <v/>
      </c>
      <c r="EO80" s="3" t="str">
        <f>IF('DATA ENTRY'!CK79="","",IF('DATA ENTRY'!E79="","",IF(AND($EF$4='DATA ENTRY'!G79,$EH$4='DATA ENTRY'!F79),'DATA ENTRY'!E79,"")))</f>
        <v/>
      </c>
      <c r="EP80" s="3" t="str">
        <f>IF('DATA ENTRY'!CK79="","",IF('DATA ENTRY'!D79="","",IF(AND($EF$4='DATA ENTRY'!G79,$EH$4='DATA ENTRY'!F79),'DATA ENTRY'!D79,"")))</f>
        <v/>
      </c>
      <c r="EQ80" s="3" t="str">
        <f>IF('DATA ENTRY'!CK79="","",IF('DATA ENTRY'!W79="","",IF(AND($EF$4='DATA ENTRY'!G79,$EH$4='DATA ENTRY'!F79),'DATA ENTRY'!W79,"")))</f>
        <v/>
      </c>
      <c r="ER80" s="3" t="str">
        <f>IF('DATA ENTRY'!CK79="","",IF('DATA ENTRY'!X79="","",IF(AND($EF$4='DATA ENTRY'!G79,$EH$4='DATA ENTRY'!F79),'DATA ENTRY'!X79,"")))</f>
        <v/>
      </c>
      <c r="ES80" s="108" t="str">
        <f t="shared" si="31"/>
        <v/>
      </c>
      <c r="ET80" s="108" t="str">
        <f>IF('DATA ENTRY'!CK79="","",IF('DATA ENTRY'!D79="","",IF(AND($EF$4='DATA ENTRY'!G79,$EH$4='DATA ENTRY'!F79),'DATA ENTRY'!G79,"")))</f>
        <v/>
      </c>
      <c r="EY80">
        <f t="shared" si="32"/>
        <v>0</v>
      </c>
    </row>
    <row r="81" spans="1:155">
      <c r="A81" t="str">
        <f>IF(S81=0,"",1+(MAX($A$7:A80)))</f>
        <v/>
      </c>
      <c r="B81" s="224">
        <v>75</v>
      </c>
      <c r="C81" s="3" t="str">
        <f>IF('DATA ENTRY'!CK80="","",IF('DATA ENTRY'!B80="","",IF($D$4="All Post",'DATA ENTRY'!B80,IF(AND($D$4='DATA ENTRY'!CK80),'DATA ENTRY'!B80,""))))</f>
        <v/>
      </c>
      <c r="D81" s="3" t="str">
        <f>IF('DATA ENTRY'!CK80="","",IF('DATA ENTRY'!C80="","",IF($D$4="All Post",'DATA ENTRY'!C80,IF(AND($D$4='DATA ENTRY'!CK80),'DATA ENTRY'!C80,""))))</f>
        <v/>
      </c>
      <c r="E81" s="4" t="str">
        <f>IF('DATA ENTRY'!CK80="","",IF('DATA ENTRY'!I80="","",IF($D$4="All Post",'DATA ENTRY'!I80,IF(AND($D$4='DATA ENTRY'!CK80),'DATA ENTRY'!I80,""))))</f>
        <v/>
      </c>
      <c r="F81" s="4" t="str">
        <f>IF('DATA ENTRY'!CK80="","",IF('DATA ENTRY'!CK80="","",IF($D$4="All Post",'DATA ENTRY'!CK80,IF(AND($D$4='DATA ENTRY'!CK80),'DATA ENTRY'!CK80,""))))</f>
        <v/>
      </c>
      <c r="G81" s="3" t="str">
        <f>IF('DATA ENTRY'!CK80="","",IF('DATA ENTRY'!N80="","",IF($D$4="All Post",'DATA ENTRY'!N80,IF(AND($D$4='DATA ENTRY'!CK80),'DATA ENTRY'!N80,""))))</f>
        <v/>
      </c>
      <c r="H81" s="107" t="str">
        <f>IF('DATA ENTRY'!CK80="","",IF('DATA ENTRY'!O80="","",IF($D$4="All Post",'DATA ENTRY'!O80,IF(AND($D$4='DATA ENTRY'!CK80),'DATA ENTRY'!O80,""))))</f>
        <v/>
      </c>
      <c r="I81" s="3" t="str">
        <f>IF('DATA ENTRY'!CK80="","",IF('DATA ENTRY'!P80="","",IF($D$4="All Post",'DATA ENTRY'!P80,IF(AND($D$4='DATA ENTRY'!CK80),'DATA ENTRY'!P80,""))))</f>
        <v/>
      </c>
      <c r="J81" s="107" t="str">
        <f>IF('DATA ENTRY'!CK80="","",IF('DATA ENTRY'!Q80="","",IF($D$4="All Post",'DATA ENTRY'!Q80,IF(AND($D$4='DATA ENTRY'!CK80),'DATA ENTRY'!Q80,""))))</f>
        <v/>
      </c>
      <c r="K81" s="3" t="str">
        <f>IF('DATA ENTRY'!CK80="","",IF('DATA ENTRY'!R80="","",IF($D$4="All Post",'DATA ENTRY'!R80,IF(AND($D$4='DATA ENTRY'!CK80),'DATA ENTRY'!R80,""))))</f>
        <v/>
      </c>
      <c r="L81" s="3" t="str">
        <f>IF('DATA ENTRY'!CK80="","",IF('DATA ENTRY'!S80="","",IF($D$4="All Post",'DATA ENTRY'!S80,IF(AND($D$4='DATA ENTRY'!CK80),'DATA ENTRY'!S80,""))))</f>
        <v/>
      </c>
      <c r="M81" s="3" t="str">
        <f>IF('DATA ENTRY'!CK80="","",IF('DATA ENTRY'!E80="","",IF($D$4="All Post",'DATA ENTRY'!E80,IF(AND($D$4='DATA ENTRY'!CK80),'DATA ENTRY'!E80,""))))</f>
        <v/>
      </c>
      <c r="N81" s="3" t="str">
        <f>IF('DATA ENTRY'!CK80="","",IF('DATA ENTRY'!W80="","",IF($D$4="All Post",'DATA ENTRY'!W80,IF(AND($D$4='DATA ENTRY'!CK80),'DATA ENTRY'!W80,""))))</f>
        <v/>
      </c>
      <c r="O81" s="3" t="str">
        <f>IF('DATA ENTRY'!CK80="","",IF('DATA ENTRY'!X80="","",IF($D$4="All Post",'DATA ENTRY'!X80,IF(AND($D$4='DATA ENTRY'!CK80),'DATA ENTRY'!X80,""))))</f>
        <v/>
      </c>
      <c r="P81" s="3" t="str">
        <f>IF('DATA ENTRY'!CK80="","",IF('DATA ENTRY'!G80="","",IF($D$4="All Post",'DATA ENTRY'!G80,IF(AND($D$4='DATA ENTRY'!CK80),'DATA ENTRY'!G80,""))))</f>
        <v/>
      </c>
      <c r="S81">
        <f t="shared" si="19"/>
        <v>0</v>
      </c>
      <c r="T81" t="str">
        <f t="shared" si="20"/>
        <v/>
      </c>
      <c r="BZ81" t="str">
        <f t="shared" si="21"/>
        <v/>
      </c>
      <c r="CA81" t="str">
        <f t="shared" si="22"/>
        <v/>
      </c>
      <c r="CB81" s="224">
        <v>75</v>
      </c>
      <c r="CC81" s="3" t="str">
        <f>IF('DATA ENTRY'!CK80="","",IF('DATA ENTRY'!B80="","",IF(AND($CD$4='DATA ENTRY'!CK80,$CG$4='DATA ENTRY'!D80),'DATA ENTRY'!B80,"")))</f>
        <v/>
      </c>
      <c r="CD81" s="3" t="str">
        <f>IF('DATA ENTRY'!CK80="","",IF('DATA ENTRY'!C80="","",IF(AND($CD$4='DATA ENTRY'!CK80,$CG$4='DATA ENTRY'!D80),'DATA ENTRY'!C80,"")))</f>
        <v/>
      </c>
      <c r="CE81" s="4" t="str">
        <f>IF('DATA ENTRY'!CK80="","",IF('DATA ENTRY'!I80="","",IF(AND($CD$4='DATA ENTRY'!CK80,$CG$4='DATA ENTRY'!D80),'DATA ENTRY'!I80,"")))</f>
        <v/>
      </c>
      <c r="CF81" s="4" t="str">
        <f>IF('DATA ENTRY'!CK80="","",IF('DATA ENTRY'!CK80="","",IF(AND($CD$4='DATA ENTRY'!CK80,$CG$4='DATA ENTRY'!D80),'DATA ENTRY'!CK80,"")))</f>
        <v/>
      </c>
      <c r="CG81" s="3" t="str">
        <f>IF('DATA ENTRY'!CK80="","",IF('DATA ENTRY'!N80="","",IF(AND($CD$4='DATA ENTRY'!CK80,$CG$4='DATA ENTRY'!D80),'DATA ENTRY'!N80,"")))</f>
        <v/>
      </c>
      <c r="CH81" s="107" t="str">
        <f>IF('DATA ENTRY'!CK80="","",IF('DATA ENTRY'!O80="","",IF(AND($CD$4='DATA ENTRY'!CK80,$CG$4='DATA ENTRY'!D80),'DATA ENTRY'!O80,"")))</f>
        <v/>
      </c>
      <c r="CI81" s="3" t="str">
        <f>IF('DATA ENTRY'!CK80="","",IF('DATA ENTRY'!P80="","",IF(AND($CD$4='DATA ENTRY'!CK80,$CG$4='DATA ENTRY'!D80),'DATA ENTRY'!P80,"")))</f>
        <v/>
      </c>
      <c r="CJ81" s="107" t="str">
        <f>IF('DATA ENTRY'!CK80="","",IF('DATA ENTRY'!Q80="","",IF(AND($CD$4='DATA ENTRY'!CK80,$CG$4='DATA ENTRY'!D80),'DATA ENTRY'!Q80,"")))</f>
        <v/>
      </c>
      <c r="CK81" s="3" t="str">
        <f>IF('DATA ENTRY'!CK80="","",IF('DATA ENTRY'!R80="","",IF(AND($CD$4='DATA ENTRY'!CK80,$CG$4='DATA ENTRY'!D80),'DATA ENTRY'!R80,"")))</f>
        <v/>
      </c>
      <c r="CL81" s="3" t="str">
        <f>IF('DATA ENTRY'!CK80="","",IF('DATA ENTRY'!S80="","",IF(AND($CD$4='DATA ENTRY'!CK80,$CG$4='DATA ENTRY'!D80),'DATA ENTRY'!S80,"")))</f>
        <v/>
      </c>
      <c r="CM81" s="3" t="str">
        <f>IF('DATA ENTRY'!CK80="","",IF('DATA ENTRY'!E80="","",IF(AND($CD$4='DATA ENTRY'!CK80,$CG$4='DATA ENTRY'!D80),'DATA ENTRY'!E80,"")))</f>
        <v/>
      </c>
      <c r="CN81" s="3" t="str">
        <f>IF('DATA ENTRY'!CK80="","",IF('DATA ENTRY'!W80="","",IF(AND($CD$4='DATA ENTRY'!CK80,$CG$4='DATA ENTRY'!D80),'DATA ENTRY'!W80,"")))</f>
        <v/>
      </c>
      <c r="CO81" s="3" t="str">
        <f>IF('DATA ENTRY'!CK80="","",IF('DATA ENTRY'!X80="","",IF(AND($CD$4='DATA ENTRY'!CK80,$CG$4='DATA ENTRY'!D80),'DATA ENTRY'!X80,"")))</f>
        <v/>
      </c>
      <c r="CP81" s="108" t="str">
        <f t="shared" si="23"/>
        <v/>
      </c>
      <c r="CQ81" s="108" t="str">
        <f>IF('DATA ENTRY'!CK80="","",IF('DATA ENTRY'!G80="","",IF(AND($CD$4='DATA ENTRY'!CK80,$CG$4='DATA ENTRY'!D80),'DATA ENTRY'!G80,"")))</f>
        <v/>
      </c>
      <c r="CR81" s="230" t="str">
        <f>IF('DATA ENTRY'!CK80="","",IF('DATA ENTRY'!D80="","",IF(AND($CD$4='DATA ENTRY'!CK80,$CG$4='DATA ENTRY'!D80),'DATA ENTRY'!D80,"")))</f>
        <v/>
      </c>
      <c r="CS81">
        <f t="shared" si="24"/>
        <v>0</v>
      </c>
      <c r="CT81">
        <f t="shared" si="25"/>
        <v>0</v>
      </c>
      <c r="CV81" s="139"/>
      <c r="CX81">
        <f t="shared" si="26"/>
        <v>0</v>
      </c>
      <c r="DB81" t="str">
        <f t="shared" si="33"/>
        <v/>
      </c>
      <c r="DC81" t="str">
        <f t="shared" si="34"/>
        <v/>
      </c>
      <c r="DD81" s="224">
        <v>75</v>
      </c>
      <c r="DE81" s="3" t="str">
        <f>IF('DATA ENTRY'!CK80="","",IF('DATA ENTRY'!B80="","",IF(AND($DF$4='DATA ENTRY'!D80),'DATA ENTRY'!B80,"")))</f>
        <v/>
      </c>
      <c r="DF81" s="3" t="str">
        <f>IF('DATA ENTRY'!CK80="","",IF('DATA ENTRY'!C80="","",IF(AND($DF$4='DATA ENTRY'!D80),'DATA ENTRY'!C80,"")))</f>
        <v/>
      </c>
      <c r="DG81" s="4" t="str">
        <f>IF('DATA ENTRY'!CK80="","",IF('DATA ENTRY'!I80="","",IF(AND($DF$4='DATA ENTRY'!D80),'DATA ENTRY'!I80,"")))</f>
        <v/>
      </c>
      <c r="DH81" s="4" t="str">
        <f>IF('DATA ENTRY'!CK80="","",IF('DATA ENTRY'!CK80="","",IF(AND($DF$4='DATA ENTRY'!D80),'DATA ENTRY'!CK80,"")))</f>
        <v/>
      </c>
      <c r="DI81" s="3" t="str">
        <f>IF('DATA ENTRY'!CK80="","",IF('DATA ENTRY'!N80="","",IF(AND($DF$4='DATA ENTRY'!D80),'DATA ENTRY'!N80,"")))</f>
        <v/>
      </c>
      <c r="DJ81" s="107" t="str">
        <f>IF('DATA ENTRY'!CK80="","",IF('DATA ENTRY'!O80="","",IF(AND($DF$4='DATA ENTRY'!D80),'DATA ENTRY'!O80,"")))</f>
        <v/>
      </c>
      <c r="DK81" s="3" t="str">
        <f>IF('DATA ENTRY'!CK80="","",IF('DATA ENTRY'!P80="","",IF(AND($DF$4='DATA ENTRY'!D80),'DATA ENTRY'!P80,"")))</f>
        <v/>
      </c>
      <c r="DL81" s="107" t="str">
        <f>IF('DATA ENTRY'!CK80="","",IF('DATA ENTRY'!Q80="","",IF(AND($DF$4='DATA ENTRY'!D80),'DATA ENTRY'!Q80,"")))</f>
        <v/>
      </c>
      <c r="DM81" s="3" t="str">
        <f>IF('DATA ENTRY'!CK80="","",IF('DATA ENTRY'!R80="","",IF(AND($DF$4='DATA ENTRY'!D80),'DATA ENTRY'!R80,"")))</f>
        <v/>
      </c>
      <c r="DN81" s="107" t="str">
        <f>IF('DATA ENTRY'!CK80="","",IF('DATA ENTRY'!S80="","",IF(AND($DF$4='DATA ENTRY'!D80),'DATA ENTRY'!S80,"")))</f>
        <v/>
      </c>
      <c r="DO81" s="3" t="str">
        <f>IF('DATA ENTRY'!CK80="","",IF('DATA ENTRY'!E80="","",IF(AND($DF$4='DATA ENTRY'!D80),'DATA ENTRY'!E80,"")))</f>
        <v/>
      </c>
      <c r="DP81" s="3" t="str">
        <f>IF('DATA ENTRY'!CK80="","",IF('DATA ENTRY'!D80="","",IF(AND($DF$4='DATA ENTRY'!D80),'DATA ENTRY'!D80,"")))</f>
        <v/>
      </c>
      <c r="DQ81" s="3" t="str">
        <f>IF('DATA ENTRY'!CK80="","",IF('DATA ENTRY'!W80="","",IF(AND($DF$4='DATA ENTRY'!D80),'DATA ENTRY'!W80,"")))</f>
        <v/>
      </c>
      <c r="DR81" s="3" t="str">
        <f>IF('DATA ENTRY'!CK80="","",IF('DATA ENTRY'!X80="","",IF(AND($DF$4='DATA ENTRY'!D80),'DATA ENTRY'!X80,"")))</f>
        <v/>
      </c>
      <c r="DS81" s="108" t="str">
        <f t="shared" si="27"/>
        <v/>
      </c>
      <c r="DT81" s="108" t="str">
        <f>IF('DATA ENTRY'!CK80="","",IF('DATA ENTRY'!D80="","",IF(AND($DF$4='DATA ENTRY'!D80),'DATA ENTRY'!G80,"")))</f>
        <v/>
      </c>
      <c r="DY81">
        <f t="shared" si="28"/>
        <v>0</v>
      </c>
      <c r="EB81" t="str">
        <f t="shared" si="29"/>
        <v/>
      </c>
      <c r="EC81" t="str">
        <f t="shared" si="30"/>
        <v/>
      </c>
      <c r="ED81" s="224">
        <v>75</v>
      </c>
      <c r="EE81" s="3" t="str">
        <f>IF('DATA ENTRY'!CK80="","",IF('DATA ENTRY'!B80="","",IF(AND($EF$4='DATA ENTRY'!G80,$EH$4='DATA ENTRY'!F80),'DATA ENTRY'!B80,"")))</f>
        <v/>
      </c>
      <c r="EF81" s="3" t="str">
        <f>IF('DATA ENTRY'!CK80="","",IF('DATA ENTRY'!C80="","",IF(AND($EF$4='DATA ENTRY'!G80,$EH$4='DATA ENTRY'!F80),'DATA ENTRY'!C80,"")))</f>
        <v/>
      </c>
      <c r="EG81" s="4" t="str">
        <f>IF('DATA ENTRY'!CK80="","",IF('DATA ENTRY'!I80="","",IF(AND($EF$4='DATA ENTRY'!G80,$EH$4='DATA ENTRY'!F80),'DATA ENTRY'!I80,"")))</f>
        <v/>
      </c>
      <c r="EH81" s="4" t="str">
        <f>IF('DATA ENTRY'!CK80="","",IF('DATA ENTRY'!CK80="","",IF(AND($EF$4='DATA ENTRY'!G80,$EH$4='DATA ENTRY'!F80),'DATA ENTRY'!CK80,"")))</f>
        <v/>
      </c>
      <c r="EI81" s="3" t="str">
        <f>IF('DATA ENTRY'!CK80="","",IF('DATA ENTRY'!N80="","",IF(AND($EF$4='DATA ENTRY'!G80,$EH$4='DATA ENTRY'!F80),'DATA ENTRY'!N80,"")))</f>
        <v/>
      </c>
      <c r="EJ81" s="107" t="str">
        <f>IF('DATA ENTRY'!CK80="","",IF('DATA ENTRY'!O80="","",IF(AND($EF$4='DATA ENTRY'!G80,$EH$4='DATA ENTRY'!F80),'DATA ENTRY'!O80,"")))</f>
        <v/>
      </c>
      <c r="EK81" s="3" t="str">
        <f>IF('DATA ENTRY'!CK80="","",IF('DATA ENTRY'!P80="","",IF(AND($EF$4='DATA ENTRY'!G80,$EH$4='DATA ENTRY'!F80),'DATA ENTRY'!P80,"")))</f>
        <v/>
      </c>
      <c r="EL81" s="107" t="str">
        <f>IF('DATA ENTRY'!CK80="","",IF('DATA ENTRY'!Q80="","",IF(AND($EF$4='DATA ENTRY'!G80,$EH$4='DATA ENTRY'!F80),'DATA ENTRY'!Q80,"")))</f>
        <v/>
      </c>
      <c r="EM81" s="3" t="str">
        <f>IF('DATA ENTRY'!CK80="","",IF('DATA ENTRY'!R80="","",IF(AND($EF$4='DATA ENTRY'!G80,$EH$4='DATA ENTRY'!F80),'DATA ENTRY'!R80,"")))</f>
        <v/>
      </c>
      <c r="EN81" s="107" t="str">
        <f>IF('DATA ENTRY'!CK80="","",IF('DATA ENTRY'!S80="","",IF(AND($EF$4='DATA ENTRY'!G80,$EH$4='DATA ENTRY'!F80),'DATA ENTRY'!S80,"")))</f>
        <v/>
      </c>
      <c r="EO81" s="3" t="str">
        <f>IF('DATA ENTRY'!CK80="","",IF('DATA ENTRY'!E80="","",IF(AND($EF$4='DATA ENTRY'!G80,$EH$4='DATA ENTRY'!F80),'DATA ENTRY'!E80,"")))</f>
        <v/>
      </c>
      <c r="EP81" s="3" t="str">
        <f>IF('DATA ENTRY'!CK80="","",IF('DATA ENTRY'!D80="","",IF(AND($EF$4='DATA ENTRY'!G80,$EH$4='DATA ENTRY'!F80),'DATA ENTRY'!D80,"")))</f>
        <v/>
      </c>
      <c r="EQ81" s="3" t="str">
        <f>IF('DATA ENTRY'!CK80="","",IF('DATA ENTRY'!W80="","",IF(AND($EF$4='DATA ENTRY'!G80,$EH$4='DATA ENTRY'!F80),'DATA ENTRY'!W80,"")))</f>
        <v/>
      </c>
      <c r="ER81" s="3" t="str">
        <f>IF('DATA ENTRY'!CK80="","",IF('DATA ENTRY'!X80="","",IF(AND($EF$4='DATA ENTRY'!G80,$EH$4='DATA ENTRY'!F80),'DATA ENTRY'!X80,"")))</f>
        <v/>
      </c>
      <c r="ES81" s="108" t="str">
        <f t="shared" si="31"/>
        <v/>
      </c>
      <c r="ET81" s="108" t="str">
        <f>IF('DATA ENTRY'!CK80="","",IF('DATA ENTRY'!D80="","",IF(AND($EF$4='DATA ENTRY'!G80,$EH$4='DATA ENTRY'!F80),'DATA ENTRY'!G80,"")))</f>
        <v/>
      </c>
      <c r="EY81">
        <f t="shared" si="32"/>
        <v>0</v>
      </c>
    </row>
    <row r="82" spans="1:155">
      <c r="A82" t="str">
        <f>IF(S82=0,"",1+(MAX($A$7:A81)))</f>
        <v/>
      </c>
      <c r="B82" s="224">
        <v>76</v>
      </c>
      <c r="C82" s="3" t="str">
        <f>IF('DATA ENTRY'!CK81="","",IF('DATA ENTRY'!B81="","",IF($D$4="All Post",'DATA ENTRY'!B81,IF(AND($D$4='DATA ENTRY'!CK81),'DATA ENTRY'!B81,""))))</f>
        <v/>
      </c>
      <c r="D82" s="3" t="str">
        <f>IF('DATA ENTRY'!CK81="","",IF('DATA ENTRY'!C81="","",IF($D$4="All Post",'DATA ENTRY'!C81,IF(AND($D$4='DATA ENTRY'!CK81),'DATA ENTRY'!C81,""))))</f>
        <v/>
      </c>
      <c r="E82" s="4" t="str">
        <f>IF('DATA ENTRY'!CK81="","",IF('DATA ENTRY'!I81="","",IF($D$4="All Post",'DATA ENTRY'!I81,IF(AND($D$4='DATA ENTRY'!CK81),'DATA ENTRY'!I81,""))))</f>
        <v/>
      </c>
      <c r="F82" s="4" t="str">
        <f>IF('DATA ENTRY'!CK81="","",IF('DATA ENTRY'!CK81="","",IF($D$4="All Post",'DATA ENTRY'!CK81,IF(AND($D$4='DATA ENTRY'!CK81),'DATA ENTRY'!CK81,""))))</f>
        <v/>
      </c>
      <c r="G82" s="3" t="str">
        <f>IF('DATA ENTRY'!CK81="","",IF('DATA ENTRY'!N81="","",IF($D$4="All Post",'DATA ENTRY'!N81,IF(AND($D$4='DATA ENTRY'!CK81),'DATA ENTRY'!N81,""))))</f>
        <v/>
      </c>
      <c r="H82" s="107" t="str">
        <f>IF('DATA ENTRY'!CK81="","",IF('DATA ENTRY'!O81="","",IF($D$4="All Post",'DATA ENTRY'!O81,IF(AND($D$4='DATA ENTRY'!CK81),'DATA ENTRY'!O81,""))))</f>
        <v/>
      </c>
      <c r="I82" s="3" t="str">
        <f>IF('DATA ENTRY'!CK81="","",IF('DATA ENTRY'!P81="","",IF($D$4="All Post",'DATA ENTRY'!P81,IF(AND($D$4='DATA ENTRY'!CK81),'DATA ENTRY'!P81,""))))</f>
        <v/>
      </c>
      <c r="J82" s="107" t="str">
        <f>IF('DATA ENTRY'!CK81="","",IF('DATA ENTRY'!Q81="","",IF($D$4="All Post",'DATA ENTRY'!Q81,IF(AND($D$4='DATA ENTRY'!CK81),'DATA ENTRY'!Q81,""))))</f>
        <v/>
      </c>
      <c r="K82" s="3" t="str">
        <f>IF('DATA ENTRY'!CK81="","",IF('DATA ENTRY'!R81="","",IF($D$4="All Post",'DATA ENTRY'!R81,IF(AND($D$4='DATA ENTRY'!CK81),'DATA ENTRY'!R81,""))))</f>
        <v/>
      </c>
      <c r="L82" s="3" t="str">
        <f>IF('DATA ENTRY'!CK81="","",IF('DATA ENTRY'!S81="","",IF($D$4="All Post",'DATA ENTRY'!S81,IF(AND($D$4='DATA ENTRY'!CK81),'DATA ENTRY'!S81,""))))</f>
        <v/>
      </c>
      <c r="M82" s="3" t="str">
        <f>IF('DATA ENTRY'!CK81="","",IF('DATA ENTRY'!E81="","",IF($D$4="All Post",'DATA ENTRY'!E81,IF(AND($D$4='DATA ENTRY'!CK81),'DATA ENTRY'!E81,""))))</f>
        <v/>
      </c>
      <c r="N82" s="3" t="str">
        <f>IF('DATA ENTRY'!CK81="","",IF('DATA ENTRY'!W81="","",IF($D$4="All Post",'DATA ENTRY'!W81,IF(AND($D$4='DATA ENTRY'!CK81),'DATA ENTRY'!W81,""))))</f>
        <v/>
      </c>
      <c r="O82" s="3" t="str">
        <f>IF('DATA ENTRY'!CK81="","",IF('DATA ENTRY'!X81="","",IF($D$4="All Post",'DATA ENTRY'!X81,IF(AND($D$4='DATA ENTRY'!CK81),'DATA ENTRY'!X81,""))))</f>
        <v/>
      </c>
      <c r="P82" s="3" t="str">
        <f>IF('DATA ENTRY'!CK81="","",IF('DATA ENTRY'!G81="","",IF($D$4="All Post",'DATA ENTRY'!G81,IF(AND($D$4='DATA ENTRY'!CK81),'DATA ENTRY'!G81,""))))</f>
        <v/>
      </c>
      <c r="S82">
        <f t="shared" si="19"/>
        <v>0</v>
      </c>
      <c r="T82" t="str">
        <f t="shared" si="20"/>
        <v/>
      </c>
      <c r="BZ82" t="str">
        <f t="shared" si="21"/>
        <v/>
      </c>
      <c r="CA82" t="str">
        <f t="shared" si="22"/>
        <v/>
      </c>
      <c r="CB82" s="224">
        <v>76</v>
      </c>
      <c r="CC82" s="3" t="str">
        <f>IF('DATA ENTRY'!CK81="","",IF('DATA ENTRY'!B81="","",IF(AND($CD$4='DATA ENTRY'!CK81,$CG$4='DATA ENTRY'!D81),'DATA ENTRY'!B81,"")))</f>
        <v/>
      </c>
      <c r="CD82" s="3" t="str">
        <f>IF('DATA ENTRY'!CK81="","",IF('DATA ENTRY'!C81="","",IF(AND($CD$4='DATA ENTRY'!CK81,$CG$4='DATA ENTRY'!D81),'DATA ENTRY'!C81,"")))</f>
        <v/>
      </c>
      <c r="CE82" s="4" t="str">
        <f>IF('DATA ENTRY'!CK81="","",IF('DATA ENTRY'!I81="","",IF(AND($CD$4='DATA ENTRY'!CK81,$CG$4='DATA ENTRY'!D81),'DATA ENTRY'!I81,"")))</f>
        <v/>
      </c>
      <c r="CF82" s="4" t="str">
        <f>IF('DATA ENTRY'!CK81="","",IF('DATA ENTRY'!CK81="","",IF(AND($CD$4='DATA ENTRY'!CK81,$CG$4='DATA ENTRY'!D81),'DATA ENTRY'!CK81,"")))</f>
        <v/>
      </c>
      <c r="CG82" s="3" t="str">
        <f>IF('DATA ENTRY'!CK81="","",IF('DATA ENTRY'!N81="","",IF(AND($CD$4='DATA ENTRY'!CK81,$CG$4='DATA ENTRY'!D81),'DATA ENTRY'!N81,"")))</f>
        <v/>
      </c>
      <c r="CH82" s="107" t="str">
        <f>IF('DATA ENTRY'!CK81="","",IF('DATA ENTRY'!O81="","",IF(AND($CD$4='DATA ENTRY'!CK81,$CG$4='DATA ENTRY'!D81),'DATA ENTRY'!O81,"")))</f>
        <v/>
      </c>
      <c r="CI82" s="3" t="str">
        <f>IF('DATA ENTRY'!CK81="","",IF('DATA ENTRY'!P81="","",IF(AND($CD$4='DATA ENTRY'!CK81,$CG$4='DATA ENTRY'!D81),'DATA ENTRY'!P81,"")))</f>
        <v/>
      </c>
      <c r="CJ82" s="107" t="str">
        <f>IF('DATA ENTRY'!CK81="","",IF('DATA ENTRY'!Q81="","",IF(AND($CD$4='DATA ENTRY'!CK81,$CG$4='DATA ENTRY'!D81),'DATA ENTRY'!Q81,"")))</f>
        <v/>
      </c>
      <c r="CK82" s="3" t="str">
        <f>IF('DATA ENTRY'!CK81="","",IF('DATA ENTRY'!R81="","",IF(AND($CD$4='DATA ENTRY'!CK81,$CG$4='DATA ENTRY'!D81),'DATA ENTRY'!R81,"")))</f>
        <v/>
      </c>
      <c r="CL82" s="3" t="str">
        <f>IF('DATA ENTRY'!CK81="","",IF('DATA ENTRY'!S81="","",IF(AND($CD$4='DATA ENTRY'!CK81,$CG$4='DATA ENTRY'!D81),'DATA ENTRY'!S81,"")))</f>
        <v/>
      </c>
      <c r="CM82" s="3" t="str">
        <f>IF('DATA ENTRY'!CK81="","",IF('DATA ENTRY'!E81="","",IF(AND($CD$4='DATA ENTRY'!CK81,$CG$4='DATA ENTRY'!D81),'DATA ENTRY'!E81,"")))</f>
        <v/>
      </c>
      <c r="CN82" s="3" t="str">
        <f>IF('DATA ENTRY'!CK81="","",IF('DATA ENTRY'!W81="","",IF(AND($CD$4='DATA ENTRY'!CK81,$CG$4='DATA ENTRY'!D81),'DATA ENTRY'!W81,"")))</f>
        <v/>
      </c>
      <c r="CO82" s="3" t="str">
        <f>IF('DATA ENTRY'!CK81="","",IF('DATA ENTRY'!X81="","",IF(AND($CD$4='DATA ENTRY'!CK81,$CG$4='DATA ENTRY'!D81),'DATA ENTRY'!X81,"")))</f>
        <v/>
      </c>
      <c r="CP82" s="108" t="str">
        <f t="shared" si="23"/>
        <v/>
      </c>
      <c r="CQ82" s="108" t="str">
        <f>IF('DATA ENTRY'!CK81="","",IF('DATA ENTRY'!G81="","",IF(AND($CD$4='DATA ENTRY'!CK81,$CG$4='DATA ENTRY'!D81),'DATA ENTRY'!G81,"")))</f>
        <v/>
      </c>
      <c r="CR82" s="230" t="str">
        <f>IF('DATA ENTRY'!CK81="","",IF('DATA ENTRY'!D81="","",IF(AND($CD$4='DATA ENTRY'!CK81,$CG$4='DATA ENTRY'!D81),'DATA ENTRY'!D81,"")))</f>
        <v/>
      </c>
      <c r="CS82">
        <f t="shared" si="24"/>
        <v>0</v>
      </c>
      <c r="CT82">
        <f t="shared" si="25"/>
        <v>0</v>
      </c>
      <c r="CV82" s="139"/>
      <c r="CX82">
        <f t="shared" si="26"/>
        <v>0</v>
      </c>
      <c r="DB82" t="str">
        <f t="shared" si="33"/>
        <v/>
      </c>
      <c r="DC82" t="str">
        <f t="shared" si="34"/>
        <v/>
      </c>
      <c r="DD82" s="224">
        <v>76</v>
      </c>
      <c r="DE82" s="3" t="str">
        <f>IF('DATA ENTRY'!CK81="","",IF('DATA ENTRY'!B81="","",IF(AND($DF$4='DATA ENTRY'!D81),'DATA ENTRY'!B81,"")))</f>
        <v/>
      </c>
      <c r="DF82" s="3" t="str">
        <f>IF('DATA ENTRY'!CK81="","",IF('DATA ENTRY'!C81="","",IF(AND($DF$4='DATA ENTRY'!D81),'DATA ENTRY'!C81,"")))</f>
        <v/>
      </c>
      <c r="DG82" s="4" t="str">
        <f>IF('DATA ENTRY'!CK81="","",IF('DATA ENTRY'!I81="","",IF(AND($DF$4='DATA ENTRY'!D81),'DATA ENTRY'!I81,"")))</f>
        <v/>
      </c>
      <c r="DH82" s="4" t="str">
        <f>IF('DATA ENTRY'!CK81="","",IF('DATA ENTRY'!CK81="","",IF(AND($DF$4='DATA ENTRY'!D81),'DATA ENTRY'!CK81,"")))</f>
        <v/>
      </c>
      <c r="DI82" s="3" t="str">
        <f>IF('DATA ENTRY'!CK81="","",IF('DATA ENTRY'!N81="","",IF(AND($DF$4='DATA ENTRY'!D81),'DATA ENTRY'!N81,"")))</f>
        <v/>
      </c>
      <c r="DJ82" s="107" t="str">
        <f>IF('DATA ENTRY'!CK81="","",IF('DATA ENTRY'!O81="","",IF(AND($DF$4='DATA ENTRY'!D81),'DATA ENTRY'!O81,"")))</f>
        <v/>
      </c>
      <c r="DK82" s="3" t="str">
        <f>IF('DATA ENTRY'!CK81="","",IF('DATA ENTRY'!P81="","",IF(AND($DF$4='DATA ENTRY'!D81),'DATA ENTRY'!P81,"")))</f>
        <v/>
      </c>
      <c r="DL82" s="107" t="str">
        <f>IF('DATA ENTRY'!CK81="","",IF('DATA ENTRY'!Q81="","",IF(AND($DF$4='DATA ENTRY'!D81),'DATA ENTRY'!Q81,"")))</f>
        <v/>
      </c>
      <c r="DM82" s="3" t="str">
        <f>IF('DATA ENTRY'!CK81="","",IF('DATA ENTRY'!R81="","",IF(AND($DF$4='DATA ENTRY'!D81),'DATA ENTRY'!R81,"")))</f>
        <v/>
      </c>
      <c r="DN82" s="107" t="str">
        <f>IF('DATA ENTRY'!CK81="","",IF('DATA ENTRY'!S81="","",IF(AND($DF$4='DATA ENTRY'!D81),'DATA ENTRY'!S81,"")))</f>
        <v/>
      </c>
      <c r="DO82" s="3" t="str">
        <f>IF('DATA ENTRY'!CK81="","",IF('DATA ENTRY'!E81="","",IF(AND($DF$4='DATA ENTRY'!D81),'DATA ENTRY'!E81,"")))</f>
        <v/>
      </c>
      <c r="DP82" s="3" t="str">
        <f>IF('DATA ENTRY'!CK81="","",IF('DATA ENTRY'!D81="","",IF(AND($DF$4='DATA ENTRY'!D81),'DATA ENTRY'!D81,"")))</f>
        <v/>
      </c>
      <c r="DQ82" s="3" t="str">
        <f>IF('DATA ENTRY'!CK81="","",IF('DATA ENTRY'!W81="","",IF(AND($DF$4='DATA ENTRY'!D81),'DATA ENTRY'!W81,"")))</f>
        <v/>
      </c>
      <c r="DR82" s="3" t="str">
        <f>IF('DATA ENTRY'!CK81="","",IF('DATA ENTRY'!X81="","",IF(AND($DF$4='DATA ENTRY'!D81),'DATA ENTRY'!X81,"")))</f>
        <v/>
      </c>
      <c r="DS82" s="108" t="str">
        <f t="shared" si="27"/>
        <v/>
      </c>
      <c r="DT82" s="108" t="str">
        <f>IF('DATA ENTRY'!CK81="","",IF('DATA ENTRY'!D81="","",IF(AND($DF$4='DATA ENTRY'!D81),'DATA ENTRY'!G81,"")))</f>
        <v/>
      </c>
      <c r="DY82">
        <f t="shared" si="28"/>
        <v>0</v>
      </c>
      <c r="EB82" t="str">
        <f t="shared" si="29"/>
        <v/>
      </c>
      <c r="EC82" t="str">
        <f t="shared" si="30"/>
        <v/>
      </c>
      <c r="ED82" s="224">
        <v>76</v>
      </c>
      <c r="EE82" s="3" t="str">
        <f>IF('DATA ENTRY'!CK81="","",IF('DATA ENTRY'!B81="","",IF(AND($EF$4='DATA ENTRY'!G81,$EH$4='DATA ENTRY'!F81),'DATA ENTRY'!B81,"")))</f>
        <v/>
      </c>
      <c r="EF82" s="3" t="str">
        <f>IF('DATA ENTRY'!CK81="","",IF('DATA ENTRY'!C81="","",IF(AND($EF$4='DATA ENTRY'!G81,$EH$4='DATA ENTRY'!F81),'DATA ENTRY'!C81,"")))</f>
        <v/>
      </c>
      <c r="EG82" s="4" t="str">
        <f>IF('DATA ENTRY'!CK81="","",IF('DATA ENTRY'!I81="","",IF(AND($EF$4='DATA ENTRY'!G81,$EH$4='DATA ENTRY'!F81),'DATA ENTRY'!I81,"")))</f>
        <v/>
      </c>
      <c r="EH82" s="4" t="str">
        <f>IF('DATA ENTRY'!CK81="","",IF('DATA ENTRY'!CK81="","",IF(AND($EF$4='DATA ENTRY'!G81,$EH$4='DATA ENTRY'!F81),'DATA ENTRY'!CK81,"")))</f>
        <v/>
      </c>
      <c r="EI82" s="3" t="str">
        <f>IF('DATA ENTRY'!CK81="","",IF('DATA ENTRY'!N81="","",IF(AND($EF$4='DATA ENTRY'!G81,$EH$4='DATA ENTRY'!F81),'DATA ENTRY'!N81,"")))</f>
        <v/>
      </c>
      <c r="EJ82" s="107" t="str">
        <f>IF('DATA ENTRY'!CK81="","",IF('DATA ENTRY'!O81="","",IF(AND($EF$4='DATA ENTRY'!G81,$EH$4='DATA ENTRY'!F81),'DATA ENTRY'!O81,"")))</f>
        <v/>
      </c>
      <c r="EK82" s="3" t="str">
        <f>IF('DATA ENTRY'!CK81="","",IF('DATA ENTRY'!P81="","",IF(AND($EF$4='DATA ENTRY'!G81,$EH$4='DATA ENTRY'!F81),'DATA ENTRY'!P81,"")))</f>
        <v/>
      </c>
      <c r="EL82" s="107" t="str">
        <f>IF('DATA ENTRY'!CK81="","",IF('DATA ENTRY'!Q81="","",IF(AND($EF$4='DATA ENTRY'!G81,$EH$4='DATA ENTRY'!F81),'DATA ENTRY'!Q81,"")))</f>
        <v/>
      </c>
      <c r="EM82" s="3" t="str">
        <f>IF('DATA ENTRY'!CK81="","",IF('DATA ENTRY'!R81="","",IF(AND($EF$4='DATA ENTRY'!G81,$EH$4='DATA ENTRY'!F81),'DATA ENTRY'!R81,"")))</f>
        <v/>
      </c>
      <c r="EN82" s="107" t="str">
        <f>IF('DATA ENTRY'!CK81="","",IF('DATA ENTRY'!S81="","",IF(AND($EF$4='DATA ENTRY'!G81,$EH$4='DATA ENTRY'!F81),'DATA ENTRY'!S81,"")))</f>
        <v/>
      </c>
      <c r="EO82" s="3" t="str">
        <f>IF('DATA ENTRY'!CK81="","",IF('DATA ENTRY'!E81="","",IF(AND($EF$4='DATA ENTRY'!G81,$EH$4='DATA ENTRY'!F81),'DATA ENTRY'!E81,"")))</f>
        <v/>
      </c>
      <c r="EP82" s="3" t="str">
        <f>IF('DATA ENTRY'!CK81="","",IF('DATA ENTRY'!D81="","",IF(AND($EF$4='DATA ENTRY'!G81,$EH$4='DATA ENTRY'!F81),'DATA ENTRY'!D81,"")))</f>
        <v/>
      </c>
      <c r="EQ82" s="3" t="str">
        <f>IF('DATA ENTRY'!CK81="","",IF('DATA ENTRY'!W81="","",IF(AND($EF$4='DATA ENTRY'!G81,$EH$4='DATA ENTRY'!F81),'DATA ENTRY'!W81,"")))</f>
        <v/>
      </c>
      <c r="ER82" s="3" t="str">
        <f>IF('DATA ENTRY'!CK81="","",IF('DATA ENTRY'!X81="","",IF(AND($EF$4='DATA ENTRY'!G81,$EH$4='DATA ENTRY'!F81),'DATA ENTRY'!X81,"")))</f>
        <v/>
      </c>
      <c r="ES82" s="108" t="str">
        <f t="shared" si="31"/>
        <v/>
      </c>
      <c r="ET82" s="108" t="str">
        <f>IF('DATA ENTRY'!CK81="","",IF('DATA ENTRY'!D81="","",IF(AND($EF$4='DATA ENTRY'!G81,$EH$4='DATA ENTRY'!F81),'DATA ENTRY'!G81,"")))</f>
        <v/>
      </c>
      <c r="EY82">
        <f t="shared" si="32"/>
        <v>0</v>
      </c>
    </row>
    <row r="83" spans="1:155">
      <c r="A83" t="str">
        <f>IF(S83=0,"",1+(MAX($A$7:A82)))</f>
        <v/>
      </c>
      <c r="B83" s="224">
        <v>77</v>
      </c>
      <c r="C83" s="3" t="str">
        <f>IF('DATA ENTRY'!CK82="","",IF('DATA ENTRY'!B82="","",IF($D$4="All Post",'DATA ENTRY'!B82,IF(AND($D$4='DATA ENTRY'!CK82),'DATA ENTRY'!B82,""))))</f>
        <v/>
      </c>
      <c r="D83" s="3" t="str">
        <f>IF('DATA ENTRY'!CK82="","",IF('DATA ENTRY'!C82="","",IF($D$4="All Post",'DATA ENTRY'!C82,IF(AND($D$4='DATA ENTRY'!CK82),'DATA ENTRY'!C82,""))))</f>
        <v/>
      </c>
      <c r="E83" s="4" t="str">
        <f>IF('DATA ENTRY'!CK82="","",IF('DATA ENTRY'!I82="","",IF($D$4="All Post",'DATA ENTRY'!I82,IF(AND($D$4='DATA ENTRY'!CK82),'DATA ENTRY'!I82,""))))</f>
        <v/>
      </c>
      <c r="F83" s="4" t="str">
        <f>IF('DATA ENTRY'!CK82="","",IF('DATA ENTRY'!CK82="","",IF($D$4="All Post",'DATA ENTRY'!CK82,IF(AND($D$4='DATA ENTRY'!CK82),'DATA ENTRY'!CK82,""))))</f>
        <v/>
      </c>
      <c r="G83" s="3" t="str">
        <f>IF('DATA ENTRY'!CK82="","",IF('DATA ENTRY'!N82="","",IF($D$4="All Post",'DATA ENTRY'!N82,IF(AND($D$4='DATA ENTRY'!CK82),'DATA ENTRY'!N82,""))))</f>
        <v/>
      </c>
      <c r="H83" s="107" t="str">
        <f>IF('DATA ENTRY'!CK82="","",IF('DATA ENTRY'!O82="","",IF($D$4="All Post",'DATA ENTRY'!O82,IF(AND($D$4='DATA ENTRY'!CK82),'DATA ENTRY'!O82,""))))</f>
        <v/>
      </c>
      <c r="I83" s="3" t="str">
        <f>IF('DATA ENTRY'!CK82="","",IF('DATA ENTRY'!P82="","",IF($D$4="All Post",'DATA ENTRY'!P82,IF(AND($D$4='DATA ENTRY'!CK82),'DATA ENTRY'!P82,""))))</f>
        <v/>
      </c>
      <c r="J83" s="107" t="str">
        <f>IF('DATA ENTRY'!CK82="","",IF('DATA ENTRY'!Q82="","",IF($D$4="All Post",'DATA ENTRY'!Q82,IF(AND($D$4='DATA ENTRY'!CK82),'DATA ENTRY'!Q82,""))))</f>
        <v/>
      </c>
      <c r="K83" s="3" t="str">
        <f>IF('DATA ENTRY'!CK82="","",IF('DATA ENTRY'!R82="","",IF($D$4="All Post",'DATA ENTRY'!R82,IF(AND($D$4='DATA ENTRY'!CK82),'DATA ENTRY'!R82,""))))</f>
        <v/>
      </c>
      <c r="L83" s="3" t="str">
        <f>IF('DATA ENTRY'!CK82="","",IF('DATA ENTRY'!S82="","",IF($D$4="All Post",'DATA ENTRY'!S82,IF(AND($D$4='DATA ENTRY'!CK82),'DATA ENTRY'!S82,""))))</f>
        <v/>
      </c>
      <c r="M83" s="3" t="str">
        <f>IF('DATA ENTRY'!CK82="","",IF('DATA ENTRY'!E82="","",IF($D$4="All Post",'DATA ENTRY'!E82,IF(AND($D$4='DATA ENTRY'!CK82),'DATA ENTRY'!E82,""))))</f>
        <v/>
      </c>
      <c r="N83" s="3" t="str">
        <f>IF('DATA ENTRY'!CK82="","",IF('DATA ENTRY'!W82="","",IF($D$4="All Post",'DATA ENTRY'!W82,IF(AND($D$4='DATA ENTRY'!CK82),'DATA ENTRY'!W82,""))))</f>
        <v/>
      </c>
      <c r="O83" s="3" t="str">
        <f>IF('DATA ENTRY'!CK82="","",IF('DATA ENTRY'!X82="","",IF($D$4="All Post",'DATA ENTRY'!X82,IF(AND($D$4='DATA ENTRY'!CK82),'DATA ENTRY'!X82,""))))</f>
        <v/>
      </c>
      <c r="P83" s="3" t="str">
        <f>IF('DATA ENTRY'!CK82="","",IF('DATA ENTRY'!G82="","",IF($D$4="All Post",'DATA ENTRY'!G82,IF(AND($D$4='DATA ENTRY'!CK82),'DATA ENTRY'!G82,""))))</f>
        <v/>
      </c>
      <c r="S83">
        <f t="shared" si="19"/>
        <v>0</v>
      </c>
      <c r="T83" t="str">
        <f t="shared" si="20"/>
        <v/>
      </c>
      <c r="BZ83" t="str">
        <f t="shared" si="21"/>
        <v/>
      </c>
      <c r="CA83" t="str">
        <f t="shared" si="22"/>
        <v/>
      </c>
      <c r="CB83" s="224">
        <v>77</v>
      </c>
      <c r="CC83" s="3" t="str">
        <f>IF('DATA ENTRY'!CK82="","",IF('DATA ENTRY'!B82="","",IF(AND($CD$4='DATA ENTRY'!CK82,$CG$4='DATA ENTRY'!D82),'DATA ENTRY'!B82,"")))</f>
        <v/>
      </c>
      <c r="CD83" s="3" t="str">
        <f>IF('DATA ENTRY'!CK82="","",IF('DATA ENTRY'!C82="","",IF(AND($CD$4='DATA ENTRY'!CK82,$CG$4='DATA ENTRY'!D82),'DATA ENTRY'!C82,"")))</f>
        <v/>
      </c>
      <c r="CE83" s="4" t="str">
        <f>IF('DATA ENTRY'!CK82="","",IF('DATA ENTRY'!I82="","",IF(AND($CD$4='DATA ENTRY'!CK82,$CG$4='DATA ENTRY'!D82),'DATA ENTRY'!I82,"")))</f>
        <v/>
      </c>
      <c r="CF83" s="4" t="str">
        <f>IF('DATA ENTRY'!CK82="","",IF('DATA ENTRY'!CK82="","",IF(AND($CD$4='DATA ENTRY'!CK82,$CG$4='DATA ENTRY'!D82),'DATA ENTRY'!CK82,"")))</f>
        <v/>
      </c>
      <c r="CG83" s="3" t="str">
        <f>IF('DATA ENTRY'!CK82="","",IF('DATA ENTRY'!N82="","",IF(AND($CD$4='DATA ENTRY'!CK82,$CG$4='DATA ENTRY'!D82),'DATA ENTRY'!N82,"")))</f>
        <v/>
      </c>
      <c r="CH83" s="107" t="str">
        <f>IF('DATA ENTRY'!CK82="","",IF('DATA ENTRY'!O82="","",IF(AND($CD$4='DATA ENTRY'!CK82,$CG$4='DATA ENTRY'!D82),'DATA ENTRY'!O82,"")))</f>
        <v/>
      </c>
      <c r="CI83" s="3" t="str">
        <f>IF('DATA ENTRY'!CK82="","",IF('DATA ENTRY'!P82="","",IF(AND($CD$4='DATA ENTRY'!CK82,$CG$4='DATA ENTRY'!D82),'DATA ENTRY'!P82,"")))</f>
        <v/>
      </c>
      <c r="CJ83" s="107" t="str">
        <f>IF('DATA ENTRY'!CK82="","",IF('DATA ENTRY'!Q82="","",IF(AND($CD$4='DATA ENTRY'!CK82,$CG$4='DATA ENTRY'!D82),'DATA ENTRY'!Q82,"")))</f>
        <v/>
      </c>
      <c r="CK83" s="3" t="str">
        <f>IF('DATA ENTRY'!CK82="","",IF('DATA ENTRY'!R82="","",IF(AND($CD$4='DATA ENTRY'!CK82,$CG$4='DATA ENTRY'!D82),'DATA ENTRY'!R82,"")))</f>
        <v/>
      </c>
      <c r="CL83" s="3" t="str">
        <f>IF('DATA ENTRY'!CK82="","",IF('DATA ENTRY'!S82="","",IF(AND($CD$4='DATA ENTRY'!CK82,$CG$4='DATA ENTRY'!D82),'DATA ENTRY'!S82,"")))</f>
        <v/>
      </c>
      <c r="CM83" s="3" t="str">
        <f>IF('DATA ENTRY'!CK82="","",IF('DATA ENTRY'!E82="","",IF(AND($CD$4='DATA ENTRY'!CK82,$CG$4='DATA ENTRY'!D82),'DATA ENTRY'!E82,"")))</f>
        <v/>
      </c>
      <c r="CN83" s="3" t="str">
        <f>IF('DATA ENTRY'!CK82="","",IF('DATA ENTRY'!W82="","",IF(AND($CD$4='DATA ENTRY'!CK82,$CG$4='DATA ENTRY'!D82),'DATA ENTRY'!W82,"")))</f>
        <v/>
      </c>
      <c r="CO83" s="3" t="str">
        <f>IF('DATA ENTRY'!CK82="","",IF('DATA ENTRY'!X82="","",IF(AND($CD$4='DATA ENTRY'!CK82,$CG$4='DATA ENTRY'!D82),'DATA ENTRY'!X82,"")))</f>
        <v/>
      </c>
      <c r="CP83" s="108" t="str">
        <f t="shared" si="23"/>
        <v/>
      </c>
      <c r="CQ83" s="108" t="str">
        <f>IF('DATA ENTRY'!CK82="","",IF('DATA ENTRY'!G82="","",IF(AND($CD$4='DATA ENTRY'!CK82,$CG$4='DATA ENTRY'!D82),'DATA ENTRY'!G82,"")))</f>
        <v/>
      </c>
      <c r="CR83" s="230" t="str">
        <f>IF('DATA ENTRY'!CK82="","",IF('DATA ENTRY'!D82="","",IF(AND($CD$4='DATA ENTRY'!CK82,$CG$4='DATA ENTRY'!D82),'DATA ENTRY'!D82,"")))</f>
        <v/>
      </c>
      <c r="CS83">
        <f t="shared" si="24"/>
        <v>0</v>
      </c>
      <c r="CT83">
        <f t="shared" si="25"/>
        <v>0</v>
      </c>
      <c r="CV83" s="139"/>
      <c r="CX83">
        <f t="shared" si="26"/>
        <v>0</v>
      </c>
      <c r="DB83" t="str">
        <f t="shared" si="33"/>
        <v/>
      </c>
      <c r="DC83" t="str">
        <f t="shared" si="34"/>
        <v/>
      </c>
      <c r="DD83" s="224">
        <v>77</v>
      </c>
      <c r="DE83" s="3" t="str">
        <f>IF('DATA ENTRY'!CK82="","",IF('DATA ENTRY'!B82="","",IF(AND($DF$4='DATA ENTRY'!D82),'DATA ENTRY'!B82,"")))</f>
        <v/>
      </c>
      <c r="DF83" s="3" t="str">
        <f>IF('DATA ENTRY'!CK82="","",IF('DATA ENTRY'!C82="","",IF(AND($DF$4='DATA ENTRY'!D82),'DATA ENTRY'!C82,"")))</f>
        <v/>
      </c>
      <c r="DG83" s="4" t="str">
        <f>IF('DATA ENTRY'!CK82="","",IF('DATA ENTRY'!I82="","",IF(AND($DF$4='DATA ENTRY'!D82),'DATA ENTRY'!I82,"")))</f>
        <v/>
      </c>
      <c r="DH83" s="4" t="str">
        <f>IF('DATA ENTRY'!CK82="","",IF('DATA ENTRY'!CK82="","",IF(AND($DF$4='DATA ENTRY'!D82),'DATA ENTRY'!CK82,"")))</f>
        <v/>
      </c>
      <c r="DI83" s="3" t="str">
        <f>IF('DATA ENTRY'!CK82="","",IF('DATA ENTRY'!N82="","",IF(AND($DF$4='DATA ENTRY'!D82),'DATA ENTRY'!N82,"")))</f>
        <v/>
      </c>
      <c r="DJ83" s="107" t="str">
        <f>IF('DATA ENTRY'!CK82="","",IF('DATA ENTRY'!O82="","",IF(AND($DF$4='DATA ENTRY'!D82),'DATA ENTRY'!O82,"")))</f>
        <v/>
      </c>
      <c r="DK83" s="3" t="str">
        <f>IF('DATA ENTRY'!CK82="","",IF('DATA ENTRY'!P82="","",IF(AND($DF$4='DATA ENTRY'!D82),'DATA ENTRY'!P82,"")))</f>
        <v/>
      </c>
      <c r="DL83" s="107" t="str">
        <f>IF('DATA ENTRY'!CK82="","",IF('DATA ENTRY'!Q82="","",IF(AND($DF$4='DATA ENTRY'!D82),'DATA ENTRY'!Q82,"")))</f>
        <v/>
      </c>
      <c r="DM83" s="3" t="str">
        <f>IF('DATA ENTRY'!CK82="","",IF('DATA ENTRY'!R82="","",IF(AND($DF$4='DATA ENTRY'!D82),'DATA ENTRY'!R82,"")))</f>
        <v/>
      </c>
      <c r="DN83" s="107" t="str">
        <f>IF('DATA ENTRY'!CK82="","",IF('DATA ENTRY'!S82="","",IF(AND($DF$4='DATA ENTRY'!D82),'DATA ENTRY'!S82,"")))</f>
        <v/>
      </c>
      <c r="DO83" s="3" t="str">
        <f>IF('DATA ENTRY'!CK82="","",IF('DATA ENTRY'!E82="","",IF(AND($DF$4='DATA ENTRY'!D82),'DATA ENTRY'!E82,"")))</f>
        <v/>
      </c>
      <c r="DP83" s="3" t="str">
        <f>IF('DATA ENTRY'!CK82="","",IF('DATA ENTRY'!D82="","",IF(AND($DF$4='DATA ENTRY'!D82),'DATA ENTRY'!D82,"")))</f>
        <v/>
      </c>
      <c r="DQ83" s="3" t="str">
        <f>IF('DATA ENTRY'!CK82="","",IF('DATA ENTRY'!W82="","",IF(AND($DF$4='DATA ENTRY'!D82),'DATA ENTRY'!W82,"")))</f>
        <v/>
      </c>
      <c r="DR83" s="3" t="str">
        <f>IF('DATA ENTRY'!CK82="","",IF('DATA ENTRY'!X82="","",IF(AND($DF$4='DATA ENTRY'!D82),'DATA ENTRY'!X82,"")))</f>
        <v/>
      </c>
      <c r="DS83" s="108" t="str">
        <f t="shared" si="27"/>
        <v/>
      </c>
      <c r="DT83" s="108" t="str">
        <f>IF('DATA ENTRY'!CK82="","",IF('DATA ENTRY'!D82="","",IF(AND($DF$4='DATA ENTRY'!D82),'DATA ENTRY'!G82,"")))</f>
        <v/>
      </c>
      <c r="DY83">
        <f t="shared" si="28"/>
        <v>0</v>
      </c>
      <c r="EB83" t="str">
        <f t="shared" si="29"/>
        <v/>
      </c>
      <c r="EC83" t="str">
        <f t="shared" si="30"/>
        <v/>
      </c>
      <c r="ED83" s="224">
        <v>77</v>
      </c>
      <c r="EE83" s="3" t="str">
        <f>IF('DATA ENTRY'!CK82="","",IF('DATA ENTRY'!B82="","",IF(AND($EF$4='DATA ENTRY'!G82,$EH$4='DATA ENTRY'!F82),'DATA ENTRY'!B82,"")))</f>
        <v/>
      </c>
      <c r="EF83" s="3" t="str">
        <f>IF('DATA ENTRY'!CK82="","",IF('DATA ENTRY'!C82="","",IF(AND($EF$4='DATA ENTRY'!G82,$EH$4='DATA ENTRY'!F82),'DATA ENTRY'!C82,"")))</f>
        <v/>
      </c>
      <c r="EG83" s="4" t="str">
        <f>IF('DATA ENTRY'!CK82="","",IF('DATA ENTRY'!I82="","",IF(AND($EF$4='DATA ENTRY'!G82,$EH$4='DATA ENTRY'!F82),'DATA ENTRY'!I82,"")))</f>
        <v/>
      </c>
      <c r="EH83" s="4" t="str">
        <f>IF('DATA ENTRY'!CK82="","",IF('DATA ENTRY'!CK82="","",IF(AND($EF$4='DATA ENTRY'!G82,$EH$4='DATA ENTRY'!F82),'DATA ENTRY'!CK82,"")))</f>
        <v/>
      </c>
      <c r="EI83" s="3" t="str">
        <f>IF('DATA ENTRY'!CK82="","",IF('DATA ENTRY'!N82="","",IF(AND($EF$4='DATA ENTRY'!G82,$EH$4='DATA ENTRY'!F82),'DATA ENTRY'!N82,"")))</f>
        <v/>
      </c>
      <c r="EJ83" s="107" t="str">
        <f>IF('DATA ENTRY'!CK82="","",IF('DATA ENTRY'!O82="","",IF(AND($EF$4='DATA ENTRY'!G82,$EH$4='DATA ENTRY'!F82),'DATA ENTRY'!O82,"")))</f>
        <v/>
      </c>
      <c r="EK83" s="3" t="str">
        <f>IF('DATA ENTRY'!CK82="","",IF('DATA ENTRY'!P82="","",IF(AND($EF$4='DATA ENTRY'!G82,$EH$4='DATA ENTRY'!F82),'DATA ENTRY'!P82,"")))</f>
        <v/>
      </c>
      <c r="EL83" s="107" t="str">
        <f>IF('DATA ENTRY'!CK82="","",IF('DATA ENTRY'!Q82="","",IF(AND($EF$4='DATA ENTRY'!G82,$EH$4='DATA ENTRY'!F82),'DATA ENTRY'!Q82,"")))</f>
        <v/>
      </c>
      <c r="EM83" s="3" t="str">
        <f>IF('DATA ENTRY'!CK82="","",IF('DATA ENTRY'!R82="","",IF(AND($EF$4='DATA ENTRY'!G82,$EH$4='DATA ENTRY'!F82),'DATA ENTRY'!R82,"")))</f>
        <v/>
      </c>
      <c r="EN83" s="107" t="str">
        <f>IF('DATA ENTRY'!CK82="","",IF('DATA ENTRY'!S82="","",IF(AND($EF$4='DATA ENTRY'!G82,$EH$4='DATA ENTRY'!F82),'DATA ENTRY'!S82,"")))</f>
        <v/>
      </c>
      <c r="EO83" s="3" t="str">
        <f>IF('DATA ENTRY'!CK82="","",IF('DATA ENTRY'!E82="","",IF(AND($EF$4='DATA ENTRY'!G82,$EH$4='DATA ENTRY'!F82),'DATA ENTRY'!E82,"")))</f>
        <v/>
      </c>
      <c r="EP83" s="3" t="str">
        <f>IF('DATA ENTRY'!CK82="","",IF('DATA ENTRY'!D82="","",IF(AND($EF$4='DATA ENTRY'!G82,$EH$4='DATA ENTRY'!F82),'DATA ENTRY'!D82,"")))</f>
        <v/>
      </c>
      <c r="EQ83" s="3" t="str">
        <f>IF('DATA ENTRY'!CK82="","",IF('DATA ENTRY'!W82="","",IF(AND($EF$4='DATA ENTRY'!G82,$EH$4='DATA ENTRY'!F82),'DATA ENTRY'!W82,"")))</f>
        <v/>
      </c>
      <c r="ER83" s="3" t="str">
        <f>IF('DATA ENTRY'!CK82="","",IF('DATA ENTRY'!X82="","",IF(AND($EF$4='DATA ENTRY'!G82,$EH$4='DATA ENTRY'!F82),'DATA ENTRY'!X82,"")))</f>
        <v/>
      </c>
      <c r="ES83" s="108" t="str">
        <f t="shared" si="31"/>
        <v/>
      </c>
      <c r="ET83" s="108" t="str">
        <f>IF('DATA ENTRY'!CK82="","",IF('DATA ENTRY'!D82="","",IF(AND($EF$4='DATA ENTRY'!G82,$EH$4='DATA ENTRY'!F82),'DATA ENTRY'!G82,"")))</f>
        <v/>
      </c>
      <c r="EY83">
        <f t="shared" si="32"/>
        <v>0</v>
      </c>
    </row>
    <row r="84" spans="1:155">
      <c r="A84" t="str">
        <f>IF(S84=0,"",1+(MAX($A$7:A83)))</f>
        <v/>
      </c>
      <c r="B84" s="224">
        <v>78</v>
      </c>
      <c r="C84" s="3" t="str">
        <f>IF('DATA ENTRY'!CK83="","",IF('DATA ENTRY'!B83="","",IF($D$4="All Post",'DATA ENTRY'!B83,IF(AND($D$4='DATA ENTRY'!CK83),'DATA ENTRY'!B83,""))))</f>
        <v/>
      </c>
      <c r="D84" s="3" t="str">
        <f>IF('DATA ENTRY'!CK83="","",IF('DATA ENTRY'!C83="","",IF($D$4="All Post",'DATA ENTRY'!C83,IF(AND($D$4='DATA ENTRY'!CK83),'DATA ENTRY'!C83,""))))</f>
        <v/>
      </c>
      <c r="E84" s="4" t="str">
        <f>IF('DATA ENTRY'!CK83="","",IF('DATA ENTRY'!I83="","",IF($D$4="All Post",'DATA ENTRY'!I83,IF(AND($D$4='DATA ENTRY'!CK83),'DATA ENTRY'!I83,""))))</f>
        <v/>
      </c>
      <c r="F84" s="4" t="str">
        <f>IF('DATA ENTRY'!CK83="","",IF('DATA ENTRY'!CK83="","",IF($D$4="All Post",'DATA ENTRY'!CK83,IF(AND($D$4='DATA ENTRY'!CK83),'DATA ENTRY'!CK83,""))))</f>
        <v/>
      </c>
      <c r="G84" s="3" t="str">
        <f>IF('DATA ENTRY'!CK83="","",IF('DATA ENTRY'!N83="","",IF($D$4="All Post",'DATA ENTRY'!N83,IF(AND($D$4='DATA ENTRY'!CK83),'DATA ENTRY'!N83,""))))</f>
        <v/>
      </c>
      <c r="H84" s="107" t="str">
        <f>IF('DATA ENTRY'!CK83="","",IF('DATA ENTRY'!O83="","",IF($D$4="All Post",'DATA ENTRY'!O83,IF(AND($D$4='DATA ENTRY'!CK83),'DATA ENTRY'!O83,""))))</f>
        <v/>
      </c>
      <c r="I84" s="3" t="str">
        <f>IF('DATA ENTRY'!CK83="","",IF('DATA ENTRY'!P83="","",IF($D$4="All Post",'DATA ENTRY'!P83,IF(AND($D$4='DATA ENTRY'!CK83),'DATA ENTRY'!P83,""))))</f>
        <v/>
      </c>
      <c r="J84" s="107" t="str">
        <f>IF('DATA ENTRY'!CK83="","",IF('DATA ENTRY'!Q83="","",IF($D$4="All Post",'DATA ENTRY'!Q83,IF(AND($D$4='DATA ENTRY'!CK83),'DATA ENTRY'!Q83,""))))</f>
        <v/>
      </c>
      <c r="K84" s="3" t="str">
        <f>IF('DATA ENTRY'!CK83="","",IF('DATA ENTRY'!R83="","",IF($D$4="All Post",'DATA ENTRY'!R83,IF(AND($D$4='DATA ENTRY'!CK83),'DATA ENTRY'!R83,""))))</f>
        <v/>
      </c>
      <c r="L84" s="3" t="str">
        <f>IF('DATA ENTRY'!CK83="","",IF('DATA ENTRY'!S83="","",IF($D$4="All Post",'DATA ENTRY'!S83,IF(AND($D$4='DATA ENTRY'!CK83),'DATA ENTRY'!S83,""))))</f>
        <v/>
      </c>
      <c r="M84" s="3" t="str">
        <f>IF('DATA ENTRY'!CK83="","",IF('DATA ENTRY'!E83="","",IF($D$4="All Post",'DATA ENTRY'!E83,IF(AND($D$4='DATA ENTRY'!CK83),'DATA ENTRY'!E83,""))))</f>
        <v/>
      </c>
      <c r="N84" s="3" t="str">
        <f>IF('DATA ENTRY'!CK83="","",IF('DATA ENTRY'!W83="","",IF($D$4="All Post",'DATA ENTRY'!W83,IF(AND($D$4='DATA ENTRY'!CK83),'DATA ENTRY'!W83,""))))</f>
        <v/>
      </c>
      <c r="O84" s="3" t="str">
        <f>IF('DATA ENTRY'!CK83="","",IF('DATA ENTRY'!X83="","",IF($D$4="All Post",'DATA ENTRY'!X83,IF(AND($D$4='DATA ENTRY'!CK83),'DATA ENTRY'!X83,""))))</f>
        <v/>
      </c>
      <c r="P84" s="3" t="str">
        <f>IF('DATA ENTRY'!CK83="","",IF('DATA ENTRY'!G83="","",IF($D$4="All Post",'DATA ENTRY'!G83,IF(AND($D$4='DATA ENTRY'!CK83),'DATA ENTRY'!G83,""))))</f>
        <v/>
      </c>
      <c r="S84">
        <f t="shared" si="19"/>
        <v>0</v>
      </c>
      <c r="T84" t="str">
        <f t="shared" si="20"/>
        <v/>
      </c>
      <c r="BZ84" t="str">
        <f t="shared" si="21"/>
        <v/>
      </c>
      <c r="CA84" t="str">
        <f t="shared" si="22"/>
        <v/>
      </c>
      <c r="CB84" s="224">
        <v>78</v>
      </c>
      <c r="CC84" s="3" t="str">
        <f>IF('DATA ENTRY'!CK83="","",IF('DATA ENTRY'!B83="","",IF(AND($CD$4='DATA ENTRY'!CK83,$CG$4='DATA ENTRY'!D83),'DATA ENTRY'!B83,"")))</f>
        <v/>
      </c>
      <c r="CD84" s="3" t="str">
        <f>IF('DATA ENTRY'!CK83="","",IF('DATA ENTRY'!C83="","",IF(AND($CD$4='DATA ENTRY'!CK83,$CG$4='DATA ENTRY'!D83),'DATA ENTRY'!C83,"")))</f>
        <v/>
      </c>
      <c r="CE84" s="4" t="str">
        <f>IF('DATA ENTRY'!CK83="","",IF('DATA ENTRY'!I83="","",IF(AND($CD$4='DATA ENTRY'!CK83,$CG$4='DATA ENTRY'!D83),'DATA ENTRY'!I83,"")))</f>
        <v/>
      </c>
      <c r="CF84" s="4" t="str">
        <f>IF('DATA ENTRY'!CK83="","",IF('DATA ENTRY'!CK83="","",IF(AND($CD$4='DATA ENTRY'!CK83,$CG$4='DATA ENTRY'!D83),'DATA ENTRY'!CK83,"")))</f>
        <v/>
      </c>
      <c r="CG84" s="3" t="str">
        <f>IF('DATA ENTRY'!CK83="","",IF('DATA ENTRY'!N83="","",IF(AND($CD$4='DATA ENTRY'!CK83,$CG$4='DATA ENTRY'!D83),'DATA ENTRY'!N83,"")))</f>
        <v/>
      </c>
      <c r="CH84" s="107" t="str">
        <f>IF('DATA ENTRY'!CK83="","",IF('DATA ENTRY'!O83="","",IF(AND($CD$4='DATA ENTRY'!CK83,$CG$4='DATA ENTRY'!D83),'DATA ENTRY'!O83,"")))</f>
        <v/>
      </c>
      <c r="CI84" s="3" t="str">
        <f>IF('DATA ENTRY'!CK83="","",IF('DATA ENTRY'!P83="","",IF(AND($CD$4='DATA ENTRY'!CK83,$CG$4='DATA ENTRY'!D83),'DATA ENTRY'!P83,"")))</f>
        <v/>
      </c>
      <c r="CJ84" s="107" t="str">
        <f>IF('DATA ENTRY'!CK83="","",IF('DATA ENTRY'!Q83="","",IF(AND($CD$4='DATA ENTRY'!CK83,$CG$4='DATA ENTRY'!D83),'DATA ENTRY'!Q83,"")))</f>
        <v/>
      </c>
      <c r="CK84" s="3" t="str">
        <f>IF('DATA ENTRY'!CK83="","",IF('DATA ENTRY'!R83="","",IF(AND($CD$4='DATA ENTRY'!CK83,$CG$4='DATA ENTRY'!D83),'DATA ENTRY'!R83,"")))</f>
        <v/>
      </c>
      <c r="CL84" s="3" t="str">
        <f>IF('DATA ENTRY'!CK83="","",IF('DATA ENTRY'!S83="","",IF(AND($CD$4='DATA ENTRY'!CK83,$CG$4='DATA ENTRY'!D83),'DATA ENTRY'!S83,"")))</f>
        <v/>
      </c>
      <c r="CM84" s="3" t="str">
        <f>IF('DATA ENTRY'!CK83="","",IF('DATA ENTRY'!E83="","",IF(AND($CD$4='DATA ENTRY'!CK83,$CG$4='DATA ENTRY'!D83),'DATA ENTRY'!E83,"")))</f>
        <v/>
      </c>
      <c r="CN84" s="3" t="str">
        <f>IF('DATA ENTRY'!CK83="","",IF('DATA ENTRY'!W83="","",IF(AND($CD$4='DATA ENTRY'!CK83,$CG$4='DATA ENTRY'!D83),'DATA ENTRY'!W83,"")))</f>
        <v/>
      </c>
      <c r="CO84" s="3" t="str">
        <f>IF('DATA ENTRY'!CK83="","",IF('DATA ENTRY'!X83="","",IF(AND($CD$4='DATA ENTRY'!CK83,$CG$4='DATA ENTRY'!D83),'DATA ENTRY'!X83,"")))</f>
        <v/>
      </c>
      <c r="CP84" s="108" t="str">
        <f t="shared" si="23"/>
        <v/>
      </c>
      <c r="CQ84" s="108" t="str">
        <f>IF('DATA ENTRY'!CK83="","",IF('DATA ENTRY'!G83="","",IF(AND($CD$4='DATA ENTRY'!CK83,$CG$4='DATA ENTRY'!D83),'DATA ENTRY'!G83,"")))</f>
        <v/>
      </c>
      <c r="CR84" s="230" t="str">
        <f>IF('DATA ENTRY'!CK83="","",IF('DATA ENTRY'!D83="","",IF(AND($CD$4='DATA ENTRY'!CK83,$CG$4='DATA ENTRY'!D83),'DATA ENTRY'!D83,"")))</f>
        <v/>
      </c>
      <c r="CS84">
        <f t="shared" si="24"/>
        <v>0</v>
      </c>
      <c r="CT84">
        <f t="shared" si="25"/>
        <v>0</v>
      </c>
      <c r="CV84" s="139"/>
      <c r="CX84">
        <f t="shared" si="26"/>
        <v>0</v>
      </c>
      <c r="DB84" t="str">
        <f t="shared" si="33"/>
        <v/>
      </c>
      <c r="DC84" t="str">
        <f t="shared" si="34"/>
        <v/>
      </c>
      <c r="DD84" s="224">
        <v>78</v>
      </c>
      <c r="DE84" s="3" t="str">
        <f>IF('DATA ENTRY'!CK83="","",IF('DATA ENTRY'!B83="","",IF(AND($DF$4='DATA ENTRY'!D83),'DATA ENTRY'!B83,"")))</f>
        <v/>
      </c>
      <c r="DF84" s="3" t="str">
        <f>IF('DATA ENTRY'!CK83="","",IF('DATA ENTRY'!C83="","",IF(AND($DF$4='DATA ENTRY'!D83),'DATA ENTRY'!C83,"")))</f>
        <v/>
      </c>
      <c r="DG84" s="4" t="str">
        <f>IF('DATA ENTRY'!CK83="","",IF('DATA ENTRY'!I83="","",IF(AND($DF$4='DATA ENTRY'!D83),'DATA ENTRY'!I83,"")))</f>
        <v/>
      </c>
      <c r="DH84" s="4" t="str">
        <f>IF('DATA ENTRY'!CK83="","",IF('DATA ENTRY'!CK83="","",IF(AND($DF$4='DATA ENTRY'!D83),'DATA ENTRY'!CK83,"")))</f>
        <v/>
      </c>
      <c r="DI84" s="3" t="str">
        <f>IF('DATA ENTRY'!CK83="","",IF('DATA ENTRY'!N83="","",IF(AND($DF$4='DATA ENTRY'!D83),'DATA ENTRY'!N83,"")))</f>
        <v/>
      </c>
      <c r="DJ84" s="107" t="str">
        <f>IF('DATA ENTRY'!CK83="","",IF('DATA ENTRY'!O83="","",IF(AND($DF$4='DATA ENTRY'!D83),'DATA ENTRY'!O83,"")))</f>
        <v/>
      </c>
      <c r="DK84" s="3" t="str">
        <f>IF('DATA ENTRY'!CK83="","",IF('DATA ENTRY'!P83="","",IF(AND($DF$4='DATA ENTRY'!D83),'DATA ENTRY'!P83,"")))</f>
        <v/>
      </c>
      <c r="DL84" s="107" t="str">
        <f>IF('DATA ENTRY'!CK83="","",IF('DATA ENTRY'!Q83="","",IF(AND($DF$4='DATA ENTRY'!D83),'DATA ENTRY'!Q83,"")))</f>
        <v/>
      </c>
      <c r="DM84" s="3" t="str">
        <f>IF('DATA ENTRY'!CK83="","",IF('DATA ENTRY'!R83="","",IF(AND($DF$4='DATA ENTRY'!D83),'DATA ENTRY'!R83,"")))</f>
        <v/>
      </c>
      <c r="DN84" s="107" t="str">
        <f>IF('DATA ENTRY'!CK83="","",IF('DATA ENTRY'!S83="","",IF(AND($DF$4='DATA ENTRY'!D83),'DATA ENTRY'!S83,"")))</f>
        <v/>
      </c>
      <c r="DO84" s="3" t="str">
        <f>IF('DATA ENTRY'!CK83="","",IF('DATA ENTRY'!E83="","",IF(AND($DF$4='DATA ENTRY'!D83),'DATA ENTRY'!E83,"")))</f>
        <v/>
      </c>
      <c r="DP84" s="3" t="str">
        <f>IF('DATA ENTRY'!CK83="","",IF('DATA ENTRY'!D83="","",IF(AND($DF$4='DATA ENTRY'!D83),'DATA ENTRY'!D83,"")))</f>
        <v/>
      </c>
      <c r="DQ84" s="3" t="str">
        <f>IF('DATA ENTRY'!CK83="","",IF('DATA ENTRY'!W83="","",IF(AND($DF$4='DATA ENTRY'!D83),'DATA ENTRY'!W83,"")))</f>
        <v/>
      </c>
      <c r="DR84" s="3" t="str">
        <f>IF('DATA ENTRY'!CK83="","",IF('DATA ENTRY'!X83="","",IF(AND($DF$4='DATA ENTRY'!D83),'DATA ENTRY'!X83,"")))</f>
        <v/>
      </c>
      <c r="DS84" s="108" t="str">
        <f t="shared" si="27"/>
        <v/>
      </c>
      <c r="DT84" s="108" t="str">
        <f>IF('DATA ENTRY'!CK83="","",IF('DATA ENTRY'!D83="","",IF(AND($DF$4='DATA ENTRY'!D83),'DATA ENTRY'!G83,"")))</f>
        <v/>
      </c>
      <c r="DY84">
        <f t="shared" si="28"/>
        <v>0</v>
      </c>
      <c r="EB84" t="str">
        <f t="shared" si="29"/>
        <v/>
      </c>
      <c r="EC84" t="str">
        <f t="shared" si="30"/>
        <v/>
      </c>
      <c r="ED84" s="224">
        <v>78</v>
      </c>
      <c r="EE84" s="3" t="str">
        <f>IF('DATA ENTRY'!CK83="","",IF('DATA ENTRY'!B83="","",IF(AND($EF$4='DATA ENTRY'!G83,$EH$4='DATA ENTRY'!F83),'DATA ENTRY'!B83,"")))</f>
        <v/>
      </c>
      <c r="EF84" s="3" t="str">
        <f>IF('DATA ENTRY'!CK83="","",IF('DATA ENTRY'!C83="","",IF(AND($EF$4='DATA ENTRY'!G83,$EH$4='DATA ENTRY'!F83),'DATA ENTRY'!C83,"")))</f>
        <v/>
      </c>
      <c r="EG84" s="4" t="str">
        <f>IF('DATA ENTRY'!CK83="","",IF('DATA ENTRY'!I83="","",IF(AND($EF$4='DATA ENTRY'!G83,$EH$4='DATA ENTRY'!F83),'DATA ENTRY'!I83,"")))</f>
        <v/>
      </c>
      <c r="EH84" s="4" t="str">
        <f>IF('DATA ENTRY'!CK83="","",IF('DATA ENTRY'!CK83="","",IF(AND($EF$4='DATA ENTRY'!G83,$EH$4='DATA ENTRY'!F83),'DATA ENTRY'!CK83,"")))</f>
        <v/>
      </c>
      <c r="EI84" s="3" t="str">
        <f>IF('DATA ENTRY'!CK83="","",IF('DATA ENTRY'!N83="","",IF(AND($EF$4='DATA ENTRY'!G83,$EH$4='DATA ENTRY'!F83),'DATA ENTRY'!N83,"")))</f>
        <v/>
      </c>
      <c r="EJ84" s="107" t="str">
        <f>IF('DATA ENTRY'!CK83="","",IF('DATA ENTRY'!O83="","",IF(AND($EF$4='DATA ENTRY'!G83,$EH$4='DATA ENTRY'!F83),'DATA ENTRY'!O83,"")))</f>
        <v/>
      </c>
      <c r="EK84" s="3" t="str">
        <f>IF('DATA ENTRY'!CK83="","",IF('DATA ENTRY'!P83="","",IF(AND($EF$4='DATA ENTRY'!G83,$EH$4='DATA ENTRY'!F83),'DATA ENTRY'!P83,"")))</f>
        <v/>
      </c>
      <c r="EL84" s="107" t="str">
        <f>IF('DATA ENTRY'!CK83="","",IF('DATA ENTRY'!Q83="","",IF(AND($EF$4='DATA ENTRY'!G83,$EH$4='DATA ENTRY'!F83),'DATA ENTRY'!Q83,"")))</f>
        <v/>
      </c>
      <c r="EM84" s="3" t="str">
        <f>IF('DATA ENTRY'!CK83="","",IF('DATA ENTRY'!R83="","",IF(AND($EF$4='DATA ENTRY'!G83,$EH$4='DATA ENTRY'!F83),'DATA ENTRY'!R83,"")))</f>
        <v/>
      </c>
      <c r="EN84" s="107" t="str">
        <f>IF('DATA ENTRY'!CK83="","",IF('DATA ENTRY'!S83="","",IF(AND($EF$4='DATA ENTRY'!G83,$EH$4='DATA ENTRY'!F83),'DATA ENTRY'!S83,"")))</f>
        <v/>
      </c>
      <c r="EO84" s="3" t="str">
        <f>IF('DATA ENTRY'!CK83="","",IF('DATA ENTRY'!E83="","",IF(AND($EF$4='DATA ENTRY'!G83,$EH$4='DATA ENTRY'!F83),'DATA ENTRY'!E83,"")))</f>
        <v/>
      </c>
      <c r="EP84" s="3" t="str">
        <f>IF('DATA ENTRY'!CK83="","",IF('DATA ENTRY'!D83="","",IF(AND($EF$4='DATA ENTRY'!G83,$EH$4='DATA ENTRY'!F83),'DATA ENTRY'!D83,"")))</f>
        <v/>
      </c>
      <c r="EQ84" s="3" t="str">
        <f>IF('DATA ENTRY'!CK83="","",IF('DATA ENTRY'!W83="","",IF(AND($EF$4='DATA ENTRY'!G83,$EH$4='DATA ENTRY'!F83),'DATA ENTRY'!W83,"")))</f>
        <v/>
      </c>
      <c r="ER84" s="3" t="str">
        <f>IF('DATA ENTRY'!CK83="","",IF('DATA ENTRY'!X83="","",IF(AND($EF$4='DATA ENTRY'!G83,$EH$4='DATA ENTRY'!F83),'DATA ENTRY'!X83,"")))</f>
        <v/>
      </c>
      <c r="ES84" s="108" t="str">
        <f t="shared" si="31"/>
        <v/>
      </c>
      <c r="ET84" s="108" t="str">
        <f>IF('DATA ENTRY'!CK83="","",IF('DATA ENTRY'!D83="","",IF(AND($EF$4='DATA ENTRY'!G83,$EH$4='DATA ENTRY'!F83),'DATA ENTRY'!G83,"")))</f>
        <v/>
      </c>
      <c r="EY84">
        <f t="shared" si="32"/>
        <v>0</v>
      </c>
    </row>
    <row r="85" spans="1:155">
      <c r="A85" t="str">
        <f>IF(S85=0,"",1+(MAX($A$7:A84)))</f>
        <v/>
      </c>
      <c r="B85" s="224">
        <v>79</v>
      </c>
      <c r="C85" s="3" t="str">
        <f>IF('DATA ENTRY'!CK84="","",IF('DATA ENTRY'!B84="","",IF($D$4="All Post",'DATA ENTRY'!B84,IF(AND($D$4='DATA ENTRY'!CK84),'DATA ENTRY'!B84,""))))</f>
        <v/>
      </c>
      <c r="D85" s="3" t="str">
        <f>IF('DATA ENTRY'!CK84="","",IF('DATA ENTRY'!C84="","",IF($D$4="All Post",'DATA ENTRY'!C84,IF(AND($D$4='DATA ENTRY'!CK84),'DATA ENTRY'!C84,""))))</f>
        <v/>
      </c>
      <c r="E85" s="4" t="str">
        <f>IF('DATA ENTRY'!CK84="","",IF('DATA ENTRY'!I84="","",IF($D$4="All Post",'DATA ENTRY'!I84,IF(AND($D$4='DATA ENTRY'!CK84),'DATA ENTRY'!I84,""))))</f>
        <v/>
      </c>
      <c r="F85" s="4" t="str">
        <f>IF('DATA ENTRY'!CK84="","",IF('DATA ENTRY'!CK84="","",IF($D$4="All Post",'DATA ENTRY'!CK84,IF(AND($D$4='DATA ENTRY'!CK84),'DATA ENTRY'!CK84,""))))</f>
        <v/>
      </c>
      <c r="G85" s="3" t="str">
        <f>IF('DATA ENTRY'!CK84="","",IF('DATA ENTRY'!N84="","",IF($D$4="All Post",'DATA ENTRY'!N84,IF(AND($D$4='DATA ENTRY'!CK84),'DATA ENTRY'!N84,""))))</f>
        <v/>
      </c>
      <c r="H85" s="107" t="str">
        <f>IF('DATA ENTRY'!CK84="","",IF('DATA ENTRY'!O84="","",IF($D$4="All Post",'DATA ENTRY'!O84,IF(AND($D$4='DATA ENTRY'!CK84),'DATA ENTRY'!O84,""))))</f>
        <v/>
      </c>
      <c r="I85" s="3" t="str">
        <f>IF('DATA ENTRY'!CK84="","",IF('DATA ENTRY'!P84="","",IF($D$4="All Post",'DATA ENTRY'!P84,IF(AND($D$4='DATA ENTRY'!CK84),'DATA ENTRY'!P84,""))))</f>
        <v/>
      </c>
      <c r="J85" s="107" t="str">
        <f>IF('DATA ENTRY'!CK84="","",IF('DATA ENTRY'!Q84="","",IF($D$4="All Post",'DATA ENTRY'!Q84,IF(AND($D$4='DATA ENTRY'!CK84),'DATA ENTRY'!Q84,""))))</f>
        <v/>
      </c>
      <c r="K85" s="3" t="str">
        <f>IF('DATA ENTRY'!CK84="","",IF('DATA ENTRY'!R84="","",IF($D$4="All Post",'DATA ENTRY'!R84,IF(AND($D$4='DATA ENTRY'!CK84),'DATA ENTRY'!R84,""))))</f>
        <v/>
      </c>
      <c r="L85" s="3" t="str">
        <f>IF('DATA ENTRY'!CK84="","",IF('DATA ENTRY'!S84="","",IF($D$4="All Post",'DATA ENTRY'!S84,IF(AND($D$4='DATA ENTRY'!CK84),'DATA ENTRY'!S84,""))))</f>
        <v/>
      </c>
      <c r="M85" s="3" t="str">
        <f>IF('DATA ENTRY'!CK84="","",IF('DATA ENTRY'!E84="","",IF($D$4="All Post",'DATA ENTRY'!E84,IF(AND($D$4='DATA ENTRY'!CK84),'DATA ENTRY'!E84,""))))</f>
        <v/>
      </c>
      <c r="N85" s="3" t="str">
        <f>IF('DATA ENTRY'!CK84="","",IF('DATA ENTRY'!W84="","",IF($D$4="All Post",'DATA ENTRY'!W84,IF(AND($D$4='DATA ENTRY'!CK84),'DATA ENTRY'!W84,""))))</f>
        <v/>
      </c>
      <c r="O85" s="3" t="str">
        <f>IF('DATA ENTRY'!CK84="","",IF('DATA ENTRY'!X84="","",IF($D$4="All Post",'DATA ENTRY'!X84,IF(AND($D$4='DATA ENTRY'!CK84),'DATA ENTRY'!X84,""))))</f>
        <v/>
      </c>
      <c r="P85" s="3" t="str">
        <f>IF('DATA ENTRY'!CK84="","",IF('DATA ENTRY'!G84="","",IF($D$4="All Post",'DATA ENTRY'!G84,IF(AND($D$4='DATA ENTRY'!CK84),'DATA ENTRY'!G84,""))))</f>
        <v/>
      </c>
      <c r="S85">
        <f t="shared" si="19"/>
        <v>0</v>
      </c>
      <c r="T85" t="str">
        <f t="shared" si="20"/>
        <v/>
      </c>
      <c r="BZ85" t="str">
        <f t="shared" si="21"/>
        <v/>
      </c>
      <c r="CA85" t="str">
        <f t="shared" si="22"/>
        <v/>
      </c>
      <c r="CB85" s="224">
        <v>79</v>
      </c>
      <c r="CC85" s="3" t="str">
        <f>IF('DATA ENTRY'!CK84="","",IF('DATA ENTRY'!B84="","",IF(AND($CD$4='DATA ENTRY'!CK84,$CG$4='DATA ENTRY'!D84),'DATA ENTRY'!B84,"")))</f>
        <v/>
      </c>
      <c r="CD85" s="3" t="str">
        <f>IF('DATA ENTRY'!CK84="","",IF('DATA ENTRY'!C84="","",IF(AND($CD$4='DATA ENTRY'!CK84,$CG$4='DATA ENTRY'!D84),'DATA ENTRY'!C84,"")))</f>
        <v/>
      </c>
      <c r="CE85" s="4" t="str">
        <f>IF('DATA ENTRY'!CK84="","",IF('DATA ENTRY'!I84="","",IF(AND($CD$4='DATA ENTRY'!CK84,$CG$4='DATA ENTRY'!D84),'DATA ENTRY'!I84,"")))</f>
        <v/>
      </c>
      <c r="CF85" s="4" t="str">
        <f>IF('DATA ENTRY'!CK84="","",IF('DATA ENTRY'!CK84="","",IF(AND($CD$4='DATA ENTRY'!CK84,$CG$4='DATA ENTRY'!D84),'DATA ENTRY'!CK84,"")))</f>
        <v/>
      </c>
      <c r="CG85" s="3" t="str">
        <f>IF('DATA ENTRY'!CK84="","",IF('DATA ENTRY'!N84="","",IF(AND($CD$4='DATA ENTRY'!CK84,$CG$4='DATA ENTRY'!D84),'DATA ENTRY'!N84,"")))</f>
        <v/>
      </c>
      <c r="CH85" s="107" t="str">
        <f>IF('DATA ENTRY'!CK84="","",IF('DATA ENTRY'!O84="","",IF(AND($CD$4='DATA ENTRY'!CK84,$CG$4='DATA ENTRY'!D84),'DATA ENTRY'!O84,"")))</f>
        <v/>
      </c>
      <c r="CI85" s="3" t="str">
        <f>IF('DATA ENTRY'!CK84="","",IF('DATA ENTRY'!P84="","",IF(AND($CD$4='DATA ENTRY'!CK84,$CG$4='DATA ENTRY'!D84),'DATA ENTRY'!P84,"")))</f>
        <v/>
      </c>
      <c r="CJ85" s="107" t="str">
        <f>IF('DATA ENTRY'!CK84="","",IF('DATA ENTRY'!Q84="","",IF(AND($CD$4='DATA ENTRY'!CK84,$CG$4='DATA ENTRY'!D84),'DATA ENTRY'!Q84,"")))</f>
        <v/>
      </c>
      <c r="CK85" s="3" t="str">
        <f>IF('DATA ENTRY'!CK84="","",IF('DATA ENTRY'!R84="","",IF(AND($CD$4='DATA ENTRY'!CK84,$CG$4='DATA ENTRY'!D84),'DATA ENTRY'!R84,"")))</f>
        <v/>
      </c>
      <c r="CL85" s="3" t="str">
        <f>IF('DATA ENTRY'!CK84="","",IF('DATA ENTRY'!S84="","",IF(AND($CD$4='DATA ENTRY'!CK84,$CG$4='DATA ENTRY'!D84),'DATA ENTRY'!S84,"")))</f>
        <v/>
      </c>
      <c r="CM85" s="3" t="str">
        <f>IF('DATA ENTRY'!CK84="","",IF('DATA ENTRY'!E84="","",IF(AND($CD$4='DATA ENTRY'!CK84,$CG$4='DATA ENTRY'!D84),'DATA ENTRY'!E84,"")))</f>
        <v/>
      </c>
      <c r="CN85" s="3" t="str">
        <f>IF('DATA ENTRY'!CK84="","",IF('DATA ENTRY'!W84="","",IF(AND($CD$4='DATA ENTRY'!CK84,$CG$4='DATA ENTRY'!D84),'DATA ENTRY'!W84,"")))</f>
        <v/>
      </c>
      <c r="CO85" s="3" t="str">
        <f>IF('DATA ENTRY'!CK84="","",IF('DATA ENTRY'!X84="","",IF(AND($CD$4='DATA ENTRY'!CK84,$CG$4='DATA ENTRY'!D84),'DATA ENTRY'!X84,"")))</f>
        <v/>
      </c>
      <c r="CP85" s="108" t="str">
        <f t="shared" si="23"/>
        <v/>
      </c>
      <c r="CQ85" s="108" t="str">
        <f>IF('DATA ENTRY'!CK84="","",IF('DATA ENTRY'!G84="","",IF(AND($CD$4='DATA ENTRY'!CK84,$CG$4='DATA ENTRY'!D84),'DATA ENTRY'!G84,"")))</f>
        <v/>
      </c>
      <c r="CR85" s="230" t="str">
        <f>IF('DATA ENTRY'!CK84="","",IF('DATA ENTRY'!D84="","",IF(AND($CD$4='DATA ENTRY'!CK84,$CG$4='DATA ENTRY'!D84),'DATA ENTRY'!D84,"")))</f>
        <v/>
      </c>
      <c r="CS85">
        <f t="shared" si="24"/>
        <v>0</v>
      </c>
      <c r="CT85">
        <f t="shared" si="25"/>
        <v>0</v>
      </c>
      <c r="CV85" s="139"/>
      <c r="CX85">
        <f t="shared" si="26"/>
        <v>0</v>
      </c>
      <c r="DB85" t="str">
        <f t="shared" si="33"/>
        <v/>
      </c>
      <c r="DC85" t="str">
        <f t="shared" si="34"/>
        <v/>
      </c>
      <c r="DD85" s="224">
        <v>79</v>
      </c>
      <c r="DE85" s="3" t="str">
        <f>IF('DATA ENTRY'!CK84="","",IF('DATA ENTRY'!B84="","",IF(AND($DF$4='DATA ENTRY'!D84),'DATA ENTRY'!B84,"")))</f>
        <v/>
      </c>
      <c r="DF85" s="3" t="str">
        <f>IF('DATA ENTRY'!CK84="","",IF('DATA ENTRY'!C84="","",IF(AND($DF$4='DATA ENTRY'!D84),'DATA ENTRY'!C84,"")))</f>
        <v/>
      </c>
      <c r="DG85" s="4" t="str">
        <f>IF('DATA ENTRY'!CK84="","",IF('DATA ENTRY'!I84="","",IF(AND($DF$4='DATA ENTRY'!D84),'DATA ENTRY'!I84,"")))</f>
        <v/>
      </c>
      <c r="DH85" s="4" t="str">
        <f>IF('DATA ENTRY'!CK84="","",IF('DATA ENTRY'!CK84="","",IF(AND($DF$4='DATA ENTRY'!D84),'DATA ENTRY'!CK84,"")))</f>
        <v/>
      </c>
      <c r="DI85" s="3" t="str">
        <f>IF('DATA ENTRY'!CK84="","",IF('DATA ENTRY'!N84="","",IF(AND($DF$4='DATA ENTRY'!D84),'DATA ENTRY'!N84,"")))</f>
        <v/>
      </c>
      <c r="DJ85" s="107" t="str">
        <f>IF('DATA ENTRY'!CK84="","",IF('DATA ENTRY'!O84="","",IF(AND($DF$4='DATA ENTRY'!D84),'DATA ENTRY'!O84,"")))</f>
        <v/>
      </c>
      <c r="DK85" s="3" t="str">
        <f>IF('DATA ENTRY'!CK84="","",IF('DATA ENTRY'!P84="","",IF(AND($DF$4='DATA ENTRY'!D84),'DATA ENTRY'!P84,"")))</f>
        <v/>
      </c>
      <c r="DL85" s="107" t="str">
        <f>IF('DATA ENTRY'!CK84="","",IF('DATA ENTRY'!Q84="","",IF(AND($DF$4='DATA ENTRY'!D84),'DATA ENTRY'!Q84,"")))</f>
        <v/>
      </c>
      <c r="DM85" s="3" t="str">
        <f>IF('DATA ENTRY'!CK84="","",IF('DATA ENTRY'!R84="","",IF(AND($DF$4='DATA ENTRY'!D84),'DATA ENTRY'!R84,"")))</f>
        <v/>
      </c>
      <c r="DN85" s="107" t="str">
        <f>IF('DATA ENTRY'!CK84="","",IF('DATA ENTRY'!S84="","",IF(AND($DF$4='DATA ENTRY'!D84),'DATA ENTRY'!S84,"")))</f>
        <v/>
      </c>
      <c r="DO85" s="3" t="str">
        <f>IF('DATA ENTRY'!CK84="","",IF('DATA ENTRY'!E84="","",IF(AND($DF$4='DATA ENTRY'!D84),'DATA ENTRY'!E84,"")))</f>
        <v/>
      </c>
      <c r="DP85" s="3" t="str">
        <f>IF('DATA ENTRY'!CK84="","",IF('DATA ENTRY'!D84="","",IF(AND($DF$4='DATA ENTRY'!D84),'DATA ENTRY'!D84,"")))</f>
        <v/>
      </c>
      <c r="DQ85" s="3" t="str">
        <f>IF('DATA ENTRY'!CK84="","",IF('DATA ENTRY'!W84="","",IF(AND($DF$4='DATA ENTRY'!D84),'DATA ENTRY'!W84,"")))</f>
        <v/>
      </c>
      <c r="DR85" s="3" t="str">
        <f>IF('DATA ENTRY'!CK84="","",IF('DATA ENTRY'!X84="","",IF(AND($DF$4='DATA ENTRY'!D84),'DATA ENTRY'!X84,"")))</f>
        <v/>
      </c>
      <c r="DS85" s="108" t="str">
        <f t="shared" si="27"/>
        <v/>
      </c>
      <c r="DT85" s="108" t="str">
        <f>IF('DATA ENTRY'!CK84="","",IF('DATA ENTRY'!D84="","",IF(AND($DF$4='DATA ENTRY'!D84),'DATA ENTRY'!G84,"")))</f>
        <v/>
      </c>
      <c r="DY85">
        <f t="shared" si="28"/>
        <v>0</v>
      </c>
      <c r="EB85" t="str">
        <f t="shared" si="29"/>
        <v/>
      </c>
      <c r="EC85" t="str">
        <f t="shared" si="30"/>
        <v/>
      </c>
      <c r="ED85" s="224">
        <v>79</v>
      </c>
      <c r="EE85" s="3" t="str">
        <f>IF('DATA ENTRY'!CK84="","",IF('DATA ENTRY'!B84="","",IF(AND($EF$4='DATA ENTRY'!G84,$EH$4='DATA ENTRY'!F84),'DATA ENTRY'!B84,"")))</f>
        <v/>
      </c>
      <c r="EF85" s="3" t="str">
        <f>IF('DATA ENTRY'!CK84="","",IF('DATA ENTRY'!C84="","",IF(AND($EF$4='DATA ENTRY'!G84,$EH$4='DATA ENTRY'!F84),'DATA ENTRY'!C84,"")))</f>
        <v/>
      </c>
      <c r="EG85" s="4" t="str">
        <f>IF('DATA ENTRY'!CK84="","",IF('DATA ENTRY'!I84="","",IF(AND($EF$4='DATA ENTRY'!G84,$EH$4='DATA ENTRY'!F84),'DATA ENTRY'!I84,"")))</f>
        <v/>
      </c>
      <c r="EH85" s="4" t="str">
        <f>IF('DATA ENTRY'!CK84="","",IF('DATA ENTRY'!CK84="","",IF(AND($EF$4='DATA ENTRY'!G84,$EH$4='DATA ENTRY'!F84),'DATA ENTRY'!CK84,"")))</f>
        <v/>
      </c>
      <c r="EI85" s="3" t="str">
        <f>IF('DATA ENTRY'!CK84="","",IF('DATA ENTRY'!N84="","",IF(AND($EF$4='DATA ENTRY'!G84,$EH$4='DATA ENTRY'!F84),'DATA ENTRY'!N84,"")))</f>
        <v/>
      </c>
      <c r="EJ85" s="107" t="str">
        <f>IF('DATA ENTRY'!CK84="","",IF('DATA ENTRY'!O84="","",IF(AND($EF$4='DATA ENTRY'!G84,$EH$4='DATA ENTRY'!F84),'DATA ENTRY'!O84,"")))</f>
        <v/>
      </c>
      <c r="EK85" s="3" t="str">
        <f>IF('DATA ENTRY'!CK84="","",IF('DATA ENTRY'!P84="","",IF(AND($EF$4='DATA ENTRY'!G84,$EH$4='DATA ENTRY'!F84),'DATA ENTRY'!P84,"")))</f>
        <v/>
      </c>
      <c r="EL85" s="107" t="str">
        <f>IF('DATA ENTRY'!CK84="","",IF('DATA ENTRY'!Q84="","",IF(AND($EF$4='DATA ENTRY'!G84,$EH$4='DATA ENTRY'!F84),'DATA ENTRY'!Q84,"")))</f>
        <v/>
      </c>
      <c r="EM85" s="3" t="str">
        <f>IF('DATA ENTRY'!CK84="","",IF('DATA ENTRY'!R84="","",IF(AND($EF$4='DATA ENTRY'!G84,$EH$4='DATA ENTRY'!F84),'DATA ENTRY'!R84,"")))</f>
        <v/>
      </c>
      <c r="EN85" s="107" t="str">
        <f>IF('DATA ENTRY'!CK84="","",IF('DATA ENTRY'!S84="","",IF(AND($EF$4='DATA ENTRY'!G84,$EH$4='DATA ENTRY'!F84),'DATA ENTRY'!S84,"")))</f>
        <v/>
      </c>
      <c r="EO85" s="3" t="str">
        <f>IF('DATA ENTRY'!CK84="","",IF('DATA ENTRY'!E84="","",IF(AND($EF$4='DATA ENTRY'!G84,$EH$4='DATA ENTRY'!F84),'DATA ENTRY'!E84,"")))</f>
        <v/>
      </c>
      <c r="EP85" s="3" t="str">
        <f>IF('DATA ENTRY'!CK84="","",IF('DATA ENTRY'!D84="","",IF(AND($EF$4='DATA ENTRY'!G84,$EH$4='DATA ENTRY'!F84),'DATA ENTRY'!D84,"")))</f>
        <v/>
      </c>
      <c r="EQ85" s="3" t="str">
        <f>IF('DATA ENTRY'!CK84="","",IF('DATA ENTRY'!W84="","",IF(AND($EF$4='DATA ENTRY'!G84,$EH$4='DATA ENTRY'!F84),'DATA ENTRY'!W84,"")))</f>
        <v/>
      </c>
      <c r="ER85" s="3" t="str">
        <f>IF('DATA ENTRY'!CK84="","",IF('DATA ENTRY'!X84="","",IF(AND($EF$4='DATA ENTRY'!G84,$EH$4='DATA ENTRY'!F84),'DATA ENTRY'!X84,"")))</f>
        <v/>
      </c>
      <c r="ES85" s="108" t="str">
        <f t="shared" si="31"/>
        <v/>
      </c>
      <c r="ET85" s="108" t="str">
        <f>IF('DATA ENTRY'!CK84="","",IF('DATA ENTRY'!D84="","",IF(AND($EF$4='DATA ENTRY'!G84,$EH$4='DATA ENTRY'!F84),'DATA ENTRY'!G84,"")))</f>
        <v/>
      </c>
      <c r="EY85">
        <f t="shared" si="32"/>
        <v>0</v>
      </c>
    </row>
    <row r="86" spans="1:155">
      <c r="A86" t="str">
        <f>IF(S86=0,"",1+(MAX($A$7:A85)))</f>
        <v/>
      </c>
      <c r="B86" s="224">
        <v>80</v>
      </c>
      <c r="C86" s="3" t="str">
        <f>IF('DATA ENTRY'!CK85="","",IF('DATA ENTRY'!B85="","",IF($D$4="All Post",'DATA ENTRY'!B85,IF(AND($D$4='DATA ENTRY'!CK85),'DATA ENTRY'!B85,""))))</f>
        <v/>
      </c>
      <c r="D86" s="3" t="str">
        <f>IF('DATA ENTRY'!CK85="","",IF('DATA ENTRY'!C85="","",IF($D$4="All Post",'DATA ENTRY'!C85,IF(AND($D$4='DATA ENTRY'!CK85),'DATA ENTRY'!C85,""))))</f>
        <v/>
      </c>
      <c r="E86" s="4" t="str">
        <f>IF('DATA ENTRY'!CK85="","",IF('DATA ENTRY'!I85="","",IF($D$4="All Post",'DATA ENTRY'!I85,IF(AND($D$4='DATA ENTRY'!CK85),'DATA ENTRY'!I85,""))))</f>
        <v/>
      </c>
      <c r="F86" s="4" t="str">
        <f>IF('DATA ENTRY'!CK85="","",IF('DATA ENTRY'!CK85="","",IF($D$4="All Post",'DATA ENTRY'!CK85,IF(AND($D$4='DATA ENTRY'!CK85),'DATA ENTRY'!CK85,""))))</f>
        <v/>
      </c>
      <c r="G86" s="3" t="str">
        <f>IF('DATA ENTRY'!CK85="","",IF('DATA ENTRY'!N85="","",IF($D$4="All Post",'DATA ENTRY'!N85,IF(AND($D$4='DATA ENTRY'!CK85),'DATA ENTRY'!N85,""))))</f>
        <v/>
      </c>
      <c r="H86" s="107" t="str">
        <f>IF('DATA ENTRY'!CK85="","",IF('DATA ENTRY'!O85="","",IF($D$4="All Post",'DATA ENTRY'!O85,IF(AND($D$4='DATA ENTRY'!CK85),'DATA ENTRY'!O85,""))))</f>
        <v/>
      </c>
      <c r="I86" s="3" t="str">
        <f>IF('DATA ENTRY'!CK85="","",IF('DATA ENTRY'!P85="","",IF($D$4="All Post",'DATA ENTRY'!P85,IF(AND($D$4='DATA ENTRY'!CK85),'DATA ENTRY'!P85,""))))</f>
        <v/>
      </c>
      <c r="J86" s="107" t="str">
        <f>IF('DATA ENTRY'!CK85="","",IF('DATA ENTRY'!Q85="","",IF($D$4="All Post",'DATA ENTRY'!Q85,IF(AND($D$4='DATA ENTRY'!CK85),'DATA ENTRY'!Q85,""))))</f>
        <v/>
      </c>
      <c r="K86" s="3" t="str">
        <f>IF('DATA ENTRY'!CK85="","",IF('DATA ENTRY'!R85="","",IF($D$4="All Post",'DATA ENTRY'!R85,IF(AND($D$4='DATA ENTRY'!CK85),'DATA ENTRY'!R85,""))))</f>
        <v/>
      </c>
      <c r="L86" s="3" t="str">
        <f>IF('DATA ENTRY'!CK85="","",IF('DATA ENTRY'!S85="","",IF($D$4="All Post",'DATA ENTRY'!S85,IF(AND($D$4='DATA ENTRY'!CK85),'DATA ENTRY'!S85,""))))</f>
        <v/>
      </c>
      <c r="M86" s="3" t="str">
        <f>IF('DATA ENTRY'!CK85="","",IF('DATA ENTRY'!E85="","",IF($D$4="All Post",'DATA ENTRY'!E85,IF(AND($D$4='DATA ENTRY'!CK85),'DATA ENTRY'!E85,""))))</f>
        <v/>
      </c>
      <c r="N86" s="3" t="str">
        <f>IF('DATA ENTRY'!CK85="","",IF('DATA ENTRY'!W85="","",IF($D$4="All Post",'DATA ENTRY'!W85,IF(AND($D$4='DATA ENTRY'!CK85),'DATA ENTRY'!W85,""))))</f>
        <v/>
      </c>
      <c r="O86" s="3" t="str">
        <f>IF('DATA ENTRY'!CK85="","",IF('DATA ENTRY'!X85="","",IF($D$4="All Post",'DATA ENTRY'!X85,IF(AND($D$4='DATA ENTRY'!CK85),'DATA ENTRY'!X85,""))))</f>
        <v/>
      </c>
      <c r="P86" s="3" t="str">
        <f>IF('DATA ENTRY'!CK85="","",IF('DATA ENTRY'!G85="","",IF($D$4="All Post",'DATA ENTRY'!G85,IF(AND($D$4='DATA ENTRY'!CK85),'DATA ENTRY'!G85,""))))</f>
        <v/>
      </c>
      <c r="S86">
        <f t="shared" si="19"/>
        <v>0</v>
      </c>
      <c r="T86" t="str">
        <f t="shared" si="20"/>
        <v/>
      </c>
      <c r="BZ86" t="str">
        <f t="shared" si="21"/>
        <v/>
      </c>
      <c r="CA86" t="str">
        <f t="shared" si="22"/>
        <v/>
      </c>
      <c r="CB86" s="224">
        <v>80</v>
      </c>
      <c r="CC86" s="3" t="str">
        <f>IF('DATA ENTRY'!CK85="","",IF('DATA ENTRY'!B85="","",IF(AND($CD$4='DATA ENTRY'!CK85,$CG$4='DATA ENTRY'!D85),'DATA ENTRY'!B85,"")))</f>
        <v/>
      </c>
      <c r="CD86" s="3" t="str">
        <f>IF('DATA ENTRY'!CK85="","",IF('DATA ENTRY'!C85="","",IF(AND($CD$4='DATA ENTRY'!CK85,$CG$4='DATA ENTRY'!D85),'DATA ENTRY'!C85,"")))</f>
        <v/>
      </c>
      <c r="CE86" s="4" t="str">
        <f>IF('DATA ENTRY'!CK85="","",IF('DATA ENTRY'!I85="","",IF(AND($CD$4='DATA ENTRY'!CK85,$CG$4='DATA ENTRY'!D85),'DATA ENTRY'!I85,"")))</f>
        <v/>
      </c>
      <c r="CF86" s="4" t="str">
        <f>IF('DATA ENTRY'!CK85="","",IF('DATA ENTRY'!CK85="","",IF(AND($CD$4='DATA ENTRY'!CK85,$CG$4='DATA ENTRY'!D85),'DATA ENTRY'!CK85,"")))</f>
        <v/>
      </c>
      <c r="CG86" s="3" t="str">
        <f>IF('DATA ENTRY'!CK85="","",IF('DATA ENTRY'!N85="","",IF(AND($CD$4='DATA ENTRY'!CK85,$CG$4='DATA ENTRY'!D85),'DATA ENTRY'!N85,"")))</f>
        <v/>
      </c>
      <c r="CH86" s="107" t="str">
        <f>IF('DATA ENTRY'!CK85="","",IF('DATA ENTRY'!O85="","",IF(AND($CD$4='DATA ENTRY'!CK85,$CG$4='DATA ENTRY'!D85),'DATA ENTRY'!O85,"")))</f>
        <v/>
      </c>
      <c r="CI86" s="3" t="str">
        <f>IF('DATA ENTRY'!CK85="","",IF('DATA ENTRY'!P85="","",IF(AND($CD$4='DATA ENTRY'!CK85,$CG$4='DATA ENTRY'!D85),'DATA ENTRY'!P85,"")))</f>
        <v/>
      </c>
      <c r="CJ86" s="107" t="str">
        <f>IF('DATA ENTRY'!CK85="","",IF('DATA ENTRY'!Q85="","",IF(AND($CD$4='DATA ENTRY'!CK85,$CG$4='DATA ENTRY'!D85),'DATA ENTRY'!Q85,"")))</f>
        <v/>
      </c>
      <c r="CK86" s="3" t="str">
        <f>IF('DATA ENTRY'!CK85="","",IF('DATA ENTRY'!R85="","",IF(AND($CD$4='DATA ENTRY'!CK85,$CG$4='DATA ENTRY'!D85),'DATA ENTRY'!R85,"")))</f>
        <v/>
      </c>
      <c r="CL86" s="3" t="str">
        <f>IF('DATA ENTRY'!CK85="","",IF('DATA ENTRY'!S85="","",IF(AND($CD$4='DATA ENTRY'!CK85,$CG$4='DATA ENTRY'!D85),'DATA ENTRY'!S85,"")))</f>
        <v/>
      </c>
      <c r="CM86" s="3" t="str">
        <f>IF('DATA ENTRY'!CK85="","",IF('DATA ENTRY'!E85="","",IF(AND($CD$4='DATA ENTRY'!CK85,$CG$4='DATA ENTRY'!D85),'DATA ENTRY'!E85,"")))</f>
        <v/>
      </c>
      <c r="CN86" s="3" t="str">
        <f>IF('DATA ENTRY'!CK85="","",IF('DATA ENTRY'!W85="","",IF(AND($CD$4='DATA ENTRY'!CK85,$CG$4='DATA ENTRY'!D85),'DATA ENTRY'!W85,"")))</f>
        <v/>
      </c>
      <c r="CO86" s="3" t="str">
        <f>IF('DATA ENTRY'!CK85="","",IF('DATA ENTRY'!X85="","",IF(AND($CD$4='DATA ENTRY'!CK85,$CG$4='DATA ENTRY'!D85),'DATA ENTRY'!X85,"")))</f>
        <v/>
      </c>
      <c r="CP86" s="108" t="str">
        <f t="shared" si="23"/>
        <v/>
      </c>
      <c r="CQ86" s="108" t="str">
        <f>IF('DATA ENTRY'!CK85="","",IF('DATA ENTRY'!G85="","",IF(AND($CD$4='DATA ENTRY'!CK85,$CG$4='DATA ENTRY'!D85),'DATA ENTRY'!G85,"")))</f>
        <v/>
      </c>
      <c r="CR86" s="230" t="str">
        <f>IF('DATA ENTRY'!CK85="","",IF('DATA ENTRY'!D85="","",IF(AND($CD$4='DATA ENTRY'!CK85,$CG$4='DATA ENTRY'!D85),'DATA ENTRY'!D85,"")))</f>
        <v/>
      </c>
      <c r="CS86">
        <f t="shared" si="24"/>
        <v>0</v>
      </c>
      <c r="CT86">
        <f t="shared" si="25"/>
        <v>0</v>
      </c>
      <c r="CV86" s="139"/>
      <c r="CX86">
        <f t="shared" si="26"/>
        <v>0</v>
      </c>
      <c r="DB86" t="str">
        <f t="shared" si="33"/>
        <v/>
      </c>
      <c r="DC86" t="str">
        <f t="shared" si="34"/>
        <v/>
      </c>
      <c r="DD86" s="224">
        <v>80</v>
      </c>
      <c r="DE86" s="3" t="str">
        <f>IF('DATA ENTRY'!CK85="","",IF('DATA ENTRY'!B85="","",IF(AND($DF$4='DATA ENTRY'!D85),'DATA ENTRY'!B85,"")))</f>
        <v/>
      </c>
      <c r="DF86" s="3" t="str">
        <f>IF('DATA ENTRY'!CK85="","",IF('DATA ENTRY'!C85="","",IF(AND($DF$4='DATA ENTRY'!D85),'DATA ENTRY'!C85,"")))</f>
        <v/>
      </c>
      <c r="DG86" s="4" t="str">
        <f>IF('DATA ENTRY'!CK85="","",IF('DATA ENTRY'!I85="","",IF(AND($DF$4='DATA ENTRY'!D85),'DATA ENTRY'!I85,"")))</f>
        <v/>
      </c>
      <c r="DH86" s="4" t="str">
        <f>IF('DATA ENTRY'!CK85="","",IF('DATA ENTRY'!CK85="","",IF(AND($DF$4='DATA ENTRY'!D85),'DATA ENTRY'!CK85,"")))</f>
        <v/>
      </c>
      <c r="DI86" s="3" t="str">
        <f>IF('DATA ENTRY'!CK85="","",IF('DATA ENTRY'!N85="","",IF(AND($DF$4='DATA ENTRY'!D85),'DATA ENTRY'!N85,"")))</f>
        <v/>
      </c>
      <c r="DJ86" s="107" t="str">
        <f>IF('DATA ENTRY'!CK85="","",IF('DATA ENTRY'!O85="","",IF(AND($DF$4='DATA ENTRY'!D85),'DATA ENTRY'!O85,"")))</f>
        <v/>
      </c>
      <c r="DK86" s="3" t="str">
        <f>IF('DATA ENTRY'!CK85="","",IF('DATA ENTRY'!P85="","",IF(AND($DF$4='DATA ENTRY'!D85),'DATA ENTRY'!P85,"")))</f>
        <v/>
      </c>
      <c r="DL86" s="107" t="str">
        <f>IF('DATA ENTRY'!CK85="","",IF('DATA ENTRY'!Q85="","",IF(AND($DF$4='DATA ENTRY'!D85),'DATA ENTRY'!Q85,"")))</f>
        <v/>
      </c>
      <c r="DM86" s="3" t="str">
        <f>IF('DATA ENTRY'!CK85="","",IF('DATA ENTRY'!R85="","",IF(AND($DF$4='DATA ENTRY'!D85),'DATA ENTRY'!R85,"")))</f>
        <v/>
      </c>
      <c r="DN86" s="107" t="str">
        <f>IF('DATA ENTRY'!CK85="","",IF('DATA ENTRY'!S85="","",IF(AND($DF$4='DATA ENTRY'!D85),'DATA ENTRY'!S85,"")))</f>
        <v/>
      </c>
      <c r="DO86" s="3" t="str">
        <f>IF('DATA ENTRY'!CK85="","",IF('DATA ENTRY'!E85="","",IF(AND($DF$4='DATA ENTRY'!D85),'DATA ENTRY'!E85,"")))</f>
        <v/>
      </c>
      <c r="DP86" s="3" t="str">
        <f>IF('DATA ENTRY'!CK85="","",IF('DATA ENTRY'!D85="","",IF(AND($DF$4='DATA ENTRY'!D85),'DATA ENTRY'!D85,"")))</f>
        <v/>
      </c>
      <c r="DQ86" s="3" t="str">
        <f>IF('DATA ENTRY'!CK85="","",IF('DATA ENTRY'!W85="","",IF(AND($DF$4='DATA ENTRY'!D85),'DATA ENTRY'!W85,"")))</f>
        <v/>
      </c>
      <c r="DR86" s="3" t="str">
        <f>IF('DATA ENTRY'!CK85="","",IF('DATA ENTRY'!X85="","",IF(AND($DF$4='DATA ENTRY'!D85),'DATA ENTRY'!X85,"")))</f>
        <v/>
      </c>
      <c r="DS86" s="108" t="str">
        <f t="shared" si="27"/>
        <v/>
      </c>
      <c r="DT86" s="108" t="str">
        <f>IF('DATA ENTRY'!CK85="","",IF('DATA ENTRY'!D85="","",IF(AND($DF$4='DATA ENTRY'!D85),'DATA ENTRY'!G85,"")))</f>
        <v/>
      </c>
      <c r="DY86">
        <f t="shared" si="28"/>
        <v>0</v>
      </c>
      <c r="EB86" t="str">
        <f t="shared" si="29"/>
        <v/>
      </c>
      <c r="EC86" t="str">
        <f t="shared" si="30"/>
        <v/>
      </c>
      <c r="ED86" s="224">
        <v>80</v>
      </c>
      <c r="EE86" s="3" t="str">
        <f>IF('DATA ENTRY'!CK85="","",IF('DATA ENTRY'!B85="","",IF(AND($EF$4='DATA ENTRY'!G85,$EH$4='DATA ENTRY'!F85),'DATA ENTRY'!B85,"")))</f>
        <v/>
      </c>
      <c r="EF86" s="3" t="str">
        <f>IF('DATA ENTRY'!CK85="","",IF('DATA ENTRY'!C85="","",IF(AND($EF$4='DATA ENTRY'!G85,$EH$4='DATA ENTRY'!F85),'DATA ENTRY'!C85,"")))</f>
        <v/>
      </c>
      <c r="EG86" s="4" t="str">
        <f>IF('DATA ENTRY'!CK85="","",IF('DATA ENTRY'!I85="","",IF(AND($EF$4='DATA ENTRY'!G85,$EH$4='DATA ENTRY'!F85),'DATA ENTRY'!I85,"")))</f>
        <v/>
      </c>
      <c r="EH86" s="4" t="str">
        <f>IF('DATA ENTRY'!CK85="","",IF('DATA ENTRY'!CK85="","",IF(AND($EF$4='DATA ENTRY'!G85,$EH$4='DATA ENTRY'!F85),'DATA ENTRY'!CK85,"")))</f>
        <v/>
      </c>
      <c r="EI86" s="3" t="str">
        <f>IF('DATA ENTRY'!CK85="","",IF('DATA ENTRY'!N85="","",IF(AND($EF$4='DATA ENTRY'!G85,$EH$4='DATA ENTRY'!F85),'DATA ENTRY'!N85,"")))</f>
        <v/>
      </c>
      <c r="EJ86" s="107" t="str">
        <f>IF('DATA ENTRY'!CK85="","",IF('DATA ENTRY'!O85="","",IF(AND($EF$4='DATA ENTRY'!G85,$EH$4='DATA ENTRY'!F85),'DATA ENTRY'!O85,"")))</f>
        <v/>
      </c>
      <c r="EK86" s="3" t="str">
        <f>IF('DATA ENTRY'!CK85="","",IF('DATA ENTRY'!P85="","",IF(AND($EF$4='DATA ENTRY'!G85,$EH$4='DATA ENTRY'!F85),'DATA ENTRY'!P85,"")))</f>
        <v/>
      </c>
      <c r="EL86" s="107" t="str">
        <f>IF('DATA ENTRY'!CK85="","",IF('DATA ENTRY'!Q85="","",IF(AND($EF$4='DATA ENTRY'!G85,$EH$4='DATA ENTRY'!F85),'DATA ENTRY'!Q85,"")))</f>
        <v/>
      </c>
      <c r="EM86" s="3" t="str">
        <f>IF('DATA ENTRY'!CK85="","",IF('DATA ENTRY'!R85="","",IF(AND($EF$4='DATA ENTRY'!G85,$EH$4='DATA ENTRY'!F85),'DATA ENTRY'!R85,"")))</f>
        <v/>
      </c>
      <c r="EN86" s="107" t="str">
        <f>IF('DATA ENTRY'!CK85="","",IF('DATA ENTRY'!S85="","",IF(AND($EF$4='DATA ENTRY'!G85,$EH$4='DATA ENTRY'!F85),'DATA ENTRY'!S85,"")))</f>
        <v/>
      </c>
      <c r="EO86" s="3" t="str">
        <f>IF('DATA ENTRY'!CK85="","",IF('DATA ENTRY'!E85="","",IF(AND($EF$4='DATA ENTRY'!G85,$EH$4='DATA ENTRY'!F85),'DATA ENTRY'!E85,"")))</f>
        <v/>
      </c>
      <c r="EP86" s="3" t="str">
        <f>IF('DATA ENTRY'!CK85="","",IF('DATA ENTRY'!D85="","",IF(AND($EF$4='DATA ENTRY'!G85,$EH$4='DATA ENTRY'!F85),'DATA ENTRY'!D85,"")))</f>
        <v/>
      </c>
      <c r="EQ86" s="3" t="str">
        <f>IF('DATA ENTRY'!CK85="","",IF('DATA ENTRY'!W85="","",IF(AND($EF$4='DATA ENTRY'!G85,$EH$4='DATA ENTRY'!F85),'DATA ENTRY'!W85,"")))</f>
        <v/>
      </c>
      <c r="ER86" s="3" t="str">
        <f>IF('DATA ENTRY'!CK85="","",IF('DATA ENTRY'!X85="","",IF(AND($EF$4='DATA ENTRY'!G85,$EH$4='DATA ENTRY'!F85),'DATA ENTRY'!X85,"")))</f>
        <v/>
      </c>
      <c r="ES86" s="108" t="str">
        <f t="shared" si="31"/>
        <v/>
      </c>
      <c r="ET86" s="108" t="str">
        <f>IF('DATA ENTRY'!CK85="","",IF('DATA ENTRY'!D85="","",IF(AND($EF$4='DATA ENTRY'!G85,$EH$4='DATA ENTRY'!F85),'DATA ENTRY'!G85,"")))</f>
        <v/>
      </c>
      <c r="EY86">
        <f t="shared" si="32"/>
        <v>0</v>
      </c>
    </row>
    <row r="87" spans="1:155">
      <c r="A87" t="str">
        <f>IF(S87=0,"",1+(MAX($A$7:A86)))</f>
        <v/>
      </c>
      <c r="B87" s="224">
        <v>81</v>
      </c>
      <c r="C87" s="3" t="str">
        <f>IF('DATA ENTRY'!CK86="","",IF('DATA ENTRY'!B86="","",IF($D$4="All Post",'DATA ENTRY'!B86,IF(AND($D$4='DATA ENTRY'!CK86),'DATA ENTRY'!B86,""))))</f>
        <v/>
      </c>
      <c r="D87" s="3" t="str">
        <f>IF('DATA ENTRY'!CK86="","",IF('DATA ENTRY'!C86="","",IF($D$4="All Post",'DATA ENTRY'!C86,IF(AND($D$4='DATA ENTRY'!CK86),'DATA ENTRY'!C86,""))))</f>
        <v/>
      </c>
      <c r="E87" s="4" t="str">
        <f>IF('DATA ENTRY'!CK86="","",IF('DATA ENTRY'!I86="","",IF($D$4="All Post",'DATA ENTRY'!I86,IF(AND($D$4='DATA ENTRY'!CK86),'DATA ENTRY'!I86,""))))</f>
        <v/>
      </c>
      <c r="F87" s="4" t="str">
        <f>IF('DATA ENTRY'!CK86="","",IF('DATA ENTRY'!CK86="","",IF($D$4="All Post",'DATA ENTRY'!CK86,IF(AND($D$4='DATA ENTRY'!CK86),'DATA ENTRY'!CK86,""))))</f>
        <v/>
      </c>
      <c r="G87" s="3" t="str">
        <f>IF('DATA ENTRY'!CK86="","",IF('DATA ENTRY'!N86="","",IF($D$4="All Post",'DATA ENTRY'!N86,IF(AND($D$4='DATA ENTRY'!CK86),'DATA ENTRY'!N86,""))))</f>
        <v/>
      </c>
      <c r="H87" s="107" t="str">
        <f>IF('DATA ENTRY'!CK86="","",IF('DATA ENTRY'!O86="","",IF($D$4="All Post",'DATA ENTRY'!O86,IF(AND($D$4='DATA ENTRY'!CK86),'DATA ENTRY'!O86,""))))</f>
        <v/>
      </c>
      <c r="I87" s="3" t="str">
        <f>IF('DATA ENTRY'!CK86="","",IF('DATA ENTRY'!P86="","",IF($D$4="All Post",'DATA ENTRY'!P86,IF(AND($D$4='DATA ENTRY'!CK86),'DATA ENTRY'!P86,""))))</f>
        <v/>
      </c>
      <c r="J87" s="107" t="str">
        <f>IF('DATA ENTRY'!CK86="","",IF('DATA ENTRY'!Q86="","",IF($D$4="All Post",'DATA ENTRY'!Q86,IF(AND($D$4='DATA ENTRY'!CK86),'DATA ENTRY'!Q86,""))))</f>
        <v/>
      </c>
      <c r="K87" s="3" t="str">
        <f>IF('DATA ENTRY'!CK86="","",IF('DATA ENTRY'!R86="","",IF($D$4="All Post",'DATA ENTRY'!R86,IF(AND($D$4='DATA ENTRY'!CK86),'DATA ENTRY'!R86,""))))</f>
        <v/>
      </c>
      <c r="L87" s="3" t="str">
        <f>IF('DATA ENTRY'!CK86="","",IF('DATA ENTRY'!S86="","",IF($D$4="All Post",'DATA ENTRY'!S86,IF(AND($D$4='DATA ENTRY'!CK86),'DATA ENTRY'!S86,""))))</f>
        <v/>
      </c>
      <c r="M87" s="3" t="str">
        <f>IF('DATA ENTRY'!CK86="","",IF('DATA ENTRY'!E86="","",IF($D$4="All Post",'DATA ENTRY'!E86,IF(AND($D$4='DATA ENTRY'!CK86),'DATA ENTRY'!E86,""))))</f>
        <v/>
      </c>
      <c r="N87" s="3" t="str">
        <f>IF('DATA ENTRY'!CK86="","",IF('DATA ENTRY'!W86="","",IF($D$4="All Post",'DATA ENTRY'!W86,IF(AND($D$4='DATA ENTRY'!CK86),'DATA ENTRY'!W86,""))))</f>
        <v/>
      </c>
      <c r="O87" s="3" t="str">
        <f>IF('DATA ENTRY'!CK86="","",IF('DATA ENTRY'!X86="","",IF($D$4="All Post",'DATA ENTRY'!X86,IF(AND($D$4='DATA ENTRY'!CK86),'DATA ENTRY'!X86,""))))</f>
        <v/>
      </c>
      <c r="P87" s="3" t="str">
        <f>IF('DATA ENTRY'!CK86="","",IF('DATA ENTRY'!G86="","",IF($D$4="All Post",'DATA ENTRY'!G86,IF(AND($D$4='DATA ENTRY'!CK86),'DATA ENTRY'!G86,""))))</f>
        <v/>
      </c>
      <c r="S87">
        <f t="shared" si="19"/>
        <v>0</v>
      </c>
      <c r="T87" t="str">
        <f t="shared" si="20"/>
        <v/>
      </c>
      <c r="BZ87" t="str">
        <f t="shared" si="21"/>
        <v/>
      </c>
      <c r="CA87" t="str">
        <f t="shared" si="22"/>
        <v/>
      </c>
      <c r="CB87" s="224">
        <v>81</v>
      </c>
      <c r="CC87" s="3" t="str">
        <f>IF('DATA ENTRY'!CK86="","",IF('DATA ENTRY'!B86="","",IF(AND($CD$4='DATA ENTRY'!CK86,$CG$4='DATA ENTRY'!D86),'DATA ENTRY'!B86,"")))</f>
        <v/>
      </c>
      <c r="CD87" s="3" t="str">
        <f>IF('DATA ENTRY'!CK86="","",IF('DATA ENTRY'!C86="","",IF(AND($CD$4='DATA ENTRY'!CK86,$CG$4='DATA ENTRY'!D86),'DATA ENTRY'!C86,"")))</f>
        <v/>
      </c>
      <c r="CE87" s="4" t="str">
        <f>IF('DATA ENTRY'!CK86="","",IF('DATA ENTRY'!I86="","",IF(AND($CD$4='DATA ENTRY'!CK86,$CG$4='DATA ENTRY'!D86),'DATA ENTRY'!I86,"")))</f>
        <v/>
      </c>
      <c r="CF87" s="4" t="str">
        <f>IF('DATA ENTRY'!CK86="","",IF('DATA ENTRY'!CK86="","",IF(AND($CD$4='DATA ENTRY'!CK86,$CG$4='DATA ENTRY'!D86),'DATA ENTRY'!CK86,"")))</f>
        <v/>
      </c>
      <c r="CG87" s="3" t="str">
        <f>IF('DATA ENTRY'!CK86="","",IF('DATA ENTRY'!N86="","",IF(AND($CD$4='DATA ENTRY'!CK86,$CG$4='DATA ENTRY'!D86),'DATA ENTRY'!N86,"")))</f>
        <v/>
      </c>
      <c r="CH87" s="107" t="str">
        <f>IF('DATA ENTRY'!CK86="","",IF('DATA ENTRY'!O86="","",IF(AND($CD$4='DATA ENTRY'!CK86,$CG$4='DATA ENTRY'!D86),'DATA ENTRY'!O86,"")))</f>
        <v/>
      </c>
      <c r="CI87" s="3" t="str">
        <f>IF('DATA ENTRY'!CK86="","",IF('DATA ENTRY'!P86="","",IF(AND($CD$4='DATA ENTRY'!CK86,$CG$4='DATA ENTRY'!D86),'DATA ENTRY'!P86,"")))</f>
        <v/>
      </c>
      <c r="CJ87" s="107" t="str">
        <f>IF('DATA ENTRY'!CK86="","",IF('DATA ENTRY'!Q86="","",IF(AND($CD$4='DATA ENTRY'!CK86,$CG$4='DATA ENTRY'!D86),'DATA ENTRY'!Q86,"")))</f>
        <v/>
      </c>
      <c r="CK87" s="3" t="str">
        <f>IF('DATA ENTRY'!CK86="","",IF('DATA ENTRY'!R86="","",IF(AND($CD$4='DATA ENTRY'!CK86,$CG$4='DATA ENTRY'!D86),'DATA ENTRY'!R86,"")))</f>
        <v/>
      </c>
      <c r="CL87" s="3" t="str">
        <f>IF('DATA ENTRY'!CK86="","",IF('DATA ENTRY'!S86="","",IF(AND($CD$4='DATA ENTRY'!CK86,$CG$4='DATA ENTRY'!D86),'DATA ENTRY'!S86,"")))</f>
        <v/>
      </c>
      <c r="CM87" s="3" t="str">
        <f>IF('DATA ENTRY'!CK86="","",IF('DATA ENTRY'!E86="","",IF(AND($CD$4='DATA ENTRY'!CK86,$CG$4='DATA ENTRY'!D86),'DATA ENTRY'!E86,"")))</f>
        <v/>
      </c>
      <c r="CN87" s="3" t="str">
        <f>IF('DATA ENTRY'!CK86="","",IF('DATA ENTRY'!W86="","",IF(AND($CD$4='DATA ENTRY'!CK86,$CG$4='DATA ENTRY'!D86),'DATA ENTRY'!W86,"")))</f>
        <v/>
      </c>
      <c r="CO87" s="3" t="str">
        <f>IF('DATA ENTRY'!CK86="","",IF('DATA ENTRY'!X86="","",IF(AND($CD$4='DATA ENTRY'!CK86,$CG$4='DATA ENTRY'!D86),'DATA ENTRY'!X86,"")))</f>
        <v/>
      </c>
      <c r="CP87" s="108" t="str">
        <f t="shared" si="23"/>
        <v/>
      </c>
      <c r="CQ87" s="108" t="str">
        <f>IF('DATA ENTRY'!CK86="","",IF('DATA ENTRY'!G86="","",IF(AND($CD$4='DATA ENTRY'!CK86,$CG$4='DATA ENTRY'!D86),'DATA ENTRY'!G86,"")))</f>
        <v/>
      </c>
      <c r="CR87" s="230" t="str">
        <f>IF('DATA ENTRY'!CK86="","",IF('DATA ENTRY'!D86="","",IF(AND($CD$4='DATA ENTRY'!CK86,$CG$4='DATA ENTRY'!D86),'DATA ENTRY'!D86,"")))</f>
        <v/>
      </c>
      <c r="CS87">
        <f t="shared" si="24"/>
        <v>0</v>
      </c>
      <c r="CT87">
        <f t="shared" si="25"/>
        <v>0</v>
      </c>
      <c r="CV87" s="139"/>
      <c r="CX87">
        <f t="shared" si="26"/>
        <v>0</v>
      </c>
      <c r="DB87" t="str">
        <f t="shared" si="33"/>
        <v/>
      </c>
      <c r="DC87" t="str">
        <f t="shared" si="34"/>
        <v/>
      </c>
      <c r="DD87" s="224">
        <v>81</v>
      </c>
      <c r="DE87" s="3" t="str">
        <f>IF('DATA ENTRY'!CK86="","",IF('DATA ENTRY'!B86="","",IF(AND($DF$4='DATA ENTRY'!D86),'DATA ENTRY'!B86,"")))</f>
        <v/>
      </c>
      <c r="DF87" s="3" t="str">
        <f>IF('DATA ENTRY'!CK86="","",IF('DATA ENTRY'!C86="","",IF(AND($DF$4='DATA ENTRY'!D86),'DATA ENTRY'!C86,"")))</f>
        <v/>
      </c>
      <c r="DG87" s="4" t="str">
        <f>IF('DATA ENTRY'!CK86="","",IF('DATA ENTRY'!I86="","",IF(AND($DF$4='DATA ENTRY'!D86),'DATA ENTRY'!I86,"")))</f>
        <v/>
      </c>
      <c r="DH87" s="4" t="str">
        <f>IF('DATA ENTRY'!CK86="","",IF('DATA ENTRY'!CK86="","",IF(AND($DF$4='DATA ENTRY'!D86),'DATA ENTRY'!CK86,"")))</f>
        <v/>
      </c>
      <c r="DI87" s="3" t="str">
        <f>IF('DATA ENTRY'!CK86="","",IF('DATA ENTRY'!N86="","",IF(AND($DF$4='DATA ENTRY'!D86),'DATA ENTRY'!N86,"")))</f>
        <v/>
      </c>
      <c r="DJ87" s="107" t="str">
        <f>IF('DATA ENTRY'!CK86="","",IF('DATA ENTRY'!O86="","",IF(AND($DF$4='DATA ENTRY'!D86),'DATA ENTRY'!O86,"")))</f>
        <v/>
      </c>
      <c r="DK87" s="3" t="str">
        <f>IF('DATA ENTRY'!CK86="","",IF('DATA ENTRY'!P86="","",IF(AND($DF$4='DATA ENTRY'!D86),'DATA ENTRY'!P86,"")))</f>
        <v/>
      </c>
      <c r="DL87" s="107" t="str">
        <f>IF('DATA ENTRY'!CK86="","",IF('DATA ENTRY'!Q86="","",IF(AND($DF$4='DATA ENTRY'!D86),'DATA ENTRY'!Q86,"")))</f>
        <v/>
      </c>
      <c r="DM87" s="3" t="str">
        <f>IF('DATA ENTRY'!CK86="","",IF('DATA ENTRY'!R86="","",IF(AND($DF$4='DATA ENTRY'!D86),'DATA ENTRY'!R86,"")))</f>
        <v/>
      </c>
      <c r="DN87" s="107" t="str">
        <f>IF('DATA ENTRY'!CK86="","",IF('DATA ENTRY'!S86="","",IF(AND($DF$4='DATA ENTRY'!D86),'DATA ENTRY'!S86,"")))</f>
        <v/>
      </c>
      <c r="DO87" s="3" t="str">
        <f>IF('DATA ENTRY'!CK86="","",IF('DATA ENTRY'!E86="","",IF(AND($DF$4='DATA ENTRY'!D86),'DATA ENTRY'!E86,"")))</f>
        <v/>
      </c>
      <c r="DP87" s="3" t="str">
        <f>IF('DATA ENTRY'!CK86="","",IF('DATA ENTRY'!D86="","",IF(AND($DF$4='DATA ENTRY'!D86),'DATA ENTRY'!D86,"")))</f>
        <v/>
      </c>
      <c r="DQ87" s="3" t="str">
        <f>IF('DATA ENTRY'!CK86="","",IF('DATA ENTRY'!W86="","",IF(AND($DF$4='DATA ENTRY'!D86),'DATA ENTRY'!W86,"")))</f>
        <v/>
      </c>
      <c r="DR87" s="3" t="str">
        <f>IF('DATA ENTRY'!CK86="","",IF('DATA ENTRY'!X86="","",IF(AND($DF$4='DATA ENTRY'!D86),'DATA ENTRY'!X86,"")))</f>
        <v/>
      </c>
      <c r="DS87" s="108" t="str">
        <f t="shared" si="27"/>
        <v/>
      </c>
      <c r="DT87" s="108" t="str">
        <f>IF('DATA ENTRY'!CK86="","",IF('DATA ENTRY'!D86="","",IF(AND($DF$4='DATA ENTRY'!D86),'DATA ENTRY'!G86,"")))</f>
        <v/>
      </c>
      <c r="DY87">
        <f t="shared" si="28"/>
        <v>0</v>
      </c>
      <c r="EB87" t="str">
        <f t="shared" si="29"/>
        <v/>
      </c>
      <c r="EC87" t="str">
        <f t="shared" si="30"/>
        <v/>
      </c>
      <c r="ED87" s="224">
        <v>81</v>
      </c>
      <c r="EE87" s="3" t="str">
        <f>IF('DATA ENTRY'!CK86="","",IF('DATA ENTRY'!B86="","",IF(AND($EF$4='DATA ENTRY'!G86,$EH$4='DATA ENTRY'!F86),'DATA ENTRY'!B86,"")))</f>
        <v/>
      </c>
      <c r="EF87" s="3" t="str">
        <f>IF('DATA ENTRY'!CK86="","",IF('DATA ENTRY'!C86="","",IF(AND($EF$4='DATA ENTRY'!G86,$EH$4='DATA ENTRY'!F86),'DATA ENTRY'!C86,"")))</f>
        <v/>
      </c>
      <c r="EG87" s="4" t="str">
        <f>IF('DATA ENTRY'!CK86="","",IF('DATA ENTRY'!I86="","",IF(AND($EF$4='DATA ENTRY'!G86,$EH$4='DATA ENTRY'!F86),'DATA ENTRY'!I86,"")))</f>
        <v/>
      </c>
      <c r="EH87" s="4" t="str">
        <f>IF('DATA ENTRY'!CK86="","",IF('DATA ENTRY'!CK86="","",IF(AND($EF$4='DATA ENTRY'!G86,$EH$4='DATA ENTRY'!F86),'DATA ENTRY'!CK86,"")))</f>
        <v/>
      </c>
      <c r="EI87" s="3" t="str">
        <f>IF('DATA ENTRY'!CK86="","",IF('DATA ENTRY'!N86="","",IF(AND($EF$4='DATA ENTRY'!G86,$EH$4='DATA ENTRY'!F86),'DATA ENTRY'!N86,"")))</f>
        <v/>
      </c>
      <c r="EJ87" s="107" t="str">
        <f>IF('DATA ENTRY'!CK86="","",IF('DATA ENTRY'!O86="","",IF(AND($EF$4='DATA ENTRY'!G86,$EH$4='DATA ENTRY'!F86),'DATA ENTRY'!O86,"")))</f>
        <v/>
      </c>
      <c r="EK87" s="3" t="str">
        <f>IF('DATA ENTRY'!CK86="","",IF('DATA ENTRY'!P86="","",IF(AND($EF$4='DATA ENTRY'!G86,$EH$4='DATA ENTRY'!F86),'DATA ENTRY'!P86,"")))</f>
        <v/>
      </c>
      <c r="EL87" s="107" t="str">
        <f>IF('DATA ENTRY'!CK86="","",IF('DATA ENTRY'!Q86="","",IF(AND($EF$4='DATA ENTRY'!G86,$EH$4='DATA ENTRY'!F86),'DATA ENTRY'!Q86,"")))</f>
        <v/>
      </c>
      <c r="EM87" s="3" t="str">
        <f>IF('DATA ENTRY'!CK86="","",IF('DATA ENTRY'!R86="","",IF(AND($EF$4='DATA ENTRY'!G86,$EH$4='DATA ENTRY'!F86),'DATA ENTRY'!R86,"")))</f>
        <v/>
      </c>
      <c r="EN87" s="107" t="str">
        <f>IF('DATA ENTRY'!CK86="","",IF('DATA ENTRY'!S86="","",IF(AND($EF$4='DATA ENTRY'!G86,$EH$4='DATA ENTRY'!F86),'DATA ENTRY'!S86,"")))</f>
        <v/>
      </c>
      <c r="EO87" s="3" t="str">
        <f>IF('DATA ENTRY'!CK86="","",IF('DATA ENTRY'!E86="","",IF(AND($EF$4='DATA ENTRY'!G86,$EH$4='DATA ENTRY'!F86),'DATA ENTRY'!E86,"")))</f>
        <v/>
      </c>
      <c r="EP87" s="3" t="str">
        <f>IF('DATA ENTRY'!CK86="","",IF('DATA ENTRY'!D86="","",IF(AND($EF$4='DATA ENTRY'!G86,$EH$4='DATA ENTRY'!F86),'DATA ENTRY'!D86,"")))</f>
        <v/>
      </c>
      <c r="EQ87" s="3" t="str">
        <f>IF('DATA ENTRY'!CK86="","",IF('DATA ENTRY'!W86="","",IF(AND($EF$4='DATA ENTRY'!G86,$EH$4='DATA ENTRY'!F86),'DATA ENTRY'!W86,"")))</f>
        <v/>
      </c>
      <c r="ER87" s="3" t="str">
        <f>IF('DATA ENTRY'!CK86="","",IF('DATA ENTRY'!X86="","",IF(AND($EF$4='DATA ENTRY'!G86,$EH$4='DATA ENTRY'!F86),'DATA ENTRY'!X86,"")))</f>
        <v/>
      </c>
      <c r="ES87" s="108" t="str">
        <f t="shared" si="31"/>
        <v/>
      </c>
      <c r="ET87" s="108" t="str">
        <f>IF('DATA ENTRY'!CK86="","",IF('DATA ENTRY'!D86="","",IF(AND($EF$4='DATA ENTRY'!G86,$EH$4='DATA ENTRY'!F86),'DATA ENTRY'!G86,"")))</f>
        <v/>
      </c>
      <c r="EY87">
        <f t="shared" si="32"/>
        <v>0</v>
      </c>
    </row>
    <row r="88" spans="1:155">
      <c r="A88" t="str">
        <f>IF(S88=0,"",1+(MAX($A$7:A87)))</f>
        <v/>
      </c>
      <c r="B88" s="224">
        <v>82</v>
      </c>
      <c r="C88" s="3" t="str">
        <f>IF('DATA ENTRY'!CK87="","",IF('DATA ENTRY'!B87="","",IF($D$4="All Post",'DATA ENTRY'!B87,IF(AND($D$4='DATA ENTRY'!CK87),'DATA ENTRY'!B87,""))))</f>
        <v/>
      </c>
      <c r="D88" s="3" t="str">
        <f>IF('DATA ENTRY'!CK87="","",IF('DATA ENTRY'!C87="","",IF($D$4="All Post",'DATA ENTRY'!C87,IF(AND($D$4='DATA ENTRY'!CK87),'DATA ENTRY'!C87,""))))</f>
        <v/>
      </c>
      <c r="E88" s="4" t="str">
        <f>IF('DATA ENTRY'!CK87="","",IF('DATA ENTRY'!I87="","",IF($D$4="All Post",'DATA ENTRY'!I87,IF(AND($D$4='DATA ENTRY'!CK87),'DATA ENTRY'!I87,""))))</f>
        <v/>
      </c>
      <c r="F88" s="4" t="str">
        <f>IF('DATA ENTRY'!CK87="","",IF('DATA ENTRY'!CK87="","",IF($D$4="All Post",'DATA ENTRY'!CK87,IF(AND($D$4='DATA ENTRY'!CK87),'DATA ENTRY'!CK87,""))))</f>
        <v/>
      </c>
      <c r="G88" s="3" t="str">
        <f>IF('DATA ENTRY'!CK87="","",IF('DATA ENTRY'!N87="","",IF($D$4="All Post",'DATA ENTRY'!N87,IF(AND($D$4='DATA ENTRY'!CK87),'DATA ENTRY'!N87,""))))</f>
        <v/>
      </c>
      <c r="H88" s="107" t="str">
        <f>IF('DATA ENTRY'!CK87="","",IF('DATA ENTRY'!O87="","",IF($D$4="All Post",'DATA ENTRY'!O87,IF(AND($D$4='DATA ENTRY'!CK87),'DATA ENTRY'!O87,""))))</f>
        <v/>
      </c>
      <c r="I88" s="3" t="str">
        <f>IF('DATA ENTRY'!CK87="","",IF('DATA ENTRY'!P87="","",IF($D$4="All Post",'DATA ENTRY'!P87,IF(AND($D$4='DATA ENTRY'!CK87),'DATA ENTRY'!P87,""))))</f>
        <v/>
      </c>
      <c r="J88" s="107" t="str">
        <f>IF('DATA ENTRY'!CK87="","",IF('DATA ENTRY'!Q87="","",IF($D$4="All Post",'DATA ENTRY'!Q87,IF(AND($D$4='DATA ENTRY'!CK87),'DATA ENTRY'!Q87,""))))</f>
        <v/>
      </c>
      <c r="K88" s="3" t="str">
        <f>IF('DATA ENTRY'!CK87="","",IF('DATA ENTRY'!R87="","",IF($D$4="All Post",'DATA ENTRY'!R87,IF(AND($D$4='DATA ENTRY'!CK87),'DATA ENTRY'!R87,""))))</f>
        <v/>
      </c>
      <c r="L88" s="3" t="str">
        <f>IF('DATA ENTRY'!CK87="","",IF('DATA ENTRY'!S87="","",IF($D$4="All Post",'DATA ENTRY'!S87,IF(AND($D$4='DATA ENTRY'!CK87),'DATA ENTRY'!S87,""))))</f>
        <v/>
      </c>
      <c r="M88" s="3" t="str">
        <f>IF('DATA ENTRY'!CK87="","",IF('DATA ENTRY'!E87="","",IF($D$4="All Post",'DATA ENTRY'!E87,IF(AND($D$4='DATA ENTRY'!CK87),'DATA ENTRY'!E87,""))))</f>
        <v/>
      </c>
      <c r="N88" s="3" t="str">
        <f>IF('DATA ENTRY'!CK87="","",IF('DATA ENTRY'!W87="","",IF($D$4="All Post",'DATA ENTRY'!W87,IF(AND($D$4='DATA ENTRY'!CK87),'DATA ENTRY'!W87,""))))</f>
        <v/>
      </c>
      <c r="O88" s="3" t="str">
        <f>IF('DATA ENTRY'!CK87="","",IF('DATA ENTRY'!X87="","",IF($D$4="All Post",'DATA ENTRY'!X87,IF(AND($D$4='DATA ENTRY'!CK87),'DATA ENTRY'!X87,""))))</f>
        <v/>
      </c>
      <c r="P88" s="3" t="str">
        <f>IF('DATA ENTRY'!CK87="","",IF('DATA ENTRY'!G87="","",IF($D$4="All Post",'DATA ENTRY'!G87,IF(AND($D$4='DATA ENTRY'!CK87),'DATA ENTRY'!G87,""))))</f>
        <v/>
      </c>
      <c r="S88">
        <f t="shared" si="19"/>
        <v>0</v>
      </c>
      <c r="T88" t="str">
        <f t="shared" si="20"/>
        <v/>
      </c>
      <c r="BZ88" t="str">
        <f t="shared" si="21"/>
        <v/>
      </c>
      <c r="CA88" t="str">
        <f t="shared" si="22"/>
        <v/>
      </c>
      <c r="CB88" s="224">
        <v>82</v>
      </c>
      <c r="CC88" s="3" t="str">
        <f>IF('DATA ENTRY'!CK87="","",IF('DATA ENTRY'!B87="","",IF(AND($CD$4='DATA ENTRY'!CK87,$CG$4='DATA ENTRY'!D87),'DATA ENTRY'!B87,"")))</f>
        <v/>
      </c>
      <c r="CD88" s="3" t="str">
        <f>IF('DATA ENTRY'!CK87="","",IF('DATA ENTRY'!C87="","",IF(AND($CD$4='DATA ENTRY'!CK87,$CG$4='DATA ENTRY'!D87),'DATA ENTRY'!C87,"")))</f>
        <v/>
      </c>
      <c r="CE88" s="4" t="str">
        <f>IF('DATA ENTRY'!CK87="","",IF('DATA ENTRY'!I87="","",IF(AND($CD$4='DATA ENTRY'!CK87,$CG$4='DATA ENTRY'!D87),'DATA ENTRY'!I87,"")))</f>
        <v/>
      </c>
      <c r="CF88" s="4" t="str">
        <f>IF('DATA ENTRY'!CK87="","",IF('DATA ENTRY'!CK87="","",IF(AND($CD$4='DATA ENTRY'!CK87,$CG$4='DATA ENTRY'!D87),'DATA ENTRY'!CK87,"")))</f>
        <v/>
      </c>
      <c r="CG88" s="3" t="str">
        <f>IF('DATA ENTRY'!CK87="","",IF('DATA ENTRY'!N87="","",IF(AND($CD$4='DATA ENTRY'!CK87,$CG$4='DATA ENTRY'!D87),'DATA ENTRY'!N87,"")))</f>
        <v/>
      </c>
      <c r="CH88" s="107" t="str">
        <f>IF('DATA ENTRY'!CK87="","",IF('DATA ENTRY'!O87="","",IF(AND($CD$4='DATA ENTRY'!CK87,$CG$4='DATA ENTRY'!D87),'DATA ENTRY'!O87,"")))</f>
        <v/>
      </c>
      <c r="CI88" s="3" t="str">
        <f>IF('DATA ENTRY'!CK87="","",IF('DATA ENTRY'!P87="","",IF(AND($CD$4='DATA ENTRY'!CK87,$CG$4='DATA ENTRY'!D87),'DATA ENTRY'!P87,"")))</f>
        <v/>
      </c>
      <c r="CJ88" s="107" t="str">
        <f>IF('DATA ENTRY'!CK87="","",IF('DATA ENTRY'!Q87="","",IF(AND($CD$4='DATA ENTRY'!CK87,$CG$4='DATA ENTRY'!D87),'DATA ENTRY'!Q87,"")))</f>
        <v/>
      </c>
      <c r="CK88" s="3" t="str">
        <f>IF('DATA ENTRY'!CK87="","",IF('DATA ENTRY'!R87="","",IF(AND($CD$4='DATA ENTRY'!CK87,$CG$4='DATA ENTRY'!D87),'DATA ENTRY'!R87,"")))</f>
        <v/>
      </c>
      <c r="CL88" s="3" t="str">
        <f>IF('DATA ENTRY'!CK87="","",IF('DATA ENTRY'!S87="","",IF(AND($CD$4='DATA ENTRY'!CK87,$CG$4='DATA ENTRY'!D87),'DATA ENTRY'!S87,"")))</f>
        <v/>
      </c>
      <c r="CM88" s="3" t="str">
        <f>IF('DATA ENTRY'!CK87="","",IF('DATA ENTRY'!E87="","",IF(AND($CD$4='DATA ENTRY'!CK87,$CG$4='DATA ENTRY'!D87),'DATA ENTRY'!E87,"")))</f>
        <v/>
      </c>
      <c r="CN88" s="3" t="str">
        <f>IF('DATA ENTRY'!CK87="","",IF('DATA ENTRY'!W87="","",IF(AND($CD$4='DATA ENTRY'!CK87,$CG$4='DATA ENTRY'!D87),'DATA ENTRY'!W87,"")))</f>
        <v/>
      </c>
      <c r="CO88" s="3" t="str">
        <f>IF('DATA ENTRY'!CK87="","",IF('DATA ENTRY'!X87="","",IF(AND($CD$4='DATA ENTRY'!CK87,$CG$4='DATA ENTRY'!D87),'DATA ENTRY'!X87,"")))</f>
        <v/>
      </c>
      <c r="CP88" s="108" t="str">
        <f t="shared" si="23"/>
        <v/>
      </c>
      <c r="CQ88" s="108" t="str">
        <f>IF('DATA ENTRY'!CK87="","",IF('DATA ENTRY'!G87="","",IF(AND($CD$4='DATA ENTRY'!CK87,$CG$4='DATA ENTRY'!D87),'DATA ENTRY'!G87,"")))</f>
        <v/>
      </c>
      <c r="CR88" s="230" t="str">
        <f>IF('DATA ENTRY'!CK87="","",IF('DATA ENTRY'!D87="","",IF(AND($CD$4='DATA ENTRY'!CK87,$CG$4='DATA ENTRY'!D87),'DATA ENTRY'!D87,"")))</f>
        <v/>
      </c>
      <c r="CS88">
        <f t="shared" si="24"/>
        <v>0</v>
      </c>
      <c r="CT88">
        <f t="shared" si="25"/>
        <v>0</v>
      </c>
      <c r="CV88" s="139"/>
      <c r="CX88">
        <f t="shared" si="26"/>
        <v>0</v>
      </c>
      <c r="DB88" t="str">
        <f t="shared" si="33"/>
        <v/>
      </c>
      <c r="DC88" t="str">
        <f t="shared" si="34"/>
        <v/>
      </c>
      <c r="DD88" s="224">
        <v>82</v>
      </c>
      <c r="DE88" s="3" t="str">
        <f>IF('DATA ENTRY'!CK87="","",IF('DATA ENTRY'!B87="","",IF(AND($DF$4='DATA ENTRY'!D87),'DATA ENTRY'!B87,"")))</f>
        <v/>
      </c>
      <c r="DF88" s="3" t="str">
        <f>IF('DATA ENTRY'!CK87="","",IF('DATA ENTRY'!C87="","",IF(AND($DF$4='DATA ENTRY'!D87),'DATA ENTRY'!C87,"")))</f>
        <v/>
      </c>
      <c r="DG88" s="4" t="str">
        <f>IF('DATA ENTRY'!CK87="","",IF('DATA ENTRY'!I87="","",IF(AND($DF$4='DATA ENTRY'!D87),'DATA ENTRY'!I87,"")))</f>
        <v/>
      </c>
      <c r="DH88" s="4" t="str">
        <f>IF('DATA ENTRY'!CK87="","",IF('DATA ENTRY'!CK87="","",IF(AND($DF$4='DATA ENTRY'!D87),'DATA ENTRY'!CK87,"")))</f>
        <v/>
      </c>
      <c r="DI88" s="3" t="str">
        <f>IF('DATA ENTRY'!CK87="","",IF('DATA ENTRY'!N87="","",IF(AND($DF$4='DATA ENTRY'!D87),'DATA ENTRY'!N87,"")))</f>
        <v/>
      </c>
      <c r="DJ88" s="107" t="str">
        <f>IF('DATA ENTRY'!CK87="","",IF('DATA ENTRY'!O87="","",IF(AND($DF$4='DATA ENTRY'!D87),'DATA ENTRY'!O87,"")))</f>
        <v/>
      </c>
      <c r="DK88" s="3" t="str">
        <f>IF('DATA ENTRY'!CK87="","",IF('DATA ENTRY'!P87="","",IF(AND($DF$4='DATA ENTRY'!D87),'DATA ENTRY'!P87,"")))</f>
        <v/>
      </c>
      <c r="DL88" s="107" t="str">
        <f>IF('DATA ENTRY'!CK87="","",IF('DATA ENTRY'!Q87="","",IF(AND($DF$4='DATA ENTRY'!D87),'DATA ENTRY'!Q87,"")))</f>
        <v/>
      </c>
      <c r="DM88" s="3" t="str">
        <f>IF('DATA ENTRY'!CK87="","",IF('DATA ENTRY'!R87="","",IF(AND($DF$4='DATA ENTRY'!D87),'DATA ENTRY'!R87,"")))</f>
        <v/>
      </c>
      <c r="DN88" s="107" t="str">
        <f>IF('DATA ENTRY'!CK87="","",IF('DATA ENTRY'!S87="","",IF(AND($DF$4='DATA ENTRY'!D87),'DATA ENTRY'!S87,"")))</f>
        <v/>
      </c>
      <c r="DO88" s="3" t="str">
        <f>IF('DATA ENTRY'!CK87="","",IF('DATA ENTRY'!E87="","",IF(AND($DF$4='DATA ENTRY'!D87),'DATA ENTRY'!E87,"")))</f>
        <v/>
      </c>
      <c r="DP88" s="3" t="str">
        <f>IF('DATA ENTRY'!CK87="","",IF('DATA ENTRY'!D87="","",IF(AND($DF$4='DATA ENTRY'!D87),'DATA ENTRY'!D87,"")))</f>
        <v/>
      </c>
      <c r="DQ88" s="3" t="str">
        <f>IF('DATA ENTRY'!CK87="","",IF('DATA ENTRY'!W87="","",IF(AND($DF$4='DATA ENTRY'!D87),'DATA ENTRY'!W87,"")))</f>
        <v/>
      </c>
      <c r="DR88" s="3" t="str">
        <f>IF('DATA ENTRY'!CK87="","",IF('DATA ENTRY'!X87="","",IF(AND($DF$4='DATA ENTRY'!D87),'DATA ENTRY'!X87,"")))</f>
        <v/>
      </c>
      <c r="DS88" s="108" t="str">
        <f t="shared" si="27"/>
        <v/>
      </c>
      <c r="DT88" s="108" t="str">
        <f>IF('DATA ENTRY'!CK87="","",IF('DATA ENTRY'!D87="","",IF(AND($DF$4='DATA ENTRY'!D87),'DATA ENTRY'!G87,"")))</f>
        <v/>
      </c>
      <c r="DY88">
        <f t="shared" si="28"/>
        <v>0</v>
      </c>
      <c r="EB88" t="str">
        <f t="shared" si="29"/>
        <v/>
      </c>
      <c r="EC88" t="str">
        <f t="shared" si="30"/>
        <v/>
      </c>
      <c r="ED88" s="224">
        <v>82</v>
      </c>
      <c r="EE88" s="3" t="str">
        <f>IF('DATA ENTRY'!CK87="","",IF('DATA ENTRY'!B87="","",IF(AND($EF$4='DATA ENTRY'!G87,$EH$4='DATA ENTRY'!F87),'DATA ENTRY'!B87,"")))</f>
        <v/>
      </c>
      <c r="EF88" s="3" t="str">
        <f>IF('DATA ENTRY'!CK87="","",IF('DATA ENTRY'!C87="","",IF(AND($EF$4='DATA ENTRY'!G87,$EH$4='DATA ENTRY'!F87),'DATA ENTRY'!C87,"")))</f>
        <v/>
      </c>
      <c r="EG88" s="4" t="str">
        <f>IF('DATA ENTRY'!CK87="","",IF('DATA ENTRY'!I87="","",IF(AND($EF$4='DATA ENTRY'!G87,$EH$4='DATA ENTRY'!F87),'DATA ENTRY'!I87,"")))</f>
        <v/>
      </c>
      <c r="EH88" s="4" t="str">
        <f>IF('DATA ENTRY'!CK87="","",IF('DATA ENTRY'!CK87="","",IF(AND($EF$4='DATA ENTRY'!G87,$EH$4='DATA ENTRY'!F87),'DATA ENTRY'!CK87,"")))</f>
        <v/>
      </c>
      <c r="EI88" s="3" t="str">
        <f>IF('DATA ENTRY'!CK87="","",IF('DATA ENTRY'!N87="","",IF(AND($EF$4='DATA ENTRY'!G87,$EH$4='DATA ENTRY'!F87),'DATA ENTRY'!N87,"")))</f>
        <v/>
      </c>
      <c r="EJ88" s="107" t="str">
        <f>IF('DATA ENTRY'!CK87="","",IF('DATA ENTRY'!O87="","",IF(AND($EF$4='DATA ENTRY'!G87,$EH$4='DATA ENTRY'!F87),'DATA ENTRY'!O87,"")))</f>
        <v/>
      </c>
      <c r="EK88" s="3" t="str">
        <f>IF('DATA ENTRY'!CK87="","",IF('DATA ENTRY'!P87="","",IF(AND($EF$4='DATA ENTRY'!G87,$EH$4='DATA ENTRY'!F87),'DATA ENTRY'!P87,"")))</f>
        <v/>
      </c>
      <c r="EL88" s="107" t="str">
        <f>IF('DATA ENTRY'!CK87="","",IF('DATA ENTRY'!Q87="","",IF(AND($EF$4='DATA ENTRY'!G87,$EH$4='DATA ENTRY'!F87),'DATA ENTRY'!Q87,"")))</f>
        <v/>
      </c>
      <c r="EM88" s="3" t="str">
        <f>IF('DATA ENTRY'!CK87="","",IF('DATA ENTRY'!R87="","",IF(AND($EF$4='DATA ENTRY'!G87,$EH$4='DATA ENTRY'!F87),'DATA ENTRY'!R87,"")))</f>
        <v/>
      </c>
      <c r="EN88" s="107" t="str">
        <f>IF('DATA ENTRY'!CK87="","",IF('DATA ENTRY'!S87="","",IF(AND($EF$4='DATA ENTRY'!G87,$EH$4='DATA ENTRY'!F87),'DATA ENTRY'!S87,"")))</f>
        <v/>
      </c>
      <c r="EO88" s="3" t="str">
        <f>IF('DATA ENTRY'!CK87="","",IF('DATA ENTRY'!E87="","",IF(AND($EF$4='DATA ENTRY'!G87,$EH$4='DATA ENTRY'!F87),'DATA ENTRY'!E87,"")))</f>
        <v/>
      </c>
      <c r="EP88" s="3" t="str">
        <f>IF('DATA ENTRY'!CK87="","",IF('DATA ENTRY'!D87="","",IF(AND($EF$4='DATA ENTRY'!G87,$EH$4='DATA ENTRY'!F87),'DATA ENTRY'!D87,"")))</f>
        <v/>
      </c>
      <c r="EQ88" s="3" t="str">
        <f>IF('DATA ENTRY'!CK87="","",IF('DATA ENTRY'!W87="","",IF(AND($EF$4='DATA ENTRY'!G87,$EH$4='DATA ENTRY'!F87),'DATA ENTRY'!W87,"")))</f>
        <v/>
      </c>
      <c r="ER88" s="3" t="str">
        <f>IF('DATA ENTRY'!CK87="","",IF('DATA ENTRY'!X87="","",IF(AND($EF$4='DATA ENTRY'!G87,$EH$4='DATA ENTRY'!F87),'DATA ENTRY'!X87,"")))</f>
        <v/>
      </c>
      <c r="ES88" s="108" t="str">
        <f t="shared" si="31"/>
        <v/>
      </c>
      <c r="ET88" s="108" t="str">
        <f>IF('DATA ENTRY'!CK87="","",IF('DATA ENTRY'!D87="","",IF(AND($EF$4='DATA ENTRY'!G87,$EH$4='DATA ENTRY'!F87),'DATA ENTRY'!G87,"")))</f>
        <v/>
      </c>
      <c r="EY88">
        <f t="shared" si="32"/>
        <v>0</v>
      </c>
    </row>
    <row r="89" spans="1:155">
      <c r="A89" t="str">
        <f>IF(S89=0,"",1+(MAX($A$7:A88)))</f>
        <v/>
      </c>
      <c r="B89" s="224">
        <v>83</v>
      </c>
      <c r="C89" s="3" t="str">
        <f>IF('DATA ENTRY'!CK88="","",IF('DATA ENTRY'!B88="","",IF($D$4="All Post",'DATA ENTRY'!B88,IF(AND($D$4='DATA ENTRY'!CK88),'DATA ENTRY'!B88,""))))</f>
        <v/>
      </c>
      <c r="D89" s="3" t="str">
        <f>IF('DATA ENTRY'!CK88="","",IF('DATA ENTRY'!C88="","",IF($D$4="All Post",'DATA ENTRY'!C88,IF(AND($D$4='DATA ENTRY'!CK88),'DATA ENTRY'!C88,""))))</f>
        <v/>
      </c>
      <c r="E89" s="4" t="str">
        <f>IF('DATA ENTRY'!CK88="","",IF('DATA ENTRY'!I88="","",IF($D$4="All Post",'DATA ENTRY'!I88,IF(AND($D$4='DATA ENTRY'!CK88),'DATA ENTRY'!I88,""))))</f>
        <v/>
      </c>
      <c r="F89" s="4" t="str">
        <f>IF('DATA ENTRY'!CK88="","",IF('DATA ENTRY'!CK88="","",IF($D$4="All Post",'DATA ENTRY'!CK88,IF(AND($D$4='DATA ENTRY'!CK88),'DATA ENTRY'!CK88,""))))</f>
        <v/>
      </c>
      <c r="G89" s="3" t="str">
        <f>IF('DATA ENTRY'!CK88="","",IF('DATA ENTRY'!N88="","",IF($D$4="All Post",'DATA ENTRY'!N88,IF(AND($D$4='DATA ENTRY'!CK88),'DATA ENTRY'!N88,""))))</f>
        <v/>
      </c>
      <c r="H89" s="107" t="str">
        <f>IF('DATA ENTRY'!CK88="","",IF('DATA ENTRY'!O88="","",IF($D$4="All Post",'DATA ENTRY'!O88,IF(AND($D$4='DATA ENTRY'!CK88),'DATA ENTRY'!O88,""))))</f>
        <v/>
      </c>
      <c r="I89" s="3" t="str">
        <f>IF('DATA ENTRY'!CK88="","",IF('DATA ENTRY'!P88="","",IF($D$4="All Post",'DATA ENTRY'!P88,IF(AND($D$4='DATA ENTRY'!CK88),'DATA ENTRY'!P88,""))))</f>
        <v/>
      </c>
      <c r="J89" s="107" t="str">
        <f>IF('DATA ENTRY'!CK88="","",IF('DATA ENTRY'!Q88="","",IF($D$4="All Post",'DATA ENTRY'!Q88,IF(AND($D$4='DATA ENTRY'!CK88),'DATA ENTRY'!Q88,""))))</f>
        <v/>
      </c>
      <c r="K89" s="3" t="str">
        <f>IF('DATA ENTRY'!CK88="","",IF('DATA ENTRY'!R88="","",IF($D$4="All Post",'DATA ENTRY'!R88,IF(AND($D$4='DATA ENTRY'!CK88),'DATA ENTRY'!R88,""))))</f>
        <v/>
      </c>
      <c r="L89" s="3" t="str">
        <f>IF('DATA ENTRY'!CK88="","",IF('DATA ENTRY'!S88="","",IF($D$4="All Post",'DATA ENTRY'!S88,IF(AND($D$4='DATA ENTRY'!CK88),'DATA ENTRY'!S88,""))))</f>
        <v/>
      </c>
      <c r="M89" s="3" t="str">
        <f>IF('DATA ENTRY'!CK88="","",IF('DATA ENTRY'!E88="","",IF($D$4="All Post",'DATA ENTRY'!E88,IF(AND($D$4='DATA ENTRY'!CK88),'DATA ENTRY'!E88,""))))</f>
        <v/>
      </c>
      <c r="N89" s="3" t="str">
        <f>IF('DATA ENTRY'!CK88="","",IF('DATA ENTRY'!W88="","",IF($D$4="All Post",'DATA ENTRY'!W88,IF(AND($D$4='DATA ENTRY'!CK88),'DATA ENTRY'!W88,""))))</f>
        <v/>
      </c>
      <c r="O89" s="3" t="str">
        <f>IF('DATA ENTRY'!CK88="","",IF('DATA ENTRY'!X88="","",IF($D$4="All Post",'DATA ENTRY'!X88,IF(AND($D$4='DATA ENTRY'!CK88),'DATA ENTRY'!X88,""))))</f>
        <v/>
      </c>
      <c r="P89" s="3" t="str">
        <f>IF('DATA ENTRY'!CK88="","",IF('DATA ENTRY'!G88="","",IF($D$4="All Post",'DATA ENTRY'!G88,IF(AND($D$4='DATA ENTRY'!CK88),'DATA ENTRY'!G88,""))))</f>
        <v/>
      </c>
      <c r="S89">
        <f t="shared" si="19"/>
        <v>0</v>
      </c>
      <c r="T89" t="str">
        <f t="shared" si="20"/>
        <v/>
      </c>
      <c r="BZ89" t="str">
        <f t="shared" si="21"/>
        <v/>
      </c>
      <c r="CA89" t="str">
        <f t="shared" si="22"/>
        <v/>
      </c>
      <c r="CB89" s="224">
        <v>83</v>
      </c>
      <c r="CC89" s="3" t="str">
        <f>IF('DATA ENTRY'!CK88="","",IF('DATA ENTRY'!B88="","",IF(AND($CD$4='DATA ENTRY'!CK88,$CG$4='DATA ENTRY'!D88),'DATA ENTRY'!B88,"")))</f>
        <v/>
      </c>
      <c r="CD89" s="3" t="str">
        <f>IF('DATA ENTRY'!CK88="","",IF('DATA ENTRY'!C88="","",IF(AND($CD$4='DATA ENTRY'!CK88,$CG$4='DATA ENTRY'!D88),'DATA ENTRY'!C88,"")))</f>
        <v/>
      </c>
      <c r="CE89" s="4" t="str">
        <f>IF('DATA ENTRY'!CK88="","",IF('DATA ENTRY'!I88="","",IF(AND($CD$4='DATA ENTRY'!CK88,$CG$4='DATA ENTRY'!D88),'DATA ENTRY'!I88,"")))</f>
        <v/>
      </c>
      <c r="CF89" s="4" t="str">
        <f>IF('DATA ENTRY'!CK88="","",IF('DATA ENTRY'!CK88="","",IF(AND($CD$4='DATA ENTRY'!CK88,$CG$4='DATA ENTRY'!D88),'DATA ENTRY'!CK88,"")))</f>
        <v/>
      </c>
      <c r="CG89" s="3" t="str">
        <f>IF('DATA ENTRY'!CK88="","",IF('DATA ENTRY'!N88="","",IF(AND($CD$4='DATA ENTRY'!CK88,$CG$4='DATA ENTRY'!D88),'DATA ENTRY'!N88,"")))</f>
        <v/>
      </c>
      <c r="CH89" s="107" t="str">
        <f>IF('DATA ENTRY'!CK88="","",IF('DATA ENTRY'!O88="","",IF(AND($CD$4='DATA ENTRY'!CK88,$CG$4='DATA ENTRY'!D88),'DATA ENTRY'!O88,"")))</f>
        <v/>
      </c>
      <c r="CI89" s="3" t="str">
        <f>IF('DATA ENTRY'!CK88="","",IF('DATA ENTRY'!P88="","",IF(AND($CD$4='DATA ENTRY'!CK88,$CG$4='DATA ENTRY'!D88),'DATA ENTRY'!P88,"")))</f>
        <v/>
      </c>
      <c r="CJ89" s="107" t="str">
        <f>IF('DATA ENTRY'!CK88="","",IF('DATA ENTRY'!Q88="","",IF(AND($CD$4='DATA ENTRY'!CK88,$CG$4='DATA ENTRY'!D88),'DATA ENTRY'!Q88,"")))</f>
        <v/>
      </c>
      <c r="CK89" s="3" t="str">
        <f>IF('DATA ENTRY'!CK88="","",IF('DATA ENTRY'!R88="","",IF(AND($CD$4='DATA ENTRY'!CK88,$CG$4='DATA ENTRY'!D88),'DATA ENTRY'!R88,"")))</f>
        <v/>
      </c>
      <c r="CL89" s="3" t="str">
        <f>IF('DATA ENTRY'!CK88="","",IF('DATA ENTRY'!S88="","",IF(AND($CD$4='DATA ENTRY'!CK88,$CG$4='DATA ENTRY'!D88),'DATA ENTRY'!S88,"")))</f>
        <v/>
      </c>
      <c r="CM89" s="3" t="str">
        <f>IF('DATA ENTRY'!CK88="","",IF('DATA ENTRY'!E88="","",IF(AND($CD$4='DATA ENTRY'!CK88,$CG$4='DATA ENTRY'!D88),'DATA ENTRY'!E88,"")))</f>
        <v/>
      </c>
      <c r="CN89" s="3" t="str">
        <f>IF('DATA ENTRY'!CK88="","",IF('DATA ENTRY'!W88="","",IF(AND($CD$4='DATA ENTRY'!CK88,$CG$4='DATA ENTRY'!D88),'DATA ENTRY'!W88,"")))</f>
        <v/>
      </c>
      <c r="CO89" s="3" t="str">
        <f>IF('DATA ENTRY'!CK88="","",IF('DATA ENTRY'!X88="","",IF(AND($CD$4='DATA ENTRY'!CK88,$CG$4='DATA ENTRY'!D88),'DATA ENTRY'!X88,"")))</f>
        <v/>
      </c>
      <c r="CP89" s="108" t="str">
        <f t="shared" si="23"/>
        <v/>
      </c>
      <c r="CQ89" s="108" t="str">
        <f>IF('DATA ENTRY'!CK88="","",IF('DATA ENTRY'!G88="","",IF(AND($CD$4='DATA ENTRY'!CK88,$CG$4='DATA ENTRY'!D88),'DATA ENTRY'!G88,"")))</f>
        <v/>
      </c>
      <c r="CR89" s="230" t="str">
        <f>IF('DATA ENTRY'!CK88="","",IF('DATA ENTRY'!D88="","",IF(AND($CD$4='DATA ENTRY'!CK88,$CG$4='DATA ENTRY'!D88),'DATA ENTRY'!D88,"")))</f>
        <v/>
      </c>
      <c r="CS89">
        <f t="shared" si="24"/>
        <v>0</v>
      </c>
      <c r="CT89">
        <f t="shared" si="25"/>
        <v>0</v>
      </c>
      <c r="CV89" s="139"/>
      <c r="CX89">
        <f t="shared" si="26"/>
        <v>0</v>
      </c>
      <c r="DB89" t="str">
        <f t="shared" si="33"/>
        <v/>
      </c>
      <c r="DC89" t="str">
        <f t="shared" si="34"/>
        <v/>
      </c>
      <c r="DD89" s="224">
        <v>83</v>
      </c>
      <c r="DE89" s="3" t="str">
        <f>IF('DATA ENTRY'!CK88="","",IF('DATA ENTRY'!B88="","",IF(AND($DF$4='DATA ENTRY'!D88),'DATA ENTRY'!B88,"")))</f>
        <v/>
      </c>
      <c r="DF89" s="3" t="str">
        <f>IF('DATA ENTRY'!CK88="","",IF('DATA ENTRY'!C88="","",IF(AND($DF$4='DATA ENTRY'!D88),'DATA ENTRY'!C88,"")))</f>
        <v/>
      </c>
      <c r="DG89" s="4" t="str">
        <f>IF('DATA ENTRY'!CK88="","",IF('DATA ENTRY'!I88="","",IF(AND($DF$4='DATA ENTRY'!D88),'DATA ENTRY'!I88,"")))</f>
        <v/>
      </c>
      <c r="DH89" s="4" t="str">
        <f>IF('DATA ENTRY'!CK88="","",IF('DATA ENTRY'!CK88="","",IF(AND($DF$4='DATA ENTRY'!D88),'DATA ENTRY'!CK88,"")))</f>
        <v/>
      </c>
      <c r="DI89" s="3" t="str">
        <f>IF('DATA ENTRY'!CK88="","",IF('DATA ENTRY'!N88="","",IF(AND($DF$4='DATA ENTRY'!D88),'DATA ENTRY'!N88,"")))</f>
        <v/>
      </c>
      <c r="DJ89" s="107" t="str">
        <f>IF('DATA ENTRY'!CK88="","",IF('DATA ENTRY'!O88="","",IF(AND($DF$4='DATA ENTRY'!D88),'DATA ENTRY'!O88,"")))</f>
        <v/>
      </c>
      <c r="DK89" s="3" t="str">
        <f>IF('DATA ENTRY'!CK88="","",IF('DATA ENTRY'!P88="","",IF(AND($DF$4='DATA ENTRY'!D88),'DATA ENTRY'!P88,"")))</f>
        <v/>
      </c>
      <c r="DL89" s="107" t="str">
        <f>IF('DATA ENTRY'!CK88="","",IF('DATA ENTRY'!Q88="","",IF(AND($DF$4='DATA ENTRY'!D88),'DATA ENTRY'!Q88,"")))</f>
        <v/>
      </c>
      <c r="DM89" s="3" t="str">
        <f>IF('DATA ENTRY'!CK88="","",IF('DATA ENTRY'!R88="","",IF(AND($DF$4='DATA ENTRY'!D88),'DATA ENTRY'!R88,"")))</f>
        <v/>
      </c>
      <c r="DN89" s="107" t="str">
        <f>IF('DATA ENTRY'!CK88="","",IF('DATA ENTRY'!S88="","",IF(AND($DF$4='DATA ENTRY'!D88),'DATA ENTRY'!S88,"")))</f>
        <v/>
      </c>
      <c r="DO89" s="3" t="str">
        <f>IF('DATA ENTRY'!CK88="","",IF('DATA ENTRY'!E88="","",IF(AND($DF$4='DATA ENTRY'!D88),'DATA ENTRY'!E88,"")))</f>
        <v/>
      </c>
      <c r="DP89" s="3" t="str">
        <f>IF('DATA ENTRY'!CK88="","",IF('DATA ENTRY'!D88="","",IF(AND($DF$4='DATA ENTRY'!D88),'DATA ENTRY'!D88,"")))</f>
        <v/>
      </c>
      <c r="DQ89" s="3" t="str">
        <f>IF('DATA ENTRY'!CK88="","",IF('DATA ENTRY'!W88="","",IF(AND($DF$4='DATA ENTRY'!D88),'DATA ENTRY'!W88,"")))</f>
        <v/>
      </c>
      <c r="DR89" s="3" t="str">
        <f>IF('DATA ENTRY'!CK88="","",IF('DATA ENTRY'!X88="","",IF(AND($DF$4='DATA ENTRY'!D88),'DATA ENTRY'!X88,"")))</f>
        <v/>
      </c>
      <c r="DS89" s="108" t="str">
        <f t="shared" si="27"/>
        <v/>
      </c>
      <c r="DT89" s="108" t="str">
        <f>IF('DATA ENTRY'!CK88="","",IF('DATA ENTRY'!D88="","",IF(AND($DF$4='DATA ENTRY'!D88),'DATA ENTRY'!G88,"")))</f>
        <v/>
      </c>
      <c r="DY89">
        <f t="shared" si="28"/>
        <v>0</v>
      </c>
      <c r="EB89" t="str">
        <f t="shared" si="29"/>
        <v/>
      </c>
      <c r="EC89" t="str">
        <f t="shared" si="30"/>
        <v/>
      </c>
      <c r="ED89" s="224">
        <v>83</v>
      </c>
      <c r="EE89" s="3" t="str">
        <f>IF('DATA ENTRY'!CK88="","",IF('DATA ENTRY'!B88="","",IF(AND($EF$4='DATA ENTRY'!G88,$EH$4='DATA ENTRY'!F88),'DATA ENTRY'!B88,"")))</f>
        <v/>
      </c>
      <c r="EF89" s="3" t="str">
        <f>IF('DATA ENTRY'!CK88="","",IF('DATA ENTRY'!C88="","",IF(AND($EF$4='DATA ENTRY'!G88,$EH$4='DATA ENTRY'!F88),'DATA ENTRY'!C88,"")))</f>
        <v/>
      </c>
      <c r="EG89" s="4" t="str">
        <f>IF('DATA ENTRY'!CK88="","",IF('DATA ENTRY'!I88="","",IF(AND($EF$4='DATA ENTRY'!G88,$EH$4='DATA ENTRY'!F88),'DATA ENTRY'!I88,"")))</f>
        <v/>
      </c>
      <c r="EH89" s="4" t="str">
        <f>IF('DATA ENTRY'!CK88="","",IF('DATA ENTRY'!CK88="","",IF(AND($EF$4='DATA ENTRY'!G88,$EH$4='DATA ENTRY'!F88),'DATA ENTRY'!CK88,"")))</f>
        <v/>
      </c>
      <c r="EI89" s="3" t="str">
        <f>IF('DATA ENTRY'!CK88="","",IF('DATA ENTRY'!N88="","",IF(AND($EF$4='DATA ENTRY'!G88,$EH$4='DATA ENTRY'!F88),'DATA ENTRY'!N88,"")))</f>
        <v/>
      </c>
      <c r="EJ89" s="107" t="str">
        <f>IF('DATA ENTRY'!CK88="","",IF('DATA ENTRY'!O88="","",IF(AND($EF$4='DATA ENTRY'!G88,$EH$4='DATA ENTRY'!F88),'DATA ENTRY'!O88,"")))</f>
        <v/>
      </c>
      <c r="EK89" s="3" t="str">
        <f>IF('DATA ENTRY'!CK88="","",IF('DATA ENTRY'!P88="","",IF(AND($EF$4='DATA ENTRY'!G88,$EH$4='DATA ENTRY'!F88),'DATA ENTRY'!P88,"")))</f>
        <v/>
      </c>
      <c r="EL89" s="107" t="str">
        <f>IF('DATA ENTRY'!CK88="","",IF('DATA ENTRY'!Q88="","",IF(AND($EF$4='DATA ENTRY'!G88,$EH$4='DATA ENTRY'!F88),'DATA ENTRY'!Q88,"")))</f>
        <v/>
      </c>
      <c r="EM89" s="3" t="str">
        <f>IF('DATA ENTRY'!CK88="","",IF('DATA ENTRY'!R88="","",IF(AND($EF$4='DATA ENTRY'!G88,$EH$4='DATA ENTRY'!F88),'DATA ENTRY'!R88,"")))</f>
        <v/>
      </c>
      <c r="EN89" s="107" t="str">
        <f>IF('DATA ENTRY'!CK88="","",IF('DATA ENTRY'!S88="","",IF(AND($EF$4='DATA ENTRY'!G88,$EH$4='DATA ENTRY'!F88),'DATA ENTRY'!S88,"")))</f>
        <v/>
      </c>
      <c r="EO89" s="3" t="str">
        <f>IF('DATA ENTRY'!CK88="","",IF('DATA ENTRY'!E88="","",IF(AND($EF$4='DATA ENTRY'!G88,$EH$4='DATA ENTRY'!F88),'DATA ENTRY'!E88,"")))</f>
        <v/>
      </c>
      <c r="EP89" s="3" t="str">
        <f>IF('DATA ENTRY'!CK88="","",IF('DATA ENTRY'!D88="","",IF(AND($EF$4='DATA ENTRY'!G88,$EH$4='DATA ENTRY'!F88),'DATA ENTRY'!D88,"")))</f>
        <v/>
      </c>
      <c r="EQ89" s="3" t="str">
        <f>IF('DATA ENTRY'!CK88="","",IF('DATA ENTRY'!W88="","",IF(AND($EF$4='DATA ENTRY'!G88,$EH$4='DATA ENTRY'!F88),'DATA ENTRY'!W88,"")))</f>
        <v/>
      </c>
      <c r="ER89" s="3" t="str">
        <f>IF('DATA ENTRY'!CK88="","",IF('DATA ENTRY'!X88="","",IF(AND($EF$4='DATA ENTRY'!G88,$EH$4='DATA ENTRY'!F88),'DATA ENTRY'!X88,"")))</f>
        <v/>
      </c>
      <c r="ES89" s="108" t="str">
        <f t="shared" si="31"/>
        <v/>
      </c>
      <c r="ET89" s="108" t="str">
        <f>IF('DATA ENTRY'!CK88="","",IF('DATA ENTRY'!D88="","",IF(AND($EF$4='DATA ENTRY'!G88,$EH$4='DATA ENTRY'!F88),'DATA ENTRY'!G88,"")))</f>
        <v/>
      </c>
      <c r="EY89">
        <f t="shared" si="32"/>
        <v>0</v>
      </c>
    </row>
    <row r="90" spans="1:155">
      <c r="A90" t="str">
        <f>IF(S90=0,"",1+(MAX($A$7:A89)))</f>
        <v/>
      </c>
      <c r="B90" s="224">
        <v>84</v>
      </c>
      <c r="C90" s="3" t="str">
        <f>IF('DATA ENTRY'!CK89="","",IF('DATA ENTRY'!B89="","",IF($D$4="All Post",'DATA ENTRY'!B89,IF(AND($D$4='DATA ENTRY'!CK89),'DATA ENTRY'!B89,""))))</f>
        <v/>
      </c>
      <c r="D90" s="3" t="str">
        <f>IF('DATA ENTRY'!CK89="","",IF('DATA ENTRY'!C89="","",IF($D$4="All Post",'DATA ENTRY'!C89,IF(AND($D$4='DATA ENTRY'!CK89),'DATA ENTRY'!C89,""))))</f>
        <v/>
      </c>
      <c r="E90" s="4" t="str">
        <f>IF('DATA ENTRY'!CK89="","",IF('DATA ENTRY'!I89="","",IF($D$4="All Post",'DATA ENTRY'!I89,IF(AND($D$4='DATA ENTRY'!CK89),'DATA ENTRY'!I89,""))))</f>
        <v/>
      </c>
      <c r="F90" s="4" t="str">
        <f>IF('DATA ENTRY'!CK89="","",IF('DATA ENTRY'!CK89="","",IF($D$4="All Post",'DATA ENTRY'!CK89,IF(AND($D$4='DATA ENTRY'!CK89),'DATA ENTRY'!CK89,""))))</f>
        <v/>
      </c>
      <c r="G90" s="3" t="str">
        <f>IF('DATA ENTRY'!CK89="","",IF('DATA ENTRY'!N89="","",IF($D$4="All Post",'DATA ENTRY'!N89,IF(AND($D$4='DATA ENTRY'!CK89),'DATA ENTRY'!N89,""))))</f>
        <v/>
      </c>
      <c r="H90" s="107" t="str">
        <f>IF('DATA ENTRY'!CK89="","",IF('DATA ENTRY'!O89="","",IF($D$4="All Post",'DATA ENTRY'!O89,IF(AND($D$4='DATA ENTRY'!CK89),'DATA ENTRY'!O89,""))))</f>
        <v/>
      </c>
      <c r="I90" s="3" t="str">
        <f>IF('DATA ENTRY'!CK89="","",IF('DATA ENTRY'!P89="","",IF($D$4="All Post",'DATA ENTRY'!P89,IF(AND($D$4='DATA ENTRY'!CK89),'DATA ENTRY'!P89,""))))</f>
        <v/>
      </c>
      <c r="J90" s="107" t="str">
        <f>IF('DATA ENTRY'!CK89="","",IF('DATA ENTRY'!Q89="","",IF($D$4="All Post",'DATA ENTRY'!Q89,IF(AND($D$4='DATA ENTRY'!CK89),'DATA ENTRY'!Q89,""))))</f>
        <v/>
      </c>
      <c r="K90" s="3" t="str">
        <f>IF('DATA ENTRY'!CK89="","",IF('DATA ENTRY'!R89="","",IF($D$4="All Post",'DATA ENTRY'!R89,IF(AND($D$4='DATA ENTRY'!CK89),'DATA ENTRY'!R89,""))))</f>
        <v/>
      </c>
      <c r="L90" s="3" t="str">
        <f>IF('DATA ENTRY'!CK89="","",IF('DATA ENTRY'!S89="","",IF($D$4="All Post",'DATA ENTRY'!S89,IF(AND($D$4='DATA ENTRY'!CK89),'DATA ENTRY'!S89,""))))</f>
        <v/>
      </c>
      <c r="M90" s="3" t="str">
        <f>IF('DATA ENTRY'!CK89="","",IF('DATA ENTRY'!E89="","",IF($D$4="All Post",'DATA ENTRY'!E89,IF(AND($D$4='DATA ENTRY'!CK89),'DATA ENTRY'!E89,""))))</f>
        <v/>
      </c>
      <c r="N90" s="3" t="str">
        <f>IF('DATA ENTRY'!CK89="","",IF('DATA ENTRY'!W89="","",IF($D$4="All Post",'DATA ENTRY'!W89,IF(AND($D$4='DATA ENTRY'!CK89),'DATA ENTRY'!W89,""))))</f>
        <v/>
      </c>
      <c r="O90" s="3" t="str">
        <f>IF('DATA ENTRY'!CK89="","",IF('DATA ENTRY'!X89="","",IF($D$4="All Post",'DATA ENTRY'!X89,IF(AND($D$4='DATA ENTRY'!CK89),'DATA ENTRY'!X89,""))))</f>
        <v/>
      </c>
      <c r="P90" s="3" t="str">
        <f>IF('DATA ENTRY'!CK89="","",IF('DATA ENTRY'!G89="","",IF($D$4="All Post",'DATA ENTRY'!G89,IF(AND($D$4='DATA ENTRY'!CK89),'DATA ENTRY'!G89,""))))</f>
        <v/>
      </c>
      <c r="S90">
        <f t="shared" si="19"/>
        <v>0</v>
      </c>
      <c r="T90" t="str">
        <f t="shared" si="20"/>
        <v/>
      </c>
      <c r="BZ90" t="str">
        <f t="shared" si="21"/>
        <v/>
      </c>
      <c r="CA90" t="str">
        <f t="shared" si="22"/>
        <v/>
      </c>
      <c r="CB90" s="224">
        <v>84</v>
      </c>
      <c r="CC90" s="3" t="str">
        <f>IF('DATA ENTRY'!CK89="","",IF('DATA ENTRY'!B89="","",IF(AND($CD$4='DATA ENTRY'!CK89,$CG$4='DATA ENTRY'!D89),'DATA ENTRY'!B89,"")))</f>
        <v/>
      </c>
      <c r="CD90" s="3" t="str">
        <f>IF('DATA ENTRY'!CK89="","",IF('DATA ENTRY'!C89="","",IF(AND($CD$4='DATA ENTRY'!CK89,$CG$4='DATA ENTRY'!D89),'DATA ENTRY'!C89,"")))</f>
        <v/>
      </c>
      <c r="CE90" s="4" t="str">
        <f>IF('DATA ENTRY'!CK89="","",IF('DATA ENTRY'!I89="","",IF(AND($CD$4='DATA ENTRY'!CK89,$CG$4='DATA ENTRY'!D89),'DATA ENTRY'!I89,"")))</f>
        <v/>
      </c>
      <c r="CF90" s="4" t="str">
        <f>IF('DATA ENTRY'!CK89="","",IF('DATA ENTRY'!CK89="","",IF(AND($CD$4='DATA ENTRY'!CK89,$CG$4='DATA ENTRY'!D89),'DATA ENTRY'!CK89,"")))</f>
        <v/>
      </c>
      <c r="CG90" s="3" t="str">
        <f>IF('DATA ENTRY'!CK89="","",IF('DATA ENTRY'!N89="","",IF(AND($CD$4='DATA ENTRY'!CK89,$CG$4='DATA ENTRY'!D89),'DATA ENTRY'!N89,"")))</f>
        <v/>
      </c>
      <c r="CH90" s="107" t="str">
        <f>IF('DATA ENTRY'!CK89="","",IF('DATA ENTRY'!O89="","",IF(AND($CD$4='DATA ENTRY'!CK89,$CG$4='DATA ENTRY'!D89),'DATA ENTRY'!O89,"")))</f>
        <v/>
      </c>
      <c r="CI90" s="3" t="str">
        <f>IF('DATA ENTRY'!CK89="","",IF('DATA ENTRY'!P89="","",IF(AND($CD$4='DATA ENTRY'!CK89,$CG$4='DATA ENTRY'!D89),'DATA ENTRY'!P89,"")))</f>
        <v/>
      </c>
      <c r="CJ90" s="107" t="str">
        <f>IF('DATA ENTRY'!CK89="","",IF('DATA ENTRY'!Q89="","",IF(AND($CD$4='DATA ENTRY'!CK89,$CG$4='DATA ENTRY'!D89),'DATA ENTRY'!Q89,"")))</f>
        <v/>
      </c>
      <c r="CK90" s="3" t="str">
        <f>IF('DATA ENTRY'!CK89="","",IF('DATA ENTRY'!R89="","",IF(AND($CD$4='DATA ENTRY'!CK89,$CG$4='DATA ENTRY'!D89),'DATA ENTRY'!R89,"")))</f>
        <v/>
      </c>
      <c r="CL90" s="3" t="str">
        <f>IF('DATA ENTRY'!CK89="","",IF('DATA ENTRY'!S89="","",IF(AND($CD$4='DATA ENTRY'!CK89,$CG$4='DATA ENTRY'!D89),'DATA ENTRY'!S89,"")))</f>
        <v/>
      </c>
      <c r="CM90" s="3" t="str">
        <f>IF('DATA ENTRY'!CK89="","",IF('DATA ENTRY'!E89="","",IF(AND($CD$4='DATA ENTRY'!CK89,$CG$4='DATA ENTRY'!D89),'DATA ENTRY'!E89,"")))</f>
        <v/>
      </c>
      <c r="CN90" s="3" t="str">
        <f>IF('DATA ENTRY'!CK89="","",IF('DATA ENTRY'!W89="","",IF(AND($CD$4='DATA ENTRY'!CK89,$CG$4='DATA ENTRY'!D89),'DATA ENTRY'!W89,"")))</f>
        <v/>
      </c>
      <c r="CO90" s="3" t="str">
        <f>IF('DATA ENTRY'!CK89="","",IF('DATA ENTRY'!X89="","",IF(AND($CD$4='DATA ENTRY'!CK89,$CG$4='DATA ENTRY'!D89),'DATA ENTRY'!X89,"")))</f>
        <v/>
      </c>
      <c r="CP90" s="108" t="str">
        <f t="shared" si="23"/>
        <v/>
      </c>
      <c r="CQ90" s="108" t="str">
        <f>IF('DATA ENTRY'!CK89="","",IF('DATA ENTRY'!G89="","",IF(AND($CD$4='DATA ENTRY'!CK89,$CG$4='DATA ENTRY'!D89),'DATA ENTRY'!G89,"")))</f>
        <v/>
      </c>
      <c r="CR90" s="230" t="str">
        <f>IF('DATA ENTRY'!CK89="","",IF('DATA ENTRY'!D89="","",IF(AND($CD$4='DATA ENTRY'!CK89,$CG$4='DATA ENTRY'!D89),'DATA ENTRY'!D89,"")))</f>
        <v/>
      </c>
      <c r="CS90">
        <f t="shared" si="24"/>
        <v>0</v>
      </c>
      <c r="CT90">
        <f t="shared" si="25"/>
        <v>0</v>
      </c>
      <c r="CV90" s="139"/>
      <c r="CX90">
        <f t="shared" si="26"/>
        <v>0</v>
      </c>
      <c r="DB90" t="str">
        <f t="shared" si="33"/>
        <v/>
      </c>
      <c r="DC90" t="str">
        <f t="shared" si="34"/>
        <v/>
      </c>
      <c r="DD90" s="224">
        <v>84</v>
      </c>
      <c r="DE90" s="3" t="str">
        <f>IF('DATA ENTRY'!CK89="","",IF('DATA ENTRY'!B89="","",IF(AND($DF$4='DATA ENTRY'!D89),'DATA ENTRY'!B89,"")))</f>
        <v/>
      </c>
      <c r="DF90" s="3" t="str">
        <f>IF('DATA ENTRY'!CK89="","",IF('DATA ENTRY'!C89="","",IF(AND($DF$4='DATA ENTRY'!D89),'DATA ENTRY'!C89,"")))</f>
        <v/>
      </c>
      <c r="DG90" s="4" t="str">
        <f>IF('DATA ENTRY'!CK89="","",IF('DATA ENTRY'!I89="","",IF(AND($DF$4='DATA ENTRY'!D89),'DATA ENTRY'!I89,"")))</f>
        <v/>
      </c>
      <c r="DH90" s="4" t="str">
        <f>IF('DATA ENTRY'!CK89="","",IF('DATA ENTRY'!CK89="","",IF(AND($DF$4='DATA ENTRY'!D89),'DATA ENTRY'!CK89,"")))</f>
        <v/>
      </c>
      <c r="DI90" s="3" t="str">
        <f>IF('DATA ENTRY'!CK89="","",IF('DATA ENTRY'!N89="","",IF(AND($DF$4='DATA ENTRY'!D89),'DATA ENTRY'!N89,"")))</f>
        <v/>
      </c>
      <c r="DJ90" s="107" t="str">
        <f>IF('DATA ENTRY'!CK89="","",IF('DATA ENTRY'!O89="","",IF(AND($DF$4='DATA ENTRY'!D89),'DATA ENTRY'!O89,"")))</f>
        <v/>
      </c>
      <c r="DK90" s="3" t="str">
        <f>IF('DATA ENTRY'!CK89="","",IF('DATA ENTRY'!P89="","",IF(AND($DF$4='DATA ENTRY'!D89),'DATA ENTRY'!P89,"")))</f>
        <v/>
      </c>
      <c r="DL90" s="107" t="str">
        <f>IF('DATA ENTRY'!CK89="","",IF('DATA ENTRY'!Q89="","",IF(AND($DF$4='DATA ENTRY'!D89),'DATA ENTRY'!Q89,"")))</f>
        <v/>
      </c>
      <c r="DM90" s="3" t="str">
        <f>IF('DATA ENTRY'!CK89="","",IF('DATA ENTRY'!R89="","",IF(AND($DF$4='DATA ENTRY'!D89),'DATA ENTRY'!R89,"")))</f>
        <v/>
      </c>
      <c r="DN90" s="107" t="str">
        <f>IF('DATA ENTRY'!CK89="","",IF('DATA ENTRY'!S89="","",IF(AND($DF$4='DATA ENTRY'!D89),'DATA ENTRY'!S89,"")))</f>
        <v/>
      </c>
      <c r="DO90" s="3" t="str">
        <f>IF('DATA ENTRY'!CK89="","",IF('DATA ENTRY'!E89="","",IF(AND($DF$4='DATA ENTRY'!D89),'DATA ENTRY'!E89,"")))</f>
        <v/>
      </c>
      <c r="DP90" s="3" t="str">
        <f>IF('DATA ENTRY'!CK89="","",IF('DATA ENTRY'!D89="","",IF(AND($DF$4='DATA ENTRY'!D89),'DATA ENTRY'!D89,"")))</f>
        <v/>
      </c>
      <c r="DQ90" s="3" t="str">
        <f>IF('DATA ENTRY'!CK89="","",IF('DATA ENTRY'!W89="","",IF(AND($DF$4='DATA ENTRY'!D89),'DATA ENTRY'!W89,"")))</f>
        <v/>
      </c>
      <c r="DR90" s="3" t="str">
        <f>IF('DATA ENTRY'!CK89="","",IF('DATA ENTRY'!X89="","",IF(AND($DF$4='DATA ENTRY'!D89),'DATA ENTRY'!X89,"")))</f>
        <v/>
      </c>
      <c r="DS90" s="108" t="str">
        <f t="shared" si="27"/>
        <v/>
      </c>
      <c r="DT90" s="108" t="str">
        <f>IF('DATA ENTRY'!CK89="","",IF('DATA ENTRY'!D89="","",IF(AND($DF$4='DATA ENTRY'!D89),'DATA ENTRY'!G89,"")))</f>
        <v/>
      </c>
      <c r="DY90">
        <f t="shared" si="28"/>
        <v>0</v>
      </c>
      <c r="EB90" t="str">
        <f t="shared" si="29"/>
        <v/>
      </c>
      <c r="EC90" t="str">
        <f t="shared" si="30"/>
        <v/>
      </c>
      <c r="ED90" s="224">
        <v>84</v>
      </c>
      <c r="EE90" s="3" t="str">
        <f>IF('DATA ENTRY'!CK89="","",IF('DATA ENTRY'!B89="","",IF(AND($EF$4='DATA ENTRY'!G89,$EH$4='DATA ENTRY'!F89),'DATA ENTRY'!B89,"")))</f>
        <v/>
      </c>
      <c r="EF90" s="3" t="str">
        <f>IF('DATA ENTRY'!CK89="","",IF('DATA ENTRY'!C89="","",IF(AND($EF$4='DATA ENTRY'!G89,$EH$4='DATA ENTRY'!F89),'DATA ENTRY'!C89,"")))</f>
        <v/>
      </c>
      <c r="EG90" s="4" t="str">
        <f>IF('DATA ENTRY'!CK89="","",IF('DATA ENTRY'!I89="","",IF(AND($EF$4='DATA ENTRY'!G89,$EH$4='DATA ENTRY'!F89),'DATA ENTRY'!I89,"")))</f>
        <v/>
      </c>
      <c r="EH90" s="4" t="str">
        <f>IF('DATA ENTRY'!CK89="","",IF('DATA ENTRY'!CK89="","",IF(AND($EF$4='DATA ENTRY'!G89,$EH$4='DATA ENTRY'!F89),'DATA ENTRY'!CK89,"")))</f>
        <v/>
      </c>
      <c r="EI90" s="3" t="str">
        <f>IF('DATA ENTRY'!CK89="","",IF('DATA ENTRY'!N89="","",IF(AND($EF$4='DATA ENTRY'!G89,$EH$4='DATA ENTRY'!F89),'DATA ENTRY'!N89,"")))</f>
        <v/>
      </c>
      <c r="EJ90" s="107" t="str">
        <f>IF('DATA ENTRY'!CK89="","",IF('DATA ENTRY'!O89="","",IF(AND($EF$4='DATA ENTRY'!G89,$EH$4='DATA ENTRY'!F89),'DATA ENTRY'!O89,"")))</f>
        <v/>
      </c>
      <c r="EK90" s="3" t="str">
        <f>IF('DATA ENTRY'!CK89="","",IF('DATA ENTRY'!P89="","",IF(AND($EF$4='DATA ENTRY'!G89,$EH$4='DATA ENTRY'!F89),'DATA ENTRY'!P89,"")))</f>
        <v/>
      </c>
      <c r="EL90" s="107" t="str">
        <f>IF('DATA ENTRY'!CK89="","",IF('DATA ENTRY'!Q89="","",IF(AND($EF$4='DATA ENTRY'!G89,$EH$4='DATA ENTRY'!F89),'DATA ENTRY'!Q89,"")))</f>
        <v/>
      </c>
      <c r="EM90" s="3" t="str">
        <f>IF('DATA ENTRY'!CK89="","",IF('DATA ENTRY'!R89="","",IF(AND($EF$4='DATA ENTRY'!G89,$EH$4='DATA ENTRY'!F89),'DATA ENTRY'!R89,"")))</f>
        <v/>
      </c>
      <c r="EN90" s="107" t="str">
        <f>IF('DATA ENTRY'!CK89="","",IF('DATA ENTRY'!S89="","",IF(AND($EF$4='DATA ENTRY'!G89,$EH$4='DATA ENTRY'!F89),'DATA ENTRY'!S89,"")))</f>
        <v/>
      </c>
      <c r="EO90" s="3" t="str">
        <f>IF('DATA ENTRY'!CK89="","",IF('DATA ENTRY'!E89="","",IF(AND($EF$4='DATA ENTRY'!G89,$EH$4='DATA ENTRY'!F89),'DATA ENTRY'!E89,"")))</f>
        <v/>
      </c>
      <c r="EP90" s="3" t="str">
        <f>IF('DATA ENTRY'!CK89="","",IF('DATA ENTRY'!D89="","",IF(AND($EF$4='DATA ENTRY'!G89,$EH$4='DATA ENTRY'!F89),'DATA ENTRY'!D89,"")))</f>
        <v/>
      </c>
      <c r="EQ90" s="3" t="str">
        <f>IF('DATA ENTRY'!CK89="","",IF('DATA ENTRY'!W89="","",IF(AND($EF$4='DATA ENTRY'!G89,$EH$4='DATA ENTRY'!F89),'DATA ENTRY'!W89,"")))</f>
        <v/>
      </c>
      <c r="ER90" s="3" t="str">
        <f>IF('DATA ENTRY'!CK89="","",IF('DATA ENTRY'!X89="","",IF(AND($EF$4='DATA ENTRY'!G89,$EH$4='DATA ENTRY'!F89),'DATA ENTRY'!X89,"")))</f>
        <v/>
      </c>
      <c r="ES90" s="108" t="str">
        <f t="shared" si="31"/>
        <v/>
      </c>
      <c r="ET90" s="108" t="str">
        <f>IF('DATA ENTRY'!CK89="","",IF('DATA ENTRY'!D89="","",IF(AND($EF$4='DATA ENTRY'!G89,$EH$4='DATA ENTRY'!F89),'DATA ENTRY'!G89,"")))</f>
        <v/>
      </c>
      <c r="EY90">
        <f t="shared" si="32"/>
        <v>0</v>
      </c>
    </row>
    <row r="91" spans="1:155">
      <c r="A91" t="str">
        <f>IF(S91=0,"",1+(MAX($A$7:A90)))</f>
        <v/>
      </c>
      <c r="B91" s="224">
        <v>85</v>
      </c>
      <c r="C91" s="3" t="str">
        <f>IF('DATA ENTRY'!CK90="","",IF('DATA ENTRY'!B90="","",IF($D$4="All Post",'DATA ENTRY'!B90,IF(AND($D$4='DATA ENTRY'!CK90),'DATA ENTRY'!B90,""))))</f>
        <v/>
      </c>
      <c r="D91" s="3" t="str">
        <f>IF('DATA ENTRY'!CK90="","",IF('DATA ENTRY'!C90="","",IF($D$4="All Post",'DATA ENTRY'!C90,IF(AND($D$4='DATA ENTRY'!CK90),'DATA ENTRY'!C90,""))))</f>
        <v/>
      </c>
      <c r="E91" s="4" t="str">
        <f>IF('DATA ENTRY'!CK90="","",IF('DATA ENTRY'!I90="","",IF($D$4="All Post",'DATA ENTRY'!I90,IF(AND($D$4='DATA ENTRY'!CK90),'DATA ENTRY'!I90,""))))</f>
        <v/>
      </c>
      <c r="F91" s="4" t="str">
        <f>IF('DATA ENTRY'!CK90="","",IF('DATA ENTRY'!CK90="","",IF($D$4="All Post",'DATA ENTRY'!CK90,IF(AND($D$4='DATA ENTRY'!CK90),'DATA ENTRY'!CK90,""))))</f>
        <v/>
      </c>
      <c r="G91" s="3" t="str">
        <f>IF('DATA ENTRY'!CK90="","",IF('DATA ENTRY'!N90="","",IF($D$4="All Post",'DATA ENTRY'!N90,IF(AND($D$4='DATA ENTRY'!CK90),'DATA ENTRY'!N90,""))))</f>
        <v/>
      </c>
      <c r="H91" s="107" t="str">
        <f>IF('DATA ENTRY'!CK90="","",IF('DATA ENTRY'!O90="","",IF($D$4="All Post",'DATA ENTRY'!O90,IF(AND($D$4='DATA ENTRY'!CK90),'DATA ENTRY'!O90,""))))</f>
        <v/>
      </c>
      <c r="I91" s="3" t="str">
        <f>IF('DATA ENTRY'!CK90="","",IF('DATA ENTRY'!P90="","",IF($D$4="All Post",'DATA ENTRY'!P90,IF(AND($D$4='DATA ENTRY'!CK90),'DATA ENTRY'!P90,""))))</f>
        <v/>
      </c>
      <c r="J91" s="107" t="str">
        <f>IF('DATA ENTRY'!CK90="","",IF('DATA ENTRY'!Q90="","",IF($D$4="All Post",'DATA ENTRY'!Q90,IF(AND($D$4='DATA ENTRY'!CK90),'DATA ENTRY'!Q90,""))))</f>
        <v/>
      </c>
      <c r="K91" s="3" t="str">
        <f>IF('DATA ENTRY'!CK90="","",IF('DATA ENTRY'!R90="","",IF($D$4="All Post",'DATA ENTRY'!R90,IF(AND($D$4='DATA ENTRY'!CK90),'DATA ENTRY'!R90,""))))</f>
        <v/>
      </c>
      <c r="L91" s="3" t="str">
        <f>IF('DATA ENTRY'!CK90="","",IF('DATA ENTRY'!S90="","",IF($D$4="All Post",'DATA ENTRY'!S90,IF(AND($D$4='DATA ENTRY'!CK90),'DATA ENTRY'!S90,""))))</f>
        <v/>
      </c>
      <c r="M91" s="3" t="str">
        <f>IF('DATA ENTRY'!CK90="","",IF('DATA ENTRY'!E90="","",IF($D$4="All Post",'DATA ENTRY'!E90,IF(AND($D$4='DATA ENTRY'!CK90),'DATA ENTRY'!E90,""))))</f>
        <v/>
      </c>
      <c r="N91" s="3" t="str">
        <f>IF('DATA ENTRY'!CK90="","",IF('DATA ENTRY'!W90="","",IF($D$4="All Post",'DATA ENTRY'!W90,IF(AND($D$4='DATA ENTRY'!CK90),'DATA ENTRY'!W90,""))))</f>
        <v/>
      </c>
      <c r="O91" s="3" t="str">
        <f>IF('DATA ENTRY'!CK90="","",IF('DATA ENTRY'!X90="","",IF($D$4="All Post",'DATA ENTRY'!X90,IF(AND($D$4='DATA ENTRY'!CK90),'DATA ENTRY'!X90,""))))</f>
        <v/>
      </c>
      <c r="P91" s="3" t="str">
        <f>IF('DATA ENTRY'!CK90="","",IF('DATA ENTRY'!G90="","",IF($D$4="All Post",'DATA ENTRY'!G90,IF(AND($D$4='DATA ENTRY'!CK90),'DATA ENTRY'!G90,""))))</f>
        <v/>
      </c>
      <c r="S91">
        <f t="shared" si="19"/>
        <v>0</v>
      </c>
      <c r="T91" t="str">
        <f t="shared" si="20"/>
        <v/>
      </c>
      <c r="BZ91" t="str">
        <f t="shared" si="21"/>
        <v/>
      </c>
      <c r="CA91" t="str">
        <f t="shared" si="22"/>
        <v/>
      </c>
      <c r="CB91" s="224">
        <v>85</v>
      </c>
      <c r="CC91" s="3" t="str">
        <f>IF('DATA ENTRY'!CK90="","",IF('DATA ENTRY'!B90="","",IF(AND($CD$4='DATA ENTRY'!CK90,$CG$4='DATA ENTRY'!D90),'DATA ENTRY'!B90,"")))</f>
        <v/>
      </c>
      <c r="CD91" s="3" t="str">
        <f>IF('DATA ENTRY'!CK90="","",IF('DATA ENTRY'!C90="","",IF(AND($CD$4='DATA ENTRY'!CK90,$CG$4='DATA ENTRY'!D90),'DATA ENTRY'!C90,"")))</f>
        <v/>
      </c>
      <c r="CE91" s="4" t="str">
        <f>IF('DATA ENTRY'!CK90="","",IF('DATA ENTRY'!I90="","",IF(AND($CD$4='DATA ENTRY'!CK90,$CG$4='DATA ENTRY'!D90),'DATA ENTRY'!I90,"")))</f>
        <v/>
      </c>
      <c r="CF91" s="4" t="str">
        <f>IF('DATA ENTRY'!CK90="","",IF('DATA ENTRY'!CK90="","",IF(AND($CD$4='DATA ENTRY'!CK90,$CG$4='DATA ENTRY'!D90),'DATA ENTRY'!CK90,"")))</f>
        <v/>
      </c>
      <c r="CG91" s="3" t="str">
        <f>IF('DATA ENTRY'!CK90="","",IF('DATA ENTRY'!N90="","",IF(AND($CD$4='DATA ENTRY'!CK90,$CG$4='DATA ENTRY'!D90),'DATA ENTRY'!N90,"")))</f>
        <v/>
      </c>
      <c r="CH91" s="107" t="str">
        <f>IF('DATA ENTRY'!CK90="","",IF('DATA ENTRY'!O90="","",IF(AND($CD$4='DATA ENTRY'!CK90,$CG$4='DATA ENTRY'!D90),'DATA ENTRY'!O90,"")))</f>
        <v/>
      </c>
      <c r="CI91" s="3" t="str">
        <f>IF('DATA ENTRY'!CK90="","",IF('DATA ENTRY'!P90="","",IF(AND($CD$4='DATA ENTRY'!CK90,$CG$4='DATA ENTRY'!D90),'DATA ENTRY'!P90,"")))</f>
        <v/>
      </c>
      <c r="CJ91" s="107" t="str">
        <f>IF('DATA ENTRY'!CK90="","",IF('DATA ENTRY'!Q90="","",IF(AND($CD$4='DATA ENTRY'!CK90,$CG$4='DATA ENTRY'!D90),'DATA ENTRY'!Q90,"")))</f>
        <v/>
      </c>
      <c r="CK91" s="3" t="str">
        <f>IF('DATA ENTRY'!CK90="","",IF('DATA ENTRY'!R90="","",IF(AND($CD$4='DATA ENTRY'!CK90,$CG$4='DATA ENTRY'!D90),'DATA ENTRY'!R90,"")))</f>
        <v/>
      </c>
      <c r="CL91" s="3" t="str">
        <f>IF('DATA ENTRY'!CK90="","",IF('DATA ENTRY'!S90="","",IF(AND($CD$4='DATA ENTRY'!CK90,$CG$4='DATA ENTRY'!D90),'DATA ENTRY'!S90,"")))</f>
        <v/>
      </c>
      <c r="CM91" s="3" t="str">
        <f>IF('DATA ENTRY'!CK90="","",IF('DATA ENTRY'!E90="","",IF(AND($CD$4='DATA ENTRY'!CK90,$CG$4='DATA ENTRY'!D90),'DATA ENTRY'!E90,"")))</f>
        <v/>
      </c>
      <c r="CN91" s="3" t="str">
        <f>IF('DATA ENTRY'!CK90="","",IF('DATA ENTRY'!W90="","",IF(AND($CD$4='DATA ENTRY'!CK90,$CG$4='DATA ENTRY'!D90),'DATA ENTRY'!W90,"")))</f>
        <v/>
      </c>
      <c r="CO91" s="3" t="str">
        <f>IF('DATA ENTRY'!CK90="","",IF('DATA ENTRY'!X90="","",IF(AND($CD$4='DATA ENTRY'!CK90,$CG$4='DATA ENTRY'!D90),'DATA ENTRY'!X90,"")))</f>
        <v/>
      </c>
      <c r="CP91" s="108" t="str">
        <f t="shared" si="23"/>
        <v/>
      </c>
      <c r="CQ91" s="108" t="str">
        <f>IF('DATA ENTRY'!CK90="","",IF('DATA ENTRY'!G90="","",IF(AND($CD$4='DATA ENTRY'!CK90,$CG$4='DATA ENTRY'!D90),'DATA ENTRY'!G90,"")))</f>
        <v/>
      </c>
      <c r="CR91" s="230" t="str">
        <f>IF('DATA ENTRY'!CK90="","",IF('DATA ENTRY'!D90="","",IF(AND($CD$4='DATA ENTRY'!CK90,$CG$4='DATA ENTRY'!D90),'DATA ENTRY'!D90,"")))</f>
        <v/>
      </c>
      <c r="CS91">
        <f t="shared" si="24"/>
        <v>0</v>
      </c>
      <c r="CT91">
        <f t="shared" si="25"/>
        <v>0</v>
      </c>
      <c r="CV91" s="139"/>
      <c r="CX91">
        <f t="shared" si="26"/>
        <v>0</v>
      </c>
      <c r="DB91" t="str">
        <f t="shared" si="33"/>
        <v/>
      </c>
      <c r="DC91" t="str">
        <f t="shared" si="34"/>
        <v/>
      </c>
      <c r="DD91" s="224">
        <v>85</v>
      </c>
      <c r="DE91" s="3" t="str">
        <f>IF('DATA ENTRY'!CK90="","",IF('DATA ENTRY'!B90="","",IF(AND($DF$4='DATA ENTRY'!D90),'DATA ENTRY'!B90,"")))</f>
        <v/>
      </c>
      <c r="DF91" s="3" t="str">
        <f>IF('DATA ENTRY'!CK90="","",IF('DATA ENTRY'!C90="","",IF(AND($DF$4='DATA ENTRY'!D90),'DATA ENTRY'!C90,"")))</f>
        <v/>
      </c>
      <c r="DG91" s="4" t="str">
        <f>IF('DATA ENTRY'!CK90="","",IF('DATA ENTRY'!I90="","",IF(AND($DF$4='DATA ENTRY'!D90),'DATA ENTRY'!I90,"")))</f>
        <v/>
      </c>
      <c r="DH91" s="4" t="str">
        <f>IF('DATA ENTRY'!CK90="","",IF('DATA ENTRY'!CK90="","",IF(AND($DF$4='DATA ENTRY'!D90),'DATA ENTRY'!CK90,"")))</f>
        <v/>
      </c>
      <c r="DI91" s="3" t="str">
        <f>IF('DATA ENTRY'!CK90="","",IF('DATA ENTRY'!N90="","",IF(AND($DF$4='DATA ENTRY'!D90),'DATA ENTRY'!N90,"")))</f>
        <v/>
      </c>
      <c r="DJ91" s="107" t="str">
        <f>IF('DATA ENTRY'!CK90="","",IF('DATA ENTRY'!O90="","",IF(AND($DF$4='DATA ENTRY'!D90),'DATA ENTRY'!O90,"")))</f>
        <v/>
      </c>
      <c r="DK91" s="3" t="str">
        <f>IF('DATA ENTRY'!CK90="","",IF('DATA ENTRY'!P90="","",IF(AND($DF$4='DATA ENTRY'!D90),'DATA ENTRY'!P90,"")))</f>
        <v/>
      </c>
      <c r="DL91" s="107" t="str">
        <f>IF('DATA ENTRY'!CK90="","",IF('DATA ENTRY'!Q90="","",IF(AND($DF$4='DATA ENTRY'!D90),'DATA ENTRY'!Q90,"")))</f>
        <v/>
      </c>
      <c r="DM91" s="3" t="str">
        <f>IF('DATA ENTRY'!CK90="","",IF('DATA ENTRY'!R90="","",IF(AND($DF$4='DATA ENTRY'!D90),'DATA ENTRY'!R90,"")))</f>
        <v/>
      </c>
      <c r="DN91" s="107" t="str">
        <f>IF('DATA ENTRY'!CK90="","",IF('DATA ENTRY'!S90="","",IF(AND($DF$4='DATA ENTRY'!D90),'DATA ENTRY'!S90,"")))</f>
        <v/>
      </c>
      <c r="DO91" s="3" t="str">
        <f>IF('DATA ENTRY'!CK90="","",IF('DATA ENTRY'!E90="","",IF(AND($DF$4='DATA ENTRY'!D90),'DATA ENTRY'!E90,"")))</f>
        <v/>
      </c>
      <c r="DP91" s="3" t="str">
        <f>IF('DATA ENTRY'!CK90="","",IF('DATA ENTRY'!D90="","",IF(AND($DF$4='DATA ENTRY'!D90),'DATA ENTRY'!D90,"")))</f>
        <v/>
      </c>
      <c r="DQ91" s="3" t="str">
        <f>IF('DATA ENTRY'!CK90="","",IF('DATA ENTRY'!W90="","",IF(AND($DF$4='DATA ENTRY'!D90),'DATA ENTRY'!W90,"")))</f>
        <v/>
      </c>
      <c r="DR91" s="3" t="str">
        <f>IF('DATA ENTRY'!CK90="","",IF('DATA ENTRY'!X90="","",IF(AND($DF$4='DATA ENTRY'!D90),'DATA ENTRY'!X90,"")))</f>
        <v/>
      </c>
      <c r="DS91" s="108" t="str">
        <f t="shared" si="27"/>
        <v/>
      </c>
      <c r="DT91" s="108" t="str">
        <f>IF('DATA ENTRY'!CK90="","",IF('DATA ENTRY'!D90="","",IF(AND($DF$4='DATA ENTRY'!D90),'DATA ENTRY'!G90,"")))</f>
        <v/>
      </c>
      <c r="DY91">
        <f t="shared" si="28"/>
        <v>0</v>
      </c>
      <c r="EB91" t="str">
        <f t="shared" si="29"/>
        <v/>
      </c>
      <c r="EC91" t="str">
        <f t="shared" si="30"/>
        <v/>
      </c>
      <c r="ED91" s="224">
        <v>85</v>
      </c>
      <c r="EE91" s="3" t="str">
        <f>IF('DATA ENTRY'!CK90="","",IF('DATA ENTRY'!B90="","",IF(AND($EF$4='DATA ENTRY'!G90,$EH$4='DATA ENTRY'!F90),'DATA ENTRY'!B90,"")))</f>
        <v/>
      </c>
      <c r="EF91" s="3" t="str">
        <f>IF('DATA ENTRY'!CK90="","",IF('DATA ENTRY'!C90="","",IF(AND($EF$4='DATA ENTRY'!G90,$EH$4='DATA ENTRY'!F90),'DATA ENTRY'!C90,"")))</f>
        <v/>
      </c>
      <c r="EG91" s="4" t="str">
        <f>IF('DATA ENTRY'!CK90="","",IF('DATA ENTRY'!I90="","",IF(AND($EF$4='DATA ENTRY'!G90,$EH$4='DATA ENTRY'!F90),'DATA ENTRY'!I90,"")))</f>
        <v/>
      </c>
      <c r="EH91" s="4" t="str">
        <f>IF('DATA ENTRY'!CK90="","",IF('DATA ENTRY'!CK90="","",IF(AND($EF$4='DATA ENTRY'!G90,$EH$4='DATA ENTRY'!F90),'DATA ENTRY'!CK90,"")))</f>
        <v/>
      </c>
      <c r="EI91" s="3" t="str">
        <f>IF('DATA ENTRY'!CK90="","",IF('DATA ENTRY'!N90="","",IF(AND($EF$4='DATA ENTRY'!G90,$EH$4='DATA ENTRY'!F90),'DATA ENTRY'!N90,"")))</f>
        <v/>
      </c>
      <c r="EJ91" s="107" t="str">
        <f>IF('DATA ENTRY'!CK90="","",IF('DATA ENTRY'!O90="","",IF(AND($EF$4='DATA ENTRY'!G90,$EH$4='DATA ENTRY'!F90),'DATA ENTRY'!O90,"")))</f>
        <v/>
      </c>
      <c r="EK91" s="3" t="str">
        <f>IF('DATA ENTRY'!CK90="","",IF('DATA ENTRY'!P90="","",IF(AND($EF$4='DATA ENTRY'!G90,$EH$4='DATA ENTRY'!F90),'DATA ENTRY'!P90,"")))</f>
        <v/>
      </c>
      <c r="EL91" s="107" t="str">
        <f>IF('DATA ENTRY'!CK90="","",IF('DATA ENTRY'!Q90="","",IF(AND($EF$4='DATA ENTRY'!G90,$EH$4='DATA ENTRY'!F90),'DATA ENTRY'!Q90,"")))</f>
        <v/>
      </c>
      <c r="EM91" s="3" t="str">
        <f>IF('DATA ENTRY'!CK90="","",IF('DATA ENTRY'!R90="","",IF(AND($EF$4='DATA ENTRY'!G90,$EH$4='DATA ENTRY'!F90),'DATA ENTRY'!R90,"")))</f>
        <v/>
      </c>
      <c r="EN91" s="107" t="str">
        <f>IF('DATA ENTRY'!CK90="","",IF('DATA ENTRY'!S90="","",IF(AND($EF$4='DATA ENTRY'!G90,$EH$4='DATA ENTRY'!F90),'DATA ENTRY'!S90,"")))</f>
        <v/>
      </c>
      <c r="EO91" s="3" t="str">
        <f>IF('DATA ENTRY'!CK90="","",IF('DATA ENTRY'!E90="","",IF(AND($EF$4='DATA ENTRY'!G90,$EH$4='DATA ENTRY'!F90),'DATA ENTRY'!E90,"")))</f>
        <v/>
      </c>
      <c r="EP91" s="3" t="str">
        <f>IF('DATA ENTRY'!CK90="","",IF('DATA ENTRY'!D90="","",IF(AND($EF$4='DATA ENTRY'!G90,$EH$4='DATA ENTRY'!F90),'DATA ENTRY'!D90,"")))</f>
        <v/>
      </c>
      <c r="EQ91" s="3" t="str">
        <f>IF('DATA ENTRY'!CK90="","",IF('DATA ENTRY'!W90="","",IF(AND($EF$4='DATA ENTRY'!G90,$EH$4='DATA ENTRY'!F90),'DATA ENTRY'!W90,"")))</f>
        <v/>
      </c>
      <c r="ER91" s="3" t="str">
        <f>IF('DATA ENTRY'!CK90="","",IF('DATA ENTRY'!X90="","",IF(AND($EF$4='DATA ENTRY'!G90,$EH$4='DATA ENTRY'!F90),'DATA ENTRY'!X90,"")))</f>
        <v/>
      </c>
      <c r="ES91" s="108" t="str">
        <f t="shared" si="31"/>
        <v/>
      </c>
      <c r="ET91" s="108" t="str">
        <f>IF('DATA ENTRY'!CK90="","",IF('DATA ENTRY'!D90="","",IF(AND($EF$4='DATA ENTRY'!G90,$EH$4='DATA ENTRY'!F90),'DATA ENTRY'!G90,"")))</f>
        <v/>
      </c>
      <c r="EY91">
        <f t="shared" si="32"/>
        <v>0</v>
      </c>
    </row>
    <row r="92" spans="1:155">
      <c r="A92" t="str">
        <f>IF(S92=0,"",1+(MAX($A$7:A91)))</f>
        <v/>
      </c>
      <c r="B92" s="224">
        <v>86</v>
      </c>
      <c r="C92" s="3" t="str">
        <f>IF('DATA ENTRY'!CK91="","",IF('DATA ENTRY'!B91="","",IF($D$4="All Post",'DATA ENTRY'!B91,IF(AND($D$4='DATA ENTRY'!CK91),'DATA ENTRY'!B91,""))))</f>
        <v/>
      </c>
      <c r="D92" s="3" t="str">
        <f>IF('DATA ENTRY'!CK91="","",IF('DATA ENTRY'!C91="","",IF($D$4="All Post",'DATA ENTRY'!C91,IF(AND($D$4='DATA ENTRY'!CK91),'DATA ENTRY'!C91,""))))</f>
        <v/>
      </c>
      <c r="E92" s="4" t="str">
        <f>IF('DATA ENTRY'!CK91="","",IF('DATA ENTRY'!I91="","",IF($D$4="All Post",'DATA ENTRY'!I91,IF(AND($D$4='DATA ENTRY'!CK91),'DATA ENTRY'!I91,""))))</f>
        <v/>
      </c>
      <c r="F92" s="4" t="str">
        <f>IF('DATA ENTRY'!CK91="","",IF('DATA ENTRY'!CK91="","",IF($D$4="All Post",'DATA ENTRY'!CK91,IF(AND($D$4='DATA ENTRY'!CK91),'DATA ENTRY'!CK91,""))))</f>
        <v/>
      </c>
      <c r="G92" s="3" t="str">
        <f>IF('DATA ENTRY'!CK91="","",IF('DATA ENTRY'!N91="","",IF($D$4="All Post",'DATA ENTRY'!N91,IF(AND($D$4='DATA ENTRY'!CK91),'DATA ENTRY'!N91,""))))</f>
        <v/>
      </c>
      <c r="H92" s="107" t="str">
        <f>IF('DATA ENTRY'!CK91="","",IF('DATA ENTRY'!O91="","",IF($D$4="All Post",'DATA ENTRY'!O91,IF(AND($D$4='DATA ENTRY'!CK91),'DATA ENTRY'!O91,""))))</f>
        <v/>
      </c>
      <c r="I92" s="3" t="str">
        <f>IF('DATA ENTRY'!CK91="","",IF('DATA ENTRY'!P91="","",IF($D$4="All Post",'DATA ENTRY'!P91,IF(AND($D$4='DATA ENTRY'!CK91),'DATA ENTRY'!P91,""))))</f>
        <v/>
      </c>
      <c r="J92" s="107" t="str">
        <f>IF('DATA ENTRY'!CK91="","",IF('DATA ENTRY'!Q91="","",IF($D$4="All Post",'DATA ENTRY'!Q91,IF(AND($D$4='DATA ENTRY'!CK91),'DATA ENTRY'!Q91,""))))</f>
        <v/>
      </c>
      <c r="K92" s="3" t="str">
        <f>IF('DATA ENTRY'!CK91="","",IF('DATA ENTRY'!R91="","",IF($D$4="All Post",'DATA ENTRY'!R91,IF(AND($D$4='DATA ENTRY'!CK91),'DATA ENTRY'!R91,""))))</f>
        <v/>
      </c>
      <c r="L92" s="3" t="str">
        <f>IF('DATA ENTRY'!CK91="","",IF('DATA ENTRY'!S91="","",IF($D$4="All Post",'DATA ENTRY'!S91,IF(AND($D$4='DATA ENTRY'!CK91),'DATA ENTRY'!S91,""))))</f>
        <v/>
      </c>
      <c r="M92" s="3" t="str">
        <f>IF('DATA ENTRY'!CK91="","",IF('DATA ENTRY'!E91="","",IF($D$4="All Post",'DATA ENTRY'!E91,IF(AND($D$4='DATA ENTRY'!CK91),'DATA ENTRY'!E91,""))))</f>
        <v/>
      </c>
      <c r="N92" s="3" t="str">
        <f>IF('DATA ENTRY'!CK91="","",IF('DATA ENTRY'!W91="","",IF($D$4="All Post",'DATA ENTRY'!W91,IF(AND($D$4='DATA ENTRY'!CK91),'DATA ENTRY'!W91,""))))</f>
        <v/>
      </c>
      <c r="O92" s="3" t="str">
        <f>IF('DATA ENTRY'!CK91="","",IF('DATA ENTRY'!X91="","",IF($D$4="All Post",'DATA ENTRY'!X91,IF(AND($D$4='DATA ENTRY'!CK91),'DATA ENTRY'!X91,""))))</f>
        <v/>
      </c>
      <c r="P92" s="3" t="str">
        <f>IF('DATA ENTRY'!CK91="","",IF('DATA ENTRY'!G91="","",IF($D$4="All Post",'DATA ENTRY'!G91,IF(AND($D$4='DATA ENTRY'!CK91),'DATA ENTRY'!G91,""))))</f>
        <v/>
      </c>
      <c r="S92">
        <f t="shared" si="19"/>
        <v>0</v>
      </c>
      <c r="T92" t="str">
        <f t="shared" si="20"/>
        <v/>
      </c>
      <c r="BZ92" t="str">
        <f t="shared" si="21"/>
        <v/>
      </c>
      <c r="CA92" t="str">
        <f t="shared" si="22"/>
        <v/>
      </c>
      <c r="CB92" s="224">
        <v>86</v>
      </c>
      <c r="CC92" s="3" t="str">
        <f>IF('DATA ENTRY'!CK91="","",IF('DATA ENTRY'!B91="","",IF(AND($CD$4='DATA ENTRY'!CK91,$CG$4='DATA ENTRY'!D91),'DATA ENTRY'!B91,"")))</f>
        <v/>
      </c>
      <c r="CD92" s="3" t="str">
        <f>IF('DATA ENTRY'!CK91="","",IF('DATA ENTRY'!C91="","",IF(AND($CD$4='DATA ENTRY'!CK91,$CG$4='DATA ENTRY'!D91),'DATA ENTRY'!C91,"")))</f>
        <v/>
      </c>
      <c r="CE92" s="4" t="str">
        <f>IF('DATA ENTRY'!CK91="","",IF('DATA ENTRY'!I91="","",IF(AND($CD$4='DATA ENTRY'!CK91,$CG$4='DATA ENTRY'!D91),'DATA ENTRY'!I91,"")))</f>
        <v/>
      </c>
      <c r="CF92" s="4" t="str">
        <f>IF('DATA ENTRY'!CK91="","",IF('DATA ENTRY'!CK91="","",IF(AND($CD$4='DATA ENTRY'!CK91,$CG$4='DATA ENTRY'!D91),'DATA ENTRY'!CK91,"")))</f>
        <v/>
      </c>
      <c r="CG92" s="3" t="str">
        <f>IF('DATA ENTRY'!CK91="","",IF('DATA ENTRY'!N91="","",IF(AND($CD$4='DATA ENTRY'!CK91,$CG$4='DATA ENTRY'!D91),'DATA ENTRY'!N91,"")))</f>
        <v/>
      </c>
      <c r="CH92" s="107" t="str">
        <f>IF('DATA ENTRY'!CK91="","",IF('DATA ENTRY'!O91="","",IF(AND($CD$4='DATA ENTRY'!CK91,$CG$4='DATA ENTRY'!D91),'DATA ENTRY'!O91,"")))</f>
        <v/>
      </c>
      <c r="CI92" s="3" t="str">
        <f>IF('DATA ENTRY'!CK91="","",IF('DATA ENTRY'!P91="","",IF(AND($CD$4='DATA ENTRY'!CK91,$CG$4='DATA ENTRY'!D91),'DATA ENTRY'!P91,"")))</f>
        <v/>
      </c>
      <c r="CJ92" s="107" t="str">
        <f>IF('DATA ENTRY'!CK91="","",IF('DATA ENTRY'!Q91="","",IF(AND($CD$4='DATA ENTRY'!CK91,$CG$4='DATA ENTRY'!D91),'DATA ENTRY'!Q91,"")))</f>
        <v/>
      </c>
      <c r="CK92" s="3" t="str">
        <f>IF('DATA ENTRY'!CK91="","",IF('DATA ENTRY'!R91="","",IF(AND($CD$4='DATA ENTRY'!CK91,$CG$4='DATA ENTRY'!D91),'DATA ENTRY'!R91,"")))</f>
        <v/>
      </c>
      <c r="CL92" s="3" t="str">
        <f>IF('DATA ENTRY'!CK91="","",IF('DATA ENTRY'!S91="","",IF(AND($CD$4='DATA ENTRY'!CK91,$CG$4='DATA ENTRY'!D91),'DATA ENTRY'!S91,"")))</f>
        <v/>
      </c>
      <c r="CM92" s="3" t="str">
        <f>IF('DATA ENTRY'!CK91="","",IF('DATA ENTRY'!E91="","",IF(AND($CD$4='DATA ENTRY'!CK91,$CG$4='DATA ENTRY'!D91),'DATA ENTRY'!E91,"")))</f>
        <v/>
      </c>
      <c r="CN92" s="3" t="str">
        <f>IF('DATA ENTRY'!CK91="","",IF('DATA ENTRY'!W91="","",IF(AND($CD$4='DATA ENTRY'!CK91,$CG$4='DATA ENTRY'!D91),'DATA ENTRY'!W91,"")))</f>
        <v/>
      </c>
      <c r="CO92" s="3" t="str">
        <f>IF('DATA ENTRY'!CK91="","",IF('DATA ENTRY'!X91="","",IF(AND($CD$4='DATA ENTRY'!CK91,$CG$4='DATA ENTRY'!D91),'DATA ENTRY'!X91,"")))</f>
        <v/>
      </c>
      <c r="CP92" s="108" t="str">
        <f t="shared" si="23"/>
        <v/>
      </c>
      <c r="CQ92" s="108" t="str">
        <f>IF('DATA ENTRY'!CK91="","",IF('DATA ENTRY'!G91="","",IF(AND($CD$4='DATA ENTRY'!CK91,$CG$4='DATA ENTRY'!D91),'DATA ENTRY'!G91,"")))</f>
        <v/>
      </c>
      <c r="CR92" s="230" t="str">
        <f>IF('DATA ENTRY'!CK91="","",IF('DATA ENTRY'!D91="","",IF(AND($CD$4='DATA ENTRY'!CK91,$CG$4='DATA ENTRY'!D91),'DATA ENTRY'!D91,"")))</f>
        <v/>
      </c>
      <c r="CS92">
        <f t="shared" si="24"/>
        <v>0</v>
      </c>
      <c r="CT92">
        <f t="shared" si="25"/>
        <v>0</v>
      </c>
      <c r="CV92" s="139"/>
      <c r="CX92">
        <f t="shared" si="26"/>
        <v>0</v>
      </c>
      <c r="DB92" t="str">
        <f t="shared" si="33"/>
        <v/>
      </c>
      <c r="DC92" t="str">
        <f t="shared" si="34"/>
        <v/>
      </c>
      <c r="DD92" s="224">
        <v>86</v>
      </c>
      <c r="DE92" s="3" t="str">
        <f>IF('DATA ENTRY'!CK91="","",IF('DATA ENTRY'!B91="","",IF(AND($DF$4='DATA ENTRY'!D91),'DATA ENTRY'!B91,"")))</f>
        <v/>
      </c>
      <c r="DF92" s="3" t="str">
        <f>IF('DATA ENTRY'!CK91="","",IF('DATA ENTRY'!C91="","",IF(AND($DF$4='DATA ENTRY'!D91),'DATA ENTRY'!C91,"")))</f>
        <v/>
      </c>
      <c r="DG92" s="4" t="str">
        <f>IF('DATA ENTRY'!CK91="","",IF('DATA ENTRY'!I91="","",IF(AND($DF$4='DATA ENTRY'!D91),'DATA ENTRY'!I91,"")))</f>
        <v/>
      </c>
      <c r="DH92" s="4" t="str">
        <f>IF('DATA ENTRY'!CK91="","",IF('DATA ENTRY'!CK91="","",IF(AND($DF$4='DATA ENTRY'!D91),'DATA ENTRY'!CK91,"")))</f>
        <v/>
      </c>
      <c r="DI92" s="3" t="str">
        <f>IF('DATA ENTRY'!CK91="","",IF('DATA ENTRY'!N91="","",IF(AND($DF$4='DATA ENTRY'!D91),'DATA ENTRY'!N91,"")))</f>
        <v/>
      </c>
      <c r="DJ92" s="107" t="str">
        <f>IF('DATA ENTRY'!CK91="","",IF('DATA ENTRY'!O91="","",IF(AND($DF$4='DATA ENTRY'!D91),'DATA ENTRY'!O91,"")))</f>
        <v/>
      </c>
      <c r="DK92" s="3" t="str">
        <f>IF('DATA ENTRY'!CK91="","",IF('DATA ENTRY'!P91="","",IF(AND($DF$4='DATA ENTRY'!D91),'DATA ENTRY'!P91,"")))</f>
        <v/>
      </c>
      <c r="DL92" s="107" t="str">
        <f>IF('DATA ENTRY'!CK91="","",IF('DATA ENTRY'!Q91="","",IF(AND($DF$4='DATA ENTRY'!D91),'DATA ENTRY'!Q91,"")))</f>
        <v/>
      </c>
      <c r="DM92" s="3" t="str">
        <f>IF('DATA ENTRY'!CK91="","",IF('DATA ENTRY'!R91="","",IF(AND($DF$4='DATA ENTRY'!D91),'DATA ENTRY'!R91,"")))</f>
        <v/>
      </c>
      <c r="DN92" s="107" t="str">
        <f>IF('DATA ENTRY'!CK91="","",IF('DATA ENTRY'!S91="","",IF(AND($DF$4='DATA ENTRY'!D91),'DATA ENTRY'!S91,"")))</f>
        <v/>
      </c>
      <c r="DO92" s="3" t="str">
        <f>IF('DATA ENTRY'!CK91="","",IF('DATA ENTRY'!E91="","",IF(AND($DF$4='DATA ENTRY'!D91),'DATA ENTRY'!E91,"")))</f>
        <v/>
      </c>
      <c r="DP92" s="3" t="str">
        <f>IF('DATA ENTRY'!CK91="","",IF('DATA ENTRY'!D91="","",IF(AND($DF$4='DATA ENTRY'!D91),'DATA ENTRY'!D91,"")))</f>
        <v/>
      </c>
      <c r="DQ92" s="3" t="str">
        <f>IF('DATA ENTRY'!CK91="","",IF('DATA ENTRY'!W91="","",IF(AND($DF$4='DATA ENTRY'!D91),'DATA ENTRY'!W91,"")))</f>
        <v/>
      </c>
      <c r="DR92" s="3" t="str">
        <f>IF('DATA ENTRY'!CK91="","",IF('DATA ENTRY'!X91="","",IF(AND($DF$4='DATA ENTRY'!D91),'DATA ENTRY'!X91,"")))</f>
        <v/>
      </c>
      <c r="DS92" s="108" t="str">
        <f t="shared" si="27"/>
        <v/>
      </c>
      <c r="DT92" s="108" t="str">
        <f>IF('DATA ENTRY'!CK91="","",IF('DATA ENTRY'!D91="","",IF(AND($DF$4='DATA ENTRY'!D91),'DATA ENTRY'!G91,"")))</f>
        <v/>
      </c>
      <c r="DY92">
        <f t="shared" si="28"/>
        <v>0</v>
      </c>
      <c r="EB92" t="str">
        <f t="shared" si="29"/>
        <v/>
      </c>
      <c r="EC92" t="str">
        <f t="shared" si="30"/>
        <v/>
      </c>
      <c r="ED92" s="224">
        <v>86</v>
      </c>
      <c r="EE92" s="3" t="str">
        <f>IF('DATA ENTRY'!CK91="","",IF('DATA ENTRY'!B91="","",IF(AND($EF$4='DATA ENTRY'!G91,$EH$4='DATA ENTRY'!F91),'DATA ENTRY'!B91,"")))</f>
        <v/>
      </c>
      <c r="EF92" s="3" t="str">
        <f>IF('DATA ENTRY'!CK91="","",IF('DATA ENTRY'!C91="","",IF(AND($EF$4='DATA ENTRY'!G91,$EH$4='DATA ENTRY'!F91),'DATA ENTRY'!C91,"")))</f>
        <v/>
      </c>
      <c r="EG92" s="4" t="str">
        <f>IF('DATA ENTRY'!CK91="","",IF('DATA ENTRY'!I91="","",IF(AND($EF$4='DATA ENTRY'!G91,$EH$4='DATA ENTRY'!F91),'DATA ENTRY'!I91,"")))</f>
        <v/>
      </c>
      <c r="EH92" s="4" t="str">
        <f>IF('DATA ENTRY'!CK91="","",IF('DATA ENTRY'!CK91="","",IF(AND($EF$4='DATA ENTRY'!G91,$EH$4='DATA ENTRY'!F91),'DATA ENTRY'!CK91,"")))</f>
        <v/>
      </c>
      <c r="EI92" s="3" t="str">
        <f>IF('DATA ENTRY'!CK91="","",IF('DATA ENTRY'!N91="","",IF(AND($EF$4='DATA ENTRY'!G91,$EH$4='DATA ENTRY'!F91),'DATA ENTRY'!N91,"")))</f>
        <v/>
      </c>
      <c r="EJ92" s="107" t="str">
        <f>IF('DATA ENTRY'!CK91="","",IF('DATA ENTRY'!O91="","",IF(AND($EF$4='DATA ENTRY'!G91,$EH$4='DATA ENTRY'!F91),'DATA ENTRY'!O91,"")))</f>
        <v/>
      </c>
      <c r="EK92" s="3" t="str">
        <f>IF('DATA ENTRY'!CK91="","",IF('DATA ENTRY'!P91="","",IF(AND($EF$4='DATA ENTRY'!G91,$EH$4='DATA ENTRY'!F91),'DATA ENTRY'!P91,"")))</f>
        <v/>
      </c>
      <c r="EL92" s="107" t="str">
        <f>IF('DATA ENTRY'!CK91="","",IF('DATA ENTRY'!Q91="","",IF(AND($EF$4='DATA ENTRY'!G91,$EH$4='DATA ENTRY'!F91),'DATA ENTRY'!Q91,"")))</f>
        <v/>
      </c>
      <c r="EM92" s="3" t="str">
        <f>IF('DATA ENTRY'!CK91="","",IF('DATA ENTRY'!R91="","",IF(AND($EF$4='DATA ENTRY'!G91,$EH$4='DATA ENTRY'!F91),'DATA ENTRY'!R91,"")))</f>
        <v/>
      </c>
      <c r="EN92" s="107" t="str">
        <f>IF('DATA ENTRY'!CK91="","",IF('DATA ENTRY'!S91="","",IF(AND($EF$4='DATA ENTRY'!G91,$EH$4='DATA ENTRY'!F91),'DATA ENTRY'!S91,"")))</f>
        <v/>
      </c>
      <c r="EO92" s="3" t="str">
        <f>IF('DATA ENTRY'!CK91="","",IF('DATA ENTRY'!E91="","",IF(AND($EF$4='DATA ENTRY'!G91,$EH$4='DATA ENTRY'!F91),'DATA ENTRY'!E91,"")))</f>
        <v/>
      </c>
      <c r="EP92" s="3" t="str">
        <f>IF('DATA ENTRY'!CK91="","",IF('DATA ENTRY'!D91="","",IF(AND($EF$4='DATA ENTRY'!G91,$EH$4='DATA ENTRY'!F91),'DATA ENTRY'!D91,"")))</f>
        <v/>
      </c>
      <c r="EQ92" s="3" t="str">
        <f>IF('DATA ENTRY'!CK91="","",IF('DATA ENTRY'!W91="","",IF(AND($EF$4='DATA ENTRY'!G91,$EH$4='DATA ENTRY'!F91),'DATA ENTRY'!W91,"")))</f>
        <v/>
      </c>
      <c r="ER92" s="3" t="str">
        <f>IF('DATA ENTRY'!CK91="","",IF('DATA ENTRY'!X91="","",IF(AND($EF$4='DATA ENTRY'!G91,$EH$4='DATA ENTRY'!F91),'DATA ENTRY'!X91,"")))</f>
        <v/>
      </c>
      <c r="ES92" s="108" t="str">
        <f t="shared" si="31"/>
        <v/>
      </c>
      <c r="ET92" s="108" t="str">
        <f>IF('DATA ENTRY'!CK91="","",IF('DATA ENTRY'!D91="","",IF(AND($EF$4='DATA ENTRY'!G91,$EH$4='DATA ENTRY'!F91),'DATA ENTRY'!G91,"")))</f>
        <v/>
      </c>
      <c r="EY92">
        <f t="shared" si="32"/>
        <v>0</v>
      </c>
    </row>
    <row r="93" spans="1:155">
      <c r="A93" t="str">
        <f>IF(S93=0,"",1+(MAX($A$7:A92)))</f>
        <v/>
      </c>
      <c r="B93" s="224">
        <v>87</v>
      </c>
      <c r="C93" s="3" t="str">
        <f>IF('DATA ENTRY'!CK92="","",IF('DATA ENTRY'!B92="","",IF($D$4="All Post",'DATA ENTRY'!B92,IF(AND($D$4='DATA ENTRY'!CK92),'DATA ENTRY'!B92,""))))</f>
        <v/>
      </c>
      <c r="D93" s="3" t="str">
        <f>IF('DATA ENTRY'!CK92="","",IF('DATA ENTRY'!C92="","",IF($D$4="All Post",'DATA ENTRY'!C92,IF(AND($D$4='DATA ENTRY'!CK92),'DATA ENTRY'!C92,""))))</f>
        <v/>
      </c>
      <c r="E93" s="4" t="str">
        <f>IF('DATA ENTRY'!CK92="","",IF('DATA ENTRY'!I92="","",IF($D$4="All Post",'DATA ENTRY'!I92,IF(AND($D$4='DATA ENTRY'!CK92),'DATA ENTRY'!I92,""))))</f>
        <v/>
      </c>
      <c r="F93" s="4" t="str">
        <f>IF('DATA ENTRY'!CK92="","",IF('DATA ENTRY'!CK92="","",IF($D$4="All Post",'DATA ENTRY'!CK92,IF(AND($D$4='DATA ENTRY'!CK92),'DATA ENTRY'!CK92,""))))</f>
        <v/>
      </c>
      <c r="G93" s="3" t="str">
        <f>IF('DATA ENTRY'!CK92="","",IF('DATA ENTRY'!N92="","",IF($D$4="All Post",'DATA ENTRY'!N92,IF(AND($D$4='DATA ENTRY'!CK92),'DATA ENTRY'!N92,""))))</f>
        <v/>
      </c>
      <c r="H93" s="107" t="str">
        <f>IF('DATA ENTRY'!CK92="","",IF('DATA ENTRY'!O92="","",IF($D$4="All Post",'DATA ENTRY'!O92,IF(AND($D$4='DATA ENTRY'!CK92),'DATA ENTRY'!O92,""))))</f>
        <v/>
      </c>
      <c r="I93" s="3" t="str">
        <f>IF('DATA ENTRY'!CK92="","",IF('DATA ENTRY'!P92="","",IF($D$4="All Post",'DATA ENTRY'!P92,IF(AND($D$4='DATA ENTRY'!CK92),'DATA ENTRY'!P92,""))))</f>
        <v/>
      </c>
      <c r="J93" s="107" t="str">
        <f>IF('DATA ENTRY'!CK92="","",IF('DATA ENTRY'!Q92="","",IF($D$4="All Post",'DATA ENTRY'!Q92,IF(AND($D$4='DATA ENTRY'!CK92),'DATA ENTRY'!Q92,""))))</f>
        <v/>
      </c>
      <c r="K93" s="3" t="str">
        <f>IF('DATA ENTRY'!CK92="","",IF('DATA ENTRY'!R92="","",IF($D$4="All Post",'DATA ENTRY'!R92,IF(AND($D$4='DATA ENTRY'!CK92),'DATA ENTRY'!R92,""))))</f>
        <v/>
      </c>
      <c r="L93" s="3" t="str">
        <f>IF('DATA ENTRY'!CK92="","",IF('DATA ENTRY'!S92="","",IF($D$4="All Post",'DATA ENTRY'!S92,IF(AND($D$4='DATA ENTRY'!CK92),'DATA ENTRY'!S92,""))))</f>
        <v/>
      </c>
      <c r="M93" s="3" t="str">
        <f>IF('DATA ENTRY'!CK92="","",IF('DATA ENTRY'!E92="","",IF($D$4="All Post",'DATA ENTRY'!E92,IF(AND($D$4='DATA ENTRY'!CK92),'DATA ENTRY'!E92,""))))</f>
        <v/>
      </c>
      <c r="N93" s="3" t="str">
        <f>IF('DATA ENTRY'!CK92="","",IF('DATA ENTRY'!W92="","",IF($D$4="All Post",'DATA ENTRY'!W92,IF(AND($D$4='DATA ENTRY'!CK92),'DATA ENTRY'!W92,""))))</f>
        <v/>
      </c>
      <c r="O93" s="3" t="str">
        <f>IF('DATA ENTRY'!CK92="","",IF('DATA ENTRY'!X92="","",IF($D$4="All Post",'DATA ENTRY'!X92,IF(AND($D$4='DATA ENTRY'!CK92),'DATA ENTRY'!X92,""))))</f>
        <v/>
      </c>
      <c r="P93" s="3" t="str">
        <f>IF('DATA ENTRY'!CK92="","",IF('DATA ENTRY'!G92="","",IF($D$4="All Post",'DATA ENTRY'!G92,IF(AND($D$4='DATA ENTRY'!CK92),'DATA ENTRY'!G92,""))))</f>
        <v/>
      </c>
      <c r="S93">
        <f t="shared" si="19"/>
        <v>0</v>
      </c>
      <c r="T93" t="str">
        <f t="shared" si="20"/>
        <v/>
      </c>
      <c r="BZ93" t="str">
        <f t="shared" si="21"/>
        <v/>
      </c>
      <c r="CA93" t="str">
        <f t="shared" si="22"/>
        <v/>
      </c>
      <c r="CB93" s="224">
        <v>87</v>
      </c>
      <c r="CC93" s="3" t="str">
        <f>IF('DATA ENTRY'!CK92="","",IF('DATA ENTRY'!B92="","",IF(AND($CD$4='DATA ENTRY'!CK92,$CG$4='DATA ENTRY'!D92),'DATA ENTRY'!B92,"")))</f>
        <v/>
      </c>
      <c r="CD93" s="3" t="str">
        <f>IF('DATA ENTRY'!CK92="","",IF('DATA ENTRY'!C92="","",IF(AND($CD$4='DATA ENTRY'!CK92,$CG$4='DATA ENTRY'!D92),'DATA ENTRY'!C92,"")))</f>
        <v/>
      </c>
      <c r="CE93" s="4" t="str">
        <f>IF('DATA ENTRY'!CK92="","",IF('DATA ENTRY'!I92="","",IF(AND($CD$4='DATA ENTRY'!CK92,$CG$4='DATA ENTRY'!D92),'DATA ENTRY'!I92,"")))</f>
        <v/>
      </c>
      <c r="CF93" s="4" t="str">
        <f>IF('DATA ENTRY'!CK92="","",IF('DATA ENTRY'!CK92="","",IF(AND($CD$4='DATA ENTRY'!CK92,$CG$4='DATA ENTRY'!D92),'DATA ENTRY'!CK92,"")))</f>
        <v/>
      </c>
      <c r="CG93" s="3" t="str">
        <f>IF('DATA ENTRY'!CK92="","",IF('DATA ENTRY'!N92="","",IF(AND($CD$4='DATA ENTRY'!CK92,$CG$4='DATA ENTRY'!D92),'DATA ENTRY'!N92,"")))</f>
        <v/>
      </c>
      <c r="CH93" s="107" t="str">
        <f>IF('DATA ENTRY'!CK92="","",IF('DATA ENTRY'!O92="","",IF(AND($CD$4='DATA ENTRY'!CK92,$CG$4='DATA ENTRY'!D92),'DATA ENTRY'!O92,"")))</f>
        <v/>
      </c>
      <c r="CI93" s="3" t="str">
        <f>IF('DATA ENTRY'!CK92="","",IF('DATA ENTRY'!P92="","",IF(AND($CD$4='DATA ENTRY'!CK92,$CG$4='DATA ENTRY'!D92),'DATA ENTRY'!P92,"")))</f>
        <v/>
      </c>
      <c r="CJ93" s="107" t="str">
        <f>IF('DATA ENTRY'!CK92="","",IF('DATA ENTRY'!Q92="","",IF(AND($CD$4='DATA ENTRY'!CK92,$CG$4='DATA ENTRY'!D92),'DATA ENTRY'!Q92,"")))</f>
        <v/>
      </c>
      <c r="CK93" s="3" t="str">
        <f>IF('DATA ENTRY'!CK92="","",IF('DATA ENTRY'!R92="","",IF(AND($CD$4='DATA ENTRY'!CK92,$CG$4='DATA ENTRY'!D92),'DATA ENTRY'!R92,"")))</f>
        <v/>
      </c>
      <c r="CL93" s="3" t="str">
        <f>IF('DATA ENTRY'!CK92="","",IF('DATA ENTRY'!S92="","",IF(AND($CD$4='DATA ENTRY'!CK92,$CG$4='DATA ENTRY'!D92),'DATA ENTRY'!S92,"")))</f>
        <v/>
      </c>
      <c r="CM93" s="3" t="str">
        <f>IF('DATA ENTRY'!CK92="","",IF('DATA ENTRY'!E92="","",IF(AND($CD$4='DATA ENTRY'!CK92,$CG$4='DATA ENTRY'!D92),'DATA ENTRY'!E92,"")))</f>
        <v/>
      </c>
      <c r="CN93" s="3" t="str">
        <f>IF('DATA ENTRY'!CK92="","",IF('DATA ENTRY'!W92="","",IF(AND($CD$4='DATA ENTRY'!CK92,$CG$4='DATA ENTRY'!D92),'DATA ENTRY'!W92,"")))</f>
        <v/>
      </c>
      <c r="CO93" s="3" t="str">
        <f>IF('DATA ENTRY'!CK92="","",IF('DATA ENTRY'!X92="","",IF(AND($CD$4='DATA ENTRY'!CK92,$CG$4='DATA ENTRY'!D92),'DATA ENTRY'!X92,"")))</f>
        <v/>
      </c>
      <c r="CP93" s="108" t="str">
        <f t="shared" si="23"/>
        <v/>
      </c>
      <c r="CQ93" s="108" t="str">
        <f>IF('DATA ENTRY'!CK92="","",IF('DATA ENTRY'!G92="","",IF(AND($CD$4='DATA ENTRY'!CK92,$CG$4='DATA ENTRY'!D92),'DATA ENTRY'!G92,"")))</f>
        <v/>
      </c>
      <c r="CR93" s="230" t="str">
        <f>IF('DATA ENTRY'!CK92="","",IF('DATA ENTRY'!D92="","",IF(AND($CD$4='DATA ENTRY'!CK92,$CG$4='DATA ENTRY'!D92),'DATA ENTRY'!D92,"")))</f>
        <v/>
      </c>
      <c r="CS93">
        <f t="shared" si="24"/>
        <v>0</v>
      </c>
      <c r="CT93">
        <f t="shared" si="25"/>
        <v>0</v>
      </c>
      <c r="CV93" s="139"/>
      <c r="CX93">
        <f t="shared" si="26"/>
        <v>0</v>
      </c>
      <c r="DB93" t="str">
        <f t="shared" si="33"/>
        <v/>
      </c>
      <c r="DC93" t="str">
        <f t="shared" si="34"/>
        <v/>
      </c>
      <c r="DD93" s="224">
        <v>87</v>
      </c>
      <c r="DE93" s="3" t="str">
        <f>IF('DATA ENTRY'!CK92="","",IF('DATA ENTRY'!B92="","",IF(AND($DF$4='DATA ENTRY'!D92),'DATA ENTRY'!B92,"")))</f>
        <v/>
      </c>
      <c r="DF93" s="3" t="str">
        <f>IF('DATA ENTRY'!CK92="","",IF('DATA ENTRY'!C92="","",IF(AND($DF$4='DATA ENTRY'!D92),'DATA ENTRY'!C92,"")))</f>
        <v/>
      </c>
      <c r="DG93" s="4" t="str">
        <f>IF('DATA ENTRY'!CK92="","",IF('DATA ENTRY'!I92="","",IF(AND($DF$4='DATA ENTRY'!D92),'DATA ENTRY'!I92,"")))</f>
        <v/>
      </c>
      <c r="DH93" s="4" t="str">
        <f>IF('DATA ENTRY'!CK92="","",IF('DATA ENTRY'!CK92="","",IF(AND($DF$4='DATA ENTRY'!D92),'DATA ENTRY'!CK92,"")))</f>
        <v/>
      </c>
      <c r="DI93" s="3" t="str">
        <f>IF('DATA ENTRY'!CK92="","",IF('DATA ENTRY'!N92="","",IF(AND($DF$4='DATA ENTRY'!D92),'DATA ENTRY'!N92,"")))</f>
        <v/>
      </c>
      <c r="DJ93" s="107" t="str">
        <f>IF('DATA ENTRY'!CK92="","",IF('DATA ENTRY'!O92="","",IF(AND($DF$4='DATA ENTRY'!D92),'DATA ENTRY'!O92,"")))</f>
        <v/>
      </c>
      <c r="DK93" s="3" t="str">
        <f>IF('DATA ENTRY'!CK92="","",IF('DATA ENTRY'!P92="","",IF(AND($DF$4='DATA ENTRY'!D92),'DATA ENTRY'!P92,"")))</f>
        <v/>
      </c>
      <c r="DL93" s="107" t="str">
        <f>IF('DATA ENTRY'!CK92="","",IF('DATA ENTRY'!Q92="","",IF(AND($DF$4='DATA ENTRY'!D92),'DATA ENTRY'!Q92,"")))</f>
        <v/>
      </c>
      <c r="DM93" s="3" t="str">
        <f>IF('DATA ENTRY'!CK92="","",IF('DATA ENTRY'!R92="","",IF(AND($DF$4='DATA ENTRY'!D92),'DATA ENTRY'!R92,"")))</f>
        <v/>
      </c>
      <c r="DN93" s="107" t="str">
        <f>IF('DATA ENTRY'!CK92="","",IF('DATA ENTRY'!S92="","",IF(AND($DF$4='DATA ENTRY'!D92),'DATA ENTRY'!S92,"")))</f>
        <v/>
      </c>
      <c r="DO93" s="3" t="str">
        <f>IF('DATA ENTRY'!CK92="","",IF('DATA ENTRY'!E92="","",IF(AND($DF$4='DATA ENTRY'!D92),'DATA ENTRY'!E92,"")))</f>
        <v/>
      </c>
      <c r="DP93" s="3" t="str">
        <f>IF('DATA ENTRY'!CK92="","",IF('DATA ENTRY'!D92="","",IF(AND($DF$4='DATA ENTRY'!D92),'DATA ENTRY'!D92,"")))</f>
        <v/>
      </c>
      <c r="DQ93" s="3" t="str">
        <f>IF('DATA ENTRY'!CK92="","",IF('DATA ENTRY'!W92="","",IF(AND($DF$4='DATA ENTRY'!D92),'DATA ENTRY'!W92,"")))</f>
        <v/>
      </c>
      <c r="DR93" s="3" t="str">
        <f>IF('DATA ENTRY'!CK92="","",IF('DATA ENTRY'!X92="","",IF(AND($DF$4='DATA ENTRY'!D92),'DATA ENTRY'!X92,"")))</f>
        <v/>
      </c>
      <c r="DS93" s="108" t="str">
        <f t="shared" si="27"/>
        <v/>
      </c>
      <c r="DT93" s="108" t="str">
        <f>IF('DATA ENTRY'!CK92="","",IF('DATA ENTRY'!D92="","",IF(AND($DF$4='DATA ENTRY'!D92),'DATA ENTRY'!G92,"")))</f>
        <v/>
      </c>
      <c r="DY93">
        <f t="shared" si="28"/>
        <v>0</v>
      </c>
      <c r="EB93" t="str">
        <f t="shared" si="29"/>
        <v/>
      </c>
      <c r="EC93" t="str">
        <f t="shared" si="30"/>
        <v/>
      </c>
      <c r="ED93" s="224">
        <v>87</v>
      </c>
      <c r="EE93" s="3" t="str">
        <f>IF('DATA ENTRY'!CK92="","",IF('DATA ENTRY'!B92="","",IF(AND($EF$4='DATA ENTRY'!G92,$EH$4='DATA ENTRY'!F92),'DATA ENTRY'!B92,"")))</f>
        <v/>
      </c>
      <c r="EF93" s="3" t="str">
        <f>IF('DATA ENTRY'!CK92="","",IF('DATA ENTRY'!C92="","",IF(AND($EF$4='DATA ENTRY'!G92,$EH$4='DATA ENTRY'!F92),'DATA ENTRY'!C92,"")))</f>
        <v/>
      </c>
      <c r="EG93" s="4" t="str">
        <f>IF('DATA ENTRY'!CK92="","",IF('DATA ENTRY'!I92="","",IF(AND($EF$4='DATA ENTRY'!G92,$EH$4='DATA ENTRY'!F92),'DATA ENTRY'!I92,"")))</f>
        <v/>
      </c>
      <c r="EH93" s="4" t="str">
        <f>IF('DATA ENTRY'!CK92="","",IF('DATA ENTRY'!CK92="","",IF(AND($EF$4='DATA ENTRY'!G92,$EH$4='DATA ENTRY'!F92),'DATA ENTRY'!CK92,"")))</f>
        <v/>
      </c>
      <c r="EI93" s="3" t="str">
        <f>IF('DATA ENTRY'!CK92="","",IF('DATA ENTRY'!N92="","",IF(AND($EF$4='DATA ENTRY'!G92,$EH$4='DATA ENTRY'!F92),'DATA ENTRY'!N92,"")))</f>
        <v/>
      </c>
      <c r="EJ93" s="107" t="str">
        <f>IF('DATA ENTRY'!CK92="","",IF('DATA ENTRY'!O92="","",IF(AND($EF$4='DATA ENTRY'!G92,$EH$4='DATA ENTRY'!F92),'DATA ENTRY'!O92,"")))</f>
        <v/>
      </c>
      <c r="EK93" s="3" t="str">
        <f>IF('DATA ENTRY'!CK92="","",IF('DATA ENTRY'!P92="","",IF(AND($EF$4='DATA ENTRY'!G92,$EH$4='DATA ENTRY'!F92),'DATA ENTRY'!P92,"")))</f>
        <v/>
      </c>
      <c r="EL93" s="107" t="str">
        <f>IF('DATA ENTRY'!CK92="","",IF('DATA ENTRY'!Q92="","",IF(AND($EF$4='DATA ENTRY'!G92,$EH$4='DATA ENTRY'!F92),'DATA ENTRY'!Q92,"")))</f>
        <v/>
      </c>
      <c r="EM93" s="3" t="str">
        <f>IF('DATA ENTRY'!CK92="","",IF('DATA ENTRY'!R92="","",IF(AND($EF$4='DATA ENTRY'!G92,$EH$4='DATA ENTRY'!F92),'DATA ENTRY'!R92,"")))</f>
        <v/>
      </c>
      <c r="EN93" s="107" t="str">
        <f>IF('DATA ENTRY'!CK92="","",IF('DATA ENTRY'!S92="","",IF(AND($EF$4='DATA ENTRY'!G92,$EH$4='DATA ENTRY'!F92),'DATA ENTRY'!S92,"")))</f>
        <v/>
      </c>
      <c r="EO93" s="3" t="str">
        <f>IF('DATA ENTRY'!CK92="","",IF('DATA ENTRY'!E92="","",IF(AND($EF$4='DATA ENTRY'!G92,$EH$4='DATA ENTRY'!F92),'DATA ENTRY'!E92,"")))</f>
        <v/>
      </c>
      <c r="EP93" s="3" t="str">
        <f>IF('DATA ENTRY'!CK92="","",IF('DATA ENTRY'!D92="","",IF(AND($EF$4='DATA ENTRY'!G92,$EH$4='DATA ENTRY'!F92),'DATA ENTRY'!D92,"")))</f>
        <v/>
      </c>
      <c r="EQ93" s="3" t="str">
        <f>IF('DATA ENTRY'!CK92="","",IF('DATA ENTRY'!W92="","",IF(AND($EF$4='DATA ENTRY'!G92,$EH$4='DATA ENTRY'!F92),'DATA ENTRY'!W92,"")))</f>
        <v/>
      </c>
      <c r="ER93" s="3" t="str">
        <f>IF('DATA ENTRY'!CK92="","",IF('DATA ENTRY'!X92="","",IF(AND($EF$4='DATA ENTRY'!G92,$EH$4='DATA ENTRY'!F92),'DATA ENTRY'!X92,"")))</f>
        <v/>
      </c>
      <c r="ES93" s="108" t="str">
        <f t="shared" si="31"/>
        <v/>
      </c>
      <c r="ET93" s="108" t="str">
        <f>IF('DATA ENTRY'!CK92="","",IF('DATA ENTRY'!D92="","",IF(AND($EF$4='DATA ENTRY'!G92,$EH$4='DATA ENTRY'!F92),'DATA ENTRY'!G92,"")))</f>
        <v/>
      </c>
      <c r="EY93">
        <f t="shared" si="32"/>
        <v>0</v>
      </c>
    </row>
    <row r="94" spans="1:155">
      <c r="A94" t="str">
        <f>IF(S94=0,"",1+(MAX($A$7:A93)))</f>
        <v/>
      </c>
      <c r="B94" s="224">
        <v>88</v>
      </c>
      <c r="C94" s="3" t="str">
        <f>IF('DATA ENTRY'!CK93="","",IF('DATA ENTRY'!B93="","",IF($D$4="All Post",'DATA ENTRY'!B93,IF(AND($D$4='DATA ENTRY'!CK93),'DATA ENTRY'!B93,""))))</f>
        <v/>
      </c>
      <c r="D94" s="3" t="str">
        <f>IF('DATA ENTRY'!CK93="","",IF('DATA ENTRY'!C93="","",IF($D$4="All Post",'DATA ENTRY'!C93,IF(AND($D$4='DATA ENTRY'!CK93),'DATA ENTRY'!C93,""))))</f>
        <v/>
      </c>
      <c r="E94" s="4" t="str">
        <f>IF('DATA ENTRY'!CK93="","",IF('DATA ENTRY'!I93="","",IF($D$4="All Post",'DATA ENTRY'!I93,IF(AND($D$4='DATA ENTRY'!CK93),'DATA ENTRY'!I93,""))))</f>
        <v/>
      </c>
      <c r="F94" s="4" t="str">
        <f>IF('DATA ENTRY'!CK93="","",IF('DATA ENTRY'!CK93="","",IF($D$4="All Post",'DATA ENTRY'!CK93,IF(AND($D$4='DATA ENTRY'!CK93),'DATA ENTRY'!CK93,""))))</f>
        <v/>
      </c>
      <c r="G94" s="3" t="str">
        <f>IF('DATA ENTRY'!CK93="","",IF('DATA ENTRY'!N93="","",IF($D$4="All Post",'DATA ENTRY'!N93,IF(AND($D$4='DATA ENTRY'!CK93),'DATA ENTRY'!N93,""))))</f>
        <v/>
      </c>
      <c r="H94" s="107" t="str">
        <f>IF('DATA ENTRY'!CK93="","",IF('DATA ENTRY'!O93="","",IF($D$4="All Post",'DATA ENTRY'!O93,IF(AND($D$4='DATA ENTRY'!CK93),'DATA ENTRY'!O93,""))))</f>
        <v/>
      </c>
      <c r="I94" s="3" t="str">
        <f>IF('DATA ENTRY'!CK93="","",IF('DATA ENTRY'!P93="","",IF($D$4="All Post",'DATA ENTRY'!P93,IF(AND($D$4='DATA ENTRY'!CK93),'DATA ENTRY'!P93,""))))</f>
        <v/>
      </c>
      <c r="J94" s="107" t="str">
        <f>IF('DATA ENTRY'!CK93="","",IF('DATA ENTRY'!Q93="","",IF($D$4="All Post",'DATA ENTRY'!Q93,IF(AND($D$4='DATA ENTRY'!CK93),'DATA ENTRY'!Q93,""))))</f>
        <v/>
      </c>
      <c r="K94" s="3" t="str">
        <f>IF('DATA ENTRY'!CK93="","",IF('DATA ENTRY'!R93="","",IF($D$4="All Post",'DATA ENTRY'!R93,IF(AND($D$4='DATA ENTRY'!CK93),'DATA ENTRY'!R93,""))))</f>
        <v/>
      </c>
      <c r="L94" s="3" t="str">
        <f>IF('DATA ENTRY'!CK93="","",IF('DATA ENTRY'!S93="","",IF($D$4="All Post",'DATA ENTRY'!S93,IF(AND($D$4='DATA ENTRY'!CK93),'DATA ENTRY'!S93,""))))</f>
        <v/>
      </c>
      <c r="M94" s="3" t="str">
        <f>IF('DATA ENTRY'!CK93="","",IF('DATA ENTRY'!E93="","",IF($D$4="All Post",'DATA ENTRY'!E93,IF(AND($D$4='DATA ENTRY'!CK93),'DATA ENTRY'!E93,""))))</f>
        <v/>
      </c>
      <c r="N94" s="3" t="str">
        <f>IF('DATA ENTRY'!CK93="","",IF('DATA ENTRY'!W93="","",IF($D$4="All Post",'DATA ENTRY'!W93,IF(AND($D$4='DATA ENTRY'!CK93),'DATA ENTRY'!W93,""))))</f>
        <v/>
      </c>
      <c r="O94" s="3" t="str">
        <f>IF('DATA ENTRY'!CK93="","",IF('DATA ENTRY'!X93="","",IF($D$4="All Post",'DATA ENTRY'!X93,IF(AND($D$4='DATA ENTRY'!CK93),'DATA ENTRY'!X93,""))))</f>
        <v/>
      </c>
      <c r="P94" s="3" t="str">
        <f>IF('DATA ENTRY'!CK93="","",IF('DATA ENTRY'!G93="","",IF($D$4="All Post",'DATA ENTRY'!G93,IF(AND($D$4='DATA ENTRY'!CK93),'DATA ENTRY'!G93,""))))</f>
        <v/>
      </c>
      <c r="S94">
        <f t="shared" si="19"/>
        <v>0</v>
      </c>
      <c r="T94" t="str">
        <f t="shared" si="20"/>
        <v/>
      </c>
      <c r="BZ94" t="str">
        <f t="shared" si="21"/>
        <v/>
      </c>
      <c r="CA94" t="str">
        <f t="shared" si="22"/>
        <v/>
      </c>
      <c r="CB94" s="224">
        <v>88</v>
      </c>
      <c r="CC94" s="3" t="str">
        <f>IF('DATA ENTRY'!CK93="","",IF('DATA ENTRY'!B93="","",IF(AND($CD$4='DATA ENTRY'!CK93,$CG$4='DATA ENTRY'!D93),'DATA ENTRY'!B93,"")))</f>
        <v/>
      </c>
      <c r="CD94" s="3" t="str">
        <f>IF('DATA ENTRY'!CK93="","",IF('DATA ENTRY'!C93="","",IF(AND($CD$4='DATA ENTRY'!CK93,$CG$4='DATA ENTRY'!D93),'DATA ENTRY'!C93,"")))</f>
        <v/>
      </c>
      <c r="CE94" s="4" t="str">
        <f>IF('DATA ENTRY'!CK93="","",IF('DATA ENTRY'!I93="","",IF(AND($CD$4='DATA ENTRY'!CK93,$CG$4='DATA ENTRY'!D93),'DATA ENTRY'!I93,"")))</f>
        <v/>
      </c>
      <c r="CF94" s="4" t="str">
        <f>IF('DATA ENTRY'!CK93="","",IF('DATA ENTRY'!CK93="","",IF(AND($CD$4='DATA ENTRY'!CK93,$CG$4='DATA ENTRY'!D93),'DATA ENTRY'!CK93,"")))</f>
        <v/>
      </c>
      <c r="CG94" s="3" t="str">
        <f>IF('DATA ENTRY'!CK93="","",IF('DATA ENTRY'!N93="","",IF(AND($CD$4='DATA ENTRY'!CK93,$CG$4='DATA ENTRY'!D93),'DATA ENTRY'!N93,"")))</f>
        <v/>
      </c>
      <c r="CH94" s="107" t="str">
        <f>IF('DATA ENTRY'!CK93="","",IF('DATA ENTRY'!O93="","",IF(AND($CD$4='DATA ENTRY'!CK93,$CG$4='DATA ENTRY'!D93),'DATA ENTRY'!O93,"")))</f>
        <v/>
      </c>
      <c r="CI94" s="3" t="str">
        <f>IF('DATA ENTRY'!CK93="","",IF('DATA ENTRY'!P93="","",IF(AND($CD$4='DATA ENTRY'!CK93,$CG$4='DATA ENTRY'!D93),'DATA ENTRY'!P93,"")))</f>
        <v/>
      </c>
      <c r="CJ94" s="107" t="str">
        <f>IF('DATA ENTRY'!CK93="","",IF('DATA ENTRY'!Q93="","",IF(AND($CD$4='DATA ENTRY'!CK93,$CG$4='DATA ENTRY'!D93),'DATA ENTRY'!Q93,"")))</f>
        <v/>
      </c>
      <c r="CK94" s="3" t="str">
        <f>IF('DATA ENTRY'!CK93="","",IF('DATA ENTRY'!R93="","",IF(AND($CD$4='DATA ENTRY'!CK93,$CG$4='DATA ENTRY'!D93),'DATA ENTRY'!R93,"")))</f>
        <v/>
      </c>
      <c r="CL94" s="3" t="str">
        <f>IF('DATA ENTRY'!CK93="","",IF('DATA ENTRY'!S93="","",IF(AND($CD$4='DATA ENTRY'!CK93,$CG$4='DATA ENTRY'!D93),'DATA ENTRY'!S93,"")))</f>
        <v/>
      </c>
      <c r="CM94" s="3" t="str">
        <f>IF('DATA ENTRY'!CK93="","",IF('DATA ENTRY'!E93="","",IF(AND($CD$4='DATA ENTRY'!CK93,$CG$4='DATA ENTRY'!D93),'DATA ENTRY'!E93,"")))</f>
        <v/>
      </c>
      <c r="CN94" s="3" t="str">
        <f>IF('DATA ENTRY'!CK93="","",IF('DATA ENTRY'!W93="","",IF(AND($CD$4='DATA ENTRY'!CK93,$CG$4='DATA ENTRY'!D93),'DATA ENTRY'!W93,"")))</f>
        <v/>
      </c>
      <c r="CO94" s="3" t="str">
        <f>IF('DATA ENTRY'!CK93="","",IF('DATA ENTRY'!X93="","",IF(AND($CD$4='DATA ENTRY'!CK93,$CG$4='DATA ENTRY'!D93),'DATA ENTRY'!X93,"")))</f>
        <v/>
      </c>
      <c r="CP94" s="108" t="str">
        <f t="shared" si="23"/>
        <v/>
      </c>
      <c r="CQ94" s="108" t="str">
        <f>IF('DATA ENTRY'!CK93="","",IF('DATA ENTRY'!G93="","",IF(AND($CD$4='DATA ENTRY'!CK93,$CG$4='DATA ENTRY'!D93),'DATA ENTRY'!G93,"")))</f>
        <v/>
      </c>
      <c r="CR94" s="230" t="str">
        <f>IF('DATA ENTRY'!CK93="","",IF('DATA ENTRY'!D93="","",IF(AND($CD$4='DATA ENTRY'!CK93,$CG$4='DATA ENTRY'!D93),'DATA ENTRY'!D93,"")))</f>
        <v/>
      </c>
      <c r="CS94">
        <f t="shared" si="24"/>
        <v>0</v>
      </c>
      <c r="CT94">
        <f t="shared" si="25"/>
        <v>0</v>
      </c>
      <c r="CV94" s="139"/>
      <c r="CX94">
        <f t="shared" si="26"/>
        <v>0</v>
      </c>
      <c r="DB94" t="str">
        <f t="shared" si="33"/>
        <v/>
      </c>
      <c r="DC94" t="str">
        <f t="shared" si="34"/>
        <v/>
      </c>
      <c r="DD94" s="224">
        <v>88</v>
      </c>
      <c r="DE94" s="3" t="str">
        <f>IF('DATA ENTRY'!CK93="","",IF('DATA ENTRY'!B93="","",IF(AND($DF$4='DATA ENTRY'!D93),'DATA ENTRY'!B93,"")))</f>
        <v/>
      </c>
      <c r="DF94" s="3" t="str">
        <f>IF('DATA ENTRY'!CK93="","",IF('DATA ENTRY'!C93="","",IF(AND($DF$4='DATA ENTRY'!D93),'DATA ENTRY'!C93,"")))</f>
        <v/>
      </c>
      <c r="DG94" s="4" t="str">
        <f>IF('DATA ENTRY'!CK93="","",IF('DATA ENTRY'!I93="","",IF(AND($DF$4='DATA ENTRY'!D93),'DATA ENTRY'!I93,"")))</f>
        <v/>
      </c>
      <c r="DH94" s="4" t="str">
        <f>IF('DATA ENTRY'!CK93="","",IF('DATA ENTRY'!CK93="","",IF(AND($DF$4='DATA ENTRY'!D93),'DATA ENTRY'!CK93,"")))</f>
        <v/>
      </c>
      <c r="DI94" s="3" t="str">
        <f>IF('DATA ENTRY'!CK93="","",IF('DATA ENTRY'!N93="","",IF(AND($DF$4='DATA ENTRY'!D93),'DATA ENTRY'!N93,"")))</f>
        <v/>
      </c>
      <c r="DJ94" s="107" t="str">
        <f>IF('DATA ENTRY'!CK93="","",IF('DATA ENTRY'!O93="","",IF(AND($DF$4='DATA ENTRY'!D93),'DATA ENTRY'!O93,"")))</f>
        <v/>
      </c>
      <c r="DK94" s="3" t="str">
        <f>IF('DATA ENTRY'!CK93="","",IF('DATA ENTRY'!P93="","",IF(AND($DF$4='DATA ENTRY'!D93),'DATA ENTRY'!P93,"")))</f>
        <v/>
      </c>
      <c r="DL94" s="107" t="str">
        <f>IF('DATA ENTRY'!CK93="","",IF('DATA ENTRY'!Q93="","",IF(AND($DF$4='DATA ENTRY'!D93),'DATA ENTRY'!Q93,"")))</f>
        <v/>
      </c>
      <c r="DM94" s="3" t="str">
        <f>IF('DATA ENTRY'!CK93="","",IF('DATA ENTRY'!R93="","",IF(AND($DF$4='DATA ENTRY'!D93),'DATA ENTRY'!R93,"")))</f>
        <v/>
      </c>
      <c r="DN94" s="107" t="str">
        <f>IF('DATA ENTRY'!CK93="","",IF('DATA ENTRY'!S93="","",IF(AND($DF$4='DATA ENTRY'!D93),'DATA ENTRY'!S93,"")))</f>
        <v/>
      </c>
      <c r="DO94" s="3" t="str">
        <f>IF('DATA ENTRY'!CK93="","",IF('DATA ENTRY'!E93="","",IF(AND($DF$4='DATA ENTRY'!D93),'DATA ENTRY'!E93,"")))</f>
        <v/>
      </c>
      <c r="DP94" s="3" t="str">
        <f>IF('DATA ENTRY'!CK93="","",IF('DATA ENTRY'!D93="","",IF(AND($DF$4='DATA ENTRY'!D93),'DATA ENTRY'!D93,"")))</f>
        <v/>
      </c>
      <c r="DQ94" s="3" t="str">
        <f>IF('DATA ENTRY'!CK93="","",IF('DATA ENTRY'!W93="","",IF(AND($DF$4='DATA ENTRY'!D93),'DATA ENTRY'!W93,"")))</f>
        <v/>
      </c>
      <c r="DR94" s="3" t="str">
        <f>IF('DATA ENTRY'!CK93="","",IF('DATA ENTRY'!X93="","",IF(AND($DF$4='DATA ENTRY'!D93),'DATA ENTRY'!X93,"")))</f>
        <v/>
      </c>
      <c r="DS94" s="108" t="str">
        <f t="shared" si="27"/>
        <v/>
      </c>
      <c r="DT94" s="108" t="str">
        <f>IF('DATA ENTRY'!CK93="","",IF('DATA ENTRY'!D93="","",IF(AND($DF$4='DATA ENTRY'!D93),'DATA ENTRY'!G93,"")))</f>
        <v/>
      </c>
      <c r="DY94">
        <f t="shared" si="28"/>
        <v>0</v>
      </c>
      <c r="EB94" t="str">
        <f t="shared" si="29"/>
        <v/>
      </c>
      <c r="EC94" t="str">
        <f t="shared" si="30"/>
        <v/>
      </c>
      <c r="ED94" s="224">
        <v>88</v>
      </c>
      <c r="EE94" s="3" t="str">
        <f>IF('DATA ENTRY'!CK93="","",IF('DATA ENTRY'!B93="","",IF(AND($EF$4='DATA ENTRY'!G93,$EH$4='DATA ENTRY'!F93),'DATA ENTRY'!B93,"")))</f>
        <v/>
      </c>
      <c r="EF94" s="3" t="str">
        <f>IF('DATA ENTRY'!CK93="","",IF('DATA ENTRY'!C93="","",IF(AND($EF$4='DATA ENTRY'!G93,$EH$4='DATA ENTRY'!F93),'DATA ENTRY'!C93,"")))</f>
        <v/>
      </c>
      <c r="EG94" s="4" t="str">
        <f>IF('DATA ENTRY'!CK93="","",IF('DATA ENTRY'!I93="","",IF(AND($EF$4='DATA ENTRY'!G93,$EH$4='DATA ENTRY'!F93),'DATA ENTRY'!I93,"")))</f>
        <v/>
      </c>
      <c r="EH94" s="4" t="str">
        <f>IF('DATA ENTRY'!CK93="","",IF('DATA ENTRY'!CK93="","",IF(AND($EF$4='DATA ENTRY'!G93,$EH$4='DATA ENTRY'!F93),'DATA ENTRY'!CK93,"")))</f>
        <v/>
      </c>
      <c r="EI94" s="3" t="str">
        <f>IF('DATA ENTRY'!CK93="","",IF('DATA ENTRY'!N93="","",IF(AND($EF$4='DATA ENTRY'!G93,$EH$4='DATA ENTRY'!F93),'DATA ENTRY'!N93,"")))</f>
        <v/>
      </c>
      <c r="EJ94" s="107" t="str">
        <f>IF('DATA ENTRY'!CK93="","",IF('DATA ENTRY'!O93="","",IF(AND($EF$4='DATA ENTRY'!G93,$EH$4='DATA ENTRY'!F93),'DATA ENTRY'!O93,"")))</f>
        <v/>
      </c>
      <c r="EK94" s="3" t="str">
        <f>IF('DATA ENTRY'!CK93="","",IF('DATA ENTRY'!P93="","",IF(AND($EF$4='DATA ENTRY'!G93,$EH$4='DATA ENTRY'!F93),'DATA ENTRY'!P93,"")))</f>
        <v/>
      </c>
      <c r="EL94" s="107" t="str">
        <f>IF('DATA ENTRY'!CK93="","",IF('DATA ENTRY'!Q93="","",IF(AND($EF$4='DATA ENTRY'!G93,$EH$4='DATA ENTRY'!F93),'DATA ENTRY'!Q93,"")))</f>
        <v/>
      </c>
      <c r="EM94" s="3" t="str">
        <f>IF('DATA ENTRY'!CK93="","",IF('DATA ENTRY'!R93="","",IF(AND($EF$4='DATA ENTRY'!G93,$EH$4='DATA ENTRY'!F93),'DATA ENTRY'!R93,"")))</f>
        <v/>
      </c>
      <c r="EN94" s="107" t="str">
        <f>IF('DATA ENTRY'!CK93="","",IF('DATA ENTRY'!S93="","",IF(AND($EF$4='DATA ENTRY'!G93,$EH$4='DATA ENTRY'!F93),'DATA ENTRY'!S93,"")))</f>
        <v/>
      </c>
      <c r="EO94" s="3" t="str">
        <f>IF('DATA ENTRY'!CK93="","",IF('DATA ENTRY'!E93="","",IF(AND($EF$4='DATA ENTRY'!G93,$EH$4='DATA ENTRY'!F93),'DATA ENTRY'!E93,"")))</f>
        <v/>
      </c>
      <c r="EP94" s="3" t="str">
        <f>IF('DATA ENTRY'!CK93="","",IF('DATA ENTRY'!D93="","",IF(AND($EF$4='DATA ENTRY'!G93,$EH$4='DATA ENTRY'!F93),'DATA ENTRY'!D93,"")))</f>
        <v/>
      </c>
      <c r="EQ94" s="3" t="str">
        <f>IF('DATA ENTRY'!CK93="","",IF('DATA ENTRY'!W93="","",IF(AND($EF$4='DATA ENTRY'!G93,$EH$4='DATA ENTRY'!F93),'DATA ENTRY'!W93,"")))</f>
        <v/>
      </c>
      <c r="ER94" s="3" t="str">
        <f>IF('DATA ENTRY'!CK93="","",IF('DATA ENTRY'!X93="","",IF(AND($EF$4='DATA ENTRY'!G93,$EH$4='DATA ENTRY'!F93),'DATA ENTRY'!X93,"")))</f>
        <v/>
      </c>
      <c r="ES94" s="108" t="str">
        <f t="shared" si="31"/>
        <v/>
      </c>
      <c r="ET94" s="108" t="str">
        <f>IF('DATA ENTRY'!CK93="","",IF('DATA ENTRY'!D93="","",IF(AND($EF$4='DATA ENTRY'!G93,$EH$4='DATA ENTRY'!F93),'DATA ENTRY'!G93,"")))</f>
        <v/>
      </c>
      <c r="EY94">
        <f t="shared" si="32"/>
        <v>0</v>
      </c>
    </row>
    <row r="95" spans="1:155">
      <c r="A95" t="str">
        <f>IF(S95=0,"",1+(MAX($A$7:A94)))</f>
        <v/>
      </c>
      <c r="B95" s="224">
        <v>89</v>
      </c>
      <c r="C95" s="3" t="str">
        <f>IF('DATA ENTRY'!CK94="","",IF('DATA ENTRY'!B94="","",IF($D$4="All Post",'DATA ENTRY'!B94,IF(AND($D$4='DATA ENTRY'!CK94),'DATA ENTRY'!B94,""))))</f>
        <v/>
      </c>
      <c r="D95" s="3" t="str">
        <f>IF('DATA ENTRY'!CK94="","",IF('DATA ENTRY'!C94="","",IF($D$4="All Post",'DATA ENTRY'!C94,IF(AND($D$4='DATA ENTRY'!CK94),'DATA ENTRY'!C94,""))))</f>
        <v/>
      </c>
      <c r="E95" s="4" t="str">
        <f>IF('DATA ENTRY'!CK94="","",IF('DATA ENTRY'!I94="","",IF($D$4="All Post",'DATA ENTRY'!I94,IF(AND($D$4='DATA ENTRY'!CK94),'DATA ENTRY'!I94,""))))</f>
        <v/>
      </c>
      <c r="F95" s="4" t="str">
        <f>IF('DATA ENTRY'!CK94="","",IF('DATA ENTRY'!CK94="","",IF($D$4="All Post",'DATA ENTRY'!CK94,IF(AND($D$4='DATA ENTRY'!CK94),'DATA ENTRY'!CK94,""))))</f>
        <v/>
      </c>
      <c r="G95" s="3" t="str">
        <f>IF('DATA ENTRY'!CK94="","",IF('DATA ENTRY'!N94="","",IF($D$4="All Post",'DATA ENTRY'!N94,IF(AND($D$4='DATA ENTRY'!CK94),'DATA ENTRY'!N94,""))))</f>
        <v/>
      </c>
      <c r="H95" s="107" t="str">
        <f>IF('DATA ENTRY'!CK94="","",IF('DATA ENTRY'!O94="","",IF($D$4="All Post",'DATA ENTRY'!O94,IF(AND($D$4='DATA ENTRY'!CK94),'DATA ENTRY'!O94,""))))</f>
        <v/>
      </c>
      <c r="I95" s="3" t="str">
        <f>IF('DATA ENTRY'!CK94="","",IF('DATA ENTRY'!P94="","",IF($D$4="All Post",'DATA ENTRY'!P94,IF(AND($D$4='DATA ENTRY'!CK94),'DATA ENTRY'!P94,""))))</f>
        <v/>
      </c>
      <c r="J95" s="107" t="str">
        <f>IF('DATA ENTRY'!CK94="","",IF('DATA ENTRY'!Q94="","",IF($D$4="All Post",'DATA ENTRY'!Q94,IF(AND($D$4='DATA ENTRY'!CK94),'DATA ENTRY'!Q94,""))))</f>
        <v/>
      </c>
      <c r="K95" s="3" t="str">
        <f>IF('DATA ENTRY'!CK94="","",IF('DATA ENTRY'!R94="","",IF($D$4="All Post",'DATA ENTRY'!R94,IF(AND($D$4='DATA ENTRY'!CK94),'DATA ENTRY'!R94,""))))</f>
        <v/>
      </c>
      <c r="L95" s="3" t="str">
        <f>IF('DATA ENTRY'!CK94="","",IF('DATA ENTRY'!S94="","",IF($D$4="All Post",'DATA ENTRY'!S94,IF(AND($D$4='DATA ENTRY'!CK94),'DATA ENTRY'!S94,""))))</f>
        <v/>
      </c>
      <c r="M95" s="3" t="str">
        <f>IF('DATA ENTRY'!CK94="","",IF('DATA ENTRY'!E94="","",IF($D$4="All Post",'DATA ENTRY'!E94,IF(AND($D$4='DATA ENTRY'!CK94),'DATA ENTRY'!E94,""))))</f>
        <v/>
      </c>
      <c r="N95" s="3" t="str">
        <f>IF('DATA ENTRY'!CK94="","",IF('DATA ENTRY'!W94="","",IF($D$4="All Post",'DATA ENTRY'!W94,IF(AND($D$4='DATA ENTRY'!CK94),'DATA ENTRY'!W94,""))))</f>
        <v/>
      </c>
      <c r="O95" s="3" t="str">
        <f>IF('DATA ENTRY'!CK94="","",IF('DATA ENTRY'!X94="","",IF($D$4="All Post",'DATA ENTRY'!X94,IF(AND($D$4='DATA ENTRY'!CK94),'DATA ENTRY'!X94,""))))</f>
        <v/>
      </c>
      <c r="P95" s="3" t="str">
        <f>IF('DATA ENTRY'!CK94="","",IF('DATA ENTRY'!G94="","",IF($D$4="All Post",'DATA ENTRY'!G94,IF(AND($D$4='DATA ENTRY'!CK94),'DATA ENTRY'!G94,""))))</f>
        <v/>
      </c>
      <c r="S95">
        <f t="shared" si="19"/>
        <v>0</v>
      </c>
      <c r="T95" t="str">
        <f t="shared" si="20"/>
        <v/>
      </c>
      <c r="BZ95" t="str">
        <f t="shared" si="21"/>
        <v/>
      </c>
      <c r="CA95" t="str">
        <f t="shared" si="22"/>
        <v/>
      </c>
      <c r="CB95" s="224">
        <v>89</v>
      </c>
      <c r="CC95" s="3" t="str">
        <f>IF('DATA ENTRY'!CK94="","",IF('DATA ENTRY'!B94="","",IF(AND($CD$4='DATA ENTRY'!CK94,$CG$4='DATA ENTRY'!D94),'DATA ENTRY'!B94,"")))</f>
        <v/>
      </c>
      <c r="CD95" s="3" t="str">
        <f>IF('DATA ENTRY'!CK94="","",IF('DATA ENTRY'!C94="","",IF(AND($CD$4='DATA ENTRY'!CK94,$CG$4='DATA ENTRY'!D94),'DATA ENTRY'!C94,"")))</f>
        <v/>
      </c>
      <c r="CE95" s="4" t="str">
        <f>IF('DATA ENTRY'!CK94="","",IF('DATA ENTRY'!I94="","",IF(AND($CD$4='DATA ENTRY'!CK94,$CG$4='DATA ENTRY'!D94),'DATA ENTRY'!I94,"")))</f>
        <v/>
      </c>
      <c r="CF95" s="4" t="str">
        <f>IF('DATA ENTRY'!CK94="","",IF('DATA ENTRY'!CK94="","",IF(AND($CD$4='DATA ENTRY'!CK94,$CG$4='DATA ENTRY'!D94),'DATA ENTRY'!CK94,"")))</f>
        <v/>
      </c>
      <c r="CG95" s="3" t="str">
        <f>IF('DATA ENTRY'!CK94="","",IF('DATA ENTRY'!N94="","",IF(AND($CD$4='DATA ENTRY'!CK94,$CG$4='DATA ENTRY'!D94),'DATA ENTRY'!N94,"")))</f>
        <v/>
      </c>
      <c r="CH95" s="107" t="str">
        <f>IF('DATA ENTRY'!CK94="","",IF('DATA ENTRY'!O94="","",IF(AND($CD$4='DATA ENTRY'!CK94,$CG$4='DATA ENTRY'!D94),'DATA ENTRY'!O94,"")))</f>
        <v/>
      </c>
      <c r="CI95" s="3" t="str">
        <f>IF('DATA ENTRY'!CK94="","",IF('DATA ENTRY'!P94="","",IF(AND($CD$4='DATA ENTRY'!CK94,$CG$4='DATA ENTRY'!D94),'DATA ENTRY'!P94,"")))</f>
        <v/>
      </c>
      <c r="CJ95" s="107" t="str">
        <f>IF('DATA ENTRY'!CK94="","",IF('DATA ENTRY'!Q94="","",IF(AND($CD$4='DATA ENTRY'!CK94,$CG$4='DATA ENTRY'!D94),'DATA ENTRY'!Q94,"")))</f>
        <v/>
      </c>
      <c r="CK95" s="3" t="str">
        <f>IF('DATA ENTRY'!CK94="","",IF('DATA ENTRY'!R94="","",IF(AND($CD$4='DATA ENTRY'!CK94,$CG$4='DATA ENTRY'!D94),'DATA ENTRY'!R94,"")))</f>
        <v/>
      </c>
      <c r="CL95" s="3" t="str">
        <f>IF('DATA ENTRY'!CK94="","",IF('DATA ENTRY'!S94="","",IF(AND($CD$4='DATA ENTRY'!CK94,$CG$4='DATA ENTRY'!D94),'DATA ENTRY'!S94,"")))</f>
        <v/>
      </c>
      <c r="CM95" s="3" t="str">
        <f>IF('DATA ENTRY'!CK94="","",IF('DATA ENTRY'!E94="","",IF(AND($CD$4='DATA ENTRY'!CK94,$CG$4='DATA ENTRY'!D94),'DATA ENTRY'!E94,"")))</f>
        <v/>
      </c>
      <c r="CN95" s="3" t="str">
        <f>IF('DATA ENTRY'!CK94="","",IF('DATA ENTRY'!W94="","",IF(AND($CD$4='DATA ENTRY'!CK94,$CG$4='DATA ENTRY'!D94),'DATA ENTRY'!W94,"")))</f>
        <v/>
      </c>
      <c r="CO95" s="3" t="str">
        <f>IF('DATA ENTRY'!CK94="","",IF('DATA ENTRY'!X94="","",IF(AND($CD$4='DATA ENTRY'!CK94,$CG$4='DATA ENTRY'!D94),'DATA ENTRY'!X94,"")))</f>
        <v/>
      </c>
      <c r="CP95" s="108" t="str">
        <f t="shared" si="23"/>
        <v/>
      </c>
      <c r="CQ95" s="108" t="str">
        <f>IF('DATA ENTRY'!CK94="","",IF('DATA ENTRY'!G94="","",IF(AND($CD$4='DATA ENTRY'!CK94,$CG$4='DATA ENTRY'!D94),'DATA ENTRY'!G94,"")))</f>
        <v/>
      </c>
      <c r="CR95" s="230" t="str">
        <f>IF('DATA ENTRY'!CK94="","",IF('DATA ENTRY'!D94="","",IF(AND($CD$4='DATA ENTRY'!CK94,$CG$4='DATA ENTRY'!D94),'DATA ENTRY'!D94,"")))</f>
        <v/>
      </c>
      <c r="CS95">
        <f t="shared" si="24"/>
        <v>0</v>
      </c>
      <c r="CT95">
        <f t="shared" si="25"/>
        <v>0</v>
      </c>
      <c r="CV95" s="139"/>
      <c r="CX95">
        <f t="shared" si="26"/>
        <v>0</v>
      </c>
      <c r="DB95" t="str">
        <f t="shared" si="33"/>
        <v/>
      </c>
      <c r="DC95" t="str">
        <f t="shared" si="34"/>
        <v/>
      </c>
      <c r="DD95" s="224">
        <v>89</v>
      </c>
      <c r="DE95" s="3" t="str">
        <f>IF('DATA ENTRY'!CK94="","",IF('DATA ENTRY'!B94="","",IF(AND($DF$4='DATA ENTRY'!D94),'DATA ENTRY'!B94,"")))</f>
        <v/>
      </c>
      <c r="DF95" s="3" t="str">
        <f>IF('DATA ENTRY'!CK94="","",IF('DATA ENTRY'!C94="","",IF(AND($DF$4='DATA ENTRY'!D94),'DATA ENTRY'!C94,"")))</f>
        <v/>
      </c>
      <c r="DG95" s="4" t="str">
        <f>IF('DATA ENTRY'!CK94="","",IF('DATA ENTRY'!I94="","",IF(AND($DF$4='DATA ENTRY'!D94),'DATA ENTRY'!I94,"")))</f>
        <v/>
      </c>
      <c r="DH95" s="4" t="str">
        <f>IF('DATA ENTRY'!CK94="","",IF('DATA ENTRY'!CK94="","",IF(AND($DF$4='DATA ENTRY'!D94),'DATA ENTRY'!CK94,"")))</f>
        <v/>
      </c>
      <c r="DI95" s="3" t="str">
        <f>IF('DATA ENTRY'!CK94="","",IF('DATA ENTRY'!N94="","",IF(AND($DF$4='DATA ENTRY'!D94),'DATA ENTRY'!N94,"")))</f>
        <v/>
      </c>
      <c r="DJ95" s="107" t="str">
        <f>IF('DATA ENTRY'!CK94="","",IF('DATA ENTRY'!O94="","",IF(AND($DF$4='DATA ENTRY'!D94),'DATA ENTRY'!O94,"")))</f>
        <v/>
      </c>
      <c r="DK95" s="3" t="str">
        <f>IF('DATA ENTRY'!CK94="","",IF('DATA ENTRY'!P94="","",IF(AND($DF$4='DATA ENTRY'!D94),'DATA ENTRY'!P94,"")))</f>
        <v/>
      </c>
      <c r="DL95" s="107" t="str">
        <f>IF('DATA ENTRY'!CK94="","",IF('DATA ENTRY'!Q94="","",IF(AND($DF$4='DATA ENTRY'!D94),'DATA ENTRY'!Q94,"")))</f>
        <v/>
      </c>
      <c r="DM95" s="3" t="str">
        <f>IF('DATA ENTRY'!CK94="","",IF('DATA ENTRY'!R94="","",IF(AND($DF$4='DATA ENTRY'!D94),'DATA ENTRY'!R94,"")))</f>
        <v/>
      </c>
      <c r="DN95" s="107" t="str">
        <f>IF('DATA ENTRY'!CK94="","",IF('DATA ENTRY'!S94="","",IF(AND($DF$4='DATA ENTRY'!D94),'DATA ENTRY'!S94,"")))</f>
        <v/>
      </c>
      <c r="DO95" s="3" t="str">
        <f>IF('DATA ENTRY'!CK94="","",IF('DATA ENTRY'!E94="","",IF(AND($DF$4='DATA ENTRY'!D94),'DATA ENTRY'!E94,"")))</f>
        <v/>
      </c>
      <c r="DP95" s="3" t="str">
        <f>IF('DATA ENTRY'!CK94="","",IF('DATA ENTRY'!D94="","",IF(AND($DF$4='DATA ENTRY'!D94),'DATA ENTRY'!D94,"")))</f>
        <v/>
      </c>
      <c r="DQ95" s="3" t="str">
        <f>IF('DATA ENTRY'!CK94="","",IF('DATA ENTRY'!W94="","",IF(AND($DF$4='DATA ENTRY'!D94),'DATA ENTRY'!W94,"")))</f>
        <v/>
      </c>
      <c r="DR95" s="3" t="str">
        <f>IF('DATA ENTRY'!CK94="","",IF('DATA ENTRY'!X94="","",IF(AND($DF$4='DATA ENTRY'!D94),'DATA ENTRY'!X94,"")))</f>
        <v/>
      </c>
      <c r="DS95" s="108" t="str">
        <f t="shared" si="27"/>
        <v/>
      </c>
      <c r="DT95" s="108" t="str">
        <f>IF('DATA ENTRY'!CK94="","",IF('DATA ENTRY'!D94="","",IF(AND($DF$4='DATA ENTRY'!D94),'DATA ENTRY'!G94,"")))</f>
        <v/>
      </c>
      <c r="DY95">
        <f t="shared" si="28"/>
        <v>0</v>
      </c>
      <c r="EB95" t="str">
        <f t="shared" si="29"/>
        <v/>
      </c>
      <c r="EC95" t="str">
        <f t="shared" si="30"/>
        <v/>
      </c>
      <c r="ED95" s="224">
        <v>89</v>
      </c>
      <c r="EE95" s="3" t="str">
        <f>IF('DATA ENTRY'!CK94="","",IF('DATA ENTRY'!B94="","",IF(AND($EF$4='DATA ENTRY'!G94,$EH$4='DATA ENTRY'!F94),'DATA ENTRY'!B94,"")))</f>
        <v/>
      </c>
      <c r="EF95" s="3" t="str">
        <f>IF('DATA ENTRY'!CK94="","",IF('DATA ENTRY'!C94="","",IF(AND($EF$4='DATA ENTRY'!G94,$EH$4='DATA ENTRY'!F94),'DATA ENTRY'!C94,"")))</f>
        <v/>
      </c>
      <c r="EG95" s="4" t="str">
        <f>IF('DATA ENTRY'!CK94="","",IF('DATA ENTRY'!I94="","",IF(AND($EF$4='DATA ENTRY'!G94,$EH$4='DATA ENTRY'!F94),'DATA ENTRY'!I94,"")))</f>
        <v/>
      </c>
      <c r="EH95" s="4" t="str">
        <f>IF('DATA ENTRY'!CK94="","",IF('DATA ENTRY'!CK94="","",IF(AND($EF$4='DATA ENTRY'!G94,$EH$4='DATA ENTRY'!F94),'DATA ENTRY'!CK94,"")))</f>
        <v/>
      </c>
      <c r="EI95" s="3" t="str">
        <f>IF('DATA ENTRY'!CK94="","",IF('DATA ENTRY'!N94="","",IF(AND($EF$4='DATA ENTRY'!G94,$EH$4='DATA ENTRY'!F94),'DATA ENTRY'!N94,"")))</f>
        <v/>
      </c>
      <c r="EJ95" s="107" t="str">
        <f>IF('DATA ENTRY'!CK94="","",IF('DATA ENTRY'!O94="","",IF(AND($EF$4='DATA ENTRY'!G94,$EH$4='DATA ENTRY'!F94),'DATA ENTRY'!O94,"")))</f>
        <v/>
      </c>
      <c r="EK95" s="3" t="str">
        <f>IF('DATA ENTRY'!CK94="","",IF('DATA ENTRY'!P94="","",IF(AND($EF$4='DATA ENTRY'!G94,$EH$4='DATA ENTRY'!F94),'DATA ENTRY'!P94,"")))</f>
        <v/>
      </c>
      <c r="EL95" s="107" t="str">
        <f>IF('DATA ENTRY'!CK94="","",IF('DATA ENTRY'!Q94="","",IF(AND($EF$4='DATA ENTRY'!G94,$EH$4='DATA ENTRY'!F94),'DATA ENTRY'!Q94,"")))</f>
        <v/>
      </c>
      <c r="EM95" s="3" t="str">
        <f>IF('DATA ENTRY'!CK94="","",IF('DATA ENTRY'!R94="","",IF(AND($EF$4='DATA ENTRY'!G94,$EH$4='DATA ENTRY'!F94),'DATA ENTRY'!R94,"")))</f>
        <v/>
      </c>
      <c r="EN95" s="107" t="str">
        <f>IF('DATA ENTRY'!CK94="","",IF('DATA ENTRY'!S94="","",IF(AND($EF$4='DATA ENTRY'!G94,$EH$4='DATA ENTRY'!F94),'DATA ENTRY'!S94,"")))</f>
        <v/>
      </c>
      <c r="EO95" s="3" t="str">
        <f>IF('DATA ENTRY'!CK94="","",IF('DATA ENTRY'!E94="","",IF(AND($EF$4='DATA ENTRY'!G94,$EH$4='DATA ENTRY'!F94),'DATA ENTRY'!E94,"")))</f>
        <v/>
      </c>
      <c r="EP95" s="3" t="str">
        <f>IF('DATA ENTRY'!CK94="","",IF('DATA ENTRY'!D94="","",IF(AND($EF$4='DATA ENTRY'!G94,$EH$4='DATA ENTRY'!F94),'DATA ENTRY'!D94,"")))</f>
        <v/>
      </c>
      <c r="EQ95" s="3" t="str">
        <f>IF('DATA ENTRY'!CK94="","",IF('DATA ENTRY'!W94="","",IF(AND($EF$4='DATA ENTRY'!G94,$EH$4='DATA ENTRY'!F94),'DATA ENTRY'!W94,"")))</f>
        <v/>
      </c>
      <c r="ER95" s="3" t="str">
        <f>IF('DATA ENTRY'!CK94="","",IF('DATA ENTRY'!X94="","",IF(AND($EF$4='DATA ENTRY'!G94,$EH$4='DATA ENTRY'!F94),'DATA ENTRY'!X94,"")))</f>
        <v/>
      </c>
      <c r="ES95" s="108" t="str">
        <f t="shared" si="31"/>
        <v/>
      </c>
      <c r="ET95" s="108" t="str">
        <f>IF('DATA ENTRY'!CK94="","",IF('DATA ENTRY'!D94="","",IF(AND($EF$4='DATA ENTRY'!G94,$EH$4='DATA ENTRY'!F94),'DATA ENTRY'!G94,"")))</f>
        <v/>
      </c>
      <c r="EY95">
        <f t="shared" si="32"/>
        <v>0</v>
      </c>
    </row>
    <row r="96" spans="1:155">
      <c r="A96" t="str">
        <f>IF(S96=0,"",1+(MAX($A$7:A95)))</f>
        <v/>
      </c>
      <c r="B96" s="224">
        <v>90</v>
      </c>
      <c r="C96" s="3" t="str">
        <f>IF('DATA ENTRY'!CK95="","",IF('DATA ENTRY'!B95="","",IF($D$4="All Post",'DATA ENTRY'!B95,IF(AND($D$4='DATA ENTRY'!CK95),'DATA ENTRY'!B95,""))))</f>
        <v/>
      </c>
      <c r="D96" s="3" t="str">
        <f>IF('DATA ENTRY'!CK95="","",IF('DATA ENTRY'!C95="","",IF($D$4="All Post",'DATA ENTRY'!C95,IF(AND($D$4='DATA ENTRY'!CK95),'DATA ENTRY'!C95,""))))</f>
        <v/>
      </c>
      <c r="E96" s="4" t="str">
        <f>IF('DATA ENTRY'!CK95="","",IF('DATA ENTRY'!I95="","",IF($D$4="All Post",'DATA ENTRY'!I95,IF(AND($D$4='DATA ENTRY'!CK95),'DATA ENTRY'!I95,""))))</f>
        <v/>
      </c>
      <c r="F96" s="4" t="str">
        <f>IF('DATA ENTRY'!CK95="","",IF('DATA ENTRY'!CK95="","",IF($D$4="All Post",'DATA ENTRY'!CK95,IF(AND($D$4='DATA ENTRY'!CK95),'DATA ENTRY'!CK95,""))))</f>
        <v/>
      </c>
      <c r="G96" s="3" t="str">
        <f>IF('DATA ENTRY'!CK95="","",IF('DATA ENTRY'!N95="","",IF($D$4="All Post",'DATA ENTRY'!N95,IF(AND($D$4='DATA ENTRY'!CK95),'DATA ENTRY'!N95,""))))</f>
        <v/>
      </c>
      <c r="H96" s="107" t="str">
        <f>IF('DATA ENTRY'!CK95="","",IF('DATA ENTRY'!O95="","",IF($D$4="All Post",'DATA ENTRY'!O95,IF(AND($D$4='DATA ENTRY'!CK95),'DATA ENTRY'!O95,""))))</f>
        <v/>
      </c>
      <c r="I96" s="3" t="str">
        <f>IF('DATA ENTRY'!CK95="","",IF('DATA ENTRY'!P95="","",IF($D$4="All Post",'DATA ENTRY'!P95,IF(AND($D$4='DATA ENTRY'!CK95),'DATA ENTRY'!P95,""))))</f>
        <v/>
      </c>
      <c r="J96" s="107" t="str">
        <f>IF('DATA ENTRY'!CK95="","",IF('DATA ENTRY'!Q95="","",IF($D$4="All Post",'DATA ENTRY'!Q95,IF(AND($D$4='DATA ENTRY'!CK95),'DATA ENTRY'!Q95,""))))</f>
        <v/>
      </c>
      <c r="K96" s="3" t="str">
        <f>IF('DATA ENTRY'!CK95="","",IF('DATA ENTRY'!R95="","",IF($D$4="All Post",'DATA ENTRY'!R95,IF(AND($D$4='DATA ENTRY'!CK95),'DATA ENTRY'!R95,""))))</f>
        <v/>
      </c>
      <c r="L96" s="3" t="str">
        <f>IF('DATA ENTRY'!CK95="","",IF('DATA ENTRY'!S95="","",IF($D$4="All Post",'DATA ENTRY'!S95,IF(AND($D$4='DATA ENTRY'!CK95),'DATA ENTRY'!S95,""))))</f>
        <v/>
      </c>
      <c r="M96" s="3" t="str">
        <f>IF('DATA ENTRY'!CK95="","",IF('DATA ENTRY'!E95="","",IF($D$4="All Post",'DATA ENTRY'!E95,IF(AND($D$4='DATA ENTRY'!CK95),'DATA ENTRY'!E95,""))))</f>
        <v/>
      </c>
      <c r="N96" s="3" t="str">
        <f>IF('DATA ENTRY'!CK95="","",IF('DATA ENTRY'!W95="","",IF($D$4="All Post",'DATA ENTRY'!W95,IF(AND($D$4='DATA ENTRY'!CK95),'DATA ENTRY'!W95,""))))</f>
        <v/>
      </c>
      <c r="O96" s="3" t="str">
        <f>IF('DATA ENTRY'!CK95="","",IF('DATA ENTRY'!X95="","",IF($D$4="All Post",'DATA ENTRY'!X95,IF(AND($D$4='DATA ENTRY'!CK95),'DATA ENTRY'!X95,""))))</f>
        <v/>
      </c>
      <c r="P96" s="3" t="str">
        <f>IF('DATA ENTRY'!CK95="","",IF('DATA ENTRY'!G95="","",IF($D$4="All Post",'DATA ENTRY'!G95,IF(AND($D$4='DATA ENTRY'!CK95),'DATA ENTRY'!G95,""))))</f>
        <v/>
      </c>
      <c r="S96">
        <f t="shared" si="19"/>
        <v>0</v>
      </c>
      <c r="T96" t="str">
        <f t="shared" si="20"/>
        <v/>
      </c>
      <c r="BZ96" t="str">
        <f t="shared" si="21"/>
        <v/>
      </c>
      <c r="CA96" t="str">
        <f t="shared" si="22"/>
        <v/>
      </c>
      <c r="CB96" s="224">
        <v>90</v>
      </c>
      <c r="CC96" s="3" t="str">
        <f>IF('DATA ENTRY'!CK95="","",IF('DATA ENTRY'!B95="","",IF(AND($CD$4='DATA ENTRY'!CK95,$CG$4='DATA ENTRY'!D95),'DATA ENTRY'!B95,"")))</f>
        <v/>
      </c>
      <c r="CD96" s="3" t="str">
        <f>IF('DATA ENTRY'!CK95="","",IF('DATA ENTRY'!C95="","",IF(AND($CD$4='DATA ENTRY'!CK95,$CG$4='DATA ENTRY'!D95),'DATA ENTRY'!C95,"")))</f>
        <v/>
      </c>
      <c r="CE96" s="4" t="str">
        <f>IF('DATA ENTRY'!CK95="","",IF('DATA ENTRY'!I95="","",IF(AND($CD$4='DATA ENTRY'!CK95,$CG$4='DATA ENTRY'!D95),'DATA ENTRY'!I95,"")))</f>
        <v/>
      </c>
      <c r="CF96" s="4" t="str">
        <f>IF('DATA ENTRY'!CK95="","",IF('DATA ENTRY'!CK95="","",IF(AND($CD$4='DATA ENTRY'!CK95,$CG$4='DATA ENTRY'!D95),'DATA ENTRY'!CK95,"")))</f>
        <v/>
      </c>
      <c r="CG96" s="3" t="str">
        <f>IF('DATA ENTRY'!CK95="","",IF('DATA ENTRY'!N95="","",IF(AND($CD$4='DATA ENTRY'!CK95,$CG$4='DATA ENTRY'!D95),'DATA ENTRY'!N95,"")))</f>
        <v/>
      </c>
      <c r="CH96" s="107" t="str">
        <f>IF('DATA ENTRY'!CK95="","",IF('DATA ENTRY'!O95="","",IF(AND($CD$4='DATA ENTRY'!CK95,$CG$4='DATA ENTRY'!D95),'DATA ENTRY'!O95,"")))</f>
        <v/>
      </c>
      <c r="CI96" s="3" t="str">
        <f>IF('DATA ENTRY'!CK95="","",IF('DATA ENTRY'!P95="","",IF(AND($CD$4='DATA ENTRY'!CK95,$CG$4='DATA ENTRY'!D95),'DATA ENTRY'!P95,"")))</f>
        <v/>
      </c>
      <c r="CJ96" s="107" t="str">
        <f>IF('DATA ENTRY'!CK95="","",IF('DATA ENTRY'!Q95="","",IF(AND($CD$4='DATA ENTRY'!CK95,$CG$4='DATA ENTRY'!D95),'DATA ENTRY'!Q95,"")))</f>
        <v/>
      </c>
      <c r="CK96" s="3" t="str">
        <f>IF('DATA ENTRY'!CK95="","",IF('DATA ENTRY'!R95="","",IF(AND($CD$4='DATA ENTRY'!CK95,$CG$4='DATA ENTRY'!D95),'DATA ENTRY'!R95,"")))</f>
        <v/>
      </c>
      <c r="CL96" s="3" t="str">
        <f>IF('DATA ENTRY'!CK95="","",IF('DATA ENTRY'!S95="","",IF(AND($CD$4='DATA ENTRY'!CK95,$CG$4='DATA ENTRY'!D95),'DATA ENTRY'!S95,"")))</f>
        <v/>
      </c>
      <c r="CM96" s="3" t="str">
        <f>IF('DATA ENTRY'!CK95="","",IF('DATA ENTRY'!E95="","",IF(AND($CD$4='DATA ENTRY'!CK95,$CG$4='DATA ENTRY'!D95),'DATA ENTRY'!E95,"")))</f>
        <v/>
      </c>
      <c r="CN96" s="3" t="str">
        <f>IF('DATA ENTRY'!CK95="","",IF('DATA ENTRY'!W95="","",IF(AND($CD$4='DATA ENTRY'!CK95,$CG$4='DATA ENTRY'!D95),'DATA ENTRY'!W95,"")))</f>
        <v/>
      </c>
      <c r="CO96" s="3" t="str">
        <f>IF('DATA ENTRY'!CK95="","",IF('DATA ENTRY'!X95="","",IF(AND($CD$4='DATA ENTRY'!CK95,$CG$4='DATA ENTRY'!D95),'DATA ENTRY'!X95,"")))</f>
        <v/>
      </c>
      <c r="CP96" s="108" t="str">
        <f t="shared" si="23"/>
        <v/>
      </c>
      <c r="CQ96" s="108" t="str">
        <f>IF('DATA ENTRY'!CK95="","",IF('DATA ENTRY'!G95="","",IF(AND($CD$4='DATA ENTRY'!CK95,$CG$4='DATA ENTRY'!D95),'DATA ENTRY'!G95,"")))</f>
        <v/>
      </c>
      <c r="CR96" s="230" t="str">
        <f>IF('DATA ENTRY'!CK95="","",IF('DATA ENTRY'!D95="","",IF(AND($CD$4='DATA ENTRY'!CK95,$CG$4='DATA ENTRY'!D95),'DATA ENTRY'!D95,"")))</f>
        <v/>
      </c>
      <c r="CS96">
        <f t="shared" si="24"/>
        <v>0</v>
      </c>
      <c r="CT96">
        <f t="shared" si="25"/>
        <v>0</v>
      </c>
      <c r="CV96" s="139"/>
      <c r="CX96">
        <f t="shared" si="26"/>
        <v>0</v>
      </c>
      <c r="DB96" t="str">
        <f t="shared" si="33"/>
        <v/>
      </c>
      <c r="DC96" t="str">
        <f t="shared" si="34"/>
        <v/>
      </c>
      <c r="DD96" s="224">
        <v>90</v>
      </c>
      <c r="DE96" s="3" t="str">
        <f>IF('DATA ENTRY'!CK95="","",IF('DATA ENTRY'!B95="","",IF(AND($DF$4='DATA ENTRY'!D95),'DATA ENTRY'!B95,"")))</f>
        <v/>
      </c>
      <c r="DF96" s="3" t="str">
        <f>IF('DATA ENTRY'!CK95="","",IF('DATA ENTRY'!C95="","",IF(AND($DF$4='DATA ENTRY'!D95),'DATA ENTRY'!C95,"")))</f>
        <v/>
      </c>
      <c r="DG96" s="4" t="str">
        <f>IF('DATA ENTRY'!CK95="","",IF('DATA ENTRY'!I95="","",IF(AND($DF$4='DATA ENTRY'!D95),'DATA ENTRY'!I95,"")))</f>
        <v/>
      </c>
      <c r="DH96" s="4" t="str">
        <f>IF('DATA ENTRY'!CK95="","",IF('DATA ENTRY'!CK95="","",IF(AND($DF$4='DATA ENTRY'!D95),'DATA ENTRY'!CK95,"")))</f>
        <v/>
      </c>
      <c r="DI96" s="3" t="str">
        <f>IF('DATA ENTRY'!CK95="","",IF('DATA ENTRY'!N95="","",IF(AND($DF$4='DATA ENTRY'!D95),'DATA ENTRY'!N95,"")))</f>
        <v/>
      </c>
      <c r="DJ96" s="107" t="str">
        <f>IF('DATA ENTRY'!CK95="","",IF('DATA ENTRY'!O95="","",IF(AND($DF$4='DATA ENTRY'!D95),'DATA ENTRY'!O95,"")))</f>
        <v/>
      </c>
      <c r="DK96" s="3" t="str">
        <f>IF('DATA ENTRY'!CK95="","",IF('DATA ENTRY'!P95="","",IF(AND($DF$4='DATA ENTRY'!D95),'DATA ENTRY'!P95,"")))</f>
        <v/>
      </c>
      <c r="DL96" s="107" t="str">
        <f>IF('DATA ENTRY'!CK95="","",IF('DATA ENTRY'!Q95="","",IF(AND($DF$4='DATA ENTRY'!D95),'DATA ENTRY'!Q95,"")))</f>
        <v/>
      </c>
      <c r="DM96" s="3" t="str">
        <f>IF('DATA ENTRY'!CK95="","",IF('DATA ENTRY'!R95="","",IF(AND($DF$4='DATA ENTRY'!D95),'DATA ENTRY'!R95,"")))</f>
        <v/>
      </c>
      <c r="DN96" s="107" t="str">
        <f>IF('DATA ENTRY'!CK95="","",IF('DATA ENTRY'!S95="","",IF(AND($DF$4='DATA ENTRY'!D95),'DATA ENTRY'!S95,"")))</f>
        <v/>
      </c>
      <c r="DO96" s="3" t="str">
        <f>IF('DATA ENTRY'!CK95="","",IF('DATA ENTRY'!E95="","",IF(AND($DF$4='DATA ENTRY'!D95),'DATA ENTRY'!E95,"")))</f>
        <v/>
      </c>
      <c r="DP96" s="3" t="str">
        <f>IF('DATA ENTRY'!CK95="","",IF('DATA ENTRY'!D95="","",IF(AND($DF$4='DATA ENTRY'!D95),'DATA ENTRY'!D95,"")))</f>
        <v/>
      </c>
      <c r="DQ96" s="3" t="str">
        <f>IF('DATA ENTRY'!CK95="","",IF('DATA ENTRY'!W95="","",IF(AND($DF$4='DATA ENTRY'!D95),'DATA ENTRY'!W95,"")))</f>
        <v/>
      </c>
      <c r="DR96" s="3" t="str">
        <f>IF('DATA ENTRY'!CK95="","",IF('DATA ENTRY'!X95="","",IF(AND($DF$4='DATA ENTRY'!D95),'DATA ENTRY'!X95,"")))</f>
        <v/>
      </c>
      <c r="DS96" s="108" t="str">
        <f t="shared" si="27"/>
        <v/>
      </c>
      <c r="DT96" s="108" t="str">
        <f>IF('DATA ENTRY'!CK95="","",IF('DATA ENTRY'!D95="","",IF(AND($DF$4='DATA ENTRY'!D95),'DATA ENTRY'!G95,"")))</f>
        <v/>
      </c>
      <c r="DY96">
        <f t="shared" si="28"/>
        <v>0</v>
      </c>
      <c r="EB96" t="str">
        <f t="shared" si="29"/>
        <v/>
      </c>
      <c r="EC96" t="str">
        <f t="shared" si="30"/>
        <v/>
      </c>
      <c r="ED96" s="224">
        <v>90</v>
      </c>
      <c r="EE96" s="3" t="str">
        <f>IF('DATA ENTRY'!CK95="","",IF('DATA ENTRY'!B95="","",IF(AND($EF$4='DATA ENTRY'!G95,$EH$4='DATA ENTRY'!F95),'DATA ENTRY'!B95,"")))</f>
        <v/>
      </c>
      <c r="EF96" s="3" t="str">
        <f>IF('DATA ENTRY'!CK95="","",IF('DATA ENTRY'!C95="","",IF(AND($EF$4='DATA ENTRY'!G95,$EH$4='DATA ENTRY'!F95),'DATA ENTRY'!C95,"")))</f>
        <v/>
      </c>
      <c r="EG96" s="4" t="str">
        <f>IF('DATA ENTRY'!CK95="","",IF('DATA ENTRY'!I95="","",IF(AND($EF$4='DATA ENTRY'!G95,$EH$4='DATA ENTRY'!F95),'DATA ENTRY'!I95,"")))</f>
        <v/>
      </c>
      <c r="EH96" s="4" t="str">
        <f>IF('DATA ENTRY'!CK95="","",IF('DATA ENTRY'!CK95="","",IF(AND($EF$4='DATA ENTRY'!G95,$EH$4='DATA ENTRY'!F95),'DATA ENTRY'!CK95,"")))</f>
        <v/>
      </c>
      <c r="EI96" s="3" t="str">
        <f>IF('DATA ENTRY'!CK95="","",IF('DATA ENTRY'!N95="","",IF(AND($EF$4='DATA ENTRY'!G95,$EH$4='DATA ENTRY'!F95),'DATA ENTRY'!N95,"")))</f>
        <v/>
      </c>
      <c r="EJ96" s="107" t="str">
        <f>IF('DATA ENTRY'!CK95="","",IF('DATA ENTRY'!O95="","",IF(AND($EF$4='DATA ENTRY'!G95,$EH$4='DATA ENTRY'!F95),'DATA ENTRY'!O95,"")))</f>
        <v/>
      </c>
      <c r="EK96" s="3" t="str">
        <f>IF('DATA ENTRY'!CK95="","",IF('DATA ENTRY'!P95="","",IF(AND($EF$4='DATA ENTRY'!G95,$EH$4='DATA ENTRY'!F95),'DATA ENTRY'!P95,"")))</f>
        <v/>
      </c>
      <c r="EL96" s="107" t="str">
        <f>IF('DATA ENTRY'!CK95="","",IF('DATA ENTRY'!Q95="","",IF(AND($EF$4='DATA ENTRY'!G95,$EH$4='DATA ENTRY'!F95),'DATA ENTRY'!Q95,"")))</f>
        <v/>
      </c>
      <c r="EM96" s="3" t="str">
        <f>IF('DATA ENTRY'!CK95="","",IF('DATA ENTRY'!R95="","",IF(AND($EF$4='DATA ENTRY'!G95,$EH$4='DATA ENTRY'!F95),'DATA ENTRY'!R95,"")))</f>
        <v/>
      </c>
      <c r="EN96" s="107" t="str">
        <f>IF('DATA ENTRY'!CK95="","",IF('DATA ENTRY'!S95="","",IF(AND($EF$4='DATA ENTRY'!G95,$EH$4='DATA ENTRY'!F95),'DATA ENTRY'!S95,"")))</f>
        <v/>
      </c>
      <c r="EO96" s="3" t="str">
        <f>IF('DATA ENTRY'!CK95="","",IF('DATA ENTRY'!E95="","",IF(AND($EF$4='DATA ENTRY'!G95,$EH$4='DATA ENTRY'!F95),'DATA ENTRY'!E95,"")))</f>
        <v/>
      </c>
      <c r="EP96" s="3" t="str">
        <f>IF('DATA ENTRY'!CK95="","",IF('DATA ENTRY'!D95="","",IF(AND($EF$4='DATA ENTRY'!G95,$EH$4='DATA ENTRY'!F95),'DATA ENTRY'!D95,"")))</f>
        <v/>
      </c>
      <c r="EQ96" s="3" t="str">
        <f>IF('DATA ENTRY'!CK95="","",IF('DATA ENTRY'!W95="","",IF(AND($EF$4='DATA ENTRY'!G95,$EH$4='DATA ENTRY'!F95),'DATA ENTRY'!W95,"")))</f>
        <v/>
      </c>
      <c r="ER96" s="3" t="str">
        <f>IF('DATA ENTRY'!CK95="","",IF('DATA ENTRY'!X95="","",IF(AND($EF$4='DATA ENTRY'!G95,$EH$4='DATA ENTRY'!F95),'DATA ENTRY'!X95,"")))</f>
        <v/>
      </c>
      <c r="ES96" s="108" t="str">
        <f t="shared" si="31"/>
        <v/>
      </c>
      <c r="ET96" s="108" t="str">
        <f>IF('DATA ENTRY'!CK95="","",IF('DATA ENTRY'!D95="","",IF(AND($EF$4='DATA ENTRY'!G95,$EH$4='DATA ENTRY'!F95),'DATA ENTRY'!G95,"")))</f>
        <v/>
      </c>
      <c r="EY96">
        <f t="shared" si="32"/>
        <v>0</v>
      </c>
    </row>
    <row r="97" spans="1:155">
      <c r="A97" t="str">
        <f>IF(S97=0,"",1+(MAX($A$7:A96)))</f>
        <v/>
      </c>
      <c r="B97" s="224">
        <v>91</v>
      </c>
      <c r="C97" s="3" t="str">
        <f>IF('DATA ENTRY'!CK96="","",IF('DATA ENTRY'!B96="","",IF($D$4="All Post",'DATA ENTRY'!B96,IF(AND($D$4='DATA ENTRY'!CK96),'DATA ENTRY'!B96,""))))</f>
        <v/>
      </c>
      <c r="D97" s="3" t="str">
        <f>IF('DATA ENTRY'!CK96="","",IF('DATA ENTRY'!C96="","",IF($D$4="All Post",'DATA ENTRY'!C96,IF(AND($D$4='DATA ENTRY'!CK96),'DATA ENTRY'!C96,""))))</f>
        <v/>
      </c>
      <c r="E97" s="4" t="str">
        <f>IF('DATA ENTRY'!CK96="","",IF('DATA ENTRY'!I96="","",IF($D$4="All Post",'DATA ENTRY'!I96,IF(AND($D$4='DATA ENTRY'!CK96),'DATA ENTRY'!I96,""))))</f>
        <v/>
      </c>
      <c r="F97" s="4" t="str">
        <f>IF('DATA ENTRY'!CK96="","",IF('DATA ENTRY'!CK96="","",IF($D$4="All Post",'DATA ENTRY'!CK96,IF(AND($D$4='DATA ENTRY'!CK96),'DATA ENTRY'!CK96,""))))</f>
        <v/>
      </c>
      <c r="G97" s="3" t="str">
        <f>IF('DATA ENTRY'!CK96="","",IF('DATA ENTRY'!N96="","",IF($D$4="All Post",'DATA ENTRY'!N96,IF(AND($D$4='DATA ENTRY'!CK96),'DATA ENTRY'!N96,""))))</f>
        <v/>
      </c>
      <c r="H97" s="107" t="str">
        <f>IF('DATA ENTRY'!CK96="","",IF('DATA ENTRY'!O96="","",IF($D$4="All Post",'DATA ENTRY'!O96,IF(AND($D$4='DATA ENTRY'!CK96),'DATA ENTRY'!O96,""))))</f>
        <v/>
      </c>
      <c r="I97" s="3" t="str">
        <f>IF('DATA ENTRY'!CK96="","",IF('DATA ENTRY'!P96="","",IF($D$4="All Post",'DATA ENTRY'!P96,IF(AND($D$4='DATA ENTRY'!CK96),'DATA ENTRY'!P96,""))))</f>
        <v/>
      </c>
      <c r="J97" s="107" t="str">
        <f>IF('DATA ENTRY'!CK96="","",IF('DATA ENTRY'!Q96="","",IF($D$4="All Post",'DATA ENTRY'!Q96,IF(AND($D$4='DATA ENTRY'!CK96),'DATA ENTRY'!Q96,""))))</f>
        <v/>
      </c>
      <c r="K97" s="3" t="str">
        <f>IF('DATA ENTRY'!CK96="","",IF('DATA ENTRY'!R96="","",IF($D$4="All Post",'DATA ENTRY'!R96,IF(AND($D$4='DATA ENTRY'!CK96),'DATA ENTRY'!R96,""))))</f>
        <v/>
      </c>
      <c r="L97" s="3" t="str">
        <f>IF('DATA ENTRY'!CK96="","",IF('DATA ENTRY'!S96="","",IF($D$4="All Post",'DATA ENTRY'!S96,IF(AND($D$4='DATA ENTRY'!CK96),'DATA ENTRY'!S96,""))))</f>
        <v/>
      </c>
      <c r="M97" s="3" t="str">
        <f>IF('DATA ENTRY'!CK96="","",IF('DATA ENTRY'!E96="","",IF($D$4="All Post",'DATA ENTRY'!E96,IF(AND($D$4='DATA ENTRY'!CK96),'DATA ENTRY'!E96,""))))</f>
        <v/>
      </c>
      <c r="N97" s="3" t="str">
        <f>IF('DATA ENTRY'!CK96="","",IF('DATA ENTRY'!W96="","",IF($D$4="All Post",'DATA ENTRY'!W96,IF(AND($D$4='DATA ENTRY'!CK96),'DATA ENTRY'!W96,""))))</f>
        <v/>
      </c>
      <c r="O97" s="3" t="str">
        <f>IF('DATA ENTRY'!CK96="","",IF('DATA ENTRY'!X96="","",IF($D$4="All Post",'DATA ENTRY'!X96,IF(AND($D$4='DATA ENTRY'!CK96),'DATA ENTRY'!X96,""))))</f>
        <v/>
      </c>
      <c r="P97" s="3" t="str">
        <f>IF('DATA ENTRY'!CK96="","",IF('DATA ENTRY'!G96="","",IF($D$4="All Post",'DATA ENTRY'!G96,IF(AND($D$4='DATA ENTRY'!CK96),'DATA ENTRY'!G96,""))))</f>
        <v/>
      </c>
      <c r="S97">
        <f t="shared" si="19"/>
        <v>0</v>
      </c>
      <c r="T97" t="str">
        <f t="shared" si="20"/>
        <v/>
      </c>
      <c r="BZ97" t="str">
        <f t="shared" si="21"/>
        <v/>
      </c>
      <c r="CA97" t="str">
        <f t="shared" si="22"/>
        <v/>
      </c>
      <c r="CB97" s="224">
        <v>91</v>
      </c>
      <c r="CC97" s="3" t="str">
        <f>IF('DATA ENTRY'!CK96="","",IF('DATA ENTRY'!B96="","",IF(AND($CD$4='DATA ENTRY'!CK96,$CG$4='DATA ENTRY'!D96),'DATA ENTRY'!B96,"")))</f>
        <v/>
      </c>
      <c r="CD97" s="3" t="str">
        <f>IF('DATA ENTRY'!CK96="","",IF('DATA ENTRY'!C96="","",IF(AND($CD$4='DATA ENTRY'!CK96,$CG$4='DATA ENTRY'!D96),'DATA ENTRY'!C96,"")))</f>
        <v/>
      </c>
      <c r="CE97" s="4" t="str">
        <f>IF('DATA ENTRY'!CK96="","",IF('DATA ENTRY'!I96="","",IF(AND($CD$4='DATA ENTRY'!CK96,$CG$4='DATA ENTRY'!D96),'DATA ENTRY'!I96,"")))</f>
        <v/>
      </c>
      <c r="CF97" s="4" t="str">
        <f>IF('DATA ENTRY'!CK96="","",IF('DATA ENTRY'!CK96="","",IF(AND($CD$4='DATA ENTRY'!CK96,$CG$4='DATA ENTRY'!D96),'DATA ENTRY'!CK96,"")))</f>
        <v/>
      </c>
      <c r="CG97" s="3" t="str">
        <f>IF('DATA ENTRY'!CK96="","",IF('DATA ENTRY'!N96="","",IF(AND($CD$4='DATA ENTRY'!CK96,$CG$4='DATA ENTRY'!D96),'DATA ENTRY'!N96,"")))</f>
        <v/>
      </c>
      <c r="CH97" s="107" t="str">
        <f>IF('DATA ENTRY'!CK96="","",IF('DATA ENTRY'!O96="","",IF(AND($CD$4='DATA ENTRY'!CK96,$CG$4='DATA ENTRY'!D96),'DATA ENTRY'!O96,"")))</f>
        <v/>
      </c>
      <c r="CI97" s="3" t="str">
        <f>IF('DATA ENTRY'!CK96="","",IF('DATA ENTRY'!P96="","",IF(AND($CD$4='DATA ENTRY'!CK96,$CG$4='DATA ENTRY'!D96),'DATA ENTRY'!P96,"")))</f>
        <v/>
      </c>
      <c r="CJ97" s="107" t="str">
        <f>IF('DATA ENTRY'!CK96="","",IF('DATA ENTRY'!Q96="","",IF(AND($CD$4='DATA ENTRY'!CK96,$CG$4='DATA ENTRY'!D96),'DATA ENTRY'!Q96,"")))</f>
        <v/>
      </c>
      <c r="CK97" s="3" t="str">
        <f>IF('DATA ENTRY'!CK96="","",IF('DATA ENTRY'!R96="","",IF(AND($CD$4='DATA ENTRY'!CK96,$CG$4='DATA ENTRY'!D96),'DATA ENTRY'!R96,"")))</f>
        <v/>
      </c>
      <c r="CL97" s="3" t="str">
        <f>IF('DATA ENTRY'!CK96="","",IF('DATA ENTRY'!S96="","",IF(AND($CD$4='DATA ENTRY'!CK96,$CG$4='DATA ENTRY'!D96),'DATA ENTRY'!S96,"")))</f>
        <v/>
      </c>
      <c r="CM97" s="3" t="str">
        <f>IF('DATA ENTRY'!CK96="","",IF('DATA ENTRY'!E96="","",IF(AND($CD$4='DATA ENTRY'!CK96,$CG$4='DATA ENTRY'!D96),'DATA ENTRY'!E96,"")))</f>
        <v/>
      </c>
      <c r="CN97" s="3" t="str">
        <f>IF('DATA ENTRY'!CK96="","",IF('DATA ENTRY'!W96="","",IF(AND($CD$4='DATA ENTRY'!CK96,$CG$4='DATA ENTRY'!D96),'DATA ENTRY'!W96,"")))</f>
        <v/>
      </c>
      <c r="CO97" s="3" t="str">
        <f>IF('DATA ENTRY'!CK96="","",IF('DATA ENTRY'!X96="","",IF(AND($CD$4='DATA ENTRY'!CK96,$CG$4='DATA ENTRY'!D96),'DATA ENTRY'!X96,"")))</f>
        <v/>
      </c>
      <c r="CP97" s="108" t="str">
        <f t="shared" si="23"/>
        <v/>
      </c>
      <c r="CQ97" s="108" t="str">
        <f>IF('DATA ENTRY'!CK96="","",IF('DATA ENTRY'!G96="","",IF(AND($CD$4='DATA ENTRY'!CK96,$CG$4='DATA ENTRY'!D96),'DATA ENTRY'!G96,"")))</f>
        <v/>
      </c>
      <c r="CR97" s="230" t="str">
        <f>IF('DATA ENTRY'!CK96="","",IF('DATA ENTRY'!D96="","",IF(AND($CD$4='DATA ENTRY'!CK96,$CG$4='DATA ENTRY'!D96),'DATA ENTRY'!D96,"")))</f>
        <v/>
      </c>
      <c r="CS97">
        <f t="shared" si="24"/>
        <v>0</v>
      </c>
      <c r="CT97">
        <f t="shared" si="25"/>
        <v>0</v>
      </c>
      <c r="CV97" s="139"/>
      <c r="CX97">
        <f t="shared" si="26"/>
        <v>0</v>
      </c>
      <c r="DB97" t="str">
        <f t="shared" si="33"/>
        <v/>
      </c>
      <c r="DC97" t="str">
        <f t="shared" si="34"/>
        <v/>
      </c>
      <c r="DD97" s="224">
        <v>91</v>
      </c>
      <c r="DE97" s="3" t="str">
        <f>IF('DATA ENTRY'!CK96="","",IF('DATA ENTRY'!B96="","",IF(AND($DF$4='DATA ENTRY'!D96),'DATA ENTRY'!B96,"")))</f>
        <v/>
      </c>
      <c r="DF97" s="3" t="str">
        <f>IF('DATA ENTRY'!CK96="","",IF('DATA ENTRY'!C96="","",IF(AND($DF$4='DATA ENTRY'!D96),'DATA ENTRY'!C96,"")))</f>
        <v/>
      </c>
      <c r="DG97" s="4" t="str">
        <f>IF('DATA ENTRY'!CK96="","",IF('DATA ENTRY'!I96="","",IF(AND($DF$4='DATA ENTRY'!D96),'DATA ENTRY'!I96,"")))</f>
        <v/>
      </c>
      <c r="DH97" s="4" t="str">
        <f>IF('DATA ENTRY'!CK96="","",IF('DATA ENTRY'!CK96="","",IF(AND($DF$4='DATA ENTRY'!D96),'DATA ENTRY'!CK96,"")))</f>
        <v/>
      </c>
      <c r="DI97" s="3" t="str">
        <f>IF('DATA ENTRY'!CK96="","",IF('DATA ENTRY'!N96="","",IF(AND($DF$4='DATA ENTRY'!D96),'DATA ENTRY'!N96,"")))</f>
        <v/>
      </c>
      <c r="DJ97" s="107" t="str">
        <f>IF('DATA ENTRY'!CK96="","",IF('DATA ENTRY'!O96="","",IF(AND($DF$4='DATA ENTRY'!D96),'DATA ENTRY'!O96,"")))</f>
        <v/>
      </c>
      <c r="DK97" s="3" t="str">
        <f>IF('DATA ENTRY'!CK96="","",IF('DATA ENTRY'!P96="","",IF(AND($DF$4='DATA ENTRY'!D96),'DATA ENTRY'!P96,"")))</f>
        <v/>
      </c>
      <c r="DL97" s="107" t="str">
        <f>IF('DATA ENTRY'!CK96="","",IF('DATA ENTRY'!Q96="","",IF(AND($DF$4='DATA ENTRY'!D96),'DATA ENTRY'!Q96,"")))</f>
        <v/>
      </c>
      <c r="DM97" s="3" t="str">
        <f>IF('DATA ENTRY'!CK96="","",IF('DATA ENTRY'!R96="","",IF(AND($DF$4='DATA ENTRY'!D96),'DATA ENTRY'!R96,"")))</f>
        <v/>
      </c>
      <c r="DN97" s="107" t="str">
        <f>IF('DATA ENTRY'!CK96="","",IF('DATA ENTRY'!S96="","",IF(AND($DF$4='DATA ENTRY'!D96),'DATA ENTRY'!S96,"")))</f>
        <v/>
      </c>
      <c r="DO97" s="3" t="str">
        <f>IF('DATA ENTRY'!CK96="","",IF('DATA ENTRY'!E96="","",IF(AND($DF$4='DATA ENTRY'!D96),'DATA ENTRY'!E96,"")))</f>
        <v/>
      </c>
      <c r="DP97" s="3" t="str">
        <f>IF('DATA ENTRY'!CK96="","",IF('DATA ENTRY'!D96="","",IF(AND($DF$4='DATA ENTRY'!D96),'DATA ENTRY'!D96,"")))</f>
        <v/>
      </c>
      <c r="DQ97" s="3" t="str">
        <f>IF('DATA ENTRY'!CK96="","",IF('DATA ENTRY'!W96="","",IF(AND($DF$4='DATA ENTRY'!D96),'DATA ENTRY'!W96,"")))</f>
        <v/>
      </c>
      <c r="DR97" s="3" t="str">
        <f>IF('DATA ENTRY'!CK96="","",IF('DATA ENTRY'!X96="","",IF(AND($DF$4='DATA ENTRY'!D96),'DATA ENTRY'!X96,"")))</f>
        <v/>
      </c>
      <c r="DS97" s="108" t="str">
        <f t="shared" si="27"/>
        <v/>
      </c>
      <c r="DT97" s="108" t="str">
        <f>IF('DATA ENTRY'!CK96="","",IF('DATA ENTRY'!D96="","",IF(AND($DF$4='DATA ENTRY'!D96),'DATA ENTRY'!G96,"")))</f>
        <v/>
      </c>
      <c r="DY97">
        <f t="shared" si="28"/>
        <v>0</v>
      </c>
      <c r="EB97" t="str">
        <f t="shared" si="29"/>
        <v/>
      </c>
      <c r="EC97" t="str">
        <f t="shared" si="30"/>
        <v/>
      </c>
      <c r="ED97" s="224">
        <v>91</v>
      </c>
      <c r="EE97" s="3" t="str">
        <f>IF('DATA ENTRY'!CK96="","",IF('DATA ENTRY'!B96="","",IF(AND($EF$4='DATA ENTRY'!G96,$EH$4='DATA ENTRY'!F96),'DATA ENTRY'!B96,"")))</f>
        <v/>
      </c>
      <c r="EF97" s="3" t="str">
        <f>IF('DATA ENTRY'!CK96="","",IF('DATA ENTRY'!C96="","",IF(AND($EF$4='DATA ENTRY'!G96,$EH$4='DATA ENTRY'!F96),'DATA ENTRY'!C96,"")))</f>
        <v/>
      </c>
      <c r="EG97" s="4" t="str">
        <f>IF('DATA ENTRY'!CK96="","",IF('DATA ENTRY'!I96="","",IF(AND($EF$4='DATA ENTRY'!G96,$EH$4='DATA ENTRY'!F96),'DATA ENTRY'!I96,"")))</f>
        <v/>
      </c>
      <c r="EH97" s="4" t="str">
        <f>IF('DATA ENTRY'!CK96="","",IF('DATA ENTRY'!CK96="","",IF(AND($EF$4='DATA ENTRY'!G96,$EH$4='DATA ENTRY'!F96),'DATA ENTRY'!CK96,"")))</f>
        <v/>
      </c>
      <c r="EI97" s="3" t="str">
        <f>IF('DATA ENTRY'!CK96="","",IF('DATA ENTRY'!N96="","",IF(AND($EF$4='DATA ENTRY'!G96,$EH$4='DATA ENTRY'!F96),'DATA ENTRY'!N96,"")))</f>
        <v/>
      </c>
      <c r="EJ97" s="107" t="str">
        <f>IF('DATA ENTRY'!CK96="","",IF('DATA ENTRY'!O96="","",IF(AND($EF$4='DATA ENTRY'!G96,$EH$4='DATA ENTRY'!F96),'DATA ENTRY'!O96,"")))</f>
        <v/>
      </c>
      <c r="EK97" s="3" t="str">
        <f>IF('DATA ENTRY'!CK96="","",IF('DATA ENTRY'!P96="","",IF(AND($EF$4='DATA ENTRY'!G96,$EH$4='DATA ENTRY'!F96),'DATA ENTRY'!P96,"")))</f>
        <v/>
      </c>
      <c r="EL97" s="107" t="str">
        <f>IF('DATA ENTRY'!CK96="","",IF('DATA ENTRY'!Q96="","",IF(AND($EF$4='DATA ENTRY'!G96,$EH$4='DATA ENTRY'!F96),'DATA ENTRY'!Q96,"")))</f>
        <v/>
      </c>
      <c r="EM97" s="3" t="str">
        <f>IF('DATA ENTRY'!CK96="","",IF('DATA ENTRY'!R96="","",IF(AND($EF$4='DATA ENTRY'!G96,$EH$4='DATA ENTRY'!F96),'DATA ENTRY'!R96,"")))</f>
        <v/>
      </c>
      <c r="EN97" s="107" t="str">
        <f>IF('DATA ENTRY'!CK96="","",IF('DATA ENTRY'!S96="","",IF(AND($EF$4='DATA ENTRY'!G96,$EH$4='DATA ENTRY'!F96),'DATA ENTRY'!S96,"")))</f>
        <v/>
      </c>
      <c r="EO97" s="3" t="str">
        <f>IF('DATA ENTRY'!CK96="","",IF('DATA ENTRY'!E96="","",IF(AND($EF$4='DATA ENTRY'!G96,$EH$4='DATA ENTRY'!F96),'DATA ENTRY'!E96,"")))</f>
        <v/>
      </c>
      <c r="EP97" s="3" t="str">
        <f>IF('DATA ENTRY'!CK96="","",IF('DATA ENTRY'!D96="","",IF(AND($EF$4='DATA ENTRY'!G96,$EH$4='DATA ENTRY'!F96),'DATA ENTRY'!D96,"")))</f>
        <v/>
      </c>
      <c r="EQ97" s="3" t="str">
        <f>IF('DATA ENTRY'!CK96="","",IF('DATA ENTRY'!W96="","",IF(AND($EF$4='DATA ENTRY'!G96,$EH$4='DATA ENTRY'!F96),'DATA ENTRY'!W96,"")))</f>
        <v/>
      </c>
      <c r="ER97" s="3" t="str">
        <f>IF('DATA ENTRY'!CK96="","",IF('DATA ENTRY'!X96="","",IF(AND($EF$4='DATA ENTRY'!G96,$EH$4='DATA ENTRY'!F96),'DATA ENTRY'!X96,"")))</f>
        <v/>
      </c>
      <c r="ES97" s="108" t="str">
        <f t="shared" si="31"/>
        <v/>
      </c>
      <c r="ET97" s="108" t="str">
        <f>IF('DATA ENTRY'!CK96="","",IF('DATA ENTRY'!D96="","",IF(AND($EF$4='DATA ENTRY'!G96,$EH$4='DATA ENTRY'!F96),'DATA ENTRY'!G96,"")))</f>
        <v/>
      </c>
      <c r="EY97">
        <f t="shared" si="32"/>
        <v>0</v>
      </c>
    </row>
    <row r="98" spans="1:155">
      <c r="A98" t="str">
        <f>IF(S98=0,"",1+(MAX($A$7:A97)))</f>
        <v/>
      </c>
      <c r="B98" s="224">
        <v>92</v>
      </c>
      <c r="C98" s="3" t="str">
        <f>IF('DATA ENTRY'!CK97="","",IF('DATA ENTRY'!B97="","",IF($D$4="All Post",'DATA ENTRY'!B97,IF(AND($D$4='DATA ENTRY'!CK97),'DATA ENTRY'!B97,""))))</f>
        <v/>
      </c>
      <c r="D98" s="3" t="str">
        <f>IF('DATA ENTRY'!CK97="","",IF('DATA ENTRY'!C97="","",IF($D$4="All Post",'DATA ENTRY'!C97,IF(AND($D$4='DATA ENTRY'!CK97),'DATA ENTRY'!C97,""))))</f>
        <v/>
      </c>
      <c r="E98" s="4" t="str">
        <f>IF('DATA ENTRY'!CK97="","",IF('DATA ENTRY'!I97="","",IF($D$4="All Post",'DATA ENTRY'!I97,IF(AND($D$4='DATA ENTRY'!CK97),'DATA ENTRY'!I97,""))))</f>
        <v/>
      </c>
      <c r="F98" s="4" t="str">
        <f>IF('DATA ENTRY'!CK97="","",IF('DATA ENTRY'!CK97="","",IF($D$4="All Post",'DATA ENTRY'!CK97,IF(AND($D$4='DATA ENTRY'!CK97),'DATA ENTRY'!CK97,""))))</f>
        <v/>
      </c>
      <c r="G98" s="3" t="str">
        <f>IF('DATA ENTRY'!CK97="","",IF('DATA ENTRY'!N97="","",IF($D$4="All Post",'DATA ENTRY'!N97,IF(AND($D$4='DATA ENTRY'!CK97),'DATA ENTRY'!N97,""))))</f>
        <v/>
      </c>
      <c r="H98" s="107" t="str">
        <f>IF('DATA ENTRY'!CK97="","",IF('DATA ENTRY'!O97="","",IF($D$4="All Post",'DATA ENTRY'!O97,IF(AND($D$4='DATA ENTRY'!CK97),'DATA ENTRY'!O97,""))))</f>
        <v/>
      </c>
      <c r="I98" s="3" t="str">
        <f>IF('DATA ENTRY'!CK97="","",IF('DATA ENTRY'!P97="","",IF($D$4="All Post",'DATA ENTRY'!P97,IF(AND($D$4='DATA ENTRY'!CK97),'DATA ENTRY'!P97,""))))</f>
        <v/>
      </c>
      <c r="J98" s="107" t="str">
        <f>IF('DATA ENTRY'!CK97="","",IF('DATA ENTRY'!Q97="","",IF($D$4="All Post",'DATA ENTRY'!Q97,IF(AND($D$4='DATA ENTRY'!CK97),'DATA ENTRY'!Q97,""))))</f>
        <v/>
      </c>
      <c r="K98" s="3" t="str">
        <f>IF('DATA ENTRY'!CK97="","",IF('DATA ENTRY'!R97="","",IF($D$4="All Post",'DATA ENTRY'!R97,IF(AND($D$4='DATA ENTRY'!CK97),'DATA ENTRY'!R97,""))))</f>
        <v/>
      </c>
      <c r="L98" s="3" t="str">
        <f>IF('DATA ENTRY'!CK97="","",IF('DATA ENTRY'!S97="","",IF($D$4="All Post",'DATA ENTRY'!S97,IF(AND($D$4='DATA ENTRY'!CK97),'DATA ENTRY'!S97,""))))</f>
        <v/>
      </c>
      <c r="M98" s="3" t="str">
        <f>IF('DATA ENTRY'!CK97="","",IF('DATA ENTRY'!E97="","",IF($D$4="All Post",'DATA ENTRY'!E97,IF(AND($D$4='DATA ENTRY'!CK97),'DATA ENTRY'!E97,""))))</f>
        <v/>
      </c>
      <c r="N98" s="3" t="str">
        <f>IF('DATA ENTRY'!CK97="","",IF('DATA ENTRY'!W97="","",IF($D$4="All Post",'DATA ENTRY'!W97,IF(AND($D$4='DATA ENTRY'!CK97),'DATA ENTRY'!W97,""))))</f>
        <v/>
      </c>
      <c r="O98" s="3" t="str">
        <f>IF('DATA ENTRY'!CK97="","",IF('DATA ENTRY'!X97="","",IF($D$4="All Post",'DATA ENTRY'!X97,IF(AND($D$4='DATA ENTRY'!CK97),'DATA ENTRY'!X97,""))))</f>
        <v/>
      </c>
      <c r="P98" s="3" t="str">
        <f>IF('DATA ENTRY'!CK97="","",IF('DATA ENTRY'!G97="","",IF($D$4="All Post",'DATA ENTRY'!G97,IF(AND($D$4='DATA ENTRY'!CK97),'DATA ENTRY'!G97,""))))</f>
        <v/>
      </c>
      <c r="S98">
        <f t="shared" si="19"/>
        <v>0</v>
      </c>
      <c r="T98" t="str">
        <f t="shared" si="20"/>
        <v/>
      </c>
      <c r="BZ98" t="str">
        <f t="shared" si="21"/>
        <v/>
      </c>
      <c r="CA98" t="str">
        <f t="shared" si="22"/>
        <v/>
      </c>
      <c r="CB98" s="224">
        <v>92</v>
      </c>
      <c r="CC98" s="3" t="str">
        <f>IF('DATA ENTRY'!CK97="","",IF('DATA ENTRY'!B97="","",IF(AND($CD$4='DATA ENTRY'!CK97,$CG$4='DATA ENTRY'!D97),'DATA ENTRY'!B97,"")))</f>
        <v/>
      </c>
      <c r="CD98" s="3" t="str">
        <f>IF('DATA ENTRY'!CK97="","",IF('DATA ENTRY'!C97="","",IF(AND($CD$4='DATA ENTRY'!CK97,$CG$4='DATA ENTRY'!D97),'DATA ENTRY'!C97,"")))</f>
        <v/>
      </c>
      <c r="CE98" s="4" t="str">
        <f>IF('DATA ENTRY'!CK97="","",IF('DATA ENTRY'!I97="","",IF(AND($CD$4='DATA ENTRY'!CK97,$CG$4='DATA ENTRY'!D97),'DATA ENTRY'!I97,"")))</f>
        <v/>
      </c>
      <c r="CF98" s="4" t="str">
        <f>IF('DATA ENTRY'!CK97="","",IF('DATA ENTRY'!CK97="","",IF(AND($CD$4='DATA ENTRY'!CK97,$CG$4='DATA ENTRY'!D97),'DATA ENTRY'!CK97,"")))</f>
        <v/>
      </c>
      <c r="CG98" s="3" t="str">
        <f>IF('DATA ENTRY'!CK97="","",IF('DATA ENTRY'!N97="","",IF(AND($CD$4='DATA ENTRY'!CK97,$CG$4='DATA ENTRY'!D97),'DATA ENTRY'!N97,"")))</f>
        <v/>
      </c>
      <c r="CH98" s="107" t="str">
        <f>IF('DATA ENTRY'!CK97="","",IF('DATA ENTRY'!O97="","",IF(AND($CD$4='DATA ENTRY'!CK97,$CG$4='DATA ENTRY'!D97),'DATA ENTRY'!O97,"")))</f>
        <v/>
      </c>
      <c r="CI98" s="3" t="str">
        <f>IF('DATA ENTRY'!CK97="","",IF('DATA ENTRY'!P97="","",IF(AND($CD$4='DATA ENTRY'!CK97,$CG$4='DATA ENTRY'!D97),'DATA ENTRY'!P97,"")))</f>
        <v/>
      </c>
      <c r="CJ98" s="107" t="str">
        <f>IF('DATA ENTRY'!CK97="","",IF('DATA ENTRY'!Q97="","",IF(AND($CD$4='DATA ENTRY'!CK97,$CG$4='DATA ENTRY'!D97),'DATA ENTRY'!Q97,"")))</f>
        <v/>
      </c>
      <c r="CK98" s="3" t="str">
        <f>IF('DATA ENTRY'!CK97="","",IF('DATA ENTRY'!R97="","",IF(AND($CD$4='DATA ENTRY'!CK97,$CG$4='DATA ENTRY'!D97),'DATA ENTRY'!R97,"")))</f>
        <v/>
      </c>
      <c r="CL98" s="3" t="str">
        <f>IF('DATA ENTRY'!CK97="","",IF('DATA ENTRY'!S97="","",IF(AND($CD$4='DATA ENTRY'!CK97,$CG$4='DATA ENTRY'!D97),'DATA ENTRY'!S97,"")))</f>
        <v/>
      </c>
      <c r="CM98" s="3" t="str">
        <f>IF('DATA ENTRY'!CK97="","",IF('DATA ENTRY'!E97="","",IF(AND($CD$4='DATA ENTRY'!CK97,$CG$4='DATA ENTRY'!D97),'DATA ENTRY'!E97,"")))</f>
        <v/>
      </c>
      <c r="CN98" s="3" t="str">
        <f>IF('DATA ENTRY'!CK97="","",IF('DATA ENTRY'!W97="","",IF(AND($CD$4='DATA ENTRY'!CK97,$CG$4='DATA ENTRY'!D97),'DATA ENTRY'!W97,"")))</f>
        <v/>
      </c>
      <c r="CO98" s="3" t="str">
        <f>IF('DATA ENTRY'!CK97="","",IF('DATA ENTRY'!X97="","",IF(AND($CD$4='DATA ENTRY'!CK97,$CG$4='DATA ENTRY'!D97),'DATA ENTRY'!X97,"")))</f>
        <v/>
      </c>
      <c r="CP98" s="108" t="str">
        <f t="shared" si="23"/>
        <v/>
      </c>
      <c r="CQ98" s="108" t="str">
        <f>IF('DATA ENTRY'!CK97="","",IF('DATA ENTRY'!G97="","",IF(AND($CD$4='DATA ENTRY'!CK97,$CG$4='DATA ENTRY'!D97),'DATA ENTRY'!G97,"")))</f>
        <v/>
      </c>
      <c r="CR98" s="230" t="str">
        <f>IF('DATA ENTRY'!CK97="","",IF('DATA ENTRY'!D97="","",IF(AND($CD$4='DATA ENTRY'!CK97,$CG$4='DATA ENTRY'!D97),'DATA ENTRY'!D97,"")))</f>
        <v/>
      </c>
      <c r="CS98">
        <f t="shared" si="24"/>
        <v>0</v>
      </c>
      <c r="CT98">
        <f t="shared" si="25"/>
        <v>0</v>
      </c>
      <c r="CV98" s="139"/>
      <c r="CX98">
        <f t="shared" si="26"/>
        <v>0</v>
      </c>
      <c r="DB98" t="str">
        <f t="shared" si="33"/>
        <v/>
      </c>
      <c r="DC98" t="str">
        <f t="shared" si="34"/>
        <v/>
      </c>
      <c r="DD98" s="224">
        <v>92</v>
      </c>
      <c r="DE98" s="3" t="str">
        <f>IF('DATA ENTRY'!CK97="","",IF('DATA ENTRY'!B97="","",IF(AND($DF$4='DATA ENTRY'!D97),'DATA ENTRY'!B97,"")))</f>
        <v/>
      </c>
      <c r="DF98" s="3" t="str">
        <f>IF('DATA ENTRY'!CK97="","",IF('DATA ENTRY'!C97="","",IF(AND($DF$4='DATA ENTRY'!D97),'DATA ENTRY'!C97,"")))</f>
        <v/>
      </c>
      <c r="DG98" s="4" t="str">
        <f>IF('DATA ENTRY'!CK97="","",IF('DATA ENTRY'!I97="","",IF(AND($DF$4='DATA ENTRY'!D97),'DATA ENTRY'!I97,"")))</f>
        <v/>
      </c>
      <c r="DH98" s="4" t="str">
        <f>IF('DATA ENTRY'!CK97="","",IF('DATA ENTRY'!CK97="","",IF(AND($DF$4='DATA ENTRY'!D97),'DATA ENTRY'!CK97,"")))</f>
        <v/>
      </c>
      <c r="DI98" s="3" t="str">
        <f>IF('DATA ENTRY'!CK97="","",IF('DATA ENTRY'!N97="","",IF(AND($DF$4='DATA ENTRY'!D97),'DATA ENTRY'!N97,"")))</f>
        <v/>
      </c>
      <c r="DJ98" s="107" t="str">
        <f>IF('DATA ENTRY'!CK97="","",IF('DATA ENTRY'!O97="","",IF(AND($DF$4='DATA ENTRY'!D97),'DATA ENTRY'!O97,"")))</f>
        <v/>
      </c>
      <c r="DK98" s="3" t="str">
        <f>IF('DATA ENTRY'!CK97="","",IF('DATA ENTRY'!P97="","",IF(AND($DF$4='DATA ENTRY'!D97),'DATA ENTRY'!P97,"")))</f>
        <v/>
      </c>
      <c r="DL98" s="107" t="str">
        <f>IF('DATA ENTRY'!CK97="","",IF('DATA ENTRY'!Q97="","",IF(AND($DF$4='DATA ENTRY'!D97),'DATA ENTRY'!Q97,"")))</f>
        <v/>
      </c>
      <c r="DM98" s="3" t="str">
        <f>IF('DATA ENTRY'!CK97="","",IF('DATA ENTRY'!R97="","",IF(AND($DF$4='DATA ENTRY'!D97),'DATA ENTRY'!R97,"")))</f>
        <v/>
      </c>
      <c r="DN98" s="107" t="str">
        <f>IF('DATA ENTRY'!CK97="","",IF('DATA ENTRY'!S97="","",IF(AND($DF$4='DATA ENTRY'!D97),'DATA ENTRY'!S97,"")))</f>
        <v/>
      </c>
      <c r="DO98" s="3" t="str">
        <f>IF('DATA ENTRY'!CK97="","",IF('DATA ENTRY'!E97="","",IF(AND($DF$4='DATA ENTRY'!D97),'DATA ENTRY'!E97,"")))</f>
        <v/>
      </c>
      <c r="DP98" s="3" t="str">
        <f>IF('DATA ENTRY'!CK97="","",IF('DATA ENTRY'!D97="","",IF(AND($DF$4='DATA ENTRY'!D97),'DATA ENTRY'!D97,"")))</f>
        <v/>
      </c>
      <c r="DQ98" s="3" t="str">
        <f>IF('DATA ENTRY'!CK97="","",IF('DATA ENTRY'!W97="","",IF(AND($DF$4='DATA ENTRY'!D97),'DATA ENTRY'!W97,"")))</f>
        <v/>
      </c>
      <c r="DR98" s="3" t="str">
        <f>IF('DATA ENTRY'!CK97="","",IF('DATA ENTRY'!X97="","",IF(AND($DF$4='DATA ENTRY'!D97),'DATA ENTRY'!X97,"")))</f>
        <v/>
      </c>
      <c r="DS98" s="108" t="str">
        <f t="shared" si="27"/>
        <v/>
      </c>
      <c r="DT98" s="108" t="str">
        <f>IF('DATA ENTRY'!CK97="","",IF('DATA ENTRY'!D97="","",IF(AND($DF$4='DATA ENTRY'!D97),'DATA ENTRY'!G97,"")))</f>
        <v/>
      </c>
      <c r="DY98">
        <f t="shared" si="28"/>
        <v>0</v>
      </c>
      <c r="EB98" t="str">
        <f t="shared" si="29"/>
        <v/>
      </c>
      <c r="EC98" t="str">
        <f t="shared" si="30"/>
        <v/>
      </c>
      <c r="ED98" s="224">
        <v>92</v>
      </c>
      <c r="EE98" s="3" t="str">
        <f>IF('DATA ENTRY'!CK97="","",IF('DATA ENTRY'!B97="","",IF(AND($EF$4='DATA ENTRY'!G97,$EH$4='DATA ENTRY'!F97),'DATA ENTRY'!B97,"")))</f>
        <v/>
      </c>
      <c r="EF98" s="3" t="str">
        <f>IF('DATA ENTRY'!CK97="","",IF('DATA ENTRY'!C97="","",IF(AND($EF$4='DATA ENTRY'!G97,$EH$4='DATA ENTRY'!F97),'DATA ENTRY'!C97,"")))</f>
        <v/>
      </c>
      <c r="EG98" s="4" t="str">
        <f>IF('DATA ENTRY'!CK97="","",IF('DATA ENTRY'!I97="","",IF(AND($EF$4='DATA ENTRY'!G97,$EH$4='DATA ENTRY'!F97),'DATA ENTRY'!I97,"")))</f>
        <v/>
      </c>
      <c r="EH98" s="4" t="str">
        <f>IF('DATA ENTRY'!CK97="","",IF('DATA ENTRY'!CK97="","",IF(AND($EF$4='DATA ENTRY'!G97,$EH$4='DATA ENTRY'!F97),'DATA ENTRY'!CK97,"")))</f>
        <v/>
      </c>
      <c r="EI98" s="3" t="str">
        <f>IF('DATA ENTRY'!CK97="","",IF('DATA ENTRY'!N97="","",IF(AND($EF$4='DATA ENTRY'!G97,$EH$4='DATA ENTRY'!F97),'DATA ENTRY'!N97,"")))</f>
        <v/>
      </c>
      <c r="EJ98" s="107" t="str">
        <f>IF('DATA ENTRY'!CK97="","",IF('DATA ENTRY'!O97="","",IF(AND($EF$4='DATA ENTRY'!G97,$EH$4='DATA ENTRY'!F97),'DATA ENTRY'!O97,"")))</f>
        <v/>
      </c>
      <c r="EK98" s="3" t="str">
        <f>IF('DATA ENTRY'!CK97="","",IF('DATA ENTRY'!P97="","",IF(AND($EF$4='DATA ENTRY'!G97,$EH$4='DATA ENTRY'!F97),'DATA ENTRY'!P97,"")))</f>
        <v/>
      </c>
      <c r="EL98" s="107" t="str">
        <f>IF('DATA ENTRY'!CK97="","",IF('DATA ENTRY'!Q97="","",IF(AND($EF$4='DATA ENTRY'!G97,$EH$4='DATA ENTRY'!F97),'DATA ENTRY'!Q97,"")))</f>
        <v/>
      </c>
      <c r="EM98" s="3" t="str">
        <f>IF('DATA ENTRY'!CK97="","",IF('DATA ENTRY'!R97="","",IF(AND($EF$4='DATA ENTRY'!G97,$EH$4='DATA ENTRY'!F97),'DATA ENTRY'!R97,"")))</f>
        <v/>
      </c>
      <c r="EN98" s="107" t="str">
        <f>IF('DATA ENTRY'!CK97="","",IF('DATA ENTRY'!S97="","",IF(AND($EF$4='DATA ENTRY'!G97,$EH$4='DATA ENTRY'!F97),'DATA ENTRY'!S97,"")))</f>
        <v/>
      </c>
      <c r="EO98" s="3" t="str">
        <f>IF('DATA ENTRY'!CK97="","",IF('DATA ENTRY'!E97="","",IF(AND($EF$4='DATA ENTRY'!G97,$EH$4='DATA ENTRY'!F97),'DATA ENTRY'!E97,"")))</f>
        <v/>
      </c>
      <c r="EP98" s="3" t="str">
        <f>IF('DATA ENTRY'!CK97="","",IF('DATA ENTRY'!D97="","",IF(AND($EF$4='DATA ENTRY'!G97,$EH$4='DATA ENTRY'!F97),'DATA ENTRY'!D97,"")))</f>
        <v/>
      </c>
      <c r="EQ98" s="3" t="str">
        <f>IF('DATA ENTRY'!CK97="","",IF('DATA ENTRY'!W97="","",IF(AND($EF$4='DATA ENTRY'!G97,$EH$4='DATA ENTRY'!F97),'DATA ENTRY'!W97,"")))</f>
        <v/>
      </c>
      <c r="ER98" s="3" t="str">
        <f>IF('DATA ENTRY'!CK97="","",IF('DATA ENTRY'!X97="","",IF(AND($EF$4='DATA ENTRY'!G97,$EH$4='DATA ENTRY'!F97),'DATA ENTRY'!X97,"")))</f>
        <v/>
      </c>
      <c r="ES98" s="108" t="str">
        <f t="shared" si="31"/>
        <v/>
      </c>
      <c r="ET98" s="108" t="str">
        <f>IF('DATA ENTRY'!CK97="","",IF('DATA ENTRY'!D97="","",IF(AND($EF$4='DATA ENTRY'!G97,$EH$4='DATA ENTRY'!F97),'DATA ENTRY'!G97,"")))</f>
        <v/>
      </c>
      <c r="EY98">
        <f t="shared" si="32"/>
        <v>0</v>
      </c>
    </row>
    <row r="99" spans="1:155">
      <c r="A99" t="str">
        <f>IF(S99=0,"",1+(MAX($A$7:A98)))</f>
        <v/>
      </c>
      <c r="B99" s="224">
        <v>93</v>
      </c>
      <c r="C99" s="3" t="str">
        <f>IF('DATA ENTRY'!CK98="","",IF('DATA ENTRY'!B98="","",IF($D$4="All Post",'DATA ENTRY'!B98,IF(AND($D$4='DATA ENTRY'!CK98),'DATA ENTRY'!B98,""))))</f>
        <v/>
      </c>
      <c r="D99" s="3" t="str">
        <f>IF('DATA ENTRY'!CK98="","",IF('DATA ENTRY'!C98="","",IF($D$4="All Post",'DATA ENTRY'!C98,IF(AND($D$4='DATA ENTRY'!CK98),'DATA ENTRY'!C98,""))))</f>
        <v/>
      </c>
      <c r="E99" s="4" t="str">
        <f>IF('DATA ENTRY'!CK98="","",IF('DATA ENTRY'!I98="","",IF($D$4="All Post",'DATA ENTRY'!I98,IF(AND($D$4='DATA ENTRY'!CK98),'DATA ENTRY'!I98,""))))</f>
        <v/>
      </c>
      <c r="F99" s="4" t="str">
        <f>IF('DATA ENTRY'!CK98="","",IF('DATA ENTRY'!CK98="","",IF($D$4="All Post",'DATA ENTRY'!CK98,IF(AND($D$4='DATA ENTRY'!CK98),'DATA ENTRY'!CK98,""))))</f>
        <v/>
      </c>
      <c r="G99" s="3" t="str">
        <f>IF('DATA ENTRY'!CK98="","",IF('DATA ENTRY'!N98="","",IF($D$4="All Post",'DATA ENTRY'!N98,IF(AND($D$4='DATA ENTRY'!CK98),'DATA ENTRY'!N98,""))))</f>
        <v/>
      </c>
      <c r="H99" s="107" t="str">
        <f>IF('DATA ENTRY'!CK98="","",IF('DATA ENTRY'!O98="","",IF($D$4="All Post",'DATA ENTRY'!O98,IF(AND($D$4='DATA ENTRY'!CK98),'DATA ENTRY'!O98,""))))</f>
        <v/>
      </c>
      <c r="I99" s="3" t="str">
        <f>IF('DATA ENTRY'!CK98="","",IF('DATA ENTRY'!P98="","",IF($D$4="All Post",'DATA ENTRY'!P98,IF(AND($D$4='DATA ENTRY'!CK98),'DATA ENTRY'!P98,""))))</f>
        <v/>
      </c>
      <c r="J99" s="107" t="str">
        <f>IF('DATA ENTRY'!CK98="","",IF('DATA ENTRY'!Q98="","",IF($D$4="All Post",'DATA ENTRY'!Q98,IF(AND($D$4='DATA ENTRY'!CK98),'DATA ENTRY'!Q98,""))))</f>
        <v/>
      </c>
      <c r="K99" s="3" t="str">
        <f>IF('DATA ENTRY'!CK98="","",IF('DATA ENTRY'!R98="","",IF($D$4="All Post",'DATA ENTRY'!R98,IF(AND($D$4='DATA ENTRY'!CK98),'DATA ENTRY'!R98,""))))</f>
        <v/>
      </c>
      <c r="L99" s="3" t="str">
        <f>IF('DATA ENTRY'!CK98="","",IF('DATA ENTRY'!S98="","",IF($D$4="All Post",'DATA ENTRY'!S98,IF(AND($D$4='DATA ENTRY'!CK98),'DATA ENTRY'!S98,""))))</f>
        <v/>
      </c>
      <c r="M99" s="3" t="str">
        <f>IF('DATA ENTRY'!CK98="","",IF('DATA ENTRY'!E98="","",IF($D$4="All Post",'DATA ENTRY'!E98,IF(AND($D$4='DATA ENTRY'!CK98),'DATA ENTRY'!E98,""))))</f>
        <v/>
      </c>
      <c r="N99" s="3" t="str">
        <f>IF('DATA ENTRY'!CK98="","",IF('DATA ENTRY'!W98="","",IF($D$4="All Post",'DATA ENTRY'!W98,IF(AND($D$4='DATA ENTRY'!CK98),'DATA ENTRY'!W98,""))))</f>
        <v/>
      </c>
      <c r="O99" s="3" t="str">
        <f>IF('DATA ENTRY'!CK98="","",IF('DATA ENTRY'!X98="","",IF($D$4="All Post",'DATA ENTRY'!X98,IF(AND($D$4='DATA ENTRY'!CK98),'DATA ENTRY'!X98,""))))</f>
        <v/>
      </c>
      <c r="P99" s="3" t="str">
        <f>IF('DATA ENTRY'!CK98="","",IF('DATA ENTRY'!G98="","",IF($D$4="All Post",'DATA ENTRY'!G98,IF(AND($D$4='DATA ENTRY'!CK98),'DATA ENTRY'!G98,""))))</f>
        <v/>
      </c>
      <c r="S99">
        <f t="shared" si="19"/>
        <v>0</v>
      </c>
      <c r="T99" t="str">
        <f t="shared" si="20"/>
        <v/>
      </c>
      <c r="BZ99" t="str">
        <f t="shared" si="21"/>
        <v/>
      </c>
      <c r="CA99" t="str">
        <f t="shared" si="22"/>
        <v/>
      </c>
      <c r="CB99" s="224">
        <v>93</v>
      </c>
      <c r="CC99" s="3" t="str">
        <f>IF('DATA ENTRY'!CK98="","",IF('DATA ENTRY'!B98="","",IF(AND($CD$4='DATA ENTRY'!CK98,$CG$4='DATA ENTRY'!D98),'DATA ENTRY'!B98,"")))</f>
        <v/>
      </c>
      <c r="CD99" s="3" t="str">
        <f>IF('DATA ENTRY'!CK98="","",IF('DATA ENTRY'!C98="","",IF(AND($CD$4='DATA ENTRY'!CK98,$CG$4='DATA ENTRY'!D98),'DATA ENTRY'!C98,"")))</f>
        <v/>
      </c>
      <c r="CE99" s="4" t="str">
        <f>IF('DATA ENTRY'!CK98="","",IF('DATA ENTRY'!I98="","",IF(AND($CD$4='DATA ENTRY'!CK98,$CG$4='DATA ENTRY'!D98),'DATA ENTRY'!I98,"")))</f>
        <v/>
      </c>
      <c r="CF99" s="4" t="str">
        <f>IF('DATA ENTRY'!CK98="","",IF('DATA ENTRY'!CK98="","",IF(AND($CD$4='DATA ENTRY'!CK98,$CG$4='DATA ENTRY'!D98),'DATA ENTRY'!CK98,"")))</f>
        <v/>
      </c>
      <c r="CG99" s="3" t="str">
        <f>IF('DATA ENTRY'!CK98="","",IF('DATA ENTRY'!N98="","",IF(AND($CD$4='DATA ENTRY'!CK98,$CG$4='DATA ENTRY'!D98),'DATA ENTRY'!N98,"")))</f>
        <v/>
      </c>
      <c r="CH99" s="107" t="str">
        <f>IF('DATA ENTRY'!CK98="","",IF('DATA ENTRY'!O98="","",IF(AND($CD$4='DATA ENTRY'!CK98,$CG$4='DATA ENTRY'!D98),'DATA ENTRY'!O98,"")))</f>
        <v/>
      </c>
      <c r="CI99" s="3" t="str">
        <f>IF('DATA ENTRY'!CK98="","",IF('DATA ENTRY'!P98="","",IF(AND($CD$4='DATA ENTRY'!CK98,$CG$4='DATA ENTRY'!D98),'DATA ENTRY'!P98,"")))</f>
        <v/>
      </c>
      <c r="CJ99" s="107" t="str">
        <f>IF('DATA ENTRY'!CK98="","",IF('DATA ENTRY'!Q98="","",IF(AND($CD$4='DATA ENTRY'!CK98,$CG$4='DATA ENTRY'!D98),'DATA ENTRY'!Q98,"")))</f>
        <v/>
      </c>
      <c r="CK99" s="3" t="str">
        <f>IF('DATA ENTRY'!CK98="","",IF('DATA ENTRY'!R98="","",IF(AND($CD$4='DATA ENTRY'!CK98,$CG$4='DATA ENTRY'!D98),'DATA ENTRY'!R98,"")))</f>
        <v/>
      </c>
      <c r="CL99" s="3" t="str">
        <f>IF('DATA ENTRY'!CK98="","",IF('DATA ENTRY'!S98="","",IF(AND($CD$4='DATA ENTRY'!CK98,$CG$4='DATA ENTRY'!D98),'DATA ENTRY'!S98,"")))</f>
        <v/>
      </c>
      <c r="CM99" s="3" t="str">
        <f>IF('DATA ENTRY'!CK98="","",IF('DATA ENTRY'!E98="","",IF(AND($CD$4='DATA ENTRY'!CK98,$CG$4='DATA ENTRY'!D98),'DATA ENTRY'!E98,"")))</f>
        <v/>
      </c>
      <c r="CN99" s="3" t="str">
        <f>IF('DATA ENTRY'!CK98="","",IF('DATA ENTRY'!W98="","",IF(AND($CD$4='DATA ENTRY'!CK98,$CG$4='DATA ENTRY'!D98),'DATA ENTRY'!W98,"")))</f>
        <v/>
      </c>
      <c r="CO99" s="3" t="str">
        <f>IF('DATA ENTRY'!CK98="","",IF('DATA ENTRY'!X98="","",IF(AND($CD$4='DATA ENTRY'!CK98,$CG$4='DATA ENTRY'!D98),'DATA ENTRY'!X98,"")))</f>
        <v/>
      </c>
      <c r="CP99" s="108" t="str">
        <f t="shared" si="23"/>
        <v/>
      </c>
      <c r="CQ99" s="108" t="str">
        <f>IF('DATA ENTRY'!CK98="","",IF('DATA ENTRY'!G98="","",IF(AND($CD$4='DATA ENTRY'!CK98,$CG$4='DATA ENTRY'!D98),'DATA ENTRY'!G98,"")))</f>
        <v/>
      </c>
      <c r="CR99" s="230" t="str">
        <f>IF('DATA ENTRY'!CK98="","",IF('DATA ENTRY'!D98="","",IF(AND($CD$4='DATA ENTRY'!CK98,$CG$4='DATA ENTRY'!D98),'DATA ENTRY'!D98,"")))</f>
        <v/>
      </c>
      <c r="CS99">
        <f t="shared" si="24"/>
        <v>0</v>
      </c>
      <c r="CT99">
        <f t="shared" si="25"/>
        <v>0</v>
      </c>
      <c r="CV99" s="139"/>
      <c r="CX99">
        <f t="shared" si="26"/>
        <v>0</v>
      </c>
      <c r="DB99" t="str">
        <f t="shared" si="33"/>
        <v/>
      </c>
      <c r="DC99" t="str">
        <f t="shared" si="34"/>
        <v/>
      </c>
      <c r="DD99" s="224">
        <v>93</v>
      </c>
      <c r="DE99" s="3" t="str">
        <f>IF('DATA ENTRY'!CK98="","",IF('DATA ENTRY'!B98="","",IF(AND($DF$4='DATA ENTRY'!D98),'DATA ENTRY'!B98,"")))</f>
        <v/>
      </c>
      <c r="DF99" s="3" t="str">
        <f>IF('DATA ENTRY'!CK98="","",IF('DATA ENTRY'!C98="","",IF(AND($DF$4='DATA ENTRY'!D98),'DATA ENTRY'!C98,"")))</f>
        <v/>
      </c>
      <c r="DG99" s="4" t="str">
        <f>IF('DATA ENTRY'!CK98="","",IF('DATA ENTRY'!I98="","",IF(AND($DF$4='DATA ENTRY'!D98),'DATA ENTRY'!I98,"")))</f>
        <v/>
      </c>
      <c r="DH99" s="4" t="str">
        <f>IF('DATA ENTRY'!CK98="","",IF('DATA ENTRY'!CK98="","",IF(AND($DF$4='DATA ENTRY'!D98),'DATA ENTRY'!CK98,"")))</f>
        <v/>
      </c>
      <c r="DI99" s="3" t="str">
        <f>IF('DATA ENTRY'!CK98="","",IF('DATA ENTRY'!N98="","",IF(AND($DF$4='DATA ENTRY'!D98),'DATA ENTRY'!N98,"")))</f>
        <v/>
      </c>
      <c r="DJ99" s="107" t="str">
        <f>IF('DATA ENTRY'!CK98="","",IF('DATA ENTRY'!O98="","",IF(AND($DF$4='DATA ENTRY'!D98),'DATA ENTRY'!O98,"")))</f>
        <v/>
      </c>
      <c r="DK99" s="3" t="str">
        <f>IF('DATA ENTRY'!CK98="","",IF('DATA ENTRY'!P98="","",IF(AND($DF$4='DATA ENTRY'!D98),'DATA ENTRY'!P98,"")))</f>
        <v/>
      </c>
      <c r="DL99" s="107" t="str">
        <f>IF('DATA ENTRY'!CK98="","",IF('DATA ENTRY'!Q98="","",IF(AND($DF$4='DATA ENTRY'!D98),'DATA ENTRY'!Q98,"")))</f>
        <v/>
      </c>
      <c r="DM99" s="3" t="str">
        <f>IF('DATA ENTRY'!CK98="","",IF('DATA ENTRY'!R98="","",IF(AND($DF$4='DATA ENTRY'!D98),'DATA ENTRY'!R98,"")))</f>
        <v/>
      </c>
      <c r="DN99" s="107" t="str">
        <f>IF('DATA ENTRY'!CK98="","",IF('DATA ENTRY'!S98="","",IF(AND($DF$4='DATA ENTRY'!D98),'DATA ENTRY'!S98,"")))</f>
        <v/>
      </c>
      <c r="DO99" s="3" t="str">
        <f>IF('DATA ENTRY'!CK98="","",IF('DATA ENTRY'!E98="","",IF(AND($DF$4='DATA ENTRY'!D98),'DATA ENTRY'!E98,"")))</f>
        <v/>
      </c>
      <c r="DP99" s="3" t="str">
        <f>IF('DATA ENTRY'!CK98="","",IF('DATA ENTRY'!D98="","",IF(AND($DF$4='DATA ENTRY'!D98),'DATA ENTRY'!D98,"")))</f>
        <v/>
      </c>
      <c r="DQ99" s="3" t="str">
        <f>IF('DATA ENTRY'!CK98="","",IF('DATA ENTRY'!W98="","",IF(AND($DF$4='DATA ENTRY'!D98),'DATA ENTRY'!W98,"")))</f>
        <v/>
      </c>
      <c r="DR99" s="3" t="str">
        <f>IF('DATA ENTRY'!CK98="","",IF('DATA ENTRY'!X98="","",IF(AND($DF$4='DATA ENTRY'!D98),'DATA ENTRY'!X98,"")))</f>
        <v/>
      </c>
      <c r="DS99" s="108" t="str">
        <f t="shared" si="27"/>
        <v/>
      </c>
      <c r="DT99" s="108" t="str">
        <f>IF('DATA ENTRY'!CK98="","",IF('DATA ENTRY'!D98="","",IF(AND($DF$4='DATA ENTRY'!D98),'DATA ENTRY'!G98,"")))</f>
        <v/>
      </c>
      <c r="DY99">
        <f t="shared" si="28"/>
        <v>0</v>
      </c>
      <c r="EB99" t="str">
        <f t="shared" si="29"/>
        <v/>
      </c>
      <c r="EC99" t="str">
        <f t="shared" si="30"/>
        <v/>
      </c>
      <c r="ED99" s="224">
        <v>93</v>
      </c>
      <c r="EE99" s="3" t="str">
        <f>IF('DATA ENTRY'!CK98="","",IF('DATA ENTRY'!B98="","",IF(AND($EF$4='DATA ENTRY'!G98,$EH$4='DATA ENTRY'!F98),'DATA ENTRY'!B98,"")))</f>
        <v/>
      </c>
      <c r="EF99" s="3" t="str">
        <f>IF('DATA ENTRY'!CK98="","",IF('DATA ENTRY'!C98="","",IF(AND($EF$4='DATA ENTRY'!G98,$EH$4='DATA ENTRY'!F98),'DATA ENTRY'!C98,"")))</f>
        <v/>
      </c>
      <c r="EG99" s="4" t="str">
        <f>IF('DATA ENTRY'!CK98="","",IF('DATA ENTRY'!I98="","",IF(AND($EF$4='DATA ENTRY'!G98,$EH$4='DATA ENTRY'!F98),'DATA ENTRY'!I98,"")))</f>
        <v/>
      </c>
      <c r="EH99" s="4" t="str">
        <f>IF('DATA ENTRY'!CK98="","",IF('DATA ENTRY'!CK98="","",IF(AND($EF$4='DATA ENTRY'!G98,$EH$4='DATA ENTRY'!F98),'DATA ENTRY'!CK98,"")))</f>
        <v/>
      </c>
      <c r="EI99" s="3" t="str">
        <f>IF('DATA ENTRY'!CK98="","",IF('DATA ENTRY'!N98="","",IF(AND($EF$4='DATA ENTRY'!G98,$EH$4='DATA ENTRY'!F98),'DATA ENTRY'!N98,"")))</f>
        <v/>
      </c>
      <c r="EJ99" s="107" t="str">
        <f>IF('DATA ENTRY'!CK98="","",IF('DATA ENTRY'!O98="","",IF(AND($EF$4='DATA ENTRY'!G98,$EH$4='DATA ENTRY'!F98),'DATA ENTRY'!O98,"")))</f>
        <v/>
      </c>
      <c r="EK99" s="3" t="str">
        <f>IF('DATA ENTRY'!CK98="","",IF('DATA ENTRY'!P98="","",IF(AND($EF$4='DATA ENTRY'!G98,$EH$4='DATA ENTRY'!F98),'DATA ENTRY'!P98,"")))</f>
        <v/>
      </c>
      <c r="EL99" s="107" t="str">
        <f>IF('DATA ENTRY'!CK98="","",IF('DATA ENTRY'!Q98="","",IF(AND($EF$4='DATA ENTRY'!G98,$EH$4='DATA ENTRY'!F98),'DATA ENTRY'!Q98,"")))</f>
        <v/>
      </c>
      <c r="EM99" s="3" t="str">
        <f>IF('DATA ENTRY'!CK98="","",IF('DATA ENTRY'!R98="","",IF(AND($EF$4='DATA ENTRY'!G98,$EH$4='DATA ENTRY'!F98),'DATA ENTRY'!R98,"")))</f>
        <v/>
      </c>
      <c r="EN99" s="107" t="str">
        <f>IF('DATA ENTRY'!CK98="","",IF('DATA ENTRY'!S98="","",IF(AND($EF$4='DATA ENTRY'!G98,$EH$4='DATA ENTRY'!F98),'DATA ENTRY'!S98,"")))</f>
        <v/>
      </c>
      <c r="EO99" s="3" t="str">
        <f>IF('DATA ENTRY'!CK98="","",IF('DATA ENTRY'!E98="","",IF(AND($EF$4='DATA ENTRY'!G98,$EH$4='DATA ENTRY'!F98),'DATA ENTRY'!E98,"")))</f>
        <v/>
      </c>
      <c r="EP99" s="3" t="str">
        <f>IF('DATA ENTRY'!CK98="","",IF('DATA ENTRY'!D98="","",IF(AND($EF$4='DATA ENTRY'!G98,$EH$4='DATA ENTRY'!F98),'DATA ENTRY'!D98,"")))</f>
        <v/>
      </c>
      <c r="EQ99" s="3" t="str">
        <f>IF('DATA ENTRY'!CK98="","",IF('DATA ENTRY'!W98="","",IF(AND($EF$4='DATA ENTRY'!G98,$EH$4='DATA ENTRY'!F98),'DATA ENTRY'!W98,"")))</f>
        <v/>
      </c>
      <c r="ER99" s="3" t="str">
        <f>IF('DATA ENTRY'!CK98="","",IF('DATA ENTRY'!X98="","",IF(AND($EF$4='DATA ENTRY'!G98,$EH$4='DATA ENTRY'!F98),'DATA ENTRY'!X98,"")))</f>
        <v/>
      </c>
      <c r="ES99" s="108" t="str">
        <f t="shared" si="31"/>
        <v/>
      </c>
      <c r="ET99" s="108" t="str">
        <f>IF('DATA ENTRY'!CK98="","",IF('DATA ENTRY'!D98="","",IF(AND($EF$4='DATA ENTRY'!G98,$EH$4='DATA ENTRY'!F98),'DATA ENTRY'!G98,"")))</f>
        <v/>
      </c>
      <c r="EY99">
        <f t="shared" si="32"/>
        <v>0</v>
      </c>
    </row>
    <row r="100" spans="1:155">
      <c r="A100" t="str">
        <f>IF(S100=0,"",1+(MAX($A$7:A99)))</f>
        <v/>
      </c>
      <c r="B100" s="224">
        <v>94</v>
      </c>
      <c r="C100" s="3" t="str">
        <f>IF('DATA ENTRY'!CK99="","",IF('DATA ENTRY'!B99="","",IF($D$4="All Post",'DATA ENTRY'!B99,IF(AND($D$4='DATA ENTRY'!CK99),'DATA ENTRY'!B99,""))))</f>
        <v/>
      </c>
      <c r="D100" s="3" t="str">
        <f>IF('DATA ENTRY'!CK99="","",IF('DATA ENTRY'!C99="","",IF($D$4="All Post",'DATA ENTRY'!C99,IF(AND($D$4='DATA ENTRY'!CK99),'DATA ENTRY'!C99,""))))</f>
        <v/>
      </c>
      <c r="E100" s="4" t="str">
        <f>IF('DATA ENTRY'!CK99="","",IF('DATA ENTRY'!I99="","",IF($D$4="All Post",'DATA ENTRY'!I99,IF(AND($D$4='DATA ENTRY'!CK99),'DATA ENTRY'!I99,""))))</f>
        <v/>
      </c>
      <c r="F100" s="4" t="str">
        <f>IF('DATA ENTRY'!CK99="","",IF('DATA ENTRY'!CK99="","",IF($D$4="All Post",'DATA ENTRY'!CK99,IF(AND($D$4='DATA ENTRY'!CK99),'DATA ENTRY'!CK99,""))))</f>
        <v/>
      </c>
      <c r="G100" s="3" t="str">
        <f>IF('DATA ENTRY'!CK99="","",IF('DATA ENTRY'!N99="","",IF($D$4="All Post",'DATA ENTRY'!N99,IF(AND($D$4='DATA ENTRY'!CK99),'DATA ENTRY'!N99,""))))</f>
        <v/>
      </c>
      <c r="H100" s="107" t="str">
        <f>IF('DATA ENTRY'!CK99="","",IF('DATA ENTRY'!O99="","",IF($D$4="All Post",'DATA ENTRY'!O99,IF(AND($D$4='DATA ENTRY'!CK99),'DATA ENTRY'!O99,""))))</f>
        <v/>
      </c>
      <c r="I100" s="3" t="str">
        <f>IF('DATA ENTRY'!CK99="","",IF('DATA ENTRY'!P99="","",IF($D$4="All Post",'DATA ENTRY'!P99,IF(AND($D$4='DATA ENTRY'!CK99),'DATA ENTRY'!P99,""))))</f>
        <v/>
      </c>
      <c r="J100" s="107" t="str">
        <f>IF('DATA ENTRY'!CK99="","",IF('DATA ENTRY'!Q99="","",IF($D$4="All Post",'DATA ENTRY'!Q99,IF(AND($D$4='DATA ENTRY'!CK99),'DATA ENTRY'!Q99,""))))</f>
        <v/>
      </c>
      <c r="K100" s="3" t="str">
        <f>IF('DATA ENTRY'!CK99="","",IF('DATA ENTRY'!R99="","",IF($D$4="All Post",'DATA ENTRY'!R99,IF(AND($D$4='DATA ENTRY'!CK99),'DATA ENTRY'!R99,""))))</f>
        <v/>
      </c>
      <c r="L100" s="3" t="str">
        <f>IF('DATA ENTRY'!CK99="","",IF('DATA ENTRY'!S99="","",IF($D$4="All Post",'DATA ENTRY'!S99,IF(AND($D$4='DATA ENTRY'!CK99),'DATA ENTRY'!S99,""))))</f>
        <v/>
      </c>
      <c r="M100" s="3" t="str">
        <f>IF('DATA ENTRY'!CK99="","",IF('DATA ENTRY'!E99="","",IF($D$4="All Post",'DATA ENTRY'!E99,IF(AND($D$4='DATA ENTRY'!CK99),'DATA ENTRY'!E99,""))))</f>
        <v/>
      </c>
      <c r="N100" s="3" t="str">
        <f>IF('DATA ENTRY'!CK99="","",IF('DATA ENTRY'!W99="","",IF($D$4="All Post",'DATA ENTRY'!W99,IF(AND($D$4='DATA ENTRY'!CK99),'DATA ENTRY'!W99,""))))</f>
        <v/>
      </c>
      <c r="O100" s="3" t="str">
        <f>IF('DATA ENTRY'!CK99="","",IF('DATA ENTRY'!X99="","",IF($D$4="All Post",'DATA ENTRY'!X99,IF(AND($D$4='DATA ENTRY'!CK99),'DATA ENTRY'!X99,""))))</f>
        <v/>
      </c>
      <c r="P100" s="3" t="str">
        <f>IF('DATA ENTRY'!CK99="","",IF('DATA ENTRY'!G99="","",IF($D$4="All Post",'DATA ENTRY'!G99,IF(AND($D$4='DATA ENTRY'!CK99),'DATA ENTRY'!G99,""))))</f>
        <v/>
      </c>
      <c r="S100">
        <f t="shared" si="19"/>
        <v>0</v>
      </c>
      <c r="T100" t="str">
        <f t="shared" si="20"/>
        <v/>
      </c>
      <c r="BZ100" t="str">
        <f t="shared" si="21"/>
        <v/>
      </c>
      <c r="CA100" t="str">
        <f t="shared" si="22"/>
        <v/>
      </c>
      <c r="CB100" s="224">
        <v>94</v>
      </c>
      <c r="CC100" s="3" t="str">
        <f>IF('DATA ENTRY'!CK99="","",IF('DATA ENTRY'!B99="","",IF(AND($CD$4='DATA ENTRY'!CK99,$CG$4='DATA ENTRY'!D99),'DATA ENTRY'!B99,"")))</f>
        <v/>
      </c>
      <c r="CD100" s="3" t="str">
        <f>IF('DATA ENTRY'!CK99="","",IF('DATA ENTRY'!C99="","",IF(AND($CD$4='DATA ENTRY'!CK99,$CG$4='DATA ENTRY'!D99),'DATA ENTRY'!C99,"")))</f>
        <v/>
      </c>
      <c r="CE100" s="4" t="str">
        <f>IF('DATA ENTRY'!CK99="","",IF('DATA ENTRY'!I99="","",IF(AND($CD$4='DATA ENTRY'!CK99,$CG$4='DATA ENTRY'!D99),'DATA ENTRY'!I99,"")))</f>
        <v/>
      </c>
      <c r="CF100" s="4" t="str">
        <f>IF('DATA ENTRY'!CK99="","",IF('DATA ENTRY'!CK99="","",IF(AND($CD$4='DATA ENTRY'!CK99,$CG$4='DATA ENTRY'!D99),'DATA ENTRY'!CK99,"")))</f>
        <v/>
      </c>
      <c r="CG100" s="3" t="str">
        <f>IF('DATA ENTRY'!CK99="","",IF('DATA ENTRY'!N99="","",IF(AND($CD$4='DATA ENTRY'!CK99,$CG$4='DATA ENTRY'!D99),'DATA ENTRY'!N99,"")))</f>
        <v/>
      </c>
      <c r="CH100" s="107" t="str">
        <f>IF('DATA ENTRY'!CK99="","",IF('DATA ENTRY'!O99="","",IF(AND($CD$4='DATA ENTRY'!CK99,$CG$4='DATA ENTRY'!D99),'DATA ENTRY'!O99,"")))</f>
        <v/>
      </c>
      <c r="CI100" s="3" t="str">
        <f>IF('DATA ENTRY'!CK99="","",IF('DATA ENTRY'!P99="","",IF(AND($CD$4='DATA ENTRY'!CK99,$CG$4='DATA ENTRY'!D99),'DATA ENTRY'!P99,"")))</f>
        <v/>
      </c>
      <c r="CJ100" s="107" t="str">
        <f>IF('DATA ENTRY'!CK99="","",IF('DATA ENTRY'!Q99="","",IF(AND($CD$4='DATA ENTRY'!CK99,$CG$4='DATA ENTRY'!D99),'DATA ENTRY'!Q99,"")))</f>
        <v/>
      </c>
      <c r="CK100" s="3" t="str">
        <f>IF('DATA ENTRY'!CK99="","",IF('DATA ENTRY'!R99="","",IF(AND($CD$4='DATA ENTRY'!CK99,$CG$4='DATA ENTRY'!D99),'DATA ENTRY'!R99,"")))</f>
        <v/>
      </c>
      <c r="CL100" s="3" t="str">
        <f>IF('DATA ENTRY'!CK99="","",IF('DATA ENTRY'!S99="","",IF(AND($CD$4='DATA ENTRY'!CK99,$CG$4='DATA ENTRY'!D99),'DATA ENTRY'!S99,"")))</f>
        <v/>
      </c>
      <c r="CM100" s="3" t="str">
        <f>IF('DATA ENTRY'!CK99="","",IF('DATA ENTRY'!E99="","",IF(AND($CD$4='DATA ENTRY'!CK99,$CG$4='DATA ENTRY'!D99),'DATA ENTRY'!E99,"")))</f>
        <v/>
      </c>
      <c r="CN100" s="3" t="str">
        <f>IF('DATA ENTRY'!CK99="","",IF('DATA ENTRY'!W99="","",IF(AND($CD$4='DATA ENTRY'!CK99,$CG$4='DATA ENTRY'!D99),'DATA ENTRY'!W99,"")))</f>
        <v/>
      </c>
      <c r="CO100" s="3" t="str">
        <f>IF('DATA ENTRY'!CK99="","",IF('DATA ENTRY'!X99="","",IF(AND($CD$4='DATA ENTRY'!CK99,$CG$4='DATA ENTRY'!D99),'DATA ENTRY'!X99,"")))</f>
        <v/>
      </c>
      <c r="CP100" s="108" t="str">
        <f t="shared" si="23"/>
        <v/>
      </c>
      <c r="CQ100" s="108" t="str">
        <f>IF('DATA ENTRY'!CK99="","",IF('DATA ENTRY'!G99="","",IF(AND($CD$4='DATA ENTRY'!CK99,$CG$4='DATA ENTRY'!D99),'DATA ENTRY'!G99,"")))</f>
        <v/>
      </c>
      <c r="CR100" s="230" t="str">
        <f>IF('DATA ENTRY'!CK99="","",IF('DATA ENTRY'!D99="","",IF(AND($CD$4='DATA ENTRY'!CK99,$CG$4='DATA ENTRY'!D99),'DATA ENTRY'!D99,"")))</f>
        <v/>
      </c>
      <c r="CS100">
        <f t="shared" si="24"/>
        <v>0</v>
      </c>
      <c r="CT100">
        <f t="shared" si="25"/>
        <v>0</v>
      </c>
      <c r="CV100" s="139"/>
      <c r="CX100">
        <f t="shared" si="26"/>
        <v>0</v>
      </c>
      <c r="DB100" t="str">
        <f t="shared" si="33"/>
        <v/>
      </c>
      <c r="DC100" t="str">
        <f t="shared" si="34"/>
        <v/>
      </c>
      <c r="DD100" s="224">
        <v>94</v>
      </c>
      <c r="DE100" s="3" t="str">
        <f>IF('DATA ENTRY'!CK99="","",IF('DATA ENTRY'!B99="","",IF(AND($DF$4='DATA ENTRY'!D99),'DATA ENTRY'!B99,"")))</f>
        <v/>
      </c>
      <c r="DF100" s="3" t="str">
        <f>IF('DATA ENTRY'!CK99="","",IF('DATA ENTRY'!C99="","",IF(AND($DF$4='DATA ENTRY'!D99),'DATA ENTRY'!C99,"")))</f>
        <v/>
      </c>
      <c r="DG100" s="4" t="str">
        <f>IF('DATA ENTRY'!CK99="","",IF('DATA ENTRY'!I99="","",IF(AND($DF$4='DATA ENTRY'!D99),'DATA ENTRY'!I99,"")))</f>
        <v/>
      </c>
      <c r="DH100" s="4" t="str">
        <f>IF('DATA ENTRY'!CK99="","",IF('DATA ENTRY'!CK99="","",IF(AND($DF$4='DATA ENTRY'!D99),'DATA ENTRY'!CK99,"")))</f>
        <v/>
      </c>
      <c r="DI100" s="3" t="str">
        <f>IF('DATA ENTRY'!CK99="","",IF('DATA ENTRY'!N99="","",IF(AND($DF$4='DATA ENTRY'!D99),'DATA ENTRY'!N99,"")))</f>
        <v/>
      </c>
      <c r="DJ100" s="107" t="str">
        <f>IF('DATA ENTRY'!CK99="","",IF('DATA ENTRY'!O99="","",IF(AND($DF$4='DATA ENTRY'!D99),'DATA ENTRY'!O99,"")))</f>
        <v/>
      </c>
      <c r="DK100" s="3" t="str">
        <f>IF('DATA ENTRY'!CK99="","",IF('DATA ENTRY'!P99="","",IF(AND($DF$4='DATA ENTRY'!D99),'DATA ENTRY'!P99,"")))</f>
        <v/>
      </c>
      <c r="DL100" s="107" t="str">
        <f>IF('DATA ENTRY'!CK99="","",IF('DATA ENTRY'!Q99="","",IF(AND($DF$4='DATA ENTRY'!D99),'DATA ENTRY'!Q99,"")))</f>
        <v/>
      </c>
      <c r="DM100" s="3" t="str">
        <f>IF('DATA ENTRY'!CK99="","",IF('DATA ENTRY'!R99="","",IF(AND($DF$4='DATA ENTRY'!D99),'DATA ENTRY'!R99,"")))</f>
        <v/>
      </c>
      <c r="DN100" s="107" t="str">
        <f>IF('DATA ENTRY'!CK99="","",IF('DATA ENTRY'!S99="","",IF(AND($DF$4='DATA ENTRY'!D99),'DATA ENTRY'!S99,"")))</f>
        <v/>
      </c>
      <c r="DO100" s="3" t="str">
        <f>IF('DATA ENTRY'!CK99="","",IF('DATA ENTRY'!E99="","",IF(AND($DF$4='DATA ENTRY'!D99),'DATA ENTRY'!E99,"")))</f>
        <v/>
      </c>
      <c r="DP100" s="3" t="str">
        <f>IF('DATA ENTRY'!CK99="","",IF('DATA ENTRY'!D99="","",IF(AND($DF$4='DATA ENTRY'!D99),'DATA ENTRY'!D99,"")))</f>
        <v/>
      </c>
      <c r="DQ100" s="3" t="str">
        <f>IF('DATA ENTRY'!CK99="","",IF('DATA ENTRY'!W99="","",IF(AND($DF$4='DATA ENTRY'!D99),'DATA ENTRY'!W99,"")))</f>
        <v/>
      </c>
      <c r="DR100" s="3" t="str">
        <f>IF('DATA ENTRY'!CK99="","",IF('DATA ENTRY'!X99="","",IF(AND($DF$4='DATA ENTRY'!D99),'DATA ENTRY'!X99,"")))</f>
        <v/>
      </c>
      <c r="DS100" s="108" t="str">
        <f t="shared" si="27"/>
        <v/>
      </c>
      <c r="DT100" s="108" t="str">
        <f>IF('DATA ENTRY'!CK99="","",IF('DATA ENTRY'!D99="","",IF(AND($DF$4='DATA ENTRY'!D99),'DATA ENTRY'!G99,"")))</f>
        <v/>
      </c>
      <c r="DY100">
        <f t="shared" si="28"/>
        <v>0</v>
      </c>
      <c r="EB100" t="str">
        <f t="shared" si="29"/>
        <v/>
      </c>
      <c r="EC100" t="str">
        <f t="shared" si="30"/>
        <v/>
      </c>
      <c r="ED100" s="224">
        <v>94</v>
      </c>
      <c r="EE100" s="3" t="str">
        <f>IF('DATA ENTRY'!CK99="","",IF('DATA ENTRY'!B99="","",IF(AND($EF$4='DATA ENTRY'!G99,$EH$4='DATA ENTRY'!F99),'DATA ENTRY'!B99,"")))</f>
        <v/>
      </c>
      <c r="EF100" s="3" t="str">
        <f>IF('DATA ENTRY'!CK99="","",IF('DATA ENTRY'!C99="","",IF(AND($EF$4='DATA ENTRY'!G99,$EH$4='DATA ENTRY'!F99),'DATA ENTRY'!C99,"")))</f>
        <v/>
      </c>
      <c r="EG100" s="4" t="str">
        <f>IF('DATA ENTRY'!CK99="","",IF('DATA ENTRY'!I99="","",IF(AND($EF$4='DATA ENTRY'!G99,$EH$4='DATA ENTRY'!F99),'DATA ENTRY'!I99,"")))</f>
        <v/>
      </c>
      <c r="EH100" s="4" t="str">
        <f>IF('DATA ENTRY'!CK99="","",IF('DATA ENTRY'!CK99="","",IF(AND($EF$4='DATA ENTRY'!G99,$EH$4='DATA ENTRY'!F99),'DATA ENTRY'!CK99,"")))</f>
        <v/>
      </c>
      <c r="EI100" s="3" t="str">
        <f>IF('DATA ENTRY'!CK99="","",IF('DATA ENTRY'!N99="","",IF(AND($EF$4='DATA ENTRY'!G99,$EH$4='DATA ENTRY'!F99),'DATA ENTRY'!N99,"")))</f>
        <v/>
      </c>
      <c r="EJ100" s="107" t="str">
        <f>IF('DATA ENTRY'!CK99="","",IF('DATA ENTRY'!O99="","",IF(AND($EF$4='DATA ENTRY'!G99,$EH$4='DATA ENTRY'!F99),'DATA ENTRY'!O99,"")))</f>
        <v/>
      </c>
      <c r="EK100" s="3" t="str">
        <f>IF('DATA ENTRY'!CK99="","",IF('DATA ENTRY'!P99="","",IF(AND($EF$4='DATA ENTRY'!G99,$EH$4='DATA ENTRY'!F99),'DATA ENTRY'!P99,"")))</f>
        <v/>
      </c>
      <c r="EL100" s="107" t="str">
        <f>IF('DATA ENTRY'!CK99="","",IF('DATA ENTRY'!Q99="","",IF(AND($EF$4='DATA ENTRY'!G99,$EH$4='DATA ENTRY'!F99),'DATA ENTRY'!Q99,"")))</f>
        <v/>
      </c>
      <c r="EM100" s="3" t="str">
        <f>IF('DATA ENTRY'!CK99="","",IF('DATA ENTRY'!R99="","",IF(AND($EF$4='DATA ENTRY'!G99,$EH$4='DATA ENTRY'!F99),'DATA ENTRY'!R99,"")))</f>
        <v/>
      </c>
      <c r="EN100" s="107" t="str">
        <f>IF('DATA ENTRY'!CK99="","",IF('DATA ENTRY'!S99="","",IF(AND($EF$4='DATA ENTRY'!G99,$EH$4='DATA ENTRY'!F99),'DATA ENTRY'!S99,"")))</f>
        <v/>
      </c>
      <c r="EO100" s="3" t="str">
        <f>IF('DATA ENTRY'!CK99="","",IF('DATA ENTRY'!E99="","",IF(AND($EF$4='DATA ENTRY'!G99,$EH$4='DATA ENTRY'!F99),'DATA ENTRY'!E99,"")))</f>
        <v/>
      </c>
      <c r="EP100" s="3" t="str">
        <f>IF('DATA ENTRY'!CK99="","",IF('DATA ENTRY'!D99="","",IF(AND($EF$4='DATA ENTRY'!G99,$EH$4='DATA ENTRY'!F99),'DATA ENTRY'!D99,"")))</f>
        <v/>
      </c>
      <c r="EQ100" s="3" t="str">
        <f>IF('DATA ENTRY'!CK99="","",IF('DATA ENTRY'!W99="","",IF(AND($EF$4='DATA ENTRY'!G99,$EH$4='DATA ENTRY'!F99),'DATA ENTRY'!W99,"")))</f>
        <v/>
      </c>
      <c r="ER100" s="3" t="str">
        <f>IF('DATA ENTRY'!CK99="","",IF('DATA ENTRY'!X99="","",IF(AND($EF$4='DATA ENTRY'!G99,$EH$4='DATA ENTRY'!F99),'DATA ENTRY'!X99,"")))</f>
        <v/>
      </c>
      <c r="ES100" s="108" t="str">
        <f t="shared" si="31"/>
        <v/>
      </c>
      <c r="ET100" s="108" t="str">
        <f>IF('DATA ENTRY'!CK99="","",IF('DATA ENTRY'!D99="","",IF(AND($EF$4='DATA ENTRY'!G99,$EH$4='DATA ENTRY'!F99),'DATA ENTRY'!G99,"")))</f>
        <v/>
      </c>
      <c r="EY100">
        <f t="shared" si="32"/>
        <v>0</v>
      </c>
    </row>
    <row r="101" spans="1:155">
      <c r="A101" t="str">
        <f>IF(S101=0,"",1+(MAX($A$7:A100)))</f>
        <v/>
      </c>
      <c r="B101" s="224">
        <v>95</v>
      </c>
      <c r="C101" s="3" t="str">
        <f>IF('DATA ENTRY'!CK100="","",IF('DATA ENTRY'!B100="","",IF($D$4="All Post",'DATA ENTRY'!B100,IF(AND($D$4='DATA ENTRY'!CK100),'DATA ENTRY'!B100,""))))</f>
        <v/>
      </c>
      <c r="D101" s="3" t="str">
        <f>IF('DATA ENTRY'!CK100="","",IF('DATA ENTRY'!C100="","",IF($D$4="All Post",'DATA ENTRY'!C100,IF(AND($D$4='DATA ENTRY'!CK100),'DATA ENTRY'!C100,""))))</f>
        <v/>
      </c>
      <c r="E101" s="4" t="str">
        <f>IF('DATA ENTRY'!CK100="","",IF('DATA ENTRY'!I100="","",IF($D$4="All Post",'DATA ENTRY'!I100,IF(AND($D$4='DATA ENTRY'!CK100),'DATA ENTRY'!I100,""))))</f>
        <v/>
      </c>
      <c r="F101" s="4" t="str">
        <f>IF('DATA ENTRY'!CK100="","",IF('DATA ENTRY'!CK100="","",IF($D$4="All Post",'DATA ENTRY'!CK100,IF(AND($D$4='DATA ENTRY'!CK100),'DATA ENTRY'!CK100,""))))</f>
        <v/>
      </c>
      <c r="G101" s="3" t="str">
        <f>IF('DATA ENTRY'!CK100="","",IF('DATA ENTRY'!N100="","",IF($D$4="All Post",'DATA ENTRY'!N100,IF(AND($D$4='DATA ENTRY'!CK100),'DATA ENTRY'!N100,""))))</f>
        <v/>
      </c>
      <c r="H101" s="107" t="str">
        <f>IF('DATA ENTRY'!CK100="","",IF('DATA ENTRY'!O100="","",IF($D$4="All Post",'DATA ENTRY'!O100,IF(AND($D$4='DATA ENTRY'!CK100),'DATA ENTRY'!O100,""))))</f>
        <v/>
      </c>
      <c r="I101" s="3" t="str">
        <f>IF('DATA ENTRY'!CK100="","",IF('DATA ENTRY'!P100="","",IF($D$4="All Post",'DATA ENTRY'!P100,IF(AND($D$4='DATA ENTRY'!CK100),'DATA ENTRY'!P100,""))))</f>
        <v/>
      </c>
      <c r="J101" s="107" t="str">
        <f>IF('DATA ENTRY'!CK100="","",IF('DATA ENTRY'!Q100="","",IF($D$4="All Post",'DATA ENTRY'!Q100,IF(AND($D$4='DATA ENTRY'!CK100),'DATA ENTRY'!Q100,""))))</f>
        <v/>
      </c>
      <c r="K101" s="3" t="str">
        <f>IF('DATA ENTRY'!CK100="","",IF('DATA ENTRY'!R100="","",IF($D$4="All Post",'DATA ENTRY'!R100,IF(AND($D$4='DATA ENTRY'!CK100),'DATA ENTRY'!R100,""))))</f>
        <v/>
      </c>
      <c r="L101" s="3" t="str">
        <f>IF('DATA ENTRY'!CK100="","",IF('DATA ENTRY'!S100="","",IF($D$4="All Post",'DATA ENTRY'!S100,IF(AND($D$4='DATA ENTRY'!CK100),'DATA ENTRY'!S100,""))))</f>
        <v/>
      </c>
      <c r="M101" s="3" t="str">
        <f>IF('DATA ENTRY'!CK100="","",IF('DATA ENTRY'!E100="","",IF($D$4="All Post",'DATA ENTRY'!E100,IF(AND($D$4='DATA ENTRY'!CK100),'DATA ENTRY'!E100,""))))</f>
        <v/>
      </c>
      <c r="N101" s="3" t="str">
        <f>IF('DATA ENTRY'!CK100="","",IF('DATA ENTRY'!W100="","",IF($D$4="All Post",'DATA ENTRY'!W100,IF(AND($D$4='DATA ENTRY'!CK100),'DATA ENTRY'!W100,""))))</f>
        <v/>
      </c>
      <c r="O101" s="3" t="str">
        <f>IF('DATA ENTRY'!CK100="","",IF('DATA ENTRY'!X100="","",IF($D$4="All Post",'DATA ENTRY'!X100,IF(AND($D$4='DATA ENTRY'!CK100),'DATA ENTRY'!X100,""))))</f>
        <v/>
      </c>
      <c r="P101" s="3" t="str">
        <f>IF('DATA ENTRY'!CK100="","",IF('DATA ENTRY'!G100="","",IF($D$4="All Post",'DATA ENTRY'!G100,IF(AND($D$4='DATA ENTRY'!CK100),'DATA ENTRY'!G100,""))))</f>
        <v/>
      </c>
      <c r="S101">
        <f t="shared" si="19"/>
        <v>0</v>
      </c>
      <c r="T101" t="str">
        <f t="shared" si="20"/>
        <v/>
      </c>
      <c r="BZ101" t="str">
        <f t="shared" si="21"/>
        <v/>
      </c>
      <c r="CA101" t="str">
        <f t="shared" si="22"/>
        <v/>
      </c>
      <c r="CB101" s="224">
        <v>95</v>
      </c>
      <c r="CC101" s="3" t="str">
        <f>IF('DATA ENTRY'!CK100="","",IF('DATA ENTRY'!B100="","",IF(AND($CD$4='DATA ENTRY'!CK100,$CG$4='DATA ENTRY'!D100),'DATA ENTRY'!B100,"")))</f>
        <v/>
      </c>
      <c r="CD101" s="3" t="str">
        <f>IF('DATA ENTRY'!CK100="","",IF('DATA ENTRY'!C100="","",IF(AND($CD$4='DATA ENTRY'!CK100,$CG$4='DATA ENTRY'!D100),'DATA ENTRY'!C100,"")))</f>
        <v/>
      </c>
      <c r="CE101" s="4" t="str">
        <f>IF('DATA ENTRY'!CK100="","",IF('DATA ENTRY'!I100="","",IF(AND($CD$4='DATA ENTRY'!CK100,$CG$4='DATA ENTRY'!D100),'DATA ENTRY'!I100,"")))</f>
        <v/>
      </c>
      <c r="CF101" s="4" t="str">
        <f>IF('DATA ENTRY'!CK100="","",IF('DATA ENTRY'!CK100="","",IF(AND($CD$4='DATA ENTRY'!CK100,$CG$4='DATA ENTRY'!D100),'DATA ENTRY'!CK100,"")))</f>
        <v/>
      </c>
      <c r="CG101" s="3" t="str">
        <f>IF('DATA ENTRY'!CK100="","",IF('DATA ENTRY'!N100="","",IF(AND($CD$4='DATA ENTRY'!CK100,$CG$4='DATA ENTRY'!D100),'DATA ENTRY'!N100,"")))</f>
        <v/>
      </c>
      <c r="CH101" s="107" t="str">
        <f>IF('DATA ENTRY'!CK100="","",IF('DATA ENTRY'!O100="","",IF(AND($CD$4='DATA ENTRY'!CK100,$CG$4='DATA ENTRY'!D100),'DATA ENTRY'!O100,"")))</f>
        <v/>
      </c>
      <c r="CI101" s="3" t="str">
        <f>IF('DATA ENTRY'!CK100="","",IF('DATA ENTRY'!P100="","",IF(AND($CD$4='DATA ENTRY'!CK100,$CG$4='DATA ENTRY'!D100),'DATA ENTRY'!P100,"")))</f>
        <v/>
      </c>
      <c r="CJ101" s="107" t="str">
        <f>IF('DATA ENTRY'!CK100="","",IF('DATA ENTRY'!Q100="","",IF(AND($CD$4='DATA ENTRY'!CK100,$CG$4='DATA ENTRY'!D100),'DATA ENTRY'!Q100,"")))</f>
        <v/>
      </c>
      <c r="CK101" s="3" t="str">
        <f>IF('DATA ENTRY'!CK100="","",IF('DATA ENTRY'!R100="","",IF(AND($CD$4='DATA ENTRY'!CK100,$CG$4='DATA ENTRY'!D100),'DATA ENTRY'!R100,"")))</f>
        <v/>
      </c>
      <c r="CL101" s="3" t="str">
        <f>IF('DATA ENTRY'!CK100="","",IF('DATA ENTRY'!S100="","",IF(AND($CD$4='DATA ENTRY'!CK100,$CG$4='DATA ENTRY'!D100),'DATA ENTRY'!S100,"")))</f>
        <v/>
      </c>
      <c r="CM101" s="3" t="str">
        <f>IF('DATA ENTRY'!CK100="","",IF('DATA ENTRY'!E100="","",IF(AND($CD$4='DATA ENTRY'!CK100,$CG$4='DATA ENTRY'!D100),'DATA ENTRY'!E100,"")))</f>
        <v/>
      </c>
      <c r="CN101" s="3" t="str">
        <f>IF('DATA ENTRY'!CK100="","",IF('DATA ENTRY'!W100="","",IF(AND($CD$4='DATA ENTRY'!CK100,$CG$4='DATA ENTRY'!D100),'DATA ENTRY'!W100,"")))</f>
        <v/>
      </c>
      <c r="CO101" s="3" t="str">
        <f>IF('DATA ENTRY'!CK100="","",IF('DATA ENTRY'!X100="","",IF(AND($CD$4='DATA ENTRY'!CK100,$CG$4='DATA ENTRY'!D100),'DATA ENTRY'!X100,"")))</f>
        <v/>
      </c>
      <c r="CP101" s="108" t="str">
        <f t="shared" si="23"/>
        <v/>
      </c>
      <c r="CQ101" s="108" t="str">
        <f>IF('DATA ENTRY'!CK100="","",IF('DATA ENTRY'!G100="","",IF(AND($CD$4='DATA ENTRY'!CK100,$CG$4='DATA ENTRY'!D100),'DATA ENTRY'!G100,"")))</f>
        <v/>
      </c>
      <c r="CR101" s="230" t="str">
        <f>IF('DATA ENTRY'!CK100="","",IF('DATA ENTRY'!D100="","",IF(AND($CD$4='DATA ENTRY'!CK100,$CG$4='DATA ENTRY'!D100),'DATA ENTRY'!D100,"")))</f>
        <v/>
      </c>
      <c r="CS101">
        <f t="shared" si="24"/>
        <v>0</v>
      </c>
      <c r="CT101">
        <f t="shared" si="25"/>
        <v>0</v>
      </c>
      <c r="CV101" s="139"/>
      <c r="CX101">
        <f t="shared" si="26"/>
        <v>0</v>
      </c>
      <c r="DB101" t="str">
        <f t="shared" si="33"/>
        <v/>
      </c>
      <c r="DC101" t="str">
        <f t="shared" si="34"/>
        <v/>
      </c>
      <c r="DD101" s="224">
        <v>95</v>
      </c>
      <c r="DE101" s="3" t="str">
        <f>IF('DATA ENTRY'!CK100="","",IF('DATA ENTRY'!B100="","",IF(AND($DF$4='DATA ENTRY'!D100),'DATA ENTRY'!B100,"")))</f>
        <v/>
      </c>
      <c r="DF101" s="3" t="str">
        <f>IF('DATA ENTRY'!CK100="","",IF('DATA ENTRY'!C100="","",IF(AND($DF$4='DATA ENTRY'!D100),'DATA ENTRY'!C100,"")))</f>
        <v/>
      </c>
      <c r="DG101" s="4" t="str">
        <f>IF('DATA ENTRY'!CK100="","",IF('DATA ENTRY'!I100="","",IF(AND($DF$4='DATA ENTRY'!D100),'DATA ENTRY'!I100,"")))</f>
        <v/>
      </c>
      <c r="DH101" s="4" t="str">
        <f>IF('DATA ENTRY'!CK100="","",IF('DATA ENTRY'!CK100="","",IF(AND($DF$4='DATA ENTRY'!D100),'DATA ENTRY'!CK100,"")))</f>
        <v/>
      </c>
      <c r="DI101" s="3" t="str">
        <f>IF('DATA ENTRY'!CK100="","",IF('DATA ENTRY'!N100="","",IF(AND($DF$4='DATA ENTRY'!D100),'DATA ENTRY'!N100,"")))</f>
        <v/>
      </c>
      <c r="DJ101" s="107" t="str">
        <f>IF('DATA ENTRY'!CK100="","",IF('DATA ENTRY'!O100="","",IF(AND($DF$4='DATA ENTRY'!D100),'DATA ENTRY'!O100,"")))</f>
        <v/>
      </c>
      <c r="DK101" s="3" t="str">
        <f>IF('DATA ENTRY'!CK100="","",IF('DATA ENTRY'!P100="","",IF(AND($DF$4='DATA ENTRY'!D100),'DATA ENTRY'!P100,"")))</f>
        <v/>
      </c>
      <c r="DL101" s="107" t="str">
        <f>IF('DATA ENTRY'!CK100="","",IF('DATA ENTRY'!Q100="","",IF(AND($DF$4='DATA ENTRY'!D100),'DATA ENTRY'!Q100,"")))</f>
        <v/>
      </c>
      <c r="DM101" s="3" t="str">
        <f>IF('DATA ENTRY'!CK100="","",IF('DATA ENTRY'!R100="","",IF(AND($DF$4='DATA ENTRY'!D100),'DATA ENTRY'!R100,"")))</f>
        <v/>
      </c>
      <c r="DN101" s="107" t="str">
        <f>IF('DATA ENTRY'!CK100="","",IF('DATA ENTRY'!S100="","",IF(AND($DF$4='DATA ENTRY'!D100),'DATA ENTRY'!S100,"")))</f>
        <v/>
      </c>
      <c r="DO101" s="3" t="str">
        <f>IF('DATA ENTRY'!CK100="","",IF('DATA ENTRY'!E100="","",IF(AND($DF$4='DATA ENTRY'!D100),'DATA ENTRY'!E100,"")))</f>
        <v/>
      </c>
      <c r="DP101" s="3" t="str">
        <f>IF('DATA ENTRY'!CK100="","",IF('DATA ENTRY'!D100="","",IF(AND($DF$4='DATA ENTRY'!D100),'DATA ENTRY'!D100,"")))</f>
        <v/>
      </c>
      <c r="DQ101" s="3" t="str">
        <f>IF('DATA ENTRY'!CK100="","",IF('DATA ENTRY'!W100="","",IF(AND($DF$4='DATA ENTRY'!D100),'DATA ENTRY'!W100,"")))</f>
        <v/>
      </c>
      <c r="DR101" s="3" t="str">
        <f>IF('DATA ENTRY'!CK100="","",IF('DATA ENTRY'!X100="","",IF(AND($DF$4='DATA ENTRY'!D100),'DATA ENTRY'!X100,"")))</f>
        <v/>
      </c>
      <c r="DS101" s="108" t="str">
        <f t="shared" si="27"/>
        <v/>
      </c>
      <c r="DT101" s="108" t="str">
        <f>IF('DATA ENTRY'!CK100="","",IF('DATA ENTRY'!D100="","",IF(AND($DF$4='DATA ENTRY'!D100),'DATA ENTRY'!G100,"")))</f>
        <v/>
      </c>
      <c r="DY101">
        <f t="shared" si="28"/>
        <v>0</v>
      </c>
      <c r="EB101" t="str">
        <f t="shared" si="29"/>
        <v/>
      </c>
      <c r="EC101" t="str">
        <f t="shared" si="30"/>
        <v/>
      </c>
      <c r="ED101" s="224">
        <v>95</v>
      </c>
      <c r="EE101" s="3" t="str">
        <f>IF('DATA ENTRY'!CK100="","",IF('DATA ENTRY'!B100="","",IF(AND($EF$4='DATA ENTRY'!G100,$EH$4='DATA ENTRY'!F100),'DATA ENTRY'!B100,"")))</f>
        <v/>
      </c>
      <c r="EF101" s="3" t="str">
        <f>IF('DATA ENTRY'!CK100="","",IF('DATA ENTRY'!C100="","",IF(AND($EF$4='DATA ENTRY'!G100,$EH$4='DATA ENTRY'!F100),'DATA ENTRY'!C100,"")))</f>
        <v/>
      </c>
      <c r="EG101" s="4" t="str">
        <f>IF('DATA ENTRY'!CK100="","",IF('DATA ENTRY'!I100="","",IF(AND($EF$4='DATA ENTRY'!G100,$EH$4='DATA ENTRY'!F100),'DATA ENTRY'!I100,"")))</f>
        <v/>
      </c>
      <c r="EH101" s="4" t="str">
        <f>IF('DATA ENTRY'!CK100="","",IF('DATA ENTRY'!CK100="","",IF(AND($EF$4='DATA ENTRY'!G100,$EH$4='DATA ENTRY'!F100),'DATA ENTRY'!CK100,"")))</f>
        <v/>
      </c>
      <c r="EI101" s="3" t="str">
        <f>IF('DATA ENTRY'!CK100="","",IF('DATA ENTRY'!N100="","",IF(AND($EF$4='DATA ENTRY'!G100,$EH$4='DATA ENTRY'!F100),'DATA ENTRY'!N100,"")))</f>
        <v/>
      </c>
      <c r="EJ101" s="107" t="str">
        <f>IF('DATA ENTRY'!CK100="","",IF('DATA ENTRY'!O100="","",IF(AND($EF$4='DATA ENTRY'!G100,$EH$4='DATA ENTRY'!F100),'DATA ENTRY'!O100,"")))</f>
        <v/>
      </c>
      <c r="EK101" s="3" t="str">
        <f>IF('DATA ENTRY'!CK100="","",IF('DATA ENTRY'!P100="","",IF(AND($EF$4='DATA ENTRY'!G100,$EH$4='DATA ENTRY'!F100),'DATA ENTRY'!P100,"")))</f>
        <v/>
      </c>
      <c r="EL101" s="107" t="str">
        <f>IF('DATA ENTRY'!CK100="","",IF('DATA ENTRY'!Q100="","",IF(AND($EF$4='DATA ENTRY'!G100,$EH$4='DATA ENTRY'!F100),'DATA ENTRY'!Q100,"")))</f>
        <v/>
      </c>
      <c r="EM101" s="3" t="str">
        <f>IF('DATA ENTRY'!CK100="","",IF('DATA ENTRY'!R100="","",IF(AND($EF$4='DATA ENTRY'!G100,$EH$4='DATA ENTRY'!F100),'DATA ENTRY'!R100,"")))</f>
        <v/>
      </c>
      <c r="EN101" s="107" t="str">
        <f>IF('DATA ENTRY'!CK100="","",IF('DATA ENTRY'!S100="","",IF(AND($EF$4='DATA ENTRY'!G100,$EH$4='DATA ENTRY'!F100),'DATA ENTRY'!S100,"")))</f>
        <v/>
      </c>
      <c r="EO101" s="3" t="str">
        <f>IF('DATA ENTRY'!CK100="","",IF('DATA ENTRY'!E100="","",IF(AND($EF$4='DATA ENTRY'!G100,$EH$4='DATA ENTRY'!F100),'DATA ENTRY'!E100,"")))</f>
        <v/>
      </c>
      <c r="EP101" s="3" t="str">
        <f>IF('DATA ENTRY'!CK100="","",IF('DATA ENTRY'!D100="","",IF(AND($EF$4='DATA ENTRY'!G100,$EH$4='DATA ENTRY'!F100),'DATA ENTRY'!D100,"")))</f>
        <v/>
      </c>
      <c r="EQ101" s="3" t="str">
        <f>IF('DATA ENTRY'!CK100="","",IF('DATA ENTRY'!W100="","",IF(AND($EF$4='DATA ENTRY'!G100,$EH$4='DATA ENTRY'!F100),'DATA ENTRY'!W100,"")))</f>
        <v/>
      </c>
      <c r="ER101" s="3" t="str">
        <f>IF('DATA ENTRY'!CK100="","",IF('DATA ENTRY'!X100="","",IF(AND($EF$4='DATA ENTRY'!G100,$EH$4='DATA ENTRY'!F100),'DATA ENTRY'!X100,"")))</f>
        <v/>
      </c>
      <c r="ES101" s="108" t="str">
        <f t="shared" si="31"/>
        <v/>
      </c>
      <c r="ET101" s="108" t="str">
        <f>IF('DATA ENTRY'!CK100="","",IF('DATA ENTRY'!D100="","",IF(AND($EF$4='DATA ENTRY'!G100,$EH$4='DATA ENTRY'!F100),'DATA ENTRY'!G100,"")))</f>
        <v/>
      </c>
      <c r="EY101">
        <f t="shared" si="32"/>
        <v>0</v>
      </c>
    </row>
    <row r="102" spans="1:155">
      <c r="A102" t="str">
        <f>IF(S102=0,"",1+(MAX($A$7:A101)))</f>
        <v/>
      </c>
      <c r="B102" s="224">
        <v>96</v>
      </c>
      <c r="C102" s="3" t="str">
        <f>IF('DATA ENTRY'!CK101="","",IF('DATA ENTRY'!B101="","",IF($D$4="All Post",'DATA ENTRY'!B101,IF(AND($D$4='DATA ENTRY'!CK101),'DATA ENTRY'!B101,""))))</f>
        <v/>
      </c>
      <c r="D102" s="3" t="str">
        <f>IF('DATA ENTRY'!CK101="","",IF('DATA ENTRY'!C101="","",IF($D$4="All Post",'DATA ENTRY'!C101,IF(AND($D$4='DATA ENTRY'!CK101),'DATA ENTRY'!C101,""))))</f>
        <v/>
      </c>
      <c r="E102" s="4" t="str">
        <f>IF('DATA ENTRY'!CK101="","",IF('DATA ENTRY'!I101="","",IF($D$4="All Post",'DATA ENTRY'!I101,IF(AND($D$4='DATA ENTRY'!CK101),'DATA ENTRY'!I101,""))))</f>
        <v/>
      </c>
      <c r="F102" s="4" t="str">
        <f>IF('DATA ENTRY'!CK101="","",IF('DATA ENTRY'!CK101="","",IF($D$4="All Post",'DATA ENTRY'!CK101,IF(AND($D$4='DATA ENTRY'!CK101),'DATA ENTRY'!CK101,""))))</f>
        <v/>
      </c>
      <c r="G102" s="3" t="str">
        <f>IF('DATA ENTRY'!CK101="","",IF('DATA ENTRY'!N101="","",IF($D$4="All Post",'DATA ENTRY'!N101,IF(AND($D$4='DATA ENTRY'!CK101),'DATA ENTRY'!N101,""))))</f>
        <v/>
      </c>
      <c r="H102" s="107" t="str">
        <f>IF('DATA ENTRY'!CK101="","",IF('DATA ENTRY'!O101="","",IF($D$4="All Post",'DATA ENTRY'!O101,IF(AND($D$4='DATA ENTRY'!CK101),'DATA ENTRY'!O101,""))))</f>
        <v/>
      </c>
      <c r="I102" s="3" t="str">
        <f>IF('DATA ENTRY'!CK101="","",IF('DATA ENTRY'!P101="","",IF($D$4="All Post",'DATA ENTRY'!P101,IF(AND($D$4='DATA ENTRY'!CK101),'DATA ENTRY'!P101,""))))</f>
        <v/>
      </c>
      <c r="J102" s="107" t="str">
        <f>IF('DATA ENTRY'!CK101="","",IF('DATA ENTRY'!Q101="","",IF($D$4="All Post",'DATA ENTRY'!Q101,IF(AND($D$4='DATA ENTRY'!CK101),'DATA ENTRY'!Q101,""))))</f>
        <v/>
      </c>
      <c r="K102" s="3" t="str">
        <f>IF('DATA ENTRY'!CK101="","",IF('DATA ENTRY'!R101="","",IF($D$4="All Post",'DATA ENTRY'!R101,IF(AND($D$4='DATA ENTRY'!CK101),'DATA ENTRY'!R101,""))))</f>
        <v/>
      </c>
      <c r="L102" s="3" t="str">
        <f>IF('DATA ENTRY'!CK101="","",IF('DATA ENTRY'!S101="","",IF($D$4="All Post",'DATA ENTRY'!S101,IF(AND($D$4='DATA ENTRY'!CK101),'DATA ENTRY'!S101,""))))</f>
        <v/>
      </c>
      <c r="M102" s="3" t="str">
        <f>IF('DATA ENTRY'!CK101="","",IF('DATA ENTRY'!E101="","",IF($D$4="All Post",'DATA ENTRY'!E101,IF(AND($D$4='DATA ENTRY'!CK101),'DATA ENTRY'!E101,""))))</f>
        <v/>
      </c>
      <c r="N102" s="3" t="str">
        <f>IF('DATA ENTRY'!CK101="","",IF('DATA ENTRY'!W101="","",IF($D$4="All Post",'DATA ENTRY'!W101,IF(AND($D$4='DATA ENTRY'!CK101),'DATA ENTRY'!W101,""))))</f>
        <v/>
      </c>
      <c r="O102" s="3" t="str">
        <f>IF('DATA ENTRY'!CK101="","",IF('DATA ENTRY'!X101="","",IF($D$4="All Post",'DATA ENTRY'!X101,IF(AND($D$4='DATA ENTRY'!CK101),'DATA ENTRY'!X101,""))))</f>
        <v/>
      </c>
      <c r="P102" s="3" t="str">
        <f>IF('DATA ENTRY'!CK101="","",IF('DATA ENTRY'!G101="","",IF($D$4="All Post",'DATA ENTRY'!G101,IF(AND($D$4='DATA ENTRY'!CK101),'DATA ENTRY'!G101,""))))</f>
        <v/>
      </c>
      <c r="S102">
        <f t="shared" si="19"/>
        <v>0</v>
      </c>
      <c r="T102" t="str">
        <f t="shared" si="20"/>
        <v/>
      </c>
      <c r="BZ102" t="str">
        <f t="shared" si="21"/>
        <v/>
      </c>
      <c r="CA102" t="str">
        <f t="shared" si="22"/>
        <v/>
      </c>
      <c r="CB102" s="224">
        <v>96</v>
      </c>
      <c r="CC102" s="3" t="str">
        <f>IF('DATA ENTRY'!CK101="","",IF('DATA ENTRY'!B101="","",IF(AND($CD$4='DATA ENTRY'!CK101,$CG$4='DATA ENTRY'!D101),'DATA ENTRY'!B101,"")))</f>
        <v/>
      </c>
      <c r="CD102" s="3" t="str">
        <f>IF('DATA ENTRY'!CK101="","",IF('DATA ENTRY'!C101="","",IF(AND($CD$4='DATA ENTRY'!CK101,$CG$4='DATA ENTRY'!D101),'DATA ENTRY'!C101,"")))</f>
        <v/>
      </c>
      <c r="CE102" s="4" t="str">
        <f>IF('DATA ENTRY'!CK101="","",IF('DATA ENTRY'!I101="","",IF(AND($CD$4='DATA ENTRY'!CK101,$CG$4='DATA ENTRY'!D101),'DATA ENTRY'!I101,"")))</f>
        <v/>
      </c>
      <c r="CF102" s="4" t="str">
        <f>IF('DATA ENTRY'!CK101="","",IF('DATA ENTRY'!CK101="","",IF(AND($CD$4='DATA ENTRY'!CK101,$CG$4='DATA ENTRY'!D101),'DATA ENTRY'!CK101,"")))</f>
        <v/>
      </c>
      <c r="CG102" s="3" t="str">
        <f>IF('DATA ENTRY'!CK101="","",IF('DATA ENTRY'!N101="","",IF(AND($CD$4='DATA ENTRY'!CK101,$CG$4='DATA ENTRY'!D101),'DATA ENTRY'!N101,"")))</f>
        <v/>
      </c>
      <c r="CH102" s="107" t="str">
        <f>IF('DATA ENTRY'!CK101="","",IF('DATA ENTRY'!O101="","",IF(AND($CD$4='DATA ENTRY'!CK101,$CG$4='DATA ENTRY'!D101),'DATA ENTRY'!O101,"")))</f>
        <v/>
      </c>
      <c r="CI102" s="3" t="str">
        <f>IF('DATA ENTRY'!CK101="","",IF('DATA ENTRY'!P101="","",IF(AND($CD$4='DATA ENTRY'!CK101,$CG$4='DATA ENTRY'!D101),'DATA ENTRY'!P101,"")))</f>
        <v/>
      </c>
      <c r="CJ102" s="107" t="str">
        <f>IF('DATA ENTRY'!CK101="","",IF('DATA ENTRY'!Q101="","",IF(AND($CD$4='DATA ENTRY'!CK101,$CG$4='DATA ENTRY'!D101),'DATA ENTRY'!Q101,"")))</f>
        <v/>
      </c>
      <c r="CK102" s="3" t="str">
        <f>IF('DATA ENTRY'!CK101="","",IF('DATA ENTRY'!R101="","",IF(AND($CD$4='DATA ENTRY'!CK101,$CG$4='DATA ENTRY'!D101),'DATA ENTRY'!R101,"")))</f>
        <v/>
      </c>
      <c r="CL102" s="3" t="str">
        <f>IF('DATA ENTRY'!CK101="","",IF('DATA ENTRY'!S101="","",IF(AND($CD$4='DATA ENTRY'!CK101,$CG$4='DATA ENTRY'!D101),'DATA ENTRY'!S101,"")))</f>
        <v/>
      </c>
      <c r="CM102" s="3" t="str">
        <f>IF('DATA ENTRY'!CK101="","",IF('DATA ENTRY'!E101="","",IF(AND($CD$4='DATA ENTRY'!CK101,$CG$4='DATA ENTRY'!D101),'DATA ENTRY'!E101,"")))</f>
        <v/>
      </c>
      <c r="CN102" s="3" t="str">
        <f>IF('DATA ENTRY'!CK101="","",IF('DATA ENTRY'!W101="","",IF(AND($CD$4='DATA ENTRY'!CK101,$CG$4='DATA ENTRY'!D101),'DATA ENTRY'!W101,"")))</f>
        <v/>
      </c>
      <c r="CO102" s="3" t="str">
        <f>IF('DATA ENTRY'!CK101="","",IF('DATA ENTRY'!X101="","",IF(AND($CD$4='DATA ENTRY'!CK101,$CG$4='DATA ENTRY'!D101),'DATA ENTRY'!X101,"")))</f>
        <v/>
      </c>
      <c r="CP102" s="108" t="str">
        <f t="shared" si="23"/>
        <v/>
      </c>
      <c r="CQ102" s="108" t="str">
        <f>IF('DATA ENTRY'!CK101="","",IF('DATA ENTRY'!G101="","",IF(AND($CD$4='DATA ENTRY'!CK101,$CG$4='DATA ENTRY'!D101),'DATA ENTRY'!G101,"")))</f>
        <v/>
      </c>
      <c r="CR102" s="230" t="str">
        <f>IF('DATA ENTRY'!CK101="","",IF('DATA ENTRY'!D101="","",IF(AND($CD$4='DATA ENTRY'!CK101,$CG$4='DATA ENTRY'!D101),'DATA ENTRY'!D101,"")))</f>
        <v/>
      </c>
      <c r="CS102">
        <f t="shared" si="24"/>
        <v>0</v>
      </c>
      <c r="CT102">
        <f t="shared" si="25"/>
        <v>0</v>
      </c>
      <c r="CV102" s="139"/>
      <c r="CX102">
        <f t="shared" si="26"/>
        <v>0</v>
      </c>
      <c r="DB102" t="str">
        <f t="shared" si="33"/>
        <v/>
      </c>
      <c r="DC102" t="str">
        <f t="shared" si="34"/>
        <v/>
      </c>
      <c r="DD102" s="224">
        <v>96</v>
      </c>
      <c r="DE102" s="3" t="str">
        <f>IF('DATA ENTRY'!CK101="","",IF('DATA ENTRY'!B101="","",IF(AND($DF$4='DATA ENTRY'!D101),'DATA ENTRY'!B101,"")))</f>
        <v/>
      </c>
      <c r="DF102" s="3" t="str">
        <f>IF('DATA ENTRY'!CK101="","",IF('DATA ENTRY'!C101="","",IF(AND($DF$4='DATA ENTRY'!D101),'DATA ENTRY'!C101,"")))</f>
        <v/>
      </c>
      <c r="DG102" s="4" t="str">
        <f>IF('DATA ENTRY'!CK101="","",IF('DATA ENTRY'!I101="","",IF(AND($DF$4='DATA ENTRY'!D101),'DATA ENTRY'!I101,"")))</f>
        <v/>
      </c>
      <c r="DH102" s="4" t="str">
        <f>IF('DATA ENTRY'!CK101="","",IF('DATA ENTRY'!CK101="","",IF(AND($DF$4='DATA ENTRY'!D101),'DATA ENTRY'!CK101,"")))</f>
        <v/>
      </c>
      <c r="DI102" s="3" t="str">
        <f>IF('DATA ENTRY'!CK101="","",IF('DATA ENTRY'!N101="","",IF(AND($DF$4='DATA ENTRY'!D101),'DATA ENTRY'!N101,"")))</f>
        <v/>
      </c>
      <c r="DJ102" s="107" t="str">
        <f>IF('DATA ENTRY'!CK101="","",IF('DATA ENTRY'!O101="","",IF(AND($DF$4='DATA ENTRY'!D101),'DATA ENTRY'!O101,"")))</f>
        <v/>
      </c>
      <c r="DK102" s="3" t="str">
        <f>IF('DATA ENTRY'!CK101="","",IF('DATA ENTRY'!P101="","",IF(AND($DF$4='DATA ENTRY'!D101),'DATA ENTRY'!P101,"")))</f>
        <v/>
      </c>
      <c r="DL102" s="107" t="str">
        <f>IF('DATA ENTRY'!CK101="","",IF('DATA ENTRY'!Q101="","",IF(AND($DF$4='DATA ENTRY'!D101),'DATA ENTRY'!Q101,"")))</f>
        <v/>
      </c>
      <c r="DM102" s="3" t="str">
        <f>IF('DATA ENTRY'!CK101="","",IF('DATA ENTRY'!R101="","",IF(AND($DF$4='DATA ENTRY'!D101),'DATA ENTRY'!R101,"")))</f>
        <v/>
      </c>
      <c r="DN102" s="107" t="str">
        <f>IF('DATA ENTRY'!CK101="","",IF('DATA ENTRY'!S101="","",IF(AND($DF$4='DATA ENTRY'!D101),'DATA ENTRY'!S101,"")))</f>
        <v/>
      </c>
      <c r="DO102" s="3" t="str">
        <f>IF('DATA ENTRY'!CK101="","",IF('DATA ENTRY'!E101="","",IF(AND($DF$4='DATA ENTRY'!D101),'DATA ENTRY'!E101,"")))</f>
        <v/>
      </c>
      <c r="DP102" s="3" t="str">
        <f>IF('DATA ENTRY'!CK101="","",IF('DATA ENTRY'!D101="","",IF(AND($DF$4='DATA ENTRY'!D101),'DATA ENTRY'!D101,"")))</f>
        <v/>
      </c>
      <c r="DQ102" s="3" t="str">
        <f>IF('DATA ENTRY'!CK101="","",IF('DATA ENTRY'!W101="","",IF(AND($DF$4='DATA ENTRY'!D101),'DATA ENTRY'!W101,"")))</f>
        <v/>
      </c>
      <c r="DR102" s="3" t="str">
        <f>IF('DATA ENTRY'!CK101="","",IF('DATA ENTRY'!X101="","",IF(AND($DF$4='DATA ENTRY'!D101),'DATA ENTRY'!X101,"")))</f>
        <v/>
      </c>
      <c r="DS102" s="108" t="str">
        <f t="shared" si="27"/>
        <v/>
      </c>
      <c r="DT102" s="108" t="str">
        <f>IF('DATA ENTRY'!CK101="","",IF('DATA ENTRY'!D101="","",IF(AND($DF$4='DATA ENTRY'!D101),'DATA ENTRY'!G101,"")))</f>
        <v/>
      </c>
      <c r="DY102">
        <f t="shared" si="28"/>
        <v>0</v>
      </c>
      <c r="EB102" t="str">
        <f t="shared" si="29"/>
        <v/>
      </c>
      <c r="EC102" t="str">
        <f t="shared" si="30"/>
        <v/>
      </c>
      <c r="ED102" s="224">
        <v>96</v>
      </c>
      <c r="EE102" s="3" t="str">
        <f>IF('DATA ENTRY'!CK101="","",IF('DATA ENTRY'!B101="","",IF(AND($EF$4='DATA ENTRY'!G101,$EH$4='DATA ENTRY'!F101),'DATA ENTRY'!B101,"")))</f>
        <v/>
      </c>
      <c r="EF102" s="3" t="str">
        <f>IF('DATA ENTRY'!CK101="","",IF('DATA ENTRY'!C101="","",IF(AND($EF$4='DATA ENTRY'!G101,$EH$4='DATA ENTRY'!F101),'DATA ENTRY'!C101,"")))</f>
        <v/>
      </c>
      <c r="EG102" s="4" t="str">
        <f>IF('DATA ENTRY'!CK101="","",IF('DATA ENTRY'!I101="","",IF(AND($EF$4='DATA ENTRY'!G101,$EH$4='DATA ENTRY'!F101),'DATA ENTRY'!I101,"")))</f>
        <v/>
      </c>
      <c r="EH102" s="4" t="str">
        <f>IF('DATA ENTRY'!CK101="","",IF('DATA ENTRY'!CK101="","",IF(AND($EF$4='DATA ENTRY'!G101,$EH$4='DATA ENTRY'!F101),'DATA ENTRY'!CK101,"")))</f>
        <v/>
      </c>
      <c r="EI102" s="3" t="str">
        <f>IF('DATA ENTRY'!CK101="","",IF('DATA ENTRY'!N101="","",IF(AND($EF$4='DATA ENTRY'!G101,$EH$4='DATA ENTRY'!F101),'DATA ENTRY'!N101,"")))</f>
        <v/>
      </c>
      <c r="EJ102" s="107" t="str">
        <f>IF('DATA ENTRY'!CK101="","",IF('DATA ENTRY'!O101="","",IF(AND($EF$4='DATA ENTRY'!G101,$EH$4='DATA ENTRY'!F101),'DATA ENTRY'!O101,"")))</f>
        <v/>
      </c>
      <c r="EK102" s="3" t="str">
        <f>IF('DATA ENTRY'!CK101="","",IF('DATA ENTRY'!P101="","",IF(AND($EF$4='DATA ENTRY'!G101,$EH$4='DATA ENTRY'!F101),'DATA ENTRY'!P101,"")))</f>
        <v/>
      </c>
      <c r="EL102" s="107" t="str">
        <f>IF('DATA ENTRY'!CK101="","",IF('DATA ENTRY'!Q101="","",IF(AND($EF$4='DATA ENTRY'!G101,$EH$4='DATA ENTRY'!F101),'DATA ENTRY'!Q101,"")))</f>
        <v/>
      </c>
      <c r="EM102" s="3" t="str">
        <f>IF('DATA ENTRY'!CK101="","",IF('DATA ENTRY'!R101="","",IF(AND($EF$4='DATA ENTRY'!G101,$EH$4='DATA ENTRY'!F101),'DATA ENTRY'!R101,"")))</f>
        <v/>
      </c>
      <c r="EN102" s="107" t="str">
        <f>IF('DATA ENTRY'!CK101="","",IF('DATA ENTRY'!S101="","",IF(AND($EF$4='DATA ENTRY'!G101,$EH$4='DATA ENTRY'!F101),'DATA ENTRY'!S101,"")))</f>
        <v/>
      </c>
      <c r="EO102" s="3" t="str">
        <f>IF('DATA ENTRY'!CK101="","",IF('DATA ENTRY'!E101="","",IF(AND($EF$4='DATA ENTRY'!G101,$EH$4='DATA ENTRY'!F101),'DATA ENTRY'!E101,"")))</f>
        <v/>
      </c>
      <c r="EP102" s="3" t="str">
        <f>IF('DATA ENTRY'!CK101="","",IF('DATA ENTRY'!D101="","",IF(AND($EF$4='DATA ENTRY'!G101,$EH$4='DATA ENTRY'!F101),'DATA ENTRY'!D101,"")))</f>
        <v/>
      </c>
      <c r="EQ102" s="3" t="str">
        <f>IF('DATA ENTRY'!CK101="","",IF('DATA ENTRY'!W101="","",IF(AND($EF$4='DATA ENTRY'!G101,$EH$4='DATA ENTRY'!F101),'DATA ENTRY'!W101,"")))</f>
        <v/>
      </c>
      <c r="ER102" s="3" t="str">
        <f>IF('DATA ENTRY'!CK101="","",IF('DATA ENTRY'!X101="","",IF(AND($EF$4='DATA ENTRY'!G101,$EH$4='DATA ENTRY'!F101),'DATA ENTRY'!X101,"")))</f>
        <v/>
      </c>
      <c r="ES102" s="108" t="str">
        <f t="shared" si="31"/>
        <v/>
      </c>
      <c r="ET102" s="108" t="str">
        <f>IF('DATA ENTRY'!CK101="","",IF('DATA ENTRY'!D101="","",IF(AND($EF$4='DATA ENTRY'!G101,$EH$4='DATA ENTRY'!F101),'DATA ENTRY'!G101,"")))</f>
        <v/>
      </c>
      <c r="EY102">
        <f t="shared" si="32"/>
        <v>0</v>
      </c>
    </row>
    <row r="103" spans="1:155">
      <c r="A103" t="str">
        <f>IF(S103=0,"",1+(MAX($A$7:A102)))</f>
        <v/>
      </c>
      <c r="B103" s="224">
        <v>97</v>
      </c>
      <c r="C103" s="3" t="str">
        <f>IF('DATA ENTRY'!CK102="","",IF('DATA ENTRY'!B102="","",IF($D$4="All Post",'DATA ENTRY'!B102,IF(AND($D$4='DATA ENTRY'!CK102),'DATA ENTRY'!B102,""))))</f>
        <v/>
      </c>
      <c r="D103" s="3" t="str">
        <f>IF('DATA ENTRY'!CK102="","",IF('DATA ENTRY'!C102="","",IF($D$4="All Post",'DATA ENTRY'!C102,IF(AND($D$4='DATA ENTRY'!CK102),'DATA ENTRY'!C102,""))))</f>
        <v/>
      </c>
      <c r="E103" s="4" t="str">
        <f>IF('DATA ENTRY'!CK102="","",IF('DATA ENTRY'!I102="","",IF($D$4="All Post",'DATA ENTRY'!I102,IF(AND($D$4='DATA ENTRY'!CK102),'DATA ENTRY'!I102,""))))</f>
        <v/>
      </c>
      <c r="F103" s="4" t="str">
        <f>IF('DATA ENTRY'!CK102="","",IF('DATA ENTRY'!CK102="","",IF($D$4="All Post",'DATA ENTRY'!CK102,IF(AND($D$4='DATA ENTRY'!CK102),'DATA ENTRY'!CK102,""))))</f>
        <v/>
      </c>
      <c r="G103" s="3" t="str">
        <f>IF('DATA ENTRY'!CK102="","",IF('DATA ENTRY'!N102="","",IF($D$4="All Post",'DATA ENTRY'!N102,IF(AND($D$4='DATA ENTRY'!CK102),'DATA ENTRY'!N102,""))))</f>
        <v/>
      </c>
      <c r="H103" s="107" t="str">
        <f>IF('DATA ENTRY'!CK102="","",IF('DATA ENTRY'!O102="","",IF($D$4="All Post",'DATA ENTRY'!O102,IF(AND($D$4='DATA ENTRY'!CK102),'DATA ENTRY'!O102,""))))</f>
        <v/>
      </c>
      <c r="I103" s="3" t="str">
        <f>IF('DATA ENTRY'!CK102="","",IF('DATA ENTRY'!P102="","",IF($D$4="All Post",'DATA ENTRY'!P102,IF(AND($D$4='DATA ENTRY'!CK102),'DATA ENTRY'!P102,""))))</f>
        <v/>
      </c>
      <c r="J103" s="107" t="str">
        <f>IF('DATA ENTRY'!CK102="","",IF('DATA ENTRY'!Q102="","",IF($D$4="All Post",'DATA ENTRY'!Q102,IF(AND($D$4='DATA ENTRY'!CK102),'DATA ENTRY'!Q102,""))))</f>
        <v/>
      </c>
      <c r="K103" s="3" t="str">
        <f>IF('DATA ENTRY'!CK102="","",IF('DATA ENTRY'!R102="","",IF($D$4="All Post",'DATA ENTRY'!R102,IF(AND($D$4='DATA ENTRY'!CK102),'DATA ENTRY'!R102,""))))</f>
        <v/>
      </c>
      <c r="L103" s="3" t="str">
        <f>IF('DATA ENTRY'!CK102="","",IF('DATA ENTRY'!S102="","",IF($D$4="All Post",'DATA ENTRY'!S102,IF(AND($D$4='DATA ENTRY'!CK102),'DATA ENTRY'!S102,""))))</f>
        <v/>
      </c>
      <c r="M103" s="3" t="str">
        <f>IF('DATA ENTRY'!CK102="","",IF('DATA ENTRY'!E102="","",IF($D$4="All Post",'DATA ENTRY'!E102,IF(AND($D$4='DATA ENTRY'!CK102),'DATA ENTRY'!E102,""))))</f>
        <v/>
      </c>
      <c r="N103" s="3" t="str">
        <f>IF('DATA ENTRY'!CK102="","",IF('DATA ENTRY'!W102="","",IF($D$4="All Post",'DATA ENTRY'!W102,IF(AND($D$4='DATA ENTRY'!CK102),'DATA ENTRY'!W102,""))))</f>
        <v/>
      </c>
      <c r="O103" s="3" t="str">
        <f>IF('DATA ENTRY'!CK102="","",IF('DATA ENTRY'!X102="","",IF($D$4="All Post",'DATA ENTRY'!X102,IF(AND($D$4='DATA ENTRY'!CK102),'DATA ENTRY'!X102,""))))</f>
        <v/>
      </c>
      <c r="P103" s="3" t="str">
        <f>IF('DATA ENTRY'!CK102="","",IF('DATA ENTRY'!G102="","",IF($D$4="All Post",'DATA ENTRY'!G102,IF(AND($D$4='DATA ENTRY'!CK102),'DATA ENTRY'!G102,""))))</f>
        <v/>
      </c>
      <c r="S103">
        <f t="shared" si="19"/>
        <v>0</v>
      </c>
      <c r="T103" t="str">
        <f t="shared" si="20"/>
        <v/>
      </c>
      <c r="BZ103" t="str">
        <f t="shared" si="21"/>
        <v/>
      </c>
      <c r="CA103" t="str">
        <f t="shared" si="22"/>
        <v/>
      </c>
      <c r="CB103" s="224">
        <v>97</v>
      </c>
      <c r="CC103" s="3" t="str">
        <f>IF('DATA ENTRY'!CK102="","",IF('DATA ENTRY'!B102="","",IF(AND($CD$4='DATA ENTRY'!CK102,$CG$4='DATA ENTRY'!D102),'DATA ENTRY'!B102,"")))</f>
        <v/>
      </c>
      <c r="CD103" s="3" t="str">
        <f>IF('DATA ENTRY'!CK102="","",IF('DATA ENTRY'!C102="","",IF(AND($CD$4='DATA ENTRY'!CK102,$CG$4='DATA ENTRY'!D102),'DATA ENTRY'!C102,"")))</f>
        <v/>
      </c>
      <c r="CE103" s="4" t="str">
        <f>IF('DATA ENTRY'!CK102="","",IF('DATA ENTRY'!I102="","",IF(AND($CD$4='DATA ENTRY'!CK102,$CG$4='DATA ENTRY'!D102),'DATA ENTRY'!I102,"")))</f>
        <v/>
      </c>
      <c r="CF103" s="4" t="str">
        <f>IF('DATA ENTRY'!CK102="","",IF('DATA ENTRY'!CK102="","",IF(AND($CD$4='DATA ENTRY'!CK102,$CG$4='DATA ENTRY'!D102),'DATA ENTRY'!CK102,"")))</f>
        <v/>
      </c>
      <c r="CG103" s="3" t="str">
        <f>IF('DATA ENTRY'!CK102="","",IF('DATA ENTRY'!N102="","",IF(AND($CD$4='DATA ENTRY'!CK102,$CG$4='DATA ENTRY'!D102),'DATA ENTRY'!N102,"")))</f>
        <v/>
      </c>
      <c r="CH103" s="107" t="str">
        <f>IF('DATA ENTRY'!CK102="","",IF('DATA ENTRY'!O102="","",IF(AND($CD$4='DATA ENTRY'!CK102,$CG$4='DATA ENTRY'!D102),'DATA ENTRY'!O102,"")))</f>
        <v/>
      </c>
      <c r="CI103" s="3" t="str">
        <f>IF('DATA ENTRY'!CK102="","",IF('DATA ENTRY'!P102="","",IF(AND($CD$4='DATA ENTRY'!CK102,$CG$4='DATA ENTRY'!D102),'DATA ENTRY'!P102,"")))</f>
        <v/>
      </c>
      <c r="CJ103" s="107" t="str">
        <f>IF('DATA ENTRY'!CK102="","",IF('DATA ENTRY'!Q102="","",IF(AND($CD$4='DATA ENTRY'!CK102,$CG$4='DATA ENTRY'!D102),'DATA ENTRY'!Q102,"")))</f>
        <v/>
      </c>
      <c r="CK103" s="3" t="str">
        <f>IF('DATA ENTRY'!CK102="","",IF('DATA ENTRY'!R102="","",IF(AND($CD$4='DATA ENTRY'!CK102,$CG$4='DATA ENTRY'!D102),'DATA ENTRY'!R102,"")))</f>
        <v/>
      </c>
      <c r="CL103" s="3" t="str">
        <f>IF('DATA ENTRY'!CK102="","",IF('DATA ENTRY'!S102="","",IF(AND($CD$4='DATA ENTRY'!CK102,$CG$4='DATA ENTRY'!D102),'DATA ENTRY'!S102,"")))</f>
        <v/>
      </c>
      <c r="CM103" s="3" t="str">
        <f>IF('DATA ENTRY'!CK102="","",IF('DATA ENTRY'!E102="","",IF(AND($CD$4='DATA ENTRY'!CK102,$CG$4='DATA ENTRY'!D102),'DATA ENTRY'!E102,"")))</f>
        <v/>
      </c>
      <c r="CN103" s="3" t="str">
        <f>IF('DATA ENTRY'!CK102="","",IF('DATA ENTRY'!W102="","",IF(AND($CD$4='DATA ENTRY'!CK102,$CG$4='DATA ENTRY'!D102),'DATA ENTRY'!W102,"")))</f>
        <v/>
      </c>
      <c r="CO103" s="3" t="str">
        <f>IF('DATA ENTRY'!CK102="","",IF('DATA ENTRY'!X102="","",IF(AND($CD$4='DATA ENTRY'!CK102,$CG$4='DATA ENTRY'!D102),'DATA ENTRY'!X102,"")))</f>
        <v/>
      </c>
      <c r="CP103" s="108" t="str">
        <f t="shared" si="23"/>
        <v/>
      </c>
      <c r="CQ103" s="108" t="str">
        <f>IF('DATA ENTRY'!CK102="","",IF('DATA ENTRY'!G102="","",IF(AND($CD$4='DATA ENTRY'!CK102,$CG$4='DATA ENTRY'!D102),'DATA ENTRY'!G102,"")))</f>
        <v/>
      </c>
      <c r="CR103" s="230" t="str">
        <f>IF('DATA ENTRY'!CK102="","",IF('DATA ENTRY'!D102="","",IF(AND($CD$4='DATA ENTRY'!CK102,$CG$4='DATA ENTRY'!D102),'DATA ENTRY'!D102,"")))</f>
        <v/>
      </c>
      <c r="CS103">
        <f t="shared" si="24"/>
        <v>0</v>
      </c>
      <c r="CT103">
        <f t="shared" si="25"/>
        <v>0</v>
      </c>
      <c r="CV103" s="139"/>
      <c r="CX103">
        <f t="shared" si="26"/>
        <v>0</v>
      </c>
      <c r="DB103" t="str">
        <f t="shared" si="33"/>
        <v/>
      </c>
      <c r="DC103" t="str">
        <f t="shared" si="34"/>
        <v/>
      </c>
      <c r="DD103" s="224">
        <v>97</v>
      </c>
      <c r="DE103" s="3" t="str">
        <f>IF('DATA ENTRY'!CK102="","",IF('DATA ENTRY'!B102="","",IF(AND($DF$4='DATA ENTRY'!D102),'DATA ENTRY'!B102,"")))</f>
        <v/>
      </c>
      <c r="DF103" s="3" t="str">
        <f>IF('DATA ENTRY'!CK102="","",IF('DATA ENTRY'!C102="","",IF(AND($DF$4='DATA ENTRY'!D102),'DATA ENTRY'!C102,"")))</f>
        <v/>
      </c>
      <c r="DG103" s="4" t="str">
        <f>IF('DATA ENTRY'!CK102="","",IF('DATA ENTRY'!I102="","",IF(AND($DF$4='DATA ENTRY'!D102),'DATA ENTRY'!I102,"")))</f>
        <v/>
      </c>
      <c r="DH103" s="4" t="str">
        <f>IF('DATA ENTRY'!CK102="","",IF('DATA ENTRY'!CK102="","",IF(AND($DF$4='DATA ENTRY'!D102),'DATA ENTRY'!CK102,"")))</f>
        <v/>
      </c>
      <c r="DI103" s="3" t="str">
        <f>IF('DATA ENTRY'!CK102="","",IF('DATA ENTRY'!N102="","",IF(AND($DF$4='DATA ENTRY'!D102),'DATA ENTRY'!N102,"")))</f>
        <v/>
      </c>
      <c r="DJ103" s="107" t="str">
        <f>IF('DATA ENTRY'!CK102="","",IF('DATA ENTRY'!O102="","",IF(AND($DF$4='DATA ENTRY'!D102),'DATA ENTRY'!O102,"")))</f>
        <v/>
      </c>
      <c r="DK103" s="3" t="str">
        <f>IF('DATA ENTRY'!CK102="","",IF('DATA ENTRY'!P102="","",IF(AND($DF$4='DATA ENTRY'!D102),'DATA ENTRY'!P102,"")))</f>
        <v/>
      </c>
      <c r="DL103" s="107" t="str">
        <f>IF('DATA ENTRY'!CK102="","",IF('DATA ENTRY'!Q102="","",IF(AND($DF$4='DATA ENTRY'!D102),'DATA ENTRY'!Q102,"")))</f>
        <v/>
      </c>
      <c r="DM103" s="3" t="str">
        <f>IF('DATA ENTRY'!CK102="","",IF('DATA ENTRY'!R102="","",IF(AND($DF$4='DATA ENTRY'!D102),'DATA ENTRY'!R102,"")))</f>
        <v/>
      </c>
      <c r="DN103" s="107" t="str">
        <f>IF('DATA ENTRY'!CK102="","",IF('DATA ENTRY'!S102="","",IF(AND($DF$4='DATA ENTRY'!D102),'DATA ENTRY'!S102,"")))</f>
        <v/>
      </c>
      <c r="DO103" s="3" t="str">
        <f>IF('DATA ENTRY'!CK102="","",IF('DATA ENTRY'!E102="","",IF(AND($DF$4='DATA ENTRY'!D102),'DATA ENTRY'!E102,"")))</f>
        <v/>
      </c>
      <c r="DP103" s="3" t="str">
        <f>IF('DATA ENTRY'!CK102="","",IF('DATA ENTRY'!D102="","",IF(AND($DF$4='DATA ENTRY'!D102),'DATA ENTRY'!D102,"")))</f>
        <v/>
      </c>
      <c r="DQ103" s="3" t="str">
        <f>IF('DATA ENTRY'!CK102="","",IF('DATA ENTRY'!W102="","",IF(AND($DF$4='DATA ENTRY'!D102),'DATA ENTRY'!W102,"")))</f>
        <v/>
      </c>
      <c r="DR103" s="3" t="str">
        <f>IF('DATA ENTRY'!CK102="","",IF('DATA ENTRY'!X102="","",IF(AND($DF$4='DATA ENTRY'!D102),'DATA ENTRY'!X102,"")))</f>
        <v/>
      </c>
      <c r="DS103" s="108" t="str">
        <f t="shared" si="27"/>
        <v/>
      </c>
      <c r="DT103" s="108" t="str">
        <f>IF('DATA ENTRY'!CK102="","",IF('DATA ENTRY'!D102="","",IF(AND($DF$4='DATA ENTRY'!D102),'DATA ENTRY'!G102,"")))</f>
        <v/>
      </c>
      <c r="DY103">
        <f t="shared" si="28"/>
        <v>0</v>
      </c>
      <c r="EB103" t="str">
        <f t="shared" si="29"/>
        <v/>
      </c>
      <c r="EC103" t="str">
        <f t="shared" si="30"/>
        <v/>
      </c>
      <c r="ED103" s="224">
        <v>97</v>
      </c>
      <c r="EE103" s="3" t="str">
        <f>IF('DATA ENTRY'!CK102="","",IF('DATA ENTRY'!B102="","",IF(AND($EF$4='DATA ENTRY'!G102,$EH$4='DATA ENTRY'!F102),'DATA ENTRY'!B102,"")))</f>
        <v/>
      </c>
      <c r="EF103" s="3" t="str">
        <f>IF('DATA ENTRY'!CK102="","",IF('DATA ENTRY'!C102="","",IF(AND($EF$4='DATA ENTRY'!G102,$EH$4='DATA ENTRY'!F102),'DATA ENTRY'!C102,"")))</f>
        <v/>
      </c>
      <c r="EG103" s="4" t="str">
        <f>IF('DATA ENTRY'!CK102="","",IF('DATA ENTRY'!I102="","",IF(AND($EF$4='DATA ENTRY'!G102,$EH$4='DATA ENTRY'!F102),'DATA ENTRY'!I102,"")))</f>
        <v/>
      </c>
      <c r="EH103" s="4" t="str">
        <f>IF('DATA ENTRY'!CK102="","",IF('DATA ENTRY'!CK102="","",IF(AND($EF$4='DATA ENTRY'!G102,$EH$4='DATA ENTRY'!F102),'DATA ENTRY'!CK102,"")))</f>
        <v/>
      </c>
      <c r="EI103" s="3" t="str">
        <f>IF('DATA ENTRY'!CK102="","",IF('DATA ENTRY'!N102="","",IF(AND($EF$4='DATA ENTRY'!G102,$EH$4='DATA ENTRY'!F102),'DATA ENTRY'!N102,"")))</f>
        <v/>
      </c>
      <c r="EJ103" s="107" t="str">
        <f>IF('DATA ENTRY'!CK102="","",IF('DATA ENTRY'!O102="","",IF(AND($EF$4='DATA ENTRY'!G102,$EH$4='DATA ENTRY'!F102),'DATA ENTRY'!O102,"")))</f>
        <v/>
      </c>
      <c r="EK103" s="3" t="str">
        <f>IF('DATA ENTRY'!CK102="","",IF('DATA ENTRY'!P102="","",IF(AND($EF$4='DATA ENTRY'!G102,$EH$4='DATA ENTRY'!F102),'DATA ENTRY'!P102,"")))</f>
        <v/>
      </c>
      <c r="EL103" s="107" t="str">
        <f>IF('DATA ENTRY'!CK102="","",IF('DATA ENTRY'!Q102="","",IF(AND($EF$4='DATA ENTRY'!G102,$EH$4='DATA ENTRY'!F102),'DATA ENTRY'!Q102,"")))</f>
        <v/>
      </c>
      <c r="EM103" s="3" t="str">
        <f>IF('DATA ENTRY'!CK102="","",IF('DATA ENTRY'!R102="","",IF(AND($EF$4='DATA ENTRY'!G102,$EH$4='DATA ENTRY'!F102),'DATA ENTRY'!R102,"")))</f>
        <v/>
      </c>
      <c r="EN103" s="107" t="str">
        <f>IF('DATA ENTRY'!CK102="","",IF('DATA ENTRY'!S102="","",IF(AND($EF$4='DATA ENTRY'!G102,$EH$4='DATA ENTRY'!F102),'DATA ENTRY'!S102,"")))</f>
        <v/>
      </c>
      <c r="EO103" s="3" t="str">
        <f>IF('DATA ENTRY'!CK102="","",IF('DATA ENTRY'!E102="","",IF(AND($EF$4='DATA ENTRY'!G102,$EH$4='DATA ENTRY'!F102),'DATA ENTRY'!E102,"")))</f>
        <v/>
      </c>
      <c r="EP103" s="3" t="str">
        <f>IF('DATA ENTRY'!CK102="","",IF('DATA ENTRY'!D102="","",IF(AND($EF$4='DATA ENTRY'!G102,$EH$4='DATA ENTRY'!F102),'DATA ENTRY'!D102,"")))</f>
        <v/>
      </c>
      <c r="EQ103" s="3" t="str">
        <f>IF('DATA ENTRY'!CK102="","",IF('DATA ENTRY'!W102="","",IF(AND($EF$4='DATA ENTRY'!G102,$EH$4='DATA ENTRY'!F102),'DATA ENTRY'!W102,"")))</f>
        <v/>
      </c>
      <c r="ER103" s="3" t="str">
        <f>IF('DATA ENTRY'!CK102="","",IF('DATA ENTRY'!X102="","",IF(AND($EF$4='DATA ENTRY'!G102,$EH$4='DATA ENTRY'!F102),'DATA ENTRY'!X102,"")))</f>
        <v/>
      </c>
      <c r="ES103" s="108" t="str">
        <f t="shared" si="31"/>
        <v/>
      </c>
      <c r="ET103" s="108" t="str">
        <f>IF('DATA ENTRY'!CK102="","",IF('DATA ENTRY'!D102="","",IF(AND($EF$4='DATA ENTRY'!G102,$EH$4='DATA ENTRY'!F102),'DATA ENTRY'!G102,"")))</f>
        <v/>
      </c>
      <c r="EY103">
        <f t="shared" si="32"/>
        <v>0</v>
      </c>
    </row>
    <row r="104" spans="1:155">
      <c r="A104" t="str">
        <f>IF(S104=0,"",1+(MAX($A$7:A103)))</f>
        <v/>
      </c>
      <c r="B104" s="224">
        <v>98</v>
      </c>
      <c r="C104" s="3" t="str">
        <f>IF('DATA ENTRY'!CK103="","",IF('DATA ENTRY'!B103="","",IF($D$4="All Post",'DATA ENTRY'!B103,IF(AND($D$4='DATA ENTRY'!CK103),'DATA ENTRY'!B103,""))))</f>
        <v/>
      </c>
      <c r="D104" s="3" t="str">
        <f>IF('DATA ENTRY'!CK103="","",IF('DATA ENTRY'!C103="","",IF($D$4="All Post",'DATA ENTRY'!C103,IF(AND($D$4='DATA ENTRY'!CK103),'DATA ENTRY'!C103,""))))</f>
        <v/>
      </c>
      <c r="E104" s="4" t="str">
        <f>IF('DATA ENTRY'!CK103="","",IF('DATA ENTRY'!I103="","",IF($D$4="All Post",'DATA ENTRY'!I103,IF(AND($D$4='DATA ENTRY'!CK103),'DATA ENTRY'!I103,""))))</f>
        <v/>
      </c>
      <c r="F104" s="4" t="str">
        <f>IF('DATA ENTRY'!CK103="","",IF('DATA ENTRY'!CK103="","",IF($D$4="All Post",'DATA ENTRY'!CK103,IF(AND($D$4='DATA ENTRY'!CK103),'DATA ENTRY'!CK103,""))))</f>
        <v/>
      </c>
      <c r="G104" s="3" t="str">
        <f>IF('DATA ENTRY'!CK103="","",IF('DATA ENTRY'!N103="","",IF($D$4="All Post",'DATA ENTRY'!N103,IF(AND($D$4='DATA ENTRY'!CK103),'DATA ENTRY'!N103,""))))</f>
        <v/>
      </c>
      <c r="H104" s="107" t="str">
        <f>IF('DATA ENTRY'!CK103="","",IF('DATA ENTRY'!O103="","",IF($D$4="All Post",'DATA ENTRY'!O103,IF(AND($D$4='DATA ENTRY'!CK103),'DATA ENTRY'!O103,""))))</f>
        <v/>
      </c>
      <c r="I104" s="3" t="str">
        <f>IF('DATA ENTRY'!CK103="","",IF('DATA ENTRY'!P103="","",IF($D$4="All Post",'DATA ENTRY'!P103,IF(AND($D$4='DATA ENTRY'!CK103),'DATA ENTRY'!P103,""))))</f>
        <v/>
      </c>
      <c r="J104" s="107" t="str">
        <f>IF('DATA ENTRY'!CK103="","",IF('DATA ENTRY'!Q103="","",IF($D$4="All Post",'DATA ENTRY'!Q103,IF(AND($D$4='DATA ENTRY'!CK103),'DATA ENTRY'!Q103,""))))</f>
        <v/>
      </c>
      <c r="K104" s="3" t="str">
        <f>IF('DATA ENTRY'!CK103="","",IF('DATA ENTRY'!R103="","",IF($D$4="All Post",'DATA ENTRY'!R103,IF(AND($D$4='DATA ENTRY'!CK103),'DATA ENTRY'!R103,""))))</f>
        <v/>
      </c>
      <c r="L104" s="3" t="str">
        <f>IF('DATA ENTRY'!CK103="","",IF('DATA ENTRY'!S103="","",IF($D$4="All Post",'DATA ENTRY'!S103,IF(AND($D$4='DATA ENTRY'!CK103),'DATA ENTRY'!S103,""))))</f>
        <v/>
      </c>
      <c r="M104" s="3" t="str">
        <f>IF('DATA ENTRY'!CK103="","",IF('DATA ENTRY'!E103="","",IF($D$4="All Post",'DATA ENTRY'!E103,IF(AND($D$4='DATA ENTRY'!CK103),'DATA ENTRY'!E103,""))))</f>
        <v/>
      </c>
      <c r="N104" s="3" t="str">
        <f>IF('DATA ENTRY'!CK103="","",IF('DATA ENTRY'!W103="","",IF($D$4="All Post",'DATA ENTRY'!W103,IF(AND($D$4='DATA ENTRY'!CK103),'DATA ENTRY'!W103,""))))</f>
        <v/>
      </c>
      <c r="O104" s="3" t="str">
        <f>IF('DATA ENTRY'!CK103="","",IF('DATA ENTRY'!X103="","",IF($D$4="All Post",'DATA ENTRY'!X103,IF(AND($D$4='DATA ENTRY'!CK103),'DATA ENTRY'!X103,""))))</f>
        <v/>
      </c>
      <c r="P104" s="3" t="str">
        <f>IF('DATA ENTRY'!CK103="","",IF('DATA ENTRY'!G103="","",IF($D$4="All Post",'DATA ENTRY'!G103,IF(AND($D$4='DATA ENTRY'!CK103),'DATA ENTRY'!G103,""))))</f>
        <v/>
      </c>
      <c r="S104">
        <f t="shared" si="19"/>
        <v>0</v>
      </c>
      <c r="T104" t="str">
        <f t="shared" si="20"/>
        <v/>
      </c>
      <c r="BZ104" t="str">
        <f t="shared" si="21"/>
        <v/>
      </c>
      <c r="CA104" t="str">
        <f t="shared" si="22"/>
        <v/>
      </c>
      <c r="CB104" s="224">
        <v>98</v>
      </c>
      <c r="CC104" s="3" t="str">
        <f>IF('DATA ENTRY'!CK103="","",IF('DATA ENTRY'!B103="","",IF(AND($CD$4='DATA ENTRY'!CK103,$CG$4='DATA ENTRY'!D103),'DATA ENTRY'!B103,"")))</f>
        <v/>
      </c>
      <c r="CD104" s="3" t="str">
        <f>IF('DATA ENTRY'!CK103="","",IF('DATA ENTRY'!C103="","",IF(AND($CD$4='DATA ENTRY'!CK103,$CG$4='DATA ENTRY'!D103),'DATA ENTRY'!C103,"")))</f>
        <v/>
      </c>
      <c r="CE104" s="4" t="str">
        <f>IF('DATA ENTRY'!CK103="","",IF('DATA ENTRY'!I103="","",IF(AND($CD$4='DATA ENTRY'!CK103,$CG$4='DATA ENTRY'!D103),'DATA ENTRY'!I103,"")))</f>
        <v/>
      </c>
      <c r="CF104" s="4" t="str">
        <f>IF('DATA ENTRY'!CK103="","",IF('DATA ENTRY'!CK103="","",IF(AND($CD$4='DATA ENTRY'!CK103,$CG$4='DATA ENTRY'!D103),'DATA ENTRY'!CK103,"")))</f>
        <v/>
      </c>
      <c r="CG104" s="3" t="str">
        <f>IF('DATA ENTRY'!CK103="","",IF('DATA ENTRY'!N103="","",IF(AND($CD$4='DATA ENTRY'!CK103,$CG$4='DATA ENTRY'!D103),'DATA ENTRY'!N103,"")))</f>
        <v/>
      </c>
      <c r="CH104" s="107" t="str">
        <f>IF('DATA ENTRY'!CK103="","",IF('DATA ENTRY'!O103="","",IF(AND($CD$4='DATA ENTRY'!CK103,$CG$4='DATA ENTRY'!D103),'DATA ENTRY'!O103,"")))</f>
        <v/>
      </c>
      <c r="CI104" s="3" t="str">
        <f>IF('DATA ENTRY'!CK103="","",IF('DATA ENTRY'!P103="","",IF(AND($CD$4='DATA ENTRY'!CK103,$CG$4='DATA ENTRY'!D103),'DATA ENTRY'!P103,"")))</f>
        <v/>
      </c>
      <c r="CJ104" s="107" t="str">
        <f>IF('DATA ENTRY'!CK103="","",IF('DATA ENTRY'!Q103="","",IF(AND($CD$4='DATA ENTRY'!CK103,$CG$4='DATA ENTRY'!D103),'DATA ENTRY'!Q103,"")))</f>
        <v/>
      </c>
      <c r="CK104" s="3" t="str">
        <f>IF('DATA ENTRY'!CK103="","",IF('DATA ENTRY'!R103="","",IF(AND($CD$4='DATA ENTRY'!CK103,$CG$4='DATA ENTRY'!D103),'DATA ENTRY'!R103,"")))</f>
        <v/>
      </c>
      <c r="CL104" s="3" t="str">
        <f>IF('DATA ENTRY'!CK103="","",IF('DATA ENTRY'!S103="","",IF(AND($CD$4='DATA ENTRY'!CK103,$CG$4='DATA ENTRY'!D103),'DATA ENTRY'!S103,"")))</f>
        <v/>
      </c>
      <c r="CM104" s="3" t="str">
        <f>IF('DATA ENTRY'!CK103="","",IF('DATA ENTRY'!E103="","",IF(AND($CD$4='DATA ENTRY'!CK103,$CG$4='DATA ENTRY'!D103),'DATA ENTRY'!E103,"")))</f>
        <v/>
      </c>
      <c r="CN104" s="3" t="str">
        <f>IF('DATA ENTRY'!CK103="","",IF('DATA ENTRY'!W103="","",IF(AND($CD$4='DATA ENTRY'!CK103,$CG$4='DATA ENTRY'!D103),'DATA ENTRY'!W103,"")))</f>
        <v/>
      </c>
      <c r="CO104" s="3" t="str">
        <f>IF('DATA ENTRY'!CK103="","",IF('DATA ENTRY'!X103="","",IF(AND($CD$4='DATA ENTRY'!CK103,$CG$4='DATA ENTRY'!D103),'DATA ENTRY'!X103,"")))</f>
        <v/>
      </c>
      <c r="CP104" s="108" t="str">
        <f t="shared" si="23"/>
        <v/>
      </c>
      <c r="CQ104" s="108" t="str">
        <f>IF('DATA ENTRY'!CK103="","",IF('DATA ENTRY'!G103="","",IF(AND($CD$4='DATA ENTRY'!CK103,$CG$4='DATA ENTRY'!D103),'DATA ENTRY'!G103,"")))</f>
        <v/>
      </c>
      <c r="CR104" s="230" t="str">
        <f>IF('DATA ENTRY'!CK103="","",IF('DATA ENTRY'!D103="","",IF(AND($CD$4='DATA ENTRY'!CK103,$CG$4='DATA ENTRY'!D103),'DATA ENTRY'!D103,"")))</f>
        <v/>
      </c>
      <c r="CS104">
        <f t="shared" si="24"/>
        <v>0</v>
      </c>
      <c r="CT104">
        <f t="shared" si="25"/>
        <v>0</v>
      </c>
      <c r="CV104" s="139"/>
      <c r="CX104">
        <f t="shared" si="26"/>
        <v>0</v>
      </c>
      <c r="DB104" t="str">
        <f t="shared" si="33"/>
        <v/>
      </c>
      <c r="DC104" t="str">
        <f t="shared" si="34"/>
        <v/>
      </c>
      <c r="DD104" s="224">
        <v>98</v>
      </c>
      <c r="DE104" s="3" t="str">
        <f>IF('DATA ENTRY'!CK103="","",IF('DATA ENTRY'!B103="","",IF(AND($DF$4='DATA ENTRY'!D103),'DATA ENTRY'!B103,"")))</f>
        <v/>
      </c>
      <c r="DF104" s="3" t="str">
        <f>IF('DATA ENTRY'!CK103="","",IF('DATA ENTRY'!C103="","",IF(AND($DF$4='DATA ENTRY'!D103),'DATA ENTRY'!C103,"")))</f>
        <v/>
      </c>
      <c r="DG104" s="4" t="str">
        <f>IF('DATA ENTRY'!CK103="","",IF('DATA ENTRY'!I103="","",IF(AND($DF$4='DATA ENTRY'!D103),'DATA ENTRY'!I103,"")))</f>
        <v/>
      </c>
      <c r="DH104" s="4" t="str">
        <f>IF('DATA ENTRY'!CK103="","",IF('DATA ENTRY'!CK103="","",IF(AND($DF$4='DATA ENTRY'!D103),'DATA ENTRY'!CK103,"")))</f>
        <v/>
      </c>
      <c r="DI104" s="3" t="str">
        <f>IF('DATA ENTRY'!CK103="","",IF('DATA ENTRY'!N103="","",IF(AND($DF$4='DATA ENTRY'!D103),'DATA ENTRY'!N103,"")))</f>
        <v/>
      </c>
      <c r="DJ104" s="107" t="str">
        <f>IF('DATA ENTRY'!CK103="","",IF('DATA ENTRY'!O103="","",IF(AND($DF$4='DATA ENTRY'!D103),'DATA ENTRY'!O103,"")))</f>
        <v/>
      </c>
      <c r="DK104" s="3" t="str">
        <f>IF('DATA ENTRY'!CK103="","",IF('DATA ENTRY'!P103="","",IF(AND($DF$4='DATA ENTRY'!D103),'DATA ENTRY'!P103,"")))</f>
        <v/>
      </c>
      <c r="DL104" s="107" t="str">
        <f>IF('DATA ENTRY'!CK103="","",IF('DATA ENTRY'!Q103="","",IF(AND($DF$4='DATA ENTRY'!D103),'DATA ENTRY'!Q103,"")))</f>
        <v/>
      </c>
      <c r="DM104" s="3" t="str">
        <f>IF('DATA ENTRY'!CK103="","",IF('DATA ENTRY'!R103="","",IF(AND($DF$4='DATA ENTRY'!D103),'DATA ENTRY'!R103,"")))</f>
        <v/>
      </c>
      <c r="DN104" s="107" t="str">
        <f>IF('DATA ENTRY'!CK103="","",IF('DATA ENTRY'!S103="","",IF(AND($DF$4='DATA ENTRY'!D103),'DATA ENTRY'!S103,"")))</f>
        <v/>
      </c>
      <c r="DO104" s="3" t="str">
        <f>IF('DATA ENTRY'!CK103="","",IF('DATA ENTRY'!E103="","",IF(AND($DF$4='DATA ENTRY'!D103),'DATA ENTRY'!E103,"")))</f>
        <v/>
      </c>
      <c r="DP104" s="3" t="str">
        <f>IF('DATA ENTRY'!CK103="","",IF('DATA ENTRY'!D103="","",IF(AND($DF$4='DATA ENTRY'!D103),'DATA ENTRY'!D103,"")))</f>
        <v/>
      </c>
      <c r="DQ104" s="3" t="str">
        <f>IF('DATA ENTRY'!CK103="","",IF('DATA ENTRY'!W103="","",IF(AND($DF$4='DATA ENTRY'!D103),'DATA ENTRY'!W103,"")))</f>
        <v/>
      </c>
      <c r="DR104" s="3" t="str">
        <f>IF('DATA ENTRY'!CK103="","",IF('DATA ENTRY'!X103="","",IF(AND($DF$4='DATA ENTRY'!D103),'DATA ENTRY'!X103,"")))</f>
        <v/>
      </c>
      <c r="DS104" s="108" t="str">
        <f t="shared" si="27"/>
        <v/>
      </c>
      <c r="DT104" s="108" t="str">
        <f>IF('DATA ENTRY'!CK103="","",IF('DATA ENTRY'!D103="","",IF(AND($DF$4='DATA ENTRY'!D103),'DATA ENTRY'!G103,"")))</f>
        <v/>
      </c>
      <c r="DY104">
        <f t="shared" si="28"/>
        <v>0</v>
      </c>
      <c r="EB104" t="str">
        <f t="shared" si="29"/>
        <v/>
      </c>
      <c r="EC104" t="str">
        <f t="shared" si="30"/>
        <v/>
      </c>
      <c r="ED104" s="224">
        <v>98</v>
      </c>
      <c r="EE104" s="3" t="str">
        <f>IF('DATA ENTRY'!CK103="","",IF('DATA ENTRY'!B103="","",IF(AND($EF$4='DATA ENTRY'!G103,$EH$4='DATA ENTRY'!F103),'DATA ENTRY'!B103,"")))</f>
        <v/>
      </c>
      <c r="EF104" s="3" t="str">
        <f>IF('DATA ENTRY'!CK103="","",IF('DATA ENTRY'!C103="","",IF(AND($EF$4='DATA ENTRY'!G103,$EH$4='DATA ENTRY'!F103),'DATA ENTRY'!C103,"")))</f>
        <v/>
      </c>
      <c r="EG104" s="4" t="str">
        <f>IF('DATA ENTRY'!CK103="","",IF('DATA ENTRY'!I103="","",IF(AND($EF$4='DATA ENTRY'!G103,$EH$4='DATA ENTRY'!F103),'DATA ENTRY'!I103,"")))</f>
        <v/>
      </c>
      <c r="EH104" s="4" t="str">
        <f>IF('DATA ENTRY'!CK103="","",IF('DATA ENTRY'!CK103="","",IF(AND($EF$4='DATA ENTRY'!G103,$EH$4='DATA ENTRY'!F103),'DATA ENTRY'!CK103,"")))</f>
        <v/>
      </c>
      <c r="EI104" s="3" t="str">
        <f>IF('DATA ENTRY'!CK103="","",IF('DATA ENTRY'!N103="","",IF(AND($EF$4='DATA ENTRY'!G103,$EH$4='DATA ENTRY'!F103),'DATA ENTRY'!N103,"")))</f>
        <v/>
      </c>
      <c r="EJ104" s="107" t="str">
        <f>IF('DATA ENTRY'!CK103="","",IF('DATA ENTRY'!O103="","",IF(AND($EF$4='DATA ENTRY'!G103,$EH$4='DATA ENTRY'!F103),'DATA ENTRY'!O103,"")))</f>
        <v/>
      </c>
      <c r="EK104" s="3" t="str">
        <f>IF('DATA ENTRY'!CK103="","",IF('DATA ENTRY'!P103="","",IF(AND($EF$4='DATA ENTRY'!G103,$EH$4='DATA ENTRY'!F103),'DATA ENTRY'!P103,"")))</f>
        <v/>
      </c>
      <c r="EL104" s="107" t="str">
        <f>IF('DATA ENTRY'!CK103="","",IF('DATA ENTRY'!Q103="","",IF(AND($EF$4='DATA ENTRY'!G103,$EH$4='DATA ENTRY'!F103),'DATA ENTRY'!Q103,"")))</f>
        <v/>
      </c>
      <c r="EM104" s="3" t="str">
        <f>IF('DATA ENTRY'!CK103="","",IF('DATA ENTRY'!R103="","",IF(AND($EF$4='DATA ENTRY'!G103,$EH$4='DATA ENTRY'!F103),'DATA ENTRY'!R103,"")))</f>
        <v/>
      </c>
      <c r="EN104" s="107" t="str">
        <f>IF('DATA ENTRY'!CK103="","",IF('DATA ENTRY'!S103="","",IF(AND($EF$4='DATA ENTRY'!G103,$EH$4='DATA ENTRY'!F103),'DATA ENTRY'!S103,"")))</f>
        <v/>
      </c>
      <c r="EO104" s="3" t="str">
        <f>IF('DATA ENTRY'!CK103="","",IF('DATA ENTRY'!E103="","",IF(AND($EF$4='DATA ENTRY'!G103,$EH$4='DATA ENTRY'!F103),'DATA ENTRY'!E103,"")))</f>
        <v/>
      </c>
      <c r="EP104" s="3" t="str">
        <f>IF('DATA ENTRY'!CK103="","",IF('DATA ENTRY'!D103="","",IF(AND($EF$4='DATA ENTRY'!G103,$EH$4='DATA ENTRY'!F103),'DATA ENTRY'!D103,"")))</f>
        <v/>
      </c>
      <c r="EQ104" s="3" t="str">
        <f>IF('DATA ENTRY'!CK103="","",IF('DATA ENTRY'!W103="","",IF(AND($EF$4='DATA ENTRY'!G103,$EH$4='DATA ENTRY'!F103),'DATA ENTRY'!W103,"")))</f>
        <v/>
      </c>
      <c r="ER104" s="3" t="str">
        <f>IF('DATA ENTRY'!CK103="","",IF('DATA ENTRY'!X103="","",IF(AND($EF$4='DATA ENTRY'!G103,$EH$4='DATA ENTRY'!F103),'DATA ENTRY'!X103,"")))</f>
        <v/>
      </c>
      <c r="ES104" s="108" t="str">
        <f t="shared" si="31"/>
        <v/>
      </c>
      <c r="ET104" s="108" t="str">
        <f>IF('DATA ENTRY'!CK103="","",IF('DATA ENTRY'!D103="","",IF(AND($EF$4='DATA ENTRY'!G103,$EH$4='DATA ENTRY'!F103),'DATA ENTRY'!G103,"")))</f>
        <v/>
      </c>
      <c r="EY104">
        <f t="shared" si="32"/>
        <v>0</v>
      </c>
    </row>
    <row r="105" spans="1:155">
      <c r="A105" t="str">
        <f>IF(S105=0,"",1+(MAX($A$7:A104)))</f>
        <v/>
      </c>
      <c r="B105" s="224">
        <v>99</v>
      </c>
      <c r="C105" s="3" t="str">
        <f>IF('DATA ENTRY'!CK104="","",IF('DATA ENTRY'!B104="","",IF($D$4="All Post",'DATA ENTRY'!B104,IF(AND($D$4='DATA ENTRY'!CK104),'DATA ENTRY'!B104,""))))</f>
        <v/>
      </c>
      <c r="D105" s="3" t="str">
        <f>IF('DATA ENTRY'!CK104="","",IF('DATA ENTRY'!C104="","",IF($D$4="All Post",'DATA ENTRY'!C104,IF(AND($D$4='DATA ENTRY'!CK104),'DATA ENTRY'!C104,""))))</f>
        <v/>
      </c>
      <c r="E105" s="4" t="str">
        <f>IF('DATA ENTRY'!CK104="","",IF('DATA ENTRY'!I104="","",IF($D$4="All Post",'DATA ENTRY'!I104,IF(AND($D$4='DATA ENTRY'!CK104),'DATA ENTRY'!I104,""))))</f>
        <v/>
      </c>
      <c r="F105" s="4" t="str">
        <f>IF('DATA ENTRY'!CK104="","",IF('DATA ENTRY'!CK104="","",IF($D$4="All Post",'DATA ENTRY'!CK104,IF(AND($D$4='DATA ENTRY'!CK104),'DATA ENTRY'!CK104,""))))</f>
        <v/>
      </c>
      <c r="G105" s="3" t="str">
        <f>IF('DATA ENTRY'!CK104="","",IF('DATA ENTRY'!N104="","",IF($D$4="All Post",'DATA ENTRY'!N104,IF(AND($D$4='DATA ENTRY'!CK104),'DATA ENTRY'!N104,""))))</f>
        <v/>
      </c>
      <c r="H105" s="107" t="str">
        <f>IF('DATA ENTRY'!CK104="","",IF('DATA ENTRY'!O104="","",IF($D$4="All Post",'DATA ENTRY'!O104,IF(AND($D$4='DATA ENTRY'!CK104),'DATA ENTRY'!O104,""))))</f>
        <v/>
      </c>
      <c r="I105" s="3" t="str">
        <f>IF('DATA ENTRY'!CK104="","",IF('DATA ENTRY'!P104="","",IF($D$4="All Post",'DATA ENTRY'!P104,IF(AND($D$4='DATA ENTRY'!CK104),'DATA ENTRY'!P104,""))))</f>
        <v/>
      </c>
      <c r="J105" s="107" t="str">
        <f>IF('DATA ENTRY'!CK104="","",IF('DATA ENTRY'!Q104="","",IF($D$4="All Post",'DATA ENTRY'!Q104,IF(AND($D$4='DATA ENTRY'!CK104),'DATA ENTRY'!Q104,""))))</f>
        <v/>
      </c>
      <c r="K105" s="3" t="str">
        <f>IF('DATA ENTRY'!CK104="","",IF('DATA ENTRY'!R104="","",IF($D$4="All Post",'DATA ENTRY'!R104,IF(AND($D$4='DATA ENTRY'!CK104),'DATA ENTRY'!R104,""))))</f>
        <v/>
      </c>
      <c r="L105" s="3" t="str">
        <f>IF('DATA ENTRY'!CK104="","",IF('DATA ENTRY'!S104="","",IF($D$4="All Post",'DATA ENTRY'!S104,IF(AND($D$4='DATA ENTRY'!CK104),'DATA ENTRY'!S104,""))))</f>
        <v/>
      </c>
      <c r="M105" s="3" t="str">
        <f>IF('DATA ENTRY'!CK104="","",IF('DATA ENTRY'!E104="","",IF($D$4="All Post",'DATA ENTRY'!E104,IF(AND($D$4='DATA ENTRY'!CK104),'DATA ENTRY'!E104,""))))</f>
        <v/>
      </c>
      <c r="N105" s="3" t="str">
        <f>IF('DATA ENTRY'!CK104="","",IF('DATA ENTRY'!W104="","",IF($D$4="All Post",'DATA ENTRY'!W104,IF(AND($D$4='DATA ENTRY'!CK104),'DATA ENTRY'!W104,""))))</f>
        <v/>
      </c>
      <c r="O105" s="3" t="str">
        <f>IF('DATA ENTRY'!CK104="","",IF('DATA ENTRY'!X104="","",IF($D$4="All Post",'DATA ENTRY'!X104,IF(AND($D$4='DATA ENTRY'!CK104),'DATA ENTRY'!X104,""))))</f>
        <v/>
      </c>
      <c r="P105" s="3" t="str">
        <f>IF('DATA ENTRY'!CK104="","",IF('DATA ENTRY'!G104="","",IF($D$4="All Post",'DATA ENTRY'!G104,IF(AND($D$4='DATA ENTRY'!CK104),'DATA ENTRY'!G104,""))))</f>
        <v/>
      </c>
      <c r="S105">
        <f t="shared" si="19"/>
        <v>0</v>
      </c>
      <c r="T105" t="str">
        <f t="shared" si="20"/>
        <v/>
      </c>
      <c r="BZ105" t="str">
        <f t="shared" si="21"/>
        <v/>
      </c>
      <c r="CA105" t="str">
        <f t="shared" si="22"/>
        <v/>
      </c>
      <c r="CB105" s="224">
        <v>99</v>
      </c>
      <c r="CC105" s="3" t="str">
        <f>IF('DATA ENTRY'!CK104="","",IF('DATA ENTRY'!B104="","",IF(AND($CD$4='DATA ENTRY'!CK104,$CG$4='DATA ENTRY'!D104),'DATA ENTRY'!B104,"")))</f>
        <v/>
      </c>
      <c r="CD105" s="3" t="str">
        <f>IF('DATA ENTRY'!CK104="","",IF('DATA ENTRY'!C104="","",IF(AND($CD$4='DATA ENTRY'!CK104,$CG$4='DATA ENTRY'!D104),'DATA ENTRY'!C104,"")))</f>
        <v/>
      </c>
      <c r="CE105" s="4" t="str">
        <f>IF('DATA ENTRY'!CK104="","",IF('DATA ENTRY'!I104="","",IF(AND($CD$4='DATA ENTRY'!CK104,$CG$4='DATA ENTRY'!D104),'DATA ENTRY'!I104,"")))</f>
        <v/>
      </c>
      <c r="CF105" s="4" t="str">
        <f>IF('DATA ENTRY'!CK104="","",IF('DATA ENTRY'!CK104="","",IF(AND($CD$4='DATA ENTRY'!CK104,$CG$4='DATA ENTRY'!D104),'DATA ENTRY'!CK104,"")))</f>
        <v/>
      </c>
      <c r="CG105" s="3" t="str">
        <f>IF('DATA ENTRY'!CK104="","",IF('DATA ENTRY'!N104="","",IF(AND($CD$4='DATA ENTRY'!CK104,$CG$4='DATA ENTRY'!D104),'DATA ENTRY'!N104,"")))</f>
        <v/>
      </c>
      <c r="CH105" s="107" t="str">
        <f>IF('DATA ENTRY'!CK104="","",IF('DATA ENTRY'!O104="","",IF(AND($CD$4='DATA ENTRY'!CK104,$CG$4='DATA ENTRY'!D104),'DATA ENTRY'!O104,"")))</f>
        <v/>
      </c>
      <c r="CI105" s="3" t="str">
        <f>IF('DATA ENTRY'!CK104="","",IF('DATA ENTRY'!P104="","",IF(AND($CD$4='DATA ENTRY'!CK104,$CG$4='DATA ENTRY'!D104),'DATA ENTRY'!P104,"")))</f>
        <v/>
      </c>
      <c r="CJ105" s="107" t="str">
        <f>IF('DATA ENTRY'!CK104="","",IF('DATA ENTRY'!Q104="","",IF(AND($CD$4='DATA ENTRY'!CK104,$CG$4='DATA ENTRY'!D104),'DATA ENTRY'!Q104,"")))</f>
        <v/>
      </c>
      <c r="CK105" s="3" t="str">
        <f>IF('DATA ENTRY'!CK104="","",IF('DATA ENTRY'!R104="","",IF(AND($CD$4='DATA ENTRY'!CK104,$CG$4='DATA ENTRY'!D104),'DATA ENTRY'!R104,"")))</f>
        <v/>
      </c>
      <c r="CL105" s="3" t="str">
        <f>IF('DATA ENTRY'!CK104="","",IF('DATA ENTRY'!S104="","",IF(AND($CD$4='DATA ENTRY'!CK104,$CG$4='DATA ENTRY'!D104),'DATA ENTRY'!S104,"")))</f>
        <v/>
      </c>
      <c r="CM105" s="3" t="str">
        <f>IF('DATA ENTRY'!CK104="","",IF('DATA ENTRY'!E104="","",IF(AND($CD$4='DATA ENTRY'!CK104,$CG$4='DATA ENTRY'!D104),'DATA ENTRY'!E104,"")))</f>
        <v/>
      </c>
      <c r="CN105" s="3" t="str">
        <f>IF('DATA ENTRY'!CK104="","",IF('DATA ENTRY'!W104="","",IF(AND($CD$4='DATA ENTRY'!CK104,$CG$4='DATA ENTRY'!D104),'DATA ENTRY'!W104,"")))</f>
        <v/>
      </c>
      <c r="CO105" s="3" t="str">
        <f>IF('DATA ENTRY'!CK104="","",IF('DATA ENTRY'!X104="","",IF(AND($CD$4='DATA ENTRY'!CK104,$CG$4='DATA ENTRY'!D104),'DATA ENTRY'!X104,"")))</f>
        <v/>
      </c>
      <c r="CP105" s="108" t="str">
        <f t="shared" si="23"/>
        <v/>
      </c>
      <c r="CQ105" s="108" t="str">
        <f>IF('DATA ENTRY'!CK104="","",IF('DATA ENTRY'!G104="","",IF(AND($CD$4='DATA ENTRY'!CK104,$CG$4='DATA ENTRY'!D104),'DATA ENTRY'!G104,"")))</f>
        <v/>
      </c>
      <c r="CR105" s="230" t="str">
        <f>IF('DATA ENTRY'!CK104="","",IF('DATA ENTRY'!D104="","",IF(AND($CD$4='DATA ENTRY'!CK104,$CG$4='DATA ENTRY'!D104),'DATA ENTRY'!D104,"")))</f>
        <v/>
      </c>
      <c r="CS105">
        <f t="shared" si="24"/>
        <v>0</v>
      </c>
      <c r="CT105">
        <f t="shared" si="25"/>
        <v>0</v>
      </c>
      <c r="CV105" s="139"/>
      <c r="CX105">
        <f t="shared" si="26"/>
        <v>0</v>
      </c>
      <c r="DB105" t="str">
        <f t="shared" si="33"/>
        <v/>
      </c>
      <c r="DC105" t="str">
        <f t="shared" si="34"/>
        <v/>
      </c>
      <c r="DD105" s="224">
        <v>99</v>
      </c>
      <c r="DE105" s="3" t="str">
        <f>IF('DATA ENTRY'!CK104="","",IF('DATA ENTRY'!B104="","",IF(AND($DF$4='DATA ENTRY'!D104),'DATA ENTRY'!B104,"")))</f>
        <v/>
      </c>
      <c r="DF105" s="3" t="str">
        <f>IF('DATA ENTRY'!CK104="","",IF('DATA ENTRY'!C104="","",IF(AND($DF$4='DATA ENTRY'!D104),'DATA ENTRY'!C104,"")))</f>
        <v/>
      </c>
      <c r="DG105" s="4" t="str">
        <f>IF('DATA ENTRY'!CK104="","",IF('DATA ENTRY'!I104="","",IF(AND($DF$4='DATA ENTRY'!D104),'DATA ENTRY'!I104,"")))</f>
        <v/>
      </c>
      <c r="DH105" s="4" t="str">
        <f>IF('DATA ENTRY'!CK104="","",IF('DATA ENTRY'!CK104="","",IF(AND($DF$4='DATA ENTRY'!D104),'DATA ENTRY'!CK104,"")))</f>
        <v/>
      </c>
      <c r="DI105" s="3" t="str">
        <f>IF('DATA ENTRY'!CK104="","",IF('DATA ENTRY'!N104="","",IF(AND($DF$4='DATA ENTRY'!D104),'DATA ENTRY'!N104,"")))</f>
        <v/>
      </c>
      <c r="DJ105" s="107" t="str">
        <f>IF('DATA ENTRY'!CK104="","",IF('DATA ENTRY'!O104="","",IF(AND($DF$4='DATA ENTRY'!D104),'DATA ENTRY'!O104,"")))</f>
        <v/>
      </c>
      <c r="DK105" s="3" t="str">
        <f>IF('DATA ENTRY'!CK104="","",IF('DATA ENTRY'!P104="","",IF(AND($DF$4='DATA ENTRY'!D104),'DATA ENTRY'!P104,"")))</f>
        <v/>
      </c>
      <c r="DL105" s="107" t="str">
        <f>IF('DATA ENTRY'!CK104="","",IF('DATA ENTRY'!Q104="","",IF(AND($DF$4='DATA ENTRY'!D104),'DATA ENTRY'!Q104,"")))</f>
        <v/>
      </c>
      <c r="DM105" s="3" t="str">
        <f>IF('DATA ENTRY'!CK104="","",IF('DATA ENTRY'!R104="","",IF(AND($DF$4='DATA ENTRY'!D104),'DATA ENTRY'!R104,"")))</f>
        <v/>
      </c>
      <c r="DN105" s="107" t="str">
        <f>IF('DATA ENTRY'!CK104="","",IF('DATA ENTRY'!S104="","",IF(AND($DF$4='DATA ENTRY'!D104),'DATA ENTRY'!S104,"")))</f>
        <v/>
      </c>
      <c r="DO105" s="3" t="str">
        <f>IF('DATA ENTRY'!CK104="","",IF('DATA ENTRY'!E104="","",IF(AND($DF$4='DATA ENTRY'!D104),'DATA ENTRY'!E104,"")))</f>
        <v/>
      </c>
      <c r="DP105" s="3" t="str">
        <f>IF('DATA ENTRY'!CK104="","",IF('DATA ENTRY'!D104="","",IF(AND($DF$4='DATA ENTRY'!D104),'DATA ENTRY'!D104,"")))</f>
        <v/>
      </c>
      <c r="DQ105" s="3" t="str">
        <f>IF('DATA ENTRY'!CK104="","",IF('DATA ENTRY'!W104="","",IF(AND($DF$4='DATA ENTRY'!D104),'DATA ENTRY'!W104,"")))</f>
        <v/>
      </c>
      <c r="DR105" s="3" t="str">
        <f>IF('DATA ENTRY'!CK104="","",IF('DATA ENTRY'!X104="","",IF(AND($DF$4='DATA ENTRY'!D104),'DATA ENTRY'!X104,"")))</f>
        <v/>
      </c>
      <c r="DS105" s="108" t="str">
        <f t="shared" si="27"/>
        <v/>
      </c>
      <c r="DT105" s="108" t="str">
        <f>IF('DATA ENTRY'!CK104="","",IF('DATA ENTRY'!D104="","",IF(AND($DF$4='DATA ENTRY'!D104),'DATA ENTRY'!G104,"")))</f>
        <v/>
      </c>
      <c r="DY105">
        <f t="shared" si="28"/>
        <v>0</v>
      </c>
      <c r="EB105" t="str">
        <f t="shared" si="29"/>
        <v/>
      </c>
      <c r="EC105" t="str">
        <f t="shared" si="30"/>
        <v/>
      </c>
      <c r="ED105" s="224">
        <v>99</v>
      </c>
      <c r="EE105" s="3" t="str">
        <f>IF('DATA ENTRY'!CK104="","",IF('DATA ENTRY'!B104="","",IF(AND($EF$4='DATA ENTRY'!G104,$EH$4='DATA ENTRY'!F104),'DATA ENTRY'!B104,"")))</f>
        <v/>
      </c>
      <c r="EF105" s="3" t="str">
        <f>IF('DATA ENTRY'!CK104="","",IF('DATA ENTRY'!C104="","",IF(AND($EF$4='DATA ENTRY'!G104,$EH$4='DATA ENTRY'!F104),'DATA ENTRY'!C104,"")))</f>
        <v/>
      </c>
      <c r="EG105" s="4" t="str">
        <f>IF('DATA ENTRY'!CK104="","",IF('DATA ENTRY'!I104="","",IF(AND($EF$4='DATA ENTRY'!G104,$EH$4='DATA ENTRY'!F104),'DATA ENTRY'!I104,"")))</f>
        <v/>
      </c>
      <c r="EH105" s="4" t="str">
        <f>IF('DATA ENTRY'!CK104="","",IF('DATA ENTRY'!CK104="","",IF(AND($EF$4='DATA ENTRY'!G104,$EH$4='DATA ENTRY'!F104),'DATA ENTRY'!CK104,"")))</f>
        <v/>
      </c>
      <c r="EI105" s="3" t="str">
        <f>IF('DATA ENTRY'!CK104="","",IF('DATA ENTRY'!N104="","",IF(AND($EF$4='DATA ENTRY'!G104,$EH$4='DATA ENTRY'!F104),'DATA ENTRY'!N104,"")))</f>
        <v/>
      </c>
      <c r="EJ105" s="107" t="str">
        <f>IF('DATA ENTRY'!CK104="","",IF('DATA ENTRY'!O104="","",IF(AND($EF$4='DATA ENTRY'!G104,$EH$4='DATA ENTRY'!F104),'DATA ENTRY'!O104,"")))</f>
        <v/>
      </c>
      <c r="EK105" s="3" t="str">
        <f>IF('DATA ENTRY'!CK104="","",IF('DATA ENTRY'!P104="","",IF(AND($EF$4='DATA ENTRY'!G104,$EH$4='DATA ENTRY'!F104),'DATA ENTRY'!P104,"")))</f>
        <v/>
      </c>
      <c r="EL105" s="107" t="str">
        <f>IF('DATA ENTRY'!CK104="","",IF('DATA ENTRY'!Q104="","",IF(AND($EF$4='DATA ENTRY'!G104,$EH$4='DATA ENTRY'!F104),'DATA ENTRY'!Q104,"")))</f>
        <v/>
      </c>
      <c r="EM105" s="3" t="str">
        <f>IF('DATA ENTRY'!CK104="","",IF('DATA ENTRY'!R104="","",IF(AND($EF$4='DATA ENTRY'!G104,$EH$4='DATA ENTRY'!F104),'DATA ENTRY'!R104,"")))</f>
        <v/>
      </c>
      <c r="EN105" s="107" t="str">
        <f>IF('DATA ENTRY'!CK104="","",IF('DATA ENTRY'!S104="","",IF(AND($EF$4='DATA ENTRY'!G104,$EH$4='DATA ENTRY'!F104),'DATA ENTRY'!S104,"")))</f>
        <v/>
      </c>
      <c r="EO105" s="3" t="str">
        <f>IF('DATA ENTRY'!CK104="","",IF('DATA ENTRY'!E104="","",IF(AND($EF$4='DATA ENTRY'!G104,$EH$4='DATA ENTRY'!F104),'DATA ENTRY'!E104,"")))</f>
        <v/>
      </c>
      <c r="EP105" s="3" t="str">
        <f>IF('DATA ENTRY'!CK104="","",IF('DATA ENTRY'!D104="","",IF(AND($EF$4='DATA ENTRY'!G104,$EH$4='DATA ENTRY'!F104),'DATA ENTRY'!D104,"")))</f>
        <v/>
      </c>
      <c r="EQ105" s="3" t="str">
        <f>IF('DATA ENTRY'!CK104="","",IF('DATA ENTRY'!W104="","",IF(AND($EF$4='DATA ENTRY'!G104,$EH$4='DATA ENTRY'!F104),'DATA ENTRY'!W104,"")))</f>
        <v/>
      </c>
      <c r="ER105" s="3" t="str">
        <f>IF('DATA ENTRY'!CK104="","",IF('DATA ENTRY'!X104="","",IF(AND($EF$4='DATA ENTRY'!G104,$EH$4='DATA ENTRY'!F104),'DATA ENTRY'!X104,"")))</f>
        <v/>
      </c>
      <c r="ES105" s="108" t="str">
        <f t="shared" si="31"/>
        <v/>
      </c>
      <c r="ET105" s="108" t="str">
        <f>IF('DATA ENTRY'!CK104="","",IF('DATA ENTRY'!D104="","",IF(AND($EF$4='DATA ENTRY'!G104,$EH$4='DATA ENTRY'!F104),'DATA ENTRY'!G104,"")))</f>
        <v/>
      </c>
      <c r="EY105">
        <f t="shared" si="32"/>
        <v>0</v>
      </c>
    </row>
    <row r="106" spans="1:155">
      <c r="A106" t="str">
        <f>IF(S106=0,"",1+(MAX($A$7:A105)))</f>
        <v/>
      </c>
      <c r="B106" s="224">
        <v>100</v>
      </c>
      <c r="C106" s="3" t="str">
        <f>IF('DATA ENTRY'!CK105="","",IF('DATA ENTRY'!B105="","",IF($D$4="All Post",'DATA ENTRY'!B105,IF(AND($D$4='DATA ENTRY'!CK105),'DATA ENTRY'!B105,""))))</f>
        <v/>
      </c>
      <c r="D106" s="3" t="str">
        <f>IF('DATA ENTRY'!CK105="","",IF('DATA ENTRY'!C105="","",IF($D$4="All Post",'DATA ENTRY'!C105,IF(AND($D$4='DATA ENTRY'!CK105),'DATA ENTRY'!C105,""))))</f>
        <v/>
      </c>
      <c r="E106" s="4" t="str">
        <f>IF('DATA ENTRY'!CK105="","",IF('DATA ENTRY'!I105="","",IF($D$4="All Post",'DATA ENTRY'!I105,IF(AND($D$4='DATA ENTRY'!CK105),'DATA ENTRY'!I105,""))))</f>
        <v/>
      </c>
      <c r="F106" s="4" t="str">
        <f>IF('DATA ENTRY'!CK105="","",IF('DATA ENTRY'!CK105="","",IF($D$4="All Post",'DATA ENTRY'!CK105,IF(AND($D$4='DATA ENTRY'!CK105),'DATA ENTRY'!CK105,""))))</f>
        <v/>
      </c>
      <c r="G106" s="3" t="str">
        <f>IF('DATA ENTRY'!CK105="","",IF('DATA ENTRY'!N105="","",IF($D$4="All Post",'DATA ENTRY'!N105,IF(AND($D$4='DATA ENTRY'!CK105),'DATA ENTRY'!N105,""))))</f>
        <v/>
      </c>
      <c r="H106" s="107" t="str">
        <f>IF('DATA ENTRY'!CK105="","",IF('DATA ENTRY'!O105="","",IF($D$4="All Post",'DATA ENTRY'!O105,IF(AND($D$4='DATA ENTRY'!CK105),'DATA ENTRY'!O105,""))))</f>
        <v/>
      </c>
      <c r="I106" s="3" t="str">
        <f>IF('DATA ENTRY'!CK105="","",IF('DATA ENTRY'!P105="","",IF($D$4="All Post",'DATA ENTRY'!P105,IF(AND($D$4='DATA ENTRY'!CK105),'DATA ENTRY'!P105,""))))</f>
        <v/>
      </c>
      <c r="J106" s="107" t="str">
        <f>IF('DATA ENTRY'!CK105="","",IF('DATA ENTRY'!Q105="","",IF($D$4="All Post",'DATA ENTRY'!Q105,IF(AND($D$4='DATA ENTRY'!CK105),'DATA ENTRY'!Q105,""))))</f>
        <v/>
      </c>
      <c r="K106" s="3" t="str">
        <f>IF('DATA ENTRY'!CK105="","",IF('DATA ENTRY'!R105="","",IF($D$4="All Post",'DATA ENTRY'!R105,IF(AND($D$4='DATA ENTRY'!CK105),'DATA ENTRY'!R105,""))))</f>
        <v/>
      </c>
      <c r="L106" s="3" t="str">
        <f>IF('DATA ENTRY'!CK105="","",IF('DATA ENTRY'!S105="","",IF($D$4="All Post",'DATA ENTRY'!S105,IF(AND($D$4='DATA ENTRY'!CK105),'DATA ENTRY'!S105,""))))</f>
        <v/>
      </c>
      <c r="M106" s="3" t="str">
        <f>IF('DATA ENTRY'!CK105="","",IF('DATA ENTRY'!E105="","",IF($D$4="All Post",'DATA ENTRY'!E105,IF(AND($D$4='DATA ENTRY'!CK105),'DATA ENTRY'!E105,""))))</f>
        <v/>
      </c>
      <c r="N106" s="3" t="str">
        <f>IF('DATA ENTRY'!CK105="","",IF('DATA ENTRY'!W105="","",IF($D$4="All Post",'DATA ENTRY'!W105,IF(AND($D$4='DATA ENTRY'!CK105),'DATA ENTRY'!W105,""))))</f>
        <v/>
      </c>
      <c r="O106" s="3" t="str">
        <f>IF('DATA ENTRY'!CK105="","",IF('DATA ENTRY'!X105="","",IF($D$4="All Post",'DATA ENTRY'!X105,IF(AND($D$4='DATA ENTRY'!CK105),'DATA ENTRY'!X105,""))))</f>
        <v/>
      </c>
      <c r="P106" s="3" t="str">
        <f>IF('DATA ENTRY'!CK105="","",IF('DATA ENTRY'!G105="","",IF($D$4="All Post",'DATA ENTRY'!G105,IF(AND($D$4='DATA ENTRY'!CK105),'DATA ENTRY'!G105,""))))</f>
        <v/>
      </c>
      <c r="S106">
        <f t="shared" si="19"/>
        <v>0</v>
      </c>
      <c r="T106" t="str">
        <f t="shared" si="20"/>
        <v/>
      </c>
      <c r="BZ106" t="str">
        <f t="shared" si="21"/>
        <v/>
      </c>
      <c r="CA106" t="str">
        <f t="shared" si="22"/>
        <v/>
      </c>
      <c r="CB106" s="224">
        <v>100</v>
      </c>
      <c r="CC106" s="3" t="str">
        <f>IF('DATA ENTRY'!CK105="","",IF('DATA ENTRY'!B105="","",IF(AND($CD$4='DATA ENTRY'!CK105,$CG$4='DATA ENTRY'!D105),'DATA ENTRY'!B105,"")))</f>
        <v/>
      </c>
      <c r="CD106" s="3" t="str">
        <f>IF('DATA ENTRY'!CK105="","",IF('DATA ENTRY'!C105="","",IF(AND($CD$4='DATA ENTRY'!CK105,$CG$4='DATA ENTRY'!D105),'DATA ENTRY'!C105,"")))</f>
        <v/>
      </c>
      <c r="CE106" s="4" t="str">
        <f>IF('DATA ENTRY'!CK105="","",IF('DATA ENTRY'!I105="","",IF(AND($CD$4='DATA ENTRY'!CK105,$CG$4='DATA ENTRY'!D105),'DATA ENTRY'!I105,"")))</f>
        <v/>
      </c>
      <c r="CF106" s="4" t="str">
        <f>IF('DATA ENTRY'!CK105="","",IF('DATA ENTRY'!CK105="","",IF(AND($CD$4='DATA ENTRY'!CK105,$CG$4='DATA ENTRY'!D105),'DATA ENTRY'!CK105,"")))</f>
        <v/>
      </c>
      <c r="CG106" s="3" t="str">
        <f>IF('DATA ENTRY'!CK105="","",IF('DATA ENTRY'!N105="","",IF(AND($CD$4='DATA ENTRY'!CK105,$CG$4='DATA ENTRY'!D105),'DATA ENTRY'!N105,"")))</f>
        <v/>
      </c>
      <c r="CH106" s="107" t="str">
        <f>IF('DATA ENTRY'!CK105="","",IF('DATA ENTRY'!O105="","",IF(AND($CD$4='DATA ENTRY'!CK105,$CG$4='DATA ENTRY'!D105),'DATA ENTRY'!O105,"")))</f>
        <v/>
      </c>
      <c r="CI106" s="3" t="str">
        <f>IF('DATA ENTRY'!CK105="","",IF('DATA ENTRY'!P105="","",IF(AND($CD$4='DATA ENTRY'!CK105,$CG$4='DATA ENTRY'!D105),'DATA ENTRY'!P105,"")))</f>
        <v/>
      </c>
      <c r="CJ106" s="107" t="str">
        <f>IF('DATA ENTRY'!CK105="","",IF('DATA ENTRY'!Q105="","",IF(AND($CD$4='DATA ENTRY'!CK105,$CG$4='DATA ENTRY'!D105),'DATA ENTRY'!Q105,"")))</f>
        <v/>
      </c>
      <c r="CK106" s="3" t="str">
        <f>IF('DATA ENTRY'!CK105="","",IF('DATA ENTRY'!R105="","",IF(AND($CD$4='DATA ENTRY'!CK105,$CG$4='DATA ENTRY'!D105),'DATA ENTRY'!R105,"")))</f>
        <v/>
      </c>
      <c r="CL106" s="3" t="str">
        <f>IF('DATA ENTRY'!CK105="","",IF('DATA ENTRY'!S105="","",IF(AND($CD$4='DATA ENTRY'!CK105,$CG$4='DATA ENTRY'!D105),'DATA ENTRY'!S105,"")))</f>
        <v/>
      </c>
      <c r="CM106" s="3" t="str">
        <f>IF('DATA ENTRY'!CK105="","",IF('DATA ENTRY'!E105="","",IF(AND($CD$4='DATA ENTRY'!CK105,$CG$4='DATA ENTRY'!D105),'DATA ENTRY'!E105,"")))</f>
        <v/>
      </c>
      <c r="CN106" s="3" t="str">
        <f>IF('DATA ENTRY'!CK105="","",IF('DATA ENTRY'!W105="","",IF(AND($CD$4='DATA ENTRY'!CK105,$CG$4='DATA ENTRY'!D105),'DATA ENTRY'!W105,"")))</f>
        <v/>
      </c>
      <c r="CO106" s="3" t="str">
        <f>IF('DATA ENTRY'!CK105="","",IF('DATA ENTRY'!X105="","",IF(AND($CD$4='DATA ENTRY'!CK105,$CG$4='DATA ENTRY'!D105),'DATA ENTRY'!X105,"")))</f>
        <v/>
      </c>
      <c r="CP106" s="108" t="str">
        <f t="shared" si="23"/>
        <v/>
      </c>
      <c r="CQ106" s="108" t="str">
        <f>IF('DATA ENTRY'!CK105="","",IF('DATA ENTRY'!G105="","",IF(AND($CD$4='DATA ENTRY'!CK105,$CG$4='DATA ENTRY'!D105),'DATA ENTRY'!G105,"")))</f>
        <v/>
      </c>
      <c r="CR106" s="230" t="str">
        <f>IF('DATA ENTRY'!CK105="","",IF('DATA ENTRY'!D105="","",IF(AND($CD$4='DATA ENTRY'!CK105,$CG$4='DATA ENTRY'!D105),'DATA ENTRY'!D105,"")))</f>
        <v/>
      </c>
      <c r="CS106">
        <f t="shared" si="24"/>
        <v>0</v>
      </c>
      <c r="CT106">
        <f t="shared" si="25"/>
        <v>0</v>
      </c>
      <c r="CV106" s="139"/>
      <c r="CX106">
        <f t="shared" si="26"/>
        <v>0</v>
      </c>
      <c r="DB106" t="str">
        <f t="shared" si="33"/>
        <v/>
      </c>
      <c r="DC106" t="str">
        <f t="shared" si="34"/>
        <v/>
      </c>
      <c r="DD106" s="224">
        <v>100</v>
      </c>
      <c r="DE106" s="3" t="str">
        <f>IF('DATA ENTRY'!CK105="","",IF('DATA ENTRY'!B105="","",IF(AND($DF$4='DATA ENTRY'!D105),'DATA ENTRY'!B105,"")))</f>
        <v/>
      </c>
      <c r="DF106" s="3" t="str">
        <f>IF('DATA ENTRY'!CK105="","",IF('DATA ENTRY'!C105="","",IF(AND($DF$4='DATA ENTRY'!D105),'DATA ENTRY'!C105,"")))</f>
        <v/>
      </c>
      <c r="DG106" s="4" t="str">
        <f>IF('DATA ENTRY'!CK105="","",IF('DATA ENTRY'!I105="","",IF(AND($DF$4='DATA ENTRY'!D105),'DATA ENTRY'!I105,"")))</f>
        <v/>
      </c>
      <c r="DH106" s="4" t="str">
        <f>IF('DATA ENTRY'!CK105="","",IF('DATA ENTRY'!CK105="","",IF(AND($DF$4='DATA ENTRY'!D105),'DATA ENTRY'!CK105,"")))</f>
        <v/>
      </c>
      <c r="DI106" s="3" t="str">
        <f>IF('DATA ENTRY'!CK105="","",IF('DATA ENTRY'!N105="","",IF(AND($DF$4='DATA ENTRY'!D105),'DATA ENTRY'!N105,"")))</f>
        <v/>
      </c>
      <c r="DJ106" s="107" t="str">
        <f>IF('DATA ENTRY'!CK105="","",IF('DATA ENTRY'!O105="","",IF(AND($DF$4='DATA ENTRY'!D105),'DATA ENTRY'!O105,"")))</f>
        <v/>
      </c>
      <c r="DK106" s="3" t="str">
        <f>IF('DATA ENTRY'!CK105="","",IF('DATA ENTRY'!P105="","",IF(AND($DF$4='DATA ENTRY'!D105),'DATA ENTRY'!P105,"")))</f>
        <v/>
      </c>
      <c r="DL106" s="107" t="str">
        <f>IF('DATA ENTRY'!CK105="","",IF('DATA ENTRY'!Q105="","",IF(AND($DF$4='DATA ENTRY'!D105),'DATA ENTRY'!Q105,"")))</f>
        <v/>
      </c>
      <c r="DM106" s="3" t="str">
        <f>IF('DATA ENTRY'!CK105="","",IF('DATA ENTRY'!R105="","",IF(AND($DF$4='DATA ENTRY'!D105),'DATA ENTRY'!R105,"")))</f>
        <v/>
      </c>
      <c r="DN106" s="107" t="str">
        <f>IF('DATA ENTRY'!CK105="","",IF('DATA ENTRY'!S105="","",IF(AND($DF$4='DATA ENTRY'!D105),'DATA ENTRY'!S105,"")))</f>
        <v/>
      </c>
      <c r="DO106" s="3" t="str">
        <f>IF('DATA ENTRY'!CK105="","",IF('DATA ENTRY'!E105="","",IF(AND($DF$4='DATA ENTRY'!D105),'DATA ENTRY'!E105,"")))</f>
        <v/>
      </c>
      <c r="DP106" s="3" t="str">
        <f>IF('DATA ENTRY'!CK105="","",IF('DATA ENTRY'!D105="","",IF(AND($DF$4='DATA ENTRY'!D105),'DATA ENTRY'!D105,"")))</f>
        <v/>
      </c>
      <c r="DQ106" s="3" t="str">
        <f>IF('DATA ENTRY'!CK105="","",IF('DATA ENTRY'!W105="","",IF(AND($DF$4='DATA ENTRY'!D105),'DATA ENTRY'!W105,"")))</f>
        <v/>
      </c>
      <c r="DR106" s="3" t="str">
        <f>IF('DATA ENTRY'!CK105="","",IF('DATA ENTRY'!X105="","",IF(AND($DF$4='DATA ENTRY'!D105),'DATA ENTRY'!X105,"")))</f>
        <v/>
      </c>
      <c r="DS106" s="108" t="str">
        <f t="shared" si="27"/>
        <v/>
      </c>
      <c r="DT106" s="108" t="str">
        <f>IF('DATA ENTRY'!CK105="","",IF('DATA ENTRY'!D105="","",IF(AND($DF$4='DATA ENTRY'!D105),'DATA ENTRY'!G105,"")))</f>
        <v/>
      </c>
      <c r="DY106">
        <f t="shared" si="28"/>
        <v>0</v>
      </c>
      <c r="EB106" t="str">
        <f t="shared" si="29"/>
        <v/>
      </c>
      <c r="EC106" t="str">
        <f t="shared" si="30"/>
        <v/>
      </c>
      <c r="ED106" s="224">
        <v>100</v>
      </c>
      <c r="EE106" s="3" t="str">
        <f>IF('DATA ENTRY'!CK105="","",IF('DATA ENTRY'!B105="","",IF(AND($EF$4='DATA ENTRY'!G105,$EH$4='DATA ENTRY'!F105),'DATA ENTRY'!B105,"")))</f>
        <v/>
      </c>
      <c r="EF106" s="3" t="str">
        <f>IF('DATA ENTRY'!CK105="","",IF('DATA ENTRY'!C105="","",IF(AND($EF$4='DATA ENTRY'!G105,$EH$4='DATA ENTRY'!F105),'DATA ENTRY'!C105,"")))</f>
        <v/>
      </c>
      <c r="EG106" s="4" t="str">
        <f>IF('DATA ENTRY'!CK105="","",IF('DATA ENTRY'!I105="","",IF(AND($EF$4='DATA ENTRY'!G105,$EH$4='DATA ENTRY'!F105),'DATA ENTRY'!I105,"")))</f>
        <v/>
      </c>
      <c r="EH106" s="4" t="str">
        <f>IF('DATA ENTRY'!CK105="","",IF('DATA ENTRY'!CK105="","",IF(AND($EF$4='DATA ENTRY'!G105,$EH$4='DATA ENTRY'!F105),'DATA ENTRY'!CK105,"")))</f>
        <v/>
      </c>
      <c r="EI106" s="3" t="str">
        <f>IF('DATA ENTRY'!CK105="","",IF('DATA ENTRY'!N105="","",IF(AND($EF$4='DATA ENTRY'!G105,$EH$4='DATA ENTRY'!F105),'DATA ENTRY'!N105,"")))</f>
        <v/>
      </c>
      <c r="EJ106" s="107" t="str">
        <f>IF('DATA ENTRY'!CK105="","",IF('DATA ENTRY'!O105="","",IF(AND($EF$4='DATA ENTRY'!G105,$EH$4='DATA ENTRY'!F105),'DATA ENTRY'!O105,"")))</f>
        <v/>
      </c>
      <c r="EK106" s="3" t="str">
        <f>IF('DATA ENTRY'!CK105="","",IF('DATA ENTRY'!P105="","",IF(AND($EF$4='DATA ENTRY'!G105,$EH$4='DATA ENTRY'!F105),'DATA ENTRY'!P105,"")))</f>
        <v/>
      </c>
      <c r="EL106" s="107" t="str">
        <f>IF('DATA ENTRY'!CK105="","",IF('DATA ENTRY'!Q105="","",IF(AND($EF$4='DATA ENTRY'!G105,$EH$4='DATA ENTRY'!F105),'DATA ENTRY'!Q105,"")))</f>
        <v/>
      </c>
      <c r="EM106" s="3" t="str">
        <f>IF('DATA ENTRY'!CK105="","",IF('DATA ENTRY'!R105="","",IF(AND($EF$4='DATA ENTRY'!G105,$EH$4='DATA ENTRY'!F105),'DATA ENTRY'!R105,"")))</f>
        <v/>
      </c>
      <c r="EN106" s="107" t="str">
        <f>IF('DATA ENTRY'!CK105="","",IF('DATA ENTRY'!S105="","",IF(AND($EF$4='DATA ENTRY'!G105,$EH$4='DATA ENTRY'!F105),'DATA ENTRY'!S105,"")))</f>
        <v/>
      </c>
      <c r="EO106" s="3" t="str">
        <f>IF('DATA ENTRY'!CK105="","",IF('DATA ENTRY'!E105="","",IF(AND($EF$4='DATA ENTRY'!G105,$EH$4='DATA ENTRY'!F105),'DATA ENTRY'!E105,"")))</f>
        <v/>
      </c>
      <c r="EP106" s="3" t="str">
        <f>IF('DATA ENTRY'!CK105="","",IF('DATA ENTRY'!D105="","",IF(AND($EF$4='DATA ENTRY'!G105,$EH$4='DATA ENTRY'!F105),'DATA ENTRY'!D105,"")))</f>
        <v/>
      </c>
      <c r="EQ106" s="3" t="str">
        <f>IF('DATA ENTRY'!CK105="","",IF('DATA ENTRY'!W105="","",IF(AND($EF$4='DATA ENTRY'!G105,$EH$4='DATA ENTRY'!F105),'DATA ENTRY'!W105,"")))</f>
        <v/>
      </c>
      <c r="ER106" s="3" t="str">
        <f>IF('DATA ENTRY'!CK105="","",IF('DATA ENTRY'!X105="","",IF(AND($EF$4='DATA ENTRY'!G105,$EH$4='DATA ENTRY'!F105),'DATA ENTRY'!X105,"")))</f>
        <v/>
      </c>
      <c r="ES106" s="108" t="str">
        <f t="shared" si="31"/>
        <v/>
      </c>
      <c r="ET106" s="108" t="str">
        <f>IF('DATA ENTRY'!CK105="","",IF('DATA ENTRY'!D105="","",IF(AND($EF$4='DATA ENTRY'!G105,$EH$4='DATA ENTRY'!F105),'DATA ENTRY'!G105,"")))</f>
        <v/>
      </c>
      <c r="EY106">
        <f t="shared" si="32"/>
        <v>0</v>
      </c>
    </row>
    <row r="107" spans="1:155">
      <c r="A107" t="str">
        <f>IF(S107=0,"",1+(MAX($A$7:A106)))</f>
        <v/>
      </c>
      <c r="B107" s="224">
        <v>101</v>
      </c>
      <c r="C107" s="3" t="str">
        <f>IF('DATA ENTRY'!CK106="","",IF('DATA ENTRY'!B106="","",IF($D$4="All Post",'DATA ENTRY'!B106,IF(AND($D$4='DATA ENTRY'!CK106),'DATA ENTRY'!B106,""))))</f>
        <v/>
      </c>
      <c r="D107" s="3" t="str">
        <f>IF('DATA ENTRY'!CK106="","",IF('DATA ENTRY'!C106="","",IF($D$4="All Post",'DATA ENTRY'!C106,IF(AND($D$4='DATA ENTRY'!CK106),'DATA ENTRY'!C106,""))))</f>
        <v/>
      </c>
      <c r="E107" s="4" t="str">
        <f>IF('DATA ENTRY'!CK106="","",IF('DATA ENTRY'!I106="","",IF($D$4="All Post",'DATA ENTRY'!I106,IF(AND($D$4='DATA ENTRY'!CK106),'DATA ENTRY'!I106,""))))</f>
        <v/>
      </c>
      <c r="F107" s="4" t="str">
        <f>IF('DATA ENTRY'!CK106="","",IF('DATA ENTRY'!CK106="","",IF($D$4="All Post",'DATA ENTRY'!CK106,IF(AND($D$4='DATA ENTRY'!CK106),'DATA ENTRY'!CK106,""))))</f>
        <v/>
      </c>
      <c r="G107" s="3" t="str">
        <f>IF('DATA ENTRY'!CK106="","",IF('DATA ENTRY'!N106="","",IF($D$4="All Post",'DATA ENTRY'!N106,IF(AND($D$4='DATA ENTRY'!CK106),'DATA ENTRY'!N106,""))))</f>
        <v/>
      </c>
      <c r="H107" s="107" t="str">
        <f>IF('DATA ENTRY'!CK106="","",IF('DATA ENTRY'!O106="","",IF($D$4="All Post",'DATA ENTRY'!O106,IF(AND($D$4='DATA ENTRY'!CK106),'DATA ENTRY'!O106,""))))</f>
        <v/>
      </c>
      <c r="I107" s="3" t="str">
        <f>IF('DATA ENTRY'!CK106="","",IF('DATA ENTRY'!P106="","",IF($D$4="All Post",'DATA ENTRY'!P106,IF(AND($D$4='DATA ENTRY'!CK106),'DATA ENTRY'!P106,""))))</f>
        <v/>
      </c>
      <c r="J107" s="107" t="str">
        <f>IF('DATA ENTRY'!CK106="","",IF('DATA ENTRY'!Q106="","",IF($D$4="All Post",'DATA ENTRY'!Q106,IF(AND($D$4='DATA ENTRY'!CK106),'DATA ENTRY'!Q106,""))))</f>
        <v/>
      </c>
      <c r="K107" s="3" t="str">
        <f>IF('DATA ENTRY'!CK106="","",IF('DATA ENTRY'!R106="","",IF($D$4="All Post",'DATA ENTRY'!R106,IF(AND($D$4='DATA ENTRY'!CK106),'DATA ENTRY'!R106,""))))</f>
        <v/>
      </c>
      <c r="L107" s="3" t="str">
        <f>IF('DATA ENTRY'!CK106="","",IF('DATA ENTRY'!S106="","",IF($D$4="All Post",'DATA ENTRY'!S106,IF(AND($D$4='DATA ENTRY'!CK106),'DATA ENTRY'!S106,""))))</f>
        <v/>
      </c>
      <c r="M107" s="3" t="str">
        <f>IF('DATA ENTRY'!CK106="","",IF('DATA ENTRY'!E106="","",IF($D$4="All Post",'DATA ENTRY'!E106,IF(AND($D$4='DATA ENTRY'!CK106),'DATA ENTRY'!E106,""))))</f>
        <v/>
      </c>
      <c r="N107" s="3" t="str">
        <f>IF('DATA ENTRY'!CK106="","",IF('DATA ENTRY'!W106="","",IF($D$4="All Post",'DATA ENTRY'!W106,IF(AND($D$4='DATA ENTRY'!CK106),'DATA ENTRY'!W106,""))))</f>
        <v/>
      </c>
      <c r="O107" s="3" t="str">
        <f>IF('DATA ENTRY'!CK106="","",IF('DATA ENTRY'!X106="","",IF($D$4="All Post",'DATA ENTRY'!X106,IF(AND($D$4='DATA ENTRY'!CK106),'DATA ENTRY'!X106,""))))</f>
        <v/>
      </c>
      <c r="P107" s="3" t="str">
        <f>IF('DATA ENTRY'!CK106="","",IF('DATA ENTRY'!G106="","",IF($D$4="All Post",'DATA ENTRY'!G106,IF(AND($D$4='DATA ENTRY'!CK106),'DATA ENTRY'!G106,""))))</f>
        <v/>
      </c>
      <c r="S107">
        <f t="shared" si="19"/>
        <v>0</v>
      </c>
      <c r="T107" t="str">
        <f t="shared" si="20"/>
        <v/>
      </c>
      <c r="BZ107" t="str">
        <f t="shared" si="21"/>
        <v/>
      </c>
      <c r="CA107" t="str">
        <f t="shared" si="22"/>
        <v/>
      </c>
      <c r="CB107" s="224">
        <v>101</v>
      </c>
      <c r="CC107" s="3" t="str">
        <f>IF('DATA ENTRY'!CK106="","",IF('DATA ENTRY'!B106="","",IF(AND($CD$4='DATA ENTRY'!CK106,$CG$4='DATA ENTRY'!D106),'DATA ENTRY'!B106,"")))</f>
        <v/>
      </c>
      <c r="CD107" s="3" t="str">
        <f>IF('DATA ENTRY'!CK106="","",IF('DATA ENTRY'!C106="","",IF(AND($CD$4='DATA ENTRY'!CK106,$CG$4='DATA ENTRY'!D106),'DATA ENTRY'!C106,"")))</f>
        <v/>
      </c>
      <c r="CE107" s="4" t="str">
        <f>IF('DATA ENTRY'!CK106="","",IF('DATA ENTRY'!I106="","",IF(AND($CD$4='DATA ENTRY'!CK106,$CG$4='DATA ENTRY'!D106),'DATA ENTRY'!I106,"")))</f>
        <v/>
      </c>
      <c r="CF107" s="4" t="str">
        <f>IF('DATA ENTRY'!CK106="","",IF('DATA ENTRY'!CK106="","",IF(AND($CD$4='DATA ENTRY'!CK106,$CG$4='DATA ENTRY'!D106),'DATA ENTRY'!CK106,"")))</f>
        <v/>
      </c>
      <c r="CG107" s="3" t="str">
        <f>IF('DATA ENTRY'!CK106="","",IF('DATA ENTRY'!N106="","",IF(AND($CD$4='DATA ENTRY'!CK106,$CG$4='DATA ENTRY'!D106),'DATA ENTRY'!N106,"")))</f>
        <v/>
      </c>
      <c r="CH107" s="107" t="str">
        <f>IF('DATA ENTRY'!CK106="","",IF('DATA ENTRY'!O106="","",IF(AND($CD$4='DATA ENTRY'!CK106,$CG$4='DATA ENTRY'!D106),'DATA ENTRY'!O106,"")))</f>
        <v/>
      </c>
      <c r="CI107" s="3" t="str">
        <f>IF('DATA ENTRY'!CK106="","",IF('DATA ENTRY'!P106="","",IF(AND($CD$4='DATA ENTRY'!CK106,$CG$4='DATA ENTRY'!D106),'DATA ENTRY'!P106,"")))</f>
        <v/>
      </c>
      <c r="CJ107" s="107" t="str">
        <f>IF('DATA ENTRY'!CK106="","",IF('DATA ENTRY'!Q106="","",IF(AND($CD$4='DATA ENTRY'!CK106,$CG$4='DATA ENTRY'!D106),'DATA ENTRY'!Q106,"")))</f>
        <v/>
      </c>
      <c r="CK107" s="3" t="str">
        <f>IF('DATA ENTRY'!CK106="","",IF('DATA ENTRY'!R106="","",IF(AND($CD$4='DATA ENTRY'!CK106,$CG$4='DATA ENTRY'!D106),'DATA ENTRY'!R106,"")))</f>
        <v/>
      </c>
      <c r="CL107" s="3" t="str">
        <f>IF('DATA ENTRY'!CK106="","",IF('DATA ENTRY'!S106="","",IF(AND($CD$4='DATA ENTRY'!CK106,$CG$4='DATA ENTRY'!D106),'DATA ENTRY'!S106,"")))</f>
        <v/>
      </c>
      <c r="CM107" s="3" t="str">
        <f>IF('DATA ENTRY'!CK106="","",IF('DATA ENTRY'!E106="","",IF(AND($CD$4='DATA ENTRY'!CK106,$CG$4='DATA ENTRY'!D106),'DATA ENTRY'!E106,"")))</f>
        <v/>
      </c>
      <c r="CN107" s="3" t="str">
        <f>IF('DATA ENTRY'!CK106="","",IF('DATA ENTRY'!W106="","",IF(AND($CD$4='DATA ENTRY'!CK106,$CG$4='DATA ENTRY'!D106),'DATA ENTRY'!W106,"")))</f>
        <v/>
      </c>
      <c r="CO107" s="3" t="str">
        <f>IF('DATA ENTRY'!CK106="","",IF('DATA ENTRY'!X106="","",IF(AND($CD$4='DATA ENTRY'!CK106,$CG$4='DATA ENTRY'!D106),'DATA ENTRY'!X106,"")))</f>
        <v/>
      </c>
      <c r="CP107" s="108" t="str">
        <f t="shared" si="23"/>
        <v/>
      </c>
      <c r="CQ107" s="108" t="str">
        <f>IF('DATA ENTRY'!CK106="","",IF('DATA ENTRY'!G106="","",IF(AND($CD$4='DATA ENTRY'!CK106,$CG$4='DATA ENTRY'!D106),'DATA ENTRY'!G106,"")))</f>
        <v/>
      </c>
      <c r="CR107" s="230" t="str">
        <f>IF('DATA ENTRY'!CK106="","",IF('DATA ENTRY'!D106="","",IF(AND($CD$4='DATA ENTRY'!CK106,$CG$4='DATA ENTRY'!D106),'DATA ENTRY'!D106,"")))</f>
        <v/>
      </c>
      <c r="CS107">
        <f t="shared" si="24"/>
        <v>0</v>
      </c>
      <c r="CT107">
        <f t="shared" si="25"/>
        <v>0</v>
      </c>
      <c r="CV107" s="139"/>
      <c r="CX107">
        <f t="shared" si="26"/>
        <v>0</v>
      </c>
      <c r="DB107" t="str">
        <f t="shared" si="33"/>
        <v/>
      </c>
      <c r="DC107" t="str">
        <f t="shared" si="34"/>
        <v/>
      </c>
      <c r="DD107" s="224">
        <v>101</v>
      </c>
      <c r="DE107" s="3" t="str">
        <f>IF('DATA ENTRY'!CK106="","",IF('DATA ENTRY'!B106="","",IF(AND($DF$4='DATA ENTRY'!D106),'DATA ENTRY'!B106,"")))</f>
        <v/>
      </c>
      <c r="DF107" s="3" t="str">
        <f>IF('DATA ENTRY'!CK106="","",IF('DATA ENTRY'!C106="","",IF(AND($DF$4='DATA ENTRY'!D106),'DATA ENTRY'!C106,"")))</f>
        <v/>
      </c>
      <c r="DG107" s="4" t="str">
        <f>IF('DATA ENTRY'!CK106="","",IF('DATA ENTRY'!I106="","",IF(AND($DF$4='DATA ENTRY'!D106),'DATA ENTRY'!I106,"")))</f>
        <v/>
      </c>
      <c r="DH107" s="4" t="str">
        <f>IF('DATA ENTRY'!CK106="","",IF('DATA ENTRY'!CK106="","",IF(AND($DF$4='DATA ENTRY'!D106),'DATA ENTRY'!CK106,"")))</f>
        <v/>
      </c>
      <c r="DI107" s="3" t="str">
        <f>IF('DATA ENTRY'!CK106="","",IF('DATA ENTRY'!N106="","",IF(AND($DF$4='DATA ENTRY'!D106),'DATA ENTRY'!N106,"")))</f>
        <v/>
      </c>
      <c r="DJ107" s="107" t="str">
        <f>IF('DATA ENTRY'!CK106="","",IF('DATA ENTRY'!O106="","",IF(AND($DF$4='DATA ENTRY'!D106),'DATA ENTRY'!O106,"")))</f>
        <v/>
      </c>
      <c r="DK107" s="3" t="str">
        <f>IF('DATA ENTRY'!CK106="","",IF('DATA ENTRY'!P106="","",IF(AND($DF$4='DATA ENTRY'!D106),'DATA ENTRY'!P106,"")))</f>
        <v/>
      </c>
      <c r="DL107" s="107" t="str">
        <f>IF('DATA ENTRY'!CK106="","",IF('DATA ENTRY'!Q106="","",IF(AND($DF$4='DATA ENTRY'!D106),'DATA ENTRY'!Q106,"")))</f>
        <v/>
      </c>
      <c r="DM107" s="3" t="str">
        <f>IF('DATA ENTRY'!CK106="","",IF('DATA ENTRY'!R106="","",IF(AND($DF$4='DATA ENTRY'!D106),'DATA ENTRY'!R106,"")))</f>
        <v/>
      </c>
      <c r="DN107" s="107" t="str">
        <f>IF('DATA ENTRY'!CK106="","",IF('DATA ENTRY'!S106="","",IF(AND($DF$4='DATA ENTRY'!D106),'DATA ENTRY'!S106,"")))</f>
        <v/>
      </c>
      <c r="DO107" s="3" t="str">
        <f>IF('DATA ENTRY'!CK106="","",IF('DATA ENTRY'!E106="","",IF(AND($DF$4='DATA ENTRY'!D106),'DATA ENTRY'!E106,"")))</f>
        <v/>
      </c>
      <c r="DP107" s="3" t="str">
        <f>IF('DATA ENTRY'!CK106="","",IF('DATA ENTRY'!D106="","",IF(AND($DF$4='DATA ENTRY'!D106),'DATA ENTRY'!D106,"")))</f>
        <v/>
      </c>
      <c r="DQ107" s="3" t="str">
        <f>IF('DATA ENTRY'!CK106="","",IF('DATA ENTRY'!W106="","",IF(AND($DF$4='DATA ENTRY'!D106),'DATA ENTRY'!W106,"")))</f>
        <v/>
      </c>
      <c r="DR107" s="3" t="str">
        <f>IF('DATA ENTRY'!CK106="","",IF('DATA ENTRY'!X106="","",IF(AND($DF$4='DATA ENTRY'!D106),'DATA ENTRY'!X106,"")))</f>
        <v/>
      </c>
      <c r="DS107" s="108" t="str">
        <f t="shared" si="27"/>
        <v/>
      </c>
      <c r="DT107" s="108" t="str">
        <f>IF('DATA ENTRY'!CK106="","",IF('DATA ENTRY'!D106="","",IF(AND($DF$4='DATA ENTRY'!D106),'DATA ENTRY'!G106,"")))</f>
        <v/>
      </c>
      <c r="DY107">
        <f t="shared" si="28"/>
        <v>0</v>
      </c>
      <c r="EB107" t="str">
        <f t="shared" si="29"/>
        <v/>
      </c>
      <c r="EC107" t="str">
        <f t="shared" si="30"/>
        <v/>
      </c>
      <c r="ED107" s="224">
        <v>101</v>
      </c>
      <c r="EE107" s="3" t="str">
        <f>IF('DATA ENTRY'!CK106="","",IF('DATA ENTRY'!B106="","",IF(AND($EF$4='DATA ENTRY'!G106,$EH$4='DATA ENTRY'!F106),'DATA ENTRY'!B106,"")))</f>
        <v/>
      </c>
      <c r="EF107" s="3" t="str">
        <f>IF('DATA ENTRY'!CK106="","",IF('DATA ENTRY'!C106="","",IF(AND($EF$4='DATA ENTRY'!G106,$EH$4='DATA ENTRY'!F106),'DATA ENTRY'!C106,"")))</f>
        <v/>
      </c>
      <c r="EG107" s="4" t="str">
        <f>IF('DATA ENTRY'!CK106="","",IF('DATA ENTRY'!I106="","",IF(AND($EF$4='DATA ENTRY'!G106,$EH$4='DATA ENTRY'!F106),'DATA ENTRY'!I106,"")))</f>
        <v/>
      </c>
      <c r="EH107" s="4" t="str">
        <f>IF('DATA ENTRY'!CK106="","",IF('DATA ENTRY'!CK106="","",IF(AND($EF$4='DATA ENTRY'!G106,$EH$4='DATA ENTRY'!F106),'DATA ENTRY'!CK106,"")))</f>
        <v/>
      </c>
      <c r="EI107" s="3" t="str">
        <f>IF('DATA ENTRY'!CK106="","",IF('DATA ENTRY'!N106="","",IF(AND($EF$4='DATA ENTRY'!G106,$EH$4='DATA ENTRY'!F106),'DATA ENTRY'!N106,"")))</f>
        <v/>
      </c>
      <c r="EJ107" s="107" t="str">
        <f>IF('DATA ENTRY'!CK106="","",IF('DATA ENTRY'!O106="","",IF(AND($EF$4='DATA ENTRY'!G106,$EH$4='DATA ENTRY'!F106),'DATA ENTRY'!O106,"")))</f>
        <v/>
      </c>
      <c r="EK107" s="3" t="str">
        <f>IF('DATA ENTRY'!CK106="","",IF('DATA ENTRY'!P106="","",IF(AND($EF$4='DATA ENTRY'!G106,$EH$4='DATA ENTRY'!F106),'DATA ENTRY'!P106,"")))</f>
        <v/>
      </c>
      <c r="EL107" s="107" t="str">
        <f>IF('DATA ENTRY'!CK106="","",IF('DATA ENTRY'!Q106="","",IF(AND($EF$4='DATA ENTRY'!G106,$EH$4='DATA ENTRY'!F106),'DATA ENTRY'!Q106,"")))</f>
        <v/>
      </c>
      <c r="EM107" s="3" t="str">
        <f>IF('DATA ENTRY'!CK106="","",IF('DATA ENTRY'!R106="","",IF(AND($EF$4='DATA ENTRY'!G106,$EH$4='DATA ENTRY'!F106),'DATA ENTRY'!R106,"")))</f>
        <v/>
      </c>
      <c r="EN107" s="107" t="str">
        <f>IF('DATA ENTRY'!CK106="","",IF('DATA ENTRY'!S106="","",IF(AND($EF$4='DATA ENTRY'!G106,$EH$4='DATA ENTRY'!F106),'DATA ENTRY'!S106,"")))</f>
        <v/>
      </c>
      <c r="EO107" s="3" t="str">
        <f>IF('DATA ENTRY'!CK106="","",IF('DATA ENTRY'!E106="","",IF(AND($EF$4='DATA ENTRY'!G106,$EH$4='DATA ENTRY'!F106),'DATA ENTRY'!E106,"")))</f>
        <v/>
      </c>
      <c r="EP107" s="3" t="str">
        <f>IF('DATA ENTRY'!CK106="","",IF('DATA ENTRY'!D106="","",IF(AND($EF$4='DATA ENTRY'!G106,$EH$4='DATA ENTRY'!F106),'DATA ENTRY'!D106,"")))</f>
        <v/>
      </c>
      <c r="EQ107" s="3" t="str">
        <f>IF('DATA ENTRY'!CK106="","",IF('DATA ENTRY'!W106="","",IF(AND($EF$4='DATA ENTRY'!G106,$EH$4='DATA ENTRY'!F106),'DATA ENTRY'!W106,"")))</f>
        <v/>
      </c>
      <c r="ER107" s="3" t="str">
        <f>IF('DATA ENTRY'!CK106="","",IF('DATA ENTRY'!X106="","",IF(AND($EF$4='DATA ENTRY'!G106,$EH$4='DATA ENTRY'!F106),'DATA ENTRY'!X106,"")))</f>
        <v/>
      </c>
      <c r="ES107" s="108" t="str">
        <f t="shared" si="31"/>
        <v/>
      </c>
      <c r="ET107" s="108" t="str">
        <f>IF('DATA ENTRY'!CK106="","",IF('DATA ENTRY'!D106="","",IF(AND($EF$4='DATA ENTRY'!G106,$EH$4='DATA ENTRY'!F106),'DATA ENTRY'!G106,"")))</f>
        <v/>
      </c>
      <c r="EY107">
        <f t="shared" si="32"/>
        <v>0</v>
      </c>
    </row>
    <row r="108" spans="1:155">
      <c r="A108" t="str">
        <f>IF(S108=0,"",1+(MAX($A$7:A107)))</f>
        <v/>
      </c>
      <c r="B108" s="224">
        <v>102</v>
      </c>
      <c r="C108" s="3" t="str">
        <f>IF('DATA ENTRY'!CK107="","",IF('DATA ENTRY'!B107="","",IF($D$4="All Post",'DATA ENTRY'!B107,IF(AND($D$4='DATA ENTRY'!CK107),'DATA ENTRY'!B107,""))))</f>
        <v/>
      </c>
      <c r="D108" s="3" t="str">
        <f>IF('DATA ENTRY'!CK107="","",IF('DATA ENTRY'!C107="","",IF($D$4="All Post",'DATA ENTRY'!C107,IF(AND($D$4='DATA ENTRY'!CK107),'DATA ENTRY'!C107,""))))</f>
        <v/>
      </c>
      <c r="E108" s="4" t="str">
        <f>IF('DATA ENTRY'!CK107="","",IF('DATA ENTRY'!I107="","",IF($D$4="All Post",'DATA ENTRY'!I107,IF(AND($D$4='DATA ENTRY'!CK107),'DATA ENTRY'!I107,""))))</f>
        <v/>
      </c>
      <c r="F108" s="4" t="str">
        <f>IF('DATA ENTRY'!CK107="","",IF('DATA ENTRY'!CK107="","",IF($D$4="All Post",'DATA ENTRY'!CK107,IF(AND($D$4='DATA ENTRY'!CK107),'DATA ENTRY'!CK107,""))))</f>
        <v/>
      </c>
      <c r="G108" s="3" t="str">
        <f>IF('DATA ENTRY'!CK107="","",IF('DATA ENTRY'!N107="","",IF($D$4="All Post",'DATA ENTRY'!N107,IF(AND($D$4='DATA ENTRY'!CK107),'DATA ENTRY'!N107,""))))</f>
        <v/>
      </c>
      <c r="H108" s="107" t="str">
        <f>IF('DATA ENTRY'!CK107="","",IF('DATA ENTRY'!O107="","",IF($D$4="All Post",'DATA ENTRY'!O107,IF(AND($D$4='DATA ENTRY'!CK107),'DATA ENTRY'!O107,""))))</f>
        <v/>
      </c>
      <c r="I108" s="3" t="str">
        <f>IF('DATA ENTRY'!CK107="","",IF('DATA ENTRY'!P107="","",IF($D$4="All Post",'DATA ENTRY'!P107,IF(AND($D$4='DATA ENTRY'!CK107),'DATA ENTRY'!P107,""))))</f>
        <v/>
      </c>
      <c r="J108" s="107" t="str">
        <f>IF('DATA ENTRY'!CK107="","",IF('DATA ENTRY'!Q107="","",IF($D$4="All Post",'DATA ENTRY'!Q107,IF(AND($D$4='DATA ENTRY'!CK107),'DATA ENTRY'!Q107,""))))</f>
        <v/>
      </c>
      <c r="K108" s="3" t="str">
        <f>IF('DATA ENTRY'!CK107="","",IF('DATA ENTRY'!R107="","",IF($D$4="All Post",'DATA ENTRY'!R107,IF(AND($D$4='DATA ENTRY'!CK107),'DATA ENTRY'!R107,""))))</f>
        <v/>
      </c>
      <c r="L108" s="3" t="str">
        <f>IF('DATA ENTRY'!CK107="","",IF('DATA ENTRY'!S107="","",IF($D$4="All Post",'DATA ENTRY'!S107,IF(AND($D$4='DATA ENTRY'!CK107),'DATA ENTRY'!S107,""))))</f>
        <v/>
      </c>
      <c r="M108" s="3" t="str">
        <f>IF('DATA ENTRY'!CK107="","",IF('DATA ENTRY'!E107="","",IF($D$4="All Post",'DATA ENTRY'!E107,IF(AND($D$4='DATA ENTRY'!CK107),'DATA ENTRY'!E107,""))))</f>
        <v/>
      </c>
      <c r="N108" s="3" t="str">
        <f>IF('DATA ENTRY'!CK107="","",IF('DATA ENTRY'!W107="","",IF($D$4="All Post",'DATA ENTRY'!W107,IF(AND($D$4='DATA ENTRY'!CK107),'DATA ENTRY'!W107,""))))</f>
        <v/>
      </c>
      <c r="O108" s="3" t="str">
        <f>IF('DATA ENTRY'!CK107="","",IF('DATA ENTRY'!X107="","",IF($D$4="All Post",'DATA ENTRY'!X107,IF(AND($D$4='DATA ENTRY'!CK107),'DATA ENTRY'!X107,""))))</f>
        <v/>
      </c>
      <c r="P108" s="3" t="str">
        <f>IF('DATA ENTRY'!CK107="","",IF('DATA ENTRY'!G107="","",IF($D$4="All Post",'DATA ENTRY'!G107,IF(AND($D$4='DATA ENTRY'!CK107),'DATA ENTRY'!G107,""))))</f>
        <v/>
      </c>
      <c r="S108">
        <f t="shared" si="19"/>
        <v>0</v>
      </c>
      <c r="T108" t="str">
        <f t="shared" si="20"/>
        <v/>
      </c>
      <c r="BZ108" t="str">
        <f t="shared" si="21"/>
        <v/>
      </c>
      <c r="CA108" t="str">
        <f t="shared" si="22"/>
        <v/>
      </c>
      <c r="CB108" s="224">
        <v>102</v>
      </c>
      <c r="CC108" s="3" t="str">
        <f>IF('DATA ENTRY'!CK107="","",IF('DATA ENTRY'!B107="","",IF(AND($CD$4='DATA ENTRY'!CK107,$CG$4='DATA ENTRY'!D107),'DATA ENTRY'!B107,"")))</f>
        <v/>
      </c>
      <c r="CD108" s="3" t="str">
        <f>IF('DATA ENTRY'!CK107="","",IF('DATA ENTRY'!C107="","",IF(AND($CD$4='DATA ENTRY'!CK107,$CG$4='DATA ENTRY'!D107),'DATA ENTRY'!C107,"")))</f>
        <v/>
      </c>
      <c r="CE108" s="4" t="str">
        <f>IF('DATA ENTRY'!CK107="","",IF('DATA ENTRY'!I107="","",IF(AND($CD$4='DATA ENTRY'!CK107,$CG$4='DATA ENTRY'!D107),'DATA ENTRY'!I107,"")))</f>
        <v/>
      </c>
      <c r="CF108" s="4" t="str">
        <f>IF('DATA ENTRY'!CK107="","",IF('DATA ENTRY'!CK107="","",IF(AND($CD$4='DATA ENTRY'!CK107,$CG$4='DATA ENTRY'!D107),'DATA ENTRY'!CK107,"")))</f>
        <v/>
      </c>
      <c r="CG108" s="3" t="str">
        <f>IF('DATA ENTRY'!CK107="","",IF('DATA ENTRY'!N107="","",IF(AND($CD$4='DATA ENTRY'!CK107,$CG$4='DATA ENTRY'!D107),'DATA ENTRY'!N107,"")))</f>
        <v/>
      </c>
      <c r="CH108" s="107" t="str">
        <f>IF('DATA ENTRY'!CK107="","",IF('DATA ENTRY'!O107="","",IF(AND($CD$4='DATA ENTRY'!CK107,$CG$4='DATA ENTRY'!D107),'DATA ENTRY'!O107,"")))</f>
        <v/>
      </c>
      <c r="CI108" s="3" t="str">
        <f>IF('DATA ENTRY'!CK107="","",IF('DATA ENTRY'!P107="","",IF(AND($CD$4='DATA ENTRY'!CK107,$CG$4='DATA ENTRY'!D107),'DATA ENTRY'!P107,"")))</f>
        <v/>
      </c>
      <c r="CJ108" s="107" t="str">
        <f>IF('DATA ENTRY'!CK107="","",IF('DATA ENTRY'!Q107="","",IF(AND($CD$4='DATA ENTRY'!CK107,$CG$4='DATA ENTRY'!D107),'DATA ENTRY'!Q107,"")))</f>
        <v/>
      </c>
      <c r="CK108" s="3" t="str">
        <f>IF('DATA ENTRY'!CK107="","",IF('DATA ENTRY'!R107="","",IF(AND($CD$4='DATA ENTRY'!CK107,$CG$4='DATA ENTRY'!D107),'DATA ENTRY'!R107,"")))</f>
        <v/>
      </c>
      <c r="CL108" s="3" t="str">
        <f>IF('DATA ENTRY'!CK107="","",IF('DATA ENTRY'!S107="","",IF(AND($CD$4='DATA ENTRY'!CK107,$CG$4='DATA ENTRY'!D107),'DATA ENTRY'!S107,"")))</f>
        <v/>
      </c>
      <c r="CM108" s="3" t="str">
        <f>IF('DATA ENTRY'!CK107="","",IF('DATA ENTRY'!E107="","",IF(AND($CD$4='DATA ENTRY'!CK107,$CG$4='DATA ENTRY'!D107),'DATA ENTRY'!E107,"")))</f>
        <v/>
      </c>
      <c r="CN108" s="3" t="str">
        <f>IF('DATA ENTRY'!CK107="","",IF('DATA ENTRY'!W107="","",IF(AND($CD$4='DATA ENTRY'!CK107,$CG$4='DATA ENTRY'!D107),'DATA ENTRY'!W107,"")))</f>
        <v/>
      </c>
      <c r="CO108" s="3" t="str">
        <f>IF('DATA ENTRY'!CK107="","",IF('DATA ENTRY'!X107="","",IF(AND($CD$4='DATA ENTRY'!CK107,$CG$4='DATA ENTRY'!D107),'DATA ENTRY'!X107,"")))</f>
        <v/>
      </c>
      <c r="CP108" s="108" t="str">
        <f t="shared" si="23"/>
        <v/>
      </c>
      <c r="CQ108" s="108" t="str">
        <f>IF('DATA ENTRY'!CK107="","",IF('DATA ENTRY'!G107="","",IF(AND($CD$4='DATA ENTRY'!CK107,$CG$4='DATA ENTRY'!D107),'DATA ENTRY'!G107,"")))</f>
        <v/>
      </c>
      <c r="CR108" s="230" t="str">
        <f>IF('DATA ENTRY'!CK107="","",IF('DATA ENTRY'!D107="","",IF(AND($CD$4='DATA ENTRY'!CK107,$CG$4='DATA ENTRY'!D107),'DATA ENTRY'!D107,"")))</f>
        <v/>
      </c>
      <c r="CS108">
        <f t="shared" si="24"/>
        <v>0</v>
      </c>
      <c r="CT108">
        <f t="shared" si="25"/>
        <v>0</v>
      </c>
      <c r="CV108" s="139"/>
      <c r="CX108">
        <f t="shared" si="26"/>
        <v>0</v>
      </c>
      <c r="DB108" t="str">
        <f t="shared" si="33"/>
        <v/>
      </c>
      <c r="DC108" t="str">
        <f t="shared" si="34"/>
        <v/>
      </c>
      <c r="DD108" s="224">
        <v>102</v>
      </c>
      <c r="DE108" s="3" t="str">
        <f>IF('DATA ENTRY'!CK107="","",IF('DATA ENTRY'!B107="","",IF(AND($DF$4='DATA ENTRY'!D107),'DATA ENTRY'!B107,"")))</f>
        <v/>
      </c>
      <c r="DF108" s="3" t="str">
        <f>IF('DATA ENTRY'!CK107="","",IF('DATA ENTRY'!C107="","",IF(AND($DF$4='DATA ENTRY'!D107),'DATA ENTRY'!C107,"")))</f>
        <v/>
      </c>
      <c r="DG108" s="4" t="str">
        <f>IF('DATA ENTRY'!CK107="","",IF('DATA ENTRY'!I107="","",IF(AND($DF$4='DATA ENTRY'!D107),'DATA ENTRY'!I107,"")))</f>
        <v/>
      </c>
      <c r="DH108" s="4" t="str">
        <f>IF('DATA ENTRY'!CK107="","",IF('DATA ENTRY'!CK107="","",IF(AND($DF$4='DATA ENTRY'!D107),'DATA ENTRY'!CK107,"")))</f>
        <v/>
      </c>
      <c r="DI108" s="3" t="str">
        <f>IF('DATA ENTRY'!CK107="","",IF('DATA ENTRY'!N107="","",IF(AND($DF$4='DATA ENTRY'!D107),'DATA ENTRY'!N107,"")))</f>
        <v/>
      </c>
      <c r="DJ108" s="107" t="str">
        <f>IF('DATA ENTRY'!CK107="","",IF('DATA ENTRY'!O107="","",IF(AND($DF$4='DATA ENTRY'!D107),'DATA ENTRY'!O107,"")))</f>
        <v/>
      </c>
      <c r="DK108" s="3" t="str">
        <f>IF('DATA ENTRY'!CK107="","",IF('DATA ENTRY'!P107="","",IF(AND($DF$4='DATA ENTRY'!D107),'DATA ENTRY'!P107,"")))</f>
        <v/>
      </c>
      <c r="DL108" s="107" t="str">
        <f>IF('DATA ENTRY'!CK107="","",IF('DATA ENTRY'!Q107="","",IF(AND($DF$4='DATA ENTRY'!D107),'DATA ENTRY'!Q107,"")))</f>
        <v/>
      </c>
      <c r="DM108" s="3" t="str">
        <f>IF('DATA ENTRY'!CK107="","",IF('DATA ENTRY'!R107="","",IF(AND($DF$4='DATA ENTRY'!D107),'DATA ENTRY'!R107,"")))</f>
        <v/>
      </c>
      <c r="DN108" s="107" t="str">
        <f>IF('DATA ENTRY'!CK107="","",IF('DATA ENTRY'!S107="","",IF(AND($DF$4='DATA ENTRY'!D107),'DATA ENTRY'!S107,"")))</f>
        <v/>
      </c>
      <c r="DO108" s="3" t="str">
        <f>IF('DATA ENTRY'!CK107="","",IF('DATA ENTRY'!E107="","",IF(AND($DF$4='DATA ENTRY'!D107),'DATA ENTRY'!E107,"")))</f>
        <v/>
      </c>
      <c r="DP108" s="3" t="str">
        <f>IF('DATA ENTRY'!CK107="","",IF('DATA ENTRY'!D107="","",IF(AND($DF$4='DATA ENTRY'!D107),'DATA ENTRY'!D107,"")))</f>
        <v/>
      </c>
      <c r="DQ108" s="3" t="str">
        <f>IF('DATA ENTRY'!CK107="","",IF('DATA ENTRY'!W107="","",IF(AND($DF$4='DATA ENTRY'!D107),'DATA ENTRY'!W107,"")))</f>
        <v/>
      </c>
      <c r="DR108" s="3" t="str">
        <f>IF('DATA ENTRY'!CK107="","",IF('DATA ENTRY'!X107="","",IF(AND($DF$4='DATA ENTRY'!D107),'DATA ENTRY'!X107,"")))</f>
        <v/>
      </c>
      <c r="DS108" s="108" t="str">
        <f t="shared" si="27"/>
        <v/>
      </c>
      <c r="DT108" s="108" t="str">
        <f>IF('DATA ENTRY'!CK107="","",IF('DATA ENTRY'!D107="","",IF(AND($DF$4='DATA ENTRY'!D107),'DATA ENTRY'!G107,"")))</f>
        <v/>
      </c>
      <c r="DY108">
        <f t="shared" si="28"/>
        <v>0</v>
      </c>
      <c r="EB108" t="str">
        <f t="shared" si="29"/>
        <v/>
      </c>
      <c r="EC108" t="str">
        <f t="shared" si="30"/>
        <v/>
      </c>
      <c r="ED108" s="224">
        <v>102</v>
      </c>
      <c r="EE108" s="3" t="str">
        <f>IF('DATA ENTRY'!CK107="","",IF('DATA ENTRY'!B107="","",IF(AND($EF$4='DATA ENTRY'!G107,$EH$4='DATA ENTRY'!F107),'DATA ENTRY'!B107,"")))</f>
        <v/>
      </c>
      <c r="EF108" s="3" t="str">
        <f>IF('DATA ENTRY'!CK107="","",IF('DATA ENTRY'!C107="","",IF(AND($EF$4='DATA ENTRY'!G107,$EH$4='DATA ENTRY'!F107),'DATA ENTRY'!C107,"")))</f>
        <v/>
      </c>
      <c r="EG108" s="4" t="str">
        <f>IF('DATA ENTRY'!CK107="","",IF('DATA ENTRY'!I107="","",IF(AND($EF$4='DATA ENTRY'!G107,$EH$4='DATA ENTRY'!F107),'DATA ENTRY'!I107,"")))</f>
        <v/>
      </c>
      <c r="EH108" s="4" t="str">
        <f>IF('DATA ENTRY'!CK107="","",IF('DATA ENTRY'!CK107="","",IF(AND($EF$4='DATA ENTRY'!G107,$EH$4='DATA ENTRY'!F107),'DATA ENTRY'!CK107,"")))</f>
        <v/>
      </c>
      <c r="EI108" s="3" t="str">
        <f>IF('DATA ENTRY'!CK107="","",IF('DATA ENTRY'!N107="","",IF(AND($EF$4='DATA ENTRY'!G107,$EH$4='DATA ENTRY'!F107),'DATA ENTRY'!N107,"")))</f>
        <v/>
      </c>
      <c r="EJ108" s="107" t="str">
        <f>IF('DATA ENTRY'!CK107="","",IF('DATA ENTRY'!O107="","",IF(AND($EF$4='DATA ENTRY'!G107,$EH$4='DATA ENTRY'!F107),'DATA ENTRY'!O107,"")))</f>
        <v/>
      </c>
      <c r="EK108" s="3" t="str">
        <f>IF('DATA ENTRY'!CK107="","",IF('DATA ENTRY'!P107="","",IF(AND($EF$4='DATA ENTRY'!G107,$EH$4='DATA ENTRY'!F107),'DATA ENTRY'!P107,"")))</f>
        <v/>
      </c>
      <c r="EL108" s="107" t="str">
        <f>IF('DATA ENTRY'!CK107="","",IF('DATA ENTRY'!Q107="","",IF(AND($EF$4='DATA ENTRY'!G107,$EH$4='DATA ENTRY'!F107),'DATA ENTRY'!Q107,"")))</f>
        <v/>
      </c>
      <c r="EM108" s="3" t="str">
        <f>IF('DATA ENTRY'!CK107="","",IF('DATA ENTRY'!R107="","",IF(AND($EF$4='DATA ENTRY'!G107,$EH$4='DATA ENTRY'!F107),'DATA ENTRY'!R107,"")))</f>
        <v/>
      </c>
      <c r="EN108" s="107" t="str">
        <f>IF('DATA ENTRY'!CK107="","",IF('DATA ENTRY'!S107="","",IF(AND($EF$4='DATA ENTRY'!G107,$EH$4='DATA ENTRY'!F107),'DATA ENTRY'!S107,"")))</f>
        <v/>
      </c>
      <c r="EO108" s="3" t="str">
        <f>IF('DATA ENTRY'!CK107="","",IF('DATA ENTRY'!E107="","",IF(AND($EF$4='DATA ENTRY'!G107,$EH$4='DATA ENTRY'!F107),'DATA ENTRY'!E107,"")))</f>
        <v/>
      </c>
      <c r="EP108" s="3" t="str">
        <f>IF('DATA ENTRY'!CK107="","",IF('DATA ENTRY'!D107="","",IF(AND($EF$4='DATA ENTRY'!G107,$EH$4='DATA ENTRY'!F107),'DATA ENTRY'!D107,"")))</f>
        <v/>
      </c>
      <c r="EQ108" s="3" t="str">
        <f>IF('DATA ENTRY'!CK107="","",IF('DATA ENTRY'!W107="","",IF(AND($EF$4='DATA ENTRY'!G107,$EH$4='DATA ENTRY'!F107),'DATA ENTRY'!W107,"")))</f>
        <v/>
      </c>
      <c r="ER108" s="3" t="str">
        <f>IF('DATA ENTRY'!CK107="","",IF('DATA ENTRY'!X107="","",IF(AND($EF$4='DATA ENTRY'!G107,$EH$4='DATA ENTRY'!F107),'DATA ENTRY'!X107,"")))</f>
        <v/>
      </c>
      <c r="ES108" s="108" t="str">
        <f t="shared" si="31"/>
        <v/>
      </c>
      <c r="ET108" s="108" t="str">
        <f>IF('DATA ENTRY'!CK107="","",IF('DATA ENTRY'!D107="","",IF(AND($EF$4='DATA ENTRY'!G107,$EH$4='DATA ENTRY'!F107),'DATA ENTRY'!G107,"")))</f>
        <v/>
      </c>
      <c r="EY108">
        <f t="shared" si="32"/>
        <v>0</v>
      </c>
    </row>
    <row r="109" spans="1:155">
      <c r="A109" t="str">
        <f>IF(S109=0,"",1+(MAX($A$7:A108)))</f>
        <v/>
      </c>
      <c r="B109" s="224">
        <v>103</v>
      </c>
      <c r="C109" s="3" t="str">
        <f>IF('DATA ENTRY'!CK108="","",IF('DATA ENTRY'!B108="","",IF($D$4="All Post",'DATA ENTRY'!B108,IF(AND($D$4='DATA ENTRY'!CK108),'DATA ENTRY'!B108,""))))</f>
        <v/>
      </c>
      <c r="D109" s="3" t="str">
        <f>IF('DATA ENTRY'!CK108="","",IF('DATA ENTRY'!C108="","",IF($D$4="All Post",'DATA ENTRY'!C108,IF(AND($D$4='DATA ENTRY'!CK108),'DATA ENTRY'!C108,""))))</f>
        <v/>
      </c>
      <c r="E109" s="4" t="str">
        <f>IF('DATA ENTRY'!CK108="","",IF('DATA ENTRY'!I108="","",IF($D$4="All Post",'DATA ENTRY'!I108,IF(AND($D$4='DATA ENTRY'!CK108),'DATA ENTRY'!I108,""))))</f>
        <v/>
      </c>
      <c r="F109" s="4" t="str">
        <f>IF('DATA ENTRY'!CK108="","",IF('DATA ENTRY'!CK108="","",IF($D$4="All Post",'DATA ENTRY'!CK108,IF(AND($D$4='DATA ENTRY'!CK108),'DATA ENTRY'!CK108,""))))</f>
        <v/>
      </c>
      <c r="G109" s="3" t="str">
        <f>IF('DATA ENTRY'!CK108="","",IF('DATA ENTRY'!N108="","",IF($D$4="All Post",'DATA ENTRY'!N108,IF(AND($D$4='DATA ENTRY'!CK108),'DATA ENTRY'!N108,""))))</f>
        <v/>
      </c>
      <c r="H109" s="107" t="str">
        <f>IF('DATA ENTRY'!CK108="","",IF('DATA ENTRY'!O108="","",IF($D$4="All Post",'DATA ENTRY'!O108,IF(AND($D$4='DATA ENTRY'!CK108),'DATA ENTRY'!O108,""))))</f>
        <v/>
      </c>
      <c r="I109" s="3" t="str">
        <f>IF('DATA ENTRY'!CK108="","",IF('DATA ENTRY'!P108="","",IF($D$4="All Post",'DATA ENTRY'!P108,IF(AND($D$4='DATA ENTRY'!CK108),'DATA ENTRY'!P108,""))))</f>
        <v/>
      </c>
      <c r="J109" s="107" t="str">
        <f>IF('DATA ENTRY'!CK108="","",IF('DATA ENTRY'!Q108="","",IF($D$4="All Post",'DATA ENTRY'!Q108,IF(AND($D$4='DATA ENTRY'!CK108),'DATA ENTRY'!Q108,""))))</f>
        <v/>
      </c>
      <c r="K109" s="3" t="str">
        <f>IF('DATA ENTRY'!CK108="","",IF('DATA ENTRY'!R108="","",IF($D$4="All Post",'DATA ENTRY'!R108,IF(AND($D$4='DATA ENTRY'!CK108),'DATA ENTRY'!R108,""))))</f>
        <v/>
      </c>
      <c r="L109" s="3" t="str">
        <f>IF('DATA ENTRY'!CK108="","",IF('DATA ENTRY'!S108="","",IF($D$4="All Post",'DATA ENTRY'!S108,IF(AND($D$4='DATA ENTRY'!CK108),'DATA ENTRY'!S108,""))))</f>
        <v/>
      </c>
      <c r="M109" s="3" t="str">
        <f>IF('DATA ENTRY'!CK108="","",IF('DATA ENTRY'!E108="","",IF($D$4="All Post",'DATA ENTRY'!E108,IF(AND($D$4='DATA ENTRY'!CK108),'DATA ENTRY'!E108,""))))</f>
        <v/>
      </c>
      <c r="N109" s="3" t="str">
        <f>IF('DATA ENTRY'!CK108="","",IF('DATA ENTRY'!W108="","",IF($D$4="All Post",'DATA ENTRY'!W108,IF(AND($D$4='DATA ENTRY'!CK108),'DATA ENTRY'!W108,""))))</f>
        <v/>
      </c>
      <c r="O109" s="3" t="str">
        <f>IF('DATA ENTRY'!CK108="","",IF('DATA ENTRY'!X108="","",IF($D$4="All Post",'DATA ENTRY'!X108,IF(AND($D$4='DATA ENTRY'!CK108),'DATA ENTRY'!X108,""))))</f>
        <v/>
      </c>
      <c r="P109" s="3" t="str">
        <f>IF('DATA ENTRY'!CK108="","",IF('DATA ENTRY'!G108="","",IF($D$4="All Post",'DATA ENTRY'!G108,IF(AND($D$4='DATA ENTRY'!CK108),'DATA ENTRY'!G108,""))))</f>
        <v/>
      </c>
      <c r="S109">
        <f t="shared" si="19"/>
        <v>0</v>
      </c>
      <c r="T109" t="str">
        <f t="shared" si="20"/>
        <v/>
      </c>
      <c r="BZ109" t="str">
        <f t="shared" si="21"/>
        <v/>
      </c>
      <c r="CA109" t="str">
        <f t="shared" si="22"/>
        <v/>
      </c>
      <c r="CB109" s="224">
        <v>103</v>
      </c>
      <c r="CC109" s="3" t="str">
        <f>IF('DATA ENTRY'!CK108="","",IF('DATA ENTRY'!B108="","",IF(AND($CD$4='DATA ENTRY'!CK108,$CG$4='DATA ENTRY'!D108),'DATA ENTRY'!B108,"")))</f>
        <v/>
      </c>
      <c r="CD109" s="3" t="str">
        <f>IF('DATA ENTRY'!CK108="","",IF('DATA ENTRY'!C108="","",IF(AND($CD$4='DATA ENTRY'!CK108,$CG$4='DATA ENTRY'!D108),'DATA ENTRY'!C108,"")))</f>
        <v/>
      </c>
      <c r="CE109" s="4" t="str">
        <f>IF('DATA ENTRY'!CK108="","",IF('DATA ENTRY'!I108="","",IF(AND($CD$4='DATA ENTRY'!CK108,$CG$4='DATA ENTRY'!D108),'DATA ENTRY'!I108,"")))</f>
        <v/>
      </c>
      <c r="CF109" s="4" t="str">
        <f>IF('DATA ENTRY'!CK108="","",IF('DATA ENTRY'!CK108="","",IF(AND($CD$4='DATA ENTRY'!CK108,$CG$4='DATA ENTRY'!D108),'DATA ENTRY'!CK108,"")))</f>
        <v/>
      </c>
      <c r="CG109" s="3" t="str">
        <f>IF('DATA ENTRY'!CK108="","",IF('DATA ENTRY'!N108="","",IF(AND($CD$4='DATA ENTRY'!CK108,$CG$4='DATA ENTRY'!D108),'DATA ENTRY'!N108,"")))</f>
        <v/>
      </c>
      <c r="CH109" s="107" t="str">
        <f>IF('DATA ENTRY'!CK108="","",IF('DATA ENTRY'!O108="","",IF(AND($CD$4='DATA ENTRY'!CK108,$CG$4='DATA ENTRY'!D108),'DATA ENTRY'!O108,"")))</f>
        <v/>
      </c>
      <c r="CI109" s="3" t="str">
        <f>IF('DATA ENTRY'!CK108="","",IF('DATA ENTRY'!P108="","",IF(AND($CD$4='DATA ENTRY'!CK108,$CG$4='DATA ENTRY'!D108),'DATA ENTRY'!P108,"")))</f>
        <v/>
      </c>
      <c r="CJ109" s="107" t="str">
        <f>IF('DATA ENTRY'!CK108="","",IF('DATA ENTRY'!Q108="","",IF(AND($CD$4='DATA ENTRY'!CK108,$CG$4='DATA ENTRY'!D108),'DATA ENTRY'!Q108,"")))</f>
        <v/>
      </c>
      <c r="CK109" s="3" t="str">
        <f>IF('DATA ENTRY'!CK108="","",IF('DATA ENTRY'!R108="","",IF(AND($CD$4='DATA ENTRY'!CK108,$CG$4='DATA ENTRY'!D108),'DATA ENTRY'!R108,"")))</f>
        <v/>
      </c>
      <c r="CL109" s="3" t="str">
        <f>IF('DATA ENTRY'!CK108="","",IF('DATA ENTRY'!S108="","",IF(AND($CD$4='DATA ENTRY'!CK108,$CG$4='DATA ENTRY'!D108),'DATA ENTRY'!S108,"")))</f>
        <v/>
      </c>
      <c r="CM109" s="3" t="str">
        <f>IF('DATA ENTRY'!CK108="","",IF('DATA ENTRY'!E108="","",IF(AND($CD$4='DATA ENTRY'!CK108,$CG$4='DATA ENTRY'!D108),'DATA ENTRY'!E108,"")))</f>
        <v/>
      </c>
      <c r="CN109" s="3" t="str">
        <f>IF('DATA ENTRY'!CK108="","",IF('DATA ENTRY'!W108="","",IF(AND($CD$4='DATA ENTRY'!CK108,$CG$4='DATA ENTRY'!D108),'DATA ENTRY'!W108,"")))</f>
        <v/>
      </c>
      <c r="CO109" s="3" t="str">
        <f>IF('DATA ENTRY'!CK108="","",IF('DATA ENTRY'!X108="","",IF(AND($CD$4='DATA ENTRY'!CK108,$CG$4='DATA ENTRY'!D108),'DATA ENTRY'!X108,"")))</f>
        <v/>
      </c>
      <c r="CP109" s="108" t="str">
        <f t="shared" si="23"/>
        <v/>
      </c>
      <c r="CQ109" s="108" t="str">
        <f>IF('DATA ENTRY'!CK108="","",IF('DATA ENTRY'!G108="","",IF(AND($CD$4='DATA ENTRY'!CK108,$CG$4='DATA ENTRY'!D108),'DATA ENTRY'!G108,"")))</f>
        <v/>
      </c>
      <c r="CR109" s="230" t="str">
        <f>IF('DATA ENTRY'!CK108="","",IF('DATA ENTRY'!D108="","",IF(AND($CD$4='DATA ENTRY'!CK108,$CG$4='DATA ENTRY'!D108),'DATA ENTRY'!D108,"")))</f>
        <v/>
      </c>
      <c r="CS109">
        <f t="shared" si="24"/>
        <v>0</v>
      </c>
      <c r="CT109">
        <f t="shared" si="25"/>
        <v>0</v>
      </c>
      <c r="CV109" s="139"/>
      <c r="CX109">
        <f t="shared" si="26"/>
        <v>0</v>
      </c>
      <c r="DB109" t="str">
        <f t="shared" si="33"/>
        <v/>
      </c>
      <c r="DC109" t="str">
        <f t="shared" si="34"/>
        <v/>
      </c>
      <c r="DD109" s="224">
        <v>103</v>
      </c>
      <c r="DE109" s="3" t="str">
        <f>IF('DATA ENTRY'!CK108="","",IF('DATA ENTRY'!B108="","",IF(AND($DF$4='DATA ENTRY'!D108),'DATA ENTRY'!B108,"")))</f>
        <v/>
      </c>
      <c r="DF109" s="3" t="str">
        <f>IF('DATA ENTRY'!CK108="","",IF('DATA ENTRY'!C108="","",IF(AND($DF$4='DATA ENTRY'!D108),'DATA ENTRY'!C108,"")))</f>
        <v/>
      </c>
      <c r="DG109" s="4" t="str">
        <f>IF('DATA ENTRY'!CK108="","",IF('DATA ENTRY'!I108="","",IF(AND($DF$4='DATA ENTRY'!D108),'DATA ENTRY'!I108,"")))</f>
        <v/>
      </c>
      <c r="DH109" s="4" t="str">
        <f>IF('DATA ENTRY'!CK108="","",IF('DATA ENTRY'!CK108="","",IF(AND($DF$4='DATA ENTRY'!D108),'DATA ENTRY'!CK108,"")))</f>
        <v/>
      </c>
      <c r="DI109" s="3" t="str">
        <f>IF('DATA ENTRY'!CK108="","",IF('DATA ENTRY'!N108="","",IF(AND($DF$4='DATA ENTRY'!D108),'DATA ENTRY'!N108,"")))</f>
        <v/>
      </c>
      <c r="DJ109" s="107" t="str">
        <f>IF('DATA ENTRY'!CK108="","",IF('DATA ENTRY'!O108="","",IF(AND($DF$4='DATA ENTRY'!D108),'DATA ENTRY'!O108,"")))</f>
        <v/>
      </c>
      <c r="DK109" s="3" t="str">
        <f>IF('DATA ENTRY'!CK108="","",IF('DATA ENTRY'!P108="","",IF(AND($DF$4='DATA ENTRY'!D108),'DATA ENTRY'!P108,"")))</f>
        <v/>
      </c>
      <c r="DL109" s="107" t="str">
        <f>IF('DATA ENTRY'!CK108="","",IF('DATA ENTRY'!Q108="","",IF(AND($DF$4='DATA ENTRY'!D108),'DATA ENTRY'!Q108,"")))</f>
        <v/>
      </c>
      <c r="DM109" s="3" t="str">
        <f>IF('DATA ENTRY'!CK108="","",IF('DATA ENTRY'!R108="","",IF(AND($DF$4='DATA ENTRY'!D108),'DATA ENTRY'!R108,"")))</f>
        <v/>
      </c>
      <c r="DN109" s="107" t="str">
        <f>IF('DATA ENTRY'!CK108="","",IF('DATA ENTRY'!S108="","",IF(AND($DF$4='DATA ENTRY'!D108),'DATA ENTRY'!S108,"")))</f>
        <v/>
      </c>
      <c r="DO109" s="3" t="str">
        <f>IF('DATA ENTRY'!CK108="","",IF('DATA ENTRY'!E108="","",IF(AND($DF$4='DATA ENTRY'!D108),'DATA ENTRY'!E108,"")))</f>
        <v/>
      </c>
      <c r="DP109" s="3" t="str">
        <f>IF('DATA ENTRY'!CK108="","",IF('DATA ENTRY'!D108="","",IF(AND($DF$4='DATA ENTRY'!D108),'DATA ENTRY'!D108,"")))</f>
        <v/>
      </c>
      <c r="DQ109" s="3" t="str">
        <f>IF('DATA ENTRY'!CK108="","",IF('DATA ENTRY'!W108="","",IF(AND($DF$4='DATA ENTRY'!D108),'DATA ENTRY'!W108,"")))</f>
        <v/>
      </c>
      <c r="DR109" s="3" t="str">
        <f>IF('DATA ENTRY'!CK108="","",IF('DATA ENTRY'!X108="","",IF(AND($DF$4='DATA ENTRY'!D108),'DATA ENTRY'!X108,"")))</f>
        <v/>
      </c>
      <c r="DS109" s="108" t="str">
        <f t="shared" si="27"/>
        <v/>
      </c>
      <c r="DT109" s="108" t="str">
        <f>IF('DATA ENTRY'!CK108="","",IF('DATA ENTRY'!D108="","",IF(AND($DF$4='DATA ENTRY'!D108),'DATA ENTRY'!G108,"")))</f>
        <v/>
      </c>
      <c r="DY109">
        <f t="shared" si="28"/>
        <v>0</v>
      </c>
      <c r="EB109" t="str">
        <f t="shared" si="29"/>
        <v/>
      </c>
      <c r="EC109" t="str">
        <f t="shared" si="30"/>
        <v/>
      </c>
      <c r="ED109" s="224">
        <v>103</v>
      </c>
      <c r="EE109" s="3" t="str">
        <f>IF('DATA ENTRY'!CK108="","",IF('DATA ENTRY'!B108="","",IF(AND($EF$4='DATA ENTRY'!G108,$EH$4='DATA ENTRY'!F108),'DATA ENTRY'!B108,"")))</f>
        <v/>
      </c>
      <c r="EF109" s="3" t="str">
        <f>IF('DATA ENTRY'!CK108="","",IF('DATA ENTRY'!C108="","",IF(AND($EF$4='DATA ENTRY'!G108,$EH$4='DATA ENTRY'!F108),'DATA ENTRY'!C108,"")))</f>
        <v/>
      </c>
      <c r="EG109" s="4" t="str">
        <f>IF('DATA ENTRY'!CK108="","",IF('DATA ENTRY'!I108="","",IF(AND($EF$4='DATA ENTRY'!G108,$EH$4='DATA ENTRY'!F108),'DATA ENTRY'!I108,"")))</f>
        <v/>
      </c>
      <c r="EH109" s="4" t="str">
        <f>IF('DATA ENTRY'!CK108="","",IF('DATA ENTRY'!CK108="","",IF(AND($EF$4='DATA ENTRY'!G108,$EH$4='DATA ENTRY'!F108),'DATA ENTRY'!CK108,"")))</f>
        <v/>
      </c>
      <c r="EI109" s="3" t="str">
        <f>IF('DATA ENTRY'!CK108="","",IF('DATA ENTRY'!N108="","",IF(AND($EF$4='DATA ENTRY'!G108,$EH$4='DATA ENTRY'!F108),'DATA ENTRY'!N108,"")))</f>
        <v/>
      </c>
      <c r="EJ109" s="107" t="str">
        <f>IF('DATA ENTRY'!CK108="","",IF('DATA ENTRY'!O108="","",IF(AND($EF$4='DATA ENTRY'!G108,$EH$4='DATA ENTRY'!F108),'DATA ENTRY'!O108,"")))</f>
        <v/>
      </c>
      <c r="EK109" s="3" t="str">
        <f>IF('DATA ENTRY'!CK108="","",IF('DATA ENTRY'!P108="","",IF(AND($EF$4='DATA ENTRY'!G108,$EH$4='DATA ENTRY'!F108),'DATA ENTRY'!P108,"")))</f>
        <v/>
      </c>
      <c r="EL109" s="107" t="str">
        <f>IF('DATA ENTRY'!CK108="","",IF('DATA ENTRY'!Q108="","",IF(AND($EF$4='DATA ENTRY'!G108,$EH$4='DATA ENTRY'!F108),'DATA ENTRY'!Q108,"")))</f>
        <v/>
      </c>
      <c r="EM109" s="3" t="str">
        <f>IF('DATA ENTRY'!CK108="","",IF('DATA ENTRY'!R108="","",IF(AND($EF$4='DATA ENTRY'!G108,$EH$4='DATA ENTRY'!F108),'DATA ENTRY'!R108,"")))</f>
        <v/>
      </c>
      <c r="EN109" s="107" t="str">
        <f>IF('DATA ENTRY'!CK108="","",IF('DATA ENTRY'!S108="","",IF(AND($EF$4='DATA ENTRY'!G108,$EH$4='DATA ENTRY'!F108),'DATA ENTRY'!S108,"")))</f>
        <v/>
      </c>
      <c r="EO109" s="3" t="str">
        <f>IF('DATA ENTRY'!CK108="","",IF('DATA ENTRY'!E108="","",IF(AND($EF$4='DATA ENTRY'!G108,$EH$4='DATA ENTRY'!F108),'DATA ENTRY'!E108,"")))</f>
        <v/>
      </c>
      <c r="EP109" s="3" t="str">
        <f>IF('DATA ENTRY'!CK108="","",IF('DATA ENTRY'!D108="","",IF(AND($EF$4='DATA ENTRY'!G108,$EH$4='DATA ENTRY'!F108),'DATA ENTRY'!D108,"")))</f>
        <v/>
      </c>
      <c r="EQ109" s="3" t="str">
        <f>IF('DATA ENTRY'!CK108="","",IF('DATA ENTRY'!W108="","",IF(AND($EF$4='DATA ENTRY'!G108,$EH$4='DATA ENTRY'!F108),'DATA ENTRY'!W108,"")))</f>
        <v/>
      </c>
      <c r="ER109" s="3" t="str">
        <f>IF('DATA ENTRY'!CK108="","",IF('DATA ENTRY'!X108="","",IF(AND($EF$4='DATA ENTRY'!G108,$EH$4='DATA ENTRY'!F108),'DATA ENTRY'!X108,"")))</f>
        <v/>
      </c>
      <c r="ES109" s="108" t="str">
        <f t="shared" si="31"/>
        <v/>
      </c>
      <c r="ET109" s="108" t="str">
        <f>IF('DATA ENTRY'!CK108="","",IF('DATA ENTRY'!D108="","",IF(AND($EF$4='DATA ENTRY'!G108,$EH$4='DATA ENTRY'!F108),'DATA ENTRY'!G108,"")))</f>
        <v/>
      </c>
      <c r="EY109">
        <f t="shared" si="32"/>
        <v>0</v>
      </c>
    </row>
    <row r="110" spans="1:155">
      <c r="A110" t="str">
        <f>IF(S110=0,"",1+(MAX($A$7:A109)))</f>
        <v/>
      </c>
      <c r="B110" s="224">
        <v>104</v>
      </c>
      <c r="C110" s="3" t="str">
        <f>IF('DATA ENTRY'!CK109="","",IF('DATA ENTRY'!B109="","",IF($D$4="All Post",'DATA ENTRY'!B109,IF(AND($D$4='DATA ENTRY'!CK109),'DATA ENTRY'!B109,""))))</f>
        <v/>
      </c>
      <c r="D110" s="3" t="str">
        <f>IF('DATA ENTRY'!CK109="","",IF('DATA ENTRY'!C109="","",IF($D$4="All Post",'DATA ENTRY'!C109,IF(AND($D$4='DATA ENTRY'!CK109),'DATA ENTRY'!C109,""))))</f>
        <v/>
      </c>
      <c r="E110" s="4" t="str">
        <f>IF('DATA ENTRY'!CK109="","",IF('DATA ENTRY'!I109="","",IF($D$4="All Post",'DATA ENTRY'!I109,IF(AND($D$4='DATA ENTRY'!CK109),'DATA ENTRY'!I109,""))))</f>
        <v/>
      </c>
      <c r="F110" s="4" t="str">
        <f>IF('DATA ENTRY'!CK109="","",IF('DATA ENTRY'!CK109="","",IF($D$4="All Post",'DATA ENTRY'!CK109,IF(AND($D$4='DATA ENTRY'!CK109),'DATA ENTRY'!CK109,""))))</f>
        <v/>
      </c>
      <c r="G110" s="3" t="str">
        <f>IF('DATA ENTRY'!CK109="","",IF('DATA ENTRY'!N109="","",IF($D$4="All Post",'DATA ENTRY'!N109,IF(AND($D$4='DATA ENTRY'!CK109),'DATA ENTRY'!N109,""))))</f>
        <v/>
      </c>
      <c r="H110" s="107" t="str">
        <f>IF('DATA ENTRY'!CK109="","",IF('DATA ENTRY'!O109="","",IF($D$4="All Post",'DATA ENTRY'!O109,IF(AND($D$4='DATA ENTRY'!CK109),'DATA ENTRY'!O109,""))))</f>
        <v/>
      </c>
      <c r="I110" s="3" t="str">
        <f>IF('DATA ENTRY'!CK109="","",IF('DATA ENTRY'!P109="","",IF($D$4="All Post",'DATA ENTRY'!P109,IF(AND($D$4='DATA ENTRY'!CK109),'DATA ENTRY'!P109,""))))</f>
        <v/>
      </c>
      <c r="J110" s="107" t="str">
        <f>IF('DATA ENTRY'!CK109="","",IF('DATA ENTRY'!Q109="","",IF($D$4="All Post",'DATA ENTRY'!Q109,IF(AND($D$4='DATA ENTRY'!CK109),'DATA ENTRY'!Q109,""))))</f>
        <v/>
      </c>
      <c r="K110" s="3" t="str">
        <f>IF('DATA ENTRY'!CK109="","",IF('DATA ENTRY'!R109="","",IF($D$4="All Post",'DATA ENTRY'!R109,IF(AND($D$4='DATA ENTRY'!CK109),'DATA ENTRY'!R109,""))))</f>
        <v/>
      </c>
      <c r="L110" s="3" t="str">
        <f>IF('DATA ENTRY'!CK109="","",IF('DATA ENTRY'!S109="","",IF($D$4="All Post",'DATA ENTRY'!S109,IF(AND($D$4='DATA ENTRY'!CK109),'DATA ENTRY'!S109,""))))</f>
        <v/>
      </c>
      <c r="M110" s="3" t="str">
        <f>IF('DATA ENTRY'!CK109="","",IF('DATA ENTRY'!E109="","",IF($D$4="All Post",'DATA ENTRY'!E109,IF(AND($D$4='DATA ENTRY'!CK109),'DATA ENTRY'!E109,""))))</f>
        <v/>
      </c>
      <c r="N110" s="3" t="str">
        <f>IF('DATA ENTRY'!CK109="","",IF('DATA ENTRY'!W109="","",IF($D$4="All Post",'DATA ENTRY'!W109,IF(AND($D$4='DATA ENTRY'!CK109),'DATA ENTRY'!W109,""))))</f>
        <v/>
      </c>
      <c r="O110" s="3" t="str">
        <f>IF('DATA ENTRY'!CK109="","",IF('DATA ENTRY'!X109="","",IF($D$4="All Post",'DATA ENTRY'!X109,IF(AND($D$4='DATA ENTRY'!CK109),'DATA ENTRY'!X109,""))))</f>
        <v/>
      </c>
      <c r="P110" s="3" t="str">
        <f>IF('DATA ENTRY'!CK109="","",IF('DATA ENTRY'!G109="","",IF($D$4="All Post",'DATA ENTRY'!G109,IF(AND($D$4='DATA ENTRY'!CK109),'DATA ENTRY'!G109,""))))</f>
        <v/>
      </c>
      <c r="S110">
        <f t="shared" si="19"/>
        <v>0</v>
      </c>
      <c r="T110" t="str">
        <f t="shared" si="20"/>
        <v/>
      </c>
      <c r="BZ110" t="str">
        <f t="shared" si="21"/>
        <v/>
      </c>
      <c r="CA110" t="str">
        <f t="shared" si="22"/>
        <v/>
      </c>
      <c r="CB110" s="224">
        <v>104</v>
      </c>
      <c r="CC110" s="3" t="str">
        <f>IF('DATA ENTRY'!CK109="","",IF('DATA ENTRY'!B109="","",IF(AND($CD$4='DATA ENTRY'!CK109,$CG$4='DATA ENTRY'!D109),'DATA ENTRY'!B109,"")))</f>
        <v/>
      </c>
      <c r="CD110" s="3" t="str">
        <f>IF('DATA ENTRY'!CK109="","",IF('DATA ENTRY'!C109="","",IF(AND($CD$4='DATA ENTRY'!CK109,$CG$4='DATA ENTRY'!D109),'DATA ENTRY'!C109,"")))</f>
        <v/>
      </c>
      <c r="CE110" s="4" t="str">
        <f>IF('DATA ENTRY'!CK109="","",IF('DATA ENTRY'!I109="","",IF(AND($CD$4='DATA ENTRY'!CK109,$CG$4='DATA ENTRY'!D109),'DATA ENTRY'!I109,"")))</f>
        <v/>
      </c>
      <c r="CF110" s="4" t="str">
        <f>IF('DATA ENTRY'!CK109="","",IF('DATA ENTRY'!CK109="","",IF(AND($CD$4='DATA ENTRY'!CK109,$CG$4='DATA ENTRY'!D109),'DATA ENTRY'!CK109,"")))</f>
        <v/>
      </c>
      <c r="CG110" s="3" t="str">
        <f>IF('DATA ENTRY'!CK109="","",IF('DATA ENTRY'!N109="","",IF(AND($CD$4='DATA ENTRY'!CK109,$CG$4='DATA ENTRY'!D109),'DATA ENTRY'!N109,"")))</f>
        <v/>
      </c>
      <c r="CH110" s="107" t="str">
        <f>IF('DATA ENTRY'!CK109="","",IF('DATA ENTRY'!O109="","",IF(AND($CD$4='DATA ENTRY'!CK109,$CG$4='DATA ENTRY'!D109),'DATA ENTRY'!O109,"")))</f>
        <v/>
      </c>
      <c r="CI110" s="3" t="str">
        <f>IF('DATA ENTRY'!CK109="","",IF('DATA ENTRY'!P109="","",IF(AND($CD$4='DATA ENTRY'!CK109,$CG$4='DATA ENTRY'!D109),'DATA ENTRY'!P109,"")))</f>
        <v/>
      </c>
      <c r="CJ110" s="107" t="str">
        <f>IF('DATA ENTRY'!CK109="","",IF('DATA ENTRY'!Q109="","",IF(AND($CD$4='DATA ENTRY'!CK109,$CG$4='DATA ENTRY'!D109),'DATA ENTRY'!Q109,"")))</f>
        <v/>
      </c>
      <c r="CK110" s="3" t="str">
        <f>IF('DATA ENTRY'!CK109="","",IF('DATA ENTRY'!R109="","",IF(AND($CD$4='DATA ENTRY'!CK109,$CG$4='DATA ENTRY'!D109),'DATA ENTRY'!R109,"")))</f>
        <v/>
      </c>
      <c r="CL110" s="3" t="str">
        <f>IF('DATA ENTRY'!CK109="","",IF('DATA ENTRY'!S109="","",IF(AND($CD$4='DATA ENTRY'!CK109,$CG$4='DATA ENTRY'!D109),'DATA ENTRY'!S109,"")))</f>
        <v/>
      </c>
      <c r="CM110" s="3" t="str">
        <f>IF('DATA ENTRY'!CK109="","",IF('DATA ENTRY'!E109="","",IF(AND($CD$4='DATA ENTRY'!CK109,$CG$4='DATA ENTRY'!D109),'DATA ENTRY'!E109,"")))</f>
        <v/>
      </c>
      <c r="CN110" s="3" t="str">
        <f>IF('DATA ENTRY'!CK109="","",IF('DATA ENTRY'!W109="","",IF(AND($CD$4='DATA ENTRY'!CK109,$CG$4='DATA ENTRY'!D109),'DATA ENTRY'!W109,"")))</f>
        <v/>
      </c>
      <c r="CO110" s="3" t="str">
        <f>IF('DATA ENTRY'!CK109="","",IF('DATA ENTRY'!X109="","",IF(AND($CD$4='DATA ENTRY'!CK109,$CG$4='DATA ENTRY'!D109),'DATA ENTRY'!X109,"")))</f>
        <v/>
      </c>
      <c r="CP110" s="108" t="str">
        <f t="shared" si="23"/>
        <v/>
      </c>
      <c r="CQ110" s="108" t="str">
        <f>IF('DATA ENTRY'!CK109="","",IF('DATA ENTRY'!G109="","",IF(AND($CD$4='DATA ENTRY'!CK109,$CG$4='DATA ENTRY'!D109),'DATA ENTRY'!G109,"")))</f>
        <v/>
      </c>
      <c r="CR110" s="230" t="str">
        <f>IF('DATA ENTRY'!CK109="","",IF('DATA ENTRY'!D109="","",IF(AND($CD$4='DATA ENTRY'!CK109,$CG$4='DATA ENTRY'!D109),'DATA ENTRY'!D109,"")))</f>
        <v/>
      </c>
      <c r="CS110">
        <f t="shared" si="24"/>
        <v>0</v>
      </c>
      <c r="CT110">
        <f t="shared" si="25"/>
        <v>0</v>
      </c>
      <c r="CV110" s="139"/>
      <c r="CX110">
        <f t="shared" si="26"/>
        <v>0</v>
      </c>
      <c r="DB110" t="str">
        <f t="shared" si="33"/>
        <v/>
      </c>
      <c r="DC110" t="str">
        <f t="shared" si="34"/>
        <v/>
      </c>
      <c r="DD110" s="224">
        <v>104</v>
      </c>
      <c r="DE110" s="3" t="str">
        <f>IF('DATA ENTRY'!CK109="","",IF('DATA ENTRY'!B109="","",IF(AND($DF$4='DATA ENTRY'!D109),'DATA ENTRY'!B109,"")))</f>
        <v/>
      </c>
      <c r="DF110" s="3" t="str">
        <f>IF('DATA ENTRY'!CK109="","",IF('DATA ENTRY'!C109="","",IF(AND($DF$4='DATA ENTRY'!D109),'DATA ENTRY'!C109,"")))</f>
        <v/>
      </c>
      <c r="DG110" s="4" t="str">
        <f>IF('DATA ENTRY'!CK109="","",IF('DATA ENTRY'!I109="","",IF(AND($DF$4='DATA ENTRY'!D109),'DATA ENTRY'!I109,"")))</f>
        <v/>
      </c>
      <c r="DH110" s="4" t="str">
        <f>IF('DATA ENTRY'!CK109="","",IF('DATA ENTRY'!CK109="","",IF(AND($DF$4='DATA ENTRY'!D109),'DATA ENTRY'!CK109,"")))</f>
        <v/>
      </c>
      <c r="DI110" s="3" t="str">
        <f>IF('DATA ENTRY'!CK109="","",IF('DATA ENTRY'!N109="","",IF(AND($DF$4='DATA ENTRY'!D109),'DATA ENTRY'!N109,"")))</f>
        <v/>
      </c>
      <c r="DJ110" s="107" t="str">
        <f>IF('DATA ENTRY'!CK109="","",IF('DATA ENTRY'!O109="","",IF(AND($DF$4='DATA ENTRY'!D109),'DATA ENTRY'!O109,"")))</f>
        <v/>
      </c>
      <c r="DK110" s="3" t="str">
        <f>IF('DATA ENTRY'!CK109="","",IF('DATA ENTRY'!P109="","",IF(AND($DF$4='DATA ENTRY'!D109),'DATA ENTRY'!P109,"")))</f>
        <v/>
      </c>
      <c r="DL110" s="107" t="str">
        <f>IF('DATA ENTRY'!CK109="","",IF('DATA ENTRY'!Q109="","",IF(AND($DF$4='DATA ENTRY'!D109),'DATA ENTRY'!Q109,"")))</f>
        <v/>
      </c>
      <c r="DM110" s="3" t="str">
        <f>IF('DATA ENTRY'!CK109="","",IF('DATA ENTRY'!R109="","",IF(AND($DF$4='DATA ENTRY'!D109),'DATA ENTRY'!R109,"")))</f>
        <v/>
      </c>
      <c r="DN110" s="107" t="str">
        <f>IF('DATA ENTRY'!CK109="","",IF('DATA ENTRY'!S109="","",IF(AND($DF$4='DATA ENTRY'!D109),'DATA ENTRY'!S109,"")))</f>
        <v/>
      </c>
      <c r="DO110" s="3" t="str">
        <f>IF('DATA ENTRY'!CK109="","",IF('DATA ENTRY'!E109="","",IF(AND($DF$4='DATA ENTRY'!D109),'DATA ENTRY'!E109,"")))</f>
        <v/>
      </c>
      <c r="DP110" s="3" t="str">
        <f>IF('DATA ENTRY'!CK109="","",IF('DATA ENTRY'!D109="","",IF(AND($DF$4='DATA ENTRY'!D109),'DATA ENTRY'!D109,"")))</f>
        <v/>
      </c>
      <c r="DQ110" s="3" t="str">
        <f>IF('DATA ENTRY'!CK109="","",IF('DATA ENTRY'!W109="","",IF(AND($DF$4='DATA ENTRY'!D109),'DATA ENTRY'!W109,"")))</f>
        <v/>
      </c>
      <c r="DR110" s="3" t="str">
        <f>IF('DATA ENTRY'!CK109="","",IF('DATA ENTRY'!X109="","",IF(AND($DF$4='DATA ENTRY'!D109),'DATA ENTRY'!X109,"")))</f>
        <v/>
      </c>
      <c r="DS110" s="108" t="str">
        <f t="shared" si="27"/>
        <v/>
      </c>
      <c r="DT110" s="108" t="str">
        <f>IF('DATA ENTRY'!CK109="","",IF('DATA ENTRY'!D109="","",IF(AND($DF$4='DATA ENTRY'!D109),'DATA ENTRY'!G109,"")))</f>
        <v/>
      </c>
      <c r="DY110">
        <f t="shared" si="28"/>
        <v>0</v>
      </c>
      <c r="EB110" t="str">
        <f t="shared" si="29"/>
        <v/>
      </c>
      <c r="EC110" t="str">
        <f t="shared" si="30"/>
        <v/>
      </c>
      <c r="ED110" s="224">
        <v>104</v>
      </c>
      <c r="EE110" s="3" t="str">
        <f>IF('DATA ENTRY'!CK109="","",IF('DATA ENTRY'!B109="","",IF(AND($EF$4='DATA ENTRY'!G109,$EH$4='DATA ENTRY'!F109),'DATA ENTRY'!B109,"")))</f>
        <v/>
      </c>
      <c r="EF110" s="3" t="str">
        <f>IF('DATA ENTRY'!CK109="","",IF('DATA ENTRY'!C109="","",IF(AND($EF$4='DATA ENTRY'!G109,$EH$4='DATA ENTRY'!F109),'DATA ENTRY'!C109,"")))</f>
        <v/>
      </c>
      <c r="EG110" s="4" t="str">
        <f>IF('DATA ENTRY'!CK109="","",IF('DATA ENTRY'!I109="","",IF(AND($EF$4='DATA ENTRY'!G109,$EH$4='DATA ENTRY'!F109),'DATA ENTRY'!I109,"")))</f>
        <v/>
      </c>
      <c r="EH110" s="4" t="str">
        <f>IF('DATA ENTRY'!CK109="","",IF('DATA ENTRY'!CK109="","",IF(AND($EF$4='DATA ENTRY'!G109,$EH$4='DATA ENTRY'!F109),'DATA ENTRY'!CK109,"")))</f>
        <v/>
      </c>
      <c r="EI110" s="3" t="str">
        <f>IF('DATA ENTRY'!CK109="","",IF('DATA ENTRY'!N109="","",IF(AND($EF$4='DATA ENTRY'!G109,$EH$4='DATA ENTRY'!F109),'DATA ENTRY'!N109,"")))</f>
        <v/>
      </c>
      <c r="EJ110" s="107" t="str">
        <f>IF('DATA ENTRY'!CK109="","",IF('DATA ENTRY'!O109="","",IF(AND($EF$4='DATA ENTRY'!G109,$EH$4='DATA ENTRY'!F109),'DATA ENTRY'!O109,"")))</f>
        <v/>
      </c>
      <c r="EK110" s="3" t="str">
        <f>IF('DATA ENTRY'!CK109="","",IF('DATA ENTRY'!P109="","",IF(AND($EF$4='DATA ENTRY'!G109,$EH$4='DATA ENTRY'!F109),'DATA ENTRY'!P109,"")))</f>
        <v/>
      </c>
      <c r="EL110" s="107" t="str">
        <f>IF('DATA ENTRY'!CK109="","",IF('DATA ENTRY'!Q109="","",IF(AND($EF$4='DATA ENTRY'!G109,$EH$4='DATA ENTRY'!F109),'DATA ENTRY'!Q109,"")))</f>
        <v/>
      </c>
      <c r="EM110" s="3" t="str">
        <f>IF('DATA ENTRY'!CK109="","",IF('DATA ENTRY'!R109="","",IF(AND($EF$4='DATA ENTRY'!G109,$EH$4='DATA ENTRY'!F109),'DATA ENTRY'!R109,"")))</f>
        <v/>
      </c>
      <c r="EN110" s="107" t="str">
        <f>IF('DATA ENTRY'!CK109="","",IF('DATA ENTRY'!S109="","",IF(AND($EF$4='DATA ENTRY'!G109,$EH$4='DATA ENTRY'!F109),'DATA ENTRY'!S109,"")))</f>
        <v/>
      </c>
      <c r="EO110" s="3" t="str">
        <f>IF('DATA ENTRY'!CK109="","",IF('DATA ENTRY'!E109="","",IF(AND($EF$4='DATA ENTRY'!G109,$EH$4='DATA ENTRY'!F109),'DATA ENTRY'!E109,"")))</f>
        <v/>
      </c>
      <c r="EP110" s="3" t="str">
        <f>IF('DATA ENTRY'!CK109="","",IF('DATA ENTRY'!D109="","",IF(AND($EF$4='DATA ENTRY'!G109,$EH$4='DATA ENTRY'!F109),'DATA ENTRY'!D109,"")))</f>
        <v/>
      </c>
      <c r="EQ110" s="3" t="str">
        <f>IF('DATA ENTRY'!CK109="","",IF('DATA ENTRY'!W109="","",IF(AND($EF$4='DATA ENTRY'!G109,$EH$4='DATA ENTRY'!F109),'DATA ENTRY'!W109,"")))</f>
        <v/>
      </c>
      <c r="ER110" s="3" t="str">
        <f>IF('DATA ENTRY'!CK109="","",IF('DATA ENTRY'!X109="","",IF(AND($EF$4='DATA ENTRY'!G109,$EH$4='DATA ENTRY'!F109),'DATA ENTRY'!X109,"")))</f>
        <v/>
      </c>
      <c r="ES110" s="108" t="str">
        <f t="shared" si="31"/>
        <v/>
      </c>
      <c r="ET110" s="108" t="str">
        <f>IF('DATA ENTRY'!CK109="","",IF('DATA ENTRY'!D109="","",IF(AND($EF$4='DATA ENTRY'!G109,$EH$4='DATA ENTRY'!F109),'DATA ENTRY'!G109,"")))</f>
        <v/>
      </c>
      <c r="EY110">
        <f t="shared" si="32"/>
        <v>0</v>
      </c>
    </row>
    <row r="111" spans="1:155">
      <c r="A111" t="str">
        <f>IF(S111=0,"",1+(MAX($A$7:A110)))</f>
        <v/>
      </c>
      <c r="B111" s="224">
        <v>105</v>
      </c>
      <c r="C111" s="3" t="str">
        <f>IF('DATA ENTRY'!CK110="","",IF('DATA ENTRY'!B110="","",IF($D$4="All Post",'DATA ENTRY'!B110,IF(AND($D$4='DATA ENTRY'!CK110),'DATA ENTRY'!B110,""))))</f>
        <v/>
      </c>
      <c r="D111" s="3" t="str">
        <f>IF('DATA ENTRY'!CK110="","",IF('DATA ENTRY'!C110="","",IF($D$4="All Post",'DATA ENTRY'!C110,IF(AND($D$4='DATA ENTRY'!CK110),'DATA ENTRY'!C110,""))))</f>
        <v/>
      </c>
      <c r="E111" s="4" t="str">
        <f>IF('DATA ENTRY'!CK110="","",IF('DATA ENTRY'!I110="","",IF($D$4="All Post",'DATA ENTRY'!I110,IF(AND($D$4='DATA ENTRY'!CK110),'DATA ENTRY'!I110,""))))</f>
        <v/>
      </c>
      <c r="F111" s="4" t="str">
        <f>IF('DATA ENTRY'!CK110="","",IF('DATA ENTRY'!CK110="","",IF($D$4="All Post",'DATA ENTRY'!CK110,IF(AND($D$4='DATA ENTRY'!CK110),'DATA ENTRY'!CK110,""))))</f>
        <v/>
      </c>
      <c r="G111" s="3" t="str">
        <f>IF('DATA ENTRY'!CK110="","",IF('DATA ENTRY'!N110="","",IF($D$4="All Post",'DATA ENTRY'!N110,IF(AND($D$4='DATA ENTRY'!CK110),'DATA ENTRY'!N110,""))))</f>
        <v/>
      </c>
      <c r="H111" s="107" t="str">
        <f>IF('DATA ENTRY'!CK110="","",IF('DATA ENTRY'!O110="","",IF($D$4="All Post",'DATA ENTRY'!O110,IF(AND($D$4='DATA ENTRY'!CK110),'DATA ENTRY'!O110,""))))</f>
        <v/>
      </c>
      <c r="I111" s="3" t="str">
        <f>IF('DATA ENTRY'!CK110="","",IF('DATA ENTRY'!P110="","",IF($D$4="All Post",'DATA ENTRY'!P110,IF(AND($D$4='DATA ENTRY'!CK110),'DATA ENTRY'!P110,""))))</f>
        <v/>
      </c>
      <c r="J111" s="107" t="str">
        <f>IF('DATA ENTRY'!CK110="","",IF('DATA ENTRY'!Q110="","",IF($D$4="All Post",'DATA ENTRY'!Q110,IF(AND($D$4='DATA ENTRY'!CK110),'DATA ENTRY'!Q110,""))))</f>
        <v/>
      </c>
      <c r="K111" s="3" t="str">
        <f>IF('DATA ENTRY'!CK110="","",IF('DATA ENTRY'!R110="","",IF($D$4="All Post",'DATA ENTRY'!R110,IF(AND($D$4='DATA ENTRY'!CK110),'DATA ENTRY'!R110,""))))</f>
        <v/>
      </c>
      <c r="L111" s="3" t="str">
        <f>IF('DATA ENTRY'!CK110="","",IF('DATA ENTRY'!S110="","",IF($D$4="All Post",'DATA ENTRY'!S110,IF(AND($D$4='DATA ENTRY'!CK110),'DATA ENTRY'!S110,""))))</f>
        <v/>
      </c>
      <c r="M111" s="3" t="str">
        <f>IF('DATA ENTRY'!CK110="","",IF('DATA ENTRY'!E110="","",IF($D$4="All Post",'DATA ENTRY'!E110,IF(AND($D$4='DATA ENTRY'!CK110),'DATA ENTRY'!E110,""))))</f>
        <v/>
      </c>
      <c r="N111" s="3" t="str">
        <f>IF('DATA ENTRY'!CK110="","",IF('DATA ENTRY'!W110="","",IF($D$4="All Post",'DATA ENTRY'!W110,IF(AND($D$4='DATA ENTRY'!CK110),'DATA ENTRY'!W110,""))))</f>
        <v/>
      </c>
      <c r="O111" s="3" t="str">
        <f>IF('DATA ENTRY'!CK110="","",IF('DATA ENTRY'!X110="","",IF($D$4="All Post",'DATA ENTRY'!X110,IF(AND($D$4='DATA ENTRY'!CK110),'DATA ENTRY'!X110,""))))</f>
        <v/>
      </c>
      <c r="P111" s="3" t="str">
        <f>IF('DATA ENTRY'!CK110="","",IF('DATA ENTRY'!G110="","",IF($D$4="All Post",'DATA ENTRY'!G110,IF(AND($D$4='DATA ENTRY'!CK110),'DATA ENTRY'!G110,""))))</f>
        <v/>
      </c>
      <c r="S111">
        <f t="shared" si="19"/>
        <v>0</v>
      </c>
      <c r="T111" t="str">
        <f t="shared" si="20"/>
        <v/>
      </c>
      <c r="BZ111" t="str">
        <f t="shared" si="21"/>
        <v/>
      </c>
      <c r="CA111" t="str">
        <f t="shared" si="22"/>
        <v/>
      </c>
      <c r="CB111" s="224">
        <v>105</v>
      </c>
      <c r="CC111" s="3" t="str">
        <f>IF('DATA ENTRY'!CK110="","",IF('DATA ENTRY'!B110="","",IF(AND($CD$4='DATA ENTRY'!CK110,$CG$4='DATA ENTRY'!D110),'DATA ENTRY'!B110,"")))</f>
        <v/>
      </c>
      <c r="CD111" s="3" t="str">
        <f>IF('DATA ENTRY'!CK110="","",IF('DATA ENTRY'!C110="","",IF(AND($CD$4='DATA ENTRY'!CK110,$CG$4='DATA ENTRY'!D110),'DATA ENTRY'!C110,"")))</f>
        <v/>
      </c>
      <c r="CE111" s="4" t="str">
        <f>IF('DATA ENTRY'!CK110="","",IF('DATA ENTRY'!I110="","",IF(AND($CD$4='DATA ENTRY'!CK110,$CG$4='DATA ENTRY'!D110),'DATA ENTRY'!I110,"")))</f>
        <v/>
      </c>
      <c r="CF111" s="4" t="str">
        <f>IF('DATA ENTRY'!CK110="","",IF('DATA ENTRY'!CK110="","",IF(AND($CD$4='DATA ENTRY'!CK110,$CG$4='DATA ENTRY'!D110),'DATA ENTRY'!CK110,"")))</f>
        <v/>
      </c>
      <c r="CG111" s="3" t="str">
        <f>IF('DATA ENTRY'!CK110="","",IF('DATA ENTRY'!N110="","",IF(AND($CD$4='DATA ENTRY'!CK110,$CG$4='DATA ENTRY'!D110),'DATA ENTRY'!N110,"")))</f>
        <v/>
      </c>
      <c r="CH111" s="107" t="str">
        <f>IF('DATA ENTRY'!CK110="","",IF('DATA ENTRY'!O110="","",IF(AND($CD$4='DATA ENTRY'!CK110,$CG$4='DATA ENTRY'!D110),'DATA ENTRY'!O110,"")))</f>
        <v/>
      </c>
      <c r="CI111" s="3" t="str">
        <f>IF('DATA ENTRY'!CK110="","",IF('DATA ENTRY'!P110="","",IF(AND($CD$4='DATA ENTRY'!CK110,$CG$4='DATA ENTRY'!D110),'DATA ENTRY'!P110,"")))</f>
        <v/>
      </c>
      <c r="CJ111" s="107" t="str">
        <f>IF('DATA ENTRY'!CK110="","",IF('DATA ENTRY'!Q110="","",IF(AND($CD$4='DATA ENTRY'!CK110,$CG$4='DATA ENTRY'!D110),'DATA ENTRY'!Q110,"")))</f>
        <v/>
      </c>
      <c r="CK111" s="3" t="str">
        <f>IF('DATA ENTRY'!CK110="","",IF('DATA ENTRY'!R110="","",IF(AND($CD$4='DATA ENTRY'!CK110,$CG$4='DATA ENTRY'!D110),'DATA ENTRY'!R110,"")))</f>
        <v/>
      </c>
      <c r="CL111" s="3" t="str">
        <f>IF('DATA ENTRY'!CK110="","",IF('DATA ENTRY'!S110="","",IF(AND($CD$4='DATA ENTRY'!CK110,$CG$4='DATA ENTRY'!D110),'DATA ENTRY'!S110,"")))</f>
        <v/>
      </c>
      <c r="CM111" s="3" t="str">
        <f>IF('DATA ENTRY'!CK110="","",IF('DATA ENTRY'!E110="","",IF(AND($CD$4='DATA ENTRY'!CK110,$CG$4='DATA ENTRY'!D110),'DATA ENTRY'!E110,"")))</f>
        <v/>
      </c>
      <c r="CN111" s="3" t="str">
        <f>IF('DATA ENTRY'!CK110="","",IF('DATA ENTRY'!W110="","",IF(AND($CD$4='DATA ENTRY'!CK110,$CG$4='DATA ENTRY'!D110),'DATA ENTRY'!W110,"")))</f>
        <v/>
      </c>
      <c r="CO111" s="3" t="str">
        <f>IF('DATA ENTRY'!CK110="","",IF('DATA ENTRY'!X110="","",IF(AND($CD$4='DATA ENTRY'!CK110,$CG$4='DATA ENTRY'!D110),'DATA ENTRY'!X110,"")))</f>
        <v/>
      </c>
      <c r="CP111" s="108" t="str">
        <f t="shared" si="23"/>
        <v/>
      </c>
      <c r="CQ111" s="108" t="str">
        <f>IF('DATA ENTRY'!CK110="","",IF('DATA ENTRY'!G110="","",IF(AND($CD$4='DATA ENTRY'!CK110,$CG$4='DATA ENTRY'!D110),'DATA ENTRY'!G110,"")))</f>
        <v/>
      </c>
      <c r="CR111" s="230" t="str">
        <f>IF('DATA ENTRY'!CK110="","",IF('DATA ENTRY'!D110="","",IF(AND($CD$4='DATA ENTRY'!CK110,$CG$4='DATA ENTRY'!D110),'DATA ENTRY'!D110,"")))</f>
        <v/>
      </c>
      <c r="CS111">
        <f t="shared" si="24"/>
        <v>0</v>
      </c>
      <c r="CT111">
        <f t="shared" si="25"/>
        <v>0</v>
      </c>
      <c r="CV111" s="139"/>
      <c r="CX111">
        <f t="shared" si="26"/>
        <v>0</v>
      </c>
      <c r="DB111" t="str">
        <f t="shared" si="33"/>
        <v/>
      </c>
      <c r="DC111" t="str">
        <f t="shared" si="34"/>
        <v/>
      </c>
      <c r="DD111" s="224">
        <v>105</v>
      </c>
      <c r="DE111" s="3" t="str">
        <f>IF('DATA ENTRY'!CK110="","",IF('DATA ENTRY'!B110="","",IF(AND($DF$4='DATA ENTRY'!D110),'DATA ENTRY'!B110,"")))</f>
        <v/>
      </c>
      <c r="DF111" s="3" t="str">
        <f>IF('DATA ENTRY'!CK110="","",IF('DATA ENTRY'!C110="","",IF(AND($DF$4='DATA ENTRY'!D110),'DATA ENTRY'!C110,"")))</f>
        <v/>
      </c>
      <c r="DG111" s="4" t="str">
        <f>IF('DATA ENTRY'!CK110="","",IF('DATA ENTRY'!I110="","",IF(AND($DF$4='DATA ENTRY'!D110),'DATA ENTRY'!I110,"")))</f>
        <v/>
      </c>
      <c r="DH111" s="4" t="str">
        <f>IF('DATA ENTRY'!CK110="","",IF('DATA ENTRY'!CK110="","",IF(AND($DF$4='DATA ENTRY'!D110),'DATA ENTRY'!CK110,"")))</f>
        <v/>
      </c>
      <c r="DI111" s="3" t="str">
        <f>IF('DATA ENTRY'!CK110="","",IF('DATA ENTRY'!N110="","",IF(AND($DF$4='DATA ENTRY'!D110),'DATA ENTRY'!N110,"")))</f>
        <v/>
      </c>
      <c r="DJ111" s="107" t="str">
        <f>IF('DATA ENTRY'!CK110="","",IF('DATA ENTRY'!O110="","",IF(AND($DF$4='DATA ENTRY'!D110),'DATA ENTRY'!O110,"")))</f>
        <v/>
      </c>
      <c r="DK111" s="3" t="str">
        <f>IF('DATA ENTRY'!CK110="","",IF('DATA ENTRY'!P110="","",IF(AND($DF$4='DATA ENTRY'!D110),'DATA ENTRY'!P110,"")))</f>
        <v/>
      </c>
      <c r="DL111" s="107" t="str">
        <f>IF('DATA ENTRY'!CK110="","",IF('DATA ENTRY'!Q110="","",IF(AND($DF$4='DATA ENTRY'!D110),'DATA ENTRY'!Q110,"")))</f>
        <v/>
      </c>
      <c r="DM111" s="3" t="str">
        <f>IF('DATA ENTRY'!CK110="","",IF('DATA ENTRY'!R110="","",IF(AND($DF$4='DATA ENTRY'!D110),'DATA ENTRY'!R110,"")))</f>
        <v/>
      </c>
      <c r="DN111" s="107" t="str">
        <f>IF('DATA ENTRY'!CK110="","",IF('DATA ENTRY'!S110="","",IF(AND($DF$4='DATA ENTRY'!D110),'DATA ENTRY'!S110,"")))</f>
        <v/>
      </c>
      <c r="DO111" s="3" t="str">
        <f>IF('DATA ENTRY'!CK110="","",IF('DATA ENTRY'!E110="","",IF(AND($DF$4='DATA ENTRY'!D110),'DATA ENTRY'!E110,"")))</f>
        <v/>
      </c>
      <c r="DP111" s="3" t="str">
        <f>IF('DATA ENTRY'!CK110="","",IF('DATA ENTRY'!D110="","",IF(AND($DF$4='DATA ENTRY'!D110),'DATA ENTRY'!D110,"")))</f>
        <v/>
      </c>
      <c r="DQ111" s="3" t="str">
        <f>IF('DATA ENTRY'!CK110="","",IF('DATA ENTRY'!W110="","",IF(AND($DF$4='DATA ENTRY'!D110),'DATA ENTRY'!W110,"")))</f>
        <v/>
      </c>
      <c r="DR111" s="3" t="str">
        <f>IF('DATA ENTRY'!CK110="","",IF('DATA ENTRY'!X110="","",IF(AND($DF$4='DATA ENTRY'!D110),'DATA ENTRY'!X110,"")))</f>
        <v/>
      </c>
      <c r="DS111" s="108" t="str">
        <f t="shared" si="27"/>
        <v/>
      </c>
      <c r="DT111" s="108" t="str">
        <f>IF('DATA ENTRY'!CK110="","",IF('DATA ENTRY'!D110="","",IF(AND($DF$4='DATA ENTRY'!D110),'DATA ENTRY'!G110,"")))</f>
        <v/>
      </c>
      <c r="DY111">
        <f t="shared" si="28"/>
        <v>0</v>
      </c>
      <c r="EB111" t="str">
        <f t="shared" si="29"/>
        <v/>
      </c>
      <c r="EC111" t="str">
        <f t="shared" si="30"/>
        <v/>
      </c>
      <c r="ED111" s="224">
        <v>105</v>
      </c>
      <c r="EE111" s="3" t="str">
        <f>IF('DATA ENTRY'!CK110="","",IF('DATA ENTRY'!B110="","",IF(AND($EF$4='DATA ENTRY'!G110,$EH$4='DATA ENTRY'!F110),'DATA ENTRY'!B110,"")))</f>
        <v/>
      </c>
      <c r="EF111" s="3" t="str">
        <f>IF('DATA ENTRY'!CK110="","",IF('DATA ENTRY'!C110="","",IF(AND($EF$4='DATA ENTRY'!G110,$EH$4='DATA ENTRY'!F110),'DATA ENTRY'!C110,"")))</f>
        <v/>
      </c>
      <c r="EG111" s="4" t="str">
        <f>IF('DATA ENTRY'!CK110="","",IF('DATA ENTRY'!I110="","",IF(AND($EF$4='DATA ENTRY'!G110,$EH$4='DATA ENTRY'!F110),'DATA ENTRY'!I110,"")))</f>
        <v/>
      </c>
      <c r="EH111" s="4" t="str">
        <f>IF('DATA ENTRY'!CK110="","",IF('DATA ENTRY'!CK110="","",IF(AND($EF$4='DATA ENTRY'!G110,$EH$4='DATA ENTRY'!F110),'DATA ENTRY'!CK110,"")))</f>
        <v/>
      </c>
      <c r="EI111" s="3" t="str">
        <f>IF('DATA ENTRY'!CK110="","",IF('DATA ENTRY'!N110="","",IF(AND($EF$4='DATA ENTRY'!G110,$EH$4='DATA ENTRY'!F110),'DATA ENTRY'!N110,"")))</f>
        <v/>
      </c>
      <c r="EJ111" s="107" t="str">
        <f>IF('DATA ENTRY'!CK110="","",IF('DATA ENTRY'!O110="","",IF(AND($EF$4='DATA ENTRY'!G110,$EH$4='DATA ENTRY'!F110),'DATA ENTRY'!O110,"")))</f>
        <v/>
      </c>
      <c r="EK111" s="3" t="str">
        <f>IF('DATA ENTRY'!CK110="","",IF('DATA ENTRY'!P110="","",IF(AND($EF$4='DATA ENTRY'!G110,$EH$4='DATA ENTRY'!F110),'DATA ENTRY'!P110,"")))</f>
        <v/>
      </c>
      <c r="EL111" s="107" t="str">
        <f>IF('DATA ENTRY'!CK110="","",IF('DATA ENTRY'!Q110="","",IF(AND($EF$4='DATA ENTRY'!G110,$EH$4='DATA ENTRY'!F110),'DATA ENTRY'!Q110,"")))</f>
        <v/>
      </c>
      <c r="EM111" s="3" t="str">
        <f>IF('DATA ENTRY'!CK110="","",IF('DATA ENTRY'!R110="","",IF(AND($EF$4='DATA ENTRY'!G110,$EH$4='DATA ENTRY'!F110),'DATA ENTRY'!R110,"")))</f>
        <v/>
      </c>
      <c r="EN111" s="107" t="str">
        <f>IF('DATA ENTRY'!CK110="","",IF('DATA ENTRY'!S110="","",IF(AND($EF$4='DATA ENTRY'!G110,$EH$4='DATA ENTRY'!F110),'DATA ENTRY'!S110,"")))</f>
        <v/>
      </c>
      <c r="EO111" s="3" t="str">
        <f>IF('DATA ENTRY'!CK110="","",IF('DATA ENTRY'!E110="","",IF(AND($EF$4='DATA ENTRY'!G110,$EH$4='DATA ENTRY'!F110),'DATA ENTRY'!E110,"")))</f>
        <v/>
      </c>
      <c r="EP111" s="3" t="str">
        <f>IF('DATA ENTRY'!CK110="","",IF('DATA ENTRY'!D110="","",IF(AND($EF$4='DATA ENTRY'!G110,$EH$4='DATA ENTRY'!F110),'DATA ENTRY'!D110,"")))</f>
        <v/>
      </c>
      <c r="EQ111" s="3" t="str">
        <f>IF('DATA ENTRY'!CK110="","",IF('DATA ENTRY'!W110="","",IF(AND($EF$4='DATA ENTRY'!G110,$EH$4='DATA ENTRY'!F110),'DATA ENTRY'!W110,"")))</f>
        <v/>
      </c>
      <c r="ER111" s="3" t="str">
        <f>IF('DATA ENTRY'!CK110="","",IF('DATA ENTRY'!X110="","",IF(AND($EF$4='DATA ENTRY'!G110,$EH$4='DATA ENTRY'!F110),'DATA ENTRY'!X110,"")))</f>
        <v/>
      </c>
      <c r="ES111" s="108" t="str">
        <f t="shared" si="31"/>
        <v/>
      </c>
      <c r="ET111" s="108" t="str">
        <f>IF('DATA ENTRY'!CK110="","",IF('DATA ENTRY'!D110="","",IF(AND($EF$4='DATA ENTRY'!G110,$EH$4='DATA ENTRY'!F110),'DATA ENTRY'!G110,"")))</f>
        <v/>
      </c>
      <c r="EY111">
        <f t="shared" si="32"/>
        <v>0</v>
      </c>
    </row>
    <row r="112" spans="1:155">
      <c r="A112" t="str">
        <f>IF(S112=0,"",1+(MAX($A$7:A111)))</f>
        <v/>
      </c>
      <c r="B112" s="224">
        <v>106</v>
      </c>
      <c r="C112" s="3" t="str">
        <f>IF('DATA ENTRY'!CK111="","",IF('DATA ENTRY'!B111="","",IF($D$4="All Post",'DATA ENTRY'!B111,IF(AND($D$4='DATA ENTRY'!CK111),'DATA ENTRY'!B111,""))))</f>
        <v/>
      </c>
      <c r="D112" s="3" t="str">
        <f>IF('DATA ENTRY'!CK111="","",IF('DATA ENTRY'!C111="","",IF($D$4="All Post",'DATA ENTRY'!C111,IF(AND($D$4='DATA ENTRY'!CK111),'DATA ENTRY'!C111,""))))</f>
        <v/>
      </c>
      <c r="E112" s="4" t="str">
        <f>IF('DATA ENTRY'!CK111="","",IF('DATA ENTRY'!I111="","",IF($D$4="All Post",'DATA ENTRY'!I111,IF(AND($D$4='DATA ENTRY'!CK111),'DATA ENTRY'!I111,""))))</f>
        <v/>
      </c>
      <c r="F112" s="4" t="str">
        <f>IF('DATA ENTRY'!CK111="","",IF('DATA ENTRY'!CK111="","",IF($D$4="All Post",'DATA ENTRY'!CK111,IF(AND($D$4='DATA ENTRY'!CK111),'DATA ENTRY'!CK111,""))))</f>
        <v/>
      </c>
      <c r="G112" s="3" t="str">
        <f>IF('DATA ENTRY'!CK111="","",IF('DATA ENTRY'!N111="","",IF($D$4="All Post",'DATA ENTRY'!N111,IF(AND($D$4='DATA ENTRY'!CK111),'DATA ENTRY'!N111,""))))</f>
        <v/>
      </c>
      <c r="H112" s="107" t="str">
        <f>IF('DATA ENTRY'!CK111="","",IF('DATA ENTRY'!O111="","",IF($D$4="All Post",'DATA ENTRY'!O111,IF(AND($D$4='DATA ENTRY'!CK111),'DATA ENTRY'!O111,""))))</f>
        <v/>
      </c>
      <c r="I112" s="3" t="str">
        <f>IF('DATA ENTRY'!CK111="","",IF('DATA ENTRY'!P111="","",IF($D$4="All Post",'DATA ENTRY'!P111,IF(AND($D$4='DATA ENTRY'!CK111),'DATA ENTRY'!P111,""))))</f>
        <v/>
      </c>
      <c r="J112" s="107" t="str">
        <f>IF('DATA ENTRY'!CK111="","",IF('DATA ENTRY'!Q111="","",IF($D$4="All Post",'DATA ENTRY'!Q111,IF(AND($D$4='DATA ENTRY'!CK111),'DATA ENTRY'!Q111,""))))</f>
        <v/>
      </c>
      <c r="K112" s="3" t="str">
        <f>IF('DATA ENTRY'!CK111="","",IF('DATA ENTRY'!R111="","",IF($D$4="All Post",'DATA ENTRY'!R111,IF(AND($D$4='DATA ENTRY'!CK111),'DATA ENTRY'!R111,""))))</f>
        <v/>
      </c>
      <c r="L112" s="3" t="str">
        <f>IF('DATA ENTRY'!CK111="","",IF('DATA ENTRY'!S111="","",IF($D$4="All Post",'DATA ENTRY'!S111,IF(AND($D$4='DATA ENTRY'!CK111),'DATA ENTRY'!S111,""))))</f>
        <v/>
      </c>
      <c r="M112" s="3" t="str">
        <f>IF('DATA ENTRY'!CK111="","",IF('DATA ENTRY'!E111="","",IF($D$4="All Post",'DATA ENTRY'!E111,IF(AND($D$4='DATA ENTRY'!CK111),'DATA ENTRY'!E111,""))))</f>
        <v/>
      </c>
      <c r="N112" s="3" t="str">
        <f>IF('DATA ENTRY'!CK111="","",IF('DATA ENTRY'!W111="","",IF($D$4="All Post",'DATA ENTRY'!W111,IF(AND($D$4='DATA ENTRY'!CK111),'DATA ENTRY'!W111,""))))</f>
        <v/>
      </c>
      <c r="O112" s="3" t="str">
        <f>IF('DATA ENTRY'!CK111="","",IF('DATA ENTRY'!X111="","",IF($D$4="All Post",'DATA ENTRY'!X111,IF(AND($D$4='DATA ENTRY'!CK111),'DATA ENTRY'!X111,""))))</f>
        <v/>
      </c>
      <c r="P112" s="3" t="str">
        <f>IF('DATA ENTRY'!CK111="","",IF('DATA ENTRY'!G111="","",IF($D$4="All Post",'DATA ENTRY'!G111,IF(AND($D$4='DATA ENTRY'!CK111),'DATA ENTRY'!G111,""))))</f>
        <v/>
      </c>
      <c r="S112">
        <f t="shared" si="19"/>
        <v>0</v>
      </c>
      <c r="T112" t="str">
        <f t="shared" si="20"/>
        <v/>
      </c>
      <c r="BZ112" t="str">
        <f t="shared" si="21"/>
        <v/>
      </c>
      <c r="CA112" t="str">
        <f t="shared" si="22"/>
        <v/>
      </c>
      <c r="CB112" s="224">
        <v>106</v>
      </c>
      <c r="CC112" s="3" t="str">
        <f>IF('DATA ENTRY'!CK111="","",IF('DATA ENTRY'!B111="","",IF(AND($CD$4='DATA ENTRY'!CK111,$CG$4='DATA ENTRY'!D111),'DATA ENTRY'!B111,"")))</f>
        <v/>
      </c>
      <c r="CD112" s="3" t="str">
        <f>IF('DATA ENTRY'!CK111="","",IF('DATA ENTRY'!C111="","",IF(AND($CD$4='DATA ENTRY'!CK111,$CG$4='DATA ENTRY'!D111),'DATA ENTRY'!C111,"")))</f>
        <v/>
      </c>
      <c r="CE112" s="4" t="str">
        <f>IF('DATA ENTRY'!CK111="","",IF('DATA ENTRY'!I111="","",IF(AND($CD$4='DATA ENTRY'!CK111,$CG$4='DATA ENTRY'!D111),'DATA ENTRY'!I111,"")))</f>
        <v/>
      </c>
      <c r="CF112" s="4" t="str">
        <f>IF('DATA ENTRY'!CK111="","",IF('DATA ENTRY'!CK111="","",IF(AND($CD$4='DATA ENTRY'!CK111,$CG$4='DATA ENTRY'!D111),'DATA ENTRY'!CK111,"")))</f>
        <v/>
      </c>
      <c r="CG112" s="3" t="str">
        <f>IF('DATA ENTRY'!CK111="","",IF('DATA ENTRY'!N111="","",IF(AND($CD$4='DATA ENTRY'!CK111,$CG$4='DATA ENTRY'!D111),'DATA ENTRY'!N111,"")))</f>
        <v/>
      </c>
      <c r="CH112" s="107" t="str">
        <f>IF('DATA ENTRY'!CK111="","",IF('DATA ENTRY'!O111="","",IF(AND($CD$4='DATA ENTRY'!CK111,$CG$4='DATA ENTRY'!D111),'DATA ENTRY'!O111,"")))</f>
        <v/>
      </c>
      <c r="CI112" s="3" t="str">
        <f>IF('DATA ENTRY'!CK111="","",IF('DATA ENTRY'!P111="","",IF(AND($CD$4='DATA ENTRY'!CK111,$CG$4='DATA ENTRY'!D111),'DATA ENTRY'!P111,"")))</f>
        <v/>
      </c>
      <c r="CJ112" s="107" t="str">
        <f>IF('DATA ENTRY'!CK111="","",IF('DATA ENTRY'!Q111="","",IF(AND($CD$4='DATA ENTRY'!CK111,$CG$4='DATA ENTRY'!D111),'DATA ENTRY'!Q111,"")))</f>
        <v/>
      </c>
      <c r="CK112" s="3" t="str">
        <f>IF('DATA ENTRY'!CK111="","",IF('DATA ENTRY'!R111="","",IF(AND($CD$4='DATA ENTRY'!CK111,$CG$4='DATA ENTRY'!D111),'DATA ENTRY'!R111,"")))</f>
        <v/>
      </c>
      <c r="CL112" s="3" t="str">
        <f>IF('DATA ENTRY'!CK111="","",IF('DATA ENTRY'!S111="","",IF(AND($CD$4='DATA ENTRY'!CK111,$CG$4='DATA ENTRY'!D111),'DATA ENTRY'!S111,"")))</f>
        <v/>
      </c>
      <c r="CM112" s="3" t="str">
        <f>IF('DATA ENTRY'!CK111="","",IF('DATA ENTRY'!E111="","",IF(AND($CD$4='DATA ENTRY'!CK111,$CG$4='DATA ENTRY'!D111),'DATA ENTRY'!E111,"")))</f>
        <v/>
      </c>
      <c r="CN112" s="3" t="str">
        <f>IF('DATA ENTRY'!CK111="","",IF('DATA ENTRY'!W111="","",IF(AND($CD$4='DATA ENTRY'!CK111,$CG$4='DATA ENTRY'!D111),'DATA ENTRY'!W111,"")))</f>
        <v/>
      </c>
      <c r="CO112" s="3" t="str">
        <f>IF('DATA ENTRY'!CK111="","",IF('DATA ENTRY'!X111="","",IF(AND($CD$4='DATA ENTRY'!CK111,$CG$4='DATA ENTRY'!D111),'DATA ENTRY'!X111,"")))</f>
        <v/>
      </c>
      <c r="CP112" s="108" t="str">
        <f t="shared" si="23"/>
        <v/>
      </c>
      <c r="CQ112" s="108" t="str">
        <f>IF('DATA ENTRY'!CK111="","",IF('DATA ENTRY'!G111="","",IF(AND($CD$4='DATA ENTRY'!CK111,$CG$4='DATA ENTRY'!D111),'DATA ENTRY'!G111,"")))</f>
        <v/>
      </c>
      <c r="CR112" s="230" t="str">
        <f>IF('DATA ENTRY'!CK111="","",IF('DATA ENTRY'!D111="","",IF(AND($CD$4='DATA ENTRY'!CK111,$CG$4='DATA ENTRY'!D111),'DATA ENTRY'!D111,"")))</f>
        <v/>
      </c>
      <c r="CS112">
        <f t="shared" si="24"/>
        <v>0</v>
      </c>
      <c r="CT112">
        <f t="shared" si="25"/>
        <v>0</v>
      </c>
      <c r="CV112" s="139"/>
      <c r="CX112">
        <f t="shared" si="26"/>
        <v>0</v>
      </c>
      <c r="DB112" t="str">
        <f t="shared" si="33"/>
        <v/>
      </c>
      <c r="DC112" t="str">
        <f t="shared" si="34"/>
        <v/>
      </c>
      <c r="DD112" s="224">
        <v>106</v>
      </c>
      <c r="DE112" s="3" t="str">
        <f>IF('DATA ENTRY'!CK111="","",IF('DATA ENTRY'!B111="","",IF(AND($DF$4='DATA ENTRY'!D111),'DATA ENTRY'!B111,"")))</f>
        <v/>
      </c>
      <c r="DF112" s="3" t="str">
        <f>IF('DATA ENTRY'!CK111="","",IF('DATA ENTRY'!C111="","",IF(AND($DF$4='DATA ENTRY'!D111),'DATA ENTRY'!C111,"")))</f>
        <v/>
      </c>
      <c r="DG112" s="4" t="str">
        <f>IF('DATA ENTRY'!CK111="","",IF('DATA ENTRY'!I111="","",IF(AND($DF$4='DATA ENTRY'!D111),'DATA ENTRY'!I111,"")))</f>
        <v/>
      </c>
      <c r="DH112" s="4" t="str">
        <f>IF('DATA ENTRY'!CK111="","",IF('DATA ENTRY'!CK111="","",IF(AND($DF$4='DATA ENTRY'!D111),'DATA ENTRY'!CK111,"")))</f>
        <v/>
      </c>
      <c r="DI112" s="3" t="str">
        <f>IF('DATA ENTRY'!CK111="","",IF('DATA ENTRY'!N111="","",IF(AND($DF$4='DATA ENTRY'!D111),'DATA ENTRY'!N111,"")))</f>
        <v/>
      </c>
      <c r="DJ112" s="107" t="str">
        <f>IF('DATA ENTRY'!CK111="","",IF('DATA ENTRY'!O111="","",IF(AND($DF$4='DATA ENTRY'!D111),'DATA ENTRY'!O111,"")))</f>
        <v/>
      </c>
      <c r="DK112" s="3" t="str">
        <f>IF('DATA ENTRY'!CK111="","",IF('DATA ENTRY'!P111="","",IF(AND($DF$4='DATA ENTRY'!D111),'DATA ENTRY'!P111,"")))</f>
        <v/>
      </c>
      <c r="DL112" s="107" t="str">
        <f>IF('DATA ENTRY'!CK111="","",IF('DATA ENTRY'!Q111="","",IF(AND($DF$4='DATA ENTRY'!D111),'DATA ENTRY'!Q111,"")))</f>
        <v/>
      </c>
      <c r="DM112" s="3" t="str">
        <f>IF('DATA ENTRY'!CK111="","",IF('DATA ENTRY'!R111="","",IF(AND($DF$4='DATA ENTRY'!D111),'DATA ENTRY'!R111,"")))</f>
        <v/>
      </c>
      <c r="DN112" s="107" t="str">
        <f>IF('DATA ENTRY'!CK111="","",IF('DATA ENTRY'!S111="","",IF(AND($DF$4='DATA ENTRY'!D111),'DATA ENTRY'!S111,"")))</f>
        <v/>
      </c>
      <c r="DO112" s="3" t="str">
        <f>IF('DATA ENTRY'!CK111="","",IF('DATA ENTRY'!E111="","",IF(AND($DF$4='DATA ENTRY'!D111),'DATA ENTRY'!E111,"")))</f>
        <v/>
      </c>
      <c r="DP112" s="3" t="str">
        <f>IF('DATA ENTRY'!CK111="","",IF('DATA ENTRY'!D111="","",IF(AND($DF$4='DATA ENTRY'!D111),'DATA ENTRY'!D111,"")))</f>
        <v/>
      </c>
      <c r="DQ112" s="3" t="str">
        <f>IF('DATA ENTRY'!CK111="","",IF('DATA ENTRY'!W111="","",IF(AND($DF$4='DATA ENTRY'!D111),'DATA ENTRY'!W111,"")))</f>
        <v/>
      </c>
      <c r="DR112" s="3" t="str">
        <f>IF('DATA ENTRY'!CK111="","",IF('DATA ENTRY'!X111="","",IF(AND($DF$4='DATA ENTRY'!D111),'DATA ENTRY'!X111,"")))</f>
        <v/>
      </c>
      <c r="DS112" s="108" t="str">
        <f t="shared" si="27"/>
        <v/>
      </c>
      <c r="DT112" s="108" t="str">
        <f>IF('DATA ENTRY'!CK111="","",IF('DATA ENTRY'!D111="","",IF(AND($DF$4='DATA ENTRY'!D111),'DATA ENTRY'!G111,"")))</f>
        <v/>
      </c>
      <c r="DY112">
        <f t="shared" si="28"/>
        <v>0</v>
      </c>
      <c r="EB112" t="str">
        <f t="shared" si="29"/>
        <v/>
      </c>
      <c r="EC112" t="str">
        <f t="shared" si="30"/>
        <v/>
      </c>
      <c r="ED112" s="224">
        <v>106</v>
      </c>
      <c r="EE112" s="3" t="str">
        <f>IF('DATA ENTRY'!CK111="","",IF('DATA ENTRY'!B111="","",IF(AND($EF$4='DATA ENTRY'!G111,$EH$4='DATA ENTRY'!F111),'DATA ENTRY'!B111,"")))</f>
        <v/>
      </c>
      <c r="EF112" s="3" t="str">
        <f>IF('DATA ENTRY'!CK111="","",IF('DATA ENTRY'!C111="","",IF(AND($EF$4='DATA ENTRY'!G111,$EH$4='DATA ENTRY'!F111),'DATA ENTRY'!C111,"")))</f>
        <v/>
      </c>
      <c r="EG112" s="4" t="str">
        <f>IF('DATA ENTRY'!CK111="","",IF('DATA ENTRY'!I111="","",IF(AND($EF$4='DATA ENTRY'!G111,$EH$4='DATA ENTRY'!F111),'DATA ENTRY'!I111,"")))</f>
        <v/>
      </c>
      <c r="EH112" s="4" t="str">
        <f>IF('DATA ENTRY'!CK111="","",IF('DATA ENTRY'!CK111="","",IF(AND($EF$4='DATA ENTRY'!G111,$EH$4='DATA ENTRY'!F111),'DATA ENTRY'!CK111,"")))</f>
        <v/>
      </c>
      <c r="EI112" s="3" t="str">
        <f>IF('DATA ENTRY'!CK111="","",IF('DATA ENTRY'!N111="","",IF(AND($EF$4='DATA ENTRY'!G111,$EH$4='DATA ENTRY'!F111),'DATA ENTRY'!N111,"")))</f>
        <v/>
      </c>
      <c r="EJ112" s="107" t="str">
        <f>IF('DATA ENTRY'!CK111="","",IF('DATA ENTRY'!O111="","",IF(AND($EF$4='DATA ENTRY'!G111,$EH$4='DATA ENTRY'!F111),'DATA ENTRY'!O111,"")))</f>
        <v/>
      </c>
      <c r="EK112" s="3" t="str">
        <f>IF('DATA ENTRY'!CK111="","",IF('DATA ENTRY'!P111="","",IF(AND($EF$4='DATA ENTRY'!G111,$EH$4='DATA ENTRY'!F111),'DATA ENTRY'!P111,"")))</f>
        <v/>
      </c>
      <c r="EL112" s="107" t="str">
        <f>IF('DATA ENTRY'!CK111="","",IF('DATA ENTRY'!Q111="","",IF(AND($EF$4='DATA ENTRY'!G111,$EH$4='DATA ENTRY'!F111),'DATA ENTRY'!Q111,"")))</f>
        <v/>
      </c>
      <c r="EM112" s="3" t="str">
        <f>IF('DATA ENTRY'!CK111="","",IF('DATA ENTRY'!R111="","",IF(AND($EF$4='DATA ENTRY'!G111,$EH$4='DATA ENTRY'!F111),'DATA ENTRY'!R111,"")))</f>
        <v/>
      </c>
      <c r="EN112" s="107" t="str">
        <f>IF('DATA ENTRY'!CK111="","",IF('DATA ENTRY'!S111="","",IF(AND($EF$4='DATA ENTRY'!G111,$EH$4='DATA ENTRY'!F111),'DATA ENTRY'!S111,"")))</f>
        <v/>
      </c>
      <c r="EO112" s="3" t="str">
        <f>IF('DATA ENTRY'!CK111="","",IF('DATA ENTRY'!E111="","",IF(AND($EF$4='DATA ENTRY'!G111,$EH$4='DATA ENTRY'!F111),'DATA ENTRY'!E111,"")))</f>
        <v/>
      </c>
      <c r="EP112" s="3" t="str">
        <f>IF('DATA ENTRY'!CK111="","",IF('DATA ENTRY'!D111="","",IF(AND($EF$4='DATA ENTRY'!G111,$EH$4='DATA ENTRY'!F111),'DATA ENTRY'!D111,"")))</f>
        <v/>
      </c>
      <c r="EQ112" s="3" t="str">
        <f>IF('DATA ENTRY'!CK111="","",IF('DATA ENTRY'!W111="","",IF(AND($EF$4='DATA ENTRY'!G111,$EH$4='DATA ENTRY'!F111),'DATA ENTRY'!W111,"")))</f>
        <v/>
      </c>
      <c r="ER112" s="3" t="str">
        <f>IF('DATA ENTRY'!CK111="","",IF('DATA ENTRY'!X111="","",IF(AND($EF$4='DATA ENTRY'!G111,$EH$4='DATA ENTRY'!F111),'DATA ENTRY'!X111,"")))</f>
        <v/>
      </c>
      <c r="ES112" s="108" t="str">
        <f t="shared" si="31"/>
        <v/>
      </c>
      <c r="ET112" s="108" t="str">
        <f>IF('DATA ENTRY'!CK111="","",IF('DATA ENTRY'!D111="","",IF(AND($EF$4='DATA ENTRY'!G111,$EH$4='DATA ENTRY'!F111),'DATA ENTRY'!G111,"")))</f>
        <v/>
      </c>
      <c r="EY112">
        <f t="shared" si="32"/>
        <v>0</v>
      </c>
    </row>
    <row r="113" spans="1:155">
      <c r="A113" t="str">
        <f>IF(S113=0,"",1+(MAX($A$7:A112)))</f>
        <v/>
      </c>
      <c r="B113" s="224">
        <v>107</v>
      </c>
      <c r="C113" s="3" t="str">
        <f>IF('DATA ENTRY'!CK112="","",IF('DATA ENTRY'!B112="","",IF($D$4="All Post",'DATA ENTRY'!B112,IF(AND($D$4='DATA ENTRY'!CK112),'DATA ENTRY'!B112,""))))</f>
        <v/>
      </c>
      <c r="D113" s="3" t="str">
        <f>IF('DATA ENTRY'!CK112="","",IF('DATA ENTRY'!C112="","",IF($D$4="All Post",'DATA ENTRY'!C112,IF(AND($D$4='DATA ENTRY'!CK112),'DATA ENTRY'!C112,""))))</f>
        <v/>
      </c>
      <c r="E113" s="4" t="str">
        <f>IF('DATA ENTRY'!CK112="","",IF('DATA ENTRY'!I112="","",IF($D$4="All Post",'DATA ENTRY'!I112,IF(AND($D$4='DATA ENTRY'!CK112),'DATA ENTRY'!I112,""))))</f>
        <v/>
      </c>
      <c r="F113" s="4" t="str">
        <f>IF('DATA ENTRY'!CK112="","",IF('DATA ENTRY'!CK112="","",IF($D$4="All Post",'DATA ENTRY'!CK112,IF(AND($D$4='DATA ENTRY'!CK112),'DATA ENTRY'!CK112,""))))</f>
        <v/>
      </c>
      <c r="G113" s="3" t="str">
        <f>IF('DATA ENTRY'!CK112="","",IF('DATA ENTRY'!N112="","",IF($D$4="All Post",'DATA ENTRY'!N112,IF(AND($D$4='DATA ENTRY'!CK112),'DATA ENTRY'!N112,""))))</f>
        <v/>
      </c>
      <c r="H113" s="107" t="str">
        <f>IF('DATA ENTRY'!CK112="","",IF('DATA ENTRY'!O112="","",IF($D$4="All Post",'DATA ENTRY'!O112,IF(AND($D$4='DATA ENTRY'!CK112),'DATA ENTRY'!O112,""))))</f>
        <v/>
      </c>
      <c r="I113" s="3" t="str">
        <f>IF('DATA ENTRY'!CK112="","",IF('DATA ENTRY'!P112="","",IF($D$4="All Post",'DATA ENTRY'!P112,IF(AND($D$4='DATA ENTRY'!CK112),'DATA ENTRY'!P112,""))))</f>
        <v/>
      </c>
      <c r="J113" s="107" t="str">
        <f>IF('DATA ENTRY'!CK112="","",IF('DATA ENTRY'!Q112="","",IF($D$4="All Post",'DATA ENTRY'!Q112,IF(AND($D$4='DATA ENTRY'!CK112),'DATA ENTRY'!Q112,""))))</f>
        <v/>
      </c>
      <c r="K113" s="3" t="str">
        <f>IF('DATA ENTRY'!CK112="","",IF('DATA ENTRY'!R112="","",IF($D$4="All Post",'DATA ENTRY'!R112,IF(AND($D$4='DATA ENTRY'!CK112),'DATA ENTRY'!R112,""))))</f>
        <v/>
      </c>
      <c r="L113" s="3" t="str">
        <f>IF('DATA ENTRY'!CK112="","",IF('DATA ENTRY'!S112="","",IF($D$4="All Post",'DATA ENTRY'!S112,IF(AND($D$4='DATA ENTRY'!CK112),'DATA ENTRY'!S112,""))))</f>
        <v/>
      </c>
      <c r="M113" s="3" t="str">
        <f>IF('DATA ENTRY'!CK112="","",IF('DATA ENTRY'!E112="","",IF($D$4="All Post",'DATA ENTRY'!E112,IF(AND($D$4='DATA ENTRY'!CK112),'DATA ENTRY'!E112,""))))</f>
        <v/>
      </c>
      <c r="N113" s="3" t="str">
        <f>IF('DATA ENTRY'!CK112="","",IF('DATA ENTRY'!W112="","",IF($D$4="All Post",'DATA ENTRY'!W112,IF(AND($D$4='DATA ENTRY'!CK112),'DATA ENTRY'!W112,""))))</f>
        <v/>
      </c>
      <c r="O113" s="3" t="str">
        <f>IF('DATA ENTRY'!CK112="","",IF('DATA ENTRY'!X112="","",IF($D$4="All Post",'DATA ENTRY'!X112,IF(AND($D$4='DATA ENTRY'!CK112),'DATA ENTRY'!X112,""))))</f>
        <v/>
      </c>
      <c r="P113" s="3" t="str">
        <f>IF('DATA ENTRY'!CK112="","",IF('DATA ENTRY'!G112="","",IF($D$4="All Post",'DATA ENTRY'!G112,IF(AND($D$4='DATA ENTRY'!CK112),'DATA ENTRY'!G112,""))))</f>
        <v/>
      </c>
      <c r="S113">
        <f t="shared" si="19"/>
        <v>0</v>
      </c>
      <c r="T113" t="str">
        <f t="shared" si="20"/>
        <v/>
      </c>
      <c r="BZ113" t="str">
        <f t="shared" si="21"/>
        <v/>
      </c>
      <c r="CA113" t="str">
        <f t="shared" si="22"/>
        <v/>
      </c>
      <c r="CB113" s="224">
        <v>107</v>
      </c>
      <c r="CC113" s="3" t="str">
        <f>IF('DATA ENTRY'!CK112="","",IF('DATA ENTRY'!B112="","",IF(AND($CD$4='DATA ENTRY'!CK112,$CG$4='DATA ENTRY'!D112),'DATA ENTRY'!B112,"")))</f>
        <v/>
      </c>
      <c r="CD113" s="3" t="str">
        <f>IF('DATA ENTRY'!CK112="","",IF('DATA ENTRY'!C112="","",IF(AND($CD$4='DATA ENTRY'!CK112,$CG$4='DATA ENTRY'!D112),'DATA ENTRY'!C112,"")))</f>
        <v/>
      </c>
      <c r="CE113" s="4" t="str">
        <f>IF('DATA ENTRY'!CK112="","",IF('DATA ENTRY'!I112="","",IF(AND($CD$4='DATA ENTRY'!CK112,$CG$4='DATA ENTRY'!D112),'DATA ENTRY'!I112,"")))</f>
        <v/>
      </c>
      <c r="CF113" s="4" t="str">
        <f>IF('DATA ENTRY'!CK112="","",IF('DATA ENTRY'!CK112="","",IF(AND($CD$4='DATA ENTRY'!CK112,$CG$4='DATA ENTRY'!D112),'DATA ENTRY'!CK112,"")))</f>
        <v/>
      </c>
      <c r="CG113" s="3" t="str">
        <f>IF('DATA ENTRY'!CK112="","",IF('DATA ENTRY'!N112="","",IF(AND($CD$4='DATA ENTRY'!CK112,$CG$4='DATA ENTRY'!D112),'DATA ENTRY'!N112,"")))</f>
        <v/>
      </c>
      <c r="CH113" s="107" t="str">
        <f>IF('DATA ENTRY'!CK112="","",IF('DATA ENTRY'!O112="","",IF(AND($CD$4='DATA ENTRY'!CK112,$CG$4='DATA ENTRY'!D112),'DATA ENTRY'!O112,"")))</f>
        <v/>
      </c>
      <c r="CI113" s="3" t="str">
        <f>IF('DATA ENTRY'!CK112="","",IF('DATA ENTRY'!P112="","",IF(AND($CD$4='DATA ENTRY'!CK112,$CG$4='DATA ENTRY'!D112),'DATA ENTRY'!P112,"")))</f>
        <v/>
      </c>
      <c r="CJ113" s="107" t="str">
        <f>IF('DATA ENTRY'!CK112="","",IF('DATA ENTRY'!Q112="","",IF(AND($CD$4='DATA ENTRY'!CK112,$CG$4='DATA ENTRY'!D112),'DATA ENTRY'!Q112,"")))</f>
        <v/>
      </c>
      <c r="CK113" s="3" t="str">
        <f>IF('DATA ENTRY'!CK112="","",IF('DATA ENTRY'!R112="","",IF(AND($CD$4='DATA ENTRY'!CK112,$CG$4='DATA ENTRY'!D112),'DATA ENTRY'!R112,"")))</f>
        <v/>
      </c>
      <c r="CL113" s="3" t="str">
        <f>IF('DATA ENTRY'!CK112="","",IF('DATA ENTRY'!S112="","",IF(AND($CD$4='DATA ENTRY'!CK112,$CG$4='DATA ENTRY'!D112),'DATA ENTRY'!S112,"")))</f>
        <v/>
      </c>
      <c r="CM113" s="3" t="str">
        <f>IF('DATA ENTRY'!CK112="","",IF('DATA ENTRY'!E112="","",IF(AND($CD$4='DATA ENTRY'!CK112,$CG$4='DATA ENTRY'!D112),'DATA ENTRY'!E112,"")))</f>
        <v/>
      </c>
      <c r="CN113" s="3" t="str">
        <f>IF('DATA ENTRY'!CK112="","",IF('DATA ENTRY'!W112="","",IF(AND($CD$4='DATA ENTRY'!CK112,$CG$4='DATA ENTRY'!D112),'DATA ENTRY'!W112,"")))</f>
        <v/>
      </c>
      <c r="CO113" s="3" t="str">
        <f>IF('DATA ENTRY'!CK112="","",IF('DATA ENTRY'!X112="","",IF(AND($CD$4='DATA ENTRY'!CK112,$CG$4='DATA ENTRY'!D112),'DATA ENTRY'!X112,"")))</f>
        <v/>
      </c>
      <c r="CP113" s="108" t="str">
        <f t="shared" si="23"/>
        <v/>
      </c>
      <c r="CQ113" s="108" t="str">
        <f>IF('DATA ENTRY'!CK112="","",IF('DATA ENTRY'!G112="","",IF(AND($CD$4='DATA ENTRY'!CK112,$CG$4='DATA ENTRY'!D112),'DATA ENTRY'!G112,"")))</f>
        <v/>
      </c>
      <c r="CR113" s="230" t="str">
        <f>IF('DATA ENTRY'!CK112="","",IF('DATA ENTRY'!D112="","",IF(AND($CD$4='DATA ENTRY'!CK112,$CG$4='DATA ENTRY'!D112),'DATA ENTRY'!D112,"")))</f>
        <v/>
      </c>
      <c r="CS113">
        <f t="shared" si="24"/>
        <v>0</v>
      </c>
      <c r="CT113">
        <f t="shared" si="25"/>
        <v>0</v>
      </c>
      <c r="CV113" s="139"/>
      <c r="CX113">
        <f t="shared" si="26"/>
        <v>0</v>
      </c>
      <c r="DB113" t="str">
        <f t="shared" si="33"/>
        <v/>
      </c>
      <c r="DC113" t="str">
        <f t="shared" si="34"/>
        <v/>
      </c>
      <c r="DD113" s="224">
        <v>107</v>
      </c>
      <c r="DE113" s="3" t="str">
        <f>IF('DATA ENTRY'!CK112="","",IF('DATA ENTRY'!B112="","",IF(AND($DF$4='DATA ENTRY'!D112),'DATA ENTRY'!B112,"")))</f>
        <v/>
      </c>
      <c r="DF113" s="3" t="str">
        <f>IF('DATA ENTRY'!CK112="","",IF('DATA ENTRY'!C112="","",IF(AND($DF$4='DATA ENTRY'!D112),'DATA ENTRY'!C112,"")))</f>
        <v/>
      </c>
      <c r="DG113" s="4" t="str">
        <f>IF('DATA ENTRY'!CK112="","",IF('DATA ENTRY'!I112="","",IF(AND($DF$4='DATA ENTRY'!D112),'DATA ENTRY'!I112,"")))</f>
        <v/>
      </c>
      <c r="DH113" s="4" t="str">
        <f>IF('DATA ENTRY'!CK112="","",IF('DATA ENTRY'!CK112="","",IF(AND($DF$4='DATA ENTRY'!D112),'DATA ENTRY'!CK112,"")))</f>
        <v/>
      </c>
      <c r="DI113" s="3" t="str">
        <f>IF('DATA ENTRY'!CK112="","",IF('DATA ENTRY'!N112="","",IF(AND($DF$4='DATA ENTRY'!D112),'DATA ENTRY'!N112,"")))</f>
        <v/>
      </c>
      <c r="DJ113" s="107" t="str">
        <f>IF('DATA ENTRY'!CK112="","",IF('DATA ENTRY'!O112="","",IF(AND($DF$4='DATA ENTRY'!D112),'DATA ENTRY'!O112,"")))</f>
        <v/>
      </c>
      <c r="DK113" s="3" t="str">
        <f>IF('DATA ENTRY'!CK112="","",IF('DATA ENTRY'!P112="","",IF(AND($DF$4='DATA ENTRY'!D112),'DATA ENTRY'!P112,"")))</f>
        <v/>
      </c>
      <c r="DL113" s="107" t="str">
        <f>IF('DATA ENTRY'!CK112="","",IF('DATA ENTRY'!Q112="","",IF(AND($DF$4='DATA ENTRY'!D112),'DATA ENTRY'!Q112,"")))</f>
        <v/>
      </c>
      <c r="DM113" s="3" t="str">
        <f>IF('DATA ENTRY'!CK112="","",IF('DATA ENTRY'!R112="","",IF(AND($DF$4='DATA ENTRY'!D112),'DATA ENTRY'!R112,"")))</f>
        <v/>
      </c>
      <c r="DN113" s="107" t="str">
        <f>IF('DATA ENTRY'!CK112="","",IF('DATA ENTRY'!S112="","",IF(AND($DF$4='DATA ENTRY'!D112),'DATA ENTRY'!S112,"")))</f>
        <v/>
      </c>
      <c r="DO113" s="3" t="str">
        <f>IF('DATA ENTRY'!CK112="","",IF('DATA ENTRY'!E112="","",IF(AND($DF$4='DATA ENTRY'!D112),'DATA ENTRY'!E112,"")))</f>
        <v/>
      </c>
      <c r="DP113" s="3" t="str">
        <f>IF('DATA ENTRY'!CK112="","",IF('DATA ENTRY'!D112="","",IF(AND($DF$4='DATA ENTRY'!D112),'DATA ENTRY'!D112,"")))</f>
        <v/>
      </c>
      <c r="DQ113" s="3" t="str">
        <f>IF('DATA ENTRY'!CK112="","",IF('DATA ENTRY'!W112="","",IF(AND($DF$4='DATA ENTRY'!D112),'DATA ENTRY'!W112,"")))</f>
        <v/>
      </c>
      <c r="DR113" s="3" t="str">
        <f>IF('DATA ENTRY'!CK112="","",IF('DATA ENTRY'!X112="","",IF(AND($DF$4='DATA ENTRY'!D112),'DATA ENTRY'!X112,"")))</f>
        <v/>
      </c>
      <c r="DS113" s="108" t="str">
        <f t="shared" si="27"/>
        <v/>
      </c>
      <c r="DT113" s="108" t="str">
        <f>IF('DATA ENTRY'!CK112="","",IF('DATA ENTRY'!D112="","",IF(AND($DF$4='DATA ENTRY'!D112),'DATA ENTRY'!G112,"")))</f>
        <v/>
      </c>
      <c r="DY113">
        <f t="shared" si="28"/>
        <v>0</v>
      </c>
      <c r="EB113" t="str">
        <f t="shared" si="29"/>
        <v/>
      </c>
      <c r="EC113" t="str">
        <f t="shared" si="30"/>
        <v/>
      </c>
      <c r="ED113" s="224">
        <v>107</v>
      </c>
      <c r="EE113" s="3" t="str">
        <f>IF('DATA ENTRY'!CK112="","",IF('DATA ENTRY'!B112="","",IF(AND($EF$4='DATA ENTRY'!G112,$EH$4='DATA ENTRY'!F112),'DATA ENTRY'!B112,"")))</f>
        <v/>
      </c>
      <c r="EF113" s="3" t="str">
        <f>IF('DATA ENTRY'!CK112="","",IF('DATA ENTRY'!C112="","",IF(AND($EF$4='DATA ENTRY'!G112,$EH$4='DATA ENTRY'!F112),'DATA ENTRY'!C112,"")))</f>
        <v/>
      </c>
      <c r="EG113" s="4" t="str">
        <f>IF('DATA ENTRY'!CK112="","",IF('DATA ENTRY'!I112="","",IF(AND($EF$4='DATA ENTRY'!G112,$EH$4='DATA ENTRY'!F112),'DATA ENTRY'!I112,"")))</f>
        <v/>
      </c>
      <c r="EH113" s="4" t="str">
        <f>IF('DATA ENTRY'!CK112="","",IF('DATA ENTRY'!CK112="","",IF(AND($EF$4='DATA ENTRY'!G112,$EH$4='DATA ENTRY'!F112),'DATA ENTRY'!CK112,"")))</f>
        <v/>
      </c>
      <c r="EI113" s="3" t="str">
        <f>IF('DATA ENTRY'!CK112="","",IF('DATA ENTRY'!N112="","",IF(AND($EF$4='DATA ENTRY'!G112,$EH$4='DATA ENTRY'!F112),'DATA ENTRY'!N112,"")))</f>
        <v/>
      </c>
      <c r="EJ113" s="107" t="str">
        <f>IF('DATA ENTRY'!CK112="","",IF('DATA ENTRY'!O112="","",IF(AND($EF$4='DATA ENTRY'!G112,$EH$4='DATA ENTRY'!F112),'DATA ENTRY'!O112,"")))</f>
        <v/>
      </c>
      <c r="EK113" s="3" t="str">
        <f>IF('DATA ENTRY'!CK112="","",IF('DATA ENTRY'!P112="","",IF(AND($EF$4='DATA ENTRY'!G112,$EH$4='DATA ENTRY'!F112),'DATA ENTRY'!P112,"")))</f>
        <v/>
      </c>
      <c r="EL113" s="107" t="str">
        <f>IF('DATA ENTRY'!CK112="","",IF('DATA ENTRY'!Q112="","",IF(AND($EF$4='DATA ENTRY'!G112,$EH$4='DATA ENTRY'!F112),'DATA ENTRY'!Q112,"")))</f>
        <v/>
      </c>
      <c r="EM113" s="3" t="str">
        <f>IF('DATA ENTRY'!CK112="","",IF('DATA ENTRY'!R112="","",IF(AND($EF$4='DATA ENTRY'!G112,$EH$4='DATA ENTRY'!F112),'DATA ENTRY'!R112,"")))</f>
        <v/>
      </c>
      <c r="EN113" s="107" t="str">
        <f>IF('DATA ENTRY'!CK112="","",IF('DATA ENTRY'!S112="","",IF(AND($EF$4='DATA ENTRY'!G112,$EH$4='DATA ENTRY'!F112),'DATA ENTRY'!S112,"")))</f>
        <v/>
      </c>
      <c r="EO113" s="3" t="str">
        <f>IF('DATA ENTRY'!CK112="","",IF('DATA ENTRY'!E112="","",IF(AND($EF$4='DATA ENTRY'!G112,$EH$4='DATA ENTRY'!F112),'DATA ENTRY'!E112,"")))</f>
        <v/>
      </c>
      <c r="EP113" s="3" t="str">
        <f>IF('DATA ENTRY'!CK112="","",IF('DATA ENTRY'!D112="","",IF(AND($EF$4='DATA ENTRY'!G112,$EH$4='DATA ENTRY'!F112),'DATA ENTRY'!D112,"")))</f>
        <v/>
      </c>
      <c r="EQ113" s="3" t="str">
        <f>IF('DATA ENTRY'!CK112="","",IF('DATA ENTRY'!W112="","",IF(AND($EF$4='DATA ENTRY'!G112,$EH$4='DATA ENTRY'!F112),'DATA ENTRY'!W112,"")))</f>
        <v/>
      </c>
      <c r="ER113" s="3" t="str">
        <f>IF('DATA ENTRY'!CK112="","",IF('DATA ENTRY'!X112="","",IF(AND($EF$4='DATA ENTRY'!G112,$EH$4='DATA ENTRY'!F112),'DATA ENTRY'!X112,"")))</f>
        <v/>
      </c>
      <c r="ES113" s="108" t="str">
        <f t="shared" si="31"/>
        <v/>
      </c>
      <c r="ET113" s="108" t="str">
        <f>IF('DATA ENTRY'!CK112="","",IF('DATA ENTRY'!D112="","",IF(AND($EF$4='DATA ENTRY'!G112,$EH$4='DATA ENTRY'!F112),'DATA ENTRY'!G112,"")))</f>
        <v/>
      </c>
      <c r="EY113">
        <f t="shared" si="32"/>
        <v>0</v>
      </c>
    </row>
    <row r="114" spans="1:155">
      <c r="A114" t="str">
        <f>IF(S114=0,"",1+(MAX($A$7:A113)))</f>
        <v/>
      </c>
      <c r="B114" s="224">
        <v>108</v>
      </c>
      <c r="C114" s="3" t="str">
        <f>IF('DATA ENTRY'!CK113="","",IF('DATA ENTRY'!B113="","",IF($D$4="All Post",'DATA ENTRY'!B113,IF(AND($D$4='DATA ENTRY'!CK113),'DATA ENTRY'!B113,""))))</f>
        <v/>
      </c>
      <c r="D114" s="3" t="str">
        <f>IF('DATA ENTRY'!CK113="","",IF('DATA ENTRY'!C113="","",IF($D$4="All Post",'DATA ENTRY'!C113,IF(AND($D$4='DATA ENTRY'!CK113),'DATA ENTRY'!C113,""))))</f>
        <v/>
      </c>
      <c r="E114" s="4" t="str">
        <f>IF('DATA ENTRY'!CK113="","",IF('DATA ENTRY'!I113="","",IF($D$4="All Post",'DATA ENTRY'!I113,IF(AND($D$4='DATA ENTRY'!CK113),'DATA ENTRY'!I113,""))))</f>
        <v/>
      </c>
      <c r="F114" s="4" t="str">
        <f>IF('DATA ENTRY'!CK113="","",IF('DATA ENTRY'!CK113="","",IF($D$4="All Post",'DATA ENTRY'!CK113,IF(AND($D$4='DATA ENTRY'!CK113),'DATA ENTRY'!CK113,""))))</f>
        <v/>
      </c>
      <c r="G114" s="3" t="str">
        <f>IF('DATA ENTRY'!CK113="","",IF('DATA ENTRY'!N113="","",IF($D$4="All Post",'DATA ENTRY'!N113,IF(AND($D$4='DATA ENTRY'!CK113),'DATA ENTRY'!N113,""))))</f>
        <v/>
      </c>
      <c r="H114" s="107" t="str">
        <f>IF('DATA ENTRY'!CK113="","",IF('DATA ENTRY'!O113="","",IF($D$4="All Post",'DATA ENTRY'!O113,IF(AND($D$4='DATA ENTRY'!CK113),'DATA ENTRY'!O113,""))))</f>
        <v/>
      </c>
      <c r="I114" s="3" t="str">
        <f>IF('DATA ENTRY'!CK113="","",IF('DATA ENTRY'!P113="","",IF($D$4="All Post",'DATA ENTRY'!P113,IF(AND($D$4='DATA ENTRY'!CK113),'DATA ENTRY'!P113,""))))</f>
        <v/>
      </c>
      <c r="J114" s="107" t="str">
        <f>IF('DATA ENTRY'!CK113="","",IF('DATA ENTRY'!Q113="","",IF($D$4="All Post",'DATA ENTRY'!Q113,IF(AND($D$4='DATA ENTRY'!CK113),'DATA ENTRY'!Q113,""))))</f>
        <v/>
      </c>
      <c r="K114" s="3" t="str">
        <f>IF('DATA ENTRY'!CK113="","",IF('DATA ENTRY'!R113="","",IF($D$4="All Post",'DATA ENTRY'!R113,IF(AND($D$4='DATA ENTRY'!CK113),'DATA ENTRY'!R113,""))))</f>
        <v/>
      </c>
      <c r="L114" s="3" t="str">
        <f>IF('DATA ENTRY'!CK113="","",IF('DATA ENTRY'!S113="","",IF($D$4="All Post",'DATA ENTRY'!S113,IF(AND($D$4='DATA ENTRY'!CK113),'DATA ENTRY'!S113,""))))</f>
        <v/>
      </c>
      <c r="M114" s="3" t="str">
        <f>IF('DATA ENTRY'!CK113="","",IF('DATA ENTRY'!E113="","",IF($D$4="All Post",'DATA ENTRY'!E113,IF(AND($D$4='DATA ENTRY'!CK113),'DATA ENTRY'!E113,""))))</f>
        <v/>
      </c>
      <c r="N114" s="3" t="str">
        <f>IF('DATA ENTRY'!CK113="","",IF('DATA ENTRY'!W113="","",IF($D$4="All Post",'DATA ENTRY'!W113,IF(AND($D$4='DATA ENTRY'!CK113),'DATA ENTRY'!W113,""))))</f>
        <v/>
      </c>
      <c r="O114" s="3" t="str">
        <f>IF('DATA ENTRY'!CK113="","",IF('DATA ENTRY'!X113="","",IF($D$4="All Post",'DATA ENTRY'!X113,IF(AND($D$4='DATA ENTRY'!CK113),'DATA ENTRY'!X113,""))))</f>
        <v/>
      </c>
      <c r="P114" s="3" t="str">
        <f>IF('DATA ENTRY'!CK113="","",IF('DATA ENTRY'!G113="","",IF($D$4="All Post",'DATA ENTRY'!G113,IF(AND($D$4='DATA ENTRY'!CK113),'DATA ENTRY'!G113,""))))</f>
        <v/>
      </c>
      <c r="S114">
        <f t="shared" si="19"/>
        <v>0</v>
      </c>
      <c r="T114" t="str">
        <f t="shared" si="20"/>
        <v/>
      </c>
      <c r="BZ114" t="str">
        <f t="shared" si="21"/>
        <v/>
      </c>
      <c r="CA114" t="str">
        <f t="shared" si="22"/>
        <v/>
      </c>
      <c r="CB114" s="224">
        <v>108</v>
      </c>
      <c r="CC114" s="3" t="str">
        <f>IF('DATA ENTRY'!CK113="","",IF('DATA ENTRY'!B113="","",IF(AND($CD$4='DATA ENTRY'!CK113,$CG$4='DATA ENTRY'!D113),'DATA ENTRY'!B113,"")))</f>
        <v/>
      </c>
      <c r="CD114" s="3" t="str">
        <f>IF('DATA ENTRY'!CK113="","",IF('DATA ENTRY'!C113="","",IF(AND($CD$4='DATA ENTRY'!CK113,$CG$4='DATA ENTRY'!D113),'DATA ENTRY'!C113,"")))</f>
        <v/>
      </c>
      <c r="CE114" s="4" t="str">
        <f>IF('DATA ENTRY'!CK113="","",IF('DATA ENTRY'!I113="","",IF(AND($CD$4='DATA ENTRY'!CK113,$CG$4='DATA ENTRY'!D113),'DATA ENTRY'!I113,"")))</f>
        <v/>
      </c>
      <c r="CF114" s="4" t="str">
        <f>IF('DATA ENTRY'!CK113="","",IF('DATA ENTRY'!CK113="","",IF(AND($CD$4='DATA ENTRY'!CK113,$CG$4='DATA ENTRY'!D113),'DATA ENTRY'!CK113,"")))</f>
        <v/>
      </c>
      <c r="CG114" s="3" t="str">
        <f>IF('DATA ENTRY'!CK113="","",IF('DATA ENTRY'!N113="","",IF(AND($CD$4='DATA ENTRY'!CK113,$CG$4='DATA ENTRY'!D113),'DATA ENTRY'!N113,"")))</f>
        <v/>
      </c>
      <c r="CH114" s="107" t="str">
        <f>IF('DATA ENTRY'!CK113="","",IF('DATA ENTRY'!O113="","",IF(AND($CD$4='DATA ENTRY'!CK113,$CG$4='DATA ENTRY'!D113),'DATA ENTRY'!O113,"")))</f>
        <v/>
      </c>
      <c r="CI114" s="3" t="str">
        <f>IF('DATA ENTRY'!CK113="","",IF('DATA ENTRY'!P113="","",IF(AND($CD$4='DATA ENTRY'!CK113,$CG$4='DATA ENTRY'!D113),'DATA ENTRY'!P113,"")))</f>
        <v/>
      </c>
      <c r="CJ114" s="107" t="str">
        <f>IF('DATA ENTRY'!CK113="","",IF('DATA ENTRY'!Q113="","",IF(AND($CD$4='DATA ENTRY'!CK113,$CG$4='DATA ENTRY'!D113),'DATA ENTRY'!Q113,"")))</f>
        <v/>
      </c>
      <c r="CK114" s="3" t="str">
        <f>IF('DATA ENTRY'!CK113="","",IF('DATA ENTRY'!R113="","",IF(AND($CD$4='DATA ENTRY'!CK113,$CG$4='DATA ENTRY'!D113),'DATA ENTRY'!R113,"")))</f>
        <v/>
      </c>
      <c r="CL114" s="3" t="str">
        <f>IF('DATA ENTRY'!CK113="","",IF('DATA ENTRY'!S113="","",IF(AND($CD$4='DATA ENTRY'!CK113,$CG$4='DATA ENTRY'!D113),'DATA ENTRY'!S113,"")))</f>
        <v/>
      </c>
      <c r="CM114" s="3" t="str">
        <f>IF('DATA ENTRY'!CK113="","",IF('DATA ENTRY'!E113="","",IF(AND($CD$4='DATA ENTRY'!CK113,$CG$4='DATA ENTRY'!D113),'DATA ENTRY'!E113,"")))</f>
        <v/>
      </c>
      <c r="CN114" s="3" t="str">
        <f>IF('DATA ENTRY'!CK113="","",IF('DATA ENTRY'!W113="","",IF(AND($CD$4='DATA ENTRY'!CK113,$CG$4='DATA ENTRY'!D113),'DATA ENTRY'!W113,"")))</f>
        <v/>
      </c>
      <c r="CO114" s="3" t="str">
        <f>IF('DATA ENTRY'!CK113="","",IF('DATA ENTRY'!X113="","",IF(AND($CD$4='DATA ENTRY'!CK113,$CG$4='DATA ENTRY'!D113),'DATA ENTRY'!X113,"")))</f>
        <v/>
      </c>
      <c r="CP114" s="108" t="str">
        <f t="shared" si="23"/>
        <v/>
      </c>
      <c r="CQ114" s="108" t="str">
        <f>IF('DATA ENTRY'!CK113="","",IF('DATA ENTRY'!G113="","",IF(AND($CD$4='DATA ENTRY'!CK113,$CG$4='DATA ENTRY'!D113),'DATA ENTRY'!G113,"")))</f>
        <v/>
      </c>
      <c r="CR114" s="230" t="str">
        <f>IF('DATA ENTRY'!CK113="","",IF('DATA ENTRY'!D113="","",IF(AND($CD$4='DATA ENTRY'!CK113,$CG$4='DATA ENTRY'!D113),'DATA ENTRY'!D113,"")))</f>
        <v/>
      </c>
      <c r="CS114">
        <f t="shared" si="24"/>
        <v>0</v>
      </c>
      <c r="CT114">
        <f t="shared" si="25"/>
        <v>0</v>
      </c>
      <c r="CV114" s="139"/>
      <c r="CX114">
        <f t="shared" si="26"/>
        <v>0</v>
      </c>
      <c r="DB114" t="str">
        <f t="shared" si="33"/>
        <v/>
      </c>
      <c r="DC114" t="str">
        <f t="shared" si="34"/>
        <v/>
      </c>
      <c r="DD114" s="224">
        <v>108</v>
      </c>
      <c r="DE114" s="3" t="str">
        <f>IF('DATA ENTRY'!CK113="","",IF('DATA ENTRY'!B113="","",IF(AND($DF$4='DATA ENTRY'!D113),'DATA ENTRY'!B113,"")))</f>
        <v/>
      </c>
      <c r="DF114" s="3" t="str">
        <f>IF('DATA ENTRY'!CK113="","",IF('DATA ENTRY'!C113="","",IF(AND($DF$4='DATA ENTRY'!D113),'DATA ENTRY'!C113,"")))</f>
        <v/>
      </c>
      <c r="DG114" s="4" t="str">
        <f>IF('DATA ENTRY'!CK113="","",IF('DATA ENTRY'!I113="","",IF(AND($DF$4='DATA ENTRY'!D113),'DATA ENTRY'!I113,"")))</f>
        <v/>
      </c>
      <c r="DH114" s="4" t="str">
        <f>IF('DATA ENTRY'!CK113="","",IF('DATA ENTRY'!CK113="","",IF(AND($DF$4='DATA ENTRY'!D113),'DATA ENTRY'!CK113,"")))</f>
        <v/>
      </c>
      <c r="DI114" s="3" t="str">
        <f>IF('DATA ENTRY'!CK113="","",IF('DATA ENTRY'!N113="","",IF(AND($DF$4='DATA ENTRY'!D113),'DATA ENTRY'!N113,"")))</f>
        <v/>
      </c>
      <c r="DJ114" s="107" t="str">
        <f>IF('DATA ENTRY'!CK113="","",IF('DATA ENTRY'!O113="","",IF(AND($DF$4='DATA ENTRY'!D113),'DATA ENTRY'!O113,"")))</f>
        <v/>
      </c>
      <c r="DK114" s="3" t="str">
        <f>IF('DATA ENTRY'!CK113="","",IF('DATA ENTRY'!P113="","",IF(AND($DF$4='DATA ENTRY'!D113),'DATA ENTRY'!P113,"")))</f>
        <v/>
      </c>
      <c r="DL114" s="107" t="str">
        <f>IF('DATA ENTRY'!CK113="","",IF('DATA ENTRY'!Q113="","",IF(AND($DF$4='DATA ENTRY'!D113),'DATA ENTRY'!Q113,"")))</f>
        <v/>
      </c>
      <c r="DM114" s="3" t="str">
        <f>IF('DATA ENTRY'!CK113="","",IF('DATA ENTRY'!R113="","",IF(AND($DF$4='DATA ENTRY'!D113),'DATA ENTRY'!R113,"")))</f>
        <v/>
      </c>
      <c r="DN114" s="107" t="str">
        <f>IF('DATA ENTRY'!CK113="","",IF('DATA ENTRY'!S113="","",IF(AND($DF$4='DATA ENTRY'!D113),'DATA ENTRY'!S113,"")))</f>
        <v/>
      </c>
      <c r="DO114" s="3" t="str">
        <f>IF('DATA ENTRY'!CK113="","",IF('DATA ENTRY'!E113="","",IF(AND($DF$4='DATA ENTRY'!D113),'DATA ENTRY'!E113,"")))</f>
        <v/>
      </c>
      <c r="DP114" s="3" t="str">
        <f>IF('DATA ENTRY'!CK113="","",IF('DATA ENTRY'!D113="","",IF(AND($DF$4='DATA ENTRY'!D113),'DATA ENTRY'!D113,"")))</f>
        <v/>
      </c>
      <c r="DQ114" s="3" t="str">
        <f>IF('DATA ENTRY'!CK113="","",IF('DATA ENTRY'!W113="","",IF(AND($DF$4='DATA ENTRY'!D113),'DATA ENTRY'!W113,"")))</f>
        <v/>
      </c>
      <c r="DR114" s="3" t="str">
        <f>IF('DATA ENTRY'!CK113="","",IF('DATA ENTRY'!X113="","",IF(AND($DF$4='DATA ENTRY'!D113),'DATA ENTRY'!X113,"")))</f>
        <v/>
      </c>
      <c r="DS114" s="108" t="str">
        <f t="shared" si="27"/>
        <v/>
      </c>
      <c r="DT114" s="108" t="str">
        <f>IF('DATA ENTRY'!CK113="","",IF('DATA ENTRY'!D113="","",IF(AND($DF$4='DATA ENTRY'!D113),'DATA ENTRY'!G113,"")))</f>
        <v/>
      </c>
      <c r="DY114">
        <f t="shared" si="28"/>
        <v>0</v>
      </c>
      <c r="EB114" t="str">
        <f t="shared" si="29"/>
        <v/>
      </c>
      <c r="EC114" t="str">
        <f t="shared" si="30"/>
        <v/>
      </c>
      <c r="ED114" s="224">
        <v>108</v>
      </c>
      <c r="EE114" s="3" t="str">
        <f>IF('DATA ENTRY'!CK113="","",IF('DATA ENTRY'!B113="","",IF(AND($EF$4='DATA ENTRY'!G113,$EH$4='DATA ENTRY'!F113),'DATA ENTRY'!B113,"")))</f>
        <v/>
      </c>
      <c r="EF114" s="3" t="str">
        <f>IF('DATA ENTRY'!CK113="","",IF('DATA ENTRY'!C113="","",IF(AND($EF$4='DATA ENTRY'!G113,$EH$4='DATA ENTRY'!F113),'DATA ENTRY'!C113,"")))</f>
        <v/>
      </c>
      <c r="EG114" s="4" t="str">
        <f>IF('DATA ENTRY'!CK113="","",IF('DATA ENTRY'!I113="","",IF(AND($EF$4='DATA ENTRY'!G113,$EH$4='DATA ENTRY'!F113),'DATA ENTRY'!I113,"")))</f>
        <v/>
      </c>
      <c r="EH114" s="4" t="str">
        <f>IF('DATA ENTRY'!CK113="","",IF('DATA ENTRY'!CK113="","",IF(AND($EF$4='DATA ENTRY'!G113,$EH$4='DATA ENTRY'!F113),'DATA ENTRY'!CK113,"")))</f>
        <v/>
      </c>
      <c r="EI114" s="3" t="str">
        <f>IF('DATA ENTRY'!CK113="","",IF('DATA ENTRY'!N113="","",IF(AND($EF$4='DATA ENTRY'!G113,$EH$4='DATA ENTRY'!F113),'DATA ENTRY'!N113,"")))</f>
        <v/>
      </c>
      <c r="EJ114" s="107" t="str">
        <f>IF('DATA ENTRY'!CK113="","",IF('DATA ENTRY'!O113="","",IF(AND($EF$4='DATA ENTRY'!G113,$EH$4='DATA ENTRY'!F113),'DATA ENTRY'!O113,"")))</f>
        <v/>
      </c>
      <c r="EK114" s="3" t="str">
        <f>IF('DATA ENTRY'!CK113="","",IF('DATA ENTRY'!P113="","",IF(AND($EF$4='DATA ENTRY'!G113,$EH$4='DATA ENTRY'!F113),'DATA ENTRY'!P113,"")))</f>
        <v/>
      </c>
      <c r="EL114" s="107" t="str">
        <f>IF('DATA ENTRY'!CK113="","",IF('DATA ENTRY'!Q113="","",IF(AND($EF$4='DATA ENTRY'!G113,$EH$4='DATA ENTRY'!F113),'DATA ENTRY'!Q113,"")))</f>
        <v/>
      </c>
      <c r="EM114" s="3" t="str">
        <f>IF('DATA ENTRY'!CK113="","",IF('DATA ENTRY'!R113="","",IF(AND($EF$4='DATA ENTRY'!G113,$EH$4='DATA ENTRY'!F113),'DATA ENTRY'!R113,"")))</f>
        <v/>
      </c>
      <c r="EN114" s="107" t="str">
        <f>IF('DATA ENTRY'!CK113="","",IF('DATA ENTRY'!S113="","",IF(AND($EF$4='DATA ENTRY'!G113,$EH$4='DATA ENTRY'!F113),'DATA ENTRY'!S113,"")))</f>
        <v/>
      </c>
      <c r="EO114" s="3" t="str">
        <f>IF('DATA ENTRY'!CK113="","",IF('DATA ENTRY'!E113="","",IF(AND($EF$4='DATA ENTRY'!G113,$EH$4='DATA ENTRY'!F113),'DATA ENTRY'!E113,"")))</f>
        <v/>
      </c>
      <c r="EP114" s="3" t="str">
        <f>IF('DATA ENTRY'!CK113="","",IF('DATA ENTRY'!D113="","",IF(AND($EF$4='DATA ENTRY'!G113,$EH$4='DATA ENTRY'!F113),'DATA ENTRY'!D113,"")))</f>
        <v/>
      </c>
      <c r="EQ114" s="3" t="str">
        <f>IF('DATA ENTRY'!CK113="","",IF('DATA ENTRY'!W113="","",IF(AND($EF$4='DATA ENTRY'!G113,$EH$4='DATA ENTRY'!F113),'DATA ENTRY'!W113,"")))</f>
        <v/>
      </c>
      <c r="ER114" s="3" t="str">
        <f>IF('DATA ENTRY'!CK113="","",IF('DATA ENTRY'!X113="","",IF(AND($EF$4='DATA ENTRY'!G113,$EH$4='DATA ENTRY'!F113),'DATA ENTRY'!X113,"")))</f>
        <v/>
      </c>
      <c r="ES114" s="108" t="str">
        <f t="shared" si="31"/>
        <v/>
      </c>
      <c r="ET114" s="108" t="str">
        <f>IF('DATA ENTRY'!CK113="","",IF('DATA ENTRY'!D113="","",IF(AND($EF$4='DATA ENTRY'!G113,$EH$4='DATA ENTRY'!F113),'DATA ENTRY'!G113,"")))</f>
        <v/>
      </c>
      <c r="EY114">
        <f t="shared" si="32"/>
        <v>0</v>
      </c>
    </row>
    <row r="115" spans="1:155">
      <c r="A115" t="str">
        <f>IF(S115=0,"",1+(MAX($A$7:A114)))</f>
        <v/>
      </c>
      <c r="B115" s="224">
        <v>109</v>
      </c>
      <c r="C115" s="3" t="str">
        <f>IF('DATA ENTRY'!CK114="","",IF('DATA ENTRY'!B114="","",IF($D$4="All Post",'DATA ENTRY'!B114,IF(AND($D$4='DATA ENTRY'!CK114),'DATA ENTRY'!B114,""))))</f>
        <v/>
      </c>
      <c r="D115" s="3" t="str">
        <f>IF('DATA ENTRY'!CK114="","",IF('DATA ENTRY'!C114="","",IF($D$4="All Post",'DATA ENTRY'!C114,IF(AND($D$4='DATA ENTRY'!CK114),'DATA ENTRY'!C114,""))))</f>
        <v/>
      </c>
      <c r="E115" s="4" t="str">
        <f>IF('DATA ENTRY'!CK114="","",IF('DATA ENTRY'!I114="","",IF($D$4="All Post",'DATA ENTRY'!I114,IF(AND($D$4='DATA ENTRY'!CK114),'DATA ENTRY'!I114,""))))</f>
        <v/>
      </c>
      <c r="F115" s="4" t="str">
        <f>IF('DATA ENTRY'!CK114="","",IF('DATA ENTRY'!CK114="","",IF($D$4="All Post",'DATA ENTRY'!CK114,IF(AND($D$4='DATA ENTRY'!CK114),'DATA ENTRY'!CK114,""))))</f>
        <v/>
      </c>
      <c r="G115" s="3" t="str">
        <f>IF('DATA ENTRY'!CK114="","",IF('DATA ENTRY'!N114="","",IF($D$4="All Post",'DATA ENTRY'!N114,IF(AND($D$4='DATA ENTRY'!CK114),'DATA ENTRY'!N114,""))))</f>
        <v/>
      </c>
      <c r="H115" s="107" t="str">
        <f>IF('DATA ENTRY'!CK114="","",IF('DATA ENTRY'!O114="","",IF($D$4="All Post",'DATA ENTRY'!O114,IF(AND($D$4='DATA ENTRY'!CK114),'DATA ENTRY'!O114,""))))</f>
        <v/>
      </c>
      <c r="I115" s="3" t="str">
        <f>IF('DATA ENTRY'!CK114="","",IF('DATA ENTRY'!P114="","",IF($D$4="All Post",'DATA ENTRY'!P114,IF(AND($D$4='DATA ENTRY'!CK114),'DATA ENTRY'!P114,""))))</f>
        <v/>
      </c>
      <c r="J115" s="107" t="str">
        <f>IF('DATA ENTRY'!CK114="","",IF('DATA ENTRY'!Q114="","",IF($D$4="All Post",'DATA ENTRY'!Q114,IF(AND($D$4='DATA ENTRY'!CK114),'DATA ENTRY'!Q114,""))))</f>
        <v/>
      </c>
      <c r="K115" s="3" t="str">
        <f>IF('DATA ENTRY'!CK114="","",IF('DATA ENTRY'!R114="","",IF($D$4="All Post",'DATA ENTRY'!R114,IF(AND($D$4='DATA ENTRY'!CK114),'DATA ENTRY'!R114,""))))</f>
        <v/>
      </c>
      <c r="L115" s="3" t="str">
        <f>IF('DATA ENTRY'!CK114="","",IF('DATA ENTRY'!S114="","",IF($D$4="All Post",'DATA ENTRY'!S114,IF(AND($D$4='DATA ENTRY'!CK114),'DATA ENTRY'!S114,""))))</f>
        <v/>
      </c>
      <c r="M115" s="3" t="str">
        <f>IF('DATA ENTRY'!CK114="","",IF('DATA ENTRY'!E114="","",IF($D$4="All Post",'DATA ENTRY'!E114,IF(AND($D$4='DATA ENTRY'!CK114),'DATA ENTRY'!E114,""))))</f>
        <v/>
      </c>
      <c r="N115" s="3" t="str">
        <f>IF('DATA ENTRY'!CK114="","",IF('DATA ENTRY'!W114="","",IF($D$4="All Post",'DATA ENTRY'!W114,IF(AND($D$4='DATA ENTRY'!CK114),'DATA ENTRY'!W114,""))))</f>
        <v/>
      </c>
      <c r="O115" s="3" t="str">
        <f>IF('DATA ENTRY'!CK114="","",IF('DATA ENTRY'!X114="","",IF($D$4="All Post",'DATA ENTRY'!X114,IF(AND($D$4='DATA ENTRY'!CK114),'DATA ENTRY'!X114,""))))</f>
        <v/>
      </c>
      <c r="P115" s="3" t="str">
        <f>IF('DATA ENTRY'!CK114="","",IF('DATA ENTRY'!G114="","",IF($D$4="All Post",'DATA ENTRY'!G114,IF(AND($D$4='DATA ENTRY'!CK114),'DATA ENTRY'!G114,""))))</f>
        <v/>
      </c>
      <c r="S115">
        <f t="shared" si="19"/>
        <v>0</v>
      </c>
      <c r="T115" t="str">
        <f t="shared" si="20"/>
        <v/>
      </c>
      <c r="BZ115" t="str">
        <f t="shared" si="21"/>
        <v/>
      </c>
      <c r="CA115" t="str">
        <f t="shared" si="22"/>
        <v/>
      </c>
      <c r="CB115" s="224">
        <v>109</v>
      </c>
      <c r="CC115" s="3" t="str">
        <f>IF('DATA ENTRY'!CK114="","",IF('DATA ENTRY'!B114="","",IF(AND($CD$4='DATA ENTRY'!CK114,$CG$4='DATA ENTRY'!D114),'DATA ENTRY'!B114,"")))</f>
        <v/>
      </c>
      <c r="CD115" s="3" t="str">
        <f>IF('DATA ENTRY'!CK114="","",IF('DATA ENTRY'!C114="","",IF(AND($CD$4='DATA ENTRY'!CK114,$CG$4='DATA ENTRY'!D114),'DATA ENTRY'!C114,"")))</f>
        <v/>
      </c>
      <c r="CE115" s="4" t="str">
        <f>IF('DATA ENTRY'!CK114="","",IF('DATA ENTRY'!I114="","",IF(AND($CD$4='DATA ENTRY'!CK114,$CG$4='DATA ENTRY'!D114),'DATA ENTRY'!I114,"")))</f>
        <v/>
      </c>
      <c r="CF115" s="4" t="str">
        <f>IF('DATA ENTRY'!CK114="","",IF('DATA ENTRY'!CK114="","",IF(AND($CD$4='DATA ENTRY'!CK114,$CG$4='DATA ENTRY'!D114),'DATA ENTRY'!CK114,"")))</f>
        <v/>
      </c>
      <c r="CG115" s="3" t="str">
        <f>IF('DATA ENTRY'!CK114="","",IF('DATA ENTRY'!N114="","",IF(AND($CD$4='DATA ENTRY'!CK114,$CG$4='DATA ENTRY'!D114),'DATA ENTRY'!N114,"")))</f>
        <v/>
      </c>
      <c r="CH115" s="107" t="str">
        <f>IF('DATA ENTRY'!CK114="","",IF('DATA ENTRY'!O114="","",IF(AND($CD$4='DATA ENTRY'!CK114,$CG$4='DATA ENTRY'!D114),'DATA ENTRY'!O114,"")))</f>
        <v/>
      </c>
      <c r="CI115" s="3" t="str">
        <f>IF('DATA ENTRY'!CK114="","",IF('DATA ENTRY'!P114="","",IF(AND($CD$4='DATA ENTRY'!CK114,$CG$4='DATA ENTRY'!D114),'DATA ENTRY'!P114,"")))</f>
        <v/>
      </c>
      <c r="CJ115" s="107" t="str">
        <f>IF('DATA ENTRY'!CK114="","",IF('DATA ENTRY'!Q114="","",IF(AND($CD$4='DATA ENTRY'!CK114,$CG$4='DATA ENTRY'!D114),'DATA ENTRY'!Q114,"")))</f>
        <v/>
      </c>
      <c r="CK115" s="3" t="str">
        <f>IF('DATA ENTRY'!CK114="","",IF('DATA ENTRY'!R114="","",IF(AND($CD$4='DATA ENTRY'!CK114,$CG$4='DATA ENTRY'!D114),'DATA ENTRY'!R114,"")))</f>
        <v/>
      </c>
      <c r="CL115" s="3" t="str">
        <f>IF('DATA ENTRY'!CK114="","",IF('DATA ENTRY'!S114="","",IF(AND($CD$4='DATA ENTRY'!CK114,$CG$4='DATA ENTRY'!D114),'DATA ENTRY'!S114,"")))</f>
        <v/>
      </c>
      <c r="CM115" s="3" t="str">
        <f>IF('DATA ENTRY'!CK114="","",IF('DATA ENTRY'!E114="","",IF(AND($CD$4='DATA ENTRY'!CK114,$CG$4='DATA ENTRY'!D114),'DATA ENTRY'!E114,"")))</f>
        <v/>
      </c>
      <c r="CN115" s="3" t="str">
        <f>IF('DATA ENTRY'!CK114="","",IF('DATA ENTRY'!W114="","",IF(AND($CD$4='DATA ENTRY'!CK114,$CG$4='DATA ENTRY'!D114),'DATA ENTRY'!W114,"")))</f>
        <v/>
      </c>
      <c r="CO115" s="3" t="str">
        <f>IF('DATA ENTRY'!CK114="","",IF('DATA ENTRY'!X114="","",IF(AND($CD$4='DATA ENTRY'!CK114,$CG$4='DATA ENTRY'!D114),'DATA ENTRY'!X114,"")))</f>
        <v/>
      </c>
      <c r="CP115" s="108" t="str">
        <f t="shared" si="23"/>
        <v/>
      </c>
      <c r="CQ115" s="108" t="str">
        <f>IF('DATA ENTRY'!CK114="","",IF('DATA ENTRY'!G114="","",IF(AND($CD$4='DATA ENTRY'!CK114,$CG$4='DATA ENTRY'!D114),'DATA ENTRY'!G114,"")))</f>
        <v/>
      </c>
      <c r="CR115" s="230" t="str">
        <f>IF('DATA ENTRY'!CK114="","",IF('DATA ENTRY'!D114="","",IF(AND($CD$4='DATA ENTRY'!CK114,$CG$4='DATA ENTRY'!D114),'DATA ENTRY'!D114,"")))</f>
        <v/>
      </c>
      <c r="CS115">
        <f t="shared" si="24"/>
        <v>0</v>
      </c>
      <c r="CT115">
        <f t="shared" si="25"/>
        <v>0</v>
      </c>
      <c r="CV115" s="139"/>
      <c r="CX115">
        <f t="shared" si="26"/>
        <v>0</v>
      </c>
      <c r="DB115" t="str">
        <f t="shared" si="33"/>
        <v/>
      </c>
      <c r="DC115" t="str">
        <f t="shared" si="34"/>
        <v/>
      </c>
      <c r="DD115" s="224">
        <v>109</v>
      </c>
      <c r="DE115" s="3" t="str">
        <f>IF('DATA ENTRY'!CK114="","",IF('DATA ENTRY'!B114="","",IF(AND($DF$4='DATA ENTRY'!D114),'DATA ENTRY'!B114,"")))</f>
        <v/>
      </c>
      <c r="DF115" s="3" t="str">
        <f>IF('DATA ENTRY'!CK114="","",IF('DATA ENTRY'!C114="","",IF(AND($DF$4='DATA ENTRY'!D114),'DATA ENTRY'!C114,"")))</f>
        <v/>
      </c>
      <c r="DG115" s="4" t="str">
        <f>IF('DATA ENTRY'!CK114="","",IF('DATA ENTRY'!I114="","",IF(AND($DF$4='DATA ENTRY'!D114),'DATA ENTRY'!I114,"")))</f>
        <v/>
      </c>
      <c r="DH115" s="4" t="str">
        <f>IF('DATA ENTRY'!CK114="","",IF('DATA ENTRY'!CK114="","",IF(AND($DF$4='DATA ENTRY'!D114),'DATA ENTRY'!CK114,"")))</f>
        <v/>
      </c>
      <c r="DI115" s="3" t="str">
        <f>IF('DATA ENTRY'!CK114="","",IF('DATA ENTRY'!N114="","",IF(AND($DF$4='DATA ENTRY'!D114),'DATA ENTRY'!N114,"")))</f>
        <v/>
      </c>
      <c r="DJ115" s="107" t="str">
        <f>IF('DATA ENTRY'!CK114="","",IF('DATA ENTRY'!O114="","",IF(AND($DF$4='DATA ENTRY'!D114),'DATA ENTRY'!O114,"")))</f>
        <v/>
      </c>
      <c r="DK115" s="3" t="str">
        <f>IF('DATA ENTRY'!CK114="","",IF('DATA ENTRY'!P114="","",IF(AND($DF$4='DATA ENTRY'!D114),'DATA ENTRY'!P114,"")))</f>
        <v/>
      </c>
      <c r="DL115" s="107" t="str">
        <f>IF('DATA ENTRY'!CK114="","",IF('DATA ENTRY'!Q114="","",IF(AND($DF$4='DATA ENTRY'!D114),'DATA ENTRY'!Q114,"")))</f>
        <v/>
      </c>
      <c r="DM115" s="3" t="str">
        <f>IF('DATA ENTRY'!CK114="","",IF('DATA ENTRY'!R114="","",IF(AND($DF$4='DATA ENTRY'!D114),'DATA ENTRY'!R114,"")))</f>
        <v/>
      </c>
      <c r="DN115" s="107" t="str">
        <f>IF('DATA ENTRY'!CK114="","",IF('DATA ENTRY'!S114="","",IF(AND($DF$4='DATA ENTRY'!D114),'DATA ENTRY'!S114,"")))</f>
        <v/>
      </c>
      <c r="DO115" s="3" t="str">
        <f>IF('DATA ENTRY'!CK114="","",IF('DATA ENTRY'!E114="","",IF(AND($DF$4='DATA ENTRY'!D114),'DATA ENTRY'!E114,"")))</f>
        <v/>
      </c>
      <c r="DP115" s="3" t="str">
        <f>IF('DATA ENTRY'!CK114="","",IF('DATA ENTRY'!D114="","",IF(AND($DF$4='DATA ENTRY'!D114),'DATA ENTRY'!D114,"")))</f>
        <v/>
      </c>
      <c r="DQ115" s="3" t="str">
        <f>IF('DATA ENTRY'!CK114="","",IF('DATA ENTRY'!W114="","",IF(AND($DF$4='DATA ENTRY'!D114),'DATA ENTRY'!W114,"")))</f>
        <v/>
      </c>
      <c r="DR115" s="3" t="str">
        <f>IF('DATA ENTRY'!CK114="","",IF('DATA ENTRY'!X114="","",IF(AND($DF$4='DATA ENTRY'!D114),'DATA ENTRY'!X114,"")))</f>
        <v/>
      </c>
      <c r="DS115" s="108" t="str">
        <f t="shared" si="27"/>
        <v/>
      </c>
      <c r="DT115" s="108" t="str">
        <f>IF('DATA ENTRY'!CK114="","",IF('DATA ENTRY'!D114="","",IF(AND($DF$4='DATA ENTRY'!D114),'DATA ENTRY'!G114,"")))</f>
        <v/>
      </c>
      <c r="DY115">
        <f t="shared" si="28"/>
        <v>0</v>
      </c>
      <c r="EB115" t="str">
        <f t="shared" si="29"/>
        <v/>
      </c>
      <c r="EC115" t="str">
        <f t="shared" si="30"/>
        <v/>
      </c>
      <c r="ED115" s="224">
        <v>109</v>
      </c>
      <c r="EE115" s="3" t="str">
        <f>IF('DATA ENTRY'!CK114="","",IF('DATA ENTRY'!B114="","",IF(AND($EF$4='DATA ENTRY'!G114,$EH$4='DATA ENTRY'!F114),'DATA ENTRY'!B114,"")))</f>
        <v/>
      </c>
      <c r="EF115" s="3" t="str">
        <f>IF('DATA ENTRY'!CK114="","",IF('DATA ENTRY'!C114="","",IF(AND($EF$4='DATA ENTRY'!G114,$EH$4='DATA ENTRY'!F114),'DATA ENTRY'!C114,"")))</f>
        <v/>
      </c>
      <c r="EG115" s="4" t="str">
        <f>IF('DATA ENTRY'!CK114="","",IF('DATA ENTRY'!I114="","",IF(AND($EF$4='DATA ENTRY'!G114,$EH$4='DATA ENTRY'!F114),'DATA ENTRY'!I114,"")))</f>
        <v/>
      </c>
      <c r="EH115" s="4" t="str">
        <f>IF('DATA ENTRY'!CK114="","",IF('DATA ENTRY'!CK114="","",IF(AND($EF$4='DATA ENTRY'!G114,$EH$4='DATA ENTRY'!F114),'DATA ENTRY'!CK114,"")))</f>
        <v/>
      </c>
      <c r="EI115" s="3" t="str">
        <f>IF('DATA ENTRY'!CK114="","",IF('DATA ENTRY'!N114="","",IF(AND($EF$4='DATA ENTRY'!G114,$EH$4='DATA ENTRY'!F114),'DATA ENTRY'!N114,"")))</f>
        <v/>
      </c>
      <c r="EJ115" s="107" t="str">
        <f>IF('DATA ENTRY'!CK114="","",IF('DATA ENTRY'!O114="","",IF(AND($EF$4='DATA ENTRY'!G114,$EH$4='DATA ENTRY'!F114),'DATA ENTRY'!O114,"")))</f>
        <v/>
      </c>
      <c r="EK115" s="3" t="str">
        <f>IF('DATA ENTRY'!CK114="","",IF('DATA ENTRY'!P114="","",IF(AND($EF$4='DATA ENTRY'!G114,$EH$4='DATA ENTRY'!F114),'DATA ENTRY'!P114,"")))</f>
        <v/>
      </c>
      <c r="EL115" s="107" t="str">
        <f>IF('DATA ENTRY'!CK114="","",IF('DATA ENTRY'!Q114="","",IF(AND($EF$4='DATA ENTRY'!G114,$EH$4='DATA ENTRY'!F114),'DATA ENTRY'!Q114,"")))</f>
        <v/>
      </c>
      <c r="EM115" s="3" t="str">
        <f>IF('DATA ENTRY'!CK114="","",IF('DATA ENTRY'!R114="","",IF(AND($EF$4='DATA ENTRY'!G114,$EH$4='DATA ENTRY'!F114),'DATA ENTRY'!R114,"")))</f>
        <v/>
      </c>
      <c r="EN115" s="107" t="str">
        <f>IF('DATA ENTRY'!CK114="","",IF('DATA ENTRY'!S114="","",IF(AND($EF$4='DATA ENTRY'!G114,$EH$4='DATA ENTRY'!F114),'DATA ENTRY'!S114,"")))</f>
        <v/>
      </c>
      <c r="EO115" s="3" t="str">
        <f>IF('DATA ENTRY'!CK114="","",IF('DATA ENTRY'!E114="","",IF(AND($EF$4='DATA ENTRY'!G114,$EH$4='DATA ENTRY'!F114),'DATA ENTRY'!E114,"")))</f>
        <v/>
      </c>
      <c r="EP115" s="3" t="str">
        <f>IF('DATA ENTRY'!CK114="","",IF('DATA ENTRY'!D114="","",IF(AND($EF$4='DATA ENTRY'!G114,$EH$4='DATA ENTRY'!F114),'DATA ENTRY'!D114,"")))</f>
        <v/>
      </c>
      <c r="EQ115" s="3" t="str">
        <f>IF('DATA ENTRY'!CK114="","",IF('DATA ENTRY'!W114="","",IF(AND($EF$4='DATA ENTRY'!G114,$EH$4='DATA ENTRY'!F114),'DATA ENTRY'!W114,"")))</f>
        <v/>
      </c>
      <c r="ER115" s="3" t="str">
        <f>IF('DATA ENTRY'!CK114="","",IF('DATA ENTRY'!X114="","",IF(AND($EF$4='DATA ENTRY'!G114,$EH$4='DATA ENTRY'!F114),'DATA ENTRY'!X114,"")))</f>
        <v/>
      </c>
      <c r="ES115" s="108" t="str">
        <f t="shared" si="31"/>
        <v/>
      </c>
      <c r="ET115" s="108" t="str">
        <f>IF('DATA ENTRY'!CK114="","",IF('DATA ENTRY'!D114="","",IF(AND($EF$4='DATA ENTRY'!G114,$EH$4='DATA ENTRY'!F114),'DATA ENTRY'!G114,"")))</f>
        <v/>
      </c>
      <c r="EY115">
        <f t="shared" si="32"/>
        <v>0</v>
      </c>
    </row>
    <row r="116" spans="1:155">
      <c r="A116" t="str">
        <f>IF(S116=0,"",1+(MAX($A$7:A115)))</f>
        <v/>
      </c>
      <c r="B116" s="224">
        <v>110</v>
      </c>
      <c r="C116" s="3" t="str">
        <f>IF('DATA ENTRY'!CK115="","",IF('DATA ENTRY'!B115="","",IF($D$4="All Post",'DATA ENTRY'!B115,IF(AND($D$4='DATA ENTRY'!CK115),'DATA ENTRY'!B115,""))))</f>
        <v/>
      </c>
      <c r="D116" s="3" t="str">
        <f>IF('DATA ENTRY'!CK115="","",IF('DATA ENTRY'!C115="","",IF($D$4="All Post",'DATA ENTRY'!C115,IF(AND($D$4='DATA ENTRY'!CK115),'DATA ENTRY'!C115,""))))</f>
        <v/>
      </c>
      <c r="E116" s="4" t="str">
        <f>IF('DATA ENTRY'!CK115="","",IF('DATA ENTRY'!I115="","",IF($D$4="All Post",'DATA ENTRY'!I115,IF(AND($D$4='DATA ENTRY'!CK115),'DATA ENTRY'!I115,""))))</f>
        <v/>
      </c>
      <c r="F116" s="4" t="str">
        <f>IF('DATA ENTRY'!CK115="","",IF('DATA ENTRY'!CK115="","",IF($D$4="All Post",'DATA ENTRY'!CK115,IF(AND($D$4='DATA ENTRY'!CK115),'DATA ENTRY'!CK115,""))))</f>
        <v/>
      </c>
      <c r="G116" s="3" t="str">
        <f>IF('DATA ENTRY'!CK115="","",IF('DATA ENTRY'!N115="","",IF($D$4="All Post",'DATA ENTRY'!N115,IF(AND($D$4='DATA ENTRY'!CK115),'DATA ENTRY'!N115,""))))</f>
        <v/>
      </c>
      <c r="H116" s="107" t="str">
        <f>IF('DATA ENTRY'!CK115="","",IF('DATA ENTRY'!O115="","",IF($D$4="All Post",'DATA ENTRY'!O115,IF(AND($D$4='DATA ENTRY'!CK115),'DATA ENTRY'!O115,""))))</f>
        <v/>
      </c>
      <c r="I116" s="3" t="str">
        <f>IF('DATA ENTRY'!CK115="","",IF('DATA ENTRY'!P115="","",IF($D$4="All Post",'DATA ENTRY'!P115,IF(AND($D$4='DATA ENTRY'!CK115),'DATA ENTRY'!P115,""))))</f>
        <v/>
      </c>
      <c r="J116" s="107" t="str">
        <f>IF('DATA ENTRY'!CK115="","",IF('DATA ENTRY'!Q115="","",IF($D$4="All Post",'DATA ENTRY'!Q115,IF(AND($D$4='DATA ENTRY'!CK115),'DATA ENTRY'!Q115,""))))</f>
        <v/>
      </c>
      <c r="K116" s="3" t="str">
        <f>IF('DATA ENTRY'!CK115="","",IF('DATA ENTRY'!R115="","",IF($D$4="All Post",'DATA ENTRY'!R115,IF(AND($D$4='DATA ENTRY'!CK115),'DATA ENTRY'!R115,""))))</f>
        <v/>
      </c>
      <c r="L116" s="3" t="str">
        <f>IF('DATA ENTRY'!CK115="","",IF('DATA ENTRY'!S115="","",IF($D$4="All Post",'DATA ENTRY'!S115,IF(AND($D$4='DATA ENTRY'!CK115),'DATA ENTRY'!S115,""))))</f>
        <v/>
      </c>
      <c r="M116" s="3" t="str">
        <f>IF('DATA ENTRY'!CK115="","",IF('DATA ENTRY'!E115="","",IF($D$4="All Post",'DATA ENTRY'!E115,IF(AND($D$4='DATA ENTRY'!CK115),'DATA ENTRY'!E115,""))))</f>
        <v/>
      </c>
      <c r="N116" s="3" t="str">
        <f>IF('DATA ENTRY'!CK115="","",IF('DATA ENTRY'!W115="","",IF($D$4="All Post",'DATA ENTRY'!W115,IF(AND($D$4='DATA ENTRY'!CK115),'DATA ENTRY'!W115,""))))</f>
        <v/>
      </c>
      <c r="O116" s="3" t="str">
        <f>IF('DATA ENTRY'!CK115="","",IF('DATA ENTRY'!X115="","",IF($D$4="All Post",'DATA ENTRY'!X115,IF(AND($D$4='DATA ENTRY'!CK115),'DATA ENTRY'!X115,""))))</f>
        <v/>
      </c>
      <c r="P116" s="3" t="str">
        <f>IF('DATA ENTRY'!CK115="","",IF('DATA ENTRY'!G115="","",IF($D$4="All Post",'DATA ENTRY'!G115,IF(AND($D$4='DATA ENTRY'!CK115),'DATA ENTRY'!G115,""))))</f>
        <v/>
      </c>
      <c r="S116">
        <f t="shared" si="19"/>
        <v>0</v>
      </c>
      <c r="T116" t="str">
        <f t="shared" si="20"/>
        <v/>
      </c>
      <c r="BZ116" t="str">
        <f t="shared" si="21"/>
        <v/>
      </c>
      <c r="CA116" t="str">
        <f t="shared" si="22"/>
        <v/>
      </c>
      <c r="CB116" s="224">
        <v>110</v>
      </c>
      <c r="CC116" s="3" t="str">
        <f>IF('DATA ENTRY'!CK115="","",IF('DATA ENTRY'!B115="","",IF(AND($CD$4='DATA ENTRY'!CK115,$CG$4='DATA ENTRY'!D115),'DATA ENTRY'!B115,"")))</f>
        <v/>
      </c>
      <c r="CD116" s="3" t="str">
        <f>IF('DATA ENTRY'!CK115="","",IF('DATA ENTRY'!C115="","",IF(AND($CD$4='DATA ENTRY'!CK115,$CG$4='DATA ENTRY'!D115),'DATA ENTRY'!C115,"")))</f>
        <v/>
      </c>
      <c r="CE116" s="4" t="str">
        <f>IF('DATA ENTRY'!CK115="","",IF('DATA ENTRY'!I115="","",IF(AND($CD$4='DATA ENTRY'!CK115,$CG$4='DATA ENTRY'!D115),'DATA ENTRY'!I115,"")))</f>
        <v/>
      </c>
      <c r="CF116" s="4" t="str">
        <f>IF('DATA ENTRY'!CK115="","",IF('DATA ENTRY'!CK115="","",IF(AND($CD$4='DATA ENTRY'!CK115,$CG$4='DATA ENTRY'!D115),'DATA ENTRY'!CK115,"")))</f>
        <v/>
      </c>
      <c r="CG116" s="3" t="str">
        <f>IF('DATA ENTRY'!CK115="","",IF('DATA ENTRY'!N115="","",IF(AND($CD$4='DATA ENTRY'!CK115,$CG$4='DATA ENTRY'!D115),'DATA ENTRY'!N115,"")))</f>
        <v/>
      </c>
      <c r="CH116" s="107" t="str">
        <f>IF('DATA ENTRY'!CK115="","",IF('DATA ENTRY'!O115="","",IF(AND($CD$4='DATA ENTRY'!CK115,$CG$4='DATA ENTRY'!D115),'DATA ENTRY'!O115,"")))</f>
        <v/>
      </c>
      <c r="CI116" s="3" t="str">
        <f>IF('DATA ENTRY'!CK115="","",IF('DATA ENTRY'!P115="","",IF(AND($CD$4='DATA ENTRY'!CK115,$CG$4='DATA ENTRY'!D115),'DATA ENTRY'!P115,"")))</f>
        <v/>
      </c>
      <c r="CJ116" s="107" t="str">
        <f>IF('DATA ENTRY'!CK115="","",IF('DATA ENTRY'!Q115="","",IF(AND($CD$4='DATA ENTRY'!CK115,$CG$4='DATA ENTRY'!D115),'DATA ENTRY'!Q115,"")))</f>
        <v/>
      </c>
      <c r="CK116" s="3" t="str">
        <f>IF('DATA ENTRY'!CK115="","",IF('DATA ENTRY'!R115="","",IF(AND($CD$4='DATA ENTRY'!CK115,$CG$4='DATA ENTRY'!D115),'DATA ENTRY'!R115,"")))</f>
        <v/>
      </c>
      <c r="CL116" s="3" t="str">
        <f>IF('DATA ENTRY'!CK115="","",IF('DATA ENTRY'!S115="","",IF(AND($CD$4='DATA ENTRY'!CK115,$CG$4='DATA ENTRY'!D115),'DATA ENTRY'!S115,"")))</f>
        <v/>
      </c>
      <c r="CM116" s="3" t="str">
        <f>IF('DATA ENTRY'!CK115="","",IF('DATA ENTRY'!E115="","",IF(AND($CD$4='DATA ENTRY'!CK115,$CG$4='DATA ENTRY'!D115),'DATA ENTRY'!E115,"")))</f>
        <v/>
      </c>
      <c r="CN116" s="3" t="str">
        <f>IF('DATA ENTRY'!CK115="","",IF('DATA ENTRY'!W115="","",IF(AND($CD$4='DATA ENTRY'!CK115,$CG$4='DATA ENTRY'!D115),'DATA ENTRY'!W115,"")))</f>
        <v/>
      </c>
      <c r="CO116" s="3" t="str">
        <f>IF('DATA ENTRY'!CK115="","",IF('DATA ENTRY'!X115="","",IF(AND($CD$4='DATA ENTRY'!CK115,$CG$4='DATA ENTRY'!D115),'DATA ENTRY'!X115,"")))</f>
        <v/>
      </c>
      <c r="CP116" s="108" t="str">
        <f t="shared" si="23"/>
        <v/>
      </c>
      <c r="CQ116" s="108" t="str">
        <f>IF('DATA ENTRY'!CK115="","",IF('DATA ENTRY'!G115="","",IF(AND($CD$4='DATA ENTRY'!CK115,$CG$4='DATA ENTRY'!D115),'DATA ENTRY'!G115,"")))</f>
        <v/>
      </c>
      <c r="CR116" s="230" t="str">
        <f>IF('DATA ENTRY'!CK115="","",IF('DATA ENTRY'!D115="","",IF(AND($CD$4='DATA ENTRY'!CK115,$CG$4='DATA ENTRY'!D115),'DATA ENTRY'!D115,"")))</f>
        <v/>
      </c>
      <c r="CS116">
        <f t="shared" si="24"/>
        <v>0</v>
      </c>
      <c r="CT116">
        <f t="shared" si="25"/>
        <v>0</v>
      </c>
      <c r="CV116" s="139"/>
      <c r="CX116">
        <f t="shared" si="26"/>
        <v>0</v>
      </c>
      <c r="DB116" t="str">
        <f t="shared" si="33"/>
        <v/>
      </c>
      <c r="DC116" t="str">
        <f t="shared" si="34"/>
        <v/>
      </c>
      <c r="DD116" s="224">
        <v>110</v>
      </c>
      <c r="DE116" s="3" t="str">
        <f>IF('DATA ENTRY'!CK115="","",IF('DATA ENTRY'!B115="","",IF(AND($DF$4='DATA ENTRY'!D115),'DATA ENTRY'!B115,"")))</f>
        <v/>
      </c>
      <c r="DF116" s="3" t="str">
        <f>IF('DATA ENTRY'!CK115="","",IF('DATA ENTRY'!C115="","",IF(AND($DF$4='DATA ENTRY'!D115),'DATA ENTRY'!C115,"")))</f>
        <v/>
      </c>
      <c r="DG116" s="4" t="str">
        <f>IF('DATA ENTRY'!CK115="","",IF('DATA ENTRY'!I115="","",IF(AND($DF$4='DATA ENTRY'!D115),'DATA ENTRY'!I115,"")))</f>
        <v/>
      </c>
      <c r="DH116" s="4" t="str">
        <f>IF('DATA ENTRY'!CK115="","",IF('DATA ENTRY'!CK115="","",IF(AND($DF$4='DATA ENTRY'!D115),'DATA ENTRY'!CK115,"")))</f>
        <v/>
      </c>
      <c r="DI116" s="3" t="str">
        <f>IF('DATA ENTRY'!CK115="","",IF('DATA ENTRY'!N115="","",IF(AND($DF$4='DATA ENTRY'!D115),'DATA ENTRY'!N115,"")))</f>
        <v/>
      </c>
      <c r="DJ116" s="107" t="str">
        <f>IF('DATA ENTRY'!CK115="","",IF('DATA ENTRY'!O115="","",IF(AND($DF$4='DATA ENTRY'!D115),'DATA ENTRY'!O115,"")))</f>
        <v/>
      </c>
      <c r="DK116" s="3" t="str">
        <f>IF('DATA ENTRY'!CK115="","",IF('DATA ENTRY'!P115="","",IF(AND($DF$4='DATA ENTRY'!D115),'DATA ENTRY'!P115,"")))</f>
        <v/>
      </c>
      <c r="DL116" s="107" t="str">
        <f>IF('DATA ENTRY'!CK115="","",IF('DATA ENTRY'!Q115="","",IF(AND($DF$4='DATA ENTRY'!D115),'DATA ENTRY'!Q115,"")))</f>
        <v/>
      </c>
      <c r="DM116" s="3" t="str">
        <f>IF('DATA ENTRY'!CK115="","",IF('DATA ENTRY'!R115="","",IF(AND($DF$4='DATA ENTRY'!D115),'DATA ENTRY'!R115,"")))</f>
        <v/>
      </c>
      <c r="DN116" s="107" t="str">
        <f>IF('DATA ENTRY'!CK115="","",IF('DATA ENTRY'!S115="","",IF(AND($DF$4='DATA ENTRY'!D115),'DATA ENTRY'!S115,"")))</f>
        <v/>
      </c>
      <c r="DO116" s="3" t="str">
        <f>IF('DATA ENTRY'!CK115="","",IF('DATA ENTRY'!E115="","",IF(AND($DF$4='DATA ENTRY'!D115),'DATA ENTRY'!E115,"")))</f>
        <v/>
      </c>
      <c r="DP116" s="3" t="str">
        <f>IF('DATA ENTRY'!CK115="","",IF('DATA ENTRY'!D115="","",IF(AND($DF$4='DATA ENTRY'!D115),'DATA ENTRY'!D115,"")))</f>
        <v/>
      </c>
      <c r="DQ116" s="3" t="str">
        <f>IF('DATA ENTRY'!CK115="","",IF('DATA ENTRY'!W115="","",IF(AND($DF$4='DATA ENTRY'!D115),'DATA ENTRY'!W115,"")))</f>
        <v/>
      </c>
      <c r="DR116" s="3" t="str">
        <f>IF('DATA ENTRY'!CK115="","",IF('DATA ENTRY'!X115="","",IF(AND($DF$4='DATA ENTRY'!D115),'DATA ENTRY'!X115,"")))</f>
        <v/>
      </c>
      <c r="DS116" s="108" t="str">
        <f t="shared" si="27"/>
        <v/>
      </c>
      <c r="DT116" s="108" t="str">
        <f>IF('DATA ENTRY'!CK115="","",IF('DATA ENTRY'!D115="","",IF(AND($DF$4='DATA ENTRY'!D115),'DATA ENTRY'!G115,"")))</f>
        <v/>
      </c>
      <c r="DY116">
        <f t="shared" si="28"/>
        <v>0</v>
      </c>
      <c r="EB116" t="str">
        <f t="shared" si="29"/>
        <v/>
      </c>
      <c r="EC116" t="str">
        <f t="shared" si="30"/>
        <v/>
      </c>
      <c r="ED116" s="224">
        <v>110</v>
      </c>
      <c r="EE116" s="3" t="str">
        <f>IF('DATA ENTRY'!CK115="","",IF('DATA ENTRY'!B115="","",IF(AND($EF$4='DATA ENTRY'!G115,$EH$4='DATA ENTRY'!F115),'DATA ENTRY'!B115,"")))</f>
        <v/>
      </c>
      <c r="EF116" s="3" t="str">
        <f>IF('DATA ENTRY'!CK115="","",IF('DATA ENTRY'!C115="","",IF(AND($EF$4='DATA ENTRY'!G115,$EH$4='DATA ENTRY'!F115),'DATA ENTRY'!C115,"")))</f>
        <v/>
      </c>
      <c r="EG116" s="4" t="str">
        <f>IF('DATA ENTRY'!CK115="","",IF('DATA ENTRY'!I115="","",IF(AND($EF$4='DATA ENTRY'!G115,$EH$4='DATA ENTRY'!F115),'DATA ENTRY'!I115,"")))</f>
        <v/>
      </c>
      <c r="EH116" s="4" t="str">
        <f>IF('DATA ENTRY'!CK115="","",IF('DATA ENTRY'!CK115="","",IF(AND($EF$4='DATA ENTRY'!G115,$EH$4='DATA ENTRY'!F115),'DATA ENTRY'!CK115,"")))</f>
        <v/>
      </c>
      <c r="EI116" s="3" t="str">
        <f>IF('DATA ENTRY'!CK115="","",IF('DATA ENTRY'!N115="","",IF(AND($EF$4='DATA ENTRY'!G115,$EH$4='DATA ENTRY'!F115),'DATA ENTRY'!N115,"")))</f>
        <v/>
      </c>
      <c r="EJ116" s="107" t="str">
        <f>IF('DATA ENTRY'!CK115="","",IF('DATA ENTRY'!O115="","",IF(AND($EF$4='DATA ENTRY'!G115,$EH$4='DATA ENTRY'!F115),'DATA ENTRY'!O115,"")))</f>
        <v/>
      </c>
      <c r="EK116" s="3" t="str">
        <f>IF('DATA ENTRY'!CK115="","",IF('DATA ENTRY'!P115="","",IF(AND($EF$4='DATA ENTRY'!G115,$EH$4='DATA ENTRY'!F115),'DATA ENTRY'!P115,"")))</f>
        <v/>
      </c>
      <c r="EL116" s="107" t="str">
        <f>IF('DATA ENTRY'!CK115="","",IF('DATA ENTRY'!Q115="","",IF(AND($EF$4='DATA ENTRY'!G115,$EH$4='DATA ENTRY'!F115),'DATA ENTRY'!Q115,"")))</f>
        <v/>
      </c>
      <c r="EM116" s="3" t="str">
        <f>IF('DATA ENTRY'!CK115="","",IF('DATA ENTRY'!R115="","",IF(AND($EF$4='DATA ENTRY'!G115,$EH$4='DATA ENTRY'!F115),'DATA ENTRY'!R115,"")))</f>
        <v/>
      </c>
      <c r="EN116" s="107" t="str">
        <f>IF('DATA ENTRY'!CK115="","",IF('DATA ENTRY'!S115="","",IF(AND($EF$4='DATA ENTRY'!G115,$EH$4='DATA ENTRY'!F115),'DATA ENTRY'!S115,"")))</f>
        <v/>
      </c>
      <c r="EO116" s="3" t="str">
        <f>IF('DATA ENTRY'!CK115="","",IF('DATA ENTRY'!E115="","",IF(AND($EF$4='DATA ENTRY'!G115,$EH$4='DATA ENTRY'!F115),'DATA ENTRY'!E115,"")))</f>
        <v/>
      </c>
      <c r="EP116" s="3" t="str">
        <f>IF('DATA ENTRY'!CK115="","",IF('DATA ENTRY'!D115="","",IF(AND($EF$4='DATA ENTRY'!G115,$EH$4='DATA ENTRY'!F115),'DATA ENTRY'!D115,"")))</f>
        <v/>
      </c>
      <c r="EQ116" s="3" t="str">
        <f>IF('DATA ENTRY'!CK115="","",IF('DATA ENTRY'!W115="","",IF(AND($EF$4='DATA ENTRY'!G115,$EH$4='DATA ENTRY'!F115),'DATA ENTRY'!W115,"")))</f>
        <v/>
      </c>
      <c r="ER116" s="3" t="str">
        <f>IF('DATA ENTRY'!CK115="","",IF('DATA ENTRY'!X115="","",IF(AND($EF$4='DATA ENTRY'!G115,$EH$4='DATA ENTRY'!F115),'DATA ENTRY'!X115,"")))</f>
        <v/>
      </c>
      <c r="ES116" s="108" t="str">
        <f t="shared" si="31"/>
        <v/>
      </c>
      <c r="ET116" s="108" t="str">
        <f>IF('DATA ENTRY'!CK115="","",IF('DATA ENTRY'!D115="","",IF(AND($EF$4='DATA ENTRY'!G115,$EH$4='DATA ENTRY'!F115),'DATA ENTRY'!G115,"")))</f>
        <v/>
      </c>
      <c r="EY116">
        <f t="shared" si="32"/>
        <v>0</v>
      </c>
    </row>
    <row r="117" spans="1:155">
      <c r="A117" t="str">
        <f>IF(S117=0,"",1+(MAX($A$7:A116)))</f>
        <v/>
      </c>
      <c r="B117" s="224">
        <v>111</v>
      </c>
      <c r="C117" s="3" t="str">
        <f>IF('DATA ENTRY'!CK116="","",IF('DATA ENTRY'!B116="","",IF($D$4="All Post",'DATA ENTRY'!B116,IF(AND($D$4='DATA ENTRY'!CK116),'DATA ENTRY'!B116,""))))</f>
        <v/>
      </c>
      <c r="D117" s="3" t="str">
        <f>IF('DATA ENTRY'!CK116="","",IF('DATA ENTRY'!C116="","",IF($D$4="All Post",'DATA ENTRY'!C116,IF(AND($D$4='DATA ENTRY'!CK116),'DATA ENTRY'!C116,""))))</f>
        <v/>
      </c>
      <c r="E117" s="4" t="str">
        <f>IF('DATA ENTRY'!CK116="","",IF('DATA ENTRY'!I116="","",IF($D$4="All Post",'DATA ENTRY'!I116,IF(AND($D$4='DATA ENTRY'!CK116),'DATA ENTRY'!I116,""))))</f>
        <v/>
      </c>
      <c r="F117" s="4" t="str">
        <f>IF('DATA ENTRY'!CK116="","",IF('DATA ENTRY'!CK116="","",IF($D$4="All Post",'DATA ENTRY'!CK116,IF(AND($D$4='DATA ENTRY'!CK116),'DATA ENTRY'!CK116,""))))</f>
        <v/>
      </c>
      <c r="G117" s="3" t="str">
        <f>IF('DATA ENTRY'!CK116="","",IF('DATA ENTRY'!N116="","",IF($D$4="All Post",'DATA ENTRY'!N116,IF(AND($D$4='DATA ENTRY'!CK116),'DATA ENTRY'!N116,""))))</f>
        <v/>
      </c>
      <c r="H117" s="107" t="str">
        <f>IF('DATA ENTRY'!CK116="","",IF('DATA ENTRY'!O116="","",IF($D$4="All Post",'DATA ENTRY'!O116,IF(AND($D$4='DATA ENTRY'!CK116),'DATA ENTRY'!O116,""))))</f>
        <v/>
      </c>
      <c r="I117" s="3" t="str">
        <f>IF('DATA ENTRY'!CK116="","",IF('DATA ENTRY'!P116="","",IF($D$4="All Post",'DATA ENTRY'!P116,IF(AND($D$4='DATA ENTRY'!CK116),'DATA ENTRY'!P116,""))))</f>
        <v/>
      </c>
      <c r="J117" s="107" t="str">
        <f>IF('DATA ENTRY'!CK116="","",IF('DATA ENTRY'!Q116="","",IF($D$4="All Post",'DATA ENTRY'!Q116,IF(AND($D$4='DATA ENTRY'!CK116),'DATA ENTRY'!Q116,""))))</f>
        <v/>
      </c>
      <c r="K117" s="3" t="str">
        <f>IF('DATA ENTRY'!CK116="","",IF('DATA ENTRY'!R116="","",IF($D$4="All Post",'DATA ENTRY'!R116,IF(AND($D$4='DATA ENTRY'!CK116),'DATA ENTRY'!R116,""))))</f>
        <v/>
      </c>
      <c r="L117" s="3" t="str">
        <f>IF('DATA ENTRY'!CK116="","",IF('DATA ENTRY'!S116="","",IF($D$4="All Post",'DATA ENTRY'!S116,IF(AND($D$4='DATA ENTRY'!CK116),'DATA ENTRY'!S116,""))))</f>
        <v/>
      </c>
      <c r="M117" s="3" t="str">
        <f>IF('DATA ENTRY'!CK116="","",IF('DATA ENTRY'!E116="","",IF($D$4="All Post",'DATA ENTRY'!E116,IF(AND($D$4='DATA ENTRY'!CK116),'DATA ENTRY'!E116,""))))</f>
        <v/>
      </c>
      <c r="N117" s="3" t="str">
        <f>IF('DATA ENTRY'!CK116="","",IF('DATA ENTRY'!W116="","",IF($D$4="All Post",'DATA ENTRY'!W116,IF(AND($D$4='DATA ENTRY'!CK116),'DATA ENTRY'!W116,""))))</f>
        <v/>
      </c>
      <c r="O117" s="3" t="str">
        <f>IF('DATA ENTRY'!CK116="","",IF('DATA ENTRY'!X116="","",IF($D$4="All Post",'DATA ENTRY'!X116,IF(AND($D$4='DATA ENTRY'!CK116),'DATA ENTRY'!X116,""))))</f>
        <v/>
      </c>
      <c r="P117" s="3" t="str">
        <f>IF('DATA ENTRY'!CK116="","",IF('DATA ENTRY'!G116="","",IF($D$4="All Post",'DATA ENTRY'!G116,IF(AND($D$4='DATA ENTRY'!CK116),'DATA ENTRY'!G116,""))))</f>
        <v/>
      </c>
      <c r="S117">
        <f t="shared" si="19"/>
        <v>0</v>
      </c>
      <c r="T117" t="str">
        <f t="shared" si="20"/>
        <v/>
      </c>
      <c r="BZ117" t="str">
        <f t="shared" si="21"/>
        <v/>
      </c>
      <c r="CA117" t="str">
        <f t="shared" si="22"/>
        <v/>
      </c>
      <c r="CB117" s="224">
        <v>111</v>
      </c>
      <c r="CC117" s="3" t="str">
        <f>IF('DATA ENTRY'!CK116="","",IF('DATA ENTRY'!B116="","",IF(AND($CD$4='DATA ENTRY'!CK116,$CG$4='DATA ENTRY'!D116),'DATA ENTRY'!B116,"")))</f>
        <v/>
      </c>
      <c r="CD117" s="3" t="str">
        <f>IF('DATA ENTRY'!CK116="","",IF('DATA ENTRY'!C116="","",IF(AND($CD$4='DATA ENTRY'!CK116,$CG$4='DATA ENTRY'!D116),'DATA ENTRY'!C116,"")))</f>
        <v/>
      </c>
      <c r="CE117" s="4" t="str">
        <f>IF('DATA ENTRY'!CK116="","",IF('DATA ENTRY'!I116="","",IF(AND($CD$4='DATA ENTRY'!CK116,$CG$4='DATA ENTRY'!D116),'DATA ENTRY'!I116,"")))</f>
        <v/>
      </c>
      <c r="CF117" s="4" t="str">
        <f>IF('DATA ENTRY'!CK116="","",IF('DATA ENTRY'!CK116="","",IF(AND($CD$4='DATA ENTRY'!CK116,$CG$4='DATA ENTRY'!D116),'DATA ENTRY'!CK116,"")))</f>
        <v/>
      </c>
      <c r="CG117" s="3" t="str">
        <f>IF('DATA ENTRY'!CK116="","",IF('DATA ENTRY'!N116="","",IF(AND($CD$4='DATA ENTRY'!CK116,$CG$4='DATA ENTRY'!D116),'DATA ENTRY'!N116,"")))</f>
        <v/>
      </c>
      <c r="CH117" s="107" t="str">
        <f>IF('DATA ENTRY'!CK116="","",IF('DATA ENTRY'!O116="","",IF(AND($CD$4='DATA ENTRY'!CK116,$CG$4='DATA ENTRY'!D116),'DATA ENTRY'!O116,"")))</f>
        <v/>
      </c>
      <c r="CI117" s="3" t="str">
        <f>IF('DATA ENTRY'!CK116="","",IF('DATA ENTRY'!P116="","",IF(AND($CD$4='DATA ENTRY'!CK116,$CG$4='DATA ENTRY'!D116),'DATA ENTRY'!P116,"")))</f>
        <v/>
      </c>
      <c r="CJ117" s="107" t="str">
        <f>IF('DATA ENTRY'!CK116="","",IF('DATA ENTRY'!Q116="","",IF(AND($CD$4='DATA ENTRY'!CK116,$CG$4='DATA ENTRY'!D116),'DATA ENTRY'!Q116,"")))</f>
        <v/>
      </c>
      <c r="CK117" s="3" t="str">
        <f>IF('DATA ENTRY'!CK116="","",IF('DATA ENTRY'!R116="","",IF(AND($CD$4='DATA ENTRY'!CK116,$CG$4='DATA ENTRY'!D116),'DATA ENTRY'!R116,"")))</f>
        <v/>
      </c>
      <c r="CL117" s="3" t="str">
        <f>IF('DATA ENTRY'!CK116="","",IF('DATA ENTRY'!S116="","",IF(AND($CD$4='DATA ENTRY'!CK116,$CG$4='DATA ENTRY'!D116),'DATA ENTRY'!S116,"")))</f>
        <v/>
      </c>
      <c r="CM117" s="3" t="str">
        <f>IF('DATA ENTRY'!CK116="","",IF('DATA ENTRY'!E116="","",IF(AND($CD$4='DATA ENTRY'!CK116,$CG$4='DATA ENTRY'!D116),'DATA ENTRY'!E116,"")))</f>
        <v/>
      </c>
      <c r="CN117" s="3" t="str">
        <f>IF('DATA ENTRY'!CK116="","",IF('DATA ENTRY'!W116="","",IF(AND($CD$4='DATA ENTRY'!CK116,$CG$4='DATA ENTRY'!D116),'DATA ENTRY'!W116,"")))</f>
        <v/>
      </c>
      <c r="CO117" s="3" t="str">
        <f>IF('DATA ENTRY'!CK116="","",IF('DATA ENTRY'!X116="","",IF(AND($CD$4='DATA ENTRY'!CK116,$CG$4='DATA ENTRY'!D116),'DATA ENTRY'!X116,"")))</f>
        <v/>
      </c>
      <c r="CP117" s="108" t="str">
        <f t="shared" si="23"/>
        <v/>
      </c>
      <c r="CQ117" s="108" t="str">
        <f>IF('DATA ENTRY'!CK116="","",IF('DATA ENTRY'!G116="","",IF(AND($CD$4='DATA ENTRY'!CK116,$CG$4='DATA ENTRY'!D116),'DATA ENTRY'!G116,"")))</f>
        <v/>
      </c>
      <c r="CR117" s="230" t="str">
        <f>IF('DATA ENTRY'!CK116="","",IF('DATA ENTRY'!D116="","",IF(AND($CD$4='DATA ENTRY'!CK116,$CG$4='DATA ENTRY'!D116),'DATA ENTRY'!D116,"")))</f>
        <v/>
      </c>
      <c r="CS117">
        <f t="shared" si="24"/>
        <v>0</v>
      </c>
      <c r="CT117">
        <f t="shared" si="25"/>
        <v>0</v>
      </c>
      <c r="CV117" s="139"/>
      <c r="CX117">
        <f t="shared" si="26"/>
        <v>0</v>
      </c>
      <c r="DB117" t="str">
        <f t="shared" si="33"/>
        <v/>
      </c>
      <c r="DC117" t="str">
        <f t="shared" si="34"/>
        <v/>
      </c>
      <c r="DD117" s="224">
        <v>111</v>
      </c>
      <c r="DE117" s="3" t="str">
        <f>IF('DATA ENTRY'!CK116="","",IF('DATA ENTRY'!B116="","",IF(AND($DF$4='DATA ENTRY'!D116),'DATA ENTRY'!B116,"")))</f>
        <v/>
      </c>
      <c r="DF117" s="3" t="str">
        <f>IF('DATA ENTRY'!CK116="","",IF('DATA ENTRY'!C116="","",IF(AND($DF$4='DATA ENTRY'!D116),'DATA ENTRY'!C116,"")))</f>
        <v/>
      </c>
      <c r="DG117" s="4" t="str">
        <f>IF('DATA ENTRY'!CK116="","",IF('DATA ENTRY'!I116="","",IF(AND($DF$4='DATA ENTRY'!D116),'DATA ENTRY'!I116,"")))</f>
        <v/>
      </c>
      <c r="DH117" s="4" t="str">
        <f>IF('DATA ENTRY'!CK116="","",IF('DATA ENTRY'!CK116="","",IF(AND($DF$4='DATA ENTRY'!D116),'DATA ENTRY'!CK116,"")))</f>
        <v/>
      </c>
      <c r="DI117" s="3" t="str">
        <f>IF('DATA ENTRY'!CK116="","",IF('DATA ENTRY'!N116="","",IF(AND($DF$4='DATA ENTRY'!D116),'DATA ENTRY'!N116,"")))</f>
        <v/>
      </c>
      <c r="DJ117" s="107" t="str">
        <f>IF('DATA ENTRY'!CK116="","",IF('DATA ENTRY'!O116="","",IF(AND($DF$4='DATA ENTRY'!D116),'DATA ENTRY'!O116,"")))</f>
        <v/>
      </c>
      <c r="DK117" s="3" t="str">
        <f>IF('DATA ENTRY'!CK116="","",IF('DATA ENTRY'!P116="","",IF(AND($DF$4='DATA ENTRY'!D116),'DATA ENTRY'!P116,"")))</f>
        <v/>
      </c>
      <c r="DL117" s="107" t="str">
        <f>IF('DATA ENTRY'!CK116="","",IF('DATA ENTRY'!Q116="","",IF(AND($DF$4='DATA ENTRY'!D116),'DATA ENTRY'!Q116,"")))</f>
        <v/>
      </c>
      <c r="DM117" s="3" t="str">
        <f>IF('DATA ENTRY'!CK116="","",IF('DATA ENTRY'!R116="","",IF(AND($DF$4='DATA ENTRY'!D116),'DATA ENTRY'!R116,"")))</f>
        <v/>
      </c>
      <c r="DN117" s="107" t="str">
        <f>IF('DATA ENTRY'!CK116="","",IF('DATA ENTRY'!S116="","",IF(AND($DF$4='DATA ENTRY'!D116),'DATA ENTRY'!S116,"")))</f>
        <v/>
      </c>
      <c r="DO117" s="3" t="str">
        <f>IF('DATA ENTRY'!CK116="","",IF('DATA ENTRY'!E116="","",IF(AND($DF$4='DATA ENTRY'!D116),'DATA ENTRY'!E116,"")))</f>
        <v/>
      </c>
      <c r="DP117" s="3" t="str">
        <f>IF('DATA ENTRY'!CK116="","",IF('DATA ENTRY'!D116="","",IF(AND($DF$4='DATA ENTRY'!D116),'DATA ENTRY'!D116,"")))</f>
        <v/>
      </c>
      <c r="DQ117" s="3" t="str">
        <f>IF('DATA ENTRY'!CK116="","",IF('DATA ENTRY'!W116="","",IF(AND($DF$4='DATA ENTRY'!D116),'DATA ENTRY'!W116,"")))</f>
        <v/>
      </c>
      <c r="DR117" s="3" t="str">
        <f>IF('DATA ENTRY'!CK116="","",IF('DATA ENTRY'!X116="","",IF(AND($DF$4='DATA ENTRY'!D116),'DATA ENTRY'!X116,"")))</f>
        <v/>
      </c>
      <c r="DS117" s="108" t="str">
        <f t="shared" si="27"/>
        <v/>
      </c>
      <c r="DT117" s="108" t="str">
        <f>IF('DATA ENTRY'!CK116="","",IF('DATA ENTRY'!D116="","",IF(AND($DF$4='DATA ENTRY'!D116),'DATA ENTRY'!G116,"")))</f>
        <v/>
      </c>
      <c r="DY117">
        <f t="shared" si="28"/>
        <v>0</v>
      </c>
      <c r="EB117" t="str">
        <f t="shared" si="29"/>
        <v/>
      </c>
      <c r="EC117" t="str">
        <f t="shared" si="30"/>
        <v/>
      </c>
      <c r="ED117" s="224">
        <v>111</v>
      </c>
      <c r="EE117" s="3" t="str">
        <f>IF('DATA ENTRY'!CK116="","",IF('DATA ENTRY'!B116="","",IF(AND($EF$4='DATA ENTRY'!G116,$EH$4='DATA ENTRY'!F116),'DATA ENTRY'!B116,"")))</f>
        <v/>
      </c>
      <c r="EF117" s="3" t="str">
        <f>IF('DATA ENTRY'!CK116="","",IF('DATA ENTRY'!C116="","",IF(AND($EF$4='DATA ENTRY'!G116,$EH$4='DATA ENTRY'!F116),'DATA ENTRY'!C116,"")))</f>
        <v/>
      </c>
      <c r="EG117" s="4" t="str">
        <f>IF('DATA ENTRY'!CK116="","",IF('DATA ENTRY'!I116="","",IF(AND($EF$4='DATA ENTRY'!G116,$EH$4='DATA ENTRY'!F116),'DATA ENTRY'!I116,"")))</f>
        <v/>
      </c>
      <c r="EH117" s="4" t="str">
        <f>IF('DATA ENTRY'!CK116="","",IF('DATA ENTRY'!CK116="","",IF(AND($EF$4='DATA ENTRY'!G116,$EH$4='DATA ENTRY'!F116),'DATA ENTRY'!CK116,"")))</f>
        <v/>
      </c>
      <c r="EI117" s="3" t="str">
        <f>IF('DATA ENTRY'!CK116="","",IF('DATA ENTRY'!N116="","",IF(AND($EF$4='DATA ENTRY'!G116,$EH$4='DATA ENTRY'!F116),'DATA ENTRY'!N116,"")))</f>
        <v/>
      </c>
      <c r="EJ117" s="107" t="str">
        <f>IF('DATA ENTRY'!CK116="","",IF('DATA ENTRY'!O116="","",IF(AND($EF$4='DATA ENTRY'!G116,$EH$4='DATA ENTRY'!F116),'DATA ENTRY'!O116,"")))</f>
        <v/>
      </c>
      <c r="EK117" s="3" t="str">
        <f>IF('DATA ENTRY'!CK116="","",IF('DATA ENTRY'!P116="","",IF(AND($EF$4='DATA ENTRY'!G116,$EH$4='DATA ENTRY'!F116),'DATA ENTRY'!P116,"")))</f>
        <v/>
      </c>
      <c r="EL117" s="107" t="str">
        <f>IF('DATA ENTRY'!CK116="","",IF('DATA ENTRY'!Q116="","",IF(AND($EF$4='DATA ENTRY'!G116,$EH$4='DATA ENTRY'!F116),'DATA ENTRY'!Q116,"")))</f>
        <v/>
      </c>
      <c r="EM117" s="3" t="str">
        <f>IF('DATA ENTRY'!CK116="","",IF('DATA ENTRY'!R116="","",IF(AND($EF$4='DATA ENTRY'!G116,$EH$4='DATA ENTRY'!F116),'DATA ENTRY'!R116,"")))</f>
        <v/>
      </c>
      <c r="EN117" s="107" t="str">
        <f>IF('DATA ENTRY'!CK116="","",IF('DATA ENTRY'!S116="","",IF(AND($EF$4='DATA ENTRY'!G116,$EH$4='DATA ENTRY'!F116),'DATA ENTRY'!S116,"")))</f>
        <v/>
      </c>
      <c r="EO117" s="3" t="str">
        <f>IF('DATA ENTRY'!CK116="","",IF('DATA ENTRY'!E116="","",IF(AND($EF$4='DATA ENTRY'!G116,$EH$4='DATA ENTRY'!F116),'DATA ENTRY'!E116,"")))</f>
        <v/>
      </c>
      <c r="EP117" s="3" t="str">
        <f>IF('DATA ENTRY'!CK116="","",IF('DATA ENTRY'!D116="","",IF(AND($EF$4='DATA ENTRY'!G116,$EH$4='DATA ENTRY'!F116),'DATA ENTRY'!D116,"")))</f>
        <v/>
      </c>
      <c r="EQ117" s="3" t="str">
        <f>IF('DATA ENTRY'!CK116="","",IF('DATA ENTRY'!W116="","",IF(AND($EF$4='DATA ENTRY'!G116,$EH$4='DATA ENTRY'!F116),'DATA ENTRY'!W116,"")))</f>
        <v/>
      </c>
      <c r="ER117" s="3" t="str">
        <f>IF('DATA ENTRY'!CK116="","",IF('DATA ENTRY'!X116="","",IF(AND($EF$4='DATA ENTRY'!G116,$EH$4='DATA ENTRY'!F116),'DATA ENTRY'!X116,"")))</f>
        <v/>
      </c>
      <c r="ES117" s="108" t="str">
        <f t="shared" si="31"/>
        <v/>
      </c>
      <c r="ET117" s="108" t="str">
        <f>IF('DATA ENTRY'!CK116="","",IF('DATA ENTRY'!D116="","",IF(AND($EF$4='DATA ENTRY'!G116,$EH$4='DATA ENTRY'!F116),'DATA ENTRY'!G116,"")))</f>
        <v/>
      </c>
      <c r="EY117">
        <f t="shared" si="32"/>
        <v>0</v>
      </c>
    </row>
    <row r="118" spans="1:155">
      <c r="A118" t="str">
        <f>IF(S118=0,"",1+(MAX($A$7:A117)))</f>
        <v/>
      </c>
      <c r="B118" s="224">
        <v>112</v>
      </c>
      <c r="C118" s="3" t="str">
        <f>IF('DATA ENTRY'!CK117="","",IF('DATA ENTRY'!B117="","",IF($D$4="All Post",'DATA ENTRY'!B117,IF(AND($D$4='DATA ENTRY'!CK117),'DATA ENTRY'!B117,""))))</f>
        <v/>
      </c>
      <c r="D118" s="3" t="str">
        <f>IF('DATA ENTRY'!CK117="","",IF('DATA ENTRY'!C117="","",IF($D$4="All Post",'DATA ENTRY'!C117,IF(AND($D$4='DATA ENTRY'!CK117),'DATA ENTRY'!C117,""))))</f>
        <v/>
      </c>
      <c r="E118" s="4" t="str">
        <f>IF('DATA ENTRY'!CK117="","",IF('DATA ENTRY'!I117="","",IF($D$4="All Post",'DATA ENTRY'!I117,IF(AND($D$4='DATA ENTRY'!CK117),'DATA ENTRY'!I117,""))))</f>
        <v/>
      </c>
      <c r="F118" s="4" t="str">
        <f>IF('DATA ENTRY'!CK117="","",IF('DATA ENTRY'!CK117="","",IF($D$4="All Post",'DATA ENTRY'!CK117,IF(AND($D$4='DATA ENTRY'!CK117),'DATA ENTRY'!CK117,""))))</f>
        <v/>
      </c>
      <c r="G118" s="3" t="str">
        <f>IF('DATA ENTRY'!CK117="","",IF('DATA ENTRY'!N117="","",IF($D$4="All Post",'DATA ENTRY'!N117,IF(AND($D$4='DATA ENTRY'!CK117),'DATA ENTRY'!N117,""))))</f>
        <v/>
      </c>
      <c r="H118" s="107" t="str">
        <f>IF('DATA ENTRY'!CK117="","",IF('DATA ENTRY'!O117="","",IF($D$4="All Post",'DATA ENTRY'!O117,IF(AND($D$4='DATA ENTRY'!CK117),'DATA ENTRY'!O117,""))))</f>
        <v/>
      </c>
      <c r="I118" s="3" t="str">
        <f>IF('DATA ENTRY'!CK117="","",IF('DATA ENTRY'!P117="","",IF($D$4="All Post",'DATA ENTRY'!P117,IF(AND($D$4='DATA ENTRY'!CK117),'DATA ENTRY'!P117,""))))</f>
        <v/>
      </c>
      <c r="J118" s="107" t="str">
        <f>IF('DATA ENTRY'!CK117="","",IF('DATA ENTRY'!Q117="","",IF($D$4="All Post",'DATA ENTRY'!Q117,IF(AND($D$4='DATA ENTRY'!CK117),'DATA ENTRY'!Q117,""))))</f>
        <v/>
      </c>
      <c r="K118" s="3" t="str">
        <f>IF('DATA ENTRY'!CK117="","",IF('DATA ENTRY'!R117="","",IF($D$4="All Post",'DATA ENTRY'!R117,IF(AND($D$4='DATA ENTRY'!CK117),'DATA ENTRY'!R117,""))))</f>
        <v/>
      </c>
      <c r="L118" s="3" t="str">
        <f>IF('DATA ENTRY'!CK117="","",IF('DATA ENTRY'!S117="","",IF($D$4="All Post",'DATA ENTRY'!S117,IF(AND($D$4='DATA ENTRY'!CK117),'DATA ENTRY'!S117,""))))</f>
        <v/>
      </c>
      <c r="M118" s="3" t="str">
        <f>IF('DATA ENTRY'!CK117="","",IF('DATA ENTRY'!E117="","",IF($D$4="All Post",'DATA ENTRY'!E117,IF(AND($D$4='DATA ENTRY'!CK117),'DATA ENTRY'!E117,""))))</f>
        <v/>
      </c>
      <c r="N118" s="3" t="str">
        <f>IF('DATA ENTRY'!CK117="","",IF('DATA ENTRY'!W117="","",IF($D$4="All Post",'DATA ENTRY'!W117,IF(AND($D$4='DATA ENTRY'!CK117),'DATA ENTRY'!W117,""))))</f>
        <v/>
      </c>
      <c r="O118" s="3" t="str">
        <f>IF('DATA ENTRY'!CK117="","",IF('DATA ENTRY'!X117="","",IF($D$4="All Post",'DATA ENTRY'!X117,IF(AND($D$4='DATA ENTRY'!CK117),'DATA ENTRY'!X117,""))))</f>
        <v/>
      </c>
      <c r="P118" s="3" t="str">
        <f>IF('DATA ENTRY'!CK117="","",IF('DATA ENTRY'!G117="","",IF($D$4="All Post",'DATA ENTRY'!G117,IF(AND($D$4='DATA ENTRY'!CK117),'DATA ENTRY'!G117,""))))</f>
        <v/>
      </c>
      <c r="S118">
        <f t="shared" si="19"/>
        <v>0</v>
      </c>
      <c r="T118" t="str">
        <f t="shared" si="20"/>
        <v/>
      </c>
      <c r="BZ118" t="str">
        <f t="shared" si="21"/>
        <v/>
      </c>
      <c r="CA118" t="str">
        <f t="shared" si="22"/>
        <v/>
      </c>
      <c r="CB118" s="224">
        <v>112</v>
      </c>
      <c r="CC118" s="3" t="str">
        <f>IF('DATA ENTRY'!CK117="","",IF('DATA ENTRY'!B117="","",IF(AND($CD$4='DATA ENTRY'!CK117,$CG$4='DATA ENTRY'!D117),'DATA ENTRY'!B117,"")))</f>
        <v/>
      </c>
      <c r="CD118" s="3" t="str">
        <f>IF('DATA ENTRY'!CK117="","",IF('DATA ENTRY'!C117="","",IF(AND($CD$4='DATA ENTRY'!CK117,$CG$4='DATA ENTRY'!D117),'DATA ENTRY'!C117,"")))</f>
        <v/>
      </c>
      <c r="CE118" s="4" t="str">
        <f>IF('DATA ENTRY'!CK117="","",IF('DATA ENTRY'!I117="","",IF(AND($CD$4='DATA ENTRY'!CK117,$CG$4='DATA ENTRY'!D117),'DATA ENTRY'!I117,"")))</f>
        <v/>
      </c>
      <c r="CF118" s="4" t="str">
        <f>IF('DATA ENTRY'!CK117="","",IF('DATA ENTRY'!CK117="","",IF(AND($CD$4='DATA ENTRY'!CK117,$CG$4='DATA ENTRY'!D117),'DATA ENTRY'!CK117,"")))</f>
        <v/>
      </c>
      <c r="CG118" s="3" t="str">
        <f>IF('DATA ENTRY'!CK117="","",IF('DATA ENTRY'!N117="","",IF(AND($CD$4='DATA ENTRY'!CK117,$CG$4='DATA ENTRY'!D117),'DATA ENTRY'!N117,"")))</f>
        <v/>
      </c>
      <c r="CH118" s="107" t="str">
        <f>IF('DATA ENTRY'!CK117="","",IF('DATA ENTRY'!O117="","",IF(AND($CD$4='DATA ENTRY'!CK117,$CG$4='DATA ENTRY'!D117),'DATA ENTRY'!O117,"")))</f>
        <v/>
      </c>
      <c r="CI118" s="3" t="str">
        <f>IF('DATA ENTRY'!CK117="","",IF('DATA ENTRY'!P117="","",IF(AND($CD$4='DATA ENTRY'!CK117,$CG$4='DATA ENTRY'!D117),'DATA ENTRY'!P117,"")))</f>
        <v/>
      </c>
      <c r="CJ118" s="107" t="str">
        <f>IF('DATA ENTRY'!CK117="","",IF('DATA ENTRY'!Q117="","",IF(AND($CD$4='DATA ENTRY'!CK117,$CG$4='DATA ENTRY'!D117),'DATA ENTRY'!Q117,"")))</f>
        <v/>
      </c>
      <c r="CK118" s="3" t="str">
        <f>IF('DATA ENTRY'!CK117="","",IF('DATA ENTRY'!R117="","",IF(AND($CD$4='DATA ENTRY'!CK117,$CG$4='DATA ENTRY'!D117),'DATA ENTRY'!R117,"")))</f>
        <v/>
      </c>
      <c r="CL118" s="3" t="str">
        <f>IF('DATA ENTRY'!CK117="","",IF('DATA ENTRY'!S117="","",IF(AND($CD$4='DATA ENTRY'!CK117,$CG$4='DATA ENTRY'!D117),'DATA ENTRY'!S117,"")))</f>
        <v/>
      </c>
      <c r="CM118" s="3" t="str">
        <f>IF('DATA ENTRY'!CK117="","",IF('DATA ENTRY'!E117="","",IF(AND($CD$4='DATA ENTRY'!CK117,$CG$4='DATA ENTRY'!D117),'DATA ENTRY'!E117,"")))</f>
        <v/>
      </c>
      <c r="CN118" s="3" t="str">
        <f>IF('DATA ENTRY'!CK117="","",IF('DATA ENTRY'!W117="","",IF(AND($CD$4='DATA ENTRY'!CK117,$CG$4='DATA ENTRY'!D117),'DATA ENTRY'!W117,"")))</f>
        <v/>
      </c>
      <c r="CO118" s="3" t="str">
        <f>IF('DATA ENTRY'!CK117="","",IF('DATA ENTRY'!X117="","",IF(AND($CD$4='DATA ENTRY'!CK117,$CG$4='DATA ENTRY'!D117),'DATA ENTRY'!X117,"")))</f>
        <v/>
      </c>
      <c r="CP118" s="108" t="str">
        <f t="shared" si="23"/>
        <v/>
      </c>
      <c r="CQ118" s="108" t="str">
        <f>IF('DATA ENTRY'!CK117="","",IF('DATA ENTRY'!G117="","",IF(AND($CD$4='DATA ENTRY'!CK117,$CG$4='DATA ENTRY'!D117),'DATA ENTRY'!G117,"")))</f>
        <v/>
      </c>
      <c r="CR118" s="230" t="str">
        <f>IF('DATA ENTRY'!CK117="","",IF('DATA ENTRY'!D117="","",IF(AND($CD$4='DATA ENTRY'!CK117,$CG$4='DATA ENTRY'!D117),'DATA ENTRY'!D117,"")))</f>
        <v/>
      </c>
      <c r="CS118">
        <f t="shared" si="24"/>
        <v>0</v>
      </c>
      <c r="CT118">
        <f t="shared" si="25"/>
        <v>0</v>
      </c>
      <c r="CV118" s="139"/>
      <c r="CX118">
        <f t="shared" si="26"/>
        <v>0</v>
      </c>
      <c r="DB118" t="str">
        <f t="shared" si="33"/>
        <v/>
      </c>
      <c r="DC118" t="str">
        <f t="shared" si="34"/>
        <v/>
      </c>
      <c r="DD118" s="224">
        <v>112</v>
      </c>
      <c r="DE118" s="3" t="str">
        <f>IF('DATA ENTRY'!CK117="","",IF('DATA ENTRY'!B117="","",IF(AND($DF$4='DATA ENTRY'!D117),'DATA ENTRY'!B117,"")))</f>
        <v/>
      </c>
      <c r="DF118" s="3" t="str">
        <f>IF('DATA ENTRY'!CK117="","",IF('DATA ENTRY'!C117="","",IF(AND($DF$4='DATA ENTRY'!D117),'DATA ENTRY'!C117,"")))</f>
        <v/>
      </c>
      <c r="DG118" s="4" t="str">
        <f>IF('DATA ENTRY'!CK117="","",IF('DATA ENTRY'!I117="","",IF(AND($DF$4='DATA ENTRY'!D117),'DATA ENTRY'!I117,"")))</f>
        <v/>
      </c>
      <c r="DH118" s="4" t="str">
        <f>IF('DATA ENTRY'!CK117="","",IF('DATA ENTRY'!CK117="","",IF(AND($DF$4='DATA ENTRY'!D117),'DATA ENTRY'!CK117,"")))</f>
        <v/>
      </c>
      <c r="DI118" s="3" t="str">
        <f>IF('DATA ENTRY'!CK117="","",IF('DATA ENTRY'!N117="","",IF(AND($DF$4='DATA ENTRY'!D117),'DATA ENTRY'!N117,"")))</f>
        <v/>
      </c>
      <c r="DJ118" s="107" t="str">
        <f>IF('DATA ENTRY'!CK117="","",IF('DATA ENTRY'!O117="","",IF(AND($DF$4='DATA ENTRY'!D117),'DATA ENTRY'!O117,"")))</f>
        <v/>
      </c>
      <c r="DK118" s="3" t="str">
        <f>IF('DATA ENTRY'!CK117="","",IF('DATA ENTRY'!P117="","",IF(AND($DF$4='DATA ENTRY'!D117),'DATA ENTRY'!P117,"")))</f>
        <v/>
      </c>
      <c r="DL118" s="107" t="str">
        <f>IF('DATA ENTRY'!CK117="","",IF('DATA ENTRY'!Q117="","",IF(AND($DF$4='DATA ENTRY'!D117),'DATA ENTRY'!Q117,"")))</f>
        <v/>
      </c>
      <c r="DM118" s="3" t="str">
        <f>IF('DATA ENTRY'!CK117="","",IF('DATA ENTRY'!R117="","",IF(AND($DF$4='DATA ENTRY'!D117),'DATA ENTRY'!R117,"")))</f>
        <v/>
      </c>
      <c r="DN118" s="107" t="str">
        <f>IF('DATA ENTRY'!CK117="","",IF('DATA ENTRY'!S117="","",IF(AND($DF$4='DATA ENTRY'!D117),'DATA ENTRY'!S117,"")))</f>
        <v/>
      </c>
      <c r="DO118" s="3" t="str">
        <f>IF('DATA ENTRY'!CK117="","",IF('DATA ENTRY'!E117="","",IF(AND($DF$4='DATA ENTRY'!D117),'DATA ENTRY'!E117,"")))</f>
        <v/>
      </c>
      <c r="DP118" s="3" t="str">
        <f>IF('DATA ENTRY'!CK117="","",IF('DATA ENTRY'!D117="","",IF(AND($DF$4='DATA ENTRY'!D117),'DATA ENTRY'!D117,"")))</f>
        <v/>
      </c>
      <c r="DQ118" s="3" t="str">
        <f>IF('DATA ENTRY'!CK117="","",IF('DATA ENTRY'!W117="","",IF(AND($DF$4='DATA ENTRY'!D117),'DATA ENTRY'!W117,"")))</f>
        <v/>
      </c>
      <c r="DR118" s="3" t="str">
        <f>IF('DATA ENTRY'!CK117="","",IF('DATA ENTRY'!X117="","",IF(AND($DF$4='DATA ENTRY'!D117),'DATA ENTRY'!X117,"")))</f>
        <v/>
      </c>
      <c r="DS118" s="108" t="str">
        <f t="shared" si="27"/>
        <v/>
      </c>
      <c r="DT118" s="108" t="str">
        <f>IF('DATA ENTRY'!CK117="","",IF('DATA ENTRY'!D117="","",IF(AND($DF$4='DATA ENTRY'!D117),'DATA ENTRY'!G117,"")))</f>
        <v/>
      </c>
      <c r="DY118">
        <f t="shared" si="28"/>
        <v>0</v>
      </c>
      <c r="EB118" t="str">
        <f t="shared" si="29"/>
        <v/>
      </c>
      <c r="EC118" t="str">
        <f t="shared" si="30"/>
        <v/>
      </c>
      <c r="ED118" s="224">
        <v>112</v>
      </c>
      <c r="EE118" s="3" t="str">
        <f>IF('DATA ENTRY'!CK117="","",IF('DATA ENTRY'!B117="","",IF(AND($EF$4='DATA ENTRY'!G117,$EH$4='DATA ENTRY'!F117),'DATA ENTRY'!B117,"")))</f>
        <v/>
      </c>
      <c r="EF118" s="3" t="str">
        <f>IF('DATA ENTRY'!CK117="","",IF('DATA ENTRY'!C117="","",IF(AND($EF$4='DATA ENTRY'!G117,$EH$4='DATA ENTRY'!F117),'DATA ENTRY'!C117,"")))</f>
        <v/>
      </c>
      <c r="EG118" s="4" t="str">
        <f>IF('DATA ENTRY'!CK117="","",IF('DATA ENTRY'!I117="","",IF(AND($EF$4='DATA ENTRY'!G117,$EH$4='DATA ENTRY'!F117),'DATA ENTRY'!I117,"")))</f>
        <v/>
      </c>
      <c r="EH118" s="4" t="str">
        <f>IF('DATA ENTRY'!CK117="","",IF('DATA ENTRY'!CK117="","",IF(AND($EF$4='DATA ENTRY'!G117,$EH$4='DATA ENTRY'!F117),'DATA ENTRY'!CK117,"")))</f>
        <v/>
      </c>
      <c r="EI118" s="3" t="str">
        <f>IF('DATA ENTRY'!CK117="","",IF('DATA ENTRY'!N117="","",IF(AND($EF$4='DATA ENTRY'!G117,$EH$4='DATA ENTRY'!F117),'DATA ENTRY'!N117,"")))</f>
        <v/>
      </c>
      <c r="EJ118" s="107" t="str">
        <f>IF('DATA ENTRY'!CK117="","",IF('DATA ENTRY'!O117="","",IF(AND($EF$4='DATA ENTRY'!G117,$EH$4='DATA ENTRY'!F117),'DATA ENTRY'!O117,"")))</f>
        <v/>
      </c>
      <c r="EK118" s="3" t="str">
        <f>IF('DATA ENTRY'!CK117="","",IF('DATA ENTRY'!P117="","",IF(AND($EF$4='DATA ENTRY'!G117,$EH$4='DATA ENTRY'!F117),'DATA ENTRY'!P117,"")))</f>
        <v/>
      </c>
      <c r="EL118" s="107" t="str">
        <f>IF('DATA ENTRY'!CK117="","",IF('DATA ENTRY'!Q117="","",IF(AND($EF$4='DATA ENTRY'!G117,$EH$4='DATA ENTRY'!F117),'DATA ENTRY'!Q117,"")))</f>
        <v/>
      </c>
      <c r="EM118" s="3" t="str">
        <f>IF('DATA ENTRY'!CK117="","",IF('DATA ENTRY'!R117="","",IF(AND($EF$4='DATA ENTRY'!G117,$EH$4='DATA ENTRY'!F117),'DATA ENTRY'!R117,"")))</f>
        <v/>
      </c>
      <c r="EN118" s="107" t="str">
        <f>IF('DATA ENTRY'!CK117="","",IF('DATA ENTRY'!S117="","",IF(AND($EF$4='DATA ENTRY'!G117,$EH$4='DATA ENTRY'!F117),'DATA ENTRY'!S117,"")))</f>
        <v/>
      </c>
      <c r="EO118" s="3" t="str">
        <f>IF('DATA ENTRY'!CK117="","",IF('DATA ENTRY'!E117="","",IF(AND($EF$4='DATA ENTRY'!G117,$EH$4='DATA ENTRY'!F117),'DATA ENTRY'!E117,"")))</f>
        <v/>
      </c>
      <c r="EP118" s="3" t="str">
        <f>IF('DATA ENTRY'!CK117="","",IF('DATA ENTRY'!D117="","",IF(AND($EF$4='DATA ENTRY'!G117,$EH$4='DATA ENTRY'!F117),'DATA ENTRY'!D117,"")))</f>
        <v/>
      </c>
      <c r="EQ118" s="3" t="str">
        <f>IF('DATA ENTRY'!CK117="","",IF('DATA ENTRY'!W117="","",IF(AND($EF$4='DATA ENTRY'!G117,$EH$4='DATA ENTRY'!F117),'DATA ENTRY'!W117,"")))</f>
        <v/>
      </c>
      <c r="ER118" s="3" t="str">
        <f>IF('DATA ENTRY'!CK117="","",IF('DATA ENTRY'!X117="","",IF(AND($EF$4='DATA ENTRY'!G117,$EH$4='DATA ENTRY'!F117),'DATA ENTRY'!X117,"")))</f>
        <v/>
      </c>
      <c r="ES118" s="108" t="str">
        <f t="shared" si="31"/>
        <v/>
      </c>
      <c r="ET118" s="108" t="str">
        <f>IF('DATA ENTRY'!CK117="","",IF('DATA ENTRY'!D117="","",IF(AND($EF$4='DATA ENTRY'!G117,$EH$4='DATA ENTRY'!F117),'DATA ENTRY'!G117,"")))</f>
        <v/>
      </c>
      <c r="EY118">
        <f t="shared" si="32"/>
        <v>0</v>
      </c>
    </row>
    <row r="119" spans="1:155">
      <c r="A119" t="str">
        <f>IF(S119=0,"",1+(MAX($A$7:A118)))</f>
        <v/>
      </c>
      <c r="B119" s="224">
        <v>113</v>
      </c>
      <c r="C119" s="3" t="str">
        <f>IF('DATA ENTRY'!CK118="","",IF('DATA ENTRY'!B118="","",IF($D$4="All Post",'DATA ENTRY'!B118,IF(AND($D$4='DATA ENTRY'!CK118),'DATA ENTRY'!B118,""))))</f>
        <v/>
      </c>
      <c r="D119" s="3" t="str">
        <f>IF('DATA ENTRY'!CK118="","",IF('DATA ENTRY'!C118="","",IF($D$4="All Post",'DATA ENTRY'!C118,IF(AND($D$4='DATA ENTRY'!CK118),'DATA ENTRY'!C118,""))))</f>
        <v/>
      </c>
      <c r="E119" s="4" t="str">
        <f>IF('DATA ENTRY'!CK118="","",IF('DATA ENTRY'!I118="","",IF($D$4="All Post",'DATA ENTRY'!I118,IF(AND($D$4='DATA ENTRY'!CK118),'DATA ENTRY'!I118,""))))</f>
        <v/>
      </c>
      <c r="F119" s="4" t="str">
        <f>IF('DATA ENTRY'!CK118="","",IF('DATA ENTRY'!CK118="","",IF($D$4="All Post",'DATA ENTRY'!CK118,IF(AND($D$4='DATA ENTRY'!CK118),'DATA ENTRY'!CK118,""))))</f>
        <v/>
      </c>
      <c r="G119" s="3" t="str">
        <f>IF('DATA ENTRY'!CK118="","",IF('DATA ENTRY'!N118="","",IF($D$4="All Post",'DATA ENTRY'!N118,IF(AND($D$4='DATA ENTRY'!CK118),'DATA ENTRY'!N118,""))))</f>
        <v/>
      </c>
      <c r="H119" s="107" t="str">
        <f>IF('DATA ENTRY'!CK118="","",IF('DATA ENTRY'!O118="","",IF($D$4="All Post",'DATA ENTRY'!O118,IF(AND($D$4='DATA ENTRY'!CK118),'DATA ENTRY'!O118,""))))</f>
        <v/>
      </c>
      <c r="I119" s="3" t="str">
        <f>IF('DATA ENTRY'!CK118="","",IF('DATA ENTRY'!P118="","",IF($D$4="All Post",'DATA ENTRY'!P118,IF(AND($D$4='DATA ENTRY'!CK118),'DATA ENTRY'!P118,""))))</f>
        <v/>
      </c>
      <c r="J119" s="107" t="str">
        <f>IF('DATA ENTRY'!CK118="","",IF('DATA ENTRY'!Q118="","",IF($D$4="All Post",'DATA ENTRY'!Q118,IF(AND($D$4='DATA ENTRY'!CK118),'DATA ENTRY'!Q118,""))))</f>
        <v/>
      </c>
      <c r="K119" s="3" t="str">
        <f>IF('DATA ENTRY'!CK118="","",IF('DATA ENTRY'!R118="","",IF($D$4="All Post",'DATA ENTRY'!R118,IF(AND($D$4='DATA ENTRY'!CK118),'DATA ENTRY'!R118,""))))</f>
        <v/>
      </c>
      <c r="L119" s="3" t="str">
        <f>IF('DATA ENTRY'!CK118="","",IF('DATA ENTRY'!S118="","",IF($D$4="All Post",'DATA ENTRY'!S118,IF(AND($D$4='DATA ENTRY'!CK118),'DATA ENTRY'!S118,""))))</f>
        <v/>
      </c>
      <c r="M119" s="3" t="str">
        <f>IF('DATA ENTRY'!CK118="","",IF('DATA ENTRY'!E118="","",IF($D$4="All Post",'DATA ENTRY'!E118,IF(AND($D$4='DATA ENTRY'!CK118),'DATA ENTRY'!E118,""))))</f>
        <v/>
      </c>
      <c r="N119" s="3" t="str">
        <f>IF('DATA ENTRY'!CK118="","",IF('DATA ENTRY'!W118="","",IF($D$4="All Post",'DATA ENTRY'!W118,IF(AND($D$4='DATA ENTRY'!CK118),'DATA ENTRY'!W118,""))))</f>
        <v/>
      </c>
      <c r="O119" s="3" t="str">
        <f>IF('DATA ENTRY'!CK118="","",IF('DATA ENTRY'!X118="","",IF($D$4="All Post",'DATA ENTRY'!X118,IF(AND($D$4='DATA ENTRY'!CK118),'DATA ENTRY'!X118,""))))</f>
        <v/>
      </c>
      <c r="P119" s="3" t="str">
        <f>IF('DATA ENTRY'!CK118="","",IF('DATA ENTRY'!G118="","",IF($D$4="All Post",'DATA ENTRY'!G118,IF(AND($D$4='DATA ENTRY'!CK118),'DATA ENTRY'!G118,""))))</f>
        <v/>
      </c>
      <c r="S119">
        <f t="shared" si="19"/>
        <v>0</v>
      </c>
      <c r="T119" t="str">
        <f t="shared" si="20"/>
        <v/>
      </c>
      <c r="BZ119" t="str">
        <f t="shared" si="21"/>
        <v/>
      </c>
      <c r="CA119" t="str">
        <f t="shared" si="22"/>
        <v/>
      </c>
      <c r="CB119" s="224">
        <v>113</v>
      </c>
      <c r="CC119" s="3" t="str">
        <f>IF('DATA ENTRY'!CK118="","",IF('DATA ENTRY'!B118="","",IF(AND($CD$4='DATA ENTRY'!CK118,$CG$4='DATA ENTRY'!D118),'DATA ENTRY'!B118,"")))</f>
        <v/>
      </c>
      <c r="CD119" s="3" t="str">
        <f>IF('DATA ENTRY'!CK118="","",IF('DATA ENTRY'!C118="","",IF(AND($CD$4='DATA ENTRY'!CK118,$CG$4='DATA ENTRY'!D118),'DATA ENTRY'!C118,"")))</f>
        <v/>
      </c>
      <c r="CE119" s="4" t="str">
        <f>IF('DATA ENTRY'!CK118="","",IF('DATA ENTRY'!I118="","",IF(AND($CD$4='DATA ENTRY'!CK118,$CG$4='DATA ENTRY'!D118),'DATA ENTRY'!I118,"")))</f>
        <v/>
      </c>
      <c r="CF119" s="4" t="str">
        <f>IF('DATA ENTRY'!CK118="","",IF('DATA ENTRY'!CK118="","",IF(AND($CD$4='DATA ENTRY'!CK118,$CG$4='DATA ENTRY'!D118),'DATA ENTRY'!CK118,"")))</f>
        <v/>
      </c>
      <c r="CG119" s="3" t="str">
        <f>IF('DATA ENTRY'!CK118="","",IF('DATA ENTRY'!N118="","",IF(AND($CD$4='DATA ENTRY'!CK118,$CG$4='DATA ENTRY'!D118),'DATA ENTRY'!N118,"")))</f>
        <v/>
      </c>
      <c r="CH119" s="107" t="str">
        <f>IF('DATA ENTRY'!CK118="","",IF('DATA ENTRY'!O118="","",IF(AND($CD$4='DATA ENTRY'!CK118,$CG$4='DATA ENTRY'!D118),'DATA ENTRY'!O118,"")))</f>
        <v/>
      </c>
      <c r="CI119" s="3" t="str">
        <f>IF('DATA ENTRY'!CK118="","",IF('DATA ENTRY'!P118="","",IF(AND($CD$4='DATA ENTRY'!CK118,$CG$4='DATA ENTRY'!D118),'DATA ENTRY'!P118,"")))</f>
        <v/>
      </c>
      <c r="CJ119" s="107" t="str">
        <f>IF('DATA ENTRY'!CK118="","",IF('DATA ENTRY'!Q118="","",IF(AND($CD$4='DATA ENTRY'!CK118,$CG$4='DATA ENTRY'!D118),'DATA ENTRY'!Q118,"")))</f>
        <v/>
      </c>
      <c r="CK119" s="3" t="str">
        <f>IF('DATA ENTRY'!CK118="","",IF('DATA ENTRY'!R118="","",IF(AND($CD$4='DATA ENTRY'!CK118,$CG$4='DATA ENTRY'!D118),'DATA ENTRY'!R118,"")))</f>
        <v/>
      </c>
      <c r="CL119" s="3" t="str">
        <f>IF('DATA ENTRY'!CK118="","",IF('DATA ENTRY'!S118="","",IF(AND($CD$4='DATA ENTRY'!CK118,$CG$4='DATA ENTRY'!D118),'DATA ENTRY'!S118,"")))</f>
        <v/>
      </c>
      <c r="CM119" s="3" t="str">
        <f>IF('DATA ENTRY'!CK118="","",IF('DATA ENTRY'!E118="","",IF(AND($CD$4='DATA ENTRY'!CK118,$CG$4='DATA ENTRY'!D118),'DATA ENTRY'!E118,"")))</f>
        <v/>
      </c>
      <c r="CN119" s="3" t="str">
        <f>IF('DATA ENTRY'!CK118="","",IF('DATA ENTRY'!W118="","",IF(AND($CD$4='DATA ENTRY'!CK118,$CG$4='DATA ENTRY'!D118),'DATA ENTRY'!W118,"")))</f>
        <v/>
      </c>
      <c r="CO119" s="3" t="str">
        <f>IF('DATA ENTRY'!CK118="","",IF('DATA ENTRY'!X118="","",IF(AND($CD$4='DATA ENTRY'!CK118,$CG$4='DATA ENTRY'!D118),'DATA ENTRY'!X118,"")))</f>
        <v/>
      </c>
      <c r="CP119" s="108" t="str">
        <f t="shared" si="23"/>
        <v/>
      </c>
      <c r="CQ119" s="108" t="str">
        <f>IF('DATA ENTRY'!CK118="","",IF('DATA ENTRY'!G118="","",IF(AND($CD$4='DATA ENTRY'!CK118,$CG$4='DATA ENTRY'!D118),'DATA ENTRY'!G118,"")))</f>
        <v/>
      </c>
      <c r="CR119" s="230" t="str">
        <f>IF('DATA ENTRY'!CK118="","",IF('DATA ENTRY'!D118="","",IF(AND($CD$4='DATA ENTRY'!CK118,$CG$4='DATA ENTRY'!D118),'DATA ENTRY'!D118,"")))</f>
        <v/>
      </c>
      <c r="CS119">
        <f t="shared" si="24"/>
        <v>0</v>
      </c>
      <c r="CT119">
        <f t="shared" si="25"/>
        <v>0</v>
      </c>
      <c r="CV119" s="139"/>
      <c r="CX119">
        <f t="shared" si="26"/>
        <v>0</v>
      </c>
      <c r="DB119" t="str">
        <f t="shared" si="33"/>
        <v/>
      </c>
      <c r="DC119" t="str">
        <f t="shared" si="34"/>
        <v/>
      </c>
      <c r="DD119" s="224">
        <v>113</v>
      </c>
      <c r="DE119" s="3" t="str">
        <f>IF('DATA ENTRY'!CK118="","",IF('DATA ENTRY'!B118="","",IF(AND($DF$4='DATA ENTRY'!D118),'DATA ENTRY'!B118,"")))</f>
        <v/>
      </c>
      <c r="DF119" s="3" t="str">
        <f>IF('DATA ENTRY'!CK118="","",IF('DATA ENTRY'!C118="","",IF(AND($DF$4='DATA ENTRY'!D118),'DATA ENTRY'!C118,"")))</f>
        <v/>
      </c>
      <c r="DG119" s="4" t="str">
        <f>IF('DATA ENTRY'!CK118="","",IF('DATA ENTRY'!I118="","",IF(AND($DF$4='DATA ENTRY'!D118),'DATA ENTRY'!I118,"")))</f>
        <v/>
      </c>
      <c r="DH119" s="4" t="str">
        <f>IF('DATA ENTRY'!CK118="","",IF('DATA ENTRY'!CK118="","",IF(AND($DF$4='DATA ENTRY'!D118),'DATA ENTRY'!CK118,"")))</f>
        <v/>
      </c>
      <c r="DI119" s="3" t="str">
        <f>IF('DATA ENTRY'!CK118="","",IF('DATA ENTRY'!N118="","",IF(AND($DF$4='DATA ENTRY'!D118),'DATA ENTRY'!N118,"")))</f>
        <v/>
      </c>
      <c r="DJ119" s="107" t="str">
        <f>IF('DATA ENTRY'!CK118="","",IF('DATA ENTRY'!O118="","",IF(AND($DF$4='DATA ENTRY'!D118),'DATA ENTRY'!O118,"")))</f>
        <v/>
      </c>
      <c r="DK119" s="3" t="str">
        <f>IF('DATA ENTRY'!CK118="","",IF('DATA ENTRY'!P118="","",IF(AND($DF$4='DATA ENTRY'!D118),'DATA ENTRY'!P118,"")))</f>
        <v/>
      </c>
      <c r="DL119" s="107" t="str">
        <f>IF('DATA ENTRY'!CK118="","",IF('DATA ENTRY'!Q118="","",IF(AND($DF$4='DATA ENTRY'!D118),'DATA ENTRY'!Q118,"")))</f>
        <v/>
      </c>
      <c r="DM119" s="3" t="str">
        <f>IF('DATA ENTRY'!CK118="","",IF('DATA ENTRY'!R118="","",IF(AND($DF$4='DATA ENTRY'!D118),'DATA ENTRY'!R118,"")))</f>
        <v/>
      </c>
      <c r="DN119" s="107" t="str">
        <f>IF('DATA ENTRY'!CK118="","",IF('DATA ENTRY'!S118="","",IF(AND($DF$4='DATA ENTRY'!D118),'DATA ENTRY'!S118,"")))</f>
        <v/>
      </c>
      <c r="DO119" s="3" t="str">
        <f>IF('DATA ENTRY'!CK118="","",IF('DATA ENTRY'!E118="","",IF(AND($DF$4='DATA ENTRY'!D118),'DATA ENTRY'!E118,"")))</f>
        <v/>
      </c>
      <c r="DP119" s="3" t="str">
        <f>IF('DATA ENTRY'!CK118="","",IF('DATA ENTRY'!D118="","",IF(AND($DF$4='DATA ENTRY'!D118),'DATA ENTRY'!D118,"")))</f>
        <v/>
      </c>
      <c r="DQ119" s="3" t="str">
        <f>IF('DATA ENTRY'!CK118="","",IF('DATA ENTRY'!W118="","",IF(AND($DF$4='DATA ENTRY'!D118),'DATA ENTRY'!W118,"")))</f>
        <v/>
      </c>
      <c r="DR119" s="3" t="str">
        <f>IF('DATA ENTRY'!CK118="","",IF('DATA ENTRY'!X118="","",IF(AND($DF$4='DATA ENTRY'!D118),'DATA ENTRY'!X118,"")))</f>
        <v/>
      </c>
      <c r="DS119" s="108" t="str">
        <f t="shared" si="27"/>
        <v/>
      </c>
      <c r="DT119" s="108" t="str">
        <f>IF('DATA ENTRY'!CK118="","",IF('DATA ENTRY'!D118="","",IF(AND($DF$4='DATA ENTRY'!D118),'DATA ENTRY'!G118,"")))</f>
        <v/>
      </c>
      <c r="DY119">
        <f t="shared" si="28"/>
        <v>0</v>
      </c>
      <c r="EB119" t="str">
        <f t="shared" si="29"/>
        <v/>
      </c>
      <c r="EC119" t="str">
        <f t="shared" si="30"/>
        <v/>
      </c>
      <c r="ED119" s="224">
        <v>113</v>
      </c>
      <c r="EE119" s="3" t="str">
        <f>IF('DATA ENTRY'!CK118="","",IF('DATA ENTRY'!B118="","",IF(AND($EF$4='DATA ENTRY'!G118,$EH$4='DATA ENTRY'!F118),'DATA ENTRY'!B118,"")))</f>
        <v/>
      </c>
      <c r="EF119" s="3" t="str">
        <f>IF('DATA ENTRY'!CK118="","",IF('DATA ENTRY'!C118="","",IF(AND($EF$4='DATA ENTRY'!G118,$EH$4='DATA ENTRY'!F118),'DATA ENTRY'!C118,"")))</f>
        <v/>
      </c>
      <c r="EG119" s="4" t="str">
        <f>IF('DATA ENTRY'!CK118="","",IF('DATA ENTRY'!I118="","",IF(AND($EF$4='DATA ENTRY'!G118,$EH$4='DATA ENTRY'!F118),'DATA ENTRY'!I118,"")))</f>
        <v/>
      </c>
      <c r="EH119" s="4" t="str">
        <f>IF('DATA ENTRY'!CK118="","",IF('DATA ENTRY'!CK118="","",IF(AND($EF$4='DATA ENTRY'!G118,$EH$4='DATA ENTRY'!F118),'DATA ENTRY'!CK118,"")))</f>
        <v/>
      </c>
      <c r="EI119" s="3" t="str">
        <f>IF('DATA ENTRY'!CK118="","",IF('DATA ENTRY'!N118="","",IF(AND($EF$4='DATA ENTRY'!G118,$EH$4='DATA ENTRY'!F118),'DATA ENTRY'!N118,"")))</f>
        <v/>
      </c>
      <c r="EJ119" s="107" t="str">
        <f>IF('DATA ENTRY'!CK118="","",IF('DATA ENTRY'!O118="","",IF(AND($EF$4='DATA ENTRY'!G118,$EH$4='DATA ENTRY'!F118),'DATA ENTRY'!O118,"")))</f>
        <v/>
      </c>
      <c r="EK119" s="3" t="str">
        <f>IF('DATA ENTRY'!CK118="","",IF('DATA ENTRY'!P118="","",IF(AND($EF$4='DATA ENTRY'!G118,$EH$4='DATA ENTRY'!F118),'DATA ENTRY'!P118,"")))</f>
        <v/>
      </c>
      <c r="EL119" s="107" t="str">
        <f>IF('DATA ENTRY'!CK118="","",IF('DATA ENTRY'!Q118="","",IF(AND($EF$4='DATA ENTRY'!G118,$EH$4='DATA ENTRY'!F118),'DATA ENTRY'!Q118,"")))</f>
        <v/>
      </c>
      <c r="EM119" s="3" t="str">
        <f>IF('DATA ENTRY'!CK118="","",IF('DATA ENTRY'!R118="","",IF(AND($EF$4='DATA ENTRY'!G118,$EH$4='DATA ENTRY'!F118),'DATA ENTRY'!R118,"")))</f>
        <v/>
      </c>
      <c r="EN119" s="107" t="str">
        <f>IF('DATA ENTRY'!CK118="","",IF('DATA ENTRY'!S118="","",IF(AND($EF$4='DATA ENTRY'!G118,$EH$4='DATA ENTRY'!F118),'DATA ENTRY'!S118,"")))</f>
        <v/>
      </c>
      <c r="EO119" s="3" t="str">
        <f>IF('DATA ENTRY'!CK118="","",IF('DATA ENTRY'!E118="","",IF(AND($EF$4='DATA ENTRY'!G118,$EH$4='DATA ENTRY'!F118),'DATA ENTRY'!E118,"")))</f>
        <v/>
      </c>
      <c r="EP119" s="3" t="str">
        <f>IF('DATA ENTRY'!CK118="","",IF('DATA ENTRY'!D118="","",IF(AND($EF$4='DATA ENTRY'!G118,$EH$4='DATA ENTRY'!F118),'DATA ENTRY'!D118,"")))</f>
        <v/>
      </c>
      <c r="EQ119" s="3" t="str">
        <f>IF('DATA ENTRY'!CK118="","",IF('DATA ENTRY'!W118="","",IF(AND($EF$4='DATA ENTRY'!G118,$EH$4='DATA ENTRY'!F118),'DATA ENTRY'!W118,"")))</f>
        <v/>
      </c>
      <c r="ER119" s="3" t="str">
        <f>IF('DATA ENTRY'!CK118="","",IF('DATA ENTRY'!X118="","",IF(AND($EF$4='DATA ENTRY'!G118,$EH$4='DATA ENTRY'!F118),'DATA ENTRY'!X118,"")))</f>
        <v/>
      </c>
      <c r="ES119" s="108" t="str">
        <f t="shared" si="31"/>
        <v/>
      </c>
      <c r="ET119" s="108" t="str">
        <f>IF('DATA ENTRY'!CK118="","",IF('DATA ENTRY'!D118="","",IF(AND($EF$4='DATA ENTRY'!G118,$EH$4='DATA ENTRY'!F118),'DATA ENTRY'!G118,"")))</f>
        <v/>
      </c>
      <c r="EY119">
        <f t="shared" si="32"/>
        <v>0</v>
      </c>
    </row>
    <row r="120" spans="1:155">
      <c r="A120" t="str">
        <f>IF(S120=0,"",1+(MAX($A$7:A119)))</f>
        <v/>
      </c>
      <c r="B120" s="224">
        <v>114</v>
      </c>
      <c r="C120" s="3" t="str">
        <f>IF('DATA ENTRY'!CK119="","",IF('DATA ENTRY'!B119="","",IF($D$4="All Post",'DATA ENTRY'!B119,IF(AND($D$4='DATA ENTRY'!CK119),'DATA ENTRY'!B119,""))))</f>
        <v/>
      </c>
      <c r="D120" s="3" t="str">
        <f>IF('DATA ENTRY'!CK119="","",IF('DATA ENTRY'!C119="","",IF($D$4="All Post",'DATA ENTRY'!C119,IF(AND($D$4='DATA ENTRY'!CK119),'DATA ENTRY'!C119,""))))</f>
        <v/>
      </c>
      <c r="E120" s="4" t="str">
        <f>IF('DATA ENTRY'!CK119="","",IF('DATA ENTRY'!I119="","",IF($D$4="All Post",'DATA ENTRY'!I119,IF(AND($D$4='DATA ENTRY'!CK119),'DATA ENTRY'!I119,""))))</f>
        <v/>
      </c>
      <c r="F120" s="4" t="str">
        <f>IF('DATA ENTRY'!CK119="","",IF('DATA ENTRY'!CK119="","",IF($D$4="All Post",'DATA ENTRY'!CK119,IF(AND($D$4='DATA ENTRY'!CK119),'DATA ENTRY'!CK119,""))))</f>
        <v/>
      </c>
      <c r="G120" s="3" t="str">
        <f>IF('DATA ENTRY'!CK119="","",IF('DATA ENTRY'!N119="","",IF($D$4="All Post",'DATA ENTRY'!N119,IF(AND($D$4='DATA ENTRY'!CK119),'DATA ENTRY'!N119,""))))</f>
        <v/>
      </c>
      <c r="H120" s="107" t="str">
        <f>IF('DATA ENTRY'!CK119="","",IF('DATA ENTRY'!O119="","",IF($D$4="All Post",'DATA ENTRY'!O119,IF(AND($D$4='DATA ENTRY'!CK119),'DATA ENTRY'!O119,""))))</f>
        <v/>
      </c>
      <c r="I120" s="3" t="str">
        <f>IF('DATA ENTRY'!CK119="","",IF('DATA ENTRY'!P119="","",IF($D$4="All Post",'DATA ENTRY'!P119,IF(AND($D$4='DATA ENTRY'!CK119),'DATA ENTRY'!P119,""))))</f>
        <v/>
      </c>
      <c r="J120" s="107" t="str">
        <f>IF('DATA ENTRY'!CK119="","",IF('DATA ENTRY'!Q119="","",IF($D$4="All Post",'DATA ENTRY'!Q119,IF(AND($D$4='DATA ENTRY'!CK119),'DATA ENTRY'!Q119,""))))</f>
        <v/>
      </c>
      <c r="K120" s="3" t="str">
        <f>IF('DATA ENTRY'!CK119="","",IF('DATA ENTRY'!R119="","",IF($D$4="All Post",'DATA ENTRY'!R119,IF(AND($D$4='DATA ENTRY'!CK119),'DATA ENTRY'!R119,""))))</f>
        <v/>
      </c>
      <c r="L120" s="3" t="str">
        <f>IF('DATA ENTRY'!CK119="","",IF('DATA ENTRY'!S119="","",IF($D$4="All Post",'DATA ENTRY'!S119,IF(AND($D$4='DATA ENTRY'!CK119),'DATA ENTRY'!S119,""))))</f>
        <v/>
      </c>
      <c r="M120" s="3" t="str">
        <f>IF('DATA ENTRY'!CK119="","",IF('DATA ENTRY'!E119="","",IF($D$4="All Post",'DATA ENTRY'!E119,IF(AND($D$4='DATA ENTRY'!CK119),'DATA ENTRY'!E119,""))))</f>
        <v/>
      </c>
      <c r="N120" s="3" t="str">
        <f>IF('DATA ENTRY'!CK119="","",IF('DATA ENTRY'!W119="","",IF($D$4="All Post",'DATA ENTRY'!W119,IF(AND($D$4='DATA ENTRY'!CK119),'DATA ENTRY'!W119,""))))</f>
        <v/>
      </c>
      <c r="O120" s="3" t="str">
        <f>IF('DATA ENTRY'!CK119="","",IF('DATA ENTRY'!X119="","",IF($D$4="All Post",'DATA ENTRY'!X119,IF(AND($D$4='DATA ENTRY'!CK119),'DATA ENTRY'!X119,""))))</f>
        <v/>
      </c>
      <c r="P120" s="3" t="str">
        <f>IF('DATA ENTRY'!CK119="","",IF('DATA ENTRY'!G119="","",IF($D$4="All Post",'DATA ENTRY'!G119,IF(AND($D$4='DATA ENTRY'!CK119),'DATA ENTRY'!G119,""))))</f>
        <v/>
      </c>
      <c r="S120">
        <f t="shared" si="19"/>
        <v>0</v>
      </c>
      <c r="T120" t="str">
        <f t="shared" si="20"/>
        <v/>
      </c>
      <c r="BZ120" t="str">
        <f t="shared" si="21"/>
        <v/>
      </c>
      <c r="CA120" t="str">
        <f t="shared" si="22"/>
        <v/>
      </c>
      <c r="CB120" s="224">
        <v>114</v>
      </c>
      <c r="CC120" s="3" t="str">
        <f>IF('DATA ENTRY'!CK119="","",IF('DATA ENTRY'!B119="","",IF(AND($CD$4='DATA ENTRY'!CK119,$CG$4='DATA ENTRY'!D119),'DATA ENTRY'!B119,"")))</f>
        <v/>
      </c>
      <c r="CD120" s="3" t="str">
        <f>IF('DATA ENTRY'!CK119="","",IF('DATA ENTRY'!C119="","",IF(AND($CD$4='DATA ENTRY'!CK119,$CG$4='DATA ENTRY'!D119),'DATA ENTRY'!C119,"")))</f>
        <v/>
      </c>
      <c r="CE120" s="4" t="str">
        <f>IF('DATA ENTRY'!CK119="","",IF('DATA ENTRY'!I119="","",IF(AND($CD$4='DATA ENTRY'!CK119,$CG$4='DATA ENTRY'!D119),'DATA ENTRY'!I119,"")))</f>
        <v/>
      </c>
      <c r="CF120" s="4" t="str">
        <f>IF('DATA ENTRY'!CK119="","",IF('DATA ENTRY'!CK119="","",IF(AND($CD$4='DATA ENTRY'!CK119,$CG$4='DATA ENTRY'!D119),'DATA ENTRY'!CK119,"")))</f>
        <v/>
      </c>
      <c r="CG120" s="3" t="str">
        <f>IF('DATA ENTRY'!CK119="","",IF('DATA ENTRY'!N119="","",IF(AND($CD$4='DATA ENTRY'!CK119,$CG$4='DATA ENTRY'!D119),'DATA ENTRY'!N119,"")))</f>
        <v/>
      </c>
      <c r="CH120" s="107" t="str">
        <f>IF('DATA ENTRY'!CK119="","",IF('DATA ENTRY'!O119="","",IF(AND($CD$4='DATA ENTRY'!CK119,$CG$4='DATA ENTRY'!D119),'DATA ENTRY'!O119,"")))</f>
        <v/>
      </c>
      <c r="CI120" s="3" t="str">
        <f>IF('DATA ENTRY'!CK119="","",IF('DATA ENTRY'!P119="","",IF(AND($CD$4='DATA ENTRY'!CK119,$CG$4='DATA ENTRY'!D119),'DATA ENTRY'!P119,"")))</f>
        <v/>
      </c>
      <c r="CJ120" s="107" t="str">
        <f>IF('DATA ENTRY'!CK119="","",IF('DATA ENTRY'!Q119="","",IF(AND($CD$4='DATA ENTRY'!CK119,$CG$4='DATA ENTRY'!D119),'DATA ENTRY'!Q119,"")))</f>
        <v/>
      </c>
      <c r="CK120" s="3" t="str">
        <f>IF('DATA ENTRY'!CK119="","",IF('DATA ENTRY'!R119="","",IF(AND($CD$4='DATA ENTRY'!CK119,$CG$4='DATA ENTRY'!D119),'DATA ENTRY'!R119,"")))</f>
        <v/>
      </c>
      <c r="CL120" s="3" t="str">
        <f>IF('DATA ENTRY'!CK119="","",IF('DATA ENTRY'!S119="","",IF(AND($CD$4='DATA ENTRY'!CK119,$CG$4='DATA ENTRY'!D119),'DATA ENTRY'!S119,"")))</f>
        <v/>
      </c>
      <c r="CM120" s="3" t="str">
        <f>IF('DATA ENTRY'!CK119="","",IF('DATA ENTRY'!E119="","",IF(AND($CD$4='DATA ENTRY'!CK119,$CG$4='DATA ENTRY'!D119),'DATA ENTRY'!E119,"")))</f>
        <v/>
      </c>
      <c r="CN120" s="3" t="str">
        <f>IF('DATA ENTRY'!CK119="","",IF('DATA ENTRY'!W119="","",IF(AND($CD$4='DATA ENTRY'!CK119,$CG$4='DATA ENTRY'!D119),'DATA ENTRY'!W119,"")))</f>
        <v/>
      </c>
      <c r="CO120" s="3" t="str">
        <f>IF('DATA ENTRY'!CK119="","",IF('DATA ENTRY'!X119="","",IF(AND($CD$4='DATA ENTRY'!CK119,$CG$4='DATA ENTRY'!D119),'DATA ENTRY'!X119,"")))</f>
        <v/>
      </c>
      <c r="CP120" s="108" t="str">
        <f t="shared" si="23"/>
        <v/>
      </c>
      <c r="CQ120" s="108" t="str">
        <f>IF('DATA ENTRY'!CK119="","",IF('DATA ENTRY'!G119="","",IF(AND($CD$4='DATA ENTRY'!CK119,$CG$4='DATA ENTRY'!D119),'DATA ENTRY'!G119,"")))</f>
        <v/>
      </c>
      <c r="CR120" s="230" t="str">
        <f>IF('DATA ENTRY'!CK119="","",IF('DATA ENTRY'!D119="","",IF(AND($CD$4='DATA ENTRY'!CK119,$CG$4='DATA ENTRY'!D119),'DATA ENTRY'!D119,"")))</f>
        <v/>
      </c>
      <c r="CS120">
        <f t="shared" si="24"/>
        <v>0</v>
      </c>
      <c r="CT120">
        <f t="shared" si="25"/>
        <v>0</v>
      </c>
      <c r="CV120" s="139"/>
      <c r="CX120">
        <f t="shared" si="26"/>
        <v>0</v>
      </c>
      <c r="DB120" t="str">
        <f t="shared" si="33"/>
        <v/>
      </c>
      <c r="DC120" t="str">
        <f t="shared" si="34"/>
        <v/>
      </c>
      <c r="DD120" s="224">
        <v>114</v>
      </c>
      <c r="DE120" s="3" t="str">
        <f>IF('DATA ENTRY'!CK119="","",IF('DATA ENTRY'!B119="","",IF(AND($DF$4='DATA ENTRY'!D119),'DATA ENTRY'!B119,"")))</f>
        <v/>
      </c>
      <c r="DF120" s="3" t="str">
        <f>IF('DATA ENTRY'!CK119="","",IF('DATA ENTRY'!C119="","",IF(AND($DF$4='DATA ENTRY'!D119),'DATA ENTRY'!C119,"")))</f>
        <v/>
      </c>
      <c r="DG120" s="4" t="str">
        <f>IF('DATA ENTRY'!CK119="","",IF('DATA ENTRY'!I119="","",IF(AND($DF$4='DATA ENTRY'!D119),'DATA ENTRY'!I119,"")))</f>
        <v/>
      </c>
      <c r="DH120" s="4" t="str">
        <f>IF('DATA ENTRY'!CK119="","",IF('DATA ENTRY'!CK119="","",IF(AND($DF$4='DATA ENTRY'!D119),'DATA ENTRY'!CK119,"")))</f>
        <v/>
      </c>
      <c r="DI120" s="3" t="str">
        <f>IF('DATA ENTRY'!CK119="","",IF('DATA ENTRY'!N119="","",IF(AND($DF$4='DATA ENTRY'!D119),'DATA ENTRY'!N119,"")))</f>
        <v/>
      </c>
      <c r="DJ120" s="107" t="str">
        <f>IF('DATA ENTRY'!CK119="","",IF('DATA ENTRY'!O119="","",IF(AND($DF$4='DATA ENTRY'!D119),'DATA ENTRY'!O119,"")))</f>
        <v/>
      </c>
      <c r="DK120" s="3" t="str">
        <f>IF('DATA ENTRY'!CK119="","",IF('DATA ENTRY'!P119="","",IF(AND($DF$4='DATA ENTRY'!D119),'DATA ENTRY'!P119,"")))</f>
        <v/>
      </c>
      <c r="DL120" s="107" t="str">
        <f>IF('DATA ENTRY'!CK119="","",IF('DATA ENTRY'!Q119="","",IF(AND($DF$4='DATA ENTRY'!D119),'DATA ENTRY'!Q119,"")))</f>
        <v/>
      </c>
      <c r="DM120" s="3" t="str">
        <f>IF('DATA ENTRY'!CK119="","",IF('DATA ENTRY'!R119="","",IF(AND($DF$4='DATA ENTRY'!D119),'DATA ENTRY'!R119,"")))</f>
        <v/>
      </c>
      <c r="DN120" s="107" t="str">
        <f>IF('DATA ENTRY'!CK119="","",IF('DATA ENTRY'!S119="","",IF(AND($DF$4='DATA ENTRY'!D119),'DATA ENTRY'!S119,"")))</f>
        <v/>
      </c>
      <c r="DO120" s="3" t="str">
        <f>IF('DATA ENTRY'!CK119="","",IF('DATA ENTRY'!E119="","",IF(AND($DF$4='DATA ENTRY'!D119),'DATA ENTRY'!E119,"")))</f>
        <v/>
      </c>
      <c r="DP120" s="3" t="str">
        <f>IF('DATA ENTRY'!CK119="","",IF('DATA ENTRY'!D119="","",IF(AND($DF$4='DATA ENTRY'!D119),'DATA ENTRY'!D119,"")))</f>
        <v/>
      </c>
      <c r="DQ120" s="3" t="str">
        <f>IF('DATA ENTRY'!CK119="","",IF('DATA ENTRY'!W119="","",IF(AND($DF$4='DATA ENTRY'!D119),'DATA ENTRY'!W119,"")))</f>
        <v/>
      </c>
      <c r="DR120" s="3" t="str">
        <f>IF('DATA ENTRY'!CK119="","",IF('DATA ENTRY'!X119="","",IF(AND($DF$4='DATA ENTRY'!D119),'DATA ENTRY'!X119,"")))</f>
        <v/>
      </c>
      <c r="DS120" s="108" t="str">
        <f t="shared" si="27"/>
        <v/>
      </c>
      <c r="DT120" s="108" t="str">
        <f>IF('DATA ENTRY'!CK119="","",IF('DATA ENTRY'!D119="","",IF(AND($DF$4='DATA ENTRY'!D119),'DATA ENTRY'!G119,"")))</f>
        <v/>
      </c>
      <c r="DY120">
        <f t="shared" si="28"/>
        <v>0</v>
      </c>
      <c r="EB120" t="str">
        <f t="shared" si="29"/>
        <v/>
      </c>
      <c r="EC120" t="str">
        <f t="shared" si="30"/>
        <v/>
      </c>
      <c r="ED120" s="224">
        <v>114</v>
      </c>
      <c r="EE120" s="3" t="str">
        <f>IF('DATA ENTRY'!CK119="","",IF('DATA ENTRY'!B119="","",IF(AND($EF$4='DATA ENTRY'!G119,$EH$4='DATA ENTRY'!F119),'DATA ENTRY'!B119,"")))</f>
        <v/>
      </c>
      <c r="EF120" s="3" t="str">
        <f>IF('DATA ENTRY'!CK119="","",IF('DATA ENTRY'!C119="","",IF(AND($EF$4='DATA ENTRY'!G119,$EH$4='DATA ENTRY'!F119),'DATA ENTRY'!C119,"")))</f>
        <v/>
      </c>
      <c r="EG120" s="4" t="str">
        <f>IF('DATA ENTRY'!CK119="","",IF('DATA ENTRY'!I119="","",IF(AND($EF$4='DATA ENTRY'!G119,$EH$4='DATA ENTRY'!F119),'DATA ENTRY'!I119,"")))</f>
        <v/>
      </c>
      <c r="EH120" s="4" t="str">
        <f>IF('DATA ENTRY'!CK119="","",IF('DATA ENTRY'!CK119="","",IF(AND($EF$4='DATA ENTRY'!G119,$EH$4='DATA ENTRY'!F119),'DATA ENTRY'!CK119,"")))</f>
        <v/>
      </c>
      <c r="EI120" s="3" t="str">
        <f>IF('DATA ENTRY'!CK119="","",IF('DATA ENTRY'!N119="","",IF(AND($EF$4='DATA ENTRY'!G119,$EH$4='DATA ENTRY'!F119),'DATA ENTRY'!N119,"")))</f>
        <v/>
      </c>
      <c r="EJ120" s="107" t="str">
        <f>IF('DATA ENTRY'!CK119="","",IF('DATA ENTRY'!O119="","",IF(AND($EF$4='DATA ENTRY'!G119,$EH$4='DATA ENTRY'!F119),'DATA ENTRY'!O119,"")))</f>
        <v/>
      </c>
      <c r="EK120" s="3" t="str">
        <f>IF('DATA ENTRY'!CK119="","",IF('DATA ENTRY'!P119="","",IF(AND($EF$4='DATA ENTRY'!G119,$EH$4='DATA ENTRY'!F119),'DATA ENTRY'!P119,"")))</f>
        <v/>
      </c>
      <c r="EL120" s="107" t="str">
        <f>IF('DATA ENTRY'!CK119="","",IF('DATA ENTRY'!Q119="","",IF(AND($EF$4='DATA ENTRY'!G119,$EH$4='DATA ENTRY'!F119),'DATA ENTRY'!Q119,"")))</f>
        <v/>
      </c>
      <c r="EM120" s="3" t="str">
        <f>IF('DATA ENTRY'!CK119="","",IF('DATA ENTRY'!R119="","",IF(AND($EF$4='DATA ENTRY'!G119,$EH$4='DATA ENTRY'!F119),'DATA ENTRY'!R119,"")))</f>
        <v/>
      </c>
      <c r="EN120" s="107" t="str">
        <f>IF('DATA ENTRY'!CK119="","",IF('DATA ENTRY'!S119="","",IF(AND($EF$4='DATA ENTRY'!G119,$EH$4='DATA ENTRY'!F119),'DATA ENTRY'!S119,"")))</f>
        <v/>
      </c>
      <c r="EO120" s="3" t="str">
        <f>IF('DATA ENTRY'!CK119="","",IF('DATA ENTRY'!E119="","",IF(AND($EF$4='DATA ENTRY'!G119,$EH$4='DATA ENTRY'!F119),'DATA ENTRY'!E119,"")))</f>
        <v/>
      </c>
      <c r="EP120" s="3" t="str">
        <f>IF('DATA ENTRY'!CK119="","",IF('DATA ENTRY'!D119="","",IF(AND($EF$4='DATA ENTRY'!G119,$EH$4='DATA ENTRY'!F119),'DATA ENTRY'!D119,"")))</f>
        <v/>
      </c>
      <c r="EQ120" s="3" t="str">
        <f>IF('DATA ENTRY'!CK119="","",IF('DATA ENTRY'!W119="","",IF(AND($EF$4='DATA ENTRY'!G119,$EH$4='DATA ENTRY'!F119),'DATA ENTRY'!W119,"")))</f>
        <v/>
      </c>
      <c r="ER120" s="3" t="str">
        <f>IF('DATA ENTRY'!CK119="","",IF('DATA ENTRY'!X119="","",IF(AND($EF$4='DATA ENTRY'!G119,$EH$4='DATA ENTRY'!F119),'DATA ENTRY'!X119,"")))</f>
        <v/>
      </c>
      <c r="ES120" s="108" t="str">
        <f t="shared" si="31"/>
        <v/>
      </c>
      <c r="ET120" s="108" t="str">
        <f>IF('DATA ENTRY'!CK119="","",IF('DATA ENTRY'!D119="","",IF(AND($EF$4='DATA ENTRY'!G119,$EH$4='DATA ENTRY'!F119),'DATA ENTRY'!G119,"")))</f>
        <v/>
      </c>
      <c r="EY120">
        <f t="shared" si="32"/>
        <v>0</v>
      </c>
    </row>
    <row r="121" spans="1:155">
      <c r="A121" t="str">
        <f>IF(S121=0,"",1+(MAX($A$7:A120)))</f>
        <v/>
      </c>
      <c r="B121" s="224">
        <v>115</v>
      </c>
      <c r="C121" s="3" t="str">
        <f>IF('DATA ENTRY'!CK120="","",IF('DATA ENTRY'!B120="","",IF($D$4="All Post",'DATA ENTRY'!B120,IF(AND($D$4='DATA ENTRY'!CK120),'DATA ENTRY'!B120,""))))</f>
        <v/>
      </c>
      <c r="D121" s="3" t="str">
        <f>IF('DATA ENTRY'!CK120="","",IF('DATA ENTRY'!C120="","",IF($D$4="All Post",'DATA ENTRY'!C120,IF(AND($D$4='DATA ENTRY'!CK120),'DATA ENTRY'!C120,""))))</f>
        <v/>
      </c>
      <c r="E121" s="4" t="str">
        <f>IF('DATA ENTRY'!CK120="","",IF('DATA ENTRY'!I120="","",IF($D$4="All Post",'DATA ENTRY'!I120,IF(AND($D$4='DATA ENTRY'!CK120),'DATA ENTRY'!I120,""))))</f>
        <v/>
      </c>
      <c r="F121" s="4" t="str">
        <f>IF('DATA ENTRY'!CK120="","",IF('DATA ENTRY'!CK120="","",IF($D$4="All Post",'DATA ENTRY'!CK120,IF(AND($D$4='DATA ENTRY'!CK120),'DATA ENTRY'!CK120,""))))</f>
        <v/>
      </c>
      <c r="G121" s="3" t="str">
        <f>IF('DATA ENTRY'!CK120="","",IF('DATA ENTRY'!N120="","",IF($D$4="All Post",'DATA ENTRY'!N120,IF(AND($D$4='DATA ENTRY'!CK120),'DATA ENTRY'!N120,""))))</f>
        <v/>
      </c>
      <c r="H121" s="107" t="str">
        <f>IF('DATA ENTRY'!CK120="","",IF('DATA ENTRY'!O120="","",IF($D$4="All Post",'DATA ENTRY'!O120,IF(AND($D$4='DATA ENTRY'!CK120),'DATA ENTRY'!O120,""))))</f>
        <v/>
      </c>
      <c r="I121" s="3" t="str">
        <f>IF('DATA ENTRY'!CK120="","",IF('DATA ENTRY'!P120="","",IF($D$4="All Post",'DATA ENTRY'!P120,IF(AND($D$4='DATA ENTRY'!CK120),'DATA ENTRY'!P120,""))))</f>
        <v/>
      </c>
      <c r="J121" s="107" t="str">
        <f>IF('DATA ENTRY'!CK120="","",IF('DATA ENTRY'!Q120="","",IF($D$4="All Post",'DATA ENTRY'!Q120,IF(AND($D$4='DATA ENTRY'!CK120),'DATA ENTRY'!Q120,""))))</f>
        <v/>
      </c>
      <c r="K121" s="3" t="str">
        <f>IF('DATA ENTRY'!CK120="","",IF('DATA ENTRY'!R120="","",IF($D$4="All Post",'DATA ENTRY'!R120,IF(AND($D$4='DATA ENTRY'!CK120),'DATA ENTRY'!R120,""))))</f>
        <v/>
      </c>
      <c r="L121" s="3" t="str">
        <f>IF('DATA ENTRY'!CK120="","",IF('DATA ENTRY'!S120="","",IF($D$4="All Post",'DATA ENTRY'!S120,IF(AND($D$4='DATA ENTRY'!CK120),'DATA ENTRY'!S120,""))))</f>
        <v/>
      </c>
      <c r="M121" s="3" t="str">
        <f>IF('DATA ENTRY'!CK120="","",IF('DATA ENTRY'!E120="","",IF($D$4="All Post",'DATA ENTRY'!E120,IF(AND($D$4='DATA ENTRY'!CK120),'DATA ENTRY'!E120,""))))</f>
        <v/>
      </c>
      <c r="N121" s="3" t="str">
        <f>IF('DATA ENTRY'!CK120="","",IF('DATA ENTRY'!W120="","",IF($D$4="All Post",'DATA ENTRY'!W120,IF(AND($D$4='DATA ENTRY'!CK120),'DATA ENTRY'!W120,""))))</f>
        <v/>
      </c>
      <c r="O121" s="3" t="str">
        <f>IF('DATA ENTRY'!CK120="","",IF('DATA ENTRY'!X120="","",IF($D$4="All Post",'DATA ENTRY'!X120,IF(AND($D$4='DATA ENTRY'!CK120),'DATA ENTRY'!X120,""))))</f>
        <v/>
      </c>
      <c r="P121" s="3" t="str">
        <f>IF('DATA ENTRY'!CK120="","",IF('DATA ENTRY'!G120="","",IF($D$4="All Post",'DATA ENTRY'!G120,IF(AND($D$4='DATA ENTRY'!CK120),'DATA ENTRY'!G120,""))))</f>
        <v/>
      </c>
      <c r="S121">
        <f t="shared" si="19"/>
        <v>0</v>
      </c>
      <c r="T121" t="str">
        <f t="shared" si="20"/>
        <v/>
      </c>
      <c r="BZ121" t="str">
        <f t="shared" si="21"/>
        <v/>
      </c>
      <c r="CA121" t="str">
        <f t="shared" si="22"/>
        <v/>
      </c>
      <c r="CB121" s="224">
        <v>115</v>
      </c>
      <c r="CC121" s="3" t="str">
        <f>IF('DATA ENTRY'!CK120="","",IF('DATA ENTRY'!B120="","",IF(AND($CD$4='DATA ENTRY'!CK120,$CG$4='DATA ENTRY'!D120),'DATA ENTRY'!B120,"")))</f>
        <v/>
      </c>
      <c r="CD121" s="3" t="str">
        <f>IF('DATA ENTRY'!CK120="","",IF('DATA ENTRY'!C120="","",IF(AND($CD$4='DATA ENTRY'!CK120,$CG$4='DATA ENTRY'!D120),'DATA ENTRY'!C120,"")))</f>
        <v/>
      </c>
      <c r="CE121" s="4" t="str">
        <f>IF('DATA ENTRY'!CK120="","",IF('DATA ENTRY'!I120="","",IF(AND($CD$4='DATA ENTRY'!CK120,$CG$4='DATA ENTRY'!D120),'DATA ENTRY'!I120,"")))</f>
        <v/>
      </c>
      <c r="CF121" s="4" t="str">
        <f>IF('DATA ENTRY'!CK120="","",IF('DATA ENTRY'!CK120="","",IF(AND($CD$4='DATA ENTRY'!CK120,$CG$4='DATA ENTRY'!D120),'DATA ENTRY'!CK120,"")))</f>
        <v/>
      </c>
      <c r="CG121" s="3" t="str">
        <f>IF('DATA ENTRY'!CK120="","",IF('DATA ENTRY'!N120="","",IF(AND($CD$4='DATA ENTRY'!CK120,$CG$4='DATA ENTRY'!D120),'DATA ENTRY'!N120,"")))</f>
        <v/>
      </c>
      <c r="CH121" s="107" t="str">
        <f>IF('DATA ENTRY'!CK120="","",IF('DATA ENTRY'!O120="","",IF(AND($CD$4='DATA ENTRY'!CK120,$CG$4='DATA ENTRY'!D120),'DATA ENTRY'!O120,"")))</f>
        <v/>
      </c>
      <c r="CI121" s="3" t="str">
        <f>IF('DATA ENTRY'!CK120="","",IF('DATA ENTRY'!P120="","",IF(AND($CD$4='DATA ENTRY'!CK120,$CG$4='DATA ENTRY'!D120),'DATA ENTRY'!P120,"")))</f>
        <v/>
      </c>
      <c r="CJ121" s="107" t="str">
        <f>IF('DATA ENTRY'!CK120="","",IF('DATA ENTRY'!Q120="","",IF(AND($CD$4='DATA ENTRY'!CK120,$CG$4='DATA ENTRY'!D120),'DATA ENTRY'!Q120,"")))</f>
        <v/>
      </c>
      <c r="CK121" s="3" t="str">
        <f>IF('DATA ENTRY'!CK120="","",IF('DATA ENTRY'!R120="","",IF(AND($CD$4='DATA ENTRY'!CK120,$CG$4='DATA ENTRY'!D120),'DATA ENTRY'!R120,"")))</f>
        <v/>
      </c>
      <c r="CL121" s="3" t="str">
        <f>IF('DATA ENTRY'!CK120="","",IF('DATA ENTRY'!S120="","",IF(AND($CD$4='DATA ENTRY'!CK120,$CG$4='DATA ENTRY'!D120),'DATA ENTRY'!S120,"")))</f>
        <v/>
      </c>
      <c r="CM121" s="3" t="str">
        <f>IF('DATA ENTRY'!CK120="","",IF('DATA ENTRY'!E120="","",IF(AND($CD$4='DATA ENTRY'!CK120,$CG$4='DATA ENTRY'!D120),'DATA ENTRY'!E120,"")))</f>
        <v/>
      </c>
      <c r="CN121" s="3" t="str">
        <f>IF('DATA ENTRY'!CK120="","",IF('DATA ENTRY'!W120="","",IF(AND($CD$4='DATA ENTRY'!CK120,$CG$4='DATA ENTRY'!D120),'DATA ENTRY'!W120,"")))</f>
        <v/>
      </c>
      <c r="CO121" s="3" t="str">
        <f>IF('DATA ENTRY'!CK120="","",IF('DATA ENTRY'!X120="","",IF(AND($CD$4='DATA ENTRY'!CK120,$CG$4='DATA ENTRY'!D120),'DATA ENTRY'!X120,"")))</f>
        <v/>
      </c>
      <c r="CP121" s="108" t="str">
        <f t="shared" si="23"/>
        <v/>
      </c>
      <c r="CQ121" s="108" t="str">
        <f>IF('DATA ENTRY'!CK120="","",IF('DATA ENTRY'!G120="","",IF(AND($CD$4='DATA ENTRY'!CK120,$CG$4='DATA ENTRY'!D120),'DATA ENTRY'!G120,"")))</f>
        <v/>
      </c>
      <c r="CR121" s="230" t="str">
        <f>IF('DATA ENTRY'!CK120="","",IF('DATA ENTRY'!D120="","",IF(AND($CD$4='DATA ENTRY'!CK120,$CG$4='DATA ENTRY'!D120),'DATA ENTRY'!D120,"")))</f>
        <v/>
      </c>
      <c r="CS121">
        <f t="shared" si="24"/>
        <v>0</v>
      </c>
      <c r="CT121">
        <f t="shared" si="25"/>
        <v>0</v>
      </c>
      <c r="CV121" s="139"/>
      <c r="CX121">
        <f t="shared" si="26"/>
        <v>0</v>
      </c>
      <c r="DB121" t="str">
        <f t="shared" si="33"/>
        <v/>
      </c>
      <c r="DC121" t="str">
        <f t="shared" si="34"/>
        <v/>
      </c>
      <c r="DD121" s="224">
        <v>115</v>
      </c>
      <c r="DE121" s="3" t="str">
        <f>IF('DATA ENTRY'!CK120="","",IF('DATA ENTRY'!B120="","",IF(AND($DF$4='DATA ENTRY'!D120),'DATA ENTRY'!B120,"")))</f>
        <v/>
      </c>
      <c r="DF121" s="3" t="str">
        <f>IF('DATA ENTRY'!CK120="","",IF('DATA ENTRY'!C120="","",IF(AND($DF$4='DATA ENTRY'!D120),'DATA ENTRY'!C120,"")))</f>
        <v/>
      </c>
      <c r="DG121" s="4" t="str">
        <f>IF('DATA ENTRY'!CK120="","",IF('DATA ENTRY'!I120="","",IF(AND($DF$4='DATA ENTRY'!D120),'DATA ENTRY'!I120,"")))</f>
        <v/>
      </c>
      <c r="DH121" s="4" t="str">
        <f>IF('DATA ENTRY'!CK120="","",IF('DATA ENTRY'!CK120="","",IF(AND($DF$4='DATA ENTRY'!D120),'DATA ENTRY'!CK120,"")))</f>
        <v/>
      </c>
      <c r="DI121" s="3" t="str">
        <f>IF('DATA ENTRY'!CK120="","",IF('DATA ENTRY'!N120="","",IF(AND($DF$4='DATA ENTRY'!D120),'DATA ENTRY'!N120,"")))</f>
        <v/>
      </c>
      <c r="DJ121" s="107" t="str">
        <f>IF('DATA ENTRY'!CK120="","",IF('DATA ENTRY'!O120="","",IF(AND($DF$4='DATA ENTRY'!D120),'DATA ENTRY'!O120,"")))</f>
        <v/>
      </c>
      <c r="DK121" s="3" t="str">
        <f>IF('DATA ENTRY'!CK120="","",IF('DATA ENTRY'!P120="","",IF(AND($DF$4='DATA ENTRY'!D120),'DATA ENTRY'!P120,"")))</f>
        <v/>
      </c>
      <c r="DL121" s="107" t="str">
        <f>IF('DATA ENTRY'!CK120="","",IF('DATA ENTRY'!Q120="","",IF(AND($DF$4='DATA ENTRY'!D120),'DATA ENTRY'!Q120,"")))</f>
        <v/>
      </c>
      <c r="DM121" s="3" t="str">
        <f>IF('DATA ENTRY'!CK120="","",IF('DATA ENTRY'!R120="","",IF(AND($DF$4='DATA ENTRY'!D120),'DATA ENTRY'!R120,"")))</f>
        <v/>
      </c>
      <c r="DN121" s="107" t="str">
        <f>IF('DATA ENTRY'!CK120="","",IF('DATA ENTRY'!S120="","",IF(AND($DF$4='DATA ENTRY'!D120),'DATA ENTRY'!S120,"")))</f>
        <v/>
      </c>
      <c r="DO121" s="3" t="str">
        <f>IF('DATA ENTRY'!CK120="","",IF('DATA ENTRY'!E120="","",IF(AND($DF$4='DATA ENTRY'!D120),'DATA ENTRY'!E120,"")))</f>
        <v/>
      </c>
      <c r="DP121" s="3" t="str">
        <f>IF('DATA ENTRY'!CK120="","",IF('DATA ENTRY'!D120="","",IF(AND($DF$4='DATA ENTRY'!D120),'DATA ENTRY'!D120,"")))</f>
        <v/>
      </c>
      <c r="DQ121" s="3" t="str">
        <f>IF('DATA ENTRY'!CK120="","",IF('DATA ENTRY'!W120="","",IF(AND($DF$4='DATA ENTRY'!D120),'DATA ENTRY'!W120,"")))</f>
        <v/>
      </c>
      <c r="DR121" s="3" t="str">
        <f>IF('DATA ENTRY'!CK120="","",IF('DATA ENTRY'!X120="","",IF(AND($DF$4='DATA ENTRY'!D120),'DATA ENTRY'!X120,"")))</f>
        <v/>
      </c>
      <c r="DS121" s="108" t="str">
        <f t="shared" si="27"/>
        <v/>
      </c>
      <c r="DT121" s="108" t="str">
        <f>IF('DATA ENTRY'!CK120="","",IF('DATA ENTRY'!D120="","",IF(AND($DF$4='DATA ENTRY'!D120),'DATA ENTRY'!G120,"")))</f>
        <v/>
      </c>
      <c r="DY121">
        <f t="shared" si="28"/>
        <v>0</v>
      </c>
      <c r="EB121" t="str">
        <f t="shared" si="29"/>
        <v/>
      </c>
      <c r="EC121" t="str">
        <f t="shared" si="30"/>
        <v/>
      </c>
      <c r="ED121" s="224">
        <v>115</v>
      </c>
      <c r="EE121" s="3" t="str">
        <f>IF('DATA ENTRY'!CK120="","",IF('DATA ENTRY'!B120="","",IF(AND($EF$4='DATA ENTRY'!G120,$EH$4='DATA ENTRY'!F120),'DATA ENTRY'!B120,"")))</f>
        <v/>
      </c>
      <c r="EF121" s="3" t="str">
        <f>IF('DATA ENTRY'!CK120="","",IF('DATA ENTRY'!C120="","",IF(AND($EF$4='DATA ENTRY'!G120,$EH$4='DATA ENTRY'!F120),'DATA ENTRY'!C120,"")))</f>
        <v/>
      </c>
      <c r="EG121" s="4" t="str">
        <f>IF('DATA ENTRY'!CK120="","",IF('DATA ENTRY'!I120="","",IF(AND($EF$4='DATA ENTRY'!G120,$EH$4='DATA ENTRY'!F120),'DATA ENTRY'!I120,"")))</f>
        <v/>
      </c>
      <c r="EH121" s="4" t="str">
        <f>IF('DATA ENTRY'!CK120="","",IF('DATA ENTRY'!CK120="","",IF(AND($EF$4='DATA ENTRY'!G120,$EH$4='DATA ENTRY'!F120),'DATA ENTRY'!CK120,"")))</f>
        <v/>
      </c>
      <c r="EI121" s="3" t="str">
        <f>IF('DATA ENTRY'!CK120="","",IF('DATA ENTRY'!N120="","",IF(AND($EF$4='DATA ENTRY'!G120,$EH$4='DATA ENTRY'!F120),'DATA ENTRY'!N120,"")))</f>
        <v/>
      </c>
      <c r="EJ121" s="107" t="str">
        <f>IF('DATA ENTRY'!CK120="","",IF('DATA ENTRY'!O120="","",IF(AND($EF$4='DATA ENTRY'!G120,$EH$4='DATA ENTRY'!F120),'DATA ENTRY'!O120,"")))</f>
        <v/>
      </c>
      <c r="EK121" s="3" t="str">
        <f>IF('DATA ENTRY'!CK120="","",IF('DATA ENTRY'!P120="","",IF(AND($EF$4='DATA ENTRY'!G120,$EH$4='DATA ENTRY'!F120),'DATA ENTRY'!P120,"")))</f>
        <v/>
      </c>
      <c r="EL121" s="107" t="str">
        <f>IF('DATA ENTRY'!CK120="","",IF('DATA ENTRY'!Q120="","",IF(AND($EF$4='DATA ENTRY'!G120,$EH$4='DATA ENTRY'!F120),'DATA ENTRY'!Q120,"")))</f>
        <v/>
      </c>
      <c r="EM121" s="3" t="str">
        <f>IF('DATA ENTRY'!CK120="","",IF('DATA ENTRY'!R120="","",IF(AND($EF$4='DATA ENTRY'!G120,$EH$4='DATA ENTRY'!F120),'DATA ENTRY'!R120,"")))</f>
        <v/>
      </c>
      <c r="EN121" s="107" t="str">
        <f>IF('DATA ENTRY'!CK120="","",IF('DATA ENTRY'!S120="","",IF(AND($EF$4='DATA ENTRY'!G120,$EH$4='DATA ENTRY'!F120),'DATA ENTRY'!S120,"")))</f>
        <v/>
      </c>
      <c r="EO121" s="3" t="str">
        <f>IF('DATA ENTRY'!CK120="","",IF('DATA ENTRY'!E120="","",IF(AND($EF$4='DATA ENTRY'!G120,$EH$4='DATA ENTRY'!F120),'DATA ENTRY'!E120,"")))</f>
        <v/>
      </c>
      <c r="EP121" s="3" t="str">
        <f>IF('DATA ENTRY'!CK120="","",IF('DATA ENTRY'!D120="","",IF(AND($EF$4='DATA ENTRY'!G120,$EH$4='DATA ENTRY'!F120),'DATA ENTRY'!D120,"")))</f>
        <v/>
      </c>
      <c r="EQ121" s="3" t="str">
        <f>IF('DATA ENTRY'!CK120="","",IF('DATA ENTRY'!W120="","",IF(AND($EF$4='DATA ENTRY'!G120,$EH$4='DATA ENTRY'!F120),'DATA ENTRY'!W120,"")))</f>
        <v/>
      </c>
      <c r="ER121" s="3" t="str">
        <f>IF('DATA ENTRY'!CK120="","",IF('DATA ENTRY'!X120="","",IF(AND($EF$4='DATA ENTRY'!G120,$EH$4='DATA ENTRY'!F120),'DATA ENTRY'!X120,"")))</f>
        <v/>
      </c>
      <c r="ES121" s="108" t="str">
        <f t="shared" si="31"/>
        <v/>
      </c>
      <c r="ET121" s="108" t="str">
        <f>IF('DATA ENTRY'!CK120="","",IF('DATA ENTRY'!D120="","",IF(AND($EF$4='DATA ENTRY'!G120,$EH$4='DATA ENTRY'!F120),'DATA ENTRY'!G120,"")))</f>
        <v/>
      </c>
      <c r="EY121">
        <f t="shared" si="32"/>
        <v>0</v>
      </c>
    </row>
    <row r="122" spans="1:155">
      <c r="A122" t="str">
        <f>IF(S122=0,"",1+(MAX($A$7:A121)))</f>
        <v/>
      </c>
      <c r="B122" s="224">
        <v>116</v>
      </c>
      <c r="C122" s="3" t="str">
        <f>IF('DATA ENTRY'!CK121="","",IF('DATA ENTRY'!B121="","",IF($D$4="All Post",'DATA ENTRY'!B121,IF(AND($D$4='DATA ENTRY'!CK121),'DATA ENTRY'!B121,""))))</f>
        <v/>
      </c>
      <c r="D122" s="3" t="str">
        <f>IF('DATA ENTRY'!CK121="","",IF('DATA ENTRY'!C121="","",IF($D$4="All Post",'DATA ENTRY'!C121,IF(AND($D$4='DATA ENTRY'!CK121),'DATA ENTRY'!C121,""))))</f>
        <v/>
      </c>
      <c r="E122" s="4" t="str">
        <f>IF('DATA ENTRY'!CK121="","",IF('DATA ENTRY'!I121="","",IF($D$4="All Post",'DATA ENTRY'!I121,IF(AND($D$4='DATA ENTRY'!CK121),'DATA ENTRY'!I121,""))))</f>
        <v/>
      </c>
      <c r="F122" s="4" t="str">
        <f>IF('DATA ENTRY'!CK121="","",IF('DATA ENTRY'!CK121="","",IF($D$4="All Post",'DATA ENTRY'!CK121,IF(AND($D$4='DATA ENTRY'!CK121),'DATA ENTRY'!CK121,""))))</f>
        <v/>
      </c>
      <c r="G122" s="3" t="str">
        <f>IF('DATA ENTRY'!CK121="","",IF('DATA ENTRY'!N121="","",IF($D$4="All Post",'DATA ENTRY'!N121,IF(AND($D$4='DATA ENTRY'!CK121),'DATA ENTRY'!N121,""))))</f>
        <v/>
      </c>
      <c r="H122" s="107" t="str">
        <f>IF('DATA ENTRY'!CK121="","",IF('DATA ENTRY'!O121="","",IF($D$4="All Post",'DATA ENTRY'!O121,IF(AND($D$4='DATA ENTRY'!CK121),'DATA ENTRY'!O121,""))))</f>
        <v/>
      </c>
      <c r="I122" s="3" t="str">
        <f>IF('DATA ENTRY'!CK121="","",IF('DATA ENTRY'!P121="","",IF($D$4="All Post",'DATA ENTRY'!P121,IF(AND($D$4='DATA ENTRY'!CK121),'DATA ENTRY'!P121,""))))</f>
        <v/>
      </c>
      <c r="J122" s="107" t="str">
        <f>IF('DATA ENTRY'!CK121="","",IF('DATA ENTRY'!Q121="","",IF($D$4="All Post",'DATA ENTRY'!Q121,IF(AND($D$4='DATA ENTRY'!CK121),'DATA ENTRY'!Q121,""))))</f>
        <v/>
      </c>
      <c r="K122" s="3" t="str">
        <f>IF('DATA ENTRY'!CK121="","",IF('DATA ENTRY'!R121="","",IF($D$4="All Post",'DATA ENTRY'!R121,IF(AND($D$4='DATA ENTRY'!CK121),'DATA ENTRY'!R121,""))))</f>
        <v/>
      </c>
      <c r="L122" s="3" t="str">
        <f>IF('DATA ENTRY'!CK121="","",IF('DATA ENTRY'!S121="","",IF($D$4="All Post",'DATA ENTRY'!S121,IF(AND($D$4='DATA ENTRY'!CK121),'DATA ENTRY'!S121,""))))</f>
        <v/>
      </c>
      <c r="M122" s="3" t="str">
        <f>IF('DATA ENTRY'!CK121="","",IF('DATA ENTRY'!E121="","",IF($D$4="All Post",'DATA ENTRY'!E121,IF(AND($D$4='DATA ENTRY'!CK121),'DATA ENTRY'!E121,""))))</f>
        <v/>
      </c>
      <c r="N122" s="3" t="str">
        <f>IF('DATA ENTRY'!CK121="","",IF('DATA ENTRY'!W121="","",IF($D$4="All Post",'DATA ENTRY'!W121,IF(AND($D$4='DATA ENTRY'!CK121),'DATA ENTRY'!W121,""))))</f>
        <v/>
      </c>
      <c r="O122" s="3" t="str">
        <f>IF('DATA ENTRY'!CK121="","",IF('DATA ENTRY'!X121="","",IF($D$4="All Post",'DATA ENTRY'!X121,IF(AND($D$4='DATA ENTRY'!CK121),'DATA ENTRY'!X121,""))))</f>
        <v/>
      </c>
      <c r="P122" s="3" t="str">
        <f>IF('DATA ENTRY'!CK121="","",IF('DATA ENTRY'!G121="","",IF($D$4="All Post",'DATA ENTRY'!G121,IF(AND($D$4='DATA ENTRY'!CK121),'DATA ENTRY'!G121,""))))</f>
        <v/>
      </c>
      <c r="S122">
        <f t="shared" si="19"/>
        <v>0</v>
      </c>
      <c r="T122" t="str">
        <f t="shared" si="20"/>
        <v/>
      </c>
      <c r="BZ122" t="str">
        <f t="shared" si="21"/>
        <v/>
      </c>
      <c r="CA122" t="str">
        <f t="shared" si="22"/>
        <v/>
      </c>
      <c r="CB122" s="224">
        <v>116</v>
      </c>
      <c r="CC122" s="3" t="str">
        <f>IF('DATA ENTRY'!CK121="","",IF('DATA ENTRY'!B121="","",IF(AND($CD$4='DATA ENTRY'!CK121,$CG$4='DATA ENTRY'!D121),'DATA ENTRY'!B121,"")))</f>
        <v/>
      </c>
      <c r="CD122" s="3" t="str">
        <f>IF('DATA ENTRY'!CK121="","",IF('DATA ENTRY'!C121="","",IF(AND($CD$4='DATA ENTRY'!CK121,$CG$4='DATA ENTRY'!D121),'DATA ENTRY'!C121,"")))</f>
        <v/>
      </c>
      <c r="CE122" s="4" t="str">
        <f>IF('DATA ENTRY'!CK121="","",IF('DATA ENTRY'!I121="","",IF(AND($CD$4='DATA ENTRY'!CK121,$CG$4='DATA ENTRY'!D121),'DATA ENTRY'!I121,"")))</f>
        <v/>
      </c>
      <c r="CF122" s="4" t="str">
        <f>IF('DATA ENTRY'!CK121="","",IF('DATA ENTRY'!CK121="","",IF(AND($CD$4='DATA ENTRY'!CK121,$CG$4='DATA ENTRY'!D121),'DATA ENTRY'!CK121,"")))</f>
        <v/>
      </c>
      <c r="CG122" s="3" t="str">
        <f>IF('DATA ENTRY'!CK121="","",IF('DATA ENTRY'!N121="","",IF(AND($CD$4='DATA ENTRY'!CK121,$CG$4='DATA ENTRY'!D121),'DATA ENTRY'!N121,"")))</f>
        <v/>
      </c>
      <c r="CH122" s="107" t="str">
        <f>IF('DATA ENTRY'!CK121="","",IF('DATA ENTRY'!O121="","",IF(AND($CD$4='DATA ENTRY'!CK121,$CG$4='DATA ENTRY'!D121),'DATA ENTRY'!O121,"")))</f>
        <v/>
      </c>
      <c r="CI122" s="3" t="str">
        <f>IF('DATA ENTRY'!CK121="","",IF('DATA ENTRY'!P121="","",IF(AND($CD$4='DATA ENTRY'!CK121,$CG$4='DATA ENTRY'!D121),'DATA ENTRY'!P121,"")))</f>
        <v/>
      </c>
      <c r="CJ122" s="107" t="str">
        <f>IF('DATA ENTRY'!CK121="","",IF('DATA ENTRY'!Q121="","",IF(AND($CD$4='DATA ENTRY'!CK121,$CG$4='DATA ENTRY'!D121),'DATA ENTRY'!Q121,"")))</f>
        <v/>
      </c>
      <c r="CK122" s="3" t="str">
        <f>IF('DATA ENTRY'!CK121="","",IF('DATA ENTRY'!R121="","",IF(AND($CD$4='DATA ENTRY'!CK121,$CG$4='DATA ENTRY'!D121),'DATA ENTRY'!R121,"")))</f>
        <v/>
      </c>
      <c r="CL122" s="3" t="str">
        <f>IF('DATA ENTRY'!CK121="","",IF('DATA ENTRY'!S121="","",IF(AND($CD$4='DATA ENTRY'!CK121,$CG$4='DATA ENTRY'!D121),'DATA ENTRY'!S121,"")))</f>
        <v/>
      </c>
      <c r="CM122" s="3" t="str">
        <f>IF('DATA ENTRY'!CK121="","",IF('DATA ENTRY'!E121="","",IF(AND($CD$4='DATA ENTRY'!CK121,$CG$4='DATA ENTRY'!D121),'DATA ENTRY'!E121,"")))</f>
        <v/>
      </c>
      <c r="CN122" s="3" t="str">
        <f>IF('DATA ENTRY'!CK121="","",IF('DATA ENTRY'!W121="","",IF(AND($CD$4='DATA ENTRY'!CK121,$CG$4='DATA ENTRY'!D121),'DATA ENTRY'!W121,"")))</f>
        <v/>
      </c>
      <c r="CO122" s="3" t="str">
        <f>IF('DATA ENTRY'!CK121="","",IF('DATA ENTRY'!X121="","",IF(AND($CD$4='DATA ENTRY'!CK121,$CG$4='DATA ENTRY'!D121),'DATA ENTRY'!X121,"")))</f>
        <v/>
      </c>
      <c r="CP122" s="108" t="str">
        <f t="shared" si="23"/>
        <v/>
      </c>
      <c r="CQ122" s="108" t="str">
        <f>IF('DATA ENTRY'!CK121="","",IF('DATA ENTRY'!G121="","",IF(AND($CD$4='DATA ENTRY'!CK121,$CG$4='DATA ENTRY'!D121),'DATA ENTRY'!G121,"")))</f>
        <v/>
      </c>
      <c r="CR122" s="230" t="str">
        <f>IF('DATA ENTRY'!CK121="","",IF('DATA ENTRY'!D121="","",IF(AND($CD$4='DATA ENTRY'!CK121,$CG$4='DATA ENTRY'!D121),'DATA ENTRY'!D121,"")))</f>
        <v/>
      </c>
      <c r="CS122">
        <f t="shared" si="24"/>
        <v>0</v>
      </c>
      <c r="CT122">
        <f t="shared" si="25"/>
        <v>0</v>
      </c>
      <c r="CV122" s="139"/>
      <c r="CX122">
        <f t="shared" si="26"/>
        <v>0</v>
      </c>
      <c r="DB122" t="str">
        <f t="shared" si="33"/>
        <v/>
      </c>
      <c r="DC122" t="str">
        <f t="shared" si="34"/>
        <v/>
      </c>
      <c r="DD122" s="224">
        <v>116</v>
      </c>
      <c r="DE122" s="3" t="str">
        <f>IF('DATA ENTRY'!CK121="","",IF('DATA ENTRY'!B121="","",IF(AND($DF$4='DATA ENTRY'!D121),'DATA ENTRY'!B121,"")))</f>
        <v/>
      </c>
      <c r="DF122" s="3" t="str">
        <f>IF('DATA ENTRY'!CK121="","",IF('DATA ENTRY'!C121="","",IF(AND($DF$4='DATA ENTRY'!D121),'DATA ENTRY'!C121,"")))</f>
        <v/>
      </c>
      <c r="DG122" s="4" t="str">
        <f>IF('DATA ENTRY'!CK121="","",IF('DATA ENTRY'!I121="","",IF(AND($DF$4='DATA ENTRY'!D121),'DATA ENTRY'!I121,"")))</f>
        <v/>
      </c>
      <c r="DH122" s="4" t="str">
        <f>IF('DATA ENTRY'!CK121="","",IF('DATA ENTRY'!CK121="","",IF(AND($DF$4='DATA ENTRY'!D121),'DATA ENTRY'!CK121,"")))</f>
        <v/>
      </c>
      <c r="DI122" s="3" t="str">
        <f>IF('DATA ENTRY'!CK121="","",IF('DATA ENTRY'!N121="","",IF(AND($DF$4='DATA ENTRY'!D121),'DATA ENTRY'!N121,"")))</f>
        <v/>
      </c>
      <c r="DJ122" s="107" t="str">
        <f>IF('DATA ENTRY'!CK121="","",IF('DATA ENTRY'!O121="","",IF(AND($DF$4='DATA ENTRY'!D121),'DATA ENTRY'!O121,"")))</f>
        <v/>
      </c>
      <c r="DK122" s="3" t="str">
        <f>IF('DATA ENTRY'!CK121="","",IF('DATA ENTRY'!P121="","",IF(AND($DF$4='DATA ENTRY'!D121),'DATA ENTRY'!P121,"")))</f>
        <v/>
      </c>
      <c r="DL122" s="107" t="str">
        <f>IF('DATA ENTRY'!CK121="","",IF('DATA ENTRY'!Q121="","",IF(AND($DF$4='DATA ENTRY'!D121),'DATA ENTRY'!Q121,"")))</f>
        <v/>
      </c>
      <c r="DM122" s="3" t="str">
        <f>IF('DATA ENTRY'!CK121="","",IF('DATA ENTRY'!R121="","",IF(AND($DF$4='DATA ENTRY'!D121),'DATA ENTRY'!R121,"")))</f>
        <v/>
      </c>
      <c r="DN122" s="107" t="str">
        <f>IF('DATA ENTRY'!CK121="","",IF('DATA ENTRY'!S121="","",IF(AND($DF$4='DATA ENTRY'!D121),'DATA ENTRY'!S121,"")))</f>
        <v/>
      </c>
      <c r="DO122" s="3" t="str">
        <f>IF('DATA ENTRY'!CK121="","",IF('DATA ENTRY'!E121="","",IF(AND($DF$4='DATA ENTRY'!D121),'DATA ENTRY'!E121,"")))</f>
        <v/>
      </c>
      <c r="DP122" s="3" t="str">
        <f>IF('DATA ENTRY'!CK121="","",IF('DATA ENTRY'!D121="","",IF(AND($DF$4='DATA ENTRY'!D121),'DATA ENTRY'!D121,"")))</f>
        <v/>
      </c>
      <c r="DQ122" s="3" t="str">
        <f>IF('DATA ENTRY'!CK121="","",IF('DATA ENTRY'!W121="","",IF(AND($DF$4='DATA ENTRY'!D121),'DATA ENTRY'!W121,"")))</f>
        <v/>
      </c>
      <c r="DR122" s="3" t="str">
        <f>IF('DATA ENTRY'!CK121="","",IF('DATA ENTRY'!X121="","",IF(AND($DF$4='DATA ENTRY'!D121),'DATA ENTRY'!X121,"")))</f>
        <v/>
      </c>
      <c r="DS122" s="108" t="str">
        <f t="shared" si="27"/>
        <v/>
      </c>
      <c r="DT122" s="108" t="str">
        <f>IF('DATA ENTRY'!CK121="","",IF('DATA ENTRY'!D121="","",IF(AND($DF$4='DATA ENTRY'!D121),'DATA ENTRY'!G121,"")))</f>
        <v/>
      </c>
      <c r="DY122">
        <f t="shared" si="28"/>
        <v>0</v>
      </c>
      <c r="EB122" t="str">
        <f t="shared" si="29"/>
        <v/>
      </c>
      <c r="EC122" t="str">
        <f t="shared" si="30"/>
        <v/>
      </c>
      <c r="ED122" s="224">
        <v>116</v>
      </c>
      <c r="EE122" s="3" t="str">
        <f>IF('DATA ENTRY'!CK121="","",IF('DATA ENTRY'!B121="","",IF(AND($EF$4='DATA ENTRY'!G121,$EH$4='DATA ENTRY'!F121),'DATA ENTRY'!B121,"")))</f>
        <v/>
      </c>
      <c r="EF122" s="3" t="str">
        <f>IF('DATA ENTRY'!CK121="","",IF('DATA ENTRY'!C121="","",IF(AND($EF$4='DATA ENTRY'!G121,$EH$4='DATA ENTRY'!F121),'DATA ENTRY'!C121,"")))</f>
        <v/>
      </c>
      <c r="EG122" s="4" t="str">
        <f>IF('DATA ENTRY'!CK121="","",IF('DATA ENTRY'!I121="","",IF(AND($EF$4='DATA ENTRY'!G121,$EH$4='DATA ENTRY'!F121),'DATA ENTRY'!I121,"")))</f>
        <v/>
      </c>
      <c r="EH122" s="4" t="str">
        <f>IF('DATA ENTRY'!CK121="","",IF('DATA ENTRY'!CK121="","",IF(AND($EF$4='DATA ENTRY'!G121,$EH$4='DATA ENTRY'!F121),'DATA ENTRY'!CK121,"")))</f>
        <v/>
      </c>
      <c r="EI122" s="3" t="str">
        <f>IF('DATA ENTRY'!CK121="","",IF('DATA ENTRY'!N121="","",IF(AND($EF$4='DATA ENTRY'!G121,$EH$4='DATA ENTRY'!F121),'DATA ENTRY'!N121,"")))</f>
        <v/>
      </c>
      <c r="EJ122" s="107" t="str">
        <f>IF('DATA ENTRY'!CK121="","",IF('DATA ENTRY'!O121="","",IF(AND($EF$4='DATA ENTRY'!G121,$EH$4='DATA ENTRY'!F121),'DATA ENTRY'!O121,"")))</f>
        <v/>
      </c>
      <c r="EK122" s="3" t="str">
        <f>IF('DATA ENTRY'!CK121="","",IF('DATA ENTRY'!P121="","",IF(AND($EF$4='DATA ENTRY'!G121,$EH$4='DATA ENTRY'!F121),'DATA ENTRY'!P121,"")))</f>
        <v/>
      </c>
      <c r="EL122" s="107" t="str">
        <f>IF('DATA ENTRY'!CK121="","",IF('DATA ENTRY'!Q121="","",IF(AND($EF$4='DATA ENTRY'!G121,$EH$4='DATA ENTRY'!F121),'DATA ENTRY'!Q121,"")))</f>
        <v/>
      </c>
      <c r="EM122" s="3" t="str">
        <f>IF('DATA ENTRY'!CK121="","",IF('DATA ENTRY'!R121="","",IF(AND($EF$4='DATA ENTRY'!G121,$EH$4='DATA ENTRY'!F121),'DATA ENTRY'!R121,"")))</f>
        <v/>
      </c>
      <c r="EN122" s="107" t="str">
        <f>IF('DATA ENTRY'!CK121="","",IF('DATA ENTRY'!S121="","",IF(AND($EF$4='DATA ENTRY'!G121,$EH$4='DATA ENTRY'!F121),'DATA ENTRY'!S121,"")))</f>
        <v/>
      </c>
      <c r="EO122" s="3" t="str">
        <f>IF('DATA ENTRY'!CK121="","",IF('DATA ENTRY'!E121="","",IF(AND($EF$4='DATA ENTRY'!G121,$EH$4='DATA ENTRY'!F121),'DATA ENTRY'!E121,"")))</f>
        <v/>
      </c>
      <c r="EP122" s="3" t="str">
        <f>IF('DATA ENTRY'!CK121="","",IF('DATA ENTRY'!D121="","",IF(AND($EF$4='DATA ENTRY'!G121,$EH$4='DATA ENTRY'!F121),'DATA ENTRY'!D121,"")))</f>
        <v/>
      </c>
      <c r="EQ122" s="3" t="str">
        <f>IF('DATA ENTRY'!CK121="","",IF('DATA ENTRY'!W121="","",IF(AND($EF$4='DATA ENTRY'!G121,$EH$4='DATA ENTRY'!F121),'DATA ENTRY'!W121,"")))</f>
        <v/>
      </c>
      <c r="ER122" s="3" t="str">
        <f>IF('DATA ENTRY'!CK121="","",IF('DATA ENTRY'!X121="","",IF(AND($EF$4='DATA ENTRY'!G121,$EH$4='DATA ENTRY'!F121),'DATA ENTRY'!X121,"")))</f>
        <v/>
      </c>
      <c r="ES122" s="108" t="str">
        <f t="shared" si="31"/>
        <v/>
      </c>
      <c r="ET122" s="108" t="str">
        <f>IF('DATA ENTRY'!CK121="","",IF('DATA ENTRY'!D121="","",IF(AND($EF$4='DATA ENTRY'!G121,$EH$4='DATA ENTRY'!F121),'DATA ENTRY'!G121,"")))</f>
        <v/>
      </c>
      <c r="EY122">
        <f t="shared" si="32"/>
        <v>0</v>
      </c>
    </row>
    <row r="123" spans="1:155">
      <c r="A123" t="str">
        <f>IF(S123=0,"",1+(MAX($A$7:A122)))</f>
        <v/>
      </c>
      <c r="B123" s="224">
        <v>117</v>
      </c>
      <c r="C123" s="3" t="str">
        <f>IF('DATA ENTRY'!CK122="","",IF('DATA ENTRY'!B122="","",IF($D$4="All Post",'DATA ENTRY'!B122,IF(AND($D$4='DATA ENTRY'!CK122),'DATA ENTRY'!B122,""))))</f>
        <v/>
      </c>
      <c r="D123" s="3" t="str">
        <f>IF('DATA ENTRY'!CK122="","",IF('DATA ENTRY'!C122="","",IF($D$4="All Post",'DATA ENTRY'!C122,IF(AND($D$4='DATA ENTRY'!CK122),'DATA ENTRY'!C122,""))))</f>
        <v/>
      </c>
      <c r="E123" s="4" t="str">
        <f>IF('DATA ENTRY'!CK122="","",IF('DATA ENTRY'!I122="","",IF($D$4="All Post",'DATA ENTRY'!I122,IF(AND($D$4='DATA ENTRY'!CK122),'DATA ENTRY'!I122,""))))</f>
        <v/>
      </c>
      <c r="F123" s="4" t="str">
        <f>IF('DATA ENTRY'!CK122="","",IF('DATA ENTRY'!CK122="","",IF($D$4="All Post",'DATA ENTRY'!CK122,IF(AND($D$4='DATA ENTRY'!CK122),'DATA ENTRY'!CK122,""))))</f>
        <v/>
      </c>
      <c r="G123" s="3" t="str">
        <f>IF('DATA ENTRY'!CK122="","",IF('DATA ENTRY'!N122="","",IF($D$4="All Post",'DATA ENTRY'!N122,IF(AND($D$4='DATA ENTRY'!CK122),'DATA ENTRY'!N122,""))))</f>
        <v/>
      </c>
      <c r="H123" s="107" t="str">
        <f>IF('DATA ENTRY'!CK122="","",IF('DATA ENTRY'!O122="","",IF($D$4="All Post",'DATA ENTRY'!O122,IF(AND($D$4='DATA ENTRY'!CK122),'DATA ENTRY'!O122,""))))</f>
        <v/>
      </c>
      <c r="I123" s="3" t="str">
        <f>IF('DATA ENTRY'!CK122="","",IF('DATA ENTRY'!P122="","",IF($D$4="All Post",'DATA ENTRY'!P122,IF(AND($D$4='DATA ENTRY'!CK122),'DATA ENTRY'!P122,""))))</f>
        <v/>
      </c>
      <c r="J123" s="107" t="str">
        <f>IF('DATA ENTRY'!CK122="","",IF('DATA ENTRY'!Q122="","",IF($D$4="All Post",'DATA ENTRY'!Q122,IF(AND($D$4='DATA ENTRY'!CK122),'DATA ENTRY'!Q122,""))))</f>
        <v/>
      </c>
      <c r="K123" s="3" t="str">
        <f>IF('DATA ENTRY'!CK122="","",IF('DATA ENTRY'!R122="","",IF($D$4="All Post",'DATA ENTRY'!R122,IF(AND($D$4='DATA ENTRY'!CK122),'DATA ENTRY'!R122,""))))</f>
        <v/>
      </c>
      <c r="L123" s="3" t="str">
        <f>IF('DATA ENTRY'!CK122="","",IF('DATA ENTRY'!S122="","",IF($D$4="All Post",'DATA ENTRY'!S122,IF(AND($D$4='DATA ENTRY'!CK122),'DATA ENTRY'!S122,""))))</f>
        <v/>
      </c>
      <c r="M123" s="3" t="str">
        <f>IF('DATA ENTRY'!CK122="","",IF('DATA ENTRY'!E122="","",IF($D$4="All Post",'DATA ENTRY'!E122,IF(AND($D$4='DATA ENTRY'!CK122),'DATA ENTRY'!E122,""))))</f>
        <v/>
      </c>
      <c r="N123" s="3" t="str">
        <f>IF('DATA ENTRY'!CK122="","",IF('DATA ENTRY'!W122="","",IF($D$4="All Post",'DATA ENTRY'!W122,IF(AND($D$4='DATA ENTRY'!CK122),'DATA ENTRY'!W122,""))))</f>
        <v/>
      </c>
      <c r="O123" s="3" t="str">
        <f>IF('DATA ENTRY'!CK122="","",IF('DATA ENTRY'!X122="","",IF($D$4="All Post",'DATA ENTRY'!X122,IF(AND($D$4='DATA ENTRY'!CK122),'DATA ENTRY'!X122,""))))</f>
        <v/>
      </c>
      <c r="P123" s="3" t="str">
        <f>IF('DATA ENTRY'!CK122="","",IF('DATA ENTRY'!G122="","",IF($D$4="All Post",'DATA ENTRY'!G122,IF(AND($D$4='DATA ENTRY'!CK122),'DATA ENTRY'!G122,""))))</f>
        <v/>
      </c>
      <c r="S123">
        <f t="shared" si="19"/>
        <v>0</v>
      </c>
      <c r="T123" t="str">
        <f t="shared" si="20"/>
        <v/>
      </c>
      <c r="BZ123" t="str">
        <f t="shared" si="21"/>
        <v/>
      </c>
      <c r="CA123" t="str">
        <f t="shared" si="22"/>
        <v/>
      </c>
      <c r="CB123" s="224">
        <v>117</v>
      </c>
      <c r="CC123" s="3" t="str">
        <f>IF('DATA ENTRY'!CK122="","",IF('DATA ENTRY'!B122="","",IF(AND($CD$4='DATA ENTRY'!CK122,$CG$4='DATA ENTRY'!D122),'DATA ENTRY'!B122,"")))</f>
        <v/>
      </c>
      <c r="CD123" s="3" t="str">
        <f>IF('DATA ENTRY'!CK122="","",IF('DATA ENTRY'!C122="","",IF(AND($CD$4='DATA ENTRY'!CK122,$CG$4='DATA ENTRY'!D122),'DATA ENTRY'!C122,"")))</f>
        <v/>
      </c>
      <c r="CE123" s="4" t="str">
        <f>IF('DATA ENTRY'!CK122="","",IF('DATA ENTRY'!I122="","",IF(AND($CD$4='DATA ENTRY'!CK122,$CG$4='DATA ENTRY'!D122),'DATA ENTRY'!I122,"")))</f>
        <v/>
      </c>
      <c r="CF123" s="4" t="str">
        <f>IF('DATA ENTRY'!CK122="","",IF('DATA ENTRY'!CK122="","",IF(AND($CD$4='DATA ENTRY'!CK122,$CG$4='DATA ENTRY'!D122),'DATA ENTRY'!CK122,"")))</f>
        <v/>
      </c>
      <c r="CG123" s="3" t="str">
        <f>IF('DATA ENTRY'!CK122="","",IF('DATA ENTRY'!N122="","",IF(AND($CD$4='DATA ENTRY'!CK122,$CG$4='DATA ENTRY'!D122),'DATA ENTRY'!N122,"")))</f>
        <v/>
      </c>
      <c r="CH123" s="107" t="str">
        <f>IF('DATA ENTRY'!CK122="","",IF('DATA ENTRY'!O122="","",IF(AND($CD$4='DATA ENTRY'!CK122,$CG$4='DATA ENTRY'!D122),'DATA ENTRY'!O122,"")))</f>
        <v/>
      </c>
      <c r="CI123" s="3" t="str">
        <f>IF('DATA ENTRY'!CK122="","",IF('DATA ENTRY'!P122="","",IF(AND($CD$4='DATA ENTRY'!CK122,$CG$4='DATA ENTRY'!D122),'DATA ENTRY'!P122,"")))</f>
        <v/>
      </c>
      <c r="CJ123" s="107" t="str">
        <f>IF('DATA ENTRY'!CK122="","",IF('DATA ENTRY'!Q122="","",IF(AND($CD$4='DATA ENTRY'!CK122,$CG$4='DATA ENTRY'!D122),'DATA ENTRY'!Q122,"")))</f>
        <v/>
      </c>
      <c r="CK123" s="3" t="str">
        <f>IF('DATA ENTRY'!CK122="","",IF('DATA ENTRY'!R122="","",IF(AND($CD$4='DATA ENTRY'!CK122,$CG$4='DATA ENTRY'!D122),'DATA ENTRY'!R122,"")))</f>
        <v/>
      </c>
      <c r="CL123" s="3" t="str">
        <f>IF('DATA ENTRY'!CK122="","",IF('DATA ENTRY'!S122="","",IF(AND($CD$4='DATA ENTRY'!CK122,$CG$4='DATA ENTRY'!D122),'DATA ENTRY'!S122,"")))</f>
        <v/>
      </c>
      <c r="CM123" s="3" t="str">
        <f>IF('DATA ENTRY'!CK122="","",IF('DATA ENTRY'!E122="","",IF(AND($CD$4='DATA ENTRY'!CK122,$CG$4='DATA ENTRY'!D122),'DATA ENTRY'!E122,"")))</f>
        <v/>
      </c>
      <c r="CN123" s="3" t="str">
        <f>IF('DATA ENTRY'!CK122="","",IF('DATA ENTRY'!W122="","",IF(AND($CD$4='DATA ENTRY'!CK122,$CG$4='DATA ENTRY'!D122),'DATA ENTRY'!W122,"")))</f>
        <v/>
      </c>
      <c r="CO123" s="3" t="str">
        <f>IF('DATA ENTRY'!CK122="","",IF('DATA ENTRY'!X122="","",IF(AND($CD$4='DATA ENTRY'!CK122,$CG$4='DATA ENTRY'!D122),'DATA ENTRY'!X122,"")))</f>
        <v/>
      </c>
      <c r="CP123" s="108" t="str">
        <f t="shared" si="23"/>
        <v/>
      </c>
      <c r="CQ123" s="108" t="str">
        <f>IF('DATA ENTRY'!CK122="","",IF('DATA ENTRY'!G122="","",IF(AND($CD$4='DATA ENTRY'!CK122,$CG$4='DATA ENTRY'!D122),'DATA ENTRY'!G122,"")))</f>
        <v/>
      </c>
      <c r="CR123" s="230" t="str">
        <f>IF('DATA ENTRY'!CK122="","",IF('DATA ENTRY'!D122="","",IF(AND($CD$4='DATA ENTRY'!CK122,$CG$4='DATA ENTRY'!D122),'DATA ENTRY'!D122,"")))</f>
        <v/>
      </c>
      <c r="CS123">
        <f t="shared" si="24"/>
        <v>0</v>
      </c>
      <c r="CT123">
        <f t="shared" si="25"/>
        <v>0</v>
      </c>
      <c r="CV123" s="139"/>
      <c r="CX123">
        <f t="shared" si="26"/>
        <v>0</v>
      </c>
      <c r="DB123" t="str">
        <f t="shared" si="33"/>
        <v/>
      </c>
      <c r="DC123" t="str">
        <f t="shared" si="34"/>
        <v/>
      </c>
      <c r="DD123" s="224">
        <v>117</v>
      </c>
      <c r="DE123" s="3" t="str">
        <f>IF('DATA ENTRY'!CK122="","",IF('DATA ENTRY'!B122="","",IF(AND($DF$4='DATA ENTRY'!D122),'DATA ENTRY'!B122,"")))</f>
        <v/>
      </c>
      <c r="DF123" s="3" t="str">
        <f>IF('DATA ENTRY'!CK122="","",IF('DATA ENTRY'!C122="","",IF(AND($DF$4='DATA ENTRY'!D122),'DATA ENTRY'!C122,"")))</f>
        <v/>
      </c>
      <c r="DG123" s="4" t="str">
        <f>IF('DATA ENTRY'!CK122="","",IF('DATA ENTRY'!I122="","",IF(AND($DF$4='DATA ENTRY'!D122),'DATA ENTRY'!I122,"")))</f>
        <v/>
      </c>
      <c r="DH123" s="4" t="str">
        <f>IF('DATA ENTRY'!CK122="","",IF('DATA ENTRY'!CK122="","",IF(AND($DF$4='DATA ENTRY'!D122),'DATA ENTRY'!CK122,"")))</f>
        <v/>
      </c>
      <c r="DI123" s="3" t="str">
        <f>IF('DATA ENTRY'!CK122="","",IF('DATA ENTRY'!N122="","",IF(AND($DF$4='DATA ENTRY'!D122),'DATA ENTRY'!N122,"")))</f>
        <v/>
      </c>
      <c r="DJ123" s="107" t="str">
        <f>IF('DATA ENTRY'!CK122="","",IF('DATA ENTRY'!O122="","",IF(AND($DF$4='DATA ENTRY'!D122),'DATA ENTRY'!O122,"")))</f>
        <v/>
      </c>
      <c r="DK123" s="3" t="str">
        <f>IF('DATA ENTRY'!CK122="","",IF('DATA ENTRY'!P122="","",IF(AND($DF$4='DATA ENTRY'!D122),'DATA ENTRY'!P122,"")))</f>
        <v/>
      </c>
      <c r="DL123" s="107" t="str">
        <f>IF('DATA ENTRY'!CK122="","",IF('DATA ENTRY'!Q122="","",IF(AND($DF$4='DATA ENTRY'!D122),'DATA ENTRY'!Q122,"")))</f>
        <v/>
      </c>
      <c r="DM123" s="3" t="str">
        <f>IF('DATA ENTRY'!CK122="","",IF('DATA ENTRY'!R122="","",IF(AND($DF$4='DATA ENTRY'!D122),'DATA ENTRY'!R122,"")))</f>
        <v/>
      </c>
      <c r="DN123" s="107" t="str">
        <f>IF('DATA ENTRY'!CK122="","",IF('DATA ENTRY'!S122="","",IF(AND($DF$4='DATA ENTRY'!D122),'DATA ENTRY'!S122,"")))</f>
        <v/>
      </c>
      <c r="DO123" s="3" t="str">
        <f>IF('DATA ENTRY'!CK122="","",IF('DATA ENTRY'!E122="","",IF(AND($DF$4='DATA ENTRY'!D122),'DATA ENTRY'!E122,"")))</f>
        <v/>
      </c>
      <c r="DP123" s="3" t="str">
        <f>IF('DATA ENTRY'!CK122="","",IF('DATA ENTRY'!D122="","",IF(AND($DF$4='DATA ENTRY'!D122),'DATA ENTRY'!D122,"")))</f>
        <v/>
      </c>
      <c r="DQ123" s="3" t="str">
        <f>IF('DATA ENTRY'!CK122="","",IF('DATA ENTRY'!W122="","",IF(AND($DF$4='DATA ENTRY'!D122),'DATA ENTRY'!W122,"")))</f>
        <v/>
      </c>
      <c r="DR123" s="3" t="str">
        <f>IF('DATA ENTRY'!CK122="","",IF('DATA ENTRY'!X122="","",IF(AND($DF$4='DATA ENTRY'!D122),'DATA ENTRY'!X122,"")))</f>
        <v/>
      </c>
      <c r="DS123" s="108" t="str">
        <f t="shared" si="27"/>
        <v/>
      </c>
      <c r="DT123" s="108" t="str">
        <f>IF('DATA ENTRY'!CK122="","",IF('DATA ENTRY'!D122="","",IF(AND($DF$4='DATA ENTRY'!D122),'DATA ENTRY'!G122,"")))</f>
        <v/>
      </c>
      <c r="DY123">
        <f t="shared" si="28"/>
        <v>0</v>
      </c>
      <c r="EB123" t="str">
        <f t="shared" si="29"/>
        <v/>
      </c>
      <c r="EC123" t="str">
        <f t="shared" si="30"/>
        <v/>
      </c>
      <c r="ED123" s="224">
        <v>117</v>
      </c>
      <c r="EE123" s="3" t="str">
        <f>IF('DATA ENTRY'!CK122="","",IF('DATA ENTRY'!B122="","",IF(AND($EF$4='DATA ENTRY'!G122,$EH$4='DATA ENTRY'!F122),'DATA ENTRY'!B122,"")))</f>
        <v/>
      </c>
      <c r="EF123" s="3" t="str">
        <f>IF('DATA ENTRY'!CK122="","",IF('DATA ENTRY'!C122="","",IF(AND($EF$4='DATA ENTRY'!G122,$EH$4='DATA ENTRY'!F122),'DATA ENTRY'!C122,"")))</f>
        <v/>
      </c>
      <c r="EG123" s="4" t="str">
        <f>IF('DATA ENTRY'!CK122="","",IF('DATA ENTRY'!I122="","",IF(AND($EF$4='DATA ENTRY'!G122,$EH$4='DATA ENTRY'!F122),'DATA ENTRY'!I122,"")))</f>
        <v/>
      </c>
      <c r="EH123" s="4" t="str">
        <f>IF('DATA ENTRY'!CK122="","",IF('DATA ENTRY'!CK122="","",IF(AND($EF$4='DATA ENTRY'!G122,$EH$4='DATA ENTRY'!F122),'DATA ENTRY'!CK122,"")))</f>
        <v/>
      </c>
      <c r="EI123" s="3" t="str">
        <f>IF('DATA ENTRY'!CK122="","",IF('DATA ENTRY'!N122="","",IF(AND($EF$4='DATA ENTRY'!G122,$EH$4='DATA ENTRY'!F122),'DATA ENTRY'!N122,"")))</f>
        <v/>
      </c>
      <c r="EJ123" s="107" t="str">
        <f>IF('DATA ENTRY'!CK122="","",IF('DATA ENTRY'!O122="","",IF(AND($EF$4='DATA ENTRY'!G122,$EH$4='DATA ENTRY'!F122),'DATA ENTRY'!O122,"")))</f>
        <v/>
      </c>
      <c r="EK123" s="3" t="str">
        <f>IF('DATA ENTRY'!CK122="","",IF('DATA ENTRY'!P122="","",IF(AND($EF$4='DATA ENTRY'!G122,$EH$4='DATA ENTRY'!F122),'DATA ENTRY'!P122,"")))</f>
        <v/>
      </c>
      <c r="EL123" s="107" t="str">
        <f>IF('DATA ENTRY'!CK122="","",IF('DATA ENTRY'!Q122="","",IF(AND($EF$4='DATA ENTRY'!G122,$EH$4='DATA ENTRY'!F122),'DATA ENTRY'!Q122,"")))</f>
        <v/>
      </c>
      <c r="EM123" s="3" t="str">
        <f>IF('DATA ENTRY'!CK122="","",IF('DATA ENTRY'!R122="","",IF(AND($EF$4='DATA ENTRY'!G122,$EH$4='DATA ENTRY'!F122),'DATA ENTRY'!R122,"")))</f>
        <v/>
      </c>
      <c r="EN123" s="107" t="str">
        <f>IF('DATA ENTRY'!CK122="","",IF('DATA ENTRY'!S122="","",IF(AND($EF$4='DATA ENTRY'!G122,$EH$4='DATA ENTRY'!F122),'DATA ENTRY'!S122,"")))</f>
        <v/>
      </c>
      <c r="EO123" s="3" t="str">
        <f>IF('DATA ENTRY'!CK122="","",IF('DATA ENTRY'!E122="","",IF(AND($EF$4='DATA ENTRY'!G122,$EH$4='DATA ENTRY'!F122),'DATA ENTRY'!E122,"")))</f>
        <v/>
      </c>
      <c r="EP123" s="3" t="str">
        <f>IF('DATA ENTRY'!CK122="","",IF('DATA ENTRY'!D122="","",IF(AND($EF$4='DATA ENTRY'!G122,$EH$4='DATA ENTRY'!F122),'DATA ENTRY'!D122,"")))</f>
        <v/>
      </c>
      <c r="EQ123" s="3" t="str">
        <f>IF('DATA ENTRY'!CK122="","",IF('DATA ENTRY'!W122="","",IF(AND($EF$4='DATA ENTRY'!G122,$EH$4='DATA ENTRY'!F122),'DATA ENTRY'!W122,"")))</f>
        <v/>
      </c>
      <c r="ER123" s="3" t="str">
        <f>IF('DATA ENTRY'!CK122="","",IF('DATA ENTRY'!X122="","",IF(AND($EF$4='DATA ENTRY'!G122,$EH$4='DATA ENTRY'!F122),'DATA ENTRY'!X122,"")))</f>
        <v/>
      </c>
      <c r="ES123" s="108" t="str">
        <f t="shared" si="31"/>
        <v/>
      </c>
      <c r="ET123" s="108" t="str">
        <f>IF('DATA ENTRY'!CK122="","",IF('DATA ENTRY'!D122="","",IF(AND($EF$4='DATA ENTRY'!G122,$EH$4='DATA ENTRY'!F122),'DATA ENTRY'!G122,"")))</f>
        <v/>
      </c>
      <c r="EY123">
        <f t="shared" si="32"/>
        <v>0</v>
      </c>
    </row>
    <row r="124" spans="1:155">
      <c r="A124" t="str">
        <f>IF(S124=0,"",1+(MAX($A$7:A123)))</f>
        <v/>
      </c>
      <c r="B124" s="224">
        <v>118</v>
      </c>
      <c r="C124" s="3" t="str">
        <f>IF('DATA ENTRY'!CK123="","",IF('DATA ENTRY'!B123="","",IF($D$4="All Post",'DATA ENTRY'!B123,IF(AND($D$4='DATA ENTRY'!CK123),'DATA ENTRY'!B123,""))))</f>
        <v/>
      </c>
      <c r="D124" s="3" t="str">
        <f>IF('DATA ENTRY'!CK123="","",IF('DATA ENTRY'!C123="","",IF($D$4="All Post",'DATA ENTRY'!C123,IF(AND($D$4='DATA ENTRY'!CK123),'DATA ENTRY'!C123,""))))</f>
        <v/>
      </c>
      <c r="E124" s="4" t="str">
        <f>IF('DATA ENTRY'!CK123="","",IF('DATA ENTRY'!I123="","",IF($D$4="All Post",'DATA ENTRY'!I123,IF(AND($D$4='DATA ENTRY'!CK123),'DATA ENTRY'!I123,""))))</f>
        <v/>
      </c>
      <c r="F124" s="4" t="str">
        <f>IF('DATA ENTRY'!CK123="","",IF('DATA ENTRY'!CK123="","",IF($D$4="All Post",'DATA ENTRY'!CK123,IF(AND($D$4='DATA ENTRY'!CK123),'DATA ENTRY'!CK123,""))))</f>
        <v/>
      </c>
      <c r="G124" s="3" t="str">
        <f>IF('DATA ENTRY'!CK123="","",IF('DATA ENTRY'!N123="","",IF($D$4="All Post",'DATA ENTRY'!N123,IF(AND($D$4='DATA ENTRY'!CK123),'DATA ENTRY'!N123,""))))</f>
        <v/>
      </c>
      <c r="H124" s="107" t="str">
        <f>IF('DATA ENTRY'!CK123="","",IF('DATA ENTRY'!O123="","",IF($D$4="All Post",'DATA ENTRY'!O123,IF(AND($D$4='DATA ENTRY'!CK123),'DATA ENTRY'!O123,""))))</f>
        <v/>
      </c>
      <c r="I124" s="3" t="str">
        <f>IF('DATA ENTRY'!CK123="","",IF('DATA ENTRY'!P123="","",IF($D$4="All Post",'DATA ENTRY'!P123,IF(AND($D$4='DATA ENTRY'!CK123),'DATA ENTRY'!P123,""))))</f>
        <v/>
      </c>
      <c r="J124" s="107" t="str">
        <f>IF('DATA ENTRY'!CK123="","",IF('DATA ENTRY'!Q123="","",IF($D$4="All Post",'DATA ENTRY'!Q123,IF(AND($D$4='DATA ENTRY'!CK123),'DATA ENTRY'!Q123,""))))</f>
        <v/>
      </c>
      <c r="K124" s="3" t="str">
        <f>IF('DATA ENTRY'!CK123="","",IF('DATA ENTRY'!R123="","",IF($D$4="All Post",'DATA ENTRY'!R123,IF(AND($D$4='DATA ENTRY'!CK123),'DATA ENTRY'!R123,""))))</f>
        <v/>
      </c>
      <c r="L124" s="3" t="str">
        <f>IF('DATA ENTRY'!CK123="","",IF('DATA ENTRY'!S123="","",IF($D$4="All Post",'DATA ENTRY'!S123,IF(AND($D$4='DATA ENTRY'!CK123),'DATA ENTRY'!S123,""))))</f>
        <v/>
      </c>
      <c r="M124" s="3" t="str">
        <f>IF('DATA ENTRY'!CK123="","",IF('DATA ENTRY'!E123="","",IF($D$4="All Post",'DATA ENTRY'!E123,IF(AND($D$4='DATA ENTRY'!CK123),'DATA ENTRY'!E123,""))))</f>
        <v/>
      </c>
      <c r="N124" s="3" t="str">
        <f>IF('DATA ENTRY'!CK123="","",IF('DATA ENTRY'!W123="","",IF($D$4="All Post",'DATA ENTRY'!W123,IF(AND($D$4='DATA ENTRY'!CK123),'DATA ENTRY'!W123,""))))</f>
        <v/>
      </c>
      <c r="O124" s="3" t="str">
        <f>IF('DATA ENTRY'!CK123="","",IF('DATA ENTRY'!X123="","",IF($D$4="All Post",'DATA ENTRY'!X123,IF(AND($D$4='DATA ENTRY'!CK123),'DATA ENTRY'!X123,""))))</f>
        <v/>
      </c>
      <c r="P124" s="3" t="str">
        <f>IF('DATA ENTRY'!CK123="","",IF('DATA ENTRY'!G123="","",IF($D$4="All Post",'DATA ENTRY'!G123,IF(AND($D$4='DATA ENTRY'!CK123),'DATA ENTRY'!G123,""))))</f>
        <v/>
      </c>
      <c r="S124">
        <f t="shared" si="19"/>
        <v>0</v>
      </c>
      <c r="T124" t="str">
        <f t="shared" si="20"/>
        <v/>
      </c>
      <c r="BZ124" t="str">
        <f t="shared" si="21"/>
        <v/>
      </c>
      <c r="CA124" t="str">
        <f t="shared" si="22"/>
        <v/>
      </c>
      <c r="CB124" s="224">
        <v>118</v>
      </c>
      <c r="CC124" s="3" t="str">
        <f>IF('DATA ENTRY'!CK123="","",IF('DATA ENTRY'!B123="","",IF(AND($CD$4='DATA ENTRY'!CK123,$CG$4='DATA ENTRY'!D123),'DATA ENTRY'!B123,"")))</f>
        <v/>
      </c>
      <c r="CD124" s="3" t="str">
        <f>IF('DATA ENTRY'!CK123="","",IF('DATA ENTRY'!C123="","",IF(AND($CD$4='DATA ENTRY'!CK123,$CG$4='DATA ENTRY'!D123),'DATA ENTRY'!C123,"")))</f>
        <v/>
      </c>
      <c r="CE124" s="4" t="str">
        <f>IF('DATA ENTRY'!CK123="","",IF('DATA ENTRY'!I123="","",IF(AND($CD$4='DATA ENTRY'!CK123,$CG$4='DATA ENTRY'!D123),'DATA ENTRY'!I123,"")))</f>
        <v/>
      </c>
      <c r="CF124" s="4" t="str">
        <f>IF('DATA ENTRY'!CK123="","",IF('DATA ENTRY'!CK123="","",IF(AND($CD$4='DATA ENTRY'!CK123,$CG$4='DATA ENTRY'!D123),'DATA ENTRY'!CK123,"")))</f>
        <v/>
      </c>
      <c r="CG124" s="3" t="str">
        <f>IF('DATA ENTRY'!CK123="","",IF('DATA ENTRY'!N123="","",IF(AND($CD$4='DATA ENTRY'!CK123,$CG$4='DATA ENTRY'!D123),'DATA ENTRY'!N123,"")))</f>
        <v/>
      </c>
      <c r="CH124" s="107" t="str">
        <f>IF('DATA ENTRY'!CK123="","",IF('DATA ENTRY'!O123="","",IF(AND($CD$4='DATA ENTRY'!CK123,$CG$4='DATA ENTRY'!D123),'DATA ENTRY'!O123,"")))</f>
        <v/>
      </c>
      <c r="CI124" s="3" t="str">
        <f>IF('DATA ENTRY'!CK123="","",IF('DATA ENTRY'!P123="","",IF(AND($CD$4='DATA ENTRY'!CK123,$CG$4='DATA ENTRY'!D123),'DATA ENTRY'!P123,"")))</f>
        <v/>
      </c>
      <c r="CJ124" s="107" t="str">
        <f>IF('DATA ENTRY'!CK123="","",IF('DATA ENTRY'!Q123="","",IF(AND($CD$4='DATA ENTRY'!CK123,$CG$4='DATA ENTRY'!D123),'DATA ENTRY'!Q123,"")))</f>
        <v/>
      </c>
      <c r="CK124" s="3" t="str">
        <f>IF('DATA ENTRY'!CK123="","",IF('DATA ENTRY'!R123="","",IF(AND($CD$4='DATA ENTRY'!CK123,$CG$4='DATA ENTRY'!D123),'DATA ENTRY'!R123,"")))</f>
        <v/>
      </c>
      <c r="CL124" s="3" t="str">
        <f>IF('DATA ENTRY'!CK123="","",IF('DATA ENTRY'!S123="","",IF(AND($CD$4='DATA ENTRY'!CK123,$CG$4='DATA ENTRY'!D123),'DATA ENTRY'!S123,"")))</f>
        <v/>
      </c>
      <c r="CM124" s="3" t="str">
        <f>IF('DATA ENTRY'!CK123="","",IF('DATA ENTRY'!E123="","",IF(AND($CD$4='DATA ENTRY'!CK123,$CG$4='DATA ENTRY'!D123),'DATA ENTRY'!E123,"")))</f>
        <v/>
      </c>
      <c r="CN124" s="3" t="str">
        <f>IF('DATA ENTRY'!CK123="","",IF('DATA ENTRY'!W123="","",IF(AND($CD$4='DATA ENTRY'!CK123,$CG$4='DATA ENTRY'!D123),'DATA ENTRY'!W123,"")))</f>
        <v/>
      </c>
      <c r="CO124" s="3" t="str">
        <f>IF('DATA ENTRY'!CK123="","",IF('DATA ENTRY'!X123="","",IF(AND($CD$4='DATA ENTRY'!CK123,$CG$4='DATA ENTRY'!D123),'DATA ENTRY'!X123,"")))</f>
        <v/>
      </c>
      <c r="CP124" s="108" t="str">
        <f t="shared" si="23"/>
        <v/>
      </c>
      <c r="CQ124" s="108" t="str">
        <f>IF('DATA ENTRY'!CK123="","",IF('DATA ENTRY'!G123="","",IF(AND($CD$4='DATA ENTRY'!CK123,$CG$4='DATA ENTRY'!D123),'DATA ENTRY'!G123,"")))</f>
        <v/>
      </c>
      <c r="CR124" s="230" t="str">
        <f>IF('DATA ENTRY'!CK123="","",IF('DATA ENTRY'!D123="","",IF(AND($CD$4='DATA ENTRY'!CK123,$CG$4='DATA ENTRY'!D123),'DATA ENTRY'!D123,"")))</f>
        <v/>
      </c>
      <c r="CS124">
        <f t="shared" si="24"/>
        <v>0</v>
      </c>
      <c r="CT124">
        <f t="shared" si="25"/>
        <v>0</v>
      </c>
      <c r="CV124" s="139"/>
      <c r="CX124">
        <f t="shared" si="26"/>
        <v>0</v>
      </c>
      <c r="DB124" t="str">
        <f t="shared" si="33"/>
        <v/>
      </c>
      <c r="DC124" t="str">
        <f t="shared" si="34"/>
        <v/>
      </c>
      <c r="DD124" s="224">
        <v>118</v>
      </c>
      <c r="DE124" s="3" t="str">
        <f>IF('DATA ENTRY'!CK123="","",IF('DATA ENTRY'!B123="","",IF(AND($DF$4='DATA ENTRY'!D123),'DATA ENTRY'!B123,"")))</f>
        <v/>
      </c>
      <c r="DF124" s="3" t="str">
        <f>IF('DATA ENTRY'!CK123="","",IF('DATA ENTRY'!C123="","",IF(AND($DF$4='DATA ENTRY'!D123),'DATA ENTRY'!C123,"")))</f>
        <v/>
      </c>
      <c r="DG124" s="4" t="str">
        <f>IF('DATA ENTRY'!CK123="","",IF('DATA ENTRY'!I123="","",IF(AND($DF$4='DATA ENTRY'!D123),'DATA ENTRY'!I123,"")))</f>
        <v/>
      </c>
      <c r="DH124" s="4" t="str">
        <f>IF('DATA ENTRY'!CK123="","",IF('DATA ENTRY'!CK123="","",IF(AND($DF$4='DATA ENTRY'!D123),'DATA ENTRY'!CK123,"")))</f>
        <v/>
      </c>
      <c r="DI124" s="3" t="str">
        <f>IF('DATA ENTRY'!CK123="","",IF('DATA ENTRY'!N123="","",IF(AND($DF$4='DATA ENTRY'!D123),'DATA ENTRY'!N123,"")))</f>
        <v/>
      </c>
      <c r="DJ124" s="107" t="str">
        <f>IF('DATA ENTRY'!CK123="","",IF('DATA ENTRY'!O123="","",IF(AND($DF$4='DATA ENTRY'!D123),'DATA ENTRY'!O123,"")))</f>
        <v/>
      </c>
      <c r="DK124" s="3" t="str">
        <f>IF('DATA ENTRY'!CK123="","",IF('DATA ENTRY'!P123="","",IF(AND($DF$4='DATA ENTRY'!D123),'DATA ENTRY'!P123,"")))</f>
        <v/>
      </c>
      <c r="DL124" s="107" t="str">
        <f>IF('DATA ENTRY'!CK123="","",IF('DATA ENTRY'!Q123="","",IF(AND($DF$4='DATA ENTRY'!D123),'DATA ENTRY'!Q123,"")))</f>
        <v/>
      </c>
      <c r="DM124" s="3" t="str">
        <f>IF('DATA ENTRY'!CK123="","",IF('DATA ENTRY'!R123="","",IF(AND($DF$4='DATA ENTRY'!D123),'DATA ENTRY'!R123,"")))</f>
        <v/>
      </c>
      <c r="DN124" s="107" t="str">
        <f>IF('DATA ENTRY'!CK123="","",IF('DATA ENTRY'!S123="","",IF(AND($DF$4='DATA ENTRY'!D123),'DATA ENTRY'!S123,"")))</f>
        <v/>
      </c>
      <c r="DO124" s="3" t="str">
        <f>IF('DATA ENTRY'!CK123="","",IF('DATA ENTRY'!E123="","",IF(AND($DF$4='DATA ENTRY'!D123),'DATA ENTRY'!E123,"")))</f>
        <v/>
      </c>
      <c r="DP124" s="3" t="str">
        <f>IF('DATA ENTRY'!CK123="","",IF('DATA ENTRY'!D123="","",IF(AND($DF$4='DATA ENTRY'!D123),'DATA ENTRY'!D123,"")))</f>
        <v/>
      </c>
      <c r="DQ124" s="3" t="str">
        <f>IF('DATA ENTRY'!CK123="","",IF('DATA ENTRY'!W123="","",IF(AND($DF$4='DATA ENTRY'!D123),'DATA ENTRY'!W123,"")))</f>
        <v/>
      </c>
      <c r="DR124" s="3" t="str">
        <f>IF('DATA ENTRY'!CK123="","",IF('DATA ENTRY'!X123="","",IF(AND($DF$4='DATA ENTRY'!D123),'DATA ENTRY'!X123,"")))</f>
        <v/>
      </c>
      <c r="DS124" s="108" t="str">
        <f t="shared" si="27"/>
        <v/>
      </c>
      <c r="DT124" s="108" t="str">
        <f>IF('DATA ENTRY'!CK123="","",IF('DATA ENTRY'!D123="","",IF(AND($DF$4='DATA ENTRY'!D123),'DATA ENTRY'!G123,"")))</f>
        <v/>
      </c>
      <c r="DY124">
        <f t="shared" si="28"/>
        <v>0</v>
      </c>
      <c r="EB124" t="str">
        <f t="shared" si="29"/>
        <v/>
      </c>
      <c r="EC124" t="str">
        <f t="shared" si="30"/>
        <v/>
      </c>
      <c r="ED124" s="224">
        <v>118</v>
      </c>
      <c r="EE124" s="3" t="str">
        <f>IF('DATA ENTRY'!CK123="","",IF('DATA ENTRY'!B123="","",IF(AND($EF$4='DATA ENTRY'!G123,$EH$4='DATA ENTRY'!F123),'DATA ENTRY'!B123,"")))</f>
        <v/>
      </c>
      <c r="EF124" s="3" t="str">
        <f>IF('DATA ENTRY'!CK123="","",IF('DATA ENTRY'!C123="","",IF(AND($EF$4='DATA ENTRY'!G123,$EH$4='DATA ENTRY'!F123),'DATA ENTRY'!C123,"")))</f>
        <v/>
      </c>
      <c r="EG124" s="4" t="str">
        <f>IF('DATA ENTRY'!CK123="","",IF('DATA ENTRY'!I123="","",IF(AND($EF$4='DATA ENTRY'!G123,$EH$4='DATA ENTRY'!F123),'DATA ENTRY'!I123,"")))</f>
        <v/>
      </c>
      <c r="EH124" s="4" t="str">
        <f>IF('DATA ENTRY'!CK123="","",IF('DATA ENTRY'!CK123="","",IF(AND($EF$4='DATA ENTRY'!G123,$EH$4='DATA ENTRY'!F123),'DATA ENTRY'!CK123,"")))</f>
        <v/>
      </c>
      <c r="EI124" s="3" t="str">
        <f>IF('DATA ENTRY'!CK123="","",IF('DATA ENTRY'!N123="","",IF(AND($EF$4='DATA ENTRY'!G123,$EH$4='DATA ENTRY'!F123),'DATA ENTRY'!N123,"")))</f>
        <v/>
      </c>
      <c r="EJ124" s="107" t="str">
        <f>IF('DATA ENTRY'!CK123="","",IF('DATA ENTRY'!O123="","",IF(AND($EF$4='DATA ENTRY'!G123,$EH$4='DATA ENTRY'!F123),'DATA ENTRY'!O123,"")))</f>
        <v/>
      </c>
      <c r="EK124" s="3" t="str">
        <f>IF('DATA ENTRY'!CK123="","",IF('DATA ENTRY'!P123="","",IF(AND($EF$4='DATA ENTRY'!G123,$EH$4='DATA ENTRY'!F123),'DATA ENTRY'!P123,"")))</f>
        <v/>
      </c>
      <c r="EL124" s="107" t="str">
        <f>IF('DATA ENTRY'!CK123="","",IF('DATA ENTRY'!Q123="","",IF(AND($EF$4='DATA ENTRY'!G123,$EH$4='DATA ENTRY'!F123),'DATA ENTRY'!Q123,"")))</f>
        <v/>
      </c>
      <c r="EM124" s="3" t="str">
        <f>IF('DATA ENTRY'!CK123="","",IF('DATA ENTRY'!R123="","",IF(AND($EF$4='DATA ENTRY'!G123,$EH$4='DATA ENTRY'!F123),'DATA ENTRY'!R123,"")))</f>
        <v/>
      </c>
      <c r="EN124" s="107" t="str">
        <f>IF('DATA ENTRY'!CK123="","",IF('DATA ENTRY'!S123="","",IF(AND($EF$4='DATA ENTRY'!G123,$EH$4='DATA ENTRY'!F123),'DATA ENTRY'!S123,"")))</f>
        <v/>
      </c>
      <c r="EO124" s="3" t="str">
        <f>IF('DATA ENTRY'!CK123="","",IF('DATA ENTRY'!E123="","",IF(AND($EF$4='DATA ENTRY'!G123,$EH$4='DATA ENTRY'!F123),'DATA ENTRY'!E123,"")))</f>
        <v/>
      </c>
      <c r="EP124" s="3" t="str">
        <f>IF('DATA ENTRY'!CK123="","",IF('DATA ENTRY'!D123="","",IF(AND($EF$4='DATA ENTRY'!G123,$EH$4='DATA ENTRY'!F123),'DATA ENTRY'!D123,"")))</f>
        <v/>
      </c>
      <c r="EQ124" s="3" t="str">
        <f>IF('DATA ENTRY'!CK123="","",IF('DATA ENTRY'!W123="","",IF(AND($EF$4='DATA ENTRY'!G123,$EH$4='DATA ENTRY'!F123),'DATA ENTRY'!W123,"")))</f>
        <v/>
      </c>
      <c r="ER124" s="3" t="str">
        <f>IF('DATA ENTRY'!CK123="","",IF('DATA ENTRY'!X123="","",IF(AND($EF$4='DATA ENTRY'!G123,$EH$4='DATA ENTRY'!F123),'DATA ENTRY'!X123,"")))</f>
        <v/>
      </c>
      <c r="ES124" s="108" t="str">
        <f t="shared" si="31"/>
        <v/>
      </c>
      <c r="ET124" s="108" t="str">
        <f>IF('DATA ENTRY'!CK123="","",IF('DATA ENTRY'!D123="","",IF(AND($EF$4='DATA ENTRY'!G123,$EH$4='DATA ENTRY'!F123),'DATA ENTRY'!G123,"")))</f>
        <v/>
      </c>
      <c r="EY124">
        <f t="shared" si="32"/>
        <v>0</v>
      </c>
    </row>
    <row r="125" spans="1:155">
      <c r="A125" t="str">
        <f>IF(S125=0,"",1+(MAX($A$7:A124)))</f>
        <v/>
      </c>
      <c r="B125" s="224">
        <v>119</v>
      </c>
      <c r="C125" s="3" t="str">
        <f>IF('DATA ENTRY'!CK124="","",IF('DATA ENTRY'!B124="","",IF($D$4="All Post",'DATA ENTRY'!B124,IF(AND($D$4='DATA ENTRY'!CK124),'DATA ENTRY'!B124,""))))</f>
        <v/>
      </c>
      <c r="D125" s="3" t="str">
        <f>IF('DATA ENTRY'!CK124="","",IF('DATA ENTRY'!C124="","",IF($D$4="All Post",'DATA ENTRY'!C124,IF(AND($D$4='DATA ENTRY'!CK124),'DATA ENTRY'!C124,""))))</f>
        <v/>
      </c>
      <c r="E125" s="4" t="str">
        <f>IF('DATA ENTRY'!CK124="","",IF('DATA ENTRY'!I124="","",IF($D$4="All Post",'DATA ENTRY'!I124,IF(AND($D$4='DATA ENTRY'!CK124),'DATA ENTRY'!I124,""))))</f>
        <v/>
      </c>
      <c r="F125" s="4" t="str">
        <f>IF('DATA ENTRY'!CK124="","",IF('DATA ENTRY'!CK124="","",IF($D$4="All Post",'DATA ENTRY'!CK124,IF(AND($D$4='DATA ENTRY'!CK124),'DATA ENTRY'!CK124,""))))</f>
        <v/>
      </c>
      <c r="G125" s="3" t="str">
        <f>IF('DATA ENTRY'!CK124="","",IF('DATA ENTRY'!N124="","",IF($D$4="All Post",'DATA ENTRY'!N124,IF(AND($D$4='DATA ENTRY'!CK124),'DATA ENTRY'!N124,""))))</f>
        <v/>
      </c>
      <c r="H125" s="107" t="str">
        <f>IF('DATA ENTRY'!CK124="","",IF('DATA ENTRY'!O124="","",IF($D$4="All Post",'DATA ENTRY'!O124,IF(AND($D$4='DATA ENTRY'!CK124),'DATA ENTRY'!O124,""))))</f>
        <v/>
      </c>
      <c r="I125" s="3" t="str">
        <f>IF('DATA ENTRY'!CK124="","",IF('DATA ENTRY'!P124="","",IF($D$4="All Post",'DATA ENTRY'!P124,IF(AND($D$4='DATA ENTRY'!CK124),'DATA ENTRY'!P124,""))))</f>
        <v/>
      </c>
      <c r="J125" s="107" t="str">
        <f>IF('DATA ENTRY'!CK124="","",IF('DATA ENTRY'!Q124="","",IF($D$4="All Post",'DATA ENTRY'!Q124,IF(AND($D$4='DATA ENTRY'!CK124),'DATA ENTRY'!Q124,""))))</f>
        <v/>
      </c>
      <c r="K125" s="3" t="str">
        <f>IF('DATA ENTRY'!CK124="","",IF('DATA ENTRY'!R124="","",IF($D$4="All Post",'DATA ENTRY'!R124,IF(AND($D$4='DATA ENTRY'!CK124),'DATA ENTRY'!R124,""))))</f>
        <v/>
      </c>
      <c r="L125" s="3" t="str">
        <f>IF('DATA ENTRY'!CK124="","",IF('DATA ENTRY'!S124="","",IF($D$4="All Post",'DATA ENTRY'!S124,IF(AND($D$4='DATA ENTRY'!CK124),'DATA ENTRY'!S124,""))))</f>
        <v/>
      </c>
      <c r="M125" s="3" t="str">
        <f>IF('DATA ENTRY'!CK124="","",IF('DATA ENTRY'!E124="","",IF($D$4="All Post",'DATA ENTRY'!E124,IF(AND($D$4='DATA ENTRY'!CK124),'DATA ENTRY'!E124,""))))</f>
        <v/>
      </c>
      <c r="N125" s="3" t="str">
        <f>IF('DATA ENTRY'!CK124="","",IF('DATA ENTRY'!W124="","",IF($D$4="All Post",'DATA ENTRY'!W124,IF(AND($D$4='DATA ENTRY'!CK124),'DATA ENTRY'!W124,""))))</f>
        <v/>
      </c>
      <c r="O125" s="3" t="str">
        <f>IF('DATA ENTRY'!CK124="","",IF('DATA ENTRY'!X124="","",IF($D$4="All Post",'DATA ENTRY'!X124,IF(AND($D$4='DATA ENTRY'!CK124),'DATA ENTRY'!X124,""))))</f>
        <v/>
      </c>
      <c r="P125" s="3" t="str">
        <f>IF('DATA ENTRY'!CK124="","",IF('DATA ENTRY'!G124="","",IF($D$4="All Post",'DATA ENTRY'!G124,IF(AND($D$4='DATA ENTRY'!CK124),'DATA ENTRY'!G124,""))))</f>
        <v/>
      </c>
      <c r="S125">
        <f t="shared" si="19"/>
        <v>0</v>
      </c>
      <c r="T125" t="str">
        <f t="shared" si="20"/>
        <v/>
      </c>
      <c r="BZ125" t="str">
        <f t="shared" si="21"/>
        <v/>
      </c>
      <c r="CA125" t="str">
        <f t="shared" si="22"/>
        <v/>
      </c>
      <c r="CB125" s="224">
        <v>119</v>
      </c>
      <c r="CC125" s="3" t="str">
        <f>IF('DATA ENTRY'!CK124="","",IF('DATA ENTRY'!B124="","",IF(AND($CD$4='DATA ENTRY'!CK124,$CG$4='DATA ENTRY'!D124),'DATA ENTRY'!B124,"")))</f>
        <v/>
      </c>
      <c r="CD125" s="3" t="str">
        <f>IF('DATA ENTRY'!CK124="","",IF('DATA ENTRY'!C124="","",IF(AND($CD$4='DATA ENTRY'!CK124,$CG$4='DATA ENTRY'!D124),'DATA ENTRY'!C124,"")))</f>
        <v/>
      </c>
      <c r="CE125" s="4" t="str">
        <f>IF('DATA ENTRY'!CK124="","",IF('DATA ENTRY'!I124="","",IF(AND($CD$4='DATA ENTRY'!CK124,$CG$4='DATA ENTRY'!D124),'DATA ENTRY'!I124,"")))</f>
        <v/>
      </c>
      <c r="CF125" s="4" t="str">
        <f>IF('DATA ENTRY'!CK124="","",IF('DATA ENTRY'!CK124="","",IF(AND($CD$4='DATA ENTRY'!CK124,$CG$4='DATA ENTRY'!D124),'DATA ENTRY'!CK124,"")))</f>
        <v/>
      </c>
      <c r="CG125" s="3" t="str">
        <f>IF('DATA ENTRY'!CK124="","",IF('DATA ENTRY'!N124="","",IF(AND($CD$4='DATA ENTRY'!CK124,$CG$4='DATA ENTRY'!D124),'DATA ENTRY'!N124,"")))</f>
        <v/>
      </c>
      <c r="CH125" s="107" t="str">
        <f>IF('DATA ENTRY'!CK124="","",IF('DATA ENTRY'!O124="","",IF(AND($CD$4='DATA ENTRY'!CK124,$CG$4='DATA ENTRY'!D124),'DATA ENTRY'!O124,"")))</f>
        <v/>
      </c>
      <c r="CI125" s="3" t="str">
        <f>IF('DATA ENTRY'!CK124="","",IF('DATA ENTRY'!P124="","",IF(AND($CD$4='DATA ENTRY'!CK124,$CG$4='DATA ENTRY'!D124),'DATA ENTRY'!P124,"")))</f>
        <v/>
      </c>
      <c r="CJ125" s="107" t="str">
        <f>IF('DATA ENTRY'!CK124="","",IF('DATA ENTRY'!Q124="","",IF(AND($CD$4='DATA ENTRY'!CK124,$CG$4='DATA ENTRY'!D124),'DATA ENTRY'!Q124,"")))</f>
        <v/>
      </c>
      <c r="CK125" s="3" t="str">
        <f>IF('DATA ENTRY'!CK124="","",IF('DATA ENTRY'!R124="","",IF(AND($CD$4='DATA ENTRY'!CK124,$CG$4='DATA ENTRY'!D124),'DATA ENTRY'!R124,"")))</f>
        <v/>
      </c>
      <c r="CL125" s="3" t="str">
        <f>IF('DATA ENTRY'!CK124="","",IF('DATA ENTRY'!S124="","",IF(AND($CD$4='DATA ENTRY'!CK124,$CG$4='DATA ENTRY'!D124),'DATA ENTRY'!S124,"")))</f>
        <v/>
      </c>
      <c r="CM125" s="3" t="str">
        <f>IF('DATA ENTRY'!CK124="","",IF('DATA ENTRY'!E124="","",IF(AND($CD$4='DATA ENTRY'!CK124,$CG$4='DATA ENTRY'!D124),'DATA ENTRY'!E124,"")))</f>
        <v/>
      </c>
      <c r="CN125" s="3" t="str">
        <f>IF('DATA ENTRY'!CK124="","",IF('DATA ENTRY'!W124="","",IF(AND($CD$4='DATA ENTRY'!CK124,$CG$4='DATA ENTRY'!D124),'DATA ENTRY'!W124,"")))</f>
        <v/>
      </c>
      <c r="CO125" s="3" t="str">
        <f>IF('DATA ENTRY'!CK124="","",IF('DATA ENTRY'!X124="","",IF(AND($CD$4='DATA ENTRY'!CK124,$CG$4='DATA ENTRY'!D124),'DATA ENTRY'!X124,"")))</f>
        <v/>
      </c>
      <c r="CP125" s="108" t="str">
        <f t="shared" si="23"/>
        <v/>
      </c>
      <c r="CQ125" s="108" t="str">
        <f>IF('DATA ENTRY'!CK124="","",IF('DATA ENTRY'!G124="","",IF(AND($CD$4='DATA ENTRY'!CK124,$CG$4='DATA ENTRY'!D124),'DATA ENTRY'!G124,"")))</f>
        <v/>
      </c>
      <c r="CR125" s="230" t="str">
        <f>IF('DATA ENTRY'!CK124="","",IF('DATA ENTRY'!D124="","",IF(AND($CD$4='DATA ENTRY'!CK124,$CG$4='DATA ENTRY'!D124),'DATA ENTRY'!D124,"")))</f>
        <v/>
      </c>
      <c r="CS125">
        <f t="shared" si="24"/>
        <v>0</v>
      </c>
      <c r="CT125">
        <f t="shared" si="25"/>
        <v>0</v>
      </c>
      <c r="CV125" s="139"/>
      <c r="CX125">
        <f t="shared" si="26"/>
        <v>0</v>
      </c>
      <c r="DB125" t="str">
        <f t="shared" si="33"/>
        <v/>
      </c>
      <c r="DC125" t="str">
        <f t="shared" si="34"/>
        <v/>
      </c>
      <c r="DD125" s="224">
        <v>119</v>
      </c>
      <c r="DE125" s="3" t="str">
        <f>IF('DATA ENTRY'!CK124="","",IF('DATA ENTRY'!B124="","",IF(AND($DF$4='DATA ENTRY'!D124),'DATA ENTRY'!B124,"")))</f>
        <v/>
      </c>
      <c r="DF125" s="3" t="str">
        <f>IF('DATA ENTRY'!CK124="","",IF('DATA ENTRY'!C124="","",IF(AND($DF$4='DATA ENTRY'!D124),'DATA ENTRY'!C124,"")))</f>
        <v/>
      </c>
      <c r="DG125" s="4" t="str">
        <f>IF('DATA ENTRY'!CK124="","",IF('DATA ENTRY'!I124="","",IF(AND($DF$4='DATA ENTRY'!D124),'DATA ENTRY'!I124,"")))</f>
        <v/>
      </c>
      <c r="DH125" s="4" t="str">
        <f>IF('DATA ENTRY'!CK124="","",IF('DATA ENTRY'!CK124="","",IF(AND($DF$4='DATA ENTRY'!D124),'DATA ENTRY'!CK124,"")))</f>
        <v/>
      </c>
      <c r="DI125" s="3" t="str">
        <f>IF('DATA ENTRY'!CK124="","",IF('DATA ENTRY'!N124="","",IF(AND($DF$4='DATA ENTRY'!D124),'DATA ENTRY'!N124,"")))</f>
        <v/>
      </c>
      <c r="DJ125" s="107" t="str">
        <f>IF('DATA ENTRY'!CK124="","",IF('DATA ENTRY'!O124="","",IF(AND($DF$4='DATA ENTRY'!D124),'DATA ENTRY'!O124,"")))</f>
        <v/>
      </c>
      <c r="DK125" s="3" t="str">
        <f>IF('DATA ENTRY'!CK124="","",IF('DATA ENTRY'!P124="","",IF(AND($DF$4='DATA ENTRY'!D124),'DATA ENTRY'!P124,"")))</f>
        <v/>
      </c>
      <c r="DL125" s="107" t="str">
        <f>IF('DATA ENTRY'!CK124="","",IF('DATA ENTRY'!Q124="","",IF(AND($DF$4='DATA ENTRY'!D124),'DATA ENTRY'!Q124,"")))</f>
        <v/>
      </c>
      <c r="DM125" s="3" t="str">
        <f>IF('DATA ENTRY'!CK124="","",IF('DATA ENTRY'!R124="","",IF(AND($DF$4='DATA ENTRY'!D124),'DATA ENTRY'!R124,"")))</f>
        <v/>
      </c>
      <c r="DN125" s="107" t="str">
        <f>IF('DATA ENTRY'!CK124="","",IF('DATA ENTRY'!S124="","",IF(AND($DF$4='DATA ENTRY'!D124),'DATA ENTRY'!S124,"")))</f>
        <v/>
      </c>
      <c r="DO125" s="3" t="str">
        <f>IF('DATA ENTRY'!CK124="","",IF('DATA ENTRY'!E124="","",IF(AND($DF$4='DATA ENTRY'!D124),'DATA ENTRY'!E124,"")))</f>
        <v/>
      </c>
      <c r="DP125" s="3" t="str">
        <f>IF('DATA ENTRY'!CK124="","",IF('DATA ENTRY'!D124="","",IF(AND($DF$4='DATA ENTRY'!D124),'DATA ENTRY'!D124,"")))</f>
        <v/>
      </c>
      <c r="DQ125" s="3" t="str">
        <f>IF('DATA ENTRY'!CK124="","",IF('DATA ENTRY'!W124="","",IF(AND($DF$4='DATA ENTRY'!D124),'DATA ENTRY'!W124,"")))</f>
        <v/>
      </c>
      <c r="DR125" s="3" t="str">
        <f>IF('DATA ENTRY'!CK124="","",IF('DATA ENTRY'!X124="","",IF(AND($DF$4='DATA ENTRY'!D124),'DATA ENTRY'!X124,"")))</f>
        <v/>
      </c>
      <c r="DS125" s="108" t="str">
        <f t="shared" si="27"/>
        <v/>
      </c>
      <c r="DT125" s="108" t="str">
        <f>IF('DATA ENTRY'!CK124="","",IF('DATA ENTRY'!D124="","",IF(AND($DF$4='DATA ENTRY'!D124),'DATA ENTRY'!G124,"")))</f>
        <v/>
      </c>
      <c r="DY125">
        <f t="shared" si="28"/>
        <v>0</v>
      </c>
      <c r="EB125" t="str">
        <f t="shared" si="29"/>
        <v/>
      </c>
      <c r="EC125" t="str">
        <f t="shared" si="30"/>
        <v/>
      </c>
      <c r="ED125" s="224">
        <v>119</v>
      </c>
      <c r="EE125" s="3" t="str">
        <f>IF('DATA ENTRY'!CK124="","",IF('DATA ENTRY'!B124="","",IF(AND($EF$4='DATA ENTRY'!G124,$EH$4='DATA ENTRY'!F124),'DATA ENTRY'!B124,"")))</f>
        <v/>
      </c>
      <c r="EF125" s="3" t="str">
        <f>IF('DATA ENTRY'!CK124="","",IF('DATA ENTRY'!C124="","",IF(AND($EF$4='DATA ENTRY'!G124,$EH$4='DATA ENTRY'!F124),'DATA ENTRY'!C124,"")))</f>
        <v/>
      </c>
      <c r="EG125" s="4" t="str">
        <f>IF('DATA ENTRY'!CK124="","",IF('DATA ENTRY'!I124="","",IF(AND($EF$4='DATA ENTRY'!G124,$EH$4='DATA ENTRY'!F124),'DATA ENTRY'!I124,"")))</f>
        <v/>
      </c>
      <c r="EH125" s="4" t="str">
        <f>IF('DATA ENTRY'!CK124="","",IF('DATA ENTRY'!CK124="","",IF(AND($EF$4='DATA ENTRY'!G124,$EH$4='DATA ENTRY'!F124),'DATA ENTRY'!CK124,"")))</f>
        <v/>
      </c>
      <c r="EI125" s="3" t="str">
        <f>IF('DATA ENTRY'!CK124="","",IF('DATA ENTRY'!N124="","",IF(AND($EF$4='DATA ENTRY'!G124,$EH$4='DATA ENTRY'!F124),'DATA ENTRY'!N124,"")))</f>
        <v/>
      </c>
      <c r="EJ125" s="107" t="str">
        <f>IF('DATA ENTRY'!CK124="","",IF('DATA ENTRY'!O124="","",IF(AND($EF$4='DATA ENTRY'!G124,$EH$4='DATA ENTRY'!F124),'DATA ENTRY'!O124,"")))</f>
        <v/>
      </c>
      <c r="EK125" s="3" t="str">
        <f>IF('DATA ENTRY'!CK124="","",IF('DATA ENTRY'!P124="","",IF(AND($EF$4='DATA ENTRY'!G124,$EH$4='DATA ENTRY'!F124),'DATA ENTRY'!P124,"")))</f>
        <v/>
      </c>
      <c r="EL125" s="107" t="str">
        <f>IF('DATA ENTRY'!CK124="","",IF('DATA ENTRY'!Q124="","",IF(AND($EF$4='DATA ENTRY'!G124,$EH$4='DATA ENTRY'!F124),'DATA ENTRY'!Q124,"")))</f>
        <v/>
      </c>
      <c r="EM125" s="3" t="str">
        <f>IF('DATA ENTRY'!CK124="","",IF('DATA ENTRY'!R124="","",IF(AND($EF$4='DATA ENTRY'!G124,$EH$4='DATA ENTRY'!F124),'DATA ENTRY'!R124,"")))</f>
        <v/>
      </c>
      <c r="EN125" s="107" t="str">
        <f>IF('DATA ENTRY'!CK124="","",IF('DATA ENTRY'!S124="","",IF(AND($EF$4='DATA ENTRY'!G124,$EH$4='DATA ENTRY'!F124),'DATA ENTRY'!S124,"")))</f>
        <v/>
      </c>
      <c r="EO125" s="3" t="str">
        <f>IF('DATA ENTRY'!CK124="","",IF('DATA ENTRY'!E124="","",IF(AND($EF$4='DATA ENTRY'!G124,$EH$4='DATA ENTRY'!F124),'DATA ENTRY'!E124,"")))</f>
        <v/>
      </c>
      <c r="EP125" s="3" t="str">
        <f>IF('DATA ENTRY'!CK124="","",IF('DATA ENTRY'!D124="","",IF(AND($EF$4='DATA ENTRY'!G124,$EH$4='DATA ENTRY'!F124),'DATA ENTRY'!D124,"")))</f>
        <v/>
      </c>
      <c r="EQ125" s="3" t="str">
        <f>IF('DATA ENTRY'!CK124="","",IF('DATA ENTRY'!W124="","",IF(AND($EF$4='DATA ENTRY'!G124,$EH$4='DATA ENTRY'!F124),'DATA ENTRY'!W124,"")))</f>
        <v/>
      </c>
      <c r="ER125" s="3" t="str">
        <f>IF('DATA ENTRY'!CK124="","",IF('DATA ENTRY'!X124="","",IF(AND($EF$4='DATA ENTRY'!G124,$EH$4='DATA ENTRY'!F124),'DATA ENTRY'!X124,"")))</f>
        <v/>
      </c>
      <c r="ES125" s="108" t="str">
        <f t="shared" si="31"/>
        <v/>
      </c>
      <c r="ET125" s="108" t="str">
        <f>IF('DATA ENTRY'!CK124="","",IF('DATA ENTRY'!D124="","",IF(AND($EF$4='DATA ENTRY'!G124,$EH$4='DATA ENTRY'!F124),'DATA ENTRY'!G124,"")))</f>
        <v/>
      </c>
      <c r="EY125">
        <f t="shared" si="32"/>
        <v>0</v>
      </c>
    </row>
    <row r="126" spans="1:155">
      <c r="A126" t="str">
        <f>IF(S126=0,"",1+(MAX($A$7:A125)))</f>
        <v/>
      </c>
      <c r="B126" s="224">
        <v>120</v>
      </c>
      <c r="C126" s="3" t="str">
        <f>IF('DATA ENTRY'!CK125="","",IF('DATA ENTRY'!B125="","",IF($D$4="All Post",'DATA ENTRY'!B125,IF(AND($D$4='DATA ENTRY'!CK125),'DATA ENTRY'!B125,""))))</f>
        <v/>
      </c>
      <c r="D126" s="3" t="str">
        <f>IF('DATA ENTRY'!CK125="","",IF('DATA ENTRY'!C125="","",IF($D$4="All Post",'DATA ENTRY'!C125,IF(AND($D$4='DATA ENTRY'!CK125),'DATA ENTRY'!C125,""))))</f>
        <v/>
      </c>
      <c r="E126" s="4" t="str">
        <f>IF('DATA ENTRY'!CK125="","",IF('DATA ENTRY'!I125="","",IF($D$4="All Post",'DATA ENTRY'!I125,IF(AND($D$4='DATA ENTRY'!CK125),'DATA ENTRY'!I125,""))))</f>
        <v/>
      </c>
      <c r="F126" s="4" t="str">
        <f>IF('DATA ENTRY'!CK125="","",IF('DATA ENTRY'!CK125="","",IF($D$4="All Post",'DATA ENTRY'!CK125,IF(AND($D$4='DATA ENTRY'!CK125),'DATA ENTRY'!CK125,""))))</f>
        <v/>
      </c>
      <c r="G126" s="3" t="str">
        <f>IF('DATA ENTRY'!CK125="","",IF('DATA ENTRY'!N125="","",IF($D$4="All Post",'DATA ENTRY'!N125,IF(AND($D$4='DATA ENTRY'!CK125),'DATA ENTRY'!N125,""))))</f>
        <v/>
      </c>
      <c r="H126" s="107" t="str">
        <f>IF('DATA ENTRY'!CK125="","",IF('DATA ENTRY'!O125="","",IF($D$4="All Post",'DATA ENTRY'!O125,IF(AND($D$4='DATA ENTRY'!CK125),'DATA ENTRY'!O125,""))))</f>
        <v/>
      </c>
      <c r="I126" s="3" t="str">
        <f>IF('DATA ENTRY'!CK125="","",IF('DATA ENTRY'!P125="","",IF($D$4="All Post",'DATA ENTRY'!P125,IF(AND($D$4='DATA ENTRY'!CK125),'DATA ENTRY'!P125,""))))</f>
        <v/>
      </c>
      <c r="J126" s="107" t="str">
        <f>IF('DATA ENTRY'!CK125="","",IF('DATA ENTRY'!Q125="","",IF($D$4="All Post",'DATA ENTRY'!Q125,IF(AND($D$4='DATA ENTRY'!CK125),'DATA ENTRY'!Q125,""))))</f>
        <v/>
      </c>
      <c r="K126" s="3" t="str">
        <f>IF('DATA ENTRY'!CK125="","",IF('DATA ENTRY'!R125="","",IF($D$4="All Post",'DATA ENTRY'!R125,IF(AND($D$4='DATA ENTRY'!CK125),'DATA ENTRY'!R125,""))))</f>
        <v/>
      </c>
      <c r="L126" s="3" t="str">
        <f>IF('DATA ENTRY'!CK125="","",IF('DATA ENTRY'!S125="","",IF($D$4="All Post",'DATA ENTRY'!S125,IF(AND($D$4='DATA ENTRY'!CK125),'DATA ENTRY'!S125,""))))</f>
        <v/>
      </c>
      <c r="M126" s="3" t="str">
        <f>IF('DATA ENTRY'!CK125="","",IF('DATA ENTRY'!E125="","",IF($D$4="All Post",'DATA ENTRY'!E125,IF(AND($D$4='DATA ENTRY'!CK125),'DATA ENTRY'!E125,""))))</f>
        <v/>
      </c>
      <c r="N126" s="3" t="str">
        <f>IF('DATA ENTRY'!CK125="","",IF('DATA ENTRY'!W125="","",IF($D$4="All Post",'DATA ENTRY'!W125,IF(AND($D$4='DATA ENTRY'!CK125),'DATA ENTRY'!W125,""))))</f>
        <v/>
      </c>
      <c r="O126" s="3" t="str">
        <f>IF('DATA ENTRY'!CK125="","",IF('DATA ENTRY'!X125="","",IF($D$4="All Post",'DATA ENTRY'!X125,IF(AND($D$4='DATA ENTRY'!CK125),'DATA ENTRY'!X125,""))))</f>
        <v/>
      </c>
      <c r="P126" s="3" t="str">
        <f>IF('DATA ENTRY'!CK125="","",IF('DATA ENTRY'!G125="","",IF($D$4="All Post",'DATA ENTRY'!G125,IF(AND($D$4='DATA ENTRY'!CK125),'DATA ENTRY'!G125,""))))</f>
        <v/>
      </c>
      <c r="S126">
        <f t="shared" si="19"/>
        <v>0</v>
      </c>
      <c r="T126" t="str">
        <f t="shared" si="20"/>
        <v/>
      </c>
      <c r="BZ126" t="str">
        <f t="shared" si="21"/>
        <v/>
      </c>
      <c r="CA126" t="str">
        <f t="shared" si="22"/>
        <v/>
      </c>
      <c r="CB126" s="224">
        <v>120</v>
      </c>
      <c r="CC126" s="3" t="str">
        <f>IF('DATA ENTRY'!CK125="","",IF('DATA ENTRY'!B125="","",IF(AND($CD$4='DATA ENTRY'!CK125,$CG$4='DATA ENTRY'!D125),'DATA ENTRY'!B125,"")))</f>
        <v/>
      </c>
      <c r="CD126" s="3" t="str">
        <f>IF('DATA ENTRY'!CK125="","",IF('DATA ENTRY'!C125="","",IF(AND($CD$4='DATA ENTRY'!CK125,$CG$4='DATA ENTRY'!D125),'DATA ENTRY'!C125,"")))</f>
        <v/>
      </c>
      <c r="CE126" s="4" t="str">
        <f>IF('DATA ENTRY'!CK125="","",IF('DATA ENTRY'!I125="","",IF(AND($CD$4='DATA ENTRY'!CK125,$CG$4='DATA ENTRY'!D125),'DATA ENTRY'!I125,"")))</f>
        <v/>
      </c>
      <c r="CF126" s="4" t="str">
        <f>IF('DATA ENTRY'!CK125="","",IF('DATA ENTRY'!CK125="","",IF(AND($CD$4='DATA ENTRY'!CK125,$CG$4='DATA ENTRY'!D125),'DATA ENTRY'!CK125,"")))</f>
        <v/>
      </c>
      <c r="CG126" s="3" t="str">
        <f>IF('DATA ENTRY'!CK125="","",IF('DATA ENTRY'!N125="","",IF(AND($CD$4='DATA ENTRY'!CK125,$CG$4='DATA ENTRY'!D125),'DATA ENTRY'!N125,"")))</f>
        <v/>
      </c>
      <c r="CH126" s="107" t="str">
        <f>IF('DATA ENTRY'!CK125="","",IF('DATA ENTRY'!O125="","",IF(AND($CD$4='DATA ENTRY'!CK125,$CG$4='DATA ENTRY'!D125),'DATA ENTRY'!O125,"")))</f>
        <v/>
      </c>
      <c r="CI126" s="3" t="str">
        <f>IF('DATA ENTRY'!CK125="","",IF('DATA ENTRY'!P125="","",IF(AND($CD$4='DATA ENTRY'!CK125,$CG$4='DATA ENTRY'!D125),'DATA ENTRY'!P125,"")))</f>
        <v/>
      </c>
      <c r="CJ126" s="107" t="str">
        <f>IF('DATA ENTRY'!CK125="","",IF('DATA ENTRY'!Q125="","",IF(AND($CD$4='DATA ENTRY'!CK125,$CG$4='DATA ENTRY'!D125),'DATA ENTRY'!Q125,"")))</f>
        <v/>
      </c>
      <c r="CK126" s="3" t="str">
        <f>IF('DATA ENTRY'!CK125="","",IF('DATA ENTRY'!R125="","",IF(AND($CD$4='DATA ENTRY'!CK125,$CG$4='DATA ENTRY'!D125),'DATA ENTRY'!R125,"")))</f>
        <v/>
      </c>
      <c r="CL126" s="3" t="str">
        <f>IF('DATA ENTRY'!CK125="","",IF('DATA ENTRY'!S125="","",IF(AND($CD$4='DATA ENTRY'!CK125,$CG$4='DATA ENTRY'!D125),'DATA ENTRY'!S125,"")))</f>
        <v/>
      </c>
      <c r="CM126" s="3" t="str">
        <f>IF('DATA ENTRY'!CK125="","",IF('DATA ENTRY'!E125="","",IF(AND($CD$4='DATA ENTRY'!CK125,$CG$4='DATA ENTRY'!D125),'DATA ENTRY'!E125,"")))</f>
        <v/>
      </c>
      <c r="CN126" s="3" t="str">
        <f>IF('DATA ENTRY'!CK125="","",IF('DATA ENTRY'!W125="","",IF(AND($CD$4='DATA ENTRY'!CK125,$CG$4='DATA ENTRY'!D125),'DATA ENTRY'!W125,"")))</f>
        <v/>
      </c>
      <c r="CO126" s="3" t="str">
        <f>IF('DATA ENTRY'!CK125="","",IF('DATA ENTRY'!X125="","",IF(AND($CD$4='DATA ENTRY'!CK125,$CG$4='DATA ENTRY'!D125),'DATA ENTRY'!X125,"")))</f>
        <v/>
      </c>
      <c r="CP126" s="108" t="str">
        <f t="shared" si="23"/>
        <v/>
      </c>
      <c r="CQ126" s="108" t="str">
        <f>IF('DATA ENTRY'!CK125="","",IF('DATA ENTRY'!G125="","",IF(AND($CD$4='DATA ENTRY'!CK125,$CG$4='DATA ENTRY'!D125),'DATA ENTRY'!G125,"")))</f>
        <v/>
      </c>
      <c r="CR126" s="230" t="str">
        <f>IF('DATA ENTRY'!CK125="","",IF('DATA ENTRY'!D125="","",IF(AND($CD$4='DATA ENTRY'!CK125,$CG$4='DATA ENTRY'!D125),'DATA ENTRY'!D125,"")))</f>
        <v/>
      </c>
      <c r="CS126">
        <f t="shared" si="24"/>
        <v>0</v>
      </c>
      <c r="CT126">
        <f t="shared" si="25"/>
        <v>0</v>
      </c>
      <c r="CV126" s="139"/>
      <c r="CX126">
        <f t="shared" si="26"/>
        <v>0</v>
      </c>
      <c r="DB126" t="str">
        <f t="shared" si="33"/>
        <v/>
      </c>
      <c r="DC126" t="str">
        <f t="shared" si="34"/>
        <v/>
      </c>
      <c r="DD126" s="224">
        <v>120</v>
      </c>
      <c r="DE126" s="3" t="str">
        <f>IF('DATA ENTRY'!CK125="","",IF('DATA ENTRY'!B125="","",IF(AND($DF$4='DATA ENTRY'!D125),'DATA ENTRY'!B125,"")))</f>
        <v/>
      </c>
      <c r="DF126" s="3" t="str">
        <f>IF('DATA ENTRY'!CK125="","",IF('DATA ENTRY'!C125="","",IF(AND($DF$4='DATA ENTRY'!D125),'DATA ENTRY'!C125,"")))</f>
        <v/>
      </c>
      <c r="DG126" s="4" t="str">
        <f>IF('DATA ENTRY'!CK125="","",IF('DATA ENTRY'!I125="","",IF(AND($DF$4='DATA ENTRY'!D125),'DATA ENTRY'!I125,"")))</f>
        <v/>
      </c>
      <c r="DH126" s="4" t="str">
        <f>IF('DATA ENTRY'!CK125="","",IF('DATA ENTRY'!CK125="","",IF(AND($DF$4='DATA ENTRY'!D125),'DATA ENTRY'!CK125,"")))</f>
        <v/>
      </c>
      <c r="DI126" s="3" t="str">
        <f>IF('DATA ENTRY'!CK125="","",IF('DATA ENTRY'!N125="","",IF(AND($DF$4='DATA ENTRY'!D125),'DATA ENTRY'!N125,"")))</f>
        <v/>
      </c>
      <c r="DJ126" s="107" t="str">
        <f>IF('DATA ENTRY'!CK125="","",IF('DATA ENTRY'!O125="","",IF(AND($DF$4='DATA ENTRY'!D125),'DATA ENTRY'!O125,"")))</f>
        <v/>
      </c>
      <c r="DK126" s="3" t="str">
        <f>IF('DATA ENTRY'!CK125="","",IF('DATA ENTRY'!P125="","",IF(AND($DF$4='DATA ENTRY'!D125),'DATA ENTRY'!P125,"")))</f>
        <v/>
      </c>
      <c r="DL126" s="107" t="str">
        <f>IF('DATA ENTRY'!CK125="","",IF('DATA ENTRY'!Q125="","",IF(AND($DF$4='DATA ENTRY'!D125),'DATA ENTRY'!Q125,"")))</f>
        <v/>
      </c>
      <c r="DM126" s="3" t="str">
        <f>IF('DATA ENTRY'!CK125="","",IF('DATA ENTRY'!R125="","",IF(AND($DF$4='DATA ENTRY'!D125),'DATA ENTRY'!R125,"")))</f>
        <v/>
      </c>
      <c r="DN126" s="107" t="str">
        <f>IF('DATA ENTRY'!CK125="","",IF('DATA ENTRY'!S125="","",IF(AND($DF$4='DATA ENTRY'!D125),'DATA ENTRY'!S125,"")))</f>
        <v/>
      </c>
      <c r="DO126" s="3" t="str">
        <f>IF('DATA ENTRY'!CK125="","",IF('DATA ENTRY'!E125="","",IF(AND($DF$4='DATA ENTRY'!D125),'DATA ENTRY'!E125,"")))</f>
        <v/>
      </c>
      <c r="DP126" s="3" t="str">
        <f>IF('DATA ENTRY'!CK125="","",IF('DATA ENTRY'!D125="","",IF(AND($DF$4='DATA ENTRY'!D125),'DATA ENTRY'!D125,"")))</f>
        <v/>
      </c>
      <c r="DQ126" s="3" t="str">
        <f>IF('DATA ENTRY'!CK125="","",IF('DATA ENTRY'!W125="","",IF(AND($DF$4='DATA ENTRY'!D125),'DATA ENTRY'!W125,"")))</f>
        <v/>
      </c>
      <c r="DR126" s="3" t="str">
        <f>IF('DATA ENTRY'!CK125="","",IF('DATA ENTRY'!X125="","",IF(AND($DF$4='DATA ENTRY'!D125),'DATA ENTRY'!X125,"")))</f>
        <v/>
      </c>
      <c r="DS126" s="108" t="str">
        <f t="shared" si="27"/>
        <v/>
      </c>
      <c r="DT126" s="108" t="str">
        <f>IF('DATA ENTRY'!CK125="","",IF('DATA ENTRY'!D125="","",IF(AND($DF$4='DATA ENTRY'!D125),'DATA ENTRY'!G125,"")))</f>
        <v/>
      </c>
      <c r="DY126">
        <f t="shared" si="28"/>
        <v>0</v>
      </c>
      <c r="EB126" t="str">
        <f t="shared" si="29"/>
        <v/>
      </c>
      <c r="EC126" t="str">
        <f t="shared" si="30"/>
        <v/>
      </c>
      <c r="ED126" s="224">
        <v>120</v>
      </c>
      <c r="EE126" s="3" t="str">
        <f>IF('DATA ENTRY'!CK125="","",IF('DATA ENTRY'!B125="","",IF(AND($EF$4='DATA ENTRY'!G125,$EH$4='DATA ENTRY'!F125),'DATA ENTRY'!B125,"")))</f>
        <v/>
      </c>
      <c r="EF126" s="3" t="str">
        <f>IF('DATA ENTRY'!CK125="","",IF('DATA ENTRY'!C125="","",IF(AND($EF$4='DATA ENTRY'!G125,$EH$4='DATA ENTRY'!F125),'DATA ENTRY'!C125,"")))</f>
        <v/>
      </c>
      <c r="EG126" s="4" t="str">
        <f>IF('DATA ENTRY'!CK125="","",IF('DATA ENTRY'!I125="","",IF(AND($EF$4='DATA ENTRY'!G125,$EH$4='DATA ENTRY'!F125),'DATA ENTRY'!I125,"")))</f>
        <v/>
      </c>
      <c r="EH126" s="4" t="str">
        <f>IF('DATA ENTRY'!CK125="","",IF('DATA ENTRY'!CK125="","",IF(AND($EF$4='DATA ENTRY'!G125,$EH$4='DATA ENTRY'!F125),'DATA ENTRY'!CK125,"")))</f>
        <v/>
      </c>
      <c r="EI126" s="3" t="str">
        <f>IF('DATA ENTRY'!CK125="","",IF('DATA ENTRY'!N125="","",IF(AND($EF$4='DATA ENTRY'!G125,$EH$4='DATA ENTRY'!F125),'DATA ENTRY'!N125,"")))</f>
        <v/>
      </c>
      <c r="EJ126" s="107" t="str">
        <f>IF('DATA ENTRY'!CK125="","",IF('DATA ENTRY'!O125="","",IF(AND($EF$4='DATA ENTRY'!G125,$EH$4='DATA ENTRY'!F125),'DATA ENTRY'!O125,"")))</f>
        <v/>
      </c>
      <c r="EK126" s="3" t="str">
        <f>IF('DATA ENTRY'!CK125="","",IF('DATA ENTRY'!P125="","",IF(AND($EF$4='DATA ENTRY'!G125,$EH$4='DATA ENTRY'!F125),'DATA ENTRY'!P125,"")))</f>
        <v/>
      </c>
      <c r="EL126" s="107" t="str">
        <f>IF('DATA ENTRY'!CK125="","",IF('DATA ENTRY'!Q125="","",IF(AND($EF$4='DATA ENTRY'!G125,$EH$4='DATA ENTRY'!F125),'DATA ENTRY'!Q125,"")))</f>
        <v/>
      </c>
      <c r="EM126" s="3" t="str">
        <f>IF('DATA ENTRY'!CK125="","",IF('DATA ENTRY'!R125="","",IF(AND($EF$4='DATA ENTRY'!G125,$EH$4='DATA ENTRY'!F125),'DATA ENTRY'!R125,"")))</f>
        <v/>
      </c>
      <c r="EN126" s="107" t="str">
        <f>IF('DATA ENTRY'!CK125="","",IF('DATA ENTRY'!S125="","",IF(AND($EF$4='DATA ENTRY'!G125,$EH$4='DATA ENTRY'!F125),'DATA ENTRY'!S125,"")))</f>
        <v/>
      </c>
      <c r="EO126" s="3" t="str">
        <f>IF('DATA ENTRY'!CK125="","",IF('DATA ENTRY'!E125="","",IF(AND($EF$4='DATA ENTRY'!G125,$EH$4='DATA ENTRY'!F125),'DATA ENTRY'!E125,"")))</f>
        <v/>
      </c>
      <c r="EP126" s="3" t="str">
        <f>IF('DATA ENTRY'!CK125="","",IF('DATA ENTRY'!D125="","",IF(AND($EF$4='DATA ENTRY'!G125,$EH$4='DATA ENTRY'!F125),'DATA ENTRY'!D125,"")))</f>
        <v/>
      </c>
      <c r="EQ126" s="3" t="str">
        <f>IF('DATA ENTRY'!CK125="","",IF('DATA ENTRY'!W125="","",IF(AND($EF$4='DATA ENTRY'!G125,$EH$4='DATA ENTRY'!F125),'DATA ENTRY'!W125,"")))</f>
        <v/>
      </c>
      <c r="ER126" s="3" t="str">
        <f>IF('DATA ENTRY'!CK125="","",IF('DATA ENTRY'!X125="","",IF(AND($EF$4='DATA ENTRY'!G125,$EH$4='DATA ENTRY'!F125),'DATA ENTRY'!X125,"")))</f>
        <v/>
      </c>
      <c r="ES126" s="108" t="str">
        <f t="shared" si="31"/>
        <v/>
      </c>
      <c r="ET126" s="108" t="str">
        <f>IF('DATA ENTRY'!CK125="","",IF('DATA ENTRY'!D125="","",IF(AND($EF$4='DATA ENTRY'!G125,$EH$4='DATA ENTRY'!F125),'DATA ENTRY'!G125,"")))</f>
        <v/>
      </c>
      <c r="EY126">
        <f t="shared" si="32"/>
        <v>0</v>
      </c>
    </row>
    <row r="127" spans="1:155">
      <c r="A127" t="str">
        <f>IF(S127=0,"",1+(MAX($A$7:A126)))</f>
        <v/>
      </c>
      <c r="B127" s="224">
        <v>121</v>
      </c>
      <c r="C127" s="3" t="str">
        <f>IF('DATA ENTRY'!CK126="","",IF('DATA ENTRY'!B126="","",IF($D$4="All Post",'DATA ENTRY'!B126,IF(AND($D$4='DATA ENTRY'!CK126),'DATA ENTRY'!B126,""))))</f>
        <v/>
      </c>
      <c r="D127" s="3" t="str">
        <f>IF('DATA ENTRY'!CK126="","",IF('DATA ENTRY'!C126="","",IF($D$4="All Post",'DATA ENTRY'!C126,IF(AND($D$4='DATA ENTRY'!CK126),'DATA ENTRY'!C126,""))))</f>
        <v/>
      </c>
      <c r="E127" s="4" t="str">
        <f>IF('DATA ENTRY'!CK126="","",IF('DATA ENTRY'!I126="","",IF($D$4="All Post",'DATA ENTRY'!I126,IF(AND($D$4='DATA ENTRY'!CK126),'DATA ENTRY'!I126,""))))</f>
        <v/>
      </c>
      <c r="F127" s="4" t="str">
        <f>IF('DATA ENTRY'!CK126="","",IF('DATA ENTRY'!CK126="","",IF($D$4="All Post",'DATA ENTRY'!CK126,IF(AND($D$4='DATA ENTRY'!CK126),'DATA ENTRY'!CK126,""))))</f>
        <v/>
      </c>
      <c r="G127" s="3" t="str">
        <f>IF('DATA ENTRY'!CK126="","",IF('DATA ENTRY'!N126="","",IF($D$4="All Post",'DATA ENTRY'!N126,IF(AND($D$4='DATA ENTRY'!CK126),'DATA ENTRY'!N126,""))))</f>
        <v/>
      </c>
      <c r="H127" s="107" t="str">
        <f>IF('DATA ENTRY'!CK126="","",IF('DATA ENTRY'!O126="","",IF($D$4="All Post",'DATA ENTRY'!O126,IF(AND($D$4='DATA ENTRY'!CK126),'DATA ENTRY'!O126,""))))</f>
        <v/>
      </c>
      <c r="I127" s="3" t="str">
        <f>IF('DATA ENTRY'!CK126="","",IF('DATA ENTRY'!P126="","",IF($D$4="All Post",'DATA ENTRY'!P126,IF(AND($D$4='DATA ENTRY'!CK126),'DATA ENTRY'!P126,""))))</f>
        <v/>
      </c>
      <c r="J127" s="107" t="str">
        <f>IF('DATA ENTRY'!CK126="","",IF('DATA ENTRY'!Q126="","",IF($D$4="All Post",'DATA ENTRY'!Q126,IF(AND($D$4='DATA ENTRY'!CK126),'DATA ENTRY'!Q126,""))))</f>
        <v/>
      </c>
      <c r="K127" s="3" t="str">
        <f>IF('DATA ENTRY'!CK126="","",IF('DATA ENTRY'!R126="","",IF($D$4="All Post",'DATA ENTRY'!R126,IF(AND($D$4='DATA ENTRY'!CK126),'DATA ENTRY'!R126,""))))</f>
        <v/>
      </c>
      <c r="L127" s="3" t="str">
        <f>IF('DATA ENTRY'!CK126="","",IF('DATA ENTRY'!S126="","",IF($D$4="All Post",'DATA ENTRY'!S126,IF(AND($D$4='DATA ENTRY'!CK126),'DATA ENTRY'!S126,""))))</f>
        <v/>
      </c>
      <c r="M127" s="3" t="str">
        <f>IF('DATA ENTRY'!CK126="","",IF('DATA ENTRY'!E126="","",IF($D$4="All Post",'DATA ENTRY'!E126,IF(AND($D$4='DATA ENTRY'!CK126),'DATA ENTRY'!E126,""))))</f>
        <v/>
      </c>
      <c r="N127" s="3" t="str">
        <f>IF('DATA ENTRY'!CK126="","",IF('DATA ENTRY'!W126="","",IF($D$4="All Post",'DATA ENTRY'!W126,IF(AND($D$4='DATA ENTRY'!CK126),'DATA ENTRY'!W126,""))))</f>
        <v/>
      </c>
      <c r="O127" s="3" t="str">
        <f>IF('DATA ENTRY'!CK126="","",IF('DATA ENTRY'!X126="","",IF($D$4="All Post",'DATA ENTRY'!X126,IF(AND($D$4='DATA ENTRY'!CK126),'DATA ENTRY'!X126,""))))</f>
        <v/>
      </c>
      <c r="P127" s="3" t="str">
        <f>IF('DATA ENTRY'!CK126="","",IF('DATA ENTRY'!G126="","",IF($D$4="All Post",'DATA ENTRY'!G126,IF(AND($D$4='DATA ENTRY'!CK126),'DATA ENTRY'!G126,""))))</f>
        <v/>
      </c>
      <c r="S127">
        <f t="shared" si="19"/>
        <v>0</v>
      </c>
      <c r="T127" t="str">
        <f t="shared" si="20"/>
        <v/>
      </c>
      <c r="BZ127" t="str">
        <f t="shared" si="21"/>
        <v/>
      </c>
      <c r="CA127" t="str">
        <f t="shared" si="22"/>
        <v/>
      </c>
      <c r="CB127" s="224">
        <v>121</v>
      </c>
      <c r="CC127" s="3" t="str">
        <f>IF('DATA ENTRY'!CK126="","",IF('DATA ENTRY'!B126="","",IF(AND($CD$4='DATA ENTRY'!CK126,$CG$4='DATA ENTRY'!D126),'DATA ENTRY'!B126,"")))</f>
        <v/>
      </c>
      <c r="CD127" s="3" t="str">
        <f>IF('DATA ENTRY'!CK126="","",IF('DATA ENTRY'!C126="","",IF(AND($CD$4='DATA ENTRY'!CK126,$CG$4='DATA ENTRY'!D126),'DATA ENTRY'!C126,"")))</f>
        <v/>
      </c>
      <c r="CE127" s="4" t="str">
        <f>IF('DATA ENTRY'!CK126="","",IF('DATA ENTRY'!I126="","",IF(AND($CD$4='DATA ENTRY'!CK126,$CG$4='DATA ENTRY'!D126),'DATA ENTRY'!I126,"")))</f>
        <v/>
      </c>
      <c r="CF127" s="4" t="str">
        <f>IF('DATA ENTRY'!CK126="","",IF('DATA ENTRY'!CK126="","",IF(AND($CD$4='DATA ENTRY'!CK126,$CG$4='DATA ENTRY'!D126),'DATA ENTRY'!CK126,"")))</f>
        <v/>
      </c>
      <c r="CG127" s="3" t="str">
        <f>IF('DATA ENTRY'!CK126="","",IF('DATA ENTRY'!N126="","",IF(AND($CD$4='DATA ENTRY'!CK126,$CG$4='DATA ENTRY'!D126),'DATA ENTRY'!N126,"")))</f>
        <v/>
      </c>
      <c r="CH127" s="107" t="str">
        <f>IF('DATA ENTRY'!CK126="","",IF('DATA ENTRY'!O126="","",IF(AND($CD$4='DATA ENTRY'!CK126,$CG$4='DATA ENTRY'!D126),'DATA ENTRY'!O126,"")))</f>
        <v/>
      </c>
      <c r="CI127" s="3" t="str">
        <f>IF('DATA ENTRY'!CK126="","",IF('DATA ENTRY'!P126="","",IF(AND($CD$4='DATA ENTRY'!CK126,$CG$4='DATA ENTRY'!D126),'DATA ENTRY'!P126,"")))</f>
        <v/>
      </c>
      <c r="CJ127" s="107" t="str">
        <f>IF('DATA ENTRY'!CK126="","",IF('DATA ENTRY'!Q126="","",IF(AND($CD$4='DATA ENTRY'!CK126,$CG$4='DATA ENTRY'!D126),'DATA ENTRY'!Q126,"")))</f>
        <v/>
      </c>
      <c r="CK127" s="3" t="str">
        <f>IF('DATA ENTRY'!CK126="","",IF('DATA ENTRY'!R126="","",IF(AND($CD$4='DATA ENTRY'!CK126,$CG$4='DATA ENTRY'!D126),'DATA ENTRY'!R126,"")))</f>
        <v/>
      </c>
      <c r="CL127" s="3" t="str">
        <f>IF('DATA ENTRY'!CK126="","",IF('DATA ENTRY'!S126="","",IF(AND($CD$4='DATA ENTRY'!CK126,$CG$4='DATA ENTRY'!D126),'DATA ENTRY'!S126,"")))</f>
        <v/>
      </c>
      <c r="CM127" s="3" t="str">
        <f>IF('DATA ENTRY'!CK126="","",IF('DATA ENTRY'!E126="","",IF(AND($CD$4='DATA ENTRY'!CK126,$CG$4='DATA ENTRY'!D126),'DATA ENTRY'!E126,"")))</f>
        <v/>
      </c>
      <c r="CN127" s="3" t="str">
        <f>IF('DATA ENTRY'!CK126="","",IF('DATA ENTRY'!W126="","",IF(AND($CD$4='DATA ENTRY'!CK126,$CG$4='DATA ENTRY'!D126),'DATA ENTRY'!W126,"")))</f>
        <v/>
      </c>
      <c r="CO127" s="3" t="str">
        <f>IF('DATA ENTRY'!CK126="","",IF('DATA ENTRY'!X126="","",IF(AND($CD$4='DATA ENTRY'!CK126,$CG$4='DATA ENTRY'!D126),'DATA ENTRY'!X126,"")))</f>
        <v/>
      </c>
      <c r="CP127" s="108" t="str">
        <f t="shared" si="23"/>
        <v/>
      </c>
      <c r="CQ127" s="108" t="str">
        <f>IF('DATA ENTRY'!CK126="","",IF('DATA ENTRY'!G126="","",IF(AND($CD$4='DATA ENTRY'!CK126,$CG$4='DATA ENTRY'!D126),'DATA ENTRY'!G126,"")))</f>
        <v/>
      </c>
      <c r="CR127" s="230" t="str">
        <f>IF('DATA ENTRY'!CK126="","",IF('DATA ENTRY'!D126="","",IF(AND($CD$4='DATA ENTRY'!CK126,$CG$4='DATA ENTRY'!D126),'DATA ENTRY'!D126,"")))</f>
        <v/>
      </c>
      <c r="CS127">
        <f t="shared" si="24"/>
        <v>0</v>
      </c>
      <c r="CT127">
        <f t="shared" si="25"/>
        <v>0</v>
      </c>
      <c r="CV127" s="139"/>
      <c r="CX127">
        <f t="shared" si="26"/>
        <v>0</v>
      </c>
      <c r="DB127" t="str">
        <f t="shared" si="33"/>
        <v/>
      </c>
      <c r="DC127" t="str">
        <f t="shared" si="34"/>
        <v/>
      </c>
      <c r="DD127" s="224">
        <v>121</v>
      </c>
      <c r="DE127" s="3" t="str">
        <f>IF('DATA ENTRY'!CK126="","",IF('DATA ENTRY'!B126="","",IF(AND($DF$4='DATA ENTRY'!D126),'DATA ENTRY'!B126,"")))</f>
        <v/>
      </c>
      <c r="DF127" s="3" t="str">
        <f>IF('DATA ENTRY'!CK126="","",IF('DATA ENTRY'!C126="","",IF(AND($DF$4='DATA ENTRY'!D126),'DATA ENTRY'!C126,"")))</f>
        <v/>
      </c>
      <c r="DG127" s="4" t="str">
        <f>IF('DATA ENTRY'!CK126="","",IF('DATA ENTRY'!I126="","",IF(AND($DF$4='DATA ENTRY'!D126),'DATA ENTRY'!I126,"")))</f>
        <v/>
      </c>
      <c r="DH127" s="4" t="str">
        <f>IF('DATA ENTRY'!CK126="","",IF('DATA ENTRY'!CK126="","",IF(AND($DF$4='DATA ENTRY'!D126),'DATA ENTRY'!CK126,"")))</f>
        <v/>
      </c>
      <c r="DI127" s="3" t="str">
        <f>IF('DATA ENTRY'!CK126="","",IF('DATA ENTRY'!N126="","",IF(AND($DF$4='DATA ENTRY'!D126),'DATA ENTRY'!N126,"")))</f>
        <v/>
      </c>
      <c r="DJ127" s="107" t="str">
        <f>IF('DATA ENTRY'!CK126="","",IF('DATA ENTRY'!O126="","",IF(AND($DF$4='DATA ENTRY'!D126),'DATA ENTRY'!O126,"")))</f>
        <v/>
      </c>
      <c r="DK127" s="3" t="str">
        <f>IF('DATA ENTRY'!CK126="","",IF('DATA ENTRY'!P126="","",IF(AND($DF$4='DATA ENTRY'!D126),'DATA ENTRY'!P126,"")))</f>
        <v/>
      </c>
      <c r="DL127" s="107" t="str">
        <f>IF('DATA ENTRY'!CK126="","",IF('DATA ENTRY'!Q126="","",IF(AND($DF$4='DATA ENTRY'!D126),'DATA ENTRY'!Q126,"")))</f>
        <v/>
      </c>
      <c r="DM127" s="3" t="str">
        <f>IF('DATA ENTRY'!CK126="","",IF('DATA ENTRY'!R126="","",IF(AND($DF$4='DATA ENTRY'!D126),'DATA ENTRY'!R126,"")))</f>
        <v/>
      </c>
      <c r="DN127" s="107" t="str">
        <f>IF('DATA ENTRY'!CK126="","",IF('DATA ENTRY'!S126="","",IF(AND($DF$4='DATA ENTRY'!D126),'DATA ENTRY'!S126,"")))</f>
        <v/>
      </c>
      <c r="DO127" s="3" t="str">
        <f>IF('DATA ENTRY'!CK126="","",IF('DATA ENTRY'!E126="","",IF(AND($DF$4='DATA ENTRY'!D126),'DATA ENTRY'!E126,"")))</f>
        <v/>
      </c>
      <c r="DP127" s="3" t="str">
        <f>IF('DATA ENTRY'!CK126="","",IF('DATA ENTRY'!D126="","",IF(AND($DF$4='DATA ENTRY'!D126),'DATA ENTRY'!D126,"")))</f>
        <v/>
      </c>
      <c r="DQ127" s="3" t="str">
        <f>IF('DATA ENTRY'!CK126="","",IF('DATA ENTRY'!W126="","",IF(AND($DF$4='DATA ENTRY'!D126),'DATA ENTRY'!W126,"")))</f>
        <v/>
      </c>
      <c r="DR127" s="3" t="str">
        <f>IF('DATA ENTRY'!CK126="","",IF('DATA ENTRY'!X126="","",IF(AND($DF$4='DATA ENTRY'!D126),'DATA ENTRY'!X126,"")))</f>
        <v/>
      </c>
      <c r="DS127" s="108" t="str">
        <f t="shared" si="27"/>
        <v/>
      </c>
      <c r="DT127" s="108" t="str">
        <f>IF('DATA ENTRY'!CK126="","",IF('DATA ENTRY'!D126="","",IF(AND($DF$4='DATA ENTRY'!D126),'DATA ENTRY'!G126,"")))</f>
        <v/>
      </c>
      <c r="DY127">
        <f t="shared" si="28"/>
        <v>0</v>
      </c>
      <c r="EB127" t="str">
        <f t="shared" si="29"/>
        <v/>
      </c>
      <c r="EC127" t="str">
        <f t="shared" si="30"/>
        <v/>
      </c>
      <c r="ED127" s="224">
        <v>121</v>
      </c>
      <c r="EE127" s="3" t="str">
        <f>IF('DATA ENTRY'!CK126="","",IF('DATA ENTRY'!B126="","",IF(AND($EF$4='DATA ENTRY'!G126,$EH$4='DATA ENTRY'!F126),'DATA ENTRY'!B126,"")))</f>
        <v/>
      </c>
      <c r="EF127" s="3" t="str">
        <f>IF('DATA ENTRY'!CK126="","",IF('DATA ENTRY'!C126="","",IF(AND($EF$4='DATA ENTRY'!G126,$EH$4='DATA ENTRY'!F126),'DATA ENTRY'!C126,"")))</f>
        <v/>
      </c>
      <c r="EG127" s="4" t="str">
        <f>IF('DATA ENTRY'!CK126="","",IF('DATA ENTRY'!I126="","",IF(AND($EF$4='DATA ENTRY'!G126,$EH$4='DATA ENTRY'!F126),'DATA ENTRY'!I126,"")))</f>
        <v/>
      </c>
      <c r="EH127" s="4" t="str">
        <f>IF('DATA ENTRY'!CK126="","",IF('DATA ENTRY'!CK126="","",IF(AND($EF$4='DATA ENTRY'!G126,$EH$4='DATA ENTRY'!F126),'DATA ENTRY'!CK126,"")))</f>
        <v/>
      </c>
      <c r="EI127" s="3" t="str">
        <f>IF('DATA ENTRY'!CK126="","",IF('DATA ENTRY'!N126="","",IF(AND($EF$4='DATA ENTRY'!G126,$EH$4='DATA ENTRY'!F126),'DATA ENTRY'!N126,"")))</f>
        <v/>
      </c>
      <c r="EJ127" s="107" t="str">
        <f>IF('DATA ENTRY'!CK126="","",IF('DATA ENTRY'!O126="","",IF(AND($EF$4='DATA ENTRY'!G126,$EH$4='DATA ENTRY'!F126),'DATA ENTRY'!O126,"")))</f>
        <v/>
      </c>
      <c r="EK127" s="3" t="str">
        <f>IF('DATA ENTRY'!CK126="","",IF('DATA ENTRY'!P126="","",IF(AND($EF$4='DATA ENTRY'!G126,$EH$4='DATA ENTRY'!F126),'DATA ENTRY'!P126,"")))</f>
        <v/>
      </c>
      <c r="EL127" s="107" t="str">
        <f>IF('DATA ENTRY'!CK126="","",IF('DATA ENTRY'!Q126="","",IF(AND($EF$4='DATA ENTRY'!G126,$EH$4='DATA ENTRY'!F126),'DATA ENTRY'!Q126,"")))</f>
        <v/>
      </c>
      <c r="EM127" s="3" t="str">
        <f>IF('DATA ENTRY'!CK126="","",IF('DATA ENTRY'!R126="","",IF(AND($EF$4='DATA ENTRY'!G126,$EH$4='DATA ENTRY'!F126),'DATA ENTRY'!R126,"")))</f>
        <v/>
      </c>
      <c r="EN127" s="107" t="str">
        <f>IF('DATA ENTRY'!CK126="","",IF('DATA ENTRY'!S126="","",IF(AND($EF$4='DATA ENTRY'!G126,$EH$4='DATA ENTRY'!F126),'DATA ENTRY'!S126,"")))</f>
        <v/>
      </c>
      <c r="EO127" s="3" t="str">
        <f>IF('DATA ENTRY'!CK126="","",IF('DATA ENTRY'!E126="","",IF(AND($EF$4='DATA ENTRY'!G126,$EH$4='DATA ENTRY'!F126),'DATA ENTRY'!E126,"")))</f>
        <v/>
      </c>
      <c r="EP127" s="3" t="str">
        <f>IF('DATA ENTRY'!CK126="","",IF('DATA ENTRY'!D126="","",IF(AND($EF$4='DATA ENTRY'!G126,$EH$4='DATA ENTRY'!F126),'DATA ENTRY'!D126,"")))</f>
        <v/>
      </c>
      <c r="EQ127" s="3" t="str">
        <f>IF('DATA ENTRY'!CK126="","",IF('DATA ENTRY'!W126="","",IF(AND($EF$4='DATA ENTRY'!G126,$EH$4='DATA ENTRY'!F126),'DATA ENTRY'!W126,"")))</f>
        <v/>
      </c>
      <c r="ER127" s="3" t="str">
        <f>IF('DATA ENTRY'!CK126="","",IF('DATA ENTRY'!X126="","",IF(AND($EF$4='DATA ENTRY'!G126,$EH$4='DATA ENTRY'!F126),'DATA ENTRY'!X126,"")))</f>
        <v/>
      </c>
      <c r="ES127" s="108" t="str">
        <f t="shared" si="31"/>
        <v/>
      </c>
      <c r="ET127" s="108" t="str">
        <f>IF('DATA ENTRY'!CK126="","",IF('DATA ENTRY'!D126="","",IF(AND($EF$4='DATA ENTRY'!G126,$EH$4='DATA ENTRY'!F126),'DATA ENTRY'!G126,"")))</f>
        <v/>
      </c>
      <c r="EY127">
        <f t="shared" si="32"/>
        <v>0</v>
      </c>
    </row>
    <row r="128" spans="1:155">
      <c r="A128" t="str">
        <f>IF(S128=0,"",1+(MAX($A$7:A127)))</f>
        <v/>
      </c>
      <c r="B128" s="224">
        <v>122</v>
      </c>
      <c r="C128" s="3" t="str">
        <f>IF('DATA ENTRY'!CK127="","",IF('DATA ENTRY'!B127="","",IF($D$4="All Post",'DATA ENTRY'!B127,IF(AND($D$4='DATA ENTRY'!CK127),'DATA ENTRY'!B127,""))))</f>
        <v/>
      </c>
      <c r="D128" s="3" t="str">
        <f>IF('DATA ENTRY'!CK127="","",IF('DATA ENTRY'!C127="","",IF($D$4="All Post",'DATA ENTRY'!C127,IF(AND($D$4='DATA ENTRY'!CK127),'DATA ENTRY'!C127,""))))</f>
        <v/>
      </c>
      <c r="E128" s="4" t="str">
        <f>IF('DATA ENTRY'!CK127="","",IF('DATA ENTRY'!I127="","",IF($D$4="All Post",'DATA ENTRY'!I127,IF(AND($D$4='DATA ENTRY'!CK127),'DATA ENTRY'!I127,""))))</f>
        <v/>
      </c>
      <c r="F128" s="4" t="str">
        <f>IF('DATA ENTRY'!CK127="","",IF('DATA ENTRY'!CK127="","",IF($D$4="All Post",'DATA ENTRY'!CK127,IF(AND($D$4='DATA ENTRY'!CK127),'DATA ENTRY'!CK127,""))))</f>
        <v/>
      </c>
      <c r="G128" s="3" t="str">
        <f>IF('DATA ENTRY'!CK127="","",IF('DATA ENTRY'!N127="","",IF($D$4="All Post",'DATA ENTRY'!N127,IF(AND($D$4='DATA ENTRY'!CK127),'DATA ENTRY'!N127,""))))</f>
        <v/>
      </c>
      <c r="H128" s="107" t="str">
        <f>IF('DATA ENTRY'!CK127="","",IF('DATA ENTRY'!O127="","",IF($D$4="All Post",'DATA ENTRY'!O127,IF(AND($D$4='DATA ENTRY'!CK127),'DATA ENTRY'!O127,""))))</f>
        <v/>
      </c>
      <c r="I128" s="3" t="str">
        <f>IF('DATA ENTRY'!CK127="","",IF('DATA ENTRY'!P127="","",IF($D$4="All Post",'DATA ENTRY'!P127,IF(AND($D$4='DATA ENTRY'!CK127),'DATA ENTRY'!P127,""))))</f>
        <v/>
      </c>
      <c r="J128" s="107" t="str">
        <f>IF('DATA ENTRY'!CK127="","",IF('DATA ENTRY'!Q127="","",IF($D$4="All Post",'DATA ENTRY'!Q127,IF(AND($D$4='DATA ENTRY'!CK127),'DATA ENTRY'!Q127,""))))</f>
        <v/>
      </c>
      <c r="K128" s="3" t="str">
        <f>IF('DATA ENTRY'!CK127="","",IF('DATA ENTRY'!R127="","",IF($D$4="All Post",'DATA ENTRY'!R127,IF(AND($D$4='DATA ENTRY'!CK127),'DATA ENTRY'!R127,""))))</f>
        <v/>
      </c>
      <c r="L128" s="3" t="str">
        <f>IF('DATA ENTRY'!CK127="","",IF('DATA ENTRY'!S127="","",IF($D$4="All Post",'DATA ENTRY'!S127,IF(AND($D$4='DATA ENTRY'!CK127),'DATA ENTRY'!S127,""))))</f>
        <v/>
      </c>
      <c r="M128" s="3" t="str">
        <f>IF('DATA ENTRY'!CK127="","",IF('DATA ENTRY'!E127="","",IF($D$4="All Post",'DATA ENTRY'!E127,IF(AND($D$4='DATA ENTRY'!CK127),'DATA ENTRY'!E127,""))))</f>
        <v/>
      </c>
      <c r="N128" s="3" t="str">
        <f>IF('DATA ENTRY'!CK127="","",IF('DATA ENTRY'!W127="","",IF($D$4="All Post",'DATA ENTRY'!W127,IF(AND($D$4='DATA ENTRY'!CK127),'DATA ENTRY'!W127,""))))</f>
        <v/>
      </c>
      <c r="O128" s="3" t="str">
        <f>IF('DATA ENTRY'!CK127="","",IF('DATA ENTRY'!X127="","",IF($D$4="All Post",'DATA ENTRY'!X127,IF(AND($D$4='DATA ENTRY'!CK127),'DATA ENTRY'!X127,""))))</f>
        <v/>
      </c>
      <c r="P128" s="3" t="str">
        <f>IF('DATA ENTRY'!CK127="","",IF('DATA ENTRY'!G127="","",IF($D$4="All Post",'DATA ENTRY'!G127,IF(AND($D$4='DATA ENTRY'!CK127),'DATA ENTRY'!G127,""))))</f>
        <v/>
      </c>
      <c r="S128">
        <f t="shared" si="19"/>
        <v>0</v>
      </c>
      <c r="T128" t="str">
        <f t="shared" si="20"/>
        <v/>
      </c>
      <c r="BZ128" t="str">
        <f t="shared" si="21"/>
        <v/>
      </c>
      <c r="CA128" t="str">
        <f t="shared" si="22"/>
        <v/>
      </c>
      <c r="CB128" s="224">
        <v>122</v>
      </c>
      <c r="CC128" s="3" t="str">
        <f>IF('DATA ENTRY'!CK127="","",IF('DATA ENTRY'!B127="","",IF(AND($CD$4='DATA ENTRY'!CK127,$CG$4='DATA ENTRY'!D127),'DATA ENTRY'!B127,"")))</f>
        <v/>
      </c>
      <c r="CD128" s="3" t="str">
        <f>IF('DATA ENTRY'!CK127="","",IF('DATA ENTRY'!C127="","",IF(AND($CD$4='DATA ENTRY'!CK127,$CG$4='DATA ENTRY'!D127),'DATA ENTRY'!C127,"")))</f>
        <v/>
      </c>
      <c r="CE128" s="4" t="str">
        <f>IF('DATA ENTRY'!CK127="","",IF('DATA ENTRY'!I127="","",IF(AND($CD$4='DATA ENTRY'!CK127,$CG$4='DATA ENTRY'!D127),'DATA ENTRY'!I127,"")))</f>
        <v/>
      </c>
      <c r="CF128" s="4" t="str">
        <f>IF('DATA ENTRY'!CK127="","",IF('DATA ENTRY'!CK127="","",IF(AND($CD$4='DATA ENTRY'!CK127,$CG$4='DATA ENTRY'!D127),'DATA ENTRY'!CK127,"")))</f>
        <v/>
      </c>
      <c r="CG128" s="3" t="str">
        <f>IF('DATA ENTRY'!CK127="","",IF('DATA ENTRY'!N127="","",IF(AND($CD$4='DATA ENTRY'!CK127,$CG$4='DATA ENTRY'!D127),'DATA ENTRY'!N127,"")))</f>
        <v/>
      </c>
      <c r="CH128" s="107" t="str">
        <f>IF('DATA ENTRY'!CK127="","",IF('DATA ENTRY'!O127="","",IF(AND($CD$4='DATA ENTRY'!CK127,$CG$4='DATA ENTRY'!D127),'DATA ENTRY'!O127,"")))</f>
        <v/>
      </c>
      <c r="CI128" s="3" t="str">
        <f>IF('DATA ENTRY'!CK127="","",IF('DATA ENTRY'!P127="","",IF(AND($CD$4='DATA ENTRY'!CK127,$CG$4='DATA ENTRY'!D127),'DATA ENTRY'!P127,"")))</f>
        <v/>
      </c>
      <c r="CJ128" s="107" t="str">
        <f>IF('DATA ENTRY'!CK127="","",IF('DATA ENTRY'!Q127="","",IF(AND($CD$4='DATA ENTRY'!CK127,$CG$4='DATA ENTRY'!D127),'DATA ENTRY'!Q127,"")))</f>
        <v/>
      </c>
      <c r="CK128" s="3" t="str">
        <f>IF('DATA ENTRY'!CK127="","",IF('DATA ENTRY'!R127="","",IF(AND($CD$4='DATA ENTRY'!CK127,$CG$4='DATA ENTRY'!D127),'DATA ENTRY'!R127,"")))</f>
        <v/>
      </c>
      <c r="CL128" s="3" t="str">
        <f>IF('DATA ENTRY'!CK127="","",IF('DATA ENTRY'!S127="","",IF(AND($CD$4='DATA ENTRY'!CK127,$CG$4='DATA ENTRY'!D127),'DATA ENTRY'!S127,"")))</f>
        <v/>
      </c>
      <c r="CM128" s="3" t="str">
        <f>IF('DATA ENTRY'!CK127="","",IF('DATA ENTRY'!E127="","",IF(AND($CD$4='DATA ENTRY'!CK127,$CG$4='DATA ENTRY'!D127),'DATA ENTRY'!E127,"")))</f>
        <v/>
      </c>
      <c r="CN128" s="3" t="str">
        <f>IF('DATA ENTRY'!CK127="","",IF('DATA ENTRY'!W127="","",IF(AND($CD$4='DATA ENTRY'!CK127,$CG$4='DATA ENTRY'!D127),'DATA ENTRY'!W127,"")))</f>
        <v/>
      </c>
      <c r="CO128" s="3" t="str">
        <f>IF('DATA ENTRY'!CK127="","",IF('DATA ENTRY'!X127="","",IF(AND($CD$4='DATA ENTRY'!CK127,$CG$4='DATA ENTRY'!D127),'DATA ENTRY'!X127,"")))</f>
        <v/>
      </c>
      <c r="CP128" s="108" t="str">
        <f t="shared" si="23"/>
        <v/>
      </c>
      <c r="CQ128" s="108" t="str">
        <f>IF('DATA ENTRY'!CK127="","",IF('DATA ENTRY'!G127="","",IF(AND($CD$4='DATA ENTRY'!CK127,$CG$4='DATA ENTRY'!D127),'DATA ENTRY'!G127,"")))</f>
        <v/>
      </c>
      <c r="CR128" s="230" t="str">
        <f>IF('DATA ENTRY'!CK127="","",IF('DATA ENTRY'!D127="","",IF(AND($CD$4='DATA ENTRY'!CK127,$CG$4='DATA ENTRY'!D127),'DATA ENTRY'!D127,"")))</f>
        <v/>
      </c>
      <c r="CS128">
        <f t="shared" si="24"/>
        <v>0</v>
      </c>
      <c r="CT128">
        <f t="shared" si="25"/>
        <v>0</v>
      </c>
      <c r="CV128" s="139"/>
      <c r="CX128">
        <f t="shared" si="26"/>
        <v>0</v>
      </c>
      <c r="DB128" t="str">
        <f t="shared" si="33"/>
        <v/>
      </c>
      <c r="DC128" t="str">
        <f t="shared" si="34"/>
        <v/>
      </c>
      <c r="DD128" s="224">
        <v>122</v>
      </c>
      <c r="DE128" s="3" t="str">
        <f>IF('DATA ENTRY'!CK127="","",IF('DATA ENTRY'!B127="","",IF(AND($DF$4='DATA ENTRY'!D127),'DATA ENTRY'!B127,"")))</f>
        <v/>
      </c>
      <c r="DF128" s="3" t="str">
        <f>IF('DATA ENTRY'!CK127="","",IF('DATA ENTRY'!C127="","",IF(AND($DF$4='DATA ENTRY'!D127),'DATA ENTRY'!C127,"")))</f>
        <v/>
      </c>
      <c r="DG128" s="4" t="str">
        <f>IF('DATA ENTRY'!CK127="","",IF('DATA ENTRY'!I127="","",IF(AND($DF$4='DATA ENTRY'!D127),'DATA ENTRY'!I127,"")))</f>
        <v/>
      </c>
      <c r="DH128" s="4" t="str">
        <f>IF('DATA ENTRY'!CK127="","",IF('DATA ENTRY'!CK127="","",IF(AND($DF$4='DATA ENTRY'!D127),'DATA ENTRY'!CK127,"")))</f>
        <v/>
      </c>
      <c r="DI128" s="3" t="str">
        <f>IF('DATA ENTRY'!CK127="","",IF('DATA ENTRY'!N127="","",IF(AND($DF$4='DATA ENTRY'!D127),'DATA ENTRY'!N127,"")))</f>
        <v/>
      </c>
      <c r="DJ128" s="107" t="str">
        <f>IF('DATA ENTRY'!CK127="","",IF('DATA ENTRY'!O127="","",IF(AND($DF$4='DATA ENTRY'!D127),'DATA ENTRY'!O127,"")))</f>
        <v/>
      </c>
      <c r="DK128" s="3" t="str">
        <f>IF('DATA ENTRY'!CK127="","",IF('DATA ENTRY'!P127="","",IF(AND($DF$4='DATA ENTRY'!D127),'DATA ENTRY'!P127,"")))</f>
        <v/>
      </c>
      <c r="DL128" s="107" t="str">
        <f>IF('DATA ENTRY'!CK127="","",IF('DATA ENTRY'!Q127="","",IF(AND($DF$4='DATA ENTRY'!D127),'DATA ENTRY'!Q127,"")))</f>
        <v/>
      </c>
      <c r="DM128" s="3" t="str">
        <f>IF('DATA ENTRY'!CK127="","",IF('DATA ENTRY'!R127="","",IF(AND($DF$4='DATA ENTRY'!D127),'DATA ENTRY'!R127,"")))</f>
        <v/>
      </c>
      <c r="DN128" s="107" t="str">
        <f>IF('DATA ENTRY'!CK127="","",IF('DATA ENTRY'!S127="","",IF(AND($DF$4='DATA ENTRY'!D127),'DATA ENTRY'!S127,"")))</f>
        <v/>
      </c>
      <c r="DO128" s="3" t="str">
        <f>IF('DATA ENTRY'!CK127="","",IF('DATA ENTRY'!E127="","",IF(AND($DF$4='DATA ENTRY'!D127),'DATA ENTRY'!E127,"")))</f>
        <v/>
      </c>
      <c r="DP128" s="3" t="str">
        <f>IF('DATA ENTRY'!CK127="","",IF('DATA ENTRY'!D127="","",IF(AND($DF$4='DATA ENTRY'!D127),'DATA ENTRY'!D127,"")))</f>
        <v/>
      </c>
      <c r="DQ128" s="3" t="str">
        <f>IF('DATA ENTRY'!CK127="","",IF('DATA ENTRY'!W127="","",IF(AND($DF$4='DATA ENTRY'!D127),'DATA ENTRY'!W127,"")))</f>
        <v/>
      </c>
      <c r="DR128" s="3" t="str">
        <f>IF('DATA ENTRY'!CK127="","",IF('DATA ENTRY'!X127="","",IF(AND($DF$4='DATA ENTRY'!D127),'DATA ENTRY'!X127,"")))</f>
        <v/>
      </c>
      <c r="DS128" s="108" t="str">
        <f t="shared" si="27"/>
        <v/>
      </c>
      <c r="DT128" s="108" t="str">
        <f>IF('DATA ENTRY'!CK127="","",IF('DATA ENTRY'!D127="","",IF(AND($DF$4='DATA ENTRY'!D127),'DATA ENTRY'!G127,"")))</f>
        <v/>
      </c>
      <c r="DY128">
        <f t="shared" si="28"/>
        <v>0</v>
      </c>
      <c r="EB128" t="str">
        <f t="shared" si="29"/>
        <v/>
      </c>
      <c r="EC128" t="str">
        <f t="shared" si="30"/>
        <v/>
      </c>
      <c r="ED128" s="224">
        <v>122</v>
      </c>
      <c r="EE128" s="3" t="str">
        <f>IF('DATA ENTRY'!CK127="","",IF('DATA ENTRY'!B127="","",IF(AND($EF$4='DATA ENTRY'!G127,$EH$4='DATA ENTRY'!F127),'DATA ENTRY'!B127,"")))</f>
        <v/>
      </c>
      <c r="EF128" s="3" t="str">
        <f>IF('DATA ENTRY'!CK127="","",IF('DATA ENTRY'!C127="","",IF(AND($EF$4='DATA ENTRY'!G127,$EH$4='DATA ENTRY'!F127),'DATA ENTRY'!C127,"")))</f>
        <v/>
      </c>
      <c r="EG128" s="4" t="str">
        <f>IF('DATA ENTRY'!CK127="","",IF('DATA ENTRY'!I127="","",IF(AND($EF$4='DATA ENTRY'!G127,$EH$4='DATA ENTRY'!F127),'DATA ENTRY'!I127,"")))</f>
        <v/>
      </c>
      <c r="EH128" s="4" t="str">
        <f>IF('DATA ENTRY'!CK127="","",IF('DATA ENTRY'!CK127="","",IF(AND($EF$4='DATA ENTRY'!G127,$EH$4='DATA ENTRY'!F127),'DATA ENTRY'!CK127,"")))</f>
        <v/>
      </c>
      <c r="EI128" s="3" t="str">
        <f>IF('DATA ENTRY'!CK127="","",IF('DATA ENTRY'!N127="","",IF(AND($EF$4='DATA ENTRY'!G127,$EH$4='DATA ENTRY'!F127),'DATA ENTRY'!N127,"")))</f>
        <v/>
      </c>
      <c r="EJ128" s="107" t="str">
        <f>IF('DATA ENTRY'!CK127="","",IF('DATA ENTRY'!O127="","",IF(AND($EF$4='DATA ENTRY'!G127,$EH$4='DATA ENTRY'!F127),'DATA ENTRY'!O127,"")))</f>
        <v/>
      </c>
      <c r="EK128" s="3" t="str">
        <f>IF('DATA ENTRY'!CK127="","",IF('DATA ENTRY'!P127="","",IF(AND($EF$4='DATA ENTRY'!G127,$EH$4='DATA ENTRY'!F127),'DATA ENTRY'!P127,"")))</f>
        <v/>
      </c>
      <c r="EL128" s="107" t="str">
        <f>IF('DATA ENTRY'!CK127="","",IF('DATA ENTRY'!Q127="","",IF(AND($EF$4='DATA ENTRY'!G127,$EH$4='DATA ENTRY'!F127),'DATA ENTRY'!Q127,"")))</f>
        <v/>
      </c>
      <c r="EM128" s="3" t="str">
        <f>IF('DATA ENTRY'!CK127="","",IF('DATA ENTRY'!R127="","",IF(AND($EF$4='DATA ENTRY'!G127,$EH$4='DATA ENTRY'!F127),'DATA ENTRY'!R127,"")))</f>
        <v/>
      </c>
      <c r="EN128" s="107" t="str">
        <f>IF('DATA ENTRY'!CK127="","",IF('DATA ENTRY'!S127="","",IF(AND($EF$4='DATA ENTRY'!G127,$EH$4='DATA ENTRY'!F127),'DATA ENTRY'!S127,"")))</f>
        <v/>
      </c>
      <c r="EO128" s="3" t="str">
        <f>IF('DATA ENTRY'!CK127="","",IF('DATA ENTRY'!E127="","",IF(AND($EF$4='DATA ENTRY'!G127,$EH$4='DATA ENTRY'!F127),'DATA ENTRY'!E127,"")))</f>
        <v/>
      </c>
      <c r="EP128" s="3" t="str">
        <f>IF('DATA ENTRY'!CK127="","",IF('DATA ENTRY'!D127="","",IF(AND($EF$4='DATA ENTRY'!G127,$EH$4='DATA ENTRY'!F127),'DATA ENTRY'!D127,"")))</f>
        <v/>
      </c>
      <c r="EQ128" s="3" t="str">
        <f>IF('DATA ENTRY'!CK127="","",IF('DATA ENTRY'!W127="","",IF(AND($EF$4='DATA ENTRY'!G127,$EH$4='DATA ENTRY'!F127),'DATA ENTRY'!W127,"")))</f>
        <v/>
      </c>
      <c r="ER128" s="3" t="str">
        <f>IF('DATA ENTRY'!CK127="","",IF('DATA ENTRY'!X127="","",IF(AND($EF$4='DATA ENTRY'!G127,$EH$4='DATA ENTRY'!F127),'DATA ENTRY'!X127,"")))</f>
        <v/>
      </c>
      <c r="ES128" s="108" t="str">
        <f t="shared" si="31"/>
        <v/>
      </c>
      <c r="ET128" s="108" t="str">
        <f>IF('DATA ENTRY'!CK127="","",IF('DATA ENTRY'!D127="","",IF(AND($EF$4='DATA ENTRY'!G127,$EH$4='DATA ENTRY'!F127),'DATA ENTRY'!G127,"")))</f>
        <v/>
      </c>
      <c r="EY128">
        <f t="shared" si="32"/>
        <v>0</v>
      </c>
    </row>
    <row r="129" spans="1:155">
      <c r="A129" t="str">
        <f>IF(S129=0,"",1+(MAX($A$7:A128)))</f>
        <v/>
      </c>
      <c r="B129" s="224">
        <v>123</v>
      </c>
      <c r="C129" s="3" t="str">
        <f>IF('DATA ENTRY'!CK128="","",IF('DATA ENTRY'!B128="","",IF($D$4="All Post",'DATA ENTRY'!B128,IF(AND($D$4='DATA ENTRY'!CK128),'DATA ENTRY'!B128,""))))</f>
        <v/>
      </c>
      <c r="D129" s="3" t="str">
        <f>IF('DATA ENTRY'!CK128="","",IF('DATA ENTRY'!C128="","",IF($D$4="All Post",'DATA ENTRY'!C128,IF(AND($D$4='DATA ENTRY'!CK128),'DATA ENTRY'!C128,""))))</f>
        <v/>
      </c>
      <c r="E129" s="4" t="str">
        <f>IF('DATA ENTRY'!CK128="","",IF('DATA ENTRY'!I128="","",IF($D$4="All Post",'DATA ENTRY'!I128,IF(AND($D$4='DATA ENTRY'!CK128),'DATA ENTRY'!I128,""))))</f>
        <v/>
      </c>
      <c r="F129" s="4" t="str">
        <f>IF('DATA ENTRY'!CK128="","",IF('DATA ENTRY'!CK128="","",IF($D$4="All Post",'DATA ENTRY'!CK128,IF(AND($D$4='DATA ENTRY'!CK128),'DATA ENTRY'!CK128,""))))</f>
        <v/>
      </c>
      <c r="G129" s="3" t="str">
        <f>IF('DATA ENTRY'!CK128="","",IF('DATA ENTRY'!N128="","",IF($D$4="All Post",'DATA ENTRY'!N128,IF(AND($D$4='DATA ENTRY'!CK128),'DATA ENTRY'!N128,""))))</f>
        <v/>
      </c>
      <c r="H129" s="107" t="str">
        <f>IF('DATA ENTRY'!CK128="","",IF('DATA ENTRY'!O128="","",IF($D$4="All Post",'DATA ENTRY'!O128,IF(AND($D$4='DATA ENTRY'!CK128),'DATA ENTRY'!O128,""))))</f>
        <v/>
      </c>
      <c r="I129" s="3" t="str">
        <f>IF('DATA ENTRY'!CK128="","",IF('DATA ENTRY'!P128="","",IF($D$4="All Post",'DATA ENTRY'!P128,IF(AND($D$4='DATA ENTRY'!CK128),'DATA ENTRY'!P128,""))))</f>
        <v/>
      </c>
      <c r="J129" s="107" t="str">
        <f>IF('DATA ENTRY'!CK128="","",IF('DATA ENTRY'!Q128="","",IF($D$4="All Post",'DATA ENTRY'!Q128,IF(AND($D$4='DATA ENTRY'!CK128),'DATA ENTRY'!Q128,""))))</f>
        <v/>
      </c>
      <c r="K129" s="3" t="str">
        <f>IF('DATA ENTRY'!CK128="","",IF('DATA ENTRY'!R128="","",IF($D$4="All Post",'DATA ENTRY'!R128,IF(AND($D$4='DATA ENTRY'!CK128),'DATA ENTRY'!R128,""))))</f>
        <v/>
      </c>
      <c r="L129" s="3" t="str">
        <f>IF('DATA ENTRY'!CK128="","",IF('DATA ENTRY'!S128="","",IF($D$4="All Post",'DATA ENTRY'!S128,IF(AND($D$4='DATA ENTRY'!CK128),'DATA ENTRY'!S128,""))))</f>
        <v/>
      </c>
      <c r="M129" s="3" t="str">
        <f>IF('DATA ENTRY'!CK128="","",IF('DATA ENTRY'!E128="","",IF($D$4="All Post",'DATA ENTRY'!E128,IF(AND($D$4='DATA ENTRY'!CK128),'DATA ENTRY'!E128,""))))</f>
        <v/>
      </c>
      <c r="N129" s="3" t="str">
        <f>IF('DATA ENTRY'!CK128="","",IF('DATA ENTRY'!W128="","",IF($D$4="All Post",'DATA ENTRY'!W128,IF(AND($D$4='DATA ENTRY'!CK128),'DATA ENTRY'!W128,""))))</f>
        <v/>
      </c>
      <c r="O129" s="3" t="str">
        <f>IF('DATA ENTRY'!CK128="","",IF('DATA ENTRY'!X128="","",IF($D$4="All Post",'DATA ENTRY'!X128,IF(AND($D$4='DATA ENTRY'!CK128),'DATA ENTRY'!X128,""))))</f>
        <v/>
      </c>
      <c r="P129" s="3" t="str">
        <f>IF('DATA ENTRY'!CK128="","",IF('DATA ENTRY'!G128="","",IF($D$4="All Post",'DATA ENTRY'!G128,IF(AND($D$4='DATA ENTRY'!CK128),'DATA ENTRY'!G128,""))))</f>
        <v/>
      </c>
      <c r="S129">
        <f t="shared" si="19"/>
        <v>0</v>
      </c>
      <c r="T129" t="str">
        <f t="shared" si="20"/>
        <v/>
      </c>
      <c r="BZ129" t="str">
        <f t="shared" si="21"/>
        <v/>
      </c>
      <c r="CA129" t="str">
        <f t="shared" si="22"/>
        <v/>
      </c>
      <c r="CB129" s="224">
        <v>123</v>
      </c>
      <c r="CC129" s="3" t="str">
        <f>IF('DATA ENTRY'!CK128="","",IF('DATA ENTRY'!B128="","",IF(AND($CD$4='DATA ENTRY'!CK128,$CG$4='DATA ENTRY'!D128),'DATA ENTRY'!B128,"")))</f>
        <v/>
      </c>
      <c r="CD129" s="3" t="str">
        <f>IF('DATA ENTRY'!CK128="","",IF('DATA ENTRY'!C128="","",IF(AND($CD$4='DATA ENTRY'!CK128,$CG$4='DATA ENTRY'!D128),'DATA ENTRY'!C128,"")))</f>
        <v/>
      </c>
      <c r="CE129" s="4" t="str">
        <f>IF('DATA ENTRY'!CK128="","",IF('DATA ENTRY'!I128="","",IF(AND($CD$4='DATA ENTRY'!CK128,$CG$4='DATA ENTRY'!D128),'DATA ENTRY'!I128,"")))</f>
        <v/>
      </c>
      <c r="CF129" s="4" t="str">
        <f>IF('DATA ENTRY'!CK128="","",IF('DATA ENTRY'!CK128="","",IF(AND($CD$4='DATA ENTRY'!CK128,$CG$4='DATA ENTRY'!D128),'DATA ENTRY'!CK128,"")))</f>
        <v/>
      </c>
      <c r="CG129" s="3" t="str">
        <f>IF('DATA ENTRY'!CK128="","",IF('DATA ENTRY'!N128="","",IF(AND($CD$4='DATA ENTRY'!CK128,$CG$4='DATA ENTRY'!D128),'DATA ENTRY'!N128,"")))</f>
        <v/>
      </c>
      <c r="CH129" s="107" t="str">
        <f>IF('DATA ENTRY'!CK128="","",IF('DATA ENTRY'!O128="","",IF(AND($CD$4='DATA ENTRY'!CK128,$CG$4='DATA ENTRY'!D128),'DATA ENTRY'!O128,"")))</f>
        <v/>
      </c>
      <c r="CI129" s="3" t="str">
        <f>IF('DATA ENTRY'!CK128="","",IF('DATA ENTRY'!P128="","",IF(AND($CD$4='DATA ENTRY'!CK128,$CG$4='DATA ENTRY'!D128),'DATA ENTRY'!P128,"")))</f>
        <v/>
      </c>
      <c r="CJ129" s="107" t="str">
        <f>IF('DATA ENTRY'!CK128="","",IF('DATA ENTRY'!Q128="","",IF(AND($CD$4='DATA ENTRY'!CK128,$CG$4='DATA ENTRY'!D128),'DATA ENTRY'!Q128,"")))</f>
        <v/>
      </c>
      <c r="CK129" s="3" t="str">
        <f>IF('DATA ENTRY'!CK128="","",IF('DATA ENTRY'!R128="","",IF(AND($CD$4='DATA ENTRY'!CK128,$CG$4='DATA ENTRY'!D128),'DATA ENTRY'!R128,"")))</f>
        <v/>
      </c>
      <c r="CL129" s="3" t="str">
        <f>IF('DATA ENTRY'!CK128="","",IF('DATA ENTRY'!S128="","",IF(AND($CD$4='DATA ENTRY'!CK128,$CG$4='DATA ENTRY'!D128),'DATA ENTRY'!S128,"")))</f>
        <v/>
      </c>
      <c r="CM129" s="3" t="str">
        <f>IF('DATA ENTRY'!CK128="","",IF('DATA ENTRY'!E128="","",IF(AND($CD$4='DATA ENTRY'!CK128,$CG$4='DATA ENTRY'!D128),'DATA ENTRY'!E128,"")))</f>
        <v/>
      </c>
      <c r="CN129" s="3" t="str">
        <f>IF('DATA ENTRY'!CK128="","",IF('DATA ENTRY'!W128="","",IF(AND($CD$4='DATA ENTRY'!CK128,$CG$4='DATA ENTRY'!D128),'DATA ENTRY'!W128,"")))</f>
        <v/>
      </c>
      <c r="CO129" s="3" t="str">
        <f>IF('DATA ENTRY'!CK128="","",IF('DATA ENTRY'!X128="","",IF(AND($CD$4='DATA ENTRY'!CK128,$CG$4='DATA ENTRY'!D128),'DATA ENTRY'!X128,"")))</f>
        <v/>
      </c>
      <c r="CP129" s="108" t="str">
        <f t="shared" si="23"/>
        <v/>
      </c>
      <c r="CQ129" s="108" t="str">
        <f>IF('DATA ENTRY'!CK128="","",IF('DATA ENTRY'!G128="","",IF(AND($CD$4='DATA ENTRY'!CK128,$CG$4='DATA ENTRY'!D128),'DATA ENTRY'!G128,"")))</f>
        <v/>
      </c>
      <c r="CR129" s="230" t="str">
        <f>IF('DATA ENTRY'!CK128="","",IF('DATA ENTRY'!D128="","",IF(AND($CD$4='DATA ENTRY'!CK128,$CG$4='DATA ENTRY'!D128),'DATA ENTRY'!D128,"")))</f>
        <v/>
      </c>
      <c r="CS129">
        <f t="shared" si="24"/>
        <v>0</v>
      </c>
      <c r="CT129">
        <f t="shared" si="25"/>
        <v>0</v>
      </c>
      <c r="CV129" s="139"/>
      <c r="CX129">
        <f t="shared" si="26"/>
        <v>0</v>
      </c>
      <c r="DB129" t="str">
        <f t="shared" si="33"/>
        <v/>
      </c>
      <c r="DC129" t="str">
        <f t="shared" si="34"/>
        <v/>
      </c>
      <c r="DD129" s="224">
        <v>123</v>
      </c>
      <c r="DE129" s="3" t="str">
        <f>IF('DATA ENTRY'!CK128="","",IF('DATA ENTRY'!B128="","",IF(AND($DF$4='DATA ENTRY'!D128),'DATA ENTRY'!B128,"")))</f>
        <v/>
      </c>
      <c r="DF129" s="3" t="str">
        <f>IF('DATA ENTRY'!CK128="","",IF('DATA ENTRY'!C128="","",IF(AND($DF$4='DATA ENTRY'!D128),'DATA ENTRY'!C128,"")))</f>
        <v/>
      </c>
      <c r="DG129" s="4" t="str">
        <f>IF('DATA ENTRY'!CK128="","",IF('DATA ENTRY'!I128="","",IF(AND($DF$4='DATA ENTRY'!D128),'DATA ENTRY'!I128,"")))</f>
        <v/>
      </c>
      <c r="DH129" s="4" t="str">
        <f>IF('DATA ENTRY'!CK128="","",IF('DATA ENTRY'!CK128="","",IF(AND($DF$4='DATA ENTRY'!D128),'DATA ENTRY'!CK128,"")))</f>
        <v/>
      </c>
      <c r="DI129" s="3" t="str">
        <f>IF('DATA ENTRY'!CK128="","",IF('DATA ENTRY'!N128="","",IF(AND($DF$4='DATA ENTRY'!D128),'DATA ENTRY'!N128,"")))</f>
        <v/>
      </c>
      <c r="DJ129" s="107" t="str">
        <f>IF('DATA ENTRY'!CK128="","",IF('DATA ENTRY'!O128="","",IF(AND($DF$4='DATA ENTRY'!D128),'DATA ENTRY'!O128,"")))</f>
        <v/>
      </c>
      <c r="DK129" s="3" t="str">
        <f>IF('DATA ENTRY'!CK128="","",IF('DATA ENTRY'!P128="","",IF(AND($DF$4='DATA ENTRY'!D128),'DATA ENTRY'!P128,"")))</f>
        <v/>
      </c>
      <c r="DL129" s="107" t="str">
        <f>IF('DATA ENTRY'!CK128="","",IF('DATA ENTRY'!Q128="","",IF(AND($DF$4='DATA ENTRY'!D128),'DATA ENTRY'!Q128,"")))</f>
        <v/>
      </c>
      <c r="DM129" s="3" t="str">
        <f>IF('DATA ENTRY'!CK128="","",IF('DATA ENTRY'!R128="","",IF(AND($DF$4='DATA ENTRY'!D128),'DATA ENTRY'!R128,"")))</f>
        <v/>
      </c>
      <c r="DN129" s="107" t="str">
        <f>IF('DATA ENTRY'!CK128="","",IF('DATA ENTRY'!S128="","",IF(AND($DF$4='DATA ENTRY'!D128),'DATA ENTRY'!S128,"")))</f>
        <v/>
      </c>
      <c r="DO129" s="3" t="str">
        <f>IF('DATA ENTRY'!CK128="","",IF('DATA ENTRY'!E128="","",IF(AND($DF$4='DATA ENTRY'!D128),'DATA ENTRY'!E128,"")))</f>
        <v/>
      </c>
      <c r="DP129" s="3" t="str">
        <f>IF('DATA ENTRY'!CK128="","",IF('DATA ENTRY'!D128="","",IF(AND($DF$4='DATA ENTRY'!D128),'DATA ENTRY'!D128,"")))</f>
        <v/>
      </c>
      <c r="DQ129" s="3" t="str">
        <f>IF('DATA ENTRY'!CK128="","",IF('DATA ENTRY'!W128="","",IF(AND($DF$4='DATA ENTRY'!D128),'DATA ENTRY'!W128,"")))</f>
        <v/>
      </c>
      <c r="DR129" s="3" t="str">
        <f>IF('DATA ENTRY'!CK128="","",IF('DATA ENTRY'!X128="","",IF(AND($DF$4='DATA ENTRY'!D128),'DATA ENTRY'!X128,"")))</f>
        <v/>
      </c>
      <c r="DS129" s="108" t="str">
        <f t="shared" si="27"/>
        <v/>
      </c>
      <c r="DT129" s="108" t="str">
        <f>IF('DATA ENTRY'!CK128="","",IF('DATA ENTRY'!D128="","",IF(AND($DF$4='DATA ENTRY'!D128),'DATA ENTRY'!G128,"")))</f>
        <v/>
      </c>
      <c r="DY129">
        <f t="shared" si="28"/>
        <v>0</v>
      </c>
      <c r="EB129" t="str">
        <f t="shared" si="29"/>
        <v/>
      </c>
      <c r="EC129" t="str">
        <f t="shared" si="30"/>
        <v/>
      </c>
      <c r="ED129" s="224">
        <v>123</v>
      </c>
      <c r="EE129" s="3" t="str">
        <f>IF('DATA ENTRY'!CK128="","",IF('DATA ENTRY'!B128="","",IF(AND($EF$4='DATA ENTRY'!G128,$EH$4='DATA ENTRY'!F128),'DATA ENTRY'!B128,"")))</f>
        <v/>
      </c>
      <c r="EF129" s="3" t="str">
        <f>IF('DATA ENTRY'!CK128="","",IF('DATA ENTRY'!C128="","",IF(AND($EF$4='DATA ENTRY'!G128,$EH$4='DATA ENTRY'!F128),'DATA ENTRY'!C128,"")))</f>
        <v/>
      </c>
      <c r="EG129" s="4" t="str">
        <f>IF('DATA ENTRY'!CK128="","",IF('DATA ENTRY'!I128="","",IF(AND($EF$4='DATA ENTRY'!G128,$EH$4='DATA ENTRY'!F128),'DATA ENTRY'!I128,"")))</f>
        <v/>
      </c>
      <c r="EH129" s="4" t="str">
        <f>IF('DATA ENTRY'!CK128="","",IF('DATA ENTRY'!CK128="","",IF(AND($EF$4='DATA ENTRY'!G128,$EH$4='DATA ENTRY'!F128),'DATA ENTRY'!CK128,"")))</f>
        <v/>
      </c>
      <c r="EI129" s="3" t="str">
        <f>IF('DATA ENTRY'!CK128="","",IF('DATA ENTRY'!N128="","",IF(AND($EF$4='DATA ENTRY'!G128,$EH$4='DATA ENTRY'!F128),'DATA ENTRY'!N128,"")))</f>
        <v/>
      </c>
      <c r="EJ129" s="107" t="str">
        <f>IF('DATA ENTRY'!CK128="","",IF('DATA ENTRY'!O128="","",IF(AND($EF$4='DATA ENTRY'!G128,$EH$4='DATA ENTRY'!F128),'DATA ENTRY'!O128,"")))</f>
        <v/>
      </c>
      <c r="EK129" s="3" t="str">
        <f>IF('DATA ENTRY'!CK128="","",IF('DATA ENTRY'!P128="","",IF(AND($EF$4='DATA ENTRY'!G128,$EH$4='DATA ENTRY'!F128),'DATA ENTRY'!P128,"")))</f>
        <v/>
      </c>
      <c r="EL129" s="107" t="str">
        <f>IF('DATA ENTRY'!CK128="","",IF('DATA ENTRY'!Q128="","",IF(AND($EF$4='DATA ENTRY'!G128,$EH$4='DATA ENTRY'!F128),'DATA ENTRY'!Q128,"")))</f>
        <v/>
      </c>
      <c r="EM129" s="3" t="str">
        <f>IF('DATA ENTRY'!CK128="","",IF('DATA ENTRY'!R128="","",IF(AND($EF$4='DATA ENTRY'!G128,$EH$4='DATA ENTRY'!F128),'DATA ENTRY'!R128,"")))</f>
        <v/>
      </c>
      <c r="EN129" s="107" t="str">
        <f>IF('DATA ENTRY'!CK128="","",IF('DATA ENTRY'!S128="","",IF(AND($EF$4='DATA ENTRY'!G128,$EH$4='DATA ENTRY'!F128),'DATA ENTRY'!S128,"")))</f>
        <v/>
      </c>
      <c r="EO129" s="3" t="str">
        <f>IF('DATA ENTRY'!CK128="","",IF('DATA ENTRY'!E128="","",IF(AND($EF$4='DATA ENTRY'!G128,$EH$4='DATA ENTRY'!F128),'DATA ENTRY'!E128,"")))</f>
        <v/>
      </c>
      <c r="EP129" s="3" t="str">
        <f>IF('DATA ENTRY'!CK128="","",IF('DATA ENTRY'!D128="","",IF(AND($EF$4='DATA ENTRY'!G128,$EH$4='DATA ENTRY'!F128),'DATA ENTRY'!D128,"")))</f>
        <v/>
      </c>
      <c r="EQ129" s="3" t="str">
        <f>IF('DATA ENTRY'!CK128="","",IF('DATA ENTRY'!W128="","",IF(AND($EF$4='DATA ENTRY'!G128,$EH$4='DATA ENTRY'!F128),'DATA ENTRY'!W128,"")))</f>
        <v/>
      </c>
      <c r="ER129" s="3" t="str">
        <f>IF('DATA ENTRY'!CK128="","",IF('DATA ENTRY'!X128="","",IF(AND($EF$4='DATA ENTRY'!G128,$EH$4='DATA ENTRY'!F128),'DATA ENTRY'!X128,"")))</f>
        <v/>
      </c>
      <c r="ES129" s="108" t="str">
        <f t="shared" si="31"/>
        <v/>
      </c>
      <c r="ET129" s="108" t="str">
        <f>IF('DATA ENTRY'!CK128="","",IF('DATA ENTRY'!D128="","",IF(AND($EF$4='DATA ENTRY'!G128,$EH$4='DATA ENTRY'!F128),'DATA ENTRY'!G128,"")))</f>
        <v/>
      </c>
      <c r="EY129">
        <f t="shared" si="32"/>
        <v>0</v>
      </c>
    </row>
    <row r="130" spans="1:155">
      <c r="A130" t="str">
        <f>IF(S130=0,"",1+(MAX($A$7:A129)))</f>
        <v/>
      </c>
      <c r="B130" s="224">
        <v>124</v>
      </c>
      <c r="C130" s="3" t="str">
        <f>IF('DATA ENTRY'!CK129="","",IF('DATA ENTRY'!B129="","",IF($D$4="All Post",'DATA ENTRY'!B129,IF(AND($D$4='DATA ENTRY'!CK129),'DATA ENTRY'!B129,""))))</f>
        <v/>
      </c>
      <c r="D130" s="3" t="str">
        <f>IF('DATA ENTRY'!CK129="","",IF('DATA ENTRY'!C129="","",IF($D$4="All Post",'DATA ENTRY'!C129,IF(AND($D$4='DATA ENTRY'!CK129),'DATA ENTRY'!C129,""))))</f>
        <v/>
      </c>
      <c r="E130" s="4" t="str">
        <f>IF('DATA ENTRY'!CK129="","",IF('DATA ENTRY'!I129="","",IF($D$4="All Post",'DATA ENTRY'!I129,IF(AND($D$4='DATA ENTRY'!CK129),'DATA ENTRY'!I129,""))))</f>
        <v/>
      </c>
      <c r="F130" s="4" t="str">
        <f>IF('DATA ENTRY'!CK129="","",IF('DATA ENTRY'!CK129="","",IF($D$4="All Post",'DATA ENTRY'!CK129,IF(AND($D$4='DATA ENTRY'!CK129),'DATA ENTRY'!CK129,""))))</f>
        <v/>
      </c>
      <c r="G130" s="3" t="str">
        <f>IF('DATA ENTRY'!CK129="","",IF('DATA ENTRY'!N129="","",IF($D$4="All Post",'DATA ENTRY'!N129,IF(AND($D$4='DATA ENTRY'!CK129),'DATA ENTRY'!N129,""))))</f>
        <v/>
      </c>
      <c r="H130" s="107" t="str">
        <f>IF('DATA ENTRY'!CK129="","",IF('DATA ENTRY'!O129="","",IF($D$4="All Post",'DATA ENTRY'!O129,IF(AND($D$4='DATA ENTRY'!CK129),'DATA ENTRY'!O129,""))))</f>
        <v/>
      </c>
      <c r="I130" s="3" t="str">
        <f>IF('DATA ENTRY'!CK129="","",IF('DATA ENTRY'!P129="","",IF($D$4="All Post",'DATA ENTRY'!P129,IF(AND($D$4='DATA ENTRY'!CK129),'DATA ENTRY'!P129,""))))</f>
        <v/>
      </c>
      <c r="J130" s="107" t="str">
        <f>IF('DATA ENTRY'!CK129="","",IF('DATA ENTRY'!Q129="","",IF($D$4="All Post",'DATA ENTRY'!Q129,IF(AND($D$4='DATA ENTRY'!CK129),'DATA ENTRY'!Q129,""))))</f>
        <v/>
      </c>
      <c r="K130" s="3" t="str">
        <f>IF('DATA ENTRY'!CK129="","",IF('DATA ENTRY'!R129="","",IF($D$4="All Post",'DATA ENTRY'!R129,IF(AND($D$4='DATA ENTRY'!CK129),'DATA ENTRY'!R129,""))))</f>
        <v/>
      </c>
      <c r="L130" s="3" t="str">
        <f>IF('DATA ENTRY'!CK129="","",IF('DATA ENTRY'!S129="","",IF($D$4="All Post",'DATA ENTRY'!S129,IF(AND($D$4='DATA ENTRY'!CK129),'DATA ENTRY'!S129,""))))</f>
        <v/>
      </c>
      <c r="M130" s="3" t="str">
        <f>IF('DATA ENTRY'!CK129="","",IF('DATA ENTRY'!E129="","",IF($D$4="All Post",'DATA ENTRY'!E129,IF(AND($D$4='DATA ENTRY'!CK129),'DATA ENTRY'!E129,""))))</f>
        <v/>
      </c>
      <c r="N130" s="3" t="str">
        <f>IF('DATA ENTRY'!CK129="","",IF('DATA ENTRY'!W129="","",IF($D$4="All Post",'DATA ENTRY'!W129,IF(AND($D$4='DATA ENTRY'!CK129),'DATA ENTRY'!W129,""))))</f>
        <v/>
      </c>
      <c r="O130" s="3" t="str">
        <f>IF('DATA ENTRY'!CK129="","",IF('DATA ENTRY'!X129="","",IF($D$4="All Post",'DATA ENTRY'!X129,IF(AND($D$4='DATA ENTRY'!CK129),'DATA ENTRY'!X129,""))))</f>
        <v/>
      </c>
      <c r="P130" s="3" t="str">
        <f>IF('DATA ENTRY'!CK129="","",IF('DATA ENTRY'!G129="","",IF($D$4="All Post",'DATA ENTRY'!G129,IF(AND($D$4='DATA ENTRY'!CK129),'DATA ENTRY'!G129,""))))</f>
        <v/>
      </c>
      <c r="S130">
        <f t="shared" si="19"/>
        <v>0</v>
      </c>
      <c r="T130" t="str">
        <f t="shared" si="20"/>
        <v/>
      </c>
      <c r="BZ130" t="str">
        <f t="shared" si="21"/>
        <v/>
      </c>
      <c r="CA130" t="str">
        <f t="shared" si="22"/>
        <v/>
      </c>
      <c r="CB130" s="224">
        <v>124</v>
      </c>
      <c r="CC130" s="3" t="str">
        <f>IF('DATA ENTRY'!CK129="","",IF('DATA ENTRY'!B129="","",IF(AND($CD$4='DATA ENTRY'!CK129,$CG$4='DATA ENTRY'!D129),'DATA ENTRY'!B129,"")))</f>
        <v/>
      </c>
      <c r="CD130" s="3" t="str">
        <f>IF('DATA ENTRY'!CK129="","",IF('DATA ENTRY'!C129="","",IF(AND($CD$4='DATA ENTRY'!CK129,$CG$4='DATA ENTRY'!D129),'DATA ENTRY'!C129,"")))</f>
        <v/>
      </c>
      <c r="CE130" s="4" t="str">
        <f>IF('DATA ENTRY'!CK129="","",IF('DATA ENTRY'!I129="","",IF(AND($CD$4='DATA ENTRY'!CK129,$CG$4='DATA ENTRY'!D129),'DATA ENTRY'!I129,"")))</f>
        <v/>
      </c>
      <c r="CF130" s="4" t="str">
        <f>IF('DATA ENTRY'!CK129="","",IF('DATA ENTRY'!CK129="","",IF(AND($CD$4='DATA ENTRY'!CK129,$CG$4='DATA ENTRY'!D129),'DATA ENTRY'!CK129,"")))</f>
        <v/>
      </c>
      <c r="CG130" s="3" t="str">
        <f>IF('DATA ENTRY'!CK129="","",IF('DATA ENTRY'!N129="","",IF(AND($CD$4='DATA ENTRY'!CK129,$CG$4='DATA ENTRY'!D129),'DATA ENTRY'!N129,"")))</f>
        <v/>
      </c>
      <c r="CH130" s="107" t="str">
        <f>IF('DATA ENTRY'!CK129="","",IF('DATA ENTRY'!O129="","",IF(AND($CD$4='DATA ENTRY'!CK129,$CG$4='DATA ENTRY'!D129),'DATA ENTRY'!O129,"")))</f>
        <v/>
      </c>
      <c r="CI130" s="3" t="str">
        <f>IF('DATA ENTRY'!CK129="","",IF('DATA ENTRY'!P129="","",IF(AND($CD$4='DATA ENTRY'!CK129,$CG$4='DATA ENTRY'!D129),'DATA ENTRY'!P129,"")))</f>
        <v/>
      </c>
      <c r="CJ130" s="107" t="str">
        <f>IF('DATA ENTRY'!CK129="","",IF('DATA ENTRY'!Q129="","",IF(AND($CD$4='DATA ENTRY'!CK129,$CG$4='DATA ENTRY'!D129),'DATA ENTRY'!Q129,"")))</f>
        <v/>
      </c>
      <c r="CK130" s="3" t="str">
        <f>IF('DATA ENTRY'!CK129="","",IF('DATA ENTRY'!R129="","",IF(AND($CD$4='DATA ENTRY'!CK129,$CG$4='DATA ENTRY'!D129),'DATA ENTRY'!R129,"")))</f>
        <v/>
      </c>
      <c r="CL130" s="3" t="str">
        <f>IF('DATA ENTRY'!CK129="","",IF('DATA ENTRY'!S129="","",IF(AND($CD$4='DATA ENTRY'!CK129,$CG$4='DATA ENTRY'!D129),'DATA ENTRY'!S129,"")))</f>
        <v/>
      </c>
      <c r="CM130" s="3" t="str">
        <f>IF('DATA ENTRY'!CK129="","",IF('DATA ENTRY'!E129="","",IF(AND($CD$4='DATA ENTRY'!CK129,$CG$4='DATA ENTRY'!D129),'DATA ENTRY'!E129,"")))</f>
        <v/>
      </c>
      <c r="CN130" s="3" t="str">
        <f>IF('DATA ENTRY'!CK129="","",IF('DATA ENTRY'!W129="","",IF(AND($CD$4='DATA ENTRY'!CK129,$CG$4='DATA ENTRY'!D129),'DATA ENTRY'!W129,"")))</f>
        <v/>
      </c>
      <c r="CO130" s="3" t="str">
        <f>IF('DATA ENTRY'!CK129="","",IF('DATA ENTRY'!X129="","",IF(AND($CD$4='DATA ENTRY'!CK129,$CG$4='DATA ENTRY'!D129),'DATA ENTRY'!X129,"")))</f>
        <v/>
      </c>
      <c r="CP130" s="108" t="str">
        <f t="shared" si="23"/>
        <v/>
      </c>
      <c r="CQ130" s="108" t="str">
        <f>IF('DATA ENTRY'!CK129="","",IF('DATA ENTRY'!G129="","",IF(AND($CD$4='DATA ENTRY'!CK129,$CG$4='DATA ENTRY'!D129),'DATA ENTRY'!G129,"")))</f>
        <v/>
      </c>
      <c r="CR130" s="230" t="str">
        <f>IF('DATA ENTRY'!CK129="","",IF('DATA ENTRY'!D129="","",IF(AND($CD$4='DATA ENTRY'!CK129,$CG$4='DATA ENTRY'!D129),'DATA ENTRY'!D129,"")))</f>
        <v/>
      </c>
      <c r="CS130">
        <f t="shared" si="24"/>
        <v>0</v>
      </c>
      <c r="CT130">
        <f t="shared" si="25"/>
        <v>0</v>
      </c>
      <c r="CV130" s="139"/>
      <c r="CX130">
        <f t="shared" si="26"/>
        <v>0</v>
      </c>
      <c r="DB130" t="str">
        <f t="shared" si="33"/>
        <v/>
      </c>
      <c r="DC130" t="str">
        <f t="shared" si="34"/>
        <v/>
      </c>
      <c r="DD130" s="224">
        <v>124</v>
      </c>
      <c r="DE130" s="3" t="str">
        <f>IF('DATA ENTRY'!CK129="","",IF('DATA ENTRY'!B129="","",IF(AND($DF$4='DATA ENTRY'!D129),'DATA ENTRY'!B129,"")))</f>
        <v/>
      </c>
      <c r="DF130" s="3" t="str">
        <f>IF('DATA ENTRY'!CK129="","",IF('DATA ENTRY'!C129="","",IF(AND($DF$4='DATA ENTRY'!D129),'DATA ENTRY'!C129,"")))</f>
        <v/>
      </c>
      <c r="DG130" s="4" t="str">
        <f>IF('DATA ENTRY'!CK129="","",IF('DATA ENTRY'!I129="","",IF(AND($DF$4='DATA ENTRY'!D129),'DATA ENTRY'!I129,"")))</f>
        <v/>
      </c>
      <c r="DH130" s="4" t="str">
        <f>IF('DATA ENTRY'!CK129="","",IF('DATA ENTRY'!CK129="","",IF(AND($DF$4='DATA ENTRY'!D129),'DATA ENTRY'!CK129,"")))</f>
        <v/>
      </c>
      <c r="DI130" s="3" t="str">
        <f>IF('DATA ENTRY'!CK129="","",IF('DATA ENTRY'!N129="","",IF(AND($DF$4='DATA ENTRY'!D129),'DATA ENTRY'!N129,"")))</f>
        <v/>
      </c>
      <c r="DJ130" s="107" t="str">
        <f>IF('DATA ENTRY'!CK129="","",IF('DATA ENTRY'!O129="","",IF(AND($DF$4='DATA ENTRY'!D129),'DATA ENTRY'!O129,"")))</f>
        <v/>
      </c>
      <c r="DK130" s="3" t="str">
        <f>IF('DATA ENTRY'!CK129="","",IF('DATA ENTRY'!P129="","",IF(AND($DF$4='DATA ENTRY'!D129),'DATA ENTRY'!P129,"")))</f>
        <v/>
      </c>
      <c r="DL130" s="107" t="str">
        <f>IF('DATA ENTRY'!CK129="","",IF('DATA ENTRY'!Q129="","",IF(AND($DF$4='DATA ENTRY'!D129),'DATA ENTRY'!Q129,"")))</f>
        <v/>
      </c>
      <c r="DM130" s="3" t="str">
        <f>IF('DATA ENTRY'!CK129="","",IF('DATA ENTRY'!R129="","",IF(AND($DF$4='DATA ENTRY'!D129),'DATA ENTRY'!R129,"")))</f>
        <v/>
      </c>
      <c r="DN130" s="107" t="str">
        <f>IF('DATA ENTRY'!CK129="","",IF('DATA ENTRY'!S129="","",IF(AND($DF$4='DATA ENTRY'!D129),'DATA ENTRY'!S129,"")))</f>
        <v/>
      </c>
      <c r="DO130" s="3" t="str">
        <f>IF('DATA ENTRY'!CK129="","",IF('DATA ENTRY'!E129="","",IF(AND($DF$4='DATA ENTRY'!D129),'DATA ENTRY'!E129,"")))</f>
        <v/>
      </c>
      <c r="DP130" s="3" t="str">
        <f>IF('DATA ENTRY'!CK129="","",IF('DATA ENTRY'!D129="","",IF(AND($DF$4='DATA ENTRY'!D129),'DATA ENTRY'!D129,"")))</f>
        <v/>
      </c>
      <c r="DQ130" s="3" t="str">
        <f>IF('DATA ENTRY'!CK129="","",IF('DATA ENTRY'!W129="","",IF(AND($DF$4='DATA ENTRY'!D129),'DATA ENTRY'!W129,"")))</f>
        <v/>
      </c>
      <c r="DR130" s="3" t="str">
        <f>IF('DATA ENTRY'!CK129="","",IF('DATA ENTRY'!X129="","",IF(AND($DF$4='DATA ENTRY'!D129),'DATA ENTRY'!X129,"")))</f>
        <v/>
      </c>
      <c r="DS130" s="108" t="str">
        <f t="shared" si="27"/>
        <v/>
      </c>
      <c r="DT130" s="108" t="str">
        <f>IF('DATA ENTRY'!CK129="","",IF('DATA ENTRY'!D129="","",IF(AND($DF$4='DATA ENTRY'!D129),'DATA ENTRY'!G129,"")))</f>
        <v/>
      </c>
      <c r="DY130">
        <f t="shared" si="28"/>
        <v>0</v>
      </c>
      <c r="EB130" t="str">
        <f t="shared" si="29"/>
        <v/>
      </c>
      <c r="EC130" t="str">
        <f t="shared" si="30"/>
        <v/>
      </c>
      <c r="ED130" s="224">
        <v>124</v>
      </c>
      <c r="EE130" s="3" t="str">
        <f>IF('DATA ENTRY'!CK129="","",IF('DATA ENTRY'!B129="","",IF(AND($EF$4='DATA ENTRY'!G129,$EH$4='DATA ENTRY'!F129),'DATA ENTRY'!B129,"")))</f>
        <v/>
      </c>
      <c r="EF130" s="3" t="str">
        <f>IF('DATA ENTRY'!CK129="","",IF('DATA ENTRY'!C129="","",IF(AND($EF$4='DATA ENTRY'!G129,$EH$4='DATA ENTRY'!F129),'DATA ENTRY'!C129,"")))</f>
        <v/>
      </c>
      <c r="EG130" s="4" t="str">
        <f>IF('DATA ENTRY'!CK129="","",IF('DATA ENTRY'!I129="","",IF(AND($EF$4='DATA ENTRY'!G129,$EH$4='DATA ENTRY'!F129),'DATA ENTRY'!I129,"")))</f>
        <v/>
      </c>
      <c r="EH130" s="4" t="str">
        <f>IF('DATA ENTRY'!CK129="","",IF('DATA ENTRY'!CK129="","",IF(AND($EF$4='DATA ENTRY'!G129,$EH$4='DATA ENTRY'!F129),'DATA ENTRY'!CK129,"")))</f>
        <v/>
      </c>
      <c r="EI130" s="3" t="str">
        <f>IF('DATA ENTRY'!CK129="","",IF('DATA ENTRY'!N129="","",IF(AND($EF$4='DATA ENTRY'!G129,$EH$4='DATA ENTRY'!F129),'DATA ENTRY'!N129,"")))</f>
        <v/>
      </c>
      <c r="EJ130" s="107" t="str">
        <f>IF('DATA ENTRY'!CK129="","",IF('DATA ENTRY'!O129="","",IF(AND($EF$4='DATA ENTRY'!G129,$EH$4='DATA ENTRY'!F129),'DATA ENTRY'!O129,"")))</f>
        <v/>
      </c>
      <c r="EK130" s="3" t="str">
        <f>IF('DATA ENTRY'!CK129="","",IF('DATA ENTRY'!P129="","",IF(AND($EF$4='DATA ENTRY'!G129,$EH$4='DATA ENTRY'!F129),'DATA ENTRY'!P129,"")))</f>
        <v/>
      </c>
      <c r="EL130" s="107" t="str">
        <f>IF('DATA ENTRY'!CK129="","",IF('DATA ENTRY'!Q129="","",IF(AND($EF$4='DATA ENTRY'!G129,$EH$4='DATA ENTRY'!F129),'DATA ENTRY'!Q129,"")))</f>
        <v/>
      </c>
      <c r="EM130" s="3" t="str">
        <f>IF('DATA ENTRY'!CK129="","",IF('DATA ENTRY'!R129="","",IF(AND($EF$4='DATA ENTRY'!G129,$EH$4='DATA ENTRY'!F129),'DATA ENTRY'!R129,"")))</f>
        <v/>
      </c>
      <c r="EN130" s="107" t="str">
        <f>IF('DATA ENTRY'!CK129="","",IF('DATA ENTRY'!S129="","",IF(AND($EF$4='DATA ENTRY'!G129,$EH$4='DATA ENTRY'!F129),'DATA ENTRY'!S129,"")))</f>
        <v/>
      </c>
      <c r="EO130" s="3" t="str">
        <f>IF('DATA ENTRY'!CK129="","",IF('DATA ENTRY'!E129="","",IF(AND($EF$4='DATA ENTRY'!G129,$EH$4='DATA ENTRY'!F129),'DATA ENTRY'!E129,"")))</f>
        <v/>
      </c>
      <c r="EP130" s="3" t="str">
        <f>IF('DATA ENTRY'!CK129="","",IF('DATA ENTRY'!D129="","",IF(AND($EF$4='DATA ENTRY'!G129,$EH$4='DATA ENTRY'!F129),'DATA ENTRY'!D129,"")))</f>
        <v/>
      </c>
      <c r="EQ130" s="3" t="str">
        <f>IF('DATA ENTRY'!CK129="","",IF('DATA ENTRY'!W129="","",IF(AND($EF$4='DATA ENTRY'!G129,$EH$4='DATA ENTRY'!F129),'DATA ENTRY'!W129,"")))</f>
        <v/>
      </c>
      <c r="ER130" s="3" t="str">
        <f>IF('DATA ENTRY'!CK129="","",IF('DATA ENTRY'!X129="","",IF(AND($EF$4='DATA ENTRY'!G129,$EH$4='DATA ENTRY'!F129),'DATA ENTRY'!X129,"")))</f>
        <v/>
      </c>
      <c r="ES130" s="108" t="str">
        <f t="shared" si="31"/>
        <v/>
      </c>
      <c r="ET130" s="108" t="str">
        <f>IF('DATA ENTRY'!CK129="","",IF('DATA ENTRY'!D129="","",IF(AND($EF$4='DATA ENTRY'!G129,$EH$4='DATA ENTRY'!F129),'DATA ENTRY'!G129,"")))</f>
        <v/>
      </c>
      <c r="EY130">
        <f t="shared" si="32"/>
        <v>0</v>
      </c>
    </row>
    <row r="131" spans="1:155">
      <c r="A131" t="str">
        <f>IF(S131=0,"",1+(MAX($A$7:A130)))</f>
        <v/>
      </c>
      <c r="B131" s="224">
        <v>125</v>
      </c>
      <c r="C131" s="3" t="str">
        <f>IF('DATA ENTRY'!CK130="","",IF('DATA ENTRY'!B130="","",IF($D$4="All Post",'DATA ENTRY'!B130,IF(AND($D$4='DATA ENTRY'!CK130),'DATA ENTRY'!B130,""))))</f>
        <v/>
      </c>
      <c r="D131" s="3" t="str">
        <f>IF('DATA ENTRY'!CK130="","",IF('DATA ENTRY'!C130="","",IF($D$4="All Post",'DATA ENTRY'!C130,IF(AND($D$4='DATA ENTRY'!CK130),'DATA ENTRY'!C130,""))))</f>
        <v/>
      </c>
      <c r="E131" s="4" t="str">
        <f>IF('DATA ENTRY'!CK130="","",IF('DATA ENTRY'!I130="","",IF($D$4="All Post",'DATA ENTRY'!I130,IF(AND($D$4='DATA ENTRY'!CK130),'DATA ENTRY'!I130,""))))</f>
        <v/>
      </c>
      <c r="F131" s="4" t="str">
        <f>IF('DATA ENTRY'!CK130="","",IF('DATA ENTRY'!CK130="","",IF($D$4="All Post",'DATA ENTRY'!CK130,IF(AND($D$4='DATA ENTRY'!CK130),'DATA ENTRY'!CK130,""))))</f>
        <v/>
      </c>
      <c r="G131" s="3" t="str">
        <f>IF('DATA ENTRY'!CK130="","",IF('DATA ENTRY'!N130="","",IF($D$4="All Post",'DATA ENTRY'!N130,IF(AND($D$4='DATA ENTRY'!CK130),'DATA ENTRY'!N130,""))))</f>
        <v/>
      </c>
      <c r="H131" s="107" t="str">
        <f>IF('DATA ENTRY'!CK130="","",IF('DATA ENTRY'!O130="","",IF($D$4="All Post",'DATA ENTRY'!O130,IF(AND($D$4='DATA ENTRY'!CK130),'DATA ENTRY'!O130,""))))</f>
        <v/>
      </c>
      <c r="I131" s="3" t="str">
        <f>IF('DATA ENTRY'!CK130="","",IF('DATA ENTRY'!P130="","",IF($D$4="All Post",'DATA ENTRY'!P130,IF(AND($D$4='DATA ENTRY'!CK130),'DATA ENTRY'!P130,""))))</f>
        <v/>
      </c>
      <c r="J131" s="107" t="str">
        <f>IF('DATA ENTRY'!CK130="","",IF('DATA ENTRY'!Q130="","",IF($D$4="All Post",'DATA ENTRY'!Q130,IF(AND($D$4='DATA ENTRY'!CK130),'DATA ENTRY'!Q130,""))))</f>
        <v/>
      </c>
      <c r="K131" s="3" t="str">
        <f>IF('DATA ENTRY'!CK130="","",IF('DATA ENTRY'!R130="","",IF($D$4="All Post",'DATA ENTRY'!R130,IF(AND($D$4='DATA ENTRY'!CK130),'DATA ENTRY'!R130,""))))</f>
        <v/>
      </c>
      <c r="L131" s="3" t="str">
        <f>IF('DATA ENTRY'!CK130="","",IF('DATA ENTRY'!S130="","",IF($D$4="All Post",'DATA ENTRY'!S130,IF(AND($D$4='DATA ENTRY'!CK130),'DATA ENTRY'!S130,""))))</f>
        <v/>
      </c>
      <c r="M131" s="3" t="str">
        <f>IF('DATA ENTRY'!CK130="","",IF('DATA ENTRY'!E130="","",IF($D$4="All Post",'DATA ENTRY'!E130,IF(AND($D$4='DATA ENTRY'!CK130),'DATA ENTRY'!E130,""))))</f>
        <v/>
      </c>
      <c r="N131" s="3" t="str">
        <f>IF('DATA ENTRY'!CK130="","",IF('DATA ENTRY'!W130="","",IF($D$4="All Post",'DATA ENTRY'!W130,IF(AND($D$4='DATA ENTRY'!CK130),'DATA ENTRY'!W130,""))))</f>
        <v/>
      </c>
      <c r="O131" s="3" t="str">
        <f>IF('DATA ENTRY'!CK130="","",IF('DATA ENTRY'!X130="","",IF($D$4="All Post",'DATA ENTRY'!X130,IF(AND($D$4='DATA ENTRY'!CK130),'DATA ENTRY'!X130,""))))</f>
        <v/>
      </c>
      <c r="P131" s="3" t="str">
        <f>IF('DATA ENTRY'!CK130="","",IF('DATA ENTRY'!G130="","",IF($D$4="All Post",'DATA ENTRY'!G130,IF(AND($D$4='DATA ENTRY'!CK130),'DATA ENTRY'!G130,""))))</f>
        <v/>
      </c>
      <c r="S131">
        <f t="shared" si="19"/>
        <v>0</v>
      </c>
      <c r="T131" t="str">
        <f t="shared" si="20"/>
        <v/>
      </c>
      <c r="BZ131" t="str">
        <f t="shared" si="21"/>
        <v/>
      </c>
      <c r="CA131" t="str">
        <f t="shared" si="22"/>
        <v/>
      </c>
      <c r="CB131" s="224">
        <v>125</v>
      </c>
      <c r="CC131" s="3" t="str">
        <f>IF('DATA ENTRY'!CK130="","",IF('DATA ENTRY'!B130="","",IF(AND($CD$4='DATA ENTRY'!CK130,$CG$4='DATA ENTRY'!D130),'DATA ENTRY'!B130,"")))</f>
        <v/>
      </c>
      <c r="CD131" s="3" t="str">
        <f>IF('DATA ENTRY'!CK130="","",IF('DATA ENTRY'!C130="","",IF(AND($CD$4='DATA ENTRY'!CK130,$CG$4='DATA ENTRY'!D130),'DATA ENTRY'!C130,"")))</f>
        <v/>
      </c>
      <c r="CE131" s="4" t="str">
        <f>IF('DATA ENTRY'!CK130="","",IF('DATA ENTRY'!I130="","",IF(AND($CD$4='DATA ENTRY'!CK130,$CG$4='DATA ENTRY'!D130),'DATA ENTRY'!I130,"")))</f>
        <v/>
      </c>
      <c r="CF131" s="4" t="str">
        <f>IF('DATA ENTRY'!CK130="","",IF('DATA ENTRY'!CK130="","",IF(AND($CD$4='DATA ENTRY'!CK130,$CG$4='DATA ENTRY'!D130),'DATA ENTRY'!CK130,"")))</f>
        <v/>
      </c>
      <c r="CG131" s="3" t="str">
        <f>IF('DATA ENTRY'!CK130="","",IF('DATA ENTRY'!N130="","",IF(AND($CD$4='DATA ENTRY'!CK130,$CG$4='DATA ENTRY'!D130),'DATA ENTRY'!N130,"")))</f>
        <v/>
      </c>
      <c r="CH131" s="107" t="str">
        <f>IF('DATA ENTRY'!CK130="","",IF('DATA ENTRY'!O130="","",IF(AND($CD$4='DATA ENTRY'!CK130,$CG$4='DATA ENTRY'!D130),'DATA ENTRY'!O130,"")))</f>
        <v/>
      </c>
      <c r="CI131" s="3" t="str">
        <f>IF('DATA ENTRY'!CK130="","",IF('DATA ENTRY'!P130="","",IF(AND($CD$4='DATA ENTRY'!CK130,$CG$4='DATA ENTRY'!D130),'DATA ENTRY'!P130,"")))</f>
        <v/>
      </c>
      <c r="CJ131" s="107" t="str">
        <f>IF('DATA ENTRY'!CK130="","",IF('DATA ENTRY'!Q130="","",IF(AND($CD$4='DATA ENTRY'!CK130,$CG$4='DATA ENTRY'!D130),'DATA ENTRY'!Q130,"")))</f>
        <v/>
      </c>
      <c r="CK131" s="3" t="str">
        <f>IF('DATA ENTRY'!CK130="","",IF('DATA ENTRY'!R130="","",IF(AND($CD$4='DATA ENTRY'!CK130,$CG$4='DATA ENTRY'!D130),'DATA ENTRY'!R130,"")))</f>
        <v/>
      </c>
      <c r="CL131" s="3" t="str">
        <f>IF('DATA ENTRY'!CK130="","",IF('DATA ENTRY'!S130="","",IF(AND($CD$4='DATA ENTRY'!CK130,$CG$4='DATA ENTRY'!D130),'DATA ENTRY'!S130,"")))</f>
        <v/>
      </c>
      <c r="CM131" s="3" t="str">
        <f>IF('DATA ENTRY'!CK130="","",IF('DATA ENTRY'!E130="","",IF(AND($CD$4='DATA ENTRY'!CK130,$CG$4='DATA ENTRY'!D130),'DATA ENTRY'!E130,"")))</f>
        <v/>
      </c>
      <c r="CN131" s="3" t="str">
        <f>IF('DATA ENTRY'!CK130="","",IF('DATA ENTRY'!W130="","",IF(AND($CD$4='DATA ENTRY'!CK130,$CG$4='DATA ENTRY'!D130),'DATA ENTRY'!W130,"")))</f>
        <v/>
      </c>
      <c r="CO131" s="3" t="str">
        <f>IF('DATA ENTRY'!CK130="","",IF('DATA ENTRY'!X130="","",IF(AND($CD$4='DATA ENTRY'!CK130,$CG$4='DATA ENTRY'!D130),'DATA ENTRY'!X130,"")))</f>
        <v/>
      </c>
      <c r="CP131" s="108" t="str">
        <f t="shared" si="23"/>
        <v/>
      </c>
      <c r="CQ131" s="108" t="str">
        <f>IF('DATA ENTRY'!CK130="","",IF('DATA ENTRY'!G130="","",IF(AND($CD$4='DATA ENTRY'!CK130,$CG$4='DATA ENTRY'!D130),'DATA ENTRY'!G130,"")))</f>
        <v/>
      </c>
      <c r="CR131" s="230" t="str">
        <f>IF('DATA ENTRY'!CK130="","",IF('DATA ENTRY'!D130="","",IF(AND($CD$4='DATA ENTRY'!CK130,$CG$4='DATA ENTRY'!D130),'DATA ENTRY'!D130,"")))</f>
        <v/>
      </c>
      <c r="CS131">
        <f t="shared" si="24"/>
        <v>0</v>
      </c>
      <c r="CT131">
        <f t="shared" si="25"/>
        <v>0</v>
      </c>
      <c r="CV131" s="139"/>
      <c r="CX131">
        <f t="shared" si="26"/>
        <v>0</v>
      </c>
      <c r="DB131" t="str">
        <f t="shared" si="33"/>
        <v/>
      </c>
      <c r="DC131" t="str">
        <f t="shared" si="34"/>
        <v/>
      </c>
      <c r="DD131" s="224">
        <v>125</v>
      </c>
      <c r="DE131" s="3" t="str">
        <f>IF('DATA ENTRY'!CK130="","",IF('DATA ENTRY'!B130="","",IF(AND($DF$4='DATA ENTRY'!D130),'DATA ENTRY'!B130,"")))</f>
        <v/>
      </c>
      <c r="DF131" s="3" t="str">
        <f>IF('DATA ENTRY'!CK130="","",IF('DATA ENTRY'!C130="","",IF(AND($DF$4='DATA ENTRY'!D130),'DATA ENTRY'!C130,"")))</f>
        <v/>
      </c>
      <c r="DG131" s="4" t="str">
        <f>IF('DATA ENTRY'!CK130="","",IF('DATA ENTRY'!I130="","",IF(AND($DF$4='DATA ENTRY'!D130),'DATA ENTRY'!I130,"")))</f>
        <v/>
      </c>
      <c r="DH131" s="4" t="str">
        <f>IF('DATA ENTRY'!CK130="","",IF('DATA ENTRY'!CK130="","",IF(AND($DF$4='DATA ENTRY'!D130),'DATA ENTRY'!CK130,"")))</f>
        <v/>
      </c>
      <c r="DI131" s="3" t="str">
        <f>IF('DATA ENTRY'!CK130="","",IF('DATA ENTRY'!N130="","",IF(AND($DF$4='DATA ENTRY'!D130),'DATA ENTRY'!N130,"")))</f>
        <v/>
      </c>
      <c r="DJ131" s="107" t="str">
        <f>IF('DATA ENTRY'!CK130="","",IF('DATA ENTRY'!O130="","",IF(AND($DF$4='DATA ENTRY'!D130),'DATA ENTRY'!O130,"")))</f>
        <v/>
      </c>
      <c r="DK131" s="3" t="str">
        <f>IF('DATA ENTRY'!CK130="","",IF('DATA ENTRY'!P130="","",IF(AND($DF$4='DATA ENTRY'!D130),'DATA ENTRY'!P130,"")))</f>
        <v/>
      </c>
      <c r="DL131" s="107" t="str">
        <f>IF('DATA ENTRY'!CK130="","",IF('DATA ENTRY'!Q130="","",IF(AND($DF$4='DATA ENTRY'!D130),'DATA ENTRY'!Q130,"")))</f>
        <v/>
      </c>
      <c r="DM131" s="3" t="str">
        <f>IF('DATA ENTRY'!CK130="","",IF('DATA ENTRY'!R130="","",IF(AND($DF$4='DATA ENTRY'!D130),'DATA ENTRY'!R130,"")))</f>
        <v/>
      </c>
      <c r="DN131" s="107" t="str">
        <f>IF('DATA ENTRY'!CK130="","",IF('DATA ENTRY'!S130="","",IF(AND($DF$4='DATA ENTRY'!D130),'DATA ENTRY'!S130,"")))</f>
        <v/>
      </c>
      <c r="DO131" s="3" t="str">
        <f>IF('DATA ENTRY'!CK130="","",IF('DATA ENTRY'!E130="","",IF(AND($DF$4='DATA ENTRY'!D130),'DATA ENTRY'!E130,"")))</f>
        <v/>
      </c>
      <c r="DP131" s="3" t="str">
        <f>IF('DATA ENTRY'!CK130="","",IF('DATA ENTRY'!D130="","",IF(AND($DF$4='DATA ENTRY'!D130),'DATA ENTRY'!D130,"")))</f>
        <v/>
      </c>
      <c r="DQ131" s="3" t="str">
        <f>IF('DATA ENTRY'!CK130="","",IF('DATA ENTRY'!W130="","",IF(AND($DF$4='DATA ENTRY'!D130),'DATA ENTRY'!W130,"")))</f>
        <v/>
      </c>
      <c r="DR131" s="3" t="str">
        <f>IF('DATA ENTRY'!CK130="","",IF('DATA ENTRY'!X130="","",IF(AND($DF$4='DATA ENTRY'!D130),'DATA ENTRY'!X130,"")))</f>
        <v/>
      </c>
      <c r="DS131" s="108" t="str">
        <f t="shared" si="27"/>
        <v/>
      </c>
      <c r="DT131" s="108" t="str">
        <f>IF('DATA ENTRY'!CK130="","",IF('DATA ENTRY'!D130="","",IF(AND($DF$4='DATA ENTRY'!D130),'DATA ENTRY'!G130,"")))</f>
        <v/>
      </c>
      <c r="DY131">
        <f t="shared" si="28"/>
        <v>0</v>
      </c>
      <c r="EB131" t="str">
        <f t="shared" si="29"/>
        <v/>
      </c>
      <c r="EC131" t="str">
        <f t="shared" si="30"/>
        <v/>
      </c>
      <c r="ED131" s="224">
        <v>125</v>
      </c>
      <c r="EE131" s="3" t="str">
        <f>IF('DATA ENTRY'!CK130="","",IF('DATA ENTRY'!B130="","",IF(AND($EF$4='DATA ENTRY'!G130,$EH$4='DATA ENTRY'!F130),'DATA ENTRY'!B130,"")))</f>
        <v/>
      </c>
      <c r="EF131" s="3" t="str">
        <f>IF('DATA ENTRY'!CK130="","",IF('DATA ENTRY'!C130="","",IF(AND($EF$4='DATA ENTRY'!G130,$EH$4='DATA ENTRY'!F130),'DATA ENTRY'!C130,"")))</f>
        <v/>
      </c>
      <c r="EG131" s="4" t="str">
        <f>IF('DATA ENTRY'!CK130="","",IF('DATA ENTRY'!I130="","",IF(AND($EF$4='DATA ENTRY'!G130,$EH$4='DATA ENTRY'!F130),'DATA ENTRY'!I130,"")))</f>
        <v/>
      </c>
      <c r="EH131" s="4" t="str">
        <f>IF('DATA ENTRY'!CK130="","",IF('DATA ENTRY'!CK130="","",IF(AND($EF$4='DATA ENTRY'!G130,$EH$4='DATA ENTRY'!F130),'DATA ENTRY'!CK130,"")))</f>
        <v/>
      </c>
      <c r="EI131" s="3" t="str">
        <f>IF('DATA ENTRY'!CK130="","",IF('DATA ENTRY'!N130="","",IF(AND($EF$4='DATA ENTRY'!G130,$EH$4='DATA ENTRY'!F130),'DATA ENTRY'!N130,"")))</f>
        <v/>
      </c>
      <c r="EJ131" s="107" t="str">
        <f>IF('DATA ENTRY'!CK130="","",IF('DATA ENTRY'!O130="","",IF(AND($EF$4='DATA ENTRY'!G130,$EH$4='DATA ENTRY'!F130),'DATA ENTRY'!O130,"")))</f>
        <v/>
      </c>
      <c r="EK131" s="3" t="str">
        <f>IF('DATA ENTRY'!CK130="","",IF('DATA ENTRY'!P130="","",IF(AND($EF$4='DATA ENTRY'!G130,$EH$4='DATA ENTRY'!F130),'DATA ENTRY'!P130,"")))</f>
        <v/>
      </c>
      <c r="EL131" s="107" t="str">
        <f>IF('DATA ENTRY'!CK130="","",IF('DATA ENTRY'!Q130="","",IF(AND($EF$4='DATA ENTRY'!G130,$EH$4='DATA ENTRY'!F130),'DATA ENTRY'!Q130,"")))</f>
        <v/>
      </c>
      <c r="EM131" s="3" t="str">
        <f>IF('DATA ENTRY'!CK130="","",IF('DATA ENTRY'!R130="","",IF(AND($EF$4='DATA ENTRY'!G130,$EH$4='DATA ENTRY'!F130),'DATA ENTRY'!R130,"")))</f>
        <v/>
      </c>
      <c r="EN131" s="107" t="str">
        <f>IF('DATA ENTRY'!CK130="","",IF('DATA ENTRY'!S130="","",IF(AND($EF$4='DATA ENTRY'!G130,$EH$4='DATA ENTRY'!F130),'DATA ENTRY'!S130,"")))</f>
        <v/>
      </c>
      <c r="EO131" s="3" t="str">
        <f>IF('DATA ENTRY'!CK130="","",IF('DATA ENTRY'!E130="","",IF(AND($EF$4='DATA ENTRY'!G130,$EH$4='DATA ENTRY'!F130),'DATA ENTRY'!E130,"")))</f>
        <v/>
      </c>
      <c r="EP131" s="3" t="str">
        <f>IF('DATA ENTRY'!CK130="","",IF('DATA ENTRY'!D130="","",IF(AND($EF$4='DATA ENTRY'!G130,$EH$4='DATA ENTRY'!F130),'DATA ENTRY'!D130,"")))</f>
        <v/>
      </c>
      <c r="EQ131" s="3" t="str">
        <f>IF('DATA ENTRY'!CK130="","",IF('DATA ENTRY'!W130="","",IF(AND($EF$4='DATA ENTRY'!G130,$EH$4='DATA ENTRY'!F130),'DATA ENTRY'!W130,"")))</f>
        <v/>
      </c>
      <c r="ER131" s="3" t="str">
        <f>IF('DATA ENTRY'!CK130="","",IF('DATA ENTRY'!X130="","",IF(AND($EF$4='DATA ENTRY'!G130,$EH$4='DATA ENTRY'!F130),'DATA ENTRY'!X130,"")))</f>
        <v/>
      </c>
      <c r="ES131" s="108" t="str">
        <f t="shared" si="31"/>
        <v/>
      </c>
      <c r="ET131" s="108" t="str">
        <f>IF('DATA ENTRY'!CK130="","",IF('DATA ENTRY'!D130="","",IF(AND($EF$4='DATA ENTRY'!G130,$EH$4='DATA ENTRY'!F130),'DATA ENTRY'!G130,"")))</f>
        <v/>
      </c>
      <c r="EY131">
        <f t="shared" si="32"/>
        <v>0</v>
      </c>
    </row>
    <row r="132" spans="1:155">
      <c r="A132" t="str">
        <f>IF(S132=0,"",1+(MAX($A$7:A131)))</f>
        <v/>
      </c>
      <c r="B132" s="224">
        <v>126</v>
      </c>
      <c r="C132" s="3" t="str">
        <f>IF('DATA ENTRY'!CK131="","",IF('DATA ENTRY'!B131="","",IF($D$4="All Post",'DATA ENTRY'!B131,IF(AND($D$4='DATA ENTRY'!CK131),'DATA ENTRY'!B131,""))))</f>
        <v/>
      </c>
      <c r="D132" s="3" t="str">
        <f>IF('DATA ENTRY'!CK131="","",IF('DATA ENTRY'!C131="","",IF($D$4="All Post",'DATA ENTRY'!C131,IF(AND($D$4='DATA ENTRY'!CK131),'DATA ENTRY'!C131,""))))</f>
        <v/>
      </c>
      <c r="E132" s="4" t="str">
        <f>IF('DATA ENTRY'!CK131="","",IF('DATA ENTRY'!I131="","",IF($D$4="All Post",'DATA ENTRY'!I131,IF(AND($D$4='DATA ENTRY'!CK131),'DATA ENTRY'!I131,""))))</f>
        <v/>
      </c>
      <c r="F132" s="4" t="str">
        <f>IF('DATA ENTRY'!CK131="","",IF('DATA ENTRY'!CK131="","",IF($D$4="All Post",'DATA ENTRY'!CK131,IF(AND($D$4='DATA ENTRY'!CK131),'DATA ENTRY'!CK131,""))))</f>
        <v/>
      </c>
      <c r="G132" s="3" t="str">
        <f>IF('DATA ENTRY'!CK131="","",IF('DATA ENTRY'!N131="","",IF($D$4="All Post",'DATA ENTRY'!N131,IF(AND($D$4='DATA ENTRY'!CK131),'DATA ENTRY'!N131,""))))</f>
        <v/>
      </c>
      <c r="H132" s="107" t="str">
        <f>IF('DATA ENTRY'!CK131="","",IF('DATA ENTRY'!O131="","",IF($D$4="All Post",'DATA ENTRY'!O131,IF(AND($D$4='DATA ENTRY'!CK131),'DATA ENTRY'!O131,""))))</f>
        <v/>
      </c>
      <c r="I132" s="3" t="str">
        <f>IF('DATA ENTRY'!CK131="","",IF('DATA ENTRY'!P131="","",IF($D$4="All Post",'DATA ENTRY'!P131,IF(AND($D$4='DATA ENTRY'!CK131),'DATA ENTRY'!P131,""))))</f>
        <v/>
      </c>
      <c r="J132" s="107" t="str">
        <f>IF('DATA ENTRY'!CK131="","",IF('DATA ENTRY'!Q131="","",IF($D$4="All Post",'DATA ENTRY'!Q131,IF(AND($D$4='DATA ENTRY'!CK131),'DATA ENTRY'!Q131,""))))</f>
        <v/>
      </c>
      <c r="K132" s="3" t="str">
        <f>IF('DATA ENTRY'!CK131="","",IF('DATA ENTRY'!R131="","",IF($D$4="All Post",'DATA ENTRY'!R131,IF(AND($D$4='DATA ENTRY'!CK131),'DATA ENTRY'!R131,""))))</f>
        <v/>
      </c>
      <c r="L132" s="3" t="str">
        <f>IF('DATA ENTRY'!CK131="","",IF('DATA ENTRY'!S131="","",IF($D$4="All Post",'DATA ENTRY'!S131,IF(AND($D$4='DATA ENTRY'!CK131),'DATA ENTRY'!S131,""))))</f>
        <v/>
      </c>
      <c r="M132" s="3" t="str">
        <f>IF('DATA ENTRY'!CK131="","",IF('DATA ENTRY'!E131="","",IF($D$4="All Post",'DATA ENTRY'!E131,IF(AND($D$4='DATA ENTRY'!CK131),'DATA ENTRY'!E131,""))))</f>
        <v/>
      </c>
      <c r="N132" s="3" t="str">
        <f>IF('DATA ENTRY'!CK131="","",IF('DATA ENTRY'!W131="","",IF($D$4="All Post",'DATA ENTRY'!W131,IF(AND($D$4='DATA ENTRY'!CK131),'DATA ENTRY'!W131,""))))</f>
        <v/>
      </c>
      <c r="O132" s="3" t="str">
        <f>IF('DATA ENTRY'!CK131="","",IF('DATA ENTRY'!X131="","",IF($D$4="All Post",'DATA ENTRY'!X131,IF(AND($D$4='DATA ENTRY'!CK131),'DATA ENTRY'!X131,""))))</f>
        <v/>
      </c>
      <c r="P132" s="3" t="str">
        <f>IF('DATA ENTRY'!CK131="","",IF('DATA ENTRY'!G131="","",IF($D$4="All Post",'DATA ENTRY'!G131,IF(AND($D$4='DATA ENTRY'!CK131),'DATA ENTRY'!G131,""))))</f>
        <v/>
      </c>
      <c r="S132">
        <f t="shared" si="19"/>
        <v>0</v>
      </c>
      <c r="T132" t="str">
        <f t="shared" si="20"/>
        <v/>
      </c>
      <c r="BZ132" t="str">
        <f t="shared" si="21"/>
        <v/>
      </c>
      <c r="CA132" t="str">
        <f t="shared" si="22"/>
        <v/>
      </c>
      <c r="CB132" s="224">
        <v>126</v>
      </c>
      <c r="CC132" s="3" t="str">
        <f>IF('DATA ENTRY'!CK131="","",IF('DATA ENTRY'!B131="","",IF(AND($CD$4='DATA ENTRY'!CK131,$CG$4='DATA ENTRY'!D131),'DATA ENTRY'!B131,"")))</f>
        <v/>
      </c>
      <c r="CD132" s="3" t="str">
        <f>IF('DATA ENTRY'!CK131="","",IF('DATA ENTRY'!C131="","",IF(AND($CD$4='DATA ENTRY'!CK131,$CG$4='DATA ENTRY'!D131),'DATA ENTRY'!C131,"")))</f>
        <v/>
      </c>
      <c r="CE132" s="4" t="str">
        <f>IF('DATA ENTRY'!CK131="","",IF('DATA ENTRY'!I131="","",IF(AND($CD$4='DATA ENTRY'!CK131,$CG$4='DATA ENTRY'!D131),'DATA ENTRY'!I131,"")))</f>
        <v/>
      </c>
      <c r="CF132" s="4" t="str">
        <f>IF('DATA ENTRY'!CK131="","",IF('DATA ENTRY'!CK131="","",IF(AND($CD$4='DATA ENTRY'!CK131,$CG$4='DATA ENTRY'!D131),'DATA ENTRY'!CK131,"")))</f>
        <v/>
      </c>
      <c r="CG132" s="3" t="str">
        <f>IF('DATA ENTRY'!CK131="","",IF('DATA ENTRY'!N131="","",IF(AND($CD$4='DATA ENTRY'!CK131,$CG$4='DATA ENTRY'!D131),'DATA ENTRY'!N131,"")))</f>
        <v/>
      </c>
      <c r="CH132" s="107" t="str">
        <f>IF('DATA ENTRY'!CK131="","",IF('DATA ENTRY'!O131="","",IF(AND($CD$4='DATA ENTRY'!CK131,$CG$4='DATA ENTRY'!D131),'DATA ENTRY'!O131,"")))</f>
        <v/>
      </c>
      <c r="CI132" s="3" t="str">
        <f>IF('DATA ENTRY'!CK131="","",IF('DATA ENTRY'!P131="","",IF(AND($CD$4='DATA ENTRY'!CK131,$CG$4='DATA ENTRY'!D131),'DATA ENTRY'!P131,"")))</f>
        <v/>
      </c>
      <c r="CJ132" s="107" t="str">
        <f>IF('DATA ENTRY'!CK131="","",IF('DATA ENTRY'!Q131="","",IF(AND($CD$4='DATA ENTRY'!CK131,$CG$4='DATA ENTRY'!D131),'DATA ENTRY'!Q131,"")))</f>
        <v/>
      </c>
      <c r="CK132" s="3" t="str">
        <f>IF('DATA ENTRY'!CK131="","",IF('DATA ENTRY'!R131="","",IF(AND($CD$4='DATA ENTRY'!CK131,$CG$4='DATA ENTRY'!D131),'DATA ENTRY'!R131,"")))</f>
        <v/>
      </c>
      <c r="CL132" s="3" t="str">
        <f>IF('DATA ENTRY'!CK131="","",IF('DATA ENTRY'!S131="","",IF(AND($CD$4='DATA ENTRY'!CK131,$CG$4='DATA ENTRY'!D131),'DATA ENTRY'!S131,"")))</f>
        <v/>
      </c>
      <c r="CM132" s="3" t="str">
        <f>IF('DATA ENTRY'!CK131="","",IF('DATA ENTRY'!E131="","",IF(AND($CD$4='DATA ENTRY'!CK131,$CG$4='DATA ENTRY'!D131),'DATA ENTRY'!E131,"")))</f>
        <v/>
      </c>
      <c r="CN132" s="3" t="str">
        <f>IF('DATA ENTRY'!CK131="","",IF('DATA ENTRY'!W131="","",IF(AND($CD$4='DATA ENTRY'!CK131,$CG$4='DATA ENTRY'!D131),'DATA ENTRY'!W131,"")))</f>
        <v/>
      </c>
      <c r="CO132" s="3" t="str">
        <f>IF('DATA ENTRY'!CK131="","",IF('DATA ENTRY'!X131="","",IF(AND($CD$4='DATA ENTRY'!CK131,$CG$4='DATA ENTRY'!D131),'DATA ENTRY'!X131,"")))</f>
        <v/>
      </c>
      <c r="CP132" s="108" t="str">
        <f t="shared" si="23"/>
        <v/>
      </c>
      <c r="CQ132" s="108" t="str">
        <f>IF('DATA ENTRY'!CK131="","",IF('DATA ENTRY'!G131="","",IF(AND($CD$4='DATA ENTRY'!CK131,$CG$4='DATA ENTRY'!D131),'DATA ENTRY'!G131,"")))</f>
        <v/>
      </c>
      <c r="CR132" s="230" t="str">
        <f>IF('DATA ENTRY'!CK131="","",IF('DATA ENTRY'!D131="","",IF(AND($CD$4='DATA ENTRY'!CK131,$CG$4='DATA ENTRY'!D131),'DATA ENTRY'!D131,"")))</f>
        <v/>
      </c>
      <c r="CS132">
        <f t="shared" si="24"/>
        <v>0</v>
      </c>
      <c r="CT132">
        <f t="shared" si="25"/>
        <v>0</v>
      </c>
      <c r="CV132" s="139"/>
      <c r="CX132">
        <f t="shared" si="26"/>
        <v>0</v>
      </c>
      <c r="DB132" t="str">
        <f t="shared" si="33"/>
        <v/>
      </c>
      <c r="DC132" t="str">
        <f t="shared" si="34"/>
        <v/>
      </c>
      <c r="DD132" s="224">
        <v>126</v>
      </c>
      <c r="DE132" s="3" t="str">
        <f>IF('DATA ENTRY'!CK131="","",IF('DATA ENTRY'!B131="","",IF(AND($DF$4='DATA ENTRY'!D131),'DATA ENTRY'!B131,"")))</f>
        <v/>
      </c>
      <c r="DF132" s="3" t="str">
        <f>IF('DATA ENTRY'!CK131="","",IF('DATA ENTRY'!C131="","",IF(AND($DF$4='DATA ENTRY'!D131),'DATA ENTRY'!C131,"")))</f>
        <v/>
      </c>
      <c r="DG132" s="4" t="str">
        <f>IF('DATA ENTRY'!CK131="","",IF('DATA ENTRY'!I131="","",IF(AND($DF$4='DATA ENTRY'!D131),'DATA ENTRY'!I131,"")))</f>
        <v/>
      </c>
      <c r="DH132" s="4" t="str">
        <f>IF('DATA ENTRY'!CK131="","",IF('DATA ENTRY'!CK131="","",IF(AND($DF$4='DATA ENTRY'!D131),'DATA ENTRY'!CK131,"")))</f>
        <v/>
      </c>
      <c r="DI132" s="3" t="str">
        <f>IF('DATA ENTRY'!CK131="","",IF('DATA ENTRY'!N131="","",IF(AND($DF$4='DATA ENTRY'!D131),'DATA ENTRY'!N131,"")))</f>
        <v/>
      </c>
      <c r="DJ132" s="107" t="str">
        <f>IF('DATA ENTRY'!CK131="","",IF('DATA ENTRY'!O131="","",IF(AND($DF$4='DATA ENTRY'!D131),'DATA ENTRY'!O131,"")))</f>
        <v/>
      </c>
      <c r="DK132" s="3" t="str">
        <f>IF('DATA ENTRY'!CK131="","",IF('DATA ENTRY'!P131="","",IF(AND($DF$4='DATA ENTRY'!D131),'DATA ENTRY'!P131,"")))</f>
        <v/>
      </c>
      <c r="DL132" s="107" t="str">
        <f>IF('DATA ENTRY'!CK131="","",IF('DATA ENTRY'!Q131="","",IF(AND($DF$4='DATA ENTRY'!D131),'DATA ENTRY'!Q131,"")))</f>
        <v/>
      </c>
      <c r="DM132" s="3" t="str">
        <f>IF('DATA ENTRY'!CK131="","",IF('DATA ENTRY'!R131="","",IF(AND($DF$4='DATA ENTRY'!D131),'DATA ENTRY'!R131,"")))</f>
        <v/>
      </c>
      <c r="DN132" s="107" t="str">
        <f>IF('DATA ENTRY'!CK131="","",IF('DATA ENTRY'!S131="","",IF(AND($DF$4='DATA ENTRY'!D131),'DATA ENTRY'!S131,"")))</f>
        <v/>
      </c>
      <c r="DO132" s="3" t="str">
        <f>IF('DATA ENTRY'!CK131="","",IF('DATA ENTRY'!E131="","",IF(AND($DF$4='DATA ENTRY'!D131),'DATA ENTRY'!E131,"")))</f>
        <v/>
      </c>
      <c r="DP132" s="3" t="str">
        <f>IF('DATA ENTRY'!CK131="","",IF('DATA ENTRY'!D131="","",IF(AND($DF$4='DATA ENTRY'!D131),'DATA ENTRY'!D131,"")))</f>
        <v/>
      </c>
      <c r="DQ132" s="3" t="str">
        <f>IF('DATA ENTRY'!CK131="","",IF('DATA ENTRY'!W131="","",IF(AND($DF$4='DATA ENTRY'!D131),'DATA ENTRY'!W131,"")))</f>
        <v/>
      </c>
      <c r="DR132" s="3" t="str">
        <f>IF('DATA ENTRY'!CK131="","",IF('DATA ENTRY'!X131="","",IF(AND($DF$4='DATA ENTRY'!D131),'DATA ENTRY'!X131,"")))</f>
        <v/>
      </c>
      <c r="DS132" s="108" t="str">
        <f t="shared" si="27"/>
        <v/>
      </c>
      <c r="DT132" s="108" t="str">
        <f>IF('DATA ENTRY'!CK131="","",IF('DATA ENTRY'!D131="","",IF(AND($DF$4='DATA ENTRY'!D131),'DATA ENTRY'!G131,"")))</f>
        <v/>
      </c>
      <c r="DY132">
        <f t="shared" si="28"/>
        <v>0</v>
      </c>
      <c r="EB132" t="str">
        <f t="shared" si="29"/>
        <v/>
      </c>
      <c r="EC132" t="str">
        <f t="shared" si="30"/>
        <v/>
      </c>
      <c r="ED132" s="224">
        <v>126</v>
      </c>
      <c r="EE132" s="3" t="str">
        <f>IF('DATA ENTRY'!CK131="","",IF('DATA ENTRY'!B131="","",IF(AND($EF$4='DATA ENTRY'!G131,$EH$4='DATA ENTRY'!F131),'DATA ENTRY'!B131,"")))</f>
        <v/>
      </c>
      <c r="EF132" s="3" t="str">
        <f>IF('DATA ENTRY'!CK131="","",IF('DATA ENTRY'!C131="","",IF(AND($EF$4='DATA ENTRY'!G131,$EH$4='DATA ENTRY'!F131),'DATA ENTRY'!C131,"")))</f>
        <v/>
      </c>
      <c r="EG132" s="4" t="str">
        <f>IF('DATA ENTRY'!CK131="","",IF('DATA ENTRY'!I131="","",IF(AND($EF$4='DATA ENTRY'!G131,$EH$4='DATA ENTRY'!F131),'DATA ENTRY'!I131,"")))</f>
        <v/>
      </c>
      <c r="EH132" s="4" t="str">
        <f>IF('DATA ENTRY'!CK131="","",IF('DATA ENTRY'!CK131="","",IF(AND($EF$4='DATA ENTRY'!G131,$EH$4='DATA ENTRY'!F131),'DATA ENTRY'!CK131,"")))</f>
        <v/>
      </c>
      <c r="EI132" s="3" t="str">
        <f>IF('DATA ENTRY'!CK131="","",IF('DATA ENTRY'!N131="","",IF(AND($EF$4='DATA ENTRY'!G131,$EH$4='DATA ENTRY'!F131),'DATA ENTRY'!N131,"")))</f>
        <v/>
      </c>
      <c r="EJ132" s="107" t="str">
        <f>IF('DATA ENTRY'!CK131="","",IF('DATA ENTRY'!O131="","",IF(AND($EF$4='DATA ENTRY'!G131,$EH$4='DATA ENTRY'!F131),'DATA ENTRY'!O131,"")))</f>
        <v/>
      </c>
      <c r="EK132" s="3" t="str">
        <f>IF('DATA ENTRY'!CK131="","",IF('DATA ENTRY'!P131="","",IF(AND($EF$4='DATA ENTRY'!G131,$EH$4='DATA ENTRY'!F131),'DATA ENTRY'!P131,"")))</f>
        <v/>
      </c>
      <c r="EL132" s="107" t="str">
        <f>IF('DATA ENTRY'!CK131="","",IF('DATA ENTRY'!Q131="","",IF(AND($EF$4='DATA ENTRY'!G131,$EH$4='DATA ENTRY'!F131),'DATA ENTRY'!Q131,"")))</f>
        <v/>
      </c>
      <c r="EM132" s="3" t="str">
        <f>IF('DATA ENTRY'!CK131="","",IF('DATA ENTRY'!R131="","",IF(AND($EF$4='DATA ENTRY'!G131,$EH$4='DATA ENTRY'!F131),'DATA ENTRY'!R131,"")))</f>
        <v/>
      </c>
      <c r="EN132" s="107" t="str">
        <f>IF('DATA ENTRY'!CK131="","",IF('DATA ENTRY'!S131="","",IF(AND($EF$4='DATA ENTRY'!G131,$EH$4='DATA ENTRY'!F131),'DATA ENTRY'!S131,"")))</f>
        <v/>
      </c>
      <c r="EO132" s="3" t="str">
        <f>IF('DATA ENTRY'!CK131="","",IF('DATA ENTRY'!E131="","",IF(AND($EF$4='DATA ENTRY'!G131,$EH$4='DATA ENTRY'!F131),'DATA ENTRY'!E131,"")))</f>
        <v/>
      </c>
      <c r="EP132" s="3" t="str">
        <f>IF('DATA ENTRY'!CK131="","",IF('DATA ENTRY'!D131="","",IF(AND($EF$4='DATA ENTRY'!G131,$EH$4='DATA ENTRY'!F131),'DATA ENTRY'!D131,"")))</f>
        <v/>
      </c>
      <c r="EQ132" s="3" t="str">
        <f>IF('DATA ENTRY'!CK131="","",IF('DATA ENTRY'!W131="","",IF(AND($EF$4='DATA ENTRY'!G131,$EH$4='DATA ENTRY'!F131),'DATA ENTRY'!W131,"")))</f>
        <v/>
      </c>
      <c r="ER132" s="3" t="str">
        <f>IF('DATA ENTRY'!CK131="","",IF('DATA ENTRY'!X131="","",IF(AND($EF$4='DATA ENTRY'!G131,$EH$4='DATA ENTRY'!F131),'DATA ENTRY'!X131,"")))</f>
        <v/>
      </c>
      <c r="ES132" s="108" t="str">
        <f t="shared" si="31"/>
        <v/>
      </c>
      <c r="ET132" s="108" t="str">
        <f>IF('DATA ENTRY'!CK131="","",IF('DATA ENTRY'!D131="","",IF(AND($EF$4='DATA ENTRY'!G131,$EH$4='DATA ENTRY'!F131),'DATA ENTRY'!G131,"")))</f>
        <v/>
      </c>
      <c r="EY132">
        <f t="shared" si="32"/>
        <v>0</v>
      </c>
    </row>
    <row r="133" spans="1:155">
      <c r="A133" t="str">
        <f>IF(S133=0,"",1+(MAX($A$7:A132)))</f>
        <v/>
      </c>
      <c r="B133" s="224">
        <v>127</v>
      </c>
      <c r="C133" s="3" t="str">
        <f>IF('DATA ENTRY'!CK132="","",IF('DATA ENTRY'!B132="","",IF($D$4="All Post",'DATA ENTRY'!B132,IF(AND($D$4='DATA ENTRY'!CK132),'DATA ENTRY'!B132,""))))</f>
        <v/>
      </c>
      <c r="D133" s="3" t="str">
        <f>IF('DATA ENTRY'!CK132="","",IF('DATA ENTRY'!C132="","",IF($D$4="All Post",'DATA ENTRY'!C132,IF(AND($D$4='DATA ENTRY'!CK132),'DATA ENTRY'!C132,""))))</f>
        <v/>
      </c>
      <c r="E133" s="4" t="str">
        <f>IF('DATA ENTRY'!CK132="","",IF('DATA ENTRY'!I132="","",IF($D$4="All Post",'DATA ENTRY'!I132,IF(AND($D$4='DATA ENTRY'!CK132),'DATA ENTRY'!I132,""))))</f>
        <v/>
      </c>
      <c r="F133" s="4" t="str">
        <f>IF('DATA ENTRY'!CK132="","",IF('DATA ENTRY'!CK132="","",IF($D$4="All Post",'DATA ENTRY'!CK132,IF(AND($D$4='DATA ENTRY'!CK132),'DATA ENTRY'!CK132,""))))</f>
        <v/>
      </c>
      <c r="G133" s="3" t="str">
        <f>IF('DATA ENTRY'!CK132="","",IF('DATA ENTRY'!N132="","",IF($D$4="All Post",'DATA ENTRY'!N132,IF(AND($D$4='DATA ENTRY'!CK132),'DATA ENTRY'!N132,""))))</f>
        <v/>
      </c>
      <c r="H133" s="107" t="str">
        <f>IF('DATA ENTRY'!CK132="","",IF('DATA ENTRY'!O132="","",IF($D$4="All Post",'DATA ENTRY'!O132,IF(AND($D$4='DATA ENTRY'!CK132),'DATA ENTRY'!O132,""))))</f>
        <v/>
      </c>
      <c r="I133" s="3" t="str">
        <f>IF('DATA ENTRY'!CK132="","",IF('DATA ENTRY'!P132="","",IF($D$4="All Post",'DATA ENTRY'!P132,IF(AND($D$4='DATA ENTRY'!CK132),'DATA ENTRY'!P132,""))))</f>
        <v/>
      </c>
      <c r="J133" s="107" t="str">
        <f>IF('DATA ENTRY'!CK132="","",IF('DATA ENTRY'!Q132="","",IF($D$4="All Post",'DATA ENTRY'!Q132,IF(AND($D$4='DATA ENTRY'!CK132),'DATA ENTRY'!Q132,""))))</f>
        <v/>
      </c>
      <c r="K133" s="3" t="str">
        <f>IF('DATA ENTRY'!CK132="","",IF('DATA ENTRY'!R132="","",IF($D$4="All Post",'DATA ENTRY'!R132,IF(AND($D$4='DATA ENTRY'!CK132),'DATA ENTRY'!R132,""))))</f>
        <v/>
      </c>
      <c r="L133" s="3" t="str">
        <f>IF('DATA ENTRY'!CK132="","",IF('DATA ENTRY'!S132="","",IF($D$4="All Post",'DATA ENTRY'!S132,IF(AND($D$4='DATA ENTRY'!CK132),'DATA ENTRY'!S132,""))))</f>
        <v/>
      </c>
      <c r="M133" s="3" t="str">
        <f>IF('DATA ENTRY'!CK132="","",IF('DATA ENTRY'!E132="","",IF($D$4="All Post",'DATA ENTRY'!E132,IF(AND($D$4='DATA ENTRY'!CK132),'DATA ENTRY'!E132,""))))</f>
        <v/>
      </c>
      <c r="N133" s="3" t="str">
        <f>IF('DATA ENTRY'!CK132="","",IF('DATA ENTRY'!W132="","",IF($D$4="All Post",'DATA ENTRY'!W132,IF(AND($D$4='DATA ENTRY'!CK132),'DATA ENTRY'!W132,""))))</f>
        <v/>
      </c>
      <c r="O133" s="3" t="str">
        <f>IF('DATA ENTRY'!CK132="","",IF('DATA ENTRY'!X132="","",IF($D$4="All Post",'DATA ENTRY'!X132,IF(AND($D$4='DATA ENTRY'!CK132),'DATA ENTRY'!X132,""))))</f>
        <v/>
      </c>
      <c r="P133" s="3" t="str">
        <f>IF('DATA ENTRY'!CK132="","",IF('DATA ENTRY'!G132="","",IF($D$4="All Post",'DATA ENTRY'!G132,IF(AND($D$4='DATA ENTRY'!CK132),'DATA ENTRY'!G132,""))))</f>
        <v/>
      </c>
      <c r="S133">
        <f t="shared" si="19"/>
        <v>0</v>
      </c>
      <c r="T133" t="str">
        <f t="shared" si="20"/>
        <v/>
      </c>
      <c r="BZ133" t="str">
        <f t="shared" si="21"/>
        <v/>
      </c>
      <c r="CA133" t="str">
        <f t="shared" si="22"/>
        <v/>
      </c>
      <c r="CB133" s="224">
        <v>127</v>
      </c>
      <c r="CC133" s="3" t="str">
        <f>IF('DATA ENTRY'!CK132="","",IF('DATA ENTRY'!B132="","",IF(AND($CD$4='DATA ENTRY'!CK132,$CG$4='DATA ENTRY'!D132),'DATA ENTRY'!B132,"")))</f>
        <v/>
      </c>
      <c r="CD133" s="3" t="str">
        <f>IF('DATA ENTRY'!CK132="","",IF('DATA ENTRY'!C132="","",IF(AND($CD$4='DATA ENTRY'!CK132,$CG$4='DATA ENTRY'!D132),'DATA ENTRY'!C132,"")))</f>
        <v/>
      </c>
      <c r="CE133" s="4" t="str">
        <f>IF('DATA ENTRY'!CK132="","",IF('DATA ENTRY'!I132="","",IF(AND($CD$4='DATA ENTRY'!CK132,$CG$4='DATA ENTRY'!D132),'DATA ENTRY'!I132,"")))</f>
        <v/>
      </c>
      <c r="CF133" s="4" t="str">
        <f>IF('DATA ENTRY'!CK132="","",IF('DATA ENTRY'!CK132="","",IF(AND($CD$4='DATA ENTRY'!CK132,$CG$4='DATA ENTRY'!D132),'DATA ENTRY'!CK132,"")))</f>
        <v/>
      </c>
      <c r="CG133" s="3" t="str">
        <f>IF('DATA ENTRY'!CK132="","",IF('DATA ENTRY'!N132="","",IF(AND($CD$4='DATA ENTRY'!CK132,$CG$4='DATA ENTRY'!D132),'DATA ENTRY'!N132,"")))</f>
        <v/>
      </c>
      <c r="CH133" s="107" t="str">
        <f>IF('DATA ENTRY'!CK132="","",IF('DATA ENTRY'!O132="","",IF(AND($CD$4='DATA ENTRY'!CK132,$CG$4='DATA ENTRY'!D132),'DATA ENTRY'!O132,"")))</f>
        <v/>
      </c>
      <c r="CI133" s="3" t="str">
        <f>IF('DATA ENTRY'!CK132="","",IF('DATA ENTRY'!P132="","",IF(AND($CD$4='DATA ENTRY'!CK132,$CG$4='DATA ENTRY'!D132),'DATA ENTRY'!P132,"")))</f>
        <v/>
      </c>
      <c r="CJ133" s="107" t="str">
        <f>IF('DATA ENTRY'!CK132="","",IF('DATA ENTRY'!Q132="","",IF(AND($CD$4='DATA ENTRY'!CK132,$CG$4='DATA ENTRY'!D132),'DATA ENTRY'!Q132,"")))</f>
        <v/>
      </c>
      <c r="CK133" s="3" t="str">
        <f>IF('DATA ENTRY'!CK132="","",IF('DATA ENTRY'!R132="","",IF(AND($CD$4='DATA ENTRY'!CK132,$CG$4='DATA ENTRY'!D132),'DATA ENTRY'!R132,"")))</f>
        <v/>
      </c>
      <c r="CL133" s="3" t="str">
        <f>IF('DATA ENTRY'!CK132="","",IF('DATA ENTRY'!S132="","",IF(AND($CD$4='DATA ENTRY'!CK132,$CG$4='DATA ENTRY'!D132),'DATA ENTRY'!S132,"")))</f>
        <v/>
      </c>
      <c r="CM133" s="3" t="str">
        <f>IF('DATA ENTRY'!CK132="","",IF('DATA ENTRY'!E132="","",IF(AND($CD$4='DATA ENTRY'!CK132,$CG$4='DATA ENTRY'!D132),'DATA ENTRY'!E132,"")))</f>
        <v/>
      </c>
      <c r="CN133" s="3" t="str">
        <f>IF('DATA ENTRY'!CK132="","",IF('DATA ENTRY'!W132="","",IF(AND($CD$4='DATA ENTRY'!CK132,$CG$4='DATA ENTRY'!D132),'DATA ENTRY'!W132,"")))</f>
        <v/>
      </c>
      <c r="CO133" s="3" t="str">
        <f>IF('DATA ENTRY'!CK132="","",IF('DATA ENTRY'!X132="","",IF(AND($CD$4='DATA ENTRY'!CK132,$CG$4='DATA ENTRY'!D132),'DATA ENTRY'!X132,"")))</f>
        <v/>
      </c>
      <c r="CP133" s="108" t="str">
        <f t="shared" si="23"/>
        <v/>
      </c>
      <c r="CQ133" s="108" t="str">
        <f>IF('DATA ENTRY'!CK132="","",IF('DATA ENTRY'!G132="","",IF(AND($CD$4='DATA ENTRY'!CK132,$CG$4='DATA ENTRY'!D132),'DATA ENTRY'!G132,"")))</f>
        <v/>
      </c>
      <c r="CR133" s="230" t="str">
        <f>IF('DATA ENTRY'!CK132="","",IF('DATA ENTRY'!D132="","",IF(AND($CD$4='DATA ENTRY'!CK132,$CG$4='DATA ENTRY'!D132),'DATA ENTRY'!D132,"")))</f>
        <v/>
      </c>
      <c r="CS133">
        <f t="shared" si="24"/>
        <v>0</v>
      </c>
      <c r="CT133">
        <f t="shared" si="25"/>
        <v>0</v>
      </c>
      <c r="CV133" s="139"/>
      <c r="CX133">
        <f t="shared" si="26"/>
        <v>0</v>
      </c>
      <c r="DB133" t="str">
        <f t="shared" si="33"/>
        <v/>
      </c>
      <c r="DC133" t="str">
        <f t="shared" si="34"/>
        <v/>
      </c>
      <c r="DD133" s="224">
        <v>127</v>
      </c>
      <c r="DE133" s="3" t="str">
        <f>IF('DATA ENTRY'!CK132="","",IF('DATA ENTRY'!B132="","",IF(AND($DF$4='DATA ENTRY'!D132),'DATA ENTRY'!B132,"")))</f>
        <v/>
      </c>
      <c r="DF133" s="3" t="str">
        <f>IF('DATA ENTRY'!CK132="","",IF('DATA ENTRY'!C132="","",IF(AND($DF$4='DATA ENTRY'!D132),'DATA ENTRY'!C132,"")))</f>
        <v/>
      </c>
      <c r="DG133" s="4" t="str">
        <f>IF('DATA ENTRY'!CK132="","",IF('DATA ENTRY'!I132="","",IF(AND($DF$4='DATA ENTRY'!D132),'DATA ENTRY'!I132,"")))</f>
        <v/>
      </c>
      <c r="DH133" s="4" t="str">
        <f>IF('DATA ENTRY'!CK132="","",IF('DATA ENTRY'!CK132="","",IF(AND($DF$4='DATA ENTRY'!D132),'DATA ENTRY'!CK132,"")))</f>
        <v/>
      </c>
      <c r="DI133" s="3" t="str">
        <f>IF('DATA ENTRY'!CK132="","",IF('DATA ENTRY'!N132="","",IF(AND($DF$4='DATA ENTRY'!D132),'DATA ENTRY'!N132,"")))</f>
        <v/>
      </c>
      <c r="DJ133" s="107" t="str">
        <f>IF('DATA ENTRY'!CK132="","",IF('DATA ENTRY'!O132="","",IF(AND($DF$4='DATA ENTRY'!D132),'DATA ENTRY'!O132,"")))</f>
        <v/>
      </c>
      <c r="DK133" s="3" t="str">
        <f>IF('DATA ENTRY'!CK132="","",IF('DATA ENTRY'!P132="","",IF(AND($DF$4='DATA ENTRY'!D132),'DATA ENTRY'!P132,"")))</f>
        <v/>
      </c>
      <c r="DL133" s="107" t="str">
        <f>IF('DATA ENTRY'!CK132="","",IF('DATA ENTRY'!Q132="","",IF(AND($DF$4='DATA ENTRY'!D132),'DATA ENTRY'!Q132,"")))</f>
        <v/>
      </c>
      <c r="DM133" s="3" t="str">
        <f>IF('DATA ENTRY'!CK132="","",IF('DATA ENTRY'!R132="","",IF(AND($DF$4='DATA ENTRY'!D132),'DATA ENTRY'!R132,"")))</f>
        <v/>
      </c>
      <c r="DN133" s="107" t="str">
        <f>IF('DATA ENTRY'!CK132="","",IF('DATA ENTRY'!S132="","",IF(AND($DF$4='DATA ENTRY'!D132),'DATA ENTRY'!S132,"")))</f>
        <v/>
      </c>
      <c r="DO133" s="3" t="str">
        <f>IF('DATA ENTRY'!CK132="","",IF('DATA ENTRY'!E132="","",IF(AND($DF$4='DATA ENTRY'!D132),'DATA ENTRY'!E132,"")))</f>
        <v/>
      </c>
      <c r="DP133" s="3" t="str">
        <f>IF('DATA ENTRY'!CK132="","",IF('DATA ENTRY'!D132="","",IF(AND($DF$4='DATA ENTRY'!D132),'DATA ENTRY'!D132,"")))</f>
        <v/>
      </c>
      <c r="DQ133" s="3" t="str">
        <f>IF('DATA ENTRY'!CK132="","",IF('DATA ENTRY'!W132="","",IF(AND($DF$4='DATA ENTRY'!D132),'DATA ENTRY'!W132,"")))</f>
        <v/>
      </c>
      <c r="DR133" s="3" t="str">
        <f>IF('DATA ENTRY'!CK132="","",IF('DATA ENTRY'!X132="","",IF(AND($DF$4='DATA ENTRY'!D132),'DATA ENTRY'!X132,"")))</f>
        <v/>
      </c>
      <c r="DS133" s="108" t="str">
        <f t="shared" si="27"/>
        <v/>
      </c>
      <c r="DT133" s="108" t="str">
        <f>IF('DATA ENTRY'!CK132="","",IF('DATA ENTRY'!D132="","",IF(AND($DF$4='DATA ENTRY'!D132),'DATA ENTRY'!G132,"")))</f>
        <v/>
      </c>
      <c r="DY133">
        <f t="shared" si="28"/>
        <v>0</v>
      </c>
      <c r="EB133" t="str">
        <f t="shared" si="29"/>
        <v/>
      </c>
      <c r="EC133" t="str">
        <f t="shared" si="30"/>
        <v/>
      </c>
      <c r="ED133" s="224">
        <v>127</v>
      </c>
      <c r="EE133" s="3" t="str">
        <f>IF('DATA ENTRY'!CK132="","",IF('DATA ENTRY'!B132="","",IF(AND($EF$4='DATA ENTRY'!G132,$EH$4='DATA ENTRY'!F132),'DATA ENTRY'!B132,"")))</f>
        <v/>
      </c>
      <c r="EF133" s="3" t="str">
        <f>IF('DATA ENTRY'!CK132="","",IF('DATA ENTRY'!C132="","",IF(AND($EF$4='DATA ENTRY'!G132,$EH$4='DATA ENTRY'!F132),'DATA ENTRY'!C132,"")))</f>
        <v/>
      </c>
      <c r="EG133" s="4" t="str">
        <f>IF('DATA ENTRY'!CK132="","",IF('DATA ENTRY'!I132="","",IF(AND($EF$4='DATA ENTRY'!G132,$EH$4='DATA ENTRY'!F132),'DATA ENTRY'!I132,"")))</f>
        <v/>
      </c>
      <c r="EH133" s="4" t="str">
        <f>IF('DATA ENTRY'!CK132="","",IF('DATA ENTRY'!CK132="","",IF(AND($EF$4='DATA ENTRY'!G132,$EH$4='DATA ENTRY'!F132),'DATA ENTRY'!CK132,"")))</f>
        <v/>
      </c>
      <c r="EI133" s="3" t="str">
        <f>IF('DATA ENTRY'!CK132="","",IF('DATA ENTRY'!N132="","",IF(AND($EF$4='DATA ENTRY'!G132,$EH$4='DATA ENTRY'!F132),'DATA ENTRY'!N132,"")))</f>
        <v/>
      </c>
      <c r="EJ133" s="107" t="str">
        <f>IF('DATA ENTRY'!CK132="","",IF('DATA ENTRY'!O132="","",IF(AND($EF$4='DATA ENTRY'!G132,$EH$4='DATA ENTRY'!F132),'DATA ENTRY'!O132,"")))</f>
        <v/>
      </c>
      <c r="EK133" s="3" t="str">
        <f>IF('DATA ENTRY'!CK132="","",IF('DATA ENTRY'!P132="","",IF(AND($EF$4='DATA ENTRY'!G132,$EH$4='DATA ENTRY'!F132),'DATA ENTRY'!P132,"")))</f>
        <v/>
      </c>
      <c r="EL133" s="107" t="str">
        <f>IF('DATA ENTRY'!CK132="","",IF('DATA ENTRY'!Q132="","",IF(AND($EF$4='DATA ENTRY'!G132,$EH$4='DATA ENTRY'!F132),'DATA ENTRY'!Q132,"")))</f>
        <v/>
      </c>
      <c r="EM133" s="3" t="str">
        <f>IF('DATA ENTRY'!CK132="","",IF('DATA ENTRY'!R132="","",IF(AND($EF$4='DATA ENTRY'!G132,$EH$4='DATA ENTRY'!F132),'DATA ENTRY'!R132,"")))</f>
        <v/>
      </c>
      <c r="EN133" s="107" t="str">
        <f>IF('DATA ENTRY'!CK132="","",IF('DATA ENTRY'!S132="","",IF(AND($EF$4='DATA ENTRY'!G132,$EH$4='DATA ENTRY'!F132),'DATA ENTRY'!S132,"")))</f>
        <v/>
      </c>
      <c r="EO133" s="3" t="str">
        <f>IF('DATA ENTRY'!CK132="","",IF('DATA ENTRY'!E132="","",IF(AND($EF$4='DATA ENTRY'!G132,$EH$4='DATA ENTRY'!F132),'DATA ENTRY'!E132,"")))</f>
        <v/>
      </c>
      <c r="EP133" s="3" t="str">
        <f>IF('DATA ENTRY'!CK132="","",IF('DATA ENTRY'!D132="","",IF(AND($EF$4='DATA ENTRY'!G132,$EH$4='DATA ENTRY'!F132),'DATA ENTRY'!D132,"")))</f>
        <v/>
      </c>
      <c r="EQ133" s="3" t="str">
        <f>IF('DATA ENTRY'!CK132="","",IF('DATA ENTRY'!W132="","",IF(AND($EF$4='DATA ENTRY'!G132,$EH$4='DATA ENTRY'!F132),'DATA ENTRY'!W132,"")))</f>
        <v/>
      </c>
      <c r="ER133" s="3" t="str">
        <f>IF('DATA ENTRY'!CK132="","",IF('DATA ENTRY'!X132="","",IF(AND($EF$4='DATA ENTRY'!G132,$EH$4='DATA ENTRY'!F132),'DATA ENTRY'!X132,"")))</f>
        <v/>
      </c>
      <c r="ES133" s="108" t="str">
        <f t="shared" si="31"/>
        <v/>
      </c>
      <c r="ET133" s="108" t="str">
        <f>IF('DATA ENTRY'!CK132="","",IF('DATA ENTRY'!D132="","",IF(AND($EF$4='DATA ENTRY'!G132,$EH$4='DATA ENTRY'!F132),'DATA ENTRY'!G132,"")))</f>
        <v/>
      </c>
      <c r="EY133">
        <f t="shared" si="32"/>
        <v>0</v>
      </c>
    </row>
    <row r="134" spans="1:155">
      <c r="A134" t="str">
        <f>IF(S134=0,"",1+(MAX($A$7:A133)))</f>
        <v/>
      </c>
      <c r="B134" s="224">
        <v>128</v>
      </c>
      <c r="C134" s="3" t="str">
        <f>IF('DATA ENTRY'!CK133="","",IF('DATA ENTRY'!B133="","",IF($D$4="All Post",'DATA ENTRY'!B133,IF(AND($D$4='DATA ENTRY'!CK133),'DATA ENTRY'!B133,""))))</f>
        <v/>
      </c>
      <c r="D134" s="3" t="str">
        <f>IF('DATA ENTRY'!CK133="","",IF('DATA ENTRY'!C133="","",IF($D$4="All Post",'DATA ENTRY'!C133,IF(AND($D$4='DATA ENTRY'!CK133),'DATA ENTRY'!C133,""))))</f>
        <v/>
      </c>
      <c r="E134" s="4" t="str">
        <f>IF('DATA ENTRY'!CK133="","",IF('DATA ENTRY'!I133="","",IF($D$4="All Post",'DATA ENTRY'!I133,IF(AND($D$4='DATA ENTRY'!CK133),'DATA ENTRY'!I133,""))))</f>
        <v/>
      </c>
      <c r="F134" s="4" t="str">
        <f>IF('DATA ENTRY'!CK133="","",IF('DATA ENTRY'!CK133="","",IF($D$4="All Post",'DATA ENTRY'!CK133,IF(AND($D$4='DATA ENTRY'!CK133),'DATA ENTRY'!CK133,""))))</f>
        <v/>
      </c>
      <c r="G134" s="3" t="str">
        <f>IF('DATA ENTRY'!CK133="","",IF('DATA ENTRY'!N133="","",IF($D$4="All Post",'DATA ENTRY'!N133,IF(AND($D$4='DATA ENTRY'!CK133),'DATA ENTRY'!N133,""))))</f>
        <v/>
      </c>
      <c r="H134" s="107" t="str">
        <f>IF('DATA ENTRY'!CK133="","",IF('DATA ENTRY'!O133="","",IF($D$4="All Post",'DATA ENTRY'!O133,IF(AND($D$4='DATA ENTRY'!CK133),'DATA ENTRY'!O133,""))))</f>
        <v/>
      </c>
      <c r="I134" s="3" t="str">
        <f>IF('DATA ENTRY'!CK133="","",IF('DATA ENTRY'!P133="","",IF($D$4="All Post",'DATA ENTRY'!P133,IF(AND($D$4='DATA ENTRY'!CK133),'DATA ENTRY'!P133,""))))</f>
        <v/>
      </c>
      <c r="J134" s="107" t="str">
        <f>IF('DATA ENTRY'!CK133="","",IF('DATA ENTRY'!Q133="","",IF($D$4="All Post",'DATA ENTRY'!Q133,IF(AND($D$4='DATA ENTRY'!CK133),'DATA ENTRY'!Q133,""))))</f>
        <v/>
      </c>
      <c r="K134" s="3" t="str">
        <f>IF('DATA ENTRY'!CK133="","",IF('DATA ENTRY'!R133="","",IF($D$4="All Post",'DATA ENTRY'!R133,IF(AND($D$4='DATA ENTRY'!CK133),'DATA ENTRY'!R133,""))))</f>
        <v/>
      </c>
      <c r="L134" s="3" t="str">
        <f>IF('DATA ENTRY'!CK133="","",IF('DATA ENTRY'!S133="","",IF($D$4="All Post",'DATA ENTRY'!S133,IF(AND($D$4='DATA ENTRY'!CK133),'DATA ENTRY'!S133,""))))</f>
        <v/>
      </c>
      <c r="M134" s="3" t="str">
        <f>IF('DATA ENTRY'!CK133="","",IF('DATA ENTRY'!E133="","",IF($D$4="All Post",'DATA ENTRY'!E133,IF(AND($D$4='DATA ENTRY'!CK133),'DATA ENTRY'!E133,""))))</f>
        <v/>
      </c>
      <c r="N134" s="3" t="str">
        <f>IF('DATA ENTRY'!CK133="","",IF('DATA ENTRY'!W133="","",IF($D$4="All Post",'DATA ENTRY'!W133,IF(AND($D$4='DATA ENTRY'!CK133),'DATA ENTRY'!W133,""))))</f>
        <v/>
      </c>
      <c r="O134" s="3" t="str">
        <f>IF('DATA ENTRY'!CK133="","",IF('DATA ENTRY'!X133="","",IF($D$4="All Post",'DATA ENTRY'!X133,IF(AND($D$4='DATA ENTRY'!CK133),'DATA ENTRY'!X133,""))))</f>
        <v/>
      </c>
      <c r="P134" s="3" t="str">
        <f>IF('DATA ENTRY'!CK133="","",IF('DATA ENTRY'!G133="","",IF($D$4="All Post",'DATA ENTRY'!G133,IF(AND($D$4='DATA ENTRY'!CK133),'DATA ENTRY'!G133,""))))</f>
        <v/>
      </c>
      <c r="S134">
        <f t="shared" si="19"/>
        <v>0</v>
      </c>
      <c r="T134" t="str">
        <f t="shared" si="20"/>
        <v/>
      </c>
      <c r="BZ134" t="str">
        <f t="shared" si="21"/>
        <v/>
      </c>
      <c r="CA134" t="str">
        <f t="shared" si="22"/>
        <v/>
      </c>
      <c r="CB134" s="224">
        <v>128</v>
      </c>
      <c r="CC134" s="3" t="str">
        <f>IF('DATA ENTRY'!CK133="","",IF('DATA ENTRY'!B133="","",IF(AND($CD$4='DATA ENTRY'!CK133,$CG$4='DATA ENTRY'!D133),'DATA ENTRY'!B133,"")))</f>
        <v/>
      </c>
      <c r="CD134" s="3" t="str">
        <f>IF('DATA ENTRY'!CK133="","",IF('DATA ENTRY'!C133="","",IF(AND($CD$4='DATA ENTRY'!CK133,$CG$4='DATA ENTRY'!D133),'DATA ENTRY'!C133,"")))</f>
        <v/>
      </c>
      <c r="CE134" s="4" t="str">
        <f>IF('DATA ENTRY'!CK133="","",IF('DATA ENTRY'!I133="","",IF(AND($CD$4='DATA ENTRY'!CK133,$CG$4='DATA ENTRY'!D133),'DATA ENTRY'!I133,"")))</f>
        <v/>
      </c>
      <c r="CF134" s="4" t="str">
        <f>IF('DATA ENTRY'!CK133="","",IF('DATA ENTRY'!CK133="","",IF(AND($CD$4='DATA ENTRY'!CK133,$CG$4='DATA ENTRY'!D133),'DATA ENTRY'!CK133,"")))</f>
        <v/>
      </c>
      <c r="CG134" s="3" t="str">
        <f>IF('DATA ENTRY'!CK133="","",IF('DATA ENTRY'!N133="","",IF(AND($CD$4='DATA ENTRY'!CK133,$CG$4='DATA ENTRY'!D133),'DATA ENTRY'!N133,"")))</f>
        <v/>
      </c>
      <c r="CH134" s="107" t="str">
        <f>IF('DATA ENTRY'!CK133="","",IF('DATA ENTRY'!O133="","",IF(AND($CD$4='DATA ENTRY'!CK133,$CG$4='DATA ENTRY'!D133),'DATA ENTRY'!O133,"")))</f>
        <v/>
      </c>
      <c r="CI134" s="3" t="str">
        <f>IF('DATA ENTRY'!CK133="","",IF('DATA ENTRY'!P133="","",IF(AND($CD$4='DATA ENTRY'!CK133,$CG$4='DATA ENTRY'!D133),'DATA ENTRY'!P133,"")))</f>
        <v/>
      </c>
      <c r="CJ134" s="107" t="str">
        <f>IF('DATA ENTRY'!CK133="","",IF('DATA ENTRY'!Q133="","",IF(AND($CD$4='DATA ENTRY'!CK133,$CG$4='DATA ENTRY'!D133),'DATA ENTRY'!Q133,"")))</f>
        <v/>
      </c>
      <c r="CK134" s="3" t="str">
        <f>IF('DATA ENTRY'!CK133="","",IF('DATA ENTRY'!R133="","",IF(AND($CD$4='DATA ENTRY'!CK133,$CG$4='DATA ENTRY'!D133),'DATA ENTRY'!R133,"")))</f>
        <v/>
      </c>
      <c r="CL134" s="3" t="str">
        <f>IF('DATA ENTRY'!CK133="","",IF('DATA ENTRY'!S133="","",IF(AND($CD$4='DATA ENTRY'!CK133,$CG$4='DATA ENTRY'!D133),'DATA ENTRY'!S133,"")))</f>
        <v/>
      </c>
      <c r="CM134" s="3" t="str">
        <f>IF('DATA ENTRY'!CK133="","",IF('DATA ENTRY'!E133="","",IF(AND($CD$4='DATA ENTRY'!CK133,$CG$4='DATA ENTRY'!D133),'DATA ENTRY'!E133,"")))</f>
        <v/>
      </c>
      <c r="CN134" s="3" t="str">
        <f>IF('DATA ENTRY'!CK133="","",IF('DATA ENTRY'!W133="","",IF(AND($CD$4='DATA ENTRY'!CK133,$CG$4='DATA ENTRY'!D133),'DATA ENTRY'!W133,"")))</f>
        <v/>
      </c>
      <c r="CO134" s="3" t="str">
        <f>IF('DATA ENTRY'!CK133="","",IF('DATA ENTRY'!X133="","",IF(AND($CD$4='DATA ENTRY'!CK133,$CG$4='DATA ENTRY'!D133),'DATA ENTRY'!X133,"")))</f>
        <v/>
      </c>
      <c r="CP134" s="108" t="str">
        <f t="shared" si="23"/>
        <v/>
      </c>
      <c r="CQ134" s="108" t="str">
        <f>IF('DATA ENTRY'!CK133="","",IF('DATA ENTRY'!G133="","",IF(AND($CD$4='DATA ENTRY'!CK133,$CG$4='DATA ENTRY'!D133),'DATA ENTRY'!G133,"")))</f>
        <v/>
      </c>
      <c r="CR134" s="230" t="str">
        <f>IF('DATA ENTRY'!CK133="","",IF('DATA ENTRY'!D133="","",IF(AND($CD$4='DATA ENTRY'!CK133,$CG$4='DATA ENTRY'!D133),'DATA ENTRY'!D133,"")))</f>
        <v/>
      </c>
      <c r="CS134">
        <f t="shared" si="24"/>
        <v>0</v>
      </c>
      <c r="CT134">
        <f t="shared" si="25"/>
        <v>0</v>
      </c>
      <c r="CV134" s="139"/>
      <c r="CX134">
        <f t="shared" si="26"/>
        <v>0</v>
      </c>
      <c r="DB134" t="str">
        <f t="shared" si="33"/>
        <v/>
      </c>
      <c r="DC134" t="str">
        <f t="shared" si="34"/>
        <v/>
      </c>
      <c r="DD134" s="224">
        <v>128</v>
      </c>
      <c r="DE134" s="3" t="str">
        <f>IF('DATA ENTRY'!CK133="","",IF('DATA ENTRY'!B133="","",IF(AND($DF$4='DATA ENTRY'!D133),'DATA ENTRY'!B133,"")))</f>
        <v/>
      </c>
      <c r="DF134" s="3" t="str">
        <f>IF('DATA ENTRY'!CK133="","",IF('DATA ENTRY'!C133="","",IF(AND($DF$4='DATA ENTRY'!D133),'DATA ENTRY'!C133,"")))</f>
        <v/>
      </c>
      <c r="DG134" s="4" t="str">
        <f>IF('DATA ENTRY'!CK133="","",IF('DATA ENTRY'!I133="","",IF(AND($DF$4='DATA ENTRY'!D133),'DATA ENTRY'!I133,"")))</f>
        <v/>
      </c>
      <c r="DH134" s="4" t="str">
        <f>IF('DATA ENTRY'!CK133="","",IF('DATA ENTRY'!CK133="","",IF(AND($DF$4='DATA ENTRY'!D133),'DATA ENTRY'!CK133,"")))</f>
        <v/>
      </c>
      <c r="DI134" s="3" t="str">
        <f>IF('DATA ENTRY'!CK133="","",IF('DATA ENTRY'!N133="","",IF(AND($DF$4='DATA ENTRY'!D133),'DATA ENTRY'!N133,"")))</f>
        <v/>
      </c>
      <c r="DJ134" s="107" t="str">
        <f>IF('DATA ENTRY'!CK133="","",IF('DATA ENTRY'!O133="","",IF(AND($DF$4='DATA ENTRY'!D133),'DATA ENTRY'!O133,"")))</f>
        <v/>
      </c>
      <c r="DK134" s="3" t="str">
        <f>IF('DATA ENTRY'!CK133="","",IF('DATA ENTRY'!P133="","",IF(AND($DF$4='DATA ENTRY'!D133),'DATA ENTRY'!P133,"")))</f>
        <v/>
      </c>
      <c r="DL134" s="107" t="str">
        <f>IF('DATA ENTRY'!CK133="","",IF('DATA ENTRY'!Q133="","",IF(AND($DF$4='DATA ENTRY'!D133),'DATA ENTRY'!Q133,"")))</f>
        <v/>
      </c>
      <c r="DM134" s="3" t="str">
        <f>IF('DATA ENTRY'!CK133="","",IF('DATA ENTRY'!R133="","",IF(AND($DF$4='DATA ENTRY'!D133),'DATA ENTRY'!R133,"")))</f>
        <v/>
      </c>
      <c r="DN134" s="107" t="str">
        <f>IF('DATA ENTRY'!CK133="","",IF('DATA ENTRY'!S133="","",IF(AND($DF$4='DATA ENTRY'!D133),'DATA ENTRY'!S133,"")))</f>
        <v/>
      </c>
      <c r="DO134" s="3" t="str">
        <f>IF('DATA ENTRY'!CK133="","",IF('DATA ENTRY'!E133="","",IF(AND($DF$4='DATA ENTRY'!D133),'DATA ENTRY'!E133,"")))</f>
        <v/>
      </c>
      <c r="DP134" s="3" t="str">
        <f>IF('DATA ENTRY'!CK133="","",IF('DATA ENTRY'!D133="","",IF(AND($DF$4='DATA ENTRY'!D133),'DATA ENTRY'!D133,"")))</f>
        <v/>
      </c>
      <c r="DQ134" s="3" t="str">
        <f>IF('DATA ENTRY'!CK133="","",IF('DATA ENTRY'!W133="","",IF(AND($DF$4='DATA ENTRY'!D133),'DATA ENTRY'!W133,"")))</f>
        <v/>
      </c>
      <c r="DR134" s="3" t="str">
        <f>IF('DATA ENTRY'!CK133="","",IF('DATA ENTRY'!X133="","",IF(AND($DF$4='DATA ENTRY'!D133),'DATA ENTRY'!X133,"")))</f>
        <v/>
      </c>
      <c r="DS134" s="108" t="str">
        <f t="shared" si="27"/>
        <v/>
      </c>
      <c r="DT134" s="108" t="str">
        <f>IF('DATA ENTRY'!CK133="","",IF('DATA ENTRY'!D133="","",IF(AND($DF$4='DATA ENTRY'!D133),'DATA ENTRY'!G133,"")))</f>
        <v/>
      </c>
      <c r="DY134">
        <f t="shared" si="28"/>
        <v>0</v>
      </c>
      <c r="EB134" t="str">
        <f t="shared" si="29"/>
        <v/>
      </c>
      <c r="EC134" t="str">
        <f t="shared" si="30"/>
        <v/>
      </c>
      <c r="ED134" s="224">
        <v>128</v>
      </c>
      <c r="EE134" s="3" t="str">
        <f>IF('DATA ENTRY'!CK133="","",IF('DATA ENTRY'!B133="","",IF(AND($EF$4='DATA ENTRY'!G133,$EH$4='DATA ENTRY'!F133),'DATA ENTRY'!B133,"")))</f>
        <v/>
      </c>
      <c r="EF134" s="3" t="str">
        <f>IF('DATA ENTRY'!CK133="","",IF('DATA ENTRY'!C133="","",IF(AND($EF$4='DATA ENTRY'!G133,$EH$4='DATA ENTRY'!F133),'DATA ENTRY'!C133,"")))</f>
        <v/>
      </c>
      <c r="EG134" s="4" t="str">
        <f>IF('DATA ENTRY'!CK133="","",IF('DATA ENTRY'!I133="","",IF(AND($EF$4='DATA ENTRY'!G133,$EH$4='DATA ENTRY'!F133),'DATA ENTRY'!I133,"")))</f>
        <v/>
      </c>
      <c r="EH134" s="4" t="str">
        <f>IF('DATA ENTRY'!CK133="","",IF('DATA ENTRY'!CK133="","",IF(AND($EF$4='DATA ENTRY'!G133,$EH$4='DATA ENTRY'!F133),'DATA ENTRY'!CK133,"")))</f>
        <v/>
      </c>
      <c r="EI134" s="3" t="str">
        <f>IF('DATA ENTRY'!CK133="","",IF('DATA ENTRY'!N133="","",IF(AND($EF$4='DATA ENTRY'!G133,$EH$4='DATA ENTRY'!F133),'DATA ENTRY'!N133,"")))</f>
        <v/>
      </c>
      <c r="EJ134" s="107" t="str">
        <f>IF('DATA ENTRY'!CK133="","",IF('DATA ENTRY'!O133="","",IF(AND($EF$4='DATA ENTRY'!G133,$EH$4='DATA ENTRY'!F133),'DATA ENTRY'!O133,"")))</f>
        <v/>
      </c>
      <c r="EK134" s="3" t="str">
        <f>IF('DATA ENTRY'!CK133="","",IF('DATA ENTRY'!P133="","",IF(AND($EF$4='DATA ENTRY'!G133,$EH$4='DATA ENTRY'!F133),'DATA ENTRY'!P133,"")))</f>
        <v/>
      </c>
      <c r="EL134" s="107" t="str">
        <f>IF('DATA ENTRY'!CK133="","",IF('DATA ENTRY'!Q133="","",IF(AND($EF$4='DATA ENTRY'!G133,$EH$4='DATA ENTRY'!F133),'DATA ENTRY'!Q133,"")))</f>
        <v/>
      </c>
      <c r="EM134" s="3" t="str">
        <f>IF('DATA ENTRY'!CK133="","",IF('DATA ENTRY'!R133="","",IF(AND($EF$4='DATA ENTRY'!G133,$EH$4='DATA ENTRY'!F133),'DATA ENTRY'!R133,"")))</f>
        <v/>
      </c>
      <c r="EN134" s="107" t="str">
        <f>IF('DATA ENTRY'!CK133="","",IF('DATA ENTRY'!S133="","",IF(AND($EF$4='DATA ENTRY'!G133,$EH$4='DATA ENTRY'!F133),'DATA ENTRY'!S133,"")))</f>
        <v/>
      </c>
      <c r="EO134" s="3" t="str">
        <f>IF('DATA ENTRY'!CK133="","",IF('DATA ENTRY'!E133="","",IF(AND($EF$4='DATA ENTRY'!G133,$EH$4='DATA ENTRY'!F133),'DATA ENTRY'!E133,"")))</f>
        <v/>
      </c>
      <c r="EP134" s="3" t="str">
        <f>IF('DATA ENTRY'!CK133="","",IF('DATA ENTRY'!D133="","",IF(AND($EF$4='DATA ENTRY'!G133,$EH$4='DATA ENTRY'!F133),'DATA ENTRY'!D133,"")))</f>
        <v/>
      </c>
      <c r="EQ134" s="3" t="str">
        <f>IF('DATA ENTRY'!CK133="","",IF('DATA ENTRY'!W133="","",IF(AND($EF$4='DATA ENTRY'!G133,$EH$4='DATA ENTRY'!F133),'DATA ENTRY'!W133,"")))</f>
        <v/>
      </c>
      <c r="ER134" s="3" t="str">
        <f>IF('DATA ENTRY'!CK133="","",IF('DATA ENTRY'!X133="","",IF(AND($EF$4='DATA ENTRY'!G133,$EH$4='DATA ENTRY'!F133),'DATA ENTRY'!X133,"")))</f>
        <v/>
      </c>
      <c r="ES134" s="108" t="str">
        <f t="shared" si="31"/>
        <v/>
      </c>
      <c r="ET134" s="108" t="str">
        <f>IF('DATA ENTRY'!CK133="","",IF('DATA ENTRY'!D133="","",IF(AND($EF$4='DATA ENTRY'!G133,$EH$4='DATA ENTRY'!F133),'DATA ENTRY'!G133,"")))</f>
        <v/>
      </c>
      <c r="EY134">
        <f t="shared" si="32"/>
        <v>0</v>
      </c>
    </row>
    <row r="135" spans="1:155">
      <c r="A135" t="str">
        <f>IF(S135=0,"",1+(MAX($A$7:A134)))</f>
        <v/>
      </c>
      <c r="B135" s="224">
        <v>129</v>
      </c>
      <c r="C135" s="3" t="str">
        <f>IF('DATA ENTRY'!CK134="","",IF('DATA ENTRY'!B134="","",IF($D$4="All Post",'DATA ENTRY'!B134,IF(AND($D$4='DATA ENTRY'!CK134),'DATA ENTRY'!B134,""))))</f>
        <v/>
      </c>
      <c r="D135" s="3" t="str">
        <f>IF('DATA ENTRY'!CK134="","",IF('DATA ENTRY'!C134="","",IF($D$4="All Post",'DATA ENTRY'!C134,IF(AND($D$4='DATA ENTRY'!CK134),'DATA ENTRY'!C134,""))))</f>
        <v/>
      </c>
      <c r="E135" s="4" t="str">
        <f>IF('DATA ENTRY'!CK134="","",IF('DATA ENTRY'!I134="","",IF($D$4="All Post",'DATA ENTRY'!I134,IF(AND($D$4='DATA ENTRY'!CK134),'DATA ENTRY'!I134,""))))</f>
        <v/>
      </c>
      <c r="F135" s="4" t="str">
        <f>IF('DATA ENTRY'!CK134="","",IF('DATA ENTRY'!CK134="","",IF($D$4="All Post",'DATA ENTRY'!CK134,IF(AND($D$4='DATA ENTRY'!CK134),'DATA ENTRY'!CK134,""))))</f>
        <v/>
      </c>
      <c r="G135" s="3" t="str">
        <f>IF('DATA ENTRY'!CK134="","",IF('DATA ENTRY'!N134="","",IF($D$4="All Post",'DATA ENTRY'!N134,IF(AND($D$4='DATA ENTRY'!CK134),'DATA ENTRY'!N134,""))))</f>
        <v/>
      </c>
      <c r="H135" s="107" t="str">
        <f>IF('DATA ENTRY'!CK134="","",IF('DATA ENTRY'!O134="","",IF($D$4="All Post",'DATA ENTRY'!O134,IF(AND($D$4='DATA ENTRY'!CK134),'DATA ENTRY'!O134,""))))</f>
        <v/>
      </c>
      <c r="I135" s="3" t="str">
        <f>IF('DATA ENTRY'!CK134="","",IF('DATA ENTRY'!P134="","",IF($D$4="All Post",'DATA ENTRY'!P134,IF(AND($D$4='DATA ENTRY'!CK134),'DATA ENTRY'!P134,""))))</f>
        <v/>
      </c>
      <c r="J135" s="107" t="str">
        <f>IF('DATA ENTRY'!CK134="","",IF('DATA ENTRY'!Q134="","",IF($D$4="All Post",'DATA ENTRY'!Q134,IF(AND($D$4='DATA ENTRY'!CK134),'DATA ENTRY'!Q134,""))))</f>
        <v/>
      </c>
      <c r="K135" s="3" t="str">
        <f>IF('DATA ENTRY'!CK134="","",IF('DATA ENTRY'!R134="","",IF($D$4="All Post",'DATA ENTRY'!R134,IF(AND($D$4='DATA ENTRY'!CK134),'DATA ENTRY'!R134,""))))</f>
        <v/>
      </c>
      <c r="L135" s="3" t="str">
        <f>IF('DATA ENTRY'!CK134="","",IF('DATA ENTRY'!S134="","",IF($D$4="All Post",'DATA ENTRY'!S134,IF(AND($D$4='DATA ENTRY'!CK134),'DATA ENTRY'!S134,""))))</f>
        <v/>
      </c>
      <c r="M135" s="3" t="str">
        <f>IF('DATA ENTRY'!CK134="","",IF('DATA ENTRY'!E134="","",IF($D$4="All Post",'DATA ENTRY'!E134,IF(AND($D$4='DATA ENTRY'!CK134),'DATA ENTRY'!E134,""))))</f>
        <v/>
      </c>
      <c r="N135" s="3" t="str">
        <f>IF('DATA ENTRY'!CK134="","",IF('DATA ENTRY'!W134="","",IF($D$4="All Post",'DATA ENTRY'!W134,IF(AND($D$4='DATA ENTRY'!CK134),'DATA ENTRY'!W134,""))))</f>
        <v/>
      </c>
      <c r="O135" s="3" t="str">
        <f>IF('DATA ENTRY'!CK134="","",IF('DATA ENTRY'!X134="","",IF($D$4="All Post",'DATA ENTRY'!X134,IF(AND($D$4='DATA ENTRY'!CK134),'DATA ENTRY'!X134,""))))</f>
        <v/>
      </c>
      <c r="P135" s="3" t="str">
        <f>IF('DATA ENTRY'!CK134="","",IF('DATA ENTRY'!G134="","",IF($D$4="All Post",'DATA ENTRY'!G134,IF(AND($D$4='DATA ENTRY'!CK134),'DATA ENTRY'!G134,""))))</f>
        <v/>
      </c>
      <c r="S135">
        <f t="shared" si="19"/>
        <v>0</v>
      </c>
      <c r="T135" t="str">
        <f t="shared" si="20"/>
        <v/>
      </c>
      <c r="BZ135" t="str">
        <f t="shared" si="21"/>
        <v/>
      </c>
      <c r="CA135" t="str">
        <f t="shared" si="22"/>
        <v/>
      </c>
      <c r="CB135" s="224">
        <v>129</v>
      </c>
      <c r="CC135" s="3" t="str">
        <f>IF('DATA ENTRY'!CK134="","",IF('DATA ENTRY'!B134="","",IF(AND($CD$4='DATA ENTRY'!CK134,$CG$4='DATA ENTRY'!D134),'DATA ENTRY'!B134,"")))</f>
        <v/>
      </c>
      <c r="CD135" s="3" t="str">
        <f>IF('DATA ENTRY'!CK134="","",IF('DATA ENTRY'!C134="","",IF(AND($CD$4='DATA ENTRY'!CK134,$CG$4='DATA ENTRY'!D134),'DATA ENTRY'!C134,"")))</f>
        <v/>
      </c>
      <c r="CE135" s="4" t="str">
        <f>IF('DATA ENTRY'!CK134="","",IF('DATA ENTRY'!I134="","",IF(AND($CD$4='DATA ENTRY'!CK134,$CG$4='DATA ENTRY'!D134),'DATA ENTRY'!I134,"")))</f>
        <v/>
      </c>
      <c r="CF135" s="4" t="str">
        <f>IF('DATA ENTRY'!CK134="","",IF('DATA ENTRY'!CK134="","",IF(AND($CD$4='DATA ENTRY'!CK134,$CG$4='DATA ENTRY'!D134),'DATA ENTRY'!CK134,"")))</f>
        <v/>
      </c>
      <c r="CG135" s="3" t="str">
        <f>IF('DATA ENTRY'!CK134="","",IF('DATA ENTRY'!N134="","",IF(AND($CD$4='DATA ENTRY'!CK134,$CG$4='DATA ENTRY'!D134),'DATA ENTRY'!N134,"")))</f>
        <v/>
      </c>
      <c r="CH135" s="107" t="str">
        <f>IF('DATA ENTRY'!CK134="","",IF('DATA ENTRY'!O134="","",IF(AND($CD$4='DATA ENTRY'!CK134,$CG$4='DATA ENTRY'!D134),'DATA ENTRY'!O134,"")))</f>
        <v/>
      </c>
      <c r="CI135" s="3" t="str">
        <f>IF('DATA ENTRY'!CK134="","",IF('DATA ENTRY'!P134="","",IF(AND($CD$4='DATA ENTRY'!CK134,$CG$4='DATA ENTRY'!D134),'DATA ENTRY'!P134,"")))</f>
        <v/>
      </c>
      <c r="CJ135" s="107" t="str">
        <f>IF('DATA ENTRY'!CK134="","",IF('DATA ENTRY'!Q134="","",IF(AND($CD$4='DATA ENTRY'!CK134,$CG$4='DATA ENTRY'!D134),'DATA ENTRY'!Q134,"")))</f>
        <v/>
      </c>
      <c r="CK135" s="3" t="str">
        <f>IF('DATA ENTRY'!CK134="","",IF('DATA ENTRY'!R134="","",IF(AND($CD$4='DATA ENTRY'!CK134,$CG$4='DATA ENTRY'!D134),'DATA ENTRY'!R134,"")))</f>
        <v/>
      </c>
      <c r="CL135" s="3" t="str">
        <f>IF('DATA ENTRY'!CK134="","",IF('DATA ENTRY'!S134="","",IF(AND($CD$4='DATA ENTRY'!CK134,$CG$4='DATA ENTRY'!D134),'DATA ENTRY'!S134,"")))</f>
        <v/>
      </c>
      <c r="CM135" s="3" t="str">
        <f>IF('DATA ENTRY'!CK134="","",IF('DATA ENTRY'!E134="","",IF(AND($CD$4='DATA ENTRY'!CK134,$CG$4='DATA ENTRY'!D134),'DATA ENTRY'!E134,"")))</f>
        <v/>
      </c>
      <c r="CN135" s="3" t="str">
        <f>IF('DATA ENTRY'!CK134="","",IF('DATA ENTRY'!W134="","",IF(AND($CD$4='DATA ENTRY'!CK134,$CG$4='DATA ENTRY'!D134),'DATA ENTRY'!W134,"")))</f>
        <v/>
      </c>
      <c r="CO135" s="3" t="str">
        <f>IF('DATA ENTRY'!CK134="","",IF('DATA ENTRY'!X134="","",IF(AND($CD$4='DATA ENTRY'!CK134,$CG$4='DATA ENTRY'!D134),'DATA ENTRY'!X134,"")))</f>
        <v/>
      </c>
      <c r="CP135" s="108" t="str">
        <f t="shared" si="23"/>
        <v/>
      </c>
      <c r="CQ135" s="108" t="str">
        <f>IF('DATA ENTRY'!CK134="","",IF('DATA ENTRY'!G134="","",IF(AND($CD$4='DATA ENTRY'!CK134,$CG$4='DATA ENTRY'!D134),'DATA ENTRY'!G134,"")))</f>
        <v/>
      </c>
      <c r="CR135" s="230" t="str">
        <f>IF('DATA ENTRY'!CK134="","",IF('DATA ENTRY'!D134="","",IF(AND($CD$4='DATA ENTRY'!CK134,$CG$4='DATA ENTRY'!D134),'DATA ENTRY'!D134,"")))</f>
        <v/>
      </c>
      <c r="CS135">
        <f t="shared" si="24"/>
        <v>0</v>
      </c>
      <c r="CT135">
        <f t="shared" si="25"/>
        <v>0</v>
      </c>
      <c r="CV135" s="139"/>
      <c r="CX135">
        <f t="shared" si="26"/>
        <v>0</v>
      </c>
      <c r="DB135" t="str">
        <f t="shared" si="33"/>
        <v/>
      </c>
      <c r="DC135" t="str">
        <f t="shared" si="34"/>
        <v/>
      </c>
      <c r="DD135" s="224">
        <v>129</v>
      </c>
      <c r="DE135" s="3" t="str">
        <f>IF('DATA ENTRY'!CK134="","",IF('DATA ENTRY'!B134="","",IF(AND($DF$4='DATA ENTRY'!D134),'DATA ENTRY'!B134,"")))</f>
        <v/>
      </c>
      <c r="DF135" s="3" t="str">
        <f>IF('DATA ENTRY'!CK134="","",IF('DATA ENTRY'!C134="","",IF(AND($DF$4='DATA ENTRY'!D134),'DATA ENTRY'!C134,"")))</f>
        <v/>
      </c>
      <c r="DG135" s="4" t="str">
        <f>IF('DATA ENTRY'!CK134="","",IF('DATA ENTRY'!I134="","",IF(AND($DF$4='DATA ENTRY'!D134),'DATA ENTRY'!I134,"")))</f>
        <v/>
      </c>
      <c r="DH135" s="4" t="str">
        <f>IF('DATA ENTRY'!CK134="","",IF('DATA ENTRY'!CK134="","",IF(AND($DF$4='DATA ENTRY'!D134),'DATA ENTRY'!CK134,"")))</f>
        <v/>
      </c>
      <c r="DI135" s="3" t="str">
        <f>IF('DATA ENTRY'!CK134="","",IF('DATA ENTRY'!N134="","",IF(AND($DF$4='DATA ENTRY'!D134),'DATA ENTRY'!N134,"")))</f>
        <v/>
      </c>
      <c r="DJ135" s="107" t="str">
        <f>IF('DATA ENTRY'!CK134="","",IF('DATA ENTRY'!O134="","",IF(AND($DF$4='DATA ENTRY'!D134),'DATA ENTRY'!O134,"")))</f>
        <v/>
      </c>
      <c r="DK135" s="3" t="str">
        <f>IF('DATA ENTRY'!CK134="","",IF('DATA ENTRY'!P134="","",IF(AND($DF$4='DATA ENTRY'!D134),'DATA ENTRY'!P134,"")))</f>
        <v/>
      </c>
      <c r="DL135" s="107" t="str">
        <f>IF('DATA ENTRY'!CK134="","",IF('DATA ENTRY'!Q134="","",IF(AND($DF$4='DATA ENTRY'!D134),'DATA ENTRY'!Q134,"")))</f>
        <v/>
      </c>
      <c r="DM135" s="3" t="str">
        <f>IF('DATA ENTRY'!CK134="","",IF('DATA ENTRY'!R134="","",IF(AND($DF$4='DATA ENTRY'!D134),'DATA ENTRY'!R134,"")))</f>
        <v/>
      </c>
      <c r="DN135" s="107" t="str">
        <f>IF('DATA ENTRY'!CK134="","",IF('DATA ENTRY'!S134="","",IF(AND($DF$4='DATA ENTRY'!D134),'DATA ENTRY'!S134,"")))</f>
        <v/>
      </c>
      <c r="DO135" s="3" t="str">
        <f>IF('DATA ENTRY'!CK134="","",IF('DATA ENTRY'!E134="","",IF(AND($DF$4='DATA ENTRY'!D134),'DATA ENTRY'!E134,"")))</f>
        <v/>
      </c>
      <c r="DP135" s="3" t="str">
        <f>IF('DATA ENTRY'!CK134="","",IF('DATA ENTRY'!D134="","",IF(AND($DF$4='DATA ENTRY'!D134),'DATA ENTRY'!D134,"")))</f>
        <v/>
      </c>
      <c r="DQ135" s="3" t="str">
        <f>IF('DATA ENTRY'!CK134="","",IF('DATA ENTRY'!W134="","",IF(AND($DF$4='DATA ENTRY'!D134),'DATA ENTRY'!W134,"")))</f>
        <v/>
      </c>
      <c r="DR135" s="3" t="str">
        <f>IF('DATA ENTRY'!CK134="","",IF('DATA ENTRY'!X134="","",IF(AND($DF$4='DATA ENTRY'!D134),'DATA ENTRY'!X134,"")))</f>
        <v/>
      </c>
      <c r="DS135" s="108" t="str">
        <f t="shared" si="27"/>
        <v/>
      </c>
      <c r="DT135" s="108" t="str">
        <f>IF('DATA ENTRY'!CK134="","",IF('DATA ENTRY'!D134="","",IF(AND($DF$4='DATA ENTRY'!D134),'DATA ENTRY'!G134,"")))</f>
        <v/>
      </c>
      <c r="DY135">
        <f t="shared" si="28"/>
        <v>0</v>
      </c>
      <c r="EB135" t="str">
        <f t="shared" si="29"/>
        <v/>
      </c>
      <c r="EC135" t="str">
        <f t="shared" si="30"/>
        <v/>
      </c>
      <c r="ED135" s="224">
        <v>129</v>
      </c>
      <c r="EE135" s="3" t="str">
        <f>IF('DATA ENTRY'!CK134="","",IF('DATA ENTRY'!B134="","",IF(AND($EF$4='DATA ENTRY'!G134,$EH$4='DATA ENTRY'!F134),'DATA ENTRY'!B134,"")))</f>
        <v/>
      </c>
      <c r="EF135" s="3" t="str">
        <f>IF('DATA ENTRY'!CK134="","",IF('DATA ENTRY'!C134="","",IF(AND($EF$4='DATA ENTRY'!G134,$EH$4='DATA ENTRY'!F134),'DATA ENTRY'!C134,"")))</f>
        <v/>
      </c>
      <c r="EG135" s="4" t="str">
        <f>IF('DATA ENTRY'!CK134="","",IF('DATA ENTRY'!I134="","",IF(AND($EF$4='DATA ENTRY'!G134,$EH$4='DATA ENTRY'!F134),'DATA ENTRY'!I134,"")))</f>
        <v/>
      </c>
      <c r="EH135" s="4" t="str">
        <f>IF('DATA ENTRY'!CK134="","",IF('DATA ENTRY'!CK134="","",IF(AND($EF$4='DATA ENTRY'!G134,$EH$4='DATA ENTRY'!F134),'DATA ENTRY'!CK134,"")))</f>
        <v/>
      </c>
      <c r="EI135" s="3" t="str">
        <f>IF('DATA ENTRY'!CK134="","",IF('DATA ENTRY'!N134="","",IF(AND($EF$4='DATA ENTRY'!G134,$EH$4='DATA ENTRY'!F134),'DATA ENTRY'!N134,"")))</f>
        <v/>
      </c>
      <c r="EJ135" s="107" t="str">
        <f>IF('DATA ENTRY'!CK134="","",IF('DATA ENTRY'!O134="","",IF(AND($EF$4='DATA ENTRY'!G134,$EH$4='DATA ENTRY'!F134),'DATA ENTRY'!O134,"")))</f>
        <v/>
      </c>
      <c r="EK135" s="3" t="str">
        <f>IF('DATA ENTRY'!CK134="","",IF('DATA ENTRY'!P134="","",IF(AND($EF$4='DATA ENTRY'!G134,$EH$4='DATA ENTRY'!F134),'DATA ENTRY'!P134,"")))</f>
        <v/>
      </c>
      <c r="EL135" s="107" t="str">
        <f>IF('DATA ENTRY'!CK134="","",IF('DATA ENTRY'!Q134="","",IF(AND($EF$4='DATA ENTRY'!G134,$EH$4='DATA ENTRY'!F134),'DATA ENTRY'!Q134,"")))</f>
        <v/>
      </c>
      <c r="EM135" s="3" t="str">
        <f>IF('DATA ENTRY'!CK134="","",IF('DATA ENTRY'!R134="","",IF(AND($EF$4='DATA ENTRY'!G134,$EH$4='DATA ENTRY'!F134),'DATA ENTRY'!R134,"")))</f>
        <v/>
      </c>
      <c r="EN135" s="107" t="str">
        <f>IF('DATA ENTRY'!CK134="","",IF('DATA ENTRY'!S134="","",IF(AND($EF$4='DATA ENTRY'!G134,$EH$4='DATA ENTRY'!F134),'DATA ENTRY'!S134,"")))</f>
        <v/>
      </c>
      <c r="EO135" s="3" t="str">
        <f>IF('DATA ENTRY'!CK134="","",IF('DATA ENTRY'!E134="","",IF(AND($EF$4='DATA ENTRY'!G134,$EH$4='DATA ENTRY'!F134),'DATA ENTRY'!E134,"")))</f>
        <v/>
      </c>
      <c r="EP135" s="3" t="str">
        <f>IF('DATA ENTRY'!CK134="","",IF('DATA ENTRY'!D134="","",IF(AND($EF$4='DATA ENTRY'!G134,$EH$4='DATA ENTRY'!F134),'DATA ENTRY'!D134,"")))</f>
        <v/>
      </c>
      <c r="EQ135" s="3" t="str">
        <f>IF('DATA ENTRY'!CK134="","",IF('DATA ENTRY'!W134="","",IF(AND($EF$4='DATA ENTRY'!G134,$EH$4='DATA ENTRY'!F134),'DATA ENTRY'!W134,"")))</f>
        <v/>
      </c>
      <c r="ER135" s="3" t="str">
        <f>IF('DATA ENTRY'!CK134="","",IF('DATA ENTRY'!X134="","",IF(AND($EF$4='DATA ENTRY'!G134,$EH$4='DATA ENTRY'!F134),'DATA ENTRY'!X134,"")))</f>
        <v/>
      </c>
      <c r="ES135" s="108" t="str">
        <f t="shared" si="31"/>
        <v/>
      </c>
      <c r="ET135" s="108" t="str">
        <f>IF('DATA ENTRY'!CK134="","",IF('DATA ENTRY'!D134="","",IF(AND($EF$4='DATA ENTRY'!G134,$EH$4='DATA ENTRY'!F134),'DATA ENTRY'!G134,"")))</f>
        <v/>
      </c>
      <c r="EY135">
        <f t="shared" si="32"/>
        <v>0</v>
      </c>
    </row>
    <row r="136" spans="1:155">
      <c r="A136" t="str">
        <f>IF(S136=0,"",1+(MAX($A$7:A135)))</f>
        <v/>
      </c>
      <c r="B136" s="224">
        <v>130</v>
      </c>
      <c r="C136" s="3" t="str">
        <f>IF('DATA ENTRY'!CK135="","",IF('DATA ENTRY'!B135="","",IF($D$4="All Post",'DATA ENTRY'!B135,IF(AND($D$4='DATA ENTRY'!CK135),'DATA ENTRY'!B135,""))))</f>
        <v/>
      </c>
      <c r="D136" s="3" t="str">
        <f>IF('DATA ENTRY'!CK135="","",IF('DATA ENTRY'!C135="","",IF($D$4="All Post",'DATA ENTRY'!C135,IF(AND($D$4='DATA ENTRY'!CK135),'DATA ENTRY'!C135,""))))</f>
        <v/>
      </c>
      <c r="E136" s="4" t="str">
        <f>IF('DATA ENTRY'!CK135="","",IF('DATA ENTRY'!I135="","",IF($D$4="All Post",'DATA ENTRY'!I135,IF(AND($D$4='DATA ENTRY'!CK135),'DATA ENTRY'!I135,""))))</f>
        <v/>
      </c>
      <c r="F136" s="4" t="str">
        <f>IF('DATA ENTRY'!CK135="","",IF('DATA ENTRY'!CK135="","",IF($D$4="All Post",'DATA ENTRY'!CK135,IF(AND($D$4='DATA ENTRY'!CK135),'DATA ENTRY'!CK135,""))))</f>
        <v/>
      </c>
      <c r="G136" s="3" t="str">
        <f>IF('DATA ENTRY'!CK135="","",IF('DATA ENTRY'!N135="","",IF($D$4="All Post",'DATA ENTRY'!N135,IF(AND($D$4='DATA ENTRY'!CK135),'DATA ENTRY'!N135,""))))</f>
        <v/>
      </c>
      <c r="H136" s="107" t="str">
        <f>IF('DATA ENTRY'!CK135="","",IF('DATA ENTRY'!O135="","",IF($D$4="All Post",'DATA ENTRY'!O135,IF(AND($D$4='DATA ENTRY'!CK135),'DATA ENTRY'!O135,""))))</f>
        <v/>
      </c>
      <c r="I136" s="3" t="str">
        <f>IF('DATA ENTRY'!CK135="","",IF('DATA ENTRY'!P135="","",IF($D$4="All Post",'DATA ENTRY'!P135,IF(AND($D$4='DATA ENTRY'!CK135),'DATA ENTRY'!P135,""))))</f>
        <v/>
      </c>
      <c r="J136" s="107" t="str">
        <f>IF('DATA ENTRY'!CK135="","",IF('DATA ENTRY'!Q135="","",IF($D$4="All Post",'DATA ENTRY'!Q135,IF(AND($D$4='DATA ENTRY'!CK135),'DATA ENTRY'!Q135,""))))</f>
        <v/>
      </c>
      <c r="K136" s="3" t="str">
        <f>IF('DATA ENTRY'!CK135="","",IF('DATA ENTRY'!R135="","",IF($D$4="All Post",'DATA ENTRY'!R135,IF(AND($D$4='DATA ENTRY'!CK135),'DATA ENTRY'!R135,""))))</f>
        <v/>
      </c>
      <c r="L136" s="3" t="str">
        <f>IF('DATA ENTRY'!CK135="","",IF('DATA ENTRY'!S135="","",IF($D$4="All Post",'DATA ENTRY'!S135,IF(AND($D$4='DATA ENTRY'!CK135),'DATA ENTRY'!S135,""))))</f>
        <v/>
      </c>
      <c r="M136" s="3" t="str">
        <f>IF('DATA ENTRY'!CK135="","",IF('DATA ENTRY'!E135="","",IF($D$4="All Post",'DATA ENTRY'!E135,IF(AND($D$4='DATA ENTRY'!CK135),'DATA ENTRY'!E135,""))))</f>
        <v/>
      </c>
      <c r="N136" s="3" t="str">
        <f>IF('DATA ENTRY'!CK135="","",IF('DATA ENTRY'!W135="","",IF($D$4="All Post",'DATA ENTRY'!W135,IF(AND($D$4='DATA ENTRY'!CK135),'DATA ENTRY'!W135,""))))</f>
        <v/>
      </c>
      <c r="O136" s="3" t="str">
        <f>IF('DATA ENTRY'!CK135="","",IF('DATA ENTRY'!X135="","",IF($D$4="All Post",'DATA ENTRY'!X135,IF(AND($D$4='DATA ENTRY'!CK135),'DATA ENTRY'!X135,""))))</f>
        <v/>
      </c>
      <c r="P136" s="3" t="str">
        <f>IF('DATA ENTRY'!CK135="","",IF('DATA ENTRY'!G135="","",IF($D$4="All Post",'DATA ENTRY'!G135,IF(AND($D$4='DATA ENTRY'!CK135),'DATA ENTRY'!G135,""))))</f>
        <v/>
      </c>
      <c r="S136">
        <f t="shared" ref="S136:S199" si="35">IF($D$4=F136,1,IF(T136="All Post",1,0))</f>
        <v>0</v>
      </c>
      <c r="T136" t="str">
        <f t="shared" ref="T136:T199" si="36">IF(AND(C136="",F136=""),"","All Post")</f>
        <v/>
      </c>
      <c r="BZ136" t="str">
        <f t="shared" ref="BZ136:BZ199" si="37">IF(CE136="","",RANK(CE136,$CE$7:$CE$211,1))</f>
        <v/>
      </c>
      <c r="CA136" t="str">
        <f t="shared" ref="CA136:CA199" si="38">IF(CX136=0,"",CX136)</f>
        <v/>
      </c>
      <c r="CB136" s="224">
        <v>130</v>
      </c>
      <c r="CC136" s="3" t="str">
        <f>IF('DATA ENTRY'!CK135="","",IF('DATA ENTRY'!B135="","",IF(AND($CD$4='DATA ENTRY'!CK135,$CG$4='DATA ENTRY'!D135),'DATA ENTRY'!B135,"")))</f>
        <v/>
      </c>
      <c r="CD136" s="3" t="str">
        <f>IF('DATA ENTRY'!CK135="","",IF('DATA ENTRY'!C135="","",IF(AND($CD$4='DATA ENTRY'!CK135,$CG$4='DATA ENTRY'!D135),'DATA ENTRY'!C135,"")))</f>
        <v/>
      </c>
      <c r="CE136" s="4" t="str">
        <f>IF('DATA ENTRY'!CK135="","",IF('DATA ENTRY'!I135="","",IF(AND($CD$4='DATA ENTRY'!CK135,$CG$4='DATA ENTRY'!D135),'DATA ENTRY'!I135,"")))</f>
        <v/>
      </c>
      <c r="CF136" s="4" t="str">
        <f>IF('DATA ENTRY'!CK135="","",IF('DATA ENTRY'!CK135="","",IF(AND($CD$4='DATA ENTRY'!CK135,$CG$4='DATA ENTRY'!D135),'DATA ENTRY'!CK135,"")))</f>
        <v/>
      </c>
      <c r="CG136" s="3" t="str">
        <f>IF('DATA ENTRY'!CK135="","",IF('DATA ENTRY'!N135="","",IF(AND($CD$4='DATA ENTRY'!CK135,$CG$4='DATA ENTRY'!D135),'DATA ENTRY'!N135,"")))</f>
        <v/>
      </c>
      <c r="CH136" s="107" t="str">
        <f>IF('DATA ENTRY'!CK135="","",IF('DATA ENTRY'!O135="","",IF(AND($CD$4='DATA ENTRY'!CK135,$CG$4='DATA ENTRY'!D135),'DATA ENTRY'!O135,"")))</f>
        <v/>
      </c>
      <c r="CI136" s="3" t="str">
        <f>IF('DATA ENTRY'!CK135="","",IF('DATA ENTRY'!P135="","",IF(AND($CD$4='DATA ENTRY'!CK135,$CG$4='DATA ENTRY'!D135),'DATA ENTRY'!P135,"")))</f>
        <v/>
      </c>
      <c r="CJ136" s="107" t="str">
        <f>IF('DATA ENTRY'!CK135="","",IF('DATA ENTRY'!Q135="","",IF(AND($CD$4='DATA ENTRY'!CK135,$CG$4='DATA ENTRY'!D135),'DATA ENTRY'!Q135,"")))</f>
        <v/>
      </c>
      <c r="CK136" s="3" t="str">
        <f>IF('DATA ENTRY'!CK135="","",IF('DATA ENTRY'!R135="","",IF(AND($CD$4='DATA ENTRY'!CK135,$CG$4='DATA ENTRY'!D135),'DATA ENTRY'!R135,"")))</f>
        <v/>
      </c>
      <c r="CL136" s="3" t="str">
        <f>IF('DATA ENTRY'!CK135="","",IF('DATA ENTRY'!S135="","",IF(AND($CD$4='DATA ENTRY'!CK135,$CG$4='DATA ENTRY'!D135),'DATA ENTRY'!S135,"")))</f>
        <v/>
      </c>
      <c r="CM136" s="3" t="str">
        <f>IF('DATA ENTRY'!CK135="","",IF('DATA ENTRY'!E135="","",IF(AND($CD$4='DATA ENTRY'!CK135,$CG$4='DATA ENTRY'!D135),'DATA ENTRY'!E135,"")))</f>
        <v/>
      </c>
      <c r="CN136" s="3" t="str">
        <f>IF('DATA ENTRY'!CK135="","",IF('DATA ENTRY'!W135="","",IF(AND($CD$4='DATA ENTRY'!CK135,$CG$4='DATA ENTRY'!D135),'DATA ENTRY'!W135,"")))</f>
        <v/>
      </c>
      <c r="CO136" s="3" t="str">
        <f>IF('DATA ENTRY'!CK135="","",IF('DATA ENTRY'!X135="","",IF(AND($CD$4='DATA ENTRY'!CK135,$CG$4='DATA ENTRY'!D135),'DATA ENTRY'!X135,"")))</f>
        <v/>
      </c>
      <c r="CP136" s="108" t="str">
        <f t="shared" ref="CP136:CP199" si="39">IFERROR(IF(CF136="","",SUM(CH136*75%+CJ136*25%)),"")</f>
        <v/>
      </c>
      <c r="CQ136" s="108" t="str">
        <f>IF('DATA ENTRY'!CK135="","",IF('DATA ENTRY'!G135="","",IF(AND($CD$4='DATA ENTRY'!CK135,$CG$4='DATA ENTRY'!D135),'DATA ENTRY'!G135,"")))</f>
        <v/>
      </c>
      <c r="CR136" s="230" t="str">
        <f>IF('DATA ENTRY'!CK135="","",IF('DATA ENTRY'!D135="","",IF(AND($CD$4='DATA ENTRY'!CK135,$CG$4='DATA ENTRY'!D135),'DATA ENTRY'!D135,"")))</f>
        <v/>
      </c>
      <c r="CS136">
        <f t="shared" ref="CS136:CS199" si="40">SUMPRODUCT((CP136&lt;$CP$7:$CP$211)/COUNTIF($CP$7:$CP$211,$CP$7:$CP$211))</f>
        <v>0</v>
      </c>
      <c r="CT136">
        <f t="shared" ref="CT136:CT199" si="41">SUMPRODUCT((CE136&lt;$CE$7:$CE$211)/COUNTIF($CE$7:$CE$211,$CE$7:$CE$211))</f>
        <v>0</v>
      </c>
      <c r="CV136" s="139"/>
      <c r="CX136">
        <f t="shared" ref="CX136:CX199" si="42">IF($CD$4=CF136,1,0)</f>
        <v>0</v>
      </c>
      <c r="DB136" t="str">
        <f t="shared" si="33"/>
        <v/>
      </c>
      <c r="DC136" t="str">
        <f t="shared" si="34"/>
        <v/>
      </c>
      <c r="DD136" s="224">
        <v>130</v>
      </c>
      <c r="DE136" s="3" t="str">
        <f>IF('DATA ENTRY'!CK135="","",IF('DATA ENTRY'!B135="","",IF(AND($DF$4='DATA ENTRY'!D135),'DATA ENTRY'!B135,"")))</f>
        <v/>
      </c>
      <c r="DF136" s="3" t="str">
        <f>IF('DATA ENTRY'!CK135="","",IF('DATA ENTRY'!C135="","",IF(AND($DF$4='DATA ENTRY'!D135),'DATA ENTRY'!C135,"")))</f>
        <v/>
      </c>
      <c r="DG136" s="4" t="str">
        <f>IF('DATA ENTRY'!CK135="","",IF('DATA ENTRY'!I135="","",IF(AND($DF$4='DATA ENTRY'!D135),'DATA ENTRY'!I135,"")))</f>
        <v/>
      </c>
      <c r="DH136" s="4" t="str">
        <f>IF('DATA ENTRY'!CK135="","",IF('DATA ENTRY'!CK135="","",IF(AND($DF$4='DATA ENTRY'!D135),'DATA ENTRY'!CK135,"")))</f>
        <v/>
      </c>
      <c r="DI136" s="3" t="str">
        <f>IF('DATA ENTRY'!CK135="","",IF('DATA ENTRY'!N135="","",IF(AND($DF$4='DATA ENTRY'!D135),'DATA ENTRY'!N135,"")))</f>
        <v/>
      </c>
      <c r="DJ136" s="107" t="str">
        <f>IF('DATA ENTRY'!CK135="","",IF('DATA ENTRY'!O135="","",IF(AND($DF$4='DATA ENTRY'!D135),'DATA ENTRY'!O135,"")))</f>
        <v/>
      </c>
      <c r="DK136" s="3" t="str">
        <f>IF('DATA ENTRY'!CK135="","",IF('DATA ENTRY'!P135="","",IF(AND($DF$4='DATA ENTRY'!D135),'DATA ENTRY'!P135,"")))</f>
        <v/>
      </c>
      <c r="DL136" s="107" t="str">
        <f>IF('DATA ENTRY'!CK135="","",IF('DATA ENTRY'!Q135="","",IF(AND($DF$4='DATA ENTRY'!D135),'DATA ENTRY'!Q135,"")))</f>
        <v/>
      </c>
      <c r="DM136" s="3" t="str">
        <f>IF('DATA ENTRY'!CK135="","",IF('DATA ENTRY'!R135="","",IF(AND($DF$4='DATA ENTRY'!D135),'DATA ENTRY'!R135,"")))</f>
        <v/>
      </c>
      <c r="DN136" s="107" t="str">
        <f>IF('DATA ENTRY'!CK135="","",IF('DATA ENTRY'!S135="","",IF(AND($DF$4='DATA ENTRY'!D135),'DATA ENTRY'!S135,"")))</f>
        <v/>
      </c>
      <c r="DO136" s="3" t="str">
        <f>IF('DATA ENTRY'!CK135="","",IF('DATA ENTRY'!E135="","",IF(AND($DF$4='DATA ENTRY'!D135),'DATA ENTRY'!E135,"")))</f>
        <v/>
      </c>
      <c r="DP136" s="3" t="str">
        <f>IF('DATA ENTRY'!CK135="","",IF('DATA ENTRY'!D135="","",IF(AND($DF$4='DATA ENTRY'!D135),'DATA ENTRY'!D135,"")))</f>
        <v/>
      </c>
      <c r="DQ136" s="3" t="str">
        <f>IF('DATA ENTRY'!CK135="","",IF('DATA ENTRY'!W135="","",IF(AND($DF$4='DATA ENTRY'!D135),'DATA ENTRY'!W135,"")))</f>
        <v/>
      </c>
      <c r="DR136" s="3" t="str">
        <f>IF('DATA ENTRY'!CK135="","",IF('DATA ENTRY'!X135="","",IF(AND($DF$4='DATA ENTRY'!D135),'DATA ENTRY'!X135,"")))</f>
        <v/>
      </c>
      <c r="DS136" s="108" t="str">
        <f t="shared" ref="DS136:DS199" si="43">IFERROR(IF(DH136="","",SUM(DJ136*75%+DL136*25%)),"")</f>
        <v/>
      </c>
      <c r="DT136" s="108" t="str">
        <f>IF('DATA ENTRY'!CK135="","",IF('DATA ENTRY'!D135="","",IF(AND($DF$4='DATA ENTRY'!D135),'DATA ENTRY'!G135,"")))</f>
        <v/>
      </c>
      <c r="DY136">
        <f t="shared" ref="DY136:DY199" si="44">IF($DF$4="",0,IF($DF$4=DP136,1,0))</f>
        <v>0</v>
      </c>
      <c r="EB136" t="str">
        <f t="shared" ref="EB136:EB199" si="45">IF(EG136="","",RANK(EG136,$EG$7:$EG$211,1))</f>
        <v/>
      </c>
      <c r="EC136" t="str">
        <f t="shared" ref="EC136:EC199" si="46">IF(EY136=0,"",EY136)</f>
        <v/>
      </c>
      <c r="ED136" s="224">
        <v>130</v>
      </c>
      <c r="EE136" s="3" t="str">
        <f>IF('DATA ENTRY'!CK135="","",IF('DATA ENTRY'!B135="","",IF(AND($EF$4='DATA ENTRY'!G135,$EH$4='DATA ENTRY'!F135),'DATA ENTRY'!B135,"")))</f>
        <v/>
      </c>
      <c r="EF136" s="3" t="str">
        <f>IF('DATA ENTRY'!CK135="","",IF('DATA ENTRY'!C135="","",IF(AND($EF$4='DATA ENTRY'!G135,$EH$4='DATA ENTRY'!F135),'DATA ENTRY'!C135,"")))</f>
        <v/>
      </c>
      <c r="EG136" s="4" t="str">
        <f>IF('DATA ENTRY'!CK135="","",IF('DATA ENTRY'!I135="","",IF(AND($EF$4='DATA ENTRY'!G135,$EH$4='DATA ENTRY'!F135),'DATA ENTRY'!I135,"")))</f>
        <v/>
      </c>
      <c r="EH136" s="4" t="str">
        <f>IF('DATA ENTRY'!CK135="","",IF('DATA ENTRY'!CK135="","",IF(AND($EF$4='DATA ENTRY'!G135,$EH$4='DATA ENTRY'!F135),'DATA ENTRY'!CK135,"")))</f>
        <v/>
      </c>
      <c r="EI136" s="3" t="str">
        <f>IF('DATA ENTRY'!CK135="","",IF('DATA ENTRY'!N135="","",IF(AND($EF$4='DATA ENTRY'!G135,$EH$4='DATA ENTRY'!F135),'DATA ENTRY'!N135,"")))</f>
        <v/>
      </c>
      <c r="EJ136" s="107" t="str">
        <f>IF('DATA ENTRY'!CK135="","",IF('DATA ENTRY'!O135="","",IF(AND($EF$4='DATA ENTRY'!G135,$EH$4='DATA ENTRY'!F135),'DATA ENTRY'!O135,"")))</f>
        <v/>
      </c>
      <c r="EK136" s="3" t="str">
        <f>IF('DATA ENTRY'!CK135="","",IF('DATA ENTRY'!P135="","",IF(AND($EF$4='DATA ENTRY'!G135,$EH$4='DATA ENTRY'!F135),'DATA ENTRY'!P135,"")))</f>
        <v/>
      </c>
      <c r="EL136" s="107" t="str">
        <f>IF('DATA ENTRY'!CK135="","",IF('DATA ENTRY'!Q135="","",IF(AND($EF$4='DATA ENTRY'!G135,$EH$4='DATA ENTRY'!F135),'DATA ENTRY'!Q135,"")))</f>
        <v/>
      </c>
      <c r="EM136" s="3" t="str">
        <f>IF('DATA ENTRY'!CK135="","",IF('DATA ENTRY'!R135="","",IF(AND($EF$4='DATA ENTRY'!G135,$EH$4='DATA ENTRY'!F135),'DATA ENTRY'!R135,"")))</f>
        <v/>
      </c>
      <c r="EN136" s="107" t="str">
        <f>IF('DATA ENTRY'!CK135="","",IF('DATA ENTRY'!S135="","",IF(AND($EF$4='DATA ENTRY'!G135,$EH$4='DATA ENTRY'!F135),'DATA ENTRY'!S135,"")))</f>
        <v/>
      </c>
      <c r="EO136" s="3" t="str">
        <f>IF('DATA ENTRY'!CK135="","",IF('DATA ENTRY'!E135="","",IF(AND($EF$4='DATA ENTRY'!G135,$EH$4='DATA ENTRY'!F135),'DATA ENTRY'!E135,"")))</f>
        <v/>
      </c>
      <c r="EP136" s="3" t="str">
        <f>IF('DATA ENTRY'!CK135="","",IF('DATA ENTRY'!D135="","",IF(AND($EF$4='DATA ENTRY'!G135,$EH$4='DATA ENTRY'!F135),'DATA ENTRY'!D135,"")))</f>
        <v/>
      </c>
      <c r="EQ136" s="3" t="str">
        <f>IF('DATA ENTRY'!CK135="","",IF('DATA ENTRY'!W135="","",IF(AND($EF$4='DATA ENTRY'!G135,$EH$4='DATA ENTRY'!F135),'DATA ENTRY'!W135,"")))</f>
        <v/>
      </c>
      <c r="ER136" s="3" t="str">
        <f>IF('DATA ENTRY'!CK135="","",IF('DATA ENTRY'!X135="","",IF(AND($EF$4='DATA ENTRY'!G135,$EH$4='DATA ENTRY'!F135),'DATA ENTRY'!X135,"")))</f>
        <v/>
      </c>
      <c r="ES136" s="108" t="str">
        <f t="shared" ref="ES136:ES199" si="47">IFERROR(IF(EH136="","",SUM(EJ136*75%+EL136*25%)),"")</f>
        <v/>
      </c>
      <c r="ET136" s="108" t="str">
        <f>IF('DATA ENTRY'!CK135="","",IF('DATA ENTRY'!D135="","",IF(AND($EF$4='DATA ENTRY'!G135,$EH$4='DATA ENTRY'!F135),'DATA ENTRY'!G135,"")))</f>
        <v/>
      </c>
      <c r="EY136">
        <f t="shared" ref="EY136:EY199" si="48">IF($DF$4="",0,IF($DF$4=EP136,1,0))</f>
        <v>0</v>
      </c>
    </row>
    <row r="137" spans="1:155">
      <c r="A137" t="str">
        <f>IF(S137=0,"",1+(MAX($A$7:A136)))</f>
        <v/>
      </c>
      <c r="B137" s="224">
        <v>131</v>
      </c>
      <c r="C137" s="3" t="str">
        <f>IF('DATA ENTRY'!CK136="","",IF('DATA ENTRY'!B136="","",IF($D$4="All Post",'DATA ENTRY'!B136,IF(AND($D$4='DATA ENTRY'!CK136),'DATA ENTRY'!B136,""))))</f>
        <v/>
      </c>
      <c r="D137" s="3" t="str">
        <f>IF('DATA ENTRY'!CK136="","",IF('DATA ENTRY'!C136="","",IF($D$4="All Post",'DATA ENTRY'!C136,IF(AND($D$4='DATA ENTRY'!CK136),'DATA ENTRY'!C136,""))))</f>
        <v/>
      </c>
      <c r="E137" s="4" t="str">
        <f>IF('DATA ENTRY'!CK136="","",IF('DATA ENTRY'!I136="","",IF($D$4="All Post",'DATA ENTRY'!I136,IF(AND($D$4='DATA ENTRY'!CK136),'DATA ENTRY'!I136,""))))</f>
        <v/>
      </c>
      <c r="F137" s="4" t="str">
        <f>IF('DATA ENTRY'!CK136="","",IF('DATA ENTRY'!CK136="","",IF($D$4="All Post",'DATA ENTRY'!CK136,IF(AND($D$4='DATA ENTRY'!CK136),'DATA ENTRY'!CK136,""))))</f>
        <v/>
      </c>
      <c r="G137" s="3" t="str">
        <f>IF('DATA ENTRY'!CK136="","",IF('DATA ENTRY'!N136="","",IF($D$4="All Post",'DATA ENTRY'!N136,IF(AND($D$4='DATA ENTRY'!CK136),'DATA ENTRY'!N136,""))))</f>
        <v/>
      </c>
      <c r="H137" s="107" t="str">
        <f>IF('DATA ENTRY'!CK136="","",IF('DATA ENTRY'!O136="","",IF($D$4="All Post",'DATA ENTRY'!O136,IF(AND($D$4='DATA ENTRY'!CK136),'DATA ENTRY'!O136,""))))</f>
        <v/>
      </c>
      <c r="I137" s="3" t="str">
        <f>IF('DATA ENTRY'!CK136="","",IF('DATA ENTRY'!P136="","",IF($D$4="All Post",'DATA ENTRY'!P136,IF(AND($D$4='DATA ENTRY'!CK136),'DATA ENTRY'!P136,""))))</f>
        <v/>
      </c>
      <c r="J137" s="107" t="str">
        <f>IF('DATA ENTRY'!CK136="","",IF('DATA ENTRY'!Q136="","",IF($D$4="All Post",'DATA ENTRY'!Q136,IF(AND($D$4='DATA ENTRY'!CK136),'DATA ENTRY'!Q136,""))))</f>
        <v/>
      </c>
      <c r="K137" s="3" t="str">
        <f>IF('DATA ENTRY'!CK136="","",IF('DATA ENTRY'!R136="","",IF($D$4="All Post",'DATA ENTRY'!R136,IF(AND($D$4='DATA ENTRY'!CK136),'DATA ENTRY'!R136,""))))</f>
        <v/>
      </c>
      <c r="L137" s="3" t="str">
        <f>IF('DATA ENTRY'!CK136="","",IF('DATA ENTRY'!S136="","",IF($D$4="All Post",'DATA ENTRY'!S136,IF(AND($D$4='DATA ENTRY'!CK136),'DATA ENTRY'!S136,""))))</f>
        <v/>
      </c>
      <c r="M137" s="3" t="str">
        <f>IF('DATA ENTRY'!CK136="","",IF('DATA ENTRY'!E136="","",IF($D$4="All Post",'DATA ENTRY'!E136,IF(AND($D$4='DATA ENTRY'!CK136),'DATA ENTRY'!E136,""))))</f>
        <v/>
      </c>
      <c r="N137" s="3" t="str">
        <f>IF('DATA ENTRY'!CK136="","",IF('DATA ENTRY'!W136="","",IF($D$4="All Post",'DATA ENTRY'!W136,IF(AND($D$4='DATA ENTRY'!CK136),'DATA ENTRY'!W136,""))))</f>
        <v/>
      </c>
      <c r="O137" s="3" t="str">
        <f>IF('DATA ENTRY'!CK136="","",IF('DATA ENTRY'!X136="","",IF($D$4="All Post",'DATA ENTRY'!X136,IF(AND($D$4='DATA ENTRY'!CK136),'DATA ENTRY'!X136,""))))</f>
        <v/>
      </c>
      <c r="P137" s="3" t="str">
        <f>IF('DATA ENTRY'!CK136="","",IF('DATA ENTRY'!G136="","",IF($D$4="All Post",'DATA ENTRY'!G136,IF(AND($D$4='DATA ENTRY'!CK136),'DATA ENTRY'!G136,""))))</f>
        <v/>
      </c>
      <c r="S137">
        <f t="shared" si="35"/>
        <v>0</v>
      </c>
      <c r="T137" t="str">
        <f t="shared" si="36"/>
        <v/>
      </c>
      <c r="BZ137" t="str">
        <f t="shared" si="37"/>
        <v/>
      </c>
      <c r="CA137" t="str">
        <f t="shared" si="38"/>
        <v/>
      </c>
      <c r="CB137" s="224">
        <v>131</v>
      </c>
      <c r="CC137" s="3" t="str">
        <f>IF('DATA ENTRY'!CK136="","",IF('DATA ENTRY'!B136="","",IF(AND($CD$4='DATA ENTRY'!CK136,$CG$4='DATA ENTRY'!D136),'DATA ENTRY'!B136,"")))</f>
        <v/>
      </c>
      <c r="CD137" s="3" t="str">
        <f>IF('DATA ENTRY'!CK136="","",IF('DATA ENTRY'!C136="","",IF(AND($CD$4='DATA ENTRY'!CK136,$CG$4='DATA ENTRY'!D136),'DATA ENTRY'!C136,"")))</f>
        <v/>
      </c>
      <c r="CE137" s="4" t="str">
        <f>IF('DATA ENTRY'!CK136="","",IF('DATA ENTRY'!I136="","",IF(AND($CD$4='DATA ENTRY'!CK136,$CG$4='DATA ENTRY'!D136),'DATA ENTRY'!I136,"")))</f>
        <v/>
      </c>
      <c r="CF137" s="4" t="str">
        <f>IF('DATA ENTRY'!CK136="","",IF('DATA ENTRY'!CK136="","",IF(AND($CD$4='DATA ENTRY'!CK136,$CG$4='DATA ENTRY'!D136),'DATA ENTRY'!CK136,"")))</f>
        <v/>
      </c>
      <c r="CG137" s="3" t="str">
        <f>IF('DATA ENTRY'!CK136="","",IF('DATA ENTRY'!N136="","",IF(AND($CD$4='DATA ENTRY'!CK136,$CG$4='DATA ENTRY'!D136),'DATA ENTRY'!N136,"")))</f>
        <v/>
      </c>
      <c r="CH137" s="107" t="str">
        <f>IF('DATA ENTRY'!CK136="","",IF('DATA ENTRY'!O136="","",IF(AND($CD$4='DATA ENTRY'!CK136,$CG$4='DATA ENTRY'!D136),'DATA ENTRY'!O136,"")))</f>
        <v/>
      </c>
      <c r="CI137" s="3" t="str">
        <f>IF('DATA ENTRY'!CK136="","",IF('DATA ENTRY'!P136="","",IF(AND($CD$4='DATA ENTRY'!CK136,$CG$4='DATA ENTRY'!D136),'DATA ENTRY'!P136,"")))</f>
        <v/>
      </c>
      <c r="CJ137" s="107" t="str">
        <f>IF('DATA ENTRY'!CK136="","",IF('DATA ENTRY'!Q136="","",IF(AND($CD$4='DATA ENTRY'!CK136,$CG$4='DATA ENTRY'!D136),'DATA ENTRY'!Q136,"")))</f>
        <v/>
      </c>
      <c r="CK137" s="3" t="str">
        <f>IF('DATA ENTRY'!CK136="","",IF('DATA ENTRY'!R136="","",IF(AND($CD$4='DATA ENTRY'!CK136,$CG$4='DATA ENTRY'!D136),'DATA ENTRY'!R136,"")))</f>
        <v/>
      </c>
      <c r="CL137" s="3" t="str">
        <f>IF('DATA ENTRY'!CK136="","",IF('DATA ENTRY'!S136="","",IF(AND($CD$4='DATA ENTRY'!CK136,$CG$4='DATA ENTRY'!D136),'DATA ENTRY'!S136,"")))</f>
        <v/>
      </c>
      <c r="CM137" s="3" t="str">
        <f>IF('DATA ENTRY'!CK136="","",IF('DATA ENTRY'!E136="","",IF(AND($CD$4='DATA ENTRY'!CK136,$CG$4='DATA ENTRY'!D136),'DATA ENTRY'!E136,"")))</f>
        <v/>
      </c>
      <c r="CN137" s="3" t="str">
        <f>IF('DATA ENTRY'!CK136="","",IF('DATA ENTRY'!W136="","",IF(AND($CD$4='DATA ENTRY'!CK136,$CG$4='DATA ENTRY'!D136),'DATA ENTRY'!W136,"")))</f>
        <v/>
      </c>
      <c r="CO137" s="3" t="str">
        <f>IF('DATA ENTRY'!CK136="","",IF('DATA ENTRY'!X136="","",IF(AND($CD$4='DATA ENTRY'!CK136,$CG$4='DATA ENTRY'!D136),'DATA ENTRY'!X136,"")))</f>
        <v/>
      </c>
      <c r="CP137" s="108" t="str">
        <f t="shared" si="39"/>
        <v/>
      </c>
      <c r="CQ137" s="108" t="str">
        <f>IF('DATA ENTRY'!CK136="","",IF('DATA ENTRY'!G136="","",IF(AND($CD$4='DATA ENTRY'!CK136,$CG$4='DATA ENTRY'!D136),'DATA ENTRY'!G136,"")))</f>
        <v/>
      </c>
      <c r="CR137" s="230" t="str">
        <f>IF('DATA ENTRY'!CK136="","",IF('DATA ENTRY'!D136="","",IF(AND($CD$4='DATA ENTRY'!CK136,$CG$4='DATA ENTRY'!D136),'DATA ENTRY'!D136,"")))</f>
        <v/>
      </c>
      <c r="CS137">
        <f t="shared" si="40"/>
        <v>0</v>
      </c>
      <c r="CT137">
        <f t="shared" si="41"/>
        <v>0</v>
      </c>
      <c r="CV137" s="139"/>
      <c r="CX137">
        <f t="shared" si="42"/>
        <v>0</v>
      </c>
      <c r="DB137" t="str">
        <f t="shared" si="33"/>
        <v/>
      </c>
      <c r="DC137" t="str">
        <f t="shared" si="34"/>
        <v/>
      </c>
      <c r="DD137" s="224">
        <v>131</v>
      </c>
      <c r="DE137" s="3" t="str">
        <f>IF('DATA ENTRY'!CK136="","",IF('DATA ENTRY'!B136="","",IF(AND($DF$4='DATA ENTRY'!D136),'DATA ENTRY'!B136,"")))</f>
        <v/>
      </c>
      <c r="DF137" s="3" t="str">
        <f>IF('DATA ENTRY'!CK136="","",IF('DATA ENTRY'!C136="","",IF(AND($DF$4='DATA ENTRY'!D136),'DATA ENTRY'!C136,"")))</f>
        <v/>
      </c>
      <c r="DG137" s="4" t="str">
        <f>IF('DATA ENTRY'!CK136="","",IF('DATA ENTRY'!I136="","",IF(AND($DF$4='DATA ENTRY'!D136),'DATA ENTRY'!I136,"")))</f>
        <v/>
      </c>
      <c r="DH137" s="4" t="str">
        <f>IF('DATA ENTRY'!CK136="","",IF('DATA ENTRY'!CK136="","",IF(AND($DF$4='DATA ENTRY'!D136),'DATA ENTRY'!CK136,"")))</f>
        <v/>
      </c>
      <c r="DI137" s="3" t="str">
        <f>IF('DATA ENTRY'!CK136="","",IF('DATA ENTRY'!N136="","",IF(AND($DF$4='DATA ENTRY'!D136),'DATA ENTRY'!N136,"")))</f>
        <v/>
      </c>
      <c r="DJ137" s="107" t="str">
        <f>IF('DATA ENTRY'!CK136="","",IF('DATA ENTRY'!O136="","",IF(AND($DF$4='DATA ENTRY'!D136),'DATA ENTRY'!O136,"")))</f>
        <v/>
      </c>
      <c r="DK137" s="3" t="str">
        <f>IF('DATA ENTRY'!CK136="","",IF('DATA ENTRY'!P136="","",IF(AND($DF$4='DATA ENTRY'!D136),'DATA ENTRY'!P136,"")))</f>
        <v/>
      </c>
      <c r="DL137" s="107" t="str">
        <f>IF('DATA ENTRY'!CK136="","",IF('DATA ENTRY'!Q136="","",IF(AND($DF$4='DATA ENTRY'!D136),'DATA ENTRY'!Q136,"")))</f>
        <v/>
      </c>
      <c r="DM137" s="3" t="str">
        <f>IF('DATA ENTRY'!CK136="","",IF('DATA ENTRY'!R136="","",IF(AND($DF$4='DATA ENTRY'!D136),'DATA ENTRY'!R136,"")))</f>
        <v/>
      </c>
      <c r="DN137" s="107" t="str">
        <f>IF('DATA ENTRY'!CK136="","",IF('DATA ENTRY'!S136="","",IF(AND($DF$4='DATA ENTRY'!D136),'DATA ENTRY'!S136,"")))</f>
        <v/>
      </c>
      <c r="DO137" s="3" t="str">
        <f>IF('DATA ENTRY'!CK136="","",IF('DATA ENTRY'!E136="","",IF(AND($DF$4='DATA ENTRY'!D136),'DATA ENTRY'!E136,"")))</f>
        <v/>
      </c>
      <c r="DP137" s="3" t="str">
        <f>IF('DATA ENTRY'!CK136="","",IF('DATA ENTRY'!D136="","",IF(AND($DF$4='DATA ENTRY'!D136),'DATA ENTRY'!D136,"")))</f>
        <v/>
      </c>
      <c r="DQ137" s="3" t="str">
        <f>IF('DATA ENTRY'!CK136="","",IF('DATA ENTRY'!W136="","",IF(AND($DF$4='DATA ENTRY'!D136),'DATA ENTRY'!W136,"")))</f>
        <v/>
      </c>
      <c r="DR137" s="3" t="str">
        <f>IF('DATA ENTRY'!CK136="","",IF('DATA ENTRY'!X136="","",IF(AND($DF$4='DATA ENTRY'!D136),'DATA ENTRY'!X136,"")))</f>
        <v/>
      </c>
      <c r="DS137" s="108" t="str">
        <f t="shared" si="43"/>
        <v/>
      </c>
      <c r="DT137" s="108" t="str">
        <f>IF('DATA ENTRY'!CK136="","",IF('DATA ENTRY'!D136="","",IF(AND($DF$4='DATA ENTRY'!D136),'DATA ENTRY'!G136,"")))</f>
        <v/>
      </c>
      <c r="DY137">
        <f t="shared" si="44"/>
        <v>0</v>
      </c>
      <c r="EB137" t="str">
        <f t="shared" si="45"/>
        <v/>
      </c>
      <c r="EC137" t="str">
        <f t="shared" si="46"/>
        <v/>
      </c>
      <c r="ED137" s="224">
        <v>131</v>
      </c>
      <c r="EE137" s="3" t="str">
        <f>IF('DATA ENTRY'!CK136="","",IF('DATA ENTRY'!B136="","",IF(AND($EF$4='DATA ENTRY'!G136,$EH$4='DATA ENTRY'!F136),'DATA ENTRY'!B136,"")))</f>
        <v/>
      </c>
      <c r="EF137" s="3" t="str">
        <f>IF('DATA ENTRY'!CK136="","",IF('DATA ENTRY'!C136="","",IF(AND($EF$4='DATA ENTRY'!G136,$EH$4='DATA ENTRY'!F136),'DATA ENTRY'!C136,"")))</f>
        <v/>
      </c>
      <c r="EG137" s="4" t="str">
        <f>IF('DATA ENTRY'!CK136="","",IF('DATA ENTRY'!I136="","",IF(AND($EF$4='DATA ENTRY'!G136,$EH$4='DATA ENTRY'!F136),'DATA ENTRY'!I136,"")))</f>
        <v/>
      </c>
      <c r="EH137" s="4" t="str">
        <f>IF('DATA ENTRY'!CK136="","",IF('DATA ENTRY'!CK136="","",IF(AND($EF$4='DATA ENTRY'!G136,$EH$4='DATA ENTRY'!F136),'DATA ENTRY'!CK136,"")))</f>
        <v/>
      </c>
      <c r="EI137" s="3" t="str">
        <f>IF('DATA ENTRY'!CK136="","",IF('DATA ENTRY'!N136="","",IF(AND($EF$4='DATA ENTRY'!G136,$EH$4='DATA ENTRY'!F136),'DATA ENTRY'!N136,"")))</f>
        <v/>
      </c>
      <c r="EJ137" s="107" t="str">
        <f>IF('DATA ENTRY'!CK136="","",IF('DATA ENTRY'!O136="","",IF(AND($EF$4='DATA ENTRY'!G136,$EH$4='DATA ENTRY'!F136),'DATA ENTRY'!O136,"")))</f>
        <v/>
      </c>
      <c r="EK137" s="3" t="str">
        <f>IF('DATA ENTRY'!CK136="","",IF('DATA ENTRY'!P136="","",IF(AND($EF$4='DATA ENTRY'!G136,$EH$4='DATA ENTRY'!F136),'DATA ENTRY'!P136,"")))</f>
        <v/>
      </c>
      <c r="EL137" s="107" t="str">
        <f>IF('DATA ENTRY'!CK136="","",IF('DATA ENTRY'!Q136="","",IF(AND($EF$4='DATA ENTRY'!G136,$EH$4='DATA ENTRY'!F136),'DATA ENTRY'!Q136,"")))</f>
        <v/>
      </c>
      <c r="EM137" s="3" t="str">
        <f>IF('DATA ENTRY'!CK136="","",IF('DATA ENTRY'!R136="","",IF(AND($EF$4='DATA ENTRY'!G136,$EH$4='DATA ENTRY'!F136),'DATA ENTRY'!R136,"")))</f>
        <v/>
      </c>
      <c r="EN137" s="107" t="str">
        <f>IF('DATA ENTRY'!CK136="","",IF('DATA ENTRY'!S136="","",IF(AND($EF$4='DATA ENTRY'!G136,$EH$4='DATA ENTRY'!F136),'DATA ENTRY'!S136,"")))</f>
        <v/>
      </c>
      <c r="EO137" s="3" t="str">
        <f>IF('DATA ENTRY'!CK136="","",IF('DATA ENTRY'!E136="","",IF(AND($EF$4='DATA ENTRY'!G136,$EH$4='DATA ENTRY'!F136),'DATA ENTRY'!E136,"")))</f>
        <v/>
      </c>
      <c r="EP137" s="3" t="str">
        <f>IF('DATA ENTRY'!CK136="","",IF('DATA ENTRY'!D136="","",IF(AND($EF$4='DATA ENTRY'!G136,$EH$4='DATA ENTRY'!F136),'DATA ENTRY'!D136,"")))</f>
        <v/>
      </c>
      <c r="EQ137" s="3" t="str">
        <f>IF('DATA ENTRY'!CK136="","",IF('DATA ENTRY'!W136="","",IF(AND($EF$4='DATA ENTRY'!G136,$EH$4='DATA ENTRY'!F136),'DATA ENTRY'!W136,"")))</f>
        <v/>
      </c>
      <c r="ER137" s="3" t="str">
        <f>IF('DATA ENTRY'!CK136="","",IF('DATA ENTRY'!X136="","",IF(AND($EF$4='DATA ENTRY'!G136,$EH$4='DATA ENTRY'!F136),'DATA ENTRY'!X136,"")))</f>
        <v/>
      </c>
      <c r="ES137" s="108" t="str">
        <f t="shared" si="47"/>
        <v/>
      </c>
      <c r="ET137" s="108" t="str">
        <f>IF('DATA ENTRY'!CK136="","",IF('DATA ENTRY'!D136="","",IF(AND($EF$4='DATA ENTRY'!G136,$EH$4='DATA ENTRY'!F136),'DATA ENTRY'!G136,"")))</f>
        <v/>
      </c>
      <c r="EY137">
        <f t="shared" si="48"/>
        <v>0</v>
      </c>
    </row>
    <row r="138" spans="1:155">
      <c r="A138" t="str">
        <f>IF(S138=0,"",1+(MAX($A$7:A137)))</f>
        <v/>
      </c>
      <c r="B138" s="224">
        <v>132</v>
      </c>
      <c r="C138" s="3" t="str">
        <f>IF('DATA ENTRY'!CK137="","",IF('DATA ENTRY'!B137="","",IF($D$4="All Post",'DATA ENTRY'!B137,IF(AND($D$4='DATA ENTRY'!CK137),'DATA ENTRY'!B137,""))))</f>
        <v/>
      </c>
      <c r="D138" s="3" t="str">
        <f>IF('DATA ENTRY'!CK137="","",IF('DATA ENTRY'!C137="","",IF($D$4="All Post",'DATA ENTRY'!C137,IF(AND($D$4='DATA ENTRY'!CK137),'DATA ENTRY'!C137,""))))</f>
        <v/>
      </c>
      <c r="E138" s="4" t="str">
        <f>IF('DATA ENTRY'!CK137="","",IF('DATA ENTRY'!I137="","",IF($D$4="All Post",'DATA ENTRY'!I137,IF(AND($D$4='DATA ENTRY'!CK137),'DATA ENTRY'!I137,""))))</f>
        <v/>
      </c>
      <c r="F138" s="4" t="str">
        <f>IF('DATA ENTRY'!CK137="","",IF('DATA ENTRY'!CK137="","",IF($D$4="All Post",'DATA ENTRY'!CK137,IF(AND($D$4='DATA ENTRY'!CK137),'DATA ENTRY'!CK137,""))))</f>
        <v/>
      </c>
      <c r="G138" s="3" t="str">
        <f>IF('DATA ENTRY'!CK137="","",IF('DATA ENTRY'!N137="","",IF($D$4="All Post",'DATA ENTRY'!N137,IF(AND($D$4='DATA ENTRY'!CK137),'DATA ENTRY'!N137,""))))</f>
        <v/>
      </c>
      <c r="H138" s="107" t="str">
        <f>IF('DATA ENTRY'!CK137="","",IF('DATA ENTRY'!O137="","",IF($D$4="All Post",'DATA ENTRY'!O137,IF(AND($D$4='DATA ENTRY'!CK137),'DATA ENTRY'!O137,""))))</f>
        <v/>
      </c>
      <c r="I138" s="3" t="str">
        <f>IF('DATA ENTRY'!CK137="","",IF('DATA ENTRY'!P137="","",IF($D$4="All Post",'DATA ENTRY'!P137,IF(AND($D$4='DATA ENTRY'!CK137),'DATA ENTRY'!P137,""))))</f>
        <v/>
      </c>
      <c r="J138" s="107" t="str">
        <f>IF('DATA ENTRY'!CK137="","",IF('DATA ENTRY'!Q137="","",IF($D$4="All Post",'DATA ENTRY'!Q137,IF(AND($D$4='DATA ENTRY'!CK137),'DATA ENTRY'!Q137,""))))</f>
        <v/>
      </c>
      <c r="K138" s="3" t="str">
        <f>IF('DATA ENTRY'!CK137="","",IF('DATA ENTRY'!R137="","",IF($D$4="All Post",'DATA ENTRY'!R137,IF(AND($D$4='DATA ENTRY'!CK137),'DATA ENTRY'!R137,""))))</f>
        <v/>
      </c>
      <c r="L138" s="3" t="str">
        <f>IF('DATA ENTRY'!CK137="","",IF('DATA ENTRY'!S137="","",IF($D$4="All Post",'DATA ENTRY'!S137,IF(AND($D$4='DATA ENTRY'!CK137),'DATA ENTRY'!S137,""))))</f>
        <v/>
      </c>
      <c r="M138" s="3" t="str">
        <f>IF('DATA ENTRY'!CK137="","",IF('DATA ENTRY'!E137="","",IF($D$4="All Post",'DATA ENTRY'!E137,IF(AND($D$4='DATA ENTRY'!CK137),'DATA ENTRY'!E137,""))))</f>
        <v/>
      </c>
      <c r="N138" s="3" t="str">
        <f>IF('DATA ENTRY'!CK137="","",IF('DATA ENTRY'!W137="","",IF($D$4="All Post",'DATA ENTRY'!W137,IF(AND($D$4='DATA ENTRY'!CK137),'DATA ENTRY'!W137,""))))</f>
        <v/>
      </c>
      <c r="O138" s="3" t="str">
        <f>IF('DATA ENTRY'!CK137="","",IF('DATA ENTRY'!X137="","",IF($D$4="All Post",'DATA ENTRY'!X137,IF(AND($D$4='DATA ENTRY'!CK137),'DATA ENTRY'!X137,""))))</f>
        <v/>
      </c>
      <c r="P138" s="3" t="str">
        <f>IF('DATA ENTRY'!CK137="","",IF('DATA ENTRY'!G137="","",IF($D$4="All Post",'DATA ENTRY'!G137,IF(AND($D$4='DATA ENTRY'!CK137),'DATA ENTRY'!G137,""))))</f>
        <v/>
      </c>
      <c r="S138">
        <f t="shared" si="35"/>
        <v>0</v>
      </c>
      <c r="T138" t="str">
        <f t="shared" si="36"/>
        <v/>
      </c>
      <c r="BZ138" t="str">
        <f t="shared" si="37"/>
        <v/>
      </c>
      <c r="CA138" t="str">
        <f t="shared" si="38"/>
        <v/>
      </c>
      <c r="CB138" s="224">
        <v>132</v>
      </c>
      <c r="CC138" s="3" t="str">
        <f>IF('DATA ENTRY'!CK137="","",IF('DATA ENTRY'!B137="","",IF(AND($CD$4='DATA ENTRY'!CK137,$CG$4='DATA ENTRY'!D137),'DATA ENTRY'!B137,"")))</f>
        <v/>
      </c>
      <c r="CD138" s="3" t="str">
        <f>IF('DATA ENTRY'!CK137="","",IF('DATA ENTRY'!C137="","",IF(AND($CD$4='DATA ENTRY'!CK137,$CG$4='DATA ENTRY'!D137),'DATA ENTRY'!C137,"")))</f>
        <v/>
      </c>
      <c r="CE138" s="4" t="str">
        <f>IF('DATA ENTRY'!CK137="","",IF('DATA ENTRY'!I137="","",IF(AND($CD$4='DATA ENTRY'!CK137,$CG$4='DATA ENTRY'!D137),'DATA ENTRY'!I137,"")))</f>
        <v/>
      </c>
      <c r="CF138" s="4" t="str">
        <f>IF('DATA ENTRY'!CK137="","",IF('DATA ENTRY'!CK137="","",IF(AND($CD$4='DATA ENTRY'!CK137,$CG$4='DATA ENTRY'!D137),'DATA ENTRY'!CK137,"")))</f>
        <v/>
      </c>
      <c r="CG138" s="3" t="str">
        <f>IF('DATA ENTRY'!CK137="","",IF('DATA ENTRY'!N137="","",IF(AND($CD$4='DATA ENTRY'!CK137,$CG$4='DATA ENTRY'!D137),'DATA ENTRY'!N137,"")))</f>
        <v/>
      </c>
      <c r="CH138" s="107" t="str">
        <f>IF('DATA ENTRY'!CK137="","",IF('DATA ENTRY'!O137="","",IF(AND($CD$4='DATA ENTRY'!CK137,$CG$4='DATA ENTRY'!D137),'DATA ENTRY'!O137,"")))</f>
        <v/>
      </c>
      <c r="CI138" s="3" t="str">
        <f>IF('DATA ENTRY'!CK137="","",IF('DATA ENTRY'!P137="","",IF(AND($CD$4='DATA ENTRY'!CK137,$CG$4='DATA ENTRY'!D137),'DATA ENTRY'!P137,"")))</f>
        <v/>
      </c>
      <c r="CJ138" s="107" t="str">
        <f>IF('DATA ENTRY'!CK137="","",IF('DATA ENTRY'!Q137="","",IF(AND($CD$4='DATA ENTRY'!CK137,$CG$4='DATA ENTRY'!D137),'DATA ENTRY'!Q137,"")))</f>
        <v/>
      </c>
      <c r="CK138" s="3" t="str">
        <f>IF('DATA ENTRY'!CK137="","",IF('DATA ENTRY'!R137="","",IF(AND($CD$4='DATA ENTRY'!CK137,$CG$4='DATA ENTRY'!D137),'DATA ENTRY'!R137,"")))</f>
        <v/>
      </c>
      <c r="CL138" s="3" t="str">
        <f>IF('DATA ENTRY'!CK137="","",IF('DATA ENTRY'!S137="","",IF(AND($CD$4='DATA ENTRY'!CK137,$CG$4='DATA ENTRY'!D137),'DATA ENTRY'!S137,"")))</f>
        <v/>
      </c>
      <c r="CM138" s="3" t="str">
        <f>IF('DATA ENTRY'!CK137="","",IF('DATA ENTRY'!E137="","",IF(AND($CD$4='DATA ENTRY'!CK137,$CG$4='DATA ENTRY'!D137),'DATA ENTRY'!E137,"")))</f>
        <v/>
      </c>
      <c r="CN138" s="3" t="str">
        <f>IF('DATA ENTRY'!CK137="","",IF('DATA ENTRY'!W137="","",IF(AND($CD$4='DATA ENTRY'!CK137,$CG$4='DATA ENTRY'!D137),'DATA ENTRY'!W137,"")))</f>
        <v/>
      </c>
      <c r="CO138" s="3" t="str">
        <f>IF('DATA ENTRY'!CK137="","",IF('DATA ENTRY'!X137="","",IF(AND($CD$4='DATA ENTRY'!CK137,$CG$4='DATA ENTRY'!D137),'DATA ENTRY'!X137,"")))</f>
        <v/>
      </c>
      <c r="CP138" s="108" t="str">
        <f t="shared" si="39"/>
        <v/>
      </c>
      <c r="CQ138" s="108" t="str">
        <f>IF('DATA ENTRY'!CK137="","",IF('DATA ENTRY'!G137="","",IF(AND($CD$4='DATA ENTRY'!CK137,$CG$4='DATA ENTRY'!D137),'DATA ENTRY'!G137,"")))</f>
        <v/>
      </c>
      <c r="CR138" s="230" t="str">
        <f>IF('DATA ENTRY'!CK137="","",IF('DATA ENTRY'!D137="","",IF(AND($CD$4='DATA ENTRY'!CK137,$CG$4='DATA ENTRY'!D137),'DATA ENTRY'!D137,"")))</f>
        <v/>
      </c>
      <c r="CS138">
        <f t="shared" si="40"/>
        <v>0</v>
      </c>
      <c r="CT138">
        <f t="shared" si="41"/>
        <v>0</v>
      </c>
      <c r="CV138" s="139"/>
      <c r="CX138">
        <f t="shared" si="42"/>
        <v>0</v>
      </c>
      <c r="DB138" t="str">
        <f t="shared" si="33"/>
        <v/>
      </c>
      <c r="DC138" t="str">
        <f t="shared" si="34"/>
        <v/>
      </c>
      <c r="DD138" s="224">
        <v>132</v>
      </c>
      <c r="DE138" s="3" t="str">
        <f>IF('DATA ENTRY'!CK137="","",IF('DATA ENTRY'!B137="","",IF(AND($DF$4='DATA ENTRY'!D137),'DATA ENTRY'!B137,"")))</f>
        <v/>
      </c>
      <c r="DF138" s="3" t="str">
        <f>IF('DATA ENTRY'!CK137="","",IF('DATA ENTRY'!C137="","",IF(AND($DF$4='DATA ENTRY'!D137),'DATA ENTRY'!C137,"")))</f>
        <v/>
      </c>
      <c r="DG138" s="4" t="str">
        <f>IF('DATA ENTRY'!CK137="","",IF('DATA ENTRY'!I137="","",IF(AND($DF$4='DATA ENTRY'!D137),'DATA ENTRY'!I137,"")))</f>
        <v/>
      </c>
      <c r="DH138" s="4" t="str">
        <f>IF('DATA ENTRY'!CK137="","",IF('DATA ENTRY'!CK137="","",IF(AND($DF$4='DATA ENTRY'!D137),'DATA ENTRY'!CK137,"")))</f>
        <v/>
      </c>
      <c r="DI138" s="3" t="str">
        <f>IF('DATA ENTRY'!CK137="","",IF('DATA ENTRY'!N137="","",IF(AND($DF$4='DATA ENTRY'!D137),'DATA ENTRY'!N137,"")))</f>
        <v/>
      </c>
      <c r="DJ138" s="107" t="str">
        <f>IF('DATA ENTRY'!CK137="","",IF('DATA ENTRY'!O137="","",IF(AND($DF$4='DATA ENTRY'!D137),'DATA ENTRY'!O137,"")))</f>
        <v/>
      </c>
      <c r="DK138" s="3" t="str">
        <f>IF('DATA ENTRY'!CK137="","",IF('DATA ENTRY'!P137="","",IF(AND($DF$4='DATA ENTRY'!D137),'DATA ENTRY'!P137,"")))</f>
        <v/>
      </c>
      <c r="DL138" s="107" t="str">
        <f>IF('DATA ENTRY'!CK137="","",IF('DATA ENTRY'!Q137="","",IF(AND($DF$4='DATA ENTRY'!D137),'DATA ENTRY'!Q137,"")))</f>
        <v/>
      </c>
      <c r="DM138" s="3" t="str">
        <f>IF('DATA ENTRY'!CK137="","",IF('DATA ENTRY'!R137="","",IF(AND($DF$4='DATA ENTRY'!D137),'DATA ENTRY'!R137,"")))</f>
        <v/>
      </c>
      <c r="DN138" s="107" t="str">
        <f>IF('DATA ENTRY'!CK137="","",IF('DATA ENTRY'!S137="","",IF(AND($DF$4='DATA ENTRY'!D137),'DATA ENTRY'!S137,"")))</f>
        <v/>
      </c>
      <c r="DO138" s="3" t="str">
        <f>IF('DATA ENTRY'!CK137="","",IF('DATA ENTRY'!E137="","",IF(AND($DF$4='DATA ENTRY'!D137),'DATA ENTRY'!E137,"")))</f>
        <v/>
      </c>
      <c r="DP138" s="3" t="str">
        <f>IF('DATA ENTRY'!CK137="","",IF('DATA ENTRY'!D137="","",IF(AND($DF$4='DATA ENTRY'!D137),'DATA ENTRY'!D137,"")))</f>
        <v/>
      </c>
      <c r="DQ138" s="3" t="str">
        <f>IF('DATA ENTRY'!CK137="","",IF('DATA ENTRY'!W137="","",IF(AND($DF$4='DATA ENTRY'!D137),'DATA ENTRY'!W137,"")))</f>
        <v/>
      </c>
      <c r="DR138" s="3" t="str">
        <f>IF('DATA ENTRY'!CK137="","",IF('DATA ENTRY'!X137="","",IF(AND($DF$4='DATA ENTRY'!D137),'DATA ENTRY'!X137,"")))</f>
        <v/>
      </c>
      <c r="DS138" s="108" t="str">
        <f t="shared" si="43"/>
        <v/>
      </c>
      <c r="DT138" s="108" t="str">
        <f>IF('DATA ENTRY'!CK137="","",IF('DATA ENTRY'!D137="","",IF(AND($DF$4='DATA ENTRY'!D137),'DATA ENTRY'!G137,"")))</f>
        <v/>
      </c>
      <c r="DY138">
        <f t="shared" si="44"/>
        <v>0</v>
      </c>
      <c r="EB138" t="str">
        <f t="shared" si="45"/>
        <v/>
      </c>
      <c r="EC138" t="str">
        <f t="shared" si="46"/>
        <v/>
      </c>
      <c r="ED138" s="224">
        <v>132</v>
      </c>
      <c r="EE138" s="3" t="str">
        <f>IF('DATA ENTRY'!CK137="","",IF('DATA ENTRY'!B137="","",IF(AND($EF$4='DATA ENTRY'!G137,$EH$4='DATA ENTRY'!F137),'DATA ENTRY'!B137,"")))</f>
        <v/>
      </c>
      <c r="EF138" s="3" t="str">
        <f>IF('DATA ENTRY'!CK137="","",IF('DATA ENTRY'!C137="","",IF(AND($EF$4='DATA ENTRY'!G137,$EH$4='DATA ENTRY'!F137),'DATA ENTRY'!C137,"")))</f>
        <v/>
      </c>
      <c r="EG138" s="4" t="str">
        <f>IF('DATA ENTRY'!CK137="","",IF('DATA ENTRY'!I137="","",IF(AND($EF$4='DATA ENTRY'!G137,$EH$4='DATA ENTRY'!F137),'DATA ENTRY'!I137,"")))</f>
        <v/>
      </c>
      <c r="EH138" s="4" t="str">
        <f>IF('DATA ENTRY'!CK137="","",IF('DATA ENTRY'!CK137="","",IF(AND($EF$4='DATA ENTRY'!G137,$EH$4='DATA ENTRY'!F137),'DATA ENTRY'!CK137,"")))</f>
        <v/>
      </c>
      <c r="EI138" s="3" t="str">
        <f>IF('DATA ENTRY'!CK137="","",IF('DATA ENTRY'!N137="","",IF(AND($EF$4='DATA ENTRY'!G137,$EH$4='DATA ENTRY'!F137),'DATA ENTRY'!N137,"")))</f>
        <v/>
      </c>
      <c r="EJ138" s="107" t="str">
        <f>IF('DATA ENTRY'!CK137="","",IF('DATA ENTRY'!O137="","",IF(AND($EF$4='DATA ENTRY'!G137,$EH$4='DATA ENTRY'!F137),'DATA ENTRY'!O137,"")))</f>
        <v/>
      </c>
      <c r="EK138" s="3" t="str">
        <f>IF('DATA ENTRY'!CK137="","",IF('DATA ENTRY'!P137="","",IF(AND($EF$4='DATA ENTRY'!G137,$EH$4='DATA ENTRY'!F137),'DATA ENTRY'!P137,"")))</f>
        <v/>
      </c>
      <c r="EL138" s="107" t="str">
        <f>IF('DATA ENTRY'!CK137="","",IF('DATA ENTRY'!Q137="","",IF(AND($EF$4='DATA ENTRY'!G137,$EH$4='DATA ENTRY'!F137),'DATA ENTRY'!Q137,"")))</f>
        <v/>
      </c>
      <c r="EM138" s="3" t="str">
        <f>IF('DATA ENTRY'!CK137="","",IF('DATA ENTRY'!R137="","",IF(AND($EF$4='DATA ENTRY'!G137,$EH$4='DATA ENTRY'!F137),'DATA ENTRY'!R137,"")))</f>
        <v/>
      </c>
      <c r="EN138" s="107" t="str">
        <f>IF('DATA ENTRY'!CK137="","",IF('DATA ENTRY'!S137="","",IF(AND($EF$4='DATA ENTRY'!G137,$EH$4='DATA ENTRY'!F137),'DATA ENTRY'!S137,"")))</f>
        <v/>
      </c>
      <c r="EO138" s="3" t="str">
        <f>IF('DATA ENTRY'!CK137="","",IF('DATA ENTRY'!E137="","",IF(AND($EF$4='DATA ENTRY'!G137,$EH$4='DATA ENTRY'!F137),'DATA ENTRY'!E137,"")))</f>
        <v/>
      </c>
      <c r="EP138" s="3" t="str">
        <f>IF('DATA ENTRY'!CK137="","",IF('DATA ENTRY'!D137="","",IF(AND($EF$4='DATA ENTRY'!G137,$EH$4='DATA ENTRY'!F137),'DATA ENTRY'!D137,"")))</f>
        <v/>
      </c>
      <c r="EQ138" s="3" t="str">
        <f>IF('DATA ENTRY'!CK137="","",IF('DATA ENTRY'!W137="","",IF(AND($EF$4='DATA ENTRY'!G137,$EH$4='DATA ENTRY'!F137),'DATA ENTRY'!W137,"")))</f>
        <v/>
      </c>
      <c r="ER138" s="3" t="str">
        <f>IF('DATA ENTRY'!CK137="","",IF('DATA ENTRY'!X137="","",IF(AND($EF$4='DATA ENTRY'!G137,$EH$4='DATA ENTRY'!F137),'DATA ENTRY'!X137,"")))</f>
        <v/>
      </c>
      <c r="ES138" s="108" t="str">
        <f t="shared" si="47"/>
        <v/>
      </c>
      <c r="ET138" s="108" t="str">
        <f>IF('DATA ENTRY'!CK137="","",IF('DATA ENTRY'!D137="","",IF(AND($EF$4='DATA ENTRY'!G137,$EH$4='DATA ENTRY'!F137),'DATA ENTRY'!G137,"")))</f>
        <v/>
      </c>
      <c r="EY138">
        <f t="shared" si="48"/>
        <v>0</v>
      </c>
    </row>
    <row r="139" spans="1:155">
      <c r="A139" t="str">
        <f>IF(S139=0,"",1+(MAX($A$7:A138)))</f>
        <v/>
      </c>
      <c r="B139" s="224">
        <v>133</v>
      </c>
      <c r="C139" s="3" t="str">
        <f>IF('DATA ENTRY'!CK138="","",IF('DATA ENTRY'!B138="","",IF($D$4="All Post",'DATA ENTRY'!B138,IF(AND($D$4='DATA ENTRY'!CK138),'DATA ENTRY'!B138,""))))</f>
        <v/>
      </c>
      <c r="D139" s="3" t="str">
        <f>IF('DATA ENTRY'!CK138="","",IF('DATA ENTRY'!C138="","",IF($D$4="All Post",'DATA ENTRY'!C138,IF(AND($D$4='DATA ENTRY'!CK138),'DATA ENTRY'!C138,""))))</f>
        <v/>
      </c>
      <c r="E139" s="4" t="str">
        <f>IF('DATA ENTRY'!CK138="","",IF('DATA ENTRY'!I138="","",IF($D$4="All Post",'DATA ENTRY'!I138,IF(AND($D$4='DATA ENTRY'!CK138),'DATA ENTRY'!I138,""))))</f>
        <v/>
      </c>
      <c r="F139" s="4" t="str">
        <f>IF('DATA ENTRY'!CK138="","",IF('DATA ENTRY'!CK138="","",IF($D$4="All Post",'DATA ENTRY'!CK138,IF(AND($D$4='DATA ENTRY'!CK138),'DATA ENTRY'!CK138,""))))</f>
        <v/>
      </c>
      <c r="G139" s="3" t="str">
        <f>IF('DATA ENTRY'!CK138="","",IF('DATA ENTRY'!N138="","",IF($D$4="All Post",'DATA ENTRY'!N138,IF(AND($D$4='DATA ENTRY'!CK138),'DATA ENTRY'!N138,""))))</f>
        <v/>
      </c>
      <c r="H139" s="107" t="str">
        <f>IF('DATA ENTRY'!CK138="","",IF('DATA ENTRY'!O138="","",IF($D$4="All Post",'DATA ENTRY'!O138,IF(AND($D$4='DATA ENTRY'!CK138),'DATA ENTRY'!O138,""))))</f>
        <v/>
      </c>
      <c r="I139" s="3" t="str">
        <f>IF('DATA ENTRY'!CK138="","",IF('DATA ENTRY'!P138="","",IF($D$4="All Post",'DATA ENTRY'!P138,IF(AND($D$4='DATA ENTRY'!CK138),'DATA ENTRY'!P138,""))))</f>
        <v/>
      </c>
      <c r="J139" s="107" t="str">
        <f>IF('DATA ENTRY'!CK138="","",IF('DATA ENTRY'!Q138="","",IF($D$4="All Post",'DATA ENTRY'!Q138,IF(AND($D$4='DATA ENTRY'!CK138),'DATA ENTRY'!Q138,""))))</f>
        <v/>
      </c>
      <c r="K139" s="3" t="str">
        <f>IF('DATA ENTRY'!CK138="","",IF('DATA ENTRY'!R138="","",IF($D$4="All Post",'DATA ENTRY'!R138,IF(AND($D$4='DATA ENTRY'!CK138),'DATA ENTRY'!R138,""))))</f>
        <v/>
      </c>
      <c r="L139" s="3" t="str">
        <f>IF('DATA ENTRY'!CK138="","",IF('DATA ENTRY'!S138="","",IF($D$4="All Post",'DATA ENTRY'!S138,IF(AND($D$4='DATA ENTRY'!CK138),'DATA ENTRY'!S138,""))))</f>
        <v/>
      </c>
      <c r="M139" s="3" t="str">
        <f>IF('DATA ENTRY'!CK138="","",IF('DATA ENTRY'!E138="","",IF($D$4="All Post",'DATA ENTRY'!E138,IF(AND($D$4='DATA ENTRY'!CK138),'DATA ENTRY'!E138,""))))</f>
        <v/>
      </c>
      <c r="N139" s="3" t="str">
        <f>IF('DATA ENTRY'!CK138="","",IF('DATA ENTRY'!W138="","",IF($D$4="All Post",'DATA ENTRY'!W138,IF(AND($D$4='DATA ENTRY'!CK138),'DATA ENTRY'!W138,""))))</f>
        <v/>
      </c>
      <c r="O139" s="3" t="str">
        <f>IF('DATA ENTRY'!CK138="","",IF('DATA ENTRY'!X138="","",IF($D$4="All Post",'DATA ENTRY'!X138,IF(AND($D$4='DATA ENTRY'!CK138),'DATA ENTRY'!X138,""))))</f>
        <v/>
      </c>
      <c r="P139" s="3" t="str">
        <f>IF('DATA ENTRY'!CK138="","",IF('DATA ENTRY'!G138="","",IF($D$4="All Post",'DATA ENTRY'!G138,IF(AND($D$4='DATA ENTRY'!CK138),'DATA ENTRY'!G138,""))))</f>
        <v/>
      </c>
      <c r="S139">
        <f t="shared" si="35"/>
        <v>0</v>
      </c>
      <c r="T139" t="str">
        <f t="shared" si="36"/>
        <v/>
      </c>
      <c r="BZ139" t="str">
        <f t="shared" si="37"/>
        <v/>
      </c>
      <c r="CA139" t="str">
        <f t="shared" si="38"/>
        <v/>
      </c>
      <c r="CB139" s="224">
        <v>133</v>
      </c>
      <c r="CC139" s="3" t="str">
        <f>IF('DATA ENTRY'!CK138="","",IF('DATA ENTRY'!B138="","",IF(AND($CD$4='DATA ENTRY'!CK138,$CG$4='DATA ENTRY'!D138),'DATA ENTRY'!B138,"")))</f>
        <v/>
      </c>
      <c r="CD139" s="3" t="str">
        <f>IF('DATA ENTRY'!CK138="","",IF('DATA ENTRY'!C138="","",IF(AND($CD$4='DATA ENTRY'!CK138,$CG$4='DATA ENTRY'!D138),'DATA ENTRY'!C138,"")))</f>
        <v/>
      </c>
      <c r="CE139" s="4" t="str">
        <f>IF('DATA ENTRY'!CK138="","",IF('DATA ENTRY'!I138="","",IF(AND($CD$4='DATA ENTRY'!CK138,$CG$4='DATA ENTRY'!D138),'DATA ENTRY'!I138,"")))</f>
        <v/>
      </c>
      <c r="CF139" s="4" t="str">
        <f>IF('DATA ENTRY'!CK138="","",IF('DATA ENTRY'!CK138="","",IF(AND($CD$4='DATA ENTRY'!CK138,$CG$4='DATA ENTRY'!D138),'DATA ENTRY'!CK138,"")))</f>
        <v/>
      </c>
      <c r="CG139" s="3" t="str">
        <f>IF('DATA ENTRY'!CK138="","",IF('DATA ENTRY'!N138="","",IF(AND($CD$4='DATA ENTRY'!CK138,$CG$4='DATA ENTRY'!D138),'DATA ENTRY'!N138,"")))</f>
        <v/>
      </c>
      <c r="CH139" s="107" t="str">
        <f>IF('DATA ENTRY'!CK138="","",IF('DATA ENTRY'!O138="","",IF(AND($CD$4='DATA ENTRY'!CK138,$CG$4='DATA ENTRY'!D138),'DATA ENTRY'!O138,"")))</f>
        <v/>
      </c>
      <c r="CI139" s="3" t="str">
        <f>IF('DATA ENTRY'!CK138="","",IF('DATA ENTRY'!P138="","",IF(AND($CD$4='DATA ENTRY'!CK138,$CG$4='DATA ENTRY'!D138),'DATA ENTRY'!P138,"")))</f>
        <v/>
      </c>
      <c r="CJ139" s="107" t="str">
        <f>IF('DATA ENTRY'!CK138="","",IF('DATA ENTRY'!Q138="","",IF(AND($CD$4='DATA ENTRY'!CK138,$CG$4='DATA ENTRY'!D138),'DATA ENTRY'!Q138,"")))</f>
        <v/>
      </c>
      <c r="CK139" s="3" t="str">
        <f>IF('DATA ENTRY'!CK138="","",IF('DATA ENTRY'!R138="","",IF(AND($CD$4='DATA ENTRY'!CK138,$CG$4='DATA ENTRY'!D138),'DATA ENTRY'!R138,"")))</f>
        <v/>
      </c>
      <c r="CL139" s="3" t="str">
        <f>IF('DATA ENTRY'!CK138="","",IF('DATA ENTRY'!S138="","",IF(AND($CD$4='DATA ENTRY'!CK138,$CG$4='DATA ENTRY'!D138),'DATA ENTRY'!S138,"")))</f>
        <v/>
      </c>
      <c r="CM139" s="3" t="str">
        <f>IF('DATA ENTRY'!CK138="","",IF('DATA ENTRY'!E138="","",IF(AND($CD$4='DATA ENTRY'!CK138,$CG$4='DATA ENTRY'!D138),'DATA ENTRY'!E138,"")))</f>
        <v/>
      </c>
      <c r="CN139" s="3" t="str">
        <f>IF('DATA ENTRY'!CK138="","",IF('DATA ENTRY'!W138="","",IF(AND($CD$4='DATA ENTRY'!CK138,$CG$4='DATA ENTRY'!D138),'DATA ENTRY'!W138,"")))</f>
        <v/>
      </c>
      <c r="CO139" s="3" t="str">
        <f>IF('DATA ENTRY'!CK138="","",IF('DATA ENTRY'!X138="","",IF(AND($CD$4='DATA ENTRY'!CK138,$CG$4='DATA ENTRY'!D138),'DATA ENTRY'!X138,"")))</f>
        <v/>
      </c>
      <c r="CP139" s="108" t="str">
        <f t="shared" si="39"/>
        <v/>
      </c>
      <c r="CQ139" s="108" t="str">
        <f>IF('DATA ENTRY'!CK138="","",IF('DATA ENTRY'!G138="","",IF(AND($CD$4='DATA ENTRY'!CK138,$CG$4='DATA ENTRY'!D138),'DATA ENTRY'!G138,"")))</f>
        <v/>
      </c>
      <c r="CR139" s="230" t="str">
        <f>IF('DATA ENTRY'!CK138="","",IF('DATA ENTRY'!D138="","",IF(AND($CD$4='DATA ENTRY'!CK138,$CG$4='DATA ENTRY'!D138),'DATA ENTRY'!D138,"")))</f>
        <v/>
      </c>
      <c r="CS139">
        <f t="shared" si="40"/>
        <v>0</v>
      </c>
      <c r="CT139">
        <f t="shared" si="41"/>
        <v>0</v>
      </c>
      <c r="CV139" s="139"/>
      <c r="CX139">
        <f t="shared" si="42"/>
        <v>0</v>
      </c>
      <c r="DB139" t="str">
        <f t="shared" si="33"/>
        <v/>
      </c>
      <c r="DC139" t="str">
        <f t="shared" si="34"/>
        <v/>
      </c>
      <c r="DD139" s="224">
        <v>133</v>
      </c>
      <c r="DE139" s="3" t="str">
        <f>IF('DATA ENTRY'!CK138="","",IF('DATA ENTRY'!B138="","",IF(AND($DF$4='DATA ENTRY'!D138),'DATA ENTRY'!B138,"")))</f>
        <v/>
      </c>
      <c r="DF139" s="3" t="str">
        <f>IF('DATA ENTRY'!CK138="","",IF('DATA ENTRY'!C138="","",IF(AND($DF$4='DATA ENTRY'!D138),'DATA ENTRY'!C138,"")))</f>
        <v/>
      </c>
      <c r="DG139" s="4" t="str">
        <f>IF('DATA ENTRY'!CK138="","",IF('DATA ENTRY'!I138="","",IF(AND($DF$4='DATA ENTRY'!D138),'DATA ENTRY'!I138,"")))</f>
        <v/>
      </c>
      <c r="DH139" s="4" t="str">
        <f>IF('DATA ENTRY'!CK138="","",IF('DATA ENTRY'!CK138="","",IF(AND($DF$4='DATA ENTRY'!D138),'DATA ENTRY'!CK138,"")))</f>
        <v/>
      </c>
      <c r="DI139" s="3" t="str">
        <f>IF('DATA ENTRY'!CK138="","",IF('DATA ENTRY'!N138="","",IF(AND($DF$4='DATA ENTRY'!D138),'DATA ENTRY'!N138,"")))</f>
        <v/>
      </c>
      <c r="DJ139" s="107" t="str">
        <f>IF('DATA ENTRY'!CK138="","",IF('DATA ENTRY'!O138="","",IF(AND($DF$4='DATA ENTRY'!D138),'DATA ENTRY'!O138,"")))</f>
        <v/>
      </c>
      <c r="DK139" s="3" t="str">
        <f>IF('DATA ENTRY'!CK138="","",IF('DATA ENTRY'!P138="","",IF(AND($DF$4='DATA ENTRY'!D138),'DATA ENTRY'!P138,"")))</f>
        <v/>
      </c>
      <c r="DL139" s="107" t="str">
        <f>IF('DATA ENTRY'!CK138="","",IF('DATA ENTRY'!Q138="","",IF(AND($DF$4='DATA ENTRY'!D138),'DATA ENTRY'!Q138,"")))</f>
        <v/>
      </c>
      <c r="DM139" s="3" t="str">
        <f>IF('DATA ENTRY'!CK138="","",IF('DATA ENTRY'!R138="","",IF(AND($DF$4='DATA ENTRY'!D138),'DATA ENTRY'!R138,"")))</f>
        <v/>
      </c>
      <c r="DN139" s="107" t="str">
        <f>IF('DATA ENTRY'!CK138="","",IF('DATA ENTRY'!S138="","",IF(AND($DF$4='DATA ENTRY'!D138),'DATA ENTRY'!S138,"")))</f>
        <v/>
      </c>
      <c r="DO139" s="3" t="str">
        <f>IF('DATA ENTRY'!CK138="","",IF('DATA ENTRY'!E138="","",IF(AND($DF$4='DATA ENTRY'!D138),'DATA ENTRY'!E138,"")))</f>
        <v/>
      </c>
      <c r="DP139" s="3" t="str">
        <f>IF('DATA ENTRY'!CK138="","",IF('DATA ENTRY'!D138="","",IF(AND($DF$4='DATA ENTRY'!D138),'DATA ENTRY'!D138,"")))</f>
        <v/>
      </c>
      <c r="DQ139" s="3" t="str">
        <f>IF('DATA ENTRY'!CK138="","",IF('DATA ENTRY'!W138="","",IF(AND($DF$4='DATA ENTRY'!D138),'DATA ENTRY'!W138,"")))</f>
        <v/>
      </c>
      <c r="DR139" s="3" t="str">
        <f>IF('DATA ENTRY'!CK138="","",IF('DATA ENTRY'!X138="","",IF(AND($DF$4='DATA ENTRY'!D138),'DATA ENTRY'!X138,"")))</f>
        <v/>
      </c>
      <c r="DS139" s="108" t="str">
        <f t="shared" si="43"/>
        <v/>
      </c>
      <c r="DT139" s="108" t="str">
        <f>IF('DATA ENTRY'!CK138="","",IF('DATA ENTRY'!D138="","",IF(AND($DF$4='DATA ENTRY'!D138),'DATA ENTRY'!G138,"")))</f>
        <v/>
      </c>
      <c r="DY139">
        <f t="shared" si="44"/>
        <v>0</v>
      </c>
      <c r="EB139" t="str">
        <f t="shared" si="45"/>
        <v/>
      </c>
      <c r="EC139" t="str">
        <f t="shared" si="46"/>
        <v/>
      </c>
      <c r="ED139" s="224">
        <v>133</v>
      </c>
      <c r="EE139" s="3" t="str">
        <f>IF('DATA ENTRY'!CK138="","",IF('DATA ENTRY'!B138="","",IF(AND($EF$4='DATA ENTRY'!G138,$EH$4='DATA ENTRY'!F138),'DATA ENTRY'!B138,"")))</f>
        <v/>
      </c>
      <c r="EF139" s="3" t="str">
        <f>IF('DATA ENTRY'!CK138="","",IF('DATA ENTRY'!C138="","",IF(AND($EF$4='DATA ENTRY'!G138,$EH$4='DATA ENTRY'!F138),'DATA ENTRY'!C138,"")))</f>
        <v/>
      </c>
      <c r="EG139" s="4" t="str">
        <f>IF('DATA ENTRY'!CK138="","",IF('DATA ENTRY'!I138="","",IF(AND($EF$4='DATA ENTRY'!G138,$EH$4='DATA ENTRY'!F138),'DATA ENTRY'!I138,"")))</f>
        <v/>
      </c>
      <c r="EH139" s="4" t="str">
        <f>IF('DATA ENTRY'!CK138="","",IF('DATA ENTRY'!CK138="","",IF(AND($EF$4='DATA ENTRY'!G138,$EH$4='DATA ENTRY'!F138),'DATA ENTRY'!CK138,"")))</f>
        <v/>
      </c>
      <c r="EI139" s="3" t="str">
        <f>IF('DATA ENTRY'!CK138="","",IF('DATA ENTRY'!N138="","",IF(AND($EF$4='DATA ENTRY'!G138,$EH$4='DATA ENTRY'!F138),'DATA ENTRY'!N138,"")))</f>
        <v/>
      </c>
      <c r="EJ139" s="107" t="str">
        <f>IF('DATA ENTRY'!CK138="","",IF('DATA ENTRY'!O138="","",IF(AND($EF$4='DATA ENTRY'!G138,$EH$4='DATA ENTRY'!F138),'DATA ENTRY'!O138,"")))</f>
        <v/>
      </c>
      <c r="EK139" s="3" t="str">
        <f>IF('DATA ENTRY'!CK138="","",IF('DATA ENTRY'!P138="","",IF(AND($EF$4='DATA ENTRY'!G138,$EH$4='DATA ENTRY'!F138),'DATA ENTRY'!P138,"")))</f>
        <v/>
      </c>
      <c r="EL139" s="107" t="str">
        <f>IF('DATA ENTRY'!CK138="","",IF('DATA ENTRY'!Q138="","",IF(AND($EF$4='DATA ENTRY'!G138,$EH$4='DATA ENTRY'!F138),'DATA ENTRY'!Q138,"")))</f>
        <v/>
      </c>
      <c r="EM139" s="3" t="str">
        <f>IF('DATA ENTRY'!CK138="","",IF('DATA ENTRY'!R138="","",IF(AND($EF$4='DATA ENTRY'!G138,$EH$4='DATA ENTRY'!F138),'DATA ENTRY'!R138,"")))</f>
        <v/>
      </c>
      <c r="EN139" s="107" t="str">
        <f>IF('DATA ENTRY'!CK138="","",IF('DATA ENTRY'!S138="","",IF(AND($EF$4='DATA ENTRY'!G138,$EH$4='DATA ENTRY'!F138),'DATA ENTRY'!S138,"")))</f>
        <v/>
      </c>
      <c r="EO139" s="3" t="str">
        <f>IF('DATA ENTRY'!CK138="","",IF('DATA ENTRY'!E138="","",IF(AND($EF$4='DATA ENTRY'!G138,$EH$4='DATA ENTRY'!F138),'DATA ENTRY'!E138,"")))</f>
        <v/>
      </c>
      <c r="EP139" s="3" t="str">
        <f>IF('DATA ENTRY'!CK138="","",IF('DATA ENTRY'!D138="","",IF(AND($EF$4='DATA ENTRY'!G138,$EH$4='DATA ENTRY'!F138),'DATA ENTRY'!D138,"")))</f>
        <v/>
      </c>
      <c r="EQ139" s="3" t="str">
        <f>IF('DATA ENTRY'!CK138="","",IF('DATA ENTRY'!W138="","",IF(AND($EF$4='DATA ENTRY'!G138,$EH$4='DATA ENTRY'!F138),'DATA ENTRY'!W138,"")))</f>
        <v/>
      </c>
      <c r="ER139" s="3" t="str">
        <f>IF('DATA ENTRY'!CK138="","",IF('DATA ENTRY'!X138="","",IF(AND($EF$4='DATA ENTRY'!G138,$EH$4='DATA ENTRY'!F138),'DATA ENTRY'!X138,"")))</f>
        <v/>
      </c>
      <c r="ES139" s="108" t="str">
        <f t="shared" si="47"/>
        <v/>
      </c>
      <c r="ET139" s="108" t="str">
        <f>IF('DATA ENTRY'!CK138="","",IF('DATA ENTRY'!D138="","",IF(AND($EF$4='DATA ENTRY'!G138,$EH$4='DATA ENTRY'!F138),'DATA ENTRY'!G138,"")))</f>
        <v/>
      </c>
      <c r="EY139">
        <f t="shared" si="48"/>
        <v>0</v>
      </c>
    </row>
    <row r="140" spans="1:155">
      <c r="A140" t="str">
        <f>IF(S140=0,"",1+(MAX($A$7:A139)))</f>
        <v/>
      </c>
      <c r="B140" s="224">
        <v>134</v>
      </c>
      <c r="C140" s="3" t="str">
        <f>IF('DATA ENTRY'!CK139="","",IF('DATA ENTRY'!B139="","",IF($D$4="All Post",'DATA ENTRY'!B139,IF(AND($D$4='DATA ENTRY'!CK139),'DATA ENTRY'!B139,""))))</f>
        <v/>
      </c>
      <c r="D140" s="3" t="str">
        <f>IF('DATA ENTRY'!CK139="","",IF('DATA ENTRY'!C139="","",IF($D$4="All Post",'DATA ENTRY'!C139,IF(AND($D$4='DATA ENTRY'!CK139),'DATA ENTRY'!C139,""))))</f>
        <v/>
      </c>
      <c r="E140" s="4" t="str">
        <f>IF('DATA ENTRY'!CK139="","",IF('DATA ENTRY'!I139="","",IF($D$4="All Post",'DATA ENTRY'!I139,IF(AND($D$4='DATA ENTRY'!CK139),'DATA ENTRY'!I139,""))))</f>
        <v/>
      </c>
      <c r="F140" s="4" t="str">
        <f>IF('DATA ENTRY'!CK139="","",IF('DATA ENTRY'!CK139="","",IF($D$4="All Post",'DATA ENTRY'!CK139,IF(AND($D$4='DATA ENTRY'!CK139),'DATA ENTRY'!CK139,""))))</f>
        <v/>
      </c>
      <c r="G140" s="3" t="str">
        <f>IF('DATA ENTRY'!CK139="","",IF('DATA ENTRY'!N139="","",IF($D$4="All Post",'DATA ENTRY'!N139,IF(AND($D$4='DATA ENTRY'!CK139),'DATA ENTRY'!N139,""))))</f>
        <v/>
      </c>
      <c r="H140" s="107" t="str">
        <f>IF('DATA ENTRY'!CK139="","",IF('DATA ENTRY'!O139="","",IF($D$4="All Post",'DATA ENTRY'!O139,IF(AND($D$4='DATA ENTRY'!CK139),'DATA ENTRY'!O139,""))))</f>
        <v/>
      </c>
      <c r="I140" s="3" t="str">
        <f>IF('DATA ENTRY'!CK139="","",IF('DATA ENTRY'!P139="","",IF($D$4="All Post",'DATA ENTRY'!P139,IF(AND($D$4='DATA ENTRY'!CK139),'DATA ENTRY'!P139,""))))</f>
        <v/>
      </c>
      <c r="J140" s="107" t="str">
        <f>IF('DATA ENTRY'!CK139="","",IF('DATA ENTRY'!Q139="","",IF($D$4="All Post",'DATA ENTRY'!Q139,IF(AND($D$4='DATA ENTRY'!CK139),'DATA ENTRY'!Q139,""))))</f>
        <v/>
      </c>
      <c r="K140" s="3" t="str">
        <f>IF('DATA ENTRY'!CK139="","",IF('DATA ENTRY'!R139="","",IF($D$4="All Post",'DATA ENTRY'!R139,IF(AND($D$4='DATA ENTRY'!CK139),'DATA ENTRY'!R139,""))))</f>
        <v/>
      </c>
      <c r="L140" s="3" t="str">
        <f>IF('DATA ENTRY'!CK139="","",IF('DATA ENTRY'!S139="","",IF($D$4="All Post",'DATA ENTRY'!S139,IF(AND($D$4='DATA ENTRY'!CK139),'DATA ENTRY'!S139,""))))</f>
        <v/>
      </c>
      <c r="M140" s="3" t="str">
        <f>IF('DATA ENTRY'!CK139="","",IF('DATA ENTRY'!E139="","",IF($D$4="All Post",'DATA ENTRY'!E139,IF(AND($D$4='DATA ENTRY'!CK139),'DATA ENTRY'!E139,""))))</f>
        <v/>
      </c>
      <c r="N140" s="3" t="str">
        <f>IF('DATA ENTRY'!CK139="","",IF('DATA ENTRY'!W139="","",IF($D$4="All Post",'DATA ENTRY'!W139,IF(AND($D$4='DATA ENTRY'!CK139),'DATA ENTRY'!W139,""))))</f>
        <v/>
      </c>
      <c r="O140" s="3" t="str">
        <f>IF('DATA ENTRY'!CK139="","",IF('DATA ENTRY'!X139="","",IF($D$4="All Post",'DATA ENTRY'!X139,IF(AND($D$4='DATA ENTRY'!CK139),'DATA ENTRY'!X139,""))))</f>
        <v/>
      </c>
      <c r="P140" s="3" t="str">
        <f>IF('DATA ENTRY'!CK139="","",IF('DATA ENTRY'!G139="","",IF($D$4="All Post",'DATA ENTRY'!G139,IF(AND($D$4='DATA ENTRY'!CK139),'DATA ENTRY'!G139,""))))</f>
        <v/>
      </c>
      <c r="S140">
        <f t="shared" si="35"/>
        <v>0</v>
      </c>
      <c r="T140" t="str">
        <f t="shared" si="36"/>
        <v/>
      </c>
      <c r="BZ140" t="str">
        <f t="shared" si="37"/>
        <v/>
      </c>
      <c r="CA140" t="str">
        <f t="shared" si="38"/>
        <v/>
      </c>
      <c r="CB140" s="224">
        <v>134</v>
      </c>
      <c r="CC140" s="3" t="str">
        <f>IF('DATA ENTRY'!CK139="","",IF('DATA ENTRY'!B139="","",IF(AND($CD$4='DATA ENTRY'!CK139,$CG$4='DATA ENTRY'!D139),'DATA ENTRY'!B139,"")))</f>
        <v/>
      </c>
      <c r="CD140" s="3" t="str">
        <f>IF('DATA ENTRY'!CK139="","",IF('DATA ENTRY'!C139="","",IF(AND($CD$4='DATA ENTRY'!CK139,$CG$4='DATA ENTRY'!D139),'DATA ENTRY'!C139,"")))</f>
        <v/>
      </c>
      <c r="CE140" s="4" t="str">
        <f>IF('DATA ENTRY'!CK139="","",IF('DATA ENTRY'!I139="","",IF(AND($CD$4='DATA ENTRY'!CK139,$CG$4='DATA ENTRY'!D139),'DATA ENTRY'!I139,"")))</f>
        <v/>
      </c>
      <c r="CF140" s="4" t="str">
        <f>IF('DATA ENTRY'!CK139="","",IF('DATA ENTRY'!CK139="","",IF(AND($CD$4='DATA ENTRY'!CK139,$CG$4='DATA ENTRY'!D139),'DATA ENTRY'!CK139,"")))</f>
        <v/>
      </c>
      <c r="CG140" s="3" t="str">
        <f>IF('DATA ENTRY'!CK139="","",IF('DATA ENTRY'!N139="","",IF(AND($CD$4='DATA ENTRY'!CK139,$CG$4='DATA ENTRY'!D139),'DATA ENTRY'!N139,"")))</f>
        <v/>
      </c>
      <c r="CH140" s="107" t="str">
        <f>IF('DATA ENTRY'!CK139="","",IF('DATA ENTRY'!O139="","",IF(AND($CD$4='DATA ENTRY'!CK139,$CG$4='DATA ENTRY'!D139),'DATA ENTRY'!O139,"")))</f>
        <v/>
      </c>
      <c r="CI140" s="3" t="str">
        <f>IF('DATA ENTRY'!CK139="","",IF('DATA ENTRY'!P139="","",IF(AND($CD$4='DATA ENTRY'!CK139,$CG$4='DATA ENTRY'!D139),'DATA ENTRY'!P139,"")))</f>
        <v/>
      </c>
      <c r="CJ140" s="107" t="str">
        <f>IF('DATA ENTRY'!CK139="","",IF('DATA ENTRY'!Q139="","",IF(AND($CD$4='DATA ENTRY'!CK139,$CG$4='DATA ENTRY'!D139),'DATA ENTRY'!Q139,"")))</f>
        <v/>
      </c>
      <c r="CK140" s="3" t="str">
        <f>IF('DATA ENTRY'!CK139="","",IF('DATA ENTRY'!R139="","",IF(AND($CD$4='DATA ENTRY'!CK139,$CG$4='DATA ENTRY'!D139),'DATA ENTRY'!R139,"")))</f>
        <v/>
      </c>
      <c r="CL140" s="3" t="str">
        <f>IF('DATA ENTRY'!CK139="","",IF('DATA ENTRY'!S139="","",IF(AND($CD$4='DATA ENTRY'!CK139,$CG$4='DATA ENTRY'!D139),'DATA ENTRY'!S139,"")))</f>
        <v/>
      </c>
      <c r="CM140" s="3" t="str">
        <f>IF('DATA ENTRY'!CK139="","",IF('DATA ENTRY'!E139="","",IF(AND($CD$4='DATA ENTRY'!CK139,$CG$4='DATA ENTRY'!D139),'DATA ENTRY'!E139,"")))</f>
        <v/>
      </c>
      <c r="CN140" s="3" t="str">
        <f>IF('DATA ENTRY'!CK139="","",IF('DATA ENTRY'!W139="","",IF(AND($CD$4='DATA ENTRY'!CK139,$CG$4='DATA ENTRY'!D139),'DATA ENTRY'!W139,"")))</f>
        <v/>
      </c>
      <c r="CO140" s="3" t="str">
        <f>IF('DATA ENTRY'!CK139="","",IF('DATA ENTRY'!X139="","",IF(AND($CD$4='DATA ENTRY'!CK139,$CG$4='DATA ENTRY'!D139),'DATA ENTRY'!X139,"")))</f>
        <v/>
      </c>
      <c r="CP140" s="108" t="str">
        <f t="shared" si="39"/>
        <v/>
      </c>
      <c r="CQ140" s="108" t="str">
        <f>IF('DATA ENTRY'!CK139="","",IF('DATA ENTRY'!G139="","",IF(AND($CD$4='DATA ENTRY'!CK139,$CG$4='DATA ENTRY'!D139),'DATA ENTRY'!G139,"")))</f>
        <v/>
      </c>
      <c r="CR140" s="230" t="str">
        <f>IF('DATA ENTRY'!CK139="","",IF('DATA ENTRY'!D139="","",IF(AND($CD$4='DATA ENTRY'!CK139,$CG$4='DATA ENTRY'!D139),'DATA ENTRY'!D139,"")))</f>
        <v/>
      </c>
      <c r="CS140">
        <f t="shared" si="40"/>
        <v>0</v>
      </c>
      <c r="CT140">
        <f t="shared" si="41"/>
        <v>0</v>
      </c>
      <c r="CV140" s="139"/>
      <c r="CX140">
        <f t="shared" si="42"/>
        <v>0</v>
      </c>
      <c r="DB140" t="str">
        <f t="shared" ref="DB140:DB203" si="49">IF(DG140="","",RANK(DG140,$DG$7:$DG$211,1))</f>
        <v/>
      </c>
      <c r="DC140" t="str">
        <f t="shared" ref="DC140:DC203" si="50">IF(DY140=0,"",DY140)</f>
        <v/>
      </c>
      <c r="DD140" s="224">
        <v>134</v>
      </c>
      <c r="DE140" s="3" t="str">
        <f>IF('DATA ENTRY'!CK139="","",IF('DATA ENTRY'!B139="","",IF(AND($DF$4='DATA ENTRY'!D139),'DATA ENTRY'!B139,"")))</f>
        <v/>
      </c>
      <c r="DF140" s="3" t="str">
        <f>IF('DATA ENTRY'!CK139="","",IF('DATA ENTRY'!C139="","",IF(AND($DF$4='DATA ENTRY'!D139),'DATA ENTRY'!C139,"")))</f>
        <v/>
      </c>
      <c r="DG140" s="4" t="str">
        <f>IF('DATA ENTRY'!CK139="","",IF('DATA ENTRY'!I139="","",IF(AND($DF$4='DATA ENTRY'!D139),'DATA ENTRY'!I139,"")))</f>
        <v/>
      </c>
      <c r="DH140" s="4" t="str">
        <f>IF('DATA ENTRY'!CK139="","",IF('DATA ENTRY'!CK139="","",IF(AND($DF$4='DATA ENTRY'!D139),'DATA ENTRY'!CK139,"")))</f>
        <v/>
      </c>
      <c r="DI140" s="3" t="str">
        <f>IF('DATA ENTRY'!CK139="","",IF('DATA ENTRY'!N139="","",IF(AND($DF$4='DATA ENTRY'!D139),'DATA ENTRY'!N139,"")))</f>
        <v/>
      </c>
      <c r="DJ140" s="107" t="str">
        <f>IF('DATA ENTRY'!CK139="","",IF('DATA ENTRY'!O139="","",IF(AND($DF$4='DATA ENTRY'!D139),'DATA ENTRY'!O139,"")))</f>
        <v/>
      </c>
      <c r="DK140" s="3" t="str">
        <f>IF('DATA ENTRY'!CK139="","",IF('DATA ENTRY'!P139="","",IF(AND($DF$4='DATA ENTRY'!D139),'DATA ENTRY'!P139,"")))</f>
        <v/>
      </c>
      <c r="DL140" s="107" t="str">
        <f>IF('DATA ENTRY'!CK139="","",IF('DATA ENTRY'!Q139="","",IF(AND($DF$4='DATA ENTRY'!D139),'DATA ENTRY'!Q139,"")))</f>
        <v/>
      </c>
      <c r="DM140" s="3" t="str">
        <f>IF('DATA ENTRY'!CK139="","",IF('DATA ENTRY'!R139="","",IF(AND($DF$4='DATA ENTRY'!D139),'DATA ENTRY'!R139,"")))</f>
        <v/>
      </c>
      <c r="DN140" s="107" t="str">
        <f>IF('DATA ENTRY'!CK139="","",IF('DATA ENTRY'!S139="","",IF(AND($DF$4='DATA ENTRY'!D139),'DATA ENTRY'!S139,"")))</f>
        <v/>
      </c>
      <c r="DO140" s="3" t="str">
        <f>IF('DATA ENTRY'!CK139="","",IF('DATA ENTRY'!E139="","",IF(AND($DF$4='DATA ENTRY'!D139),'DATA ENTRY'!E139,"")))</f>
        <v/>
      </c>
      <c r="DP140" s="3" t="str">
        <f>IF('DATA ENTRY'!CK139="","",IF('DATA ENTRY'!D139="","",IF(AND($DF$4='DATA ENTRY'!D139),'DATA ENTRY'!D139,"")))</f>
        <v/>
      </c>
      <c r="DQ140" s="3" t="str">
        <f>IF('DATA ENTRY'!CK139="","",IF('DATA ENTRY'!W139="","",IF(AND($DF$4='DATA ENTRY'!D139),'DATA ENTRY'!W139,"")))</f>
        <v/>
      </c>
      <c r="DR140" s="3" t="str">
        <f>IF('DATA ENTRY'!CK139="","",IF('DATA ENTRY'!X139="","",IF(AND($DF$4='DATA ENTRY'!D139),'DATA ENTRY'!X139,"")))</f>
        <v/>
      </c>
      <c r="DS140" s="108" t="str">
        <f t="shared" si="43"/>
        <v/>
      </c>
      <c r="DT140" s="108" t="str">
        <f>IF('DATA ENTRY'!CK139="","",IF('DATA ENTRY'!D139="","",IF(AND($DF$4='DATA ENTRY'!D139),'DATA ENTRY'!G139,"")))</f>
        <v/>
      </c>
      <c r="DY140">
        <f t="shared" si="44"/>
        <v>0</v>
      </c>
      <c r="EB140" t="str">
        <f t="shared" si="45"/>
        <v/>
      </c>
      <c r="EC140" t="str">
        <f t="shared" si="46"/>
        <v/>
      </c>
      <c r="ED140" s="224">
        <v>134</v>
      </c>
      <c r="EE140" s="3" t="str">
        <f>IF('DATA ENTRY'!CK139="","",IF('DATA ENTRY'!B139="","",IF(AND($EF$4='DATA ENTRY'!G139,$EH$4='DATA ENTRY'!F139),'DATA ENTRY'!B139,"")))</f>
        <v/>
      </c>
      <c r="EF140" s="3" t="str">
        <f>IF('DATA ENTRY'!CK139="","",IF('DATA ENTRY'!C139="","",IF(AND($EF$4='DATA ENTRY'!G139,$EH$4='DATA ENTRY'!F139),'DATA ENTRY'!C139,"")))</f>
        <v/>
      </c>
      <c r="EG140" s="4" t="str">
        <f>IF('DATA ENTRY'!CK139="","",IF('DATA ENTRY'!I139="","",IF(AND($EF$4='DATA ENTRY'!G139,$EH$4='DATA ENTRY'!F139),'DATA ENTRY'!I139,"")))</f>
        <v/>
      </c>
      <c r="EH140" s="4" t="str">
        <f>IF('DATA ENTRY'!CK139="","",IF('DATA ENTRY'!CK139="","",IF(AND($EF$4='DATA ENTRY'!G139,$EH$4='DATA ENTRY'!F139),'DATA ENTRY'!CK139,"")))</f>
        <v/>
      </c>
      <c r="EI140" s="3" t="str">
        <f>IF('DATA ENTRY'!CK139="","",IF('DATA ENTRY'!N139="","",IF(AND($EF$4='DATA ENTRY'!G139,$EH$4='DATA ENTRY'!F139),'DATA ENTRY'!N139,"")))</f>
        <v/>
      </c>
      <c r="EJ140" s="107" t="str">
        <f>IF('DATA ENTRY'!CK139="","",IF('DATA ENTRY'!O139="","",IF(AND($EF$4='DATA ENTRY'!G139,$EH$4='DATA ENTRY'!F139),'DATA ENTRY'!O139,"")))</f>
        <v/>
      </c>
      <c r="EK140" s="3" t="str">
        <f>IF('DATA ENTRY'!CK139="","",IF('DATA ENTRY'!P139="","",IF(AND($EF$4='DATA ENTRY'!G139,$EH$4='DATA ENTRY'!F139),'DATA ENTRY'!P139,"")))</f>
        <v/>
      </c>
      <c r="EL140" s="107" t="str">
        <f>IF('DATA ENTRY'!CK139="","",IF('DATA ENTRY'!Q139="","",IF(AND($EF$4='DATA ENTRY'!G139,$EH$4='DATA ENTRY'!F139),'DATA ENTRY'!Q139,"")))</f>
        <v/>
      </c>
      <c r="EM140" s="3" t="str">
        <f>IF('DATA ENTRY'!CK139="","",IF('DATA ENTRY'!R139="","",IF(AND($EF$4='DATA ENTRY'!G139,$EH$4='DATA ENTRY'!F139),'DATA ENTRY'!R139,"")))</f>
        <v/>
      </c>
      <c r="EN140" s="107" t="str">
        <f>IF('DATA ENTRY'!CK139="","",IF('DATA ENTRY'!S139="","",IF(AND($EF$4='DATA ENTRY'!G139,$EH$4='DATA ENTRY'!F139),'DATA ENTRY'!S139,"")))</f>
        <v/>
      </c>
      <c r="EO140" s="3" t="str">
        <f>IF('DATA ENTRY'!CK139="","",IF('DATA ENTRY'!E139="","",IF(AND($EF$4='DATA ENTRY'!G139,$EH$4='DATA ENTRY'!F139),'DATA ENTRY'!E139,"")))</f>
        <v/>
      </c>
      <c r="EP140" s="3" t="str">
        <f>IF('DATA ENTRY'!CK139="","",IF('DATA ENTRY'!D139="","",IF(AND($EF$4='DATA ENTRY'!G139,$EH$4='DATA ENTRY'!F139),'DATA ENTRY'!D139,"")))</f>
        <v/>
      </c>
      <c r="EQ140" s="3" t="str">
        <f>IF('DATA ENTRY'!CK139="","",IF('DATA ENTRY'!W139="","",IF(AND($EF$4='DATA ENTRY'!G139,$EH$4='DATA ENTRY'!F139),'DATA ENTRY'!W139,"")))</f>
        <v/>
      </c>
      <c r="ER140" s="3" t="str">
        <f>IF('DATA ENTRY'!CK139="","",IF('DATA ENTRY'!X139="","",IF(AND($EF$4='DATA ENTRY'!G139,$EH$4='DATA ENTRY'!F139),'DATA ENTRY'!X139,"")))</f>
        <v/>
      </c>
      <c r="ES140" s="108" t="str">
        <f t="shared" si="47"/>
        <v/>
      </c>
      <c r="ET140" s="108" t="str">
        <f>IF('DATA ENTRY'!CK139="","",IF('DATA ENTRY'!D139="","",IF(AND($EF$4='DATA ENTRY'!G139,$EH$4='DATA ENTRY'!F139),'DATA ENTRY'!G139,"")))</f>
        <v/>
      </c>
      <c r="EY140">
        <f t="shared" si="48"/>
        <v>0</v>
      </c>
    </row>
    <row r="141" spans="1:155">
      <c r="A141" t="str">
        <f>IF(S141=0,"",1+(MAX($A$7:A140)))</f>
        <v/>
      </c>
      <c r="B141" s="224">
        <v>135</v>
      </c>
      <c r="C141" s="3" t="str">
        <f>IF('DATA ENTRY'!CK140="","",IF('DATA ENTRY'!B140="","",IF($D$4="All Post",'DATA ENTRY'!B140,IF(AND($D$4='DATA ENTRY'!CK140),'DATA ENTRY'!B140,""))))</f>
        <v/>
      </c>
      <c r="D141" s="3" t="str">
        <f>IF('DATA ENTRY'!CK140="","",IF('DATA ENTRY'!C140="","",IF($D$4="All Post",'DATA ENTRY'!C140,IF(AND($D$4='DATA ENTRY'!CK140),'DATA ENTRY'!C140,""))))</f>
        <v/>
      </c>
      <c r="E141" s="4" t="str">
        <f>IF('DATA ENTRY'!CK140="","",IF('DATA ENTRY'!I140="","",IF($D$4="All Post",'DATA ENTRY'!I140,IF(AND($D$4='DATA ENTRY'!CK140),'DATA ENTRY'!I140,""))))</f>
        <v/>
      </c>
      <c r="F141" s="4" t="str">
        <f>IF('DATA ENTRY'!CK140="","",IF('DATA ENTRY'!CK140="","",IF($D$4="All Post",'DATA ENTRY'!CK140,IF(AND($D$4='DATA ENTRY'!CK140),'DATA ENTRY'!CK140,""))))</f>
        <v/>
      </c>
      <c r="G141" s="3" t="str">
        <f>IF('DATA ENTRY'!CK140="","",IF('DATA ENTRY'!N140="","",IF($D$4="All Post",'DATA ENTRY'!N140,IF(AND($D$4='DATA ENTRY'!CK140),'DATA ENTRY'!N140,""))))</f>
        <v/>
      </c>
      <c r="H141" s="107" t="str">
        <f>IF('DATA ENTRY'!CK140="","",IF('DATA ENTRY'!O140="","",IF($D$4="All Post",'DATA ENTRY'!O140,IF(AND($D$4='DATA ENTRY'!CK140),'DATA ENTRY'!O140,""))))</f>
        <v/>
      </c>
      <c r="I141" s="3" t="str">
        <f>IF('DATA ENTRY'!CK140="","",IF('DATA ENTRY'!P140="","",IF($D$4="All Post",'DATA ENTRY'!P140,IF(AND($D$4='DATA ENTRY'!CK140),'DATA ENTRY'!P140,""))))</f>
        <v/>
      </c>
      <c r="J141" s="107" t="str">
        <f>IF('DATA ENTRY'!CK140="","",IF('DATA ENTRY'!Q140="","",IF($D$4="All Post",'DATA ENTRY'!Q140,IF(AND($D$4='DATA ENTRY'!CK140),'DATA ENTRY'!Q140,""))))</f>
        <v/>
      </c>
      <c r="K141" s="3" t="str">
        <f>IF('DATA ENTRY'!CK140="","",IF('DATA ENTRY'!R140="","",IF($D$4="All Post",'DATA ENTRY'!R140,IF(AND($D$4='DATA ENTRY'!CK140),'DATA ENTRY'!R140,""))))</f>
        <v/>
      </c>
      <c r="L141" s="3" t="str">
        <f>IF('DATA ENTRY'!CK140="","",IF('DATA ENTRY'!S140="","",IF($D$4="All Post",'DATA ENTRY'!S140,IF(AND($D$4='DATA ENTRY'!CK140),'DATA ENTRY'!S140,""))))</f>
        <v/>
      </c>
      <c r="M141" s="3" t="str">
        <f>IF('DATA ENTRY'!CK140="","",IF('DATA ENTRY'!E140="","",IF($D$4="All Post",'DATA ENTRY'!E140,IF(AND($D$4='DATA ENTRY'!CK140),'DATA ENTRY'!E140,""))))</f>
        <v/>
      </c>
      <c r="N141" s="3" t="str">
        <f>IF('DATA ENTRY'!CK140="","",IF('DATA ENTRY'!W140="","",IF($D$4="All Post",'DATA ENTRY'!W140,IF(AND($D$4='DATA ENTRY'!CK140),'DATA ENTRY'!W140,""))))</f>
        <v/>
      </c>
      <c r="O141" s="3" t="str">
        <f>IF('DATA ENTRY'!CK140="","",IF('DATA ENTRY'!X140="","",IF($D$4="All Post",'DATA ENTRY'!X140,IF(AND($D$4='DATA ENTRY'!CK140),'DATA ENTRY'!X140,""))))</f>
        <v/>
      </c>
      <c r="P141" s="3" t="str">
        <f>IF('DATA ENTRY'!CK140="","",IF('DATA ENTRY'!G140="","",IF($D$4="All Post",'DATA ENTRY'!G140,IF(AND($D$4='DATA ENTRY'!CK140),'DATA ENTRY'!G140,""))))</f>
        <v/>
      </c>
      <c r="S141">
        <f t="shared" si="35"/>
        <v>0</v>
      </c>
      <c r="T141" t="str">
        <f t="shared" si="36"/>
        <v/>
      </c>
      <c r="BZ141" t="str">
        <f t="shared" si="37"/>
        <v/>
      </c>
      <c r="CA141" t="str">
        <f t="shared" si="38"/>
        <v/>
      </c>
      <c r="CB141" s="224">
        <v>135</v>
      </c>
      <c r="CC141" s="3" t="str">
        <f>IF('DATA ENTRY'!CK140="","",IF('DATA ENTRY'!B140="","",IF(AND($CD$4='DATA ENTRY'!CK140,$CG$4='DATA ENTRY'!D140),'DATA ENTRY'!B140,"")))</f>
        <v/>
      </c>
      <c r="CD141" s="3" t="str">
        <f>IF('DATA ENTRY'!CK140="","",IF('DATA ENTRY'!C140="","",IF(AND($CD$4='DATA ENTRY'!CK140,$CG$4='DATA ENTRY'!D140),'DATA ENTRY'!C140,"")))</f>
        <v/>
      </c>
      <c r="CE141" s="4" t="str">
        <f>IF('DATA ENTRY'!CK140="","",IF('DATA ENTRY'!I140="","",IF(AND($CD$4='DATA ENTRY'!CK140,$CG$4='DATA ENTRY'!D140),'DATA ENTRY'!I140,"")))</f>
        <v/>
      </c>
      <c r="CF141" s="4" t="str">
        <f>IF('DATA ENTRY'!CK140="","",IF('DATA ENTRY'!CK140="","",IF(AND($CD$4='DATA ENTRY'!CK140,$CG$4='DATA ENTRY'!D140),'DATA ENTRY'!CK140,"")))</f>
        <v/>
      </c>
      <c r="CG141" s="3" t="str">
        <f>IF('DATA ENTRY'!CK140="","",IF('DATA ENTRY'!N140="","",IF(AND($CD$4='DATA ENTRY'!CK140,$CG$4='DATA ENTRY'!D140),'DATA ENTRY'!N140,"")))</f>
        <v/>
      </c>
      <c r="CH141" s="107" t="str">
        <f>IF('DATA ENTRY'!CK140="","",IF('DATA ENTRY'!O140="","",IF(AND($CD$4='DATA ENTRY'!CK140,$CG$4='DATA ENTRY'!D140),'DATA ENTRY'!O140,"")))</f>
        <v/>
      </c>
      <c r="CI141" s="3" t="str">
        <f>IF('DATA ENTRY'!CK140="","",IF('DATA ENTRY'!P140="","",IF(AND($CD$4='DATA ENTRY'!CK140,$CG$4='DATA ENTRY'!D140),'DATA ENTRY'!P140,"")))</f>
        <v/>
      </c>
      <c r="CJ141" s="107" t="str">
        <f>IF('DATA ENTRY'!CK140="","",IF('DATA ENTRY'!Q140="","",IF(AND($CD$4='DATA ENTRY'!CK140,$CG$4='DATA ENTRY'!D140),'DATA ENTRY'!Q140,"")))</f>
        <v/>
      </c>
      <c r="CK141" s="3" t="str">
        <f>IF('DATA ENTRY'!CK140="","",IF('DATA ENTRY'!R140="","",IF(AND($CD$4='DATA ENTRY'!CK140,$CG$4='DATA ENTRY'!D140),'DATA ENTRY'!R140,"")))</f>
        <v/>
      </c>
      <c r="CL141" s="3" t="str">
        <f>IF('DATA ENTRY'!CK140="","",IF('DATA ENTRY'!S140="","",IF(AND($CD$4='DATA ENTRY'!CK140,$CG$4='DATA ENTRY'!D140),'DATA ENTRY'!S140,"")))</f>
        <v/>
      </c>
      <c r="CM141" s="3" t="str">
        <f>IF('DATA ENTRY'!CK140="","",IF('DATA ENTRY'!E140="","",IF(AND($CD$4='DATA ENTRY'!CK140,$CG$4='DATA ENTRY'!D140),'DATA ENTRY'!E140,"")))</f>
        <v/>
      </c>
      <c r="CN141" s="3" t="str">
        <f>IF('DATA ENTRY'!CK140="","",IF('DATA ENTRY'!W140="","",IF(AND($CD$4='DATA ENTRY'!CK140,$CG$4='DATA ENTRY'!D140),'DATA ENTRY'!W140,"")))</f>
        <v/>
      </c>
      <c r="CO141" s="3" t="str">
        <f>IF('DATA ENTRY'!CK140="","",IF('DATA ENTRY'!X140="","",IF(AND($CD$4='DATA ENTRY'!CK140,$CG$4='DATA ENTRY'!D140),'DATA ENTRY'!X140,"")))</f>
        <v/>
      </c>
      <c r="CP141" s="108" t="str">
        <f t="shared" si="39"/>
        <v/>
      </c>
      <c r="CQ141" s="108" t="str">
        <f>IF('DATA ENTRY'!CK140="","",IF('DATA ENTRY'!G140="","",IF(AND($CD$4='DATA ENTRY'!CK140,$CG$4='DATA ENTRY'!D140),'DATA ENTRY'!G140,"")))</f>
        <v/>
      </c>
      <c r="CR141" s="230" t="str">
        <f>IF('DATA ENTRY'!CK140="","",IF('DATA ENTRY'!D140="","",IF(AND($CD$4='DATA ENTRY'!CK140,$CG$4='DATA ENTRY'!D140),'DATA ENTRY'!D140,"")))</f>
        <v/>
      </c>
      <c r="CS141">
        <f t="shared" si="40"/>
        <v>0</v>
      </c>
      <c r="CT141">
        <f t="shared" si="41"/>
        <v>0</v>
      </c>
      <c r="CV141" s="139"/>
      <c r="CX141">
        <f t="shared" si="42"/>
        <v>0</v>
      </c>
      <c r="DB141" t="str">
        <f t="shared" si="49"/>
        <v/>
      </c>
      <c r="DC141" t="str">
        <f t="shared" si="50"/>
        <v/>
      </c>
      <c r="DD141" s="224">
        <v>135</v>
      </c>
      <c r="DE141" s="3" t="str">
        <f>IF('DATA ENTRY'!CK140="","",IF('DATA ENTRY'!B140="","",IF(AND($DF$4='DATA ENTRY'!D140),'DATA ENTRY'!B140,"")))</f>
        <v/>
      </c>
      <c r="DF141" s="3" t="str">
        <f>IF('DATA ENTRY'!CK140="","",IF('DATA ENTRY'!C140="","",IF(AND($DF$4='DATA ENTRY'!D140),'DATA ENTRY'!C140,"")))</f>
        <v/>
      </c>
      <c r="DG141" s="4" t="str">
        <f>IF('DATA ENTRY'!CK140="","",IF('DATA ENTRY'!I140="","",IF(AND($DF$4='DATA ENTRY'!D140),'DATA ENTRY'!I140,"")))</f>
        <v/>
      </c>
      <c r="DH141" s="4" t="str">
        <f>IF('DATA ENTRY'!CK140="","",IF('DATA ENTRY'!CK140="","",IF(AND($DF$4='DATA ENTRY'!D140),'DATA ENTRY'!CK140,"")))</f>
        <v/>
      </c>
      <c r="DI141" s="3" t="str">
        <f>IF('DATA ENTRY'!CK140="","",IF('DATA ENTRY'!N140="","",IF(AND($DF$4='DATA ENTRY'!D140),'DATA ENTRY'!N140,"")))</f>
        <v/>
      </c>
      <c r="DJ141" s="107" t="str">
        <f>IF('DATA ENTRY'!CK140="","",IF('DATA ENTRY'!O140="","",IF(AND($DF$4='DATA ENTRY'!D140),'DATA ENTRY'!O140,"")))</f>
        <v/>
      </c>
      <c r="DK141" s="3" t="str">
        <f>IF('DATA ENTRY'!CK140="","",IF('DATA ENTRY'!P140="","",IF(AND($DF$4='DATA ENTRY'!D140),'DATA ENTRY'!P140,"")))</f>
        <v/>
      </c>
      <c r="DL141" s="107" t="str">
        <f>IF('DATA ENTRY'!CK140="","",IF('DATA ENTRY'!Q140="","",IF(AND($DF$4='DATA ENTRY'!D140),'DATA ENTRY'!Q140,"")))</f>
        <v/>
      </c>
      <c r="DM141" s="3" t="str">
        <f>IF('DATA ENTRY'!CK140="","",IF('DATA ENTRY'!R140="","",IF(AND($DF$4='DATA ENTRY'!D140),'DATA ENTRY'!R140,"")))</f>
        <v/>
      </c>
      <c r="DN141" s="107" t="str">
        <f>IF('DATA ENTRY'!CK140="","",IF('DATA ENTRY'!S140="","",IF(AND($DF$4='DATA ENTRY'!D140),'DATA ENTRY'!S140,"")))</f>
        <v/>
      </c>
      <c r="DO141" s="3" t="str">
        <f>IF('DATA ENTRY'!CK140="","",IF('DATA ENTRY'!E140="","",IF(AND($DF$4='DATA ENTRY'!D140),'DATA ENTRY'!E140,"")))</f>
        <v/>
      </c>
      <c r="DP141" s="3" t="str">
        <f>IF('DATA ENTRY'!CK140="","",IF('DATA ENTRY'!D140="","",IF(AND($DF$4='DATA ENTRY'!D140),'DATA ENTRY'!D140,"")))</f>
        <v/>
      </c>
      <c r="DQ141" s="3" t="str">
        <f>IF('DATA ENTRY'!CK140="","",IF('DATA ENTRY'!W140="","",IF(AND($DF$4='DATA ENTRY'!D140),'DATA ENTRY'!W140,"")))</f>
        <v/>
      </c>
      <c r="DR141" s="3" t="str">
        <f>IF('DATA ENTRY'!CK140="","",IF('DATA ENTRY'!X140="","",IF(AND($DF$4='DATA ENTRY'!D140),'DATA ENTRY'!X140,"")))</f>
        <v/>
      </c>
      <c r="DS141" s="108" t="str">
        <f t="shared" si="43"/>
        <v/>
      </c>
      <c r="DT141" s="108" t="str">
        <f>IF('DATA ENTRY'!CK140="","",IF('DATA ENTRY'!D140="","",IF(AND($DF$4='DATA ENTRY'!D140),'DATA ENTRY'!G140,"")))</f>
        <v/>
      </c>
      <c r="DY141">
        <f t="shared" si="44"/>
        <v>0</v>
      </c>
      <c r="EB141" t="str">
        <f t="shared" si="45"/>
        <v/>
      </c>
      <c r="EC141" t="str">
        <f t="shared" si="46"/>
        <v/>
      </c>
      <c r="ED141" s="224">
        <v>135</v>
      </c>
      <c r="EE141" s="3" t="str">
        <f>IF('DATA ENTRY'!CK140="","",IF('DATA ENTRY'!B140="","",IF(AND($EF$4='DATA ENTRY'!G140,$EH$4='DATA ENTRY'!F140),'DATA ENTRY'!B140,"")))</f>
        <v/>
      </c>
      <c r="EF141" s="3" t="str">
        <f>IF('DATA ENTRY'!CK140="","",IF('DATA ENTRY'!C140="","",IF(AND($EF$4='DATA ENTRY'!G140,$EH$4='DATA ENTRY'!F140),'DATA ENTRY'!C140,"")))</f>
        <v/>
      </c>
      <c r="EG141" s="4" t="str">
        <f>IF('DATA ENTRY'!CK140="","",IF('DATA ENTRY'!I140="","",IF(AND($EF$4='DATA ENTRY'!G140,$EH$4='DATA ENTRY'!F140),'DATA ENTRY'!I140,"")))</f>
        <v/>
      </c>
      <c r="EH141" s="4" t="str">
        <f>IF('DATA ENTRY'!CK140="","",IF('DATA ENTRY'!CK140="","",IF(AND($EF$4='DATA ENTRY'!G140,$EH$4='DATA ENTRY'!F140),'DATA ENTRY'!CK140,"")))</f>
        <v/>
      </c>
      <c r="EI141" s="3" t="str">
        <f>IF('DATA ENTRY'!CK140="","",IF('DATA ENTRY'!N140="","",IF(AND($EF$4='DATA ENTRY'!G140,$EH$4='DATA ENTRY'!F140),'DATA ENTRY'!N140,"")))</f>
        <v/>
      </c>
      <c r="EJ141" s="107" t="str">
        <f>IF('DATA ENTRY'!CK140="","",IF('DATA ENTRY'!O140="","",IF(AND($EF$4='DATA ENTRY'!G140,$EH$4='DATA ENTRY'!F140),'DATA ENTRY'!O140,"")))</f>
        <v/>
      </c>
      <c r="EK141" s="3" t="str">
        <f>IF('DATA ENTRY'!CK140="","",IF('DATA ENTRY'!P140="","",IF(AND($EF$4='DATA ENTRY'!G140,$EH$4='DATA ENTRY'!F140),'DATA ENTRY'!P140,"")))</f>
        <v/>
      </c>
      <c r="EL141" s="107" t="str">
        <f>IF('DATA ENTRY'!CK140="","",IF('DATA ENTRY'!Q140="","",IF(AND($EF$4='DATA ENTRY'!G140,$EH$4='DATA ENTRY'!F140),'DATA ENTRY'!Q140,"")))</f>
        <v/>
      </c>
      <c r="EM141" s="3" t="str">
        <f>IF('DATA ENTRY'!CK140="","",IF('DATA ENTRY'!R140="","",IF(AND($EF$4='DATA ENTRY'!G140,$EH$4='DATA ENTRY'!F140),'DATA ENTRY'!R140,"")))</f>
        <v/>
      </c>
      <c r="EN141" s="107" t="str">
        <f>IF('DATA ENTRY'!CK140="","",IF('DATA ENTRY'!S140="","",IF(AND($EF$4='DATA ENTRY'!G140,$EH$4='DATA ENTRY'!F140),'DATA ENTRY'!S140,"")))</f>
        <v/>
      </c>
      <c r="EO141" s="3" t="str">
        <f>IF('DATA ENTRY'!CK140="","",IF('DATA ENTRY'!E140="","",IF(AND($EF$4='DATA ENTRY'!G140,$EH$4='DATA ENTRY'!F140),'DATA ENTRY'!E140,"")))</f>
        <v/>
      </c>
      <c r="EP141" s="3" t="str">
        <f>IF('DATA ENTRY'!CK140="","",IF('DATA ENTRY'!D140="","",IF(AND($EF$4='DATA ENTRY'!G140,$EH$4='DATA ENTRY'!F140),'DATA ENTRY'!D140,"")))</f>
        <v/>
      </c>
      <c r="EQ141" s="3" t="str">
        <f>IF('DATA ENTRY'!CK140="","",IF('DATA ENTRY'!W140="","",IF(AND($EF$4='DATA ENTRY'!G140,$EH$4='DATA ENTRY'!F140),'DATA ENTRY'!W140,"")))</f>
        <v/>
      </c>
      <c r="ER141" s="3" t="str">
        <f>IF('DATA ENTRY'!CK140="","",IF('DATA ENTRY'!X140="","",IF(AND($EF$4='DATA ENTRY'!G140,$EH$4='DATA ENTRY'!F140),'DATA ENTRY'!X140,"")))</f>
        <v/>
      </c>
      <c r="ES141" s="108" t="str">
        <f t="shared" si="47"/>
        <v/>
      </c>
      <c r="ET141" s="108" t="str">
        <f>IF('DATA ENTRY'!CK140="","",IF('DATA ENTRY'!D140="","",IF(AND($EF$4='DATA ENTRY'!G140,$EH$4='DATA ENTRY'!F140),'DATA ENTRY'!G140,"")))</f>
        <v/>
      </c>
      <c r="EY141">
        <f t="shared" si="48"/>
        <v>0</v>
      </c>
    </row>
    <row r="142" spans="1:155">
      <c r="A142" t="str">
        <f>IF(S142=0,"",1+(MAX($A$7:A141)))</f>
        <v/>
      </c>
      <c r="B142" s="224">
        <v>136</v>
      </c>
      <c r="C142" s="3" t="str">
        <f>IF('DATA ENTRY'!CK141="","",IF('DATA ENTRY'!B141="","",IF($D$4="All Post",'DATA ENTRY'!B141,IF(AND($D$4='DATA ENTRY'!CK141),'DATA ENTRY'!B141,""))))</f>
        <v/>
      </c>
      <c r="D142" s="3" t="str">
        <f>IF('DATA ENTRY'!CK141="","",IF('DATA ENTRY'!C141="","",IF($D$4="All Post",'DATA ENTRY'!C141,IF(AND($D$4='DATA ENTRY'!CK141),'DATA ENTRY'!C141,""))))</f>
        <v/>
      </c>
      <c r="E142" s="4" t="str">
        <f>IF('DATA ENTRY'!CK141="","",IF('DATA ENTRY'!I141="","",IF($D$4="All Post",'DATA ENTRY'!I141,IF(AND($D$4='DATA ENTRY'!CK141),'DATA ENTRY'!I141,""))))</f>
        <v/>
      </c>
      <c r="F142" s="4" t="str">
        <f>IF('DATA ENTRY'!CK141="","",IF('DATA ENTRY'!CK141="","",IF($D$4="All Post",'DATA ENTRY'!CK141,IF(AND($D$4='DATA ENTRY'!CK141),'DATA ENTRY'!CK141,""))))</f>
        <v/>
      </c>
      <c r="G142" s="3" t="str">
        <f>IF('DATA ENTRY'!CK141="","",IF('DATA ENTRY'!N141="","",IF($D$4="All Post",'DATA ENTRY'!N141,IF(AND($D$4='DATA ENTRY'!CK141),'DATA ENTRY'!N141,""))))</f>
        <v/>
      </c>
      <c r="H142" s="107" t="str">
        <f>IF('DATA ENTRY'!CK141="","",IF('DATA ENTRY'!O141="","",IF($D$4="All Post",'DATA ENTRY'!O141,IF(AND($D$4='DATA ENTRY'!CK141),'DATA ENTRY'!O141,""))))</f>
        <v/>
      </c>
      <c r="I142" s="3" t="str">
        <f>IF('DATA ENTRY'!CK141="","",IF('DATA ENTRY'!P141="","",IF($D$4="All Post",'DATA ENTRY'!P141,IF(AND($D$4='DATA ENTRY'!CK141),'DATA ENTRY'!P141,""))))</f>
        <v/>
      </c>
      <c r="J142" s="107" t="str">
        <f>IF('DATA ENTRY'!CK141="","",IF('DATA ENTRY'!Q141="","",IF($D$4="All Post",'DATA ENTRY'!Q141,IF(AND($D$4='DATA ENTRY'!CK141),'DATA ENTRY'!Q141,""))))</f>
        <v/>
      </c>
      <c r="K142" s="3" t="str">
        <f>IF('DATA ENTRY'!CK141="","",IF('DATA ENTRY'!R141="","",IF($D$4="All Post",'DATA ENTRY'!R141,IF(AND($D$4='DATA ENTRY'!CK141),'DATA ENTRY'!R141,""))))</f>
        <v/>
      </c>
      <c r="L142" s="3" t="str">
        <f>IF('DATA ENTRY'!CK141="","",IF('DATA ENTRY'!S141="","",IF($D$4="All Post",'DATA ENTRY'!S141,IF(AND($D$4='DATA ENTRY'!CK141),'DATA ENTRY'!S141,""))))</f>
        <v/>
      </c>
      <c r="M142" s="3" t="str">
        <f>IF('DATA ENTRY'!CK141="","",IF('DATA ENTRY'!E141="","",IF($D$4="All Post",'DATA ENTRY'!E141,IF(AND($D$4='DATA ENTRY'!CK141),'DATA ENTRY'!E141,""))))</f>
        <v/>
      </c>
      <c r="N142" s="3" t="str">
        <f>IF('DATA ENTRY'!CK141="","",IF('DATA ENTRY'!W141="","",IF($D$4="All Post",'DATA ENTRY'!W141,IF(AND($D$4='DATA ENTRY'!CK141),'DATA ENTRY'!W141,""))))</f>
        <v/>
      </c>
      <c r="O142" s="3" t="str">
        <f>IF('DATA ENTRY'!CK141="","",IF('DATA ENTRY'!X141="","",IF($D$4="All Post",'DATA ENTRY'!X141,IF(AND($D$4='DATA ENTRY'!CK141),'DATA ENTRY'!X141,""))))</f>
        <v/>
      </c>
      <c r="P142" s="3" t="str">
        <f>IF('DATA ENTRY'!CK141="","",IF('DATA ENTRY'!G141="","",IF($D$4="All Post",'DATA ENTRY'!G141,IF(AND($D$4='DATA ENTRY'!CK141),'DATA ENTRY'!G141,""))))</f>
        <v/>
      </c>
      <c r="S142">
        <f t="shared" si="35"/>
        <v>0</v>
      </c>
      <c r="T142" t="str">
        <f t="shared" si="36"/>
        <v/>
      </c>
      <c r="BZ142" t="str">
        <f t="shared" si="37"/>
        <v/>
      </c>
      <c r="CA142" t="str">
        <f t="shared" si="38"/>
        <v/>
      </c>
      <c r="CB142" s="224">
        <v>136</v>
      </c>
      <c r="CC142" s="3" t="str">
        <f>IF('DATA ENTRY'!CK141="","",IF('DATA ENTRY'!B141="","",IF(AND($CD$4='DATA ENTRY'!CK141,$CG$4='DATA ENTRY'!D141),'DATA ENTRY'!B141,"")))</f>
        <v/>
      </c>
      <c r="CD142" s="3" t="str">
        <f>IF('DATA ENTRY'!CK141="","",IF('DATA ENTRY'!C141="","",IF(AND($CD$4='DATA ENTRY'!CK141,$CG$4='DATA ENTRY'!D141),'DATA ENTRY'!C141,"")))</f>
        <v/>
      </c>
      <c r="CE142" s="4" t="str">
        <f>IF('DATA ENTRY'!CK141="","",IF('DATA ENTRY'!I141="","",IF(AND($CD$4='DATA ENTRY'!CK141,$CG$4='DATA ENTRY'!D141),'DATA ENTRY'!I141,"")))</f>
        <v/>
      </c>
      <c r="CF142" s="4" t="str">
        <f>IF('DATA ENTRY'!CK141="","",IF('DATA ENTRY'!CK141="","",IF(AND($CD$4='DATA ENTRY'!CK141,$CG$4='DATA ENTRY'!D141),'DATA ENTRY'!CK141,"")))</f>
        <v/>
      </c>
      <c r="CG142" s="3" t="str">
        <f>IF('DATA ENTRY'!CK141="","",IF('DATA ENTRY'!N141="","",IF(AND($CD$4='DATA ENTRY'!CK141,$CG$4='DATA ENTRY'!D141),'DATA ENTRY'!N141,"")))</f>
        <v/>
      </c>
      <c r="CH142" s="107" t="str">
        <f>IF('DATA ENTRY'!CK141="","",IF('DATA ENTRY'!O141="","",IF(AND($CD$4='DATA ENTRY'!CK141,$CG$4='DATA ENTRY'!D141),'DATA ENTRY'!O141,"")))</f>
        <v/>
      </c>
      <c r="CI142" s="3" t="str">
        <f>IF('DATA ENTRY'!CK141="","",IF('DATA ENTRY'!P141="","",IF(AND($CD$4='DATA ENTRY'!CK141,$CG$4='DATA ENTRY'!D141),'DATA ENTRY'!P141,"")))</f>
        <v/>
      </c>
      <c r="CJ142" s="107" t="str">
        <f>IF('DATA ENTRY'!CK141="","",IF('DATA ENTRY'!Q141="","",IF(AND($CD$4='DATA ENTRY'!CK141,$CG$4='DATA ENTRY'!D141),'DATA ENTRY'!Q141,"")))</f>
        <v/>
      </c>
      <c r="CK142" s="3" t="str">
        <f>IF('DATA ENTRY'!CK141="","",IF('DATA ENTRY'!R141="","",IF(AND($CD$4='DATA ENTRY'!CK141,$CG$4='DATA ENTRY'!D141),'DATA ENTRY'!R141,"")))</f>
        <v/>
      </c>
      <c r="CL142" s="3" t="str">
        <f>IF('DATA ENTRY'!CK141="","",IF('DATA ENTRY'!S141="","",IF(AND($CD$4='DATA ENTRY'!CK141,$CG$4='DATA ENTRY'!D141),'DATA ENTRY'!S141,"")))</f>
        <v/>
      </c>
      <c r="CM142" s="3" t="str">
        <f>IF('DATA ENTRY'!CK141="","",IF('DATA ENTRY'!E141="","",IF(AND($CD$4='DATA ENTRY'!CK141,$CG$4='DATA ENTRY'!D141),'DATA ENTRY'!E141,"")))</f>
        <v/>
      </c>
      <c r="CN142" s="3" t="str">
        <f>IF('DATA ENTRY'!CK141="","",IF('DATA ENTRY'!W141="","",IF(AND($CD$4='DATA ENTRY'!CK141,$CG$4='DATA ENTRY'!D141),'DATA ENTRY'!W141,"")))</f>
        <v/>
      </c>
      <c r="CO142" s="3" t="str">
        <f>IF('DATA ENTRY'!CK141="","",IF('DATA ENTRY'!X141="","",IF(AND($CD$4='DATA ENTRY'!CK141,$CG$4='DATA ENTRY'!D141),'DATA ENTRY'!X141,"")))</f>
        <v/>
      </c>
      <c r="CP142" s="108" t="str">
        <f t="shared" si="39"/>
        <v/>
      </c>
      <c r="CQ142" s="108" t="str">
        <f>IF('DATA ENTRY'!CK141="","",IF('DATA ENTRY'!G141="","",IF(AND($CD$4='DATA ENTRY'!CK141,$CG$4='DATA ENTRY'!D141),'DATA ENTRY'!G141,"")))</f>
        <v/>
      </c>
      <c r="CR142" s="230" t="str">
        <f>IF('DATA ENTRY'!CK141="","",IF('DATA ENTRY'!D141="","",IF(AND($CD$4='DATA ENTRY'!CK141,$CG$4='DATA ENTRY'!D141),'DATA ENTRY'!D141,"")))</f>
        <v/>
      </c>
      <c r="CS142">
        <f t="shared" si="40"/>
        <v>0</v>
      </c>
      <c r="CT142">
        <f t="shared" si="41"/>
        <v>0</v>
      </c>
      <c r="CV142" s="139"/>
      <c r="CX142">
        <f t="shared" si="42"/>
        <v>0</v>
      </c>
      <c r="DB142" t="str">
        <f t="shared" si="49"/>
        <v/>
      </c>
      <c r="DC142" t="str">
        <f t="shared" si="50"/>
        <v/>
      </c>
      <c r="DD142" s="224">
        <v>136</v>
      </c>
      <c r="DE142" s="3" t="str">
        <f>IF('DATA ENTRY'!CK141="","",IF('DATA ENTRY'!B141="","",IF(AND($DF$4='DATA ENTRY'!D141),'DATA ENTRY'!B141,"")))</f>
        <v/>
      </c>
      <c r="DF142" s="3" t="str">
        <f>IF('DATA ENTRY'!CK141="","",IF('DATA ENTRY'!C141="","",IF(AND($DF$4='DATA ENTRY'!D141),'DATA ENTRY'!C141,"")))</f>
        <v/>
      </c>
      <c r="DG142" s="4" t="str">
        <f>IF('DATA ENTRY'!CK141="","",IF('DATA ENTRY'!I141="","",IF(AND($DF$4='DATA ENTRY'!D141),'DATA ENTRY'!I141,"")))</f>
        <v/>
      </c>
      <c r="DH142" s="4" t="str">
        <f>IF('DATA ENTRY'!CK141="","",IF('DATA ENTRY'!CK141="","",IF(AND($DF$4='DATA ENTRY'!D141),'DATA ENTRY'!CK141,"")))</f>
        <v/>
      </c>
      <c r="DI142" s="3" t="str">
        <f>IF('DATA ENTRY'!CK141="","",IF('DATA ENTRY'!N141="","",IF(AND($DF$4='DATA ENTRY'!D141),'DATA ENTRY'!N141,"")))</f>
        <v/>
      </c>
      <c r="DJ142" s="107" t="str">
        <f>IF('DATA ENTRY'!CK141="","",IF('DATA ENTRY'!O141="","",IF(AND($DF$4='DATA ENTRY'!D141),'DATA ENTRY'!O141,"")))</f>
        <v/>
      </c>
      <c r="DK142" s="3" t="str">
        <f>IF('DATA ENTRY'!CK141="","",IF('DATA ENTRY'!P141="","",IF(AND($DF$4='DATA ENTRY'!D141),'DATA ENTRY'!P141,"")))</f>
        <v/>
      </c>
      <c r="DL142" s="107" t="str">
        <f>IF('DATA ENTRY'!CK141="","",IF('DATA ENTRY'!Q141="","",IF(AND($DF$4='DATA ENTRY'!D141),'DATA ENTRY'!Q141,"")))</f>
        <v/>
      </c>
      <c r="DM142" s="3" t="str">
        <f>IF('DATA ENTRY'!CK141="","",IF('DATA ENTRY'!R141="","",IF(AND($DF$4='DATA ENTRY'!D141),'DATA ENTRY'!R141,"")))</f>
        <v/>
      </c>
      <c r="DN142" s="107" t="str">
        <f>IF('DATA ENTRY'!CK141="","",IF('DATA ENTRY'!S141="","",IF(AND($DF$4='DATA ENTRY'!D141),'DATA ENTRY'!S141,"")))</f>
        <v/>
      </c>
      <c r="DO142" s="3" t="str">
        <f>IF('DATA ENTRY'!CK141="","",IF('DATA ENTRY'!E141="","",IF(AND($DF$4='DATA ENTRY'!D141),'DATA ENTRY'!E141,"")))</f>
        <v/>
      </c>
      <c r="DP142" s="3" t="str">
        <f>IF('DATA ENTRY'!CK141="","",IF('DATA ENTRY'!D141="","",IF(AND($DF$4='DATA ENTRY'!D141),'DATA ENTRY'!D141,"")))</f>
        <v/>
      </c>
      <c r="DQ142" s="3" t="str">
        <f>IF('DATA ENTRY'!CK141="","",IF('DATA ENTRY'!W141="","",IF(AND($DF$4='DATA ENTRY'!D141),'DATA ENTRY'!W141,"")))</f>
        <v/>
      </c>
      <c r="DR142" s="3" t="str">
        <f>IF('DATA ENTRY'!CK141="","",IF('DATA ENTRY'!X141="","",IF(AND($DF$4='DATA ENTRY'!D141),'DATA ENTRY'!X141,"")))</f>
        <v/>
      </c>
      <c r="DS142" s="108" t="str">
        <f t="shared" si="43"/>
        <v/>
      </c>
      <c r="DT142" s="108" t="str">
        <f>IF('DATA ENTRY'!CK141="","",IF('DATA ENTRY'!D141="","",IF(AND($DF$4='DATA ENTRY'!D141),'DATA ENTRY'!G141,"")))</f>
        <v/>
      </c>
      <c r="DY142">
        <f t="shared" si="44"/>
        <v>0</v>
      </c>
      <c r="EB142" t="str">
        <f t="shared" si="45"/>
        <v/>
      </c>
      <c r="EC142" t="str">
        <f t="shared" si="46"/>
        <v/>
      </c>
      <c r="ED142" s="224">
        <v>136</v>
      </c>
      <c r="EE142" s="3" t="str">
        <f>IF('DATA ENTRY'!CK141="","",IF('DATA ENTRY'!B141="","",IF(AND($EF$4='DATA ENTRY'!G141,$EH$4='DATA ENTRY'!F141),'DATA ENTRY'!B141,"")))</f>
        <v/>
      </c>
      <c r="EF142" s="3" t="str">
        <f>IF('DATA ENTRY'!CK141="","",IF('DATA ENTRY'!C141="","",IF(AND($EF$4='DATA ENTRY'!G141,$EH$4='DATA ENTRY'!F141),'DATA ENTRY'!C141,"")))</f>
        <v/>
      </c>
      <c r="EG142" s="4" t="str">
        <f>IF('DATA ENTRY'!CK141="","",IF('DATA ENTRY'!I141="","",IF(AND($EF$4='DATA ENTRY'!G141,$EH$4='DATA ENTRY'!F141),'DATA ENTRY'!I141,"")))</f>
        <v/>
      </c>
      <c r="EH142" s="4" t="str">
        <f>IF('DATA ENTRY'!CK141="","",IF('DATA ENTRY'!CK141="","",IF(AND($EF$4='DATA ENTRY'!G141,$EH$4='DATA ENTRY'!F141),'DATA ENTRY'!CK141,"")))</f>
        <v/>
      </c>
      <c r="EI142" s="3" t="str">
        <f>IF('DATA ENTRY'!CK141="","",IF('DATA ENTRY'!N141="","",IF(AND($EF$4='DATA ENTRY'!G141,$EH$4='DATA ENTRY'!F141),'DATA ENTRY'!N141,"")))</f>
        <v/>
      </c>
      <c r="EJ142" s="107" t="str">
        <f>IF('DATA ENTRY'!CK141="","",IF('DATA ENTRY'!O141="","",IF(AND($EF$4='DATA ENTRY'!G141,$EH$4='DATA ENTRY'!F141),'DATA ENTRY'!O141,"")))</f>
        <v/>
      </c>
      <c r="EK142" s="3" t="str">
        <f>IF('DATA ENTRY'!CK141="","",IF('DATA ENTRY'!P141="","",IF(AND($EF$4='DATA ENTRY'!G141,$EH$4='DATA ENTRY'!F141),'DATA ENTRY'!P141,"")))</f>
        <v/>
      </c>
      <c r="EL142" s="107" t="str">
        <f>IF('DATA ENTRY'!CK141="","",IF('DATA ENTRY'!Q141="","",IF(AND($EF$4='DATA ENTRY'!G141,$EH$4='DATA ENTRY'!F141),'DATA ENTRY'!Q141,"")))</f>
        <v/>
      </c>
      <c r="EM142" s="3" t="str">
        <f>IF('DATA ENTRY'!CK141="","",IF('DATA ENTRY'!R141="","",IF(AND($EF$4='DATA ENTRY'!G141,$EH$4='DATA ENTRY'!F141),'DATA ENTRY'!R141,"")))</f>
        <v/>
      </c>
      <c r="EN142" s="107" t="str">
        <f>IF('DATA ENTRY'!CK141="","",IF('DATA ENTRY'!S141="","",IF(AND($EF$4='DATA ENTRY'!G141,$EH$4='DATA ENTRY'!F141),'DATA ENTRY'!S141,"")))</f>
        <v/>
      </c>
      <c r="EO142" s="3" t="str">
        <f>IF('DATA ENTRY'!CK141="","",IF('DATA ENTRY'!E141="","",IF(AND($EF$4='DATA ENTRY'!G141,$EH$4='DATA ENTRY'!F141),'DATA ENTRY'!E141,"")))</f>
        <v/>
      </c>
      <c r="EP142" s="3" t="str">
        <f>IF('DATA ENTRY'!CK141="","",IF('DATA ENTRY'!D141="","",IF(AND($EF$4='DATA ENTRY'!G141,$EH$4='DATA ENTRY'!F141),'DATA ENTRY'!D141,"")))</f>
        <v/>
      </c>
      <c r="EQ142" s="3" t="str">
        <f>IF('DATA ENTRY'!CK141="","",IF('DATA ENTRY'!W141="","",IF(AND($EF$4='DATA ENTRY'!G141,$EH$4='DATA ENTRY'!F141),'DATA ENTRY'!W141,"")))</f>
        <v/>
      </c>
      <c r="ER142" s="3" t="str">
        <f>IF('DATA ENTRY'!CK141="","",IF('DATA ENTRY'!X141="","",IF(AND($EF$4='DATA ENTRY'!G141,$EH$4='DATA ENTRY'!F141),'DATA ENTRY'!X141,"")))</f>
        <v/>
      </c>
      <c r="ES142" s="108" t="str">
        <f t="shared" si="47"/>
        <v/>
      </c>
      <c r="ET142" s="108" t="str">
        <f>IF('DATA ENTRY'!CK141="","",IF('DATA ENTRY'!D141="","",IF(AND($EF$4='DATA ENTRY'!G141,$EH$4='DATA ENTRY'!F141),'DATA ENTRY'!G141,"")))</f>
        <v/>
      </c>
      <c r="EY142">
        <f t="shared" si="48"/>
        <v>0</v>
      </c>
    </row>
    <row r="143" spans="1:155">
      <c r="A143" t="str">
        <f>IF(S143=0,"",1+(MAX($A$7:A142)))</f>
        <v/>
      </c>
      <c r="B143" s="224">
        <v>137</v>
      </c>
      <c r="C143" s="3" t="str">
        <f>IF('DATA ENTRY'!CK142="","",IF('DATA ENTRY'!B142="","",IF($D$4="All Post",'DATA ENTRY'!B142,IF(AND($D$4='DATA ENTRY'!CK142),'DATA ENTRY'!B142,""))))</f>
        <v/>
      </c>
      <c r="D143" s="3" t="str">
        <f>IF('DATA ENTRY'!CK142="","",IF('DATA ENTRY'!C142="","",IF($D$4="All Post",'DATA ENTRY'!C142,IF(AND($D$4='DATA ENTRY'!CK142),'DATA ENTRY'!C142,""))))</f>
        <v/>
      </c>
      <c r="E143" s="4" t="str">
        <f>IF('DATA ENTRY'!CK142="","",IF('DATA ENTRY'!I142="","",IF($D$4="All Post",'DATA ENTRY'!I142,IF(AND($D$4='DATA ENTRY'!CK142),'DATA ENTRY'!I142,""))))</f>
        <v/>
      </c>
      <c r="F143" s="4" t="str">
        <f>IF('DATA ENTRY'!CK142="","",IF('DATA ENTRY'!CK142="","",IF($D$4="All Post",'DATA ENTRY'!CK142,IF(AND($D$4='DATA ENTRY'!CK142),'DATA ENTRY'!CK142,""))))</f>
        <v/>
      </c>
      <c r="G143" s="3" t="str">
        <f>IF('DATA ENTRY'!CK142="","",IF('DATA ENTRY'!N142="","",IF($D$4="All Post",'DATA ENTRY'!N142,IF(AND($D$4='DATA ENTRY'!CK142),'DATA ENTRY'!N142,""))))</f>
        <v/>
      </c>
      <c r="H143" s="107" t="str">
        <f>IF('DATA ENTRY'!CK142="","",IF('DATA ENTRY'!O142="","",IF($D$4="All Post",'DATA ENTRY'!O142,IF(AND($D$4='DATA ENTRY'!CK142),'DATA ENTRY'!O142,""))))</f>
        <v/>
      </c>
      <c r="I143" s="3" t="str">
        <f>IF('DATA ENTRY'!CK142="","",IF('DATA ENTRY'!P142="","",IF($D$4="All Post",'DATA ENTRY'!P142,IF(AND($D$4='DATA ENTRY'!CK142),'DATA ENTRY'!P142,""))))</f>
        <v/>
      </c>
      <c r="J143" s="107" t="str">
        <f>IF('DATA ENTRY'!CK142="","",IF('DATA ENTRY'!Q142="","",IF($D$4="All Post",'DATA ENTRY'!Q142,IF(AND($D$4='DATA ENTRY'!CK142),'DATA ENTRY'!Q142,""))))</f>
        <v/>
      </c>
      <c r="K143" s="3" t="str">
        <f>IF('DATA ENTRY'!CK142="","",IF('DATA ENTRY'!R142="","",IF($D$4="All Post",'DATA ENTRY'!R142,IF(AND($D$4='DATA ENTRY'!CK142),'DATA ENTRY'!R142,""))))</f>
        <v/>
      </c>
      <c r="L143" s="3" t="str">
        <f>IF('DATA ENTRY'!CK142="","",IF('DATA ENTRY'!S142="","",IF($D$4="All Post",'DATA ENTRY'!S142,IF(AND($D$4='DATA ENTRY'!CK142),'DATA ENTRY'!S142,""))))</f>
        <v/>
      </c>
      <c r="M143" s="3" t="str">
        <f>IF('DATA ENTRY'!CK142="","",IF('DATA ENTRY'!E142="","",IF($D$4="All Post",'DATA ENTRY'!E142,IF(AND($D$4='DATA ENTRY'!CK142),'DATA ENTRY'!E142,""))))</f>
        <v/>
      </c>
      <c r="N143" s="3" t="str">
        <f>IF('DATA ENTRY'!CK142="","",IF('DATA ENTRY'!W142="","",IF($D$4="All Post",'DATA ENTRY'!W142,IF(AND($D$4='DATA ENTRY'!CK142),'DATA ENTRY'!W142,""))))</f>
        <v/>
      </c>
      <c r="O143" s="3" t="str">
        <f>IF('DATA ENTRY'!CK142="","",IF('DATA ENTRY'!X142="","",IF($D$4="All Post",'DATA ENTRY'!X142,IF(AND($D$4='DATA ENTRY'!CK142),'DATA ENTRY'!X142,""))))</f>
        <v/>
      </c>
      <c r="P143" s="3" t="str">
        <f>IF('DATA ENTRY'!CK142="","",IF('DATA ENTRY'!G142="","",IF($D$4="All Post",'DATA ENTRY'!G142,IF(AND($D$4='DATA ENTRY'!CK142),'DATA ENTRY'!G142,""))))</f>
        <v/>
      </c>
      <c r="S143">
        <f t="shared" si="35"/>
        <v>0</v>
      </c>
      <c r="T143" t="str">
        <f t="shared" si="36"/>
        <v/>
      </c>
      <c r="BZ143" t="str">
        <f t="shared" si="37"/>
        <v/>
      </c>
      <c r="CA143" t="str">
        <f t="shared" si="38"/>
        <v/>
      </c>
      <c r="CB143" s="224">
        <v>137</v>
      </c>
      <c r="CC143" s="3" t="str">
        <f>IF('DATA ENTRY'!CK142="","",IF('DATA ENTRY'!B142="","",IF(AND($CD$4='DATA ENTRY'!CK142,$CG$4='DATA ENTRY'!D142),'DATA ENTRY'!B142,"")))</f>
        <v/>
      </c>
      <c r="CD143" s="3" t="str">
        <f>IF('DATA ENTRY'!CK142="","",IF('DATA ENTRY'!C142="","",IF(AND($CD$4='DATA ENTRY'!CK142,$CG$4='DATA ENTRY'!D142),'DATA ENTRY'!C142,"")))</f>
        <v/>
      </c>
      <c r="CE143" s="4" t="str">
        <f>IF('DATA ENTRY'!CK142="","",IF('DATA ENTRY'!I142="","",IF(AND($CD$4='DATA ENTRY'!CK142,$CG$4='DATA ENTRY'!D142),'DATA ENTRY'!I142,"")))</f>
        <v/>
      </c>
      <c r="CF143" s="4" t="str">
        <f>IF('DATA ENTRY'!CK142="","",IF('DATA ENTRY'!CK142="","",IF(AND($CD$4='DATA ENTRY'!CK142,$CG$4='DATA ENTRY'!D142),'DATA ENTRY'!CK142,"")))</f>
        <v/>
      </c>
      <c r="CG143" s="3" t="str">
        <f>IF('DATA ENTRY'!CK142="","",IF('DATA ENTRY'!N142="","",IF(AND($CD$4='DATA ENTRY'!CK142,$CG$4='DATA ENTRY'!D142),'DATA ENTRY'!N142,"")))</f>
        <v/>
      </c>
      <c r="CH143" s="107" t="str">
        <f>IF('DATA ENTRY'!CK142="","",IF('DATA ENTRY'!O142="","",IF(AND($CD$4='DATA ENTRY'!CK142,$CG$4='DATA ENTRY'!D142),'DATA ENTRY'!O142,"")))</f>
        <v/>
      </c>
      <c r="CI143" s="3" t="str">
        <f>IF('DATA ENTRY'!CK142="","",IF('DATA ENTRY'!P142="","",IF(AND($CD$4='DATA ENTRY'!CK142,$CG$4='DATA ENTRY'!D142),'DATA ENTRY'!P142,"")))</f>
        <v/>
      </c>
      <c r="CJ143" s="107" t="str">
        <f>IF('DATA ENTRY'!CK142="","",IF('DATA ENTRY'!Q142="","",IF(AND($CD$4='DATA ENTRY'!CK142,$CG$4='DATA ENTRY'!D142),'DATA ENTRY'!Q142,"")))</f>
        <v/>
      </c>
      <c r="CK143" s="3" t="str">
        <f>IF('DATA ENTRY'!CK142="","",IF('DATA ENTRY'!R142="","",IF(AND($CD$4='DATA ENTRY'!CK142,$CG$4='DATA ENTRY'!D142),'DATA ENTRY'!R142,"")))</f>
        <v/>
      </c>
      <c r="CL143" s="3" t="str">
        <f>IF('DATA ENTRY'!CK142="","",IF('DATA ENTRY'!S142="","",IF(AND($CD$4='DATA ENTRY'!CK142,$CG$4='DATA ENTRY'!D142),'DATA ENTRY'!S142,"")))</f>
        <v/>
      </c>
      <c r="CM143" s="3" t="str">
        <f>IF('DATA ENTRY'!CK142="","",IF('DATA ENTRY'!E142="","",IF(AND($CD$4='DATA ENTRY'!CK142,$CG$4='DATA ENTRY'!D142),'DATA ENTRY'!E142,"")))</f>
        <v/>
      </c>
      <c r="CN143" s="3" t="str">
        <f>IF('DATA ENTRY'!CK142="","",IF('DATA ENTRY'!W142="","",IF(AND($CD$4='DATA ENTRY'!CK142,$CG$4='DATA ENTRY'!D142),'DATA ENTRY'!W142,"")))</f>
        <v/>
      </c>
      <c r="CO143" s="3" t="str">
        <f>IF('DATA ENTRY'!CK142="","",IF('DATA ENTRY'!X142="","",IF(AND($CD$4='DATA ENTRY'!CK142,$CG$4='DATA ENTRY'!D142),'DATA ENTRY'!X142,"")))</f>
        <v/>
      </c>
      <c r="CP143" s="108" t="str">
        <f t="shared" si="39"/>
        <v/>
      </c>
      <c r="CQ143" s="108" t="str">
        <f>IF('DATA ENTRY'!CK142="","",IF('DATA ENTRY'!G142="","",IF(AND($CD$4='DATA ENTRY'!CK142,$CG$4='DATA ENTRY'!D142),'DATA ENTRY'!G142,"")))</f>
        <v/>
      </c>
      <c r="CR143" s="230" t="str">
        <f>IF('DATA ENTRY'!CK142="","",IF('DATA ENTRY'!D142="","",IF(AND($CD$4='DATA ENTRY'!CK142,$CG$4='DATA ENTRY'!D142),'DATA ENTRY'!D142,"")))</f>
        <v/>
      </c>
      <c r="CS143">
        <f t="shared" si="40"/>
        <v>0</v>
      </c>
      <c r="CT143">
        <f t="shared" si="41"/>
        <v>0</v>
      </c>
      <c r="CV143" s="139"/>
      <c r="CX143">
        <f t="shared" si="42"/>
        <v>0</v>
      </c>
      <c r="DB143" t="str">
        <f t="shared" si="49"/>
        <v/>
      </c>
      <c r="DC143" t="str">
        <f t="shared" si="50"/>
        <v/>
      </c>
      <c r="DD143" s="224">
        <v>137</v>
      </c>
      <c r="DE143" s="3" t="str">
        <f>IF('DATA ENTRY'!CK142="","",IF('DATA ENTRY'!B142="","",IF(AND($DF$4='DATA ENTRY'!D142),'DATA ENTRY'!B142,"")))</f>
        <v/>
      </c>
      <c r="DF143" s="3" t="str">
        <f>IF('DATA ENTRY'!CK142="","",IF('DATA ENTRY'!C142="","",IF(AND($DF$4='DATA ENTRY'!D142),'DATA ENTRY'!C142,"")))</f>
        <v/>
      </c>
      <c r="DG143" s="4" t="str">
        <f>IF('DATA ENTRY'!CK142="","",IF('DATA ENTRY'!I142="","",IF(AND($DF$4='DATA ENTRY'!D142),'DATA ENTRY'!I142,"")))</f>
        <v/>
      </c>
      <c r="DH143" s="4" t="str">
        <f>IF('DATA ENTRY'!CK142="","",IF('DATA ENTRY'!CK142="","",IF(AND($DF$4='DATA ENTRY'!D142),'DATA ENTRY'!CK142,"")))</f>
        <v/>
      </c>
      <c r="DI143" s="3" t="str">
        <f>IF('DATA ENTRY'!CK142="","",IF('DATA ENTRY'!N142="","",IF(AND($DF$4='DATA ENTRY'!D142),'DATA ENTRY'!N142,"")))</f>
        <v/>
      </c>
      <c r="DJ143" s="107" t="str">
        <f>IF('DATA ENTRY'!CK142="","",IF('DATA ENTRY'!O142="","",IF(AND($DF$4='DATA ENTRY'!D142),'DATA ENTRY'!O142,"")))</f>
        <v/>
      </c>
      <c r="DK143" s="3" t="str">
        <f>IF('DATA ENTRY'!CK142="","",IF('DATA ENTRY'!P142="","",IF(AND($DF$4='DATA ENTRY'!D142),'DATA ENTRY'!P142,"")))</f>
        <v/>
      </c>
      <c r="DL143" s="107" t="str">
        <f>IF('DATA ENTRY'!CK142="","",IF('DATA ENTRY'!Q142="","",IF(AND($DF$4='DATA ENTRY'!D142),'DATA ENTRY'!Q142,"")))</f>
        <v/>
      </c>
      <c r="DM143" s="3" t="str">
        <f>IF('DATA ENTRY'!CK142="","",IF('DATA ENTRY'!R142="","",IF(AND($DF$4='DATA ENTRY'!D142),'DATA ENTRY'!R142,"")))</f>
        <v/>
      </c>
      <c r="DN143" s="107" t="str">
        <f>IF('DATA ENTRY'!CK142="","",IF('DATA ENTRY'!S142="","",IF(AND($DF$4='DATA ENTRY'!D142),'DATA ENTRY'!S142,"")))</f>
        <v/>
      </c>
      <c r="DO143" s="3" t="str">
        <f>IF('DATA ENTRY'!CK142="","",IF('DATA ENTRY'!E142="","",IF(AND($DF$4='DATA ENTRY'!D142),'DATA ENTRY'!E142,"")))</f>
        <v/>
      </c>
      <c r="DP143" s="3" t="str">
        <f>IF('DATA ENTRY'!CK142="","",IF('DATA ENTRY'!D142="","",IF(AND($DF$4='DATA ENTRY'!D142),'DATA ENTRY'!D142,"")))</f>
        <v/>
      </c>
      <c r="DQ143" s="3" t="str">
        <f>IF('DATA ENTRY'!CK142="","",IF('DATA ENTRY'!W142="","",IF(AND($DF$4='DATA ENTRY'!D142),'DATA ENTRY'!W142,"")))</f>
        <v/>
      </c>
      <c r="DR143" s="3" t="str">
        <f>IF('DATA ENTRY'!CK142="","",IF('DATA ENTRY'!X142="","",IF(AND($DF$4='DATA ENTRY'!D142),'DATA ENTRY'!X142,"")))</f>
        <v/>
      </c>
      <c r="DS143" s="108" t="str">
        <f t="shared" si="43"/>
        <v/>
      </c>
      <c r="DT143" s="108" t="str">
        <f>IF('DATA ENTRY'!CK142="","",IF('DATA ENTRY'!D142="","",IF(AND($DF$4='DATA ENTRY'!D142),'DATA ENTRY'!G142,"")))</f>
        <v/>
      </c>
      <c r="DY143">
        <f t="shared" si="44"/>
        <v>0</v>
      </c>
      <c r="EB143" t="str">
        <f t="shared" si="45"/>
        <v/>
      </c>
      <c r="EC143" t="str">
        <f t="shared" si="46"/>
        <v/>
      </c>
      <c r="ED143" s="224">
        <v>137</v>
      </c>
      <c r="EE143" s="3" t="str">
        <f>IF('DATA ENTRY'!CK142="","",IF('DATA ENTRY'!B142="","",IF(AND($EF$4='DATA ENTRY'!G142,$EH$4='DATA ENTRY'!F142),'DATA ENTRY'!B142,"")))</f>
        <v/>
      </c>
      <c r="EF143" s="3" t="str">
        <f>IF('DATA ENTRY'!CK142="","",IF('DATA ENTRY'!C142="","",IF(AND($EF$4='DATA ENTRY'!G142,$EH$4='DATA ENTRY'!F142),'DATA ENTRY'!C142,"")))</f>
        <v/>
      </c>
      <c r="EG143" s="4" t="str">
        <f>IF('DATA ENTRY'!CK142="","",IF('DATA ENTRY'!I142="","",IF(AND($EF$4='DATA ENTRY'!G142,$EH$4='DATA ENTRY'!F142),'DATA ENTRY'!I142,"")))</f>
        <v/>
      </c>
      <c r="EH143" s="4" t="str">
        <f>IF('DATA ENTRY'!CK142="","",IF('DATA ENTRY'!CK142="","",IF(AND($EF$4='DATA ENTRY'!G142,$EH$4='DATA ENTRY'!F142),'DATA ENTRY'!CK142,"")))</f>
        <v/>
      </c>
      <c r="EI143" s="3" t="str">
        <f>IF('DATA ENTRY'!CK142="","",IF('DATA ENTRY'!N142="","",IF(AND($EF$4='DATA ENTRY'!G142,$EH$4='DATA ENTRY'!F142),'DATA ENTRY'!N142,"")))</f>
        <v/>
      </c>
      <c r="EJ143" s="107" t="str">
        <f>IF('DATA ENTRY'!CK142="","",IF('DATA ENTRY'!O142="","",IF(AND($EF$4='DATA ENTRY'!G142,$EH$4='DATA ENTRY'!F142),'DATA ENTRY'!O142,"")))</f>
        <v/>
      </c>
      <c r="EK143" s="3" t="str">
        <f>IF('DATA ENTRY'!CK142="","",IF('DATA ENTRY'!P142="","",IF(AND($EF$4='DATA ENTRY'!G142,$EH$4='DATA ENTRY'!F142),'DATA ENTRY'!P142,"")))</f>
        <v/>
      </c>
      <c r="EL143" s="107" t="str">
        <f>IF('DATA ENTRY'!CK142="","",IF('DATA ENTRY'!Q142="","",IF(AND($EF$4='DATA ENTRY'!G142,$EH$4='DATA ENTRY'!F142),'DATA ENTRY'!Q142,"")))</f>
        <v/>
      </c>
      <c r="EM143" s="3" t="str">
        <f>IF('DATA ENTRY'!CK142="","",IF('DATA ENTRY'!R142="","",IF(AND($EF$4='DATA ENTRY'!G142,$EH$4='DATA ENTRY'!F142),'DATA ENTRY'!R142,"")))</f>
        <v/>
      </c>
      <c r="EN143" s="107" t="str">
        <f>IF('DATA ENTRY'!CK142="","",IF('DATA ENTRY'!S142="","",IF(AND($EF$4='DATA ENTRY'!G142,$EH$4='DATA ENTRY'!F142),'DATA ENTRY'!S142,"")))</f>
        <v/>
      </c>
      <c r="EO143" s="3" t="str">
        <f>IF('DATA ENTRY'!CK142="","",IF('DATA ENTRY'!E142="","",IF(AND($EF$4='DATA ENTRY'!G142,$EH$4='DATA ENTRY'!F142),'DATA ENTRY'!E142,"")))</f>
        <v/>
      </c>
      <c r="EP143" s="3" t="str">
        <f>IF('DATA ENTRY'!CK142="","",IF('DATA ENTRY'!D142="","",IF(AND($EF$4='DATA ENTRY'!G142,$EH$4='DATA ENTRY'!F142),'DATA ENTRY'!D142,"")))</f>
        <v/>
      </c>
      <c r="EQ143" s="3" t="str">
        <f>IF('DATA ENTRY'!CK142="","",IF('DATA ENTRY'!W142="","",IF(AND($EF$4='DATA ENTRY'!G142,$EH$4='DATA ENTRY'!F142),'DATA ENTRY'!W142,"")))</f>
        <v/>
      </c>
      <c r="ER143" s="3" t="str">
        <f>IF('DATA ENTRY'!CK142="","",IF('DATA ENTRY'!X142="","",IF(AND($EF$4='DATA ENTRY'!G142,$EH$4='DATA ENTRY'!F142),'DATA ENTRY'!X142,"")))</f>
        <v/>
      </c>
      <c r="ES143" s="108" t="str">
        <f t="shared" si="47"/>
        <v/>
      </c>
      <c r="ET143" s="108" t="str">
        <f>IF('DATA ENTRY'!CK142="","",IF('DATA ENTRY'!D142="","",IF(AND($EF$4='DATA ENTRY'!G142,$EH$4='DATA ENTRY'!F142),'DATA ENTRY'!G142,"")))</f>
        <v/>
      </c>
      <c r="EY143">
        <f t="shared" si="48"/>
        <v>0</v>
      </c>
    </row>
    <row r="144" spans="1:155">
      <c r="A144" t="str">
        <f>IF(S144=0,"",1+(MAX($A$7:A143)))</f>
        <v/>
      </c>
      <c r="B144" s="224">
        <v>138</v>
      </c>
      <c r="C144" s="3" t="str">
        <f>IF('DATA ENTRY'!CK143="","",IF('DATA ENTRY'!B143="","",IF($D$4="All Post",'DATA ENTRY'!B143,IF(AND($D$4='DATA ENTRY'!CK143),'DATA ENTRY'!B143,""))))</f>
        <v/>
      </c>
      <c r="D144" s="3" t="str">
        <f>IF('DATA ENTRY'!CK143="","",IF('DATA ENTRY'!C143="","",IF($D$4="All Post",'DATA ENTRY'!C143,IF(AND($D$4='DATA ENTRY'!CK143),'DATA ENTRY'!C143,""))))</f>
        <v/>
      </c>
      <c r="E144" s="4" t="str">
        <f>IF('DATA ENTRY'!CK143="","",IF('DATA ENTRY'!I143="","",IF($D$4="All Post",'DATA ENTRY'!I143,IF(AND($D$4='DATA ENTRY'!CK143),'DATA ENTRY'!I143,""))))</f>
        <v/>
      </c>
      <c r="F144" s="4" t="str">
        <f>IF('DATA ENTRY'!CK143="","",IF('DATA ENTRY'!CK143="","",IF($D$4="All Post",'DATA ENTRY'!CK143,IF(AND($D$4='DATA ENTRY'!CK143),'DATA ENTRY'!CK143,""))))</f>
        <v/>
      </c>
      <c r="G144" s="3" t="str">
        <f>IF('DATA ENTRY'!CK143="","",IF('DATA ENTRY'!N143="","",IF($D$4="All Post",'DATA ENTRY'!N143,IF(AND($D$4='DATA ENTRY'!CK143),'DATA ENTRY'!N143,""))))</f>
        <v/>
      </c>
      <c r="H144" s="107" t="str">
        <f>IF('DATA ENTRY'!CK143="","",IF('DATA ENTRY'!O143="","",IF($D$4="All Post",'DATA ENTRY'!O143,IF(AND($D$4='DATA ENTRY'!CK143),'DATA ENTRY'!O143,""))))</f>
        <v/>
      </c>
      <c r="I144" s="3" t="str">
        <f>IF('DATA ENTRY'!CK143="","",IF('DATA ENTRY'!P143="","",IF($D$4="All Post",'DATA ENTRY'!P143,IF(AND($D$4='DATA ENTRY'!CK143),'DATA ENTRY'!P143,""))))</f>
        <v/>
      </c>
      <c r="J144" s="107" t="str">
        <f>IF('DATA ENTRY'!CK143="","",IF('DATA ENTRY'!Q143="","",IF($D$4="All Post",'DATA ENTRY'!Q143,IF(AND($D$4='DATA ENTRY'!CK143),'DATA ENTRY'!Q143,""))))</f>
        <v/>
      </c>
      <c r="K144" s="3" t="str">
        <f>IF('DATA ENTRY'!CK143="","",IF('DATA ENTRY'!R143="","",IF($D$4="All Post",'DATA ENTRY'!R143,IF(AND($D$4='DATA ENTRY'!CK143),'DATA ENTRY'!R143,""))))</f>
        <v/>
      </c>
      <c r="L144" s="3" t="str">
        <f>IF('DATA ENTRY'!CK143="","",IF('DATA ENTRY'!S143="","",IF($D$4="All Post",'DATA ENTRY'!S143,IF(AND($D$4='DATA ENTRY'!CK143),'DATA ENTRY'!S143,""))))</f>
        <v/>
      </c>
      <c r="M144" s="3" t="str">
        <f>IF('DATA ENTRY'!CK143="","",IF('DATA ENTRY'!E143="","",IF($D$4="All Post",'DATA ENTRY'!E143,IF(AND($D$4='DATA ENTRY'!CK143),'DATA ENTRY'!E143,""))))</f>
        <v/>
      </c>
      <c r="N144" s="3" t="str">
        <f>IF('DATA ENTRY'!CK143="","",IF('DATA ENTRY'!W143="","",IF($D$4="All Post",'DATA ENTRY'!W143,IF(AND($D$4='DATA ENTRY'!CK143),'DATA ENTRY'!W143,""))))</f>
        <v/>
      </c>
      <c r="O144" s="3" t="str">
        <f>IF('DATA ENTRY'!CK143="","",IF('DATA ENTRY'!X143="","",IF($D$4="All Post",'DATA ENTRY'!X143,IF(AND($D$4='DATA ENTRY'!CK143),'DATA ENTRY'!X143,""))))</f>
        <v/>
      </c>
      <c r="P144" s="3" t="str">
        <f>IF('DATA ENTRY'!CK143="","",IF('DATA ENTRY'!G143="","",IF($D$4="All Post",'DATA ENTRY'!G143,IF(AND($D$4='DATA ENTRY'!CK143),'DATA ENTRY'!G143,""))))</f>
        <v/>
      </c>
      <c r="S144">
        <f t="shared" si="35"/>
        <v>0</v>
      </c>
      <c r="T144" t="str">
        <f t="shared" si="36"/>
        <v/>
      </c>
      <c r="BZ144" t="str">
        <f t="shared" si="37"/>
        <v/>
      </c>
      <c r="CA144" t="str">
        <f t="shared" si="38"/>
        <v/>
      </c>
      <c r="CB144" s="224">
        <v>138</v>
      </c>
      <c r="CC144" s="3" t="str">
        <f>IF('DATA ENTRY'!CK143="","",IF('DATA ENTRY'!B143="","",IF(AND($CD$4='DATA ENTRY'!CK143,$CG$4='DATA ENTRY'!D143),'DATA ENTRY'!B143,"")))</f>
        <v/>
      </c>
      <c r="CD144" s="3" t="str">
        <f>IF('DATA ENTRY'!CK143="","",IF('DATA ENTRY'!C143="","",IF(AND($CD$4='DATA ENTRY'!CK143,$CG$4='DATA ENTRY'!D143),'DATA ENTRY'!C143,"")))</f>
        <v/>
      </c>
      <c r="CE144" s="4" t="str">
        <f>IF('DATA ENTRY'!CK143="","",IF('DATA ENTRY'!I143="","",IF(AND($CD$4='DATA ENTRY'!CK143,$CG$4='DATA ENTRY'!D143),'DATA ENTRY'!I143,"")))</f>
        <v/>
      </c>
      <c r="CF144" s="4" t="str">
        <f>IF('DATA ENTRY'!CK143="","",IF('DATA ENTRY'!CK143="","",IF(AND($CD$4='DATA ENTRY'!CK143,$CG$4='DATA ENTRY'!D143),'DATA ENTRY'!CK143,"")))</f>
        <v/>
      </c>
      <c r="CG144" s="3" t="str">
        <f>IF('DATA ENTRY'!CK143="","",IF('DATA ENTRY'!N143="","",IF(AND($CD$4='DATA ENTRY'!CK143,$CG$4='DATA ENTRY'!D143),'DATA ENTRY'!N143,"")))</f>
        <v/>
      </c>
      <c r="CH144" s="107" t="str">
        <f>IF('DATA ENTRY'!CK143="","",IF('DATA ENTRY'!O143="","",IF(AND($CD$4='DATA ENTRY'!CK143,$CG$4='DATA ENTRY'!D143),'DATA ENTRY'!O143,"")))</f>
        <v/>
      </c>
      <c r="CI144" s="3" t="str">
        <f>IF('DATA ENTRY'!CK143="","",IF('DATA ENTRY'!P143="","",IF(AND($CD$4='DATA ENTRY'!CK143,$CG$4='DATA ENTRY'!D143),'DATA ENTRY'!P143,"")))</f>
        <v/>
      </c>
      <c r="CJ144" s="107" t="str">
        <f>IF('DATA ENTRY'!CK143="","",IF('DATA ENTRY'!Q143="","",IF(AND($CD$4='DATA ENTRY'!CK143,$CG$4='DATA ENTRY'!D143),'DATA ENTRY'!Q143,"")))</f>
        <v/>
      </c>
      <c r="CK144" s="3" t="str">
        <f>IF('DATA ENTRY'!CK143="","",IF('DATA ENTRY'!R143="","",IF(AND($CD$4='DATA ENTRY'!CK143,$CG$4='DATA ENTRY'!D143),'DATA ENTRY'!R143,"")))</f>
        <v/>
      </c>
      <c r="CL144" s="3" t="str">
        <f>IF('DATA ENTRY'!CK143="","",IF('DATA ENTRY'!S143="","",IF(AND($CD$4='DATA ENTRY'!CK143,$CG$4='DATA ENTRY'!D143),'DATA ENTRY'!S143,"")))</f>
        <v/>
      </c>
      <c r="CM144" s="3" t="str">
        <f>IF('DATA ENTRY'!CK143="","",IF('DATA ENTRY'!E143="","",IF(AND($CD$4='DATA ENTRY'!CK143,$CG$4='DATA ENTRY'!D143),'DATA ENTRY'!E143,"")))</f>
        <v/>
      </c>
      <c r="CN144" s="3" t="str">
        <f>IF('DATA ENTRY'!CK143="","",IF('DATA ENTRY'!W143="","",IF(AND($CD$4='DATA ENTRY'!CK143,$CG$4='DATA ENTRY'!D143),'DATA ENTRY'!W143,"")))</f>
        <v/>
      </c>
      <c r="CO144" s="3" t="str">
        <f>IF('DATA ENTRY'!CK143="","",IF('DATA ENTRY'!X143="","",IF(AND($CD$4='DATA ENTRY'!CK143,$CG$4='DATA ENTRY'!D143),'DATA ENTRY'!X143,"")))</f>
        <v/>
      </c>
      <c r="CP144" s="108" t="str">
        <f t="shared" si="39"/>
        <v/>
      </c>
      <c r="CQ144" s="108" t="str">
        <f>IF('DATA ENTRY'!CK143="","",IF('DATA ENTRY'!G143="","",IF(AND($CD$4='DATA ENTRY'!CK143,$CG$4='DATA ENTRY'!D143),'DATA ENTRY'!G143,"")))</f>
        <v/>
      </c>
      <c r="CR144" s="230" t="str">
        <f>IF('DATA ENTRY'!CK143="","",IF('DATA ENTRY'!D143="","",IF(AND($CD$4='DATA ENTRY'!CK143,$CG$4='DATA ENTRY'!D143),'DATA ENTRY'!D143,"")))</f>
        <v/>
      </c>
      <c r="CS144">
        <f t="shared" si="40"/>
        <v>0</v>
      </c>
      <c r="CT144">
        <f t="shared" si="41"/>
        <v>0</v>
      </c>
      <c r="CV144" s="139"/>
      <c r="CX144">
        <f t="shared" si="42"/>
        <v>0</v>
      </c>
      <c r="DB144" t="str">
        <f t="shared" si="49"/>
        <v/>
      </c>
      <c r="DC144" t="str">
        <f t="shared" si="50"/>
        <v/>
      </c>
      <c r="DD144" s="224">
        <v>138</v>
      </c>
      <c r="DE144" s="3" t="str">
        <f>IF('DATA ENTRY'!CK143="","",IF('DATA ENTRY'!B143="","",IF(AND($DF$4='DATA ENTRY'!D143),'DATA ENTRY'!B143,"")))</f>
        <v/>
      </c>
      <c r="DF144" s="3" t="str">
        <f>IF('DATA ENTRY'!CK143="","",IF('DATA ENTRY'!C143="","",IF(AND($DF$4='DATA ENTRY'!D143),'DATA ENTRY'!C143,"")))</f>
        <v/>
      </c>
      <c r="DG144" s="4" t="str">
        <f>IF('DATA ENTRY'!CK143="","",IF('DATA ENTRY'!I143="","",IF(AND($DF$4='DATA ENTRY'!D143),'DATA ENTRY'!I143,"")))</f>
        <v/>
      </c>
      <c r="DH144" s="4" t="str">
        <f>IF('DATA ENTRY'!CK143="","",IF('DATA ENTRY'!CK143="","",IF(AND($DF$4='DATA ENTRY'!D143),'DATA ENTRY'!CK143,"")))</f>
        <v/>
      </c>
      <c r="DI144" s="3" t="str">
        <f>IF('DATA ENTRY'!CK143="","",IF('DATA ENTRY'!N143="","",IF(AND($DF$4='DATA ENTRY'!D143),'DATA ENTRY'!N143,"")))</f>
        <v/>
      </c>
      <c r="DJ144" s="107" t="str">
        <f>IF('DATA ENTRY'!CK143="","",IF('DATA ENTRY'!O143="","",IF(AND($DF$4='DATA ENTRY'!D143),'DATA ENTRY'!O143,"")))</f>
        <v/>
      </c>
      <c r="DK144" s="3" t="str">
        <f>IF('DATA ENTRY'!CK143="","",IF('DATA ENTRY'!P143="","",IF(AND($DF$4='DATA ENTRY'!D143),'DATA ENTRY'!P143,"")))</f>
        <v/>
      </c>
      <c r="DL144" s="107" t="str">
        <f>IF('DATA ENTRY'!CK143="","",IF('DATA ENTRY'!Q143="","",IF(AND($DF$4='DATA ENTRY'!D143),'DATA ENTRY'!Q143,"")))</f>
        <v/>
      </c>
      <c r="DM144" s="3" t="str">
        <f>IF('DATA ENTRY'!CK143="","",IF('DATA ENTRY'!R143="","",IF(AND($DF$4='DATA ENTRY'!D143),'DATA ENTRY'!R143,"")))</f>
        <v/>
      </c>
      <c r="DN144" s="107" t="str">
        <f>IF('DATA ENTRY'!CK143="","",IF('DATA ENTRY'!S143="","",IF(AND($DF$4='DATA ENTRY'!D143),'DATA ENTRY'!S143,"")))</f>
        <v/>
      </c>
      <c r="DO144" s="3" t="str">
        <f>IF('DATA ENTRY'!CK143="","",IF('DATA ENTRY'!E143="","",IF(AND($DF$4='DATA ENTRY'!D143),'DATA ENTRY'!E143,"")))</f>
        <v/>
      </c>
      <c r="DP144" s="3" t="str">
        <f>IF('DATA ENTRY'!CK143="","",IF('DATA ENTRY'!D143="","",IF(AND($DF$4='DATA ENTRY'!D143),'DATA ENTRY'!D143,"")))</f>
        <v/>
      </c>
      <c r="DQ144" s="3" t="str">
        <f>IF('DATA ENTRY'!CK143="","",IF('DATA ENTRY'!W143="","",IF(AND($DF$4='DATA ENTRY'!D143),'DATA ENTRY'!W143,"")))</f>
        <v/>
      </c>
      <c r="DR144" s="3" t="str">
        <f>IF('DATA ENTRY'!CK143="","",IF('DATA ENTRY'!X143="","",IF(AND($DF$4='DATA ENTRY'!D143),'DATA ENTRY'!X143,"")))</f>
        <v/>
      </c>
      <c r="DS144" s="108" t="str">
        <f t="shared" si="43"/>
        <v/>
      </c>
      <c r="DT144" s="108" t="str">
        <f>IF('DATA ENTRY'!CK143="","",IF('DATA ENTRY'!D143="","",IF(AND($DF$4='DATA ENTRY'!D143),'DATA ENTRY'!G143,"")))</f>
        <v/>
      </c>
      <c r="DY144">
        <f t="shared" si="44"/>
        <v>0</v>
      </c>
      <c r="EB144" t="str">
        <f t="shared" si="45"/>
        <v/>
      </c>
      <c r="EC144" t="str">
        <f t="shared" si="46"/>
        <v/>
      </c>
      <c r="ED144" s="224">
        <v>138</v>
      </c>
      <c r="EE144" s="3" t="str">
        <f>IF('DATA ENTRY'!CK143="","",IF('DATA ENTRY'!B143="","",IF(AND($EF$4='DATA ENTRY'!G143,$EH$4='DATA ENTRY'!F143),'DATA ENTRY'!B143,"")))</f>
        <v/>
      </c>
      <c r="EF144" s="3" t="str">
        <f>IF('DATA ENTRY'!CK143="","",IF('DATA ENTRY'!C143="","",IF(AND($EF$4='DATA ENTRY'!G143,$EH$4='DATA ENTRY'!F143),'DATA ENTRY'!C143,"")))</f>
        <v/>
      </c>
      <c r="EG144" s="4" t="str">
        <f>IF('DATA ENTRY'!CK143="","",IF('DATA ENTRY'!I143="","",IF(AND($EF$4='DATA ENTRY'!G143,$EH$4='DATA ENTRY'!F143),'DATA ENTRY'!I143,"")))</f>
        <v/>
      </c>
      <c r="EH144" s="4" t="str">
        <f>IF('DATA ENTRY'!CK143="","",IF('DATA ENTRY'!CK143="","",IF(AND($EF$4='DATA ENTRY'!G143,$EH$4='DATA ENTRY'!F143),'DATA ENTRY'!CK143,"")))</f>
        <v/>
      </c>
      <c r="EI144" s="3" t="str">
        <f>IF('DATA ENTRY'!CK143="","",IF('DATA ENTRY'!N143="","",IF(AND($EF$4='DATA ENTRY'!G143,$EH$4='DATA ENTRY'!F143),'DATA ENTRY'!N143,"")))</f>
        <v/>
      </c>
      <c r="EJ144" s="107" t="str">
        <f>IF('DATA ENTRY'!CK143="","",IF('DATA ENTRY'!O143="","",IF(AND($EF$4='DATA ENTRY'!G143,$EH$4='DATA ENTRY'!F143),'DATA ENTRY'!O143,"")))</f>
        <v/>
      </c>
      <c r="EK144" s="3" t="str">
        <f>IF('DATA ENTRY'!CK143="","",IF('DATA ENTRY'!P143="","",IF(AND($EF$4='DATA ENTRY'!G143,$EH$4='DATA ENTRY'!F143),'DATA ENTRY'!P143,"")))</f>
        <v/>
      </c>
      <c r="EL144" s="107" t="str">
        <f>IF('DATA ENTRY'!CK143="","",IF('DATA ENTRY'!Q143="","",IF(AND($EF$4='DATA ENTRY'!G143,$EH$4='DATA ENTRY'!F143),'DATA ENTRY'!Q143,"")))</f>
        <v/>
      </c>
      <c r="EM144" s="3" t="str">
        <f>IF('DATA ENTRY'!CK143="","",IF('DATA ENTRY'!R143="","",IF(AND($EF$4='DATA ENTRY'!G143,$EH$4='DATA ENTRY'!F143),'DATA ENTRY'!R143,"")))</f>
        <v/>
      </c>
      <c r="EN144" s="107" t="str">
        <f>IF('DATA ENTRY'!CK143="","",IF('DATA ENTRY'!S143="","",IF(AND($EF$4='DATA ENTRY'!G143,$EH$4='DATA ENTRY'!F143),'DATA ENTRY'!S143,"")))</f>
        <v/>
      </c>
      <c r="EO144" s="3" t="str">
        <f>IF('DATA ENTRY'!CK143="","",IF('DATA ENTRY'!E143="","",IF(AND($EF$4='DATA ENTRY'!G143,$EH$4='DATA ENTRY'!F143),'DATA ENTRY'!E143,"")))</f>
        <v/>
      </c>
      <c r="EP144" s="3" t="str">
        <f>IF('DATA ENTRY'!CK143="","",IF('DATA ENTRY'!D143="","",IF(AND($EF$4='DATA ENTRY'!G143,$EH$4='DATA ENTRY'!F143),'DATA ENTRY'!D143,"")))</f>
        <v/>
      </c>
      <c r="EQ144" s="3" t="str">
        <f>IF('DATA ENTRY'!CK143="","",IF('DATA ENTRY'!W143="","",IF(AND($EF$4='DATA ENTRY'!G143,$EH$4='DATA ENTRY'!F143),'DATA ENTRY'!W143,"")))</f>
        <v/>
      </c>
      <c r="ER144" s="3" t="str">
        <f>IF('DATA ENTRY'!CK143="","",IF('DATA ENTRY'!X143="","",IF(AND($EF$4='DATA ENTRY'!G143,$EH$4='DATA ENTRY'!F143),'DATA ENTRY'!X143,"")))</f>
        <v/>
      </c>
      <c r="ES144" s="108" t="str">
        <f t="shared" si="47"/>
        <v/>
      </c>
      <c r="ET144" s="108" t="str">
        <f>IF('DATA ENTRY'!CK143="","",IF('DATA ENTRY'!D143="","",IF(AND($EF$4='DATA ENTRY'!G143,$EH$4='DATA ENTRY'!F143),'DATA ENTRY'!G143,"")))</f>
        <v/>
      </c>
      <c r="EY144">
        <f t="shared" si="48"/>
        <v>0</v>
      </c>
    </row>
    <row r="145" spans="1:155">
      <c r="A145" t="str">
        <f>IF(S145=0,"",1+(MAX($A$7:A144)))</f>
        <v/>
      </c>
      <c r="B145" s="224">
        <v>139</v>
      </c>
      <c r="C145" s="3" t="str">
        <f>IF('DATA ENTRY'!CK144="","",IF('DATA ENTRY'!B144="","",IF($D$4="All Post",'DATA ENTRY'!B144,IF(AND($D$4='DATA ENTRY'!CK144),'DATA ENTRY'!B144,""))))</f>
        <v/>
      </c>
      <c r="D145" s="3" t="str">
        <f>IF('DATA ENTRY'!CK144="","",IF('DATA ENTRY'!C144="","",IF($D$4="All Post",'DATA ENTRY'!C144,IF(AND($D$4='DATA ENTRY'!CK144),'DATA ENTRY'!C144,""))))</f>
        <v/>
      </c>
      <c r="E145" s="4" t="str">
        <f>IF('DATA ENTRY'!CK144="","",IF('DATA ENTRY'!I144="","",IF($D$4="All Post",'DATA ENTRY'!I144,IF(AND($D$4='DATA ENTRY'!CK144),'DATA ENTRY'!I144,""))))</f>
        <v/>
      </c>
      <c r="F145" s="4" t="str">
        <f>IF('DATA ENTRY'!CK144="","",IF('DATA ENTRY'!CK144="","",IF($D$4="All Post",'DATA ENTRY'!CK144,IF(AND($D$4='DATA ENTRY'!CK144),'DATA ENTRY'!CK144,""))))</f>
        <v/>
      </c>
      <c r="G145" s="3" t="str">
        <f>IF('DATA ENTRY'!CK144="","",IF('DATA ENTRY'!N144="","",IF($D$4="All Post",'DATA ENTRY'!N144,IF(AND($D$4='DATA ENTRY'!CK144),'DATA ENTRY'!N144,""))))</f>
        <v/>
      </c>
      <c r="H145" s="107" t="str">
        <f>IF('DATA ENTRY'!CK144="","",IF('DATA ENTRY'!O144="","",IF($D$4="All Post",'DATA ENTRY'!O144,IF(AND($D$4='DATA ENTRY'!CK144),'DATA ENTRY'!O144,""))))</f>
        <v/>
      </c>
      <c r="I145" s="3" t="str">
        <f>IF('DATA ENTRY'!CK144="","",IF('DATA ENTRY'!P144="","",IF($D$4="All Post",'DATA ENTRY'!P144,IF(AND($D$4='DATA ENTRY'!CK144),'DATA ENTRY'!P144,""))))</f>
        <v/>
      </c>
      <c r="J145" s="107" t="str">
        <f>IF('DATA ENTRY'!CK144="","",IF('DATA ENTRY'!Q144="","",IF($D$4="All Post",'DATA ENTRY'!Q144,IF(AND($D$4='DATA ENTRY'!CK144),'DATA ENTRY'!Q144,""))))</f>
        <v/>
      </c>
      <c r="K145" s="3" t="str">
        <f>IF('DATA ENTRY'!CK144="","",IF('DATA ENTRY'!R144="","",IF($D$4="All Post",'DATA ENTRY'!R144,IF(AND($D$4='DATA ENTRY'!CK144),'DATA ENTRY'!R144,""))))</f>
        <v/>
      </c>
      <c r="L145" s="3" t="str">
        <f>IF('DATA ENTRY'!CK144="","",IF('DATA ENTRY'!S144="","",IF($D$4="All Post",'DATA ENTRY'!S144,IF(AND($D$4='DATA ENTRY'!CK144),'DATA ENTRY'!S144,""))))</f>
        <v/>
      </c>
      <c r="M145" s="3" t="str">
        <f>IF('DATA ENTRY'!CK144="","",IF('DATA ENTRY'!E144="","",IF($D$4="All Post",'DATA ENTRY'!E144,IF(AND($D$4='DATA ENTRY'!CK144),'DATA ENTRY'!E144,""))))</f>
        <v/>
      </c>
      <c r="N145" s="3" t="str">
        <f>IF('DATA ENTRY'!CK144="","",IF('DATA ENTRY'!W144="","",IF($D$4="All Post",'DATA ENTRY'!W144,IF(AND($D$4='DATA ENTRY'!CK144),'DATA ENTRY'!W144,""))))</f>
        <v/>
      </c>
      <c r="O145" s="3" t="str">
        <f>IF('DATA ENTRY'!CK144="","",IF('DATA ENTRY'!X144="","",IF($D$4="All Post",'DATA ENTRY'!X144,IF(AND($D$4='DATA ENTRY'!CK144),'DATA ENTRY'!X144,""))))</f>
        <v/>
      </c>
      <c r="P145" s="3" t="str">
        <f>IF('DATA ENTRY'!CK144="","",IF('DATA ENTRY'!G144="","",IF($D$4="All Post",'DATA ENTRY'!G144,IF(AND($D$4='DATA ENTRY'!CK144),'DATA ENTRY'!G144,""))))</f>
        <v/>
      </c>
      <c r="S145">
        <f t="shared" si="35"/>
        <v>0</v>
      </c>
      <c r="T145" t="str">
        <f t="shared" si="36"/>
        <v/>
      </c>
      <c r="BZ145" t="str">
        <f t="shared" si="37"/>
        <v/>
      </c>
      <c r="CA145" t="str">
        <f t="shared" si="38"/>
        <v/>
      </c>
      <c r="CB145" s="224">
        <v>139</v>
      </c>
      <c r="CC145" s="3" t="str">
        <f>IF('DATA ENTRY'!CK144="","",IF('DATA ENTRY'!B144="","",IF(AND($CD$4='DATA ENTRY'!CK144,$CG$4='DATA ENTRY'!D144),'DATA ENTRY'!B144,"")))</f>
        <v/>
      </c>
      <c r="CD145" s="3" t="str">
        <f>IF('DATA ENTRY'!CK144="","",IF('DATA ENTRY'!C144="","",IF(AND($CD$4='DATA ENTRY'!CK144,$CG$4='DATA ENTRY'!D144),'DATA ENTRY'!C144,"")))</f>
        <v/>
      </c>
      <c r="CE145" s="4" t="str">
        <f>IF('DATA ENTRY'!CK144="","",IF('DATA ENTRY'!I144="","",IF(AND($CD$4='DATA ENTRY'!CK144,$CG$4='DATA ENTRY'!D144),'DATA ENTRY'!I144,"")))</f>
        <v/>
      </c>
      <c r="CF145" s="4" t="str">
        <f>IF('DATA ENTRY'!CK144="","",IF('DATA ENTRY'!CK144="","",IF(AND($CD$4='DATA ENTRY'!CK144,$CG$4='DATA ENTRY'!D144),'DATA ENTRY'!CK144,"")))</f>
        <v/>
      </c>
      <c r="CG145" s="3" t="str">
        <f>IF('DATA ENTRY'!CK144="","",IF('DATA ENTRY'!N144="","",IF(AND($CD$4='DATA ENTRY'!CK144,$CG$4='DATA ENTRY'!D144),'DATA ENTRY'!N144,"")))</f>
        <v/>
      </c>
      <c r="CH145" s="107" t="str">
        <f>IF('DATA ENTRY'!CK144="","",IF('DATA ENTRY'!O144="","",IF(AND($CD$4='DATA ENTRY'!CK144,$CG$4='DATA ENTRY'!D144),'DATA ENTRY'!O144,"")))</f>
        <v/>
      </c>
      <c r="CI145" s="3" t="str">
        <f>IF('DATA ENTRY'!CK144="","",IF('DATA ENTRY'!P144="","",IF(AND($CD$4='DATA ENTRY'!CK144,$CG$4='DATA ENTRY'!D144),'DATA ENTRY'!P144,"")))</f>
        <v/>
      </c>
      <c r="CJ145" s="107" t="str">
        <f>IF('DATA ENTRY'!CK144="","",IF('DATA ENTRY'!Q144="","",IF(AND($CD$4='DATA ENTRY'!CK144,$CG$4='DATA ENTRY'!D144),'DATA ENTRY'!Q144,"")))</f>
        <v/>
      </c>
      <c r="CK145" s="3" t="str">
        <f>IF('DATA ENTRY'!CK144="","",IF('DATA ENTRY'!R144="","",IF(AND($CD$4='DATA ENTRY'!CK144,$CG$4='DATA ENTRY'!D144),'DATA ENTRY'!R144,"")))</f>
        <v/>
      </c>
      <c r="CL145" s="3" t="str">
        <f>IF('DATA ENTRY'!CK144="","",IF('DATA ENTRY'!S144="","",IF(AND($CD$4='DATA ENTRY'!CK144,$CG$4='DATA ENTRY'!D144),'DATA ENTRY'!S144,"")))</f>
        <v/>
      </c>
      <c r="CM145" s="3" t="str">
        <f>IF('DATA ENTRY'!CK144="","",IF('DATA ENTRY'!E144="","",IF(AND($CD$4='DATA ENTRY'!CK144,$CG$4='DATA ENTRY'!D144),'DATA ENTRY'!E144,"")))</f>
        <v/>
      </c>
      <c r="CN145" s="3" t="str">
        <f>IF('DATA ENTRY'!CK144="","",IF('DATA ENTRY'!W144="","",IF(AND($CD$4='DATA ENTRY'!CK144,$CG$4='DATA ENTRY'!D144),'DATA ENTRY'!W144,"")))</f>
        <v/>
      </c>
      <c r="CO145" s="3" t="str">
        <f>IF('DATA ENTRY'!CK144="","",IF('DATA ENTRY'!X144="","",IF(AND($CD$4='DATA ENTRY'!CK144,$CG$4='DATA ENTRY'!D144),'DATA ENTRY'!X144,"")))</f>
        <v/>
      </c>
      <c r="CP145" s="108" t="str">
        <f t="shared" si="39"/>
        <v/>
      </c>
      <c r="CQ145" s="108" t="str">
        <f>IF('DATA ENTRY'!CK144="","",IF('DATA ENTRY'!G144="","",IF(AND($CD$4='DATA ENTRY'!CK144,$CG$4='DATA ENTRY'!D144),'DATA ENTRY'!G144,"")))</f>
        <v/>
      </c>
      <c r="CR145" s="230" t="str">
        <f>IF('DATA ENTRY'!CK144="","",IF('DATA ENTRY'!D144="","",IF(AND($CD$4='DATA ENTRY'!CK144,$CG$4='DATA ENTRY'!D144),'DATA ENTRY'!D144,"")))</f>
        <v/>
      </c>
      <c r="CS145">
        <f t="shared" si="40"/>
        <v>0</v>
      </c>
      <c r="CT145">
        <f t="shared" si="41"/>
        <v>0</v>
      </c>
      <c r="CV145" s="139"/>
      <c r="CX145">
        <f t="shared" si="42"/>
        <v>0</v>
      </c>
      <c r="DB145" t="str">
        <f t="shared" si="49"/>
        <v/>
      </c>
      <c r="DC145" t="str">
        <f t="shared" si="50"/>
        <v/>
      </c>
      <c r="DD145" s="224">
        <v>139</v>
      </c>
      <c r="DE145" s="3" t="str">
        <f>IF('DATA ENTRY'!CK144="","",IF('DATA ENTRY'!B144="","",IF(AND($DF$4='DATA ENTRY'!D144),'DATA ENTRY'!B144,"")))</f>
        <v/>
      </c>
      <c r="DF145" s="3" t="str">
        <f>IF('DATA ENTRY'!CK144="","",IF('DATA ENTRY'!C144="","",IF(AND($DF$4='DATA ENTRY'!D144),'DATA ENTRY'!C144,"")))</f>
        <v/>
      </c>
      <c r="DG145" s="4" t="str">
        <f>IF('DATA ENTRY'!CK144="","",IF('DATA ENTRY'!I144="","",IF(AND($DF$4='DATA ENTRY'!D144),'DATA ENTRY'!I144,"")))</f>
        <v/>
      </c>
      <c r="DH145" s="4" t="str">
        <f>IF('DATA ENTRY'!CK144="","",IF('DATA ENTRY'!CK144="","",IF(AND($DF$4='DATA ENTRY'!D144),'DATA ENTRY'!CK144,"")))</f>
        <v/>
      </c>
      <c r="DI145" s="3" t="str">
        <f>IF('DATA ENTRY'!CK144="","",IF('DATA ENTRY'!N144="","",IF(AND($DF$4='DATA ENTRY'!D144),'DATA ENTRY'!N144,"")))</f>
        <v/>
      </c>
      <c r="DJ145" s="107" t="str">
        <f>IF('DATA ENTRY'!CK144="","",IF('DATA ENTRY'!O144="","",IF(AND($DF$4='DATA ENTRY'!D144),'DATA ENTRY'!O144,"")))</f>
        <v/>
      </c>
      <c r="DK145" s="3" t="str">
        <f>IF('DATA ENTRY'!CK144="","",IF('DATA ENTRY'!P144="","",IF(AND($DF$4='DATA ENTRY'!D144),'DATA ENTRY'!P144,"")))</f>
        <v/>
      </c>
      <c r="DL145" s="107" t="str">
        <f>IF('DATA ENTRY'!CK144="","",IF('DATA ENTRY'!Q144="","",IF(AND($DF$4='DATA ENTRY'!D144),'DATA ENTRY'!Q144,"")))</f>
        <v/>
      </c>
      <c r="DM145" s="3" t="str">
        <f>IF('DATA ENTRY'!CK144="","",IF('DATA ENTRY'!R144="","",IF(AND($DF$4='DATA ENTRY'!D144),'DATA ENTRY'!R144,"")))</f>
        <v/>
      </c>
      <c r="DN145" s="107" t="str">
        <f>IF('DATA ENTRY'!CK144="","",IF('DATA ENTRY'!S144="","",IF(AND($DF$4='DATA ENTRY'!D144),'DATA ENTRY'!S144,"")))</f>
        <v/>
      </c>
      <c r="DO145" s="3" t="str">
        <f>IF('DATA ENTRY'!CK144="","",IF('DATA ENTRY'!E144="","",IF(AND($DF$4='DATA ENTRY'!D144),'DATA ENTRY'!E144,"")))</f>
        <v/>
      </c>
      <c r="DP145" s="3" t="str">
        <f>IF('DATA ENTRY'!CK144="","",IF('DATA ENTRY'!D144="","",IF(AND($DF$4='DATA ENTRY'!D144),'DATA ENTRY'!D144,"")))</f>
        <v/>
      </c>
      <c r="DQ145" s="3" t="str">
        <f>IF('DATA ENTRY'!CK144="","",IF('DATA ENTRY'!W144="","",IF(AND($DF$4='DATA ENTRY'!D144),'DATA ENTRY'!W144,"")))</f>
        <v/>
      </c>
      <c r="DR145" s="3" t="str">
        <f>IF('DATA ENTRY'!CK144="","",IF('DATA ENTRY'!X144="","",IF(AND($DF$4='DATA ENTRY'!D144),'DATA ENTRY'!X144,"")))</f>
        <v/>
      </c>
      <c r="DS145" s="108" t="str">
        <f t="shared" si="43"/>
        <v/>
      </c>
      <c r="DT145" s="108" t="str">
        <f>IF('DATA ENTRY'!CK144="","",IF('DATA ENTRY'!D144="","",IF(AND($DF$4='DATA ENTRY'!D144),'DATA ENTRY'!G144,"")))</f>
        <v/>
      </c>
      <c r="DY145">
        <f t="shared" si="44"/>
        <v>0</v>
      </c>
      <c r="EB145" t="str">
        <f t="shared" si="45"/>
        <v/>
      </c>
      <c r="EC145" t="str">
        <f t="shared" si="46"/>
        <v/>
      </c>
      <c r="ED145" s="224">
        <v>139</v>
      </c>
      <c r="EE145" s="3" t="str">
        <f>IF('DATA ENTRY'!CK144="","",IF('DATA ENTRY'!B144="","",IF(AND($EF$4='DATA ENTRY'!G144,$EH$4='DATA ENTRY'!F144),'DATA ENTRY'!B144,"")))</f>
        <v/>
      </c>
      <c r="EF145" s="3" t="str">
        <f>IF('DATA ENTRY'!CK144="","",IF('DATA ENTRY'!C144="","",IF(AND($EF$4='DATA ENTRY'!G144,$EH$4='DATA ENTRY'!F144),'DATA ENTRY'!C144,"")))</f>
        <v/>
      </c>
      <c r="EG145" s="4" t="str">
        <f>IF('DATA ENTRY'!CK144="","",IF('DATA ENTRY'!I144="","",IF(AND($EF$4='DATA ENTRY'!G144,$EH$4='DATA ENTRY'!F144),'DATA ENTRY'!I144,"")))</f>
        <v/>
      </c>
      <c r="EH145" s="4" t="str">
        <f>IF('DATA ENTRY'!CK144="","",IF('DATA ENTRY'!CK144="","",IF(AND($EF$4='DATA ENTRY'!G144,$EH$4='DATA ENTRY'!F144),'DATA ENTRY'!CK144,"")))</f>
        <v/>
      </c>
      <c r="EI145" s="3" t="str">
        <f>IF('DATA ENTRY'!CK144="","",IF('DATA ENTRY'!N144="","",IF(AND($EF$4='DATA ENTRY'!G144,$EH$4='DATA ENTRY'!F144),'DATA ENTRY'!N144,"")))</f>
        <v/>
      </c>
      <c r="EJ145" s="107" t="str">
        <f>IF('DATA ENTRY'!CK144="","",IF('DATA ENTRY'!O144="","",IF(AND($EF$4='DATA ENTRY'!G144,$EH$4='DATA ENTRY'!F144),'DATA ENTRY'!O144,"")))</f>
        <v/>
      </c>
      <c r="EK145" s="3" t="str">
        <f>IF('DATA ENTRY'!CK144="","",IF('DATA ENTRY'!P144="","",IF(AND($EF$4='DATA ENTRY'!G144,$EH$4='DATA ENTRY'!F144),'DATA ENTRY'!P144,"")))</f>
        <v/>
      </c>
      <c r="EL145" s="107" t="str">
        <f>IF('DATA ENTRY'!CK144="","",IF('DATA ENTRY'!Q144="","",IF(AND($EF$4='DATA ENTRY'!G144,$EH$4='DATA ENTRY'!F144),'DATA ENTRY'!Q144,"")))</f>
        <v/>
      </c>
      <c r="EM145" s="3" t="str">
        <f>IF('DATA ENTRY'!CK144="","",IF('DATA ENTRY'!R144="","",IF(AND($EF$4='DATA ENTRY'!G144,$EH$4='DATA ENTRY'!F144),'DATA ENTRY'!R144,"")))</f>
        <v/>
      </c>
      <c r="EN145" s="107" t="str">
        <f>IF('DATA ENTRY'!CK144="","",IF('DATA ENTRY'!S144="","",IF(AND($EF$4='DATA ENTRY'!G144,$EH$4='DATA ENTRY'!F144),'DATA ENTRY'!S144,"")))</f>
        <v/>
      </c>
      <c r="EO145" s="3" t="str">
        <f>IF('DATA ENTRY'!CK144="","",IF('DATA ENTRY'!E144="","",IF(AND($EF$4='DATA ENTRY'!G144,$EH$4='DATA ENTRY'!F144),'DATA ENTRY'!E144,"")))</f>
        <v/>
      </c>
      <c r="EP145" s="3" t="str">
        <f>IF('DATA ENTRY'!CK144="","",IF('DATA ENTRY'!D144="","",IF(AND($EF$4='DATA ENTRY'!G144,$EH$4='DATA ENTRY'!F144),'DATA ENTRY'!D144,"")))</f>
        <v/>
      </c>
      <c r="EQ145" s="3" t="str">
        <f>IF('DATA ENTRY'!CK144="","",IF('DATA ENTRY'!W144="","",IF(AND($EF$4='DATA ENTRY'!G144,$EH$4='DATA ENTRY'!F144),'DATA ENTRY'!W144,"")))</f>
        <v/>
      </c>
      <c r="ER145" s="3" t="str">
        <f>IF('DATA ENTRY'!CK144="","",IF('DATA ENTRY'!X144="","",IF(AND($EF$4='DATA ENTRY'!G144,$EH$4='DATA ENTRY'!F144),'DATA ENTRY'!X144,"")))</f>
        <v/>
      </c>
      <c r="ES145" s="108" t="str">
        <f t="shared" si="47"/>
        <v/>
      </c>
      <c r="ET145" s="108" t="str">
        <f>IF('DATA ENTRY'!CK144="","",IF('DATA ENTRY'!D144="","",IF(AND($EF$4='DATA ENTRY'!G144,$EH$4='DATA ENTRY'!F144),'DATA ENTRY'!G144,"")))</f>
        <v/>
      </c>
      <c r="EY145">
        <f t="shared" si="48"/>
        <v>0</v>
      </c>
    </row>
    <row r="146" spans="1:155">
      <c r="A146" t="str">
        <f>IF(S146=0,"",1+(MAX($A$7:A145)))</f>
        <v/>
      </c>
      <c r="B146" s="224">
        <v>140</v>
      </c>
      <c r="C146" s="3" t="str">
        <f>IF('DATA ENTRY'!CK145="","",IF('DATA ENTRY'!B145="","",IF($D$4="All Post",'DATA ENTRY'!B145,IF(AND($D$4='DATA ENTRY'!CK145),'DATA ENTRY'!B145,""))))</f>
        <v/>
      </c>
      <c r="D146" s="3" t="str">
        <f>IF('DATA ENTRY'!CK145="","",IF('DATA ENTRY'!C145="","",IF($D$4="All Post",'DATA ENTRY'!C145,IF(AND($D$4='DATA ENTRY'!CK145),'DATA ENTRY'!C145,""))))</f>
        <v/>
      </c>
      <c r="E146" s="4" t="str">
        <f>IF('DATA ENTRY'!CK145="","",IF('DATA ENTRY'!I145="","",IF($D$4="All Post",'DATA ENTRY'!I145,IF(AND($D$4='DATA ENTRY'!CK145),'DATA ENTRY'!I145,""))))</f>
        <v/>
      </c>
      <c r="F146" s="4" t="str">
        <f>IF('DATA ENTRY'!CK145="","",IF('DATA ENTRY'!CK145="","",IF($D$4="All Post",'DATA ENTRY'!CK145,IF(AND($D$4='DATA ENTRY'!CK145),'DATA ENTRY'!CK145,""))))</f>
        <v/>
      </c>
      <c r="G146" s="3" t="str">
        <f>IF('DATA ENTRY'!CK145="","",IF('DATA ENTRY'!N145="","",IF($D$4="All Post",'DATA ENTRY'!N145,IF(AND($D$4='DATA ENTRY'!CK145),'DATA ENTRY'!N145,""))))</f>
        <v/>
      </c>
      <c r="H146" s="107" t="str">
        <f>IF('DATA ENTRY'!CK145="","",IF('DATA ENTRY'!O145="","",IF($D$4="All Post",'DATA ENTRY'!O145,IF(AND($D$4='DATA ENTRY'!CK145),'DATA ENTRY'!O145,""))))</f>
        <v/>
      </c>
      <c r="I146" s="3" t="str">
        <f>IF('DATA ENTRY'!CK145="","",IF('DATA ENTRY'!P145="","",IF($D$4="All Post",'DATA ENTRY'!P145,IF(AND($D$4='DATA ENTRY'!CK145),'DATA ENTRY'!P145,""))))</f>
        <v/>
      </c>
      <c r="J146" s="107" t="str">
        <f>IF('DATA ENTRY'!CK145="","",IF('DATA ENTRY'!Q145="","",IF($D$4="All Post",'DATA ENTRY'!Q145,IF(AND($D$4='DATA ENTRY'!CK145),'DATA ENTRY'!Q145,""))))</f>
        <v/>
      </c>
      <c r="K146" s="3" t="str">
        <f>IF('DATA ENTRY'!CK145="","",IF('DATA ENTRY'!R145="","",IF($D$4="All Post",'DATA ENTRY'!R145,IF(AND($D$4='DATA ENTRY'!CK145),'DATA ENTRY'!R145,""))))</f>
        <v/>
      </c>
      <c r="L146" s="3" t="str">
        <f>IF('DATA ENTRY'!CK145="","",IF('DATA ENTRY'!S145="","",IF($D$4="All Post",'DATA ENTRY'!S145,IF(AND($D$4='DATA ENTRY'!CK145),'DATA ENTRY'!S145,""))))</f>
        <v/>
      </c>
      <c r="M146" s="3" t="str">
        <f>IF('DATA ENTRY'!CK145="","",IF('DATA ENTRY'!E145="","",IF($D$4="All Post",'DATA ENTRY'!E145,IF(AND($D$4='DATA ENTRY'!CK145),'DATA ENTRY'!E145,""))))</f>
        <v/>
      </c>
      <c r="N146" s="3" t="str">
        <f>IF('DATA ENTRY'!CK145="","",IF('DATA ENTRY'!W145="","",IF($D$4="All Post",'DATA ENTRY'!W145,IF(AND($D$4='DATA ENTRY'!CK145),'DATA ENTRY'!W145,""))))</f>
        <v/>
      </c>
      <c r="O146" s="3" t="str">
        <f>IF('DATA ENTRY'!CK145="","",IF('DATA ENTRY'!X145="","",IF($D$4="All Post",'DATA ENTRY'!X145,IF(AND($D$4='DATA ENTRY'!CK145),'DATA ENTRY'!X145,""))))</f>
        <v/>
      </c>
      <c r="P146" s="3" t="str">
        <f>IF('DATA ENTRY'!CK145="","",IF('DATA ENTRY'!G145="","",IF($D$4="All Post",'DATA ENTRY'!G145,IF(AND($D$4='DATA ENTRY'!CK145),'DATA ENTRY'!G145,""))))</f>
        <v/>
      </c>
      <c r="S146">
        <f t="shared" si="35"/>
        <v>0</v>
      </c>
      <c r="T146" t="str">
        <f t="shared" si="36"/>
        <v/>
      </c>
      <c r="BZ146" t="str">
        <f t="shared" si="37"/>
        <v/>
      </c>
      <c r="CA146" t="str">
        <f t="shared" si="38"/>
        <v/>
      </c>
      <c r="CB146" s="224">
        <v>140</v>
      </c>
      <c r="CC146" s="3" t="str">
        <f>IF('DATA ENTRY'!CK145="","",IF('DATA ENTRY'!B145="","",IF(AND($CD$4='DATA ENTRY'!CK145,$CG$4='DATA ENTRY'!D145),'DATA ENTRY'!B145,"")))</f>
        <v/>
      </c>
      <c r="CD146" s="3" t="str">
        <f>IF('DATA ENTRY'!CK145="","",IF('DATA ENTRY'!C145="","",IF(AND($CD$4='DATA ENTRY'!CK145,$CG$4='DATA ENTRY'!D145),'DATA ENTRY'!C145,"")))</f>
        <v/>
      </c>
      <c r="CE146" s="4" t="str">
        <f>IF('DATA ENTRY'!CK145="","",IF('DATA ENTRY'!I145="","",IF(AND($CD$4='DATA ENTRY'!CK145,$CG$4='DATA ENTRY'!D145),'DATA ENTRY'!I145,"")))</f>
        <v/>
      </c>
      <c r="CF146" s="4" t="str">
        <f>IF('DATA ENTRY'!CK145="","",IF('DATA ENTRY'!CK145="","",IF(AND($CD$4='DATA ENTRY'!CK145,$CG$4='DATA ENTRY'!D145),'DATA ENTRY'!CK145,"")))</f>
        <v/>
      </c>
      <c r="CG146" s="3" t="str">
        <f>IF('DATA ENTRY'!CK145="","",IF('DATA ENTRY'!N145="","",IF(AND($CD$4='DATA ENTRY'!CK145,$CG$4='DATA ENTRY'!D145),'DATA ENTRY'!N145,"")))</f>
        <v/>
      </c>
      <c r="CH146" s="107" t="str">
        <f>IF('DATA ENTRY'!CK145="","",IF('DATA ENTRY'!O145="","",IF(AND($CD$4='DATA ENTRY'!CK145,$CG$4='DATA ENTRY'!D145),'DATA ENTRY'!O145,"")))</f>
        <v/>
      </c>
      <c r="CI146" s="3" t="str">
        <f>IF('DATA ENTRY'!CK145="","",IF('DATA ENTRY'!P145="","",IF(AND($CD$4='DATA ENTRY'!CK145,$CG$4='DATA ENTRY'!D145),'DATA ENTRY'!P145,"")))</f>
        <v/>
      </c>
      <c r="CJ146" s="107" t="str">
        <f>IF('DATA ENTRY'!CK145="","",IF('DATA ENTRY'!Q145="","",IF(AND($CD$4='DATA ENTRY'!CK145,$CG$4='DATA ENTRY'!D145),'DATA ENTRY'!Q145,"")))</f>
        <v/>
      </c>
      <c r="CK146" s="3" t="str">
        <f>IF('DATA ENTRY'!CK145="","",IF('DATA ENTRY'!R145="","",IF(AND($CD$4='DATA ENTRY'!CK145,$CG$4='DATA ENTRY'!D145),'DATA ENTRY'!R145,"")))</f>
        <v/>
      </c>
      <c r="CL146" s="3" t="str">
        <f>IF('DATA ENTRY'!CK145="","",IF('DATA ENTRY'!S145="","",IF(AND($CD$4='DATA ENTRY'!CK145,$CG$4='DATA ENTRY'!D145),'DATA ENTRY'!S145,"")))</f>
        <v/>
      </c>
      <c r="CM146" s="3" t="str">
        <f>IF('DATA ENTRY'!CK145="","",IF('DATA ENTRY'!E145="","",IF(AND($CD$4='DATA ENTRY'!CK145,$CG$4='DATA ENTRY'!D145),'DATA ENTRY'!E145,"")))</f>
        <v/>
      </c>
      <c r="CN146" s="3" t="str">
        <f>IF('DATA ENTRY'!CK145="","",IF('DATA ENTRY'!W145="","",IF(AND($CD$4='DATA ENTRY'!CK145,$CG$4='DATA ENTRY'!D145),'DATA ENTRY'!W145,"")))</f>
        <v/>
      </c>
      <c r="CO146" s="3" t="str">
        <f>IF('DATA ENTRY'!CK145="","",IF('DATA ENTRY'!X145="","",IF(AND($CD$4='DATA ENTRY'!CK145,$CG$4='DATA ENTRY'!D145),'DATA ENTRY'!X145,"")))</f>
        <v/>
      </c>
      <c r="CP146" s="108" t="str">
        <f t="shared" si="39"/>
        <v/>
      </c>
      <c r="CQ146" s="108" t="str">
        <f>IF('DATA ENTRY'!CK145="","",IF('DATA ENTRY'!G145="","",IF(AND($CD$4='DATA ENTRY'!CK145,$CG$4='DATA ENTRY'!D145),'DATA ENTRY'!G145,"")))</f>
        <v/>
      </c>
      <c r="CR146" s="230" t="str">
        <f>IF('DATA ENTRY'!CK145="","",IF('DATA ENTRY'!D145="","",IF(AND($CD$4='DATA ENTRY'!CK145,$CG$4='DATA ENTRY'!D145),'DATA ENTRY'!D145,"")))</f>
        <v/>
      </c>
      <c r="CS146">
        <f t="shared" si="40"/>
        <v>0</v>
      </c>
      <c r="CT146">
        <f t="shared" si="41"/>
        <v>0</v>
      </c>
      <c r="CV146" s="139"/>
      <c r="CX146">
        <f t="shared" si="42"/>
        <v>0</v>
      </c>
      <c r="DB146" t="str">
        <f t="shared" si="49"/>
        <v/>
      </c>
      <c r="DC146" t="str">
        <f t="shared" si="50"/>
        <v/>
      </c>
      <c r="DD146" s="224">
        <v>140</v>
      </c>
      <c r="DE146" s="3" t="str">
        <f>IF('DATA ENTRY'!CK145="","",IF('DATA ENTRY'!B145="","",IF(AND($DF$4='DATA ENTRY'!D145),'DATA ENTRY'!B145,"")))</f>
        <v/>
      </c>
      <c r="DF146" s="3" t="str">
        <f>IF('DATA ENTRY'!CK145="","",IF('DATA ENTRY'!C145="","",IF(AND($DF$4='DATA ENTRY'!D145),'DATA ENTRY'!C145,"")))</f>
        <v/>
      </c>
      <c r="DG146" s="4" t="str">
        <f>IF('DATA ENTRY'!CK145="","",IF('DATA ENTRY'!I145="","",IF(AND($DF$4='DATA ENTRY'!D145),'DATA ENTRY'!I145,"")))</f>
        <v/>
      </c>
      <c r="DH146" s="4" t="str">
        <f>IF('DATA ENTRY'!CK145="","",IF('DATA ENTRY'!CK145="","",IF(AND($DF$4='DATA ENTRY'!D145),'DATA ENTRY'!CK145,"")))</f>
        <v/>
      </c>
      <c r="DI146" s="3" t="str">
        <f>IF('DATA ENTRY'!CK145="","",IF('DATA ENTRY'!N145="","",IF(AND($DF$4='DATA ENTRY'!D145),'DATA ENTRY'!N145,"")))</f>
        <v/>
      </c>
      <c r="DJ146" s="107" t="str">
        <f>IF('DATA ENTRY'!CK145="","",IF('DATA ENTRY'!O145="","",IF(AND($DF$4='DATA ENTRY'!D145),'DATA ENTRY'!O145,"")))</f>
        <v/>
      </c>
      <c r="DK146" s="3" t="str">
        <f>IF('DATA ENTRY'!CK145="","",IF('DATA ENTRY'!P145="","",IF(AND($DF$4='DATA ENTRY'!D145),'DATA ENTRY'!P145,"")))</f>
        <v/>
      </c>
      <c r="DL146" s="107" t="str">
        <f>IF('DATA ENTRY'!CK145="","",IF('DATA ENTRY'!Q145="","",IF(AND($DF$4='DATA ENTRY'!D145),'DATA ENTRY'!Q145,"")))</f>
        <v/>
      </c>
      <c r="DM146" s="3" t="str">
        <f>IF('DATA ENTRY'!CK145="","",IF('DATA ENTRY'!R145="","",IF(AND($DF$4='DATA ENTRY'!D145),'DATA ENTRY'!R145,"")))</f>
        <v/>
      </c>
      <c r="DN146" s="107" t="str">
        <f>IF('DATA ENTRY'!CK145="","",IF('DATA ENTRY'!S145="","",IF(AND($DF$4='DATA ENTRY'!D145),'DATA ENTRY'!S145,"")))</f>
        <v/>
      </c>
      <c r="DO146" s="3" t="str">
        <f>IF('DATA ENTRY'!CK145="","",IF('DATA ENTRY'!E145="","",IF(AND($DF$4='DATA ENTRY'!D145),'DATA ENTRY'!E145,"")))</f>
        <v/>
      </c>
      <c r="DP146" s="3" t="str">
        <f>IF('DATA ENTRY'!CK145="","",IF('DATA ENTRY'!D145="","",IF(AND($DF$4='DATA ENTRY'!D145),'DATA ENTRY'!D145,"")))</f>
        <v/>
      </c>
      <c r="DQ146" s="3" t="str">
        <f>IF('DATA ENTRY'!CK145="","",IF('DATA ENTRY'!W145="","",IF(AND($DF$4='DATA ENTRY'!D145),'DATA ENTRY'!W145,"")))</f>
        <v/>
      </c>
      <c r="DR146" s="3" t="str">
        <f>IF('DATA ENTRY'!CK145="","",IF('DATA ENTRY'!X145="","",IF(AND($DF$4='DATA ENTRY'!D145),'DATA ENTRY'!X145,"")))</f>
        <v/>
      </c>
      <c r="DS146" s="108" t="str">
        <f t="shared" si="43"/>
        <v/>
      </c>
      <c r="DT146" s="108" t="str">
        <f>IF('DATA ENTRY'!CK145="","",IF('DATA ENTRY'!D145="","",IF(AND($DF$4='DATA ENTRY'!D145),'DATA ENTRY'!G145,"")))</f>
        <v/>
      </c>
      <c r="DY146">
        <f t="shared" si="44"/>
        <v>0</v>
      </c>
      <c r="EB146" t="str">
        <f t="shared" si="45"/>
        <v/>
      </c>
      <c r="EC146" t="str">
        <f t="shared" si="46"/>
        <v/>
      </c>
      <c r="ED146" s="224">
        <v>140</v>
      </c>
      <c r="EE146" s="3" t="str">
        <f>IF('DATA ENTRY'!CK145="","",IF('DATA ENTRY'!B145="","",IF(AND($EF$4='DATA ENTRY'!G145,$EH$4='DATA ENTRY'!F145),'DATA ENTRY'!B145,"")))</f>
        <v/>
      </c>
      <c r="EF146" s="3" t="str">
        <f>IF('DATA ENTRY'!CK145="","",IF('DATA ENTRY'!C145="","",IF(AND($EF$4='DATA ENTRY'!G145,$EH$4='DATA ENTRY'!F145),'DATA ENTRY'!C145,"")))</f>
        <v/>
      </c>
      <c r="EG146" s="4" t="str">
        <f>IF('DATA ENTRY'!CK145="","",IF('DATA ENTRY'!I145="","",IF(AND($EF$4='DATA ENTRY'!G145,$EH$4='DATA ENTRY'!F145),'DATA ENTRY'!I145,"")))</f>
        <v/>
      </c>
      <c r="EH146" s="4" t="str">
        <f>IF('DATA ENTRY'!CK145="","",IF('DATA ENTRY'!CK145="","",IF(AND($EF$4='DATA ENTRY'!G145,$EH$4='DATA ENTRY'!F145),'DATA ENTRY'!CK145,"")))</f>
        <v/>
      </c>
      <c r="EI146" s="3" t="str">
        <f>IF('DATA ENTRY'!CK145="","",IF('DATA ENTRY'!N145="","",IF(AND($EF$4='DATA ENTRY'!G145,$EH$4='DATA ENTRY'!F145),'DATA ENTRY'!N145,"")))</f>
        <v/>
      </c>
      <c r="EJ146" s="107" t="str">
        <f>IF('DATA ENTRY'!CK145="","",IF('DATA ENTRY'!O145="","",IF(AND($EF$4='DATA ENTRY'!G145,$EH$4='DATA ENTRY'!F145),'DATA ENTRY'!O145,"")))</f>
        <v/>
      </c>
      <c r="EK146" s="3" t="str">
        <f>IF('DATA ENTRY'!CK145="","",IF('DATA ENTRY'!P145="","",IF(AND($EF$4='DATA ENTRY'!G145,$EH$4='DATA ENTRY'!F145),'DATA ENTRY'!P145,"")))</f>
        <v/>
      </c>
      <c r="EL146" s="107" t="str">
        <f>IF('DATA ENTRY'!CK145="","",IF('DATA ENTRY'!Q145="","",IF(AND($EF$4='DATA ENTRY'!G145,$EH$4='DATA ENTRY'!F145),'DATA ENTRY'!Q145,"")))</f>
        <v/>
      </c>
      <c r="EM146" s="3" t="str">
        <f>IF('DATA ENTRY'!CK145="","",IF('DATA ENTRY'!R145="","",IF(AND($EF$4='DATA ENTRY'!G145,$EH$4='DATA ENTRY'!F145),'DATA ENTRY'!R145,"")))</f>
        <v/>
      </c>
      <c r="EN146" s="107" t="str">
        <f>IF('DATA ENTRY'!CK145="","",IF('DATA ENTRY'!S145="","",IF(AND($EF$4='DATA ENTRY'!G145,$EH$4='DATA ENTRY'!F145),'DATA ENTRY'!S145,"")))</f>
        <v/>
      </c>
      <c r="EO146" s="3" t="str">
        <f>IF('DATA ENTRY'!CK145="","",IF('DATA ENTRY'!E145="","",IF(AND($EF$4='DATA ENTRY'!G145,$EH$4='DATA ENTRY'!F145),'DATA ENTRY'!E145,"")))</f>
        <v/>
      </c>
      <c r="EP146" s="3" t="str">
        <f>IF('DATA ENTRY'!CK145="","",IF('DATA ENTRY'!D145="","",IF(AND($EF$4='DATA ENTRY'!G145,$EH$4='DATA ENTRY'!F145),'DATA ENTRY'!D145,"")))</f>
        <v/>
      </c>
      <c r="EQ146" s="3" t="str">
        <f>IF('DATA ENTRY'!CK145="","",IF('DATA ENTRY'!W145="","",IF(AND($EF$4='DATA ENTRY'!G145,$EH$4='DATA ENTRY'!F145),'DATA ENTRY'!W145,"")))</f>
        <v/>
      </c>
      <c r="ER146" s="3" t="str">
        <f>IF('DATA ENTRY'!CK145="","",IF('DATA ENTRY'!X145="","",IF(AND($EF$4='DATA ENTRY'!G145,$EH$4='DATA ENTRY'!F145),'DATA ENTRY'!X145,"")))</f>
        <v/>
      </c>
      <c r="ES146" s="108" t="str">
        <f t="shared" si="47"/>
        <v/>
      </c>
      <c r="ET146" s="108" t="str">
        <f>IF('DATA ENTRY'!CK145="","",IF('DATA ENTRY'!D145="","",IF(AND($EF$4='DATA ENTRY'!G145,$EH$4='DATA ENTRY'!F145),'DATA ENTRY'!G145,"")))</f>
        <v/>
      </c>
      <c r="EY146">
        <f t="shared" si="48"/>
        <v>0</v>
      </c>
    </row>
    <row r="147" spans="1:155">
      <c r="A147" t="str">
        <f>IF(S147=0,"",1+(MAX($A$7:A146)))</f>
        <v/>
      </c>
      <c r="B147" s="224">
        <v>141</v>
      </c>
      <c r="C147" s="3" t="str">
        <f>IF('DATA ENTRY'!CK146="","",IF('DATA ENTRY'!B146="","",IF($D$4="All Post",'DATA ENTRY'!B146,IF(AND($D$4='DATA ENTRY'!CK146),'DATA ENTRY'!B146,""))))</f>
        <v/>
      </c>
      <c r="D147" s="3" t="str">
        <f>IF('DATA ENTRY'!CK146="","",IF('DATA ENTRY'!C146="","",IF($D$4="All Post",'DATA ENTRY'!C146,IF(AND($D$4='DATA ENTRY'!CK146),'DATA ENTRY'!C146,""))))</f>
        <v/>
      </c>
      <c r="E147" s="4" t="str">
        <f>IF('DATA ENTRY'!CK146="","",IF('DATA ENTRY'!I146="","",IF($D$4="All Post",'DATA ENTRY'!I146,IF(AND($D$4='DATA ENTRY'!CK146),'DATA ENTRY'!I146,""))))</f>
        <v/>
      </c>
      <c r="F147" s="4" t="str">
        <f>IF('DATA ENTRY'!CK146="","",IF('DATA ENTRY'!CK146="","",IF($D$4="All Post",'DATA ENTRY'!CK146,IF(AND($D$4='DATA ENTRY'!CK146),'DATA ENTRY'!CK146,""))))</f>
        <v/>
      </c>
      <c r="G147" s="3" t="str">
        <f>IF('DATA ENTRY'!CK146="","",IF('DATA ENTRY'!N146="","",IF($D$4="All Post",'DATA ENTRY'!N146,IF(AND($D$4='DATA ENTRY'!CK146),'DATA ENTRY'!N146,""))))</f>
        <v/>
      </c>
      <c r="H147" s="107" t="str">
        <f>IF('DATA ENTRY'!CK146="","",IF('DATA ENTRY'!O146="","",IF($D$4="All Post",'DATA ENTRY'!O146,IF(AND($D$4='DATA ENTRY'!CK146),'DATA ENTRY'!O146,""))))</f>
        <v/>
      </c>
      <c r="I147" s="3" t="str">
        <f>IF('DATA ENTRY'!CK146="","",IF('DATA ENTRY'!P146="","",IF($D$4="All Post",'DATA ENTRY'!P146,IF(AND($D$4='DATA ENTRY'!CK146),'DATA ENTRY'!P146,""))))</f>
        <v/>
      </c>
      <c r="J147" s="107" t="str">
        <f>IF('DATA ENTRY'!CK146="","",IF('DATA ENTRY'!Q146="","",IF($D$4="All Post",'DATA ENTRY'!Q146,IF(AND($D$4='DATA ENTRY'!CK146),'DATA ENTRY'!Q146,""))))</f>
        <v/>
      </c>
      <c r="K147" s="3" t="str">
        <f>IF('DATA ENTRY'!CK146="","",IF('DATA ENTRY'!R146="","",IF($D$4="All Post",'DATA ENTRY'!R146,IF(AND($D$4='DATA ENTRY'!CK146),'DATA ENTRY'!R146,""))))</f>
        <v/>
      </c>
      <c r="L147" s="3" t="str">
        <f>IF('DATA ENTRY'!CK146="","",IF('DATA ENTRY'!S146="","",IF($D$4="All Post",'DATA ENTRY'!S146,IF(AND($D$4='DATA ENTRY'!CK146),'DATA ENTRY'!S146,""))))</f>
        <v/>
      </c>
      <c r="M147" s="3" t="str">
        <f>IF('DATA ENTRY'!CK146="","",IF('DATA ENTRY'!E146="","",IF($D$4="All Post",'DATA ENTRY'!E146,IF(AND($D$4='DATA ENTRY'!CK146),'DATA ENTRY'!E146,""))))</f>
        <v/>
      </c>
      <c r="N147" s="3" t="str">
        <f>IF('DATA ENTRY'!CK146="","",IF('DATA ENTRY'!W146="","",IF($D$4="All Post",'DATA ENTRY'!W146,IF(AND($D$4='DATA ENTRY'!CK146),'DATA ENTRY'!W146,""))))</f>
        <v/>
      </c>
      <c r="O147" s="3" t="str">
        <f>IF('DATA ENTRY'!CK146="","",IF('DATA ENTRY'!X146="","",IF($D$4="All Post",'DATA ENTRY'!X146,IF(AND($D$4='DATA ENTRY'!CK146),'DATA ENTRY'!X146,""))))</f>
        <v/>
      </c>
      <c r="P147" s="3" t="str">
        <f>IF('DATA ENTRY'!CK146="","",IF('DATA ENTRY'!G146="","",IF($D$4="All Post",'DATA ENTRY'!G146,IF(AND($D$4='DATA ENTRY'!CK146),'DATA ENTRY'!G146,""))))</f>
        <v/>
      </c>
      <c r="S147">
        <f t="shared" si="35"/>
        <v>0</v>
      </c>
      <c r="T147" t="str">
        <f t="shared" si="36"/>
        <v/>
      </c>
      <c r="BZ147" t="str">
        <f t="shared" si="37"/>
        <v/>
      </c>
      <c r="CA147" t="str">
        <f t="shared" si="38"/>
        <v/>
      </c>
      <c r="CB147" s="224">
        <v>141</v>
      </c>
      <c r="CC147" s="3" t="str">
        <f>IF('DATA ENTRY'!CK146="","",IF('DATA ENTRY'!B146="","",IF(AND($CD$4='DATA ENTRY'!CK146,$CG$4='DATA ENTRY'!D146),'DATA ENTRY'!B146,"")))</f>
        <v/>
      </c>
      <c r="CD147" s="3" t="str">
        <f>IF('DATA ENTRY'!CK146="","",IF('DATA ENTRY'!C146="","",IF(AND($CD$4='DATA ENTRY'!CK146,$CG$4='DATA ENTRY'!D146),'DATA ENTRY'!C146,"")))</f>
        <v/>
      </c>
      <c r="CE147" s="4" t="str">
        <f>IF('DATA ENTRY'!CK146="","",IF('DATA ENTRY'!I146="","",IF(AND($CD$4='DATA ENTRY'!CK146,$CG$4='DATA ENTRY'!D146),'DATA ENTRY'!I146,"")))</f>
        <v/>
      </c>
      <c r="CF147" s="4" t="str">
        <f>IF('DATA ENTRY'!CK146="","",IF('DATA ENTRY'!CK146="","",IF(AND($CD$4='DATA ENTRY'!CK146,$CG$4='DATA ENTRY'!D146),'DATA ENTRY'!CK146,"")))</f>
        <v/>
      </c>
      <c r="CG147" s="3" t="str">
        <f>IF('DATA ENTRY'!CK146="","",IF('DATA ENTRY'!N146="","",IF(AND($CD$4='DATA ENTRY'!CK146,$CG$4='DATA ENTRY'!D146),'DATA ENTRY'!N146,"")))</f>
        <v/>
      </c>
      <c r="CH147" s="107" t="str">
        <f>IF('DATA ENTRY'!CK146="","",IF('DATA ENTRY'!O146="","",IF(AND($CD$4='DATA ENTRY'!CK146,$CG$4='DATA ENTRY'!D146),'DATA ENTRY'!O146,"")))</f>
        <v/>
      </c>
      <c r="CI147" s="3" t="str">
        <f>IF('DATA ENTRY'!CK146="","",IF('DATA ENTRY'!P146="","",IF(AND($CD$4='DATA ENTRY'!CK146,$CG$4='DATA ENTRY'!D146),'DATA ENTRY'!P146,"")))</f>
        <v/>
      </c>
      <c r="CJ147" s="107" t="str">
        <f>IF('DATA ENTRY'!CK146="","",IF('DATA ENTRY'!Q146="","",IF(AND($CD$4='DATA ENTRY'!CK146,$CG$4='DATA ENTRY'!D146),'DATA ENTRY'!Q146,"")))</f>
        <v/>
      </c>
      <c r="CK147" s="3" t="str">
        <f>IF('DATA ENTRY'!CK146="","",IF('DATA ENTRY'!R146="","",IF(AND($CD$4='DATA ENTRY'!CK146,$CG$4='DATA ENTRY'!D146),'DATA ENTRY'!R146,"")))</f>
        <v/>
      </c>
      <c r="CL147" s="3" t="str">
        <f>IF('DATA ENTRY'!CK146="","",IF('DATA ENTRY'!S146="","",IF(AND($CD$4='DATA ENTRY'!CK146,$CG$4='DATA ENTRY'!D146),'DATA ENTRY'!S146,"")))</f>
        <v/>
      </c>
      <c r="CM147" s="3" t="str">
        <f>IF('DATA ENTRY'!CK146="","",IF('DATA ENTRY'!E146="","",IF(AND($CD$4='DATA ENTRY'!CK146,$CG$4='DATA ENTRY'!D146),'DATA ENTRY'!E146,"")))</f>
        <v/>
      </c>
      <c r="CN147" s="3" t="str">
        <f>IF('DATA ENTRY'!CK146="","",IF('DATA ENTRY'!W146="","",IF(AND($CD$4='DATA ENTRY'!CK146,$CG$4='DATA ENTRY'!D146),'DATA ENTRY'!W146,"")))</f>
        <v/>
      </c>
      <c r="CO147" s="3" t="str">
        <f>IF('DATA ENTRY'!CK146="","",IF('DATA ENTRY'!X146="","",IF(AND($CD$4='DATA ENTRY'!CK146,$CG$4='DATA ENTRY'!D146),'DATA ENTRY'!X146,"")))</f>
        <v/>
      </c>
      <c r="CP147" s="108" t="str">
        <f t="shared" si="39"/>
        <v/>
      </c>
      <c r="CQ147" s="108" t="str">
        <f>IF('DATA ENTRY'!CK146="","",IF('DATA ENTRY'!G146="","",IF(AND($CD$4='DATA ENTRY'!CK146,$CG$4='DATA ENTRY'!D146),'DATA ENTRY'!G146,"")))</f>
        <v/>
      </c>
      <c r="CR147" s="230" t="str">
        <f>IF('DATA ENTRY'!CK146="","",IF('DATA ENTRY'!D146="","",IF(AND($CD$4='DATA ENTRY'!CK146,$CG$4='DATA ENTRY'!D146),'DATA ENTRY'!D146,"")))</f>
        <v/>
      </c>
      <c r="CS147">
        <f t="shared" si="40"/>
        <v>0</v>
      </c>
      <c r="CT147">
        <f t="shared" si="41"/>
        <v>0</v>
      </c>
      <c r="CV147" s="139"/>
      <c r="CX147">
        <f t="shared" si="42"/>
        <v>0</v>
      </c>
      <c r="DB147" t="str">
        <f t="shared" si="49"/>
        <v/>
      </c>
      <c r="DC147" t="str">
        <f t="shared" si="50"/>
        <v/>
      </c>
      <c r="DD147" s="224">
        <v>141</v>
      </c>
      <c r="DE147" s="3" t="str">
        <f>IF('DATA ENTRY'!CK146="","",IF('DATA ENTRY'!B146="","",IF(AND($DF$4='DATA ENTRY'!D146),'DATA ENTRY'!B146,"")))</f>
        <v/>
      </c>
      <c r="DF147" s="3" t="str">
        <f>IF('DATA ENTRY'!CK146="","",IF('DATA ENTRY'!C146="","",IF(AND($DF$4='DATA ENTRY'!D146),'DATA ENTRY'!C146,"")))</f>
        <v/>
      </c>
      <c r="DG147" s="4" t="str">
        <f>IF('DATA ENTRY'!CK146="","",IF('DATA ENTRY'!I146="","",IF(AND($DF$4='DATA ENTRY'!D146),'DATA ENTRY'!I146,"")))</f>
        <v/>
      </c>
      <c r="DH147" s="4" t="str">
        <f>IF('DATA ENTRY'!CK146="","",IF('DATA ENTRY'!CK146="","",IF(AND($DF$4='DATA ENTRY'!D146),'DATA ENTRY'!CK146,"")))</f>
        <v/>
      </c>
      <c r="DI147" s="3" t="str">
        <f>IF('DATA ENTRY'!CK146="","",IF('DATA ENTRY'!N146="","",IF(AND($DF$4='DATA ENTRY'!D146),'DATA ENTRY'!N146,"")))</f>
        <v/>
      </c>
      <c r="DJ147" s="107" t="str">
        <f>IF('DATA ENTRY'!CK146="","",IF('DATA ENTRY'!O146="","",IF(AND($DF$4='DATA ENTRY'!D146),'DATA ENTRY'!O146,"")))</f>
        <v/>
      </c>
      <c r="DK147" s="3" t="str">
        <f>IF('DATA ENTRY'!CK146="","",IF('DATA ENTRY'!P146="","",IF(AND($DF$4='DATA ENTRY'!D146),'DATA ENTRY'!P146,"")))</f>
        <v/>
      </c>
      <c r="DL147" s="107" t="str">
        <f>IF('DATA ENTRY'!CK146="","",IF('DATA ENTRY'!Q146="","",IF(AND($DF$4='DATA ENTRY'!D146),'DATA ENTRY'!Q146,"")))</f>
        <v/>
      </c>
      <c r="DM147" s="3" t="str">
        <f>IF('DATA ENTRY'!CK146="","",IF('DATA ENTRY'!R146="","",IF(AND($DF$4='DATA ENTRY'!D146),'DATA ENTRY'!R146,"")))</f>
        <v/>
      </c>
      <c r="DN147" s="107" t="str">
        <f>IF('DATA ENTRY'!CK146="","",IF('DATA ENTRY'!S146="","",IF(AND($DF$4='DATA ENTRY'!D146),'DATA ENTRY'!S146,"")))</f>
        <v/>
      </c>
      <c r="DO147" s="3" t="str">
        <f>IF('DATA ENTRY'!CK146="","",IF('DATA ENTRY'!E146="","",IF(AND($DF$4='DATA ENTRY'!D146),'DATA ENTRY'!E146,"")))</f>
        <v/>
      </c>
      <c r="DP147" s="3" t="str">
        <f>IF('DATA ENTRY'!CK146="","",IF('DATA ENTRY'!D146="","",IF(AND($DF$4='DATA ENTRY'!D146),'DATA ENTRY'!D146,"")))</f>
        <v/>
      </c>
      <c r="DQ147" s="3" t="str">
        <f>IF('DATA ENTRY'!CK146="","",IF('DATA ENTRY'!W146="","",IF(AND($DF$4='DATA ENTRY'!D146),'DATA ENTRY'!W146,"")))</f>
        <v/>
      </c>
      <c r="DR147" s="3" t="str">
        <f>IF('DATA ENTRY'!CK146="","",IF('DATA ENTRY'!X146="","",IF(AND($DF$4='DATA ENTRY'!D146),'DATA ENTRY'!X146,"")))</f>
        <v/>
      </c>
      <c r="DS147" s="108" t="str">
        <f t="shared" si="43"/>
        <v/>
      </c>
      <c r="DT147" s="108" t="str">
        <f>IF('DATA ENTRY'!CK146="","",IF('DATA ENTRY'!D146="","",IF(AND($DF$4='DATA ENTRY'!D146),'DATA ENTRY'!G146,"")))</f>
        <v/>
      </c>
      <c r="DY147">
        <f t="shared" si="44"/>
        <v>0</v>
      </c>
      <c r="EB147" t="str">
        <f t="shared" si="45"/>
        <v/>
      </c>
      <c r="EC147" t="str">
        <f t="shared" si="46"/>
        <v/>
      </c>
      <c r="ED147" s="224">
        <v>141</v>
      </c>
      <c r="EE147" s="3" t="str">
        <f>IF('DATA ENTRY'!CK146="","",IF('DATA ENTRY'!B146="","",IF(AND($EF$4='DATA ENTRY'!G146,$EH$4='DATA ENTRY'!F146),'DATA ENTRY'!B146,"")))</f>
        <v/>
      </c>
      <c r="EF147" s="3" t="str">
        <f>IF('DATA ENTRY'!CK146="","",IF('DATA ENTRY'!C146="","",IF(AND($EF$4='DATA ENTRY'!G146,$EH$4='DATA ENTRY'!F146),'DATA ENTRY'!C146,"")))</f>
        <v/>
      </c>
      <c r="EG147" s="4" t="str">
        <f>IF('DATA ENTRY'!CK146="","",IF('DATA ENTRY'!I146="","",IF(AND($EF$4='DATA ENTRY'!G146,$EH$4='DATA ENTRY'!F146),'DATA ENTRY'!I146,"")))</f>
        <v/>
      </c>
      <c r="EH147" s="4" t="str">
        <f>IF('DATA ENTRY'!CK146="","",IF('DATA ENTRY'!CK146="","",IF(AND($EF$4='DATA ENTRY'!G146,$EH$4='DATA ENTRY'!F146),'DATA ENTRY'!CK146,"")))</f>
        <v/>
      </c>
      <c r="EI147" s="3" t="str">
        <f>IF('DATA ENTRY'!CK146="","",IF('DATA ENTRY'!N146="","",IF(AND($EF$4='DATA ENTRY'!G146,$EH$4='DATA ENTRY'!F146),'DATA ENTRY'!N146,"")))</f>
        <v/>
      </c>
      <c r="EJ147" s="107" t="str">
        <f>IF('DATA ENTRY'!CK146="","",IF('DATA ENTRY'!O146="","",IF(AND($EF$4='DATA ENTRY'!G146,$EH$4='DATA ENTRY'!F146),'DATA ENTRY'!O146,"")))</f>
        <v/>
      </c>
      <c r="EK147" s="3" t="str">
        <f>IF('DATA ENTRY'!CK146="","",IF('DATA ENTRY'!P146="","",IF(AND($EF$4='DATA ENTRY'!G146,$EH$4='DATA ENTRY'!F146),'DATA ENTRY'!P146,"")))</f>
        <v/>
      </c>
      <c r="EL147" s="107" t="str">
        <f>IF('DATA ENTRY'!CK146="","",IF('DATA ENTRY'!Q146="","",IF(AND($EF$4='DATA ENTRY'!G146,$EH$4='DATA ENTRY'!F146),'DATA ENTRY'!Q146,"")))</f>
        <v/>
      </c>
      <c r="EM147" s="3" t="str">
        <f>IF('DATA ENTRY'!CK146="","",IF('DATA ENTRY'!R146="","",IF(AND($EF$4='DATA ENTRY'!G146,$EH$4='DATA ENTRY'!F146),'DATA ENTRY'!R146,"")))</f>
        <v/>
      </c>
      <c r="EN147" s="107" t="str">
        <f>IF('DATA ENTRY'!CK146="","",IF('DATA ENTRY'!S146="","",IF(AND($EF$4='DATA ENTRY'!G146,$EH$4='DATA ENTRY'!F146),'DATA ENTRY'!S146,"")))</f>
        <v/>
      </c>
      <c r="EO147" s="3" t="str">
        <f>IF('DATA ENTRY'!CK146="","",IF('DATA ENTRY'!E146="","",IF(AND($EF$4='DATA ENTRY'!G146,$EH$4='DATA ENTRY'!F146),'DATA ENTRY'!E146,"")))</f>
        <v/>
      </c>
      <c r="EP147" s="3" t="str">
        <f>IF('DATA ENTRY'!CK146="","",IF('DATA ENTRY'!D146="","",IF(AND($EF$4='DATA ENTRY'!G146,$EH$4='DATA ENTRY'!F146),'DATA ENTRY'!D146,"")))</f>
        <v/>
      </c>
      <c r="EQ147" s="3" t="str">
        <f>IF('DATA ENTRY'!CK146="","",IF('DATA ENTRY'!W146="","",IF(AND($EF$4='DATA ENTRY'!G146,$EH$4='DATA ENTRY'!F146),'DATA ENTRY'!W146,"")))</f>
        <v/>
      </c>
      <c r="ER147" s="3" t="str">
        <f>IF('DATA ENTRY'!CK146="","",IF('DATA ENTRY'!X146="","",IF(AND($EF$4='DATA ENTRY'!G146,$EH$4='DATA ENTRY'!F146),'DATA ENTRY'!X146,"")))</f>
        <v/>
      </c>
      <c r="ES147" s="108" t="str">
        <f t="shared" si="47"/>
        <v/>
      </c>
      <c r="ET147" s="108" t="str">
        <f>IF('DATA ENTRY'!CK146="","",IF('DATA ENTRY'!D146="","",IF(AND($EF$4='DATA ENTRY'!G146,$EH$4='DATA ENTRY'!F146),'DATA ENTRY'!G146,"")))</f>
        <v/>
      </c>
      <c r="EY147">
        <f t="shared" si="48"/>
        <v>0</v>
      </c>
    </row>
    <row r="148" spans="1:155">
      <c r="A148" t="str">
        <f>IF(S148=0,"",1+(MAX($A$7:A147)))</f>
        <v/>
      </c>
      <c r="B148" s="224">
        <v>142</v>
      </c>
      <c r="C148" s="3" t="str">
        <f>IF('DATA ENTRY'!CK147="","",IF('DATA ENTRY'!B147="","",IF($D$4="All Post",'DATA ENTRY'!B147,IF(AND($D$4='DATA ENTRY'!CK147),'DATA ENTRY'!B147,""))))</f>
        <v/>
      </c>
      <c r="D148" s="3" t="str">
        <f>IF('DATA ENTRY'!CK147="","",IF('DATA ENTRY'!C147="","",IF($D$4="All Post",'DATA ENTRY'!C147,IF(AND($D$4='DATA ENTRY'!CK147),'DATA ENTRY'!C147,""))))</f>
        <v/>
      </c>
      <c r="E148" s="4" t="str">
        <f>IF('DATA ENTRY'!CK147="","",IF('DATA ENTRY'!I147="","",IF($D$4="All Post",'DATA ENTRY'!I147,IF(AND($D$4='DATA ENTRY'!CK147),'DATA ENTRY'!I147,""))))</f>
        <v/>
      </c>
      <c r="F148" s="4" t="str">
        <f>IF('DATA ENTRY'!CK147="","",IF('DATA ENTRY'!CK147="","",IF($D$4="All Post",'DATA ENTRY'!CK147,IF(AND($D$4='DATA ENTRY'!CK147),'DATA ENTRY'!CK147,""))))</f>
        <v/>
      </c>
      <c r="G148" s="3" t="str">
        <f>IF('DATA ENTRY'!CK147="","",IF('DATA ENTRY'!N147="","",IF($D$4="All Post",'DATA ENTRY'!N147,IF(AND($D$4='DATA ENTRY'!CK147),'DATA ENTRY'!N147,""))))</f>
        <v/>
      </c>
      <c r="H148" s="107" t="str">
        <f>IF('DATA ENTRY'!CK147="","",IF('DATA ENTRY'!O147="","",IF($D$4="All Post",'DATA ENTRY'!O147,IF(AND($D$4='DATA ENTRY'!CK147),'DATA ENTRY'!O147,""))))</f>
        <v/>
      </c>
      <c r="I148" s="3" t="str">
        <f>IF('DATA ENTRY'!CK147="","",IF('DATA ENTRY'!P147="","",IF($D$4="All Post",'DATA ENTRY'!P147,IF(AND($D$4='DATA ENTRY'!CK147),'DATA ENTRY'!P147,""))))</f>
        <v/>
      </c>
      <c r="J148" s="107" t="str">
        <f>IF('DATA ENTRY'!CK147="","",IF('DATA ENTRY'!Q147="","",IF($D$4="All Post",'DATA ENTRY'!Q147,IF(AND($D$4='DATA ENTRY'!CK147),'DATA ENTRY'!Q147,""))))</f>
        <v/>
      </c>
      <c r="K148" s="3" t="str">
        <f>IF('DATA ENTRY'!CK147="","",IF('DATA ENTRY'!R147="","",IF($D$4="All Post",'DATA ENTRY'!R147,IF(AND($D$4='DATA ENTRY'!CK147),'DATA ENTRY'!R147,""))))</f>
        <v/>
      </c>
      <c r="L148" s="3" t="str">
        <f>IF('DATA ENTRY'!CK147="","",IF('DATA ENTRY'!S147="","",IF($D$4="All Post",'DATA ENTRY'!S147,IF(AND($D$4='DATA ENTRY'!CK147),'DATA ENTRY'!S147,""))))</f>
        <v/>
      </c>
      <c r="M148" s="3" t="str">
        <f>IF('DATA ENTRY'!CK147="","",IF('DATA ENTRY'!E147="","",IF($D$4="All Post",'DATA ENTRY'!E147,IF(AND($D$4='DATA ENTRY'!CK147),'DATA ENTRY'!E147,""))))</f>
        <v/>
      </c>
      <c r="N148" s="3" t="str">
        <f>IF('DATA ENTRY'!CK147="","",IF('DATA ENTRY'!W147="","",IF($D$4="All Post",'DATA ENTRY'!W147,IF(AND($D$4='DATA ENTRY'!CK147),'DATA ENTRY'!W147,""))))</f>
        <v/>
      </c>
      <c r="O148" s="3" t="str">
        <f>IF('DATA ENTRY'!CK147="","",IF('DATA ENTRY'!X147="","",IF($D$4="All Post",'DATA ENTRY'!X147,IF(AND($D$4='DATA ENTRY'!CK147),'DATA ENTRY'!X147,""))))</f>
        <v/>
      </c>
      <c r="P148" s="3" t="str">
        <f>IF('DATA ENTRY'!CK147="","",IF('DATA ENTRY'!G147="","",IF($D$4="All Post",'DATA ENTRY'!G147,IF(AND($D$4='DATA ENTRY'!CK147),'DATA ENTRY'!G147,""))))</f>
        <v/>
      </c>
      <c r="S148">
        <f t="shared" si="35"/>
        <v>0</v>
      </c>
      <c r="T148" t="str">
        <f t="shared" si="36"/>
        <v/>
      </c>
      <c r="BZ148" t="str">
        <f t="shared" si="37"/>
        <v/>
      </c>
      <c r="CA148" t="str">
        <f t="shared" si="38"/>
        <v/>
      </c>
      <c r="CB148" s="224">
        <v>142</v>
      </c>
      <c r="CC148" s="3" t="str">
        <f>IF('DATA ENTRY'!CK147="","",IF('DATA ENTRY'!B147="","",IF(AND($CD$4='DATA ENTRY'!CK147,$CG$4='DATA ENTRY'!D147),'DATA ENTRY'!B147,"")))</f>
        <v/>
      </c>
      <c r="CD148" s="3" t="str">
        <f>IF('DATA ENTRY'!CK147="","",IF('DATA ENTRY'!C147="","",IF(AND($CD$4='DATA ENTRY'!CK147,$CG$4='DATA ENTRY'!D147),'DATA ENTRY'!C147,"")))</f>
        <v/>
      </c>
      <c r="CE148" s="4" t="str">
        <f>IF('DATA ENTRY'!CK147="","",IF('DATA ENTRY'!I147="","",IF(AND($CD$4='DATA ENTRY'!CK147,$CG$4='DATA ENTRY'!D147),'DATA ENTRY'!I147,"")))</f>
        <v/>
      </c>
      <c r="CF148" s="4" t="str">
        <f>IF('DATA ENTRY'!CK147="","",IF('DATA ENTRY'!CK147="","",IF(AND($CD$4='DATA ENTRY'!CK147,$CG$4='DATA ENTRY'!D147),'DATA ENTRY'!CK147,"")))</f>
        <v/>
      </c>
      <c r="CG148" s="3" t="str">
        <f>IF('DATA ENTRY'!CK147="","",IF('DATA ENTRY'!N147="","",IF(AND($CD$4='DATA ENTRY'!CK147,$CG$4='DATA ENTRY'!D147),'DATA ENTRY'!N147,"")))</f>
        <v/>
      </c>
      <c r="CH148" s="107" t="str">
        <f>IF('DATA ENTRY'!CK147="","",IF('DATA ENTRY'!O147="","",IF(AND($CD$4='DATA ENTRY'!CK147,$CG$4='DATA ENTRY'!D147),'DATA ENTRY'!O147,"")))</f>
        <v/>
      </c>
      <c r="CI148" s="3" t="str">
        <f>IF('DATA ENTRY'!CK147="","",IF('DATA ENTRY'!P147="","",IF(AND($CD$4='DATA ENTRY'!CK147,$CG$4='DATA ENTRY'!D147),'DATA ENTRY'!P147,"")))</f>
        <v/>
      </c>
      <c r="CJ148" s="107" t="str">
        <f>IF('DATA ENTRY'!CK147="","",IF('DATA ENTRY'!Q147="","",IF(AND($CD$4='DATA ENTRY'!CK147,$CG$4='DATA ENTRY'!D147),'DATA ENTRY'!Q147,"")))</f>
        <v/>
      </c>
      <c r="CK148" s="3" t="str">
        <f>IF('DATA ENTRY'!CK147="","",IF('DATA ENTRY'!R147="","",IF(AND($CD$4='DATA ENTRY'!CK147,$CG$4='DATA ENTRY'!D147),'DATA ENTRY'!R147,"")))</f>
        <v/>
      </c>
      <c r="CL148" s="3" t="str">
        <f>IF('DATA ENTRY'!CK147="","",IF('DATA ENTRY'!S147="","",IF(AND($CD$4='DATA ENTRY'!CK147,$CG$4='DATA ENTRY'!D147),'DATA ENTRY'!S147,"")))</f>
        <v/>
      </c>
      <c r="CM148" s="3" t="str">
        <f>IF('DATA ENTRY'!CK147="","",IF('DATA ENTRY'!E147="","",IF(AND($CD$4='DATA ENTRY'!CK147,$CG$4='DATA ENTRY'!D147),'DATA ENTRY'!E147,"")))</f>
        <v/>
      </c>
      <c r="CN148" s="3" t="str">
        <f>IF('DATA ENTRY'!CK147="","",IF('DATA ENTRY'!W147="","",IF(AND($CD$4='DATA ENTRY'!CK147,$CG$4='DATA ENTRY'!D147),'DATA ENTRY'!W147,"")))</f>
        <v/>
      </c>
      <c r="CO148" s="3" t="str">
        <f>IF('DATA ENTRY'!CK147="","",IF('DATA ENTRY'!X147="","",IF(AND($CD$4='DATA ENTRY'!CK147,$CG$4='DATA ENTRY'!D147),'DATA ENTRY'!X147,"")))</f>
        <v/>
      </c>
      <c r="CP148" s="108" t="str">
        <f t="shared" si="39"/>
        <v/>
      </c>
      <c r="CQ148" s="108" t="str">
        <f>IF('DATA ENTRY'!CK147="","",IF('DATA ENTRY'!G147="","",IF(AND($CD$4='DATA ENTRY'!CK147,$CG$4='DATA ENTRY'!D147),'DATA ENTRY'!G147,"")))</f>
        <v/>
      </c>
      <c r="CR148" s="230" t="str">
        <f>IF('DATA ENTRY'!CK147="","",IF('DATA ENTRY'!D147="","",IF(AND($CD$4='DATA ENTRY'!CK147,$CG$4='DATA ENTRY'!D147),'DATA ENTRY'!D147,"")))</f>
        <v/>
      </c>
      <c r="CS148">
        <f t="shared" si="40"/>
        <v>0</v>
      </c>
      <c r="CT148">
        <f t="shared" si="41"/>
        <v>0</v>
      </c>
      <c r="CV148" s="139"/>
      <c r="CX148">
        <f t="shared" si="42"/>
        <v>0</v>
      </c>
      <c r="DB148" t="str">
        <f t="shared" si="49"/>
        <v/>
      </c>
      <c r="DC148" t="str">
        <f t="shared" si="50"/>
        <v/>
      </c>
      <c r="DD148" s="224">
        <v>142</v>
      </c>
      <c r="DE148" s="3" t="str">
        <f>IF('DATA ENTRY'!CK147="","",IF('DATA ENTRY'!B147="","",IF(AND($DF$4='DATA ENTRY'!D147),'DATA ENTRY'!B147,"")))</f>
        <v/>
      </c>
      <c r="DF148" s="3" t="str">
        <f>IF('DATA ENTRY'!CK147="","",IF('DATA ENTRY'!C147="","",IF(AND($DF$4='DATA ENTRY'!D147),'DATA ENTRY'!C147,"")))</f>
        <v/>
      </c>
      <c r="DG148" s="4" t="str">
        <f>IF('DATA ENTRY'!CK147="","",IF('DATA ENTRY'!I147="","",IF(AND($DF$4='DATA ENTRY'!D147),'DATA ENTRY'!I147,"")))</f>
        <v/>
      </c>
      <c r="DH148" s="4" t="str">
        <f>IF('DATA ENTRY'!CK147="","",IF('DATA ENTRY'!CK147="","",IF(AND($DF$4='DATA ENTRY'!D147),'DATA ENTRY'!CK147,"")))</f>
        <v/>
      </c>
      <c r="DI148" s="3" t="str">
        <f>IF('DATA ENTRY'!CK147="","",IF('DATA ENTRY'!N147="","",IF(AND($DF$4='DATA ENTRY'!D147),'DATA ENTRY'!N147,"")))</f>
        <v/>
      </c>
      <c r="DJ148" s="107" t="str">
        <f>IF('DATA ENTRY'!CK147="","",IF('DATA ENTRY'!O147="","",IF(AND($DF$4='DATA ENTRY'!D147),'DATA ENTRY'!O147,"")))</f>
        <v/>
      </c>
      <c r="DK148" s="3" t="str">
        <f>IF('DATA ENTRY'!CK147="","",IF('DATA ENTRY'!P147="","",IF(AND($DF$4='DATA ENTRY'!D147),'DATA ENTRY'!P147,"")))</f>
        <v/>
      </c>
      <c r="DL148" s="107" t="str">
        <f>IF('DATA ENTRY'!CK147="","",IF('DATA ENTRY'!Q147="","",IF(AND($DF$4='DATA ENTRY'!D147),'DATA ENTRY'!Q147,"")))</f>
        <v/>
      </c>
      <c r="DM148" s="3" t="str">
        <f>IF('DATA ENTRY'!CK147="","",IF('DATA ENTRY'!R147="","",IF(AND($DF$4='DATA ENTRY'!D147),'DATA ENTRY'!R147,"")))</f>
        <v/>
      </c>
      <c r="DN148" s="107" t="str">
        <f>IF('DATA ENTRY'!CK147="","",IF('DATA ENTRY'!S147="","",IF(AND($DF$4='DATA ENTRY'!D147),'DATA ENTRY'!S147,"")))</f>
        <v/>
      </c>
      <c r="DO148" s="3" t="str">
        <f>IF('DATA ENTRY'!CK147="","",IF('DATA ENTRY'!E147="","",IF(AND($DF$4='DATA ENTRY'!D147),'DATA ENTRY'!E147,"")))</f>
        <v/>
      </c>
      <c r="DP148" s="3" t="str">
        <f>IF('DATA ENTRY'!CK147="","",IF('DATA ENTRY'!D147="","",IF(AND($DF$4='DATA ENTRY'!D147),'DATA ENTRY'!D147,"")))</f>
        <v/>
      </c>
      <c r="DQ148" s="3" t="str">
        <f>IF('DATA ENTRY'!CK147="","",IF('DATA ENTRY'!W147="","",IF(AND($DF$4='DATA ENTRY'!D147),'DATA ENTRY'!W147,"")))</f>
        <v/>
      </c>
      <c r="DR148" s="3" t="str">
        <f>IF('DATA ENTRY'!CK147="","",IF('DATA ENTRY'!X147="","",IF(AND($DF$4='DATA ENTRY'!D147),'DATA ENTRY'!X147,"")))</f>
        <v/>
      </c>
      <c r="DS148" s="108" t="str">
        <f t="shared" si="43"/>
        <v/>
      </c>
      <c r="DT148" s="108" t="str">
        <f>IF('DATA ENTRY'!CK147="","",IF('DATA ENTRY'!D147="","",IF(AND($DF$4='DATA ENTRY'!D147),'DATA ENTRY'!G147,"")))</f>
        <v/>
      </c>
      <c r="DY148">
        <f t="shared" si="44"/>
        <v>0</v>
      </c>
      <c r="EB148" t="str">
        <f t="shared" si="45"/>
        <v/>
      </c>
      <c r="EC148" t="str">
        <f t="shared" si="46"/>
        <v/>
      </c>
      <c r="ED148" s="224">
        <v>142</v>
      </c>
      <c r="EE148" s="3" t="str">
        <f>IF('DATA ENTRY'!CK147="","",IF('DATA ENTRY'!B147="","",IF(AND($EF$4='DATA ENTRY'!G147,$EH$4='DATA ENTRY'!F147),'DATA ENTRY'!B147,"")))</f>
        <v/>
      </c>
      <c r="EF148" s="3" t="str">
        <f>IF('DATA ENTRY'!CK147="","",IF('DATA ENTRY'!C147="","",IF(AND($EF$4='DATA ENTRY'!G147,$EH$4='DATA ENTRY'!F147),'DATA ENTRY'!C147,"")))</f>
        <v/>
      </c>
      <c r="EG148" s="4" t="str">
        <f>IF('DATA ENTRY'!CK147="","",IF('DATA ENTRY'!I147="","",IF(AND($EF$4='DATA ENTRY'!G147,$EH$4='DATA ENTRY'!F147),'DATA ENTRY'!I147,"")))</f>
        <v/>
      </c>
      <c r="EH148" s="4" t="str">
        <f>IF('DATA ENTRY'!CK147="","",IF('DATA ENTRY'!CK147="","",IF(AND($EF$4='DATA ENTRY'!G147,$EH$4='DATA ENTRY'!F147),'DATA ENTRY'!CK147,"")))</f>
        <v/>
      </c>
      <c r="EI148" s="3" t="str">
        <f>IF('DATA ENTRY'!CK147="","",IF('DATA ENTRY'!N147="","",IF(AND($EF$4='DATA ENTRY'!G147,$EH$4='DATA ENTRY'!F147),'DATA ENTRY'!N147,"")))</f>
        <v/>
      </c>
      <c r="EJ148" s="107" t="str">
        <f>IF('DATA ENTRY'!CK147="","",IF('DATA ENTRY'!O147="","",IF(AND($EF$4='DATA ENTRY'!G147,$EH$4='DATA ENTRY'!F147),'DATA ENTRY'!O147,"")))</f>
        <v/>
      </c>
      <c r="EK148" s="3" t="str">
        <f>IF('DATA ENTRY'!CK147="","",IF('DATA ENTRY'!P147="","",IF(AND($EF$4='DATA ENTRY'!G147,$EH$4='DATA ENTRY'!F147),'DATA ENTRY'!P147,"")))</f>
        <v/>
      </c>
      <c r="EL148" s="107" t="str">
        <f>IF('DATA ENTRY'!CK147="","",IF('DATA ENTRY'!Q147="","",IF(AND($EF$4='DATA ENTRY'!G147,$EH$4='DATA ENTRY'!F147),'DATA ENTRY'!Q147,"")))</f>
        <v/>
      </c>
      <c r="EM148" s="3" t="str">
        <f>IF('DATA ENTRY'!CK147="","",IF('DATA ENTRY'!R147="","",IF(AND($EF$4='DATA ENTRY'!G147,$EH$4='DATA ENTRY'!F147),'DATA ENTRY'!R147,"")))</f>
        <v/>
      </c>
      <c r="EN148" s="107" t="str">
        <f>IF('DATA ENTRY'!CK147="","",IF('DATA ENTRY'!S147="","",IF(AND($EF$4='DATA ENTRY'!G147,$EH$4='DATA ENTRY'!F147),'DATA ENTRY'!S147,"")))</f>
        <v/>
      </c>
      <c r="EO148" s="3" t="str">
        <f>IF('DATA ENTRY'!CK147="","",IF('DATA ENTRY'!E147="","",IF(AND($EF$4='DATA ENTRY'!G147,$EH$4='DATA ENTRY'!F147),'DATA ENTRY'!E147,"")))</f>
        <v/>
      </c>
      <c r="EP148" s="3" t="str">
        <f>IF('DATA ENTRY'!CK147="","",IF('DATA ENTRY'!D147="","",IF(AND($EF$4='DATA ENTRY'!G147,$EH$4='DATA ENTRY'!F147),'DATA ENTRY'!D147,"")))</f>
        <v/>
      </c>
      <c r="EQ148" s="3" t="str">
        <f>IF('DATA ENTRY'!CK147="","",IF('DATA ENTRY'!W147="","",IF(AND($EF$4='DATA ENTRY'!G147,$EH$4='DATA ENTRY'!F147),'DATA ENTRY'!W147,"")))</f>
        <v/>
      </c>
      <c r="ER148" s="3" t="str">
        <f>IF('DATA ENTRY'!CK147="","",IF('DATA ENTRY'!X147="","",IF(AND($EF$4='DATA ENTRY'!G147,$EH$4='DATA ENTRY'!F147),'DATA ENTRY'!X147,"")))</f>
        <v/>
      </c>
      <c r="ES148" s="108" t="str">
        <f t="shared" si="47"/>
        <v/>
      </c>
      <c r="ET148" s="108" t="str">
        <f>IF('DATA ENTRY'!CK147="","",IF('DATA ENTRY'!D147="","",IF(AND($EF$4='DATA ENTRY'!G147,$EH$4='DATA ENTRY'!F147),'DATA ENTRY'!G147,"")))</f>
        <v/>
      </c>
      <c r="EY148">
        <f t="shared" si="48"/>
        <v>0</v>
      </c>
    </row>
    <row r="149" spans="1:155">
      <c r="A149" t="str">
        <f>IF(S149=0,"",1+(MAX($A$7:A148)))</f>
        <v/>
      </c>
      <c r="B149" s="224">
        <v>143</v>
      </c>
      <c r="C149" s="3" t="str">
        <f>IF('DATA ENTRY'!CK148="","",IF('DATA ENTRY'!B148="","",IF($D$4="All Post",'DATA ENTRY'!B148,IF(AND($D$4='DATA ENTRY'!CK148),'DATA ENTRY'!B148,""))))</f>
        <v/>
      </c>
      <c r="D149" s="3" t="str">
        <f>IF('DATA ENTRY'!CK148="","",IF('DATA ENTRY'!C148="","",IF($D$4="All Post",'DATA ENTRY'!C148,IF(AND($D$4='DATA ENTRY'!CK148),'DATA ENTRY'!C148,""))))</f>
        <v/>
      </c>
      <c r="E149" s="4" t="str">
        <f>IF('DATA ENTRY'!CK148="","",IF('DATA ENTRY'!I148="","",IF($D$4="All Post",'DATA ENTRY'!I148,IF(AND($D$4='DATA ENTRY'!CK148),'DATA ENTRY'!I148,""))))</f>
        <v/>
      </c>
      <c r="F149" s="4" t="str">
        <f>IF('DATA ENTRY'!CK148="","",IF('DATA ENTRY'!CK148="","",IF($D$4="All Post",'DATA ENTRY'!CK148,IF(AND($D$4='DATA ENTRY'!CK148),'DATA ENTRY'!CK148,""))))</f>
        <v/>
      </c>
      <c r="G149" s="3" t="str">
        <f>IF('DATA ENTRY'!CK148="","",IF('DATA ENTRY'!N148="","",IF($D$4="All Post",'DATA ENTRY'!N148,IF(AND($D$4='DATA ENTRY'!CK148),'DATA ENTRY'!N148,""))))</f>
        <v/>
      </c>
      <c r="H149" s="107" t="str">
        <f>IF('DATA ENTRY'!CK148="","",IF('DATA ENTRY'!O148="","",IF($D$4="All Post",'DATA ENTRY'!O148,IF(AND($D$4='DATA ENTRY'!CK148),'DATA ENTRY'!O148,""))))</f>
        <v/>
      </c>
      <c r="I149" s="3" t="str">
        <f>IF('DATA ENTRY'!CK148="","",IF('DATA ENTRY'!P148="","",IF($D$4="All Post",'DATA ENTRY'!P148,IF(AND($D$4='DATA ENTRY'!CK148),'DATA ENTRY'!P148,""))))</f>
        <v/>
      </c>
      <c r="J149" s="107" t="str">
        <f>IF('DATA ENTRY'!CK148="","",IF('DATA ENTRY'!Q148="","",IF($D$4="All Post",'DATA ENTRY'!Q148,IF(AND($D$4='DATA ENTRY'!CK148),'DATA ENTRY'!Q148,""))))</f>
        <v/>
      </c>
      <c r="K149" s="3" t="str">
        <f>IF('DATA ENTRY'!CK148="","",IF('DATA ENTRY'!R148="","",IF($D$4="All Post",'DATA ENTRY'!R148,IF(AND($D$4='DATA ENTRY'!CK148),'DATA ENTRY'!R148,""))))</f>
        <v/>
      </c>
      <c r="L149" s="3" t="str">
        <f>IF('DATA ENTRY'!CK148="","",IF('DATA ENTRY'!S148="","",IF($D$4="All Post",'DATA ENTRY'!S148,IF(AND($D$4='DATA ENTRY'!CK148),'DATA ENTRY'!S148,""))))</f>
        <v/>
      </c>
      <c r="M149" s="3" t="str">
        <f>IF('DATA ENTRY'!CK148="","",IF('DATA ENTRY'!E148="","",IF($D$4="All Post",'DATA ENTRY'!E148,IF(AND($D$4='DATA ENTRY'!CK148),'DATA ENTRY'!E148,""))))</f>
        <v/>
      </c>
      <c r="N149" s="3" t="str">
        <f>IF('DATA ENTRY'!CK148="","",IF('DATA ENTRY'!W148="","",IF($D$4="All Post",'DATA ENTRY'!W148,IF(AND($D$4='DATA ENTRY'!CK148),'DATA ENTRY'!W148,""))))</f>
        <v/>
      </c>
      <c r="O149" s="3" t="str">
        <f>IF('DATA ENTRY'!CK148="","",IF('DATA ENTRY'!X148="","",IF($D$4="All Post",'DATA ENTRY'!X148,IF(AND($D$4='DATA ENTRY'!CK148),'DATA ENTRY'!X148,""))))</f>
        <v/>
      </c>
      <c r="P149" s="3" t="str">
        <f>IF('DATA ENTRY'!CK148="","",IF('DATA ENTRY'!G148="","",IF($D$4="All Post",'DATA ENTRY'!G148,IF(AND($D$4='DATA ENTRY'!CK148),'DATA ENTRY'!G148,""))))</f>
        <v/>
      </c>
      <c r="S149">
        <f t="shared" si="35"/>
        <v>0</v>
      </c>
      <c r="T149" t="str">
        <f t="shared" si="36"/>
        <v/>
      </c>
      <c r="BZ149" t="str">
        <f t="shared" si="37"/>
        <v/>
      </c>
      <c r="CA149" t="str">
        <f t="shared" si="38"/>
        <v/>
      </c>
      <c r="CB149" s="224">
        <v>143</v>
      </c>
      <c r="CC149" s="3" t="str">
        <f>IF('DATA ENTRY'!CK148="","",IF('DATA ENTRY'!B148="","",IF(AND($CD$4='DATA ENTRY'!CK148,$CG$4='DATA ENTRY'!D148),'DATA ENTRY'!B148,"")))</f>
        <v/>
      </c>
      <c r="CD149" s="3" t="str">
        <f>IF('DATA ENTRY'!CK148="","",IF('DATA ENTRY'!C148="","",IF(AND($CD$4='DATA ENTRY'!CK148,$CG$4='DATA ENTRY'!D148),'DATA ENTRY'!C148,"")))</f>
        <v/>
      </c>
      <c r="CE149" s="4" t="str">
        <f>IF('DATA ENTRY'!CK148="","",IF('DATA ENTRY'!I148="","",IF(AND($CD$4='DATA ENTRY'!CK148,$CG$4='DATA ENTRY'!D148),'DATA ENTRY'!I148,"")))</f>
        <v/>
      </c>
      <c r="CF149" s="4" t="str">
        <f>IF('DATA ENTRY'!CK148="","",IF('DATA ENTRY'!CK148="","",IF(AND($CD$4='DATA ENTRY'!CK148,$CG$4='DATA ENTRY'!D148),'DATA ENTRY'!CK148,"")))</f>
        <v/>
      </c>
      <c r="CG149" s="3" t="str">
        <f>IF('DATA ENTRY'!CK148="","",IF('DATA ENTRY'!N148="","",IF(AND($CD$4='DATA ENTRY'!CK148,$CG$4='DATA ENTRY'!D148),'DATA ENTRY'!N148,"")))</f>
        <v/>
      </c>
      <c r="CH149" s="107" t="str">
        <f>IF('DATA ENTRY'!CK148="","",IF('DATA ENTRY'!O148="","",IF(AND($CD$4='DATA ENTRY'!CK148,$CG$4='DATA ENTRY'!D148),'DATA ENTRY'!O148,"")))</f>
        <v/>
      </c>
      <c r="CI149" s="3" t="str">
        <f>IF('DATA ENTRY'!CK148="","",IF('DATA ENTRY'!P148="","",IF(AND($CD$4='DATA ENTRY'!CK148,$CG$4='DATA ENTRY'!D148),'DATA ENTRY'!P148,"")))</f>
        <v/>
      </c>
      <c r="CJ149" s="107" t="str">
        <f>IF('DATA ENTRY'!CK148="","",IF('DATA ENTRY'!Q148="","",IF(AND($CD$4='DATA ENTRY'!CK148,$CG$4='DATA ENTRY'!D148),'DATA ENTRY'!Q148,"")))</f>
        <v/>
      </c>
      <c r="CK149" s="3" t="str">
        <f>IF('DATA ENTRY'!CK148="","",IF('DATA ENTRY'!R148="","",IF(AND($CD$4='DATA ENTRY'!CK148,$CG$4='DATA ENTRY'!D148),'DATA ENTRY'!R148,"")))</f>
        <v/>
      </c>
      <c r="CL149" s="3" t="str">
        <f>IF('DATA ENTRY'!CK148="","",IF('DATA ENTRY'!S148="","",IF(AND($CD$4='DATA ENTRY'!CK148,$CG$4='DATA ENTRY'!D148),'DATA ENTRY'!S148,"")))</f>
        <v/>
      </c>
      <c r="CM149" s="3" t="str">
        <f>IF('DATA ENTRY'!CK148="","",IF('DATA ENTRY'!E148="","",IF(AND($CD$4='DATA ENTRY'!CK148,$CG$4='DATA ENTRY'!D148),'DATA ENTRY'!E148,"")))</f>
        <v/>
      </c>
      <c r="CN149" s="3" t="str">
        <f>IF('DATA ENTRY'!CK148="","",IF('DATA ENTRY'!W148="","",IF(AND($CD$4='DATA ENTRY'!CK148,$CG$4='DATA ENTRY'!D148),'DATA ENTRY'!W148,"")))</f>
        <v/>
      </c>
      <c r="CO149" s="3" t="str">
        <f>IF('DATA ENTRY'!CK148="","",IF('DATA ENTRY'!X148="","",IF(AND($CD$4='DATA ENTRY'!CK148,$CG$4='DATA ENTRY'!D148),'DATA ENTRY'!X148,"")))</f>
        <v/>
      </c>
      <c r="CP149" s="108" t="str">
        <f t="shared" si="39"/>
        <v/>
      </c>
      <c r="CQ149" s="108" t="str">
        <f>IF('DATA ENTRY'!CK148="","",IF('DATA ENTRY'!G148="","",IF(AND($CD$4='DATA ENTRY'!CK148,$CG$4='DATA ENTRY'!D148),'DATA ENTRY'!G148,"")))</f>
        <v/>
      </c>
      <c r="CR149" s="230" t="str">
        <f>IF('DATA ENTRY'!CK148="","",IF('DATA ENTRY'!D148="","",IF(AND($CD$4='DATA ENTRY'!CK148,$CG$4='DATA ENTRY'!D148),'DATA ENTRY'!D148,"")))</f>
        <v/>
      </c>
      <c r="CS149">
        <f t="shared" si="40"/>
        <v>0</v>
      </c>
      <c r="CT149">
        <f t="shared" si="41"/>
        <v>0</v>
      </c>
      <c r="CV149" s="139"/>
      <c r="CX149">
        <f t="shared" si="42"/>
        <v>0</v>
      </c>
      <c r="DB149" t="str">
        <f t="shared" si="49"/>
        <v/>
      </c>
      <c r="DC149" t="str">
        <f t="shared" si="50"/>
        <v/>
      </c>
      <c r="DD149" s="224">
        <v>143</v>
      </c>
      <c r="DE149" s="3" t="str">
        <f>IF('DATA ENTRY'!CK148="","",IF('DATA ENTRY'!B148="","",IF(AND($DF$4='DATA ENTRY'!D148),'DATA ENTRY'!B148,"")))</f>
        <v/>
      </c>
      <c r="DF149" s="3" t="str">
        <f>IF('DATA ENTRY'!CK148="","",IF('DATA ENTRY'!C148="","",IF(AND($DF$4='DATA ENTRY'!D148),'DATA ENTRY'!C148,"")))</f>
        <v/>
      </c>
      <c r="DG149" s="4" t="str">
        <f>IF('DATA ENTRY'!CK148="","",IF('DATA ENTRY'!I148="","",IF(AND($DF$4='DATA ENTRY'!D148),'DATA ENTRY'!I148,"")))</f>
        <v/>
      </c>
      <c r="DH149" s="4" t="str">
        <f>IF('DATA ENTRY'!CK148="","",IF('DATA ENTRY'!CK148="","",IF(AND($DF$4='DATA ENTRY'!D148),'DATA ENTRY'!CK148,"")))</f>
        <v/>
      </c>
      <c r="DI149" s="3" t="str">
        <f>IF('DATA ENTRY'!CK148="","",IF('DATA ENTRY'!N148="","",IF(AND($DF$4='DATA ENTRY'!D148),'DATA ENTRY'!N148,"")))</f>
        <v/>
      </c>
      <c r="DJ149" s="107" t="str">
        <f>IF('DATA ENTRY'!CK148="","",IF('DATA ENTRY'!O148="","",IF(AND($DF$4='DATA ENTRY'!D148),'DATA ENTRY'!O148,"")))</f>
        <v/>
      </c>
      <c r="DK149" s="3" t="str">
        <f>IF('DATA ENTRY'!CK148="","",IF('DATA ENTRY'!P148="","",IF(AND($DF$4='DATA ENTRY'!D148),'DATA ENTRY'!P148,"")))</f>
        <v/>
      </c>
      <c r="DL149" s="107" t="str">
        <f>IF('DATA ENTRY'!CK148="","",IF('DATA ENTRY'!Q148="","",IF(AND($DF$4='DATA ENTRY'!D148),'DATA ENTRY'!Q148,"")))</f>
        <v/>
      </c>
      <c r="DM149" s="3" t="str">
        <f>IF('DATA ENTRY'!CK148="","",IF('DATA ENTRY'!R148="","",IF(AND($DF$4='DATA ENTRY'!D148),'DATA ENTRY'!R148,"")))</f>
        <v/>
      </c>
      <c r="DN149" s="107" t="str">
        <f>IF('DATA ENTRY'!CK148="","",IF('DATA ENTRY'!S148="","",IF(AND($DF$4='DATA ENTRY'!D148),'DATA ENTRY'!S148,"")))</f>
        <v/>
      </c>
      <c r="DO149" s="3" t="str">
        <f>IF('DATA ENTRY'!CK148="","",IF('DATA ENTRY'!E148="","",IF(AND($DF$4='DATA ENTRY'!D148),'DATA ENTRY'!E148,"")))</f>
        <v/>
      </c>
      <c r="DP149" s="3" t="str">
        <f>IF('DATA ENTRY'!CK148="","",IF('DATA ENTRY'!D148="","",IF(AND($DF$4='DATA ENTRY'!D148),'DATA ENTRY'!D148,"")))</f>
        <v/>
      </c>
      <c r="DQ149" s="3" t="str">
        <f>IF('DATA ENTRY'!CK148="","",IF('DATA ENTRY'!W148="","",IF(AND($DF$4='DATA ENTRY'!D148),'DATA ENTRY'!W148,"")))</f>
        <v/>
      </c>
      <c r="DR149" s="3" t="str">
        <f>IF('DATA ENTRY'!CK148="","",IF('DATA ENTRY'!X148="","",IF(AND($DF$4='DATA ENTRY'!D148),'DATA ENTRY'!X148,"")))</f>
        <v/>
      </c>
      <c r="DS149" s="108" t="str">
        <f t="shared" si="43"/>
        <v/>
      </c>
      <c r="DT149" s="108" t="str">
        <f>IF('DATA ENTRY'!CK148="","",IF('DATA ENTRY'!D148="","",IF(AND($DF$4='DATA ENTRY'!D148),'DATA ENTRY'!G148,"")))</f>
        <v/>
      </c>
      <c r="DY149">
        <f t="shared" si="44"/>
        <v>0</v>
      </c>
      <c r="EB149" t="str">
        <f t="shared" si="45"/>
        <v/>
      </c>
      <c r="EC149" t="str">
        <f t="shared" si="46"/>
        <v/>
      </c>
      <c r="ED149" s="224">
        <v>143</v>
      </c>
      <c r="EE149" s="3" t="str">
        <f>IF('DATA ENTRY'!CK148="","",IF('DATA ENTRY'!B148="","",IF(AND($EF$4='DATA ENTRY'!G148,$EH$4='DATA ENTRY'!F148),'DATA ENTRY'!B148,"")))</f>
        <v/>
      </c>
      <c r="EF149" s="3" t="str">
        <f>IF('DATA ENTRY'!CK148="","",IF('DATA ENTRY'!C148="","",IF(AND($EF$4='DATA ENTRY'!G148,$EH$4='DATA ENTRY'!F148),'DATA ENTRY'!C148,"")))</f>
        <v/>
      </c>
      <c r="EG149" s="4" t="str">
        <f>IF('DATA ENTRY'!CK148="","",IF('DATA ENTRY'!I148="","",IF(AND($EF$4='DATA ENTRY'!G148,$EH$4='DATA ENTRY'!F148),'DATA ENTRY'!I148,"")))</f>
        <v/>
      </c>
      <c r="EH149" s="4" t="str">
        <f>IF('DATA ENTRY'!CK148="","",IF('DATA ENTRY'!CK148="","",IF(AND($EF$4='DATA ENTRY'!G148,$EH$4='DATA ENTRY'!F148),'DATA ENTRY'!CK148,"")))</f>
        <v/>
      </c>
      <c r="EI149" s="3" t="str">
        <f>IF('DATA ENTRY'!CK148="","",IF('DATA ENTRY'!N148="","",IF(AND($EF$4='DATA ENTRY'!G148,$EH$4='DATA ENTRY'!F148),'DATA ENTRY'!N148,"")))</f>
        <v/>
      </c>
      <c r="EJ149" s="107" t="str">
        <f>IF('DATA ENTRY'!CK148="","",IF('DATA ENTRY'!O148="","",IF(AND($EF$4='DATA ENTRY'!G148,$EH$4='DATA ENTRY'!F148),'DATA ENTRY'!O148,"")))</f>
        <v/>
      </c>
      <c r="EK149" s="3" t="str">
        <f>IF('DATA ENTRY'!CK148="","",IF('DATA ENTRY'!P148="","",IF(AND($EF$4='DATA ENTRY'!G148,$EH$4='DATA ENTRY'!F148),'DATA ENTRY'!P148,"")))</f>
        <v/>
      </c>
      <c r="EL149" s="107" t="str">
        <f>IF('DATA ENTRY'!CK148="","",IF('DATA ENTRY'!Q148="","",IF(AND($EF$4='DATA ENTRY'!G148,$EH$4='DATA ENTRY'!F148),'DATA ENTRY'!Q148,"")))</f>
        <v/>
      </c>
      <c r="EM149" s="3" t="str">
        <f>IF('DATA ENTRY'!CK148="","",IF('DATA ENTRY'!R148="","",IF(AND($EF$4='DATA ENTRY'!G148,$EH$4='DATA ENTRY'!F148),'DATA ENTRY'!R148,"")))</f>
        <v/>
      </c>
      <c r="EN149" s="107" t="str">
        <f>IF('DATA ENTRY'!CK148="","",IF('DATA ENTRY'!S148="","",IF(AND($EF$4='DATA ENTRY'!G148,$EH$4='DATA ENTRY'!F148),'DATA ENTRY'!S148,"")))</f>
        <v/>
      </c>
      <c r="EO149" s="3" t="str">
        <f>IF('DATA ENTRY'!CK148="","",IF('DATA ENTRY'!E148="","",IF(AND($EF$4='DATA ENTRY'!G148,$EH$4='DATA ENTRY'!F148),'DATA ENTRY'!E148,"")))</f>
        <v/>
      </c>
      <c r="EP149" s="3" t="str">
        <f>IF('DATA ENTRY'!CK148="","",IF('DATA ENTRY'!D148="","",IF(AND($EF$4='DATA ENTRY'!G148,$EH$4='DATA ENTRY'!F148),'DATA ENTRY'!D148,"")))</f>
        <v/>
      </c>
      <c r="EQ149" s="3" t="str">
        <f>IF('DATA ENTRY'!CK148="","",IF('DATA ENTRY'!W148="","",IF(AND($EF$4='DATA ENTRY'!G148,$EH$4='DATA ENTRY'!F148),'DATA ENTRY'!W148,"")))</f>
        <v/>
      </c>
      <c r="ER149" s="3" t="str">
        <f>IF('DATA ENTRY'!CK148="","",IF('DATA ENTRY'!X148="","",IF(AND($EF$4='DATA ENTRY'!G148,$EH$4='DATA ENTRY'!F148),'DATA ENTRY'!X148,"")))</f>
        <v/>
      </c>
      <c r="ES149" s="108" t="str">
        <f t="shared" si="47"/>
        <v/>
      </c>
      <c r="ET149" s="108" t="str">
        <f>IF('DATA ENTRY'!CK148="","",IF('DATA ENTRY'!D148="","",IF(AND($EF$4='DATA ENTRY'!G148,$EH$4='DATA ENTRY'!F148),'DATA ENTRY'!G148,"")))</f>
        <v/>
      </c>
      <c r="EY149">
        <f t="shared" si="48"/>
        <v>0</v>
      </c>
    </row>
    <row r="150" spans="1:155">
      <c r="A150" t="str">
        <f>IF(S150=0,"",1+(MAX($A$7:A149)))</f>
        <v/>
      </c>
      <c r="B150" s="224">
        <v>144</v>
      </c>
      <c r="C150" s="3" t="str">
        <f>IF('DATA ENTRY'!CK149="","",IF('DATA ENTRY'!B149="","",IF($D$4="All Post",'DATA ENTRY'!B149,IF(AND($D$4='DATA ENTRY'!CK149),'DATA ENTRY'!B149,""))))</f>
        <v/>
      </c>
      <c r="D150" s="3" t="str">
        <f>IF('DATA ENTRY'!CK149="","",IF('DATA ENTRY'!C149="","",IF($D$4="All Post",'DATA ENTRY'!C149,IF(AND($D$4='DATA ENTRY'!CK149),'DATA ENTRY'!C149,""))))</f>
        <v/>
      </c>
      <c r="E150" s="4" t="str">
        <f>IF('DATA ENTRY'!CK149="","",IF('DATA ENTRY'!I149="","",IF($D$4="All Post",'DATA ENTRY'!I149,IF(AND($D$4='DATA ENTRY'!CK149),'DATA ENTRY'!I149,""))))</f>
        <v/>
      </c>
      <c r="F150" s="4" t="str">
        <f>IF('DATA ENTRY'!CK149="","",IF('DATA ENTRY'!CK149="","",IF($D$4="All Post",'DATA ENTRY'!CK149,IF(AND($D$4='DATA ENTRY'!CK149),'DATA ENTRY'!CK149,""))))</f>
        <v/>
      </c>
      <c r="G150" s="3" t="str">
        <f>IF('DATA ENTRY'!CK149="","",IF('DATA ENTRY'!N149="","",IF($D$4="All Post",'DATA ENTRY'!N149,IF(AND($D$4='DATA ENTRY'!CK149),'DATA ENTRY'!N149,""))))</f>
        <v/>
      </c>
      <c r="H150" s="107" t="str">
        <f>IF('DATA ENTRY'!CK149="","",IF('DATA ENTRY'!O149="","",IF($D$4="All Post",'DATA ENTRY'!O149,IF(AND($D$4='DATA ENTRY'!CK149),'DATA ENTRY'!O149,""))))</f>
        <v/>
      </c>
      <c r="I150" s="3" t="str">
        <f>IF('DATA ENTRY'!CK149="","",IF('DATA ENTRY'!P149="","",IF($D$4="All Post",'DATA ENTRY'!P149,IF(AND($D$4='DATA ENTRY'!CK149),'DATA ENTRY'!P149,""))))</f>
        <v/>
      </c>
      <c r="J150" s="107" t="str">
        <f>IF('DATA ENTRY'!CK149="","",IF('DATA ENTRY'!Q149="","",IF($D$4="All Post",'DATA ENTRY'!Q149,IF(AND($D$4='DATA ENTRY'!CK149),'DATA ENTRY'!Q149,""))))</f>
        <v/>
      </c>
      <c r="K150" s="3" t="str">
        <f>IF('DATA ENTRY'!CK149="","",IF('DATA ENTRY'!R149="","",IF($D$4="All Post",'DATA ENTRY'!R149,IF(AND($D$4='DATA ENTRY'!CK149),'DATA ENTRY'!R149,""))))</f>
        <v/>
      </c>
      <c r="L150" s="3" t="str">
        <f>IF('DATA ENTRY'!CK149="","",IF('DATA ENTRY'!S149="","",IF($D$4="All Post",'DATA ENTRY'!S149,IF(AND($D$4='DATA ENTRY'!CK149),'DATA ENTRY'!S149,""))))</f>
        <v/>
      </c>
      <c r="M150" s="3" t="str">
        <f>IF('DATA ENTRY'!CK149="","",IF('DATA ENTRY'!E149="","",IF($D$4="All Post",'DATA ENTRY'!E149,IF(AND($D$4='DATA ENTRY'!CK149),'DATA ENTRY'!E149,""))))</f>
        <v/>
      </c>
      <c r="N150" s="3" t="str">
        <f>IF('DATA ENTRY'!CK149="","",IF('DATA ENTRY'!W149="","",IF($D$4="All Post",'DATA ENTRY'!W149,IF(AND($D$4='DATA ENTRY'!CK149),'DATA ENTRY'!W149,""))))</f>
        <v/>
      </c>
      <c r="O150" s="3" t="str">
        <f>IF('DATA ENTRY'!CK149="","",IF('DATA ENTRY'!X149="","",IF($D$4="All Post",'DATA ENTRY'!X149,IF(AND($D$4='DATA ENTRY'!CK149),'DATA ENTRY'!X149,""))))</f>
        <v/>
      </c>
      <c r="P150" s="3" t="str">
        <f>IF('DATA ENTRY'!CK149="","",IF('DATA ENTRY'!G149="","",IF($D$4="All Post",'DATA ENTRY'!G149,IF(AND($D$4='DATA ENTRY'!CK149),'DATA ENTRY'!G149,""))))</f>
        <v/>
      </c>
      <c r="S150">
        <f t="shared" si="35"/>
        <v>0</v>
      </c>
      <c r="T150" t="str">
        <f t="shared" si="36"/>
        <v/>
      </c>
      <c r="BZ150" t="str">
        <f t="shared" si="37"/>
        <v/>
      </c>
      <c r="CA150" t="str">
        <f t="shared" si="38"/>
        <v/>
      </c>
      <c r="CB150" s="224">
        <v>144</v>
      </c>
      <c r="CC150" s="3" t="str">
        <f>IF('DATA ENTRY'!CK149="","",IF('DATA ENTRY'!B149="","",IF(AND($CD$4='DATA ENTRY'!CK149,$CG$4='DATA ENTRY'!D149),'DATA ENTRY'!B149,"")))</f>
        <v/>
      </c>
      <c r="CD150" s="3" t="str">
        <f>IF('DATA ENTRY'!CK149="","",IF('DATA ENTRY'!C149="","",IF(AND($CD$4='DATA ENTRY'!CK149,$CG$4='DATA ENTRY'!D149),'DATA ENTRY'!C149,"")))</f>
        <v/>
      </c>
      <c r="CE150" s="4" t="str">
        <f>IF('DATA ENTRY'!CK149="","",IF('DATA ENTRY'!I149="","",IF(AND($CD$4='DATA ENTRY'!CK149,$CG$4='DATA ENTRY'!D149),'DATA ENTRY'!I149,"")))</f>
        <v/>
      </c>
      <c r="CF150" s="4" t="str">
        <f>IF('DATA ENTRY'!CK149="","",IF('DATA ENTRY'!CK149="","",IF(AND($CD$4='DATA ENTRY'!CK149,$CG$4='DATA ENTRY'!D149),'DATA ENTRY'!CK149,"")))</f>
        <v/>
      </c>
      <c r="CG150" s="3" t="str">
        <f>IF('DATA ENTRY'!CK149="","",IF('DATA ENTRY'!N149="","",IF(AND($CD$4='DATA ENTRY'!CK149,$CG$4='DATA ENTRY'!D149),'DATA ENTRY'!N149,"")))</f>
        <v/>
      </c>
      <c r="CH150" s="107" t="str">
        <f>IF('DATA ENTRY'!CK149="","",IF('DATA ENTRY'!O149="","",IF(AND($CD$4='DATA ENTRY'!CK149,$CG$4='DATA ENTRY'!D149),'DATA ENTRY'!O149,"")))</f>
        <v/>
      </c>
      <c r="CI150" s="3" t="str">
        <f>IF('DATA ENTRY'!CK149="","",IF('DATA ENTRY'!P149="","",IF(AND($CD$4='DATA ENTRY'!CK149,$CG$4='DATA ENTRY'!D149),'DATA ENTRY'!P149,"")))</f>
        <v/>
      </c>
      <c r="CJ150" s="107" t="str">
        <f>IF('DATA ENTRY'!CK149="","",IF('DATA ENTRY'!Q149="","",IF(AND($CD$4='DATA ENTRY'!CK149,$CG$4='DATA ENTRY'!D149),'DATA ENTRY'!Q149,"")))</f>
        <v/>
      </c>
      <c r="CK150" s="3" t="str">
        <f>IF('DATA ENTRY'!CK149="","",IF('DATA ENTRY'!R149="","",IF(AND($CD$4='DATA ENTRY'!CK149,$CG$4='DATA ENTRY'!D149),'DATA ENTRY'!R149,"")))</f>
        <v/>
      </c>
      <c r="CL150" s="3" t="str">
        <f>IF('DATA ENTRY'!CK149="","",IF('DATA ENTRY'!S149="","",IF(AND($CD$4='DATA ENTRY'!CK149,$CG$4='DATA ENTRY'!D149),'DATA ENTRY'!S149,"")))</f>
        <v/>
      </c>
      <c r="CM150" s="3" t="str">
        <f>IF('DATA ENTRY'!CK149="","",IF('DATA ENTRY'!E149="","",IF(AND($CD$4='DATA ENTRY'!CK149,$CG$4='DATA ENTRY'!D149),'DATA ENTRY'!E149,"")))</f>
        <v/>
      </c>
      <c r="CN150" s="3" t="str">
        <f>IF('DATA ENTRY'!CK149="","",IF('DATA ENTRY'!W149="","",IF(AND($CD$4='DATA ENTRY'!CK149,$CG$4='DATA ENTRY'!D149),'DATA ENTRY'!W149,"")))</f>
        <v/>
      </c>
      <c r="CO150" s="3" t="str">
        <f>IF('DATA ENTRY'!CK149="","",IF('DATA ENTRY'!X149="","",IF(AND($CD$4='DATA ENTRY'!CK149,$CG$4='DATA ENTRY'!D149),'DATA ENTRY'!X149,"")))</f>
        <v/>
      </c>
      <c r="CP150" s="108" t="str">
        <f t="shared" si="39"/>
        <v/>
      </c>
      <c r="CQ150" s="108" t="str">
        <f>IF('DATA ENTRY'!CK149="","",IF('DATA ENTRY'!G149="","",IF(AND($CD$4='DATA ENTRY'!CK149,$CG$4='DATA ENTRY'!D149),'DATA ENTRY'!G149,"")))</f>
        <v/>
      </c>
      <c r="CR150" s="230" t="str">
        <f>IF('DATA ENTRY'!CK149="","",IF('DATA ENTRY'!D149="","",IF(AND($CD$4='DATA ENTRY'!CK149,$CG$4='DATA ENTRY'!D149),'DATA ENTRY'!D149,"")))</f>
        <v/>
      </c>
      <c r="CS150">
        <f t="shared" si="40"/>
        <v>0</v>
      </c>
      <c r="CT150">
        <f t="shared" si="41"/>
        <v>0</v>
      </c>
      <c r="CV150" s="139"/>
      <c r="CX150">
        <f t="shared" si="42"/>
        <v>0</v>
      </c>
      <c r="DB150" t="str">
        <f t="shared" si="49"/>
        <v/>
      </c>
      <c r="DC150" t="str">
        <f t="shared" si="50"/>
        <v/>
      </c>
      <c r="DD150" s="224">
        <v>144</v>
      </c>
      <c r="DE150" s="3" t="str">
        <f>IF('DATA ENTRY'!CK149="","",IF('DATA ENTRY'!B149="","",IF(AND($DF$4='DATA ENTRY'!D149),'DATA ENTRY'!B149,"")))</f>
        <v/>
      </c>
      <c r="DF150" s="3" t="str">
        <f>IF('DATA ENTRY'!CK149="","",IF('DATA ENTRY'!C149="","",IF(AND($DF$4='DATA ENTRY'!D149),'DATA ENTRY'!C149,"")))</f>
        <v/>
      </c>
      <c r="DG150" s="4" t="str">
        <f>IF('DATA ENTRY'!CK149="","",IF('DATA ENTRY'!I149="","",IF(AND($DF$4='DATA ENTRY'!D149),'DATA ENTRY'!I149,"")))</f>
        <v/>
      </c>
      <c r="DH150" s="4" t="str">
        <f>IF('DATA ENTRY'!CK149="","",IF('DATA ENTRY'!CK149="","",IF(AND($DF$4='DATA ENTRY'!D149),'DATA ENTRY'!CK149,"")))</f>
        <v/>
      </c>
      <c r="DI150" s="3" t="str">
        <f>IF('DATA ENTRY'!CK149="","",IF('DATA ENTRY'!N149="","",IF(AND($DF$4='DATA ENTRY'!D149),'DATA ENTRY'!N149,"")))</f>
        <v/>
      </c>
      <c r="DJ150" s="107" t="str">
        <f>IF('DATA ENTRY'!CK149="","",IF('DATA ENTRY'!O149="","",IF(AND($DF$4='DATA ENTRY'!D149),'DATA ENTRY'!O149,"")))</f>
        <v/>
      </c>
      <c r="DK150" s="3" t="str">
        <f>IF('DATA ENTRY'!CK149="","",IF('DATA ENTRY'!P149="","",IF(AND($DF$4='DATA ENTRY'!D149),'DATA ENTRY'!P149,"")))</f>
        <v/>
      </c>
      <c r="DL150" s="107" t="str">
        <f>IF('DATA ENTRY'!CK149="","",IF('DATA ENTRY'!Q149="","",IF(AND($DF$4='DATA ENTRY'!D149),'DATA ENTRY'!Q149,"")))</f>
        <v/>
      </c>
      <c r="DM150" s="3" t="str">
        <f>IF('DATA ENTRY'!CK149="","",IF('DATA ENTRY'!R149="","",IF(AND($DF$4='DATA ENTRY'!D149),'DATA ENTRY'!R149,"")))</f>
        <v/>
      </c>
      <c r="DN150" s="107" t="str">
        <f>IF('DATA ENTRY'!CK149="","",IF('DATA ENTRY'!S149="","",IF(AND($DF$4='DATA ENTRY'!D149),'DATA ENTRY'!S149,"")))</f>
        <v/>
      </c>
      <c r="DO150" s="3" t="str">
        <f>IF('DATA ENTRY'!CK149="","",IF('DATA ENTRY'!E149="","",IF(AND($DF$4='DATA ENTRY'!D149),'DATA ENTRY'!E149,"")))</f>
        <v/>
      </c>
      <c r="DP150" s="3" t="str">
        <f>IF('DATA ENTRY'!CK149="","",IF('DATA ENTRY'!D149="","",IF(AND($DF$4='DATA ENTRY'!D149),'DATA ENTRY'!D149,"")))</f>
        <v/>
      </c>
      <c r="DQ150" s="3" t="str">
        <f>IF('DATA ENTRY'!CK149="","",IF('DATA ENTRY'!W149="","",IF(AND($DF$4='DATA ENTRY'!D149),'DATA ENTRY'!W149,"")))</f>
        <v/>
      </c>
      <c r="DR150" s="3" t="str">
        <f>IF('DATA ENTRY'!CK149="","",IF('DATA ENTRY'!X149="","",IF(AND($DF$4='DATA ENTRY'!D149),'DATA ENTRY'!X149,"")))</f>
        <v/>
      </c>
      <c r="DS150" s="108" t="str">
        <f t="shared" si="43"/>
        <v/>
      </c>
      <c r="DT150" s="108" t="str">
        <f>IF('DATA ENTRY'!CK149="","",IF('DATA ENTRY'!D149="","",IF(AND($DF$4='DATA ENTRY'!D149),'DATA ENTRY'!G149,"")))</f>
        <v/>
      </c>
      <c r="DY150">
        <f t="shared" si="44"/>
        <v>0</v>
      </c>
      <c r="EB150" t="str">
        <f t="shared" si="45"/>
        <v/>
      </c>
      <c r="EC150" t="str">
        <f t="shared" si="46"/>
        <v/>
      </c>
      <c r="ED150" s="224">
        <v>144</v>
      </c>
      <c r="EE150" s="3" t="str">
        <f>IF('DATA ENTRY'!CK149="","",IF('DATA ENTRY'!B149="","",IF(AND($EF$4='DATA ENTRY'!G149,$EH$4='DATA ENTRY'!F149),'DATA ENTRY'!B149,"")))</f>
        <v/>
      </c>
      <c r="EF150" s="3" t="str">
        <f>IF('DATA ENTRY'!CK149="","",IF('DATA ENTRY'!C149="","",IF(AND($EF$4='DATA ENTRY'!G149,$EH$4='DATA ENTRY'!F149),'DATA ENTRY'!C149,"")))</f>
        <v/>
      </c>
      <c r="EG150" s="4" t="str">
        <f>IF('DATA ENTRY'!CK149="","",IF('DATA ENTRY'!I149="","",IF(AND($EF$4='DATA ENTRY'!G149,$EH$4='DATA ENTRY'!F149),'DATA ENTRY'!I149,"")))</f>
        <v/>
      </c>
      <c r="EH150" s="4" t="str">
        <f>IF('DATA ENTRY'!CK149="","",IF('DATA ENTRY'!CK149="","",IF(AND($EF$4='DATA ENTRY'!G149,$EH$4='DATA ENTRY'!F149),'DATA ENTRY'!CK149,"")))</f>
        <v/>
      </c>
      <c r="EI150" s="3" t="str">
        <f>IF('DATA ENTRY'!CK149="","",IF('DATA ENTRY'!N149="","",IF(AND($EF$4='DATA ENTRY'!G149,$EH$4='DATA ENTRY'!F149),'DATA ENTRY'!N149,"")))</f>
        <v/>
      </c>
      <c r="EJ150" s="107" t="str">
        <f>IF('DATA ENTRY'!CK149="","",IF('DATA ENTRY'!O149="","",IF(AND($EF$4='DATA ENTRY'!G149,$EH$4='DATA ENTRY'!F149),'DATA ENTRY'!O149,"")))</f>
        <v/>
      </c>
      <c r="EK150" s="3" t="str">
        <f>IF('DATA ENTRY'!CK149="","",IF('DATA ENTRY'!P149="","",IF(AND($EF$4='DATA ENTRY'!G149,$EH$4='DATA ENTRY'!F149),'DATA ENTRY'!P149,"")))</f>
        <v/>
      </c>
      <c r="EL150" s="107" t="str">
        <f>IF('DATA ENTRY'!CK149="","",IF('DATA ENTRY'!Q149="","",IF(AND($EF$4='DATA ENTRY'!G149,$EH$4='DATA ENTRY'!F149),'DATA ENTRY'!Q149,"")))</f>
        <v/>
      </c>
      <c r="EM150" s="3" t="str">
        <f>IF('DATA ENTRY'!CK149="","",IF('DATA ENTRY'!R149="","",IF(AND($EF$4='DATA ENTRY'!G149,$EH$4='DATA ENTRY'!F149),'DATA ENTRY'!R149,"")))</f>
        <v/>
      </c>
      <c r="EN150" s="107" t="str">
        <f>IF('DATA ENTRY'!CK149="","",IF('DATA ENTRY'!S149="","",IF(AND($EF$4='DATA ENTRY'!G149,$EH$4='DATA ENTRY'!F149),'DATA ENTRY'!S149,"")))</f>
        <v/>
      </c>
      <c r="EO150" s="3" t="str">
        <f>IF('DATA ENTRY'!CK149="","",IF('DATA ENTRY'!E149="","",IF(AND($EF$4='DATA ENTRY'!G149,$EH$4='DATA ENTRY'!F149),'DATA ENTRY'!E149,"")))</f>
        <v/>
      </c>
      <c r="EP150" s="3" t="str">
        <f>IF('DATA ENTRY'!CK149="","",IF('DATA ENTRY'!D149="","",IF(AND($EF$4='DATA ENTRY'!G149,$EH$4='DATA ENTRY'!F149),'DATA ENTRY'!D149,"")))</f>
        <v/>
      </c>
      <c r="EQ150" s="3" t="str">
        <f>IF('DATA ENTRY'!CK149="","",IF('DATA ENTRY'!W149="","",IF(AND($EF$4='DATA ENTRY'!G149,$EH$4='DATA ENTRY'!F149),'DATA ENTRY'!W149,"")))</f>
        <v/>
      </c>
      <c r="ER150" s="3" t="str">
        <f>IF('DATA ENTRY'!CK149="","",IF('DATA ENTRY'!X149="","",IF(AND($EF$4='DATA ENTRY'!G149,$EH$4='DATA ENTRY'!F149),'DATA ENTRY'!X149,"")))</f>
        <v/>
      </c>
      <c r="ES150" s="108" t="str">
        <f t="shared" si="47"/>
        <v/>
      </c>
      <c r="ET150" s="108" t="str">
        <f>IF('DATA ENTRY'!CK149="","",IF('DATA ENTRY'!D149="","",IF(AND($EF$4='DATA ENTRY'!G149,$EH$4='DATA ENTRY'!F149),'DATA ENTRY'!G149,"")))</f>
        <v/>
      </c>
      <c r="EY150">
        <f t="shared" si="48"/>
        <v>0</v>
      </c>
    </row>
    <row r="151" spans="1:155">
      <c r="A151" t="str">
        <f>IF(S151=0,"",1+(MAX($A$7:A150)))</f>
        <v/>
      </c>
      <c r="B151" s="224">
        <v>145</v>
      </c>
      <c r="C151" s="3" t="str">
        <f>IF('DATA ENTRY'!CK150="","",IF('DATA ENTRY'!B150="","",IF($D$4="All Post",'DATA ENTRY'!B150,IF(AND($D$4='DATA ENTRY'!CK150),'DATA ENTRY'!B150,""))))</f>
        <v/>
      </c>
      <c r="D151" s="3" t="str">
        <f>IF('DATA ENTRY'!CK150="","",IF('DATA ENTRY'!C150="","",IF($D$4="All Post",'DATA ENTRY'!C150,IF(AND($D$4='DATA ENTRY'!CK150),'DATA ENTRY'!C150,""))))</f>
        <v/>
      </c>
      <c r="E151" s="4" t="str">
        <f>IF('DATA ENTRY'!CK150="","",IF('DATA ENTRY'!I150="","",IF($D$4="All Post",'DATA ENTRY'!I150,IF(AND($D$4='DATA ENTRY'!CK150),'DATA ENTRY'!I150,""))))</f>
        <v/>
      </c>
      <c r="F151" s="4" t="str">
        <f>IF('DATA ENTRY'!CK150="","",IF('DATA ENTRY'!CK150="","",IF($D$4="All Post",'DATA ENTRY'!CK150,IF(AND($D$4='DATA ENTRY'!CK150),'DATA ENTRY'!CK150,""))))</f>
        <v/>
      </c>
      <c r="G151" s="3" t="str">
        <f>IF('DATA ENTRY'!CK150="","",IF('DATA ENTRY'!N150="","",IF($D$4="All Post",'DATA ENTRY'!N150,IF(AND($D$4='DATA ENTRY'!CK150),'DATA ENTRY'!N150,""))))</f>
        <v/>
      </c>
      <c r="H151" s="107" t="str">
        <f>IF('DATA ENTRY'!CK150="","",IF('DATA ENTRY'!O150="","",IF($D$4="All Post",'DATA ENTRY'!O150,IF(AND($D$4='DATA ENTRY'!CK150),'DATA ENTRY'!O150,""))))</f>
        <v/>
      </c>
      <c r="I151" s="3" t="str">
        <f>IF('DATA ENTRY'!CK150="","",IF('DATA ENTRY'!P150="","",IF($D$4="All Post",'DATA ENTRY'!P150,IF(AND($D$4='DATA ENTRY'!CK150),'DATA ENTRY'!P150,""))))</f>
        <v/>
      </c>
      <c r="J151" s="107" t="str">
        <f>IF('DATA ENTRY'!CK150="","",IF('DATA ENTRY'!Q150="","",IF($D$4="All Post",'DATA ENTRY'!Q150,IF(AND($D$4='DATA ENTRY'!CK150),'DATA ENTRY'!Q150,""))))</f>
        <v/>
      </c>
      <c r="K151" s="3" t="str">
        <f>IF('DATA ENTRY'!CK150="","",IF('DATA ENTRY'!R150="","",IF($D$4="All Post",'DATA ENTRY'!R150,IF(AND($D$4='DATA ENTRY'!CK150),'DATA ENTRY'!R150,""))))</f>
        <v/>
      </c>
      <c r="L151" s="3" t="str">
        <f>IF('DATA ENTRY'!CK150="","",IF('DATA ENTRY'!S150="","",IF($D$4="All Post",'DATA ENTRY'!S150,IF(AND($D$4='DATA ENTRY'!CK150),'DATA ENTRY'!S150,""))))</f>
        <v/>
      </c>
      <c r="M151" s="3" t="str">
        <f>IF('DATA ENTRY'!CK150="","",IF('DATA ENTRY'!E150="","",IF($D$4="All Post",'DATA ENTRY'!E150,IF(AND($D$4='DATA ENTRY'!CK150),'DATA ENTRY'!E150,""))))</f>
        <v/>
      </c>
      <c r="N151" s="3" t="str">
        <f>IF('DATA ENTRY'!CK150="","",IF('DATA ENTRY'!W150="","",IF($D$4="All Post",'DATA ENTRY'!W150,IF(AND($D$4='DATA ENTRY'!CK150),'DATA ENTRY'!W150,""))))</f>
        <v/>
      </c>
      <c r="O151" s="3" t="str">
        <f>IF('DATA ENTRY'!CK150="","",IF('DATA ENTRY'!X150="","",IF($D$4="All Post",'DATA ENTRY'!X150,IF(AND($D$4='DATA ENTRY'!CK150),'DATA ENTRY'!X150,""))))</f>
        <v/>
      </c>
      <c r="P151" s="3" t="str">
        <f>IF('DATA ENTRY'!CK150="","",IF('DATA ENTRY'!G150="","",IF($D$4="All Post",'DATA ENTRY'!G150,IF(AND($D$4='DATA ENTRY'!CK150),'DATA ENTRY'!G150,""))))</f>
        <v/>
      </c>
      <c r="S151">
        <f t="shared" si="35"/>
        <v>0</v>
      </c>
      <c r="T151" t="str">
        <f t="shared" si="36"/>
        <v/>
      </c>
      <c r="BZ151" t="str">
        <f t="shared" si="37"/>
        <v/>
      </c>
      <c r="CA151" t="str">
        <f t="shared" si="38"/>
        <v/>
      </c>
      <c r="CB151" s="224">
        <v>145</v>
      </c>
      <c r="CC151" s="3" t="str">
        <f>IF('DATA ENTRY'!CK150="","",IF('DATA ENTRY'!B150="","",IF(AND($CD$4='DATA ENTRY'!CK150,$CG$4='DATA ENTRY'!D150),'DATA ENTRY'!B150,"")))</f>
        <v/>
      </c>
      <c r="CD151" s="3" t="str">
        <f>IF('DATA ENTRY'!CK150="","",IF('DATA ENTRY'!C150="","",IF(AND($CD$4='DATA ENTRY'!CK150,$CG$4='DATA ENTRY'!D150),'DATA ENTRY'!C150,"")))</f>
        <v/>
      </c>
      <c r="CE151" s="4" t="str">
        <f>IF('DATA ENTRY'!CK150="","",IF('DATA ENTRY'!I150="","",IF(AND($CD$4='DATA ENTRY'!CK150,$CG$4='DATA ENTRY'!D150),'DATA ENTRY'!I150,"")))</f>
        <v/>
      </c>
      <c r="CF151" s="4" t="str">
        <f>IF('DATA ENTRY'!CK150="","",IF('DATA ENTRY'!CK150="","",IF(AND($CD$4='DATA ENTRY'!CK150,$CG$4='DATA ENTRY'!D150),'DATA ENTRY'!CK150,"")))</f>
        <v/>
      </c>
      <c r="CG151" s="3" t="str">
        <f>IF('DATA ENTRY'!CK150="","",IF('DATA ENTRY'!N150="","",IF(AND($CD$4='DATA ENTRY'!CK150,$CG$4='DATA ENTRY'!D150),'DATA ENTRY'!N150,"")))</f>
        <v/>
      </c>
      <c r="CH151" s="107" t="str">
        <f>IF('DATA ENTRY'!CK150="","",IF('DATA ENTRY'!O150="","",IF(AND($CD$4='DATA ENTRY'!CK150,$CG$4='DATA ENTRY'!D150),'DATA ENTRY'!O150,"")))</f>
        <v/>
      </c>
      <c r="CI151" s="3" t="str">
        <f>IF('DATA ENTRY'!CK150="","",IF('DATA ENTRY'!P150="","",IF(AND($CD$4='DATA ENTRY'!CK150,$CG$4='DATA ENTRY'!D150),'DATA ENTRY'!P150,"")))</f>
        <v/>
      </c>
      <c r="CJ151" s="107" t="str">
        <f>IF('DATA ENTRY'!CK150="","",IF('DATA ENTRY'!Q150="","",IF(AND($CD$4='DATA ENTRY'!CK150,$CG$4='DATA ENTRY'!D150),'DATA ENTRY'!Q150,"")))</f>
        <v/>
      </c>
      <c r="CK151" s="3" t="str">
        <f>IF('DATA ENTRY'!CK150="","",IF('DATA ENTRY'!R150="","",IF(AND($CD$4='DATA ENTRY'!CK150,$CG$4='DATA ENTRY'!D150),'DATA ENTRY'!R150,"")))</f>
        <v/>
      </c>
      <c r="CL151" s="3" t="str">
        <f>IF('DATA ENTRY'!CK150="","",IF('DATA ENTRY'!S150="","",IF(AND($CD$4='DATA ENTRY'!CK150,$CG$4='DATA ENTRY'!D150),'DATA ENTRY'!S150,"")))</f>
        <v/>
      </c>
      <c r="CM151" s="3" t="str">
        <f>IF('DATA ENTRY'!CK150="","",IF('DATA ENTRY'!E150="","",IF(AND($CD$4='DATA ENTRY'!CK150,$CG$4='DATA ENTRY'!D150),'DATA ENTRY'!E150,"")))</f>
        <v/>
      </c>
      <c r="CN151" s="3" t="str">
        <f>IF('DATA ENTRY'!CK150="","",IF('DATA ENTRY'!W150="","",IF(AND($CD$4='DATA ENTRY'!CK150,$CG$4='DATA ENTRY'!D150),'DATA ENTRY'!W150,"")))</f>
        <v/>
      </c>
      <c r="CO151" s="3" t="str">
        <f>IF('DATA ENTRY'!CK150="","",IF('DATA ENTRY'!X150="","",IF(AND($CD$4='DATA ENTRY'!CK150,$CG$4='DATA ENTRY'!D150),'DATA ENTRY'!X150,"")))</f>
        <v/>
      </c>
      <c r="CP151" s="108" t="str">
        <f t="shared" si="39"/>
        <v/>
      </c>
      <c r="CQ151" s="108" t="str">
        <f>IF('DATA ENTRY'!CK150="","",IF('DATA ENTRY'!G150="","",IF(AND($CD$4='DATA ENTRY'!CK150,$CG$4='DATA ENTRY'!D150),'DATA ENTRY'!G150,"")))</f>
        <v/>
      </c>
      <c r="CR151" s="230" t="str">
        <f>IF('DATA ENTRY'!CK150="","",IF('DATA ENTRY'!D150="","",IF(AND($CD$4='DATA ENTRY'!CK150,$CG$4='DATA ENTRY'!D150),'DATA ENTRY'!D150,"")))</f>
        <v/>
      </c>
      <c r="CS151">
        <f t="shared" si="40"/>
        <v>0</v>
      </c>
      <c r="CT151">
        <f t="shared" si="41"/>
        <v>0</v>
      </c>
      <c r="CV151" s="139"/>
      <c r="CX151">
        <f t="shared" si="42"/>
        <v>0</v>
      </c>
      <c r="DB151" t="str">
        <f t="shared" si="49"/>
        <v/>
      </c>
      <c r="DC151" t="str">
        <f t="shared" si="50"/>
        <v/>
      </c>
      <c r="DD151" s="224">
        <v>145</v>
      </c>
      <c r="DE151" s="3" t="str">
        <f>IF('DATA ENTRY'!CK150="","",IF('DATA ENTRY'!B150="","",IF(AND($DF$4='DATA ENTRY'!D150),'DATA ENTRY'!B150,"")))</f>
        <v/>
      </c>
      <c r="DF151" s="3" t="str">
        <f>IF('DATA ENTRY'!CK150="","",IF('DATA ENTRY'!C150="","",IF(AND($DF$4='DATA ENTRY'!D150),'DATA ENTRY'!C150,"")))</f>
        <v/>
      </c>
      <c r="DG151" s="4" t="str">
        <f>IF('DATA ENTRY'!CK150="","",IF('DATA ENTRY'!I150="","",IF(AND($DF$4='DATA ENTRY'!D150),'DATA ENTRY'!I150,"")))</f>
        <v/>
      </c>
      <c r="DH151" s="4" t="str">
        <f>IF('DATA ENTRY'!CK150="","",IF('DATA ENTRY'!CK150="","",IF(AND($DF$4='DATA ENTRY'!D150),'DATA ENTRY'!CK150,"")))</f>
        <v/>
      </c>
      <c r="DI151" s="3" t="str">
        <f>IF('DATA ENTRY'!CK150="","",IF('DATA ENTRY'!N150="","",IF(AND($DF$4='DATA ENTRY'!D150),'DATA ENTRY'!N150,"")))</f>
        <v/>
      </c>
      <c r="DJ151" s="107" t="str">
        <f>IF('DATA ENTRY'!CK150="","",IF('DATA ENTRY'!O150="","",IF(AND($DF$4='DATA ENTRY'!D150),'DATA ENTRY'!O150,"")))</f>
        <v/>
      </c>
      <c r="DK151" s="3" t="str">
        <f>IF('DATA ENTRY'!CK150="","",IF('DATA ENTRY'!P150="","",IF(AND($DF$4='DATA ENTRY'!D150),'DATA ENTRY'!P150,"")))</f>
        <v/>
      </c>
      <c r="DL151" s="107" t="str">
        <f>IF('DATA ENTRY'!CK150="","",IF('DATA ENTRY'!Q150="","",IF(AND($DF$4='DATA ENTRY'!D150),'DATA ENTRY'!Q150,"")))</f>
        <v/>
      </c>
      <c r="DM151" s="3" t="str">
        <f>IF('DATA ENTRY'!CK150="","",IF('DATA ENTRY'!R150="","",IF(AND($DF$4='DATA ENTRY'!D150),'DATA ENTRY'!R150,"")))</f>
        <v/>
      </c>
      <c r="DN151" s="107" t="str">
        <f>IF('DATA ENTRY'!CK150="","",IF('DATA ENTRY'!S150="","",IF(AND($DF$4='DATA ENTRY'!D150),'DATA ENTRY'!S150,"")))</f>
        <v/>
      </c>
      <c r="DO151" s="3" t="str">
        <f>IF('DATA ENTRY'!CK150="","",IF('DATA ENTRY'!E150="","",IF(AND($DF$4='DATA ENTRY'!D150),'DATA ENTRY'!E150,"")))</f>
        <v/>
      </c>
      <c r="DP151" s="3" t="str">
        <f>IF('DATA ENTRY'!CK150="","",IF('DATA ENTRY'!D150="","",IF(AND($DF$4='DATA ENTRY'!D150),'DATA ENTRY'!D150,"")))</f>
        <v/>
      </c>
      <c r="DQ151" s="3" t="str">
        <f>IF('DATA ENTRY'!CK150="","",IF('DATA ENTRY'!W150="","",IF(AND($DF$4='DATA ENTRY'!D150),'DATA ENTRY'!W150,"")))</f>
        <v/>
      </c>
      <c r="DR151" s="3" t="str">
        <f>IF('DATA ENTRY'!CK150="","",IF('DATA ENTRY'!X150="","",IF(AND($DF$4='DATA ENTRY'!D150),'DATA ENTRY'!X150,"")))</f>
        <v/>
      </c>
      <c r="DS151" s="108" t="str">
        <f t="shared" si="43"/>
        <v/>
      </c>
      <c r="DT151" s="108" t="str">
        <f>IF('DATA ENTRY'!CK150="","",IF('DATA ENTRY'!D150="","",IF(AND($DF$4='DATA ENTRY'!D150),'DATA ENTRY'!G150,"")))</f>
        <v/>
      </c>
      <c r="DY151">
        <f t="shared" si="44"/>
        <v>0</v>
      </c>
      <c r="EB151" t="str">
        <f t="shared" si="45"/>
        <v/>
      </c>
      <c r="EC151" t="str">
        <f t="shared" si="46"/>
        <v/>
      </c>
      <c r="ED151" s="224">
        <v>145</v>
      </c>
      <c r="EE151" s="3" t="str">
        <f>IF('DATA ENTRY'!CK150="","",IF('DATA ENTRY'!B150="","",IF(AND($EF$4='DATA ENTRY'!G150,$EH$4='DATA ENTRY'!F150),'DATA ENTRY'!B150,"")))</f>
        <v/>
      </c>
      <c r="EF151" s="3" t="str">
        <f>IF('DATA ENTRY'!CK150="","",IF('DATA ENTRY'!C150="","",IF(AND($EF$4='DATA ENTRY'!G150,$EH$4='DATA ENTRY'!F150),'DATA ENTRY'!C150,"")))</f>
        <v/>
      </c>
      <c r="EG151" s="4" t="str">
        <f>IF('DATA ENTRY'!CK150="","",IF('DATA ENTRY'!I150="","",IF(AND($EF$4='DATA ENTRY'!G150,$EH$4='DATA ENTRY'!F150),'DATA ENTRY'!I150,"")))</f>
        <v/>
      </c>
      <c r="EH151" s="4" t="str">
        <f>IF('DATA ENTRY'!CK150="","",IF('DATA ENTRY'!CK150="","",IF(AND($EF$4='DATA ENTRY'!G150,$EH$4='DATA ENTRY'!F150),'DATA ENTRY'!CK150,"")))</f>
        <v/>
      </c>
      <c r="EI151" s="3" t="str">
        <f>IF('DATA ENTRY'!CK150="","",IF('DATA ENTRY'!N150="","",IF(AND($EF$4='DATA ENTRY'!G150,$EH$4='DATA ENTRY'!F150),'DATA ENTRY'!N150,"")))</f>
        <v/>
      </c>
      <c r="EJ151" s="107" t="str">
        <f>IF('DATA ENTRY'!CK150="","",IF('DATA ENTRY'!O150="","",IF(AND($EF$4='DATA ENTRY'!G150,$EH$4='DATA ENTRY'!F150),'DATA ENTRY'!O150,"")))</f>
        <v/>
      </c>
      <c r="EK151" s="3" t="str">
        <f>IF('DATA ENTRY'!CK150="","",IF('DATA ENTRY'!P150="","",IF(AND($EF$4='DATA ENTRY'!G150,$EH$4='DATA ENTRY'!F150),'DATA ENTRY'!P150,"")))</f>
        <v/>
      </c>
      <c r="EL151" s="107" t="str">
        <f>IF('DATA ENTRY'!CK150="","",IF('DATA ENTRY'!Q150="","",IF(AND($EF$4='DATA ENTRY'!G150,$EH$4='DATA ENTRY'!F150),'DATA ENTRY'!Q150,"")))</f>
        <v/>
      </c>
      <c r="EM151" s="3" t="str">
        <f>IF('DATA ENTRY'!CK150="","",IF('DATA ENTRY'!R150="","",IF(AND($EF$4='DATA ENTRY'!G150,$EH$4='DATA ENTRY'!F150),'DATA ENTRY'!R150,"")))</f>
        <v/>
      </c>
      <c r="EN151" s="107" t="str">
        <f>IF('DATA ENTRY'!CK150="","",IF('DATA ENTRY'!S150="","",IF(AND($EF$4='DATA ENTRY'!G150,$EH$4='DATA ENTRY'!F150),'DATA ENTRY'!S150,"")))</f>
        <v/>
      </c>
      <c r="EO151" s="3" t="str">
        <f>IF('DATA ENTRY'!CK150="","",IF('DATA ENTRY'!E150="","",IF(AND($EF$4='DATA ENTRY'!G150,$EH$4='DATA ENTRY'!F150),'DATA ENTRY'!E150,"")))</f>
        <v/>
      </c>
      <c r="EP151" s="3" t="str">
        <f>IF('DATA ENTRY'!CK150="","",IF('DATA ENTRY'!D150="","",IF(AND($EF$4='DATA ENTRY'!G150,$EH$4='DATA ENTRY'!F150),'DATA ENTRY'!D150,"")))</f>
        <v/>
      </c>
      <c r="EQ151" s="3" t="str">
        <f>IF('DATA ENTRY'!CK150="","",IF('DATA ENTRY'!W150="","",IF(AND($EF$4='DATA ENTRY'!G150,$EH$4='DATA ENTRY'!F150),'DATA ENTRY'!W150,"")))</f>
        <v/>
      </c>
      <c r="ER151" s="3" t="str">
        <f>IF('DATA ENTRY'!CK150="","",IF('DATA ENTRY'!X150="","",IF(AND($EF$4='DATA ENTRY'!G150,$EH$4='DATA ENTRY'!F150),'DATA ENTRY'!X150,"")))</f>
        <v/>
      </c>
      <c r="ES151" s="108" t="str">
        <f t="shared" si="47"/>
        <v/>
      </c>
      <c r="ET151" s="108" t="str">
        <f>IF('DATA ENTRY'!CK150="","",IF('DATA ENTRY'!D150="","",IF(AND($EF$4='DATA ENTRY'!G150,$EH$4='DATA ENTRY'!F150),'DATA ENTRY'!G150,"")))</f>
        <v/>
      </c>
      <c r="EY151">
        <f t="shared" si="48"/>
        <v>0</v>
      </c>
    </row>
    <row r="152" spans="1:155">
      <c r="A152" t="str">
        <f>IF(S152=0,"",1+(MAX($A$7:A151)))</f>
        <v/>
      </c>
      <c r="B152" s="224">
        <v>146</v>
      </c>
      <c r="C152" s="3" t="str">
        <f>IF('DATA ENTRY'!CK151="","",IF('DATA ENTRY'!B151="","",IF($D$4="All Post",'DATA ENTRY'!B151,IF(AND($D$4='DATA ENTRY'!CK151),'DATA ENTRY'!B151,""))))</f>
        <v/>
      </c>
      <c r="D152" s="3" t="str">
        <f>IF('DATA ENTRY'!CK151="","",IF('DATA ENTRY'!C151="","",IF($D$4="All Post",'DATA ENTRY'!C151,IF(AND($D$4='DATA ENTRY'!CK151),'DATA ENTRY'!C151,""))))</f>
        <v/>
      </c>
      <c r="E152" s="4" t="str">
        <f>IF('DATA ENTRY'!CK151="","",IF('DATA ENTRY'!I151="","",IF($D$4="All Post",'DATA ENTRY'!I151,IF(AND($D$4='DATA ENTRY'!CK151),'DATA ENTRY'!I151,""))))</f>
        <v/>
      </c>
      <c r="F152" s="4" t="str">
        <f>IF('DATA ENTRY'!CK151="","",IF('DATA ENTRY'!CK151="","",IF($D$4="All Post",'DATA ENTRY'!CK151,IF(AND($D$4='DATA ENTRY'!CK151),'DATA ENTRY'!CK151,""))))</f>
        <v/>
      </c>
      <c r="G152" s="3" t="str">
        <f>IF('DATA ENTRY'!CK151="","",IF('DATA ENTRY'!N151="","",IF($D$4="All Post",'DATA ENTRY'!N151,IF(AND($D$4='DATA ENTRY'!CK151),'DATA ENTRY'!N151,""))))</f>
        <v/>
      </c>
      <c r="H152" s="107" t="str">
        <f>IF('DATA ENTRY'!CK151="","",IF('DATA ENTRY'!O151="","",IF($D$4="All Post",'DATA ENTRY'!O151,IF(AND($D$4='DATA ENTRY'!CK151),'DATA ENTRY'!O151,""))))</f>
        <v/>
      </c>
      <c r="I152" s="3" t="str">
        <f>IF('DATA ENTRY'!CK151="","",IF('DATA ENTRY'!P151="","",IF($D$4="All Post",'DATA ENTRY'!P151,IF(AND($D$4='DATA ENTRY'!CK151),'DATA ENTRY'!P151,""))))</f>
        <v/>
      </c>
      <c r="J152" s="107" t="str">
        <f>IF('DATA ENTRY'!CK151="","",IF('DATA ENTRY'!Q151="","",IF($D$4="All Post",'DATA ENTRY'!Q151,IF(AND($D$4='DATA ENTRY'!CK151),'DATA ENTRY'!Q151,""))))</f>
        <v/>
      </c>
      <c r="K152" s="3" t="str">
        <f>IF('DATA ENTRY'!CK151="","",IF('DATA ENTRY'!R151="","",IF($D$4="All Post",'DATA ENTRY'!R151,IF(AND($D$4='DATA ENTRY'!CK151),'DATA ENTRY'!R151,""))))</f>
        <v/>
      </c>
      <c r="L152" s="3" t="str">
        <f>IF('DATA ENTRY'!CK151="","",IF('DATA ENTRY'!S151="","",IF($D$4="All Post",'DATA ENTRY'!S151,IF(AND($D$4='DATA ENTRY'!CK151),'DATA ENTRY'!S151,""))))</f>
        <v/>
      </c>
      <c r="M152" s="3" t="str">
        <f>IF('DATA ENTRY'!CK151="","",IF('DATA ENTRY'!E151="","",IF($D$4="All Post",'DATA ENTRY'!E151,IF(AND($D$4='DATA ENTRY'!CK151),'DATA ENTRY'!E151,""))))</f>
        <v/>
      </c>
      <c r="N152" s="3" t="str">
        <f>IF('DATA ENTRY'!CK151="","",IF('DATA ENTRY'!W151="","",IF($D$4="All Post",'DATA ENTRY'!W151,IF(AND($D$4='DATA ENTRY'!CK151),'DATA ENTRY'!W151,""))))</f>
        <v/>
      </c>
      <c r="O152" s="3" t="str">
        <f>IF('DATA ENTRY'!CK151="","",IF('DATA ENTRY'!X151="","",IF($D$4="All Post",'DATA ENTRY'!X151,IF(AND($D$4='DATA ENTRY'!CK151),'DATA ENTRY'!X151,""))))</f>
        <v/>
      </c>
      <c r="P152" s="3" t="str">
        <f>IF('DATA ENTRY'!CK151="","",IF('DATA ENTRY'!G151="","",IF($D$4="All Post",'DATA ENTRY'!G151,IF(AND($D$4='DATA ENTRY'!CK151),'DATA ENTRY'!G151,""))))</f>
        <v/>
      </c>
      <c r="S152">
        <f t="shared" si="35"/>
        <v>0</v>
      </c>
      <c r="T152" t="str">
        <f t="shared" si="36"/>
        <v/>
      </c>
      <c r="BZ152" t="str">
        <f t="shared" si="37"/>
        <v/>
      </c>
      <c r="CA152" t="str">
        <f t="shared" si="38"/>
        <v/>
      </c>
      <c r="CB152" s="224">
        <v>146</v>
      </c>
      <c r="CC152" s="3" t="str">
        <f>IF('DATA ENTRY'!CK151="","",IF('DATA ENTRY'!B151="","",IF(AND($CD$4='DATA ENTRY'!CK151,$CG$4='DATA ENTRY'!D151),'DATA ENTRY'!B151,"")))</f>
        <v/>
      </c>
      <c r="CD152" s="3" t="str">
        <f>IF('DATA ENTRY'!CK151="","",IF('DATA ENTRY'!C151="","",IF(AND($CD$4='DATA ENTRY'!CK151,$CG$4='DATA ENTRY'!D151),'DATA ENTRY'!C151,"")))</f>
        <v/>
      </c>
      <c r="CE152" s="4" t="str">
        <f>IF('DATA ENTRY'!CK151="","",IF('DATA ENTRY'!I151="","",IF(AND($CD$4='DATA ENTRY'!CK151,$CG$4='DATA ENTRY'!D151),'DATA ENTRY'!I151,"")))</f>
        <v/>
      </c>
      <c r="CF152" s="4" t="str">
        <f>IF('DATA ENTRY'!CK151="","",IF('DATA ENTRY'!CK151="","",IF(AND($CD$4='DATA ENTRY'!CK151,$CG$4='DATA ENTRY'!D151),'DATA ENTRY'!CK151,"")))</f>
        <v/>
      </c>
      <c r="CG152" s="3" t="str">
        <f>IF('DATA ENTRY'!CK151="","",IF('DATA ENTRY'!N151="","",IF(AND($CD$4='DATA ENTRY'!CK151,$CG$4='DATA ENTRY'!D151),'DATA ENTRY'!N151,"")))</f>
        <v/>
      </c>
      <c r="CH152" s="107" t="str">
        <f>IF('DATA ENTRY'!CK151="","",IF('DATA ENTRY'!O151="","",IF(AND($CD$4='DATA ENTRY'!CK151,$CG$4='DATA ENTRY'!D151),'DATA ENTRY'!O151,"")))</f>
        <v/>
      </c>
      <c r="CI152" s="3" t="str">
        <f>IF('DATA ENTRY'!CK151="","",IF('DATA ENTRY'!P151="","",IF(AND($CD$4='DATA ENTRY'!CK151,$CG$4='DATA ENTRY'!D151),'DATA ENTRY'!P151,"")))</f>
        <v/>
      </c>
      <c r="CJ152" s="107" t="str">
        <f>IF('DATA ENTRY'!CK151="","",IF('DATA ENTRY'!Q151="","",IF(AND($CD$4='DATA ENTRY'!CK151,$CG$4='DATA ENTRY'!D151),'DATA ENTRY'!Q151,"")))</f>
        <v/>
      </c>
      <c r="CK152" s="3" t="str">
        <f>IF('DATA ENTRY'!CK151="","",IF('DATA ENTRY'!R151="","",IF(AND($CD$4='DATA ENTRY'!CK151,$CG$4='DATA ENTRY'!D151),'DATA ENTRY'!R151,"")))</f>
        <v/>
      </c>
      <c r="CL152" s="3" t="str">
        <f>IF('DATA ENTRY'!CK151="","",IF('DATA ENTRY'!S151="","",IF(AND($CD$4='DATA ENTRY'!CK151,$CG$4='DATA ENTRY'!D151),'DATA ENTRY'!S151,"")))</f>
        <v/>
      </c>
      <c r="CM152" s="3" t="str">
        <f>IF('DATA ENTRY'!CK151="","",IF('DATA ENTRY'!E151="","",IF(AND($CD$4='DATA ENTRY'!CK151,$CG$4='DATA ENTRY'!D151),'DATA ENTRY'!E151,"")))</f>
        <v/>
      </c>
      <c r="CN152" s="3" t="str">
        <f>IF('DATA ENTRY'!CK151="","",IF('DATA ENTRY'!W151="","",IF(AND($CD$4='DATA ENTRY'!CK151,$CG$4='DATA ENTRY'!D151),'DATA ENTRY'!W151,"")))</f>
        <v/>
      </c>
      <c r="CO152" s="3" t="str">
        <f>IF('DATA ENTRY'!CK151="","",IF('DATA ENTRY'!X151="","",IF(AND($CD$4='DATA ENTRY'!CK151,$CG$4='DATA ENTRY'!D151),'DATA ENTRY'!X151,"")))</f>
        <v/>
      </c>
      <c r="CP152" s="108" t="str">
        <f t="shared" si="39"/>
        <v/>
      </c>
      <c r="CQ152" s="108" t="str">
        <f>IF('DATA ENTRY'!CK151="","",IF('DATA ENTRY'!G151="","",IF(AND($CD$4='DATA ENTRY'!CK151,$CG$4='DATA ENTRY'!D151),'DATA ENTRY'!G151,"")))</f>
        <v/>
      </c>
      <c r="CR152" s="230" t="str">
        <f>IF('DATA ENTRY'!CK151="","",IF('DATA ENTRY'!D151="","",IF(AND($CD$4='DATA ENTRY'!CK151,$CG$4='DATA ENTRY'!D151),'DATA ENTRY'!D151,"")))</f>
        <v/>
      </c>
      <c r="CS152">
        <f t="shared" si="40"/>
        <v>0</v>
      </c>
      <c r="CT152">
        <f t="shared" si="41"/>
        <v>0</v>
      </c>
      <c r="CV152" s="139"/>
      <c r="CX152">
        <f t="shared" si="42"/>
        <v>0</v>
      </c>
      <c r="DB152" t="str">
        <f t="shared" si="49"/>
        <v/>
      </c>
      <c r="DC152" t="str">
        <f t="shared" si="50"/>
        <v/>
      </c>
      <c r="DD152" s="224">
        <v>146</v>
      </c>
      <c r="DE152" s="3" t="str">
        <f>IF('DATA ENTRY'!CK151="","",IF('DATA ENTRY'!B151="","",IF(AND($DF$4='DATA ENTRY'!D151),'DATA ENTRY'!B151,"")))</f>
        <v/>
      </c>
      <c r="DF152" s="3" t="str">
        <f>IF('DATA ENTRY'!CK151="","",IF('DATA ENTRY'!C151="","",IF(AND($DF$4='DATA ENTRY'!D151),'DATA ENTRY'!C151,"")))</f>
        <v/>
      </c>
      <c r="DG152" s="4" t="str">
        <f>IF('DATA ENTRY'!CK151="","",IF('DATA ENTRY'!I151="","",IF(AND($DF$4='DATA ENTRY'!D151),'DATA ENTRY'!I151,"")))</f>
        <v/>
      </c>
      <c r="DH152" s="4" t="str">
        <f>IF('DATA ENTRY'!CK151="","",IF('DATA ENTRY'!CK151="","",IF(AND($DF$4='DATA ENTRY'!D151),'DATA ENTRY'!CK151,"")))</f>
        <v/>
      </c>
      <c r="DI152" s="3" t="str">
        <f>IF('DATA ENTRY'!CK151="","",IF('DATA ENTRY'!N151="","",IF(AND($DF$4='DATA ENTRY'!D151),'DATA ENTRY'!N151,"")))</f>
        <v/>
      </c>
      <c r="DJ152" s="107" t="str">
        <f>IF('DATA ENTRY'!CK151="","",IF('DATA ENTRY'!O151="","",IF(AND($DF$4='DATA ENTRY'!D151),'DATA ENTRY'!O151,"")))</f>
        <v/>
      </c>
      <c r="DK152" s="3" t="str">
        <f>IF('DATA ENTRY'!CK151="","",IF('DATA ENTRY'!P151="","",IF(AND($DF$4='DATA ENTRY'!D151),'DATA ENTRY'!P151,"")))</f>
        <v/>
      </c>
      <c r="DL152" s="107" t="str">
        <f>IF('DATA ENTRY'!CK151="","",IF('DATA ENTRY'!Q151="","",IF(AND($DF$4='DATA ENTRY'!D151),'DATA ENTRY'!Q151,"")))</f>
        <v/>
      </c>
      <c r="DM152" s="3" t="str">
        <f>IF('DATA ENTRY'!CK151="","",IF('DATA ENTRY'!R151="","",IF(AND($DF$4='DATA ENTRY'!D151),'DATA ENTRY'!R151,"")))</f>
        <v/>
      </c>
      <c r="DN152" s="107" t="str">
        <f>IF('DATA ENTRY'!CK151="","",IF('DATA ENTRY'!S151="","",IF(AND($DF$4='DATA ENTRY'!D151),'DATA ENTRY'!S151,"")))</f>
        <v/>
      </c>
      <c r="DO152" s="3" t="str">
        <f>IF('DATA ENTRY'!CK151="","",IF('DATA ENTRY'!E151="","",IF(AND($DF$4='DATA ENTRY'!D151),'DATA ENTRY'!E151,"")))</f>
        <v/>
      </c>
      <c r="DP152" s="3" t="str">
        <f>IF('DATA ENTRY'!CK151="","",IF('DATA ENTRY'!D151="","",IF(AND($DF$4='DATA ENTRY'!D151),'DATA ENTRY'!D151,"")))</f>
        <v/>
      </c>
      <c r="DQ152" s="3" t="str">
        <f>IF('DATA ENTRY'!CK151="","",IF('DATA ENTRY'!W151="","",IF(AND($DF$4='DATA ENTRY'!D151),'DATA ENTRY'!W151,"")))</f>
        <v/>
      </c>
      <c r="DR152" s="3" t="str">
        <f>IF('DATA ENTRY'!CK151="","",IF('DATA ENTRY'!X151="","",IF(AND($DF$4='DATA ENTRY'!D151),'DATA ENTRY'!X151,"")))</f>
        <v/>
      </c>
      <c r="DS152" s="108" t="str">
        <f t="shared" si="43"/>
        <v/>
      </c>
      <c r="DT152" s="108" t="str">
        <f>IF('DATA ENTRY'!CK151="","",IF('DATA ENTRY'!D151="","",IF(AND($DF$4='DATA ENTRY'!D151),'DATA ENTRY'!G151,"")))</f>
        <v/>
      </c>
      <c r="DY152">
        <f t="shared" si="44"/>
        <v>0</v>
      </c>
      <c r="EB152" t="str">
        <f t="shared" si="45"/>
        <v/>
      </c>
      <c r="EC152" t="str">
        <f t="shared" si="46"/>
        <v/>
      </c>
      <c r="ED152" s="224">
        <v>146</v>
      </c>
      <c r="EE152" s="3" t="str">
        <f>IF('DATA ENTRY'!CK151="","",IF('DATA ENTRY'!B151="","",IF(AND($EF$4='DATA ENTRY'!G151,$EH$4='DATA ENTRY'!F151),'DATA ENTRY'!B151,"")))</f>
        <v/>
      </c>
      <c r="EF152" s="3" t="str">
        <f>IF('DATA ENTRY'!CK151="","",IF('DATA ENTRY'!C151="","",IF(AND($EF$4='DATA ENTRY'!G151,$EH$4='DATA ENTRY'!F151),'DATA ENTRY'!C151,"")))</f>
        <v/>
      </c>
      <c r="EG152" s="4" t="str">
        <f>IF('DATA ENTRY'!CK151="","",IF('DATA ENTRY'!I151="","",IF(AND($EF$4='DATA ENTRY'!G151,$EH$4='DATA ENTRY'!F151),'DATA ENTRY'!I151,"")))</f>
        <v/>
      </c>
      <c r="EH152" s="4" t="str">
        <f>IF('DATA ENTRY'!CK151="","",IF('DATA ENTRY'!CK151="","",IF(AND($EF$4='DATA ENTRY'!G151,$EH$4='DATA ENTRY'!F151),'DATA ENTRY'!CK151,"")))</f>
        <v/>
      </c>
      <c r="EI152" s="3" t="str">
        <f>IF('DATA ENTRY'!CK151="","",IF('DATA ENTRY'!N151="","",IF(AND($EF$4='DATA ENTRY'!G151,$EH$4='DATA ENTRY'!F151),'DATA ENTRY'!N151,"")))</f>
        <v/>
      </c>
      <c r="EJ152" s="107" t="str">
        <f>IF('DATA ENTRY'!CK151="","",IF('DATA ENTRY'!O151="","",IF(AND($EF$4='DATA ENTRY'!G151,$EH$4='DATA ENTRY'!F151),'DATA ENTRY'!O151,"")))</f>
        <v/>
      </c>
      <c r="EK152" s="3" t="str">
        <f>IF('DATA ENTRY'!CK151="","",IF('DATA ENTRY'!P151="","",IF(AND($EF$4='DATA ENTRY'!G151,$EH$4='DATA ENTRY'!F151),'DATA ENTRY'!P151,"")))</f>
        <v/>
      </c>
      <c r="EL152" s="107" t="str">
        <f>IF('DATA ENTRY'!CK151="","",IF('DATA ENTRY'!Q151="","",IF(AND($EF$4='DATA ENTRY'!G151,$EH$4='DATA ENTRY'!F151),'DATA ENTRY'!Q151,"")))</f>
        <v/>
      </c>
      <c r="EM152" s="3" t="str">
        <f>IF('DATA ENTRY'!CK151="","",IF('DATA ENTRY'!R151="","",IF(AND($EF$4='DATA ENTRY'!G151,$EH$4='DATA ENTRY'!F151),'DATA ENTRY'!R151,"")))</f>
        <v/>
      </c>
      <c r="EN152" s="107" t="str">
        <f>IF('DATA ENTRY'!CK151="","",IF('DATA ENTRY'!S151="","",IF(AND($EF$4='DATA ENTRY'!G151,$EH$4='DATA ENTRY'!F151),'DATA ENTRY'!S151,"")))</f>
        <v/>
      </c>
      <c r="EO152" s="3" t="str">
        <f>IF('DATA ENTRY'!CK151="","",IF('DATA ENTRY'!E151="","",IF(AND($EF$4='DATA ENTRY'!G151,$EH$4='DATA ENTRY'!F151),'DATA ENTRY'!E151,"")))</f>
        <v/>
      </c>
      <c r="EP152" s="3" t="str">
        <f>IF('DATA ENTRY'!CK151="","",IF('DATA ENTRY'!D151="","",IF(AND($EF$4='DATA ENTRY'!G151,$EH$4='DATA ENTRY'!F151),'DATA ENTRY'!D151,"")))</f>
        <v/>
      </c>
      <c r="EQ152" s="3" t="str">
        <f>IF('DATA ENTRY'!CK151="","",IF('DATA ENTRY'!W151="","",IF(AND($EF$4='DATA ENTRY'!G151,$EH$4='DATA ENTRY'!F151),'DATA ENTRY'!W151,"")))</f>
        <v/>
      </c>
      <c r="ER152" s="3" t="str">
        <f>IF('DATA ENTRY'!CK151="","",IF('DATA ENTRY'!X151="","",IF(AND($EF$4='DATA ENTRY'!G151,$EH$4='DATA ENTRY'!F151),'DATA ENTRY'!X151,"")))</f>
        <v/>
      </c>
      <c r="ES152" s="108" t="str">
        <f t="shared" si="47"/>
        <v/>
      </c>
      <c r="ET152" s="108" t="str">
        <f>IF('DATA ENTRY'!CK151="","",IF('DATA ENTRY'!D151="","",IF(AND($EF$4='DATA ENTRY'!G151,$EH$4='DATA ENTRY'!F151),'DATA ENTRY'!G151,"")))</f>
        <v/>
      </c>
      <c r="EY152">
        <f t="shared" si="48"/>
        <v>0</v>
      </c>
    </row>
    <row r="153" spans="1:155">
      <c r="A153" t="str">
        <f>IF(S153=0,"",1+(MAX($A$7:A152)))</f>
        <v/>
      </c>
      <c r="B153" s="224">
        <v>147</v>
      </c>
      <c r="C153" s="3" t="str">
        <f>IF('DATA ENTRY'!CK152="","",IF('DATA ENTRY'!B152="","",IF($D$4="All Post",'DATA ENTRY'!B152,IF(AND($D$4='DATA ENTRY'!CK152),'DATA ENTRY'!B152,""))))</f>
        <v/>
      </c>
      <c r="D153" s="3" t="str">
        <f>IF('DATA ENTRY'!CK152="","",IF('DATA ENTRY'!C152="","",IF($D$4="All Post",'DATA ENTRY'!C152,IF(AND($D$4='DATA ENTRY'!CK152),'DATA ENTRY'!C152,""))))</f>
        <v/>
      </c>
      <c r="E153" s="4" t="str">
        <f>IF('DATA ENTRY'!CK152="","",IF('DATA ENTRY'!I152="","",IF($D$4="All Post",'DATA ENTRY'!I152,IF(AND($D$4='DATA ENTRY'!CK152),'DATA ENTRY'!I152,""))))</f>
        <v/>
      </c>
      <c r="F153" s="4" t="str">
        <f>IF('DATA ENTRY'!CK152="","",IF('DATA ENTRY'!CK152="","",IF($D$4="All Post",'DATA ENTRY'!CK152,IF(AND($D$4='DATA ENTRY'!CK152),'DATA ENTRY'!CK152,""))))</f>
        <v/>
      </c>
      <c r="G153" s="3" t="str">
        <f>IF('DATA ENTRY'!CK152="","",IF('DATA ENTRY'!N152="","",IF($D$4="All Post",'DATA ENTRY'!N152,IF(AND($D$4='DATA ENTRY'!CK152),'DATA ENTRY'!N152,""))))</f>
        <v/>
      </c>
      <c r="H153" s="107" t="str">
        <f>IF('DATA ENTRY'!CK152="","",IF('DATA ENTRY'!O152="","",IF($D$4="All Post",'DATA ENTRY'!O152,IF(AND($D$4='DATA ENTRY'!CK152),'DATA ENTRY'!O152,""))))</f>
        <v/>
      </c>
      <c r="I153" s="3" t="str">
        <f>IF('DATA ENTRY'!CK152="","",IF('DATA ENTRY'!P152="","",IF($D$4="All Post",'DATA ENTRY'!P152,IF(AND($D$4='DATA ENTRY'!CK152),'DATA ENTRY'!P152,""))))</f>
        <v/>
      </c>
      <c r="J153" s="107" t="str">
        <f>IF('DATA ENTRY'!CK152="","",IF('DATA ENTRY'!Q152="","",IF($D$4="All Post",'DATA ENTRY'!Q152,IF(AND($D$4='DATA ENTRY'!CK152),'DATA ENTRY'!Q152,""))))</f>
        <v/>
      </c>
      <c r="K153" s="3" t="str">
        <f>IF('DATA ENTRY'!CK152="","",IF('DATA ENTRY'!R152="","",IF($D$4="All Post",'DATA ENTRY'!R152,IF(AND($D$4='DATA ENTRY'!CK152),'DATA ENTRY'!R152,""))))</f>
        <v/>
      </c>
      <c r="L153" s="3" t="str">
        <f>IF('DATA ENTRY'!CK152="","",IF('DATA ENTRY'!S152="","",IF($D$4="All Post",'DATA ENTRY'!S152,IF(AND($D$4='DATA ENTRY'!CK152),'DATA ENTRY'!S152,""))))</f>
        <v/>
      </c>
      <c r="M153" s="3" t="str">
        <f>IF('DATA ENTRY'!CK152="","",IF('DATA ENTRY'!E152="","",IF($D$4="All Post",'DATA ENTRY'!E152,IF(AND($D$4='DATA ENTRY'!CK152),'DATA ENTRY'!E152,""))))</f>
        <v/>
      </c>
      <c r="N153" s="3" t="str">
        <f>IF('DATA ENTRY'!CK152="","",IF('DATA ENTRY'!W152="","",IF($D$4="All Post",'DATA ENTRY'!W152,IF(AND($D$4='DATA ENTRY'!CK152),'DATA ENTRY'!W152,""))))</f>
        <v/>
      </c>
      <c r="O153" s="3" t="str">
        <f>IF('DATA ENTRY'!CK152="","",IF('DATA ENTRY'!X152="","",IF($D$4="All Post",'DATA ENTRY'!X152,IF(AND($D$4='DATA ENTRY'!CK152),'DATA ENTRY'!X152,""))))</f>
        <v/>
      </c>
      <c r="P153" s="3" t="str">
        <f>IF('DATA ENTRY'!CK152="","",IF('DATA ENTRY'!G152="","",IF($D$4="All Post",'DATA ENTRY'!G152,IF(AND($D$4='DATA ENTRY'!CK152),'DATA ENTRY'!G152,""))))</f>
        <v/>
      </c>
      <c r="S153">
        <f t="shared" si="35"/>
        <v>0</v>
      </c>
      <c r="T153" t="str">
        <f t="shared" si="36"/>
        <v/>
      </c>
      <c r="BZ153" t="str">
        <f t="shared" si="37"/>
        <v/>
      </c>
      <c r="CA153" t="str">
        <f t="shared" si="38"/>
        <v/>
      </c>
      <c r="CB153" s="224">
        <v>147</v>
      </c>
      <c r="CC153" s="3" t="str">
        <f>IF('DATA ENTRY'!CK152="","",IF('DATA ENTRY'!B152="","",IF(AND($CD$4='DATA ENTRY'!CK152,$CG$4='DATA ENTRY'!D152),'DATA ENTRY'!B152,"")))</f>
        <v/>
      </c>
      <c r="CD153" s="3" t="str">
        <f>IF('DATA ENTRY'!CK152="","",IF('DATA ENTRY'!C152="","",IF(AND($CD$4='DATA ENTRY'!CK152,$CG$4='DATA ENTRY'!D152),'DATA ENTRY'!C152,"")))</f>
        <v/>
      </c>
      <c r="CE153" s="4" t="str">
        <f>IF('DATA ENTRY'!CK152="","",IF('DATA ENTRY'!I152="","",IF(AND($CD$4='DATA ENTRY'!CK152,$CG$4='DATA ENTRY'!D152),'DATA ENTRY'!I152,"")))</f>
        <v/>
      </c>
      <c r="CF153" s="4" t="str">
        <f>IF('DATA ENTRY'!CK152="","",IF('DATA ENTRY'!CK152="","",IF(AND($CD$4='DATA ENTRY'!CK152,$CG$4='DATA ENTRY'!D152),'DATA ENTRY'!CK152,"")))</f>
        <v/>
      </c>
      <c r="CG153" s="3" t="str">
        <f>IF('DATA ENTRY'!CK152="","",IF('DATA ENTRY'!N152="","",IF(AND($CD$4='DATA ENTRY'!CK152,$CG$4='DATA ENTRY'!D152),'DATA ENTRY'!N152,"")))</f>
        <v/>
      </c>
      <c r="CH153" s="107" t="str">
        <f>IF('DATA ENTRY'!CK152="","",IF('DATA ENTRY'!O152="","",IF(AND($CD$4='DATA ENTRY'!CK152,$CG$4='DATA ENTRY'!D152),'DATA ENTRY'!O152,"")))</f>
        <v/>
      </c>
      <c r="CI153" s="3" t="str">
        <f>IF('DATA ENTRY'!CK152="","",IF('DATA ENTRY'!P152="","",IF(AND($CD$4='DATA ENTRY'!CK152,$CG$4='DATA ENTRY'!D152),'DATA ENTRY'!P152,"")))</f>
        <v/>
      </c>
      <c r="CJ153" s="107" t="str">
        <f>IF('DATA ENTRY'!CK152="","",IF('DATA ENTRY'!Q152="","",IF(AND($CD$4='DATA ENTRY'!CK152,$CG$4='DATA ENTRY'!D152),'DATA ENTRY'!Q152,"")))</f>
        <v/>
      </c>
      <c r="CK153" s="3" t="str">
        <f>IF('DATA ENTRY'!CK152="","",IF('DATA ENTRY'!R152="","",IF(AND($CD$4='DATA ENTRY'!CK152,$CG$4='DATA ENTRY'!D152),'DATA ENTRY'!R152,"")))</f>
        <v/>
      </c>
      <c r="CL153" s="3" t="str">
        <f>IF('DATA ENTRY'!CK152="","",IF('DATA ENTRY'!S152="","",IF(AND($CD$4='DATA ENTRY'!CK152,$CG$4='DATA ENTRY'!D152),'DATA ENTRY'!S152,"")))</f>
        <v/>
      </c>
      <c r="CM153" s="3" t="str">
        <f>IF('DATA ENTRY'!CK152="","",IF('DATA ENTRY'!E152="","",IF(AND($CD$4='DATA ENTRY'!CK152,$CG$4='DATA ENTRY'!D152),'DATA ENTRY'!E152,"")))</f>
        <v/>
      </c>
      <c r="CN153" s="3" t="str">
        <f>IF('DATA ENTRY'!CK152="","",IF('DATA ENTRY'!W152="","",IF(AND($CD$4='DATA ENTRY'!CK152,$CG$4='DATA ENTRY'!D152),'DATA ENTRY'!W152,"")))</f>
        <v/>
      </c>
      <c r="CO153" s="3" t="str">
        <f>IF('DATA ENTRY'!CK152="","",IF('DATA ENTRY'!X152="","",IF(AND($CD$4='DATA ENTRY'!CK152,$CG$4='DATA ENTRY'!D152),'DATA ENTRY'!X152,"")))</f>
        <v/>
      </c>
      <c r="CP153" s="108" t="str">
        <f t="shared" si="39"/>
        <v/>
      </c>
      <c r="CQ153" s="108" t="str">
        <f>IF('DATA ENTRY'!CK152="","",IF('DATA ENTRY'!G152="","",IF(AND($CD$4='DATA ENTRY'!CK152,$CG$4='DATA ENTRY'!D152),'DATA ENTRY'!G152,"")))</f>
        <v/>
      </c>
      <c r="CR153" s="230" t="str">
        <f>IF('DATA ENTRY'!CK152="","",IF('DATA ENTRY'!D152="","",IF(AND($CD$4='DATA ENTRY'!CK152,$CG$4='DATA ENTRY'!D152),'DATA ENTRY'!D152,"")))</f>
        <v/>
      </c>
      <c r="CS153">
        <f t="shared" si="40"/>
        <v>0</v>
      </c>
      <c r="CT153">
        <f t="shared" si="41"/>
        <v>0</v>
      </c>
      <c r="CV153" s="139"/>
      <c r="CX153">
        <f t="shared" si="42"/>
        <v>0</v>
      </c>
      <c r="DB153" t="str">
        <f t="shared" si="49"/>
        <v/>
      </c>
      <c r="DC153" t="str">
        <f t="shared" si="50"/>
        <v/>
      </c>
      <c r="DD153" s="224">
        <v>147</v>
      </c>
      <c r="DE153" s="3" t="str">
        <f>IF('DATA ENTRY'!CK152="","",IF('DATA ENTRY'!B152="","",IF(AND($DF$4='DATA ENTRY'!D152),'DATA ENTRY'!B152,"")))</f>
        <v/>
      </c>
      <c r="DF153" s="3" t="str">
        <f>IF('DATA ENTRY'!CK152="","",IF('DATA ENTRY'!C152="","",IF(AND($DF$4='DATA ENTRY'!D152),'DATA ENTRY'!C152,"")))</f>
        <v/>
      </c>
      <c r="DG153" s="4" t="str">
        <f>IF('DATA ENTRY'!CK152="","",IF('DATA ENTRY'!I152="","",IF(AND($DF$4='DATA ENTRY'!D152),'DATA ENTRY'!I152,"")))</f>
        <v/>
      </c>
      <c r="DH153" s="4" t="str">
        <f>IF('DATA ENTRY'!CK152="","",IF('DATA ENTRY'!CK152="","",IF(AND($DF$4='DATA ENTRY'!D152),'DATA ENTRY'!CK152,"")))</f>
        <v/>
      </c>
      <c r="DI153" s="3" t="str">
        <f>IF('DATA ENTRY'!CK152="","",IF('DATA ENTRY'!N152="","",IF(AND($DF$4='DATA ENTRY'!D152),'DATA ENTRY'!N152,"")))</f>
        <v/>
      </c>
      <c r="DJ153" s="107" t="str">
        <f>IF('DATA ENTRY'!CK152="","",IF('DATA ENTRY'!O152="","",IF(AND($DF$4='DATA ENTRY'!D152),'DATA ENTRY'!O152,"")))</f>
        <v/>
      </c>
      <c r="DK153" s="3" t="str">
        <f>IF('DATA ENTRY'!CK152="","",IF('DATA ENTRY'!P152="","",IF(AND($DF$4='DATA ENTRY'!D152),'DATA ENTRY'!P152,"")))</f>
        <v/>
      </c>
      <c r="DL153" s="107" t="str">
        <f>IF('DATA ENTRY'!CK152="","",IF('DATA ENTRY'!Q152="","",IF(AND($DF$4='DATA ENTRY'!D152),'DATA ENTRY'!Q152,"")))</f>
        <v/>
      </c>
      <c r="DM153" s="3" t="str">
        <f>IF('DATA ENTRY'!CK152="","",IF('DATA ENTRY'!R152="","",IF(AND($DF$4='DATA ENTRY'!D152),'DATA ENTRY'!R152,"")))</f>
        <v/>
      </c>
      <c r="DN153" s="107" t="str">
        <f>IF('DATA ENTRY'!CK152="","",IF('DATA ENTRY'!S152="","",IF(AND($DF$4='DATA ENTRY'!D152),'DATA ENTRY'!S152,"")))</f>
        <v/>
      </c>
      <c r="DO153" s="3" t="str">
        <f>IF('DATA ENTRY'!CK152="","",IF('DATA ENTRY'!E152="","",IF(AND($DF$4='DATA ENTRY'!D152),'DATA ENTRY'!E152,"")))</f>
        <v/>
      </c>
      <c r="DP153" s="3" t="str">
        <f>IF('DATA ENTRY'!CK152="","",IF('DATA ENTRY'!D152="","",IF(AND($DF$4='DATA ENTRY'!D152),'DATA ENTRY'!D152,"")))</f>
        <v/>
      </c>
      <c r="DQ153" s="3" t="str">
        <f>IF('DATA ENTRY'!CK152="","",IF('DATA ENTRY'!W152="","",IF(AND($DF$4='DATA ENTRY'!D152),'DATA ENTRY'!W152,"")))</f>
        <v/>
      </c>
      <c r="DR153" s="3" t="str">
        <f>IF('DATA ENTRY'!CK152="","",IF('DATA ENTRY'!X152="","",IF(AND($DF$4='DATA ENTRY'!D152),'DATA ENTRY'!X152,"")))</f>
        <v/>
      </c>
      <c r="DS153" s="108" t="str">
        <f t="shared" si="43"/>
        <v/>
      </c>
      <c r="DT153" s="108" t="str">
        <f>IF('DATA ENTRY'!CK152="","",IF('DATA ENTRY'!D152="","",IF(AND($DF$4='DATA ENTRY'!D152),'DATA ENTRY'!G152,"")))</f>
        <v/>
      </c>
      <c r="DY153">
        <f t="shared" si="44"/>
        <v>0</v>
      </c>
      <c r="EB153" t="str">
        <f t="shared" si="45"/>
        <v/>
      </c>
      <c r="EC153" t="str">
        <f t="shared" si="46"/>
        <v/>
      </c>
      <c r="ED153" s="224">
        <v>147</v>
      </c>
      <c r="EE153" s="3" t="str">
        <f>IF('DATA ENTRY'!CK152="","",IF('DATA ENTRY'!B152="","",IF(AND($EF$4='DATA ENTRY'!G152,$EH$4='DATA ENTRY'!F152),'DATA ENTRY'!B152,"")))</f>
        <v/>
      </c>
      <c r="EF153" s="3" t="str">
        <f>IF('DATA ENTRY'!CK152="","",IF('DATA ENTRY'!C152="","",IF(AND($EF$4='DATA ENTRY'!G152,$EH$4='DATA ENTRY'!F152),'DATA ENTRY'!C152,"")))</f>
        <v/>
      </c>
      <c r="EG153" s="4" t="str">
        <f>IF('DATA ENTRY'!CK152="","",IF('DATA ENTRY'!I152="","",IF(AND($EF$4='DATA ENTRY'!G152,$EH$4='DATA ENTRY'!F152),'DATA ENTRY'!I152,"")))</f>
        <v/>
      </c>
      <c r="EH153" s="4" t="str">
        <f>IF('DATA ENTRY'!CK152="","",IF('DATA ENTRY'!CK152="","",IF(AND($EF$4='DATA ENTRY'!G152,$EH$4='DATA ENTRY'!F152),'DATA ENTRY'!CK152,"")))</f>
        <v/>
      </c>
      <c r="EI153" s="3" t="str">
        <f>IF('DATA ENTRY'!CK152="","",IF('DATA ENTRY'!N152="","",IF(AND($EF$4='DATA ENTRY'!G152,$EH$4='DATA ENTRY'!F152),'DATA ENTRY'!N152,"")))</f>
        <v/>
      </c>
      <c r="EJ153" s="107" t="str">
        <f>IF('DATA ENTRY'!CK152="","",IF('DATA ENTRY'!O152="","",IF(AND($EF$4='DATA ENTRY'!G152,$EH$4='DATA ENTRY'!F152),'DATA ENTRY'!O152,"")))</f>
        <v/>
      </c>
      <c r="EK153" s="3" t="str">
        <f>IF('DATA ENTRY'!CK152="","",IF('DATA ENTRY'!P152="","",IF(AND($EF$4='DATA ENTRY'!G152,$EH$4='DATA ENTRY'!F152),'DATA ENTRY'!P152,"")))</f>
        <v/>
      </c>
      <c r="EL153" s="107" t="str">
        <f>IF('DATA ENTRY'!CK152="","",IF('DATA ENTRY'!Q152="","",IF(AND($EF$4='DATA ENTRY'!G152,$EH$4='DATA ENTRY'!F152),'DATA ENTRY'!Q152,"")))</f>
        <v/>
      </c>
      <c r="EM153" s="3" t="str">
        <f>IF('DATA ENTRY'!CK152="","",IF('DATA ENTRY'!R152="","",IF(AND($EF$4='DATA ENTRY'!G152,$EH$4='DATA ENTRY'!F152),'DATA ENTRY'!R152,"")))</f>
        <v/>
      </c>
      <c r="EN153" s="107" t="str">
        <f>IF('DATA ENTRY'!CK152="","",IF('DATA ENTRY'!S152="","",IF(AND($EF$4='DATA ENTRY'!G152,$EH$4='DATA ENTRY'!F152),'DATA ENTRY'!S152,"")))</f>
        <v/>
      </c>
      <c r="EO153" s="3" t="str">
        <f>IF('DATA ENTRY'!CK152="","",IF('DATA ENTRY'!E152="","",IF(AND($EF$4='DATA ENTRY'!G152,$EH$4='DATA ENTRY'!F152),'DATA ENTRY'!E152,"")))</f>
        <v/>
      </c>
      <c r="EP153" s="3" t="str">
        <f>IF('DATA ENTRY'!CK152="","",IF('DATA ENTRY'!D152="","",IF(AND($EF$4='DATA ENTRY'!G152,$EH$4='DATA ENTRY'!F152),'DATA ENTRY'!D152,"")))</f>
        <v/>
      </c>
      <c r="EQ153" s="3" t="str">
        <f>IF('DATA ENTRY'!CK152="","",IF('DATA ENTRY'!W152="","",IF(AND($EF$4='DATA ENTRY'!G152,$EH$4='DATA ENTRY'!F152),'DATA ENTRY'!W152,"")))</f>
        <v/>
      </c>
      <c r="ER153" s="3" t="str">
        <f>IF('DATA ENTRY'!CK152="","",IF('DATA ENTRY'!X152="","",IF(AND($EF$4='DATA ENTRY'!G152,$EH$4='DATA ENTRY'!F152),'DATA ENTRY'!X152,"")))</f>
        <v/>
      </c>
      <c r="ES153" s="108" t="str">
        <f t="shared" si="47"/>
        <v/>
      </c>
      <c r="ET153" s="108" t="str">
        <f>IF('DATA ENTRY'!CK152="","",IF('DATA ENTRY'!D152="","",IF(AND($EF$4='DATA ENTRY'!G152,$EH$4='DATA ENTRY'!F152),'DATA ENTRY'!G152,"")))</f>
        <v/>
      </c>
      <c r="EY153">
        <f t="shared" si="48"/>
        <v>0</v>
      </c>
    </row>
    <row r="154" spans="1:155">
      <c r="A154" t="str">
        <f>IF(S154=0,"",1+(MAX($A$7:A153)))</f>
        <v/>
      </c>
      <c r="B154" s="224">
        <v>148</v>
      </c>
      <c r="C154" s="3" t="str">
        <f>IF('DATA ENTRY'!CK153="","",IF('DATA ENTRY'!B153="","",IF($D$4="All Post",'DATA ENTRY'!B153,IF(AND($D$4='DATA ENTRY'!CK153),'DATA ENTRY'!B153,""))))</f>
        <v/>
      </c>
      <c r="D154" s="3" t="str">
        <f>IF('DATA ENTRY'!CK153="","",IF('DATA ENTRY'!C153="","",IF($D$4="All Post",'DATA ENTRY'!C153,IF(AND($D$4='DATA ENTRY'!CK153),'DATA ENTRY'!C153,""))))</f>
        <v/>
      </c>
      <c r="E154" s="4" t="str">
        <f>IF('DATA ENTRY'!CK153="","",IF('DATA ENTRY'!I153="","",IF($D$4="All Post",'DATA ENTRY'!I153,IF(AND($D$4='DATA ENTRY'!CK153),'DATA ENTRY'!I153,""))))</f>
        <v/>
      </c>
      <c r="F154" s="4" t="str">
        <f>IF('DATA ENTRY'!CK153="","",IF('DATA ENTRY'!CK153="","",IF($D$4="All Post",'DATA ENTRY'!CK153,IF(AND($D$4='DATA ENTRY'!CK153),'DATA ENTRY'!CK153,""))))</f>
        <v/>
      </c>
      <c r="G154" s="3" t="str">
        <f>IF('DATA ENTRY'!CK153="","",IF('DATA ENTRY'!N153="","",IF($D$4="All Post",'DATA ENTRY'!N153,IF(AND($D$4='DATA ENTRY'!CK153),'DATA ENTRY'!N153,""))))</f>
        <v/>
      </c>
      <c r="H154" s="107" t="str">
        <f>IF('DATA ENTRY'!CK153="","",IF('DATA ENTRY'!O153="","",IF($D$4="All Post",'DATA ENTRY'!O153,IF(AND($D$4='DATA ENTRY'!CK153),'DATA ENTRY'!O153,""))))</f>
        <v/>
      </c>
      <c r="I154" s="3" t="str">
        <f>IF('DATA ENTRY'!CK153="","",IF('DATA ENTRY'!P153="","",IF($D$4="All Post",'DATA ENTRY'!P153,IF(AND($D$4='DATA ENTRY'!CK153),'DATA ENTRY'!P153,""))))</f>
        <v/>
      </c>
      <c r="J154" s="107" t="str">
        <f>IF('DATA ENTRY'!CK153="","",IF('DATA ENTRY'!Q153="","",IF($D$4="All Post",'DATA ENTRY'!Q153,IF(AND($D$4='DATA ENTRY'!CK153),'DATA ENTRY'!Q153,""))))</f>
        <v/>
      </c>
      <c r="K154" s="3" t="str">
        <f>IF('DATA ENTRY'!CK153="","",IF('DATA ENTRY'!R153="","",IF($D$4="All Post",'DATA ENTRY'!R153,IF(AND($D$4='DATA ENTRY'!CK153),'DATA ENTRY'!R153,""))))</f>
        <v/>
      </c>
      <c r="L154" s="3" t="str">
        <f>IF('DATA ENTRY'!CK153="","",IF('DATA ENTRY'!S153="","",IF($D$4="All Post",'DATA ENTRY'!S153,IF(AND($D$4='DATA ENTRY'!CK153),'DATA ENTRY'!S153,""))))</f>
        <v/>
      </c>
      <c r="M154" s="3" t="str">
        <f>IF('DATA ENTRY'!CK153="","",IF('DATA ENTRY'!E153="","",IF($D$4="All Post",'DATA ENTRY'!E153,IF(AND($D$4='DATA ENTRY'!CK153),'DATA ENTRY'!E153,""))))</f>
        <v/>
      </c>
      <c r="N154" s="3" t="str">
        <f>IF('DATA ENTRY'!CK153="","",IF('DATA ENTRY'!W153="","",IF($D$4="All Post",'DATA ENTRY'!W153,IF(AND($D$4='DATA ENTRY'!CK153),'DATA ENTRY'!W153,""))))</f>
        <v/>
      </c>
      <c r="O154" s="3" t="str">
        <f>IF('DATA ENTRY'!CK153="","",IF('DATA ENTRY'!X153="","",IF($D$4="All Post",'DATA ENTRY'!X153,IF(AND($D$4='DATA ENTRY'!CK153),'DATA ENTRY'!X153,""))))</f>
        <v/>
      </c>
      <c r="P154" s="3" t="str">
        <f>IF('DATA ENTRY'!CK153="","",IF('DATA ENTRY'!G153="","",IF($D$4="All Post",'DATA ENTRY'!G153,IF(AND($D$4='DATA ENTRY'!CK153),'DATA ENTRY'!G153,""))))</f>
        <v/>
      </c>
      <c r="S154">
        <f t="shared" si="35"/>
        <v>0</v>
      </c>
      <c r="T154" t="str">
        <f t="shared" si="36"/>
        <v/>
      </c>
      <c r="BZ154" t="str">
        <f t="shared" si="37"/>
        <v/>
      </c>
      <c r="CA154" t="str">
        <f t="shared" si="38"/>
        <v/>
      </c>
      <c r="CB154" s="224">
        <v>148</v>
      </c>
      <c r="CC154" s="3" t="str">
        <f>IF('DATA ENTRY'!CK153="","",IF('DATA ENTRY'!B153="","",IF(AND($CD$4='DATA ENTRY'!CK153,$CG$4='DATA ENTRY'!D153),'DATA ENTRY'!B153,"")))</f>
        <v/>
      </c>
      <c r="CD154" s="3" t="str">
        <f>IF('DATA ENTRY'!CK153="","",IF('DATA ENTRY'!C153="","",IF(AND($CD$4='DATA ENTRY'!CK153,$CG$4='DATA ENTRY'!D153),'DATA ENTRY'!C153,"")))</f>
        <v/>
      </c>
      <c r="CE154" s="4" t="str">
        <f>IF('DATA ENTRY'!CK153="","",IF('DATA ENTRY'!I153="","",IF(AND($CD$4='DATA ENTRY'!CK153,$CG$4='DATA ENTRY'!D153),'DATA ENTRY'!I153,"")))</f>
        <v/>
      </c>
      <c r="CF154" s="4" t="str">
        <f>IF('DATA ENTRY'!CK153="","",IF('DATA ENTRY'!CK153="","",IF(AND($CD$4='DATA ENTRY'!CK153,$CG$4='DATA ENTRY'!D153),'DATA ENTRY'!CK153,"")))</f>
        <v/>
      </c>
      <c r="CG154" s="3" t="str">
        <f>IF('DATA ENTRY'!CK153="","",IF('DATA ENTRY'!N153="","",IF(AND($CD$4='DATA ENTRY'!CK153,$CG$4='DATA ENTRY'!D153),'DATA ENTRY'!N153,"")))</f>
        <v/>
      </c>
      <c r="CH154" s="107" t="str">
        <f>IF('DATA ENTRY'!CK153="","",IF('DATA ENTRY'!O153="","",IF(AND($CD$4='DATA ENTRY'!CK153,$CG$4='DATA ENTRY'!D153),'DATA ENTRY'!O153,"")))</f>
        <v/>
      </c>
      <c r="CI154" s="3" t="str">
        <f>IF('DATA ENTRY'!CK153="","",IF('DATA ENTRY'!P153="","",IF(AND($CD$4='DATA ENTRY'!CK153,$CG$4='DATA ENTRY'!D153),'DATA ENTRY'!P153,"")))</f>
        <v/>
      </c>
      <c r="CJ154" s="107" t="str">
        <f>IF('DATA ENTRY'!CK153="","",IF('DATA ENTRY'!Q153="","",IF(AND($CD$4='DATA ENTRY'!CK153,$CG$4='DATA ENTRY'!D153),'DATA ENTRY'!Q153,"")))</f>
        <v/>
      </c>
      <c r="CK154" s="3" t="str">
        <f>IF('DATA ENTRY'!CK153="","",IF('DATA ENTRY'!R153="","",IF(AND($CD$4='DATA ENTRY'!CK153,$CG$4='DATA ENTRY'!D153),'DATA ENTRY'!R153,"")))</f>
        <v/>
      </c>
      <c r="CL154" s="3" t="str">
        <f>IF('DATA ENTRY'!CK153="","",IF('DATA ENTRY'!S153="","",IF(AND($CD$4='DATA ENTRY'!CK153,$CG$4='DATA ENTRY'!D153),'DATA ENTRY'!S153,"")))</f>
        <v/>
      </c>
      <c r="CM154" s="3" t="str">
        <f>IF('DATA ENTRY'!CK153="","",IF('DATA ENTRY'!E153="","",IF(AND($CD$4='DATA ENTRY'!CK153,$CG$4='DATA ENTRY'!D153),'DATA ENTRY'!E153,"")))</f>
        <v/>
      </c>
      <c r="CN154" s="3" t="str">
        <f>IF('DATA ENTRY'!CK153="","",IF('DATA ENTRY'!W153="","",IF(AND($CD$4='DATA ENTRY'!CK153,$CG$4='DATA ENTRY'!D153),'DATA ENTRY'!W153,"")))</f>
        <v/>
      </c>
      <c r="CO154" s="3" t="str">
        <f>IF('DATA ENTRY'!CK153="","",IF('DATA ENTRY'!X153="","",IF(AND($CD$4='DATA ENTRY'!CK153,$CG$4='DATA ENTRY'!D153),'DATA ENTRY'!X153,"")))</f>
        <v/>
      </c>
      <c r="CP154" s="108" t="str">
        <f t="shared" si="39"/>
        <v/>
      </c>
      <c r="CQ154" s="108" t="str">
        <f>IF('DATA ENTRY'!CK153="","",IF('DATA ENTRY'!G153="","",IF(AND($CD$4='DATA ENTRY'!CK153,$CG$4='DATA ENTRY'!D153),'DATA ENTRY'!G153,"")))</f>
        <v/>
      </c>
      <c r="CR154" s="230" t="str">
        <f>IF('DATA ENTRY'!CK153="","",IF('DATA ENTRY'!D153="","",IF(AND($CD$4='DATA ENTRY'!CK153,$CG$4='DATA ENTRY'!D153),'DATA ENTRY'!D153,"")))</f>
        <v/>
      </c>
      <c r="CS154">
        <f t="shared" si="40"/>
        <v>0</v>
      </c>
      <c r="CT154">
        <f t="shared" si="41"/>
        <v>0</v>
      </c>
      <c r="CV154" s="139"/>
      <c r="CX154">
        <f t="shared" si="42"/>
        <v>0</v>
      </c>
      <c r="DB154" t="str">
        <f t="shared" si="49"/>
        <v/>
      </c>
      <c r="DC154" t="str">
        <f t="shared" si="50"/>
        <v/>
      </c>
      <c r="DD154" s="224">
        <v>148</v>
      </c>
      <c r="DE154" s="3" t="str">
        <f>IF('DATA ENTRY'!CK153="","",IF('DATA ENTRY'!B153="","",IF(AND($DF$4='DATA ENTRY'!D153),'DATA ENTRY'!B153,"")))</f>
        <v/>
      </c>
      <c r="DF154" s="3" t="str">
        <f>IF('DATA ENTRY'!CK153="","",IF('DATA ENTRY'!C153="","",IF(AND($DF$4='DATA ENTRY'!D153),'DATA ENTRY'!C153,"")))</f>
        <v/>
      </c>
      <c r="DG154" s="4" t="str">
        <f>IF('DATA ENTRY'!CK153="","",IF('DATA ENTRY'!I153="","",IF(AND($DF$4='DATA ENTRY'!D153),'DATA ENTRY'!I153,"")))</f>
        <v/>
      </c>
      <c r="DH154" s="4" t="str">
        <f>IF('DATA ENTRY'!CK153="","",IF('DATA ENTRY'!CK153="","",IF(AND($DF$4='DATA ENTRY'!D153),'DATA ENTRY'!CK153,"")))</f>
        <v/>
      </c>
      <c r="DI154" s="3" t="str">
        <f>IF('DATA ENTRY'!CK153="","",IF('DATA ENTRY'!N153="","",IF(AND($DF$4='DATA ENTRY'!D153),'DATA ENTRY'!N153,"")))</f>
        <v/>
      </c>
      <c r="DJ154" s="107" t="str">
        <f>IF('DATA ENTRY'!CK153="","",IF('DATA ENTRY'!O153="","",IF(AND($DF$4='DATA ENTRY'!D153),'DATA ENTRY'!O153,"")))</f>
        <v/>
      </c>
      <c r="DK154" s="3" t="str">
        <f>IF('DATA ENTRY'!CK153="","",IF('DATA ENTRY'!P153="","",IF(AND($DF$4='DATA ENTRY'!D153),'DATA ENTRY'!P153,"")))</f>
        <v/>
      </c>
      <c r="DL154" s="107" t="str">
        <f>IF('DATA ENTRY'!CK153="","",IF('DATA ENTRY'!Q153="","",IF(AND($DF$4='DATA ENTRY'!D153),'DATA ENTRY'!Q153,"")))</f>
        <v/>
      </c>
      <c r="DM154" s="3" t="str">
        <f>IF('DATA ENTRY'!CK153="","",IF('DATA ENTRY'!R153="","",IF(AND($DF$4='DATA ENTRY'!D153),'DATA ENTRY'!R153,"")))</f>
        <v/>
      </c>
      <c r="DN154" s="107" t="str">
        <f>IF('DATA ENTRY'!CK153="","",IF('DATA ENTRY'!S153="","",IF(AND($DF$4='DATA ENTRY'!D153),'DATA ENTRY'!S153,"")))</f>
        <v/>
      </c>
      <c r="DO154" s="3" t="str">
        <f>IF('DATA ENTRY'!CK153="","",IF('DATA ENTRY'!E153="","",IF(AND($DF$4='DATA ENTRY'!D153),'DATA ENTRY'!E153,"")))</f>
        <v/>
      </c>
      <c r="DP154" s="3" t="str">
        <f>IF('DATA ENTRY'!CK153="","",IF('DATA ENTRY'!D153="","",IF(AND($DF$4='DATA ENTRY'!D153),'DATA ENTRY'!D153,"")))</f>
        <v/>
      </c>
      <c r="DQ154" s="3" t="str">
        <f>IF('DATA ENTRY'!CK153="","",IF('DATA ENTRY'!W153="","",IF(AND($DF$4='DATA ENTRY'!D153),'DATA ENTRY'!W153,"")))</f>
        <v/>
      </c>
      <c r="DR154" s="3" t="str">
        <f>IF('DATA ENTRY'!CK153="","",IF('DATA ENTRY'!X153="","",IF(AND($DF$4='DATA ENTRY'!D153),'DATA ENTRY'!X153,"")))</f>
        <v/>
      </c>
      <c r="DS154" s="108" t="str">
        <f t="shared" si="43"/>
        <v/>
      </c>
      <c r="DT154" s="108" t="str">
        <f>IF('DATA ENTRY'!CK153="","",IF('DATA ENTRY'!D153="","",IF(AND($DF$4='DATA ENTRY'!D153),'DATA ENTRY'!G153,"")))</f>
        <v/>
      </c>
      <c r="DY154">
        <f t="shared" si="44"/>
        <v>0</v>
      </c>
      <c r="EB154" t="str">
        <f t="shared" si="45"/>
        <v/>
      </c>
      <c r="EC154" t="str">
        <f t="shared" si="46"/>
        <v/>
      </c>
      <c r="ED154" s="224">
        <v>148</v>
      </c>
      <c r="EE154" s="3" t="str">
        <f>IF('DATA ENTRY'!CK153="","",IF('DATA ENTRY'!B153="","",IF(AND($EF$4='DATA ENTRY'!G153,$EH$4='DATA ENTRY'!F153),'DATA ENTRY'!B153,"")))</f>
        <v/>
      </c>
      <c r="EF154" s="3" t="str">
        <f>IF('DATA ENTRY'!CK153="","",IF('DATA ENTRY'!C153="","",IF(AND($EF$4='DATA ENTRY'!G153,$EH$4='DATA ENTRY'!F153),'DATA ENTRY'!C153,"")))</f>
        <v/>
      </c>
      <c r="EG154" s="4" t="str">
        <f>IF('DATA ENTRY'!CK153="","",IF('DATA ENTRY'!I153="","",IF(AND($EF$4='DATA ENTRY'!G153,$EH$4='DATA ENTRY'!F153),'DATA ENTRY'!I153,"")))</f>
        <v/>
      </c>
      <c r="EH154" s="4" t="str">
        <f>IF('DATA ENTRY'!CK153="","",IF('DATA ENTRY'!CK153="","",IF(AND($EF$4='DATA ENTRY'!G153,$EH$4='DATA ENTRY'!F153),'DATA ENTRY'!CK153,"")))</f>
        <v/>
      </c>
      <c r="EI154" s="3" t="str">
        <f>IF('DATA ENTRY'!CK153="","",IF('DATA ENTRY'!N153="","",IF(AND($EF$4='DATA ENTRY'!G153,$EH$4='DATA ENTRY'!F153),'DATA ENTRY'!N153,"")))</f>
        <v/>
      </c>
      <c r="EJ154" s="107" t="str">
        <f>IF('DATA ENTRY'!CK153="","",IF('DATA ENTRY'!O153="","",IF(AND($EF$4='DATA ENTRY'!G153,$EH$4='DATA ENTRY'!F153),'DATA ENTRY'!O153,"")))</f>
        <v/>
      </c>
      <c r="EK154" s="3" t="str">
        <f>IF('DATA ENTRY'!CK153="","",IF('DATA ENTRY'!P153="","",IF(AND($EF$4='DATA ENTRY'!G153,$EH$4='DATA ENTRY'!F153),'DATA ENTRY'!P153,"")))</f>
        <v/>
      </c>
      <c r="EL154" s="107" t="str">
        <f>IF('DATA ENTRY'!CK153="","",IF('DATA ENTRY'!Q153="","",IF(AND($EF$4='DATA ENTRY'!G153,$EH$4='DATA ENTRY'!F153),'DATA ENTRY'!Q153,"")))</f>
        <v/>
      </c>
      <c r="EM154" s="3" t="str">
        <f>IF('DATA ENTRY'!CK153="","",IF('DATA ENTRY'!R153="","",IF(AND($EF$4='DATA ENTRY'!G153,$EH$4='DATA ENTRY'!F153),'DATA ENTRY'!R153,"")))</f>
        <v/>
      </c>
      <c r="EN154" s="107" t="str">
        <f>IF('DATA ENTRY'!CK153="","",IF('DATA ENTRY'!S153="","",IF(AND($EF$4='DATA ENTRY'!G153,$EH$4='DATA ENTRY'!F153),'DATA ENTRY'!S153,"")))</f>
        <v/>
      </c>
      <c r="EO154" s="3" t="str">
        <f>IF('DATA ENTRY'!CK153="","",IF('DATA ENTRY'!E153="","",IF(AND($EF$4='DATA ENTRY'!G153,$EH$4='DATA ENTRY'!F153),'DATA ENTRY'!E153,"")))</f>
        <v/>
      </c>
      <c r="EP154" s="3" t="str">
        <f>IF('DATA ENTRY'!CK153="","",IF('DATA ENTRY'!D153="","",IF(AND($EF$4='DATA ENTRY'!G153,$EH$4='DATA ENTRY'!F153),'DATA ENTRY'!D153,"")))</f>
        <v/>
      </c>
      <c r="EQ154" s="3" t="str">
        <f>IF('DATA ENTRY'!CK153="","",IF('DATA ENTRY'!W153="","",IF(AND($EF$4='DATA ENTRY'!G153,$EH$4='DATA ENTRY'!F153),'DATA ENTRY'!W153,"")))</f>
        <v/>
      </c>
      <c r="ER154" s="3" t="str">
        <f>IF('DATA ENTRY'!CK153="","",IF('DATA ENTRY'!X153="","",IF(AND($EF$4='DATA ENTRY'!G153,$EH$4='DATA ENTRY'!F153),'DATA ENTRY'!X153,"")))</f>
        <v/>
      </c>
      <c r="ES154" s="108" t="str">
        <f t="shared" si="47"/>
        <v/>
      </c>
      <c r="ET154" s="108" t="str">
        <f>IF('DATA ENTRY'!CK153="","",IF('DATA ENTRY'!D153="","",IF(AND($EF$4='DATA ENTRY'!G153,$EH$4='DATA ENTRY'!F153),'DATA ENTRY'!G153,"")))</f>
        <v/>
      </c>
      <c r="EY154">
        <f t="shared" si="48"/>
        <v>0</v>
      </c>
    </row>
    <row r="155" spans="1:155">
      <c r="A155" t="str">
        <f>IF(S155=0,"",1+(MAX($A$7:A154)))</f>
        <v/>
      </c>
      <c r="B155" s="224">
        <v>149</v>
      </c>
      <c r="C155" s="3" t="str">
        <f>IF('DATA ENTRY'!CK154="","",IF('DATA ENTRY'!B154="","",IF($D$4="All Post",'DATA ENTRY'!B154,IF(AND($D$4='DATA ENTRY'!CK154),'DATA ENTRY'!B154,""))))</f>
        <v/>
      </c>
      <c r="D155" s="3" t="str">
        <f>IF('DATA ENTRY'!CK154="","",IF('DATA ENTRY'!C154="","",IF($D$4="All Post",'DATA ENTRY'!C154,IF(AND($D$4='DATA ENTRY'!CK154),'DATA ENTRY'!C154,""))))</f>
        <v/>
      </c>
      <c r="E155" s="4" t="str">
        <f>IF('DATA ENTRY'!CK154="","",IF('DATA ENTRY'!I154="","",IF($D$4="All Post",'DATA ENTRY'!I154,IF(AND($D$4='DATA ENTRY'!CK154),'DATA ENTRY'!I154,""))))</f>
        <v/>
      </c>
      <c r="F155" s="4" t="str">
        <f>IF('DATA ENTRY'!CK154="","",IF('DATA ENTRY'!CK154="","",IF($D$4="All Post",'DATA ENTRY'!CK154,IF(AND($D$4='DATA ENTRY'!CK154),'DATA ENTRY'!CK154,""))))</f>
        <v/>
      </c>
      <c r="G155" s="3" t="str">
        <f>IF('DATA ENTRY'!CK154="","",IF('DATA ENTRY'!N154="","",IF($D$4="All Post",'DATA ENTRY'!N154,IF(AND($D$4='DATA ENTRY'!CK154),'DATA ENTRY'!N154,""))))</f>
        <v/>
      </c>
      <c r="H155" s="107" t="str">
        <f>IF('DATA ENTRY'!CK154="","",IF('DATA ENTRY'!O154="","",IF($D$4="All Post",'DATA ENTRY'!O154,IF(AND($D$4='DATA ENTRY'!CK154),'DATA ENTRY'!O154,""))))</f>
        <v/>
      </c>
      <c r="I155" s="3" t="str">
        <f>IF('DATA ENTRY'!CK154="","",IF('DATA ENTRY'!P154="","",IF($D$4="All Post",'DATA ENTRY'!P154,IF(AND($D$4='DATA ENTRY'!CK154),'DATA ENTRY'!P154,""))))</f>
        <v/>
      </c>
      <c r="J155" s="107" t="str">
        <f>IF('DATA ENTRY'!CK154="","",IF('DATA ENTRY'!Q154="","",IF($D$4="All Post",'DATA ENTRY'!Q154,IF(AND($D$4='DATA ENTRY'!CK154),'DATA ENTRY'!Q154,""))))</f>
        <v/>
      </c>
      <c r="K155" s="3" t="str">
        <f>IF('DATA ENTRY'!CK154="","",IF('DATA ENTRY'!R154="","",IF($D$4="All Post",'DATA ENTRY'!R154,IF(AND($D$4='DATA ENTRY'!CK154),'DATA ENTRY'!R154,""))))</f>
        <v/>
      </c>
      <c r="L155" s="3" t="str">
        <f>IF('DATA ENTRY'!CK154="","",IF('DATA ENTRY'!S154="","",IF($D$4="All Post",'DATA ENTRY'!S154,IF(AND($D$4='DATA ENTRY'!CK154),'DATA ENTRY'!S154,""))))</f>
        <v/>
      </c>
      <c r="M155" s="3" t="str">
        <f>IF('DATA ENTRY'!CK154="","",IF('DATA ENTRY'!E154="","",IF($D$4="All Post",'DATA ENTRY'!E154,IF(AND($D$4='DATA ENTRY'!CK154),'DATA ENTRY'!E154,""))))</f>
        <v/>
      </c>
      <c r="N155" s="3" t="str">
        <f>IF('DATA ENTRY'!CK154="","",IF('DATA ENTRY'!W154="","",IF($D$4="All Post",'DATA ENTRY'!W154,IF(AND($D$4='DATA ENTRY'!CK154),'DATA ENTRY'!W154,""))))</f>
        <v/>
      </c>
      <c r="O155" s="3" t="str">
        <f>IF('DATA ENTRY'!CK154="","",IF('DATA ENTRY'!X154="","",IF($D$4="All Post",'DATA ENTRY'!X154,IF(AND($D$4='DATA ENTRY'!CK154),'DATA ENTRY'!X154,""))))</f>
        <v/>
      </c>
      <c r="P155" s="3" t="str">
        <f>IF('DATA ENTRY'!CK154="","",IF('DATA ENTRY'!G154="","",IF($D$4="All Post",'DATA ENTRY'!G154,IF(AND($D$4='DATA ENTRY'!CK154),'DATA ENTRY'!G154,""))))</f>
        <v/>
      </c>
      <c r="S155">
        <f t="shared" si="35"/>
        <v>0</v>
      </c>
      <c r="T155" t="str">
        <f t="shared" si="36"/>
        <v/>
      </c>
      <c r="BZ155" t="str">
        <f t="shared" si="37"/>
        <v/>
      </c>
      <c r="CA155" t="str">
        <f t="shared" si="38"/>
        <v/>
      </c>
      <c r="CB155" s="224">
        <v>149</v>
      </c>
      <c r="CC155" s="3" t="str">
        <f>IF('DATA ENTRY'!CK154="","",IF('DATA ENTRY'!B154="","",IF(AND($CD$4='DATA ENTRY'!CK154,$CG$4='DATA ENTRY'!D154),'DATA ENTRY'!B154,"")))</f>
        <v/>
      </c>
      <c r="CD155" s="3" t="str">
        <f>IF('DATA ENTRY'!CK154="","",IF('DATA ENTRY'!C154="","",IF(AND($CD$4='DATA ENTRY'!CK154,$CG$4='DATA ENTRY'!D154),'DATA ENTRY'!C154,"")))</f>
        <v/>
      </c>
      <c r="CE155" s="4" t="str">
        <f>IF('DATA ENTRY'!CK154="","",IF('DATA ENTRY'!I154="","",IF(AND($CD$4='DATA ENTRY'!CK154,$CG$4='DATA ENTRY'!D154),'DATA ENTRY'!I154,"")))</f>
        <v/>
      </c>
      <c r="CF155" s="4" t="str">
        <f>IF('DATA ENTRY'!CK154="","",IF('DATA ENTRY'!CK154="","",IF(AND($CD$4='DATA ENTRY'!CK154,$CG$4='DATA ENTRY'!D154),'DATA ENTRY'!CK154,"")))</f>
        <v/>
      </c>
      <c r="CG155" s="3" t="str">
        <f>IF('DATA ENTRY'!CK154="","",IF('DATA ENTRY'!N154="","",IF(AND($CD$4='DATA ENTRY'!CK154,$CG$4='DATA ENTRY'!D154),'DATA ENTRY'!N154,"")))</f>
        <v/>
      </c>
      <c r="CH155" s="107" t="str">
        <f>IF('DATA ENTRY'!CK154="","",IF('DATA ENTRY'!O154="","",IF(AND($CD$4='DATA ENTRY'!CK154,$CG$4='DATA ENTRY'!D154),'DATA ENTRY'!O154,"")))</f>
        <v/>
      </c>
      <c r="CI155" s="3" t="str">
        <f>IF('DATA ENTRY'!CK154="","",IF('DATA ENTRY'!P154="","",IF(AND($CD$4='DATA ENTRY'!CK154,$CG$4='DATA ENTRY'!D154),'DATA ENTRY'!P154,"")))</f>
        <v/>
      </c>
      <c r="CJ155" s="107" t="str">
        <f>IF('DATA ENTRY'!CK154="","",IF('DATA ENTRY'!Q154="","",IF(AND($CD$4='DATA ENTRY'!CK154,$CG$4='DATA ENTRY'!D154),'DATA ENTRY'!Q154,"")))</f>
        <v/>
      </c>
      <c r="CK155" s="3" t="str">
        <f>IF('DATA ENTRY'!CK154="","",IF('DATA ENTRY'!R154="","",IF(AND($CD$4='DATA ENTRY'!CK154,$CG$4='DATA ENTRY'!D154),'DATA ENTRY'!R154,"")))</f>
        <v/>
      </c>
      <c r="CL155" s="3" t="str">
        <f>IF('DATA ENTRY'!CK154="","",IF('DATA ENTRY'!S154="","",IF(AND($CD$4='DATA ENTRY'!CK154,$CG$4='DATA ENTRY'!D154),'DATA ENTRY'!S154,"")))</f>
        <v/>
      </c>
      <c r="CM155" s="3" t="str">
        <f>IF('DATA ENTRY'!CK154="","",IF('DATA ENTRY'!E154="","",IF(AND($CD$4='DATA ENTRY'!CK154,$CG$4='DATA ENTRY'!D154),'DATA ENTRY'!E154,"")))</f>
        <v/>
      </c>
      <c r="CN155" s="3" t="str">
        <f>IF('DATA ENTRY'!CK154="","",IF('DATA ENTRY'!W154="","",IF(AND($CD$4='DATA ENTRY'!CK154,$CG$4='DATA ENTRY'!D154),'DATA ENTRY'!W154,"")))</f>
        <v/>
      </c>
      <c r="CO155" s="3" t="str">
        <f>IF('DATA ENTRY'!CK154="","",IF('DATA ENTRY'!X154="","",IF(AND($CD$4='DATA ENTRY'!CK154,$CG$4='DATA ENTRY'!D154),'DATA ENTRY'!X154,"")))</f>
        <v/>
      </c>
      <c r="CP155" s="108" t="str">
        <f t="shared" si="39"/>
        <v/>
      </c>
      <c r="CQ155" s="108" t="str">
        <f>IF('DATA ENTRY'!CK154="","",IF('DATA ENTRY'!G154="","",IF(AND($CD$4='DATA ENTRY'!CK154,$CG$4='DATA ENTRY'!D154),'DATA ENTRY'!G154,"")))</f>
        <v/>
      </c>
      <c r="CR155" s="230" t="str">
        <f>IF('DATA ENTRY'!CK154="","",IF('DATA ENTRY'!D154="","",IF(AND($CD$4='DATA ENTRY'!CK154,$CG$4='DATA ENTRY'!D154),'DATA ENTRY'!D154,"")))</f>
        <v/>
      </c>
      <c r="CS155">
        <f t="shared" si="40"/>
        <v>0</v>
      </c>
      <c r="CT155">
        <f t="shared" si="41"/>
        <v>0</v>
      </c>
      <c r="CV155" s="139"/>
      <c r="CX155">
        <f t="shared" si="42"/>
        <v>0</v>
      </c>
      <c r="DB155" t="str">
        <f t="shared" si="49"/>
        <v/>
      </c>
      <c r="DC155" t="str">
        <f t="shared" si="50"/>
        <v/>
      </c>
      <c r="DD155" s="224">
        <v>149</v>
      </c>
      <c r="DE155" s="3" t="str">
        <f>IF('DATA ENTRY'!CK154="","",IF('DATA ENTRY'!B154="","",IF(AND($DF$4='DATA ENTRY'!D154),'DATA ENTRY'!B154,"")))</f>
        <v/>
      </c>
      <c r="DF155" s="3" t="str">
        <f>IF('DATA ENTRY'!CK154="","",IF('DATA ENTRY'!C154="","",IF(AND($DF$4='DATA ENTRY'!D154),'DATA ENTRY'!C154,"")))</f>
        <v/>
      </c>
      <c r="DG155" s="4" t="str">
        <f>IF('DATA ENTRY'!CK154="","",IF('DATA ENTRY'!I154="","",IF(AND($DF$4='DATA ENTRY'!D154),'DATA ENTRY'!I154,"")))</f>
        <v/>
      </c>
      <c r="DH155" s="4" t="str">
        <f>IF('DATA ENTRY'!CK154="","",IF('DATA ENTRY'!CK154="","",IF(AND($DF$4='DATA ENTRY'!D154),'DATA ENTRY'!CK154,"")))</f>
        <v/>
      </c>
      <c r="DI155" s="3" t="str">
        <f>IF('DATA ENTRY'!CK154="","",IF('DATA ENTRY'!N154="","",IF(AND($DF$4='DATA ENTRY'!D154),'DATA ENTRY'!N154,"")))</f>
        <v/>
      </c>
      <c r="DJ155" s="107" t="str">
        <f>IF('DATA ENTRY'!CK154="","",IF('DATA ENTRY'!O154="","",IF(AND($DF$4='DATA ENTRY'!D154),'DATA ENTRY'!O154,"")))</f>
        <v/>
      </c>
      <c r="DK155" s="3" t="str">
        <f>IF('DATA ENTRY'!CK154="","",IF('DATA ENTRY'!P154="","",IF(AND($DF$4='DATA ENTRY'!D154),'DATA ENTRY'!P154,"")))</f>
        <v/>
      </c>
      <c r="DL155" s="107" t="str">
        <f>IF('DATA ENTRY'!CK154="","",IF('DATA ENTRY'!Q154="","",IF(AND($DF$4='DATA ENTRY'!D154),'DATA ENTRY'!Q154,"")))</f>
        <v/>
      </c>
      <c r="DM155" s="3" t="str">
        <f>IF('DATA ENTRY'!CK154="","",IF('DATA ENTRY'!R154="","",IF(AND($DF$4='DATA ENTRY'!D154),'DATA ENTRY'!R154,"")))</f>
        <v/>
      </c>
      <c r="DN155" s="107" t="str">
        <f>IF('DATA ENTRY'!CK154="","",IF('DATA ENTRY'!S154="","",IF(AND($DF$4='DATA ENTRY'!D154),'DATA ENTRY'!S154,"")))</f>
        <v/>
      </c>
      <c r="DO155" s="3" t="str">
        <f>IF('DATA ENTRY'!CK154="","",IF('DATA ENTRY'!E154="","",IF(AND($DF$4='DATA ENTRY'!D154),'DATA ENTRY'!E154,"")))</f>
        <v/>
      </c>
      <c r="DP155" s="3" t="str">
        <f>IF('DATA ENTRY'!CK154="","",IF('DATA ENTRY'!D154="","",IF(AND($DF$4='DATA ENTRY'!D154),'DATA ENTRY'!D154,"")))</f>
        <v/>
      </c>
      <c r="DQ155" s="3" t="str">
        <f>IF('DATA ENTRY'!CK154="","",IF('DATA ENTRY'!W154="","",IF(AND($DF$4='DATA ENTRY'!D154),'DATA ENTRY'!W154,"")))</f>
        <v/>
      </c>
      <c r="DR155" s="3" t="str">
        <f>IF('DATA ENTRY'!CK154="","",IF('DATA ENTRY'!X154="","",IF(AND($DF$4='DATA ENTRY'!D154),'DATA ENTRY'!X154,"")))</f>
        <v/>
      </c>
      <c r="DS155" s="108" t="str">
        <f t="shared" si="43"/>
        <v/>
      </c>
      <c r="DT155" s="108" t="str">
        <f>IF('DATA ENTRY'!CK154="","",IF('DATA ENTRY'!D154="","",IF(AND($DF$4='DATA ENTRY'!D154),'DATA ENTRY'!G154,"")))</f>
        <v/>
      </c>
      <c r="DY155">
        <f t="shared" si="44"/>
        <v>0</v>
      </c>
      <c r="EB155" t="str">
        <f t="shared" si="45"/>
        <v/>
      </c>
      <c r="EC155" t="str">
        <f t="shared" si="46"/>
        <v/>
      </c>
      <c r="ED155" s="224">
        <v>149</v>
      </c>
      <c r="EE155" s="3" t="str">
        <f>IF('DATA ENTRY'!CK154="","",IF('DATA ENTRY'!B154="","",IF(AND($EF$4='DATA ENTRY'!G154,$EH$4='DATA ENTRY'!F154),'DATA ENTRY'!B154,"")))</f>
        <v/>
      </c>
      <c r="EF155" s="3" t="str">
        <f>IF('DATA ENTRY'!CK154="","",IF('DATA ENTRY'!C154="","",IF(AND($EF$4='DATA ENTRY'!G154,$EH$4='DATA ENTRY'!F154),'DATA ENTRY'!C154,"")))</f>
        <v/>
      </c>
      <c r="EG155" s="4" t="str">
        <f>IF('DATA ENTRY'!CK154="","",IF('DATA ENTRY'!I154="","",IF(AND($EF$4='DATA ENTRY'!G154,$EH$4='DATA ENTRY'!F154),'DATA ENTRY'!I154,"")))</f>
        <v/>
      </c>
      <c r="EH155" s="4" t="str">
        <f>IF('DATA ENTRY'!CK154="","",IF('DATA ENTRY'!CK154="","",IF(AND($EF$4='DATA ENTRY'!G154,$EH$4='DATA ENTRY'!F154),'DATA ENTRY'!CK154,"")))</f>
        <v/>
      </c>
      <c r="EI155" s="3" t="str">
        <f>IF('DATA ENTRY'!CK154="","",IF('DATA ENTRY'!N154="","",IF(AND($EF$4='DATA ENTRY'!G154,$EH$4='DATA ENTRY'!F154),'DATA ENTRY'!N154,"")))</f>
        <v/>
      </c>
      <c r="EJ155" s="107" t="str">
        <f>IF('DATA ENTRY'!CK154="","",IF('DATA ENTRY'!O154="","",IF(AND($EF$4='DATA ENTRY'!G154,$EH$4='DATA ENTRY'!F154),'DATA ENTRY'!O154,"")))</f>
        <v/>
      </c>
      <c r="EK155" s="3" t="str">
        <f>IF('DATA ENTRY'!CK154="","",IF('DATA ENTRY'!P154="","",IF(AND($EF$4='DATA ENTRY'!G154,$EH$4='DATA ENTRY'!F154),'DATA ENTRY'!P154,"")))</f>
        <v/>
      </c>
      <c r="EL155" s="107" t="str">
        <f>IF('DATA ENTRY'!CK154="","",IF('DATA ENTRY'!Q154="","",IF(AND($EF$4='DATA ENTRY'!G154,$EH$4='DATA ENTRY'!F154),'DATA ENTRY'!Q154,"")))</f>
        <v/>
      </c>
      <c r="EM155" s="3" t="str">
        <f>IF('DATA ENTRY'!CK154="","",IF('DATA ENTRY'!R154="","",IF(AND($EF$4='DATA ENTRY'!G154,$EH$4='DATA ENTRY'!F154),'DATA ENTRY'!R154,"")))</f>
        <v/>
      </c>
      <c r="EN155" s="107" t="str">
        <f>IF('DATA ENTRY'!CK154="","",IF('DATA ENTRY'!S154="","",IF(AND($EF$4='DATA ENTRY'!G154,$EH$4='DATA ENTRY'!F154),'DATA ENTRY'!S154,"")))</f>
        <v/>
      </c>
      <c r="EO155" s="3" t="str">
        <f>IF('DATA ENTRY'!CK154="","",IF('DATA ENTRY'!E154="","",IF(AND($EF$4='DATA ENTRY'!G154,$EH$4='DATA ENTRY'!F154),'DATA ENTRY'!E154,"")))</f>
        <v/>
      </c>
      <c r="EP155" s="3" t="str">
        <f>IF('DATA ENTRY'!CK154="","",IF('DATA ENTRY'!D154="","",IF(AND($EF$4='DATA ENTRY'!G154,$EH$4='DATA ENTRY'!F154),'DATA ENTRY'!D154,"")))</f>
        <v/>
      </c>
      <c r="EQ155" s="3" t="str">
        <f>IF('DATA ENTRY'!CK154="","",IF('DATA ENTRY'!W154="","",IF(AND($EF$4='DATA ENTRY'!G154,$EH$4='DATA ENTRY'!F154),'DATA ENTRY'!W154,"")))</f>
        <v/>
      </c>
      <c r="ER155" s="3" t="str">
        <f>IF('DATA ENTRY'!CK154="","",IF('DATA ENTRY'!X154="","",IF(AND($EF$4='DATA ENTRY'!G154,$EH$4='DATA ENTRY'!F154),'DATA ENTRY'!X154,"")))</f>
        <v/>
      </c>
      <c r="ES155" s="108" t="str">
        <f t="shared" si="47"/>
        <v/>
      </c>
      <c r="ET155" s="108" t="str">
        <f>IF('DATA ENTRY'!CK154="","",IF('DATA ENTRY'!D154="","",IF(AND($EF$4='DATA ENTRY'!G154,$EH$4='DATA ENTRY'!F154),'DATA ENTRY'!G154,"")))</f>
        <v/>
      </c>
      <c r="EY155">
        <f t="shared" si="48"/>
        <v>0</v>
      </c>
    </row>
    <row r="156" spans="1:155">
      <c r="A156" t="str">
        <f>IF(S156=0,"",1+(MAX($A$7:A155)))</f>
        <v/>
      </c>
      <c r="B156" s="224">
        <v>150</v>
      </c>
      <c r="C156" s="3" t="str">
        <f>IF('DATA ENTRY'!CK155="","",IF('DATA ENTRY'!B155="","",IF($D$4="All Post",'DATA ENTRY'!B155,IF(AND($D$4='DATA ENTRY'!CK155),'DATA ENTRY'!B155,""))))</f>
        <v/>
      </c>
      <c r="D156" s="3" t="str">
        <f>IF('DATA ENTRY'!CK155="","",IF('DATA ENTRY'!C155="","",IF($D$4="All Post",'DATA ENTRY'!C155,IF(AND($D$4='DATA ENTRY'!CK155),'DATA ENTRY'!C155,""))))</f>
        <v/>
      </c>
      <c r="E156" s="4" t="str">
        <f>IF('DATA ENTRY'!CK155="","",IF('DATA ENTRY'!I155="","",IF($D$4="All Post",'DATA ENTRY'!I155,IF(AND($D$4='DATA ENTRY'!CK155),'DATA ENTRY'!I155,""))))</f>
        <v/>
      </c>
      <c r="F156" s="4" t="str">
        <f>IF('DATA ENTRY'!CK155="","",IF('DATA ENTRY'!CK155="","",IF($D$4="All Post",'DATA ENTRY'!CK155,IF(AND($D$4='DATA ENTRY'!CK155),'DATA ENTRY'!CK155,""))))</f>
        <v/>
      </c>
      <c r="G156" s="3" t="str">
        <f>IF('DATA ENTRY'!CK155="","",IF('DATA ENTRY'!N155="","",IF($D$4="All Post",'DATA ENTRY'!N155,IF(AND($D$4='DATA ENTRY'!CK155),'DATA ENTRY'!N155,""))))</f>
        <v/>
      </c>
      <c r="H156" s="107" t="str">
        <f>IF('DATA ENTRY'!CK155="","",IF('DATA ENTRY'!O155="","",IF($D$4="All Post",'DATA ENTRY'!O155,IF(AND($D$4='DATA ENTRY'!CK155),'DATA ENTRY'!O155,""))))</f>
        <v/>
      </c>
      <c r="I156" s="3" t="str">
        <f>IF('DATA ENTRY'!CK155="","",IF('DATA ENTRY'!P155="","",IF($D$4="All Post",'DATA ENTRY'!P155,IF(AND($D$4='DATA ENTRY'!CK155),'DATA ENTRY'!P155,""))))</f>
        <v/>
      </c>
      <c r="J156" s="107" t="str">
        <f>IF('DATA ENTRY'!CK155="","",IF('DATA ENTRY'!Q155="","",IF($D$4="All Post",'DATA ENTRY'!Q155,IF(AND($D$4='DATA ENTRY'!CK155),'DATA ENTRY'!Q155,""))))</f>
        <v/>
      </c>
      <c r="K156" s="3" t="str">
        <f>IF('DATA ENTRY'!CK155="","",IF('DATA ENTRY'!R155="","",IF($D$4="All Post",'DATA ENTRY'!R155,IF(AND($D$4='DATA ENTRY'!CK155),'DATA ENTRY'!R155,""))))</f>
        <v/>
      </c>
      <c r="L156" s="3" t="str">
        <f>IF('DATA ENTRY'!CK155="","",IF('DATA ENTRY'!S155="","",IF($D$4="All Post",'DATA ENTRY'!S155,IF(AND($D$4='DATA ENTRY'!CK155),'DATA ENTRY'!S155,""))))</f>
        <v/>
      </c>
      <c r="M156" s="3" t="str">
        <f>IF('DATA ENTRY'!CK155="","",IF('DATA ENTRY'!E155="","",IF($D$4="All Post",'DATA ENTRY'!E155,IF(AND($D$4='DATA ENTRY'!CK155),'DATA ENTRY'!E155,""))))</f>
        <v/>
      </c>
      <c r="N156" s="3" t="str">
        <f>IF('DATA ENTRY'!CK155="","",IF('DATA ENTRY'!W155="","",IF($D$4="All Post",'DATA ENTRY'!W155,IF(AND($D$4='DATA ENTRY'!CK155),'DATA ENTRY'!W155,""))))</f>
        <v/>
      </c>
      <c r="O156" s="3" t="str">
        <f>IF('DATA ENTRY'!CK155="","",IF('DATA ENTRY'!X155="","",IF($D$4="All Post",'DATA ENTRY'!X155,IF(AND($D$4='DATA ENTRY'!CK155),'DATA ENTRY'!X155,""))))</f>
        <v/>
      </c>
      <c r="P156" s="3" t="str">
        <f>IF('DATA ENTRY'!CK155="","",IF('DATA ENTRY'!G155="","",IF($D$4="All Post",'DATA ENTRY'!G155,IF(AND($D$4='DATA ENTRY'!CK155),'DATA ENTRY'!G155,""))))</f>
        <v/>
      </c>
      <c r="S156">
        <f t="shared" si="35"/>
        <v>0</v>
      </c>
      <c r="T156" t="str">
        <f t="shared" si="36"/>
        <v/>
      </c>
      <c r="BZ156" t="str">
        <f t="shared" si="37"/>
        <v/>
      </c>
      <c r="CA156" t="str">
        <f t="shared" si="38"/>
        <v/>
      </c>
      <c r="CB156" s="224">
        <v>150</v>
      </c>
      <c r="CC156" s="3" t="str">
        <f>IF('DATA ENTRY'!CK155="","",IF('DATA ENTRY'!B155="","",IF(AND($CD$4='DATA ENTRY'!CK155,$CG$4='DATA ENTRY'!D155),'DATA ENTRY'!B155,"")))</f>
        <v/>
      </c>
      <c r="CD156" s="3" t="str">
        <f>IF('DATA ENTRY'!CK155="","",IF('DATA ENTRY'!C155="","",IF(AND($CD$4='DATA ENTRY'!CK155,$CG$4='DATA ENTRY'!D155),'DATA ENTRY'!C155,"")))</f>
        <v/>
      </c>
      <c r="CE156" s="4" t="str">
        <f>IF('DATA ENTRY'!CK155="","",IF('DATA ENTRY'!I155="","",IF(AND($CD$4='DATA ENTRY'!CK155,$CG$4='DATA ENTRY'!D155),'DATA ENTRY'!I155,"")))</f>
        <v/>
      </c>
      <c r="CF156" s="4" t="str">
        <f>IF('DATA ENTRY'!CK155="","",IF('DATA ENTRY'!CK155="","",IF(AND($CD$4='DATA ENTRY'!CK155,$CG$4='DATA ENTRY'!D155),'DATA ENTRY'!CK155,"")))</f>
        <v/>
      </c>
      <c r="CG156" s="3" t="str">
        <f>IF('DATA ENTRY'!CK155="","",IF('DATA ENTRY'!N155="","",IF(AND($CD$4='DATA ENTRY'!CK155,$CG$4='DATA ENTRY'!D155),'DATA ENTRY'!N155,"")))</f>
        <v/>
      </c>
      <c r="CH156" s="107" t="str">
        <f>IF('DATA ENTRY'!CK155="","",IF('DATA ENTRY'!O155="","",IF(AND($CD$4='DATA ENTRY'!CK155,$CG$4='DATA ENTRY'!D155),'DATA ENTRY'!O155,"")))</f>
        <v/>
      </c>
      <c r="CI156" s="3" t="str">
        <f>IF('DATA ENTRY'!CK155="","",IF('DATA ENTRY'!P155="","",IF(AND($CD$4='DATA ENTRY'!CK155,$CG$4='DATA ENTRY'!D155),'DATA ENTRY'!P155,"")))</f>
        <v/>
      </c>
      <c r="CJ156" s="107" t="str">
        <f>IF('DATA ENTRY'!CK155="","",IF('DATA ENTRY'!Q155="","",IF(AND($CD$4='DATA ENTRY'!CK155,$CG$4='DATA ENTRY'!D155),'DATA ENTRY'!Q155,"")))</f>
        <v/>
      </c>
      <c r="CK156" s="3" t="str">
        <f>IF('DATA ENTRY'!CK155="","",IF('DATA ENTRY'!R155="","",IF(AND($CD$4='DATA ENTRY'!CK155,$CG$4='DATA ENTRY'!D155),'DATA ENTRY'!R155,"")))</f>
        <v/>
      </c>
      <c r="CL156" s="3" t="str">
        <f>IF('DATA ENTRY'!CK155="","",IF('DATA ENTRY'!S155="","",IF(AND($CD$4='DATA ENTRY'!CK155,$CG$4='DATA ENTRY'!D155),'DATA ENTRY'!S155,"")))</f>
        <v/>
      </c>
      <c r="CM156" s="3" t="str">
        <f>IF('DATA ENTRY'!CK155="","",IF('DATA ENTRY'!E155="","",IF(AND($CD$4='DATA ENTRY'!CK155,$CG$4='DATA ENTRY'!D155),'DATA ENTRY'!E155,"")))</f>
        <v/>
      </c>
      <c r="CN156" s="3" t="str">
        <f>IF('DATA ENTRY'!CK155="","",IF('DATA ENTRY'!W155="","",IF(AND($CD$4='DATA ENTRY'!CK155,$CG$4='DATA ENTRY'!D155),'DATA ENTRY'!W155,"")))</f>
        <v/>
      </c>
      <c r="CO156" s="3" t="str">
        <f>IF('DATA ENTRY'!CK155="","",IF('DATA ENTRY'!X155="","",IF(AND($CD$4='DATA ENTRY'!CK155,$CG$4='DATA ENTRY'!D155),'DATA ENTRY'!X155,"")))</f>
        <v/>
      </c>
      <c r="CP156" s="108" t="str">
        <f t="shared" si="39"/>
        <v/>
      </c>
      <c r="CQ156" s="108" t="str">
        <f>IF('DATA ENTRY'!CK155="","",IF('DATA ENTRY'!G155="","",IF(AND($CD$4='DATA ENTRY'!CK155,$CG$4='DATA ENTRY'!D155),'DATA ENTRY'!G155,"")))</f>
        <v/>
      </c>
      <c r="CR156" s="230" t="str">
        <f>IF('DATA ENTRY'!CK155="","",IF('DATA ENTRY'!D155="","",IF(AND($CD$4='DATA ENTRY'!CK155,$CG$4='DATA ENTRY'!D155),'DATA ENTRY'!D155,"")))</f>
        <v/>
      </c>
      <c r="CS156">
        <f t="shared" si="40"/>
        <v>0</v>
      </c>
      <c r="CT156">
        <f t="shared" si="41"/>
        <v>0</v>
      </c>
      <c r="CV156" s="139"/>
      <c r="CX156">
        <f t="shared" si="42"/>
        <v>0</v>
      </c>
      <c r="DB156" t="str">
        <f t="shared" si="49"/>
        <v/>
      </c>
      <c r="DC156" t="str">
        <f t="shared" si="50"/>
        <v/>
      </c>
      <c r="DD156" s="224">
        <v>150</v>
      </c>
      <c r="DE156" s="3" t="str">
        <f>IF('DATA ENTRY'!CK155="","",IF('DATA ENTRY'!B155="","",IF(AND($DF$4='DATA ENTRY'!D155),'DATA ENTRY'!B155,"")))</f>
        <v/>
      </c>
      <c r="DF156" s="3" t="str">
        <f>IF('DATA ENTRY'!CK155="","",IF('DATA ENTRY'!C155="","",IF(AND($DF$4='DATA ENTRY'!D155),'DATA ENTRY'!C155,"")))</f>
        <v/>
      </c>
      <c r="DG156" s="4" t="str">
        <f>IF('DATA ENTRY'!CK155="","",IF('DATA ENTRY'!I155="","",IF(AND($DF$4='DATA ENTRY'!D155),'DATA ENTRY'!I155,"")))</f>
        <v/>
      </c>
      <c r="DH156" s="4" t="str">
        <f>IF('DATA ENTRY'!CK155="","",IF('DATA ENTRY'!CK155="","",IF(AND($DF$4='DATA ENTRY'!D155),'DATA ENTRY'!CK155,"")))</f>
        <v/>
      </c>
      <c r="DI156" s="3" t="str">
        <f>IF('DATA ENTRY'!CK155="","",IF('DATA ENTRY'!N155="","",IF(AND($DF$4='DATA ENTRY'!D155),'DATA ENTRY'!N155,"")))</f>
        <v/>
      </c>
      <c r="DJ156" s="107" t="str">
        <f>IF('DATA ENTRY'!CK155="","",IF('DATA ENTRY'!O155="","",IF(AND($DF$4='DATA ENTRY'!D155),'DATA ENTRY'!O155,"")))</f>
        <v/>
      </c>
      <c r="DK156" s="3" t="str">
        <f>IF('DATA ENTRY'!CK155="","",IF('DATA ENTRY'!P155="","",IF(AND($DF$4='DATA ENTRY'!D155),'DATA ENTRY'!P155,"")))</f>
        <v/>
      </c>
      <c r="DL156" s="107" t="str">
        <f>IF('DATA ENTRY'!CK155="","",IF('DATA ENTRY'!Q155="","",IF(AND($DF$4='DATA ENTRY'!D155),'DATA ENTRY'!Q155,"")))</f>
        <v/>
      </c>
      <c r="DM156" s="3" t="str">
        <f>IF('DATA ENTRY'!CK155="","",IF('DATA ENTRY'!R155="","",IF(AND($DF$4='DATA ENTRY'!D155),'DATA ENTRY'!R155,"")))</f>
        <v/>
      </c>
      <c r="DN156" s="107" t="str">
        <f>IF('DATA ENTRY'!CK155="","",IF('DATA ENTRY'!S155="","",IF(AND($DF$4='DATA ENTRY'!D155),'DATA ENTRY'!S155,"")))</f>
        <v/>
      </c>
      <c r="DO156" s="3" t="str">
        <f>IF('DATA ENTRY'!CK155="","",IF('DATA ENTRY'!E155="","",IF(AND($DF$4='DATA ENTRY'!D155),'DATA ENTRY'!E155,"")))</f>
        <v/>
      </c>
      <c r="DP156" s="3" t="str">
        <f>IF('DATA ENTRY'!CK155="","",IF('DATA ENTRY'!D155="","",IF(AND($DF$4='DATA ENTRY'!D155),'DATA ENTRY'!D155,"")))</f>
        <v/>
      </c>
      <c r="DQ156" s="3" t="str">
        <f>IF('DATA ENTRY'!CK155="","",IF('DATA ENTRY'!W155="","",IF(AND($DF$4='DATA ENTRY'!D155),'DATA ENTRY'!W155,"")))</f>
        <v/>
      </c>
      <c r="DR156" s="3" t="str">
        <f>IF('DATA ENTRY'!CK155="","",IF('DATA ENTRY'!X155="","",IF(AND($DF$4='DATA ENTRY'!D155),'DATA ENTRY'!X155,"")))</f>
        <v/>
      </c>
      <c r="DS156" s="108" t="str">
        <f t="shared" si="43"/>
        <v/>
      </c>
      <c r="DT156" s="108" t="str">
        <f>IF('DATA ENTRY'!CK155="","",IF('DATA ENTRY'!D155="","",IF(AND($DF$4='DATA ENTRY'!D155),'DATA ENTRY'!G155,"")))</f>
        <v/>
      </c>
      <c r="DY156">
        <f t="shared" si="44"/>
        <v>0</v>
      </c>
      <c r="EB156" t="str">
        <f t="shared" si="45"/>
        <v/>
      </c>
      <c r="EC156" t="str">
        <f t="shared" si="46"/>
        <v/>
      </c>
      <c r="ED156" s="224">
        <v>150</v>
      </c>
      <c r="EE156" s="3" t="str">
        <f>IF('DATA ENTRY'!CK155="","",IF('DATA ENTRY'!B155="","",IF(AND($EF$4='DATA ENTRY'!G155,$EH$4='DATA ENTRY'!F155),'DATA ENTRY'!B155,"")))</f>
        <v/>
      </c>
      <c r="EF156" s="3" t="str">
        <f>IF('DATA ENTRY'!CK155="","",IF('DATA ENTRY'!C155="","",IF(AND($EF$4='DATA ENTRY'!G155,$EH$4='DATA ENTRY'!F155),'DATA ENTRY'!C155,"")))</f>
        <v/>
      </c>
      <c r="EG156" s="4" t="str">
        <f>IF('DATA ENTRY'!CK155="","",IF('DATA ENTRY'!I155="","",IF(AND($EF$4='DATA ENTRY'!G155,$EH$4='DATA ENTRY'!F155),'DATA ENTRY'!I155,"")))</f>
        <v/>
      </c>
      <c r="EH156" s="4" t="str">
        <f>IF('DATA ENTRY'!CK155="","",IF('DATA ENTRY'!CK155="","",IF(AND($EF$4='DATA ENTRY'!G155,$EH$4='DATA ENTRY'!F155),'DATA ENTRY'!CK155,"")))</f>
        <v/>
      </c>
      <c r="EI156" s="3" t="str">
        <f>IF('DATA ENTRY'!CK155="","",IF('DATA ENTRY'!N155="","",IF(AND($EF$4='DATA ENTRY'!G155,$EH$4='DATA ENTRY'!F155),'DATA ENTRY'!N155,"")))</f>
        <v/>
      </c>
      <c r="EJ156" s="107" t="str">
        <f>IF('DATA ENTRY'!CK155="","",IF('DATA ENTRY'!O155="","",IF(AND($EF$4='DATA ENTRY'!G155,$EH$4='DATA ENTRY'!F155),'DATA ENTRY'!O155,"")))</f>
        <v/>
      </c>
      <c r="EK156" s="3" t="str">
        <f>IF('DATA ENTRY'!CK155="","",IF('DATA ENTRY'!P155="","",IF(AND($EF$4='DATA ENTRY'!G155,$EH$4='DATA ENTRY'!F155),'DATA ENTRY'!P155,"")))</f>
        <v/>
      </c>
      <c r="EL156" s="107" t="str">
        <f>IF('DATA ENTRY'!CK155="","",IF('DATA ENTRY'!Q155="","",IF(AND($EF$4='DATA ENTRY'!G155,$EH$4='DATA ENTRY'!F155),'DATA ENTRY'!Q155,"")))</f>
        <v/>
      </c>
      <c r="EM156" s="3" t="str">
        <f>IF('DATA ENTRY'!CK155="","",IF('DATA ENTRY'!R155="","",IF(AND($EF$4='DATA ENTRY'!G155,$EH$4='DATA ENTRY'!F155),'DATA ENTRY'!R155,"")))</f>
        <v/>
      </c>
      <c r="EN156" s="107" t="str">
        <f>IF('DATA ENTRY'!CK155="","",IF('DATA ENTRY'!S155="","",IF(AND($EF$4='DATA ENTRY'!G155,$EH$4='DATA ENTRY'!F155),'DATA ENTRY'!S155,"")))</f>
        <v/>
      </c>
      <c r="EO156" s="3" t="str">
        <f>IF('DATA ENTRY'!CK155="","",IF('DATA ENTRY'!E155="","",IF(AND($EF$4='DATA ENTRY'!G155,$EH$4='DATA ENTRY'!F155),'DATA ENTRY'!E155,"")))</f>
        <v/>
      </c>
      <c r="EP156" s="3" t="str">
        <f>IF('DATA ENTRY'!CK155="","",IF('DATA ENTRY'!D155="","",IF(AND($EF$4='DATA ENTRY'!G155,$EH$4='DATA ENTRY'!F155),'DATA ENTRY'!D155,"")))</f>
        <v/>
      </c>
      <c r="EQ156" s="3" t="str">
        <f>IF('DATA ENTRY'!CK155="","",IF('DATA ENTRY'!W155="","",IF(AND($EF$4='DATA ENTRY'!G155,$EH$4='DATA ENTRY'!F155),'DATA ENTRY'!W155,"")))</f>
        <v/>
      </c>
      <c r="ER156" s="3" t="str">
        <f>IF('DATA ENTRY'!CK155="","",IF('DATA ENTRY'!X155="","",IF(AND($EF$4='DATA ENTRY'!G155,$EH$4='DATA ENTRY'!F155),'DATA ENTRY'!X155,"")))</f>
        <v/>
      </c>
      <c r="ES156" s="108" t="str">
        <f t="shared" si="47"/>
        <v/>
      </c>
      <c r="ET156" s="108" t="str">
        <f>IF('DATA ENTRY'!CK155="","",IF('DATA ENTRY'!D155="","",IF(AND($EF$4='DATA ENTRY'!G155,$EH$4='DATA ENTRY'!F155),'DATA ENTRY'!G155,"")))</f>
        <v/>
      </c>
      <c r="EY156">
        <f t="shared" si="48"/>
        <v>0</v>
      </c>
    </row>
    <row r="157" spans="1:155">
      <c r="A157" t="str">
        <f>IF(S157=0,"",1+(MAX($A$7:A156)))</f>
        <v/>
      </c>
      <c r="B157" s="224">
        <v>151</v>
      </c>
      <c r="C157" s="3" t="str">
        <f>IF('DATA ENTRY'!CK156="","",IF('DATA ENTRY'!B156="","",IF($D$4="All Post",'DATA ENTRY'!B156,IF(AND($D$4='DATA ENTRY'!CK156),'DATA ENTRY'!B156,""))))</f>
        <v/>
      </c>
      <c r="D157" s="3" t="str">
        <f>IF('DATA ENTRY'!CK156="","",IF('DATA ENTRY'!C156="","",IF($D$4="All Post",'DATA ENTRY'!C156,IF(AND($D$4='DATA ENTRY'!CK156),'DATA ENTRY'!C156,""))))</f>
        <v/>
      </c>
      <c r="E157" s="4" t="str">
        <f>IF('DATA ENTRY'!CK156="","",IF('DATA ENTRY'!I156="","",IF($D$4="All Post",'DATA ENTRY'!I156,IF(AND($D$4='DATA ENTRY'!CK156),'DATA ENTRY'!I156,""))))</f>
        <v/>
      </c>
      <c r="F157" s="4" t="str">
        <f>IF('DATA ENTRY'!CK156="","",IF('DATA ENTRY'!CK156="","",IF($D$4="All Post",'DATA ENTRY'!CK156,IF(AND($D$4='DATA ENTRY'!CK156),'DATA ENTRY'!CK156,""))))</f>
        <v/>
      </c>
      <c r="G157" s="3" t="str">
        <f>IF('DATA ENTRY'!CK156="","",IF('DATA ENTRY'!N156="","",IF($D$4="All Post",'DATA ENTRY'!N156,IF(AND($D$4='DATA ENTRY'!CK156),'DATA ENTRY'!N156,""))))</f>
        <v/>
      </c>
      <c r="H157" s="107" t="str">
        <f>IF('DATA ENTRY'!CK156="","",IF('DATA ENTRY'!O156="","",IF($D$4="All Post",'DATA ENTRY'!O156,IF(AND($D$4='DATA ENTRY'!CK156),'DATA ENTRY'!O156,""))))</f>
        <v/>
      </c>
      <c r="I157" s="3" t="str">
        <f>IF('DATA ENTRY'!CK156="","",IF('DATA ENTRY'!P156="","",IF($D$4="All Post",'DATA ENTRY'!P156,IF(AND($D$4='DATA ENTRY'!CK156),'DATA ENTRY'!P156,""))))</f>
        <v/>
      </c>
      <c r="J157" s="107" t="str">
        <f>IF('DATA ENTRY'!CK156="","",IF('DATA ENTRY'!Q156="","",IF($D$4="All Post",'DATA ENTRY'!Q156,IF(AND($D$4='DATA ENTRY'!CK156),'DATA ENTRY'!Q156,""))))</f>
        <v/>
      </c>
      <c r="K157" s="3" t="str">
        <f>IF('DATA ENTRY'!CK156="","",IF('DATA ENTRY'!R156="","",IF($D$4="All Post",'DATA ENTRY'!R156,IF(AND($D$4='DATA ENTRY'!CK156),'DATA ENTRY'!R156,""))))</f>
        <v/>
      </c>
      <c r="L157" s="3" t="str">
        <f>IF('DATA ENTRY'!CK156="","",IF('DATA ENTRY'!S156="","",IF($D$4="All Post",'DATA ENTRY'!S156,IF(AND($D$4='DATA ENTRY'!CK156),'DATA ENTRY'!S156,""))))</f>
        <v/>
      </c>
      <c r="M157" s="3" t="str">
        <f>IF('DATA ENTRY'!CK156="","",IF('DATA ENTRY'!E156="","",IF($D$4="All Post",'DATA ENTRY'!E156,IF(AND($D$4='DATA ENTRY'!CK156),'DATA ENTRY'!E156,""))))</f>
        <v/>
      </c>
      <c r="N157" s="3" t="str">
        <f>IF('DATA ENTRY'!CK156="","",IF('DATA ENTRY'!W156="","",IF($D$4="All Post",'DATA ENTRY'!W156,IF(AND($D$4='DATA ENTRY'!CK156),'DATA ENTRY'!W156,""))))</f>
        <v/>
      </c>
      <c r="O157" s="3" t="str">
        <f>IF('DATA ENTRY'!CK156="","",IF('DATA ENTRY'!X156="","",IF($D$4="All Post",'DATA ENTRY'!X156,IF(AND($D$4='DATA ENTRY'!CK156),'DATA ENTRY'!X156,""))))</f>
        <v/>
      </c>
      <c r="P157" s="3" t="str">
        <f>IF('DATA ENTRY'!CK156="","",IF('DATA ENTRY'!G156="","",IF($D$4="All Post",'DATA ENTRY'!G156,IF(AND($D$4='DATA ENTRY'!CK156),'DATA ENTRY'!G156,""))))</f>
        <v/>
      </c>
      <c r="S157">
        <f t="shared" si="35"/>
        <v>0</v>
      </c>
      <c r="T157" t="str">
        <f t="shared" si="36"/>
        <v/>
      </c>
      <c r="BZ157" t="str">
        <f t="shared" si="37"/>
        <v/>
      </c>
      <c r="CA157" t="str">
        <f t="shared" si="38"/>
        <v/>
      </c>
      <c r="CB157" s="224">
        <v>151</v>
      </c>
      <c r="CC157" s="3" t="str">
        <f>IF('DATA ENTRY'!CK156="","",IF('DATA ENTRY'!B156="","",IF(AND($CD$4='DATA ENTRY'!CK156,$CG$4='DATA ENTRY'!D156),'DATA ENTRY'!B156,"")))</f>
        <v/>
      </c>
      <c r="CD157" s="3" t="str">
        <f>IF('DATA ENTRY'!CK156="","",IF('DATA ENTRY'!C156="","",IF(AND($CD$4='DATA ENTRY'!CK156,$CG$4='DATA ENTRY'!D156),'DATA ENTRY'!C156,"")))</f>
        <v/>
      </c>
      <c r="CE157" s="4" t="str">
        <f>IF('DATA ENTRY'!CK156="","",IF('DATA ENTRY'!I156="","",IF(AND($CD$4='DATA ENTRY'!CK156,$CG$4='DATA ENTRY'!D156),'DATA ENTRY'!I156,"")))</f>
        <v/>
      </c>
      <c r="CF157" s="4" t="str">
        <f>IF('DATA ENTRY'!CK156="","",IF('DATA ENTRY'!CK156="","",IF(AND($CD$4='DATA ENTRY'!CK156,$CG$4='DATA ENTRY'!D156),'DATA ENTRY'!CK156,"")))</f>
        <v/>
      </c>
      <c r="CG157" s="3" t="str">
        <f>IF('DATA ENTRY'!CK156="","",IF('DATA ENTRY'!N156="","",IF(AND($CD$4='DATA ENTRY'!CK156,$CG$4='DATA ENTRY'!D156),'DATA ENTRY'!N156,"")))</f>
        <v/>
      </c>
      <c r="CH157" s="107" t="str">
        <f>IF('DATA ENTRY'!CK156="","",IF('DATA ENTRY'!O156="","",IF(AND($CD$4='DATA ENTRY'!CK156,$CG$4='DATA ENTRY'!D156),'DATA ENTRY'!O156,"")))</f>
        <v/>
      </c>
      <c r="CI157" s="3" t="str">
        <f>IF('DATA ENTRY'!CK156="","",IF('DATA ENTRY'!P156="","",IF(AND($CD$4='DATA ENTRY'!CK156,$CG$4='DATA ENTRY'!D156),'DATA ENTRY'!P156,"")))</f>
        <v/>
      </c>
      <c r="CJ157" s="107" t="str">
        <f>IF('DATA ENTRY'!CK156="","",IF('DATA ENTRY'!Q156="","",IF(AND($CD$4='DATA ENTRY'!CK156,$CG$4='DATA ENTRY'!D156),'DATA ENTRY'!Q156,"")))</f>
        <v/>
      </c>
      <c r="CK157" s="3" t="str">
        <f>IF('DATA ENTRY'!CK156="","",IF('DATA ENTRY'!R156="","",IF(AND($CD$4='DATA ENTRY'!CK156,$CG$4='DATA ENTRY'!D156),'DATA ENTRY'!R156,"")))</f>
        <v/>
      </c>
      <c r="CL157" s="3" t="str">
        <f>IF('DATA ENTRY'!CK156="","",IF('DATA ENTRY'!S156="","",IF(AND($CD$4='DATA ENTRY'!CK156,$CG$4='DATA ENTRY'!D156),'DATA ENTRY'!S156,"")))</f>
        <v/>
      </c>
      <c r="CM157" s="3" t="str">
        <f>IF('DATA ENTRY'!CK156="","",IF('DATA ENTRY'!E156="","",IF(AND($CD$4='DATA ENTRY'!CK156,$CG$4='DATA ENTRY'!D156),'DATA ENTRY'!E156,"")))</f>
        <v/>
      </c>
      <c r="CN157" s="3" t="str">
        <f>IF('DATA ENTRY'!CK156="","",IF('DATA ENTRY'!W156="","",IF(AND($CD$4='DATA ENTRY'!CK156,$CG$4='DATA ENTRY'!D156),'DATA ENTRY'!W156,"")))</f>
        <v/>
      </c>
      <c r="CO157" s="3" t="str">
        <f>IF('DATA ENTRY'!CK156="","",IF('DATA ENTRY'!X156="","",IF(AND($CD$4='DATA ENTRY'!CK156,$CG$4='DATA ENTRY'!D156),'DATA ENTRY'!X156,"")))</f>
        <v/>
      </c>
      <c r="CP157" s="108" t="str">
        <f t="shared" si="39"/>
        <v/>
      </c>
      <c r="CQ157" s="108" t="str">
        <f>IF('DATA ENTRY'!CK156="","",IF('DATA ENTRY'!G156="","",IF(AND($CD$4='DATA ENTRY'!CK156,$CG$4='DATA ENTRY'!D156),'DATA ENTRY'!G156,"")))</f>
        <v/>
      </c>
      <c r="CR157" s="230" t="str">
        <f>IF('DATA ENTRY'!CK156="","",IF('DATA ENTRY'!D156="","",IF(AND($CD$4='DATA ENTRY'!CK156,$CG$4='DATA ENTRY'!D156),'DATA ENTRY'!D156,"")))</f>
        <v/>
      </c>
      <c r="CS157">
        <f t="shared" si="40"/>
        <v>0</v>
      </c>
      <c r="CT157">
        <f t="shared" si="41"/>
        <v>0</v>
      </c>
      <c r="CV157" s="139"/>
      <c r="CX157">
        <f t="shared" si="42"/>
        <v>0</v>
      </c>
      <c r="DB157" t="str">
        <f t="shared" si="49"/>
        <v/>
      </c>
      <c r="DC157" t="str">
        <f t="shared" si="50"/>
        <v/>
      </c>
      <c r="DD157" s="224">
        <v>151</v>
      </c>
      <c r="DE157" s="3" t="str">
        <f>IF('DATA ENTRY'!CK156="","",IF('DATA ENTRY'!B156="","",IF(AND($DF$4='DATA ENTRY'!D156),'DATA ENTRY'!B156,"")))</f>
        <v/>
      </c>
      <c r="DF157" s="3" t="str">
        <f>IF('DATA ENTRY'!CK156="","",IF('DATA ENTRY'!C156="","",IF(AND($DF$4='DATA ENTRY'!D156),'DATA ENTRY'!C156,"")))</f>
        <v/>
      </c>
      <c r="DG157" s="4" t="str">
        <f>IF('DATA ENTRY'!CK156="","",IF('DATA ENTRY'!I156="","",IF(AND($DF$4='DATA ENTRY'!D156),'DATA ENTRY'!I156,"")))</f>
        <v/>
      </c>
      <c r="DH157" s="4" t="str">
        <f>IF('DATA ENTRY'!CK156="","",IF('DATA ENTRY'!CK156="","",IF(AND($DF$4='DATA ENTRY'!D156),'DATA ENTRY'!CK156,"")))</f>
        <v/>
      </c>
      <c r="DI157" s="3" t="str">
        <f>IF('DATA ENTRY'!CK156="","",IF('DATA ENTRY'!N156="","",IF(AND($DF$4='DATA ENTRY'!D156),'DATA ENTRY'!N156,"")))</f>
        <v/>
      </c>
      <c r="DJ157" s="107" t="str">
        <f>IF('DATA ENTRY'!CK156="","",IF('DATA ENTRY'!O156="","",IF(AND($DF$4='DATA ENTRY'!D156),'DATA ENTRY'!O156,"")))</f>
        <v/>
      </c>
      <c r="DK157" s="3" t="str">
        <f>IF('DATA ENTRY'!CK156="","",IF('DATA ENTRY'!P156="","",IF(AND($DF$4='DATA ENTRY'!D156),'DATA ENTRY'!P156,"")))</f>
        <v/>
      </c>
      <c r="DL157" s="107" t="str">
        <f>IF('DATA ENTRY'!CK156="","",IF('DATA ENTRY'!Q156="","",IF(AND($DF$4='DATA ENTRY'!D156),'DATA ENTRY'!Q156,"")))</f>
        <v/>
      </c>
      <c r="DM157" s="3" t="str">
        <f>IF('DATA ENTRY'!CK156="","",IF('DATA ENTRY'!R156="","",IF(AND($DF$4='DATA ENTRY'!D156),'DATA ENTRY'!R156,"")))</f>
        <v/>
      </c>
      <c r="DN157" s="107" t="str">
        <f>IF('DATA ENTRY'!CK156="","",IF('DATA ENTRY'!S156="","",IF(AND($DF$4='DATA ENTRY'!D156),'DATA ENTRY'!S156,"")))</f>
        <v/>
      </c>
      <c r="DO157" s="3" t="str">
        <f>IF('DATA ENTRY'!CK156="","",IF('DATA ENTRY'!E156="","",IF(AND($DF$4='DATA ENTRY'!D156),'DATA ENTRY'!E156,"")))</f>
        <v/>
      </c>
      <c r="DP157" s="3" t="str">
        <f>IF('DATA ENTRY'!CK156="","",IF('DATA ENTRY'!D156="","",IF(AND($DF$4='DATA ENTRY'!D156),'DATA ENTRY'!D156,"")))</f>
        <v/>
      </c>
      <c r="DQ157" s="3" t="str">
        <f>IF('DATA ENTRY'!CK156="","",IF('DATA ENTRY'!W156="","",IF(AND($DF$4='DATA ENTRY'!D156),'DATA ENTRY'!W156,"")))</f>
        <v/>
      </c>
      <c r="DR157" s="3" t="str">
        <f>IF('DATA ENTRY'!CK156="","",IF('DATA ENTRY'!X156="","",IF(AND($DF$4='DATA ENTRY'!D156),'DATA ENTRY'!X156,"")))</f>
        <v/>
      </c>
      <c r="DS157" s="108" t="str">
        <f t="shared" si="43"/>
        <v/>
      </c>
      <c r="DT157" s="108" t="str">
        <f>IF('DATA ENTRY'!CK156="","",IF('DATA ENTRY'!D156="","",IF(AND($DF$4='DATA ENTRY'!D156),'DATA ENTRY'!G156,"")))</f>
        <v/>
      </c>
      <c r="DY157">
        <f t="shared" si="44"/>
        <v>0</v>
      </c>
      <c r="EB157" t="str">
        <f t="shared" si="45"/>
        <v/>
      </c>
      <c r="EC157" t="str">
        <f t="shared" si="46"/>
        <v/>
      </c>
      <c r="ED157" s="224">
        <v>151</v>
      </c>
      <c r="EE157" s="3" t="str">
        <f>IF('DATA ENTRY'!CK156="","",IF('DATA ENTRY'!B156="","",IF(AND($EF$4='DATA ENTRY'!G156,$EH$4='DATA ENTRY'!F156),'DATA ENTRY'!B156,"")))</f>
        <v/>
      </c>
      <c r="EF157" s="3" t="str">
        <f>IF('DATA ENTRY'!CK156="","",IF('DATA ENTRY'!C156="","",IF(AND($EF$4='DATA ENTRY'!G156,$EH$4='DATA ENTRY'!F156),'DATA ENTRY'!C156,"")))</f>
        <v/>
      </c>
      <c r="EG157" s="4" t="str">
        <f>IF('DATA ENTRY'!CK156="","",IF('DATA ENTRY'!I156="","",IF(AND($EF$4='DATA ENTRY'!G156,$EH$4='DATA ENTRY'!F156),'DATA ENTRY'!I156,"")))</f>
        <v/>
      </c>
      <c r="EH157" s="4" t="str">
        <f>IF('DATA ENTRY'!CK156="","",IF('DATA ENTRY'!CK156="","",IF(AND($EF$4='DATA ENTRY'!G156,$EH$4='DATA ENTRY'!F156),'DATA ENTRY'!CK156,"")))</f>
        <v/>
      </c>
      <c r="EI157" s="3" t="str">
        <f>IF('DATA ENTRY'!CK156="","",IF('DATA ENTRY'!N156="","",IF(AND($EF$4='DATA ENTRY'!G156,$EH$4='DATA ENTRY'!F156),'DATA ENTRY'!N156,"")))</f>
        <v/>
      </c>
      <c r="EJ157" s="107" t="str">
        <f>IF('DATA ENTRY'!CK156="","",IF('DATA ENTRY'!O156="","",IF(AND($EF$4='DATA ENTRY'!G156,$EH$4='DATA ENTRY'!F156),'DATA ENTRY'!O156,"")))</f>
        <v/>
      </c>
      <c r="EK157" s="3" t="str">
        <f>IF('DATA ENTRY'!CK156="","",IF('DATA ENTRY'!P156="","",IF(AND($EF$4='DATA ENTRY'!G156,$EH$4='DATA ENTRY'!F156),'DATA ENTRY'!P156,"")))</f>
        <v/>
      </c>
      <c r="EL157" s="107" t="str">
        <f>IF('DATA ENTRY'!CK156="","",IF('DATA ENTRY'!Q156="","",IF(AND($EF$4='DATA ENTRY'!G156,$EH$4='DATA ENTRY'!F156),'DATA ENTRY'!Q156,"")))</f>
        <v/>
      </c>
      <c r="EM157" s="3" t="str">
        <f>IF('DATA ENTRY'!CK156="","",IF('DATA ENTRY'!R156="","",IF(AND($EF$4='DATA ENTRY'!G156,$EH$4='DATA ENTRY'!F156),'DATA ENTRY'!R156,"")))</f>
        <v/>
      </c>
      <c r="EN157" s="107" t="str">
        <f>IF('DATA ENTRY'!CK156="","",IF('DATA ENTRY'!S156="","",IF(AND($EF$4='DATA ENTRY'!G156,$EH$4='DATA ENTRY'!F156),'DATA ENTRY'!S156,"")))</f>
        <v/>
      </c>
      <c r="EO157" s="3" t="str">
        <f>IF('DATA ENTRY'!CK156="","",IF('DATA ENTRY'!E156="","",IF(AND($EF$4='DATA ENTRY'!G156,$EH$4='DATA ENTRY'!F156),'DATA ENTRY'!E156,"")))</f>
        <v/>
      </c>
      <c r="EP157" s="3" t="str">
        <f>IF('DATA ENTRY'!CK156="","",IF('DATA ENTRY'!D156="","",IF(AND($EF$4='DATA ENTRY'!G156,$EH$4='DATA ENTRY'!F156),'DATA ENTRY'!D156,"")))</f>
        <v/>
      </c>
      <c r="EQ157" s="3" t="str">
        <f>IF('DATA ENTRY'!CK156="","",IF('DATA ENTRY'!W156="","",IF(AND($EF$4='DATA ENTRY'!G156,$EH$4='DATA ENTRY'!F156),'DATA ENTRY'!W156,"")))</f>
        <v/>
      </c>
      <c r="ER157" s="3" t="str">
        <f>IF('DATA ENTRY'!CK156="","",IF('DATA ENTRY'!X156="","",IF(AND($EF$4='DATA ENTRY'!G156,$EH$4='DATA ENTRY'!F156),'DATA ENTRY'!X156,"")))</f>
        <v/>
      </c>
      <c r="ES157" s="108" t="str">
        <f t="shared" si="47"/>
        <v/>
      </c>
      <c r="ET157" s="108" t="str">
        <f>IF('DATA ENTRY'!CK156="","",IF('DATA ENTRY'!D156="","",IF(AND($EF$4='DATA ENTRY'!G156,$EH$4='DATA ENTRY'!F156),'DATA ENTRY'!G156,"")))</f>
        <v/>
      </c>
      <c r="EY157">
        <f t="shared" si="48"/>
        <v>0</v>
      </c>
    </row>
    <row r="158" spans="1:155">
      <c r="A158" t="str">
        <f>IF(S158=0,"",1+(MAX($A$7:A157)))</f>
        <v/>
      </c>
      <c r="B158" s="224">
        <v>152</v>
      </c>
      <c r="C158" s="3" t="str">
        <f>IF('DATA ENTRY'!CK157="","",IF('DATA ENTRY'!B157="","",IF($D$4="All Post",'DATA ENTRY'!B157,IF(AND($D$4='DATA ENTRY'!CK157),'DATA ENTRY'!B157,""))))</f>
        <v/>
      </c>
      <c r="D158" s="3" t="str">
        <f>IF('DATA ENTRY'!CK157="","",IF('DATA ENTRY'!C157="","",IF($D$4="All Post",'DATA ENTRY'!C157,IF(AND($D$4='DATA ENTRY'!CK157),'DATA ENTRY'!C157,""))))</f>
        <v/>
      </c>
      <c r="E158" s="4" t="str">
        <f>IF('DATA ENTRY'!CK157="","",IF('DATA ENTRY'!I157="","",IF($D$4="All Post",'DATA ENTRY'!I157,IF(AND($D$4='DATA ENTRY'!CK157),'DATA ENTRY'!I157,""))))</f>
        <v/>
      </c>
      <c r="F158" s="4" t="str">
        <f>IF('DATA ENTRY'!CK157="","",IF('DATA ENTRY'!CK157="","",IF($D$4="All Post",'DATA ENTRY'!CK157,IF(AND($D$4='DATA ENTRY'!CK157),'DATA ENTRY'!CK157,""))))</f>
        <v/>
      </c>
      <c r="G158" s="3" t="str">
        <f>IF('DATA ENTRY'!CK157="","",IF('DATA ENTRY'!N157="","",IF($D$4="All Post",'DATA ENTRY'!N157,IF(AND($D$4='DATA ENTRY'!CK157),'DATA ENTRY'!N157,""))))</f>
        <v/>
      </c>
      <c r="H158" s="107" t="str">
        <f>IF('DATA ENTRY'!CK157="","",IF('DATA ENTRY'!O157="","",IF($D$4="All Post",'DATA ENTRY'!O157,IF(AND($D$4='DATA ENTRY'!CK157),'DATA ENTRY'!O157,""))))</f>
        <v/>
      </c>
      <c r="I158" s="3" t="str">
        <f>IF('DATA ENTRY'!CK157="","",IF('DATA ENTRY'!P157="","",IF($D$4="All Post",'DATA ENTRY'!P157,IF(AND($D$4='DATA ENTRY'!CK157),'DATA ENTRY'!P157,""))))</f>
        <v/>
      </c>
      <c r="J158" s="107" t="str">
        <f>IF('DATA ENTRY'!CK157="","",IF('DATA ENTRY'!Q157="","",IF($D$4="All Post",'DATA ENTRY'!Q157,IF(AND($D$4='DATA ENTRY'!CK157),'DATA ENTRY'!Q157,""))))</f>
        <v/>
      </c>
      <c r="K158" s="3" t="str">
        <f>IF('DATA ENTRY'!CK157="","",IF('DATA ENTRY'!R157="","",IF($D$4="All Post",'DATA ENTRY'!R157,IF(AND($D$4='DATA ENTRY'!CK157),'DATA ENTRY'!R157,""))))</f>
        <v/>
      </c>
      <c r="L158" s="3" t="str">
        <f>IF('DATA ENTRY'!CK157="","",IF('DATA ENTRY'!S157="","",IF($D$4="All Post",'DATA ENTRY'!S157,IF(AND($D$4='DATA ENTRY'!CK157),'DATA ENTRY'!S157,""))))</f>
        <v/>
      </c>
      <c r="M158" s="3" t="str">
        <f>IF('DATA ENTRY'!CK157="","",IF('DATA ENTRY'!E157="","",IF($D$4="All Post",'DATA ENTRY'!E157,IF(AND($D$4='DATA ENTRY'!CK157),'DATA ENTRY'!E157,""))))</f>
        <v/>
      </c>
      <c r="N158" s="3" t="str">
        <f>IF('DATA ENTRY'!CK157="","",IF('DATA ENTRY'!W157="","",IF($D$4="All Post",'DATA ENTRY'!W157,IF(AND($D$4='DATA ENTRY'!CK157),'DATA ENTRY'!W157,""))))</f>
        <v/>
      </c>
      <c r="O158" s="3" t="str">
        <f>IF('DATA ENTRY'!CK157="","",IF('DATA ENTRY'!X157="","",IF($D$4="All Post",'DATA ENTRY'!X157,IF(AND($D$4='DATA ENTRY'!CK157),'DATA ENTRY'!X157,""))))</f>
        <v/>
      </c>
      <c r="P158" s="3" t="str">
        <f>IF('DATA ENTRY'!CK157="","",IF('DATA ENTRY'!G157="","",IF($D$4="All Post",'DATA ENTRY'!G157,IF(AND($D$4='DATA ENTRY'!CK157),'DATA ENTRY'!G157,""))))</f>
        <v/>
      </c>
      <c r="S158">
        <f t="shared" si="35"/>
        <v>0</v>
      </c>
      <c r="T158" t="str">
        <f t="shared" si="36"/>
        <v/>
      </c>
      <c r="BZ158" t="str">
        <f t="shared" si="37"/>
        <v/>
      </c>
      <c r="CA158" t="str">
        <f t="shared" si="38"/>
        <v/>
      </c>
      <c r="CB158" s="224">
        <v>152</v>
      </c>
      <c r="CC158" s="3" t="str">
        <f>IF('DATA ENTRY'!CK157="","",IF('DATA ENTRY'!B157="","",IF(AND($CD$4='DATA ENTRY'!CK157,$CG$4='DATA ENTRY'!D157),'DATA ENTRY'!B157,"")))</f>
        <v/>
      </c>
      <c r="CD158" s="3" t="str">
        <f>IF('DATA ENTRY'!CK157="","",IF('DATA ENTRY'!C157="","",IF(AND($CD$4='DATA ENTRY'!CK157,$CG$4='DATA ENTRY'!D157),'DATA ENTRY'!C157,"")))</f>
        <v/>
      </c>
      <c r="CE158" s="4" t="str">
        <f>IF('DATA ENTRY'!CK157="","",IF('DATA ENTRY'!I157="","",IF(AND($CD$4='DATA ENTRY'!CK157,$CG$4='DATA ENTRY'!D157),'DATA ENTRY'!I157,"")))</f>
        <v/>
      </c>
      <c r="CF158" s="4" t="str">
        <f>IF('DATA ENTRY'!CK157="","",IF('DATA ENTRY'!CK157="","",IF(AND($CD$4='DATA ENTRY'!CK157,$CG$4='DATA ENTRY'!D157),'DATA ENTRY'!CK157,"")))</f>
        <v/>
      </c>
      <c r="CG158" s="3" t="str">
        <f>IF('DATA ENTRY'!CK157="","",IF('DATA ENTRY'!N157="","",IF(AND($CD$4='DATA ENTRY'!CK157,$CG$4='DATA ENTRY'!D157),'DATA ENTRY'!N157,"")))</f>
        <v/>
      </c>
      <c r="CH158" s="107" t="str">
        <f>IF('DATA ENTRY'!CK157="","",IF('DATA ENTRY'!O157="","",IF(AND($CD$4='DATA ENTRY'!CK157,$CG$4='DATA ENTRY'!D157),'DATA ENTRY'!O157,"")))</f>
        <v/>
      </c>
      <c r="CI158" s="3" t="str">
        <f>IF('DATA ENTRY'!CK157="","",IF('DATA ENTRY'!P157="","",IF(AND($CD$4='DATA ENTRY'!CK157,$CG$4='DATA ENTRY'!D157),'DATA ENTRY'!P157,"")))</f>
        <v/>
      </c>
      <c r="CJ158" s="107" t="str">
        <f>IF('DATA ENTRY'!CK157="","",IF('DATA ENTRY'!Q157="","",IF(AND($CD$4='DATA ENTRY'!CK157,$CG$4='DATA ENTRY'!D157),'DATA ENTRY'!Q157,"")))</f>
        <v/>
      </c>
      <c r="CK158" s="3" t="str">
        <f>IF('DATA ENTRY'!CK157="","",IF('DATA ENTRY'!R157="","",IF(AND($CD$4='DATA ENTRY'!CK157,$CG$4='DATA ENTRY'!D157),'DATA ENTRY'!R157,"")))</f>
        <v/>
      </c>
      <c r="CL158" s="3" t="str">
        <f>IF('DATA ENTRY'!CK157="","",IF('DATA ENTRY'!S157="","",IF(AND($CD$4='DATA ENTRY'!CK157,$CG$4='DATA ENTRY'!D157),'DATA ENTRY'!S157,"")))</f>
        <v/>
      </c>
      <c r="CM158" s="3" t="str">
        <f>IF('DATA ENTRY'!CK157="","",IF('DATA ENTRY'!E157="","",IF(AND($CD$4='DATA ENTRY'!CK157,$CG$4='DATA ENTRY'!D157),'DATA ENTRY'!E157,"")))</f>
        <v/>
      </c>
      <c r="CN158" s="3" t="str">
        <f>IF('DATA ENTRY'!CK157="","",IF('DATA ENTRY'!W157="","",IF(AND($CD$4='DATA ENTRY'!CK157,$CG$4='DATA ENTRY'!D157),'DATA ENTRY'!W157,"")))</f>
        <v/>
      </c>
      <c r="CO158" s="3" t="str">
        <f>IF('DATA ENTRY'!CK157="","",IF('DATA ENTRY'!X157="","",IF(AND($CD$4='DATA ENTRY'!CK157,$CG$4='DATA ENTRY'!D157),'DATA ENTRY'!X157,"")))</f>
        <v/>
      </c>
      <c r="CP158" s="108" t="str">
        <f t="shared" si="39"/>
        <v/>
      </c>
      <c r="CQ158" s="108" t="str">
        <f>IF('DATA ENTRY'!CK157="","",IF('DATA ENTRY'!G157="","",IF(AND($CD$4='DATA ENTRY'!CK157,$CG$4='DATA ENTRY'!D157),'DATA ENTRY'!G157,"")))</f>
        <v/>
      </c>
      <c r="CR158" s="230" t="str">
        <f>IF('DATA ENTRY'!CK157="","",IF('DATA ENTRY'!D157="","",IF(AND($CD$4='DATA ENTRY'!CK157,$CG$4='DATA ENTRY'!D157),'DATA ENTRY'!D157,"")))</f>
        <v/>
      </c>
      <c r="CS158">
        <f t="shared" si="40"/>
        <v>0</v>
      </c>
      <c r="CT158">
        <f t="shared" si="41"/>
        <v>0</v>
      </c>
      <c r="CV158" s="139"/>
      <c r="CX158">
        <f t="shared" si="42"/>
        <v>0</v>
      </c>
      <c r="DB158" t="str">
        <f t="shared" si="49"/>
        <v/>
      </c>
      <c r="DC158" t="str">
        <f t="shared" si="50"/>
        <v/>
      </c>
      <c r="DD158" s="224">
        <v>152</v>
      </c>
      <c r="DE158" s="3" t="str">
        <f>IF('DATA ENTRY'!CK157="","",IF('DATA ENTRY'!B157="","",IF(AND($DF$4='DATA ENTRY'!D157),'DATA ENTRY'!B157,"")))</f>
        <v/>
      </c>
      <c r="DF158" s="3" t="str">
        <f>IF('DATA ENTRY'!CK157="","",IF('DATA ENTRY'!C157="","",IF(AND($DF$4='DATA ENTRY'!D157),'DATA ENTRY'!C157,"")))</f>
        <v/>
      </c>
      <c r="DG158" s="4" t="str">
        <f>IF('DATA ENTRY'!CK157="","",IF('DATA ENTRY'!I157="","",IF(AND($DF$4='DATA ENTRY'!D157),'DATA ENTRY'!I157,"")))</f>
        <v/>
      </c>
      <c r="DH158" s="4" t="str">
        <f>IF('DATA ENTRY'!CK157="","",IF('DATA ENTRY'!CK157="","",IF(AND($DF$4='DATA ENTRY'!D157),'DATA ENTRY'!CK157,"")))</f>
        <v/>
      </c>
      <c r="DI158" s="3" t="str">
        <f>IF('DATA ENTRY'!CK157="","",IF('DATA ENTRY'!N157="","",IF(AND($DF$4='DATA ENTRY'!D157),'DATA ENTRY'!N157,"")))</f>
        <v/>
      </c>
      <c r="DJ158" s="107" t="str">
        <f>IF('DATA ENTRY'!CK157="","",IF('DATA ENTRY'!O157="","",IF(AND($DF$4='DATA ENTRY'!D157),'DATA ENTRY'!O157,"")))</f>
        <v/>
      </c>
      <c r="DK158" s="3" t="str">
        <f>IF('DATA ENTRY'!CK157="","",IF('DATA ENTRY'!P157="","",IF(AND($DF$4='DATA ENTRY'!D157),'DATA ENTRY'!P157,"")))</f>
        <v/>
      </c>
      <c r="DL158" s="107" t="str">
        <f>IF('DATA ENTRY'!CK157="","",IF('DATA ENTRY'!Q157="","",IF(AND($DF$4='DATA ENTRY'!D157),'DATA ENTRY'!Q157,"")))</f>
        <v/>
      </c>
      <c r="DM158" s="3" t="str">
        <f>IF('DATA ENTRY'!CK157="","",IF('DATA ENTRY'!R157="","",IF(AND($DF$4='DATA ENTRY'!D157),'DATA ENTRY'!R157,"")))</f>
        <v/>
      </c>
      <c r="DN158" s="107" t="str">
        <f>IF('DATA ENTRY'!CK157="","",IF('DATA ENTRY'!S157="","",IF(AND($DF$4='DATA ENTRY'!D157),'DATA ENTRY'!S157,"")))</f>
        <v/>
      </c>
      <c r="DO158" s="3" t="str">
        <f>IF('DATA ENTRY'!CK157="","",IF('DATA ENTRY'!E157="","",IF(AND($DF$4='DATA ENTRY'!D157),'DATA ENTRY'!E157,"")))</f>
        <v/>
      </c>
      <c r="DP158" s="3" t="str">
        <f>IF('DATA ENTRY'!CK157="","",IF('DATA ENTRY'!D157="","",IF(AND($DF$4='DATA ENTRY'!D157),'DATA ENTRY'!D157,"")))</f>
        <v/>
      </c>
      <c r="DQ158" s="3" t="str">
        <f>IF('DATA ENTRY'!CK157="","",IF('DATA ENTRY'!W157="","",IF(AND($DF$4='DATA ENTRY'!D157),'DATA ENTRY'!W157,"")))</f>
        <v/>
      </c>
      <c r="DR158" s="3" t="str">
        <f>IF('DATA ENTRY'!CK157="","",IF('DATA ENTRY'!X157="","",IF(AND($DF$4='DATA ENTRY'!D157),'DATA ENTRY'!X157,"")))</f>
        <v/>
      </c>
      <c r="DS158" s="108" t="str">
        <f t="shared" si="43"/>
        <v/>
      </c>
      <c r="DT158" s="108" t="str">
        <f>IF('DATA ENTRY'!CK157="","",IF('DATA ENTRY'!D157="","",IF(AND($DF$4='DATA ENTRY'!D157),'DATA ENTRY'!G157,"")))</f>
        <v/>
      </c>
      <c r="DY158">
        <f t="shared" si="44"/>
        <v>0</v>
      </c>
      <c r="EB158" t="str">
        <f t="shared" si="45"/>
        <v/>
      </c>
      <c r="EC158" t="str">
        <f t="shared" si="46"/>
        <v/>
      </c>
      <c r="ED158" s="224">
        <v>152</v>
      </c>
      <c r="EE158" s="3" t="str">
        <f>IF('DATA ENTRY'!CK157="","",IF('DATA ENTRY'!B157="","",IF(AND($EF$4='DATA ENTRY'!G157,$EH$4='DATA ENTRY'!F157),'DATA ENTRY'!B157,"")))</f>
        <v/>
      </c>
      <c r="EF158" s="3" t="str">
        <f>IF('DATA ENTRY'!CK157="","",IF('DATA ENTRY'!C157="","",IF(AND($EF$4='DATA ENTRY'!G157,$EH$4='DATA ENTRY'!F157),'DATA ENTRY'!C157,"")))</f>
        <v/>
      </c>
      <c r="EG158" s="4" t="str">
        <f>IF('DATA ENTRY'!CK157="","",IF('DATA ENTRY'!I157="","",IF(AND($EF$4='DATA ENTRY'!G157,$EH$4='DATA ENTRY'!F157),'DATA ENTRY'!I157,"")))</f>
        <v/>
      </c>
      <c r="EH158" s="4" t="str">
        <f>IF('DATA ENTRY'!CK157="","",IF('DATA ENTRY'!CK157="","",IF(AND($EF$4='DATA ENTRY'!G157,$EH$4='DATA ENTRY'!F157),'DATA ENTRY'!CK157,"")))</f>
        <v/>
      </c>
      <c r="EI158" s="3" t="str">
        <f>IF('DATA ENTRY'!CK157="","",IF('DATA ENTRY'!N157="","",IF(AND($EF$4='DATA ENTRY'!G157,$EH$4='DATA ENTRY'!F157),'DATA ENTRY'!N157,"")))</f>
        <v/>
      </c>
      <c r="EJ158" s="107" t="str">
        <f>IF('DATA ENTRY'!CK157="","",IF('DATA ENTRY'!O157="","",IF(AND($EF$4='DATA ENTRY'!G157,$EH$4='DATA ENTRY'!F157),'DATA ENTRY'!O157,"")))</f>
        <v/>
      </c>
      <c r="EK158" s="3" t="str">
        <f>IF('DATA ENTRY'!CK157="","",IF('DATA ENTRY'!P157="","",IF(AND($EF$4='DATA ENTRY'!G157,$EH$4='DATA ENTRY'!F157),'DATA ENTRY'!P157,"")))</f>
        <v/>
      </c>
      <c r="EL158" s="107" t="str">
        <f>IF('DATA ENTRY'!CK157="","",IF('DATA ENTRY'!Q157="","",IF(AND($EF$4='DATA ENTRY'!G157,$EH$4='DATA ENTRY'!F157),'DATA ENTRY'!Q157,"")))</f>
        <v/>
      </c>
      <c r="EM158" s="3" t="str">
        <f>IF('DATA ENTRY'!CK157="","",IF('DATA ENTRY'!R157="","",IF(AND($EF$4='DATA ENTRY'!G157,$EH$4='DATA ENTRY'!F157),'DATA ENTRY'!R157,"")))</f>
        <v/>
      </c>
      <c r="EN158" s="107" t="str">
        <f>IF('DATA ENTRY'!CK157="","",IF('DATA ENTRY'!S157="","",IF(AND($EF$4='DATA ENTRY'!G157,$EH$4='DATA ENTRY'!F157),'DATA ENTRY'!S157,"")))</f>
        <v/>
      </c>
      <c r="EO158" s="3" t="str">
        <f>IF('DATA ENTRY'!CK157="","",IF('DATA ENTRY'!E157="","",IF(AND($EF$4='DATA ENTRY'!G157,$EH$4='DATA ENTRY'!F157),'DATA ENTRY'!E157,"")))</f>
        <v/>
      </c>
      <c r="EP158" s="3" t="str">
        <f>IF('DATA ENTRY'!CK157="","",IF('DATA ENTRY'!D157="","",IF(AND($EF$4='DATA ENTRY'!G157,$EH$4='DATA ENTRY'!F157),'DATA ENTRY'!D157,"")))</f>
        <v/>
      </c>
      <c r="EQ158" s="3" t="str">
        <f>IF('DATA ENTRY'!CK157="","",IF('DATA ENTRY'!W157="","",IF(AND($EF$4='DATA ENTRY'!G157,$EH$4='DATA ENTRY'!F157),'DATA ENTRY'!W157,"")))</f>
        <v/>
      </c>
      <c r="ER158" s="3" t="str">
        <f>IF('DATA ENTRY'!CK157="","",IF('DATA ENTRY'!X157="","",IF(AND($EF$4='DATA ENTRY'!G157,$EH$4='DATA ENTRY'!F157),'DATA ENTRY'!X157,"")))</f>
        <v/>
      </c>
      <c r="ES158" s="108" t="str">
        <f t="shared" si="47"/>
        <v/>
      </c>
      <c r="ET158" s="108" t="str">
        <f>IF('DATA ENTRY'!CK157="","",IF('DATA ENTRY'!D157="","",IF(AND($EF$4='DATA ENTRY'!G157,$EH$4='DATA ENTRY'!F157),'DATA ENTRY'!G157,"")))</f>
        <v/>
      </c>
      <c r="EY158">
        <f t="shared" si="48"/>
        <v>0</v>
      </c>
    </row>
    <row r="159" spans="1:155">
      <c r="A159" t="str">
        <f>IF(S159=0,"",1+(MAX($A$7:A158)))</f>
        <v/>
      </c>
      <c r="B159" s="224">
        <v>153</v>
      </c>
      <c r="C159" s="3" t="str">
        <f>IF('DATA ENTRY'!CK158="","",IF('DATA ENTRY'!B158="","",IF($D$4="All Post",'DATA ENTRY'!B158,IF(AND($D$4='DATA ENTRY'!CK158),'DATA ENTRY'!B158,""))))</f>
        <v/>
      </c>
      <c r="D159" s="3" t="str">
        <f>IF('DATA ENTRY'!CK158="","",IF('DATA ENTRY'!C158="","",IF($D$4="All Post",'DATA ENTRY'!C158,IF(AND($D$4='DATA ENTRY'!CK158),'DATA ENTRY'!C158,""))))</f>
        <v/>
      </c>
      <c r="E159" s="4" t="str">
        <f>IF('DATA ENTRY'!CK158="","",IF('DATA ENTRY'!I158="","",IF($D$4="All Post",'DATA ENTRY'!I158,IF(AND($D$4='DATA ENTRY'!CK158),'DATA ENTRY'!I158,""))))</f>
        <v/>
      </c>
      <c r="F159" s="4" t="str">
        <f>IF('DATA ENTRY'!CK158="","",IF('DATA ENTRY'!CK158="","",IF($D$4="All Post",'DATA ENTRY'!CK158,IF(AND($D$4='DATA ENTRY'!CK158),'DATA ENTRY'!CK158,""))))</f>
        <v/>
      </c>
      <c r="G159" s="3" t="str">
        <f>IF('DATA ENTRY'!CK158="","",IF('DATA ENTRY'!N158="","",IF($D$4="All Post",'DATA ENTRY'!N158,IF(AND($D$4='DATA ENTRY'!CK158),'DATA ENTRY'!N158,""))))</f>
        <v/>
      </c>
      <c r="H159" s="107" t="str">
        <f>IF('DATA ENTRY'!CK158="","",IF('DATA ENTRY'!O158="","",IF($D$4="All Post",'DATA ENTRY'!O158,IF(AND($D$4='DATA ENTRY'!CK158),'DATA ENTRY'!O158,""))))</f>
        <v/>
      </c>
      <c r="I159" s="3" t="str">
        <f>IF('DATA ENTRY'!CK158="","",IF('DATA ENTRY'!P158="","",IF($D$4="All Post",'DATA ENTRY'!P158,IF(AND($D$4='DATA ENTRY'!CK158),'DATA ENTRY'!P158,""))))</f>
        <v/>
      </c>
      <c r="J159" s="107" t="str">
        <f>IF('DATA ENTRY'!CK158="","",IF('DATA ENTRY'!Q158="","",IF($D$4="All Post",'DATA ENTRY'!Q158,IF(AND($D$4='DATA ENTRY'!CK158),'DATA ENTRY'!Q158,""))))</f>
        <v/>
      </c>
      <c r="K159" s="3" t="str">
        <f>IF('DATA ENTRY'!CK158="","",IF('DATA ENTRY'!R158="","",IF($D$4="All Post",'DATA ENTRY'!R158,IF(AND($D$4='DATA ENTRY'!CK158),'DATA ENTRY'!R158,""))))</f>
        <v/>
      </c>
      <c r="L159" s="3" t="str">
        <f>IF('DATA ENTRY'!CK158="","",IF('DATA ENTRY'!S158="","",IF($D$4="All Post",'DATA ENTRY'!S158,IF(AND($D$4='DATA ENTRY'!CK158),'DATA ENTRY'!S158,""))))</f>
        <v/>
      </c>
      <c r="M159" s="3" t="str">
        <f>IF('DATA ENTRY'!CK158="","",IF('DATA ENTRY'!E158="","",IF($D$4="All Post",'DATA ENTRY'!E158,IF(AND($D$4='DATA ENTRY'!CK158),'DATA ENTRY'!E158,""))))</f>
        <v/>
      </c>
      <c r="N159" s="3" t="str">
        <f>IF('DATA ENTRY'!CK158="","",IF('DATA ENTRY'!W158="","",IF($D$4="All Post",'DATA ENTRY'!W158,IF(AND($D$4='DATA ENTRY'!CK158),'DATA ENTRY'!W158,""))))</f>
        <v/>
      </c>
      <c r="O159" s="3" t="str">
        <f>IF('DATA ENTRY'!CK158="","",IF('DATA ENTRY'!X158="","",IF($D$4="All Post",'DATA ENTRY'!X158,IF(AND($D$4='DATA ENTRY'!CK158),'DATA ENTRY'!X158,""))))</f>
        <v/>
      </c>
      <c r="P159" s="3" t="str">
        <f>IF('DATA ENTRY'!CK158="","",IF('DATA ENTRY'!G158="","",IF($D$4="All Post",'DATA ENTRY'!G158,IF(AND($D$4='DATA ENTRY'!CK158),'DATA ENTRY'!G158,""))))</f>
        <v/>
      </c>
      <c r="S159">
        <f t="shared" si="35"/>
        <v>0</v>
      </c>
      <c r="T159" t="str">
        <f t="shared" si="36"/>
        <v/>
      </c>
      <c r="BZ159" t="str">
        <f t="shared" si="37"/>
        <v/>
      </c>
      <c r="CA159" t="str">
        <f t="shared" si="38"/>
        <v/>
      </c>
      <c r="CB159" s="224">
        <v>153</v>
      </c>
      <c r="CC159" s="3" t="str">
        <f>IF('DATA ENTRY'!CK158="","",IF('DATA ENTRY'!B158="","",IF(AND($CD$4='DATA ENTRY'!CK158,$CG$4='DATA ENTRY'!D158),'DATA ENTRY'!B158,"")))</f>
        <v/>
      </c>
      <c r="CD159" s="3" t="str">
        <f>IF('DATA ENTRY'!CK158="","",IF('DATA ENTRY'!C158="","",IF(AND($CD$4='DATA ENTRY'!CK158,$CG$4='DATA ENTRY'!D158),'DATA ENTRY'!C158,"")))</f>
        <v/>
      </c>
      <c r="CE159" s="4" t="str">
        <f>IF('DATA ENTRY'!CK158="","",IF('DATA ENTRY'!I158="","",IF(AND($CD$4='DATA ENTRY'!CK158,$CG$4='DATA ENTRY'!D158),'DATA ENTRY'!I158,"")))</f>
        <v/>
      </c>
      <c r="CF159" s="4" t="str">
        <f>IF('DATA ENTRY'!CK158="","",IF('DATA ENTRY'!CK158="","",IF(AND($CD$4='DATA ENTRY'!CK158,$CG$4='DATA ENTRY'!D158),'DATA ENTRY'!CK158,"")))</f>
        <v/>
      </c>
      <c r="CG159" s="3" t="str">
        <f>IF('DATA ENTRY'!CK158="","",IF('DATA ENTRY'!N158="","",IF(AND($CD$4='DATA ENTRY'!CK158,$CG$4='DATA ENTRY'!D158),'DATA ENTRY'!N158,"")))</f>
        <v/>
      </c>
      <c r="CH159" s="107" t="str">
        <f>IF('DATA ENTRY'!CK158="","",IF('DATA ENTRY'!O158="","",IF(AND($CD$4='DATA ENTRY'!CK158,$CG$4='DATA ENTRY'!D158),'DATA ENTRY'!O158,"")))</f>
        <v/>
      </c>
      <c r="CI159" s="3" t="str">
        <f>IF('DATA ENTRY'!CK158="","",IF('DATA ENTRY'!P158="","",IF(AND($CD$4='DATA ENTRY'!CK158,$CG$4='DATA ENTRY'!D158),'DATA ENTRY'!P158,"")))</f>
        <v/>
      </c>
      <c r="CJ159" s="107" t="str">
        <f>IF('DATA ENTRY'!CK158="","",IF('DATA ENTRY'!Q158="","",IF(AND($CD$4='DATA ENTRY'!CK158,$CG$4='DATA ENTRY'!D158),'DATA ENTRY'!Q158,"")))</f>
        <v/>
      </c>
      <c r="CK159" s="3" t="str">
        <f>IF('DATA ENTRY'!CK158="","",IF('DATA ENTRY'!R158="","",IF(AND($CD$4='DATA ENTRY'!CK158,$CG$4='DATA ENTRY'!D158),'DATA ENTRY'!R158,"")))</f>
        <v/>
      </c>
      <c r="CL159" s="3" t="str">
        <f>IF('DATA ENTRY'!CK158="","",IF('DATA ENTRY'!S158="","",IF(AND($CD$4='DATA ENTRY'!CK158,$CG$4='DATA ENTRY'!D158),'DATA ENTRY'!S158,"")))</f>
        <v/>
      </c>
      <c r="CM159" s="3" t="str">
        <f>IF('DATA ENTRY'!CK158="","",IF('DATA ENTRY'!E158="","",IF(AND($CD$4='DATA ENTRY'!CK158,$CG$4='DATA ENTRY'!D158),'DATA ENTRY'!E158,"")))</f>
        <v/>
      </c>
      <c r="CN159" s="3" t="str">
        <f>IF('DATA ENTRY'!CK158="","",IF('DATA ENTRY'!W158="","",IF(AND($CD$4='DATA ENTRY'!CK158,$CG$4='DATA ENTRY'!D158),'DATA ENTRY'!W158,"")))</f>
        <v/>
      </c>
      <c r="CO159" s="3" t="str">
        <f>IF('DATA ENTRY'!CK158="","",IF('DATA ENTRY'!X158="","",IF(AND($CD$4='DATA ENTRY'!CK158,$CG$4='DATA ENTRY'!D158),'DATA ENTRY'!X158,"")))</f>
        <v/>
      </c>
      <c r="CP159" s="108" t="str">
        <f t="shared" si="39"/>
        <v/>
      </c>
      <c r="CQ159" s="108" t="str">
        <f>IF('DATA ENTRY'!CK158="","",IF('DATA ENTRY'!G158="","",IF(AND($CD$4='DATA ENTRY'!CK158,$CG$4='DATA ENTRY'!D158),'DATA ENTRY'!G158,"")))</f>
        <v/>
      </c>
      <c r="CR159" s="230" t="str">
        <f>IF('DATA ENTRY'!CK158="","",IF('DATA ENTRY'!D158="","",IF(AND($CD$4='DATA ENTRY'!CK158,$CG$4='DATA ENTRY'!D158),'DATA ENTRY'!D158,"")))</f>
        <v/>
      </c>
      <c r="CS159">
        <f t="shared" si="40"/>
        <v>0</v>
      </c>
      <c r="CT159">
        <f t="shared" si="41"/>
        <v>0</v>
      </c>
      <c r="CV159" s="139"/>
      <c r="CX159">
        <f t="shared" si="42"/>
        <v>0</v>
      </c>
      <c r="DB159" t="str">
        <f t="shared" si="49"/>
        <v/>
      </c>
      <c r="DC159" t="str">
        <f t="shared" si="50"/>
        <v/>
      </c>
      <c r="DD159" s="224">
        <v>153</v>
      </c>
      <c r="DE159" s="3" t="str">
        <f>IF('DATA ENTRY'!CK158="","",IF('DATA ENTRY'!B158="","",IF(AND($DF$4='DATA ENTRY'!D158),'DATA ENTRY'!B158,"")))</f>
        <v/>
      </c>
      <c r="DF159" s="3" t="str">
        <f>IF('DATA ENTRY'!CK158="","",IF('DATA ENTRY'!C158="","",IF(AND($DF$4='DATA ENTRY'!D158),'DATA ENTRY'!C158,"")))</f>
        <v/>
      </c>
      <c r="DG159" s="4" t="str">
        <f>IF('DATA ENTRY'!CK158="","",IF('DATA ENTRY'!I158="","",IF(AND($DF$4='DATA ENTRY'!D158),'DATA ENTRY'!I158,"")))</f>
        <v/>
      </c>
      <c r="DH159" s="4" t="str">
        <f>IF('DATA ENTRY'!CK158="","",IF('DATA ENTRY'!CK158="","",IF(AND($DF$4='DATA ENTRY'!D158),'DATA ENTRY'!CK158,"")))</f>
        <v/>
      </c>
      <c r="DI159" s="3" t="str">
        <f>IF('DATA ENTRY'!CK158="","",IF('DATA ENTRY'!N158="","",IF(AND($DF$4='DATA ENTRY'!D158),'DATA ENTRY'!N158,"")))</f>
        <v/>
      </c>
      <c r="DJ159" s="107" t="str">
        <f>IF('DATA ENTRY'!CK158="","",IF('DATA ENTRY'!O158="","",IF(AND($DF$4='DATA ENTRY'!D158),'DATA ENTRY'!O158,"")))</f>
        <v/>
      </c>
      <c r="DK159" s="3" t="str">
        <f>IF('DATA ENTRY'!CK158="","",IF('DATA ENTRY'!P158="","",IF(AND($DF$4='DATA ENTRY'!D158),'DATA ENTRY'!P158,"")))</f>
        <v/>
      </c>
      <c r="DL159" s="107" t="str">
        <f>IF('DATA ENTRY'!CK158="","",IF('DATA ENTRY'!Q158="","",IF(AND($DF$4='DATA ENTRY'!D158),'DATA ENTRY'!Q158,"")))</f>
        <v/>
      </c>
      <c r="DM159" s="3" t="str">
        <f>IF('DATA ENTRY'!CK158="","",IF('DATA ENTRY'!R158="","",IF(AND($DF$4='DATA ENTRY'!D158),'DATA ENTRY'!R158,"")))</f>
        <v/>
      </c>
      <c r="DN159" s="107" t="str">
        <f>IF('DATA ENTRY'!CK158="","",IF('DATA ENTRY'!S158="","",IF(AND($DF$4='DATA ENTRY'!D158),'DATA ENTRY'!S158,"")))</f>
        <v/>
      </c>
      <c r="DO159" s="3" t="str">
        <f>IF('DATA ENTRY'!CK158="","",IF('DATA ENTRY'!E158="","",IF(AND($DF$4='DATA ENTRY'!D158),'DATA ENTRY'!E158,"")))</f>
        <v/>
      </c>
      <c r="DP159" s="3" t="str">
        <f>IF('DATA ENTRY'!CK158="","",IF('DATA ENTRY'!D158="","",IF(AND($DF$4='DATA ENTRY'!D158),'DATA ENTRY'!D158,"")))</f>
        <v/>
      </c>
      <c r="DQ159" s="3" t="str">
        <f>IF('DATA ENTRY'!CK158="","",IF('DATA ENTRY'!W158="","",IF(AND($DF$4='DATA ENTRY'!D158),'DATA ENTRY'!W158,"")))</f>
        <v/>
      </c>
      <c r="DR159" s="3" t="str">
        <f>IF('DATA ENTRY'!CK158="","",IF('DATA ENTRY'!X158="","",IF(AND($DF$4='DATA ENTRY'!D158),'DATA ENTRY'!X158,"")))</f>
        <v/>
      </c>
      <c r="DS159" s="108" t="str">
        <f t="shared" si="43"/>
        <v/>
      </c>
      <c r="DT159" s="108" t="str">
        <f>IF('DATA ENTRY'!CK158="","",IF('DATA ENTRY'!D158="","",IF(AND($DF$4='DATA ENTRY'!D158),'DATA ENTRY'!G158,"")))</f>
        <v/>
      </c>
      <c r="DY159">
        <f t="shared" si="44"/>
        <v>0</v>
      </c>
      <c r="EB159" t="str">
        <f t="shared" si="45"/>
        <v/>
      </c>
      <c r="EC159" t="str">
        <f t="shared" si="46"/>
        <v/>
      </c>
      <c r="ED159" s="224">
        <v>153</v>
      </c>
      <c r="EE159" s="3" t="str">
        <f>IF('DATA ENTRY'!CK158="","",IF('DATA ENTRY'!B158="","",IF(AND($EF$4='DATA ENTRY'!G158,$EH$4='DATA ENTRY'!F158),'DATA ENTRY'!B158,"")))</f>
        <v/>
      </c>
      <c r="EF159" s="3" t="str">
        <f>IF('DATA ENTRY'!CK158="","",IF('DATA ENTRY'!C158="","",IF(AND($EF$4='DATA ENTRY'!G158,$EH$4='DATA ENTRY'!F158),'DATA ENTRY'!C158,"")))</f>
        <v/>
      </c>
      <c r="EG159" s="4" t="str">
        <f>IF('DATA ENTRY'!CK158="","",IF('DATA ENTRY'!I158="","",IF(AND($EF$4='DATA ENTRY'!G158,$EH$4='DATA ENTRY'!F158),'DATA ENTRY'!I158,"")))</f>
        <v/>
      </c>
      <c r="EH159" s="4" t="str">
        <f>IF('DATA ENTRY'!CK158="","",IF('DATA ENTRY'!CK158="","",IF(AND($EF$4='DATA ENTRY'!G158,$EH$4='DATA ENTRY'!F158),'DATA ENTRY'!CK158,"")))</f>
        <v/>
      </c>
      <c r="EI159" s="3" t="str">
        <f>IF('DATA ENTRY'!CK158="","",IF('DATA ENTRY'!N158="","",IF(AND($EF$4='DATA ENTRY'!G158,$EH$4='DATA ENTRY'!F158),'DATA ENTRY'!N158,"")))</f>
        <v/>
      </c>
      <c r="EJ159" s="107" t="str">
        <f>IF('DATA ENTRY'!CK158="","",IF('DATA ENTRY'!O158="","",IF(AND($EF$4='DATA ENTRY'!G158,$EH$4='DATA ENTRY'!F158),'DATA ENTRY'!O158,"")))</f>
        <v/>
      </c>
      <c r="EK159" s="3" t="str">
        <f>IF('DATA ENTRY'!CK158="","",IF('DATA ENTRY'!P158="","",IF(AND($EF$4='DATA ENTRY'!G158,$EH$4='DATA ENTRY'!F158),'DATA ENTRY'!P158,"")))</f>
        <v/>
      </c>
      <c r="EL159" s="107" t="str">
        <f>IF('DATA ENTRY'!CK158="","",IF('DATA ENTRY'!Q158="","",IF(AND($EF$4='DATA ENTRY'!G158,$EH$4='DATA ENTRY'!F158),'DATA ENTRY'!Q158,"")))</f>
        <v/>
      </c>
      <c r="EM159" s="3" t="str">
        <f>IF('DATA ENTRY'!CK158="","",IF('DATA ENTRY'!R158="","",IF(AND($EF$4='DATA ENTRY'!G158,$EH$4='DATA ENTRY'!F158),'DATA ENTRY'!R158,"")))</f>
        <v/>
      </c>
      <c r="EN159" s="107" t="str">
        <f>IF('DATA ENTRY'!CK158="","",IF('DATA ENTRY'!S158="","",IF(AND($EF$4='DATA ENTRY'!G158,$EH$4='DATA ENTRY'!F158),'DATA ENTRY'!S158,"")))</f>
        <v/>
      </c>
      <c r="EO159" s="3" t="str">
        <f>IF('DATA ENTRY'!CK158="","",IF('DATA ENTRY'!E158="","",IF(AND($EF$4='DATA ENTRY'!G158,$EH$4='DATA ENTRY'!F158),'DATA ENTRY'!E158,"")))</f>
        <v/>
      </c>
      <c r="EP159" s="3" t="str">
        <f>IF('DATA ENTRY'!CK158="","",IF('DATA ENTRY'!D158="","",IF(AND($EF$4='DATA ENTRY'!G158,$EH$4='DATA ENTRY'!F158),'DATA ENTRY'!D158,"")))</f>
        <v/>
      </c>
      <c r="EQ159" s="3" t="str">
        <f>IF('DATA ENTRY'!CK158="","",IF('DATA ENTRY'!W158="","",IF(AND($EF$4='DATA ENTRY'!G158,$EH$4='DATA ENTRY'!F158),'DATA ENTRY'!W158,"")))</f>
        <v/>
      </c>
      <c r="ER159" s="3" t="str">
        <f>IF('DATA ENTRY'!CK158="","",IF('DATA ENTRY'!X158="","",IF(AND($EF$4='DATA ENTRY'!G158,$EH$4='DATA ENTRY'!F158),'DATA ENTRY'!X158,"")))</f>
        <v/>
      </c>
      <c r="ES159" s="108" t="str">
        <f t="shared" si="47"/>
        <v/>
      </c>
      <c r="ET159" s="108" t="str">
        <f>IF('DATA ENTRY'!CK158="","",IF('DATA ENTRY'!D158="","",IF(AND($EF$4='DATA ENTRY'!G158,$EH$4='DATA ENTRY'!F158),'DATA ENTRY'!G158,"")))</f>
        <v/>
      </c>
      <c r="EY159">
        <f t="shared" si="48"/>
        <v>0</v>
      </c>
    </row>
    <row r="160" spans="1:155">
      <c r="A160" t="str">
        <f>IF(S160=0,"",1+(MAX($A$7:A159)))</f>
        <v/>
      </c>
      <c r="B160" s="224">
        <v>154</v>
      </c>
      <c r="C160" s="3" t="str">
        <f>IF('DATA ENTRY'!CK159="","",IF('DATA ENTRY'!B159="","",IF($D$4="All Post",'DATA ENTRY'!B159,IF(AND($D$4='DATA ENTRY'!CK159),'DATA ENTRY'!B159,""))))</f>
        <v/>
      </c>
      <c r="D160" s="3" t="str">
        <f>IF('DATA ENTRY'!CK159="","",IF('DATA ENTRY'!C159="","",IF($D$4="All Post",'DATA ENTRY'!C159,IF(AND($D$4='DATA ENTRY'!CK159),'DATA ENTRY'!C159,""))))</f>
        <v/>
      </c>
      <c r="E160" s="4" t="str">
        <f>IF('DATA ENTRY'!CK159="","",IF('DATA ENTRY'!I159="","",IF($D$4="All Post",'DATA ENTRY'!I159,IF(AND($D$4='DATA ENTRY'!CK159),'DATA ENTRY'!I159,""))))</f>
        <v/>
      </c>
      <c r="F160" s="4" t="str">
        <f>IF('DATA ENTRY'!CK159="","",IF('DATA ENTRY'!CK159="","",IF($D$4="All Post",'DATA ENTRY'!CK159,IF(AND($D$4='DATA ENTRY'!CK159),'DATA ENTRY'!CK159,""))))</f>
        <v/>
      </c>
      <c r="G160" s="3" t="str">
        <f>IF('DATA ENTRY'!CK159="","",IF('DATA ENTRY'!N159="","",IF($D$4="All Post",'DATA ENTRY'!N159,IF(AND($D$4='DATA ENTRY'!CK159),'DATA ENTRY'!N159,""))))</f>
        <v/>
      </c>
      <c r="H160" s="107" t="str">
        <f>IF('DATA ENTRY'!CK159="","",IF('DATA ENTRY'!O159="","",IF($D$4="All Post",'DATA ENTRY'!O159,IF(AND($D$4='DATA ENTRY'!CK159),'DATA ENTRY'!O159,""))))</f>
        <v/>
      </c>
      <c r="I160" s="3" t="str">
        <f>IF('DATA ENTRY'!CK159="","",IF('DATA ENTRY'!P159="","",IF($D$4="All Post",'DATA ENTRY'!P159,IF(AND($D$4='DATA ENTRY'!CK159),'DATA ENTRY'!P159,""))))</f>
        <v/>
      </c>
      <c r="J160" s="107" t="str">
        <f>IF('DATA ENTRY'!CK159="","",IF('DATA ENTRY'!Q159="","",IF($D$4="All Post",'DATA ENTRY'!Q159,IF(AND($D$4='DATA ENTRY'!CK159),'DATA ENTRY'!Q159,""))))</f>
        <v/>
      </c>
      <c r="K160" s="3" t="str">
        <f>IF('DATA ENTRY'!CK159="","",IF('DATA ENTRY'!R159="","",IF($D$4="All Post",'DATA ENTRY'!R159,IF(AND($D$4='DATA ENTRY'!CK159),'DATA ENTRY'!R159,""))))</f>
        <v/>
      </c>
      <c r="L160" s="3" t="str">
        <f>IF('DATA ENTRY'!CK159="","",IF('DATA ENTRY'!S159="","",IF($D$4="All Post",'DATA ENTRY'!S159,IF(AND($D$4='DATA ENTRY'!CK159),'DATA ENTRY'!S159,""))))</f>
        <v/>
      </c>
      <c r="M160" s="3" t="str">
        <f>IF('DATA ENTRY'!CK159="","",IF('DATA ENTRY'!E159="","",IF($D$4="All Post",'DATA ENTRY'!E159,IF(AND($D$4='DATA ENTRY'!CK159),'DATA ENTRY'!E159,""))))</f>
        <v/>
      </c>
      <c r="N160" s="3" t="str">
        <f>IF('DATA ENTRY'!CK159="","",IF('DATA ENTRY'!W159="","",IF($D$4="All Post",'DATA ENTRY'!W159,IF(AND($D$4='DATA ENTRY'!CK159),'DATA ENTRY'!W159,""))))</f>
        <v/>
      </c>
      <c r="O160" s="3" t="str">
        <f>IF('DATA ENTRY'!CK159="","",IF('DATA ENTRY'!X159="","",IF($D$4="All Post",'DATA ENTRY'!X159,IF(AND($D$4='DATA ENTRY'!CK159),'DATA ENTRY'!X159,""))))</f>
        <v/>
      </c>
      <c r="P160" s="3" t="str">
        <f>IF('DATA ENTRY'!CK159="","",IF('DATA ENTRY'!G159="","",IF($D$4="All Post",'DATA ENTRY'!G159,IF(AND($D$4='DATA ENTRY'!CK159),'DATA ENTRY'!G159,""))))</f>
        <v/>
      </c>
      <c r="S160">
        <f t="shared" si="35"/>
        <v>0</v>
      </c>
      <c r="T160" t="str">
        <f t="shared" si="36"/>
        <v/>
      </c>
      <c r="BZ160" t="str">
        <f t="shared" si="37"/>
        <v/>
      </c>
      <c r="CA160" t="str">
        <f t="shared" si="38"/>
        <v/>
      </c>
      <c r="CB160" s="224">
        <v>154</v>
      </c>
      <c r="CC160" s="3" t="str">
        <f>IF('DATA ENTRY'!CK159="","",IF('DATA ENTRY'!B159="","",IF(AND($CD$4='DATA ENTRY'!CK159,$CG$4='DATA ENTRY'!D159),'DATA ENTRY'!B159,"")))</f>
        <v/>
      </c>
      <c r="CD160" s="3" t="str">
        <f>IF('DATA ENTRY'!CK159="","",IF('DATA ENTRY'!C159="","",IF(AND($CD$4='DATA ENTRY'!CK159,$CG$4='DATA ENTRY'!D159),'DATA ENTRY'!C159,"")))</f>
        <v/>
      </c>
      <c r="CE160" s="4" t="str">
        <f>IF('DATA ENTRY'!CK159="","",IF('DATA ENTRY'!I159="","",IF(AND($CD$4='DATA ENTRY'!CK159,$CG$4='DATA ENTRY'!D159),'DATA ENTRY'!I159,"")))</f>
        <v/>
      </c>
      <c r="CF160" s="4" t="str">
        <f>IF('DATA ENTRY'!CK159="","",IF('DATA ENTRY'!CK159="","",IF(AND($CD$4='DATA ENTRY'!CK159,$CG$4='DATA ENTRY'!D159),'DATA ENTRY'!CK159,"")))</f>
        <v/>
      </c>
      <c r="CG160" s="3" t="str">
        <f>IF('DATA ENTRY'!CK159="","",IF('DATA ENTRY'!N159="","",IF(AND($CD$4='DATA ENTRY'!CK159,$CG$4='DATA ENTRY'!D159),'DATA ENTRY'!N159,"")))</f>
        <v/>
      </c>
      <c r="CH160" s="107" t="str">
        <f>IF('DATA ENTRY'!CK159="","",IF('DATA ENTRY'!O159="","",IF(AND($CD$4='DATA ENTRY'!CK159,$CG$4='DATA ENTRY'!D159),'DATA ENTRY'!O159,"")))</f>
        <v/>
      </c>
      <c r="CI160" s="3" t="str">
        <f>IF('DATA ENTRY'!CK159="","",IF('DATA ENTRY'!P159="","",IF(AND($CD$4='DATA ENTRY'!CK159,$CG$4='DATA ENTRY'!D159),'DATA ENTRY'!P159,"")))</f>
        <v/>
      </c>
      <c r="CJ160" s="107" t="str">
        <f>IF('DATA ENTRY'!CK159="","",IF('DATA ENTRY'!Q159="","",IF(AND($CD$4='DATA ENTRY'!CK159,$CG$4='DATA ENTRY'!D159),'DATA ENTRY'!Q159,"")))</f>
        <v/>
      </c>
      <c r="CK160" s="3" t="str">
        <f>IF('DATA ENTRY'!CK159="","",IF('DATA ENTRY'!R159="","",IF(AND($CD$4='DATA ENTRY'!CK159,$CG$4='DATA ENTRY'!D159),'DATA ENTRY'!R159,"")))</f>
        <v/>
      </c>
      <c r="CL160" s="3" t="str">
        <f>IF('DATA ENTRY'!CK159="","",IF('DATA ENTRY'!S159="","",IF(AND($CD$4='DATA ENTRY'!CK159,$CG$4='DATA ENTRY'!D159),'DATA ENTRY'!S159,"")))</f>
        <v/>
      </c>
      <c r="CM160" s="3" t="str">
        <f>IF('DATA ENTRY'!CK159="","",IF('DATA ENTRY'!E159="","",IF(AND($CD$4='DATA ENTRY'!CK159,$CG$4='DATA ENTRY'!D159),'DATA ENTRY'!E159,"")))</f>
        <v/>
      </c>
      <c r="CN160" s="3" t="str">
        <f>IF('DATA ENTRY'!CK159="","",IF('DATA ENTRY'!W159="","",IF(AND($CD$4='DATA ENTRY'!CK159,$CG$4='DATA ENTRY'!D159),'DATA ENTRY'!W159,"")))</f>
        <v/>
      </c>
      <c r="CO160" s="3" t="str">
        <f>IF('DATA ENTRY'!CK159="","",IF('DATA ENTRY'!X159="","",IF(AND($CD$4='DATA ENTRY'!CK159,$CG$4='DATA ENTRY'!D159),'DATA ENTRY'!X159,"")))</f>
        <v/>
      </c>
      <c r="CP160" s="108" t="str">
        <f t="shared" si="39"/>
        <v/>
      </c>
      <c r="CQ160" s="108" t="str">
        <f>IF('DATA ENTRY'!CK159="","",IF('DATA ENTRY'!G159="","",IF(AND($CD$4='DATA ENTRY'!CK159,$CG$4='DATA ENTRY'!D159),'DATA ENTRY'!G159,"")))</f>
        <v/>
      </c>
      <c r="CR160" s="230" t="str">
        <f>IF('DATA ENTRY'!CK159="","",IF('DATA ENTRY'!D159="","",IF(AND($CD$4='DATA ENTRY'!CK159,$CG$4='DATA ENTRY'!D159),'DATA ENTRY'!D159,"")))</f>
        <v/>
      </c>
      <c r="CS160">
        <f t="shared" si="40"/>
        <v>0</v>
      </c>
      <c r="CT160">
        <f t="shared" si="41"/>
        <v>0</v>
      </c>
      <c r="CV160" s="139"/>
      <c r="CX160">
        <f t="shared" si="42"/>
        <v>0</v>
      </c>
      <c r="DB160" t="str">
        <f t="shared" si="49"/>
        <v/>
      </c>
      <c r="DC160" t="str">
        <f t="shared" si="50"/>
        <v/>
      </c>
      <c r="DD160" s="224">
        <v>154</v>
      </c>
      <c r="DE160" s="3" t="str">
        <f>IF('DATA ENTRY'!CK159="","",IF('DATA ENTRY'!B159="","",IF(AND($DF$4='DATA ENTRY'!D159),'DATA ENTRY'!B159,"")))</f>
        <v/>
      </c>
      <c r="DF160" s="3" t="str">
        <f>IF('DATA ENTRY'!CK159="","",IF('DATA ENTRY'!C159="","",IF(AND($DF$4='DATA ENTRY'!D159),'DATA ENTRY'!C159,"")))</f>
        <v/>
      </c>
      <c r="DG160" s="4" t="str">
        <f>IF('DATA ENTRY'!CK159="","",IF('DATA ENTRY'!I159="","",IF(AND($DF$4='DATA ENTRY'!D159),'DATA ENTRY'!I159,"")))</f>
        <v/>
      </c>
      <c r="DH160" s="4" t="str">
        <f>IF('DATA ENTRY'!CK159="","",IF('DATA ENTRY'!CK159="","",IF(AND($DF$4='DATA ENTRY'!D159),'DATA ENTRY'!CK159,"")))</f>
        <v/>
      </c>
      <c r="DI160" s="3" t="str">
        <f>IF('DATA ENTRY'!CK159="","",IF('DATA ENTRY'!N159="","",IF(AND($DF$4='DATA ENTRY'!D159),'DATA ENTRY'!N159,"")))</f>
        <v/>
      </c>
      <c r="DJ160" s="107" t="str">
        <f>IF('DATA ENTRY'!CK159="","",IF('DATA ENTRY'!O159="","",IF(AND($DF$4='DATA ENTRY'!D159),'DATA ENTRY'!O159,"")))</f>
        <v/>
      </c>
      <c r="DK160" s="3" t="str">
        <f>IF('DATA ENTRY'!CK159="","",IF('DATA ENTRY'!P159="","",IF(AND($DF$4='DATA ENTRY'!D159),'DATA ENTRY'!P159,"")))</f>
        <v/>
      </c>
      <c r="DL160" s="107" t="str">
        <f>IF('DATA ENTRY'!CK159="","",IF('DATA ENTRY'!Q159="","",IF(AND($DF$4='DATA ENTRY'!D159),'DATA ENTRY'!Q159,"")))</f>
        <v/>
      </c>
      <c r="DM160" s="3" t="str">
        <f>IF('DATA ENTRY'!CK159="","",IF('DATA ENTRY'!R159="","",IF(AND($DF$4='DATA ENTRY'!D159),'DATA ENTRY'!R159,"")))</f>
        <v/>
      </c>
      <c r="DN160" s="107" t="str">
        <f>IF('DATA ENTRY'!CK159="","",IF('DATA ENTRY'!S159="","",IF(AND($DF$4='DATA ENTRY'!D159),'DATA ENTRY'!S159,"")))</f>
        <v/>
      </c>
      <c r="DO160" s="3" t="str">
        <f>IF('DATA ENTRY'!CK159="","",IF('DATA ENTRY'!E159="","",IF(AND($DF$4='DATA ENTRY'!D159),'DATA ENTRY'!E159,"")))</f>
        <v/>
      </c>
      <c r="DP160" s="3" t="str">
        <f>IF('DATA ENTRY'!CK159="","",IF('DATA ENTRY'!D159="","",IF(AND($DF$4='DATA ENTRY'!D159),'DATA ENTRY'!D159,"")))</f>
        <v/>
      </c>
      <c r="DQ160" s="3" t="str">
        <f>IF('DATA ENTRY'!CK159="","",IF('DATA ENTRY'!W159="","",IF(AND($DF$4='DATA ENTRY'!D159),'DATA ENTRY'!W159,"")))</f>
        <v/>
      </c>
      <c r="DR160" s="3" t="str">
        <f>IF('DATA ENTRY'!CK159="","",IF('DATA ENTRY'!X159="","",IF(AND($DF$4='DATA ENTRY'!D159),'DATA ENTRY'!X159,"")))</f>
        <v/>
      </c>
      <c r="DS160" s="108" t="str">
        <f t="shared" si="43"/>
        <v/>
      </c>
      <c r="DT160" s="108" t="str">
        <f>IF('DATA ENTRY'!CK159="","",IF('DATA ENTRY'!D159="","",IF(AND($DF$4='DATA ENTRY'!D159),'DATA ENTRY'!G159,"")))</f>
        <v/>
      </c>
      <c r="DY160">
        <f t="shared" si="44"/>
        <v>0</v>
      </c>
      <c r="EB160" t="str">
        <f t="shared" si="45"/>
        <v/>
      </c>
      <c r="EC160" t="str">
        <f t="shared" si="46"/>
        <v/>
      </c>
      <c r="ED160" s="224">
        <v>154</v>
      </c>
      <c r="EE160" s="3" t="str">
        <f>IF('DATA ENTRY'!CK159="","",IF('DATA ENTRY'!B159="","",IF(AND($EF$4='DATA ENTRY'!G159,$EH$4='DATA ENTRY'!F159),'DATA ENTRY'!B159,"")))</f>
        <v/>
      </c>
      <c r="EF160" s="3" t="str">
        <f>IF('DATA ENTRY'!CK159="","",IF('DATA ENTRY'!C159="","",IF(AND($EF$4='DATA ENTRY'!G159,$EH$4='DATA ENTRY'!F159),'DATA ENTRY'!C159,"")))</f>
        <v/>
      </c>
      <c r="EG160" s="4" t="str">
        <f>IF('DATA ENTRY'!CK159="","",IF('DATA ENTRY'!I159="","",IF(AND($EF$4='DATA ENTRY'!G159,$EH$4='DATA ENTRY'!F159),'DATA ENTRY'!I159,"")))</f>
        <v/>
      </c>
      <c r="EH160" s="4" t="str">
        <f>IF('DATA ENTRY'!CK159="","",IF('DATA ENTRY'!CK159="","",IF(AND($EF$4='DATA ENTRY'!G159,$EH$4='DATA ENTRY'!F159),'DATA ENTRY'!CK159,"")))</f>
        <v/>
      </c>
      <c r="EI160" s="3" t="str">
        <f>IF('DATA ENTRY'!CK159="","",IF('DATA ENTRY'!N159="","",IF(AND($EF$4='DATA ENTRY'!G159,$EH$4='DATA ENTRY'!F159),'DATA ENTRY'!N159,"")))</f>
        <v/>
      </c>
      <c r="EJ160" s="107" t="str">
        <f>IF('DATA ENTRY'!CK159="","",IF('DATA ENTRY'!O159="","",IF(AND($EF$4='DATA ENTRY'!G159,$EH$4='DATA ENTRY'!F159),'DATA ENTRY'!O159,"")))</f>
        <v/>
      </c>
      <c r="EK160" s="3" t="str">
        <f>IF('DATA ENTRY'!CK159="","",IF('DATA ENTRY'!P159="","",IF(AND($EF$4='DATA ENTRY'!G159,$EH$4='DATA ENTRY'!F159),'DATA ENTRY'!P159,"")))</f>
        <v/>
      </c>
      <c r="EL160" s="107" t="str">
        <f>IF('DATA ENTRY'!CK159="","",IF('DATA ENTRY'!Q159="","",IF(AND($EF$4='DATA ENTRY'!G159,$EH$4='DATA ENTRY'!F159),'DATA ENTRY'!Q159,"")))</f>
        <v/>
      </c>
      <c r="EM160" s="3" t="str">
        <f>IF('DATA ENTRY'!CK159="","",IF('DATA ENTRY'!R159="","",IF(AND($EF$4='DATA ENTRY'!G159,$EH$4='DATA ENTRY'!F159),'DATA ENTRY'!R159,"")))</f>
        <v/>
      </c>
      <c r="EN160" s="107" t="str">
        <f>IF('DATA ENTRY'!CK159="","",IF('DATA ENTRY'!S159="","",IF(AND($EF$4='DATA ENTRY'!G159,$EH$4='DATA ENTRY'!F159),'DATA ENTRY'!S159,"")))</f>
        <v/>
      </c>
      <c r="EO160" s="3" t="str">
        <f>IF('DATA ENTRY'!CK159="","",IF('DATA ENTRY'!E159="","",IF(AND($EF$4='DATA ENTRY'!G159,$EH$4='DATA ENTRY'!F159),'DATA ENTRY'!E159,"")))</f>
        <v/>
      </c>
      <c r="EP160" s="3" t="str">
        <f>IF('DATA ENTRY'!CK159="","",IF('DATA ENTRY'!D159="","",IF(AND($EF$4='DATA ENTRY'!G159,$EH$4='DATA ENTRY'!F159),'DATA ENTRY'!D159,"")))</f>
        <v/>
      </c>
      <c r="EQ160" s="3" t="str">
        <f>IF('DATA ENTRY'!CK159="","",IF('DATA ENTRY'!W159="","",IF(AND($EF$4='DATA ENTRY'!G159,$EH$4='DATA ENTRY'!F159),'DATA ENTRY'!W159,"")))</f>
        <v/>
      </c>
      <c r="ER160" s="3" t="str">
        <f>IF('DATA ENTRY'!CK159="","",IF('DATA ENTRY'!X159="","",IF(AND($EF$4='DATA ENTRY'!G159,$EH$4='DATA ENTRY'!F159),'DATA ENTRY'!X159,"")))</f>
        <v/>
      </c>
      <c r="ES160" s="108" t="str">
        <f t="shared" si="47"/>
        <v/>
      </c>
      <c r="ET160" s="108" t="str">
        <f>IF('DATA ENTRY'!CK159="","",IF('DATA ENTRY'!D159="","",IF(AND($EF$4='DATA ENTRY'!G159,$EH$4='DATA ENTRY'!F159),'DATA ENTRY'!G159,"")))</f>
        <v/>
      </c>
      <c r="EY160">
        <f t="shared" si="48"/>
        <v>0</v>
      </c>
    </row>
    <row r="161" spans="1:155">
      <c r="A161" t="str">
        <f>IF(S161=0,"",1+(MAX($A$7:A160)))</f>
        <v/>
      </c>
      <c r="B161" s="224">
        <v>155</v>
      </c>
      <c r="C161" s="3" t="str">
        <f>IF('DATA ENTRY'!CK160="","",IF('DATA ENTRY'!B160="","",IF($D$4="All Post",'DATA ENTRY'!B160,IF(AND($D$4='DATA ENTRY'!CK160),'DATA ENTRY'!B160,""))))</f>
        <v/>
      </c>
      <c r="D161" s="3" t="str">
        <f>IF('DATA ENTRY'!CK160="","",IF('DATA ENTRY'!C160="","",IF($D$4="All Post",'DATA ENTRY'!C160,IF(AND($D$4='DATA ENTRY'!CK160),'DATA ENTRY'!C160,""))))</f>
        <v/>
      </c>
      <c r="E161" s="4" t="str">
        <f>IF('DATA ENTRY'!CK160="","",IF('DATA ENTRY'!I160="","",IF($D$4="All Post",'DATA ENTRY'!I160,IF(AND($D$4='DATA ENTRY'!CK160),'DATA ENTRY'!I160,""))))</f>
        <v/>
      </c>
      <c r="F161" s="4" t="str">
        <f>IF('DATA ENTRY'!CK160="","",IF('DATA ENTRY'!CK160="","",IF($D$4="All Post",'DATA ENTRY'!CK160,IF(AND($D$4='DATA ENTRY'!CK160),'DATA ENTRY'!CK160,""))))</f>
        <v/>
      </c>
      <c r="G161" s="3" t="str">
        <f>IF('DATA ENTRY'!CK160="","",IF('DATA ENTRY'!N160="","",IF($D$4="All Post",'DATA ENTRY'!N160,IF(AND($D$4='DATA ENTRY'!CK160),'DATA ENTRY'!N160,""))))</f>
        <v/>
      </c>
      <c r="H161" s="107" t="str">
        <f>IF('DATA ENTRY'!CK160="","",IF('DATA ENTRY'!O160="","",IF($D$4="All Post",'DATA ENTRY'!O160,IF(AND($D$4='DATA ENTRY'!CK160),'DATA ENTRY'!O160,""))))</f>
        <v/>
      </c>
      <c r="I161" s="3" t="str">
        <f>IF('DATA ENTRY'!CK160="","",IF('DATA ENTRY'!P160="","",IF($D$4="All Post",'DATA ENTRY'!P160,IF(AND($D$4='DATA ENTRY'!CK160),'DATA ENTRY'!P160,""))))</f>
        <v/>
      </c>
      <c r="J161" s="107" t="str">
        <f>IF('DATA ENTRY'!CK160="","",IF('DATA ENTRY'!Q160="","",IF($D$4="All Post",'DATA ENTRY'!Q160,IF(AND($D$4='DATA ENTRY'!CK160),'DATA ENTRY'!Q160,""))))</f>
        <v/>
      </c>
      <c r="K161" s="3" t="str">
        <f>IF('DATA ENTRY'!CK160="","",IF('DATA ENTRY'!R160="","",IF($D$4="All Post",'DATA ENTRY'!R160,IF(AND($D$4='DATA ENTRY'!CK160),'DATA ENTRY'!R160,""))))</f>
        <v/>
      </c>
      <c r="L161" s="3" t="str">
        <f>IF('DATA ENTRY'!CK160="","",IF('DATA ENTRY'!S160="","",IF($D$4="All Post",'DATA ENTRY'!S160,IF(AND($D$4='DATA ENTRY'!CK160),'DATA ENTRY'!S160,""))))</f>
        <v/>
      </c>
      <c r="M161" s="3" t="str">
        <f>IF('DATA ENTRY'!CK160="","",IF('DATA ENTRY'!E160="","",IF($D$4="All Post",'DATA ENTRY'!E160,IF(AND($D$4='DATA ENTRY'!CK160),'DATA ENTRY'!E160,""))))</f>
        <v/>
      </c>
      <c r="N161" s="3" t="str">
        <f>IF('DATA ENTRY'!CK160="","",IF('DATA ENTRY'!W160="","",IF($D$4="All Post",'DATA ENTRY'!W160,IF(AND($D$4='DATA ENTRY'!CK160),'DATA ENTRY'!W160,""))))</f>
        <v/>
      </c>
      <c r="O161" s="3" t="str">
        <f>IF('DATA ENTRY'!CK160="","",IF('DATA ENTRY'!X160="","",IF($D$4="All Post",'DATA ENTRY'!X160,IF(AND($D$4='DATA ENTRY'!CK160),'DATA ENTRY'!X160,""))))</f>
        <v/>
      </c>
      <c r="P161" s="3" t="str">
        <f>IF('DATA ENTRY'!CK160="","",IF('DATA ENTRY'!G160="","",IF($D$4="All Post",'DATA ENTRY'!G160,IF(AND($D$4='DATA ENTRY'!CK160),'DATA ENTRY'!G160,""))))</f>
        <v/>
      </c>
      <c r="S161">
        <f t="shared" si="35"/>
        <v>0</v>
      </c>
      <c r="T161" t="str">
        <f t="shared" si="36"/>
        <v/>
      </c>
      <c r="BZ161" t="str">
        <f t="shared" si="37"/>
        <v/>
      </c>
      <c r="CA161" t="str">
        <f t="shared" si="38"/>
        <v/>
      </c>
      <c r="CB161" s="224">
        <v>155</v>
      </c>
      <c r="CC161" s="3" t="str">
        <f>IF('DATA ENTRY'!CK160="","",IF('DATA ENTRY'!B160="","",IF(AND($CD$4='DATA ENTRY'!CK160,$CG$4='DATA ENTRY'!D160),'DATA ENTRY'!B160,"")))</f>
        <v/>
      </c>
      <c r="CD161" s="3" t="str">
        <f>IF('DATA ENTRY'!CK160="","",IF('DATA ENTRY'!C160="","",IF(AND($CD$4='DATA ENTRY'!CK160,$CG$4='DATA ENTRY'!D160),'DATA ENTRY'!C160,"")))</f>
        <v/>
      </c>
      <c r="CE161" s="4" t="str">
        <f>IF('DATA ENTRY'!CK160="","",IF('DATA ENTRY'!I160="","",IF(AND($CD$4='DATA ENTRY'!CK160,$CG$4='DATA ENTRY'!D160),'DATA ENTRY'!I160,"")))</f>
        <v/>
      </c>
      <c r="CF161" s="4" t="str">
        <f>IF('DATA ENTRY'!CK160="","",IF('DATA ENTRY'!CK160="","",IF(AND($CD$4='DATA ENTRY'!CK160,$CG$4='DATA ENTRY'!D160),'DATA ENTRY'!CK160,"")))</f>
        <v/>
      </c>
      <c r="CG161" s="3" t="str">
        <f>IF('DATA ENTRY'!CK160="","",IF('DATA ENTRY'!N160="","",IF(AND($CD$4='DATA ENTRY'!CK160,$CG$4='DATA ENTRY'!D160),'DATA ENTRY'!N160,"")))</f>
        <v/>
      </c>
      <c r="CH161" s="107" t="str">
        <f>IF('DATA ENTRY'!CK160="","",IF('DATA ENTRY'!O160="","",IF(AND($CD$4='DATA ENTRY'!CK160,$CG$4='DATA ENTRY'!D160),'DATA ENTRY'!O160,"")))</f>
        <v/>
      </c>
      <c r="CI161" s="3" t="str">
        <f>IF('DATA ENTRY'!CK160="","",IF('DATA ENTRY'!P160="","",IF(AND($CD$4='DATA ENTRY'!CK160,$CG$4='DATA ENTRY'!D160),'DATA ENTRY'!P160,"")))</f>
        <v/>
      </c>
      <c r="CJ161" s="107" t="str">
        <f>IF('DATA ENTRY'!CK160="","",IF('DATA ENTRY'!Q160="","",IF(AND($CD$4='DATA ENTRY'!CK160,$CG$4='DATA ENTRY'!D160),'DATA ENTRY'!Q160,"")))</f>
        <v/>
      </c>
      <c r="CK161" s="3" t="str">
        <f>IF('DATA ENTRY'!CK160="","",IF('DATA ENTRY'!R160="","",IF(AND($CD$4='DATA ENTRY'!CK160,$CG$4='DATA ENTRY'!D160),'DATA ENTRY'!R160,"")))</f>
        <v/>
      </c>
      <c r="CL161" s="3" t="str">
        <f>IF('DATA ENTRY'!CK160="","",IF('DATA ENTRY'!S160="","",IF(AND($CD$4='DATA ENTRY'!CK160,$CG$4='DATA ENTRY'!D160),'DATA ENTRY'!S160,"")))</f>
        <v/>
      </c>
      <c r="CM161" s="3" t="str">
        <f>IF('DATA ENTRY'!CK160="","",IF('DATA ENTRY'!E160="","",IF(AND($CD$4='DATA ENTRY'!CK160,$CG$4='DATA ENTRY'!D160),'DATA ENTRY'!E160,"")))</f>
        <v/>
      </c>
      <c r="CN161" s="3" t="str">
        <f>IF('DATA ENTRY'!CK160="","",IF('DATA ENTRY'!W160="","",IF(AND($CD$4='DATA ENTRY'!CK160,$CG$4='DATA ENTRY'!D160),'DATA ENTRY'!W160,"")))</f>
        <v/>
      </c>
      <c r="CO161" s="3" t="str">
        <f>IF('DATA ENTRY'!CK160="","",IF('DATA ENTRY'!X160="","",IF(AND($CD$4='DATA ENTRY'!CK160,$CG$4='DATA ENTRY'!D160),'DATA ENTRY'!X160,"")))</f>
        <v/>
      </c>
      <c r="CP161" s="108" t="str">
        <f t="shared" si="39"/>
        <v/>
      </c>
      <c r="CQ161" s="108" t="str">
        <f>IF('DATA ENTRY'!CK160="","",IF('DATA ENTRY'!G160="","",IF(AND($CD$4='DATA ENTRY'!CK160,$CG$4='DATA ENTRY'!D160),'DATA ENTRY'!G160,"")))</f>
        <v/>
      </c>
      <c r="CR161" s="230" t="str">
        <f>IF('DATA ENTRY'!CK160="","",IF('DATA ENTRY'!D160="","",IF(AND($CD$4='DATA ENTRY'!CK160,$CG$4='DATA ENTRY'!D160),'DATA ENTRY'!D160,"")))</f>
        <v/>
      </c>
      <c r="CS161">
        <f t="shared" si="40"/>
        <v>0</v>
      </c>
      <c r="CT161">
        <f t="shared" si="41"/>
        <v>0</v>
      </c>
      <c r="CV161" s="139"/>
      <c r="CX161">
        <f t="shared" si="42"/>
        <v>0</v>
      </c>
      <c r="DB161" t="str">
        <f t="shared" si="49"/>
        <v/>
      </c>
      <c r="DC161" t="str">
        <f t="shared" si="50"/>
        <v/>
      </c>
      <c r="DD161" s="224">
        <v>155</v>
      </c>
      <c r="DE161" s="3" t="str">
        <f>IF('DATA ENTRY'!CK160="","",IF('DATA ENTRY'!B160="","",IF(AND($DF$4='DATA ENTRY'!D160),'DATA ENTRY'!B160,"")))</f>
        <v/>
      </c>
      <c r="DF161" s="3" t="str">
        <f>IF('DATA ENTRY'!CK160="","",IF('DATA ENTRY'!C160="","",IF(AND($DF$4='DATA ENTRY'!D160),'DATA ENTRY'!C160,"")))</f>
        <v/>
      </c>
      <c r="DG161" s="4" t="str">
        <f>IF('DATA ENTRY'!CK160="","",IF('DATA ENTRY'!I160="","",IF(AND($DF$4='DATA ENTRY'!D160),'DATA ENTRY'!I160,"")))</f>
        <v/>
      </c>
      <c r="DH161" s="4" t="str">
        <f>IF('DATA ENTRY'!CK160="","",IF('DATA ENTRY'!CK160="","",IF(AND($DF$4='DATA ENTRY'!D160),'DATA ENTRY'!CK160,"")))</f>
        <v/>
      </c>
      <c r="DI161" s="3" t="str">
        <f>IF('DATA ENTRY'!CK160="","",IF('DATA ENTRY'!N160="","",IF(AND($DF$4='DATA ENTRY'!D160),'DATA ENTRY'!N160,"")))</f>
        <v/>
      </c>
      <c r="DJ161" s="107" t="str">
        <f>IF('DATA ENTRY'!CK160="","",IF('DATA ENTRY'!O160="","",IF(AND($DF$4='DATA ENTRY'!D160),'DATA ENTRY'!O160,"")))</f>
        <v/>
      </c>
      <c r="DK161" s="3" t="str">
        <f>IF('DATA ENTRY'!CK160="","",IF('DATA ENTRY'!P160="","",IF(AND($DF$4='DATA ENTRY'!D160),'DATA ENTRY'!P160,"")))</f>
        <v/>
      </c>
      <c r="DL161" s="107" t="str">
        <f>IF('DATA ENTRY'!CK160="","",IF('DATA ENTRY'!Q160="","",IF(AND($DF$4='DATA ENTRY'!D160),'DATA ENTRY'!Q160,"")))</f>
        <v/>
      </c>
      <c r="DM161" s="3" t="str">
        <f>IF('DATA ENTRY'!CK160="","",IF('DATA ENTRY'!R160="","",IF(AND($DF$4='DATA ENTRY'!D160),'DATA ENTRY'!R160,"")))</f>
        <v/>
      </c>
      <c r="DN161" s="107" t="str">
        <f>IF('DATA ENTRY'!CK160="","",IF('DATA ENTRY'!S160="","",IF(AND($DF$4='DATA ENTRY'!D160),'DATA ENTRY'!S160,"")))</f>
        <v/>
      </c>
      <c r="DO161" s="3" t="str">
        <f>IF('DATA ENTRY'!CK160="","",IF('DATA ENTRY'!E160="","",IF(AND($DF$4='DATA ENTRY'!D160),'DATA ENTRY'!E160,"")))</f>
        <v/>
      </c>
      <c r="DP161" s="3" t="str">
        <f>IF('DATA ENTRY'!CK160="","",IF('DATA ENTRY'!D160="","",IF(AND($DF$4='DATA ENTRY'!D160),'DATA ENTRY'!D160,"")))</f>
        <v/>
      </c>
      <c r="DQ161" s="3" t="str">
        <f>IF('DATA ENTRY'!CK160="","",IF('DATA ENTRY'!W160="","",IF(AND($DF$4='DATA ENTRY'!D160),'DATA ENTRY'!W160,"")))</f>
        <v/>
      </c>
      <c r="DR161" s="3" t="str">
        <f>IF('DATA ENTRY'!CK160="","",IF('DATA ENTRY'!X160="","",IF(AND($DF$4='DATA ENTRY'!D160),'DATA ENTRY'!X160,"")))</f>
        <v/>
      </c>
      <c r="DS161" s="108" t="str">
        <f t="shared" si="43"/>
        <v/>
      </c>
      <c r="DT161" s="108" t="str">
        <f>IF('DATA ENTRY'!CK160="","",IF('DATA ENTRY'!D160="","",IF(AND($DF$4='DATA ENTRY'!D160),'DATA ENTRY'!G160,"")))</f>
        <v/>
      </c>
      <c r="DY161">
        <f t="shared" si="44"/>
        <v>0</v>
      </c>
      <c r="EB161" t="str">
        <f t="shared" si="45"/>
        <v/>
      </c>
      <c r="EC161" t="str">
        <f t="shared" si="46"/>
        <v/>
      </c>
      <c r="ED161" s="224">
        <v>155</v>
      </c>
      <c r="EE161" s="3" t="str">
        <f>IF('DATA ENTRY'!CK160="","",IF('DATA ENTRY'!B160="","",IF(AND($EF$4='DATA ENTRY'!G160,$EH$4='DATA ENTRY'!F160),'DATA ENTRY'!B160,"")))</f>
        <v/>
      </c>
      <c r="EF161" s="3" t="str">
        <f>IF('DATA ENTRY'!CK160="","",IF('DATA ENTRY'!C160="","",IF(AND($EF$4='DATA ENTRY'!G160,$EH$4='DATA ENTRY'!F160),'DATA ENTRY'!C160,"")))</f>
        <v/>
      </c>
      <c r="EG161" s="4" t="str">
        <f>IF('DATA ENTRY'!CK160="","",IF('DATA ENTRY'!I160="","",IF(AND($EF$4='DATA ENTRY'!G160,$EH$4='DATA ENTRY'!F160),'DATA ENTRY'!I160,"")))</f>
        <v/>
      </c>
      <c r="EH161" s="4" t="str">
        <f>IF('DATA ENTRY'!CK160="","",IF('DATA ENTRY'!CK160="","",IF(AND($EF$4='DATA ENTRY'!G160,$EH$4='DATA ENTRY'!F160),'DATA ENTRY'!CK160,"")))</f>
        <v/>
      </c>
      <c r="EI161" s="3" t="str">
        <f>IF('DATA ENTRY'!CK160="","",IF('DATA ENTRY'!N160="","",IF(AND($EF$4='DATA ENTRY'!G160,$EH$4='DATA ENTRY'!F160),'DATA ENTRY'!N160,"")))</f>
        <v/>
      </c>
      <c r="EJ161" s="107" t="str">
        <f>IF('DATA ENTRY'!CK160="","",IF('DATA ENTRY'!O160="","",IF(AND($EF$4='DATA ENTRY'!G160,$EH$4='DATA ENTRY'!F160),'DATA ENTRY'!O160,"")))</f>
        <v/>
      </c>
      <c r="EK161" s="3" t="str">
        <f>IF('DATA ENTRY'!CK160="","",IF('DATA ENTRY'!P160="","",IF(AND($EF$4='DATA ENTRY'!G160,$EH$4='DATA ENTRY'!F160),'DATA ENTRY'!P160,"")))</f>
        <v/>
      </c>
      <c r="EL161" s="107" t="str">
        <f>IF('DATA ENTRY'!CK160="","",IF('DATA ENTRY'!Q160="","",IF(AND($EF$4='DATA ENTRY'!G160,$EH$4='DATA ENTRY'!F160),'DATA ENTRY'!Q160,"")))</f>
        <v/>
      </c>
      <c r="EM161" s="3" t="str">
        <f>IF('DATA ENTRY'!CK160="","",IF('DATA ENTRY'!R160="","",IF(AND($EF$4='DATA ENTRY'!G160,$EH$4='DATA ENTRY'!F160),'DATA ENTRY'!R160,"")))</f>
        <v/>
      </c>
      <c r="EN161" s="107" t="str">
        <f>IF('DATA ENTRY'!CK160="","",IF('DATA ENTRY'!S160="","",IF(AND($EF$4='DATA ENTRY'!G160,$EH$4='DATA ENTRY'!F160),'DATA ENTRY'!S160,"")))</f>
        <v/>
      </c>
      <c r="EO161" s="3" t="str">
        <f>IF('DATA ENTRY'!CK160="","",IF('DATA ENTRY'!E160="","",IF(AND($EF$4='DATA ENTRY'!G160,$EH$4='DATA ENTRY'!F160),'DATA ENTRY'!E160,"")))</f>
        <v/>
      </c>
      <c r="EP161" s="3" t="str">
        <f>IF('DATA ENTRY'!CK160="","",IF('DATA ENTRY'!D160="","",IF(AND($EF$4='DATA ENTRY'!G160,$EH$4='DATA ENTRY'!F160),'DATA ENTRY'!D160,"")))</f>
        <v/>
      </c>
      <c r="EQ161" s="3" t="str">
        <f>IF('DATA ENTRY'!CK160="","",IF('DATA ENTRY'!W160="","",IF(AND($EF$4='DATA ENTRY'!G160,$EH$4='DATA ENTRY'!F160),'DATA ENTRY'!W160,"")))</f>
        <v/>
      </c>
      <c r="ER161" s="3" t="str">
        <f>IF('DATA ENTRY'!CK160="","",IF('DATA ENTRY'!X160="","",IF(AND($EF$4='DATA ENTRY'!G160,$EH$4='DATA ENTRY'!F160),'DATA ENTRY'!X160,"")))</f>
        <v/>
      </c>
      <c r="ES161" s="108" t="str">
        <f t="shared" si="47"/>
        <v/>
      </c>
      <c r="ET161" s="108" t="str">
        <f>IF('DATA ENTRY'!CK160="","",IF('DATA ENTRY'!D160="","",IF(AND($EF$4='DATA ENTRY'!G160,$EH$4='DATA ENTRY'!F160),'DATA ENTRY'!G160,"")))</f>
        <v/>
      </c>
      <c r="EY161">
        <f t="shared" si="48"/>
        <v>0</v>
      </c>
    </row>
    <row r="162" spans="1:155">
      <c r="A162" t="str">
        <f>IF(S162=0,"",1+(MAX($A$7:A161)))</f>
        <v/>
      </c>
      <c r="B162" s="224">
        <v>156</v>
      </c>
      <c r="C162" s="3" t="str">
        <f>IF('DATA ENTRY'!CK161="","",IF('DATA ENTRY'!B161="","",IF($D$4="All Post",'DATA ENTRY'!B161,IF(AND($D$4='DATA ENTRY'!CK161),'DATA ENTRY'!B161,""))))</f>
        <v/>
      </c>
      <c r="D162" s="3" t="str">
        <f>IF('DATA ENTRY'!CK161="","",IF('DATA ENTRY'!C161="","",IF($D$4="All Post",'DATA ENTRY'!C161,IF(AND($D$4='DATA ENTRY'!CK161),'DATA ENTRY'!C161,""))))</f>
        <v/>
      </c>
      <c r="E162" s="4" t="str">
        <f>IF('DATA ENTRY'!CK161="","",IF('DATA ENTRY'!I161="","",IF($D$4="All Post",'DATA ENTRY'!I161,IF(AND($D$4='DATA ENTRY'!CK161),'DATA ENTRY'!I161,""))))</f>
        <v/>
      </c>
      <c r="F162" s="4" t="str">
        <f>IF('DATA ENTRY'!CK161="","",IF('DATA ENTRY'!CK161="","",IF($D$4="All Post",'DATA ENTRY'!CK161,IF(AND($D$4='DATA ENTRY'!CK161),'DATA ENTRY'!CK161,""))))</f>
        <v/>
      </c>
      <c r="G162" s="3" t="str">
        <f>IF('DATA ENTRY'!CK161="","",IF('DATA ENTRY'!N161="","",IF($D$4="All Post",'DATA ENTRY'!N161,IF(AND($D$4='DATA ENTRY'!CK161),'DATA ENTRY'!N161,""))))</f>
        <v/>
      </c>
      <c r="H162" s="107" t="str">
        <f>IF('DATA ENTRY'!CK161="","",IF('DATA ENTRY'!O161="","",IF($D$4="All Post",'DATA ENTRY'!O161,IF(AND($D$4='DATA ENTRY'!CK161),'DATA ENTRY'!O161,""))))</f>
        <v/>
      </c>
      <c r="I162" s="3" t="str">
        <f>IF('DATA ENTRY'!CK161="","",IF('DATA ENTRY'!P161="","",IF($D$4="All Post",'DATA ENTRY'!P161,IF(AND($D$4='DATA ENTRY'!CK161),'DATA ENTRY'!P161,""))))</f>
        <v/>
      </c>
      <c r="J162" s="107" t="str">
        <f>IF('DATA ENTRY'!CK161="","",IF('DATA ENTRY'!Q161="","",IF($D$4="All Post",'DATA ENTRY'!Q161,IF(AND($D$4='DATA ENTRY'!CK161),'DATA ENTRY'!Q161,""))))</f>
        <v/>
      </c>
      <c r="K162" s="3" t="str">
        <f>IF('DATA ENTRY'!CK161="","",IF('DATA ENTRY'!R161="","",IF($D$4="All Post",'DATA ENTRY'!R161,IF(AND($D$4='DATA ENTRY'!CK161),'DATA ENTRY'!R161,""))))</f>
        <v/>
      </c>
      <c r="L162" s="3" t="str">
        <f>IF('DATA ENTRY'!CK161="","",IF('DATA ENTRY'!S161="","",IF($D$4="All Post",'DATA ENTRY'!S161,IF(AND($D$4='DATA ENTRY'!CK161),'DATA ENTRY'!S161,""))))</f>
        <v/>
      </c>
      <c r="M162" s="3" t="str">
        <f>IF('DATA ENTRY'!CK161="","",IF('DATA ENTRY'!E161="","",IF($D$4="All Post",'DATA ENTRY'!E161,IF(AND($D$4='DATA ENTRY'!CK161),'DATA ENTRY'!E161,""))))</f>
        <v/>
      </c>
      <c r="N162" s="3" t="str">
        <f>IF('DATA ENTRY'!CK161="","",IF('DATA ENTRY'!W161="","",IF($D$4="All Post",'DATA ENTRY'!W161,IF(AND($D$4='DATA ENTRY'!CK161),'DATA ENTRY'!W161,""))))</f>
        <v/>
      </c>
      <c r="O162" s="3" t="str">
        <f>IF('DATA ENTRY'!CK161="","",IF('DATA ENTRY'!X161="","",IF($D$4="All Post",'DATA ENTRY'!X161,IF(AND($D$4='DATA ENTRY'!CK161),'DATA ENTRY'!X161,""))))</f>
        <v/>
      </c>
      <c r="P162" s="3" t="str">
        <f>IF('DATA ENTRY'!CK161="","",IF('DATA ENTRY'!G161="","",IF($D$4="All Post",'DATA ENTRY'!G161,IF(AND($D$4='DATA ENTRY'!CK161),'DATA ENTRY'!G161,""))))</f>
        <v/>
      </c>
      <c r="S162">
        <f t="shared" si="35"/>
        <v>0</v>
      </c>
      <c r="T162" t="str">
        <f t="shared" si="36"/>
        <v/>
      </c>
      <c r="BZ162" t="str">
        <f t="shared" si="37"/>
        <v/>
      </c>
      <c r="CA162" t="str">
        <f t="shared" si="38"/>
        <v/>
      </c>
      <c r="CB162" s="224">
        <v>156</v>
      </c>
      <c r="CC162" s="3" t="str">
        <f>IF('DATA ENTRY'!CK161="","",IF('DATA ENTRY'!B161="","",IF(AND($CD$4='DATA ENTRY'!CK161,$CG$4='DATA ENTRY'!D161),'DATA ENTRY'!B161,"")))</f>
        <v/>
      </c>
      <c r="CD162" s="3" t="str">
        <f>IF('DATA ENTRY'!CK161="","",IF('DATA ENTRY'!C161="","",IF(AND($CD$4='DATA ENTRY'!CK161,$CG$4='DATA ENTRY'!D161),'DATA ENTRY'!C161,"")))</f>
        <v/>
      </c>
      <c r="CE162" s="4" t="str">
        <f>IF('DATA ENTRY'!CK161="","",IF('DATA ENTRY'!I161="","",IF(AND($CD$4='DATA ENTRY'!CK161,$CG$4='DATA ENTRY'!D161),'DATA ENTRY'!I161,"")))</f>
        <v/>
      </c>
      <c r="CF162" s="4" t="str">
        <f>IF('DATA ENTRY'!CK161="","",IF('DATA ENTRY'!CK161="","",IF(AND($CD$4='DATA ENTRY'!CK161,$CG$4='DATA ENTRY'!D161),'DATA ENTRY'!CK161,"")))</f>
        <v/>
      </c>
      <c r="CG162" s="3" t="str">
        <f>IF('DATA ENTRY'!CK161="","",IF('DATA ENTRY'!N161="","",IF(AND($CD$4='DATA ENTRY'!CK161,$CG$4='DATA ENTRY'!D161),'DATA ENTRY'!N161,"")))</f>
        <v/>
      </c>
      <c r="CH162" s="107" t="str">
        <f>IF('DATA ENTRY'!CK161="","",IF('DATA ENTRY'!O161="","",IF(AND($CD$4='DATA ENTRY'!CK161,$CG$4='DATA ENTRY'!D161),'DATA ENTRY'!O161,"")))</f>
        <v/>
      </c>
      <c r="CI162" s="3" t="str">
        <f>IF('DATA ENTRY'!CK161="","",IF('DATA ENTRY'!P161="","",IF(AND($CD$4='DATA ENTRY'!CK161,$CG$4='DATA ENTRY'!D161),'DATA ENTRY'!P161,"")))</f>
        <v/>
      </c>
      <c r="CJ162" s="107" t="str">
        <f>IF('DATA ENTRY'!CK161="","",IF('DATA ENTRY'!Q161="","",IF(AND($CD$4='DATA ENTRY'!CK161,$CG$4='DATA ENTRY'!D161),'DATA ENTRY'!Q161,"")))</f>
        <v/>
      </c>
      <c r="CK162" s="3" t="str">
        <f>IF('DATA ENTRY'!CK161="","",IF('DATA ENTRY'!R161="","",IF(AND($CD$4='DATA ENTRY'!CK161,$CG$4='DATA ENTRY'!D161),'DATA ENTRY'!R161,"")))</f>
        <v/>
      </c>
      <c r="CL162" s="3" t="str">
        <f>IF('DATA ENTRY'!CK161="","",IF('DATA ENTRY'!S161="","",IF(AND($CD$4='DATA ENTRY'!CK161,$CG$4='DATA ENTRY'!D161),'DATA ENTRY'!S161,"")))</f>
        <v/>
      </c>
      <c r="CM162" s="3" t="str">
        <f>IF('DATA ENTRY'!CK161="","",IF('DATA ENTRY'!E161="","",IF(AND($CD$4='DATA ENTRY'!CK161,$CG$4='DATA ENTRY'!D161),'DATA ENTRY'!E161,"")))</f>
        <v/>
      </c>
      <c r="CN162" s="3" t="str">
        <f>IF('DATA ENTRY'!CK161="","",IF('DATA ENTRY'!W161="","",IF(AND($CD$4='DATA ENTRY'!CK161,$CG$4='DATA ENTRY'!D161),'DATA ENTRY'!W161,"")))</f>
        <v/>
      </c>
      <c r="CO162" s="3" t="str">
        <f>IF('DATA ENTRY'!CK161="","",IF('DATA ENTRY'!X161="","",IF(AND($CD$4='DATA ENTRY'!CK161,$CG$4='DATA ENTRY'!D161),'DATA ENTRY'!X161,"")))</f>
        <v/>
      </c>
      <c r="CP162" s="108" t="str">
        <f t="shared" si="39"/>
        <v/>
      </c>
      <c r="CQ162" s="108" t="str">
        <f>IF('DATA ENTRY'!CK161="","",IF('DATA ENTRY'!G161="","",IF(AND($CD$4='DATA ENTRY'!CK161,$CG$4='DATA ENTRY'!D161),'DATA ENTRY'!G161,"")))</f>
        <v/>
      </c>
      <c r="CR162" s="230" t="str">
        <f>IF('DATA ENTRY'!CK161="","",IF('DATA ENTRY'!D161="","",IF(AND($CD$4='DATA ENTRY'!CK161,$CG$4='DATA ENTRY'!D161),'DATA ENTRY'!D161,"")))</f>
        <v/>
      </c>
      <c r="CS162">
        <f t="shared" si="40"/>
        <v>0</v>
      </c>
      <c r="CT162">
        <f t="shared" si="41"/>
        <v>0</v>
      </c>
      <c r="CV162" s="139"/>
      <c r="CX162">
        <f t="shared" si="42"/>
        <v>0</v>
      </c>
      <c r="DB162" t="str">
        <f t="shared" si="49"/>
        <v/>
      </c>
      <c r="DC162" t="str">
        <f t="shared" si="50"/>
        <v/>
      </c>
      <c r="DD162" s="224">
        <v>156</v>
      </c>
      <c r="DE162" s="3" t="str">
        <f>IF('DATA ENTRY'!CK161="","",IF('DATA ENTRY'!B161="","",IF(AND($DF$4='DATA ENTRY'!D161),'DATA ENTRY'!B161,"")))</f>
        <v/>
      </c>
      <c r="DF162" s="3" t="str">
        <f>IF('DATA ENTRY'!CK161="","",IF('DATA ENTRY'!C161="","",IF(AND($DF$4='DATA ENTRY'!D161),'DATA ENTRY'!C161,"")))</f>
        <v/>
      </c>
      <c r="DG162" s="4" t="str">
        <f>IF('DATA ENTRY'!CK161="","",IF('DATA ENTRY'!I161="","",IF(AND($DF$4='DATA ENTRY'!D161),'DATA ENTRY'!I161,"")))</f>
        <v/>
      </c>
      <c r="DH162" s="4" t="str">
        <f>IF('DATA ENTRY'!CK161="","",IF('DATA ENTRY'!CK161="","",IF(AND($DF$4='DATA ENTRY'!D161),'DATA ENTRY'!CK161,"")))</f>
        <v/>
      </c>
      <c r="DI162" s="3" t="str">
        <f>IF('DATA ENTRY'!CK161="","",IF('DATA ENTRY'!N161="","",IF(AND($DF$4='DATA ENTRY'!D161),'DATA ENTRY'!N161,"")))</f>
        <v/>
      </c>
      <c r="DJ162" s="107" t="str">
        <f>IF('DATA ENTRY'!CK161="","",IF('DATA ENTRY'!O161="","",IF(AND($DF$4='DATA ENTRY'!D161),'DATA ENTRY'!O161,"")))</f>
        <v/>
      </c>
      <c r="DK162" s="3" t="str">
        <f>IF('DATA ENTRY'!CK161="","",IF('DATA ENTRY'!P161="","",IF(AND($DF$4='DATA ENTRY'!D161),'DATA ENTRY'!P161,"")))</f>
        <v/>
      </c>
      <c r="DL162" s="107" t="str">
        <f>IF('DATA ENTRY'!CK161="","",IF('DATA ENTRY'!Q161="","",IF(AND($DF$4='DATA ENTRY'!D161),'DATA ENTRY'!Q161,"")))</f>
        <v/>
      </c>
      <c r="DM162" s="3" t="str">
        <f>IF('DATA ENTRY'!CK161="","",IF('DATA ENTRY'!R161="","",IF(AND($DF$4='DATA ENTRY'!D161),'DATA ENTRY'!R161,"")))</f>
        <v/>
      </c>
      <c r="DN162" s="107" t="str">
        <f>IF('DATA ENTRY'!CK161="","",IF('DATA ENTRY'!S161="","",IF(AND($DF$4='DATA ENTRY'!D161),'DATA ENTRY'!S161,"")))</f>
        <v/>
      </c>
      <c r="DO162" s="3" t="str">
        <f>IF('DATA ENTRY'!CK161="","",IF('DATA ENTRY'!E161="","",IF(AND($DF$4='DATA ENTRY'!D161),'DATA ENTRY'!E161,"")))</f>
        <v/>
      </c>
      <c r="DP162" s="3" t="str">
        <f>IF('DATA ENTRY'!CK161="","",IF('DATA ENTRY'!D161="","",IF(AND($DF$4='DATA ENTRY'!D161),'DATA ENTRY'!D161,"")))</f>
        <v/>
      </c>
      <c r="DQ162" s="3" t="str">
        <f>IF('DATA ENTRY'!CK161="","",IF('DATA ENTRY'!W161="","",IF(AND($DF$4='DATA ENTRY'!D161),'DATA ENTRY'!W161,"")))</f>
        <v/>
      </c>
      <c r="DR162" s="3" t="str">
        <f>IF('DATA ENTRY'!CK161="","",IF('DATA ENTRY'!X161="","",IF(AND($DF$4='DATA ENTRY'!D161),'DATA ENTRY'!X161,"")))</f>
        <v/>
      </c>
      <c r="DS162" s="108" t="str">
        <f t="shared" si="43"/>
        <v/>
      </c>
      <c r="DT162" s="108" t="str">
        <f>IF('DATA ENTRY'!CK161="","",IF('DATA ENTRY'!D161="","",IF(AND($DF$4='DATA ENTRY'!D161),'DATA ENTRY'!G161,"")))</f>
        <v/>
      </c>
      <c r="DY162">
        <f t="shared" si="44"/>
        <v>0</v>
      </c>
      <c r="EB162" t="str">
        <f t="shared" si="45"/>
        <v/>
      </c>
      <c r="EC162" t="str">
        <f t="shared" si="46"/>
        <v/>
      </c>
      <c r="ED162" s="224">
        <v>156</v>
      </c>
      <c r="EE162" s="3" t="str">
        <f>IF('DATA ENTRY'!CK161="","",IF('DATA ENTRY'!B161="","",IF(AND($EF$4='DATA ENTRY'!G161,$EH$4='DATA ENTRY'!F161),'DATA ENTRY'!B161,"")))</f>
        <v/>
      </c>
      <c r="EF162" s="3" t="str">
        <f>IF('DATA ENTRY'!CK161="","",IF('DATA ENTRY'!C161="","",IF(AND($EF$4='DATA ENTRY'!G161,$EH$4='DATA ENTRY'!F161),'DATA ENTRY'!C161,"")))</f>
        <v/>
      </c>
      <c r="EG162" s="4" t="str">
        <f>IF('DATA ENTRY'!CK161="","",IF('DATA ENTRY'!I161="","",IF(AND($EF$4='DATA ENTRY'!G161,$EH$4='DATA ENTRY'!F161),'DATA ENTRY'!I161,"")))</f>
        <v/>
      </c>
      <c r="EH162" s="4" t="str">
        <f>IF('DATA ENTRY'!CK161="","",IF('DATA ENTRY'!CK161="","",IF(AND($EF$4='DATA ENTRY'!G161,$EH$4='DATA ENTRY'!F161),'DATA ENTRY'!CK161,"")))</f>
        <v/>
      </c>
      <c r="EI162" s="3" t="str">
        <f>IF('DATA ENTRY'!CK161="","",IF('DATA ENTRY'!N161="","",IF(AND($EF$4='DATA ENTRY'!G161,$EH$4='DATA ENTRY'!F161),'DATA ENTRY'!N161,"")))</f>
        <v/>
      </c>
      <c r="EJ162" s="107" t="str">
        <f>IF('DATA ENTRY'!CK161="","",IF('DATA ENTRY'!O161="","",IF(AND($EF$4='DATA ENTRY'!G161,$EH$4='DATA ENTRY'!F161),'DATA ENTRY'!O161,"")))</f>
        <v/>
      </c>
      <c r="EK162" s="3" t="str">
        <f>IF('DATA ENTRY'!CK161="","",IF('DATA ENTRY'!P161="","",IF(AND($EF$4='DATA ENTRY'!G161,$EH$4='DATA ENTRY'!F161),'DATA ENTRY'!P161,"")))</f>
        <v/>
      </c>
      <c r="EL162" s="107" t="str">
        <f>IF('DATA ENTRY'!CK161="","",IF('DATA ENTRY'!Q161="","",IF(AND($EF$4='DATA ENTRY'!G161,$EH$4='DATA ENTRY'!F161),'DATA ENTRY'!Q161,"")))</f>
        <v/>
      </c>
      <c r="EM162" s="3" t="str">
        <f>IF('DATA ENTRY'!CK161="","",IF('DATA ENTRY'!R161="","",IF(AND($EF$4='DATA ENTRY'!G161,$EH$4='DATA ENTRY'!F161),'DATA ENTRY'!R161,"")))</f>
        <v/>
      </c>
      <c r="EN162" s="107" t="str">
        <f>IF('DATA ENTRY'!CK161="","",IF('DATA ENTRY'!S161="","",IF(AND($EF$4='DATA ENTRY'!G161,$EH$4='DATA ENTRY'!F161),'DATA ENTRY'!S161,"")))</f>
        <v/>
      </c>
      <c r="EO162" s="3" t="str">
        <f>IF('DATA ENTRY'!CK161="","",IF('DATA ENTRY'!E161="","",IF(AND($EF$4='DATA ENTRY'!G161,$EH$4='DATA ENTRY'!F161),'DATA ENTRY'!E161,"")))</f>
        <v/>
      </c>
      <c r="EP162" s="3" t="str">
        <f>IF('DATA ENTRY'!CK161="","",IF('DATA ENTRY'!D161="","",IF(AND($EF$4='DATA ENTRY'!G161,$EH$4='DATA ENTRY'!F161),'DATA ENTRY'!D161,"")))</f>
        <v/>
      </c>
      <c r="EQ162" s="3" t="str">
        <f>IF('DATA ENTRY'!CK161="","",IF('DATA ENTRY'!W161="","",IF(AND($EF$4='DATA ENTRY'!G161,$EH$4='DATA ENTRY'!F161),'DATA ENTRY'!W161,"")))</f>
        <v/>
      </c>
      <c r="ER162" s="3" t="str">
        <f>IF('DATA ENTRY'!CK161="","",IF('DATA ENTRY'!X161="","",IF(AND($EF$4='DATA ENTRY'!G161,$EH$4='DATA ENTRY'!F161),'DATA ENTRY'!X161,"")))</f>
        <v/>
      </c>
      <c r="ES162" s="108" t="str">
        <f t="shared" si="47"/>
        <v/>
      </c>
      <c r="ET162" s="108" t="str">
        <f>IF('DATA ENTRY'!CK161="","",IF('DATA ENTRY'!D161="","",IF(AND($EF$4='DATA ENTRY'!G161,$EH$4='DATA ENTRY'!F161),'DATA ENTRY'!G161,"")))</f>
        <v/>
      </c>
      <c r="EY162">
        <f t="shared" si="48"/>
        <v>0</v>
      </c>
    </row>
    <row r="163" spans="1:155">
      <c r="A163" t="str">
        <f>IF(S163=0,"",1+(MAX($A$7:A162)))</f>
        <v/>
      </c>
      <c r="B163" s="224">
        <v>157</v>
      </c>
      <c r="C163" s="3" t="str">
        <f>IF('DATA ENTRY'!CK162="","",IF('DATA ENTRY'!B162="","",IF($D$4="All Post",'DATA ENTRY'!B162,IF(AND($D$4='DATA ENTRY'!CK162),'DATA ENTRY'!B162,""))))</f>
        <v/>
      </c>
      <c r="D163" s="3" t="str">
        <f>IF('DATA ENTRY'!CK162="","",IF('DATA ENTRY'!C162="","",IF($D$4="All Post",'DATA ENTRY'!C162,IF(AND($D$4='DATA ENTRY'!CK162),'DATA ENTRY'!C162,""))))</f>
        <v/>
      </c>
      <c r="E163" s="4" t="str">
        <f>IF('DATA ENTRY'!CK162="","",IF('DATA ENTRY'!I162="","",IF($D$4="All Post",'DATA ENTRY'!I162,IF(AND($D$4='DATA ENTRY'!CK162),'DATA ENTRY'!I162,""))))</f>
        <v/>
      </c>
      <c r="F163" s="4" t="str">
        <f>IF('DATA ENTRY'!CK162="","",IF('DATA ENTRY'!CK162="","",IF($D$4="All Post",'DATA ENTRY'!CK162,IF(AND($D$4='DATA ENTRY'!CK162),'DATA ENTRY'!CK162,""))))</f>
        <v/>
      </c>
      <c r="G163" s="3" t="str">
        <f>IF('DATA ENTRY'!CK162="","",IF('DATA ENTRY'!N162="","",IF($D$4="All Post",'DATA ENTRY'!N162,IF(AND($D$4='DATA ENTRY'!CK162),'DATA ENTRY'!N162,""))))</f>
        <v/>
      </c>
      <c r="H163" s="107" t="str">
        <f>IF('DATA ENTRY'!CK162="","",IF('DATA ENTRY'!O162="","",IF($D$4="All Post",'DATA ENTRY'!O162,IF(AND($D$4='DATA ENTRY'!CK162),'DATA ENTRY'!O162,""))))</f>
        <v/>
      </c>
      <c r="I163" s="3" t="str">
        <f>IF('DATA ENTRY'!CK162="","",IF('DATA ENTRY'!P162="","",IF($D$4="All Post",'DATA ENTRY'!P162,IF(AND($D$4='DATA ENTRY'!CK162),'DATA ENTRY'!P162,""))))</f>
        <v/>
      </c>
      <c r="J163" s="107" t="str">
        <f>IF('DATA ENTRY'!CK162="","",IF('DATA ENTRY'!Q162="","",IF($D$4="All Post",'DATA ENTRY'!Q162,IF(AND($D$4='DATA ENTRY'!CK162),'DATA ENTRY'!Q162,""))))</f>
        <v/>
      </c>
      <c r="K163" s="3" t="str">
        <f>IF('DATA ENTRY'!CK162="","",IF('DATA ENTRY'!R162="","",IF($D$4="All Post",'DATA ENTRY'!R162,IF(AND($D$4='DATA ENTRY'!CK162),'DATA ENTRY'!R162,""))))</f>
        <v/>
      </c>
      <c r="L163" s="3" t="str">
        <f>IF('DATA ENTRY'!CK162="","",IF('DATA ENTRY'!S162="","",IF($D$4="All Post",'DATA ENTRY'!S162,IF(AND($D$4='DATA ENTRY'!CK162),'DATA ENTRY'!S162,""))))</f>
        <v/>
      </c>
      <c r="M163" s="3" t="str">
        <f>IF('DATA ENTRY'!CK162="","",IF('DATA ENTRY'!E162="","",IF($D$4="All Post",'DATA ENTRY'!E162,IF(AND($D$4='DATA ENTRY'!CK162),'DATA ENTRY'!E162,""))))</f>
        <v/>
      </c>
      <c r="N163" s="3" t="str">
        <f>IF('DATA ENTRY'!CK162="","",IF('DATA ENTRY'!W162="","",IF($D$4="All Post",'DATA ENTRY'!W162,IF(AND($D$4='DATA ENTRY'!CK162),'DATA ENTRY'!W162,""))))</f>
        <v/>
      </c>
      <c r="O163" s="3" t="str">
        <f>IF('DATA ENTRY'!CK162="","",IF('DATA ENTRY'!X162="","",IF($D$4="All Post",'DATA ENTRY'!X162,IF(AND($D$4='DATA ENTRY'!CK162),'DATA ENTRY'!X162,""))))</f>
        <v/>
      </c>
      <c r="P163" s="3" t="str">
        <f>IF('DATA ENTRY'!CK162="","",IF('DATA ENTRY'!G162="","",IF($D$4="All Post",'DATA ENTRY'!G162,IF(AND($D$4='DATA ENTRY'!CK162),'DATA ENTRY'!G162,""))))</f>
        <v/>
      </c>
      <c r="S163">
        <f t="shared" si="35"/>
        <v>0</v>
      </c>
      <c r="T163" t="str">
        <f t="shared" si="36"/>
        <v/>
      </c>
      <c r="BZ163" t="str">
        <f t="shared" si="37"/>
        <v/>
      </c>
      <c r="CA163" t="str">
        <f t="shared" si="38"/>
        <v/>
      </c>
      <c r="CB163" s="224">
        <v>157</v>
      </c>
      <c r="CC163" s="3" t="str">
        <f>IF('DATA ENTRY'!CK162="","",IF('DATA ENTRY'!B162="","",IF(AND($CD$4='DATA ENTRY'!CK162,$CG$4='DATA ENTRY'!D162),'DATA ENTRY'!B162,"")))</f>
        <v/>
      </c>
      <c r="CD163" s="3" t="str">
        <f>IF('DATA ENTRY'!CK162="","",IF('DATA ENTRY'!C162="","",IF(AND($CD$4='DATA ENTRY'!CK162,$CG$4='DATA ENTRY'!D162),'DATA ENTRY'!C162,"")))</f>
        <v/>
      </c>
      <c r="CE163" s="4" t="str">
        <f>IF('DATA ENTRY'!CK162="","",IF('DATA ENTRY'!I162="","",IF(AND($CD$4='DATA ENTRY'!CK162,$CG$4='DATA ENTRY'!D162),'DATA ENTRY'!I162,"")))</f>
        <v/>
      </c>
      <c r="CF163" s="4" t="str">
        <f>IF('DATA ENTRY'!CK162="","",IF('DATA ENTRY'!CK162="","",IF(AND($CD$4='DATA ENTRY'!CK162,$CG$4='DATA ENTRY'!D162),'DATA ENTRY'!CK162,"")))</f>
        <v/>
      </c>
      <c r="CG163" s="3" t="str">
        <f>IF('DATA ENTRY'!CK162="","",IF('DATA ENTRY'!N162="","",IF(AND($CD$4='DATA ENTRY'!CK162,$CG$4='DATA ENTRY'!D162),'DATA ENTRY'!N162,"")))</f>
        <v/>
      </c>
      <c r="CH163" s="107" t="str">
        <f>IF('DATA ENTRY'!CK162="","",IF('DATA ENTRY'!O162="","",IF(AND($CD$4='DATA ENTRY'!CK162,$CG$4='DATA ENTRY'!D162),'DATA ENTRY'!O162,"")))</f>
        <v/>
      </c>
      <c r="CI163" s="3" t="str">
        <f>IF('DATA ENTRY'!CK162="","",IF('DATA ENTRY'!P162="","",IF(AND($CD$4='DATA ENTRY'!CK162,$CG$4='DATA ENTRY'!D162),'DATA ENTRY'!P162,"")))</f>
        <v/>
      </c>
      <c r="CJ163" s="107" t="str">
        <f>IF('DATA ENTRY'!CK162="","",IF('DATA ENTRY'!Q162="","",IF(AND($CD$4='DATA ENTRY'!CK162,$CG$4='DATA ENTRY'!D162),'DATA ENTRY'!Q162,"")))</f>
        <v/>
      </c>
      <c r="CK163" s="3" t="str">
        <f>IF('DATA ENTRY'!CK162="","",IF('DATA ENTRY'!R162="","",IF(AND($CD$4='DATA ENTRY'!CK162,$CG$4='DATA ENTRY'!D162),'DATA ENTRY'!R162,"")))</f>
        <v/>
      </c>
      <c r="CL163" s="3" t="str">
        <f>IF('DATA ENTRY'!CK162="","",IF('DATA ENTRY'!S162="","",IF(AND($CD$4='DATA ENTRY'!CK162,$CG$4='DATA ENTRY'!D162),'DATA ENTRY'!S162,"")))</f>
        <v/>
      </c>
      <c r="CM163" s="3" t="str">
        <f>IF('DATA ENTRY'!CK162="","",IF('DATA ENTRY'!E162="","",IF(AND($CD$4='DATA ENTRY'!CK162,$CG$4='DATA ENTRY'!D162),'DATA ENTRY'!E162,"")))</f>
        <v/>
      </c>
      <c r="CN163" s="3" t="str">
        <f>IF('DATA ENTRY'!CK162="","",IF('DATA ENTRY'!W162="","",IF(AND($CD$4='DATA ENTRY'!CK162,$CG$4='DATA ENTRY'!D162),'DATA ENTRY'!W162,"")))</f>
        <v/>
      </c>
      <c r="CO163" s="3" t="str">
        <f>IF('DATA ENTRY'!CK162="","",IF('DATA ENTRY'!X162="","",IF(AND($CD$4='DATA ENTRY'!CK162,$CG$4='DATA ENTRY'!D162),'DATA ENTRY'!X162,"")))</f>
        <v/>
      </c>
      <c r="CP163" s="108" t="str">
        <f t="shared" si="39"/>
        <v/>
      </c>
      <c r="CQ163" s="108" t="str">
        <f>IF('DATA ENTRY'!CK162="","",IF('DATA ENTRY'!G162="","",IF(AND($CD$4='DATA ENTRY'!CK162,$CG$4='DATA ENTRY'!D162),'DATA ENTRY'!G162,"")))</f>
        <v/>
      </c>
      <c r="CR163" s="230" t="str">
        <f>IF('DATA ENTRY'!CK162="","",IF('DATA ENTRY'!D162="","",IF(AND($CD$4='DATA ENTRY'!CK162,$CG$4='DATA ENTRY'!D162),'DATA ENTRY'!D162,"")))</f>
        <v/>
      </c>
      <c r="CS163">
        <f t="shared" si="40"/>
        <v>0</v>
      </c>
      <c r="CT163">
        <f t="shared" si="41"/>
        <v>0</v>
      </c>
      <c r="CV163" s="139"/>
      <c r="CX163">
        <f t="shared" si="42"/>
        <v>0</v>
      </c>
      <c r="DB163" t="str">
        <f t="shared" si="49"/>
        <v/>
      </c>
      <c r="DC163" t="str">
        <f t="shared" si="50"/>
        <v/>
      </c>
      <c r="DD163" s="224">
        <v>157</v>
      </c>
      <c r="DE163" s="3" t="str">
        <f>IF('DATA ENTRY'!CK162="","",IF('DATA ENTRY'!B162="","",IF(AND($DF$4='DATA ENTRY'!D162),'DATA ENTRY'!B162,"")))</f>
        <v/>
      </c>
      <c r="DF163" s="3" t="str">
        <f>IF('DATA ENTRY'!CK162="","",IF('DATA ENTRY'!C162="","",IF(AND($DF$4='DATA ENTRY'!D162),'DATA ENTRY'!C162,"")))</f>
        <v/>
      </c>
      <c r="DG163" s="4" t="str">
        <f>IF('DATA ENTRY'!CK162="","",IF('DATA ENTRY'!I162="","",IF(AND($DF$4='DATA ENTRY'!D162),'DATA ENTRY'!I162,"")))</f>
        <v/>
      </c>
      <c r="DH163" s="4" t="str">
        <f>IF('DATA ENTRY'!CK162="","",IF('DATA ENTRY'!CK162="","",IF(AND($DF$4='DATA ENTRY'!D162),'DATA ENTRY'!CK162,"")))</f>
        <v/>
      </c>
      <c r="DI163" s="3" t="str">
        <f>IF('DATA ENTRY'!CK162="","",IF('DATA ENTRY'!N162="","",IF(AND($DF$4='DATA ENTRY'!D162),'DATA ENTRY'!N162,"")))</f>
        <v/>
      </c>
      <c r="DJ163" s="107" t="str">
        <f>IF('DATA ENTRY'!CK162="","",IF('DATA ENTRY'!O162="","",IF(AND($DF$4='DATA ENTRY'!D162),'DATA ENTRY'!O162,"")))</f>
        <v/>
      </c>
      <c r="DK163" s="3" t="str">
        <f>IF('DATA ENTRY'!CK162="","",IF('DATA ENTRY'!P162="","",IF(AND($DF$4='DATA ENTRY'!D162),'DATA ENTRY'!P162,"")))</f>
        <v/>
      </c>
      <c r="DL163" s="107" t="str">
        <f>IF('DATA ENTRY'!CK162="","",IF('DATA ENTRY'!Q162="","",IF(AND($DF$4='DATA ENTRY'!D162),'DATA ENTRY'!Q162,"")))</f>
        <v/>
      </c>
      <c r="DM163" s="3" t="str">
        <f>IF('DATA ENTRY'!CK162="","",IF('DATA ENTRY'!R162="","",IF(AND($DF$4='DATA ENTRY'!D162),'DATA ENTRY'!R162,"")))</f>
        <v/>
      </c>
      <c r="DN163" s="107" t="str">
        <f>IF('DATA ENTRY'!CK162="","",IF('DATA ENTRY'!S162="","",IF(AND($DF$4='DATA ENTRY'!D162),'DATA ENTRY'!S162,"")))</f>
        <v/>
      </c>
      <c r="DO163" s="3" t="str">
        <f>IF('DATA ENTRY'!CK162="","",IF('DATA ENTRY'!E162="","",IF(AND($DF$4='DATA ENTRY'!D162),'DATA ENTRY'!E162,"")))</f>
        <v/>
      </c>
      <c r="DP163" s="3" t="str">
        <f>IF('DATA ENTRY'!CK162="","",IF('DATA ENTRY'!D162="","",IF(AND($DF$4='DATA ENTRY'!D162),'DATA ENTRY'!D162,"")))</f>
        <v/>
      </c>
      <c r="DQ163" s="3" t="str">
        <f>IF('DATA ENTRY'!CK162="","",IF('DATA ENTRY'!W162="","",IF(AND($DF$4='DATA ENTRY'!D162),'DATA ENTRY'!W162,"")))</f>
        <v/>
      </c>
      <c r="DR163" s="3" t="str">
        <f>IF('DATA ENTRY'!CK162="","",IF('DATA ENTRY'!X162="","",IF(AND($DF$4='DATA ENTRY'!D162),'DATA ENTRY'!X162,"")))</f>
        <v/>
      </c>
      <c r="DS163" s="108" t="str">
        <f t="shared" si="43"/>
        <v/>
      </c>
      <c r="DT163" s="108" t="str">
        <f>IF('DATA ENTRY'!CK162="","",IF('DATA ENTRY'!D162="","",IF(AND($DF$4='DATA ENTRY'!D162),'DATA ENTRY'!G162,"")))</f>
        <v/>
      </c>
      <c r="DY163">
        <f t="shared" si="44"/>
        <v>0</v>
      </c>
      <c r="EB163" t="str">
        <f t="shared" si="45"/>
        <v/>
      </c>
      <c r="EC163" t="str">
        <f t="shared" si="46"/>
        <v/>
      </c>
      <c r="ED163" s="224">
        <v>157</v>
      </c>
      <c r="EE163" s="3" t="str">
        <f>IF('DATA ENTRY'!CK162="","",IF('DATA ENTRY'!B162="","",IF(AND($EF$4='DATA ENTRY'!G162,$EH$4='DATA ENTRY'!F162),'DATA ENTRY'!B162,"")))</f>
        <v/>
      </c>
      <c r="EF163" s="3" t="str">
        <f>IF('DATA ENTRY'!CK162="","",IF('DATA ENTRY'!C162="","",IF(AND($EF$4='DATA ENTRY'!G162,$EH$4='DATA ENTRY'!F162),'DATA ENTRY'!C162,"")))</f>
        <v/>
      </c>
      <c r="EG163" s="4" t="str">
        <f>IF('DATA ENTRY'!CK162="","",IF('DATA ENTRY'!I162="","",IF(AND($EF$4='DATA ENTRY'!G162,$EH$4='DATA ENTRY'!F162),'DATA ENTRY'!I162,"")))</f>
        <v/>
      </c>
      <c r="EH163" s="4" t="str">
        <f>IF('DATA ENTRY'!CK162="","",IF('DATA ENTRY'!CK162="","",IF(AND($EF$4='DATA ENTRY'!G162,$EH$4='DATA ENTRY'!F162),'DATA ENTRY'!CK162,"")))</f>
        <v/>
      </c>
      <c r="EI163" s="3" t="str">
        <f>IF('DATA ENTRY'!CK162="","",IF('DATA ENTRY'!N162="","",IF(AND($EF$4='DATA ENTRY'!G162,$EH$4='DATA ENTRY'!F162),'DATA ENTRY'!N162,"")))</f>
        <v/>
      </c>
      <c r="EJ163" s="107" t="str">
        <f>IF('DATA ENTRY'!CK162="","",IF('DATA ENTRY'!O162="","",IF(AND($EF$4='DATA ENTRY'!G162,$EH$4='DATA ENTRY'!F162),'DATA ENTRY'!O162,"")))</f>
        <v/>
      </c>
      <c r="EK163" s="3" t="str">
        <f>IF('DATA ENTRY'!CK162="","",IF('DATA ENTRY'!P162="","",IF(AND($EF$4='DATA ENTRY'!G162,$EH$4='DATA ENTRY'!F162),'DATA ENTRY'!P162,"")))</f>
        <v/>
      </c>
      <c r="EL163" s="107" t="str">
        <f>IF('DATA ENTRY'!CK162="","",IF('DATA ENTRY'!Q162="","",IF(AND($EF$4='DATA ENTRY'!G162,$EH$4='DATA ENTRY'!F162),'DATA ENTRY'!Q162,"")))</f>
        <v/>
      </c>
      <c r="EM163" s="3" t="str">
        <f>IF('DATA ENTRY'!CK162="","",IF('DATA ENTRY'!R162="","",IF(AND($EF$4='DATA ENTRY'!G162,$EH$4='DATA ENTRY'!F162),'DATA ENTRY'!R162,"")))</f>
        <v/>
      </c>
      <c r="EN163" s="107" t="str">
        <f>IF('DATA ENTRY'!CK162="","",IF('DATA ENTRY'!S162="","",IF(AND($EF$4='DATA ENTRY'!G162,$EH$4='DATA ENTRY'!F162),'DATA ENTRY'!S162,"")))</f>
        <v/>
      </c>
      <c r="EO163" s="3" t="str">
        <f>IF('DATA ENTRY'!CK162="","",IF('DATA ENTRY'!E162="","",IF(AND($EF$4='DATA ENTRY'!G162,$EH$4='DATA ENTRY'!F162),'DATA ENTRY'!E162,"")))</f>
        <v/>
      </c>
      <c r="EP163" s="3" t="str">
        <f>IF('DATA ENTRY'!CK162="","",IF('DATA ENTRY'!D162="","",IF(AND($EF$4='DATA ENTRY'!G162,$EH$4='DATA ENTRY'!F162),'DATA ENTRY'!D162,"")))</f>
        <v/>
      </c>
      <c r="EQ163" s="3" t="str">
        <f>IF('DATA ENTRY'!CK162="","",IF('DATA ENTRY'!W162="","",IF(AND($EF$4='DATA ENTRY'!G162,$EH$4='DATA ENTRY'!F162),'DATA ENTRY'!W162,"")))</f>
        <v/>
      </c>
      <c r="ER163" s="3" t="str">
        <f>IF('DATA ENTRY'!CK162="","",IF('DATA ENTRY'!X162="","",IF(AND($EF$4='DATA ENTRY'!G162,$EH$4='DATA ENTRY'!F162),'DATA ENTRY'!X162,"")))</f>
        <v/>
      </c>
      <c r="ES163" s="108" t="str">
        <f t="shared" si="47"/>
        <v/>
      </c>
      <c r="ET163" s="108" t="str">
        <f>IF('DATA ENTRY'!CK162="","",IF('DATA ENTRY'!D162="","",IF(AND($EF$4='DATA ENTRY'!G162,$EH$4='DATA ENTRY'!F162),'DATA ENTRY'!G162,"")))</f>
        <v/>
      </c>
      <c r="EY163">
        <f t="shared" si="48"/>
        <v>0</v>
      </c>
    </row>
    <row r="164" spans="1:155">
      <c r="A164" t="str">
        <f>IF(S164=0,"",1+(MAX($A$7:A163)))</f>
        <v/>
      </c>
      <c r="B164" s="224">
        <v>158</v>
      </c>
      <c r="C164" s="3" t="str">
        <f>IF('DATA ENTRY'!CK163="","",IF('DATA ENTRY'!B163="","",IF($D$4="All Post",'DATA ENTRY'!B163,IF(AND($D$4='DATA ENTRY'!CK163),'DATA ENTRY'!B163,""))))</f>
        <v/>
      </c>
      <c r="D164" s="3" t="str">
        <f>IF('DATA ENTRY'!CK163="","",IF('DATA ENTRY'!C163="","",IF($D$4="All Post",'DATA ENTRY'!C163,IF(AND($D$4='DATA ENTRY'!CK163),'DATA ENTRY'!C163,""))))</f>
        <v/>
      </c>
      <c r="E164" s="4" t="str">
        <f>IF('DATA ENTRY'!CK163="","",IF('DATA ENTRY'!I163="","",IF($D$4="All Post",'DATA ENTRY'!I163,IF(AND($D$4='DATA ENTRY'!CK163),'DATA ENTRY'!I163,""))))</f>
        <v/>
      </c>
      <c r="F164" s="4" t="str">
        <f>IF('DATA ENTRY'!CK163="","",IF('DATA ENTRY'!CK163="","",IF($D$4="All Post",'DATA ENTRY'!CK163,IF(AND($D$4='DATA ENTRY'!CK163),'DATA ENTRY'!CK163,""))))</f>
        <v/>
      </c>
      <c r="G164" s="3" t="str">
        <f>IF('DATA ENTRY'!CK163="","",IF('DATA ENTRY'!N163="","",IF($D$4="All Post",'DATA ENTRY'!N163,IF(AND($D$4='DATA ENTRY'!CK163),'DATA ENTRY'!N163,""))))</f>
        <v/>
      </c>
      <c r="H164" s="107" t="str">
        <f>IF('DATA ENTRY'!CK163="","",IF('DATA ENTRY'!O163="","",IF($D$4="All Post",'DATA ENTRY'!O163,IF(AND($D$4='DATA ENTRY'!CK163),'DATA ENTRY'!O163,""))))</f>
        <v/>
      </c>
      <c r="I164" s="3" t="str">
        <f>IF('DATA ENTRY'!CK163="","",IF('DATA ENTRY'!P163="","",IF($D$4="All Post",'DATA ENTRY'!P163,IF(AND($D$4='DATA ENTRY'!CK163),'DATA ENTRY'!P163,""))))</f>
        <v/>
      </c>
      <c r="J164" s="107" t="str">
        <f>IF('DATA ENTRY'!CK163="","",IF('DATA ENTRY'!Q163="","",IF($D$4="All Post",'DATA ENTRY'!Q163,IF(AND($D$4='DATA ENTRY'!CK163),'DATA ENTRY'!Q163,""))))</f>
        <v/>
      </c>
      <c r="K164" s="3" t="str">
        <f>IF('DATA ENTRY'!CK163="","",IF('DATA ENTRY'!R163="","",IF($D$4="All Post",'DATA ENTRY'!R163,IF(AND($D$4='DATA ENTRY'!CK163),'DATA ENTRY'!R163,""))))</f>
        <v/>
      </c>
      <c r="L164" s="3" t="str">
        <f>IF('DATA ENTRY'!CK163="","",IF('DATA ENTRY'!S163="","",IF($D$4="All Post",'DATA ENTRY'!S163,IF(AND($D$4='DATA ENTRY'!CK163),'DATA ENTRY'!S163,""))))</f>
        <v/>
      </c>
      <c r="M164" s="3" t="str">
        <f>IF('DATA ENTRY'!CK163="","",IF('DATA ENTRY'!E163="","",IF($D$4="All Post",'DATA ENTRY'!E163,IF(AND($D$4='DATA ENTRY'!CK163),'DATA ENTRY'!E163,""))))</f>
        <v/>
      </c>
      <c r="N164" s="3" t="str">
        <f>IF('DATA ENTRY'!CK163="","",IF('DATA ENTRY'!W163="","",IF($D$4="All Post",'DATA ENTRY'!W163,IF(AND($D$4='DATA ENTRY'!CK163),'DATA ENTRY'!W163,""))))</f>
        <v/>
      </c>
      <c r="O164" s="3" t="str">
        <f>IF('DATA ENTRY'!CK163="","",IF('DATA ENTRY'!X163="","",IF($D$4="All Post",'DATA ENTRY'!X163,IF(AND($D$4='DATA ENTRY'!CK163),'DATA ENTRY'!X163,""))))</f>
        <v/>
      </c>
      <c r="P164" s="3" t="str">
        <f>IF('DATA ENTRY'!CK163="","",IF('DATA ENTRY'!G163="","",IF($D$4="All Post",'DATA ENTRY'!G163,IF(AND($D$4='DATA ENTRY'!CK163),'DATA ENTRY'!G163,""))))</f>
        <v/>
      </c>
      <c r="S164">
        <f t="shared" si="35"/>
        <v>0</v>
      </c>
      <c r="T164" t="str">
        <f t="shared" si="36"/>
        <v/>
      </c>
      <c r="BZ164" t="str">
        <f t="shared" si="37"/>
        <v/>
      </c>
      <c r="CA164" t="str">
        <f t="shared" si="38"/>
        <v/>
      </c>
      <c r="CB164" s="224">
        <v>158</v>
      </c>
      <c r="CC164" s="3" t="str">
        <f>IF('DATA ENTRY'!CK163="","",IF('DATA ENTRY'!B163="","",IF(AND($CD$4='DATA ENTRY'!CK163,$CG$4='DATA ENTRY'!D163),'DATA ENTRY'!B163,"")))</f>
        <v/>
      </c>
      <c r="CD164" s="3" t="str">
        <f>IF('DATA ENTRY'!CK163="","",IF('DATA ENTRY'!C163="","",IF(AND($CD$4='DATA ENTRY'!CK163,$CG$4='DATA ENTRY'!D163),'DATA ENTRY'!C163,"")))</f>
        <v/>
      </c>
      <c r="CE164" s="4" t="str">
        <f>IF('DATA ENTRY'!CK163="","",IF('DATA ENTRY'!I163="","",IF(AND($CD$4='DATA ENTRY'!CK163,$CG$4='DATA ENTRY'!D163),'DATA ENTRY'!I163,"")))</f>
        <v/>
      </c>
      <c r="CF164" s="4" t="str">
        <f>IF('DATA ENTRY'!CK163="","",IF('DATA ENTRY'!CK163="","",IF(AND($CD$4='DATA ENTRY'!CK163,$CG$4='DATA ENTRY'!D163),'DATA ENTRY'!CK163,"")))</f>
        <v/>
      </c>
      <c r="CG164" s="3" t="str">
        <f>IF('DATA ENTRY'!CK163="","",IF('DATA ENTRY'!N163="","",IF(AND($CD$4='DATA ENTRY'!CK163,$CG$4='DATA ENTRY'!D163),'DATA ENTRY'!N163,"")))</f>
        <v/>
      </c>
      <c r="CH164" s="107" t="str">
        <f>IF('DATA ENTRY'!CK163="","",IF('DATA ENTRY'!O163="","",IF(AND($CD$4='DATA ENTRY'!CK163,$CG$4='DATA ENTRY'!D163),'DATA ENTRY'!O163,"")))</f>
        <v/>
      </c>
      <c r="CI164" s="3" t="str">
        <f>IF('DATA ENTRY'!CK163="","",IF('DATA ENTRY'!P163="","",IF(AND($CD$4='DATA ENTRY'!CK163,$CG$4='DATA ENTRY'!D163),'DATA ENTRY'!P163,"")))</f>
        <v/>
      </c>
      <c r="CJ164" s="107" t="str">
        <f>IF('DATA ENTRY'!CK163="","",IF('DATA ENTRY'!Q163="","",IF(AND($CD$4='DATA ENTRY'!CK163,$CG$4='DATA ENTRY'!D163),'DATA ENTRY'!Q163,"")))</f>
        <v/>
      </c>
      <c r="CK164" s="3" t="str">
        <f>IF('DATA ENTRY'!CK163="","",IF('DATA ENTRY'!R163="","",IF(AND($CD$4='DATA ENTRY'!CK163,$CG$4='DATA ENTRY'!D163),'DATA ENTRY'!R163,"")))</f>
        <v/>
      </c>
      <c r="CL164" s="3" t="str">
        <f>IF('DATA ENTRY'!CK163="","",IF('DATA ENTRY'!S163="","",IF(AND($CD$4='DATA ENTRY'!CK163,$CG$4='DATA ENTRY'!D163),'DATA ENTRY'!S163,"")))</f>
        <v/>
      </c>
      <c r="CM164" s="3" t="str">
        <f>IF('DATA ENTRY'!CK163="","",IF('DATA ENTRY'!E163="","",IF(AND($CD$4='DATA ENTRY'!CK163,$CG$4='DATA ENTRY'!D163),'DATA ENTRY'!E163,"")))</f>
        <v/>
      </c>
      <c r="CN164" s="3" t="str">
        <f>IF('DATA ENTRY'!CK163="","",IF('DATA ENTRY'!W163="","",IF(AND($CD$4='DATA ENTRY'!CK163,$CG$4='DATA ENTRY'!D163),'DATA ENTRY'!W163,"")))</f>
        <v/>
      </c>
      <c r="CO164" s="3" t="str">
        <f>IF('DATA ENTRY'!CK163="","",IF('DATA ENTRY'!X163="","",IF(AND($CD$4='DATA ENTRY'!CK163,$CG$4='DATA ENTRY'!D163),'DATA ENTRY'!X163,"")))</f>
        <v/>
      </c>
      <c r="CP164" s="108" t="str">
        <f t="shared" si="39"/>
        <v/>
      </c>
      <c r="CQ164" s="108" t="str">
        <f>IF('DATA ENTRY'!CK163="","",IF('DATA ENTRY'!G163="","",IF(AND($CD$4='DATA ENTRY'!CK163,$CG$4='DATA ENTRY'!D163),'DATA ENTRY'!G163,"")))</f>
        <v/>
      </c>
      <c r="CR164" s="230" t="str">
        <f>IF('DATA ENTRY'!CK163="","",IF('DATA ENTRY'!D163="","",IF(AND($CD$4='DATA ENTRY'!CK163,$CG$4='DATA ENTRY'!D163),'DATA ENTRY'!D163,"")))</f>
        <v/>
      </c>
      <c r="CS164">
        <f t="shared" si="40"/>
        <v>0</v>
      </c>
      <c r="CT164">
        <f t="shared" si="41"/>
        <v>0</v>
      </c>
      <c r="CV164" s="139"/>
      <c r="CX164">
        <f t="shared" si="42"/>
        <v>0</v>
      </c>
      <c r="DB164" t="str">
        <f t="shared" si="49"/>
        <v/>
      </c>
      <c r="DC164" t="str">
        <f t="shared" si="50"/>
        <v/>
      </c>
      <c r="DD164" s="224">
        <v>158</v>
      </c>
      <c r="DE164" s="3" t="str">
        <f>IF('DATA ENTRY'!CK163="","",IF('DATA ENTRY'!B163="","",IF(AND($DF$4='DATA ENTRY'!D163),'DATA ENTRY'!B163,"")))</f>
        <v/>
      </c>
      <c r="DF164" s="3" t="str">
        <f>IF('DATA ENTRY'!CK163="","",IF('DATA ENTRY'!C163="","",IF(AND($DF$4='DATA ENTRY'!D163),'DATA ENTRY'!C163,"")))</f>
        <v/>
      </c>
      <c r="DG164" s="4" t="str">
        <f>IF('DATA ENTRY'!CK163="","",IF('DATA ENTRY'!I163="","",IF(AND($DF$4='DATA ENTRY'!D163),'DATA ENTRY'!I163,"")))</f>
        <v/>
      </c>
      <c r="DH164" s="4" t="str">
        <f>IF('DATA ENTRY'!CK163="","",IF('DATA ENTRY'!CK163="","",IF(AND($DF$4='DATA ENTRY'!D163),'DATA ENTRY'!CK163,"")))</f>
        <v/>
      </c>
      <c r="DI164" s="3" t="str">
        <f>IF('DATA ENTRY'!CK163="","",IF('DATA ENTRY'!N163="","",IF(AND($DF$4='DATA ENTRY'!D163),'DATA ENTRY'!N163,"")))</f>
        <v/>
      </c>
      <c r="DJ164" s="107" t="str">
        <f>IF('DATA ENTRY'!CK163="","",IF('DATA ENTRY'!O163="","",IF(AND($DF$4='DATA ENTRY'!D163),'DATA ENTRY'!O163,"")))</f>
        <v/>
      </c>
      <c r="DK164" s="3" t="str">
        <f>IF('DATA ENTRY'!CK163="","",IF('DATA ENTRY'!P163="","",IF(AND($DF$4='DATA ENTRY'!D163),'DATA ENTRY'!P163,"")))</f>
        <v/>
      </c>
      <c r="DL164" s="107" t="str">
        <f>IF('DATA ENTRY'!CK163="","",IF('DATA ENTRY'!Q163="","",IF(AND($DF$4='DATA ENTRY'!D163),'DATA ENTRY'!Q163,"")))</f>
        <v/>
      </c>
      <c r="DM164" s="3" t="str">
        <f>IF('DATA ENTRY'!CK163="","",IF('DATA ENTRY'!R163="","",IF(AND($DF$4='DATA ENTRY'!D163),'DATA ENTRY'!R163,"")))</f>
        <v/>
      </c>
      <c r="DN164" s="107" t="str">
        <f>IF('DATA ENTRY'!CK163="","",IF('DATA ENTRY'!S163="","",IF(AND($DF$4='DATA ENTRY'!D163),'DATA ENTRY'!S163,"")))</f>
        <v/>
      </c>
      <c r="DO164" s="3" t="str">
        <f>IF('DATA ENTRY'!CK163="","",IF('DATA ENTRY'!E163="","",IF(AND($DF$4='DATA ENTRY'!D163),'DATA ENTRY'!E163,"")))</f>
        <v/>
      </c>
      <c r="DP164" s="3" t="str">
        <f>IF('DATA ENTRY'!CK163="","",IF('DATA ENTRY'!D163="","",IF(AND($DF$4='DATA ENTRY'!D163),'DATA ENTRY'!D163,"")))</f>
        <v/>
      </c>
      <c r="DQ164" s="3" t="str">
        <f>IF('DATA ENTRY'!CK163="","",IF('DATA ENTRY'!W163="","",IF(AND($DF$4='DATA ENTRY'!D163),'DATA ENTRY'!W163,"")))</f>
        <v/>
      </c>
      <c r="DR164" s="3" t="str">
        <f>IF('DATA ENTRY'!CK163="","",IF('DATA ENTRY'!X163="","",IF(AND($DF$4='DATA ENTRY'!D163),'DATA ENTRY'!X163,"")))</f>
        <v/>
      </c>
      <c r="DS164" s="108" t="str">
        <f t="shared" si="43"/>
        <v/>
      </c>
      <c r="DT164" s="108" t="str">
        <f>IF('DATA ENTRY'!CK163="","",IF('DATA ENTRY'!D163="","",IF(AND($DF$4='DATA ENTRY'!D163),'DATA ENTRY'!G163,"")))</f>
        <v/>
      </c>
      <c r="DY164">
        <f t="shared" si="44"/>
        <v>0</v>
      </c>
      <c r="EB164" t="str">
        <f t="shared" si="45"/>
        <v/>
      </c>
      <c r="EC164" t="str">
        <f t="shared" si="46"/>
        <v/>
      </c>
      <c r="ED164" s="224">
        <v>158</v>
      </c>
      <c r="EE164" s="3" t="str">
        <f>IF('DATA ENTRY'!CK163="","",IF('DATA ENTRY'!B163="","",IF(AND($EF$4='DATA ENTRY'!G163,$EH$4='DATA ENTRY'!F163),'DATA ENTRY'!B163,"")))</f>
        <v/>
      </c>
      <c r="EF164" s="3" t="str">
        <f>IF('DATA ENTRY'!CK163="","",IF('DATA ENTRY'!C163="","",IF(AND($EF$4='DATA ENTRY'!G163,$EH$4='DATA ENTRY'!F163),'DATA ENTRY'!C163,"")))</f>
        <v/>
      </c>
      <c r="EG164" s="4" t="str">
        <f>IF('DATA ENTRY'!CK163="","",IF('DATA ENTRY'!I163="","",IF(AND($EF$4='DATA ENTRY'!G163,$EH$4='DATA ENTRY'!F163),'DATA ENTRY'!I163,"")))</f>
        <v/>
      </c>
      <c r="EH164" s="4" t="str">
        <f>IF('DATA ENTRY'!CK163="","",IF('DATA ENTRY'!CK163="","",IF(AND($EF$4='DATA ENTRY'!G163,$EH$4='DATA ENTRY'!F163),'DATA ENTRY'!CK163,"")))</f>
        <v/>
      </c>
      <c r="EI164" s="3" t="str">
        <f>IF('DATA ENTRY'!CK163="","",IF('DATA ENTRY'!N163="","",IF(AND($EF$4='DATA ENTRY'!G163,$EH$4='DATA ENTRY'!F163),'DATA ENTRY'!N163,"")))</f>
        <v/>
      </c>
      <c r="EJ164" s="107" t="str">
        <f>IF('DATA ENTRY'!CK163="","",IF('DATA ENTRY'!O163="","",IF(AND($EF$4='DATA ENTRY'!G163,$EH$4='DATA ENTRY'!F163),'DATA ENTRY'!O163,"")))</f>
        <v/>
      </c>
      <c r="EK164" s="3" t="str">
        <f>IF('DATA ENTRY'!CK163="","",IF('DATA ENTRY'!P163="","",IF(AND($EF$4='DATA ENTRY'!G163,$EH$4='DATA ENTRY'!F163),'DATA ENTRY'!P163,"")))</f>
        <v/>
      </c>
      <c r="EL164" s="107" t="str">
        <f>IF('DATA ENTRY'!CK163="","",IF('DATA ENTRY'!Q163="","",IF(AND($EF$4='DATA ENTRY'!G163,$EH$4='DATA ENTRY'!F163),'DATA ENTRY'!Q163,"")))</f>
        <v/>
      </c>
      <c r="EM164" s="3" t="str">
        <f>IF('DATA ENTRY'!CK163="","",IF('DATA ENTRY'!R163="","",IF(AND($EF$4='DATA ENTRY'!G163,$EH$4='DATA ENTRY'!F163),'DATA ENTRY'!R163,"")))</f>
        <v/>
      </c>
      <c r="EN164" s="107" t="str">
        <f>IF('DATA ENTRY'!CK163="","",IF('DATA ENTRY'!S163="","",IF(AND($EF$4='DATA ENTRY'!G163,$EH$4='DATA ENTRY'!F163),'DATA ENTRY'!S163,"")))</f>
        <v/>
      </c>
      <c r="EO164" s="3" t="str">
        <f>IF('DATA ENTRY'!CK163="","",IF('DATA ENTRY'!E163="","",IF(AND($EF$4='DATA ENTRY'!G163,$EH$4='DATA ENTRY'!F163),'DATA ENTRY'!E163,"")))</f>
        <v/>
      </c>
      <c r="EP164" s="3" t="str">
        <f>IF('DATA ENTRY'!CK163="","",IF('DATA ENTRY'!D163="","",IF(AND($EF$4='DATA ENTRY'!G163,$EH$4='DATA ENTRY'!F163),'DATA ENTRY'!D163,"")))</f>
        <v/>
      </c>
      <c r="EQ164" s="3" t="str">
        <f>IF('DATA ENTRY'!CK163="","",IF('DATA ENTRY'!W163="","",IF(AND($EF$4='DATA ENTRY'!G163,$EH$4='DATA ENTRY'!F163),'DATA ENTRY'!W163,"")))</f>
        <v/>
      </c>
      <c r="ER164" s="3" t="str">
        <f>IF('DATA ENTRY'!CK163="","",IF('DATA ENTRY'!X163="","",IF(AND($EF$4='DATA ENTRY'!G163,$EH$4='DATA ENTRY'!F163),'DATA ENTRY'!X163,"")))</f>
        <v/>
      </c>
      <c r="ES164" s="108" t="str">
        <f t="shared" si="47"/>
        <v/>
      </c>
      <c r="ET164" s="108" t="str">
        <f>IF('DATA ENTRY'!CK163="","",IF('DATA ENTRY'!D163="","",IF(AND($EF$4='DATA ENTRY'!G163,$EH$4='DATA ENTRY'!F163),'DATA ENTRY'!G163,"")))</f>
        <v/>
      </c>
      <c r="EY164">
        <f t="shared" si="48"/>
        <v>0</v>
      </c>
    </row>
    <row r="165" spans="1:155">
      <c r="A165" t="str">
        <f>IF(S165=0,"",1+(MAX($A$7:A164)))</f>
        <v/>
      </c>
      <c r="B165" s="224">
        <v>159</v>
      </c>
      <c r="C165" s="3" t="str">
        <f>IF('DATA ENTRY'!CK164="","",IF('DATA ENTRY'!B164="","",IF($D$4="All Post",'DATA ENTRY'!B164,IF(AND($D$4='DATA ENTRY'!CK164),'DATA ENTRY'!B164,""))))</f>
        <v/>
      </c>
      <c r="D165" s="3" t="str">
        <f>IF('DATA ENTRY'!CK164="","",IF('DATA ENTRY'!C164="","",IF($D$4="All Post",'DATA ENTRY'!C164,IF(AND($D$4='DATA ENTRY'!CK164),'DATA ENTRY'!C164,""))))</f>
        <v/>
      </c>
      <c r="E165" s="4" t="str">
        <f>IF('DATA ENTRY'!CK164="","",IF('DATA ENTRY'!I164="","",IF($D$4="All Post",'DATA ENTRY'!I164,IF(AND($D$4='DATA ENTRY'!CK164),'DATA ENTRY'!I164,""))))</f>
        <v/>
      </c>
      <c r="F165" s="4" t="str">
        <f>IF('DATA ENTRY'!CK164="","",IF('DATA ENTRY'!CK164="","",IF($D$4="All Post",'DATA ENTRY'!CK164,IF(AND($D$4='DATA ENTRY'!CK164),'DATA ENTRY'!CK164,""))))</f>
        <v/>
      </c>
      <c r="G165" s="3" t="str">
        <f>IF('DATA ENTRY'!CK164="","",IF('DATA ENTRY'!N164="","",IF($D$4="All Post",'DATA ENTRY'!N164,IF(AND($D$4='DATA ENTRY'!CK164),'DATA ENTRY'!N164,""))))</f>
        <v/>
      </c>
      <c r="H165" s="107" t="str">
        <f>IF('DATA ENTRY'!CK164="","",IF('DATA ENTRY'!O164="","",IF($D$4="All Post",'DATA ENTRY'!O164,IF(AND($D$4='DATA ENTRY'!CK164),'DATA ENTRY'!O164,""))))</f>
        <v/>
      </c>
      <c r="I165" s="3" t="str">
        <f>IF('DATA ENTRY'!CK164="","",IF('DATA ENTRY'!P164="","",IF($D$4="All Post",'DATA ENTRY'!P164,IF(AND($D$4='DATA ENTRY'!CK164),'DATA ENTRY'!P164,""))))</f>
        <v/>
      </c>
      <c r="J165" s="107" t="str">
        <f>IF('DATA ENTRY'!CK164="","",IF('DATA ENTRY'!Q164="","",IF($D$4="All Post",'DATA ENTRY'!Q164,IF(AND($D$4='DATA ENTRY'!CK164),'DATA ENTRY'!Q164,""))))</f>
        <v/>
      </c>
      <c r="K165" s="3" t="str">
        <f>IF('DATA ENTRY'!CK164="","",IF('DATA ENTRY'!R164="","",IF($D$4="All Post",'DATA ENTRY'!R164,IF(AND($D$4='DATA ENTRY'!CK164),'DATA ENTRY'!R164,""))))</f>
        <v/>
      </c>
      <c r="L165" s="3" t="str">
        <f>IF('DATA ENTRY'!CK164="","",IF('DATA ENTRY'!S164="","",IF($D$4="All Post",'DATA ENTRY'!S164,IF(AND($D$4='DATA ENTRY'!CK164),'DATA ENTRY'!S164,""))))</f>
        <v/>
      </c>
      <c r="M165" s="3" t="str">
        <f>IF('DATA ENTRY'!CK164="","",IF('DATA ENTRY'!E164="","",IF($D$4="All Post",'DATA ENTRY'!E164,IF(AND($D$4='DATA ENTRY'!CK164),'DATA ENTRY'!E164,""))))</f>
        <v/>
      </c>
      <c r="N165" s="3" t="str">
        <f>IF('DATA ENTRY'!CK164="","",IF('DATA ENTRY'!W164="","",IF($D$4="All Post",'DATA ENTRY'!W164,IF(AND($D$4='DATA ENTRY'!CK164),'DATA ENTRY'!W164,""))))</f>
        <v/>
      </c>
      <c r="O165" s="3" t="str">
        <f>IF('DATA ENTRY'!CK164="","",IF('DATA ENTRY'!X164="","",IF($D$4="All Post",'DATA ENTRY'!X164,IF(AND($D$4='DATA ENTRY'!CK164),'DATA ENTRY'!X164,""))))</f>
        <v/>
      </c>
      <c r="P165" s="3" t="str">
        <f>IF('DATA ENTRY'!CK164="","",IF('DATA ENTRY'!G164="","",IF($D$4="All Post",'DATA ENTRY'!G164,IF(AND($D$4='DATA ENTRY'!CK164),'DATA ENTRY'!G164,""))))</f>
        <v/>
      </c>
      <c r="S165">
        <f t="shared" si="35"/>
        <v>0</v>
      </c>
      <c r="T165" t="str">
        <f t="shared" si="36"/>
        <v/>
      </c>
      <c r="BZ165" t="str">
        <f t="shared" si="37"/>
        <v/>
      </c>
      <c r="CA165" t="str">
        <f t="shared" si="38"/>
        <v/>
      </c>
      <c r="CB165" s="224">
        <v>159</v>
      </c>
      <c r="CC165" s="3" t="str">
        <f>IF('DATA ENTRY'!CK164="","",IF('DATA ENTRY'!B164="","",IF(AND($CD$4='DATA ENTRY'!CK164,$CG$4='DATA ENTRY'!D164),'DATA ENTRY'!B164,"")))</f>
        <v/>
      </c>
      <c r="CD165" s="3" t="str">
        <f>IF('DATA ENTRY'!CK164="","",IF('DATA ENTRY'!C164="","",IF(AND($CD$4='DATA ENTRY'!CK164,$CG$4='DATA ENTRY'!D164),'DATA ENTRY'!C164,"")))</f>
        <v/>
      </c>
      <c r="CE165" s="4" t="str">
        <f>IF('DATA ENTRY'!CK164="","",IF('DATA ENTRY'!I164="","",IF(AND($CD$4='DATA ENTRY'!CK164,$CG$4='DATA ENTRY'!D164),'DATA ENTRY'!I164,"")))</f>
        <v/>
      </c>
      <c r="CF165" s="4" t="str">
        <f>IF('DATA ENTRY'!CK164="","",IF('DATA ENTRY'!CK164="","",IF(AND($CD$4='DATA ENTRY'!CK164,$CG$4='DATA ENTRY'!D164),'DATA ENTRY'!CK164,"")))</f>
        <v/>
      </c>
      <c r="CG165" s="3" t="str">
        <f>IF('DATA ENTRY'!CK164="","",IF('DATA ENTRY'!N164="","",IF(AND($CD$4='DATA ENTRY'!CK164,$CG$4='DATA ENTRY'!D164),'DATA ENTRY'!N164,"")))</f>
        <v/>
      </c>
      <c r="CH165" s="107" t="str">
        <f>IF('DATA ENTRY'!CK164="","",IF('DATA ENTRY'!O164="","",IF(AND($CD$4='DATA ENTRY'!CK164,$CG$4='DATA ENTRY'!D164),'DATA ENTRY'!O164,"")))</f>
        <v/>
      </c>
      <c r="CI165" s="3" t="str">
        <f>IF('DATA ENTRY'!CK164="","",IF('DATA ENTRY'!P164="","",IF(AND($CD$4='DATA ENTRY'!CK164,$CG$4='DATA ENTRY'!D164),'DATA ENTRY'!P164,"")))</f>
        <v/>
      </c>
      <c r="CJ165" s="107" t="str">
        <f>IF('DATA ENTRY'!CK164="","",IF('DATA ENTRY'!Q164="","",IF(AND($CD$4='DATA ENTRY'!CK164,$CG$4='DATA ENTRY'!D164),'DATA ENTRY'!Q164,"")))</f>
        <v/>
      </c>
      <c r="CK165" s="3" t="str">
        <f>IF('DATA ENTRY'!CK164="","",IF('DATA ENTRY'!R164="","",IF(AND($CD$4='DATA ENTRY'!CK164,$CG$4='DATA ENTRY'!D164),'DATA ENTRY'!R164,"")))</f>
        <v/>
      </c>
      <c r="CL165" s="3" t="str">
        <f>IF('DATA ENTRY'!CK164="","",IF('DATA ENTRY'!S164="","",IF(AND($CD$4='DATA ENTRY'!CK164,$CG$4='DATA ENTRY'!D164),'DATA ENTRY'!S164,"")))</f>
        <v/>
      </c>
      <c r="CM165" s="3" t="str">
        <f>IF('DATA ENTRY'!CK164="","",IF('DATA ENTRY'!E164="","",IF(AND($CD$4='DATA ENTRY'!CK164,$CG$4='DATA ENTRY'!D164),'DATA ENTRY'!E164,"")))</f>
        <v/>
      </c>
      <c r="CN165" s="3" t="str">
        <f>IF('DATA ENTRY'!CK164="","",IF('DATA ENTRY'!W164="","",IF(AND($CD$4='DATA ENTRY'!CK164,$CG$4='DATA ENTRY'!D164),'DATA ENTRY'!W164,"")))</f>
        <v/>
      </c>
      <c r="CO165" s="3" t="str">
        <f>IF('DATA ENTRY'!CK164="","",IF('DATA ENTRY'!X164="","",IF(AND($CD$4='DATA ENTRY'!CK164,$CG$4='DATA ENTRY'!D164),'DATA ENTRY'!X164,"")))</f>
        <v/>
      </c>
      <c r="CP165" s="108" t="str">
        <f t="shared" si="39"/>
        <v/>
      </c>
      <c r="CQ165" s="108" t="str">
        <f>IF('DATA ENTRY'!CK164="","",IF('DATA ENTRY'!G164="","",IF(AND($CD$4='DATA ENTRY'!CK164,$CG$4='DATA ENTRY'!D164),'DATA ENTRY'!G164,"")))</f>
        <v/>
      </c>
      <c r="CR165" s="230" t="str">
        <f>IF('DATA ENTRY'!CK164="","",IF('DATA ENTRY'!D164="","",IF(AND($CD$4='DATA ENTRY'!CK164,$CG$4='DATA ENTRY'!D164),'DATA ENTRY'!D164,"")))</f>
        <v/>
      </c>
      <c r="CS165">
        <f t="shared" si="40"/>
        <v>0</v>
      </c>
      <c r="CT165">
        <f t="shared" si="41"/>
        <v>0</v>
      </c>
      <c r="CV165" s="139"/>
      <c r="CX165">
        <f t="shared" si="42"/>
        <v>0</v>
      </c>
      <c r="DB165" t="str">
        <f t="shared" si="49"/>
        <v/>
      </c>
      <c r="DC165" t="str">
        <f t="shared" si="50"/>
        <v/>
      </c>
      <c r="DD165" s="224">
        <v>159</v>
      </c>
      <c r="DE165" s="3" t="str">
        <f>IF('DATA ENTRY'!CK164="","",IF('DATA ENTRY'!B164="","",IF(AND($DF$4='DATA ENTRY'!D164),'DATA ENTRY'!B164,"")))</f>
        <v/>
      </c>
      <c r="DF165" s="3" t="str">
        <f>IF('DATA ENTRY'!CK164="","",IF('DATA ENTRY'!C164="","",IF(AND($DF$4='DATA ENTRY'!D164),'DATA ENTRY'!C164,"")))</f>
        <v/>
      </c>
      <c r="DG165" s="4" t="str">
        <f>IF('DATA ENTRY'!CK164="","",IF('DATA ENTRY'!I164="","",IF(AND($DF$4='DATA ENTRY'!D164),'DATA ENTRY'!I164,"")))</f>
        <v/>
      </c>
      <c r="DH165" s="4" t="str">
        <f>IF('DATA ENTRY'!CK164="","",IF('DATA ENTRY'!CK164="","",IF(AND($DF$4='DATA ENTRY'!D164),'DATA ENTRY'!CK164,"")))</f>
        <v/>
      </c>
      <c r="DI165" s="3" t="str">
        <f>IF('DATA ENTRY'!CK164="","",IF('DATA ENTRY'!N164="","",IF(AND($DF$4='DATA ENTRY'!D164),'DATA ENTRY'!N164,"")))</f>
        <v/>
      </c>
      <c r="DJ165" s="107" t="str">
        <f>IF('DATA ENTRY'!CK164="","",IF('DATA ENTRY'!O164="","",IF(AND($DF$4='DATA ENTRY'!D164),'DATA ENTRY'!O164,"")))</f>
        <v/>
      </c>
      <c r="DK165" s="3" t="str">
        <f>IF('DATA ENTRY'!CK164="","",IF('DATA ENTRY'!P164="","",IF(AND($DF$4='DATA ENTRY'!D164),'DATA ENTRY'!P164,"")))</f>
        <v/>
      </c>
      <c r="DL165" s="107" t="str">
        <f>IF('DATA ENTRY'!CK164="","",IF('DATA ENTRY'!Q164="","",IF(AND($DF$4='DATA ENTRY'!D164),'DATA ENTRY'!Q164,"")))</f>
        <v/>
      </c>
      <c r="DM165" s="3" t="str">
        <f>IF('DATA ENTRY'!CK164="","",IF('DATA ENTRY'!R164="","",IF(AND($DF$4='DATA ENTRY'!D164),'DATA ENTRY'!R164,"")))</f>
        <v/>
      </c>
      <c r="DN165" s="107" t="str">
        <f>IF('DATA ENTRY'!CK164="","",IF('DATA ENTRY'!S164="","",IF(AND($DF$4='DATA ENTRY'!D164),'DATA ENTRY'!S164,"")))</f>
        <v/>
      </c>
      <c r="DO165" s="3" t="str">
        <f>IF('DATA ENTRY'!CK164="","",IF('DATA ENTRY'!E164="","",IF(AND($DF$4='DATA ENTRY'!D164),'DATA ENTRY'!E164,"")))</f>
        <v/>
      </c>
      <c r="DP165" s="3" t="str">
        <f>IF('DATA ENTRY'!CK164="","",IF('DATA ENTRY'!D164="","",IF(AND($DF$4='DATA ENTRY'!D164),'DATA ENTRY'!D164,"")))</f>
        <v/>
      </c>
      <c r="DQ165" s="3" t="str">
        <f>IF('DATA ENTRY'!CK164="","",IF('DATA ENTRY'!W164="","",IF(AND($DF$4='DATA ENTRY'!D164),'DATA ENTRY'!W164,"")))</f>
        <v/>
      </c>
      <c r="DR165" s="3" t="str">
        <f>IF('DATA ENTRY'!CK164="","",IF('DATA ENTRY'!X164="","",IF(AND($DF$4='DATA ENTRY'!D164),'DATA ENTRY'!X164,"")))</f>
        <v/>
      </c>
      <c r="DS165" s="108" t="str">
        <f t="shared" si="43"/>
        <v/>
      </c>
      <c r="DT165" s="108" t="str">
        <f>IF('DATA ENTRY'!CK164="","",IF('DATA ENTRY'!D164="","",IF(AND($DF$4='DATA ENTRY'!D164),'DATA ENTRY'!G164,"")))</f>
        <v/>
      </c>
      <c r="DY165">
        <f t="shared" si="44"/>
        <v>0</v>
      </c>
      <c r="EB165" t="str">
        <f t="shared" si="45"/>
        <v/>
      </c>
      <c r="EC165" t="str">
        <f t="shared" si="46"/>
        <v/>
      </c>
      <c r="ED165" s="224">
        <v>159</v>
      </c>
      <c r="EE165" s="3" t="str">
        <f>IF('DATA ENTRY'!CK164="","",IF('DATA ENTRY'!B164="","",IF(AND($EF$4='DATA ENTRY'!G164,$EH$4='DATA ENTRY'!F164),'DATA ENTRY'!B164,"")))</f>
        <v/>
      </c>
      <c r="EF165" s="3" t="str">
        <f>IF('DATA ENTRY'!CK164="","",IF('DATA ENTRY'!C164="","",IF(AND($EF$4='DATA ENTRY'!G164,$EH$4='DATA ENTRY'!F164),'DATA ENTRY'!C164,"")))</f>
        <v/>
      </c>
      <c r="EG165" s="4" t="str">
        <f>IF('DATA ENTRY'!CK164="","",IF('DATA ENTRY'!I164="","",IF(AND($EF$4='DATA ENTRY'!G164,$EH$4='DATA ENTRY'!F164),'DATA ENTRY'!I164,"")))</f>
        <v/>
      </c>
      <c r="EH165" s="4" t="str">
        <f>IF('DATA ENTRY'!CK164="","",IF('DATA ENTRY'!CK164="","",IF(AND($EF$4='DATA ENTRY'!G164,$EH$4='DATA ENTRY'!F164),'DATA ENTRY'!CK164,"")))</f>
        <v/>
      </c>
      <c r="EI165" s="3" t="str">
        <f>IF('DATA ENTRY'!CK164="","",IF('DATA ENTRY'!N164="","",IF(AND($EF$4='DATA ENTRY'!G164,$EH$4='DATA ENTRY'!F164),'DATA ENTRY'!N164,"")))</f>
        <v/>
      </c>
      <c r="EJ165" s="107" t="str">
        <f>IF('DATA ENTRY'!CK164="","",IF('DATA ENTRY'!O164="","",IF(AND($EF$4='DATA ENTRY'!G164,$EH$4='DATA ENTRY'!F164),'DATA ENTRY'!O164,"")))</f>
        <v/>
      </c>
      <c r="EK165" s="3" t="str">
        <f>IF('DATA ENTRY'!CK164="","",IF('DATA ENTRY'!P164="","",IF(AND($EF$4='DATA ENTRY'!G164,$EH$4='DATA ENTRY'!F164),'DATA ENTRY'!P164,"")))</f>
        <v/>
      </c>
      <c r="EL165" s="107" t="str">
        <f>IF('DATA ENTRY'!CK164="","",IF('DATA ENTRY'!Q164="","",IF(AND($EF$4='DATA ENTRY'!G164,$EH$4='DATA ENTRY'!F164),'DATA ENTRY'!Q164,"")))</f>
        <v/>
      </c>
      <c r="EM165" s="3" t="str">
        <f>IF('DATA ENTRY'!CK164="","",IF('DATA ENTRY'!R164="","",IF(AND($EF$4='DATA ENTRY'!G164,$EH$4='DATA ENTRY'!F164),'DATA ENTRY'!R164,"")))</f>
        <v/>
      </c>
      <c r="EN165" s="107" t="str">
        <f>IF('DATA ENTRY'!CK164="","",IF('DATA ENTRY'!S164="","",IF(AND($EF$4='DATA ENTRY'!G164,$EH$4='DATA ENTRY'!F164),'DATA ENTRY'!S164,"")))</f>
        <v/>
      </c>
      <c r="EO165" s="3" t="str">
        <f>IF('DATA ENTRY'!CK164="","",IF('DATA ENTRY'!E164="","",IF(AND($EF$4='DATA ENTRY'!G164,$EH$4='DATA ENTRY'!F164),'DATA ENTRY'!E164,"")))</f>
        <v/>
      </c>
      <c r="EP165" s="3" t="str">
        <f>IF('DATA ENTRY'!CK164="","",IF('DATA ENTRY'!D164="","",IF(AND($EF$4='DATA ENTRY'!G164,$EH$4='DATA ENTRY'!F164),'DATA ENTRY'!D164,"")))</f>
        <v/>
      </c>
      <c r="EQ165" s="3" t="str">
        <f>IF('DATA ENTRY'!CK164="","",IF('DATA ENTRY'!W164="","",IF(AND($EF$4='DATA ENTRY'!G164,$EH$4='DATA ENTRY'!F164),'DATA ENTRY'!W164,"")))</f>
        <v/>
      </c>
      <c r="ER165" s="3" t="str">
        <f>IF('DATA ENTRY'!CK164="","",IF('DATA ENTRY'!X164="","",IF(AND($EF$4='DATA ENTRY'!G164,$EH$4='DATA ENTRY'!F164),'DATA ENTRY'!X164,"")))</f>
        <v/>
      </c>
      <c r="ES165" s="108" t="str">
        <f t="shared" si="47"/>
        <v/>
      </c>
      <c r="ET165" s="108" t="str">
        <f>IF('DATA ENTRY'!CK164="","",IF('DATA ENTRY'!D164="","",IF(AND($EF$4='DATA ENTRY'!G164,$EH$4='DATA ENTRY'!F164),'DATA ENTRY'!G164,"")))</f>
        <v/>
      </c>
      <c r="EY165">
        <f t="shared" si="48"/>
        <v>0</v>
      </c>
    </row>
    <row r="166" spans="1:155">
      <c r="A166" t="str">
        <f>IF(S166=0,"",1+(MAX($A$7:A165)))</f>
        <v/>
      </c>
      <c r="B166" s="224">
        <v>160</v>
      </c>
      <c r="C166" s="3" t="str">
        <f>IF('DATA ENTRY'!CK165="","",IF('DATA ENTRY'!B165="","",IF($D$4="All Post",'DATA ENTRY'!B165,IF(AND($D$4='DATA ENTRY'!CK165),'DATA ENTRY'!B165,""))))</f>
        <v/>
      </c>
      <c r="D166" s="3" t="str">
        <f>IF('DATA ENTRY'!CK165="","",IF('DATA ENTRY'!C165="","",IF($D$4="All Post",'DATA ENTRY'!C165,IF(AND($D$4='DATA ENTRY'!CK165),'DATA ENTRY'!C165,""))))</f>
        <v/>
      </c>
      <c r="E166" s="4" t="str">
        <f>IF('DATA ENTRY'!CK165="","",IF('DATA ENTRY'!I165="","",IF($D$4="All Post",'DATA ENTRY'!I165,IF(AND($D$4='DATA ENTRY'!CK165),'DATA ENTRY'!I165,""))))</f>
        <v/>
      </c>
      <c r="F166" s="4" t="str">
        <f>IF('DATA ENTRY'!CK165="","",IF('DATA ENTRY'!CK165="","",IF($D$4="All Post",'DATA ENTRY'!CK165,IF(AND($D$4='DATA ENTRY'!CK165),'DATA ENTRY'!CK165,""))))</f>
        <v/>
      </c>
      <c r="G166" s="3" t="str">
        <f>IF('DATA ENTRY'!CK165="","",IF('DATA ENTRY'!N165="","",IF($D$4="All Post",'DATA ENTRY'!N165,IF(AND($D$4='DATA ENTRY'!CK165),'DATA ENTRY'!N165,""))))</f>
        <v/>
      </c>
      <c r="H166" s="107" t="str">
        <f>IF('DATA ENTRY'!CK165="","",IF('DATA ENTRY'!O165="","",IF($D$4="All Post",'DATA ENTRY'!O165,IF(AND($D$4='DATA ENTRY'!CK165),'DATA ENTRY'!O165,""))))</f>
        <v/>
      </c>
      <c r="I166" s="3" t="str">
        <f>IF('DATA ENTRY'!CK165="","",IF('DATA ENTRY'!P165="","",IF($D$4="All Post",'DATA ENTRY'!P165,IF(AND($D$4='DATA ENTRY'!CK165),'DATA ENTRY'!P165,""))))</f>
        <v/>
      </c>
      <c r="J166" s="107" t="str">
        <f>IF('DATA ENTRY'!CK165="","",IF('DATA ENTRY'!Q165="","",IF($D$4="All Post",'DATA ENTRY'!Q165,IF(AND($D$4='DATA ENTRY'!CK165),'DATA ENTRY'!Q165,""))))</f>
        <v/>
      </c>
      <c r="K166" s="3" t="str">
        <f>IF('DATA ENTRY'!CK165="","",IF('DATA ENTRY'!R165="","",IF($D$4="All Post",'DATA ENTRY'!R165,IF(AND($D$4='DATA ENTRY'!CK165),'DATA ENTRY'!R165,""))))</f>
        <v/>
      </c>
      <c r="L166" s="3" t="str">
        <f>IF('DATA ENTRY'!CK165="","",IF('DATA ENTRY'!S165="","",IF($D$4="All Post",'DATA ENTRY'!S165,IF(AND($D$4='DATA ENTRY'!CK165),'DATA ENTRY'!S165,""))))</f>
        <v/>
      </c>
      <c r="M166" s="3" t="str">
        <f>IF('DATA ENTRY'!CK165="","",IF('DATA ENTRY'!E165="","",IF($D$4="All Post",'DATA ENTRY'!E165,IF(AND($D$4='DATA ENTRY'!CK165),'DATA ENTRY'!E165,""))))</f>
        <v/>
      </c>
      <c r="N166" s="3" t="str">
        <f>IF('DATA ENTRY'!CK165="","",IF('DATA ENTRY'!W165="","",IF($D$4="All Post",'DATA ENTRY'!W165,IF(AND($D$4='DATA ENTRY'!CK165),'DATA ENTRY'!W165,""))))</f>
        <v/>
      </c>
      <c r="O166" s="3" t="str">
        <f>IF('DATA ENTRY'!CK165="","",IF('DATA ENTRY'!X165="","",IF($D$4="All Post",'DATA ENTRY'!X165,IF(AND($D$4='DATA ENTRY'!CK165),'DATA ENTRY'!X165,""))))</f>
        <v/>
      </c>
      <c r="P166" s="3" t="str">
        <f>IF('DATA ENTRY'!CK165="","",IF('DATA ENTRY'!G165="","",IF($D$4="All Post",'DATA ENTRY'!G165,IF(AND($D$4='DATA ENTRY'!CK165),'DATA ENTRY'!G165,""))))</f>
        <v/>
      </c>
      <c r="S166">
        <f t="shared" si="35"/>
        <v>0</v>
      </c>
      <c r="T166" t="str">
        <f t="shared" si="36"/>
        <v/>
      </c>
      <c r="BZ166" t="str">
        <f t="shared" si="37"/>
        <v/>
      </c>
      <c r="CA166" t="str">
        <f t="shared" si="38"/>
        <v/>
      </c>
      <c r="CB166" s="224">
        <v>160</v>
      </c>
      <c r="CC166" s="3" t="str">
        <f>IF('DATA ENTRY'!CK165="","",IF('DATA ENTRY'!B165="","",IF(AND($CD$4='DATA ENTRY'!CK165,$CG$4='DATA ENTRY'!D165),'DATA ENTRY'!B165,"")))</f>
        <v/>
      </c>
      <c r="CD166" s="3" t="str">
        <f>IF('DATA ENTRY'!CK165="","",IF('DATA ENTRY'!C165="","",IF(AND($CD$4='DATA ENTRY'!CK165,$CG$4='DATA ENTRY'!D165),'DATA ENTRY'!C165,"")))</f>
        <v/>
      </c>
      <c r="CE166" s="4" t="str">
        <f>IF('DATA ENTRY'!CK165="","",IF('DATA ENTRY'!I165="","",IF(AND($CD$4='DATA ENTRY'!CK165,$CG$4='DATA ENTRY'!D165),'DATA ENTRY'!I165,"")))</f>
        <v/>
      </c>
      <c r="CF166" s="4" t="str">
        <f>IF('DATA ENTRY'!CK165="","",IF('DATA ENTRY'!CK165="","",IF(AND($CD$4='DATA ENTRY'!CK165,$CG$4='DATA ENTRY'!D165),'DATA ENTRY'!CK165,"")))</f>
        <v/>
      </c>
      <c r="CG166" s="3" t="str">
        <f>IF('DATA ENTRY'!CK165="","",IF('DATA ENTRY'!N165="","",IF(AND($CD$4='DATA ENTRY'!CK165,$CG$4='DATA ENTRY'!D165),'DATA ENTRY'!N165,"")))</f>
        <v/>
      </c>
      <c r="CH166" s="107" t="str">
        <f>IF('DATA ENTRY'!CK165="","",IF('DATA ENTRY'!O165="","",IF(AND($CD$4='DATA ENTRY'!CK165,$CG$4='DATA ENTRY'!D165),'DATA ENTRY'!O165,"")))</f>
        <v/>
      </c>
      <c r="CI166" s="3" t="str">
        <f>IF('DATA ENTRY'!CK165="","",IF('DATA ENTRY'!P165="","",IF(AND($CD$4='DATA ENTRY'!CK165,$CG$4='DATA ENTRY'!D165),'DATA ENTRY'!P165,"")))</f>
        <v/>
      </c>
      <c r="CJ166" s="107" t="str">
        <f>IF('DATA ENTRY'!CK165="","",IF('DATA ENTRY'!Q165="","",IF(AND($CD$4='DATA ENTRY'!CK165,$CG$4='DATA ENTRY'!D165),'DATA ENTRY'!Q165,"")))</f>
        <v/>
      </c>
      <c r="CK166" s="3" t="str">
        <f>IF('DATA ENTRY'!CK165="","",IF('DATA ENTRY'!R165="","",IF(AND($CD$4='DATA ENTRY'!CK165,$CG$4='DATA ENTRY'!D165),'DATA ENTRY'!R165,"")))</f>
        <v/>
      </c>
      <c r="CL166" s="3" t="str">
        <f>IF('DATA ENTRY'!CK165="","",IF('DATA ENTRY'!S165="","",IF(AND($CD$4='DATA ENTRY'!CK165,$CG$4='DATA ENTRY'!D165),'DATA ENTRY'!S165,"")))</f>
        <v/>
      </c>
      <c r="CM166" s="3" t="str">
        <f>IF('DATA ENTRY'!CK165="","",IF('DATA ENTRY'!E165="","",IF(AND($CD$4='DATA ENTRY'!CK165,$CG$4='DATA ENTRY'!D165),'DATA ENTRY'!E165,"")))</f>
        <v/>
      </c>
      <c r="CN166" s="3" t="str">
        <f>IF('DATA ENTRY'!CK165="","",IF('DATA ENTRY'!W165="","",IF(AND($CD$4='DATA ENTRY'!CK165,$CG$4='DATA ENTRY'!D165),'DATA ENTRY'!W165,"")))</f>
        <v/>
      </c>
      <c r="CO166" s="3" t="str">
        <f>IF('DATA ENTRY'!CK165="","",IF('DATA ENTRY'!X165="","",IF(AND($CD$4='DATA ENTRY'!CK165,$CG$4='DATA ENTRY'!D165),'DATA ENTRY'!X165,"")))</f>
        <v/>
      </c>
      <c r="CP166" s="108" t="str">
        <f t="shared" si="39"/>
        <v/>
      </c>
      <c r="CQ166" s="108" t="str">
        <f>IF('DATA ENTRY'!CK165="","",IF('DATA ENTRY'!G165="","",IF(AND($CD$4='DATA ENTRY'!CK165,$CG$4='DATA ENTRY'!D165),'DATA ENTRY'!G165,"")))</f>
        <v/>
      </c>
      <c r="CR166" s="230" t="str">
        <f>IF('DATA ENTRY'!CK165="","",IF('DATA ENTRY'!D165="","",IF(AND($CD$4='DATA ENTRY'!CK165,$CG$4='DATA ENTRY'!D165),'DATA ENTRY'!D165,"")))</f>
        <v/>
      </c>
      <c r="CS166">
        <f t="shared" si="40"/>
        <v>0</v>
      </c>
      <c r="CT166">
        <f t="shared" si="41"/>
        <v>0</v>
      </c>
      <c r="CV166" s="139"/>
      <c r="CX166">
        <f t="shared" si="42"/>
        <v>0</v>
      </c>
      <c r="DB166" t="str">
        <f t="shared" si="49"/>
        <v/>
      </c>
      <c r="DC166" t="str">
        <f t="shared" si="50"/>
        <v/>
      </c>
      <c r="DD166" s="224">
        <v>160</v>
      </c>
      <c r="DE166" s="3" t="str">
        <f>IF('DATA ENTRY'!CK165="","",IF('DATA ENTRY'!B165="","",IF(AND($DF$4='DATA ENTRY'!D165),'DATA ENTRY'!B165,"")))</f>
        <v/>
      </c>
      <c r="DF166" s="3" t="str">
        <f>IF('DATA ENTRY'!CK165="","",IF('DATA ENTRY'!C165="","",IF(AND($DF$4='DATA ENTRY'!D165),'DATA ENTRY'!C165,"")))</f>
        <v/>
      </c>
      <c r="DG166" s="4" t="str">
        <f>IF('DATA ENTRY'!CK165="","",IF('DATA ENTRY'!I165="","",IF(AND($DF$4='DATA ENTRY'!D165),'DATA ENTRY'!I165,"")))</f>
        <v/>
      </c>
      <c r="DH166" s="4" t="str">
        <f>IF('DATA ENTRY'!CK165="","",IF('DATA ENTRY'!CK165="","",IF(AND($DF$4='DATA ENTRY'!D165),'DATA ENTRY'!CK165,"")))</f>
        <v/>
      </c>
      <c r="DI166" s="3" t="str">
        <f>IF('DATA ENTRY'!CK165="","",IF('DATA ENTRY'!N165="","",IF(AND($DF$4='DATA ENTRY'!D165),'DATA ENTRY'!N165,"")))</f>
        <v/>
      </c>
      <c r="DJ166" s="107" t="str">
        <f>IF('DATA ENTRY'!CK165="","",IF('DATA ENTRY'!O165="","",IF(AND($DF$4='DATA ENTRY'!D165),'DATA ENTRY'!O165,"")))</f>
        <v/>
      </c>
      <c r="DK166" s="3" t="str">
        <f>IF('DATA ENTRY'!CK165="","",IF('DATA ENTRY'!P165="","",IF(AND($DF$4='DATA ENTRY'!D165),'DATA ENTRY'!P165,"")))</f>
        <v/>
      </c>
      <c r="DL166" s="107" t="str">
        <f>IF('DATA ENTRY'!CK165="","",IF('DATA ENTRY'!Q165="","",IF(AND($DF$4='DATA ENTRY'!D165),'DATA ENTRY'!Q165,"")))</f>
        <v/>
      </c>
      <c r="DM166" s="3" t="str">
        <f>IF('DATA ENTRY'!CK165="","",IF('DATA ENTRY'!R165="","",IF(AND($DF$4='DATA ENTRY'!D165),'DATA ENTRY'!R165,"")))</f>
        <v/>
      </c>
      <c r="DN166" s="107" t="str">
        <f>IF('DATA ENTRY'!CK165="","",IF('DATA ENTRY'!S165="","",IF(AND($DF$4='DATA ENTRY'!D165),'DATA ENTRY'!S165,"")))</f>
        <v/>
      </c>
      <c r="DO166" s="3" t="str">
        <f>IF('DATA ENTRY'!CK165="","",IF('DATA ENTRY'!E165="","",IF(AND($DF$4='DATA ENTRY'!D165),'DATA ENTRY'!E165,"")))</f>
        <v/>
      </c>
      <c r="DP166" s="3" t="str">
        <f>IF('DATA ENTRY'!CK165="","",IF('DATA ENTRY'!D165="","",IF(AND($DF$4='DATA ENTRY'!D165),'DATA ENTRY'!D165,"")))</f>
        <v/>
      </c>
      <c r="DQ166" s="3" t="str">
        <f>IF('DATA ENTRY'!CK165="","",IF('DATA ENTRY'!W165="","",IF(AND($DF$4='DATA ENTRY'!D165),'DATA ENTRY'!W165,"")))</f>
        <v/>
      </c>
      <c r="DR166" s="3" t="str">
        <f>IF('DATA ENTRY'!CK165="","",IF('DATA ENTRY'!X165="","",IF(AND($DF$4='DATA ENTRY'!D165),'DATA ENTRY'!X165,"")))</f>
        <v/>
      </c>
      <c r="DS166" s="108" t="str">
        <f t="shared" si="43"/>
        <v/>
      </c>
      <c r="DT166" s="108" t="str">
        <f>IF('DATA ENTRY'!CK165="","",IF('DATA ENTRY'!D165="","",IF(AND($DF$4='DATA ENTRY'!D165),'DATA ENTRY'!G165,"")))</f>
        <v/>
      </c>
      <c r="DY166">
        <f t="shared" si="44"/>
        <v>0</v>
      </c>
      <c r="EB166" t="str">
        <f t="shared" si="45"/>
        <v/>
      </c>
      <c r="EC166" t="str">
        <f t="shared" si="46"/>
        <v/>
      </c>
      <c r="ED166" s="224">
        <v>160</v>
      </c>
      <c r="EE166" s="3" t="str">
        <f>IF('DATA ENTRY'!CK165="","",IF('DATA ENTRY'!B165="","",IF(AND($EF$4='DATA ENTRY'!G165,$EH$4='DATA ENTRY'!F165),'DATA ENTRY'!B165,"")))</f>
        <v/>
      </c>
      <c r="EF166" s="3" t="str">
        <f>IF('DATA ENTRY'!CK165="","",IF('DATA ENTRY'!C165="","",IF(AND($EF$4='DATA ENTRY'!G165,$EH$4='DATA ENTRY'!F165),'DATA ENTRY'!C165,"")))</f>
        <v/>
      </c>
      <c r="EG166" s="4" t="str">
        <f>IF('DATA ENTRY'!CK165="","",IF('DATA ENTRY'!I165="","",IF(AND($EF$4='DATA ENTRY'!G165,$EH$4='DATA ENTRY'!F165),'DATA ENTRY'!I165,"")))</f>
        <v/>
      </c>
      <c r="EH166" s="4" t="str">
        <f>IF('DATA ENTRY'!CK165="","",IF('DATA ENTRY'!CK165="","",IF(AND($EF$4='DATA ENTRY'!G165,$EH$4='DATA ENTRY'!F165),'DATA ENTRY'!CK165,"")))</f>
        <v/>
      </c>
      <c r="EI166" s="3" t="str">
        <f>IF('DATA ENTRY'!CK165="","",IF('DATA ENTRY'!N165="","",IF(AND($EF$4='DATA ENTRY'!G165,$EH$4='DATA ENTRY'!F165),'DATA ENTRY'!N165,"")))</f>
        <v/>
      </c>
      <c r="EJ166" s="107" t="str">
        <f>IF('DATA ENTRY'!CK165="","",IF('DATA ENTRY'!O165="","",IF(AND($EF$4='DATA ENTRY'!G165,$EH$4='DATA ENTRY'!F165),'DATA ENTRY'!O165,"")))</f>
        <v/>
      </c>
      <c r="EK166" s="3" t="str">
        <f>IF('DATA ENTRY'!CK165="","",IF('DATA ENTRY'!P165="","",IF(AND($EF$4='DATA ENTRY'!G165,$EH$4='DATA ENTRY'!F165),'DATA ENTRY'!P165,"")))</f>
        <v/>
      </c>
      <c r="EL166" s="107" t="str">
        <f>IF('DATA ENTRY'!CK165="","",IF('DATA ENTRY'!Q165="","",IF(AND($EF$4='DATA ENTRY'!G165,$EH$4='DATA ENTRY'!F165),'DATA ENTRY'!Q165,"")))</f>
        <v/>
      </c>
      <c r="EM166" s="3" t="str">
        <f>IF('DATA ENTRY'!CK165="","",IF('DATA ENTRY'!R165="","",IF(AND($EF$4='DATA ENTRY'!G165,$EH$4='DATA ENTRY'!F165),'DATA ENTRY'!R165,"")))</f>
        <v/>
      </c>
      <c r="EN166" s="107" t="str">
        <f>IF('DATA ENTRY'!CK165="","",IF('DATA ENTRY'!S165="","",IF(AND($EF$4='DATA ENTRY'!G165,$EH$4='DATA ENTRY'!F165),'DATA ENTRY'!S165,"")))</f>
        <v/>
      </c>
      <c r="EO166" s="3" t="str">
        <f>IF('DATA ENTRY'!CK165="","",IF('DATA ENTRY'!E165="","",IF(AND($EF$4='DATA ENTRY'!G165,$EH$4='DATA ENTRY'!F165),'DATA ENTRY'!E165,"")))</f>
        <v/>
      </c>
      <c r="EP166" s="3" t="str">
        <f>IF('DATA ENTRY'!CK165="","",IF('DATA ENTRY'!D165="","",IF(AND($EF$4='DATA ENTRY'!G165,$EH$4='DATA ENTRY'!F165),'DATA ENTRY'!D165,"")))</f>
        <v/>
      </c>
      <c r="EQ166" s="3" t="str">
        <f>IF('DATA ENTRY'!CK165="","",IF('DATA ENTRY'!W165="","",IF(AND($EF$4='DATA ENTRY'!G165,$EH$4='DATA ENTRY'!F165),'DATA ENTRY'!W165,"")))</f>
        <v/>
      </c>
      <c r="ER166" s="3" t="str">
        <f>IF('DATA ENTRY'!CK165="","",IF('DATA ENTRY'!X165="","",IF(AND($EF$4='DATA ENTRY'!G165,$EH$4='DATA ENTRY'!F165),'DATA ENTRY'!X165,"")))</f>
        <v/>
      </c>
      <c r="ES166" s="108" t="str">
        <f t="shared" si="47"/>
        <v/>
      </c>
      <c r="ET166" s="108" t="str">
        <f>IF('DATA ENTRY'!CK165="","",IF('DATA ENTRY'!D165="","",IF(AND($EF$4='DATA ENTRY'!G165,$EH$4='DATA ENTRY'!F165),'DATA ENTRY'!G165,"")))</f>
        <v/>
      </c>
      <c r="EY166">
        <f t="shared" si="48"/>
        <v>0</v>
      </c>
    </row>
    <row r="167" spans="1:155">
      <c r="A167" t="str">
        <f>IF(S167=0,"",1+(MAX($A$7:A166)))</f>
        <v/>
      </c>
      <c r="B167" s="224">
        <v>161</v>
      </c>
      <c r="C167" s="3" t="str">
        <f>IF('DATA ENTRY'!CK166="","",IF('DATA ENTRY'!B166="","",IF($D$4="All Post",'DATA ENTRY'!B166,IF(AND($D$4='DATA ENTRY'!CK166),'DATA ENTRY'!B166,""))))</f>
        <v/>
      </c>
      <c r="D167" s="3" t="str">
        <f>IF('DATA ENTRY'!CK166="","",IF('DATA ENTRY'!C166="","",IF($D$4="All Post",'DATA ENTRY'!C166,IF(AND($D$4='DATA ENTRY'!CK166),'DATA ENTRY'!C166,""))))</f>
        <v/>
      </c>
      <c r="E167" s="4" t="str">
        <f>IF('DATA ENTRY'!CK166="","",IF('DATA ENTRY'!I166="","",IF($D$4="All Post",'DATA ENTRY'!I166,IF(AND($D$4='DATA ENTRY'!CK166),'DATA ENTRY'!I166,""))))</f>
        <v/>
      </c>
      <c r="F167" s="4" t="str">
        <f>IF('DATA ENTRY'!CK166="","",IF('DATA ENTRY'!CK166="","",IF($D$4="All Post",'DATA ENTRY'!CK166,IF(AND($D$4='DATA ENTRY'!CK166),'DATA ENTRY'!CK166,""))))</f>
        <v/>
      </c>
      <c r="G167" s="3" t="str">
        <f>IF('DATA ENTRY'!CK166="","",IF('DATA ENTRY'!N166="","",IF($D$4="All Post",'DATA ENTRY'!N166,IF(AND($D$4='DATA ENTRY'!CK166),'DATA ENTRY'!N166,""))))</f>
        <v/>
      </c>
      <c r="H167" s="107" t="str">
        <f>IF('DATA ENTRY'!CK166="","",IF('DATA ENTRY'!O166="","",IF($D$4="All Post",'DATA ENTRY'!O166,IF(AND($D$4='DATA ENTRY'!CK166),'DATA ENTRY'!O166,""))))</f>
        <v/>
      </c>
      <c r="I167" s="3" t="str">
        <f>IF('DATA ENTRY'!CK166="","",IF('DATA ENTRY'!P166="","",IF($D$4="All Post",'DATA ENTRY'!P166,IF(AND($D$4='DATA ENTRY'!CK166),'DATA ENTRY'!P166,""))))</f>
        <v/>
      </c>
      <c r="J167" s="107" t="str">
        <f>IF('DATA ENTRY'!CK166="","",IF('DATA ENTRY'!Q166="","",IF($D$4="All Post",'DATA ENTRY'!Q166,IF(AND($D$4='DATA ENTRY'!CK166),'DATA ENTRY'!Q166,""))))</f>
        <v/>
      </c>
      <c r="K167" s="3" t="str">
        <f>IF('DATA ENTRY'!CK166="","",IF('DATA ENTRY'!R166="","",IF($D$4="All Post",'DATA ENTRY'!R166,IF(AND($D$4='DATA ENTRY'!CK166),'DATA ENTRY'!R166,""))))</f>
        <v/>
      </c>
      <c r="L167" s="3" t="str">
        <f>IF('DATA ENTRY'!CK166="","",IF('DATA ENTRY'!S166="","",IF($D$4="All Post",'DATA ENTRY'!S166,IF(AND($D$4='DATA ENTRY'!CK166),'DATA ENTRY'!S166,""))))</f>
        <v/>
      </c>
      <c r="M167" s="3" t="str">
        <f>IF('DATA ENTRY'!CK166="","",IF('DATA ENTRY'!E166="","",IF($D$4="All Post",'DATA ENTRY'!E166,IF(AND($D$4='DATA ENTRY'!CK166),'DATA ENTRY'!E166,""))))</f>
        <v/>
      </c>
      <c r="N167" s="3" t="str">
        <f>IF('DATA ENTRY'!CK166="","",IF('DATA ENTRY'!W166="","",IF($D$4="All Post",'DATA ENTRY'!W166,IF(AND($D$4='DATA ENTRY'!CK166),'DATA ENTRY'!W166,""))))</f>
        <v/>
      </c>
      <c r="O167" s="3" t="str">
        <f>IF('DATA ENTRY'!CK166="","",IF('DATA ENTRY'!X166="","",IF($D$4="All Post",'DATA ENTRY'!X166,IF(AND($D$4='DATA ENTRY'!CK166),'DATA ENTRY'!X166,""))))</f>
        <v/>
      </c>
      <c r="P167" s="3" t="str">
        <f>IF('DATA ENTRY'!CK166="","",IF('DATA ENTRY'!G166="","",IF($D$4="All Post",'DATA ENTRY'!G166,IF(AND($D$4='DATA ENTRY'!CK166),'DATA ENTRY'!G166,""))))</f>
        <v/>
      </c>
      <c r="S167">
        <f t="shared" si="35"/>
        <v>0</v>
      </c>
      <c r="T167" t="str">
        <f t="shared" si="36"/>
        <v/>
      </c>
      <c r="BZ167" t="str">
        <f t="shared" si="37"/>
        <v/>
      </c>
      <c r="CA167" t="str">
        <f t="shared" si="38"/>
        <v/>
      </c>
      <c r="CB167" s="224">
        <v>161</v>
      </c>
      <c r="CC167" s="3" t="str">
        <f>IF('DATA ENTRY'!CK166="","",IF('DATA ENTRY'!B166="","",IF(AND($CD$4='DATA ENTRY'!CK166,$CG$4='DATA ENTRY'!D166),'DATA ENTRY'!B166,"")))</f>
        <v/>
      </c>
      <c r="CD167" s="3" t="str">
        <f>IF('DATA ENTRY'!CK166="","",IF('DATA ENTRY'!C166="","",IF(AND($CD$4='DATA ENTRY'!CK166,$CG$4='DATA ENTRY'!D166),'DATA ENTRY'!C166,"")))</f>
        <v/>
      </c>
      <c r="CE167" s="4" t="str">
        <f>IF('DATA ENTRY'!CK166="","",IF('DATA ENTRY'!I166="","",IF(AND($CD$4='DATA ENTRY'!CK166,$CG$4='DATA ENTRY'!D166),'DATA ENTRY'!I166,"")))</f>
        <v/>
      </c>
      <c r="CF167" s="4" t="str">
        <f>IF('DATA ENTRY'!CK166="","",IF('DATA ENTRY'!CK166="","",IF(AND($CD$4='DATA ENTRY'!CK166,$CG$4='DATA ENTRY'!D166),'DATA ENTRY'!CK166,"")))</f>
        <v/>
      </c>
      <c r="CG167" s="3" t="str">
        <f>IF('DATA ENTRY'!CK166="","",IF('DATA ENTRY'!N166="","",IF(AND($CD$4='DATA ENTRY'!CK166,$CG$4='DATA ENTRY'!D166),'DATA ENTRY'!N166,"")))</f>
        <v/>
      </c>
      <c r="CH167" s="107" t="str">
        <f>IF('DATA ENTRY'!CK166="","",IF('DATA ENTRY'!O166="","",IF(AND($CD$4='DATA ENTRY'!CK166,$CG$4='DATA ENTRY'!D166),'DATA ENTRY'!O166,"")))</f>
        <v/>
      </c>
      <c r="CI167" s="3" t="str">
        <f>IF('DATA ENTRY'!CK166="","",IF('DATA ENTRY'!P166="","",IF(AND($CD$4='DATA ENTRY'!CK166,$CG$4='DATA ENTRY'!D166),'DATA ENTRY'!P166,"")))</f>
        <v/>
      </c>
      <c r="CJ167" s="107" t="str">
        <f>IF('DATA ENTRY'!CK166="","",IF('DATA ENTRY'!Q166="","",IF(AND($CD$4='DATA ENTRY'!CK166,$CG$4='DATA ENTRY'!D166),'DATA ENTRY'!Q166,"")))</f>
        <v/>
      </c>
      <c r="CK167" s="3" t="str">
        <f>IF('DATA ENTRY'!CK166="","",IF('DATA ENTRY'!R166="","",IF(AND($CD$4='DATA ENTRY'!CK166,$CG$4='DATA ENTRY'!D166),'DATA ENTRY'!R166,"")))</f>
        <v/>
      </c>
      <c r="CL167" s="3" t="str">
        <f>IF('DATA ENTRY'!CK166="","",IF('DATA ENTRY'!S166="","",IF(AND($CD$4='DATA ENTRY'!CK166,$CG$4='DATA ENTRY'!D166),'DATA ENTRY'!S166,"")))</f>
        <v/>
      </c>
      <c r="CM167" s="3" t="str">
        <f>IF('DATA ENTRY'!CK166="","",IF('DATA ENTRY'!E166="","",IF(AND($CD$4='DATA ENTRY'!CK166,$CG$4='DATA ENTRY'!D166),'DATA ENTRY'!E166,"")))</f>
        <v/>
      </c>
      <c r="CN167" s="3" t="str">
        <f>IF('DATA ENTRY'!CK166="","",IF('DATA ENTRY'!W166="","",IF(AND($CD$4='DATA ENTRY'!CK166,$CG$4='DATA ENTRY'!D166),'DATA ENTRY'!W166,"")))</f>
        <v/>
      </c>
      <c r="CO167" s="3" t="str">
        <f>IF('DATA ENTRY'!CK166="","",IF('DATA ENTRY'!X166="","",IF(AND($CD$4='DATA ENTRY'!CK166,$CG$4='DATA ENTRY'!D166),'DATA ENTRY'!X166,"")))</f>
        <v/>
      </c>
      <c r="CP167" s="108" t="str">
        <f t="shared" si="39"/>
        <v/>
      </c>
      <c r="CQ167" s="108" t="str">
        <f>IF('DATA ENTRY'!CK166="","",IF('DATA ENTRY'!G166="","",IF(AND($CD$4='DATA ENTRY'!CK166,$CG$4='DATA ENTRY'!D166),'DATA ENTRY'!G166,"")))</f>
        <v/>
      </c>
      <c r="CR167" s="230" t="str">
        <f>IF('DATA ENTRY'!CK166="","",IF('DATA ENTRY'!D166="","",IF(AND($CD$4='DATA ENTRY'!CK166,$CG$4='DATA ENTRY'!D166),'DATA ENTRY'!D166,"")))</f>
        <v/>
      </c>
      <c r="CS167">
        <f t="shared" si="40"/>
        <v>0</v>
      </c>
      <c r="CT167">
        <f t="shared" si="41"/>
        <v>0</v>
      </c>
      <c r="CV167" s="139"/>
      <c r="CX167">
        <f t="shared" si="42"/>
        <v>0</v>
      </c>
      <c r="DB167" t="str">
        <f t="shared" si="49"/>
        <v/>
      </c>
      <c r="DC167" t="str">
        <f t="shared" si="50"/>
        <v/>
      </c>
      <c r="DD167" s="224">
        <v>161</v>
      </c>
      <c r="DE167" s="3" t="str">
        <f>IF('DATA ENTRY'!CK166="","",IF('DATA ENTRY'!B166="","",IF(AND($DF$4='DATA ENTRY'!D166),'DATA ENTRY'!B166,"")))</f>
        <v/>
      </c>
      <c r="DF167" s="3" t="str">
        <f>IF('DATA ENTRY'!CK166="","",IF('DATA ENTRY'!C166="","",IF(AND($DF$4='DATA ENTRY'!D166),'DATA ENTRY'!C166,"")))</f>
        <v/>
      </c>
      <c r="DG167" s="4" t="str">
        <f>IF('DATA ENTRY'!CK166="","",IF('DATA ENTRY'!I166="","",IF(AND($DF$4='DATA ENTRY'!D166),'DATA ENTRY'!I166,"")))</f>
        <v/>
      </c>
      <c r="DH167" s="4" t="str">
        <f>IF('DATA ENTRY'!CK166="","",IF('DATA ENTRY'!CK166="","",IF(AND($DF$4='DATA ENTRY'!D166),'DATA ENTRY'!CK166,"")))</f>
        <v/>
      </c>
      <c r="DI167" s="3" t="str">
        <f>IF('DATA ENTRY'!CK166="","",IF('DATA ENTRY'!N166="","",IF(AND($DF$4='DATA ENTRY'!D166),'DATA ENTRY'!N166,"")))</f>
        <v/>
      </c>
      <c r="DJ167" s="107" t="str">
        <f>IF('DATA ENTRY'!CK166="","",IF('DATA ENTRY'!O166="","",IF(AND($DF$4='DATA ENTRY'!D166),'DATA ENTRY'!O166,"")))</f>
        <v/>
      </c>
      <c r="DK167" s="3" t="str">
        <f>IF('DATA ENTRY'!CK166="","",IF('DATA ENTRY'!P166="","",IF(AND($DF$4='DATA ENTRY'!D166),'DATA ENTRY'!P166,"")))</f>
        <v/>
      </c>
      <c r="DL167" s="107" t="str">
        <f>IF('DATA ENTRY'!CK166="","",IF('DATA ENTRY'!Q166="","",IF(AND($DF$4='DATA ENTRY'!D166),'DATA ENTRY'!Q166,"")))</f>
        <v/>
      </c>
      <c r="DM167" s="3" t="str">
        <f>IF('DATA ENTRY'!CK166="","",IF('DATA ENTRY'!R166="","",IF(AND($DF$4='DATA ENTRY'!D166),'DATA ENTRY'!R166,"")))</f>
        <v/>
      </c>
      <c r="DN167" s="107" t="str">
        <f>IF('DATA ENTRY'!CK166="","",IF('DATA ENTRY'!S166="","",IF(AND($DF$4='DATA ENTRY'!D166),'DATA ENTRY'!S166,"")))</f>
        <v/>
      </c>
      <c r="DO167" s="3" t="str">
        <f>IF('DATA ENTRY'!CK166="","",IF('DATA ENTRY'!E166="","",IF(AND($DF$4='DATA ENTRY'!D166),'DATA ENTRY'!E166,"")))</f>
        <v/>
      </c>
      <c r="DP167" s="3" t="str">
        <f>IF('DATA ENTRY'!CK166="","",IF('DATA ENTRY'!D166="","",IF(AND($DF$4='DATA ENTRY'!D166),'DATA ENTRY'!D166,"")))</f>
        <v/>
      </c>
      <c r="DQ167" s="3" t="str">
        <f>IF('DATA ENTRY'!CK166="","",IF('DATA ENTRY'!W166="","",IF(AND($DF$4='DATA ENTRY'!D166),'DATA ENTRY'!W166,"")))</f>
        <v/>
      </c>
      <c r="DR167" s="3" t="str">
        <f>IF('DATA ENTRY'!CK166="","",IF('DATA ENTRY'!X166="","",IF(AND($DF$4='DATA ENTRY'!D166),'DATA ENTRY'!X166,"")))</f>
        <v/>
      </c>
      <c r="DS167" s="108" t="str">
        <f t="shared" si="43"/>
        <v/>
      </c>
      <c r="DT167" s="108" t="str">
        <f>IF('DATA ENTRY'!CK166="","",IF('DATA ENTRY'!D166="","",IF(AND($DF$4='DATA ENTRY'!D166),'DATA ENTRY'!G166,"")))</f>
        <v/>
      </c>
      <c r="DY167">
        <f t="shared" si="44"/>
        <v>0</v>
      </c>
      <c r="EB167" t="str">
        <f t="shared" si="45"/>
        <v/>
      </c>
      <c r="EC167" t="str">
        <f t="shared" si="46"/>
        <v/>
      </c>
      <c r="ED167" s="224">
        <v>161</v>
      </c>
      <c r="EE167" s="3" t="str">
        <f>IF('DATA ENTRY'!CK166="","",IF('DATA ENTRY'!B166="","",IF(AND($EF$4='DATA ENTRY'!G166,$EH$4='DATA ENTRY'!F166),'DATA ENTRY'!B166,"")))</f>
        <v/>
      </c>
      <c r="EF167" s="3" t="str">
        <f>IF('DATA ENTRY'!CK166="","",IF('DATA ENTRY'!C166="","",IF(AND($EF$4='DATA ENTRY'!G166,$EH$4='DATA ENTRY'!F166),'DATA ENTRY'!C166,"")))</f>
        <v/>
      </c>
      <c r="EG167" s="4" t="str">
        <f>IF('DATA ENTRY'!CK166="","",IF('DATA ENTRY'!I166="","",IF(AND($EF$4='DATA ENTRY'!G166,$EH$4='DATA ENTRY'!F166),'DATA ENTRY'!I166,"")))</f>
        <v/>
      </c>
      <c r="EH167" s="4" t="str">
        <f>IF('DATA ENTRY'!CK166="","",IF('DATA ENTRY'!CK166="","",IF(AND($EF$4='DATA ENTRY'!G166,$EH$4='DATA ENTRY'!F166),'DATA ENTRY'!CK166,"")))</f>
        <v/>
      </c>
      <c r="EI167" s="3" t="str">
        <f>IF('DATA ENTRY'!CK166="","",IF('DATA ENTRY'!N166="","",IF(AND($EF$4='DATA ENTRY'!G166,$EH$4='DATA ENTRY'!F166),'DATA ENTRY'!N166,"")))</f>
        <v/>
      </c>
      <c r="EJ167" s="107" t="str">
        <f>IF('DATA ENTRY'!CK166="","",IF('DATA ENTRY'!O166="","",IF(AND($EF$4='DATA ENTRY'!G166,$EH$4='DATA ENTRY'!F166),'DATA ENTRY'!O166,"")))</f>
        <v/>
      </c>
      <c r="EK167" s="3" t="str">
        <f>IF('DATA ENTRY'!CK166="","",IF('DATA ENTRY'!P166="","",IF(AND($EF$4='DATA ENTRY'!G166,$EH$4='DATA ENTRY'!F166),'DATA ENTRY'!P166,"")))</f>
        <v/>
      </c>
      <c r="EL167" s="107" t="str">
        <f>IF('DATA ENTRY'!CK166="","",IF('DATA ENTRY'!Q166="","",IF(AND($EF$4='DATA ENTRY'!G166,$EH$4='DATA ENTRY'!F166),'DATA ENTRY'!Q166,"")))</f>
        <v/>
      </c>
      <c r="EM167" s="3" t="str">
        <f>IF('DATA ENTRY'!CK166="","",IF('DATA ENTRY'!R166="","",IF(AND($EF$4='DATA ENTRY'!G166,$EH$4='DATA ENTRY'!F166),'DATA ENTRY'!R166,"")))</f>
        <v/>
      </c>
      <c r="EN167" s="107" t="str">
        <f>IF('DATA ENTRY'!CK166="","",IF('DATA ENTRY'!S166="","",IF(AND($EF$4='DATA ENTRY'!G166,$EH$4='DATA ENTRY'!F166),'DATA ENTRY'!S166,"")))</f>
        <v/>
      </c>
      <c r="EO167" s="3" t="str">
        <f>IF('DATA ENTRY'!CK166="","",IF('DATA ENTRY'!E166="","",IF(AND($EF$4='DATA ENTRY'!G166,$EH$4='DATA ENTRY'!F166),'DATA ENTRY'!E166,"")))</f>
        <v/>
      </c>
      <c r="EP167" s="3" t="str">
        <f>IF('DATA ENTRY'!CK166="","",IF('DATA ENTRY'!D166="","",IF(AND($EF$4='DATA ENTRY'!G166,$EH$4='DATA ENTRY'!F166),'DATA ENTRY'!D166,"")))</f>
        <v/>
      </c>
      <c r="EQ167" s="3" t="str">
        <f>IF('DATA ENTRY'!CK166="","",IF('DATA ENTRY'!W166="","",IF(AND($EF$4='DATA ENTRY'!G166,$EH$4='DATA ENTRY'!F166),'DATA ENTRY'!W166,"")))</f>
        <v/>
      </c>
      <c r="ER167" s="3" t="str">
        <f>IF('DATA ENTRY'!CK166="","",IF('DATA ENTRY'!X166="","",IF(AND($EF$4='DATA ENTRY'!G166,$EH$4='DATA ENTRY'!F166),'DATA ENTRY'!X166,"")))</f>
        <v/>
      </c>
      <c r="ES167" s="108" t="str">
        <f t="shared" si="47"/>
        <v/>
      </c>
      <c r="ET167" s="108" t="str">
        <f>IF('DATA ENTRY'!CK166="","",IF('DATA ENTRY'!D166="","",IF(AND($EF$4='DATA ENTRY'!G166,$EH$4='DATA ENTRY'!F166),'DATA ENTRY'!G166,"")))</f>
        <v/>
      </c>
      <c r="EY167">
        <f t="shared" si="48"/>
        <v>0</v>
      </c>
    </row>
    <row r="168" spans="1:155">
      <c r="A168" t="str">
        <f>IF(S168=0,"",1+(MAX($A$7:A167)))</f>
        <v/>
      </c>
      <c r="B168" s="224">
        <v>162</v>
      </c>
      <c r="C168" s="3" t="str">
        <f>IF('DATA ENTRY'!CK167="","",IF('DATA ENTRY'!B167="","",IF($D$4="All Post",'DATA ENTRY'!B167,IF(AND($D$4='DATA ENTRY'!CK167),'DATA ENTRY'!B167,""))))</f>
        <v/>
      </c>
      <c r="D168" s="3" t="str">
        <f>IF('DATA ENTRY'!CK167="","",IF('DATA ENTRY'!C167="","",IF($D$4="All Post",'DATA ENTRY'!C167,IF(AND($D$4='DATA ENTRY'!CK167),'DATA ENTRY'!C167,""))))</f>
        <v/>
      </c>
      <c r="E168" s="4" t="str">
        <f>IF('DATA ENTRY'!CK167="","",IF('DATA ENTRY'!I167="","",IF($D$4="All Post",'DATA ENTRY'!I167,IF(AND($D$4='DATA ENTRY'!CK167),'DATA ENTRY'!I167,""))))</f>
        <v/>
      </c>
      <c r="F168" s="4" t="str">
        <f>IF('DATA ENTRY'!CK167="","",IF('DATA ENTRY'!CK167="","",IF($D$4="All Post",'DATA ENTRY'!CK167,IF(AND($D$4='DATA ENTRY'!CK167),'DATA ENTRY'!CK167,""))))</f>
        <v/>
      </c>
      <c r="G168" s="3" t="str">
        <f>IF('DATA ENTRY'!CK167="","",IF('DATA ENTRY'!N167="","",IF($D$4="All Post",'DATA ENTRY'!N167,IF(AND($D$4='DATA ENTRY'!CK167),'DATA ENTRY'!N167,""))))</f>
        <v/>
      </c>
      <c r="H168" s="107" t="str">
        <f>IF('DATA ENTRY'!CK167="","",IF('DATA ENTRY'!O167="","",IF($D$4="All Post",'DATA ENTRY'!O167,IF(AND($D$4='DATA ENTRY'!CK167),'DATA ENTRY'!O167,""))))</f>
        <v/>
      </c>
      <c r="I168" s="3" t="str">
        <f>IF('DATA ENTRY'!CK167="","",IF('DATA ENTRY'!P167="","",IF($D$4="All Post",'DATA ENTRY'!P167,IF(AND($D$4='DATA ENTRY'!CK167),'DATA ENTRY'!P167,""))))</f>
        <v/>
      </c>
      <c r="J168" s="107" t="str">
        <f>IF('DATA ENTRY'!CK167="","",IF('DATA ENTRY'!Q167="","",IF($D$4="All Post",'DATA ENTRY'!Q167,IF(AND($D$4='DATA ENTRY'!CK167),'DATA ENTRY'!Q167,""))))</f>
        <v/>
      </c>
      <c r="K168" s="3" t="str">
        <f>IF('DATA ENTRY'!CK167="","",IF('DATA ENTRY'!R167="","",IF($D$4="All Post",'DATA ENTRY'!R167,IF(AND($D$4='DATA ENTRY'!CK167),'DATA ENTRY'!R167,""))))</f>
        <v/>
      </c>
      <c r="L168" s="3" t="str">
        <f>IF('DATA ENTRY'!CK167="","",IF('DATA ENTRY'!S167="","",IF($D$4="All Post",'DATA ENTRY'!S167,IF(AND($D$4='DATA ENTRY'!CK167),'DATA ENTRY'!S167,""))))</f>
        <v/>
      </c>
      <c r="M168" s="3" t="str">
        <f>IF('DATA ENTRY'!CK167="","",IF('DATA ENTRY'!E167="","",IF($D$4="All Post",'DATA ENTRY'!E167,IF(AND($D$4='DATA ENTRY'!CK167),'DATA ENTRY'!E167,""))))</f>
        <v/>
      </c>
      <c r="N168" s="3" t="str">
        <f>IF('DATA ENTRY'!CK167="","",IF('DATA ENTRY'!W167="","",IF($D$4="All Post",'DATA ENTRY'!W167,IF(AND($D$4='DATA ENTRY'!CK167),'DATA ENTRY'!W167,""))))</f>
        <v/>
      </c>
      <c r="O168" s="3" t="str">
        <f>IF('DATA ENTRY'!CK167="","",IF('DATA ENTRY'!X167="","",IF($D$4="All Post",'DATA ENTRY'!X167,IF(AND($D$4='DATA ENTRY'!CK167),'DATA ENTRY'!X167,""))))</f>
        <v/>
      </c>
      <c r="P168" s="3" t="str">
        <f>IF('DATA ENTRY'!CK167="","",IF('DATA ENTRY'!G167="","",IF($D$4="All Post",'DATA ENTRY'!G167,IF(AND($D$4='DATA ENTRY'!CK167),'DATA ENTRY'!G167,""))))</f>
        <v/>
      </c>
      <c r="S168">
        <f t="shared" si="35"/>
        <v>0</v>
      </c>
      <c r="T168" t="str">
        <f t="shared" si="36"/>
        <v/>
      </c>
      <c r="BZ168" t="str">
        <f t="shared" si="37"/>
        <v/>
      </c>
      <c r="CA168" t="str">
        <f t="shared" si="38"/>
        <v/>
      </c>
      <c r="CB168" s="224">
        <v>162</v>
      </c>
      <c r="CC168" s="3" t="str">
        <f>IF('DATA ENTRY'!CK167="","",IF('DATA ENTRY'!B167="","",IF(AND($CD$4='DATA ENTRY'!CK167,$CG$4='DATA ENTRY'!D167),'DATA ENTRY'!B167,"")))</f>
        <v/>
      </c>
      <c r="CD168" s="3" t="str">
        <f>IF('DATA ENTRY'!CK167="","",IF('DATA ENTRY'!C167="","",IF(AND($CD$4='DATA ENTRY'!CK167,$CG$4='DATA ENTRY'!D167),'DATA ENTRY'!C167,"")))</f>
        <v/>
      </c>
      <c r="CE168" s="4" t="str">
        <f>IF('DATA ENTRY'!CK167="","",IF('DATA ENTRY'!I167="","",IF(AND($CD$4='DATA ENTRY'!CK167,$CG$4='DATA ENTRY'!D167),'DATA ENTRY'!I167,"")))</f>
        <v/>
      </c>
      <c r="CF168" s="4" t="str">
        <f>IF('DATA ENTRY'!CK167="","",IF('DATA ENTRY'!CK167="","",IF(AND($CD$4='DATA ENTRY'!CK167,$CG$4='DATA ENTRY'!D167),'DATA ENTRY'!CK167,"")))</f>
        <v/>
      </c>
      <c r="CG168" s="3" t="str">
        <f>IF('DATA ENTRY'!CK167="","",IF('DATA ENTRY'!N167="","",IF(AND($CD$4='DATA ENTRY'!CK167,$CG$4='DATA ENTRY'!D167),'DATA ENTRY'!N167,"")))</f>
        <v/>
      </c>
      <c r="CH168" s="107" t="str">
        <f>IF('DATA ENTRY'!CK167="","",IF('DATA ENTRY'!O167="","",IF(AND($CD$4='DATA ENTRY'!CK167,$CG$4='DATA ENTRY'!D167),'DATA ENTRY'!O167,"")))</f>
        <v/>
      </c>
      <c r="CI168" s="3" t="str">
        <f>IF('DATA ENTRY'!CK167="","",IF('DATA ENTRY'!P167="","",IF(AND($CD$4='DATA ENTRY'!CK167,$CG$4='DATA ENTRY'!D167),'DATA ENTRY'!P167,"")))</f>
        <v/>
      </c>
      <c r="CJ168" s="107" t="str">
        <f>IF('DATA ENTRY'!CK167="","",IF('DATA ENTRY'!Q167="","",IF(AND($CD$4='DATA ENTRY'!CK167,$CG$4='DATA ENTRY'!D167),'DATA ENTRY'!Q167,"")))</f>
        <v/>
      </c>
      <c r="CK168" s="3" t="str">
        <f>IF('DATA ENTRY'!CK167="","",IF('DATA ENTRY'!R167="","",IF(AND($CD$4='DATA ENTRY'!CK167,$CG$4='DATA ENTRY'!D167),'DATA ENTRY'!R167,"")))</f>
        <v/>
      </c>
      <c r="CL168" s="3" t="str">
        <f>IF('DATA ENTRY'!CK167="","",IF('DATA ENTRY'!S167="","",IF(AND($CD$4='DATA ENTRY'!CK167,$CG$4='DATA ENTRY'!D167),'DATA ENTRY'!S167,"")))</f>
        <v/>
      </c>
      <c r="CM168" s="3" t="str">
        <f>IF('DATA ENTRY'!CK167="","",IF('DATA ENTRY'!E167="","",IF(AND($CD$4='DATA ENTRY'!CK167,$CG$4='DATA ENTRY'!D167),'DATA ENTRY'!E167,"")))</f>
        <v/>
      </c>
      <c r="CN168" s="3" t="str">
        <f>IF('DATA ENTRY'!CK167="","",IF('DATA ENTRY'!W167="","",IF(AND($CD$4='DATA ENTRY'!CK167,$CG$4='DATA ENTRY'!D167),'DATA ENTRY'!W167,"")))</f>
        <v/>
      </c>
      <c r="CO168" s="3" t="str">
        <f>IF('DATA ENTRY'!CK167="","",IF('DATA ENTRY'!X167="","",IF(AND($CD$4='DATA ENTRY'!CK167,$CG$4='DATA ENTRY'!D167),'DATA ENTRY'!X167,"")))</f>
        <v/>
      </c>
      <c r="CP168" s="108" t="str">
        <f t="shared" si="39"/>
        <v/>
      </c>
      <c r="CQ168" s="108" t="str">
        <f>IF('DATA ENTRY'!CK167="","",IF('DATA ENTRY'!G167="","",IF(AND($CD$4='DATA ENTRY'!CK167,$CG$4='DATA ENTRY'!D167),'DATA ENTRY'!G167,"")))</f>
        <v/>
      </c>
      <c r="CR168" s="230" t="str">
        <f>IF('DATA ENTRY'!CK167="","",IF('DATA ENTRY'!D167="","",IF(AND($CD$4='DATA ENTRY'!CK167,$CG$4='DATA ENTRY'!D167),'DATA ENTRY'!D167,"")))</f>
        <v/>
      </c>
      <c r="CS168">
        <f t="shared" si="40"/>
        <v>0</v>
      </c>
      <c r="CT168">
        <f t="shared" si="41"/>
        <v>0</v>
      </c>
      <c r="CV168" s="139"/>
      <c r="CX168">
        <f t="shared" si="42"/>
        <v>0</v>
      </c>
      <c r="DB168" t="str">
        <f t="shared" si="49"/>
        <v/>
      </c>
      <c r="DC168" t="str">
        <f t="shared" si="50"/>
        <v/>
      </c>
      <c r="DD168" s="224">
        <v>162</v>
      </c>
      <c r="DE168" s="3" t="str">
        <f>IF('DATA ENTRY'!CK167="","",IF('DATA ENTRY'!B167="","",IF(AND($DF$4='DATA ENTRY'!D167),'DATA ENTRY'!B167,"")))</f>
        <v/>
      </c>
      <c r="DF168" s="3" t="str">
        <f>IF('DATA ENTRY'!CK167="","",IF('DATA ENTRY'!C167="","",IF(AND($DF$4='DATA ENTRY'!D167),'DATA ENTRY'!C167,"")))</f>
        <v/>
      </c>
      <c r="DG168" s="4" t="str">
        <f>IF('DATA ENTRY'!CK167="","",IF('DATA ENTRY'!I167="","",IF(AND($DF$4='DATA ENTRY'!D167),'DATA ENTRY'!I167,"")))</f>
        <v/>
      </c>
      <c r="DH168" s="4" t="str">
        <f>IF('DATA ENTRY'!CK167="","",IF('DATA ENTRY'!CK167="","",IF(AND($DF$4='DATA ENTRY'!D167),'DATA ENTRY'!CK167,"")))</f>
        <v/>
      </c>
      <c r="DI168" s="3" t="str">
        <f>IF('DATA ENTRY'!CK167="","",IF('DATA ENTRY'!N167="","",IF(AND($DF$4='DATA ENTRY'!D167),'DATA ENTRY'!N167,"")))</f>
        <v/>
      </c>
      <c r="DJ168" s="107" t="str">
        <f>IF('DATA ENTRY'!CK167="","",IF('DATA ENTRY'!O167="","",IF(AND($DF$4='DATA ENTRY'!D167),'DATA ENTRY'!O167,"")))</f>
        <v/>
      </c>
      <c r="DK168" s="3" t="str">
        <f>IF('DATA ENTRY'!CK167="","",IF('DATA ENTRY'!P167="","",IF(AND($DF$4='DATA ENTRY'!D167),'DATA ENTRY'!P167,"")))</f>
        <v/>
      </c>
      <c r="DL168" s="107" t="str">
        <f>IF('DATA ENTRY'!CK167="","",IF('DATA ENTRY'!Q167="","",IF(AND($DF$4='DATA ENTRY'!D167),'DATA ENTRY'!Q167,"")))</f>
        <v/>
      </c>
      <c r="DM168" s="3" t="str">
        <f>IF('DATA ENTRY'!CK167="","",IF('DATA ENTRY'!R167="","",IF(AND($DF$4='DATA ENTRY'!D167),'DATA ENTRY'!R167,"")))</f>
        <v/>
      </c>
      <c r="DN168" s="107" t="str">
        <f>IF('DATA ENTRY'!CK167="","",IF('DATA ENTRY'!S167="","",IF(AND($DF$4='DATA ENTRY'!D167),'DATA ENTRY'!S167,"")))</f>
        <v/>
      </c>
      <c r="DO168" s="3" t="str">
        <f>IF('DATA ENTRY'!CK167="","",IF('DATA ENTRY'!E167="","",IF(AND($DF$4='DATA ENTRY'!D167),'DATA ENTRY'!E167,"")))</f>
        <v/>
      </c>
      <c r="DP168" s="3" t="str">
        <f>IF('DATA ENTRY'!CK167="","",IF('DATA ENTRY'!D167="","",IF(AND($DF$4='DATA ENTRY'!D167),'DATA ENTRY'!D167,"")))</f>
        <v/>
      </c>
      <c r="DQ168" s="3" t="str">
        <f>IF('DATA ENTRY'!CK167="","",IF('DATA ENTRY'!W167="","",IF(AND($DF$4='DATA ENTRY'!D167),'DATA ENTRY'!W167,"")))</f>
        <v/>
      </c>
      <c r="DR168" s="3" t="str">
        <f>IF('DATA ENTRY'!CK167="","",IF('DATA ENTRY'!X167="","",IF(AND($DF$4='DATA ENTRY'!D167),'DATA ENTRY'!X167,"")))</f>
        <v/>
      </c>
      <c r="DS168" s="108" t="str">
        <f t="shared" si="43"/>
        <v/>
      </c>
      <c r="DT168" s="108" t="str">
        <f>IF('DATA ENTRY'!CK167="","",IF('DATA ENTRY'!D167="","",IF(AND($DF$4='DATA ENTRY'!D167),'DATA ENTRY'!G167,"")))</f>
        <v/>
      </c>
      <c r="DY168">
        <f t="shared" si="44"/>
        <v>0</v>
      </c>
      <c r="EB168" t="str">
        <f t="shared" si="45"/>
        <v/>
      </c>
      <c r="EC168" t="str">
        <f t="shared" si="46"/>
        <v/>
      </c>
      <c r="ED168" s="224">
        <v>162</v>
      </c>
      <c r="EE168" s="3" t="str">
        <f>IF('DATA ENTRY'!CK167="","",IF('DATA ENTRY'!B167="","",IF(AND($EF$4='DATA ENTRY'!G167,$EH$4='DATA ENTRY'!F167),'DATA ENTRY'!B167,"")))</f>
        <v/>
      </c>
      <c r="EF168" s="3" t="str">
        <f>IF('DATA ENTRY'!CK167="","",IF('DATA ENTRY'!C167="","",IF(AND($EF$4='DATA ENTRY'!G167,$EH$4='DATA ENTRY'!F167),'DATA ENTRY'!C167,"")))</f>
        <v/>
      </c>
      <c r="EG168" s="4" t="str">
        <f>IF('DATA ENTRY'!CK167="","",IF('DATA ENTRY'!I167="","",IF(AND($EF$4='DATA ENTRY'!G167,$EH$4='DATA ENTRY'!F167),'DATA ENTRY'!I167,"")))</f>
        <v/>
      </c>
      <c r="EH168" s="4" t="str">
        <f>IF('DATA ENTRY'!CK167="","",IF('DATA ENTRY'!CK167="","",IF(AND($EF$4='DATA ENTRY'!G167,$EH$4='DATA ENTRY'!F167),'DATA ENTRY'!CK167,"")))</f>
        <v/>
      </c>
      <c r="EI168" s="3" t="str">
        <f>IF('DATA ENTRY'!CK167="","",IF('DATA ENTRY'!N167="","",IF(AND($EF$4='DATA ENTRY'!G167,$EH$4='DATA ENTRY'!F167),'DATA ENTRY'!N167,"")))</f>
        <v/>
      </c>
      <c r="EJ168" s="107" t="str">
        <f>IF('DATA ENTRY'!CK167="","",IF('DATA ENTRY'!O167="","",IF(AND($EF$4='DATA ENTRY'!G167,$EH$4='DATA ENTRY'!F167),'DATA ENTRY'!O167,"")))</f>
        <v/>
      </c>
      <c r="EK168" s="3" t="str">
        <f>IF('DATA ENTRY'!CK167="","",IF('DATA ENTRY'!P167="","",IF(AND($EF$4='DATA ENTRY'!G167,$EH$4='DATA ENTRY'!F167),'DATA ENTRY'!P167,"")))</f>
        <v/>
      </c>
      <c r="EL168" s="107" t="str">
        <f>IF('DATA ENTRY'!CK167="","",IF('DATA ENTRY'!Q167="","",IF(AND($EF$4='DATA ENTRY'!G167,$EH$4='DATA ENTRY'!F167),'DATA ENTRY'!Q167,"")))</f>
        <v/>
      </c>
      <c r="EM168" s="3" t="str">
        <f>IF('DATA ENTRY'!CK167="","",IF('DATA ENTRY'!R167="","",IF(AND($EF$4='DATA ENTRY'!G167,$EH$4='DATA ENTRY'!F167),'DATA ENTRY'!R167,"")))</f>
        <v/>
      </c>
      <c r="EN168" s="107" t="str">
        <f>IF('DATA ENTRY'!CK167="","",IF('DATA ENTRY'!S167="","",IF(AND($EF$4='DATA ENTRY'!G167,$EH$4='DATA ENTRY'!F167),'DATA ENTRY'!S167,"")))</f>
        <v/>
      </c>
      <c r="EO168" s="3" t="str">
        <f>IF('DATA ENTRY'!CK167="","",IF('DATA ENTRY'!E167="","",IF(AND($EF$4='DATA ENTRY'!G167,$EH$4='DATA ENTRY'!F167),'DATA ENTRY'!E167,"")))</f>
        <v/>
      </c>
      <c r="EP168" s="3" t="str">
        <f>IF('DATA ENTRY'!CK167="","",IF('DATA ENTRY'!D167="","",IF(AND($EF$4='DATA ENTRY'!G167,$EH$4='DATA ENTRY'!F167),'DATA ENTRY'!D167,"")))</f>
        <v/>
      </c>
      <c r="EQ168" s="3" t="str">
        <f>IF('DATA ENTRY'!CK167="","",IF('DATA ENTRY'!W167="","",IF(AND($EF$4='DATA ENTRY'!G167,$EH$4='DATA ENTRY'!F167),'DATA ENTRY'!W167,"")))</f>
        <v/>
      </c>
      <c r="ER168" s="3" t="str">
        <f>IF('DATA ENTRY'!CK167="","",IF('DATA ENTRY'!X167="","",IF(AND($EF$4='DATA ENTRY'!G167,$EH$4='DATA ENTRY'!F167),'DATA ENTRY'!X167,"")))</f>
        <v/>
      </c>
      <c r="ES168" s="108" t="str">
        <f t="shared" si="47"/>
        <v/>
      </c>
      <c r="ET168" s="108" t="str">
        <f>IF('DATA ENTRY'!CK167="","",IF('DATA ENTRY'!D167="","",IF(AND($EF$4='DATA ENTRY'!G167,$EH$4='DATA ENTRY'!F167),'DATA ENTRY'!G167,"")))</f>
        <v/>
      </c>
      <c r="EY168">
        <f t="shared" si="48"/>
        <v>0</v>
      </c>
    </row>
    <row r="169" spans="1:155">
      <c r="A169" t="str">
        <f>IF(S169=0,"",1+(MAX($A$7:A168)))</f>
        <v/>
      </c>
      <c r="B169" s="224">
        <v>163</v>
      </c>
      <c r="C169" s="3" t="str">
        <f>IF('DATA ENTRY'!CK168="","",IF('DATA ENTRY'!B168="","",IF($D$4="All Post",'DATA ENTRY'!B168,IF(AND($D$4='DATA ENTRY'!CK168),'DATA ENTRY'!B168,""))))</f>
        <v/>
      </c>
      <c r="D169" s="3" t="str">
        <f>IF('DATA ENTRY'!CK168="","",IF('DATA ENTRY'!C168="","",IF($D$4="All Post",'DATA ENTRY'!C168,IF(AND($D$4='DATA ENTRY'!CK168),'DATA ENTRY'!C168,""))))</f>
        <v/>
      </c>
      <c r="E169" s="4" t="str">
        <f>IF('DATA ENTRY'!CK168="","",IF('DATA ENTRY'!I168="","",IF($D$4="All Post",'DATA ENTRY'!I168,IF(AND($D$4='DATA ENTRY'!CK168),'DATA ENTRY'!I168,""))))</f>
        <v/>
      </c>
      <c r="F169" s="4" t="str">
        <f>IF('DATA ENTRY'!CK168="","",IF('DATA ENTRY'!CK168="","",IF($D$4="All Post",'DATA ENTRY'!CK168,IF(AND($D$4='DATA ENTRY'!CK168),'DATA ENTRY'!CK168,""))))</f>
        <v/>
      </c>
      <c r="G169" s="3" t="str">
        <f>IF('DATA ENTRY'!CK168="","",IF('DATA ENTRY'!N168="","",IF($D$4="All Post",'DATA ENTRY'!N168,IF(AND($D$4='DATA ENTRY'!CK168),'DATA ENTRY'!N168,""))))</f>
        <v/>
      </c>
      <c r="H169" s="107" t="str">
        <f>IF('DATA ENTRY'!CK168="","",IF('DATA ENTRY'!O168="","",IF($D$4="All Post",'DATA ENTRY'!O168,IF(AND($D$4='DATA ENTRY'!CK168),'DATA ENTRY'!O168,""))))</f>
        <v/>
      </c>
      <c r="I169" s="3" t="str">
        <f>IF('DATA ENTRY'!CK168="","",IF('DATA ENTRY'!P168="","",IF($D$4="All Post",'DATA ENTRY'!P168,IF(AND($D$4='DATA ENTRY'!CK168),'DATA ENTRY'!P168,""))))</f>
        <v/>
      </c>
      <c r="J169" s="107" t="str">
        <f>IF('DATA ENTRY'!CK168="","",IF('DATA ENTRY'!Q168="","",IF($D$4="All Post",'DATA ENTRY'!Q168,IF(AND($D$4='DATA ENTRY'!CK168),'DATA ENTRY'!Q168,""))))</f>
        <v/>
      </c>
      <c r="K169" s="3" t="str">
        <f>IF('DATA ENTRY'!CK168="","",IF('DATA ENTRY'!R168="","",IF($D$4="All Post",'DATA ENTRY'!R168,IF(AND($D$4='DATA ENTRY'!CK168),'DATA ENTRY'!R168,""))))</f>
        <v/>
      </c>
      <c r="L169" s="3" t="str">
        <f>IF('DATA ENTRY'!CK168="","",IF('DATA ENTRY'!S168="","",IF($D$4="All Post",'DATA ENTRY'!S168,IF(AND($D$4='DATA ENTRY'!CK168),'DATA ENTRY'!S168,""))))</f>
        <v/>
      </c>
      <c r="M169" s="3" t="str">
        <f>IF('DATA ENTRY'!CK168="","",IF('DATA ENTRY'!E168="","",IF($D$4="All Post",'DATA ENTRY'!E168,IF(AND($D$4='DATA ENTRY'!CK168),'DATA ENTRY'!E168,""))))</f>
        <v/>
      </c>
      <c r="N169" s="3" t="str">
        <f>IF('DATA ENTRY'!CK168="","",IF('DATA ENTRY'!W168="","",IF($D$4="All Post",'DATA ENTRY'!W168,IF(AND($D$4='DATA ENTRY'!CK168),'DATA ENTRY'!W168,""))))</f>
        <v/>
      </c>
      <c r="O169" s="3" t="str">
        <f>IF('DATA ENTRY'!CK168="","",IF('DATA ENTRY'!X168="","",IF($D$4="All Post",'DATA ENTRY'!X168,IF(AND($D$4='DATA ENTRY'!CK168),'DATA ENTRY'!X168,""))))</f>
        <v/>
      </c>
      <c r="P169" s="3" t="str">
        <f>IF('DATA ENTRY'!CK168="","",IF('DATA ENTRY'!G168="","",IF($D$4="All Post",'DATA ENTRY'!G168,IF(AND($D$4='DATA ENTRY'!CK168),'DATA ENTRY'!G168,""))))</f>
        <v/>
      </c>
      <c r="S169">
        <f t="shared" si="35"/>
        <v>0</v>
      </c>
      <c r="T169" t="str">
        <f t="shared" si="36"/>
        <v/>
      </c>
      <c r="BZ169" t="str">
        <f t="shared" si="37"/>
        <v/>
      </c>
      <c r="CA169" t="str">
        <f t="shared" si="38"/>
        <v/>
      </c>
      <c r="CB169" s="224">
        <v>163</v>
      </c>
      <c r="CC169" s="3" t="str">
        <f>IF('DATA ENTRY'!CK168="","",IF('DATA ENTRY'!B168="","",IF(AND($CD$4='DATA ENTRY'!CK168,$CG$4='DATA ENTRY'!D168),'DATA ENTRY'!B168,"")))</f>
        <v/>
      </c>
      <c r="CD169" s="3" t="str">
        <f>IF('DATA ENTRY'!CK168="","",IF('DATA ENTRY'!C168="","",IF(AND($CD$4='DATA ENTRY'!CK168,$CG$4='DATA ENTRY'!D168),'DATA ENTRY'!C168,"")))</f>
        <v/>
      </c>
      <c r="CE169" s="4" t="str">
        <f>IF('DATA ENTRY'!CK168="","",IF('DATA ENTRY'!I168="","",IF(AND($CD$4='DATA ENTRY'!CK168,$CG$4='DATA ENTRY'!D168),'DATA ENTRY'!I168,"")))</f>
        <v/>
      </c>
      <c r="CF169" s="4" t="str">
        <f>IF('DATA ENTRY'!CK168="","",IF('DATA ENTRY'!CK168="","",IF(AND($CD$4='DATA ENTRY'!CK168,$CG$4='DATA ENTRY'!D168),'DATA ENTRY'!CK168,"")))</f>
        <v/>
      </c>
      <c r="CG169" s="3" t="str">
        <f>IF('DATA ENTRY'!CK168="","",IF('DATA ENTRY'!N168="","",IF(AND($CD$4='DATA ENTRY'!CK168,$CG$4='DATA ENTRY'!D168),'DATA ENTRY'!N168,"")))</f>
        <v/>
      </c>
      <c r="CH169" s="107" t="str">
        <f>IF('DATA ENTRY'!CK168="","",IF('DATA ENTRY'!O168="","",IF(AND($CD$4='DATA ENTRY'!CK168,$CG$4='DATA ENTRY'!D168),'DATA ENTRY'!O168,"")))</f>
        <v/>
      </c>
      <c r="CI169" s="3" t="str">
        <f>IF('DATA ENTRY'!CK168="","",IF('DATA ENTRY'!P168="","",IF(AND($CD$4='DATA ENTRY'!CK168,$CG$4='DATA ENTRY'!D168),'DATA ENTRY'!P168,"")))</f>
        <v/>
      </c>
      <c r="CJ169" s="107" t="str">
        <f>IF('DATA ENTRY'!CK168="","",IF('DATA ENTRY'!Q168="","",IF(AND($CD$4='DATA ENTRY'!CK168,$CG$4='DATA ENTRY'!D168),'DATA ENTRY'!Q168,"")))</f>
        <v/>
      </c>
      <c r="CK169" s="3" t="str">
        <f>IF('DATA ENTRY'!CK168="","",IF('DATA ENTRY'!R168="","",IF(AND($CD$4='DATA ENTRY'!CK168,$CG$4='DATA ENTRY'!D168),'DATA ENTRY'!R168,"")))</f>
        <v/>
      </c>
      <c r="CL169" s="3" t="str">
        <f>IF('DATA ENTRY'!CK168="","",IF('DATA ENTRY'!S168="","",IF(AND($CD$4='DATA ENTRY'!CK168,$CG$4='DATA ENTRY'!D168),'DATA ENTRY'!S168,"")))</f>
        <v/>
      </c>
      <c r="CM169" s="3" t="str">
        <f>IF('DATA ENTRY'!CK168="","",IF('DATA ENTRY'!E168="","",IF(AND($CD$4='DATA ENTRY'!CK168,$CG$4='DATA ENTRY'!D168),'DATA ENTRY'!E168,"")))</f>
        <v/>
      </c>
      <c r="CN169" s="3" t="str">
        <f>IF('DATA ENTRY'!CK168="","",IF('DATA ENTRY'!W168="","",IF(AND($CD$4='DATA ENTRY'!CK168,$CG$4='DATA ENTRY'!D168),'DATA ENTRY'!W168,"")))</f>
        <v/>
      </c>
      <c r="CO169" s="3" t="str">
        <f>IF('DATA ENTRY'!CK168="","",IF('DATA ENTRY'!X168="","",IF(AND($CD$4='DATA ENTRY'!CK168,$CG$4='DATA ENTRY'!D168),'DATA ENTRY'!X168,"")))</f>
        <v/>
      </c>
      <c r="CP169" s="108" t="str">
        <f t="shared" si="39"/>
        <v/>
      </c>
      <c r="CQ169" s="108" t="str">
        <f>IF('DATA ENTRY'!CK168="","",IF('DATA ENTRY'!G168="","",IF(AND($CD$4='DATA ENTRY'!CK168,$CG$4='DATA ENTRY'!D168),'DATA ENTRY'!G168,"")))</f>
        <v/>
      </c>
      <c r="CR169" s="230" t="str">
        <f>IF('DATA ENTRY'!CK168="","",IF('DATA ENTRY'!D168="","",IF(AND($CD$4='DATA ENTRY'!CK168,$CG$4='DATA ENTRY'!D168),'DATA ENTRY'!D168,"")))</f>
        <v/>
      </c>
      <c r="CS169">
        <f t="shared" si="40"/>
        <v>0</v>
      </c>
      <c r="CT169">
        <f t="shared" si="41"/>
        <v>0</v>
      </c>
      <c r="CV169" s="139"/>
      <c r="CX169">
        <f t="shared" si="42"/>
        <v>0</v>
      </c>
      <c r="DB169" t="str">
        <f t="shared" si="49"/>
        <v/>
      </c>
      <c r="DC169" t="str">
        <f t="shared" si="50"/>
        <v/>
      </c>
      <c r="DD169" s="224">
        <v>163</v>
      </c>
      <c r="DE169" s="3" t="str">
        <f>IF('DATA ENTRY'!CK168="","",IF('DATA ENTRY'!B168="","",IF(AND($DF$4='DATA ENTRY'!D168),'DATA ENTRY'!B168,"")))</f>
        <v/>
      </c>
      <c r="DF169" s="3" t="str">
        <f>IF('DATA ENTRY'!CK168="","",IF('DATA ENTRY'!C168="","",IF(AND($DF$4='DATA ENTRY'!D168),'DATA ENTRY'!C168,"")))</f>
        <v/>
      </c>
      <c r="DG169" s="4" t="str">
        <f>IF('DATA ENTRY'!CK168="","",IF('DATA ENTRY'!I168="","",IF(AND($DF$4='DATA ENTRY'!D168),'DATA ENTRY'!I168,"")))</f>
        <v/>
      </c>
      <c r="DH169" s="4" t="str">
        <f>IF('DATA ENTRY'!CK168="","",IF('DATA ENTRY'!CK168="","",IF(AND($DF$4='DATA ENTRY'!D168),'DATA ENTRY'!CK168,"")))</f>
        <v/>
      </c>
      <c r="DI169" s="3" t="str">
        <f>IF('DATA ENTRY'!CK168="","",IF('DATA ENTRY'!N168="","",IF(AND($DF$4='DATA ENTRY'!D168),'DATA ENTRY'!N168,"")))</f>
        <v/>
      </c>
      <c r="DJ169" s="107" t="str">
        <f>IF('DATA ENTRY'!CK168="","",IF('DATA ENTRY'!O168="","",IF(AND($DF$4='DATA ENTRY'!D168),'DATA ENTRY'!O168,"")))</f>
        <v/>
      </c>
      <c r="DK169" s="3" t="str">
        <f>IF('DATA ENTRY'!CK168="","",IF('DATA ENTRY'!P168="","",IF(AND($DF$4='DATA ENTRY'!D168),'DATA ENTRY'!P168,"")))</f>
        <v/>
      </c>
      <c r="DL169" s="107" t="str">
        <f>IF('DATA ENTRY'!CK168="","",IF('DATA ENTRY'!Q168="","",IF(AND($DF$4='DATA ENTRY'!D168),'DATA ENTRY'!Q168,"")))</f>
        <v/>
      </c>
      <c r="DM169" s="3" t="str">
        <f>IF('DATA ENTRY'!CK168="","",IF('DATA ENTRY'!R168="","",IF(AND($DF$4='DATA ENTRY'!D168),'DATA ENTRY'!R168,"")))</f>
        <v/>
      </c>
      <c r="DN169" s="107" t="str">
        <f>IF('DATA ENTRY'!CK168="","",IF('DATA ENTRY'!S168="","",IF(AND($DF$4='DATA ENTRY'!D168),'DATA ENTRY'!S168,"")))</f>
        <v/>
      </c>
      <c r="DO169" s="3" t="str">
        <f>IF('DATA ENTRY'!CK168="","",IF('DATA ENTRY'!E168="","",IF(AND($DF$4='DATA ENTRY'!D168),'DATA ENTRY'!E168,"")))</f>
        <v/>
      </c>
      <c r="DP169" s="3" t="str">
        <f>IF('DATA ENTRY'!CK168="","",IF('DATA ENTRY'!D168="","",IF(AND($DF$4='DATA ENTRY'!D168),'DATA ENTRY'!D168,"")))</f>
        <v/>
      </c>
      <c r="DQ169" s="3" t="str">
        <f>IF('DATA ENTRY'!CK168="","",IF('DATA ENTRY'!W168="","",IF(AND($DF$4='DATA ENTRY'!D168),'DATA ENTRY'!W168,"")))</f>
        <v/>
      </c>
      <c r="DR169" s="3" t="str">
        <f>IF('DATA ENTRY'!CK168="","",IF('DATA ENTRY'!X168="","",IF(AND($DF$4='DATA ENTRY'!D168),'DATA ENTRY'!X168,"")))</f>
        <v/>
      </c>
      <c r="DS169" s="108" t="str">
        <f t="shared" si="43"/>
        <v/>
      </c>
      <c r="DT169" s="108" t="str">
        <f>IF('DATA ENTRY'!CK168="","",IF('DATA ENTRY'!D168="","",IF(AND($DF$4='DATA ENTRY'!D168),'DATA ENTRY'!G168,"")))</f>
        <v/>
      </c>
      <c r="DY169">
        <f t="shared" si="44"/>
        <v>0</v>
      </c>
      <c r="EB169" t="str">
        <f t="shared" si="45"/>
        <v/>
      </c>
      <c r="EC169" t="str">
        <f t="shared" si="46"/>
        <v/>
      </c>
      <c r="ED169" s="224">
        <v>163</v>
      </c>
      <c r="EE169" s="3" t="str">
        <f>IF('DATA ENTRY'!CK168="","",IF('DATA ENTRY'!B168="","",IF(AND($EF$4='DATA ENTRY'!G168,$EH$4='DATA ENTRY'!F168),'DATA ENTRY'!B168,"")))</f>
        <v/>
      </c>
      <c r="EF169" s="3" t="str">
        <f>IF('DATA ENTRY'!CK168="","",IF('DATA ENTRY'!C168="","",IF(AND($EF$4='DATA ENTRY'!G168,$EH$4='DATA ENTRY'!F168),'DATA ENTRY'!C168,"")))</f>
        <v/>
      </c>
      <c r="EG169" s="4" t="str">
        <f>IF('DATA ENTRY'!CK168="","",IF('DATA ENTRY'!I168="","",IF(AND($EF$4='DATA ENTRY'!G168,$EH$4='DATA ENTRY'!F168),'DATA ENTRY'!I168,"")))</f>
        <v/>
      </c>
      <c r="EH169" s="4" t="str">
        <f>IF('DATA ENTRY'!CK168="","",IF('DATA ENTRY'!CK168="","",IF(AND($EF$4='DATA ENTRY'!G168,$EH$4='DATA ENTRY'!F168),'DATA ENTRY'!CK168,"")))</f>
        <v/>
      </c>
      <c r="EI169" s="3" t="str">
        <f>IF('DATA ENTRY'!CK168="","",IF('DATA ENTRY'!N168="","",IF(AND($EF$4='DATA ENTRY'!G168,$EH$4='DATA ENTRY'!F168),'DATA ENTRY'!N168,"")))</f>
        <v/>
      </c>
      <c r="EJ169" s="107" t="str">
        <f>IF('DATA ENTRY'!CK168="","",IF('DATA ENTRY'!O168="","",IF(AND($EF$4='DATA ENTRY'!G168,$EH$4='DATA ENTRY'!F168),'DATA ENTRY'!O168,"")))</f>
        <v/>
      </c>
      <c r="EK169" s="3" t="str">
        <f>IF('DATA ENTRY'!CK168="","",IF('DATA ENTRY'!P168="","",IF(AND($EF$4='DATA ENTRY'!G168,$EH$4='DATA ENTRY'!F168),'DATA ENTRY'!P168,"")))</f>
        <v/>
      </c>
      <c r="EL169" s="107" t="str">
        <f>IF('DATA ENTRY'!CK168="","",IF('DATA ENTRY'!Q168="","",IF(AND($EF$4='DATA ENTRY'!G168,$EH$4='DATA ENTRY'!F168),'DATA ENTRY'!Q168,"")))</f>
        <v/>
      </c>
      <c r="EM169" s="3" t="str">
        <f>IF('DATA ENTRY'!CK168="","",IF('DATA ENTRY'!R168="","",IF(AND($EF$4='DATA ENTRY'!G168,$EH$4='DATA ENTRY'!F168),'DATA ENTRY'!R168,"")))</f>
        <v/>
      </c>
      <c r="EN169" s="107" t="str">
        <f>IF('DATA ENTRY'!CK168="","",IF('DATA ENTRY'!S168="","",IF(AND($EF$4='DATA ENTRY'!G168,$EH$4='DATA ENTRY'!F168),'DATA ENTRY'!S168,"")))</f>
        <v/>
      </c>
      <c r="EO169" s="3" t="str">
        <f>IF('DATA ENTRY'!CK168="","",IF('DATA ENTRY'!E168="","",IF(AND($EF$4='DATA ENTRY'!G168,$EH$4='DATA ENTRY'!F168),'DATA ENTRY'!E168,"")))</f>
        <v/>
      </c>
      <c r="EP169" s="3" t="str">
        <f>IF('DATA ENTRY'!CK168="","",IF('DATA ENTRY'!D168="","",IF(AND($EF$4='DATA ENTRY'!G168,$EH$4='DATA ENTRY'!F168),'DATA ENTRY'!D168,"")))</f>
        <v/>
      </c>
      <c r="EQ169" s="3" t="str">
        <f>IF('DATA ENTRY'!CK168="","",IF('DATA ENTRY'!W168="","",IF(AND($EF$4='DATA ENTRY'!G168,$EH$4='DATA ENTRY'!F168),'DATA ENTRY'!W168,"")))</f>
        <v/>
      </c>
      <c r="ER169" s="3" t="str">
        <f>IF('DATA ENTRY'!CK168="","",IF('DATA ENTRY'!X168="","",IF(AND($EF$4='DATA ENTRY'!G168,$EH$4='DATA ENTRY'!F168),'DATA ENTRY'!X168,"")))</f>
        <v/>
      </c>
      <c r="ES169" s="108" t="str">
        <f t="shared" si="47"/>
        <v/>
      </c>
      <c r="ET169" s="108" t="str">
        <f>IF('DATA ENTRY'!CK168="","",IF('DATA ENTRY'!D168="","",IF(AND($EF$4='DATA ENTRY'!G168,$EH$4='DATA ENTRY'!F168),'DATA ENTRY'!G168,"")))</f>
        <v/>
      </c>
      <c r="EY169">
        <f t="shared" si="48"/>
        <v>0</v>
      </c>
    </row>
    <row r="170" spans="1:155">
      <c r="A170" t="str">
        <f>IF(S170=0,"",1+(MAX($A$7:A169)))</f>
        <v/>
      </c>
      <c r="B170" s="224">
        <v>164</v>
      </c>
      <c r="C170" s="3" t="str">
        <f>IF('DATA ENTRY'!CK169="","",IF('DATA ENTRY'!B169="","",IF($D$4="All Post",'DATA ENTRY'!B169,IF(AND($D$4='DATA ENTRY'!CK169),'DATA ENTRY'!B169,""))))</f>
        <v/>
      </c>
      <c r="D170" s="3" t="str">
        <f>IF('DATA ENTRY'!CK169="","",IF('DATA ENTRY'!C169="","",IF($D$4="All Post",'DATA ENTRY'!C169,IF(AND($D$4='DATA ENTRY'!CK169),'DATA ENTRY'!C169,""))))</f>
        <v/>
      </c>
      <c r="E170" s="4" t="str">
        <f>IF('DATA ENTRY'!CK169="","",IF('DATA ENTRY'!I169="","",IF($D$4="All Post",'DATA ENTRY'!I169,IF(AND($D$4='DATA ENTRY'!CK169),'DATA ENTRY'!I169,""))))</f>
        <v/>
      </c>
      <c r="F170" s="4" t="str">
        <f>IF('DATA ENTRY'!CK169="","",IF('DATA ENTRY'!CK169="","",IF($D$4="All Post",'DATA ENTRY'!CK169,IF(AND($D$4='DATA ENTRY'!CK169),'DATA ENTRY'!CK169,""))))</f>
        <v/>
      </c>
      <c r="G170" s="3" t="str">
        <f>IF('DATA ENTRY'!CK169="","",IF('DATA ENTRY'!N169="","",IF($D$4="All Post",'DATA ENTRY'!N169,IF(AND($D$4='DATA ENTRY'!CK169),'DATA ENTRY'!N169,""))))</f>
        <v/>
      </c>
      <c r="H170" s="107" t="str">
        <f>IF('DATA ENTRY'!CK169="","",IF('DATA ENTRY'!O169="","",IF($D$4="All Post",'DATA ENTRY'!O169,IF(AND($D$4='DATA ENTRY'!CK169),'DATA ENTRY'!O169,""))))</f>
        <v/>
      </c>
      <c r="I170" s="3" t="str">
        <f>IF('DATA ENTRY'!CK169="","",IF('DATA ENTRY'!P169="","",IF($D$4="All Post",'DATA ENTRY'!P169,IF(AND($D$4='DATA ENTRY'!CK169),'DATA ENTRY'!P169,""))))</f>
        <v/>
      </c>
      <c r="J170" s="107" t="str">
        <f>IF('DATA ENTRY'!CK169="","",IF('DATA ENTRY'!Q169="","",IF($D$4="All Post",'DATA ENTRY'!Q169,IF(AND($D$4='DATA ENTRY'!CK169),'DATA ENTRY'!Q169,""))))</f>
        <v/>
      </c>
      <c r="K170" s="3" t="str">
        <f>IF('DATA ENTRY'!CK169="","",IF('DATA ENTRY'!R169="","",IF($D$4="All Post",'DATA ENTRY'!R169,IF(AND($D$4='DATA ENTRY'!CK169),'DATA ENTRY'!R169,""))))</f>
        <v/>
      </c>
      <c r="L170" s="3" t="str">
        <f>IF('DATA ENTRY'!CK169="","",IF('DATA ENTRY'!S169="","",IF($D$4="All Post",'DATA ENTRY'!S169,IF(AND($D$4='DATA ENTRY'!CK169),'DATA ENTRY'!S169,""))))</f>
        <v/>
      </c>
      <c r="M170" s="3" t="str">
        <f>IF('DATA ENTRY'!CK169="","",IF('DATA ENTRY'!E169="","",IF($D$4="All Post",'DATA ENTRY'!E169,IF(AND($D$4='DATA ENTRY'!CK169),'DATA ENTRY'!E169,""))))</f>
        <v/>
      </c>
      <c r="N170" s="3" t="str">
        <f>IF('DATA ENTRY'!CK169="","",IF('DATA ENTRY'!W169="","",IF($D$4="All Post",'DATA ENTRY'!W169,IF(AND($D$4='DATA ENTRY'!CK169),'DATA ENTRY'!W169,""))))</f>
        <v/>
      </c>
      <c r="O170" s="3" t="str">
        <f>IF('DATA ENTRY'!CK169="","",IF('DATA ENTRY'!X169="","",IF($D$4="All Post",'DATA ENTRY'!X169,IF(AND($D$4='DATA ENTRY'!CK169),'DATA ENTRY'!X169,""))))</f>
        <v/>
      </c>
      <c r="P170" s="3" t="str">
        <f>IF('DATA ENTRY'!CK169="","",IF('DATA ENTRY'!G169="","",IF($D$4="All Post",'DATA ENTRY'!G169,IF(AND($D$4='DATA ENTRY'!CK169),'DATA ENTRY'!G169,""))))</f>
        <v/>
      </c>
      <c r="S170">
        <f t="shared" si="35"/>
        <v>0</v>
      </c>
      <c r="T170" t="str">
        <f t="shared" si="36"/>
        <v/>
      </c>
      <c r="BZ170" t="str">
        <f t="shared" si="37"/>
        <v/>
      </c>
      <c r="CA170" t="str">
        <f t="shared" si="38"/>
        <v/>
      </c>
      <c r="CB170" s="224">
        <v>164</v>
      </c>
      <c r="CC170" s="3" t="str">
        <f>IF('DATA ENTRY'!CK169="","",IF('DATA ENTRY'!B169="","",IF(AND($CD$4='DATA ENTRY'!CK169,$CG$4='DATA ENTRY'!D169),'DATA ENTRY'!B169,"")))</f>
        <v/>
      </c>
      <c r="CD170" s="3" t="str">
        <f>IF('DATA ENTRY'!CK169="","",IF('DATA ENTRY'!C169="","",IF(AND($CD$4='DATA ENTRY'!CK169,$CG$4='DATA ENTRY'!D169),'DATA ENTRY'!C169,"")))</f>
        <v/>
      </c>
      <c r="CE170" s="4" t="str">
        <f>IF('DATA ENTRY'!CK169="","",IF('DATA ENTRY'!I169="","",IF(AND($CD$4='DATA ENTRY'!CK169,$CG$4='DATA ENTRY'!D169),'DATA ENTRY'!I169,"")))</f>
        <v/>
      </c>
      <c r="CF170" s="4" t="str">
        <f>IF('DATA ENTRY'!CK169="","",IF('DATA ENTRY'!CK169="","",IF(AND($CD$4='DATA ENTRY'!CK169,$CG$4='DATA ENTRY'!D169),'DATA ENTRY'!CK169,"")))</f>
        <v/>
      </c>
      <c r="CG170" s="3" t="str">
        <f>IF('DATA ENTRY'!CK169="","",IF('DATA ENTRY'!N169="","",IF(AND($CD$4='DATA ENTRY'!CK169,$CG$4='DATA ENTRY'!D169),'DATA ENTRY'!N169,"")))</f>
        <v/>
      </c>
      <c r="CH170" s="107" t="str">
        <f>IF('DATA ENTRY'!CK169="","",IF('DATA ENTRY'!O169="","",IF(AND($CD$4='DATA ENTRY'!CK169,$CG$4='DATA ENTRY'!D169),'DATA ENTRY'!O169,"")))</f>
        <v/>
      </c>
      <c r="CI170" s="3" t="str">
        <f>IF('DATA ENTRY'!CK169="","",IF('DATA ENTRY'!P169="","",IF(AND($CD$4='DATA ENTRY'!CK169,$CG$4='DATA ENTRY'!D169),'DATA ENTRY'!P169,"")))</f>
        <v/>
      </c>
      <c r="CJ170" s="107" t="str">
        <f>IF('DATA ENTRY'!CK169="","",IF('DATA ENTRY'!Q169="","",IF(AND($CD$4='DATA ENTRY'!CK169,$CG$4='DATA ENTRY'!D169),'DATA ENTRY'!Q169,"")))</f>
        <v/>
      </c>
      <c r="CK170" s="3" t="str">
        <f>IF('DATA ENTRY'!CK169="","",IF('DATA ENTRY'!R169="","",IF(AND($CD$4='DATA ENTRY'!CK169,$CG$4='DATA ENTRY'!D169),'DATA ENTRY'!R169,"")))</f>
        <v/>
      </c>
      <c r="CL170" s="3" t="str">
        <f>IF('DATA ENTRY'!CK169="","",IF('DATA ENTRY'!S169="","",IF(AND($CD$4='DATA ENTRY'!CK169,$CG$4='DATA ENTRY'!D169),'DATA ENTRY'!S169,"")))</f>
        <v/>
      </c>
      <c r="CM170" s="3" t="str">
        <f>IF('DATA ENTRY'!CK169="","",IF('DATA ENTRY'!E169="","",IF(AND($CD$4='DATA ENTRY'!CK169,$CG$4='DATA ENTRY'!D169),'DATA ENTRY'!E169,"")))</f>
        <v/>
      </c>
      <c r="CN170" s="3" t="str">
        <f>IF('DATA ENTRY'!CK169="","",IF('DATA ENTRY'!W169="","",IF(AND($CD$4='DATA ENTRY'!CK169,$CG$4='DATA ENTRY'!D169),'DATA ENTRY'!W169,"")))</f>
        <v/>
      </c>
      <c r="CO170" s="3" t="str">
        <f>IF('DATA ENTRY'!CK169="","",IF('DATA ENTRY'!X169="","",IF(AND($CD$4='DATA ENTRY'!CK169,$CG$4='DATA ENTRY'!D169),'DATA ENTRY'!X169,"")))</f>
        <v/>
      </c>
      <c r="CP170" s="108" t="str">
        <f t="shared" si="39"/>
        <v/>
      </c>
      <c r="CQ170" s="108" t="str">
        <f>IF('DATA ENTRY'!CK169="","",IF('DATA ENTRY'!G169="","",IF(AND($CD$4='DATA ENTRY'!CK169,$CG$4='DATA ENTRY'!D169),'DATA ENTRY'!G169,"")))</f>
        <v/>
      </c>
      <c r="CR170" s="230" t="str">
        <f>IF('DATA ENTRY'!CK169="","",IF('DATA ENTRY'!D169="","",IF(AND($CD$4='DATA ENTRY'!CK169,$CG$4='DATA ENTRY'!D169),'DATA ENTRY'!D169,"")))</f>
        <v/>
      </c>
      <c r="CS170">
        <f t="shared" si="40"/>
        <v>0</v>
      </c>
      <c r="CT170">
        <f t="shared" si="41"/>
        <v>0</v>
      </c>
      <c r="CV170" s="139"/>
      <c r="CX170">
        <f t="shared" si="42"/>
        <v>0</v>
      </c>
      <c r="DB170" t="str">
        <f t="shared" si="49"/>
        <v/>
      </c>
      <c r="DC170" t="str">
        <f t="shared" si="50"/>
        <v/>
      </c>
      <c r="DD170" s="224">
        <v>164</v>
      </c>
      <c r="DE170" s="3" t="str">
        <f>IF('DATA ENTRY'!CK169="","",IF('DATA ENTRY'!B169="","",IF(AND($DF$4='DATA ENTRY'!D169),'DATA ENTRY'!B169,"")))</f>
        <v/>
      </c>
      <c r="DF170" s="3" t="str">
        <f>IF('DATA ENTRY'!CK169="","",IF('DATA ENTRY'!C169="","",IF(AND($DF$4='DATA ENTRY'!D169),'DATA ENTRY'!C169,"")))</f>
        <v/>
      </c>
      <c r="DG170" s="4" t="str">
        <f>IF('DATA ENTRY'!CK169="","",IF('DATA ENTRY'!I169="","",IF(AND($DF$4='DATA ENTRY'!D169),'DATA ENTRY'!I169,"")))</f>
        <v/>
      </c>
      <c r="DH170" s="4" t="str">
        <f>IF('DATA ENTRY'!CK169="","",IF('DATA ENTRY'!CK169="","",IF(AND($DF$4='DATA ENTRY'!D169),'DATA ENTRY'!CK169,"")))</f>
        <v/>
      </c>
      <c r="DI170" s="3" t="str">
        <f>IF('DATA ENTRY'!CK169="","",IF('DATA ENTRY'!N169="","",IF(AND($DF$4='DATA ENTRY'!D169),'DATA ENTRY'!N169,"")))</f>
        <v/>
      </c>
      <c r="DJ170" s="107" t="str">
        <f>IF('DATA ENTRY'!CK169="","",IF('DATA ENTRY'!O169="","",IF(AND($DF$4='DATA ENTRY'!D169),'DATA ENTRY'!O169,"")))</f>
        <v/>
      </c>
      <c r="DK170" s="3" t="str">
        <f>IF('DATA ENTRY'!CK169="","",IF('DATA ENTRY'!P169="","",IF(AND($DF$4='DATA ENTRY'!D169),'DATA ENTRY'!P169,"")))</f>
        <v/>
      </c>
      <c r="DL170" s="107" t="str">
        <f>IF('DATA ENTRY'!CK169="","",IF('DATA ENTRY'!Q169="","",IF(AND($DF$4='DATA ENTRY'!D169),'DATA ENTRY'!Q169,"")))</f>
        <v/>
      </c>
      <c r="DM170" s="3" t="str">
        <f>IF('DATA ENTRY'!CK169="","",IF('DATA ENTRY'!R169="","",IF(AND($DF$4='DATA ENTRY'!D169),'DATA ENTRY'!R169,"")))</f>
        <v/>
      </c>
      <c r="DN170" s="107" t="str">
        <f>IF('DATA ENTRY'!CK169="","",IF('DATA ENTRY'!S169="","",IF(AND($DF$4='DATA ENTRY'!D169),'DATA ENTRY'!S169,"")))</f>
        <v/>
      </c>
      <c r="DO170" s="3" t="str">
        <f>IF('DATA ENTRY'!CK169="","",IF('DATA ENTRY'!E169="","",IF(AND($DF$4='DATA ENTRY'!D169),'DATA ENTRY'!E169,"")))</f>
        <v/>
      </c>
      <c r="DP170" s="3" t="str">
        <f>IF('DATA ENTRY'!CK169="","",IF('DATA ENTRY'!D169="","",IF(AND($DF$4='DATA ENTRY'!D169),'DATA ENTRY'!D169,"")))</f>
        <v/>
      </c>
      <c r="DQ170" s="3" t="str">
        <f>IF('DATA ENTRY'!CK169="","",IF('DATA ENTRY'!W169="","",IF(AND($DF$4='DATA ENTRY'!D169),'DATA ENTRY'!W169,"")))</f>
        <v/>
      </c>
      <c r="DR170" s="3" t="str">
        <f>IF('DATA ENTRY'!CK169="","",IF('DATA ENTRY'!X169="","",IF(AND($DF$4='DATA ENTRY'!D169),'DATA ENTRY'!X169,"")))</f>
        <v/>
      </c>
      <c r="DS170" s="108" t="str">
        <f t="shared" si="43"/>
        <v/>
      </c>
      <c r="DT170" s="108" t="str">
        <f>IF('DATA ENTRY'!CK169="","",IF('DATA ENTRY'!D169="","",IF(AND($DF$4='DATA ENTRY'!D169),'DATA ENTRY'!G169,"")))</f>
        <v/>
      </c>
      <c r="DY170">
        <f t="shared" si="44"/>
        <v>0</v>
      </c>
      <c r="EB170" t="str">
        <f t="shared" si="45"/>
        <v/>
      </c>
      <c r="EC170" t="str">
        <f t="shared" si="46"/>
        <v/>
      </c>
      <c r="ED170" s="224">
        <v>164</v>
      </c>
      <c r="EE170" s="3" t="str">
        <f>IF('DATA ENTRY'!CK169="","",IF('DATA ENTRY'!B169="","",IF(AND($EF$4='DATA ENTRY'!G169,$EH$4='DATA ENTRY'!F169),'DATA ENTRY'!B169,"")))</f>
        <v/>
      </c>
      <c r="EF170" s="3" t="str">
        <f>IF('DATA ENTRY'!CK169="","",IF('DATA ENTRY'!C169="","",IF(AND($EF$4='DATA ENTRY'!G169,$EH$4='DATA ENTRY'!F169),'DATA ENTRY'!C169,"")))</f>
        <v/>
      </c>
      <c r="EG170" s="4" t="str">
        <f>IF('DATA ENTRY'!CK169="","",IF('DATA ENTRY'!I169="","",IF(AND($EF$4='DATA ENTRY'!G169,$EH$4='DATA ENTRY'!F169),'DATA ENTRY'!I169,"")))</f>
        <v/>
      </c>
      <c r="EH170" s="4" t="str">
        <f>IF('DATA ENTRY'!CK169="","",IF('DATA ENTRY'!CK169="","",IF(AND($EF$4='DATA ENTRY'!G169,$EH$4='DATA ENTRY'!F169),'DATA ENTRY'!CK169,"")))</f>
        <v/>
      </c>
      <c r="EI170" s="3" t="str">
        <f>IF('DATA ENTRY'!CK169="","",IF('DATA ENTRY'!N169="","",IF(AND($EF$4='DATA ENTRY'!G169,$EH$4='DATA ENTRY'!F169),'DATA ENTRY'!N169,"")))</f>
        <v/>
      </c>
      <c r="EJ170" s="107" t="str">
        <f>IF('DATA ENTRY'!CK169="","",IF('DATA ENTRY'!O169="","",IF(AND($EF$4='DATA ENTRY'!G169,$EH$4='DATA ENTRY'!F169),'DATA ENTRY'!O169,"")))</f>
        <v/>
      </c>
      <c r="EK170" s="3" t="str">
        <f>IF('DATA ENTRY'!CK169="","",IF('DATA ENTRY'!P169="","",IF(AND($EF$4='DATA ENTRY'!G169,$EH$4='DATA ENTRY'!F169),'DATA ENTRY'!P169,"")))</f>
        <v/>
      </c>
      <c r="EL170" s="107" t="str">
        <f>IF('DATA ENTRY'!CK169="","",IF('DATA ENTRY'!Q169="","",IF(AND($EF$4='DATA ENTRY'!G169,$EH$4='DATA ENTRY'!F169),'DATA ENTRY'!Q169,"")))</f>
        <v/>
      </c>
      <c r="EM170" s="3" t="str">
        <f>IF('DATA ENTRY'!CK169="","",IF('DATA ENTRY'!R169="","",IF(AND($EF$4='DATA ENTRY'!G169,$EH$4='DATA ENTRY'!F169),'DATA ENTRY'!R169,"")))</f>
        <v/>
      </c>
      <c r="EN170" s="107" t="str">
        <f>IF('DATA ENTRY'!CK169="","",IF('DATA ENTRY'!S169="","",IF(AND($EF$4='DATA ENTRY'!G169,$EH$4='DATA ENTRY'!F169),'DATA ENTRY'!S169,"")))</f>
        <v/>
      </c>
      <c r="EO170" s="3" t="str">
        <f>IF('DATA ENTRY'!CK169="","",IF('DATA ENTRY'!E169="","",IF(AND($EF$4='DATA ENTRY'!G169,$EH$4='DATA ENTRY'!F169),'DATA ENTRY'!E169,"")))</f>
        <v/>
      </c>
      <c r="EP170" s="3" t="str">
        <f>IF('DATA ENTRY'!CK169="","",IF('DATA ENTRY'!D169="","",IF(AND($EF$4='DATA ENTRY'!G169,$EH$4='DATA ENTRY'!F169),'DATA ENTRY'!D169,"")))</f>
        <v/>
      </c>
      <c r="EQ170" s="3" t="str">
        <f>IF('DATA ENTRY'!CK169="","",IF('DATA ENTRY'!W169="","",IF(AND($EF$4='DATA ENTRY'!G169,$EH$4='DATA ENTRY'!F169),'DATA ENTRY'!W169,"")))</f>
        <v/>
      </c>
      <c r="ER170" s="3" t="str">
        <f>IF('DATA ENTRY'!CK169="","",IF('DATA ENTRY'!X169="","",IF(AND($EF$4='DATA ENTRY'!G169,$EH$4='DATA ENTRY'!F169),'DATA ENTRY'!X169,"")))</f>
        <v/>
      </c>
      <c r="ES170" s="108" t="str">
        <f t="shared" si="47"/>
        <v/>
      </c>
      <c r="ET170" s="108" t="str">
        <f>IF('DATA ENTRY'!CK169="","",IF('DATA ENTRY'!D169="","",IF(AND($EF$4='DATA ENTRY'!G169,$EH$4='DATA ENTRY'!F169),'DATA ENTRY'!G169,"")))</f>
        <v/>
      </c>
      <c r="EY170">
        <f t="shared" si="48"/>
        <v>0</v>
      </c>
    </row>
    <row r="171" spans="1:155">
      <c r="A171" t="str">
        <f>IF(S171=0,"",1+(MAX($A$7:A170)))</f>
        <v/>
      </c>
      <c r="B171" s="224">
        <v>165</v>
      </c>
      <c r="C171" s="3" t="str">
        <f>IF('DATA ENTRY'!CK170="","",IF('DATA ENTRY'!B170="","",IF($D$4="All Post",'DATA ENTRY'!B170,IF(AND($D$4='DATA ENTRY'!CK170),'DATA ENTRY'!B170,""))))</f>
        <v/>
      </c>
      <c r="D171" s="3" t="str">
        <f>IF('DATA ENTRY'!CK170="","",IF('DATA ENTRY'!C170="","",IF($D$4="All Post",'DATA ENTRY'!C170,IF(AND($D$4='DATA ENTRY'!CK170),'DATA ENTRY'!C170,""))))</f>
        <v/>
      </c>
      <c r="E171" s="4" t="str">
        <f>IF('DATA ENTRY'!CK170="","",IF('DATA ENTRY'!I170="","",IF($D$4="All Post",'DATA ENTRY'!I170,IF(AND($D$4='DATA ENTRY'!CK170),'DATA ENTRY'!I170,""))))</f>
        <v/>
      </c>
      <c r="F171" s="4" t="str">
        <f>IF('DATA ENTRY'!CK170="","",IF('DATA ENTRY'!CK170="","",IF($D$4="All Post",'DATA ENTRY'!CK170,IF(AND($D$4='DATA ENTRY'!CK170),'DATA ENTRY'!CK170,""))))</f>
        <v/>
      </c>
      <c r="G171" s="3" t="str">
        <f>IF('DATA ENTRY'!CK170="","",IF('DATA ENTRY'!N170="","",IF($D$4="All Post",'DATA ENTRY'!N170,IF(AND($D$4='DATA ENTRY'!CK170),'DATA ENTRY'!N170,""))))</f>
        <v/>
      </c>
      <c r="H171" s="107" t="str">
        <f>IF('DATA ENTRY'!CK170="","",IF('DATA ENTRY'!O170="","",IF($D$4="All Post",'DATA ENTRY'!O170,IF(AND($D$4='DATA ENTRY'!CK170),'DATA ENTRY'!O170,""))))</f>
        <v/>
      </c>
      <c r="I171" s="3" t="str">
        <f>IF('DATA ENTRY'!CK170="","",IF('DATA ENTRY'!P170="","",IF($D$4="All Post",'DATA ENTRY'!P170,IF(AND($D$4='DATA ENTRY'!CK170),'DATA ENTRY'!P170,""))))</f>
        <v/>
      </c>
      <c r="J171" s="107" t="str">
        <f>IF('DATA ENTRY'!CK170="","",IF('DATA ENTRY'!Q170="","",IF($D$4="All Post",'DATA ENTRY'!Q170,IF(AND($D$4='DATA ENTRY'!CK170),'DATA ENTRY'!Q170,""))))</f>
        <v/>
      </c>
      <c r="K171" s="3" t="str">
        <f>IF('DATA ENTRY'!CK170="","",IF('DATA ENTRY'!R170="","",IF($D$4="All Post",'DATA ENTRY'!R170,IF(AND($D$4='DATA ENTRY'!CK170),'DATA ENTRY'!R170,""))))</f>
        <v/>
      </c>
      <c r="L171" s="3" t="str">
        <f>IF('DATA ENTRY'!CK170="","",IF('DATA ENTRY'!S170="","",IF($D$4="All Post",'DATA ENTRY'!S170,IF(AND($D$4='DATA ENTRY'!CK170),'DATA ENTRY'!S170,""))))</f>
        <v/>
      </c>
      <c r="M171" s="3" t="str">
        <f>IF('DATA ENTRY'!CK170="","",IF('DATA ENTRY'!E170="","",IF($D$4="All Post",'DATA ENTRY'!E170,IF(AND($D$4='DATA ENTRY'!CK170),'DATA ENTRY'!E170,""))))</f>
        <v/>
      </c>
      <c r="N171" s="3" t="str">
        <f>IF('DATA ENTRY'!CK170="","",IF('DATA ENTRY'!W170="","",IF($D$4="All Post",'DATA ENTRY'!W170,IF(AND($D$4='DATA ENTRY'!CK170),'DATA ENTRY'!W170,""))))</f>
        <v/>
      </c>
      <c r="O171" s="3" t="str">
        <f>IF('DATA ENTRY'!CK170="","",IF('DATA ENTRY'!X170="","",IF($D$4="All Post",'DATA ENTRY'!X170,IF(AND($D$4='DATA ENTRY'!CK170),'DATA ENTRY'!X170,""))))</f>
        <v/>
      </c>
      <c r="P171" s="3" t="str">
        <f>IF('DATA ENTRY'!CK170="","",IF('DATA ENTRY'!G170="","",IF($D$4="All Post",'DATA ENTRY'!G170,IF(AND($D$4='DATA ENTRY'!CK170),'DATA ENTRY'!G170,""))))</f>
        <v/>
      </c>
      <c r="S171">
        <f t="shared" si="35"/>
        <v>0</v>
      </c>
      <c r="T171" t="str">
        <f t="shared" si="36"/>
        <v/>
      </c>
      <c r="BZ171" t="str">
        <f t="shared" si="37"/>
        <v/>
      </c>
      <c r="CA171" t="str">
        <f t="shared" si="38"/>
        <v/>
      </c>
      <c r="CB171" s="224">
        <v>165</v>
      </c>
      <c r="CC171" s="3" t="str">
        <f>IF('DATA ENTRY'!CK170="","",IF('DATA ENTRY'!B170="","",IF(AND($CD$4='DATA ENTRY'!CK170,$CG$4='DATA ENTRY'!D170),'DATA ENTRY'!B170,"")))</f>
        <v/>
      </c>
      <c r="CD171" s="3" t="str">
        <f>IF('DATA ENTRY'!CK170="","",IF('DATA ENTRY'!C170="","",IF(AND($CD$4='DATA ENTRY'!CK170,$CG$4='DATA ENTRY'!D170),'DATA ENTRY'!C170,"")))</f>
        <v/>
      </c>
      <c r="CE171" s="4" t="str">
        <f>IF('DATA ENTRY'!CK170="","",IF('DATA ENTRY'!I170="","",IF(AND($CD$4='DATA ENTRY'!CK170,$CG$4='DATA ENTRY'!D170),'DATA ENTRY'!I170,"")))</f>
        <v/>
      </c>
      <c r="CF171" s="4" t="str">
        <f>IF('DATA ENTRY'!CK170="","",IF('DATA ENTRY'!CK170="","",IF(AND($CD$4='DATA ENTRY'!CK170,$CG$4='DATA ENTRY'!D170),'DATA ENTRY'!CK170,"")))</f>
        <v/>
      </c>
      <c r="CG171" s="3" t="str">
        <f>IF('DATA ENTRY'!CK170="","",IF('DATA ENTRY'!N170="","",IF(AND($CD$4='DATA ENTRY'!CK170,$CG$4='DATA ENTRY'!D170),'DATA ENTRY'!N170,"")))</f>
        <v/>
      </c>
      <c r="CH171" s="107" t="str">
        <f>IF('DATA ENTRY'!CK170="","",IF('DATA ENTRY'!O170="","",IF(AND($CD$4='DATA ENTRY'!CK170,$CG$4='DATA ENTRY'!D170),'DATA ENTRY'!O170,"")))</f>
        <v/>
      </c>
      <c r="CI171" s="3" t="str">
        <f>IF('DATA ENTRY'!CK170="","",IF('DATA ENTRY'!P170="","",IF(AND($CD$4='DATA ENTRY'!CK170,$CG$4='DATA ENTRY'!D170),'DATA ENTRY'!P170,"")))</f>
        <v/>
      </c>
      <c r="CJ171" s="107" t="str">
        <f>IF('DATA ENTRY'!CK170="","",IF('DATA ENTRY'!Q170="","",IF(AND($CD$4='DATA ENTRY'!CK170,$CG$4='DATA ENTRY'!D170),'DATA ENTRY'!Q170,"")))</f>
        <v/>
      </c>
      <c r="CK171" s="3" t="str">
        <f>IF('DATA ENTRY'!CK170="","",IF('DATA ENTRY'!R170="","",IF(AND($CD$4='DATA ENTRY'!CK170,$CG$4='DATA ENTRY'!D170),'DATA ENTRY'!R170,"")))</f>
        <v/>
      </c>
      <c r="CL171" s="3" t="str">
        <f>IF('DATA ENTRY'!CK170="","",IF('DATA ENTRY'!S170="","",IF(AND($CD$4='DATA ENTRY'!CK170,$CG$4='DATA ENTRY'!D170),'DATA ENTRY'!S170,"")))</f>
        <v/>
      </c>
      <c r="CM171" s="3" t="str">
        <f>IF('DATA ENTRY'!CK170="","",IF('DATA ENTRY'!E170="","",IF(AND($CD$4='DATA ENTRY'!CK170,$CG$4='DATA ENTRY'!D170),'DATA ENTRY'!E170,"")))</f>
        <v/>
      </c>
      <c r="CN171" s="3" t="str">
        <f>IF('DATA ENTRY'!CK170="","",IF('DATA ENTRY'!W170="","",IF(AND($CD$4='DATA ENTRY'!CK170,$CG$4='DATA ENTRY'!D170),'DATA ENTRY'!W170,"")))</f>
        <v/>
      </c>
      <c r="CO171" s="3" t="str">
        <f>IF('DATA ENTRY'!CK170="","",IF('DATA ENTRY'!X170="","",IF(AND($CD$4='DATA ENTRY'!CK170,$CG$4='DATA ENTRY'!D170),'DATA ENTRY'!X170,"")))</f>
        <v/>
      </c>
      <c r="CP171" s="108" t="str">
        <f t="shared" si="39"/>
        <v/>
      </c>
      <c r="CQ171" s="108" t="str">
        <f>IF('DATA ENTRY'!CK170="","",IF('DATA ENTRY'!G170="","",IF(AND($CD$4='DATA ENTRY'!CK170,$CG$4='DATA ENTRY'!D170),'DATA ENTRY'!G170,"")))</f>
        <v/>
      </c>
      <c r="CR171" s="230" t="str">
        <f>IF('DATA ENTRY'!CK170="","",IF('DATA ENTRY'!D170="","",IF(AND($CD$4='DATA ENTRY'!CK170,$CG$4='DATA ENTRY'!D170),'DATA ENTRY'!D170,"")))</f>
        <v/>
      </c>
      <c r="CS171">
        <f t="shared" si="40"/>
        <v>0</v>
      </c>
      <c r="CT171">
        <f t="shared" si="41"/>
        <v>0</v>
      </c>
      <c r="CV171" s="139"/>
      <c r="CX171">
        <f t="shared" si="42"/>
        <v>0</v>
      </c>
      <c r="DB171" t="str">
        <f t="shared" si="49"/>
        <v/>
      </c>
      <c r="DC171" t="str">
        <f t="shared" si="50"/>
        <v/>
      </c>
      <c r="DD171" s="224">
        <v>165</v>
      </c>
      <c r="DE171" s="3" t="str">
        <f>IF('DATA ENTRY'!CK170="","",IF('DATA ENTRY'!B170="","",IF(AND($DF$4='DATA ENTRY'!D170),'DATA ENTRY'!B170,"")))</f>
        <v/>
      </c>
      <c r="DF171" s="3" t="str">
        <f>IF('DATA ENTRY'!CK170="","",IF('DATA ENTRY'!C170="","",IF(AND($DF$4='DATA ENTRY'!D170),'DATA ENTRY'!C170,"")))</f>
        <v/>
      </c>
      <c r="DG171" s="4" t="str">
        <f>IF('DATA ENTRY'!CK170="","",IF('DATA ENTRY'!I170="","",IF(AND($DF$4='DATA ENTRY'!D170),'DATA ENTRY'!I170,"")))</f>
        <v/>
      </c>
      <c r="DH171" s="4" t="str">
        <f>IF('DATA ENTRY'!CK170="","",IF('DATA ENTRY'!CK170="","",IF(AND($DF$4='DATA ENTRY'!D170),'DATA ENTRY'!CK170,"")))</f>
        <v/>
      </c>
      <c r="DI171" s="3" t="str">
        <f>IF('DATA ENTRY'!CK170="","",IF('DATA ENTRY'!N170="","",IF(AND($DF$4='DATA ENTRY'!D170),'DATA ENTRY'!N170,"")))</f>
        <v/>
      </c>
      <c r="DJ171" s="107" t="str">
        <f>IF('DATA ENTRY'!CK170="","",IF('DATA ENTRY'!O170="","",IF(AND($DF$4='DATA ENTRY'!D170),'DATA ENTRY'!O170,"")))</f>
        <v/>
      </c>
      <c r="DK171" s="3" t="str">
        <f>IF('DATA ENTRY'!CK170="","",IF('DATA ENTRY'!P170="","",IF(AND($DF$4='DATA ENTRY'!D170),'DATA ENTRY'!P170,"")))</f>
        <v/>
      </c>
      <c r="DL171" s="107" t="str">
        <f>IF('DATA ENTRY'!CK170="","",IF('DATA ENTRY'!Q170="","",IF(AND($DF$4='DATA ENTRY'!D170),'DATA ENTRY'!Q170,"")))</f>
        <v/>
      </c>
      <c r="DM171" s="3" t="str">
        <f>IF('DATA ENTRY'!CK170="","",IF('DATA ENTRY'!R170="","",IF(AND($DF$4='DATA ENTRY'!D170),'DATA ENTRY'!R170,"")))</f>
        <v/>
      </c>
      <c r="DN171" s="107" t="str">
        <f>IF('DATA ENTRY'!CK170="","",IF('DATA ENTRY'!S170="","",IF(AND($DF$4='DATA ENTRY'!D170),'DATA ENTRY'!S170,"")))</f>
        <v/>
      </c>
      <c r="DO171" s="3" t="str">
        <f>IF('DATA ENTRY'!CK170="","",IF('DATA ENTRY'!E170="","",IF(AND($DF$4='DATA ENTRY'!D170),'DATA ENTRY'!E170,"")))</f>
        <v/>
      </c>
      <c r="DP171" s="3" t="str">
        <f>IF('DATA ENTRY'!CK170="","",IF('DATA ENTRY'!D170="","",IF(AND($DF$4='DATA ENTRY'!D170),'DATA ENTRY'!D170,"")))</f>
        <v/>
      </c>
      <c r="DQ171" s="3" t="str">
        <f>IF('DATA ENTRY'!CK170="","",IF('DATA ENTRY'!W170="","",IF(AND($DF$4='DATA ENTRY'!D170),'DATA ENTRY'!W170,"")))</f>
        <v/>
      </c>
      <c r="DR171" s="3" t="str">
        <f>IF('DATA ENTRY'!CK170="","",IF('DATA ENTRY'!X170="","",IF(AND($DF$4='DATA ENTRY'!D170),'DATA ENTRY'!X170,"")))</f>
        <v/>
      </c>
      <c r="DS171" s="108" t="str">
        <f t="shared" si="43"/>
        <v/>
      </c>
      <c r="DT171" s="108" t="str">
        <f>IF('DATA ENTRY'!CK170="","",IF('DATA ENTRY'!D170="","",IF(AND($DF$4='DATA ENTRY'!D170),'DATA ENTRY'!G170,"")))</f>
        <v/>
      </c>
      <c r="DY171">
        <f t="shared" si="44"/>
        <v>0</v>
      </c>
      <c r="EB171" t="str">
        <f t="shared" si="45"/>
        <v/>
      </c>
      <c r="EC171" t="str">
        <f t="shared" si="46"/>
        <v/>
      </c>
      <c r="ED171" s="224">
        <v>165</v>
      </c>
      <c r="EE171" s="3" t="str">
        <f>IF('DATA ENTRY'!CK170="","",IF('DATA ENTRY'!B170="","",IF(AND($EF$4='DATA ENTRY'!G170,$EH$4='DATA ENTRY'!F170),'DATA ENTRY'!B170,"")))</f>
        <v/>
      </c>
      <c r="EF171" s="3" t="str">
        <f>IF('DATA ENTRY'!CK170="","",IF('DATA ENTRY'!C170="","",IF(AND($EF$4='DATA ENTRY'!G170,$EH$4='DATA ENTRY'!F170),'DATA ENTRY'!C170,"")))</f>
        <v/>
      </c>
      <c r="EG171" s="4" t="str">
        <f>IF('DATA ENTRY'!CK170="","",IF('DATA ENTRY'!I170="","",IF(AND($EF$4='DATA ENTRY'!G170,$EH$4='DATA ENTRY'!F170),'DATA ENTRY'!I170,"")))</f>
        <v/>
      </c>
      <c r="EH171" s="4" t="str">
        <f>IF('DATA ENTRY'!CK170="","",IF('DATA ENTRY'!CK170="","",IF(AND($EF$4='DATA ENTRY'!G170,$EH$4='DATA ENTRY'!F170),'DATA ENTRY'!CK170,"")))</f>
        <v/>
      </c>
      <c r="EI171" s="3" t="str">
        <f>IF('DATA ENTRY'!CK170="","",IF('DATA ENTRY'!N170="","",IF(AND($EF$4='DATA ENTRY'!G170,$EH$4='DATA ENTRY'!F170),'DATA ENTRY'!N170,"")))</f>
        <v/>
      </c>
      <c r="EJ171" s="107" t="str">
        <f>IF('DATA ENTRY'!CK170="","",IF('DATA ENTRY'!O170="","",IF(AND($EF$4='DATA ENTRY'!G170,$EH$4='DATA ENTRY'!F170),'DATA ENTRY'!O170,"")))</f>
        <v/>
      </c>
      <c r="EK171" s="3" t="str">
        <f>IF('DATA ENTRY'!CK170="","",IF('DATA ENTRY'!P170="","",IF(AND($EF$4='DATA ENTRY'!G170,$EH$4='DATA ENTRY'!F170),'DATA ENTRY'!P170,"")))</f>
        <v/>
      </c>
      <c r="EL171" s="107" t="str">
        <f>IF('DATA ENTRY'!CK170="","",IF('DATA ENTRY'!Q170="","",IF(AND($EF$4='DATA ENTRY'!G170,$EH$4='DATA ENTRY'!F170),'DATA ENTRY'!Q170,"")))</f>
        <v/>
      </c>
      <c r="EM171" s="3" t="str">
        <f>IF('DATA ENTRY'!CK170="","",IF('DATA ENTRY'!R170="","",IF(AND($EF$4='DATA ENTRY'!G170,$EH$4='DATA ENTRY'!F170),'DATA ENTRY'!R170,"")))</f>
        <v/>
      </c>
      <c r="EN171" s="107" t="str">
        <f>IF('DATA ENTRY'!CK170="","",IF('DATA ENTRY'!S170="","",IF(AND($EF$4='DATA ENTRY'!G170,$EH$4='DATA ENTRY'!F170),'DATA ENTRY'!S170,"")))</f>
        <v/>
      </c>
      <c r="EO171" s="3" t="str">
        <f>IF('DATA ENTRY'!CK170="","",IF('DATA ENTRY'!E170="","",IF(AND($EF$4='DATA ENTRY'!G170,$EH$4='DATA ENTRY'!F170),'DATA ENTRY'!E170,"")))</f>
        <v/>
      </c>
      <c r="EP171" s="3" t="str">
        <f>IF('DATA ENTRY'!CK170="","",IF('DATA ENTRY'!D170="","",IF(AND($EF$4='DATA ENTRY'!G170,$EH$4='DATA ENTRY'!F170),'DATA ENTRY'!D170,"")))</f>
        <v/>
      </c>
      <c r="EQ171" s="3" t="str">
        <f>IF('DATA ENTRY'!CK170="","",IF('DATA ENTRY'!W170="","",IF(AND($EF$4='DATA ENTRY'!G170,$EH$4='DATA ENTRY'!F170),'DATA ENTRY'!W170,"")))</f>
        <v/>
      </c>
      <c r="ER171" s="3" t="str">
        <f>IF('DATA ENTRY'!CK170="","",IF('DATA ENTRY'!X170="","",IF(AND($EF$4='DATA ENTRY'!G170,$EH$4='DATA ENTRY'!F170),'DATA ENTRY'!X170,"")))</f>
        <v/>
      </c>
      <c r="ES171" s="108" t="str">
        <f t="shared" si="47"/>
        <v/>
      </c>
      <c r="ET171" s="108" t="str">
        <f>IF('DATA ENTRY'!CK170="","",IF('DATA ENTRY'!D170="","",IF(AND($EF$4='DATA ENTRY'!G170,$EH$4='DATA ENTRY'!F170),'DATA ENTRY'!G170,"")))</f>
        <v/>
      </c>
      <c r="EY171">
        <f t="shared" si="48"/>
        <v>0</v>
      </c>
    </row>
    <row r="172" spans="1:155">
      <c r="A172" t="str">
        <f>IF(S172=0,"",1+(MAX($A$7:A171)))</f>
        <v/>
      </c>
      <c r="B172" s="224">
        <v>166</v>
      </c>
      <c r="C172" s="3" t="str">
        <f>IF('DATA ENTRY'!CK171="","",IF('DATA ENTRY'!B171="","",IF($D$4="All Post",'DATA ENTRY'!B171,IF(AND($D$4='DATA ENTRY'!CK171),'DATA ENTRY'!B171,""))))</f>
        <v/>
      </c>
      <c r="D172" s="3" t="str">
        <f>IF('DATA ENTRY'!CK171="","",IF('DATA ENTRY'!C171="","",IF($D$4="All Post",'DATA ENTRY'!C171,IF(AND($D$4='DATA ENTRY'!CK171),'DATA ENTRY'!C171,""))))</f>
        <v/>
      </c>
      <c r="E172" s="4" t="str">
        <f>IF('DATA ENTRY'!CK171="","",IF('DATA ENTRY'!I171="","",IF($D$4="All Post",'DATA ENTRY'!I171,IF(AND($D$4='DATA ENTRY'!CK171),'DATA ENTRY'!I171,""))))</f>
        <v/>
      </c>
      <c r="F172" s="4" t="str">
        <f>IF('DATA ENTRY'!CK171="","",IF('DATA ENTRY'!CK171="","",IF($D$4="All Post",'DATA ENTRY'!CK171,IF(AND($D$4='DATA ENTRY'!CK171),'DATA ENTRY'!CK171,""))))</f>
        <v/>
      </c>
      <c r="G172" s="3" t="str">
        <f>IF('DATA ENTRY'!CK171="","",IF('DATA ENTRY'!N171="","",IF($D$4="All Post",'DATA ENTRY'!N171,IF(AND($D$4='DATA ENTRY'!CK171),'DATA ENTRY'!N171,""))))</f>
        <v/>
      </c>
      <c r="H172" s="107" t="str">
        <f>IF('DATA ENTRY'!CK171="","",IF('DATA ENTRY'!O171="","",IF($D$4="All Post",'DATA ENTRY'!O171,IF(AND($D$4='DATA ENTRY'!CK171),'DATA ENTRY'!O171,""))))</f>
        <v/>
      </c>
      <c r="I172" s="3" t="str">
        <f>IF('DATA ENTRY'!CK171="","",IF('DATA ENTRY'!P171="","",IF($D$4="All Post",'DATA ENTRY'!P171,IF(AND($D$4='DATA ENTRY'!CK171),'DATA ENTRY'!P171,""))))</f>
        <v/>
      </c>
      <c r="J172" s="107" t="str">
        <f>IF('DATA ENTRY'!CK171="","",IF('DATA ENTRY'!Q171="","",IF($D$4="All Post",'DATA ENTRY'!Q171,IF(AND($D$4='DATA ENTRY'!CK171),'DATA ENTRY'!Q171,""))))</f>
        <v/>
      </c>
      <c r="K172" s="3" t="str">
        <f>IF('DATA ENTRY'!CK171="","",IF('DATA ENTRY'!R171="","",IF($D$4="All Post",'DATA ENTRY'!R171,IF(AND($D$4='DATA ENTRY'!CK171),'DATA ENTRY'!R171,""))))</f>
        <v/>
      </c>
      <c r="L172" s="3" t="str">
        <f>IF('DATA ENTRY'!CK171="","",IF('DATA ENTRY'!S171="","",IF($D$4="All Post",'DATA ENTRY'!S171,IF(AND($D$4='DATA ENTRY'!CK171),'DATA ENTRY'!S171,""))))</f>
        <v/>
      </c>
      <c r="M172" s="3" t="str">
        <f>IF('DATA ENTRY'!CK171="","",IF('DATA ENTRY'!E171="","",IF($D$4="All Post",'DATA ENTRY'!E171,IF(AND($D$4='DATA ENTRY'!CK171),'DATA ENTRY'!E171,""))))</f>
        <v/>
      </c>
      <c r="N172" s="3" t="str">
        <f>IF('DATA ENTRY'!CK171="","",IF('DATA ENTRY'!W171="","",IF($D$4="All Post",'DATA ENTRY'!W171,IF(AND($D$4='DATA ENTRY'!CK171),'DATA ENTRY'!W171,""))))</f>
        <v/>
      </c>
      <c r="O172" s="3" t="str">
        <f>IF('DATA ENTRY'!CK171="","",IF('DATA ENTRY'!X171="","",IF($D$4="All Post",'DATA ENTRY'!X171,IF(AND($D$4='DATA ENTRY'!CK171),'DATA ENTRY'!X171,""))))</f>
        <v/>
      </c>
      <c r="P172" s="3" t="str">
        <f>IF('DATA ENTRY'!CK171="","",IF('DATA ENTRY'!G171="","",IF($D$4="All Post",'DATA ENTRY'!G171,IF(AND($D$4='DATA ENTRY'!CK171),'DATA ENTRY'!G171,""))))</f>
        <v/>
      </c>
      <c r="S172">
        <f t="shared" si="35"/>
        <v>0</v>
      </c>
      <c r="T172" t="str">
        <f t="shared" si="36"/>
        <v/>
      </c>
      <c r="BZ172" t="str">
        <f t="shared" si="37"/>
        <v/>
      </c>
      <c r="CA172" t="str">
        <f t="shared" si="38"/>
        <v/>
      </c>
      <c r="CB172" s="224">
        <v>166</v>
      </c>
      <c r="CC172" s="3" t="str">
        <f>IF('DATA ENTRY'!CK171="","",IF('DATA ENTRY'!B171="","",IF(AND($CD$4='DATA ENTRY'!CK171,$CG$4='DATA ENTRY'!D171),'DATA ENTRY'!B171,"")))</f>
        <v/>
      </c>
      <c r="CD172" s="3" t="str">
        <f>IF('DATA ENTRY'!CK171="","",IF('DATA ENTRY'!C171="","",IF(AND($CD$4='DATA ENTRY'!CK171,$CG$4='DATA ENTRY'!D171),'DATA ENTRY'!C171,"")))</f>
        <v/>
      </c>
      <c r="CE172" s="4" t="str">
        <f>IF('DATA ENTRY'!CK171="","",IF('DATA ENTRY'!I171="","",IF(AND($CD$4='DATA ENTRY'!CK171,$CG$4='DATA ENTRY'!D171),'DATA ENTRY'!I171,"")))</f>
        <v/>
      </c>
      <c r="CF172" s="4" t="str">
        <f>IF('DATA ENTRY'!CK171="","",IF('DATA ENTRY'!CK171="","",IF(AND($CD$4='DATA ENTRY'!CK171,$CG$4='DATA ENTRY'!D171),'DATA ENTRY'!CK171,"")))</f>
        <v/>
      </c>
      <c r="CG172" s="3" t="str">
        <f>IF('DATA ENTRY'!CK171="","",IF('DATA ENTRY'!N171="","",IF(AND($CD$4='DATA ENTRY'!CK171,$CG$4='DATA ENTRY'!D171),'DATA ENTRY'!N171,"")))</f>
        <v/>
      </c>
      <c r="CH172" s="107" t="str">
        <f>IF('DATA ENTRY'!CK171="","",IF('DATA ENTRY'!O171="","",IF(AND($CD$4='DATA ENTRY'!CK171,$CG$4='DATA ENTRY'!D171),'DATA ENTRY'!O171,"")))</f>
        <v/>
      </c>
      <c r="CI172" s="3" t="str">
        <f>IF('DATA ENTRY'!CK171="","",IF('DATA ENTRY'!P171="","",IF(AND($CD$4='DATA ENTRY'!CK171,$CG$4='DATA ENTRY'!D171),'DATA ENTRY'!P171,"")))</f>
        <v/>
      </c>
      <c r="CJ172" s="107" t="str">
        <f>IF('DATA ENTRY'!CK171="","",IF('DATA ENTRY'!Q171="","",IF(AND($CD$4='DATA ENTRY'!CK171,$CG$4='DATA ENTRY'!D171),'DATA ENTRY'!Q171,"")))</f>
        <v/>
      </c>
      <c r="CK172" s="3" t="str">
        <f>IF('DATA ENTRY'!CK171="","",IF('DATA ENTRY'!R171="","",IF(AND($CD$4='DATA ENTRY'!CK171,$CG$4='DATA ENTRY'!D171),'DATA ENTRY'!R171,"")))</f>
        <v/>
      </c>
      <c r="CL172" s="3" t="str">
        <f>IF('DATA ENTRY'!CK171="","",IF('DATA ENTRY'!S171="","",IF(AND($CD$4='DATA ENTRY'!CK171,$CG$4='DATA ENTRY'!D171),'DATA ENTRY'!S171,"")))</f>
        <v/>
      </c>
      <c r="CM172" s="3" t="str">
        <f>IF('DATA ENTRY'!CK171="","",IF('DATA ENTRY'!E171="","",IF(AND($CD$4='DATA ENTRY'!CK171,$CG$4='DATA ENTRY'!D171),'DATA ENTRY'!E171,"")))</f>
        <v/>
      </c>
      <c r="CN172" s="3" t="str">
        <f>IF('DATA ENTRY'!CK171="","",IF('DATA ENTRY'!W171="","",IF(AND($CD$4='DATA ENTRY'!CK171,$CG$4='DATA ENTRY'!D171),'DATA ENTRY'!W171,"")))</f>
        <v/>
      </c>
      <c r="CO172" s="3" t="str">
        <f>IF('DATA ENTRY'!CK171="","",IF('DATA ENTRY'!X171="","",IF(AND($CD$4='DATA ENTRY'!CK171,$CG$4='DATA ENTRY'!D171),'DATA ENTRY'!X171,"")))</f>
        <v/>
      </c>
      <c r="CP172" s="108" t="str">
        <f t="shared" si="39"/>
        <v/>
      </c>
      <c r="CQ172" s="108" t="str">
        <f>IF('DATA ENTRY'!CK171="","",IF('DATA ENTRY'!G171="","",IF(AND($CD$4='DATA ENTRY'!CK171,$CG$4='DATA ENTRY'!D171),'DATA ENTRY'!G171,"")))</f>
        <v/>
      </c>
      <c r="CR172" s="230" t="str">
        <f>IF('DATA ENTRY'!CK171="","",IF('DATA ENTRY'!D171="","",IF(AND($CD$4='DATA ENTRY'!CK171,$CG$4='DATA ENTRY'!D171),'DATA ENTRY'!D171,"")))</f>
        <v/>
      </c>
      <c r="CS172">
        <f t="shared" si="40"/>
        <v>0</v>
      </c>
      <c r="CT172">
        <f t="shared" si="41"/>
        <v>0</v>
      </c>
      <c r="CV172" s="139"/>
      <c r="CX172">
        <f t="shared" si="42"/>
        <v>0</v>
      </c>
      <c r="DB172" t="str">
        <f t="shared" si="49"/>
        <v/>
      </c>
      <c r="DC172" t="str">
        <f t="shared" si="50"/>
        <v/>
      </c>
      <c r="DD172" s="224">
        <v>166</v>
      </c>
      <c r="DE172" s="3" t="str">
        <f>IF('DATA ENTRY'!CK171="","",IF('DATA ENTRY'!B171="","",IF(AND($DF$4='DATA ENTRY'!D171),'DATA ENTRY'!B171,"")))</f>
        <v/>
      </c>
      <c r="DF172" s="3" t="str">
        <f>IF('DATA ENTRY'!CK171="","",IF('DATA ENTRY'!C171="","",IF(AND($DF$4='DATA ENTRY'!D171),'DATA ENTRY'!C171,"")))</f>
        <v/>
      </c>
      <c r="DG172" s="4" t="str">
        <f>IF('DATA ENTRY'!CK171="","",IF('DATA ENTRY'!I171="","",IF(AND($DF$4='DATA ENTRY'!D171),'DATA ENTRY'!I171,"")))</f>
        <v/>
      </c>
      <c r="DH172" s="4" t="str">
        <f>IF('DATA ENTRY'!CK171="","",IF('DATA ENTRY'!CK171="","",IF(AND($DF$4='DATA ENTRY'!D171),'DATA ENTRY'!CK171,"")))</f>
        <v/>
      </c>
      <c r="DI172" s="3" t="str">
        <f>IF('DATA ENTRY'!CK171="","",IF('DATA ENTRY'!N171="","",IF(AND($DF$4='DATA ENTRY'!D171),'DATA ENTRY'!N171,"")))</f>
        <v/>
      </c>
      <c r="DJ172" s="107" t="str">
        <f>IF('DATA ENTRY'!CK171="","",IF('DATA ENTRY'!O171="","",IF(AND($DF$4='DATA ENTRY'!D171),'DATA ENTRY'!O171,"")))</f>
        <v/>
      </c>
      <c r="DK172" s="3" t="str">
        <f>IF('DATA ENTRY'!CK171="","",IF('DATA ENTRY'!P171="","",IF(AND($DF$4='DATA ENTRY'!D171),'DATA ENTRY'!P171,"")))</f>
        <v/>
      </c>
      <c r="DL172" s="107" t="str">
        <f>IF('DATA ENTRY'!CK171="","",IF('DATA ENTRY'!Q171="","",IF(AND($DF$4='DATA ENTRY'!D171),'DATA ENTRY'!Q171,"")))</f>
        <v/>
      </c>
      <c r="DM172" s="3" t="str">
        <f>IF('DATA ENTRY'!CK171="","",IF('DATA ENTRY'!R171="","",IF(AND($DF$4='DATA ENTRY'!D171),'DATA ENTRY'!R171,"")))</f>
        <v/>
      </c>
      <c r="DN172" s="107" t="str">
        <f>IF('DATA ENTRY'!CK171="","",IF('DATA ENTRY'!S171="","",IF(AND($DF$4='DATA ENTRY'!D171),'DATA ENTRY'!S171,"")))</f>
        <v/>
      </c>
      <c r="DO172" s="3" t="str">
        <f>IF('DATA ENTRY'!CK171="","",IF('DATA ENTRY'!E171="","",IF(AND($DF$4='DATA ENTRY'!D171),'DATA ENTRY'!E171,"")))</f>
        <v/>
      </c>
      <c r="DP172" s="3" t="str">
        <f>IF('DATA ENTRY'!CK171="","",IF('DATA ENTRY'!D171="","",IF(AND($DF$4='DATA ENTRY'!D171),'DATA ENTRY'!D171,"")))</f>
        <v/>
      </c>
      <c r="DQ172" s="3" t="str">
        <f>IF('DATA ENTRY'!CK171="","",IF('DATA ENTRY'!W171="","",IF(AND($DF$4='DATA ENTRY'!D171),'DATA ENTRY'!W171,"")))</f>
        <v/>
      </c>
      <c r="DR172" s="3" t="str">
        <f>IF('DATA ENTRY'!CK171="","",IF('DATA ENTRY'!X171="","",IF(AND($DF$4='DATA ENTRY'!D171),'DATA ENTRY'!X171,"")))</f>
        <v/>
      </c>
      <c r="DS172" s="108" t="str">
        <f t="shared" si="43"/>
        <v/>
      </c>
      <c r="DT172" s="108" t="str">
        <f>IF('DATA ENTRY'!CK171="","",IF('DATA ENTRY'!D171="","",IF(AND($DF$4='DATA ENTRY'!D171),'DATA ENTRY'!G171,"")))</f>
        <v/>
      </c>
      <c r="DY172">
        <f t="shared" si="44"/>
        <v>0</v>
      </c>
      <c r="EB172" t="str">
        <f t="shared" si="45"/>
        <v/>
      </c>
      <c r="EC172" t="str">
        <f t="shared" si="46"/>
        <v/>
      </c>
      <c r="ED172" s="224">
        <v>166</v>
      </c>
      <c r="EE172" s="3" t="str">
        <f>IF('DATA ENTRY'!CK171="","",IF('DATA ENTRY'!B171="","",IF(AND($EF$4='DATA ENTRY'!G171,$EH$4='DATA ENTRY'!F171),'DATA ENTRY'!B171,"")))</f>
        <v/>
      </c>
      <c r="EF172" s="3" t="str">
        <f>IF('DATA ENTRY'!CK171="","",IF('DATA ENTRY'!C171="","",IF(AND($EF$4='DATA ENTRY'!G171,$EH$4='DATA ENTRY'!F171),'DATA ENTRY'!C171,"")))</f>
        <v/>
      </c>
      <c r="EG172" s="4" t="str">
        <f>IF('DATA ENTRY'!CK171="","",IF('DATA ENTRY'!I171="","",IF(AND($EF$4='DATA ENTRY'!G171,$EH$4='DATA ENTRY'!F171),'DATA ENTRY'!I171,"")))</f>
        <v/>
      </c>
      <c r="EH172" s="4" t="str">
        <f>IF('DATA ENTRY'!CK171="","",IF('DATA ENTRY'!CK171="","",IF(AND($EF$4='DATA ENTRY'!G171,$EH$4='DATA ENTRY'!F171),'DATA ENTRY'!CK171,"")))</f>
        <v/>
      </c>
      <c r="EI172" s="3" t="str">
        <f>IF('DATA ENTRY'!CK171="","",IF('DATA ENTRY'!N171="","",IF(AND($EF$4='DATA ENTRY'!G171,$EH$4='DATA ENTRY'!F171),'DATA ENTRY'!N171,"")))</f>
        <v/>
      </c>
      <c r="EJ172" s="107" t="str">
        <f>IF('DATA ENTRY'!CK171="","",IF('DATA ENTRY'!O171="","",IF(AND($EF$4='DATA ENTRY'!G171,$EH$4='DATA ENTRY'!F171),'DATA ENTRY'!O171,"")))</f>
        <v/>
      </c>
      <c r="EK172" s="3" t="str">
        <f>IF('DATA ENTRY'!CK171="","",IF('DATA ENTRY'!P171="","",IF(AND($EF$4='DATA ENTRY'!G171,$EH$4='DATA ENTRY'!F171),'DATA ENTRY'!P171,"")))</f>
        <v/>
      </c>
      <c r="EL172" s="107" t="str">
        <f>IF('DATA ENTRY'!CK171="","",IF('DATA ENTRY'!Q171="","",IF(AND($EF$4='DATA ENTRY'!G171,$EH$4='DATA ENTRY'!F171),'DATA ENTRY'!Q171,"")))</f>
        <v/>
      </c>
      <c r="EM172" s="3" t="str">
        <f>IF('DATA ENTRY'!CK171="","",IF('DATA ENTRY'!R171="","",IF(AND($EF$4='DATA ENTRY'!G171,$EH$4='DATA ENTRY'!F171),'DATA ENTRY'!R171,"")))</f>
        <v/>
      </c>
      <c r="EN172" s="107" t="str">
        <f>IF('DATA ENTRY'!CK171="","",IF('DATA ENTRY'!S171="","",IF(AND($EF$4='DATA ENTRY'!G171,$EH$4='DATA ENTRY'!F171),'DATA ENTRY'!S171,"")))</f>
        <v/>
      </c>
      <c r="EO172" s="3" t="str">
        <f>IF('DATA ENTRY'!CK171="","",IF('DATA ENTRY'!E171="","",IF(AND($EF$4='DATA ENTRY'!G171,$EH$4='DATA ENTRY'!F171),'DATA ENTRY'!E171,"")))</f>
        <v/>
      </c>
      <c r="EP172" s="3" t="str">
        <f>IF('DATA ENTRY'!CK171="","",IF('DATA ENTRY'!D171="","",IF(AND($EF$4='DATA ENTRY'!G171,$EH$4='DATA ENTRY'!F171),'DATA ENTRY'!D171,"")))</f>
        <v/>
      </c>
      <c r="EQ172" s="3" t="str">
        <f>IF('DATA ENTRY'!CK171="","",IF('DATA ENTRY'!W171="","",IF(AND($EF$4='DATA ENTRY'!G171,$EH$4='DATA ENTRY'!F171),'DATA ENTRY'!W171,"")))</f>
        <v/>
      </c>
      <c r="ER172" s="3" t="str">
        <f>IF('DATA ENTRY'!CK171="","",IF('DATA ENTRY'!X171="","",IF(AND($EF$4='DATA ENTRY'!G171,$EH$4='DATA ENTRY'!F171),'DATA ENTRY'!X171,"")))</f>
        <v/>
      </c>
      <c r="ES172" s="108" t="str">
        <f t="shared" si="47"/>
        <v/>
      </c>
      <c r="ET172" s="108" t="str">
        <f>IF('DATA ENTRY'!CK171="","",IF('DATA ENTRY'!D171="","",IF(AND($EF$4='DATA ENTRY'!G171,$EH$4='DATA ENTRY'!F171),'DATA ENTRY'!G171,"")))</f>
        <v/>
      </c>
      <c r="EY172">
        <f t="shared" si="48"/>
        <v>0</v>
      </c>
    </row>
    <row r="173" spans="1:155">
      <c r="A173" t="str">
        <f>IF(S173=0,"",1+(MAX($A$7:A172)))</f>
        <v/>
      </c>
      <c r="B173" s="224">
        <v>167</v>
      </c>
      <c r="C173" s="3" t="str">
        <f>IF('DATA ENTRY'!CK172="","",IF('DATA ENTRY'!B172="","",IF($D$4="All Post",'DATA ENTRY'!B172,IF(AND($D$4='DATA ENTRY'!CK172),'DATA ENTRY'!B172,""))))</f>
        <v/>
      </c>
      <c r="D173" s="3" t="str">
        <f>IF('DATA ENTRY'!CK172="","",IF('DATA ENTRY'!C172="","",IF($D$4="All Post",'DATA ENTRY'!C172,IF(AND($D$4='DATA ENTRY'!CK172),'DATA ENTRY'!C172,""))))</f>
        <v/>
      </c>
      <c r="E173" s="4" t="str">
        <f>IF('DATA ENTRY'!CK172="","",IF('DATA ENTRY'!I172="","",IF($D$4="All Post",'DATA ENTRY'!I172,IF(AND($D$4='DATA ENTRY'!CK172),'DATA ENTRY'!I172,""))))</f>
        <v/>
      </c>
      <c r="F173" s="4" t="str">
        <f>IF('DATA ENTRY'!CK172="","",IF('DATA ENTRY'!CK172="","",IF($D$4="All Post",'DATA ENTRY'!CK172,IF(AND($D$4='DATA ENTRY'!CK172),'DATA ENTRY'!CK172,""))))</f>
        <v/>
      </c>
      <c r="G173" s="3" t="str">
        <f>IF('DATA ENTRY'!CK172="","",IF('DATA ENTRY'!N172="","",IF($D$4="All Post",'DATA ENTRY'!N172,IF(AND($D$4='DATA ENTRY'!CK172),'DATA ENTRY'!N172,""))))</f>
        <v/>
      </c>
      <c r="H173" s="107" t="str">
        <f>IF('DATA ENTRY'!CK172="","",IF('DATA ENTRY'!O172="","",IF($D$4="All Post",'DATA ENTRY'!O172,IF(AND($D$4='DATA ENTRY'!CK172),'DATA ENTRY'!O172,""))))</f>
        <v/>
      </c>
      <c r="I173" s="3" t="str">
        <f>IF('DATA ENTRY'!CK172="","",IF('DATA ENTRY'!P172="","",IF($D$4="All Post",'DATA ENTRY'!P172,IF(AND($D$4='DATA ENTRY'!CK172),'DATA ENTRY'!P172,""))))</f>
        <v/>
      </c>
      <c r="J173" s="107" t="str">
        <f>IF('DATA ENTRY'!CK172="","",IF('DATA ENTRY'!Q172="","",IF($D$4="All Post",'DATA ENTRY'!Q172,IF(AND($D$4='DATA ENTRY'!CK172),'DATA ENTRY'!Q172,""))))</f>
        <v/>
      </c>
      <c r="K173" s="3" t="str">
        <f>IF('DATA ENTRY'!CK172="","",IF('DATA ENTRY'!R172="","",IF($D$4="All Post",'DATA ENTRY'!R172,IF(AND($D$4='DATA ENTRY'!CK172),'DATA ENTRY'!R172,""))))</f>
        <v/>
      </c>
      <c r="L173" s="3" t="str">
        <f>IF('DATA ENTRY'!CK172="","",IF('DATA ENTRY'!S172="","",IF($D$4="All Post",'DATA ENTRY'!S172,IF(AND($D$4='DATA ENTRY'!CK172),'DATA ENTRY'!S172,""))))</f>
        <v/>
      </c>
      <c r="M173" s="3" t="str">
        <f>IF('DATA ENTRY'!CK172="","",IF('DATA ENTRY'!E172="","",IF($D$4="All Post",'DATA ENTRY'!E172,IF(AND($D$4='DATA ENTRY'!CK172),'DATA ENTRY'!E172,""))))</f>
        <v/>
      </c>
      <c r="N173" s="3" t="str">
        <f>IF('DATA ENTRY'!CK172="","",IF('DATA ENTRY'!W172="","",IF($D$4="All Post",'DATA ENTRY'!W172,IF(AND($D$4='DATA ENTRY'!CK172),'DATA ENTRY'!W172,""))))</f>
        <v/>
      </c>
      <c r="O173" s="3" t="str">
        <f>IF('DATA ENTRY'!CK172="","",IF('DATA ENTRY'!X172="","",IF($D$4="All Post",'DATA ENTRY'!X172,IF(AND($D$4='DATA ENTRY'!CK172),'DATA ENTRY'!X172,""))))</f>
        <v/>
      </c>
      <c r="P173" s="3" t="str">
        <f>IF('DATA ENTRY'!CK172="","",IF('DATA ENTRY'!G172="","",IF($D$4="All Post",'DATA ENTRY'!G172,IF(AND($D$4='DATA ENTRY'!CK172),'DATA ENTRY'!G172,""))))</f>
        <v/>
      </c>
      <c r="S173">
        <f t="shared" si="35"/>
        <v>0</v>
      </c>
      <c r="T173" t="str">
        <f t="shared" si="36"/>
        <v/>
      </c>
      <c r="BZ173" t="str">
        <f t="shared" si="37"/>
        <v/>
      </c>
      <c r="CA173" t="str">
        <f t="shared" si="38"/>
        <v/>
      </c>
      <c r="CB173" s="224">
        <v>167</v>
      </c>
      <c r="CC173" s="3" t="str">
        <f>IF('DATA ENTRY'!CK172="","",IF('DATA ENTRY'!B172="","",IF(AND($CD$4='DATA ENTRY'!CK172,$CG$4='DATA ENTRY'!D172),'DATA ENTRY'!B172,"")))</f>
        <v/>
      </c>
      <c r="CD173" s="3" t="str">
        <f>IF('DATA ENTRY'!CK172="","",IF('DATA ENTRY'!C172="","",IF(AND($CD$4='DATA ENTRY'!CK172,$CG$4='DATA ENTRY'!D172),'DATA ENTRY'!C172,"")))</f>
        <v/>
      </c>
      <c r="CE173" s="4" t="str">
        <f>IF('DATA ENTRY'!CK172="","",IF('DATA ENTRY'!I172="","",IF(AND($CD$4='DATA ENTRY'!CK172,$CG$4='DATA ENTRY'!D172),'DATA ENTRY'!I172,"")))</f>
        <v/>
      </c>
      <c r="CF173" s="4" t="str">
        <f>IF('DATA ENTRY'!CK172="","",IF('DATA ENTRY'!CK172="","",IF(AND($CD$4='DATA ENTRY'!CK172,$CG$4='DATA ENTRY'!D172),'DATA ENTRY'!CK172,"")))</f>
        <v/>
      </c>
      <c r="CG173" s="3" t="str">
        <f>IF('DATA ENTRY'!CK172="","",IF('DATA ENTRY'!N172="","",IF(AND($CD$4='DATA ENTRY'!CK172,$CG$4='DATA ENTRY'!D172),'DATA ENTRY'!N172,"")))</f>
        <v/>
      </c>
      <c r="CH173" s="107" t="str">
        <f>IF('DATA ENTRY'!CK172="","",IF('DATA ENTRY'!O172="","",IF(AND($CD$4='DATA ENTRY'!CK172,$CG$4='DATA ENTRY'!D172),'DATA ENTRY'!O172,"")))</f>
        <v/>
      </c>
      <c r="CI173" s="3" t="str">
        <f>IF('DATA ENTRY'!CK172="","",IF('DATA ENTRY'!P172="","",IF(AND($CD$4='DATA ENTRY'!CK172,$CG$4='DATA ENTRY'!D172),'DATA ENTRY'!P172,"")))</f>
        <v/>
      </c>
      <c r="CJ173" s="107" t="str">
        <f>IF('DATA ENTRY'!CK172="","",IF('DATA ENTRY'!Q172="","",IF(AND($CD$4='DATA ENTRY'!CK172,$CG$4='DATA ENTRY'!D172),'DATA ENTRY'!Q172,"")))</f>
        <v/>
      </c>
      <c r="CK173" s="3" t="str">
        <f>IF('DATA ENTRY'!CK172="","",IF('DATA ENTRY'!R172="","",IF(AND($CD$4='DATA ENTRY'!CK172,$CG$4='DATA ENTRY'!D172),'DATA ENTRY'!R172,"")))</f>
        <v/>
      </c>
      <c r="CL173" s="3" t="str">
        <f>IF('DATA ENTRY'!CK172="","",IF('DATA ENTRY'!S172="","",IF(AND($CD$4='DATA ENTRY'!CK172,$CG$4='DATA ENTRY'!D172),'DATA ENTRY'!S172,"")))</f>
        <v/>
      </c>
      <c r="CM173" s="3" t="str">
        <f>IF('DATA ENTRY'!CK172="","",IF('DATA ENTRY'!E172="","",IF(AND($CD$4='DATA ENTRY'!CK172,$CG$4='DATA ENTRY'!D172),'DATA ENTRY'!E172,"")))</f>
        <v/>
      </c>
      <c r="CN173" s="3" t="str">
        <f>IF('DATA ENTRY'!CK172="","",IF('DATA ENTRY'!W172="","",IF(AND($CD$4='DATA ENTRY'!CK172,$CG$4='DATA ENTRY'!D172),'DATA ENTRY'!W172,"")))</f>
        <v/>
      </c>
      <c r="CO173" s="3" t="str">
        <f>IF('DATA ENTRY'!CK172="","",IF('DATA ENTRY'!X172="","",IF(AND($CD$4='DATA ENTRY'!CK172,$CG$4='DATA ENTRY'!D172),'DATA ENTRY'!X172,"")))</f>
        <v/>
      </c>
      <c r="CP173" s="108" t="str">
        <f t="shared" si="39"/>
        <v/>
      </c>
      <c r="CQ173" s="108" t="str">
        <f>IF('DATA ENTRY'!CK172="","",IF('DATA ENTRY'!G172="","",IF(AND($CD$4='DATA ENTRY'!CK172,$CG$4='DATA ENTRY'!D172),'DATA ENTRY'!G172,"")))</f>
        <v/>
      </c>
      <c r="CR173" s="230" t="str">
        <f>IF('DATA ENTRY'!CK172="","",IF('DATA ENTRY'!D172="","",IF(AND($CD$4='DATA ENTRY'!CK172,$CG$4='DATA ENTRY'!D172),'DATA ENTRY'!D172,"")))</f>
        <v/>
      </c>
      <c r="CS173">
        <f t="shared" si="40"/>
        <v>0</v>
      </c>
      <c r="CT173">
        <f t="shared" si="41"/>
        <v>0</v>
      </c>
      <c r="CV173" s="139"/>
      <c r="CX173">
        <f t="shared" si="42"/>
        <v>0</v>
      </c>
      <c r="DB173" t="str">
        <f t="shared" si="49"/>
        <v/>
      </c>
      <c r="DC173" t="str">
        <f t="shared" si="50"/>
        <v/>
      </c>
      <c r="DD173" s="224">
        <v>167</v>
      </c>
      <c r="DE173" s="3" t="str">
        <f>IF('DATA ENTRY'!CK172="","",IF('DATA ENTRY'!B172="","",IF(AND($DF$4='DATA ENTRY'!D172),'DATA ENTRY'!B172,"")))</f>
        <v/>
      </c>
      <c r="DF173" s="3" t="str">
        <f>IF('DATA ENTRY'!CK172="","",IF('DATA ENTRY'!C172="","",IF(AND($DF$4='DATA ENTRY'!D172),'DATA ENTRY'!C172,"")))</f>
        <v/>
      </c>
      <c r="DG173" s="4" t="str">
        <f>IF('DATA ENTRY'!CK172="","",IF('DATA ENTRY'!I172="","",IF(AND($DF$4='DATA ENTRY'!D172),'DATA ENTRY'!I172,"")))</f>
        <v/>
      </c>
      <c r="DH173" s="4" t="str">
        <f>IF('DATA ENTRY'!CK172="","",IF('DATA ENTRY'!CK172="","",IF(AND($DF$4='DATA ENTRY'!D172),'DATA ENTRY'!CK172,"")))</f>
        <v/>
      </c>
      <c r="DI173" s="3" t="str">
        <f>IF('DATA ENTRY'!CK172="","",IF('DATA ENTRY'!N172="","",IF(AND($DF$4='DATA ENTRY'!D172),'DATA ENTRY'!N172,"")))</f>
        <v/>
      </c>
      <c r="DJ173" s="107" t="str">
        <f>IF('DATA ENTRY'!CK172="","",IF('DATA ENTRY'!O172="","",IF(AND($DF$4='DATA ENTRY'!D172),'DATA ENTRY'!O172,"")))</f>
        <v/>
      </c>
      <c r="DK173" s="3" t="str">
        <f>IF('DATA ENTRY'!CK172="","",IF('DATA ENTRY'!P172="","",IF(AND($DF$4='DATA ENTRY'!D172),'DATA ENTRY'!P172,"")))</f>
        <v/>
      </c>
      <c r="DL173" s="107" t="str">
        <f>IF('DATA ENTRY'!CK172="","",IF('DATA ENTRY'!Q172="","",IF(AND($DF$4='DATA ENTRY'!D172),'DATA ENTRY'!Q172,"")))</f>
        <v/>
      </c>
      <c r="DM173" s="3" t="str">
        <f>IF('DATA ENTRY'!CK172="","",IF('DATA ENTRY'!R172="","",IF(AND($DF$4='DATA ENTRY'!D172),'DATA ENTRY'!R172,"")))</f>
        <v/>
      </c>
      <c r="DN173" s="107" t="str">
        <f>IF('DATA ENTRY'!CK172="","",IF('DATA ENTRY'!S172="","",IF(AND($DF$4='DATA ENTRY'!D172),'DATA ENTRY'!S172,"")))</f>
        <v/>
      </c>
      <c r="DO173" s="3" t="str">
        <f>IF('DATA ENTRY'!CK172="","",IF('DATA ENTRY'!E172="","",IF(AND($DF$4='DATA ENTRY'!D172),'DATA ENTRY'!E172,"")))</f>
        <v/>
      </c>
      <c r="DP173" s="3" t="str">
        <f>IF('DATA ENTRY'!CK172="","",IF('DATA ENTRY'!D172="","",IF(AND($DF$4='DATA ENTRY'!D172),'DATA ENTRY'!D172,"")))</f>
        <v/>
      </c>
      <c r="DQ173" s="3" t="str">
        <f>IF('DATA ENTRY'!CK172="","",IF('DATA ENTRY'!W172="","",IF(AND($DF$4='DATA ENTRY'!D172),'DATA ENTRY'!W172,"")))</f>
        <v/>
      </c>
      <c r="DR173" s="3" t="str">
        <f>IF('DATA ENTRY'!CK172="","",IF('DATA ENTRY'!X172="","",IF(AND($DF$4='DATA ENTRY'!D172),'DATA ENTRY'!X172,"")))</f>
        <v/>
      </c>
      <c r="DS173" s="108" t="str">
        <f t="shared" si="43"/>
        <v/>
      </c>
      <c r="DT173" s="108" t="str">
        <f>IF('DATA ENTRY'!CK172="","",IF('DATA ENTRY'!D172="","",IF(AND($DF$4='DATA ENTRY'!D172),'DATA ENTRY'!G172,"")))</f>
        <v/>
      </c>
      <c r="DY173">
        <f t="shared" si="44"/>
        <v>0</v>
      </c>
      <c r="EB173" t="str">
        <f t="shared" si="45"/>
        <v/>
      </c>
      <c r="EC173" t="str">
        <f t="shared" si="46"/>
        <v/>
      </c>
      <c r="ED173" s="224">
        <v>167</v>
      </c>
      <c r="EE173" s="3" t="str">
        <f>IF('DATA ENTRY'!CK172="","",IF('DATA ENTRY'!B172="","",IF(AND($EF$4='DATA ENTRY'!G172,$EH$4='DATA ENTRY'!F172),'DATA ENTRY'!B172,"")))</f>
        <v/>
      </c>
      <c r="EF173" s="3" t="str">
        <f>IF('DATA ENTRY'!CK172="","",IF('DATA ENTRY'!C172="","",IF(AND($EF$4='DATA ENTRY'!G172,$EH$4='DATA ENTRY'!F172),'DATA ENTRY'!C172,"")))</f>
        <v/>
      </c>
      <c r="EG173" s="4" t="str">
        <f>IF('DATA ENTRY'!CK172="","",IF('DATA ENTRY'!I172="","",IF(AND($EF$4='DATA ENTRY'!G172,$EH$4='DATA ENTRY'!F172),'DATA ENTRY'!I172,"")))</f>
        <v/>
      </c>
      <c r="EH173" s="4" t="str">
        <f>IF('DATA ENTRY'!CK172="","",IF('DATA ENTRY'!CK172="","",IF(AND($EF$4='DATA ENTRY'!G172,$EH$4='DATA ENTRY'!F172),'DATA ENTRY'!CK172,"")))</f>
        <v/>
      </c>
      <c r="EI173" s="3" t="str">
        <f>IF('DATA ENTRY'!CK172="","",IF('DATA ENTRY'!N172="","",IF(AND($EF$4='DATA ENTRY'!G172,$EH$4='DATA ENTRY'!F172),'DATA ENTRY'!N172,"")))</f>
        <v/>
      </c>
      <c r="EJ173" s="107" t="str">
        <f>IF('DATA ENTRY'!CK172="","",IF('DATA ENTRY'!O172="","",IF(AND($EF$4='DATA ENTRY'!G172,$EH$4='DATA ENTRY'!F172),'DATA ENTRY'!O172,"")))</f>
        <v/>
      </c>
      <c r="EK173" s="3" t="str">
        <f>IF('DATA ENTRY'!CK172="","",IF('DATA ENTRY'!P172="","",IF(AND($EF$4='DATA ENTRY'!G172,$EH$4='DATA ENTRY'!F172),'DATA ENTRY'!P172,"")))</f>
        <v/>
      </c>
      <c r="EL173" s="107" t="str">
        <f>IF('DATA ENTRY'!CK172="","",IF('DATA ENTRY'!Q172="","",IF(AND($EF$4='DATA ENTRY'!G172,$EH$4='DATA ENTRY'!F172),'DATA ENTRY'!Q172,"")))</f>
        <v/>
      </c>
      <c r="EM173" s="3" t="str">
        <f>IF('DATA ENTRY'!CK172="","",IF('DATA ENTRY'!R172="","",IF(AND($EF$4='DATA ENTRY'!G172,$EH$4='DATA ENTRY'!F172),'DATA ENTRY'!R172,"")))</f>
        <v/>
      </c>
      <c r="EN173" s="107" t="str">
        <f>IF('DATA ENTRY'!CK172="","",IF('DATA ENTRY'!S172="","",IF(AND($EF$4='DATA ENTRY'!G172,$EH$4='DATA ENTRY'!F172),'DATA ENTRY'!S172,"")))</f>
        <v/>
      </c>
      <c r="EO173" s="3" t="str">
        <f>IF('DATA ENTRY'!CK172="","",IF('DATA ENTRY'!E172="","",IF(AND($EF$4='DATA ENTRY'!G172,$EH$4='DATA ENTRY'!F172),'DATA ENTRY'!E172,"")))</f>
        <v/>
      </c>
      <c r="EP173" s="3" t="str">
        <f>IF('DATA ENTRY'!CK172="","",IF('DATA ENTRY'!D172="","",IF(AND($EF$4='DATA ENTRY'!G172,$EH$4='DATA ENTRY'!F172),'DATA ENTRY'!D172,"")))</f>
        <v/>
      </c>
      <c r="EQ173" s="3" t="str">
        <f>IF('DATA ENTRY'!CK172="","",IF('DATA ENTRY'!W172="","",IF(AND($EF$4='DATA ENTRY'!G172,$EH$4='DATA ENTRY'!F172),'DATA ENTRY'!W172,"")))</f>
        <v/>
      </c>
      <c r="ER173" s="3" t="str">
        <f>IF('DATA ENTRY'!CK172="","",IF('DATA ENTRY'!X172="","",IF(AND($EF$4='DATA ENTRY'!G172,$EH$4='DATA ENTRY'!F172),'DATA ENTRY'!X172,"")))</f>
        <v/>
      </c>
      <c r="ES173" s="108" t="str">
        <f t="shared" si="47"/>
        <v/>
      </c>
      <c r="ET173" s="108" t="str">
        <f>IF('DATA ENTRY'!CK172="","",IF('DATA ENTRY'!D172="","",IF(AND($EF$4='DATA ENTRY'!G172,$EH$4='DATA ENTRY'!F172),'DATA ENTRY'!G172,"")))</f>
        <v/>
      </c>
      <c r="EY173">
        <f t="shared" si="48"/>
        <v>0</v>
      </c>
    </row>
    <row r="174" spans="1:155">
      <c r="A174" t="str">
        <f>IF(S174=0,"",1+(MAX($A$7:A173)))</f>
        <v/>
      </c>
      <c r="B174" s="224">
        <v>168</v>
      </c>
      <c r="C174" s="3" t="str">
        <f>IF('DATA ENTRY'!CK173="","",IF('DATA ENTRY'!B173="","",IF($D$4="All Post",'DATA ENTRY'!B173,IF(AND($D$4='DATA ENTRY'!CK173),'DATA ENTRY'!B173,""))))</f>
        <v/>
      </c>
      <c r="D174" s="3" t="str">
        <f>IF('DATA ENTRY'!CK173="","",IF('DATA ENTRY'!C173="","",IF($D$4="All Post",'DATA ENTRY'!C173,IF(AND($D$4='DATA ENTRY'!CK173),'DATA ENTRY'!C173,""))))</f>
        <v/>
      </c>
      <c r="E174" s="4" t="str">
        <f>IF('DATA ENTRY'!CK173="","",IF('DATA ENTRY'!I173="","",IF($D$4="All Post",'DATA ENTRY'!I173,IF(AND($D$4='DATA ENTRY'!CK173),'DATA ENTRY'!I173,""))))</f>
        <v/>
      </c>
      <c r="F174" s="4" t="str">
        <f>IF('DATA ENTRY'!CK173="","",IF('DATA ENTRY'!CK173="","",IF($D$4="All Post",'DATA ENTRY'!CK173,IF(AND($D$4='DATA ENTRY'!CK173),'DATA ENTRY'!CK173,""))))</f>
        <v/>
      </c>
      <c r="G174" s="3" t="str">
        <f>IF('DATA ENTRY'!CK173="","",IF('DATA ENTRY'!N173="","",IF($D$4="All Post",'DATA ENTRY'!N173,IF(AND($D$4='DATA ENTRY'!CK173),'DATA ENTRY'!N173,""))))</f>
        <v/>
      </c>
      <c r="H174" s="107" t="str">
        <f>IF('DATA ENTRY'!CK173="","",IF('DATA ENTRY'!O173="","",IF($D$4="All Post",'DATA ENTRY'!O173,IF(AND($D$4='DATA ENTRY'!CK173),'DATA ENTRY'!O173,""))))</f>
        <v/>
      </c>
      <c r="I174" s="3" t="str">
        <f>IF('DATA ENTRY'!CK173="","",IF('DATA ENTRY'!P173="","",IF($D$4="All Post",'DATA ENTRY'!P173,IF(AND($D$4='DATA ENTRY'!CK173),'DATA ENTRY'!P173,""))))</f>
        <v/>
      </c>
      <c r="J174" s="107" t="str">
        <f>IF('DATA ENTRY'!CK173="","",IF('DATA ENTRY'!Q173="","",IF($D$4="All Post",'DATA ENTRY'!Q173,IF(AND($D$4='DATA ENTRY'!CK173),'DATA ENTRY'!Q173,""))))</f>
        <v/>
      </c>
      <c r="K174" s="3" t="str">
        <f>IF('DATA ENTRY'!CK173="","",IF('DATA ENTRY'!R173="","",IF($D$4="All Post",'DATA ENTRY'!R173,IF(AND($D$4='DATA ENTRY'!CK173),'DATA ENTRY'!R173,""))))</f>
        <v/>
      </c>
      <c r="L174" s="3" t="str">
        <f>IF('DATA ENTRY'!CK173="","",IF('DATA ENTRY'!S173="","",IF($D$4="All Post",'DATA ENTRY'!S173,IF(AND($D$4='DATA ENTRY'!CK173),'DATA ENTRY'!S173,""))))</f>
        <v/>
      </c>
      <c r="M174" s="3" t="str">
        <f>IF('DATA ENTRY'!CK173="","",IF('DATA ENTRY'!E173="","",IF($D$4="All Post",'DATA ENTRY'!E173,IF(AND($D$4='DATA ENTRY'!CK173),'DATA ENTRY'!E173,""))))</f>
        <v/>
      </c>
      <c r="N174" s="3" t="str">
        <f>IF('DATA ENTRY'!CK173="","",IF('DATA ENTRY'!W173="","",IF($D$4="All Post",'DATA ENTRY'!W173,IF(AND($D$4='DATA ENTRY'!CK173),'DATA ENTRY'!W173,""))))</f>
        <v/>
      </c>
      <c r="O174" s="3" t="str">
        <f>IF('DATA ENTRY'!CK173="","",IF('DATA ENTRY'!X173="","",IF($D$4="All Post",'DATA ENTRY'!X173,IF(AND($D$4='DATA ENTRY'!CK173),'DATA ENTRY'!X173,""))))</f>
        <v/>
      </c>
      <c r="P174" s="3" t="str">
        <f>IF('DATA ENTRY'!CK173="","",IF('DATA ENTRY'!G173="","",IF($D$4="All Post",'DATA ENTRY'!G173,IF(AND($D$4='DATA ENTRY'!CK173),'DATA ENTRY'!G173,""))))</f>
        <v/>
      </c>
      <c r="S174">
        <f t="shared" si="35"/>
        <v>0</v>
      </c>
      <c r="T174" t="str">
        <f t="shared" si="36"/>
        <v/>
      </c>
      <c r="BZ174" t="str">
        <f t="shared" si="37"/>
        <v/>
      </c>
      <c r="CA174" t="str">
        <f t="shared" si="38"/>
        <v/>
      </c>
      <c r="CB174" s="224">
        <v>168</v>
      </c>
      <c r="CC174" s="3" t="str">
        <f>IF('DATA ENTRY'!CK173="","",IF('DATA ENTRY'!B173="","",IF(AND($CD$4='DATA ENTRY'!CK173,$CG$4='DATA ENTRY'!D173),'DATA ENTRY'!B173,"")))</f>
        <v/>
      </c>
      <c r="CD174" s="3" t="str">
        <f>IF('DATA ENTRY'!CK173="","",IF('DATA ENTRY'!C173="","",IF(AND($CD$4='DATA ENTRY'!CK173,$CG$4='DATA ENTRY'!D173),'DATA ENTRY'!C173,"")))</f>
        <v/>
      </c>
      <c r="CE174" s="4" t="str">
        <f>IF('DATA ENTRY'!CK173="","",IF('DATA ENTRY'!I173="","",IF(AND($CD$4='DATA ENTRY'!CK173,$CG$4='DATA ENTRY'!D173),'DATA ENTRY'!I173,"")))</f>
        <v/>
      </c>
      <c r="CF174" s="4" t="str">
        <f>IF('DATA ENTRY'!CK173="","",IF('DATA ENTRY'!CK173="","",IF(AND($CD$4='DATA ENTRY'!CK173,$CG$4='DATA ENTRY'!D173),'DATA ENTRY'!CK173,"")))</f>
        <v/>
      </c>
      <c r="CG174" s="3" t="str">
        <f>IF('DATA ENTRY'!CK173="","",IF('DATA ENTRY'!N173="","",IF(AND($CD$4='DATA ENTRY'!CK173,$CG$4='DATA ENTRY'!D173),'DATA ENTRY'!N173,"")))</f>
        <v/>
      </c>
      <c r="CH174" s="107" t="str">
        <f>IF('DATA ENTRY'!CK173="","",IF('DATA ENTRY'!O173="","",IF(AND($CD$4='DATA ENTRY'!CK173,$CG$4='DATA ENTRY'!D173),'DATA ENTRY'!O173,"")))</f>
        <v/>
      </c>
      <c r="CI174" s="3" t="str">
        <f>IF('DATA ENTRY'!CK173="","",IF('DATA ENTRY'!P173="","",IF(AND($CD$4='DATA ENTRY'!CK173,$CG$4='DATA ENTRY'!D173),'DATA ENTRY'!P173,"")))</f>
        <v/>
      </c>
      <c r="CJ174" s="107" t="str">
        <f>IF('DATA ENTRY'!CK173="","",IF('DATA ENTRY'!Q173="","",IF(AND($CD$4='DATA ENTRY'!CK173,$CG$4='DATA ENTRY'!D173),'DATA ENTRY'!Q173,"")))</f>
        <v/>
      </c>
      <c r="CK174" s="3" t="str">
        <f>IF('DATA ENTRY'!CK173="","",IF('DATA ENTRY'!R173="","",IF(AND($CD$4='DATA ENTRY'!CK173,$CG$4='DATA ENTRY'!D173),'DATA ENTRY'!R173,"")))</f>
        <v/>
      </c>
      <c r="CL174" s="3" t="str">
        <f>IF('DATA ENTRY'!CK173="","",IF('DATA ENTRY'!S173="","",IF(AND($CD$4='DATA ENTRY'!CK173,$CG$4='DATA ENTRY'!D173),'DATA ENTRY'!S173,"")))</f>
        <v/>
      </c>
      <c r="CM174" s="3" t="str">
        <f>IF('DATA ENTRY'!CK173="","",IF('DATA ENTRY'!E173="","",IF(AND($CD$4='DATA ENTRY'!CK173,$CG$4='DATA ENTRY'!D173),'DATA ENTRY'!E173,"")))</f>
        <v/>
      </c>
      <c r="CN174" s="3" t="str">
        <f>IF('DATA ENTRY'!CK173="","",IF('DATA ENTRY'!W173="","",IF(AND($CD$4='DATA ENTRY'!CK173,$CG$4='DATA ENTRY'!D173),'DATA ENTRY'!W173,"")))</f>
        <v/>
      </c>
      <c r="CO174" s="3" t="str">
        <f>IF('DATA ENTRY'!CK173="","",IF('DATA ENTRY'!X173="","",IF(AND($CD$4='DATA ENTRY'!CK173,$CG$4='DATA ENTRY'!D173),'DATA ENTRY'!X173,"")))</f>
        <v/>
      </c>
      <c r="CP174" s="108" t="str">
        <f t="shared" si="39"/>
        <v/>
      </c>
      <c r="CQ174" s="108" t="str">
        <f>IF('DATA ENTRY'!CK173="","",IF('DATA ENTRY'!G173="","",IF(AND($CD$4='DATA ENTRY'!CK173,$CG$4='DATA ENTRY'!D173),'DATA ENTRY'!G173,"")))</f>
        <v/>
      </c>
      <c r="CR174" s="230" t="str">
        <f>IF('DATA ENTRY'!CK173="","",IF('DATA ENTRY'!D173="","",IF(AND($CD$4='DATA ENTRY'!CK173,$CG$4='DATA ENTRY'!D173),'DATA ENTRY'!D173,"")))</f>
        <v/>
      </c>
      <c r="CS174">
        <f t="shared" si="40"/>
        <v>0</v>
      </c>
      <c r="CT174">
        <f t="shared" si="41"/>
        <v>0</v>
      </c>
      <c r="CV174" s="139"/>
      <c r="CX174">
        <f t="shared" si="42"/>
        <v>0</v>
      </c>
      <c r="DB174" t="str">
        <f t="shared" si="49"/>
        <v/>
      </c>
      <c r="DC174" t="str">
        <f t="shared" si="50"/>
        <v/>
      </c>
      <c r="DD174" s="224">
        <v>168</v>
      </c>
      <c r="DE174" s="3" t="str">
        <f>IF('DATA ENTRY'!CK173="","",IF('DATA ENTRY'!B173="","",IF(AND($DF$4='DATA ENTRY'!D173),'DATA ENTRY'!B173,"")))</f>
        <v/>
      </c>
      <c r="DF174" s="3" t="str">
        <f>IF('DATA ENTRY'!CK173="","",IF('DATA ENTRY'!C173="","",IF(AND($DF$4='DATA ENTRY'!D173),'DATA ENTRY'!C173,"")))</f>
        <v/>
      </c>
      <c r="DG174" s="4" t="str">
        <f>IF('DATA ENTRY'!CK173="","",IF('DATA ENTRY'!I173="","",IF(AND($DF$4='DATA ENTRY'!D173),'DATA ENTRY'!I173,"")))</f>
        <v/>
      </c>
      <c r="DH174" s="4" t="str">
        <f>IF('DATA ENTRY'!CK173="","",IF('DATA ENTRY'!CK173="","",IF(AND($DF$4='DATA ENTRY'!D173),'DATA ENTRY'!CK173,"")))</f>
        <v/>
      </c>
      <c r="DI174" s="3" t="str">
        <f>IF('DATA ENTRY'!CK173="","",IF('DATA ENTRY'!N173="","",IF(AND($DF$4='DATA ENTRY'!D173),'DATA ENTRY'!N173,"")))</f>
        <v/>
      </c>
      <c r="DJ174" s="107" t="str">
        <f>IF('DATA ENTRY'!CK173="","",IF('DATA ENTRY'!O173="","",IF(AND($DF$4='DATA ENTRY'!D173),'DATA ENTRY'!O173,"")))</f>
        <v/>
      </c>
      <c r="DK174" s="3" t="str">
        <f>IF('DATA ENTRY'!CK173="","",IF('DATA ENTRY'!P173="","",IF(AND($DF$4='DATA ENTRY'!D173),'DATA ENTRY'!P173,"")))</f>
        <v/>
      </c>
      <c r="DL174" s="107" t="str">
        <f>IF('DATA ENTRY'!CK173="","",IF('DATA ENTRY'!Q173="","",IF(AND($DF$4='DATA ENTRY'!D173),'DATA ENTRY'!Q173,"")))</f>
        <v/>
      </c>
      <c r="DM174" s="3" t="str">
        <f>IF('DATA ENTRY'!CK173="","",IF('DATA ENTRY'!R173="","",IF(AND($DF$4='DATA ENTRY'!D173),'DATA ENTRY'!R173,"")))</f>
        <v/>
      </c>
      <c r="DN174" s="107" t="str">
        <f>IF('DATA ENTRY'!CK173="","",IF('DATA ENTRY'!S173="","",IF(AND($DF$4='DATA ENTRY'!D173),'DATA ENTRY'!S173,"")))</f>
        <v/>
      </c>
      <c r="DO174" s="3" t="str">
        <f>IF('DATA ENTRY'!CK173="","",IF('DATA ENTRY'!E173="","",IF(AND($DF$4='DATA ENTRY'!D173),'DATA ENTRY'!E173,"")))</f>
        <v/>
      </c>
      <c r="DP174" s="3" t="str">
        <f>IF('DATA ENTRY'!CK173="","",IF('DATA ENTRY'!D173="","",IF(AND($DF$4='DATA ENTRY'!D173),'DATA ENTRY'!D173,"")))</f>
        <v/>
      </c>
      <c r="DQ174" s="3" t="str">
        <f>IF('DATA ENTRY'!CK173="","",IF('DATA ENTRY'!W173="","",IF(AND($DF$4='DATA ENTRY'!D173),'DATA ENTRY'!W173,"")))</f>
        <v/>
      </c>
      <c r="DR174" s="3" t="str">
        <f>IF('DATA ENTRY'!CK173="","",IF('DATA ENTRY'!X173="","",IF(AND($DF$4='DATA ENTRY'!D173),'DATA ENTRY'!X173,"")))</f>
        <v/>
      </c>
      <c r="DS174" s="108" t="str">
        <f t="shared" si="43"/>
        <v/>
      </c>
      <c r="DT174" s="108" t="str">
        <f>IF('DATA ENTRY'!CK173="","",IF('DATA ENTRY'!D173="","",IF(AND($DF$4='DATA ENTRY'!D173),'DATA ENTRY'!G173,"")))</f>
        <v/>
      </c>
      <c r="DY174">
        <f t="shared" si="44"/>
        <v>0</v>
      </c>
      <c r="EB174" t="str">
        <f t="shared" si="45"/>
        <v/>
      </c>
      <c r="EC174" t="str">
        <f t="shared" si="46"/>
        <v/>
      </c>
      <c r="ED174" s="224">
        <v>168</v>
      </c>
      <c r="EE174" s="3" t="str">
        <f>IF('DATA ENTRY'!CK173="","",IF('DATA ENTRY'!B173="","",IF(AND($EF$4='DATA ENTRY'!G173,$EH$4='DATA ENTRY'!F173),'DATA ENTRY'!B173,"")))</f>
        <v/>
      </c>
      <c r="EF174" s="3" t="str">
        <f>IF('DATA ENTRY'!CK173="","",IF('DATA ENTRY'!C173="","",IF(AND($EF$4='DATA ENTRY'!G173,$EH$4='DATA ENTRY'!F173),'DATA ENTRY'!C173,"")))</f>
        <v/>
      </c>
      <c r="EG174" s="4" t="str">
        <f>IF('DATA ENTRY'!CK173="","",IF('DATA ENTRY'!I173="","",IF(AND($EF$4='DATA ENTRY'!G173,$EH$4='DATA ENTRY'!F173),'DATA ENTRY'!I173,"")))</f>
        <v/>
      </c>
      <c r="EH174" s="4" t="str">
        <f>IF('DATA ENTRY'!CK173="","",IF('DATA ENTRY'!CK173="","",IF(AND($EF$4='DATA ENTRY'!G173,$EH$4='DATA ENTRY'!F173),'DATA ENTRY'!CK173,"")))</f>
        <v/>
      </c>
      <c r="EI174" s="3" t="str">
        <f>IF('DATA ENTRY'!CK173="","",IF('DATA ENTRY'!N173="","",IF(AND($EF$4='DATA ENTRY'!G173,$EH$4='DATA ENTRY'!F173),'DATA ENTRY'!N173,"")))</f>
        <v/>
      </c>
      <c r="EJ174" s="107" t="str">
        <f>IF('DATA ENTRY'!CK173="","",IF('DATA ENTRY'!O173="","",IF(AND($EF$4='DATA ENTRY'!G173,$EH$4='DATA ENTRY'!F173),'DATA ENTRY'!O173,"")))</f>
        <v/>
      </c>
      <c r="EK174" s="3" t="str">
        <f>IF('DATA ENTRY'!CK173="","",IF('DATA ENTRY'!P173="","",IF(AND($EF$4='DATA ENTRY'!G173,$EH$4='DATA ENTRY'!F173),'DATA ENTRY'!P173,"")))</f>
        <v/>
      </c>
      <c r="EL174" s="107" t="str">
        <f>IF('DATA ENTRY'!CK173="","",IF('DATA ENTRY'!Q173="","",IF(AND($EF$4='DATA ENTRY'!G173,$EH$4='DATA ENTRY'!F173),'DATA ENTRY'!Q173,"")))</f>
        <v/>
      </c>
      <c r="EM174" s="3" t="str">
        <f>IF('DATA ENTRY'!CK173="","",IF('DATA ENTRY'!R173="","",IF(AND($EF$4='DATA ENTRY'!G173,$EH$4='DATA ENTRY'!F173),'DATA ENTRY'!R173,"")))</f>
        <v/>
      </c>
      <c r="EN174" s="107" t="str">
        <f>IF('DATA ENTRY'!CK173="","",IF('DATA ENTRY'!S173="","",IF(AND($EF$4='DATA ENTRY'!G173,$EH$4='DATA ENTRY'!F173),'DATA ENTRY'!S173,"")))</f>
        <v/>
      </c>
      <c r="EO174" s="3" t="str">
        <f>IF('DATA ENTRY'!CK173="","",IF('DATA ENTRY'!E173="","",IF(AND($EF$4='DATA ENTRY'!G173,$EH$4='DATA ENTRY'!F173),'DATA ENTRY'!E173,"")))</f>
        <v/>
      </c>
      <c r="EP174" s="3" t="str">
        <f>IF('DATA ENTRY'!CK173="","",IF('DATA ENTRY'!D173="","",IF(AND($EF$4='DATA ENTRY'!G173,$EH$4='DATA ENTRY'!F173),'DATA ENTRY'!D173,"")))</f>
        <v/>
      </c>
      <c r="EQ174" s="3" t="str">
        <f>IF('DATA ENTRY'!CK173="","",IF('DATA ENTRY'!W173="","",IF(AND($EF$4='DATA ENTRY'!G173,$EH$4='DATA ENTRY'!F173),'DATA ENTRY'!W173,"")))</f>
        <v/>
      </c>
      <c r="ER174" s="3" t="str">
        <f>IF('DATA ENTRY'!CK173="","",IF('DATA ENTRY'!X173="","",IF(AND($EF$4='DATA ENTRY'!G173,$EH$4='DATA ENTRY'!F173),'DATA ENTRY'!X173,"")))</f>
        <v/>
      </c>
      <c r="ES174" s="108" t="str">
        <f t="shared" si="47"/>
        <v/>
      </c>
      <c r="ET174" s="108" t="str">
        <f>IF('DATA ENTRY'!CK173="","",IF('DATA ENTRY'!D173="","",IF(AND($EF$4='DATA ENTRY'!G173,$EH$4='DATA ENTRY'!F173),'DATA ENTRY'!G173,"")))</f>
        <v/>
      </c>
      <c r="EY174">
        <f t="shared" si="48"/>
        <v>0</v>
      </c>
    </row>
    <row r="175" spans="1:155">
      <c r="A175" t="str">
        <f>IF(S175=0,"",1+(MAX($A$7:A174)))</f>
        <v/>
      </c>
      <c r="B175" s="224">
        <v>169</v>
      </c>
      <c r="C175" s="3" t="str">
        <f>IF('DATA ENTRY'!CK174="","",IF('DATA ENTRY'!B174="","",IF($D$4="All Post",'DATA ENTRY'!B174,IF(AND($D$4='DATA ENTRY'!CK174),'DATA ENTRY'!B174,""))))</f>
        <v/>
      </c>
      <c r="D175" s="3" t="str">
        <f>IF('DATA ENTRY'!CK174="","",IF('DATA ENTRY'!C174="","",IF($D$4="All Post",'DATA ENTRY'!C174,IF(AND($D$4='DATA ENTRY'!CK174),'DATA ENTRY'!C174,""))))</f>
        <v/>
      </c>
      <c r="E175" s="4" t="str">
        <f>IF('DATA ENTRY'!CK174="","",IF('DATA ENTRY'!I174="","",IF($D$4="All Post",'DATA ENTRY'!I174,IF(AND($D$4='DATA ENTRY'!CK174),'DATA ENTRY'!I174,""))))</f>
        <v/>
      </c>
      <c r="F175" s="4" t="str">
        <f>IF('DATA ENTRY'!CK174="","",IF('DATA ENTRY'!CK174="","",IF($D$4="All Post",'DATA ENTRY'!CK174,IF(AND($D$4='DATA ENTRY'!CK174),'DATA ENTRY'!CK174,""))))</f>
        <v/>
      </c>
      <c r="G175" s="3" t="str">
        <f>IF('DATA ENTRY'!CK174="","",IF('DATA ENTRY'!N174="","",IF($D$4="All Post",'DATA ENTRY'!N174,IF(AND($D$4='DATA ENTRY'!CK174),'DATA ENTRY'!N174,""))))</f>
        <v/>
      </c>
      <c r="H175" s="107" t="str">
        <f>IF('DATA ENTRY'!CK174="","",IF('DATA ENTRY'!O174="","",IF($D$4="All Post",'DATA ENTRY'!O174,IF(AND($D$4='DATA ENTRY'!CK174),'DATA ENTRY'!O174,""))))</f>
        <v/>
      </c>
      <c r="I175" s="3" t="str">
        <f>IF('DATA ENTRY'!CK174="","",IF('DATA ENTRY'!P174="","",IF($D$4="All Post",'DATA ENTRY'!P174,IF(AND($D$4='DATA ENTRY'!CK174),'DATA ENTRY'!P174,""))))</f>
        <v/>
      </c>
      <c r="J175" s="107" t="str">
        <f>IF('DATA ENTRY'!CK174="","",IF('DATA ENTRY'!Q174="","",IF($D$4="All Post",'DATA ENTRY'!Q174,IF(AND($D$4='DATA ENTRY'!CK174),'DATA ENTRY'!Q174,""))))</f>
        <v/>
      </c>
      <c r="K175" s="3" t="str">
        <f>IF('DATA ENTRY'!CK174="","",IF('DATA ENTRY'!R174="","",IF($D$4="All Post",'DATA ENTRY'!R174,IF(AND($D$4='DATA ENTRY'!CK174),'DATA ENTRY'!R174,""))))</f>
        <v/>
      </c>
      <c r="L175" s="3" t="str">
        <f>IF('DATA ENTRY'!CK174="","",IF('DATA ENTRY'!S174="","",IF($D$4="All Post",'DATA ENTRY'!S174,IF(AND($D$4='DATA ENTRY'!CK174),'DATA ENTRY'!S174,""))))</f>
        <v/>
      </c>
      <c r="M175" s="3" t="str">
        <f>IF('DATA ENTRY'!CK174="","",IF('DATA ENTRY'!E174="","",IF($D$4="All Post",'DATA ENTRY'!E174,IF(AND($D$4='DATA ENTRY'!CK174),'DATA ENTRY'!E174,""))))</f>
        <v/>
      </c>
      <c r="N175" s="3" t="str">
        <f>IF('DATA ENTRY'!CK174="","",IF('DATA ENTRY'!W174="","",IF($D$4="All Post",'DATA ENTRY'!W174,IF(AND($D$4='DATA ENTRY'!CK174),'DATA ENTRY'!W174,""))))</f>
        <v/>
      </c>
      <c r="O175" s="3" t="str">
        <f>IF('DATA ENTRY'!CK174="","",IF('DATA ENTRY'!X174="","",IF($D$4="All Post",'DATA ENTRY'!X174,IF(AND($D$4='DATA ENTRY'!CK174),'DATA ENTRY'!X174,""))))</f>
        <v/>
      </c>
      <c r="P175" s="3" t="str">
        <f>IF('DATA ENTRY'!CK174="","",IF('DATA ENTRY'!G174="","",IF($D$4="All Post",'DATA ENTRY'!G174,IF(AND($D$4='DATA ENTRY'!CK174),'DATA ENTRY'!G174,""))))</f>
        <v/>
      </c>
      <c r="S175">
        <f t="shared" si="35"/>
        <v>0</v>
      </c>
      <c r="T175" t="str">
        <f t="shared" si="36"/>
        <v/>
      </c>
      <c r="BZ175" t="str">
        <f t="shared" si="37"/>
        <v/>
      </c>
      <c r="CA175" t="str">
        <f t="shared" si="38"/>
        <v/>
      </c>
      <c r="CB175" s="224">
        <v>169</v>
      </c>
      <c r="CC175" s="3" t="str">
        <f>IF('DATA ENTRY'!CK174="","",IF('DATA ENTRY'!B174="","",IF(AND($CD$4='DATA ENTRY'!CK174,$CG$4='DATA ENTRY'!D174),'DATA ENTRY'!B174,"")))</f>
        <v/>
      </c>
      <c r="CD175" s="3" t="str">
        <f>IF('DATA ENTRY'!CK174="","",IF('DATA ENTRY'!C174="","",IF(AND($CD$4='DATA ENTRY'!CK174,$CG$4='DATA ENTRY'!D174),'DATA ENTRY'!C174,"")))</f>
        <v/>
      </c>
      <c r="CE175" s="4" t="str">
        <f>IF('DATA ENTRY'!CK174="","",IF('DATA ENTRY'!I174="","",IF(AND($CD$4='DATA ENTRY'!CK174,$CG$4='DATA ENTRY'!D174),'DATA ENTRY'!I174,"")))</f>
        <v/>
      </c>
      <c r="CF175" s="4" t="str">
        <f>IF('DATA ENTRY'!CK174="","",IF('DATA ENTRY'!CK174="","",IF(AND($CD$4='DATA ENTRY'!CK174,$CG$4='DATA ENTRY'!D174),'DATA ENTRY'!CK174,"")))</f>
        <v/>
      </c>
      <c r="CG175" s="3" t="str">
        <f>IF('DATA ENTRY'!CK174="","",IF('DATA ENTRY'!N174="","",IF(AND($CD$4='DATA ENTRY'!CK174,$CG$4='DATA ENTRY'!D174),'DATA ENTRY'!N174,"")))</f>
        <v/>
      </c>
      <c r="CH175" s="107" t="str">
        <f>IF('DATA ENTRY'!CK174="","",IF('DATA ENTRY'!O174="","",IF(AND($CD$4='DATA ENTRY'!CK174,$CG$4='DATA ENTRY'!D174),'DATA ENTRY'!O174,"")))</f>
        <v/>
      </c>
      <c r="CI175" s="3" t="str">
        <f>IF('DATA ENTRY'!CK174="","",IF('DATA ENTRY'!P174="","",IF(AND($CD$4='DATA ENTRY'!CK174,$CG$4='DATA ENTRY'!D174),'DATA ENTRY'!P174,"")))</f>
        <v/>
      </c>
      <c r="CJ175" s="107" t="str">
        <f>IF('DATA ENTRY'!CK174="","",IF('DATA ENTRY'!Q174="","",IF(AND($CD$4='DATA ENTRY'!CK174,$CG$4='DATA ENTRY'!D174),'DATA ENTRY'!Q174,"")))</f>
        <v/>
      </c>
      <c r="CK175" s="3" t="str">
        <f>IF('DATA ENTRY'!CK174="","",IF('DATA ENTRY'!R174="","",IF(AND($CD$4='DATA ENTRY'!CK174,$CG$4='DATA ENTRY'!D174),'DATA ENTRY'!R174,"")))</f>
        <v/>
      </c>
      <c r="CL175" s="3" t="str">
        <f>IF('DATA ENTRY'!CK174="","",IF('DATA ENTRY'!S174="","",IF(AND($CD$4='DATA ENTRY'!CK174,$CG$4='DATA ENTRY'!D174),'DATA ENTRY'!S174,"")))</f>
        <v/>
      </c>
      <c r="CM175" s="3" t="str">
        <f>IF('DATA ENTRY'!CK174="","",IF('DATA ENTRY'!E174="","",IF(AND($CD$4='DATA ENTRY'!CK174,$CG$4='DATA ENTRY'!D174),'DATA ENTRY'!E174,"")))</f>
        <v/>
      </c>
      <c r="CN175" s="3" t="str">
        <f>IF('DATA ENTRY'!CK174="","",IF('DATA ENTRY'!W174="","",IF(AND($CD$4='DATA ENTRY'!CK174,$CG$4='DATA ENTRY'!D174),'DATA ENTRY'!W174,"")))</f>
        <v/>
      </c>
      <c r="CO175" s="3" t="str">
        <f>IF('DATA ENTRY'!CK174="","",IF('DATA ENTRY'!X174="","",IF(AND($CD$4='DATA ENTRY'!CK174,$CG$4='DATA ENTRY'!D174),'DATA ENTRY'!X174,"")))</f>
        <v/>
      </c>
      <c r="CP175" s="108" t="str">
        <f t="shared" si="39"/>
        <v/>
      </c>
      <c r="CQ175" s="108" t="str">
        <f>IF('DATA ENTRY'!CK174="","",IF('DATA ENTRY'!G174="","",IF(AND($CD$4='DATA ENTRY'!CK174,$CG$4='DATA ENTRY'!D174),'DATA ENTRY'!G174,"")))</f>
        <v/>
      </c>
      <c r="CR175" s="230" t="str">
        <f>IF('DATA ENTRY'!CK174="","",IF('DATA ENTRY'!D174="","",IF(AND($CD$4='DATA ENTRY'!CK174,$CG$4='DATA ENTRY'!D174),'DATA ENTRY'!D174,"")))</f>
        <v/>
      </c>
      <c r="CS175">
        <f t="shared" si="40"/>
        <v>0</v>
      </c>
      <c r="CT175">
        <f t="shared" si="41"/>
        <v>0</v>
      </c>
      <c r="CV175" s="139"/>
      <c r="CX175">
        <f t="shared" si="42"/>
        <v>0</v>
      </c>
      <c r="DB175" t="str">
        <f t="shared" si="49"/>
        <v/>
      </c>
      <c r="DC175" t="str">
        <f t="shared" si="50"/>
        <v/>
      </c>
      <c r="DD175" s="224">
        <v>169</v>
      </c>
      <c r="DE175" s="3" t="str">
        <f>IF('DATA ENTRY'!CK174="","",IF('DATA ENTRY'!B174="","",IF(AND($DF$4='DATA ENTRY'!D174),'DATA ENTRY'!B174,"")))</f>
        <v/>
      </c>
      <c r="DF175" s="3" t="str">
        <f>IF('DATA ENTRY'!CK174="","",IF('DATA ENTRY'!C174="","",IF(AND($DF$4='DATA ENTRY'!D174),'DATA ENTRY'!C174,"")))</f>
        <v/>
      </c>
      <c r="DG175" s="4" t="str">
        <f>IF('DATA ENTRY'!CK174="","",IF('DATA ENTRY'!I174="","",IF(AND($DF$4='DATA ENTRY'!D174),'DATA ENTRY'!I174,"")))</f>
        <v/>
      </c>
      <c r="DH175" s="4" t="str">
        <f>IF('DATA ENTRY'!CK174="","",IF('DATA ENTRY'!CK174="","",IF(AND($DF$4='DATA ENTRY'!D174),'DATA ENTRY'!CK174,"")))</f>
        <v/>
      </c>
      <c r="DI175" s="3" t="str">
        <f>IF('DATA ENTRY'!CK174="","",IF('DATA ENTRY'!N174="","",IF(AND($DF$4='DATA ENTRY'!D174),'DATA ENTRY'!N174,"")))</f>
        <v/>
      </c>
      <c r="DJ175" s="107" t="str">
        <f>IF('DATA ENTRY'!CK174="","",IF('DATA ENTRY'!O174="","",IF(AND($DF$4='DATA ENTRY'!D174),'DATA ENTRY'!O174,"")))</f>
        <v/>
      </c>
      <c r="DK175" s="3" t="str">
        <f>IF('DATA ENTRY'!CK174="","",IF('DATA ENTRY'!P174="","",IF(AND($DF$4='DATA ENTRY'!D174),'DATA ENTRY'!P174,"")))</f>
        <v/>
      </c>
      <c r="DL175" s="107" t="str">
        <f>IF('DATA ENTRY'!CK174="","",IF('DATA ENTRY'!Q174="","",IF(AND($DF$4='DATA ENTRY'!D174),'DATA ENTRY'!Q174,"")))</f>
        <v/>
      </c>
      <c r="DM175" s="3" t="str">
        <f>IF('DATA ENTRY'!CK174="","",IF('DATA ENTRY'!R174="","",IF(AND($DF$4='DATA ENTRY'!D174),'DATA ENTRY'!R174,"")))</f>
        <v/>
      </c>
      <c r="DN175" s="107" t="str">
        <f>IF('DATA ENTRY'!CK174="","",IF('DATA ENTRY'!S174="","",IF(AND($DF$4='DATA ENTRY'!D174),'DATA ENTRY'!S174,"")))</f>
        <v/>
      </c>
      <c r="DO175" s="3" t="str">
        <f>IF('DATA ENTRY'!CK174="","",IF('DATA ENTRY'!E174="","",IF(AND($DF$4='DATA ENTRY'!D174),'DATA ENTRY'!E174,"")))</f>
        <v/>
      </c>
      <c r="DP175" s="3" t="str">
        <f>IF('DATA ENTRY'!CK174="","",IF('DATA ENTRY'!D174="","",IF(AND($DF$4='DATA ENTRY'!D174),'DATA ENTRY'!D174,"")))</f>
        <v/>
      </c>
      <c r="DQ175" s="3" t="str">
        <f>IF('DATA ENTRY'!CK174="","",IF('DATA ENTRY'!W174="","",IF(AND($DF$4='DATA ENTRY'!D174),'DATA ENTRY'!W174,"")))</f>
        <v/>
      </c>
      <c r="DR175" s="3" t="str">
        <f>IF('DATA ENTRY'!CK174="","",IF('DATA ENTRY'!X174="","",IF(AND($DF$4='DATA ENTRY'!D174),'DATA ENTRY'!X174,"")))</f>
        <v/>
      </c>
      <c r="DS175" s="108" t="str">
        <f t="shared" si="43"/>
        <v/>
      </c>
      <c r="DT175" s="108" t="str">
        <f>IF('DATA ENTRY'!CK174="","",IF('DATA ENTRY'!D174="","",IF(AND($DF$4='DATA ENTRY'!D174),'DATA ENTRY'!G174,"")))</f>
        <v/>
      </c>
      <c r="DY175">
        <f t="shared" si="44"/>
        <v>0</v>
      </c>
      <c r="EB175" t="str">
        <f t="shared" si="45"/>
        <v/>
      </c>
      <c r="EC175" t="str">
        <f t="shared" si="46"/>
        <v/>
      </c>
      <c r="ED175" s="224">
        <v>169</v>
      </c>
      <c r="EE175" s="3" t="str">
        <f>IF('DATA ENTRY'!CK174="","",IF('DATA ENTRY'!B174="","",IF(AND($EF$4='DATA ENTRY'!G174,$EH$4='DATA ENTRY'!F174),'DATA ENTRY'!B174,"")))</f>
        <v/>
      </c>
      <c r="EF175" s="3" t="str">
        <f>IF('DATA ENTRY'!CK174="","",IF('DATA ENTRY'!C174="","",IF(AND($EF$4='DATA ENTRY'!G174,$EH$4='DATA ENTRY'!F174),'DATA ENTRY'!C174,"")))</f>
        <v/>
      </c>
      <c r="EG175" s="4" t="str">
        <f>IF('DATA ENTRY'!CK174="","",IF('DATA ENTRY'!I174="","",IF(AND($EF$4='DATA ENTRY'!G174,$EH$4='DATA ENTRY'!F174),'DATA ENTRY'!I174,"")))</f>
        <v/>
      </c>
      <c r="EH175" s="4" t="str">
        <f>IF('DATA ENTRY'!CK174="","",IF('DATA ENTRY'!CK174="","",IF(AND($EF$4='DATA ENTRY'!G174,$EH$4='DATA ENTRY'!F174),'DATA ENTRY'!CK174,"")))</f>
        <v/>
      </c>
      <c r="EI175" s="3" t="str">
        <f>IF('DATA ENTRY'!CK174="","",IF('DATA ENTRY'!N174="","",IF(AND($EF$4='DATA ENTRY'!G174,$EH$4='DATA ENTRY'!F174),'DATA ENTRY'!N174,"")))</f>
        <v/>
      </c>
      <c r="EJ175" s="107" t="str">
        <f>IF('DATA ENTRY'!CK174="","",IF('DATA ENTRY'!O174="","",IF(AND($EF$4='DATA ENTRY'!G174,$EH$4='DATA ENTRY'!F174),'DATA ENTRY'!O174,"")))</f>
        <v/>
      </c>
      <c r="EK175" s="3" t="str">
        <f>IF('DATA ENTRY'!CK174="","",IF('DATA ENTRY'!P174="","",IF(AND($EF$4='DATA ENTRY'!G174,$EH$4='DATA ENTRY'!F174),'DATA ENTRY'!P174,"")))</f>
        <v/>
      </c>
      <c r="EL175" s="107" t="str">
        <f>IF('DATA ENTRY'!CK174="","",IF('DATA ENTRY'!Q174="","",IF(AND($EF$4='DATA ENTRY'!G174,$EH$4='DATA ENTRY'!F174),'DATA ENTRY'!Q174,"")))</f>
        <v/>
      </c>
      <c r="EM175" s="3" t="str">
        <f>IF('DATA ENTRY'!CK174="","",IF('DATA ENTRY'!R174="","",IF(AND($EF$4='DATA ENTRY'!G174,$EH$4='DATA ENTRY'!F174),'DATA ENTRY'!R174,"")))</f>
        <v/>
      </c>
      <c r="EN175" s="107" t="str">
        <f>IF('DATA ENTRY'!CK174="","",IF('DATA ENTRY'!S174="","",IF(AND($EF$4='DATA ENTRY'!G174,$EH$4='DATA ENTRY'!F174),'DATA ENTRY'!S174,"")))</f>
        <v/>
      </c>
      <c r="EO175" s="3" t="str">
        <f>IF('DATA ENTRY'!CK174="","",IF('DATA ENTRY'!E174="","",IF(AND($EF$4='DATA ENTRY'!G174,$EH$4='DATA ENTRY'!F174),'DATA ENTRY'!E174,"")))</f>
        <v/>
      </c>
      <c r="EP175" s="3" t="str">
        <f>IF('DATA ENTRY'!CK174="","",IF('DATA ENTRY'!D174="","",IF(AND($EF$4='DATA ENTRY'!G174,$EH$4='DATA ENTRY'!F174),'DATA ENTRY'!D174,"")))</f>
        <v/>
      </c>
      <c r="EQ175" s="3" t="str">
        <f>IF('DATA ENTRY'!CK174="","",IF('DATA ENTRY'!W174="","",IF(AND($EF$4='DATA ENTRY'!G174,$EH$4='DATA ENTRY'!F174),'DATA ENTRY'!W174,"")))</f>
        <v/>
      </c>
      <c r="ER175" s="3" t="str">
        <f>IF('DATA ENTRY'!CK174="","",IF('DATA ENTRY'!X174="","",IF(AND($EF$4='DATA ENTRY'!G174,$EH$4='DATA ENTRY'!F174),'DATA ENTRY'!X174,"")))</f>
        <v/>
      </c>
      <c r="ES175" s="108" t="str">
        <f t="shared" si="47"/>
        <v/>
      </c>
      <c r="ET175" s="108" t="str">
        <f>IF('DATA ENTRY'!CK174="","",IF('DATA ENTRY'!D174="","",IF(AND($EF$4='DATA ENTRY'!G174,$EH$4='DATA ENTRY'!F174),'DATA ENTRY'!G174,"")))</f>
        <v/>
      </c>
      <c r="EY175">
        <f t="shared" si="48"/>
        <v>0</v>
      </c>
    </row>
    <row r="176" spans="1:155">
      <c r="A176" t="str">
        <f>IF(S176=0,"",1+(MAX($A$7:A175)))</f>
        <v/>
      </c>
      <c r="B176" s="224">
        <v>170</v>
      </c>
      <c r="C176" s="3" t="str">
        <f>IF('DATA ENTRY'!CK175="","",IF('DATA ENTRY'!B175="","",IF($D$4="All Post",'DATA ENTRY'!B175,IF(AND($D$4='DATA ENTRY'!CK175),'DATA ENTRY'!B175,""))))</f>
        <v/>
      </c>
      <c r="D176" s="3" t="str">
        <f>IF('DATA ENTRY'!CK175="","",IF('DATA ENTRY'!C175="","",IF($D$4="All Post",'DATA ENTRY'!C175,IF(AND($D$4='DATA ENTRY'!CK175),'DATA ENTRY'!C175,""))))</f>
        <v/>
      </c>
      <c r="E176" s="4" t="str">
        <f>IF('DATA ENTRY'!CK175="","",IF('DATA ENTRY'!I175="","",IF($D$4="All Post",'DATA ENTRY'!I175,IF(AND($D$4='DATA ENTRY'!CK175),'DATA ENTRY'!I175,""))))</f>
        <v/>
      </c>
      <c r="F176" s="4" t="str">
        <f>IF('DATA ENTRY'!CK175="","",IF('DATA ENTRY'!CK175="","",IF($D$4="All Post",'DATA ENTRY'!CK175,IF(AND($D$4='DATA ENTRY'!CK175),'DATA ENTRY'!CK175,""))))</f>
        <v/>
      </c>
      <c r="G176" s="3" t="str">
        <f>IF('DATA ENTRY'!CK175="","",IF('DATA ENTRY'!N175="","",IF($D$4="All Post",'DATA ENTRY'!N175,IF(AND($D$4='DATA ENTRY'!CK175),'DATA ENTRY'!N175,""))))</f>
        <v/>
      </c>
      <c r="H176" s="107" t="str">
        <f>IF('DATA ENTRY'!CK175="","",IF('DATA ENTRY'!O175="","",IF($D$4="All Post",'DATA ENTRY'!O175,IF(AND($D$4='DATA ENTRY'!CK175),'DATA ENTRY'!O175,""))))</f>
        <v/>
      </c>
      <c r="I176" s="3" t="str">
        <f>IF('DATA ENTRY'!CK175="","",IF('DATA ENTRY'!P175="","",IF($D$4="All Post",'DATA ENTRY'!P175,IF(AND($D$4='DATA ENTRY'!CK175),'DATA ENTRY'!P175,""))))</f>
        <v/>
      </c>
      <c r="J176" s="107" t="str">
        <f>IF('DATA ENTRY'!CK175="","",IF('DATA ENTRY'!Q175="","",IF($D$4="All Post",'DATA ENTRY'!Q175,IF(AND($D$4='DATA ENTRY'!CK175),'DATA ENTRY'!Q175,""))))</f>
        <v/>
      </c>
      <c r="K176" s="3" t="str">
        <f>IF('DATA ENTRY'!CK175="","",IF('DATA ENTRY'!R175="","",IF($D$4="All Post",'DATA ENTRY'!R175,IF(AND($D$4='DATA ENTRY'!CK175),'DATA ENTRY'!R175,""))))</f>
        <v/>
      </c>
      <c r="L176" s="3" t="str">
        <f>IF('DATA ENTRY'!CK175="","",IF('DATA ENTRY'!S175="","",IF($D$4="All Post",'DATA ENTRY'!S175,IF(AND($D$4='DATA ENTRY'!CK175),'DATA ENTRY'!S175,""))))</f>
        <v/>
      </c>
      <c r="M176" s="3" t="str">
        <f>IF('DATA ENTRY'!CK175="","",IF('DATA ENTRY'!E175="","",IF($D$4="All Post",'DATA ENTRY'!E175,IF(AND($D$4='DATA ENTRY'!CK175),'DATA ENTRY'!E175,""))))</f>
        <v/>
      </c>
      <c r="N176" s="3" t="str">
        <f>IF('DATA ENTRY'!CK175="","",IF('DATA ENTRY'!W175="","",IF($D$4="All Post",'DATA ENTRY'!W175,IF(AND($D$4='DATA ENTRY'!CK175),'DATA ENTRY'!W175,""))))</f>
        <v/>
      </c>
      <c r="O176" s="3" t="str">
        <f>IF('DATA ENTRY'!CK175="","",IF('DATA ENTRY'!X175="","",IF($D$4="All Post",'DATA ENTRY'!X175,IF(AND($D$4='DATA ENTRY'!CK175),'DATA ENTRY'!X175,""))))</f>
        <v/>
      </c>
      <c r="P176" s="3" t="str">
        <f>IF('DATA ENTRY'!CK175="","",IF('DATA ENTRY'!G175="","",IF($D$4="All Post",'DATA ENTRY'!G175,IF(AND($D$4='DATA ENTRY'!CK175),'DATA ENTRY'!G175,""))))</f>
        <v/>
      </c>
      <c r="S176">
        <f t="shared" si="35"/>
        <v>0</v>
      </c>
      <c r="T176" t="str">
        <f t="shared" si="36"/>
        <v/>
      </c>
      <c r="BZ176" t="str">
        <f t="shared" si="37"/>
        <v/>
      </c>
      <c r="CA176" t="str">
        <f t="shared" si="38"/>
        <v/>
      </c>
      <c r="CB176" s="224">
        <v>170</v>
      </c>
      <c r="CC176" s="3" t="str">
        <f>IF('DATA ENTRY'!CK175="","",IF('DATA ENTRY'!B175="","",IF(AND($CD$4='DATA ENTRY'!CK175,$CG$4='DATA ENTRY'!D175),'DATA ENTRY'!B175,"")))</f>
        <v/>
      </c>
      <c r="CD176" s="3" t="str">
        <f>IF('DATA ENTRY'!CK175="","",IF('DATA ENTRY'!C175="","",IF(AND($CD$4='DATA ENTRY'!CK175,$CG$4='DATA ENTRY'!D175),'DATA ENTRY'!C175,"")))</f>
        <v/>
      </c>
      <c r="CE176" s="4" t="str">
        <f>IF('DATA ENTRY'!CK175="","",IF('DATA ENTRY'!I175="","",IF(AND($CD$4='DATA ENTRY'!CK175,$CG$4='DATA ENTRY'!D175),'DATA ENTRY'!I175,"")))</f>
        <v/>
      </c>
      <c r="CF176" s="4" t="str">
        <f>IF('DATA ENTRY'!CK175="","",IF('DATA ENTRY'!CK175="","",IF(AND($CD$4='DATA ENTRY'!CK175,$CG$4='DATA ENTRY'!D175),'DATA ENTRY'!CK175,"")))</f>
        <v/>
      </c>
      <c r="CG176" s="3" t="str">
        <f>IF('DATA ENTRY'!CK175="","",IF('DATA ENTRY'!N175="","",IF(AND($CD$4='DATA ENTRY'!CK175,$CG$4='DATA ENTRY'!D175),'DATA ENTRY'!N175,"")))</f>
        <v/>
      </c>
      <c r="CH176" s="107" t="str">
        <f>IF('DATA ENTRY'!CK175="","",IF('DATA ENTRY'!O175="","",IF(AND($CD$4='DATA ENTRY'!CK175,$CG$4='DATA ENTRY'!D175),'DATA ENTRY'!O175,"")))</f>
        <v/>
      </c>
      <c r="CI176" s="3" t="str">
        <f>IF('DATA ENTRY'!CK175="","",IF('DATA ENTRY'!P175="","",IF(AND($CD$4='DATA ENTRY'!CK175,$CG$4='DATA ENTRY'!D175),'DATA ENTRY'!P175,"")))</f>
        <v/>
      </c>
      <c r="CJ176" s="107" t="str">
        <f>IF('DATA ENTRY'!CK175="","",IF('DATA ENTRY'!Q175="","",IF(AND($CD$4='DATA ENTRY'!CK175,$CG$4='DATA ENTRY'!D175),'DATA ENTRY'!Q175,"")))</f>
        <v/>
      </c>
      <c r="CK176" s="3" t="str">
        <f>IF('DATA ENTRY'!CK175="","",IF('DATA ENTRY'!R175="","",IF(AND($CD$4='DATA ENTRY'!CK175,$CG$4='DATA ENTRY'!D175),'DATA ENTRY'!R175,"")))</f>
        <v/>
      </c>
      <c r="CL176" s="3" t="str">
        <f>IF('DATA ENTRY'!CK175="","",IF('DATA ENTRY'!S175="","",IF(AND($CD$4='DATA ENTRY'!CK175,$CG$4='DATA ENTRY'!D175),'DATA ENTRY'!S175,"")))</f>
        <v/>
      </c>
      <c r="CM176" s="3" t="str">
        <f>IF('DATA ENTRY'!CK175="","",IF('DATA ENTRY'!E175="","",IF(AND($CD$4='DATA ENTRY'!CK175,$CG$4='DATA ENTRY'!D175),'DATA ENTRY'!E175,"")))</f>
        <v/>
      </c>
      <c r="CN176" s="3" t="str">
        <f>IF('DATA ENTRY'!CK175="","",IF('DATA ENTRY'!W175="","",IF(AND($CD$4='DATA ENTRY'!CK175,$CG$4='DATA ENTRY'!D175),'DATA ENTRY'!W175,"")))</f>
        <v/>
      </c>
      <c r="CO176" s="3" t="str">
        <f>IF('DATA ENTRY'!CK175="","",IF('DATA ENTRY'!X175="","",IF(AND($CD$4='DATA ENTRY'!CK175,$CG$4='DATA ENTRY'!D175),'DATA ENTRY'!X175,"")))</f>
        <v/>
      </c>
      <c r="CP176" s="108" t="str">
        <f t="shared" si="39"/>
        <v/>
      </c>
      <c r="CQ176" s="108" t="str">
        <f>IF('DATA ENTRY'!CK175="","",IF('DATA ENTRY'!G175="","",IF(AND($CD$4='DATA ENTRY'!CK175,$CG$4='DATA ENTRY'!D175),'DATA ENTRY'!G175,"")))</f>
        <v/>
      </c>
      <c r="CR176" s="230" t="str">
        <f>IF('DATA ENTRY'!CK175="","",IF('DATA ENTRY'!D175="","",IF(AND($CD$4='DATA ENTRY'!CK175,$CG$4='DATA ENTRY'!D175),'DATA ENTRY'!D175,"")))</f>
        <v/>
      </c>
      <c r="CS176">
        <f t="shared" si="40"/>
        <v>0</v>
      </c>
      <c r="CT176">
        <f t="shared" si="41"/>
        <v>0</v>
      </c>
      <c r="CV176" s="139"/>
      <c r="CX176">
        <f t="shared" si="42"/>
        <v>0</v>
      </c>
      <c r="DB176" t="str">
        <f t="shared" si="49"/>
        <v/>
      </c>
      <c r="DC176" t="str">
        <f t="shared" si="50"/>
        <v/>
      </c>
      <c r="DD176" s="224">
        <v>170</v>
      </c>
      <c r="DE176" s="3" t="str">
        <f>IF('DATA ENTRY'!CK175="","",IF('DATA ENTRY'!B175="","",IF(AND($DF$4='DATA ENTRY'!D175),'DATA ENTRY'!B175,"")))</f>
        <v/>
      </c>
      <c r="DF176" s="3" t="str">
        <f>IF('DATA ENTRY'!CK175="","",IF('DATA ENTRY'!C175="","",IF(AND($DF$4='DATA ENTRY'!D175),'DATA ENTRY'!C175,"")))</f>
        <v/>
      </c>
      <c r="DG176" s="4" t="str">
        <f>IF('DATA ENTRY'!CK175="","",IF('DATA ENTRY'!I175="","",IF(AND($DF$4='DATA ENTRY'!D175),'DATA ENTRY'!I175,"")))</f>
        <v/>
      </c>
      <c r="DH176" s="4" t="str">
        <f>IF('DATA ENTRY'!CK175="","",IF('DATA ENTRY'!CK175="","",IF(AND($DF$4='DATA ENTRY'!D175),'DATA ENTRY'!CK175,"")))</f>
        <v/>
      </c>
      <c r="DI176" s="3" t="str">
        <f>IF('DATA ENTRY'!CK175="","",IF('DATA ENTRY'!N175="","",IF(AND($DF$4='DATA ENTRY'!D175),'DATA ENTRY'!N175,"")))</f>
        <v/>
      </c>
      <c r="DJ176" s="107" t="str">
        <f>IF('DATA ENTRY'!CK175="","",IF('DATA ENTRY'!O175="","",IF(AND($DF$4='DATA ENTRY'!D175),'DATA ENTRY'!O175,"")))</f>
        <v/>
      </c>
      <c r="DK176" s="3" t="str">
        <f>IF('DATA ENTRY'!CK175="","",IF('DATA ENTRY'!P175="","",IF(AND($DF$4='DATA ENTRY'!D175),'DATA ENTRY'!P175,"")))</f>
        <v/>
      </c>
      <c r="DL176" s="107" t="str">
        <f>IF('DATA ENTRY'!CK175="","",IF('DATA ENTRY'!Q175="","",IF(AND($DF$4='DATA ENTRY'!D175),'DATA ENTRY'!Q175,"")))</f>
        <v/>
      </c>
      <c r="DM176" s="3" t="str">
        <f>IF('DATA ENTRY'!CK175="","",IF('DATA ENTRY'!R175="","",IF(AND($DF$4='DATA ENTRY'!D175),'DATA ENTRY'!R175,"")))</f>
        <v/>
      </c>
      <c r="DN176" s="107" t="str">
        <f>IF('DATA ENTRY'!CK175="","",IF('DATA ENTRY'!S175="","",IF(AND($DF$4='DATA ENTRY'!D175),'DATA ENTRY'!S175,"")))</f>
        <v/>
      </c>
      <c r="DO176" s="3" t="str">
        <f>IF('DATA ENTRY'!CK175="","",IF('DATA ENTRY'!E175="","",IF(AND($DF$4='DATA ENTRY'!D175),'DATA ENTRY'!E175,"")))</f>
        <v/>
      </c>
      <c r="DP176" s="3" t="str">
        <f>IF('DATA ENTRY'!CK175="","",IF('DATA ENTRY'!D175="","",IF(AND($DF$4='DATA ENTRY'!D175),'DATA ENTRY'!D175,"")))</f>
        <v/>
      </c>
      <c r="DQ176" s="3" t="str">
        <f>IF('DATA ENTRY'!CK175="","",IF('DATA ENTRY'!W175="","",IF(AND($DF$4='DATA ENTRY'!D175),'DATA ENTRY'!W175,"")))</f>
        <v/>
      </c>
      <c r="DR176" s="3" t="str">
        <f>IF('DATA ENTRY'!CK175="","",IF('DATA ENTRY'!X175="","",IF(AND($DF$4='DATA ENTRY'!D175),'DATA ENTRY'!X175,"")))</f>
        <v/>
      </c>
      <c r="DS176" s="108" t="str">
        <f t="shared" si="43"/>
        <v/>
      </c>
      <c r="DT176" s="108" t="str">
        <f>IF('DATA ENTRY'!CK175="","",IF('DATA ENTRY'!D175="","",IF(AND($DF$4='DATA ENTRY'!D175),'DATA ENTRY'!G175,"")))</f>
        <v/>
      </c>
      <c r="DY176">
        <f t="shared" si="44"/>
        <v>0</v>
      </c>
      <c r="EB176" t="str">
        <f t="shared" si="45"/>
        <v/>
      </c>
      <c r="EC176" t="str">
        <f t="shared" si="46"/>
        <v/>
      </c>
      <c r="ED176" s="224">
        <v>170</v>
      </c>
      <c r="EE176" s="3" t="str">
        <f>IF('DATA ENTRY'!CK175="","",IF('DATA ENTRY'!B175="","",IF(AND($EF$4='DATA ENTRY'!G175,$EH$4='DATA ENTRY'!F175),'DATA ENTRY'!B175,"")))</f>
        <v/>
      </c>
      <c r="EF176" s="3" t="str">
        <f>IF('DATA ENTRY'!CK175="","",IF('DATA ENTRY'!C175="","",IF(AND($EF$4='DATA ENTRY'!G175,$EH$4='DATA ENTRY'!F175),'DATA ENTRY'!C175,"")))</f>
        <v/>
      </c>
      <c r="EG176" s="4" t="str">
        <f>IF('DATA ENTRY'!CK175="","",IF('DATA ENTRY'!I175="","",IF(AND($EF$4='DATA ENTRY'!G175,$EH$4='DATA ENTRY'!F175),'DATA ENTRY'!I175,"")))</f>
        <v/>
      </c>
      <c r="EH176" s="4" t="str">
        <f>IF('DATA ENTRY'!CK175="","",IF('DATA ENTRY'!CK175="","",IF(AND($EF$4='DATA ENTRY'!G175,$EH$4='DATA ENTRY'!F175),'DATA ENTRY'!CK175,"")))</f>
        <v/>
      </c>
      <c r="EI176" s="3" t="str">
        <f>IF('DATA ENTRY'!CK175="","",IF('DATA ENTRY'!N175="","",IF(AND($EF$4='DATA ENTRY'!G175,$EH$4='DATA ENTRY'!F175),'DATA ENTRY'!N175,"")))</f>
        <v/>
      </c>
      <c r="EJ176" s="107" t="str">
        <f>IF('DATA ENTRY'!CK175="","",IF('DATA ENTRY'!O175="","",IF(AND($EF$4='DATA ENTRY'!G175,$EH$4='DATA ENTRY'!F175),'DATA ENTRY'!O175,"")))</f>
        <v/>
      </c>
      <c r="EK176" s="3" t="str">
        <f>IF('DATA ENTRY'!CK175="","",IF('DATA ENTRY'!P175="","",IF(AND($EF$4='DATA ENTRY'!G175,$EH$4='DATA ENTRY'!F175),'DATA ENTRY'!P175,"")))</f>
        <v/>
      </c>
      <c r="EL176" s="107" t="str">
        <f>IF('DATA ENTRY'!CK175="","",IF('DATA ENTRY'!Q175="","",IF(AND($EF$4='DATA ENTRY'!G175,$EH$4='DATA ENTRY'!F175),'DATA ENTRY'!Q175,"")))</f>
        <v/>
      </c>
      <c r="EM176" s="3" t="str">
        <f>IF('DATA ENTRY'!CK175="","",IF('DATA ENTRY'!R175="","",IF(AND($EF$4='DATA ENTRY'!G175,$EH$4='DATA ENTRY'!F175),'DATA ENTRY'!R175,"")))</f>
        <v/>
      </c>
      <c r="EN176" s="107" t="str">
        <f>IF('DATA ENTRY'!CK175="","",IF('DATA ENTRY'!S175="","",IF(AND($EF$4='DATA ENTRY'!G175,$EH$4='DATA ENTRY'!F175),'DATA ENTRY'!S175,"")))</f>
        <v/>
      </c>
      <c r="EO176" s="3" t="str">
        <f>IF('DATA ENTRY'!CK175="","",IF('DATA ENTRY'!E175="","",IF(AND($EF$4='DATA ENTRY'!G175,$EH$4='DATA ENTRY'!F175),'DATA ENTRY'!E175,"")))</f>
        <v/>
      </c>
      <c r="EP176" s="3" t="str">
        <f>IF('DATA ENTRY'!CK175="","",IF('DATA ENTRY'!D175="","",IF(AND($EF$4='DATA ENTRY'!G175,$EH$4='DATA ENTRY'!F175),'DATA ENTRY'!D175,"")))</f>
        <v/>
      </c>
      <c r="EQ176" s="3" t="str">
        <f>IF('DATA ENTRY'!CK175="","",IF('DATA ENTRY'!W175="","",IF(AND($EF$4='DATA ENTRY'!G175,$EH$4='DATA ENTRY'!F175),'DATA ENTRY'!W175,"")))</f>
        <v/>
      </c>
      <c r="ER176" s="3" t="str">
        <f>IF('DATA ENTRY'!CK175="","",IF('DATA ENTRY'!X175="","",IF(AND($EF$4='DATA ENTRY'!G175,$EH$4='DATA ENTRY'!F175),'DATA ENTRY'!X175,"")))</f>
        <v/>
      </c>
      <c r="ES176" s="108" t="str">
        <f t="shared" si="47"/>
        <v/>
      </c>
      <c r="ET176" s="108" t="str">
        <f>IF('DATA ENTRY'!CK175="","",IF('DATA ENTRY'!D175="","",IF(AND($EF$4='DATA ENTRY'!G175,$EH$4='DATA ENTRY'!F175),'DATA ENTRY'!G175,"")))</f>
        <v/>
      </c>
      <c r="EY176">
        <f t="shared" si="48"/>
        <v>0</v>
      </c>
    </row>
    <row r="177" spans="1:155">
      <c r="A177" t="str">
        <f>IF(S177=0,"",1+(MAX($A$7:A176)))</f>
        <v/>
      </c>
      <c r="B177" s="224">
        <v>171</v>
      </c>
      <c r="C177" s="3" t="str">
        <f>IF('DATA ENTRY'!CK176="","",IF('DATA ENTRY'!B176="","",IF($D$4="All Post",'DATA ENTRY'!B176,IF(AND($D$4='DATA ENTRY'!CK176),'DATA ENTRY'!B176,""))))</f>
        <v/>
      </c>
      <c r="D177" s="3" t="str">
        <f>IF('DATA ENTRY'!CK176="","",IF('DATA ENTRY'!C176="","",IF($D$4="All Post",'DATA ENTRY'!C176,IF(AND($D$4='DATA ENTRY'!CK176),'DATA ENTRY'!C176,""))))</f>
        <v/>
      </c>
      <c r="E177" s="4" t="str">
        <f>IF('DATA ENTRY'!CK176="","",IF('DATA ENTRY'!I176="","",IF($D$4="All Post",'DATA ENTRY'!I176,IF(AND($D$4='DATA ENTRY'!CK176),'DATA ENTRY'!I176,""))))</f>
        <v/>
      </c>
      <c r="F177" s="4" t="str">
        <f>IF('DATA ENTRY'!CK176="","",IF('DATA ENTRY'!CK176="","",IF($D$4="All Post",'DATA ENTRY'!CK176,IF(AND($D$4='DATA ENTRY'!CK176),'DATA ENTRY'!CK176,""))))</f>
        <v/>
      </c>
      <c r="G177" s="3" t="str">
        <f>IF('DATA ENTRY'!CK176="","",IF('DATA ENTRY'!N176="","",IF($D$4="All Post",'DATA ENTRY'!N176,IF(AND($D$4='DATA ENTRY'!CK176),'DATA ENTRY'!N176,""))))</f>
        <v/>
      </c>
      <c r="H177" s="107" t="str">
        <f>IF('DATA ENTRY'!CK176="","",IF('DATA ENTRY'!O176="","",IF($D$4="All Post",'DATA ENTRY'!O176,IF(AND($D$4='DATA ENTRY'!CK176),'DATA ENTRY'!O176,""))))</f>
        <v/>
      </c>
      <c r="I177" s="3" t="str">
        <f>IF('DATA ENTRY'!CK176="","",IF('DATA ENTRY'!P176="","",IF($D$4="All Post",'DATA ENTRY'!P176,IF(AND($D$4='DATA ENTRY'!CK176),'DATA ENTRY'!P176,""))))</f>
        <v/>
      </c>
      <c r="J177" s="107" t="str">
        <f>IF('DATA ENTRY'!CK176="","",IF('DATA ENTRY'!Q176="","",IF($D$4="All Post",'DATA ENTRY'!Q176,IF(AND($D$4='DATA ENTRY'!CK176),'DATA ENTRY'!Q176,""))))</f>
        <v/>
      </c>
      <c r="K177" s="3" t="str">
        <f>IF('DATA ENTRY'!CK176="","",IF('DATA ENTRY'!R176="","",IF($D$4="All Post",'DATA ENTRY'!R176,IF(AND($D$4='DATA ENTRY'!CK176),'DATA ENTRY'!R176,""))))</f>
        <v/>
      </c>
      <c r="L177" s="3" t="str">
        <f>IF('DATA ENTRY'!CK176="","",IF('DATA ENTRY'!S176="","",IF($D$4="All Post",'DATA ENTRY'!S176,IF(AND($D$4='DATA ENTRY'!CK176),'DATA ENTRY'!S176,""))))</f>
        <v/>
      </c>
      <c r="M177" s="3" t="str">
        <f>IF('DATA ENTRY'!CK176="","",IF('DATA ENTRY'!E176="","",IF($D$4="All Post",'DATA ENTRY'!E176,IF(AND($D$4='DATA ENTRY'!CK176),'DATA ENTRY'!E176,""))))</f>
        <v/>
      </c>
      <c r="N177" s="3" t="str">
        <f>IF('DATA ENTRY'!CK176="","",IF('DATA ENTRY'!W176="","",IF($D$4="All Post",'DATA ENTRY'!W176,IF(AND($D$4='DATA ENTRY'!CK176),'DATA ENTRY'!W176,""))))</f>
        <v/>
      </c>
      <c r="O177" s="3" t="str">
        <f>IF('DATA ENTRY'!CK176="","",IF('DATA ENTRY'!X176="","",IF($D$4="All Post",'DATA ENTRY'!X176,IF(AND($D$4='DATA ENTRY'!CK176),'DATA ENTRY'!X176,""))))</f>
        <v/>
      </c>
      <c r="P177" s="3" t="str">
        <f>IF('DATA ENTRY'!CK176="","",IF('DATA ENTRY'!G176="","",IF($D$4="All Post",'DATA ENTRY'!G176,IF(AND($D$4='DATA ENTRY'!CK176),'DATA ENTRY'!G176,""))))</f>
        <v/>
      </c>
      <c r="S177">
        <f t="shared" si="35"/>
        <v>0</v>
      </c>
      <c r="T177" t="str">
        <f t="shared" si="36"/>
        <v/>
      </c>
      <c r="BZ177" t="str">
        <f t="shared" si="37"/>
        <v/>
      </c>
      <c r="CA177" t="str">
        <f t="shared" si="38"/>
        <v/>
      </c>
      <c r="CB177" s="224">
        <v>171</v>
      </c>
      <c r="CC177" s="3" t="str">
        <f>IF('DATA ENTRY'!CK176="","",IF('DATA ENTRY'!B176="","",IF(AND($CD$4='DATA ENTRY'!CK176,$CG$4='DATA ENTRY'!D176),'DATA ENTRY'!B176,"")))</f>
        <v/>
      </c>
      <c r="CD177" s="3" t="str">
        <f>IF('DATA ENTRY'!CK176="","",IF('DATA ENTRY'!C176="","",IF(AND($CD$4='DATA ENTRY'!CK176,$CG$4='DATA ENTRY'!D176),'DATA ENTRY'!C176,"")))</f>
        <v/>
      </c>
      <c r="CE177" s="4" t="str">
        <f>IF('DATA ENTRY'!CK176="","",IF('DATA ENTRY'!I176="","",IF(AND($CD$4='DATA ENTRY'!CK176,$CG$4='DATA ENTRY'!D176),'DATA ENTRY'!I176,"")))</f>
        <v/>
      </c>
      <c r="CF177" s="4" t="str">
        <f>IF('DATA ENTRY'!CK176="","",IF('DATA ENTRY'!CK176="","",IF(AND($CD$4='DATA ENTRY'!CK176,$CG$4='DATA ENTRY'!D176),'DATA ENTRY'!CK176,"")))</f>
        <v/>
      </c>
      <c r="CG177" s="3" t="str">
        <f>IF('DATA ENTRY'!CK176="","",IF('DATA ENTRY'!N176="","",IF(AND($CD$4='DATA ENTRY'!CK176,$CG$4='DATA ENTRY'!D176),'DATA ENTRY'!N176,"")))</f>
        <v/>
      </c>
      <c r="CH177" s="107" t="str">
        <f>IF('DATA ENTRY'!CK176="","",IF('DATA ENTRY'!O176="","",IF(AND($CD$4='DATA ENTRY'!CK176,$CG$4='DATA ENTRY'!D176),'DATA ENTRY'!O176,"")))</f>
        <v/>
      </c>
      <c r="CI177" s="3" t="str">
        <f>IF('DATA ENTRY'!CK176="","",IF('DATA ENTRY'!P176="","",IF(AND($CD$4='DATA ENTRY'!CK176,$CG$4='DATA ENTRY'!D176),'DATA ENTRY'!P176,"")))</f>
        <v/>
      </c>
      <c r="CJ177" s="107" t="str">
        <f>IF('DATA ENTRY'!CK176="","",IF('DATA ENTRY'!Q176="","",IF(AND($CD$4='DATA ENTRY'!CK176,$CG$4='DATA ENTRY'!D176),'DATA ENTRY'!Q176,"")))</f>
        <v/>
      </c>
      <c r="CK177" s="3" t="str">
        <f>IF('DATA ENTRY'!CK176="","",IF('DATA ENTRY'!R176="","",IF(AND($CD$4='DATA ENTRY'!CK176,$CG$4='DATA ENTRY'!D176),'DATA ENTRY'!R176,"")))</f>
        <v/>
      </c>
      <c r="CL177" s="3" t="str">
        <f>IF('DATA ENTRY'!CK176="","",IF('DATA ENTRY'!S176="","",IF(AND($CD$4='DATA ENTRY'!CK176,$CG$4='DATA ENTRY'!D176),'DATA ENTRY'!S176,"")))</f>
        <v/>
      </c>
      <c r="CM177" s="3" t="str">
        <f>IF('DATA ENTRY'!CK176="","",IF('DATA ENTRY'!E176="","",IF(AND($CD$4='DATA ENTRY'!CK176,$CG$4='DATA ENTRY'!D176),'DATA ENTRY'!E176,"")))</f>
        <v/>
      </c>
      <c r="CN177" s="3" t="str">
        <f>IF('DATA ENTRY'!CK176="","",IF('DATA ENTRY'!W176="","",IF(AND($CD$4='DATA ENTRY'!CK176,$CG$4='DATA ENTRY'!D176),'DATA ENTRY'!W176,"")))</f>
        <v/>
      </c>
      <c r="CO177" s="3" t="str">
        <f>IF('DATA ENTRY'!CK176="","",IF('DATA ENTRY'!X176="","",IF(AND($CD$4='DATA ENTRY'!CK176,$CG$4='DATA ENTRY'!D176),'DATA ENTRY'!X176,"")))</f>
        <v/>
      </c>
      <c r="CP177" s="108" t="str">
        <f t="shared" si="39"/>
        <v/>
      </c>
      <c r="CQ177" s="108" t="str">
        <f>IF('DATA ENTRY'!CK176="","",IF('DATA ENTRY'!G176="","",IF(AND($CD$4='DATA ENTRY'!CK176,$CG$4='DATA ENTRY'!D176),'DATA ENTRY'!G176,"")))</f>
        <v/>
      </c>
      <c r="CR177" s="230" t="str">
        <f>IF('DATA ENTRY'!CK176="","",IF('DATA ENTRY'!D176="","",IF(AND($CD$4='DATA ENTRY'!CK176,$CG$4='DATA ENTRY'!D176),'DATA ENTRY'!D176,"")))</f>
        <v/>
      </c>
      <c r="CS177">
        <f t="shared" si="40"/>
        <v>0</v>
      </c>
      <c r="CT177">
        <f t="shared" si="41"/>
        <v>0</v>
      </c>
      <c r="CV177" s="139"/>
      <c r="CX177">
        <f t="shared" si="42"/>
        <v>0</v>
      </c>
      <c r="DB177" t="str">
        <f t="shared" si="49"/>
        <v/>
      </c>
      <c r="DC177" t="str">
        <f t="shared" si="50"/>
        <v/>
      </c>
      <c r="DD177" s="224">
        <v>171</v>
      </c>
      <c r="DE177" s="3" t="str">
        <f>IF('DATA ENTRY'!CK176="","",IF('DATA ENTRY'!B176="","",IF(AND($DF$4='DATA ENTRY'!D176),'DATA ENTRY'!B176,"")))</f>
        <v/>
      </c>
      <c r="DF177" s="3" t="str">
        <f>IF('DATA ENTRY'!CK176="","",IF('DATA ENTRY'!C176="","",IF(AND($DF$4='DATA ENTRY'!D176),'DATA ENTRY'!C176,"")))</f>
        <v/>
      </c>
      <c r="DG177" s="4" t="str">
        <f>IF('DATA ENTRY'!CK176="","",IF('DATA ENTRY'!I176="","",IF(AND($DF$4='DATA ENTRY'!D176),'DATA ENTRY'!I176,"")))</f>
        <v/>
      </c>
      <c r="DH177" s="4" t="str">
        <f>IF('DATA ENTRY'!CK176="","",IF('DATA ENTRY'!CK176="","",IF(AND($DF$4='DATA ENTRY'!D176),'DATA ENTRY'!CK176,"")))</f>
        <v/>
      </c>
      <c r="DI177" s="3" t="str">
        <f>IF('DATA ENTRY'!CK176="","",IF('DATA ENTRY'!N176="","",IF(AND($DF$4='DATA ENTRY'!D176),'DATA ENTRY'!N176,"")))</f>
        <v/>
      </c>
      <c r="DJ177" s="107" t="str">
        <f>IF('DATA ENTRY'!CK176="","",IF('DATA ENTRY'!O176="","",IF(AND($DF$4='DATA ENTRY'!D176),'DATA ENTRY'!O176,"")))</f>
        <v/>
      </c>
      <c r="DK177" s="3" t="str">
        <f>IF('DATA ENTRY'!CK176="","",IF('DATA ENTRY'!P176="","",IF(AND($DF$4='DATA ENTRY'!D176),'DATA ENTRY'!P176,"")))</f>
        <v/>
      </c>
      <c r="DL177" s="107" t="str">
        <f>IF('DATA ENTRY'!CK176="","",IF('DATA ENTRY'!Q176="","",IF(AND($DF$4='DATA ENTRY'!D176),'DATA ENTRY'!Q176,"")))</f>
        <v/>
      </c>
      <c r="DM177" s="3" t="str">
        <f>IF('DATA ENTRY'!CK176="","",IF('DATA ENTRY'!R176="","",IF(AND($DF$4='DATA ENTRY'!D176),'DATA ENTRY'!R176,"")))</f>
        <v/>
      </c>
      <c r="DN177" s="107" t="str">
        <f>IF('DATA ENTRY'!CK176="","",IF('DATA ENTRY'!S176="","",IF(AND($DF$4='DATA ENTRY'!D176),'DATA ENTRY'!S176,"")))</f>
        <v/>
      </c>
      <c r="DO177" s="3" t="str">
        <f>IF('DATA ENTRY'!CK176="","",IF('DATA ENTRY'!E176="","",IF(AND($DF$4='DATA ENTRY'!D176),'DATA ENTRY'!E176,"")))</f>
        <v/>
      </c>
      <c r="DP177" s="3" t="str">
        <f>IF('DATA ENTRY'!CK176="","",IF('DATA ENTRY'!D176="","",IF(AND($DF$4='DATA ENTRY'!D176),'DATA ENTRY'!D176,"")))</f>
        <v/>
      </c>
      <c r="DQ177" s="3" t="str">
        <f>IF('DATA ENTRY'!CK176="","",IF('DATA ENTRY'!W176="","",IF(AND($DF$4='DATA ENTRY'!D176),'DATA ENTRY'!W176,"")))</f>
        <v/>
      </c>
      <c r="DR177" s="3" t="str">
        <f>IF('DATA ENTRY'!CK176="","",IF('DATA ENTRY'!X176="","",IF(AND($DF$4='DATA ENTRY'!D176),'DATA ENTRY'!X176,"")))</f>
        <v/>
      </c>
      <c r="DS177" s="108" t="str">
        <f t="shared" si="43"/>
        <v/>
      </c>
      <c r="DT177" s="108" t="str">
        <f>IF('DATA ENTRY'!CK176="","",IF('DATA ENTRY'!D176="","",IF(AND($DF$4='DATA ENTRY'!D176),'DATA ENTRY'!G176,"")))</f>
        <v/>
      </c>
      <c r="DY177">
        <f t="shared" si="44"/>
        <v>0</v>
      </c>
      <c r="EB177" t="str">
        <f t="shared" si="45"/>
        <v/>
      </c>
      <c r="EC177" t="str">
        <f t="shared" si="46"/>
        <v/>
      </c>
      <c r="ED177" s="224">
        <v>171</v>
      </c>
      <c r="EE177" s="3" t="str">
        <f>IF('DATA ENTRY'!CK176="","",IF('DATA ENTRY'!B176="","",IF(AND($EF$4='DATA ENTRY'!G176,$EH$4='DATA ENTRY'!F176),'DATA ENTRY'!B176,"")))</f>
        <v/>
      </c>
      <c r="EF177" s="3" t="str">
        <f>IF('DATA ENTRY'!CK176="","",IF('DATA ENTRY'!C176="","",IF(AND($EF$4='DATA ENTRY'!G176,$EH$4='DATA ENTRY'!F176),'DATA ENTRY'!C176,"")))</f>
        <v/>
      </c>
      <c r="EG177" s="4" t="str">
        <f>IF('DATA ENTRY'!CK176="","",IF('DATA ENTRY'!I176="","",IF(AND($EF$4='DATA ENTRY'!G176,$EH$4='DATA ENTRY'!F176),'DATA ENTRY'!I176,"")))</f>
        <v/>
      </c>
      <c r="EH177" s="4" t="str">
        <f>IF('DATA ENTRY'!CK176="","",IF('DATA ENTRY'!CK176="","",IF(AND($EF$4='DATA ENTRY'!G176,$EH$4='DATA ENTRY'!F176),'DATA ENTRY'!CK176,"")))</f>
        <v/>
      </c>
      <c r="EI177" s="3" t="str">
        <f>IF('DATA ENTRY'!CK176="","",IF('DATA ENTRY'!N176="","",IF(AND($EF$4='DATA ENTRY'!G176,$EH$4='DATA ENTRY'!F176),'DATA ENTRY'!N176,"")))</f>
        <v/>
      </c>
      <c r="EJ177" s="107" t="str">
        <f>IF('DATA ENTRY'!CK176="","",IF('DATA ENTRY'!O176="","",IF(AND($EF$4='DATA ENTRY'!G176,$EH$4='DATA ENTRY'!F176),'DATA ENTRY'!O176,"")))</f>
        <v/>
      </c>
      <c r="EK177" s="3" t="str">
        <f>IF('DATA ENTRY'!CK176="","",IF('DATA ENTRY'!P176="","",IF(AND($EF$4='DATA ENTRY'!G176,$EH$4='DATA ENTRY'!F176),'DATA ENTRY'!P176,"")))</f>
        <v/>
      </c>
      <c r="EL177" s="107" t="str">
        <f>IF('DATA ENTRY'!CK176="","",IF('DATA ENTRY'!Q176="","",IF(AND($EF$4='DATA ENTRY'!G176,$EH$4='DATA ENTRY'!F176),'DATA ENTRY'!Q176,"")))</f>
        <v/>
      </c>
      <c r="EM177" s="3" t="str">
        <f>IF('DATA ENTRY'!CK176="","",IF('DATA ENTRY'!R176="","",IF(AND($EF$4='DATA ENTRY'!G176,$EH$4='DATA ENTRY'!F176),'DATA ENTRY'!R176,"")))</f>
        <v/>
      </c>
      <c r="EN177" s="107" t="str">
        <f>IF('DATA ENTRY'!CK176="","",IF('DATA ENTRY'!S176="","",IF(AND($EF$4='DATA ENTRY'!G176,$EH$4='DATA ENTRY'!F176),'DATA ENTRY'!S176,"")))</f>
        <v/>
      </c>
      <c r="EO177" s="3" t="str">
        <f>IF('DATA ENTRY'!CK176="","",IF('DATA ENTRY'!E176="","",IF(AND($EF$4='DATA ENTRY'!G176,$EH$4='DATA ENTRY'!F176),'DATA ENTRY'!E176,"")))</f>
        <v/>
      </c>
      <c r="EP177" s="3" t="str">
        <f>IF('DATA ENTRY'!CK176="","",IF('DATA ENTRY'!D176="","",IF(AND($EF$4='DATA ENTRY'!G176,$EH$4='DATA ENTRY'!F176),'DATA ENTRY'!D176,"")))</f>
        <v/>
      </c>
      <c r="EQ177" s="3" t="str">
        <f>IF('DATA ENTRY'!CK176="","",IF('DATA ENTRY'!W176="","",IF(AND($EF$4='DATA ENTRY'!G176,$EH$4='DATA ENTRY'!F176),'DATA ENTRY'!W176,"")))</f>
        <v/>
      </c>
      <c r="ER177" s="3" t="str">
        <f>IF('DATA ENTRY'!CK176="","",IF('DATA ENTRY'!X176="","",IF(AND($EF$4='DATA ENTRY'!G176,$EH$4='DATA ENTRY'!F176),'DATA ENTRY'!X176,"")))</f>
        <v/>
      </c>
      <c r="ES177" s="108" t="str">
        <f t="shared" si="47"/>
        <v/>
      </c>
      <c r="ET177" s="108" t="str">
        <f>IF('DATA ENTRY'!CK176="","",IF('DATA ENTRY'!D176="","",IF(AND($EF$4='DATA ENTRY'!G176,$EH$4='DATA ENTRY'!F176),'DATA ENTRY'!G176,"")))</f>
        <v/>
      </c>
      <c r="EY177">
        <f t="shared" si="48"/>
        <v>0</v>
      </c>
    </row>
    <row r="178" spans="1:155">
      <c r="A178" t="str">
        <f>IF(S178=0,"",1+(MAX($A$7:A177)))</f>
        <v/>
      </c>
      <c r="B178" s="224">
        <v>172</v>
      </c>
      <c r="C178" s="3" t="str">
        <f>IF('DATA ENTRY'!CK177="","",IF('DATA ENTRY'!B177="","",IF($D$4="All Post",'DATA ENTRY'!B177,IF(AND($D$4='DATA ENTRY'!CK177),'DATA ENTRY'!B177,""))))</f>
        <v/>
      </c>
      <c r="D178" s="3" t="str">
        <f>IF('DATA ENTRY'!CK177="","",IF('DATA ENTRY'!C177="","",IF($D$4="All Post",'DATA ENTRY'!C177,IF(AND($D$4='DATA ENTRY'!CK177),'DATA ENTRY'!C177,""))))</f>
        <v/>
      </c>
      <c r="E178" s="4" t="str">
        <f>IF('DATA ENTRY'!CK177="","",IF('DATA ENTRY'!I177="","",IF($D$4="All Post",'DATA ENTRY'!I177,IF(AND($D$4='DATA ENTRY'!CK177),'DATA ENTRY'!I177,""))))</f>
        <v/>
      </c>
      <c r="F178" s="4" t="str">
        <f>IF('DATA ENTRY'!CK177="","",IF('DATA ENTRY'!CK177="","",IF($D$4="All Post",'DATA ENTRY'!CK177,IF(AND($D$4='DATA ENTRY'!CK177),'DATA ENTRY'!CK177,""))))</f>
        <v/>
      </c>
      <c r="G178" s="3" t="str">
        <f>IF('DATA ENTRY'!CK177="","",IF('DATA ENTRY'!N177="","",IF($D$4="All Post",'DATA ENTRY'!N177,IF(AND($D$4='DATA ENTRY'!CK177),'DATA ENTRY'!N177,""))))</f>
        <v/>
      </c>
      <c r="H178" s="107" t="str">
        <f>IF('DATA ENTRY'!CK177="","",IF('DATA ENTRY'!O177="","",IF($D$4="All Post",'DATA ENTRY'!O177,IF(AND($D$4='DATA ENTRY'!CK177),'DATA ENTRY'!O177,""))))</f>
        <v/>
      </c>
      <c r="I178" s="3" t="str">
        <f>IF('DATA ENTRY'!CK177="","",IF('DATA ENTRY'!P177="","",IF($D$4="All Post",'DATA ENTRY'!P177,IF(AND($D$4='DATA ENTRY'!CK177),'DATA ENTRY'!P177,""))))</f>
        <v/>
      </c>
      <c r="J178" s="107" t="str">
        <f>IF('DATA ENTRY'!CK177="","",IF('DATA ENTRY'!Q177="","",IF($D$4="All Post",'DATA ENTRY'!Q177,IF(AND($D$4='DATA ENTRY'!CK177),'DATA ENTRY'!Q177,""))))</f>
        <v/>
      </c>
      <c r="K178" s="3" t="str">
        <f>IF('DATA ENTRY'!CK177="","",IF('DATA ENTRY'!R177="","",IF($D$4="All Post",'DATA ENTRY'!R177,IF(AND($D$4='DATA ENTRY'!CK177),'DATA ENTRY'!R177,""))))</f>
        <v/>
      </c>
      <c r="L178" s="3" t="str">
        <f>IF('DATA ENTRY'!CK177="","",IF('DATA ENTRY'!S177="","",IF($D$4="All Post",'DATA ENTRY'!S177,IF(AND($D$4='DATA ENTRY'!CK177),'DATA ENTRY'!S177,""))))</f>
        <v/>
      </c>
      <c r="M178" s="3" t="str">
        <f>IF('DATA ENTRY'!CK177="","",IF('DATA ENTRY'!E177="","",IF($D$4="All Post",'DATA ENTRY'!E177,IF(AND($D$4='DATA ENTRY'!CK177),'DATA ENTRY'!E177,""))))</f>
        <v/>
      </c>
      <c r="N178" s="3" t="str">
        <f>IF('DATA ENTRY'!CK177="","",IF('DATA ENTRY'!W177="","",IF($D$4="All Post",'DATA ENTRY'!W177,IF(AND($D$4='DATA ENTRY'!CK177),'DATA ENTRY'!W177,""))))</f>
        <v/>
      </c>
      <c r="O178" s="3" t="str">
        <f>IF('DATA ENTRY'!CK177="","",IF('DATA ENTRY'!X177="","",IF($D$4="All Post",'DATA ENTRY'!X177,IF(AND($D$4='DATA ENTRY'!CK177),'DATA ENTRY'!X177,""))))</f>
        <v/>
      </c>
      <c r="P178" s="3" t="str">
        <f>IF('DATA ENTRY'!CK177="","",IF('DATA ENTRY'!G177="","",IF($D$4="All Post",'DATA ENTRY'!G177,IF(AND($D$4='DATA ENTRY'!CK177),'DATA ENTRY'!G177,""))))</f>
        <v/>
      </c>
      <c r="S178">
        <f t="shared" si="35"/>
        <v>0</v>
      </c>
      <c r="T178" t="str">
        <f t="shared" si="36"/>
        <v/>
      </c>
      <c r="BZ178" t="str">
        <f t="shared" si="37"/>
        <v/>
      </c>
      <c r="CA178" t="str">
        <f t="shared" si="38"/>
        <v/>
      </c>
      <c r="CB178" s="224">
        <v>172</v>
      </c>
      <c r="CC178" s="3" t="str">
        <f>IF('DATA ENTRY'!CK177="","",IF('DATA ENTRY'!B177="","",IF(AND($CD$4='DATA ENTRY'!CK177,$CG$4='DATA ENTRY'!D177),'DATA ENTRY'!B177,"")))</f>
        <v/>
      </c>
      <c r="CD178" s="3" t="str">
        <f>IF('DATA ENTRY'!CK177="","",IF('DATA ENTRY'!C177="","",IF(AND($CD$4='DATA ENTRY'!CK177,$CG$4='DATA ENTRY'!D177),'DATA ENTRY'!C177,"")))</f>
        <v/>
      </c>
      <c r="CE178" s="4" t="str">
        <f>IF('DATA ENTRY'!CK177="","",IF('DATA ENTRY'!I177="","",IF(AND($CD$4='DATA ENTRY'!CK177,$CG$4='DATA ENTRY'!D177),'DATA ENTRY'!I177,"")))</f>
        <v/>
      </c>
      <c r="CF178" s="4" t="str">
        <f>IF('DATA ENTRY'!CK177="","",IF('DATA ENTRY'!CK177="","",IF(AND($CD$4='DATA ENTRY'!CK177,$CG$4='DATA ENTRY'!D177),'DATA ENTRY'!CK177,"")))</f>
        <v/>
      </c>
      <c r="CG178" s="3" t="str">
        <f>IF('DATA ENTRY'!CK177="","",IF('DATA ENTRY'!N177="","",IF(AND($CD$4='DATA ENTRY'!CK177,$CG$4='DATA ENTRY'!D177),'DATA ENTRY'!N177,"")))</f>
        <v/>
      </c>
      <c r="CH178" s="107" t="str">
        <f>IF('DATA ENTRY'!CK177="","",IF('DATA ENTRY'!O177="","",IF(AND($CD$4='DATA ENTRY'!CK177,$CG$4='DATA ENTRY'!D177),'DATA ENTRY'!O177,"")))</f>
        <v/>
      </c>
      <c r="CI178" s="3" t="str">
        <f>IF('DATA ENTRY'!CK177="","",IF('DATA ENTRY'!P177="","",IF(AND($CD$4='DATA ENTRY'!CK177,$CG$4='DATA ENTRY'!D177),'DATA ENTRY'!P177,"")))</f>
        <v/>
      </c>
      <c r="CJ178" s="107" t="str">
        <f>IF('DATA ENTRY'!CK177="","",IF('DATA ENTRY'!Q177="","",IF(AND($CD$4='DATA ENTRY'!CK177,$CG$4='DATA ENTRY'!D177),'DATA ENTRY'!Q177,"")))</f>
        <v/>
      </c>
      <c r="CK178" s="3" t="str">
        <f>IF('DATA ENTRY'!CK177="","",IF('DATA ENTRY'!R177="","",IF(AND($CD$4='DATA ENTRY'!CK177,$CG$4='DATA ENTRY'!D177),'DATA ENTRY'!R177,"")))</f>
        <v/>
      </c>
      <c r="CL178" s="3" t="str">
        <f>IF('DATA ENTRY'!CK177="","",IF('DATA ENTRY'!S177="","",IF(AND($CD$4='DATA ENTRY'!CK177,$CG$4='DATA ENTRY'!D177),'DATA ENTRY'!S177,"")))</f>
        <v/>
      </c>
      <c r="CM178" s="3" t="str">
        <f>IF('DATA ENTRY'!CK177="","",IF('DATA ENTRY'!E177="","",IF(AND($CD$4='DATA ENTRY'!CK177,$CG$4='DATA ENTRY'!D177),'DATA ENTRY'!E177,"")))</f>
        <v/>
      </c>
      <c r="CN178" s="3" t="str">
        <f>IF('DATA ENTRY'!CK177="","",IF('DATA ENTRY'!W177="","",IF(AND($CD$4='DATA ENTRY'!CK177,$CG$4='DATA ENTRY'!D177),'DATA ENTRY'!W177,"")))</f>
        <v/>
      </c>
      <c r="CO178" s="3" t="str">
        <f>IF('DATA ENTRY'!CK177="","",IF('DATA ENTRY'!X177="","",IF(AND($CD$4='DATA ENTRY'!CK177,$CG$4='DATA ENTRY'!D177),'DATA ENTRY'!X177,"")))</f>
        <v/>
      </c>
      <c r="CP178" s="108" t="str">
        <f t="shared" si="39"/>
        <v/>
      </c>
      <c r="CQ178" s="108" t="str">
        <f>IF('DATA ENTRY'!CK177="","",IF('DATA ENTRY'!G177="","",IF(AND($CD$4='DATA ENTRY'!CK177,$CG$4='DATA ENTRY'!D177),'DATA ENTRY'!G177,"")))</f>
        <v/>
      </c>
      <c r="CR178" s="230" t="str">
        <f>IF('DATA ENTRY'!CK177="","",IF('DATA ENTRY'!D177="","",IF(AND($CD$4='DATA ENTRY'!CK177,$CG$4='DATA ENTRY'!D177),'DATA ENTRY'!D177,"")))</f>
        <v/>
      </c>
      <c r="CS178">
        <f t="shared" si="40"/>
        <v>0</v>
      </c>
      <c r="CT178">
        <f t="shared" si="41"/>
        <v>0</v>
      </c>
      <c r="CV178" s="139"/>
      <c r="CX178">
        <f t="shared" si="42"/>
        <v>0</v>
      </c>
      <c r="DB178" t="str">
        <f t="shared" si="49"/>
        <v/>
      </c>
      <c r="DC178" t="str">
        <f t="shared" si="50"/>
        <v/>
      </c>
      <c r="DD178" s="224">
        <v>172</v>
      </c>
      <c r="DE178" s="3" t="str">
        <f>IF('DATA ENTRY'!CK177="","",IF('DATA ENTRY'!B177="","",IF(AND($DF$4='DATA ENTRY'!D177),'DATA ENTRY'!B177,"")))</f>
        <v/>
      </c>
      <c r="DF178" s="3" t="str">
        <f>IF('DATA ENTRY'!CK177="","",IF('DATA ENTRY'!C177="","",IF(AND($DF$4='DATA ENTRY'!D177),'DATA ENTRY'!C177,"")))</f>
        <v/>
      </c>
      <c r="DG178" s="4" t="str">
        <f>IF('DATA ENTRY'!CK177="","",IF('DATA ENTRY'!I177="","",IF(AND($DF$4='DATA ENTRY'!D177),'DATA ENTRY'!I177,"")))</f>
        <v/>
      </c>
      <c r="DH178" s="4" t="str">
        <f>IF('DATA ENTRY'!CK177="","",IF('DATA ENTRY'!CK177="","",IF(AND($DF$4='DATA ENTRY'!D177),'DATA ENTRY'!CK177,"")))</f>
        <v/>
      </c>
      <c r="DI178" s="3" t="str">
        <f>IF('DATA ENTRY'!CK177="","",IF('DATA ENTRY'!N177="","",IF(AND($DF$4='DATA ENTRY'!D177),'DATA ENTRY'!N177,"")))</f>
        <v/>
      </c>
      <c r="DJ178" s="107" t="str">
        <f>IF('DATA ENTRY'!CK177="","",IF('DATA ENTRY'!O177="","",IF(AND($DF$4='DATA ENTRY'!D177),'DATA ENTRY'!O177,"")))</f>
        <v/>
      </c>
      <c r="DK178" s="3" t="str">
        <f>IF('DATA ENTRY'!CK177="","",IF('DATA ENTRY'!P177="","",IF(AND($DF$4='DATA ENTRY'!D177),'DATA ENTRY'!P177,"")))</f>
        <v/>
      </c>
      <c r="DL178" s="107" t="str">
        <f>IF('DATA ENTRY'!CK177="","",IF('DATA ENTRY'!Q177="","",IF(AND($DF$4='DATA ENTRY'!D177),'DATA ENTRY'!Q177,"")))</f>
        <v/>
      </c>
      <c r="DM178" s="3" t="str">
        <f>IF('DATA ENTRY'!CK177="","",IF('DATA ENTRY'!R177="","",IF(AND($DF$4='DATA ENTRY'!D177),'DATA ENTRY'!R177,"")))</f>
        <v/>
      </c>
      <c r="DN178" s="107" t="str">
        <f>IF('DATA ENTRY'!CK177="","",IF('DATA ENTRY'!S177="","",IF(AND($DF$4='DATA ENTRY'!D177),'DATA ENTRY'!S177,"")))</f>
        <v/>
      </c>
      <c r="DO178" s="3" t="str">
        <f>IF('DATA ENTRY'!CK177="","",IF('DATA ENTRY'!E177="","",IF(AND($DF$4='DATA ENTRY'!D177),'DATA ENTRY'!E177,"")))</f>
        <v/>
      </c>
      <c r="DP178" s="3" t="str">
        <f>IF('DATA ENTRY'!CK177="","",IF('DATA ENTRY'!D177="","",IF(AND($DF$4='DATA ENTRY'!D177),'DATA ENTRY'!D177,"")))</f>
        <v/>
      </c>
      <c r="DQ178" s="3" t="str">
        <f>IF('DATA ENTRY'!CK177="","",IF('DATA ENTRY'!W177="","",IF(AND($DF$4='DATA ENTRY'!D177),'DATA ENTRY'!W177,"")))</f>
        <v/>
      </c>
      <c r="DR178" s="3" t="str">
        <f>IF('DATA ENTRY'!CK177="","",IF('DATA ENTRY'!X177="","",IF(AND($DF$4='DATA ENTRY'!D177),'DATA ENTRY'!X177,"")))</f>
        <v/>
      </c>
      <c r="DS178" s="108" t="str">
        <f t="shared" si="43"/>
        <v/>
      </c>
      <c r="DT178" s="108" t="str">
        <f>IF('DATA ENTRY'!CK177="","",IF('DATA ENTRY'!D177="","",IF(AND($DF$4='DATA ENTRY'!D177),'DATA ENTRY'!G177,"")))</f>
        <v/>
      </c>
      <c r="DY178">
        <f t="shared" si="44"/>
        <v>0</v>
      </c>
      <c r="EB178" t="str">
        <f t="shared" si="45"/>
        <v/>
      </c>
      <c r="EC178" t="str">
        <f t="shared" si="46"/>
        <v/>
      </c>
      <c r="ED178" s="224">
        <v>172</v>
      </c>
      <c r="EE178" s="3" t="str">
        <f>IF('DATA ENTRY'!CK177="","",IF('DATA ENTRY'!B177="","",IF(AND($EF$4='DATA ENTRY'!G177,$EH$4='DATA ENTRY'!F177),'DATA ENTRY'!B177,"")))</f>
        <v/>
      </c>
      <c r="EF178" s="3" t="str">
        <f>IF('DATA ENTRY'!CK177="","",IF('DATA ENTRY'!C177="","",IF(AND($EF$4='DATA ENTRY'!G177,$EH$4='DATA ENTRY'!F177),'DATA ENTRY'!C177,"")))</f>
        <v/>
      </c>
      <c r="EG178" s="4" t="str">
        <f>IF('DATA ENTRY'!CK177="","",IF('DATA ENTRY'!I177="","",IF(AND($EF$4='DATA ENTRY'!G177,$EH$4='DATA ENTRY'!F177),'DATA ENTRY'!I177,"")))</f>
        <v/>
      </c>
      <c r="EH178" s="4" t="str">
        <f>IF('DATA ENTRY'!CK177="","",IF('DATA ENTRY'!CK177="","",IF(AND($EF$4='DATA ENTRY'!G177,$EH$4='DATA ENTRY'!F177),'DATA ENTRY'!CK177,"")))</f>
        <v/>
      </c>
      <c r="EI178" s="3" t="str">
        <f>IF('DATA ENTRY'!CK177="","",IF('DATA ENTRY'!N177="","",IF(AND($EF$4='DATA ENTRY'!G177,$EH$4='DATA ENTRY'!F177),'DATA ENTRY'!N177,"")))</f>
        <v/>
      </c>
      <c r="EJ178" s="107" t="str">
        <f>IF('DATA ENTRY'!CK177="","",IF('DATA ENTRY'!O177="","",IF(AND($EF$4='DATA ENTRY'!G177,$EH$4='DATA ENTRY'!F177),'DATA ENTRY'!O177,"")))</f>
        <v/>
      </c>
      <c r="EK178" s="3" t="str">
        <f>IF('DATA ENTRY'!CK177="","",IF('DATA ENTRY'!P177="","",IF(AND($EF$4='DATA ENTRY'!G177,$EH$4='DATA ENTRY'!F177),'DATA ENTRY'!P177,"")))</f>
        <v/>
      </c>
      <c r="EL178" s="107" t="str">
        <f>IF('DATA ENTRY'!CK177="","",IF('DATA ENTRY'!Q177="","",IF(AND($EF$4='DATA ENTRY'!G177,$EH$4='DATA ENTRY'!F177),'DATA ENTRY'!Q177,"")))</f>
        <v/>
      </c>
      <c r="EM178" s="3" t="str">
        <f>IF('DATA ENTRY'!CK177="","",IF('DATA ENTRY'!R177="","",IF(AND($EF$4='DATA ENTRY'!G177,$EH$4='DATA ENTRY'!F177),'DATA ENTRY'!R177,"")))</f>
        <v/>
      </c>
      <c r="EN178" s="107" t="str">
        <f>IF('DATA ENTRY'!CK177="","",IF('DATA ENTRY'!S177="","",IF(AND($EF$4='DATA ENTRY'!G177,$EH$4='DATA ENTRY'!F177),'DATA ENTRY'!S177,"")))</f>
        <v/>
      </c>
      <c r="EO178" s="3" t="str">
        <f>IF('DATA ENTRY'!CK177="","",IF('DATA ENTRY'!E177="","",IF(AND($EF$4='DATA ENTRY'!G177,$EH$4='DATA ENTRY'!F177),'DATA ENTRY'!E177,"")))</f>
        <v/>
      </c>
      <c r="EP178" s="3" t="str">
        <f>IF('DATA ENTRY'!CK177="","",IF('DATA ENTRY'!D177="","",IF(AND($EF$4='DATA ENTRY'!G177,$EH$4='DATA ENTRY'!F177),'DATA ENTRY'!D177,"")))</f>
        <v/>
      </c>
      <c r="EQ178" s="3" t="str">
        <f>IF('DATA ENTRY'!CK177="","",IF('DATA ENTRY'!W177="","",IF(AND($EF$4='DATA ENTRY'!G177,$EH$4='DATA ENTRY'!F177),'DATA ENTRY'!W177,"")))</f>
        <v/>
      </c>
      <c r="ER178" s="3" t="str">
        <f>IF('DATA ENTRY'!CK177="","",IF('DATA ENTRY'!X177="","",IF(AND($EF$4='DATA ENTRY'!G177,$EH$4='DATA ENTRY'!F177),'DATA ENTRY'!X177,"")))</f>
        <v/>
      </c>
      <c r="ES178" s="108" t="str">
        <f t="shared" si="47"/>
        <v/>
      </c>
      <c r="ET178" s="108" t="str">
        <f>IF('DATA ENTRY'!CK177="","",IF('DATA ENTRY'!D177="","",IF(AND($EF$4='DATA ENTRY'!G177,$EH$4='DATA ENTRY'!F177),'DATA ENTRY'!G177,"")))</f>
        <v/>
      </c>
      <c r="EY178">
        <f t="shared" si="48"/>
        <v>0</v>
      </c>
    </row>
    <row r="179" spans="1:155">
      <c r="A179" t="str">
        <f>IF(S179=0,"",1+(MAX($A$7:A178)))</f>
        <v/>
      </c>
      <c r="B179" s="224">
        <v>173</v>
      </c>
      <c r="C179" s="3" t="str">
        <f>IF('DATA ENTRY'!CK178="","",IF('DATA ENTRY'!B178="","",IF($D$4="All Post",'DATA ENTRY'!B178,IF(AND($D$4='DATA ENTRY'!CK178),'DATA ENTRY'!B178,""))))</f>
        <v/>
      </c>
      <c r="D179" s="3" t="str">
        <f>IF('DATA ENTRY'!CK178="","",IF('DATA ENTRY'!C178="","",IF($D$4="All Post",'DATA ENTRY'!C178,IF(AND($D$4='DATA ENTRY'!CK178),'DATA ENTRY'!C178,""))))</f>
        <v/>
      </c>
      <c r="E179" s="4" t="str">
        <f>IF('DATA ENTRY'!CK178="","",IF('DATA ENTRY'!I178="","",IF($D$4="All Post",'DATA ENTRY'!I178,IF(AND($D$4='DATA ENTRY'!CK178),'DATA ENTRY'!I178,""))))</f>
        <v/>
      </c>
      <c r="F179" s="4" t="str">
        <f>IF('DATA ENTRY'!CK178="","",IF('DATA ENTRY'!CK178="","",IF($D$4="All Post",'DATA ENTRY'!CK178,IF(AND($D$4='DATA ENTRY'!CK178),'DATA ENTRY'!CK178,""))))</f>
        <v/>
      </c>
      <c r="G179" s="3" t="str">
        <f>IF('DATA ENTRY'!CK178="","",IF('DATA ENTRY'!N178="","",IF($D$4="All Post",'DATA ENTRY'!N178,IF(AND($D$4='DATA ENTRY'!CK178),'DATA ENTRY'!N178,""))))</f>
        <v/>
      </c>
      <c r="H179" s="107" t="str">
        <f>IF('DATA ENTRY'!CK178="","",IF('DATA ENTRY'!O178="","",IF($D$4="All Post",'DATA ENTRY'!O178,IF(AND($D$4='DATA ENTRY'!CK178),'DATA ENTRY'!O178,""))))</f>
        <v/>
      </c>
      <c r="I179" s="3" t="str">
        <f>IF('DATA ENTRY'!CK178="","",IF('DATA ENTRY'!P178="","",IF($D$4="All Post",'DATA ENTRY'!P178,IF(AND($D$4='DATA ENTRY'!CK178),'DATA ENTRY'!P178,""))))</f>
        <v/>
      </c>
      <c r="J179" s="107" t="str">
        <f>IF('DATA ENTRY'!CK178="","",IF('DATA ENTRY'!Q178="","",IF($D$4="All Post",'DATA ENTRY'!Q178,IF(AND($D$4='DATA ENTRY'!CK178),'DATA ENTRY'!Q178,""))))</f>
        <v/>
      </c>
      <c r="K179" s="3" t="str">
        <f>IF('DATA ENTRY'!CK178="","",IF('DATA ENTRY'!R178="","",IF($D$4="All Post",'DATA ENTRY'!R178,IF(AND($D$4='DATA ENTRY'!CK178),'DATA ENTRY'!R178,""))))</f>
        <v/>
      </c>
      <c r="L179" s="3" t="str">
        <f>IF('DATA ENTRY'!CK178="","",IF('DATA ENTRY'!S178="","",IF($D$4="All Post",'DATA ENTRY'!S178,IF(AND($D$4='DATA ENTRY'!CK178),'DATA ENTRY'!S178,""))))</f>
        <v/>
      </c>
      <c r="M179" s="3" t="str">
        <f>IF('DATA ENTRY'!CK178="","",IF('DATA ENTRY'!E178="","",IF($D$4="All Post",'DATA ENTRY'!E178,IF(AND($D$4='DATA ENTRY'!CK178),'DATA ENTRY'!E178,""))))</f>
        <v/>
      </c>
      <c r="N179" s="3" t="str">
        <f>IF('DATA ENTRY'!CK178="","",IF('DATA ENTRY'!W178="","",IF($D$4="All Post",'DATA ENTRY'!W178,IF(AND($D$4='DATA ENTRY'!CK178),'DATA ENTRY'!W178,""))))</f>
        <v/>
      </c>
      <c r="O179" s="3" t="str">
        <f>IF('DATA ENTRY'!CK178="","",IF('DATA ENTRY'!X178="","",IF($D$4="All Post",'DATA ENTRY'!X178,IF(AND($D$4='DATA ENTRY'!CK178),'DATA ENTRY'!X178,""))))</f>
        <v/>
      </c>
      <c r="P179" s="3" t="str">
        <f>IF('DATA ENTRY'!CK178="","",IF('DATA ENTRY'!G178="","",IF($D$4="All Post",'DATA ENTRY'!G178,IF(AND($D$4='DATA ENTRY'!CK178),'DATA ENTRY'!G178,""))))</f>
        <v/>
      </c>
      <c r="S179">
        <f t="shared" si="35"/>
        <v>0</v>
      </c>
      <c r="T179" t="str">
        <f t="shared" si="36"/>
        <v/>
      </c>
      <c r="BZ179" t="str">
        <f t="shared" si="37"/>
        <v/>
      </c>
      <c r="CA179" t="str">
        <f t="shared" si="38"/>
        <v/>
      </c>
      <c r="CB179" s="224">
        <v>173</v>
      </c>
      <c r="CC179" s="3" t="str">
        <f>IF('DATA ENTRY'!CK178="","",IF('DATA ENTRY'!B178="","",IF(AND($CD$4='DATA ENTRY'!CK178,$CG$4='DATA ENTRY'!D178),'DATA ENTRY'!B178,"")))</f>
        <v/>
      </c>
      <c r="CD179" s="3" t="str">
        <f>IF('DATA ENTRY'!CK178="","",IF('DATA ENTRY'!C178="","",IF(AND($CD$4='DATA ENTRY'!CK178,$CG$4='DATA ENTRY'!D178),'DATA ENTRY'!C178,"")))</f>
        <v/>
      </c>
      <c r="CE179" s="4" t="str">
        <f>IF('DATA ENTRY'!CK178="","",IF('DATA ENTRY'!I178="","",IF(AND($CD$4='DATA ENTRY'!CK178,$CG$4='DATA ENTRY'!D178),'DATA ENTRY'!I178,"")))</f>
        <v/>
      </c>
      <c r="CF179" s="4" t="str">
        <f>IF('DATA ENTRY'!CK178="","",IF('DATA ENTRY'!CK178="","",IF(AND($CD$4='DATA ENTRY'!CK178,$CG$4='DATA ENTRY'!D178),'DATA ENTRY'!CK178,"")))</f>
        <v/>
      </c>
      <c r="CG179" s="3" t="str">
        <f>IF('DATA ENTRY'!CK178="","",IF('DATA ENTRY'!N178="","",IF(AND($CD$4='DATA ENTRY'!CK178,$CG$4='DATA ENTRY'!D178),'DATA ENTRY'!N178,"")))</f>
        <v/>
      </c>
      <c r="CH179" s="107" t="str">
        <f>IF('DATA ENTRY'!CK178="","",IF('DATA ENTRY'!O178="","",IF(AND($CD$4='DATA ENTRY'!CK178,$CG$4='DATA ENTRY'!D178),'DATA ENTRY'!O178,"")))</f>
        <v/>
      </c>
      <c r="CI179" s="3" t="str">
        <f>IF('DATA ENTRY'!CK178="","",IF('DATA ENTRY'!P178="","",IF(AND($CD$4='DATA ENTRY'!CK178,$CG$4='DATA ENTRY'!D178),'DATA ENTRY'!P178,"")))</f>
        <v/>
      </c>
      <c r="CJ179" s="107" t="str">
        <f>IF('DATA ENTRY'!CK178="","",IF('DATA ENTRY'!Q178="","",IF(AND($CD$4='DATA ENTRY'!CK178,$CG$4='DATA ENTRY'!D178),'DATA ENTRY'!Q178,"")))</f>
        <v/>
      </c>
      <c r="CK179" s="3" t="str">
        <f>IF('DATA ENTRY'!CK178="","",IF('DATA ENTRY'!R178="","",IF(AND($CD$4='DATA ENTRY'!CK178,$CG$4='DATA ENTRY'!D178),'DATA ENTRY'!R178,"")))</f>
        <v/>
      </c>
      <c r="CL179" s="3" t="str">
        <f>IF('DATA ENTRY'!CK178="","",IF('DATA ENTRY'!S178="","",IF(AND($CD$4='DATA ENTRY'!CK178,$CG$4='DATA ENTRY'!D178),'DATA ENTRY'!S178,"")))</f>
        <v/>
      </c>
      <c r="CM179" s="3" t="str">
        <f>IF('DATA ENTRY'!CK178="","",IF('DATA ENTRY'!E178="","",IF(AND($CD$4='DATA ENTRY'!CK178,$CG$4='DATA ENTRY'!D178),'DATA ENTRY'!E178,"")))</f>
        <v/>
      </c>
      <c r="CN179" s="3" t="str">
        <f>IF('DATA ENTRY'!CK178="","",IF('DATA ENTRY'!W178="","",IF(AND($CD$4='DATA ENTRY'!CK178,$CG$4='DATA ENTRY'!D178),'DATA ENTRY'!W178,"")))</f>
        <v/>
      </c>
      <c r="CO179" s="3" t="str">
        <f>IF('DATA ENTRY'!CK178="","",IF('DATA ENTRY'!X178="","",IF(AND($CD$4='DATA ENTRY'!CK178,$CG$4='DATA ENTRY'!D178),'DATA ENTRY'!X178,"")))</f>
        <v/>
      </c>
      <c r="CP179" s="108" t="str">
        <f t="shared" si="39"/>
        <v/>
      </c>
      <c r="CQ179" s="108" t="str">
        <f>IF('DATA ENTRY'!CK178="","",IF('DATA ENTRY'!G178="","",IF(AND($CD$4='DATA ENTRY'!CK178,$CG$4='DATA ENTRY'!D178),'DATA ENTRY'!G178,"")))</f>
        <v/>
      </c>
      <c r="CR179" s="230" t="str">
        <f>IF('DATA ENTRY'!CK178="","",IF('DATA ENTRY'!D178="","",IF(AND($CD$4='DATA ENTRY'!CK178,$CG$4='DATA ENTRY'!D178),'DATA ENTRY'!D178,"")))</f>
        <v/>
      </c>
      <c r="CS179">
        <f t="shared" si="40"/>
        <v>0</v>
      </c>
      <c r="CT179">
        <f t="shared" si="41"/>
        <v>0</v>
      </c>
      <c r="CV179" s="139"/>
      <c r="CX179">
        <f t="shared" si="42"/>
        <v>0</v>
      </c>
      <c r="DB179" t="str">
        <f t="shared" si="49"/>
        <v/>
      </c>
      <c r="DC179" t="str">
        <f t="shared" si="50"/>
        <v/>
      </c>
      <c r="DD179" s="224">
        <v>173</v>
      </c>
      <c r="DE179" s="3" t="str">
        <f>IF('DATA ENTRY'!CK178="","",IF('DATA ENTRY'!B178="","",IF(AND($DF$4='DATA ENTRY'!D178),'DATA ENTRY'!B178,"")))</f>
        <v/>
      </c>
      <c r="DF179" s="3" t="str">
        <f>IF('DATA ENTRY'!CK178="","",IF('DATA ENTRY'!C178="","",IF(AND($DF$4='DATA ENTRY'!D178),'DATA ENTRY'!C178,"")))</f>
        <v/>
      </c>
      <c r="DG179" s="4" t="str">
        <f>IF('DATA ENTRY'!CK178="","",IF('DATA ENTRY'!I178="","",IF(AND($DF$4='DATA ENTRY'!D178),'DATA ENTRY'!I178,"")))</f>
        <v/>
      </c>
      <c r="DH179" s="4" t="str">
        <f>IF('DATA ENTRY'!CK178="","",IF('DATA ENTRY'!CK178="","",IF(AND($DF$4='DATA ENTRY'!D178),'DATA ENTRY'!CK178,"")))</f>
        <v/>
      </c>
      <c r="DI179" s="3" t="str">
        <f>IF('DATA ENTRY'!CK178="","",IF('DATA ENTRY'!N178="","",IF(AND($DF$4='DATA ENTRY'!D178),'DATA ENTRY'!N178,"")))</f>
        <v/>
      </c>
      <c r="DJ179" s="107" t="str">
        <f>IF('DATA ENTRY'!CK178="","",IF('DATA ENTRY'!O178="","",IF(AND($DF$4='DATA ENTRY'!D178),'DATA ENTRY'!O178,"")))</f>
        <v/>
      </c>
      <c r="DK179" s="3" t="str">
        <f>IF('DATA ENTRY'!CK178="","",IF('DATA ENTRY'!P178="","",IF(AND($DF$4='DATA ENTRY'!D178),'DATA ENTRY'!P178,"")))</f>
        <v/>
      </c>
      <c r="DL179" s="107" t="str">
        <f>IF('DATA ENTRY'!CK178="","",IF('DATA ENTRY'!Q178="","",IF(AND($DF$4='DATA ENTRY'!D178),'DATA ENTRY'!Q178,"")))</f>
        <v/>
      </c>
      <c r="DM179" s="3" t="str">
        <f>IF('DATA ENTRY'!CK178="","",IF('DATA ENTRY'!R178="","",IF(AND($DF$4='DATA ENTRY'!D178),'DATA ENTRY'!R178,"")))</f>
        <v/>
      </c>
      <c r="DN179" s="107" t="str">
        <f>IF('DATA ENTRY'!CK178="","",IF('DATA ENTRY'!S178="","",IF(AND($DF$4='DATA ENTRY'!D178),'DATA ENTRY'!S178,"")))</f>
        <v/>
      </c>
      <c r="DO179" s="3" t="str">
        <f>IF('DATA ENTRY'!CK178="","",IF('DATA ENTRY'!E178="","",IF(AND($DF$4='DATA ENTRY'!D178),'DATA ENTRY'!E178,"")))</f>
        <v/>
      </c>
      <c r="DP179" s="3" t="str">
        <f>IF('DATA ENTRY'!CK178="","",IF('DATA ENTRY'!D178="","",IF(AND($DF$4='DATA ENTRY'!D178),'DATA ENTRY'!D178,"")))</f>
        <v/>
      </c>
      <c r="DQ179" s="3" t="str">
        <f>IF('DATA ENTRY'!CK178="","",IF('DATA ENTRY'!W178="","",IF(AND($DF$4='DATA ENTRY'!D178),'DATA ENTRY'!W178,"")))</f>
        <v/>
      </c>
      <c r="DR179" s="3" t="str">
        <f>IF('DATA ENTRY'!CK178="","",IF('DATA ENTRY'!X178="","",IF(AND($DF$4='DATA ENTRY'!D178),'DATA ENTRY'!X178,"")))</f>
        <v/>
      </c>
      <c r="DS179" s="108" t="str">
        <f t="shared" si="43"/>
        <v/>
      </c>
      <c r="DT179" s="108" t="str">
        <f>IF('DATA ENTRY'!CK178="","",IF('DATA ENTRY'!D178="","",IF(AND($DF$4='DATA ENTRY'!D178),'DATA ENTRY'!G178,"")))</f>
        <v/>
      </c>
      <c r="DY179">
        <f t="shared" si="44"/>
        <v>0</v>
      </c>
      <c r="EB179" t="str">
        <f t="shared" si="45"/>
        <v/>
      </c>
      <c r="EC179" t="str">
        <f t="shared" si="46"/>
        <v/>
      </c>
      <c r="ED179" s="224">
        <v>173</v>
      </c>
      <c r="EE179" s="3" t="str">
        <f>IF('DATA ENTRY'!CK178="","",IF('DATA ENTRY'!B178="","",IF(AND($EF$4='DATA ENTRY'!G178,$EH$4='DATA ENTRY'!F178),'DATA ENTRY'!B178,"")))</f>
        <v/>
      </c>
      <c r="EF179" s="3" t="str">
        <f>IF('DATA ENTRY'!CK178="","",IF('DATA ENTRY'!C178="","",IF(AND($EF$4='DATA ENTRY'!G178,$EH$4='DATA ENTRY'!F178),'DATA ENTRY'!C178,"")))</f>
        <v/>
      </c>
      <c r="EG179" s="4" t="str">
        <f>IF('DATA ENTRY'!CK178="","",IF('DATA ENTRY'!I178="","",IF(AND($EF$4='DATA ENTRY'!G178,$EH$4='DATA ENTRY'!F178),'DATA ENTRY'!I178,"")))</f>
        <v/>
      </c>
      <c r="EH179" s="4" t="str">
        <f>IF('DATA ENTRY'!CK178="","",IF('DATA ENTRY'!CK178="","",IF(AND($EF$4='DATA ENTRY'!G178,$EH$4='DATA ENTRY'!F178),'DATA ENTRY'!CK178,"")))</f>
        <v/>
      </c>
      <c r="EI179" s="3" t="str">
        <f>IF('DATA ENTRY'!CK178="","",IF('DATA ENTRY'!N178="","",IF(AND($EF$4='DATA ENTRY'!G178,$EH$4='DATA ENTRY'!F178),'DATA ENTRY'!N178,"")))</f>
        <v/>
      </c>
      <c r="EJ179" s="107" t="str">
        <f>IF('DATA ENTRY'!CK178="","",IF('DATA ENTRY'!O178="","",IF(AND($EF$4='DATA ENTRY'!G178,$EH$4='DATA ENTRY'!F178),'DATA ENTRY'!O178,"")))</f>
        <v/>
      </c>
      <c r="EK179" s="3" t="str">
        <f>IF('DATA ENTRY'!CK178="","",IF('DATA ENTRY'!P178="","",IF(AND($EF$4='DATA ENTRY'!G178,$EH$4='DATA ENTRY'!F178),'DATA ENTRY'!P178,"")))</f>
        <v/>
      </c>
      <c r="EL179" s="107" t="str">
        <f>IF('DATA ENTRY'!CK178="","",IF('DATA ENTRY'!Q178="","",IF(AND($EF$4='DATA ENTRY'!G178,$EH$4='DATA ENTRY'!F178),'DATA ENTRY'!Q178,"")))</f>
        <v/>
      </c>
      <c r="EM179" s="3" t="str">
        <f>IF('DATA ENTRY'!CK178="","",IF('DATA ENTRY'!R178="","",IF(AND($EF$4='DATA ENTRY'!G178,$EH$4='DATA ENTRY'!F178),'DATA ENTRY'!R178,"")))</f>
        <v/>
      </c>
      <c r="EN179" s="107" t="str">
        <f>IF('DATA ENTRY'!CK178="","",IF('DATA ENTRY'!S178="","",IF(AND($EF$4='DATA ENTRY'!G178,$EH$4='DATA ENTRY'!F178),'DATA ENTRY'!S178,"")))</f>
        <v/>
      </c>
      <c r="EO179" s="3" t="str">
        <f>IF('DATA ENTRY'!CK178="","",IF('DATA ENTRY'!E178="","",IF(AND($EF$4='DATA ENTRY'!G178,$EH$4='DATA ENTRY'!F178),'DATA ENTRY'!E178,"")))</f>
        <v/>
      </c>
      <c r="EP179" s="3" t="str">
        <f>IF('DATA ENTRY'!CK178="","",IF('DATA ENTRY'!D178="","",IF(AND($EF$4='DATA ENTRY'!G178,$EH$4='DATA ENTRY'!F178),'DATA ENTRY'!D178,"")))</f>
        <v/>
      </c>
      <c r="EQ179" s="3" t="str">
        <f>IF('DATA ENTRY'!CK178="","",IF('DATA ENTRY'!W178="","",IF(AND($EF$4='DATA ENTRY'!G178,$EH$4='DATA ENTRY'!F178),'DATA ENTRY'!W178,"")))</f>
        <v/>
      </c>
      <c r="ER179" s="3" t="str">
        <f>IF('DATA ENTRY'!CK178="","",IF('DATA ENTRY'!X178="","",IF(AND($EF$4='DATA ENTRY'!G178,$EH$4='DATA ENTRY'!F178),'DATA ENTRY'!X178,"")))</f>
        <v/>
      </c>
      <c r="ES179" s="108" t="str">
        <f t="shared" si="47"/>
        <v/>
      </c>
      <c r="ET179" s="108" t="str">
        <f>IF('DATA ENTRY'!CK178="","",IF('DATA ENTRY'!D178="","",IF(AND($EF$4='DATA ENTRY'!G178,$EH$4='DATA ENTRY'!F178),'DATA ENTRY'!G178,"")))</f>
        <v/>
      </c>
      <c r="EY179">
        <f t="shared" si="48"/>
        <v>0</v>
      </c>
    </row>
    <row r="180" spans="1:155">
      <c r="A180" t="str">
        <f>IF(S180=0,"",1+(MAX($A$7:A179)))</f>
        <v/>
      </c>
      <c r="B180" s="224">
        <v>174</v>
      </c>
      <c r="C180" s="3" t="str">
        <f>IF('DATA ENTRY'!CK179="","",IF('DATA ENTRY'!B179="","",IF($D$4="All Post",'DATA ENTRY'!B179,IF(AND($D$4='DATA ENTRY'!CK179),'DATA ENTRY'!B179,""))))</f>
        <v/>
      </c>
      <c r="D180" s="3" t="str">
        <f>IF('DATA ENTRY'!CK179="","",IF('DATA ENTRY'!C179="","",IF($D$4="All Post",'DATA ENTRY'!C179,IF(AND($D$4='DATA ENTRY'!CK179),'DATA ENTRY'!C179,""))))</f>
        <v/>
      </c>
      <c r="E180" s="4" t="str">
        <f>IF('DATA ENTRY'!CK179="","",IF('DATA ENTRY'!I179="","",IF($D$4="All Post",'DATA ENTRY'!I179,IF(AND($D$4='DATA ENTRY'!CK179),'DATA ENTRY'!I179,""))))</f>
        <v/>
      </c>
      <c r="F180" s="4" t="str">
        <f>IF('DATA ENTRY'!CK179="","",IF('DATA ENTRY'!CK179="","",IF($D$4="All Post",'DATA ENTRY'!CK179,IF(AND($D$4='DATA ENTRY'!CK179),'DATA ENTRY'!CK179,""))))</f>
        <v/>
      </c>
      <c r="G180" s="3" t="str">
        <f>IF('DATA ENTRY'!CK179="","",IF('DATA ENTRY'!N179="","",IF($D$4="All Post",'DATA ENTRY'!N179,IF(AND($D$4='DATA ENTRY'!CK179),'DATA ENTRY'!N179,""))))</f>
        <v/>
      </c>
      <c r="H180" s="107" t="str">
        <f>IF('DATA ENTRY'!CK179="","",IF('DATA ENTRY'!O179="","",IF($D$4="All Post",'DATA ENTRY'!O179,IF(AND($D$4='DATA ENTRY'!CK179),'DATA ENTRY'!O179,""))))</f>
        <v/>
      </c>
      <c r="I180" s="3" t="str">
        <f>IF('DATA ENTRY'!CK179="","",IF('DATA ENTRY'!P179="","",IF($D$4="All Post",'DATA ENTRY'!P179,IF(AND($D$4='DATA ENTRY'!CK179),'DATA ENTRY'!P179,""))))</f>
        <v/>
      </c>
      <c r="J180" s="107" t="str">
        <f>IF('DATA ENTRY'!CK179="","",IF('DATA ENTRY'!Q179="","",IF($D$4="All Post",'DATA ENTRY'!Q179,IF(AND($D$4='DATA ENTRY'!CK179),'DATA ENTRY'!Q179,""))))</f>
        <v/>
      </c>
      <c r="K180" s="3" t="str">
        <f>IF('DATA ENTRY'!CK179="","",IF('DATA ENTRY'!R179="","",IF($D$4="All Post",'DATA ENTRY'!R179,IF(AND($D$4='DATA ENTRY'!CK179),'DATA ENTRY'!R179,""))))</f>
        <v/>
      </c>
      <c r="L180" s="3" t="str">
        <f>IF('DATA ENTRY'!CK179="","",IF('DATA ENTRY'!S179="","",IF($D$4="All Post",'DATA ENTRY'!S179,IF(AND($D$4='DATA ENTRY'!CK179),'DATA ENTRY'!S179,""))))</f>
        <v/>
      </c>
      <c r="M180" s="3" t="str">
        <f>IF('DATA ENTRY'!CK179="","",IF('DATA ENTRY'!E179="","",IF($D$4="All Post",'DATA ENTRY'!E179,IF(AND($D$4='DATA ENTRY'!CK179),'DATA ENTRY'!E179,""))))</f>
        <v/>
      </c>
      <c r="N180" s="3" t="str">
        <f>IF('DATA ENTRY'!CK179="","",IF('DATA ENTRY'!W179="","",IF($D$4="All Post",'DATA ENTRY'!W179,IF(AND($D$4='DATA ENTRY'!CK179),'DATA ENTRY'!W179,""))))</f>
        <v/>
      </c>
      <c r="O180" s="3" t="str">
        <f>IF('DATA ENTRY'!CK179="","",IF('DATA ENTRY'!X179="","",IF($D$4="All Post",'DATA ENTRY'!X179,IF(AND($D$4='DATA ENTRY'!CK179),'DATA ENTRY'!X179,""))))</f>
        <v/>
      </c>
      <c r="P180" s="3" t="str">
        <f>IF('DATA ENTRY'!CK179="","",IF('DATA ENTRY'!G179="","",IF($D$4="All Post",'DATA ENTRY'!G179,IF(AND($D$4='DATA ENTRY'!CK179),'DATA ENTRY'!G179,""))))</f>
        <v/>
      </c>
      <c r="S180">
        <f t="shared" si="35"/>
        <v>0</v>
      </c>
      <c r="T180" t="str">
        <f t="shared" si="36"/>
        <v/>
      </c>
      <c r="BZ180" t="str">
        <f t="shared" si="37"/>
        <v/>
      </c>
      <c r="CA180" t="str">
        <f t="shared" si="38"/>
        <v/>
      </c>
      <c r="CB180" s="224">
        <v>174</v>
      </c>
      <c r="CC180" s="3" t="str">
        <f>IF('DATA ENTRY'!CK179="","",IF('DATA ENTRY'!B179="","",IF(AND($CD$4='DATA ENTRY'!CK179,$CG$4='DATA ENTRY'!D179),'DATA ENTRY'!B179,"")))</f>
        <v/>
      </c>
      <c r="CD180" s="3" t="str">
        <f>IF('DATA ENTRY'!CK179="","",IF('DATA ENTRY'!C179="","",IF(AND($CD$4='DATA ENTRY'!CK179,$CG$4='DATA ENTRY'!D179),'DATA ENTRY'!C179,"")))</f>
        <v/>
      </c>
      <c r="CE180" s="4" t="str">
        <f>IF('DATA ENTRY'!CK179="","",IF('DATA ENTRY'!I179="","",IF(AND($CD$4='DATA ENTRY'!CK179,$CG$4='DATA ENTRY'!D179),'DATA ENTRY'!I179,"")))</f>
        <v/>
      </c>
      <c r="CF180" s="4" t="str">
        <f>IF('DATA ENTRY'!CK179="","",IF('DATA ENTRY'!CK179="","",IF(AND($CD$4='DATA ENTRY'!CK179,$CG$4='DATA ENTRY'!D179),'DATA ENTRY'!CK179,"")))</f>
        <v/>
      </c>
      <c r="CG180" s="3" t="str">
        <f>IF('DATA ENTRY'!CK179="","",IF('DATA ENTRY'!N179="","",IF(AND($CD$4='DATA ENTRY'!CK179,$CG$4='DATA ENTRY'!D179),'DATA ENTRY'!N179,"")))</f>
        <v/>
      </c>
      <c r="CH180" s="107" t="str">
        <f>IF('DATA ENTRY'!CK179="","",IF('DATA ENTRY'!O179="","",IF(AND($CD$4='DATA ENTRY'!CK179,$CG$4='DATA ENTRY'!D179),'DATA ENTRY'!O179,"")))</f>
        <v/>
      </c>
      <c r="CI180" s="3" t="str">
        <f>IF('DATA ENTRY'!CK179="","",IF('DATA ENTRY'!P179="","",IF(AND($CD$4='DATA ENTRY'!CK179,$CG$4='DATA ENTRY'!D179),'DATA ENTRY'!P179,"")))</f>
        <v/>
      </c>
      <c r="CJ180" s="107" t="str">
        <f>IF('DATA ENTRY'!CK179="","",IF('DATA ENTRY'!Q179="","",IF(AND($CD$4='DATA ENTRY'!CK179,$CG$4='DATA ENTRY'!D179),'DATA ENTRY'!Q179,"")))</f>
        <v/>
      </c>
      <c r="CK180" s="3" t="str">
        <f>IF('DATA ENTRY'!CK179="","",IF('DATA ENTRY'!R179="","",IF(AND($CD$4='DATA ENTRY'!CK179,$CG$4='DATA ENTRY'!D179),'DATA ENTRY'!R179,"")))</f>
        <v/>
      </c>
      <c r="CL180" s="3" t="str">
        <f>IF('DATA ENTRY'!CK179="","",IF('DATA ENTRY'!S179="","",IF(AND($CD$4='DATA ENTRY'!CK179,$CG$4='DATA ENTRY'!D179),'DATA ENTRY'!S179,"")))</f>
        <v/>
      </c>
      <c r="CM180" s="3" t="str">
        <f>IF('DATA ENTRY'!CK179="","",IF('DATA ENTRY'!E179="","",IF(AND($CD$4='DATA ENTRY'!CK179,$CG$4='DATA ENTRY'!D179),'DATA ENTRY'!E179,"")))</f>
        <v/>
      </c>
      <c r="CN180" s="3" t="str">
        <f>IF('DATA ENTRY'!CK179="","",IF('DATA ENTRY'!W179="","",IF(AND($CD$4='DATA ENTRY'!CK179,$CG$4='DATA ENTRY'!D179),'DATA ENTRY'!W179,"")))</f>
        <v/>
      </c>
      <c r="CO180" s="3" t="str">
        <f>IF('DATA ENTRY'!CK179="","",IF('DATA ENTRY'!X179="","",IF(AND($CD$4='DATA ENTRY'!CK179,$CG$4='DATA ENTRY'!D179),'DATA ENTRY'!X179,"")))</f>
        <v/>
      </c>
      <c r="CP180" s="108" t="str">
        <f t="shared" si="39"/>
        <v/>
      </c>
      <c r="CQ180" s="108" t="str">
        <f>IF('DATA ENTRY'!CK179="","",IF('DATA ENTRY'!G179="","",IF(AND($CD$4='DATA ENTRY'!CK179,$CG$4='DATA ENTRY'!D179),'DATA ENTRY'!G179,"")))</f>
        <v/>
      </c>
      <c r="CR180" s="230" t="str">
        <f>IF('DATA ENTRY'!CK179="","",IF('DATA ENTRY'!D179="","",IF(AND($CD$4='DATA ENTRY'!CK179,$CG$4='DATA ENTRY'!D179),'DATA ENTRY'!D179,"")))</f>
        <v/>
      </c>
      <c r="CS180">
        <f t="shared" si="40"/>
        <v>0</v>
      </c>
      <c r="CT180">
        <f t="shared" si="41"/>
        <v>0</v>
      </c>
      <c r="CV180" s="139"/>
      <c r="CX180">
        <f t="shared" si="42"/>
        <v>0</v>
      </c>
      <c r="DB180" t="str">
        <f t="shared" si="49"/>
        <v/>
      </c>
      <c r="DC180" t="str">
        <f t="shared" si="50"/>
        <v/>
      </c>
      <c r="DD180" s="224">
        <v>174</v>
      </c>
      <c r="DE180" s="3" t="str">
        <f>IF('DATA ENTRY'!CK179="","",IF('DATA ENTRY'!B179="","",IF(AND($DF$4='DATA ENTRY'!D179),'DATA ENTRY'!B179,"")))</f>
        <v/>
      </c>
      <c r="DF180" s="3" t="str">
        <f>IF('DATA ENTRY'!CK179="","",IF('DATA ENTRY'!C179="","",IF(AND($DF$4='DATA ENTRY'!D179),'DATA ENTRY'!C179,"")))</f>
        <v/>
      </c>
      <c r="DG180" s="4" t="str">
        <f>IF('DATA ENTRY'!CK179="","",IF('DATA ENTRY'!I179="","",IF(AND($DF$4='DATA ENTRY'!D179),'DATA ENTRY'!I179,"")))</f>
        <v/>
      </c>
      <c r="DH180" s="4" t="str">
        <f>IF('DATA ENTRY'!CK179="","",IF('DATA ENTRY'!CK179="","",IF(AND($DF$4='DATA ENTRY'!D179),'DATA ENTRY'!CK179,"")))</f>
        <v/>
      </c>
      <c r="DI180" s="3" t="str">
        <f>IF('DATA ENTRY'!CK179="","",IF('DATA ENTRY'!N179="","",IF(AND($DF$4='DATA ENTRY'!D179),'DATA ENTRY'!N179,"")))</f>
        <v/>
      </c>
      <c r="DJ180" s="107" t="str">
        <f>IF('DATA ENTRY'!CK179="","",IF('DATA ENTRY'!O179="","",IF(AND($DF$4='DATA ENTRY'!D179),'DATA ENTRY'!O179,"")))</f>
        <v/>
      </c>
      <c r="DK180" s="3" t="str">
        <f>IF('DATA ENTRY'!CK179="","",IF('DATA ENTRY'!P179="","",IF(AND($DF$4='DATA ENTRY'!D179),'DATA ENTRY'!P179,"")))</f>
        <v/>
      </c>
      <c r="DL180" s="107" t="str">
        <f>IF('DATA ENTRY'!CK179="","",IF('DATA ENTRY'!Q179="","",IF(AND($DF$4='DATA ENTRY'!D179),'DATA ENTRY'!Q179,"")))</f>
        <v/>
      </c>
      <c r="DM180" s="3" t="str">
        <f>IF('DATA ENTRY'!CK179="","",IF('DATA ENTRY'!R179="","",IF(AND($DF$4='DATA ENTRY'!D179),'DATA ENTRY'!R179,"")))</f>
        <v/>
      </c>
      <c r="DN180" s="107" t="str">
        <f>IF('DATA ENTRY'!CK179="","",IF('DATA ENTRY'!S179="","",IF(AND($DF$4='DATA ENTRY'!D179),'DATA ENTRY'!S179,"")))</f>
        <v/>
      </c>
      <c r="DO180" s="3" t="str">
        <f>IF('DATA ENTRY'!CK179="","",IF('DATA ENTRY'!E179="","",IF(AND($DF$4='DATA ENTRY'!D179),'DATA ENTRY'!E179,"")))</f>
        <v/>
      </c>
      <c r="DP180" s="3" t="str">
        <f>IF('DATA ENTRY'!CK179="","",IF('DATA ENTRY'!D179="","",IF(AND($DF$4='DATA ENTRY'!D179),'DATA ENTRY'!D179,"")))</f>
        <v/>
      </c>
      <c r="DQ180" s="3" t="str">
        <f>IF('DATA ENTRY'!CK179="","",IF('DATA ENTRY'!W179="","",IF(AND($DF$4='DATA ENTRY'!D179),'DATA ENTRY'!W179,"")))</f>
        <v/>
      </c>
      <c r="DR180" s="3" t="str">
        <f>IF('DATA ENTRY'!CK179="","",IF('DATA ENTRY'!X179="","",IF(AND($DF$4='DATA ENTRY'!D179),'DATA ENTRY'!X179,"")))</f>
        <v/>
      </c>
      <c r="DS180" s="108" t="str">
        <f t="shared" si="43"/>
        <v/>
      </c>
      <c r="DT180" s="108" t="str">
        <f>IF('DATA ENTRY'!CK179="","",IF('DATA ENTRY'!D179="","",IF(AND($DF$4='DATA ENTRY'!D179),'DATA ENTRY'!G179,"")))</f>
        <v/>
      </c>
      <c r="DY180">
        <f t="shared" si="44"/>
        <v>0</v>
      </c>
      <c r="EB180" t="str">
        <f t="shared" si="45"/>
        <v/>
      </c>
      <c r="EC180" t="str">
        <f t="shared" si="46"/>
        <v/>
      </c>
      <c r="ED180" s="224">
        <v>174</v>
      </c>
      <c r="EE180" s="3" t="str">
        <f>IF('DATA ENTRY'!CK179="","",IF('DATA ENTRY'!B179="","",IF(AND($EF$4='DATA ENTRY'!G179,$EH$4='DATA ENTRY'!F179),'DATA ENTRY'!B179,"")))</f>
        <v/>
      </c>
      <c r="EF180" s="3" t="str">
        <f>IF('DATA ENTRY'!CK179="","",IF('DATA ENTRY'!C179="","",IF(AND($EF$4='DATA ENTRY'!G179,$EH$4='DATA ENTRY'!F179),'DATA ENTRY'!C179,"")))</f>
        <v/>
      </c>
      <c r="EG180" s="4" t="str">
        <f>IF('DATA ENTRY'!CK179="","",IF('DATA ENTRY'!I179="","",IF(AND($EF$4='DATA ENTRY'!G179,$EH$4='DATA ENTRY'!F179),'DATA ENTRY'!I179,"")))</f>
        <v/>
      </c>
      <c r="EH180" s="4" t="str">
        <f>IF('DATA ENTRY'!CK179="","",IF('DATA ENTRY'!CK179="","",IF(AND($EF$4='DATA ENTRY'!G179,$EH$4='DATA ENTRY'!F179),'DATA ENTRY'!CK179,"")))</f>
        <v/>
      </c>
      <c r="EI180" s="3" t="str">
        <f>IF('DATA ENTRY'!CK179="","",IF('DATA ENTRY'!N179="","",IF(AND($EF$4='DATA ENTRY'!G179,$EH$4='DATA ENTRY'!F179),'DATA ENTRY'!N179,"")))</f>
        <v/>
      </c>
      <c r="EJ180" s="107" t="str">
        <f>IF('DATA ENTRY'!CK179="","",IF('DATA ENTRY'!O179="","",IF(AND($EF$4='DATA ENTRY'!G179,$EH$4='DATA ENTRY'!F179),'DATA ENTRY'!O179,"")))</f>
        <v/>
      </c>
      <c r="EK180" s="3" t="str">
        <f>IF('DATA ENTRY'!CK179="","",IF('DATA ENTRY'!P179="","",IF(AND($EF$4='DATA ENTRY'!G179,$EH$4='DATA ENTRY'!F179),'DATA ENTRY'!P179,"")))</f>
        <v/>
      </c>
      <c r="EL180" s="107" t="str">
        <f>IF('DATA ENTRY'!CK179="","",IF('DATA ENTRY'!Q179="","",IF(AND($EF$4='DATA ENTRY'!G179,$EH$4='DATA ENTRY'!F179),'DATA ENTRY'!Q179,"")))</f>
        <v/>
      </c>
      <c r="EM180" s="3" t="str">
        <f>IF('DATA ENTRY'!CK179="","",IF('DATA ENTRY'!R179="","",IF(AND($EF$4='DATA ENTRY'!G179,$EH$4='DATA ENTRY'!F179),'DATA ENTRY'!R179,"")))</f>
        <v/>
      </c>
      <c r="EN180" s="107" t="str">
        <f>IF('DATA ENTRY'!CK179="","",IF('DATA ENTRY'!S179="","",IF(AND($EF$4='DATA ENTRY'!G179,$EH$4='DATA ENTRY'!F179),'DATA ENTRY'!S179,"")))</f>
        <v/>
      </c>
      <c r="EO180" s="3" t="str">
        <f>IF('DATA ENTRY'!CK179="","",IF('DATA ENTRY'!E179="","",IF(AND($EF$4='DATA ENTRY'!G179,$EH$4='DATA ENTRY'!F179),'DATA ENTRY'!E179,"")))</f>
        <v/>
      </c>
      <c r="EP180" s="3" t="str">
        <f>IF('DATA ENTRY'!CK179="","",IF('DATA ENTRY'!D179="","",IF(AND($EF$4='DATA ENTRY'!G179,$EH$4='DATA ENTRY'!F179),'DATA ENTRY'!D179,"")))</f>
        <v/>
      </c>
      <c r="EQ180" s="3" t="str">
        <f>IF('DATA ENTRY'!CK179="","",IF('DATA ENTRY'!W179="","",IF(AND($EF$4='DATA ENTRY'!G179,$EH$4='DATA ENTRY'!F179),'DATA ENTRY'!W179,"")))</f>
        <v/>
      </c>
      <c r="ER180" s="3" t="str">
        <f>IF('DATA ENTRY'!CK179="","",IF('DATA ENTRY'!X179="","",IF(AND($EF$4='DATA ENTRY'!G179,$EH$4='DATA ENTRY'!F179),'DATA ENTRY'!X179,"")))</f>
        <v/>
      </c>
      <c r="ES180" s="108" t="str">
        <f t="shared" si="47"/>
        <v/>
      </c>
      <c r="ET180" s="108" t="str">
        <f>IF('DATA ENTRY'!CK179="","",IF('DATA ENTRY'!D179="","",IF(AND($EF$4='DATA ENTRY'!G179,$EH$4='DATA ENTRY'!F179),'DATA ENTRY'!G179,"")))</f>
        <v/>
      </c>
      <c r="EY180">
        <f t="shared" si="48"/>
        <v>0</v>
      </c>
    </row>
    <row r="181" spans="1:155">
      <c r="A181" t="str">
        <f>IF(S181=0,"",1+(MAX($A$7:A180)))</f>
        <v/>
      </c>
      <c r="B181" s="224">
        <v>175</v>
      </c>
      <c r="C181" s="3" t="str">
        <f>IF('DATA ENTRY'!CK180="","",IF('DATA ENTRY'!B180="","",IF($D$4="All Post",'DATA ENTRY'!B180,IF(AND($D$4='DATA ENTRY'!CK180),'DATA ENTRY'!B180,""))))</f>
        <v/>
      </c>
      <c r="D181" s="3" t="str">
        <f>IF('DATA ENTRY'!CK180="","",IF('DATA ENTRY'!C180="","",IF($D$4="All Post",'DATA ENTRY'!C180,IF(AND($D$4='DATA ENTRY'!CK180),'DATA ENTRY'!C180,""))))</f>
        <v/>
      </c>
      <c r="E181" s="4" t="str">
        <f>IF('DATA ENTRY'!CK180="","",IF('DATA ENTRY'!I180="","",IF($D$4="All Post",'DATA ENTRY'!I180,IF(AND($D$4='DATA ENTRY'!CK180),'DATA ENTRY'!I180,""))))</f>
        <v/>
      </c>
      <c r="F181" s="4" t="str">
        <f>IF('DATA ENTRY'!CK180="","",IF('DATA ENTRY'!CK180="","",IF($D$4="All Post",'DATA ENTRY'!CK180,IF(AND($D$4='DATA ENTRY'!CK180),'DATA ENTRY'!CK180,""))))</f>
        <v/>
      </c>
      <c r="G181" s="3" t="str">
        <f>IF('DATA ENTRY'!CK180="","",IF('DATA ENTRY'!N180="","",IF($D$4="All Post",'DATA ENTRY'!N180,IF(AND($D$4='DATA ENTRY'!CK180),'DATA ENTRY'!N180,""))))</f>
        <v/>
      </c>
      <c r="H181" s="107" t="str">
        <f>IF('DATA ENTRY'!CK180="","",IF('DATA ENTRY'!O180="","",IF($D$4="All Post",'DATA ENTRY'!O180,IF(AND($D$4='DATA ENTRY'!CK180),'DATA ENTRY'!O180,""))))</f>
        <v/>
      </c>
      <c r="I181" s="3" t="str">
        <f>IF('DATA ENTRY'!CK180="","",IF('DATA ENTRY'!P180="","",IF($D$4="All Post",'DATA ENTRY'!P180,IF(AND($D$4='DATA ENTRY'!CK180),'DATA ENTRY'!P180,""))))</f>
        <v/>
      </c>
      <c r="J181" s="107" t="str">
        <f>IF('DATA ENTRY'!CK180="","",IF('DATA ENTRY'!Q180="","",IF($D$4="All Post",'DATA ENTRY'!Q180,IF(AND($D$4='DATA ENTRY'!CK180),'DATA ENTRY'!Q180,""))))</f>
        <v/>
      </c>
      <c r="K181" s="3" t="str">
        <f>IF('DATA ENTRY'!CK180="","",IF('DATA ENTRY'!R180="","",IF($D$4="All Post",'DATA ENTRY'!R180,IF(AND($D$4='DATA ENTRY'!CK180),'DATA ENTRY'!R180,""))))</f>
        <v/>
      </c>
      <c r="L181" s="3" t="str">
        <f>IF('DATA ENTRY'!CK180="","",IF('DATA ENTRY'!S180="","",IF($D$4="All Post",'DATA ENTRY'!S180,IF(AND($D$4='DATA ENTRY'!CK180),'DATA ENTRY'!S180,""))))</f>
        <v/>
      </c>
      <c r="M181" s="3" t="str">
        <f>IF('DATA ENTRY'!CK180="","",IF('DATA ENTRY'!E180="","",IF($D$4="All Post",'DATA ENTRY'!E180,IF(AND($D$4='DATA ENTRY'!CK180),'DATA ENTRY'!E180,""))))</f>
        <v/>
      </c>
      <c r="N181" s="3" t="str">
        <f>IF('DATA ENTRY'!CK180="","",IF('DATA ENTRY'!W180="","",IF($D$4="All Post",'DATA ENTRY'!W180,IF(AND($D$4='DATA ENTRY'!CK180),'DATA ENTRY'!W180,""))))</f>
        <v/>
      </c>
      <c r="O181" s="3" t="str">
        <f>IF('DATA ENTRY'!CK180="","",IF('DATA ENTRY'!X180="","",IF($D$4="All Post",'DATA ENTRY'!X180,IF(AND($D$4='DATA ENTRY'!CK180),'DATA ENTRY'!X180,""))))</f>
        <v/>
      </c>
      <c r="P181" s="3" t="str">
        <f>IF('DATA ENTRY'!CK180="","",IF('DATA ENTRY'!G180="","",IF($D$4="All Post",'DATA ENTRY'!G180,IF(AND($D$4='DATA ENTRY'!CK180),'DATA ENTRY'!G180,""))))</f>
        <v/>
      </c>
      <c r="S181">
        <f t="shared" si="35"/>
        <v>0</v>
      </c>
      <c r="T181" t="str">
        <f t="shared" si="36"/>
        <v/>
      </c>
      <c r="BZ181" t="str">
        <f t="shared" si="37"/>
        <v/>
      </c>
      <c r="CA181" t="str">
        <f t="shared" si="38"/>
        <v/>
      </c>
      <c r="CB181" s="224">
        <v>175</v>
      </c>
      <c r="CC181" s="3" t="str">
        <f>IF('DATA ENTRY'!CK180="","",IF('DATA ENTRY'!B180="","",IF(AND($CD$4='DATA ENTRY'!CK180,$CG$4='DATA ENTRY'!D180),'DATA ENTRY'!B180,"")))</f>
        <v/>
      </c>
      <c r="CD181" s="3" t="str">
        <f>IF('DATA ENTRY'!CK180="","",IF('DATA ENTRY'!C180="","",IF(AND($CD$4='DATA ENTRY'!CK180,$CG$4='DATA ENTRY'!D180),'DATA ENTRY'!C180,"")))</f>
        <v/>
      </c>
      <c r="CE181" s="4" t="str">
        <f>IF('DATA ENTRY'!CK180="","",IF('DATA ENTRY'!I180="","",IF(AND($CD$4='DATA ENTRY'!CK180,$CG$4='DATA ENTRY'!D180),'DATA ENTRY'!I180,"")))</f>
        <v/>
      </c>
      <c r="CF181" s="4" t="str">
        <f>IF('DATA ENTRY'!CK180="","",IF('DATA ENTRY'!CK180="","",IF(AND($CD$4='DATA ENTRY'!CK180,$CG$4='DATA ENTRY'!D180),'DATA ENTRY'!CK180,"")))</f>
        <v/>
      </c>
      <c r="CG181" s="3" t="str">
        <f>IF('DATA ENTRY'!CK180="","",IF('DATA ENTRY'!N180="","",IF(AND($CD$4='DATA ENTRY'!CK180,$CG$4='DATA ENTRY'!D180),'DATA ENTRY'!N180,"")))</f>
        <v/>
      </c>
      <c r="CH181" s="107" t="str">
        <f>IF('DATA ENTRY'!CK180="","",IF('DATA ENTRY'!O180="","",IF(AND($CD$4='DATA ENTRY'!CK180,$CG$4='DATA ENTRY'!D180),'DATA ENTRY'!O180,"")))</f>
        <v/>
      </c>
      <c r="CI181" s="3" t="str">
        <f>IF('DATA ENTRY'!CK180="","",IF('DATA ENTRY'!P180="","",IF(AND($CD$4='DATA ENTRY'!CK180,$CG$4='DATA ENTRY'!D180),'DATA ENTRY'!P180,"")))</f>
        <v/>
      </c>
      <c r="CJ181" s="107" t="str">
        <f>IF('DATA ENTRY'!CK180="","",IF('DATA ENTRY'!Q180="","",IF(AND($CD$4='DATA ENTRY'!CK180,$CG$4='DATA ENTRY'!D180),'DATA ENTRY'!Q180,"")))</f>
        <v/>
      </c>
      <c r="CK181" s="3" t="str">
        <f>IF('DATA ENTRY'!CK180="","",IF('DATA ENTRY'!R180="","",IF(AND($CD$4='DATA ENTRY'!CK180,$CG$4='DATA ENTRY'!D180),'DATA ENTRY'!R180,"")))</f>
        <v/>
      </c>
      <c r="CL181" s="3" t="str">
        <f>IF('DATA ENTRY'!CK180="","",IF('DATA ENTRY'!S180="","",IF(AND($CD$4='DATA ENTRY'!CK180,$CG$4='DATA ENTRY'!D180),'DATA ENTRY'!S180,"")))</f>
        <v/>
      </c>
      <c r="CM181" s="3" t="str">
        <f>IF('DATA ENTRY'!CK180="","",IF('DATA ENTRY'!E180="","",IF(AND($CD$4='DATA ENTRY'!CK180,$CG$4='DATA ENTRY'!D180),'DATA ENTRY'!E180,"")))</f>
        <v/>
      </c>
      <c r="CN181" s="3" t="str">
        <f>IF('DATA ENTRY'!CK180="","",IF('DATA ENTRY'!W180="","",IF(AND($CD$4='DATA ENTRY'!CK180,$CG$4='DATA ENTRY'!D180),'DATA ENTRY'!W180,"")))</f>
        <v/>
      </c>
      <c r="CO181" s="3" t="str">
        <f>IF('DATA ENTRY'!CK180="","",IF('DATA ENTRY'!X180="","",IF(AND($CD$4='DATA ENTRY'!CK180,$CG$4='DATA ENTRY'!D180),'DATA ENTRY'!X180,"")))</f>
        <v/>
      </c>
      <c r="CP181" s="108" t="str">
        <f t="shared" si="39"/>
        <v/>
      </c>
      <c r="CQ181" s="108" t="str">
        <f>IF('DATA ENTRY'!CK180="","",IF('DATA ENTRY'!G180="","",IF(AND($CD$4='DATA ENTRY'!CK180,$CG$4='DATA ENTRY'!D180),'DATA ENTRY'!G180,"")))</f>
        <v/>
      </c>
      <c r="CR181" s="230" t="str">
        <f>IF('DATA ENTRY'!CK180="","",IF('DATA ENTRY'!D180="","",IF(AND($CD$4='DATA ENTRY'!CK180,$CG$4='DATA ENTRY'!D180),'DATA ENTRY'!D180,"")))</f>
        <v/>
      </c>
      <c r="CS181">
        <f t="shared" si="40"/>
        <v>0</v>
      </c>
      <c r="CT181">
        <f t="shared" si="41"/>
        <v>0</v>
      </c>
      <c r="CV181" s="139"/>
      <c r="CX181">
        <f t="shared" si="42"/>
        <v>0</v>
      </c>
      <c r="DB181" t="str">
        <f t="shared" si="49"/>
        <v/>
      </c>
      <c r="DC181" t="str">
        <f t="shared" si="50"/>
        <v/>
      </c>
      <c r="DD181" s="224">
        <v>175</v>
      </c>
      <c r="DE181" s="3" t="str">
        <f>IF('DATA ENTRY'!CK180="","",IF('DATA ENTRY'!B180="","",IF(AND($DF$4='DATA ENTRY'!D180),'DATA ENTRY'!B180,"")))</f>
        <v/>
      </c>
      <c r="DF181" s="3" t="str">
        <f>IF('DATA ENTRY'!CK180="","",IF('DATA ENTRY'!C180="","",IF(AND($DF$4='DATA ENTRY'!D180),'DATA ENTRY'!C180,"")))</f>
        <v/>
      </c>
      <c r="DG181" s="4" t="str">
        <f>IF('DATA ENTRY'!CK180="","",IF('DATA ENTRY'!I180="","",IF(AND($DF$4='DATA ENTRY'!D180),'DATA ENTRY'!I180,"")))</f>
        <v/>
      </c>
      <c r="DH181" s="4" t="str">
        <f>IF('DATA ENTRY'!CK180="","",IF('DATA ENTRY'!CK180="","",IF(AND($DF$4='DATA ENTRY'!D180),'DATA ENTRY'!CK180,"")))</f>
        <v/>
      </c>
      <c r="DI181" s="3" t="str">
        <f>IF('DATA ENTRY'!CK180="","",IF('DATA ENTRY'!N180="","",IF(AND($DF$4='DATA ENTRY'!D180),'DATA ENTRY'!N180,"")))</f>
        <v/>
      </c>
      <c r="DJ181" s="107" t="str">
        <f>IF('DATA ENTRY'!CK180="","",IF('DATA ENTRY'!O180="","",IF(AND($DF$4='DATA ENTRY'!D180),'DATA ENTRY'!O180,"")))</f>
        <v/>
      </c>
      <c r="DK181" s="3" t="str">
        <f>IF('DATA ENTRY'!CK180="","",IF('DATA ENTRY'!P180="","",IF(AND($DF$4='DATA ENTRY'!D180),'DATA ENTRY'!P180,"")))</f>
        <v/>
      </c>
      <c r="DL181" s="107" t="str">
        <f>IF('DATA ENTRY'!CK180="","",IF('DATA ENTRY'!Q180="","",IF(AND($DF$4='DATA ENTRY'!D180),'DATA ENTRY'!Q180,"")))</f>
        <v/>
      </c>
      <c r="DM181" s="3" t="str">
        <f>IF('DATA ENTRY'!CK180="","",IF('DATA ENTRY'!R180="","",IF(AND($DF$4='DATA ENTRY'!D180),'DATA ENTRY'!R180,"")))</f>
        <v/>
      </c>
      <c r="DN181" s="107" t="str">
        <f>IF('DATA ENTRY'!CK180="","",IF('DATA ENTRY'!S180="","",IF(AND($DF$4='DATA ENTRY'!D180),'DATA ENTRY'!S180,"")))</f>
        <v/>
      </c>
      <c r="DO181" s="3" t="str">
        <f>IF('DATA ENTRY'!CK180="","",IF('DATA ENTRY'!E180="","",IF(AND($DF$4='DATA ENTRY'!D180),'DATA ENTRY'!E180,"")))</f>
        <v/>
      </c>
      <c r="DP181" s="3" t="str">
        <f>IF('DATA ENTRY'!CK180="","",IF('DATA ENTRY'!D180="","",IF(AND($DF$4='DATA ENTRY'!D180),'DATA ENTRY'!D180,"")))</f>
        <v/>
      </c>
      <c r="DQ181" s="3" t="str">
        <f>IF('DATA ENTRY'!CK180="","",IF('DATA ENTRY'!W180="","",IF(AND($DF$4='DATA ENTRY'!D180),'DATA ENTRY'!W180,"")))</f>
        <v/>
      </c>
      <c r="DR181" s="3" t="str">
        <f>IF('DATA ENTRY'!CK180="","",IF('DATA ENTRY'!X180="","",IF(AND($DF$4='DATA ENTRY'!D180),'DATA ENTRY'!X180,"")))</f>
        <v/>
      </c>
      <c r="DS181" s="108" t="str">
        <f t="shared" si="43"/>
        <v/>
      </c>
      <c r="DT181" s="108" t="str">
        <f>IF('DATA ENTRY'!CK180="","",IF('DATA ENTRY'!D180="","",IF(AND($DF$4='DATA ENTRY'!D180),'DATA ENTRY'!G180,"")))</f>
        <v/>
      </c>
      <c r="DY181">
        <f t="shared" si="44"/>
        <v>0</v>
      </c>
      <c r="EB181" t="str">
        <f t="shared" si="45"/>
        <v/>
      </c>
      <c r="EC181" t="str">
        <f t="shared" si="46"/>
        <v/>
      </c>
      <c r="ED181" s="224">
        <v>175</v>
      </c>
      <c r="EE181" s="3" t="str">
        <f>IF('DATA ENTRY'!CK180="","",IF('DATA ENTRY'!B180="","",IF(AND($EF$4='DATA ENTRY'!G180,$EH$4='DATA ENTRY'!F180),'DATA ENTRY'!B180,"")))</f>
        <v/>
      </c>
      <c r="EF181" s="3" t="str">
        <f>IF('DATA ENTRY'!CK180="","",IF('DATA ENTRY'!C180="","",IF(AND($EF$4='DATA ENTRY'!G180,$EH$4='DATA ENTRY'!F180),'DATA ENTRY'!C180,"")))</f>
        <v/>
      </c>
      <c r="EG181" s="4" t="str">
        <f>IF('DATA ENTRY'!CK180="","",IF('DATA ENTRY'!I180="","",IF(AND($EF$4='DATA ENTRY'!G180,$EH$4='DATA ENTRY'!F180),'DATA ENTRY'!I180,"")))</f>
        <v/>
      </c>
      <c r="EH181" s="4" t="str">
        <f>IF('DATA ENTRY'!CK180="","",IF('DATA ENTRY'!CK180="","",IF(AND($EF$4='DATA ENTRY'!G180,$EH$4='DATA ENTRY'!F180),'DATA ENTRY'!CK180,"")))</f>
        <v/>
      </c>
      <c r="EI181" s="3" t="str">
        <f>IF('DATA ENTRY'!CK180="","",IF('DATA ENTRY'!N180="","",IF(AND($EF$4='DATA ENTRY'!G180,$EH$4='DATA ENTRY'!F180),'DATA ENTRY'!N180,"")))</f>
        <v/>
      </c>
      <c r="EJ181" s="107" t="str">
        <f>IF('DATA ENTRY'!CK180="","",IF('DATA ENTRY'!O180="","",IF(AND($EF$4='DATA ENTRY'!G180,$EH$4='DATA ENTRY'!F180),'DATA ENTRY'!O180,"")))</f>
        <v/>
      </c>
      <c r="EK181" s="3" t="str">
        <f>IF('DATA ENTRY'!CK180="","",IF('DATA ENTRY'!P180="","",IF(AND($EF$4='DATA ENTRY'!G180,$EH$4='DATA ENTRY'!F180),'DATA ENTRY'!P180,"")))</f>
        <v/>
      </c>
      <c r="EL181" s="107" t="str">
        <f>IF('DATA ENTRY'!CK180="","",IF('DATA ENTRY'!Q180="","",IF(AND($EF$4='DATA ENTRY'!G180,$EH$4='DATA ENTRY'!F180),'DATA ENTRY'!Q180,"")))</f>
        <v/>
      </c>
      <c r="EM181" s="3" t="str">
        <f>IF('DATA ENTRY'!CK180="","",IF('DATA ENTRY'!R180="","",IF(AND($EF$4='DATA ENTRY'!G180,$EH$4='DATA ENTRY'!F180),'DATA ENTRY'!R180,"")))</f>
        <v/>
      </c>
      <c r="EN181" s="107" t="str">
        <f>IF('DATA ENTRY'!CK180="","",IF('DATA ENTRY'!S180="","",IF(AND($EF$4='DATA ENTRY'!G180,$EH$4='DATA ENTRY'!F180),'DATA ENTRY'!S180,"")))</f>
        <v/>
      </c>
      <c r="EO181" s="3" t="str">
        <f>IF('DATA ENTRY'!CK180="","",IF('DATA ENTRY'!E180="","",IF(AND($EF$4='DATA ENTRY'!G180,$EH$4='DATA ENTRY'!F180),'DATA ENTRY'!E180,"")))</f>
        <v/>
      </c>
      <c r="EP181" s="3" t="str">
        <f>IF('DATA ENTRY'!CK180="","",IF('DATA ENTRY'!D180="","",IF(AND($EF$4='DATA ENTRY'!G180,$EH$4='DATA ENTRY'!F180),'DATA ENTRY'!D180,"")))</f>
        <v/>
      </c>
      <c r="EQ181" s="3" t="str">
        <f>IF('DATA ENTRY'!CK180="","",IF('DATA ENTRY'!W180="","",IF(AND($EF$4='DATA ENTRY'!G180,$EH$4='DATA ENTRY'!F180),'DATA ENTRY'!W180,"")))</f>
        <v/>
      </c>
      <c r="ER181" s="3" t="str">
        <f>IF('DATA ENTRY'!CK180="","",IF('DATA ENTRY'!X180="","",IF(AND($EF$4='DATA ENTRY'!G180,$EH$4='DATA ENTRY'!F180),'DATA ENTRY'!X180,"")))</f>
        <v/>
      </c>
      <c r="ES181" s="108" t="str">
        <f t="shared" si="47"/>
        <v/>
      </c>
      <c r="ET181" s="108" t="str">
        <f>IF('DATA ENTRY'!CK180="","",IF('DATA ENTRY'!D180="","",IF(AND($EF$4='DATA ENTRY'!G180,$EH$4='DATA ENTRY'!F180),'DATA ENTRY'!G180,"")))</f>
        <v/>
      </c>
      <c r="EY181">
        <f t="shared" si="48"/>
        <v>0</v>
      </c>
    </row>
    <row r="182" spans="1:155">
      <c r="A182" t="str">
        <f>IF(S182=0,"",1+(MAX($A$7:A181)))</f>
        <v/>
      </c>
      <c r="B182" s="224">
        <v>176</v>
      </c>
      <c r="C182" s="3" t="str">
        <f>IF('DATA ENTRY'!CK181="","",IF('DATA ENTRY'!B181="","",IF($D$4="All Post",'DATA ENTRY'!B181,IF(AND($D$4='DATA ENTRY'!CK181),'DATA ENTRY'!B181,""))))</f>
        <v/>
      </c>
      <c r="D182" s="3" t="str">
        <f>IF('DATA ENTRY'!CK181="","",IF('DATA ENTRY'!C181="","",IF($D$4="All Post",'DATA ENTRY'!C181,IF(AND($D$4='DATA ENTRY'!CK181),'DATA ENTRY'!C181,""))))</f>
        <v/>
      </c>
      <c r="E182" s="4" t="str">
        <f>IF('DATA ENTRY'!CK181="","",IF('DATA ENTRY'!I181="","",IF($D$4="All Post",'DATA ENTRY'!I181,IF(AND($D$4='DATA ENTRY'!CK181),'DATA ENTRY'!I181,""))))</f>
        <v/>
      </c>
      <c r="F182" s="4" t="str">
        <f>IF('DATA ENTRY'!CK181="","",IF('DATA ENTRY'!CK181="","",IF($D$4="All Post",'DATA ENTRY'!CK181,IF(AND($D$4='DATA ENTRY'!CK181),'DATA ENTRY'!CK181,""))))</f>
        <v/>
      </c>
      <c r="G182" s="3" t="str">
        <f>IF('DATA ENTRY'!CK181="","",IF('DATA ENTRY'!N181="","",IF($D$4="All Post",'DATA ENTRY'!N181,IF(AND($D$4='DATA ENTRY'!CK181),'DATA ENTRY'!N181,""))))</f>
        <v/>
      </c>
      <c r="H182" s="107" t="str">
        <f>IF('DATA ENTRY'!CK181="","",IF('DATA ENTRY'!O181="","",IF($D$4="All Post",'DATA ENTRY'!O181,IF(AND($D$4='DATA ENTRY'!CK181),'DATA ENTRY'!O181,""))))</f>
        <v/>
      </c>
      <c r="I182" s="3" t="str">
        <f>IF('DATA ENTRY'!CK181="","",IF('DATA ENTRY'!P181="","",IF($D$4="All Post",'DATA ENTRY'!P181,IF(AND($D$4='DATA ENTRY'!CK181),'DATA ENTRY'!P181,""))))</f>
        <v/>
      </c>
      <c r="J182" s="107" t="str">
        <f>IF('DATA ENTRY'!CK181="","",IF('DATA ENTRY'!Q181="","",IF($D$4="All Post",'DATA ENTRY'!Q181,IF(AND($D$4='DATA ENTRY'!CK181),'DATA ENTRY'!Q181,""))))</f>
        <v/>
      </c>
      <c r="K182" s="3" t="str">
        <f>IF('DATA ENTRY'!CK181="","",IF('DATA ENTRY'!R181="","",IF($D$4="All Post",'DATA ENTRY'!R181,IF(AND($D$4='DATA ENTRY'!CK181),'DATA ENTRY'!R181,""))))</f>
        <v/>
      </c>
      <c r="L182" s="3" t="str">
        <f>IF('DATA ENTRY'!CK181="","",IF('DATA ENTRY'!S181="","",IF($D$4="All Post",'DATA ENTRY'!S181,IF(AND($D$4='DATA ENTRY'!CK181),'DATA ENTRY'!S181,""))))</f>
        <v/>
      </c>
      <c r="M182" s="3" t="str">
        <f>IF('DATA ENTRY'!CK181="","",IF('DATA ENTRY'!E181="","",IF($D$4="All Post",'DATA ENTRY'!E181,IF(AND($D$4='DATA ENTRY'!CK181),'DATA ENTRY'!E181,""))))</f>
        <v/>
      </c>
      <c r="N182" s="3" t="str">
        <f>IF('DATA ENTRY'!CK181="","",IF('DATA ENTRY'!W181="","",IF($D$4="All Post",'DATA ENTRY'!W181,IF(AND($D$4='DATA ENTRY'!CK181),'DATA ENTRY'!W181,""))))</f>
        <v/>
      </c>
      <c r="O182" s="3" t="str">
        <f>IF('DATA ENTRY'!CK181="","",IF('DATA ENTRY'!X181="","",IF($D$4="All Post",'DATA ENTRY'!X181,IF(AND($D$4='DATA ENTRY'!CK181),'DATA ENTRY'!X181,""))))</f>
        <v/>
      </c>
      <c r="P182" s="3" t="str">
        <f>IF('DATA ENTRY'!CK181="","",IF('DATA ENTRY'!G181="","",IF($D$4="All Post",'DATA ENTRY'!G181,IF(AND($D$4='DATA ENTRY'!CK181),'DATA ENTRY'!G181,""))))</f>
        <v/>
      </c>
      <c r="S182">
        <f t="shared" si="35"/>
        <v>0</v>
      </c>
      <c r="T182" t="str">
        <f t="shared" si="36"/>
        <v/>
      </c>
      <c r="BZ182" t="str">
        <f t="shared" si="37"/>
        <v/>
      </c>
      <c r="CA182" t="str">
        <f t="shared" si="38"/>
        <v/>
      </c>
      <c r="CB182" s="224">
        <v>176</v>
      </c>
      <c r="CC182" s="3" t="str">
        <f>IF('DATA ENTRY'!CK181="","",IF('DATA ENTRY'!B181="","",IF(AND($CD$4='DATA ENTRY'!CK181,$CG$4='DATA ENTRY'!D181),'DATA ENTRY'!B181,"")))</f>
        <v/>
      </c>
      <c r="CD182" s="3" t="str">
        <f>IF('DATA ENTRY'!CK181="","",IF('DATA ENTRY'!C181="","",IF(AND($CD$4='DATA ENTRY'!CK181,$CG$4='DATA ENTRY'!D181),'DATA ENTRY'!C181,"")))</f>
        <v/>
      </c>
      <c r="CE182" s="4" t="str">
        <f>IF('DATA ENTRY'!CK181="","",IF('DATA ENTRY'!I181="","",IF(AND($CD$4='DATA ENTRY'!CK181,$CG$4='DATA ENTRY'!D181),'DATA ENTRY'!I181,"")))</f>
        <v/>
      </c>
      <c r="CF182" s="4" t="str">
        <f>IF('DATA ENTRY'!CK181="","",IF('DATA ENTRY'!CK181="","",IF(AND($CD$4='DATA ENTRY'!CK181,$CG$4='DATA ENTRY'!D181),'DATA ENTRY'!CK181,"")))</f>
        <v/>
      </c>
      <c r="CG182" s="3" t="str">
        <f>IF('DATA ENTRY'!CK181="","",IF('DATA ENTRY'!N181="","",IF(AND($CD$4='DATA ENTRY'!CK181,$CG$4='DATA ENTRY'!D181),'DATA ENTRY'!N181,"")))</f>
        <v/>
      </c>
      <c r="CH182" s="107" t="str">
        <f>IF('DATA ENTRY'!CK181="","",IF('DATA ENTRY'!O181="","",IF(AND($CD$4='DATA ENTRY'!CK181,$CG$4='DATA ENTRY'!D181),'DATA ENTRY'!O181,"")))</f>
        <v/>
      </c>
      <c r="CI182" s="3" t="str">
        <f>IF('DATA ENTRY'!CK181="","",IF('DATA ENTRY'!P181="","",IF(AND($CD$4='DATA ENTRY'!CK181,$CG$4='DATA ENTRY'!D181),'DATA ENTRY'!P181,"")))</f>
        <v/>
      </c>
      <c r="CJ182" s="107" t="str">
        <f>IF('DATA ENTRY'!CK181="","",IF('DATA ENTRY'!Q181="","",IF(AND($CD$4='DATA ENTRY'!CK181,$CG$4='DATA ENTRY'!D181),'DATA ENTRY'!Q181,"")))</f>
        <v/>
      </c>
      <c r="CK182" s="3" t="str">
        <f>IF('DATA ENTRY'!CK181="","",IF('DATA ENTRY'!R181="","",IF(AND($CD$4='DATA ENTRY'!CK181,$CG$4='DATA ENTRY'!D181),'DATA ENTRY'!R181,"")))</f>
        <v/>
      </c>
      <c r="CL182" s="3" t="str">
        <f>IF('DATA ENTRY'!CK181="","",IF('DATA ENTRY'!S181="","",IF(AND($CD$4='DATA ENTRY'!CK181,$CG$4='DATA ENTRY'!D181),'DATA ENTRY'!S181,"")))</f>
        <v/>
      </c>
      <c r="CM182" s="3" t="str">
        <f>IF('DATA ENTRY'!CK181="","",IF('DATA ENTRY'!E181="","",IF(AND($CD$4='DATA ENTRY'!CK181,$CG$4='DATA ENTRY'!D181),'DATA ENTRY'!E181,"")))</f>
        <v/>
      </c>
      <c r="CN182" s="3" t="str">
        <f>IF('DATA ENTRY'!CK181="","",IF('DATA ENTRY'!W181="","",IF(AND($CD$4='DATA ENTRY'!CK181,$CG$4='DATA ENTRY'!D181),'DATA ENTRY'!W181,"")))</f>
        <v/>
      </c>
      <c r="CO182" s="3" t="str">
        <f>IF('DATA ENTRY'!CK181="","",IF('DATA ENTRY'!X181="","",IF(AND($CD$4='DATA ENTRY'!CK181,$CG$4='DATA ENTRY'!D181),'DATA ENTRY'!X181,"")))</f>
        <v/>
      </c>
      <c r="CP182" s="108" t="str">
        <f t="shared" si="39"/>
        <v/>
      </c>
      <c r="CQ182" s="108" t="str">
        <f>IF('DATA ENTRY'!CK181="","",IF('DATA ENTRY'!G181="","",IF(AND($CD$4='DATA ENTRY'!CK181,$CG$4='DATA ENTRY'!D181),'DATA ENTRY'!G181,"")))</f>
        <v/>
      </c>
      <c r="CR182" s="230" t="str">
        <f>IF('DATA ENTRY'!CK181="","",IF('DATA ENTRY'!D181="","",IF(AND($CD$4='DATA ENTRY'!CK181,$CG$4='DATA ENTRY'!D181),'DATA ENTRY'!D181,"")))</f>
        <v/>
      </c>
      <c r="CS182">
        <f t="shared" si="40"/>
        <v>0</v>
      </c>
      <c r="CT182">
        <f t="shared" si="41"/>
        <v>0</v>
      </c>
      <c r="CV182" s="139"/>
      <c r="CX182">
        <f t="shared" si="42"/>
        <v>0</v>
      </c>
      <c r="DB182" t="str">
        <f t="shared" si="49"/>
        <v/>
      </c>
      <c r="DC182" t="str">
        <f t="shared" si="50"/>
        <v/>
      </c>
      <c r="DD182" s="224">
        <v>176</v>
      </c>
      <c r="DE182" s="3" t="str">
        <f>IF('DATA ENTRY'!CK181="","",IF('DATA ENTRY'!B181="","",IF(AND($DF$4='DATA ENTRY'!D181),'DATA ENTRY'!B181,"")))</f>
        <v/>
      </c>
      <c r="DF182" s="3" t="str">
        <f>IF('DATA ENTRY'!CK181="","",IF('DATA ENTRY'!C181="","",IF(AND($DF$4='DATA ENTRY'!D181),'DATA ENTRY'!C181,"")))</f>
        <v/>
      </c>
      <c r="DG182" s="4" t="str">
        <f>IF('DATA ENTRY'!CK181="","",IF('DATA ENTRY'!I181="","",IF(AND($DF$4='DATA ENTRY'!D181),'DATA ENTRY'!I181,"")))</f>
        <v/>
      </c>
      <c r="DH182" s="4" t="str">
        <f>IF('DATA ENTRY'!CK181="","",IF('DATA ENTRY'!CK181="","",IF(AND($DF$4='DATA ENTRY'!D181),'DATA ENTRY'!CK181,"")))</f>
        <v/>
      </c>
      <c r="DI182" s="3" t="str">
        <f>IF('DATA ENTRY'!CK181="","",IF('DATA ENTRY'!N181="","",IF(AND($DF$4='DATA ENTRY'!D181),'DATA ENTRY'!N181,"")))</f>
        <v/>
      </c>
      <c r="DJ182" s="107" t="str">
        <f>IF('DATA ENTRY'!CK181="","",IF('DATA ENTRY'!O181="","",IF(AND($DF$4='DATA ENTRY'!D181),'DATA ENTRY'!O181,"")))</f>
        <v/>
      </c>
      <c r="DK182" s="3" t="str">
        <f>IF('DATA ENTRY'!CK181="","",IF('DATA ENTRY'!P181="","",IF(AND($DF$4='DATA ENTRY'!D181),'DATA ENTRY'!P181,"")))</f>
        <v/>
      </c>
      <c r="DL182" s="107" t="str">
        <f>IF('DATA ENTRY'!CK181="","",IF('DATA ENTRY'!Q181="","",IF(AND($DF$4='DATA ENTRY'!D181),'DATA ENTRY'!Q181,"")))</f>
        <v/>
      </c>
      <c r="DM182" s="3" t="str">
        <f>IF('DATA ENTRY'!CK181="","",IF('DATA ENTRY'!R181="","",IF(AND($DF$4='DATA ENTRY'!D181),'DATA ENTRY'!R181,"")))</f>
        <v/>
      </c>
      <c r="DN182" s="107" t="str">
        <f>IF('DATA ENTRY'!CK181="","",IF('DATA ENTRY'!S181="","",IF(AND($DF$4='DATA ENTRY'!D181),'DATA ENTRY'!S181,"")))</f>
        <v/>
      </c>
      <c r="DO182" s="3" t="str">
        <f>IF('DATA ENTRY'!CK181="","",IF('DATA ENTRY'!E181="","",IF(AND($DF$4='DATA ENTRY'!D181),'DATA ENTRY'!E181,"")))</f>
        <v/>
      </c>
      <c r="DP182" s="3" t="str">
        <f>IF('DATA ENTRY'!CK181="","",IF('DATA ENTRY'!D181="","",IF(AND($DF$4='DATA ENTRY'!D181),'DATA ENTRY'!D181,"")))</f>
        <v/>
      </c>
      <c r="DQ182" s="3" t="str">
        <f>IF('DATA ENTRY'!CK181="","",IF('DATA ENTRY'!W181="","",IF(AND($DF$4='DATA ENTRY'!D181),'DATA ENTRY'!W181,"")))</f>
        <v/>
      </c>
      <c r="DR182" s="3" t="str">
        <f>IF('DATA ENTRY'!CK181="","",IF('DATA ENTRY'!X181="","",IF(AND($DF$4='DATA ENTRY'!D181),'DATA ENTRY'!X181,"")))</f>
        <v/>
      </c>
      <c r="DS182" s="108" t="str">
        <f t="shared" si="43"/>
        <v/>
      </c>
      <c r="DT182" s="108" t="str">
        <f>IF('DATA ENTRY'!CK181="","",IF('DATA ENTRY'!D181="","",IF(AND($DF$4='DATA ENTRY'!D181),'DATA ENTRY'!G181,"")))</f>
        <v/>
      </c>
      <c r="DY182">
        <f t="shared" si="44"/>
        <v>0</v>
      </c>
      <c r="EB182" t="str">
        <f t="shared" si="45"/>
        <v/>
      </c>
      <c r="EC182" t="str">
        <f t="shared" si="46"/>
        <v/>
      </c>
      <c r="ED182" s="224">
        <v>176</v>
      </c>
      <c r="EE182" s="3" t="str">
        <f>IF('DATA ENTRY'!CK181="","",IF('DATA ENTRY'!B181="","",IF(AND($EF$4='DATA ENTRY'!G181,$EH$4='DATA ENTRY'!F181),'DATA ENTRY'!B181,"")))</f>
        <v/>
      </c>
      <c r="EF182" s="3" t="str">
        <f>IF('DATA ENTRY'!CK181="","",IF('DATA ENTRY'!C181="","",IF(AND($EF$4='DATA ENTRY'!G181,$EH$4='DATA ENTRY'!F181),'DATA ENTRY'!C181,"")))</f>
        <v/>
      </c>
      <c r="EG182" s="4" t="str">
        <f>IF('DATA ENTRY'!CK181="","",IF('DATA ENTRY'!I181="","",IF(AND($EF$4='DATA ENTRY'!G181,$EH$4='DATA ENTRY'!F181),'DATA ENTRY'!I181,"")))</f>
        <v/>
      </c>
      <c r="EH182" s="4" t="str">
        <f>IF('DATA ENTRY'!CK181="","",IF('DATA ENTRY'!CK181="","",IF(AND($EF$4='DATA ENTRY'!G181,$EH$4='DATA ENTRY'!F181),'DATA ENTRY'!CK181,"")))</f>
        <v/>
      </c>
      <c r="EI182" s="3" t="str">
        <f>IF('DATA ENTRY'!CK181="","",IF('DATA ENTRY'!N181="","",IF(AND($EF$4='DATA ENTRY'!G181,$EH$4='DATA ENTRY'!F181),'DATA ENTRY'!N181,"")))</f>
        <v/>
      </c>
      <c r="EJ182" s="107" t="str">
        <f>IF('DATA ENTRY'!CK181="","",IF('DATA ENTRY'!O181="","",IF(AND($EF$4='DATA ENTRY'!G181,$EH$4='DATA ENTRY'!F181),'DATA ENTRY'!O181,"")))</f>
        <v/>
      </c>
      <c r="EK182" s="3" t="str">
        <f>IF('DATA ENTRY'!CK181="","",IF('DATA ENTRY'!P181="","",IF(AND($EF$4='DATA ENTRY'!G181,$EH$4='DATA ENTRY'!F181),'DATA ENTRY'!P181,"")))</f>
        <v/>
      </c>
      <c r="EL182" s="107" t="str">
        <f>IF('DATA ENTRY'!CK181="","",IF('DATA ENTRY'!Q181="","",IF(AND($EF$4='DATA ENTRY'!G181,$EH$4='DATA ENTRY'!F181),'DATA ENTRY'!Q181,"")))</f>
        <v/>
      </c>
      <c r="EM182" s="3" t="str">
        <f>IF('DATA ENTRY'!CK181="","",IF('DATA ENTRY'!R181="","",IF(AND($EF$4='DATA ENTRY'!G181,$EH$4='DATA ENTRY'!F181),'DATA ENTRY'!R181,"")))</f>
        <v/>
      </c>
      <c r="EN182" s="107" t="str">
        <f>IF('DATA ENTRY'!CK181="","",IF('DATA ENTRY'!S181="","",IF(AND($EF$4='DATA ENTRY'!G181,$EH$4='DATA ENTRY'!F181),'DATA ENTRY'!S181,"")))</f>
        <v/>
      </c>
      <c r="EO182" s="3" t="str">
        <f>IF('DATA ENTRY'!CK181="","",IF('DATA ENTRY'!E181="","",IF(AND($EF$4='DATA ENTRY'!G181,$EH$4='DATA ENTRY'!F181),'DATA ENTRY'!E181,"")))</f>
        <v/>
      </c>
      <c r="EP182" s="3" t="str">
        <f>IF('DATA ENTRY'!CK181="","",IF('DATA ENTRY'!D181="","",IF(AND($EF$4='DATA ENTRY'!G181,$EH$4='DATA ENTRY'!F181),'DATA ENTRY'!D181,"")))</f>
        <v/>
      </c>
      <c r="EQ182" s="3" t="str">
        <f>IF('DATA ENTRY'!CK181="","",IF('DATA ENTRY'!W181="","",IF(AND($EF$4='DATA ENTRY'!G181,$EH$4='DATA ENTRY'!F181),'DATA ENTRY'!W181,"")))</f>
        <v/>
      </c>
      <c r="ER182" s="3" t="str">
        <f>IF('DATA ENTRY'!CK181="","",IF('DATA ENTRY'!X181="","",IF(AND($EF$4='DATA ENTRY'!G181,$EH$4='DATA ENTRY'!F181),'DATA ENTRY'!X181,"")))</f>
        <v/>
      </c>
      <c r="ES182" s="108" t="str">
        <f t="shared" si="47"/>
        <v/>
      </c>
      <c r="ET182" s="108" t="str">
        <f>IF('DATA ENTRY'!CK181="","",IF('DATA ENTRY'!D181="","",IF(AND($EF$4='DATA ENTRY'!G181,$EH$4='DATA ENTRY'!F181),'DATA ENTRY'!G181,"")))</f>
        <v/>
      </c>
      <c r="EY182">
        <f t="shared" si="48"/>
        <v>0</v>
      </c>
    </row>
    <row r="183" spans="1:155">
      <c r="A183" t="str">
        <f>IF(S183=0,"",1+(MAX($A$7:A182)))</f>
        <v/>
      </c>
      <c r="B183" s="224">
        <v>177</v>
      </c>
      <c r="C183" s="3" t="str">
        <f>IF('DATA ENTRY'!CK182="","",IF('DATA ENTRY'!B182="","",IF($D$4="All Post",'DATA ENTRY'!B182,IF(AND($D$4='DATA ENTRY'!CK182),'DATA ENTRY'!B182,""))))</f>
        <v/>
      </c>
      <c r="D183" s="3" t="str">
        <f>IF('DATA ENTRY'!CK182="","",IF('DATA ENTRY'!C182="","",IF($D$4="All Post",'DATA ENTRY'!C182,IF(AND($D$4='DATA ENTRY'!CK182),'DATA ENTRY'!C182,""))))</f>
        <v/>
      </c>
      <c r="E183" s="4" t="str">
        <f>IF('DATA ENTRY'!CK182="","",IF('DATA ENTRY'!I182="","",IF($D$4="All Post",'DATA ENTRY'!I182,IF(AND($D$4='DATA ENTRY'!CK182),'DATA ENTRY'!I182,""))))</f>
        <v/>
      </c>
      <c r="F183" s="4" t="str">
        <f>IF('DATA ENTRY'!CK182="","",IF('DATA ENTRY'!CK182="","",IF($D$4="All Post",'DATA ENTRY'!CK182,IF(AND($D$4='DATA ENTRY'!CK182),'DATA ENTRY'!CK182,""))))</f>
        <v/>
      </c>
      <c r="G183" s="3" t="str">
        <f>IF('DATA ENTRY'!CK182="","",IF('DATA ENTRY'!N182="","",IF($D$4="All Post",'DATA ENTRY'!N182,IF(AND($D$4='DATA ENTRY'!CK182),'DATA ENTRY'!N182,""))))</f>
        <v/>
      </c>
      <c r="H183" s="107" t="str">
        <f>IF('DATA ENTRY'!CK182="","",IF('DATA ENTRY'!O182="","",IF($D$4="All Post",'DATA ENTRY'!O182,IF(AND($D$4='DATA ENTRY'!CK182),'DATA ENTRY'!O182,""))))</f>
        <v/>
      </c>
      <c r="I183" s="3" t="str">
        <f>IF('DATA ENTRY'!CK182="","",IF('DATA ENTRY'!P182="","",IF($D$4="All Post",'DATA ENTRY'!P182,IF(AND($D$4='DATA ENTRY'!CK182),'DATA ENTRY'!P182,""))))</f>
        <v/>
      </c>
      <c r="J183" s="107" t="str">
        <f>IF('DATA ENTRY'!CK182="","",IF('DATA ENTRY'!Q182="","",IF($D$4="All Post",'DATA ENTRY'!Q182,IF(AND($D$4='DATA ENTRY'!CK182),'DATA ENTRY'!Q182,""))))</f>
        <v/>
      </c>
      <c r="K183" s="3" t="str">
        <f>IF('DATA ENTRY'!CK182="","",IF('DATA ENTRY'!R182="","",IF($D$4="All Post",'DATA ENTRY'!R182,IF(AND($D$4='DATA ENTRY'!CK182),'DATA ENTRY'!R182,""))))</f>
        <v/>
      </c>
      <c r="L183" s="3" t="str">
        <f>IF('DATA ENTRY'!CK182="","",IF('DATA ENTRY'!S182="","",IF($D$4="All Post",'DATA ENTRY'!S182,IF(AND($D$4='DATA ENTRY'!CK182),'DATA ENTRY'!S182,""))))</f>
        <v/>
      </c>
      <c r="M183" s="3" t="str">
        <f>IF('DATA ENTRY'!CK182="","",IF('DATA ENTRY'!E182="","",IF($D$4="All Post",'DATA ENTRY'!E182,IF(AND($D$4='DATA ENTRY'!CK182),'DATA ENTRY'!E182,""))))</f>
        <v/>
      </c>
      <c r="N183" s="3" t="str">
        <f>IF('DATA ENTRY'!CK182="","",IF('DATA ENTRY'!W182="","",IF($D$4="All Post",'DATA ENTRY'!W182,IF(AND($D$4='DATA ENTRY'!CK182),'DATA ENTRY'!W182,""))))</f>
        <v/>
      </c>
      <c r="O183" s="3" t="str">
        <f>IF('DATA ENTRY'!CK182="","",IF('DATA ENTRY'!X182="","",IF($D$4="All Post",'DATA ENTRY'!X182,IF(AND($D$4='DATA ENTRY'!CK182),'DATA ENTRY'!X182,""))))</f>
        <v/>
      </c>
      <c r="P183" s="3" t="str">
        <f>IF('DATA ENTRY'!CK182="","",IF('DATA ENTRY'!G182="","",IF($D$4="All Post",'DATA ENTRY'!G182,IF(AND($D$4='DATA ENTRY'!CK182),'DATA ENTRY'!G182,""))))</f>
        <v/>
      </c>
      <c r="S183">
        <f t="shared" si="35"/>
        <v>0</v>
      </c>
      <c r="T183" t="str">
        <f t="shared" si="36"/>
        <v/>
      </c>
      <c r="BZ183" t="str">
        <f t="shared" si="37"/>
        <v/>
      </c>
      <c r="CA183" t="str">
        <f t="shared" si="38"/>
        <v/>
      </c>
      <c r="CB183" s="224">
        <v>177</v>
      </c>
      <c r="CC183" s="3" t="str">
        <f>IF('DATA ENTRY'!CK182="","",IF('DATA ENTRY'!B182="","",IF(AND($CD$4='DATA ENTRY'!CK182,$CG$4='DATA ENTRY'!D182),'DATA ENTRY'!B182,"")))</f>
        <v/>
      </c>
      <c r="CD183" s="3" t="str">
        <f>IF('DATA ENTRY'!CK182="","",IF('DATA ENTRY'!C182="","",IF(AND($CD$4='DATA ENTRY'!CK182,$CG$4='DATA ENTRY'!D182),'DATA ENTRY'!C182,"")))</f>
        <v/>
      </c>
      <c r="CE183" s="4" t="str">
        <f>IF('DATA ENTRY'!CK182="","",IF('DATA ENTRY'!I182="","",IF(AND($CD$4='DATA ENTRY'!CK182,$CG$4='DATA ENTRY'!D182),'DATA ENTRY'!I182,"")))</f>
        <v/>
      </c>
      <c r="CF183" s="4" t="str">
        <f>IF('DATA ENTRY'!CK182="","",IF('DATA ENTRY'!CK182="","",IF(AND($CD$4='DATA ENTRY'!CK182,$CG$4='DATA ENTRY'!D182),'DATA ENTRY'!CK182,"")))</f>
        <v/>
      </c>
      <c r="CG183" s="3" t="str">
        <f>IF('DATA ENTRY'!CK182="","",IF('DATA ENTRY'!N182="","",IF(AND($CD$4='DATA ENTRY'!CK182,$CG$4='DATA ENTRY'!D182),'DATA ENTRY'!N182,"")))</f>
        <v/>
      </c>
      <c r="CH183" s="107" t="str">
        <f>IF('DATA ENTRY'!CK182="","",IF('DATA ENTRY'!O182="","",IF(AND($CD$4='DATA ENTRY'!CK182,$CG$4='DATA ENTRY'!D182),'DATA ENTRY'!O182,"")))</f>
        <v/>
      </c>
      <c r="CI183" s="3" t="str">
        <f>IF('DATA ENTRY'!CK182="","",IF('DATA ENTRY'!P182="","",IF(AND($CD$4='DATA ENTRY'!CK182,$CG$4='DATA ENTRY'!D182),'DATA ENTRY'!P182,"")))</f>
        <v/>
      </c>
      <c r="CJ183" s="107" t="str">
        <f>IF('DATA ENTRY'!CK182="","",IF('DATA ENTRY'!Q182="","",IF(AND($CD$4='DATA ENTRY'!CK182,$CG$4='DATA ENTRY'!D182),'DATA ENTRY'!Q182,"")))</f>
        <v/>
      </c>
      <c r="CK183" s="3" t="str">
        <f>IF('DATA ENTRY'!CK182="","",IF('DATA ENTRY'!R182="","",IF(AND($CD$4='DATA ENTRY'!CK182,$CG$4='DATA ENTRY'!D182),'DATA ENTRY'!R182,"")))</f>
        <v/>
      </c>
      <c r="CL183" s="3" t="str">
        <f>IF('DATA ENTRY'!CK182="","",IF('DATA ENTRY'!S182="","",IF(AND($CD$4='DATA ENTRY'!CK182,$CG$4='DATA ENTRY'!D182),'DATA ENTRY'!S182,"")))</f>
        <v/>
      </c>
      <c r="CM183" s="3" t="str">
        <f>IF('DATA ENTRY'!CK182="","",IF('DATA ENTRY'!E182="","",IF(AND($CD$4='DATA ENTRY'!CK182,$CG$4='DATA ENTRY'!D182),'DATA ENTRY'!E182,"")))</f>
        <v/>
      </c>
      <c r="CN183" s="3" t="str">
        <f>IF('DATA ENTRY'!CK182="","",IF('DATA ENTRY'!W182="","",IF(AND($CD$4='DATA ENTRY'!CK182,$CG$4='DATA ENTRY'!D182),'DATA ENTRY'!W182,"")))</f>
        <v/>
      </c>
      <c r="CO183" s="3" t="str">
        <f>IF('DATA ENTRY'!CK182="","",IF('DATA ENTRY'!X182="","",IF(AND($CD$4='DATA ENTRY'!CK182,$CG$4='DATA ENTRY'!D182),'DATA ENTRY'!X182,"")))</f>
        <v/>
      </c>
      <c r="CP183" s="108" t="str">
        <f t="shared" si="39"/>
        <v/>
      </c>
      <c r="CQ183" s="108" t="str">
        <f>IF('DATA ENTRY'!CK182="","",IF('DATA ENTRY'!G182="","",IF(AND($CD$4='DATA ENTRY'!CK182,$CG$4='DATA ENTRY'!D182),'DATA ENTRY'!G182,"")))</f>
        <v/>
      </c>
      <c r="CR183" s="230" t="str">
        <f>IF('DATA ENTRY'!CK182="","",IF('DATA ENTRY'!D182="","",IF(AND($CD$4='DATA ENTRY'!CK182,$CG$4='DATA ENTRY'!D182),'DATA ENTRY'!D182,"")))</f>
        <v/>
      </c>
      <c r="CS183">
        <f t="shared" si="40"/>
        <v>0</v>
      </c>
      <c r="CT183">
        <f t="shared" si="41"/>
        <v>0</v>
      </c>
      <c r="CV183" s="139"/>
      <c r="CX183">
        <f t="shared" si="42"/>
        <v>0</v>
      </c>
      <c r="DB183" t="str">
        <f t="shared" si="49"/>
        <v/>
      </c>
      <c r="DC183" t="str">
        <f t="shared" si="50"/>
        <v/>
      </c>
      <c r="DD183" s="224">
        <v>177</v>
      </c>
      <c r="DE183" s="3" t="str">
        <f>IF('DATA ENTRY'!CK182="","",IF('DATA ENTRY'!B182="","",IF(AND($DF$4='DATA ENTRY'!D182),'DATA ENTRY'!B182,"")))</f>
        <v/>
      </c>
      <c r="DF183" s="3" t="str">
        <f>IF('DATA ENTRY'!CK182="","",IF('DATA ENTRY'!C182="","",IF(AND($DF$4='DATA ENTRY'!D182),'DATA ENTRY'!C182,"")))</f>
        <v/>
      </c>
      <c r="DG183" s="4" t="str">
        <f>IF('DATA ENTRY'!CK182="","",IF('DATA ENTRY'!I182="","",IF(AND($DF$4='DATA ENTRY'!D182),'DATA ENTRY'!I182,"")))</f>
        <v/>
      </c>
      <c r="DH183" s="4" t="str">
        <f>IF('DATA ENTRY'!CK182="","",IF('DATA ENTRY'!CK182="","",IF(AND($DF$4='DATA ENTRY'!D182),'DATA ENTRY'!CK182,"")))</f>
        <v/>
      </c>
      <c r="DI183" s="3" t="str">
        <f>IF('DATA ENTRY'!CK182="","",IF('DATA ENTRY'!N182="","",IF(AND($DF$4='DATA ENTRY'!D182),'DATA ENTRY'!N182,"")))</f>
        <v/>
      </c>
      <c r="DJ183" s="107" t="str">
        <f>IF('DATA ENTRY'!CK182="","",IF('DATA ENTRY'!O182="","",IF(AND($DF$4='DATA ENTRY'!D182),'DATA ENTRY'!O182,"")))</f>
        <v/>
      </c>
      <c r="DK183" s="3" t="str">
        <f>IF('DATA ENTRY'!CK182="","",IF('DATA ENTRY'!P182="","",IF(AND($DF$4='DATA ENTRY'!D182),'DATA ENTRY'!P182,"")))</f>
        <v/>
      </c>
      <c r="DL183" s="107" t="str">
        <f>IF('DATA ENTRY'!CK182="","",IF('DATA ENTRY'!Q182="","",IF(AND($DF$4='DATA ENTRY'!D182),'DATA ENTRY'!Q182,"")))</f>
        <v/>
      </c>
      <c r="DM183" s="3" t="str">
        <f>IF('DATA ENTRY'!CK182="","",IF('DATA ENTRY'!R182="","",IF(AND($DF$4='DATA ENTRY'!D182),'DATA ENTRY'!R182,"")))</f>
        <v/>
      </c>
      <c r="DN183" s="107" t="str">
        <f>IF('DATA ENTRY'!CK182="","",IF('DATA ENTRY'!S182="","",IF(AND($DF$4='DATA ENTRY'!D182),'DATA ENTRY'!S182,"")))</f>
        <v/>
      </c>
      <c r="DO183" s="3" t="str">
        <f>IF('DATA ENTRY'!CK182="","",IF('DATA ENTRY'!E182="","",IF(AND($DF$4='DATA ENTRY'!D182),'DATA ENTRY'!E182,"")))</f>
        <v/>
      </c>
      <c r="DP183" s="3" t="str">
        <f>IF('DATA ENTRY'!CK182="","",IF('DATA ENTRY'!D182="","",IF(AND($DF$4='DATA ENTRY'!D182),'DATA ENTRY'!D182,"")))</f>
        <v/>
      </c>
      <c r="DQ183" s="3" t="str">
        <f>IF('DATA ENTRY'!CK182="","",IF('DATA ENTRY'!W182="","",IF(AND($DF$4='DATA ENTRY'!D182),'DATA ENTRY'!W182,"")))</f>
        <v/>
      </c>
      <c r="DR183" s="3" t="str">
        <f>IF('DATA ENTRY'!CK182="","",IF('DATA ENTRY'!X182="","",IF(AND($DF$4='DATA ENTRY'!D182),'DATA ENTRY'!X182,"")))</f>
        <v/>
      </c>
      <c r="DS183" s="108" t="str">
        <f t="shared" si="43"/>
        <v/>
      </c>
      <c r="DT183" s="108" t="str">
        <f>IF('DATA ENTRY'!CK182="","",IF('DATA ENTRY'!D182="","",IF(AND($DF$4='DATA ENTRY'!D182),'DATA ENTRY'!G182,"")))</f>
        <v/>
      </c>
      <c r="DY183">
        <f t="shared" si="44"/>
        <v>0</v>
      </c>
      <c r="EB183" t="str">
        <f t="shared" si="45"/>
        <v/>
      </c>
      <c r="EC183" t="str">
        <f t="shared" si="46"/>
        <v/>
      </c>
      <c r="ED183" s="224">
        <v>177</v>
      </c>
      <c r="EE183" s="3" t="str">
        <f>IF('DATA ENTRY'!CK182="","",IF('DATA ENTRY'!B182="","",IF(AND($EF$4='DATA ENTRY'!G182,$EH$4='DATA ENTRY'!F182),'DATA ENTRY'!B182,"")))</f>
        <v/>
      </c>
      <c r="EF183" s="3" t="str">
        <f>IF('DATA ENTRY'!CK182="","",IF('DATA ENTRY'!C182="","",IF(AND($EF$4='DATA ENTRY'!G182,$EH$4='DATA ENTRY'!F182),'DATA ENTRY'!C182,"")))</f>
        <v/>
      </c>
      <c r="EG183" s="4" t="str">
        <f>IF('DATA ENTRY'!CK182="","",IF('DATA ENTRY'!I182="","",IF(AND($EF$4='DATA ENTRY'!G182,$EH$4='DATA ENTRY'!F182),'DATA ENTRY'!I182,"")))</f>
        <v/>
      </c>
      <c r="EH183" s="4" t="str">
        <f>IF('DATA ENTRY'!CK182="","",IF('DATA ENTRY'!CK182="","",IF(AND($EF$4='DATA ENTRY'!G182,$EH$4='DATA ENTRY'!F182),'DATA ENTRY'!CK182,"")))</f>
        <v/>
      </c>
      <c r="EI183" s="3" t="str">
        <f>IF('DATA ENTRY'!CK182="","",IF('DATA ENTRY'!N182="","",IF(AND($EF$4='DATA ENTRY'!G182,$EH$4='DATA ENTRY'!F182),'DATA ENTRY'!N182,"")))</f>
        <v/>
      </c>
      <c r="EJ183" s="107" t="str">
        <f>IF('DATA ENTRY'!CK182="","",IF('DATA ENTRY'!O182="","",IF(AND($EF$4='DATA ENTRY'!G182,$EH$4='DATA ENTRY'!F182),'DATA ENTRY'!O182,"")))</f>
        <v/>
      </c>
      <c r="EK183" s="3" t="str">
        <f>IF('DATA ENTRY'!CK182="","",IF('DATA ENTRY'!P182="","",IF(AND($EF$4='DATA ENTRY'!G182,$EH$4='DATA ENTRY'!F182),'DATA ENTRY'!P182,"")))</f>
        <v/>
      </c>
      <c r="EL183" s="107" t="str">
        <f>IF('DATA ENTRY'!CK182="","",IF('DATA ENTRY'!Q182="","",IF(AND($EF$4='DATA ENTRY'!G182,$EH$4='DATA ENTRY'!F182),'DATA ENTRY'!Q182,"")))</f>
        <v/>
      </c>
      <c r="EM183" s="3" t="str">
        <f>IF('DATA ENTRY'!CK182="","",IF('DATA ENTRY'!R182="","",IF(AND($EF$4='DATA ENTRY'!G182,$EH$4='DATA ENTRY'!F182),'DATA ENTRY'!R182,"")))</f>
        <v/>
      </c>
      <c r="EN183" s="107" t="str">
        <f>IF('DATA ENTRY'!CK182="","",IF('DATA ENTRY'!S182="","",IF(AND($EF$4='DATA ENTRY'!G182,$EH$4='DATA ENTRY'!F182),'DATA ENTRY'!S182,"")))</f>
        <v/>
      </c>
      <c r="EO183" s="3" t="str">
        <f>IF('DATA ENTRY'!CK182="","",IF('DATA ENTRY'!E182="","",IF(AND($EF$4='DATA ENTRY'!G182,$EH$4='DATA ENTRY'!F182),'DATA ENTRY'!E182,"")))</f>
        <v/>
      </c>
      <c r="EP183" s="3" t="str">
        <f>IF('DATA ENTRY'!CK182="","",IF('DATA ENTRY'!D182="","",IF(AND($EF$4='DATA ENTRY'!G182,$EH$4='DATA ENTRY'!F182),'DATA ENTRY'!D182,"")))</f>
        <v/>
      </c>
      <c r="EQ183" s="3" t="str">
        <f>IF('DATA ENTRY'!CK182="","",IF('DATA ENTRY'!W182="","",IF(AND($EF$4='DATA ENTRY'!G182,$EH$4='DATA ENTRY'!F182),'DATA ENTRY'!W182,"")))</f>
        <v/>
      </c>
      <c r="ER183" s="3" t="str">
        <f>IF('DATA ENTRY'!CK182="","",IF('DATA ENTRY'!X182="","",IF(AND($EF$4='DATA ENTRY'!G182,$EH$4='DATA ENTRY'!F182),'DATA ENTRY'!X182,"")))</f>
        <v/>
      </c>
      <c r="ES183" s="108" t="str">
        <f t="shared" si="47"/>
        <v/>
      </c>
      <c r="ET183" s="108" t="str">
        <f>IF('DATA ENTRY'!CK182="","",IF('DATA ENTRY'!D182="","",IF(AND($EF$4='DATA ENTRY'!G182,$EH$4='DATA ENTRY'!F182),'DATA ENTRY'!G182,"")))</f>
        <v/>
      </c>
      <c r="EY183">
        <f t="shared" si="48"/>
        <v>0</v>
      </c>
    </row>
    <row r="184" spans="1:155">
      <c r="A184" t="str">
        <f>IF(S184=0,"",1+(MAX($A$7:A183)))</f>
        <v/>
      </c>
      <c r="B184" s="224">
        <v>178</v>
      </c>
      <c r="C184" s="3" t="str">
        <f>IF('DATA ENTRY'!CK183="","",IF('DATA ENTRY'!B183="","",IF($D$4="All Post",'DATA ENTRY'!B183,IF(AND($D$4='DATA ENTRY'!CK183),'DATA ENTRY'!B183,""))))</f>
        <v/>
      </c>
      <c r="D184" s="3" t="str">
        <f>IF('DATA ENTRY'!CK183="","",IF('DATA ENTRY'!C183="","",IF($D$4="All Post",'DATA ENTRY'!C183,IF(AND($D$4='DATA ENTRY'!CK183),'DATA ENTRY'!C183,""))))</f>
        <v/>
      </c>
      <c r="E184" s="4" t="str">
        <f>IF('DATA ENTRY'!CK183="","",IF('DATA ENTRY'!I183="","",IF($D$4="All Post",'DATA ENTRY'!I183,IF(AND($D$4='DATA ENTRY'!CK183),'DATA ENTRY'!I183,""))))</f>
        <v/>
      </c>
      <c r="F184" s="4" t="str">
        <f>IF('DATA ENTRY'!CK183="","",IF('DATA ENTRY'!CK183="","",IF($D$4="All Post",'DATA ENTRY'!CK183,IF(AND($D$4='DATA ENTRY'!CK183),'DATA ENTRY'!CK183,""))))</f>
        <v/>
      </c>
      <c r="G184" s="3" t="str">
        <f>IF('DATA ENTRY'!CK183="","",IF('DATA ENTRY'!N183="","",IF($D$4="All Post",'DATA ENTRY'!N183,IF(AND($D$4='DATA ENTRY'!CK183),'DATA ENTRY'!N183,""))))</f>
        <v/>
      </c>
      <c r="H184" s="107" t="str">
        <f>IF('DATA ENTRY'!CK183="","",IF('DATA ENTRY'!O183="","",IF($D$4="All Post",'DATA ENTRY'!O183,IF(AND($D$4='DATA ENTRY'!CK183),'DATA ENTRY'!O183,""))))</f>
        <v/>
      </c>
      <c r="I184" s="3" t="str">
        <f>IF('DATA ENTRY'!CK183="","",IF('DATA ENTRY'!P183="","",IF($D$4="All Post",'DATA ENTRY'!P183,IF(AND($D$4='DATA ENTRY'!CK183),'DATA ENTRY'!P183,""))))</f>
        <v/>
      </c>
      <c r="J184" s="107" t="str">
        <f>IF('DATA ENTRY'!CK183="","",IF('DATA ENTRY'!Q183="","",IF($D$4="All Post",'DATA ENTRY'!Q183,IF(AND($D$4='DATA ENTRY'!CK183),'DATA ENTRY'!Q183,""))))</f>
        <v/>
      </c>
      <c r="K184" s="3" t="str">
        <f>IF('DATA ENTRY'!CK183="","",IF('DATA ENTRY'!R183="","",IF($D$4="All Post",'DATA ENTRY'!R183,IF(AND($D$4='DATA ENTRY'!CK183),'DATA ENTRY'!R183,""))))</f>
        <v/>
      </c>
      <c r="L184" s="3" t="str">
        <f>IF('DATA ENTRY'!CK183="","",IF('DATA ENTRY'!S183="","",IF($D$4="All Post",'DATA ENTRY'!S183,IF(AND($D$4='DATA ENTRY'!CK183),'DATA ENTRY'!S183,""))))</f>
        <v/>
      </c>
      <c r="M184" s="3" t="str">
        <f>IF('DATA ENTRY'!CK183="","",IF('DATA ENTRY'!E183="","",IF($D$4="All Post",'DATA ENTRY'!E183,IF(AND($D$4='DATA ENTRY'!CK183),'DATA ENTRY'!E183,""))))</f>
        <v/>
      </c>
      <c r="N184" s="3" t="str">
        <f>IF('DATA ENTRY'!CK183="","",IF('DATA ENTRY'!W183="","",IF($D$4="All Post",'DATA ENTRY'!W183,IF(AND($D$4='DATA ENTRY'!CK183),'DATA ENTRY'!W183,""))))</f>
        <v/>
      </c>
      <c r="O184" s="3" t="str">
        <f>IF('DATA ENTRY'!CK183="","",IF('DATA ENTRY'!X183="","",IF($D$4="All Post",'DATA ENTRY'!X183,IF(AND($D$4='DATA ENTRY'!CK183),'DATA ENTRY'!X183,""))))</f>
        <v/>
      </c>
      <c r="P184" s="3" t="str">
        <f>IF('DATA ENTRY'!CK183="","",IF('DATA ENTRY'!G183="","",IF($D$4="All Post",'DATA ENTRY'!G183,IF(AND($D$4='DATA ENTRY'!CK183),'DATA ENTRY'!G183,""))))</f>
        <v/>
      </c>
      <c r="S184">
        <f t="shared" si="35"/>
        <v>0</v>
      </c>
      <c r="T184" t="str">
        <f t="shared" si="36"/>
        <v/>
      </c>
      <c r="BZ184" t="str">
        <f t="shared" si="37"/>
        <v/>
      </c>
      <c r="CA184" t="str">
        <f t="shared" si="38"/>
        <v/>
      </c>
      <c r="CB184" s="224">
        <v>178</v>
      </c>
      <c r="CC184" s="3" t="str">
        <f>IF('DATA ENTRY'!CK183="","",IF('DATA ENTRY'!B183="","",IF(AND($CD$4='DATA ENTRY'!CK183,$CG$4='DATA ENTRY'!D183),'DATA ENTRY'!B183,"")))</f>
        <v/>
      </c>
      <c r="CD184" s="3" t="str">
        <f>IF('DATA ENTRY'!CK183="","",IF('DATA ENTRY'!C183="","",IF(AND($CD$4='DATA ENTRY'!CK183,$CG$4='DATA ENTRY'!D183),'DATA ENTRY'!C183,"")))</f>
        <v/>
      </c>
      <c r="CE184" s="4" t="str">
        <f>IF('DATA ENTRY'!CK183="","",IF('DATA ENTRY'!I183="","",IF(AND($CD$4='DATA ENTRY'!CK183,$CG$4='DATA ENTRY'!D183),'DATA ENTRY'!I183,"")))</f>
        <v/>
      </c>
      <c r="CF184" s="4" t="str">
        <f>IF('DATA ENTRY'!CK183="","",IF('DATA ENTRY'!CK183="","",IF(AND($CD$4='DATA ENTRY'!CK183,$CG$4='DATA ENTRY'!D183),'DATA ENTRY'!CK183,"")))</f>
        <v/>
      </c>
      <c r="CG184" s="3" t="str">
        <f>IF('DATA ENTRY'!CK183="","",IF('DATA ENTRY'!N183="","",IF(AND($CD$4='DATA ENTRY'!CK183,$CG$4='DATA ENTRY'!D183),'DATA ENTRY'!N183,"")))</f>
        <v/>
      </c>
      <c r="CH184" s="107" t="str">
        <f>IF('DATA ENTRY'!CK183="","",IF('DATA ENTRY'!O183="","",IF(AND($CD$4='DATA ENTRY'!CK183,$CG$4='DATA ENTRY'!D183),'DATA ENTRY'!O183,"")))</f>
        <v/>
      </c>
      <c r="CI184" s="3" t="str">
        <f>IF('DATA ENTRY'!CK183="","",IF('DATA ENTRY'!P183="","",IF(AND($CD$4='DATA ENTRY'!CK183,$CG$4='DATA ENTRY'!D183),'DATA ENTRY'!P183,"")))</f>
        <v/>
      </c>
      <c r="CJ184" s="107" t="str">
        <f>IF('DATA ENTRY'!CK183="","",IF('DATA ENTRY'!Q183="","",IF(AND($CD$4='DATA ENTRY'!CK183,$CG$4='DATA ENTRY'!D183),'DATA ENTRY'!Q183,"")))</f>
        <v/>
      </c>
      <c r="CK184" s="3" t="str">
        <f>IF('DATA ENTRY'!CK183="","",IF('DATA ENTRY'!R183="","",IF(AND($CD$4='DATA ENTRY'!CK183,$CG$4='DATA ENTRY'!D183),'DATA ENTRY'!R183,"")))</f>
        <v/>
      </c>
      <c r="CL184" s="3" t="str">
        <f>IF('DATA ENTRY'!CK183="","",IF('DATA ENTRY'!S183="","",IF(AND($CD$4='DATA ENTRY'!CK183,$CG$4='DATA ENTRY'!D183),'DATA ENTRY'!S183,"")))</f>
        <v/>
      </c>
      <c r="CM184" s="3" t="str">
        <f>IF('DATA ENTRY'!CK183="","",IF('DATA ENTRY'!E183="","",IF(AND($CD$4='DATA ENTRY'!CK183,$CG$4='DATA ENTRY'!D183),'DATA ENTRY'!E183,"")))</f>
        <v/>
      </c>
      <c r="CN184" s="3" t="str">
        <f>IF('DATA ENTRY'!CK183="","",IF('DATA ENTRY'!W183="","",IF(AND($CD$4='DATA ENTRY'!CK183,$CG$4='DATA ENTRY'!D183),'DATA ENTRY'!W183,"")))</f>
        <v/>
      </c>
      <c r="CO184" s="3" t="str">
        <f>IF('DATA ENTRY'!CK183="","",IF('DATA ENTRY'!X183="","",IF(AND($CD$4='DATA ENTRY'!CK183,$CG$4='DATA ENTRY'!D183),'DATA ENTRY'!X183,"")))</f>
        <v/>
      </c>
      <c r="CP184" s="108" t="str">
        <f t="shared" si="39"/>
        <v/>
      </c>
      <c r="CQ184" s="108" t="str">
        <f>IF('DATA ENTRY'!CK183="","",IF('DATA ENTRY'!G183="","",IF(AND($CD$4='DATA ENTRY'!CK183,$CG$4='DATA ENTRY'!D183),'DATA ENTRY'!G183,"")))</f>
        <v/>
      </c>
      <c r="CR184" s="230" t="str">
        <f>IF('DATA ENTRY'!CK183="","",IF('DATA ENTRY'!D183="","",IF(AND($CD$4='DATA ENTRY'!CK183,$CG$4='DATA ENTRY'!D183),'DATA ENTRY'!D183,"")))</f>
        <v/>
      </c>
      <c r="CS184">
        <f t="shared" si="40"/>
        <v>0</v>
      </c>
      <c r="CT184">
        <f t="shared" si="41"/>
        <v>0</v>
      </c>
      <c r="CV184" s="139"/>
      <c r="CX184">
        <f t="shared" si="42"/>
        <v>0</v>
      </c>
      <c r="DB184" t="str">
        <f t="shared" si="49"/>
        <v/>
      </c>
      <c r="DC184" t="str">
        <f t="shared" si="50"/>
        <v/>
      </c>
      <c r="DD184" s="224">
        <v>178</v>
      </c>
      <c r="DE184" s="3" t="str">
        <f>IF('DATA ENTRY'!CK183="","",IF('DATA ENTRY'!B183="","",IF(AND($DF$4='DATA ENTRY'!D183),'DATA ENTRY'!B183,"")))</f>
        <v/>
      </c>
      <c r="DF184" s="3" t="str">
        <f>IF('DATA ENTRY'!CK183="","",IF('DATA ENTRY'!C183="","",IF(AND($DF$4='DATA ENTRY'!D183),'DATA ENTRY'!C183,"")))</f>
        <v/>
      </c>
      <c r="DG184" s="4" t="str">
        <f>IF('DATA ENTRY'!CK183="","",IF('DATA ENTRY'!I183="","",IF(AND($DF$4='DATA ENTRY'!D183),'DATA ENTRY'!I183,"")))</f>
        <v/>
      </c>
      <c r="DH184" s="4" t="str">
        <f>IF('DATA ENTRY'!CK183="","",IF('DATA ENTRY'!CK183="","",IF(AND($DF$4='DATA ENTRY'!D183),'DATA ENTRY'!CK183,"")))</f>
        <v/>
      </c>
      <c r="DI184" s="3" t="str">
        <f>IF('DATA ENTRY'!CK183="","",IF('DATA ENTRY'!N183="","",IF(AND($DF$4='DATA ENTRY'!D183),'DATA ENTRY'!N183,"")))</f>
        <v/>
      </c>
      <c r="DJ184" s="107" t="str">
        <f>IF('DATA ENTRY'!CK183="","",IF('DATA ENTRY'!O183="","",IF(AND($DF$4='DATA ENTRY'!D183),'DATA ENTRY'!O183,"")))</f>
        <v/>
      </c>
      <c r="DK184" s="3" t="str">
        <f>IF('DATA ENTRY'!CK183="","",IF('DATA ENTRY'!P183="","",IF(AND($DF$4='DATA ENTRY'!D183),'DATA ENTRY'!P183,"")))</f>
        <v/>
      </c>
      <c r="DL184" s="107" t="str">
        <f>IF('DATA ENTRY'!CK183="","",IF('DATA ENTRY'!Q183="","",IF(AND($DF$4='DATA ENTRY'!D183),'DATA ENTRY'!Q183,"")))</f>
        <v/>
      </c>
      <c r="DM184" s="3" t="str">
        <f>IF('DATA ENTRY'!CK183="","",IF('DATA ENTRY'!R183="","",IF(AND($DF$4='DATA ENTRY'!D183),'DATA ENTRY'!R183,"")))</f>
        <v/>
      </c>
      <c r="DN184" s="107" t="str">
        <f>IF('DATA ENTRY'!CK183="","",IF('DATA ENTRY'!S183="","",IF(AND($DF$4='DATA ENTRY'!D183),'DATA ENTRY'!S183,"")))</f>
        <v/>
      </c>
      <c r="DO184" s="3" t="str">
        <f>IF('DATA ENTRY'!CK183="","",IF('DATA ENTRY'!E183="","",IF(AND($DF$4='DATA ENTRY'!D183),'DATA ENTRY'!E183,"")))</f>
        <v/>
      </c>
      <c r="DP184" s="3" t="str">
        <f>IF('DATA ENTRY'!CK183="","",IF('DATA ENTRY'!D183="","",IF(AND($DF$4='DATA ENTRY'!D183),'DATA ENTRY'!D183,"")))</f>
        <v/>
      </c>
      <c r="DQ184" s="3" t="str">
        <f>IF('DATA ENTRY'!CK183="","",IF('DATA ENTRY'!W183="","",IF(AND($DF$4='DATA ENTRY'!D183),'DATA ENTRY'!W183,"")))</f>
        <v/>
      </c>
      <c r="DR184" s="3" t="str">
        <f>IF('DATA ENTRY'!CK183="","",IF('DATA ENTRY'!X183="","",IF(AND($DF$4='DATA ENTRY'!D183),'DATA ENTRY'!X183,"")))</f>
        <v/>
      </c>
      <c r="DS184" s="108" t="str">
        <f t="shared" si="43"/>
        <v/>
      </c>
      <c r="DT184" s="108" t="str">
        <f>IF('DATA ENTRY'!CK183="","",IF('DATA ENTRY'!D183="","",IF(AND($DF$4='DATA ENTRY'!D183),'DATA ENTRY'!G183,"")))</f>
        <v/>
      </c>
      <c r="DY184">
        <f t="shared" si="44"/>
        <v>0</v>
      </c>
      <c r="EB184" t="str">
        <f t="shared" si="45"/>
        <v/>
      </c>
      <c r="EC184" t="str">
        <f t="shared" si="46"/>
        <v/>
      </c>
      <c r="ED184" s="224">
        <v>178</v>
      </c>
      <c r="EE184" s="3" t="str">
        <f>IF('DATA ENTRY'!CK183="","",IF('DATA ENTRY'!B183="","",IF(AND($EF$4='DATA ENTRY'!G183,$EH$4='DATA ENTRY'!F183),'DATA ENTRY'!B183,"")))</f>
        <v/>
      </c>
      <c r="EF184" s="3" t="str">
        <f>IF('DATA ENTRY'!CK183="","",IF('DATA ENTRY'!C183="","",IF(AND($EF$4='DATA ENTRY'!G183,$EH$4='DATA ENTRY'!F183),'DATA ENTRY'!C183,"")))</f>
        <v/>
      </c>
      <c r="EG184" s="4" t="str">
        <f>IF('DATA ENTRY'!CK183="","",IF('DATA ENTRY'!I183="","",IF(AND($EF$4='DATA ENTRY'!G183,$EH$4='DATA ENTRY'!F183),'DATA ENTRY'!I183,"")))</f>
        <v/>
      </c>
      <c r="EH184" s="4" t="str">
        <f>IF('DATA ENTRY'!CK183="","",IF('DATA ENTRY'!CK183="","",IF(AND($EF$4='DATA ENTRY'!G183,$EH$4='DATA ENTRY'!F183),'DATA ENTRY'!CK183,"")))</f>
        <v/>
      </c>
      <c r="EI184" s="3" t="str">
        <f>IF('DATA ENTRY'!CK183="","",IF('DATA ENTRY'!N183="","",IF(AND($EF$4='DATA ENTRY'!G183,$EH$4='DATA ENTRY'!F183),'DATA ENTRY'!N183,"")))</f>
        <v/>
      </c>
      <c r="EJ184" s="107" t="str">
        <f>IF('DATA ENTRY'!CK183="","",IF('DATA ENTRY'!O183="","",IF(AND($EF$4='DATA ENTRY'!G183,$EH$4='DATA ENTRY'!F183),'DATA ENTRY'!O183,"")))</f>
        <v/>
      </c>
      <c r="EK184" s="3" t="str">
        <f>IF('DATA ENTRY'!CK183="","",IF('DATA ENTRY'!P183="","",IF(AND($EF$4='DATA ENTRY'!G183,$EH$4='DATA ENTRY'!F183),'DATA ENTRY'!P183,"")))</f>
        <v/>
      </c>
      <c r="EL184" s="107" t="str">
        <f>IF('DATA ENTRY'!CK183="","",IF('DATA ENTRY'!Q183="","",IF(AND($EF$4='DATA ENTRY'!G183,$EH$4='DATA ENTRY'!F183),'DATA ENTRY'!Q183,"")))</f>
        <v/>
      </c>
      <c r="EM184" s="3" t="str">
        <f>IF('DATA ENTRY'!CK183="","",IF('DATA ENTRY'!R183="","",IF(AND($EF$4='DATA ENTRY'!G183,$EH$4='DATA ENTRY'!F183),'DATA ENTRY'!R183,"")))</f>
        <v/>
      </c>
      <c r="EN184" s="107" t="str">
        <f>IF('DATA ENTRY'!CK183="","",IF('DATA ENTRY'!S183="","",IF(AND($EF$4='DATA ENTRY'!G183,$EH$4='DATA ENTRY'!F183),'DATA ENTRY'!S183,"")))</f>
        <v/>
      </c>
      <c r="EO184" s="3" t="str">
        <f>IF('DATA ENTRY'!CK183="","",IF('DATA ENTRY'!E183="","",IF(AND($EF$4='DATA ENTRY'!G183,$EH$4='DATA ENTRY'!F183),'DATA ENTRY'!E183,"")))</f>
        <v/>
      </c>
      <c r="EP184" s="3" t="str">
        <f>IF('DATA ENTRY'!CK183="","",IF('DATA ENTRY'!D183="","",IF(AND($EF$4='DATA ENTRY'!G183,$EH$4='DATA ENTRY'!F183),'DATA ENTRY'!D183,"")))</f>
        <v/>
      </c>
      <c r="EQ184" s="3" t="str">
        <f>IF('DATA ENTRY'!CK183="","",IF('DATA ENTRY'!W183="","",IF(AND($EF$4='DATA ENTRY'!G183,$EH$4='DATA ENTRY'!F183),'DATA ENTRY'!W183,"")))</f>
        <v/>
      </c>
      <c r="ER184" s="3" t="str">
        <f>IF('DATA ENTRY'!CK183="","",IF('DATA ENTRY'!X183="","",IF(AND($EF$4='DATA ENTRY'!G183,$EH$4='DATA ENTRY'!F183),'DATA ENTRY'!X183,"")))</f>
        <v/>
      </c>
      <c r="ES184" s="108" t="str">
        <f t="shared" si="47"/>
        <v/>
      </c>
      <c r="ET184" s="108" t="str">
        <f>IF('DATA ENTRY'!CK183="","",IF('DATA ENTRY'!D183="","",IF(AND($EF$4='DATA ENTRY'!G183,$EH$4='DATA ENTRY'!F183),'DATA ENTRY'!G183,"")))</f>
        <v/>
      </c>
      <c r="EY184">
        <f t="shared" si="48"/>
        <v>0</v>
      </c>
    </row>
    <row r="185" spans="1:155">
      <c r="A185" t="str">
        <f>IF(S185=0,"",1+(MAX($A$7:A184)))</f>
        <v/>
      </c>
      <c r="B185" s="224">
        <v>179</v>
      </c>
      <c r="C185" s="3" t="str">
        <f>IF('DATA ENTRY'!CK184="","",IF('DATA ENTRY'!B184="","",IF($D$4="All Post",'DATA ENTRY'!B184,IF(AND($D$4='DATA ENTRY'!CK184),'DATA ENTRY'!B184,""))))</f>
        <v/>
      </c>
      <c r="D185" s="3" t="str">
        <f>IF('DATA ENTRY'!CK184="","",IF('DATA ENTRY'!C184="","",IF($D$4="All Post",'DATA ENTRY'!C184,IF(AND($D$4='DATA ENTRY'!CK184),'DATA ENTRY'!C184,""))))</f>
        <v/>
      </c>
      <c r="E185" s="4" t="str">
        <f>IF('DATA ENTRY'!CK184="","",IF('DATA ENTRY'!I184="","",IF($D$4="All Post",'DATA ENTRY'!I184,IF(AND($D$4='DATA ENTRY'!CK184),'DATA ENTRY'!I184,""))))</f>
        <v/>
      </c>
      <c r="F185" s="4" t="str">
        <f>IF('DATA ENTRY'!CK184="","",IF('DATA ENTRY'!CK184="","",IF($D$4="All Post",'DATA ENTRY'!CK184,IF(AND($D$4='DATA ENTRY'!CK184),'DATA ENTRY'!CK184,""))))</f>
        <v/>
      </c>
      <c r="G185" s="3" t="str">
        <f>IF('DATA ENTRY'!CK184="","",IF('DATA ENTRY'!N184="","",IF($D$4="All Post",'DATA ENTRY'!N184,IF(AND($D$4='DATA ENTRY'!CK184),'DATA ENTRY'!N184,""))))</f>
        <v/>
      </c>
      <c r="H185" s="107" t="str">
        <f>IF('DATA ENTRY'!CK184="","",IF('DATA ENTRY'!O184="","",IF($D$4="All Post",'DATA ENTRY'!O184,IF(AND($D$4='DATA ENTRY'!CK184),'DATA ENTRY'!O184,""))))</f>
        <v/>
      </c>
      <c r="I185" s="3" t="str">
        <f>IF('DATA ENTRY'!CK184="","",IF('DATA ENTRY'!P184="","",IF($D$4="All Post",'DATA ENTRY'!P184,IF(AND($D$4='DATA ENTRY'!CK184),'DATA ENTRY'!P184,""))))</f>
        <v/>
      </c>
      <c r="J185" s="107" t="str">
        <f>IF('DATA ENTRY'!CK184="","",IF('DATA ENTRY'!Q184="","",IF($D$4="All Post",'DATA ENTRY'!Q184,IF(AND($D$4='DATA ENTRY'!CK184),'DATA ENTRY'!Q184,""))))</f>
        <v/>
      </c>
      <c r="K185" s="3" t="str">
        <f>IF('DATA ENTRY'!CK184="","",IF('DATA ENTRY'!R184="","",IF($D$4="All Post",'DATA ENTRY'!R184,IF(AND($D$4='DATA ENTRY'!CK184),'DATA ENTRY'!R184,""))))</f>
        <v/>
      </c>
      <c r="L185" s="3" t="str">
        <f>IF('DATA ENTRY'!CK184="","",IF('DATA ENTRY'!S184="","",IF($D$4="All Post",'DATA ENTRY'!S184,IF(AND($D$4='DATA ENTRY'!CK184),'DATA ENTRY'!S184,""))))</f>
        <v/>
      </c>
      <c r="M185" s="3" t="str">
        <f>IF('DATA ENTRY'!CK184="","",IF('DATA ENTRY'!E184="","",IF($D$4="All Post",'DATA ENTRY'!E184,IF(AND($D$4='DATA ENTRY'!CK184),'DATA ENTRY'!E184,""))))</f>
        <v/>
      </c>
      <c r="N185" s="3" t="str">
        <f>IF('DATA ENTRY'!CK184="","",IF('DATA ENTRY'!W184="","",IF($D$4="All Post",'DATA ENTRY'!W184,IF(AND($D$4='DATA ENTRY'!CK184),'DATA ENTRY'!W184,""))))</f>
        <v/>
      </c>
      <c r="O185" s="3" t="str">
        <f>IF('DATA ENTRY'!CK184="","",IF('DATA ENTRY'!X184="","",IF($D$4="All Post",'DATA ENTRY'!X184,IF(AND($D$4='DATA ENTRY'!CK184),'DATA ENTRY'!X184,""))))</f>
        <v/>
      </c>
      <c r="P185" s="3" t="str">
        <f>IF('DATA ENTRY'!CK184="","",IF('DATA ENTRY'!G184="","",IF($D$4="All Post",'DATA ENTRY'!G184,IF(AND($D$4='DATA ENTRY'!CK184),'DATA ENTRY'!G184,""))))</f>
        <v/>
      </c>
      <c r="S185">
        <f t="shared" si="35"/>
        <v>0</v>
      </c>
      <c r="T185" t="str">
        <f t="shared" si="36"/>
        <v/>
      </c>
      <c r="BZ185" t="str">
        <f t="shared" si="37"/>
        <v/>
      </c>
      <c r="CA185" t="str">
        <f t="shared" si="38"/>
        <v/>
      </c>
      <c r="CB185" s="224">
        <v>179</v>
      </c>
      <c r="CC185" s="3" t="str">
        <f>IF('DATA ENTRY'!CK184="","",IF('DATA ENTRY'!B184="","",IF(AND($CD$4='DATA ENTRY'!CK184,$CG$4='DATA ENTRY'!D184),'DATA ENTRY'!B184,"")))</f>
        <v/>
      </c>
      <c r="CD185" s="3" t="str">
        <f>IF('DATA ENTRY'!CK184="","",IF('DATA ENTRY'!C184="","",IF(AND($CD$4='DATA ENTRY'!CK184,$CG$4='DATA ENTRY'!D184),'DATA ENTRY'!C184,"")))</f>
        <v/>
      </c>
      <c r="CE185" s="4" t="str">
        <f>IF('DATA ENTRY'!CK184="","",IF('DATA ENTRY'!I184="","",IF(AND($CD$4='DATA ENTRY'!CK184,$CG$4='DATA ENTRY'!D184),'DATA ENTRY'!I184,"")))</f>
        <v/>
      </c>
      <c r="CF185" s="4" t="str">
        <f>IF('DATA ENTRY'!CK184="","",IF('DATA ENTRY'!CK184="","",IF(AND($CD$4='DATA ENTRY'!CK184,$CG$4='DATA ENTRY'!D184),'DATA ENTRY'!CK184,"")))</f>
        <v/>
      </c>
      <c r="CG185" s="3" t="str">
        <f>IF('DATA ENTRY'!CK184="","",IF('DATA ENTRY'!N184="","",IF(AND($CD$4='DATA ENTRY'!CK184,$CG$4='DATA ENTRY'!D184),'DATA ENTRY'!N184,"")))</f>
        <v/>
      </c>
      <c r="CH185" s="107" t="str">
        <f>IF('DATA ENTRY'!CK184="","",IF('DATA ENTRY'!O184="","",IF(AND($CD$4='DATA ENTRY'!CK184,$CG$4='DATA ENTRY'!D184),'DATA ENTRY'!O184,"")))</f>
        <v/>
      </c>
      <c r="CI185" s="3" t="str">
        <f>IF('DATA ENTRY'!CK184="","",IF('DATA ENTRY'!P184="","",IF(AND($CD$4='DATA ENTRY'!CK184,$CG$4='DATA ENTRY'!D184),'DATA ENTRY'!P184,"")))</f>
        <v/>
      </c>
      <c r="CJ185" s="107" t="str">
        <f>IF('DATA ENTRY'!CK184="","",IF('DATA ENTRY'!Q184="","",IF(AND($CD$4='DATA ENTRY'!CK184,$CG$4='DATA ENTRY'!D184),'DATA ENTRY'!Q184,"")))</f>
        <v/>
      </c>
      <c r="CK185" s="3" t="str">
        <f>IF('DATA ENTRY'!CK184="","",IF('DATA ENTRY'!R184="","",IF(AND($CD$4='DATA ENTRY'!CK184,$CG$4='DATA ENTRY'!D184),'DATA ENTRY'!R184,"")))</f>
        <v/>
      </c>
      <c r="CL185" s="3" t="str">
        <f>IF('DATA ENTRY'!CK184="","",IF('DATA ENTRY'!S184="","",IF(AND($CD$4='DATA ENTRY'!CK184,$CG$4='DATA ENTRY'!D184),'DATA ENTRY'!S184,"")))</f>
        <v/>
      </c>
      <c r="CM185" s="3" t="str">
        <f>IF('DATA ENTRY'!CK184="","",IF('DATA ENTRY'!E184="","",IF(AND($CD$4='DATA ENTRY'!CK184,$CG$4='DATA ENTRY'!D184),'DATA ENTRY'!E184,"")))</f>
        <v/>
      </c>
      <c r="CN185" s="3" t="str">
        <f>IF('DATA ENTRY'!CK184="","",IF('DATA ENTRY'!W184="","",IF(AND($CD$4='DATA ENTRY'!CK184,$CG$4='DATA ENTRY'!D184),'DATA ENTRY'!W184,"")))</f>
        <v/>
      </c>
      <c r="CO185" s="3" t="str">
        <f>IF('DATA ENTRY'!CK184="","",IF('DATA ENTRY'!X184="","",IF(AND($CD$4='DATA ENTRY'!CK184,$CG$4='DATA ENTRY'!D184),'DATA ENTRY'!X184,"")))</f>
        <v/>
      </c>
      <c r="CP185" s="108" t="str">
        <f t="shared" si="39"/>
        <v/>
      </c>
      <c r="CQ185" s="108" t="str">
        <f>IF('DATA ENTRY'!CK184="","",IF('DATA ENTRY'!G184="","",IF(AND($CD$4='DATA ENTRY'!CK184,$CG$4='DATA ENTRY'!D184),'DATA ENTRY'!G184,"")))</f>
        <v/>
      </c>
      <c r="CR185" s="230" t="str">
        <f>IF('DATA ENTRY'!CK184="","",IF('DATA ENTRY'!D184="","",IF(AND($CD$4='DATA ENTRY'!CK184,$CG$4='DATA ENTRY'!D184),'DATA ENTRY'!D184,"")))</f>
        <v/>
      </c>
      <c r="CS185">
        <f t="shared" si="40"/>
        <v>0</v>
      </c>
      <c r="CT185">
        <f t="shared" si="41"/>
        <v>0</v>
      </c>
      <c r="CV185" s="139"/>
      <c r="CX185">
        <f t="shared" si="42"/>
        <v>0</v>
      </c>
      <c r="DB185" t="str">
        <f t="shared" si="49"/>
        <v/>
      </c>
      <c r="DC185" t="str">
        <f t="shared" si="50"/>
        <v/>
      </c>
      <c r="DD185" s="224">
        <v>179</v>
      </c>
      <c r="DE185" s="3" t="str">
        <f>IF('DATA ENTRY'!CK184="","",IF('DATA ENTRY'!B184="","",IF(AND($DF$4='DATA ENTRY'!D184),'DATA ENTRY'!B184,"")))</f>
        <v/>
      </c>
      <c r="DF185" s="3" t="str">
        <f>IF('DATA ENTRY'!CK184="","",IF('DATA ENTRY'!C184="","",IF(AND($DF$4='DATA ENTRY'!D184),'DATA ENTRY'!C184,"")))</f>
        <v/>
      </c>
      <c r="DG185" s="4" t="str">
        <f>IF('DATA ENTRY'!CK184="","",IF('DATA ENTRY'!I184="","",IF(AND($DF$4='DATA ENTRY'!D184),'DATA ENTRY'!I184,"")))</f>
        <v/>
      </c>
      <c r="DH185" s="4" t="str">
        <f>IF('DATA ENTRY'!CK184="","",IF('DATA ENTRY'!CK184="","",IF(AND($DF$4='DATA ENTRY'!D184),'DATA ENTRY'!CK184,"")))</f>
        <v/>
      </c>
      <c r="DI185" s="3" t="str">
        <f>IF('DATA ENTRY'!CK184="","",IF('DATA ENTRY'!N184="","",IF(AND($DF$4='DATA ENTRY'!D184),'DATA ENTRY'!N184,"")))</f>
        <v/>
      </c>
      <c r="DJ185" s="107" t="str">
        <f>IF('DATA ENTRY'!CK184="","",IF('DATA ENTRY'!O184="","",IF(AND($DF$4='DATA ENTRY'!D184),'DATA ENTRY'!O184,"")))</f>
        <v/>
      </c>
      <c r="DK185" s="3" t="str">
        <f>IF('DATA ENTRY'!CK184="","",IF('DATA ENTRY'!P184="","",IF(AND($DF$4='DATA ENTRY'!D184),'DATA ENTRY'!P184,"")))</f>
        <v/>
      </c>
      <c r="DL185" s="107" t="str">
        <f>IF('DATA ENTRY'!CK184="","",IF('DATA ENTRY'!Q184="","",IF(AND($DF$4='DATA ENTRY'!D184),'DATA ENTRY'!Q184,"")))</f>
        <v/>
      </c>
      <c r="DM185" s="3" t="str">
        <f>IF('DATA ENTRY'!CK184="","",IF('DATA ENTRY'!R184="","",IF(AND($DF$4='DATA ENTRY'!D184),'DATA ENTRY'!R184,"")))</f>
        <v/>
      </c>
      <c r="DN185" s="107" t="str">
        <f>IF('DATA ENTRY'!CK184="","",IF('DATA ENTRY'!S184="","",IF(AND($DF$4='DATA ENTRY'!D184),'DATA ENTRY'!S184,"")))</f>
        <v/>
      </c>
      <c r="DO185" s="3" t="str">
        <f>IF('DATA ENTRY'!CK184="","",IF('DATA ENTRY'!E184="","",IF(AND($DF$4='DATA ENTRY'!D184),'DATA ENTRY'!E184,"")))</f>
        <v/>
      </c>
      <c r="DP185" s="3" t="str">
        <f>IF('DATA ENTRY'!CK184="","",IF('DATA ENTRY'!D184="","",IF(AND($DF$4='DATA ENTRY'!D184),'DATA ENTRY'!D184,"")))</f>
        <v/>
      </c>
      <c r="DQ185" s="3" t="str">
        <f>IF('DATA ENTRY'!CK184="","",IF('DATA ENTRY'!W184="","",IF(AND($DF$4='DATA ENTRY'!D184),'DATA ENTRY'!W184,"")))</f>
        <v/>
      </c>
      <c r="DR185" s="3" t="str">
        <f>IF('DATA ENTRY'!CK184="","",IF('DATA ENTRY'!X184="","",IF(AND($DF$4='DATA ENTRY'!D184),'DATA ENTRY'!X184,"")))</f>
        <v/>
      </c>
      <c r="DS185" s="108" t="str">
        <f t="shared" si="43"/>
        <v/>
      </c>
      <c r="DT185" s="108" t="str">
        <f>IF('DATA ENTRY'!CK184="","",IF('DATA ENTRY'!D184="","",IF(AND($DF$4='DATA ENTRY'!D184),'DATA ENTRY'!G184,"")))</f>
        <v/>
      </c>
      <c r="DY185">
        <f t="shared" si="44"/>
        <v>0</v>
      </c>
      <c r="EB185" t="str">
        <f t="shared" si="45"/>
        <v/>
      </c>
      <c r="EC185" t="str">
        <f t="shared" si="46"/>
        <v/>
      </c>
      <c r="ED185" s="224">
        <v>179</v>
      </c>
      <c r="EE185" s="3" t="str">
        <f>IF('DATA ENTRY'!CK184="","",IF('DATA ENTRY'!B184="","",IF(AND($EF$4='DATA ENTRY'!G184,$EH$4='DATA ENTRY'!F184),'DATA ENTRY'!B184,"")))</f>
        <v/>
      </c>
      <c r="EF185" s="3" t="str">
        <f>IF('DATA ENTRY'!CK184="","",IF('DATA ENTRY'!C184="","",IF(AND($EF$4='DATA ENTRY'!G184,$EH$4='DATA ENTRY'!F184),'DATA ENTRY'!C184,"")))</f>
        <v/>
      </c>
      <c r="EG185" s="4" t="str">
        <f>IF('DATA ENTRY'!CK184="","",IF('DATA ENTRY'!I184="","",IF(AND($EF$4='DATA ENTRY'!G184,$EH$4='DATA ENTRY'!F184),'DATA ENTRY'!I184,"")))</f>
        <v/>
      </c>
      <c r="EH185" s="4" t="str">
        <f>IF('DATA ENTRY'!CK184="","",IF('DATA ENTRY'!CK184="","",IF(AND($EF$4='DATA ENTRY'!G184,$EH$4='DATA ENTRY'!F184),'DATA ENTRY'!CK184,"")))</f>
        <v/>
      </c>
      <c r="EI185" s="3" t="str">
        <f>IF('DATA ENTRY'!CK184="","",IF('DATA ENTRY'!N184="","",IF(AND($EF$4='DATA ENTRY'!G184,$EH$4='DATA ENTRY'!F184),'DATA ENTRY'!N184,"")))</f>
        <v/>
      </c>
      <c r="EJ185" s="107" t="str">
        <f>IF('DATA ENTRY'!CK184="","",IF('DATA ENTRY'!O184="","",IF(AND($EF$4='DATA ENTRY'!G184,$EH$4='DATA ENTRY'!F184),'DATA ENTRY'!O184,"")))</f>
        <v/>
      </c>
      <c r="EK185" s="3" t="str">
        <f>IF('DATA ENTRY'!CK184="","",IF('DATA ENTRY'!P184="","",IF(AND($EF$4='DATA ENTRY'!G184,$EH$4='DATA ENTRY'!F184),'DATA ENTRY'!P184,"")))</f>
        <v/>
      </c>
      <c r="EL185" s="107" t="str">
        <f>IF('DATA ENTRY'!CK184="","",IF('DATA ENTRY'!Q184="","",IF(AND($EF$4='DATA ENTRY'!G184,$EH$4='DATA ENTRY'!F184),'DATA ENTRY'!Q184,"")))</f>
        <v/>
      </c>
      <c r="EM185" s="3" t="str">
        <f>IF('DATA ENTRY'!CK184="","",IF('DATA ENTRY'!R184="","",IF(AND($EF$4='DATA ENTRY'!G184,$EH$4='DATA ENTRY'!F184),'DATA ENTRY'!R184,"")))</f>
        <v/>
      </c>
      <c r="EN185" s="107" t="str">
        <f>IF('DATA ENTRY'!CK184="","",IF('DATA ENTRY'!S184="","",IF(AND($EF$4='DATA ENTRY'!G184,$EH$4='DATA ENTRY'!F184),'DATA ENTRY'!S184,"")))</f>
        <v/>
      </c>
      <c r="EO185" s="3" t="str">
        <f>IF('DATA ENTRY'!CK184="","",IF('DATA ENTRY'!E184="","",IF(AND($EF$4='DATA ENTRY'!G184,$EH$4='DATA ENTRY'!F184),'DATA ENTRY'!E184,"")))</f>
        <v/>
      </c>
      <c r="EP185" s="3" t="str">
        <f>IF('DATA ENTRY'!CK184="","",IF('DATA ENTRY'!D184="","",IF(AND($EF$4='DATA ENTRY'!G184,$EH$4='DATA ENTRY'!F184),'DATA ENTRY'!D184,"")))</f>
        <v/>
      </c>
      <c r="EQ185" s="3" t="str">
        <f>IF('DATA ENTRY'!CK184="","",IF('DATA ENTRY'!W184="","",IF(AND($EF$4='DATA ENTRY'!G184,$EH$4='DATA ENTRY'!F184),'DATA ENTRY'!W184,"")))</f>
        <v/>
      </c>
      <c r="ER185" s="3" t="str">
        <f>IF('DATA ENTRY'!CK184="","",IF('DATA ENTRY'!X184="","",IF(AND($EF$4='DATA ENTRY'!G184,$EH$4='DATA ENTRY'!F184),'DATA ENTRY'!X184,"")))</f>
        <v/>
      </c>
      <c r="ES185" s="108" t="str">
        <f t="shared" si="47"/>
        <v/>
      </c>
      <c r="ET185" s="108" t="str">
        <f>IF('DATA ENTRY'!CK184="","",IF('DATA ENTRY'!D184="","",IF(AND($EF$4='DATA ENTRY'!G184,$EH$4='DATA ENTRY'!F184),'DATA ENTRY'!G184,"")))</f>
        <v/>
      </c>
      <c r="EY185">
        <f t="shared" si="48"/>
        <v>0</v>
      </c>
    </row>
    <row r="186" spans="1:155">
      <c r="A186" t="str">
        <f>IF(S186=0,"",1+(MAX($A$7:A185)))</f>
        <v/>
      </c>
      <c r="B186" s="224">
        <v>180</v>
      </c>
      <c r="C186" s="3" t="str">
        <f>IF('DATA ENTRY'!CK185="","",IF('DATA ENTRY'!B185="","",IF($D$4="All Post",'DATA ENTRY'!B185,IF(AND($D$4='DATA ENTRY'!CK185),'DATA ENTRY'!B185,""))))</f>
        <v/>
      </c>
      <c r="D186" s="3" t="str">
        <f>IF('DATA ENTRY'!CK185="","",IF('DATA ENTRY'!C185="","",IF($D$4="All Post",'DATA ENTRY'!C185,IF(AND($D$4='DATA ENTRY'!CK185),'DATA ENTRY'!C185,""))))</f>
        <v/>
      </c>
      <c r="E186" s="4" t="str">
        <f>IF('DATA ENTRY'!CK185="","",IF('DATA ENTRY'!I185="","",IF($D$4="All Post",'DATA ENTRY'!I185,IF(AND($D$4='DATA ENTRY'!CK185),'DATA ENTRY'!I185,""))))</f>
        <v/>
      </c>
      <c r="F186" s="4" t="str">
        <f>IF('DATA ENTRY'!CK185="","",IF('DATA ENTRY'!CK185="","",IF($D$4="All Post",'DATA ENTRY'!CK185,IF(AND($D$4='DATA ENTRY'!CK185),'DATA ENTRY'!CK185,""))))</f>
        <v/>
      </c>
      <c r="G186" s="3" t="str">
        <f>IF('DATA ENTRY'!CK185="","",IF('DATA ENTRY'!N185="","",IF($D$4="All Post",'DATA ENTRY'!N185,IF(AND($D$4='DATA ENTRY'!CK185),'DATA ENTRY'!N185,""))))</f>
        <v/>
      </c>
      <c r="H186" s="107" t="str">
        <f>IF('DATA ENTRY'!CK185="","",IF('DATA ENTRY'!O185="","",IF($D$4="All Post",'DATA ENTRY'!O185,IF(AND($D$4='DATA ENTRY'!CK185),'DATA ENTRY'!O185,""))))</f>
        <v/>
      </c>
      <c r="I186" s="3" t="str">
        <f>IF('DATA ENTRY'!CK185="","",IF('DATA ENTRY'!P185="","",IF($D$4="All Post",'DATA ENTRY'!P185,IF(AND($D$4='DATA ENTRY'!CK185),'DATA ENTRY'!P185,""))))</f>
        <v/>
      </c>
      <c r="J186" s="107" t="str">
        <f>IF('DATA ENTRY'!CK185="","",IF('DATA ENTRY'!Q185="","",IF($D$4="All Post",'DATA ENTRY'!Q185,IF(AND($D$4='DATA ENTRY'!CK185),'DATA ENTRY'!Q185,""))))</f>
        <v/>
      </c>
      <c r="K186" s="3" t="str">
        <f>IF('DATA ENTRY'!CK185="","",IF('DATA ENTRY'!R185="","",IF($D$4="All Post",'DATA ENTRY'!R185,IF(AND($D$4='DATA ENTRY'!CK185),'DATA ENTRY'!R185,""))))</f>
        <v/>
      </c>
      <c r="L186" s="3" t="str">
        <f>IF('DATA ENTRY'!CK185="","",IF('DATA ENTRY'!S185="","",IF($D$4="All Post",'DATA ENTRY'!S185,IF(AND($D$4='DATA ENTRY'!CK185),'DATA ENTRY'!S185,""))))</f>
        <v/>
      </c>
      <c r="M186" s="3" t="str">
        <f>IF('DATA ENTRY'!CK185="","",IF('DATA ENTRY'!E185="","",IF($D$4="All Post",'DATA ENTRY'!E185,IF(AND($D$4='DATA ENTRY'!CK185),'DATA ENTRY'!E185,""))))</f>
        <v/>
      </c>
      <c r="N186" s="3" t="str">
        <f>IF('DATA ENTRY'!CK185="","",IF('DATA ENTRY'!W185="","",IF($D$4="All Post",'DATA ENTRY'!W185,IF(AND($D$4='DATA ENTRY'!CK185),'DATA ENTRY'!W185,""))))</f>
        <v/>
      </c>
      <c r="O186" s="3" t="str">
        <f>IF('DATA ENTRY'!CK185="","",IF('DATA ENTRY'!X185="","",IF($D$4="All Post",'DATA ENTRY'!X185,IF(AND($D$4='DATA ENTRY'!CK185),'DATA ENTRY'!X185,""))))</f>
        <v/>
      </c>
      <c r="P186" s="3" t="str">
        <f>IF('DATA ENTRY'!CK185="","",IF('DATA ENTRY'!G185="","",IF($D$4="All Post",'DATA ENTRY'!G185,IF(AND($D$4='DATA ENTRY'!CK185),'DATA ENTRY'!G185,""))))</f>
        <v/>
      </c>
      <c r="S186">
        <f t="shared" si="35"/>
        <v>0</v>
      </c>
      <c r="T186" t="str">
        <f t="shared" si="36"/>
        <v/>
      </c>
      <c r="BZ186" t="str">
        <f t="shared" si="37"/>
        <v/>
      </c>
      <c r="CA186" t="str">
        <f t="shared" si="38"/>
        <v/>
      </c>
      <c r="CB186" s="224">
        <v>180</v>
      </c>
      <c r="CC186" s="3" t="str">
        <f>IF('DATA ENTRY'!CK185="","",IF('DATA ENTRY'!B185="","",IF(AND($CD$4='DATA ENTRY'!CK185,$CG$4='DATA ENTRY'!D185),'DATA ENTRY'!B185,"")))</f>
        <v/>
      </c>
      <c r="CD186" s="3" t="str">
        <f>IF('DATA ENTRY'!CK185="","",IF('DATA ENTRY'!C185="","",IF(AND($CD$4='DATA ENTRY'!CK185,$CG$4='DATA ENTRY'!D185),'DATA ENTRY'!C185,"")))</f>
        <v/>
      </c>
      <c r="CE186" s="4" t="str">
        <f>IF('DATA ENTRY'!CK185="","",IF('DATA ENTRY'!I185="","",IF(AND($CD$4='DATA ENTRY'!CK185,$CG$4='DATA ENTRY'!D185),'DATA ENTRY'!I185,"")))</f>
        <v/>
      </c>
      <c r="CF186" s="4" t="str">
        <f>IF('DATA ENTRY'!CK185="","",IF('DATA ENTRY'!CK185="","",IF(AND($CD$4='DATA ENTRY'!CK185,$CG$4='DATA ENTRY'!D185),'DATA ENTRY'!CK185,"")))</f>
        <v/>
      </c>
      <c r="CG186" s="3" t="str">
        <f>IF('DATA ENTRY'!CK185="","",IF('DATA ENTRY'!N185="","",IF(AND($CD$4='DATA ENTRY'!CK185,$CG$4='DATA ENTRY'!D185),'DATA ENTRY'!N185,"")))</f>
        <v/>
      </c>
      <c r="CH186" s="107" t="str">
        <f>IF('DATA ENTRY'!CK185="","",IF('DATA ENTRY'!O185="","",IF(AND($CD$4='DATA ENTRY'!CK185,$CG$4='DATA ENTRY'!D185),'DATA ENTRY'!O185,"")))</f>
        <v/>
      </c>
      <c r="CI186" s="3" t="str">
        <f>IF('DATA ENTRY'!CK185="","",IF('DATA ENTRY'!P185="","",IF(AND($CD$4='DATA ENTRY'!CK185,$CG$4='DATA ENTRY'!D185),'DATA ENTRY'!P185,"")))</f>
        <v/>
      </c>
      <c r="CJ186" s="107" t="str">
        <f>IF('DATA ENTRY'!CK185="","",IF('DATA ENTRY'!Q185="","",IF(AND($CD$4='DATA ENTRY'!CK185,$CG$4='DATA ENTRY'!D185),'DATA ENTRY'!Q185,"")))</f>
        <v/>
      </c>
      <c r="CK186" s="3" t="str">
        <f>IF('DATA ENTRY'!CK185="","",IF('DATA ENTRY'!R185="","",IF(AND($CD$4='DATA ENTRY'!CK185,$CG$4='DATA ENTRY'!D185),'DATA ENTRY'!R185,"")))</f>
        <v/>
      </c>
      <c r="CL186" s="3" t="str">
        <f>IF('DATA ENTRY'!CK185="","",IF('DATA ENTRY'!S185="","",IF(AND($CD$4='DATA ENTRY'!CK185,$CG$4='DATA ENTRY'!D185),'DATA ENTRY'!S185,"")))</f>
        <v/>
      </c>
      <c r="CM186" s="3" t="str">
        <f>IF('DATA ENTRY'!CK185="","",IF('DATA ENTRY'!E185="","",IF(AND($CD$4='DATA ENTRY'!CK185,$CG$4='DATA ENTRY'!D185),'DATA ENTRY'!E185,"")))</f>
        <v/>
      </c>
      <c r="CN186" s="3" t="str">
        <f>IF('DATA ENTRY'!CK185="","",IF('DATA ENTRY'!W185="","",IF(AND($CD$4='DATA ENTRY'!CK185,$CG$4='DATA ENTRY'!D185),'DATA ENTRY'!W185,"")))</f>
        <v/>
      </c>
      <c r="CO186" s="3" t="str">
        <f>IF('DATA ENTRY'!CK185="","",IF('DATA ENTRY'!X185="","",IF(AND($CD$4='DATA ENTRY'!CK185,$CG$4='DATA ENTRY'!D185),'DATA ENTRY'!X185,"")))</f>
        <v/>
      </c>
      <c r="CP186" s="108" t="str">
        <f t="shared" si="39"/>
        <v/>
      </c>
      <c r="CQ186" s="108" t="str">
        <f>IF('DATA ENTRY'!CK185="","",IF('DATA ENTRY'!G185="","",IF(AND($CD$4='DATA ENTRY'!CK185,$CG$4='DATA ENTRY'!D185),'DATA ENTRY'!G185,"")))</f>
        <v/>
      </c>
      <c r="CR186" s="230" t="str">
        <f>IF('DATA ENTRY'!CK185="","",IF('DATA ENTRY'!D185="","",IF(AND($CD$4='DATA ENTRY'!CK185,$CG$4='DATA ENTRY'!D185),'DATA ENTRY'!D185,"")))</f>
        <v/>
      </c>
      <c r="CS186">
        <f t="shared" si="40"/>
        <v>0</v>
      </c>
      <c r="CT186">
        <f t="shared" si="41"/>
        <v>0</v>
      </c>
      <c r="CV186" s="139"/>
      <c r="CX186">
        <f t="shared" si="42"/>
        <v>0</v>
      </c>
      <c r="DB186" t="str">
        <f t="shared" si="49"/>
        <v/>
      </c>
      <c r="DC186" t="str">
        <f t="shared" si="50"/>
        <v/>
      </c>
      <c r="DD186" s="224">
        <v>180</v>
      </c>
      <c r="DE186" s="3" t="str">
        <f>IF('DATA ENTRY'!CK185="","",IF('DATA ENTRY'!B185="","",IF(AND($DF$4='DATA ENTRY'!D185),'DATA ENTRY'!B185,"")))</f>
        <v/>
      </c>
      <c r="DF186" s="3" t="str">
        <f>IF('DATA ENTRY'!CK185="","",IF('DATA ENTRY'!C185="","",IF(AND($DF$4='DATA ENTRY'!D185),'DATA ENTRY'!C185,"")))</f>
        <v/>
      </c>
      <c r="DG186" s="4" t="str">
        <f>IF('DATA ENTRY'!CK185="","",IF('DATA ENTRY'!I185="","",IF(AND($DF$4='DATA ENTRY'!D185),'DATA ENTRY'!I185,"")))</f>
        <v/>
      </c>
      <c r="DH186" s="4" t="str">
        <f>IF('DATA ENTRY'!CK185="","",IF('DATA ENTRY'!CK185="","",IF(AND($DF$4='DATA ENTRY'!D185),'DATA ENTRY'!CK185,"")))</f>
        <v/>
      </c>
      <c r="DI186" s="3" t="str">
        <f>IF('DATA ENTRY'!CK185="","",IF('DATA ENTRY'!N185="","",IF(AND($DF$4='DATA ENTRY'!D185),'DATA ENTRY'!N185,"")))</f>
        <v/>
      </c>
      <c r="DJ186" s="107" t="str">
        <f>IF('DATA ENTRY'!CK185="","",IF('DATA ENTRY'!O185="","",IF(AND($DF$4='DATA ENTRY'!D185),'DATA ENTRY'!O185,"")))</f>
        <v/>
      </c>
      <c r="DK186" s="3" t="str">
        <f>IF('DATA ENTRY'!CK185="","",IF('DATA ENTRY'!P185="","",IF(AND($DF$4='DATA ENTRY'!D185),'DATA ENTRY'!P185,"")))</f>
        <v/>
      </c>
      <c r="DL186" s="107" t="str">
        <f>IF('DATA ENTRY'!CK185="","",IF('DATA ENTRY'!Q185="","",IF(AND($DF$4='DATA ENTRY'!D185),'DATA ENTRY'!Q185,"")))</f>
        <v/>
      </c>
      <c r="DM186" s="3" t="str">
        <f>IF('DATA ENTRY'!CK185="","",IF('DATA ENTRY'!R185="","",IF(AND($DF$4='DATA ENTRY'!D185),'DATA ENTRY'!R185,"")))</f>
        <v/>
      </c>
      <c r="DN186" s="107" t="str">
        <f>IF('DATA ENTRY'!CK185="","",IF('DATA ENTRY'!S185="","",IF(AND($DF$4='DATA ENTRY'!D185),'DATA ENTRY'!S185,"")))</f>
        <v/>
      </c>
      <c r="DO186" s="3" t="str">
        <f>IF('DATA ENTRY'!CK185="","",IF('DATA ENTRY'!E185="","",IF(AND($DF$4='DATA ENTRY'!D185),'DATA ENTRY'!E185,"")))</f>
        <v/>
      </c>
      <c r="DP186" s="3" t="str">
        <f>IF('DATA ENTRY'!CK185="","",IF('DATA ENTRY'!D185="","",IF(AND($DF$4='DATA ENTRY'!D185),'DATA ENTRY'!D185,"")))</f>
        <v/>
      </c>
      <c r="DQ186" s="3" t="str">
        <f>IF('DATA ENTRY'!CK185="","",IF('DATA ENTRY'!W185="","",IF(AND($DF$4='DATA ENTRY'!D185),'DATA ENTRY'!W185,"")))</f>
        <v/>
      </c>
      <c r="DR186" s="3" t="str">
        <f>IF('DATA ENTRY'!CK185="","",IF('DATA ENTRY'!X185="","",IF(AND($DF$4='DATA ENTRY'!D185),'DATA ENTRY'!X185,"")))</f>
        <v/>
      </c>
      <c r="DS186" s="108" t="str">
        <f t="shared" si="43"/>
        <v/>
      </c>
      <c r="DT186" s="108" t="str">
        <f>IF('DATA ENTRY'!CK185="","",IF('DATA ENTRY'!D185="","",IF(AND($DF$4='DATA ENTRY'!D185),'DATA ENTRY'!G185,"")))</f>
        <v/>
      </c>
      <c r="DY186">
        <f t="shared" si="44"/>
        <v>0</v>
      </c>
      <c r="EB186" t="str">
        <f t="shared" si="45"/>
        <v/>
      </c>
      <c r="EC186" t="str">
        <f t="shared" si="46"/>
        <v/>
      </c>
      <c r="ED186" s="224">
        <v>180</v>
      </c>
      <c r="EE186" s="3" t="str">
        <f>IF('DATA ENTRY'!CK185="","",IF('DATA ENTRY'!B185="","",IF(AND($EF$4='DATA ENTRY'!G185,$EH$4='DATA ENTRY'!F185),'DATA ENTRY'!B185,"")))</f>
        <v/>
      </c>
      <c r="EF186" s="3" t="str">
        <f>IF('DATA ENTRY'!CK185="","",IF('DATA ENTRY'!C185="","",IF(AND($EF$4='DATA ENTRY'!G185,$EH$4='DATA ENTRY'!F185),'DATA ENTRY'!C185,"")))</f>
        <v/>
      </c>
      <c r="EG186" s="4" t="str">
        <f>IF('DATA ENTRY'!CK185="","",IF('DATA ENTRY'!I185="","",IF(AND($EF$4='DATA ENTRY'!G185,$EH$4='DATA ENTRY'!F185),'DATA ENTRY'!I185,"")))</f>
        <v/>
      </c>
      <c r="EH186" s="4" t="str">
        <f>IF('DATA ENTRY'!CK185="","",IF('DATA ENTRY'!CK185="","",IF(AND($EF$4='DATA ENTRY'!G185,$EH$4='DATA ENTRY'!F185),'DATA ENTRY'!CK185,"")))</f>
        <v/>
      </c>
      <c r="EI186" s="3" t="str">
        <f>IF('DATA ENTRY'!CK185="","",IF('DATA ENTRY'!N185="","",IF(AND($EF$4='DATA ENTRY'!G185,$EH$4='DATA ENTRY'!F185),'DATA ENTRY'!N185,"")))</f>
        <v/>
      </c>
      <c r="EJ186" s="107" t="str">
        <f>IF('DATA ENTRY'!CK185="","",IF('DATA ENTRY'!O185="","",IF(AND($EF$4='DATA ENTRY'!G185,$EH$4='DATA ENTRY'!F185),'DATA ENTRY'!O185,"")))</f>
        <v/>
      </c>
      <c r="EK186" s="3" t="str">
        <f>IF('DATA ENTRY'!CK185="","",IF('DATA ENTRY'!P185="","",IF(AND($EF$4='DATA ENTRY'!G185,$EH$4='DATA ENTRY'!F185),'DATA ENTRY'!P185,"")))</f>
        <v/>
      </c>
      <c r="EL186" s="107" t="str">
        <f>IF('DATA ENTRY'!CK185="","",IF('DATA ENTRY'!Q185="","",IF(AND($EF$4='DATA ENTRY'!G185,$EH$4='DATA ENTRY'!F185),'DATA ENTRY'!Q185,"")))</f>
        <v/>
      </c>
      <c r="EM186" s="3" t="str">
        <f>IF('DATA ENTRY'!CK185="","",IF('DATA ENTRY'!R185="","",IF(AND($EF$4='DATA ENTRY'!G185,$EH$4='DATA ENTRY'!F185),'DATA ENTRY'!R185,"")))</f>
        <v/>
      </c>
      <c r="EN186" s="107" t="str">
        <f>IF('DATA ENTRY'!CK185="","",IF('DATA ENTRY'!S185="","",IF(AND($EF$4='DATA ENTRY'!G185,$EH$4='DATA ENTRY'!F185),'DATA ENTRY'!S185,"")))</f>
        <v/>
      </c>
      <c r="EO186" s="3" t="str">
        <f>IF('DATA ENTRY'!CK185="","",IF('DATA ENTRY'!E185="","",IF(AND($EF$4='DATA ENTRY'!G185,$EH$4='DATA ENTRY'!F185),'DATA ENTRY'!E185,"")))</f>
        <v/>
      </c>
      <c r="EP186" s="3" t="str">
        <f>IF('DATA ENTRY'!CK185="","",IF('DATA ENTRY'!D185="","",IF(AND($EF$4='DATA ENTRY'!G185,$EH$4='DATA ENTRY'!F185),'DATA ENTRY'!D185,"")))</f>
        <v/>
      </c>
      <c r="EQ186" s="3" t="str">
        <f>IF('DATA ENTRY'!CK185="","",IF('DATA ENTRY'!W185="","",IF(AND($EF$4='DATA ENTRY'!G185,$EH$4='DATA ENTRY'!F185),'DATA ENTRY'!W185,"")))</f>
        <v/>
      </c>
      <c r="ER186" s="3" t="str">
        <f>IF('DATA ENTRY'!CK185="","",IF('DATA ENTRY'!X185="","",IF(AND($EF$4='DATA ENTRY'!G185,$EH$4='DATA ENTRY'!F185),'DATA ENTRY'!X185,"")))</f>
        <v/>
      </c>
      <c r="ES186" s="108" t="str">
        <f t="shared" si="47"/>
        <v/>
      </c>
      <c r="ET186" s="108" t="str">
        <f>IF('DATA ENTRY'!CK185="","",IF('DATA ENTRY'!D185="","",IF(AND($EF$4='DATA ENTRY'!G185,$EH$4='DATA ENTRY'!F185),'DATA ENTRY'!G185,"")))</f>
        <v/>
      </c>
      <c r="EY186">
        <f t="shared" si="48"/>
        <v>0</v>
      </c>
    </row>
    <row r="187" spans="1:155">
      <c r="A187" t="str">
        <f>IF(S187=0,"",1+(MAX($A$7:A186)))</f>
        <v/>
      </c>
      <c r="B187" s="224">
        <v>181</v>
      </c>
      <c r="C187" s="3" t="str">
        <f>IF('DATA ENTRY'!CK186="","",IF('DATA ENTRY'!B186="","",IF($D$4="All Post",'DATA ENTRY'!B186,IF(AND($D$4='DATA ENTRY'!CK186),'DATA ENTRY'!B186,""))))</f>
        <v/>
      </c>
      <c r="D187" s="3" t="str">
        <f>IF('DATA ENTRY'!CK186="","",IF('DATA ENTRY'!C186="","",IF($D$4="All Post",'DATA ENTRY'!C186,IF(AND($D$4='DATA ENTRY'!CK186),'DATA ENTRY'!C186,""))))</f>
        <v/>
      </c>
      <c r="E187" s="4" t="str">
        <f>IF('DATA ENTRY'!CK186="","",IF('DATA ENTRY'!I186="","",IF($D$4="All Post",'DATA ENTRY'!I186,IF(AND($D$4='DATA ENTRY'!CK186),'DATA ENTRY'!I186,""))))</f>
        <v/>
      </c>
      <c r="F187" s="4" t="str">
        <f>IF('DATA ENTRY'!CK186="","",IF('DATA ENTRY'!CK186="","",IF($D$4="All Post",'DATA ENTRY'!CK186,IF(AND($D$4='DATA ENTRY'!CK186),'DATA ENTRY'!CK186,""))))</f>
        <v/>
      </c>
      <c r="G187" s="3" t="str">
        <f>IF('DATA ENTRY'!CK186="","",IF('DATA ENTRY'!N186="","",IF($D$4="All Post",'DATA ENTRY'!N186,IF(AND($D$4='DATA ENTRY'!CK186),'DATA ENTRY'!N186,""))))</f>
        <v/>
      </c>
      <c r="H187" s="107" t="str">
        <f>IF('DATA ENTRY'!CK186="","",IF('DATA ENTRY'!O186="","",IF($D$4="All Post",'DATA ENTRY'!O186,IF(AND($D$4='DATA ENTRY'!CK186),'DATA ENTRY'!O186,""))))</f>
        <v/>
      </c>
      <c r="I187" s="3" t="str">
        <f>IF('DATA ENTRY'!CK186="","",IF('DATA ENTRY'!P186="","",IF($D$4="All Post",'DATA ENTRY'!P186,IF(AND($D$4='DATA ENTRY'!CK186),'DATA ENTRY'!P186,""))))</f>
        <v/>
      </c>
      <c r="J187" s="107" t="str">
        <f>IF('DATA ENTRY'!CK186="","",IF('DATA ENTRY'!Q186="","",IF($D$4="All Post",'DATA ENTRY'!Q186,IF(AND($D$4='DATA ENTRY'!CK186),'DATA ENTRY'!Q186,""))))</f>
        <v/>
      </c>
      <c r="K187" s="3" t="str">
        <f>IF('DATA ENTRY'!CK186="","",IF('DATA ENTRY'!R186="","",IF($D$4="All Post",'DATA ENTRY'!R186,IF(AND($D$4='DATA ENTRY'!CK186),'DATA ENTRY'!R186,""))))</f>
        <v/>
      </c>
      <c r="L187" s="3" t="str">
        <f>IF('DATA ENTRY'!CK186="","",IF('DATA ENTRY'!S186="","",IF($D$4="All Post",'DATA ENTRY'!S186,IF(AND($D$4='DATA ENTRY'!CK186),'DATA ENTRY'!S186,""))))</f>
        <v/>
      </c>
      <c r="M187" s="3" t="str">
        <f>IF('DATA ENTRY'!CK186="","",IF('DATA ENTRY'!E186="","",IF($D$4="All Post",'DATA ENTRY'!E186,IF(AND($D$4='DATA ENTRY'!CK186),'DATA ENTRY'!E186,""))))</f>
        <v/>
      </c>
      <c r="N187" s="3" t="str">
        <f>IF('DATA ENTRY'!CK186="","",IF('DATA ENTRY'!W186="","",IF($D$4="All Post",'DATA ENTRY'!W186,IF(AND($D$4='DATA ENTRY'!CK186),'DATA ENTRY'!W186,""))))</f>
        <v/>
      </c>
      <c r="O187" s="3" t="str">
        <f>IF('DATA ENTRY'!CK186="","",IF('DATA ENTRY'!X186="","",IF($D$4="All Post",'DATA ENTRY'!X186,IF(AND($D$4='DATA ENTRY'!CK186),'DATA ENTRY'!X186,""))))</f>
        <v/>
      </c>
      <c r="P187" s="3" t="str">
        <f>IF('DATA ENTRY'!CK186="","",IF('DATA ENTRY'!G186="","",IF($D$4="All Post",'DATA ENTRY'!G186,IF(AND($D$4='DATA ENTRY'!CK186),'DATA ENTRY'!G186,""))))</f>
        <v/>
      </c>
      <c r="S187">
        <f t="shared" si="35"/>
        <v>0</v>
      </c>
      <c r="T187" t="str">
        <f t="shared" si="36"/>
        <v/>
      </c>
      <c r="BZ187" t="str">
        <f t="shared" si="37"/>
        <v/>
      </c>
      <c r="CA187" t="str">
        <f t="shared" si="38"/>
        <v/>
      </c>
      <c r="CB187" s="224">
        <v>181</v>
      </c>
      <c r="CC187" s="3" t="str">
        <f>IF('DATA ENTRY'!CK186="","",IF('DATA ENTRY'!B186="","",IF(AND($CD$4='DATA ENTRY'!CK186,$CG$4='DATA ENTRY'!D186),'DATA ENTRY'!B186,"")))</f>
        <v/>
      </c>
      <c r="CD187" s="3" t="str">
        <f>IF('DATA ENTRY'!CK186="","",IF('DATA ENTRY'!C186="","",IF(AND($CD$4='DATA ENTRY'!CK186,$CG$4='DATA ENTRY'!D186),'DATA ENTRY'!C186,"")))</f>
        <v/>
      </c>
      <c r="CE187" s="4" t="str">
        <f>IF('DATA ENTRY'!CK186="","",IF('DATA ENTRY'!I186="","",IF(AND($CD$4='DATA ENTRY'!CK186,$CG$4='DATA ENTRY'!D186),'DATA ENTRY'!I186,"")))</f>
        <v/>
      </c>
      <c r="CF187" s="4" t="str">
        <f>IF('DATA ENTRY'!CK186="","",IF('DATA ENTRY'!CK186="","",IF(AND($CD$4='DATA ENTRY'!CK186,$CG$4='DATA ENTRY'!D186),'DATA ENTRY'!CK186,"")))</f>
        <v/>
      </c>
      <c r="CG187" s="3" t="str">
        <f>IF('DATA ENTRY'!CK186="","",IF('DATA ENTRY'!N186="","",IF(AND($CD$4='DATA ENTRY'!CK186,$CG$4='DATA ENTRY'!D186),'DATA ENTRY'!N186,"")))</f>
        <v/>
      </c>
      <c r="CH187" s="107" t="str">
        <f>IF('DATA ENTRY'!CK186="","",IF('DATA ENTRY'!O186="","",IF(AND($CD$4='DATA ENTRY'!CK186,$CG$4='DATA ENTRY'!D186),'DATA ENTRY'!O186,"")))</f>
        <v/>
      </c>
      <c r="CI187" s="3" t="str">
        <f>IF('DATA ENTRY'!CK186="","",IF('DATA ENTRY'!P186="","",IF(AND($CD$4='DATA ENTRY'!CK186,$CG$4='DATA ENTRY'!D186),'DATA ENTRY'!P186,"")))</f>
        <v/>
      </c>
      <c r="CJ187" s="107" t="str">
        <f>IF('DATA ENTRY'!CK186="","",IF('DATA ENTRY'!Q186="","",IF(AND($CD$4='DATA ENTRY'!CK186,$CG$4='DATA ENTRY'!D186),'DATA ENTRY'!Q186,"")))</f>
        <v/>
      </c>
      <c r="CK187" s="3" t="str">
        <f>IF('DATA ENTRY'!CK186="","",IF('DATA ENTRY'!R186="","",IF(AND($CD$4='DATA ENTRY'!CK186,$CG$4='DATA ENTRY'!D186),'DATA ENTRY'!R186,"")))</f>
        <v/>
      </c>
      <c r="CL187" s="3" t="str">
        <f>IF('DATA ENTRY'!CK186="","",IF('DATA ENTRY'!S186="","",IF(AND($CD$4='DATA ENTRY'!CK186,$CG$4='DATA ENTRY'!D186),'DATA ENTRY'!S186,"")))</f>
        <v/>
      </c>
      <c r="CM187" s="3" t="str">
        <f>IF('DATA ENTRY'!CK186="","",IF('DATA ENTRY'!E186="","",IF(AND($CD$4='DATA ENTRY'!CK186,$CG$4='DATA ENTRY'!D186),'DATA ENTRY'!E186,"")))</f>
        <v/>
      </c>
      <c r="CN187" s="3" t="str">
        <f>IF('DATA ENTRY'!CK186="","",IF('DATA ENTRY'!W186="","",IF(AND($CD$4='DATA ENTRY'!CK186,$CG$4='DATA ENTRY'!D186),'DATA ENTRY'!W186,"")))</f>
        <v/>
      </c>
      <c r="CO187" s="3" t="str">
        <f>IF('DATA ENTRY'!CK186="","",IF('DATA ENTRY'!X186="","",IF(AND($CD$4='DATA ENTRY'!CK186,$CG$4='DATA ENTRY'!D186),'DATA ENTRY'!X186,"")))</f>
        <v/>
      </c>
      <c r="CP187" s="108" t="str">
        <f t="shared" si="39"/>
        <v/>
      </c>
      <c r="CQ187" s="108" t="str">
        <f>IF('DATA ENTRY'!CK186="","",IF('DATA ENTRY'!G186="","",IF(AND($CD$4='DATA ENTRY'!CK186,$CG$4='DATA ENTRY'!D186),'DATA ENTRY'!G186,"")))</f>
        <v/>
      </c>
      <c r="CR187" s="230" t="str">
        <f>IF('DATA ENTRY'!CK186="","",IF('DATA ENTRY'!D186="","",IF(AND($CD$4='DATA ENTRY'!CK186,$CG$4='DATA ENTRY'!D186),'DATA ENTRY'!D186,"")))</f>
        <v/>
      </c>
      <c r="CS187">
        <f t="shared" si="40"/>
        <v>0</v>
      </c>
      <c r="CT187">
        <f t="shared" si="41"/>
        <v>0</v>
      </c>
      <c r="CV187" s="139"/>
      <c r="CX187">
        <f t="shared" si="42"/>
        <v>0</v>
      </c>
      <c r="DB187" t="str">
        <f t="shared" si="49"/>
        <v/>
      </c>
      <c r="DC187" t="str">
        <f t="shared" si="50"/>
        <v/>
      </c>
      <c r="DD187" s="224">
        <v>181</v>
      </c>
      <c r="DE187" s="3" t="str">
        <f>IF('DATA ENTRY'!CK186="","",IF('DATA ENTRY'!B186="","",IF(AND($DF$4='DATA ENTRY'!D186),'DATA ENTRY'!B186,"")))</f>
        <v/>
      </c>
      <c r="DF187" s="3" t="str">
        <f>IF('DATA ENTRY'!CK186="","",IF('DATA ENTRY'!C186="","",IF(AND($DF$4='DATA ENTRY'!D186),'DATA ENTRY'!C186,"")))</f>
        <v/>
      </c>
      <c r="DG187" s="4" t="str">
        <f>IF('DATA ENTRY'!CK186="","",IF('DATA ENTRY'!I186="","",IF(AND($DF$4='DATA ENTRY'!D186),'DATA ENTRY'!I186,"")))</f>
        <v/>
      </c>
      <c r="DH187" s="4" t="str">
        <f>IF('DATA ENTRY'!CK186="","",IF('DATA ENTRY'!CK186="","",IF(AND($DF$4='DATA ENTRY'!D186),'DATA ENTRY'!CK186,"")))</f>
        <v/>
      </c>
      <c r="DI187" s="3" t="str">
        <f>IF('DATA ENTRY'!CK186="","",IF('DATA ENTRY'!N186="","",IF(AND($DF$4='DATA ENTRY'!D186),'DATA ENTRY'!N186,"")))</f>
        <v/>
      </c>
      <c r="DJ187" s="107" t="str">
        <f>IF('DATA ENTRY'!CK186="","",IF('DATA ENTRY'!O186="","",IF(AND($DF$4='DATA ENTRY'!D186),'DATA ENTRY'!O186,"")))</f>
        <v/>
      </c>
      <c r="DK187" s="3" t="str">
        <f>IF('DATA ENTRY'!CK186="","",IF('DATA ENTRY'!P186="","",IF(AND($DF$4='DATA ENTRY'!D186),'DATA ENTRY'!P186,"")))</f>
        <v/>
      </c>
      <c r="DL187" s="107" t="str">
        <f>IF('DATA ENTRY'!CK186="","",IF('DATA ENTRY'!Q186="","",IF(AND($DF$4='DATA ENTRY'!D186),'DATA ENTRY'!Q186,"")))</f>
        <v/>
      </c>
      <c r="DM187" s="3" t="str">
        <f>IF('DATA ENTRY'!CK186="","",IF('DATA ENTRY'!R186="","",IF(AND($DF$4='DATA ENTRY'!D186),'DATA ENTRY'!R186,"")))</f>
        <v/>
      </c>
      <c r="DN187" s="107" t="str">
        <f>IF('DATA ENTRY'!CK186="","",IF('DATA ENTRY'!S186="","",IF(AND($DF$4='DATA ENTRY'!D186),'DATA ENTRY'!S186,"")))</f>
        <v/>
      </c>
      <c r="DO187" s="3" t="str">
        <f>IF('DATA ENTRY'!CK186="","",IF('DATA ENTRY'!E186="","",IF(AND($DF$4='DATA ENTRY'!D186),'DATA ENTRY'!E186,"")))</f>
        <v/>
      </c>
      <c r="DP187" s="3" t="str">
        <f>IF('DATA ENTRY'!CK186="","",IF('DATA ENTRY'!D186="","",IF(AND($DF$4='DATA ENTRY'!D186),'DATA ENTRY'!D186,"")))</f>
        <v/>
      </c>
      <c r="DQ187" s="3" t="str">
        <f>IF('DATA ENTRY'!CK186="","",IF('DATA ENTRY'!W186="","",IF(AND($DF$4='DATA ENTRY'!D186),'DATA ENTRY'!W186,"")))</f>
        <v/>
      </c>
      <c r="DR187" s="3" t="str">
        <f>IF('DATA ENTRY'!CK186="","",IF('DATA ENTRY'!X186="","",IF(AND($DF$4='DATA ENTRY'!D186),'DATA ENTRY'!X186,"")))</f>
        <v/>
      </c>
      <c r="DS187" s="108" t="str">
        <f t="shared" si="43"/>
        <v/>
      </c>
      <c r="DT187" s="108" t="str">
        <f>IF('DATA ENTRY'!CK186="","",IF('DATA ENTRY'!D186="","",IF(AND($DF$4='DATA ENTRY'!D186),'DATA ENTRY'!G186,"")))</f>
        <v/>
      </c>
      <c r="DY187">
        <f t="shared" si="44"/>
        <v>0</v>
      </c>
      <c r="EB187" t="str">
        <f t="shared" si="45"/>
        <v/>
      </c>
      <c r="EC187" t="str">
        <f t="shared" si="46"/>
        <v/>
      </c>
      <c r="ED187" s="224">
        <v>181</v>
      </c>
      <c r="EE187" s="3" t="str">
        <f>IF('DATA ENTRY'!CK186="","",IF('DATA ENTRY'!B186="","",IF(AND($EF$4='DATA ENTRY'!G186,$EH$4='DATA ENTRY'!F186),'DATA ENTRY'!B186,"")))</f>
        <v/>
      </c>
      <c r="EF187" s="3" t="str">
        <f>IF('DATA ENTRY'!CK186="","",IF('DATA ENTRY'!C186="","",IF(AND($EF$4='DATA ENTRY'!G186,$EH$4='DATA ENTRY'!F186),'DATA ENTRY'!C186,"")))</f>
        <v/>
      </c>
      <c r="EG187" s="4" t="str">
        <f>IF('DATA ENTRY'!CK186="","",IF('DATA ENTRY'!I186="","",IF(AND($EF$4='DATA ENTRY'!G186,$EH$4='DATA ENTRY'!F186),'DATA ENTRY'!I186,"")))</f>
        <v/>
      </c>
      <c r="EH187" s="4" t="str">
        <f>IF('DATA ENTRY'!CK186="","",IF('DATA ENTRY'!CK186="","",IF(AND($EF$4='DATA ENTRY'!G186,$EH$4='DATA ENTRY'!F186),'DATA ENTRY'!CK186,"")))</f>
        <v/>
      </c>
      <c r="EI187" s="3" t="str">
        <f>IF('DATA ENTRY'!CK186="","",IF('DATA ENTRY'!N186="","",IF(AND($EF$4='DATA ENTRY'!G186,$EH$4='DATA ENTRY'!F186),'DATA ENTRY'!N186,"")))</f>
        <v/>
      </c>
      <c r="EJ187" s="107" t="str">
        <f>IF('DATA ENTRY'!CK186="","",IF('DATA ENTRY'!O186="","",IF(AND($EF$4='DATA ENTRY'!G186,$EH$4='DATA ENTRY'!F186),'DATA ENTRY'!O186,"")))</f>
        <v/>
      </c>
      <c r="EK187" s="3" t="str">
        <f>IF('DATA ENTRY'!CK186="","",IF('DATA ENTRY'!P186="","",IF(AND($EF$4='DATA ENTRY'!G186,$EH$4='DATA ENTRY'!F186),'DATA ENTRY'!P186,"")))</f>
        <v/>
      </c>
      <c r="EL187" s="107" t="str">
        <f>IF('DATA ENTRY'!CK186="","",IF('DATA ENTRY'!Q186="","",IF(AND($EF$4='DATA ENTRY'!G186,$EH$4='DATA ENTRY'!F186),'DATA ENTRY'!Q186,"")))</f>
        <v/>
      </c>
      <c r="EM187" s="3" t="str">
        <f>IF('DATA ENTRY'!CK186="","",IF('DATA ENTRY'!R186="","",IF(AND($EF$4='DATA ENTRY'!G186,$EH$4='DATA ENTRY'!F186),'DATA ENTRY'!R186,"")))</f>
        <v/>
      </c>
      <c r="EN187" s="107" t="str">
        <f>IF('DATA ENTRY'!CK186="","",IF('DATA ENTRY'!S186="","",IF(AND($EF$4='DATA ENTRY'!G186,$EH$4='DATA ENTRY'!F186),'DATA ENTRY'!S186,"")))</f>
        <v/>
      </c>
      <c r="EO187" s="3" t="str">
        <f>IF('DATA ENTRY'!CK186="","",IF('DATA ENTRY'!E186="","",IF(AND($EF$4='DATA ENTRY'!G186,$EH$4='DATA ENTRY'!F186),'DATA ENTRY'!E186,"")))</f>
        <v/>
      </c>
      <c r="EP187" s="3" t="str">
        <f>IF('DATA ENTRY'!CK186="","",IF('DATA ENTRY'!D186="","",IF(AND($EF$4='DATA ENTRY'!G186,$EH$4='DATA ENTRY'!F186),'DATA ENTRY'!D186,"")))</f>
        <v/>
      </c>
      <c r="EQ187" s="3" t="str">
        <f>IF('DATA ENTRY'!CK186="","",IF('DATA ENTRY'!W186="","",IF(AND($EF$4='DATA ENTRY'!G186,$EH$4='DATA ENTRY'!F186),'DATA ENTRY'!W186,"")))</f>
        <v/>
      </c>
      <c r="ER187" s="3" t="str">
        <f>IF('DATA ENTRY'!CK186="","",IF('DATA ENTRY'!X186="","",IF(AND($EF$4='DATA ENTRY'!G186,$EH$4='DATA ENTRY'!F186),'DATA ENTRY'!X186,"")))</f>
        <v/>
      </c>
      <c r="ES187" s="108" t="str">
        <f t="shared" si="47"/>
        <v/>
      </c>
      <c r="ET187" s="108" t="str">
        <f>IF('DATA ENTRY'!CK186="","",IF('DATA ENTRY'!D186="","",IF(AND($EF$4='DATA ENTRY'!G186,$EH$4='DATA ENTRY'!F186),'DATA ENTRY'!G186,"")))</f>
        <v/>
      </c>
      <c r="EY187">
        <f t="shared" si="48"/>
        <v>0</v>
      </c>
    </row>
    <row r="188" spans="1:155">
      <c r="A188" t="str">
        <f>IF(S188=0,"",1+(MAX($A$7:A187)))</f>
        <v/>
      </c>
      <c r="B188" s="224">
        <v>182</v>
      </c>
      <c r="C188" s="3" t="str">
        <f>IF('DATA ENTRY'!CK187="","",IF('DATA ENTRY'!B187="","",IF($D$4="All Post",'DATA ENTRY'!B187,IF(AND($D$4='DATA ENTRY'!CK187),'DATA ENTRY'!B187,""))))</f>
        <v/>
      </c>
      <c r="D188" s="3" t="str">
        <f>IF('DATA ENTRY'!CK187="","",IF('DATA ENTRY'!C187="","",IF($D$4="All Post",'DATA ENTRY'!C187,IF(AND($D$4='DATA ENTRY'!CK187),'DATA ENTRY'!C187,""))))</f>
        <v/>
      </c>
      <c r="E188" s="4" t="str">
        <f>IF('DATA ENTRY'!CK187="","",IF('DATA ENTRY'!I187="","",IF($D$4="All Post",'DATA ENTRY'!I187,IF(AND($D$4='DATA ENTRY'!CK187),'DATA ENTRY'!I187,""))))</f>
        <v/>
      </c>
      <c r="F188" s="4" t="str">
        <f>IF('DATA ENTRY'!CK187="","",IF('DATA ENTRY'!CK187="","",IF($D$4="All Post",'DATA ENTRY'!CK187,IF(AND($D$4='DATA ENTRY'!CK187),'DATA ENTRY'!CK187,""))))</f>
        <v/>
      </c>
      <c r="G188" s="3" t="str">
        <f>IF('DATA ENTRY'!CK187="","",IF('DATA ENTRY'!N187="","",IF($D$4="All Post",'DATA ENTRY'!N187,IF(AND($D$4='DATA ENTRY'!CK187),'DATA ENTRY'!N187,""))))</f>
        <v/>
      </c>
      <c r="H188" s="107" t="str">
        <f>IF('DATA ENTRY'!CK187="","",IF('DATA ENTRY'!O187="","",IF($D$4="All Post",'DATA ENTRY'!O187,IF(AND($D$4='DATA ENTRY'!CK187),'DATA ENTRY'!O187,""))))</f>
        <v/>
      </c>
      <c r="I188" s="3" t="str">
        <f>IF('DATA ENTRY'!CK187="","",IF('DATA ENTRY'!P187="","",IF($D$4="All Post",'DATA ENTRY'!P187,IF(AND($D$4='DATA ENTRY'!CK187),'DATA ENTRY'!P187,""))))</f>
        <v/>
      </c>
      <c r="J188" s="107" t="str">
        <f>IF('DATA ENTRY'!CK187="","",IF('DATA ENTRY'!Q187="","",IF($D$4="All Post",'DATA ENTRY'!Q187,IF(AND($D$4='DATA ENTRY'!CK187),'DATA ENTRY'!Q187,""))))</f>
        <v/>
      </c>
      <c r="K188" s="3" t="str">
        <f>IF('DATA ENTRY'!CK187="","",IF('DATA ENTRY'!R187="","",IF($D$4="All Post",'DATA ENTRY'!R187,IF(AND($D$4='DATA ENTRY'!CK187),'DATA ENTRY'!R187,""))))</f>
        <v/>
      </c>
      <c r="L188" s="3" t="str">
        <f>IF('DATA ENTRY'!CK187="","",IF('DATA ENTRY'!S187="","",IF($D$4="All Post",'DATA ENTRY'!S187,IF(AND($D$4='DATA ENTRY'!CK187),'DATA ENTRY'!S187,""))))</f>
        <v/>
      </c>
      <c r="M188" s="3" t="str">
        <f>IF('DATA ENTRY'!CK187="","",IF('DATA ENTRY'!E187="","",IF($D$4="All Post",'DATA ENTRY'!E187,IF(AND($D$4='DATA ENTRY'!CK187),'DATA ENTRY'!E187,""))))</f>
        <v/>
      </c>
      <c r="N188" s="3" t="str">
        <f>IF('DATA ENTRY'!CK187="","",IF('DATA ENTRY'!W187="","",IF($D$4="All Post",'DATA ENTRY'!W187,IF(AND($D$4='DATA ENTRY'!CK187),'DATA ENTRY'!W187,""))))</f>
        <v/>
      </c>
      <c r="O188" s="3" t="str">
        <f>IF('DATA ENTRY'!CK187="","",IF('DATA ENTRY'!X187="","",IF($D$4="All Post",'DATA ENTRY'!X187,IF(AND($D$4='DATA ENTRY'!CK187),'DATA ENTRY'!X187,""))))</f>
        <v/>
      </c>
      <c r="P188" s="3" t="str">
        <f>IF('DATA ENTRY'!CK187="","",IF('DATA ENTRY'!G187="","",IF($D$4="All Post",'DATA ENTRY'!G187,IF(AND($D$4='DATA ENTRY'!CK187),'DATA ENTRY'!G187,""))))</f>
        <v/>
      </c>
      <c r="S188">
        <f t="shared" si="35"/>
        <v>0</v>
      </c>
      <c r="T188" t="str">
        <f t="shared" si="36"/>
        <v/>
      </c>
      <c r="BZ188" t="str">
        <f t="shared" si="37"/>
        <v/>
      </c>
      <c r="CA188" t="str">
        <f t="shared" si="38"/>
        <v/>
      </c>
      <c r="CB188" s="224">
        <v>182</v>
      </c>
      <c r="CC188" s="3" t="str">
        <f>IF('DATA ENTRY'!CK187="","",IF('DATA ENTRY'!B187="","",IF(AND($CD$4='DATA ENTRY'!CK187,$CG$4='DATA ENTRY'!D187),'DATA ENTRY'!B187,"")))</f>
        <v/>
      </c>
      <c r="CD188" s="3" t="str">
        <f>IF('DATA ENTRY'!CK187="","",IF('DATA ENTRY'!C187="","",IF(AND($CD$4='DATA ENTRY'!CK187,$CG$4='DATA ENTRY'!D187),'DATA ENTRY'!C187,"")))</f>
        <v/>
      </c>
      <c r="CE188" s="4" t="str">
        <f>IF('DATA ENTRY'!CK187="","",IF('DATA ENTRY'!I187="","",IF(AND($CD$4='DATA ENTRY'!CK187,$CG$4='DATA ENTRY'!D187),'DATA ENTRY'!I187,"")))</f>
        <v/>
      </c>
      <c r="CF188" s="4" t="str">
        <f>IF('DATA ENTRY'!CK187="","",IF('DATA ENTRY'!CK187="","",IF(AND($CD$4='DATA ENTRY'!CK187,$CG$4='DATA ENTRY'!D187),'DATA ENTRY'!CK187,"")))</f>
        <v/>
      </c>
      <c r="CG188" s="3" t="str">
        <f>IF('DATA ENTRY'!CK187="","",IF('DATA ENTRY'!N187="","",IF(AND($CD$4='DATA ENTRY'!CK187,$CG$4='DATA ENTRY'!D187),'DATA ENTRY'!N187,"")))</f>
        <v/>
      </c>
      <c r="CH188" s="107" t="str">
        <f>IF('DATA ENTRY'!CK187="","",IF('DATA ENTRY'!O187="","",IF(AND($CD$4='DATA ENTRY'!CK187,$CG$4='DATA ENTRY'!D187),'DATA ENTRY'!O187,"")))</f>
        <v/>
      </c>
      <c r="CI188" s="3" t="str">
        <f>IF('DATA ENTRY'!CK187="","",IF('DATA ENTRY'!P187="","",IF(AND($CD$4='DATA ENTRY'!CK187,$CG$4='DATA ENTRY'!D187),'DATA ENTRY'!P187,"")))</f>
        <v/>
      </c>
      <c r="CJ188" s="107" t="str">
        <f>IF('DATA ENTRY'!CK187="","",IF('DATA ENTRY'!Q187="","",IF(AND($CD$4='DATA ENTRY'!CK187,$CG$4='DATA ENTRY'!D187),'DATA ENTRY'!Q187,"")))</f>
        <v/>
      </c>
      <c r="CK188" s="3" t="str">
        <f>IF('DATA ENTRY'!CK187="","",IF('DATA ENTRY'!R187="","",IF(AND($CD$4='DATA ENTRY'!CK187,$CG$4='DATA ENTRY'!D187),'DATA ENTRY'!R187,"")))</f>
        <v/>
      </c>
      <c r="CL188" s="3" t="str">
        <f>IF('DATA ENTRY'!CK187="","",IF('DATA ENTRY'!S187="","",IF(AND($CD$4='DATA ENTRY'!CK187,$CG$4='DATA ENTRY'!D187),'DATA ENTRY'!S187,"")))</f>
        <v/>
      </c>
      <c r="CM188" s="3" t="str">
        <f>IF('DATA ENTRY'!CK187="","",IF('DATA ENTRY'!E187="","",IF(AND($CD$4='DATA ENTRY'!CK187,$CG$4='DATA ENTRY'!D187),'DATA ENTRY'!E187,"")))</f>
        <v/>
      </c>
      <c r="CN188" s="3" t="str">
        <f>IF('DATA ENTRY'!CK187="","",IF('DATA ENTRY'!W187="","",IF(AND($CD$4='DATA ENTRY'!CK187,$CG$4='DATA ENTRY'!D187),'DATA ENTRY'!W187,"")))</f>
        <v/>
      </c>
      <c r="CO188" s="3" t="str">
        <f>IF('DATA ENTRY'!CK187="","",IF('DATA ENTRY'!X187="","",IF(AND($CD$4='DATA ENTRY'!CK187,$CG$4='DATA ENTRY'!D187),'DATA ENTRY'!X187,"")))</f>
        <v/>
      </c>
      <c r="CP188" s="108" t="str">
        <f t="shared" si="39"/>
        <v/>
      </c>
      <c r="CQ188" s="108" t="str">
        <f>IF('DATA ENTRY'!CK187="","",IF('DATA ENTRY'!G187="","",IF(AND($CD$4='DATA ENTRY'!CK187,$CG$4='DATA ENTRY'!D187),'DATA ENTRY'!G187,"")))</f>
        <v/>
      </c>
      <c r="CR188" s="230" t="str">
        <f>IF('DATA ENTRY'!CK187="","",IF('DATA ENTRY'!D187="","",IF(AND($CD$4='DATA ENTRY'!CK187,$CG$4='DATA ENTRY'!D187),'DATA ENTRY'!D187,"")))</f>
        <v/>
      </c>
      <c r="CS188">
        <f t="shared" si="40"/>
        <v>0</v>
      </c>
      <c r="CT188">
        <f t="shared" si="41"/>
        <v>0</v>
      </c>
      <c r="CV188" s="139"/>
      <c r="CX188">
        <f t="shared" si="42"/>
        <v>0</v>
      </c>
      <c r="DB188" t="str">
        <f t="shared" si="49"/>
        <v/>
      </c>
      <c r="DC188" t="str">
        <f t="shared" si="50"/>
        <v/>
      </c>
      <c r="DD188" s="224">
        <v>182</v>
      </c>
      <c r="DE188" s="3" t="str">
        <f>IF('DATA ENTRY'!CK187="","",IF('DATA ENTRY'!B187="","",IF(AND($DF$4='DATA ENTRY'!D187),'DATA ENTRY'!B187,"")))</f>
        <v/>
      </c>
      <c r="DF188" s="3" t="str">
        <f>IF('DATA ENTRY'!CK187="","",IF('DATA ENTRY'!C187="","",IF(AND($DF$4='DATA ENTRY'!D187),'DATA ENTRY'!C187,"")))</f>
        <v/>
      </c>
      <c r="DG188" s="4" t="str">
        <f>IF('DATA ENTRY'!CK187="","",IF('DATA ENTRY'!I187="","",IF(AND($DF$4='DATA ENTRY'!D187),'DATA ENTRY'!I187,"")))</f>
        <v/>
      </c>
      <c r="DH188" s="4" t="str">
        <f>IF('DATA ENTRY'!CK187="","",IF('DATA ENTRY'!CK187="","",IF(AND($DF$4='DATA ENTRY'!D187),'DATA ENTRY'!CK187,"")))</f>
        <v/>
      </c>
      <c r="DI188" s="3" t="str">
        <f>IF('DATA ENTRY'!CK187="","",IF('DATA ENTRY'!N187="","",IF(AND($DF$4='DATA ENTRY'!D187),'DATA ENTRY'!N187,"")))</f>
        <v/>
      </c>
      <c r="DJ188" s="107" t="str">
        <f>IF('DATA ENTRY'!CK187="","",IF('DATA ENTRY'!O187="","",IF(AND($DF$4='DATA ENTRY'!D187),'DATA ENTRY'!O187,"")))</f>
        <v/>
      </c>
      <c r="DK188" s="3" t="str">
        <f>IF('DATA ENTRY'!CK187="","",IF('DATA ENTRY'!P187="","",IF(AND($DF$4='DATA ENTRY'!D187),'DATA ENTRY'!P187,"")))</f>
        <v/>
      </c>
      <c r="DL188" s="107" t="str">
        <f>IF('DATA ENTRY'!CK187="","",IF('DATA ENTRY'!Q187="","",IF(AND($DF$4='DATA ENTRY'!D187),'DATA ENTRY'!Q187,"")))</f>
        <v/>
      </c>
      <c r="DM188" s="3" t="str">
        <f>IF('DATA ENTRY'!CK187="","",IF('DATA ENTRY'!R187="","",IF(AND($DF$4='DATA ENTRY'!D187),'DATA ENTRY'!R187,"")))</f>
        <v/>
      </c>
      <c r="DN188" s="107" t="str">
        <f>IF('DATA ENTRY'!CK187="","",IF('DATA ENTRY'!S187="","",IF(AND($DF$4='DATA ENTRY'!D187),'DATA ENTRY'!S187,"")))</f>
        <v/>
      </c>
      <c r="DO188" s="3" t="str">
        <f>IF('DATA ENTRY'!CK187="","",IF('DATA ENTRY'!E187="","",IF(AND($DF$4='DATA ENTRY'!D187),'DATA ENTRY'!E187,"")))</f>
        <v/>
      </c>
      <c r="DP188" s="3" t="str">
        <f>IF('DATA ENTRY'!CK187="","",IF('DATA ENTRY'!D187="","",IF(AND($DF$4='DATA ENTRY'!D187),'DATA ENTRY'!D187,"")))</f>
        <v/>
      </c>
      <c r="DQ188" s="3" t="str">
        <f>IF('DATA ENTRY'!CK187="","",IF('DATA ENTRY'!W187="","",IF(AND($DF$4='DATA ENTRY'!D187),'DATA ENTRY'!W187,"")))</f>
        <v/>
      </c>
      <c r="DR188" s="3" t="str">
        <f>IF('DATA ENTRY'!CK187="","",IF('DATA ENTRY'!X187="","",IF(AND($DF$4='DATA ENTRY'!D187),'DATA ENTRY'!X187,"")))</f>
        <v/>
      </c>
      <c r="DS188" s="108" t="str">
        <f t="shared" si="43"/>
        <v/>
      </c>
      <c r="DT188" s="108" t="str">
        <f>IF('DATA ENTRY'!CK187="","",IF('DATA ENTRY'!D187="","",IF(AND($DF$4='DATA ENTRY'!D187),'DATA ENTRY'!G187,"")))</f>
        <v/>
      </c>
      <c r="DY188">
        <f t="shared" si="44"/>
        <v>0</v>
      </c>
      <c r="EB188" t="str">
        <f t="shared" si="45"/>
        <v/>
      </c>
      <c r="EC188" t="str">
        <f t="shared" si="46"/>
        <v/>
      </c>
      <c r="ED188" s="224">
        <v>182</v>
      </c>
      <c r="EE188" s="3" t="str">
        <f>IF('DATA ENTRY'!CK187="","",IF('DATA ENTRY'!B187="","",IF(AND($EF$4='DATA ENTRY'!G187,$EH$4='DATA ENTRY'!F187),'DATA ENTRY'!B187,"")))</f>
        <v/>
      </c>
      <c r="EF188" s="3" t="str">
        <f>IF('DATA ENTRY'!CK187="","",IF('DATA ENTRY'!C187="","",IF(AND($EF$4='DATA ENTRY'!G187,$EH$4='DATA ENTRY'!F187),'DATA ENTRY'!C187,"")))</f>
        <v/>
      </c>
      <c r="EG188" s="4" t="str">
        <f>IF('DATA ENTRY'!CK187="","",IF('DATA ENTRY'!I187="","",IF(AND($EF$4='DATA ENTRY'!G187,$EH$4='DATA ENTRY'!F187),'DATA ENTRY'!I187,"")))</f>
        <v/>
      </c>
      <c r="EH188" s="4" t="str">
        <f>IF('DATA ENTRY'!CK187="","",IF('DATA ENTRY'!CK187="","",IF(AND($EF$4='DATA ENTRY'!G187,$EH$4='DATA ENTRY'!F187),'DATA ENTRY'!CK187,"")))</f>
        <v/>
      </c>
      <c r="EI188" s="3" t="str">
        <f>IF('DATA ENTRY'!CK187="","",IF('DATA ENTRY'!N187="","",IF(AND($EF$4='DATA ENTRY'!G187,$EH$4='DATA ENTRY'!F187),'DATA ENTRY'!N187,"")))</f>
        <v/>
      </c>
      <c r="EJ188" s="107" t="str">
        <f>IF('DATA ENTRY'!CK187="","",IF('DATA ENTRY'!O187="","",IF(AND($EF$4='DATA ENTRY'!G187,$EH$4='DATA ENTRY'!F187),'DATA ENTRY'!O187,"")))</f>
        <v/>
      </c>
      <c r="EK188" s="3" t="str">
        <f>IF('DATA ENTRY'!CK187="","",IF('DATA ENTRY'!P187="","",IF(AND($EF$4='DATA ENTRY'!G187,$EH$4='DATA ENTRY'!F187),'DATA ENTRY'!P187,"")))</f>
        <v/>
      </c>
      <c r="EL188" s="107" t="str">
        <f>IF('DATA ENTRY'!CK187="","",IF('DATA ENTRY'!Q187="","",IF(AND($EF$4='DATA ENTRY'!G187,$EH$4='DATA ENTRY'!F187),'DATA ENTRY'!Q187,"")))</f>
        <v/>
      </c>
      <c r="EM188" s="3" t="str">
        <f>IF('DATA ENTRY'!CK187="","",IF('DATA ENTRY'!R187="","",IF(AND($EF$4='DATA ENTRY'!G187,$EH$4='DATA ENTRY'!F187),'DATA ENTRY'!R187,"")))</f>
        <v/>
      </c>
      <c r="EN188" s="107" t="str">
        <f>IF('DATA ENTRY'!CK187="","",IF('DATA ENTRY'!S187="","",IF(AND($EF$4='DATA ENTRY'!G187,$EH$4='DATA ENTRY'!F187),'DATA ENTRY'!S187,"")))</f>
        <v/>
      </c>
      <c r="EO188" s="3" t="str">
        <f>IF('DATA ENTRY'!CK187="","",IF('DATA ENTRY'!E187="","",IF(AND($EF$4='DATA ENTRY'!G187,$EH$4='DATA ENTRY'!F187),'DATA ENTRY'!E187,"")))</f>
        <v/>
      </c>
      <c r="EP188" s="3" t="str">
        <f>IF('DATA ENTRY'!CK187="","",IF('DATA ENTRY'!D187="","",IF(AND($EF$4='DATA ENTRY'!G187,$EH$4='DATA ENTRY'!F187),'DATA ENTRY'!D187,"")))</f>
        <v/>
      </c>
      <c r="EQ188" s="3" t="str">
        <f>IF('DATA ENTRY'!CK187="","",IF('DATA ENTRY'!W187="","",IF(AND($EF$4='DATA ENTRY'!G187,$EH$4='DATA ENTRY'!F187),'DATA ENTRY'!W187,"")))</f>
        <v/>
      </c>
      <c r="ER188" s="3" t="str">
        <f>IF('DATA ENTRY'!CK187="","",IF('DATA ENTRY'!X187="","",IF(AND($EF$4='DATA ENTRY'!G187,$EH$4='DATA ENTRY'!F187),'DATA ENTRY'!X187,"")))</f>
        <v/>
      </c>
      <c r="ES188" s="108" t="str">
        <f t="shared" si="47"/>
        <v/>
      </c>
      <c r="ET188" s="108" t="str">
        <f>IF('DATA ENTRY'!CK187="","",IF('DATA ENTRY'!D187="","",IF(AND($EF$4='DATA ENTRY'!G187,$EH$4='DATA ENTRY'!F187),'DATA ENTRY'!G187,"")))</f>
        <v/>
      </c>
      <c r="EY188">
        <f t="shared" si="48"/>
        <v>0</v>
      </c>
    </row>
    <row r="189" spans="1:155">
      <c r="A189" t="str">
        <f>IF(S189=0,"",1+(MAX($A$7:A188)))</f>
        <v/>
      </c>
      <c r="B189" s="224">
        <v>183</v>
      </c>
      <c r="C189" s="3" t="str">
        <f>IF('DATA ENTRY'!CK188="","",IF('DATA ENTRY'!B188="","",IF($D$4="All Post",'DATA ENTRY'!B188,IF(AND($D$4='DATA ENTRY'!CK188),'DATA ENTRY'!B188,""))))</f>
        <v/>
      </c>
      <c r="D189" s="3" t="str">
        <f>IF('DATA ENTRY'!CK188="","",IF('DATA ENTRY'!C188="","",IF($D$4="All Post",'DATA ENTRY'!C188,IF(AND($D$4='DATA ENTRY'!CK188),'DATA ENTRY'!C188,""))))</f>
        <v/>
      </c>
      <c r="E189" s="4" t="str">
        <f>IF('DATA ENTRY'!CK188="","",IF('DATA ENTRY'!I188="","",IF($D$4="All Post",'DATA ENTRY'!I188,IF(AND($D$4='DATA ENTRY'!CK188),'DATA ENTRY'!I188,""))))</f>
        <v/>
      </c>
      <c r="F189" s="4" t="str">
        <f>IF('DATA ENTRY'!CK188="","",IF('DATA ENTRY'!CK188="","",IF($D$4="All Post",'DATA ENTRY'!CK188,IF(AND($D$4='DATA ENTRY'!CK188),'DATA ENTRY'!CK188,""))))</f>
        <v/>
      </c>
      <c r="G189" s="3" t="str">
        <f>IF('DATA ENTRY'!CK188="","",IF('DATA ENTRY'!N188="","",IF($D$4="All Post",'DATA ENTRY'!N188,IF(AND($D$4='DATA ENTRY'!CK188),'DATA ENTRY'!N188,""))))</f>
        <v/>
      </c>
      <c r="H189" s="107" t="str">
        <f>IF('DATA ENTRY'!CK188="","",IF('DATA ENTRY'!O188="","",IF($D$4="All Post",'DATA ENTRY'!O188,IF(AND($D$4='DATA ENTRY'!CK188),'DATA ENTRY'!O188,""))))</f>
        <v/>
      </c>
      <c r="I189" s="3" t="str">
        <f>IF('DATA ENTRY'!CK188="","",IF('DATA ENTRY'!P188="","",IF($D$4="All Post",'DATA ENTRY'!P188,IF(AND($D$4='DATA ENTRY'!CK188),'DATA ENTRY'!P188,""))))</f>
        <v/>
      </c>
      <c r="J189" s="107" t="str">
        <f>IF('DATA ENTRY'!CK188="","",IF('DATA ENTRY'!Q188="","",IF($D$4="All Post",'DATA ENTRY'!Q188,IF(AND($D$4='DATA ENTRY'!CK188),'DATA ENTRY'!Q188,""))))</f>
        <v/>
      </c>
      <c r="K189" s="3" t="str">
        <f>IF('DATA ENTRY'!CK188="","",IF('DATA ENTRY'!R188="","",IF($D$4="All Post",'DATA ENTRY'!R188,IF(AND($D$4='DATA ENTRY'!CK188),'DATA ENTRY'!R188,""))))</f>
        <v/>
      </c>
      <c r="L189" s="3" t="str">
        <f>IF('DATA ENTRY'!CK188="","",IF('DATA ENTRY'!S188="","",IF($D$4="All Post",'DATA ENTRY'!S188,IF(AND($D$4='DATA ENTRY'!CK188),'DATA ENTRY'!S188,""))))</f>
        <v/>
      </c>
      <c r="M189" s="3" t="str">
        <f>IF('DATA ENTRY'!CK188="","",IF('DATA ENTRY'!E188="","",IF($D$4="All Post",'DATA ENTRY'!E188,IF(AND($D$4='DATA ENTRY'!CK188),'DATA ENTRY'!E188,""))))</f>
        <v/>
      </c>
      <c r="N189" s="3" t="str">
        <f>IF('DATA ENTRY'!CK188="","",IF('DATA ENTRY'!W188="","",IF($D$4="All Post",'DATA ENTRY'!W188,IF(AND($D$4='DATA ENTRY'!CK188),'DATA ENTRY'!W188,""))))</f>
        <v/>
      </c>
      <c r="O189" s="3" t="str">
        <f>IF('DATA ENTRY'!CK188="","",IF('DATA ENTRY'!X188="","",IF($D$4="All Post",'DATA ENTRY'!X188,IF(AND($D$4='DATA ENTRY'!CK188),'DATA ENTRY'!X188,""))))</f>
        <v/>
      </c>
      <c r="P189" s="3" t="str">
        <f>IF('DATA ENTRY'!CK188="","",IF('DATA ENTRY'!G188="","",IF($D$4="All Post",'DATA ENTRY'!G188,IF(AND($D$4='DATA ENTRY'!CK188),'DATA ENTRY'!G188,""))))</f>
        <v/>
      </c>
      <c r="S189">
        <f t="shared" si="35"/>
        <v>0</v>
      </c>
      <c r="T189" t="str">
        <f t="shared" si="36"/>
        <v/>
      </c>
      <c r="BZ189" t="str">
        <f t="shared" si="37"/>
        <v/>
      </c>
      <c r="CA189" t="str">
        <f t="shared" si="38"/>
        <v/>
      </c>
      <c r="CB189" s="224">
        <v>183</v>
      </c>
      <c r="CC189" s="3" t="str">
        <f>IF('DATA ENTRY'!CK188="","",IF('DATA ENTRY'!B188="","",IF(AND($CD$4='DATA ENTRY'!CK188,$CG$4='DATA ENTRY'!D188),'DATA ENTRY'!B188,"")))</f>
        <v/>
      </c>
      <c r="CD189" s="3" t="str">
        <f>IF('DATA ENTRY'!CK188="","",IF('DATA ENTRY'!C188="","",IF(AND($CD$4='DATA ENTRY'!CK188,$CG$4='DATA ENTRY'!D188),'DATA ENTRY'!C188,"")))</f>
        <v/>
      </c>
      <c r="CE189" s="4" t="str">
        <f>IF('DATA ENTRY'!CK188="","",IF('DATA ENTRY'!I188="","",IF(AND($CD$4='DATA ENTRY'!CK188,$CG$4='DATA ENTRY'!D188),'DATA ENTRY'!I188,"")))</f>
        <v/>
      </c>
      <c r="CF189" s="4" t="str">
        <f>IF('DATA ENTRY'!CK188="","",IF('DATA ENTRY'!CK188="","",IF(AND($CD$4='DATA ENTRY'!CK188,$CG$4='DATA ENTRY'!D188),'DATA ENTRY'!CK188,"")))</f>
        <v/>
      </c>
      <c r="CG189" s="3" t="str">
        <f>IF('DATA ENTRY'!CK188="","",IF('DATA ENTRY'!N188="","",IF(AND($CD$4='DATA ENTRY'!CK188,$CG$4='DATA ENTRY'!D188),'DATA ENTRY'!N188,"")))</f>
        <v/>
      </c>
      <c r="CH189" s="107" t="str">
        <f>IF('DATA ENTRY'!CK188="","",IF('DATA ENTRY'!O188="","",IF(AND($CD$4='DATA ENTRY'!CK188,$CG$4='DATA ENTRY'!D188),'DATA ENTRY'!O188,"")))</f>
        <v/>
      </c>
      <c r="CI189" s="3" t="str">
        <f>IF('DATA ENTRY'!CK188="","",IF('DATA ENTRY'!P188="","",IF(AND($CD$4='DATA ENTRY'!CK188,$CG$4='DATA ENTRY'!D188),'DATA ENTRY'!P188,"")))</f>
        <v/>
      </c>
      <c r="CJ189" s="107" t="str">
        <f>IF('DATA ENTRY'!CK188="","",IF('DATA ENTRY'!Q188="","",IF(AND($CD$4='DATA ENTRY'!CK188,$CG$4='DATA ENTRY'!D188),'DATA ENTRY'!Q188,"")))</f>
        <v/>
      </c>
      <c r="CK189" s="3" t="str">
        <f>IF('DATA ENTRY'!CK188="","",IF('DATA ENTRY'!R188="","",IF(AND($CD$4='DATA ENTRY'!CK188,$CG$4='DATA ENTRY'!D188),'DATA ENTRY'!R188,"")))</f>
        <v/>
      </c>
      <c r="CL189" s="3" t="str">
        <f>IF('DATA ENTRY'!CK188="","",IF('DATA ENTRY'!S188="","",IF(AND($CD$4='DATA ENTRY'!CK188,$CG$4='DATA ENTRY'!D188),'DATA ENTRY'!S188,"")))</f>
        <v/>
      </c>
      <c r="CM189" s="3" t="str">
        <f>IF('DATA ENTRY'!CK188="","",IF('DATA ENTRY'!E188="","",IF(AND($CD$4='DATA ENTRY'!CK188,$CG$4='DATA ENTRY'!D188),'DATA ENTRY'!E188,"")))</f>
        <v/>
      </c>
      <c r="CN189" s="3" t="str">
        <f>IF('DATA ENTRY'!CK188="","",IF('DATA ENTRY'!W188="","",IF(AND($CD$4='DATA ENTRY'!CK188,$CG$4='DATA ENTRY'!D188),'DATA ENTRY'!W188,"")))</f>
        <v/>
      </c>
      <c r="CO189" s="3" t="str">
        <f>IF('DATA ENTRY'!CK188="","",IF('DATA ENTRY'!X188="","",IF(AND($CD$4='DATA ENTRY'!CK188,$CG$4='DATA ENTRY'!D188),'DATA ENTRY'!X188,"")))</f>
        <v/>
      </c>
      <c r="CP189" s="108" t="str">
        <f t="shared" si="39"/>
        <v/>
      </c>
      <c r="CQ189" s="108" t="str">
        <f>IF('DATA ENTRY'!CK188="","",IF('DATA ENTRY'!G188="","",IF(AND($CD$4='DATA ENTRY'!CK188,$CG$4='DATA ENTRY'!D188),'DATA ENTRY'!G188,"")))</f>
        <v/>
      </c>
      <c r="CR189" s="230" t="str">
        <f>IF('DATA ENTRY'!CK188="","",IF('DATA ENTRY'!D188="","",IF(AND($CD$4='DATA ENTRY'!CK188,$CG$4='DATA ENTRY'!D188),'DATA ENTRY'!D188,"")))</f>
        <v/>
      </c>
      <c r="CS189">
        <f t="shared" si="40"/>
        <v>0</v>
      </c>
      <c r="CT189">
        <f t="shared" si="41"/>
        <v>0</v>
      </c>
      <c r="CV189" s="139"/>
      <c r="CX189">
        <f t="shared" si="42"/>
        <v>0</v>
      </c>
      <c r="DB189" t="str">
        <f t="shared" si="49"/>
        <v/>
      </c>
      <c r="DC189" t="str">
        <f t="shared" si="50"/>
        <v/>
      </c>
      <c r="DD189" s="224">
        <v>183</v>
      </c>
      <c r="DE189" s="3" t="str">
        <f>IF('DATA ENTRY'!CK188="","",IF('DATA ENTRY'!B188="","",IF(AND($DF$4='DATA ENTRY'!D188),'DATA ENTRY'!B188,"")))</f>
        <v/>
      </c>
      <c r="DF189" s="3" t="str">
        <f>IF('DATA ENTRY'!CK188="","",IF('DATA ENTRY'!C188="","",IF(AND($DF$4='DATA ENTRY'!D188),'DATA ENTRY'!C188,"")))</f>
        <v/>
      </c>
      <c r="DG189" s="4" t="str">
        <f>IF('DATA ENTRY'!CK188="","",IF('DATA ENTRY'!I188="","",IF(AND($DF$4='DATA ENTRY'!D188),'DATA ENTRY'!I188,"")))</f>
        <v/>
      </c>
      <c r="DH189" s="4" t="str">
        <f>IF('DATA ENTRY'!CK188="","",IF('DATA ENTRY'!CK188="","",IF(AND($DF$4='DATA ENTRY'!D188),'DATA ENTRY'!CK188,"")))</f>
        <v/>
      </c>
      <c r="DI189" s="3" t="str">
        <f>IF('DATA ENTRY'!CK188="","",IF('DATA ENTRY'!N188="","",IF(AND($DF$4='DATA ENTRY'!D188),'DATA ENTRY'!N188,"")))</f>
        <v/>
      </c>
      <c r="DJ189" s="107" t="str">
        <f>IF('DATA ENTRY'!CK188="","",IF('DATA ENTRY'!O188="","",IF(AND($DF$4='DATA ENTRY'!D188),'DATA ENTRY'!O188,"")))</f>
        <v/>
      </c>
      <c r="DK189" s="3" t="str">
        <f>IF('DATA ENTRY'!CK188="","",IF('DATA ENTRY'!P188="","",IF(AND($DF$4='DATA ENTRY'!D188),'DATA ENTRY'!P188,"")))</f>
        <v/>
      </c>
      <c r="DL189" s="107" t="str">
        <f>IF('DATA ENTRY'!CK188="","",IF('DATA ENTRY'!Q188="","",IF(AND($DF$4='DATA ENTRY'!D188),'DATA ENTRY'!Q188,"")))</f>
        <v/>
      </c>
      <c r="DM189" s="3" t="str">
        <f>IF('DATA ENTRY'!CK188="","",IF('DATA ENTRY'!R188="","",IF(AND($DF$4='DATA ENTRY'!D188),'DATA ENTRY'!R188,"")))</f>
        <v/>
      </c>
      <c r="DN189" s="107" t="str">
        <f>IF('DATA ENTRY'!CK188="","",IF('DATA ENTRY'!S188="","",IF(AND($DF$4='DATA ENTRY'!D188),'DATA ENTRY'!S188,"")))</f>
        <v/>
      </c>
      <c r="DO189" s="3" t="str">
        <f>IF('DATA ENTRY'!CK188="","",IF('DATA ENTRY'!E188="","",IF(AND($DF$4='DATA ENTRY'!D188),'DATA ENTRY'!E188,"")))</f>
        <v/>
      </c>
      <c r="DP189" s="3" t="str">
        <f>IF('DATA ENTRY'!CK188="","",IF('DATA ENTRY'!D188="","",IF(AND($DF$4='DATA ENTRY'!D188),'DATA ENTRY'!D188,"")))</f>
        <v/>
      </c>
      <c r="DQ189" s="3" t="str">
        <f>IF('DATA ENTRY'!CK188="","",IF('DATA ENTRY'!W188="","",IF(AND($DF$4='DATA ENTRY'!D188),'DATA ENTRY'!W188,"")))</f>
        <v/>
      </c>
      <c r="DR189" s="3" t="str">
        <f>IF('DATA ENTRY'!CK188="","",IF('DATA ENTRY'!X188="","",IF(AND($DF$4='DATA ENTRY'!D188),'DATA ENTRY'!X188,"")))</f>
        <v/>
      </c>
      <c r="DS189" s="108" t="str">
        <f t="shared" si="43"/>
        <v/>
      </c>
      <c r="DT189" s="108" t="str">
        <f>IF('DATA ENTRY'!CK188="","",IF('DATA ENTRY'!D188="","",IF(AND($DF$4='DATA ENTRY'!D188),'DATA ENTRY'!G188,"")))</f>
        <v/>
      </c>
      <c r="DY189">
        <f t="shared" si="44"/>
        <v>0</v>
      </c>
      <c r="EB189" t="str">
        <f t="shared" si="45"/>
        <v/>
      </c>
      <c r="EC189" t="str">
        <f t="shared" si="46"/>
        <v/>
      </c>
      <c r="ED189" s="224">
        <v>183</v>
      </c>
      <c r="EE189" s="3" t="str">
        <f>IF('DATA ENTRY'!CK188="","",IF('DATA ENTRY'!B188="","",IF(AND($EF$4='DATA ENTRY'!G188,$EH$4='DATA ENTRY'!F188),'DATA ENTRY'!B188,"")))</f>
        <v/>
      </c>
      <c r="EF189" s="3" t="str">
        <f>IF('DATA ENTRY'!CK188="","",IF('DATA ENTRY'!C188="","",IF(AND($EF$4='DATA ENTRY'!G188,$EH$4='DATA ENTRY'!F188),'DATA ENTRY'!C188,"")))</f>
        <v/>
      </c>
      <c r="EG189" s="4" t="str">
        <f>IF('DATA ENTRY'!CK188="","",IF('DATA ENTRY'!I188="","",IF(AND($EF$4='DATA ENTRY'!G188,$EH$4='DATA ENTRY'!F188),'DATA ENTRY'!I188,"")))</f>
        <v/>
      </c>
      <c r="EH189" s="4" t="str">
        <f>IF('DATA ENTRY'!CK188="","",IF('DATA ENTRY'!CK188="","",IF(AND($EF$4='DATA ENTRY'!G188,$EH$4='DATA ENTRY'!F188),'DATA ENTRY'!CK188,"")))</f>
        <v/>
      </c>
      <c r="EI189" s="3" t="str">
        <f>IF('DATA ENTRY'!CK188="","",IF('DATA ENTRY'!N188="","",IF(AND($EF$4='DATA ENTRY'!G188,$EH$4='DATA ENTRY'!F188),'DATA ENTRY'!N188,"")))</f>
        <v/>
      </c>
      <c r="EJ189" s="107" t="str">
        <f>IF('DATA ENTRY'!CK188="","",IF('DATA ENTRY'!O188="","",IF(AND($EF$4='DATA ENTRY'!G188,$EH$4='DATA ENTRY'!F188),'DATA ENTRY'!O188,"")))</f>
        <v/>
      </c>
      <c r="EK189" s="3" t="str">
        <f>IF('DATA ENTRY'!CK188="","",IF('DATA ENTRY'!P188="","",IF(AND($EF$4='DATA ENTRY'!G188,$EH$4='DATA ENTRY'!F188),'DATA ENTRY'!P188,"")))</f>
        <v/>
      </c>
      <c r="EL189" s="107" t="str">
        <f>IF('DATA ENTRY'!CK188="","",IF('DATA ENTRY'!Q188="","",IF(AND($EF$4='DATA ENTRY'!G188,$EH$4='DATA ENTRY'!F188),'DATA ENTRY'!Q188,"")))</f>
        <v/>
      </c>
      <c r="EM189" s="3" t="str">
        <f>IF('DATA ENTRY'!CK188="","",IF('DATA ENTRY'!R188="","",IF(AND($EF$4='DATA ENTRY'!G188,$EH$4='DATA ENTRY'!F188),'DATA ENTRY'!R188,"")))</f>
        <v/>
      </c>
      <c r="EN189" s="107" t="str">
        <f>IF('DATA ENTRY'!CK188="","",IF('DATA ENTRY'!S188="","",IF(AND($EF$4='DATA ENTRY'!G188,$EH$4='DATA ENTRY'!F188),'DATA ENTRY'!S188,"")))</f>
        <v/>
      </c>
      <c r="EO189" s="3" t="str">
        <f>IF('DATA ENTRY'!CK188="","",IF('DATA ENTRY'!E188="","",IF(AND($EF$4='DATA ENTRY'!G188,$EH$4='DATA ENTRY'!F188),'DATA ENTRY'!E188,"")))</f>
        <v/>
      </c>
      <c r="EP189" s="3" t="str">
        <f>IF('DATA ENTRY'!CK188="","",IF('DATA ENTRY'!D188="","",IF(AND($EF$4='DATA ENTRY'!G188,$EH$4='DATA ENTRY'!F188),'DATA ENTRY'!D188,"")))</f>
        <v/>
      </c>
      <c r="EQ189" s="3" t="str">
        <f>IF('DATA ENTRY'!CK188="","",IF('DATA ENTRY'!W188="","",IF(AND($EF$4='DATA ENTRY'!G188,$EH$4='DATA ENTRY'!F188),'DATA ENTRY'!W188,"")))</f>
        <v/>
      </c>
      <c r="ER189" s="3" t="str">
        <f>IF('DATA ENTRY'!CK188="","",IF('DATA ENTRY'!X188="","",IF(AND($EF$4='DATA ENTRY'!G188,$EH$4='DATA ENTRY'!F188),'DATA ENTRY'!X188,"")))</f>
        <v/>
      </c>
      <c r="ES189" s="108" t="str">
        <f t="shared" si="47"/>
        <v/>
      </c>
      <c r="ET189" s="108" t="str">
        <f>IF('DATA ENTRY'!CK188="","",IF('DATA ENTRY'!D188="","",IF(AND($EF$4='DATA ENTRY'!G188,$EH$4='DATA ENTRY'!F188),'DATA ENTRY'!G188,"")))</f>
        <v/>
      </c>
      <c r="EY189">
        <f t="shared" si="48"/>
        <v>0</v>
      </c>
    </row>
    <row r="190" spans="1:155">
      <c r="A190" t="str">
        <f>IF(S190=0,"",1+(MAX($A$7:A189)))</f>
        <v/>
      </c>
      <c r="B190" s="224">
        <v>184</v>
      </c>
      <c r="C190" s="3" t="str">
        <f>IF('DATA ENTRY'!CK189="","",IF('DATA ENTRY'!B189="","",IF($D$4="All Post",'DATA ENTRY'!B189,IF(AND($D$4='DATA ENTRY'!CK189),'DATA ENTRY'!B189,""))))</f>
        <v/>
      </c>
      <c r="D190" s="3" t="str">
        <f>IF('DATA ENTRY'!CK189="","",IF('DATA ENTRY'!C189="","",IF($D$4="All Post",'DATA ENTRY'!C189,IF(AND($D$4='DATA ENTRY'!CK189),'DATA ENTRY'!C189,""))))</f>
        <v/>
      </c>
      <c r="E190" s="4" t="str">
        <f>IF('DATA ENTRY'!CK189="","",IF('DATA ENTRY'!I189="","",IF($D$4="All Post",'DATA ENTRY'!I189,IF(AND($D$4='DATA ENTRY'!CK189),'DATA ENTRY'!I189,""))))</f>
        <v/>
      </c>
      <c r="F190" s="4" t="str">
        <f>IF('DATA ENTRY'!CK189="","",IF('DATA ENTRY'!CK189="","",IF($D$4="All Post",'DATA ENTRY'!CK189,IF(AND($D$4='DATA ENTRY'!CK189),'DATA ENTRY'!CK189,""))))</f>
        <v/>
      </c>
      <c r="G190" s="3" t="str">
        <f>IF('DATA ENTRY'!CK189="","",IF('DATA ENTRY'!N189="","",IF($D$4="All Post",'DATA ENTRY'!N189,IF(AND($D$4='DATA ENTRY'!CK189),'DATA ENTRY'!N189,""))))</f>
        <v/>
      </c>
      <c r="H190" s="107" t="str">
        <f>IF('DATA ENTRY'!CK189="","",IF('DATA ENTRY'!O189="","",IF($D$4="All Post",'DATA ENTRY'!O189,IF(AND($D$4='DATA ENTRY'!CK189),'DATA ENTRY'!O189,""))))</f>
        <v/>
      </c>
      <c r="I190" s="3" t="str">
        <f>IF('DATA ENTRY'!CK189="","",IF('DATA ENTRY'!P189="","",IF($D$4="All Post",'DATA ENTRY'!P189,IF(AND($D$4='DATA ENTRY'!CK189),'DATA ENTRY'!P189,""))))</f>
        <v/>
      </c>
      <c r="J190" s="107" t="str">
        <f>IF('DATA ENTRY'!CK189="","",IF('DATA ENTRY'!Q189="","",IF($D$4="All Post",'DATA ENTRY'!Q189,IF(AND($D$4='DATA ENTRY'!CK189),'DATA ENTRY'!Q189,""))))</f>
        <v/>
      </c>
      <c r="K190" s="3" t="str">
        <f>IF('DATA ENTRY'!CK189="","",IF('DATA ENTRY'!R189="","",IF($D$4="All Post",'DATA ENTRY'!R189,IF(AND($D$4='DATA ENTRY'!CK189),'DATA ENTRY'!R189,""))))</f>
        <v/>
      </c>
      <c r="L190" s="3" t="str">
        <f>IF('DATA ENTRY'!CK189="","",IF('DATA ENTRY'!S189="","",IF($D$4="All Post",'DATA ENTRY'!S189,IF(AND($D$4='DATA ENTRY'!CK189),'DATA ENTRY'!S189,""))))</f>
        <v/>
      </c>
      <c r="M190" s="3" t="str">
        <f>IF('DATA ENTRY'!CK189="","",IF('DATA ENTRY'!E189="","",IF($D$4="All Post",'DATA ENTRY'!E189,IF(AND($D$4='DATA ENTRY'!CK189),'DATA ENTRY'!E189,""))))</f>
        <v/>
      </c>
      <c r="N190" s="3" t="str">
        <f>IF('DATA ENTRY'!CK189="","",IF('DATA ENTRY'!W189="","",IF($D$4="All Post",'DATA ENTRY'!W189,IF(AND($D$4='DATA ENTRY'!CK189),'DATA ENTRY'!W189,""))))</f>
        <v/>
      </c>
      <c r="O190" s="3" t="str">
        <f>IF('DATA ENTRY'!CK189="","",IF('DATA ENTRY'!X189="","",IF($D$4="All Post",'DATA ENTRY'!X189,IF(AND($D$4='DATA ENTRY'!CK189),'DATA ENTRY'!X189,""))))</f>
        <v/>
      </c>
      <c r="P190" s="3" t="str">
        <f>IF('DATA ENTRY'!CK189="","",IF('DATA ENTRY'!G189="","",IF($D$4="All Post",'DATA ENTRY'!G189,IF(AND($D$4='DATA ENTRY'!CK189),'DATA ENTRY'!G189,""))))</f>
        <v/>
      </c>
      <c r="S190">
        <f t="shared" si="35"/>
        <v>0</v>
      </c>
      <c r="T190" t="str">
        <f t="shared" si="36"/>
        <v/>
      </c>
      <c r="BZ190" t="str">
        <f t="shared" si="37"/>
        <v/>
      </c>
      <c r="CA190" t="str">
        <f t="shared" si="38"/>
        <v/>
      </c>
      <c r="CB190" s="224">
        <v>184</v>
      </c>
      <c r="CC190" s="3" t="str">
        <f>IF('DATA ENTRY'!CK189="","",IF('DATA ENTRY'!B189="","",IF(AND($CD$4='DATA ENTRY'!CK189,$CG$4='DATA ENTRY'!D189),'DATA ENTRY'!B189,"")))</f>
        <v/>
      </c>
      <c r="CD190" s="3" t="str">
        <f>IF('DATA ENTRY'!CK189="","",IF('DATA ENTRY'!C189="","",IF(AND($CD$4='DATA ENTRY'!CK189,$CG$4='DATA ENTRY'!D189),'DATA ENTRY'!C189,"")))</f>
        <v/>
      </c>
      <c r="CE190" s="4" t="str">
        <f>IF('DATA ENTRY'!CK189="","",IF('DATA ENTRY'!I189="","",IF(AND($CD$4='DATA ENTRY'!CK189,$CG$4='DATA ENTRY'!D189),'DATA ENTRY'!I189,"")))</f>
        <v/>
      </c>
      <c r="CF190" s="4" t="str">
        <f>IF('DATA ENTRY'!CK189="","",IF('DATA ENTRY'!CK189="","",IF(AND($CD$4='DATA ENTRY'!CK189,$CG$4='DATA ENTRY'!D189),'DATA ENTRY'!CK189,"")))</f>
        <v/>
      </c>
      <c r="CG190" s="3" t="str">
        <f>IF('DATA ENTRY'!CK189="","",IF('DATA ENTRY'!N189="","",IF(AND($CD$4='DATA ENTRY'!CK189,$CG$4='DATA ENTRY'!D189),'DATA ENTRY'!N189,"")))</f>
        <v/>
      </c>
      <c r="CH190" s="107" t="str">
        <f>IF('DATA ENTRY'!CK189="","",IF('DATA ENTRY'!O189="","",IF(AND($CD$4='DATA ENTRY'!CK189,$CG$4='DATA ENTRY'!D189),'DATA ENTRY'!O189,"")))</f>
        <v/>
      </c>
      <c r="CI190" s="3" t="str">
        <f>IF('DATA ENTRY'!CK189="","",IF('DATA ENTRY'!P189="","",IF(AND($CD$4='DATA ENTRY'!CK189,$CG$4='DATA ENTRY'!D189),'DATA ENTRY'!P189,"")))</f>
        <v/>
      </c>
      <c r="CJ190" s="107" t="str">
        <f>IF('DATA ENTRY'!CK189="","",IF('DATA ENTRY'!Q189="","",IF(AND($CD$4='DATA ENTRY'!CK189,$CG$4='DATA ENTRY'!D189),'DATA ENTRY'!Q189,"")))</f>
        <v/>
      </c>
      <c r="CK190" s="3" t="str">
        <f>IF('DATA ENTRY'!CK189="","",IF('DATA ENTRY'!R189="","",IF(AND($CD$4='DATA ENTRY'!CK189,$CG$4='DATA ENTRY'!D189),'DATA ENTRY'!R189,"")))</f>
        <v/>
      </c>
      <c r="CL190" s="3" t="str">
        <f>IF('DATA ENTRY'!CK189="","",IF('DATA ENTRY'!S189="","",IF(AND($CD$4='DATA ENTRY'!CK189,$CG$4='DATA ENTRY'!D189),'DATA ENTRY'!S189,"")))</f>
        <v/>
      </c>
      <c r="CM190" s="3" t="str">
        <f>IF('DATA ENTRY'!CK189="","",IF('DATA ENTRY'!E189="","",IF(AND($CD$4='DATA ENTRY'!CK189,$CG$4='DATA ENTRY'!D189),'DATA ENTRY'!E189,"")))</f>
        <v/>
      </c>
      <c r="CN190" s="3" t="str">
        <f>IF('DATA ENTRY'!CK189="","",IF('DATA ENTRY'!W189="","",IF(AND($CD$4='DATA ENTRY'!CK189,$CG$4='DATA ENTRY'!D189),'DATA ENTRY'!W189,"")))</f>
        <v/>
      </c>
      <c r="CO190" s="3" t="str">
        <f>IF('DATA ENTRY'!CK189="","",IF('DATA ENTRY'!X189="","",IF(AND($CD$4='DATA ENTRY'!CK189,$CG$4='DATA ENTRY'!D189),'DATA ENTRY'!X189,"")))</f>
        <v/>
      </c>
      <c r="CP190" s="108" t="str">
        <f t="shared" si="39"/>
        <v/>
      </c>
      <c r="CQ190" s="108" t="str">
        <f>IF('DATA ENTRY'!CK189="","",IF('DATA ENTRY'!G189="","",IF(AND($CD$4='DATA ENTRY'!CK189,$CG$4='DATA ENTRY'!D189),'DATA ENTRY'!G189,"")))</f>
        <v/>
      </c>
      <c r="CR190" s="230" t="str">
        <f>IF('DATA ENTRY'!CK189="","",IF('DATA ENTRY'!D189="","",IF(AND($CD$4='DATA ENTRY'!CK189,$CG$4='DATA ENTRY'!D189),'DATA ENTRY'!D189,"")))</f>
        <v/>
      </c>
      <c r="CS190">
        <f t="shared" si="40"/>
        <v>0</v>
      </c>
      <c r="CT190">
        <f t="shared" si="41"/>
        <v>0</v>
      </c>
      <c r="CV190" s="139"/>
      <c r="CX190">
        <f t="shared" si="42"/>
        <v>0</v>
      </c>
      <c r="DB190" t="str">
        <f t="shared" si="49"/>
        <v/>
      </c>
      <c r="DC190" t="str">
        <f t="shared" si="50"/>
        <v/>
      </c>
      <c r="DD190" s="224">
        <v>184</v>
      </c>
      <c r="DE190" s="3" t="str">
        <f>IF('DATA ENTRY'!CK189="","",IF('DATA ENTRY'!B189="","",IF(AND($DF$4='DATA ENTRY'!D189),'DATA ENTRY'!B189,"")))</f>
        <v/>
      </c>
      <c r="DF190" s="3" t="str">
        <f>IF('DATA ENTRY'!CK189="","",IF('DATA ENTRY'!C189="","",IF(AND($DF$4='DATA ENTRY'!D189),'DATA ENTRY'!C189,"")))</f>
        <v/>
      </c>
      <c r="DG190" s="4" t="str">
        <f>IF('DATA ENTRY'!CK189="","",IF('DATA ENTRY'!I189="","",IF(AND($DF$4='DATA ENTRY'!D189),'DATA ENTRY'!I189,"")))</f>
        <v/>
      </c>
      <c r="DH190" s="4" t="str">
        <f>IF('DATA ENTRY'!CK189="","",IF('DATA ENTRY'!CK189="","",IF(AND($DF$4='DATA ENTRY'!D189),'DATA ENTRY'!CK189,"")))</f>
        <v/>
      </c>
      <c r="DI190" s="3" t="str">
        <f>IF('DATA ENTRY'!CK189="","",IF('DATA ENTRY'!N189="","",IF(AND($DF$4='DATA ENTRY'!D189),'DATA ENTRY'!N189,"")))</f>
        <v/>
      </c>
      <c r="DJ190" s="107" t="str">
        <f>IF('DATA ENTRY'!CK189="","",IF('DATA ENTRY'!O189="","",IF(AND($DF$4='DATA ENTRY'!D189),'DATA ENTRY'!O189,"")))</f>
        <v/>
      </c>
      <c r="DK190" s="3" t="str">
        <f>IF('DATA ENTRY'!CK189="","",IF('DATA ENTRY'!P189="","",IF(AND($DF$4='DATA ENTRY'!D189),'DATA ENTRY'!P189,"")))</f>
        <v/>
      </c>
      <c r="DL190" s="107" t="str">
        <f>IF('DATA ENTRY'!CK189="","",IF('DATA ENTRY'!Q189="","",IF(AND($DF$4='DATA ENTRY'!D189),'DATA ENTRY'!Q189,"")))</f>
        <v/>
      </c>
      <c r="DM190" s="3" t="str">
        <f>IF('DATA ENTRY'!CK189="","",IF('DATA ENTRY'!R189="","",IF(AND($DF$4='DATA ENTRY'!D189),'DATA ENTRY'!R189,"")))</f>
        <v/>
      </c>
      <c r="DN190" s="107" t="str">
        <f>IF('DATA ENTRY'!CK189="","",IF('DATA ENTRY'!S189="","",IF(AND($DF$4='DATA ENTRY'!D189),'DATA ENTRY'!S189,"")))</f>
        <v/>
      </c>
      <c r="DO190" s="3" t="str">
        <f>IF('DATA ENTRY'!CK189="","",IF('DATA ENTRY'!E189="","",IF(AND($DF$4='DATA ENTRY'!D189),'DATA ENTRY'!E189,"")))</f>
        <v/>
      </c>
      <c r="DP190" s="3" t="str">
        <f>IF('DATA ENTRY'!CK189="","",IF('DATA ENTRY'!D189="","",IF(AND($DF$4='DATA ENTRY'!D189),'DATA ENTRY'!D189,"")))</f>
        <v/>
      </c>
      <c r="DQ190" s="3" t="str">
        <f>IF('DATA ENTRY'!CK189="","",IF('DATA ENTRY'!W189="","",IF(AND($DF$4='DATA ENTRY'!D189),'DATA ENTRY'!W189,"")))</f>
        <v/>
      </c>
      <c r="DR190" s="3" t="str">
        <f>IF('DATA ENTRY'!CK189="","",IF('DATA ENTRY'!X189="","",IF(AND($DF$4='DATA ENTRY'!D189),'DATA ENTRY'!X189,"")))</f>
        <v/>
      </c>
      <c r="DS190" s="108" t="str">
        <f t="shared" si="43"/>
        <v/>
      </c>
      <c r="DT190" s="108" t="str">
        <f>IF('DATA ENTRY'!CK189="","",IF('DATA ENTRY'!D189="","",IF(AND($DF$4='DATA ENTRY'!D189),'DATA ENTRY'!G189,"")))</f>
        <v/>
      </c>
      <c r="DY190">
        <f t="shared" si="44"/>
        <v>0</v>
      </c>
      <c r="EB190" t="str">
        <f t="shared" si="45"/>
        <v/>
      </c>
      <c r="EC190" t="str">
        <f t="shared" si="46"/>
        <v/>
      </c>
      <c r="ED190" s="224">
        <v>184</v>
      </c>
      <c r="EE190" s="3" t="str">
        <f>IF('DATA ENTRY'!CK189="","",IF('DATA ENTRY'!B189="","",IF(AND($EF$4='DATA ENTRY'!G189,$EH$4='DATA ENTRY'!F189),'DATA ENTRY'!B189,"")))</f>
        <v/>
      </c>
      <c r="EF190" s="3" t="str">
        <f>IF('DATA ENTRY'!CK189="","",IF('DATA ENTRY'!C189="","",IF(AND($EF$4='DATA ENTRY'!G189,$EH$4='DATA ENTRY'!F189),'DATA ENTRY'!C189,"")))</f>
        <v/>
      </c>
      <c r="EG190" s="4" t="str">
        <f>IF('DATA ENTRY'!CK189="","",IF('DATA ENTRY'!I189="","",IF(AND($EF$4='DATA ENTRY'!G189,$EH$4='DATA ENTRY'!F189),'DATA ENTRY'!I189,"")))</f>
        <v/>
      </c>
      <c r="EH190" s="4" t="str">
        <f>IF('DATA ENTRY'!CK189="","",IF('DATA ENTRY'!CK189="","",IF(AND($EF$4='DATA ENTRY'!G189,$EH$4='DATA ENTRY'!F189),'DATA ENTRY'!CK189,"")))</f>
        <v/>
      </c>
      <c r="EI190" s="3" t="str">
        <f>IF('DATA ENTRY'!CK189="","",IF('DATA ENTRY'!N189="","",IF(AND($EF$4='DATA ENTRY'!G189,$EH$4='DATA ENTRY'!F189),'DATA ENTRY'!N189,"")))</f>
        <v/>
      </c>
      <c r="EJ190" s="107" t="str">
        <f>IF('DATA ENTRY'!CK189="","",IF('DATA ENTRY'!O189="","",IF(AND($EF$4='DATA ENTRY'!G189,$EH$4='DATA ENTRY'!F189),'DATA ENTRY'!O189,"")))</f>
        <v/>
      </c>
      <c r="EK190" s="3" t="str">
        <f>IF('DATA ENTRY'!CK189="","",IF('DATA ENTRY'!P189="","",IF(AND($EF$4='DATA ENTRY'!G189,$EH$4='DATA ENTRY'!F189),'DATA ENTRY'!P189,"")))</f>
        <v/>
      </c>
      <c r="EL190" s="107" t="str">
        <f>IF('DATA ENTRY'!CK189="","",IF('DATA ENTRY'!Q189="","",IF(AND($EF$4='DATA ENTRY'!G189,$EH$4='DATA ENTRY'!F189),'DATA ENTRY'!Q189,"")))</f>
        <v/>
      </c>
      <c r="EM190" s="3" t="str">
        <f>IF('DATA ENTRY'!CK189="","",IF('DATA ENTRY'!R189="","",IF(AND($EF$4='DATA ENTRY'!G189,$EH$4='DATA ENTRY'!F189),'DATA ENTRY'!R189,"")))</f>
        <v/>
      </c>
      <c r="EN190" s="107" t="str">
        <f>IF('DATA ENTRY'!CK189="","",IF('DATA ENTRY'!S189="","",IF(AND($EF$4='DATA ENTRY'!G189,$EH$4='DATA ENTRY'!F189),'DATA ENTRY'!S189,"")))</f>
        <v/>
      </c>
      <c r="EO190" s="3" t="str">
        <f>IF('DATA ENTRY'!CK189="","",IF('DATA ENTRY'!E189="","",IF(AND($EF$4='DATA ENTRY'!G189,$EH$4='DATA ENTRY'!F189),'DATA ENTRY'!E189,"")))</f>
        <v/>
      </c>
      <c r="EP190" s="3" t="str">
        <f>IF('DATA ENTRY'!CK189="","",IF('DATA ENTRY'!D189="","",IF(AND($EF$4='DATA ENTRY'!G189,$EH$4='DATA ENTRY'!F189),'DATA ENTRY'!D189,"")))</f>
        <v/>
      </c>
      <c r="EQ190" s="3" t="str">
        <f>IF('DATA ENTRY'!CK189="","",IF('DATA ENTRY'!W189="","",IF(AND($EF$4='DATA ENTRY'!G189,$EH$4='DATA ENTRY'!F189),'DATA ENTRY'!W189,"")))</f>
        <v/>
      </c>
      <c r="ER190" s="3" t="str">
        <f>IF('DATA ENTRY'!CK189="","",IF('DATA ENTRY'!X189="","",IF(AND($EF$4='DATA ENTRY'!G189,$EH$4='DATA ENTRY'!F189),'DATA ENTRY'!X189,"")))</f>
        <v/>
      </c>
      <c r="ES190" s="108" t="str">
        <f t="shared" si="47"/>
        <v/>
      </c>
      <c r="ET190" s="108" t="str">
        <f>IF('DATA ENTRY'!CK189="","",IF('DATA ENTRY'!D189="","",IF(AND($EF$4='DATA ENTRY'!G189,$EH$4='DATA ENTRY'!F189),'DATA ENTRY'!G189,"")))</f>
        <v/>
      </c>
      <c r="EY190">
        <f t="shared" si="48"/>
        <v>0</v>
      </c>
    </row>
    <row r="191" spans="1:155">
      <c r="A191" t="str">
        <f>IF(S191=0,"",1+(MAX($A$7:A190)))</f>
        <v/>
      </c>
      <c r="B191" s="224">
        <v>185</v>
      </c>
      <c r="C191" s="3" t="str">
        <f>IF('DATA ENTRY'!CK190="","",IF('DATA ENTRY'!B190="","",IF($D$4="All Post",'DATA ENTRY'!B190,IF(AND($D$4='DATA ENTRY'!CK190),'DATA ENTRY'!B190,""))))</f>
        <v/>
      </c>
      <c r="D191" s="3" t="str">
        <f>IF('DATA ENTRY'!CK190="","",IF('DATA ENTRY'!C190="","",IF($D$4="All Post",'DATA ENTRY'!C190,IF(AND($D$4='DATA ENTRY'!CK190),'DATA ENTRY'!C190,""))))</f>
        <v/>
      </c>
      <c r="E191" s="4" t="str">
        <f>IF('DATA ENTRY'!CK190="","",IF('DATA ENTRY'!I190="","",IF($D$4="All Post",'DATA ENTRY'!I190,IF(AND($D$4='DATA ENTRY'!CK190),'DATA ENTRY'!I190,""))))</f>
        <v/>
      </c>
      <c r="F191" s="4" t="str">
        <f>IF('DATA ENTRY'!CK190="","",IF('DATA ENTRY'!CK190="","",IF($D$4="All Post",'DATA ENTRY'!CK190,IF(AND($D$4='DATA ENTRY'!CK190),'DATA ENTRY'!CK190,""))))</f>
        <v/>
      </c>
      <c r="G191" s="3" t="str">
        <f>IF('DATA ENTRY'!CK190="","",IF('DATA ENTRY'!N190="","",IF($D$4="All Post",'DATA ENTRY'!N190,IF(AND($D$4='DATA ENTRY'!CK190),'DATA ENTRY'!N190,""))))</f>
        <v/>
      </c>
      <c r="H191" s="107" t="str">
        <f>IF('DATA ENTRY'!CK190="","",IF('DATA ENTRY'!O190="","",IF($D$4="All Post",'DATA ENTRY'!O190,IF(AND($D$4='DATA ENTRY'!CK190),'DATA ENTRY'!O190,""))))</f>
        <v/>
      </c>
      <c r="I191" s="3" t="str">
        <f>IF('DATA ENTRY'!CK190="","",IF('DATA ENTRY'!P190="","",IF($D$4="All Post",'DATA ENTRY'!P190,IF(AND($D$4='DATA ENTRY'!CK190),'DATA ENTRY'!P190,""))))</f>
        <v/>
      </c>
      <c r="J191" s="107" t="str">
        <f>IF('DATA ENTRY'!CK190="","",IF('DATA ENTRY'!Q190="","",IF($D$4="All Post",'DATA ENTRY'!Q190,IF(AND($D$4='DATA ENTRY'!CK190),'DATA ENTRY'!Q190,""))))</f>
        <v/>
      </c>
      <c r="K191" s="3" t="str">
        <f>IF('DATA ENTRY'!CK190="","",IF('DATA ENTRY'!R190="","",IF($D$4="All Post",'DATA ENTRY'!R190,IF(AND($D$4='DATA ENTRY'!CK190),'DATA ENTRY'!R190,""))))</f>
        <v/>
      </c>
      <c r="L191" s="3" t="str">
        <f>IF('DATA ENTRY'!CK190="","",IF('DATA ENTRY'!S190="","",IF($D$4="All Post",'DATA ENTRY'!S190,IF(AND($D$4='DATA ENTRY'!CK190),'DATA ENTRY'!S190,""))))</f>
        <v/>
      </c>
      <c r="M191" s="3" t="str">
        <f>IF('DATA ENTRY'!CK190="","",IF('DATA ENTRY'!E190="","",IF($D$4="All Post",'DATA ENTRY'!E190,IF(AND($D$4='DATA ENTRY'!CK190),'DATA ENTRY'!E190,""))))</f>
        <v/>
      </c>
      <c r="N191" s="3" t="str">
        <f>IF('DATA ENTRY'!CK190="","",IF('DATA ENTRY'!W190="","",IF($D$4="All Post",'DATA ENTRY'!W190,IF(AND($D$4='DATA ENTRY'!CK190),'DATA ENTRY'!W190,""))))</f>
        <v/>
      </c>
      <c r="O191" s="3" t="str">
        <f>IF('DATA ENTRY'!CK190="","",IF('DATA ENTRY'!X190="","",IF($D$4="All Post",'DATA ENTRY'!X190,IF(AND($D$4='DATA ENTRY'!CK190),'DATA ENTRY'!X190,""))))</f>
        <v/>
      </c>
      <c r="P191" s="3" t="str">
        <f>IF('DATA ENTRY'!CK190="","",IF('DATA ENTRY'!G190="","",IF($D$4="All Post",'DATA ENTRY'!G190,IF(AND($D$4='DATA ENTRY'!CK190),'DATA ENTRY'!G190,""))))</f>
        <v/>
      </c>
      <c r="S191">
        <f t="shared" si="35"/>
        <v>0</v>
      </c>
      <c r="T191" t="str">
        <f t="shared" si="36"/>
        <v/>
      </c>
      <c r="BZ191" t="str">
        <f t="shared" si="37"/>
        <v/>
      </c>
      <c r="CA191" t="str">
        <f t="shared" si="38"/>
        <v/>
      </c>
      <c r="CB191" s="224">
        <v>185</v>
      </c>
      <c r="CC191" s="3" t="str">
        <f>IF('DATA ENTRY'!CK190="","",IF('DATA ENTRY'!B190="","",IF(AND($CD$4='DATA ENTRY'!CK190,$CG$4='DATA ENTRY'!D190),'DATA ENTRY'!B190,"")))</f>
        <v/>
      </c>
      <c r="CD191" s="3" t="str">
        <f>IF('DATA ENTRY'!CK190="","",IF('DATA ENTRY'!C190="","",IF(AND($CD$4='DATA ENTRY'!CK190,$CG$4='DATA ENTRY'!D190),'DATA ENTRY'!C190,"")))</f>
        <v/>
      </c>
      <c r="CE191" s="4" t="str">
        <f>IF('DATA ENTRY'!CK190="","",IF('DATA ENTRY'!I190="","",IF(AND($CD$4='DATA ENTRY'!CK190,$CG$4='DATA ENTRY'!D190),'DATA ENTRY'!I190,"")))</f>
        <v/>
      </c>
      <c r="CF191" s="4" t="str">
        <f>IF('DATA ENTRY'!CK190="","",IF('DATA ENTRY'!CK190="","",IF(AND($CD$4='DATA ENTRY'!CK190,$CG$4='DATA ENTRY'!D190),'DATA ENTRY'!CK190,"")))</f>
        <v/>
      </c>
      <c r="CG191" s="3" t="str">
        <f>IF('DATA ENTRY'!CK190="","",IF('DATA ENTRY'!N190="","",IF(AND($CD$4='DATA ENTRY'!CK190,$CG$4='DATA ENTRY'!D190),'DATA ENTRY'!N190,"")))</f>
        <v/>
      </c>
      <c r="CH191" s="107" t="str">
        <f>IF('DATA ENTRY'!CK190="","",IF('DATA ENTRY'!O190="","",IF(AND($CD$4='DATA ENTRY'!CK190,$CG$4='DATA ENTRY'!D190),'DATA ENTRY'!O190,"")))</f>
        <v/>
      </c>
      <c r="CI191" s="3" t="str">
        <f>IF('DATA ENTRY'!CK190="","",IF('DATA ENTRY'!P190="","",IF(AND($CD$4='DATA ENTRY'!CK190,$CG$4='DATA ENTRY'!D190),'DATA ENTRY'!P190,"")))</f>
        <v/>
      </c>
      <c r="CJ191" s="107" t="str">
        <f>IF('DATA ENTRY'!CK190="","",IF('DATA ENTRY'!Q190="","",IF(AND($CD$4='DATA ENTRY'!CK190,$CG$4='DATA ENTRY'!D190),'DATA ENTRY'!Q190,"")))</f>
        <v/>
      </c>
      <c r="CK191" s="3" t="str">
        <f>IF('DATA ENTRY'!CK190="","",IF('DATA ENTRY'!R190="","",IF(AND($CD$4='DATA ENTRY'!CK190,$CG$4='DATA ENTRY'!D190),'DATA ENTRY'!R190,"")))</f>
        <v/>
      </c>
      <c r="CL191" s="3" t="str">
        <f>IF('DATA ENTRY'!CK190="","",IF('DATA ENTRY'!S190="","",IF(AND($CD$4='DATA ENTRY'!CK190,$CG$4='DATA ENTRY'!D190),'DATA ENTRY'!S190,"")))</f>
        <v/>
      </c>
      <c r="CM191" s="3" t="str">
        <f>IF('DATA ENTRY'!CK190="","",IF('DATA ENTRY'!E190="","",IF(AND($CD$4='DATA ENTRY'!CK190,$CG$4='DATA ENTRY'!D190),'DATA ENTRY'!E190,"")))</f>
        <v/>
      </c>
      <c r="CN191" s="3" t="str">
        <f>IF('DATA ENTRY'!CK190="","",IF('DATA ENTRY'!W190="","",IF(AND($CD$4='DATA ENTRY'!CK190,$CG$4='DATA ENTRY'!D190),'DATA ENTRY'!W190,"")))</f>
        <v/>
      </c>
      <c r="CO191" s="3" t="str">
        <f>IF('DATA ENTRY'!CK190="","",IF('DATA ENTRY'!X190="","",IF(AND($CD$4='DATA ENTRY'!CK190,$CG$4='DATA ENTRY'!D190),'DATA ENTRY'!X190,"")))</f>
        <v/>
      </c>
      <c r="CP191" s="108" t="str">
        <f t="shared" si="39"/>
        <v/>
      </c>
      <c r="CQ191" s="108" t="str">
        <f>IF('DATA ENTRY'!CK190="","",IF('DATA ENTRY'!G190="","",IF(AND($CD$4='DATA ENTRY'!CK190,$CG$4='DATA ENTRY'!D190),'DATA ENTRY'!G190,"")))</f>
        <v/>
      </c>
      <c r="CR191" s="230" t="str">
        <f>IF('DATA ENTRY'!CK190="","",IF('DATA ENTRY'!D190="","",IF(AND($CD$4='DATA ENTRY'!CK190,$CG$4='DATA ENTRY'!D190),'DATA ENTRY'!D190,"")))</f>
        <v/>
      </c>
      <c r="CS191">
        <f t="shared" si="40"/>
        <v>0</v>
      </c>
      <c r="CT191">
        <f t="shared" si="41"/>
        <v>0</v>
      </c>
      <c r="CV191" s="139"/>
      <c r="CX191">
        <f t="shared" si="42"/>
        <v>0</v>
      </c>
      <c r="DB191" t="str">
        <f t="shared" si="49"/>
        <v/>
      </c>
      <c r="DC191" t="str">
        <f t="shared" si="50"/>
        <v/>
      </c>
      <c r="DD191" s="224">
        <v>185</v>
      </c>
      <c r="DE191" s="3" t="str">
        <f>IF('DATA ENTRY'!CK190="","",IF('DATA ENTRY'!B190="","",IF(AND($DF$4='DATA ENTRY'!D190),'DATA ENTRY'!B190,"")))</f>
        <v/>
      </c>
      <c r="DF191" s="3" t="str">
        <f>IF('DATA ENTRY'!CK190="","",IF('DATA ENTRY'!C190="","",IF(AND($DF$4='DATA ENTRY'!D190),'DATA ENTRY'!C190,"")))</f>
        <v/>
      </c>
      <c r="DG191" s="4" t="str">
        <f>IF('DATA ENTRY'!CK190="","",IF('DATA ENTRY'!I190="","",IF(AND($DF$4='DATA ENTRY'!D190),'DATA ENTRY'!I190,"")))</f>
        <v/>
      </c>
      <c r="DH191" s="4" t="str">
        <f>IF('DATA ENTRY'!CK190="","",IF('DATA ENTRY'!CK190="","",IF(AND($DF$4='DATA ENTRY'!D190),'DATA ENTRY'!CK190,"")))</f>
        <v/>
      </c>
      <c r="DI191" s="3" t="str">
        <f>IF('DATA ENTRY'!CK190="","",IF('DATA ENTRY'!N190="","",IF(AND($DF$4='DATA ENTRY'!D190),'DATA ENTRY'!N190,"")))</f>
        <v/>
      </c>
      <c r="DJ191" s="107" t="str">
        <f>IF('DATA ENTRY'!CK190="","",IF('DATA ENTRY'!O190="","",IF(AND($DF$4='DATA ENTRY'!D190),'DATA ENTRY'!O190,"")))</f>
        <v/>
      </c>
      <c r="DK191" s="3" t="str">
        <f>IF('DATA ENTRY'!CK190="","",IF('DATA ENTRY'!P190="","",IF(AND($DF$4='DATA ENTRY'!D190),'DATA ENTRY'!P190,"")))</f>
        <v/>
      </c>
      <c r="DL191" s="107" t="str">
        <f>IF('DATA ENTRY'!CK190="","",IF('DATA ENTRY'!Q190="","",IF(AND($DF$4='DATA ENTRY'!D190),'DATA ENTRY'!Q190,"")))</f>
        <v/>
      </c>
      <c r="DM191" s="3" t="str">
        <f>IF('DATA ENTRY'!CK190="","",IF('DATA ENTRY'!R190="","",IF(AND($DF$4='DATA ENTRY'!D190),'DATA ENTRY'!R190,"")))</f>
        <v/>
      </c>
      <c r="DN191" s="107" t="str">
        <f>IF('DATA ENTRY'!CK190="","",IF('DATA ENTRY'!S190="","",IF(AND($DF$4='DATA ENTRY'!D190),'DATA ENTRY'!S190,"")))</f>
        <v/>
      </c>
      <c r="DO191" s="3" t="str">
        <f>IF('DATA ENTRY'!CK190="","",IF('DATA ENTRY'!E190="","",IF(AND($DF$4='DATA ENTRY'!D190),'DATA ENTRY'!E190,"")))</f>
        <v/>
      </c>
      <c r="DP191" s="3" t="str">
        <f>IF('DATA ENTRY'!CK190="","",IF('DATA ENTRY'!D190="","",IF(AND($DF$4='DATA ENTRY'!D190),'DATA ENTRY'!D190,"")))</f>
        <v/>
      </c>
      <c r="DQ191" s="3" t="str">
        <f>IF('DATA ENTRY'!CK190="","",IF('DATA ENTRY'!W190="","",IF(AND($DF$4='DATA ENTRY'!D190),'DATA ENTRY'!W190,"")))</f>
        <v/>
      </c>
      <c r="DR191" s="3" t="str">
        <f>IF('DATA ENTRY'!CK190="","",IF('DATA ENTRY'!X190="","",IF(AND($DF$4='DATA ENTRY'!D190),'DATA ENTRY'!X190,"")))</f>
        <v/>
      </c>
      <c r="DS191" s="108" t="str">
        <f t="shared" si="43"/>
        <v/>
      </c>
      <c r="DT191" s="108" t="str">
        <f>IF('DATA ENTRY'!CK190="","",IF('DATA ENTRY'!D190="","",IF(AND($DF$4='DATA ENTRY'!D190),'DATA ENTRY'!G190,"")))</f>
        <v/>
      </c>
      <c r="DY191">
        <f t="shared" si="44"/>
        <v>0</v>
      </c>
      <c r="EB191" t="str">
        <f t="shared" si="45"/>
        <v/>
      </c>
      <c r="EC191" t="str">
        <f t="shared" si="46"/>
        <v/>
      </c>
      <c r="ED191" s="224">
        <v>185</v>
      </c>
      <c r="EE191" s="3" t="str">
        <f>IF('DATA ENTRY'!CK190="","",IF('DATA ENTRY'!B190="","",IF(AND($EF$4='DATA ENTRY'!G190,$EH$4='DATA ENTRY'!F190),'DATA ENTRY'!B190,"")))</f>
        <v/>
      </c>
      <c r="EF191" s="3" t="str">
        <f>IF('DATA ENTRY'!CK190="","",IF('DATA ENTRY'!C190="","",IF(AND($EF$4='DATA ENTRY'!G190,$EH$4='DATA ENTRY'!F190),'DATA ENTRY'!C190,"")))</f>
        <v/>
      </c>
      <c r="EG191" s="4" t="str">
        <f>IF('DATA ENTRY'!CK190="","",IF('DATA ENTRY'!I190="","",IF(AND($EF$4='DATA ENTRY'!G190,$EH$4='DATA ENTRY'!F190),'DATA ENTRY'!I190,"")))</f>
        <v/>
      </c>
      <c r="EH191" s="4" t="str">
        <f>IF('DATA ENTRY'!CK190="","",IF('DATA ENTRY'!CK190="","",IF(AND($EF$4='DATA ENTRY'!G190,$EH$4='DATA ENTRY'!F190),'DATA ENTRY'!CK190,"")))</f>
        <v/>
      </c>
      <c r="EI191" s="3" t="str">
        <f>IF('DATA ENTRY'!CK190="","",IF('DATA ENTRY'!N190="","",IF(AND($EF$4='DATA ENTRY'!G190,$EH$4='DATA ENTRY'!F190),'DATA ENTRY'!N190,"")))</f>
        <v/>
      </c>
      <c r="EJ191" s="107" t="str">
        <f>IF('DATA ENTRY'!CK190="","",IF('DATA ENTRY'!O190="","",IF(AND($EF$4='DATA ENTRY'!G190,$EH$4='DATA ENTRY'!F190),'DATA ENTRY'!O190,"")))</f>
        <v/>
      </c>
      <c r="EK191" s="3" t="str">
        <f>IF('DATA ENTRY'!CK190="","",IF('DATA ENTRY'!P190="","",IF(AND($EF$4='DATA ENTRY'!G190,$EH$4='DATA ENTRY'!F190),'DATA ENTRY'!P190,"")))</f>
        <v/>
      </c>
      <c r="EL191" s="107" t="str">
        <f>IF('DATA ENTRY'!CK190="","",IF('DATA ENTRY'!Q190="","",IF(AND($EF$4='DATA ENTRY'!G190,$EH$4='DATA ENTRY'!F190),'DATA ENTRY'!Q190,"")))</f>
        <v/>
      </c>
      <c r="EM191" s="3" t="str">
        <f>IF('DATA ENTRY'!CK190="","",IF('DATA ENTRY'!R190="","",IF(AND($EF$4='DATA ENTRY'!G190,$EH$4='DATA ENTRY'!F190),'DATA ENTRY'!R190,"")))</f>
        <v/>
      </c>
      <c r="EN191" s="107" t="str">
        <f>IF('DATA ENTRY'!CK190="","",IF('DATA ENTRY'!S190="","",IF(AND($EF$4='DATA ENTRY'!G190,$EH$4='DATA ENTRY'!F190),'DATA ENTRY'!S190,"")))</f>
        <v/>
      </c>
      <c r="EO191" s="3" t="str">
        <f>IF('DATA ENTRY'!CK190="","",IF('DATA ENTRY'!E190="","",IF(AND($EF$4='DATA ENTRY'!G190,$EH$4='DATA ENTRY'!F190),'DATA ENTRY'!E190,"")))</f>
        <v/>
      </c>
      <c r="EP191" s="3" t="str">
        <f>IF('DATA ENTRY'!CK190="","",IF('DATA ENTRY'!D190="","",IF(AND($EF$4='DATA ENTRY'!G190,$EH$4='DATA ENTRY'!F190),'DATA ENTRY'!D190,"")))</f>
        <v/>
      </c>
      <c r="EQ191" s="3" t="str">
        <f>IF('DATA ENTRY'!CK190="","",IF('DATA ENTRY'!W190="","",IF(AND($EF$4='DATA ENTRY'!G190,$EH$4='DATA ENTRY'!F190),'DATA ENTRY'!W190,"")))</f>
        <v/>
      </c>
      <c r="ER191" s="3" t="str">
        <f>IF('DATA ENTRY'!CK190="","",IF('DATA ENTRY'!X190="","",IF(AND($EF$4='DATA ENTRY'!G190,$EH$4='DATA ENTRY'!F190),'DATA ENTRY'!X190,"")))</f>
        <v/>
      </c>
      <c r="ES191" s="108" t="str">
        <f t="shared" si="47"/>
        <v/>
      </c>
      <c r="ET191" s="108" t="str">
        <f>IF('DATA ENTRY'!CK190="","",IF('DATA ENTRY'!D190="","",IF(AND($EF$4='DATA ENTRY'!G190,$EH$4='DATA ENTRY'!F190),'DATA ENTRY'!G190,"")))</f>
        <v/>
      </c>
      <c r="EY191">
        <f t="shared" si="48"/>
        <v>0</v>
      </c>
    </row>
    <row r="192" spans="1:155">
      <c r="A192" t="str">
        <f>IF(S192=0,"",1+(MAX($A$7:A191)))</f>
        <v/>
      </c>
      <c r="B192" s="224">
        <v>186</v>
      </c>
      <c r="C192" s="3" t="str">
        <f>IF('DATA ENTRY'!CK191="","",IF('DATA ENTRY'!B191="","",IF($D$4="All Post",'DATA ENTRY'!B191,IF(AND($D$4='DATA ENTRY'!CK191),'DATA ENTRY'!B191,""))))</f>
        <v/>
      </c>
      <c r="D192" s="3" t="str">
        <f>IF('DATA ENTRY'!CK191="","",IF('DATA ENTRY'!C191="","",IF($D$4="All Post",'DATA ENTRY'!C191,IF(AND($D$4='DATA ENTRY'!CK191),'DATA ENTRY'!C191,""))))</f>
        <v/>
      </c>
      <c r="E192" s="4" t="str">
        <f>IF('DATA ENTRY'!CK191="","",IF('DATA ENTRY'!I191="","",IF($D$4="All Post",'DATA ENTRY'!I191,IF(AND($D$4='DATA ENTRY'!CK191),'DATA ENTRY'!I191,""))))</f>
        <v/>
      </c>
      <c r="F192" s="4" t="str">
        <f>IF('DATA ENTRY'!CK191="","",IF('DATA ENTRY'!CK191="","",IF($D$4="All Post",'DATA ENTRY'!CK191,IF(AND($D$4='DATA ENTRY'!CK191),'DATA ENTRY'!CK191,""))))</f>
        <v/>
      </c>
      <c r="G192" s="3" t="str">
        <f>IF('DATA ENTRY'!CK191="","",IF('DATA ENTRY'!N191="","",IF($D$4="All Post",'DATA ENTRY'!N191,IF(AND($D$4='DATA ENTRY'!CK191),'DATA ENTRY'!N191,""))))</f>
        <v/>
      </c>
      <c r="H192" s="107" t="str">
        <f>IF('DATA ENTRY'!CK191="","",IF('DATA ENTRY'!O191="","",IF($D$4="All Post",'DATA ENTRY'!O191,IF(AND($D$4='DATA ENTRY'!CK191),'DATA ENTRY'!O191,""))))</f>
        <v/>
      </c>
      <c r="I192" s="3" t="str">
        <f>IF('DATA ENTRY'!CK191="","",IF('DATA ENTRY'!P191="","",IF($D$4="All Post",'DATA ENTRY'!P191,IF(AND($D$4='DATA ENTRY'!CK191),'DATA ENTRY'!P191,""))))</f>
        <v/>
      </c>
      <c r="J192" s="107" t="str">
        <f>IF('DATA ENTRY'!CK191="","",IF('DATA ENTRY'!Q191="","",IF($D$4="All Post",'DATA ENTRY'!Q191,IF(AND($D$4='DATA ENTRY'!CK191),'DATA ENTRY'!Q191,""))))</f>
        <v/>
      </c>
      <c r="K192" s="3" t="str">
        <f>IF('DATA ENTRY'!CK191="","",IF('DATA ENTRY'!R191="","",IF($D$4="All Post",'DATA ENTRY'!R191,IF(AND($D$4='DATA ENTRY'!CK191),'DATA ENTRY'!R191,""))))</f>
        <v/>
      </c>
      <c r="L192" s="3" t="str">
        <f>IF('DATA ENTRY'!CK191="","",IF('DATA ENTRY'!S191="","",IF($D$4="All Post",'DATA ENTRY'!S191,IF(AND($D$4='DATA ENTRY'!CK191),'DATA ENTRY'!S191,""))))</f>
        <v/>
      </c>
      <c r="M192" s="3" t="str">
        <f>IF('DATA ENTRY'!CK191="","",IF('DATA ENTRY'!E191="","",IF($D$4="All Post",'DATA ENTRY'!E191,IF(AND($D$4='DATA ENTRY'!CK191),'DATA ENTRY'!E191,""))))</f>
        <v/>
      </c>
      <c r="N192" s="3" t="str">
        <f>IF('DATA ENTRY'!CK191="","",IF('DATA ENTRY'!W191="","",IF($D$4="All Post",'DATA ENTRY'!W191,IF(AND($D$4='DATA ENTRY'!CK191),'DATA ENTRY'!W191,""))))</f>
        <v/>
      </c>
      <c r="O192" s="3" t="str">
        <f>IF('DATA ENTRY'!CK191="","",IF('DATA ENTRY'!X191="","",IF($D$4="All Post",'DATA ENTRY'!X191,IF(AND($D$4='DATA ENTRY'!CK191),'DATA ENTRY'!X191,""))))</f>
        <v/>
      </c>
      <c r="P192" s="3" t="str">
        <f>IF('DATA ENTRY'!CK191="","",IF('DATA ENTRY'!G191="","",IF($D$4="All Post",'DATA ENTRY'!G191,IF(AND($D$4='DATA ENTRY'!CK191),'DATA ENTRY'!G191,""))))</f>
        <v/>
      </c>
      <c r="S192">
        <f t="shared" si="35"/>
        <v>0</v>
      </c>
      <c r="T192" t="str">
        <f t="shared" si="36"/>
        <v/>
      </c>
      <c r="BZ192" t="str">
        <f t="shared" si="37"/>
        <v/>
      </c>
      <c r="CA192" t="str">
        <f t="shared" si="38"/>
        <v/>
      </c>
      <c r="CB192" s="224">
        <v>186</v>
      </c>
      <c r="CC192" s="3" t="str">
        <f>IF('DATA ENTRY'!CK191="","",IF('DATA ENTRY'!B191="","",IF(AND($CD$4='DATA ENTRY'!CK191,$CG$4='DATA ENTRY'!D191),'DATA ENTRY'!B191,"")))</f>
        <v/>
      </c>
      <c r="CD192" s="3" t="str">
        <f>IF('DATA ENTRY'!CK191="","",IF('DATA ENTRY'!C191="","",IF(AND($CD$4='DATA ENTRY'!CK191,$CG$4='DATA ENTRY'!D191),'DATA ENTRY'!C191,"")))</f>
        <v/>
      </c>
      <c r="CE192" s="4" t="str">
        <f>IF('DATA ENTRY'!CK191="","",IF('DATA ENTRY'!I191="","",IF(AND($CD$4='DATA ENTRY'!CK191,$CG$4='DATA ENTRY'!D191),'DATA ENTRY'!I191,"")))</f>
        <v/>
      </c>
      <c r="CF192" s="4" t="str">
        <f>IF('DATA ENTRY'!CK191="","",IF('DATA ENTRY'!CK191="","",IF(AND($CD$4='DATA ENTRY'!CK191,$CG$4='DATA ENTRY'!D191),'DATA ENTRY'!CK191,"")))</f>
        <v/>
      </c>
      <c r="CG192" s="3" t="str">
        <f>IF('DATA ENTRY'!CK191="","",IF('DATA ENTRY'!N191="","",IF(AND($CD$4='DATA ENTRY'!CK191,$CG$4='DATA ENTRY'!D191),'DATA ENTRY'!N191,"")))</f>
        <v/>
      </c>
      <c r="CH192" s="107" t="str">
        <f>IF('DATA ENTRY'!CK191="","",IF('DATA ENTRY'!O191="","",IF(AND($CD$4='DATA ENTRY'!CK191,$CG$4='DATA ENTRY'!D191),'DATA ENTRY'!O191,"")))</f>
        <v/>
      </c>
      <c r="CI192" s="3" t="str">
        <f>IF('DATA ENTRY'!CK191="","",IF('DATA ENTRY'!P191="","",IF(AND($CD$4='DATA ENTRY'!CK191,$CG$4='DATA ENTRY'!D191),'DATA ENTRY'!P191,"")))</f>
        <v/>
      </c>
      <c r="CJ192" s="107" t="str">
        <f>IF('DATA ENTRY'!CK191="","",IF('DATA ENTRY'!Q191="","",IF(AND($CD$4='DATA ENTRY'!CK191,$CG$4='DATA ENTRY'!D191),'DATA ENTRY'!Q191,"")))</f>
        <v/>
      </c>
      <c r="CK192" s="3" t="str">
        <f>IF('DATA ENTRY'!CK191="","",IF('DATA ENTRY'!R191="","",IF(AND($CD$4='DATA ENTRY'!CK191,$CG$4='DATA ENTRY'!D191),'DATA ENTRY'!R191,"")))</f>
        <v/>
      </c>
      <c r="CL192" s="3" t="str">
        <f>IF('DATA ENTRY'!CK191="","",IF('DATA ENTRY'!S191="","",IF(AND($CD$4='DATA ENTRY'!CK191,$CG$4='DATA ENTRY'!D191),'DATA ENTRY'!S191,"")))</f>
        <v/>
      </c>
      <c r="CM192" s="3" t="str">
        <f>IF('DATA ENTRY'!CK191="","",IF('DATA ENTRY'!E191="","",IF(AND($CD$4='DATA ENTRY'!CK191,$CG$4='DATA ENTRY'!D191),'DATA ENTRY'!E191,"")))</f>
        <v/>
      </c>
      <c r="CN192" s="3" t="str">
        <f>IF('DATA ENTRY'!CK191="","",IF('DATA ENTRY'!W191="","",IF(AND($CD$4='DATA ENTRY'!CK191,$CG$4='DATA ENTRY'!D191),'DATA ENTRY'!W191,"")))</f>
        <v/>
      </c>
      <c r="CO192" s="3" t="str">
        <f>IF('DATA ENTRY'!CK191="","",IF('DATA ENTRY'!X191="","",IF(AND($CD$4='DATA ENTRY'!CK191,$CG$4='DATA ENTRY'!D191),'DATA ENTRY'!X191,"")))</f>
        <v/>
      </c>
      <c r="CP192" s="108" t="str">
        <f t="shared" si="39"/>
        <v/>
      </c>
      <c r="CQ192" s="108" t="str">
        <f>IF('DATA ENTRY'!CK191="","",IF('DATA ENTRY'!G191="","",IF(AND($CD$4='DATA ENTRY'!CK191,$CG$4='DATA ENTRY'!D191),'DATA ENTRY'!G191,"")))</f>
        <v/>
      </c>
      <c r="CR192" s="230" t="str">
        <f>IF('DATA ENTRY'!CK191="","",IF('DATA ENTRY'!D191="","",IF(AND($CD$4='DATA ENTRY'!CK191,$CG$4='DATA ENTRY'!D191),'DATA ENTRY'!D191,"")))</f>
        <v/>
      </c>
      <c r="CS192">
        <f t="shared" si="40"/>
        <v>0</v>
      </c>
      <c r="CT192">
        <f t="shared" si="41"/>
        <v>0</v>
      </c>
      <c r="CV192" s="139"/>
      <c r="CX192">
        <f t="shared" si="42"/>
        <v>0</v>
      </c>
      <c r="DB192" t="str">
        <f t="shared" si="49"/>
        <v/>
      </c>
      <c r="DC192" t="str">
        <f t="shared" si="50"/>
        <v/>
      </c>
      <c r="DD192" s="224">
        <v>186</v>
      </c>
      <c r="DE192" s="3" t="str">
        <f>IF('DATA ENTRY'!CK191="","",IF('DATA ENTRY'!B191="","",IF(AND($DF$4='DATA ENTRY'!D191),'DATA ENTRY'!B191,"")))</f>
        <v/>
      </c>
      <c r="DF192" s="3" t="str">
        <f>IF('DATA ENTRY'!CK191="","",IF('DATA ENTRY'!C191="","",IF(AND($DF$4='DATA ENTRY'!D191),'DATA ENTRY'!C191,"")))</f>
        <v/>
      </c>
      <c r="DG192" s="4" t="str">
        <f>IF('DATA ENTRY'!CK191="","",IF('DATA ENTRY'!I191="","",IF(AND($DF$4='DATA ENTRY'!D191),'DATA ENTRY'!I191,"")))</f>
        <v/>
      </c>
      <c r="DH192" s="4" t="str">
        <f>IF('DATA ENTRY'!CK191="","",IF('DATA ENTRY'!CK191="","",IF(AND($DF$4='DATA ENTRY'!D191),'DATA ENTRY'!CK191,"")))</f>
        <v/>
      </c>
      <c r="DI192" s="3" t="str">
        <f>IF('DATA ENTRY'!CK191="","",IF('DATA ENTRY'!N191="","",IF(AND($DF$4='DATA ENTRY'!D191),'DATA ENTRY'!N191,"")))</f>
        <v/>
      </c>
      <c r="DJ192" s="107" t="str">
        <f>IF('DATA ENTRY'!CK191="","",IF('DATA ENTRY'!O191="","",IF(AND($DF$4='DATA ENTRY'!D191),'DATA ENTRY'!O191,"")))</f>
        <v/>
      </c>
      <c r="DK192" s="3" t="str">
        <f>IF('DATA ENTRY'!CK191="","",IF('DATA ENTRY'!P191="","",IF(AND($DF$4='DATA ENTRY'!D191),'DATA ENTRY'!P191,"")))</f>
        <v/>
      </c>
      <c r="DL192" s="107" t="str">
        <f>IF('DATA ENTRY'!CK191="","",IF('DATA ENTRY'!Q191="","",IF(AND($DF$4='DATA ENTRY'!D191),'DATA ENTRY'!Q191,"")))</f>
        <v/>
      </c>
      <c r="DM192" s="3" t="str">
        <f>IF('DATA ENTRY'!CK191="","",IF('DATA ENTRY'!R191="","",IF(AND($DF$4='DATA ENTRY'!D191),'DATA ENTRY'!R191,"")))</f>
        <v/>
      </c>
      <c r="DN192" s="107" t="str">
        <f>IF('DATA ENTRY'!CK191="","",IF('DATA ENTRY'!S191="","",IF(AND($DF$4='DATA ENTRY'!D191),'DATA ENTRY'!S191,"")))</f>
        <v/>
      </c>
      <c r="DO192" s="3" t="str">
        <f>IF('DATA ENTRY'!CK191="","",IF('DATA ENTRY'!E191="","",IF(AND($DF$4='DATA ENTRY'!D191),'DATA ENTRY'!E191,"")))</f>
        <v/>
      </c>
      <c r="DP192" s="3" t="str">
        <f>IF('DATA ENTRY'!CK191="","",IF('DATA ENTRY'!D191="","",IF(AND($DF$4='DATA ENTRY'!D191),'DATA ENTRY'!D191,"")))</f>
        <v/>
      </c>
      <c r="DQ192" s="3" t="str">
        <f>IF('DATA ENTRY'!CK191="","",IF('DATA ENTRY'!W191="","",IF(AND($DF$4='DATA ENTRY'!D191),'DATA ENTRY'!W191,"")))</f>
        <v/>
      </c>
      <c r="DR192" s="3" t="str">
        <f>IF('DATA ENTRY'!CK191="","",IF('DATA ENTRY'!X191="","",IF(AND($DF$4='DATA ENTRY'!D191),'DATA ENTRY'!X191,"")))</f>
        <v/>
      </c>
      <c r="DS192" s="108" t="str">
        <f t="shared" si="43"/>
        <v/>
      </c>
      <c r="DT192" s="108" t="str">
        <f>IF('DATA ENTRY'!CK191="","",IF('DATA ENTRY'!D191="","",IF(AND($DF$4='DATA ENTRY'!D191),'DATA ENTRY'!G191,"")))</f>
        <v/>
      </c>
      <c r="DY192">
        <f t="shared" si="44"/>
        <v>0</v>
      </c>
      <c r="EB192" t="str">
        <f t="shared" si="45"/>
        <v/>
      </c>
      <c r="EC192" t="str">
        <f t="shared" si="46"/>
        <v/>
      </c>
      <c r="ED192" s="224">
        <v>186</v>
      </c>
      <c r="EE192" s="3" t="str">
        <f>IF('DATA ENTRY'!CK191="","",IF('DATA ENTRY'!B191="","",IF(AND($EF$4='DATA ENTRY'!G191,$EH$4='DATA ENTRY'!F191),'DATA ENTRY'!B191,"")))</f>
        <v/>
      </c>
      <c r="EF192" s="3" t="str">
        <f>IF('DATA ENTRY'!CK191="","",IF('DATA ENTRY'!C191="","",IF(AND($EF$4='DATA ENTRY'!G191,$EH$4='DATA ENTRY'!F191),'DATA ENTRY'!C191,"")))</f>
        <v/>
      </c>
      <c r="EG192" s="4" t="str">
        <f>IF('DATA ENTRY'!CK191="","",IF('DATA ENTRY'!I191="","",IF(AND($EF$4='DATA ENTRY'!G191,$EH$4='DATA ENTRY'!F191),'DATA ENTRY'!I191,"")))</f>
        <v/>
      </c>
      <c r="EH192" s="4" t="str">
        <f>IF('DATA ENTRY'!CK191="","",IF('DATA ENTRY'!CK191="","",IF(AND($EF$4='DATA ENTRY'!G191,$EH$4='DATA ENTRY'!F191),'DATA ENTRY'!CK191,"")))</f>
        <v/>
      </c>
      <c r="EI192" s="3" t="str">
        <f>IF('DATA ENTRY'!CK191="","",IF('DATA ENTRY'!N191="","",IF(AND($EF$4='DATA ENTRY'!G191,$EH$4='DATA ENTRY'!F191),'DATA ENTRY'!N191,"")))</f>
        <v/>
      </c>
      <c r="EJ192" s="107" t="str">
        <f>IF('DATA ENTRY'!CK191="","",IF('DATA ENTRY'!O191="","",IF(AND($EF$4='DATA ENTRY'!G191,$EH$4='DATA ENTRY'!F191),'DATA ENTRY'!O191,"")))</f>
        <v/>
      </c>
      <c r="EK192" s="3" t="str">
        <f>IF('DATA ENTRY'!CK191="","",IF('DATA ENTRY'!P191="","",IF(AND($EF$4='DATA ENTRY'!G191,$EH$4='DATA ENTRY'!F191),'DATA ENTRY'!P191,"")))</f>
        <v/>
      </c>
      <c r="EL192" s="107" t="str">
        <f>IF('DATA ENTRY'!CK191="","",IF('DATA ENTRY'!Q191="","",IF(AND($EF$4='DATA ENTRY'!G191,$EH$4='DATA ENTRY'!F191),'DATA ENTRY'!Q191,"")))</f>
        <v/>
      </c>
      <c r="EM192" s="3" t="str">
        <f>IF('DATA ENTRY'!CK191="","",IF('DATA ENTRY'!R191="","",IF(AND($EF$4='DATA ENTRY'!G191,$EH$4='DATA ENTRY'!F191),'DATA ENTRY'!R191,"")))</f>
        <v/>
      </c>
      <c r="EN192" s="107" t="str">
        <f>IF('DATA ENTRY'!CK191="","",IF('DATA ENTRY'!S191="","",IF(AND($EF$4='DATA ENTRY'!G191,$EH$4='DATA ENTRY'!F191),'DATA ENTRY'!S191,"")))</f>
        <v/>
      </c>
      <c r="EO192" s="3" t="str">
        <f>IF('DATA ENTRY'!CK191="","",IF('DATA ENTRY'!E191="","",IF(AND($EF$4='DATA ENTRY'!G191,$EH$4='DATA ENTRY'!F191),'DATA ENTRY'!E191,"")))</f>
        <v/>
      </c>
      <c r="EP192" s="3" t="str">
        <f>IF('DATA ENTRY'!CK191="","",IF('DATA ENTRY'!D191="","",IF(AND($EF$4='DATA ENTRY'!G191,$EH$4='DATA ENTRY'!F191),'DATA ENTRY'!D191,"")))</f>
        <v/>
      </c>
      <c r="EQ192" s="3" t="str">
        <f>IF('DATA ENTRY'!CK191="","",IF('DATA ENTRY'!W191="","",IF(AND($EF$4='DATA ENTRY'!G191,$EH$4='DATA ENTRY'!F191),'DATA ENTRY'!W191,"")))</f>
        <v/>
      </c>
      <c r="ER192" s="3" t="str">
        <f>IF('DATA ENTRY'!CK191="","",IF('DATA ENTRY'!X191="","",IF(AND($EF$4='DATA ENTRY'!G191,$EH$4='DATA ENTRY'!F191),'DATA ENTRY'!X191,"")))</f>
        <v/>
      </c>
      <c r="ES192" s="108" t="str">
        <f t="shared" si="47"/>
        <v/>
      </c>
      <c r="ET192" s="108" t="str">
        <f>IF('DATA ENTRY'!CK191="","",IF('DATA ENTRY'!D191="","",IF(AND($EF$4='DATA ENTRY'!G191,$EH$4='DATA ENTRY'!F191),'DATA ENTRY'!G191,"")))</f>
        <v/>
      </c>
      <c r="EY192">
        <f t="shared" si="48"/>
        <v>0</v>
      </c>
    </row>
    <row r="193" spans="1:155">
      <c r="A193" t="str">
        <f>IF(S193=0,"",1+(MAX($A$7:A192)))</f>
        <v/>
      </c>
      <c r="B193" s="224">
        <v>187</v>
      </c>
      <c r="C193" s="3" t="str">
        <f>IF('DATA ENTRY'!CK192="","",IF('DATA ENTRY'!B192="","",IF($D$4="All Post",'DATA ENTRY'!B192,IF(AND($D$4='DATA ENTRY'!CK192),'DATA ENTRY'!B192,""))))</f>
        <v/>
      </c>
      <c r="D193" s="3" t="str">
        <f>IF('DATA ENTRY'!CK192="","",IF('DATA ENTRY'!C192="","",IF($D$4="All Post",'DATA ENTRY'!C192,IF(AND($D$4='DATA ENTRY'!CK192),'DATA ENTRY'!C192,""))))</f>
        <v/>
      </c>
      <c r="E193" s="4" t="str">
        <f>IF('DATA ENTRY'!CK192="","",IF('DATA ENTRY'!I192="","",IF($D$4="All Post",'DATA ENTRY'!I192,IF(AND($D$4='DATA ENTRY'!CK192),'DATA ENTRY'!I192,""))))</f>
        <v/>
      </c>
      <c r="F193" s="4" t="str">
        <f>IF('DATA ENTRY'!CK192="","",IF('DATA ENTRY'!CK192="","",IF($D$4="All Post",'DATA ENTRY'!CK192,IF(AND($D$4='DATA ENTRY'!CK192),'DATA ENTRY'!CK192,""))))</f>
        <v/>
      </c>
      <c r="G193" s="3" t="str">
        <f>IF('DATA ENTRY'!CK192="","",IF('DATA ENTRY'!N192="","",IF($D$4="All Post",'DATA ENTRY'!N192,IF(AND($D$4='DATA ENTRY'!CK192),'DATA ENTRY'!N192,""))))</f>
        <v/>
      </c>
      <c r="H193" s="107" t="str">
        <f>IF('DATA ENTRY'!CK192="","",IF('DATA ENTRY'!O192="","",IF($D$4="All Post",'DATA ENTRY'!O192,IF(AND($D$4='DATA ENTRY'!CK192),'DATA ENTRY'!O192,""))))</f>
        <v/>
      </c>
      <c r="I193" s="3" t="str">
        <f>IF('DATA ENTRY'!CK192="","",IF('DATA ENTRY'!P192="","",IF($D$4="All Post",'DATA ENTRY'!P192,IF(AND($D$4='DATA ENTRY'!CK192),'DATA ENTRY'!P192,""))))</f>
        <v/>
      </c>
      <c r="J193" s="107" t="str">
        <f>IF('DATA ENTRY'!CK192="","",IF('DATA ENTRY'!Q192="","",IF($D$4="All Post",'DATA ENTRY'!Q192,IF(AND($D$4='DATA ENTRY'!CK192),'DATA ENTRY'!Q192,""))))</f>
        <v/>
      </c>
      <c r="K193" s="3" t="str">
        <f>IF('DATA ENTRY'!CK192="","",IF('DATA ENTRY'!R192="","",IF($D$4="All Post",'DATA ENTRY'!R192,IF(AND($D$4='DATA ENTRY'!CK192),'DATA ENTRY'!R192,""))))</f>
        <v/>
      </c>
      <c r="L193" s="3" t="str">
        <f>IF('DATA ENTRY'!CK192="","",IF('DATA ENTRY'!S192="","",IF($D$4="All Post",'DATA ENTRY'!S192,IF(AND($D$4='DATA ENTRY'!CK192),'DATA ENTRY'!S192,""))))</f>
        <v/>
      </c>
      <c r="M193" s="3" t="str">
        <f>IF('DATA ENTRY'!CK192="","",IF('DATA ENTRY'!E192="","",IF($D$4="All Post",'DATA ENTRY'!E192,IF(AND($D$4='DATA ENTRY'!CK192),'DATA ENTRY'!E192,""))))</f>
        <v/>
      </c>
      <c r="N193" s="3" t="str">
        <f>IF('DATA ENTRY'!CK192="","",IF('DATA ENTRY'!W192="","",IF($D$4="All Post",'DATA ENTRY'!W192,IF(AND($D$4='DATA ENTRY'!CK192),'DATA ENTRY'!W192,""))))</f>
        <v/>
      </c>
      <c r="O193" s="3" t="str">
        <f>IF('DATA ENTRY'!CK192="","",IF('DATA ENTRY'!X192="","",IF($D$4="All Post",'DATA ENTRY'!X192,IF(AND($D$4='DATA ENTRY'!CK192),'DATA ENTRY'!X192,""))))</f>
        <v/>
      </c>
      <c r="P193" s="3" t="str">
        <f>IF('DATA ENTRY'!CK192="","",IF('DATA ENTRY'!G192="","",IF($D$4="All Post",'DATA ENTRY'!G192,IF(AND($D$4='DATA ENTRY'!CK192),'DATA ENTRY'!G192,""))))</f>
        <v/>
      </c>
      <c r="S193">
        <f t="shared" si="35"/>
        <v>0</v>
      </c>
      <c r="T193" t="str">
        <f t="shared" si="36"/>
        <v/>
      </c>
      <c r="BZ193" t="str">
        <f t="shared" si="37"/>
        <v/>
      </c>
      <c r="CA193" t="str">
        <f t="shared" si="38"/>
        <v/>
      </c>
      <c r="CB193" s="224">
        <v>187</v>
      </c>
      <c r="CC193" s="3" t="str">
        <f>IF('DATA ENTRY'!CK192="","",IF('DATA ENTRY'!B192="","",IF(AND($CD$4='DATA ENTRY'!CK192,$CG$4='DATA ENTRY'!D192),'DATA ENTRY'!B192,"")))</f>
        <v/>
      </c>
      <c r="CD193" s="3" t="str">
        <f>IF('DATA ENTRY'!CK192="","",IF('DATA ENTRY'!C192="","",IF(AND($CD$4='DATA ENTRY'!CK192,$CG$4='DATA ENTRY'!D192),'DATA ENTRY'!C192,"")))</f>
        <v/>
      </c>
      <c r="CE193" s="4" t="str">
        <f>IF('DATA ENTRY'!CK192="","",IF('DATA ENTRY'!I192="","",IF(AND($CD$4='DATA ENTRY'!CK192,$CG$4='DATA ENTRY'!D192),'DATA ENTRY'!I192,"")))</f>
        <v/>
      </c>
      <c r="CF193" s="4" t="str">
        <f>IF('DATA ENTRY'!CK192="","",IF('DATA ENTRY'!CK192="","",IF(AND($CD$4='DATA ENTRY'!CK192,$CG$4='DATA ENTRY'!D192),'DATA ENTRY'!CK192,"")))</f>
        <v/>
      </c>
      <c r="CG193" s="3" t="str">
        <f>IF('DATA ENTRY'!CK192="","",IF('DATA ENTRY'!N192="","",IF(AND($CD$4='DATA ENTRY'!CK192,$CG$4='DATA ENTRY'!D192),'DATA ENTRY'!N192,"")))</f>
        <v/>
      </c>
      <c r="CH193" s="107" t="str">
        <f>IF('DATA ENTRY'!CK192="","",IF('DATA ENTRY'!O192="","",IF(AND($CD$4='DATA ENTRY'!CK192,$CG$4='DATA ENTRY'!D192),'DATA ENTRY'!O192,"")))</f>
        <v/>
      </c>
      <c r="CI193" s="3" t="str">
        <f>IF('DATA ENTRY'!CK192="","",IF('DATA ENTRY'!P192="","",IF(AND($CD$4='DATA ENTRY'!CK192,$CG$4='DATA ENTRY'!D192),'DATA ENTRY'!P192,"")))</f>
        <v/>
      </c>
      <c r="CJ193" s="107" t="str">
        <f>IF('DATA ENTRY'!CK192="","",IF('DATA ENTRY'!Q192="","",IF(AND($CD$4='DATA ENTRY'!CK192,$CG$4='DATA ENTRY'!D192),'DATA ENTRY'!Q192,"")))</f>
        <v/>
      </c>
      <c r="CK193" s="3" t="str">
        <f>IF('DATA ENTRY'!CK192="","",IF('DATA ENTRY'!R192="","",IF(AND($CD$4='DATA ENTRY'!CK192,$CG$4='DATA ENTRY'!D192),'DATA ENTRY'!R192,"")))</f>
        <v/>
      </c>
      <c r="CL193" s="3" t="str">
        <f>IF('DATA ENTRY'!CK192="","",IF('DATA ENTRY'!S192="","",IF(AND($CD$4='DATA ENTRY'!CK192,$CG$4='DATA ENTRY'!D192),'DATA ENTRY'!S192,"")))</f>
        <v/>
      </c>
      <c r="CM193" s="3" t="str">
        <f>IF('DATA ENTRY'!CK192="","",IF('DATA ENTRY'!E192="","",IF(AND($CD$4='DATA ENTRY'!CK192,$CG$4='DATA ENTRY'!D192),'DATA ENTRY'!E192,"")))</f>
        <v/>
      </c>
      <c r="CN193" s="3" t="str">
        <f>IF('DATA ENTRY'!CK192="","",IF('DATA ENTRY'!W192="","",IF(AND($CD$4='DATA ENTRY'!CK192,$CG$4='DATA ENTRY'!D192),'DATA ENTRY'!W192,"")))</f>
        <v/>
      </c>
      <c r="CO193" s="3" t="str">
        <f>IF('DATA ENTRY'!CK192="","",IF('DATA ENTRY'!X192="","",IF(AND($CD$4='DATA ENTRY'!CK192,$CG$4='DATA ENTRY'!D192),'DATA ENTRY'!X192,"")))</f>
        <v/>
      </c>
      <c r="CP193" s="108" t="str">
        <f t="shared" si="39"/>
        <v/>
      </c>
      <c r="CQ193" s="108" t="str">
        <f>IF('DATA ENTRY'!CK192="","",IF('DATA ENTRY'!G192="","",IF(AND($CD$4='DATA ENTRY'!CK192,$CG$4='DATA ENTRY'!D192),'DATA ENTRY'!G192,"")))</f>
        <v/>
      </c>
      <c r="CR193" s="230" t="str">
        <f>IF('DATA ENTRY'!CK192="","",IF('DATA ENTRY'!D192="","",IF(AND($CD$4='DATA ENTRY'!CK192,$CG$4='DATA ENTRY'!D192),'DATA ENTRY'!D192,"")))</f>
        <v/>
      </c>
      <c r="CS193">
        <f t="shared" si="40"/>
        <v>0</v>
      </c>
      <c r="CT193">
        <f t="shared" si="41"/>
        <v>0</v>
      </c>
      <c r="CV193" s="139"/>
      <c r="CX193">
        <f t="shared" si="42"/>
        <v>0</v>
      </c>
      <c r="DB193" t="str">
        <f t="shared" si="49"/>
        <v/>
      </c>
      <c r="DC193" t="str">
        <f t="shared" si="50"/>
        <v/>
      </c>
      <c r="DD193" s="224">
        <v>187</v>
      </c>
      <c r="DE193" s="3" t="str">
        <f>IF('DATA ENTRY'!CK192="","",IF('DATA ENTRY'!B192="","",IF(AND($DF$4='DATA ENTRY'!D192),'DATA ENTRY'!B192,"")))</f>
        <v/>
      </c>
      <c r="DF193" s="3" t="str">
        <f>IF('DATA ENTRY'!CK192="","",IF('DATA ENTRY'!C192="","",IF(AND($DF$4='DATA ENTRY'!D192),'DATA ENTRY'!C192,"")))</f>
        <v/>
      </c>
      <c r="DG193" s="4" t="str">
        <f>IF('DATA ENTRY'!CK192="","",IF('DATA ENTRY'!I192="","",IF(AND($DF$4='DATA ENTRY'!D192),'DATA ENTRY'!I192,"")))</f>
        <v/>
      </c>
      <c r="DH193" s="4" t="str">
        <f>IF('DATA ENTRY'!CK192="","",IF('DATA ENTRY'!CK192="","",IF(AND($DF$4='DATA ENTRY'!D192),'DATA ENTRY'!CK192,"")))</f>
        <v/>
      </c>
      <c r="DI193" s="3" t="str">
        <f>IF('DATA ENTRY'!CK192="","",IF('DATA ENTRY'!N192="","",IF(AND($DF$4='DATA ENTRY'!D192),'DATA ENTRY'!N192,"")))</f>
        <v/>
      </c>
      <c r="DJ193" s="107" t="str">
        <f>IF('DATA ENTRY'!CK192="","",IF('DATA ENTRY'!O192="","",IF(AND($DF$4='DATA ENTRY'!D192),'DATA ENTRY'!O192,"")))</f>
        <v/>
      </c>
      <c r="DK193" s="3" t="str">
        <f>IF('DATA ENTRY'!CK192="","",IF('DATA ENTRY'!P192="","",IF(AND($DF$4='DATA ENTRY'!D192),'DATA ENTRY'!P192,"")))</f>
        <v/>
      </c>
      <c r="DL193" s="107" t="str">
        <f>IF('DATA ENTRY'!CK192="","",IF('DATA ENTRY'!Q192="","",IF(AND($DF$4='DATA ENTRY'!D192),'DATA ENTRY'!Q192,"")))</f>
        <v/>
      </c>
      <c r="DM193" s="3" t="str">
        <f>IF('DATA ENTRY'!CK192="","",IF('DATA ENTRY'!R192="","",IF(AND($DF$4='DATA ENTRY'!D192),'DATA ENTRY'!R192,"")))</f>
        <v/>
      </c>
      <c r="DN193" s="107" t="str">
        <f>IF('DATA ENTRY'!CK192="","",IF('DATA ENTRY'!S192="","",IF(AND($DF$4='DATA ENTRY'!D192),'DATA ENTRY'!S192,"")))</f>
        <v/>
      </c>
      <c r="DO193" s="3" t="str">
        <f>IF('DATA ENTRY'!CK192="","",IF('DATA ENTRY'!E192="","",IF(AND($DF$4='DATA ENTRY'!D192),'DATA ENTRY'!E192,"")))</f>
        <v/>
      </c>
      <c r="DP193" s="3" t="str">
        <f>IF('DATA ENTRY'!CK192="","",IF('DATA ENTRY'!D192="","",IF(AND($DF$4='DATA ENTRY'!D192),'DATA ENTRY'!D192,"")))</f>
        <v/>
      </c>
      <c r="DQ193" s="3" t="str">
        <f>IF('DATA ENTRY'!CK192="","",IF('DATA ENTRY'!W192="","",IF(AND($DF$4='DATA ENTRY'!D192),'DATA ENTRY'!W192,"")))</f>
        <v/>
      </c>
      <c r="DR193" s="3" t="str">
        <f>IF('DATA ENTRY'!CK192="","",IF('DATA ENTRY'!X192="","",IF(AND($DF$4='DATA ENTRY'!D192),'DATA ENTRY'!X192,"")))</f>
        <v/>
      </c>
      <c r="DS193" s="108" t="str">
        <f t="shared" si="43"/>
        <v/>
      </c>
      <c r="DT193" s="108" t="str">
        <f>IF('DATA ENTRY'!CK192="","",IF('DATA ENTRY'!D192="","",IF(AND($DF$4='DATA ENTRY'!D192),'DATA ENTRY'!G192,"")))</f>
        <v/>
      </c>
      <c r="DY193">
        <f t="shared" si="44"/>
        <v>0</v>
      </c>
      <c r="EB193" t="str">
        <f t="shared" si="45"/>
        <v/>
      </c>
      <c r="EC193" t="str">
        <f t="shared" si="46"/>
        <v/>
      </c>
      <c r="ED193" s="224">
        <v>187</v>
      </c>
      <c r="EE193" s="3" t="str">
        <f>IF('DATA ENTRY'!CK192="","",IF('DATA ENTRY'!B192="","",IF(AND($EF$4='DATA ENTRY'!G192,$EH$4='DATA ENTRY'!F192),'DATA ENTRY'!B192,"")))</f>
        <v/>
      </c>
      <c r="EF193" s="3" t="str">
        <f>IF('DATA ENTRY'!CK192="","",IF('DATA ENTRY'!C192="","",IF(AND($EF$4='DATA ENTRY'!G192,$EH$4='DATA ENTRY'!F192),'DATA ENTRY'!C192,"")))</f>
        <v/>
      </c>
      <c r="EG193" s="4" t="str">
        <f>IF('DATA ENTRY'!CK192="","",IF('DATA ENTRY'!I192="","",IF(AND($EF$4='DATA ENTRY'!G192,$EH$4='DATA ENTRY'!F192),'DATA ENTRY'!I192,"")))</f>
        <v/>
      </c>
      <c r="EH193" s="4" t="str">
        <f>IF('DATA ENTRY'!CK192="","",IF('DATA ENTRY'!CK192="","",IF(AND($EF$4='DATA ENTRY'!G192,$EH$4='DATA ENTRY'!F192),'DATA ENTRY'!CK192,"")))</f>
        <v/>
      </c>
      <c r="EI193" s="3" t="str">
        <f>IF('DATA ENTRY'!CK192="","",IF('DATA ENTRY'!N192="","",IF(AND($EF$4='DATA ENTRY'!G192,$EH$4='DATA ENTRY'!F192),'DATA ENTRY'!N192,"")))</f>
        <v/>
      </c>
      <c r="EJ193" s="107" t="str">
        <f>IF('DATA ENTRY'!CK192="","",IF('DATA ENTRY'!O192="","",IF(AND($EF$4='DATA ENTRY'!G192,$EH$4='DATA ENTRY'!F192),'DATA ENTRY'!O192,"")))</f>
        <v/>
      </c>
      <c r="EK193" s="3" t="str">
        <f>IF('DATA ENTRY'!CK192="","",IF('DATA ENTRY'!P192="","",IF(AND($EF$4='DATA ENTRY'!G192,$EH$4='DATA ENTRY'!F192),'DATA ENTRY'!P192,"")))</f>
        <v/>
      </c>
      <c r="EL193" s="107" t="str">
        <f>IF('DATA ENTRY'!CK192="","",IF('DATA ENTRY'!Q192="","",IF(AND($EF$4='DATA ENTRY'!G192,$EH$4='DATA ENTRY'!F192),'DATA ENTRY'!Q192,"")))</f>
        <v/>
      </c>
      <c r="EM193" s="3" t="str">
        <f>IF('DATA ENTRY'!CK192="","",IF('DATA ENTRY'!R192="","",IF(AND($EF$4='DATA ENTRY'!G192,$EH$4='DATA ENTRY'!F192),'DATA ENTRY'!R192,"")))</f>
        <v/>
      </c>
      <c r="EN193" s="107" t="str">
        <f>IF('DATA ENTRY'!CK192="","",IF('DATA ENTRY'!S192="","",IF(AND($EF$4='DATA ENTRY'!G192,$EH$4='DATA ENTRY'!F192),'DATA ENTRY'!S192,"")))</f>
        <v/>
      </c>
      <c r="EO193" s="3" t="str">
        <f>IF('DATA ENTRY'!CK192="","",IF('DATA ENTRY'!E192="","",IF(AND($EF$4='DATA ENTRY'!G192,$EH$4='DATA ENTRY'!F192),'DATA ENTRY'!E192,"")))</f>
        <v/>
      </c>
      <c r="EP193" s="3" t="str">
        <f>IF('DATA ENTRY'!CK192="","",IF('DATA ENTRY'!D192="","",IF(AND($EF$4='DATA ENTRY'!G192,$EH$4='DATA ENTRY'!F192),'DATA ENTRY'!D192,"")))</f>
        <v/>
      </c>
      <c r="EQ193" s="3" t="str">
        <f>IF('DATA ENTRY'!CK192="","",IF('DATA ENTRY'!W192="","",IF(AND($EF$4='DATA ENTRY'!G192,$EH$4='DATA ENTRY'!F192),'DATA ENTRY'!W192,"")))</f>
        <v/>
      </c>
      <c r="ER193" s="3" t="str">
        <f>IF('DATA ENTRY'!CK192="","",IF('DATA ENTRY'!X192="","",IF(AND($EF$4='DATA ENTRY'!G192,$EH$4='DATA ENTRY'!F192),'DATA ENTRY'!X192,"")))</f>
        <v/>
      </c>
      <c r="ES193" s="108" t="str">
        <f t="shared" si="47"/>
        <v/>
      </c>
      <c r="ET193" s="108" t="str">
        <f>IF('DATA ENTRY'!CK192="","",IF('DATA ENTRY'!D192="","",IF(AND($EF$4='DATA ENTRY'!G192,$EH$4='DATA ENTRY'!F192),'DATA ENTRY'!G192,"")))</f>
        <v/>
      </c>
      <c r="EY193">
        <f t="shared" si="48"/>
        <v>0</v>
      </c>
    </row>
    <row r="194" spans="1:155">
      <c r="A194" t="str">
        <f>IF(S194=0,"",1+(MAX($A$7:A193)))</f>
        <v/>
      </c>
      <c r="B194" s="224">
        <v>188</v>
      </c>
      <c r="C194" s="3" t="str">
        <f>IF('DATA ENTRY'!CK193="","",IF('DATA ENTRY'!B193="","",IF($D$4="All Post",'DATA ENTRY'!B193,IF(AND($D$4='DATA ENTRY'!CK193),'DATA ENTRY'!B193,""))))</f>
        <v/>
      </c>
      <c r="D194" s="3" t="str">
        <f>IF('DATA ENTRY'!CK193="","",IF('DATA ENTRY'!C193="","",IF($D$4="All Post",'DATA ENTRY'!C193,IF(AND($D$4='DATA ENTRY'!CK193),'DATA ENTRY'!C193,""))))</f>
        <v/>
      </c>
      <c r="E194" s="4" t="str">
        <f>IF('DATA ENTRY'!CK193="","",IF('DATA ENTRY'!I193="","",IF($D$4="All Post",'DATA ENTRY'!I193,IF(AND($D$4='DATA ENTRY'!CK193),'DATA ENTRY'!I193,""))))</f>
        <v/>
      </c>
      <c r="F194" s="4" t="str">
        <f>IF('DATA ENTRY'!CK193="","",IF('DATA ENTRY'!CK193="","",IF($D$4="All Post",'DATA ENTRY'!CK193,IF(AND($D$4='DATA ENTRY'!CK193),'DATA ENTRY'!CK193,""))))</f>
        <v/>
      </c>
      <c r="G194" s="3" t="str">
        <f>IF('DATA ENTRY'!CK193="","",IF('DATA ENTRY'!N193="","",IF($D$4="All Post",'DATA ENTRY'!N193,IF(AND($D$4='DATA ENTRY'!CK193),'DATA ENTRY'!N193,""))))</f>
        <v/>
      </c>
      <c r="H194" s="107" t="str">
        <f>IF('DATA ENTRY'!CK193="","",IF('DATA ENTRY'!O193="","",IF($D$4="All Post",'DATA ENTRY'!O193,IF(AND($D$4='DATA ENTRY'!CK193),'DATA ENTRY'!O193,""))))</f>
        <v/>
      </c>
      <c r="I194" s="3" t="str">
        <f>IF('DATA ENTRY'!CK193="","",IF('DATA ENTRY'!P193="","",IF($D$4="All Post",'DATA ENTRY'!P193,IF(AND($D$4='DATA ENTRY'!CK193),'DATA ENTRY'!P193,""))))</f>
        <v/>
      </c>
      <c r="J194" s="107" t="str">
        <f>IF('DATA ENTRY'!CK193="","",IF('DATA ENTRY'!Q193="","",IF($D$4="All Post",'DATA ENTRY'!Q193,IF(AND($D$4='DATA ENTRY'!CK193),'DATA ENTRY'!Q193,""))))</f>
        <v/>
      </c>
      <c r="K194" s="3" t="str">
        <f>IF('DATA ENTRY'!CK193="","",IF('DATA ENTRY'!R193="","",IF($D$4="All Post",'DATA ENTRY'!R193,IF(AND($D$4='DATA ENTRY'!CK193),'DATA ENTRY'!R193,""))))</f>
        <v/>
      </c>
      <c r="L194" s="3" t="str">
        <f>IF('DATA ENTRY'!CK193="","",IF('DATA ENTRY'!S193="","",IF($D$4="All Post",'DATA ENTRY'!S193,IF(AND($D$4='DATA ENTRY'!CK193),'DATA ENTRY'!S193,""))))</f>
        <v/>
      </c>
      <c r="M194" s="3" t="str">
        <f>IF('DATA ENTRY'!CK193="","",IF('DATA ENTRY'!E193="","",IF($D$4="All Post",'DATA ENTRY'!E193,IF(AND($D$4='DATA ENTRY'!CK193),'DATA ENTRY'!E193,""))))</f>
        <v/>
      </c>
      <c r="N194" s="3" t="str">
        <f>IF('DATA ENTRY'!CK193="","",IF('DATA ENTRY'!W193="","",IF($D$4="All Post",'DATA ENTRY'!W193,IF(AND($D$4='DATA ENTRY'!CK193),'DATA ENTRY'!W193,""))))</f>
        <v/>
      </c>
      <c r="O194" s="3" t="str">
        <f>IF('DATA ENTRY'!CK193="","",IF('DATA ENTRY'!X193="","",IF($D$4="All Post",'DATA ENTRY'!X193,IF(AND($D$4='DATA ENTRY'!CK193),'DATA ENTRY'!X193,""))))</f>
        <v/>
      </c>
      <c r="P194" s="3" t="str">
        <f>IF('DATA ENTRY'!CK193="","",IF('DATA ENTRY'!G193="","",IF($D$4="All Post",'DATA ENTRY'!G193,IF(AND($D$4='DATA ENTRY'!CK193),'DATA ENTRY'!G193,""))))</f>
        <v/>
      </c>
      <c r="S194">
        <f t="shared" si="35"/>
        <v>0</v>
      </c>
      <c r="T194" t="str">
        <f t="shared" si="36"/>
        <v/>
      </c>
      <c r="BZ194" t="str">
        <f t="shared" si="37"/>
        <v/>
      </c>
      <c r="CA194" t="str">
        <f t="shared" si="38"/>
        <v/>
      </c>
      <c r="CB194" s="224">
        <v>188</v>
      </c>
      <c r="CC194" s="3" t="str">
        <f>IF('DATA ENTRY'!CK193="","",IF('DATA ENTRY'!B193="","",IF(AND($CD$4='DATA ENTRY'!CK193,$CG$4='DATA ENTRY'!D193),'DATA ENTRY'!B193,"")))</f>
        <v/>
      </c>
      <c r="CD194" s="3" t="str">
        <f>IF('DATA ENTRY'!CK193="","",IF('DATA ENTRY'!C193="","",IF(AND($CD$4='DATA ENTRY'!CK193,$CG$4='DATA ENTRY'!D193),'DATA ENTRY'!C193,"")))</f>
        <v/>
      </c>
      <c r="CE194" s="4" t="str">
        <f>IF('DATA ENTRY'!CK193="","",IF('DATA ENTRY'!I193="","",IF(AND($CD$4='DATA ENTRY'!CK193,$CG$4='DATA ENTRY'!D193),'DATA ENTRY'!I193,"")))</f>
        <v/>
      </c>
      <c r="CF194" s="4" t="str">
        <f>IF('DATA ENTRY'!CK193="","",IF('DATA ENTRY'!CK193="","",IF(AND($CD$4='DATA ENTRY'!CK193,$CG$4='DATA ENTRY'!D193),'DATA ENTRY'!CK193,"")))</f>
        <v/>
      </c>
      <c r="CG194" s="3" t="str">
        <f>IF('DATA ENTRY'!CK193="","",IF('DATA ENTRY'!N193="","",IF(AND($CD$4='DATA ENTRY'!CK193,$CG$4='DATA ENTRY'!D193),'DATA ENTRY'!N193,"")))</f>
        <v/>
      </c>
      <c r="CH194" s="107" t="str">
        <f>IF('DATA ENTRY'!CK193="","",IF('DATA ENTRY'!O193="","",IF(AND($CD$4='DATA ENTRY'!CK193,$CG$4='DATA ENTRY'!D193),'DATA ENTRY'!O193,"")))</f>
        <v/>
      </c>
      <c r="CI194" s="3" t="str">
        <f>IF('DATA ENTRY'!CK193="","",IF('DATA ENTRY'!P193="","",IF(AND($CD$4='DATA ENTRY'!CK193,$CG$4='DATA ENTRY'!D193),'DATA ENTRY'!P193,"")))</f>
        <v/>
      </c>
      <c r="CJ194" s="107" t="str">
        <f>IF('DATA ENTRY'!CK193="","",IF('DATA ENTRY'!Q193="","",IF(AND($CD$4='DATA ENTRY'!CK193,$CG$4='DATA ENTRY'!D193),'DATA ENTRY'!Q193,"")))</f>
        <v/>
      </c>
      <c r="CK194" s="3" t="str">
        <f>IF('DATA ENTRY'!CK193="","",IF('DATA ENTRY'!R193="","",IF(AND($CD$4='DATA ENTRY'!CK193,$CG$4='DATA ENTRY'!D193),'DATA ENTRY'!R193,"")))</f>
        <v/>
      </c>
      <c r="CL194" s="3" t="str">
        <f>IF('DATA ENTRY'!CK193="","",IF('DATA ENTRY'!S193="","",IF(AND($CD$4='DATA ENTRY'!CK193,$CG$4='DATA ENTRY'!D193),'DATA ENTRY'!S193,"")))</f>
        <v/>
      </c>
      <c r="CM194" s="3" t="str">
        <f>IF('DATA ENTRY'!CK193="","",IF('DATA ENTRY'!E193="","",IF(AND($CD$4='DATA ENTRY'!CK193,$CG$4='DATA ENTRY'!D193),'DATA ENTRY'!E193,"")))</f>
        <v/>
      </c>
      <c r="CN194" s="3" t="str">
        <f>IF('DATA ENTRY'!CK193="","",IF('DATA ENTRY'!W193="","",IF(AND($CD$4='DATA ENTRY'!CK193,$CG$4='DATA ENTRY'!D193),'DATA ENTRY'!W193,"")))</f>
        <v/>
      </c>
      <c r="CO194" s="3" t="str">
        <f>IF('DATA ENTRY'!CK193="","",IF('DATA ENTRY'!X193="","",IF(AND($CD$4='DATA ENTRY'!CK193,$CG$4='DATA ENTRY'!D193),'DATA ENTRY'!X193,"")))</f>
        <v/>
      </c>
      <c r="CP194" s="108" t="str">
        <f t="shared" si="39"/>
        <v/>
      </c>
      <c r="CQ194" s="108" t="str">
        <f>IF('DATA ENTRY'!CK193="","",IF('DATA ENTRY'!G193="","",IF(AND($CD$4='DATA ENTRY'!CK193,$CG$4='DATA ENTRY'!D193),'DATA ENTRY'!G193,"")))</f>
        <v/>
      </c>
      <c r="CR194" s="230" t="str">
        <f>IF('DATA ENTRY'!CK193="","",IF('DATA ENTRY'!D193="","",IF(AND($CD$4='DATA ENTRY'!CK193,$CG$4='DATA ENTRY'!D193),'DATA ENTRY'!D193,"")))</f>
        <v/>
      </c>
      <c r="CS194">
        <f t="shared" si="40"/>
        <v>0</v>
      </c>
      <c r="CT194">
        <f t="shared" si="41"/>
        <v>0</v>
      </c>
      <c r="CV194" s="139"/>
      <c r="CX194">
        <f t="shared" si="42"/>
        <v>0</v>
      </c>
      <c r="DB194" t="str">
        <f t="shared" si="49"/>
        <v/>
      </c>
      <c r="DC194" t="str">
        <f t="shared" si="50"/>
        <v/>
      </c>
      <c r="DD194" s="224">
        <v>188</v>
      </c>
      <c r="DE194" s="3" t="str">
        <f>IF('DATA ENTRY'!CK193="","",IF('DATA ENTRY'!B193="","",IF(AND($DF$4='DATA ENTRY'!D193),'DATA ENTRY'!B193,"")))</f>
        <v/>
      </c>
      <c r="DF194" s="3" t="str">
        <f>IF('DATA ENTRY'!CK193="","",IF('DATA ENTRY'!C193="","",IF(AND($DF$4='DATA ENTRY'!D193),'DATA ENTRY'!C193,"")))</f>
        <v/>
      </c>
      <c r="DG194" s="4" t="str">
        <f>IF('DATA ENTRY'!CK193="","",IF('DATA ENTRY'!I193="","",IF(AND($DF$4='DATA ENTRY'!D193),'DATA ENTRY'!I193,"")))</f>
        <v/>
      </c>
      <c r="DH194" s="4" t="str">
        <f>IF('DATA ENTRY'!CK193="","",IF('DATA ENTRY'!CK193="","",IF(AND($DF$4='DATA ENTRY'!D193),'DATA ENTRY'!CK193,"")))</f>
        <v/>
      </c>
      <c r="DI194" s="3" t="str">
        <f>IF('DATA ENTRY'!CK193="","",IF('DATA ENTRY'!N193="","",IF(AND($DF$4='DATA ENTRY'!D193),'DATA ENTRY'!N193,"")))</f>
        <v/>
      </c>
      <c r="DJ194" s="107" t="str">
        <f>IF('DATA ENTRY'!CK193="","",IF('DATA ENTRY'!O193="","",IF(AND($DF$4='DATA ENTRY'!D193),'DATA ENTRY'!O193,"")))</f>
        <v/>
      </c>
      <c r="DK194" s="3" t="str">
        <f>IF('DATA ENTRY'!CK193="","",IF('DATA ENTRY'!P193="","",IF(AND($DF$4='DATA ENTRY'!D193),'DATA ENTRY'!P193,"")))</f>
        <v/>
      </c>
      <c r="DL194" s="107" t="str">
        <f>IF('DATA ENTRY'!CK193="","",IF('DATA ENTRY'!Q193="","",IF(AND($DF$4='DATA ENTRY'!D193),'DATA ENTRY'!Q193,"")))</f>
        <v/>
      </c>
      <c r="DM194" s="3" t="str">
        <f>IF('DATA ENTRY'!CK193="","",IF('DATA ENTRY'!R193="","",IF(AND($DF$4='DATA ENTRY'!D193),'DATA ENTRY'!R193,"")))</f>
        <v/>
      </c>
      <c r="DN194" s="107" t="str">
        <f>IF('DATA ENTRY'!CK193="","",IF('DATA ENTRY'!S193="","",IF(AND($DF$4='DATA ENTRY'!D193),'DATA ENTRY'!S193,"")))</f>
        <v/>
      </c>
      <c r="DO194" s="3" t="str">
        <f>IF('DATA ENTRY'!CK193="","",IF('DATA ENTRY'!E193="","",IF(AND($DF$4='DATA ENTRY'!D193),'DATA ENTRY'!E193,"")))</f>
        <v/>
      </c>
      <c r="DP194" s="3" t="str">
        <f>IF('DATA ENTRY'!CK193="","",IF('DATA ENTRY'!D193="","",IF(AND($DF$4='DATA ENTRY'!D193),'DATA ENTRY'!D193,"")))</f>
        <v/>
      </c>
      <c r="DQ194" s="3" t="str">
        <f>IF('DATA ENTRY'!CK193="","",IF('DATA ENTRY'!W193="","",IF(AND($DF$4='DATA ENTRY'!D193),'DATA ENTRY'!W193,"")))</f>
        <v/>
      </c>
      <c r="DR194" s="3" t="str">
        <f>IF('DATA ENTRY'!CK193="","",IF('DATA ENTRY'!X193="","",IF(AND($DF$4='DATA ENTRY'!D193),'DATA ENTRY'!X193,"")))</f>
        <v/>
      </c>
      <c r="DS194" s="108" t="str">
        <f t="shared" si="43"/>
        <v/>
      </c>
      <c r="DT194" s="108" t="str">
        <f>IF('DATA ENTRY'!CK193="","",IF('DATA ENTRY'!D193="","",IF(AND($DF$4='DATA ENTRY'!D193),'DATA ENTRY'!G193,"")))</f>
        <v/>
      </c>
      <c r="DY194">
        <f t="shared" si="44"/>
        <v>0</v>
      </c>
      <c r="EB194" t="str">
        <f t="shared" si="45"/>
        <v/>
      </c>
      <c r="EC194" t="str">
        <f t="shared" si="46"/>
        <v/>
      </c>
      <c r="ED194" s="224">
        <v>188</v>
      </c>
      <c r="EE194" s="3" t="str">
        <f>IF('DATA ENTRY'!CK193="","",IF('DATA ENTRY'!B193="","",IF(AND($EF$4='DATA ENTRY'!G193,$EH$4='DATA ENTRY'!F193),'DATA ENTRY'!B193,"")))</f>
        <v/>
      </c>
      <c r="EF194" s="3" t="str">
        <f>IF('DATA ENTRY'!CK193="","",IF('DATA ENTRY'!C193="","",IF(AND($EF$4='DATA ENTRY'!G193,$EH$4='DATA ENTRY'!F193),'DATA ENTRY'!C193,"")))</f>
        <v/>
      </c>
      <c r="EG194" s="4" t="str">
        <f>IF('DATA ENTRY'!CK193="","",IF('DATA ENTRY'!I193="","",IF(AND($EF$4='DATA ENTRY'!G193,$EH$4='DATA ENTRY'!F193),'DATA ENTRY'!I193,"")))</f>
        <v/>
      </c>
      <c r="EH194" s="4" t="str">
        <f>IF('DATA ENTRY'!CK193="","",IF('DATA ENTRY'!CK193="","",IF(AND($EF$4='DATA ENTRY'!G193,$EH$4='DATA ENTRY'!F193),'DATA ENTRY'!CK193,"")))</f>
        <v/>
      </c>
      <c r="EI194" s="3" t="str">
        <f>IF('DATA ENTRY'!CK193="","",IF('DATA ENTRY'!N193="","",IF(AND($EF$4='DATA ENTRY'!G193,$EH$4='DATA ENTRY'!F193),'DATA ENTRY'!N193,"")))</f>
        <v/>
      </c>
      <c r="EJ194" s="107" t="str">
        <f>IF('DATA ENTRY'!CK193="","",IF('DATA ENTRY'!O193="","",IF(AND($EF$4='DATA ENTRY'!G193,$EH$4='DATA ENTRY'!F193),'DATA ENTRY'!O193,"")))</f>
        <v/>
      </c>
      <c r="EK194" s="3" t="str">
        <f>IF('DATA ENTRY'!CK193="","",IF('DATA ENTRY'!P193="","",IF(AND($EF$4='DATA ENTRY'!G193,$EH$4='DATA ENTRY'!F193),'DATA ENTRY'!P193,"")))</f>
        <v/>
      </c>
      <c r="EL194" s="107" t="str">
        <f>IF('DATA ENTRY'!CK193="","",IF('DATA ENTRY'!Q193="","",IF(AND($EF$4='DATA ENTRY'!G193,$EH$4='DATA ENTRY'!F193),'DATA ENTRY'!Q193,"")))</f>
        <v/>
      </c>
      <c r="EM194" s="3" t="str">
        <f>IF('DATA ENTRY'!CK193="","",IF('DATA ENTRY'!R193="","",IF(AND($EF$4='DATA ENTRY'!G193,$EH$4='DATA ENTRY'!F193),'DATA ENTRY'!R193,"")))</f>
        <v/>
      </c>
      <c r="EN194" s="107" t="str">
        <f>IF('DATA ENTRY'!CK193="","",IF('DATA ENTRY'!S193="","",IF(AND($EF$4='DATA ENTRY'!G193,$EH$4='DATA ENTRY'!F193),'DATA ENTRY'!S193,"")))</f>
        <v/>
      </c>
      <c r="EO194" s="3" t="str">
        <f>IF('DATA ENTRY'!CK193="","",IF('DATA ENTRY'!E193="","",IF(AND($EF$4='DATA ENTRY'!G193,$EH$4='DATA ENTRY'!F193),'DATA ENTRY'!E193,"")))</f>
        <v/>
      </c>
      <c r="EP194" s="3" t="str">
        <f>IF('DATA ENTRY'!CK193="","",IF('DATA ENTRY'!D193="","",IF(AND($EF$4='DATA ENTRY'!G193,$EH$4='DATA ENTRY'!F193),'DATA ENTRY'!D193,"")))</f>
        <v/>
      </c>
      <c r="EQ194" s="3" t="str">
        <f>IF('DATA ENTRY'!CK193="","",IF('DATA ENTRY'!W193="","",IF(AND($EF$4='DATA ENTRY'!G193,$EH$4='DATA ENTRY'!F193),'DATA ENTRY'!W193,"")))</f>
        <v/>
      </c>
      <c r="ER194" s="3" t="str">
        <f>IF('DATA ENTRY'!CK193="","",IF('DATA ENTRY'!X193="","",IF(AND($EF$4='DATA ENTRY'!G193,$EH$4='DATA ENTRY'!F193),'DATA ENTRY'!X193,"")))</f>
        <v/>
      </c>
      <c r="ES194" s="108" t="str">
        <f t="shared" si="47"/>
        <v/>
      </c>
      <c r="ET194" s="108" t="str">
        <f>IF('DATA ENTRY'!CK193="","",IF('DATA ENTRY'!D193="","",IF(AND($EF$4='DATA ENTRY'!G193,$EH$4='DATA ENTRY'!F193),'DATA ENTRY'!G193,"")))</f>
        <v/>
      </c>
      <c r="EY194">
        <f t="shared" si="48"/>
        <v>0</v>
      </c>
    </row>
    <row r="195" spans="1:155">
      <c r="A195" t="str">
        <f>IF(S195=0,"",1+(MAX($A$7:A194)))</f>
        <v/>
      </c>
      <c r="B195" s="224">
        <v>189</v>
      </c>
      <c r="C195" s="3" t="str">
        <f>IF('DATA ENTRY'!CK194="","",IF('DATA ENTRY'!B194="","",IF($D$4="All Post",'DATA ENTRY'!B194,IF(AND($D$4='DATA ENTRY'!CK194),'DATA ENTRY'!B194,""))))</f>
        <v/>
      </c>
      <c r="D195" s="3" t="str">
        <f>IF('DATA ENTRY'!CK194="","",IF('DATA ENTRY'!C194="","",IF($D$4="All Post",'DATA ENTRY'!C194,IF(AND($D$4='DATA ENTRY'!CK194),'DATA ENTRY'!C194,""))))</f>
        <v/>
      </c>
      <c r="E195" s="4" t="str">
        <f>IF('DATA ENTRY'!CK194="","",IF('DATA ENTRY'!I194="","",IF($D$4="All Post",'DATA ENTRY'!I194,IF(AND($D$4='DATA ENTRY'!CK194),'DATA ENTRY'!I194,""))))</f>
        <v/>
      </c>
      <c r="F195" s="4" t="str">
        <f>IF('DATA ENTRY'!CK194="","",IF('DATA ENTRY'!CK194="","",IF($D$4="All Post",'DATA ENTRY'!CK194,IF(AND($D$4='DATA ENTRY'!CK194),'DATA ENTRY'!CK194,""))))</f>
        <v/>
      </c>
      <c r="G195" s="3" t="str">
        <f>IF('DATA ENTRY'!CK194="","",IF('DATA ENTRY'!N194="","",IF($D$4="All Post",'DATA ENTRY'!N194,IF(AND($D$4='DATA ENTRY'!CK194),'DATA ENTRY'!N194,""))))</f>
        <v/>
      </c>
      <c r="H195" s="107" t="str">
        <f>IF('DATA ENTRY'!CK194="","",IF('DATA ENTRY'!O194="","",IF($D$4="All Post",'DATA ENTRY'!O194,IF(AND($D$4='DATA ENTRY'!CK194),'DATA ENTRY'!O194,""))))</f>
        <v/>
      </c>
      <c r="I195" s="3" t="str">
        <f>IF('DATA ENTRY'!CK194="","",IF('DATA ENTRY'!P194="","",IF($D$4="All Post",'DATA ENTRY'!P194,IF(AND($D$4='DATA ENTRY'!CK194),'DATA ENTRY'!P194,""))))</f>
        <v/>
      </c>
      <c r="J195" s="107" t="str">
        <f>IF('DATA ENTRY'!CK194="","",IF('DATA ENTRY'!Q194="","",IF($D$4="All Post",'DATA ENTRY'!Q194,IF(AND($D$4='DATA ENTRY'!CK194),'DATA ENTRY'!Q194,""))))</f>
        <v/>
      </c>
      <c r="K195" s="3" t="str">
        <f>IF('DATA ENTRY'!CK194="","",IF('DATA ENTRY'!R194="","",IF($D$4="All Post",'DATA ENTRY'!R194,IF(AND($D$4='DATA ENTRY'!CK194),'DATA ENTRY'!R194,""))))</f>
        <v/>
      </c>
      <c r="L195" s="3" t="str">
        <f>IF('DATA ENTRY'!CK194="","",IF('DATA ENTRY'!S194="","",IF($D$4="All Post",'DATA ENTRY'!S194,IF(AND($D$4='DATA ENTRY'!CK194),'DATA ENTRY'!S194,""))))</f>
        <v/>
      </c>
      <c r="M195" s="3" t="str">
        <f>IF('DATA ENTRY'!CK194="","",IF('DATA ENTRY'!E194="","",IF($D$4="All Post",'DATA ENTRY'!E194,IF(AND($D$4='DATA ENTRY'!CK194),'DATA ENTRY'!E194,""))))</f>
        <v/>
      </c>
      <c r="N195" s="3" t="str">
        <f>IF('DATA ENTRY'!CK194="","",IF('DATA ENTRY'!W194="","",IF($D$4="All Post",'DATA ENTRY'!W194,IF(AND($D$4='DATA ENTRY'!CK194),'DATA ENTRY'!W194,""))))</f>
        <v/>
      </c>
      <c r="O195" s="3" t="str">
        <f>IF('DATA ENTRY'!CK194="","",IF('DATA ENTRY'!X194="","",IF($D$4="All Post",'DATA ENTRY'!X194,IF(AND($D$4='DATA ENTRY'!CK194),'DATA ENTRY'!X194,""))))</f>
        <v/>
      </c>
      <c r="P195" s="3" t="str">
        <f>IF('DATA ENTRY'!CK194="","",IF('DATA ENTRY'!G194="","",IF($D$4="All Post",'DATA ENTRY'!G194,IF(AND($D$4='DATA ENTRY'!CK194),'DATA ENTRY'!G194,""))))</f>
        <v/>
      </c>
      <c r="S195">
        <f t="shared" si="35"/>
        <v>0</v>
      </c>
      <c r="T195" t="str">
        <f t="shared" si="36"/>
        <v/>
      </c>
      <c r="BZ195" t="str">
        <f t="shared" si="37"/>
        <v/>
      </c>
      <c r="CA195" t="str">
        <f t="shared" si="38"/>
        <v/>
      </c>
      <c r="CB195" s="224">
        <v>189</v>
      </c>
      <c r="CC195" s="3" t="str">
        <f>IF('DATA ENTRY'!CK194="","",IF('DATA ENTRY'!B194="","",IF(AND($CD$4='DATA ENTRY'!CK194,$CG$4='DATA ENTRY'!D194),'DATA ENTRY'!B194,"")))</f>
        <v/>
      </c>
      <c r="CD195" s="3" t="str">
        <f>IF('DATA ENTRY'!CK194="","",IF('DATA ENTRY'!C194="","",IF(AND($CD$4='DATA ENTRY'!CK194,$CG$4='DATA ENTRY'!D194),'DATA ENTRY'!C194,"")))</f>
        <v/>
      </c>
      <c r="CE195" s="4" t="str">
        <f>IF('DATA ENTRY'!CK194="","",IF('DATA ENTRY'!I194="","",IF(AND($CD$4='DATA ENTRY'!CK194,$CG$4='DATA ENTRY'!D194),'DATA ENTRY'!I194,"")))</f>
        <v/>
      </c>
      <c r="CF195" s="4" t="str">
        <f>IF('DATA ENTRY'!CK194="","",IF('DATA ENTRY'!CK194="","",IF(AND($CD$4='DATA ENTRY'!CK194,$CG$4='DATA ENTRY'!D194),'DATA ENTRY'!CK194,"")))</f>
        <v/>
      </c>
      <c r="CG195" s="3" t="str">
        <f>IF('DATA ENTRY'!CK194="","",IF('DATA ENTRY'!N194="","",IF(AND($CD$4='DATA ENTRY'!CK194,$CG$4='DATA ENTRY'!D194),'DATA ENTRY'!N194,"")))</f>
        <v/>
      </c>
      <c r="CH195" s="107" t="str">
        <f>IF('DATA ENTRY'!CK194="","",IF('DATA ENTRY'!O194="","",IF(AND($CD$4='DATA ENTRY'!CK194,$CG$4='DATA ENTRY'!D194),'DATA ENTRY'!O194,"")))</f>
        <v/>
      </c>
      <c r="CI195" s="3" t="str">
        <f>IF('DATA ENTRY'!CK194="","",IF('DATA ENTRY'!P194="","",IF(AND($CD$4='DATA ENTRY'!CK194,$CG$4='DATA ENTRY'!D194),'DATA ENTRY'!P194,"")))</f>
        <v/>
      </c>
      <c r="CJ195" s="107" t="str">
        <f>IF('DATA ENTRY'!CK194="","",IF('DATA ENTRY'!Q194="","",IF(AND($CD$4='DATA ENTRY'!CK194,$CG$4='DATA ENTRY'!D194),'DATA ENTRY'!Q194,"")))</f>
        <v/>
      </c>
      <c r="CK195" s="3" t="str">
        <f>IF('DATA ENTRY'!CK194="","",IF('DATA ENTRY'!R194="","",IF(AND($CD$4='DATA ENTRY'!CK194,$CG$4='DATA ENTRY'!D194),'DATA ENTRY'!R194,"")))</f>
        <v/>
      </c>
      <c r="CL195" s="3" t="str">
        <f>IF('DATA ENTRY'!CK194="","",IF('DATA ENTRY'!S194="","",IF(AND($CD$4='DATA ENTRY'!CK194,$CG$4='DATA ENTRY'!D194),'DATA ENTRY'!S194,"")))</f>
        <v/>
      </c>
      <c r="CM195" s="3" t="str">
        <f>IF('DATA ENTRY'!CK194="","",IF('DATA ENTRY'!E194="","",IF(AND($CD$4='DATA ENTRY'!CK194,$CG$4='DATA ENTRY'!D194),'DATA ENTRY'!E194,"")))</f>
        <v/>
      </c>
      <c r="CN195" s="3" t="str">
        <f>IF('DATA ENTRY'!CK194="","",IF('DATA ENTRY'!W194="","",IF(AND($CD$4='DATA ENTRY'!CK194,$CG$4='DATA ENTRY'!D194),'DATA ENTRY'!W194,"")))</f>
        <v/>
      </c>
      <c r="CO195" s="3" t="str">
        <f>IF('DATA ENTRY'!CK194="","",IF('DATA ENTRY'!X194="","",IF(AND($CD$4='DATA ENTRY'!CK194,$CG$4='DATA ENTRY'!D194),'DATA ENTRY'!X194,"")))</f>
        <v/>
      </c>
      <c r="CP195" s="108" t="str">
        <f t="shared" si="39"/>
        <v/>
      </c>
      <c r="CQ195" s="108" t="str">
        <f>IF('DATA ENTRY'!CK194="","",IF('DATA ENTRY'!G194="","",IF(AND($CD$4='DATA ENTRY'!CK194,$CG$4='DATA ENTRY'!D194),'DATA ENTRY'!G194,"")))</f>
        <v/>
      </c>
      <c r="CR195" s="230" t="str">
        <f>IF('DATA ENTRY'!CK194="","",IF('DATA ENTRY'!D194="","",IF(AND($CD$4='DATA ENTRY'!CK194,$CG$4='DATA ENTRY'!D194),'DATA ENTRY'!D194,"")))</f>
        <v/>
      </c>
      <c r="CS195">
        <f t="shared" si="40"/>
        <v>0</v>
      </c>
      <c r="CT195">
        <f t="shared" si="41"/>
        <v>0</v>
      </c>
      <c r="CV195" s="139"/>
      <c r="CX195">
        <f t="shared" si="42"/>
        <v>0</v>
      </c>
      <c r="DB195" t="str">
        <f t="shared" si="49"/>
        <v/>
      </c>
      <c r="DC195" t="str">
        <f t="shared" si="50"/>
        <v/>
      </c>
      <c r="DD195" s="224">
        <v>189</v>
      </c>
      <c r="DE195" s="3" t="str">
        <f>IF('DATA ENTRY'!CK194="","",IF('DATA ENTRY'!B194="","",IF(AND($DF$4='DATA ENTRY'!D194),'DATA ENTRY'!B194,"")))</f>
        <v/>
      </c>
      <c r="DF195" s="3" t="str">
        <f>IF('DATA ENTRY'!CK194="","",IF('DATA ENTRY'!C194="","",IF(AND($DF$4='DATA ENTRY'!D194),'DATA ENTRY'!C194,"")))</f>
        <v/>
      </c>
      <c r="DG195" s="4" t="str">
        <f>IF('DATA ENTRY'!CK194="","",IF('DATA ENTRY'!I194="","",IF(AND($DF$4='DATA ENTRY'!D194),'DATA ENTRY'!I194,"")))</f>
        <v/>
      </c>
      <c r="DH195" s="4" t="str">
        <f>IF('DATA ENTRY'!CK194="","",IF('DATA ENTRY'!CK194="","",IF(AND($DF$4='DATA ENTRY'!D194),'DATA ENTRY'!CK194,"")))</f>
        <v/>
      </c>
      <c r="DI195" s="3" t="str">
        <f>IF('DATA ENTRY'!CK194="","",IF('DATA ENTRY'!N194="","",IF(AND($DF$4='DATA ENTRY'!D194),'DATA ENTRY'!N194,"")))</f>
        <v/>
      </c>
      <c r="DJ195" s="107" t="str">
        <f>IF('DATA ENTRY'!CK194="","",IF('DATA ENTRY'!O194="","",IF(AND($DF$4='DATA ENTRY'!D194),'DATA ENTRY'!O194,"")))</f>
        <v/>
      </c>
      <c r="DK195" s="3" t="str">
        <f>IF('DATA ENTRY'!CK194="","",IF('DATA ENTRY'!P194="","",IF(AND($DF$4='DATA ENTRY'!D194),'DATA ENTRY'!P194,"")))</f>
        <v/>
      </c>
      <c r="DL195" s="107" t="str">
        <f>IF('DATA ENTRY'!CK194="","",IF('DATA ENTRY'!Q194="","",IF(AND($DF$4='DATA ENTRY'!D194),'DATA ENTRY'!Q194,"")))</f>
        <v/>
      </c>
      <c r="DM195" s="3" t="str">
        <f>IF('DATA ENTRY'!CK194="","",IF('DATA ENTRY'!R194="","",IF(AND($DF$4='DATA ENTRY'!D194),'DATA ENTRY'!R194,"")))</f>
        <v/>
      </c>
      <c r="DN195" s="107" t="str">
        <f>IF('DATA ENTRY'!CK194="","",IF('DATA ENTRY'!S194="","",IF(AND($DF$4='DATA ENTRY'!D194),'DATA ENTRY'!S194,"")))</f>
        <v/>
      </c>
      <c r="DO195" s="3" t="str">
        <f>IF('DATA ENTRY'!CK194="","",IF('DATA ENTRY'!E194="","",IF(AND($DF$4='DATA ENTRY'!D194),'DATA ENTRY'!E194,"")))</f>
        <v/>
      </c>
      <c r="DP195" s="3" t="str">
        <f>IF('DATA ENTRY'!CK194="","",IF('DATA ENTRY'!D194="","",IF(AND($DF$4='DATA ENTRY'!D194),'DATA ENTRY'!D194,"")))</f>
        <v/>
      </c>
      <c r="DQ195" s="3" t="str">
        <f>IF('DATA ENTRY'!CK194="","",IF('DATA ENTRY'!W194="","",IF(AND($DF$4='DATA ENTRY'!D194),'DATA ENTRY'!W194,"")))</f>
        <v/>
      </c>
      <c r="DR195" s="3" t="str">
        <f>IF('DATA ENTRY'!CK194="","",IF('DATA ENTRY'!X194="","",IF(AND($DF$4='DATA ENTRY'!D194),'DATA ENTRY'!X194,"")))</f>
        <v/>
      </c>
      <c r="DS195" s="108" t="str">
        <f t="shared" si="43"/>
        <v/>
      </c>
      <c r="DT195" s="108" t="str">
        <f>IF('DATA ENTRY'!CK194="","",IF('DATA ENTRY'!D194="","",IF(AND($DF$4='DATA ENTRY'!D194),'DATA ENTRY'!G194,"")))</f>
        <v/>
      </c>
      <c r="DY195">
        <f t="shared" si="44"/>
        <v>0</v>
      </c>
      <c r="EB195" t="str">
        <f t="shared" si="45"/>
        <v/>
      </c>
      <c r="EC195" t="str">
        <f t="shared" si="46"/>
        <v/>
      </c>
      <c r="ED195" s="224">
        <v>189</v>
      </c>
      <c r="EE195" s="3" t="str">
        <f>IF('DATA ENTRY'!CK194="","",IF('DATA ENTRY'!B194="","",IF(AND($EF$4='DATA ENTRY'!G194,$EH$4='DATA ENTRY'!F194),'DATA ENTRY'!B194,"")))</f>
        <v/>
      </c>
      <c r="EF195" s="3" t="str">
        <f>IF('DATA ENTRY'!CK194="","",IF('DATA ENTRY'!C194="","",IF(AND($EF$4='DATA ENTRY'!G194,$EH$4='DATA ENTRY'!F194),'DATA ENTRY'!C194,"")))</f>
        <v/>
      </c>
      <c r="EG195" s="4" t="str">
        <f>IF('DATA ENTRY'!CK194="","",IF('DATA ENTRY'!I194="","",IF(AND($EF$4='DATA ENTRY'!G194,$EH$4='DATA ENTRY'!F194),'DATA ENTRY'!I194,"")))</f>
        <v/>
      </c>
      <c r="EH195" s="4" t="str">
        <f>IF('DATA ENTRY'!CK194="","",IF('DATA ENTRY'!CK194="","",IF(AND($EF$4='DATA ENTRY'!G194,$EH$4='DATA ENTRY'!F194),'DATA ENTRY'!CK194,"")))</f>
        <v/>
      </c>
      <c r="EI195" s="3" t="str">
        <f>IF('DATA ENTRY'!CK194="","",IF('DATA ENTRY'!N194="","",IF(AND($EF$4='DATA ENTRY'!G194,$EH$4='DATA ENTRY'!F194),'DATA ENTRY'!N194,"")))</f>
        <v/>
      </c>
      <c r="EJ195" s="107" t="str">
        <f>IF('DATA ENTRY'!CK194="","",IF('DATA ENTRY'!O194="","",IF(AND($EF$4='DATA ENTRY'!G194,$EH$4='DATA ENTRY'!F194),'DATA ENTRY'!O194,"")))</f>
        <v/>
      </c>
      <c r="EK195" s="3" t="str">
        <f>IF('DATA ENTRY'!CK194="","",IF('DATA ENTRY'!P194="","",IF(AND($EF$4='DATA ENTRY'!G194,$EH$4='DATA ENTRY'!F194),'DATA ENTRY'!P194,"")))</f>
        <v/>
      </c>
      <c r="EL195" s="107" t="str">
        <f>IF('DATA ENTRY'!CK194="","",IF('DATA ENTRY'!Q194="","",IF(AND($EF$4='DATA ENTRY'!G194,$EH$4='DATA ENTRY'!F194),'DATA ENTRY'!Q194,"")))</f>
        <v/>
      </c>
      <c r="EM195" s="3" t="str">
        <f>IF('DATA ENTRY'!CK194="","",IF('DATA ENTRY'!R194="","",IF(AND($EF$4='DATA ENTRY'!G194,$EH$4='DATA ENTRY'!F194),'DATA ENTRY'!R194,"")))</f>
        <v/>
      </c>
      <c r="EN195" s="107" t="str">
        <f>IF('DATA ENTRY'!CK194="","",IF('DATA ENTRY'!S194="","",IF(AND($EF$4='DATA ENTRY'!G194,$EH$4='DATA ENTRY'!F194),'DATA ENTRY'!S194,"")))</f>
        <v/>
      </c>
      <c r="EO195" s="3" t="str">
        <f>IF('DATA ENTRY'!CK194="","",IF('DATA ENTRY'!E194="","",IF(AND($EF$4='DATA ENTRY'!G194,$EH$4='DATA ENTRY'!F194),'DATA ENTRY'!E194,"")))</f>
        <v/>
      </c>
      <c r="EP195" s="3" t="str">
        <f>IF('DATA ENTRY'!CK194="","",IF('DATA ENTRY'!D194="","",IF(AND($EF$4='DATA ENTRY'!G194,$EH$4='DATA ENTRY'!F194),'DATA ENTRY'!D194,"")))</f>
        <v/>
      </c>
      <c r="EQ195" s="3" t="str">
        <f>IF('DATA ENTRY'!CK194="","",IF('DATA ENTRY'!W194="","",IF(AND($EF$4='DATA ENTRY'!G194,$EH$4='DATA ENTRY'!F194),'DATA ENTRY'!W194,"")))</f>
        <v/>
      </c>
      <c r="ER195" s="3" t="str">
        <f>IF('DATA ENTRY'!CK194="","",IF('DATA ENTRY'!X194="","",IF(AND($EF$4='DATA ENTRY'!G194,$EH$4='DATA ENTRY'!F194),'DATA ENTRY'!X194,"")))</f>
        <v/>
      </c>
      <c r="ES195" s="108" t="str">
        <f t="shared" si="47"/>
        <v/>
      </c>
      <c r="ET195" s="108" t="str">
        <f>IF('DATA ENTRY'!CK194="","",IF('DATA ENTRY'!D194="","",IF(AND($EF$4='DATA ENTRY'!G194,$EH$4='DATA ENTRY'!F194),'DATA ENTRY'!G194,"")))</f>
        <v/>
      </c>
      <c r="EY195">
        <f t="shared" si="48"/>
        <v>0</v>
      </c>
    </row>
    <row r="196" spans="1:155">
      <c r="A196" t="str">
        <f>IF(S196=0,"",1+(MAX($A$7:A195)))</f>
        <v/>
      </c>
      <c r="B196" s="224">
        <v>190</v>
      </c>
      <c r="C196" s="3" t="str">
        <f>IF('DATA ENTRY'!CK195="","",IF('DATA ENTRY'!B195="","",IF($D$4="All Post",'DATA ENTRY'!B195,IF(AND($D$4='DATA ENTRY'!CK195),'DATA ENTRY'!B195,""))))</f>
        <v/>
      </c>
      <c r="D196" s="3" t="str">
        <f>IF('DATA ENTRY'!CK195="","",IF('DATA ENTRY'!C195="","",IF($D$4="All Post",'DATA ENTRY'!C195,IF(AND($D$4='DATA ENTRY'!CK195),'DATA ENTRY'!C195,""))))</f>
        <v/>
      </c>
      <c r="E196" s="4" t="str">
        <f>IF('DATA ENTRY'!CK195="","",IF('DATA ENTRY'!I195="","",IF($D$4="All Post",'DATA ENTRY'!I195,IF(AND($D$4='DATA ENTRY'!CK195),'DATA ENTRY'!I195,""))))</f>
        <v/>
      </c>
      <c r="F196" s="4" t="str">
        <f>IF('DATA ENTRY'!CK195="","",IF('DATA ENTRY'!CK195="","",IF($D$4="All Post",'DATA ENTRY'!CK195,IF(AND($D$4='DATA ENTRY'!CK195),'DATA ENTRY'!CK195,""))))</f>
        <v/>
      </c>
      <c r="G196" s="3" t="str">
        <f>IF('DATA ENTRY'!CK195="","",IF('DATA ENTRY'!N195="","",IF($D$4="All Post",'DATA ENTRY'!N195,IF(AND($D$4='DATA ENTRY'!CK195),'DATA ENTRY'!N195,""))))</f>
        <v/>
      </c>
      <c r="H196" s="107" t="str">
        <f>IF('DATA ENTRY'!CK195="","",IF('DATA ENTRY'!O195="","",IF($D$4="All Post",'DATA ENTRY'!O195,IF(AND($D$4='DATA ENTRY'!CK195),'DATA ENTRY'!O195,""))))</f>
        <v/>
      </c>
      <c r="I196" s="3" t="str">
        <f>IF('DATA ENTRY'!CK195="","",IF('DATA ENTRY'!P195="","",IF($D$4="All Post",'DATA ENTRY'!P195,IF(AND($D$4='DATA ENTRY'!CK195),'DATA ENTRY'!P195,""))))</f>
        <v/>
      </c>
      <c r="J196" s="107" t="str">
        <f>IF('DATA ENTRY'!CK195="","",IF('DATA ENTRY'!Q195="","",IF($D$4="All Post",'DATA ENTRY'!Q195,IF(AND($D$4='DATA ENTRY'!CK195),'DATA ENTRY'!Q195,""))))</f>
        <v/>
      </c>
      <c r="K196" s="3" t="str">
        <f>IF('DATA ENTRY'!CK195="","",IF('DATA ENTRY'!R195="","",IF($D$4="All Post",'DATA ENTRY'!R195,IF(AND($D$4='DATA ENTRY'!CK195),'DATA ENTRY'!R195,""))))</f>
        <v/>
      </c>
      <c r="L196" s="3" t="str">
        <f>IF('DATA ENTRY'!CK195="","",IF('DATA ENTRY'!S195="","",IF($D$4="All Post",'DATA ENTRY'!S195,IF(AND($D$4='DATA ENTRY'!CK195),'DATA ENTRY'!S195,""))))</f>
        <v/>
      </c>
      <c r="M196" s="3" t="str">
        <f>IF('DATA ENTRY'!CK195="","",IF('DATA ENTRY'!E195="","",IF($D$4="All Post",'DATA ENTRY'!E195,IF(AND($D$4='DATA ENTRY'!CK195),'DATA ENTRY'!E195,""))))</f>
        <v/>
      </c>
      <c r="N196" s="3" t="str">
        <f>IF('DATA ENTRY'!CK195="","",IF('DATA ENTRY'!W195="","",IF($D$4="All Post",'DATA ENTRY'!W195,IF(AND($D$4='DATA ENTRY'!CK195),'DATA ENTRY'!W195,""))))</f>
        <v/>
      </c>
      <c r="O196" s="3" t="str">
        <f>IF('DATA ENTRY'!CK195="","",IF('DATA ENTRY'!X195="","",IF($D$4="All Post",'DATA ENTRY'!X195,IF(AND($D$4='DATA ENTRY'!CK195),'DATA ENTRY'!X195,""))))</f>
        <v/>
      </c>
      <c r="P196" s="3" t="str">
        <f>IF('DATA ENTRY'!CK195="","",IF('DATA ENTRY'!G195="","",IF($D$4="All Post",'DATA ENTRY'!G195,IF(AND($D$4='DATA ENTRY'!CK195),'DATA ENTRY'!G195,""))))</f>
        <v/>
      </c>
      <c r="S196">
        <f t="shared" si="35"/>
        <v>0</v>
      </c>
      <c r="T196" t="str">
        <f t="shared" si="36"/>
        <v/>
      </c>
      <c r="BZ196" t="str">
        <f t="shared" si="37"/>
        <v/>
      </c>
      <c r="CA196" t="str">
        <f t="shared" si="38"/>
        <v/>
      </c>
      <c r="CB196" s="224">
        <v>190</v>
      </c>
      <c r="CC196" s="3" t="str">
        <f>IF('DATA ENTRY'!CK195="","",IF('DATA ENTRY'!B195="","",IF(AND($CD$4='DATA ENTRY'!CK195,$CG$4='DATA ENTRY'!D195),'DATA ENTRY'!B195,"")))</f>
        <v/>
      </c>
      <c r="CD196" s="3" t="str">
        <f>IF('DATA ENTRY'!CK195="","",IF('DATA ENTRY'!C195="","",IF(AND($CD$4='DATA ENTRY'!CK195,$CG$4='DATA ENTRY'!D195),'DATA ENTRY'!C195,"")))</f>
        <v/>
      </c>
      <c r="CE196" s="4" t="str">
        <f>IF('DATA ENTRY'!CK195="","",IF('DATA ENTRY'!I195="","",IF(AND($CD$4='DATA ENTRY'!CK195,$CG$4='DATA ENTRY'!D195),'DATA ENTRY'!I195,"")))</f>
        <v/>
      </c>
      <c r="CF196" s="4" t="str">
        <f>IF('DATA ENTRY'!CK195="","",IF('DATA ENTRY'!CK195="","",IF(AND($CD$4='DATA ENTRY'!CK195,$CG$4='DATA ENTRY'!D195),'DATA ENTRY'!CK195,"")))</f>
        <v/>
      </c>
      <c r="CG196" s="3" t="str">
        <f>IF('DATA ENTRY'!CK195="","",IF('DATA ENTRY'!N195="","",IF(AND($CD$4='DATA ENTRY'!CK195,$CG$4='DATA ENTRY'!D195),'DATA ENTRY'!N195,"")))</f>
        <v/>
      </c>
      <c r="CH196" s="107" t="str">
        <f>IF('DATA ENTRY'!CK195="","",IF('DATA ENTRY'!O195="","",IF(AND($CD$4='DATA ENTRY'!CK195,$CG$4='DATA ENTRY'!D195),'DATA ENTRY'!O195,"")))</f>
        <v/>
      </c>
      <c r="CI196" s="3" t="str">
        <f>IF('DATA ENTRY'!CK195="","",IF('DATA ENTRY'!P195="","",IF(AND($CD$4='DATA ENTRY'!CK195,$CG$4='DATA ENTRY'!D195),'DATA ENTRY'!P195,"")))</f>
        <v/>
      </c>
      <c r="CJ196" s="107" t="str">
        <f>IF('DATA ENTRY'!CK195="","",IF('DATA ENTRY'!Q195="","",IF(AND($CD$4='DATA ENTRY'!CK195,$CG$4='DATA ENTRY'!D195),'DATA ENTRY'!Q195,"")))</f>
        <v/>
      </c>
      <c r="CK196" s="3" t="str">
        <f>IF('DATA ENTRY'!CK195="","",IF('DATA ENTRY'!R195="","",IF(AND($CD$4='DATA ENTRY'!CK195,$CG$4='DATA ENTRY'!D195),'DATA ENTRY'!R195,"")))</f>
        <v/>
      </c>
      <c r="CL196" s="3" t="str">
        <f>IF('DATA ENTRY'!CK195="","",IF('DATA ENTRY'!S195="","",IF(AND($CD$4='DATA ENTRY'!CK195,$CG$4='DATA ENTRY'!D195),'DATA ENTRY'!S195,"")))</f>
        <v/>
      </c>
      <c r="CM196" s="3" t="str">
        <f>IF('DATA ENTRY'!CK195="","",IF('DATA ENTRY'!E195="","",IF(AND($CD$4='DATA ENTRY'!CK195,$CG$4='DATA ENTRY'!D195),'DATA ENTRY'!E195,"")))</f>
        <v/>
      </c>
      <c r="CN196" s="3" t="str">
        <f>IF('DATA ENTRY'!CK195="","",IF('DATA ENTRY'!W195="","",IF(AND($CD$4='DATA ENTRY'!CK195,$CG$4='DATA ENTRY'!D195),'DATA ENTRY'!W195,"")))</f>
        <v/>
      </c>
      <c r="CO196" s="3" t="str">
        <f>IF('DATA ENTRY'!CK195="","",IF('DATA ENTRY'!X195="","",IF(AND($CD$4='DATA ENTRY'!CK195,$CG$4='DATA ENTRY'!D195),'DATA ENTRY'!X195,"")))</f>
        <v/>
      </c>
      <c r="CP196" s="108" t="str">
        <f t="shared" si="39"/>
        <v/>
      </c>
      <c r="CQ196" s="108" t="str">
        <f>IF('DATA ENTRY'!CK195="","",IF('DATA ENTRY'!G195="","",IF(AND($CD$4='DATA ENTRY'!CK195,$CG$4='DATA ENTRY'!D195),'DATA ENTRY'!G195,"")))</f>
        <v/>
      </c>
      <c r="CR196" s="230" t="str">
        <f>IF('DATA ENTRY'!CK195="","",IF('DATA ENTRY'!D195="","",IF(AND($CD$4='DATA ENTRY'!CK195,$CG$4='DATA ENTRY'!D195),'DATA ENTRY'!D195,"")))</f>
        <v/>
      </c>
      <c r="CS196">
        <f t="shared" si="40"/>
        <v>0</v>
      </c>
      <c r="CT196">
        <f t="shared" si="41"/>
        <v>0</v>
      </c>
      <c r="CV196" s="139"/>
      <c r="CX196">
        <f t="shared" si="42"/>
        <v>0</v>
      </c>
      <c r="DB196" t="str">
        <f t="shared" si="49"/>
        <v/>
      </c>
      <c r="DC196" t="str">
        <f t="shared" si="50"/>
        <v/>
      </c>
      <c r="DD196" s="224">
        <v>190</v>
      </c>
      <c r="DE196" s="3" t="str">
        <f>IF('DATA ENTRY'!CK195="","",IF('DATA ENTRY'!B195="","",IF(AND($DF$4='DATA ENTRY'!D195),'DATA ENTRY'!B195,"")))</f>
        <v/>
      </c>
      <c r="DF196" s="3" t="str">
        <f>IF('DATA ENTRY'!CK195="","",IF('DATA ENTRY'!C195="","",IF(AND($DF$4='DATA ENTRY'!D195),'DATA ENTRY'!C195,"")))</f>
        <v/>
      </c>
      <c r="DG196" s="4" t="str">
        <f>IF('DATA ENTRY'!CK195="","",IF('DATA ENTRY'!I195="","",IF(AND($DF$4='DATA ENTRY'!D195),'DATA ENTRY'!I195,"")))</f>
        <v/>
      </c>
      <c r="DH196" s="4" t="str">
        <f>IF('DATA ENTRY'!CK195="","",IF('DATA ENTRY'!CK195="","",IF(AND($DF$4='DATA ENTRY'!D195),'DATA ENTRY'!CK195,"")))</f>
        <v/>
      </c>
      <c r="DI196" s="3" t="str">
        <f>IF('DATA ENTRY'!CK195="","",IF('DATA ENTRY'!N195="","",IF(AND($DF$4='DATA ENTRY'!D195),'DATA ENTRY'!N195,"")))</f>
        <v/>
      </c>
      <c r="DJ196" s="107" t="str">
        <f>IF('DATA ENTRY'!CK195="","",IF('DATA ENTRY'!O195="","",IF(AND($DF$4='DATA ENTRY'!D195),'DATA ENTRY'!O195,"")))</f>
        <v/>
      </c>
      <c r="DK196" s="3" t="str">
        <f>IF('DATA ENTRY'!CK195="","",IF('DATA ENTRY'!P195="","",IF(AND($DF$4='DATA ENTRY'!D195),'DATA ENTRY'!P195,"")))</f>
        <v/>
      </c>
      <c r="DL196" s="107" t="str">
        <f>IF('DATA ENTRY'!CK195="","",IF('DATA ENTRY'!Q195="","",IF(AND($DF$4='DATA ENTRY'!D195),'DATA ENTRY'!Q195,"")))</f>
        <v/>
      </c>
      <c r="DM196" s="3" t="str">
        <f>IF('DATA ENTRY'!CK195="","",IF('DATA ENTRY'!R195="","",IF(AND($DF$4='DATA ENTRY'!D195),'DATA ENTRY'!R195,"")))</f>
        <v/>
      </c>
      <c r="DN196" s="107" t="str">
        <f>IF('DATA ENTRY'!CK195="","",IF('DATA ENTRY'!S195="","",IF(AND($DF$4='DATA ENTRY'!D195),'DATA ENTRY'!S195,"")))</f>
        <v/>
      </c>
      <c r="DO196" s="3" t="str">
        <f>IF('DATA ENTRY'!CK195="","",IF('DATA ENTRY'!E195="","",IF(AND($DF$4='DATA ENTRY'!D195),'DATA ENTRY'!E195,"")))</f>
        <v/>
      </c>
      <c r="DP196" s="3" t="str">
        <f>IF('DATA ENTRY'!CK195="","",IF('DATA ENTRY'!D195="","",IF(AND($DF$4='DATA ENTRY'!D195),'DATA ENTRY'!D195,"")))</f>
        <v/>
      </c>
      <c r="DQ196" s="3" t="str">
        <f>IF('DATA ENTRY'!CK195="","",IF('DATA ENTRY'!W195="","",IF(AND($DF$4='DATA ENTRY'!D195),'DATA ENTRY'!W195,"")))</f>
        <v/>
      </c>
      <c r="DR196" s="3" t="str">
        <f>IF('DATA ENTRY'!CK195="","",IF('DATA ENTRY'!X195="","",IF(AND($DF$4='DATA ENTRY'!D195),'DATA ENTRY'!X195,"")))</f>
        <v/>
      </c>
      <c r="DS196" s="108" t="str">
        <f t="shared" si="43"/>
        <v/>
      </c>
      <c r="DT196" s="108" t="str">
        <f>IF('DATA ENTRY'!CK195="","",IF('DATA ENTRY'!D195="","",IF(AND($DF$4='DATA ENTRY'!D195),'DATA ENTRY'!G195,"")))</f>
        <v/>
      </c>
      <c r="DY196">
        <f t="shared" si="44"/>
        <v>0</v>
      </c>
      <c r="EB196" t="str">
        <f t="shared" si="45"/>
        <v/>
      </c>
      <c r="EC196" t="str">
        <f t="shared" si="46"/>
        <v/>
      </c>
      <c r="ED196" s="224">
        <v>190</v>
      </c>
      <c r="EE196" s="3" t="str">
        <f>IF('DATA ENTRY'!CK195="","",IF('DATA ENTRY'!B195="","",IF(AND($EF$4='DATA ENTRY'!G195,$EH$4='DATA ENTRY'!F195),'DATA ENTRY'!B195,"")))</f>
        <v/>
      </c>
      <c r="EF196" s="3" t="str">
        <f>IF('DATA ENTRY'!CK195="","",IF('DATA ENTRY'!C195="","",IF(AND($EF$4='DATA ENTRY'!G195,$EH$4='DATA ENTRY'!F195),'DATA ENTRY'!C195,"")))</f>
        <v/>
      </c>
      <c r="EG196" s="4" t="str">
        <f>IF('DATA ENTRY'!CK195="","",IF('DATA ENTRY'!I195="","",IF(AND($EF$4='DATA ENTRY'!G195,$EH$4='DATA ENTRY'!F195),'DATA ENTRY'!I195,"")))</f>
        <v/>
      </c>
      <c r="EH196" s="4" t="str">
        <f>IF('DATA ENTRY'!CK195="","",IF('DATA ENTRY'!CK195="","",IF(AND($EF$4='DATA ENTRY'!G195,$EH$4='DATA ENTRY'!F195),'DATA ENTRY'!CK195,"")))</f>
        <v/>
      </c>
      <c r="EI196" s="3" t="str">
        <f>IF('DATA ENTRY'!CK195="","",IF('DATA ENTRY'!N195="","",IF(AND($EF$4='DATA ENTRY'!G195,$EH$4='DATA ENTRY'!F195),'DATA ENTRY'!N195,"")))</f>
        <v/>
      </c>
      <c r="EJ196" s="107" t="str">
        <f>IF('DATA ENTRY'!CK195="","",IF('DATA ENTRY'!O195="","",IF(AND($EF$4='DATA ENTRY'!G195,$EH$4='DATA ENTRY'!F195),'DATA ENTRY'!O195,"")))</f>
        <v/>
      </c>
      <c r="EK196" s="3" t="str">
        <f>IF('DATA ENTRY'!CK195="","",IF('DATA ENTRY'!P195="","",IF(AND($EF$4='DATA ENTRY'!G195,$EH$4='DATA ENTRY'!F195),'DATA ENTRY'!P195,"")))</f>
        <v/>
      </c>
      <c r="EL196" s="107" t="str">
        <f>IF('DATA ENTRY'!CK195="","",IF('DATA ENTRY'!Q195="","",IF(AND($EF$4='DATA ENTRY'!G195,$EH$4='DATA ENTRY'!F195),'DATA ENTRY'!Q195,"")))</f>
        <v/>
      </c>
      <c r="EM196" s="3" t="str">
        <f>IF('DATA ENTRY'!CK195="","",IF('DATA ENTRY'!R195="","",IF(AND($EF$4='DATA ENTRY'!G195,$EH$4='DATA ENTRY'!F195),'DATA ENTRY'!R195,"")))</f>
        <v/>
      </c>
      <c r="EN196" s="107" t="str">
        <f>IF('DATA ENTRY'!CK195="","",IF('DATA ENTRY'!S195="","",IF(AND($EF$4='DATA ENTRY'!G195,$EH$4='DATA ENTRY'!F195),'DATA ENTRY'!S195,"")))</f>
        <v/>
      </c>
      <c r="EO196" s="3" t="str">
        <f>IF('DATA ENTRY'!CK195="","",IF('DATA ENTRY'!E195="","",IF(AND($EF$4='DATA ENTRY'!G195,$EH$4='DATA ENTRY'!F195),'DATA ENTRY'!E195,"")))</f>
        <v/>
      </c>
      <c r="EP196" s="3" t="str">
        <f>IF('DATA ENTRY'!CK195="","",IF('DATA ENTRY'!D195="","",IF(AND($EF$4='DATA ENTRY'!G195,$EH$4='DATA ENTRY'!F195),'DATA ENTRY'!D195,"")))</f>
        <v/>
      </c>
      <c r="EQ196" s="3" t="str">
        <f>IF('DATA ENTRY'!CK195="","",IF('DATA ENTRY'!W195="","",IF(AND($EF$4='DATA ENTRY'!G195,$EH$4='DATA ENTRY'!F195),'DATA ENTRY'!W195,"")))</f>
        <v/>
      </c>
      <c r="ER196" s="3" t="str">
        <f>IF('DATA ENTRY'!CK195="","",IF('DATA ENTRY'!X195="","",IF(AND($EF$4='DATA ENTRY'!G195,$EH$4='DATA ENTRY'!F195),'DATA ENTRY'!X195,"")))</f>
        <v/>
      </c>
      <c r="ES196" s="108" t="str">
        <f t="shared" si="47"/>
        <v/>
      </c>
      <c r="ET196" s="108" t="str">
        <f>IF('DATA ENTRY'!CK195="","",IF('DATA ENTRY'!D195="","",IF(AND($EF$4='DATA ENTRY'!G195,$EH$4='DATA ENTRY'!F195),'DATA ENTRY'!G195,"")))</f>
        <v/>
      </c>
      <c r="EY196">
        <f t="shared" si="48"/>
        <v>0</v>
      </c>
    </row>
    <row r="197" spans="1:155">
      <c r="A197" t="str">
        <f>IF(S197=0,"",1+(MAX($A$7:A196)))</f>
        <v/>
      </c>
      <c r="B197" s="224">
        <v>191</v>
      </c>
      <c r="C197" s="3" t="str">
        <f>IF('DATA ENTRY'!CK196="","",IF('DATA ENTRY'!B196="","",IF($D$4="All Post",'DATA ENTRY'!B196,IF(AND($D$4='DATA ENTRY'!CK196),'DATA ENTRY'!B196,""))))</f>
        <v/>
      </c>
      <c r="D197" s="3" t="str">
        <f>IF('DATA ENTRY'!CK196="","",IF('DATA ENTRY'!C196="","",IF($D$4="All Post",'DATA ENTRY'!C196,IF(AND($D$4='DATA ENTRY'!CK196),'DATA ENTRY'!C196,""))))</f>
        <v/>
      </c>
      <c r="E197" s="4" t="str">
        <f>IF('DATA ENTRY'!CK196="","",IF('DATA ENTRY'!I196="","",IF($D$4="All Post",'DATA ENTRY'!I196,IF(AND($D$4='DATA ENTRY'!CK196),'DATA ENTRY'!I196,""))))</f>
        <v/>
      </c>
      <c r="F197" s="4" t="str">
        <f>IF('DATA ENTRY'!CK196="","",IF('DATA ENTRY'!CK196="","",IF($D$4="All Post",'DATA ENTRY'!CK196,IF(AND($D$4='DATA ENTRY'!CK196),'DATA ENTRY'!CK196,""))))</f>
        <v/>
      </c>
      <c r="G197" s="3" t="str">
        <f>IF('DATA ENTRY'!CK196="","",IF('DATA ENTRY'!N196="","",IF($D$4="All Post",'DATA ENTRY'!N196,IF(AND($D$4='DATA ENTRY'!CK196),'DATA ENTRY'!N196,""))))</f>
        <v/>
      </c>
      <c r="H197" s="107" t="str">
        <f>IF('DATA ENTRY'!CK196="","",IF('DATA ENTRY'!O196="","",IF($D$4="All Post",'DATA ENTRY'!O196,IF(AND($D$4='DATA ENTRY'!CK196),'DATA ENTRY'!O196,""))))</f>
        <v/>
      </c>
      <c r="I197" s="3" t="str">
        <f>IF('DATA ENTRY'!CK196="","",IF('DATA ENTRY'!P196="","",IF($D$4="All Post",'DATA ENTRY'!P196,IF(AND($D$4='DATA ENTRY'!CK196),'DATA ENTRY'!P196,""))))</f>
        <v/>
      </c>
      <c r="J197" s="107" t="str">
        <f>IF('DATA ENTRY'!CK196="","",IF('DATA ENTRY'!Q196="","",IF($D$4="All Post",'DATA ENTRY'!Q196,IF(AND($D$4='DATA ENTRY'!CK196),'DATA ENTRY'!Q196,""))))</f>
        <v/>
      </c>
      <c r="K197" s="3" t="str">
        <f>IF('DATA ENTRY'!CK196="","",IF('DATA ENTRY'!R196="","",IF($D$4="All Post",'DATA ENTRY'!R196,IF(AND($D$4='DATA ENTRY'!CK196),'DATA ENTRY'!R196,""))))</f>
        <v/>
      </c>
      <c r="L197" s="3" t="str">
        <f>IF('DATA ENTRY'!CK196="","",IF('DATA ENTRY'!S196="","",IF($D$4="All Post",'DATA ENTRY'!S196,IF(AND($D$4='DATA ENTRY'!CK196),'DATA ENTRY'!S196,""))))</f>
        <v/>
      </c>
      <c r="M197" s="3" t="str">
        <f>IF('DATA ENTRY'!CK196="","",IF('DATA ENTRY'!E196="","",IF($D$4="All Post",'DATA ENTRY'!E196,IF(AND($D$4='DATA ENTRY'!CK196),'DATA ENTRY'!E196,""))))</f>
        <v/>
      </c>
      <c r="N197" s="3" t="str">
        <f>IF('DATA ENTRY'!CK196="","",IF('DATA ENTRY'!W196="","",IF($D$4="All Post",'DATA ENTRY'!W196,IF(AND($D$4='DATA ENTRY'!CK196),'DATA ENTRY'!W196,""))))</f>
        <v/>
      </c>
      <c r="O197" s="3" t="str">
        <f>IF('DATA ENTRY'!CK196="","",IF('DATA ENTRY'!X196="","",IF($D$4="All Post",'DATA ENTRY'!X196,IF(AND($D$4='DATA ENTRY'!CK196),'DATA ENTRY'!X196,""))))</f>
        <v/>
      </c>
      <c r="P197" s="3" t="str">
        <f>IF('DATA ENTRY'!CK196="","",IF('DATA ENTRY'!G196="","",IF($D$4="All Post",'DATA ENTRY'!G196,IF(AND($D$4='DATA ENTRY'!CK196),'DATA ENTRY'!G196,""))))</f>
        <v/>
      </c>
      <c r="S197">
        <f t="shared" si="35"/>
        <v>0</v>
      </c>
      <c r="T197" t="str">
        <f t="shared" si="36"/>
        <v/>
      </c>
      <c r="BZ197" t="str">
        <f t="shared" si="37"/>
        <v/>
      </c>
      <c r="CA197" t="str">
        <f t="shared" si="38"/>
        <v/>
      </c>
      <c r="CB197" s="224">
        <v>191</v>
      </c>
      <c r="CC197" s="3" t="str">
        <f>IF('DATA ENTRY'!CK196="","",IF('DATA ENTRY'!B196="","",IF(AND($CD$4='DATA ENTRY'!CK196,$CG$4='DATA ENTRY'!D196),'DATA ENTRY'!B196,"")))</f>
        <v/>
      </c>
      <c r="CD197" s="3" t="str">
        <f>IF('DATA ENTRY'!CK196="","",IF('DATA ENTRY'!C196="","",IF(AND($CD$4='DATA ENTRY'!CK196,$CG$4='DATA ENTRY'!D196),'DATA ENTRY'!C196,"")))</f>
        <v/>
      </c>
      <c r="CE197" s="4" t="str">
        <f>IF('DATA ENTRY'!CK196="","",IF('DATA ENTRY'!I196="","",IF(AND($CD$4='DATA ENTRY'!CK196,$CG$4='DATA ENTRY'!D196),'DATA ENTRY'!I196,"")))</f>
        <v/>
      </c>
      <c r="CF197" s="4" t="str">
        <f>IF('DATA ENTRY'!CK196="","",IF('DATA ENTRY'!CK196="","",IF(AND($CD$4='DATA ENTRY'!CK196,$CG$4='DATA ENTRY'!D196),'DATA ENTRY'!CK196,"")))</f>
        <v/>
      </c>
      <c r="CG197" s="3" t="str">
        <f>IF('DATA ENTRY'!CK196="","",IF('DATA ENTRY'!N196="","",IF(AND($CD$4='DATA ENTRY'!CK196,$CG$4='DATA ENTRY'!D196),'DATA ENTRY'!N196,"")))</f>
        <v/>
      </c>
      <c r="CH197" s="107" t="str">
        <f>IF('DATA ENTRY'!CK196="","",IF('DATA ENTRY'!O196="","",IF(AND($CD$4='DATA ENTRY'!CK196,$CG$4='DATA ENTRY'!D196),'DATA ENTRY'!O196,"")))</f>
        <v/>
      </c>
      <c r="CI197" s="3" t="str">
        <f>IF('DATA ENTRY'!CK196="","",IF('DATA ENTRY'!P196="","",IF(AND($CD$4='DATA ENTRY'!CK196,$CG$4='DATA ENTRY'!D196),'DATA ENTRY'!P196,"")))</f>
        <v/>
      </c>
      <c r="CJ197" s="107" t="str">
        <f>IF('DATA ENTRY'!CK196="","",IF('DATA ENTRY'!Q196="","",IF(AND($CD$4='DATA ENTRY'!CK196,$CG$4='DATA ENTRY'!D196),'DATA ENTRY'!Q196,"")))</f>
        <v/>
      </c>
      <c r="CK197" s="3" t="str">
        <f>IF('DATA ENTRY'!CK196="","",IF('DATA ENTRY'!R196="","",IF(AND($CD$4='DATA ENTRY'!CK196,$CG$4='DATA ENTRY'!D196),'DATA ENTRY'!R196,"")))</f>
        <v/>
      </c>
      <c r="CL197" s="3" t="str">
        <f>IF('DATA ENTRY'!CK196="","",IF('DATA ENTRY'!S196="","",IF(AND($CD$4='DATA ENTRY'!CK196,$CG$4='DATA ENTRY'!D196),'DATA ENTRY'!S196,"")))</f>
        <v/>
      </c>
      <c r="CM197" s="3" t="str">
        <f>IF('DATA ENTRY'!CK196="","",IF('DATA ENTRY'!E196="","",IF(AND($CD$4='DATA ENTRY'!CK196,$CG$4='DATA ENTRY'!D196),'DATA ENTRY'!E196,"")))</f>
        <v/>
      </c>
      <c r="CN197" s="3" t="str">
        <f>IF('DATA ENTRY'!CK196="","",IF('DATA ENTRY'!W196="","",IF(AND($CD$4='DATA ENTRY'!CK196,$CG$4='DATA ENTRY'!D196),'DATA ENTRY'!W196,"")))</f>
        <v/>
      </c>
      <c r="CO197" s="3" t="str">
        <f>IF('DATA ENTRY'!CK196="","",IF('DATA ENTRY'!X196="","",IF(AND($CD$4='DATA ENTRY'!CK196,$CG$4='DATA ENTRY'!D196),'DATA ENTRY'!X196,"")))</f>
        <v/>
      </c>
      <c r="CP197" s="108" t="str">
        <f t="shared" si="39"/>
        <v/>
      </c>
      <c r="CQ197" s="108" t="str">
        <f>IF('DATA ENTRY'!CK196="","",IF('DATA ENTRY'!G196="","",IF(AND($CD$4='DATA ENTRY'!CK196,$CG$4='DATA ENTRY'!D196),'DATA ENTRY'!G196,"")))</f>
        <v/>
      </c>
      <c r="CR197" s="230" t="str">
        <f>IF('DATA ENTRY'!CK196="","",IF('DATA ENTRY'!D196="","",IF(AND($CD$4='DATA ENTRY'!CK196,$CG$4='DATA ENTRY'!D196),'DATA ENTRY'!D196,"")))</f>
        <v/>
      </c>
      <c r="CS197">
        <f t="shared" si="40"/>
        <v>0</v>
      </c>
      <c r="CT197">
        <f t="shared" si="41"/>
        <v>0</v>
      </c>
      <c r="CV197" s="139"/>
      <c r="CX197">
        <f t="shared" si="42"/>
        <v>0</v>
      </c>
      <c r="DB197" t="str">
        <f t="shared" si="49"/>
        <v/>
      </c>
      <c r="DC197" t="str">
        <f t="shared" si="50"/>
        <v/>
      </c>
      <c r="DD197" s="224">
        <v>191</v>
      </c>
      <c r="DE197" s="3" t="str">
        <f>IF('DATA ENTRY'!CK196="","",IF('DATA ENTRY'!B196="","",IF(AND($DF$4='DATA ENTRY'!D196),'DATA ENTRY'!B196,"")))</f>
        <v/>
      </c>
      <c r="DF197" s="3" t="str">
        <f>IF('DATA ENTRY'!CK196="","",IF('DATA ENTRY'!C196="","",IF(AND($DF$4='DATA ENTRY'!D196),'DATA ENTRY'!C196,"")))</f>
        <v/>
      </c>
      <c r="DG197" s="4" t="str">
        <f>IF('DATA ENTRY'!CK196="","",IF('DATA ENTRY'!I196="","",IF(AND($DF$4='DATA ENTRY'!D196),'DATA ENTRY'!I196,"")))</f>
        <v/>
      </c>
      <c r="DH197" s="4" t="str">
        <f>IF('DATA ENTRY'!CK196="","",IF('DATA ENTRY'!CK196="","",IF(AND($DF$4='DATA ENTRY'!D196),'DATA ENTRY'!CK196,"")))</f>
        <v/>
      </c>
      <c r="DI197" s="3" t="str">
        <f>IF('DATA ENTRY'!CK196="","",IF('DATA ENTRY'!N196="","",IF(AND($DF$4='DATA ENTRY'!D196),'DATA ENTRY'!N196,"")))</f>
        <v/>
      </c>
      <c r="DJ197" s="107" t="str">
        <f>IF('DATA ENTRY'!CK196="","",IF('DATA ENTRY'!O196="","",IF(AND($DF$4='DATA ENTRY'!D196),'DATA ENTRY'!O196,"")))</f>
        <v/>
      </c>
      <c r="DK197" s="3" t="str">
        <f>IF('DATA ENTRY'!CK196="","",IF('DATA ENTRY'!P196="","",IF(AND($DF$4='DATA ENTRY'!D196),'DATA ENTRY'!P196,"")))</f>
        <v/>
      </c>
      <c r="DL197" s="107" t="str">
        <f>IF('DATA ENTRY'!CK196="","",IF('DATA ENTRY'!Q196="","",IF(AND($DF$4='DATA ENTRY'!D196),'DATA ENTRY'!Q196,"")))</f>
        <v/>
      </c>
      <c r="DM197" s="3" t="str">
        <f>IF('DATA ENTRY'!CK196="","",IF('DATA ENTRY'!R196="","",IF(AND($DF$4='DATA ENTRY'!D196),'DATA ENTRY'!R196,"")))</f>
        <v/>
      </c>
      <c r="DN197" s="107" t="str">
        <f>IF('DATA ENTRY'!CK196="","",IF('DATA ENTRY'!S196="","",IF(AND($DF$4='DATA ENTRY'!D196),'DATA ENTRY'!S196,"")))</f>
        <v/>
      </c>
      <c r="DO197" s="3" t="str">
        <f>IF('DATA ENTRY'!CK196="","",IF('DATA ENTRY'!E196="","",IF(AND($DF$4='DATA ENTRY'!D196),'DATA ENTRY'!E196,"")))</f>
        <v/>
      </c>
      <c r="DP197" s="3" t="str">
        <f>IF('DATA ENTRY'!CK196="","",IF('DATA ENTRY'!D196="","",IF(AND($DF$4='DATA ENTRY'!D196),'DATA ENTRY'!D196,"")))</f>
        <v/>
      </c>
      <c r="DQ197" s="3" t="str">
        <f>IF('DATA ENTRY'!CK196="","",IF('DATA ENTRY'!W196="","",IF(AND($DF$4='DATA ENTRY'!D196),'DATA ENTRY'!W196,"")))</f>
        <v/>
      </c>
      <c r="DR197" s="3" t="str">
        <f>IF('DATA ENTRY'!CK196="","",IF('DATA ENTRY'!X196="","",IF(AND($DF$4='DATA ENTRY'!D196),'DATA ENTRY'!X196,"")))</f>
        <v/>
      </c>
      <c r="DS197" s="108" t="str">
        <f t="shared" si="43"/>
        <v/>
      </c>
      <c r="DT197" s="108" t="str">
        <f>IF('DATA ENTRY'!CK196="","",IF('DATA ENTRY'!D196="","",IF(AND($DF$4='DATA ENTRY'!D196),'DATA ENTRY'!G196,"")))</f>
        <v/>
      </c>
      <c r="DY197">
        <f t="shared" si="44"/>
        <v>0</v>
      </c>
      <c r="EB197" t="str">
        <f t="shared" si="45"/>
        <v/>
      </c>
      <c r="EC197" t="str">
        <f t="shared" si="46"/>
        <v/>
      </c>
      <c r="ED197" s="224">
        <v>191</v>
      </c>
      <c r="EE197" s="3" t="str">
        <f>IF('DATA ENTRY'!CK196="","",IF('DATA ENTRY'!B196="","",IF(AND($EF$4='DATA ENTRY'!G196,$EH$4='DATA ENTRY'!F196),'DATA ENTRY'!B196,"")))</f>
        <v/>
      </c>
      <c r="EF197" s="3" t="str">
        <f>IF('DATA ENTRY'!CK196="","",IF('DATA ENTRY'!C196="","",IF(AND($EF$4='DATA ENTRY'!G196,$EH$4='DATA ENTRY'!F196),'DATA ENTRY'!C196,"")))</f>
        <v/>
      </c>
      <c r="EG197" s="4" t="str">
        <f>IF('DATA ENTRY'!CK196="","",IF('DATA ENTRY'!I196="","",IF(AND($EF$4='DATA ENTRY'!G196,$EH$4='DATA ENTRY'!F196),'DATA ENTRY'!I196,"")))</f>
        <v/>
      </c>
      <c r="EH197" s="4" t="str">
        <f>IF('DATA ENTRY'!CK196="","",IF('DATA ENTRY'!CK196="","",IF(AND($EF$4='DATA ENTRY'!G196,$EH$4='DATA ENTRY'!F196),'DATA ENTRY'!CK196,"")))</f>
        <v/>
      </c>
      <c r="EI197" s="3" t="str">
        <f>IF('DATA ENTRY'!CK196="","",IF('DATA ENTRY'!N196="","",IF(AND($EF$4='DATA ENTRY'!G196,$EH$4='DATA ENTRY'!F196),'DATA ENTRY'!N196,"")))</f>
        <v/>
      </c>
      <c r="EJ197" s="107" t="str">
        <f>IF('DATA ENTRY'!CK196="","",IF('DATA ENTRY'!O196="","",IF(AND($EF$4='DATA ENTRY'!G196,$EH$4='DATA ENTRY'!F196),'DATA ENTRY'!O196,"")))</f>
        <v/>
      </c>
      <c r="EK197" s="3" t="str">
        <f>IF('DATA ENTRY'!CK196="","",IF('DATA ENTRY'!P196="","",IF(AND($EF$4='DATA ENTRY'!G196,$EH$4='DATA ENTRY'!F196),'DATA ENTRY'!P196,"")))</f>
        <v/>
      </c>
      <c r="EL197" s="107" t="str">
        <f>IF('DATA ENTRY'!CK196="","",IF('DATA ENTRY'!Q196="","",IF(AND($EF$4='DATA ENTRY'!G196,$EH$4='DATA ENTRY'!F196),'DATA ENTRY'!Q196,"")))</f>
        <v/>
      </c>
      <c r="EM197" s="3" t="str">
        <f>IF('DATA ENTRY'!CK196="","",IF('DATA ENTRY'!R196="","",IF(AND($EF$4='DATA ENTRY'!G196,$EH$4='DATA ENTRY'!F196),'DATA ENTRY'!R196,"")))</f>
        <v/>
      </c>
      <c r="EN197" s="107" t="str">
        <f>IF('DATA ENTRY'!CK196="","",IF('DATA ENTRY'!S196="","",IF(AND($EF$4='DATA ENTRY'!G196,$EH$4='DATA ENTRY'!F196),'DATA ENTRY'!S196,"")))</f>
        <v/>
      </c>
      <c r="EO197" s="3" t="str">
        <f>IF('DATA ENTRY'!CK196="","",IF('DATA ENTRY'!E196="","",IF(AND($EF$4='DATA ENTRY'!G196,$EH$4='DATA ENTRY'!F196),'DATA ENTRY'!E196,"")))</f>
        <v/>
      </c>
      <c r="EP197" s="3" t="str">
        <f>IF('DATA ENTRY'!CK196="","",IF('DATA ENTRY'!D196="","",IF(AND($EF$4='DATA ENTRY'!G196,$EH$4='DATA ENTRY'!F196),'DATA ENTRY'!D196,"")))</f>
        <v/>
      </c>
      <c r="EQ197" s="3" t="str">
        <f>IF('DATA ENTRY'!CK196="","",IF('DATA ENTRY'!W196="","",IF(AND($EF$4='DATA ENTRY'!G196,$EH$4='DATA ENTRY'!F196),'DATA ENTRY'!W196,"")))</f>
        <v/>
      </c>
      <c r="ER197" s="3" t="str">
        <f>IF('DATA ENTRY'!CK196="","",IF('DATA ENTRY'!X196="","",IF(AND($EF$4='DATA ENTRY'!G196,$EH$4='DATA ENTRY'!F196),'DATA ENTRY'!X196,"")))</f>
        <v/>
      </c>
      <c r="ES197" s="108" t="str">
        <f t="shared" si="47"/>
        <v/>
      </c>
      <c r="ET197" s="108" t="str">
        <f>IF('DATA ENTRY'!CK196="","",IF('DATA ENTRY'!D196="","",IF(AND($EF$4='DATA ENTRY'!G196,$EH$4='DATA ENTRY'!F196),'DATA ENTRY'!G196,"")))</f>
        <v/>
      </c>
      <c r="EY197">
        <f t="shared" si="48"/>
        <v>0</v>
      </c>
    </row>
    <row r="198" spans="1:155">
      <c r="A198" t="str">
        <f>IF(S198=0,"",1+(MAX($A$7:A197)))</f>
        <v/>
      </c>
      <c r="B198" s="224">
        <v>192</v>
      </c>
      <c r="C198" s="3" t="str">
        <f>IF('DATA ENTRY'!CK197="","",IF('DATA ENTRY'!B197="","",IF($D$4="All Post",'DATA ENTRY'!B197,IF(AND($D$4='DATA ENTRY'!CK197),'DATA ENTRY'!B197,""))))</f>
        <v/>
      </c>
      <c r="D198" s="3" t="str">
        <f>IF('DATA ENTRY'!CK197="","",IF('DATA ENTRY'!C197="","",IF($D$4="All Post",'DATA ENTRY'!C197,IF(AND($D$4='DATA ENTRY'!CK197),'DATA ENTRY'!C197,""))))</f>
        <v/>
      </c>
      <c r="E198" s="4" t="str">
        <f>IF('DATA ENTRY'!CK197="","",IF('DATA ENTRY'!I197="","",IF($D$4="All Post",'DATA ENTRY'!I197,IF(AND($D$4='DATA ENTRY'!CK197),'DATA ENTRY'!I197,""))))</f>
        <v/>
      </c>
      <c r="F198" s="4" t="str">
        <f>IF('DATA ENTRY'!CK197="","",IF('DATA ENTRY'!CK197="","",IF($D$4="All Post",'DATA ENTRY'!CK197,IF(AND($D$4='DATA ENTRY'!CK197),'DATA ENTRY'!CK197,""))))</f>
        <v/>
      </c>
      <c r="G198" s="3" t="str">
        <f>IF('DATA ENTRY'!CK197="","",IF('DATA ENTRY'!N197="","",IF($D$4="All Post",'DATA ENTRY'!N197,IF(AND($D$4='DATA ENTRY'!CK197),'DATA ENTRY'!N197,""))))</f>
        <v/>
      </c>
      <c r="H198" s="107" t="str">
        <f>IF('DATA ENTRY'!CK197="","",IF('DATA ENTRY'!O197="","",IF($D$4="All Post",'DATA ENTRY'!O197,IF(AND($D$4='DATA ENTRY'!CK197),'DATA ENTRY'!O197,""))))</f>
        <v/>
      </c>
      <c r="I198" s="3" t="str">
        <f>IF('DATA ENTRY'!CK197="","",IF('DATA ENTRY'!P197="","",IF($D$4="All Post",'DATA ENTRY'!P197,IF(AND($D$4='DATA ENTRY'!CK197),'DATA ENTRY'!P197,""))))</f>
        <v/>
      </c>
      <c r="J198" s="107" t="str">
        <f>IF('DATA ENTRY'!CK197="","",IF('DATA ENTRY'!Q197="","",IF($D$4="All Post",'DATA ENTRY'!Q197,IF(AND($D$4='DATA ENTRY'!CK197),'DATA ENTRY'!Q197,""))))</f>
        <v/>
      </c>
      <c r="K198" s="3" t="str">
        <f>IF('DATA ENTRY'!CK197="","",IF('DATA ENTRY'!R197="","",IF($D$4="All Post",'DATA ENTRY'!R197,IF(AND($D$4='DATA ENTRY'!CK197),'DATA ENTRY'!R197,""))))</f>
        <v/>
      </c>
      <c r="L198" s="3" t="str">
        <f>IF('DATA ENTRY'!CK197="","",IF('DATA ENTRY'!S197="","",IF($D$4="All Post",'DATA ENTRY'!S197,IF(AND($D$4='DATA ENTRY'!CK197),'DATA ENTRY'!S197,""))))</f>
        <v/>
      </c>
      <c r="M198" s="3" t="str">
        <f>IF('DATA ENTRY'!CK197="","",IF('DATA ENTRY'!E197="","",IF($D$4="All Post",'DATA ENTRY'!E197,IF(AND($D$4='DATA ENTRY'!CK197),'DATA ENTRY'!E197,""))))</f>
        <v/>
      </c>
      <c r="N198" s="3" t="str">
        <f>IF('DATA ENTRY'!CK197="","",IF('DATA ENTRY'!W197="","",IF($D$4="All Post",'DATA ENTRY'!W197,IF(AND($D$4='DATA ENTRY'!CK197),'DATA ENTRY'!W197,""))))</f>
        <v/>
      </c>
      <c r="O198" s="3" t="str">
        <f>IF('DATA ENTRY'!CK197="","",IF('DATA ENTRY'!X197="","",IF($D$4="All Post",'DATA ENTRY'!X197,IF(AND($D$4='DATA ENTRY'!CK197),'DATA ENTRY'!X197,""))))</f>
        <v/>
      </c>
      <c r="P198" s="3" t="str">
        <f>IF('DATA ENTRY'!CK197="","",IF('DATA ENTRY'!G197="","",IF($D$4="All Post",'DATA ENTRY'!G197,IF(AND($D$4='DATA ENTRY'!CK197),'DATA ENTRY'!G197,""))))</f>
        <v/>
      </c>
      <c r="S198">
        <f t="shared" si="35"/>
        <v>0</v>
      </c>
      <c r="T198" t="str">
        <f t="shared" si="36"/>
        <v/>
      </c>
      <c r="BZ198" t="str">
        <f t="shared" si="37"/>
        <v/>
      </c>
      <c r="CA198" t="str">
        <f t="shared" si="38"/>
        <v/>
      </c>
      <c r="CB198" s="224">
        <v>192</v>
      </c>
      <c r="CC198" s="3" t="str">
        <f>IF('DATA ENTRY'!CK197="","",IF('DATA ENTRY'!B197="","",IF(AND($CD$4='DATA ENTRY'!CK197,$CG$4='DATA ENTRY'!D197),'DATA ENTRY'!B197,"")))</f>
        <v/>
      </c>
      <c r="CD198" s="3" t="str">
        <f>IF('DATA ENTRY'!CK197="","",IF('DATA ENTRY'!C197="","",IF(AND($CD$4='DATA ENTRY'!CK197,$CG$4='DATA ENTRY'!D197),'DATA ENTRY'!C197,"")))</f>
        <v/>
      </c>
      <c r="CE198" s="4" t="str">
        <f>IF('DATA ENTRY'!CK197="","",IF('DATA ENTRY'!I197="","",IF(AND($CD$4='DATA ENTRY'!CK197,$CG$4='DATA ENTRY'!D197),'DATA ENTRY'!I197,"")))</f>
        <v/>
      </c>
      <c r="CF198" s="4" t="str">
        <f>IF('DATA ENTRY'!CK197="","",IF('DATA ENTRY'!CK197="","",IF(AND($CD$4='DATA ENTRY'!CK197,$CG$4='DATA ENTRY'!D197),'DATA ENTRY'!CK197,"")))</f>
        <v/>
      </c>
      <c r="CG198" s="3" t="str">
        <f>IF('DATA ENTRY'!CK197="","",IF('DATA ENTRY'!N197="","",IF(AND($CD$4='DATA ENTRY'!CK197,$CG$4='DATA ENTRY'!D197),'DATA ENTRY'!N197,"")))</f>
        <v/>
      </c>
      <c r="CH198" s="107" t="str">
        <f>IF('DATA ENTRY'!CK197="","",IF('DATA ENTRY'!O197="","",IF(AND($CD$4='DATA ENTRY'!CK197,$CG$4='DATA ENTRY'!D197),'DATA ENTRY'!O197,"")))</f>
        <v/>
      </c>
      <c r="CI198" s="3" t="str">
        <f>IF('DATA ENTRY'!CK197="","",IF('DATA ENTRY'!P197="","",IF(AND($CD$4='DATA ENTRY'!CK197,$CG$4='DATA ENTRY'!D197),'DATA ENTRY'!P197,"")))</f>
        <v/>
      </c>
      <c r="CJ198" s="107" t="str">
        <f>IF('DATA ENTRY'!CK197="","",IF('DATA ENTRY'!Q197="","",IF(AND($CD$4='DATA ENTRY'!CK197,$CG$4='DATA ENTRY'!D197),'DATA ENTRY'!Q197,"")))</f>
        <v/>
      </c>
      <c r="CK198" s="3" t="str">
        <f>IF('DATA ENTRY'!CK197="","",IF('DATA ENTRY'!R197="","",IF(AND($CD$4='DATA ENTRY'!CK197,$CG$4='DATA ENTRY'!D197),'DATA ENTRY'!R197,"")))</f>
        <v/>
      </c>
      <c r="CL198" s="3" t="str">
        <f>IF('DATA ENTRY'!CK197="","",IF('DATA ENTRY'!S197="","",IF(AND($CD$4='DATA ENTRY'!CK197,$CG$4='DATA ENTRY'!D197),'DATA ENTRY'!S197,"")))</f>
        <v/>
      </c>
      <c r="CM198" s="3" t="str">
        <f>IF('DATA ENTRY'!CK197="","",IF('DATA ENTRY'!E197="","",IF(AND($CD$4='DATA ENTRY'!CK197,$CG$4='DATA ENTRY'!D197),'DATA ENTRY'!E197,"")))</f>
        <v/>
      </c>
      <c r="CN198" s="3" t="str">
        <f>IF('DATA ENTRY'!CK197="","",IF('DATA ENTRY'!W197="","",IF(AND($CD$4='DATA ENTRY'!CK197,$CG$4='DATA ENTRY'!D197),'DATA ENTRY'!W197,"")))</f>
        <v/>
      </c>
      <c r="CO198" s="3" t="str">
        <f>IF('DATA ENTRY'!CK197="","",IF('DATA ENTRY'!X197="","",IF(AND($CD$4='DATA ENTRY'!CK197,$CG$4='DATA ENTRY'!D197),'DATA ENTRY'!X197,"")))</f>
        <v/>
      </c>
      <c r="CP198" s="108" t="str">
        <f t="shared" si="39"/>
        <v/>
      </c>
      <c r="CQ198" s="108" t="str">
        <f>IF('DATA ENTRY'!CK197="","",IF('DATA ENTRY'!G197="","",IF(AND($CD$4='DATA ENTRY'!CK197,$CG$4='DATA ENTRY'!D197),'DATA ENTRY'!G197,"")))</f>
        <v/>
      </c>
      <c r="CR198" s="230" t="str">
        <f>IF('DATA ENTRY'!CK197="","",IF('DATA ENTRY'!D197="","",IF(AND($CD$4='DATA ENTRY'!CK197,$CG$4='DATA ENTRY'!D197),'DATA ENTRY'!D197,"")))</f>
        <v/>
      </c>
      <c r="CS198">
        <f t="shared" si="40"/>
        <v>0</v>
      </c>
      <c r="CT198">
        <f t="shared" si="41"/>
        <v>0</v>
      </c>
      <c r="CV198" s="139"/>
      <c r="CX198">
        <f t="shared" si="42"/>
        <v>0</v>
      </c>
      <c r="DB198" t="str">
        <f t="shared" si="49"/>
        <v/>
      </c>
      <c r="DC198" t="str">
        <f t="shared" si="50"/>
        <v/>
      </c>
      <c r="DD198" s="224">
        <v>192</v>
      </c>
      <c r="DE198" s="3" t="str">
        <f>IF('DATA ENTRY'!CK197="","",IF('DATA ENTRY'!B197="","",IF(AND($DF$4='DATA ENTRY'!D197),'DATA ENTRY'!B197,"")))</f>
        <v/>
      </c>
      <c r="DF198" s="3" t="str">
        <f>IF('DATA ENTRY'!CK197="","",IF('DATA ENTRY'!C197="","",IF(AND($DF$4='DATA ENTRY'!D197),'DATA ENTRY'!C197,"")))</f>
        <v/>
      </c>
      <c r="DG198" s="4" t="str">
        <f>IF('DATA ENTRY'!CK197="","",IF('DATA ENTRY'!I197="","",IF(AND($DF$4='DATA ENTRY'!D197),'DATA ENTRY'!I197,"")))</f>
        <v/>
      </c>
      <c r="DH198" s="4" t="str">
        <f>IF('DATA ENTRY'!CK197="","",IF('DATA ENTRY'!CK197="","",IF(AND($DF$4='DATA ENTRY'!D197),'DATA ENTRY'!CK197,"")))</f>
        <v/>
      </c>
      <c r="DI198" s="3" t="str">
        <f>IF('DATA ENTRY'!CK197="","",IF('DATA ENTRY'!N197="","",IF(AND($DF$4='DATA ENTRY'!D197),'DATA ENTRY'!N197,"")))</f>
        <v/>
      </c>
      <c r="DJ198" s="107" t="str">
        <f>IF('DATA ENTRY'!CK197="","",IF('DATA ENTRY'!O197="","",IF(AND($DF$4='DATA ENTRY'!D197),'DATA ENTRY'!O197,"")))</f>
        <v/>
      </c>
      <c r="DK198" s="3" t="str">
        <f>IF('DATA ENTRY'!CK197="","",IF('DATA ENTRY'!P197="","",IF(AND($DF$4='DATA ENTRY'!D197),'DATA ENTRY'!P197,"")))</f>
        <v/>
      </c>
      <c r="DL198" s="107" t="str">
        <f>IF('DATA ENTRY'!CK197="","",IF('DATA ENTRY'!Q197="","",IF(AND($DF$4='DATA ENTRY'!D197),'DATA ENTRY'!Q197,"")))</f>
        <v/>
      </c>
      <c r="DM198" s="3" t="str">
        <f>IF('DATA ENTRY'!CK197="","",IF('DATA ENTRY'!R197="","",IF(AND($DF$4='DATA ENTRY'!D197),'DATA ENTRY'!R197,"")))</f>
        <v/>
      </c>
      <c r="DN198" s="107" t="str">
        <f>IF('DATA ENTRY'!CK197="","",IF('DATA ENTRY'!S197="","",IF(AND($DF$4='DATA ENTRY'!D197),'DATA ENTRY'!S197,"")))</f>
        <v/>
      </c>
      <c r="DO198" s="3" t="str">
        <f>IF('DATA ENTRY'!CK197="","",IF('DATA ENTRY'!E197="","",IF(AND($DF$4='DATA ENTRY'!D197),'DATA ENTRY'!E197,"")))</f>
        <v/>
      </c>
      <c r="DP198" s="3" t="str">
        <f>IF('DATA ENTRY'!CK197="","",IF('DATA ENTRY'!D197="","",IF(AND($DF$4='DATA ENTRY'!D197),'DATA ENTRY'!D197,"")))</f>
        <v/>
      </c>
      <c r="DQ198" s="3" t="str">
        <f>IF('DATA ENTRY'!CK197="","",IF('DATA ENTRY'!W197="","",IF(AND($DF$4='DATA ENTRY'!D197),'DATA ENTRY'!W197,"")))</f>
        <v/>
      </c>
      <c r="DR198" s="3" t="str">
        <f>IF('DATA ENTRY'!CK197="","",IF('DATA ENTRY'!X197="","",IF(AND($DF$4='DATA ENTRY'!D197),'DATA ENTRY'!X197,"")))</f>
        <v/>
      </c>
      <c r="DS198" s="108" t="str">
        <f t="shared" si="43"/>
        <v/>
      </c>
      <c r="DT198" s="108" t="str">
        <f>IF('DATA ENTRY'!CK197="","",IF('DATA ENTRY'!D197="","",IF(AND($DF$4='DATA ENTRY'!D197),'DATA ENTRY'!G197,"")))</f>
        <v/>
      </c>
      <c r="DY198">
        <f t="shared" si="44"/>
        <v>0</v>
      </c>
      <c r="EB198" t="str">
        <f t="shared" si="45"/>
        <v/>
      </c>
      <c r="EC198" t="str">
        <f t="shared" si="46"/>
        <v/>
      </c>
      <c r="ED198" s="224">
        <v>192</v>
      </c>
      <c r="EE198" s="3" t="str">
        <f>IF('DATA ENTRY'!CK197="","",IF('DATA ENTRY'!B197="","",IF(AND($EF$4='DATA ENTRY'!G197,$EH$4='DATA ENTRY'!F197),'DATA ENTRY'!B197,"")))</f>
        <v/>
      </c>
      <c r="EF198" s="3" t="str">
        <f>IF('DATA ENTRY'!CK197="","",IF('DATA ENTRY'!C197="","",IF(AND($EF$4='DATA ENTRY'!G197,$EH$4='DATA ENTRY'!F197),'DATA ENTRY'!C197,"")))</f>
        <v/>
      </c>
      <c r="EG198" s="4" t="str">
        <f>IF('DATA ENTRY'!CK197="","",IF('DATA ENTRY'!I197="","",IF(AND($EF$4='DATA ENTRY'!G197,$EH$4='DATA ENTRY'!F197),'DATA ENTRY'!I197,"")))</f>
        <v/>
      </c>
      <c r="EH198" s="4" t="str">
        <f>IF('DATA ENTRY'!CK197="","",IF('DATA ENTRY'!CK197="","",IF(AND($EF$4='DATA ENTRY'!G197,$EH$4='DATA ENTRY'!F197),'DATA ENTRY'!CK197,"")))</f>
        <v/>
      </c>
      <c r="EI198" s="3" t="str">
        <f>IF('DATA ENTRY'!CK197="","",IF('DATA ENTRY'!N197="","",IF(AND($EF$4='DATA ENTRY'!G197,$EH$4='DATA ENTRY'!F197),'DATA ENTRY'!N197,"")))</f>
        <v/>
      </c>
      <c r="EJ198" s="107" t="str">
        <f>IF('DATA ENTRY'!CK197="","",IF('DATA ENTRY'!O197="","",IF(AND($EF$4='DATA ENTRY'!G197,$EH$4='DATA ENTRY'!F197),'DATA ENTRY'!O197,"")))</f>
        <v/>
      </c>
      <c r="EK198" s="3" t="str">
        <f>IF('DATA ENTRY'!CK197="","",IF('DATA ENTRY'!P197="","",IF(AND($EF$4='DATA ENTRY'!G197,$EH$4='DATA ENTRY'!F197),'DATA ENTRY'!P197,"")))</f>
        <v/>
      </c>
      <c r="EL198" s="107" t="str">
        <f>IF('DATA ENTRY'!CK197="","",IF('DATA ENTRY'!Q197="","",IF(AND($EF$4='DATA ENTRY'!G197,$EH$4='DATA ENTRY'!F197),'DATA ENTRY'!Q197,"")))</f>
        <v/>
      </c>
      <c r="EM198" s="3" t="str">
        <f>IF('DATA ENTRY'!CK197="","",IF('DATA ENTRY'!R197="","",IF(AND($EF$4='DATA ENTRY'!G197,$EH$4='DATA ENTRY'!F197),'DATA ENTRY'!R197,"")))</f>
        <v/>
      </c>
      <c r="EN198" s="107" t="str">
        <f>IF('DATA ENTRY'!CK197="","",IF('DATA ENTRY'!S197="","",IF(AND($EF$4='DATA ENTRY'!G197,$EH$4='DATA ENTRY'!F197),'DATA ENTRY'!S197,"")))</f>
        <v/>
      </c>
      <c r="EO198" s="3" t="str">
        <f>IF('DATA ENTRY'!CK197="","",IF('DATA ENTRY'!E197="","",IF(AND($EF$4='DATA ENTRY'!G197,$EH$4='DATA ENTRY'!F197),'DATA ENTRY'!E197,"")))</f>
        <v/>
      </c>
      <c r="EP198" s="3" t="str">
        <f>IF('DATA ENTRY'!CK197="","",IF('DATA ENTRY'!D197="","",IF(AND($EF$4='DATA ENTRY'!G197,$EH$4='DATA ENTRY'!F197),'DATA ENTRY'!D197,"")))</f>
        <v/>
      </c>
      <c r="EQ198" s="3" t="str">
        <f>IF('DATA ENTRY'!CK197="","",IF('DATA ENTRY'!W197="","",IF(AND($EF$4='DATA ENTRY'!G197,$EH$4='DATA ENTRY'!F197),'DATA ENTRY'!W197,"")))</f>
        <v/>
      </c>
      <c r="ER198" s="3" t="str">
        <f>IF('DATA ENTRY'!CK197="","",IF('DATA ENTRY'!X197="","",IF(AND($EF$4='DATA ENTRY'!G197,$EH$4='DATA ENTRY'!F197),'DATA ENTRY'!X197,"")))</f>
        <v/>
      </c>
      <c r="ES198" s="108" t="str">
        <f t="shared" si="47"/>
        <v/>
      </c>
      <c r="ET198" s="108" t="str">
        <f>IF('DATA ENTRY'!CK197="","",IF('DATA ENTRY'!D197="","",IF(AND($EF$4='DATA ENTRY'!G197,$EH$4='DATA ENTRY'!F197),'DATA ENTRY'!G197,"")))</f>
        <v/>
      </c>
      <c r="EY198">
        <f t="shared" si="48"/>
        <v>0</v>
      </c>
    </row>
    <row r="199" spans="1:155">
      <c r="A199" t="str">
        <f>IF(S199=0,"",1+(MAX($A$7:A198)))</f>
        <v/>
      </c>
      <c r="B199" s="224">
        <v>193</v>
      </c>
      <c r="C199" s="3" t="str">
        <f>IF('DATA ENTRY'!CK198="","",IF('DATA ENTRY'!B198="","",IF($D$4="All Post",'DATA ENTRY'!B198,IF(AND($D$4='DATA ENTRY'!CK198),'DATA ENTRY'!B198,""))))</f>
        <v/>
      </c>
      <c r="D199" s="3" t="str">
        <f>IF('DATA ENTRY'!CK198="","",IF('DATA ENTRY'!C198="","",IF($D$4="All Post",'DATA ENTRY'!C198,IF(AND($D$4='DATA ENTRY'!CK198),'DATA ENTRY'!C198,""))))</f>
        <v/>
      </c>
      <c r="E199" s="4" t="str">
        <f>IF('DATA ENTRY'!CK198="","",IF('DATA ENTRY'!I198="","",IF($D$4="All Post",'DATA ENTRY'!I198,IF(AND($D$4='DATA ENTRY'!CK198),'DATA ENTRY'!I198,""))))</f>
        <v/>
      </c>
      <c r="F199" s="4" t="str">
        <f>IF('DATA ENTRY'!CK198="","",IF('DATA ENTRY'!CK198="","",IF($D$4="All Post",'DATA ENTRY'!CK198,IF(AND($D$4='DATA ENTRY'!CK198),'DATA ENTRY'!CK198,""))))</f>
        <v/>
      </c>
      <c r="G199" s="3" t="str">
        <f>IF('DATA ENTRY'!CK198="","",IF('DATA ENTRY'!N198="","",IF($D$4="All Post",'DATA ENTRY'!N198,IF(AND($D$4='DATA ENTRY'!CK198),'DATA ENTRY'!N198,""))))</f>
        <v/>
      </c>
      <c r="H199" s="107" t="str">
        <f>IF('DATA ENTRY'!CK198="","",IF('DATA ENTRY'!O198="","",IF($D$4="All Post",'DATA ENTRY'!O198,IF(AND($D$4='DATA ENTRY'!CK198),'DATA ENTRY'!O198,""))))</f>
        <v/>
      </c>
      <c r="I199" s="3" t="str">
        <f>IF('DATA ENTRY'!CK198="","",IF('DATA ENTRY'!P198="","",IF($D$4="All Post",'DATA ENTRY'!P198,IF(AND($D$4='DATA ENTRY'!CK198),'DATA ENTRY'!P198,""))))</f>
        <v/>
      </c>
      <c r="J199" s="107" t="str">
        <f>IF('DATA ENTRY'!CK198="","",IF('DATA ENTRY'!Q198="","",IF($D$4="All Post",'DATA ENTRY'!Q198,IF(AND($D$4='DATA ENTRY'!CK198),'DATA ENTRY'!Q198,""))))</f>
        <v/>
      </c>
      <c r="K199" s="3" t="str">
        <f>IF('DATA ENTRY'!CK198="","",IF('DATA ENTRY'!R198="","",IF($D$4="All Post",'DATA ENTRY'!R198,IF(AND($D$4='DATA ENTRY'!CK198),'DATA ENTRY'!R198,""))))</f>
        <v/>
      </c>
      <c r="L199" s="3" t="str">
        <f>IF('DATA ENTRY'!CK198="","",IF('DATA ENTRY'!S198="","",IF($D$4="All Post",'DATA ENTRY'!S198,IF(AND($D$4='DATA ENTRY'!CK198),'DATA ENTRY'!S198,""))))</f>
        <v/>
      </c>
      <c r="M199" s="3" t="str">
        <f>IF('DATA ENTRY'!CK198="","",IF('DATA ENTRY'!E198="","",IF($D$4="All Post",'DATA ENTRY'!E198,IF(AND($D$4='DATA ENTRY'!CK198),'DATA ENTRY'!E198,""))))</f>
        <v/>
      </c>
      <c r="N199" s="3" t="str">
        <f>IF('DATA ENTRY'!CK198="","",IF('DATA ENTRY'!W198="","",IF($D$4="All Post",'DATA ENTRY'!W198,IF(AND($D$4='DATA ENTRY'!CK198),'DATA ENTRY'!W198,""))))</f>
        <v/>
      </c>
      <c r="O199" s="3" t="str">
        <f>IF('DATA ENTRY'!CK198="","",IF('DATA ENTRY'!X198="","",IF($D$4="All Post",'DATA ENTRY'!X198,IF(AND($D$4='DATA ENTRY'!CK198),'DATA ENTRY'!X198,""))))</f>
        <v/>
      </c>
      <c r="P199" s="3" t="str">
        <f>IF('DATA ENTRY'!CK198="","",IF('DATA ENTRY'!G198="","",IF($D$4="All Post",'DATA ENTRY'!G198,IF(AND($D$4='DATA ENTRY'!CK198),'DATA ENTRY'!G198,""))))</f>
        <v/>
      </c>
      <c r="S199">
        <f t="shared" si="35"/>
        <v>0</v>
      </c>
      <c r="T199" t="str">
        <f t="shared" si="36"/>
        <v/>
      </c>
      <c r="BZ199" t="str">
        <f t="shared" si="37"/>
        <v/>
      </c>
      <c r="CA199" t="str">
        <f t="shared" si="38"/>
        <v/>
      </c>
      <c r="CB199" s="224">
        <v>193</v>
      </c>
      <c r="CC199" s="3" t="str">
        <f>IF('DATA ENTRY'!CK198="","",IF('DATA ENTRY'!B198="","",IF(AND($CD$4='DATA ENTRY'!CK198,$CG$4='DATA ENTRY'!D198),'DATA ENTRY'!B198,"")))</f>
        <v/>
      </c>
      <c r="CD199" s="3" t="str">
        <f>IF('DATA ENTRY'!CK198="","",IF('DATA ENTRY'!C198="","",IF(AND($CD$4='DATA ENTRY'!CK198,$CG$4='DATA ENTRY'!D198),'DATA ENTRY'!C198,"")))</f>
        <v/>
      </c>
      <c r="CE199" s="4" t="str">
        <f>IF('DATA ENTRY'!CK198="","",IF('DATA ENTRY'!I198="","",IF(AND($CD$4='DATA ENTRY'!CK198,$CG$4='DATA ENTRY'!D198),'DATA ENTRY'!I198,"")))</f>
        <v/>
      </c>
      <c r="CF199" s="4" t="str">
        <f>IF('DATA ENTRY'!CK198="","",IF('DATA ENTRY'!CK198="","",IF(AND($CD$4='DATA ENTRY'!CK198,$CG$4='DATA ENTRY'!D198),'DATA ENTRY'!CK198,"")))</f>
        <v/>
      </c>
      <c r="CG199" s="3" t="str">
        <f>IF('DATA ENTRY'!CK198="","",IF('DATA ENTRY'!N198="","",IF(AND($CD$4='DATA ENTRY'!CK198,$CG$4='DATA ENTRY'!D198),'DATA ENTRY'!N198,"")))</f>
        <v/>
      </c>
      <c r="CH199" s="107" t="str">
        <f>IF('DATA ENTRY'!CK198="","",IF('DATA ENTRY'!O198="","",IF(AND($CD$4='DATA ENTRY'!CK198,$CG$4='DATA ENTRY'!D198),'DATA ENTRY'!O198,"")))</f>
        <v/>
      </c>
      <c r="CI199" s="3" t="str">
        <f>IF('DATA ENTRY'!CK198="","",IF('DATA ENTRY'!P198="","",IF(AND($CD$4='DATA ENTRY'!CK198,$CG$4='DATA ENTRY'!D198),'DATA ENTRY'!P198,"")))</f>
        <v/>
      </c>
      <c r="CJ199" s="107" t="str">
        <f>IF('DATA ENTRY'!CK198="","",IF('DATA ENTRY'!Q198="","",IF(AND($CD$4='DATA ENTRY'!CK198,$CG$4='DATA ENTRY'!D198),'DATA ENTRY'!Q198,"")))</f>
        <v/>
      </c>
      <c r="CK199" s="3" t="str">
        <f>IF('DATA ENTRY'!CK198="","",IF('DATA ENTRY'!R198="","",IF(AND($CD$4='DATA ENTRY'!CK198,$CG$4='DATA ENTRY'!D198),'DATA ENTRY'!R198,"")))</f>
        <v/>
      </c>
      <c r="CL199" s="3" t="str">
        <f>IF('DATA ENTRY'!CK198="","",IF('DATA ENTRY'!S198="","",IF(AND($CD$4='DATA ENTRY'!CK198,$CG$4='DATA ENTRY'!D198),'DATA ENTRY'!S198,"")))</f>
        <v/>
      </c>
      <c r="CM199" s="3" t="str">
        <f>IF('DATA ENTRY'!CK198="","",IF('DATA ENTRY'!E198="","",IF(AND($CD$4='DATA ENTRY'!CK198,$CG$4='DATA ENTRY'!D198),'DATA ENTRY'!E198,"")))</f>
        <v/>
      </c>
      <c r="CN199" s="3" t="str">
        <f>IF('DATA ENTRY'!CK198="","",IF('DATA ENTRY'!W198="","",IF(AND($CD$4='DATA ENTRY'!CK198,$CG$4='DATA ENTRY'!D198),'DATA ENTRY'!W198,"")))</f>
        <v/>
      </c>
      <c r="CO199" s="3" t="str">
        <f>IF('DATA ENTRY'!CK198="","",IF('DATA ENTRY'!X198="","",IF(AND($CD$4='DATA ENTRY'!CK198,$CG$4='DATA ENTRY'!D198),'DATA ENTRY'!X198,"")))</f>
        <v/>
      </c>
      <c r="CP199" s="108" t="str">
        <f t="shared" si="39"/>
        <v/>
      </c>
      <c r="CQ199" s="108" t="str">
        <f>IF('DATA ENTRY'!CK198="","",IF('DATA ENTRY'!G198="","",IF(AND($CD$4='DATA ENTRY'!CK198,$CG$4='DATA ENTRY'!D198),'DATA ENTRY'!G198,"")))</f>
        <v/>
      </c>
      <c r="CR199" s="230" t="str">
        <f>IF('DATA ENTRY'!CK198="","",IF('DATA ENTRY'!D198="","",IF(AND($CD$4='DATA ENTRY'!CK198,$CG$4='DATA ENTRY'!D198),'DATA ENTRY'!D198,"")))</f>
        <v/>
      </c>
      <c r="CS199">
        <f t="shared" si="40"/>
        <v>0</v>
      </c>
      <c r="CT199">
        <f t="shared" si="41"/>
        <v>0</v>
      </c>
      <c r="CV199" s="139"/>
      <c r="CX199">
        <f t="shared" si="42"/>
        <v>0</v>
      </c>
      <c r="DB199" t="str">
        <f t="shared" si="49"/>
        <v/>
      </c>
      <c r="DC199" t="str">
        <f t="shared" si="50"/>
        <v/>
      </c>
      <c r="DD199" s="224">
        <v>193</v>
      </c>
      <c r="DE199" s="3" t="str">
        <f>IF('DATA ENTRY'!CK198="","",IF('DATA ENTRY'!B198="","",IF(AND($DF$4='DATA ENTRY'!D198),'DATA ENTRY'!B198,"")))</f>
        <v/>
      </c>
      <c r="DF199" s="3" t="str">
        <f>IF('DATA ENTRY'!CK198="","",IF('DATA ENTRY'!C198="","",IF(AND($DF$4='DATA ENTRY'!D198),'DATA ENTRY'!C198,"")))</f>
        <v/>
      </c>
      <c r="DG199" s="4" t="str">
        <f>IF('DATA ENTRY'!CK198="","",IF('DATA ENTRY'!I198="","",IF(AND($DF$4='DATA ENTRY'!D198),'DATA ENTRY'!I198,"")))</f>
        <v/>
      </c>
      <c r="DH199" s="4" t="str">
        <f>IF('DATA ENTRY'!CK198="","",IF('DATA ENTRY'!CK198="","",IF(AND($DF$4='DATA ENTRY'!D198),'DATA ENTRY'!CK198,"")))</f>
        <v/>
      </c>
      <c r="DI199" s="3" t="str">
        <f>IF('DATA ENTRY'!CK198="","",IF('DATA ENTRY'!N198="","",IF(AND($DF$4='DATA ENTRY'!D198),'DATA ENTRY'!N198,"")))</f>
        <v/>
      </c>
      <c r="DJ199" s="107" t="str">
        <f>IF('DATA ENTRY'!CK198="","",IF('DATA ENTRY'!O198="","",IF(AND($DF$4='DATA ENTRY'!D198),'DATA ENTRY'!O198,"")))</f>
        <v/>
      </c>
      <c r="DK199" s="3" t="str">
        <f>IF('DATA ENTRY'!CK198="","",IF('DATA ENTRY'!P198="","",IF(AND($DF$4='DATA ENTRY'!D198),'DATA ENTRY'!P198,"")))</f>
        <v/>
      </c>
      <c r="DL199" s="107" t="str">
        <f>IF('DATA ENTRY'!CK198="","",IF('DATA ENTRY'!Q198="","",IF(AND($DF$4='DATA ENTRY'!D198),'DATA ENTRY'!Q198,"")))</f>
        <v/>
      </c>
      <c r="DM199" s="3" t="str">
        <f>IF('DATA ENTRY'!CK198="","",IF('DATA ENTRY'!R198="","",IF(AND($DF$4='DATA ENTRY'!D198),'DATA ENTRY'!R198,"")))</f>
        <v/>
      </c>
      <c r="DN199" s="107" t="str">
        <f>IF('DATA ENTRY'!CK198="","",IF('DATA ENTRY'!S198="","",IF(AND($DF$4='DATA ENTRY'!D198),'DATA ENTRY'!S198,"")))</f>
        <v/>
      </c>
      <c r="DO199" s="3" t="str">
        <f>IF('DATA ENTRY'!CK198="","",IF('DATA ENTRY'!E198="","",IF(AND($DF$4='DATA ENTRY'!D198),'DATA ENTRY'!E198,"")))</f>
        <v/>
      </c>
      <c r="DP199" s="3" t="str">
        <f>IF('DATA ENTRY'!CK198="","",IF('DATA ENTRY'!D198="","",IF(AND($DF$4='DATA ENTRY'!D198),'DATA ENTRY'!D198,"")))</f>
        <v/>
      </c>
      <c r="DQ199" s="3" t="str">
        <f>IF('DATA ENTRY'!CK198="","",IF('DATA ENTRY'!W198="","",IF(AND($DF$4='DATA ENTRY'!D198),'DATA ENTRY'!W198,"")))</f>
        <v/>
      </c>
      <c r="DR199" s="3" t="str">
        <f>IF('DATA ENTRY'!CK198="","",IF('DATA ENTRY'!X198="","",IF(AND($DF$4='DATA ENTRY'!D198),'DATA ENTRY'!X198,"")))</f>
        <v/>
      </c>
      <c r="DS199" s="108" t="str">
        <f t="shared" si="43"/>
        <v/>
      </c>
      <c r="DT199" s="108" t="str">
        <f>IF('DATA ENTRY'!CK198="","",IF('DATA ENTRY'!D198="","",IF(AND($DF$4='DATA ENTRY'!D198),'DATA ENTRY'!G198,"")))</f>
        <v/>
      </c>
      <c r="DY199">
        <f t="shared" si="44"/>
        <v>0</v>
      </c>
      <c r="EB199" t="str">
        <f t="shared" si="45"/>
        <v/>
      </c>
      <c r="EC199" t="str">
        <f t="shared" si="46"/>
        <v/>
      </c>
      <c r="ED199" s="224">
        <v>193</v>
      </c>
      <c r="EE199" s="3" t="str">
        <f>IF('DATA ENTRY'!CK198="","",IF('DATA ENTRY'!B198="","",IF(AND($EF$4='DATA ENTRY'!G198,$EH$4='DATA ENTRY'!F198),'DATA ENTRY'!B198,"")))</f>
        <v/>
      </c>
      <c r="EF199" s="3" t="str">
        <f>IF('DATA ENTRY'!CK198="","",IF('DATA ENTRY'!C198="","",IF(AND($EF$4='DATA ENTRY'!G198,$EH$4='DATA ENTRY'!F198),'DATA ENTRY'!C198,"")))</f>
        <v/>
      </c>
      <c r="EG199" s="4" t="str">
        <f>IF('DATA ENTRY'!CK198="","",IF('DATA ENTRY'!I198="","",IF(AND($EF$4='DATA ENTRY'!G198,$EH$4='DATA ENTRY'!F198),'DATA ENTRY'!I198,"")))</f>
        <v/>
      </c>
      <c r="EH199" s="4" t="str">
        <f>IF('DATA ENTRY'!CK198="","",IF('DATA ENTRY'!CK198="","",IF(AND($EF$4='DATA ENTRY'!G198,$EH$4='DATA ENTRY'!F198),'DATA ENTRY'!CK198,"")))</f>
        <v/>
      </c>
      <c r="EI199" s="3" t="str">
        <f>IF('DATA ENTRY'!CK198="","",IF('DATA ENTRY'!N198="","",IF(AND($EF$4='DATA ENTRY'!G198,$EH$4='DATA ENTRY'!F198),'DATA ENTRY'!N198,"")))</f>
        <v/>
      </c>
      <c r="EJ199" s="107" t="str">
        <f>IF('DATA ENTRY'!CK198="","",IF('DATA ENTRY'!O198="","",IF(AND($EF$4='DATA ENTRY'!G198,$EH$4='DATA ENTRY'!F198),'DATA ENTRY'!O198,"")))</f>
        <v/>
      </c>
      <c r="EK199" s="3" t="str">
        <f>IF('DATA ENTRY'!CK198="","",IF('DATA ENTRY'!P198="","",IF(AND($EF$4='DATA ENTRY'!G198,$EH$4='DATA ENTRY'!F198),'DATA ENTRY'!P198,"")))</f>
        <v/>
      </c>
      <c r="EL199" s="107" t="str">
        <f>IF('DATA ENTRY'!CK198="","",IF('DATA ENTRY'!Q198="","",IF(AND($EF$4='DATA ENTRY'!G198,$EH$4='DATA ENTRY'!F198),'DATA ENTRY'!Q198,"")))</f>
        <v/>
      </c>
      <c r="EM199" s="3" t="str">
        <f>IF('DATA ENTRY'!CK198="","",IF('DATA ENTRY'!R198="","",IF(AND($EF$4='DATA ENTRY'!G198,$EH$4='DATA ENTRY'!F198),'DATA ENTRY'!R198,"")))</f>
        <v/>
      </c>
      <c r="EN199" s="107" t="str">
        <f>IF('DATA ENTRY'!CK198="","",IF('DATA ENTRY'!S198="","",IF(AND($EF$4='DATA ENTRY'!G198,$EH$4='DATA ENTRY'!F198),'DATA ENTRY'!S198,"")))</f>
        <v/>
      </c>
      <c r="EO199" s="3" t="str">
        <f>IF('DATA ENTRY'!CK198="","",IF('DATA ENTRY'!E198="","",IF(AND($EF$4='DATA ENTRY'!G198,$EH$4='DATA ENTRY'!F198),'DATA ENTRY'!E198,"")))</f>
        <v/>
      </c>
      <c r="EP199" s="3" t="str">
        <f>IF('DATA ENTRY'!CK198="","",IF('DATA ENTRY'!D198="","",IF(AND($EF$4='DATA ENTRY'!G198,$EH$4='DATA ENTRY'!F198),'DATA ENTRY'!D198,"")))</f>
        <v/>
      </c>
      <c r="EQ199" s="3" t="str">
        <f>IF('DATA ENTRY'!CK198="","",IF('DATA ENTRY'!W198="","",IF(AND($EF$4='DATA ENTRY'!G198,$EH$4='DATA ENTRY'!F198),'DATA ENTRY'!W198,"")))</f>
        <v/>
      </c>
      <c r="ER199" s="3" t="str">
        <f>IF('DATA ENTRY'!CK198="","",IF('DATA ENTRY'!X198="","",IF(AND($EF$4='DATA ENTRY'!G198,$EH$4='DATA ENTRY'!F198),'DATA ENTRY'!X198,"")))</f>
        <v/>
      </c>
      <c r="ES199" s="108" t="str">
        <f t="shared" si="47"/>
        <v/>
      </c>
      <c r="ET199" s="108" t="str">
        <f>IF('DATA ENTRY'!CK198="","",IF('DATA ENTRY'!D198="","",IF(AND($EF$4='DATA ENTRY'!G198,$EH$4='DATA ENTRY'!F198),'DATA ENTRY'!G198,"")))</f>
        <v/>
      </c>
      <c r="EY199">
        <f t="shared" si="48"/>
        <v>0</v>
      </c>
    </row>
    <row r="200" spans="1:155">
      <c r="A200" t="str">
        <f>IF(S200=0,"",1+(MAX($A$7:A199)))</f>
        <v/>
      </c>
      <c r="B200" s="224">
        <v>194</v>
      </c>
      <c r="C200" s="3" t="str">
        <f>IF('DATA ENTRY'!CK199="","",IF('DATA ENTRY'!B199="","",IF($D$4="All Post",'DATA ENTRY'!B199,IF(AND($D$4='DATA ENTRY'!CK199),'DATA ENTRY'!B199,""))))</f>
        <v/>
      </c>
      <c r="D200" s="3" t="str">
        <f>IF('DATA ENTRY'!CK199="","",IF('DATA ENTRY'!C199="","",IF($D$4="All Post",'DATA ENTRY'!C199,IF(AND($D$4='DATA ENTRY'!CK199),'DATA ENTRY'!C199,""))))</f>
        <v/>
      </c>
      <c r="E200" s="4" t="str">
        <f>IF('DATA ENTRY'!CK199="","",IF('DATA ENTRY'!I199="","",IF($D$4="All Post",'DATA ENTRY'!I199,IF(AND($D$4='DATA ENTRY'!CK199),'DATA ENTRY'!I199,""))))</f>
        <v/>
      </c>
      <c r="F200" s="4" t="str">
        <f>IF('DATA ENTRY'!CK199="","",IF('DATA ENTRY'!CK199="","",IF($D$4="All Post",'DATA ENTRY'!CK199,IF(AND($D$4='DATA ENTRY'!CK199),'DATA ENTRY'!CK199,""))))</f>
        <v/>
      </c>
      <c r="G200" s="3" t="str">
        <f>IF('DATA ENTRY'!CK199="","",IF('DATA ENTRY'!N199="","",IF($D$4="All Post",'DATA ENTRY'!N199,IF(AND($D$4='DATA ENTRY'!CK199),'DATA ENTRY'!N199,""))))</f>
        <v/>
      </c>
      <c r="H200" s="107" t="str">
        <f>IF('DATA ENTRY'!CK199="","",IF('DATA ENTRY'!O199="","",IF($D$4="All Post",'DATA ENTRY'!O199,IF(AND($D$4='DATA ENTRY'!CK199),'DATA ENTRY'!O199,""))))</f>
        <v/>
      </c>
      <c r="I200" s="3" t="str">
        <f>IF('DATA ENTRY'!CK199="","",IF('DATA ENTRY'!P199="","",IF($D$4="All Post",'DATA ENTRY'!P199,IF(AND($D$4='DATA ENTRY'!CK199),'DATA ENTRY'!P199,""))))</f>
        <v/>
      </c>
      <c r="J200" s="107" t="str">
        <f>IF('DATA ENTRY'!CK199="","",IF('DATA ENTRY'!Q199="","",IF($D$4="All Post",'DATA ENTRY'!Q199,IF(AND($D$4='DATA ENTRY'!CK199),'DATA ENTRY'!Q199,""))))</f>
        <v/>
      </c>
      <c r="K200" s="3" t="str">
        <f>IF('DATA ENTRY'!CK199="","",IF('DATA ENTRY'!R199="","",IF($D$4="All Post",'DATA ENTRY'!R199,IF(AND($D$4='DATA ENTRY'!CK199),'DATA ENTRY'!R199,""))))</f>
        <v/>
      </c>
      <c r="L200" s="3" t="str">
        <f>IF('DATA ENTRY'!CK199="","",IF('DATA ENTRY'!S199="","",IF($D$4="All Post",'DATA ENTRY'!S199,IF(AND($D$4='DATA ENTRY'!CK199),'DATA ENTRY'!S199,""))))</f>
        <v/>
      </c>
      <c r="M200" s="3" t="str">
        <f>IF('DATA ENTRY'!CK199="","",IF('DATA ENTRY'!E199="","",IF($D$4="All Post",'DATA ENTRY'!E199,IF(AND($D$4='DATA ENTRY'!CK199),'DATA ENTRY'!E199,""))))</f>
        <v/>
      </c>
      <c r="N200" s="3" t="str">
        <f>IF('DATA ENTRY'!CK199="","",IF('DATA ENTRY'!W199="","",IF($D$4="All Post",'DATA ENTRY'!W199,IF(AND($D$4='DATA ENTRY'!CK199),'DATA ENTRY'!W199,""))))</f>
        <v/>
      </c>
      <c r="O200" s="3" t="str">
        <f>IF('DATA ENTRY'!CK199="","",IF('DATA ENTRY'!X199="","",IF($D$4="All Post",'DATA ENTRY'!X199,IF(AND($D$4='DATA ENTRY'!CK199),'DATA ENTRY'!X199,""))))</f>
        <v/>
      </c>
      <c r="P200" s="3" t="str">
        <f>IF('DATA ENTRY'!CK199="","",IF('DATA ENTRY'!G199="","",IF($D$4="All Post",'DATA ENTRY'!G199,IF(AND($D$4='DATA ENTRY'!CK199),'DATA ENTRY'!G199,""))))</f>
        <v/>
      </c>
      <c r="S200">
        <f t="shared" ref="S200:S263" si="51">IF($D$4=F200,1,IF(T200="All Post",1,0))</f>
        <v>0</v>
      </c>
      <c r="T200" t="str">
        <f t="shared" ref="T200:T263" si="52">IF(AND(C200="",F200=""),"","All Post")</f>
        <v/>
      </c>
      <c r="BZ200" t="str">
        <f t="shared" ref="BZ200:BZ263" si="53">IF(CE200="","",RANK(CE200,$CE$7:$CE$211,1))</f>
        <v/>
      </c>
      <c r="CA200" t="str">
        <f t="shared" ref="CA200:CA263" si="54">IF(CX200=0,"",CX200)</f>
        <v/>
      </c>
      <c r="CB200" s="224">
        <v>194</v>
      </c>
      <c r="CC200" s="3" t="str">
        <f>IF('DATA ENTRY'!CK199="","",IF('DATA ENTRY'!B199="","",IF(AND($CD$4='DATA ENTRY'!CK199,$CG$4='DATA ENTRY'!D199),'DATA ENTRY'!B199,"")))</f>
        <v/>
      </c>
      <c r="CD200" s="3" t="str">
        <f>IF('DATA ENTRY'!CK199="","",IF('DATA ENTRY'!C199="","",IF(AND($CD$4='DATA ENTRY'!CK199,$CG$4='DATA ENTRY'!D199),'DATA ENTRY'!C199,"")))</f>
        <v/>
      </c>
      <c r="CE200" s="4" t="str">
        <f>IF('DATA ENTRY'!CK199="","",IF('DATA ENTRY'!I199="","",IF(AND($CD$4='DATA ENTRY'!CK199,$CG$4='DATA ENTRY'!D199),'DATA ENTRY'!I199,"")))</f>
        <v/>
      </c>
      <c r="CF200" s="4" t="str">
        <f>IF('DATA ENTRY'!CK199="","",IF('DATA ENTRY'!CK199="","",IF(AND($CD$4='DATA ENTRY'!CK199,$CG$4='DATA ENTRY'!D199),'DATA ENTRY'!CK199,"")))</f>
        <v/>
      </c>
      <c r="CG200" s="3" t="str">
        <f>IF('DATA ENTRY'!CK199="","",IF('DATA ENTRY'!N199="","",IF(AND($CD$4='DATA ENTRY'!CK199,$CG$4='DATA ENTRY'!D199),'DATA ENTRY'!N199,"")))</f>
        <v/>
      </c>
      <c r="CH200" s="107" t="str">
        <f>IF('DATA ENTRY'!CK199="","",IF('DATA ENTRY'!O199="","",IF(AND($CD$4='DATA ENTRY'!CK199,$CG$4='DATA ENTRY'!D199),'DATA ENTRY'!O199,"")))</f>
        <v/>
      </c>
      <c r="CI200" s="3" t="str">
        <f>IF('DATA ENTRY'!CK199="","",IF('DATA ENTRY'!P199="","",IF(AND($CD$4='DATA ENTRY'!CK199,$CG$4='DATA ENTRY'!D199),'DATA ENTRY'!P199,"")))</f>
        <v/>
      </c>
      <c r="CJ200" s="107" t="str">
        <f>IF('DATA ENTRY'!CK199="","",IF('DATA ENTRY'!Q199="","",IF(AND($CD$4='DATA ENTRY'!CK199,$CG$4='DATA ENTRY'!D199),'DATA ENTRY'!Q199,"")))</f>
        <v/>
      </c>
      <c r="CK200" s="3" t="str">
        <f>IF('DATA ENTRY'!CK199="","",IF('DATA ENTRY'!R199="","",IF(AND($CD$4='DATA ENTRY'!CK199,$CG$4='DATA ENTRY'!D199),'DATA ENTRY'!R199,"")))</f>
        <v/>
      </c>
      <c r="CL200" s="3" t="str">
        <f>IF('DATA ENTRY'!CK199="","",IF('DATA ENTRY'!S199="","",IF(AND($CD$4='DATA ENTRY'!CK199,$CG$4='DATA ENTRY'!D199),'DATA ENTRY'!S199,"")))</f>
        <v/>
      </c>
      <c r="CM200" s="3" t="str">
        <f>IF('DATA ENTRY'!CK199="","",IF('DATA ENTRY'!E199="","",IF(AND($CD$4='DATA ENTRY'!CK199,$CG$4='DATA ENTRY'!D199),'DATA ENTRY'!E199,"")))</f>
        <v/>
      </c>
      <c r="CN200" s="3" t="str">
        <f>IF('DATA ENTRY'!CK199="","",IF('DATA ENTRY'!W199="","",IF(AND($CD$4='DATA ENTRY'!CK199,$CG$4='DATA ENTRY'!D199),'DATA ENTRY'!W199,"")))</f>
        <v/>
      </c>
      <c r="CO200" s="3" t="str">
        <f>IF('DATA ENTRY'!CK199="","",IF('DATA ENTRY'!X199="","",IF(AND($CD$4='DATA ENTRY'!CK199,$CG$4='DATA ENTRY'!D199),'DATA ENTRY'!X199,"")))</f>
        <v/>
      </c>
      <c r="CP200" s="108" t="str">
        <f t="shared" ref="CP200:CP263" si="55">IFERROR(IF(CF200="","",SUM(CH200*75%+CJ200*25%)),"")</f>
        <v/>
      </c>
      <c r="CQ200" s="108" t="str">
        <f>IF('DATA ENTRY'!CK199="","",IF('DATA ENTRY'!G199="","",IF(AND($CD$4='DATA ENTRY'!CK199,$CG$4='DATA ENTRY'!D199),'DATA ENTRY'!G199,"")))</f>
        <v/>
      </c>
      <c r="CR200" s="230" t="str">
        <f>IF('DATA ENTRY'!CK199="","",IF('DATA ENTRY'!D199="","",IF(AND($CD$4='DATA ENTRY'!CK199,$CG$4='DATA ENTRY'!D199),'DATA ENTRY'!D199,"")))</f>
        <v/>
      </c>
      <c r="CS200">
        <f t="shared" ref="CS200:CS263" si="56">SUMPRODUCT((CP200&lt;$CP$7:$CP$211)/COUNTIF($CP$7:$CP$211,$CP$7:$CP$211))</f>
        <v>0</v>
      </c>
      <c r="CT200">
        <f t="shared" ref="CT200:CT263" si="57">SUMPRODUCT((CE200&lt;$CE$7:$CE$211)/COUNTIF($CE$7:$CE$211,$CE$7:$CE$211))</f>
        <v>0</v>
      </c>
      <c r="CV200" s="139"/>
      <c r="CX200">
        <f t="shared" ref="CX200:CX263" si="58">IF($CD$4=CF200,1,0)</f>
        <v>0</v>
      </c>
      <c r="DB200" t="str">
        <f t="shared" si="49"/>
        <v/>
      </c>
      <c r="DC200" t="str">
        <f t="shared" si="50"/>
        <v/>
      </c>
      <c r="DD200" s="224">
        <v>194</v>
      </c>
      <c r="DE200" s="3" t="str">
        <f>IF('DATA ENTRY'!CK199="","",IF('DATA ENTRY'!B199="","",IF(AND($DF$4='DATA ENTRY'!D199),'DATA ENTRY'!B199,"")))</f>
        <v/>
      </c>
      <c r="DF200" s="3" t="str">
        <f>IF('DATA ENTRY'!CK199="","",IF('DATA ENTRY'!C199="","",IF(AND($DF$4='DATA ENTRY'!D199),'DATA ENTRY'!C199,"")))</f>
        <v/>
      </c>
      <c r="DG200" s="4" t="str">
        <f>IF('DATA ENTRY'!CK199="","",IF('DATA ENTRY'!I199="","",IF(AND($DF$4='DATA ENTRY'!D199),'DATA ENTRY'!I199,"")))</f>
        <v/>
      </c>
      <c r="DH200" s="4" t="str">
        <f>IF('DATA ENTRY'!CK199="","",IF('DATA ENTRY'!CK199="","",IF(AND($DF$4='DATA ENTRY'!D199),'DATA ENTRY'!CK199,"")))</f>
        <v/>
      </c>
      <c r="DI200" s="3" t="str">
        <f>IF('DATA ENTRY'!CK199="","",IF('DATA ENTRY'!N199="","",IF(AND($DF$4='DATA ENTRY'!D199),'DATA ENTRY'!N199,"")))</f>
        <v/>
      </c>
      <c r="DJ200" s="107" t="str">
        <f>IF('DATA ENTRY'!CK199="","",IF('DATA ENTRY'!O199="","",IF(AND($DF$4='DATA ENTRY'!D199),'DATA ENTRY'!O199,"")))</f>
        <v/>
      </c>
      <c r="DK200" s="3" t="str">
        <f>IF('DATA ENTRY'!CK199="","",IF('DATA ENTRY'!P199="","",IF(AND($DF$4='DATA ENTRY'!D199),'DATA ENTRY'!P199,"")))</f>
        <v/>
      </c>
      <c r="DL200" s="107" t="str">
        <f>IF('DATA ENTRY'!CK199="","",IF('DATA ENTRY'!Q199="","",IF(AND($DF$4='DATA ENTRY'!D199),'DATA ENTRY'!Q199,"")))</f>
        <v/>
      </c>
      <c r="DM200" s="3" t="str">
        <f>IF('DATA ENTRY'!CK199="","",IF('DATA ENTRY'!R199="","",IF(AND($DF$4='DATA ENTRY'!D199),'DATA ENTRY'!R199,"")))</f>
        <v/>
      </c>
      <c r="DN200" s="107" t="str">
        <f>IF('DATA ENTRY'!CK199="","",IF('DATA ENTRY'!S199="","",IF(AND($DF$4='DATA ENTRY'!D199),'DATA ENTRY'!S199,"")))</f>
        <v/>
      </c>
      <c r="DO200" s="3" t="str">
        <f>IF('DATA ENTRY'!CK199="","",IF('DATA ENTRY'!E199="","",IF(AND($DF$4='DATA ENTRY'!D199),'DATA ENTRY'!E199,"")))</f>
        <v/>
      </c>
      <c r="DP200" s="3" t="str">
        <f>IF('DATA ENTRY'!CK199="","",IF('DATA ENTRY'!D199="","",IF(AND($DF$4='DATA ENTRY'!D199),'DATA ENTRY'!D199,"")))</f>
        <v/>
      </c>
      <c r="DQ200" s="3" t="str">
        <f>IF('DATA ENTRY'!CK199="","",IF('DATA ENTRY'!W199="","",IF(AND($DF$4='DATA ENTRY'!D199),'DATA ENTRY'!W199,"")))</f>
        <v/>
      </c>
      <c r="DR200" s="3" t="str">
        <f>IF('DATA ENTRY'!CK199="","",IF('DATA ENTRY'!X199="","",IF(AND($DF$4='DATA ENTRY'!D199),'DATA ENTRY'!X199,"")))</f>
        <v/>
      </c>
      <c r="DS200" s="108" t="str">
        <f t="shared" ref="DS200:DS263" si="59">IFERROR(IF(DH200="","",SUM(DJ200*75%+DL200*25%)),"")</f>
        <v/>
      </c>
      <c r="DT200" s="108" t="str">
        <f>IF('DATA ENTRY'!CK199="","",IF('DATA ENTRY'!D199="","",IF(AND($DF$4='DATA ENTRY'!D199),'DATA ENTRY'!G199,"")))</f>
        <v/>
      </c>
      <c r="DY200">
        <f t="shared" ref="DY200:DY263" si="60">IF($DF$4="",0,IF($DF$4=DP200,1,0))</f>
        <v>0</v>
      </c>
      <c r="EB200" t="str">
        <f t="shared" ref="EB200:EB263" si="61">IF(EG200="","",RANK(EG200,$EG$7:$EG$211,1))</f>
        <v/>
      </c>
      <c r="EC200" t="str">
        <f t="shared" ref="EC200:EC263" si="62">IF(EY200=0,"",EY200)</f>
        <v/>
      </c>
      <c r="ED200" s="224">
        <v>194</v>
      </c>
      <c r="EE200" s="3" t="str">
        <f>IF('DATA ENTRY'!CK199="","",IF('DATA ENTRY'!B199="","",IF(AND($EF$4='DATA ENTRY'!G199,$EH$4='DATA ENTRY'!F199),'DATA ENTRY'!B199,"")))</f>
        <v/>
      </c>
      <c r="EF200" s="3" t="str">
        <f>IF('DATA ENTRY'!CK199="","",IF('DATA ENTRY'!C199="","",IF(AND($EF$4='DATA ENTRY'!G199,$EH$4='DATA ENTRY'!F199),'DATA ENTRY'!C199,"")))</f>
        <v/>
      </c>
      <c r="EG200" s="4" t="str">
        <f>IF('DATA ENTRY'!CK199="","",IF('DATA ENTRY'!I199="","",IF(AND($EF$4='DATA ENTRY'!G199,$EH$4='DATA ENTRY'!F199),'DATA ENTRY'!I199,"")))</f>
        <v/>
      </c>
      <c r="EH200" s="4" t="str">
        <f>IF('DATA ENTRY'!CK199="","",IF('DATA ENTRY'!CK199="","",IF(AND($EF$4='DATA ENTRY'!G199,$EH$4='DATA ENTRY'!F199),'DATA ENTRY'!CK199,"")))</f>
        <v/>
      </c>
      <c r="EI200" s="3" t="str">
        <f>IF('DATA ENTRY'!CK199="","",IF('DATA ENTRY'!N199="","",IF(AND($EF$4='DATA ENTRY'!G199,$EH$4='DATA ENTRY'!F199),'DATA ENTRY'!N199,"")))</f>
        <v/>
      </c>
      <c r="EJ200" s="107" t="str">
        <f>IF('DATA ENTRY'!CK199="","",IF('DATA ENTRY'!O199="","",IF(AND($EF$4='DATA ENTRY'!G199,$EH$4='DATA ENTRY'!F199),'DATA ENTRY'!O199,"")))</f>
        <v/>
      </c>
      <c r="EK200" s="3" t="str">
        <f>IF('DATA ENTRY'!CK199="","",IF('DATA ENTRY'!P199="","",IF(AND($EF$4='DATA ENTRY'!G199,$EH$4='DATA ENTRY'!F199),'DATA ENTRY'!P199,"")))</f>
        <v/>
      </c>
      <c r="EL200" s="107" t="str">
        <f>IF('DATA ENTRY'!CK199="","",IF('DATA ENTRY'!Q199="","",IF(AND($EF$4='DATA ENTRY'!G199,$EH$4='DATA ENTRY'!F199),'DATA ENTRY'!Q199,"")))</f>
        <v/>
      </c>
      <c r="EM200" s="3" t="str">
        <f>IF('DATA ENTRY'!CK199="","",IF('DATA ENTRY'!R199="","",IF(AND($EF$4='DATA ENTRY'!G199,$EH$4='DATA ENTRY'!F199),'DATA ENTRY'!R199,"")))</f>
        <v/>
      </c>
      <c r="EN200" s="107" t="str">
        <f>IF('DATA ENTRY'!CK199="","",IF('DATA ENTRY'!S199="","",IF(AND($EF$4='DATA ENTRY'!G199,$EH$4='DATA ENTRY'!F199),'DATA ENTRY'!S199,"")))</f>
        <v/>
      </c>
      <c r="EO200" s="3" t="str">
        <f>IF('DATA ENTRY'!CK199="","",IF('DATA ENTRY'!E199="","",IF(AND($EF$4='DATA ENTRY'!G199,$EH$4='DATA ENTRY'!F199),'DATA ENTRY'!E199,"")))</f>
        <v/>
      </c>
      <c r="EP200" s="3" t="str">
        <f>IF('DATA ENTRY'!CK199="","",IF('DATA ENTRY'!D199="","",IF(AND($EF$4='DATA ENTRY'!G199,$EH$4='DATA ENTRY'!F199),'DATA ENTRY'!D199,"")))</f>
        <v/>
      </c>
      <c r="EQ200" s="3" t="str">
        <f>IF('DATA ENTRY'!CK199="","",IF('DATA ENTRY'!W199="","",IF(AND($EF$4='DATA ENTRY'!G199,$EH$4='DATA ENTRY'!F199),'DATA ENTRY'!W199,"")))</f>
        <v/>
      </c>
      <c r="ER200" s="3" t="str">
        <f>IF('DATA ENTRY'!CK199="","",IF('DATA ENTRY'!X199="","",IF(AND($EF$4='DATA ENTRY'!G199,$EH$4='DATA ENTRY'!F199),'DATA ENTRY'!X199,"")))</f>
        <v/>
      </c>
      <c r="ES200" s="108" t="str">
        <f t="shared" ref="ES200:ES263" si="63">IFERROR(IF(EH200="","",SUM(EJ200*75%+EL200*25%)),"")</f>
        <v/>
      </c>
      <c r="ET200" s="108" t="str">
        <f>IF('DATA ENTRY'!CK199="","",IF('DATA ENTRY'!D199="","",IF(AND($EF$4='DATA ENTRY'!G199,$EH$4='DATA ENTRY'!F199),'DATA ENTRY'!G199,"")))</f>
        <v/>
      </c>
      <c r="EY200">
        <f t="shared" ref="EY200:EY263" si="64">IF($DF$4="",0,IF($DF$4=EP200,1,0))</f>
        <v>0</v>
      </c>
    </row>
    <row r="201" spans="1:155">
      <c r="A201" t="str">
        <f>IF(S201=0,"",1+(MAX($A$7:A200)))</f>
        <v/>
      </c>
      <c r="B201" s="224">
        <v>195</v>
      </c>
      <c r="C201" s="3" t="str">
        <f>IF('DATA ENTRY'!CK200="","",IF('DATA ENTRY'!B200="","",IF($D$4="All Post",'DATA ENTRY'!B200,IF(AND($D$4='DATA ENTRY'!CK200),'DATA ENTRY'!B200,""))))</f>
        <v/>
      </c>
      <c r="D201" s="3" t="str">
        <f>IF('DATA ENTRY'!CK200="","",IF('DATA ENTRY'!C200="","",IF($D$4="All Post",'DATA ENTRY'!C200,IF(AND($D$4='DATA ENTRY'!CK200),'DATA ENTRY'!C200,""))))</f>
        <v/>
      </c>
      <c r="E201" s="4" t="str">
        <f>IF('DATA ENTRY'!CK200="","",IF('DATA ENTRY'!I200="","",IF($D$4="All Post",'DATA ENTRY'!I200,IF(AND($D$4='DATA ENTRY'!CK200),'DATA ENTRY'!I200,""))))</f>
        <v/>
      </c>
      <c r="F201" s="4" t="str">
        <f>IF('DATA ENTRY'!CK200="","",IF('DATA ENTRY'!CK200="","",IF($D$4="All Post",'DATA ENTRY'!CK200,IF(AND($D$4='DATA ENTRY'!CK200),'DATA ENTRY'!CK200,""))))</f>
        <v/>
      </c>
      <c r="G201" s="3" t="str">
        <f>IF('DATA ENTRY'!CK200="","",IF('DATA ENTRY'!N200="","",IF($D$4="All Post",'DATA ENTRY'!N200,IF(AND($D$4='DATA ENTRY'!CK200),'DATA ENTRY'!N200,""))))</f>
        <v/>
      </c>
      <c r="H201" s="107" t="str">
        <f>IF('DATA ENTRY'!CK200="","",IF('DATA ENTRY'!O200="","",IF($D$4="All Post",'DATA ENTRY'!O200,IF(AND($D$4='DATA ENTRY'!CK200),'DATA ENTRY'!O200,""))))</f>
        <v/>
      </c>
      <c r="I201" s="3" t="str">
        <f>IF('DATA ENTRY'!CK200="","",IF('DATA ENTRY'!P200="","",IF($D$4="All Post",'DATA ENTRY'!P200,IF(AND($D$4='DATA ENTRY'!CK200),'DATA ENTRY'!P200,""))))</f>
        <v/>
      </c>
      <c r="J201" s="107" t="str">
        <f>IF('DATA ENTRY'!CK200="","",IF('DATA ENTRY'!Q200="","",IF($D$4="All Post",'DATA ENTRY'!Q200,IF(AND($D$4='DATA ENTRY'!CK200),'DATA ENTRY'!Q200,""))))</f>
        <v/>
      </c>
      <c r="K201" s="3" t="str">
        <f>IF('DATA ENTRY'!CK200="","",IF('DATA ENTRY'!R200="","",IF($D$4="All Post",'DATA ENTRY'!R200,IF(AND($D$4='DATA ENTRY'!CK200),'DATA ENTRY'!R200,""))))</f>
        <v/>
      </c>
      <c r="L201" s="3" t="str">
        <f>IF('DATA ENTRY'!CK200="","",IF('DATA ENTRY'!S200="","",IF($D$4="All Post",'DATA ENTRY'!S200,IF(AND($D$4='DATA ENTRY'!CK200),'DATA ENTRY'!S200,""))))</f>
        <v/>
      </c>
      <c r="M201" s="3" t="str">
        <f>IF('DATA ENTRY'!CK200="","",IF('DATA ENTRY'!E200="","",IF($D$4="All Post",'DATA ENTRY'!E200,IF(AND($D$4='DATA ENTRY'!CK200),'DATA ENTRY'!E200,""))))</f>
        <v/>
      </c>
      <c r="N201" s="3" t="str">
        <f>IF('DATA ENTRY'!CK200="","",IF('DATA ENTRY'!W200="","",IF($D$4="All Post",'DATA ENTRY'!W200,IF(AND($D$4='DATA ENTRY'!CK200),'DATA ENTRY'!W200,""))))</f>
        <v/>
      </c>
      <c r="O201" s="3" t="str">
        <f>IF('DATA ENTRY'!CK200="","",IF('DATA ENTRY'!X200="","",IF($D$4="All Post",'DATA ENTRY'!X200,IF(AND($D$4='DATA ENTRY'!CK200),'DATA ENTRY'!X200,""))))</f>
        <v/>
      </c>
      <c r="P201" s="3" t="str">
        <f>IF('DATA ENTRY'!CK200="","",IF('DATA ENTRY'!G200="","",IF($D$4="All Post",'DATA ENTRY'!G200,IF(AND($D$4='DATA ENTRY'!CK200),'DATA ENTRY'!G200,""))))</f>
        <v/>
      </c>
      <c r="S201">
        <f t="shared" si="51"/>
        <v>0</v>
      </c>
      <c r="T201" t="str">
        <f t="shared" si="52"/>
        <v/>
      </c>
      <c r="BZ201" t="str">
        <f t="shared" si="53"/>
        <v/>
      </c>
      <c r="CA201" t="str">
        <f t="shared" si="54"/>
        <v/>
      </c>
      <c r="CB201" s="224">
        <v>195</v>
      </c>
      <c r="CC201" s="3" t="str">
        <f>IF('DATA ENTRY'!CK200="","",IF('DATA ENTRY'!B200="","",IF(AND($CD$4='DATA ENTRY'!CK200,$CG$4='DATA ENTRY'!D200),'DATA ENTRY'!B200,"")))</f>
        <v/>
      </c>
      <c r="CD201" s="3" t="str">
        <f>IF('DATA ENTRY'!CK200="","",IF('DATA ENTRY'!C200="","",IF(AND($CD$4='DATA ENTRY'!CK200,$CG$4='DATA ENTRY'!D200),'DATA ENTRY'!C200,"")))</f>
        <v/>
      </c>
      <c r="CE201" s="4" t="str">
        <f>IF('DATA ENTRY'!CK200="","",IF('DATA ENTRY'!I200="","",IF(AND($CD$4='DATA ENTRY'!CK200,$CG$4='DATA ENTRY'!D200),'DATA ENTRY'!I200,"")))</f>
        <v/>
      </c>
      <c r="CF201" s="4" t="str">
        <f>IF('DATA ENTRY'!CK200="","",IF('DATA ENTRY'!CK200="","",IF(AND($CD$4='DATA ENTRY'!CK200,$CG$4='DATA ENTRY'!D200),'DATA ENTRY'!CK200,"")))</f>
        <v/>
      </c>
      <c r="CG201" s="3" t="str">
        <f>IF('DATA ENTRY'!CK200="","",IF('DATA ENTRY'!N200="","",IF(AND($CD$4='DATA ENTRY'!CK200,$CG$4='DATA ENTRY'!D200),'DATA ENTRY'!N200,"")))</f>
        <v/>
      </c>
      <c r="CH201" s="107" t="str">
        <f>IF('DATA ENTRY'!CK200="","",IF('DATA ENTRY'!O200="","",IF(AND($CD$4='DATA ENTRY'!CK200,$CG$4='DATA ENTRY'!D200),'DATA ENTRY'!O200,"")))</f>
        <v/>
      </c>
      <c r="CI201" s="3" t="str">
        <f>IF('DATA ENTRY'!CK200="","",IF('DATA ENTRY'!P200="","",IF(AND($CD$4='DATA ENTRY'!CK200,$CG$4='DATA ENTRY'!D200),'DATA ENTRY'!P200,"")))</f>
        <v/>
      </c>
      <c r="CJ201" s="107" t="str">
        <f>IF('DATA ENTRY'!CK200="","",IF('DATA ENTRY'!Q200="","",IF(AND($CD$4='DATA ENTRY'!CK200,$CG$4='DATA ENTRY'!D200),'DATA ENTRY'!Q200,"")))</f>
        <v/>
      </c>
      <c r="CK201" s="3" t="str">
        <f>IF('DATA ENTRY'!CK200="","",IF('DATA ENTRY'!R200="","",IF(AND($CD$4='DATA ENTRY'!CK200,$CG$4='DATA ENTRY'!D200),'DATA ENTRY'!R200,"")))</f>
        <v/>
      </c>
      <c r="CL201" s="3" t="str">
        <f>IF('DATA ENTRY'!CK200="","",IF('DATA ENTRY'!S200="","",IF(AND($CD$4='DATA ENTRY'!CK200,$CG$4='DATA ENTRY'!D200),'DATA ENTRY'!S200,"")))</f>
        <v/>
      </c>
      <c r="CM201" s="3" t="str">
        <f>IF('DATA ENTRY'!CK200="","",IF('DATA ENTRY'!E200="","",IF(AND($CD$4='DATA ENTRY'!CK200,$CG$4='DATA ENTRY'!D200),'DATA ENTRY'!E200,"")))</f>
        <v/>
      </c>
      <c r="CN201" s="3" t="str">
        <f>IF('DATA ENTRY'!CK200="","",IF('DATA ENTRY'!W200="","",IF(AND($CD$4='DATA ENTRY'!CK200,$CG$4='DATA ENTRY'!D200),'DATA ENTRY'!W200,"")))</f>
        <v/>
      </c>
      <c r="CO201" s="3" t="str">
        <f>IF('DATA ENTRY'!CK200="","",IF('DATA ENTRY'!X200="","",IF(AND($CD$4='DATA ENTRY'!CK200,$CG$4='DATA ENTRY'!D200),'DATA ENTRY'!X200,"")))</f>
        <v/>
      </c>
      <c r="CP201" s="108" t="str">
        <f t="shared" si="55"/>
        <v/>
      </c>
      <c r="CQ201" s="108" t="str">
        <f>IF('DATA ENTRY'!CK200="","",IF('DATA ENTRY'!G200="","",IF(AND($CD$4='DATA ENTRY'!CK200,$CG$4='DATA ENTRY'!D200),'DATA ENTRY'!G200,"")))</f>
        <v/>
      </c>
      <c r="CR201" s="230" t="str">
        <f>IF('DATA ENTRY'!CK200="","",IF('DATA ENTRY'!D200="","",IF(AND($CD$4='DATA ENTRY'!CK200,$CG$4='DATA ENTRY'!D200),'DATA ENTRY'!D200,"")))</f>
        <v/>
      </c>
      <c r="CS201">
        <f t="shared" si="56"/>
        <v>0</v>
      </c>
      <c r="CT201">
        <f t="shared" si="57"/>
        <v>0</v>
      </c>
      <c r="CV201" s="139"/>
      <c r="CX201">
        <f t="shared" si="58"/>
        <v>0</v>
      </c>
      <c r="DB201" t="str">
        <f t="shared" si="49"/>
        <v/>
      </c>
      <c r="DC201" t="str">
        <f t="shared" si="50"/>
        <v/>
      </c>
      <c r="DD201" s="224">
        <v>195</v>
      </c>
      <c r="DE201" s="3" t="str">
        <f>IF('DATA ENTRY'!CK200="","",IF('DATA ENTRY'!B200="","",IF(AND($DF$4='DATA ENTRY'!D200),'DATA ENTRY'!B200,"")))</f>
        <v/>
      </c>
      <c r="DF201" s="3" t="str">
        <f>IF('DATA ENTRY'!CK200="","",IF('DATA ENTRY'!C200="","",IF(AND($DF$4='DATA ENTRY'!D200),'DATA ENTRY'!C200,"")))</f>
        <v/>
      </c>
      <c r="DG201" s="4" t="str">
        <f>IF('DATA ENTRY'!CK200="","",IF('DATA ENTRY'!I200="","",IF(AND($DF$4='DATA ENTRY'!D200),'DATA ENTRY'!I200,"")))</f>
        <v/>
      </c>
      <c r="DH201" s="4" t="str">
        <f>IF('DATA ENTRY'!CK200="","",IF('DATA ENTRY'!CK200="","",IF(AND($DF$4='DATA ENTRY'!D200),'DATA ENTRY'!CK200,"")))</f>
        <v/>
      </c>
      <c r="DI201" s="3" t="str">
        <f>IF('DATA ENTRY'!CK200="","",IF('DATA ENTRY'!N200="","",IF(AND($DF$4='DATA ENTRY'!D200),'DATA ENTRY'!N200,"")))</f>
        <v/>
      </c>
      <c r="DJ201" s="107" t="str">
        <f>IF('DATA ENTRY'!CK200="","",IF('DATA ENTRY'!O200="","",IF(AND($DF$4='DATA ENTRY'!D200),'DATA ENTRY'!O200,"")))</f>
        <v/>
      </c>
      <c r="DK201" s="3" t="str">
        <f>IF('DATA ENTRY'!CK200="","",IF('DATA ENTRY'!P200="","",IF(AND($DF$4='DATA ENTRY'!D200),'DATA ENTRY'!P200,"")))</f>
        <v/>
      </c>
      <c r="DL201" s="107" t="str">
        <f>IF('DATA ENTRY'!CK200="","",IF('DATA ENTRY'!Q200="","",IF(AND($DF$4='DATA ENTRY'!D200),'DATA ENTRY'!Q200,"")))</f>
        <v/>
      </c>
      <c r="DM201" s="3" t="str">
        <f>IF('DATA ENTRY'!CK200="","",IF('DATA ENTRY'!R200="","",IF(AND($DF$4='DATA ENTRY'!D200),'DATA ENTRY'!R200,"")))</f>
        <v/>
      </c>
      <c r="DN201" s="107" t="str">
        <f>IF('DATA ENTRY'!CK200="","",IF('DATA ENTRY'!S200="","",IF(AND($DF$4='DATA ENTRY'!D200),'DATA ENTRY'!S200,"")))</f>
        <v/>
      </c>
      <c r="DO201" s="3" t="str">
        <f>IF('DATA ENTRY'!CK200="","",IF('DATA ENTRY'!E200="","",IF(AND($DF$4='DATA ENTRY'!D200),'DATA ENTRY'!E200,"")))</f>
        <v/>
      </c>
      <c r="DP201" s="3" t="str">
        <f>IF('DATA ENTRY'!CK200="","",IF('DATA ENTRY'!D200="","",IF(AND($DF$4='DATA ENTRY'!D200),'DATA ENTRY'!D200,"")))</f>
        <v/>
      </c>
      <c r="DQ201" s="3" t="str">
        <f>IF('DATA ENTRY'!CK200="","",IF('DATA ENTRY'!W200="","",IF(AND($DF$4='DATA ENTRY'!D200),'DATA ENTRY'!W200,"")))</f>
        <v/>
      </c>
      <c r="DR201" s="3" t="str">
        <f>IF('DATA ENTRY'!CK200="","",IF('DATA ENTRY'!X200="","",IF(AND($DF$4='DATA ENTRY'!D200),'DATA ENTRY'!X200,"")))</f>
        <v/>
      </c>
      <c r="DS201" s="108" t="str">
        <f t="shared" si="59"/>
        <v/>
      </c>
      <c r="DT201" s="108" t="str">
        <f>IF('DATA ENTRY'!CK200="","",IF('DATA ENTRY'!D200="","",IF(AND($DF$4='DATA ENTRY'!D200),'DATA ENTRY'!G200,"")))</f>
        <v/>
      </c>
      <c r="DY201">
        <f t="shared" si="60"/>
        <v>0</v>
      </c>
      <c r="EB201" t="str">
        <f t="shared" si="61"/>
        <v/>
      </c>
      <c r="EC201" t="str">
        <f t="shared" si="62"/>
        <v/>
      </c>
      <c r="ED201" s="224">
        <v>195</v>
      </c>
      <c r="EE201" s="3" t="str">
        <f>IF('DATA ENTRY'!CK200="","",IF('DATA ENTRY'!B200="","",IF(AND($EF$4='DATA ENTRY'!G200,$EH$4='DATA ENTRY'!F200),'DATA ENTRY'!B200,"")))</f>
        <v/>
      </c>
      <c r="EF201" s="3" t="str">
        <f>IF('DATA ENTRY'!CK200="","",IF('DATA ENTRY'!C200="","",IF(AND($EF$4='DATA ENTRY'!G200,$EH$4='DATA ENTRY'!F200),'DATA ENTRY'!C200,"")))</f>
        <v/>
      </c>
      <c r="EG201" s="4" t="str">
        <f>IF('DATA ENTRY'!CK200="","",IF('DATA ENTRY'!I200="","",IF(AND($EF$4='DATA ENTRY'!G200,$EH$4='DATA ENTRY'!F200),'DATA ENTRY'!I200,"")))</f>
        <v/>
      </c>
      <c r="EH201" s="4" t="str">
        <f>IF('DATA ENTRY'!CK200="","",IF('DATA ENTRY'!CK200="","",IF(AND($EF$4='DATA ENTRY'!G200,$EH$4='DATA ENTRY'!F200),'DATA ENTRY'!CK200,"")))</f>
        <v/>
      </c>
      <c r="EI201" s="3" t="str">
        <f>IF('DATA ENTRY'!CK200="","",IF('DATA ENTRY'!N200="","",IF(AND($EF$4='DATA ENTRY'!G200,$EH$4='DATA ENTRY'!F200),'DATA ENTRY'!N200,"")))</f>
        <v/>
      </c>
      <c r="EJ201" s="107" t="str">
        <f>IF('DATA ENTRY'!CK200="","",IF('DATA ENTRY'!O200="","",IF(AND($EF$4='DATA ENTRY'!G200,$EH$4='DATA ENTRY'!F200),'DATA ENTRY'!O200,"")))</f>
        <v/>
      </c>
      <c r="EK201" s="3" t="str">
        <f>IF('DATA ENTRY'!CK200="","",IF('DATA ENTRY'!P200="","",IF(AND($EF$4='DATA ENTRY'!G200,$EH$4='DATA ENTRY'!F200),'DATA ENTRY'!P200,"")))</f>
        <v/>
      </c>
      <c r="EL201" s="107" t="str">
        <f>IF('DATA ENTRY'!CK200="","",IF('DATA ENTRY'!Q200="","",IF(AND($EF$4='DATA ENTRY'!G200,$EH$4='DATA ENTRY'!F200),'DATA ENTRY'!Q200,"")))</f>
        <v/>
      </c>
      <c r="EM201" s="3" t="str">
        <f>IF('DATA ENTRY'!CK200="","",IF('DATA ENTRY'!R200="","",IF(AND($EF$4='DATA ENTRY'!G200,$EH$4='DATA ENTRY'!F200),'DATA ENTRY'!R200,"")))</f>
        <v/>
      </c>
      <c r="EN201" s="107" t="str">
        <f>IF('DATA ENTRY'!CK200="","",IF('DATA ENTRY'!S200="","",IF(AND($EF$4='DATA ENTRY'!G200,$EH$4='DATA ENTRY'!F200),'DATA ENTRY'!S200,"")))</f>
        <v/>
      </c>
      <c r="EO201" s="3" t="str">
        <f>IF('DATA ENTRY'!CK200="","",IF('DATA ENTRY'!E200="","",IF(AND($EF$4='DATA ENTRY'!G200,$EH$4='DATA ENTRY'!F200),'DATA ENTRY'!E200,"")))</f>
        <v/>
      </c>
      <c r="EP201" s="3" t="str">
        <f>IF('DATA ENTRY'!CK200="","",IF('DATA ENTRY'!D200="","",IF(AND($EF$4='DATA ENTRY'!G200,$EH$4='DATA ENTRY'!F200),'DATA ENTRY'!D200,"")))</f>
        <v/>
      </c>
      <c r="EQ201" s="3" t="str">
        <f>IF('DATA ENTRY'!CK200="","",IF('DATA ENTRY'!W200="","",IF(AND($EF$4='DATA ENTRY'!G200,$EH$4='DATA ENTRY'!F200),'DATA ENTRY'!W200,"")))</f>
        <v/>
      </c>
      <c r="ER201" s="3" t="str">
        <f>IF('DATA ENTRY'!CK200="","",IF('DATA ENTRY'!X200="","",IF(AND($EF$4='DATA ENTRY'!G200,$EH$4='DATA ENTRY'!F200),'DATA ENTRY'!X200,"")))</f>
        <v/>
      </c>
      <c r="ES201" s="108" t="str">
        <f t="shared" si="63"/>
        <v/>
      </c>
      <c r="ET201" s="108" t="str">
        <f>IF('DATA ENTRY'!CK200="","",IF('DATA ENTRY'!D200="","",IF(AND($EF$4='DATA ENTRY'!G200,$EH$4='DATA ENTRY'!F200),'DATA ENTRY'!G200,"")))</f>
        <v/>
      </c>
      <c r="EY201">
        <f t="shared" si="64"/>
        <v>0</v>
      </c>
    </row>
    <row r="202" spans="1:155">
      <c r="A202" t="str">
        <f>IF(S202=0,"",1+(MAX($A$7:A201)))</f>
        <v/>
      </c>
      <c r="B202" s="224">
        <v>196</v>
      </c>
      <c r="C202" s="3" t="str">
        <f>IF('DATA ENTRY'!CK201="","",IF('DATA ENTRY'!B201="","",IF($D$4="All Post",'DATA ENTRY'!B201,IF(AND($D$4='DATA ENTRY'!CK201),'DATA ENTRY'!B201,""))))</f>
        <v/>
      </c>
      <c r="D202" s="3" t="str">
        <f>IF('DATA ENTRY'!CK201="","",IF('DATA ENTRY'!C201="","",IF($D$4="All Post",'DATA ENTRY'!C201,IF(AND($D$4='DATA ENTRY'!CK201),'DATA ENTRY'!C201,""))))</f>
        <v/>
      </c>
      <c r="E202" s="4" t="str">
        <f>IF('DATA ENTRY'!CK201="","",IF('DATA ENTRY'!I201="","",IF($D$4="All Post",'DATA ENTRY'!I201,IF(AND($D$4='DATA ENTRY'!CK201),'DATA ENTRY'!I201,""))))</f>
        <v/>
      </c>
      <c r="F202" s="4" t="str">
        <f>IF('DATA ENTRY'!CK201="","",IF('DATA ENTRY'!CK201="","",IF($D$4="All Post",'DATA ENTRY'!CK201,IF(AND($D$4='DATA ENTRY'!CK201),'DATA ENTRY'!CK201,""))))</f>
        <v/>
      </c>
      <c r="G202" s="3" t="str">
        <f>IF('DATA ENTRY'!CK201="","",IF('DATA ENTRY'!N201="","",IF($D$4="All Post",'DATA ENTRY'!N201,IF(AND($D$4='DATA ENTRY'!CK201),'DATA ENTRY'!N201,""))))</f>
        <v/>
      </c>
      <c r="H202" s="107" t="str">
        <f>IF('DATA ENTRY'!CK201="","",IF('DATA ENTRY'!O201="","",IF($D$4="All Post",'DATA ENTRY'!O201,IF(AND($D$4='DATA ENTRY'!CK201),'DATA ENTRY'!O201,""))))</f>
        <v/>
      </c>
      <c r="I202" s="3" t="str">
        <f>IF('DATA ENTRY'!CK201="","",IF('DATA ENTRY'!P201="","",IF($D$4="All Post",'DATA ENTRY'!P201,IF(AND($D$4='DATA ENTRY'!CK201),'DATA ENTRY'!P201,""))))</f>
        <v/>
      </c>
      <c r="J202" s="107" t="str">
        <f>IF('DATA ENTRY'!CK201="","",IF('DATA ENTRY'!Q201="","",IF($D$4="All Post",'DATA ENTRY'!Q201,IF(AND($D$4='DATA ENTRY'!CK201),'DATA ENTRY'!Q201,""))))</f>
        <v/>
      </c>
      <c r="K202" s="3" t="str">
        <f>IF('DATA ENTRY'!CK201="","",IF('DATA ENTRY'!R201="","",IF($D$4="All Post",'DATA ENTRY'!R201,IF(AND($D$4='DATA ENTRY'!CK201),'DATA ENTRY'!R201,""))))</f>
        <v/>
      </c>
      <c r="L202" s="3" t="str">
        <f>IF('DATA ENTRY'!CK201="","",IF('DATA ENTRY'!S201="","",IF($D$4="All Post",'DATA ENTRY'!S201,IF(AND($D$4='DATA ENTRY'!CK201),'DATA ENTRY'!S201,""))))</f>
        <v/>
      </c>
      <c r="M202" s="3" t="str">
        <f>IF('DATA ENTRY'!CK201="","",IF('DATA ENTRY'!E201="","",IF($D$4="All Post",'DATA ENTRY'!E201,IF(AND($D$4='DATA ENTRY'!CK201),'DATA ENTRY'!E201,""))))</f>
        <v/>
      </c>
      <c r="N202" s="3" t="str">
        <f>IF('DATA ENTRY'!CK201="","",IF('DATA ENTRY'!W201="","",IF($D$4="All Post",'DATA ENTRY'!W201,IF(AND($D$4='DATA ENTRY'!CK201),'DATA ENTRY'!W201,""))))</f>
        <v/>
      </c>
      <c r="O202" s="3" t="str">
        <f>IF('DATA ENTRY'!CK201="","",IF('DATA ENTRY'!X201="","",IF($D$4="All Post",'DATA ENTRY'!X201,IF(AND($D$4='DATA ENTRY'!CK201),'DATA ENTRY'!X201,""))))</f>
        <v/>
      </c>
      <c r="P202" s="3" t="str">
        <f>IF('DATA ENTRY'!CK201="","",IF('DATA ENTRY'!G201="","",IF($D$4="All Post",'DATA ENTRY'!G201,IF(AND($D$4='DATA ENTRY'!CK201),'DATA ENTRY'!G201,""))))</f>
        <v/>
      </c>
      <c r="S202">
        <f t="shared" si="51"/>
        <v>0</v>
      </c>
      <c r="T202" t="str">
        <f t="shared" si="52"/>
        <v/>
      </c>
      <c r="BZ202" t="str">
        <f t="shared" si="53"/>
        <v/>
      </c>
      <c r="CA202" t="str">
        <f t="shared" si="54"/>
        <v/>
      </c>
      <c r="CB202" s="224">
        <v>196</v>
      </c>
      <c r="CC202" s="3" t="str">
        <f>IF('DATA ENTRY'!CK201="","",IF('DATA ENTRY'!B201="","",IF(AND($CD$4='DATA ENTRY'!CK201,$CG$4='DATA ENTRY'!D201),'DATA ENTRY'!B201,"")))</f>
        <v/>
      </c>
      <c r="CD202" s="3" t="str">
        <f>IF('DATA ENTRY'!CK201="","",IF('DATA ENTRY'!C201="","",IF(AND($CD$4='DATA ENTRY'!CK201,$CG$4='DATA ENTRY'!D201),'DATA ENTRY'!C201,"")))</f>
        <v/>
      </c>
      <c r="CE202" s="4" t="str">
        <f>IF('DATA ENTRY'!CK201="","",IF('DATA ENTRY'!I201="","",IF(AND($CD$4='DATA ENTRY'!CK201,$CG$4='DATA ENTRY'!D201),'DATA ENTRY'!I201,"")))</f>
        <v/>
      </c>
      <c r="CF202" s="4" t="str">
        <f>IF('DATA ENTRY'!CK201="","",IF('DATA ENTRY'!CK201="","",IF(AND($CD$4='DATA ENTRY'!CK201,$CG$4='DATA ENTRY'!D201),'DATA ENTRY'!CK201,"")))</f>
        <v/>
      </c>
      <c r="CG202" s="3" t="str">
        <f>IF('DATA ENTRY'!CK201="","",IF('DATA ENTRY'!N201="","",IF(AND($CD$4='DATA ENTRY'!CK201,$CG$4='DATA ENTRY'!D201),'DATA ENTRY'!N201,"")))</f>
        <v/>
      </c>
      <c r="CH202" s="107" t="str">
        <f>IF('DATA ENTRY'!CK201="","",IF('DATA ENTRY'!O201="","",IF(AND($CD$4='DATA ENTRY'!CK201,$CG$4='DATA ENTRY'!D201),'DATA ENTRY'!O201,"")))</f>
        <v/>
      </c>
      <c r="CI202" s="3" t="str">
        <f>IF('DATA ENTRY'!CK201="","",IF('DATA ENTRY'!P201="","",IF(AND($CD$4='DATA ENTRY'!CK201,$CG$4='DATA ENTRY'!D201),'DATA ENTRY'!P201,"")))</f>
        <v/>
      </c>
      <c r="CJ202" s="107" t="str">
        <f>IF('DATA ENTRY'!CK201="","",IF('DATA ENTRY'!Q201="","",IF(AND($CD$4='DATA ENTRY'!CK201,$CG$4='DATA ENTRY'!D201),'DATA ENTRY'!Q201,"")))</f>
        <v/>
      </c>
      <c r="CK202" s="3" t="str">
        <f>IF('DATA ENTRY'!CK201="","",IF('DATA ENTRY'!R201="","",IF(AND($CD$4='DATA ENTRY'!CK201,$CG$4='DATA ENTRY'!D201),'DATA ENTRY'!R201,"")))</f>
        <v/>
      </c>
      <c r="CL202" s="3" t="str">
        <f>IF('DATA ENTRY'!CK201="","",IF('DATA ENTRY'!S201="","",IF(AND($CD$4='DATA ENTRY'!CK201,$CG$4='DATA ENTRY'!D201),'DATA ENTRY'!S201,"")))</f>
        <v/>
      </c>
      <c r="CM202" s="3" t="str">
        <f>IF('DATA ENTRY'!CK201="","",IF('DATA ENTRY'!E201="","",IF(AND($CD$4='DATA ENTRY'!CK201,$CG$4='DATA ENTRY'!D201),'DATA ENTRY'!E201,"")))</f>
        <v/>
      </c>
      <c r="CN202" s="3" t="str">
        <f>IF('DATA ENTRY'!CK201="","",IF('DATA ENTRY'!W201="","",IF(AND($CD$4='DATA ENTRY'!CK201,$CG$4='DATA ENTRY'!D201),'DATA ENTRY'!W201,"")))</f>
        <v/>
      </c>
      <c r="CO202" s="3" t="str">
        <f>IF('DATA ENTRY'!CK201="","",IF('DATA ENTRY'!X201="","",IF(AND($CD$4='DATA ENTRY'!CK201,$CG$4='DATA ENTRY'!D201),'DATA ENTRY'!X201,"")))</f>
        <v/>
      </c>
      <c r="CP202" s="108" t="str">
        <f t="shared" si="55"/>
        <v/>
      </c>
      <c r="CQ202" s="108" t="str">
        <f>IF('DATA ENTRY'!CK201="","",IF('DATA ENTRY'!G201="","",IF(AND($CD$4='DATA ENTRY'!CK201,$CG$4='DATA ENTRY'!D201),'DATA ENTRY'!G201,"")))</f>
        <v/>
      </c>
      <c r="CR202" s="230" t="str">
        <f>IF('DATA ENTRY'!CK201="","",IF('DATA ENTRY'!D201="","",IF(AND($CD$4='DATA ENTRY'!CK201,$CG$4='DATA ENTRY'!D201),'DATA ENTRY'!D201,"")))</f>
        <v/>
      </c>
      <c r="CS202">
        <f t="shared" si="56"/>
        <v>0</v>
      </c>
      <c r="CT202">
        <f t="shared" si="57"/>
        <v>0</v>
      </c>
      <c r="CV202" s="139"/>
      <c r="CX202">
        <f t="shared" si="58"/>
        <v>0</v>
      </c>
      <c r="DB202" t="str">
        <f t="shared" si="49"/>
        <v/>
      </c>
      <c r="DC202" t="str">
        <f t="shared" si="50"/>
        <v/>
      </c>
      <c r="DD202" s="224">
        <v>196</v>
      </c>
      <c r="DE202" s="3" t="str">
        <f>IF('DATA ENTRY'!CK201="","",IF('DATA ENTRY'!B201="","",IF(AND($DF$4='DATA ENTRY'!D201),'DATA ENTRY'!B201,"")))</f>
        <v/>
      </c>
      <c r="DF202" s="3" t="str">
        <f>IF('DATA ENTRY'!CK201="","",IF('DATA ENTRY'!C201="","",IF(AND($DF$4='DATA ENTRY'!D201),'DATA ENTRY'!C201,"")))</f>
        <v/>
      </c>
      <c r="DG202" s="4" t="str">
        <f>IF('DATA ENTRY'!CK201="","",IF('DATA ENTRY'!I201="","",IF(AND($DF$4='DATA ENTRY'!D201),'DATA ENTRY'!I201,"")))</f>
        <v/>
      </c>
      <c r="DH202" s="4" t="str">
        <f>IF('DATA ENTRY'!CK201="","",IF('DATA ENTRY'!CK201="","",IF(AND($DF$4='DATA ENTRY'!D201),'DATA ENTRY'!CK201,"")))</f>
        <v/>
      </c>
      <c r="DI202" s="3" t="str">
        <f>IF('DATA ENTRY'!CK201="","",IF('DATA ENTRY'!N201="","",IF(AND($DF$4='DATA ENTRY'!D201),'DATA ENTRY'!N201,"")))</f>
        <v/>
      </c>
      <c r="DJ202" s="107" t="str">
        <f>IF('DATA ENTRY'!CK201="","",IF('DATA ENTRY'!O201="","",IF(AND($DF$4='DATA ENTRY'!D201),'DATA ENTRY'!O201,"")))</f>
        <v/>
      </c>
      <c r="DK202" s="3" t="str">
        <f>IF('DATA ENTRY'!CK201="","",IF('DATA ENTRY'!P201="","",IF(AND($DF$4='DATA ENTRY'!D201),'DATA ENTRY'!P201,"")))</f>
        <v/>
      </c>
      <c r="DL202" s="107" t="str">
        <f>IF('DATA ENTRY'!CK201="","",IF('DATA ENTRY'!Q201="","",IF(AND($DF$4='DATA ENTRY'!D201),'DATA ENTRY'!Q201,"")))</f>
        <v/>
      </c>
      <c r="DM202" s="3" t="str">
        <f>IF('DATA ENTRY'!CK201="","",IF('DATA ENTRY'!R201="","",IF(AND($DF$4='DATA ENTRY'!D201),'DATA ENTRY'!R201,"")))</f>
        <v/>
      </c>
      <c r="DN202" s="107" t="str">
        <f>IF('DATA ENTRY'!CK201="","",IF('DATA ENTRY'!S201="","",IF(AND($DF$4='DATA ENTRY'!D201),'DATA ENTRY'!S201,"")))</f>
        <v/>
      </c>
      <c r="DO202" s="3" t="str">
        <f>IF('DATA ENTRY'!CK201="","",IF('DATA ENTRY'!E201="","",IF(AND($DF$4='DATA ENTRY'!D201),'DATA ENTRY'!E201,"")))</f>
        <v/>
      </c>
      <c r="DP202" s="3" t="str">
        <f>IF('DATA ENTRY'!CK201="","",IF('DATA ENTRY'!D201="","",IF(AND($DF$4='DATA ENTRY'!D201),'DATA ENTRY'!D201,"")))</f>
        <v/>
      </c>
      <c r="DQ202" s="3" t="str">
        <f>IF('DATA ENTRY'!CK201="","",IF('DATA ENTRY'!W201="","",IF(AND($DF$4='DATA ENTRY'!D201),'DATA ENTRY'!W201,"")))</f>
        <v/>
      </c>
      <c r="DR202" s="3" t="str">
        <f>IF('DATA ENTRY'!CK201="","",IF('DATA ENTRY'!X201="","",IF(AND($DF$4='DATA ENTRY'!D201),'DATA ENTRY'!X201,"")))</f>
        <v/>
      </c>
      <c r="DS202" s="108" t="str">
        <f t="shared" si="59"/>
        <v/>
      </c>
      <c r="DT202" s="108" t="str">
        <f>IF('DATA ENTRY'!CK201="","",IF('DATA ENTRY'!D201="","",IF(AND($DF$4='DATA ENTRY'!D201),'DATA ENTRY'!G201,"")))</f>
        <v/>
      </c>
      <c r="DY202">
        <f t="shared" si="60"/>
        <v>0</v>
      </c>
      <c r="EB202" t="str">
        <f t="shared" si="61"/>
        <v/>
      </c>
      <c r="EC202" t="str">
        <f t="shared" si="62"/>
        <v/>
      </c>
      <c r="ED202" s="224">
        <v>196</v>
      </c>
      <c r="EE202" s="3" t="str">
        <f>IF('DATA ENTRY'!CK201="","",IF('DATA ENTRY'!B201="","",IF(AND($EF$4='DATA ENTRY'!G201,$EH$4='DATA ENTRY'!F201),'DATA ENTRY'!B201,"")))</f>
        <v/>
      </c>
      <c r="EF202" s="3" t="str">
        <f>IF('DATA ENTRY'!CK201="","",IF('DATA ENTRY'!C201="","",IF(AND($EF$4='DATA ENTRY'!G201,$EH$4='DATA ENTRY'!F201),'DATA ENTRY'!C201,"")))</f>
        <v/>
      </c>
      <c r="EG202" s="4" t="str">
        <f>IF('DATA ENTRY'!CK201="","",IF('DATA ENTRY'!I201="","",IF(AND($EF$4='DATA ENTRY'!G201,$EH$4='DATA ENTRY'!F201),'DATA ENTRY'!I201,"")))</f>
        <v/>
      </c>
      <c r="EH202" s="4" t="str">
        <f>IF('DATA ENTRY'!CK201="","",IF('DATA ENTRY'!CK201="","",IF(AND($EF$4='DATA ENTRY'!G201,$EH$4='DATA ENTRY'!F201),'DATA ENTRY'!CK201,"")))</f>
        <v/>
      </c>
      <c r="EI202" s="3" t="str">
        <f>IF('DATA ENTRY'!CK201="","",IF('DATA ENTRY'!N201="","",IF(AND($EF$4='DATA ENTRY'!G201,$EH$4='DATA ENTRY'!F201),'DATA ENTRY'!N201,"")))</f>
        <v/>
      </c>
      <c r="EJ202" s="107" t="str">
        <f>IF('DATA ENTRY'!CK201="","",IF('DATA ENTRY'!O201="","",IF(AND($EF$4='DATA ENTRY'!G201,$EH$4='DATA ENTRY'!F201),'DATA ENTRY'!O201,"")))</f>
        <v/>
      </c>
      <c r="EK202" s="3" t="str">
        <f>IF('DATA ENTRY'!CK201="","",IF('DATA ENTRY'!P201="","",IF(AND($EF$4='DATA ENTRY'!G201,$EH$4='DATA ENTRY'!F201),'DATA ENTRY'!P201,"")))</f>
        <v/>
      </c>
      <c r="EL202" s="107" t="str">
        <f>IF('DATA ENTRY'!CK201="","",IF('DATA ENTRY'!Q201="","",IF(AND($EF$4='DATA ENTRY'!G201,$EH$4='DATA ENTRY'!F201),'DATA ENTRY'!Q201,"")))</f>
        <v/>
      </c>
      <c r="EM202" s="3" t="str">
        <f>IF('DATA ENTRY'!CK201="","",IF('DATA ENTRY'!R201="","",IF(AND($EF$4='DATA ENTRY'!G201,$EH$4='DATA ENTRY'!F201),'DATA ENTRY'!R201,"")))</f>
        <v/>
      </c>
      <c r="EN202" s="107" t="str">
        <f>IF('DATA ENTRY'!CK201="","",IF('DATA ENTRY'!S201="","",IF(AND($EF$4='DATA ENTRY'!G201,$EH$4='DATA ENTRY'!F201),'DATA ENTRY'!S201,"")))</f>
        <v/>
      </c>
      <c r="EO202" s="3" t="str">
        <f>IF('DATA ENTRY'!CK201="","",IF('DATA ENTRY'!E201="","",IF(AND($EF$4='DATA ENTRY'!G201,$EH$4='DATA ENTRY'!F201),'DATA ENTRY'!E201,"")))</f>
        <v/>
      </c>
      <c r="EP202" s="3" t="str">
        <f>IF('DATA ENTRY'!CK201="","",IF('DATA ENTRY'!D201="","",IF(AND($EF$4='DATA ENTRY'!G201,$EH$4='DATA ENTRY'!F201),'DATA ENTRY'!D201,"")))</f>
        <v/>
      </c>
      <c r="EQ202" s="3" t="str">
        <f>IF('DATA ENTRY'!CK201="","",IF('DATA ENTRY'!W201="","",IF(AND($EF$4='DATA ENTRY'!G201,$EH$4='DATA ENTRY'!F201),'DATA ENTRY'!W201,"")))</f>
        <v/>
      </c>
      <c r="ER202" s="3" t="str">
        <f>IF('DATA ENTRY'!CK201="","",IF('DATA ENTRY'!X201="","",IF(AND($EF$4='DATA ENTRY'!G201,$EH$4='DATA ENTRY'!F201),'DATA ENTRY'!X201,"")))</f>
        <v/>
      </c>
      <c r="ES202" s="108" t="str">
        <f t="shared" si="63"/>
        <v/>
      </c>
      <c r="ET202" s="108" t="str">
        <f>IF('DATA ENTRY'!CK201="","",IF('DATA ENTRY'!D201="","",IF(AND($EF$4='DATA ENTRY'!G201,$EH$4='DATA ENTRY'!F201),'DATA ENTRY'!G201,"")))</f>
        <v/>
      </c>
      <c r="EY202">
        <f t="shared" si="64"/>
        <v>0</v>
      </c>
    </row>
    <row r="203" spans="1:155">
      <c r="A203" t="str">
        <f>IF(S203=0,"",1+(MAX($A$7:A202)))</f>
        <v/>
      </c>
      <c r="B203" s="224">
        <v>197</v>
      </c>
      <c r="C203" s="3" t="str">
        <f>IF('DATA ENTRY'!CK202="","",IF('DATA ENTRY'!B202="","",IF($D$4="All Post",'DATA ENTRY'!B202,IF(AND($D$4='DATA ENTRY'!CK202),'DATA ENTRY'!B202,""))))</f>
        <v/>
      </c>
      <c r="D203" s="3" t="str">
        <f>IF('DATA ENTRY'!CK202="","",IF('DATA ENTRY'!C202="","",IF($D$4="All Post",'DATA ENTRY'!C202,IF(AND($D$4='DATA ENTRY'!CK202),'DATA ENTRY'!C202,""))))</f>
        <v/>
      </c>
      <c r="E203" s="4" t="str">
        <f>IF('DATA ENTRY'!CK202="","",IF('DATA ENTRY'!I202="","",IF($D$4="All Post",'DATA ENTRY'!I202,IF(AND($D$4='DATA ENTRY'!CK202),'DATA ENTRY'!I202,""))))</f>
        <v/>
      </c>
      <c r="F203" s="4" t="str">
        <f>IF('DATA ENTRY'!CK202="","",IF('DATA ENTRY'!CK202="","",IF($D$4="All Post",'DATA ENTRY'!CK202,IF(AND($D$4='DATA ENTRY'!CK202),'DATA ENTRY'!CK202,""))))</f>
        <v/>
      </c>
      <c r="G203" s="3" t="str">
        <f>IF('DATA ENTRY'!CK202="","",IF('DATA ENTRY'!N202="","",IF($D$4="All Post",'DATA ENTRY'!N202,IF(AND($D$4='DATA ENTRY'!CK202),'DATA ENTRY'!N202,""))))</f>
        <v/>
      </c>
      <c r="H203" s="107" t="str">
        <f>IF('DATA ENTRY'!CK202="","",IF('DATA ENTRY'!O202="","",IF($D$4="All Post",'DATA ENTRY'!O202,IF(AND($D$4='DATA ENTRY'!CK202),'DATA ENTRY'!O202,""))))</f>
        <v/>
      </c>
      <c r="I203" s="3" t="str">
        <f>IF('DATA ENTRY'!CK202="","",IF('DATA ENTRY'!P202="","",IF($D$4="All Post",'DATA ENTRY'!P202,IF(AND($D$4='DATA ENTRY'!CK202),'DATA ENTRY'!P202,""))))</f>
        <v/>
      </c>
      <c r="J203" s="107" t="str">
        <f>IF('DATA ENTRY'!CK202="","",IF('DATA ENTRY'!Q202="","",IF($D$4="All Post",'DATA ENTRY'!Q202,IF(AND($D$4='DATA ENTRY'!CK202),'DATA ENTRY'!Q202,""))))</f>
        <v/>
      </c>
      <c r="K203" s="3" t="str">
        <f>IF('DATA ENTRY'!CK202="","",IF('DATA ENTRY'!R202="","",IF($D$4="All Post",'DATA ENTRY'!R202,IF(AND($D$4='DATA ENTRY'!CK202),'DATA ENTRY'!R202,""))))</f>
        <v/>
      </c>
      <c r="L203" s="3" t="str">
        <f>IF('DATA ENTRY'!CK202="","",IF('DATA ENTRY'!S202="","",IF($D$4="All Post",'DATA ENTRY'!S202,IF(AND($D$4='DATA ENTRY'!CK202),'DATA ENTRY'!S202,""))))</f>
        <v/>
      </c>
      <c r="M203" s="3" t="str">
        <f>IF('DATA ENTRY'!CK202="","",IF('DATA ENTRY'!E202="","",IF($D$4="All Post",'DATA ENTRY'!E202,IF(AND($D$4='DATA ENTRY'!CK202),'DATA ENTRY'!E202,""))))</f>
        <v/>
      </c>
      <c r="N203" s="3" t="str">
        <f>IF('DATA ENTRY'!CK202="","",IF('DATA ENTRY'!W202="","",IF($D$4="All Post",'DATA ENTRY'!W202,IF(AND($D$4='DATA ENTRY'!CK202),'DATA ENTRY'!W202,""))))</f>
        <v/>
      </c>
      <c r="O203" s="3" t="str">
        <f>IF('DATA ENTRY'!CK202="","",IF('DATA ENTRY'!X202="","",IF($D$4="All Post",'DATA ENTRY'!X202,IF(AND($D$4='DATA ENTRY'!CK202),'DATA ENTRY'!X202,""))))</f>
        <v/>
      </c>
      <c r="P203" s="3" t="str">
        <f>IF('DATA ENTRY'!CK202="","",IF('DATA ENTRY'!G202="","",IF($D$4="All Post",'DATA ENTRY'!G202,IF(AND($D$4='DATA ENTRY'!CK202),'DATA ENTRY'!G202,""))))</f>
        <v/>
      </c>
      <c r="S203">
        <f t="shared" si="51"/>
        <v>0</v>
      </c>
      <c r="T203" t="str">
        <f t="shared" si="52"/>
        <v/>
      </c>
      <c r="BZ203" t="str">
        <f t="shared" si="53"/>
        <v/>
      </c>
      <c r="CA203" t="str">
        <f t="shared" si="54"/>
        <v/>
      </c>
      <c r="CB203" s="224">
        <v>197</v>
      </c>
      <c r="CC203" s="3" t="str">
        <f>IF('DATA ENTRY'!CK202="","",IF('DATA ENTRY'!B202="","",IF(AND($CD$4='DATA ENTRY'!CK202,$CG$4='DATA ENTRY'!D202),'DATA ENTRY'!B202,"")))</f>
        <v/>
      </c>
      <c r="CD203" s="3" t="str">
        <f>IF('DATA ENTRY'!CK202="","",IF('DATA ENTRY'!C202="","",IF(AND($CD$4='DATA ENTRY'!CK202,$CG$4='DATA ENTRY'!D202),'DATA ENTRY'!C202,"")))</f>
        <v/>
      </c>
      <c r="CE203" s="4" t="str">
        <f>IF('DATA ENTRY'!CK202="","",IF('DATA ENTRY'!I202="","",IF(AND($CD$4='DATA ENTRY'!CK202,$CG$4='DATA ENTRY'!D202),'DATA ENTRY'!I202,"")))</f>
        <v/>
      </c>
      <c r="CF203" s="4" t="str">
        <f>IF('DATA ENTRY'!CK202="","",IF('DATA ENTRY'!CK202="","",IF(AND($CD$4='DATA ENTRY'!CK202,$CG$4='DATA ENTRY'!D202),'DATA ENTRY'!CK202,"")))</f>
        <v/>
      </c>
      <c r="CG203" s="3" t="str">
        <f>IF('DATA ENTRY'!CK202="","",IF('DATA ENTRY'!N202="","",IF(AND($CD$4='DATA ENTRY'!CK202,$CG$4='DATA ENTRY'!D202),'DATA ENTRY'!N202,"")))</f>
        <v/>
      </c>
      <c r="CH203" s="107" t="str">
        <f>IF('DATA ENTRY'!CK202="","",IF('DATA ENTRY'!O202="","",IF(AND($CD$4='DATA ENTRY'!CK202,$CG$4='DATA ENTRY'!D202),'DATA ENTRY'!O202,"")))</f>
        <v/>
      </c>
      <c r="CI203" s="3" t="str">
        <f>IF('DATA ENTRY'!CK202="","",IF('DATA ENTRY'!P202="","",IF(AND($CD$4='DATA ENTRY'!CK202,$CG$4='DATA ENTRY'!D202),'DATA ENTRY'!P202,"")))</f>
        <v/>
      </c>
      <c r="CJ203" s="107" t="str">
        <f>IF('DATA ENTRY'!CK202="","",IF('DATA ENTRY'!Q202="","",IF(AND($CD$4='DATA ENTRY'!CK202,$CG$4='DATA ENTRY'!D202),'DATA ENTRY'!Q202,"")))</f>
        <v/>
      </c>
      <c r="CK203" s="3" t="str">
        <f>IF('DATA ENTRY'!CK202="","",IF('DATA ENTRY'!R202="","",IF(AND($CD$4='DATA ENTRY'!CK202,$CG$4='DATA ENTRY'!D202),'DATA ENTRY'!R202,"")))</f>
        <v/>
      </c>
      <c r="CL203" s="3" t="str">
        <f>IF('DATA ENTRY'!CK202="","",IF('DATA ENTRY'!S202="","",IF(AND($CD$4='DATA ENTRY'!CK202,$CG$4='DATA ENTRY'!D202),'DATA ENTRY'!S202,"")))</f>
        <v/>
      </c>
      <c r="CM203" s="3" t="str">
        <f>IF('DATA ENTRY'!CK202="","",IF('DATA ENTRY'!E202="","",IF(AND($CD$4='DATA ENTRY'!CK202,$CG$4='DATA ENTRY'!D202),'DATA ENTRY'!E202,"")))</f>
        <v/>
      </c>
      <c r="CN203" s="3" t="str">
        <f>IF('DATA ENTRY'!CK202="","",IF('DATA ENTRY'!W202="","",IF(AND($CD$4='DATA ENTRY'!CK202,$CG$4='DATA ENTRY'!D202),'DATA ENTRY'!W202,"")))</f>
        <v/>
      </c>
      <c r="CO203" s="3" t="str">
        <f>IF('DATA ENTRY'!CK202="","",IF('DATA ENTRY'!X202="","",IF(AND($CD$4='DATA ENTRY'!CK202,$CG$4='DATA ENTRY'!D202),'DATA ENTRY'!X202,"")))</f>
        <v/>
      </c>
      <c r="CP203" s="108" t="str">
        <f t="shared" si="55"/>
        <v/>
      </c>
      <c r="CQ203" s="108" t="str">
        <f>IF('DATA ENTRY'!CK202="","",IF('DATA ENTRY'!G202="","",IF(AND($CD$4='DATA ENTRY'!CK202,$CG$4='DATA ENTRY'!D202),'DATA ENTRY'!G202,"")))</f>
        <v/>
      </c>
      <c r="CR203" s="230" t="str">
        <f>IF('DATA ENTRY'!CK202="","",IF('DATA ENTRY'!D202="","",IF(AND($CD$4='DATA ENTRY'!CK202,$CG$4='DATA ENTRY'!D202),'DATA ENTRY'!D202,"")))</f>
        <v/>
      </c>
      <c r="CS203">
        <f t="shared" si="56"/>
        <v>0</v>
      </c>
      <c r="CT203">
        <f t="shared" si="57"/>
        <v>0</v>
      </c>
      <c r="CV203" s="139"/>
      <c r="CX203">
        <f t="shared" si="58"/>
        <v>0</v>
      </c>
      <c r="DB203" t="str">
        <f t="shared" si="49"/>
        <v/>
      </c>
      <c r="DC203" t="str">
        <f t="shared" si="50"/>
        <v/>
      </c>
      <c r="DD203" s="224">
        <v>197</v>
      </c>
      <c r="DE203" s="3" t="str">
        <f>IF('DATA ENTRY'!CK202="","",IF('DATA ENTRY'!B202="","",IF(AND($DF$4='DATA ENTRY'!D202),'DATA ENTRY'!B202,"")))</f>
        <v/>
      </c>
      <c r="DF203" s="3" t="str">
        <f>IF('DATA ENTRY'!CK202="","",IF('DATA ENTRY'!C202="","",IF(AND($DF$4='DATA ENTRY'!D202),'DATA ENTRY'!C202,"")))</f>
        <v/>
      </c>
      <c r="DG203" s="4" t="str">
        <f>IF('DATA ENTRY'!CK202="","",IF('DATA ENTRY'!I202="","",IF(AND($DF$4='DATA ENTRY'!D202),'DATA ENTRY'!I202,"")))</f>
        <v/>
      </c>
      <c r="DH203" s="4" t="str">
        <f>IF('DATA ENTRY'!CK202="","",IF('DATA ENTRY'!CK202="","",IF(AND($DF$4='DATA ENTRY'!D202),'DATA ENTRY'!CK202,"")))</f>
        <v/>
      </c>
      <c r="DI203" s="3" t="str">
        <f>IF('DATA ENTRY'!CK202="","",IF('DATA ENTRY'!N202="","",IF(AND($DF$4='DATA ENTRY'!D202),'DATA ENTRY'!N202,"")))</f>
        <v/>
      </c>
      <c r="DJ203" s="107" t="str">
        <f>IF('DATA ENTRY'!CK202="","",IF('DATA ENTRY'!O202="","",IF(AND($DF$4='DATA ENTRY'!D202),'DATA ENTRY'!O202,"")))</f>
        <v/>
      </c>
      <c r="DK203" s="3" t="str">
        <f>IF('DATA ENTRY'!CK202="","",IF('DATA ENTRY'!P202="","",IF(AND($DF$4='DATA ENTRY'!D202),'DATA ENTRY'!P202,"")))</f>
        <v/>
      </c>
      <c r="DL203" s="107" t="str">
        <f>IF('DATA ENTRY'!CK202="","",IF('DATA ENTRY'!Q202="","",IF(AND($DF$4='DATA ENTRY'!D202),'DATA ENTRY'!Q202,"")))</f>
        <v/>
      </c>
      <c r="DM203" s="3" t="str">
        <f>IF('DATA ENTRY'!CK202="","",IF('DATA ENTRY'!R202="","",IF(AND($DF$4='DATA ENTRY'!D202),'DATA ENTRY'!R202,"")))</f>
        <v/>
      </c>
      <c r="DN203" s="107" t="str">
        <f>IF('DATA ENTRY'!CK202="","",IF('DATA ENTRY'!S202="","",IF(AND($DF$4='DATA ENTRY'!D202),'DATA ENTRY'!S202,"")))</f>
        <v/>
      </c>
      <c r="DO203" s="3" t="str">
        <f>IF('DATA ENTRY'!CK202="","",IF('DATA ENTRY'!E202="","",IF(AND($DF$4='DATA ENTRY'!D202),'DATA ENTRY'!E202,"")))</f>
        <v/>
      </c>
      <c r="DP203" s="3" t="str">
        <f>IF('DATA ENTRY'!CK202="","",IF('DATA ENTRY'!D202="","",IF(AND($DF$4='DATA ENTRY'!D202),'DATA ENTRY'!D202,"")))</f>
        <v/>
      </c>
      <c r="DQ203" s="3" t="str">
        <f>IF('DATA ENTRY'!CK202="","",IF('DATA ENTRY'!W202="","",IF(AND($DF$4='DATA ENTRY'!D202),'DATA ENTRY'!W202,"")))</f>
        <v/>
      </c>
      <c r="DR203" s="3" t="str">
        <f>IF('DATA ENTRY'!CK202="","",IF('DATA ENTRY'!X202="","",IF(AND($DF$4='DATA ENTRY'!D202),'DATA ENTRY'!X202,"")))</f>
        <v/>
      </c>
      <c r="DS203" s="108" t="str">
        <f t="shared" si="59"/>
        <v/>
      </c>
      <c r="DT203" s="108" t="str">
        <f>IF('DATA ENTRY'!CK202="","",IF('DATA ENTRY'!D202="","",IF(AND($DF$4='DATA ENTRY'!D202),'DATA ENTRY'!G202,"")))</f>
        <v/>
      </c>
      <c r="DY203">
        <f t="shared" si="60"/>
        <v>0</v>
      </c>
      <c r="EB203" t="str">
        <f t="shared" si="61"/>
        <v/>
      </c>
      <c r="EC203" t="str">
        <f t="shared" si="62"/>
        <v/>
      </c>
      <c r="ED203" s="224">
        <v>197</v>
      </c>
      <c r="EE203" s="3" t="str">
        <f>IF('DATA ENTRY'!CK202="","",IF('DATA ENTRY'!B202="","",IF(AND($EF$4='DATA ENTRY'!G202,$EH$4='DATA ENTRY'!F202),'DATA ENTRY'!B202,"")))</f>
        <v/>
      </c>
      <c r="EF203" s="3" t="str">
        <f>IF('DATA ENTRY'!CK202="","",IF('DATA ENTRY'!C202="","",IF(AND($EF$4='DATA ENTRY'!G202,$EH$4='DATA ENTRY'!F202),'DATA ENTRY'!C202,"")))</f>
        <v/>
      </c>
      <c r="EG203" s="4" t="str">
        <f>IF('DATA ENTRY'!CK202="","",IF('DATA ENTRY'!I202="","",IF(AND($EF$4='DATA ENTRY'!G202,$EH$4='DATA ENTRY'!F202),'DATA ENTRY'!I202,"")))</f>
        <v/>
      </c>
      <c r="EH203" s="4" t="str">
        <f>IF('DATA ENTRY'!CK202="","",IF('DATA ENTRY'!CK202="","",IF(AND($EF$4='DATA ENTRY'!G202,$EH$4='DATA ENTRY'!F202),'DATA ENTRY'!CK202,"")))</f>
        <v/>
      </c>
      <c r="EI203" s="3" t="str">
        <f>IF('DATA ENTRY'!CK202="","",IF('DATA ENTRY'!N202="","",IF(AND($EF$4='DATA ENTRY'!G202,$EH$4='DATA ENTRY'!F202),'DATA ENTRY'!N202,"")))</f>
        <v/>
      </c>
      <c r="EJ203" s="107" t="str">
        <f>IF('DATA ENTRY'!CK202="","",IF('DATA ENTRY'!O202="","",IF(AND($EF$4='DATA ENTRY'!G202,$EH$4='DATA ENTRY'!F202),'DATA ENTRY'!O202,"")))</f>
        <v/>
      </c>
      <c r="EK203" s="3" t="str">
        <f>IF('DATA ENTRY'!CK202="","",IF('DATA ENTRY'!P202="","",IF(AND($EF$4='DATA ENTRY'!G202,$EH$4='DATA ENTRY'!F202),'DATA ENTRY'!P202,"")))</f>
        <v/>
      </c>
      <c r="EL203" s="107" t="str">
        <f>IF('DATA ENTRY'!CK202="","",IF('DATA ENTRY'!Q202="","",IF(AND($EF$4='DATA ENTRY'!G202,$EH$4='DATA ENTRY'!F202),'DATA ENTRY'!Q202,"")))</f>
        <v/>
      </c>
      <c r="EM203" s="3" t="str">
        <f>IF('DATA ENTRY'!CK202="","",IF('DATA ENTRY'!R202="","",IF(AND($EF$4='DATA ENTRY'!G202,$EH$4='DATA ENTRY'!F202),'DATA ENTRY'!R202,"")))</f>
        <v/>
      </c>
      <c r="EN203" s="107" t="str">
        <f>IF('DATA ENTRY'!CK202="","",IF('DATA ENTRY'!S202="","",IF(AND($EF$4='DATA ENTRY'!G202,$EH$4='DATA ENTRY'!F202),'DATA ENTRY'!S202,"")))</f>
        <v/>
      </c>
      <c r="EO203" s="3" t="str">
        <f>IF('DATA ENTRY'!CK202="","",IF('DATA ENTRY'!E202="","",IF(AND($EF$4='DATA ENTRY'!G202,$EH$4='DATA ENTRY'!F202),'DATA ENTRY'!E202,"")))</f>
        <v/>
      </c>
      <c r="EP203" s="3" t="str">
        <f>IF('DATA ENTRY'!CK202="","",IF('DATA ENTRY'!D202="","",IF(AND($EF$4='DATA ENTRY'!G202,$EH$4='DATA ENTRY'!F202),'DATA ENTRY'!D202,"")))</f>
        <v/>
      </c>
      <c r="EQ203" s="3" t="str">
        <f>IF('DATA ENTRY'!CK202="","",IF('DATA ENTRY'!W202="","",IF(AND($EF$4='DATA ENTRY'!G202,$EH$4='DATA ENTRY'!F202),'DATA ENTRY'!W202,"")))</f>
        <v/>
      </c>
      <c r="ER203" s="3" t="str">
        <f>IF('DATA ENTRY'!CK202="","",IF('DATA ENTRY'!X202="","",IF(AND($EF$4='DATA ENTRY'!G202,$EH$4='DATA ENTRY'!F202),'DATA ENTRY'!X202,"")))</f>
        <v/>
      </c>
      <c r="ES203" s="108" t="str">
        <f t="shared" si="63"/>
        <v/>
      </c>
      <c r="ET203" s="108" t="str">
        <f>IF('DATA ENTRY'!CK202="","",IF('DATA ENTRY'!D202="","",IF(AND($EF$4='DATA ENTRY'!G202,$EH$4='DATA ENTRY'!F202),'DATA ENTRY'!G202,"")))</f>
        <v/>
      </c>
      <c r="EY203">
        <f t="shared" si="64"/>
        <v>0</v>
      </c>
    </row>
    <row r="204" spans="1:155">
      <c r="A204" t="str">
        <f>IF(S204=0,"",1+(MAX($A$7:A203)))</f>
        <v/>
      </c>
      <c r="B204" s="224">
        <v>198</v>
      </c>
      <c r="C204" s="3" t="str">
        <f>IF('DATA ENTRY'!CK203="","",IF('DATA ENTRY'!B203="","",IF($D$4="All Post",'DATA ENTRY'!B203,IF(AND($D$4='DATA ENTRY'!CK203),'DATA ENTRY'!B203,""))))</f>
        <v/>
      </c>
      <c r="D204" s="3" t="str">
        <f>IF('DATA ENTRY'!CK203="","",IF('DATA ENTRY'!C203="","",IF($D$4="All Post",'DATA ENTRY'!C203,IF(AND($D$4='DATA ENTRY'!CK203),'DATA ENTRY'!C203,""))))</f>
        <v/>
      </c>
      <c r="E204" s="4" t="str">
        <f>IF('DATA ENTRY'!CK203="","",IF('DATA ENTRY'!I203="","",IF($D$4="All Post",'DATA ENTRY'!I203,IF(AND($D$4='DATA ENTRY'!CK203),'DATA ENTRY'!I203,""))))</f>
        <v/>
      </c>
      <c r="F204" s="4" t="str">
        <f>IF('DATA ENTRY'!CK203="","",IF('DATA ENTRY'!CK203="","",IF($D$4="All Post",'DATA ENTRY'!CK203,IF(AND($D$4='DATA ENTRY'!CK203),'DATA ENTRY'!CK203,""))))</f>
        <v/>
      </c>
      <c r="G204" s="3" t="str">
        <f>IF('DATA ENTRY'!CK203="","",IF('DATA ENTRY'!N203="","",IF($D$4="All Post",'DATA ENTRY'!N203,IF(AND($D$4='DATA ENTRY'!CK203),'DATA ENTRY'!N203,""))))</f>
        <v/>
      </c>
      <c r="H204" s="107" t="str">
        <f>IF('DATA ENTRY'!CK203="","",IF('DATA ENTRY'!O203="","",IF($D$4="All Post",'DATA ENTRY'!O203,IF(AND($D$4='DATA ENTRY'!CK203),'DATA ENTRY'!O203,""))))</f>
        <v/>
      </c>
      <c r="I204" s="3" t="str">
        <f>IF('DATA ENTRY'!CK203="","",IF('DATA ENTRY'!P203="","",IF($D$4="All Post",'DATA ENTRY'!P203,IF(AND($D$4='DATA ENTRY'!CK203),'DATA ENTRY'!P203,""))))</f>
        <v/>
      </c>
      <c r="J204" s="107" t="str">
        <f>IF('DATA ENTRY'!CK203="","",IF('DATA ENTRY'!Q203="","",IF($D$4="All Post",'DATA ENTRY'!Q203,IF(AND($D$4='DATA ENTRY'!CK203),'DATA ENTRY'!Q203,""))))</f>
        <v/>
      </c>
      <c r="K204" s="3" t="str">
        <f>IF('DATA ENTRY'!CK203="","",IF('DATA ENTRY'!R203="","",IF($D$4="All Post",'DATA ENTRY'!R203,IF(AND($D$4='DATA ENTRY'!CK203),'DATA ENTRY'!R203,""))))</f>
        <v/>
      </c>
      <c r="L204" s="3" t="str">
        <f>IF('DATA ENTRY'!CK203="","",IF('DATA ENTRY'!S203="","",IF($D$4="All Post",'DATA ENTRY'!S203,IF(AND($D$4='DATA ENTRY'!CK203),'DATA ENTRY'!S203,""))))</f>
        <v/>
      </c>
      <c r="M204" s="3" t="str">
        <f>IF('DATA ENTRY'!CK203="","",IF('DATA ENTRY'!E203="","",IF($D$4="All Post",'DATA ENTRY'!E203,IF(AND($D$4='DATA ENTRY'!CK203),'DATA ENTRY'!E203,""))))</f>
        <v/>
      </c>
      <c r="N204" s="3" t="str">
        <f>IF('DATA ENTRY'!CK203="","",IF('DATA ENTRY'!W203="","",IF($D$4="All Post",'DATA ENTRY'!W203,IF(AND($D$4='DATA ENTRY'!CK203),'DATA ENTRY'!W203,""))))</f>
        <v/>
      </c>
      <c r="O204" s="3" t="str">
        <f>IF('DATA ENTRY'!CK203="","",IF('DATA ENTRY'!X203="","",IF($D$4="All Post",'DATA ENTRY'!X203,IF(AND($D$4='DATA ENTRY'!CK203),'DATA ENTRY'!X203,""))))</f>
        <v/>
      </c>
      <c r="P204" s="3" t="str">
        <f>IF('DATA ENTRY'!CK203="","",IF('DATA ENTRY'!G203="","",IF($D$4="All Post",'DATA ENTRY'!G203,IF(AND($D$4='DATA ENTRY'!CK203),'DATA ENTRY'!G203,""))))</f>
        <v/>
      </c>
      <c r="S204">
        <f t="shared" si="51"/>
        <v>0</v>
      </c>
      <c r="T204" t="str">
        <f t="shared" si="52"/>
        <v/>
      </c>
      <c r="BZ204" t="str">
        <f t="shared" si="53"/>
        <v/>
      </c>
      <c r="CA204" t="str">
        <f t="shared" si="54"/>
        <v/>
      </c>
      <c r="CB204" s="224">
        <v>198</v>
      </c>
      <c r="CC204" s="3" t="str">
        <f>IF('DATA ENTRY'!CK203="","",IF('DATA ENTRY'!B203="","",IF(AND($CD$4='DATA ENTRY'!CK203,$CG$4='DATA ENTRY'!D203),'DATA ENTRY'!B203,"")))</f>
        <v/>
      </c>
      <c r="CD204" s="3" t="str">
        <f>IF('DATA ENTRY'!CK203="","",IF('DATA ENTRY'!C203="","",IF(AND($CD$4='DATA ENTRY'!CK203,$CG$4='DATA ENTRY'!D203),'DATA ENTRY'!C203,"")))</f>
        <v/>
      </c>
      <c r="CE204" s="4" t="str">
        <f>IF('DATA ENTRY'!CK203="","",IF('DATA ENTRY'!I203="","",IF(AND($CD$4='DATA ENTRY'!CK203,$CG$4='DATA ENTRY'!D203),'DATA ENTRY'!I203,"")))</f>
        <v/>
      </c>
      <c r="CF204" s="4" t="str">
        <f>IF('DATA ENTRY'!CK203="","",IF('DATA ENTRY'!CK203="","",IF(AND($CD$4='DATA ENTRY'!CK203,$CG$4='DATA ENTRY'!D203),'DATA ENTRY'!CK203,"")))</f>
        <v/>
      </c>
      <c r="CG204" s="3" t="str">
        <f>IF('DATA ENTRY'!CK203="","",IF('DATA ENTRY'!N203="","",IF(AND($CD$4='DATA ENTRY'!CK203,$CG$4='DATA ENTRY'!D203),'DATA ENTRY'!N203,"")))</f>
        <v/>
      </c>
      <c r="CH204" s="107" t="str">
        <f>IF('DATA ENTRY'!CK203="","",IF('DATA ENTRY'!O203="","",IF(AND($CD$4='DATA ENTRY'!CK203,$CG$4='DATA ENTRY'!D203),'DATA ENTRY'!O203,"")))</f>
        <v/>
      </c>
      <c r="CI204" s="3" t="str">
        <f>IF('DATA ENTRY'!CK203="","",IF('DATA ENTRY'!P203="","",IF(AND($CD$4='DATA ENTRY'!CK203,$CG$4='DATA ENTRY'!D203),'DATA ENTRY'!P203,"")))</f>
        <v/>
      </c>
      <c r="CJ204" s="107" t="str">
        <f>IF('DATA ENTRY'!CK203="","",IF('DATA ENTRY'!Q203="","",IF(AND($CD$4='DATA ENTRY'!CK203,$CG$4='DATA ENTRY'!D203),'DATA ENTRY'!Q203,"")))</f>
        <v/>
      </c>
      <c r="CK204" s="3" t="str">
        <f>IF('DATA ENTRY'!CK203="","",IF('DATA ENTRY'!R203="","",IF(AND($CD$4='DATA ENTRY'!CK203,$CG$4='DATA ENTRY'!D203),'DATA ENTRY'!R203,"")))</f>
        <v/>
      </c>
      <c r="CL204" s="3" t="str">
        <f>IF('DATA ENTRY'!CK203="","",IF('DATA ENTRY'!S203="","",IF(AND($CD$4='DATA ENTRY'!CK203,$CG$4='DATA ENTRY'!D203),'DATA ENTRY'!S203,"")))</f>
        <v/>
      </c>
      <c r="CM204" s="3" t="str">
        <f>IF('DATA ENTRY'!CK203="","",IF('DATA ENTRY'!E203="","",IF(AND($CD$4='DATA ENTRY'!CK203,$CG$4='DATA ENTRY'!D203),'DATA ENTRY'!E203,"")))</f>
        <v/>
      </c>
      <c r="CN204" s="3" t="str">
        <f>IF('DATA ENTRY'!CK203="","",IF('DATA ENTRY'!W203="","",IF(AND($CD$4='DATA ENTRY'!CK203,$CG$4='DATA ENTRY'!D203),'DATA ENTRY'!W203,"")))</f>
        <v/>
      </c>
      <c r="CO204" s="3" t="str">
        <f>IF('DATA ENTRY'!CK203="","",IF('DATA ENTRY'!X203="","",IF(AND($CD$4='DATA ENTRY'!CK203,$CG$4='DATA ENTRY'!D203),'DATA ENTRY'!X203,"")))</f>
        <v/>
      </c>
      <c r="CP204" s="108" t="str">
        <f t="shared" si="55"/>
        <v/>
      </c>
      <c r="CQ204" s="108" t="str">
        <f>IF('DATA ENTRY'!CK203="","",IF('DATA ENTRY'!G203="","",IF(AND($CD$4='DATA ENTRY'!CK203,$CG$4='DATA ENTRY'!D203),'DATA ENTRY'!G203,"")))</f>
        <v/>
      </c>
      <c r="CR204" s="230" t="str">
        <f>IF('DATA ENTRY'!CK203="","",IF('DATA ENTRY'!D203="","",IF(AND($CD$4='DATA ENTRY'!CK203,$CG$4='DATA ENTRY'!D203),'DATA ENTRY'!D203,"")))</f>
        <v/>
      </c>
      <c r="CS204">
        <f t="shared" si="56"/>
        <v>0</v>
      </c>
      <c r="CT204">
        <f t="shared" si="57"/>
        <v>0</v>
      </c>
      <c r="CV204" s="139"/>
      <c r="CX204">
        <f t="shared" si="58"/>
        <v>0</v>
      </c>
      <c r="DB204" t="str">
        <f t="shared" ref="DB204:DB267" si="65">IF(DG204="","",RANK(DG204,$DG$7:$DG$211,1))</f>
        <v/>
      </c>
      <c r="DC204" t="str">
        <f t="shared" ref="DC204:DC267" si="66">IF(DY204=0,"",DY204)</f>
        <v/>
      </c>
      <c r="DD204" s="224">
        <v>198</v>
      </c>
      <c r="DE204" s="3" t="str">
        <f>IF('DATA ENTRY'!CK203="","",IF('DATA ENTRY'!B203="","",IF(AND($DF$4='DATA ENTRY'!D203),'DATA ENTRY'!B203,"")))</f>
        <v/>
      </c>
      <c r="DF204" s="3" t="str">
        <f>IF('DATA ENTRY'!CK203="","",IF('DATA ENTRY'!C203="","",IF(AND($DF$4='DATA ENTRY'!D203),'DATA ENTRY'!C203,"")))</f>
        <v/>
      </c>
      <c r="DG204" s="4" t="str">
        <f>IF('DATA ENTRY'!CK203="","",IF('DATA ENTRY'!I203="","",IF(AND($DF$4='DATA ENTRY'!D203),'DATA ENTRY'!I203,"")))</f>
        <v/>
      </c>
      <c r="DH204" s="4" t="str">
        <f>IF('DATA ENTRY'!CK203="","",IF('DATA ENTRY'!CK203="","",IF(AND($DF$4='DATA ENTRY'!D203),'DATA ENTRY'!CK203,"")))</f>
        <v/>
      </c>
      <c r="DI204" s="3" t="str">
        <f>IF('DATA ENTRY'!CK203="","",IF('DATA ENTRY'!N203="","",IF(AND($DF$4='DATA ENTRY'!D203),'DATA ENTRY'!N203,"")))</f>
        <v/>
      </c>
      <c r="DJ204" s="107" t="str">
        <f>IF('DATA ENTRY'!CK203="","",IF('DATA ENTRY'!O203="","",IF(AND($DF$4='DATA ENTRY'!D203),'DATA ENTRY'!O203,"")))</f>
        <v/>
      </c>
      <c r="DK204" s="3" t="str">
        <f>IF('DATA ENTRY'!CK203="","",IF('DATA ENTRY'!P203="","",IF(AND($DF$4='DATA ENTRY'!D203),'DATA ENTRY'!P203,"")))</f>
        <v/>
      </c>
      <c r="DL204" s="107" t="str">
        <f>IF('DATA ENTRY'!CK203="","",IF('DATA ENTRY'!Q203="","",IF(AND($DF$4='DATA ENTRY'!D203),'DATA ENTRY'!Q203,"")))</f>
        <v/>
      </c>
      <c r="DM204" s="3" t="str">
        <f>IF('DATA ENTRY'!CK203="","",IF('DATA ENTRY'!R203="","",IF(AND($DF$4='DATA ENTRY'!D203),'DATA ENTRY'!R203,"")))</f>
        <v/>
      </c>
      <c r="DN204" s="107" t="str">
        <f>IF('DATA ENTRY'!CK203="","",IF('DATA ENTRY'!S203="","",IF(AND($DF$4='DATA ENTRY'!D203),'DATA ENTRY'!S203,"")))</f>
        <v/>
      </c>
      <c r="DO204" s="3" t="str">
        <f>IF('DATA ENTRY'!CK203="","",IF('DATA ENTRY'!E203="","",IF(AND($DF$4='DATA ENTRY'!D203),'DATA ENTRY'!E203,"")))</f>
        <v/>
      </c>
      <c r="DP204" s="3" t="str">
        <f>IF('DATA ENTRY'!CK203="","",IF('DATA ENTRY'!D203="","",IF(AND($DF$4='DATA ENTRY'!D203),'DATA ENTRY'!D203,"")))</f>
        <v/>
      </c>
      <c r="DQ204" s="3" t="str">
        <f>IF('DATA ENTRY'!CK203="","",IF('DATA ENTRY'!W203="","",IF(AND($DF$4='DATA ENTRY'!D203),'DATA ENTRY'!W203,"")))</f>
        <v/>
      </c>
      <c r="DR204" s="3" t="str">
        <f>IF('DATA ENTRY'!CK203="","",IF('DATA ENTRY'!X203="","",IF(AND($DF$4='DATA ENTRY'!D203),'DATA ENTRY'!X203,"")))</f>
        <v/>
      </c>
      <c r="DS204" s="108" t="str">
        <f t="shared" si="59"/>
        <v/>
      </c>
      <c r="DT204" s="108" t="str">
        <f>IF('DATA ENTRY'!CK203="","",IF('DATA ENTRY'!D203="","",IF(AND($DF$4='DATA ENTRY'!D203),'DATA ENTRY'!G203,"")))</f>
        <v/>
      </c>
      <c r="DY204">
        <f t="shared" si="60"/>
        <v>0</v>
      </c>
      <c r="EB204" t="str">
        <f t="shared" si="61"/>
        <v/>
      </c>
      <c r="EC204" t="str">
        <f t="shared" si="62"/>
        <v/>
      </c>
      <c r="ED204" s="224">
        <v>198</v>
      </c>
      <c r="EE204" s="3" t="str">
        <f>IF('DATA ENTRY'!CK203="","",IF('DATA ENTRY'!B203="","",IF(AND($EF$4='DATA ENTRY'!G203,$EH$4='DATA ENTRY'!F203),'DATA ENTRY'!B203,"")))</f>
        <v/>
      </c>
      <c r="EF204" s="3" t="str">
        <f>IF('DATA ENTRY'!CK203="","",IF('DATA ENTRY'!C203="","",IF(AND($EF$4='DATA ENTRY'!G203,$EH$4='DATA ENTRY'!F203),'DATA ENTRY'!C203,"")))</f>
        <v/>
      </c>
      <c r="EG204" s="4" t="str">
        <f>IF('DATA ENTRY'!CK203="","",IF('DATA ENTRY'!I203="","",IF(AND($EF$4='DATA ENTRY'!G203,$EH$4='DATA ENTRY'!F203),'DATA ENTRY'!I203,"")))</f>
        <v/>
      </c>
      <c r="EH204" s="4" t="str">
        <f>IF('DATA ENTRY'!CK203="","",IF('DATA ENTRY'!CK203="","",IF(AND($EF$4='DATA ENTRY'!G203,$EH$4='DATA ENTRY'!F203),'DATA ENTRY'!CK203,"")))</f>
        <v/>
      </c>
      <c r="EI204" s="3" t="str">
        <f>IF('DATA ENTRY'!CK203="","",IF('DATA ENTRY'!N203="","",IF(AND($EF$4='DATA ENTRY'!G203,$EH$4='DATA ENTRY'!F203),'DATA ENTRY'!N203,"")))</f>
        <v/>
      </c>
      <c r="EJ204" s="107" t="str">
        <f>IF('DATA ENTRY'!CK203="","",IF('DATA ENTRY'!O203="","",IF(AND($EF$4='DATA ENTRY'!G203,$EH$4='DATA ENTRY'!F203),'DATA ENTRY'!O203,"")))</f>
        <v/>
      </c>
      <c r="EK204" s="3" t="str">
        <f>IF('DATA ENTRY'!CK203="","",IF('DATA ENTRY'!P203="","",IF(AND($EF$4='DATA ENTRY'!G203,$EH$4='DATA ENTRY'!F203),'DATA ENTRY'!P203,"")))</f>
        <v/>
      </c>
      <c r="EL204" s="107" t="str">
        <f>IF('DATA ENTRY'!CK203="","",IF('DATA ENTRY'!Q203="","",IF(AND($EF$4='DATA ENTRY'!G203,$EH$4='DATA ENTRY'!F203),'DATA ENTRY'!Q203,"")))</f>
        <v/>
      </c>
      <c r="EM204" s="3" t="str">
        <f>IF('DATA ENTRY'!CK203="","",IF('DATA ENTRY'!R203="","",IF(AND($EF$4='DATA ENTRY'!G203,$EH$4='DATA ENTRY'!F203),'DATA ENTRY'!R203,"")))</f>
        <v/>
      </c>
      <c r="EN204" s="107" t="str">
        <f>IF('DATA ENTRY'!CK203="","",IF('DATA ENTRY'!S203="","",IF(AND($EF$4='DATA ENTRY'!G203,$EH$4='DATA ENTRY'!F203),'DATA ENTRY'!S203,"")))</f>
        <v/>
      </c>
      <c r="EO204" s="3" t="str">
        <f>IF('DATA ENTRY'!CK203="","",IF('DATA ENTRY'!E203="","",IF(AND($EF$4='DATA ENTRY'!G203,$EH$4='DATA ENTRY'!F203),'DATA ENTRY'!E203,"")))</f>
        <v/>
      </c>
      <c r="EP204" s="3" t="str">
        <f>IF('DATA ENTRY'!CK203="","",IF('DATA ENTRY'!D203="","",IF(AND($EF$4='DATA ENTRY'!G203,$EH$4='DATA ENTRY'!F203),'DATA ENTRY'!D203,"")))</f>
        <v/>
      </c>
      <c r="EQ204" s="3" t="str">
        <f>IF('DATA ENTRY'!CK203="","",IF('DATA ENTRY'!W203="","",IF(AND($EF$4='DATA ENTRY'!G203,$EH$4='DATA ENTRY'!F203),'DATA ENTRY'!W203,"")))</f>
        <v/>
      </c>
      <c r="ER204" s="3" t="str">
        <f>IF('DATA ENTRY'!CK203="","",IF('DATA ENTRY'!X203="","",IF(AND($EF$4='DATA ENTRY'!G203,$EH$4='DATA ENTRY'!F203),'DATA ENTRY'!X203,"")))</f>
        <v/>
      </c>
      <c r="ES204" s="108" t="str">
        <f t="shared" si="63"/>
        <v/>
      </c>
      <c r="ET204" s="108" t="str">
        <f>IF('DATA ENTRY'!CK203="","",IF('DATA ENTRY'!D203="","",IF(AND($EF$4='DATA ENTRY'!G203,$EH$4='DATA ENTRY'!F203),'DATA ENTRY'!G203,"")))</f>
        <v/>
      </c>
      <c r="EY204">
        <f t="shared" si="64"/>
        <v>0</v>
      </c>
    </row>
    <row r="205" spans="1:155">
      <c r="A205" t="str">
        <f>IF(S205=0,"",1+(MAX($A$7:A204)))</f>
        <v/>
      </c>
      <c r="B205" s="224">
        <v>199</v>
      </c>
      <c r="C205" s="3" t="str">
        <f>IF('DATA ENTRY'!CK204="","",IF('DATA ENTRY'!B204="","",IF($D$4="All Post",'DATA ENTRY'!B204,IF(AND($D$4='DATA ENTRY'!CK204),'DATA ENTRY'!B204,""))))</f>
        <v/>
      </c>
      <c r="D205" s="3" t="str">
        <f>IF('DATA ENTRY'!CK204="","",IF('DATA ENTRY'!C204="","",IF($D$4="All Post",'DATA ENTRY'!C204,IF(AND($D$4='DATA ENTRY'!CK204),'DATA ENTRY'!C204,""))))</f>
        <v/>
      </c>
      <c r="E205" s="4" t="str">
        <f>IF('DATA ENTRY'!CK204="","",IF('DATA ENTRY'!I204="","",IF($D$4="All Post",'DATA ENTRY'!I204,IF(AND($D$4='DATA ENTRY'!CK204),'DATA ENTRY'!I204,""))))</f>
        <v/>
      </c>
      <c r="F205" s="4" t="str">
        <f>IF('DATA ENTRY'!CK204="","",IF('DATA ENTRY'!CK204="","",IF($D$4="All Post",'DATA ENTRY'!CK204,IF(AND($D$4='DATA ENTRY'!CK204),'DATA ENTRY'!CK204,""))))</f>
        <v/>
      </c>
      <c r="G205" s="3" t="str">
        <f>IF('DATA ENTRY'!CK204="","",IF('DATA ENTRY'!N204="","",IF($D$4="All Post",'DATA ENTRY'!N204,IF(AND($D$4='DATA ENTRY'!CK204),'DATA ENTRY'!N204,""))))</f>
        <v/>
      </c>
      <c r="H205" s="107" t="str">
        <f>IF('DATA ENTRY'!CK204="","",IF('DATA ENTRY'!O204="","",IF($D$4="All Post",'DATA ENTRY'!O204,IF(AND($D$4='DATA ENTRY'!CK204),'DATA ENTRY'!O204,""))))</f>
        <v/>
      </c>
      <c r="I205" s="3" t="str">
        <f>IF('DATA ENTRY'!CK204="","",IF('DATA ENTRY'!P204="","",IF($D$4="All Post",'DATA ENTRY'!P204,IF(AND($D$4='DATA ENTRY'!CK204),'DATA ENTRY'!P204,""))))</f>
        <v/>
      </c>
      <c r="J205" s="107" t="str">
        <f>IF('DATA ENTRY'!CK204="","",IF('DATA ENTRY'!Q204="","",IF($D$4="All Post",'DATA ENTRY'!Q204,IF(AND($D$4='DATA ENTRY'!CK204),'DATA ENTRY'!Q204,""))))</f>
        <v/>
      </c>
      <c r="K205" s="3" t="str">
        <f>IF('DATA ENTRY'!CK204="","",IF('DATA ENTRY'!R204="","",IF($D$4="All Post",'DATA ENTRY'!R204,IF(AND($D$4='DATA ENTRY'!CK204),'DATA ENTRY'!R204,""))))</f>
        <v/>
      </c>
      <c r="L205" s="3" t="str">
        <f>IF('DATA ENTRY'!CK204="","",IF('DATA ENTRY'!S204="","",IF($D$4="All Post",'DATA ENTRY'!S204,IF(AND($D$4='DATA ENTRY'!CK204),'DATA ENTRY'!S204,""))))</f>
        <v/>
      </c>
      <c r="M205" s="3" t="str">
        <f>IF('DATA ENTRY'!CK204="","",IF('DATA ENTRY'!E204="","",IF($D$4="All Post",'DATA ENTRY'!E204,IF(AND($D$4='DATA ENTRY'!CK204),'DATA ENTRY'!E204,""))))</f>
        <v/>
      </c>
      <c r="N205" s="3" t="str">
        <f>IF('DATA ENTRY'!CK204="","",IF('DATA ENTRY'!W204="","",IF($D$4="All Post",'DATA ENTRY'!W204,IF(AND($D$4='DATA ENTRY'!CK204),'DATA ENTRY'!W204,""))))</f>
        <v/>
      </c>
      <c r="O205" s="3" t="str">
        <f>IF('DATA ENTRY'!CK204="","",IF('DATA ENTRY'!X204="","",IF($D$4="All Post",'DATA ENTRY'!X204,IF(AND($D$4='DATA ENTRY'!CK204),'DATA ENTRY'!X204,""))))</f>
        <v/>
      </c>
      <c r="P205" s="3" t="str">
        <f>IF('DATA ENTRY'!CK204="","",IF('DATA ENTRY'!G204="","",IF($D$4="All Post",'DATA ENTRY'!G204,IF(AND($D$4='DATA ENTRY'!CK204),'DATA ENTRY'!G204,""))))</f>
        <v/>
      </c>
      <c r="S205">
        <f t="shared" si="51"/>
        <v>0</v>
      </c>
      <c r="T205" t="str">
        <f t="shared" si="52"/>
        <v/>
      </c>
      <c r="BZ205" t="str">
        <f t="shared" si="53"/>
        <v/>
      </c>
      <c r="CA205" t="str">
        <f t="shared" si="54"/>
        <v/>
      </c>
      <c r="CB205" s="224">
        <v>199</v>
      </c>
      <c r="CC205" s="3" t="str">
        <f>IF('DATA ENTRY'!CK204="","",IF('DATA ENTRY'!B204="","",IF(AND($CD$4='DATA ENTRY'!CK204,$CG$4='DATA ENTRY'!D204),'DATA ENTRY'!B204,"")))</f>
        <v/>
      </c>
      <c r="CD205" s="3" t="str">
        <f>IF('DATA ENTRY'!CK204="","",IF('DATA ENTRY'!C204="","",IF(AND($CD$4='DATA ENTRY'!CK204,$CG$4='DATA ENTRY'!D204),'DATA ENTRY'!C204,"")))</f>
        <v/>
      </c>
      <c r="CE205" s="4" t="str">
        <f>IF('DATA ENTRY'!CK204="","",IF('DATA ENTRY'!I204="","",IF(AND($CD$4='DATA ENTRY'!CK204,$CG$4='DATA ENTRY'!D204),'DATA ENTRY'!I204,"")))</f>
        <v/>
      </c>
      <c r="CF205" s="4" t="str">
        <f>IF('DATA ENTRY'!CK204="","",IF('DATA ENTRY'!CK204="","",IF(AND($CD$4='DATA ENTRY'!CK204,$CG$4='DATA ENTRY'!D204),'DATA ENTRY'!CK204,"")))</f>
        <v/>
      </c>
      <c r="CG205" s="3" t="str">
        <f>IF('DATA ENTRY'!CK204="","",IF('DATA ENTRY'!N204="","",IF(AND($CD$4='DATA ENTRY'!CK204,$CG$4='DATA ENTRY'!D204),'DATA ENTRY'!N204,"")))</f>
        <v/>
      </c>
      <c r="CH205" s="107" t="str">
        <f>IF('DATA ENTRY'!CK204="","",IF('DATA ENTRY'!O204="","",IF(AND($CD$4='DATA ENTRY'!CK204,$CG$4='DATA ENTRY'!D204),'DATA ENTRY'!O204,"")))</f>
        <v/>
      </c>
      <c r="CI205" s="3" t="str">
        <f>IF('DATA ENTRY'!CK204="","",IF('DATA ENTRY'!P204="","",IF(AND($CD$4='DATA ENTRY'!CK204,$CG$4='DATA ENTRY'!D204),'DATA ENTRY'!P204,"")))</f>
        <v/>
      </c>
      <c r="CJ205" s="107" t="str">
        <f>IF('DATA ENTRY'!CK204="","",IF('DATA ENTRY'!Q204="","",IF(AND($CD$4='DATA ENTRY'!CK204,$CG$4='DATA ENTRY'!D204),'DATA ENTRY'!Q204,"")))</f>
        <v/>
      </c>
      <c r="CK205" s="3" t="str">
        <f>IF('DATA ENTRY'!CK204="","",IF('DATA ENTRY'!R204="","",IF(AND($CD$4='DATA ENTRY'!CK204,$CG$4='DATA ENTRY'!D204),'DATA ENTRY'!R204,"")))</f>
        <v/>
      </c>
      <c r="CL205" s="3" t="str">
        <f>IF('DATA ENTRY'!CK204="","",IF('DATA ENTRY'!S204="","",IF(AND($CD$4='DATA ENTRY'!CK204,$CG$4='DATA ENTRY'!D204),'DATA ENTRY'!S204,"")))</f>
        <v/>
      </c>
      <c r="CM205" s="3" t="str">
        <f>IF('DATA ENTRY'!CK204="","",IF('DATA ENTRY'!E204="","",IF(AND($CD$4='DATA ENTRY'!CK204,$CG$4='DATA ENTRY'!D204),'DATA ENTRY'!E204,"")))</f>
        <v/>
      </c>
      <c r="CN205" s="3" t="str">
        <f>IF('DATA ENTRY'!CK204="","",IF('DATA ENTRY'!W204="","",IF(AND($CD$4='DATA ENTRY'!CK204,$CG$4='DATA ENTRY'!D204),'DATA ENTRY'!W204,"")))</f>
        <v/>
      </c>
      <c r="CO205" s="3" t="str">
        <f>IF('DATA ENTRY'!CK204="","",IF('DATA ENTRY'!X204="","",IF(AND($CD$4='DATA ENTRY'!CK204,$CG$4='DATA ENTRY'!D204),'DATA ENTRY'!X204,"")))</f>
        <v/>
      </c>
      <c r="CP205" s="108" t="str">
        <f t="shared" si="55"/>
        <v/>
      </c>
      <c r="CQ205" s="108" t="str">
        <f>IF('DATA ENTRY'!CK204="","",IF('DATA ENTRY'!G204="","",IF(AND($CD$4='DATA ENTRY'!CK204,$CG$4='DATA ENTRY'!D204),'DATA ENTRY'!G204,"")))</f>
        <v/>
      </c>
      <c r="CR205" s="230" t="str">
        <f>IF('DATA ENTRY'!CK204="","",IF('DATA ENTRY'!D204="","",IF(AND($CD$4='DATA ENTRY'!CK204,$CG$4='DATA ENTRY'!D204),'DATA ENTRY'!D204,"")))</f>
        <v/>
      </c>
      <c r="CS205">
        <f t="shared" si="56"/>
        <v>0</v>
      </c>
      <c r="CT205">
        <f t="shared" si="57"/>
        <v>0</v>
      </c>
      <c r="CV205" s="139"/>
      <c r="CX205">
        <f t="shared" si="58"/>
        <v>0</v>
      </c>
      <c r="DB205" t="str">
        <f t="shared" si="65"/>
        <v/>
      </c>
      <c r="DC205" t="str">
        <f t="shared" si="66"/>
        <v/>
      </c>
      <c r="DD205" s="224">
        <v>199</v>
      </c>
      <c r="DE205" s="3" t="str">
        <f>IF('DATA ENTRY'!CK204="","",IF('DATA ENTRY'!B204="","",IF(AND($DF$4='DATA ENTRY'!D204),'DATA ENTRY'!B204,"")))</f>
        <v/>
      </c>
      <c r="DF205" s="3" t="str">
        <f>IF('DATA ENTRY'!CK204="","",IF('DATA ENTRY'!C204="","",IF(AND($DF$4='DATA ENTRY'!D204),'DATA ENTRY'!C204,"")))</f>
        <v/>
      </c>
      <c r="DG205" s="4" t="str">
        <f>IF('DATA ENTRY'!CK204="","",IF('DATA ENTRY'!I204="","",IF(AND($DF$4='DATA ENTRY'!D204),'DATA ENTRY'!I204,"")))</f>
        <v/>
      </c>
      <c r="DH205" s="4" t="str">
        <f>IF('DATA ENTRY'!CK204="","",IF('DATA ENTRY'!CK204="","",IF(AND($DF$4='DATA ENTRY'!D204),'DATA ENTRY'!CK204,"")))</f>
        <v/>
      </c>
      <c r="DI205" s="3" t="str">
        <f>IF('DATA ENTRY'!CK204="","",IF('DATA ENTRY'!N204="","",IF(AND($DF$4='DATA ENTRY'!D204),'DATA ENTRY'!N204,"")))</f>
        <v/>
      </c>
      <c r="DJ205" s="107" t="str">
        <f>IF('DATA ENTRY'!CK204="","",IF('DATA ENTRY'!O204="","",IF(AND($DF$4='DATA ENTRY'!D204),'DATA ENTRY'!O204,"")))</f>
        <v/>
      </c>
      <c r="DK205" s="3" t="str">
        <f>IF('DATA ENTRY'!CK204="","",IF('DATA ENTRY'!P204="","",IF(AND($DF$4='DATA ENTRY'!D204),'DATA ENTRY'!P204,"")))</f>
        <v/>
      </c>
      <c r="DL205" s="107" t="str">
        <f>IF('DATA ENTRY'!CK204="","",IF('DATA ENTRY'!Q204="","",IF(AND($DF$4='DATA ENTRY'!D204),'DATA ENTRY'!Q204,"")))</f>
        <v/>
      </c>
      <c r="DM205" s="3" t="str">
        <f>IF('DATA ENTRY'!CK204="","",IF('DATA ENTRY'!R204="","",IF(AND($DF$4='DATA ENTRY'!D204),'DATA ENTRY'!R204,"")))</f>
        <v/>
      </c>
      <c r="DN205" s="107" t="str">
        <f>IF('DATA ENTRY'!CK204="","",IF('DATA ENTRY'!S204="","",IF(AND($DF$4='DATA ENTRY'!D204),'DATA ENTRY'!S204,"")))</f>
        <v/>
      </c>
      <c r="DO205" s="3" t="str">
        <f>IF('DATA ENTRY'!CK204="","",IF('DATA ENTRY'!E204="","",IF(AND($DF$4='DATA ENTRY'!D204),'DATA ENTRY'!E204,"")))</f>
        <v/>
      </c>
      <c r="DP205" s="3" t="str">
        <f>IF('DATA ENTRY'!CK204="","",IF('DATA ENTRY'!D204="","",IF(AND($DF$4='DATA ENTRY'!D204),'DATA ENTRY'!D204,"")))</f>
        <v/>
      </c>
      <c r="DQ205" s="3" t="str">
        <f>IF('DATA ENTRY'!CK204="","",IF('DATA ENTRY'!W204="","",IF(AND($DF$4='DATA ENTRY'!D204),'DATA ENTRY'!W204,"")))</f>
        <v/>
      </c>
      <c r="DR205" s="3" t="str">
        <f>IF('DATA ENTRY'!CK204="","",IF('DATA ENTRY'!X204="","",IF(AND($DF$4='DATA ENTRY'!D204),'DATA ENTRY'!X204,"")))</f>
        <v/>
      </c>
      <c r="DS205" s="108" t="str">
        <f t="shared" si="59"/>
        <v/>
      </c>
      <c r="DT205" s="108" t="str">
        <f>IF('DATA ENTRY'!CK204="","",IF('DATA ENTRY'!D204="","",IF(AND($DF$4='DATA ENTRY'!D204),'DATA ENTRY'!G204,"")))</f>
        <v/>
      </c>
      <c r="DY205">
        <f t="shared" si="60"/>
        <v>0</v>
      </c>
      <c r="EB205" t="str">
        <f t="shared" si="61"/>
        <v/>
      </c>
      <c r="EC205" t="str">
        <f t="shared" si="62"/>
        <v/>
      </c>
      <c r="ED205" s="224">
        <v>199</v>
      </c>
      <c r="EE205" s="3" t="str">
        <f>IF('DATA ENTRY'!CK204="","",IF('DATA ENTRY'!B204="","",IF(AND($EF$4='DATA ENTRY'!G204,$EH$4='DATA ENTRY'!F204),'DATA ENTRY'!B204,"")))</f>
        <v/>
      </c>
      <c r="EF205" s="3" t="str">
        <f>IF('DATA ENTRY'!CK204="","",IF('DATA ENTRY'!C204="","",IF(AND($EF$4='DATA ENTRY'!G204,$EH$4='DATA ENTRY'!F204),'DATA ENTRY'!C204,"")))</f>
        <v/>
      </c>
      <c r="EG205" s="4" t="str">
        <f>IF('DATA ENTRY'!CK204="","",IF('DATA ENTRY'!I204="","",IF(AND($EF$4='DATA ENTRY'!G204,$EH$4='DATA ENTRY'!F204),'DATA ENTRY'!I204,"")))</f>
        <v/>
      </c>
      <c r="EH205" s="4" t="str">
        <f>IF('DATA ENTRY'!CK204="","",IF('DATA ENTRY'!CK204="","",IF(AND($EF$4='DATA ENTRY'!G204,$EH$4='DATA ENTRY'!F204),'DATA ENTRY'!CK204,"")))</f>
        <v/>
      </c>
      <c r="EI205" s="3" t="str">
        <f>IF('DATA ENTRY'!CK204="","",IF('DATA ENTRY'!N204="","",IF(AND($EF$4='DATA ENTRY'!G204,$EH$4='DATA ENTRY'!F204),'DATA ENTRY'!N204,"")))</f>
        <v/>
      </c>
      <c r="EJ205" s="107" t="str">
        <f>IF('DATA ENTRY'!CK204="","",IF('DATA ENTRY'!O204="","",IF(AND($EF$4='DATA ENTRY'!G204,$EH$4='DATA ENTRY'!F204),'DATA ENTRY'!O204,"")))</f>
        <v/>
      </c>
      <c r="EK205" s="3" t="str">
        <f>IF('DATA ENTRY'!CK204="","",IF('DATA ENTRY'!P204="","",IF(AND($EF$4='DATA ENTRY'!G204,$EH$4='DATA ENTRY'!F204),'DATA ENTRY'!P204,"")))</f>
        <v/>
      </c>
      <c r="EL205" s="107" t="str">
        <f>IF('DATA ENTRY'!CK204="","",IF('DATA ENTRY'!Q204="","",IF(AND($EF$4='DATA ENTRY'!G204,$EH$4='DATA ENTRY'!F204),'DATA ENTRY'!Q204,"")))</f>
        <v/>
      </c>
      <c r="EM205" s="3" t="str">
        <f>IF('DATA ENTRY'!CK204="","",IF('DATA ENTRY'!R204="","",IF(AND($EF$4='DATA ENTRY'!G204,$EH$4='DATA ENTRY'!F204),'DATA ENTRY'!R204,"")))</f>
        <v/>
      </c>
      <c r="EN205" s="107" t="str">
        <f>IF('DATA ENTRY'!CK204="","",IF('DATA ENTRY'!S204="","",IF(AND($EF$4='DATA ENTRY'!G204,$EH$4='DATA ENTRY'!F204),'DATA ENTRY'!S204,"")))</f>
        <v/>
      </c>
      <c r="EO205" s="3" t="str">
        <f>IF('DATA ENTRY'!CK204="","",IF('DATA ENTRY'!E204="","",IF(AND($EF$4='DATA ENTRY'!G204,$EH$4='DATA ENTRY'!F204),'DATA ENTRY'!E204,"")))</f>
        <v/>
      </c>
      <c r="EP205" s="3" t="str">
        <f>IF('DATA ENTRY'!CK204="","",IF('DATA ENTRY'!D204="","",IF(AND($EF$4='DATA ENTRY'!G204,$EH$4='DATA ENTRY'!F204),'DATA ENTRY'!D204,"")))</f>
        <v/>
      </c>
      <c r="EQ205" s="3" t="str">
        <f>IF('DATA ENTRY'!CK204="","",IF('DATA ENTRY'!W204="","",IF(AND($EF$4='DATA ENTRY'!G204,$EH$4='DATA ENTRY'!F204),'DATA ENTRY'!W204,"")))</f>
        <v/>
      </c>
      <c r="ER205" s="3" t="str">
        <f>IF('DATA ENTRY'!CK204="","",IF('DATA ENTRY'!X204="","",IF(AND($EF$4='DATA ENTRY'!G204,$EH$4='DATA ENTRY'!F204),'DATA ENTRY'!X204,"")))</f>
        <v/>
      </c>
      <c r="ES205" s="108" t="str">
        <f t="shared" si="63"/>
        <v/>
      </c>
      <c r="ET205" s="108" t="str">
        <f>IF('DATA ENTRY'!CK204="","",IF('DATA ENTRY'!D204="","",IF(AND($EF$4='DATA ENTRY'!G204,$EH$4='DATA ENTRY'!F204),'DATA ENTRY'!G204,"")))</f>
        <v/>
      </c>
      <c r="EY205">
        <f t="shared" si="64"/>
        <v>0</v>
      </c>
    </row>
    <row r="206" spans="1:155">
      <c r="A206" t="str">
        <f>IF(S206=0,"",1+(MAX($A$7:A205)))</f>
        <v/>
      </c>
      <c r="B206" s="224">
        <v>200</v>
      </c>
      <c r="C206" s="3" t="str">
        <f>IF('DATA ENTRY'!CK205="","",IF('DATA ENTRY'!B205="","",IF($D$4="All Post",'DATA ENTRY'!B205,IF(AND($D$4='DATA ENTRY'!CK205),'DATA ENTRY'!B205,""))))</f>
        <v/>
      </c>
      <c r="D206" s="3" t="str">
        <f>IF('DATA ENTRY'!CK205="","",IF('DATA ENTRY'!C205="","",IF($D$4="All Post",'DATA ENTRY'!C205,IF(AND($D$4='DATA ENTRY'!CK205),'DATA ENTRY'!C205,""))))</f>
        <v/>
      </c>
      <c r="E206" s="4" t="str">
        <f>IF('DATA ENTRY'!CK205="","",IF('DATA ENTRY'!I205="","",IF($D$4="All Post",'DATA ENTRY'!I205,IF(AND($D$4='DATA ENTRY'!CK205),'DATA ENTRY'!I205,""))))</f>
        <v/>
      </c>
      <c r="F206" s="4" t="str">
        <f>IF('DATA ENTRY'!CK205="","",IF('DATA ENTRY'!CK205="","",IF($D$4="All Post",'DATA ENTRY'!CK205,IF(AND($D$4='DATA ENTRY'!CK205),'DATA ENTRY'!CK205,""))))</f>
        <v/>
      </c>
      <c r="G206" s="3" t="str">
        <f>IF('DATA ENTRY'!CK205="","",IF('DATA ENTRY'!N205="","",IF($D$4="All Post",'DATA ENTRY'!N205,IF(AND($D$4='DATA ENTRY'!CK205),'DATA ENTRY'!N205,""))))</f>
        <v/>
      </c>
      <c r="H206" s="107" t="str">
        <f>IF('DATA ENTRY'!CK205="","",IF('DATA ENTRY'!O205="","",IF($D$4="All Post",'DATA ENTRY'!O205,IF(AND($D$4='DATA ENTRY'!CK205),'DATA ENTRY'!O205,""))))</f>
        <v/>
      </c>
      <c r="I206" s="3" t="str">
        <f>IF('DATA ENTRY'!CK205="","",IF('DATA ENTRY'!P205="","",IF($D$4="All Post",'DATA ENTRY'!P205,IF(AND($D$4='DATA ENTRY'!CK205),'DATA ENTRY'!P205,""))))</f>
        <v/>
      </c>
      <c r="J206" s="107" t="str">
        <f>IF('DATA ENTRY'!CK205="","",IF('DATA ENTRY'!Q205="","",IF($D$4="All Post",'DATA ENTRY'!Q205,IF(AND($D$4='DATA ENTRY'!CK205),'DATA ENTRY'!Q205,""))))</f>
        <v/>
      </c>
      <c r="K206" s="3" t="str">
        <f>IF('DATA ENTRY'!CK205="","",IF('DATA ENTRY'!R205="","",IF($D$4="All Post",'DATA ENTRY'!R205,IF(AND($D$4='DATA ENTRY'!CK205),'DATA ENTRY'!R205,""))))</f>
        <v/>
      </c>
      <c r="L206" s="3" t="str">
        <f>IF('DATA ENTRY'!CK205="","",IF('DATA ENTRY'!S205="","",IF($D$4="All Post",'DATA ENTRY'!S205,IF(AND($D$4='DATA ENTRY'!CK205),'DATA ENTRY'!S205,""))))</f>
        <v/>
      </c>
      <c r="M206" s="3" t="str">
        <f>IF('DATA ENTRY'!CK205="","",IF('DATA ENTRY'!E205="","",IF($D$4="All Post",'DATA ENTRY'!E205,IF(AND($D$4='DATA ENTRY'!CK205),'DATA ENTRY'!E205,""))))</f>
        <v/>
      </c>
      <c r="N206" s="3" t="str">
        <f>IF('DATA ENTRY'!CK205="","",IF('DATA ENTRY'!W205="","",IF($D$4="All Post",'DATA ENTRY'!W205,IF(AND($D$4='DATA ENTRY'!CK205),'DATA ENTRY'!W205,""))))</f>
        <v/>
      </c>
      <c r="O206" s="3" t="str">
        <f>IF('DATA ENTRY'!CK205="","",IF('DATA ENTRY'!X205="","",IF($D$4="All Post",'DATA ENTRY'!X205,IF(AND($D$4='DATA ENTRY'!CK205),'DATA ENTRY'!X205,""))))</f>
        <v/>
      </c>
      <c r="P206" s="3" t="str">
        <f>IF('DATA ENTRY'!CK205="","",IF('DATA ENTRY'!G205="","",IF($D$4="All Post",'DATA ENTRY'!G205,IF(AND($D$4='DATA ENTRY'!CK205),'DATA ENTRY'!G205,""))))</f>
        <v/>
      </c>
      <c r="S206">
        <f t="shared" si="51"/>
        <v>0</v>
      </c>
      <c r="T206" t="str">
        <f t="shared" si="52"/>
        <v/>
      </c>
      <c r="BZ206" t="str">
        <f t="shared" si="53"/>
        <v/>
      </c>
      <c r="CA206" t="str">
        <f t="shared" si="54"/>
        <v/>
      </c>
      <c r="CB206" s="224">
        <v>200</v>
      </c>
      <c r="CC206" s="3" t="str">
        <f>IF('DATA ENTRY'!CK205="","",IF('DATA ENTRY'!B205="","",IF(AND($CD$4='DATA ENTRY'!CK205,$CG$4='DATA ENTRY'!D205),'DATA ENTRY'!B205,"")))</f>
        <v/>
      </c>
      <c r="CD206" s="3" t="str">
        <f>IF('DATA ENTRY'!CK205="","",IF('DATA ENTRY'!C205="","",IF(AND($CD$4='DATA ENTRY'!CK205,$CG$4='DATA ENTRY'!D205),'DATA ENTRY'!C205,"")))</f>
        <v/>
      </c>
      <c r="CE206" s="4" t="str">
        <f>IF('DATA ENTRY'!CK205="","",IF('DATA ENTRY'!I205="","",IF(AND($CD$4='DATA ENTRY'!CK205,$CG$4='DATA ENTRY'!D205),'DATA ENTRY'!I205,"")))</f>
        <v/>
      </c>
      <c r="CF206" s="4" t="str">
        <f>IF('DATA ENTRY'!CK205="","",IF('DATA ENTRY'!CK205="","",IF(AND($CD$4='DATA ENTRY'!CK205,$CG$4='DATA ENTRY'!D205),'DATA ENTRY'!CK205,"")))</f>
        <v/>
      </c>
      <c r="CG206" s="3" t="str">
        <f>IF('DATA ENTRY'!CK205="","",IF('DATA ENTRY'!N205="","",IF(AND($CD$4='DATA ENTRY'!CK205,$CG$4='DATA ENTRY'!D205),'DATA ENTRY'!N205,"")))</f>
        <v/>
      </c>
      <c r="CH206" s="107" t="str">
        <f>IF('DATA ENTRY'!CK205="","",IF('DATA ENTRY'!O205="","",IF(AND($CD$4='DATA ENTRY'!CK205,$CG$4='DATA ENTRY'!D205),'DATA ENTRY'!O205,"")))</f>
        <v/>
      </c>
      <c r="CI206" s="3" t="str">
        <f>IF('DATA ENTRY'!CK205="","",IF('DATA ENTRY'!P205="","",IF(AND($CD$4='DATA ENTRY'!CK205,$CG$4='DATA ENTRY'!D205),'DATA ENTRY'!P205,"")))</f>
        <v/>
      </c>
      <c r="CJ206" s="107" t="str">
        <f>IF('DATA ENTRY'!CK205="","",IF('DATA ENTRY'!Q205="","",IF(AND($CD$4='DATA ENTRY'!CK205,$CG$4='DATA ENTRY'!D205),'DATA ENTRY'!Q205,"")))</f>
        <v/>
      </c>
      <c r="CK206" s="3" t="str">
        <f>IF('DATA ENTRY'!CK205="","",IF('DATA ENTRY'!R205="","",IF(AND($CD$4='DATA ENTRY'!CK205,$CG$4='DATA ENTRY'!D205),'DATA ENTRY'!R205,"")))</f>
        <v/>
      </c>
      <c r="CL206" s="3" t="str">
        <f>IF('DATA ENTRY'!CK205="","",IF('DATA ENTRY'!S205="","",IF(AND($CD$4='DATA ENTRY'!CK205,$CG$4='DATA ENTRY'!D205),'DATA ENTRY'!S205,"")))</f>
        <v/>
      </c>
      <c r="CM206" s="3" t="str">
        <f>IF('DATA ENTRY'!CK205="","",IF('DATA ENTRY'!E205="","",IF(AND($CD$4='DATA ENTRY'!CK205,$CG$4='DATA ENTRY'!D205),'DATA ENTRY'!E205,"")))</f>
        <v/>
      </c>
      <c r="CN206" s="3" t="str">
        <f>IF('DATA ENTRY'!CK205="","",IF('DATA ENTRY'!W205="","",IF(AND($CD$4='DATA ENTRY'!CK205,$CG$4='DATA ENTRY'!D205),'DATA ENTRY'!W205,"")))</f>
        <v/>
      </c>
      <c r="CO206" s="3" t="str">
        <f>IF('DATA ENTRY'!CK205="","",IF('DATA ENTRY'!X205="","",IF(AND($CD$4='DATA ENTRY'!CK205,$CG$4='DATA ENTRY'!D205),'DATA ENTRY'!X205,"")))</f>
        <v/>
      </c>
      <c r="CP206" s="108" t="str">
        <f t="shared" si="55"/>
        <v/>
      </c>
      <c r="CQ206" s="108" t="str">
        <f>IF('DATA ENTRY'!CK205="","",IF('DATA ENTRY'!G205="","",IF(AND($CD$4='DATA ENTRY'!CK205,$CG$4='DATA ENTRY'!D205),'DATA ENTRY'!G205,"")))</f>
        <v/>
      </c>
      <c r="CR206" s="230" t="str">
        <f>IF('DATA ENTRY'!CK205="","",IF('DATA ENTRY'!D205="","",IF(AND($CD$4='DATA ENTRY'!CK205,$CG$4='DATA ENTRY'!D205),'DATA ENTRY'!D205,"")))</f>
        <v/>
      </c>
      <c r="CS206">
        <f t="shared" si="56"/>
        <v>0</v>
      </c>
      <c r="CT206">
        <f t="shared" si="57"/>
        <v>0</v>
      </c>
      <c r="CV206" s="139"/>
      <c r="CX206">
        <f t="shared" si="58"/>
        <v>0</v>
      </c>
      <c r="DB206" t="str">
        <f t="shared" si="65"/>
        <v/>
      </c>
      <c r="DC206" t="str">
        <f t="shared" si="66"/>
        <v/>
      </c>
      <c r="DD206" s="224">
        <v>200</v>
      </c>
      <c r="DE206" s="3" t="str">
        <f>IF('DATA ENTRY'!CK205="","",IF('DATA ENTRY'!B205="","",IF(AND($DF$4='DATA ENTRY'!D205),'DATA ENTRY'!B205,"")))</f>
        <v/>
      </c>
      <c r="DF206" s="3" t="str">
        <f>IF('DATA ENTRY'!CK205="","",IF('DATA ENTRY'!C205="","",IF(AND($DF$4='DATA ENTRY'!D205),'DATA ENTRY'!C205,"")))</f>
        <v/>
      </c>
      <c r="DG206" s="4" t="str">
        <f>IF('DATA ENTRY'!CK205="","",IF('DATA ENTRY'!I205="","",IF(AND($DF$4='DATA ENTRY'!D205),'DATA ENTRY'!I205,"")))</f>
        <v/>
      </c>
      <c r="DH206" s="4" t="str">
        <f>IF('DATA ENTRY'!CK205="","",IF('DATA ENTRY'!CK205="","",IF(AND($DF$4='DATA ENTRY'!D205),'DATA ENTRY'!CK205,"")))</f>
        <v/>
      </c>
      <c r="DI206" s="3" t="str">
        <f>IF('DATA ENTRY'!CK205="","",IF('DATA ENTRY'!N205="","",IF(AND($DF$4='DATA ENTRY'!D205),'DATA ENTRY'!N205,"")))</f>
        <v/>
      </c>
      <c r="DJ206" s="107" t="str">
        <f>IF('DATA ENTRY'!CK205="","",IF('DATA ENTRY'!O205="","",IF(AND($DF$4='DATA ENTRY'!D205),'DATA ENTRY'!O205,"")))</f>
        <v/>
      </c>
      <c r="DK206" s="3" t="str">
        <f>IF('DATA ENTRY'!CK205="","",IF('DATA ENTRY'!P205="","",IF(AND($DF$4='DATA ENTRY'!D205),'DATA ENTRY'!P205,"")))</f>
        <v/>
      </c>
      <c r="DL206" s="107" t="str">
        <f>IF('DATA ENTRY'!CK205="","",IF('DATA ENTRY'!Q205="","",IF(AND($DF$4='DATA ENTRY'!D205),'DATA ENTRY'!Q205,"")))</f>
        <v/>
      </c>
      <c r="DM206" s="3" t="str">
        <f>IF('DATA ENTRY'!CK205="","",IF('DATA ENTRY'!R205="","",IF(AND($DF$4='DATA ENTRY'!D205),'DATA ENTRY'!R205,"")))</f>
        <v/>
      </c>
      <c r="DN206" s="107" t="str">
        <f>IF('DATA ENTRY'!CK205="","",IF('DATA ENTRY'!S205="","",IF(AND($DF$4='DATA ENTRY'!D205),'DATA ENTRY'!S205,"")))</f>
        <v/>
      </c>
      <c r="DO206" s="3" t="str">
        <f>IF('DATA ENTRY'!CK205="","",IF('DATA ENTRY'!E205="","",IF(AND($DF$4='DATA ENTRY'!D205),'DATA ENTRY'!E205,"")))</f>
        <v/>
      </c>
      <c r="DP206" s="3" t="str">
        <f>IF('DATA ENTRY'!CK205="","",IF('DATA ENTRY'!D205="","",IF(AND($DF$4='DATA ENTRY'!D205),'DATA ENTRY'!D205,"")))</f>
        <v/>
      </c>
      <c r="DQ206" s="3" t="str">
        <f>IF('DATA ENTRY'!CK205="","",IF('DATA ENTRY'!W205="","",IF(AND($DF$4='DATA ENTRY'!D205),'DATA ENTRY'!W205,"")))</f>
        <v/>
      </c>
      <c r="DR206" s="3" t="str">
        <f>IF('DATA ENTRY'!CK205="","",IF('DATA ENTRY'!X205="","",IF(AND($DF$4='DATA ENTRY'!D205),'DATA ENTRY'!X205,"")))</f>
        <v/>
      </c>
      <c r="DS206" s="108" t="str">
        <f t="shared" si="59"/>
        <v/>
      </c>
      <c r="DT206" s="108" t="str">
        <f>IF('DATA ENTRY'!CK205="","",IF('DATA ENTRY'!D205="","",IF(AND($DF$4='DATA ENTRY'!D205),'DATA ENTRY'!G205,"")))</f>
        <v/>
      </c>
      <c r="DY206">
        <f t="shared" si="60"/>
        <v>0</v>
      </c>
      <c r="EB206" t="str">
        <f t="shared" si="61"/>
        <v/>
      </c>
      <c r="EC206" t="str">
        <f t="shared" si="62"/>
        <v/>
      </c>
      <c r="ED206" s="224">
        <v>200</v>
      </c>
      <c r="EE206" s="3" t="str">
        <f>IF('DATA ENTRY'!CK205="","",IF('DATA ENTRY'!B205="","",IF(AND($EF$4='DATA ENTRY'!G205,$EH$4='DATA ENTRY'!F205),'DATA ENTRY'!B205,"")))</f>
        <v/>
      </c>
      <c r="EF206" s="3" t="str">
        <f>IF('DATA ENTRY'!CK205="","",IF('DATA ENTRY'!C205="","",IF(AND($EF$4='DATA ENTRY'!G205,$EH$4='DATA ENTRY'!F205),'DATA ENTRY'!C205,"")))</f>
        <v/>
      </c>
      <c r="EG206" s="4" t="str">
        <f>IF('DATA ENTRY'!CK205="","",IF('DATA ENTRY'!I205="","",IF(AND($EF$4='DATA ENTRY'!G205,$EH$4='DATA ENTRY'!F205),'DATA ENTRY'!I205,"")))</f>
        <v/>
      </c>
      <c r="EH206" s="4" t="str">
        <f>IF('DATA ENTRY'!CK205="","",IF('DATA ENTRY'!CK205="","",IF(AND($EF$4='DATA ENTRY'!G205,$EH$4='DATA ENTRY'!F205),'DATA ENTRY'!CK205,"")))</f>
        <v/>
      </c>
      <c r="EI206" s="3" t="str">
        <f>IF('DATA ENTRY'!CK205="","",IF('DATA ENTRY'!N205="","",IF(AND($EF$4='DATA ENTRY'!G205,$EH$4='DATA ENTRY'!F205),'DATA ENTRY'!N205,"")))</f>
        <v/>
      </c>
      <c r="EJ206" s="107" t="str">
        <f>IF('DATA ENTRY'!CK205="","",IF('DATA ENTRY'!O205="","",IF(AND($EF$4='DATA ENTRY'!G205,$EH$4='DATA ENTRY'!F205),'DATA ENTRY'!O205,"")))</f>
        <v/>
      </c>
      <c r="EK206" s="3" t="str">
        <f>IF('DATA ENTRY'!CK205="","",IF('DATA ENTRY'!P205="","",IF(AND($EF$4='DATA ENTRY'!G205,$EH$4='DATA ENTRY'!F205),'DATA ENTRY'!P205,"")))</f>
        <v/>
      </c>
      <c r="EL206" s="107" t="str">
        <f>IF('DATA ENTRY'!CK205="","",IF('DATA ENTRY'!Q205="","",IF(AND($EF$4='DATA ENTRY'!G205,$EH$4='DATA ENTRY'!F205),'DATA ENTRY'!Q205,"")))</f>
        <v/>
      </c>
      <c r="EM206" s="3" t="str">
        <f>IF('DATA ENTRY'!CK205="","",IF('DATA ENTRY'!R205="","",IF(AND($EF$4='DATA ENTRY'!G205,$EH$4='DATA ENTRY'!F205),'DATA ENTRY'!R205,"")))</f>
        <v/>
      </c>
      <c r="EN206" s="107" t="str">
        <f>IF('DATA ENTRY'!CK205="","",IF('DATA ENTRY'!S205="","",IF(AND($EF$4='DATA ENTRY'!G205,$EH$4='DATA ENTRY'!F205),'DATA ENTRY'!S205,"")))</f>
        <v/>
      </c>
      <c r="EO206" s="3" t="str">
        <f>IF('DATA ENTRY'!CK205="","",IF('DATA ENTRY'!E205="","",IF(AND($EF$4='DATA ENTRY'!G205,$EH$4='DATA ENTRY'!F205),'DATA ENTRY'!E205,"")))</f>
        <v/>
      </c>
      <c r="EP206" s="3" t="str">
        <f>IF('DATA ENTRY'!CK205="","",IF('DATA ENTRY'!D205="","",IF(AND($EF$4='DATA ENTRY'!G205,$EH$4='DATA ENTRY'!F205),'DATA ENTRY'!D205,"")))</f>
        <v/>
      </c>
      <c r="EQ206" s="3" t="str">
        <f>IF('DATA ENTRY'!CK205="","",IF('DATA ENTRY'!W205="","",IF(AND($EF$4='DATA ENTRY'!G205,$EH$4='DATA ENTRY'!F205),'DATA ENTRY'!W205,"")))</f>
        <v/>
      </c>
      <c r="ER206" s="3" t="str">
        <f>IF('DATA ENTRY'!CK205="","",IF('DATA ENTRY'!X205="","",IF(AND($EF$4='DATA ENTRY'!G205,$EH$4='DATA ENTRY'!F205),'DATA ENTRY'!X205,"")))</f>
        <v/>
      </c>
      <c r="ES206" s="108" t="str">
        <f t="shared" si="63"/>
        <v/>
      </c>
      <c r="ET206" s="108" t="str">
        <f>IF('DATA ENTRY'!CK205="","",IF('DATA ENTRY'!D205="","",IF(AND($EF$4='DATA ENTRY'!G205,$EH$4='DATA ENTRY'!F205),'DATA ENTRY'!G205,"")))</f>
        <v/>
      </c>
      <c r="EY206">
        <f t="shared" si="64"/>
        <v>0</v>
      </c>
    </row>
    <row r="207" spans="1:155">
      <c r="A207" t="str">
        <f>IF(S207=0,"",1+(MAX($A$7:A206)))</f>
        <v/>
      </c>
      <c r="B207" s="224">
        <v>201</v>
      </c>
      <c r="C207" s="3" t="str">
        <f>IF('DATA ENTRY'!CK206="","",IF('DATA ENTRY'!B206="","",IF($D$4="All Post",'DATA ENTRY'!B206,IF(AND($D$4='DATA ENTRY'!CK206),'DATA ENTRY'!B206,""))))</f>
        <v/>
      </c>
      <c r="D207" s="3" t="str">
        <f>IF('DATA ENTRY'!CK206="","",IF('DATA ENTRY'!C206="","",IF($D$4="All Post",'DATA ENTRY'!C206,IF(AND($D$4='DATA ENTRY'!CK206),'DATA ENTRY'!C206,""))))</f>
        <v/>
      </c>
      <c r="E207" s="4" t="str">
        <f>IF('DATA ENTRY'!CK206="","",IF('DATA ENTRY'!I206="","",IF($D$4="All Post",'DATA ENTRY'!I206,IF(AND($D$4='DATA ENTRY'!CK206),'DATA ENTRY'!I206,""))))</f>
        <v/>
      </c>
      <c r="F207" s="4" t="str">
        <f>IF('DATA ENTRY'!CK206="","",IF('DATA ENTRY'!CK206="","",IF($D$4="All Post",'DATA ENTRY'!CK206,IF(AND($D$4='DATA ENTRY'!CK206),'DATA ENTRY'!CK206,""))))</f>
        <v/>
      </c>
      <c r="G207" s="3" t="str">
        <f>IF('DATA ENTRY'!CK206="","",IF('DATA ENTRY'!N206="","",IF($D$4="All Post",'DATA ENTRY'!N206,IF(AND($D$4='DATA ENTRY'!CK206),'DATA ENTRY'!N206,""))))</f>
        <v/>
      </c>
      <c r="H207" s="107" t="str">
        <f>IF('DATA ENTRY'!CK206="","",IF('DATA ENTRY'!O206="","",IF($D$4="All Post",'DATA ENTRY'!O206,IF(AND($D$4='DATA ENTRY'!CK206),'DATA ENTRY'!O206,""))))</f>
        <v/>
      </c>
      <c r="I207" s="3" t="str">
        <f>IF('DATA ENTRY'!CK206="","",IF('DATA ENTRY'!P206="","",IF($D$4="All Post",'DATA ENTRY'!P206,IF(AND($D$4='DATA ENTRY'!CK206),'DATA ENTRY'!P206,""))))</f>
        <v/>
      </c>
      <c r="J207" s="107" t="str">
        <f>IF('DATA ENTRY'!CK206="","",IF('DATA ENTRY'!Q206="","",IF($D$4="All Post",'DATA ENTRY'!Q206,IF(AND($D$4='DATA ENTRY'!CK206),'DATA ENTRY'!Q206,""))))</f>
        <v/>
      </c>
      <c r="K207" s="3" t="str">
        <f>IF('DATA ENTRY'!CK206="","",IF('DATA ENTRY'!R206="","",IF($D$4="All Post",'DATA ENTRY'!R206,IF(AND($D$4='DATA ENTRY'!CK206),'DATA ENTRY'!R206,""))))</f>
        <v/>
      </c>
      <c r="L207" s="3" t="str">
        <f>IF('DATA ENTRY'!CK206="","",IF('DATA ENTRY'!S206="","",IF($D$4="All Post",'DATA ENTRY'!S206,IF(AND($D$4='DATA ENTRY'!CK206),'DATA ENTRY'!S206,""))))</f>
        <v/>
      </c>
      <c r="M207" s="3" t="str">
        <f>IF('DATA ENTRY'!CK206="","",IF('DATA ENTRY'!E206="","",IF($D$4="All Post",'DATA ENTRY'!E206,IF(AND($D$4='DATA ENTRY'!CK206),'DATA ENTRY'!E206,""))))</f>
        <v/>
      </c>
      <c r="N207" s="3" t="str">
        <f>IF('DATA ENTRY'!CK206="","",IF('DATA ENTRY'!W206="","",IF($D$4="All Post",'DATA ENTRY'!W206,IF(AND($D$4='DATA ENTRY'!CK206),'DATA ENTRY'!W206,""))))</f>
        <v/>
      </c>
      <c r="O207" s="3" t="str">
        <f>IF('DATA ENTRY'!CK206="","",IF('DATA ENTRY'!X206="","",IF($D$4="All Post",'DATA ENTRY'!X206,IF(AND($D$4='DATA ENTRY'!CK206),'DATA ENTRY'!X206,""))))</f>
        <v/>
      </c>
      <c r="P207" s="3" t="str">
        <f>IF('DATA ENTRY'!CK206="","",IF('DATA ENTRY'!G206="","",IF($D$4="All Post",'DATA ENTRY'!G206,IF(AND($D$4='DATA ENTRY'!CK206),'DATA ENTRY'!G206,""))))</f>
        <v/>
      </c>
      <c r="S207">
        <f t="shared" si="51"/>
        <v>0</v>
      </c>
      <c r="T207" t="str">
        <f t="shared" si="52"/>
        <v/>
      </c>
      <c r="BZ207" t="str">
        <f t="shared" si="53"/>
        <v/>
      </c>
      <c r="CA207" t="str">
        <f t="shared" si="54"/>
        <v/>
      </c>
      <c r="CB207" s="224">
        <v>201</v>
      </c>
      <c r="CC207" s="3" t="str">
        <f>IF('DATA ENTRY'!CK206="","",IF('DATA ENTRY'!B206="","",IF(AND($CD$4='DATA ENTRY'!CK206,$CG$4='DATA ENTRY'!D206),'DATA ENTRY'!B206,"")))</f>
        <v/>
      </c>
      <c r="CD207" s="3" t="str">
        <f>IF('DATA ENTRY'!CK206="","",IF('DATA ENTRY'!C206="","",IF(AND($CD$4='DATA ENTRY'!CK206,$CG$4='DATA ENTRY'!D206),'DATA ENTRY'!C206,"")))</f>
        <v/>
      </c>
      <c r="CE207" s="4" t="str">
        <f>IF('DATA ENTRY'!CK206="","",IF('DATA ENTRY'!I206="","",IF(AND($CD$4='DATA ENTRY'!CK206,$CG$4='DATA ENTRY'!D206),'DATA ENTRY'!I206,"")))</f>
        <v/>
      </c>
      <c r="CF207" s="4" t="str">
        <f>IF('DATA ENTRY'!CK206="","",IF('DATA ENTRY'!CK206="","",IF(AND($CD$4='DATA ENTRY'!CK206,$CG$4='DATA ENTRY'!D206),'DATA ENTRY'!CK206,"")))</f>
        <v/>
      </c>
      <c r="CG207" s="3" t="str">
        <f>IF('DATA ENTRY'!CK206="","",IF('DATA ENTRY'!N206="","",IF(AND($CD$4='DATA ENTRY'!CK206,$CG$4='DATA ENTRY'!D206),'DATA ENTRY'!N206,"")))</f>
        <v/>
      </c>
      <c r="CH207" s="107" t="str">
        <f>IF('DATA ENTRY'!CK206="","",IF('DATA ENTRY'!O206="","",IF(AND($CD$4='DATA ENTRY'!CK206,$CG$4='DATA ENTRY'!D206),'DATA ENTRY'!O206,"")))</f>
        <v/>
      </c>
      <c r="CI207" s="3" t="str">
        <f>IF('DATA ENTRY'!CK206="","",IF('DATA ENTRY'!P206="","",IF(AND($CD$4='DATA ENTRY'!CK206,$CG$4='DATA ENTRY'!D206),'DATA ENTRY'!P206,"")))</f>
        <v/>
      </c>
      <c r="CJ207" s="107" t="str">
        <f>IF('DATA ENTRY'!CK206="","",IF('DATA ENTRY'!Q206="","",IF(AND($CD$4='DATA ENTRY'!CK206,$CG$4='DATA ENTRY'!D206),'DATA ENTRY'!Q206,"")))</f>
        <v/>
      </c>
      <c r="CK207" s="3" t="str">
        <f>IF('DATA ENTRY'!CK206="","",IF('DATA ENTRY'!R206="","",IF(AND($CD$4='DATA ENTRY'!CK206,$CG$4='DATA ENTRY'!D206),'DATA ENTRY'!R206,"")))</f>
        <v/>
      </c>
      <c r="CL207" s="3" t="str">
        <f>IF('DATA ENTRY'!CK206="","",IF('DATA ENTRY'!S206="","",IF(AND($CD$4='DATA ENTRY'!CK206,$CG$4='DATA ENTRY'!D206),'DATA ENTRY'!S206,"")))</f>
        <v/>
      </c>
      <c r="CM207" s="3" t="str">
        <f>IF('DATA ENTRY'!CK206="","",IF('DATA ENTRY'!E206="","",IF(AND($CD$4='DATA ENTRY'!CK206,$CG$4='DATA ENTRY'!D206),'DATA ENTRY'!E206,"")))</f>
        <v/>
      </c>
      <c r="CN207" s="3" t="str">
        <f>IF('DATA ENTRY'!CK206="","",IF('DATA ENTRY'!W206="","",IF(AND($CD$4='DATA ENTRY'!CK206,$CG$4='DATA ENTRY'!D206),'DATA ENTRY'!W206,"")))</f>
        <v/>
      </c>
      <c r="CO207" s="3" t="str">
        <f>IF('DATA ENTRY'!CK206="","",IF('DATA ENTRY'!X206="","",IF(AND($CD$4='DATA ENTRY'!CK206,$CG$4='DATA ENTRY'!D206),'DATA ENTRY'!X206,"")))</f>
        <v/>
      </c>
      <c r="CP207" s="108" t="str">
        <f t="shared" si="55"/>
        <v/>
      </c>
      <c r="CQ207" s="108" t="str">
        <f>IF('DATA ENTRY'!CK206="","",IF('DATA ENTRY'!G206="","",IF(AND($CD$4='DATA ENTRY'!CK206,$CG$4='DATA ENTRY'!D206),'DATA ENTRY'!G206,"")))</f>
        <v/>
      </c>
      <c r="CR207" s="230" t="str">
        <f>IF('DATA ENTRY'!CK206="","",IF('DATA ENTRY'!D206="","",IF(AND($CD$4='DATA ENTRY'!CK206,$CG$4='DATA ENTRY'!D206),'DATA ENTRY'!D206,"")))</f>
        <v/>
      </c>
      <c r="CS207">
        <f t="shared" si="56"/>
        <v>0</v>
      </c>
      <c r="CT207">
        <f t="shared" si="57"/>
        <v>0</v>
      </c>
      <c r="CV207" s="139"/>
      <c r="CX207">
        <f t="shared" si="58"/>
        <v>0</v>
      </c>
      <c r="DB207" t="str">
        <f t="shared" si="65"/>
        <v/>
      </c>
      <c r="DC207" t="str">
        <f t="shared" si="66"/>
        <v/>
      </c>
      <c r="DD207" s="224">
        <v>201</v>
      </c>
      <c r="DE207" s="3" t="str">
        <f>IF('DATA ENTRY'!CK206="","",IF('DATA ENTRY'!B206="","",IF(AND($DF$4='DATA ENTRY'!D206),'DATA ENTRY'!B206,"")))</f>
        <v/>
      </c>
      <c r="DF207" s="3" t="str">
        <f>IF('DATA ENTRY'!CK206="","",IF('DATA ENTRY'!C206="","",IF(AND($DF$4='DATA ENTRY'!D206),'DATA ENTRY'!C206,"")))</f>
        <v/>
      </c>
      <c r="DG207" s="4" t="str">
        <f>IF('DATA ENTRY'!CK206="","",IF('DATA ENTRY'!I206="","",IF(AND($DF$4='DATA ENTRY'!D206),'DATA ENTRY'!I206,"")))</f>
        <v/>
      </c>
      <c r="DH207" s="4" t="str">
        <f>IF('DATA ENTRY'!CK206="","",IF('DATA ENTRY'!CK206="","",IF(AND($DF$4='DATA ENTRY'!D206),'DATA ENTRY'!CK206,"")))</f>
        <v/>
      </c>
      <c r="DI207" s="3" t="str">
        <f>IF('DATA ENTRY'!CK206="","",IF('DATA ENTRY'!N206="","",IF(AND($DF$4='DATA ENTRY'!D206),'DATA ENTRY'!N206,"")))</f>
        <v/>
      </c>
      <c r="DJ207" s="107" t="str">
        <f>IF('DATA ENTRY'!CK206="","",IF('DATA ENTRY'!O206="","",IF(AND($DF$4='DATA ENTRY'!D206),'DATA ENTRY'!O206,"")))</f>
        <v/>
      </c>
      <c r="DK207" s="3" t="str">
        <f>IF('DATA ENTRY'!CK206="","",IF('DATA ENTRY'!P206="","",IF(AND($DF$4='DATA ENTRY'!D206),'DATA ENTRY'!P206,"")))</f>
        <v/>
      </c>
      <c r="DL207" s="107" t="str">
        <f>IF('DATA ENTRY'!CK206="","",IF('DATA ENTRY'!Q206="","",IF(AND($DF$4='DATA ENTRY'!D206),'DATA ENTRY'!Q206,"")))</f>
        <v/>
      </c>
      <c r="DM207" s="3" t="str">
        <f>IF('DATA ENTRY'!CK206="","",IF('DATA ENTRY'!R206="","",IF(AND($DF$4='DATA ENTRY'!D206),'DATA ENTRY'!R206,"")))</f>
        <v/>
      </c>
      <c r="DN207" s="107" t="str">
        <f>IF('DATA ENTRY'!CK206="","",IF('DATA ENTRY'!S206="","",IF(AND($DF$4='DATA ENTRY'!D206),'DATA ENTRY'!S206,"")))</f>
        <v/>
      </c>
      <c r="DO207" s="3" t="str">
        <f>IF('DATA ENTRY'!CK206="","",IF('DATA ENTRY'!E206="","",IF(AND($DF$4='DATA ENTRY'!D206),'DATA ENTRY'!E206,"")))</f>
        <v/>
      </c>
      <c r="DP207" s="3" t="str">
        <f>IF('DATA ENTRY'!CK206="","",IF('DATA ENTRY'!D206="","",IF(AND($DF$4='DATA ENTRY'!D206),'DATA ENTRY'!D206,"")))</f>
        <v/>
      </c>
      <c r="DQ207" s="3" t="str">
        <f>IF('DATA ENTRY'!CK206="","",IF('DATA ENTRY'!W206="","",IF(AND($DF$4='DATA ENTRY'!D206),'DATA ENTRY'!W206,"")))</f>
        <v/>
      </c>
      <c r="DR207" s="3" t="str">
        <f>IF('DATA ENTRY'!CK206="","",IF('DATA ENTRY'!X206="","",IF(AND($DF$4='DATA ENTRY'!D206),'DATA ENTRY'!X206,"")))</f>
        <v/>
      </c>
      <c r="DS207" s="108" t="str">
        <f t="shared" si="59"/>
        <v/>
      </c>
      <c r="DT207" s="108" t="str">
        <f>IF('DATA ENTRY'!CK206="","",IF('DATA ENTRY'!D206="","",IF(AND($DF$4='DATA ENTRY'!D206),'DATA ENTRY'!G206,"")))</f>
        <v/>
      </c>
      <c r="DY207">
        <f t="shared" si="60"/>
        <v>0</v>
      </c>
      <c r="EB207" t="str">
        <f t="shared" si="61"/>
        <v/>
      </c>
      <c r="EC207" t="str">
        <f t="shared" si="62"/>
        <v/>
      </c>
      <c r="ED207" s="224">
        <v>201</v>
      </c>
      <c r="EE207" s="3" t="str">
        <f>IF('DATA ENTRY'!CK206="","",IF('DATA ENTRY'!B206="","",IF(AND($EF$4='DATA ENTRY'!G206,$EH$4='DATA ENTRY'!F206),'DATA ENTRY'!B206,"")))</f>
        <v/>
      </c>
      <c r="EF207" s="3" t="str">
        <f>IF('DATA ENTRY'!CK206="","",IF('DATA ENTRY'!C206="","",IF(AND($EF$4='DATA ENTRY'!G206,$EH$4='DATA ENTRY'!F206),'DATA ENTRY'!C206,"")))</f>
        <v/>
      </c>
      <c r="EG207" s="4" t="str">
        <f>IF('DATA ENTRY'!CK206="","",IF('DATA ENTRY'!I206="","",IF(AND($EF$4='DATA ENTRY'!G206,$EH$4='DATA ENTRY'!F206),'DATA ENTRY'!I206,"")))</f>
        <v/>
      </c>
      <c r="EH207" s="4" t="str">
        <f>IF('DATA ENTRY'!CK206="","",IF('DATA ENTRY'!CK206="","",IF(AND($EF$4='DATA ENTRY'!G206,$EH$4='DATA ENTRY'!F206),'DATA ENTRY'!CK206,"")))</f>
        <v/>
      </c>
      <c r="EI207" s="3" t="str">
        <f>IF('DATA ENTRY'!CK206="","",IF('DATA ENTRY'!N206="","",IF(AND($EF$4='DATA ENTRY'!G206,$EH$4='DATA ENTRY'!F206),'DATA ENTRY'!N206,"")))</f>
        <v/>
      </c>
      <c r="EJ207" s="107" t="str">
        <f>IF('DATA ENTRY'!CK206="","",IF('DATA ENTRY'!O206="","",IF(AND($EF$4='DATA ENTRY'!G206,$EH$4='DATA ENTRY'!F206),'DATA ENTRY'!O206,"")))</f>
        <v/>
      </c>
      <c r="EK207" s="3" t="str">
        <f>IF('DATA ENTRY'!CK206="","",IF('DATA ENTRY'!P206="","",IF(AND($EF$4='DATA ENTRY'!G206,$EH$4='DATA ENTRY'!F206),'DATA ENTRY'!P206,"")))</f>
        <v/>
      </c>
      <c r="EL207" s="107" t="str">
        <f>IF('DATA ENTRY'!CK206="","",IF('DATA ENTRY'!Q206="","",IF(AND($EF$4='DATA ENTRY'!G206,$EH$4='DATA ENTRY'!F206),'DATA ENTRY'!Q206,"")))</f>
        <v/>
      </c>
      <c r="EM207" s="3" t="str">
        <f>IF('DATA ENTRY'!CK206="","",IF('DATA ENTRY'!R206="","",IF(AND($EF$4='DATA ENTRY'!G206,$EH$4='DATA ENTRY'!F206),'DATA ENTRY'!R206,"")))</f>
        <v/>
      </c>
      <c r="EN207" s="107" t="str">
        <f>IF('DATA ENTRY'!CK206="","",IF('DATA ENTRY'!S206="","",IF(AND($EF$4='DATA ENTRY'!G206,$EH$4='DATA ENTRY'!F206),'DATA ENTRY'!S206,"")))</f>
        <v/>
      </c>
      <c r="EO207" s="3" t="str">
        <f>IF('DATA ENTRY'!CK206="","",IF('DATA ENTRY'!E206="","",IF(AND($EF$4='DATA ENTRY'!G206,$EH$4='DATA ENTRY'!F206),'DATA ENTRY'!E206,"")))</f>
        <v/>
      </c>
      <c r="EP207" s="3" t="str">
        <f>IF('DATA ENTRY'!CK206="","",IF('DATA ENTRY'!D206="","",IF(AND($EF$4='DATA ENTRY'!G206,$EH$4='DATA ENTRY'!F206),'DATA ENTRY'!D206,"")))</f>
        <v/>
      </c>
      <c r="EQ207" s="3" t="str">
        <f>IF('DATA ENTRY'!CK206="","",IF('DATA ENTRY'!W206="","",IF(AND($EF$4='DATA ENTRY'!G206,$EH$4='DATA ENTRY'!F206),'DATA ENTRY'!W206,"")))</f>
        <v/>
      </c>
      <c r="ER207" s="3" t="str">
        <f>IF('DATA ENTRY'!CK206="","",IF('DATA ENTRY'!X206="","",IF(AND($EF$4='DATA ENTRY'!G206,$EH$4='DATA ENTRY'!F206),'DATA ENTRY'!X206,"")))</f>
        <v/>
      </c>
      <c r="ES207" s="108" t="str">
        <f t="shared" si="63"/>
        <v/>
      </c>
      <c r="ET207" s="108" t="str">
        <f>IF('DATA ENTRY'!CK206="","",IF('DATA ENTRY'!D206="","",IF(AND($EF$4='DATA ENTRY'!G206,$EH$4='DATA ENTRY'!F206),'DATA ENTRY'!G206,"")))</f>
        <v/>
      </c>
      <c r="EY207">
        <f t="shared" si="64"/>
        <v>0</v>
      </c>
    </row>
    <row r="208" spans="1:155">
      <c r="A208" t="str">
        <f>IF(S208=0,"",1+(MAX($A$7:A207)))</f>
        <v/>
      </c>
      <c r="B208" s="224">
        <v>202</v>
      </c>
      <c r="C208" s="3" t="str">
        <f>IF('DATA ENTRY'!CK207="","",IF('DATA ENTRY'!B207="","",IF($D$4="All Post",'DATA ENTRY'!B207,IF(AND($D$4='DATA ENTRY'!CK207),'DATA ENTRY'!B207,""))))</f>
        <v/>
      </c>
      <c r="D208" s="3" t="str">
        <f>IF('DATA ENTRY'!CK207="","",IF('DATA ENTRY'!C207="","",IF($D$4="All Post",'DATA ENTRY'!C207,IF(AND($D$4='DATA ENTRY'!CK207),'DATA ENTRY'!C207,""))))</f>
        <v/>
      </c>
      <c r="E208" s="4" t="str">
        <f>IF('DATA ENTRY'!CK207="","",IF('DATA ENTRY'!I207="","",IF($D$4="All Post",'DATA ENTRY'!I207,IF(AND($D$4='DATA ENTRY'!CK207),'DATA ENTRY'!I207,""))))</f>
        <v/>
      </c>
      <c r="F208" s="4" t="str">
        <f>IF('DATA ENTRY'!CK207="","",IF('DATA ENTRY'!CK207="","",IF($D$4="All Post",'DATA ENTRY'!CK207,IF(AND($D$4='DATA ENTRY'!CK207),'DATA ENTRY'!CK207,""))))</f>
        <v/>
      </c>
      <c r="G208" s="3" t="str">
        <f>IF('DATA ENTRY'!CK207="","",IF('DATA ENTRY'!N207="","",IF($D$4="All Post",'DATA ENTRY'!N207,IF(AND($D$4='DATA ENTRY'!CK207),'DATA ENTRY'!N207,""))))</f>
        <v/>
      </c>
      <c r="H208" s="107" t="str">
        <f>IF('DATA ENTRY'!CK207="","",IF('DATA ENTRY'!O207="","",IF($D$4="All Post",'DATA ENTRY'!O207,IF(AND($D$4='DATA ENTRY'!CK207),'DATA ENTRY'!O207,""))))</f>
        <v/>
      </c>
      <c r="I208" s="3" t="str">
        <f>IF('DATA ENTRY'!CK207="","",IF('DATA ENTRY'!P207="","",IF($D$4="All Post",'DATA ENTRY'!P207,IF(AND($D$4='DATA ENTRY'!CK207),'DATA ENTRY'!P207,""))))</f>
        <v/>
      </c>
      <c r="J208" s="107" t="str">
        <f>IF('DATA ENTRY'!CK207="","",IF('DATA ENTRY'!Q207="","",IF($D$4="All Post",'DATA ENTRY'!Q207,IF(AND($D$4='DATA ENTRY'!CK207),'DATA ENTRY'!Q207,""))))</f>
        <v/>
      </c>
      <c r="K208" s="3" t="str">
        <f>IF('DATA ENTRY'!CK207="","",IF('DATA ENTRY'!R207="","",IF($D$4="All Post",'DATA ENTRY'!R207,IF(AND($D$4='DATA ENTRY'!CK207),'DATA ENTRY'!R207,""))))</f>
        <v/>
      </c>
      <c r="L208" s="3" t="str">
        <f>IF('DATA ENTRY'!CK207="","",IF('DATA ENTRY'!S207="","",IF($D$4="All Post",'DATA ENTRY'!S207,IF(AND($D$4='DATA ENTRY'!CK207),'DATA ENTRY'!S207,""))))</f>
        <v/>
      </c>
      <c r="M208" s="3" t="str">
        <f>IF('DATA ENTRY'!CK207="","",IF('DATA ENTRY'!E207="","",IF($D$4="All Post",'DATA ENTRY'!E207,IF(AND($D$4='DATA ENTRY'!CK207),'DATA ENTRY'!E207,""))))</f>
        <v/>
      </c>
      <c r="N208" s="3" t="str">
        <f>IF('DATA ENTRY'!CK207="","",IF('DATA ENTRY'!W207="","",IF($D$4="All Post",'DATA ENTRY'!W207,IF(AND($D$4='DATA ENTRY'!CK207),'DATA ENTRY'!W207,""))))</f>
        <v/>
      </c>
      <c r="O208" s="3" t="str">
        <f>IF('DATA ENTRY'!CK207="","",IF('DATA ENTRY'!X207="","",IF($D$4="All Post",'DATA ENTRY'!X207,IF(AND($D$4='DATA ENTRY'!CK207),'DATA ENTRY'!X207,""))))</f>
        <v/>
      </c>
      <c r="P208" s="3" t="str">
        <f>IF('DATA ENTRY'!CK207="","",IF('DATA ENTRY'!G207="","",IF($D$4="All Post",'DATA ENTRY'!G207,IF(AND($D$4='DATA ENTRY'!CK207),'DATA ENTRY'!G207,""))))</f>
        <v/>
      </c>
      <c r="S208">
        <f t="shared" si="51"/>
        <v>0</v>
      </c>
      <c r="T208" t="str">
        <f t="shared" si="52"/>
        <v/>
      </c>
      <c r="BZ208" t="str">
        <f t="shared" si="53"/>
        <v/>
      </c>
      <c r="CA208" t="str">
        <f t="shared" si="54"/>
        <v/>
      </c>
      <c r="CB208" s="224">
        <v>202</v>
      </c>
      <c r="CC208" s="3" t="str">
        <f>IF('DATA ENTRY'!CK207="","",IF('DATA ENTRY'!B207="","",IF(AND($CD$4='DATA ENTRY'!CK207,$CG$4='DATA ENTRY'!D207),'DATA ENTRY'!B207,"")))</f>
        <v/>
      </c>
      <c r="CD208" s="3" t="str">
        <f>IF('DATA ENTRY'!CK207="","",IF('DATA ENTRY'!C207="","",IF(AND($CD$4='DATA ENTRY'!CK207,$CG$4='DATA ENTRY'!D207),'DATA ENTRY'!C207,"")))</f>
        <v/>
      </c>
      <c r="CE208" s="4" t="str">
        <f>IF('DATA ENTRY'!CK207="","",IF('DATA ENTRY'!I207="","",IF(AND($CD$4='DATA ENTRY'!CK207,$CG$4='DATA ENTRY'!D207),'DATA ENTRY'!I207,"")))</f>
        <v/>
      </c>
      <c r="CF208" s="4" t="str">
        <f>IF('DATA ENTRY'!CK207="","",IF('DATA ENTRY'!CK207="","",IF(AND($CD$4='DATA ENTRY'!CK207,$CG$4='DATA ENTRY'!D207),'DATA ENTRY'!CK207,"")))</f>
        <v/>
      </c>
      <c r="CG208" s="3" t="str">
        <f>IF('DATA ENTRY'!CK207="","",IF('DATA ENTRY'!N207="","",IF(AND($CD$4='DATA ENTRY'!CK207,$CG$4='DATA ENTRY'!D207),'DATA ENTRY'!N207,"")))</f>
        <v/>
      </c>
      <c r="CH208" s="107" t="str">
        <f>IF('DATA ENTRY'!CK207="","",IF('DATA ENTRY'!O207="","",IF(AND($CD$4='DATA ENTRY'!CK207,$CG$4='DATA ENTRY'!D207),'DATA ENTRY'!O207,"")))</f>
        <v/>
      </c>
      <c r="CI208" s="3" t="str">
        <f>IF('DATA ENTRY'!CK207="","",IF('DATA ENTRY'!P207="","",IF(AND($CD$4='DATA ENTRY'!CK207,$CG$4='DATA ENTRY'!D207),'DATA ENTRY'!P207,"")))</f>
        <v/>
      </c>
      <c r="CJ208" s="107" t="str">
        <f>IF('DATA ENTRY'!CK207="","",IF('DATA ENTRY'!Q207="","",IF(AND($CD$4='DATA ENTRY'!CK207,$CG$4='DATA ENTRY'!D207),'DATA ENTRY'!Q207,"")))</f>
        <v/>
      </c>
      <c r="CK208" s="3" t="str">
        <f>IF('DATA ENTRY'!CK207="","",IF('DATA ENTRY'!R207="","",IF(AND($CD$4='DATA ENTRY'!CK207,$CG$4='DATA ENTRY'!D207),'DATA ENTRY'!R207,"")))</f>
        <v/>
      </c>
      <c r="CL208" s="3" t="str">
        <f>IF('DATA ENTRY'!CK207="","",IF('DATA ENTRY'!S207="","",IF(AND($CD$4='DATA ENTRY'!CK207,$CG$4='DATA ENTRY'!D207),'DATA ENTRY'!S207,"")))</f>
        <v/>
      </c>
      <c r="CM208" s="3" t="str">
        <f>IF('DATA ENTRY'!CK207="","",IF('DATA ENTRY'!E207="","",IF(AND($CD$4='DATA ENTRY'!CK207,$CG$4='DATA ENTRY'!D207),'DATA ENTRY'!E207,"")))</f>
        <v/>
      </c>
      <c r="CN208" s="3" t="str">
        <f>IF('DATA ENTRY'!CK207="","",IF('DATA ENTRY'!W207="","",IF(AND($CD$4='DATA ENTRY'!CK207,$CG$4='DATA ENTRY'!D207),'DATA ENTRY'!W207,"")))</f>
        <v/>
      </c>
      <c r="CO208" s="3" t="str">
        <f>IF('DATA ENTRY'!CK207="","",IF('DATA ENTRY'!X207="","",IF(AND($CD$4='DATA ENTRY'!CK207,$CG$4='DATA ENTRY'!D207),'DATA ENTRY'!X207,"")))</f>
        <v/>
      </c>
      <c r="CP208" s="108" t="str">
        <f t="shared" si="55"/>
        <v/>
      </c>
      <c r="CQ208" s="108" t="str">
        <f>IF('DATA ENTRY'!CK207="","",IF('DATA ENTRY'!G207="","",IF(AND($CD$4='DATA ENTRY'!CK207,$CG$4='DATA ENTRY'!D207),'DATA ENTRY'!G207,"")))</f>
        <v/>
      </c>
      <c r="CR208" s="230" t="str">
        <f>IF('DATA ENTRY'!CK207="","",IF('DATA ENTRY'!D207="","",IF(AND($CD$4='DATA ENTRY'!CK207,$CG$4='DATA ENTRY'!D207),'DATA ENTRY'!D207,"")))</f>
        <v/>
      </c>
      <c r="CS208">
        <f t="shared" si="56"/>
        <v>0</v>
      </c>
      <c r="CT208">
        <f t="shared" si="57"/>
        <v>0</v>
      </c>
      <c r="CV208" s="139"/>
      <c r="CX208">
        <f t="shared" si="58"/>
        <v>0</v>
      </c>
      <c r="DB208" t="str">
        <f t="shared" si="65"/>
        <v/>
      </c>
      <c r="DC208" t="str">
        <f t="shared" si="66"/>
        <v/>
      </c>
      <c r="DD208" s="224">
        <v>202</v>
      </c>
      <c r="DE208" s="3" t="str">
        <f>IF('DATA ENTRY'!CK207="","",IF('DATA ENTRY'!B207="","",IF(AND($DF$4='DATA ENTRY'!D207),'DATA ENTRY'!B207,"")))</f>
        <v/>
      </c>
      <c r="DF208" s="3" t="str">
        <f>IF('DATA ENTRY'!CK207="","",IF('DATA ENTRY'!C207="","",IF(AND($DF$4='DATA ENTRY'!D207),'DATA ENTRY'!C207,"")))</f>
        <v/>
      </c>
      <c r="DG208" s="4" t="str">
        <f>IF('DATA ENTRY'!CK207="","",IF('DATA ENTRY'!I207="","",IF(AND($DF$4='DATA ENTRY'!D207),'DATA ENTRY'!I207,"")))</f>
        <v/>
      </c>
      <c r="DH208" s="4" t="str">
        <f>IF('DATA ENTRY'!CK207="","",IF('DATA ENTRY'!CK207="","",IF(AND($DF$4='DATA ENTRY'!D207),'DATA ENTRY'!CK207,"")))</f>
        <v/>
      </c>
      <c r="DI208" s="3" t="str">
        <f>IF('DATA ENTRY'!CK207="","",IF('DATA ENTRY'!N207="","",IF(AND($DF$4='DATA ENTRY'!D207),'DATA ENTRY'!N207,"")))</f>
        <v/>
      </c>
      <c r="DJ208" s="107" t="str">
        <f>IF('DATA ENTRY'!CK207="","",IF('DATA ENTRY'!O207="","",IF(AND($DF$4='DATA ENTRY'!D207),'DATA ENTRY'!O207,"")))</f>
        <v/>
      </c>
      <c r="DK208" s="3" t="str">
        <f>IF('DATA ENTRY'!CK207="","",IF('DATA ENTRY'!P207="","",IF(AND($DF$4='DATA ENTRY'!D207),'DATA ENTRY'!P207,"")))</f>
        <v/>
      </c>
      <c r="DL208" s="107" t="str">
        <f>IF('DATA ENTRY'!CK207="","",IF('DATA ENTRY'!Q207="","",IF(AND($DF$4='DATA ENTRY'!D207),'DATA ENTRY'!Q207,"")))</f>
        <v/>
      </c>
      <c r="DM208" s="3" t="str">
        <f>IF('DATA ENTRY'!CK207="","",IF('DATA ENTRY'!R207="","",IF(AND($DF$4='DATA ENTRY'!D207),'DATA ENTRY'!R207,"")))</f>
        <v/>
      </c>
      <c r="DN208" s="107" t="str">
        <f>IF('DATA ENTRY'!CK207="","",IF('DATA ENTRY'!S207="","",IF(AND($DF$4='DATA ENTRY'!D207),'DATA ENTRY'!S207,"")))</f>
        <v/>
      </c>
      <c r="DO208" s="3" t="str">
        <f>IF('DATA ENTRY'!CK207="","",IF('DATA ENTRY'!E207="","",IF(AND($DF$4='DATA ENTRY'!D207),'DATA ENTRY'!E207,"")))</f>
        <v/>
      </c>
      <c r="DP208" s="3" t="str">
        <f>IF('DATA ENTRY'!CK207="","",IF('DATA ENTRY'!D207="","",IF(AND($DF$4='DATA ENTRY'!D207),'DATA ENTRY'!D207,"")))</f>
        <v/>
      </c>
      <c r="DQ208" s="3" t="str">
        <f>IF('DATA ENTRY'!CK207="","",IF('DATA ENTRY'!W207="","",IF(AND($DF$4='DATA ENTRY'!D207),'DATA ENTRY'!W207,"")))</f>
        <v/>
      </c>
      <c r="DR208" s="3" t="str">
        <f>IF('DATA ENTRY'!CK207="","",IF('DATA ENTRY'!X207="","",IF(AND($DF$4='DATA ENTRY'!D207),'DATA ENTRY'!X207,"")))</f>
        <v/>
      </c>
      <c r="DS208" s="108" t="str">
        <f t="shared" si="59"/>
        <v/>
      </c>
      <c r="DT208" s="108" t="str">
        <f>IF('DATA ENTRY'!CK207="","",IF('DATA ENTRY'!D207="","",IF(AND($DF$4='DATA ENTRY'!D207),'DATA ENTRY'!G207,"")))</f>
        <v/>
      </c>
      <c r="DY208">
        <f t="shared" si="60"/>
        <v>0</v>
      </c>
      <c r="EB208" t="str">
        <f t="shared" si="61"/>
        <v/>
      </c>
      <c r="EC208" t="str">
        <f t="shared" si="62"/>
        <v/>
      </c>
      <c r="ED208" s="224">
        <v>202</v>
      </c>
      <c r="EE208" s="3" t="str">
        <f>IF('DATA ENTRY'!CK207="","",IF('DATA ENTRY'!B207="","",IF(AND($EF$4='DATA ENTRY'!G207,$EH$4='DATA ENTRY'!F207),'DATA ENTRY'!B207,"")))</f>
        <v/>
      </c>
      <c r="EF208" s="3" t="str">
        <f>IF('DATA ENTRY'!CK207="","",IF('DATA ENTRY'!C207="","",IF(AND($EF$4='DATA ENTRY'!G207,$EH$4='DATA ENTRY'!F207),'DATA ENTRY'!C207,"")))</f>
        <v/>
      </c>
      <c r="EG208" s="4" t="str">
        <f>IF('DATA ENTRY'!CK207="","",IF('DATA ENTRY'!I207="","",IF(AND($EF$4='DATA ENTRY'!G207,$EH$4='DATA ENTRY'!F207),'DATA ENTRY'!I207,"")))</f>
        <v/>
      </c>
      <c r="EH208" s="4" t="str">
        <f>IF('DATA ENTRY'!CK207="","",IF('DATA ENTRY'!CK207="","",IF(AND($EF$4='DATA ENTRY'!G207,$EH$4='DATA ENTRY'!F207),'DATA ENTRY'!CK207,"")))</f>
        <v/>
      </c>
      <c r="EI208" s="3" t="str">
        <f>IF('DATA ENTRY'!CK207="","",IF('DATA ENTRY'!N207="","",IF(AND($EF$4='DATA ENTRY'!G207,$EH$4='DATA ENTRY'!F207),'DATA ENTRY'!N207,"")))</f>
        <v/>
      </c>
      <c r="EJ208" s="107" t="str">
        <f>IF('DATA ENTRY'!CK207="","",IF('DATA ENTRY'!O207="","",IF(AND($EF$4='DATA ENTRY'!G207,$EH$4='DATA ENTRY'!F207),'DATA ENTRY'!O207,"")))</f>
        <v/>
      </c>
      <c r="EK208" s="3" t="str">
        <f>IF('DATA ENTRY'!CK207="","",IF('DATA ENTRY'!P207="","",IF(AND($EF$4='DATA ENTRY'!G207,$EH$4='DATA ENTRY'!F207),'DATA ENTRY'!P207,"")))</f>
        <v/>
      </c>
      <c r="EL208" s="107" t="str">
        <f>IF('DATA ENTRY'!CK207="","",IF('DATA ENTRY'!Q207="","",IF(AND($EF$4='DATA ENTRY'!G207,$EH$4='DATA ENTRY'!F207),'DATA ENTRY'!Q207,"")))</f>
        <v/>
      </c>
      <c r="EM208" s="3" t="str">
        <f>IF('DATA ENTRY'!CK207="","",IF('DATA ENTRY'!R207="","",IF(AND($EF$4='DATA ENTRY'!G207,$EH$4='DATA ENTRY'!F207),'DATA ENTRY'!R207,"")))</f>
        <v/>
      </c>
      <c r="EN208" s="107" t="str">
        <f>IF('DATA ENTRY'!CK207="","",IF('DATA ENTRY'!S207="","",IF(AND($EF$4='DATA ENTRY'!G207,$EH$4='DATA ENTRY'!F207),'DATA ENTRY'!S207,"")))</f>
        <v/>
      </c>
      <c r="EO208" s="3" t="str">
        <f>IF('DATA ENTRY'!CK207="","",IF('DATA ENTRY'!E207="","",IF(AND($EF$4='DATA ENTRY'!G207,$EH$4='DATA ENTRY'!F207),'DATA ENTRY'!E207,"")))</f>
        <v/>
      </c>
      <c r="EP208" s="3" t="str">
        <f>IF('DATA ENTRY'!CK207="","",IF('DATA ENTRY'!D207="","",IF(AND($EF$4='DATA ENTRY'!G207,$EH$4='DATA ENTRY'!F207),'DATA ENTRY'!D207,"")))</f>
        <v/>
      </c>
      <c r="EQ208" s="3" t="str">
        <f>IF('DATA ENTRY'!CK207="","",IF('DATA ENTRY'!W207="","",IF(AND($EF$4='DATA ENTRY'!G207,$EH$4='DATA ENTRY'!F207),'DATA ENTRY'!W207,"")))</f>
        <v/>
      </c>
      <c r="ER208" s="3" t="str">
        <f>IF('DATA ENTRY'!CK207="","",IF('DATA ENTRY'!X207="","",IF(AND($EF$4='DATA ENTRY'!G207,$EH$4='DATA ENTRY'!F207),'DATA ENTRY'!X207,"")))</f>
        <v/>
      </c>
      <c r="ES208" s="108" t="str">
        <f t="shared" si="63"/>
        <v/>
      </c>
      <c r="ET208" s="108" t="str">
        <f>IF('DATA ENTRY'!CK207="","",IF('DATA ENTRY'!D207="","",IF(AND($EF$4='DATA ENTRY'!G207,$EH$4='DATA ENTRY'!F207),'DATA ENTRY'!G207,"")))</f>
        <v/>
      </c>
      <c r="EY208">
        <f t="shared" si="64"/>
        <v>0</v>
      </c>
    </row>
    <row r="209" spans="1:155">
      <c r="A209" t="str">
        <f>IF(S209=0,"",1+(MAX($A$7:A208)))</f>
        <v/>
      </c>
      <c r="B209" s="224">
        <v>203</v>
      </c>
      <c r="C209" s="3" t="str">
        <f>IF('DATA ENTRY'!CK208="","",IF('DATA ENTRY'!B208="","",IF($D$4="All Post",'DATA ENTRY'!B208,IF(AND($D$4='DATA ENTRY'!CK208),'DATA ENTRY'!B208,""))))</f>
        <v/>
      </c>
      <c r="D209" s="3" t="str">
        <f>IF('DATA ENTRY'!CK208="","",IF('DATA ENTRY'!C208="","",IF($D$4="All Post",'DATA ENTRY'!C208,IF(AND($D$4='DATA ENTRY'!CK208),'DATA ENTRY'!C208,""))))</f>
        <v/>
      </c>
      <c r="E209" s="4" t="str">
        <f>IF('DATA ENTRY'!CK208="","",IF('DATA ENTRY'!I208="","",IF($D$4="All Post",'DATA ENTRY'!I208,IF(AND($D$4='DATA ENTRY'!CK208),'DATA ENTRY'!I208,""))))</f>
        <v/>
      </c>
      <c r="F209" s="4" t="str">
        <f>IF('DATA ENTRY'!CK208="","",IF('DATA ENTRY'!CK208="","",IF($D$4="All Post",'DATA ENTRY'!CK208,IF(AND($D$4='DATA ENTRY'!CK208),'DATA ENTRY'!CK208,""))))</f>
        <v/>
      </c>
      <c r="G209" s="3" t="str">
        <f>IF('DATA ENTRY'!CK208="","",IF('DATA ENTRY'!N208="","",IF($D$4="All Post",'DATA ENTRY'!N208,IF(AND($D$4='DATA ENTRY'!CK208),'DATA ENTRY'!N208,""))))</f>
        <v/>
      </c>
      <c r="H209" s="107" t="str">
        <f>IF('DATA ENTRY'!CK208="","",IF('DATA ENTRY'!O208="","",IF($D$4="All Post",'DATA ENTRY'!O208,IF(AND($D$4='DATA ENTRY'!CK208),'DATA ENTRY'!O208,""))))</f>
        <v/>
      </c>
      <c r="I209" s="3" t="str">
        <f>IF('DATA ENTRY'!CK208="","",IF('DATA ENTRY'!P208="","",IF($D$4="All Post",'DATA ENTRY'!P208,IF(AND($D$4='DATA ENTRY'!CK208),'DATA ENTRY'!P208,""))))</f>
        <v/>
      </c>
      <c r="J209" s="107" t="str">
        <f>IF('DATA ENTRY'!CK208="","",IF('DATA ENTRY'!Q208="","",IF($D$4="All Post",'DATA ENTRY'!Q208,IF(AND($D$4='DATA ENTRY'!CK208),'DATA ENTRY'!Q208,""))))</f>
        <v/>
      </c>
      <c r="K209" s="3" t="str">
        <f>IF('DATA ENTRY'!CK208="","",IF('DATA ENTRY'!R208="","",IF($D$4="All Post",'DATA ENTRY'!R208,IF(AND($D$4='DATA ENTRY'!CK208),'DATA ENTRY'!R208,""))))</f>
        <v/>
      </c>
      <c r="L209" s="3" t="str">
        <f>IF('DATA ENTRY'!CK208="","",IF('DATA ENTRY'!S208="","",IF($D$4="All Post",'DATA ENTRY'!S208,IF(AND($D$4='DATA ENTRY'!CK208),'DATA ENTRY'!S208,""))))</f>
        <v/>
      </c>
      <c r="M209" s="3" t="str">
        <f>IF('DATA ENTRY'!CK208="","",IF('DATA ENTRY'!E208="","",IF($D$4="All Post",'DATA ENTRY'!E208,IF(AND($D$4='DATA ENTRY'!CK208),'DATA ENTRY'!E208,""))))</f>
        <v/>
      </c>
      <c r="N209" s="3" t="str">
        <f>IF('DATA ENTRY'!CK208="","",IF('DATA ENTRY'!W208="","",IF($D$4="All Post",'DATA ENTRY'!W208,IF(AND($D$4='DATA ENTRY'!CK208),'DATA ENTRY'!W208,""))))</f>
        <v/>
      </c>
      <c r="O209" s="3" t="str">
        <f>IF('DATA ENTRY'!CK208="","",IF('DATA ENTRY'!X208="","",IF($D$4="All Post",'DATA ENTRY'!X208,IF(AND($D$4='DATA ENTRY'!CK208),'DATA ENTRY'!X208,""))))</f>
        <v/>
      </c>
      <c r="P209" s="3" t="str">
        <f>IF('DATA ENTRY'!CK208="","",IF('DATA ENTRY'!G208="","",IF($D$4="All Post",'DATA ENTRY'!G208,IF(AND($D$4='DATA ENTRY'!CK208),'DATA ENTRY'!G208,""))))</f>
        <v/>
      </c>
      <c r="S209">
        <f t="shared" si="51"/>
        <v>0</v>
      </c>
      <c r="T209" t="str">
        <f t="shared" si="52"/>
        <v/>
      </c>
      <c r="BZ209" t="str">
        <f t="shared" si="53"/>
        <v/>
      </c>
      <c r="CA209" t="str">
        <f t="shared" si="54"/>
        <v/>
      </c>
      <c r="CB209" s="224">
        <v>203</v>
      </c>
      <c r="CC209" s="3" t="str">
        <f>IF('DATA ENTRY'!CK208="","",IF('DATA ENTRY'!B208="","",IF(AND($CD$4='DATA ENTRY'!CK208,$CG$4='DATA ENTRY'!D208),'DATA ENTRY'!B208,"")))</f>
        <v/>
      </c>
      <c r="CD209" s="3" t="str">
        <f>IF('DATA ENTRY'!CK208="","",IF('DATA ENTRY'!C208="","",IF(AND($CD$4='DATA ENTRY'!CK208,$CG$4='DATA ENTRY'!D208),'DATA ENTRY'!C208,"")))</f>
        <v/>
      </c>
      <c r="CE209" s="4" t="str">
        <f>IF('DATA ENTRY'!CK208="","",IF('DATA ENTRY'!I208="","",IF(AND($CD$4='DATA ENTRY'!CK208,$CG$4='DATA ENTRY'!D208),'DATA ENTRY'!I208,"")))</f>
        <v/>
      </c>
      <c r="CF209" s="4" t="str">
        <f>IF('DATA ENTRY'!CK208="","",IF('DATA ENTRY'!CK208="","",IF(AND($CD$4='DATA ENTRY'!CK208,$CG$4='DATA ENTRY'!D208),'DATA ENTRY'!CK208,"")))</f>
        <v/>
      </c>
      <c r="CG209" s="3" t="str">
        <f>IF('DATA ENTRY'!CK208="","",IF('DATA ENTRY'!N208="","",IF(AND($CD$4='DATA ENTRY'!CK208,$CG$4='DATA ENTRY'!D208),'DATA ENTRY'!N208,"")))</f>
        <v/>
      </c>
      <c r="CH209" s="107" t="str">
        <f>IF('DATA ENTRY'!CK208="","",IF('DATA ENTRY'!O208="","",IF(AND($CD$4='DATA ENTRY'!CK208,$CG$4='DATA ENTRY'!D208),'DATA ENTRY'!O208,"")))</f>
        <v/>
      </c>
      <c r="CI209" s="3" t="str">
        <f>IF('DATA ENTRY'!CK208="","",IF('DATA ENTRY'!P208="","",IF(AND($CD$4='DATA ENTRY'!CK208,$CG$4='DATA ENTRY'!D208),'DATA ENTRY'!P208,"")))</f>
        <v/>
      </c>
      <c r="CJ209" s="107" t="str">
        <f>IF('DATA ENTRY'!CK208="","",IF('DATA ENTRY'!Q208="","",IF(AND($CD$4='DATA ENTRY'!CK208,$CG$4='DATA ENTRY'!D208),'DATA ENTRY'!Q208,"")))</f>
        <v/>
      </c>
      <c r="CK209" s="3" t="str">
        <f>IF('DATA ENTRY'!CK208="","",IF('DATA ENTRY'!R208="","",IF(AND($CD$4='DATA ENTRY'!CK208,$CG$4='DATA ENTRY'!D208),'DATA ENTRY'!R208,"")))</f>
        <v/>
      </c>
      <c r="CL209" s="3" t="str">
        <f>IF('DATA ENTRY'!CK208="","",IF('DATA ENTRY'!S208="","",IF(AND($CD$4='DATA ENTRY'!CK208,$CG$4='DATA ENTRY'!D208),'DATA ENTRY'!S208,"")))</f>
        <v/>
      </c>
      <c r="CM209" s="3" t="str">
        <f>IF('DATA ENTRY'!CK208="","",IF('DATA ENTRY'!E208="","",IF(AND($CD$4='DATA ENTRY'!CK208,$CG$4='DATA ENTRY'!D208),'DATA ENTRY'!E208,"")))</f>
        <v/>
      </c>
      <c r="CN209" s="3" t="str">
        <f>IF('DATA ENTRY'!CK208="","",IF('DATA ENTRY'!W208="","",IF(AND($CD$4='DATA ENTRY'!CK208,$CG$4='DATA ENTRY'!D208),'DATA ENTRY'!W208,"")))</f>
        <v/>
      </c>
      <c r="CO209" s="3" t="str">
        <f>IF('DATA ENTRY'!CK208="","",IF('DATA ENTRY'!X208="","",IF(AND($CD$4='DATA ENTRY'!CK208,$CG$4='DATA ENTRY'!D208),'DATA ENTRY'!X208,"")))</f>
        <v/>
      </c>
      <c r="CP209" s="108" t="str">
        <f t="shared" si="55"/>
        <v/>
      </c>
      <c r="CQ209" s="108" t="str">
        <f>IF('DATA ENTRY'!CK208="","",IF('DATA ENTRY'!G208="","",IF(AND($CD$4='DATA ENTRY'!CK208,$CG$4='DATA ENTRY'!D208),'DATA ENTRY'!G208,"")))</f>
        <v/>
      </c>
      <c r="CR209" s="230" t="str">
        <f>IF('DATA ENTRY'!CK208="","",IF('DATA ENTRY'!D208="","",IF(AND($CD$4='DATA ENTRY'!CK208,$CG$4='DATA ENTRY'!D208),'DATA ENTRY'!D208,"")))</f>
        <v/>
      </c>
      <c r="CS209">
        <f t="shared" si="56"/>
        <v>0</v>
      </c>
      <c r="CT209">
        <f t="shared" si="57"/>
        <v>0</v>
      </c>
      <c r="CV209" s="139"/>
      <c r="CX209">
        <f t="shared" si="58"/>
        <v>0</v>
      </c>
      <c r="DB209" t="str">
        <f t="shared" si="65"/>
        <v/>
      </c>
      <c r="DC209" t="str">
        <f t="shared" si="66"/>
        <v/>
      </c>
      <c r="DD209" s="224">
        <v>203</v>
      </c>
      <c r="DE209" s="3" t="str">
        <f>IF('DATA ENTRY'!CK208="","",IF('DATA ENTRY'!B208="","",IF(AND($DF$4='DATA ENTRY'!D208),'DATA ENTRY'!B208,"")))</f>
        <v/>
      </c>
      <c r="DF209" s="3" t="str">
        <f>IF('DATA ENTRY'!CK208="","",IF('DATA ENTRY'!C208="","",IF(AND($DF$4='DATA ENTRY'!D208),'DATA ENTRY'!C208,"")))</f>
        <v/>
      </c>
      <c r="DG209" s="4" t="str">
        <f>IF('DATA ENTRY'!CK208="","",IF('DATA ENTRY'!I208="","",IF(AND($DF$4='DATA ENTRY'!D208),'DATA ENTRY'!I208,"")))</f>
        <v/>
      </c>
      <c r="DH209" s="4" t="str">
        <f>IF('DATA ENTRY'!CK208="","",IF('DATA ENTRY'!CK208="","",IF(AND($DF$4='DATA ENTRY'!D208),'DATA ENTRY'!CK208,"")))</f>
        <v/>
      </c>
      <c r="DI209" s="3" t="str">
        <f>IF('DATA ENTRY'!CK208="","",IF('DATA ENTRY'!N208="","",IF(AND($DF$4='DATA ENTRY'!D208),'DATA ENTRY'!N208,"")))</f>
        <v/>
      </c>
      <c r="DJ209" s="107" t="str">
        <f>IF('DATA ENTRY'!CK208="","",IF('DATA ENTRY'!O208="","",IF(AND($DF$4='DATA ENTRY'!D208),'DATA ENTRY'!O208,"")))</f>
        <v/>
      </c>
      <c r="DK209" s="3" t="str">
        <f>IF('DATA ENTRY'!CK208="","",IF('DATA ENTRY'!P208="","",IF(AND($DF$4='DATA ENTRY'!D208),'DATA ENTRY'!P208,"")))</f>
        <v/>
      </c>
      <c r="DL209" s="107" t="str">
        <f>IF('DATA ENTRY'!CK208="","",IF('DATA ENTRY'!Q208="","",IF(AND($DF$4='DATA ENTRY'!D208),'DATA ENTRY'!Q208,"")))</f>
        <v/>
      </c>
      <c r="DM209" s="3" t="str">
        <f>IF('DATA ENTRY'!CK208="","",IF('DATA ENTRY'!R208="","",IF(AND($DF$4='DATA ENTRY'!D208),'DATA ENTRY'!R208,"")))</f>
        <v/>
      </c>
      <c r="DN209" s="107" t="str">
        <f>IF('DATA ENTRY'!CK208="","",IF('DATA ENTRY'!S208="","",IF(AND($DF$4='DATA ENTRY'!D208),'DATA ENTRY'!S208,"")))</f>
        <v/>
      </c>
      <c r="DO209" s="3" t="str">
        <f>IF('DATA ENTRY'!CK208="","",IF('DATA ENTRY'!E208="","",IF(AND($DF$4='DATA ENTRY'!D208),'DATA ENTRY'!E208,"")))</f>
        <v/>
      </c>
      <c r="DP209" s="3" t="str">
        <f>IF('DATA ENTRY'!CK208="","",IF('DATA ENTRY'!D208="","",IF(AND($DF$4='DATA ENTRY'!D208),'DATA ENTRY'!D208,"")))</f>
        <v/>
      </c>
      <c r="DQ209" s="3" t="str">
        <f>IF('DATA ENTRY'!CK208="","",IF('DATA ENTRY'!W208="","",IF(AND($DF$4='DATA ENTRY'!D208),'DATA ENTRY'!W208,"")))</f>
        <v/>
      </c>
      <c r="DR209" s="3" t="str">
        <f>IF('DATA ENTRY'!CK208="","",IF('DATA ENTRY'!X208="","",IF(AND($DF$4='DATA ENTRY'!D208),'DATA ENTRY'!X208,"")))</f>
        <v/>
      </c>
      <c r="DS209" s="108" t="str">
        <f t="shared" si="59"/>
        <v/>
      </c>
      <c r="DT209" s="108" t="str">
        <f>IF('DATA ENTRY'!CK208="","",IF('DATA ENTRY'!D208="","",IF(AND($DF$4='DATA ENTRY'!D208),'DATA ENTRY'!G208,"")))</f>
        <v/>
      </c>
      <c r="DY209">
        <f t="shared" si="60"/>
        <v>0</v>
      </c>
      <c r="EB209" t="str">
        <f t="shared" si="61"/>
        <v/>
      </c>
      <c r="EC209" t="str">
        <f t="shared" si="62"/>
        <v/>
      </c>
      <c r="ED209" s="224">
        <v>203</v>
      </c>
      <c r="EE209" s="3" t="str">
        <f>IF('DATA ENTRY'!CK208="","",IF('DATA ENTRY'!B208="","",IF(AND($EF$4='DATA ENTRY'!G208,$EH$4='DATA ENTRY'!F208),'DATA ENTRY'!B208,"")))</f>
        <v/>
      </c>
      <c r="EF209" s="3" t="str">
        <f>IF('DATA ENTRY'!CK208="","",IF('DATA ENTRY'!C208="","",IF(AND($EF$4='DATA ENTRY'!G208,$EH$4='DATA ENTRY'!F208),'DATA ENTRY'!C208,"")))</f>
        <v/>
      </c>
      <c r="EG209" s="4" t="str">
        <f>IF('DATA ENTRY'!CK208="","",IF('DATA ENTRY'!I208="","",IF(AND($EF$4='DATA ENTRY'!G208,$EH$4='DATA ENTRY'!F208),'DATA ENTRY'!I208,"")))</f>
        <v/>
      </c>
      <c r="EH209" s="4" t="str">
        <f>IF('DATA ENTRY'!CK208="","",IF('DATA ENTRY'!CK208="","",IF(AND($EF$4='DATA ENTRY'!G208,$EH$4='DATA ENTRY'!F208),'DATA ENTRY'!CK208,"")))</f>
        <v/>
      </c>
      <c r="EI209" s="3" t="str">
        <f>IF('DATA ENTRY'!CK208="","",IF('DATA ENTRY'!N208="","",IF(AND($EF$4='DATA ENTRY'!G208,$EH$4='DATA ENTRY'!F208),'DATA ENTRY'!N208,"")))</f>
        <v/>
      </c>
      <c r="EJ209" s="107" t="str">
        <f>IF('DATA ENTRY'!CK208="","",IF('DATA ENTRY'!O208="","",IF(AND($EF$4='DATA ENTRY'!G208,$EH$4='DATA ENTRY'!F208),'DATA ENTRY'!O208,"")))</f>
        <v/>
      </c>
      <c r="EK209" s="3" t="str">
        <f>IF('DATA ENTRY'!CK208="","",IF('DATA ENTRY'!P208="","",IF(AND($EF$4='DATA ENTRY'!G208,$EH$4='DATA ENTRY'!F208),'DATA ENTRY'!P208,"")))</f>
        <v/>
      </c>
      <c r="EL209" s="107" t="str">
        <f>IF('DATA ENTRY'!CK208="","",IF('DATA ENTRY'!Q208="","",IF(AND($EF$4='DATA ENTRY'!G208,$EH$4='DATA ENTRY'!F208),'DATA ENTRY'!Q208,"")))</f>
        <v/>
      </c>
      <c r="EM209" s="3" t="str">
        <f>IF('DATA ENTRY'!CK208="","",IF('DATA ENTRY'!R208="","",IF(AND($EF$4='DATA ENTRY'!G208,$EH$4='DATA ENTRY'!F208),'DATA ENTRY'!R208,"")))</f>
        <v/>
      </c>
      <c r="EN209" s="107" t="str">
        <f>IF('DATA ENTRY'!CK208="","",IF('DATA ENTRY'!S208="","",IF(AND($EF$4='DATA ENTRY'!G208,$EH$4='DATA ENTRY'!F208),'DATA ENTRY'!S208,"")))</f>
        <v/>
      </c>
      <c r="EO209" s="3" t="str">
        <f>IF('DATA ENTRY'!CK208="","",IF('DATA ENTRY'!E208="","",IF(AND($EF$4='DATA ENTRY'!G208,$EH$4='DATA ENTRY'!F208),'DATA ENTRY'!E208,"")))</f>
        <v/>
      </c>
      <c r="EP209" s="3" t="str">
        <f>IF('DATA ENTRY'!CK208="","",IF('DATA ENTRY'!D208="","",IF(AND($EF$4='DATA ENTRY'!G208,$EH$4='DATA ENTRY'!F208),'DATA ENTRY'!D208,"")))</f>
        <v/>
      </c>
      <c r="EQ209" s="3" t="str">
        <f>IF('DATA ENTRY'!CK208="","",IF('DATA ENTRY'!W208="","",IF(AND($EF$4='DATA ENTRY'!G208,$EH$4='DATA ENTRY'!F208),'DATA ENTRY'!W208,"")))</f>
        <v/>
      </c>
      <c r="ER209" s="3" t="str">
        <f>IF('DATA ENTRY'!CK208="","",IF('DATA ENTRY'!X208="","",IF(AND($EF$4='DATA ENTRY'!G208,$EH$4='DATA ENTRY'!F208),'DATA ENTRY'!X208,"")))</f>
        <v/>
      </c>
      <c r="ES209" s="108" t="str">
        <f t="shared" si="63"/>
        <v/>
      </c>
      <c r="ET209" s="108" t="str">
        <f>IF('DATA ENTRY'!CK208="","",IF('DATA ENTRY'!D208="","",IF(AND($EF$4='DATA ENTRY'!G208,$EH$4='DATA ENTRY'!F208),'DATA ENTRY'!G208,"")))</f>
        <v/>
      </c>
      <c r="EY209">
        <f t="shared" si="64"/>
        <v>0</v>
      </c>
    </row>
    <row r="210" spans="1:155">
      <c r="A210" t="str">
        <f>IF(S210=0,"",1+(MAX($A$7:A209)))</f>
        <v/>
      </c>
      <c r="B210" s="224">
        <v>204</v>
      </c>
      <c r="C210" s="3" t="str">
        <f>IF('DATA ENTRY'!CK209="","",IF('DATA ENTRY'!B209="","",IF($D$4="All Post",'DATA ENTRY'!B209,IF(AND($D$4='DATA ENTRY'!CK209),'DATA ENTRY'!B209,""))))</f>
        <v/>
      </c>
      <c r="D210" s="3" t="str">
        <f>IF('DATA ENTRY'!CK209="","",IF('DATA ENTRY'!C209="","",IF($D$4="All Post",'DATA ENTRY'!C209,IF(AND($D$4='DATA ENTRY'!CK209),'DATA ENTRY'!C209,""))))</f>
        <v/>
      </c>
      <c r="E210" s="4" t="str">
        <f>IF('DATA ENTRY'!CK209="","",IF('DATA ENTRY'!I209="","",IF($D$4="All Post",'DATA ENTRY'!I209,IF(AND($D$4='DATA ENTRY'!CK209),'DATA ENTRY'!I209,""))))</f>
        <v/>
      </c>
      <c r="F210" s="4" t="str">
        <f>IF('DATA ENTRY'!CK209="","",IF('DATA ENTRY'!CK209="","",IF($D$4="All Post",'DATA ENTRY'!CK209,IF(AND($D$4='DATA ENTRY'!CK209),'DATA ENTRY'!CK209,""))))</f>
        <v/>
      </c>
      <c r="G210" s="3" t="str">
        <f>IF('DATA ENTRY'!CK209="","",IF('DATA ENTRY'!N209="","",IF($D$4="All Post",'DATA ENTRY'!N209,IF(AND($D$4='DATA ENTRY'!CK209),'DATA ENTRY'!N209,""))))</f>
        <v/>
      </c>
      <c r="H210" s="107" t="str">
        <f>IF('DATA ENTRY'!CK209="","",IF('DATA ENTRY'!O209="","",IF($D$4="All Post",'DATA ENTRY'!O209,IF(AND($D$4='DATA ENTRY'!CK209),'DATA ENTRY'!O209,""))))</f>
        <v/>
      </c>
      <c r="I210" s="3" t="str">
        <f>IF('DATA ENTRY'!CK209="","",IF('DATA ENTRY'!P209="","",IF($D$4="All Post",'DATA ENTRY'!P209,IF(AND($D$4='DATA ENTRY'!CK209),'DATA ENTRY'!P209,""))))</f>
        <v/>
      </c>
      <c r="J210" s="107" t="str">
        <f>IF('DATA ENTRY'!CK209="","",IF('DATA ENTRY'!Q209="","",IF($D$4="All Post",'DATA ENTRY'!Q209,IF(AND($D$4='DATA ENTRY'!CK209),'DATA ENTRY'!Q209,""))))</f>
        <v/>
      </c>
      <c r="K210" s="3" t="str">
        <f>IF('DATA ENTRY'!CK209="","",IF('DATA ENTRY'!R209="","",IF($D$4="All Post",'DATA ENTRY'!R209,IF(AND($D$4='DATA ENTRY'!CK209),'DATA ENTRY'!R209,""))))</f>
        <v/>
      </c>
      <c r="L210" s="3" t="str">
        <f>IF('DATA ENTRY'!CK209="","",IF('DATA ENTRY'!S209="","",IF($D$4="All Post",'DATA ENTRY'!S209,IF(AND($D$4='DATA ENTRY'!CK209),'DATA ENTRY'!S209,""))))</f>
        <v/>
      </c>
      <c r="M210" s="3" t="str">
        <f>IF('DATA ENTRY'!CK209="","",IF('DATA ENTRY'!E209="","",IF($D$4="All Post",'DATA ENTRY'!E209,IF(AND($D$4='DATA ENTRY'!CK209),'DATA ENTRY'!E209,""))))</f>
        <v/>
      </c>
      <c r="N210" s="3" t="str">
        <f>IF('DATA ENTRY'!CK209="","",IF('DATA ENTRY'!W209="","",IF($D$4="All Post",'DATA ENTRY'!W209,IF(AND($D$4='DATA ENTRY'!CK209),'DATA ENTRY'!W209,""))))</f>
        <v/>
      </c>
      <c r="O210" s="3" t="str">
        <f>IF('DATA ENTRY'!CK209="","",IF('DATA ENTRY'!X209="","",IF($D$4="All Post",'DATA ENTRY'!X209,IF(AND($D$4='DATA ENTRY'!CK209),'DATA ENTRY'!X209,""))))</f>
        <v/>
      </c>
      <c r="P210" s="3" t="str">
        <f>IF('DATA ENTRY'!CK209="","",IF('DATA ENTRY'!G209="","",IF($D$4="All Post",'DATA ENTRY'!G209,IF(AND($D$4='DATA ENTRY'!CK209),'DATA ENTRY'!G209,""))))</f>
        <v/>
      </c>
      <c r="S210">
        <f t="shared" si="51"/>
        <v>0</v>
      </c>
      <c r="T210" t="str">
        <f t="shared" si="52"/>
        <v/>
      </c>
      <c r="BZ210" t="str">
        <f t="shared" si="53"/>
        <v/>
      </c>
      <c r="CA210" t="str">
        <f t="shared" si="54"/>
        <v/>
      </c>
      <c r="CB210" s="224">
        <v>204</v>
      </c>
      <c r="CC210" s="3" t="str">
        <f>IF('DATA ENTRY'!CK209="","",IF('DATA ENTRY'!B209="","",IF(AND($CD$4='DATA ENTRY'!CK209,$CG$4='DATA ENTRY'!D209),'DATA ENTRY'!B209,"")))</f>
        <v/>
      </c>
      <c r="CD210" s="3" t="str">
        <f>IF('DATA ENTRY'!CK209="","",IF('DATA ENTRY'!C209="","",IF(AND($CD$4='DATA ENTRY'!CK209,$CG$4='DATA ENTRY'!D209),'DATA ENTRY'!C209,"")))</f>
        <v/>
      </c>
      <c r="CE210" s="4" t="str">
        <f>IF('DATA ENTRY'!CK209="","",IF('DATA ENTRY'!I209="","",IF(AND($CD$4='DATA ENTRY'!CK209,$CG$4='DATA ENTRY'!D209),'DATA ENTRY'!I209,"")))</f>
        <v/>
      </c>
      <c r="CF210" s="4" t="str">
        <f>IF('DATA ENTRY'!CK209="","",IF('DATA ENTRY'!CK209="","",IF(AND($CD$4='DATA ENTRY'!CK209,$CG$4='DATA ENTRY'!D209),'DATA ENTRY'!CK209,"")))</f>
        <v/>
      </c>
      <c r="CG210" s="3" t="str">
        <f>IF('DATA ENTRY'!CK209="","",IF('DATA ENTRY'!N209="","",IF(AND($CD$4='DATA ENTRY'!CK209,$CG$4='DATA ENTRY'!D209),'DATA ENTRY'!N209,"")))</f>
        <v/>
      </c>
      <c r="CH210" s="107" t="str">
        <f>IF('DATA ENTRY'!CK209="","",IF('DATA ENTRY'!O209="","",IF(AND($CD$4='DATA ENTRY'!CK209,$CG$4='DATA ENTRY'!D209),'DATA ENTRY'!O209,"")))</f>
        <v/>
      </c>
      <c r="CI210" s="3" t="str">
        <f>IF('DATA ENTRY'!CK209="","",IF('DATA ENTRY'!P209="","",IF(AND($CD$4='DATA ENTRY'!CK209,$CG$4='DATA ENTRY'!D209),'DATA ENTRY'!P209,"")))</f>
        <v/>
      </c>
      <c r="CJ210" s="107" t="str">
        <f>IF('DATA ENTRY'!CK209="","",IF('DATA ENTRY'!Q209="","",IF(AND($CD$4='DATA ENTRY'!CK209,$CG$4='DATA ENTRY'!D209),'DATA ENTRY'!Q209,"")))</f>
        <v/>
      </c>
      <c r="CK210" s="3" t="str">
        <f>IF('DATA ENTRY'!CK209="","",IF('DATA ENTRY'!R209="","",IF(AND($CD$4='DATA ENTRY'!CK209,$CG$4='DATA ENTRY'!D209),'DATA ENTRY'!R209,"")))</f>
        <v/>
      </c>
      <c r="CL210" s="3" t="str">
        <f>IF('DATA ENTRY'!CK209="","",IF('DATA ENTRY'!S209="","",IF(AND($CD$4='DATA ENTRY'!CK209,$CG$4='DATA ENTRY'!D209),'DATA ENTRY'!S209,"")))</f>
        <v/>
      </c>
      <c r="CM210" s="3" t="str">
        <f>IF('DATA ENTRY'!CK209="","",IF('DATA ENTRY'!E209="","",IF(AND($CD$4='DATA ENTRY'!CK209,$CG$4='DATA ENTRY'!D209),'DATA ENTRY'!E209,"")))</f>
        <v/>
      </c>
      <c r="CN210" s="3" t="str">
        <f>IF('DATA ENTRY'!CK209="","",IF('DATA ENTRY'!W209="","",IF(AND($CD$4='DATA ENTRY'!CK209,$CG$4='DATA ENTRY'!D209),'DATA ENTRY'!W209,"")))</f>
        <v/>
      </c>
      <c r="CO210" s="3" t="str">
        <f>IF('DATA ENTRY'!CK209="","",IF('DATA ENTRY'!X209="","",IF(AND($CD$4='DATA ENTRY'!CK209,$CG$4='DATA ENTRY'!D209),'DATA ENTRY'!X209,"")))</f>
        <v/>
      </c>
      <c r="CP210" s="108" t="str">
        <f t="shared" si="55"/>
        <v/>
      </c>
      <c r="CQ210" s="108" t="str">
        <f>IF('DATA ENTRY'!CK209="","",IF('DATA ENTRY'!G209="","",IF(AND($CD$4='DATA ENTRY'!CK209,$CG$4='DATA ENTRY'!D209),'DATA ENTRY'!G209,"")))</f>
        <v/>
      </c>
      <c r="CR210" s="230" t="str">
        <f>IF('DATA ENTRY'!CK209="","",IF('DATA ENTRY'!D209="","",IF(AND($CD$4='DATA ENTRY'!CK209,$CG$4='DATA ENTRY'!D209),'DATA ENTRY'!D209,"")))</f>
        <v/>
      </c>
      <c r="CS210">
        <f t="shared" si="56"/>
        <v>0</v>
      </c>
      <c r="CT210">
        <f t="shared" si="57"/>
        <v>0</v>
      </c>
      <c r="CV210" s="139"/>
      <c r="CX210">
        <f t="shared" si="58"/>
        <v>0</v>
      </c>
      <c r="DB210" t="str">
        <f t="shared" si="65"/>
        <v/>
      </c>
      <c r="DC210" t="str">
        <f t="shared" si="66"/>
        <v/>
      </c>
      <c r="DD210" s="224">
        <v>204</v>
      </c>
      <c r="DE210" s="3" t="str">
        <f>IF('DATA ENTRY'!CK209="","",IF('DATA ENTRY'!B209="","",IF(AND($DF$4='DATA ENTRY'!D209),'DATA ENTRY'!B209,"")))</f>
        <v/>
      </c>
      <c r="DF210" s="3" t="str">
        <f>IF('DATA ENTRY'!CK209="","",IF('DATA ENTRY'!C209="","",IF(AND($DF$4='DATA ENTRY'!D209),'DATA ENTRY'!C209,"")))</f>
        <v/>
      </c>
      <c r="DG210" s="4" t="str">
        <f>IF('DATA ENTRY'!CK209="","",IF('DATA ENTRY'!I209="","",IF(AND($DF$4='DATA ENTRY'!D209),'DATA ENTRY'!I209,"")))</f>
        <v/>
      </c>
      <c r="DH210" s="4" t="str">
        <f>IF('DATA ENTRY'!CK209="","",IF('DATA ENTRY'!CK209="","",IF(AND($DF$4='DATA ENTRY'!D209),'DATA ENTRY'!CK209,"")))</f>
        <v/>
      </c>
      <c r="DI210" s="3" t="str">
        <f>IF('DATA ENTRY'!CK209="","",IF('DATA ENTRY'!N209="","",IF(AND($DF$4='DATA ENTRY'!D209),'DATA ENTRY'!N209,"")))</f>
        <v/>
      </c>
      <c r="DJ210" s="107" t="str">
        <f>IF('DATA ENTRY'!CK209="","",IF('DATA ENTRY'!O209="","",IF(AND($DF$4='DATA ENTRY'!D209),'DATA ENTRY'!O209,"")))</f>
        <v/>
      </c>
      <c r="DK210" s="3" t="str">
        <f>IF('DATA ENTRY'!CK209="","",IF('DATA ENTRY'!P209="","",IF(AND($DF$4='DATA ENTRY'!D209),'DATA ENTRY'!P209,"")))</f>
        <v/>
      </c>
      <c r="DL210" s="107" t="str">
        <f>IF('DATA ENTRY'!CK209="","",IF('DATA ENTRY'!Q209="","",IF(AND($DF$4='DATA ENTRY'!D209),'DATA ENTRY'!Q209,"")))</f>
        <v/>
      </c>
      <c r="DM210" s="3" t="str">
        <f>IF('DATA ENTRY'!CK209="","",IF('DATA ENTRY'!R209="","",IF(AND($DF$4='DATA ENTRY'!D209),'DATA ENTRY'!R209,"")))</f>
        <v/>
      </c>
      <c r="DN210" s="107" t="str">
        <f>IF('DATA ENTRY'!CK209="","",IF('DATA ENTRY'!S209="","",IF(AND($DF$4='DATA ENTRY'!D209),'DATA ENTRY'!S209,"")))</f>
        <v/>
      </c>
      <c r="DO210" s="3" t="str">
        <f>IF('DATA ENTRY'!CK209="","",IF('DATA ENTRY'!E209="","",IF(AND($DF$4='DATA ENTRY'!D209),'DATA ENTRY'!E209,"")))</f>
        <v/>
      </c>
      <c r="DP210" s="3" t="str">
        <f>IF('DATA ENTRY'!CK209="","",IF('DATA ENTRY'!D209="","",IF(AND($DF$4='DATA ENTRY'!D209),'DATA ENTRY'!D209,"")))</f>
        <v/>
      </c>
      <c r="DQ210" s="3" t="str">
        <f>IF('DATA ENTRY'!CK209="","",IF('DATA ENTRY'!W209="","",IF(AND($DF$4='DATA ENTRY'!D209),'DATA ENTRY'!W209,"")))</f>
        <v/>
      </c>
      <c r="DR210" s="3" t="str">
        <f>IF('DATA ENTRY'!CK209="","",IF('DATA ENTRY'!X209="","",IF(AND($DF$4='DATA ENTRY'!D209),'DATA ENTRY'!X209,"")))</f>
        <v/>
      </c>
      <c r="DS210" s="108" t="str">
        <f t="shared" si="59"/>
        <v/>
      </c>
      <c r="DT210" s="108" t="str">
        <f>IF('DATA ENTRY'!CK209="","",IF('DATA ENTRY'!D209="","",IF(AND($DF$4='DATA ENTRY'!D209),'DATA ENTRY'!G209,"")))</f>
        <v/>
      </c>
      <c r="DY210">
        <f t="shared" si="60"/>
        <v>0</v>
      </c>
      <c r="EB210" t="str">
        <f t="shared" si="61"/>
        <v/>
      </c>
      <c r="EC210" t="str">
        <f t="shared" si="62"/>
        <v/>
      </c>
      <c r="ED210" s="224">
        <v>204</v>
      </c>
      <c r="EE210" s="3" t="str">
        <f>IF('DATA ENTRY'!CK209="","",IF('DATA ENTRY'!B209="","",IF(AND($EF$4='DATA ENTRY'!G209,$EH$4='DATA ENTRY'!F209),'DATA ENTRY'!B209,"")))</f>
        <v/>
      </c>
      <c r="EF210" s="3" t="str">
        <f>IF('DATA ENTRY'!CK209="","",IF('DATA ENTRY'!C209="","",IF(AND($EF$4='DATA ENTRY'!G209,$EH$4='DATA ENTRY'!F209),'DATA ENTRY'!C209,"")))</f>
        <v/>
      </c>
      <c r="EG210" s="4" t="str">
        <f>IF('DATA ENTRY'!CK209="","",IF('DATA ENTRY'!I209="","",IF(AND($EF$4='DATA ENTRY'!G209,$EH$4='DATA ENTRY'!F209),'DATA ENTRY'!I209,"")))</f>
        <v/>
      </c>
      <c r="EH210" s="4" t="str">
        <f>IF('DATA ENTRY'!CK209="","",IF('DATA ENTRY'!CK209="","",IF(AND($EF$4='DATA ENTRY'!G209,$EH$4='DATA ENTRY'!F209),'DATA ENTRY'!CK209,"")))</f>
        <v/>
      </c>
      <c r="EI210" s="3" t="str">
        <f>IF('DATA ENTRY'!CK209="","",IF('DATA ENTRY'!N209="","",IF(AND($EF$4='DATA ENTRY'!G209,$EH$4='DATA ENTRY'!F209),'DATA ENTRY'!N209,"")))</f>
        <v/>
      </c>
      <c r="EJ210" s="107" t="str">
        <f>IF('DATA ENTRY'!CK209="","",IF('DATA ENTRY'!O209="","",IF(AND($EF$4='DATA ENTRY'!G209,$EH$4='DATA ENTRY'!F209),'DATA ENTRY'!O209,"")))</f>
        <v/>
      </c>
      <c r="EK210" s="3" t="str">
        <f>IF('DATA ENTRY'!CK209="","",IF('DATA ENTRY'!P209="","",IF(AND($EF$4='DATA ENTRY'!G209,$EH$4='DATA ENTRY'!F209),'DATA ENTRY'!P209,"")))</f>
        <v/>
      </c>
      <c r="EL210" s="107" t="str">
        <f>IF('DATA ENTRY'!CK209="","",IF('DATA ENTRY'!Q209="","",IF(AND($EF$4='DATA ENTRY'!G209,$EH$4='DATA ENTRY'!F209),'DATA ENTRY'!Q209,"")))</f>
        <v/>
      </c>
      <c r="EM210" s="3" t="str">
        <f>IF('DATA ENTRY'!CK209="","",IF('DATA ENTRY'!R209="","",IF(AND($EF$4='DATA ENTRY'!G209,$EH$4='DATA ENTRY'!F209),'DATA ENTRY'!R209,"")))</f>
        <v/>
      </c>
      <c r="EN210" s="107" t="str">
        <f>IF('DATA ENTRY'!CK209="","",IF('DATA ENTRY'!S209="","",IF(AND($EF$4='DATA ENTRY'!G209,$EH$4='DATA ENTRY'!F209),'DATA ENTRY'!S209,"")))</f>
        <v/>
      </c>
      <c r="EO210" s="3" t="str">
        <f>IF('DATA ENTRY'!CK209="","",IF('DATA ENTRY'!E209="","",IF(AND($EF$4='DATA ENTRY'!G209,$EH$4='DATA ENTRY'!F209),'DATA ENTRY'!E209,"")))</f>
        <v/>
      </c>
      <c r="EP210" s="3" t="str">
        <f>IF('DATA ENTRY'!CK209="","",IF('DATA ENTRY'!D209="","",IF(AND($EF$4='DATA ENTRY'!G209,$EH$4='DATA ENTRY'!F209),'DATA ENTRY'!D209,"")))</f>
        <v/>
      </c>
      <c r="EQ210" s="3" t="str">
        <f>IF('DATA ENTRY'!CK209="","",IF('DATA ENTRY'!W209="","",IF(AND($EF$4='DATA ENTRY'!G209,$EH$4='DATA ENTRY'!F209),'DATA ENTRY'!W209,"")))</f>
        <v/>
      </c>
      <c r="ER210" s="3" t="str">
        <f>IF('DATA ENTRY'!CK209="","",IF('DATA ENTRY'!X209="","",IF(AND($EF$4='DATA ENTRY'!G209,$EH$4='DATA ENTRY'!F209),'DATA ENTRY'!X209,"")))</f>
        <v/>
      </c>
      <c r="ES210" s="108" t="str">
        <f t="shared" si="63"/>
        <v/>
      </c>
      <c r="ET210" s="108" t="str">
        <f>IF('DATA ENTRY'!CK209="","",IF('DATA ENTRY'!D209="","",IF(AND($EF$4='DATA ENTRY'!G209,$EH$4='DATA ENTRY'!F209),'DATA ENTRY'!G209,"")))</f>
        <v/>
      </c>
      <c r="EY210">
        <f t="shared" si="64"/>
        <v>0</v>
      </c>
    </row>
    <row r="211" spans="1:155">
      <c r="A211" t="str">
        <f>IF(S211=0,"",1+(MAX($A$7:A210)))</f>
        <v/>
      </c>
      <c r="B211" s="224">
        <v>205</v>
      </c>
      <c r="C211" s="3" t="str">
        <f>IF('DATA ENTRY'!CK210="","",IF('DATA ENTRY'!B210="","",IF($D$4="All Post",'DATA ENTRY'!B210,IF(AND($D$4='DATA ENTRY'!CK210),'DATA ENTRY'!B210,""))))</f>
        <v/>
      </c>
      <c r="D211" s="3" t="str">
        <f>IF('DATA ENTRY'!CK210="","",IF('DATA ENTRY'!C210="","",IF($D$4="All Post",'DATA ENTRY'!C210,IF(AND($D$4='DATA ENTRY'!CK210),'DATA ENTRY'!C210,""))))</f>
        <v/>
      </c>
      <c r="E211" s="4" t="str">
        <f>IF('DATA ENTRY'!CK210="","",IF('DATA ENTRY'!I210="","",IF($D$4="All Post",'DATA ENTRY'!I210,IF(AND($D$4='DATA ENTRY'!CK210),'DATA ENTRY'!I210,""))))</f>
        <v/>
      </c>
      <c r="F211" s="4" t="str">
        <f>IF('DATA ENTRY'!CK210="","",IF('DATA ENTRY'!CK210="","",IF($D$4="All Post",'DATA ENTRY'!CK210,IF(AND($D$4='DATA ENTRY'!CK210),'DATA ENTRY'!CK210,""))))</f>
        <v/>
      </c>
      <c r="G211" s="3" t="str">
        <f>IF('DATA ENTRY'!CK210="","",IF('DATA ENTRY'!N210="","",IF($D$4="All Post",'DATA ENTRY'!N210,IF(AND($D$4='DATA ENTRY'!CK210),'DATA ENTRY'!N210,""))))</f>
        <v/>
      </c>
      <c r="H211" s="107" t="str">
        <f>IF('DATA ENTRY'!CK210="","",IF('DATA ENTRY'!O210="","",IF($D$4="All Post",'DATA ENTRY'!O210,IF(AND($D$4='DATA ENTRY'!CK210),'DATA ENTRY'!O210,""))))</f>
        <v/>
      </c>
      <c r="I211" s="3" t="str">
        <f>IF('DATA ENTRY'!CK210="","",IF('DATA ENTRY'!P210="","",IF($D$4="All Post",'DATA ENTRY'!P210,IF(AND($D$4='DATA ENTRY'!CK210),'DATA ENTRY'!P210,""))))</f>
        <v/>
      </c>
      <c r="J211" s="107" t="str">
        <f>IF('DATA ENTRY'!CK210="","",IF('DATA ENTRY'!Q210="","",IF($D$4="All Post",'DATA ENTRY'!Q210,IF(AND($D$4='DATA ENTRY'!CK210),'DATA ENTRY'!Q210,""))))</f>
        <v/>
      </c>
      <c r="K211" s="3" t="str">
        <f>IF('DATA ENTRY'!CK210="","",IF('DATA ENTRY'!R210="","",IF($D$4="All Post",'DATA ENTRY'!R210,IF(AND($D$4='DATA ENTRY'!CK210),'DATA ENTRY'!R210,""))))</f>
        <v/>
      </c>
      <c r="L211" s="3" t="str">
        <f>IF('DATA ENTRY'!CK210="","",IF('DATA ENTRY'!S210="","",IF($D$4="All Post",'DATA ENTRY'!S210,IF(AND($D$4='DATA ENTRY'!CK210),'DATA ENTRY'!S210,""))))</f>
        <v/>
      </c>
      <c r="M211" s="3" t="str">
        <f>IF('DATA ENTRY'!CK210="","",IF('DATA ENTRY'!E210="","",IF($D$4="All Post",'DATA ENTRY'!E210,IF(AND($D$4='DATA ENTRY'!CK210),'DATA ENTRY'!E210,""))))</f>
        <v/>
      </c>
      <c r="N211" s="3" t="str">
        <f>IF('DATA ENTRY'!CK210="","",IF('DATA ENTRY'!W210="","",IF($D$4="All Post",'DATA ENTRY'!W210,IF(AND($D$4='DATA ENTRY'!CK210),'DATA ENTRY'!W210,""))))</f>
        <v/>
      </c>
      <c r="O211" s="3" t="str">
        <f>IF('DATA ENTRY'!CK210="","",IF('DATA ENTRY'!X210="","",IF($D$4="All Post",'DATA ENTRY'!X210,IF(AND($D$4='DATA ENTRY'!CK210),'DATA ENTRY'!X210,""))))</f>
        <v/>
      </c>
      <c r="P211" s="3" t="str">
        <f>IF('DATA ENTRY'!CK210="","",IF('DATA ENTRY'!G210="","",IF($D$4="All Post",'DATA ENTRY'!G210,IF(AND($D$4='DATA ENTRY'!CK210),'DATA ENTRY'!G210,""))))</f>
        <v/>
      </c>
      <c r="S211">
        <f t="shared" si="51"/>
        <v>0</v>
      </c>
      <c r="T211" t="str">
        <f t="shared" si="52"/>
        <v/>
      </c>
      <c r="BZ211" t="str">
        <f t="shared" si="53"/>
        <v/>
      </c>
      <c r="CA211" t="str">
        <f t="shared" si="54"/>
        <v/>
      </c>
      <c r="CB211" s="224">
        <v>205</v>
      </c>
      <c r="CC211" s="3" t="str">
        <f>IF('DATA ENTRY'!CK210="","",IF('DATA ENTRY'!B210="","",IF(AND($CD$4='DATA ENTRY'!CK210,$CG$4='DATA ENTRY'!D210),'DATA ENTRY'!B210,"")))</f>
        <v/>
      </c>
      <c r="CD211" s="3" t="str">
        <f>IF('DATA ENTRY'!CK210="","",IF('DATA ENTRY'!C210="","",IF(AND($CD$4='DATA ENTRY'!CK210,$CG$4='DATA ENTRY'!D210),'DATA ENTRY'!C210,"")))</f>
        <v/>
      </c>
      <c r="CE211" s="4" t="str">
        <f>IF('DATA ENTRY'!CK210="","",IF('DATA ENTRY'!I210="","",IF(AND($CD$4='DATA ENTRY'!CK210,$CG$4='DATA ENTRY'!D210),'DATA ENTRY'!I210,"")))</f>
        <v/>
      </c>
      <c r="CF211" s="4" t="str">
        <f>IF('DATA ENTRY'!CK210="","",IF('DATA ENTRY'!CK210="","",IF(AND($CD$4='DATA ENTRY'!CK210,$CG$4='DATA ENTRY'!D210),'DATA ENTRY'!CK210,"")))</f>
        <v/>
      </c>
      <c r="CG211" s="3" t="str">
        <f>IF('DATA ENTRY'!CK210="","",IF('DATA ENTRY'!N210="","",IF(AND($CD$4='DATA ENTRY'!CK210,$CG$4='DATA ENTRY'!D210),'DATA ENTRY'!N210,"")))</f>
        <v/>
      </c>
      <c r="CH211" s="107" t="str">
        <f>IF('DATA ENTRY'!CK210="","",IF('DATA ENTRY'!O210="","",IF(AND($CD$4='DATA ENTRY'!CK210,$CG$4='DATA ENTRY'!D210),'DATA ENTRY'!O210,"")))</f>
        <v/>
      </c>
      <c r="CI211" s="3" t="str">
        <f>IF('DATA ENTRY'!CK210="","",IF('DATA ENTRY'!P210="","",IF(AND($CD$4='DATA ENTRY'!CK210,$CG$4='DATA ENTRY'!D210),'DATA ENTRY'!P210,"")))</f>
        <v/>
      </c>
      <c r="CJ211" s="107" t="str">
        <f>IF('DATA ENTRY'!CK210="","",IF('DATA ENTRY'!Q210="","",IF(AND($CD$4='DATA ENTRY'!CK210,$CG$4='DATA ENTRY'!D210),'DATA ENTRY'!Q210,"")))</f>
        <v/>
      </c>
      <c r="CK211" s="3" t="str">
        <f>IF('DATA ENTRY'!CK210="","",IF('DATA ENTRY'!R210="","",IF(AND($CD$4='DATA ENTRY'!CK210,$CG$4='DATA ENTRY'!D210),'DATA ENTRY'!R210,"")))</f>
        <v/>
      </c>
      <c r="CL211" s="3" t="str">
        <f>IF('DATA ENTRY'!CK210="","",IF('DATA ENTRY'!S210="","",IF(AND($CD$4='DATA ENTRY'!CK210,$CG$4='DATA ENTRY'!D210),'DATA ENTRY'!S210,"")))</f>
        <v/>
      </c>
      <c r="CM211" s="3" t="str">
        <f>IF('DATA ENTRY'!CK210="","",IF('DATA ENTRY'!E210="","",IF(AND($CD$4='DATA ENTRY'!CK210,$CG$4='DATA ENTRY'!D210),'DATA ENTRY'!E210,"")))</f>
        <v/>
      </c>
      <c r="CN211" s="3" t="str">
        <f>IF('DATA ENTRY'!CK210="","",IF('DATA ENTRY'!W210="","",IF(AND($CD$4='DATA ENTRY'!CK210,$CG$4='DATA ENTRY'!D210),'DATA ENTRY'!W210,"")))</f>
        <v/>
      </c>
      <c r="CO211" s="3" t="str">
        <f>IF('DATA ENTRY'!CK210="","",IF('DATA ENTRY'!X210="","",IF(AND($CD$4='DATA ENTRY'!CK210,$CG$4='DATA ENTRY'!D210),'DATA ENTRY'!X210,"")))</f>
        <v/>
      </c>
      <c r="CP211" s="108" t="str">
        <f t="shared" si="55"/>
        <v/>
      </c>
      <c r="CQ211" s="108" t="str">
        <f>IF('DATA ENTRY'!CK210="","",IF('DATA ENTRY'!G210="","",IF(AND($CD$4='DATA ENTRY'!CK210,$CG$4='DATA ENTRY'!D210),'DATA ENTRY'!G210,"")))</f>
        <v/>
      </c>
      <c r="CR211" s="230" t="str">
        <f>IF('DATA ENTRY'!CK210="","",IF('DATA ENTRY'!D210="","",IF(AND($CD$4='DATA ENTRY'!CK210,$CG$4='DATA ENTRY'!D210),'DATA ENTRY'!D210,"")))</f>
        <v/>
      </c>
      <c r="CS211">
        <f t="shared" si="56"/>
        <v>0</v>
      </c>
      <c r="CT211">
        <f t="shared" si="57"/>
        <v>0</v>
      </c>
      <c r="CV211" s="139"/>
      <c r="CX211">
        <f t="shared" si="58"/>
        <v>0</v>
      </c>
      <c r="DB211" t="str">
        <f t="shared" si="65"/>
        <v/>
      </c>
      <c r="DC211" t="str">
        <f t="shared" si="66"/>
        <v/>
      </c>
      <c r="DD211" s="224">
        <v>205</v>
      </c>
      <c r="DE211" s="3" t="str">
        <f>IF('DATA ENTRY'!CK210="","",IF('DATA ENTRY'!B210="","",IF(AND($DF$4='DATA ENTRY'!D210),'DATA ENTRY'!B210,"")))</f>
        <v/>
      </c>
      <c r="DF211" s="3" t="str">
        <f>IF('DATA ENTRY'!CK210="","",IF('DATA ENTRY'!C210="","",IF(AND($DF$4='DATA ENTRY'!D210),'DATA ENTRY'!C210,"")))</f>
        <v/>
      </c>
      <c r="DG211" s="4" t="str">
        <f>IF('DATA ENTRY'!CK210="","",IF('DATA ENTRY'!I210="","",IF(AND($DF$4='DATA ENTRY'!D210),'DATA ENTRY'!I210,"")))</f>
        <v/>
      </c>
      <c r="DH211" s="4" t="str">
        <f>IF('DATA ENTRY'!CK210="","",IF('DATA ENTRY'!CK210="","",IF(AND($DF$4='DATA ENTRY'!D210),'DATA ENTRY'!CK210,"")))</f>
        <v/>
      </c>
      <c r="DI211" s="3" t="str">
        <f>IF('DATA ENTRY'!CK210="","",IF('DATA ENTRY'!N210="","",IF(AND($DF$4='DATA ENTRY'!D210),'DATA ENTRY'!N210,"")))</f>
        <v/>
      </c>
      <c r="DJ211" s="107" t="str">
        <f>IF('DATA ENTRY'!CK210="","",IF('DATA ENTRY'!O210="","",IF(AND($DF$4='DATA ENTRY'!D210),'DATA ENTRY'!O210,"")))</f>
        <v/>
      </c>
      <c r="DK211" s="3" t="str">
        <f>IF('DATA ENTRY'!CK210="","",IF('DATA ENTRY'!P210="","",IF(AND($DF$4='DATA ENTRY'!D210),'DATA ENTRY'!P210,"")))</f>
        <v/>
      </c>
      <c r="DL211" s="107" t="str">
        <f>IF('DATA ENTRY'!CK210="","",IF('DATA ENTRY'!Q210="","",IF(AND($DF$4='DATA ENTRY'!D210),'DATA ENTRY'!Q210,"")))</f>
        <v/>
      </c>
      <c r="DM211" s="3" t="str">
        <f>IF('DATA ENTRY'!CK210="","",IF('DATA ENTRY'!R210="","",IF(AND($DF$4='DATA ENTRY'!D210),'DATA ENTRY'!R210,"")))</f>
        <v/>
      </c>
      <c r="DN211" s="107" t="str">
        <f>IF('DATA ENTRY'!CK210="","",IF('DATA ENTRY'!S210="","",IF(AND($DF$4='DATA ENTRY'!D210),'DATA ENTRY'!S210,"")))</f>
        <v/>
      </c>
      <c r="DO211" s="3" t="str">
        <f>IF('DATA ENTRY'!CK210="","",IF('DATA ENTRY'!E210="","",IF(AND($DF$4='DATA ENTRY'!D210),'DATA ENTRY'!E210,"")))</f>
        <v/>
      </c>
      <c r="DP211" s="3" t="str">
        <f>IF('DATA ENTRY'!CK210="","",IF('DATA ENTRY'!D210="","",IF(AND($DF$4='DATA ENTRY'!D210),'DATA ENTRY'!D210,"")))</f>
        <v/>
      </c>
      <c r="DQ211" s="3" t="str">
        <f>IF('DATA ENTRY'!CK210="","",IF('DATA ENTRY'!W210="","",IF(AND($DF$4='DATA ENTRY'!D210),'DATA ENTRY'!W210,"")))</f>
        <v/>
      </c>
      <c r="DR211" s="3" t="str">
        <f>IF('DATA ENTRY'!CK210="","",IF('DATA ENTRY'!X210="","",IF(AND($DF$4='DATA ENTRY'!D210),'DATA ENTRY'!X210,"")))</f>
        <v/>
      </c>
      <c r="DS211" s="108" t="str">
        <f t="shared" si="59"/>
        <v/>
      </c>
      <c r="DT211" s="108" t="str">
        <f>IF('DATA ENTRY'!CK210="","",IF('DATA ENTRY'!D210="","",IF(AND($DF$4='DATA ENTRY'!D210),'DATA ENTRY'!G210,"")))</f>
        <v/>
      </c>
      <c r="DY211">
        <f t="shared" si="60"/>
        <v>0</v>
      </c>
      <c r="EB211" t="str">
        <f t="shared" si="61"/>
        <v/>
      </c>
      <c r="EC211" t="str">
        <f t="shared" si="62"/>
        <v/>
      </c>
      <c r="ED211" s="224">
        <v>205</v>
      </c>
      <c r="EE211" s="3" t="str">
        <f>IF('DATA ENTRY'!CK210="","",IF('DATA ENTRY'!B210="","",IF(AND($EF$4='DATA ENTRY'!G210,$EH$4='DATA ENTRY'!F210),'DATA ENTRY'!B210,"")))</f>
        <v/>
      </c>
      <c r="EF211" s="3" t="str">
        <f>IF('DATA ENTRY'!CK210="","",IF('DATA ENTRY'!C210="","",IF(AND($EF$4='DATA ENTRY'!G210,$EH$4='DATA ENTRY'!F210),'DATA ENTRY'!C210,"")))</f>
        <v/>
      </c>
      <c r="EG211" s="4" t="str">
        <f>IF('DATA ENTRY'!CK210="","",IF('DATA ENTRY'!I210="","",IF(AND($EF$4='DATA ENTRY'!G210,$EH$4='DATA ENTRY'!F210),'DATA ENTRY'!I210,"")))</f>
        <v/>
      </c>
      <c r="EH211" s="4" t="str">
        <f>IF('DATA ENTRY'!CK210="","",IF('DATA ENTRY'!CK210="","",IF(AND($EF$4='DATA ENTRY'!G210,$EH$4='DATA ENTRY'!F210),'DATA ENTRY'!CK210,"")))</f>
        <v/>
      </c>
      <c r="EI211" s="3" t="str">
        <f>IF('DATA ENTRY'!CK210="","",IF('DATA ENTRY'!N210="","",IF(AND($EF$4='DATA ENTRY'!G210,$EH$4='DATA ENTRY'!F210),'DATA ENTRY'!N210,"")))</f>
        <v/>
      </c>
      <c r="EJ211" s="107" t="str">
        <f>IF('DATA ENTRY'!CK210="","",IF('DATA ENTRY'!O210="","",IF(AND($EF$4='DATA ENTRY'!G210,$EH$4='DATA ENTRY'!F210),'DATA ENTRY'!O210,"")))</f>
        <v/>
      </c>
      <c r="EK211" s="3" t="str">
        <f>IF('DATA ENTRY'!CK210="","",IF('DATA ENTRY'!P210="","",IF(AND($EF$4='DATA ENTRY'!G210,$EH$4='DATA ENTRY'!F210),'DATA ENTRY'!P210,"")))</f>
        <v/>
      </c>
      <c r="EL211" s="107" t="str">
        <f>IF('DATA ENTRY'!CK210="","",IF('DATA ENTRY'!Q210="","",IF(AND($EF$4='DATA ENTRY'!G210,$EH$4='DATA ENTRY'!F210),'DATA ENTRY'!Q210,"")))</f>
        <v/>
      </c>
      <c r="EM211" s="3" t="str">
        <f>IF('DATA ENTRY'!CK210="","",IF('DATA ENTRY'!R210="","",IF(AND($EF$4='DATA ENTRY'!G210,$EH$4='DATA ENTRY'!F210),'DATA ENTRY'!R210,"")))</f>
        <v/>
      </c>
      <c r="EN211" s="107" t="str">
        <f>IF('DATA ENTRY'!CK210="","",IF('DATA ENTRY'!S210="","",IF(AND($EF$4='DATA ENTRY'!G210,$EH$4='DATA ENTRY'!F210),'DATA ENTRY'!S210,"")))</f>
        <v/>
      </c>
      <c r="EO211" s="3" t="str">
        <f>IF('DATA ENTRY'!CK210="","",IF('DATA ENTRY'!E210="","",IF(AND($EF$4='DATA ENTRY'!G210,$EH$4='DATA ENTRY'!F210),'DATA ENTRY'!E210,"")))</f>
        <v/>
      </c>
      <c r="EP211" s="3" t="str">
        <f>IF('DATA ENTRY'!CK210="","",IF('DATA ENTRY'!D210="","",IF(AND($EF$4='DATA ENTRY'!G210,$EH$4='DATA ENTRY'!F210),'DATA ENTRY'!D210,"")))</f>
        <v/>
      </c>
      <c r="EQ211" s="3" t="str">
        <f>IF('DATA ENTRY'!CK210="","",IF('DATA ENTRY'!W210="","",IF(AND($EF$4='DATA ENTRY'!G210,$EH$4='DATA ENTRY'!F210),'DATA ENTRY'!W210,"")))</f>
        <v/>
      </c>
      <c r="ER211" s="3" t="str">
        <f>IF('DATA ENTRY'!CK210="","",IF('DATA ENTRY'!X210="","",IF(AND($EF$4='DATA ENTRY'!G210,$EH$4='DATA ENTRY'!F210),'DATA ENTRY'!X210,"")))</f>
        <v/>
      </c>
      <c r="ES211" s="108" t="str">
        <f t="shared" si="63"/>
        <v/>
      </c>
      <c r="ET211" s="108" t="str">
        <f>IF('DATA ENTRY'!CK210="","",IF('DATA ENTRY'!D210="","",IF(AND($EF$4='DATA ENTRY'!G210,$EH$4='DATA ENTRY'!F210),'DATA ENTRY'!G210,"")))</f>
        <v/>
      </c>
      <c r="EY211">
        <f t="shared" si="64"/>
        <v>0</v>
      </c>
    </row>
    <row r="212" spans="1:155">
      <c r="A212" t="str">
        <f>IF(S212=0,"",1+(MAX($A$7:A211)))</f>
        <v/>
      </c>
      <c r="B212" s="224">
        <v>206</v>
      </c>
      <c r="C212" s="3" t="str">
        <f>IF('DATA ENTRY'!CK211="","",IF('DATA ENTRY'!B211="","",IF($D$4="All Post",'DATA ENTRY'!B211,IF(AND($D$4='DATA ENTRY'!CK211),'DATA ENTRY'!B211,""))))</f>
        <v/>
      </c>
      <c r="D212" s="3" t="str">
        <f>IF('DATA ENTRY'!CK211="","",IF('DATA ENTRY'!C211="","",IF($D$4="All Post",'DATA ENTRY'!C211,IF(AND($D$4='DATA ENTRY'!CK211),'DATA ENTRY'!C211,""))))</f>
        <v/>
      </c>
      <c r="E212" s="4" t="str">
        <f>IF('DATA ENTRY'!CK211="","",IF('DATA ENTRY'!I211="","",IF($D$4="All Post",'DATA ENTRY'!I211,IF(AND($D$4='DATA ENTRY'!CK211),'DATA ENTRY'!I211,""))))</f>
        <v/>
      </c>
      <c r="F212" s="4" t="str">
        <f>IF('DATA ENTRY'!CK211="","",IF('DATA ENTRY'!CK211="","",IF($D$4="All Post",'DATA ENTRY'!CK211,IF(AND($D$4='DATA ENTRY'!CK211),'DATA ENTRY'!CK211,""))))</f>
        <v/>
      </c>
      <c r="G212" s="3" t="str">
        <f>IF('DATA ENTRY'!CK211="","",IF('DATA ENTRY'!N211="","",IF($D$4="All Post",'DATA ENTRY'!N211,IF(AND($D$4='DATA ENTRY'!CK211),'DATA ENTRY'!N211,""))))</f>
        <v/>
      </c>
      <c r="H212" s="107" t="str">
        <f>IF('DATA ENTRY'!CK211="","",IF('DATA ENTRY'!O211="","",IF($D$4="All Post",'DATA ENTRY'!O211,IF(AND($D$4='DATA ENTRY'!CK211),'DATA ENTRY'!O211,""))))</f>
        <v/>
      </c>
      <c r="I212" s="3" t="str">
        <f>IF('DATA ENTRY'!CK211="","",IF('DATA ENTRY'!P211="","",IF($D$4="All Post",'DATA ENTRY'!P211,IF(AND($D$4='DATA ENTRY'!CK211),'DATA ENTRY'!P211,""))))</f>
        <v/>
      </c>
      <c r="J212" s="107" t="str">
        <f>IF('DATA ENTRY'!CK211="","",IF('DATA ENTRY'!Q211="","",IF($D$4="All Post",'DATA ENTRY'!Q211,IF(AND($D$4='DATA ENTRY'!CK211),'DATA ENTRY'!Q211,""))))</f>
        <v/>
      </c>
      <c r="K212" s="3" t="str">
        <f>IF('DATA ENTRY'!CK211="","",IF('DATA ENTRY'!R211="","",IF($D$4="All Post",'DATA ENTRY'!R211,IF(AND($D$4='DATA ENTRY'!CK211),'DATA ENTRY'!R211,""))))</f>
        <v/>
      </c>
      <c r="L212" s="3" t="str">
        <f>IF('DATA ENTRY'!CK211="","",IF('DATA ENTRY'!S211="","",IF($D$4="All Post",'DATA ENTRY'!S211,IF(AND($D$4='DATA ENTRY'!CK211),'DATA ENTRY'!S211,""))))</f>
        <v/>
      </c>
      <c r="M212" s="3" t="str">
        <f>IF('DATA ENTRY'!CK211="","",IF('DATA ENTRY'!E211="","",IF($D$4="All Post",'DATA ENTRY'!E211,IF(AND($D$4='DATA ENTRY'!CK211),'DATA ENTRY'!E211,""))))</f>
        <v/>
      </c>
      <c r="N212" s="3" t="str">
        <f>IF('DATA ENTRY'!CK211="","",IF('DATA ENTRY'!W211="","",IF($D$4="All Post",'DATA ENTRY'!W211,IF(AND($D$4='DATA ENTRY'!CK211),'DATA ENTRY'!W211,""))))</f>
        <v/>
      </c>
      <c r="O212" s="3" t="str">
        <f>IF('DATA ENTRY'!CK211="","",IF('DATA ENTRY'!X211="","",IF($D$4="All Post",'DATA ENTRY'!X211,IF(AND($D$4='DATA ENTRY'!CK211),'DATA ENTRY'!X211,""))))</f>
        <v/>
      </c>
      <c r="P212" s="3" t="str">
        <f>IF('DATA ENTRY'!CK211="","",IF('DATA ENTRY'!G211="","",IF($D$4="All Post",'DATA ENTRY'!G211,IF(AND($D$4='DATA ENTRY'!CK211),'DATA ENTRY'!G211,""))))</f>
        <v/>
      </c>
      <c r="S212">
        <f t="shared" si="51"/>
        <v>0</v>
      </c>
      <c r="T212" t="str">
        <f t="shared" si="52"/>
        <v/>
      </c>
      <c r="BZ212" t="str">
        <f t="shared" si="53"/>
        <v/>
      </c>
      <c r="CA212" t="str">
        <f t="shared" si="54"/>
        <v/>
      </c>
      <c r="CB212" s="224">
        <v>206</v>
      </c>
      <c r="CC212" s="3" t="str">
        <f>IF('DATA ENTRY'!CK211="","",IF('DATA ENTRY'!B211="","",IF(AND($CD$4='DATA ENTRY'!CK211,$CG$4='DATA ENTRY'!D211),'DATA ENTRY'!B211,"")))</f>
        <v/>
      </c>
      <c r="CD212" s="3" t="str">
        <f>IF('DATA ENTRY'!CK211="","",IF('DATA ENTRY'!C211="","",IF(AND($CD$4='DATA ENTRY'!CK211,$CG$4='DATA ENTRY'!D211),'DATA ENTRY'!C211,"")))</f>
        <v/>
      </c>
      <c r="CE212" s="4" t="str">
        <f>IF('DATA ENTRY'!CK211="","",IF('DATA ENTRY'!I211="","",IF(AND($CD$4='DATA ENTRY'!CK211,$CG$4='DATA ENTRY'!D211),'DATA ENTRY'!I211,"")))</f>
        <v/>
      </c>
      <c r="CF212" s="4" t="str">
        <f>IF('DATA ENTRY'!CK211="","",IF('DATA ENTRY'!CK211="","",IF(AND($CD$4='DATA ENTRY'!CK211,$CG$4='DATA ENTRY'!D211),'DATA ENTRY'!CK211,"")))</f>
        <v/>
      </c>
      <c r="CG212" s="3" t="str">
        <f>IF('DATA ENTRY'!CK211="","",IF('DATA ENTRY'!N211="","",IF(AND($CD$4='DATA ENTRY'!CK211,$CG$4='DATA ENTRY'!D211),'DATA ENTRY'!N211,"")))</f>
        <v/>
      </c>
      <c r="CH212" s="107" t="str">
        <f>IF('DATA ENTRY'!CK211="","",IF('DATA ENTRY'!O211="","",IF(AND($CD$4='DATA ENTRY'!CK211,$CG$4='DATA ENTRY'!D211),'DATA ENTRY'!O211,"")))</f>
        <v/>
      </c>
      <c r="CI212" s="3" t="str">
        <f>IF('DATA ENTRY'!CK211="","",IF('DATA ENTRY'!P211="","",IF(AND($CD$4='DATA ENTRY'!CK211,$CG$4='DATA ENTRY'!D211),'DATA ENTRY'!P211,"")))</f>
        <v/>
      </c>
      <c r="CJ212" s="107" t="str">
        <f>IF('DATA ENTRY'!CK211="","",IF('DATA ENTRY'!Q211="","",IF(AND($CD$4='DATA ENTRY'!CK211,$CG$4='DATA ENTRY'!D211),'DATA ENTRY'!Q211,"")))</f>
        <v/>
      </c>
      <c r="CK212" s="3" t="str">
        <f>IF('DATA ENTRY'!CK211="","",IF('DATA ENTRY'!R211="","",IF(AND($CD$4='DATA ENTRY'!CK211,$CG$4='DATA ENTRY'!D211),'DATA ENTRY'!R211,"")))</f>
        <v/>
      </c>
      <c r="CL212" s="3" t="str">
        <f>IF('DATA ENTRY'!CK211="","",IF('DATA ENTRY'!S211="","",IF(AND($CD$4='DATA ENTRY'!CK211,$CG$4='DATA ENTRY'!D211),'DATA ENTRY'!S211,"")))</f>
        <v/>
      </c>
      <c r="CM212" s="3" t="str">
        <f>IF('DATA ENTRY'!CK211="","",IF('DATA ENTRY'!E211="","",IF(AND($CD$4='DATA ENTRY'!CK211,$CG$4='DATA ENTRY'!D211),'DATA ENTRY'!E211,"")))</f>
        <v/>
      </c>
      <c r="CN212" s="3" t="str">
        <f>IF('DATA ENTRY'!CK211="","",IF('DATA ENTRY'!W211="","",IF(AND($CD$4='DATA ENTRY'!CK211,$CG$4='DATA ENTRY'!D211),'DATA ENTRY'!W211,"")))</f>
        <v/>
      </c>
      <c r="CO212" s="3" t="str">
        <f>IF('DATA ENTRY'!CK211="","",IF('DATA ENTRY'!X211="","",IF(AND($CD$4='DATA ENTRY'!CK211,$CG$4='DATA ENTRY'!D211),'DATA ENTRY'!X211,"")))</f>
        <v/>
      </c>
      <c r="CP212" s="108" t="str">
        <f t="shared" si="55"/>
        <v/>
      </c>
      <c r="CQ212" s="108" t="str">
        <f>IF('DATA ENTRY'!CK211="","",IF('DATA ENTRY'!G211="","",IF(AND($CD$4='DATA ENTRY'!CK211,$CG$4='DATA ENTRY'!D211),'DATA ENTRY'!G211,"")))</f>
        <v/>
      </c>
      <c r="CR212" s="230" t="str">
        <f>IF('DATA ENTRY'!CK211="","",IF('DATA ENTRY'!D211="","",IF(AND($CD$4='DATA ENTRY'!CK211,$CG$4='DATA ENTRY'!D211),'DATA ENTRY'!D211,"")))</f>
        <v/>
      </c>
      <c r="CS212">
        <f t="shared" si="56"/>
        <v>0</v>
      </c>
      <c r="CT212">
        <f t="shared" si="57"/>
        <v>0</v>
      </c>
      <c r="CV212" s="139"/>
      <c r="CX212">
        <f t="shared" si="58"/>
        <v>0</v>
      </c>
      <c r="DB212" t="str">
        <f t="shared" si="65"/>
        <v/>
      </c>
      <c r="DC212" t="str">
        <f t="shared" si="66"/>
        <v/>
      </c>
      <c r="DD212" s="224">
        <v>206</v>
      </c>
      <c r="DE212" s="3" t="str">
        <f>IF('DATA ENTRY'!CK211="","",IF('DATA ENTRY'!B211="","",IF(AND($DF$4='DATA ENTRY'!D211),'DATA ENTRY'!B211,"")))</f>
        <v/>
      </c>
      <c r="DF212" s="3" t="str">
        <f>IF('DATA ENTRY'!CK211="","",IF('DATA ENTRY'!C211="","",IF(AND($DF$4='DATA ENTRY'!D211),'DATA ENTRY'!C211,"")))</f>
        <v/>
      </c>
      <c r="DG212" s="4" t="str">
        <f>IF('DATA ENTRY'!CK211="","",IF('DATA ENTRY'!I211="","",IF(AND($DF$4='DATA ENTRY'!D211),'DATA ENTRY'!I211,"")))</f>
        <v/>
      </c>
      <c r="DH212" s="4" t="str">
        <f>IF('DATA ENTRY'!CK211="","",IF('DATA ENTRY'!CK211="","",IF(AND($DF$4='DATA ENTRY'!D211),'DATA ENTRY'!CK211,"")))</f>
        <v/>
      </c>
      <c r="DI212" s="3" t="str">
        <f>IF('DATA ENTRY'!CK211="","",IF('DATA ENTRY'!N211="","",IF(AND($DF$4='DATA ENTRY'!D211),'DATA ENTRY'!N211,"")))</f>
        <v/>
      </c>
      <c r="DJ212" s="107" t="str">
        <f>IF('DATA ENTRY'!CK211="","",IF('DATA ENTRY'!O211="","",IF(AND($DF$4='DATA ENTRY'!D211),'DATA ENTRY'!O211,"")))</f>
        <v/>
      </c>
      <c r="DK212" s="3" t="str">
        <f>IF('DATA ENTRY'!CK211="","",IF('DATA ENTRY'!P211="","",IF(AND($DF$4='DATA ENTRY'!D211),'DATA ENTRY'!P211,"")))</f>
        <v/>
      </c>
      <c r="DL212" s="107" t="str">
        <f>IF('DATA ENTRY'!CK211="","",IF('DATA ENTRY'!Q211="","",IF(AND($DF$4='DATA ENTRY'!D211),'DATA ENTRY'!Q211,"")))</f>
        <v/>
      </c>
      <c r="DM212" s="3" t="str">
        <f>IF('DATA ENTRY'!CK211="","",IF('DATA ENTRY'!R211="","",IF(AND($DF$4='DATA ENTRY'!D211),'DATA ENTRY'!R211,"")))</f>
        <v/>
      </c>
      <c r="DN212" s="107" t="str">
        <f>IF('DATA ENTRY'!CK211="","",IF('DATA ENTRY'!S211="","",IF(AND($DF$4='DATA ENTRY'!D211),'DATA ENTRY'!S211,"")))</f>
        <v/>
      </c>
      <c r="DO212" s="3" t="str">
        <f>IF('DATA ENTRY'!CK211="","",IF('DATA ENTRY'!E211="","",IF(AND($DF$4='DATA ENTRY'!D211),'DATA ENTRY'!E211,"")))</f>
        <v/>
      </c>
      <c r="DP212" s="3" t="str">
        <f>IF('DATA ENTRY'!CK211="","",IF('DATA ENTRY'!D211="","",IF(AND($DF$4='DATA ENTRY'!D211),'DATA ENTRY'!D211,"")))</f>
        <v/>
      </c>
      <c r="DQ212" s="3" t="str">
        <f>IF('DATA ENTRY'!CK211="","",IF('DATA ENTRY'!W211="","",IF(AND($DF$4='DATA ENTRY'!D211),'DATA ENTRY'!W211,"")))</f>
        <v/>
      </c>
      <c r="DR212" s="3" t="str">
        <f>IF('DATA ENTRY'!CK211="","",IF('DATA ENTRY'!X211="","",IF(AND($DF$4='DATA ENTRY'!D211),'DATA ENTRY'!X211,"")))</f>
        <v/>
      </c>
      <c r="DS212" s="108" t="str">
        <f t="shared" si="59"/>
        <v/>
      </c>
      <c r="DT212" s="108" t="str">
        <f>IF('DATA ENTRY'!CK211="","",IF('DATA ENTRY'!D211="","",IF(AND($DF$4='DATA ENTRY'!D211),'DATA ENTRY'!G211,"")))</f>
        <v/>
      </c>
      <c r="DY212">
        <f t="shared" si="60"/>
        <v>0</v>
      </c>
      <c r="EB212" t="str">
        <f t="shared" si="61"/>
        <v/>
      </c>
      <c r="EC212" t="str">
        <f t="shared" si="62"/>
        <v/>
      </c>
      <c r="ED212" s="224">
        <v>206</v>
      </c>
      <c r="EE212" s="3" t="str">
        <f>IF('DATA ENTRY'!CK211="","",IF('DATA ENTRY'!B211="","",IF(AND($EF$4='DATA ENTRY'!G211,$EH$4='DATA ENTRY'!F211),'DATA ENTRY'!B211,"")))</f>
        <v/>
      </c>
      <c r="EF212" s="3" t="str">
        <f>IF('DATA ENTRY'!CK211="","",IF('DATA ENTRY'!C211="","",IF(AND($EF$4='DATA ENTRY'!G211,$EH$4='DATA ENTRY'!F211),'DATA ENTRY'!C211,"")))</f>
        <v/>
      </c>
      <c r="EG212" s="4" t="str">
        <f>IF('DATA ENTRY'!CK211="","",IF('DATA ENTRY'!I211="","",IF(AND($EF$4='DATA ENTRY'!G211,$EH$4='DATA ENTRY'!F211),'DATA ENTRY'!I211,"")))</f>
        <v/>
      </c>
      <c r="EH212" s="4" t="str">
        <f>IF('DATA ENTRY'!CK211="","",IF('DATA ENTRY'!CK211="","",IF(AND($EF$4='DATA ENTRY'!G211,$EH$4='DATA ENTRY'!F211),'DATA ENTRY'!CK211,"")))</f>
        <v/>
      </c>
      <c r="EI212" s="3" t="str">
        <f>IF('DATA ENTRY'!CK211="","",IF('DATA ENTRY'!N211="","",IF(AND($EF$4='DATA ENTRY'!G211,$EH$4='DATA ENTRY'!F211),'DATA ENTRY'!N211,"")))</f>
        <v/>
      </c>
      <c r="EJ212" s="107" t="str">
        <f>IF('DATA ENTRY'!CK211="","",IF('DATA ENTRY'!O211="","",IF(AND($EF$4='DATA ENTRY'!G211,$EH$4='DATA ENTRY'!F211),'DATA ENTRY'!O211,"")))</f>
        <v/>
      </c>
      <c r="EK212" s="3" t="str">
        <f>IF('DATA ENTRY'!CK211="","",IF('DATA ENTRY'!P211="","",IF(AND($EF$4='DATA ENTRY'!G211,$EH$4='DATA ENTRY'!F211),'DATA ENTRY'!P211,"")))</f>
        <v/>
      </c>
      <c r="EL212" s="107" t="str">
        <f>IF('DATA ENTRY'!CK211="","",IF('DATA ENTRY'!Q211="","",IF(AND($EF$4='DATA ENTRY'!G211,$EH$4='DATA ENTRY'!F211),'DATA ENTRY'!Q211,"")))</f>
        <v/>
      </c>
      <c r="EM212" s="3" t="str">
        <f>IF('DATA ENTRY'!CK211="","",IF('DATA ENTRY'!R211="","",IF(AND($EF$4='DATA ENTRY'!G211,$EH$4='DATA ENTRY'!F211),'DATA ENTRY'!R211,"")))</f>
        <v/>
      </c>
      <c r="EN212" s="107" t="str">
        <f>IF('DATA ENTRY'!CK211="","",IF('DATA ENTRY'!S211="","",IF(AND($EF$4='DATA ENTRY'!G211,$EH$4='DATA ENTRY'!F211),'DATA ENTRY'!S211,"")))</f>
        <v/>
      </c>
      <c r="EO212" s="3" t="str">
        <f>IF('DATA ENTRY'!CK211="","",IF('DATA ENTRY'!E211="","",IF(AND($EF$4='DATA ENTRY'!G211,$EH$4='DATA ENTRY'!F211),'DATA ENTRY'!E211,"")))</f>
        <v/>
      </c>
      <c r="EP212" s="3" t="str">
        <f>IF('DATA ENTRY'!CK211="","",IF('DATA ENTRY'!D211="","",IF(AND($EF$4='DATA ENTRY'!G211,$EH$4='DATA ENTRY'!F211),'DATA ENTRY'!D211,"")))</f>
        <v/>
      </c>
      <c r="EQ212" s="3" t="str">
        <f>IF('DATA ENTRY'!CK211="","",IF('DATA ENTRY'!W211="","",IF(AND($EF$4='DATA ENTRY'!G211,$EH$4='DATA ENTRY'!F211),'DATA ENTRY'!W211,"")))</f>
        <v/>
      </c>
      <c r="ER212" s="3" t="str">
        <f>IF('DATA ENTRY'!CK211="","",IF('DATA ENTRY'!X211="","",IF(AND($EF$4='DATA ENTRY'!G211,$EH$4='DATA ENTRY'!F211),'DATA ENTRY'!X211,"")))</f>
        <v/>
      </c>
      <c r="ES212" s="108" t="str">
        <f t="shared" si="63"/>
        <v/>
      </c>
      <c r="ET212" s="108" t="str">
        <f>IF('DATA ENTRY'!CK211="","",IF('DATA ENTRY'!D211="","",IF(AND($EF$4='DATA ENTRY'!G211,$EH$4='DATA ENTRY'!F211),'DATA ENTRY'!G211,"")))</f>
        <v/>
      </c>
      <c r="EY212">
        <f t="shared" si="64"/>
        <v>0</v>
      </c>
    </row>
    <row r="213" spans="1:155">
      <c r="A213" t="str">
        <f>IF(S213=0,"",1+(MAX($A$7:A212)))</f>
        <v/>
      </c>
      <c r="B213" s="224">
        <v>207</v>
      </c>
      <c r="C213" s="3" t="str">
        <f>IF('DATA ENTRY'!CK212="","",IF('DATA ENTRY'!B212="","",IF($D$4="All Post",'DATA ENTRY'!B212,IF(AND($D$4='DATA ENTRY'!CK212),'DATA ENTRY'!B212,""))))</f>
        <v/>
      </c>
      <c r="D213" s="3" t="str">
        <f>IF('DATA ENTRY'!CK212="","",IF('DATA ENTRY'!C212="","",IF($D$4="All Post",'DATA ENTRY'!C212,IF(AND($D$4='DATA ENTRY'!CK212),'DATA ENTRY'!C212,""))))</f>
        <v/>
      </c>
      <c r="E213" s="4" t="str">
        <f>IF('DATA ENTRY'!CK212="","",IF('DATA ENTRY'!I212="","",IF($D$4="All Post",'DATA ENTRY'!I212,IF(AND($D$4='DATA ENTRY'!CK212),'DATA ENTRY'!I212,""))))</f>
        <v/>
      </c>
      <c r="F213" s="4" t="str">
        <f>IF('DATA ENTRY'!CK212="","",IF('DATA ENTRY'!CK212="","",IF($D$4="All Post",'DATA ENTRY'!CK212,IF(AND($D$4='DATA ENTRY'!CK212),'DATA ENTRY'!CK212,""))))</f>
        <v/>
      </c>
      <c r="G213" s="3" t="str">
        <f>IF('DATA ENTRY'!CK212="","",IF('DATA ENTRY'!N212="","",IF($D$4="All Post",'DATA ENTRY'!N212,IF(AND($D$4='DATA ENTRY'!CK212),'DATA ENTRY'!N212,""))))</f>
        <v/>
      </c>
      <c r="H213" s="107" t="str">
        <f>IF('DATA ENTRY'!CK212="","",IF('DATA ENTRY'!O212="","",IF($D$4="All Post",'DATA ENTRY'!O212,IF(AND($D$4='DATA ENTRY'!CK212),'DATA ENTRY'!O212,""))))</f>
        <v/>
      </c>
      <c r="I213" s="3" t="str">
        <f>IF('DATA ENTRY'!CK212="","",IF('DATA ENTRY'!P212="","",IF($D$4="All Post",'DATA ENTRY'!P212,IF(AND($D$4='DATA ENTRY'!CK212),'DATA ENTRY'!P212,""))))</f>
        <v/>
      </c>
      <c r="J213" s="107" t="str">
        <f>IF('DATA ENTRY'!CK212="","",IF('DATA ENTRY'!Q212="","",IF($D$4="All Post",'DATA ENTRY'!Q212,IF(AND($D$4='DATA ENTRY'!CK212),'DATA ENTRY'!Q212,""))))</f>
        <v/>
      </c>
      <c r="K213" s="3" t="str">
        <f>IF('DATA ENTRY'!CK212="","",IF('DATA ENTRY'!R212="","",IF($D$4="All Post",'DATA ENTRY'!R212,IF(AND($D$4='DATA ENTRY'!CK212),'DATA ENTRY'!R212,""))))</f>
        <v/>
      </c>
      <c r="L213" s="3" t="str">
        <f>IF('DATA ENTRY'!CK212="","",IF('DATA ENTRY'!S212="","",IF($D$4="All Post",'DATA ENTRY'!S212,IF(AND($D$4='DATA ENTRY'!CK212),'DATA ENTRY'!S212,""))))</f>
        <v/>
      </c>
      <c r="M213" s="3" t="str">
        <f>IF('DATA ENTRY'!CK212="","",IF('DATA ENTRY'!E212="","",IF($D$4="All Post",'DATA ENTRY'!E212,IF(AND($D$4='DATA ENTRY'!CK212),'DATA ENTRY'!E212,""))))</f>
        <v/>
      </c>
      <c r="N213" s="3" t="str">
        <f>IF('DATA ENTRY'!CK212="","",IF('DATA ENTRY'!W212="","",IF($D$4="All Post",'DATA ENTRY'!W212,IF(AND($D$4='DATA ENTRY'!CK212),'DATA ENTRY'!W212,""))))</f>
        <v/>
      </c>
      <c r="O213" s="3" t="str">
        <f>IF('DATA ENTRY'!CK212="","",IF('DATA ENTRY'!X212="","",IF($D$4="All Post",'DATA ENTRY'!X212,IF(AND($D$4='DATA ENTRY'!CK212),'DATA ENTRY'!X212,""))))</f>
        <v/>
      </c>
      <c r="P213" s="3" t="str">
        <f>IF('DATA ENTRY'!CK212="","",IF('DATA ENTRY'!G212="","",IF($D$4="All Post",'DATA ENTRY'!G212,IF(AND($D$4='DATA ENTRY'!CK212),'DATA ENTRY'!G212,""))))</f>
        <v/>
      </c>
      <c r="S213">
        <f t="shared" si="51"/>
        <v>0</v>
      </c>
      <c r="T213" t="str">
        <f t="shared" si="52"/>
        <v/>
      </c>
      <c r="BZ213" t="str">
        <f t="shared" si="53"/>
        <v/>
      </c>
      <c r="CA213" t="str">
        <f t="shared" si="54"/>
        <v/>
      </c>
      <c r="CB213" s="224">
        <v>207</v>
      </c>
      <c r="CC213" s="3" t="str">
        <f>IF('DATA ENTRY'!CK212="","",IF('DATA ENTRY'!B212="","",IF(AND($CD$4='DATA ENTRY'!CK212,$CG$4='DATA ENTRY'!D212),'DATA ENTRY'!B212,"")))</f>
        <v/>
      </c>
      <c r="CD213" s="3" t="str">
        <f>IF('DATA ENTRY'!CK212="","",IF('DATA ENTRY'!C212="","",IF(AND($CD$4='DATA ENTRY'!CK212,$CG$4='DATA ENTRY'!D212),'DATA ENTRY'!C212,"")))</f>
        <v/>
      </c>
      <c r="CE213" s="4" t="str">
        <f>IF('DATA ENTRY'!CK212="","",IF('DATA ENTRY'!I212="","",IF(AND($CD$4='DATA ENTRY'!CK212,$CG$4='DATA ENTRY'!D212),'DATA ENTRY'!I212,"")))</f>
        <v/>
      </c>
      <c r="CF213" s="4" t="str">
        <f>IF('DATA ENTRY'!CK212="","",IF('DATA ENTRY'!CK212="","",IF(AND($CD$4='DATA ENTRY'!CK212,$CG$4='DATA ENTRY'!D212),'DATA ENTRY'!CK212,"")))</f>
        <v/>
      </c>
      <c r="CG213" s="3" t="str">
        <f>IF('DATA ENTRY'!CK212="","",IF('DATA ENTRY'!N212="","",IF(AND($CD$4='DATA ENTRY'!CK212,$CG$4='DATA ENTRY'!D212),'DATA ENTRY'!N212,"")))</f>
        <v/>
      </c>
      <c r="CH213" s="107" t="str">
        <f>IF('DATA ENTRY'!CK212="","",IF('DATA ENTRY'!O212="","",IF(AND($CD$4='DATA ENTRY'!CK212,$CG$4='DATA ENTRY'!D212),'DATA ENTRY'!O212,"")))</f>
        <v/>
      </c>
      <c r="CI213" s="3" t="str">
        <f>IF('DATA ENTRY'!CK212="","",IF('DATA ENTRY'!P212="","",IF(AND($CD$4='DATA ENTRY'!CK212,$CG$4='DATA ENTRY'!D212),'DATA ENTRY'!P212,"")))</f>
        <v/>
      </c>
      <c r="CJ213" s="107" t="str">
        <f>IF('DATA ENTRY'!CK212="","",IF('DATA ENTRY'!Q212="","",IF(AND($CD$4='DATA ENTRY'!CK212,$CG$4='DATA ENTRY'!D212),'DATA ENTRY'!Q212,"")))</f>
        <v/>
      </c>
      <c r="CK213" s="3" t="str">
        <f>IF('DATA ENTRY'!CK212="","",IF('DATA ENTRY'!R212="","",IF(AND($CD$4='DATA ENTRY'!CK212,$CG$4='DATA ENTRY'!D212),'DATA ENTRY'!R212,"")))</f>
        <v/>
      </c>
      <c r="CL213" s="3" t="str">
        <f>IF('DATA ENTRY'!CK212="","",IF('DATA ENTRY'!S212="","",IF(AND($CD$4='DATA ENTRY'!CK212,$CG$4='DATA ENTRY'!D212),'DATA ENTRY'!S212,"")))</f>
        <v/>
      </c>
      <c r="CM213" s="3" t="str">
        <f>IF('DATA ENTRY'!CK212="","",IF('DATA ENTRY'!E212="","",IF(AND($CD$4='DATA ENTRY'!CK212,$CG$4='DATA ENTRY'!D212),'DATA ENTRY'!E212,"")))</f>
        <v/>
      </c>
      <c r="CN213" s="3" t="str">
        <f>IF('DATA ENTRY'!CK212="","",IF('DATA ENTRY'!W212="","",IF(AND($CD$4='DATA ENTRY'!CK212,$CG$4='DATA ENTRY'!D212),'DATA ENTRY'!W212,"")))</f>
        <v/>
      </c>
      <c r="CO213" s="3" t="str">
        <f>IF('DATA ENTRY'!CK212="","",IF('DATA ENTRY'!X212="","",IF(AND($CD$4='DATA ENTRY'!CK212,$CG$4='DATA ENTRY'!D212),'DATA ENTRY'!X212,"")))</f>
        <v/>
      </c>
      <c r="CP213" s="108" t="str">
        <f t="shared" si="55"/>
        <v/>
      </c>
      <c r="CQ213" s="108" t="str">
        <f>IF('DATA ENTRY'!CK212="","",IF('DATA ENTRY'!G212="","",IF(AND($CD$4='DATA ENTRY'!CK212,$CG$4='DATA ENTRY'!D212),'DATA ENTRY'!G212,"")))</f>
        <v/>
      </c>
      <c r="CR213" s="230" t="str">
        <f>IF('DATA ENTRY'!CK212="","",IF('DATA ENTRY'!D212="","",IF(AND($CD$4='DATA ENTRY'!CK212,$CG$4='DATA ENTRY'!D212),'DATA ENTRY'!D212,"")))</f>
        <v/>
      </c>
      <c r="CS213">
        <f t="shared" si="56"/>
        <v>0</v>
      </c>
      <c r="CT213">
        <f t="shared" si="57"/>
        <v>0</v>
      </c>
      <c r="CV213" s="139"/>
      <c r="CX213">
        <f t="shared" si="58"/>
        <v>0</v>
      </c>
      <c r="DB213" t="str">
        <f t="shared" si="65"/>
        <v/>
      </c>
      <c r="DC213" t="str">
        <f t="shared" si="66"/>
        <v/>
      </c>
      <c r="DD213" s="224">
        <v>207</v>
      </c>
      <c r="DE213" s="3" t="str">
        <f>IF('DATA ENTRY'!CK212="","",IF('DATA ENTRY'!B212="","",IF(AND($DF$4='DATA ENTRY'!D212),'DATA ENTRY'!B212,"")))</f>
        <v/>
      </c>
      <c r="DF213" s="3" t="str">
        <f>IF('DATA ENTRY'!CK212="","",IF('DATA ENTRY'!C212="","",IF(AND($DF$4='DATA ENTRY'!D212),'DATA ENTRY'!C212,"")))</f>
        <v/>
      </c>
      <c r="DG213" s="4" t="str">
        <f>IF('DATA ENTRY'!CK212="","",IF('DATA ENTRY'!I212="","",IF(AND($DF$4='DATA ENTRY'!D212),'DATA ENTRY'!I212,"")))</f>
        <v/>
      </c>
      <c r="DH213" s="4" t="str">
        <f>IF('DATA ENTRY'!CK212="","",IF('DATA ENTRY'!CK212="","",IF(AND($DF$4='DATA ENTRY'!D212),'DATA ENTRY'!CK212,"")))</f>
        <v/>
      </c>
      <c r="DI213" s="3" t="str">
        <f>IF('DATA ENTRY'!CK212="","",IF('DATA ENTRY'!N212="","",IF(AND($DF$4='DATA ENTRY'!D212),'DATA ENTRY'!N212,"")))</f>
        <v/>
      </c>
      <c r="DJ213" s="107" t="str">
        <f>IF('DATA ENTRY'!CK212="","",IF('DATA ENTRY'!O212="","",IF(AND($DF$4='DATA ENTRY'!D212),'DATA ENTRY'!O212,"")))</f>
        <v/>
      </c>
      <c r="DK213" s="3" t="str">
        <f>IF('DATA ENTRY'!CK212="","",IF('DATA ENTRY'!P212="","",IF(AND($DF$4='DATA ENTRY'!D212),'DATA ENTRY'!P212,"")))</f>
        <v/>
      </c>
      <c r="DL213" s="107" t="str">
        <f>IF('DATA ENTRY'!CK212="","",IF('DATA ENTRY'!Q212="","",IF(AND($DF$4='DATA ENTRY'!D212),'DATA ENTRY'!Q212,"")))</f>
        <v/>
      </c>
      <c r="DM213" s="3" t="str">
        <f>IF('DATA ENTRY'!CK212="","",IF('DATA ENTRY'!R212="","",IF(AND($DF$4='DATA ENTRY'!D212),'DATA ENTRY'!R212,"")))</f>
        <v/>
      </c>
      <c r="DN213" s="107" t="str">
        <f>IF('DATA ENTRY'!CK212="","",IF('DATA ENTRY'!S212="","",IF(AND($DF$4='DATA ENTRY'!D212),'DATA ENTRY'!S212,"")))</f>
        <v/>
      </c>
      <c r="DO213" s="3" t="str">
        <f>IF('DATA ENTRY'!CK212="","",IF('DATA ENTRY'!E212="","",IF(AND($DF$4='DATA ENTRY'!D212),'DATA ENTRY'!E212,"")))</f>
        <v/>
      </c>
      <c r="DP213" s="3" t="str">
        <f>IF('DATA ENTRY'!CK212="","",IF('DATA ENTRY'!D212="","",IF(AND($DF$4='DATA ENTRY'!D212),'DATA ENTRY'!D212,"")))</f>
        <v/>
      </c>
      <c r="DQ213" s="3" t="str">
        <f>IF('DATA ENTRY'!CK212="","",IF('DATA ENTRY'!W212="","",IF(AND($DF$4='DATA ENTRY'!D212),'DATA ENTRY'!W212,"")))</f>
        <v/>
      </c>
      <c r="DR213" s="3" t="str">
        <f>IF('DATA ENTRY'!CK212="","",IF('DATA ENTRY'!X212="","",IF(AND($DF$4='DATA ENTRY'!D212),'DATA ENTRY'!X212,"")))</f>
        <v/>
      </c>
      <c r="DS213" s="108" t="str">
        <f t="shared" si="59"/>
        <v/>
      </c>
      <c r="DT213" s="108" t="str">
        <f>IF('DATA ENTRY'!CK212="","",IF('DATA ENTRY'!D212="","",IF(AND($DF$4='DATA ENTRY'!D212),'DATA ENTRY'!G212,"")))</f>
        <v/>
      </c>
      <c r="DY213">
        <f t="shared" si="60"/>
        <v>0</v>
      </c>
      <c r="EB213" t="str">
        <f t="shared" si="61"/>
        <v/>
      </c>
      <c r="EC213" t="str">
        <f t="shared" si="62"/>
        <v/>
      </c>
      <c r="ED213" s="224">
        <v>207</v>
      </c>
      <c r="EE213" s="3" t="str">
        <f>IF('DATA ENTRY'!CK212="","",IF('DATA ENTRY'!B212="","",IF(AND($EF$4='DATA ENTRY'!G212,$EH$4='DATA ENTRY'!F212),'DATA ENTRY'!B212,"")))</f>
        <v/>
      </c>
      <c r="EF213" s="3" t="str">
        <f>IF('DATA ENTRY'!CK212="","",IF('DATA ENTRY'!C212="","",IF(AND($EF$4='DATA ENTRY'!G212,$EH$4='DATA ENTRY'!F212),'DATA ENTRY'!C212,"")))</f>
        <v/>
      </c>
      <c r="EG213" s="4" t="str">
        <f>IF('DATA ENTRY'!CK212="","",IF('DATA ENTRY'!I212="","",IF(AND($EF$4='DATA ENTRY'!G212,$EH$4='DATA ENTRY'!F212),'DATA ENTRY'!I212,"")))</f>
        <v/>
      </c>
      <c r="EH213" s="4" t="str">
        <f>IF('DATA ENTRY'!CK212="","",IF('DATA ENTRY'!CK212="","",IF(AND($EF$4='DATA ENTRY'!G212,$EH$4='DATA ENTRY'!F212),'DATA ENTRY'!CK212,"")))</f>
        <v/>
      </c>
      <c r="EI213" s="3" t="str">
        <f>IF('DATA ENTRY'!CK212="","",IF('DATA ENTRY'!N212="","",IF(AND($EF$4='DATA ENTRY'!G212,$EH$4='DATA ENTRY'!F212),'DATA ENTRY'!N212,"")))</f>
        <v/>
      </c>
      <c r="EJ213" s="107" t="str">
        <f>IF('DATA ENTRY'!CK212="","",IF('DATA ENTRY'!O212="","",IF(AND($EF$4='DATA ENTRY'!G212,$EH$4='DATA ENTRY'!F212),'DATA ENTRY'!O212,"")))</f>
        <v/>
      </c>
      <c r="EK213" s="3" t="str">
        <f>IF('DATA ENTRY'!CK212="","",IF('DATA ENTRY'!P212="","",IF(AND($EF$4='DATA ENTRY'!G212,$EH$4='DATA ENTRY'!F212),'DATA ENTRY'!P212,"")))</f>
        <v/>
      </c>
      <c r="EL213" s="107" t="str">
        <f>IF('DATA ENTRY'!CK212="","",IF('DATA ENTRY'!Q212="","",IF(AND($EF$4='DATA ENTRY'!G212,$EH$4='DATA ENTRY'!F212),'DATA ENTRY'!Q212,"")))</f>
        <v/>
      </c>
      <c r="EM213" s="3" t="str">
        <f>IF('DATA ENTRY'!CK212="","",IF('DATA ENTRY'!R212="","",IF(AND($EF$4='DATA ENTRY'!G212,$EH$4='DATA ENTRY'!F212),'DATA ENTRY'!R212,"")))</f>
        <v/>
      </c>
      <c r="EN213" s="107" t="str">
        <f>IF('DATA ENTRY'!CK212="","",IF('DATA ENTRY'!S212="","",IF(AND($EF$4='DATA ENTRY'!G212,$EH$4='DATA ENTRY'!F212),'DATA ENTRY'!S212,"")))</f>
        <v/>
      </c>
      <c r="EO213" s="3" t="str">
        <f>IF('DATA ENTRY'!CK212="","",IF('DATA ENTRY'!E212="","",IF(AND($EF$4='DATA ENTRY'!G212,$EH$4='DATA ENTRY'!F212),'DATA ENTRY'!E212,"")))</f>
        <v/>
      </c>
      <c r="EP213" s="3" t="str">
        <f>IF('DATA ENTRY'!CK212="","",IF('DATA ENTRY'!D212="","",IF(AND($EF$4='DATA ENTRY'!G212,$EH$4='DATA ENTRY'!F212),'DATA ENTRY'!D212,"")))</f>
        <v/>
      </c>
      <c r="EQ213" s="3" t="str">
        <f>IF('DATA ENTRY'!CK212="","",IF('DATA ENTRY'!W212="","",IF(AND($EF$4='DATA ENTRY'!G212,$EH$4='DATA ENTRY'!F212),'DATA ENTRY'!W212,"")))</f>
        <v/>
      </c>
      <c r="ER213" s="3" t="str">
        <f>IF('DATA ENTRY'!CK212="","",IF('DATA ENTRY'!X212="","",IF(AND($EF$4='DATA ENTRY'!G212,$EH$4='DATA ENTRY'!F212),'DATA ENTRY'!X212,"")))</f>
        <v/>
      </c>
      <c r="ES213" s="108" t="str">
        <f t="shared" si="63"/>
        <v/>
      </c>
      <c r="ET213" s="108" t="str">
        <f>IF('DATA ENTRY'!CK212="","",IF('DATA ENTRY'!D212="","",IF(AND($EF$4='DATA ENTRY'!G212,$EH$4='DATA ENTRY'!F212),'DATA ENTRY'!G212,"")))</f>
        <v/>
      </c>
      <c r="EY213">
        <f t="shared" si="64"/>
        <v>0</v>
      </c>
    </row>
    <row r="214" spans="1:155">
      <c r="A214" t="str">
        <f>IF(S214=0,"",1+(MAX($A$7:A213)))</f>
        <v/>
      </c>
      <c r="B214" s="224">
        <v>208</v>
      </c>
      <c r="C214" s="3" t="str">
        <f>IF('DATA ENTRY'!CK213="","",IF('DATA ENTRY'!B213="","",IF($D$4="All Post",'DATA ENTRY'!B213,IF(AND($D$4='DATA ENTRY'!CK213),'DATA ENTRY'!B213,""))))</f>
        <v/>
      </c>
      <c r="D214" s="3" t="str">
        <f>IF('DATA ENTRY'!CK213="","",IF('DATA ENTRY'!C213="","",IF($D$4="All Post",'DATA ENTRY'!C213,IF(AND($D$4='DATA ENTRY'!CK213),'DATA ENTRY'!C213,""))))</f>
        <v/>
      </c>
      <c r="E214" s="4" t="str">
        <f>IF('DATA ENTRY'!CK213="","",IF('DATA ENTRY'!I213="","",IF($D$4="All Post",'DATA ENTRY'!I213,IF(AND($D$4='DATA ENTRY'!CK213),'DATA ENTRY'!I213,""))))</f>
        <v/>
      </c>
      <c r="F214" s="4" t="str">
        <f>IF('DATA ENTRY'!CK213="","",IF('DATA ENTRY'!CK213="","",IF($D$4="All Post",'DATA ENTRY'!CK213,IF(AND($D$4='DATA ENTRY'!CK213),'DATA ENTRY'!CK213,""))))</f>
        <v/>
      </c>
      <c r="G214" s="3" t="str">
        <f>IF('DATA ENTRY'!CK213="","",IF('DATA ENTRY'!N213="","",IF($D$4="All Post",'DATA ENTRY'!N213,IF(AND($D$4='DATA ENTRY'!CK213),'DATA ENTRY'!N213,""))))</f>
        <v/>
      </c>
      <c r="H214" s="107" t="str">
        <f>IF('DATA ENTRY'!CK213="","",IF('DATA ENTRY'!O213="","",IF($D$4="All Post",'DATA ENTRY'!O213,IF(AND($D$4='DATA ENTRY'!CK213),'DATA ENTRY'!O213,""))))</f>
        <v/>
      </c>
      <c r="I214" s="3" t="str">
        <f>IF('DATA ENTRY'!CK213="","",IF('DATA ENTRY'!P213="","",IF($D$4="All Post",'DATA ENTRY'!P213,IF(AND($D$4='DATA ENTRY'!CK213),'DATA ENTRY'!P213,""))))</f>
        <v/>
      </c>
      <c r="J214" s="107" t="str">
        <f>IF('DATA ENTRY'!CK213="","",IF('DATA ENTRY'!Q213="","",IF($D$4="All Post",'DATA ENTRY'!Q213,IF(AND($D$4='DATA ENTRY'!CK213),'DATA ENTRY'!Q213,""))))</f>
        <v/>
      </c>
      <c r="K214" s="3" t="str">
        <f>IF('DATA ENTRY'!CK213="","",IF('DATA ENTRY'!R213="","",IF($D$4="All Post",'DATA ENTRY'!R213,IF(AND($D$4='DATA ENTRY'!CK213),'DATA ENTRY'!R213,""))))</f>
        <v/>
      </c>
      <c r="L214" s="3" t="str">
        <f>IF('DATA ENTRY'!CK213="","",IF('DATA ENTRY'!S213="","",IF($D$4="All Post",'DATA ENTRY'!S213,IF(AND($D$4='DATA ENTRY'!CK213),'DATA ENTRY'!S213,""))))</f>
        <v/>
      </c>
      <c r="M214" s="3" t="str">
        <f>IF('DATA ENTRY'!CK213="","",IF('DATA ENTRY'!E213="","",IF($D$4="All Post",'DATA ENTRY'!E213,IF(AND($D$4='DATA ENTRY'!CK213),'DATA ENTRY'!E213,""))))</f>
        <v/>
      </c>
      <c r="N214" s="3" t="str">
        <f>IF('DATA ENTRY'!CK213="","",IF('DATA ENTRY'!W213="","",IF($D$4="All Post",'DATA ENTRY'!W213,IF(AND($D$4='DATA ENTRY'!CK213),'DATA ENTRY'!W213,""))))</f>
        <v/>
      </c>
      <c r="O214" s="3" t="str">
        <f>IF('DATA ENTRY'!CK213="","",IF('DATA ENTRY'!X213="","",IF($D$4="All Post",'DATA ENTRY'!X213,IF(AND($D$4='DATA ENTRY'!CK213),'DATA ENTRY'!X213,""))))</f>
        <v/>
      </c>
      <c r="P214" s="3" t="str">
        <f>IF('DATA ENTRY'!CK213="","",IF('DATA ENTRY'!G213="","",IF($D$4="All Post",'DATA ENTRY'!G213,IF(AND($D$4='DATA ENTRY'!CK213),'DATA ENTRY'!G213,""))))</f>
        <v/>
      </c>
      <c r="S214">
        <f t="shared" si="51"/>
        <v>0</v>
      </c>
      <c r="T214" t="str">
        <f t="shared" si="52"/>
        <v/>
      </c>
      <c r="BZ214" t="str">
        <f t="shared" si="53"/>
        <v/>
      </c>
      <c r="CA214" t="str">
        <f t="shared" si="54"/>
        <v/>
      </c>
      <c r="CB214" s="224">
        <v>208</v>
      </c>
      <c r="CC214" s="3" t="str">
        <f>IF('DATA ENTRY'!CK213="","",IF('DATA ENTRY'!B213="","",IF(AND($CD$4='DATA ENTRY'!CK213,$CG$4='DATA ENTRY'!D213),'DATA ENTRY'!B213,"")))</f>
        <v/>
      </c>
      <c r="CD214" s="3" t="str">
        <f>IF('DATA ENTRY'!CK213="","",IF('DATA ENTRY'!C213="","",IF(AND($CD$4='DATA ENTRY'!CK213,$CG$4='DATA ENTRY'!D213),'DATA ENTRY'!C213,"")))</f>
        <v/>
      </c>
      <c r="CE214" s="4" t="str">
        <f>IF('DATA ENTRY'!CK213="","",IF('DATA ENTRY'!I213="","",IF(AND($CD$4='DATA ENTRY'!CK213,$CG$4='DATA ENTRY'!D213),'DATA ENTRY'!I213,"")))</f>
        <v/>
      </c>
      <c r="CF214" s="4" t="str">
        <f>IF('DATA ENTRY'!CK213="","",IF('DATA ENTRY'!CK213="","",IF(AND($CD$4='DATA ENTRY'!CK213,$CG$4='DATA ENTRY'!D213),'DATA ENTRY'!CK213,"")))</f>
        <v/>
      </c>
      <c r="CG214" s="3" t="str">
        <f>IF('DATA ENTRY'!CK213="","",IF('DATA ENTRY'!N213="","",IF(AND($CD$4='DATA ENTRY'!CK213,$CG$4='DATA ENTRY'!D213),'DATA ENTRY'!N213,"")))</f>
        <v/>
      </c>
      <c r="CH214" s="107" t="str">
        <f>IF('DATA ENTRY'!CK213="","",IF('DATA ENTRY'!O213="","",IF(AND($CD$4='DATA ENTRY'!CK213,$CG$4='DATA ENTRY'!D213),'DATA ENTRY'!O213,"")))</f>
        <v/>
      </c>
      <c r="CI214" s="3" t="str">
        <f>IF('DATA ENTRY'!CK213="","",IF('DATA ENTRY'!P213="","",IF(AND($CD$4='DATA ENTRY'!CK213,$CG$4='DATA ENTRY'!D213),'DATA ENTRY'!P213,"")))</f>
        <v/>
      </c>
      <c r="CJ214" s="107" t="str">
        <f>IF('DATA ENTRY'!CK213="","",IF('DATA ENTRY'!Q213="","",IF(AND($CD$4='DATA ENTRY'!CK213,$CG$4='DATA ENTRY'!D213),'DATA ENTRY'!Q213,"")))</f>
        <v/>
      </c>
      <c r="CK214" s="3" t="str">
        <f>IF('DATA ENTRY'!CK213="","",IF('DATA ENTRY'!R213="","",IF(AND($CD$4='DATA ENTRY'!CK213,$CG$4='DATA ENTRY'!D213),'DATA ENTRY'!R213,"")))</f>
        <v/>
      </c>
      <c r="CL214" s="3" t="str">
        <f>IF('DATA ENTRY'!CK213="","",IF('DATA ENTRY'!S213="","",IF(AND($CD$4='DATA ENTRY'!CK213,$CG$4='DATA ENTRY'!D213),'DATA ENTRY'!S213,"")))</f>
        <v/>
      </c>
      <c r="CM214" s="3" t="str">
        <f>IF('DATA ENTRY'!CK213="","",IF('DATA ENTRY'!E213="","",IF(AND($CD$4='DATA ENTRY'!CK213,$CG$4='DATA ENTRY'!D213),'DATA ENTRY'!E213,"")))</f>
        <v/>
      </c>
      <c r="CN214" s="3" t="str">
        <f>IF('DATA ENTRY'!CK213="","",IF('DATA ENTRY'!W213="","",IF(AND($CD$4='DATA ENTRY'!CK213,$CG$4='DATA ENTRY'!D213),'DATA ENTRY'!W213,"")))</f>
        <v/>
      </c>
      <c r="CO214" s="3" t="str">
        <f>IF('DATA ENTRY'!CK213="","",IF('DATA ENTRY'!X213="","",IF(AND($CD$4='DATA ENTRY'!CK213,$CG$4='DATA ENTRY'!D213),'DATA ENTRY'!X213,"")))</f>
        <v/>
      </c>
      <c r="CP214" s="108" t="str">
        <f t="shared" si="55"/>
        <v/>
      </c>
      <c r="CQ214" s="108" t="str">
        <f>IF('DATA ENTRY'!CK213="","",IF('DATA ENTRY'!G213="","",IF(AND($CD$4='DATA ENTRY'!CK213,$CG$4='DATA ENTRY'!D213),'DATA ENTRY'!G213,"")))</f>
        <v/>
      </c>
      <c r="CR214" s="230" t="str">
        <f>IF('DATA ENTRY'!CK213="","",IF('DATA ENTRY'!D213="","",IF(AND($CD$4='DATA ENTRY'!CK213,$CG$4='DATA ENTRY'!D213),'DATA ENTRY'!D213,"")))</f>
        <v/>
      </c>
      <c r="CS214">
        <f t="shared" si="56"/>
        <v>0</v>
      </c>
      <c r="CT214">
        <f t="shared" si="57"/>
        <v>0</v>
      </c>
      <c r="CV214" s="139"/>
      <c r="CX214">
        <f t="shared" si="58"/>
        <v>0</v>
      </c>
      <c r="DB214" t="str">
        <f t="shared" si="65"/>
        <v/>
      </c>
      <c r="DC214" t="str">
        <f t="shared" si="66"/>
        <v/>
      </c>
      <c r="DD214" s="224">
        <v>208</v>
      </c>
      <c r="DE214" s="3" t="str">
        <f>IF('DATA ENTRY'!CK213="","",IF('DATA ENTRY'!B213="","",IF(AND($DF$4='DATA ENTRY'!D213),'DATA ENTRY'!B213,"")))</f>
        <v/>
      </c>
      <c r="DF214" s="3" t="str">
        <f>IF('DATA ENTRY'!CK213="","",IF('DATA ENTRY'!C213="","",IF(AND($DF$4='DATA ENTRY'!D213),'DATA ENTRY'!C213,"")))</f>
        <v/>
      </c>
      <c r="DG214" s="4" t="str">
        <f>IF('DATA ENTRY'!CK213="","",IF('DATA ENTRY'!I213="","",IF(AND($DF$4='DATA ENTRY'!D213),'DATA ENTRY'!I213,"")))</f>
        <v/>
      </c>
      <c r="DH214" s="4" t="str">
        <f>IF('DATA ENTRY'!CK213="","",IF('DATA ENTRY'!CK213="","",IF(AND($DF$4='DATA ENTRY'!D213),'DATA ENTRY'!CK213,"")))</f>
        <v/>
      </c>
      <c r="DI214" s="3" t="str">
        <f>IF('DATA ENTRY'!CK213="","",IF('DATA ENTRY'!N213="","",IF(AND($DF$4='DATA ENTRY'!D213),'DATA ENTRY'!N213,"")))</f>
        <v/>
      </c>
      <c r="DJ214" s="107" t="str">
        <f>IF('DATA ENTRY'!CK213="","",IF('DATA ENTRY'!O213="","",IF(AND($DF$4='DATA ENTRY'!D213),'DATA ENTRY'!O213,"")))</f>
        <v/>
      </c>
      <c r="DK214" s="3" t="str">
        <f>IF('DATA ENTRY'!CK213="","",IF('DATA ENTRY'!P213="","",IF(AND($DF$4='DATA ENTRY'!D213),'DATA ENTRY'!P213,"")))</f>
        <v/>
      </c>
      <c r="DL214" s="107" t="str">
        <f>IF('DATA ENTRY'!CK213="","",IF('DATA ENTRY'!Q213="","",IF(AND($DF$4='DATA ENTRY'!D213),'DATA ENTRY'!Q213,"")))</f>
        <v/>
      </c>
      <c r="DM214" s="3" t="str">
        <f>IF('DATA ENTRY'!CK213="","",IF('DATA ENTRY'!R213="","",IF(AND($DF$4='DATA ENTRY'!D213),'DATA ENTRY'!R213,"")))</f>
        <v/>
      </c>
      <c r="DN214" s="107" t="str">
        <f>IF('DATA ENTRY'!CK213="","",IF('DATA ENTRY'!S213="","",IF(AND($DF$4='DATA ENTRY'!D213),'DATA ENTRY'!S213,"")))</f>
        <v/>
      </c>
      <c r="DO214" s="3" t="str">
        <f>IF('DATA ENTRY'!CK213="","",IF('DATA ENTRY'!E213="","",IF(AND($DF$4='DATA ENTRY'!D213),'DATA ENTRY'!E213,"")))</f>
        <v/>
      </c>
      <c r="DP214" s="3" t="str">
        <f>IF('DATA ENTRY'!CK213="","",IF('DATA ENTRY'!D213="","",IF(AND($DF$4='DATA ENTRY'!D213),'DATA ENTRY'!D213,"")))</f>
        <v/>
      </c>
      <c r="DQ214" s="3" t="str">
        <f>IF('DATA ENTRY'!CK213="","",IF('DATA ENTRY'!W213="","",IF(AND($DF$4='DATA ENTRY'!D213),'DATA ENTRY'!W213,"")))</f>
        <v/>
      </c>
      <c r="DR214" s="3" t="str">
        <f>IF('DATA ENTRY'!CK213="","",IF('DATA ENTRY'!X213="","",IF(AND($DF$4='DATA ENTRY'!D213),'DATA ENTRY'!X213,"")))</f>
        <v/>
      </c>
      <c r="DS214" s="108" t="str">
        <f t="shared" si="59"/>
        <v/>
      </c>
      <c r="DT214" s="108" t="str">
        <f>IF('DATA ENTRY'!CK213="","",IF('DATA ENTRY'!D213="","",IF(AND($DF$4='DATA ENTRY'!D213),'DATA ENTRY'!G213,"")))</f>
        <v/>
      </c>
      <c r="DY214">
        <f t="shared" si="60"/>
        <v>0</v>
      </c>
      <c r="EB214" t="str">
        <f t="shared" si="61"/>
        <v/>
      </c>
      <c r="EC214" t="str">
        <f t="shared" si="62"/>
        <v/>
      </c>
      <c r="ED214" s="224">
        <v>208</v>
      </c>
      <c r="EE214" s="3" t="str">
        <f>IF('DATA ENTRY'!CK213="","",IF('DATA ENTRY'!B213="","",IF(AND($EF$4='DATA ENTRY'!G213,$EH$4='DATA ENTRY'!F213),'DATA ENTRY'!B213,"")))</f>
        <v/>
      </c>
      <c r="EF214" s="3" t="str">
        <f>IF('DATA ENTRY'!CK213="","",IF('DATA ENTRY'!C213="","",IF(AND($EF$4='DATA ENTRY'!G213,$EH$4='DATA ENTRY'!F213),'DATA ENTRY'!C213,"")))</f>
        <v/>
      </c>
      <c r="EG214" s="4" t="str">
        <f>IF('DATA ENTRY'!CK213="","",IF('DATA ENTRY'!I213="","",IF(AND($EF$4='DATA ENTRY'!G213,$EH$4='DATA ENTRY'!F213),'DATA ENTRY'!I213,"")))</f>
        <v/>
      </c>
      <c r="EH214" s="4" t="str">
        <f>IF('DATA ENTRY'!CK213="","",IF('DATA ENTRY'!CK213="","",IF(AND($EF$4='DATA ENTRY'!G213,$EH$4='DATA ENTRY'!F213),'DATA ENTRY'!CK213,"")))</f>
        <v/>
      </c>
      <c r="EI214" s="3" t="str">
        <f>IF('DATA ENTRY'!CK213="","",IF('DATA ENTRY'!N213="","",IF(AND($EF$4='DATA ENTRY'!G213,$EH$4='DATA ENTRY'!F213),'DATA ENTRY'!N213,"")))</f>
        <v/>
      </c>
      <c r="EJ214" s="107" t="str">
        <f>IF('DATA ENTRY'!CK213="","",IF('DATA ENTRY'!O213="","",IF(AND($EF$4='DATA ENTRY'!G213,$EH$4='DATA ENTRY'!F213),'DATA ENTRY'!O213,"")))</f>
        <v/>
      </c>
      <c r="EK214" s="3" t="str">
        <f>IF('DATA ENTRY'!CK213="","",IF('DATA ENTRY'!P213="","",IF(AND($EF$4='DATA ENTRY'!G213,$EH$4='DATA ENTRY'!F213),'DATA ENTRY'!P213,"")))</f>
        <v/>
      </c>
      <c r="EL214" s="107" t="str">
        <f>IF('DATA ENTRY'!CK213="","",IF('DATA ENTRY'!Q213="","",IF(AND($EF$4='DATA ENTRY'!G213,$EH$4='DATA ENTRY'!F213),'DATA ENTRY'!Q213,"")))</f>
        <v/>
      </c>
      <c r="EM214" s="3" t="str">
        <f>IF('DATA ENTRY'!CK213="","",IF('DATA ENTRY'!R213="","",IF(AND($EF$4='DATA ENTRY'!G213,$EH$4='DATA ENTRY'!F213),'DATA ENTRY'!R213,"")))</f>
        <v/>
      </c>
      <c r="EN214" s="107" t="str">
        <f>IF('DATA ENTRY'!CK213="","",IF('DATA ENTRY'!S213="","",IF(AND($EF$4='DATA ENTRY'!G213,$EH$4='DATA ENTRY'!F213),'DATA ENTRY'!S213,"")))</f>
        <v/>
      </c>
      <c r="EO214" s="3" t="str">
        <f>IF('DATA ENTRY'!CK213="","",IF('DATA ENTRY'!E213="","",IF(AND($EF$4='DATA ENTRY'!G213,$EH$4='DATA ENTRY'!F213),'DATA ENTRY'!E213,"")))</f>
        <v/>
      </c>
      <c r="EP214" s="3" t="str">
        <f>IF('DATA ENTRY'!CK213="","",IF('DATA ENTRY'!D213="","",IF(AND($EF$4='DATA ENTRY'!G213,$EH$4='DATA ENTRY'!F213),'DATA ENTRY'!D213,"")))</f>
        <v/>
      </c>
      <c r="EQ214" s="3" t="str">
        <f>IF('DATA ENTRY'!CK213="","",IF('DATA ENTRY'!W213="","",IF(AND($EF$4='DATA ENTRY'!G213,$EH$4='DATA ENTRY'!F213),'DATA ENTRY'!W213,"")))</f>
        <v/>
      </c>
      <c r="ER214" s="3" t="str">
        <f>IF('DATA ENTRY'!CK213="","",IF('DATA ENTRY'!X213="","",IF(AND($EF$4='DATA ENTRY'!G213,$EH$4='DATA ENTRY'!F213),'DATA ENTRY'!X213,"")))</f>
        <v/>
      </c>
      <c r="ES214" s="108" t="str">
        <f t="shared" si="63"/>
        <v/>
      </c>
      <c r="ET214" s="108" t="str">
        <f>IF('DATA ENTRY'!CK213="","",IF('DATA ENTRY'!D213="","",IF(AND($EF$4='DATA ENTRY'!G213,$EH$4='DATA ENTRY'!F213),'DATA ENTRY'!G213,"")))</f>
        <v/>
      </c>
      <c r="EY214">
        <f t="shared" si="64"/>
        <v>0</v>
      </c>
    </row>
    <row r="215" spans="1:155">
      <c r="A215" t="str">
        <f>IF(S215=0,"",1+(MAX($A$7:A214)))</f>
        <v/>
      </c>
      <c r="B215" s="224">
        <v>209</v>
      </c>
      <c r="C215" s="3" t="str">
        <f>IF('DATA ENTRY'!CK214="","",IF('DATA ENTRY'!B214="","",IF($D$4="All Post",'DATA ENTRY'!B214,IF(AND($D$4='DATA ENTRY'!CK214),'DATA ENTRY'!B214,""))))</f>
        <v/>
      </c>
      <c r="D215" s="3" t="str">
        <f>IF('DATA ENTRY'!CK214="","",IF('DATA ENTRY'!C214="","",IF($D$4="All Post",'DATA ENTRY'!C214,IF(AND($D$4='DATA ENTRY'!CK214),'DATA ENTRY'!C214,""))))</f>
        <v/>
      </c>
      <c r="E215" s="4" t="str">
        <f>IF('DATA ENTRY'!CK214="","",IF('DATA ENTRY'!I214="","",IF($D$4="All Post",'DATA ENTRY'!I214,IF(AND($D$4='DATA ENTRY'!CK214),'DATA ENTRY'!I214,""))))</f>
        <v/>
      </c>
      <c r="F215" s="4" t="str">
        <f>IF('DATA ENTRY'!CK214="","",IF('DATA ENTRY'!CK214="","",IF($D$4="All Post",'DATA ENTRY'!CK214,IF(AND($D$4='DATA ENTRY'!CK214),'DATA ENTRY'!CK214,""))))</f>
        <v/>
      </c>
      <c r="G215" s="3" t="str">
        <f>IF('DATA ENTRY'!CK214="","",IF('DATA ENTRY'!N214="","",IF($D$4="All Post",'DATA ENTRY'!N214,IF(AND($D$4='DATA ENTRY'!CK214),'DATA ENTRY'!N214,""))))</f>
        <v/>
      </c>
      <c r="H215" s="107" t="str">
        <f>IF('DATA ENTRY'!CK214="","",IF('DATA ENTRY'!O214="","",IF($D$4="All Post",'DATA ENTRY'!O214,IF(AND($D$4='DATA ENTRY'!CK214),'DATA ENTRY'!O214,""))))</f>
        <v/>
      </c>
      <c r="I215" s="3" t="str">
        <f>IF('DATA ENTRY'!CK214="","",IF('DATA ENTRY'!P214="","",IF($D$4="All Post",'DATA ENTRY'!P214,IF(AND($D$4='DATA ENTRY'!CK214),'DATA ENTRY'!P214,""))))</f>
        <v/>
      </c>
      <c r="J215" s="107" t="str">
        <f>IF('DATA ENTRY'!CK214="","",IF('DATA ENTRY'!Q214="","",IF($D$4="All Post",'DATA ENTRY'!Q214,IF(AND($D$4='DATA ENTRY'!CK214),'DATA ENTRY'!Q214,""))))</f>
        <v/>
      </c>
      <c r="K215" s="3" t="str">
        <f>IF('DATA ENTRY'!CK214="","",IF('DATA ENTRY'!R214="","",IF($D$4="All Post",'DATA ENTRY'!R214,IF(AND($D$4='DATA ENTRY'!CK214),'DATA ENTRY'!R214,""))))</f>
        <v/>
      </c>
      <c r="L215" s="3" t="str">
        <f>IF('DATA ENTRY'!CK214="","",IF('DATA ENTRY'!S214="","",IF($D$4="All Post",'DATA ENTRY'!S214,IF(AND($D$4='DATA ENTRY'!CK214),'DATA ENTRY'!S214,""))))</f>
        <v/>
      </c>
      <c r="M215" s="3" t="str">
        <f>IF('DATA ENTRY'!CK214="","",IF('DATA ENTRY'!E214="","",IF($D$4="All Post",'DATA ENTRY'!E214,IF(AND($D$4='DATA ENTRY'!CK214),'DATA ENTRY'!E214,""))))</f>
        <v/>
      </c>
      <c r="N215" s="3" t="str">
        <f>IF('DATA ENTRY'!CK214="","",IF('DATA ENTRY'!W214="","",IF($D$4="All Post",'DATA ENTRY'!W214,IF(AND($D$4='DATA ENTRY'!CK214),'DATA ENTRY'!W214,""))))</f>
        <v/>
      </c>
      <c r="O215" s="3" t="str">
        <f>IF('DATA ENTRY'!CK214="","",IF('DATA ENTRY'!X214="","",IF($D$4="All Post",'DATA ENTRY'!X214,IF(AND($D$4='DATA ENTRY'!CK214),'DATA ENTRY'!X214,""))))</f>
        <v/>
      </c>
      <c r="P215" s="3" t="str">
        <f>IF('DATA ENTRY'!CK214="","",IF('DATA ENTRY'!G214="","",IF($D$4="All Post",'DATA ENTRY'!G214,IF(AND($D$4='DATA ENTRY'!CK214),'DATA ENTRY'!G214,""))))</f>
        <v/>
      </c>
      <c r="S215">
        <f t="shared" si="51"/>
        <v>0</v>
      </c>
      <c r="T215" t="str">
        <f t="shared" si="52"/>
        <v/>
      </c>
      <c r="BZ215" t="str">
        <f t="shared" si="53"/>
        <v/>
      </c>
      <c r="CA215" t="str">
        <f t="shared" si="54"/>
        <v/>
      </c>
      <c r="CB215" s="224">
        <v>209</v>
      </c>
      <c r="CC215" s="3" t="str">
        <f>IF('DATA ENTRY'!CK214="","",IF('DATA ENTRY'!B214="","",IF(AND($CD$4='DATA ENTRY'!CK214,$CG$4='DATA ENTRY'!D214),'DATA ENTRY'!B214,"")))</f>
        <v/>
      </c>
      <c r="CD215" s="3" t="str">
        <f>IF('DATA ENTRY'!CK214="","",IF('DATA ENTRY'!C214="","",IF(AND($CD$4='DATA ENTRY'!CK214,$CG$4='DATA ENTRY'!D214),'DATA ENTRY'!C214,"")))</f>
        <v/>
      </c>
      <c r="CE215" s="4" t="str">
        <f>IF('DATA ENTRY'!CK214="","",IF('DATA ENTRY'!I214="","",IF(AND($CD$4='DATA ENTRY'!CK214,$CG$4='DATA ENTRY'!D214),'DATA ENTRY'!I214,"")))</f>
        <v/>
      </c>
      <c r="CF215" s="4" t="str">
        <f>IF('DATA ENTRY'!CK214="","",IF('DATA ENTRY'!CK214="","",IF(AND($CD$4='DATA ENTRY'!CK214,$CG$4='DATA ENTRY'!D214),'DATA ENTRY'!CK214,"")))</f>
        <v/>
      </c>
      <c r="CG215" s="3" t="str">
        <f>IF('DATA ENTRY'!CK214="","",IF('DATA ENTRY'!N214="","",IF(AND($CD$4='DATA ENTRY'!CK214,$CG$4='DATA ENTRY'!D214),'DATA ENTRY'!N214,"")))</f>
        <v/>
      </c>
      <c r="CH215" s="107" t="str">
        <f>IF('DATA ENTRY'!CK214="","",IF('DATA ENTRY'!O214="","",IF(AND($CD$4='DATA ENTRY'!CK214,$CG$4='DATA ENTRY'!D214),'DATA ENTRY'!O214,"")))</f>
        <v/>
      </c>
      <c r="CI215" s="3" t="str">
        <f>IF('DATA ENTRY'!CK214="","",IF('DATA ENTRY'!P214="","",IF(AND($CD$4='DATA ENTRY'!CK214,$CG$4='DATA ENTRY'!D214),'DATA ENTRY'!P214,"")))</f>
        <v/>
      </c>
      <c r="CJ215" s="107" t="str">
        <f>IF('DATA ENTRY'!CK214="","",IF('DATA ENTRY'!Q214="","",IF(AND($CD$4='DATA ENTRY'!CK214,$CG$4='DATA ENTRY'!D214),'DATA ENTRY'!Q214,"")))</f>
        <v/>
      </c>
      <c r="CK215" s="3" t="str">
        <f>IF('DATA ENTRY'!CK214="","",IF('DATA ENTRY'!R214="","",IF(AND($CD$4='DATA ENTRY'!CK214,$CG$4='DATA ENTRY'!D214),'DATA ENTRY'!R214,"")))</f>
        <v/>
      </c>
      <c r="CL215" s="3" t="str">
        <f>IF('DATA ENTRY'!CK214="","",IF('DATA ENTRY'!S214="","",IF(AND($CD$4='DATA ENTRY'!CK214,$CG$4='DATA ENTRY'!D214),'DATA ENTRY'!S214,"")))</f>
        <v/>
      </c>
      <c r="CM215" s="3" t="str">
        <f>IF('DATA ENTRY'!CK214="","",IF('DATA ENTRY'!E214="","",IF(AND($CD$4='DATA ENTRY'!CK214,$CG$4='DATA ENTRY'!D214),'DATA ENTRY'!E214,"")))</f>
        <v/>
      </c>
      <c r="CN215" s="3" t="str">
        <f>IF('DATA ENTRY'!CK214="","",IF('DATA ENTRY'!W214="","",IF(AND($CD$4='DATA ENTRY'!CK214,$CG$4='DATA ENTRY'!D214),'DATA ENTRY'!W214,"")))</f>
        <v/>
      </c>
      <c r="CO215" s="3" t="str">
        <f>IF('DATA ENTRY'!CK214="","",IF('DATA ENTRY'!X214="","",IF(AND($CD$4='DATA ENTRY'!CK214,$CG$4='DATA ENTRY'!D214),'DATA ENTRY'!X214,"")))</f>
        <v/>
      </c>
      <c r="CP215" s="108" t="str">
        <f t="shared" si="55"/>
        <v/>
      </c>
      <c r="CQ215" s="108" t="str">
        <f>IF('DATA ENTRY'!CK214="","",IF('DATA ENTRY'!G214="","",IF(AND($CD$4='DATA ENTRY'!CK214,$CG$4='DATA ENTRY'!D214),'DATA ENTRY'!G214,"")))</f>
        <v/>
      </c>
      <c r="CR215" s="230" t="str">
        <f>IF('DATA ENTRY'!CK214="","",IF('DATA ENTRY'!D214="","",IF(AND($CD$4='DATA ENTRY'!CK214,$CG$4='DATA ENTRY'!D214),'DATA ENTRY'!D214,"")))</f>
        <v/>
      </c>
      <c r="CS215">
        <f t="shared" si="56"/>
        <v>0</v>
      </c>
      <c r="CT215">
        <f t="shared" si="57"/>
        <v>0</v>
      </c>
      <c r="CV215" s="139"/>
      <c r="CX215">
        <f t="shared" si="58"/>
        <v>0</v>
      </c>
      <c r="DB215" t="str">
        <f t="shared" si="65"/>
        <v/>
      </c>
      <c r="DC215" t="str">
        <f t="shared" si="66"/>
        <v/>
      </c>
      <c r="DD215" s="224">
        <v>209</v>
      </c>
      <c r="DE215" s="3" t="str">
        <f>IF('DATA ENTRY'!CK214="","",IF('DATA ENTRY'!B214="","",IF(AND($DF$4='DATA ENTRY'!D214),'DATA ENTRY'!B214,"")))</f>
        <v/>
      </c>
      <c r="DF215" s="3" t="str">
        <f>IF('DATA ENTRY'!CK214="","",IF('DATA ENTRY'!C214="","",IF(AND($DF$4='DATA ENTRY'!D214),'DATA ENTRY'!C214,"")))</f>
        <v/>
      </c>
      <c r="DG215" s="4" t="str">
        <f>IF('DATA ENTRY'!CK214="","",IF('DATA ENTRY'!I214="","",IF(AND($DF$4='DATA ENTRY'!D214),'DATA ENTRY'!I214,"")))</f>
        <v/>
      </c>
      <c r="DH215" s="4" t="str">
        <f>IF('DATA ENTRY'!CK214="","",IF('DATA ENTRY'!CK214="","",IF(AND($DF$4='DATA ENTRY'!D214),'DATA ENTRY'!CK214,"")))</f>
        <v/>
      </c>
      <c r="DI215" s="3" t="str">
        <f>IF('DATA ENTRY'!CK214="","",IF('DATA ENTRY'!N214="","",IF(AND($DF$4='DATA ENTRY'!D214),'DATA ENTRY'!N214,"")))</f>
        <v/>
      </c>
      <c r="DJ215" s="107" t="str">
        <f>IF('DATA ENTRY'!CK214="","",IF('DATA ENTRY'!O214="","",IF(AND($DF$4='DATA ENTRY'!D214),'DATA ENTRY'!O214,"")))</f>
        <v/>
      </c>
      <c r="DK215" s="3" t="str">
        <f>IF('DATA ENTRY'!CK214="","",IF('DATA ENTRY'!P214="","",IF(AND($DF$4='DATA ENTRY'!D214),'DATA ENTRY'!P214,"")))</f>
        <v/>
      </c>
      <c r="DL215" s="107" t="str">
        <f>IF('DATA ENTRY'!CK214="","",IF('DATA ENTRY'!Q214="","",IF(AND($DF$4='DATA ENTRY'!D214),'DATA ENTRY'!Q214,"")))</f>
        <v/>
      </c>
      <c r="DM215" s="3" t="str">
        <f>IF('DATA ENTRY'!CK214="","",IF('DATA ENTRY'!R214="","",IF(AND($DF$4='DATA ENTRY'!D214),'DATA ENTRY'!R214,"")))</f>
        <v/>
      </c>
      <c r="DN215" s="107" t="str">
        <f>IF('DATA ENTRY'!CK214="","",IF('DATA ENTRY'!S214="","",IF(AND($DF$4='DATA ENTRY'!D214),'DATA ENTRY'!S214,"")))</f>
        <v/>
      </c>
      <c r="DO215" s="3" t="str">
        <f>IF('DATA ENTRY'!CK214="","",IF('DATA ENTRY'!E214="","",IF(AND($DF$4='DATA ENTRY'!D214),'DATA ENTRY'!E214,"")))</f>
        <v/>
      </c>
      <c r="DP215" s="3" t="str">
        <f>IF('DATA ENTRY'!CK214="","",IF('DATA ENTRY'!D214="","",IF(AND($DF$4='DATA ENTRY'!D214),'DATA ENTRY'!D214,"")))</f>
        <v/>
      </c>
      <c r="DQ215" s="3" t="str">
        <f>IF('DATA ENTRY'!CK214="","",IF('DATA ENTRY'!W214="","",IF(AND($DF$4='DATA ENTRY'!D214),'DATA ENTRY'!W214,"")))</f>
        <v/>
      </c>
      <c r="DR215" s="3" t="str">
        <f>IF('DATA ENTRY'!CK214="","",IF('DATA ENTRY'!X214="","",IF(AND($DF$4='DATA ENTRY'!D214),'DATA ENTRY'!X214,"")))</f>
        <v/>
      </c>
      <c r="DS215" s="108" t="str">
        <f t="shared" si="59"/>
        <v/>
      </c>
      <c r="DT215" s="108" t="str">
        <f>IF('DATA ENTRY'!CK214="","",IF('DATA ENTRY'!D214="","",IF(AND($DF$4='DATA ENTRY'!D214),'DATA ENTRY'!G214,"")))</f>
        <v/>
      </c>
      <c r="DY215">
        <f t="shared" si="60"/>
        <v>0</v>
      </c>
      <c r="EB215" t="str">
        <f t="shared" si="61"/>
        <v/>
      </c>
      <c r="EC215" t="str">
        <f t="shared" si="62"/>
        <v/>
      </c>
      <c r="ED215" s="224">
        <v>209</v>
      </c>
      <c r="EE215" s="3" t="str">
        <f>IF('DATA ENTRY'!CK214="","",IF('DATA ENTRY'!B214="","",IF(AND($EF$4='DATA ENTRY'!G214,$EH$4='DATA ENTRY'!F214),'DATA ENTRY'!B214,"")))</f>
        <v/>
      </c>
      <c r="EF215" s="3" t="str">
        <f>IF('DATA ENTRY'!CK214="","",IF('DATA ENTRY'!C214="","",IF(AND($EF$4='DATA ENTRY'!G214,$EH$4='DATA ENTRY'!F214),'DATA ENTRY'!C214,"")))</f>
        <v/>
      </c>
      <c r="EG215" s="4" t="str">
        <f>IF('DATA ENTRY'!CK214="","",IF('DATA ENTRY'!I214="","",IF(AND($EF$4='DATA ENTRY'!G214,$EH$4='DATA ENTRY'!F214),'DATA ENTRY'!I214,"")))</f>
        <v/>
      </c>
      <c r="EH215" s="4" t="str">
        <f>IF('DATA ENTRY'!CK214="","",IF('DATA ENTRY'!CK214="","",IF(AND($EF$4='DATA ENTRY'!G214,$EH$4='DATA ENTRY'!F214),'DATA ENTRY'!CK214,"")))</f>
        <v/>
      </c>
      <c r="EI215" s="3" t="str">
        <f>IF('DATA ENTRY'!CK214="","",IF('DATA ENTRY'!N214="","",IF(AND($EF$4='DATA ENTRY'!G214,$EH$4='DATA ENTRY'!F214),'DATA ENTRY'!N214,"")))</f>
        <v/>
      </c>
      <c r="EJ215" s="107" t="str">
        <f>IF('DATA ENTRY'!CK214="","",IF('DATA ENTRY'!O214="","",IF(AND($EF$4='DATA ENTRY'!G214,$EH$4='DATA ENTRY'!F214),'DATA ENTRY'!O214,"")))</f>
        <v/>
      </c>
      <c r="EK215" s="3" t="str">
        <f>IF('DATA ENTRY'!CK214="","",IF('DATA ENTRY'!P214="","",IF(AND($EF$4='DATA ENTRY'!G214,$EH$4='DATA ENTRY'!F214),'DATA ENTRY'!P214,"")))</f>
        <v/>
      </c>
      <c r="EL215" s="107" t="str">
        <f>IF('DATA ENTRY'!CK214="","",IF('DATA ENTRY'!Q214="","",IF(AND($EF$4='DATA ENTRY'!G214,$EH$4='DATA ENTRY'!F214),'DATA ENTRY'!Q214,"")))</f>
        <v/>
      </c>
      <c r="EM215" s="3" t="str">
        <f>IF('DATA ENTRY'!CK214="","",IF('DATA ENTRY'!R214="","",IF(AND($EF$4='DATA ENTRY'!G214,$EH$4='DATA ENTRY'!F214),'DATA ENTRY'!R214,"")))</f>
        <v/>
      </c>
      <c r="EN215" s="107" t="str">
        <f>IF('DATA ENTRY'!CK214="","",IF('DATA ENTRY'!S214="","",IF(AND($EF$4='DATA ENTRY'!G214,$EH$4='DATA ENTRY'!F214),'DATA ENTRY'!S214,"")))</f>
        <v/>
      </c>
      <c r="EO215" s="3" t="str">
        <f>IF('DATA ENTRY'!CK214="","",IF('DATA ENTRY'!E214="","",IF(AND($EF$4='DATA ENTRY'!G214,$EH$4='DATA ENTRY'!F214),'DATA ENTRY'!E214,"")))</f>
        <v/>
      </c>
      <c r="EP215" s="3" t="str">
        <f>IF('DATA ENTRY'!CK214="","",IF('DATA ENTRY'!D214="","",IF(AND($EF$4='DATA ENTRY'!G214,$EH$4='DATA ENTRY'!F214),'DATA ENTRY'!D214,"")))</f>
        <v/>
      </c>
      <c r="EQ215" s="3" t="str">
        <f>IF('DATA ENTRY'!CK214="","",IF('DATA ENTRY'!W214="","",IF(AND($EF$4='DATA ENTRY'!G214,$EH$4='DATA ENTRY'!F214),'DATA ENTRY'!W214,"")))</f>
        <v/>
      </c>
      <c r="ER215" s="3" t="str">
        <f>IF('DATA ENTRY'!CK214="","",IF('DATA ENTRY'!X214="","",IF(AND($EF$4='DATA ENTRY'!G214,$EH$4='DATA ENTRY'!F214),'DATA ENTRY'!X214,"")))</f>
        <v/>
      </c>
      <c r="ES215" s="108" t="str">
        <f t="shared" si="63"/>
        <v/>
      </c>
      <c r="ET215" s="108" t="str">
        <f>IF('DATA ENTRY'!CK214="","",IF('DATA ENTRY'!D214="","",IF(AND($EF$4='DATA ENTRY'!G214,$EH$4='DATA ENTRY'!F214),'DATA ENTRY'!G214,"")))</f>
        <v/>
      </c>
      <c r="EY215">
        <f t="shared" si="64"/>
        <v>0</v>
      </c>
    </row>
    <row r="216" spans="1:155">
      <c r="A216" t="str">
        <f>IF(S216=0,"",1+(MAX($A$7:A215)))</f>
        <v/>
      </c>
      <c r="B216" s="224">
        <v>210</v>
      </c>
      <c r="C216" s="3" t="str">
        <f>IF('DATA ENTRY'!CK215="","",IF('DATA ENTRY'!B215="","",IF($D$4="All Post",'DATA ENTRY'!B215,IF(AND($D$4='DATA ENTRY'!CK215),'DATA ENTRY'!B215,""))))</f>
        <v/>
      </c>
      <c r="D216" s="3" t="str">
        <f>IF('DATA ENTRY'!CK215="","",IF('DATA ENTRY'!C215="","",IF($D$4="All Post",'DATA ENTRY'!C215,IF(AND($D$4='DATA ENTRY'!CK215),'DATA ENTRY'!C215,""))))</f>
        <v/>
      </c>
      <c r="E216" s="4" t="str">
        <f>IF('DATA ENTRY'!CK215="","",IF('DATA ENTRY'!I215="","",IF($D$4="All Post",'DATA ENTRY'!I215,IF(AND($D$4='DATA ENTRY'!CK215),'DATA ENTRY'!I215,""))))</f>
        <v/>
      </c>
      <c r="F216" s="4" t="str">
        <f>IF('DATA ENTRY'!CK215="","",IF('DATA ENTRY'!CK215="","",IF($D$4="All Post",'DATA ENTRY'!CK215,IF(AND($D$4='DATA ENTRY'!CK215),'DATA ENTRY'!CK215,""))))</f>
        <v/>
      </c>
      <c r="G216" s="3" t="str">
        <f>IF('DATA ENTRY'!CK215="","",IF('DATA ENTRY'!N215="","",IF($D$4="All Post",'DATA ENTRY'!N215,IF(AND($D$4='DATA ENTRY'!CK215),'DATA ENTRY'!N215,""))))</f>
        <v/>
      </c>
      <c r="H216" s="107" t="str">
        <f>IF('DATA ENTRY'!CK215="","",IF('DATA ENTRY'!O215="","",IF($D$4="All Post",'DATA ENTRY'!O215,IF(AND($D$4='DATA ENTRY'!CK215),'DATA ENTRY'!O215,""))))</f>
        <v/>
      </c>
      <c r="I216" s="3" t="str">
        <f>IF('DATA ENTRY'!CK215="","",IF('DATA ENTRY'!P215="","",IF($D$4="All Post",'DATA ENTRY'!P215,IF(AND($D$4='DATA ENTRY'!CK215),'DATA ENTRY'!P215,""))))</f>
        <v/>
      </c>
      <c r="J216" s="107" t="str">
        <f>IF('DATA ENTRY'!CK215="","",IF('DATA ENTRY'!Q215="","",IF($D$4="All Post",'DATA ENTRY'!Q215,IF(AND($D$4='DATA ENTRY'!CK215),'DATA ENTRY'!Q215,""))))</f>
        <v/>
      </c>
      <c r="K216" s="3" t="str">
        <f>IF('DATA ENTRY'!CK215="","",IF('DATA ENTRY'!R215="","",IF($D$4="All Post",'DATA ENTRY'!R215,IF(AND($D$4='DATA ENTRY'!CK215),'DATA ENTRY'!R215,""))))</f>
        <v/>
      </c>
      <c r="L216" s="3" t="str">
        <f>IF('DATA ENTRY'!CK215="","",IF('DATA ENTRY'!S215="","",IF($D$4="All Post",'DATA ENTRY'!S215,IF(AND($D$4='DATA ENTRY'!CK215),'DATA ENTRY'!S215,""))))</f>
        <v/>
      </c>
      <c r="M216" s="3" t="str">
        <f>IF('DATA ENTRY'!CK215="","",IF('DATA ENTRY'!E215="","",IF($D$4="All Post",'DATA ENTRY'!E215,IF(AND($D$4='DATA ENTRY'!CK215),'DATA ENTRY'!E215,""))))</f>
        <v/>
      </c>
      <c r="N216" s="3" t="str">
        <f>IF('DATA ENTRY'!CK215="","",IF('DATA ENTRY'!W215="","",IF($D$4="All Post",'DATA ENTRY'!W215,IF(AND($D$4='DATA ENTRY'!CK215),'DATA ENTRY'!W215,""))))</f>
        <v/>
      </c>
      <c r="O216" s="3" t="str">
        <f>IF('DATA ENTRY'!CK215="","",IF('DATA ENTRY'!X215="","",IF($D$4="All Post",'DATA ENTRY'!X215,IF(AND($D$4='DATA ENTRY'!CK215),'DATA ENTRY'!X215,""))))</f>
        <v/>
      </c>
      <c r="P216" s="3" t="str">
        <f>IF('DATA ENTRY'!CK215="","",IF('DATA ENTRY'!G215="","",IF($D$4="All Post",'DATA ENTRY'!G215,IF(AND($D$4='DATA ENTRY'!CK215),'DATA ENTRY'!G215,""))))</f>
        <v/>
      </c>
      <c r="S216">
        <f t="shared" si="51"/>
        <v>0</v>
      </c>
      <c r="T216" t="str">
        <f t="shared" si="52"/>
        <v/>
      </c>
      <c r="BZ216" t="str">
        <f t="shared" si="53"/>
        <v/>
      </c>
      <c r="CA216" t="str">
        <f t="shared" si="54"/>
        <v/>
      </c>
      <c r="CB216" s="224">
        <v>210</v>
      </c>
      <c r="CC216" s="3" t="str">
        <f>IF('DATA ENTRY'!CK215="","",IF('DATA ENTRY'!B215="","",IF(AND($CD$4='DATA ENTRY'!CK215,$CG$4='DATA ENTRY'!D215),'DATA ENTRY'!B215,"")))</f>
        <v/>
      </c>
      <c r="CD216" s="3" t="str">
        <f>IF('DATA ENTRY'!CK215="","",IF('DATA ENTRY'!C215="","",IF(AND($CD$4='DATA ENTRY'!CK215,$CG$4='DATA ENTRY'!D215),'DATA ENTRY'!C215,"")))</f>
        <v/>
      </c>
      <c r="CE216" s="4" t="str">
        <f>IF('DATA ENTRY'!CK215="","",IF('DATA ENTRY'!I215="","",IF(AND($CD$4='DATA ENTRY'!CK215,$CG$4='DATA ENTRY'!D215),'DATA ENTRY'!I215,"")))</f>
        <v/>
      </c>
      <c r="CF216" s="4" t="str">
        <f>IF('DATA ENTRY'!CK215="","",IF('DATA ENTRY'!CK215="","",IF(AND($CD$4='DATA ENTRY'!CK215,$CG$4='DATA ENTRY'!D215),'DATA ENTRY'!CK215,"")))</f>
        <v/>
      </c>
      <c r="CG216" s="3" t="str">
        <f>IF('DATA ENTRY'!CK215="","",IF('DATA ENTRY'!N215="","",IF(AND($CD$4='DATA ENTRY'!CK215,$CG$4='DATA ENTRY'!D215),'DATA ENTRY'!N215,"")))</f>
        <v/>
      </c>
      <c r="CH216" s="107" t="str">
        <f>IF('DATA ENTRY'!CK215="","",IF('DATA ENTRY'!O215="","",IF(AND($CD$4='DATA ENTRY'!CK215,$CG$4='DATA ENTRY'!D215),'DATA ENTRY'!O215,"")))</f>
        <v/>
      </c>
      <c r="CI216" s="3" t="str">
        <f>IF('DATA ENTRY'!CK215="","",IF('DATA ENTRY'!P215="","",IF(AND($CD$4='DATA ENTRY'!CK215,$CG$4='DATA ENTRY'!D215),'DATA ENTRY'!P215,"")))</f>
        <v/>
      </c>
      <c r="CJ216" s="107" t="str">
        <f>IF('DATA ENTRY'!CK215="","",IF('DATA ENTRY'!Q215="","",IF(AND($CD$4='DATA ENTRY'!CK215,$CG$4='DATA ENTRY'!D215),'DATA ENTRY'!Q215,"")))</f>
        <v/>
      </c>
      <c r="CK216" s="3" t="str">
        <f>IF('DATA ENTRY'!CK215="","",IF('DATA ENTRY'!R215="","",IF(AND($CD$4='DATA ENTRY'!CK215,$CG$4='DATA ENTRY'!D215),'DATA ENTRY'!R215,"")))</f>
        <v/>
      </c>
      <c r="CL216" s="3" t="str">
        <f>IF('DATA ENTRY'!CK215="","",IF('DATA ENTRY'!S215="","",IF(AND($CD$4='DATA ENTRY'!CK215,$CG$4='DATA ENTRY'!D215),'DATA ENTRY'!S215,"")))</f>
        <v/>
      </c>
      <c r="CM216" s="3" t="str">
        <f>IF('DATA ENTRY'!CK215="","",IF('DATA ENTRY'!E215="","",IF(AND($CD$4='DATA ENTRY'!CK215,$CG$4='DATA ENTRY'!D215),'DATA ENTRY'!E215,"")))</f>
        <v/>
      </c>
      <c r="CN216" s="3" t="str">
        <f>IF('DATA ENTRY'!CK215="","",IF('DATA ENTRY'!W215="","",IF(AND($CD$4='DATA ENTRY'!CK215,$CG$4='DATA ENTRY'!D215),'DATA ENTRY'!W215,"")))</f>
        <v/>
      </c>
      <c r="CO216" s="3" t="str">
        <f>IF('DATA ENTRY'!CK215="","",IF('DATA ENTRY'!X215="","",IF(AND($CD$4='DATA ENTRY'!CK215,$CG$4='DATA ENTRY'!D215),'DATA ENTRY'!X215,"")))</f>
        <v/>
      </c>
      <c r="CP216" s="108" t="str">
        <f t="shared" si="55"/>
        <v/>
      </c>
      <c r="CQ216" s="108" t="str">
        <f>IF('DATA ENTRY'!CK215="","",IF('DATA ENTRY'!G215="","",IF(AND($CD$4='DATA ENTRY'!CK215,$CG$4='DATA ENTRY'!D215),'DATA ENTRY'!G215,"")))</f>
        <v/>
      </c>
      <c r="CR216" s="230" t="str">
        <f>IF('DATA ENTRY'!CK215="","",IF('DATA ENTRY'!D215="","",IF(AND($CD$4='DATA ENTRY'!CK215,$CG$4='DATA ENTRY'!D215),'DATA ENTRY'!D215,"")))</f>
        <v/>
      </c>
      <c r="CS216">
        <f t="shared" si="56"/>
        <v>0</v>
      </c>
      <c r="CT216">
        <f t="shared" si="57"/>
        <v>0</v>
      </c>
      <c r="CV216" s="139"/>
      <c r="CX216">
        <f t="shared" si="58"/>
        <v>0</v>
      </c>
      <c r="DB216" t="str">
        <f t="shared" si="65"/>
        <v/>
      </c>
      <c r="DC216" t="str">
        <f t="shared" si="66"/>
        <v/>
      </c>
      <c r="DD216" s="224">
        <v>210</v>
      </c>
      <c r="DE216" s="3" t="str">
        <f>IF('DATA ENTRY'!CK215="","",IF('DATA ENTRY'!B215="","",IF(AND($DF$4='DATA ENTRY'!D215),'DATA ENTRY'!B215,"")))</f>
        <v/>
      </c>
      <c r="DF216" s="3" t="str">
        <f>IF('DATA ENTRY'!CK215="","",IF('DATA ENTRY'!C215="","",IF(AND($DF$4='DATA ENTRY'!D215),'DATA ENTRY'!C215,"")))</f>
        <v/>
      </c>
      <c r="DG216" s="4" t="str">
        <f>IF('DATA ENTRY'!CK215="","",IF('DATA ENTRY'!I215="","",IF(AND($DF$4='DATA ENTRY'!D215),'DATA ENTRY'!I215,"")))</f>
        <v/>
      </c>
      <c r="DH216" s="4" t="str">
        <f>IF('DATA ENTRY'!CK215="","",IF('DATA ENTRY'!CK215="","",IF(AND($DF$4='DATA ENTRY'!D215),'DATA ENTRY'!CK215,"")))</f>
        <v/>
      </c>
      <c r="DI216" s="3" t="str">
        <f>IF('DATA ENTRY'!CK215="","",IF('DATA ENTRY'!N215="","",IF(AND($DF$4='DATA ENTRY'!D215),'DATA ENTRY'!N215,"")))</f>
        <v/>
      </c>
      <c r="DJ216" s="107" t="str">
        <f>IF('DATA ENTRY'!CK215="","",IF('DATA ENTRY'!O215="","",IF(AND($DF$4='DATA ENTRY'!D215),'DATA ENTRY'!O215,"")))</f>
        <v/>
      </c>
      <c r="DK216" s="3" t="str">
        <f>IF('DATA ENTRY'!CK215="","",IF('DATA ENTRY'!P215="","",IF(AND($DF$4='DATA ENTRY'!D215),'DATA ENTRY'!P215,"")))</f>
        <v/>
      </c>
      <c r="DL216" s="107" t="str">
        <f>IF('DATA ENTRY'!CK215="","",IF('DATA ENTRY'!Q215="","",IF(AND($DF$4='DATA ENTRY'!D215),'DATA ENTRY'!Q215,"")))</f>
        <v/>
      </c>
      <c r="DM216" s="3" t="str">
        <f>IF('DATA ENTRY'!CK215="","",IF('DATA ENTRY'!R215="","",IF(AND($DF$4='DATA ENTRY'!D215),'DATA ENTRY'!R215,"")))</f>
        <v/>
      </c>
      <c r="DN216" s="107" t="str">
        <f>IF('DATA ENTRY'!CK215="","",IF('DATA ENTRY'!S215="","",IF(AND($DF$4='DATA ENTRY'!D215),'DATA ENTRY'!S215,"")))</f>
        <v/>
      </c>
      <c r="DO216" s="3" t="str">
        <f>IF('DATA ENTRY'!CK215="","",IF('DATA ENTRY'!E215="","",IF(AND($DF$4='DATA ENTRY'!D215),'DATA ENTRY'!E215,"")))</f>
        <v/>
      </c>
      <c r="DP216" s="3" t="str">
        <f>IF('DATA ENTRY'!CK215="","",IF('DATA ENTRY'!D215="","",IF(AND($DF$4='DATA ENTRY'!D215),'DATA ENTRY'!D215,"")))</f>
        <v/>
      </c>
      <c r="DQ216" s="3" t="str">
        <f>IF('DATA ENTRY'!CK215="","",IF('DATA ENTRY'!W215="","",IF(AND($DF$4='DATA ENTRY'!D215),'DATA ENTRY'!W215,"")))</f>
        <v/>
      </c>
      <c r="DR216" s="3" t="str">
        <f>IF('DATA ENTRY'!CK215="","",IF('DATA ENTRY'!X215="","",IF(AND($DF$4='DATA ENTRY'!D215),'DATA ENTRY'!X215,"")))</f>
        <v/>
      </c>
      <c r="DS216" s="108" t="str">
        <f t="shared" si="59"/>
        <v/>
      </c>
      <c r="DT216" s="108" t="str">
        <f>IF('DATA ENTRY'!CK215="","",IF('DATA ENTRY'!D215="","",IF(AND($DF$4='DATA ENTRY'!D215),'DATA ENTRY'!G215,"")))</f>
        <v/>
      </c>
      <c r="DY216">
        <f t="shared" si="60"/>
        <v>0</v>
      </c>
      <c r="EB216" t="str">
        <f t="shared" si="61"/>
        <v/>
      </c>
      <c r="EC216" t="str">
        <f t="shared" si="62"/>
        <v/>
      </c>
      <c r="ED216" s="224">
        <v>210</v>
      </c>
      <c r="EE216" s="3" t="str">
        <f>IF('DATA ENTRY'!CK215="","",IF('DATA ENTRY'!B215="","",IF(AND($EF$4='DATA ENTRY'!G215,$EH$4='DATA ENTRY'!F215),'DATA ENTRY'!B215,"")))</f>
        <v/>
      </c>
      <c r="EF216" s="3" t="str">
        <f>IF('DATA ENTRY'!CK215="","",IF('DATA ENTRY'!C215="","",IF(AND($EF$4='DATA ENTRY'!G215,$EH$4='DATA ENTRY'!F215),'DATA ENTRY'!C215,"")))</f>
        <v/>
      </c>
      <c r="EG216" s="4" t="str">
        <f>IF('DATA ENTRY'!CK215="","",IF('DATA ENTRY'!I215="","",IF(AND($EF$4='DATA ENTRY'!G215,$EH$4='DATA ENTRY'!F215),'DATA ENTRY'!I215,"")))</f>
        <v/>
      </c>
      <c r="EH216" s="4" t="str">
        <f>IF('DATA ENTRY'!CK215="","",IF('DATA ENTRY'!CK215="","",IF(AND($EF$4='DATA ENTRY'!G215,$EH$4='DATA ENTRY'!F215),'DATA ENTRY'!CK215,"")))</f>
        <v/>
      </c>
      <c r="EI216" s="3" t="str">
        <f>IF('DATA ENTRY'!CK215="","",IF('DATA ENTRY'!N215="","",IF(AND($EF$4='DATA ENTRY'!G215,$EH$4='DATA ENTRY'!F215),'DATA ENTRY'!N215,"")))</f>
        <v/>
      </c>
      <c r="EJ216" s="107" t="str">
        <f>IF('DATA ENTRY'!CK215="","",IF('DATA ENTRY'!O215="","",IF(AND($EF$4='DATA ENTRY'!G215,$EH$4='DATA ENTRY'!F215),'DATA ENTRY'!O215,"")))</f>
        <v/>
      </c>
      <c r="EK216" s="3" t="str">
        <f>IF('DATA ENTRY'!CK215="","",IF('DATA ENTRY'!P215="","",IF(AND($EF$4='DATA ENTRY'!G215,$EH$4='DATA ENTRY'!F215),'DATA ENTRY'!P215,"")))</f>
        <v/>
      </c>
      <c r="EL216" s="107" t="str">
        <f>IF('DATA ENTRY'!CK215="","",IF('DATA ENTRY'!Q215="","",IF(AND($EF$4='DATA ENTRY'!G215,$EH$4='DATA ENTRY'!F215),'DATA ENTRY'!Q215,"")))</f>
        <v/>
      </c>
      <c r="EM216" s="3" t="str">
        <f>IF('DATA ENTRY'!CK215="","",IF('DATA ENTRY'!R215="","",IF(AND($EF$4='DATA ENTRY'!G215,$EH$4='DATA ENTRY'!F215),'DATA ENTRY'!R215,"")))</f>
        <v/>
      </c>
      <c r="EN216" s="107" t="str">
        <f>IF('DATA ENTRY'!CK215="","",IF('DATA ENTRY'!S215="","",IF(AND($EF$4='DATA ENTRY'!G215,$EH$4='DATA ENTRY'!F215),'DATA ENTRY'!S215,"")))</f>
        <v/>
      </c>
      <c r="EO216" s="3" t="str">
        <f>IF('DATA ENTRY'!CK215="","",IF('DATA ENTRY'!E215="","",IF(AND($EF$4='DATA ENTRY'!G215,$EH$4='DATA ENTRY'!F215),'DATA ENTRY'!E215,"")))</f>
        <v/>
      </c>
      <c r="EP216" s="3" t="str">
        <f>IF('DATA ENTRY'!CK215="","",IF('DATA ENTRY'!D215="","",IF(AND($EF$4='DATA ENTRY'!G215,$EH$4='DATA ENTRY'!F215),'DATA ENTRY'!D215,"")))</f>
        <v/>
      </c>
      <c r="EQ216" s="3" t="str">
        <f>IF('DATA ENTRY'!CK215="","",IF('DATA ENTRY'!W215="","",IF(AND($EF$4='DATA ENTRY'!G215,$EH$4='DATA ENTRY'!F215),'DATA ENTRY'!W215,"")))</f>
        <v/>
      </c>
      <c r="ER216" s="3" t="str">
        <f>IF('DATA ENTRY'!CK215="","",IF('DATA ENTRY'!X215="","",IF(AND($EF$4='DATA ENTRY'!G215,$EH$4='DATA ENTRY'!F215),'DATA ENTRY'!X215,"")))</f>
        <v/>
      </c>
      <c r="ES216" s="108" t="str">
        <f t="shared" si="63"/>
        <v/>
      </c>
      <c r="ET216" s="108" t="str">
        <f>IF('DATA ENTRY'!CK215="","",IF('DATA ENTRY'!D215="","",IF(AND($EF$4='DATA ENTRY'!G215,$EH$4='DATA ENTRY'!F215),'DATA ENTRY'!G215,"")))</f>
        <v/>
      </c>
      <c r="EY216">
        <f t="shared" si="64"/>
        <v>0</v>
      </c>
    </row>
    <row r="217" spans="1:155">
      <c r="A217" t="str">
        <f>IF(S217=0,"",1+(MAX($A$7:A216)))</f>
        <v/>
      </c>
      <c r="B217" s="224">
        <v>211</v>
      </c>
      <c r="C217" s="3" t="str">
        <f>IF('DATA ENTRY'!CK216="","",IF('DATA ENTRY'!B216="","",IF($D$4="All Post",'DATA ENTRY'!B216,IF(AND($D$4='DATA ENTRY'!CK216),'DATA ENTRY'!B216,""))))</f>
        <v/>
      </c>
      <c r="D217" s="3" t="str">
        <f>IF('DATA ENTRY'!CK216="","",IF('DATA ENTRY'!C216="","",IF($D$4="All Post",'DATA ENTRY'!C216,IF(AND($D$4='DATA ENTRY'!CK216),'DATA ENTRY'!C216,""))))</f>
        <v/>
      </c>
      <c r="E217" s="4" t="str">
        <f>IF('DATA ENTRY'!CK216="","",IF('DATA ENTRY'!I216="","",IF($D$4="All Post",'DATA ENTRY'!I216,IF(AND($D$4='DATA ENTRY'!CK216),'DATA ENTRY'!I216,""))))</f>
        <v/>
      </c>
      <c r="F217" s="4" t="str">
        <f>IF('DATA ENTRY'!CK216="","",IF('DATA ENTRY'!CK216="","",IF($D$4="All Post",'DATA ENTRY'!CK216,IF(AND($D$4='DATA ENTRY'!CK216),'DATA ENTRY'!CK216,""))))</f>
        <v/>
      </c>
      <c r="G217" s="3" t="str">
        <f>IF('DATA ENTRY'!CK216="","",IF('DATA ENTRY'!N216="","",IF($D$4="All Post",'DATA ENTRY'!N216,IF(AND($D$4='DATA ENTRY'!CK216),'DATA ENTRY'!N216,""))))</f>
        <v/>
      </c>
      <c r="H217" s="107" t="str">
        <f>IF('DATA ENTRY'!CK216="","",IF('DATA ENTRY'!O216="","",IF($D$4="All Post",'DATA ENTRY'!O216,IF(AND($D$4='DATA ENTRY'!CK216),'DATA ENTRY'!O216,""))))</f>
        <v/>
      </c>
      <c r="I217" s="3" t="str">
        <f>IF('DATA ENTRY'!CK216="","",IF('DATA ENTRY'!P216="","",IF($D$4="All Post",'DATA ENTRY'!P216,IF(AND($D$4='DATA ENTRY'!CK216),'DATA ENTRY'!P216,""))))</f>
        <v/>
      </c>
      <c r="J217" s="107" t="str">
        <f>IF('DATA ENTRY'!CK216="","",IF('DATA ENTRY'!Q216="","",IF($D$4="All Post",'DATA ENTRY'!Q216,IF(AND($D$4='DATA ENTRY'!CK216),'DATA ENTRY'!Q216,""))))</f>
        <v/>
      </c>
      <c r="K217" s="3" t="str">
        <f>IF('DATA ENTRY'!CK216="","",IF('DATA ENTRY'!R216="","",IF($D$4="All Post",'DATA ENTRY'!R216,IF(AND($D$4='DATA ENTRY'!CK216),'DATA ENTRY'!R216,""))))</f>
        <v/>
      </c>
      <c r="L217" s="3" t="str">
        <f>IF('DATA ENTRY'!CK216="","",IF('DATA ENTRY'!S216="","",IF($D$4="All Post",'DATA ENTRY'!S216,IF(AND($D$4='DATA ENTRY'!CK216),'DATA ENTRY'!S216,""))))</f>
        <v/>
      </c>
      <c r="M217" s="3" t="str">
        <f>IF('DATA ENTRY'!CK216="","",IF('DATA ENTRY'!E216="","",IF($D$4="All Post",'DATA ENTRY'!E216,IF(AND($D$4='DATA ENTRY'!CK216),'DATA ENTRY'!E216,""))))</f>
        <v/>
      </c>
      <c r="N217" s="3" t="str">
        <f>IF('DATA ENTRY'!CK216="","",IF('DATA ENTRY'!W216="","",IF($D$4="All Post",'DATA ENTRY'!W216,IF(AND($D$4='DATA ENTRY'!CK216),'DATA ENTRY'!W216,""))))</f>
        <v/>
      </c>
      <c r="O217" s="3" t="str">
        <f>IF('DATA ENTRY'!CK216="","",IF('DATA ENTRY'!X216="","",IF($D$4="All Post",'DATA ENTRY'!X216,IF(AND($D$4='DATA ENTRY'!CK216),'DATA ENTRY'!X216,""))))</f>
        <v/>
      </c>
      <c r="P217" s="3" t="str">
        <f>IF('DATA ENTRY'!CK216="","",IF('DATA ENTRY'!G216="","",IF($D$4="All Post",'DATA ENTRY'!G216,IF(AND($D$4='DATA ENTRY'!CK216),'DATA ENTRY'!G216,""))))</f>
        <v/>
      </c>
      <c r="S217">
        <f t="shared" si="51"/>
        <v>0</v>
      </c>
      <c r="T217" t="str">
        <f t="shared" si="52"/>
        <v/>
      </c>
      <c r="BZ217" t="str">
        <f t="shared" si="53"/>
        <v/>
      </c>
      <c r="CA217" t="str">
        <f t="shared" si="54"/>
        <v/>
      </c>
      <c r="CB217" s="224">
        <v>211</v>
      </c>
      <c r="CC217" s="3" t="str">
        <f>IF('DATA ENTRY'!CK216="","",IF('DATA ENTRY'!B216="","",IF(AND($CD$4='DATA ENTRY'!CK216,$CG$4='DATA ENTRY'!D216),'DATA ENTRY'!B216,"")))</f>
        <v/>
      </c>
      <c r="CD217" s="3" t="str">
        <f>IF('DATA ENTRY'!CK216="","",IF('DATA ENTRY'!C216="","",IF(AND($CD$4='DATA ENTRY'!CK216,$CG$4='DATA ENTRY'!D216),'DATA ENTRY'!C216,"")))</f>
        <v/>
      </c>
      <c r="CE217" s="4" t="str">
        <f>IF('DATA ENTRY'!CK216="","",IF('DATA ENTRY'!I216="","",IF(AND($CD$4='DATA ENTRY'!CK216,$CG$4='DATA ENTRY'!D216),'DATA ENTRY'!I216,"")))</f>
        <v/>
      </c>
      <c r="CF217" s="4" t="str">
        <f>IF('DATA ENTRY'!CK216="","",IF('DATA ENTRY'!CK216="","",IF(AND($CD$4='DATA ENTRY'!CK216,$CG$4='DATA ENTRY'!D216),'DATA ENTRY'!CK216,"")))</f>
        <v/>
      </c>
      <c r="CG217" s="3" t="str">
        <f>IF('DATA ENTRY'!CK216="","",IF('DATA ENTRY'!N216="","",IF(AND($CD$4='DATA ENTRY'!CK216,$CG$4='DATA ENTRY'!D216),'DATA ENTRY'!N216,"")))</f>
        <v/>
      </c>
      <c r="CH217" s="107" t="str">
        <f>IF('DATA ENTRY'!CK216="","",IF('DATA ENTRY'!O216="","",IF(AND($CD$4='DATA ENTRY'!CK216,$CG$4='DATA ENTRY'!D216),'DATA ENTRY'!O216,"")))</f>
        <v/>
      </c>
      <c r="CI217" s="3" t="str">
        <f>IF('DATA ENTRY'!CK216="","",IF('DATA ENTRY'!P216="","",IF(AND($CD$4='DATA ENTRY'!CK216,$CG$4='DATA ENTRY'!D216),'DATA ENTRY'!P216,"")))</f>
        <v/>
      </c>
      <c r="CJ217" s="107" t="str">
        <f>IF('DATA ENTRY'!CK216="","",IF('DATA ENTRY'!Q216="","",IF(AND($CD$4='DATA ENTRY'!CK216,$CG$4='DATA ENTRY'!D216),'DATA ENTRY'!Q216,"")))</f>
        <v/>
      </c>
      <c r="CK217" s="3" t="str">
        <f>IF('DATA ENTRY'!CK216="","",IF('DATA ENTRY'!R216="","",IF(AND($CD$4='DATA ENTRY'!CK216,$CG$4='DATA ENTRY'!D216),'DATA ENTRY'!R216,"")))</f>
        <v/>
      </c>
      <c r="CL217" s="3" t="str">
        <f>IF('DATA ENTRY'!CK216="","",IF('DATA ENTRY'!S216="","",IF(AND($CD$4='DATA ENTRY'!CK216,$CG$4='DATA ENTRY'!D216),'DATA ENTRY'!S216,"")))</f>
        <v/>
      </c>
      <c r="CM217" s="3" t="str">
        <f>IF('DATA ENTRY'!CK216="","",IF('DATA ENTRY'!E216="","",IF(AND($CD$4='DATA ENTRY'!CK216,$CG$4='DATA ENTRY'!D216),'DATA ENTRY'!E216,"")))</f>
        <v/>
      </c>
      <c r="CN217" s="3" t="str">
        <f>IF('DATA ENTRY'!CK216="","",IF('DATA ENTRY'!W216="","",IF(AND($CD$4='DATA ENTRY'!CK216,$CG$4='DATA ENTRY'!D216),'DATA ENTRY'!W216,"")))</f>
        <v/>
      </c>
      <c r="CO217" s="3" t="str">
        <f>IF('DATA ENTRY'!CK216="","",IF('DATA ENTRY'!X216="","",IF(AND($CD$4='DATA ENTRY'!CK216,$CG$4='DATA ENTRY'!D216),'DATA ENTRY'!X216,"")))</f>
        <v/>
      </c>
      <c r="CP217" s="108" t="str">
        <f t="shared" si="55"/>
        <v/>
      </c>
      <c r="CQ217" s="108" t="str">
        <f>IF('DATA ENTRY'!CK216="","",IF('DATA ENTRY'!G216="","",IF(AND($CD$4='DATA ENTRY'!CK216,$CG$4='DATA ENTRY'!D216),'DATA ENTRY'!G216,"")))</f>
        <v/>
      </c>
      <c r="CR217" s="230" t="str">
        <f>IF('DATA ENTRY'!CK216="","",IF('DATA ENTRY'!D216="","",IF(AND($CD$4='DATA ENTRY'!CK216,$CG$4='DATA ENTRY'!D216),'DATA ENTRY'!D216,"")))</f>
        <v/>
      </c>
      <c r="CS217">
        <f t="shared" si="56"/>
        <v>0</v>
      </c>
      <c r="CT217">
        <f t="shared" si="57"/>
        <v>0</v>
      </c>
      <c r="CV217" s="139"/>
      <c r="CX217">
        <f t="shared" si="58"/>
        <v>0</v>
      </c>
      <c r="DB217" t="str">
        <f t="shared" si="65"/>
        <v/>
      </c>
      <c r="DC217" t="str">
        <f t="shared" si="66"/>
        <v/>
      </c>
      <c r="DD217" s="224">
        <v>211</v>
      </c>
      <c r="DE217" s="3" t="str">
        <f>IF('DATA ENTRY'!CK216="","",IF('DATA ENTRY'!B216="","",IF(AND($DF$4='DATA ENTRY'!D216),'DATA ENTRY'!B216,"")))</f>
        <v/>
      </c>
      <c r="DF217" s="3" t="str">
        <f>IF('DATA ENTRY'!CK216="","",IF('DATA ENTRY'!C216="","",IF(AND($DF$4='DATA ENTRY'!D216),'DATA ENTRY'!C216,"")))</f>
        <v/>
      </c>
      <c r="DG217" s="4" t="str">
        <f>IF('DATA ENTRY'!CK216="","",IF('DATA ENTRY'!I216="","",IF(AND($DF$4='DATA ENTRY'!D216),'DATA ENTRY'!I216,"")))</f>
        <v/>
      </c>
      <c r="DH217" s="4" t="str">
        <f>IF('DATA ENTRY'!CK216="","",IF('DATA ENTRY'!CK216="","",IF(AND($DF$4='DATA ENTRY'!D216),'DATA ENTRY'!CK216,"")))</f>
        <v/>
      </c>
      <c r="DI217" s="3" t="str">
        <f>IF('DATA ENTRY'!CK216="","",IF('DATA ENTRY'!N216="","",IF(AND($DF$4='DATA ENTRY'!D216),'DATA ENTRY'!N216,"")))</f>
        <v/>
      </c>
      <c r="DJ217" s="107" t="str">
        <f>IF('DATA ENTRY'!CK216="","",IF('DATA ENTRY'!O216="","",IF(AND($DF$4='DATA ENTRY'!D216),'DATA ENTRY'!O216,"")))</f>
        <v/>
      </c>
      <c r="DK217" s="3" t="str">
        <f>IF('DATA ENTRY'!CK216="","",IF('DATA ENTRY'!P216="","",IF(AND($DF$4='DATA ENTRY'!D216),'DATA ENTRY'!P216,"")))</f>
        <v/>
      </c>
      <c r="DL217" s="107" t="str">
        <f>IF('DATA ENTRY'!CK216="","",IF('DATA ENTRY'!Q216="","",IF(AND($DF$4='DATA ENTRY'!D216),'DATA ENTRY'!Q216,"")))</f>
        <v/>
      </c>
      <c r="DM217" s="3" t="str">
        <f>IF('DATA ENTRY'!CK216="","",IF('DATA ENTRY'!R216="","",IF(AND($DF$4='DATA ENTRY'!D216),'DATA ENTRY'!R216,"")))</f>
        <v/>
      </c>
      <c r="DN217" s="107" t="str">
        <f>IF('DATA ENTRY'!CK216="","",IF('DATA ENTRY'!S216="","",IF(AND($DF$4='DATA ENTRY'!D216),'DATA ENTRY'!S216,"")))</f>
        <v/>
      </c>
      <c r="DO217" s="3" t="str">
        <f>IF('DATA ENTRY'!CK216="","",IF('DATA ENTRY'!E216="","",IF(AND($DF$4='DATA ENTRY'!D216),'DATA ENTRY'!E216,"")))</f>
        <v/>
      </c>
      <c r="DP217" s="3" t="str">
        <f>IF('DATA ENTRY'!CK216="","",IF('DATA ENTRY'!D216="","",IF(AND($DF$4='DATA ENTRY'!D216),'DATA ENTRY'!D216,"")))</f>
        <v/>
      </c>
      <c r="DQ217" s="3" t="str">
        <f>IF('DATA ENTRY'!CK216="","",IF('DATA ENTRY'!W216="","",IF(AND($DF$4='DATA ENTRY'!D216),'DATA ENTRY'!W216,"")))</f>
        <v/>
      </c>
      <c r="DR217" s="3" t="str">
        <f>IF('DATA ENTRY'!CK216="","",IF('DATA ENTRY'!X216="","",IF(AND($DF$4='DATA ENTRY'!D216),'DATA ENTRY'!X216,"")))</f>
        <v/>
      </c>
      <c r="DS217" s="108" t="str">
        <f t="shared" si="59"/>
        <v/>
      </c>
      <c r="DT217" s="108" t="str">
        <f>IF('DATA ENTRY'!CK216="","",IF('DATA ENTRY'!D216="","",IF(AND($DF$4='DATA ENTRY'!D216),'DATA ENTRY'!G216,"")))</f>
        <v/>
      </c>
      <c r="DY217">
        <f t="shared" si="60"/>
        <v>0</v>
      </c>
      <c r="EB217" t="str">
        <f t="shared" si="61"/>
        <v/>
      </c>
      <c r="EC217" t="str">
        <f t="shared" si="62"/>
        <v/>
      </c>
      <c r="ED217" s="224">
        <v>211</v>
      </c>
      <c r="EE217" s="3" t="str">
        <f>IF('DATA ENTRY'!CK216="","",IF('DATA ENTRY'!B216="","",IF(AND($EF$4='DATA ENTRY'!G216,$EH$4='DATA ENTRY'!F216),'DATA ENTRY'!B216,"")))</f>
        <v/>
      </c>
      <c r="EF217" s="3" t="str">
        <f>IF('DATA ENTRY'!CK216="","",IF('DATA ENTRY'!C216="","",IF(AND($EF$4='DATA ENTRY'!G216,$EH$4='DATA ENTRY'!F216),'DATA ENTRY'!C216,"")))</f>
        <v/>
      </c>
      <c r="EG217" s="4" t="str">
        <f>IF('DATA ENTRY'!CK216="","",IF('DATA ENTRY'!I216="","",IF(AND($EF$4='DATA ENTRY'!G216,$EH$4='DATA ENTRY'!F216),'DATA ENTRY'!I216,"")))</f>
        <v/>
      </c>
      <c r="EH217" s="4" t="str">
        <f>IF('DATA ENTRY'!CK216="","",IF('DATA ENTRY'!CK216="","",IF(AND($EF$4='DATA ENTRY'!G216,$EH$4='DATA ENTRY'!F216),'DATA ENTRY'!CK216,"")))</f>
        <v/>
      </c>
      <c r="EI217" s="3" t="str">
        <f>IF('DATA ENTRY'!CK216="","",IF('DATA ENTRY'!N216="","",IF(AND($EF$4='DATA ENTRY'!G216,$EH$4='DATA ENTRY'!F216),'DATA ENTRY'!N216,"")))</f>
        <v/>
      </c>
      <c r="EJ217" s="107" t="str">
        <f>IF('DATA ENTRY'!CK216="","",IF('DATA ENTRY'!O216="","",IF(AND($EF$4='DATA ENTRY'!G216,$EH$4='DATA ENTRY'!F216),'DATA ENTRY'!O216,"")))</f>
        <v/>
      </c>
      <c r="EK217" s="3" t="str">
        <f>IF('DATA ENTRY'!CK216="","",IF('DATA ENTRY'!P216="","",IF(AND($EF$4='DATA ENTRY'!G216,$EH$4='DATA ENTRY'!F216),'DATA ENTRY'!P216,"")))</f>
        <v/>
      </c>
      <c r="EL217" s="107" t="str">
        <f>IF('DATA ENTRY'!CK216="","",IF('DATA ENTRY'!Q216="","",IF(AND($EF$4='DATA ENTRY'!G216,$EH$4='DATA ENTRY'!F216),'DATA ENTRY'!Q216,"")))</f>
        <v/>
      </c>
      <c r="EM217" s="3" t="str">
        <f>IF('DATA ENTRY'!CK216="","",IF('DATA ENTRY'!R216="","",IF(AND($EF$4='DATA ENTRY'!G216,$EH$4='DATA ENTRY'!F216),'DATA ENTRY'!R216,"")))</f>
        <v/>
      </c>
      <c r="EN217" s="107" t="str">
        <f>IF('DATA ENTRY'!CK216="","",IF('DATA ENTRY'!S216="","",IF(AND($EF$4='DATA ENTRY'!G216,$EH$4='DATA ENTRY'!F216),'DATA ENTRY'!S216,"")))</f>
        <v/>
      </c>
      <c r="EO217" s="3" t="str">
        <f>IF('DATA ENTRY'!CK216="","",IF('DATA ENTRY'!E216="","",IF(AND($EF$4='DATA ENTRY'!G216,$EH$4='DATA ENTRY'!F216),'DATA ENTRY'!E216,"")))</f>
        <v/>
      </c>
      <c r="EP217" s="3" t="str">
        <f>IF('DATA ENTRY'!CK216="","",IF('DATA ENTRY'!D216="","",IF(AND($EF$4='DATA ENTRY'!G216,$EH$4='DATA ENTRY'!F216),'DATA ENTRY'!D216,"")))</f>
        <v/>
      </c>
      <c r="EQ217" s="3" t="str">
        <f>IF('DATA ENTRY'!CK216="","",IF('DATA ENTRY'!W216="","",IF(AND($EF$4='DATA ENTRY'!G216,$EH$4='DATA ENTRY'!F216),'DATA ENTRY'!W216,"")))</f>
        <v/>
      </c>
      <c r="ER217" s="3" t="str">
        <f>IF('DATA ENTRY'!CK216="","",IF('DATA ENTRY'!X216="","",IF(AND($EF$4='DATA ENTRY'!G216,$EH$4='DATA ENTRY'!F216),'DATA ENTRY'!X216,"")))</f>
        <v/>
      </c>
      <c r="ES217" s="108" t="str">
        <f t="shared" si="63"/>
        <v/>
      </c>
      <c r="ET217" s="108" t="str">
        <f>IF('DATA ENTRY'!CK216="","",IF('DATA ENTRY'!D216="","",IF(AND($EF$4='DATA ENTRY'!G216,$EH$4='DATA ENTRY'!F216),'DATA ENTRY'!G216,"")))</f>
        <v/>
      </c>
      <c r="EY217">
        <f t="shared" si="64"/>
        <v>0</v>
      </c>
    </row>
    <row r="218" spans="1:155">
      <c r="A218" t="str">
        <f>IF(S218=0,"",1+(MAX($A$7:A217)))</f>
        <v/>
      </c>
      <c r="B218" s="224">
        <v>212</v>
      </c>
      <c r="C218" s="3" t="str">
        <f>IF('DATA ENTRY'!CK217="","",IF('DATA ENTRY'!B217="","",IF($D$4="All Post",'DATA ENTRY'!B217,IF(AND($D$4='DATA ENTRY'!CK217),'DATA ENTRY'!B217,""))))</f>
        <v/>
      </c>
      <c r="D218" s="3" t="str">
        <f>IF('DATA ENTRY'!CK217="","",IF('DATA ENTRY'!C217="","",IF($D$4="All Post",'DATA ENTRY'!C217,IF(AND($D$4='DATA ENTRY'!CK217),'DATA ENTRY'!C217,""))))</f>
        <v/>
      </c>
      <c r="E218" s="4" t="str">
        <f>IF('DATA ENTRY'!CK217="","",IF('DATA ENTRY'!I217="","",IF($D$4="All Post",'DATA ENTRY'!I217,IF(AND($D$4='DATA ENTRY'!CK217),'DATA ENTRY'!I217,""))))</f>
        <v/>
      </c>
      <c r="F218" s="4" t="str">
        <f>IF('DATA ENTRY'!CK217="","",IF('DATA ENTRY'!CK217="","",IF($D$4="All Post",'DATA ENTRY'!CK217,IF(AND($D$4='DATA ENTRY'!CK217),'DATA ENTRY'!CK217,""))))</f>
        <v/>
      </c>
      <c r="G218" s="3" t="str">
        <f>IF('DATA ENTRY'!CK217="","",IF('DATA ENTRY'!N217="","",IF($D$4="All Post",'DATA ENTRY'!N217,IF(AND($D$4='DATA ENTRY'!CK217),'DATA ENTRY'!N217,""))))</f>
        <v/>
      </c>
      <c r="H218" s="107" t="str">
        <f>IF('DATA ENTRY'!CK217="","",IF('DATA ENTRY'!O217="","",IF($D$4="All Post",'DATA ENTRY'!O217,IF(AND($D$4='DATA ENTRY'!CK217),'DATA ENTRY'!O217,""))))</f>
        <v/>
      </c>
      <c r="I218" s="3" t="str">
        <f>IF('DATA ENTRY'!CK217="","",IF('DATA ENTRY'!P217="","",IF($D$4="All Post",'DATA ENTRY'!P217,IF(AND($D$4='DATA ENTRY'!CK217),'DATA ENTRY'!P217,""))))</f>
        <v/>
      </c>
      <c r="J218" s="107" t="str">
        <f>IF('DATA ENTRY'!CK217="","",IF('DATA ENTRY'!Q217="","",IF($D$4="All Post",'DATA ENTRY'!Q217,IF(AND($D$4='DATA ENTRY'!CK217),'DATA ENTRY'!Q217,""))))</f>
        <v/>
      </c>
      <c r="K218" s="3" t="str">
        <f>IF('DATA ENTRY'!CK217="","",IF('DATA ENTRY'!R217="","",IF($D$4="All Post",'DATA ENTRY'!R217,IF(AND($D$4='DATA ENTRY'!CK217),'DATA ENTRY'!R217,""))))</f>
        <v/>
      </c>
      <c r="L218" s="3" t="str">
        <f>IF('DATA ENTRY'!CK217="","",IF('DATA ENTRY'!S217="","",IF($D$4="All Post",'DATA ENTRY'!S217,IF(AND($D$4='DATA ENTRY'!CK217),'DATA ENTRY'!S217,""))))</f>
        <v/>
      </c>
      <c r="M218" s="3" t="str">
        <f>IF('DATA ENTRY'!CK217="","",IF('DATA ENTRY'!E217="","",IF($D$4="All Post",'DATA ENTRY'!E217,IF(AND($D$4='DATA ENTRY'!CK217),'DATA ENTRY'!E217,""))))</f>
        <v/>
      </c>
      <c r="N218" s="3" t="str">
        <f>IF('DATA ENTRY'!CK217="","",IF('DATA ENTRY'!W217="","",IF($D$4="All Post",'DATA ENTRY'!W217,IF(AND($D$4='DATA ENTRY'!CK217),'DATA ENTRY'!W217,""))))</f>
        <v/>
      </c>
      <c r="O218" s="3" t="str">
        <f>IF('DATA ENTRY'!CK217="","",IF('DATA ENTRY'!X217="","",IF($D$4="All Post",'DATA ENTRY'!X217,IF(AND($D$4='DATA ENTRY'!CK217),'DATA ENTRY'!X217,""))))</f>
        <v/>
      </c>
      <c r="P218" s="3" t="str">
        <f>IF('DATA ENTRY'!CK217="","",IF('DATA ENTRY'!G217="","",IF($D$4="All Post",'DATA ENTRY'!G217,IF(AND($D$4='DATA ENTRY'!CK217),'DATA ENTRY'!G217,""))))</f>
        <v/>
      </c>
      <c r="S218">
        <f t="shared" si="51"/>
        <v>0</v>
      </c>
      <c r="T218" t="str">
        <f t="shared" si="52"/>
        <v/>
      </c>
      <c r="BZ218" t="str">
        <f t="shared" si="53"/>
        <v/>
      </c>
      <c r="CA218" t="str">
        <f t="shared" si="54"/>
        <v/>
      </c>
      <c r="CB218" s="224">
        <v>212</v>
      </c>
      <c r="CC218" s="3" t="str">
        <f>IF('DATA ENTRY'!CK217="","",IF('DATA ENTRY'!B217="","",IF(AND($CD$4='DATA ENTRY'!CK217,$CG$4='DATA ENTRY'!D217),'DATA ENTRY'!B217,"")))</f>
        <v/>
      </c>
      <c r="CD218" s="3" t="str">
        <f>IF('DATA ENTRY'!CK217="","",IF('DATA ENTRY'!C217="","",IF(AND($CD$4='DATA ENTRY'!CK217,$CG$4='DATA ENTRY'!D217),'DATA ENTRY'!C217,"")))</f>
        <v/>
      </c>
      <c r="CE218" s="4" t="str">
        <f>IF('DATA ENTRY'!CK217="","",IF('DATA ENTRY'!I217="","",IF(AND($CD$4='DATA ENTRY'!CK217,$CG$4='DATA ENTRY'!D217),'DATA ENTRY'!I217,"")))</f>
        <v/>
      </c>
      <c r="CF218" s="4" t="str">
        <f>IF('DATA ENTRY'!CK217="","",IF('DATA ENTRY'!CK217="","",IF(AND($CD$4='DATA ENTRY'!CK217,$CG$4='DATA ENTRY'!D217),'DATA ENTRY'!CK217,"")))</f>
        <v/>
      </c>
      <c r="CG218" s="3" t="str">
        <f>IF('DATA ENTRY'!CK217="","",IF('DATA ENTRY'!N217="","",IF(AND($CD$4='DATA ENTRY'!CK217,$CG$4='DATA ENTRY'!D217),'DATA ENTRY'!N217,"")))</f>
        <v/>
      </c>
      <c r="CH218" s="107" t="str">
        <f>IF('DATA ENTRY'!CK217="","",IF('DATA ENTRY'!O217="","",IF(AND($CD$4='DATA ENTRY'!CK217,$CG$4='DATA ENTRY'!D217),'DATA ENTRY'!O217,"")))</f>
        <v/>
      </c>
      <c r="CI218" s="3" t="str">
        <f>IF('DATA ENTRY'!CK217="","",IF('DATA ENTRY'!P217="","",IF(AND($CD$4='DATA ENTRY'!CK217,$CG$4='DATA ENTRY'!D217),'DATA ENTRY'!P217,"")))</f>
        <v/>
      </c>
      <c r="CJ218" s="107" t="str">
        <f>IF('DATA ENTRY'!CK217="","",IF('DATA ENTRY'!Q217="","",IF(AND($CD$4='DATA ENTRY'!CK217,$CG$4='DATA ENTRY'!D217),'DATA ENTRY'!Q217,"")))</f>
        <v/>
      </c>
      <c r="CK218" s="3" t="str">
        <f>IF('DATA ENTRY'!CK217="","",IF('DATA ENTRY'!R217="","",IF(AND($CD$4='DATA ENTRY'!CK217,$CG$4='DATA ENTRY'!D217),'DATA ENTRY'!R217,"")))</f>
        <v/>
      </c>
      <c r="CL218" s="3" t="str">
        <f>IF('DATA ENTRY'!CK217="","",IF('DATA ENTRY'!S217="","",IF(AND($CD$4='DATA ENTRY'!CK217,$CG$4='DATA ENTRY'!D217),'DATA ENTRY'!S217,"")))</f>
        <v/>
      </c>
      <c r="CM218" s="3" t="str">
        <f>IF('DATA ENTRY'!CK217="","",IF('DATA ENTRY'!E217="","",IF(AND($CD$4='DATA ENTRY'!CK217,$CG$4='DATA ENTRY'!D217),'DATA ENTRY'!E217,"")))</f>
        <v/>
      </c>
      <c r="CN218" s="3" t="str">
        <f>IF('DATA ENTRY'!CK217="","",IF('DATA ENTRY'!W217="","",IF(AND($CD$4='DATA ENTRY'!CK217,$CG$4='DATA ENTRY'!D217),'DATA ENTRY'!W217,"")))</f>
        <v/>
      </c>
      <c r="CO218" s="3" t="str">
        <f>IF('DATA ENTRY'!CK217="","",IF('DATA ENTRY'!X217="","",IF(AND($CD$4='DATA ENTRY'!CK217,$CG$4='DATA ENTRY'!D217),'DATA ENTRY'!X217,"")))</f>
        <v/>
      </c>
      <c r="CP218" s="108" t="str">
        <f t="shared" si="55"/>
        <v/>
      </c>
      <c r="CQ218" s="108" t="str">
        <f>IF('DATA ENTRY'!CK217="","",IF('DATA ENTRY'!G217="","",IF(AND($CD$4='DATA ENTRY'!CK217,$CG$4='DATA ENTRY'!D217),'DATA ENTRY'!G217,"")))</f>
        <v/>
      </c>
      <c r="CR218" s="230" t="str">
        <f>IF('DATA ENTRY'!CK217="","",IF('DATA ENTRY'!D217="","",IF(AND($CD$4='DATA ENTRY'!CK217,$CG$4='DATA ENTRY'!D217),'DATA ENTRY'!D217,"")))</f>
        <v/>
      </c>
      <c r="CS218">
        <f t="shared" si="56"/>
        <v>0</v>
      </c>
      <c r="CT218">
        <f t="shared" si="57"/>
        <v>0</v>
      </c>
      <c r="CV218" s="139"/>
      <c r="CX218">
        <f t="shared" si="58"/>
        <v>0</v>
      </c>
      <c r="DB218" t="str">
        <f t="shared" si="65"/>
        <v/>
      </c>
      <c r="DC218" t="str">
        <f t="shared" si="66"/>
        <v/>
      </c>
      <c r="DD218" s="224">
        <v>212</v>
      </c>
      <c r="DE218" s="3" t="str">
        <f>IF('DATA ENTRY'!CK217="","",IF('DATA ENTRY'!B217="","",IF(AND($DF$4='DATA ENTRY'!D217),'DATA ENTRY'!B217,"")))</f>
        <v/>
      </c>
      <c r="DF218" s="3" t="str">
        <f>IF('DATA ENTRY'!CK217="","",IF('DATA ENTRY'!C217="","",IF(AND($DF$4='DATA ENTRY'!D217),'DATA ENTRY'!C217,"")))</f>
        <v/>
      </c>
      <c r="DG218" s="4" t="str">
        <f>IF('DATA ENTRY'!CK217="","",IF('DATA ENTRY'!I217="","",IF(AND($DF$4='DATA ENTRY'!D217),'DATA ENTRY'!I217,"")))</f>
        <v/>
      </c>
      <c r="DH218" s="4" t="str">
        <f>IF('DATA ENTRY'!CK217="","",IF('DATA ENTRY'!CK217="","",IF(AND($DF$4='DATA ENTRY'!D217),'DATA ENTRY'!CK217,"")))</f>
        <v/>
      </c>
      <c r="DI218" s="3" t="str">
        <f>IF('DATA ENTRY'!CK217="","",IF('DATA ENTRY'!N217="","",IF(AND($DF$4='DATA ENTRY'!D217),'DATA ENTRY'!N217,"")))</f>
        <v/>
      </c>
      <c r="DJ218" s="107" t="str">
        <f>IF('DATA ENTRY'!CK217="","",IF('DATA ENTRY'!O217="","",IF(AND($DF$4='DATA ENTRY'!D217),'DATA ENTRY'!O217,"")))</f>
        <v/>
      </c>
      <c r="DK218" s="3" t="str">
        <f>IF('DATA ENTRY'!CK217="","",IF('DATA ENTRY'!P217="","",IF(AND($DF$4='DATA ENTRY'!D217),'DATA ENTRY'!P217,"")))</f>
        <v/>
      </c>
      <c r="DL218" s="107" t="str">
        <f>IF('DATA ENTRY'!CK217="","",IF('DATA ENTRY'!Q217="","",IF(AND($DF$4='DATA ENTRY'!D217),'DATA ENTRY'!Q217,"")))</f>
        <v/>
      </c>
      <c r="DM218" s="3" t="str">
        <f>IF('DATA ENTRY'!CK217="","",IF('DATA ENTRY'!R217="","",IF(AND($DF$4='DATA ENTRY'!D217),'DATA ENTRY'!R217,"")))</f>
        <v/>
      </c>
      <c r="DN218" s="107" t="str">
        <f>IF('DATA ENTRY'!CK217="","",IF('DATA ENTRY'!S217="","",IF(AND($DF$4='DATA ENTRY'!D217),'DATA ENTRY'!S217,"")))</f>
        <v/>
      </c>
      <c r="DO218" s="3" t="str">
        <f>IF('DATA ENTRY'!CK217="","",IF('DATA ENTRY'!E217="","",IF(AND($DF$4='DATA ENTRY'!D217),'DATA ENTRY'!E217,"")))</f>
        <v/>
      </c>
      <c r="DP218" s="3" t="str">
        <f>IF('DATA ENTRY'!CK217="","",IF('DATA ENTRY'!D217="","",IF(AND($DF$4='DATA ENTRY'!D217),'DATA ENTRY'!D217,"")))</f>
        <v/>
      </c>
      <c r="DQ218" s="3" t="str">
        <f>IF('DATA ENTRY'!CK217="","",IF('DATA ENTRY'!W217="","",IF(AND($DF$4='DATA ENTRY'!D217),'DATA ENTRY'!W217,"")))</f>
        <v/>
      </c>
      <c r="DR218" s="3" t="str">
        <f>IF('DATA ENTRY'!CK217="","",IF('DATA ENTRY'!X217="","",IF(AND($DF$4='DATA ENTRY'!D217),'DATA ENTRY'!X217,"")))</f>
        <v/>
      </c>
      <c r="DS218" s="108" t="str">
        <f t="shared" si="59"/>
        <v/>
      </c>
      <c r="DT218" s="108" t="str">
        <f>IF('DATA ENTRY'!CK217="","",IF('DATA ENTRY'!D217="","",IF(AND($DF$4='DATA ENTRY'!D217),'DATA ENTRY'!G217,"")))</f>
        <v/>
      </c>
      <c r="DY218">
        <f t="shared" si="60"/>
        <v>0</v>
      </c>
      <c r="EB218" t="str">
        <f t="shared" si="61"/>
        <v/>
      </c>
      <c r="EC218" t="str">
        <f t="shared" si="62"/>
        <v/>
      </c>
      <c r="ED218" s="224">
        <v>212</v>
      </c>
      <c r="EE218" s="3" t="str">
        <f>IF('DATA ENTRY'!CK217="","",IF('DATA ENTRY'!B217="","",IF(AND($EF$4='DATA ENTRY'!G217,$EH$4='DATA ENTRY'!F217),'DATA ENTRY'!B217,"")))</f>
        <v/>
      </c>
      <c r="EF218" s="3" t="str">
        <f>IF('DATA ENTRY'!CK217="","",IF('DATA ENTRY'!C217="","",IF(AND($EF$4='DATA ENTRY'!G217,$EH$4='DATA ENTRY'!F217),'DATA ENTRY'!C217,"")))</f>
        <v/>
      </c>
      <c r="EG218" s="4" t="str">
        <f>IF('DATA ENTRY'!CK217="","",IF('DATA ENTRY'!I217="","",IF(AND($EF$4='DATA ENTRY'!G217,$EH$4='DATA ENTRY'!F217),'DATA ENTRY'!I217,"")))</f>
        <v/>
      </c>
      <c r="EH218" s="4" t="str">
        <f>IF('DATA ENTRY'!CK217="","",IF('DATA ENTRY'!CK217="","",IF(AND($EF$4='DATA ENTRY'!G217,$EH$4='DATA ENTRY'!F217),'DATA ENTRY'!CK217,"")))</f>
        <v/>
      </c>
      <c r="EI218" s="3" t="str">
        <f>IF('DATA ENTRY'!CK217="","",IF('DATA ENTRY'!N217="","",IF(AND($EF$4='DATA ENTRY'!G217,$EH$4='DATA ENTRY'!F217),'DATA ENTRY'!N217,"")))</f>
        <v/>
      </c>
      <c r="EJ218" s="107" t="str">
        <f>IF('DATA ENTRY'!CK217="","",IF('DATA ENTRY'!O217="","",IF(AND($EF$4='DATA ENTRY'!G217,$EH$4='DATA ENTRY'!F217),'DATA ENTRY'!O217,"")))</f>
        <v/>
      </c>
      <c r="EK218" s="3" t="str">
        <f>IF('DATA ENTRY'!CK217="","",IF('DATA ENTRY'!P217="","",IF(AND($EF$4='DATA ENTRY'!G217,$EH$4='DATA ENTRY'!F217),'DATA ENTRY'!P217,"")))</f>
        <v/>
      </c>
      <c r="EL218" s="107" t="str">
        <f>IF('DATA ENTRY'!CK217="","",IF('DATA ENTRY'!Q217="","",IF(AND($EF$4='DATA ENTRY'!G217,$EH$4='DATA ENTRY'!F217),'DATA ENTRY'!Q217,"")))</f>
        <v/>
      </c>
      <c r="EM218" s="3" t="str">
        <f>IF('DATA ENTRY'!CK217="","",IF('DATA ENTRY'!R217="","",IF(AND($EF$4='DATA ENTRY'!G217,$EH$4='DATA ENTRY'!F217),'DATA ENTRY'!R217,"")))</f>
        <v/>
      </c>
      <c r="EN218" s="107" t="str">
        <f>IF('DATA ENTRY'!CK217="","",IF('DATA ENTRY'!S217="","",IF(AND($EF$4='DATA ENTRY'!G217,$EH$4='DATA ENTRY'!F217),'DATA ENTRY'!S217,"")))</f>
        <v/>
      </c>
      <c r="EO218" s="3" t="str">
        <f>IF('DATA ENTRY'!CK217="","",IF('DATA ENTRY'!E217="","",IF(AND($EF$4='DATA ENTRY'!G217,$EH$4='DATA ENTRY'!F217),'DATA ENTRY'!E217,"")))</f>
        <v/>
      </c>
      <c r="EP218" s="3" t="str">
        <f>IF('DATA ENTRY'!CK217="","",IF('DATA ENTRY'!D217="","",IF(AND($EF$4='DATA ENTRY'!G217,$EH$4='DATA ENTRY'!F217),'DATA ENTRY'!D217,"")))</f>
        <v/>
      </c>
      <c r="EQ218" s="3" t="str">
        <f>IF('DATA ENTRY'!CK217="","",IF('DATA ENTRY'!W217="","",IF(AND($EF$4='DATA ENTRY'!G217,$EH$4='DATA ENTRY'!F217),'DATA ENTRY'!W217,"")))</f>
        <v/>
      </c>
      <c r="ER218" s="3" t="str">
        <f>IF('DATA ENTRY'!CK217="","",IF('DATA ENTRY'!X217="","",IF(AND($EF$4='DATA ENTRY'!G217,$EH$4='DATA ENTRY'!F217),'DATA ENTRY'!X217,"")))</f>
        <v/>
      </c>
      <c r="ES218" s="108" t="str">
        <f t="shared" si="63"/>
        <v/>
      </c>
      <c r="ET218" s="108" t="str">
        <f>IF('DATA ENTRY'!CK217="","",IF('DATA ENTRY'!D217="","",IF(AND($EF$4='DATA ENTRY'!G217,$EH$4='DATA ENTRY'!F217),'DATA ENTRY'!G217,"")))</f>
        <v/>
      </c>
      <c r="EY218">
        <f t="shared" si="64"/>
        <v>0</v>
      </c>
    </row>
    <row r="219" spans="1:155">
      <c r="A219" t="str">
        <f>IF(S219=0,"",1+(MAX($A$7:A218)))</f>
        <v/>
      </c>
      <c r="B219" s="224">
        <v>213</v>
      </c>
      <c r="C219" s="3" t="str">
        <f>IF('DATA ENTRY'!CK218="","",IF('DATA ENTRY'!B218="","",IF($D$4="All Post",'DATA ENTRY'!B218,IF(AND($D$4='DATA ENTRY'!CK218),'DATA ENTRY'!B218,""))))</f>
        <v/>
      </c>
      <c r="D219" s="3" t="str">
        <f>IF('DATA ENTRY'!CK218="","",IF('DATA ENTRY'!C218="","",IF($D$4="All Post",'DATA ENTRY'!C218,IF(AND($D$4='DATA ENTRY'!CK218),'DATA ENTRY'!C218,""))))</f>
        <v/>
      </c>
      <c r="E219" s="4" t="str">
        <f>IF('DATA ENTRY'!CK218="","",IF('DATA ENTRY'!I218="","",IF($D$4="All Post",'DATA ENTRY'!I218,IF(AND($D$4='DATA ENTRY'!CK218),'DATA ENTRY'!I218,""))))</f>
        <v/>
      </c>
      <c r="F219" s="4" t="str">
        <f>IF('DATA ENTRY'!CK218="","",IF('DATA ENTRY'!CK218="","",IF($D$4="All Post",'DATA ENTRY'!CK218,IF(AND($D$4='DATA ENTRY'!CK218),'DATA ENTRY'!CK218,""))))</f>
        <v/>
      </c>
      <c r="G219" s="3" t="str">
        <f>IF('DATA ENTRY'!CK218="","",IF('DATA ENTRY'!N218="","",IF($D$4="All Post",'DATA ENTRY'!N218,IF(AND($D$4='DATA ENTRY'!CK218),'DATA ENTRY'!N218,""))))</f>
        <v/>
      </c>
      <c r="H219" s="107" t="str">
        <f>IF('DATA ENTRY'!CK218="","",IF('DATA ENTRY'!O218="","",IF($D$4="All Post",'DATA ENTRY'!O218,IF(AND($D$4='DATA ENTRY'!CK218),'DATA ENTRY'!O218,""))))</f>
        <v/>
      </c>
      <c r="I219" s="3" t="str">
        <f>IF('DATA ENTRY'!CK218="","",IF('DATA ENTRY'!P218="","",IF($D$4="All Post",'DATA ENTRY'!P218,IF(AND($D$4='DATA ENTRY'!CK218),'DATA ENTRY'!P218,""))))</f>
        <v/>
      </c>
      <c r="J219" s="107" t="str">
        <f>IF('DATA ENTRY'!CK218="","",IF('DATA ENTRY'!Q218="","",IF($D$4="All Post",'DATA ENTRY'!Q218,IF(AND($D$4='DATA ENTRY'!CK218),'DATA ENTRY'!Q218,""))))</f>
        <v/>
      </c>
      <c r="K219" s="3" t="str">
        <f>IF('DATA ENTRY'!CK218="","",IF('DATA ENTRY'!R218="","",IF($D$4="All Post",'DATA ENTRY'!R218,IF(AND($D$4='DATA ENTRY'!CK218),'DATA ENTRY'!R218,""))))</f>
        <v/>
      </c>
      <c r="L219" s="3" t="str">
        <f>IF('DATA ENTRY'!CK218="","",IF('DATA ENTRY'!S218="","",IF($D$4="All Post",'DATA ENTRY'!S218,IF(AND($D$4='DATA ENTRY'!CK218),'DATA ENTRY'!S218,""))))</f>
        <v/>
      </c>
      <c r="M219" s="3" t="str">
        <f>IF('DATA ENTRY'!CK218="","",IF('DATA ENTRY'!E218="","",IF($D$4="All Post",'DATA ENTRY'!E218,IF(AND($D$4='DATA ENTRY'!CK218),'DATA ENTRY'!E218,""))))</f>
        <v/>
      </c>
      <c r="N219" s="3" t="str">
        <f>IF('DATA ENTRY'!CK218="","",IF('DATA ENTRY'!W218="","",IF($D$4="All Post",'DATA ENTRY'!W218,IF(AND($D$4='DATA ENTRY'!CK218),'DATA ENTRY'!W218,""))))</f>
        <v/>
      </c>
      <c r="O219" s="3" t="str">
        <f>IF('DATA ENTRY'!CK218="","",IF('DATA ENTRY'!X218="","",IF($D$4="All Post",'DATA ENTRY'!X218,IF(AND($D$4='DATA ENTRY'!CK218),'DATA ENTRY'!X218,""))))</f>
        <v/>
      </c>
      <c r="P219" s="3" t="str">
        <f>IF('DATA ENTRY'!CK218="","",IF('DATA ENTRY'!G218="","",IF($D$4="All Post",'DATA ENTRY'!G218,IF(AND($D$4='DATA ENTRY'!CK218),'DATA ENTRY'!G218,""))))</f>
        <v/>
      </c>
      <c r="S219">
        <f t="shared" si="51"/>
        <v>0</v>
      </c>
      <c r="T219" t="str">
        <f t="shared" si="52"/>
        <v/>
      </c>
      <c r="BZ219" t="str">
        <f t="shared" si="53"/>
        <v/>
      </c>
      <c r="CA219" t="str">
        <f t="shared" si="54"/>
        <v/>
      </c>
      <c r="CB219" s="224">
        <v>213</v>
      </c>
      <c r="CC219" s="3" t="str">
        <f>IF('DATA ENTRY'!CK218="","",IF('DATA ENTRY'!B218="","",IF(AND($CD$4='DATA ENTRY'!CK218,$CG$4='DATA ENTRY'!D218),'DATA ENTRY'!B218,"")))</f>
        <v/>
      </c>
      <c r="CD219" s="3" t="str">
        <f>IF('DATA ENTRY'!CK218="","",IF('DATA ENTRY'!C218="","",IF(AND($CD$4='DATA ENTRY'!CK218,$CG$4='DATA ENTRY'!D218),'DATA ENTRY'!C218,"")))</f>
        <v/>
      </c>
      <c r="CE219" s="4" t="str">
        <f>IF('DATA ENTRY'!CK218="","",IF('DATA ENTRY'!I218="","",IF(AND($CD$4='DATA ENTRY'!CK218,$CG$4='DATA ENTRY'!D218),'DATA ENTRY'!I218,"")))</f>
        <v/>
      </c>
      <c r="CF219" s="4" t="str">
        <f>IF('DATA ENTRY'!CK218="","",IF('DATA ENTRY'!CK218="","",IF(AND($CD$4='DATA ENTRY'!CK218,$CG$4='DATA ENTRY'!D218),'DATA ENTRY'!CK218,"")))</f>
        <v/>
      </c>
      <c r="CG219" s="3" t="str">
        <f>IF('DATA ENTRY'!CK218="","",IF('DATA ENTRY'!N218="","",IF(AND($CD$4='DATA ENTRY'!CK218,$CG$4='DATA ENTRY'!D218),'DATA ENTRY'!N218,"")))</f>
        <v/>
      </c>
      <c r="CH219" s="107" t="str">
        <f>IF('DATA ENTRY'!CK218="","",IF('DATA ENTRY'!O218="","",IF(AND($CD$4='DATA ENTRY'!CK218,$CG$4='DATA ENTRY'!D218),'DATA ENTRY'!O218,"")))</f>
        <v/>
      </c>
      <c r="CI219" s="3" t="str">
        <f>IF('DATA ENTRY'!CK218="","",IF('DATA ENTRY'!P218="","",IF(AND($CD$4='DATA ENTRY'!CK218,$CG$4='DATA ENTRY'!D218),'DATA ENTRY'!P218,"")))</f>
        <v/>
      </c>
      <c r="CJ219" s="107" t="str">
        <f>IF('DATA ENTRY'!CK218="","",IF('DATA ENTRY'!Q218="","",IF(AND($CD$4='DATA ENTRY'!CK218,$CG$4='DATA ENTRY'!D218),'DATA ENTRY'!Q218,"")))</f>
        <v/>
      </c>
      <c r="CK219" s="3" t="str">
        <f>IF('DATA ENTRY'!CK218="","",IF('DATA ENTRY'!R218="","",IF(AND($CD$4='DATA ENTRY'!CK218,$CG$4='DATA ENTRY'!D218),'DATA ENTRY'!R218,"")))</f>
        <v/>
      </c>
      <c r="CL219" s="3" t="str">
        <f>IF('DATA ENTRY'!CK218="","",IF('DATA ENTRY'!S218="","",IF(AND($CD$4='DATA ENTRY'!CK218,$CG$4='DATA ENTRY'!D218),'DATA ENTRY'!S218,"")))</f>
        <v/>
      </c>
      <c r="CM219" s="3" t="str">
        <f>IF('DATA ENTRY'!CK218="","",IF('DATA ENTRY'!E218="","",IF(AND($CD$4='DATA ENTRY'!CK218,$CG$4='DATA ENTRY'!D218),'DATA ENTRY'!E218,"")))</f>
        <v/>
      </c>
      <c r="CN219" s="3" t="str">
        <f>IF('DATA ENTRY'!CK218="","",IF('DATA ENTRY'!W218="","",IF(AND($CD$4='DATA ENTRY'!CK218,$CG$4='DATA ENTRY'!D218),'DATA ENTRY'!W218,"")))</f>
        <v/>
      </c>
      <c r="CO219" s="3" t="str">
        <f>IF('DATA ENTRY'!CK218="","",IF('DATA ENTRY'!X218="","",IF(AND($CD$4='DATA ENTRY'!CK218,$CG$4='DATA ENTRY'!D218),'DATA ENTRY'!X218,"")))</f>
        <v/>
      </c>
      <c r="CP219" s="108" t="str">
        <f t="shared" si="55"/>
        <v/>
      </c>
      <c r="CQ219" s="108" t="str">
        <f>IF('DATA ENTRY'!CK218="","",IF('DATA ENTRY'!G218="","",IF(AND($CD$4='DATA ENTRY'!CK218,$CG$4='DATA ENTRY'!D218),'DATA ENTRY'!G218,"")))</f>
        <v/>
      </c>
      <c r="CR219" s="230" t="str">
        <f>IF('DATA ENTRY'!CK218="","",IF('DATA ENTRY'!D218="","",IF(AND($CD$4='DATA ENTRY'!CK218,$CG$4='DATA ENTRY'!D218),'DATA ENTRY'!D218,"")))</f>
        <v/>
      </c>
      <c r="CS219">
        <f t="shared" si="56"/>
        <v>0</v>
      </c>
      <c r="CT219">
        <f t="shared" si="57"/>
        <v>0</v>
      </c>
      <c r="CV219" s="139"/>
      <c r="CX219">
        <f t="shared" si="58"/>
        <v>0</v>
      </c>
      <c r="DB219" t="str">
        <f t="shared" si="65"/>
        <v/>
      </c>
      <c r="DC219" t="str">
        <f t="shared" si="66"/>
        <v/>
      </c>
      <c r="DD219" s="224">
        <v>213</v>
      </c>
      <c r="DE219" s="3" t="str">
        <f>IF('DATA ENTRY'!CK218="","",IF('DATA ENTRY'!B218="","",IF(AND($DF$4='DATA ENTRY'!D218),'DATA ENTRY'!B218,"")))</f>
        <v/>
      </c>
      <c r="DF219" s="3" t="str">
        <f>IF('DATA ENTRY'!CK218="","",IF('DATA ENTRY'!C218="","",IF(AND($DF$4='DATA ENTRY'!D218),'DATA ENTRY'!C218,"")))</f>
        <v/>
      </c>
      <c r="DG219" s="4" t="str">
        <f>IF('DATA ENTRY'!CK218="","",IF('DATA ENTRY'!I218="","",IF(AND($DF$4='DATA ENTRY'!D218),'DATA ENTRY'!I218,"")))</f>
        <v/>
      </c>
      <c r="DH219" s="4" t="str">
        <f>IF('DATA ENTRY'!CK218="","",IF('DATA ENTRY'!CK218="","",IF(AND($DF$4='DATA ENTRY'!D218),'DATA ENTRY'!CK218,"")))</f>
        <v/>
      </c>
      <c r="DI219" s="3" t="str">
        <f>IF('DATA ENTRY'!CK218="","",IF('DATA ENTRY'!N218="","",IF(AND($DF$4='DATA ENTRY'!D218),'DATA ENTRY'!N218,"")))</f>
        <v/>
      </c>
      <c r="DJ219" s="107" t="str">
        <f>IF('DATA ENTRY'!CK218="","",IF('DATA ENTRY'!O218="","",IF(AND($DF$4='DATA ENTRY'!D218),'DATA ENTRY'!O218,"")))</f>
        <v/>
      </c>
      <c r="DK219" s="3" t="str">
        <f>IF('DATA ENTRY'!CK218="","",IF('DATA ENTRY'!P218="","",IF(AND($DF$4='DATA ENTRY'!D218),'DATA ENTRY'!P218,"")))</f>
        <v/>
      </c>
      <c r="DL219" s="107" t="str">
        <f>IF('DATA ENTRY'!CK218="","",IF('DATA ENTRY'!Q218="","",IF(AND($DF$4='DATA ENTRY'!D218),'DATA ENTRY'!Q218,"")))</f>
        <v/>
      </c>
      <c r="DM219" s="3" t="str">
        <f>IF('DATA ENTRY'!CK218="","",IF('DATA ENTRY'!R218="","",IF(AND($DF$4='DATA ENTRY'!D218),'DATA ENTRY'!R218,"")))</f>
        <v/>
      </c>
      <c r="DN219" s="107" t="str">
        <f>IF('DATA ENTRY'!CK218="","",IF('DATA ENTRY'!S218="","",IF(AND($DF$4='DATA ENTRY'!D218),'DATA ENTRY'!S218,"")))</f>
        <v/>
      </c>
      <c r="DO219" s="3" t="str">
        <f>IF('DATA ENTRY'!CK218="","",IF('DATA ENTRY'!E218="","",IF(AND($DF$4='DATA ENTRY'!D218),'DATA ENTRY'!E218,"")))</f>
        <v/>
      </c>
      <c r="DP219" s="3" t="str">
        <f>IF('DATA ENTRY'!CK218="","",IF('DATA ENTRY'!D218="","",IF(AND($DF$4='DATA ENTRY'!D218),'DATA ENTRY'!D218,"")))</f>
        <v/>
      </c>
      <c r="DQ219" s="3" t="str">
        <f>IF('DATA ENTRY'!CK218="","",IF('DATA ENTRY'!W218="","",IF(AND($DF$4='DATA ENTRY'!D218),'DATA ENTRY'!W218,"")))</f>
        <v/>
      </c>
      <c r="DR219" s="3" t="str">
        <f>IF('DATA ENTRY'!CK218="","",IF('DATA ENTRY'!X218="","",IF(AND($DF$4='DATA ENTRY'!D218),'DATA ENTRY'!X218,"")))</f>
        <v/>
      </c>
      <c r="DS219" s="108" t="str">
        <f t="shared" si="59"/>
        <v/>
      </c>
      <c r="DT219" s="108" t="str">
        <f>IF('DATA ENTRY'!CK218="","",IF('DATA ENTRY'!D218="","",IF(AND($DF$4='DATA ENTRY'!D218),'DATA ENTRY'!G218,"")))</f>
        <v/>
      </c>
      <c r="DY219">
        <f t="shared" si="60"/>
        <v>0</v>
      </c>
      <c r="EB219" t="str">
        <f t="shared" si="61"/>
        <v/>
      </c>
      <c r="EC219" t="str">
        <f t="shared" si="62"/>
        <v/>
      </c>
      <c r="ED219" s="224">
        <v>213</v>
      </c>
      <c r="EE219" s="3" t="str">
        <f>IF('DATA ENTRY'!CK218="","",IF('DATA ENTRY'!B218="","",IF(AND($EF$4='DATA ENTRY'!G218,$EH$4='DATA ENTRY'!F218),'DATA ENTRY'!B218,"")))</f>
        <v/>
      </c>
      <c r="EF219" s="3" t="str">
        <f>IF('DATA ENTRY'!CK218="","",IF('DATA ENTRY'!C218="","",IF(AND($EF$4='DATA ENTRY'!G218,$EH$4='DATA ENTRY'!F218),'DATA ENTRY'!C218,"")))</f>
        <v/>
      </c>
      <c r="EG219" s="4" t="str">
        <f>IF('DATA ENTRY'!CK218="","",IF('DATA ENTRY'!I218="","",IF(AND($EF$4='DATA ENTRY'!G218,$EH$4='DATA ENTRY'!F218),'DATA ENTRY'!I218,"")))</f>
        <v/>
      </c>
      <c r="EH219" s="4" t="str">
        <f>IF('DATA ENTRY'!CK218="","",IF('DATA ENTRY'!CK218="","",IF(AND($EF$4='DATA ENTRY'!G218,$EH$4='DATA ENTRY'!F218),'DATA ENTRY'!CK218,"")))</f>
        <v/>
      </c>
      <c r="EI219" s="3" t="str">
        <f>IF('DATA ENTRY'!CK218="","",IF('DATA ENTRY'!N218="","",IF(AND($EF$4='DATA ENTRY'!G218,$EH$4='DATA ENTRY'!F218),'DATA ENTRY'!N218,"")))</f>
        <v/>
      </c>
      <c r="EJ219" s="107" t="str">
        <f>IF('DATA ENTRY'!CK218="","",IF('DATA ENTRY'!O218="","",IF(AND($EF$4='DATA ENTRY'!G218,$EH$4='DATA ENTRY'!F218),'DATA ENTRY'!O218,"")))</f>
        <v/>
      </c>
      <c r="EK219" s="3" t="str">
        <f>IF('DATA ENTRY'!CK218="","",IF('DATA ENTRY'!P218="","",IF(AND($EF$4='DATA ENTRY'!G218,$EH$4='DATA ENTRY'!F218),'DATA ENTRY'!P218,"")))</f>
        <v/>
      </c>
      <c r="EL219" s="107" t="str">
        <f>IF('DATA ENTRY'!CK218="","",IF('DATA ENTRY'!Q218="","",IF(AND($EF$4='DATA ENTRY'!G218,$EH$4='DATA ENTRY'!F218),'DATA ENTRY'!Q218,"")))</f>
        <v/>
      </c>
      <c r="EM219" s="3" t="str">
        <f>IF('DATA ENTRY'!CK218="","",IF('DATA ENTRY'!R218="","",IF(AND($EF$4='DATA ENTRY'!G218,$EH$4='DATA ENTRY'!F218),'DATA ENTRY'!R218,"")))</f>
        <v/>
      </c>
      <c r="EN219" s="107" t="str">
        <f>IF('DATA ENTRY'!CK218="","",IF('DATA ENTRY'!S218="","",IF(AND($EF$4='DATA ENTRY'!G218,$EH$4='DATA ENTRY'!F218),'DATA ENTRY'!S218,"")))</f>
        <v/>
      </c>
      <c r="EO219" s="3" t="str">
        <f>IF('DATA ENTRY'!CK218="","",IF('DATA ENTRY'!E218="","",IF(AND($EF$4='DATA ENTRY'!G218,$EH$4='DATA ENTRY'!F218),'DATA ENTRY'!E218,"")))</f>
        <v/>
      </c>
      <c r="EP219" s="3" t="str">
        <f>IF('DATA ENTRY'!CK218="","",IF('DATA ENTRY'!D218="","",IF(AND($EF$4='DATA ENTRY'!G218,$EH$4='DATA ENTRY'!F218),'DATA ENTRY'!D218,"")))</f>
        <v/>
      </c>
      <c r="EQ219" s="3" t="str">
        <f>IF('DATA ENTRY'!CK218="","",IF('DATA ENTRY'!W218="","",IF(AND($EF$4='DATA ENTRY'!G218,$EH$4='DATA ENTRY'!F218),'DATA ENTRY'!W218,"")))</f>
        <v/>
      </c>
      <c r="ER219" s="3" t="str">
        <f>IF('DATA ENTRY'!CK218="","",IF('DATA ENTRY'!X218="","",IF(AND($EF$4='DATA ENTRY'!G218,$EH$4='DATA ENTRY'!F218),'DATA ENTRY'!X218,"")))</f>
        <v/>
      </c>
      <c r="ES219" s="108" t="str">
        <f t="shared" si="63"/>
        <v/>
      </c>
      <c r="ET219" s="108" t="str">
        <f>IF('DATA ENTRY'!CK218="","",IF('DATA ENTRY'!D218="","",IF(AND($EF$4='DATA ENTRY'!G218,$EH$4='DATA ENTRY'!F218),'DATA ENTRY'!G218,"")))</f>
        <v/>
      </c>
      <c r="EY219">
        <f t="shared" si="64"/>
        <v>0</v>
      </c>
    </row>
    <row r="220" spans="1:155">
      <c r="A220" t="str">
        <f>IF(S220=0,"",1+(MAX($A$7:A219)))</f>
        <v/>
      </c>
      <c r="B220" s="224">
        <v>214</v>
      </c>
      <c r="C220" s="3" t="str">
        <f>IF('DATA ENTRY'!CK219="","",IF('DATA ENTRY'!B219="","",IF($D$4="All Post",'DATA ENTRY'!B219,IF(AND($D$4='DATA ENTRY'!CK219),'DATA ENTRY'!B219,""))))</f>
        <v/>
      </c>
      <c r="D220" s="3" t="str">
        <f>IF('DATA ENTRY'!CK219="","",IF('DATA ENTRY'!C219="","",IF($D$4="All Post",'DATA ENTRY'!C219,IF(AND($D$4='DATA ENTRY'!CK219),'DATA ENTRY'!C219,""))))</f>
        <v/>
      </c>
      <c r="E220" s="4" t="str">
        <f>IF('DATA ENTRY'!CK219="","",IF('DATA ENTRY'!I219="","",IF($D$4="All Post",'DATA ENTRY'!I219,IF(AND($D$4='DATA ENTRY'!CK219),'DATA ENTRY'!I219,""))))</f>
        <v/>
      </c>
      <c r="F220" s="4" t="str">
        <f>IF('DATA ENTRY'!CK219="","",IF('DATA ENTRY'!CK219="","",IF($D$4="All Post",'DATA ENTRY'!CK219,IF(AND($D$4='DATA ENTRY'!CK219),'DATA ENTRY'!CK219,""))))</f>
        <v/>
      </c>
      <c r="G220" s="3" t="str">
        <f>IF('DATA ENTRY'!CK219="","",IF('DATA ENTRY'!N219="","",IF($D$4="All Post",'DATA ENTRY'!N219,IF(AND($D$4='DATA ENTRY'!CK219),'DATA ENTRY'!N219,""))))</f>
        <v/>
      </c>
      <c r="H220" s="107" t="str">
        <f>IF('DATA ENTRY'!CK219="","",IF('DATA ENTRY'!O219="","",IF($D$4="All Post",'DATA ENTRY'!O219,IF(AND($D$4='DATA ENTRY'!CK219),'DATA ENTRY'!O219,""))))</f>
        <v/>
      </c>
      <c r="I220" s="3" t="str">
        <f>IF('DATA ENTRY'!CK219="","",IF('DATA ENTRY'!P219="","",IF($D$4="All Post",'DATA ENTRY'!P219,IF(AND($D$4='DATA ENTRY'!CK219),'DATA ENTRY'!P219,""))))</f>
        <v/>
      </c>
      <c r="J220" s="107" t="str">
        <f>IF('DATA ENTRY'!CK219="","",IF('DATA ENTRY'!Q219="","",IF($D$4="All Post",'DATA ENTRY'!Q219,IF(AND($D$4='DATA ENTRY'!CK219),'DATA ENTRY'!Q219,""))))</f>
        <v/>
      </c>
      <c r="K220" s="3" t="str">
        <f>IF('DATA ENTRY'!CK219="","",IF('DATA ENTRY'!R219="","",IF($D$4="All Post",'DATA ENTRY'!R219,IF(AND($D$4='DATA ENTRY'!CK219),'DATA ENTRY'!R219,""))))</f>
        <v/>
      </c>
      <c r="L220" s="3" t="str">
        <f>IF('DATA ENTRY'!CK219="","",IF('DATA ENTRY'!S219="","",IF($D$4="All Post",'DATA ENTRY'!S219,IF(AND($D$4='DATA ENTRY'!CK219),'DATA ENTRY'!S219,""))))</f>
        <v/>
      </c>
      <c r="M220" s="3" t="str">
        <f>IF('DATA ENTRY'!CK219="","",IF('DATA ENTRY'!E219="","",IF($D$4="All Post",'DATA ENTRY'!E219,IF(AND($D$4='DATA ENTRY'!CK219),'DATA ENTRY'!E219,""))))</f>
        <v/>
      </c>
      <c r="N220" s="3" t="str">
        <f>IF('DATA ENTRY'!CK219="","",IF('DATA ENTRY'!W219="","",IF($D$4="All Post",'DATA ENTRY'!W219,IF(AND($D$4='DATA ENTRY'!CK219),'DATA ENTRY'!W219,""))))</f>
        <v/>
      </c>
      <c r="O220" s="3" t="str">
        <f>IF('DATA ENTRY'!CK219="","",IF('DATA ENTRY'!X219="","",IF($D$4="All Post",'DATA ENTRY'!X219,IF(AND($D$4='DATA ENTRY'!CK219),'DATA ENTRY'!X219,""))))</f>
        <v/>
      </c>
      <c r="P220" s="3" t="str">
        <f>IF('DATA ENTRY'!CK219="","",IF('DATA ENTRY'!G219="","",IF($D$4="All Post",'DATA ENTRY'!G219,IF(AND($D$4='DATA ENTRY'!CK219),'DATA ENTRY'!G219,""))))</f>
        <v/>
      </c>
      <c r="S220">
        <f t="shared" si="51"/>
        <v>0</v>
      </c>
      <c r="T220" t="str">
        <f t="shared" si="52"/>
        <v/>
      </c>
      <c r="BZ220" t="str">
        <f t="shared" si="53"/>
        <v/>
      </c>
      <c r="CA220" t="str">
        <f t="shared" si="54"/>
        <v/>
      </c>
      <c r="CB220" s="224">
        <v>214</v>
      </c>
      <c r="CC220" s="3" t="str">
        <f>IF('DATA ENTRY'!CK219="","",IF('DATA ENTRY'!B219="","",IF(AND($CD$4='DATA ENTRY'!CK219,$CG$4='DATA ENTRY'!D219),'DATA ENTRY'!B219,"")))</f>
        <v/>
      </c>
      <c r="CD220" s="3" t="str">
        <f>IF('DATA ENTRY'!CK219="","",IF('DATA ENTRY'!C219="","",IF(AND($CD$4='DATA ENTRY'!CK219,$CG$4='DATA ENTRY'!D219),'DATA ENTRY'!C219,"")))</f>
        <v/>
      </c>
      <c r="CE220" s="4" t="str">
        <f>IF('DATA ENTRY'!CK219="","",IF('DATA ENTRY'!I219="","",IF(AND($CD$4='DATA ENTRY'!CK219,$CG$4='DATA ENTRY'!D219),'DATA ENTRY'!I219,"")))</f>
        <v/>
      </c>
      <c r="CF220" s="4" t="str">
        <f>IF('DATA ENTRY'!CK219="","",IF('DATA ENTRY'!CK219="","",IF(AND($CD$4='DATA ENTRY'!CK219,$CG$4='DATA ENTRY'!D219),'DATA ENTRY'!CK219,"")))</f>
        <v/>
      </c>
      <c r="CG220" s="3" t="str">
        <f>IF('DATA ENTRY'!CK219="","",IF('DATA ENTRY'!N219="","",IF(AND($CD$4='DATA ENTRY'!CK219,$CG$4='DATA ENTRY'!D219),'DATA ENTRY'!N219,"")))</f>
        <v/>
      </c>
      <c r="CH220" s="107" t="str">
        <f>IF('DATA ENTRY'!CK219="","",IF('DATA ENTRY'!O219="","",IF(AND($CD$4='DATA ENTRY'!CK219,$CG$4='DATA ENTRY'!D219),'DATA ENTRY'!O219,"")))</f>
        <v/>
      </c>
      <c r="CI220" s="3" t="str">
        <f>IF('DATA ENTRY'!CK219="","",IF('DATA ENTRY'!P219="","",IF(AND($CD$4='DATA ENTRY'!CK219,$CG$4='DATA ENTRY'!D219),'DATA ENTRY'!P219,"")))</f>
        <v/>
      </c>
      <c r="CJ220" s="107" t="str">
        <f>IF('DATA ENTRY'!CK219="","",IF('DATA ENTRY'!Q219="","",IF(AND($CD$4='DATA ENTRY'!CK219,$CG$4='DATA ENTRY'!D219),'DATA ENTRY'!Q219,"")))</f>
        <v/>
      </c>
      <c r="CK220" s="3" t="str">
        <f>IF('DATA ENTRY'!CK219="","",IF('DATA ENTRY'!R219="","",IF(AND($CD$4='DATA ENTRY'!CK219,$CG$4='DATA ENTRY'!D219),'DATA ENTRY'!R219,"")))</f>
        <v/>
      </c>
      <c r="CL220" s="3" t="str">
        <f>IF('DATA ENTRY'!CK219="","",IF('DATA ENTRY'!S219="","",IF(AND($CD$4='DATA ENTRY'!CK219,$CG$4='DATA ENTRY'!D219),'DATA ENTRY'!S219,"")))</f>
        <v/>
      </c>
      <c r="CM220" s="3" t="str">
        <f>IF('DATA ENTRY'!CK219="","",IF('DATA ENTRY'!E219="","",IF(AND($CD$4='DATA ENTRY'!CK219,$CG$4='DATA ENTRY'!D219),'DATA ENTRY'!E219,"")))</f>
        <v/>
      </c>
      <c r="CN220" s="3" t="str">
        <f>IF('DATA ENTRY'!CK219="","",IF('DATA ENTRY'!W219="","",IF(AND($CD$4='DATA ENTRY'!CK219,$CG$4='DATA ENTRY'!D219),'DATA ENTRY'!W219,"")))</f>
        <v/>
      </c>
      <c r="CO220" s="3" t="str">
        <f>IF('DATA ENTRY'!CK219="","",IF('DATA ENTRY'!X219="","",IF(AND($CD$4='DATA ENTRY'!CK219,$CG$4='DATA ENTRY'!D219),'DATA ENTRY'!X219,"")))</f>
        <v/>
      </c>
      <c r="CP220" s="108" t="str">
        <f t="shared" si="55"/>
        <v/>
      </c>
      <c r="CQ220" s="108" t="str">
        <f>IF('DATA ENTRY'!CK219="","",IF('DATA ENTRY'!G219="","",IF(AND($CD$4='DATA ENTRY'!CK219,$CG$4='DATA ENTRY'!D219),'DATA ENTRY'!G219,"")))</f>
        <v/>
      </c>
      <c r="CR220" s="230" t="str">
        <f>IF('DATA ENTRY'!CK219="","",IF('DATA ENTRY'!D219="","",IF(AND($CD$4='DATA ENTRY'!CK219,$CG$4='DATA ENTRY'!D219),'DATA ENTRY'!D219,"")))</f>
        <v/>
      </c>
      <c r="CS220">
        <f t="shared" si="56"/>
        <v>0</v>
      </c>
      <c r="CT220">
        <f t="shared" si="57"/>
        <v>0</v>
      </c>
      <c r="CV220" s="139"/>
      <c r="CX220">
        <f t="shared" si="58"/>
        <v>0</v>
      </c>
      <c r="DB220" t="str">
        <f t="shared" si="65"/>
        <v/>
      </c>
      <c r="DC220" t="str">
        <f t="shared" si="66"/>
        <v/>
      </c>
      <c r="DD220" s="224">
        <v>214</v>
      </c>
      <c r="DE220" s="3" t="str">
        <f>IF('DATA ENTRY'!CK219="","",IF('DATA ENTRY'!B219="","",IF(AND($DF$4='DATA ENTRY'!D219),'DATA ENTRY'!B219,"")))</f>
        <v/>
      </c>
      <c r="DF220" s="3" t="str">
        <f>IF('DATA ENTRY'!CK219="","",IF('DATA ENTRY'!C219="","",IF(AND($DF$4='DATA ENTRY'!D219),'DATA ENTRY'!C219,"")))</f>
        <v/>
      </c>
      <c r="DG220" s="4" t="str">
        <f>IF('DATA ENTRY'!CK219="","",IF('DATA ENTRY'!I219="","",IF(AND($DF$4='DATA ENTRY'!D219),'DATA ENTRY'!I219,"")))</f>
        <v/>
      </c>
      <c r="DH220" s="4" t="str">
        <f>IF('DATA ENTRY'!CK219="","",IF('DATA ENTRY'!CK219="","",IF(AND($DF$4='DATA ENTRY'!D219),'DATA ENTRY'!CK219,"")))</f>
        <v/>
      </c>
      <c r="DI220" s="3" t="str">
        <f>IF('DATA ENTRY'!CK219="","",IF('DATA ENTRY'!N219="","",IF(AND($DF$4='DATA ENTRY'!D219),'DATA ENTRY'!N219,"")))</f>
        <v/>
      </c>
      <c r="DJ220" s="107" t="str">
        <f>IF('DATA ENTRY'!CK219="","",IF('DATA ENTRY'!O219="","",IF(AND($DF$4='DATA ENTRY'!D219),'DATA ENTRY'!O219,"")))</f>
        <v/>
      </c>
      <c r="DK220" s="3" t="str">
        <f>IF('DATA ENTRY'!CK219="","",IF('DATA ENTRY'!P219="","",IF(AND($DF$4='DATA ENTRY'!D219),'DATA ENTRY'!P219,"")))</f>
        <v/>
      </c>
      <c r="DL220" s="107" t="str">
        <f>IF('DATA ENTRY'!CK219="","",IF('DATA ENTRY'!Q219="","",IF(AND($DF$4='DATA ENTRY'!D219),'DATA ENTRY'!Q219,"")))</f>
        <v/>
      </c>
      <c r="DM220" s="3" t="str">
        <f>IF('DATA ENTRY'!CK219="","",IF('DATA ENTRY'!R219="","",IF(AND($DF$4='DATA ENTRY'!D219),'DATA ENTRY'!R219,"")))</f>
        <v/>
      </c>
      <c r="DN220" s="107" t="str">
        <f>IF('DATA ENTRY'!CK219="","",IF('DATA ENTRY'!S219="","",IF(AND($DF$4='DATA ENTRY'!D219),'DATA ENTRY'!S219,"")))</f>
        <v/>
      </c>
      <c r="DO220" s="3" t="str">
        <f>IF('DATA ENTRY'!CK219="","",IF('DATA ENTRY'!E219="","",IF(AND($DF$4='DATA ENTRY'!D219),'DATA ENTRY'!E219,"")))</f>
        <v/>
      </c>
      <c r="DP220" s="3" t="str">
        <f>IF('DATA ENTRY'!CK219="","",IF('DATA ENTRY'!D219="","",IF(AND($DF$4='DATA ENTRY'!D219),'DATA ENTRY'!D219,"")))</f>
        <v/>
      </c>
      <c r="DQ220" s="3" t="str">
        <f>IF('DATA ENTRY'!CK219="","",IF('DATA ENTRY'!W219="","",IF(AND($DF$4='DATA ENTRY'!D219),'DATA ENTRY'!W219,"")))</f>
        <v/>
      </c>
      <c r="DR220" s="3" t="str">
        <f>IF('DATA ENTRY'!CK219="","",IF('DATA ENTRY'!X219="","",IF(AND($DF$4='DATA ENTRY'!D219),'DATA ENTRY'!X219,"")))</f>
        <v/>
      </c>
      <c r="DS220" s="108" t="str">
        <f t="shared" si="59"/>
        <v/>
      </c>
      <c r="DT220" s="108" t="str">
        <f>IF('DATA ENTRY'!CK219="","",IF('DATA ENTRY'!D219="","",IF(AND($DF$4='DATA ENTRY'!D219),'DATA ENTRY'!G219,"")))</f>
        <v/>
      </c>
      <c r="DY220">
        <f t="shared" si="60"/>
        <v>0</v>
      </c>
      <c r="EB220" t="str">
        <f t="shared" si="61"/>
        <v/>
      </c>
      <c r="EC220" t="str">
        <f t="shared" si="62"/>
        <v/>
      </c>
      <c r="ED220" s="224">
        <v>214</v>
      </c>
      <c r="EE220" s="3" t="str">
        <f>IF('DATA ENTRY'!CK219="","",IF('DATA ENTRY'!B219="","",IF(AND($EF$4='DATA ENTRY'!G219,$EH$4='DATA ENTRY'!F219),'DATA ENTRY'!B219,"")))</f>
        <v/>
      </c>
      <c r="EF220" s="3" t="str">
        <f>IF('DATA ENTRY'!CK219="","",IF('DATA ENTRY'!C219="","",IF(AND($EF$4='DATA ENTRY'!G219,$EH$4='DATA ENTRY'!F219),'DATA ENTRY'!C219,"")))</f>
        <v/>
      </c>
      <c r="EG220" s="4" t="str">
        <f>IF('DATA ENTRY'!CK219="","",IF('DATA ENTRY'!I219="","",IF(AND($EF$4='DATA ENTRY'!G219,$EH$4='DATA ENTRY'!F219),'DATA ENTRY'!I219,"")))</f>
        <v/>
      </c>
      <c r="EH220" s="4" t="str">
        <f>IF('DATA ENTRY'!CK219="","",IF('DATA ENTRY'!CK219="","",IF(AND($EF$4='DATA ENTRY'!G219,$EH$4='DATA ENTRY'!F219),'DATA ENTRY'!CK219,"")))</f>
        <v/>
      </c>
      <c r="EI220" s="3" t="str">
        <f>IF('DATA ENTRY'!CK219="","",IF('DATA ENTRY'!N219="","",IF(AND($EF$4='DATA ENTRY'!G219,$EH$4='DATA ENTRY'!F219),'DATA ENTRY'!N219,"")))</f>
        <v/>
      </c>
      <c r="EJ220" s="107" t="str">
        <f>IF('DATA ENTRY'!CK219="","",IF('DATA ENTRY'!O219="","",IF(AND($EF$4='DATA ENTRY'!G219,$EH$4='DATA ENTRY'!F219),'DATA ENTRY'!O219,"")))</f>
        <v/>
      </c>
      <c r="EK220" s="3" t="str">
        <f>IF('DATA ENTRY'!CK219="","",IF('DATA ENTRY'!P219="","",IF(AND($EF$4='DATA ENTRY'!G219,$EH$4='DATA ENTRY'!F219),'DATA ENTRY'!P219,"")))</f>
        <v/>
      </c>
      <c r="EL220" s="107" t="str">
        <f>IF('DATA ENTRY'!CK219="","",IF('DATA ENTRY'!Q219="","",IF(AND($EF$4='DATA ENTRY'!G219,$EH$4='DATA ENTRY'!F219),'DATA ENTRY'!Q219,"")))</f>
        <v/>
      </c>
      <c r="EM220" s="3" t="str">
        <f>IF('DATA ENTRY'!CK219="","",IF('DATA ENTRY'!R219="","",IF(AND($EF$4='DATA ENTRY'!G219,$EH$4='DATA ENTRY'!F219),'DATA ENTRY'!R219,"")))</f>
        <v/>
      </c>
      <c r="EN220" s="107" t="str">
        <f>IF('DATA ENTRY'!CK219="","",IF('DATA ENTRY'!S219="","",IF(AND($EF$4='DATA ENTRY'!G219,$EH$4='DATA ENTRY'!F219),'DATA ENTRY'!S219,"")))</f>
        <v/>
      </c>
      <c r="EO220" s="3" t="str">
        <f>IF('DATA ENTRY'!CK219="","",IF('DATA ENTRY'!E219="","",IF(AND($EF$4='DATA ENTRY'!G219,$EH$4='DATA ENTRY'!F219),'DATA ENTRY'!E219,"")))</f>
        <v/>
      </c>
      <c r="EP220" s="3" t="str">
        <f>IF('DATA ENTRY'!CK219="","",IF('DATA ENTRY'!D219="","",IF(AND($EF$4='DATA ENTRY'!G219,$EH$4='DATA ENTRY'!F219),'DATA ENTRY'!D219,"")))</f>
        <v/>
      </c>
      <c r="EQ220" s="3" t="str">
        <f>IF('DATA ENTRY'!CK219="","",IF('DATA ENTRY'!W219="","",IF(AND($EF$4='DATA ENTRY'!G219,$EH$4='DATA ENTRY'!F219),'DATA ENTRY'!W219,"")))</f>
        <v/>
      </c>
      <c r="ER220" s="3" t="str">
        <f>IF('DATA ENTRY'!CK219="","",IF('DATA ENTRY'!X219="","",IF(AND($EF$4='DATA ENTRY'!G219,$EH$4='DATA ENTRY'!F219),'DATA ENTRY'!X219,"")))</f>
        <v/>
      </c>
      <c r="ES220" s="108" t="str">
        <f t="shared" si="63"/>
        <v/>
      </c>
      <c r="ET220" s="108" t="str">
        <f>IF('DATA ENTRY'!CK219="","",IF('DATA ENTRY'!D219="","",IF(AND($EF$4='DATA ENTRY'!G219,$EH$4='DATA ENTRY'!F219),'DATA ENTRY'!G219,"")))</f>
        <v/>
      </c>
      <c r="EY220">
        <f t="shared" si="64"/>
        <v>0</v>
      </c>
    </row>
    <row r="221" spans="1:155">
      <c r="A221" t="str">
        <f>IF(S221=0,"",1+(MAX($A$7:A220)))</f>
        <v/>
      </c>
      <c r="B221" s="224">
        <v>215</v>
      </c>
      <c r="C221" s="3" t="str">
        <f>IF('DATA ENTRY'!CK220="","",IF('DATA ENTRY'!B220="","",IF($D$4="All Post",'DATA ENTRY'!B220,IF(AND($D$4='DATA ENTRY'!CK220),'DATA ENTRY'!B220,""))))</f>
        <v/>
      </c>
      <c r="D221" s="3" t="str">
        <f>IF('DATA ENTRY'!CK220="","",IF('DATA ENTRY'!C220="","",IF($D$4="All Post",'DATA ENTRY'!C220,IF(AND($D$4='DATA ENTRY'!CK220),'DATA ENTRY'!C220,""))))</f>
        <v/>
      </c>
      <c r="E221" s="4" t="str">
        <f>IF('DATA ENTRY'!CK220="","",IF('DATA ENTRY'!I220="","",IF($D$4="All Post",'DATA ENTRY'!I220,IF(AND($D$4='DATA ENTRY'!CK220),'DATA ENTRY'!I220,""))))</f>
        <v/>
      </c>
      <c r="F221" s="4" t="str">
        <f>IF('DATA ENTRY'!CK220="","",IF('DATA ENTRY'!CK220="","",IF($D$4="All Post",'DATA ENTRY'!CK220,IF(AND($D$4='DATA ENTRY'!CK220),'DATA ENTRY'!CK220,""))))</f>
        <v/>
      </c>
      <c r="G221" s="3" t="str">
        <f>IF('DATA ENTRY'!CK220="","",IF('DATA ENTRY'!N220="","",IF($D$4="All Post",'DATA ENTRY'!N220,IF(AND($D$4='DATA ENTRY'!CK220),'DATA ENTRY'!N220,""))))</f>
        <v/>
      </c>
      <c r="H221" s="107" t="str">
        <f>IF('DATA ENTRY'!CK220="","",IF('DATA ENTRY'!O220="","",IF($D$4="All Post",'DATA ENTRY'!O220,IF(AND($D$4='DATA ENTRY'!CK220),'DATA ENTRY'!O220,""))))</f>
        <v/>
      </c>
      <c r="I221" s="3" t="str">
        <f>IF('DATA ENTRY'!CK220="","",IF('DATA ENTRY'!P220="","",IF($D$4="All Post",'DATA ENTRY'!P220,IF(AND($D$4='DATA ENTRY'!CK220),'DATA ENTRY'!P220,""))))</f>
        <v/>
      </c>
      <c r="J221" s="107" t="str">
        <f>IF('DATA ENTRY'!CK220="","",IF('DATA ENTRY'!Q220="","",IF($D$4="All Post",'DATA ENTRY'!Q220,IF(AND($D$4='DATA ENTRY'!CK220),'DATA ENTRY'!Q220,""))))</f>
        <v/>
      </c>
      <c r="K221" s="3" t="str">
        <f>IF('DATA ENTRY'!CK220="","",IF('DATA ENTRY'!R220="","",IF($D$4="All Post",'DATA ENTRY'!R220,IF(AND($D$4='DATA ENTRY'!CK220),'DATA ENTRY'!R220,""))))</f>
        <v/>
      </c>
      <c r="L221" s="3" t="str">
        <f>IF('DATA ENTRY'!CK220="","",IF('DATA ENTRY'!S220="","",IF($D$4="All Post",'DATA ENTRY'!S220,IF(AND($D$4='DATA ENTRY'!CK220),'DATA ENTRY'!S220,""))))</f>
        <v/>
      </c>
      <c r="M221" s="3" t="str">
        <f>IF('DATA ENTRY'!CK220="","",IF('DATA ENTRY'!E220="","",IF($D$4="All Post",'DATA ENTRY'!E220,IF(AND($D$4='DATA ENTRY'!CK220),'DATA ENTRY'!E220,""))))</f>
        <v/>
      </c>
      <c r="N221" s="3" t="str">
        <f>IF('DATA ENTRY'!CK220="","",IF('DATA ENTRY'!W220="","",IF($D$4="All Post",'DATA ENTRY'!W220,IF(AND($D$4='DATA ENTRY'!CK220),'DATA ENTRY'!W220,""))))</f>
        <v/>
      </c>
      <c r="O221" s="3" t="str">
        <f>IF('DATA ENTRY'!CK220="","",IF('DATA ENTRY'!X220="","",IF($D$4="All Post",'DATA ENTRY'!X220,IF(AND($D$4='DATA ENTRY'!CK220),'DATA ENTRY'!X220,""))))</f>
        <v/>
      </c>
      <c r="P221" s="3" t="str">
        <f>IF('DATA ENTRY'!CK220="","",IF('DATA ENTRY'!G220="","",IF($D$4="All Post",'DATA ENTRY'!G220,IF(AND($D$4='DATA ENTRY'!CK220),'DATA ENTRY'!G220,""))))</f>
        <v/>
      </c>
      <c r="S221">
        <f t="shared" si="51"/>
        <v>0</v>
      </c>
      <c r="T221" t="str">
        <f t="shared" si="52"/>
        <v/>
      </c>
      <c r="BZ221" t="str">
        <f t="shared" si="53"/>
        <v/>
      </c>
      <c r="CA221" t="str">
        <f t="shared" si="54"/>
        <v/>
      </c>
      <c r="CB221" s="224">
        <v>215</v>
      </c>
      <c r="CC221" s="3" t="str">
        <f>IF('DATA ENTRY'!CK220="","",IF('DATA ENTRY'!B220="","",IF(AND($CD$4='DATA ENTRY'!CK220,$CG$4='DATA ENTRY'!D220),'DATA ENTRY'!B220,"")))</f>
        <v/>
      </c>
      <c r="CD221" s="3" t="str">
        <f>IF('DATA ENTRY'!CK220="","",IF('DATA ENTRY'!C220="","",IF(AND($CD$4='DATA ENTRY'!CK220,$CG$4='DATA ENTRY'!D220),'DATA ENTRY'!C220,"")))</f>
        <v/>
      </c>
      <c r="CE221" s="4" t="str">
        <f>IF('DATA ENTRY'!CK220="","",IF('DATA ENTRY'!I220="","",IF(AND($CD$4='DATA ENTRY'!CK220,$CG$4='DATA ENTRY'!D220),'DATA ENTRY'!I220,"")))</f>
        <v/>
      </c>
      <c r="CF221" s="4" t="str">
        <f>IF('DATA ENTRY'!CK220="","",IF('DATA ENTRY'!CK220="","",IF(AND($CD$4='DATA ENTRY'!CK220,$CG$4='DATA ENTRY'!D220),'DATA ENTRY'!CK220,"")))</f>
        <v/>
      </c>
      <c r="CG221" s="3" t="str">
        <f>IF('DATA ENTRY'!CK220="","",IF('DATA ENTRY'!N220="","",IF(AND($CD$4='DATA ENTRY'!CK220,$CG$4='DATA ENTRY'!D220),'DATA ENTRY'!N220,"")))</f>
        <v/>
      </c>
      <c r="CH221" s="107" t="str">
        <f>IF('DATA ENTRY'!CK220="","",IF('DATA ENTRY'!O220="","",IF(AND($CD$4='DATA ENTRY'!CK220,$CG$4='DATA ENTRY'!D220),'DATA ENTRY'!O220,"")))</f>
        <v/>
      </c>
      <c r="CI221" s="3" t="str">
        <f>IF('DATA ENTRY'!CK220="","",IF('DATA ENTRY'!P220="","",IF(AND($CD$4='DATA ENTRY'!CK220,$CG$4='DATA ENTRY'!D220),'DATA ENTRY'!P220,"")))</f>
        <v/>
      </c>
      <c r="CJ221" s="107" t="str">
        <f>IF('DATA ENTRY'!CK220="","",IF('DATA ENTRY'!Q220="","",IF(AND($CD$4='DATA ENTRY'!CK220,$CG$4='DATA ENTRY'!D220),'DATA ENTRY'!Q220,"")))</f>
        <v/>
      </c>
      <c r="CK221" s="3" t="str">
        <f>IF('DATA ENTRY'!CK220="","",IF('DATA ENTRY'!R220="","",IF(AND($CD$4='DATA ENTRY'!CK220,$CG$4='DATA ENTRY'!D220),'DATA ENTRY'!R220,"")))</f>
        <v/>
      </c>
      <c r="CL221" s="3" t="str">
        <f>IF('DATA ENTRY'!CK220="","",IF('DATA ENTRY'!S220="","",IF(AND($CD$4='DATA ENTRY'!CK220,$CG$4='DATA ENTRY'!D220),'DATA ENTRY'!S220,"")))</f>
        <v/>
      </c>
      <c r="CM221" s="3" t="str">
        <f>IF('DATA ENTRY'!CK220="","",IF('DATA ENTRY'!E220="","",IF(AND($CD$4='DATA ENTRY'!CK220,$CG$4='DATA ENTRY'!D220),'DATA ENTRY'!E220,"")))</f>
        <v/>
      </c>
      <c r="CN221" s="3" t="str">
        <f>IF('DATA ENTRY'!CK220="","",IF('DATA ENTRY'!W220="","",IF(AND($CD$4='DATA ENTRY'!CK220,$CG$4='DATA ENTRY'!D220),'DATA ENTRY'!W220,"")))</f>
        <v/>
      </c>
      <c r="CO221" s="3" t="str">
        <f>IF('DATA ENTRY'!CK220="","",IF('DATA ENTRY'!X220="","",IF(AND($CD$4='DATA ENTRY'!CK220,$CG$4='DATA ENTRY'!D220),'DATA ENTRY'!X220,"")))</f>
        <v/>
      </c>
      <c r="CP221" s="108" t="str">
        <f t="shared" si="55"/>
        <v/>
      </c>
      <c r="CQ221" s="108" t="str">
        <f>IF('DATA ENTRY'!CK220="","",IF('DATA ENTRY'!G220="","",IF(AND($CD$4='DATA ENTRY'!CK220,$CG$4='DATA ENTRY'!D220),'DATA ENTRY'!G220,"")))</f>
        <v/>
      </c>
      <c r="CR221" s="230" t="str">
        <f>IF('DATA ENTRY'!CK220="","",IF('DATA ENTRY'!D220="","",IF(AND($CD$4='DATA ENTRY'!CK220,$CG$4='DATA ENTRY'!D220),'DATA ENTRY'!D220,"")))</f>
        <v/>
      </c>
      <c r="CS221">
        <f t="shared" si="56"/>
        <v>0</v>
      </c>
      <c r="CT221">
        <f t="shared" si="57"/>
        <v>0</v>
      </c>
      <c r="CV221" s="139"/>
      <c r="CX221">
        <f t="shared" si="58"/>
        <v>0</v>
      </c>
      <c r="DB221" t="str">
        <f t="shared" si="65"/>
        <v/>
      </c>
      <c r="DC221" t="str">
        <f t="shared" si="66"/>
        <v/>
      </c>
      <c r="DD221" s="224">
        <v>215</v>
      </c>
      <c r="DE221" s="3" t="str">
        <f>IF('DATA ENTRY'!CK220="","",IF('DATA ENTRY'!B220="","",IF(AND($DF$4='DATA ENTRY'!D220),'DATA ENTRY'!B220,"")))</f>
        <v/>
      </c>
      <c r="DF221" s="3" t="str">
        <f>IF('DATA ENTRY'!CK220="","",IF('DATA ENTRY'!C220="","",IF(AND($DF$4='DATA ENTRY'!D220),'DATA ENTRY'!C220,"")))</f>
        <v/>
      </c>
      <c r="DG221" s="4" t="str">
        <f>IF('DATA ENTRY'!CK220="","",IF('DATA ENTRY'!I220="","",IF(AND($DF$4='DATA ENTRY'!D220),'DATA ENTRY'!I220,"")))</f>
        <v/>
      </c>
      <c r="DH221" s="4" t="str">
        <f>IF('DATA ENTRY'!CK220="","",IF('DATA ENTRY'!CK220="","",IF(AND($DF$4='DATA ENTRY'!D220),'DATA ENTRY'!CK220,"")))</f>
        <v/>
      </c>
      <c r="DI221" s="3" t="str">
        <f>IF('DATA ENTRY'!CK220="","",IF('DATA ENTRY'!N220="","",IF(AND($DF$4='DATA ENTRY'!D220),'DATA ENTRY'!N220,"")))</f>
        <v/>
      </c>
      <c r="DJ221" s="107" t="str">
        <f>IF('DATA ENTRY'!CK220="","",IF('DATA ENTRY'!O220="","",IF(AND($DF$4='DATA ENTRY'!D220),'DATA ENTRY'!O220,"")))</f>
        <v/>
      </c>
      <c r="DK221" s="3" t="str">
        <f>IF('DATA ENTRY'!CK220="","",IF('DATA ENTRY'!P220="","",IF(AND($DF$4='DATA ENTRY'!D220),'DATA ENTRY'!P220,"")))</f>
        <v/>
      </c>
      <c r="DL221" s="107" t="str">
        <f>IF('DATA ENTRY'!CK220="","",IF('DATA ENTRY'!Q220="","",IF(AND($DF$4='DATA ENTRY'!D220),'DATA ENTRY'!Q220,"")))</f>
        <v/>
      </c>
      <c r="DM221" s="3" t="str">
        <f>IF('DATA ENTRY'!CK220="","",IF('DATA ENTRY'!R220="","",IF(AND($DF$4='DATA ENTRY'!D220),'DATA ENTRY'!R220,"")))</f>
        <v/>
      </c>
      <c r="DN221" s="107" t="str">
        <f>IF('DATA ENTRY'!CK220="","",IF('DATA ENTRY'!S220="","",IF(AND($DF$4='DATA ENTRY'!D220),'DATA ENTRY'!S220,"")))</f>
        <v/>
      </c>
      <c r="DO221" s="3" t="str">
        <f>IF('DATA ENTRY'!CK220="","",IF('DATA ENTRY'!E220="","",IF(AND($DF$4='DATA ENTRY'!D220),'DATA ENTRY'!E220,"")))</f>
        <v/>
      </c>
      <c r="DP221" s="3" t="str">
        <f>IF('DATA ENTRY'!CK220="","",IF('DATA ENTRY'!D220="","",IF(AND($DF$4='DATA ENTRY'!D220),'DATA ENTRY'!D220,"")))</f>
        <v/>
      </c>
      <c r="DQ221" s="3" t="str">
        <f>IF('DATA ENTRY'!CK220="","",IF('DATA ENTRY'!W220="","",IF(AND($DF$4='DATA ENTRY'!D220),'DATA ENTRY'!W220,"")))</f>
        <v/>
      </c>
      <c r="DR221" s="3" t="str">
        <f>IF('DATA ENTRY'!CK220="","",IF('DATA ENTRY'!X220="","",IF(AND($DF$4='DATA ENTRY'!D220),'DATA ENTRY'!X220,"")))</f>
        <v/>
      </c>
      <c r="DS221" s="108" t="str">
        <f t="shared" si="59"/>
        <v/>
      </c>
      <c r="DT221" s="108" t="str">
        <f>IF('DATA ENTRY'!CK220="","",IF('DATA ENTRY'!D220="","",IF(AND($DF$4='DATA ENTRY'!D220),'DATA ENTRY'!G220,"")))</f>
        <v/>
      </c>
      <c r="DY221">
        <f t="shared" si="60"/>
        <v>0</v>
      </c>
      <c r="EB221" t="str">
        <f t="shared" si="61"/>
        <v/>
      </c>
      <c r="EC221" t="str">
        <f t="shared" si="62"/>
        <v/>
      </c>
      <c r="ED221" s="224">
        <v>215</v>
      </c>
      <c r="EE221" s="3" t="str">
        <f>IF('DATA ENTRY'!CK220="","",IF('DATA ENTRY'!B220="","",IF(AND($EF$4='DATA ENTRY'!G220,$EH$4='DATA ENTRY'!F220),'DATA ENTRY'!B220,"")))</f>
        <v/>
      </c>
      <c r="EF221" s="3" t="str">
        <f>IF('DATA ENTRY'!CK220="","",IF('DATA ENTRY'!C220="","",IF(AND($EF$4='DATA ENTRY'!G220,$EH$4='DATA ENTRY'!F220),'DATA ENTRY'!C220,"")))</f>
        <v/>
      </c>
      <c r="EG221" s="4" t="str">
        <f>IF('DATA ENTRY'!CK220="","",IF('DATA ENTRY'!I220="","",IF(AND($EF$4='DATA ENTRY'!G220,$EH$4='DATA ENTRY'!F220),'DATA ENTRY'!I220,"")))</f>
        <v/>
      </c>
      <c r="EH221" s="4" t="str">
        <f>IF('DATA ENTRY'!CK220="","",IF('DATA ENTRY'!CK220="","",IF(AND($EF$4='DATA ENTRY'!G220,$EH$4='DATA ENTRY'!F220),'DATA ENTRY'!CK220,"")))</f>
        <v/>
      </c>
      <c r="EI221" s="3" t="str">
        <f>IF('DATA ENTRY'!CK220="","",IF('DATA ENTRY'!N220="","",IF(AND($EF$4='DATA ENTRY'!G220,$EH$4='DATA ENTRY'!F220),'DATA ENTRY'!N220,"")))</f>
        <v/>
      </c>
      <c r="EJ221" s="107" t="str">
        <f>IF('DATA ENTRY'!CK220="","",IF('DATA ENTRY'!O220="","",IF(AND($EF$4='DATA ENTRY'!G220,$EH$4='DATA ENTRY'!F220),'DATA ENTRY'!O220,"")))</f>
        <v/>
      </c>
      <c r="EK221" s="3" t="str">
        <f>IF('DATA ENTRY'!CK220="","",IF('DATA ENTRY'!P220="","",IF(AND($EF$4='DATA ENTRY'!G220,$EH$4='DATA ENTRY'!F220),'DATA ENTRY'!P220,"")))</f>
        <v/>
      </c>
      <c r="EL221" s="107" t="str">
        <f>IF('DATA ENTRY'!CK220="","",IF('DATA ENTRY'!Q220="","",IF(AND($EF$4='DATA ENTRY'!G220,$EH$4='DATA ENTRY'!F220),'DATA ENTRY'!Q220,"")))</f>
        <v/>
      </c>
      <c r="EM221" s="3" t="str">
        <f>IF('DATA ENTRY'!CK220="","",IF('DATA ENTRY'!R220="","",IF(AND($EF$4='DATA ENTRY'!G220,$EH$4='DATA ENTRY'!F220),'DATA ENTRY'!R220,"")))</f>
        <v/>
      </c>
      <c r="EN221" s="107" t="str">
        <f>IF('DATA ENTRY'!CK220="","",IF('DATA ENTRY'!S220="","",IF(AND($EF$4='DATA ENTRY'!G220,$EH$4='DATA ENTRY'!F220),'DATA ENTRY'!S220,"")))</f>
        <v/>
      </c>
      <c r="EO221" s="3" t="str">
        <f>IF('DATA ENTRY'!CK220="","",IF('DATA ENTRY'!E220="","",IF(AND($EF$4='DATA ENTRY'!G220,$EH$4='DATA ENTRY'!F220),'DATA ENTRY'!E220,"")))</f>
        <v/>
      </c>
      <c r="EP221" s="3" t="str">
        <f>IF('DATA ENTRY'!CK220="","",IF('DATA ENTRY'!D220="","",IF(AND($EF$4='DATA ENTRY'!G220,$EH$4='DATA ENTRY'!F220),'DATA ENTRY'!D220,"")))</f>
        <v/>
      </c>
      <c r="EQ221" s="3" t="str">
        <f>IF('DATA ENTRY'!CK220="","",IF('DATA ENTRY'!W220="","",IF(AND($EF$4='DATA ENTRY'!G220,$EH$4='DATA ENTRY'!F220),'DATA ENTRY'!W220,"")))</f>
        <v/>
      </c>
      <c r="ER221" s="3" t="str">
        <f>IF('DATA ENTRY'!CK220="","",IF('DATA ENTRY'!X220="","",IF(AND($EF$4='DATA ENTRY'!G220,$EH$4='DATA ENTRY'!F220),'DATA ENTRY'!X220,"")))</f>
        <v/>
      </c>
      <c r="ES221" s="108" t="str">
        <f t="shared" si="63"/>
        <v/>
      </c>
      <c r="ET221" s="108" t="str">
        <f>IF('DATA ENTRY'!CK220="","",IF('DATA ENTRY'!D220="","",IF(AND($EF$4='DATA ENTRY'!G220,$EH$4='DATA ENTRY'!F220),'DATA ENTRY'!G220,"")))</f>
        <v/>
      </c>
      <c r="EY221">
        <f t="shared" si="64"/>
        <v>0</v>
      </c>
    </row>
    <row r="222" spans="1:155">
      <c r="A222" t="str">
        <f>IF(S222=0,"",1+(MAX($A$7:A221)))</f>
        <v/>
      </c>
      <c r="B222" s="224">
        <v>216</v>
      </c>
      <c r="C222" s="3" t="str">
        <f>IF('DATA ENTRY'!CK221="","",IF('DATA ENTRY'!B221="","",IF($D$4="All Post",'DATA ENTRY'!B221,IF(AND($D$4='DATA ENTRY'!CK221),'DATA ENTRY'!B221,""))))</f>
        <v/>
      </c>
      <c r="D222" s="3" t="str">
        <f>IF('DATA ENTRY'!CK221="","",IF('DATA ENTRY'!C221="","",IF($D$4="All Post",'DATA ENTRY'!C221,IF(AND($D$4='DATA ENTRY'!CK221),'DATA ENTRY'!C221,""))))</f>
        <v/>
      </c>
      <c r="E222" s="4" t="str">
        <f>IF('DATA ENTRY'!CK221="","",IF('DATA ENTRY'!I221="","",IF($D$4="All Post",'DATA ENTRY'!I221,IF(AND($D$4='DATA ENTRY'!CK221),'DATA ENTRY'!I221,""))))</f>
        <v/>
      </c>
      <c r="F222" s="4" t="str">
        <f>IF('DATA ENTRY'!CK221="","",IF('DATA ENTRY'!CK221="","",IF($D$4="All Post",'DATA ENTRY'!CK221,IF(AND($D$4='DATA ENTRY'!CK221),'DATA ENTRY'!CK221,""))))</f>
        <v/>
      </c>
      <c r="G222" s="3" t="str">
        <f>IF('DATA ENTRY'!CK221="","",IF('DATA ENTRY'!N221="","",IF($D$4="All Post",'DATA ENTRY'!N221,IF(AND($D$4='DATA ENTRY'!CK221),'DATA ENTRY'!N221,""))))</f>
        <v/>
      </c>
      <c r="H222" s="107" t="str">
        <f>IF('DATA ENTRY'!CK221="","",IF('DATA ENTRY'!O221="","",IF($D$4="All Post",'DATA ENTRY'!O221,IF(AND($D$4='DATA ENTRY'!CK221),'DATA ENTRY'!O221,""))))</f>
        <v/>
      </c>
      <c r="I222" s="3" t="str">
        <f>IF('DATA ENTRY'!CK221="","",IF('DATA ENTRY'!P221="","",IF($D$4="All Post",'DATA ENTRY'!P221,IF(AND($D$4='DATA ENTRY'!CK221),'DATA ENTRY'!P221,""))))</f>
        <v/>
      </c>
      <c r="J222" s="107" t="str">
        <f>IF('DATA ENTRY'!CK221="","",IF('DATA ENTRY'!Q221="","",IF($D$4="All Post",'DATA ENTRY'!Q221,IF(AND($D$4='DATA ENTRY'!CK221),'DATA ENTRY'!Q221,""))))</f>
        <v/>
      </c>
      <c r="K222" s="3" t="str">
        <f>IF('DATA ENTRY'!CK221="","",IF('DATA ENTRY'!R221="","",IF($D$4="All Post",'DATA ENTRY'!R221,IF(AND($D$4='DATA ENTRY'!CK221),'DATA ENTRY'!R221,""))))</f>
        <v/>
      </c>
      <c r="L222" s="3" t="str">
        <f>IF('DATA ENTRY'!CK221="","",IF('DATA ENTRY'!S221="","",IF($D$4="All Post",'DATA ENTRY'!S221,IF(AND($D$4='DATA ENTRY'!CK221),'DATA ENTRY'!S221,""))))</f>
        <v/>
      </c>
      <c r="M222" s="3" t="str">
        <f>IF('DATA ENTRY'!CK221="","",IF('DATA ENTRY'!E221="","",IF($D$4="All Post",'DATA ENTRY'!E221,IF(AND($D$4='DATA ENTRY'!CK221),'DATA ENTRY'!E221,""))))</f>
        <v/>
      </c>
      <c r="N222" s="3" t="str">
        <f>IF('DATA ENTRY'!CK221="","",IF('DATA ENTRY'!W221="","",IF($D$4="All Post",'DATA ENTRY'!W221,IF(AND($D$4='DATA ENTRY'!CK221),'DATA ENTRY'!W221,""))))</f>
        <v/>
      </c>
      <c r="O222" s="3" t="str">
        <f>IF('DATA ENTRY'!CK221="","",IF('DATA ENTRY'!X221="","",IF($D$4="All Post",'DATA ENTRY'!X221,IF(AND($D$4='DATA ENTRY'!CK221),'DATA ENTRY'!X221,""))))</f>
        <v/>
      </c>
      <c r="P222" s="3" t="str">
        <f>IF('DATA ENTRY'!CK221="","",IF('DATA ENTRY'!G221="","",IF($D$4="All Post",'DATA ENTRY'!G221,IF(AND($D$4='DATA ENTRY'!CK221),'DATA ENTRY'!G221,""))))</f>
        <v/>
      </c>
      <c r="S222">
        <f t="shared" si="51"/>
        <v>0</v>
      </c>
      <c r="T222" t="str">
        <f t="shared" si="52"/>
        <v/>
      </c>
      <c r="BZ222" t="str">
        <f t="shared" si="53"/>
        <v/>
      </c>
      <c r="CA222" t="str">
        <f t="shared" si="54"/>
        <v/>
      </c>
      <c r="CB222" s="224">
        <v>216</v>
      </c>
      <c r="CC222" s="3" t="str">
        <f>IF('DATA ENTRY'!CK221="","",IF('DATA ENTRY'!B221="","",IF(AND($CD$4='DATA ENTRY'!CK221,$CG$4='DATA ENTRY'!D221),'DATA ENTRY'!B221,"")))</f>
        <v/>
      </c>
      <c r="CD222" s="3" t="str">
        <f>IF('DATA ENTRY'!CK221="","",IF('DATA ENTRY'!C221="","",IF(AND($CD$4='DATA ENTRY'!CK221,$CG$4='DATA ENTRY'!D221),'DATA ENTRY'!C221,"")))</f>
        <v/>
      </c>
      <c r="CE222" s="4" t="str">
        <f>IF('DATA ENTRY'!CK221="","",IF('DATA ENTRY'!I221="","",IF(AND($CD$4='DATA ENTRY'!CK221,$CG$4='DATA ENTRY'!D221),'DATA ENTRY'!I221,"")))</f>
        <v/>
      </c>
      <c r="CF222" s="4" t="str">
        <f>IF('DATA ENTRY'!CK221="","",IF('DATA ENTRY'!CK221="","",IF(AND($CD$4='DATA ENTRY'!CK221,$CG$4='DATA ENTRY'!D221),'DATA ENTRY'!CK221,"")))</f>
        <v/>
      </c>
      <c r="CG222" s="3" t="str">
        <f>IF('DATA ENTRY'!CK221="","",IF('DATA ENTRY'!N221="","",IF(AND($CD$4='DATA ENTRY'!CK221,$CG$4='DATA ENTRY'!D221),'DATA ENTRY'!N221,"")))</f>
        <v/>
      </c>
      <c r="CH222" s="107" t="str">
        <f>IF('DATA ENTRY'!CK221="","",IF('DATA ENTRY'!O221="","",IF(AND($CD$4='DATA ENTRY'!CK221,$CG$4='DATA ENTRY'!D221),'DATA ENTRY'!O221,"")))</f>
        <v/>
      </c>
      <c r="CI222" s="3" t="str">
        <f>IF('DATA ENTRY'!CK221="","",IF('DATA ENTRY'!P221="","",IF(AND($CD$4='DATA ENTRY'!CK221,$CG$4='DATA ENTRY'!D221),'DATA ENTRY'!P221,"")))</f>
        <v/>
      </c>
      <c r="CJ222" s="107" t="str">
        <f>IF('DATA ENTRY'!CK221="","",IF('DATA ENTRY'!Q221="","",IF(AND($CD$4='DATA ENTRY'!CK221,$CG$4='DATA ENTRY'!D221),'DATA ENTRY'!Q221,"")))</f>
        <v/>
      </c>
      <c r="CK222" s="3" t="str">
        <f>IF('DATA ENTRY'!CK221="","",IF('DATA ENTRY'!R221="","",IF(AND($CD$4='DATA ENTRY'!CK221,$CG$4='DATA ENTRY'!D221),'DATA ENTRY'!R221,"")))</f>
        <v/>
      </c>
      <c r="CL222" s="3" t="str">
        <f>IF('DATA ENTRY'!CK221="","",IF('DATA ENTRY'!S221="","",IF(AND($CD$4='DATA ENTRY'!CK221,$CG$4='DATA ENTRY'!D221),'DATA ENTRY'!S221,"")))</f>
        <v/>
      </c>
      <c r="CM222" s="3" t="str">
        <f>IF('DATA ENTRY'!CK221="","",IF('DATA ENTRY'!E221="","",IF(AND($CD$4='DATA ENTRY'!CK221,$CG$4='DATA ENTRY'!D221),'DATA ENTRY'!E221,"")))</f>
        <v/>
      </c>
      <c r="CN222" s="3" t="str">
        <f>IF('DATA ENTRY'!CK221="","",IF('DATA ENTRY'!W221="","",IF(AND($CD$4='DATA ENTRY'!CK221,$CG$4='DATA ENTRY'!D221),'DATA ENTRY'!W221,"")))</f>
        <v/>
      </c>
      <c r="CO222" s="3" t="str">
        <f>IF('DATA ENTRY'!CK221="","",IF('DATA ENTRY'!X221="","",IF(AND($CD$4='DATA ENTRY'!CK221,$CG$4='DATA ENTRY'!D221),'DATA ENTRY'!X221,"")))</f>
        <v/>
      </c>
      <c r="CP222" s="108" t="str">
        <f t="shared" si="55"/>
        <v/>
      </c>
      <c r="CQ222" s="108" t="str">
        <f>IF('DATA ENTRY'!CK221="","",IF('DATA ENTRY'!G221="","",IF(AND($CD$4='DATA ENTRY'!CK221,$CG$4='DATA ENTRY'!D221),'DATA ENTRY'!G221,"")))</f>
        <v/>
      </c>
      <c r="CR222" s="230" t="str">
        <f>IF('DATA ENTRY'!CK221="","",IF('DATA ENTRY'!D221="","",IF(AND($CD$4='DATA ENTRY'!CK221,$CG$4='DATA ENTRY'!D221),'DATA ENTRY'!D221,"")))</f>
        <v/>
      </c>
      <c r="CS222">
        <f t="shared" si="56"/>
        <v>0</v>
      </c>
      <c r="CT222">
        <f t="shared" si="57"/>
        <v>0</v>
      </c>
      <c r="CV222" s="139"/>
      <c r="CX222">
        <f t="shared" si="58"/>
        <v>0</v>
      </c>
      <c r="DB222" t="str">
        <f t="shared" si="65"/>
        <v/>
      </c>
      <c r="DC222" t="str">
        <f t="shared" si="66"/>
        <v/>
      </c>
      <c r="DD222" s="224">
        <v>216</v>
      </c>
      <c r="DE222" s="3" t="str">
        <f>IF('DATA ENTRY'!CK221="","",IF('DATA ENTRY'!B221="","",IF(AND($DF$4='DATA ENTRY'!D221),'DATA ENTRY'!B221,"")))</f>
        <v/>
      </c>
      <c r="DF222" s="3" t="str">
        <f>IF('DATA ENTRY'!CK221="","",IF('DATA ENTRY'!C221="","",IF(AND($DF$4='DATA ENTRY'!D221),'DATA ENTRY'!C221,"")))</f>
        <v/>
      </c>
      <c r="DG222" s="4" t="str">
        <f>IF('DATA ENTRY'!CK221="","",IF('DATA ENTRY'!I221="","",IF(AND($DF$4='DATA ENTRY'!D221),'DATA ENTRY'!I221,"")))</f>
        <v/>
      </c>
      <c r="DH222" s="4" t="str">
        <f>IF('DATA ENTRY'!CK221="","",IF('DATA ENTRY'!CK221="","",IF(AND($DF$4='DATA ENTRY'!D221),'DATA ENTRY'!CK221,"")))</f>
        <v/>
      </c>
      <c r="DI222" s="3" t="str">
        <f>IF('DATA ENTRY'!CK221="","",IF('DATA ENTRY'!N221="","",IF(AND($DF$4='DATA ENTRY'!D221),'DATA ENTRY'!N221,"")))</f>
        <v/>
      </c>
      <c r="DJ222" s="107" t="str">
        <f>IF('DATA ENTRY'!CK221="","",IF('DATA ENTRY'!O221="","",IF(AND($DF$4='DATA ENTRY'!D221),'DATA ENTRY'!O221,"")))</f>
        <v/>
      </c>
      <c r="DK222" s="3" t="str">
        <f>IF('DATA ENTRY'!CK221="","",IF('DATA ENTRY'!P221="","",IF(AND($DF$4='DATA ENTRY'!D221),'DATA ENTRY'!P221,"")))</f>
        <v/>
      </c>
      <c r="DL222" s="107" t="str">
        <f>IF('DATA ENTRY'!CK221="","",IF('DATA ENTRY'!Q221="","",IF(AND($DF$4='DATA ENTRY'!D221),'DATA ENTRY'!Q221,"")))</f>
        <v/>
      </c>
      <c r="DM222" s="3" t="str">
        <f>IF('DATA ENTRY'!CK221="","",IF('DATA ENTRY'!R221="","",IF(AND($DF$4='DATA ENTRY'!D221),'DATA ENTRY'!R221,"")))</f>
        <v/>
      </c>
      <c r="DN222" s="107" t="str">
        <f>IF('DATA ENTRY'!CK221="","",IF('DATA ENTRY'!S221="","",IF(AND($DF$4='DATA ENTRY'!D221),'DATA ENTRY'!S221,"")))</f>
        <v/>
      </c>
      <c r="DO222" s="3" t="str">
        <f>IF('DATA ENTRY'!CK221="","",IF('DATA ENTRY'!E221="","",IF(AND($DF$4='DATA ENTRY'!D221),'DATA ENTRY'!E221,"")))</f>
        <v/>
      </c>
      <c r="DP222" s="3" t="str">
        <f>IF('DATA ENTRY'!CK221="","",IF('DATA ENTRY'!D221="","",IF(AND($DF$4='DATA ENTRY'!D221),'DATA ENTRY'!D221,"")))</f>
        <v/>
      </c>
      <c r="DQ222" s="3" t="str">
        <f>IF('DATA ENTRY'!CK221="","",IF('DATA ENTRY'!W221="","",IF(AND($DF$4='DATA ENTRY'!D221),'DATA ENTRY'!W221,"")))</f>
        <v/>
      </c>
      <c r="DR222" s="3" t="str">
        <f>IF('DATA ENTRY'!CK221="","",IF('DATA ENTRY'!X221="","",IF(AND($DF$4='DATA ENTRY'!D221),'DATA ENTRY'!X221,"")))</f>
        <v/>
      </c>
      <c r="DS222" s="108" t="str">
        <f t="shared" si="59"/>
        <v/>
      </c>
      <c r="DT222" s="108" t="str">
        <f>IF('DATA ENTRY'!CK221="","",IF('DATA ENTRY'!D221="","",IF(AND($DF$4='DATA ENTRY'!D221),'DATA ENTRY'!G221,"")))</f>
        <v/>
      </c>
      <c r="DY222">
        <f t="shared" si="60"/>
        <v>0</v>
      </c>
      <c r="EB222" t="str">
        <f t="shared" si="61"/>
        <v/>
      </c>
      <c r="EC222" t="str">
        <f t="shared" si="62"/>
        <v/>
      </c>
      <c r="ED222" s="224">
        <v>216</v>
      </c>
      <c r="EE222" s="3" t="str">
        <f>IF('DATA ENTRY'!CK221="","",IF('DATA ENTRY'!B221="","",IF(AND($EF$4='DATA ENTRY'!G221,$EH$4='DATA ENTRY'!F221),'DATA ENTRY'!B221,"")))</f>
        <v/>
      </c>
      <c r="EF222" s="3" t="str">
        <f>IF('DATA ENTRY'!CK221="","",IF('DATA ENTRY'!C221="","",IF(AND($EF$4='DATA ENTRY'!G221,$EH$4='DATA ENTRY'!F221),'DATA ENTRY'!C221,"")))</f>
        <v/>
      </c>
      <c r="EG222" s="4" t="str">
        <f>IF('DATA ENTRY'!CK221="","",IF('DATA ENTRY'!I221="","",IF(AND($EF$4='DATA ENTRY'!G221,$EH$4='DATA ENTRY'!F221),'DATA ENTRY'!I221,"")))</f>
        <v/>
      </c>
      <c r="EH222" s="4" t="str">
        <f>IF('DATA ENTRY'!CK221="","",IF('DATA ENTRY'!CK221="","",IF(AND($EF$4='DATA ENTRY'!G221,$EH$4='DATA ENTRY'!F221),'DATA ENTRY'!CK221,"")))</f>
        <v/>
      </c>
      <c r="EI222" s="3" t="str">
        <f>IF('DATA ENTRY'!CK221="","",IF('DATA ENTRY'!N221="","",IF(AND($EF$4='DATA ENTRY'!G221,$EH$4='DATA ENTRY'!F221),'DATA ENTRY'!N221,"")))</f>
        <v/>
      </c>
      <c r="EJ222" s="107" t="str">
        <f>IF('DATA ENTRY'!CK221="","",IF('DATA ENTRY'!O221="","",IF(AND($EF$4='DATA ENTRY'!G221,$EH$4='DATA ENTRY'!F221),'DATA ENTRY'!O221,"")))</f>
        <v/>
      </c>
      <c r="EK222" s="3" t="str">
        <f>IF('DATA ENTRY'!CK221="","",IF('DATA ENTRY'!P221="","",IF(AND($EF$4='DATA ENTRY'!G221,$EH$4='DATA ENTRY'!F221),'DATA ENTRY'!P221,"")))</f>
        <v/>
      </c>
      <c r="EL222" s="107" t="str">
        <f>IF('DATA ENTRY'!CK221="","",IF('DATA ENTRY'!Q221="","",IF(AND($EF$4='DATA ENTRY'!G221,$EH$4='DATA ENTRY'!F221),'DATA ENTRY'!Q221,"")))</f>
        <v/>
      </c>
      <c r="EM222" s="3" t="str">
        <f>IF('DATA ENTRY'!CK221="","",IF('DATA ENTRY'!R221="","",IF(AND($EF$4='DATA ENTRY'!G221,$EH$4='DATA ENTRY'!F221),'DATA ENTRY'!R221,"")))</f>
        <v/>
      </c>
      <c r="EN222" s="107" t="str">
        <f>IF('DATA ENTRY'!CK221="","",IF('DATA ENTRY'!S221="","",IF(AND($EF$4='DATA ENTRY'!G221,$EH$4='DATA ENTRY'!F221),'DATA ENTRY'!S221,"")))</f>
        <v/>
      </c>
      <c r="EO222" s="3" t="str">
        <f>IF('DATA ENTRY'!CK221="","",IF('DATA ENTRY'!E221="","",IF(AND($EF$4='DATA ENTRY'!G221,$EH$4='DATA ENTRY'!F221),'DATA ENTRY'!E221,"")))</f>
        <v/>
      </c>
      <c r="EP222" s="3" t="str">
        <f>IF('DATA ENTRY'!CK221="","",IF('DATA ENTRY'!D221="","",IF(AND($EF$4='DATA ENTRY'!G221,$EH$4='DATA ENTRY'!F221),'DATA ENTRY'!D221,"")))</f>
        <v/>
      </c>
      <c r="EQ222" s="3" t="str">
        <f>IF('DATA ENTRY'!CK221="","",IF('DATA ENTRY'!W221="","",IF(AND($EF$4='DATA ENTRY'!G221,$EH$4='DATA ENTRY'!F221),'DATA ENTRY'!W221,"")))</f>
        <v/>
      </c>
      <c r="ER222" s="3" t="str">
        <f>IF('DATA ENTRY'!CK221="","",IF('DATA ENTRY'!X221="","",IF(AND($EF$4='DATA ENTRY'!G221,$EH$4='DATA ENTRY'!F221),'DATA ENTRY'!X221,"")))</f>
        <v/>
      </c>
      <c r="ES222" s="108" t="str">
        <f t="shared" si="63"/>
        <v/>
      </c>
      <c r="ET222" s="108" t="str">
        <f>IF('DATA ENTRY'!CK221="","",IF('DATA ENTRY'!D221="","",IF(AND($EF$4='DATA ENTRY'!G221,$EH$4='DATA ENTRY'!F221),'DATA ENTRY'!G221,"")))</f>
        <v/>
      </c>
      <c r="EY222">
        <f t="shared" si="64"/>
        <v>0</v>
      </c>
    </row>
    <row r="223" spans="1:155">
      <c r="A223" t="str">
        <f>IF(S223=0,"",1+(MAX($A$7:A222)))</f>
        <v/>
      </c>
      <c r="B223" s="224">
        <v>217</v>
      </c>
      <c r="C223" s="3" t="str">
        <f>IF('DATA ENTRY'!CK222="","",IF('DATA ENTRY'!B222="","",IF($D$4="All Post",'DATA ENTRY'!B222,IF(AND($D$4='DATA ENTRY'!CK222),'DATA ENTRY'!B222,""))))</f>
        <v/>
      </c>
      <c r="D223" s="3" t="str">
        <f>IF('DATA ENTRY'!CK222="","",IF('DATA ENTRY'!C222="","",IF($D$4="All Post",'DATA ENTRY'!C222,IF(AND($D$4='DATA ENTRY'!CK222),'DATA ENTRY'!C222,""))))</f>
        <v/>
      </c>
      <c r="E223" s="4" t="str">
        <f>IF('DATA ENTRY'!CK222="","",IF('DATA ENTRY'!I222="","",IF($D$4="All Post",'DATA ENTRY'!I222,IF(AND($D$4='DATA ENTRY'!CK222),'DATA ENTRY'!I222,""))))</f>
        <v/>
      </c>
      <c r="F223" s="4" t="str">
        <f>IF('DATA ENTRY'!CK222="","",IF('DATA ENTRY'!CK222="","",IF($D$4="All Post",'DATA ENTRY'!CK222,IF(AND($D$4='DATA ENTRY'!CK222),'DATA ENTRY'!CK222,""))))</f>
        <v/>
      </c>
      <c r="G223" s="3" t="str">
        <f>IF('DATA ENTRY'!CK222="","",IF('DATA ENTRY'!N222="","",IF($D$4="All Post",'DATA ENTRY'!N222,IF(AND($D$4='DATA ENTRY'!CK222),'DATA ENTRY'!N222,""))))</f>
        <v/>
      </c>
      <c r="H223" s="107" t="str">
        <f>IF('DATA ENTRY'!CK222="","",IF('DATA ENTRY'!O222="","",IF($D$4="All Post",'DATA ENTRY'!O222,IF(AND($D$4='DATA ENTRY'!CK222),'DATA ENTRY'!O222,""))))</f>
        <v/>
      </c>
      <c r="I223" s="3" t="str">
        <f>IF('DATA ENTRY'!CK222="","",IF('DATA ENTRY'!P222="","",IF($D$4="All Post",'DATA ENTRY'!P222,IF(AND($D$4='DATA ENTRY'!CK222),'DATA ENTRY'!P222,""))))</f>
        <v/>
      </c>
      <c r="J223" s="107" t="str">
        <f>IF('DATA ENTRY'!CK222="","",IF('DATA ENTRY'!Q222="","",IF($D$4="All Post",'DATA ENTRY'!Q222,IF(AND($D$4='DATA ENTRY'!CK222),'DATA ENTRY'!Q222,""))))</f>
        <v/>
      </c>
      <c r="K223" s="3" t="str">
        <f>IF('DATA ENTRY'!CK222="","",IF('DATA ENTRY'!R222="","",IF($D$4="All Post",'DATA ENTRY'!R222,IF(AND($D$4='DATA ENTRY'!CK222),'DATA ENTRY'!R222,""))))</f>
        <v/>
      </c>
      <c r="L223" s="3" t="str">
        <f>IF('DATA ENTRY'!CK222="","",IF('DATA ENTRY'!S222="","",IF($D$4="All Post",'DATA ENTRY'!S222,IF(AND($D$4='DATA ENTRY'!CK222),'DATA ENTRY'!S222,""))))</f>
        <v/>
      </c>
      <c r="M223" s="3" t="str">
        <f>IF('DATA ENTRY'!CK222="","",IF('DATA ENTRY'!E222="","",IF($D$4="All Post",'DATA ENTRY'!E222,IF(AND($D$4='DATA ENTRY'!CK222),'DATA ENTRY'!E222,""))))</f>
        <v/>
      </c>
      <c r="N223" s="3" t="str">
        <f>IF('DATA ENTRY'!CK222="","",IF('DATA ENTRY'!W222="","",IF($D$4="All Post",'DATA ENTRY'!W222,IF(AND($D$4='DATA ENTRY'!CK222),'DATA ENTRY'!W222,""))))</f>
        <v/>
      </c>
      <c r="O223" s="3" t="str">
        <f>IF('DATA ENTRY'!CK222="","",IF('DATA ENTRY'!X222="","",IF($D$4="All Post",'DATA ENTRY'!X222,IF(AND($D$4='DATA ENTRY'!CK222),'DATA ENTRY'!X222,""))))</f>
        <v/>
      </c>
      <c r="P223" s="3" t="str">
        <f>IF('DATA ENTRY'!CK222="","",IF('DATA ENTRY'!G222="","",IF($D$4="All Post",'DATA ENTRY'!G222,IF(AND($D$4='DATA ENTRY'!CK222),'DATA ENTRY'!G222,""))))</f>
        <v/>
      </c>
      <c r="S223">
        <f t="shared" si="51"/>
        <v>0</v>
      </c>
      <c r="T223" t="str">
        <f t="shared" si="52"/>
        <v/>
      </c>
      <c r="BZ223" t="str">
        <f t="shared" si="53"/>
        <v/>
      </c>
      <c r="CA223" t="str">
        <f t="shared" si="54"/>
        <v/>
      </c>
      <c r="CB223" s="224">
        <v>217</v>
      </c>
      <c r="CC223" s="3" t="str">
        <f>IF('DATA ENTRY'!CK222="","",IF('DATA ENTRY'!B222="","",IF(AND($CD$4='DATA ENTRY'!CK222,$CG$4='DATA ENTRY'!D222),'DATA ENTRY'!B222,"")))</f>
        <v/>
      </c>
      <c r="CD223" s="3" t="str">
        <f>IF('DATA ENTRY'!CK222="","",IF('DATA ENTRY'!C222="","",IF(AND($CD$4='DATA ENTRY'!CK222,$CG$4='DATA ENTRY'!D222),'DATA ENTRY'!C222,"")))</f>
        <v/>
      </c>
      <c r="CE223" s="4" t="str">
        <f>IF('DATA ENTRY'!CK222="","",IF('DATA ENTRY'!I222="","",IF(AND($CD$4='DATA ENTRY'!CK222,$CG$4='DATA ENTRY'!D222),'DATA ENTRY'!I222,"")))</f>
        <v/>
      </c>
      <c r="CF223" s="4" t="str">
        <f>IF('DATA ENTRY'!CK222="","",IF('DATA ENTRY'!CK222="","",IF(AND($CD$4='DATA ENTRY'!CK222,$CG$4='DATA ENTRY'!D222),'DATA ENTRY'!CK222,"")))</f>
        <v/>
      </c>
      <c r="CG223" s="3" t="str">
        <f>IF('DATA ENTRY'!CK222="","",IF('DATA ENTRY'!N222="","",IF(AND($CD$4='DATA ENTRY'!CK222,$CG$4='DATA ENTRY'!D222),'DATA ENTRY'!N222,"")))</f>
        <v/>
      </c>
      <c r="CH223" s="107" t="str">
        <f>IF('DATA ENTRY'!CK222="","",IF('DATA ENTRY'!O222="","",IF(AND($CD$4='DATA ENTRY'!CK222,$CG$4='DATA ENTRY'!D222),'DATA ENTRY'!O222,"")))</f>
        <v/>
      </c>
      <c r="CI223" s="3" t="str">
        <f>IF('DATA ENTRY'!CK222="","",IF('DATA ENTRY'!P222="","",IF(AND($CD$4='DATA ENTRY'!CK222,$CG$4='DATA ENTRY'!D222),'DATA ENTRY'!P222,"")))</f>
        <v/>
      </c>
      <c r="CJ223" s="107" t="str">
        <f>IF('DATA ENTRY'!CK222="","",IF('DATA ENTRY'!Q222="","",IF(AND($CD$4='DATA ENTRY'!CK222,$CG$4='DATA ENTRY'!D222),'DATA ENTRY'!Q222,"")))</f>
        <v/>
      </c>
      <c r="CK223" s="3" t="str">
        <f>IF('DATA ENTRY'!CK222="","",IF('DATA ENTRY'!R222="","",IF(AND($CD$4='DATA ENTRY'!CK222,$CG$4='DATA ENTRY'!D222),'DATA ENTRY'!R222,"")))</f>
        <v/>
      </c>
      <c r="CL223" s="3" t="str">
        <f>IF('DATA ENTRY'!CK222="","",IF('DATA ENTRY'!S222="","",IF(AND($CD$4='DATA ENTRY'!CK222,$CG$4='DATA ENTRY'!D222),'DATA ENTRY'!S222,"")))</f>
        <v/>
      </c>
      <c r="CM223" s="3" t="str">
        <f>IF('DATA ENTRY'!CK222="","",IF('DATA ENTRY'!E222="","",IF(AND($CD$4='DATA ENTRY'!CK222,$CG$4='DATA ENTRY'!D222),'DATA ENTRY'!E222,"")))</f>
        <v/>
      </c>
      <c r="CN223" s="3" t="str">
        <f>IF('DATA ENTRY'!CK222="","",IF('DATA ENTRY'!W222="","",IF(AND($CD$4='DATA ENTRY'!CK222,$CG$4='DATA ENTRY'!D222),'DATA ENTRY'!W222,"")))</f>
        <v/>
      </c>
      <c r="CO223" s="3" t="str">
        <f>IF('DATA ENTRY'!CK222="","",IF('DATA ENTRY'!X222="","",IF(AND($CD$4='DATA ENTRY'!CK222,$CG$4='DATA ENTRY'!D222),'DATA ENTRY'!X222,"")))</f>
        <v/>
      </c>
      <c r="CP223" s="108" t="str">
        <f t="shared" si="55"/>
        <v/>
      </c>
      <c r="CQ223" s="108" t="str">
        <f>IF('DATA ENTRY'!CK222="","",IF('DATA ENTRY'!G222="","",IF(AND($CD$4='DATA ENTRY'!CK222,$CG$4='DATA ENTRY'!D222),'DATA ENTRY'!G222,"")))</f>
        <v/>
      </c>
      <c r="CR223" s="230" t="str">
        <f>IF('DATA ENTRY'!CK222="","",IF('DATA ENTRY'!D222="","",IF(AND($CD$4='DATA ENTRY'!CK222,$CG$4='DATA ENTRY'!D222),'DATA ENTRY'!D222,"")))</f>
        <v/>
      </c>
      <c r="CS223">
        <f t="shared" si="56"/>
        <v>0</v>
      </c>
      <c r="CT223">
        <f t="shared" si="57"/>
        <v>0</v>
      </c>
      <c r="CV223" s="139"/>
      <c r="CX223">
        <f t="shared" si="58"/>
        <v>0</v>
      </c>
      <c r="DB223" t="str">
        <f t="shared" si="65"/>
        <v/>
      </c>
      <c r="DC223" t="str">
        <f t="shared" si="66"/>
        <v/>
      </c>
      <c r="DD223" s="224">
        <v>217</v>
      </c>
      <c r="DE223" s="3" t="str">
        <f>IF('DATA ENTRY'!CK222="","",IF('DATA ENTRY'!B222="","",IF(AND($DF$4='DATA ENTRY'!D222),'DATA ENTRY'!B222,"")))</f>
        <v/>
      </c>
      <c r="DF223" s="3" t="str">
        <f>IF('DATA ENTRY'!CK222="","",IF('DATA ENTRY'!C222="","",IF(AND($DF$4='DATA ENTRY'!D222),'DATA ENTRY'!C222,"")))</f>
        <v/>
      </c>
      <c r="DG223" s="4" t="str">
        <f>IF('DATA ENTRY'!CK222="","",IF('DATA ENTRY'!I222="","",IF(AND($DF$4='DATA ENTRY'!D222),'DATA ENTRY'!I222,"")))</f>
        <v/>
      </c>
      <c r="DH223" s="4" t="str">
        <f>IF('DATA ENTRY'!CK222="","",IF('DATA ENTRY'!CK222="","",IF(AND($DF$4='DATA ENTRY'!D222),'DATA ENTRY'!CK222,"")))</f>
        <v/>
      </c>
      <c r="DI223" s="3" t="str">
        <f>IF('DATA ENTRY'!CK222="","",IF('DATA ENTRY'!N222="","",IF(AND($DF$4='DATA ENTRY'!D222),'DATA ENTRY'!N222,"")))</f>
        <v/>
      </c>
      <c r="DJ223" s="107" t="str">
        <f>IF('DATA ENTRY'!CK222="","",IF('DATA ENTRY'!O222="","",IF(AND($DF$4='DATA ENTRY'!D222),'DATA ENTRY'!O222,"")))</f>
        <v/>
      </c>
      <c r="DK223" s="3" t="str">
        <f>IF('DATA ENTRY'!CK222="","",IF('DATA ENTRY'!P222="","",IF(AND($DF$4='DATA ENTRY'!D222),'DATA ENTRY'!P222,"")))</f>
        <v/>
      </c>
      <c r="DL223" s="107" t="str">
        <f>IF('DATA ENTRY'!CK222="","",IF('DATA ENTRY'!Q222="","",IF(AND($DF$4='DATA ENTRY'!D222),'DATA ENTRY'!Q222,"")))</f>
        <v/>
      </c>
      <c r="DM223" s="3" t="str">
        <f>IF('DATA ENTRY'!CK222="","",IF('DATA ENTRY'!R222="","",IF(AND($DF$4='DATA ENTRY'!D222),'DATA ENTRY'!R222,"")))</f>
        <v/>
      </c>
      <c r="DN223" s="107" t="str">
        <f>IF('DATA ENTRY'!CK222="","",IF('DATA ENTRY'!S222="","",IF(AND($DF$4='DATA ENTRY'!D222),'DATA ENTRY'!S222,"")))</f>
        <v/>
      </c>
      <c r="DO223" s="3" t="str">
        <f>IF('DATA ENTRY'!CK222="","",IF('DATA ENTRY'!E222="","",IF(AND($DF$4='DATA ENTRY'!D222),'DATA ENTRY'!E222,"")))</f>
        <v/>
      </c>
      <c r="DP223" s="3" t="str">
        <f>IF('DATA ENTRY'!CK222="","",IF('DATA ENTRY'!D222="","",IF(AND($DF$4='DATA ENTRY'!D222),'DATA ENTRY'!D222,"")))</f>
        <v/>
      </c>
      <c r="DQ223" s="3" t="str">
        <f>IF('DATA ENTRY'!CK222="","",IF('DATA ENTRY'!W222="","",IF(AND($DF$4='DATA ENTRY'!D222),'DATA ENTRY'!W222,"")))</f>
        <v/>
      </c>
      <c r="DR223" s="3" t="str">
        <f>IF('DATA ENTRY'!CK222="","",IF('DATA ENTRY'!X222="","",IF(AND($DF$4='DATA ENTRY'!D222),'DATA ENTRY'!X222,"")))</f>
        <v/>
      </c>
      <c r="DS223" s="108" t="str">
        <f t="shared" si="59"/>
        <v/>
      </c>
      <c r="DT223" s="108" t="str">
        <f>IF('DATA ENTRY'!CK222="","",IF('DATA ENTRY'!D222="","",IF(AND($DF$4='DATA ENTRY'!D222),'DATA ENTRY'!G222,"")))</f>
        <v/>
      </c>
      <c r="DY223">
        <f t="shared" si="60"/>
        <v>0</v>
      </c>
      <c r="EB223" t="str">
        <f t="shared" si="61"/>
        <v/>
      </c>
      <c r="EC223" t="str">
        <f t="shared" si="62"/>
        <v/>
      </c>
      <c r="ED223" s="224">
        <v>217</v>
      </c>
      <c r="EE223" s="3" t="str">
        <f>IF('DATA ENTRY'!CK222="","",IF('DATA ENTRY'!B222="","",IF(AND($EF$4='DATA ENTRY'!G222,$EH$4='DATA ENTRY'!F222),'DATA ENTRY'!B222,"")))</f>
        <v/>
      </c>
      <c r="EF223" s="3" t="str">
        <f>IF('DATA ENTRY'!CK222="","",IF('DATA ENTRY'!C222="","",IF(AND($EF$4='DATA ENTRY'!G222,$EH$4='DATA ENTRY'!F222),'DATA ENTRY'!C222,"")))</f>
        <v/>
      </c>
      <c r="EG223" s="4" t="str">
        <f>IF('DATA ENTRY'!CK222="","",IF('DATA ENTRY'!I222="","",IF(AND($EF$4='DATA ENTRY'!G222,$EH$4='DATA ENTRY'!F222),'DATA ENTRY'!I222,"")))</f>
        <v/>
      </c>
      <c r="EH223" s="4" t="str">
        <f>IF('DATA ENTRY'!CK222="","",IF('DATA ENTRY'!CK222="","",IF(AND($EF$4='DATA ENTRY'!G222,$EH$4='DATA ENTRY'!F222),'DATA ENTRY'!CK222,"")))</f>
        <v/>
      </c>
      <c r="EI223" s="3" t="str">
        <f>IF('DATA ENTRY'!CK222="","",IF('DATA ENTRY'!N222="","",IF(AND($EF$4='DATA ENTRY'!G222,$EH$4='DATA ENTRY'!F222),'DATA ENTRY'!N222,"")))</f>
        <v/>
      </c>
      <c r="EJ223" s="107" t="str">
        <f>IF('DATA ENTRY'!CK222="","",IF('DATA ENTRY'!O222="","",IF(AND($EF$4='DATA ENTRY'!G222,$EH$4='DATA ENTRY'!F222),'DATA ENTRY'!O222,"")))</f>
        <v/>
      </c>
      <c r="EK223" s="3" t="str">
        <f>IF('DATA ENTRY'!CK222="","",IF('DATA ENTRY'!P222="","",IF(AND($EF$4='DATA ENTRY'!G222,$EH$4='DATA ENTRY'!F222),'DATA ENTRY'!P222,"")))</f>
        <v/>
      </c>
      <c r="EL223" s="107" t="str">
        <f>IF('DATA ENTRY'!CK222="","",IF('DATA ENTRY'!Q222="","",IF(AND($EF$4='DATA ENTRY'!G222,$EH$4='DATA ENTRY'!F222),'DATA ENTRY'!Q222,"")))</f>
        <v/>
      </c>
      <c r="EM223" s="3" t="str">
        <f>IF('DATA ENTRY'!CK222="","",IF('DATA ENTRY'!R222="","",IF(AND($EF$4='DATA ENTRY'!G222,$EH$4='DATA ENTRY'!F222),'DATA ENTRY'!R222,"")))</f>
        <v/>
      </c>
      <c r="EN223" s="107" t="str">
        <f>IF('DATA ENTRY'!CK222="","",IF('DATA ENTRY'!S222="","",IF(AND($EF$4='DATA ENTRY'!G222,$EH$4='DATA ENTRY'!F222),'DATA ENTRY'!S222,"")))</f>
        <v/>
      </c>
      <c r="EO223" s="3" t="str">
        <f>IF('DATA ENTRY'!CK222="","",IF('DATA ENTRY'!E222="","",IF(AND($EF$4='DATA ENTRY'!G222,$EH$4='DATA ENTRY'!F222),'DATA ENTRY'!E222,"")))</f>
        <v/>
      </c>
      <c r="EP223" s="3" t="str">
        <f>IF('DATA ENTRY'!CK222="","",IF('DATA ENTRY'!D222="","",IF(AND($EF$4='DATA ENTRY'!G222,$EH$4='DATA ENTRY'!F222),'DATA ENTRY'!D222,"")))</f>
        <v/>
      </c>
      <c r="EQ223" s="3" t="str">
        <f>IF('DATA ENTRY'!CK222="","",IF('DATA ENTRY'!W222="","",IF(AND($EF$4='DATA ENTRY'!G222,$EH$4='DATA ENTRY'!F222),'DATA ENTRY'!W222,"")))</f>
        <v/>
      </c>
      <c r="ER223" s="3" t="str">
        <f>IF('DATA ENTRY'!CK222="","",IF('DATA ENTRY'!X222="","",IF(AND($EF$4='DATA ENTRY'!G222,$EH$4='DATA ENTRY'!F222),'DATA ENTRY'!X222,"")))</f>
        <v/>
      </c>
      <c r="ES223" s="108" t="str">
        <f t="shared" si="63"/>
        <v/>
      </c>
      <c r="ET223" s="108" t="str">
        <f>IF('DATA ENTRY'!CK222="","",IF('DATA ENTRY'!D222="","",IF(AND($EF$4='DATA ENTRY'!G222,$EH$4='DATA ENTRY'!F222),'DATA ENTRY'!G222,"")))</f>
        <v/>
      </c>
      <c r="EY223">
        <f t="shared" si="64"/>
        <v>0</v>
      </c>
    </row>
    <row r="224" spans="1:155">
      <c r="A224" t="str">
        <f>IF(S224=0,"",1+(MAX($A$7:A223)))</f>
        <v/>
      </c>
      <c r="B224" s="224">
        <v>218</v>
      </c>
      <c r="C224" s="3" t="str">
        <f>IF('DATA ENTRY'!CK223="","",IF('DATA ENTRY'!B223="","",IF($D$4="All Post",'DATA ENTRY'!B223,IF(AND($D$4='DATA ENTRY'!CK223),'DATA ENTRY'!B223,""))))</f>
        <v/>
      </c>
      <c r="D224" s="3" t="str">
        <f>IF('DATA ENTRY'!CK223="","",IF('DATA ENTRY'!C223="","",IF($D$4="All Post",'DATA ENTRY'!C223,IF(AND($D$4='DATA ENTRY'!CK223),'DATA ENTRY'!C223,""))))</f>
        <v/>
      </c>
      <c r="E224" s="4" t="str">
        <f>IF('DATA ENTRY'!CK223="","",IF('DATA ENTRY'!I223="","",IF($D$4="All Post",'DATA ENTRY'!I223,IF(AND($D$4='DATA ENTRY'!CK223),'DATA ENTRY'!I223,""))))</f>
        <v/>
      </c>
      <c r="F224" s="4" t="str">
        <f>IF('DATA ENTRY'!CK223="","",IF('DATA ENTRY'!CK223="","",IF($D$4="All Post",'DATA ENTRY'!CK223,IF(AND($D$4='DATA ENTRY'!CK223),'DATA ENTRY'!CK223,""))))</f>
        <v/>
      </c>
      <c r="G224" s="3" t="str">
        <f>IF('DATA ENTRY'!CK223="","",IF('DATA ENTRY'!N223="","",IF($D$4="All Post",'DATA ENTRY'!N223,IF(AND($D$4='DATA ENTRY'!CK223),'DATA ENTRY'!N223,""))))</f>
        <v/>
      </c>
      <c r="H224" s="107" t="str">
        <f>IF('DATA ENTRY'!CK223="","",IF('DATA ENTRY'!O223="","",IF($D$4="All Post",'DATA ENTRY'!O223,IF(AND($D$4='DATA ENTRY'!CK223),'DATA ENTRY'!O223,""))))</f>
        <v/>
      </c>
      <c r="I224" s="3" t="str">
        <f>IF('DATA ENTRY'!CK223="","",IF('DATA ENTRY'!P223="","",IF($D$4="All Post",'DATA ENTRY'!P223,IF(AND($D$4='DATA ENTRY'!CK223),'DATA ENTRY'!P223,""))))</f>
        <v/>
      </c>
      <c r="J224" s="107" t="str">
        <f>IF('DATA ENTRY'!CK223="","",IF('DATA ENTRY'!Q223="","",IF($D$4="All Post",'DATA ENTRY'!Q223,IF(AND($D$4='DATA ENTRY'!CK223),'DATA ENTRY'!Q223,""))))</f>
        <v/>
      </c>
      <c r="K224" s="3" t="str">
        <f>IF('DATA ENTRY'!CK223="","",IF('DATA ENTRY'!R223="","",IF($D$4="All Post",'DATA ENTRY'!R223,IF(AND($D$4='DATA ENTRY'!CK223),'DATA ENTRY'!R223,""))))</f>
        <v/>
      </c>
      <c r="L224" s="3" t="str">
        <f>IF('DATA ENTRY'!CK223="","",IF('DATA ENTRY'!S223="","",IF($D$4="All Post",'DATA ENTRY'!S223,IF(AND($D$4='DATA ENTRY'!CK223),'DATA ENTRY'!S223,""))))</f>
        <v/>
      </c>
      <c r="M224" s="3" t="str">
        <f>IF('DATA ENTRY'!CK223="","",IF('DATA ENTRY'!E223="","",IF($D$4="All Post",'DATA ENTRY'!E223,IF(AND($D$4='DATA ENTRY'!CK223),'DATA ENTRY'!E223,""))))</f>
        <v/>
      </c>
      <c r="N224" s="3" t="str">
        <f>IF('DATA ENTRY'!CK223="","",IF('DATA ENTRY'!W223="","",IF($D$4="All Post",'DATA ENTRY'!W223,IF(AND($D$4='DATA ENTRY'!CK223),'DATA ENTRY'!W223,""))))</f>
        <v/>
      </c>
      <c r="O224" s="3" t="str">
        <f>IF('DATA ENTRY'!CK223="","",IF('DATA ENTRY'!X223="","",IF($D$4="All Post",'DATA ENTRY'!X223,IF(AND($D$4='DATA ENTRY'!CK223),'DATA ENTRY'!X223,""))))</f>
        <v/>
      </c>
      <c r="P224" s="3" t="str">
        <f>IF('DATA ENTRY'!CK223="","",IF('DATA ENTRY'!G223="","",IF($D$4="All Post",'DATA ENTRY'!G223,IF(AND($D$4='DATA ENTRY'!CK223),'DATA ENTRY'!G223,""))))</f>
        <v/>
      </c>
      <c r="S224">
        <f t="shared" si="51"/>
        <v>0</v>
      </c>
      <c r="T224" t="str">
        <f t="shared" si="52"/>
        <v/>
      </c>
      <c r="BZ224" t="str">
        <f t="shared" si="53"/>
        <v/>
      </c>
      <c r="CA224" t="str">
        <f t="shared" si="54"/>
        <v/>
      </c>
      <c r="CB224" s="224">
        <v>218</v>
      </c>
      <c r="CC224" s="3" t="str">
        <f>IF('DATA ENTRY'!CK223="","",IF('DATA ENTRY'!B223="","",IF(AND($CD$4='DATA ENTRY'!CK223,$CG$4='DATA ENTRY'!D223),'DATA ENTRY'!B223,"")))</f>
        <v/>
      </c>
      <c r="CD224" s="3" t="str">
        <f>IF('DATA ENTRY'!CK223="","",IF('DATA ENTRY'!C223="","",IF(AND($CD$4='DATA ENTRY'!CK223,$CG$4='DATA ENTRY'!D223),'DATA ENTRY'!C223,"")))</f>
        <v/>
      </c>
      <c r="CE224" s="4" t="str">
        <f>IF('DATA ENTRY'!CK223="","",IF('DATA ENTRY'!I223="","",IF(AND($CD$4='DATA ENTRY'!CK223,$CG$4='DATA ENTRY'!D223),'DATA ENTRY'!I223,"")))</f>
        <v/>
      </c>
      <c r="CF224" s="4" t="str">
        <f>IF('DATA ENTRY'!CK223="","",IF('DATA ENTRY'!CK223="","",IF(AND($CD$4='DATA ENTRY'!CK223,$CG$4='DATA ENTRY'!D223),'DATA ENTRY'!CK223,"")))</f>
        <v/>
      </c>
      <c r="CG224" s="3" t="str">
        <f>IF('DATA ENTRY'!CK223="","",IF('DATA ENTRY'!N223="","",IF(AND($CD$4='DATA ENTRY'!CK223,$CG$4='DATA ENTRY'!D223),'DATA ENTRY'!N223,"")))</f>
        <v/>
      </c>
      <c r="CH224" s="107" t="str">
        <f>IF('DATA ENTRY'!CK223="","",IF('DATA ENTRY'!O223="","",IF(AND($CD$4='DATA ENTRY'!CK223,$CG$4='DATA ENTRY'!D223),'DATA ENTRY'!O223,"")))</f>
        <v/>
      </c>
      <c r="CI224" s="3" t="str">
        <f>IF('DATA ENTRY'!CK223="","",IF('DATA ENTRY'!P223="","",IF(AND($CD$4='DATA ENTRY'!CK223,$CG$4='DATA ENTRY'!D223),'DATA ENTRY'!P223,"")))</f>
        <v/>
      </c>
      <c r="CJ224" s="107" t="str">
        <f>IF('DATA ENTRY'!CK223="","",IF('DATA ENTRY'!Q223="","",IF(AND($CD$4='DATA ENTRY'!CK223,$CG$4='DATA ENTRY'!D223),'DATA ENTRY'!Q223,"")))</f>
        <v/>
      </c>
      <c r="CK224" s="3" t="str">
        <f>IF('DATA ENTRY'!CK223="","",IF('DATA ENTRY'!R223="","",IF(AND($CD$4='DATA ENTRY'!CK223,$CG$4='DATA ENTRY'!D223),'DATA ENTRY'!R223,"")))</f>
        <v/>
      </c>
      <c r="CL224" s="3" t="str">
        <f>IF('DATA ENTRY'!CK223="","",IF('DATA ENTRY'!S223="","",IF(AND($CD$4='DATA ENTRY'!CK223,$CG$4='DATA ENTRY'!D223),'DATA ENTRY'!S223,"")))</f>
        <v/>
      </c>
      <c r="CM224" s="3" t="str">
        <f>IF('DATA ENTRY'!CK223="","",IF('DATA ENTRY'!E223="","",IF(AND($CD$4='DATA ENTRY'!CK223,$CG$4='DATA ENTRY'!D223),'DATA ENTRY'!E223,"")))</f>
        <v/>
      </c>
      <c r="CN224" s="3" t="str">
        <f>IF('DATA ENTRY'!CK223="","",IF('DATA ENTRY'!W223="","",IF(AND($CD$4='DATA ENTRY'!CK223,$CG$4='DATA ENTRY'!D223),'DATA ENTRY'!W223,"")))</f>
        <v/>
      </c>
      <c r="CO224" s="3" t="str">
        <f>IF('DATA ENTRY'!CK223="","",IF('DATA ENTRY'!X223="","",IF(AND($CD$4='DATA ENTRY'!CK223,$CG$4='DATA ENTRY'!D223),'DATA ENTRY'!X223,"")))</f>
        <v/>
      </c>
      <c r="CP224" s="108" t="str">
        <f t="shared" si="55"/>
        <v/>
      </c>
      <c r="CQ224" s="108" t="str">
        <f>IF('DATA ENTRY'!CK223="","",IF('DATA ENTRY'!G223="","",IF(AND($CD$4='DATA ENTRY'!CK223,$CG$4='DATA ENTRY'!D223),'DATA ENTRY'!G223,"")))</f>
        <v/>
      </c>
      <c r="CR224" s="230" t="str">
        <f>IF('DATA ENTRY'!CK223="","",IF('DATA ENTRY'!D223="","",IF(AND($CD$4='DATA ENTRY'!CK223,$CG$4='DATA ENTRY'!D223),'DATA ENTRY'!D223,"")))</f>
        <v/>
      </c>
      <c r="CS224">
        <f t="shared" si="56"/>
        <v>0</v>
      </c>
      <c r="CT224">
        <f t="shared" si="57"/>
        <v>0</v>
      </c>
      <c r="CV224" s="139"/>
      <c r="CX224">
        <f t="shared" si="58"/>
        <v>0</v>
      </c>
      <c r="DB224" t="str">
        <f t="shared" si="65"/>
        <v/>
      </c>
      <c r="DC224" t="str">
        <f t="shared" si="66"/>
        <v/>
      </c>
      <c r="DD224" s="224">
        <v>218</v>
      </c>
      <c r="DE224" s="3" t="str">
        <f>IF('DATA ENTRY'!CK223="","",IF('DATA ENTRY'!B223="","",IF(AND($DF$4='DATA ENTRY'!D223),'DATA ENTRY'!B223,"")))</f>
        <v/>
      </c>
      <c r="DF224" s="3" t="str">
        <f>IF('DATA ENTRY'!CK223="","",IF('DATA ENTRY'!C223="","",IF(AND($DF$4='DATA ENTRY'!D223),'DATA ENTRY'!C223,"")))</f>
        <v/>
      </c>
      <c r="DG224" s="4" t="str">
        <f>IF('DATA ENTRY'!CK223="","",IF('DATA ENTRY'!I223="","",IF(AND($DF$4='DATA ENTRY'!D223),'DATA ENTRY'!I223,"")))</f>
        <v/>
      </c>
      <c r="DH224" s="4" t="str">
        <f>IF('DATA ENTRY'!CK223="","",IF('DATA ENTRY'!CK223="","",IF(AND($DF$4='DATA ENTRY'!D223),'DATA ENTRY'!CK223,"")))</f>
        <v/>
      </c>
      <c r="DI224" s="3" t="str">
        <f>IF('DATA ENTRY'!CK223="","",IF('DATA ENTRY'!N223="","",IF(AND($DF$4='DATA ENTRY'!D223),'DATA ENTRY'!N223,"")))</f>
        <v/>
      </c>
      <c r="DJ224" s="107" t="str">
        <f>IF('DATA ENTRY'!CK223="","",IF('DATA ENTRY'!O223="","",IF(AND($DF$4='DATA ENTRY'!D223),'DATA ENTRY'!O223,"")))</f>
        <v/>
      </c>
      <c r="DK224" s="3" t="str">
        <f>IF('DATA ENTRY'!CK223="","",IF('DATA ENTRY'!P223="","",IF(AND($DF$4='DATA ENTRY'!D223),'DATA ENTRY'!P223,"")))</f>
        <v/>
      </c>
      <c r="DL224" s="107" t="str">
        <f>IF('DATA ENTRY'!CK223="","",IF('DATA ENTRY'!Q223="","",IF(AND($DF$4='DATA ENTRY'!D223),'DATA ENTRY'!Q223,"")))</f>
        <v/>
      </c>
      <c r="DM224" s="3" t="str">
        <f>IF('DATA ENTRY'!CK223="","",IF('DATA ENTRY'!R223="","",IF(AND($DF$4='DATA ENTRY'!D223),'DATA ENTRY'!R223,"")))</f>
        <v/>
      </c>
      <c r="DN224" s="107" t="str">
        <f>IF('DATA ENTRY'!CK223="","",IF('DATA ENTRY'!S223="","",IF(AND($DF$4='DATA ENTRY'!D223),'DATA ENTRY'!S223,"")))</f>
        <v/>
      </c>
      <c r="DO224" s="3" t="str">
        <f>IF('DATA ENTRY'!CK223="","",IF('DATA ENTRY'!E223="","",IF(AND($DF$4='DATA ENTRY'!D223),'DATA ENTRY'!E223,"")))</f>
        <v/>
      </c>
      <c r="DP224" s="3" t="str">
        <f>IF('DATA ENTRY'!CK223="","",IF('DATA ENTRY'!D223="","",IF(AND($DF$4='DATA ENTRY'!D223),'DATA ENTRY'!D223,"")))</f>
        <v/>
      </c>
      <c r="DQ224" s="3" t="str">
        <f>IF('DATA ENTRY'!CK223="","",IF('DATA ENTRY'!W223="","",IF(AND($DF$4='DATA ENTRY'!D223),'DATA ENTRY'!W223,"")))</f>
        <v/>
      </c>
      <c r="DR224" s="3" t="str">
        <f>IF('DATA ENTRY'!CK223="","",IF('DATA ENTRY'!X223="","",IF(AND($DF$4='DATA ENTRY'!D223),'DATA ENTRY'!X223,"")))</f>
        <v/>
      </c>
      <c r="DS224" s="108" t="str">
        <f t="shared" si="59"/>
        <v/>
      </c>
      <c r="DT224" s="108" t="str">
        <f>IF('DATA ENTRY'!CK223="","",IF('DATA ENTRY'!D223="","",IF(AND($DF$4='DATA ENTRY'!D223),'DATA ENTRY'!G223,"")))</f>
        <v/>
      </c>
      <c r="DY224">
        <f t="shared" si="60"/>
        <v>0</v>
      </c>
      <c r="EB224" t="str">
        <f t="shared" si="61"/>
        <v/>
      </c>
      <c r="EC224" t="str">
        <f t="shared" si="62"/>
        <v/>
      </c>
      <c r="ED224" s="224">
        <v>218</v>
      </c>
      <c r="EE224" s="3" t="str">
        <f>IF('DATA ENTRY'!CK223="","",IF('DATA ENTRY'!B223="","",IF(AND($EF$4='DATA ENTRY'!G223,$EH$4='DATA ENTRY'!F223),'DATA ENTRY'!B223,"")))</f>
        <v/>
      </c>
      <c r="EF224" s="3" t="str">
        <f>IF('DATA ENTRY'!CK223="","",IF('DATA ENTRY'!C223="","",IF(AND($EF$4='DATA ENTRY'!G223,$EH$4='DATA ENTRY'!F223),'DATA ENTRY'!C223,"")))</f>
        <v/>
      </c>
      <c r="EG224" s="4" t="str">
        <f>IF('DATA ENTRY'!CK223="","",IF('DATA ENTRY'!I223="","",IF(AND($EF$4='DATA ENTRY'!G223,$EH$4='DATA ENTRY'!F223),'DATA ENTRY'!I223,"")))</f>
        <v/>
      </c>
      <c r="EH224" s="4" t="str">
        <f>IF('DATA ENTRY'!CK223="","",IF('DATA ENTRY'!CK223="","",IF(AND($EF$4='DATA ENTRY'!G223,$EH$4='DATA ENTRY'!F223),'DATA ENTRY'!CK223,"")))</f>
        <v/>
      </c>
      <c r="EI224" s="3" t="str">
        <f>IF('DATA ENTRY'!CK223="","",IF('DATA ENTRY'!N223="","",IF(AND($EF$4='DATA ENTRY'!G223,$EH$4='DATA ENTRY'!F223),'DATA ENTRY'!N223,"")))</f>
        <v/>
      </c>
      <c r="EJ224" s="107" t="str">
        <f>IF('DATA ENTRY'!CK223="","",IF('DATA ENTRY'!O223="","",IF(AND($EF$4='DATA ENTRY'!G223,$EH$4='DATA ENTRY'!F223),'DATA ENTRY'!O223,"")))</f>
        <v/>
      </c>
      <c r="EK224" s="3" t="str">
        <f>IF('DATA ENTRY'!CK223="","",IF('DATA ENTRY'!P223="","",IF(AND($EF$4='DATA ENTRY'!G223,$EH$4='DATA ENTRY'!F223),'DATA ENTRY'!P223,"")))</f>
        <v/>
      </c>
      <c r="EL224" s="107" t="str">
        <f>IF('DATA ENTRY'!CK223="","",IF('DATA ENTRY'!Q223="","",IF(AND($EF$4='DATA ENTRY'!G223,$EH$4='DATA ENTRY'!F223),'DATA ENTRY'!Q223,"")))</f>
        <v/>
      </c>
      <c r="EM224" s="3" t="str">
        <f>IF('DATA ENTRY'!CK223="","",IF('DATA ENTRY'!R223="","",IF(AND($EF$4='DATA ENTRY'!G223,$EH$4='DATA ENTRY'!F223),'DATA ENTRY'!R223,"")))</f>
        <v/>
      </c>
      <c r="EN224" s="107" t="str">
        <f>IF('DATA ENTRY'!CK223="","",IF('DATA ENTRY'!S223="","",IF(AND($EF$4='DATA ENTRY'!G223,$EH$4='DATA ENTRY'!F223),'DATA ENTRY'!S223,"")))</f>
        <v/>
      </c>
      <c r="EO224" s="3" t="str">
        <f>IF('DATA ENTRY'!CK223="","",IF('DATA ENTRY'!E223="","",IF(AND($EF$4='DATA ENTRY'!G223,$EH$4='DATA ENTRY'!F223),'DATA ENTRY'!E223,"")))</f>
        <v/>
      </c>
      <c r="EP224" s="3" t="str">
        <f>IF('DATA ENTRY'!CK223="","",IF('DATA ENTRY'!D223="","",IF(AND($EF$4='DATA ENTRY'!G223,$EH$4='DATA ENTRY'!F223),'DATA ENTRY'!D223,"")))</f>
        <v/>
      </c>
      <c r="EQ224" s="3" t="str">
        <f>IF('DATA ENTRY'!CK223="","",IF('DATA ENTRY'!W223="","",IF(AND($EF$4='DATA ENTRY'!G223,$EH$4='DATA ENTRY'!F223),'DATA ENTRY'!W223,"")))</f>
        <v/>
      </c>
      <c r="ER224" s="3" t="str">
        <f>IF('DATA ENTRY'!CK223="","",IF('DATA ENTRY'!X223="","",IF(AND($EF$4='DATA ENTRY'!G223,$EH$4='DATA ENTRY'!F223),'DATA ENTRY'!X223,"")))</f>
        <v/>
      </c>
      <c r="ES224" s="108" t="str">
        <f t="shared" si="63"/>
        <v/>
      </c>
      <c r="ET224" s="108" t="str">
        <f>IF('DATA ENTRY'!CK223="","",IF('DATA ENTRY'!D223="","",IF(AND($EF$4='DATA ENTRY'!G223,$EH$4='DATA ENTRY'!F223),'DATA ENTRY'!G223,"")))</f>
        <v/>
      </c>
      <c r="EY224">
        <f t="shared" si="64"/>
        <v>0</v>
      </c>
    </row>
    <row r="225" spans="1:155">
      <c r="A225" t="str">
        <f>IF(S225=0,"",1+(MAX($A$7:A224)))</f>
        <v/>
      </c>
      <c r="B225" s="224">
        <v>219</v>
      </c>
      <c r="C225" s="3" t="str">
        <f>IF('DATA ENTRY'!CK224="","",IF('DATA ENTRY'!B224="","",IF($D$4="All Post",'DATA ENTRY'!B224,IF(AND($D$4='DATA ENTRY'!CK224),'DATA ENTRY'!B224,""))))</f>
        <v/>
      </c>
      <c r="D225" s="3" t="str">
        <f>IF('DATA ENTRY'!CK224="","",IF('DATA ENTRY'!C224="","",IF($D$4="All Post",'DATA ENTRY'!C224,IF(AND($D$4='DATA ENTRY'!CK224),'DATA ENTRY'!C224,""))))</f>
        <v/>
      </c>
      <c r="E225" s="4" t="str">
        <f>IF('DATA ENTRY'!CK224="","",IF('DATA ENTRY'!I224="","",IF($D$4="All Post",'DATA ENTRY'!I224,IF(AND($D$4='DATA ENTRY'!CK224),'DATA ENTRY'!I224,""))))</f>
        <v/>
      </c>
      <c r="F225" s="4" t="str">
        <f>IF('DATA ENTRY'!CK224="","",IF('DATA ENTRY'!CK224="","",IF($D$4="All Post",'DATA ENTRY'!CK224,IF(AND($D$4='DATA ENTRY'!CK224),'DATA ENTRY'!CK224,""))))</f>
        <v/>
      </c>
      <c r="G225" s="3" t="str">
        <f>IF('DATA ENTRY'!CK224="","",IF('DATA ENTRY'!N224="","",IF($D$4="All Post",'DATA ENTRY'!N224,IF(AND($D$4='DATA ENTRY'!CK224),'DATA ENTRY'!N224,""))))</f>
        <v/>
      </c>
      <c r="H225" s="107" t="str">
        <f>IF('DATA ENTRY'!CK224="","",IF('DATA ENTRY'!O224="","",IF($D$4="All Post",'DATA ENTRY'!O224,IF(AND($D$4='DATA ENTRY'!CK224),'DATA ENTRY'!O224,""))))</f>
        <v/>
      </c>
      <c r="I225" s="3" t="str">
        <f>IF('DATA ENTRY'!CK224="","",IF('DATA ENTRY'!P224="","",IF($D$4="All Post",'DATA ENTRY'!P224,IF(AND($D$4='DATA ENTRY'!CK224),'DATA ENTRY'!P224,""))))</f>
        <v/>
      </c>
      <c r="J225" s="107" t="str">
        <f>IF('DATA ENTRY'!CK224="","",IF('DATA ENTRY'!Q224="","",IF($D$4="All Post",'DATA ENTRY'!Q224,IF(AND($D$4='DATA ENTRY'!CK224),'DATA ENTRY'!Q224,""))))</f>
        <v/>
      </c>
      <c r="K225" s="3" t="str">
        <f>IF('DATA ENTRY'!CK224="","",IF('DATA ENTRY'!R224="","",IF($D$4="All Post",'DATA ENTRY'!R224,IF(AND($D$4='DATA ENTRY'!CK224),'DATA ENTRY'!R224,""))))</f>
        <v/>
      </c>
      <c r="L225" s="3" t="str">
        <f>IF('DATA ENTRY'!CK224="","",IF('DATA ENTRY'!S224="","",IF($D$4="All Post",'DATA ENTRY'!S224,IF(AND($D$4='DATA ENTRY'!CK224),'DATA ENTRY'!S224,""))))</f>
        <v/>
      </c>
      <c r="M225" s="3" t="str">
        <f>IF('DATA ENTRY'!CK224="","",IF('DATA ENTRY'!E224="","",IF($D$4="All Post",'DATA ENTRY'!E224,IF(AND($D$4='DATA ENTRY'!CK224),'DATA ENTRY'!E224,""))))</f>
        <v/>
      </c>
      <c r="N225" s="3" t="str">
        <f>IF('DATA ENTRY'!CK224="","",IF('DATA ENTRY'!W224="","",IF($D$4="All Post",'DATA ENTRY'!W224,IF(AND($D$4='DATA ENTRY'!CK224),'DATA ENTRY'!W224,""))))</f>
        <v/>
      </c>
      <c r="O225" s="3" t="str">
        <f>IF('DATA ENTRY'!CK224="","",IF('DATA ENTRY'!X224="","",IF($D$4="All Post",'DATA ENTRY'!X224,IF(AND($D$4='DATA ENTRY'!CK224),'DATA ENTRY'!X224,""))))</f>
        <v/>
      </c>
      <c r="P225" s="3" t="str">
        <f>IF('DATA ENTRY'!CK224="","",IF('DATA ENTRY'!G224="","",IF($D$4="All Post",'DATA ENTRY'!G224,IF(AND($D$4='DATA ENTRY'!CK224),'DATA ENTRY'!G224,""))))</f>
        <v/>
      </c>
      <c r="S225">
        <f t="shared" si="51"/>
        <v>0</v>
      </c>
      <c r="T225" t="str">
        <f t="shared" si="52"/>
        <v/>
      </c>
      <c r="BZ225" t="str">
        <f t="shared" si="53"/>
        <v/>
      </c>
      <c r="CA225" t="str">
        <f t="shared" si="54"/>
        <v/>
      </c>
      <c r="CB225" s="224">
        <v>219</v>
      </c>
      <c r="CC225" s="3" t="str">
        <f>IF('DATA ENTRY'!CK224="","",IF('DATA ENTRY'!B224="","",IF(AND($CD$4='DATA ENTRY'!CK224,$CG$4='DATA ENTRY'!D224),'DATA ENTRY'!B224,"")))</f>
        <v/>
      </c>
      <c r="CD225" s="3" t="str">
        <f>IF('DATA ENTRY'!CK224="","",IF('DATA ENTRY'!C224="","",IF(AND($CD$4='DATA ENTRY'!CK224,$CG$4='DATA ENTRY'!D224),'DATA ENTRY'!C224,"")))</f>
        <v/>
      </c>
      <c r="CE225" s="4" t="str">
        <f>IF('DATA ENTRY'!CK224="","",IF('DATA ENTRY'!I224="","",IF(AND($CD$4='DATA ENTRY'!CK224,$CG$4='DATA ENTRY'!D224),'DATA ENTRY'!I224,"")))</f>
        <v/>
      </c>
      <c r="CF225" s="4" t="str">
        <f>IF('DATA ENTRY'!CK224="","",IF('DATA ENTRY'!CK224="","",IF(AND($CD$4='DATA ENTRY'!CK224,$CG$4='DATA ENTRY'!D224),'DATA ENTRY'!CK224,"")))</f>
        <v/>
      </c>
      <c r="CG225" s="3" t="str">
        <f>IF('DATA ENTRY'!CK224="","",IF('DATA ENTRY'!N224="","",IF(AND($CD$4='DATA ENTRY'!CK224,$CG$4='DATA ENTRY'!D224),'DATA ENTRY'!N224,"")))</f>
        <v/>
      </c>
      <c r="CH225" s="107" t="str">
        <f>IF('DATA ENTRY'!CK224="","",IF('DATA ENTRY'!O224="","",IF(AND($CD$4='DATA ENTRY'!CK224,$CG$4='DATA ENTRY'!D224),'DATA ENTRY'!O224,"")))</f>
        <v/>
      </c>
      <c r="CI225" s="3" t="str">
        <f>IF('DATA ENTRY'!CK224="","",IF('DATA ENTRY'!P224="","",IF(AND($CD$4='DATA ENTRY'!CK224,$CG$4='DATA ENTRY'!D224),'DATA ENTRY'!P224,"")))</f>
        <v/>
      </c>
      <c r="CJ225" s="107" t="str">
        <f>IF('DATA ENTRY'!CK224="","",IF('DATA ENTRY'!Q224="","",IF(AND($CD$4='DATA ENTRY'!CK224,$CG$4='DATA ENTRY'!D224),'DATA ENTRY'!Q224,"")))</f>
        <v/>
      </c>
      <c r="CK225" s="3" t="str">
        <f>IF('DATA ENTRY'!CK224="","",IF('DATA ENTRY'!R224="","",IF(AND($CD$4='DATA ENTRY'!CK224,$CG$4='DATA ENTRY'!D224),'DATA ENTRY'!R224,"")))</f>
        <v/>
      </c>
      <c r="CL225" s="3" t="str">
        <f>IF('DATA ENTRY'!CK224="","",IF('DATA ENTRY'!S224="","",IF(AND($CD$4='DATA ENTRY'!CK224,$CG$4='DATA ENTRY'!D224),'DATA ENTRY'!S224,"")))</f>
        <v/>
      </c>
      <c r="CM225" s="3" t="str">
        <f>IF('DATA ENTRY'!CK224="","",IF('DATA ENTRY'!E224="","",IF(AND($CD$4='DATA ENTRY'!CK224,$CG$4='DATA ENTRY'!D224),'DATA ENTRY'!E224,"")))</f>
        <v/>
      </c>
      <c r="CN225" s="3" t="str">
        <f>IF('DATA ENTRY'!CK224="","",IF('DATA ENTRY'!W224="","",IF(AND($CD$4='DATA ENTRY'!CK224,$CG$4='DATA ENTRY'!D224),'DATA ENTRY'!W224,"")))</f>
        <v/>
      </c>
      <c r="CO225" s="3" t="str">
        <f>IF('DATA ENTRY'!CK224="","",IF('DATA ENTRY'!X224="","",IF(AND($CD$4='DATA ENTRY'!CK224,$CG$4='DATA ENTRY'!D224),'DATA ENTRY'!X224,"")))</f>
        <v/>
      </c>
      <c r="CP225" s="108" t="str">
        <f t="shared" si="55"/>
        <v/>
      </c>
      <c r="CQ225" s="108" t="str">
        <f>IF('DATA ENTRY'!CK224="","",IF('DATA ENTRY'!G224="","",IF(AND($CD$4='DATA ENTRY'!CK224,$CG$4='DATA ENTRY'!D224),'DATA ENTRY'!G224,"")))</f>
        <v/>
      </c>
      <c r="CR225" s="230" t="str">
        <f>IF('DATA ENTRY'!CK224="","",IF('DATA ENTRY'!D224="","",IF(AND($CD$4='DATA ENTRY'!CK224,$CG$4='DATA ENTRY'!D224),'DATA ENTRY'!D224,"")))</f>
        <v/>
      </c>
      <c r="CS225">
        <f t="shared" si="56"/>
        <v>0</v>
      </c>
      <c r="CT225">
        <f t="shared" si="57"/>
        <v>0</v>
      </c>
      <c r="CV225" s="139"/>
      <c r="CX225">
        <f t="shared" si="58"/>
        <v>0</v>
      </c>
      <c r="DB225" t="str">
        <f t="shared" si="65"/>
        <v/>
      </c>
      <c r="DC225" t="str">
        <f t="shared" si="66"/>
        <v/>
      </c>
      <c r="DD225" s="224">
        <v>219</v>
      </c>
      <c r="DE225" s="3" t="str">
        <f>IF('DATA ENTRY'!CK224="","",IF('DATA ENTRY'!B224="","",IF(AND($DF$4='DATA ENTRY'!D224),'DATA ENTRY'!B224,"")))</f>
        <v/>
      </c>
      <c r="DF225" s="3" t="str">
        <f>IF('DATA ENTRY'!CK224="","",IF('DATA ENTRY'!C224="","",IF(AND($DF$4='DATA ENTRY'!D224),'DATA ENTRY'!C224,"")))</f>
        <v/>
      </c>
      <c r="DG225" s="4" t="str">
        <f>IF('DATA ENTRY'!CK224="","",IF('DATA ENTRY'!I224="","",IF(AND($DF$4='DATA ENTRY'!D224),'DATA ENTRY'!I224,"")))</f>
        <v/>
      </c>
      <c r="DH225" s="4" t="str">
        <f>IF('DATA ENTRY'!CK224="","",IF('DATA ENTRY'!CK224="","",IF(AND($DF$4='DATA ENTRY'!D224),'DATA ENTRY'!CK224,"")))</f>
        <v/>
      </c>
      <c r="DI225" s="3" t="str">
        <f>IF('DATA ENTRY'!CK224="","",IF('DATA ENTRY'!N224="","",IF(AND($DF$4='DATA ENTRY'!D224),'DATA ENTRY'!N224,"")))</f>
        <v/>
      </c>
      <c r="DJ225" s="107" t="str">
        <f>IF('DATA ENTRY'!CK224="","",IF('DATA ENTRY'!O224="","",IF(AND($DF$4='DATA ENTRY'!D224),'DATA ENTRY'!O224,"")))</f>
        <v/>
      </c>
      <c r="DK225" s="3" t="str">
        <f>IF('DATA ENTRY'!CK224="","",IF('DATA ENTRY'!P224="","",IF(AND($DF$4='DATA ENTRY'!D224),'DATA ENTRY'!P224,"")))</f>
        <v/>
      </c>
      <c r="DL225" s="107" t="str">
        <f>IF('DATA ENTRY'!CK224="","",IF('DATA ENTRY'!Q224="","",IF(AND($DF$4='DATA ENTRY'!D224),'DATA ENTRY'!Q224,"")))</f>
        <v/>
      </c>
      <c r="DM225" s="3" t="str">
        <f>IF('DATA ENTRY'!CK224="","",IF('DATA ENTRY'!R224="","",IF(AND($DF$4='DATA ENTRY'!D224),'DATA ENTRY'!R224,"")))</f>
        <v/>
      </c>
      <c r="DN225" s="107" t="str">
        <f>IF('DATA ENTRY'!CK224="","",IF('DATA ENTRY'!S224="","",IF(AND($DF$4='DATA ENTRY'!D224),'DATA ENTRY'!S224,"")))</f>
        <v/>
      </c>
      <c r="DO225" s="3" t="str">
        <f>IF('DATA ENTRY'!CK224="","",IF('DATA ENTRY'!E224="","",IF(AND($DF$4='DATA ENTRY'!D224),'DATA ENTRY'!E224,"")))</f>
        <v/>
      </c>
      <c r="DP225" s="3" t="str">
        <f>IF('DATA ENTRY'!CK224="","",IF('DATA ENTRY'!D224="","",IF(AND($DF$4='DATA ENTRY'!D224),'DATA ENTRY'!D224,"")))</f>
        <v/>
      </c>
      <c r="DQ225" s="3" t="str">
        <f>IF('DATA ENTRY'!CK224="","",IF('DATA ENTRY'!W224="","",IF(AND($DF$4='DATA ENTRY'!D224),'DATA ENTRY'!W224,"")))</f>
        <v/>
      </c>
      <c r="DR225" s="3" t="str">
        <f>IF('DATA ENTRY'!CK224="","",IF('DATA ENTRY'!X224="","",IF(AND($DF$4='DATA ENTRY'!D224),'DATA ENTRY'!X224,"")))</f>
        <v/>
      </c>
      <c r="DS225" s="108" t="str">
        <f t="shared" si="59"/>
        <v/>
      </c>
      <c r="DT225" s="108" t="str">
        <f>IF('DATA ENTRY'!CK224="","",IF('DATA ENTRY'!D224="","",IF(AND($DF$4='DATA ENTRY'!D224),'DATA ENTRY'!G224,"")))</f>
        <v/>
      </c>
      <c r="DY225">
        <f t="shared" si="60"/>
        <v>0</v>
      </c>
      <c r="EB225" t="str">
        <f t="shared" si="61"/>
        <v/>
      </c>
      <c r="EC225" t="str">
        <f t="shared" si="62"/>
        <v/>
      </c>
      <c r="ED225" s="224">
        <v>219</v>
      </c>
      <c r="EE225" s="3" t="str">
        <f>IF('DATA ENTRY'!CK224="","",IF('DATA ENTRY'!B224="","",IF(AND($EF$4='DATA ENTRY'!G224,$EH$4='DATA ENTRY'!F224),'DATA ENTRY'!B224,"")))</f>
        <v/>
      </c>
      <c r="EF225" s="3" t="str">
        <f>IF('DATA ENTRY'!CK224="","",IF('DATA ENTRY'!C224="","",IF(AND($EF$4='DATA ENTRY'!G224,$EH$4='DATA ENTRY'!F224),'DATA ENTRY'!C224,"")))</f>
        <v/>
      </c>
      <c r="EG225" s="4" t="str">
        <f>IF('DATA ENTRY'!CK224="","",IF('DATA ENTRY'!I224="","",IF(AND($EF$4='DATA ENTRY'!G224,$EH$4='DATA ENTRY'!F224),'DATA ENTRY'!I224,"")))</f>
        <v/>
      </c>
      <c r="EH225" s="4" t="str">
        <f>IF('DATA ENTRY'!CK224="","",IF('DATA ENTRY'!CK224="","",IF(AND($EF$4='DATA ENTRY'!G224,$EH$4='DATA ENTRY'!F224),'DATA ENTRY'!CK224,"")))</f>
        <v/>
      </c>
      <c r="EI225" s="3" t="str">
        <f>IF('DATA ENTRY'!CK224="","",IF('DATA ENTRY'!N224="","",IF(AND($EF$4='DATA ENTRY'!G224,$EH$4='DATA ENTRY'!F224),'DATA ENTRY'!N224,"")))</f>
        <v/>
      </c>
      <c r="EJ225" s="107" t="str">
        <f>IF('DATA ENTRY'!CK224="","",IF('DATA ENTRY'!O224="","",IF(AND($EF$4='DATA ENTRY'!G224,$EH$4='DATA ENTRY'!F224),'DATA ENTRY'!O224,"")))</f>
        <v/>
      </c>
      <c r="EK225" s="3" t="str">
        <f>IF('DATA ENTRY'!CK224="","",IF('DATA ENTRY'!P224="","",IF(AND($EF$4='DATA ENTRY'!G224,$EH$4='DATA ENTRY'!F224),'DATA ENTRY'!P224,"")))</f>
        <v/>
      </c>
      <c r="EL225" s="107" t="str">
        <f>IF('DATA ENTRY'!CK224="","",IF('DATA ENTRY'!Q224="","",IF(AND($EF$4='DATA ENTRY'!G224,$EH$4='DATA ENTRY'!F224),'DATA ENTRY'!Q224,"")))</f>
        <v/>
      </c>
      <c r="EM225" s="3" t="str">
        <f>IF('DATA ENTRY'!CK224="","",IF('DATA ENTRY'!R224="","",IF(AND($EF$4='DATA ENTRY'!G224,$EH$4='DATA ENTRY'!F224),'DATA ENTRY'!R224,"")))</f>
        <v/>
      </c>
      <c r="EN225" s="107" t="str">
        <f>IF('DATA ENTRY'!CK224="","",IF('DATA ENTRY'!S224="","",IF(AND($EF$4='DATA ENTRY'!G224,$EH$4='DATA ENTRY'!F224),'DATA ENTRY'!S224,"")))</f>
        <v/>
      </c>
      <c r="EO225" s="3" t="str">
        <f>IF('DATA ENTRY'!CK224="","",IF('DATA ENTRY'!E224="","",IF(AND($EF$4='DATA ENTRY'!G224,$EH$4='DATA ENTRY'!F224),'DATA ENTRY'!E224,"")))</f>
        <v/>
      </c>
      <c r="EP225" s="3" t="str">
        <f>IF('DATA ENTRY'!CK224="","",IF('DATA ENTRY'!D224="","",IF(AND($EF$4='DATA ENTRY'!G224,$EH$4='DATA ENTRY'!F224),'DATA ENTRY'!D224,"")))</f>
        <v/>
      </c>
      <c r="EQ225" s="3" t="str">
        <f>IF('DATA ENTRY'!CK224="","",IF('DATA ENTRY'!W224="","",IF(AND($EF$4='DATA ENTRY'!G224,$EH$4='DATA ENTRY'!F224),'DATA ENTRY'!W224,"")))</f>
        <v/>
      </c>
      <c r="ER225" s="3" t="str">
        <f>IF('DATA ENTRY'!CK224="","",IF('DATA ENTRY'!X224="","",IF(AND($EF$4='DATA ENTRY'!G224,$EH$4='DATA ENTRY'!F224),'DATA ENTRY'!X224,"")))</f>
        <v/>
      </c>
      <c r="ES225" s="108" t="str">
        <f t="shared" si="63"/>
        <v/>
      </c>
      <c r="ET225" s="108" t="str">
        <f>IF('DATA ENTRY'!CK224="","",IF('DATA ENTRY'!D224="","",IF(AND($EF$4='DATA ENTRY'!G224,$EH$4='DATA ENTRY'!F224),'DATA ENTRY'!G224,"")))</f>
        <v/>
      </c>
      <c r="EY225">
        <f t="shared" si="64"/>
        <v>0</v>
      </c>
    </row>
    <row r="226" spans="1:155">
      <c r="A226" t="str">
        <f>IF(S226=0,"",1+(MAX($A$7:A225)))</f>
        <v/>
      </c>
      <c r="B226" s="224">
        <v>220</v>
      </c>
      <c r="C226" s="3" t="str">
        <f>IF('DATA ENTRY'!CK225="","",IF('DATA ENTRY'!B225="","",IF($D$4="All Post",'DATA ENTRY'!B225,IF(AND($D$4='DATA ENTRY'!CK225),'DATA ENTRY'!B225,""))))</f>
        <v/>
      </c>
      <c r="D226" s="3" t="str">
        <f>IF('DATA ENTRY'!CK225="","",IF('DATA ENTRY'!C225="","",IF($D$4="All Post",'DATA ENTRY'!C225,IF(AND($D$4='DATA ENTRY'!CK225),'DATA ENTRY'!C225,""))))</f>
        <v/>
      </c>
      <c r="E226" s="4" t="str">
        <f>IF('DATA ENTRY'!CK225="","",IF('DATA ENTRY'!I225="","",IF($D$4="All Post",'DATA ENTRY'!I225,IF(AND($D$4='DATA ENTRY'!CK225),'DATA ENTRY'!I225,""))))</f>
        <v/>
      </c>
      <c r="F226" s="4" t="str">
        <f>IF('DATA ENTRY'!CK225="","",IF('DATA ENTRY'!CK225="","",IF($D$4="All Post",'DATA ENTRY'!CK225,IF(AND($D$4='DATA ENTRY'!CK225),'DATA ENTRY'!CK225,""))))</f>
        <v/>
      </c>
      <c r="G226" s="3" t="str">
        <f>IF('DATA ENTRY'!CK225="","",IF('DATA ENTRY'!N225="","",IF($D$4="All Post",'DATA ENTRY'!N225,IF(AND($D$4='DATA ENTRY'!CK225),'DATA ENTRY'!N225,""))))</f>
        <v/>
      </c>
      <c r="H226" s="107" t="str">
        <f>IF('DATA ENTRY'!CK225="","",IF('DATA ENTRY'!O225="","",IF($D$4="All Post",'DATA ENTRY'!O225,IF(AND($D$4='DATA ENTRY'!CK225),'DATA ENTRY'!O225,""))))</f>
        <v/>
      </c>
      <c r="I226" s="3" t="str">
        <f>IF('DATA ENTRY'!CK225="","",IF('DATA ENTRY'!P225="","",IF($D$4="All Post",'DATA ENTRY'!P225,IF(AND($D$4='DATA ENTRY'!CK225),'DATA ENTRY'!P225,""))))</f>
        <v/>
      </c>
      <c r="J226" s="107" t="str">
        <f>IF('DATA ENTRY'!CK225="","",IF('DATA ENTRY'!Q225="","",IF($D$4="All Post",'DATA ENTRY'!Q225,IF(AND($D$4='DATA ENTRY'!CK225),'DATA ENTRY'!Q225,""))))</f>
        <v/>
      </c>
      <c r="K226" s="3" t="str">
        <f>IF('DATA ENTRY'!CK225="","",IF('DATA ENTRY'!R225="","",IF($D$4="All Post",'DATA ENTRY'!R225,IF(AND($D$4='DATA ENTRY'!CK225),'DATA ENTRY'!R225,""))))</f>
        <v/>
      </c>
      <c r="L226" s="3" t="str">
        <f>IF('DATA ENTRY'!CK225="","",IF('DATA ENTRY'!S225="","",IF($D$4="All Post",'DATA ENTRY'!S225,IF(AND($D$4='DATA ENTRY'!CK225),'DATA ENTRY'!S225,""))))</f>
        <v/>
      </c>
      <c r="M226" s="3" t="str">
        <f>IF('DATA ENTRY'!CK225="","",IF('DATA ENTRY'!E225="","",IF($D$4="All Post",'DATA ENTRY'!E225,IF(AND($D$4='DATA ENTRY'!CK225),'DATA ENTRY'!E225,""))))</f>
        <v/>
      </c>
      <c r="N226" s="3" t="str">
        <f>IF('DATA ENTRY'!CK225="","",IF('DATA ENTRY'!W225="","",IF($D$4="All Post",'DATA ENTRY'!W225,IF(AND($D$4='DATA ENTRY'!CK225),'DATA ENTRY'!W225,""))))</f>
        <v/>
      </c>
      <c r="O226" s="3" t="str">
        <f>IF('DATA ENTRY'!CK225="","",IF('DATA ENTRY'!X225="","",IF($D$4="All Post",'DATA ENTRY'!X225,IF(AND($D$4='DATA ENTRY'!CK225),'DATA ENTRY'!X225,""))))</f>
        <v/>
      </c>
      <c r="P226" s="3" t="str">
        <f>IF('DATA ENTRY'!CK225="","",IF('DATA ENTRY'!G225="","",IF($D$4="All Post",'DATA ENTRY'!G225,IF(AND($D$4='DATA ENTRY'!CK225),'DATA ENTRY'!G225,""))))</f>
        <v/>
      </c>
      <c r="S226">
        <f t="shared" si="51"/>
        <v>0</v>
      </c>
      <c r="T226" t="str">
        <f t="shared" si="52"/>
        <v/>
      </c>
      <c r="BZ226" t="str">
        <f t="shared" si="53"/>
        <v/>
      </c>
      <c r="CA226" t="str">
        <f t="shared" si="54"/>
        <v/>
      </c>
      <c r="CB226" s="224">
        <v>220</v>
      </c>
      <c r="CC226" s="3" t="str">
        <f>IF('DATA ENTRY'!CK225="","",IF('DATA ENTRY'!B225="","",IF(AND($CD$4='DATA ENTRY'!CK225,$CG$4='DATA ENTRY'!D225),'DATA ENTRY'!B225,"")))</f>
        <v/>
      </c>
      <c r="CD226" s="3" t="str">
        <f>IF('DATA ENTRY'!CK225="","",IF('DATA ENTRY'!C225="","",IF(AND($CD$4='DATA ENTRY'!CK225,$CG$4='DATA ENTRY'!D225),'DATA ENTRY'!C225,"")))</f>
        <v/>
      </c>
      <c r="CE226" s="4" t="str">
        <f>IF('DATA ENTRY'!CK225="","",IF('DATA ENTRY'!I225="","",IF(AND($CD$4='DATA ENTRY'!CK225,$CG$4='DATA ENTRY'!D225),'DATA ENTRY'!I225,"")))</f>
        <v/>
      </c>
      <c r="CF226" s="4" t="str">
        <f>IF('DATA ENTRY'!CK225="","",IF('DATA ENTRY'!CK225="","",IF(AND($CD$4='DATA ENTRY'!CK225,$CG$4='DATA ENTRY'!D225),'DATA ENTRY'!CK225,"")))</f>
        <v/>
      </c>
      <c r="CG226" s="3" t="str">
        <f>IF('DATA ENTRY'!CK225="","",IF('DATA ENTRY'!N225="","",IF(AND($CD$4='DATA ENTRY'!CK225,$CG$4='DATA ENTRY'!D225),'DATA ENTRY'!N225,"")))</f>
        <v/>
      </c>
      <c r="CH226" s="107" t="str">
        <f>IF('DATA ENTRY'!CK225="","",IF('DATA ENTRY'!O225="","",IF(AND($CD$4='DATA ENTRY'!CK225,$CG$4='DATA ENTRY'!D225),'DATA ENTRY'!O225,"")))</f>
        <v/>
      </c>
      <c r="CI226" s="3" t="str">
        <f>IF('DATA ENTRY'!CK225="","",IF('DATA ENTRY'!P225="","",IF(AND($CD$4='DATA ENTRY'!CK225,$CG$4='DATA ENTRY'!D225),'DATA ENTRY'!P225,"")))</f>
        <v/>
      </c>
      <c r="CJ226" s="107" t="str">
        <f>IF('DATA ENTRY'!CK225="","",IF('DATA ENTRY'!Q225="","",IF(AND($CD$4='DATA ENTRY'!CK225,$CG$4='DATA ENTRY'!D225),'DATA ENTRY'!Q225,"")))</f>
        <v/>
      </c>
      <c r="CK226" s="3" t="str">
        <f>IF('DATA ENTRY'!CK225="","",IF('DATA ENTRY'!R225="","",IF(AND($CD$4='DATA ENTRY'!CK225,$CG$4='DATA ENTRY'!D225),'DATA ENTRY'!R225,"")))</f>
        <v/>
      </c>
      <c r="CL226" s="3" t="str">
        <f>IF('DATA ENTRY'!CK225="","",IF('DATA ENTRY'!S225="","",IF(AND($CD$4='DATA ENTRY'!CK225,$CG$4='DATA ENTRY'!D225),'DATA ENTRY'!S225,"")))</f>
        <v/>
      </c>
      <c r="CM226" s="3" t="str">
        <f>IF('DATA ENTRY'!CK225="","",IF('DATA ENTRY'!E225="","",IF(AND($CD$4='DATA ENTRY'!CK225,$CG$4='DATA ENTRY'!D225),'DATA ENTRY'!E225,"")))</f>
        <v/>
      </c>
      <c r="CN226" s="3" t="str">
        <f>IF('DATA ENTRY'!CK225="","",IF('DATA ENTRY'!W225="","",IF(AND($CD$4='DATA ENTRY'!CK225,$CG$4='DATA ENTRY'!D225),'DATA ENTRY'!W225,"")))</f>
        <v/>
      </c>
      <c r="CO226" s="3" t="str">
        <f>IF('DATA ENTRY'!CK225="","",IF('DATA ENTRY'!X225="","",IF(AND($CD$4='DATA ENTRY'!CK225,$CG$4='DATA ENTRY'!D225),'DATA ENTRY'!X225,"")))</f>
        <v/>
      </c>
      <c r="CP226" s="108" t="str">
        <f t="shared" si="55"/>
        <v/>
      </c>
      <c r="CQ226" s="108" t="str">
        <f>IF('DATA ENTRY'!CK225="","",IF('DATA ENTRY'!G225="","",IF(AND($CD$4='DATA ENTRY'!CK225,$CG$4='DATA ENTRY'!D225),'DATA ENTRY'!G225,"")))</f>
        <v/>
      </c>
      <c r="CR226" s="230" t="str">
        <f>IF('DATA ENTRY'!CK225="","",IF('DATA ENTRY'!D225="","",IF(AND($CD$4='DATA ENTRY'!CK225,$CG$4='DATA ENTRY'!D225),'DATA ENTRY'!D225,"")))</f>
        <v/>
      </c>
      <c r="CS226">
        <f t="shared" si="56"/>
        <v>0</v>
      </c>
      <c r="CT226">
        <f t="shared" si="57"/>
        <v>0</v>
      </c>
      <c r="CV226" s="139"/>
      <c r="CX226">
        <f t="shared" si="58"/>
        <v>0</v>
      </c>
      <c r="DB226" t="str">
        <f t="shared" si="65"/>
        <v/>
      </c>
      <c r="DC226" t="str">
        <f t="shared" si="66"/>
        <v/>
      </c>
      <c r="DD226" s="224">
        <v>220</v>
      </c>
      <c r="DE226" s="3" t="str">
        <f>IF('DATA ENTRY'!CK225="","",IF('DATA ENTRY'!B225="","",IF(AND($DF$4='DATA ENTRY'!D225),'DATA ENTRY'!B225,"")))</f>
        <v/>
      </c>
      <c r="DF226" s="3" t="str">
        <f>IF('DATA ENTRY'!CK225="","",IF('DATA ENTRY'!C225="","",IF(AND($DF$4='DATA ENTRY'!D225),'DATA ENTRY'!C225,"")))</f>
        <v/>
      </c>
      <c r="DG226" s="4" t="str">
        <f>IF('DATA ENTRY'!CK225="","",IF('DATA ENTRY'!I225="","",IF(AND($DF$4='DATA ENTRY'!D225),'DATA ENTRY'!I225,"")))</f>
        <v/>
      </c>
      <c r="DH226" s="4" t="str">
        <f>IF('DATA ENTRY'!CK225="","",IF('DATA ENTRY'!CK225="","",IF(AND($DF$4='DATA ENTRY'!D225),'DATA ENTRY'!CK225,"")))</f>
        <v/>
      </c>
      <c r="DI226" s="3" t="str">
        <f>IF('DATA ENTRY'!CK225="","",IF('DATA ENTRY'!N225="","",IF(AND($DF$4='DATA ENTRY'!D225),'DATA ENTRY'!N225,"")))</f>
        <v/>
      </c>
      <c r="DJ226" s="107" t="str">
        <f>IF('DATA ENTRY'!CK225="","",IF('DATA ENTRY'!O225="","",IF(AND($DF$4='DATA ENTRY'!D225),'DATA ENTRY'!O225,"")))</f>
        <v/>
      </c>
      <c r="DK226" s="3" t="str">
        <f>IF('DATA ENTRY'!CK225="","",IF('DATA ENTRY'!P225="","",IF(AND($DF$4='DATA ENTRY'!D225),'DATA ENTRY'!P225,"")))</f>
        <v/>
      </c>
      <c r="DL226" s="107" t="str">
        <f>IF('DATA ENTRY'!CK225="","",IF('DATA ENTRY'!Q225="","",IF(AND($DF$4='DATA ENTRY'!D225),'DATA ENTRY'!Q225,"")))</f>
        <v/>
      </c>
      <c r="DM226" s="3" t="str">
        <f>IF('DATA ENTRY'!CK225="","",IF('DATA ENTRY'!R225="","",IF(AND($DF$4='DATA ENTRY'!D225),'DATA ENTRY'!R225,"")))</f>
        <v/>
      </c>
      <c r="DN226" s="107" t="str">
        <f>IF('DATA ENTRY'!CK225="","",IF('DATA ENTRY'!S225="","",IF(AND($DF$4='DATA ENTRY'!D225),'DATA ENTRY'!S225,"")))</f>
        <v/>
      </c>
      <c r="DO226" s="3" t="str">
        <f>IF('DATA ENTRY'!CK225="","",IF('DATA ENTRY'!E225="","",IF(AND($DF$4='DATA ENTRY'!D225),'DATA ENTRY'!E225,"")))</f>
        <v/>
      </c>
      <c r="DP226" s="3" t="str">
        <f>IF('DATA ENTRY'!CK225="","",IF('DATA ENTRY'!D225="","",IF(AND($DF$4='DATA ENTRY'!D225),'DATA ENTRY'!D225,"")))</f>
        <v/>
      </c>
      <c r="DQ226" s="3" t="str">
        <f>IF('DATA ENTRY'!CK225="","",IF('DATA ENTRY'!W225="","",IF(AND($DF$4='DATA ENTRY'!D225),'DATA ENTRY'!W225,"")))</f>
        <v/>
      </c>
      <c r="DR226" s="3" t="str">
        <f>IF('DATA ENTRY'!CK225="","",IF('DATA ENTRY'!X225="","",IF(AND($DF$4='DATA ENTRY'!D225),'DATA ENTRY'!X225,"")))</f>
        <v/>
      </c>
      <c r="DS226" s="108" t="str">
        <f t="shared" si="59"/>
        <v/>
      </c>
      <c r="DT226" s="108" t="str">
        <f>IF('DATA ENTRY'!CK225="","",IF('DATA ENTRY'!D225="","",IF(AND($DF$4='DATA ENTRY'!D225),'DATA ENTRY'!G225,"")))</f>
        <v/>
      </c>
      <c r="DY226">
        <f t="shared" si="60"/>
        <v>0</v>
      </c>
      <c r="EB226" t="str">
        <f t="shared" si="61"/>
        <v/>
      </c>
      <c r="EC226" t="str">
        <f t="shared" si="62"/>
        <v/>
      </c>
      <c r="ED226" s="224">
        <v>220</v>
      </c>
      <c r="EE226" s="3" t="str">
        <f>IF('DATA ENTRY'!CK225="","",IF('DATA ENTRY'!B225="","",IF(AND($EF$4='DATA ENTRY'!G225,$EH$4='DATA ENTRY'!F225),'DATA ENTRY'!B225,"")))</f>
        <v/>
      </c>
      <c r="EF226" s="3" t="str">
        <f>IF('DATA ENTRY'!CK225="","",IF('DATA ENTRY'!C225="","",IF(AND($EF$4='DATA ENTRY'!G225,$EH$4='DATA ENTRY'!F225),'DATA ENTRY'!C225,"")))</f>
        <v/>
      </c>
      <c r="EG226" s="4" t="str">
        <f>IF('DATA ENTRY'!CK225="","",IF('DATA ENTRY'!I225="","",IF(AND($EF$4='DATA ENTRY'!G225,$EH$4='DATA ENTRY'!F225),'DATA ENTRY'!I225,"")))</f>
        <v/>
      </c>
      <c r="EH226" s="4" t="str">
        <f>IF('DATA ENTRY'!CK225="","",IF('DATA ENTRY'!CK225="","",IF(AND($EF$4='DATA ENTRY'!G225,$EH$4='DATA ENTRY'!F225),'DATA ENTRY'!CK225,"")))</f>
        <v/>
      </c>
      <c r="EI226" s="3" t="str">
        <f>IF('DATA ENTRY'!CK225="","",IF('DATA ENTRY'!N225="","",IF(AND($EF$4='DATA ENTRY'!G225,$EH$4='DATA ENTRY'!F225),'DATA ENTRY'!N225,"")))</f>
        <v/>
      </c>
      <c r="EJ226" s="107" t="str">
        <f>IF('DATA ENTRY'!CK225="","",IF('DATA ENTRY'!O225="","",IF(AND($EF$4='DATA ENTRY'!G225,$EH$4='DATA ENTRY'!F225),'DATA ENTRY'!O225,"")))</f>
        <v/>
      </c>
      <c r="EK226" s="3" t="str">
        <f>IF('DATA ENTRY'!CK225="","",IF('DATA ENTRY'!P225="","",IF(AND($EF$4='DATA ENTRY'!G225,$EH$4='DATA ENTRY'!F225),'DATA ENTRY'!P225,"")))</f>
        <v/>
      </c>
      <c r="EL226" s="107" t="str">
        <f>IF('DATA ENTRY'!CK225="","",IF('DATA ENTRY'!Q225="","",IF(AND($EF$4='DATA ENTRY'!G225,$EH$4='DATA ENTRY'!F225),'DATA ENTRY'!Q225,"")))</f>
        <v/>
      </c>
      <c r="EM226" s="3" t="str">
        <f>IF('DATA ENTRY'!CK225="","",IF('DATA ENTRY'!R225="","",IF(AND($EF$4='DATA ENTRY'!G225,$EH$4='DATA ENTRY'!F225),'DATA ENTRY'!R225,"")))</f>
        <v/>
      </c>
      <c r="EN226" s="107" t="str">
        <f>IF('DATA ENTRY'!CK225="","",IF('DATA ENTRY'!S225="","",IF(AND($EF$4='DATA ENTRY'!G225,$EH$4='DATA ENTRY'!F225),'DATA ENTRY'!S225,"")))</f>
        <v/>
      </c>
      <c r="EO226" s="3" t="str">
        <f>IF('DATA ENTRY'!CK225="","",IF('DATA ENTRY'!E225="","",IF(AND($EF$4='DATA ENTRY'!G225,$EH$4='DATA ENTRY'!F225),'DATA ENTRY'!E225,"")))</f>
        <v/>
      </c>
      <c r="EP226" s="3" t="str">
        <f>IF('DATA ENTRY'!CK225="","",IF('DATA ENTRY'!D225="","",IF(AND($EF$4='DATA ENTRY'!G225,$EH$4='DATA ENTRY'!F225),'DATA ENTRY'!D225,"")))</f>
        <v/>
      </c>
      <c r="EQ226" s="3" t="str">
        <f>IF('DATA ENTRY'!CK225="","",IF('DATA ENTRY'!W225="","",IF(AND($EF$4='DATA ENTRY'!G225,$EH$4='DATA ENTRY'!F225),'DATA ENTRY'!W225,"")))</f>
        <v/>
      </c>
      <c r="ER226" s="3" t="str">
        <f>IF('DATA ENTRY'!CK225="","",IF('DATA ENTRY'!X225="","",IF(AND($EF$4='DATA ENTRY'!G225,$EH$4='DATA ENTRY'!F225),'DATA ENTRY'!X225,"")))</f>
        <v/>
      </c>
      <c r="ES226" s="108" t="str">
        <f t="shared" si="63"/>
        <v/>
      </c>
      <c r="ET226" s="108" t="str">
        <f>IF('DATA ENTRY'!CK225="","",IF('DATA ENTRY'!D225="","",IF(AND($EF$4='DATA ENTRY'!G225,$EH$4='DATA ENTRY'!F225),'DATA ENTRY'!G225,"")))</f>
        <v/>
      </c>
      <c r="EY226">
        <f t="shared" si="64"/>
        <v>0</v>
      </c>
    </row>
    <row r="227" spans="1:155">
      <c r="A227" t="str">
        <f>IF(S227=0,"",1+(MAX($A$7:A226)))</f>
        <v/>
      </c>
      <c r="B227" s="224">
        <v>221</v>
      </c>
      <c r="C227" s="3" t="str">
        <f>IF('DATA ENTRY'!CK226="","",IF('DATA ENTRY'!B226="","",IF($D$4="All Post",'DATA ENTRY'!B226,IF(AND($D$4='DATA ENTRY'!CK226),'DATA ENTRY'!B226,""))))</f>
        <v/>
      </c>
      <c r="D227" s="3" t="str">
        <f>IF('DATA ENTRY'!CK226="","",IF('DATA ENTRY'!C226="","",IF($D$4="All Post",'DATA ENTRY'!C226,IF(AND($D$4='DATA ENTRY'!CK226),'DATA ENTRY'!C226,""))))</f>
        <v/>
      </c>
      <c r="E227" s="4" t="str">
        <f>IF('DATA ENTRY'!CK226="","",IF('DATA ENTRY'!I226="","",IF($D$4="All Post",'DATA ENTRY'!I226,IF(AND($D$4='DATA ENTRY'!CK226),'DATA ENTRY'!I226,""))))</f>
        <v/>
      </c>
      <c r="F227" s="4" t="str">
        <f>IF('DATA ENTRY'!CK226="","",IF('DATA ENTRY'!CK226="","",IF($D$4="All Post",'DATA ENTRY'!CK226,IF(AND($D$4='DATA ENTRY'!CK226),'DATA ENTRY'!CK226,""))))</f>
        <v/>
      </c>
      <c r="G227" s="3" t="str">
        <f>IF('DATA ENTRY'!CK226="","",IF('DATA ENTRY'!N226="","",IF($D$4="All Post",'DATA ENTRY'!N226,IF(AND($D$4='DATA ENTRY'!CK226),'DATA ENTRY'!N226,""))))</f>
        <v/>
      </c>
      <c r="H227" s="107" t="str">
        <f>IF('DATA ENTRY'!CK226="","",IF('DATA ENTRY'!O226="","",IF($D$4="All Post",'DATA ENTRY'!O226,IF(AND($D$4='DATA ENTRY'!CK226),'DATA ENTRY'!O226,""))))</f>
        <v/>
      </c>
      <c r="I227" s="3" t="str">
        <f>IF('DATA ENTRY'!CK226="","",IF('DATA ENTRY'!P226="","",IF($D$4="All Post",'DATA ENTRY'!P226,IF(AND($D$4='DATA ENTRY'!CK226),'DATA ENTRY'!P226,""))))</f>
        <v/>
      </c>
      <c r="J227" s="107" t="str">
        <f>IF('DATA ENTRY'!CK226="","",IF('DATA ENTRY'!Q226="","",IF($D$4="All Post",'DATA ENTRY'!Q226,IF(AND($D$4='DATA ENTRY'!CK226),'DATA ENTRY'!Q226,""))))</f>
        <v/>
      </c>
      <c r="K227" s="3" t="str">
        <f>IF('DATA ENTRY'!CK226="","",IF('DATA ENTRY'!R226="","",IF($D$4="All Post",'DATA ENTRY'!R226,IF(AND($D$4='DATA ENTRY'!CK226),'DATA ENTRY'!R226,""))))</f>
        <v/>
      </c>
      <c r="L227" s="3" t="str">
        <f>IF('DATA ENTRY'!CK226="","",IF('DATA ENTRY'!S226="","",IF($D$4="All Post",'DATA ENTRY'!S226,IF(AND($D$4='DATA ENTRY'!CK226),'DATA ENTRY'!S226,""))))</f>
        <v/>
      </c>
      <c r="M227" s="3" t="str">
        <f>IF('DATA ENTRY'!CK226="","",IF('DATA ENTRY'!E226="","",IF($D$4="All Post",'DATA ENTRY'!E226,IF(AND($D$4='DATA ENTRY'!CK226),'DATA ENTRY'!E226,""))))</f>
        <v/>
      </c>
      <c r="N227" s="3" t="str">
        <f>IF('DATA ENTRY'!CK226="","",IF('DATA ENTRY'!W226="","",IF($D$4="All Post",'DATA ENTRY'!W226,IF(AND($D$4='DATA ENTRY'!CK226),'DATA ENTRY'!W226,""))))</f>
        <v/>
      </c>
      <c r="O227" s="3" t="str">
        <f>IF('DATA ENTRY'!CK226="","",IF('DATA ENTRY'!X226="","",IF($D$4="All Post",'DATA ENTRY'!X226,IF(AND($D$4='DATA ENTRY'!CK226),'DATA ENTRY'!X226,""))))</f>
        <v/>
      </c>
      <c r="P227" s="3" t="str">
        <f>IF('DATA ENTRY'!CK226="","",IF('DATA ENTRY'!G226="","",IF($D$4="All Post",'DATA ENTRY'!G226,IF(AND($D$4='DATA ENTRY'!CK226),'DATA ENTRY'!G226,""))))</f>
        <v/>
      </c>
      <c r="S227">
        <f t="shared" si="51"/>
        <v>0</v>
      </c>
      <c r="T227" t="str">
        <f t="shared" si="52"/>
        <v/>
      </c>
      <c r="BZ227" t="str">
        <f t="shared" si="53"/>
        <v/>
      </c>
      <c r="CA227" t="str">
        <f t="shared" si="54"/>
        <v/>
      </c>
      <c r="CB227" s="224">
        <v>221</v>
      </c>
      <c r="CC227" s="3" t="str">
        <f>IF('DATA ENTRY'!CK226="","",IF('DATA ENTRY'!B226="","",IF(AND($CD$4='DATA ENTRY'!CK226,$CG$4='DATA ENTRY'!D226),'DATA ENTRY'!B226,"")))</f>
        <v/>
      </c>
      <c r="CD227" s="3" t="str">
        <f>IF('DATA ENTRY'!CK226="","",IF('DATA ENTRY'!C226="","",IF(AND($CD$4='DATA ENTRY'!CK226,$CG$4='DATA ENTRY'!D226),'DATA ENTRY'!C226,"")))</f>
        <v/>
      </c>
      <c r="CE227" s="4" t="str">
        <f>IF('DATA ENTRY'!CK226="","",IF('DATA ENTRY'!I226="","",IF(AND($CD$4='DATA ENTRY'!CK226,$CG$4='DATA ENTRY'!D226),'DATA ENTRY'!I226,"")))</f>
        <v/>
      </c>
      <c r="CF227" s="4" t="str">
        <f>IF('DATA ENTRY'!CK226="","",IF('DATA ENTRY'!CK226="","",IF(AND($CD$4='DATA ENTRY'!CK226,$CG$4='DATA ENTRY'!D226),'DATA ENTRY'!CK226,"")))</f>
        <v/>
      </c>
      <c r="CG227" s="3" t="str">
        <f>IF('DATA ENTRY'!CK226="","",IF('DATA ENTRY'!N226="","",IF(AND($CD$4='DATA ENTRY'!CK226,$CG$4='DATA ENTRY'!D226),'DATA ENTRY'!N226,"")))</f>
        <v/>
      </c>
      <c r="CH227" s="107" t="str">
        <f>IF('DATA ENTRY'!CK226="","",IF('DATA ENTRY'!O226="","",IF(AND($CD$4='DATA ENTRY'!CK226,$CG$4='DATA ENTRY'!D226),'DATA ENTRY'!O226,"")))</f>
        <v/>
      </c>
      <c r="CI227" s="3" t="str">
        <f>IF('DATA ENTRY'!CK226="","",IF('DATA ENTRY'!P226="","",IF(AND($CD$4='DATA ENTRY'!CK226,$CG$4='DATA ENTRY'!D226),'DATA ENTRY'!P226,"")))</f>
        <v/>
      </c>
      <c r="CJ227" s="107" t="str">
        <f>IF('DATA ENTRY'!CK226="","",IF('DATA ENTRY'!Q226="","",IF(AND($CD$4='DATA ENTRY'!CK226,$CG$4='DATA ENTRY'!D226),'DATA ENTRY'!Q226,"")))</f>
        <v/>
      </c>
      <c r="CK227" s="3" t="str">
        <f>IF('DATA ENTRY'!CK226="","",IF('DATA ENTRY'!R226="","",IF(AND($CD$4='DATA ENTRY'!CK226,$CG$4='DATA ENTRY'!D226),'DATA ENTRY'!R226,"")))</f>
        <v/>
      </c>
      <c r="CL227" s="3" t="str">
        <f>IF('DATA ENTRY'!CK226="","",IF('DATA ENTRY'!S226="","",IF(AND($CD$4='DATA ENTRY'!CK226,$CG$4='DATA ENTRY'!D226),'DATA ENTRY'!S226,"")))</f>
        <v/>
      </c>
      <c r="CM227" s="3" t="str">
        <f>IF('DATA ENTRY'!CK226="","",IF('DATA ENTRY'!E226="","",IF(AND($CD$4='DATA ENTRY'!CK226,$CG$4='DATA ENTRY'!D226),'DATA ENTRY'!E226,"")))</f>
        <v/>
      </c>
      <c r="CN227" s="3" t="str">
        <f>IF('DATA ENTRY'!CK226="","",IF('DATA ENTRY'!W226="","",IF(AND($CD$4='DATA ENTRY'!CK226,$CG$4='DATA ENTRY'!D226),'DATA ENTRY'!W226,"")))</f>
        <v/>
      </c>
      <c r="CO227" s="3" t="str">
        <f>IF('DATA ENTRY'!CK226="","",IF('DATA ENTRY'!X226="","",IF(AND($CD$4='DATA ENTRY'!CK226,$CG$4='DATA ENTRY'!D226),'DATA ENTRY'!X226,"")))</f>
        <v/>
      </c>
      <c r="CP227" s="108" t="str">
        <f t="shared" si="55"/>
        <v/>
      </c>
      <c r="CQ227" s="108" t="str">
        <f>IF('DATA ENTRY'!CK226="","",IF('DATA ENTRY'!G226="","",IF(AND($CD$4='DATA ENTRY'!CK226,$CG$4='DATA ENTRY'!D226),'DATA ENTRY'!G226,"")))</f>
        <v/>
      </c>
      <c r="CR227" s="230" t="str">
        <f>IF('DATA ENTRY'!CK226="","",IF('DATA ENTRY'!D226="","",IF(AND($CD$4='DATA ENTRY'!CK226,$CG$4='DATA ENTRY'!D226),'DATA ENTRY'!D226,"")))</f>
        <v/>
      </c>
      <c r="CS227">
        <f t="shared" si="56"/>
        <v>0</v>
      </c>
      <c r="CT227">
        <f t="shared" si="57"/>
        <v>0</v>
      </c>
      <c r="CV227" s="139"/>
      <c r="CX227">
        <f t="shared" si="58"/>
        <v>0</v>
      </c>
      <c r="DB227" t="str">
        <f t="shared" si="65"/>
        <v/>
      </c>
      <c r="DC227" t="str">
        <f t="shared" si="66"/>
        <v/>
      </c>
      <c r="DD227" s="224">
        <v>221</v>
      </c>
      <c r="DE227" s="3" t="str">
        <f>IF('DATA ENTRY'!CK226="","",IF('DATA ENTRY'!B226="","",IF(AND($DF$4='DATA ENTRY'!D226),'DATA ENTRY'!B226,"")))</f>
        <v/>
      </c>
      <c r="DF227" s="3" t="str">
        <f>IF('DATA ENTRY'!CK226="","",IF('DATA ENTRY'!C226="","",IF(AND($DF$4='DATA ENTRY'!D226),'DATA ENTRY'!C226,"")))</f>
        <v/>
      </c>
      <c r="DG227" s="4" t="str">
        <f>IF('DATA ENTRY'!CK226="","",IF('DATA ENTRY'!I226="","",IF(AND($DF$4='DATA ENTRY'!D226),'DATA ENTRY'!I226,"")))</f>
        <v/>
      </c>
      <c r="DH227" s="4" t="str">
        <f>IF('DATA ENTRY'!CK226="","",IF('DATA ENTRY'!CK226="","",IF(AND($DF$4='DATA ENTRY'!D226),'DATA ENTRY'!CK226,"")))</f>
        <v/>
      </c>
      <c r="DI227" s="3" t="str">
        <f>IF('DATA ENTRY'!CK226="","",IF('DATA ENTRY'!N226="","",IF(AND($DF$4='DATA ENTRY'!D226),'DATA ENTRY'!N226,"")))</f>
        <v/>
      </c>
      <c r="DJ227" s="107" t="str">
        <f>IF('DATA ENTRY'!CK226="","",IF('DATA ENTRY'!O226="","",IF(AND($DF$4='DATA ENTRY'!D226),'DATA ENTRY'!O226,"")))</f>
        <v/>
      </c>
      <c r="DK227" s="3" t="str">
        <f>IF('DATA ENTRY'!CK226="","",IF('DATA ENTRY'!P226="","",IF(AND($DF$4='DATA ENTRY'!D226),'DATA ENTRY'!P226,"")))</f>
        <v/>
      </c>
      <c r="DL227" s="107" t="str">
        <f>IF('DATA ENTRY'!CK226="","",IF('DATA ENTRY'!Q226="","",IF(AND($DF$4='DATA ENTRY'!D226),'DATA ENTRY'!Q226,"")))</f>
        <v/>
      </c>
      <c r="DM227" s="3" t="str">
        <f>IF('DATA ENTRY'!CK226="","",IF('DATA ENTRY'!R226="","",IF(AND($DF$4='DATA ENTRY'!D226),'DATA ENTRY'!R226,"")))</f>
        <v/>
      </c>
      <c r="DN227" s="107" t="str">
        <f>IF('DATA ENTRY'!CK226="","",IF('DATA ENTRY'!S226="","",IF(AND($DF$4='DATA ENTRY'!D226),'DATA ENTRY'!S226,"")))</f>
        <v/>
      </c>
      <c r="DO227" s="3" t="str">
        <f>IF('DATA ENTRY'!CK226="","",IF('DATA ENTRY'!E226="","",IF(AND($DF$4='DATA ENTRY'!D226),'DATA ENTRY'!E226,"")))</f>
        <v/>
      </c>
      <c r="DP227" s="3" t="str">
        <f>IF('DATA ENTRY'!CK226="","",IF('DATA ENTRY'!D226="","",IF(AND($DF$4='DATA ENTRY'!D226),'DATA ENTRY'!D226,"")))</f>
        <v/>
      </c>
      <c r="DQ227" s="3" t="str">
        <f>IF('DATA ENTRY'!CK226="","",IF('DATA ENTRY'!W226="","",IF(AND($DF$4='DATA ENTRY'!D226),'DATA ENTRY'!W226,"")))</f>
        <v/>
      </c>
      <c r="DR227" s="3" t="str">
        <f>IF('DATA ENTRY'!CK226="","",IF('DATA ENTRY'!X226="","",IF(AND($DF$4='DATA ENTRY'!D226),'DATA ENTRY'!X226,"")))</f>
        <v/>
      </c>
      <c r="DS227" s="108" t="str">
        <f t="shared" si="59"/>
        <v/>
      </c>
      <c r="DT227" s="108" t="str">
        <f>IF('DATA ENTRY'!CK226="","",IF('DATA ENTRY'!D226="","",IF(AND($DF$4='DATA ENTRY'!D226),'DATA ENTRY'!G226,"")))</f>
        <v/>
      </c>
      <c r="DY227">
        <f t="shared" si="60"/>
        <v>0</v>
      </c>
      <c r="EB227" t="str">
        <f t="shared" si="61"/>
        <v/>
      </c>
      <c r="EC227" t="str">
        <f t="shared" si="62"/>
        <v/>
      </c>
      <c r="ED227" s="224">
        <v>221</v>
      </c>
      <c r="EE227" s="3" t="str">
        <f>IF('DATA ENTRY'!CK226="","",IF('DATA ENTRY'!B226="","",IF(AND($EF$4='DATA ENTRY'!G226,$EH$4='DATA ENTRY'!F226),'DATA ENTRY'!B226,"")))</f>
        <v/>
      </c>
      <c r="EF227" s="3" t="str">
        <f>IF('DATA ENTRY'!CK226="","",IF('DATA ENTRY'!C226="","",IF(AND($EF$4='DATA ENTRY'!G226,$EH$4='DATA ENTRY'!F226),'DATA ENTRY'!C226,"")))</f>
        <v/>
      </c>
      <c r="EG227" s="4" t="str">
        <f>IF('DATA ENTRY'!CK226="","",IF('DATA ENTRY'!I226="","",IF(AND($EF$4='DATA ENTRY'!G226,$EH$4='DATA ENTRY'!F226),'DATA ENTRY'!I226,"")))</f>
        <v/>
      </c>
      <c r="EH227" s="4" t="str">
        <f>IF('DATA ENTRY'!CK226="","",IF('DATA ENTRY'!CK226="","",IF(AND($EF$4='DATA ENTRY'!G226,$EH$4='DATA ENTRY'!F226),'DATA ENTRY'!CK226,"")))</f>
        <v/>
      </c>
      <c r="EI227" s="3" t="str">
        <f>IF('DATA ENTRY'!CK226="","",IF('DATA ENTRY'!N226="","",IF(AND($EF$4='DATA ENTRY'!G226,$EH$4='DATA ENTRY'!F226),'DATA ENTRY'!N226,"")))</f>
        <v/>
      </c>
      <c r="EJ227" s="107" t="str">
        <f>IF('DATA ENTRY'!CK226="","",IF('DATA ENTRY'!O226="","",IF(AND($EF$4='DATA ENTRY'!G226,$EH$4='DATA ENTRY'!F226),'DATA ENTRY'!O226,"")))</f>
        <v/>
      </c>
      <c r="EK227" s="3" t="str">
        <f>IF('DATA ENTRY'!CK226="","",IF('DATA ENTRY'!P226="","",IF(AND($EF$4='DATA ENTRY'!G226,$EH$4='DATA ENTRY'!F226),'DATA ENTRY'!P226,"")))</f>
        <v/>
      </c>
      <c r="EL227" s="107" t="str">
        <f>IF('DATA ENTRY'!CK226="","",IF('DATA ENTRY'!Q226="","",IF(AND($EF$4='DATA ENTRY'!G226,$EH$4='DATA ENTRY'!F226),'DATA ENTRY'!Q226,"")))</f>
        <v/>
      </c>
      <c r="EM227" s="3" t="str">
        <f>IF('DATA ENTRY'!CK226="","",IF('DATA ENTRY'!R226="","",IF(AND($EF$4='DATA ENTRY'!G226,$EH$4='DATA ENTRY'!F226),'DATA ENTRY'!R226,"")))</f>
        <v/>
      </c>
      <c r="EN227" s="107" t="str">
        <f>IF('DATA ENTRY'!CK226="","",IF('DATA ENTRY'!S226="","",IF(AND($EF$4='DATA ENTRY'!G226,$EH$4='DATA ENTRY'!F226),'DATA ENTRY'!S226,"")))</f>
        <v/>
      </c>
      <c r="EO227" s="3" t="str">
        <f>IF('DATA ENTRY'!CK226="","",IF('DATA ENTRY'!E226="","",IF(AND($EF$4='DATA ENTRY'!G226,$EH$4='DATA ENTRY'!F226),'DATA ENTRY'!E226,"")))</f>
        <v/>
      </c>
      <c r="EP227" s="3" t="str">
        <f>IF('DATA ENTRY'!CK226="","",IF('DATA ENTRY'!D226="","",IF(AND($EF$4='DATA ENTRY'!G226,$EH$4='DATA ENTRY'!F226),'DATA ENTRY'!D226,"")))</f>
        <v/>
      </c>
      <c r="EQ227" s="3" t="str">
        <f>IF('DATA ENTRY'!CK226="","",IF('DATA ENTRY'!W226="","",IF(AND($EF$4='DATA ENTRY'!G226,$EH$4='DATA ENTRY'!F226),'DATA ENTRY'!W226,"")))</f>
        <v/>
      </c>
      <c r="ER227" s="3" t="str">
        <f>IF('DATA ENTRY'!CK226="","",IF('DATA ENTRY'!X226="","",IF(AND($EF$4='DATA ENTRY'!G226,$EH$4='DATA ENTRY'!F226),'DATA ENTRY'!X226,"")))</f>
        <v/>
      </c>
      <c r="ES227" s="108" t="str">
        <f t="shared" si="63"/>
        <v/>
      </c>
      <c r="ET227" s="108" t="str">
        <f>IF('DATA ENTRY'!CK226="","",IF('DATA ENTRY'!D226="","",IF(AND($EF$4='DATA ENTRY'!G226,$EH$4='DATA ENTRY'!F226),'DATA ENTRY'!G226,"")))</f>
        <v/>
      </c>
      <c r="EY227">
        <f t="shared" si="64"/>
        <v>0</v>
      </c>
    </row>
    <row r="228" spans="1:155">
      <c r="A228" t="str">
        <f>IF(S228=0,"",1+(MAX($A$7:A227)))</f>
        <v/>
      </c>
      <c r="B228" s="224">
        <v>222</v>
      </c>
      <c r="C228" s="3" t="str">
        <f>IF('DATA ENTRY'!CK227="","",IF('DATA ENTRY'!B227="","",IF($D$4="All Post",'DATA ENTRY'!B227,IF(AND($D$4='DATA ENTRY'!CK227),'DATA ENTRY'!B227,""))))</f>
        <v/>
      </c>
      <c r="D228" s="3" t="str">
        <f>IF('DATA ENTRY'!CK227="","",IF('DATA ENTRY'!C227="","",IF($D$4="All Post",'DATA ENTRY'!C227,IF(AND($D$4='DATA ENTRY'!CK227),'DATA ENTRY'!C227,""))))</f>
        <v/>
      </c>
      <c r="E228" s="4" t="str">
        <f>IF('DATA ENTRY'!CK227="","",IF('DATA ENTRY'!I227="","",IF($D$4="All Post",'DATA ENTRY'!I227,IF(AND($D$4='DATA ENTRY'!CK227),'DATA ENTRY'!I227,""))))</f>
        <v/>
      </c>
      <c r="F228" s="4" t="str">
        <f>IF('DATA ENTRY'!CK227="","",IF('DATA ENTRY'!CK227="","",IF($D$4="All Post",'DATA ENTRY'!CK227,IF(AND($D$4='DATA ENTRY'!CK227),'DATA ENTRY'!CK227,""))))</f>
        <v/>
      </c>
      <c r="G228" s="3" t="str">
        <f>IF('DATA ENTRY'!CK227="","",IF('DATA ENTRY'!N227="","",IF($D$4="All Post",'DATA ENTRY'!N227,IF(AND($D$4='DATA ENTRY'!CK227),'DATA ENTRY'!N227,""))))</f>
        <v/>
      </c>
      <c r="H228" s="107" t="str">
        <f>IF('DATA ENTRY'!CK227="","",IF('DATA ENTRY'!O227="","",IF($D$4="All Post",'DATA ENTRY'!O227,IF(AND($D$4='DATA ENTRY'!CK227),'DATA ENTRY'!O227,""))))</f>
        <v/>
      </c>
      <c r="I228" s="3" t="str">
        <f>IF('DATA ENTRY'!CK227="","",IF('DATA ENTRY'!P227="","",IF($D$4="All Post",'DATA ENTRY'!P227,IF(AND($D$4='DATA ENTRY'!CK227),'DATA ENTRY'!P227,""))))</f>
        <v/>
      </c>
      <c r="J228" s="107" t="str">
        <f>IF('DATA ENTRY'!CK227="","",IF('DATA ENTRY'!Q227="","",IF($D$4="All Post",'DATA ENTRY'!Q227,IF(AND($D$4='DATA ENTRY'!CK227),'DATA ENTRY'!Q227,""))))</f>
        <v/>
      </c>
      <c r="K228" s="3" t="str">
        <f>IF('DATA ENTRY'!CK227="","",IF('DATA ENTRY'!R227="","",IF($D$4="All Post",'DATA ENTRY'!R227,IF(AND($D$4='DATA ENTRY'!CK227),'DATA ENTRY'!R227,""))))</f>
        <v/>
      </c>
      <c r="L228" s="3" t="str">
        <f>IF('DATA ENTRY'!CK227="","",IF('DATA ENTRY'!S227="","",IF($D$4="All Post",'DATA ENTRY'!S227,IF(AND($D$4='DATA ENTRY'!CK227),'DATA ENTRY'!S227,""))))</f>
        <v/>
      </c>
      <c r="M228" s="3" t="str">
        <f>IF('DATA ENTRY'!CK227="","",IF('DATA ENTRY'!E227="","",IF($D$4="All Post",'DATA ENTRY'!E227,IF(AND($D$4='DATA ENTRY'!CK227),'DATA ENTRY'!E227,""))))</f>
        <v/>
      </c>
      <c r="N228" s="3" t="str">
        <f>IF('DATA ENTRY'!CK227="","",IF('DATA ENTRY'!W227="","",IF($D$4="All Post",'DATA ENTRY'!W227,IF(AND($D$4='DATA ENTRY'!CK227),'DATA ENTRY'!W227,""))))</f>
        <v/>
      </c>
      <c r="O228" s="3" t="str">
        <f>IF('DATA ENTRY'!CK227="","",IF('DATA ENTRY'!X227="","",IF($D$4="All Post",'DATA ENTRY'!X227,IF(AND($D$4='DATA ENTRY'!CK227),'DATA ENTRY'!X227,""))))</f>
        <v/>
      </c>
      <c r="P228" s="3" t="str">
        <f>IF('DATA ENTRY'!CK227="","",IF('DATA ENTRY'!G227="","",IF($D$4="All Post",'DATA ENTRY'!G227,IF(AND($D$4='DATA ENTRY'!CK227),'DATA ENTRY'!G227,""))))</f>
        <v/>
      </c>
      <c r="S228">
        <f t="shared" si="51"/>
        <v>0</v>
      </c>
      <c r="T228" t="str">
        <f t="shared" si="52"/>
        <v/>
      </c>
      <c r="BZ228" t="str">
        <f t="shared" si="53"/>
        <v/>
      </c>
      <c r="CA228" t="str">
        <f t="shared" si="54"/>
        <v/>
      </c>
      <c r="CB228" s="224">
        <v>222</v>
      </c>
      <c r="CC228" s="3" t="str">
        <f>IF('DATA ENTRY'!CK227="","",IF('DATA ENTRY'!B227="","",IF(AND($CD$4='DATA ENTRY'!CK227,$CG$4='DATA ENTRY'!D227),'DATA ENTRY'!B227,"")))</f>
        <v/>
      </c>
      <c r="CD228" s="3" t="str">
        <f>IF('DATA ENTRY'!CK227="","",IF('DATA ENTRY'!C227="","",IF(AND($CD$4='DATA ENTRY'!CK227,$CG$4='DATA ENTRY'!D227),'DATA ENTRY'!C227,"")))</f>
        <v/>
      </c>
      <c r="CE228" s="4" t="str">
        <f>IF('DATA ENTRY'!CK227="","",IF('DATA ENTRY'!I227="","",IF(AND($CD$4='DATA ENTRY'!CK227,$CG$4='DATA ENTRY'!D227),'DATA ENTRY'!I227,"")))</f>
        <v/>
      </c>
      <c r="CF228" s="4" t="str">
        <f>IF('DATA ENTRY'!CK227="","",IF('DATA ENTRY'!CK227="","",IF(AND($CD$4='DATA ENTRY'!CK227,$CG$4='DATA ENTRY'!D227),'DATA ENTRY'!CK227,"")))</f>
        <v/>
      </c>
      <c r="CG228" s="3" t="str">
        <f>IF('DATA ENTRY'!CK227="","",IF('DATA ENTRY'!N227="","",IF(AND($CD$4='DATA ENTRY'!CK227,$CG$4='DATA ENTRY'!D227),'DATA ENTRY'!N227,"")))</f>
        <v/>
      </c>
      <c r="CH228" s="107" t="str">
        <f>IF('DATA ENTRY'!CK227="","",IF('DATA ENTRY'!O227="","",IF(AND($CD$4='DATA ENTRY'!CK227,$CG$4='DATA ENTRY'!D227),'DATA ENTRY'!O227,"")))</f>
        <v/>
      </c>
      <c r="CI228" s="3" t="str">
        <f>IF('DATA ENTRY'!CK227="","",IF('DATA ENTRY'!P227="","",IF(AND($CD$4='DATA ENTRY'!CK227,$CG$4='DATA ENTRY'!D227),'DATA ENTRY'!P227,"")))</f>
        <v/>
      </c>
      <c r="CJ228" s="107" t="str">
        <f>IF('DATA ENTRY'!CK227="","",IF('DATA ENTRY'!Q227="","",IF(AND($CD$4='DATA ENTRY'!CK227,$CG$4='DATA ENTRY'!D227),'DATA ENTRY'!Q227,"")))</f>
        <v/>
      </c>
      <c r="CK228" s="3" t="str">
        <f>IF('DATA ENTRY'!CK227="","",IF('DATA ENTRY'!R227="","",IF(AND($CD$4='DATA ENTRY'!CK227,$CG$4='DATA ENTRY'!D227),'DATA ENTRY'!R227,"")))</f>
        <v/>
      </c>
      <c r="CL228" s="3" t="str">
        <f>IF('DATA ENTRY'!CK227="","",IF('DATA ENTRY'!S227="","",IF(AND($CD$4='DATA ENTRY'!CK227,$CG$4='DATA ENTRY'!D227),'DATA ENTRY'!S227,"")))</f>
        <v/>
      </c>
      <c r="CM228" s="3" t="str">
        <f>IF('DATA ENTRY'!CK227="","",IF('DATA ENTRY'!E227="","",IF(AND($CD$4='DATA ENTRY'!CK227,$CG$4='DATA ENTRY'!D227),'DATA ENTRY'!E227,"")))</f>
        <v/>
      </c>
      <c r="CN228" s="3" t="str">
        <f>IF('DATA ENTRY'!CK227="","",IF('DATA ENTRY'!W227="","",IF(AND($CD$4='DATA ENTRY'!CK227,$CG$4='DATA ENTRY'!D227),'DATA ENTRY'!W227,"")))</f>
        <v/>
      </c>
      <c r="CO228" s="3" t="str">
        <f>IF('DATA ENTRY'!CK227="","",IF('DATA ENTRY'!X227="","",IF(AND($CD$4='DATA ENTRY'!CK227,$CG$4='DATA ENTRY'!D227),'DATA ENTRY'!X227,"")))</f>
        <v/>
      </c>
      <c r="CP228" s="108" t="str">
        <f t="shared" si="55"/>
        <v/>
      </c>
      <c r="CQ228" s="108" t="str">
        <f>IF('DATA ENTRY'!CK227="","",IF('DATA ENTRY'!G227="","",IF(AND($CD$4='DATA ENTRY'!CK227,$CG$4='DATA ENTRY'!D227),'DATA ENTRY'!G227,"")))</f>
        <v/>
      </c>
      <c r="CR228" s="230" t="str">
        <f>IF('DATA ENTRY'!CK227="","",IF('DATA ENTRY'!D227="","",IF(AND($CD$4='DATA ENTRY'!CK227,$CG$4='DATA ENTRY'!D227),'DATA ENTRY'!D227,"")))</f>
        <v/>
      </c>
      <c r="CS228">
        <f t="shared" si="56"/>
        <v>0</v>
      </c>
      <c r="CT228">
        <f t="shared" si="57"/>
        <v>0</v>
      </c>
      <c r="CV228" s="139"/>
      <c r="CX228">
        <f t="shared" si="58"/>
        <v>0</v>
      </c>
      <c r="DB228" t="str">
        <f t="shared" si="65"/>
        <v/>
      </c>
      <c r="DC228" t="str">
        <f t="shared" si="66"/>
        <v/>
      </c>
      <c r="DD228" s="224">
        <v>222</v>
      </c>
      <c r="DE228" s="3" t="str">
        <f>IF('DATA ENTRY'!CK227="","",IF('DATA ENTRY'!B227="","",IF(AND($DF$4='DATA ENTRY'!D227),'DATA ENTRY'!B227,"")))</f>
        <v/>
      </c>
      <c r="DF228" s="3" t="str">
        <f>IF('DATA ENTRY'!CK227="","",IF('DATA ENTRY'!C227="","",IF(AND($DF$4='DATA ENTRY'!D227),'DATA ENTRY'!C227,"")))</f>
        <v/>
      </c>
      <c r="DG228" s="4" t="str">
        <f>IF('DATA ENTRY'!CK227="","",IF('DATA ENTRY'!I227="","",IF(AND($DF$4='DATA ENTRY'!D227),'DATA ENTRY'!I227,"")))</f>
        <v/>
      </c>
      <c r="DH228" s="4" t="str">
        <f>IF('DATA ENTRY'!CK227="","",IF('DATA ENTRY'!CK227="","",IF(AND($DF$4='DATA ENTRY'!D227),'DATA ENTRY'!CK227,"")))</f>
        <v/>
      </c>
      <c r="DI228" s="3" t="str">
        <f>IF('DATA ENTRY'!CK227="","",IF('DATA ENTRY'!N227="","",IF(AND($DF$4='DATA ENTRY'!D227),'DATA ENTRY'!N227,"")))</f>
        <v/>
      </c>
      <c r="DJ228" s="107" t="str">
        <f>IF('DATA ENTRY'!CK227="","",IF('DATA ENTRY'!O227="","",IF(AND($DF$4='DATA ENTRY'!D227),'DATA ENTRY'!O227,"")))</f>
        <v/>
      </c>
      <c r="DK228" s="3" t="str">
        <f>IF('DATA ENTRY'!CK227="","",IF('DATA ENTRY'!P227="","",IF(AND($DF$4='DATA ENTRY'!D227),'DATA ENTRY'!P227,"")))</f>
        <v/>
      </c>
      <c r="DL228" s="107" t="str">
        <f>IF('DATA ENTRY'!CK227="","",IF('DATA ENTRY'!Q227="","",IF(AND($DF$4='DATA ENTRY'!D227),'DATA ENTRY'!Q227,"")))</f>
        <v/>
      </c>
      <c r="DM228" s="3" t="str">
        <f>IF('DATA ENTRY'!CK227="","",IF('DATA ENTRY'!R227="","",IF(AND($DF$4='DATA ENTRY'!D227),'DATA ENTRY'!R227,"")))</f>
        <v/>
      </c>
      <c r="DN228" s="107" t="str">
        <f>IF('DATA ENTRY'!CK227="","",IF('DATA ENTRY'!S227="","",IF(AND($DF$4='DATA ENTRY'!D227),'DATA ENTRY'!S227,"")))</f>
        <v/>
      </c>
      <c r="DO228" s="3" t="str">
        <f>IF('DATA ENTRY'!CK227="","",IF('DATA ENTRY'!E227="","",IF(AND($DF$4='DATA ENTRY'!D227),'DATA ENTRY'!E227,"")))</f>
        <v/>
      </c>
      <c r="DP228" s="3" t="str">
        <f>IF('DATA ENTRY'!CK227="","",IF('DATA ENTRY'!D227="","",IF(AND($DF$4='DATA ENTRY'!D227),'DATA ENTRY'!D227,"")))</f>
        <v/>
      </c>
      <c r="DQ228" s="3" t="str">
        <f>IF('DATA ENTRY'!CK227="","",IF('DATA ENTRY'!W227="","",IF(AND($DF$4='DATA ENTRY'!D227),'DATA ENTRY'!W227,"")))</f>
        <v/>
      </c>
      <c r="DR228" s="3" t="str">
        <f>IF('DATA ENTRY'!CK227="","",IF('DATA ENTRY'!X227="","",IF(AND($DF$4='DATA ENTRY'!D227),'DATA ENTRY'!X227,"")))</f>
        <v/>
      </c>
      <c r="DS228" s="108" t="str">
        <f t="shared" si="59"/>
        <v/>
      </c>
      <c r="DT228" s="108" t="str">
        <f>IF('DATA ENTRY'!CK227="","",IF('DATA ENTRY'!D227="","",IF(AND($DF$4='DATA ENTRY'!D227),'DATA ENTRY'!G227,"")))</f>
        <v/>
      </c>
      <c r="DY228">
        <f t="shared" si="60"/>
        <v>0</v>
      </c>
      <c r="EB228" t="str">
        <f t="shared" si="61"/>
        <v/>
      </c>
      <c r="EC228" t="str">
        <f t="shared" si="62"/>
        <v/>
      </c>
      <c r="ED228" s="224">
        <v>222</v>
      </c>
      <c r="EE228" s="3" t="str">
        <f>IF('DATA ENTRY'!CK227="","",IF('DATA ENTRY'!B227="","",IF(AND($EF$4='DATA ENTRY'!G227,$EH$4='DATA ENTRY'!F227),'DATA ENTRY'!B227,"")))</f>
        <v/>
      </c>
      <c r="EF228" s="3" t="str">
        <f>IF('DATA ENTRY'!CK227="","",IF('DATA ENTRY'!C227="","",IF(AND($EF$4='DATA ENTRY'!G227,$EH$4='DATA ENTRY'!F227),'DATA ENTRY'!C227,"")))</f>
        <v/>
      </c>
      <c r="EG228" s="4" t="str">
        <f>IF('DATA ENTRY'!CK227="","",IF('DATA ENTRY'!I227="","",IF(AND($EF$4='DATA ENTRY'!G227,$EH$4='DATA ENTRY'!F227),'DATA ENTRY'!I227,"")))</f>
        <v/>
      </c>
      <c r="EH228" s="4" t="str">
        <f>IF('DATA ENTRY'!CK227="","",IF('DATA ENTRY'!CK227="","",IF(AND($EF$4='DATA ENTRY'!G227,$EH$4='DATA ENTRY'!F227),'DATA ENTRY'!CK227,"")))</f>
        <v/>
      </c>
      <c r="EI228" s="3" t="str">
        <f>IF('DATA ENTRY'!CK227="","",IF('DATA ENTRY'!N227="","",IF(AND($EF$4='DATA ENTRY'!G227,$EH$4='DATA ENTRY'!F227),'DATA ENTRY'!N227,"")))</f>
        <v/>
      </c>
      <c r="EJ228" s="107" t="str">
        <f>IF('DATA ENTRY'!CK227="","",IF('DATA ENTRY'!O227="","",IF(AND($EF$4='DATA ENTRY'!G227,$EH$4='DATA ENTRY'!F227),'DATA ENTRY'!O227,"")))</f>
        <v/>
      </c>
      <c r="EK228" s="3" t="str">
        <f>IF('DATA ENTRY'!CK227="","",IF('DATA ENTRY'!P227="","",IF(AND($EF$4='DATA ENTRY'!G227,$EH$4='DATA ENTRY'!F227),'DATA ENTRY'!P227,"")))</f>
        <v/>
      </c>
      <c r="EL228" s="107" t="str">
        <f>IF('DATA ENTRY'!CK227="","",IF('DATA ENTRY'!Q227="","",IF(AND($EF$4='DATA ENTRY'!G227,$EH$4='DATA ENTRY'!F227),'DATA ENTRY'!Q227,"")))</f>
        <v/>
      </c>
      <c r="EM228" s="3" t="str">
        <f>IF('DATA ENTRY'!CK227="","",IF('DATA ENTRY'!R227="","",IF(AND($EF$4='DATA ENTRY'!G227,$EH$4='DATA ENTRY'!F227),'DATA ENTRY'!R227,"")))</f>
        <v/>
      </c>
      <c r="EN228" s="107" t="str">
        <f>IF('DATA ENTRY'!CK227="","",IF('DATA ENTRY'!S227="","",IF(AND($EF$4='DATA ENTRY'!G227,$EH$4='DATA ENTRY'!F227),'DATA ENTRY'!S227,"")))</f>
        <v/>
      </c>
      <c r="EO228" s="3" t="str">
        <f>IF('DATA ENTRY'!CK227="","",IF('DATA ENTRY'!E227="","",IF(AND($EF$4='DATA ENTRY'!G227,$EH$4='DATA ENTRY'!F227),'DATA ENTRY'!E227,"")))</f>
        <v/>
      </c>
      <c r="EP228" s="3" t="str">
        <f>IF('DATA ENTRY'!CK227="","",IF('DATA ENTRY'!D227="","",IF(AND($EF$4='DATA ENTRY'!G227,$EH$4='DATA ENTRY'!F227),'DATA ENTRY'!D227,"")))</f>
        <v/>
      </c>
      <c r="EQ228" s="3" t="str">
        <f>IF('DATA ENTRY'!CK227="","",IF('DATA ENTRY'!W227="","",IF(AND($EF$4='DATA ENTRY'!G227,$EH$4='DATA ENTRY'!F227),'DATA ENTRY'!W227,"")))</f>
        <v/>
      </c>
      <c r="ER228" s="3" t="str">
        <f>IF('DATA ENTRY'!CK227="","",IF('DATA ENTRY'!X227="","",IF(AND($EF$4='DATA ENTRY'!G227,$EH$4='DATA ENTRY'!F227),'DATA ENTRY'!X227,"")))</f>
        <v/>
      </c>
      <c r="ES228" s="108" t="str">
        <f t="shared" si="63"/>
        <v/>
      </c>
      <c r="ET228" s="108" t="str">
        <f>IF('DATA ENTRY'!CK227="","",IF('DATA ENTRY'!D227="","",IF(AND($EF$4='DATA ENTRY'!G227,$EH$4='DATA ENTRY'!F227),'DATA ENTRY'!G227,"")))</f>
        <v/>
      </c>
      <c r="EY228">
        <f t="shared" si="64"/>
        <v>0</v>
      </c>
    </row>
    <row r="229" spans="1:155">
      <c r="A229" t="str">
        <f>IF(S229=0,"",1+(MAX($A$7:A228)))</f>
        <v/>
      </c>
      <c r="B229" s="224">
        <v>223</v>
      </c>
      <c r="C229" s="3" t="str">
        <f>IF('DATA ENTRY'!CK228="","",IF('DATA ENTRY'!B228="","",IF($D$4="All Post",'DATA ENTRY'!B228,IF(AND($D$4='DATA ENTRY'!CK228),'DATA ENTRY'!B228,""))))</f>
        <v/>
      </c>
      <c r="D229" s="3" t="str">
        <f>IF('DATA ENTRY'!CK228="","",IF('DATA ENTRY'!C228="","",IF($D$4="All Post",'DATA ENTRY'!C228,IF(AND($D$4='DATA ENTRY'!CK228),'DATA ENTRY'!C228,""))))</f>
        <v/>
      </c>
      <c r="E229" s="4" t="str">
        <f>IF('DATA ENTRY'!CK228="","",IF('DATA ENTRY'!I228="","",IF($D$4="All Post",'DATA ENTRY'!I228,IF(AND($D$4='DATA ENTRY'!CK228),'DATA ENTRY'!I228,""))))</f>
        <v/>
      </c>
      <c r="F229" s="4" t="str">
        <f>IF('DATA ENTRY'!CK228="","",IF('DATA ENTRY'!CK228="","",IF($D$4="All Post",'DATA ENTRY'!CK228,IF(AND($D$4='DATA ENTRY'!CK228),'DATA ENTRY'!CK228,""))))</f>
        <v/>
      </c>
      <c r="G229" s="3" t="str">
        <f>IF('DATA ENTRY'!CK228="","",IF('DATA ENTRY'!N228="","",IF($D$4="All Post",'DATA ENTRY'!N228,IF(AND($D$4='DATA ENTRY'!CK228),'DATA ENTRY'!N228,""))))</f>
        <v/>
      </c>
      <c r="H229" s="107" t="str">
        <f>IF('DATA ENTRY'!CK228="","",IF('DATA ENTRY'!O228="","",IF($D$4="All Post",'DATA ENTRY'!O228,IF(AND($D$4='DATA ENTRY'!CK228),'DATA ENTRY'!O228,""))))</f>
        <v/>
      </c>
      <c r="I229" s="3" t="str">
        <f>IF('DATA ENTRY'!CK228="","",IF('DATA ENTRY'!P228="","",IF($D$4="All Post",'DATA ENTRY'!P228,IF(AND($D$4='DATA ENTRY'!CK228),'DATA ENTRY'!P228,""))))</f>
        <v/>
      </c>
      <c r="J229" s="107" t="str">
        <f>IF('DATA ENTRY'!CK228="","",IF('DATA ENTRY'!Q228="","",IF($D$4="All Post",'DATA ENTRY'!Q228,IF(AND($D$4='DATA ENTRY'!CK228),'DATA ENTRY'!Q228,""))))</f>
        <v/>
      </c>
      <c r="K229" s="3" t="str">
        <f>IF('DATA ENTRY'!CK228="","",IF('DATA ENTRY'!R228="","",IF($D$4="All Post",'DATA ENTRY'!R228,IF(AND($D$4='DATA ENTRY'!CK228),'DATA ENTRY'!R228,""))))</f>
        <v/>
      </c>
      <c r="L229" s="3" t="str">
        <f>IF('DATA ENTRY'!CK228="","",IF('DATA ENTRY'!S228="","",IF($D$4="All Post",'DATA ENTRY'!S228,IF(AND($D$4='DATA ENTRY'!CK228),'DATA ENTRY'!S228,""))))</f>
        <v/>
      </c>
      <c r="M229" s="3" t="str">
        <f>IF('DATA ENTRY'!CK228="","",IF('DATA ENTRY'!E228="","",IF($D$4="All Post",'DATA ENTRY'!E228,IF(AND($D$4='DATA ENTRY'!CK228),'DATA ENTRY'!E228,""))))</f>
        <v/>
      </c>
      <c r="N229" s="3" t="str">
        <f>IF('DATA ENTRY'!CK228="","",IF('DATA ENTRY'!W228="","",IF($D$4="All Post",'DATA ENTRY'!W228,IF(AND($D$4='DATA ENTRY'!CK228),'DATA ENTRY'!W228,""))))</f>
        <v/>
      </c>
      <c r="O229" s="3" t="str">
        <f>IF('DATA ENTRY'!CK228="","",IF('DATA ENTRY'!X228="","",IF($D$4="All Post",'DATA ENTRY'!X228,IF(AND($D$4='DATA ENTRY'!CK228),'DATA ENTRY'!X228,""))))</f>
        <v/>
      </c>
      <c r="P229" s="3" t="str">
        <f>IF('DATA ENTRY'!CK228="","",IF('DATA ENTRY'!G228="","",IF($D$4="All Post",'DATA ENTRY'!G228,IF(AND($D$4='DATA ENTRY'!CK228),'DATA ENTRY'!G228,""))))</f>
        <v/>
      </c>
      <c r="S229">
        <f t="shared" si="51"/>
        <v>0</v>
      </c>
      <c r="T229" t="str">
        <f t="shared" si="52"/>
        <v/>
      </c>
      <c r="BZ229" t="str">
        <f t="shared" si="53"/>
        <v/>
      </c>
      <c r="CA229" t="str">
        <f t="shared" si="54"/>
        <v/>
      </c>
      <c r="CB229" s="224">
        <v>223</v>
      </c>
      <c r="CC229" s="3" t="str">
        <f>IF('DATA ENTRY'!CK228="","",IF('DATA ENTRY'!B228="","",IF(AND($CD$4='DATA ENTRY'!CK228,$CG$4='DATA ENTRY'!D228),'DATA ENTRY'!B228,"")))</f>
        <v/>
      </c>
      <c r="CD229" s="3" t="str">
        <f>IF('DATA ENTRY'!CK228="","",IF('DATA ENTRY'!C228="","",IF(AND($CD$4='DATA ENTRY'!CK228,$CG$4='DATA ENTRY'!D228),'DATA ENTRY'!C228,"")))</f>
        <v/>
      </c>
      <c r="CE229" s="4" t="str">
        <f>IF('DATA ENTRY'!CK228="","",IF('DATA ENTRY'!I228="","",IF(AND($CD$4='DATA ENTRY'!CK228,$CG$4='DATA ENTRY'!D228),'DATA ENTRY'!I228,"")))</f>
        <v/>
      </c>
      <c r="CF229" s="4" t="str">
        <f>IF('DATA ENTRY'!CK228="","",IF('DATA ENTRY'!CK228="","",IF(AND($CD$4='DATA ENTRY'!CK228,$CG$4='DATA ENTRY'!D228),'DATA ENTRY'!CK228,"")))</f>
        <v/>
      </c>
      <c r="CG229" s="3" t="str">
        <f>IF('DATA ENTRY'!CK228="","",IF('DATA ENTRY'!N228="","",IF(AND($CD$4='DATA ENTRY'!CK228,$CG$4='DATA ENTRY'!D228),'DATA ENTRY'!N228,"")))</f>
        <v/>
      </c>
      <c r="CH229" s="107" t="str">
        <f>IF('DATA ENTRY'!CK228="","",IF('DATA ENTRY'!O228="","",IF(AND($CD$4='DATA ENTRY'!CK228,$CG$4='DATA ENTRY'!D228),'DATA ENTRY'!O228,"")))</f>
        <v/>
      </c>
      <c r="CI229" s="3" t="str">
        <f>IF('DATA ENTRY'!CK228="","",IF('DATA ENTRY'!P228="","",IF(AND($CD$4='DATA ENTRY'!CK228,$CG$4='DATA ENTRY'!D228),'DATA ENTRY'!P228,"")))</f>
        <v/>
      </c>
      <c r="CJ229" s="107" t="str">
        <f>IF('DATA ENTRY'!CK228="","",IF('DATA ENTRY'!Q228="","",IF(AND($CD$4='DATA ENTRY'!CK228,$CG$4='DATA ENTRY'!D228),'DATA ENTRY'!Q228,"")))</f>
        <v/>
      </c>
      <c r="CK229" s="3" t="str">
        <f>IF('DATA ENTRY'!CK228="","",IF('DATA ENTRY'!R228="","",IF(AND($CD$4='DATA ENTRY'!CK228,$CG$4='DATA ENTRY'!D228),'DATA ENTRY'!R228,"")))</f>
        <v/>
      </c>
      <c r="CL229" s="3" t="str">
        <f>IF('DATA ENTRY'!CK228="","",IF('DATA ENTRY'!S228="","",IF(AND($CD$4='DATA ENTRY'!CK228,$CG$4='DATA ENTRY'!D228),'DATA ENTRY'!S228,"")))</f>
        <v/>
      </c>
      <c r="CM229" s="3" t="str">
        <f>IF('DATA ENTRY'!CK228="","",IF('DATA ENTRY'!E228="","",IF(AND($CD$4='DATA ENTRY'!CK228,$CG$4='DATA ENTRY'!D228),'DATA ENTRY'!E228,"")))</f>
        <v/>
      </c>
      <c r="CN229" s="3" t="str">
        <f>IF('DATA ENTRY'!CK228="","",IF('DATA ENTRY'!W228="","",IF(AND($CD$4='DATA ENTRY'!CK228,$CG$4='DATA ENTRY'!D228),'DATA ENTRY'!W228,"")))</f>
        <v/>
      </c>
      <c r="CO229" s="3" t="str">
        <f>IF('DATA ENTRY'!CK228="","",IF('DATA ENTRY'!X228="","",IF(AND($CD$4='DATA ENTRY'!CK228,$CG$4='DATA ENTRY'!D228),'DATA ENTRY'!X228,"")))</f>
        <v/>
      </c>
      <c r="CP229" s="108" t="str">
        <f t="shared" si="55"/>
        <v/>
      </c>
      <c r="CQ229" s="108" t="str">
        <f>IF('DATA ENTRY'!CK228="","",IF('DATA ENTRY'!G228="","",IF(AND($CD$4='DATA ENTRY'!CK228,$CG$4='DATA ENTRY'!D228),'DATA ENTRY'!G228,"")))</f>
        <v/>
      </c>
      <c r="CR229" s="230" t="str">
        <f>IF('DATA ENTRY'!CK228="","",IF('DATA ENTRY'!D228="","",IF(AND($CD$4='DATA ENTRY'!CK228,$CG$4='DATA ENTRY'!D228),'DATA ENTRY'!D228,"")))</f>
        <v/>
      </c>
      <c r="CS229">
        <f t="shared" si="56"/>
        <v>0</v>
      </c>
      <c r="CT229">
        <f t="shared" si="57"/>
        <v>0</v>
      </c>
      <c r="CV229" s="139"/>
      <c r="CX229">
        <f t="shared" si="58"/>
        <v>0</v>
      </c>
      <c r="DB229" t="str">
        <f t="shared" si="65"/>
        <v/>
      </c>
      <c r="DC229" t="str">
        <f t="shared" si="66"/>
        <v/>
      </c>
      <c r="DD229" s="224">
        <v>223</v>
      </c>
      <c r="DE229" s="3" t="str">
        <f>IF('DATA ENTRY'!CK228="","",IF('DATA ENTRY'!B228="","",IF(AND($DF$4='DATA ENTRY'!D228),'DATA ENTRY'!B228,"")))</f>
        <v/>
      </c>
      <c r="DF229" s="3" t="str">
        <f>IF('DATA ENTRY'!CK228="","",IF('DATA ENTRY'!C228="","",IF(AND($DF$4='DATA ENTRY'!D228),'DATA ENTRY'!C228,"")))</f>
        <v/>
      </c>
      <c r="DG229" s="4" t="str">
        <f>IF('DATA ENTRY'!CK228="","",IF('DATA ENTRY'!I228="","",IF(AND($DF$4='DATA ENTRY'!D228),'DATA ENTRY'!I228,"")))</f>
        <v/>
      </c>
      <c r="DH229" s="4" t="str">
        <f>IF('DATA ENTRY'!CK228="","",IF('DATA ENTRY'!CK228="","",IF(AND($DF$4='DATA ENTRY'!D228),'DATA ENTRY'!CK228,"")))</f>
        <v/>
      </c>
      <c r="DI229" s="3" t="str">
        <f>IF('DATA ENTRY'!CK228="","",IF('DATA ENTRY'!N228="","",IF(AND($DF$4='DATA ENTRY'!D228),'DATA ENTRY'!N228,"")))</f>
        <v/>
      </c>
      <c r="DJ229" s="107" t="str">
        <f>IF('DATA ENTRY'!CK228="","",IF('DATA ENTRY'!O228="","",IF(AND($DF$4='DATA ENTRY'!D228),'DATA ENTRY'!O228,"")))</f>
        <v/>
      </c>
      <c r="DK229" s="3" t="str">
        <f>IF('DATA ENTRY'!CK228="","",IF('DATA ENTRY'!P228="","",IF(AND($DF$4='DATA ENTRY'!D228),'DATA ENTRY'!P228,"")))</f>
        <v/>
      </c>
      <c r="DL229" s="107" t="str">
        <f>IF('DATA ENTRY'!CK228="","",IF('DATA ENTRY'!Q228="","",IF(AND($DF$4='DATA ENTRY'!D228),'DATA ENTRY'!Q228,"")))</f>
        <v/>
      </c>
      <c r="DM229" s="3" t="str">
        <f>IF('DATA ENTRY'!CK228="","",IF('DATA ENTRY'!R228="","",IF(AND($DF$4='DATA ENTRY'!D228),'DATA ENTRY'!R228,"")))</f>
        <v/>
      </c>
      <c r="DN229" s="107" t="str">
        <f>IF('DATA ENTRY'!CK228="","",IF('DATA ENTRY'!S228="","",IF(AND($DF$4='DATA ENTRY'!D228),'DATA ENTRY'!S228,"")))</f>
        <v/>
      </c>
      <c r="DO229" s="3" t="str">
        <f>IF('DATA ENTRY'!CK228="","",IF('DATA ENTRY'!E228="","",IF(AND($DF$4='DATA ENTRY'!D228),'DATA ENTRY'!E228,"")))</f>
        <v/>
      </c>
      <c r="DP229" s="3" t="str">
        <f>IF('DATA ENTRY'!CK228="","",IF('DATA ENTRY'!D228="","",IF(AND($DF$4='DATA ENTRY'!D228),'DATA ENTRY'!D228,"")))</f>
        <v/>
      </c>
      <c r="DQ229" s="3" t="str">
        <f>IF('DATA ENTRY'!CK228="","",IF('DATA ENTRY'!W228="","",IF(AND($DF$4='DATA ENTRY'!D228),'DATA ENTRY'!W228,"")))</f>
        <v/>
      </c>
      <c r="DR229" s="3" t="str">
        <f>IF('DATA ENTRY'!CK228="","",IF('DATA ENTRY'!X228="","",IF(AND($DF$4='DATA ENTRY'!D228),'DATA ENTRY'!X228,"")))</f>
        <v/>
      </c>
      <c r="DS229" s="108" t="str">
        <f t="shared" si="59"/>
        <v/>
      </c>
      <c r="DT229" s="108" t="str">
        <f>IF('DATA ENTRY'!CK228="","",IF('DATA ENTRY'!D228="","",IF(AND($DF$4='DATA ENTRY'!D228),'DATA ENTRY'!G228,"")))</f>
        <v/>
      </c>
      <c r="DY229">
        <f t="shared" si="60"/>
        <v>0</v>
      </c>
      <c r="EB229" t="str">
        <f t="shared" si="61"/>
        <v/>
      </c>
      <c r="EC229" t="str">
        <f t="shared" si="62"/>
        <v/>
      </c>
      <c r="ED229" s="224">
        <v>223</v>
      </c>
      <c r="EE229" s="3" t="str">
        <f>IF('DATA ENTRY'!CK228="","",IF('DATA ENTRY'!B228="","",IF(AND($EF$4='DATA ENTRY'!G228,$EH$4='DATA ENTRY'!F228),'DATA ENTRY'!B228,"")))</f>
        <v/>
      </c>
      <c r="EF229" s="3" t="str">
        <f>IF('DATA ENTRY'!CK228="","",IF('DATA ENTRY'!C228="","",IF(AND($EF$4='DATA ENTRY'!G228,$EH$4='DATA ENTRY'!F228),'DATA ENTRY'!C228,"")))</f>
        <v/>
      </c>
      <c r="EG229" s="4" t="str">
        <f>IF('DATA ENTRY'!CK228="","",IF('DATA ENTRY'!I228="","",IF(AND($EF$4='DATA ENTRY'!G228,$EH$4='DATA ENTRY'!F228),'DATA ENTRY'!I228,"")))</f>
        <v/>
      </c>
      <c r="EH229" s="4" t="str">
        <f>IF('DATA ENTRY'!CK228="","",IF('DATA ENTRY'!CK228="","",IF(AND($EF$4='DATA ENTRY'!G228,$EH$4='DATA ENTRY'!F228),'DATA ENTRY'!CK228,"")))</f>
        <v/>
      </c>
      <c r="EI229" s="3" t="str">
        <f>IF('DATA ENTRY'!CK228="","",IF('DATA ENTRY'!N228="","",IF(AND($EF$4='DATA ENTRY'!G228,$EH$4='DATA ENTRY'!F228),'DATA ENTRY'!N228,"")))</f>
        <v/>
      </c>
      <c r="EJ229" s="107" t="str">
        <f>IF('DATA ENTRY'!CK228="","",IF('DATA ENTRY'!O228="","",IF(AND($EF$4='DATA ENTRY'!G228,$EH$4='DATA ENTRY'!F228),'DATA ENTRY'!O228,"")))</f>
        <v/>
      </c>
      <c r="EK229" s="3" t="str">
        <f>IF('DATA ENTRY'!CK228="","",IF('DATA ENTRY'!P228="","",IF(AND($EF$4='DATA ENTRY'!G228,$EH$4='DATA ENTRY'!F228),'DATA ENTRY'!P228,"")))</f>
        <v/>
      </c>
      <c r="EL229" s="107" t="str">
        <f>IF('DATA ENTRY'!CK228="","",IF('DATA ENTRY'!Q228="","",IF(AND($EF$4='DATA ENTRY'!G228,$EH$4='DATA ENTRY'!F228),'DATA ENTRY'!Q228,"")))</f>
        <v/>
      </c>
      <c r="EM229" s="3" t="str">
        <f>IF('DATA ENTRY'!CK228="","",IF('DATA ENTRY'!R228="","",IF(AND($EF$4='DATA ENTRY'!G228,$EH$4='DATA ENTRY'!F228),'DATA ENTRY'!R228,"")))</f>
        <v/>
      </c>
      <c r="EN229" s="107" t="str">
        <f>IF('DATA ENTRY'!CK228="","",IF('DATA ENTRY'!S228="","",IF(AND($EF$4='DATA ENTRY'!G228,$EH$4='DATA ENTRY'!F228),'DATA ENTRY'!S228,"")))</f>
        <v/>
      </c>
      <c r="EO229" s="3" t="str">
        <f>IF('DATA ENTRY'!CK228="","",IF('DATA ENTRY'!E228="","",IF(AND($EF$4='DATA ENTRY'!G228,$EH$4='DATA ENTRY'!F228),'DATA ENTRY'!E228,"")))</f>
        <v/>
      </c>
      <c r="EP229" s="3" t="str">
        <f>IF('DATA ENTRY'!CK228="","",IF('DATA ENTRY'!D228="","",IF(AND($EF$4='DATA ENTRY'!G228,$EH$4='DATA ENTRY'!F228),'DATA ENTRY'!D228,"")))</f>
        <v/>
      </c>
      <c r="EQ229" s="3" t="str">
        <f>IF('DATA ENTRY'!CK228="","",IF('DATA ENTRY'!W228="","",IF(AND($EF$4='DATA ENTRY'!G228,$EH$4='DATA ENTRY'!F228),'DATA ENTRY'!W228,"")))</f>
        <v/>
      </c>
      <c r="ER229" s="3" t="str">
        <f>IF('DATA ENTRY'!CK228="","",IF('DATA ENTRY'!X228="","",IF(AND($EF$4='DATA ENTRY'!G228,$EH$4='DATA ENTRY'!F228),'DATA ENTRY'!X228,"")))</f>
        <v/>
      </c>
      <c r="ES229" s="108" t="str">
        <f t="shared" si="63"/>
        <v/>
      </c>
      <c r="ET229" s="108" t="str">
        <f>IF('DATA ENTRY'!CK228="","",IF('DATA ENTRY'!D228="","",IF(AND($EF$4='DATA ENTRY'!G228,$EH$4='DATA ENTRY'!F228),'DATA ENTRY'!G228,"")))</f>
        <v/>
      </c>
      <c r="EY229">
        <f t="shared" si="64"/>
        <v>0</v>
      </c>
    </row>
    <row r="230" spans="1:155">
      <c r="A230" t="str">
        <f>IF(S230=0,"",1+(MAX($A$7:A229)))</f>
        <v/>
      </c>
      <c r="B230" s="224">
        <v>224</v>
      </c>
      <c r="C230" s="3" t="str">
        <f>IF('DATA ENTRY'!CK229="","",IF('DATA ENTRY'!B229="","",IF($D$4="All Post",'DATA ENTRY'!B229,IF(AND($D$4='DATA ENTRY'!CK229),'DATA ENTRY'!B229,""))))</f>
        <v/>
      </c>
      <c r="D230" s="3" t="str">
        <f>IF('DATA ENTRY'!CK229="","",IF('DATA ENTRY'!C229="","",IF($D$4="All Post",'DATA ENTRY'!C229,IF(AND($D$4='DATA ENTRY'!CK229),'DATA ENTRY'!C229,""))))</f>
        <v/>
      </c>
      <c r="E230" s="4" t="str">
        <f>IF('DATA ENTRY'!CK229="","",IF('DATA ENTRY'!I229="","",IF($D$4="All Post",'DATA ENTRY'!I229,IF(AND($D$4='DATA ENTRY'!CK229),'DATA ENTRY'!I229,""))))</f>
        <v/>
      </c>
      <c r="F230" s="4" t="str">
        <f>IF('DATA ENTRY'!CK229="","",IF('DATA ENTRY'!CK229="","",IF($D$4="All Post",'DATA ENTRY'!CK229,IF(AND($D$4='DATA ENTRY'!CK229),'DATA ENTRY'!CK229,""))))</f>
        <v/>
      </c>
      <c r="G230" s="3" t="str">
        <f>IF('DATA ENTRY'!CK229="","",IF('DATA ENTRY'!N229="","",IF($D$4="All Post",'DATA ENTRY'!N229,IF(AND($D$4='DATA ENTRY'!CK229),'DATA ENTRY'!N229,""))))</f>
        <v/>
      </c>
      <c r="H230" s="107" t="str">
        <f>IF('DATA ENTRY'!CK229="","",IF('DATA ENTRY'!O229="","",IF($D$4="All Post",'DATA ENTRY'!O229,IF(AND($D$4='DATA ENTRY'!CK229),'DATA ENTRY'!O229,""))))</f>
        <v/>
      </c>
      <c r="I230" s="3" t="str">
        <f>IF('DATA ENTRY'!CK229="","",IF('DATA ENTRY'!P229="","",IF($D$4="All Post",'DATA ENTRY'!P229,IF(AND($D$4='DATA ENTRY'!CK229),'DATA ENTRY'!P229,""))))</f>
        <v/>
      </c>
      <c r="J230" s="107" t="str">
        <f>IF('DATA ENTRY'!CK229="","",IF('DATA ENTRY'!Q229="","",IF($D$4="All Post",'DATA ENTRY'!Q229,IF(AND($D$4='DATA ENTRY'!CK229),'DATA ENTRY'!Q229,""))))</f>
        <v/>
      </c>
      <c r="K230" s="3" t="str">
        <f>IF('DATA ENTRY'!CK229="","",IF('DATA ENTRY'!R229="","",IF($D$4="All Post",'DATA ENTRY'!R229,IF(AND($D$4='DATA ENTRY'!CK229),'DATA ENTRY'!R229,""))))</f>
        <v/>
      </c>
      <c r="L230" s="3" t="str">
        <f>IF('DATA ENTRY'!CK229="","",IF('DATA ENTRY'!S229="","",IF($D$4="All Post",'DATA ENTRY'!S229,IF(AND($D$4='DATA ENTRY'!CK229),'DATA ENTRY'!S229,""))))</f>
        <v/>
      </c>
      <c r="M230" s="3" t="str">
        <f>IF('DATA ENTRY'!CK229="","",IF('DATA ENTRY'!E229="","",IF($D$4="All Post",'DATA ENTRY'!E229,IF(AND($D$4='DATA ENTRY'!CK229),'DATA ENTRY'!E229,""))))</f>
        <v/>
      </c>
      <c r="N230" s="3" t="str">
        <f>IF('DATA ENTRY'!CK229="","",IF('DATA ENTRY'!W229="","",IF($D$4="All Post",'DATA ENTRY'!W229,IF(AND($D$4='DATA ENTRY'!CK229),'DATA ENTRY'!W229,""))))</f>
        <v/>
      </c>
      <c r="O230" s="3" t="str">
        <f>IF('DATA ENTRY'!CK229="","",IF('DATA ENTRY'!X229="","",IF($D$4="All Post",'DATA ENTRY'!X229,IF(AND($D$4='DATA ENTRY'!CK229),'DATA ENTRY'!X229,""))))</f>
        <v/>
      </c>
      <c r="P230" s="3" t="str">
        <f>IF('DATA ENTRY'!CK229="","",IF('DATA ENTRY'!G229="","",IF($D$4="All Post",'DATA ENTRY'!G229,IF(AND($D$4='DATA ENTRY'!CK229),'DATA ENTRY'!G229,""))))</f>
        <v/>
      </c>
      <c r="S230">
        <f t="shared" si="51"/>
        <v>0</v>
      </c>
      <c r="T230" t="str">
        <f t="shared" si="52"/>
        <v/>
      </c>
      <c r="BZ230" t="str">
        <f t="shared" si="53"/>
        <v/>
      </c>
      <c r="CA230" t="str">
        <f t="shared" si="54"/>
        <v/>
      </c>
      <c r="CB230" s="224">
        <v>224</v>
      </c>
      <c r="CC230" s="3" t="str">
        <f>IF('DATA ENTRY'!CK229="","",IF('DATA ENTRY'!B229="","",IF(AND($CD$4='DATA ENTRY'!CK229,$CG$4='DATA ENTRY'!D229),'DATA ENTRY'!B229,"")))</f>
        <v/>
      </c>
      <c r="CD230" s="3" t="str">
        <f>IF('DATA ENTRY'!CK229="","",IF('DATA ENTRY'!C229="","",IF(AND($CD$4='DATA ENTRY'!CK229,$CG$4='DATA ENTRY'!D229),'DATA ENTRY'!C229,"")))</f>
        <v/>
      </c>
      <c r="CE230" s="4" t="str">
        <f>IF('DATA ENTRY'!CK229="","",IF('DATA ENTRY'!I229="","",IF(AND($CD$4='DATA ENTRY'!CK229,$CG$4='DATA ENTRY'!D229),'DATA ENTRY'!I229,"")))</f>
        <v/>
      </c>
      <c r="CF230" s="4" t="str">
        <f>IF('DATA ENTRY'!CK229="","",IF('DATA ENTRY'!CK229="","",IF(AND($CD$4='DATA ENTRY'!CK229,$CG$4='DATA ENTRY'!D229),'DATA ENTRY'!CK229,"")))</f>
        <v/>
      </c>
      <c r="CG230" s="3" t="str">
        <f>IF('DATA ENTRY'!CK229="","",IF('DATA ENTRY'!N229="","",IF(AND($CD$4='DATA ENTRY'!CK229,$CG$4='DATA ENTRY'!D229),'DATA ENTRY'!N229,"")))</f>
        <v/>
      </c>
      <c r="CH230" s="107" t="str">
        <f>IF('DATA ENTRY'!CK229="","",IF('DATA ENTRY'!O229="","",IF(AND($CD$4='DATA ENTRY'!CK229,$CG$4='DATA ENTRY'!D229),'DATA ENTRY'!O229,"")))</f>
        <v/>
      </c>
      <c r="CI230" s="3" t="str">
        <f>IF('DATA ENTRY'!CK229="","",IF('DATA ENTRY'!P229="","",IF(AND($CD$4='DATA ENTRY'!CK229,$CG$4='DATA ENTRY'!D229),'DATA ENTRY'!P229,"")))</f>
        <v/>
      </c>
      <c r="CJ230" s="107" t="str">
        <f>IF('DATA ENTRY'!CK229="","",IF('DATA ENTRY'!Q229="","",IF(AND($CD$4='DATA ENTRY'!CK229,$CG$4='DATA ENTRY'!D229),'DATA ENTRY'!Q229,"")))</f>
        <v/>
      </c>
      <c r="CK230" s="3" t="str">
        <f>IF('DATA ENTRY'!CK229="","",IF('DATA ENTRY'!R229="","",IF(AND($CD$4='DATA ENTRY'!CK229,$CG$4='DATA ENTRY'!D229),'DATA ENTRY'!R229,"")))</f>
        <v/>
      </c>
      <c r="CL230" s="3" t="str">
        <f>IF('DATA ENTRY'!CK229="","",IF('DATA ENTRY'!S229="","",IF(AND($CD$4='DATA ENTRY'!CK229,$CG$4='DATA ENTRY'!D229),'DATA ENTRY'!S229,"")))</f>
        <v/>
      </c>
      <c r="CM230" s="3" t="str">
        <f>IF('DATA ENTRY'!CK229="","",IF('DATA ENTRY'!E229="","",IF(AND($CD$4='DATA ENTRY'!CK229,$CG$4='DATA ENTRY'!D229),'DATA ENTRY'!E229,"")))</f>
        <v/>
      </c>
      <c r="CN230" s="3" t="str">
        <f>IF('DATA ENTRY'!CK229="","",IF('DATA ENTRY'!W229="","",IF(AND($CD$4='DATA ENTRY'!CK229,$CG$4='DATA ENTRY'!D229),'DATA ENTRY'!W229,"")))</f>
        <v/>
      </c>
      <c r="CO230" s="3" t="str">
        <f>IF('DATA ENTRY'!CK229="","",IF('DATA ENTRY'!X229="","",IF(AND($CD$4='DATA ENTRY'!CK229,$CG$4='DATA ENTRY'!D229),'DATA ENTRY'!X229,"")))</f>
        <v/>
      </c>
      <c r="CP230" s="108" t="str">
        <f t="shared" si="55"/>
        <v/>
      </c>
      <c r="CQ230" s="108" t="str">
        <f>IF('DATA ENTRY'!CK229="","",IF('DATA ENTRY'!G229="","",IF(AND($CD$4='DATA ENTRY'!CK229,$CG$4='DATA ENTRY'!D229),'DATA ENTRY'!G229,"")))</f>
        <v/>
      </c>
      <c r="CR230" s="230" t="str">
        <f>IF('DATA ENTRY'!CK229="","",IF('DATA ENTRY'!D229="","",IF(AND($CD$4='DATA ENTRY'!CK229,$CG$4='DATA ENTRY'!D229),'DATA ENTRY'!D229,"")))</f>
        <v/>
      </c>
      <c r="CS230">
        <f t="shared" si="56"/>
        <v>0</v>
      </c>
      <c r="CT230">
        <f t="shared" si="57"/>
        <v>0</v>
      </c>
      <c r="CV230" s="139"/>
      <c r="CX230">
        <f t="shared" si="58"/>
        <v>0</v>
      </c>
      <c r="DB230" t="str">
        <f t="shared" si="65"/>
        <v/>
      </c>
      <c r="DC230" t="str">
        <f t="shared" si="66"/>
        <v/>
      </c>
      <c r="DD230" s="224">
        <v>224</v>
      </c>
      <c r="DE230" s="3" t="str">
        <f>IF('DATA ENTRY'!CK229="","",IF('DATA ENTRY'!B229="","",IF(AND($DF$4='DATA ENTRY'!D229),'DATA ENTRY'!B229,"")))</f>
        <v/>
      </c>
      <c r="DF230" s="3" t="str">
        <f>IF('DATA ENTRY'!CK229="","",IF('DATA ENTRY'!C229="","",IF(AND($DF$4='DATA ENTRY'!D229),'DATA ENTRY'!C229,"")))</f>
        <v/>
      </c>
      <c r="DG230" s="4" t="str">
        <f>IF('DATA ENTRY'!CK229="","",IF('DATA ENTRY'!I229="","",IF(AND($DF$4='DATA ENTRY'!D229),'DATA ENTRY'!I229,"")))</f>
        <v/>
      </c>
      <c r="DH230" s="4" t="str">
        <f>IF('DATA ENTRY'!CK229="","",IF('DATA ENTRY'!CK229="","",IF(AND($DF$4='DATA ENTRY'!D229),'DATA ENTRY'!CK229,"")))</f>
        <v/>
      </c>
      <c r="DI230" s="3" t="str">
        <f>IF('DATA ENTRY'!CK229="","",IF('DATA ENTRY'!N229="","",IF(AND($DF$4='DATA ENTRY'!D229),'DATA ENTRY'!N229,"")))</f>
        <v/>
      </c>
      <c r="DJ230" s="107" t="str">
        <f>IF('DATA ENTRY'!CK229="","",IF('DATA ENTRY'!O229="","",IF(AND($DF$4='DATA ENTRY'!D229),'DATA ENTRY'!O229,"")))</f>
        <v/>
      </c>
      <c r="DK230" s="3" t="str">
        <f>IF('DATA ENTRY'!CK229="","",IF('DATA ENTRY'!P229="","",IF(AND($DF$4='DATA ENTRY'!D229),'DATA ENTRY'!P229,"")))</f>
        <v/>
      </c>
      <c r="DL230" s="107" t="str">
        <f>IF('DATA ENTRY'!CK229="","",IF('DATA ENTRY'!Q229="","",IF(AND($DF$4='DATA ENTRY'!D229),'DATA ENTRY'!Q229,"")))</f>
        <v/>
      </c>
      <c r="DM230" s="3" t="str">
        <f>IF('DATA ENTRY'!CK229="","",IF('DATA ENTRY'!R229="","",IF(AND($DF$4='DATA ENTRY'!D229),'DATA ENTRY'!R229,"")))</f>
        <v/>
      </c>
      <c r="DN230" s="107" t="str">
        <f>IF('DATA ENTRY'!CK229="","",IF('DATA ENTRY'!S229="","",IF(AND($DF$4='DATA ENTRY'!D229),'DATA ENTRY'!S229,"")))</f>
        <v/>
      </c>
      <c r="DO230" s="3" t="str">
        <f>IF('DATA ENTRY'!CK229="","",IF('DATA ENTRY'!E229="","",IF(AND($DF$4='DATA ENTRY'!D229),'DATA ENTRY'!E229,"")))</f>
        <v/>
      </c>
      <c r="DP230" s="3" t="str">
        <f>IF('DATA ENTRY'!CK229="","",IF('DATA ENTRY'!D229="","",IF(AND($DF$4='DATA ENTRY'!D229),'DATA ENTRY'!D229,"")))</f>
        <v/>
      </c>
      <c r="DQ230" s="3" t="str">
        <f>IF('DATA ENTRY'!CK229="","",IF('DATA ENTRY'!W229="","",IF(AND($DF$4='DATA ENTRY'!D229),'DATA ENTRY'!W229,"")))</f>
        <v/>
      </c>
      <c r="DR230" s="3" t="str">
        <f>IF('DATA ENTRY'!CK229="","",IF('DATA ENTRY'!X229="","",IF(AND($DF$4='DATA ENTRY'!D229),'DATA ENTRY'!X229,"")))</f>
        <v/>
      </c>
      <c r="DS230" s="108" t="str">
        <f t="shared" si="59"/>
        <v/>
      </c>
      <c r="DT230" s="108" t="str">
        <f>IF('DATA ENTRY'!CK229="","",IF('DATA ENTRY'!D229="","",IF(AND($DF$4='DATA ENTRY'!D229),'DATA ENTRY'!G229,"")))</f>
        <v/>
      </c>
      <c r="DY230">
        <f t="shared" si="60"/>
        <v>0</v>
      </c>
      <c r="EB230" t="str">
        <f t="shared" si="61"/>
        <v/>
      </c>
      <c r="EC230" t="str">
        <f t="shared" si="62"/>
        <v/>
      </c>
      <c r="ED230" s="224">
        <v>224</v>
      </c>
      <c r="EE230" s="3" t="str">
        <f>IF('DATA ENTRY'!CK229="","",IF('DATA ENTRY'!B229="","",IF(AND($EF$4='DATA ENTRY'!G229,$EH$4='DATA ENTRY'!F229),'DATA ENTRY'!B229,"")))</f>
        <v/>
      </c>
      <c r="EF230" s="3" t="str">
        <f>IF('DATA ENTRY'!CK229="","",IF('DATA ENTRY'!C229="","",IF(AND($EF$4='DATA ENTRY'!G229,$EH$4='DATA ENTRY'!F229),'DATA ENTRY'!C229,"")))</f>
        <v/>
      </c>
      <c r="EG230" s="4" t="str">
        <f>IF('DATA ENTRY'!CK229="","",IF('DATA ENTRY'!I229="","",IF(AND($EF$4='DATA ENTRY'!G229,$EH$4='DATA ENTRY'!F229),'DATA ENTRY'!I229,"")))</f>
        <v/>
      </c>
      <c r="EH230" s="4" t="str">
        <f>IF('DATA ENTRY'!CK229="","",IF('DATA ENTRY'!CK229="","",IF(AND($EF$4='DATA ENTRY'!G229,$EH$4='DATA ENTRY'!F229),'DATA ENTRY'!CK229,"")))</f>
        <v/>
      </c>
      <c r="EI230" s="3" t="str">
        <f>IF('DATA ENTRY'!CK229="","",IF('DATA ENTRY'!N229="","",IF(AND($EF$4='DATA ENTRY'!G229,$EH$4='DATA ENTRY'!F229),'DATA ENTRY'!N229,"")))</f>
        <v/>
      </c>
      <c r="EJ230" s="107" t="str">
        <f>IF('DATA ENTRY'!CK229="","",IF('DATA ENTRY'!O229="","",IF(AND($EF$4='DATA ENTRY'!G229,$EH$4='DATA ENTRY'!F229),'DATA ENTRY'!O229,"")))</f>
        <v/>
      </c>
      <c r="EK230" s="3" t="str">
        <f>IF('DATA ENTRY'!CK229="","",IF('DATA ENTRY'!P229="","",IF(AND($EF$4='DATA ENTRY'!G229,$EH$4='DATA ENTRY'!F229),'DATA ENTRY'!P229,"")))</f>
        <v/>
      </c>
      <c r="EL230" s="107" t="str">
        <f>IF('DATA ENTRY'!CK229="","",IF('DATA ENTRY'!Q229="","",IF(AND($EF$4='DATA ENTRY'!G229,$EH$4='DATA ENTRY'!F229),'DATA ENTRY'!Q229,"")))</f>
        <v/>
      </c>
      <c r="EM230" s="3" t="str">
        <f>IF('DATA ENTRY'!CK229="","",IF('DATA ENTRY'!R229="","",IF(AND($EF$4='DATA ENTRY'!G229,$EH$4='DATA ENTRY'!F229),'DATA ENTRY'!R229,"")))</f>
        <v/>
      </c>
      <c r="EN230" s="107" t="str">
        <f>IF('DATA ENTRY'!CK229="","",IF('DATA ENTRY'!S229="","",IF(AND($EF$4='DATA ENTRY'!G229,$EH$4='DATA ENTRY'!F229),'DATA ENTRY'!S229,"")))</f>
        <v/>
      </c>
      <c r="EO230" s="3" t="str">
        <f>IF('DATA ENTRY'!CK229="","",IF('DATA ENTRY'!E229="","",IF(AND($EF$4='DATA ENTRY'!G229,$EH$4='DATA ENTRY'!F229),'DATA ENTRY'!E229,"")))</f>
        <v/>
      </c>
      <c r="EP230" s="3" t="str">
        <f>IF('DATA ENTRY'!CK229="","",IF('DATA ENTRY'!D229="","",IF(AND($EF$4='DATA ENTRY'!G229,$EH$4='DATA ENTRY'!F229),'DATA ENTRY'!D229,"")))</f>
        <v/>
      </c>
      <c r="EQ230" s="3" t="str">
        <f>IF('DATA ENTRY'!CK229="","",IF('DATA ENTRY'!W229="","",IF(AND($EF$4='DATA ENTRY'!G229,$EH$4='DATA ENTRY'!F229),'DATA ENTRY'!W229,"")))</f>
        <v/>
      </c>
      <c r="ER230" s="3" t="str">
        <f>IF('DATA ENTRY'!CK229="","",IF('DATA ENTRY'!X229="","",IF(AND($EF$4='DATA ENTRY'!G229,$EH$4='DATA ENTRY'!F229),'DATA ENTRY'!X229,"")))</f>
        <v/>
      </c>
      <c r="ES230" s="108" t="str">
        <f t="shared" si="63"/>
        <v/>
      </c>
      <c r="ET230" s="108" t="str">
        <f>IF('DATA ENTRY'!CK229="","",IF('DATA ENTRY'!D229="","",IF(AND($EF$4='DATA ENTRY'!G229,$EH$4='DATA ENTRY'!F229),'DATA ENTRY'!G229,"")))</f>
        <v/>
      </c>
      <c r="EY230">
        <f t="shared" si="64"/>
        <v>0</v>
      </c>
    </row>
    <row r="231" spans="1:155">
      <c r="A231" t="str">
        <f>IF(S231=0,"",1+(MAX($A$7:A230)))</f>
        <v/>
      </c>
      <c r="B231" s="224">
        <v>225</v>
      </c>
      <c r="C231" s="3" t="str">
        <f>IF('DATA ENTRY'!CK230="","",IF('DATA ENTRY'!B230="","",IF($D$4="All Post",'DATA ENTRY'!B230,IF(AND($D$4='DATA ENTRY'!CK230),'DATA ENTRY'!B230,""))))</f>
        <v/>
      </c>
      <c r="D231" s="3" t="str">
        <f>IF('DATA ENTRY'!CK230="","",IF('DATA ENTRY'!C230="","",IF($D$4="All Post",'DATA ENTRY'!C230,IF(AND($D$4='DATA ENTRY'!CK230),'DATA ENTRY'!C230,""))))</f>
        <v/>
      </c>
      <c r="E231" s="4" t="str">
        <f>IF('DATA ENTRY'!CK230="","",IF('DATA ENTRY'!I230="","",IF($D$4="All Post",'DATA ENTRY'!I230,IF(AND($D$4='DATA ENTRY'!CK230),'DATA ENTRY'!I230,""))))</f>
        <v/>
      </c>
      <c r="F231" s="4" t="str">
        <f>IF('DATA ENTRY'!CK230="","",IF('DATA ENTRY'!CK230="","",IF($D$4="All Post",'DATA ENTRY'!CK230,IF(AND($D$4='DATA ENTRY'!CK230),'DATA ENTRY'!CK230,""))))</f>
        <v/>
      </c>
      <c r="G231" s="3" t="str">
        <f>IF('DATA ENTRY'!CK230="","",IF('DATA ENTRY'!N230="","",IF($D$4="All Post",'DATA ENTRY'!N230,IF(AND($D$4='DATA ENTRY'!CK230),'DATA ENTRY'!N230,""))))</f>
        <v/>
      </c>
      <c r="H231" s="107" t="str">
        <f>IF('DATA ENTRY'!CK230="","",IF('DATA ENTRY'!O230="","",IF($D$4="All Post",'DATA ENTRY'!O230,IF(AND($D$4='DATA ENTRY'!CK230),'DATA ENTRY'!O230,""))))</f>
        <v/>
      </c>
      <c r="I231" s="3" t="str">
        <f>IF('DATA ENTRY'!CK230="","",IF('DATA ENTRY'!P230="","",IF($D$4="All Post",'DATA ENTRY'!P230,IF(AND($D$4='DATA ENTRY'!CK230),'DATA ENTRY'!P230,""))))</f>
        <v/>
      </c>
      <c r="J231" s="107" t="str">
        <f>IF('DATA ENTRY'!CK230="","",IF('DATA ENTRY'!Q230="","",IF($D$4="All Post",'DATA ENTRY'!Q230,IF(AND($D$4='DATA ENTRY'!CK230),'DATA ENTRY'!Q230,""))))</f>
        <v/>
      </c>
      <c r="K231" s="3" t="str">
        <f>IF('DATA ENTRY'!CK230="","",IF('DATA ENTRY'!R230="","",IF($D$4="All Post",'DATA ENTRY'!R230,IF(AND($D$4='DATA ENTRY'!CK230),'DATA ENTRY'!R230,""))))</f>
        <v/>
      </c>
      <c r="L231" s="3" t="str">
        <f>IF('DATA ENTRY'!CK230="","",IF('DATA ENTRY'!S230="","",IF($D$4="All Post",'DATA ENTRY'!S230,IF(AND($D$4='DATA ENTRY'!CK230),'DATA ENTRY'!S230,""))))</f>
        <v/>
      </c>
      <c r="M231" s="3" t="str">
        <f>IF('DATA ENTRY'!CK230="","",IF('DATA ENTRY'!E230="","",IF($D$4="All Post",'DATA ENTRY'!E230,IF(AND($D$4='DATA ENTRY'!CK230),'DATA ENTRY'!E230,""))))</f>
        <v/>
      </c>
      <c r="N231" s="3" t="str">
        <f>IF('DATA ENTRY'!CK230="","",IF('DATA ENTRY'!W230="","",IF($D$4="All Post",'DATA ENTRY'!W230,IF(AND($D$4='DATA ENTRY'!CK230),'DATA ENTRY'!W230,""))))</f>
        <v/>
      </c>
      <c r="O231" s="3" t="str">
        <f>IF('DATA ENTRY'!CK230="","",IF('DATA ENTRY'!X230="","",IF($D$4="All Post",'DATA ENTRY'!X230,IF(AND($D$4='DATA ENTRY'!CK230),'DATA ENTRY'!X230,""))))</f>
        <v/>
      </c>
      <c r="P231" s="3" t="str">
        <f>IF('DATA ENTRY'!CK230="","",IF('DATA ENTRY'!G230="","",IF($D$4="All Post",'DATA ENTRY'!G230,IF(AND($D$4='DATA ENTRY'!CK230),'DATA ENTRY'!G230,""))))</f>
        <v/>
      </c>
      <c r="S231">
        <f t="shared" si="51"/>
        <v>0</v>
      </c>
      <c r="T231" t="str">
        <f t="shared" si="52"/>
        <v/>
      </c>
      <c r="BZ231" t="str">
        <f t="shared" si="53"/>
        <v/>
      </c>
      <c r="CA231" t="str">
        <f t="shared" si="54"/>
        <v/>
      </c>
      <c r="CB231" s="224">
        <v>225</v>
      </c>
      <c r="CC231" s="3" t="str">
        <f>IF('DATA ENTRY'!CK230="","",IF('DATA ENTRY'!B230="","",IF(AND($CD$4='DATA ENTRY'!CK230,$CG$4='DATA ENTRY'!D230),'DATA ENTRY'!B230,"")))</f>
        <v/>
      </c>
      <c r="CD231" s="3" t="str">
        <f>IF('DATA ENTRY'!CK230="","",IF('DATA ENTRY'!C230="","",IF(AND($CD$4='DATA ENTRY'!CK230,$CG$4='DATA ENTRY'!D230),'DATA ENTRY'!C230,"")))</f>
        <v/>
      </c>
      <c r="CE231" s="4" t="str">
        <f>IF('DATA ENTRY'!CK230="","",IF('DATA ENTRY'!I230="","",IF(AND($CD$4='DATA ENTRY'!CK230,$CG$4='DATA ENTRY'!D230),'DATA ENTRY'!I230,"")))</f>
        <v/>
      </c>
      <c r="CF231" s="4" t="str">
        <f>IF('DATA ENTRY'!CK230="","",IF('DATA ENTRY'!CK230="","",IF(AND($CD$4='DATA ENTRY'!CK230,$CG$4='DATA ENTRY'!D230),'DATA ENTRY'!CK230,"")))</f>
        <v/>
      </c>
      <c r="CG231" s="3" t="str">
        <f>IF('DATA ENTRY'!CK230="","",IF('DATA ENTRY'!N230="","",IF(AND($CD$4='DATA ENTRY'!CK230,$CG$4='DATA ENTRY'!D230),'DATA ENTRY'!N230,"")))</f>
        <v/>
      </c>
      <c r="CH231" s="107" t="str">
        <f>IF('DATA ENTRY'!CK230="","",IF('DATA ENTRY'!O230="","",IF(AND($CD$4='DATA ENTRY'!CK230,$CG$4='DATA ENTRY'!D230),'DATA ENTRY'!O230,"")))</f>
        <v/>
      </c>
      <c r="CI231" s="3" t="str">
        <f>IF('DATA ENTRY'!CK230="","",IF('DATA ENTRY'!P230="","",IF(AND($CD$4='DATA ENTRY'!CK230,$CG$4='DATA ENTRY'!D230),'DATA ENTRY'!P230,"")))</f>
        <v/>
      </c>
      <c r="CJ231" s="107" t="str">
        <f>IF('DATA ENTRY'!CK230="","",IF('DATA ENTRY'!Q230="","",IF(AND($CD$4='DATA ENTRY'!CK230,$CG$4='DATA ENTRY'!D230),'DATA ENTRY'!Q230,"")))</f>
        <v/>
      </c>
      <c r="CK231" s="3" t="str">
        <f>IF('DATA ENTRY'!CK230="","",IF('DATA ENTRY'!R230="","",IF(AND($CD$4='DATA ENTRY'!CK230,$CG$4='DATA ENTRY'!D230),'DATA ENTRY'!R230,"")))</f>
        <v/>
      </c>
      <c r="CL231" s="3" t="str">
        <f>IF('DATA ENTRY'!CK230="","",IF('DATA ENTRY'!S230="","",IF(AND($CD$4='DATA ENTRY'!CK230,$CG$4='DATA ENTRY'!D230),'DATA ENTRY'!S230,"")))</f>
        <v/>
      </c>
      <c r="CM231" s="3" t="str">
        <f>IF('DATA ENTRY'!CK230="","",IF('DATA ENTRY'!E230="","",IF(AND($CD$4='DATA ENTRY'!CK230,$CG$4='DATA ENTRY'!D230),'DATA ENTRY'!E230,"")))</f>
        <v/>
      </c>
      <c r="CN231" s="3" t="str">
        <f>IF('DATA ENTRY'!CK230="","",IF('DATA ENTRY'!W230="","",IF(AND($CD$4='DATA ENTRY'!CK230,$CG$4='DATA ENTRY'!D230),'DATA ENTRY'!W230,"")))</f>
        <v/>
      </c>
      <c r="CO231" s="3" t="str">
        <f>IF('DATA ENTRY'!CK230="","",IF('DATA ENTRY'!X230="","",IF(AND($CD$4='DATA ENTRY'!CK230,$CG$4='DATA ENTRY'!D230),'DATA ENTRY'!X230,"")))</f>
        <v/>
      </c>
      <c r="CP231" s="108" t="str">
        <f t="shared" si="55"/>
        <v/>
      </c>
      <c r="CQ231" s="108" t="str">
        <f>IF('DATA ENTRY'!CK230="","",IF('DATA ENTRY'!G230="","",IF(AND($CD$4='DATA ENTRY'!CK230,$CG$4='DATA ENTRY'!D230),'DATA ENTRY'!G230,"")))</f>
        <v/>
      </c>
      <c r="CR231" s="230" t="str">
        <f>IF('DATA ENTRY'!CK230="","",IF('DATA ENTRY'!D230="","",IF(AND($CD$4='DATA ENTRY'!CK230,$CG$4='DATA ENTRY'!D230),'DATA ENTRY'!D230,"")))</f>
        <v/>
      </c>
      <c r="CS231">
        <f t="shared" si="56"/>
        <v>0</v>
      </c>
      <c r="CT231">
        <f t="shared" si="57"/>
        <v>0</v>
      </c>
      <c r="CV231" s="139"/>
      <c r="CX231">
        <f t="shared" si="58"/>
        <v>0</v>
      </c>
      <c r="DB231" t="str">
        <f t="shared" si="65"/>
        <v/>
      </c>
      <c r="DC231" t="str">
        <f t="shared" si="66"/>
        <v/>
      </c>
      <c r="DD231" s="224">
        <v>225</v>
      </c>
      <c r="DE231" s="3" t="str">
        <f>IF('DATA ENTRY'!CK230="","",IF('DATA ENTRY'!B230="","",IF(AND($DF$4='DATA ENTRY'!D230),'DATA ENTRY'!B230,"")))</f>
        <v/>
      </c>
      <c r="DF231" s="3" t="str">
        <f>IF('DATA ENTRY'!CK230="","",IF('DATA ENTRY'!C230="","",IF(AND($DF$4='DATA ENTRY'!D230),'DATA ENTRY'!C230,"")))</f>
        <v/>
      </c>
      <c r="DG231" s="4" t="str">
        <f>IF('DATA ENTRY'!CK230="","",IF('DATA ENTRY'!I230="","",IF(AND($DF$4='DATA ENTRY'!D230),'DATA ENTRY'!I230,"")))</f>
        <v/>
      </c>
      <c r="DH231" s="4" t="str">
        <f>IF('DATA ENTRY'!CK230="","",IF('DATA ENTRY'!CK230="","",IF(AND($DF$4='DATA ENTRY'!D230),'DATA ENTRY'!CK230,"")))</f>
        <v/>
      </c>
      <c r="DI231" s="3" t="str">
        <f>IF('DATA ENTRY'!CK230="","",IF('DATA ENTRY'!N230="","",IF(AND($DF$4='DATA ENTRY'!D230),'DATA ENTRY'!N230,"")))</f>
        <v/>
      </c>
      <c r="DJ231" s="107" t="str">
        <f>IF('DATA ENTRY'!CK230="","",IF('DATA ENTRY'!O230="","",IF(AND($DF$4='DATA ENTRY'!D230),'DATA ENTRY'!O230,"")))</f>
        <v/>
      </c>
      <c r="DK231" s="3" t="str">
        <f>IF('DATA ENTRY'!CK230="","",IF('DATA ENTRY'!P230="","",IF(AND($DF$4='DATA ENTRY'!D230),'DATA ENTRY'!P230,"")))</f>
        <v/>
      </c>
      <c r="DL231" s="107" t="str">
        <f>IF('DATA ENTRY'!CK230="","",IF('DATA ENTRY'!Q230="","",IF(AND($DF$4='DATA ENTRY'!D230),'DATA ENTRY'!Q230,"")))</f>
        <v/>
      </c>
      <c r="DM231" s="3" t="str">
        <f>IF('DATA ENTRY'!CK230="","",IF('DATA ENTRY'!R230="","",IF(AND($DF$4='DATA ENTRY'!D230),'DATA ENTRY'!R230,"")))</f>
        <v/>
      </c>
      <c r="DN231" s="107" t="str">
        <f>IF('DATA ENTRY'!CK230="","",IF('DATA ENTRY'!S230="","",IF(AND($DF$4='DATA ENTRY'!D230),'DATA ENTRY'!S230,"")))</f>
        <v/>
      </c>
      <c r="DO231" s="3" t="str">
        <f>IF('DATA ENTRY'!CK230="","",IF('DATA ENTRY'!E230="","",IF(AND($DF$4='DATA ENTRY'!D230),'DATA ENTRY'!E230,"")))</f>
        <v/>
      </c>
      <c r="DP231" s="3" t="str">
        <f>IF('DATA ENTRY'!CK230="","",IF('DATA ENTRY'!D230="","",IF(AND($DF$4='DATA ENTRY'!D230),'DATA ENTRY'!D230,"")))</f>
        <v/>
      </c>
      <c r="DQ231" s="3" t="str">
        <f>IF('DATA ENTRY'!CK230="","",IF('DATA ENTRY'!W230="","",IF(AND($DF$4='DATA ENTRY'!D230),'DATA ENTRY'!W230,"")))</f>
        <v/>
      </c>
      <c r="DR231" s="3" t="str">
        <f>IF('DATA ENTRY'!CK230="","",IF('DATA ENTRY'!X230="","",IF(AND($DF$4='DATA ENTRY'!D230),'DATA ENTRY'!X230,"")))</f>
        <v/>
      </c>
      <c r="DS231" s="108" t="str">
        <f t="shared" si="59"/>
        <v/>
      </c>
      <c r="DT231" s="108" t="str">
        <f>IF('DATA ENTRY'!CK230="","",IF('DATA ENTRY'!D230="","",IF(AND($DF$4='DATA ENTRY'!D230),'DATA ENTRY'!G230,"")))</f>
        <v/>
      </c>
      <c r="DY231">
        <f t="shared" si="60"/>
        <v>0</v>
      </c>
      <c r="EB231" t="str">
        <f t="shared" si="61"/>
        <v/>
      </c>
      <c r="EC231" t="str">
        <f t="shared" si="62"/>
        <v/>
      </c>
      <c r="ED231" s="224">
        <v>225</v>
      </c>
      <c r="EE231" s="3" t="str">
        <f>IF('DATA ENTRY'!CK230="","",IF('DATA ENTRY'!B230="","",IF(AND($EF$4='DATA ENTRY'!G230,$EH$4='DATA ENTRY'!F230),'DATA ENTRY'!B230,"")))</f>
        <v/>
      </c>
      <c r="EF231" s="3" t="str">
        <f>IF('DATA ENTRY'!CK230="","",IF('DATA ENTRY'!C230="","",IF(AND($EF$4='DATA ENTRY'!G230,$EH$4='DATA ENTRY'!F230),'DATA ENTRY'!C230,"")))</f>
        <v/>
      </c>
      <c r="EG231" s="4" t="str">
        <f>IF('DATA ENTRY'!CK230="","",IF('DATA ENTRY'!I230="","",IF(AND($EF$4='DATA ENTRY'!G230,$EH$4='DATA ENTRY'!F230),'DATA ENTRY'!I230,"")))</f>
        <v/>
      </c>
      <c r="EH231" s="4" t="str">
        <f>IF('DATA ENTRY'!CK230="","",IF('DATA ENTRY'!CK230="","",IF(AND($EF$4='DATA ENTRY'!G230,$EH$4='DATA ENTRY'!F230),'DATA ENTRY'!CK230,"")))</f>
        <v/>
      </c>
      <c r="EI231" s="3" t="str">
        <f>IF('DATA ENTRY'!CK230="","",IF('DATA ENTRY'!N230="","",IF(AND($EF$4='DATA ENTRY'!G230,$EH$4='DATA ENTRY'!F230),'DATA ENTRY'!N230,"")))</f>
        <v/>
      </c>
      <c r="EJ231" s="107" t="str">
        <f>IF('DATA ENTRY'!CK230="","",IF('DATA ENTRY'!O230="","",IF(AND($EF$4='DATA ENTRY'!G230,$EH$4='DATA ENTRY'!F230),'DATA ENTRY'!O230,"")))</f>
        <v/>
      </c>
      <c r="EK231" s="3" t="str">
        <f>IF('DATA ENTRY'!CK230="","",IF('DATA ENTRY'!P230="","",IF(AND($EF$4='DATA ENTRY'!G230,$EH$4='DATA ENTRY'!F230),'DATA ENTRY'!P230,"")))</f>
        <v/>
      </c>
      <c r="EL231" s="107" t="str">
        <f>IF('DATA ENTRY'!CK230="","",IF('DATA ENTRY'!Q230="","",IF(AND($EF$4='DATA ENTRY'!G230,$EH$4='DATA ENTRY'!F230),'DATA ENTRY'!Q230,"")))</f>
        <v/>
      </c>
      <c r="EM231" s="3" t="str">
        <f>IF('DATA ENTRY'!CK230="","",IF('DATA ENTRY'!R230="","",IF(AND($EF$4='DATA ENTRY'!G230,$EH$4='DATA ENTRY'!F230),'DATA ENTRY'!R230,"")))</f>
        <v/>
      </c>
      <c r="EN231" s="107" t="str">
        <f>IF('DATA ENTRY'!CK230="","",IF('DATA ENTRY'!S230="","",IF(AND($EF$4='DATA ENTRY'!G230,$EH$4='DATA ENTRY'!F230),'DATA ENTRY'!S230,"")))</f>
        <v/>
      </c>
      <c r="EO231" s="3" t="str">
        <f>IF('DATA ENTRY'!CK230="","",IF('DATA ENTRY'!E230="","",IF(AND($EF$4='DATA ENTRY'!G230,$EH$4='DATA ENTRY'!F230),'DATA ENTRY'!E230,"")))</f>
        <v/>
      </c>
      <c r="EP231" s="3" t="str">
        <f>IF('DATA ENTRY'!CK230="","",IF('DATA ENTRY'!D230="","",IF(AND($EF$4='DATA ENTRY'!G230,$EH$4='DATA ENTRY'!F230),'DATA ENTRY'!D230,"")))</f>
        <v/>
      </c>
      <c r="EQ231" s="3" t="str">
        <f>IF('DATA ENTRY'!CK230="","",IF('DATA ENTRY'!W230="","",IF(AND($EF$4='DATA ENTRY'!G230,$EH$4='DATA ENTRY'!F230),'DATA ENTRY'!W230,"")))</f>
        <v/>
      </c>
      <c r="ER231" s="3" t="str">
        <f>IF('DATA ENTRY'!CK230="","",IF('DATA ENTRY'!X230="","",IF(AND($EF$4='DATA ENTRY'!G230,$EH$4='DATA ENTRY'!F230),'DATA ENTRY'!X230,"")))</f>
        <v/>
      </c>
      <c r="ES231" s="108" t="str">
        <f t="shared" si="63"/>
        <v/>
      </c>
      <c r="ET231" s="108" t="str">
        <f>IF('DATA ENTRY'!CK230="","",IF('DATA ENTRY'!D230="","",IF(AND($EF$4='DATA ENTRY'!G230,$EH$4='DATA ENTRY'!F230),'DATA ENTRY'!G230,"")))</f>
        <v/>
      </c>
      <c r="EY231">
        <f t="shared" si="64"/>
        <v>0</v>
      </c>
    </row>
    <row r="232" spans="1:155">
      <c r="A232" t="str">
        <f>IF(S232=0,"",1+(MAX($A$7:A231)))</f>
        <v/>
      </c>
      <c r="B232" s="224">
        <v>226</v>
      </c>
      <c r="C232" s="3" t="str">
        <f>IF('DATA ENTRY'!CK231="","",IF('DATA ENTRY'!B231="","",IF($D$4="All Post",'DATA ENTRY'!B231,IF(AND($D$4='DATA ENTRY'!CK231),'DATA ENTRY'!B231,""))))</f>
        <v/>
      </c>
      <c r="D232" s="3" t="str">
        <f>IF('DATA ENTRY'!CK231="","",IF('DATA ENTRY'!C231="","",IF($D$4="All Post",'DATA ENTRY'!C231,IF(AND($D$4='DATA ENTRY'!CK231),'DATA ENTRY'!C231,""))))</f>
        <v/>
      </c>
      <c r="E232" s="4" t="str">
        <f>IF('DATA ENTRY'!CK231="","",IF('DATA ENTRY'!I231="","",IF($D$4="All Post",'DATA ENTRY'!I231,IF(AND($D$4='DATA ENTRY'!CK231),'DATA ENTRY'!I231,""))))</f>
        <v/>
      </c>
      <c r="F232" s="4" t="str">
        <f>IF('DATA ENTRY'!CK231="","",IF('DATA ENTRY'!CK231="","",IF($D$4="All Post",'DATA ENTRY'!CK231,IF(AND($D$4='DATA ENTRY'!CK231),'DATA ENTRY'!CK231,""))))</f>
        <v/>
      </c>
      <c r="G232" s="3" t="str">
        <f>IF('DATA ENTRY'!CK231="","",IF('DATA ENTRY'!N231="","",IF($D$4="All Post",'DATA ENTRY'!N231,IF(AND($D$4='DATA ENTRY'!CK231),'DATA ENTRY'!N231,""))))</f>
        <v/>
      </c>
      <c r="H232" s="107" t="str">
        <f>IF('DATA ENTRY'!CK231="","",IF('DATA ENTRY'!O231="","",IF($D$4="All Post",'DATA ENTRY'!O231,IF(AND($D$4='DATA ENTRY'!CK231),'DATA ENTRY'!O231,""))))</f>
        <v/>
      </c>
      <c r="I232" s="3" t="str">
        <f>IF('DATA ENTRY'!CK231="","",IF('DATA ENTRY'!P231="","",IF($D$4="All Post",'DATA ENTRY'!P231,IF(AND($D$4='DATA ENTRY'!CK231),'DATA ENTRY'!P231,""))))</f>
        <v/>
      </c>
      <c r="J232" s="107" t="str">
        <f>IF('DATA ENTRY'!CK231="","",IF('DATA ENTRY'!Q231="","",IF($D$4="All Post",'DATA ENTRY'!Q231,IF(AND($D$4='DATA ENTRY'!CK231),'DATA ENTRY'!Q231,""))))</f>
        <v/>
      </c>
      <c r="K232" s="3" t="str">
        <f>IF('DATA ENTRY'!CK231="","",IF('DATA ENTRY'!R231="","",IF($D$4="All Post",'DATA ENTRY'!R231,IF(AND($D$4='DATA ENTRY'!CK231),'DATA ENTRY'!R231,""))))</f>
        <v/>
      </c>
      <c r="L232" s="3" t="str">
        <f>IF('DATA ENTRY'!CK231="","",IF('DATA ENTRY'!S231="","",IF($D$4="All Post",'DATA ENTRY'!S231,IF(AND($D$4='DATA ENTRY'!CK231),'DATA ENTRY'!S231,""))))</f>
        <v/>
      </c>
      <c r="M232" s="3" t="str">
        <f>IF('DATA ENTRY'!CK231="","",IF('DATA ENTRY'!E231="","",IF($D$4="All Post",'DATA ENTRY'!E231,IF(AND($D$4='DATA ENTRY'!CK231),'DATA ENTRY'!E231,""))))</f>
        <v/>
      </c>
      <c r="N232" s="3" t="str">
        <f>IF('DATA ENTRY'!CK231="","",IF('DATA ENTRY'!W231="","",IF($D$4="All Post",'DATA ENTRY'!W231,IF(AND($D$4='DATA ENTRY'!CK231),'DATA ENTRY'!W231,""))))</f>
        <v/>
      </c>
      <c r="O232" s="3" t="str">
        <f>IF('DATA ENTRY'!CK231="","",IF('DATA ENTRY'!X231="","",IF($D$4="All Post",'DATA ENTRY'!X231,IF(AND($D$4='DATA ENTRY'!CK231),'DATA ENTRY'!X231,""))))</f>
        <v/>
      </c>
      <c r="P232" s="3" t="str">
        <f>IF('DATA ENTRY'!CK231="","",IF('DATA ENTRY'!G231="","",IF($D$4="All Post",'DATA ENTRY'!G231,IF(AND($D$4='DATA ENTRY'!CK231),'DATA ENTRY'!G231,""))))</f>
        <v/>
      </c>
      <c r="S232">
        <f t="shared" si="51"/>
        <v>0</v>
      </c>
      <c r="T232" t="str">
        <f t="shared" si="52"/>
        <v/>
      </c>
      <c r="BZ232" t="str">
        <f t="shared" si="53"/>
        <v/>
      </c>
      <c r="CA232" t="str">
        <f t="shared" si="54"/>
        <v/>
      </c>
      <c r="CB232" s="224">
        <v>226</v>
      </c>
      <c r="CC232" s="3" t="str">
        <f>IF('DATA ENTRY'!CK231="","",IF('DATA ENTRY'!B231="","",IF(AND($CD$4='DATA ENTRY'!CK231,$CG$4='DATA ENTRY'!D231),'DATA ENTRY'!B231,"")))</f>
        <v/>
      </c>
      <c r="CD232" s="3" t="str">
        <f>IF('DATA ENTRY'!CK231="","",IF('DATA ENTRY'!C231="","",IF(AND($CD$4='DATA ENTRY'!CK231,$CG$4='DATA ENTRY'!D231),'DATA ENTRY'!C231,"")))</f>
        <v/>
      </c>
      <c r="CE232" s="4" t="str">
        <f>IF('DATA ENTRY'!CK231="","",IF('DATA ENTRY'!I231="","",IF(AND($CD$4='DATA ENTRY'!CK231,$CG$4='DATA ENTRY'!D231),'DATA ENTRY'!I231,"")))</f>
        <v/>
      </c>
      <c r="CF232" s="4" t="str">
        <f>IF('DATA ENTRY'!CK231="","",IF('DATA ENTRY'!CK231="","",IF(AND($CD$4='DATA ENTRY'!CK231,$CG$4='DATA ENTRY'!D231),'DATA ENTRY'!CK231,"")))</f>
        <v/>
      </c>
      <c r="CG232" s="3" t="str">
        <f>IF('DATA ENTRY'!CK231="","",IF('DATA ENTRY'!N231="","",IF(AND($CD$4='DATA ENTRY'!CK231,$CG$4='DATA ENTRY'!D231),'DATA ENTRY'!N231,"")))</f>
        <v/>
      </c>
      <c r="CH232" s="107" t="str">
        <f>IF('DATA ENTRY'!CK231="","",IF('DATA ENTRY'!O231="","",IF(AND($CD$4='DATA ENTRY'!CK231,$CG$4='DATA ENTRY'!D231),'DATA ENTRY'!O231,"")))</f>
        <v/>
      </c>
      <c r="CI232" s="3" t="str">
        <f>IF('DATA ENTRY'!CK231="","",IF('DATA ENTRY'!P231="","",IF(AND($CD$4='DATA ENTRY'!CK231,$CG$4='DATA ENTRY'!D231),'DATA ENTRY'!P231,"")))</f>
        <v/>
      </c>
      <c r="CJ232" s="107" t="str">
        <f>IF('DATA ENTRY'!CK231="","",IF('DATA ENTRY'!Q231="","",IF(AND($CD$4='DATA ENTRY'!CK231,$CG$4='DATA ENTRY'!D231),'DATA ENTRY'!Q231,"")))</f>
        <v/>
      </c>
      <c r="CK232" s="3" t="str">
        <f>IF('DATA ENTRY'!CK231="","",IF('DATA ENTRY'!R231="","",IF(AND($CD$4='DATA ENTRY'!CK231,$CG$4='DATA ENTRY'!D231),'DATA ENTRY'!R231,"")))</f>
        <v/>
      </c>
      <c r="CL232" s="3" t="str">
        <f>IF('DATA ENTRY'!CK231="","",IF('DATA ENTRY'!S231="","",IF(AND($CD$4='DATA ENTRY'!CK231,$CG$4='DATA ENTRY'!D231),'DATA ENTRY'!S231,"")))</f>
        <v/>
      </c>
      <c r="CM232" s="3" t="str">
        <f>IF('DATA ENTRY'!CK231="","",IF('DATA ENTRY'!E231="","",IF(AND($CD$4='DATA ENTRY'!CK231,$CG$4='DATA ENTRY'!D231),'DATA ENTRY'!E231,"")))</f>
        <v/>
      </c>
      <c r="CN232" s="3" t="str">
        <f>IF('DATA ENTRY'!CK231="","",IF('DATA ENTRY'!W231="","",IF(AND($CD$4='DATA ENTRY'!CK231,$CG$4='DATA ENTRY'!D231),'DATA ENTRY'!W231,"")))</f>
        <v/>
      </c>
      <c r="CO232" s="3" t="str">
        <f>IF('DATA ENTRY'!CK231="","",IF('DATA ENTRY'!X231="","",IF(AND($CD$4='DATA ENTRY'!CK231,$CG$4='DATA ENTRY'!D231),'DATA ENTRY'!X231,"")))</f>
        <v/>
      </c>
      <c r="CP232" s="108" t="str">
        <f t="shared" si="55"/>
        <v/>
      </c>
      <c r="CQ232" s="108" t="str">
        <f>IF('DATA ENTRY'!CK231="","",IF('DATA ENTRY'!G231="","",IF(AND($CD$4='DATA ENTRY'!CK231,$CG$4='DATA ENTRY'!D231),'DATA ENTRY'!G231,"")))</f>
        <v/>
      </c>
      <c r="CR232" s="230" t="str">
        <f>IF('DATA ENTRY'!CK231="","",IF('DATA ENTRY'!D231="","",IF(AND($CD$4='DATA ENTRY'!CK231,$CG$4='DATA ENTRY'!D231),'DATA ENTRY'!D231,"")))</f>
        <v/>
      </c>
      <c r="CS232">
        <f t="shared" si="56"/>
        <v>0</v>
      </c>
      <c r="CT232">
        <f t="shared" si="57"/>
        <v>0</v>
      </c>
      <c r="CV232" s="139"/>
      <c r="CX232">
        <f t="shared" si="58"/>
        <v>0</v>
      </c>
      <c r="DB232" t="str">
        <f t="shared" si="65"/>
        <v/>
      </c>
      <c r="DC232" t="str">
        <f t="shared" si="66"/>
        <v/>
      </c>
      <c r="DD232" s="224">
        <v>226</v>
      </c>
      <c r="DE232" s="3" t="str">
        <f>IF('DATA ENTRY'!CK231="","",IF('DATA ENTRY'!B231="","",IF(AND($DF$4='DATA ENTRY'!D231),'DATA ENTRY'!B231,"")))</f>
        <v/>
      </c>
      <c r="DF232" s="3" t="str">
        <f>IF('DATA ENTRY'!CK231="","",IF('DATA ENTRY'!C231="","",IF(AND($DF$4='DATA ENTRY'!D231),'DATA ENTRY'!C231,"")))</f>
        <v/>
      </c>
      <c r="DG232" s="4" t="str">
        <f>IF('DATA ENTRY'!CK231="","",IF('DATA ENTRY'!I231="","",IF(AND($DF$4='DATA ENTRY'!D231),'DATA ENTRY'!I231,"")))</f>
        <v/>
      </c>
      <c r="DH232" s="4" t="str">
        <f>IF('DATA ENTRY'!CK231="","",IF('DATA ENTRY'!CK231="","",IF(AND($DF$4='DATA ENTRY'!D231),'DATA ENTRY'!CK231,"")))</f>
        <v/>
      </c>
      <c r="DI232" s="3" t="str">
        <f>IF('DATA ENTRY'!CK231="","",IF('DATA ENTRY'!N231="","",IF(AND($DF$4='DATA ENTRY'!D231),'DATA ENTRY'!N231,"")))</f>
        <v/>
      </c>
      <c r="DJ232" s="107" t="str">
        <f>IF('DATA ENTRY'!CK231="","",IF('DATA ENTRY'!O231="","",IF(AND($DF$4='DATA ENTRY'!D231),'DATA ENTRY'!O231,"")))</f>
        <v/>
      </c>
      <c r="DK232" s="3" t="str">
        <f>IF('DATA ENTRY'!CK231="","",IF('DATA ENTRY'!P231="","",IF(AND($DF$4='DATA ENTRY'!D231),'DATA ENTRY'!P231,"")))</f>
        <v/>
      </c>
      <c r="DL232" s="107" t="str">
        <f>IF('DATA ENTRY'!CK231="","",IF('DATA ENTRY'!Q231="","",IF(AND($DF$4='DATA ENTRY'!D231),'DATA ENTRY'!Q231,"")))</f>
        <v/>
      </c>
      <c r="DM232" s="3" t="str">
        <f>IF('DATA ENTRY'!CK231="","",IF('DATA ENTRY'!R231="","",IF(AND($DF$4='DATA ENTRY'!D231),'DATA ENTRY'!R231,"")))</f>
        <v/>
      </c>
      <c r="DN232" s="107" t="str">
        <f>IF('DATA ENTRY'!CK231="","",IF('DATA ENTRY'!S231="","",IF(AND($DF$4='DATA ENTRY'!D231),'DATA ENTRY'!S231,"")))</f>
        <v/>
      </c>
      <c r="DO232" s="3" t="str">
        <f>IF('DATA ENTRY'!CK231="","",IF('DATA ENTRY'!E231="","",IF(AND($DF$4='DATA ENTRY'!D231),'DATA ENTRY'!E231,"")))</f>
        <v/>
      </c>
      <c r="DP232" s="3" t="str">
        <f>IF('DATA ENTRY'!CK231="","",IF('DATA ENTRY'!D231="","",IF(AND($DF$4='DATA ENTRY'!D231),'DATA ENTRY'!D231,"")))</f>
        <v/>
      </c>
      <c r="DQ232" s="3" t="str">
        <f>IF('DATA ENTRY'!CK231="","",IF('DATA ENTRY'!W231="","",IF(AND($DF$4='DATA ENTRY'!D231),'DATA ENTRY'!W231,"")))</f>
        <v/>
      </c>
      <c r="DR232" s="3" t="str">
        <f>IF('DATA ENTRY'!CK231="","",IF('DATA ENTRY'!X231="","",IF(AND($DF$4='DATA ENTRY'!D231),'DATA ENTRY'!X231,"")))</f>
        <v/>
      </c>
      <c r="DS232" s="108" t="str">
        <f t="shared" si="59"/>
        <v/>
      </c>
      <c r="DT232" s="108" t="str">
        <f>IF('DATA ENTRY'!CK231="","",IF('DATA ENTRY'!D231="","",IF(AND($DF$4='DATA ENTRY'!D231),'DATA ENTRY'!G231,"")))</f>
        <v/>
      </c>
      <c r="DY232">
        <f t="shared" si="60"/>
        <v>0</v>
      </c>
      <c r="EB232" t="str">
        <f t="shared" si="61"/>
        <v/>
      </c>
      <c r="EC232" t="str">
        <f t="shared" si="62"/>
        <v/>
      </c>
      <c r="ED232" s="224">
        <v>226</v>
      </c>
      <c r="EE232" s="3" t="str">
        <f>IF('DATA ENTRY'!CK231="","",IF('DATA ENTRY'!B231="","",IF(AND($EF$4='DATA ENTRY'!G231,$EH$4='DATA ENTRY'!F231),'DATA ENTRY'!B231,"")))</f>
        <v/>
      </c>
      <c r="EF232" s="3" t="str">
        <f>IF('DATA ENTRY'!CK231="","",IF('DATA ENTRY'!C231="","",IF(AND($EF$4='DATA ENTRY'!G231,$EH$4='DATA ENTRY'!F231),'DATA ENTRY'!C231,"")))</f>
        <v/>
      </c>
      <c r="EG232" s="4" t="str">
        <f>IF('DATA ENTRY'!CK231="","",IF('DATA ENTRY'!I231="","",IF(AND($EF$4='DATA ENTRY'!G231,$EH$4='DATA ENTRY'!F231),'DATA ENTRY'!I231,"")))</f>
        <v/>
      </c>
      <c r="EH232" s="4" t="str">
        <f>IF('DATA ENTRY'!CK231="","",IF('DATA ENTRY'!CK231="","",IF(AND($EF$4='DATA ENTRY'!G231,$EH$4='DATA ENTRY'!F231),'DATA ENTRY'!CK231,"")))</f>
        <v/>
      </c>
      <c r="EI232" s="3" t="str">
        <f>IF('DATA ENTRY'!CK231="","",IF('DATA ENTRY'!N231="","",IF(AND($EF$4='DATA ENTRY'!G231,$EH$4='DATA ENTRY'!F231),'DATA ENTRY'!N231,"")))</f>
        <v/>
      </c>
      <c r="EJ232" s="107" t="str">
        <f>IF('DATA ENTRY'!CK231="","",IF('DATA ENTRY'!O231="","",IF(AND($EF$4='DATA ENTRY'!G231,$EH$4='DATA ENTRY'!F231),'DATA ENTRY'!O231,"")))</f>
        <v/>
      </c>
      <c r="EK232" s="3" t="str">
        <f>IF('DATA ENTRY'!CK231="","",IF('DATA ENTRY'!P231="","",IF(AND($EF$4='DATA ENTRY'!G231,$EH$4='DATA ENTRY'!F231),'DATA ENTRY'!P231,"")))</f>
        <v/>
      </c>
      <c r="EL232" s="107" t="str">
        <f>IF('DATA ENTRY'!CK231="","",IF('DATA ENTRY'!Q231="","",IF(AND($EF$4='DATA ENTRY'!G231,$EH$4='DATA ENTRY'!F231),'DATA ENTRY'!Q231,"")))</f>
        <v/>
      </c>
      <c r="EM232" s="3" t="str">
        <f>IF('DATA ENTRY'!CK231="","",IF('DATA ENTRY'!R231="","",IF(AND($EF$4='DATA ENTRY'!G231,$EH$4='DATA ENTRY'!F231),'DATA ENTRY'!R231,"")))</f>
        <v/>
      </c>
      <c r="EN232" s="107" t="str">
        <f>IF('DATA ENTRY'!CK231="","",IF('DATA ENTRY'!S231="","",IF(AND($EF$4='DATA ENTRY'!G231,$EH$4='DATA ENTRY'!F231),'DATA ENTRY'!S231,"")))</f>
        <v/>
      </c>
      <c r="EO232" s="3" t="str">
        <f>IF('DATA ENTRY'!CK231="","",IF('DATA ENTRY'!E231="","",IF(AND($EF$4='DATA ENTRY'!G231,$EH$4='DATA ENTRY'!F231),'DATA ENTRY'!E231,"")))</f>
        <v/>
      </c>
      <c r="EP232" s="3" t="str">
        <f>IF('DATA ENTRY'!CK231="","",IF('DATA ENTRY'!D231="","",IF(AND($EF$4='DATA ENTRY'!G231,$EH$4='DATA ENTRY'!F231),'DATA ENTRY'!D231,"")))</f>
        <v/>
      </c>
      <c r="EQ232" s="3" t="str">
        <f>IF('DATA ENTRY'!CK231="","",IF('DATA ENTRY'!W231="","",IF(AND($EF$4='DATA ENTRY'!G231,$EH$4='DATA ENTRY'!F231),'DATA ENTRY'!W231,"")))</f>
        <v/>
      </c>
      <c r="ER232" s="3" t="str">
        <f>IF('DATA ENTRY'!CK231="","",IF('DATA ENTRY'!X231="","",IF(AND($EF$4='DATA ENTRY'!G231,$EH$4='DATA ENTRY'!F231),'DATA ENTRY'!X231,"")))</f>
        <v/>
      </c>
      <c r="ES232" s="108" t="str">
        <f t="shared" si="63"/>
        <v/>
      </c>
      <c r="ET232" s="108" t="str">
        <f>IF('DATA ENTRY'!CK231="","",IF('DATA ENTRY'!D231="","",IF(AND($EF$4='DATA ENTRY'!G231,$EH$4='DATA ENTRY'!F231),'DATA ENTRY'!G231,"")))</f>
        <v/>
      </c>
      <c r="EY232">
        <f t="shared" si="64"/>
        <v>0</v>
      </c>
    </row>
    <row r="233" spans="1:155">
      <c r="A233" t="str">
        <f>IF(S233=0,"",1+(MAX($A$7:A232)))</f>
        <v/>
      </c>
      <c r="B233" s="224">
        <v>227</v>
      </c>
      <c r="C233" s="3" t="str">
        <f>IF('DATA ENTRY'!CK232="","",IF('DATA ENTRY'!B232="","",IF($D$4="All Post",'DATA ENTRY'!B232,IF(AND($D$4='DATA ENTRY'!CK232),'DATA ENTRY'!B232,""))))</f>
        <v/>
      </c>
      <c r="D233" s="3" t="str">
        <f>IF('DATA ENTRY'!CK232="","",IF('DATA ENTRY'!C232="","",IF($D$4="All Post",'DATA ENTRY'!C232,IF(AND($D$4='DATA ENTRY'!CK232),'DATA ENTRY'!C232,""))))</f>
        <v/>
      </c>
      <c r="E233" s="4" t="str">
        <f>IF('DATA ENTRY'!CK232="","",IF('DATA ENTRY'!I232="","",IF($D$4="All Post",'DATA ENTRY'!I232,IF(AND($D$4='DATA ENTRY'!CK232),'DATA ENTRY'!I232,""))))</f>
        <v/>
      </c>
      <c r="F233" s="4" t="str">
        <f>IF('DATA ENTRY'!CK232="","",IF('DATA ENTRY'!CK232="","",IF($D$4="All Post",'DATA ENTRY'!CK232,IF(AND($D$4='DATA ENTRY'!CK232),'DATA ENTRY'!CK232,""))))</f>
        <v/>
      </c>
      <c r="G233" s="3" t="str">
        <f>IF('DATA ENTRY'!CK232="","",IF('DATA ENTRY'!N232="","",IF($D$4="All Post",'DATA ENTRY'!N232,IF(AND($D$4='DATA ENTRY'!CK232),'DATA ENTRY'!N232,""))))</f>
        <v/>
      </c>
      <c r="H233" s="107" t="str">
        <f>IF('DATA ENTRY'!CK232="","",IF('DATA ENTRY'!O232="","",IF($D$4="All Post",'DATA ENTRY'!O232,IF(AND($D$4='DATA ENTRY'!CK232),'DATA ENTRY'!O232,""))))</f>
        <v/>
      </c>
      <c r="I233" s="3" t="str">
        <f>IF('DATA ENTRY'!CK232="","",IF('DATA ENTRY'!P232="","",IF($D$4="All Post",'DATA ENTRY'!P232,IF(AND($D$4='DATA ENTRY'!CK232),'DATA ENTRY'!P232,""))))</f>
        <v/>
      </c>
      <c r="J233" s="107" t="str">
        <f>IF('DATA ENTRY'!CK232="","",IF('DATA ENTRY'!Q232="","",IF($D$4="All Post",'DATA ENTRY'!Q232,IF(AND($D$4='DATA ENTRY'!CK232),'DATA ENTRY'!Q232,""))))</f>
        <v/>
      </c>
      <c r="K233" s="3" t="str">
        <f>IF('DATA ENTRY'!CK232="","",IF('DATA ENTRY'!R232="","",IF($D$4="All Post",'DATA ENTRY'!R232,IF(AND($D$4='DATA ENTRY'!CK232),'DATA ENTRY'!R232,""))))</f>
        <v/>
      </c>
      <c r="L233" s="3" t="str">
        <f>IF('DATA ENTRY'!CK232="","",IF('DATA ENTRY'!S232="","",IF($D$4="All Post",'DATA ENTRY'!S232,IF(AND($D$4='DATA ENTRY'!CK232),'DATA ENTRY'!S232,""))))</f>
        <v/>
      </c>
      <c r="M233" s="3" t="str">
        <f>IF('DATA ENTRY'!CK232="","",IF('DATA ENTRY'!E232="","",IF($D$4="All Post",'DATA ENTRY'!E232,IF(AND($D$4='DATA ENTRY'!CK232),'DATA ENTRY'!E232,""))))</f>
        <v/>
      </c>
      <c r="N233" s="3" t="str">
        <f>IF('DATA ENTRY'!CK232="","",IF('DATA ENTRY'!W232="","",IF($D$4="All Post",'DATA ENTRY'!W232,IF(AND($D$4='DATA ENTRY'!CK232),'DATA ENTRY'!W232,""))))</f>
        <v/>
      </c>
      <c r="O233" s="3" t="str">
        <f>IF('DATA ENTRY'!CK232="","",IF('DATA ENTRY'!X232="","",IF($D$4="All Post",'DATA ENTRY'!X232,IF(AND($D$4='DATA ENTRY'!CK232),'DATA ENTRY'!X232,""))))</f>
        <v/>
      </c>
      <c r="P233" s="3" t="str">
        <f>IF('DATA ENTRY'!CK232="","",IF('DATA ENTRY'!G232="","",IF($D$4="All Post",'DATA ENTRY'!G232,IF(AND($D$4='DATA ENTRY'!CK232),'DATA ENTRY'!G232,""))))</f>
        <v/>
      </c>
      <c r="S233">
        <f t="shared" si="51"/>
        <v>0</v>
      </c>
      <c r="T233" t="str">
        <f t="shared" si="52"/>
        <v/>
      </c>
      <c r="BZ233" t="str">
        <f t="shared" si="53"/>
        <v/>
      </c>
      <c r="CA233" t="str">
        <f t="shared" si="54"/>
        <v/>
      </c>
      <c r="CB233" s="224">
        <v>227</v>
      </c>
      <c r="CC233" s="3" t="str">
        <f>IF('DATA ENTRY'!CK232="","",IF('DATA ENTRY'!B232="","",IF(AND($CD$4='DATA ENTRY'!CK232,$CG$4='DATA ENTRY'!D232),'DATA ENTRY'!B232,"")))</f>
        <v/>
      </c>
      <c r="CD233" s="3" t="str">
        <f>IF('DATA ENTRY'!CK232="","",IF('DATA ENTRY'!C232="","",IF(AND($CD$4='DATA ENTRY'!CK232,$CG$4='DATA ENTRY'!D232),'DATA ENTRY'!C232,"")))</f>
        <v/>
      </c>
      <c r="CE233" s="4" t="str">
        <f>IF('DATA ENTRY'!CK232="","",IF('DATA ENTRY'!I232="","",IF(AND($CD$4='DATA ENTRY'!CK232,$CG$4='DATA ENTRY'!D232),'DATA ENTRY'!I232,"")))</f>
        <v/>
      </c>
      <c r="CF233" s="4" t="str">
        <f>IF('DATA ENTRY'!CK232="","",IF('DATA ENTRY'!CK232="","",IF(AND($CD$4='DATA ENTRY'!CK232,$CG$4='DATA ENTRY'!D232),'DATA ENTRY'!CK232,"")))</f>
        <v/>
      </c>
      <c r="CG233" s="3" t="str">
        <f>IF('DATA ENTRY'!CK232="","",IF('DATA ENTRY'!N232="","",IF(AND($CD$4='DATA ENTRY'!CK232,$CG$4='DATA ENTRY'!D232),'DATA ENTRY'!N232,"")))</f>
        <v/>
      </c>
      <c r="CH233" s="107" t="str">
        <f>IF('DATA ENTRY'!CK232="","",IF('DATA ENTRY'!O232="","",IF(AND($CD$4='DATA ENTRY'!CK232,$CG$4='DATA ENTRY'!D232),'DATA ENTRY'!O232,"")))</f>
        <v/>
      </c>
      <c r="CI233" s="3" t="str">
        <f>IF('DATA ENTRY'!CK232="","",IF('DATA ENTRY'!P232="","",IF(AND($CD$4='DATA ENTRY'!CK232,$CG$4='DATA ENTRY'!D232),'DATA ENTRY'!P232,"")))</f>
        <v/>
      </c>
      <c r="CJ233" s="107" t="str">
        <f>IF('DATA ENTRY'!CK232="","",IF('DATA ENTRY'!Q232="","",IF(AND($CD$4='DATA ENTRY'!CK232,$CG$4='DATA ENTRY'!D232),'DATA ENTRY'!Q232,"")))</f>
        <v/>
      </c>
      <c r="CK233" s="3" t="str">
        <f>IF('DATA ENTRY'!CK232="","",IF('DATA ENTRY'!R232="","",IF(AND($CD$4='DATA ENTRY'!CK232,$CG$4='DATA ENTRY'!D232),'DATA ENTRY'!R232,"")))</f>
        <v/>
      </c>
      <c r="CL233" s="3" t="str">
        <f>IF('DATA ENTRY'!CK232="","",IF('DATA ENTRY'!S232="","",IF(AND($CD$4='DATA ENTRY'!CK232,$CG$4='DATA ENTRY'!D232),'DATA ENTRY'!S232,"")))</f>
        <v/>
      </c>
      <c r="CM233" s="3" t="str">
        <f>IF('DATA ENTRY'!CK232="","",IF('DATA ENTRY'!E232="","",IF(AND($CD$4='DATA ENTRY'!CK232,$CG$4='DATA ENTRY'!D232),'DATA ENTRY'!E232,"")))</f>
        <v/>
      </c>
      <c r="CN233" s="3" t="str">
        <f>IF('DATA ENTRY'!CK232="","",IF('DATA ENTRY'!W232="","",IF(AND($CD$4='DATA ENTRY'!CK232,$CG$4='DATA ENTRY'!D232),'DATA ENTRY'!W232,"")))</f>
        <v/>
      </c>
      <c r="CO233" s="3" t="str">
        <f>IF('DATA ENTRY'!CK232="","",IF('DATA ENTRY'!X232="","",IF(AND($CD$4='DATA ENTRY'!CK232,$CG$4='DATA ENTRY'!D232),'DATA ENTRY'!X232,"")))</f>
        <v/>
      </c>
      <c r="CP233" s="108" t="str">
        <f t="shared" si="55"/>
        <v/>
      </c>
      <c r="CQ233" s="108" t="str">
        <f>IF('DATA ENTRY'!CK232="","",IF('DATA ENTRY'!G232="","",IF(AND($CD$4='DATA ENTRY'!CK232,$CG$4='DATA ENTRY'!D232),'DATA ENTRY'!G232,"")))</f>
        <v/>
      </c>
      <c r="CR233" s="230" t="str">
        <f>IF('DATA ENTRY'!CK232="","",IF('DATA ENTRY'!D232="","",IF(AND($CD$4='DATA ENTRY'!CK232,$CG$4='DATA ENTRY'!D232),'DATA ENTRY'!D232,"")))</f>
        <v/>
      </c>
      <c r="CS233">
        <f t="shared" si="56"/>
        <v>0</v>
      </c>
      <c r="CT233">
        <f t="shared" si="57"/>
        <v>0</v>
      </c>
      <c r="CV233" s="139"/>
      <c r="CX233">
        <f t="shared" si="58"/>
        <v>0</v>
      </c>
      <c r="DB233" t="str">
        <f t="shared" si="65"/>
        <v/>
      </c>
      <c r="DC233" t="str">
        <f t="shared" si="66"/>
        <v/>
      </c>
      <c r="DD233" s="224">
        <v>227</v>
      </c>
      <c r="DE233" s="3" t="str">
        <f>IF('DATA ENTRY'!CK232="","",IF('DATA ENTRY'!B232="","",IF(AND($DF$4='DATA ENTRY'!D232),'DATA ENTRY'!B232,"")))</f>
        <v/>
      </c>
      <c r="DF233" s="3" t="str">
        <f>IF('DATA ENTRY'!CK232="","",IF('DATA ENTRY'!C232="","",IF(AND($DF$4='DATA ENTRY'!D232),'DATA ENTRY'!C232,"")))</f>
        <v/>
      </c>
      <c r="DG233" s="4" t="str">
        <f>IF('DATA ENTRY'!CK232="","",IF('DATA ENTRY'!I232="","",IF(AND($DF$4='DATA ENTRY'!D232),'DATA ENTRY'!I232,"")))</f>
        <v/>
      </c>
      <c r="DH233" s="4" t="str">
        <f>IF('DATA ENTRY'!CK232="","",IF('DATA ENTRY'!CK232="","",IF(AND($DF$4='DATA ENTRY'!D232),'DATA ENTRY'!CK232,"")))</f>
        <v/>
      </c>
      <c r="DI233" s="3" t="str">
        <f>IF('DATA ENTRY'!CK232="","",IF('DATA ENTRY'!N232="","",IF(AND($DF$4='DATA ENTRY'!D232),'DATA ENTRY'!N232,"")))</f>
        <v/>
      </c>
      <c r="DJ233" s="107" t="str">
        <f>IF('DATA ENTRY'!CK232="","",IF('DATA ENTRY'!O232="","",IF(AND($DF$4='DATA ENTRY'!D232),'DATA ENTRY'!O232,"")))</f>
        <v/>
      </c>
      <c r="DK233" s="3" t="str">
        <f>IF('DATA ENTRY'!CK232="","",IF('DATA ENTRY'!P232="","",IF(AND($DF$4='DATA ENTRY'!D232),'DATA ENTRY'!P232,"")))</f>
        <v/>
      </c>
      <c r="DL233" s="107" t="str">
        <f>IF('DATA ENTRY'!CK232="","",IF('DATA ENTRY'!Q232="","",IF(AND($DF$4='DATA ENTRY'!D232),'DATA ENTRY'!Q232,"")))</f>
        <v/>
      </c>
      <c r="DM233" s="3" t="str">
        <f>IF('DATA ENTRY'!CK232="","",IF('DATA ENTRY'!R232="","",IF(AND($DF$4='DATA ENTRY'!D232),'DATA ENTRY'!R232,"")))</f>
        <v/>
      </c>
      <c r="DN233" s="107" t="str">
        <f>IF('DATA ENTRY'!CK232="","",IF('DATA ENTRY'!S232="","",IF(AND($DF$4='DATA ENTRY'!D232),'DATA ENTRY'!S232,"")))</f>
        <v/>
      </c>
      <c r="DO233" s="3" t="str">
        <f>IF('DATA ENTRY'!CK232="","",IF('DATA ENTRY'!E232="","",IF(AND($DF$4='DATA ENTRY'!D232),'DATA ENTRY'!E232,"")))</f>
        <v/>
      </c>
      <c r="DP233" s="3" t="str">
        <f>IF('DATA ENTRY'!CK232="","",IF('DATA ENTRY'!D232="","",IF(AND($DF$4='DATA ENTRY'!D232),'DATA ENTRY'!D232,"")))</f>
        <v/>
      </c>
      <c r="DQ233" s="3" t="str">
        <f>IF('DATA ENTRY'!CK232="","",IF('DATA ENTRY'!W232="","",IF(AND($DF$4='DATA ENTRY'!D232),'DATA ENTRY'!W232,"")))</f>
        <v/>
      </c>
      <c r="DR233" s="3" t="str">
        <f>IF('DATA ENTRY'!CK232="","",IF('DATA ENTRY'!X232="","",IF(AND($DF$4='DATA ENTRY'!D232),'DATA ENTRY'!X232,"")))</f>
        <v/>
      </c>
      <c r="DS233" s="108" t="str">
        <f t="shared" si="59"/>
        <v/>
      </c>
      <c r="DT233" s="108" t="str">
        <f>IF('DATA ENTRY'!CK232="","",IF('DATA ENTRY'!D232="","",IF(AND($DF$4='DATA ENTRY'!D232),'DATA ENTRY'!G232,"")))</f>
        <v/>
      </c>
      <c r="DY233">
        <f t="shared" si="60"/>
        <v>0</v>
      </c>
      <c r="EB233" t="str">
        <f t="shared" si="61"/>
        <v/>
      </c>
      <c r="EC233" t="str">
        <f t="shared" si="62"/>
        <v/>
      </c>
      <c r="ED233" s="224">
        <v>227</v>
      </c>
      <c r="EE233" s="3" t="str">
        <f>IF('DATA ENTRY'!CK232="","",IF('DATA ENTRY'!B232="","",IF(AND($EF$4='DATA ENTRY'!G232,$EH$4='DATA ENTRY'!F232),'DATA ENTRY'!B232,"")))</f>
        <v/>
      </c>
      <c r="EF233" s="3" t="str">
        <f>IF('DATA ENTRY'!CK232="","",IF('DATA ENTRY'!C232="","",IF(AND($EF$4='DATA ENTRY'!G232,$EH$4='DATA ENTRY'!F232),'DATA ENTRY'!C232,"")))</f>
        <v/>
      </c>
      <c r="EG233" s="4" t="str">
        <f>IF('DATA ENTRY'!CK232="","",IF('DATA ENTRY'!I232="","",IF(AND($EF$4='DATA ENTRY'!G232,$EH$4='DATA ENTRY'!F232),'DATA ENTRY'!I232,"")))</f>
        <v/>
      </c>
      <c r="EH233" s="4" t="str">
        <f>IF('DATA ENTRY'!CK232="","",IF('DATA ENTRY'!CK232="","",IF(AND($EF$4='DATA ENTRY'!G232,$EH$4='DATA ENTRY'!F232),'DATA ENTRY'!CK232,"")))</f>
        <v/>
      </c>
      <c r="EI233" s="3" t="str">
        <f>IF('DATA ENTRY'!CK232="","",IF('DATA ENTRY'!N232="","",IF(AND($EF$4='DATA ENTRY'!G232,$EH$4='DATA ENTRY'!F232),'DATA ENTRY'!N232,"")))</f>
        <v/>
      </c>
      <c r="EJ233" s="107" t="str">
        <f>IF('DATA ENTRY'!CK232="","",IF('DATA ENTRY'!O232="","",IF(AND($EF$4='DATA ENTRY'!G232,$EH$4='DATA ENTRY'!F232),'DATA ENTRY'!O232,"")))</f>
        <v/>
      </c>
      <c r="EK233" s="3" t="str">
        <f>IF('DATA ENTRY'!CK232="","",IF('DATA ENTRY'!P232="","",IF(AND($EF$4='DATA ENTRY'!G232,$EH$4='DATA ENTRY'!F232),'DATA ENTRY'!P232,"")))</f>
        <v/>
      </c>
      <c r="EL233" s="107" t="str">
        <f>IF('DATA ENTRY'!CK232="","",IF('DATA ENTRY'!Q232="","",IF(AND($EF$4='DATA ENTRY'!G232,$EH$4='DATA ENTRY'!F232),'DATA ENTRY'!Q232,"")))</f>
        <v/>
      </c>
      <c r="EM233" s="3" t="str">
        <f>IF('DATA ENTRY'!CK232="","",IF('DATA ENTRY'!R232="","",IF(AND($EF$4='DATA ENTRY'!G232,$EH$4='DATA ENTRY'!F232),'DATA ENTRY'!R232,"")))</f>
        <v/>
      </c>
      <c r="EN233" s="107" t="str">
        <f>IF('DATA ENTRY'!CK232="","",IF('DATA ENTRY'!S232="","",IF(AND($EF$4='DATA ENTRY'!G232,$EH$4='DATA ENTRY'!F232),'DATA ENTRY'!S232,"")))</f>
        <v/>
      </c>
      <c r="EO233" s="3" t="str">
        <f>IF('DATA ENTRY'!CK232="","",IF('DATA ENTRY'!E232="","",IF(AND($EF$4='DATA ENTRY'!G232,$EH$4='DATA ENTRY'!F232),'DATA ENTRY'!E232,"")))</f>
        <v/>
      </c>
      <c r="EP233" s="3" t="str">
        <f>IF('DATA ENTRY'!CK232="","",IF('DATA ENTRY'!D232="","",IF(AND($EF$4='DATA ENTRY'!G232,$EH$4='DATA ENTRY'!F232),'DATA ENTRY'!D232,"")))</f>
        <v/>
      </c>
      <c r="EQ233" s="3" t="str">
        <f>IF('DATA ENTRY'!CK232="","",IF('DATA ENTRY'!W232="","",IF(AND($EF$4='DATA ENTRY'!G232,$EH$4='DATA ENTRY'!F232),'DATA ENTRY'!W232,"")))</f>
        <v/>
      </c>
      <c r="ER233" s="3" t="str">
        <f>IF('DATA ENTRY'!CK232="","",IF('DATA ENTRY'!X232="","",IF(AND($EF$4='DATA ENTRY'!G232,$EH$4='DATA ENTRY'!F232),'DATA ENTRY'!X232,"")))</f>
        <v/>
      </c>
      <c r="ES233" s="108" t="str">
        <f t="shared" si="63"/>
        <v/>
      </c>
      <c r="ET233" s="108" t="str">
        <f>IF('DATA ENTRY'!CK232="","",IF('DATA ENTRY'!D232="","",IF(AND($EF$4='DATA ENTRY'!G232,$EH$4='DATA ENTRY'!F232),'DATA ENTRY'!G232,"")))</f>
        <v/>
      </c>
      <c r="EY233">
        <f t="shared" si="64"/>
        <v>0</v>
      </c>
    </row>
    <row r="234" spans="1:155">
      <c r="A234" t="str">
        <f>IF(S234=0,"",1+(MAX($A$7:A233)))</f>
        <v/>
      </c>
      <c r="B234" s="224">
        <v>228</v>
      </c>
      <c r="C234" s="3" t="str">
        <f>IF('DATA ENTRY'!CK233="","",IF('DATA ENTRY'!B233="","",IF($D$4="All Post",'DATA ENTRY'!B233,IF(AND($D$4='DATA ENTRY'!CK233),'DATA ENTRY'!B233,""))))</f>
        <v/>
      </c>
      <c r="D234" s="3" t="str">
        <f>IF('DATA ENTRY'!CK233="","",IF('DATA ENTRY'!C233="","",IF($D$4="All Post",'DATA ENTRY'!C233,IF(AND($D$4='DATA ENTRY'!CK233),'DATA ENTRY'!C233,""))))</f>
        <v/>
      </c>
      <c r="E234" s="4" t="str">
        <f>IF('DATA ENTRY'!CK233="","",IF('DATA ENTRY'!I233="","",IF($D$4="All Post",'DATA ENTRY'!I233,IF(AND($D$4='DATA ENTRY'!CK233),'DATA ENTRY'!I233,""))))</f>
        <v/>
      </c>
      <c r="F234" s="4" t="str">
        <f>IF('DATA ENTRY'!CK233="","",IF('DATA ENTRY'!CK233="","",IF($D$4="All Post",'DATA ENTRY'!CK233,IF(AND($D$4='DATA ENTRY'!CK233),'DATA ENTRY'!CK233,""))))</f>
        <v/>
      </c>
      <c r="G234" s="3" t="str">
        <f>IF('DATA ENTRY'!CK233="","",IF('DATA ENTRY'!N233="","",IF($D$4="All Post",'DATA ENTRY'!N233,IF(AND($D$4='DATA ENTRY'!CK233),'DATA ENTRY'!N233,""))))</f>
        <v/>
      </c>
      <c r="H234" s="107" t="str">
        <f>IF('DATA ENTRY'!CK233="","",IF('DATA ENTRY'!O233="","",IF($D$4="All Post",'DATA ENTRY'!O233,IF(AND($D$4='DATA ENTRY'!CK233),'DATA ENTRY'!O233,""))))</f>
        <v/>
      </c>
      <c r="I234" s="3" t="str">
        <f>IF('DATA ENTRY'!CK233="","",IF('DATA ENTRY'!P233="","",IF($D$4="All Post",'DATA ENTRY'!P233,IF(AND($D$4='DATA ENTRY'!CK233),'DATA ENTRY'!P233,""))))</f>
        <v/>
      </c>
      <c r="J234" s="107" t="str">
        <f>IF('DATA ENTRY'!CK233="","",IF('DATA ENTRY'!Q233="","",IF($D$4="All Post",'DATA ENTRY'!Q233,IF(AND($D$4='DATA ENTRY'!CK233),'DATA ENTRY'!Q233,""))))</f>
        <v/>
      </c>
      <c r="K234" s="3" t="str">
        <f>IF('DATA ENTRY'!CK233="","",IF('DATA ENTRY'!R233="","",IF($D$4="All Post",'DATA ENTRY'!R233,IF(AND($D$4='DATA ENTRY'!CK233),'DATA ENTRY'!R233,""))))</f>
        <v/>
      </c>
      <c r="L234" s="3" t="str">
        <f>IF('DATA ENTRY'!CK233="","",IF('DATA ENTRY'!S233="","",IF($D$4="All Post",'DATA ENTRY'!S233,IF(AND($D$4='DATA ENTRY'!CK233),'DATA ENTRY'!S233,""))))</f>
        <v/>
      </c>
      <c r="M234" s="3" t="str">
        <f>IF('DATA ENTRY'!CK233="","",IF('DATA ENTRY'!E233="","",IF($D$4="All Post",'DATA ENTRY'!E233,IF(AND($D$4='DATA ENTRY'!CK233),'DATA ENTRY'!E233,""))))</f>
        <v/>
      </c>
      <c r="N234" s="3" t="str">
        <f>IF('DATA ENTRY'!CK233="","",IF('DATA ENTRY'!W233="","",IF($D$4="All Post",'DATA ENTRY'!W233,IF(AND($D$4='DATA ENTRY'!CK233),'DATA ENTRY'!W233,""))))</f>
        <v/>
      </c>
      <c r="O234" s="3" t="str">
        <f>IF('DATA ENTRY'!CK233="","",IF('DATA ENTRY'!X233="","",IF($D$4="All Post",'DATA ENTRY'!X233,IF(AND($D$4='DATA ENTRY'!CK233),'DATA ENTRY'!X233,""))))</f>
        <v/>
      </c>
      <c r="P234" s="3" t="str">
        <f>IF('DATA ENTRY'!CK233="","",IF('DATA ENTRY'!G233="","",IF($D$4="All Post",'DATA ENTRY'!G233,IF(AND($D$4='DATA ENTRY'!CK233),'DATA ENTRY'!G233,""))))</f>
        <v/>
      </c>
      <c r="S234">
        <f t="shared" si="51"/>
        <v>0</v>
      </c>
      <c r="T234" t="str">
        <f t="shared" si="52"/>
        <v/>
      </c>
      <c r="BZ234" t="str">
        <f t="shared" si="53"/>
        <v/>
      </c>
      <c r="CA234" t="str">
        <f t="shared" si="54"/>
        <v/>
      </c>
      <c r="CB234" s="224">
        <v>228</v>
      </c>
      <c r="CC234" s="3" t="str">
        <f>IF('DATA ENTRY'!CK233="","",IF('DATA ENTRY'!B233="","",IF(AND($CD$4='DATA ENTRY'!CK233,$CG$4='DATA ENTRY'!D233),'DATA ENTRY'!B233,"")))</f>
        <v/>
      </c>
      <c r="CD234" s="3" t="str">
        <f>IF('DATA ENTRY'!CK233="","",IF('DATA ENTRY'!C233="","",IF(AND($CD$4='DATA ENTRY'!CK233,$CG$4='DATA ENTRY'!D233),'DATA ENTRY'!C233,"")))</f>
        <v/>
      </c>
      <c r="CE234" s="4" t="str">
        <f>IF('DATA ENTRY'!CK233="","",IF('DATA ENTRY'!I233="","",IF(AND($CD$4='DATA ENTRY'!CK233,$CG$4='DATA ENTRY'!D233),'DATA ENTRY'!I233,"")))</f>
        <v/>
      </c>
      <c r="CF234" s="4" t="str">
        <f>IF('DATA ENTRY'!CK233="","",IF('DATA ENTRY'!CK233="","",IF(AND($CD$4='DATA ENTRY'!CK233,$CG$4='DATA ENTRY'!D233),'DATA ENTRY'!CK233,"")))</f>
        <v/>
      </c>
      <c r="CG234" s="3" t="str">
        <f>IF('DATA ENTRY'!CK233="","",IF('DATA ENTRY'!N233="","",IF(AND($CD$4='DATA ENTRY'!CK233,$CG$4='DATA ENTRY'!D233),'DATA ENTRY'!N233,"")))</f>
        <v/>
      </c>
      <c r="CH234" s="107" t="str">
        <f>IF('DATA ENTRY'!CK233="","",IF('DATA ENTRY'!O233="","",IF(AND($CD$4='DATA ENTRY'!CK233,$CG$4='DATA ENTRY'!D233),'DATA ENTRY'!O233,"")))</f>
        <v/>
      </c>
      <c r="CI234" s="3" t="str">
        <f>IF('DATA ENTRY'!CK233="","",IF('DATA ENTRY'!P233="","",IF(AND($CD$4='DATA ENTRY'!CK233,$CG$4='DATA ENTRY'!D233),'DATA ENTRY'!P233,"")))</f>
        <v/>
      </c>
      <c r="CJ234" s="107" t="str">
        <f>IF('DATA ENTRY'!CK233="","",IF('DATA ENTRY'!Q233="","",IF(AND($CD$4='DATA ENTRY'!CK233,$CG$4='DATA ENTRY'!D233),'DATA ENTRY'!Q233,"")))</f>
        <v/>
      </c>
      <c r="CK234" s="3" t="str">
        <f>IF('DATA ENTRY'!CK233="","",IF('DATA ENTRY'!R233="","",IF(AND($CD$4='DATA ENTRY'!CK233,$CG$4='DATA ENTRY'!D233),'DATA ENTRY'!R233,"")))</f>
        <v/>
      </c>
      <c r="CL234" s="3" t="str">
        <f>IF('DATA ENTRY'!CK233="","",IF('DATA ENTRY'!S233="","",IF(AND($CD$4='DATA ENTRY'!CK233,$CG$4='DATA ENTRY'!D233),'DATA ENTRY'!S233,"")))</f>
        <v/>
      </c>
      <c r="CM234" s="3" t="str">
        <f>IF('DATA ENTRY'!CK233="","",IF('DATA ENTRY'!E233="","",IF(AND($CD$4='DATA ENTRY'!CK233,$CG$4='DATA ENTRY'!D233),'DATA ENTRY'!E233,"")))</f>
        <v/>
      </c>
      <c r="CN234" s="3" t="str">
        <f>IF('DATA ENTRY'!CK233="","",IF('DATA ENTRY'!W233="","",IF(AND($CD$4='DATA ENTRY'!CK233,$CG$4='DATA ENTRY'!D233),'DATA ENTRY'!W233,"")))</f>
        <v/>
      </c>
      <c r="CO234" s="3" t="str">
        <f>IF('DATA ENTRY'!CK233="","",IF('DATA ENTRY'!X233="","",IF(AND($CD$4='DATA ENTRY'!CK233,$CG$4='DATA ENTRY'!D233),'DATA ENTRY'!X233,"")))</f>
        <v/>
      </c>
      <c r="CP234" s="108" t="str">
        <f t="shared" si="55"/>
        <v/>
      </c>
      <c r="CQ234" s="108" t="str">
        <f>IF('DATA ENTRY'!CK233="","",IF('DATA ENTRY'!G233="","",IF(AND($CD$4='DATA ENTRY'!CK233,$CG$4='DATA ENTRY'!D233),'DATA ENTRY'!G233,"")))</f>
        <v/>
      </c>
      <c r="CR234" s="230" t="str">
        <f>IF('DATA ENTRY'!CK233="","",IF('DATA ENTRY'!D233="","",IF(AND($CD$4='DATA ENTRY'!CK233,$CG$4='DATA ENTRY'!D233),'DATA ENTRY'!D233,"")))</f>
        <v/>
      </c>
      <c r="CS234">
        <f t="shared" si="56"/>
        <v>0</v>
      </c>
      <c r="CT234">
        <f t="shared" si="57"/>
        <v>0</v>
      </c>
      <c r="CV234" s="139"/>
      <c r="CX234">
        <f t="shared" si="58"/>
        <v>0</v>
      </c>
      <c r="DB234" t="str">
        <f t="shared" si="65"/>
        <v/>
      </c>
      <c r="DC234" t="str">
        <f t="shared" si="66"/>
        <v/>
      </c>
      <c r="DD234" s="224">
        <v>228</v>
      </c>
      <c r="DE234" s="3" t="str">
        <f>IF('DATA ENTRY'!CK233="","",IF('DATA ENTRY'!B233="","",IF(AND($DF$4='DATA ENTRY'!D233),'DATA ENTRY'!B233,"")))</f>
        <v/>
      </c>
      <c r="DF234" s="3" t="str">
        <f>IF('DATA ENTRY'!CK233="","",IF('DATA ENTRY'!C233="","",IF(AND($DF$4='DATA ENTRY'!D233),'DATA ENTRY'!C233,"")))</f>
        <v/>
      </c>
      <c r="DG234" s="4" t="str">
        <f>IF('DATA ENTRY'!CK233="","",IF('DATA ENTRY'!I233="","",IF(AND($DF$4='DATA ENTRY'!D233),'DATA ENTRY'!I233,"")))</f>
        <v/>
      </c>
      <c r="DH234" s="4" t="str">
        <f>IF('DATA ENTRY'!CK233="","",IF('DATA ENTRY'!CK233="","",IF(AND($DF$4='DATA ENTRY'!D233),'DATA ENTRY'!CK233,"")))</f>
        <v/>
      </c>
      <c r="DI234" s="3" t="str">
        <f>IF('DATA ENTRY'!CK233="","",IF('DATA ENTRY'!N233="","",IF(AND($DF$4='DATA ENTRY'!D233),'DATA ENTRY'!N233,"")))</f>
        <v/>
      </c>
      <c r="DJ234" s="107" t="str">
        <f>IF('DATA ENTRY'!CK233="","",IF('DATA ENTRY'!O233="","",IF(AND($DF$4='DATA ENTRY'!D233),'DATA ENTRY'!O233,"")))</f>
        <v/>
      </c>
      <c r="DK234" s="3" t="str">
        <f>IF('DATA ENTRY'!CK233="","",IF('DATA ENTRY'!P233="","",IF(AND($DF$4='DATA ENTRY'!D233),'DATA ENTRY'!P233,"")))</f>
        <v/>
      </c>
      <c r="DL234" s="107" t="str">
        <f>IF('DATA ENTRY'!CK233="","",IF('DATA ENTRY'!Q233="","",IF(AND($DF$4='DATA ENTRY'!D233),'DATA ENTRY'!Q233,"")))</f>
        <v/>
      </c>
      <c r="DM234" s="3" t="str">
        <f>IF('DATA ENTRY'!CK233="","",IF('DATA ENTRY'!R233="","",IF(AND($DF$4='DATA ENTRY'!D233),'DATA ENTRY'!R233,"")))</f>
        <v/>
      </c>
      <c r="DN234" s="107" t="str">
        <f>IF('DATA ENTRY'!CK233="","",IF('DATA ENTRY'!S233="","",IF(AND($DF$4='DATA ENTRY'!D233),'DATA ENTRY'!S233,"")))</f>
        <v/>
      </c>
      <c r="DO234" s="3" t="str">
        <f>IF('DATA ENTRY'!CK233="","",IF('DATA ENTRY'!E233="","",IF(AND($DF$4='DATA ENTRY'!D233),'DATA ENTRY'!E233,"")))</f>
        <v/>
      </c>
      <c r="DP234" s="3" t="str">
        <f>IF('DATA ENTRY'!CK233="","",IF('DATA ENTRY'!D233="","",IF(AND($DF$4='DATA ENTRY'!D233),'DATA ENTRY'!D233,"")))</f>
        <v/>
      </c>
      <c r="DQ234" s="3" t="str">
        <f>IF('DATA ENTRY'!CK233="","",IF('DATA ENTRY'!W233="","",IF(AND($DF$4='DATA ENTRY'!D233),'DATA ENTRY'!W233,"")))</f>
        <v/>
      </c>
      <c r="DR234" s="3" t="str">
        <f>IF('DATA ENTRY'!CK233="","",IF('DATA ENTRY'!X233="","",IF(AND($DF$4='DATA ENTRY'!D233),'DATA ENTRY'!X233,"")))</f>
        <v/>
      </c>
      <c r="DS234" s="108" t="str">
        <f t="shared" si="59"/>
        <v/>
      </c>
      <c r="DT234" s="108" t="str">
        <f>IF('DATA ENTRY'!CK233="","",IF('DATA ENTRY'!D233="","",IF(AND($DF$4='DATA ENTRY'!D233),'DATA ENTRY'!G233,"")))</f>
        <v/>
      </c>
      <c r="DY234">
        <f t="shared" si="60"/>
        <v>0</v>
      </c>
      <c r="EB234" t="str">
        <f t="shared" si="61"/>
        <v/>
      </c>
      <c r="EC234" t="str">
        <f t="shared" si="62"/>
        <v/>
      </c>
      <c r="ED234" s="224">
        <v>228</v>
      </c>
      <c r="EE234" s="3" t="str">
        <f>IF('DATA ENTRY'!CK233="","",IF('DATA ENTRY'!B233="","",IF(AND($EF$4='DATA ENTRY'!G233,$EH$4='DATA ENTRY'!F233),'DATA ENTRY'!B233,"")))</f>
        <v/>
      </c>
      <c r="EF234" s="3" t="str">
        <f>IF('DATA ENTRY'!CK233="","",IF('DATA ENTRY'!C233="","",IF(AND($EF$4='DATA ENTRY'!G233,$EH$4='DATA ENTRY'!F233),'DATA ENTRY'!C233,"")))</f>
        <v/>
      </c>
      <c r="EG234" s="4" t="str">
        <f>IF('DATA ENTRY'!CK233="","",IF('DATA ENTRY'!I233="","",IF(AND($EF$4='DATA ENTRY'!G233,$EH$4='DATA ENTRY'!F233),'DATA ENTRY'!I233,"")))</f>
        <v/>
      </c>
      <c r="EH234" s="4" t="str">
        <f>IF('DATA ENTRY'!CK233="","",IF('DATA ENTRY'!CK233="","",IF(AND($EF$4='DATA ENTRY'!G233,$EH$4='DATA ENTRY'!F233),'DATA ENTRY'!CK233,"")))</f>
        <v/>
      </c>
      <c r="EI234" s="3" t="str">
        <f>IF('DATA ENTRY'!CK233="","",IF('DATA ENTRY'!N233="","",IF(AND($EF$4='DATA ENTRY'!G233,$EH$4='DATA ENTRY'!F233),'DATA ENTRY'!N233,"")))</f>
        <v/>
      </c>
      <c r="EJ234" s="107" t="str">
        <f>IF('DATA ENTRY'!CK233="","",IF('DATA ENTRY'!O233="","",IF(AND($EF$4='DATA ENTRY'!G233,$EH$4='DATA ENTRY'!F233),'DATA ENTRY'!O233,"")))</f>
        <v/>
      </c>
      <c r="EK234" s="3" t="str">
        <f>IF('DATA ENTRY'!CK233="","",IF('DATA ENTRY'!P233="","",IF(AND($EF$4='DATA ENTRY'!G233,$EH$4='DATA ENTRY'!F233),'DATA ENTRY'!P233,"")))</f>
        <v/>
      </c>
      <c r="EL234" s="107" t="str">
        <f>IF('DATA ENTRY'!CK233="","",IF('DATA ENTRY'!Q233="","",IF(AND($EF$4='DATA ENTRY'!G233,$EH$4='DATA ENTRY'!F233),'DATA ENTRY'!Q233,"")))</f>
        <v/>
      </c>
      <c r="EM234" s="3" t="str">
        <f>IF('DATA ENTRY'!CK233="","",IF('DATA ENTRY'!R233="","",IF(AND($EF$4='DATA ENTRY'!G233,$EH$4='DATA ENTRY'!F233),'DATA ENTRY'!R233,"")))</f>
        <v/>
      </c>
      <c r="EN234" s="107" t="str">
        <f>IF('DATA ENTRY'!CK233="","",IF('DATA ENTRY'!S233="","",IF(AND($EF$4='DATA ENTRY'!G233,$EH$4='DATA ENTRY'!F233),'DATA ENTRY'!S233,"")))</f>
        <v/>
      </c>
      <c r="EO234" s="3" t="str">
        <f>IF('DATA ENTRY'!CK233="","",IF('DATA ENTRY'!E233="","",IF(AND($EF$4='DATA ENTRY'!G233,$EH$4='DATA ENTRY'!F233),'DATA ENTRY'!E233,"")))</f>
        <v/>
      </c>
      <c r="EP234" s="3" t="str">
        <f>IF('DATA ENTRY'!CK233="","",IF('DATA ENTRY'!D233="","",IF(AND($EF$4='DATA ENTRY'!G233,$EH$4='DATA ENTRY'!F233),'DATA ENTRY'!D233,"")))</f>
        <v/>
      </c>
      <c r="EQ234" s="3" t="str">
        <f>IF('DATA ENTRY'!CK233="","",IF('DATA ENTRY'!W233="","",IF(AND($EF$4='DATA ENTRY'!G233,$EH$4='DATA ENTRY'!F233),'DATA ENTRY'!W233,"")))</f>
        <v/>
      </c>
      <c r="ER234" s="3" t="str">
        <f>IF('DATA ENTRY'!CK233="","",IF('DATA ENTRY'!X233="","",IF(AND($EF$4='DATA ENTRY'!G233,$EH$4='DATA ENTRY'!F233),'DATA ENTRY'!X233,"")))</f>
        <v/>
      </c>
      <c r="ES234" s="108" t="str">
        <f t="shared" si="63"/>
        <v/>
      </c>
      <c r="ET234" s="108" t="str">
        <f>IF('DATA ENTRY'!CK233="","",IF('DATA ENTRY'!D233="","",IF(AND($EF$4='DATA ENTRY'!G233,$EH$4='DATA ENTRY'!F233),'DATA ENTRY'!G233,"")))</f>
        <v/>
      </c>
      <c r="EY234">
        <f t="shared" si="64"/>
        <v>0</v>
      </c>
    </row>
    <row r="235" spans="1:155">
      <c r="A235" t="str">
        <f>IF(S235=0,"",1+(MAX($A$7:A234)))</f>
        <v/>
      </c>
      <c r="B235" s="224">
        <v>229</v>
      </c>
      <c r="C235" s="3" t="str">
        <f>IF('DATA ENTRY'!CK234="","",IF('DATA ENTRY'!B234="","",IF($D$4="All Post",'DATA ENTRY'!B234,IF(AND($D$4='DATA ENTRY'!CK234),'DATA ENTRY'!B234,""))))</f>
        <v/>
      </c>
      <c r="D235" s="3" t="str">
        <f>IF('DATA ENTRY'!CK234="","",IF('DATA ENTRY'!C234="","",IF($D$4="All Post",'DATA ENTRY'!C234,IF(AND($D$4='DATA ENTRY'!CK234),'DATA ENTRY'!C234,""))))</f>
        <v/>
      </c>
      <c r="E235" s="4" t="str">
        <f>IF('DATA ENTRY'!CK234="","",IF('DATA ENTRY'!I234="","",IF($D$4="All Post",'DATA ENTRY'!I234,IF(AND($D$4='DATA ENTRY'!CK234),'DATA ENTRY'!I234,""))))</f>
        <v/>
      </c>
      <c r="F235" s="4" t="str">
        <f>IF('DATA ENTRY'!CK234="","",IF('DATA ENTRY'!CK234="","",IF($D$4="All Post",'DATA ENTRY'!CK234,IF(AND($D$4='DATA ENTRY'!CK234),'DATA ENTRY'!CK234,""))))</f>
        <v/>
      </c>
      <c r="G235" s="3" t="str">
        <f>IF('DATA ENTRY'!CK234="","",IF('DATA ENTRY'!N234="","",IF($D$4="All Post",'DATA ENTRY'!N234,IF(AND($D$4='DATA ENTRY'!CK234),'DATA ENTRY'!N234,""))))</f>
        <v/>
      </c>
      <c r="H235" s="107" t="str">
        <f>IF('DATA ENTRY'!CK234="","",IF('DATA ENTRY'!O234="","",IF($D$4="All Post",'DATA ENTRY'!O234,IF(AND($D$4='DATA ENTRY'!CK234),'DATA ENTRY'!O234,""))))</f>
        <v/>
      </c>
      <c r="I235" s="3" t="str">
        <f>IF('DATA ENTRY'!CK234="","",IF('DATA ENTRY'!P234="","",IF($D$4="All Post",'DATA ENTRY'!P234,IF(AND($D$4='DATA ENTRY'!CK234),'DATA ENTRY'!P234,""))))</f>
        <v/>
      </c>
      <c r="J235" s="107" t="str">
        <f>IF('DATA ENTRY'!CK234="","",IF('DATA ENTRY'!Q234="","",IF($D$4="All Post",'DATA ENTRY'!Q234,IF(AND($D$4='DATA ENTRY'!CK234),'DATA ENTRY'!Q234,""))))</f>
        <v/>
      </c>
      <c r="K235" s="3" t="str">
        <f>IF('DATA ENTRY'!CK234="","",IF('DATA ENTRY'!R234="","",IF($D$4="All Post",'DATA ENTRY'!R234,IF(AND($D$4='DATA ENTRY'!CK234),'DATA ENTRY'!R234,""))))</f>
        <v/>
      </c>
      <c r="L235" s="3" t="str">
        <f>IF('DATA ENTRY'!CK234="","",IF('DATA ENTRY'!S234="","",IF($D$4="All Post",'DATA ENTRY'!S234,IF(AND($D$4='DATA ENTRY'!CK234),'DATA ENTRY'!S234,""))))</f>
        <v/>
      </c>
      <c r="M235" s="3" t="str">
        <f>IF('DATA ENTRY'!CK234="","",IF('DATA ENTRY'!E234="","",IF($D$4="All Post",'DATA ENTRY'!E234,IF(AND($D$4='DATA ENTRY'!CK234),'DATA ENTRY'!E234,""))))</f>
        <v/>
      </c>
      <c r="N235" s="3" t="str">
        <f>IF('DATA ENTRY'!CK234="","",IF('DATA ENTRY'!W234="","",IF($D$4="All Post",'DATA ENTRY'!W234,IF(AND($D$4='DATA ENTRY'!CK234),'DATA ENTRY'!W234,""))))</f>
        <v/>
      </c>
      <c r="O235" s="3" t="str">
        <f>IF('DATA ENTRY'!CK234="","",IF('DATA ENTRY'!X234="","",IF($D$4="All Post",'DATA ENTRY'!X234,IF(AND($D$4='DATA ENTRY'!CK234),'DATA ENTRY'!X234,""))))</f>
        <v/>
      </c>
      <c r="P235" s="3" t="str">
        <f>IF('DATA ENTRY'!CK234="","",IF('DATA ENTRY'!G234="","",IF($D$4="All Post",'DATA ENTRY'!G234,IF(AND($D$4='DATA ENTRY'!CK234),'DATA ENTRY'!G234,""))))</f>
        <v/>
      </c>
      <c r="S235">
        <f t="shared" si="51"/>
        <v>0</v>
      </c>
      <c r="T235" t="str">
        <f t="shared" si="52"/>
        <v/>
      </c>
      <c r="BZ235" t="str">
        <f t="shared" si="53"/>
        <v/>
      </c>
      <c r="CA235" t="str">
        <f t="shared" si="54"/>
        <v/>
      </c>
      <c r="CB235" s="224">
        <v>229</v>
      </c>
      <c r="CC235" s="3" t="str">
        <f>IF('DATA ENTRY'!CK234="","",IF('DATA ENTRY'!B234="","",IF(AND($CD$4='DATA ENTRY'!CK234,$CG$4='DATA ENTRY'!D234),'DATA ENTRY'!B234,"")))</f>
        <v/>
      </c>
      <c r="CD235" s="3" t="str">
        <f>IF('DATA ENTRY'!CK234="","",IF('DATA ENTRY'!C234="","",IF(AND($CD$4='DATA ENTRY'!CK234,$CG$4='DATA ENTRY'!D234),'DATA ENTRY'!C234,"")))</f>
        <v/>
      </c>
      <c r="CE235" s="4" t="str">
        <f>IF('DATA ENTRY'!CK234="","",IF('DATA ENTRY'!I234="","",IF(AND($CD$4='DATA ENTRY'!CK234,$CG$4='DATA ENTRY'!D234),'DATA ENTRY'!I234,"")))</f>
        <v/>
      </c>
      <c r="CF235" s="4" t="str">
        <f>IF('DATA ENTRY'!CK234="","",IF('DATA ENTRY'!CK234="","",IF(AND($CD$4='DATA ENTRY'!CK234,$CG$4='DATA ENTRY'!D234),'DATA ENTRY'!CK234,"")))</f>
        <v/>
      </c>
      <c r="CG235" s="3" t="str">
        <f>IF('DATA ENTRY'!CK234="","",IF('DATA ENTRY'!N234="","",IF(AND($CD$4='DATA ENTRY'!CK234,$CG$4='DATA ENTRY'!D234),'DATA ENTRY'!N234,"")))</f>
        <v/>
      </c>
      <c r="CH235" s="107" t="str">
        <f>IF('DATA ENTRY'!CK234="","",IF('DATA ENTRY'!O234="","",IF(AND($CD$4='DATA ENTRY'!CK234,$CG$4='DATA ENTRY'!D234),'DATA ENTRY'!O234,"")))</f>
        <v/>
      </c>
      <c r="CI235" s="3" t="str">
        <f>IF('DATA ENTRY'!CK234="","",IF('DATA ENTRY'!P234="","",IF(AND($CD$4='DATA ENTRY'!CK234,$CG$4='DATA ENTRY'!D234),'DATA ENTRY'!P234,"")))</f>
        <v/>
      </c>
      <c r="CJ235" s="107" t="str">
        <f>IF('DATA ENTRY'!CK234="","",IF('DATA ENTRY'!Q234="","",IF(AND($CD$4='DATA ENTRY'!CK234,$CG$4='DATA ENTRY'!D234),'DATA ENTRY'!Q234,"")))</f>
        <v/>
      </c>
      <c r="CK235" s="3" t="str">
        <f>IF('DATA ENTRY'!CK234="","",IF('DATA ENTRY'!R234="","",IF(AND($CD$4='DATA ENTRY'!CK234,$CG$4='DATA ENTRY'!D234),'DATA ENTRY'!R234,"")))</f>
        <v/>
      </c>
      <c r="CL235" s="3" t="str">
        <f>IF('DATA ENTRY'!CK234="","",IF('DATA ENTRY'!S234="","",IF(AND($CD$4='DATA ENTRY'!CK234,$CG$4='DATA ENTRY'!D234),'DATA ENTRY'!S234,"")))</f>
        <v/>
      </c>
      <c r="CM235" s="3" t="str">
        <f>IF('DATA ENTRY'!CK234="","",IF('DATA ENTRY'!E234="","",IF(AND($CD$4='DATA ENTRY'!CK234,$CG$4='DATA ENTRY'!D234),'DATA ENTRY'!E234,"")))</f>
        <v/>
      </c>
      <c r="CN235" s="3" t="str">
        <f>IF('DATA ENTRY'!CK234="","",IF('DATA ENTRY'!W234="","",IF(AND($CD$4='DATA ENTRY'!CK234,$CG$4='DATA ENTRY'!D234),'DATA ENTRY'!W234,"")))</f>
        <v/>
      </c>
      <c r="CO235" s="3" t="str">
        <f>IF('DATA ENTRY'!CK234="","",IF('DATA ENTRY'!X234="","",IF(AND($CD$4='DATA ENTRY'!CK234,$CG$4='DATA ENTRY'!D234),'DATA ENTRY'!X234,"")))</f>
        <v/>
      </c>
      <c r="CP235" s="108" t="str">
        <f t="shared" si="55"/>
        <v/>
      </c>
      <c r="CQ235" s="108" t="str">
        <f>IF('DATA ENTRY'!CK234="","",IF('DATA ENTRY'!G234="","",IF(AND($CD$4='DATA ENTRY'!CK234,$CG$4='DATA ENTRY'!D234),'DATA ENTRY'!G234,"")))</f>
        <v/>
      </c>
      <c r="CR235" s="230" t="str">
        <f>IF('DATA ENTRY'!CK234="","",IF('DATA ENTRY'!D234="","",IF(AND($CD$4='DATA ENTRY'!CK234,$CG$4='DATA ENTRY'!D234),'DATA ENTRY'!D234,"")))</f>
        <v/>
      </c>
      <c r="CS235">
        <f t="shared" si="56"/>
        <v>0</v>
      </c>
      <c r="CT235">
        <f t="shared" si="57"/>
        <v>0</v>
      </c>
      <c r="CV235" s="139"/>
      <c r="CX235">
        <f t="shared" si="58"/>
        <v>0</v>
      </c>
      <c r="DB235" t="str">
        <f t="shared" si="65"/>
        <v/>
      </c>
      <c r="DC235" t="str">
        <f t="shared" si="66"/>
        <v/>
      </c>
      <c r="DD235" s="224">
        <v>229</v>
      </c>
      <c r="DE235" s="3" t="str">
        <f>IF('DATA ENTRY'!CK234="","",IF('DATA ENTRY'!B234="","",IF(AND($DF$4='DATA ENTRY'!D234),'DATA ENTRY'!B234,"")))</f>
        <v/>
      </c>
      <c r="DF235" s="3" t="str">
        <f>IF('DATA ENTRY'!CK234="","",IF('DATA ENTRY'!C234="","",IF(AND($DF$4='DATA ENTRY'!D234),'DATA ENTRY'!C234,"")))</f>
        <v/>
      </c>
      <c r="DG235" s="4" t="str">
        <f>IF('DATA ENTRY'!CK234="","",IF('DATA ENTRY'!I234="","",IF(AND($DF$4='DATA ENTRY'!D234),'DATA ENTRY'!I234,"")))</f>
        <v/>
      </c>
      <c r="DH235" s="4" t="str">
        <f>IF('DATA ENTRY'!CK234="","",IF('DATA ENTRY'!CK234="","",IF(AND($DF$4='DATA ENTRY'!D234),'DATA ENTRY'!CK234,"")))</f>
        <v/>
      </c>
      <c r="DI235" s="3" t="str">
        <f>IF('DATA ENTRY'!CK234="","",IF('DATA ENTRY'!N234="","",IF(AND($DF$4='DATA ENTRY'!D234),'DATA ENTRY'!N234,"")))</f>
        <v/>
      </c>
      <c r="DJ235" s="107" t="str">
        <f>IF('DATA ENTRY'!CK234="","",IF('DATA ENTRY'!O234="","",IF(AND($DF$4='DATA ENTRY'!D234),'DATA ENTRY'!O234,"")))</f>
        <v/>
      </c>
      <c r="DK235" s="3" t="str">
        <f>IF('DATA ENTRY'!CK234="","",IF('DATA ENTRY'!P234="","",IF(AND($DF$4='DATA ENTRY'!D234),'DATA ENTRY'!P234,"")))</f>
        <v/>
      </c>
      <c r="DL235" s="107" t="str">
        <f>IF('DATA ENTRY'!CK234="","",IF('DATA ENTRY'!Q234="","",IF(AND($DF$4='DATA ENTRY'!D234),'DATA ENTRY'!Q234,"")))</f>
        <v/>
      </c>
      <c r="DM235" s="3" t="str">
        <f>IF('DATA ENTRY'!CK234="","",IF('DATA ENTRY'!R234="","",IF(AND($DF$4='DATA ENTRY'!D234),'DATA ENTRY'!R234,"")))</f>
        <v/>
      </c>
      <c r="DN235" s="107" t="str">
        <f>IF('DATA ENTRY'!CK234="","",IF('DATA ENTRY'!S234="","",IF(AND($DF$4='DATA ENTRY'!D234),'DATA ENTRY'!S234,"")))</f>
        <v/>
      </c>
      <c r="DO235" s="3" t="str">
        <f>IF('DATA ENTRY'!CK234="","",IF('DATA ENTRY'!E234="","",IF(AND($DF$4='DATA ENTRY'!D234),'DATA ENTRY'!E234,"")))</f>
        <v/>
      </c>
      <c r="DP235" s="3" t="str">
        <f>IF('DATA ENTRY'!CK234="","",IF('DATA ENTRY'!D234="","",IF(AND($DF$4='DATA ENTRY'!D234),'DATA ENTRY'!D234,"")))</f>
        <v/>
      </c>
      <c r="DQ235" s="3" t="str">
        <f>IF('DATA ENTRY'!CK234="","",IF('DATA ENTRY'!W234="","",IF(AND($DF$4='DATA ENTRY'!D234),'DATA ENTRY'!W234,"")))</f>
        <v/>
      </c>
      <c r="DR235" s="3" t="str">
        <f>IF('DATA ENTRY'!CK234="","",IF('DATA ENTRY'!X234="","",IF(AND($DF$4='DATA ENTRY'!D234),'DATA ENTRY'!X234,"")))</f>
        <v/>
      </c>
      <c r="DS235" s="108" t="str">
        <f t="shared" si="59"/>
        <v/>
      </c>
      <c r="DT235" s="108" t="str">
        <f>IF('DATA ENTRY'!CK234="","",IF('DATA ENTRY'!D234="","",IF(AND($DF$4='DATA ENTRY'!D234),'DATA ENTRY'!G234,"")))</f>
        <v/>
      </c>
      <c r="DY235">
        <f t="shared" si="60"/>
        <v>0</v>
      </c>
      <c r="EB235" t="str">
        <f t="shared" si="61"/>
        <v/>
      </c>
      <c r="EC235" t="str">
        <f t="shared" si="62"/>
        <v/>
      </c>
      <c r="ED235" s="224">
        <v>229</v>
      </c>
      <c r="EE235" s="3" t="str">
        <f>IF('DATA ENTRY'!CK234="","",IF('DATA ENTRY'!B234="","",IF(AND($EF$4='DATA ENTRY'!G234,$EH$4='DATA ENTRY'!F234),'DATA ENTRY'!B234,"")))</f>
        <v/>
      </c>
      <c r="EF235" s="3" t="str">
        <f>IF('DATA ENTRY'!CK234="","",IF('DATA ENTRY'!C234="","",IF(AND($EF$4='DATA ENTRY'!G234,$EH$4='DATA ENTRY'!F234),'DATA ENTRY'!C234,"")))</f>
        <v/>
      </c>
      <c r="EG235" s="4" t="str">
        <f>IF('DATA ENTRY'!CK234="","",IF('DATA ENTRY'!I234="","",IF(AND($EF$4='DATA ENTRY'!G234,$EH$4='DATA ENTRY'!F234),'DATA ENTRY'!I234,"")))</f>
        <v/>
      </c>
      <c r="EH235" s="4" t="str">
        <f>IF('DATA ENTRY'!CK234="","",IF('DATA ENTRY'!CK234="","",IF(AND($EF$4='DATA ENTRY'!G234,$EH$4='DATA ENTRY'!F234),'DATA ENTRY'!CK234,"")))</f>
        <v/>
      </c>
      <c r="EI235" s="3" t="str">
        <f>IF('DATA ENTRY'!CK234="","",IF('DATA ENTRY'!N234="","",IF(AND($EF$4='DATA ENTRY'!G234,$EH$4='DATA ENTRY'!F234),'DATA ENTRY'!N234,"")))</f>
        <v/>
      </c>
      <c r="EJ235" s="107" t="str">
        <f>IF('DATA ENTRY'!CK234="","",IF('DATA ENTRY'!O234="","",IF(AND($EF$4='DATA ENTRY'!G234,$EH$4='DATA ENTRY'!F234),'DATA ENTRY'!O234,"")))</f>
        <v/>
      </c>
      <c r="EK235" s="3" t="str">
        <f>IF('DATA ENTRY'!CK234="","",IF('DATA ENTRY'!P234="","",IF(AND($EF$4='DATA ENTRY'!G234,$EH$4='DATA ENTRY'!F234),'DATA ENTRY'!P234,"")))</f>
        <v/>
      </c>
      <c r="EL235" s="107" t="str">
        <f>IF('DATA ENTRY'!CK234="","",IF('DATA ENTRY'!Q234="","",IF(AND($EF$4='DATA ENTRY'!G234,$EH$4='DATA ENTRY'!F234),'DATA ENTRY'!Q234,"")))</f>
        <v/>
      </c>
      <c r="EM235" s="3" t="str">
        <f>IF('DATA ENTRY'!CK234="","",IF('DATA ENTRY'!R234="","",IF(AND($EF$4='DATA ENTRY'!G234,$EH$4='DATA ENTRY'!F234),'DATA ENTRY'!R234,"")))</f>
        <v/>
      </c>
      <c r="EN235" s="107" t="str">
        <f>IF('DATA ENTRY'!CK234="","",IF('DATA ENTRY'!S234="","",IF(AND($EF$4='DATA ENTRY'!G234,$EH$4='DATA ENTRY'!F234),'DATA ENTRY'!S234,"")))</f>
        <v/>
      </c>
      <c r="EO235" s="3" t="str">
        <f>IF('DATA ENTRY'!CK234="","",IF('DATA ENTRY'!E234="","",IF(AND($EF$4='DATA ENTRY'!G234,$EH$4='DATA ENTRY'!F234),'DATA ENTRY'!E234,"")))</f>
        <v/>
      </c>
      <c r="EP235" s="3" t="str">
        <f>IF('DATA ENTRY'!CK234="","",IF('DATA ENTRY'!D234="","",IF(AND($EF$4='DATA ENTRY'!G234,$EH$4='DATA ENTRY'!F234),'DATA ENTRY'!D234,"")))</f>
        <v/>
      </c>
      <c r="EQ235" s="3" t="str">
        <f>IF('DATA ENTRY'!CK234="","",IF('DATA ENTRY'!W234="","",IF(AND($EF$4='DATA ENTRY'!G234,$EH$4='DATA ENTRY'!F234),'DATA ENTRY'!W234,"")))</f>
        <v/>
      </c>
      <c r="ER235" s="3" t="str">
        <f>IF('DATA ENTRY'!CK234="","",IF('DATA ENTRY'!X234="","",IF(AND($EF$4='DATA ENTRY'!G234,$EH$4='DATA ENTRY'!F234),'DATA ENTRY'!X234,"")))</f>
        <v/>
      </c>
      <c r="ES235" s="108" t="str">
        <f t="shared" si="63"/>
        <v/>
      </c>
      <c r="ET235" s="108" t="str">
        <f>IF('DATA ENTRY'!CK234="","",IF('DATA ENTRY'!D234="","",IF(AND($EF$4='DATA ENTRY'!G234,$EH$4='DATA ENTRY'!F234),'DATA ENTRY'!G234,"")))</f>
        <v/>
      </c>
      <c r="EY235">
        <f t="shared" si="64"/>
        <v>0</v>
      </c>
    </row>
    <row r="236" spans="1:155">
      <c r="A236" t="str">
        <f>IF(S236=0,"",1+(MAX($A$7:A235)))</f>
        <v/>
      </c>
      <c r="B236" s="224">
        <v>230</v>
      </c>
      <c r="C236" s="3" t="str">
        <f>IF('DATA ENTRY'!CK235="","",IF('DATA ENTRY'!B235="","",IF($D$4="All Post",'DATA ENTRY'!B235,IF(AND($D$4='DATA ENTRY'!CK235),'DATA ENTRY'!B235,""))))</f>
        <v/>
      </c>
      <c r="D236" s="3" t="str">
        <f>IF('DATA ENTRY'!CK235="","",IF('DATA ENTRY'!C235="","",IF($D$4="All Post",'DATA ENTRY'!C235,IF(AND($D$4='DATA ENTRY'!CK235),'DATA ENTRY'!C235,""))))</f>
        <v/>
      </c>
      <c r="E236" s="4" t="str">
        <f>IF('DATA ENTRY'!CK235="","",IF('DATA ENTRY'!I235="","",IF($D$4="All Post",'DATA ENTRY'!I235,IF(AND($D$4='DATA ENTRY'!CK235),'DATA ENTRY'!I235,""))))</f>
        <v/>
      </c>
      <c r="F236" s="4" t="str">
        <f>IF('DATA ENTRY'!CK235="","",IF('DATA ENTRY'!CK235="","",IF($D$4="All Post",'DATA ENTRY'!CK235,IF(AND($D$4='DATA ENTRY'!CK235),'DATA ENTRY'!CK235,""))))</f>
        <v/>
      </c>
      <c r="G236" s="3" t="str">
        <f>IF('DATA ENTRY'!CK235="","",IF('DATA ENTRY'!N235="","",IF($D$4="All Post",'DATA ENTRY'!N235,IF(AND($D$4='DATA ENTRY'!CK235),'DATA ENTRY'!N235,""))))</f>
        <v/>
      </c>
      <c r="H236" s="107" t="str">
        <f>IF('DATA ENTRY'!CK235="","",IF('DATA ENTRY'!O235="","",IF($D$4="All Post",'DATA ENTRY'!O235,IF(AND($D$4='DATA ENTRY'!CK235),'DATA ENTRY'!O235,""))))</f>
        <v/>
      </c>
      <c r="I236" s="3" t="str">
        <f>IF('DATA ENTRY'!CK235="","",IF('DATA ENTRY'!P235="","",IF($D$4="All Post",'DATA ENTRY'!P235,IF(AND($D$4='DATA ENTRY'!CK235),'DATA ENTRY'!P235,""))))</f>
        <v/>
      </c>
      <c r="J236" s="107" t="str">
        <f>IF('DATA ENTRY'!CK235="","",IF('DATA ENTRY'!Q235="","",IF($D$4="All Post",'DATA ENTRY'!Q235,IF(AND($D$4='DATA ENTRY'!CK235),'DATA ENTRY'!Q235,""))))</f>
        <v/>
      </c>
      <c r="K236" s="3" t="str">
        <f>IF('DATA ENTRY'!CK235="","",IF('DATA ENTRY'!R235="","",IF($D$4="All Post",'DATA ENTRY'!R235,IF(AND($D$4='DATA ENTRY'!CK235),'DATA ENTRY'!R235,""))))</f>
        <v/>
      </c>
      <c r="L236" s="3" t="str">
        <f>IF('DATA ENTRY'!CK235="","",IF('DATA ENTRY'!S235="","",IF($D$4="All Post",'DATA ENTRY'!S235,IF(AND($D$4='DATA ENTRY'!CK235),'DATA ENTRY'!S235,""))))</f>
        <v/>
      </c>
      <c r="M236" s="3" t="str">
        <f>IF('DATA ENTRY'!CK235="","",IF('DATA ENTRY'!E235="","",IF($D$4="All Post",'DATA ENTRY'!E235,IF(AND($D$4='DATA ENTRY'!CK235),'DATA ENTRY'!E235,""))))</f>
        <v/>
      </c>
      <c r="N236" s="3" t="str">
        <f>IF('DATA ENTRY'!CK235="","",IF('DATA ENTRY'!W235="","",IF($D$4="All Post",'DATA ENTRY'!W235,IF(AND($D$4='DATA ENTRY'!CK235),'DATA ENTRY'!W235,""))))</f>
        <v/>
      </c>
      <c r="O236" s="3" t="str">
        <f>IF('DATA ENTRY'!CK235="","",IF('DATA ENTRY'!X235="","",IF($D$4="All Post",'DATA ENTRY'!X235,IF(AND($D$4='DATA ENTRY'!CK235),'DATA ENTRY'!X235,""))))</f>
        <v/>
      </c>
      <c r="P236" s="3" t="str">
        <f>IF('DATA ENTRY'!CK235="","",IF('DATA ENTRY'!G235="","",IF($D$4="All Post",'DATA ENTRY'!G235,IF(AND($D$4='DATA ENTRY'!CK235),'DATA ENTRY'!G235,""))))</f>
        <v/>
      </c>
      <c r="S236">
        <f t="shared" si="51"/>
        <v>0</v>
      </c>
      <c r="T236" t="str">
        <f t="shared" si="52"/>
        <v/>
      </c>
      <c r="BZ236" t="str">
        <f t="shared" si="53"/>
        <v/>
      </c>
      <c r="CA236" t="str">
        <f t="shared" si="54"/>
        <v/>
      </c>
      <c r="CB236" s="224">
        <v>230</v>
      </c>
      <c r="CC236" s="3" t="str">
        <f>IF('DATA ENTRY'!CK235="","",IF('DATA ENTRY'!B235="","",IF(AND($CD$4='DATA ENTRY'!CK235,$CG$4='DATA ENTRY'!D235),'DATA ENTRY'!B235,"")))</f>
        <v/>
      </c>
      <c r="CD236" s="3" t="str">
        <f>IF('DATA ENTRY'!CK235="","",IF('DATA ENTRY'!C235="","",IF(AND($CD$4='DATA ENTRY'!CK235,$CG$4='DATA ENTRY'!D235),'DATA ENTRY'!C235,"")))</f>
        <v/>
      </c>
      <c r="CE236" s="4" t="str">
        <f>IF('DATA ENTRY'!CK235="","",IF('DATA ENTRY'!I235="","",IF(AND($CD$4='DATA ENTRY'!CK235,$CG$4='DATA ENTRY'!D235),'DATA ENTRY'!I235,"")))</f>
        <v/>
      </c>
      <c r="CF236" s="4" t="str">
        <f>IF('DATA ENTRY'!CK235="","",IF('DATA ENTRY'!CK235="","",IF(AND($CD$4='DATA ENTRY'!CK235,$CG$4='DATA ENTRY'!D235),'DATA ENTRY'!CK235,"")))</f>
        <v/>
      </c>
      <c r="CG236" s="3" t="str">
        <f>IF('DATA ENTRY'!CK235="","",IF('DATA ENTRY'!N235="","",IF(AND($CD$4='DATA ENTRY'!CK235,$CG$4='DATA ENTRY'!D235),'DATA ENTRY'!N235,"")))</f>
        <v/>
      </c>
      <c r="CH236" s="107" t="str">
        <f>IF('DATA ENTRY'!CK235="","",IF('DATA ENTRY'!O235="","",IF(AND($CD$4='DATA ENTRY'!CK235,$CG$4='DATA ENTRY'!D235),'DATA ENTRY'!O235,"")))</f>
        <v/>
      </c>
      <c r="CI236" s="3" t="str">
        <f>IF('DATA ENTRY'!CK235="","",IF('DATA ENTRY'!P235="","",IF(AND($CD$4='DATA ENTRY'!CK235,$CG$4='DATA ENTRY'!D235),'DATA ENTRY'!P235,"")))</f>
        <v/>
      </c>
      <c r="CJ236" s="107" t="str">
        <f>IF('DATA ENTRY'!CK235="","",IF('DATA ENTRY'!Q235="","",IF(AND($CD$4='DATA ENTRY'!CK235,$CG$4='DATA ENTRY'!D235),'DATA ENTRY'!Q235,"")))</f>
        <v/>
      </c>
      <c r="CK236" s="3" t="str">
        <f>IF('DATA ENTRY'!CK235="","",IF('DATA ENTRY'!R235="","",IF(AND($CD$4='DATA ENTRY'!CK235,$CG$4='DATA ENTRY'!D235),'DATA ENTRY'!R235,"")))</f>
        <v/>
      </c>
      <c r="CL236" s="3" t="str">
        <f>IF('DATA ENTRY'!CK235="","",IF('DATA ENTRY'!S235="","",IF(AND($CD$4='DATA ENTRY'!CK235,$CG$4='DATA ENTRY'!D235),'DATA ENTRY'!S235,"")))</f>
        <v/>
      </c>
      <c r="CM236" s="3" t="str">
        <f>IF('DATA ENTRY'!CK235="","",IF('DATA ENTRY'!E235="","",IF(AND($CD$4='DATA ENTRY'!CK235,$CG$4='DATA ENTRY'!D235),'DATA ENTRY'!E235,"")))</f>
        <v/>
      </c>
      <c r="CN236" s="3" t="str">
        <f>IF('DATA ENTRY'!CK235="","",IF('DATA ENTRY'!W235="","",IF(AND($CD$4='DATA ENTRY'!CK235,$CG$4='DATA ENTRY'!D235),'DATA ENTRY'!W235,"")))</f>
        <v/>
      </c>
      <c r="CO236" s="3" t="str">
        <f>IF('DATA ENTRY'!CK235="","",IF('DATA ENTRY'!X235="","",IF(AND($CD$4='DATA ENTRY'!CK235,$CG$4='DATA ENTRY'!D235),'DATA ENTRY'!X235,"")))</f>
        <v/>
      </c>
      <c r="CP236" s="108" t="str">
        <f t="shared" si="55"/>
        <v/>
      </c>
      <c r="CQ236" s="108" t="str">
        <f>IF('DATA ENTRY'!CK235="","",IF('DATA ENTRY'!G235="","",IF(AND($CD$4='DATA ENTRY'!CK235,$CG$4='DATA ENTRY'!D235),'DATA ENTRY'!G235,"")))</f>
        <v/>
      </c>
      <c r="CR236" s="230" t="str">
        <f>IF('DATA ENTRY'!CK235="","",IF('DATA ENTRY'!D235="","",IF(AND($CD$4='DATA ENTRY'!CK235,$CG$4='DATA ENTRY'!D235),'DATA ENTRY'!D235,"")))</f>
        <v/>
      </c>
      <c r="CS236">
        <f t="shared" si="56"/>
        <v>0</v>
      </c>
      <c r="CT236">
        <f t="shared" si="57"/>
        <v>0</v>
      </c>
      <c r="CV236" s="139"/>
      <c r="CX236">
        <f t="shared" si="58"/>
        <v>0</v>
      </c>
      <c r="DB236" t="str">
        <f t="shared" si="65"/>
        <v/>
      </c>
      <c r="DC236" t="str">
        <f t="shared" si="66"/>
        <v/>
      </c>
      <c r="DD236" s="224">
        <v>230</v>
      </c>
      <c r="DE236" s="3" t="str">
        <f>IF('DATA ENTRY'!CK235="","",IF('DATA ENTRY'!B235="","",IF(AND($DF$4='DATA ENTRY'!D235),'DATA ENTRY'!B235,"")))</f>
        <v/>
      </c>
      <c r="DF236" s="3" t="str">
        <f>IF('DATA ENTRY'!CK235="","",IF('DATA ENTRY'!C235="","",IF(AND($DF$4='DATA ENTRY'!D235),'DATA ENTRY'!C235,"")))</f>
        <v/>
      </c>
      <c r="DG236" s="4" t="str">
        <f>IF('DATA ENTRY'!CK235="","",IF('DATA ENTRY'!I235="","",IF(AND($DF$4='DATA ENTRY'!D235),'DATA ENTRY'!I235,"")))</f>
        <v/>
      </c>
      <c r="DH236" s="4" t="str">
        <f>IF('DATA ENTRY'!CK235="","",IF('DATA ENTRY'!CK235="","",IF(AND($DF$4='DATA ENTRY'!D235),'DATA ENTRY'!CK235,"")))</f>
        <v/>
      </c>
      <c r="DI236" s="3" t="str">
        <f>IF('DATA ENTRY'!CK235="","",IF('DATA ENTRY'!N235="","",IF(AND($DF$4='DATA ENTRY'!D235),'DATA ENTRY'!N235,"")))</f>
        <v/>
      </c>
      <c r="DJ236" s="107" t="str">
        <f>IF('DATA ENTRY'!CK235="","",IF('DATA ENTRY'!O235="","",IF(AND($DF$4='DATA ENTRY'!D235),'DATA ENTRY'!O235,"")))</f>
        <v/>
      </c>
      <c r="DK236" s="3" t="str">
        <f>IF('DATA ENTRY'!CK235="","",IF('DATA ENTRY'!P235="","",IF(AND($DF$4='DATA ENTRY'!D235),'DATA ENTRY'!P235,"")))</f>
        <v/>
      </c>
      <c r="DL236" s="107" t="str">
        <f>IF('DATA ENTRY'!CK235="","",IF('DATA ENTRY'!Q235="","",IF(AND($DF$4='DATA ENTRY'!D235),'DATA ENTRY'!Q235,"")))</f>
        <v/>
      </c>
      <c r="DM236" s="3" t="str">
        <f>IF('DATA ENTRY'!CK235="","",IF('DATA ENTRY'!R235="","",IF(AND($DF$4='DATA ENTRY'!D235),'DATA ENTRY'!R235,"")))</f>
        <v/>
      </c>
      <c r="DN236" s="107" t="str">
        <f>IF('DATA ENTRY'!CK235="","",IF('DATA ENTRY'!S235="","",IF(AND($DF$4='DATA ENTRY'!D235),'DATA ENTRY'!S235,"")))</f>
        <v/>
      </c>
      <c r="DO236" s="3" t="str">
        <f>IF('DATA ENTRY'!CK235="","",IF('DATA ENTRY'!E235="","",IF(AND($DF$4='DATA ENTRY'!D235),'DATA ENTRY'!E235,"")))</f>
        <v/>
      </c>
      <c r="DP236" s="3" t="str">
        <f>IF('DATA ENTRY'!CK235="","",IF('DATA ENTRY'!D235="","",IF(AND($DF$4='DATA ENTRY'!D235),'DATA ENTRY'!D235,"")))</f>
        <v/>
      </c>
      <c r="DQ236" s="3" t="str">
        <f>IF('DATA ENTRY'!CK235="","",IF('DATA ENTRY'!W235="","",IF(AND($DF$4='DATA ENTRY'!D235),'DATA ENTRY'!W235,"")))</f>
        <v/>
      </c>
      <c r="DR236" s="3" t="str">
        <f>IF('DATA ENTRY'!CK235="","",IF('DATA ENTRY'!X235="","",IF(AND($DF$4='DATA ENTRY'!D235),'DATA ENTRY'!X235,"")))</f>
        <v/>
      </c>
      <c r="DS236" s="108" t="str">
        <f t="shared" si="59"/>
        <v/>
      </c>
      <c r="DT236" s="108" t="str">
        <f>IF('DATA ENTRY'!CK235="","",IF('DATA ENTRY'!D235="","",IF(AND($DF$4='DATA ENTRY'!D235),'DATA ENTRY'!G235,"")))</f>
        <v/>
      </c>
      <c r="DY236">
        <f t="shared" si="60"/>
        <v>0</v>
      </c>
      <c r="EB236" t="str">
        <f t="shared" si="61"/>
        <v/>
      </c>
      <c r="EC236" t="str">
        <f t="shared" si="62"/>
        <v/>
      </c>
      <c r="ED236" s="224">
        <v>230</v>
      </c>
      <c r="EE236" s="3" t="str">
        <f>IF('DATA ENTRY'!CK235="","",IF('DATA ENTRY'!B235="","",IF(AND($EF$4='DATA ENTRY'!G235,$EH$4='DATA ENTRY'!F235),'DATA ENTRY'!B235,"")))</f>
        <v/>
      </c>
      <c r="EF236" s="3" t="str">
        <f>IF('DATA ENTRY'!CK235="","",IF('DATA ENTRY'!C235="","",IF(AND($EF$4='DATA ENTRY'!G235,$EH$4='DATA ENTRY'!F235),'DATA ENTRY'!C235,"")))</f>
        <v/>
      </c>
      <c r="EG236" s="4" t="str">
        <f>IF('DATA ENTRY'!CK235="","",IF('DATA ENTRY'!I235="","",IF(AND($EF$4='DATA ENTRY'!G235,$EH$4='DATA ENTRY'!F235),'DATA ENTRY'!I235,"")))</f>
        <v/>
      </c>
      <c r="EH236" s="4" t="str">
        <f>IF('DATA ENTRY'!CK235="","",IF('DATA ENTRY'!CK235="","",IF(AND($EF$4='DATA ENTRY'!G235,$EH$4='DATA ENTRY'!F235),'DATA ENTRY'!CK235,"")))</f>
        <v/>
      </c>
      <c r="EI236" s="3" t="str">
        <f>IF('DATA ENTRY'!CK235="","",IF('DATA ENTRY'!N235="","",IF(AND($EF$4='DATA ENTRY'!G235,$EH$4='DATA ENTRY'!F235),'DATA ENTRY'!N235,"")))</f>
        <v/>
      </c>
      <c r="EJ236" s="107" t="str">
        <f>IF('DATA ENTRY'!CK235="","",IF('DATA ENTRY'!O235="","",IF(AND($EF$4='DATA ENTRY'!G235,$EH$4='DATA ENTRY'!F235),'DATA ENTRY'!O235,"")))</f>
        <v/>
      </c>
      <c r="EK236" s="3" t="str">
        <f>IF('DATA ENTRY'!CK235="","",IF('DATA ENTRY'!P235="","",IF(AND($EF$4='DATA ENTRY'!G235,$EH$4='DATA ENTRY'!F235),'DATA ENTRY'!P235,"")))</f>
        <v/>
      </c>
      <c r="EL236" s="107" t="str">
        <f>IF('DATA ENTRY'!CK235="","",IF('DATA ENTRY'!Q235="","",IF(AND($EF$4='DATA ENTRY'!G235,$EH$4='DATA ENTRY'!F235),'DATA ENTRY'!Q235,"")))</f>
        <v/>
      </c>
      <c r="EM236" s="3" t="str">
        <f>IF('DATA ENTRY'!CK235="","",IF('DATA ENTRY'!R235="","",IF(AND($EF$4='DATA ENTRY'!G235,$EH$4='DATA ENTRY'!F235),'DATA ENTRY'!R235,"")))</f>
        <v/>
      </c>
      <c r="EN236" s="107" t="str">
        <f>IF('DATA ENTRY'!CK235="","",IF('DATA ENTRY'!S235="","",IF(AND($EF$4='DATA ENTRY'!G235,$EH$4='DATA ENTRY'!F235),'DATA ENTRY'!S235,"")))</f>
        <v/>
      </c>
      <c r="EO236" s="3" t="str">
        <f>IF('DATA ENTRY'!CK235="","",IF('DATA ENTRY'!E235="","",IF(AND($EF$4='DATA ENTRY'!G235,$EH$4='DATA ENTRY'!F235),'DATA ENTRY'!E235,"")))</f>
        <v/>
      </c>
      <c r="EP236" s="3" t="str">
        <f>IF('DATA ENTRY'!CK235="","",IF('DATA ENTRY'!D235="","",IF(AND($EF$4='DATA ENTRY'!G235,$EH$4='DATA ENTRY'!F235),'DATA ENTRY'!D235,"")))</f>
        <v/>
      </c>
      <c r="EQ236" s="3" t="str">
        <f>IF('DATA ENTRY'!CK235="","",IF('DATA ENTRY'!W235="","",IF(AND($EF$4='DATA ENTRY'!G235,$EH$4='DATA ENTRY'!F235),'DATA ENTRY'!W235,"")))</f>
        <v/>
      </c>
      <c r="ER236" s="3" t="str">
        <f>IF('DATA ENTRY'!CK235="","",IF('DATA ENTRY'!X235="","",IF(AND($EF$4='DATA ENTRY'!G235,$EH$4='DATA ENTRY'!F235),'DATA ENTRY'!X235,"")))</f>
        <v/>
      </c>
      <c r="ES236" s="108" t="str">
        <f t="shared" si="63"/>
        <v/>
      </c>
      <c r="ET236" s="108" t="str">
        <f>IF('DATA ENTRY'!CK235="","",IF('DATA ENTRY'!D235="","",IF(AND($EF$4='DATA ENTRY'!G235,$EH$4='DATA ENTRY'!F235),'DATA ENTRY'!G235,"")))</f>
        <v/>
      </c>
      <c r="EY236">
        <f t="shared" si="64"/>
        <v>0</v>
      </c>
    </row>
    <row r="237" spans="1:155">
      <c r="A237" t="str">
        <f>IF(S237=0,"",1+(MAX($A$7:A236)))</f>
        <v/>
      </c>
      <c r="B237" s="224">
        <v>231</v>
      </c>
      <c r="C237" s="3" t="str">
        <f>IF('DATA ENTRY'!CK236="","",IF('DATA ENTRY'!B236="","",IF($D$4="All Post",'DATA ENTRY'!B236,IF(AND($D$4='DATA ENTRY'!CK236),'DATA ENTRY'!B236,""))))</f>
        <v/>
      </c>
      <c r="D237" s="3" t="str">
        <f>IF('DATA ENTRY'!CK236="","",IF('DATA ENTRY'!C236="","",IF($D$4="All Post",'DATA ENTRY'!C236,IF(AND($D$4='DATA ENTRY'!CK236),'DATA ENTRY'!C236,""))))</f>
        <v/>
      </c>
      <c r="E237" s="4" t="str">
        <f>IF('DATA ENTRY'!CK236="","",IF('DATA ENTRY'!I236="","",IF($D$4="All Post",'DATA ENTRY'!I236,IF(AND($D$4='DATA ENTRY'!CK236),'DATA ENTRY'!I236,""))))</f>
        <v/>
      </c>
      <c r="F237" s="4" t="str">
        <f>IF('DATA ENTRY'!CK236="","",IF('DATA ENTRY'!CK236="","",IF($D$4="All Post",'DATA ENTRY'!CK236,IF(AND($D$4='DATA ENTRY'!CK236),'DATA ENTRY'!CK236,""))))</f>
        <v/>
      </c>
      <c r="G237" s="3" t="str">
        <f>IF('DATA ENTRY'!CK236="","",IF('DATA ENTRY'!N236="","",IF($D$4="All Post",'DATA ENTRY'!N236,IF(AND($D$4='DATA ENTRY'!CK236),'DATA ENTRY'!N236,""))))</f>
        <v/>
      </c>
      <c r="H237" s="107" t="str">
        <f>IF('DATA ENTRY'!CK236="","",IF('DATA ENTRY'!O236="","",IF($D$4="All Post",'DATA ENTRY'!O236,IF(AND($D$4='DATA ENTRY'!CK236),'DATA ENTRY'!O236,""))))</f>
        <v/>
      </c>
      <c r="I237" s="3" t="str">
        <f>IF('DATA ENTRY'!CK236="","",IF('DATA ENTRY'!P236="","",IF($D$4="All Post",'DATA ENTRY'!P236,IF(AND($D$4='DATA ENTRY'!CK236),'DATA ENTRY'!P236,""))))</f>
        <v/>
      </c>
      <c r="J237" s="107" t="str">
        <f>IF('DATA ENTRY'!CK236="","",IF('DATA ENTRY'!Q236="","",IF($D$4="All Post",'DATA ENTRY'!Q236,IF(AND($D$4='DATA ENTRY'!CK236),'DATA ENTRY'!Q236,""))))</f>
        <v/>
      </c>
      <c r="K237" s="3" t="str">
        <f>IF('DATA ENTRY'!CK236="","",IF('DATA ENTRY'!R236="","",IF($D$4="All Post",'DATA ENTRY'!R236,IF(AND($D$4='DATA ENTRY'!CK236),'DATA ENTRY'!R236,""))))</f>
        <v/>
      </c>
      <c r="L237" s="3" t="str">
        <f>IF('DATA ENTRY'!CK236="","",IF('DATA ENTRY'!S236="","",IF($D$4="All Post",'DATA ENTRY'!S236,IF(AND($D$4='DATA ENTRY'!CK236),'DATA ENTRY'!S236,""))))</f>
        <v/>
      </c>
      <c r="M237" s="3" t="str">
        <f>IF('DATA ENTRY'!CK236="","",IF('DATA ENTRY'!E236="","",IF($D$4="All Post",'DATA ENTRY'!E236,IF(AND($D$4='DATA ENTRY'!CK236),'DATA ENTRY'!E236,""))))</f>
        <v/>
      </c>
      <c r="N237" s="3" t="str">
        <f>IF('DATA ENTRY'!CK236="","",IF('DATA ENTRY'!W236="","",IF($D$4="All Post",'DATA ENTRY'!W236,IF(AND($D$4='DATA ENTRY'!CK236),'DATA ENTRY'!W236,""))))</f>
        <v/>
      </c>
      <c r="O237" s="3" t="str">
        <f>IF('DATA ENTRY'!CK236="","",IF('DATA ENTRY'!X236="","",IF($D$4="All Post",'DATA ENTRY'!X236,IF(AND($D$4='DATA ENTRY'!CK236),'DATA ENTRY'!X236,""))))</f>
        <v/>
      </c>
      <c r="P237" s="3" t="str">
        <f>IF('DATA ENTRY'!CK236="","",IF('DATA ENTRY'!G236="","",IF($D$4="All Post",'DATA ENTRY'!G236,IF(AND($D$4='DATA ENTRY'!CK236),'DATA ENTRY'!G236,""))))</f>
        <v/>
      </c>
      <c r="S237">
        <f t="shared" si="51"/>
        <v>0</v>
      </c>
      <c r="T237" t="str">
        <f t="shared" si="52"/>
        <v/>
      </c>
      <c r="BZ237" t="str">
        <f t="shared" si="53"/>
        <v/>
      </c>
      <c r="CA237" t="str">
        <f t="shared" si="54"/>
        <v/>
      </c>
      <c r="CB237" s="224">
        <v>231</v>
      </c>
      <c r="CC237" s="3" t="str">
        <f>IF('DATA ENTRY'!CK236="","",IF('DATA ENTRY'!B236="","",IF(AND($CD$4='DATA ENTRY'!CK236,$CG$4='DATA ENTRY'!D236),'DATA ENTRY'!B236,"")))</f>
        <v/>
      </c>
      <c r="CD237" s="3" t="str">
        <f>IF('DATA ENTRY'!CK236="","",IF('DATA ENTRY'!C236="","",IF(AND($CD$4='DATA ENTRY'!CK236,$CG$4='DATA ENTRY'!D236),'DATA ENTRY'!C236,"")))</f>
        <v/>
      </c>
      <c r="CE237" s="4" t="str">
        <f>IF('DATA ENTRY'!CK236="","",IF('DATA ENTRY'!I236="","",IF(AND($CD$4='DATA ENTRY'!CK236,$CG$4='DATA ENTRY'!D236),'DATA ENTRY'!I236,"")))</f>
        <v/>
      </c>
      <c r="CF237" s="4" t="str">
        <f>IF('DATA ENTRY'!CK236="","",IF('DATA ENTRY'!CK236="","",IF(AND($CD$4='DATA ENTRY'!CK236,$CG$4='DATA ENTRY'!D236),'DATA ENTRY'!CK236,"")))</f>
        <v/>
      </c>
      <c r="CG237" s="3" t="str">
        <f>IF('DATA ENTRY'!CK236="","",IF('DATA ENTRY'!N236="","",IF(AND($CD$4='DATA ENTRY'!CK236,$CG$4='DATA ENTRY'!D236),'DATA ENTRY'!N236,"")))</f>
        <v/>
      </c>
      <c r="CH237" s="107" t="str">
        <f>IF('DATA ENTRY'!CK236="","",IF('DATA ENTRY'!O236="","",IF(AND($CD$4='DATA ENTRY'!CK236,$CG$4='DATA ENTRY'!D236),'DATA ENTRY'!O236,"")))</f>
        <v/>
      </c>
      <c r="CI237" s="3" t="str">
        <f>IF('DATA ENTRY'!CK236="","",IF('DATA ENTRY'!P236="","",IF(AND($CD$4='DATA ENTRY'!CK236,$CG$4='DATA ENTRY'!D236),'DATA ENTRY'!P236,"")))</f>
        <v/>
      </c>
      <c r="CJ237" s="107" t="str">
        <f>IF('DATA ENTRY'!CK236="","",IF('DATA ENTRY'!Q236="","",IF(AND($CD$4='DATA ENTRY'!CK236,$CG$4='DATA ENTRY'!D236),'DATA ENTRY'!Q236,"")))</f>
        <v/>
      </c>
      <c r="CK237" s="3" t="str">
        <f>IF('DATA ENTRY'!CK236="","",IF('DATA ENTRY'!R236="","",IF(AND($CD$4='DATA ENTRY'!CK236,$CG$4='DATA ENTRY'!D236),'DATA ENTRY'!R236,"")))</f>
        <v/>
      </c>
      <c r="CL237" s="3" t="str">
        <f>IF('DATA ENTRY'!CK236="","",IF('DATA ENTRY'!S236="","",IF(AND($CD$4='DATA ENTRY'!CK236,$CG$4='DATA ENTRY'!D236),'DATA ENTRY'!S236,"")))</f>
        <v/>
      </c>
      <c r="CM237" s="3" t="str">
        <f>IF('DATA ENTRY'!CK236="","",IF('DATA ENTRY'!E236="","",IF(AND($CD$4='DATA ENTRY'!CK236,$CG$4='DATA ENTRY'!D236),'DATA ENTRY'!E236,"")))</f>
        <v/>
      </c>
      <c r="CN237" s="3" t="str">
        <f>IF('DATA ENTRY'!CK236="","",IF('DATA ENTRY'!W236="","",IF(AND($CD$4='DATA ENTRY'!CK236,$CG$4='DATA ENTRY'!D236),'DATA ENTRY'!W236,"")))</f>
        <v/>
      </c>
      <c r="CO237" s="3" t="str">
        <f>IF('DATA ENTRY'!CK236="","",IF('DATA ENTRY'!X236="","",IF(AND($CD$4='DATA ENTRY'!CK236,$CG$4='DATA ENTRY'!D236),'DATA ENTRY'!X236,"")))</f>
        <v/>
      </c>
      <c r="CP237" s="108" t="str">
        <f t="shared" si="55"/>
        <v/>
      </c>
      <c r="CQ237" s="108" t="str">
        <f>IF('DATA ENTRY'!CK236="","",IF('DATA ENTRY'!G236="","",IF(AND($CD$4='DATA ENTRY'!CK236,$CG$4='DATA ENTRY'!D236),'DATA ENTRY'!G236,"")))</f>
        <v/>
      </c>
      <c r="CR237" s="230" t="str">
        <f>IF('DATA ENTRY'!CK236="","",IF('DATA ENTRY'!D236="","",IF(AND($CD$4='DATA ENTRY'!CK236,$CG$4='DATA ENTRY'!D236),'DATA ENTRY'!D236,"")))</f>
        <v/>
      </c>
      <c r="CS237">
        <f t="shared" si="56"/>
        <v>0</v>
      </c>
      <c r="CT237">
        <f t="shared" si="57"/>
        <v>0</v>
      </c>
      <c r="CV237" s="139"/>
      <c r="CX237">
        <f t="shared" si="58"/>
        <v>0</v>
      </c>
      <c r="DB237" t="str">
        <f t="shared" si="65"/>
        <v/>
      </c>
      <c r="DC237" t="str">
        <f t="shared" si="66"/>
        <v/>
      </c>
      <c r="DD237" s="224">
        <v>231</v>
      </c>
      <c r="DE237" s="3" t="str">
        <f>IF('DATA ENTRY'!CK236="","",IF('DATA ENTRY'!B236="","",IF(AND($DF$4='DATA ENTRY'!D236),'DATA ENTRY'!B236,"")))</f>
        <v/>
      </c>
      <c r="DF237" s="3" t="str">
        <f>IF('DATA ENTRY'!CK236="","",IF('DATA ENTRY'!C236="","",IF(AND($DF$4='DATA ENTRY'!D236),'DATA ENTRY'!C236,"")))</f>
        <v/>
      </c>
      <c r="DG237" s="4" t="str">
        <f>IF('DATA ENTRY'!CK236="","",IF('DATA ENTRY'!I236="","",IF(AND($DF$4='DATA ENTRY'!D236),'DATA ENTRY'!I236,"")))</f>
        <v/>
      </c>
      <c r="DH237" s="4" t="str">
        <f>IF('DATA ENTRY'!CK236="","",IF('DATA ENTRY'!CK236="","",IF(AND($DF$4='DATA ENTRY'!D236),'DATA ENTRY'!CK236,"")))</f>
        <v/>
      </c>
      <c r="DI237" s="3" t="str">
        <f>IF('DATA ENTRY'!CK236="","",IF('DATA ENTRY'!N236="","",IF(AND($DF$4='DATA ENTRY'!D236),'DATA ENTRY'!N236,"")))</f>
        <v/>
      </c>
      <c r="DJ237" s="107" t="str">
        <f>IF('DATA ENTRY'!CK236="","",IF('DATA ENTRY'!O236="","",IF(AND($DF$4='DATA ENTRY'!D236),'DATA ENTRY'!O236,"")))</f>
        <v/>
      </c>
      <c r="DK237" s="3" t="str">
        <f>IF('DATA ENTRY'!CK236="","",IF('DATA ENTRY'!P236="","",IF(AND($DF$4='DATA ENTRY'!D236),'DATA ENTRY'!P236,"")))</f>
        <v/>
      </c>
      <c r="DL237" s="107" t="str">
        <f>IF('DATA ENTRY'!CK236="","",IF('DATA ENTRY'!Q236="","",IF(AND($DF$4='DATA ENTRY'!D236),'DATA ENTRY'!Q236,"")))</f>
        <v/>
      </c>
      <c r="DM237" s="3" t="str">
        <f>IF('DATA ENTRY'!CK236="","",IF('DATA ENTRY'!R236="","",IF(AND($DF$4='DATA ENTRY'!D236),'DATA ENTRY'!R236,"")))</f>
        <v/>
      </c>
      <c r="DN237" s="107" t="str">
        <f>IF('DATA ENTRY'!CK236="","",IF('DATA ENTRY'!S236="","",IF(AND($DF$4='DATA ENTRY'!D236),'DATA ENTRY'!S236,"")))</f>
        <v/>
      </c>
      <c r="DO237" s="3" t="str">
        <f>IF('DATA ENTRY'!CK236="","",IF('DATA ENTRY'!E236="","",IF(AND($DF$4='DATA ENTRY'!D236),'DATA ENTRY'!E236,"")))</f>
        <v/>
      </c>
      <c r="DP237" s="3" t="str">
        <f>IF('DATA ENTRY'!CK236="","",IF('DATA ENTRY'!D236="","",IF(AND($DF$4='DATA ENTRY'!D236),'DATA ENTRY'!D236,"")))</f>
        <v/>
      </c>
      <c r="DQ237" s="3" t="str">
        <f>IF('DATA ENTRY'!CK236="","",IF('DATA ENTRY'!W236="","",IF(AND($DF$4='DATA ENTRY'!D236),'DATA ENTRY'!W236,"")))</f>
        <v/>
      </c>
      <c r="DR237" s="3" t="str">
        <f>IF('DATA ENTRY'!CK236="","",IF('DATA ENTRY'!X236="","",IF(AND($DF$4='DATA ENTRY'!D236),'DATA ENTRY'!X236,"")))</f>
        <v/>
      </c>
      <c r="DS237" s="108" t="str">
        <f t="shared" si="59"/>
        <v/>
      </c>
      <c r="DT237" s="108" t="str">
        <f>IF('DATA ENTRY'!CK236="","",IF('DATA ENTRY'!D236="","",IF(AND($DF$4='DATA ENTRY'!D236),'DATA ENTRY'!G236,"")))</f>
        <v/>
      </c>
      <c r="DY237">
        <f t="shared" si="60"/>
        <v>0</v>
      </c>
      <c r="EB237" t="str">
        <f t="shared" si="61"/>
        <v/>
      </c>
      <c r="EC237" t="str">
        <f t="shared" si="62"/>
        <v/>
      </c>
      <c r="ED237" s="224">
        <v>231</v>
      </c>
      <c r="EE237" s="3" t="str">
        <f>IF('DATA ENTRY'!CK236="","",IF('DATA ENTRY'!B236="","",IF(AND($EF$4='DATA ENTRY'!G236,$EH$4='DATA ENTRY'!F236),'DATA ENTRY'!B236,"")))</f>
        <v/>
      </c>
      <c r="EF237" s="3" t="str">
        <f>IF('DATA ENTRY'!CK236="","",IF('DATA ENTRY'!C236="","",IF(AND($EF$4='DATA ENTRY'!G236,$EH$4='DATA ENTRY'!F236),'DATA ENTRY'!C236,"")))</f>
        <v/>
      </c>
      <c r="EG237" s="4" t="str">
        <f>IF('DATA ENTRY'!CK236="","",IF('DATA ENTRY'!I236="","",IF(AND($EF$4='DATA ENTRY'!G236,$EH$4='DATA ENTRY'!F236),'DATA ENTRY'!I236,"")))</f>
        <v/>
      </c>
      <c r="EH237" s="4" t="str">
        <f>IF('DATA ENTRY'!CK236="","",IF('DATA ENTRY'!CK236="","",IF(AND($EF$4='DATA ENTRY'!G236,$EH$4='DATA ENTRY'!F236),'DATA ENTRY'!CK236,"")))</f>
        <v/>
      </c>
      <c r="EI237" s="3" t="str">
        <f>IF('DATA ENTRY'!CK236="","",IF('DATA ENTRY'!N236="","",IF(AND($EF$4='DATA ENTRY'!G236,$EH$4='DATA ENTRY'!F236),'DATA ENTRY'!N236,"")))</f>
        <v/>
      </c>
      <c r="EJ237" s="107" t="str">
        <f>IF('DATA ENTRY'!CK236="","",IF('DATA ENTRY'!O236="","",IF(AND($EF$4='DATA ENTRY'!G236,$EH$4='DATA ENTRY'!F236),'DATA ENTRY'!O236,"")))</f>
        <v/>
      </c>
      <c r="EK237" s="3" t="str">
        <f>IF('DATA ENTRY'!CK236="","",IF('DATA ENTRY'!P236="","",IF(AND($EF$4='DATA ENTRY'!G236,$EH$4='DATA ENTRY'!F236),'DATA ENTRY'!P236,"")))</f>
        <v/>
      </c>
      <c r="EL237" s="107" t="str">
        <f>IF('DATA ENTRY'!CK236="","",IF('DATA ENTRY'!Q236="","",IF(AND($EF$4='DATA ENTRY'!G236,$EH$4='DATA ENTRY'!F236),'DATA ENTRY'!Q236,"")))</f>
        <v/>
      </c>
      <c r="EM237" s="3" t="str">
        <f>IF('DATA ENTRY'!CK236="","",IF('DATA ENTRY'!R236="","",IF(AND($EF$4='DATA ENTRY'!G236,$EH$4='DATA ENTRY'!F236),'DATA ENTRY'!R236,"")))</f>
        <v/>
      </c>
      <c r="EN237" s="107" t="str">
        <f>IF('DATA ENTRY'!CK236="","",IF('DATA ENTRY'!S236="","",IF(AND($EF$4='DATA ENTRY'!G236,$EH$4='DATA ENTRY'!F236),'DATA ENTRY'!S236,"")))</f>
        <v/>
      </c>
      <c r="EO237" s="3" t="str">
        <f>IF('DATA ENTRY'!CK236="","",IF('DATA ENTRY'!E236="","",IF(AND($EF$4='DATA ENTRY'!G236,$EH$4='DATA ENTRY'!F236),'DATA ENTRY'!E236,"")))</f>
        <v/>
      </c>
      <c r="EP237" s="3" t="str">
        <f>IF('DATA ENTRY'!CK236="","",IF('DATA ENTRY'!D236="","",IF(AND($EF$4='DATA ENTRY'!G236,$EH$4='DATA ENTRY'!F236),'DATA ENTRY'!D236,"")))</f>
        <v/>
      </c>
      <c r="EQ237" s="3" t="str">
        <f>IF('DATA ENTRY'!CK236="","",IF('DATA ENTRY'!W236="","",IF(AND($EF$4='DATA ENTRY'!G236,$EH$4='DATA ENTRY'!F236),'DATA ENTRY'!W236,"")))</f>
        <v/>
      </c>
      <c r="ER237" s="3" t="str">
        <f>IF('DATA ENTRY'!CK236="","",IF('DATA ENTRY'!X236="","",IF(AND($EF$4='DATA ENTRY'!G236,$EH$4='DATA ENTRY'!F236),'DATA ENTRY'!X236,"")))</f>
        <v/>
      </c>
      <c r="ES237" s="108" t="str">
        <f t="shared" si="63"/>
        <v/>
      </c>
      <c r="ET237" s="108" t="str">
        <f>IF('DATA ENTRY'!CK236="","",IF('DATA ENTRY'!D236="","",IF(AND($EF$4='DATA ENTRY'!G236,$EH$4='DATA ENTRY'!F236),'DATA ENTRY'!G236,"")))</f>
        <v/>
      </c>
      <c r="EY237">
        <f t="shared" si="64"/>
        <v>0</v>
      </c>
    </row>
    <row r="238" spans="1:155">
      <c r="A238" t="str">
        <f>IF(S238=0,"",1+(MAX($A$7:A237)))</f>
        <v/>
      </c>
      <c r="B238" s="224">
        <v>232</v>
      </c>
      <c r="C238" s="3" t="str">
        <f>IF('DATA ENTRY'!CK237="","",IF('DATA ENTRY'!B237="","",IF($D$4="All Post",'DATA ENTRY'!B237,IF(AND($D$4='DATA ENTRY'!CK237),'DATA ENTRY'!B237,""))))</f>
        <v/>
      </c>
      <c r="D238" s="3" t="str">
        <f>IF('DATA ENTRY'!CK237="","",IF('DATA ENTRY'!C237="","",IF($D$4="All Post",'DATA ENTRY'!C237,IF(AND($D$4='DATA ENTRY'!CK237),'DATA ENTRY'!C237,""))))</f>
        <v/>
      </c>
      <c r="E238" s="4" t="str">
        <f>IF('DATA ENTRY'!CK237="","",IF('DATA ENTRY'!I237="","",IF($D$4="All Post",'DATA ENTRY'!I237,IF(AND($D$4='DATA ENTRY'!CK237),'DATA ENTRY'!I237,""))))</f>
        <v/>
      </c>
      <c r="F238" s="4" t="str">
        <f>IF('DATA ENTRY'!CK237="","",IF('DATA ENTRY'!CK237="","",IF($D$4="All Post",'DATA ENTRY'!CK237,IF(AND($D$4='DATA ENTRY'!CK237),'DATA ENTRY'!CK237,""))))</f>
        <v/>
      </c>
      <c r="G238" s="3" t="str">
        <f>IF('DATA ENTRY'!CK237="","",IF('DATA ENTRY'!N237="","",IF($D$4="All Post",'DATA ENTRY'!N237,IF(AND($D$4='DATA ENTRY'!CK237),'DATA ENTRY'!N237,""))))</f>
        <v/>
      </c>
      <c r="H238" s="107" t="str">
        <f>IF('DATA ENTRY'!CK237="","",IF('DATA ENTRY'!O237="","",IF($D$4="All Post",'DATA ENTRY'!O237,IF(AND($D$4='DATA ENTRY'!CK237),'DATA ENTRY'!O237,""))))</f>
        <v/>
      </c>
      <c r="I238" s="3" t="str">
        <f>IF('DATA ENTRY'!CK237="","",IF('DATA ENTRY'!P237="","",IF($D$4="All Post",'DATA ENTRY'!P237,IF(AND($D$4='DATA ENTRY'!CK237),'DATA ENTRY'!P237,""))))</f>
        <v/>
      </c>
      <c r="J238" s="107" t="str">
        <f>IF('DATA ENTRY'!CK237="","",IF('DATA ENTRY'!Q237="","",IF($D$4="All Post",'DATA ENTRY'!Q237,IF(AND($D$4='DATA ENTRY'!CK237),'DATA ENTRY'!Q237,""))))</f>
        <v/>
      </c>
      <c r="K238" s="3" t="str">
        <f>IF('DATA ENTRY'!CK237="","",IF('DATA ENTRY'!R237="","",IF($D$4="All Post",'DATA ENTRY'!R237,IF(AND($D$4='DATA ENTRY'!CK237),'DATA ENTRY'!R237,""))))</f>
        <v/>
      </c>
      <c r="L238" s="3" t="str">
        <f>IF('DATA ENTRY'!CK237="","",IF('DATA ENTRY'!S237="","",IF($D$4="All Post",'DATA ENTRY'!S237,IF(AND($D$4='DATA ENTRY'!CK237),'DATA ENTRY'!S237,""))))</f>
        <v/>
      </c>
      <c r="M238" s="3" t="str">
        <f>IF('DATA ENTRY'!CK237="","",IF('DATA ENTRY'!E237="","",IF($D$4="All Post",'DATA ENTRY'!E237,IF(AND($D$4='DATA ENTRY'!CK237),'DATA ENTRY'!E237,""))))</f>
        <v/>
      </c>
      <c r="N238" s="3" t="str">
        <f>IF('DATA ENTRY'!CK237="","",IF('DATA ENTRY'!W237="","",IF($D$4="All Post",'DATA ENTRY'!W237,IF(AND($D$4='DATA ENTRY'!CK237),'DATA ENTRY'!W237,""))))</f>
        <v/>
      </c>
      <c r="O238" s="3" t="str">
        <f>IF('DATA ENTRY'!CK237="","",IF('DATA ENTRY'!X237="","",IF($D$4="All Post",'DATA ENTRY'!X237,IF(AND($D$4='DATA ENTRY'!CK237),'DATA ENTRY'!X237,""))))</f>
        <v/>
      </c>
      <c r="P238" s="3" t="str">
        <f>IF('DATA ENTRY'!CK237="","",IF('DATA ENTRY'!G237="","",IF($D$4="All Post",'DATA ENTRY'!G237,IF(AND($D$4='DATA ENTRY'!CK237),'DATA ENTRY'!G237,""))))</f>
        <v/>
      </c>
      <c r="S238">
        <f t="shared" si="51"/>
        <v>0</v>
      </c>
      <c r="T238" t="str">
        <f t="shared" si="52"/>
        <v/>
      </c>
      <c r="BZ238" t="str">
        <f t="shared" si="53"/>
        <v/>
      </c>
      <c r="CA238" t="str">
        <f t="shared" si="54"/>
        <v/>
      </c>
      <c r="CB238" s="224">
        <v>232</v>
      </c>
      <c r="CC238" s="3" t="str">
        <f>IF('DATA ENTRY'!CK237="","",IF('DATA ENTRY'!B237="","",IF(AND($CD$4='DATA ENTRY'!CK237,$CG$4='DATA ENTRY'!D237),'DATA ENTRY'!B237,"")))</f>
        <v/>
      </c>
      <c r="CD238" s="3" t="str">
        <f>IF('DATA ENTRY'!CK237="","",IF('DATA ENTRY'!C237="","",IF(AND($CD$4='DATA ENTRY'!CK237,$CG$4='DATA ENTRY'!D237),'DATA ENTRY'!C237,"")))</f>
        <v/>
      </c>
      <c r="CE238" s="4" t="str">
        <f>IF('DATA ENTRY'!CK237="","",IF('DATA ENTRY'!I237="","",IF(AND($CD$4='DATA ENTRY'!CK237,$CG$4='DATA ENTRY'!D237),'DATA ENTRY'!I237,"")))</f>
        <v/>
      </c>
      <c r="CF238" s="4" t="str">
        <f>IF('DATA ENTRY'!CK237="","",IF('DATA ENTRY'!CK237="","",IF(AND($CD$4='DATA ENTRY'!CK237,$CG$4='DATA ENTRY'!D237),'DATA ENTRY'!CK237,"")))</f>
        <v/>
      </c>
      <c r="CG238" s="3" t="str">
        <f>IF('DATA ENTRY'!CK237="","",IF('DATA ENTRY'!N237="","",IF(AND($CD$4='DATA ENTRY'!CK237,$CG$4='DATA ENTRY'!D237),'DATA ENTRY'!N237,"")))</f>
        <v/>
      </c>
      <c r="CH238" s="107" t="str">
        <f>IF('DATA ENTRY'!CK237="","",IF('DATA ENTRY'!O237="","",IF(AND($CD$4='DATA ENTRY'!CK237,$CG$4='DATA ENTRY'!D237),'DATA ENTRY'!O237,"")))</f>
        <v/>
      </c>
      <c r="CI238" s="3" t="str">
        <f>IF('DATA ENTRY'!CK237="","",IF('DATA ENTRY'!P237="","",IF(AND($CD$4='DATA ENTRY'!CK237,$CG$4='DATA ENTRY'!D237),'DATA ENTRY'!P237,"")))</f>
        <v/>
      </c>
      <c r="CJ238" s="107" t="str">
        <f>IF('DATA ENTRY'!CK237="","",IF('DATA ENTRY'!Q237="","",IF(AND($CD$4='DATA ENTRY'!CK237,$CG$4='DATA ENTRY'!D237),'DATA ENTRY'!Q237,"")))</f>
        <v/>
      </c>
      <c r="CK238" s="3" t="str">
        <f>IF('DATA ENTRY'!CK237="","",IF('DATA ENTRY'!R237="","",IF(AND($CD$4='DATA ENTRY'!CK237,$CG$4='DATA ENTRY'!D237),'DATA ENTRY'!R237,"")))</f>
        <v/>
      </c>
      <c r="CL238" s="3" t="str">
        <f>IF('DATA ENTRY'!CK237="","",IF('DATA ENTRY'!S237="","",IF(AND($CD$4='DATA ENTRY'!CK237,$CG$4='DATA ENTRY'!D237),'DATA ENTRY'!S237,"")))</f>
        <v/>
      </c>
      <c r="CM238" s="3" t="str">
        <f>IF('DATA ENTRY'!CK237="","",IF('DATA ENTRY'!E237="","",IF(AND($CD$4='DATA ENTRY'!CK237,$CG$4='DATA ENTRY'!D237),'DATA ENTRY'!E237,"")))</f>
        <v/>
      </c>
      <c r="CN238" s="3" t="str">
        <f>IF('DATA ENTRY'!CK237="","",IF('DATA ENTRY'!W237="","",IF(AND($CD$4='DATA ENTRY'!CK237,$CG$4='DATA ENTRY'!D237),'DATA ENTRY'!W237,"")))</f>
        <v/>
      </c>
      <c r="CO238" s="3" t="str">
        <f>IF('DATA ENTRY'!CK237="","",IF('DATA ENTRY'!X237="","",IF(AND($CD$4='DATA ENTRY'!CK237,$CG$4='DATA ENTRY'!D237),'DATA ENTRY'!X237,"")))</f>
        <v/>
      </c>
      <c r="CP238" s="108" t="str">
        <f t="shared" si="55"/>
        <v/>
      </c>
      <c r="CQ238" s="108" t="str">
        <f>IF('DATA ENTRY'!CK237="","",IF('DATA ENTRY'!G237="","",IF(AND($CD$4='DATA ENTRY'!CK237,$CG$4='DATA ENTRY'!D237),'DATA ENTRY'!G237,"")))</f>
        <v/>
      </c>
      <c r="CR238" s="230" t="str">
        <f>IF('DATA ENTRY'!CK237="","",IF('DATA ENTRY'!D237="","",IF(AND($CD$4='DATA ENTRY'!CK237,$CG$4='DATA ENTRY'!D237),'DATA ENTRY'!D237,"")))</f>
        <v/>
      </c>
      <c r="CS238">
        <f t="shared" si="56"/>
        <v>0</v>
      </c>
      <c r="CT238">
        <f t="shared" si="57"/>
        <v>0</v>
      </c>
      <c r="CV238" s="139"/>
      <c r="CX238">
        <f t="shared" si="58"/>
        <v>0</v>
      </c>
      <c r="DB238" t="str">
        <f t="shared" si="65"/>
        <v/>
      </c>
      <c r="DC238" t="str">
        <f t="shared" si="66"/>
        <v/>
      </c>
      <c r="DD238" s="224">
        <v>232</v>
      </c>
      <c r="DE238" s="3" t="str">
        <f>IF('DATA ENTRY'!CK237="","",IF('DATA ENTRY'!B237="","",IF(AND($DF$4='DATA ENTRY'!D237),'DATA ENTRY'!B237,"")))</f>
        <v/>
      </c>
      <c r="DF238" s="3" t="str">
        <f>IF('DATA ENTRY'!CK237="","",IF('DATA ENTRY'!C237="","",IF(AND($DF$4='DATA ENTRY'!D237),'DATA ENTRY'!C237,"")))</f>
        <v/>
      </c>
      <c r="DG238" s="4" t="str">
        <f>IF('DATA ENTRY'!CK237="","",IF('DATA ENTRY'!I237="","",IF(AND($DF$4='DATA ENTRY'!D237),'DATA ENTRY'!I237,"")))</f>
        <v/>
      </c>
      <c r="DH238" s="4" t="str">
        <f>IF('DATA ENTRY'!CK237="","",IF('DATA ENTRY'!CK237="","",IF(AND($DF$4='DATA ENTRY'!D237),'DATA ENTRY'!CK237,"")))</f>
        <v/>
      </c>
      <c r="DI238" s="3" t="str">
        <f>IF('DATA ENTRY'!CK237="","",IF('DATA ENTRY'!N237="","",IF(AND($DF$4='DATA ENTRY'!D237),'DATA ENTRY'!N237,"")))</f>
        <v/>
      </c>
      <c r="DJ238" s="107" t="str">
        <f>IF('DATA ENTRY'!CK237="","",IF('DATA ENTRY'!O237="","",IF(AND($DF$4='DATA ENTRY'!D237),'DATA ENTRY'!O237,"")))</f>
        <v/>
      </c>
      <c r="DK238" s="3" t="str">
        <f>IF('DATA ENTRY'!CK237="","",IF('DATA ENTRY'!P237="","",IF(AND($DF$4='DATA ENTRY'!D237),'DATA ENTRY'!P237,"")))</f>
        <v/>
      </c>
      <c r="DL238" s="107" t="str">
        <f>IF('DATA ENTRY'!CK237="","",IF('DATA ENTRY'!Q237="","",IF(AND($DF$4='DATA ENTRY'!D237),'DATA ENTRY'!Q237,"")))</f>
        <v/>
      </c>
      <c r="DM238" s="3" t="str">
        <f>IF('DATA ENTRY'!CK237="","",IF('DATA ENTRY'!R237="","",IF(AND($DF$4='DATA ENTRY'!D237),'DATA ENTRY'!R237,"")))</f>
        <v/>
      </c>
      <c r="DN238" s="107" t="str">
        <f>IF('DATA ENTRY'!CK237="","",IF('DATA ENTRY'!S237="","",IF(AND($DF$4='DATA ENTRY'!D237),'DATA ENTRY'!S237,"")))</f>
        <v/>
      </c>
      <c r="DO238" s="3" t="str">
        <f>IF('DATA ENTRY'!CK237="","",IF('DATA ENTRY'!E237="","",IF(AND($DF$4='DATA ENTRY'!D237),'DATA ENTRY'!E237,"")))</f>
        <v/>
      </c>
      <c r="DP238" s="3" t="str">
        <f>IF('DATA ENTRY'!CK237="","",IF('DATA ENTRY'!D237="","",IF(AND($DF$4='DATA ENTRY'!D237),'DATA ENTRY'!D237,"")))</f>
        <v/>
      </c>
      <c r="DQ238" s="3" t="str">
        <f>IF('DATA ENTRY'!CK237="","",IF('DATA ENTRY'!W237="","",IF(AND($DF$4='DATA ENTRY'!D237),'DATA ENTRY'!W237,"")))</f>
        <v/>
      </c>
      <c r="DR238" s="3" t="str">
        <f>IF('DATA ENTRY'!CK237="","",IF('DATA ENTRY'!X237="","",IF(AND($DF$4='DATA ENTRY'!D237),'DATA ENTRY'!X237,"")))</f>
        <v/>
      </c>
      <c r="DS238" s="108" t="str">
        <f t="shared" si="59"/>
        <v/>
      </c>
      <c r="DT238" s="108" t="str">
        <f>IF('DATA ENTRY'!CK237="","",IF('DATA ENTRY'!D237="","",IF(AND($DF$4='DATA ENTRY'!D237),'DATA ENTRY'!G237,"")))</f>
        <v/>
      </c>
      <c r="DY238">
        <f t="shared" si="60"/>
        <v>0</v>
      </c>
      <c r="EB238" t="str">
        <f t="shared" si="61"/>
        <v/>
      </c>
      <c r="EC238" t="str">
        <f t="shared" si="62"/>
        <v/>
      </c>
      <c r="ED238" s="224">
        <v>232</v>
      </c>
      <c r="EE238" s="3" t="str">
        <f>IF('DATA ENTRY'!CK237="","",IF('DATA ENTRY'!B237="","",IF(AND($EF$4='DATA ENTRY'!G237,$EH$4='DATA ENTRY'!F237),'DATA ENTRY'!B237,"")))</f>
        <v/>
      </c>
      <c r="EF238" s="3" t="str">
        <f>IF('DATA ENTRY'!CK237="","",IF('DATA ENTRY'!C237="","",IF(AND($EF$4='DATA ENTRY'!G237,$EH$4='DATA ENTRY'!F237),'DATA ENTRY'!C237,"")))</f>
        <v/>
      </c>
      <c r="EG238" s="4" t="str">
        <f>IF('DATA ENTRY'!CK237="","",IF('DATA ENTRY'!I237="","",IF(AND($EF$4='DATA ENTRY'!G237,$EH$4='DATA ENTRY'!F237),'DATA ENTRY'!I237,"")))</f>
        <v/>
      </c>
      <c r="EH238" s="4" t="str">
        <f>IF('DATA ENTRY'!CK237="","",IF('DATA ENTRY'!CK237="","",IF(AND($EF$4='DATA ENTRY'!G237,$EH$4='DATA ENTRY'!F237),'DATA ENTRY'!CK237,"")))</f>
        <v/>
      </c>
      <c r="EI238" s="3" t="str">
        <f>IF('DATA ENTRY'!CK237="","",IF('DATA ENTRY'!N237="","",IF(AND($EF$4='DATA ENTRY'!G237,$EH$4='DATA ENTRY'!F237),'DATA ENTRY'!N237,"")))</f>
        <v/>
      </c>
      <c r="EJ238" s="107" t="str">
        <f>IF('DATA ENTRY'!CK237="","",IF('DATA ENTRY'!O237="","",IF(AND($EF$4='DATA ENTRY'!G237,$EH$4='DATA ENTRY'!F237),'DATA ENTRY'!O237,"")))</f>
        <v/>
      </c>
      <c r="EK238" s="3" t="str">
        <f>IF('DATA ENTRY'!CK237="","",IF('DATA ENTRY'!P237="","",IF(AND($EF$4='DATA ENTRY'!G237,$EH$4='DATA ENTRY'!F237),'DATA ENTRY'!P237,"")))</f>
        <v/>
      </c>
      <c r="EL238" s="107" t="str">
        <f>IF('DATA ENTRY'!CK237="","",IF('DATA ENTRY'!Q237="","",IF(AND($EF$4='DATA ENTRY'!G237,$EH$4='DATA ENTRY'!F237),'DATA ENTRY'!Q237,"")))</f>
        <v/>
      </c>
      <c r="EM238" s="3" t="str">
        <f>IF('DATA ENTRY'!CK237="","",IF('DATA ENTRY'!R237="","",IF(AND($EF$4='DATA ENTRY'!G237,$EH$4='DATA ENTRY'!F237),'DATA ENTRY'!R237,"")))</f>
        <v/>
      </c>
      <c r="EN238" s="107" t="str">
        <f>IF('DATA ENTRY'!CK237="","",IF('DATA ENTRY'!S237="","",IF(AND($EF$4='DATA ENTRY'!G237,$EH$4='DATA ENTRY'!F237),'DATA ENTRY'!S237,"")))</f>
        <v/>
      </c>
      <c r="EO238" s="3" t="str">
        <f>IF('DATA ENTRY'!CK237="","",IF('DATA ENTRY'!E237="","",IF(AND($EF$4='DATA ENTRY'!G237,$EH$4='DATA ENTRY'!F237),'DATA ENTRY'!E237,"")))</f>
        <v/>
      </c>
      <c r="EP238" s="3" t="str">
        <f>IF('DATA ENTRY'!CK237="","",IF('DATA ENTRY'!D237="","",IF(AND($EF$4='DATA ENTRY'!G237,$EH$4='DATA ENTRY'!F237),'DATA ENTRY'!D237,"")))</f>
        <v/>
      </c>
      <c r="EQ238" s="3" t="str">
        <f>IF('DATA ENTRY'!CK237="","",IF('DATA ENTRY'!W237="","",IF(AND($EF$4='DATA ENTRY'!G237,$EH$4='DATA ENTRY'!F237),'DATA ENTRY'!W237,"")))</f>
        <v/>
      </c>
      <c r="ER238" s="3" t="str">
        <f>IF('DATA ENTRY'!CK237="","",IF('DATA ENTRY'!X237="","",IF(AND($EF$4='DATA ENTRY'!G237,$EH$4='DATA ENTRY'!F237),'DATA ENTRY'!X237,"")))</f>
        <v/>
      </c>
      <c r="ES238" s="108" t="str">
        <f t="shared" si="63"/>
        <v/>
      </c>
      <c r="ET238" s="108" t="str">
        <f>IF('DATA ENTRY'!CK237="","",IF('DATA ENTRY'!D237="","",IF(AND($EF$4='DATA ENTRY'!G237,$EH$4='DATA ENTRY'!F237),'DATA ENTRY'!G237,"")))</f>
        <v/>
      </c>
      <c r="EY238">
        <f t="shared" si="64"/>
        <v>0</v>
      </c>
    </row>
    <row r="239" spans="1:155">
      <c r="A239" t="str">
        <f>IF(S239=0,"",1+(MAX($A$7:A238)))</f>
        <v/>
      </c>
      <c r="B239" s="224">
        <v>233</v>
      </c>
      <c r="C239" s="3" t="str">
        <f>IF('DATA ENTRY'!CK238="","",IF('DATA ENTRY'!B238="","",IF($D$4="All Post",'DATA ENTRY'!B238,IF(AND($D$4='DATA ENTRY'!CK238),'DATA ENTRY'!B238,""))))</f>
        <v/>
      </c>
      <c r="D239" s="3" t="str">
        <f>IF('DATA ENTRY'!CK238="","",IF('DATA ENTRY'!C238="","",IF($D$4="All Post",'DATA ENTRY'!C238,IF(AND($D$4='DATA ENTRY'!CK238),'DATA ENTRY'!C238,""))))</f>
        <v/>
      </c>
      <c r="E239" s="4" t="str">
        <f>IF('DATA ENTRY'!CK238="","",IF('DATA ENTRY'!I238="","",IF($D$4="All Post",'DATA ENTRY'!I238,IF(AND($D$4='DATA ENTRY'!CK238),'DATA ENTRY'!I238,""))))</f>
        <v/>
      </c>
      <c r="F239" s="4" t="str">
        <f>IF('DATA ENTRY'!CK238="","",IF('DATA ENTRY'!CK238="","",IF($D$4="All Post",'DATA ENTRY'!CK238,IF(AND($D$4='DATA ENTRY'!CK238),'DATA ENTRY'!CK238,""))))</f>
        <v/>
      </c>
      <c r="G239" s="3" t="str">
        <f>IF('DATA ENTRY'!CK238="","",IF('DATA ENTRY'!N238="","",IF($D$4="All Post",'DATA ENTRY'!N238,IF(AND($D$4='DATA ENTRY'!CK238),'DATA ENTRY'!N238,""))))</f>
        <v/>
      </c>
      <c r="H239" s="107" t="str">
        <f>IF('DATA ENTRY'!CK238="","",IF('DATA ENTRY'!O238="","",IF($D$4="All Post",'DATA ENTRY'!O238,IF(AND($D$4='DATA ENTRY'!CK238),'DATA ENTRY'!O238,""))))</f>
        <v/>
      </c>
      <c r="I239" s="3" t="str">
        <f>IF('DATA ENTRY'!CK238="","",IF('DATA ENTRY'!P238="","",IF($D$4="All Post",'DATA ENTRY'!P238,IF(AND($D$4='DATA ENTRY'!CK238),'DATA ENTRY'!P238,""))))</f>
        <v/>
      </c>
      <c r="J239" s="107" t="str">
        <f>IF('DATA ENTRY'!CK238="","",IF('DATA ENTRY'!Q238="","",IF($D$4="All Post",'DATA ENTRY'!Q238,IF(AND($D$4='DATA ENTRY'!CK238),'DATA ENTRY'!Q238,""))))</f>
        <v/>
      </c>
      <c r="K239" s="3" t="str">
        <f>IF('DATA ENTRY'!CK238="","",IF('DATA ENTRY'!R238="","",IF($D$4="All Post",'DATA ENTRY'!R238,IF(AND($D$4='DATA ENTRY'!CK238),'DATA ENTRY'!R238,""))))</f>
        <v/>
      </c>
      <c r="L239" s="3" t="str">
        <f>IF('DATA ENTRY'!CK238="","",IF('DATA ENTRY'!S238="","",IF($D$4="All Post",'DATA ENTRY'!S238,IF(AND($D$4='DATA ENTRY'!CK238),'DATA ENTRY'!S238,""))))</f>
        <v/>
      </c>
      <c r="M239" s="3" t="str">
        <f>IF('DATA ENTRY'!CK238="","",IF('DATA ENTRY'!E238="","",IF($D$4="All Post",'DATA ENTRY'!E238,IF(AND($D$4='DATA ENTRY'!CK238),'DATA ENTRY'!E238,""))))</f>
        <v/>
      </c>
      <c r="N239" s="3" t="str">
        <f>IF('DATA ENTRY'!CK238="","",IF('DATA ENTRY'!W238="","",IF($D$4="All Post",'DATA ENTRY'!W238,IF(AND($D$4='DATA ENTRY'!CK238),'DATA ENTRY'!W238,""))))</f>
        <v/>
      </c>
      <c r="O239" s="3" t="str">
        <f>IF('DATA ENTRY'!CK238="","",IF('DATA ENTRY'!X238="","",IF($D$4="All Post",'DATA ENTRY'!X238,IF(AND($D$4='DATA ENTRY'!CK238),'DATA ENTRY'!X238,""))))</f>
        <v/>
      </c>
      <c r="P239" s="3" t="str">
        <f>IF('DATA ENTRY'!CK238="","",IF('DATA ENTRY'!G238="","",IF($D$4="All Post",'DATA ENTRY'!G238,IF(AND($D$4='DATA ENTRY'!CK238),'DATA ENTRY'!G238,""))))</f>
        <v/>
      </c>
      <c r="S239">
        <f t="shared" si="51"/>
        <v>0</v>
      </c>
      <c r="T239" t="str">
        <f t="shared" si="52"/>
        <v/>
      </c>
      <c r="BZ239" t="str">
        <f t="shared" si="53"/>
        <v/>
      </c>
      <c r="CA239" t="str">
        <f t="shared" si="54"/>
        <v/>
      </c>
      <c r="CB239" s="224">
        <v>233</v>
      </c>
      <c r="CC239" s="3" t="str">
        <f>IF('DATA ENTRY'!CK238="","",IF('DATA ENTRY'!B238="","",IF(AND($CD$4='DATA ENTRY'!CK238,$CG$4='DATA ENTRY'!D238),'DATA ENTRY'!B238,"")))</f>
        <v/>
      </c>
      <c r="CD239" s="3" t="str">
        <f>IF('DATA ENTRY'!CK238="","",IF('DATA ENTRY'!C238="","",IF(AND($CD$4='DATA ENTRY'!CK238,$CG$4='DATA ENTRY'!D238),'DATA ENTRY'!C238,"")))</f>
        <v/>
      </c>
      <c r="CE239" s="4" t="str">
        <f>IF('DATA ENTRY'!CK238="","",IF('DATA ENTRY'!I238="","",IF(AND($CD$4='DATA ENTRY'!CK238,$CG$4='DATA ENTRY'!D238),'DATA ENTRY'!I238,"")))</f>
        <v/>
      </c>
      <c r="CF239" s="4" t="str">
        <f>IF('DATA ENTRY'!CK238="","",IF('DATA ENTRY'!CK238="","",IF(AND($CD$4='DATA ENTRY'!CK238,$CG$4='DATA ENTRY'!D238),'DATA ENTRY'!CK238,"")))</f>
        <v/>
      </c>
      <c r="CG239" s="3" t="str">
        <f>IF('DATA ENTRY'!CK238="","",IF('DATA ENTRY'!N238="","",IF(AND($CD$4='DATA ENTRY'!CK238,$CG$4='DATA ENTRY'!D238),'DATA ENTRY'!N238,"")))</f>
        <v/>
      </c>
      <c r="CH239" s="107" t="str">
        <f>IF('DATA ENTRY'!CK238="","",IF('DATA ENTRY'!O238="","",IF(AND($CD$4='DATA ENTRY'!CK238,$CG$4='DATA ENTRY'!D238),'DATA ENTRY'!O238,"")))</f>
        <v/>
      </c>
      <c r="CI239" s="3" t="str">
        <f>IF('DATA ENTRY'!CK238="","",IF('DATA ENTRY'!P238="","",IF(AND($CD$4='DATA ENTRY'!CK238,$CG$4='DATA ENTRY'!D238),'DATA ENTRY'!P238,"")))</f>
        <v/>
      </c>
      <c r="CJ239" s="107" t="str">
        <f>IF('DATA ENTRY'!CK238="","",IF('DATA ENTRY'!Q238="","",IF(AND($CD$4='DATA ENTRY'!CK238,$CG$4='DATA ENTRY'!D238),'DATA ENTRY'!Q238,"")))</f>
        <v/>
      </c>
      <c r="CK239" s="3" t="str">
        <f>IF('DATA ENTRY'!CK238="","",IF('DATA ENTRY'!R238="","",IF(AND($CD$4='DATA ENTRY'!CK238,$CG$4='DATA ENTRY'!D238),'DATA ENTRY'!R238,"")))</f>
        <v/>
      </c>
      <c r="CL239" s="3" t="str">
        <f>IF('DATA ENTRY'!CK238="","",IF('DATA ENTRY'!S238="","",IF(AND($CD$4='DATA ENTRY'!CK238,$CG$4='DATA ENTRY'!D238),'DATA ENTRY'!S238,"")))</f>
        <v/>
      </c>
      <c r="CM239" s="3" t="str">
        <f>IF('DATA ENTRY'!CK238="","",IF('DATA ENTRY'!E238="","",IF(AND($CD$4='DATA ENTRY'!CK238,$CG$4='DATA ENTRY'!D238),'DATA ENTRY'!E238,"")))</f>
        <v/>
      </c>
      <c r="CN239" s="3" t="str">
        <f>IF('DATA ENTRY'!CK238="","",IF('DATA ENTRY'!W238="","",IF(AND($CD$4='DATA ENTRY'!CK238,$CG$4='DATA ENTRY'!D238),'DATA ENTRY'!W238,"")))</f>
        <v/>
      </c>
      <c r="CO239" s="3" t="str">
        <f>IF('DATA ENTRY'!CK238="","",IF('DATA ENTRY'!X238="","",IF(AND($CD$4='DATA ENTRY'!CK238,$CG$4='DATA ENTRY'!D238),'DATA ENTRY'!X238,"")))</f>
        <v/>
      </c>
      <c r="CP239" s="108" t="str">
        <f t="shared" si="55"/>
        <v/>
      </c>
      <c r="CQ239" s="108" t="str">
        <f>IF('DATA ENTRY'!CK238="","",IF('DATA ENTRY'!G238="","",IF(AND($CD$4='DATA ENTRY'!CK238,$CG$4='DATA ENTRY'!D238),'DATA ENTRY'!G238,"")))</f>
        <v/>
      </c>
      <c r="CR239" s="230" t="str">
        <f>IF('DATA ENTRY'!CK238="","",IF('DATA ENTRY'!D238="","",IF(AND($CD$4='DATA ENTRY'!CK238,$CG$4='DATA ENTRY'!D238),'DATA ENTRY'!D238,"")))</f>
        <v/>
      </c>
      <c r="CS239">
        <f t="shared" si="56"/>
        <v>0</v>
      </c>
      <c r="CT239">
        <f t="shared" si="57"/>
        <v>0</v>
      </c>
      <c r="CV239" s="139"/>
      <c r="CX239">
        <f t="shared" si="58"/>
        <v>0</v>
      </c>
      <c r="DB239" t="str">
        <f t="shared" si="65"/>
        <v/>
      </c>
      <c r="DC239" t="str">
        <f t="shared" si="66"/>
        <v/>
      </c>
      <c r="DD239" s="224">
        <v>233</v>
      </c>
      <c r="DE239" s="3" t="str">
        <f>IF('DATA ENTRY'!CK238="","",IF('DATA ENTRY'!B238="","",IF(AND($DF$4='DATA ENTRY'!D238),'DATA ENTRY'!B238,"")))</f>
        <v/>
      </c>
      <c r="DF239" s="3" t="str">
        <f>IF('DATA ENTRY'!CK238="","",IF('DATA ENTRY'!C238="","",IF(AND($DF$4='DATA ENTRY'!D238),'DATA ENTRY'!C238,"")))</f>
        <v/>
      </c>
      <c r="DG239" s="4" t="str">
        <f>IF('DATA ENTRY'!CK238="","",IF('DATA ENTRY'!I238="","",IF(AND($DF$4='DATA ENTRY'!D238),'DATA ENTRY'!I238,"")))</f>
        <v/>
      </c>
      <c r="DH239" s="4" t="str">
        <f>IF('DATA ENTRY'!CK238="","",IF('DATA ENTRY'!CK238="","",IF(AND($DF$4='DATA ENTRY'!D238),'DATA ENTRY'!CK238,"")))</f>
        <v/>
      </c>
      <c r="DI239" s="3" t="str">
        <f>IF('DATA ENTRY'!CK238="","",IF('DATA ENTRY'!N238="","",IF(AND($DF$4='DATA ENTRY'!D238),'DATA ENTRY'!N238,"")))</f>
        <v/>
      </c>
      <c r="DJ239" s="107" t="str">
        <f>IF('DATA ENTRY'!CK238="","",IF('DATA ENTRY'!O238="","",IF(AND($DF$4='DATA ENTRY'!D238),'DATA ENTRY'!O238,"")))</f>
        <v/>
      </c>
      <c r="DK239" s="3" t="str">
        <f>IF('DATA ENTRY'!CK238="","",IF('DATA ENTRY'!P238="","",IF(AND($DF$4='DATA ENTRY'!D238),'DATA ENTRY'!P238,"")))</f>
        <v/>
      </c>
      <c r="DL239" s="107" t="str">
        <f>IF('DATA ENTRY'!CK238="","",IF('DATA ENTRY'!Q238="","",IF(AND($DF$4='DATA ENTRY'!D238),'DATA ENTRY'!Q238,"")))</f>
        <v/>
      </c>
      <c r="DM239" s="3" t="str">
        <f>IF('DATA ENTRY'!CK238="","",IF('DATA ENTRY'!R238="","",IF(AND($DF$4='DATA ENTRY'!D238),'DATA ENTRY'!R238,"")))</f>
        <v/>
      </c>
      <c r="DN239" s="107" t="str">
        <f>IF('DATA ENTRY'!CK238="","",IF('DATA ENTRY'!S238="","",IF(AND($DF$4='DATA ENTRY'!D238),'DATA ENTRY'!S238,"")))</f>
        <v/>
      </c>
      <c r="DO239" s="3" t="str">
        <f>IF('DATA ENTRY'!CK238="","",IF('DATA ENTRY'!E238="","",IF(AND($DF$4='DATA ENTRY'!D238),'DATA ENTRY'!E238,"")))</f>
        <v/>
      </c>
      <c r="DP239" s="3" t="str">
        <f>IF('DATA ENTRY'!CK238="","",IF('DATA ENTRY'!D238="","",IF(AND($DF$4='DATA ENTRY'!D238),'DATA ENTRY'!D238,"")))</f>
        <v/>
      </c>
      <c r="DQ239" s="3" t="str">
        <f>IF('DATA ENTRY'!CK238="","",IF('DATA ENTRY'!W238="","",IF(AND($DF$4='DATA ENTRY'!D238),'DATA ENTRY'!W238,"")))</f>
        <v/>
      </c>
      <c r="DR239" s="3" t="str">
        <f>IF('DATA ENTRY'!CK238="","",IF('DATA ENTRY'!X238="","",IF(AND($DF$4='DATA ENTRY'!D238),'DATA ENTRY'!X238,"")))</f>
        <v/>
      </c>
      <c r="DS239" s="108" t="str">
        <f t="shared" si="59"/>
        <v/>
      </c>
      <c r="DT239" s="108" t="str">
        <f>IF('DATA ENTRY'!CK238="","",IF('DATA ENTRY'!D238="","",IF(AND($DF$4='DATA ENTRY'!D238),'DATA ENTRY'!G238,"")))</f>
        <v/>
      </c>
      <c r="DY239">
        <f t="shared" si="60"/>
        <v>0</v>
      </c>
      <c r="EB239" t="str">
        <f t="shared" si="61"/>
        <v/>
      </c>
      <c r="EC239" t="str">
        <f t="shared" si="62"/>
        <v/>
      </c>
      <c r="ED239" s="224">
        <v>233</v>
      </c>
      <c r="EE239" s="3" t="str">
        <f>IF('DATA ENTRY'!CK238="","",IF('DATA ENTRY'!B238="","",IF(AND($EF$4='DATA ENTRY'!G238,$EH$4='DATA ENTRY'!F238),'DATA ENTRY'!B238,"")))</f>
        <v/>
      </c>
      <c r="EF239" s="3" t="str">
        <f>IF('DATA ENTRY'!CK238="","",IF('DATA ENTRY'!C238="","",IF(AND($EF$4='DATA ENTRY'!G238,$EH$4='DATA ENTRY'!F238),'DATA ENTRY'!C238,"")))</f>
        <v/>
      </c>
      <c r="EG239" s="4" t="str">
        <f>IF('DATA ENTRY'!CK238="","",IF('DATA ENTRY'!I238="","",IF(AND($EF$4='DATA ENTRY'!G238,$EH$4='DATA ENTRY'!F238),'DATA ENTRY'!I238,"")))</f>
        <v/>
      </c>
      <c r="EH239" s="4" t="str">
        <f>IF('DATA ENTRY'!CK238="","",IF('DATA ENTRY'!CK238="","",IF(AND($EF$4='DATA ENTRY'!G238,$EH$4='DATA ENTRY'!F238),'DATA ENTRY'!CK238,"")))</f>
        <v/>
      </c>
      <c r="EI239" s="3" t="str">
        <f>IF('DATA ENTRY'!CK238="","",IF('DATA ENTRY'!N238="","",IF(AND($EF$4='DATA ENTRY'!G238,$EH$4='DATA ENTRY'!F238),'DATA ENTRY'!N238,"")))</f>
        <v/>
      </c>
      <c r="EJ239" s="107" t="str">
        <f>IF('DATA ENTRY'!CK238="","",IF('DATA ENTRY'!O238="","",IF(AND($EF$4='DATA ENTRY'!G238,$EH$4='DATA ENTRY'!F238),'DATA ENTRY'!O238,"")))</f>
        <v/>
      </c>
      <c r="EK239" s="3" t="str">
        <f>IF('DATA ENTRY'!CK238="","",IF('DATA ENTRY'!P238="","",IF(AND($EF$4='DATA ENTRY'!G238,$EH$4='DATA ENTRY'!F238),'DATA ENTRY'!P238,"")))</f>
        <v/>
      </c>
      <c r="EL239" s="107" t="str">
        <f>IF('DATA ENTRY'!CK238="","",IF('DATA ENTRY'!Q238="","",IF(AND($EF$4='DATA ENTRY'!G238,$EH$4='DATA ENTRY'!F238),'DATA ENTRY'!Q238,"")))</f>
        <v/>
      </c>
      <c r="EM239" s="3" t="str">
        <f>IF('DATA ENTRY'!CK238="","",IF('DATA ENTRY'!R238="","",IF(AND($EF$4='DATA ENTRY'!G238,$EH$4='DATA ENTRY'!F238),'DATA ENTRY'!R238,"")))</f>
        <v/>
      </c>
      <c r="EN239" s="107" t="str">
        <f>IF('DATA ENTRY'!CK238="","",IF('DATA ENTRY'!S238="","",IF(AND($EF$4='DATA ENTRY'!G238,$EH$4='DATA ENTRY'!F238),'DATA ENTRY'!S238,"")))</f>
        <v/>
      </c>
      <c r="EO239" s="3" t="str">
        <f>IF('DATA ENTRY'!CK238="","",IF('DATA ENTRY'!E238="","",IF(AND($EF$4='DATA ENTRY'!G238,$EH$4='DATA ENTRY'!F238),'DATA ENTRY'!E238,"")))</f>
        <v/>
      </c>
      <c r="EP239" s="3" t="str">
        <f>IF('DATA ENTRY'!CK238="","",IF('DATA ENTRY'!D238="","",IF(AND($EF$4='DATA ENTRY'!G238,$EH$4='DATA ENTRY'!F238),'DATA ENTRY'!D238,"")))</f>
        <v/>
      </c>
      <c r="EQ239" s="3" t="str">
        <f>IF('DATA ENTRY'!CK238="","",IF('DATA ENTRY'!W238="","",IF(AND($EF$4='DATA ENTRY'!G238,$EH$4='DATA ENTRY'!F238),'DATA ENTRY'!W238,"")))</f>
        <v/>
      </c>
      <c r="ER239" s="3" t="str">
        <f>IF('DATA ENTRY'!CK238="","",IF('DATA ENTRY'!X238="","",IF(AND($EF$4='DATA ENTRY'!G238,$EH$4='DATA ENTRY'!F238),'DATA ENTRY'!X238,"")))</f>
        <v/>
      </c>
      <c r="ES239" s="108" t="str">
        <f t="shared" si="63"/>
        <v/>
      </c>
      <c r="ET239" s="108" t="str">
        <f>IF('DATA ENTRY'!CK238="","",IF('DATA ENTRY'!D238="","",IF(AND($EF$4='DATA ENTRY'!G238,$EH$4='DATA ENTRY'!F238),'DATA ENTRY'!G238,"")))</f>
        <v/>
      </c>
      <c r="EY239">
        <f t="shared" si="64"/>
        <v>0</v>
      </c>
    </row>
    <row r="240" spans="1:155">
      <c r="A240" t="str">
        <f>IF(S240=0,"",1+(MAX($A$7:A239)))</f>
        <v/>
      </c>
      <c r="B240" s="224">
        <v>234</v>
      </c>
      <c r="C240" s="3" t="str">
        <f>IF('DATA ENTRY'!CK239="","",IF('DATA ENTRY'!B239="","",IF($D$4="All Post",'DATA ENTRY'!B239,IF(AND($D$4='DATA ENTRY'!CK239),'DATA ENTRY'!B239,""))))</f>
        <v/>
      </c>
      <c r="D240" s="3" t="str">
        <f>IF('DATA ENTRY'!CK239="","",IF('DATA ENTRY'!C239="","",IF($D$4="All Post",'DATA ENTRY'!C239,IF(AND($D$4='DATA ENTRY'!CK239),'DATA ENTRY'!C239,""))))</f>
        <v/>
      </c>
      <c r="E240" s="4" t="str">
        <f>IF('DATA ENTRY'!CK239="","",IF('DATA ENTRY'!I239="","",IF($D$4="All Post",'DATA ENTRY'!I239,IF(AND($D$4='DATA ENTRY'!CK239),'DATA ENTRY'!I239,""))))</f>
        <v/>
      </c>
      <c r="F240" s="4" t="str">
        <f>IF('DATA ENTRY'!CK239="","",IF('DATA ENTRY'!CK239="","",IF($D$4="All Post",'DATA ENTRY'!CK239,IF(AND($D$4='DATA ENTRY'!CK239),'DATA ENTRY'!CK239,""))))</f>
        <v/>
      </c>
      <c r="G240" s="3" t="str">
        <f>IF('DATA ENTRY'!CK239="","",IF('DATA ENTRY'!N239="","",IF($D$4="All Post",'DATA ENTRY'!N239,IF(AND($D$4='DATA ENTRY'!CK239),'DATA ENTRY'!N239,""))))</f>
        <v/>
      </c>
      <c r="H240" s="107" t="str">
        <f>IF('DATA ENTRY'!CK239="","",IF('DATA ENTRY'!O239="","",IF($D$4="All Post",'DATA ENTRY'!O239,IF(AND($D$4='DATA ENTRY'!CK239),'DATA ENTRY'!O239,""))))</f>
        <v/>
      </c>
      <c r="I240" s="3" t="str">
        <f>IF('DATA ENTRY'!CK239="","",IF('DATA ENTRY'!P239="","",IF($D$4="All Post",'DATA ENTRY'!P239,IF(AND($D$4='DATA ENTRY'!CK239),'DATA ENTRY'!P239,""))))</f>
        <v/>
      </c>
      <c r="J240" s="107" t="str">
        <f>IF('DATA ENTRY'!CK239="","",IF('DATA ENTRY'!Q239="","",IF($D$4="All Post",'DATA ENTRY'!Q239,IF(AND($D$4='DATA ENTRY'!CK239),'DATA ENTRY'!Q239,""))))</f>
        <v/>
      </c>
      <c r="K240" s="3" t="str">
        <f>IF('DATA ENTRY'!CK239="","",IF('DATA ENTRY'!R239="","",IF($D$4="All Post",'DATA ENTRY'!R239,IF(AND($D$4='DATA ENTRY'!CK239),'DATA ENTRY'!R239,""))))</f>
        <v/>
      </c>
      <c r="L240" s="3" t="str">
        <f>IF('DATA ENTRY'!CK239="","",IF('DATA ENTRY'!S239="","",IF($D$4="All Post",'DATA ENTRY'!S239,IF(AND($D$4='DATA ENTRY'!CK239),'DATA ENTRY'!S239,""))))</f>
        <v/>
      </c>
      <c r="M240" s="3" t="str">
        <f>IF('DATA ENTRY'!CK239="","",IF('DATA ENTRY'!E239="","",IF($D$4="All Post",'DATA ENTRY'!E239,IF(AND($D$4='DATA ENTRY'!CK239),'DATA ENTRY'!E239,""))))</f>
        <v/>
      </c>
      <c r="N240" s="3" t="str">
        <f>IF('DATA ENTRY'!CK239="","",IF('DATA ENTRY'!W239="","",IF($D$4="All Post",'DATA ENTRY'!W239,IF(AND($D$4='DATA ENTRY'!CK239),'DATA ENTRY'!W239,""))))</f>
        <v/>
      </c>
      <c r="O240" s="3" t="str">
        <f>IF('DATA ENTRY'!CK239="","",IF('DATA ENTRY'!X239="","",IF($D$4="All Post",'DATA ENTRY'!X239,IF(AND($D$4='DATA ENTRY'!CK239),'DATA ENTRY'!X239,""))))</f>
        <v/>
      </c>
      <c r="P240" s="3" t="str">
        <f>IF('DATA ENTRY'!CK239="","",IF('DATA ENTRY'!G239="","",IF($D$4="All Post",'DATA ENTRY'!G239,IF(AND($D$4='DATA ENTRY'!CK239),'DATA ENTRY'!G239,""))))</f>
        <v/>
      </c>
      <c r="S240">
        <f t="shared" si="51"/>
        <v>0</v>
      </c>
      <c r="T240" t="str">
        <f t="shared" si="52"/>
        <v/>
      </c>
      <c r="BZ240" t="str">
        <f t="shared" si="53"/>
        <v/>
      </c>
      <c r="CA240" t="str">
        <f t="shared" si="54"/>
        <v/>
      </c>
      <c r="CB240" s="224">
        <v>234</v>
      </c>
      <c r="CC240" s="3" t="str">
        <f>IF('DATA ENTRY'!CK239="","",IF('DATA ENTRY'!B239="","",IF(AND($CD$4='DATA ENTRY'!CK239,$CG$4='DATA ENTRY'!D239),'DATA ENTRY'!B239,"")))</f>
        <v/>
      </c>
      <c r="CD240" s="3" t="str">
        <f>IF('DATA ENTRY'!CK239="","",IF('DATA ENTRY'!C239="","",IF(AND($CD$4='DATA ENTRY'!CK239,$CG$4='DATA ENTRY'!D239),'DATA ENTRY'!C239,"")))</f>
        <v/>
      </c>
      <c r="CE240" s="4" t="str">
        <f>IF('DATA ENTRY'!CK239="","",IF('DATA ENTRY'!I239="","",IF(AND($CD$4='DATA ENTRY'!CK239,$CG$4='DATA ENTRY'!D239),'DATA ENTRY'!I239,"")))</f>
        <v/>
      </c>
      <c r="CF240" s="4" t="str">
        <f>IF('DATA ENTRY'!CK239="","",IF('DATA ENTRY'!CK239="","",IF(AND($CD$4='DATA ENTRY'!CK239,$CG$4='DATA ENTRY'!D239),'DATA ENTRY'!CK239,"")))</f>
        <v/>
      </c>
      <c r="CG240" s="3" t="str">
        <f>IF('DATA ENTRY'!CK239="","",IF('DATA ENTRY'!N239="","",IF(AND($CD$4='DATA ENTRY'!CK239,$CG$4='DATA ENTRY'!D239),'DATA ENTRY'!N239,"")))</f>
        <v/>
      </c>
      <c r="CH240" s="107" t="str">
        <f>IF('DATA ENTRY'!CK239="","",IF('DATA ENTRY'!O239="","",IF(AND($CD$4='DATA ENTRY'!CK239,$CG$4='DATA ENTRY'!D239),'DATA ENTRY'!O239,"")))</f>
        <v/>
      </c>
      <c r="CI240" s="3" t="str">
        <f>IF('DATA ENTRY'!CK239="","",IF('DATA ENTRY'!P239="","",IF(AND($CD$4='DATA ENTRY'!CK239,$CG$4='DATA ENTRY'!D239),'DATA ENTRY'!P239,"")))</f>
        <v/>
      </c>
      <c r="CJ240" s="107" t="str">
        <f>IF('DATA ENTRY'!CK239="","",IF('DATA ENTRY'!Q239="","",IF(AND($CD$4='DATA ENTRY'!CK239,$CG$4='DATA ENTRY'!D239),'DATA ENTRY'!Q239,"")))</f>
        <v/>
      </c>
      <c r="CK240" s="3" t="str">
        <f>IF('DATA ENTRY'!CK239="","",IF('DATA ENTRY'!R239="","",IF(AND($CD$4='DATA ENTRY'!CK239,$CG$4='DATA ENTRY'!D239),'DATA ENTRY'!R239,"")))</f>
        <v/>
      </c>
      <c r="CL240" s="3" t="str">
        <f>IF('DATA ENTRY'!CK239="","",IF('DATA ENTRY'!S239="","",IF(AND($CD$4='DATA ENTRY'!CK239,$CG$4='DATA ENTRY'!D239),'DATA ENTRY'!S239,"")))</f>
        <v/>
      </c>
      <c r="CM240" s="3" t="str">
        <f>IF('DATA ENTRY'!CK239="","",IF('DATA ENTRY'!E239="","",IF(AND($CD$4='DATA ENTRY'!CK239,$CG$4='DATA ENTRY'!D239),'DATA ENTRY'!E239,"")))</f>
        <v/>
      </c>
      <c r="CN240" s="3" t="str">
        <f>IF('DATA ENTRY'!CK239="","",IF('DATA ENTRY'!W239="","",IF(AND($CD$4='DATA ENTRY'!CK239,$CG$4='DATA ENTRY'!D239),'DATA ENTRY'!W239,"")))</f>
        <v/>
      </c>
      <c r="CO240" s="3" t="str">
        <f>IF('DATA ENTRY'!CK239="","",IF('DATA ENTRY'!X239="","",IF(AND($CD$4='DATA ENTRY'!CK239,$CG$4='DATA ENTRY'!D239),'DATA ENTRY'!X239,"")))</f>
        <v/>
      </c>
      <c r="CP240" s="108" t="str">
        <f t="shared" si="55"/>
        <v/>
      </c>
      <c r="CQ240" s="108" t="str">
        <f>IF('DATA ENTRY'!CK239="","",IF('DATA ENTRY'!G239="","",IF(AND($CD$4='DATA ENTRY'!CK239,$CG$4='DATA ENTRY'!D239),'DATA ENTRY'!G239,"")))</f>
        <v/>
      </c>
      <c r="CR240" s="230" t="str">
        <f>IF('DATA ENTRY'!CK239="","",IF('DATA ENTRY'!D239="","",IF(AND($CD$4='DATA ENTRY'!CK239,$CG$4='DATA ENTRY'!D239),'DATA ENTRY'!D239,"")))</f>
        <v/>
      </c>
      <c r="CS240">
        <f t="shared" si="56"/>
        <v>0</v>
      </c>
      <c r="CT240">
        <f t="shared" si="57"/>
        <v>0</v>
      </c>
      <c r="CV240" s="139"/>
      <c r="CX240">
        <f t="shared" si="58"/>
        <v>0</v>
      </c>
      <c r="DB240" t="str">
        <f t="shared" si="65"/>
        <v/>
      </c>
      <c r="DC240" t="str">
        <f t="shared" si="66"/>
        <v/>
      </c>
      <c r="DD240" s="224">
        <v>234</v>
      </c>
      <c r="DE240" s="3" t="str">
        <f>IF('DATA ENTRY'!CK239="","",IF('DATA ENTRY'!B239="","",IF(AND($DF$4='DATA ENTRY'!D239),'DATA ENTRY'!B239,"")))</f>
        <v/>
      </c>
      <c r="DF240" s="3" t="str">
        <f>IF('DATA ENTRY'!CK239="","",IF('DATA ENTRY'!C239="","",IF(AND($DF$4='DATA ENTRY'!D239),'DATA ENTRY'!C239,"")))</f>
        <v/>
      </c>
      <c r="DG240" s="4" t="str">
        <f>IF('DATA ENTRY'!CK239="","",IF('DATA ENTRY'!I239="","",IF(AND($DF$4='DATA ENTRY'!D239),'DATA ENTRY'!I239,"")))</f>
        <v/>
      </c>
      <c r="DH240" s="4" t="str">
        <f>IF('DATA ENTRY'!CK239="","",IF('DATA ENTRY'!CK239="","",IF(AND($DF$4='DATA ENTRY'!D239),'DATA ENTRY'!CK239,"")))</f>
        <v/>
      </c>
      <c r="DI240" s="3" t="str">
        <f>IF('DATA ENTRY'!CK239="","",IF('DATA ENTRY'!N239="","",IF(AND($DF$4='DATA ENTRY'!D239),'DATA ENTRY'!N239,"")))</f>
        <v/>
      </c>
      <c r="DJ240" s="107" t="str">
        <f>IF('DATA ENTRY'!CK239="","",IF('DATA ENTRY'!O239="","",IF(AND($DF$4='DATA ENTRY'!D239),'DATA ENTRY'!O239,"")))</f>
        <v/>
      </c>
      <c r="DK240" s="3" t="str">
        <f>IF('DATA ENTRY'!CK239="","",IF('DATA ENTRY'!P239="","",IF(AND($DF$4='DATA ENTRY'!D239),'DATA ENTRY'!P239,"")))</f>
        <v/>
      </c>
      <c r="DL240" s="107" t="str">
        <f>IF('DATA ENTRY'!CK239="","",IF('DATA ENTRY'!Q239="","",IF(AND($DF$4='DATA ENTRY'!D239),'DATA ENTRY'!Q239,"")))</f>
        <v/>
      </c>
      <c r="DM240" s="3" t="str">
        <f>IF('DATA ENTRY'!CK239="","",IF('DATA ENTRY'!R239="","",IF(AND($DF$4='DATA ENTRY'!D239),'DATA ENTRY'!R239,"")))</f>
        <v/>
      </c>
      <c r="DN240" s="107" t="str">
        <f>IF('DATA ENTRY'!CK239="","",IF('DATA ENTRY'!S239="","",IF(AND($DF$4='DATA ENTRY'!D239),'DATA ENTRY'!S239,"")))</f>
        <v/>
      </c>
      <c r="DO240" s="3" t="str">
        <f>IF('DATA ENTRY'!CK239="","",IF('DATA ENTRY'!E239="","",IF(AND($DF$4='DATA ENTRY'!D239),'DATA ENTRY'!E239,"")))</f>
        <v/>
      </c>
      <c r="DP240" s="3" t="str">
        <f>IF('DATA ENTRY'!CK239="","",IF('DATA ENTRY'!D239="","",IF(AND($DF$4='DATA ENTRY'!D239),'DATA ENTRY'!D239,"")))</f>
        <v/>
      </c>
      <c r="DQ240" s="3" t="str">
        <f>IF('DATA ENTRY'!CK239="","",IF('DATA ENTRY'!W239="","",IF(AND($DF$4='DATA ENTRY'!D239),'DATA ENTRY'!W239,"")))</f>
        <v/>
      </c>
      <c r="DR240" s="3" t="str">
        <f>IF('DATA ENTRY'!CK239="","",IF('DATA ENTRY'!X239="","",IF(AND($DF$4='DATA ENTRY'!D239),'DATA ENTRY'!X239,"")))</f>
        <v/>
      </c>
      <c r="DS240" s="108" t="str">
        <f t="shared" si="59"/>
        <v/>
      </c>
      <c r="DT240" s="108" t="str">
        <f>IF('DATA ENTRY'!CK239="","",IF('DATA ENTRY'!D239="","",IF(AND($DF$4='DATA ENTRY'!D239),'DATA ENTRY'!G239,"")))</f>
        <v/>
      </c>
      <c r="DY240">
        <f t="shared" si="60"/>
        <v>0</v>
      </c>
      <c r="EB240" t="str">
        <f t="shared" si="61"/>
        <v/>
      </c>
      <c r="EC240" t="str">
        <f t="shared" si="62"/>
        <v/>
      </c>
      <c r="ED240" s="224">
        <v>234</v>
      </c>
      <c r="EE240" s="3" t="str">
        <f>IF('DATA ENTRY'!CK239="","",IF('DATA ENTRY'!B239="","",IF(AND($EF$4='DATA ENTRY'!G239,$EH$4='DATA ENTRY'!F239),'DATA ENTRY'!B239,"")))</f>
        <v/>
      </c>
      <c r="EF240" s="3" t="str">
        <f>IF('DATA ENTRY'!CK239="","",IF('DATA ENTRY'!C239="","",IF(AND($EF$4='DATA ENTRY'!G239,$EH$4='DATA ENTRY'!F239),'DATA ENTRY'!C239,"")))</f>
        <v/>
      </c>
      <c r="EG240" s="4" t="str">
        <f>IF('DATA ENTRY'!CK239="","",IF('DATA ENTRY'!I239="","",IF(AND($EF$4='DATA ENTRY'!G239,$EH$4='DATA ENTRY'!F239),'DATA ENTRY'!I239,"")))</f>
        <v/>
      </c>
      <c r="EH240" s="4" t="str">
        <f>IF('DATA ENTRY'!CK239="","",IF('DATA ENTRY'!CK239="","",IF(AND($EF$4='DATA ENTRY'!G239,$EH$4='DATA ENTRY'!F239),'DATA ENTRY'!CK239,"")))</f>
        <v/>
      </c>
      <c r="EI240" s="3" t="str">
        <f>IF('DATA ENTRY'!CK239="","",IF('DATA ENTRY'!N239="","",IF(AND($EF$4='DATA ENTRY'!G239,$EH$4='DATA ENTRY'!F239),'DATA ENTRY'!N239,"")))</f>
        <v/>
      </c>
      <c r="EJ240" s="107" t="str">
        <f>IF('DATA ENTRY'!CK239="","",IF('DATA ENTRY'!O239="","",IF(AND($EF$4='DATA ENTRY'!G239,$EH$4='DATA ENTRY'!F239),'DATA ENTRY'!O239,"")))</f>
        <v/>
      </c>
      <c r="EK240" s="3" t="str">
        <f>IF('DATA ENTRY'!CK239="","",IF('DATA ENTRY'!P239="","",IF(AND($EF$4='DATA ENTRY'!G239,$EH$4='DATA ENTRY'!F239),'DATA ENTRY'!P239,"")))</f>
        <v/>
      </c>
      <c r="EL240" s="107" t="str">
        <f>IF('DATA ENTRY'!CK239="","",IF('DATA ENTRY'!Q239="","",IF(AND($EF$4='DATA ENTRY'!G239,$EH$4='DATA ENTRY'!F239),'DATA ENTRY'!Q239,"")))</f>
        <v/>
      </c>
      <c r="EM240" s="3" t="str">
        <f>IF('DATA ENTRY'!CK239="","",IF('DATA ENTRY'!R239="","",IF(AND($EF$4='DATA ENTRY'!G239,$EH$4='DATA ENTRY'!F239),'DATA ENTRY'!R239,"")))</f>
        <v/>
      </c>
      <c r="EN240" s="107" t="str">
        <f>IF('DATA ENTRY'!CK239="","",IF('DATA ENTRY'!S239="","",IF(AND($EF$4='DATA ENTRY'!G239,$EH$4='DATA ENTRY'!F239),'DATA ENTRY'!S239,"")))</f>
        <v/>
      </c>
      <c r="EO240" s="3" t="str">
        <f>IF('DATA ENTRY'!CK239="","",IF('DATA ENTRY'!E239="","",IF(AND($EF$4='DATA ENTRY'!G239,$EH$4='DATA ENTRY'!F239),'DATA ENTRY'!E239,"")))</f>
        <v/>
      </c>
      <c r="EP240" s="3" t="str">
        <f>IF('DATA ENTRY'!CK239="","",IF('DATA ENTRY'!D239="","",IF(AND($EF$4='DATA ENTRY'!G239,$EH$4='DATA ENTRY'!F239),'DATA ENTRY'!D239,"")))</f>
        <v/>
      </c>
      <c r="EQ240" s="3" t="str">
        <f>IF('DATA ENTRY'!CK239="","",IF('DATA ENTRY'!W239="","",IF(AND($EF$4='DATA ENTRY'!G239,$EH$4='DATA ENTRY'!F239),'DATA ENTRY'!W239,"")))</f>
        <v/>
      </c>
      <c r="ER240" s="3" t="str">
        <f>IF('DATA ENTRY'!CK239="","",IF('DATA ENTRY'!X239="","",IF(AND($EF$4='DATA ENTRY'!G239,$EH$4='DATA ENTRY'!F239),'DATA ENTRY'!X239,"")))</f>
        <v/>
      </c>
      <c r="ES240" s="108" t="str">
        <f t="shared" si="63"/>
        <v/>
      </c>
      <c r="ET240" s="108" t="str">
        <f>IF('DATA ENTRY'!CK239="","",IF('DATA ENTRY'!D239="","",IF(AND($EF$4='DATA ENTRY'!G239,$EH$4='DATA ENTRY'!F239),'DATA ENTRY'!G239,"")))</f>
        <v/>
      </c>
      <c r="EY240">
        <f t="shared" si="64"/>
        <v>0</v>
      </c>
    </row>
    <row r="241" spans="1:155">
      <c r="A241" t="str">
        <f>IF(S241=0,"",1+(MAX($A$7:A240)))</f>
        <v/>
      </c>
      <c r="B241" s="224">
        <v>235</v>
      </c>
      <c r="C241" s="3" t="str">
        <f>IF('DATA ENTRY'!CK240="","",IF('DATA ENTRY'!B240="","",IF($D$4="All Post",'DATA ENTRY'!B240,IF(AND($D$4='DATA ENTRY'!CK240),'DATA ENTRY'!B240,""))))</f>
        <v/>
      </c>
      <c r="D241" s="3" t="str">
        <f>IF('DATA ENTRY'!CK240="","",IF('DATA ENTRY'!C240="","",IF($D$4="All Post",'DATA ENTRY'!C240,IF(AND($D$4='DATA ENTRY'!CK240),'DATA ENTRY'!C240,""))))</f>
        <v/>
      </c>
      <c r="E241" s="4" t="str">
        <f>IF('DATA ENTRY'!CK240="","",IF('DATA ENTRY'!I240="","",IF($D$4="All Post",'DATA ENTRY'!I240,IF(AND($D$4='DATA ENTRY'!CK240),'DATA ENTRY'!I240,""))))</f>
        <v/>
      </c>
      <c r="F241" s="4" t="str">
        <f>IF('DATA ENTRY'!CK240="","",IF('DATA ENTRY'!CK240="","",IF($D$4="All Post",'DATA ENTRY'!CK240,IF(AND($D$4='DATA ENTRY'!CK240),'DATA ENTRY'!CK240,""))))</f>
        <v/>
      </c>
      <c r="G241" s="3" t="str">
        <f>IF('DATA ENTRY'!CK240="","",IF('DATA ENTRY'!N240="","",IF($D$4="All Post",'DATA ENTRY'!N240,IF(AND($D$4='DATA ENTRY'!CK240),'DATA ENTRY'!N240,""))))</f>
        <v/>
      </c>
      <c r="H241" s="107" t="str">
        <f>IF('DATA ENTRY'!CK240="","",IF('DATA ENTRY'!O240="","",IF($D$4="All Post",'DATA ENTRY'!O240,IF(AND($D$4='DATA ENTRY'!CK240),'DATA ENTRY'!O240,""))))</f>
        <v/>
      </c>
      <c r="I241" s="3" t="str">
        <f>IF('DATA ENTRY'!CK240="","",IF('DATA ENTRY'!P240="","",IF($D$4="All Post",'DATA ENTRY'!P240,IF(AND($D$4='DATA ENTRY'!CK240),'DATA ENTRY'!P240,""))))</f>
        <v/>
      </c>
      <c r="J241" s="107" t="str">
        <f>IF('DATA ENTRY'!CK240="","",IF('DATA ENTRY'!Q240="","",IF($D$4="All Post",'DATA ENTRY'!Q240,IF(AND($D$4='DATA ENTRY'!CK240),'DATA ENTRY'!Q240,""))))</f>
        <v/>
      </c>
      <c r="K241" s="3" t="str">
        <f>IF('DATA ENTRY'!CK240="","",IF('DATA ENTRY'!R240="","",IF($D$4="All Post",'DATA ENTRY'!R240,IF(AND($D$4='DATA ENTRY'!CK240),'DATA ENTRY'!R240,""))))</f>
        <v/>
      </c>
      <c r="L241" s="3" t="str">
        <f>IF('DATA ENTRY'!CK240="","",IF('DATA ENTRY'!S240="","",IF($D$4="All Post",'DATA ENTRY'!S240,IF(AND($D$4='DATA ENTRY'!CK240),'DATA ENTRY'!S240,""))))</f>
        <v/>
      </c>
      <c r="M241" s="3" t="str">
        <f>IF('DATA ENTRY'!CK240="","",IF('DATA ENTRY'!E240="","",IF($D$4="All Post",'DATA ENTRY'!E240,IF(AND($D$4='DATA ENTRY'!CK240),'DATA ENTRY'!E240,""))))</f>
        <v/>
      </c>
      <c r="N241" s="3" t="str">
        <f>IF('DATA ENTRY'!CK240="","",IF('DATA ENTRY'!W240="","",IF($D$4="All Post",'DATA ENTRY'!W240,IF(AND($D$4='DATA ENTRY'!CK240),'DATA ENTRY'!W240,""))))</f>
        <v/>
      </c>
      <c r="O241" s="3" t="str">
        <f>IF('DATA ENTRY'!CK240="","",IF('DATA ENTRY'!X240="","",IF($D$4="All Post",'DATA ENTRY'!X240,IF(AND($D$4='DATA ENTRY'!CK240),'DATA ENTRY'!X240,""))))</f>
        <v/>
      </c>
      <c r="P241" s="3" t="str">
        <f>IF('DATA ENTRY'!CK240="","",IF('DATA ENTRY'!G240="","",IF($D$4="All Post",'DATA ENTRY'!G240,IF(AND($D$4='DATA ENTRY'!CK240),'DATA ENTRY'!G240,""))))</f>
        <v/>
      </c>
      <c r="S241">
        <f t="shared" si="51"/>
        <v>0</v>
      </c>
      <c r="T241" t="str">
        <f t="shared" si="52"/>
        <v/>
      </c>
      <c r="BZ241" t="str">
        <f t="shared" si="53"/>
        <v/>
      </c>
      <c r="CA241" t="str">
        <f t="shared" si="54"/>
        <v/>
      </c>
      <c r="CB241" s="224">
        <v>235</v>
      </c>
      <c r="CC241" s="3" t="str">
        <f>IF('DATA ENTRY'!CK240="","",IF('DATA ENTRY'!B240="","",IF(AND($CD$4='DATA ENTRY'!CK240,$CG$4='DATA ENTRY'!D240),'DATA ENTRY'!B240,"")))</f>
        <v/>
      </c>
      <c r="CD241" s="3" t="str">
        <f>IF('DATA ENTRY'!CK240="","",IF('DATA ENTRY'!C240="","",IF(AND($CD$4='DATA ENTRY'!CK240,$CG$4='DATA ENTRY'!D240),'DATA ENTRY'!C240,"")))</f>
        <v/>
      </c>
      <c r="CE241" s="4" t="str">
        <f>IF('DATA ENTRY'!CK240="","",IF('DATA ENTRY'!I240="","",IF(AND($CD$4='DATA ENTRY'!CK240,$CG$4='DATA ENTRY'!D240),'DATA ENTRY'!I240,"")))</f>
        <v/>
      </c>
      <c r="CF241" s="4" t="str">
        <f>IF('DATA ENTRY'!CK240="","",IF('DATA ENTRY'!CK240="","",IF(AND($CD$4='DATA ENTRY'!CK240,$CG$4='DATA ENTRY'!D240),'DATA ENTRY'!CK240,"")))</f>
        <v/>
      </c>
      <c r="CG241" s="3" t="str">
        <f>IF('DATA ENTRY'!CK240="","",IF('DATA ENTRY'!N240="","",IF(AND($CD$4='DATA ENTRY'!CK240,$CG$4='DATA ENTRY'!D240),'DATA ENTRY'!N240,"")))</f>
        <v/>
      </c>
      <c r="CH241" s="107" t="str">
        <f>IF('DATA ENTRY'!CK240="","",IF('DATA ENTRY'!O240="","",IF(AND($CD$4='DATA ENTRY'!CK240,$CG$4='DATA ENTRY'!D240),'DATA ENTRY'!O240,"")))</f>
        <v/>
      </c>
      <c r="CI241" s="3" t="str">
        <f>IF('DATA ENTRY'!CK240="","",IF('DATA ENTRY'!P240="","",IF(AND($CD$4='DATA ENTRY'!CK240,$CG$4='DATA ENTRY'!D240),'DATA ENTRY'!P240,"")))</f>
        <v/>
      </c>
      <c r="CJ241" s="107" t="str">
        <f>IF('DATA ENTRY'!CK240="","",IF('DATA ENTRY'!Q240="","",IF(AND($CD$4='DATA ENTRY'!CK240,$CG$4='DATA ENTRY'!D240),'DATA ENTRY'!Q240,"")))</f>
        <v/>
      </c>
      <c r="CK241" s="3" t="str">
        <f>IF('DATA ENTRY'!CK240="","",IF('DATA ENTRY'!R240="","",IF(AND($CD$4='DATA ENTRY'!CK240,$CG$4='DATA ENTRY'!D240),'DATA ENTRY'!R240,"")))</f>
        <v/>
      </c>
      <c r="CL241" s="3" t="str">
        <f>IF('DATA ENTRY'!CK240="","",IF('DATA ENTRY'!S240="","",IF(AND($CD$4='DATA ENTRY'!CK240,$CG$4='DATA ENTRY'!D240),'DATA ENTRY'!S240,"")))</f>
        <v/>
      </c>
      <c r="CM241" s="3" t="str">
        <f>IF('DATA ENTRY'!CK240="","",IF('DATA ENTRY'!E240="","",IF(AND($CD$4='DATA ENTRY'!CK240,$CG$4='DATA ENTRY'!D240),'DATA ENTRY'!E240,"")))</f>
        <v/>
      </c>
      <c r="CN241" s="3" t="str">
        <f>IF('DATA ENTRY'!CK240="","",IF('DATA ENTRY'!W240="","",IF(AND($CD$4='DATA ENTRY'!CK240,$CG$4='DATA ENTRY'!D240),'DATA ENTRY'!W240,"")))</f>
        <v/>
      </c>
      <c r="CO241" s="3" t="str">
        <f>IF('DATA ENTRY'!CK240="","",IF('DATA ENTRY'!X240="","",IF(AND($CD$4='DATA ENTRY'!CK240,$CG$4='DATA ENTRY'!D240),'DATA ENTRY'!X240,"")))</f>
        <v/>
      </c>
      <c r="CP241" s="108" t="str">
        <f t="shared" si="55"/>
        <v/>
      </c>
      <c r="CQ241" s="108" t="str">
        <f>IF('DATA ENTRY'!CK240="","",IF('DATA ENTRY'!G240="","",IF(AND($CD$4='DATA ENTRY'!CK240,$CG$4='DATA ENTRY'!D240),'DATA ENTRY'!G240,"")))</f>
        <v/>
      </c>
      <c r="CR241" s="230" t="str">
        <f>IF('DATA ENTRY'!CK240="","",IF('DATA ENTRY'!D240="","",IF(AND($CD$4='DATA ENTRY'!CK240,$CG$4='DATA ENTRY'!D240),'DATA ENTRY'!D240,"")))</f>
        <v/>
      </c>
      <c r="CS241">
        <f t="shared" si="56"/>
        <v>0</v>
      </c>
      <c r="CT241">
        <f t="shared" si="57"/>
        <v>0</v>
      </c>
      <c r="CV241" s="139"/>
      <c r="CX241">
        <f t="shared" si="58"/>
        <v>0</v>
      </c>
      <c r="DB241" t="str">
        <f t="shared" si="65"/>
        <v/>
      </c>
      <c r="DC241" t="str">
        <f t="shared" si="66"/>
        <v/>
      </c>
      <c r="DD241" s="224">
        <v>235</v>
      </c>
      <c r="DE241" s="3" t="str">
        <f>IF('DATA ENTRY'!CK240="","",IF('DATA ENTRY'!B240="","",IF(AND($DF$4='DATA ENTRY'!D240),'DATA ENTRY'!B240,"")))</f>
        <v/>
      </c>
      <c r="DF241" s="3" t="str">
        <f>IF('DATA ENTRY'!CK240="","",IF('DATA ENTRY'!C240="","",IF(AND($DF$4='DATA ENTRY'!D240),'DATA ENTRY'!C240,"")))</f>
        <v/>
      </c>
      <c r="DG241" s="4" t="str">
        <f>IF('DATA ENTRY'!CK240="","",IF('DATA ENTRY'!I240="","",IF(AND($DF$4='DATA ENTRY'!D240),'DATA ENTRY'!I240,"")))</f>
        <v/>
      </c>
      <c r="DH241" s="4" t="str">
        <f>IF('DATA ENTRY'!CK240="","",IF('DATA ENTRY'!CK240="","",IF(AND($DF$4='DATA ENTRY'!D240),'DATA ENTRY'!CK240,"")))</f>
        <v/>
      </c>
      <c r="DI241" s="3" t="str">
        <f>IF('DATA ENTRY'!CK240="","",IF('DATA ENTRY'!N240="","",IF(AND($DF$4='DATA ENTRY'!D240),'DATA ENTRY'!N240,"")))</f>
        <v/>
      </c>
      <c r="DJ241" s="107" t="str">
        <f>IF('DATA ENTRY'!CK240="","",IF('DATA ENTRY'!O240="","",IF(AND($DF$4='DATA ENTRY'!D240),'DATA ENTRY'!O240,"")))</f>
        <v/>
      </c>
      <c r="DK241" s="3" t="str">
        <f>IF('DATA ENTRY'!CK240="","",IF('DATA ENTRY'!P240="","",IF(AND($DF$4='DATA ENTRY'!D240),'DATA ENTRY'!P240,"")))</f>
        <v/>
      </c>
      <c r="DL241" s="107" t="str">
        <f>IF('DATA ENTRY'!CK240="","",IF('DATA ENTRY'!Q240="","",IF(AND($DF$4='DATA ENTRY'!D240),'DATA ENTRY'!Q240,"")))</f>
        <v/>
      </c>
      <c r="DM241" s="3" t="str">
        <f>IF('DATA ENTRY'!CK240="","",IF('DATA ENTRY'!R240="","",IF(AND($DF$4='DATA ENTRY'!D240),'DATA ENTRY'!R240,"")))</f>
        <v/>
      </c>
      <c r="DN241" s="107" t="str">
        <f>IF('DATA ENTRY'!CK240="","",IF('DATA ENTRY'!S240="","",IF(AND($DF$4='DATA ENTRY'!D240),'DATA ENTRY'!S240,"")))</f>
        <v/>
      </c>
      <c r="DO241" s="3" t="str">
        <f>IF('DATA ENTRY'!CK240="","",IF('DATA ENTRY'!E240="","",IF(AND($DF$4='DATA ENTRY'!D240),'DATA ENTRY'!E240,"")))</f>
        <v/>
      </c>
      <c r="DP241" s="3" t="str">
        <f>IF('DATA ENTRY'!CK240="","",IF('DATA ENTRY'!D240="","",IF(AND($DF$4='DATA ENTRY'!D240),'DATA ENTRY'!D240,"")))</f>
        <v/>
      </c>
      <c r="DQ241" s="3" t="str">
        <f>IF('DATA ENTRY'!CK240="","",IF('DATA ENTRY'!W240="","",IF(AND($DF$4='DATA ENTRY'!D240),'DATA ENTRY'!W240,"")))</f>
        <v/>
      </c>
      <c r="DR241" s="3" t="str">
        <f>IF('DATA ENTRY'!CK240="","",IF('DATA ENTRY'!X240="","",IF(AND($DF$4='DATA ENTRY'!D240),'DATA ENTRY'!X240,"")))</f>
        <v/>
      </c>
      <c r="DS241" s="108" t="str">
        <f t="shared" si="59"/>
        <v/>
      </c>
      <c r="DT241" s="108" t="str">
        <f>IF('DATA ENTRY'!CK240="","",IF('DATA ENTRY'!D240="","",IF(AND($DF$4='DATA ENTRY'!D240),'DATA ENTRY'!G240,"")))</f>
        <v/>
      </c>
      <c r="DY241">
        <f t="shared" si="60"/>
        <v>0</v>
      </c>
      <c r="EB241" t="str">
        <f t="shared" si="61"/>
        <v/>
      </c>
      <c r="EC241" t="str">
        <f t="shared" si="62"/>
        <v/>
      </c>
      <c r="ED241" s="224">
        <v>235</v>
      </c>
      <c r="EE241" s="3" t="str">
        <f>IF('DATA ENTRY'!CK240="","",IF('DATA ENTRY'!B240="","",IF(AND($EF$4='DATA ENTRY'!G240,$EH$4='DATA ENTRY'!F240),'DATA ENTRY'!B240,"")))</f>
        <v/>
      </c>
      <c r="EF241" s="3" t="str">
        <f>IF('DATA ENTRY'!CK240="","",IF('DATA ENTRY'!C240="","",IF(AND($EF$4='DATA ENTRY'!G240,$EH$4='DATA ENTRY'!F240),'DATA ENTRY'!C240,"")))</f>
        <v/>
      </c>
      <c r="EG241" s="4" t="str">
        <f>IF('DATA ENTRY'!CK240="","",IF('DATA ENTRY'!I240="","",IF(AND($EF$4='DATA ENTRY'!G240,$EH$4='DATA ENTRY'!F240),'DATA ENTRY'!I240,"")))</f>
        <v/>
      </c>
      <c r="EH241" s="4" t="str">
        <f>IF('DATA ENTRY'!CK240="","",IF('DATA ENTRY'!CK240="","",IF(AND($EF$4='DATA ENTRY'!G240,$EH$4='DATA ENTRY'!F240),'DATA ENTRY'!CK240,"")))</f>
        <v/>
      </c>
      <c r="EI241" s="3" t="str">
        <f>IF('DATA ENTRY'!CK240="","",IF('DATA ENTRY'!N240="","",IF(AND($EF$4='DATA ENTRY'!G240,$EH$4='DATA ENTRY'!F240),'DATA ENTRY'!N240,"")))</f>
        <v/>
      </c>
      <c r="EJ241" s="107" t="str">
        <f>IF('DATA ENTRY'!CK240="","",IF('DATA ENTRY'!O240="","",IF(AND($EF$4='DATA ENTRY'!G240,$EH$4='DATA ENTRY'!F240),'DATA ENTRY'!O240,"")))</f>
        <v/>
      </c>
      <c r="EK241" s="3" t="str">
        <f>IF('DATA ENTRY'!CK240="","",IF('DATA ENTRY'!P240="","",IF(AND($EF$4='DATA ENTRY'!G240,$EH$4='DATA ENTRY'!F240),'DATA ENTRY'!P240,"")))</f>
        <v/>
      </c>
      <c r="EL241" s="107" t="str">
        <f>IF('DATA ENTRY'!CK240="","",IF('DATA ENTRY'!Q240="","",IF(AND($EF$4='DATA ENTRY'!G240,$EH$4='DATA ENTRY'!F240),'DATA ENTRY'!Q240,"")))</f>
        <v/>
      </c>
      <c r="EM241" s="3" t="str">
        <f>IF('DATA ENTRY'!CK240="","",IF('DATA ENTRY'!R240="","",IF(AND($EF$4='DATA ENTRY'!G240,$EH$4='DATA ENTRY'!F240),'DATA ENTRY'!R240,"")))</f>
        <v/>
      </c>
      <c r="EN241" s="107" t="str">
        <f>IF('DATA ENTRY'!CK240="","",IF('DATA ENTRY'!S240="","",IF(AND($EF$4='DATA ENTRY'!G240,$EH$4='DATA ENTRY'!F240),'DATA ENTRY'!S240,"")))</f>
        <v/>
      </c>
      <c r="EO241" s="3" t="str">
        <f>IF('DATA ENTRY'!CK240="","",IF('DATA ENTRY'!E240="","",IF(AND($EF$4='DATA ENTRY'!G240,$EH$4='DATA ENTRY'!F240),'DATA ENTRY'!E240,"")))</f>
        <v/>
      </c>
      <c r="EP241" s="3" t="str">
        <f>IF('DATA ENTRY'!CK240="","",IF('DATA ENTRY'!D240="","",IF(AND($EF$4='DATA ENTRY'!G240,$EH$4='DATA ENTRY'!F240),'DATA ENTRY'!D240,"")))</f>
        <v/>
      </c>
      <c r="EQ241" s="3" t="str">
        <f>IF('DATA ENTRY'!CK240="","",IF('DATA ENTRY'!W240="","",IF(AND($EF$4='DATA ENTRY'!G240,$EH$4='DATA ENTRY'!F240),'DATA ENTRY'!W240,"")))</f>
        <v/>
      </c>
      <c r="ER241" s="3" t="str">
        <f>IF('DATA ENTRY'!CK240="","",IF('DATA ENTRY'!X240="","",IF(AND($EF$4='DATA ENTRY'!G240,$EH$4='DATA ENTRY'!F240),'DATA ENTRY'!X240,"")))</f>
        <v/>
      </c>
      <c r="ES241" s="108" t="str">
        <f t="shared" si="63"/>
        <v/>
      </c>
      <c r="ET241" s="108" t="str">
        <f>IF('DATA ENTRY'!CK240="","",IF('DATA ENTRY'!D240="","",IF(AND($EF$4='DATA ENTRY'!G240,$EH$4='DATA ENTRY'!F240),'DATA ENTRY'!G240,"")))</f>
        <v/>
      </c>
      <c r="EY241">
        <f t="shared" si="64"/>
        <v>0</v>
      </c>
    </row>
    <row r="242" spans="1:155">
      <c r="A242" t="str">
        <f>IF(S242=0,"",1+(MAX($A$7:A241)))</f>
        <v/>
      </c>
      <c r="B242" s="224">
        <v>236</v>
      </c>
      <c r="C242" s="3" t="str">
        <f>IF('DATA ENTRY'!CK241="","",IF('DATA ENTRY'!B241="","",IF($D$4="All Post",'DATA ENTRY'!B241,IF(AND($D$4='DATA ENTRY'!CK241),'DATA ENTRY'!B241,""))))</f>
        <v/>
      </c>
      <c r="D242" s="3" t="str">
        <f>IF('DATA ENTRY'!CK241="","",IF('DATA ENTRY'!C241="","",IF($D$4="All Post",'DATA ENTRY'!C241,IF(AND($D$4='DATA ENTRY'!CK241),'DATA ENTRY'!C241,""))))</f>
        <v/>
      </c>
      <c r="E242" s="4" t="str">
        <f>IF('DATA ENTRY'!CK241="","",IF('DATA ENTRY'!I241="","",IF($D$4="All Post",'DATA ENTRY'!I241,IF(AND($D$4='DATA ENTRY'!CK241),'DATA ENTRY'!I241,""))))</f>
        <v/>
      </c>
      <c r="F242" s="4" t="str">
        <f>IF('DATA ENTRY'!CK241="","",IF('DATA ENTRY'!CK241="","",IF($D$4="All Post",'DATA ENTRY'!CK241,IF(AND($D$4='DATA ENTRY'!CK241),'DATA ENTRY'!CK241,""))))</f>
        <v/>
      </c>
      <c r="G242" s="3" t="str">
        <f>IF('DATA ENTRY'!CK241="","",IF('DATA ENTRY'!N241="","",IF($D$4="All Post",'DATA ENTRY'!N241,IF(AND($D$4='DATA ENTRY'!CK241),'DATA ENTRY'!N241,""))))</f>
        <v/>
      </c>
      <c r="H242" s="107" t="str">
        <f>IF('DATA ENTRY'!CK241="","",IF('DATA ENTRY'!O241="","",IF($D$4="All Post",'DATA ENTRY'!O241,IF(AND($D$4='DATA ENTRY'!CK241),'DATA ENTRY'!O241,""))))</f>
        <v/>
      </c>
      <c r="I242" s="3" t="str">
        <f>IF('DATA ENTRY'!CK241="","",IF('DATA ENTRY'!P241="","",IF($D$4="All Post",'DATA ENTRY'!P241,IF(AND($D$4='DATA ENTRY'!CK241),'DATA ENTRY'!P241,""))))</f>
        <v/>
      </c>
      <c r="J242" s="107" t="str">
        <f>IF('DATA ENTRY'!CK241="","",IF('DATA ENTRY'!Q241="","",IF($D$4="All Post",'DATA ENTRY'!Q241,IF(AND($D$4='DATA ENTRY'!CK241),'DATA ENTRY'!Q241,""))))</f>
        <v/>
      </c>
      <c r="K242" s="3" t="str">
        <f>IF('DATA ENTRY'!CK241="","",IF('DATA ENTRY'!R241="","",IF($D$4="All Post",'DATA ENTRY'!R241,IF(AND($D$4='DATA ENTRY'!CK241),'DATA ENTRY'!R241,""))))</f>
        <v/>
      </c>
      <c r="L242" s="3" t="str">
        <f>IF('DATA ENTRY'!CK241="","",IF('DATA ENTRY'!S241="","",IF($D$4="All Post",'DATA ENTRY'!S241,IF(AND($D$4='DATA ENTRY'!CK241),'DATA ENTRY'!S241,""))))</f>
        <v/>
      </c>
      <c r="M242" s="3" t="str">
        <f>IF('DATA ENTRY'!CK241="","",IF('DATA ENTRY'!E241="","",IF($D$4="All Post",'DATA ENTRY'!E241,IF(AND($D$4='DATA ENTRY'!CK241),'DATA ENTRY'!E241,""))))</f>
        <v/>
      </c>
      <c r="N242" s="3" t="str">
        <f>IF('DATA ENTRY'!CK241="","",IF('DATA ENTRY'!W241="","",IF($D$4="All Post",'DATA ENTRY'!W241,IF(AND($D$4='DATA ENTRY'!CK241),'DATA ENTRY'!W241,""))))</f>
        <v/>
      </c>
      <c r="O242" s="3" t="str">
        <f>IF('DATA ENTRY'!CK241="","",IF('DATA ENTRY'!X241="","",IF($D$4="All Post",'DATA ENTRY'!X241,IF(AND($D$4='DATA ENTRY'!CK241),'DATA ENTRY'!X241,""))))</f>
        <v/>
      </c>
      <c r="P242" s="3" t="str">
        <f>IF('DATA ENTRY'!CK241="","",IF('DATA ENTRY'!G241="","",IF($D$4="All Post",'DATA ENTRY'!G241,IF(AND($D$4='DATA ENTRY'!CK241),'DATA ENTRY'!G241,""))))</f>
        <v/>
      </c>
      <c r="S242">
        <f t="shared" si="51"/>
        <v>0</v>
      </c>
      <c r="T242" t="str">
        <f t="shared" si="52"/>
        <v/>
      </c>
      <c r="BZ242" t="str">
        <f t="shared" si="53"/>
        <v/>
      </c>
      <c r="CA242" t="str">
        <f t="shared" si="54"/>
        <v/>
      </c>
      <c r="CB242" s="224">
        <v>236</v>
      </c>
      <c r="CC242" s="3" t="str">
        <f>IF('DATA ENTRY'!CK241="","",IF('DATA ENTRY'!B241="","",IF(AND($CD$4='DATA ENTRY'!CK241,$CG$4='DATA ENTRY'!D241),'DATA ENTRY'!B241,"")))</f>
        <v/>
      </c>
      <c r="CD242" s="3" t="str">
        <f>IF('DATA ENTRY'!CK241="","",IF('DATA ENTRY'!C241="","",IF(AND($CD$4='DATA ENTRY'!CK241,$CG$4='DATA ENTRY'!D241),'DATA ENTRY'!C241,"")))</f>
        <v/>
      </c>
      <c r="CE242" s="4" t="str">
        <f>IF('DATA ENTRY'!CK241="","",IF('DATA ENTRY'!I241="","",IF(AND($CD$4='DATA ENTRY'!CK241,$CG$4='DATA ENTRY'!D241),'DATA ENTRY'!I241,"")))</f>
        <v/>
      </c>
      <c r="CF242" s="4" t="str">
        <f>IF('DATA ENTRY'!CK241="","",IF('DATA ENTRY'!CK241="","",IF(AND($CD$4='DATA ENTRY'!CK241,$CG$4='DATA ENTRY'!D241),'DATA ENTRY'!CK241,"")))</f>
        <v/>
      </c>
      <c r="CG242" s="3" t="str">
        <f>IF('DATA ENTRY'!CK241="","",IF('DATA ENTRY'!N241="","",IF(AND($CD$4='DATA ENTRY'!CK241,$CG$4='DATA ENTRY'!D241),'DATA ENTRY'!N241,"")))</f>
        <v/>
      </c>
      <c r="CH242" s="107" t="str">
        <f>IF('DATA ENTRY'!CK241="","",IF('DATA ENTRY'!O241="","",IF(AND($CD$4='DATA ENTRY'!CK241,$CG$4='DATA ENTRY'!D241),'DATA ENTRY'!O241,"")))</f>
        <v/>
      </c>
      <c r="CI242" s="3" t="str">
        <f>IF('DATA ENTRY'!CK241="","",IF('DATA ENTRY'!P241="","",IF(AND($CD$4='DATA ENTRY'!CK241,$CG$4='DATA ENTRY'!D241),'DATA ENTRY'!P241,"")))</f>
        <v/>
      </c>
      <c r="CJ242" s="107" t="str">
        <f>IF('DATA ENTRY'!CK241="","",IF('DATA ENTRY'!Q241="","",IF(AND($CD$4='DATA ENTRY'!CK241,$CG$4='DATA ENTRY'!D241),'DATA ENTRY'!Q241,"")))</f>
        <v/>
      </c>
      <c r="CK242" s="3" t="str">
        <f>IF('DATA ENTRY'!CK241="","",IF('DATA ENTRY'!R241="","",IF(AND($CD$4='DATA ENTRY'!CK241,$CG$4='DATA ENTRY'!D241),'DATA ENTRY'!R241,"")))</f>
        <v/>
      </c>
      <c r="CL242" s="3" t="str">
        <f>IF('DATA ENTRY'!CK241="","",IF('DATA ENTRY'!S241="","",IF(AND($CD$4='DATA ENTRY'!CK241,$CG$4='DATA ENTRY'!D241),'DATA ENTRY'!S241,"")))</f>
        <v/>
      </c>
      <c r="CM242" s="3" t="str">
        <f>IF('DATA ENTRY'!CK241="","",IF('DATA ENTRY'!E241="","",IF(AND($CD$4='DATA ENTRY'!CK241,$CG$4='DATA ENTRY'!D241),'DATA ENTRY'!E241,"")))</f>
        <v/>
      </c>
      <c r="CN242" s="3" t="str">
        <f>IF('DATA ENTRY'!CK241="","",IF('DATA ENTRY'!W241="","",IF(AND($CD$4='DATA ENTRY'!CK241,$CG$4='DATA ENTRY'!D241),'DATA ENTRY'!W241,"")))</f>
        <v/>
      </c>
      <c r="CO242" s="3" t="str">
        <f>IF('DATA ENTRY'!CK241="","",IF('DATA ENTRY'!X241="","",IF(AND($CD$4='DATA ENTRY'!CK241,$CG$4='DATA ENTRY'!D241),'DATA ENTRY'!X241,"")))</f>
        <v/>
      </c>
      <c r="CP242" s="108" t="str">
        <f t="shared" si="55"/>
        <v/>
      </c>
      <c r="CQ242" s="108" t="str">
        <f>IF('DATA ENTRY'!CK241="","",IF('DATA ENTRY'!G241="","",IF(AND($CD$4='DATA ENTRY'!CK241,$CG$4='DATA ENTRY'!D241),'DATA ENTRY'!G241,"")))</f>
        <v/>
      </c>
      <c r="CR242" s="230" t="str">
        <f>IF('DATA ENTRY'!CK241="","",IF('DATA ENTRY'!D241="","",IF(AND($CD$4='DATA ENTRY'!CK241,$CG$4='DATA ENTRY'!D241),'DATA ENTRY'!D241,"")))</f>
        <v/>
      </c>
      <c r="CS242">
        <f t="shared" si="56"/>
        <v>0</v>
      </c>
      <c r="CT242">
        <f t="shared" si="57"/>
        <v>0</v>
      </c>
      <c r="CV242" s="139"/>
      <c r="CX242">
        <f t="shared" si="58"/>
        <v>0</v>
      </c>
      <c r="DB242" t="str">
        <f t="shared" si="65"/>
        <v/>
      </c>
      <c r="DC242" t="str">
        <f t="shared" si="66"/>
        <v/>
      </c>
      <c r="DD242" s="224">
        <v>236</v>
      </c>
      <c r="DE242" s="3" t="str">
        <f>IF('DATA ENTRY'!CK241="","",IF('DATA ENTRY'!B241="","",IF(AND($DF$4='DATA ENTRY'!D241),'DATA ENTRY'!B241,"")))</f>
        <v/>
      </c>
      <c r="DF242" s="3" t="str">
        <f>IF('DATA ENTRY'!CK241="","",IF('DATA ENTRY'!C241="","",IF(AND($DF$4='DATA ENTRY'!D241),'DATA ENTRY'!C241,"")))</f>
        <v/>
      </c>
      <c r="DG242" s="4" t="str">
        <f>IF('DATA ENTRY'!CK241="","",IF('DATA ENTRY'!I241="","",IF(AND($DF$4='DATA ENTRY'!D241),'DATA ENTRY'!I241,"")))</f>
        <v/>
      </c>
      <c r="DH242" s="4" t="str">
        <f>IF('DATA ENTRY'!CK241="","",IF('DATA ENTRY'!CK241="","",IF(AND($DF$4='DATA ENTRY'!D241),'DATA ENTRY'!CK241,"")))</f>
        <v/>
      </c>
      <c r="DI242" s="3" t="str">
        <f>IF('DATA ENTRY'!CK241="","",IF('DATA ENTRY'!N241="","",IF(AND($DF$4='DATA ENTRY'!D241),'DATA ENTRY'!N241,"")))</f>
        <v/>
      </c>
      <c r="DJ242" s="107" t="str">
        <f>IF('DATA ENTRY'!CK241="","",IF('DATA ENTRY'!O241="","",IF(AND($DF$4='DATA ENTRY'!D241),'DATA ENTRY'!O241,"")))</f>
        <v/>
      </c>
      <c r="DK242" s="3" t="str">
        <f>IF('DATA ENTRY'!CK241="","",IF('DATA ENTRY'!P241="","",IF(AND($DF$4='DATA ENTRY'!D241),'DATA ENTRY'!P241,"")))</f>
        <v/>
      </c>
      <c r="DL242" s="107" t="str">
        <f>IF('DATA ENTRY'!CK241="","",IF('DATA ENTRY'!Q241="","",IF(AND($DF$4='DATA ENTRY'!D241),'DATA ENTRY'!Q241,"")))</f>
        <v/>
      </c>
      <c r="DM242" s="3" t="str">
        <f>IF('DATA ENTRY'!CK241="","",IF('DATA ENTRY'!R241="","",IF(AND($DF$4='DATA ENTRY'!D241),'DATA ENTRY'!R241,"")))</f>
        <v/>
      </c>
      <c r="DN242" s="107" t="str">
        <f>IF('DATA ENTRY'!CK241="","",IF('DATA ENTRY'!S241="","",IF(AND($DF$4='DATA ENTRY'!D241),'DATA ENTRY'!S241,"")))</f>
        <v/>
      </c>
      <c r="DO242" s="3" t="str">
        <f>IF('DATA ENTRY'!CK241="","",IF('DATA ENTRY'!E241="","",IF(AND($DF$4='DATA ENTRY'!D241),'DATA ENTRY'!E241,"")))</f>
        <v/>
      </c>
      <c r="DP242" s="3" t="str">
        <f>IF('DATA ENTRY'!CK241="","",IF('DATA ENTRY'!D241="","",IF(AND($DF$4='DATA ENTRY'!D241),'DATA ENTRY'!D241,"")))</f>
        <v/>
      </c>
      <c r="DQ242" s="3" t="str">
        <f>IF('DATA ENTRY'!CK241="","",IF('DATA ENTRY'!W241="","",IF(AND($DF$4='DATA ENTRY'!D241),'DATA ENTRY'!W241,"")))</f>
        <v/>
      </c>
      <c r="DR242" s="3" t="str">
        <f>IF('DATA ENTRY'!CK241="","",IF('DATA ENTRY'!X241="","",IF(AND($DF$4='DATA ENTRY'!D241),'DATA ENTRY'!X241,"")))</f>
        <v/>
      </c>
      <c r="DS242" s="108" t="str">
        <f t="shared" si="59"/>
        <v/>
      </c>
      <c r="DT242" s="108" t="str">
        <f>IF('DATA ENTRY'!CK241="","",IF('DATA ENTRY'!D241="","",IF(AND($DF$4='DATA ENTRY'!D241),'DATA ENTRY'!G241,"")))</f>
        <v/>
      </c>
      <c r="DY242">
        <f t="shared" si="60"/>
        <v>0</v>
      </c>
      <c r="EB242" t="str">
        <f t="shared" si="61"/>
        <v/>
      </c>
      <c r="EC242" t="str">
        <f t="shared" si="62"/>
        <v/>
      </c>
      <c r="ED242" s="224">
        <v>236</v>
      </c>
      <c r="EE242" s="3" t="str">
        <f>IF('DATA ENTRY'!CK241="","",IF('DATA ENTRY'!B241="","",IF(AND($EF$4='DATA ENTRY'!G241,$EH$4='DATA ENTRY'!F241),'DATA ENTRY'!B241,"")))</f>
        <v/>
      </c>
      <c r="EF242" s="3" t="str">
        <f>IF('DATA ENTRY'!CK241="","",IF('DATA ENTRY'!C241="","",IF(AND($EF$4='DATA ENTRY'!G241,$EH$4='DATA ENTRY'!F241),'DATA ENTRY'!C241,"")))</f>
        <v/>
      </c>
      <c r="EG242" s="4" t="str">
        <f>IF('DATA ENTRY'!CK241="","",IF('DATA ENTRY'!I241="","",IF(AND($EF$4='DATA ENTRY'!G241,$EH$4='DATA ENTRY'!F241),'DATA ENTRY'!I241,"")))</f>
        <v/>
      </c>
      <c r="EH242" s="4" t="str">
        <f>IF('DATA ENTRY'!CK241="","",IF('DATA ENTRY'!CK241="","",IF(AND($EF$4='DATA ENTRY'!G241,$EH$4='DATA ENTRY'!F241),'DATA ENTRY'!CK241,"")))</f>
        <v/>
      </c>
      <c r="EI242" s="3" t="str">
        <f>IF('DATA ENTRY'!CK241="","",IF('DATA ENTRY'!N241="","",IF(AND($EF$4='DATA ENTRY'!G241,$EH$4='DATA ENTRY'!F241),'DATA ENTRY'!N241,"")))</f>
        <v/>
      </c>
      <c r="EJ242" s="107" t="str">
        <f>IF('DATA ENTRY'!CK241="","",IF('DATA ENTRY'!O241="","",IF(AND($EF$4='DATA ENTRY'!G241,$EH$4='DATA ENTRY'!F241),'DATA ENTRY'!O241,"")))</f>
        <v/>
      </c>
      <c r="EK242" s="3" t="str">
        <f>IF('DATA ENTRY'!CK241="","",IF('DATA ENTRY'!P241="","",IF(AND($EF$4='DATA ENTRY'!G241,$EH$4='DATA ENTRY'!F241),'DATA ENTRY'!P241,"")))</f>
        <v/>
      </c>
      <c r="EL242" s="107" t="str">
        <f>IF('DATA ENTRY'!CK241="","",IF('DATA ENTRY'!Q241="","",IF(AND($EF$4='DATA ENTRY'!G241,$EH$4='DATA ENTRY'!F241),'DATA ENTRY'!Q241,"")))</f>
        <v/>
      </c>
      <c r="EM242" s="3" t="str">
        <f>IF('DATA ENTRY'!CK241="","",IF('DATA ENTRY'!R241="","",IF(AND($EF$4='DATA ENTRY'!G241,$EH$4='DATA ENTRY'!F241),'DATA ENTRY'!R241,"")))</f>
        <v/>
      </c>
      <c r="EN242" s="107" t="str">
        <f>IF('DATA ENTRY'!CK241="","",IF('DATA ENTRY'!S241="","",IF(AND($EF$4='DATA ENTRY'!G241,$EH$4='DATA ENTRY'!F241),'DATA ENTRY'!S241,"")))</f>
        <v/>
      </c>
      <c r="EO242" s="3" t="str">
        <f>IF('DATA ENTRY'!CK241="","",IF('DATA ENTRY'!E241="","",IF(AND($EF$4='DATA ENTRY'!G241,$EH$4='DATA ENTRY'!F241),'DATA ENTRY'!E241,"")))</f>
        <v/>
      </c>
      <c r="EP242" s="3" t="str">
        <f>IF('DATA ENTRY'!CK241="","",IF('DATA ENTRY'!D241="","",IF(AND($EF$4='DATA ENTRY'!G241,$EH$4='DATA ENTRY'!F241),'DATA ENTRY'!D241,"")))</f>
        <v/>
      </c>
      <c r="EQ242" s="3" t="str">
        <f>IF('DATA ENTRY'!CK241="","",IF('DATA ENTRY'!W241="","",IF(AND($EF$4='DATA ENTRY'!G241,$EH$4='DATA ENTRY'!F241),'DATA ENTRY'!W241,"")))</f>
        <v/>
      </c>
      <c r="ER242" s="3" t="str">
        <f>IF('DATA ENTRY'!CK241="","",IF('DATA ENTRY'!X241="","",IF(AND($EF$4='DATA ENTRY'!G241,$EH$4='DATA ENTRY'!F241),'DATA ENTRY'!X241,"")))</f>
        <v/>
      </c>
      <c r="ES242" s="108" t="str">
        <f t="shared" si="63"/>
        <v/>
      </c>
      <c r="ET242" s="108" t="str">
        <f>IF('DATA ENTRY'!CK241="","",IF('DATA ENTRY'!D241="","",IF(AND($EF$4='DATA ENTRY'!G241,$EH$4='DATA ENTRY'!F241),'DATA ENTRY'!G241,"")))</f>
        <v/>
      </c>
      <c r="EY242">
        <f t="shared" si="64"/>
        <v>0</v>
      </c>
    </row>
    <row r="243" spans="1:155">
      <c r="A243" t="str">
        <f>IF(S243=0,"",1+(MAX($A$7:A242)))</f>
        <v/>
      </c>
      <c r="B243" s="224">
        <v>237</v>
      </c>
      <c r="C243" s="3" t="str">
        <f>IF('DATA ENTRY'!CK242="","",IF('DATA ENTRY'!B242="","",IF($D$4="All Post",'DATA ENTRY'!B242,IF(AND($D$4='DATA ENTRY'!CK242),'DATA ENTRY'!B242,""))))</f>
        <v/>
      </c>
      <c r="D243" s="3" t="str">
        <f>IF('DATA ENTRY'!CK242="","",IF('DATA ENTRY'!C242="","",IF($D$4="All Post",'DATA ENTRY'!C242,IF(AND($D$4='DATA ENTRY'!CK242),'DATA ENTRY'!C242,""))))</f>
        <v/>
      </c>
      <c r="E243" s="4" t="str">
        <f>IF('DATA ENTRY'!CK242="","",IF('DATA ENTRY'!I242="","",IF($D$4="All Post",'DATA ENTRY'!I242,IF(AND($D$4='DATA ENTRY'!CK242),'DATA ENTRY'!I242,""))))</f>
        <v/>
      </c>
      <c r="F243" s="4" t="str">
        <f>IF('DATA ENTRY'!CK242="","",IF('DATA ENTRY'!CK242="","",IF($D$4="All Post",'DATA ENTRY'!CK242,IF(AND($D$4='DATA ENTRY'!CK242),'DATA ENTRY'!CK242,""))))</f>
        <v/>
      </c>
      <c r="G243" s="3" t="str">
        <f>IF('DATA ENTRY'!CK242="","",IF('DATA ENTRY'!N242="","",IF($D$4="All Post",'DATA ENTRY'!N242,IF(AND($D$4='DATA ENTRY'!CK242),'DATA ENTRY'!N242,""))))</f>
        <v/>
      </c>
      <c r="H243" s="107" t="str">
        <f>IF('DATA ENTRY'!CK242="","",IF('DATA ENTRY'!O242="","",IF($D$4="All Post",'DATA ENTRY'!O242,IF(AND($D$4='DATA ENTRY'!CK242),'DATA ENTRY'!O242,""))))</f>
        <v/>
      </c>
      <c r="I243" s="3" t="str">
        <f>IF('DATA ENTRY'!CK242="","",IF('DATA ENTRY'!P242="","",IF($D$4="All Post",'DATA ENTRY'!P242,IF(AND($D$4='DATA ENTRY'!CK242),'DATA ENTRY'!P242,""))))</f>
        <v/>
      </c>
      <c r="J243" s="107" t="str">
        <f>IF('DATA ENTRY'!CK242="","",IF('DATA ENTRY'!Q242="","",IF($D$4="All Post",'DATA ENTRY'!Q242,IF(AND($D$4='DATA ENTRY'!CK242),'DATA ENTRY'!Q242,""))))</f>
        <v/>
      </c>
      <c r="K243" s="3" t="str">
        <f>IF('DATA ENTRY'!CK242="","",IF('DATA ENTRY'!R242="","",IF($D$4="All Post",'DATA ENTRY'!R242,IF(AND($D$4='DATA ENTRY'!CK242),'DATA ENTRY'!R242,""))))</f>
        <v/>
      </c>
      <c r="L243" s="3" t="str">
        <f>IF('DATA ENTRY'!CK242="","",IF('DATA ENTRY'!S242="","",IF($D$4="All Post",'DATA ENTRY'!S242,IF(AND($D$4='DATA ENTRY'!CK242),'DATA ENTRY'!S242,""))))</f>
        <v/>
      </c>
      <c r="M243" s="3" t="str">
        <f>IF('DATA ENTRY'!CK242="","",IF('DATA ENTRY'!E242="","",IF($D$4="All Post",'DATA ENTRY'!E242,IF(AND($D$4='DATA ENTRY'!CK242),'DATA ENTRY'!E242,""))))</f>
        <v/>
      </c>
      <c r="N243" s="3" t="str">
        <f>IF('DATA ENTRY'!CK242="","",IF('DATA ENTRY'!W242="","",IF($D$4="All Post",'DATA ENTRY'!W242,IF(AND($D$4='DATA ENTRY'!CK242),'DATA ENTRY'!W242,""))))</f>
        <v/>
      </c>
      <c r="O243" s="3" t="str">
        <f>IF('DATA ENTRY'!CK242="","",IF('DATA ENTRY'!X242="","",IF($D$4="All Post",'DATA ENTRY'!X242,IF(AND($D$4='DATA ENTRY'!CK242),'DATA ENTRY'!X242,""))))</f>
        <v/>
      </c>
      <c r="P243" s="3" t="str">
        <f>IF('DATA ENTRY'!CK242="","",IF('DATA ENTRY'!G242="","",IF($D$4="All Post",'DATA ENTRY'!G242,IF(AND($D$4='DATA ENTRY'!CK242),'DATA ENTRY'!G242,""))))</f>
        <v/>
      </c>
      <c r="S243">
        <f t="shared" si="51"/>
        <v>0</v>
      </c>
      <c r="T243" t="str">
        <f t="shared" si="52"/>
        <v/>
      </c>
      <c r="BZ243" t="str">
        <f t="shared" si="53"/>
        <v/>
      </c>
      <c r="CA243" t="str">
        <f t="shared" si="54"/>
        <v/>
      </c>
      <c r="CB243" s="224">
        <v>237</v>
      </c>
      <c r="CC243" s="3" t="str">
        <f>IF('DATA ENTRY'!CK242="","",IF('DATA ENTRY'!B242="","",IF(AND($CD$4='DATA ENTRY'!CK242,$CG$4='DATA ENTRY'!D242),'DATA ENTRY'!B242,"")))</f>
        <v/>
      </c>
      <c r="CD243" s="3" t="str">
        <f>IF('DATA ENTRY'!CK242="","",IF('DATA ENTRY'!C242="","",IF(AND($CD$4='DATA ENTRY'!CK242,$CG$4='DATA ENTRY'!D242),'DATA ENTRY'!C242,"")))</f>
        <v/>
      </c>
      <c r="CE243" s="4" t="str">
        <f>IF('DATA ENTRY'!CK242="","",IF('DATA ENTRY'!I242="","",IF(AND($CD$4='DATA ENTRY'!CK242,$CG$4='DATA ENTRY'!D242),'DATA ENTRY'!I242,"")))</f>
        <v/>
      </c>
      <c r="CF243" s="4" t="str">
        <f>IF('DATA ENTRY'!CK242="","",IF('DATA ENTRY'!CK242="","",IF(AND($CD$4='DATA ENTRY'!CK242,$CG$4='DATA ENTRY'!D242),'DATA ENTRY'!CK242,"")))</f>
        <v/>
      </c>
      <c r="CG243" s="3" t="str">
        <f>IF('DATA ENTRY'!CK242="","",IF('DATA ENTRY'!N242="","",IF(AND($CD$4='DATA ENTRY'!CK242,$CG$4='DATA ENTRY'!D242),'DATA ENTRY'!N242,"")))</f>
        <v/>
      </c>
      <c r="CH243" s="107" t="str">
        <f>IF('DATA ENTRY'!CK242="","",IF('DATA ENTRY'!O242="","",IF(AND($CD$4='DATA ENTRY'!CK242,$CG$4='DATA ENTRY'!D242),'DATA ENTRY'!O242,"")))</f>
        <v/>
      </c>
      <c r="CI243" s="3" t="str">
        <f>IF('DATA ENTRY'!CK242="","",IF('DATA ENTRY'!P242="","",IF(AND($CD$4='DATA ENTRY'!CK242,$CG$4='DATA ENTRY'!D242),'DATA ENTRY'!P242,"")))</f>
        <v/>
      </c>
      <c r="CJ243" s="107" t="str">
        <f>IF('DATA ENTRY'!CK242="","",IF('DATA ENTRY'!Q242="","",IF(AND($CD$4='DATA ENTRY'!CK242,$CG$4='DATA ENTRY'!D242),'DATA ENTRY'!Q242,"")))</f>
        <v/>
      </c>
      <c r="CK243" s="3" t="str">
        <f>IF('DATA ENTRY'!CK242="","",IF('DATA ENTRY'!R242="","",IF(AND($CD$4='DATA ENTRY'!CK242,$CG$4='DATA ENTRY'!D242),'DATA ENTRY'!R242,"")))</f>
        <v/>
      </c>
      <c r="CL243" s="3" t="str">
        <f>IF('DATA ENTRY'!CK242="","",IF('DATA ENTRY'!S242="","",IF(AND($CD$4='DATA ENTRY'!CK242,$CG$4='DATA ENTRY'!D242),'DATA ENTRY'!S242,"")))</f>
        <v/>
      </c>
      <c r="CM243" s="3" t="str">
        <f>IF('DATA ENTRY'!CK242="","",IF('DATA ENTRY'!E242="","",IF(AND($CD$4='DATA ENTRY'!CK242,$CG$4='DATA ENTRY'!D242),'DATA ENTRY'!E242,"")))</f>
        <v/>
      </c>
      <c r="CN243" s="3" t="str">
        <f>IF('DATA ENTRY'!CK242="","",IF('DATA ENTRY'!W242="","",IF(AND($CD$4='DATA ENTRY'!CK242,$CG$4='DATA ENTRY'!D242),'DATA ENTRY'!W242,"")))</f>
        <v/>
      </c>
      <c r="CO243" s="3" t="str">
        <f>IF('DATA ENTRY'!CK242="","",IF('DATA ENTRY'!X242="","",IF(AND($CD$4='DATA ENTRY'!CK242,$CG$4='DATA ENTRY'!D242),'DATA ENTRY'!X242,"")))</f>
        <v/>
      </c>
      <c r="CP243" s="108" t="str">
        <f t="shared" si="55"/>
        <v/>
      </c>
      <c r="CQ243" s="108" t="str">
        <f>IF('DATA ENTRY'!CK242="","",IF('DATA ENTRY'!G242="","",IF(AND($CD$4='DATA ENTRY'!CK242,$CG$4='DATA ENTRY'!D242),'DATA ENTRY'!G242,"")))</f>
        <v/>
      </c>
      <c r="CR243" s="230" t="str">
        <f>IF('DATA ENTRY'!CK242="","",IF('DATA ENTRY'!D242="","",IF(AND($CD$4='DATA ENTRY'!CK242,$CG$4='DATA ENTRY'!D242),'DATA ENTRY'!D242,"")))</f>
        <v/>
      </c>
      <c r="CS243">
        <f t="shared" si="56"/>
        <v>0</v>
      </c>
      <c r="CT243">
        <f t="shared" si="57"/>
        <v>0</v>
      </c>
      <c r="CV243" s="139"/>
      <c r="CX243">
        <f t="shared" si="58"/>
        <v>0</v>
      </c>
      <c r="DB243" t="str">
        <f t="shared" si="65"/>
        <v/>
      </c>
      <c r="DC243" t="str">
        <f t="shared" si="66"/>
        <v/>
      </c>
      <c r="DD243" s="224">
        <v>237</v>
      </c>
      <c r="DE243" s="3" t="str">
        <f>IF('DATA ENTRY'!CK242="","",IF('DATA ENTRY'!B242="","",IF(AND($DF$4='DATA ENTRY'!D242),'DATA ENTRY'!B242,"")))</f>
        <v/>
      </c>
      <c r="DF243" s="3" t="str">
        <f>IF('DATA ENTRY'!CK242="","",IF('DATA ENTRY'!C242="","",IF(AND($DF$4='DATA ENTRY'!D242),'DATA ENTRY'!C242,"")))</f>
        <v/>
      </c>
      <c r="DG243" s="4" t="str">
        <f>IF('DATA ENTRY'!CK242="","",IF('DATA ENTRY'!I242="","",IF(AND($DF$4='DATA ENTRY'!D242),'DATA ENTRY'!I242,"")))</f>
        <v/>
      </c>
      <c r="DH243" s="4" t="str">
        <f>IF('DATA ENTRY'!CK242="","",IF('DATA ENTRY'!CK242="","",IF(AND($DF$4='DATA ENTRY'!D242),'DATA ENTRY'!CK242,"")))</f>
        <v/>
      </c>
      <c r="DI243" s="3" t="str">
        <f>IF('DATA ENTRY'!CK242="","",IF('DATA ENTRY'!N242="","",IF(AND($DF$4='DATA ENTRY'!D242),'DATA ENTRY'!N242,"")))</f>
        <v/>
      </c>
      <c r="DJ243" s="107" t="str">
        <f>IF('DATA ENTRY'!CK242="","",IF('DATA ENTRY'!O242="","",IF(AND($DF$4='DATA ENTRY'!D242),'DATA ENTRY'!O242,"")))</f>
        <v/>
      </c>
      <c r="DK243" s="3" t="str">
        <f>IF('DATA ENTRY'!CK242="","",IF('DATA ENTRY'!P242="","",IF(AND($DF$4='DATA ENTRY'!D242),'DATA ENTRY'!P242,"")))</f>
        <v/>
      </c>
      <c r="DL243" s="107" t="str">
        <f>IF('DATA ENTRY'!CK242="","",IF('DATA ENTRY'!Q242="","",IF(AND($DF$4='DATA ENTRY'!D242),'DATA ENTRY'!Q242,"")))</f>
        <v/>
      </c>
      <c r="DM243" s="3" t="str">
        <f>IF('DATA ENTRY'!CK242="","",IF('DATA ENTRY'!R242="","",IF(AND($DF$4='DATA ENTRY'!D242),'DATA ENTRY'!R242,"")))</f>
        <v/>
      </c>
      <c r="DN243" s="107" t="str">
        <f>IF('DATA ENTRY'!CK242="","",IF('DATA ENTRY'!S242="","",IF(AND($DF$4='DATA ENTRY'!D242),'DATA ENTRY'!S242,"")))</f>
        <v/>
      </c>
      <c r="DO243" s="3" t="str">
        <f>IF('DATA ENTRY'!CK242="","",IF('DATA ENTRY'!E242="","",IF(AND($DF$4='DATA ENTRY'!D242),'DATA ENTRY'!E242,"")))</f>
        <v/>
      </c>
      <c r="DP243" s="3" t="str">
        <f>IF('DATA ENTRY'!CK242="","",IF('DATA ENTRY'!D242="","",IF(AND($DF$4='DATA ENTRY'!D242),'DATA ENTRY'!D242,"")))</f>
        <v/>
      </c>
      <c r="DQ243" s="3" t="str">
        <f>IF('DATA ENTRY'!CK242="","",IF('DATA ENTRY'!W242="","",IF(AND($DF$4='DATA ENTRY'!D242),'DATA ENTRY'!W242,"")))</f>
        <v/>
      </c>
      <c r="DR243" s="3" t="str">
        <f>IF('DATA ENTRY'!CK242="","",IF('DATA ENTRY'!X242="","",IF(AND($DF$4='DATA ENTRY'!D242),'DATA ENTRY'!X242,"")))</f>
        <v/>
      </c>
      <c r="DS243" s="108" t="str">
        <f t="shared" si="59"/>
        <v/>
      </c>
      <c r="DT243" s="108" t="str">
        <f>IF('DATA ENTRY'!CK242="","",IF('DATA ENTRY'!D242="","",IF(AND($DF$4='DATA ENTRY'!D242),'DATA ENTRY'!G242,"")))</f>
        <v/>
      </c>
      <c r="DY243">
        <f t="shared" si="60"/>
        <v>0</v>
      </c>
      <c r="EB243" t="str">
        <f t="shared" si="61"/>
        <v/>
      </c>
      <c r="EC243" t="str">
        <f t="shared" si="62"/>
        <v/>
      </c>
      <c r="ED243" s="224">
        <v>237</v>
      </c>
      <c r="EE243" s="3" t="str">
        <f>IF('DATA ENTRY'!CK242="","",IF('DATA ENTRY'!B242="","",IF(AND($EF$4='DATA ENTRY'!G242,$EH$4='DATA ENTRY'!F242),'DATA ENTRY'!B242,"")))</f>
        <v/>
      </c>
      <c r="EF243" s="3" t="str">
        <f>IF('DATA ENTRY'!CK242="","",IF('DATA ENTRY'!C242="","",IF(AND($EF$4='DATA ENTRY'!G242,$EH$4='DATA ENTRY'!F242),'DATA ENTRY'!C242,"")))</f>
        <v/>
      </c>
      <c r="EG243" s="4" t="str">
        <f>IF('DATA ENTRY'!CK242="","",IF('DATA ENTRY'!I242="","",IF(AND($EF$4='DATA ENTRY'!G242,$EH$4='DATA ENTRY'!F242),'DATA ENTRY'!I242,"")))</f>
        <v/>
      </c>
      <c r="EH243" s="4" t="str">
        <f>IF('DATA ENTRY'!CK242="","",IF('DATA ENTRY'!CK242="","",IF(AND($EF$4='DATA ENTRY'!G242,$EH$4='DATA ENTRY'!F242),'DATA ENTRY'!CK242,"")))</f>
        <v/>
      </c>
      <c r="EI243" s="3" t="str">
        <f>IF('DATA ENTRY'!CK242="","",IF('DATA ENTRY'!N242="","",IF(AND($EF$4='DATA ENTRY'!G242,$EH$4='DATA ENTRY'!F242),'DATA ENTRY'!N242,"")))</f>
        <v/>
      </c>
      <c r="EJ243" s="107" t="str">
        <f>IF('DATA ENTRY'!CK242="","",IF('DATA ENTRY'!O242="","",IF(AND($EF$4='DATA ENTRY'!G242,$EH$4='DATA ENTRY'!F242),'DATA ENTRY'!O242,"")))</f>
        <v/>
      </c>
      <c r="EK243" s="3" t="str">
        <f>IF('DATA ENTRY'!CK242="","",IF('DATA ENTRY'!P242="","",IF(AND($EF$4='DATA ENTRY'!G242,$EH$4='DATA ENTRY'!F242),'DATA ENTRY'!P242,"")))</f>
        <v/>
      </c>
      <c r="EL243" s="107" t="str">
        <f>IF('DATA ENTRY'!CK242="","",IF('DATA ENTRY'!Q242="","",IF(AND($EF$4='DATA ENTRY'!G242,$EH$4='DATA ENTRY'!F242),'DATA ENTRY'!Q242,"")))</f>
        <v/>
      </c>
      <c r="EM243" s="3" t="str">
        <f>IF('DATA ENTRY'!CK242="","",IF('DATA ENTRY'!R242="","",IF(AND($EF$4='DATA ENTRY'!G242,$EH$4='DATA ENTRY'!F242),'DATA ENTRY'!R242,"")))</f>
        <v/>
      </c>
      <c r="EN243" s="107" t="str">
        <f>IF('DATA ENTRY'!CK242="","",IF('DATA ENTRY'!S242="","",IF(AND($EF$4='DATA ENTRY'!G242,$EH$4='DATA ENTRY'!F242),'DATA ENTRY'!S242,"")))</f>
        <v/>
      </c>
      <c r="EO243" s="3" t="str">
        <f>IF('DATA ENTRY'!CK242="","",IF('DATA ENTRY'!E242="","",IF(AND($EF$4='DATA ENTRY'!G242,$EH$4='DATA ENTRY'!F242),'DATA ENTRY'!E242,"")))</f>
        <v/>
      </c>
      <c r="EP243" s="3" t="str">
        <f>IF('DATA ENTRY'!CK242="","",IF('DATA ENTRY'!D242="","",IF(AND($EF$4='DATA ENTRY'!G242,$EH$4='DATA ENTRY'!F242),'DATA ENTRY'!D242,"")))</f>
        <v/>
      </c>
      <c r="EQ243" s="3" t="str">
        <f>IF('DATA ENTRY'!CK242="","",IF('DATA ENTRY'!W242="","",IF(AND($EF$4='DATA ENTRY'!G242,$EH$4='DATA ENTRY'!F242),'DATA ENTRY'!W242,"")))</f>
        <v/>
      </c>
      <c r="ER243" s="3" t="str">
        <f>IF('DATA ENTRY'!CK242="","",IF('DATA ENTRY'!X242="","",IF(AND($EF$4='DATA ENTRY'!G242,$EH$4='DATA ENTRY'!F242),'DATA ENTRY'!X242,"")))</f>
        <v/>
      </c>
      <c r="ES243" s="108" t="str">
        <f t="shared" si="63"/>
        <v/>
      </c>
      <c r="ET243" s="108" t="str">
        <f>IF('DATA ENTRY'!CK242="","",IF('DATA ENTRY'!D242="","",IF(AND($EF$4='DATA ENTRY'!G242,$EH$4='DATA ENTRY'!F242),'DATA ENTRY'!G242,"")))</f>
        <v/>
      </c>
      <c r="EY243">
        <f t="shared" si="64"/>
        <v>0</v>
      </c>
    </row>
    <row r="244" spans="1:155">
      <c r="A244" t="str">
        <f>IF(S244=0,"",1+(MAX($A$7:A243)))</f>
        <v/>
      </c>
      <c r="B244" s="224">
        <v>238</v>
      </c>
      <c r="C244" s="3" t="str">
        <f>IF('DATA ENTRY'!CK243="","",IF('DATA ENTRY'!B243="","",IF($D$4="All Post",'DATA ENTRY'!B243,IF(AND($D$4='DATA ENTRY'!CK243),'DATA ENTRY'!B243,""))))</f>
        <v/>
      </c>
      <c r="D244" s="3" t="str">
        <f>IF('DATA ENTRY'!CK243="","",IF('DATA ENTRY'!C243="","",IF($D$4="All Post",'DATA ENTRY'!C243,IF(AND($D$4='DATA ENTRY'!CK243),'DATA ENTRY'!C243,""))))</f>
        <v/>
      </c>
      <c r="E244" s="4" t="str">
        <f>IF('DATA ENTRY'!CK243="","",IF('DATA ENTRY'!I243="","",IF($D$4="All Post",'DATA ENTRY'!I243,IF(AND($D$4='DATA ENTRY'!CK243),'DATA ENTRY'!I243,""))))</f>
        <v/>
      </c>
      <c r="F244" s="4" t="str">
        <f>IF('DATA ENTRY'!CK243="","",IF('DATA ENTRY'!CK243="","",IF($D$4="All Post",'DATA ENTRY'!CK243,IF(AND($D$4='DATA ENTRY'!CK243),'DATA ENTRY'!CK243,""))))</f>
        <v/>
      </c>
      <c r="G244" s="3" t="str">
        <f>IF('DATA ENTRY'!CK243="","",IF('DATA ENTRY'!N243="","",IF($D$4="All Post",'DATA ENTRY'!N243,IF(AND($D$4='DATA ENTRY'!CK243),'DATA ENTRY'!N243,""))))</f>
        <v/>
      </c>
      <c r="H244" s="107" t="str">
        <f>IF('DATA ENTRY'!CK243="","",IF('DATA ENTRY'!O243="","",IF($D$4="All Post",'DATA ENTRY'!O243,IF(AND($D$4='DATA ENTRY'!CK243),'DATA ENTRY'!O243,""))))</f>
        <v/>
      </c>
      <c r="I244" s="3" t="str">
        <f>IF('DATA ENTRY'!CK243="","",IF('DATA ENTRY'!P243="","",IF($D$4="All Post",'DATA ENTRY'!P243,IF(AND($D$4='DATA ENTRY'!CK243),'DATA ENTRY'!P243,""))))</f>
        <v/>
      </c>
      <c r="J244" s="107" t="str">
        <f>IF('DATA ENTRY'!CK243="","",IF('DATA ENTRY'!Q243="","",IF($D$4="All Post",'DATA ENTRY'!Q243,IF(AND($D$4='DATA ENTRY'!CK243),'DATA ENTRY'!Q243,""))))</f>
        <v/>
      </c>
      <c r="K244" s="3" t="str">
        <f>IF('DATA ENTRY'!CK243="","",IF('DATA ENTRY'!R243="","",IF($D$4="All Post",'DATA ENTRY'!R243,IF(AND($D$4='DATA ENTRY'!CK243),'DATA ENTRY'!R243,""))))</f>
        <v/>
      </c>
      <c r="L244" s="3" t="str">
        <f>IF('DATA ENTRY'!CK243="","",IF('DATA ENTRY'!S243="","",IF($D$4="All Post",'DATA ENTRY'!S243,IF(AND($D$4='DATA ENTRY'!CK243),'DATA ENTRY'!S243,""))))</f>
        <v/>
      </c>
      <c r="M244" s="3" t="str">
        <f>IF('DATA ENTRY'!CK243="","",IF('DATA ENTRY'!E243="","",IF($D$4="All Post",'DATA ENTRY'!E243,IF(AND($D$4='DATA ENTRY'!CK243),'DATA ENTRY'!E243,""))))</f>
        <v/>
      </c>
      <c r="N244" s="3" t="str">
        <f>IF('DATA ENTRY'!CK243="","",IF('DATA ENTRY'!W243="","",IF($D$4="All Post",'DATA ENTRY'!W243,IF(AND($D$4='DATA ENTRY'!CK243),'DATA ENTRY'!W243,""))))</f>
        <v/>
      </c>
      <c r="O244" s="3" t="str">
        <f>IF('DATA ENTRY'!CK243="","",IF('DATA ENTRY'!X243="","",IF($D$4="All Post",'DATA ENTRY'!X243,IF(AND($D$4='DATA ENTRY'!CK243),'DATA ENTRY'!X243,""))))</f>
        <v/>
      </c>
      <c r="P244" s="3" t="str">
        <f>IF('DATA ENTRY'!CK243="","",IF('DATA ENTRY'!G243="","",IF($D$4="All Post",'DATA ENTRY'!G243,IF(AND($D$4='DATA ENTRY'!CK243),'DATA ENTRY'!G243,""))))</f>
        <v/>
      </c>
      <c r="S244">
        <f t="shared" si="51"/>
        <v>0</v>
      </c>
      <c r="T244" t="str">
        <f t="shared" si="52"/>
        <v/>
      </c>
      <c r="BZ244" t="str">
        <f t="shared" si="53"/>
        <v/>
      </c>
      <c r="CA244" t="str">
        <f t="shared" si="54"/>
        <v/>
      </c>
      <c r="CB244" s="224">
        <v>238</v>
      </c>
      <c r="CC244" s="3" t="str">
        <f>IF('DATA ENTRY'!CK243="","",IF('DATA ENTRY'!B243="","",IF(AND($CD$4='DATA ENTRY'!CK243,$CG$4='DATA ENTRY'!D243),'DATA ENTRY'!B243,"")))</f>
        <v/>
      </c>
      <c r="CD244" s="3" t="str">
        <f>IF('DATA ENTRY'!CK243="","",IF('DATA ENTRY'!C243="","",IF(AND($CD$4='DATA ENTRY'!CK243,$CG$4='DATA ENTRY'!D243),'DATA ENTRY'!C243,"")))</f>
        <v/>
      </c>
      <c r="CE244" s="4" t="str">
        <f>IF('DATA ENTRY'!CK243="","",IF('DATA ENTRY'!I243="","",IF(AND($CD$4='DATA ENTRY'!CK243,$CG$4='DATA ENTRY'!D243),'DATA ENTRY'!I243,"")))</f>
        <v/>
      </c>
      <c r="CF244" s="4" t="str">
        <f>IF('DATA ENTRY'!CK243="","",IF('DATA ENTRY'!CK243="","",IF(AND($CD$4='DATA ENTRY'!CK243,$CG$4='DATA ENTRY'!D243),'DATA ENTRY'!CK243,"")))</f>
        <v/>
      </c>
      <c r="CG244" s="3" t="str">
        <f>IF('DATA ENTRY'!CK243="","",IF('DATA ENTRY'!N243="","",IF(AND($CD$4='DATA ENTRY'!CK243,$CG$4='DATA ENTRY'!D243),'DATA ENTRY'!N243,"")))</f>
        <v/>
      </c>
      <c r="CH244" s="107" t="str">
        <f>IF('DATA ENTRY'!CK243="","",IF('DATA ENTRY'!O243="","",IF(AND($CD$4='DATA ENTRY'!CK243,$CG$4='DATA ENTRY'!D243),'DATA ENTRY'!O243,"")))</f>
        <v/>
      </c>
      <c r="CI244" s="3" t="str">
        <f>IF('DATA ENTRY'!CK243="","",IF('DATA ENTRY'!P243="","",IF(AND($CD$4='DATA ENTRY'!CK243,$CG$4='DATA ENTRY'!D243),'DATA ENTRY'!P243,"")))</f>
        <v/>
      </c>
      <c r="CJ244" s="107" t="str">
        <f>IF('DATA ENTRY'!CK243="","",IF('DATA ENTRY'!Q243="","",IF(AND($CD$4='DATA ENTRY'!CK243,$CG$4='DATA ENTRY'!D243),'DATA ENTRY'!Q243,"")))</f>
        <v/>
      </c>
      <c r="CK244" s="3" t="str">
        <f>IF('DATA ENTRY'!CK243="","",IF('DATA ENTRY'!R243="","",IF(AND($CD$4='DATA ENTRY'!CK243,$CG$4='DATA ENTRY'!D243),'DATA ENTRY'!R243,"")))</f>
        <v/>
      </c>
      <c r="CL244" s="3" t="str">
        <f>IF('DATA ENTRY'!CK243="","",IF('DATA ENTRY'!S243="","",IF(AND($CD$4='DATA ENTRY'!CK243,$CG$4='DATA ENTRY'!D243),'DATA ENTRY'!S243,"")))</f>
        <v/>
      </c>
      <c r="CM244" s="3" t="str">
        <f>IF('DATA ENTRY'!CK243="","",IF('DATA ENTRY'!E243="","",IF(AND($CD$4='DATA ENTRY'!CK243,$CG$4='DATA ENTRY'!D243),'DATA ENTRY'!E243,"")))</f>
        <v/>
      </c>
      <c r="CN244" s="3" t="str">
        <f>IF('DATA ENTRY'!CK243="","",IF('DATA ENTRY'!W243="","",IF(AND($CD$4='DATA ENTRY'!CK243,$CG$4='DATA ENTRY'!D243),'DATA ENTRY'!W243,"")))</f>
        <v/>
      </c>
      <c r="CO244" s="3" t="str">
        <f>IF('DATA ENTRY'!CK243="","",IF('DATA ENTRY'!X243="","",IF(AND($CD$4='DATA ENTRY'!CK243,$CG$4='DATA ENTRY'!D243),'DATA ENTRY'!X243,"")))</f>
        <v/>
      </c>
      <c r="CP244" s="108" t="str">
        <f t="shared" si="55"/>
        <v/>
      </c>
      <c r="CQ244" s="108" t="str">
        <f>IF('DATA ENTRY'!CK243="","",IF('DATA ENTRY'!G243="","",IF(AND($CD$4='DATA ENTRY'!CK243,$CG$4='DATA ENTRY'!D243),'DATA ENTRY'!G243,"")))</f>
        <v/>
      </c>
      <c r="CR244" s="230" t="str">
        <f>IF('DATA ENTRY'!CK243="","",IF('DATA ENTRY'!D243="","",IF(AND($CD$4='DATA ENTRY'!CK243,$CG$4='DATA ENTRY'!D243),'DATA ENTRY'!D243,"")))</f>
        <v/>
      </c>
      <c r="CS244">
        <f t="shared" si="56"/>
        <v>0</v>
      </c>
      <c r="CT244">
        <f t="shared" si="57"/>
        <v>0</v>
      </c>
      <c r="CV244" s="139"/>
      <c r="CX244">
        <f t="shared" si="58"/>
        <v>0</v>
      </c>
      <c r="DB244" t="str">
        <f t="shared" si="65"/>
        <v/>
      </c>
      <c r="DC244" t="str">
        <f t="shared" si="66"/>
        <v/>
      </c>
      <c r="DD244" s="224">
        <v>238</v>
      </c>
      <c r="DE244" s="3" t="str">
        <f>IF('DATA ENTRY'!CK243="","",IF('DATA ENTRY'!B243="","",IF(AND($DF$4='DATA ENTRY'!D243),'DATA ENTRY'!B243,"")))</f>
        <v/>
      </c>
      <c r="DF244" s="3" t="str">
        <f>IF('DATA ENTRY'!CK243="","",IF('DATA ENTRY'!C243="","",IF(AND($DF$4='DATA ENTRY'!D243),'DATA ENTRY'!C243,"")))</f>
        <v/>
      </c>
      <c r="DG244" s="4" t="str">
        <f>IF('DATA ENTRY'!CK243="","",IF('DATA ENTRY'!I243="","",IF(AND($DF$4='DATA ENTRY'!D243),'DATA ENTRY'!I243,"")))</f>
        <v/>
      </c>
      <c r="DH244" s="4" t="str">
        <f>IF('DATA ENTRY'!CK243="","",IF('DATA ENTRY'!CK243="","",IF(AND($DF$4='DATA ENTRY'!D243),'DATA ENTRY'!CK243,"")))</f>
        <v/>
      </c>
      <c r="DI244" s="3" t="str">
        <f>IF('DATA ENTRY'!CK243="","",IF('DATA ENTRY'!N243="","",IF(AND($DF$4='DATA ENTRY'!D243),'DATA ENTRY'!N243,"")))</f>
        <v/>
      </c>
      <c r="DJ244" s="107" t="str">
        <f>IF('DATA ENTRY'!CK243="","",IF('DATA ENTRY'!O243="","",IF(AND($DF$4='DATA ENTRY'!D243),'DATA ENTRY'!O243,"")))</f>
        <v/>
      </c>
      <c r="DK244" s="3" t="str">
        <f>IF('DATA ENTRY'!CK243="","",IF('DATA ENTRY'!P243="","",IF(AND($DF$4='DATA ENTRY'!D243),'DATA ENTRY'!P243,"")))</f>
        <v/>
      </c>
      <c r="DL244" s="107" t="str">
        <f>IF('DATA ENTRY'!CK243="","",IF('DATA ENTRY'!Q243="","",IF(AND($DF$4='DATA ENTRY'!D243),'DATA ENTRY'!Q243,"")))</f>
        <v/>
      </c>
      <c r="DM244" s="3" t="str">
        <f>IF('DATA ENTRY'!CK243="","",IF('DATA ENTRY'!R243="","",IF(AND($DF$4='DATA ENTRY'!D243),'DATA ENTRY'!R243,"")))</f>
        <v/>
      </c>
      <c r="DN244" s="107" t="str">
        <f>IF('DATA ENTRY'!CK243="","",IF('DATA ENTRY'!S243="","",IF(AND($DF$4='DATA ENTRY'!D243),'DATA ENTRY'!S243,"")))</f>
        <v/>
      </c>
      <c r="DO244" s="3" t="str">
        <f>IF('DATA ENTRY'!CK243="","",IF('DATA ENTRY'!E243="","",IF(AND($DF$4='DATA ENTRY'!D243),'DATA ENTRY'!E243,"")))</f>
        <v/>
      </c>
      <c r="DP244" s="3" t="str">
        <f>IF('DATA ENTRY'!CK243="","",IF('DATA ENTRY'!D243="","",IF(AND($DF$4='DATA ENTRY'!D243),'DATA ENTRY'!D243,"")))</f>
        <v/>
      </c>
      <c r="DQ244" s="3" t="str">
        <f>IF('DATA ENTRY'!CK243="","",IF('DATA ENTRY'!W243="","",IF(AND($DF$4='DATA ENTRY'!D243),'DATA ENTRY'!W243,"")))</f>
        <v/>
      </c>
      <c r="DR244" s="3" t="str">
        <f>IF('DATA ENTRY'!CK243="","",IF('DATA ENTRY'!X243="","",IF(AND($DF$4='DATA ENTRY'!D243),'DATA ENTRY'!X243,"")))</f>
        <v/>
      </c>
      <c r="DS244" s="108" t="str">
        <f t="shared" si="59"/>
        <v/>
      </c>
      <c r="DT244" s="108" t="str">
        <f>IF('DATA ENTRY'!CK243="","",IF('DATA ENTRY'!D243="","",IF(AND($DF$4='DATA ENTRY'!D243),'DATA ENTRY'!G243,"")))</f>
        <v/>
      </c>
      <c r="DY244">
        <f t="shared" si="60"/>
        <v>0</v>
      </c>
      <c r="EB244" t="str">
        <f t="shared" si="61"/>
        <v/>
      </c>
      <c r="EC244" t="str">
        <f t="shared" si="62"/>
        <v/>
      </c>
      <c r="ED244" s="224">
        <v>238</v>
      </c>
      <c r="EE244" s="3" t="str">
        <f>IF('DATA ENTRY'!CK243="","",IF('DATA ENTRY'!B243="","",IF(AND($EF$4='DATA ENTRY'!G243,$EH$4='DATA ENTRY'!F243),'DATA ENTRY'!B243,"")))</f>
        <v/>
      </c>
      <c r="EF244" s="3" t="str">
        <f>IF('DATA ENTRY'!CK243="","",IF('DATA ENTRY'!C243="","",IF(AND($EF$4='DATA ENTRY'!G243,$EH$4='DATA ENTRY'!F243),'DATA ENTRY'!C243,"")))</f>
        <v/>
      </c>
      <c r="EG244" s="4" t="str">
        <f>IF('DATA ENTRY'!CK243="","",IF('DATA ENTRY'!I243="","",IF(AND($EF$4='DATA ENTRY'!G243,$EH$4='DATA ENTRY'!F243),'DATA ENTRY'!I243,"")))</f>
        <v/>
      </c>
      <c r="EH244" s="4" t="str">
        <f>IF('DATA ENTRY'!CK243="","",IF('DATA ENTRY'!CK243="","",IF(AND($EF$4='DATA ENTRY'!G243,$EH$4='DATA ENTRY'!F243),'DATA ENTRY'!CK243,"")))</f>
        <v/>
      </c>
      <c r="EI244" s="3" t="str">
        <f>IF('DATA ENTRY'!CK243="","",IF('DATA ENTRY'!N243="","",IF(AND($EF$4='DATA ENTRY'!G243,$EH$4='DATA ENTRY'!F243),'DATA ENTRY'!N243,"")))</f>
        <v/>
      </c>
      <c r="EJ244" s="107" t="str">
        <f>IF('DATA ENTRY'!CK243="","",IF('DATA ENTRY'!O243="","",IF(AND($EF$4='DATA ENTRY'!G243,$EH$4='DATA ENTRY'!F243),'DATA ENTRY'!O243,"")))</f>
        <v/>
      </c>
      <c r="EK244" s="3" t="str">
        <f>IF('DATA ENTRY'!CK243="","",IF('DATA ENTRY'!P243="","",IF(AND($EF$4='DATA ENTRY'!G243,$EH$4='DATA ENTRY'!F243),'DATA ENTRY'!P243,"")))</f>
        <v/>
      </c>
      <c r="EL244" s="107" t="str">
        <f>IF('DATA ENTRY'!CK243="","",IF('DATA ENTRY'!Q243="","",IF(AND($EF$4='DATA ENTRY'!G243,$EH$4='DATA ENTRY'!F243),'DATA ENTRY'!Q243,"")))</f>
        <v/>
      </c>
      <c r="EM244" s="3" t="str">
        <f>IF('DATA ENTRY'!CK243="","",IF('DATA ENTRY'!R243="","",IF(AND($EF$4='DATA ENTRY'!G243,$EH$4='DATA ENTRY'!F243),'DATA ENTRY'!R243,"")))</f>
        <v/>
      </c>
      <c r="EN244" s="107" t="str">
        <f>IF('DATA ENTRY'!CK243="","",IF('DATA ENTRY'!S243="","",IF(AND($EF$4='DATA ENTRY'!G243,$EH$4='DATA ENTRY'!F243),'DATA ENTRY'!S243,"")))</f>
        <v/>
      </c>
      <c r="EO244" s="3" t="str">
        <f>IF('DATA ENTRY'!CK243="","",IF('DATA ENTRY'!E243="","",IF(AND($EF$4='DATA ENTRY'!G243,$EH$4='DATA ENTRY'!F243),'DATA ENTRY'!E243,"")))</f>
        <v/>
      </c>
      <c r="EP244" s="3" t="str">
        <f>IF('DATA ENTRY'!CK243="","",IF('DATA ENTRY'!D243="","",IF(AND($EF$4='DATA ENTRY'!G243,$EH$4='DATA ENTRY'!F243),'DATA ENTRY'!D243,"")))</f>
        <v/>
      </c>
      <c r="EQ244" s="3" t="str">
        <f>IF('DATA ENTRY'!CK243="","",IF('DATA ENTRY'!W243="","",IF(AND($EF$4='DATA ENTRY'!G243,$EH$4='DATA ENTRY'!F243),'DATA ENTRY'!W243,"")))</f>
        <v/>
      </c>
      <c r="ER244" s="3" t="str">
        <f>IF('DATA ENTRY'!CK243="","",IF('DATA ENTRY'!X243="","",IF(AND($EF$4='DATA ENTRY'!G243,$EH$4='DATA ENTRY'!F243),'DATA ENTRY'!X243,"")))</f>
        <v/>
      </c>
      <c r="ES244" s="108" t="str">
        <f t="shared" si="63"/>
        <v/>
      </c>
      <c r="ET244" s="108" t="str">
        <f>IF('DATA ENTRY'!CK243="","",IF('DATA ENTRY'!D243="","",IF(AND($EF$4='DATA ENTRY'!G243,$EH$4='DATA ENTRY'!F243),'DATA ENTRY'!G243,"")))</f>
        <v/>
      </c>
      <c r="EY244">
        <f t="shared" si="64"/>
        <v>0</v>
      </c>
    </row>
    <row r="245" spans="1:155">
      <c r="A245" t="str">
        <f>IF(S245=0,"",1+(MAX($A$7:A244)))</f>
        <v/>
      </c>
      <c r="B245" s="224">
        <v>239</v>
      </c>
      <c r="C245" s="3" t="str">
        <f>IF('DATA ENTRY'!CK244="","",IF('DATA ENTRY'!B244="","",IF($D$4="All Post",'DATA ENTRY'!B244,IF(AND($D$4='DATA ENTRY'!CK244),'DATA ENTRY'!B244,""))))</f>
        <v/>
      </c>
      <c r="D245" s="3" t="str">
        <f>IF('DATA ENTRY'!CK244="","",IF('DATA ENTRY'!C244="","",IF($D$4="All Post",'DATA ENTRY'!C244,IF(AND($D$4='DATA ENTRY'!CK244),'DATA ENTRY'!C244,""))))</f>
        <v/>
      </c>
      <c r="E245" s="4" t="str">
        <f>IF('DATA ENTRY'!CK244="","",IF('DATA ENTRY'!I244="","",IF($D$4="All Post",'DATA ENTRY'!I244,IF(AND($D$4='DATA ENTRY'!CK244),'DATA ENTRY'!I244,""))))</f>
        <v/>
      </c>
      <c r="F245" s="4" t="str">
        <f>IF('DATA ENTRY'!CK244="","",IF('DATA ENTRY'!CK244="","",IF($D$4="All Post",'DATA ENTRY'!CK244,IF(AND($D$4='DATA ENTRY'!CK244),'DATA ENTRY'!CK244,""))))</f>
        <v/>
      </c>
      <c r="G245" s="3" t="str">
        <f>IF('DATA ENTRY'!CK244="","",IF('DATA ENTRY'!N244="","",IF($D$4="All Post",'DATA ENTRY'!N244,IF(AND($D$4='DATA ENTRY'!CK244),'DATA ENTRY'!N244,""))))</f>
        <v/>
      </c>
      <c r="H245" s="107" t="str">
        <f>IF('DATA ENTRY'!CK244="","",IF('DATA ENTRY'!O244="","",IF($D$4="All Post",'DATA ENTRY'!O244,IF(AND($D$4='DATA ENTRY'!CK244),'DATA ENTRY'!O244,""))))</f>
        <v/>
      </c>
      <c r="I245" s="3" t="str">
        <f>IF('DATA ENTRY'!CK244="","",IF('DATA ENTRY'!P244="","",IF($D$4="All Post",'DATA ENTRY'!P244,IF(AND($D$4='DATA ENTRY'!CK244),'DATA ENTRY'!P244,""))))</f>
        <v/>
      </c>
      <c r="J245" s="107" t="str">
        <f>IF('DATA ENTRY'!CK244="","",IF('DATA ENTRY'!Q244="","",IF($D$4="All Post",'DATA ENTRY'!Q244,IF(AND($D$4='DATA ENTRY'!CK244),'DATA ENTRY'!Q244,""))))</f>
        <v/>
      </c>
      <c r="K245" s="3" t="str">
        <f>IF('DATA ENTRY'!CK244="","",IF('DATA ENTRY'!R244="","",IF($D$4="All Post",'DATA ENTRY'!R244,IF(AND($D$4='DATA ENTRY'!CK244),'DATA ENTRY'!R244,""))))</f>
        <v/>
      </c>
      <c r="L245" s="3" t="str">
        <f>IF('DATA ENTRY'!CK244="","",IF('DATA ENTRY'!S244="","",IF($D$4="All Post",'DATA ENTRY'!S244,IF(AND($D$4='DATA ENTRY'!CK244),'DATA ENTRY'!S244,""))))</f>
        <v/>
      </c>
      <c r="M245" s="3" t="str">
        <f>IF('DATA ENTRY'!CK244="","",IF('DATA ENTRY'!E244="","",IF($D$4="All Post",'DATA ENTRY'!E244,IF(AND($D$4='DATA ENTRY'!CK244),'DATA ENTRY'!E244,""))))</f>
        <v/>
      </c>
      <c r="N245" s="3" t="str">
        <f>IF('DATA ENTRY'!CK244="","",IF('DATA ENTRY'!W244="","",IF($D$4="All Post",'DATA ENTRY'!W244,IF(AND($D$4='DATA ENTRY'!CK244),'DATA ENTRY'!W244,""))))</f>
        <v/>
      </c>
      <c r="O245" s="3" t="str">
        <f>IF('DATA ENTRY'!CK244="","",IF('DATA ENTRY'!X244="","",IF($D$4="All Post",'DATA ENTRY'!X244,IF(AND($D$4='DATA ENTRY'!CK244),'DATA ENTRY'!X244,""))))</f>
        <v/>
      </c>
      <c r="P245" s="3" t="str">
        <f>IF('DATA ENTRY'!CK244="","",IF('DATA ENTRY'!G244="","",IF($D$4="All Post",'DATA ENTRY'!G244,IF(AND($D$4='DATA ENTRY'!CK244),'DATA ENTRY'!G244,""))))</f>
        <v/>
      </c>
      <c r="S245">
        <f t="shared" si="51"/>
        <v>0</v>
      </c>
      <c r="T245" t="str">
        <f t="shared" si="52"/>
        <v/>
      </c>
      <c r="BZ245" t="str">
        <f t="shared" si="53"/>
        <v/>
      </c>
      <c r="CA245" t="str">
        <f t="shared" si="54"/>
        <v/>
      </c>
      <c r="CB245" s="224">
        <v>239</v>
      </c>
      <c r="CC245" s="3" t="str">
        <f>IF('DATA ENTRY'!CK244="","",IF('DATA ENTRY'!B244="","",IF(AND($CD$4='DATA ENTRY'!CK244,$CG$4='DATA ENTRY'!D244),'DATA ENTRY'!B244,"")))</f>
        <v/>
      </c>
      <c r="CD245" s="3" t="str">
        <f>IF('DATA ENTRY'!CK244="","",IF('DATA ENTRY'!C244="","",IF(AND($CD$4='DATA ENTRY'!CK244,$CG$4='DATA ENTRY'!D244),'DATA ENTRY'!C244,"")))</f>
        <v/>
      </c>
      <c r="CE245" s="4" t="str">
        <f>IF('DATA ENTRY'!CK244="","",IF('DATA ENTRY'!I244="","",IF(AND($CD$4='DATA ENTRY'!CK244,$CG$4='DATA ENTRY'!D244),'DATA ENTRY'!I244,"")))</f>
        <v/>
      </c>
      <c r="CF245" s="4" t="str">
        <f>IF('DATA ENTRY'!CK244="","",IF('DATA ENTRY'!CK244="","",IF(AND($CD$4='DATA ENTRY'!CK244,$CG$4='DATA ENTRY'!D244),'DATA ENTRY'!CK244,"")))</f>
        <v/>
      </c>
      <c r="CG245" s="3" t="str">
        <f>IF('DATA ENTRY'!CK244="","",IF('DATA ENTRY'!N244="","",IF(AND($CD$4='DATA ENTRY'!CK244,$CG$4='DATA ENTRY'!D244),'DATA ENTRY'!N244,"")))</f>
        <v/>
      </c>
      <c r="CH245" s="107" t="str">
        <f>IF('DATA ENTRY'!CK244="","",IF('DATA ENTRY'!O244="","",IF(AND($CD$4='DATA ENTRY'!CK244,$CG$4='DATA ENTRY'!D244),'DATA ENTRY'!O244,"")))</f>
        <v/>
      </c>
      <c r="CI245" s="3" t="str">
        <f>IF('DATA ENTRY'!CK244="","",IF('DATA ENTRY'!P244="","",IF(AND($CD$4='DATA ENTRY'!CK244,$CG$4='DATA ENTRY'!D244),'DATA ENTRY'!P244,"")))</f>
        <v/>
      </c>
      <c r="CJ245" s="107" t="str">
        <f>IF('DATA ENTRY'!CK244="","",IF('DATA ENTRY'!Q244="","",IF(AND($CD$4='DATA ENTRY'!CK244,$CG$4='DATA ENTRY'!D244),'DATA ENTRY'!Q244,"")))</f>
        <v/>
      </c>
      <c r="CK245" s="3" t="str">
        <f>IF('DATA ENTRY'!CK244="","",IF('DATA ENTRY'!R244="","",IF(AND($CD$4='DATA ENTRY'!CK244,$CG$4='DATA ENTRY'!D244),'DATA ENTRY'!R244,"")))</f>
        <v/>
      </c>
      <c r="CL245" s="3" t="str">
        <f>IF('DATA ENTRY'!CK244="","",IF('DATA ENTRY'!S244="","",IF(AND($CD$4='DATA ENTRY'!CK244,$CG$4='DATA ENTRY'!D244),'DATA ENTRY'!S244,"")))</f>
        <v/>
      </c>
      <c r="CM245" s="3" t="str">
        <f>IF('DATA ENTRY'!CK244="","",IF('DATA ENTRY'!E244="","",IF(AND($CD$4='DATA ENTRY'!CK244,$CG$4='DATA ENTRY'!D244),'DATA ENTRY'!E244,"")))</f>
        <v/>
      </c>
      <c r="CN245" s="3" t="str">
        <f>IF('DATA ENTRY'!CK244="","",IF('DATA ENTRY'!W244="","",IF(AND($CD$4='DATA ENTRY'!CK244,$CG$4='DATA ENTRY'!D244),'DATA ENTRY'!W244,"")))</f>
        <v/>
      </c>
      <c r="CO245" s="3" t="str">
        <f>IF('DATA ENTRY'!CK244="","",IF('DATA ENTRY'!X244="","",IF(AND($CD$4='DATA ENTRY'!CK244,$CG$4='DATA ENTRY'!D244),'DATA ENTRY'!X244,"")))</f>
        <v/>
      </c>
      <c r="CP245" s="108" t="str">
        <f t="shared" si="55"/>
        <v/>
      </c>
      <c r="CQ245" s="108" t="str">
        <f>IF('DATA ENTRY'!CK244="","",IF('DATA ENTRY'!G244="","",IF(AND($CD$4='DATA ENTRY'!CK244,$CG$4='DATA ENTRY'!D244),'DATA ENTRY'!G244,"")))</f>
        <v/>
      </c>
      <c r="CR245" s="230" t="str">
        <f>IF('DATA ENTRY'!CK244="","",IF('DATA ENTRY'!D244="","",IF(AND($CD$4='DATA ENTRY'!CK244,$CG$4='DATA ENTRY'!D244),'DATA ENTRY'!D244,"")))</f>
        <v/>
      </c>
      <c r="CS245">
        <f t="shared" si="56"/>
        <v>0</v>
      </c>
      <c r="CT245">
        <f t="shared" si="57"/>
        <v>0</v>
      </c>
      <c r="CV245" s="139"/>
      <c r="CX245">
        <f t="shared" si="58"/>
        <v>0</v>
      </c>
      <c r="DB245" t="str">
        <f t="shared" si="65"/>
        <v/>
      </c>
      <c r="DC245" t="str">
        <f t="shared" si="66"/>
        <v/>
      </c>
      <c r="DD245" s="224">
        <v>239</v>
      </c>
      <c r="DE245" s="3" t="str">
        <f>IF('DATA ENTRY'!CK244="","",IF('DATA ENTRY'!B244="","",IF(AND($DF$4='DATA ENTRY'!D244),'DATA ENTRY'!B244,"")))</f>
        <v/>
      </c>
      <c r="DF245" s="3" t="str">
        <f>IF('DATA ENTRY'!CK244="","",IF('DATA ENTRY'!C244="","",IF(AND($DF$4='DATA ENTRY'!D244),'DATA ENTRY'!C244,"")))</f>
        <v/>
      </c>
      <c r="DG245" s="4" t="str">
        <f>IF('DATA ENTRY'!CK244="","",IF('DATA ENTRY'!I244="","",IF(AND($DF$4='DATA ENTRY'!D244),'DATA ENTRY'!I244,"")))</f>
        <v/>
      </c>
      <c r="DH245" s="4" t="str">
        <f>IF('DATA ENTRY'!CK244="","",IF('DATA ENTRY'!CK244="","",IF(AND($DF$4='DATA ENTRY'!D244),'DATA ENTRY'!CK244,"")))</f>
        <v/>
      </c>
      <c r="DI245" s="3" t="str">
        <f>IF('DATA ENTRY'!CK244="","",IF('DATA ENTRY'!N244="","",IF(AND($DF$4='DATA ENTRY'!D244),'DATA ENTRY'!N244,"")))</f>
        <v/>
      </c>
      <c r="DJ245" s="107" t="str">
        <f>IF('DATA ENTRY'!CK244="","",IF('DATA ENTRY'!O244="","",IF(AND($DF$4='DATA ENTRY'!D244),'DATA ENTRY'!O244,"")))</f>
        <v/>
      </c>
      <c r="DK245" s="3" t="str">
        <f>IF('DATA ENTRY'!CK244="","",IF('DATA ENTRY'!P244="","",IF(AND($DF$4='DATA ENTRY'!D244),'DATA ENTRY'!P244,"")))</f>
        <v/>
      </c>
      <c r="DL245" s="107" t="str">
        <f>IF('DATA ENTRY'!CK244="","",IF('DATA ENTRY'!Q244="","",IF(AND($DF$4='DATA ENTRY'!D244),'DATA ENTRY'!Q244,"")))</f>
        <v/>
      </c>
      <c r="DM245" s="3" t="str">
        <f>IF('DATA ENTRY'!CK244="","",IF('DATA ENTRY'!R244="","",IF(AND($DF$4='DATA ENTRY'!D244),'DATA ENTRY'!R244,"")))</f>
        <v/>
      </c>
      <c r="DN245" s="107" t="str">
        <f>IF('DATA ENTRY'!CK244="","",IF('DATA ENTRY'!S244="","",IF(AND($DF$4='DATA ENTRY'!D244),'DATA ENTRY'!S244,"")))</f>
        <v/>
      </c>
      <c r="DO245" s="3" t="str">
        <f>IF('DATA ENTRY'!CK244="","",IF('DATA ENTRY'!E244="","",IF(AND($DF$4='DATA ENTRY'!D244),'DATA ENTRY'!E244,"")))</f>
        <v/>
      </c>
      <c r="DP245" s="3" t="str">
        <f>IF('DATA ENTRY'!CK244="","",IF('DATA ENTRY'!D244="","",IF(AND($DF$4='DATA ENTRY'!D244),'DATA ENTRY'!D244,"")))</f>
        <v/>
      </c>
      <c r="DQ245" s="3" t="str">
        <f>IF('DATA ENTRY'!CK244="","",IF('DATA ENTRY'!W244="","",IF(AND($DF$4='DATA ENTRY'!D244),'DATA ENTRY'!W244,"")))</f>
        <v/>
      </c>
      <c r="DR245" s="3" t="str">
        <f>IF('DATA ENTRY'!CK244="","",IF('DATA ENTRY'!X244="","",IF(AND($DF$4='DATA ENTRY'!D244),'DATA ENTRY'!X244,"")))</f>
        <v/>
      </c>
      <c r="DS245" s="108" t="str">
        <f t="shared" si="59"/>
        <v/>
      </c>
      <c r="DT245" s="108" t="str">
        <f>IF('DATA ENTRY'!CK244="","",IF('DATA ENTRY'!D244="","",IF(AND($DF$4='DATA ENTRY'!D244),'DATA ENTRY'!G244,"")))</f>
        <v/>
      </c>
      <c r="DY245">
        <f t="shared" si="60"/>
        <v>0</v>
      </c>
      <c r="EB245" t="str">
        <f t="shared" si="61"/>
        <v/>
      </c>
      <c r="EC245" t="str">
        <f t="shared" si="62"/>
        <v/>
      </c>
      <c r="ED245" s="224">
        <v>239</v>
      </c>
      <c r="EE245" s="3" t="str">
        <f>IF('DATA ENTRY'!CK244="","",IF('DATA ENTRY'!B244="","",IF(AND($EF$4='DATA ENTRY'!G244,$EH$4='DATA ENTRY'!F244),'DATA ENTRY'!B244,"")))</f>
        <v/>
      </c>
      <c r="EF245" s="3" t="str">
        <f>IF('DATA ENTRY'!CK244="","",IF('DATA ENTRY'!C244="","",IF(AND($EF$4='DATA ENTRY'!G244,$EH$4='DATA ENTRY'!F244),'DATA ENTRY'!C244,"")))</f>
        <v/>
      </c>
      <c r="EG245" s="4" t="str">
        <f>IF('DATA ENTRY'!CK244="","",IF('DATA ENTRY'!I244="","",IF(AND($EF$4='DATA ENTRY'!G244,$EH$4='DATA ENTRY'!F244),'DATA ENTRY'!I244,"")))</f>
        <v/>
      </c>
      <c r="EH245" s="4" t="str">
        <f>IF('DATA ENTRY'!CK244="","",IF('DATA ENTRY'!CK244="","",IF(AND($EF$4='DATA ENTRY'!G244,$EH$4='DATA ENTRY'!F244),'DATA ENTRY'!CK244,"")))</f>
        <v/>
      </c>
      <c r="EI245" s="3" t="str">
        <f>IF('DATA ENTRY'!CK244="","",IF('DATA ENTRY'!N244="","",IF(AND($EF$4='DATA ENTRY'!G244,$EH$4='DATA ENTRY'!F244),'DATA ENTRY'!N244,"")))</f>
        <v/>
      </c>
      <c r="EJ245" s="107" t="str">
        <f>IF('DATA ENTRY'!CK244="","",IF('DATA ENTRY'!O244="","",IF(AND($EF$4='DATA ENTRY'!G244,$EH$4='DATA ENTRY'!F244),'DATA ENTRY'!O244,"")))</f>
        <v/>
      </c>
      <c r="EK245" s="3" t="str">
        <f>IF('DATA ENTRY'!CK244="","",IF('DATA ENTRY'!P244="","",IF(AND($EF$4='DATA ENTRY'!G244,$EH$4='DATA ENTRY'!F244),'DATA ENTRY'!P244,"")))</f>
        <v/>
      </c>
      <c r="EL245" s="107" t="str">
        <f>IF('DATA ENTRY'!CK244="","",IF('DATA ENTRY'!Q244="","",IF(AND($EF$4='DATA ENTRY'!G244,$EH$4='DATA ENTRY'!F244),'DATA ENTRY'!Q244,"")))</f>
        <v/>
      </c>
      <c r="EM245" s="3" t="str">
        <f>IF('DATA ENTRY'!CK244="","",IF('DATA ENTRY'!R244="","",IF(AND($EF$4='DATA ENTRY'!G244,$EH$4='DATA ENTRY'!F244),'DATA ENTRY'!R244,"")))</f>
        <v/>
      </c>
      <c r="EN245" s="107" t="str">
        <f>IF('DATA ENTRY'!CK244="","",IF('DATA ENTRY'!S244="","",IF(AND($EF$4='DATA ENTRY'!G244,$EH$4='DATA ENTRY'!F244),'DATA ENTRY'!S244,"")))</f>
        <v/>
      </c>
      <c r="EO245" s="3" t="str">
        <f>IF('DATA ENTRY'!CK244="","",IF('DATA ENTRY'!E244="","",IF(AND($EF$4='DATA ENTRY'!G244,$EH$4='DATA ENTRY'!F244),'DATA ENTRY'!E244,"")))</f>
        <v/>
      </c>
      <c r="EP245" s="3" t="str">
        <f>IF('DATA ENTRY'!CK244="","",IF('DATA ENTRY'!D244="","",IF(AND($EF$4='DATA ENTRY'!G244,$EH$4='DATA ENTRY'!F244),'DATA ENTRY'!D244,"")))</f>
        <v/>
      </c>
      <c r="EQ245" s="3" t="str">
        <f>IF('DATA ENTRY'!CK244="","",IF('DATA ENTRY'!W244="","",IF(AND($EF$4='DATA ENTRY'!G244,$EH$4='DATA ENTRY'!F244),'DATA ENTRY'!W244,"")))</f>
        <v/>
      </c>
      <c r="ER245" s="3" t="str">
        <f>IF('DATA ENTRY'!CK244="","",IF('DATA ENTRY'!X244="","",IF(AND($EF$4='DATA ENTRY'!G244,$EH$4='DATA ENTRY'!F244),'DATA ENTRY'!X244,"")))</f>
        <v/>
      </c>
      <c r="ES245" s="108" t="str">
        <f t="shared" si="63"/>
        <v/>
      </c>
      <c r="ET245" s="108" t="str">
        <f>IF('DATA ENTRY'!CK244="","",IF('DATA ENTRY'!D244="","",IF(AND($EF$4='DATA ENTRY'!G244,$EH$4='DATA ENTRY'!F244),'DATA ENTRY'!G244,"")))</f>
        <v/>
      </c>
      <c r="EY245">
        <f t="shared" si="64"/>
        <v>0</v>
      </c>
    </row>
    <row r="246" spans="1:155">
      <c r="A246" t="str">
        <f>IF(S246=0,"",1+(MAX($A$7:A245)))</f>
        <v/>
      </c>
      <c r="B246" s="224">
        <v>240</v>
      </c>
      <c r="C246" s="3" t="str">
        <f>IF('DATA ENTRY'!CK245="","",IF('DATA ENTRY'!B245="","",IF($D$4="All Post",'DATA ENTRY'!B245,IF(AND($D$4='DATA ENTRY'!CK245),'DATA ENTRY'!B245,""))))</f>
        <v/>
      </c>
      <c r="D246" s="3" t="str">
        <f>IF('DATA ENTRY'!CK245="","",IF('DATA ENTRY'!C245="","",IF($D$4="All Post",'DATA ENTRY'!C245,IF(AND($D$4='DATA ENTRY'!CK245),'DATA ENTRY'!C245,""))))</f>
        <v/>
      </c>
      <c r="E246" s="4" t="str">
        <f>IF('DATA ENTRY'!CK245="","",IF('DATA ENTRY'!I245="","",IF($D$4="All Post",'DATA ENTRY'!I245,IF(AND($D$4='DATA ENTRY'!CK245),'DATA ENTRY'!I245,""))))</f>
        <v/>
      </c>
      <c r="F246" s="4" t="str">
        <f>IF('DATA ENTRY'!CK245="","",IF('DATA ENTRY'!CK245="","",IF($D$4="All Post",'DATA ENTRY'!CK245,IF(AND($D$4='DATA ENTRY'!CK245),'DATA ENTRY'!CK245,""))))</f>
        <v/>
      </c>
      <c r="G246" s="3" t="str">
        <f>IF('DATA ENTRY'!CK245="","",IF('DATA ENTRY'!N245="","",IF($D$4="All Post",'DATA ENTRY'!N245,IF(AND($D$4='DATA ENTRY'!CK245),'DATA ENTRY'!N245,""))))</f>
        <v/>
      </c>
      <c r="H246" s="107" t="str">
        <f>IF('DATA ENTRY'!CK245="","",IF('DATA ENTRY'!O245="","",IF($D$4="All Post",'DATA ENTRY'!O245,IF(AND($D$4='DATA ENTRY'!CK245),'DATA ENTRY'!O245,""))))</f>
        <v/>
      </c>
      <c r="I246" s="3" t="str">
        <f>IF('DATA ENTRY'!CK245="","",IF('DATA ENTRY'!P245="","",IF($D$4="All Post",'DATA ENTRY'!P245,IF(AND($D$4='DATA ENTRY'!CK245),'DATA ENTRY'!P245,""))))</f>
        <v/>
      </c>
      <c r="J246" s="107" t="str">
        <f>IF('DATA ENTRY'!CK245="","",IF('DATA ENTRY'!Q245="","",IF($D$4="All Post",'DATA ENTRY'!Q245,IF(AND($D$4='DATA ENTRY'!CK245),'DATA ENTRY'!Q245,""))))</f>
        <v/>
      </c>
      <c r="K246" s="3" t="str">
        <f>IF('DATA ENTRY'!CK245="","",IF('DATA ENTRY'!R245="","",IF($D$4="All Post",'DATA ENTRY'!R245,IF(AND($D$4='DATA ENTRY'!CK245),'DATA ENTRY'!R245,""))))</f>
        <v/>
      </c>
      <c r="L246" s="3" t="str">
        <f>IF('DATA ENTRY'!CK245="","",IF('DATA ENTRY'!S245="","",IF($D$4="All Post",'DATA ENTRY'!S245,IF(AND($D$4='DATA ENTRY'!CK245),'DATA ENTRY'!S245,""))))</f>
        <v/>
      </c>
      <c r="M246" s="3" t="str">
        <f>IF('DATA ENTRY'!CK245="","",IF('DATA ENTRY'!E245="","",IF($D$4="All Post",'DATA ENTRY'!E245,IF(AND($D$4='DATA ENTRY'!CK245),'DATA ENTRY'!E245,""))))</f>
        <v/>
      </c>
      <c r="N246" s="3" t="str">
        <f>IF('DATA ENTRY'!CK245="","",IF('DATA ENTRY'!W245="","",IF($D$4="All Post",'DATA ENTRY'!W245,IF(AND($D$4='DATA ENTRY'!CK245),'DATA ENTRY'!W245,""))))</f>
        <v/>
      </c>
      <c r="O246" s="3" t="str">
        <f>IF('DATA ENTRY'!CK245="","",IF('DATA ENTRY'!X245="","",IF($D$4="All Post",'DATA ENTRY'!X245,IF(AND($D$4='DATA ENTRY'!CK245),'DATA ENTRY'!X245,""))))</f>
        <v/>
      </c>
      <c r="P246" s="3" t="str">
        <f>IF('DATA ENTRY'!CK245="","",IF('DATA ENTRY'!G245="","",IF($D$4="All Post",'DATA ENTRY'!G245,IF(AND($D$4='DATA ENTRY'!CK245),'DATA ENTRY'!G245,""))))</f>
        <v/>
      </c>
      <c r="S246">
        <f t="shared" si="51"/>
        <v>0</v>
      </c>
      <c r="T246" t="str">
        <f t="shared" si="52"/>
        <v/>
      </c>
      <c r="BZ246" t="str">
        <f t="shared" si="53"/>
        <v/>
      </c>
      <c r="CA246" t="str">
        <f t="shared" si="54"/>
        <v/>
      </c>
      <c r="CB246" s="224">
        <v>240</v>
      </c>
      <c r="CC246" s="3" t="str">
        <f>IF('DATA ENTRY'!CK245="","",IF('DATA ENTRY'!B245="","",IF(AND($CD$4='DATA ENTRY'!CK245,$CG$4='DATA ENTRY'!D245),'DATA ENTRY'!B245,"")))</f>
        <v/>
      </c>
      <c r="CD246" s="3" t="str">
        <f>IF('DATA ENTRY'!CK245="","",IF('DATA ENTRY'!C245="","",IF(AND($CD$4='DATA ENTRY'!CK245,$CG$4='DATA ENTRY'!D245),'DATA ENTRY'!C245,"")))</f>
        <v/>
      </c>
      <c r="CE246" s="4" t="str">
        <f>IF('DATA ENTRY'!CK245="","",IF('DATA ENTRY'!I245="","",IF(AND($CD$4='DATA ENTRY'!CK245,$CG$4='DATA ENTRY'!D245),'DATA ENTRY'!I245,"")))</f>
        <v/>
      </c>
      <c r="CF246" s="4" t="str">
        <f>IF('DATA ENTRY'!CK245="","",IF('DATA ENTRY'!CK245="","",IF(AND($CD$4='DATA ENTRY'!CK245,$CG$4='DATA ENTRY'!D245),'DATA ENTRY'!CK245,"")))</f>
        <v/>
      </c>
      <c r="CG246" s="3" t="str">
        <f>IF('DATA ENTRY'!CK245="","",IF('DATA ENTRY'!N245="","",IF(AND($CD$4='DATA ENTRY'!CK245,$CG$4='DATA ENTRY'!D245),'DATA ENTRY'!N245,"")))</f>
        <v/>
      </c>
      <c r="CH246" s="107" t="str">
        <f>IF('DATA ENTRY'!CK245="","",IF('DATA ENTRY'!O245="","",IF(AND($CD$4='DATA ENTRY'!CK245,$CG$4='DATA ENTRY'!D245),'DATA ENTRY'!O245,"")))</f>
        <v/>
      </c>
      <c r="CI246" s="3" t="str">
        <f>IF('DATA ENTRY'!CK245="","",IF('DATA ENTRY'!P245="","",IF(AND($CD$4='DATA ENTRY'!CK245,$CG$4='DATA ENTRY'!D245),'DATA ENTRY'!P245,"")))</f>
        <v/>
      </c>
      <c r="CJ246" s="107" t="str">
        <f>IF('DATA ENTRY'!CK245="","",IF('DATA ENTRY'!Q245="","",IF(AND($CD$4='DATA ENTRY'!CK245,$CG$4='DATA ENTRY'!D245),'DATA ENTRY'!Q245,"")))</f>
        <v/>
      </c>
      <c r="CK246" s="3" t="str">
        <f>IF('DATA ENTRY'!CK245="","",IF('DATA ENTRY'!R245="","",IF(AND($CD$4='DATA ENTRY'!CK245,$CG$4='DATA ENTRY'!D245),'DATA ENTRY'!R245,"")))</f>
        <v/>
      </c>
      <c r="CL246" s="3" t="str">
        <f>IF('DATA ENTRY'!CK245="","",IF('DATA ENTRY'!S245="","",IF(AND($CD$4='DATA ENTRY'!CK245,$CG$4='DATA ENTRY'!D245),'DATA ENTRY'!S245,"")))</f>
        <v/>
      </c>
      <c r="CM246" s="3" t="str">
        <f>IF('DATA ENTRY'!CK245="","",IF('DATA ENTRY'!E245="","",IF(AND($CD$4='DATA ENTRY'!CK245,$CG$4='DATA ENTRY'!D245),'DATA ENTRY'!E245,"")))</f>
        <v/>
      </c>
      <c r="CN246" s="3" t="str">
        <f>IF('DATA ENTRY'!CK245="","",IF('DATA ENTRY'!W245="","",IF(AND($CD$4='DATA ENTRY'!CK245,$CG$4='DATA ENTRY'!D245),'DATA ENTRY'!W245,"")))</f>
        <v/>
      </c>
      <c r="CO246" s="3" t="str">
        <f>IF('DATA ENTRY'!CK245="","",IF('DATA ENTRY'!X245="","",IF(AND($CD$4='DATA ENTRY'!CK245,$CG$4='DATA ENTRY'!D245),'DATA ENTRY'!X245,"")))</f>
        <v/>
      </c>
      <c r="CP246" s="108" t="str">
        <f t="shared" si="55"/>
        <v/>
      </c>
      <c r="CQ246" s="108" t="str">
        <f>IF('DATA ENTRY'!CK245="","",IF('DATA ENTRY'!G245="","",IF(AND($CD$4='DATA ENTRY'!CK245,$CG$4='DATA ENTRY'!D245),'DATA ENTRY'!G245,"")))</f>
        <v/>
      </c>
      <c r="CR246" s="230" t="str">
        <f>IF('DATA ENTRY'!CK245="","",IF('DATA ENTRY'!D245="","",IF(AND($CD$4='DATA ENTRY'!CK245,$CG$4='DATA ENTRY'!D245),'DATA ENTRY'!D245,"")))</f>
        <v/>
      </c>
      <c r="CS246">
        <f t="shared" si="56"/>
        <v>0</v>
      </c>
      <c r="CT246">
        <f t="shared" si="57"/>
        <v>0</v>
      </c>
      <c r="CV246" s="139"/>
      <c r="CX246">
        <f t="shared" si="58"/>
        <v>0</v>
      </c>
      <c r="DB246" t="str">
        <f t="shared" si="65"/>
        <v/>
      </c>
      <c r="DC246" t="str">
        <f t="shared" si="66"/>
        <v/>
      </c>
      <c r="DD246" s="224">
        <v>240</v>
      </c>
      <c r="DE246" s="3" t="str">
        <f>IF('DATA ENTRY'!CK245="","",IF('DATA ENTRY'!B245="","",IF(AND($DF$4='DATA ENTRY'!D245),'DATA ENTRY'!B245,"")))</f>
        <v/>
      </c>
      <c r="DF246" s="3" t="str">
        <f>IF('DATA ENTRY'!CK245="","",IF('DATA ENTRY'!C245="","",IF(AND($DF$4='DATA ENTRY'!D245),'DATA ENTRY'!C245,"")))</f>
        <v/>
      </c>
      <c r="DG246" s="4" t="str">
        <f>IF('DATA ENTRY'!CK245="","",IF('DATA ENTRY'!I245="","",IF(AND($DF$4='DATA ENTRY'!D245),'DATA ENTRY'!I245,"")))</f>
        <v/>
      </c>
      <c r="DH246" s="4" t="str">
        <f>IF('DATA ENTRY'!CK245="","",IF('DATA ENTRY'!CK245="","",IF(AND($DF$4='DATA ENTRY'!D245),'DATA ENTRY'!CK245,"")))</f>
        <v/>
      </c>
      <c r="DI246" s="3" t="str">
        <f>IF('DATA ENTRY'!CK245="","",IF('DATA ENTRY'!N245="","",IF(AND($DF$4='DATA ENTRY'!D245),'DATA ENTRY'!N245,"")))</f>
        <v/>
      </c>
      <c r="DJ246" s="107" t="str">
        <f>IF('DATA ENTRY'!CK245="","",IF('DATA ENTRY'!O245="","",IF(AND($DF$4='DATA ENTRY'!D245),'DATA ENTRY'!O245,"")))</f>
        <v/>
      </c>
      <c r="DK246" s="3" t="str">
        <f>IF('DATA ENTRY'!CK245="","",IF('DATA ENTRY'!P245="","",IF(AND($DF$4='DATA ENTRY'!D245),'DATA ENTRY'!P245,"")))</f>
        <v/>
      </c>
      <c r="DL246" s="107" t="str">
        <f>IF('DATA ENTRY'!CK245="","",IF('DATA ENTRY'!Q245="","",IF(AND($DF$4='DATA ENTRY'!D245),'DATA ENTRY'!Q245,"")))</f>
        <v/>
      </c>
      <c r="DM246" s="3" t="str">
        <f>IF('DATA ENTRY'!CK245="","",IF('DATA ENTRY'!R245="","",IF(AND($DF$4='DATA ENTRY'!D245),'DATA ENTRY'!R245,"")))</f>
        <v/>
      </c>
      <c r="DN246" s="107" t="str">
        <f>IF('DATA ENTRY'!CK245="","",IF('DATA ENTRY'!S245="","",IF(AND($DF$4='DATA ENTRY'!D245),'DATA ENTRY'!S245,"")))</f>
        <v/>
      </c>
      <c r="DO246" s="3" t="str">
        <f>IF('DATA ENTRY'!CK245="","",IF('DATA ENTRY'!E245="","",IF(AND($DF$4='DATA ENTRY'!D245),'DATA ENTRY'!E245,"")))</f>
        <v/>
      </c>
      <c r="DP246" s="3" t="str">
        <f>IF('DATA ENTRY'!CK245="","",IF('DATA ENTRY'!D245="","",IF(AND($DF$4='DATA ENTRY'!D245),'DATA ENTRY'!D245,"")))</f>
        <v/>
      </c>
      <c r="DQ246" s="3" t="str">
        <f>IF('DATA ENTRY'!CK245="","",IF('DATA ENTRY'!W245="","",IF(AND($DF$4='DATA ENTRY'!D245),'DATA ENTRY'!W245,"")))</f>
        <v/>
      </c>
      <c r="DR246" s="3" t="str">
        <f>IF('DATA ENTRY'!CK245="","",IF('DATA ENTRY'!X245="","",IF(AND($DF$4='DATA ENTRY'!D245),'DATA ENTRY'!X245,"")))</f>
        <v/>
      </c>
      <c r="DS246" s="108" t="str">
        <f t="shared" si="59"/>
        <v/>
      </c>
      <c r="DT246" s="108" t="str">
        <f>IF('DATA ENTRY'!CK245="","",IF('DATA ENTRY'!D245="","",IF(AND($DF$4='DATA ENTRY'!D245),'DATA ENTRY'!G245,"")))</f>
        <v/>
      </c>
      <c r="DY246">
        <f t="shared" si="60"/>
        <v>0</v>
      </c>
      <c r="EB246" t="str">
        <f t="shared" si="61"/>
        <v/>
      </c>
      <c r="EC246" t="str">
        <f t="shared" si="62"/>
        <v/>
      </c>
      <c r="ED246" s="224">
        <v>240</v>
      </c>
      <c r="EE246" s="3" t="str">
        <f>IF('DATA ENTRY'!CK245="","",IF('DATA ENTRY'!B245="","",IF(AND($EF$4='DATA ENTRY'!G245,$EH$4='DATA ENTRY'!F245),'DATA ENTRY'!B245,"")))</f>
        <v/>
      </c>
      <c r="EF246" s="3" t="str">
        <f>IF('DATA ENTRY'!CK245="","",IF('DATA ENTRY'!C245="","",IF(AND($EF$4='DATA ENTRY'!G245,$EH$4='DATA ENTRY'!F245),'DATA ENTRY'!C245,"")))</f>
        <v/>
      </c>
      <c r="EG246" s="4" t="str">
        <f>IF('DATA ENTRY'!CK245="","",IF('DATA ENTRY'!I245="","",IF(AND($EF$4='DATA ENTRY'!G245,$EH$4='DATA ENTRY'!F245),'DATA ENTRY'!I245,"")))</f>
        <v/>
      </c>
      <c r="EH246" s="4" t="str">
        <f>IF('DATA ENTRY'!CK245="","",IF('DATA ENTRY'!CK245="","",IF(AND($EF$4='DATA ENTRY'!G245,$EH$4='DATA ENTRY'!F245),'DATA ENTRY'!CK245,"")))</f>
        <v/>
      </c>
      <c r="EI246" s="3" t="str">
        <f>IF('DATA ENTRY'!CK245="","",IF('DATA ENTRY'!N245="","",IF(AND($EF$4='DATA ENTRY'!G245,$EH$4='DATA ENTRY'!F245),'DATA ENTRY'!N245,"")))</f>
        <v/>
      </c>
      <c r="EJ246" s="107" t="str">
        <f>IF('DATA ENTRY'!CK245="","",IF('DATA ENTRY'!O245="","",IF(AND($EF$4='DATA ENTRY'!G245,$EH$4='DATA ENTRY'!F245),'DATA ENTRY'!O245,"")))</f>
        <v/>
      </c>
      <c r="EK246" s="3" t="str">
        <f>IF('DATA ENTRY'!CK245="","",IF('DATA ENTRY'!P245="","",IF(AND($EF$4='DATA ENTRY'!G245,$EH$4='DATA ENTRY'!F245),'DATA ENTRY'!P245,"")))</f>
        <v/>
      </c>
      <c r="EL246" s="107" t="str">
        <f>IF('DATA ENTRY'!CK245="","",IF('DATA ENTRY'!Q245="","",IF(AND($EF$4='DATA ENTRY'!G245,$EH$4='DATA ENTRY'!F245),'DATA ENTRY'!Q245,"")))</f>
        <v/>
      </c>
      <c r="EM246" s="3" t="str">
        <f>IF('DATA ENTRY'!CK245="","",IF('DATA ENTRY'!R245="","",IF(AND($EF$4='DATA ENTRY'!G245,$EH$4='DATA ENTRY'!F245),'DATA ENTRY'!R245,"")))</f>
        <v/>
      </c>
      <c r="EN246" s="107" t="str">
        <f>IF('DATA ENTRY'!CK245="","",IF('DATA ENTRY'!S245="","",IF(AND($EF$4='DATA ENTRY'!G245,$EH$4='DATA ENTRY'!F245),'DATA ENTRY'!S245,"")))</f>
        <v/>
      </c>
      <c r="EO246" s="3" t="str">
        <f>IF('DATA ENTRY'!CK245="","",IF('DATA ENTRY'!E245="","",IF(AND($EF$4='DATA ENTRY'!G245,$EH$4='DATA ENTRY'!F245),'DATA ENTRY'!E245,"")))</f>
        <v/>
      </c>
      <c r="EP246" s="3" t="str">
        <f>IF('DATA ENTRY'!CK245="","",IF('DATA ENTRY'!D245="","",IF(AND($EF$4='DATA ENTRY'!G245,$EH$4='DATA ENTRY'!F245),'DATA ENTRY'!D245,"")))</f>
        <v/>
      </c>
      <c r="EQ246" s="3" t="str">
        <f>IF('DATA ENTRY'!CK245="","",IF('DATA ENTRY'!W245="","",IF(AND($EF$4='DATA ENTRY'!G245,$EH$4='DATA ENTRY'!F245),'DATA ENTRY'!W245,"")))</f>
        <v/>
      </c>
      <c r="ER246" s="3" t="str">
        <f>IF('DATA ENTRY'!CK245="","",IF('DATA ENTRY'!X245="","",IF(AND($EF$4='DATA ENTRY'!G245,$EH$4='DATA ENTRY'!F245),'DATA ENTRY'!X245,"")))</f>
        <v/>
      </c>
      <c r="ES246" s="108" t="str">
        <f t="shared" si="63"/>
        <v/>
      </c>
      <c r="ET246" s="108" t="str">
        <f>IF('DATA ENTRY'!CK245="","",IF('DATA ENTRY'!D245="","",IF(AND($EF$4='DATA ENTRY'!G245,$EH$4='DATA ENTRY'!F245),'DATA ENTRY'!G245,"")))</f>
        <v/>
      </c>
      <c r="EY246">
        <f t="shared" si="64"/>
        <v>0</v>
      </c>
    </row>
    <row r="247" spans="1:155">
      <c r="A247" t="str">
        <f>IF(S247=0,"",1+(MAX($A$7:A246)))</f>
        <v/>
      </c>
      <c r="B247" s="224">
        <v>241</v>
      </c>
      <c r="C247" s="3" t="str">
        <f>IF('DATA ENTRY'!CK246="","",IF('DATA ENTRY'!B246="","",IF($D$4="All Post",'DATA ENTRY'!B246,IF(AND($D$4='DATA ENTRY'!CK246),'DATA ENTRY'!B246,""))))</f>
        <v/>
      </c>
      <c r="D247" s="3" t="str">
        <f>IF('DATA ENTRY'!CK246="","",IF('DATA ENTRY'!C246="","",IF($D$4="All Post",'DATA ENTRY'!C246,IF(AND($D$4='DATA ENTRY'!CK246),'DATA ENTRY'!C246,""))))</f>
        <v/>
      </c>
      <c r="E247" s="4" t="str">
        <f>IF('DATA ENTRY'!CK246="","",IF('DATA ENTRY'!I246="","",IF($D$4="All Post",'DATA ENTRY'!I246,IF(AND($D$4='DATA ENTRY'!CK246),'DATA ENTRY'!I246,""))))</f>
        <v/>
      </c>
      <c r="F247" s="4" t="str">
        <f>IF('DATA ENTRY'!CK246="","",IF('DATA ENTRY'!CK246="","",IF($D$4="All Post",'DATA ENTRY'!CK246,IF(AND($D$4='DATA ENTRY'!CK246),'DATA ENTRY'!CK246,""))))</f>
        <v/>
      </c>
      <c r="G247" s="3" t="str">
        <f>IF('DATA ENTRY'!CK246="","",IF('DATA ENTRY'!N246="","",IF($D$4="All Post",'DATA ENTRY'!N246,IF(AND($D$4='DATA ENTRY'!CK246),'DATA ENTRY'!N246,""))))</f>
        <v/>
      </c>
      <c r="H247" s="107" t="str">
        <f>IF('DATA ENTRY'!CK246="","",IF('DATA ENTRY'!O246="","",IF($D$4="All Post",'DATA ENTRY'!O246,IF(AND($D$4='DATA ENTRY'!CK246),'DATA ENTRY'!O246,""))))</f>
        <v/>
      </c>
      <c r="I247" s="3" t="str">
        <f>IF('DATA ENTRY'!CK246="","",IF('DATA ENTRY'!P246="","",IF($D$4="All Post",'DATA ENTRY'!P246,IF(AND($D$4='DATA ENTRY'!CK246),'DATA ENTRY'!P246,""))))</f>
        <v/>
      </c>
      <c r="J247" s="107" t="str">
        <f>IF('DATA ENTRY'!CK246="","",IF('DATA ENTRY'!Q246="","",IF($D$4="All Post",'DATA ENTRY'!Q246,IF(AND($D$4='DATA ENTRY'!CK246),'DATA ENTRY'!Q246,""))))</f>
        <v/>
      </c>
      <c r="K247" s="3" t="str">
        <f>IF('DATA ENTRY'!CK246="","",IF('DATA ENTRY'!R246="","",IF($D$4="All Post",'DATA ENTRY'!R246,IF(AND($D$4='DATA ENTRY'!CK246),'DATA ENTRY'!R246,""))))</f>
        <v/>
      </c>
      <c r="L247" s="3" t="str">
        <f>IF('DATA ENTRY'!CK246="","",IF('DATA ENTRY'!S246="","",IF($D$4="All Post",'DATA ENTRY'!S246,IF(AND($D$4='DATA ENTRY'!CK246),'DATA ENTRY'!S246,""))))</f>
        <v/>
      </c>
      <c r="M247" s="3" t="str">
        <f>IF('DATA ENTRY'!CK246="","",IF('DATA ENTRY'!E246="","",IF($D$4="All Post",'DATA ENTRY'!E246,IF(AND($D$4='DATA ENTRY'!CK246),'DATA ENTRY'!E246,""))))</f>
        <v/>
      </c>
      <c r="N247" s="3" t="str">
        <f>IF('DATA ENTRY'!CK246="","",IF('DATA ENTRY'!W246="","",IF($D$4="All Post",'DATA ENTRY'!W246,IF(AND($D$4='DATA ENTRY'!CK246),'DATA ENTRY'!W246,""))))</f>
        <v/>
      </c>
      <c r="O247" s="3" t="str">
        <f>IF('DATA ENTRY'!CK246="","",IF('DATA ENTRY'!X246="","",IF($D$4="All Post",'DATA ENTRY'!X246,IF(AND($D$4='DATA ENTRY'!CK246),'DATA ENTRY'!X246,""))))</f>
        <v/>
      </c>
      <c r="P247" s="3" t="str">
        <f>IF('DATA ENTRY'!CK246="","",IF('DATA ENTRY'!G246="","",IF($D$4="All Post",'DATA ENTRY'!G246,IF(AND($D$4='DATA ENTRY'!CK246),'DATA ENTRY'!G246,""))))</f>
        <v/>
      </c>
      <c r="S247">
        <f t="shared" si="51"/>
        <v>0</v>
      </c>
      <c r="T247" t="str">
        <f t="shared" si="52"/>
        <v/>
      </c>
      <c r="BZ247" t="str">
        <f t="shared" si="53"/>
        <v/>
      </c>
      <c r="CA247" t="str">
        <f t="shared" si="54"/>
        <v/>
      </c>
      <c r="CB247" s="224">
        <v>241</v>
      </c>
      <c r="CC247" s="3" t="str">
        <f>IF('DATA ENTRY'!CK246="","",IF('DATA ENTRY'!B246="","",IF(AND($CD$4='DATA ENTRY'!CK246,$CG$4='DATA ENTRY'!D246),'DATA ENTRY'!B246,"")))</f>
        <v/>
      </c>
      <c r="CD247" s="3" t="str">
        <f>IF('DATA ENTRY'!CK246="","",IF('DATA ENTRY'!C246="","",IF(AND($CD$4='DATA ENTRY'!CK246,$CG$4='DATA ENTRY'!D246),'DATA ENTRY'!C246,"")))</f>
        <v/>
      </c>
      <c r="CE247" s="4" t="str">
        <f>IF('DATA ENTRY'!CK246="","",IF('DATA ENTRY'!I246="","",IF(AND($CD$4='DATA ENTRY'!CK246,$CG$4='DATA ENTRY'!D246),'DATA ENTRY'!I246,"")))</f>
        <v/>
      </c>
      <c r="CF247" s="4" t="str">
        <f>IF('DATA ENTRY'!CK246="","",IF('DATA ENTRY'!CK246="","",IF(AND($CD$4='DATA ENTRY'!CK246,$CG$4='DATA ENTRY'!D246),'DATA ENTRY'!CK246,"")))</f>
        <v/>
      </c>
      <c r="CG247" s="3" t="str">
        <f>IF('DATA ENTRY'!CK246="","",IF('DATA ENTRY'!N246="","",IF(AND($CD$4='DATA ENTRY'!CK246,$CG$4='DATA ENTRY'!D246),'DATA ENTRY'!N246,"")))</f>
        <v/>
      </c>
      <c r="CH247" s="107" t="str">
        <f>IF('DATA ENTRY'!CK246="","",IF('DATA ENTRY'!O246="","",IF(AND($CD$4='DATA ENTRY'!CK246,$CG$4='DATA ENTRY'!D246),'DATA ENTRY'!O246,"")))</f>
        <v/>
      </c>
      <c r="CI247" s="3" t="str">
        <f>IF('DATA ENTRY'!CK246="","",IF('DATA ENTRY'!P246="","",IF(AND($CD$4='DATA ENTRY'!CK246,$CG$4='DATA ENTRY'!D246),'DATA ENTRY'!P246,"")))</f>
        <v/>
      </c>
      <c r="CJ247" s="107" t="str">
        <f>IF('DATA ENTRY'!CK246="","",IF('DATA ENTRY'!Q246="","",IF(AND($CD$4='DATA ENTRY'!CK246,$CG$4='DATA ENTRY'!D246),'DATA ENTRY'!Q246,"")))</f>
        <v/>
      </c>
      <c r="CK247" s="3" t="str">
        <f>IF('DATA ENTRY'!CK246="","",IF('DATA ENTRY'!R246="","",IF(AND($CD$4='DATA ENTRY'!CK246,$CG$4='DATA ENTRY'!D246),'DATA ENTRY'!R246,"")))</f>
        <v/>
      </c>
      <c r="CL247" s="3" t="str">
        <f>IF('DATA ENTRY'!CK246="","",IF('DATA ENTRY'!S246="","",IF(AND($CD$4='DATA ENTRY'!CK246,$CG$4='DATA ENTRY'!D246),'DATA ENTRY'!S246,"")))</f>
        <v/>
      </c>
      <c r="CM247" s="3" t="str">
        <f>IF('DATA ENTRY'!CK246="","",IF('DATA ENTRY'!E246="","",IF(AND($CD$4='DATA ENTRY'!CK246,$CG$4='DATA ENTRY'!D246),'DATA ENTRY'!E246,"")))</f>
        <v/>
      </c>
      <c r="CN247" s="3" t="str">
        <f>IF('DATA ENTRY'!CK246="","",IF('DATA ENTRY'!W246="","",IF(AND($CD$4='DATA ENTRY'!CK246,$CG$4='DATA ENTRY'!D246),'DATA ENTRY'!W246,"")))</f>
        <v/>
      </c>
      <c r="CO247" s="3" t="str">
        <f>IF('DATA ENTRY'!CK246="","",IF('DATA ENTRY'!X246="","",IF(AND($CD$4='DATA ENTRY'!CK246,$CG$4='DATA ENTRY'!D246),'DATA ENTRY'!X246,"")))</f>
        <v/>
      </c>
      <c r="CP247" s="108" t="str">
        <f t="shared" si="55"/>
        <v/>
      </c>
      <c r="CQ247" s="108" t="str">
        <f>IF('DATA ENTRY'!CK246="","",IF('DATA ENTRY'!G246="","",IF(AND($CD$4='DATA ENTRY'!CK246,$CG$4='DATA ENTRY'!D246),'DATA ENTRY'!G246,"")))</f>
        <v/>
      </c>
      <c r="CR247" s="230" t="str">
        <f>IF('DATA ENTRY'!CK246="","",IF('DATA ENTRY'!D246="","",IF(AND($CD$4='DATA ENTRY'!CK246,$CG$4='DATA ENTRY'!D246),'DATA ENTRY'!D246,"")))</f>
        <v/>
      </c>
      <c r="CS247">
        <f t="shared" si="56"/>
        <v>0</v>
      </c>
      <c r="CT247">
        <f t="shared" si="57"/>
        <v>0</v>
      </c>
      <c r="CV247" s="139"/>
      <c r="CX247">
        <f t="shared" si="58"/>
        <v>0</v>
      </c>
      <c r="DB247" t="str">
        <f t="shared" si="65"/>
        <v/>
      </c>
      <c r="DC247" t="str">
        <f t="shared" si="66"/>
        <v/>
      </c>
      <c r="DD247" s="224">
        <v>241</v>
      </c>
      <c r="DE247" s="3" t="str">
        <f>IF('DATA ENTRY'!CK246="","",IF('DATA ENTRY'!B246="","",IF(AND($DF$4='DATA ENTRY'!D246),'DATA ENTRY'!B246,"")))</f>
        <v/>
      </c>
      <c r="DF247" s="3" t="str">
        <f>IF('DATA ENTRY'!CK246="","",IF('DATA ENTRY'!C246="","",IF(AND($DF$4='DATA ENTRY'!D246),'DATA ENTRY'!C246,"")))</f>
        <v/>
      </c>
      <c r="DG247" s="4" t="str">
        <f>IF('DATA ENTRY'!CK246="","",IF('DATA ENTRY'!I246="","",IF(AND($DF$4='DATA ENTRY'!D246),'DATA ENTRY'!I246,"")))</f>
        <v/>
      </c>
      <c r="DH247" s="4" t="str">
        <f>IF('DATA ENTRY'!CK246="","",IF('DATA ENTRY'!CK246="","",IF(AND($DF$4='DATA ENTRY'!D246),'DATA ENTRY'!CK246,"")))</f>
        <v/>
      </c>
      <c r="DI247" s="3" t="str">
        <f>IF('DATA ENTRY'!CK246="","",IF('DATA ENTRY'!N246="","",IF(AND($DF$4='DATA ENTRY'!D246),'DATA ENTRY'!N246,"")))</f>
        <v/>
      </c>
      <c r="DJ247" s="107" t="str">
        <f>IF('DATA ENTRY'!CK246="","",IF('DATA ENTRY'!O246="","",IF(AND($DF$4='DATA ENTRY'!D246),'DATA ENTRY'!O246,"")))</f>
        <v/>
      </c>
      <c r="DK247" s="3" t="str">
        <f>IF('DATA ENTRY'!CK246="","",IF('DATA ENTRY'!P246="","",IF(AND($DF$4='DATA ENTRY'!D246),'DATA ENTRY'!P246,"")))</f>
        <v/>
      </c>
      <c r="DL247" s="107" t="str">
        <f>IF('DATA ENTRY'!CK246="","",IF('DATA ENTRY'!Q246="","",IF(AND($DF$4='DATA ENTRY'!D246),'DATA ENTRY'!Q246,"")))</f>
        <v/>
      </c>
      <c r="DM247" s="3" t="str">
        <f>IF('DATA ENTRY'!CK246="","",IF('DATA ENTRY'!R246="","",IF(AND($DF$4='DATA ENTRY'!D246),'DATA ENTRY'!R246,"")))</f>
        <v/>
      </c>
      <c r="DN247" s="107" t="str">
        <f>IF('DATA ENTRY'!CK246="","",IF('DATA ENTRY'!S246="","",IF(AND($DF$4='DATA ENTRY'!D246),'DATA ENTRY'!S246,"")))</f>
        <v/>
      </c>
      <c r="DO247" s="3" t="str">
        <f>IF('DATA ENTRY'!CK246="","",IF('DATA ENTRY'!E246="","",IF(AND($DF$4='DATA ENTRY'!D246),'DATA ENTRY'!E246,"")))</f>
        <v/>
      </c>
      <c r="DP247" s="3" t="str">
        <f>IF('DATA ENTRY'!CK246="","",IF('DATA ENTRY'!D246="","",IF(AND($DF$4='DATA ENTRY'!D246),'DATA ENTRY'!D246,"")))</f>
        <v/>
      </c>
      <c r="DQ247" s="3" t="str">
        <f>IF('DATA ENTRY'!CK246="","",IF('DATA ENTRY'!W246="","",IF(AND($DF$4='DATA ENTRY'!D246),'DATA ENTRY'!W246,"")))</f>
        <v/>
      </c>
      <c r="DR247" s="3" t="str">
        <f>IF('DATA ENTRY'!CK246="","",IF('DATA ENTRY'!X246="","",IF(AND($DF$4='DATA ENTRY'!D246),'DATA ENTRY'!X246,"")))</f>
        <v/>
      </c>
      <c r="DS247" s="108" t="str">
        <f t="shared" si="59"/>
        <v/>
      </c>
      <c r="DT247" s="108" t="str">
        <f>IF('DATA ENTRY'!CK246="","",IF('DATA ENTRY'!D246="","",IF(AND($DF$4='DATA ENTRY'!D246),'DATA ENTRY'!G246,"")))</f>
        <v/>
      </c>
      <c r="DY247">
        <f t="shared" si="60"/>
        <v>0</v>
      </c>
      <c r="EB247" t="str">
        <f t="shared" si="61"/>
        <v/>
      </c>
      <c r="EC247" t="str">
        <f t="shared" si="62"/>
        <v/>
      </c>
      <c r="ED247" s="224">
        <v>241</v>
      </c>
      <c r="EE247" s="3" t="str">
        <f>IF('DATA ENTRY'!CK246="","",IF('DATA ENTRY'!B246="","",IF(AND($EF$4='DATA ENTRY'!G246,$EH$4='DATA ENTRY'!F246),'DATA ENTRY'!B246,"")))</f>
        <v/>
      </c>
      <c r="EF247" s="3" t="str">
        <f>IF('DATA ENTRY'!CK246="","",IF('DATA ENTRY'!C246="","",IF(AND($EF$4='DATA ENTRY'!G246,$EH$4='DATA ENTRY'!F246),'DATA ENTRY'!C246,"")))</f>
        <v/>
      </c>
      <c r="EG247" s="4" t="str">
        <f>IF('DATA ENTRY'!CK246="","",IF('DATA ENTRY'!I246="","",IF(AND($EF$4='DATA ENTRY'!G246,$EH$4='DATA ENTRY'!F246),'DATA ENTRY'!I246,"")))</f>
        <v/>
      </c>
      <c r="EH247" s="4" t="str">
        <f>IF('DATA ENTRY'!CK246="","",IF('DATA ENTRY'!CK246="","",IF(AND($EF$4='DATA ENTRY'!G246,$EH$4='DATA ENTRY'!F246),'DATA ENTRY'!CK246,"")))</f>
        <v/>
      </c>
      <c r="EI247" s="3" t="str">
        <f>IF('DATA ENTRY'!CK246="","",IF('DATA ENTRY'!N246="","",IF(AND($EF$4='DATA ENTRY'!G246,$EH$4='DATA ENTRY'!F246),'DATA ENTRY'!N246,"")))</f>
        <v/>
      </c>
      <c r="EJ247" s="107" t="str">
        <f>IF('DATA ENTRY'!CK246="","",IF('DATA ENTRY'!O246="","",IF(AND($EF$4='DATA ENTRY'!G246,$EH$4='DATA ENTRY'!F246),'DATA ENTRY'!O246,"")))</f>
        <v/>
      </c>
      <c r="EK247" s="3" t="str">
        <f>IF('DATA ENTRY'!CK246="","",IF('DATA ENTRY'!P246="","",IF(AND($EF$4='DATA ENTRY'!G246,$EH$4='DATA ENTRY'!F246),'DATA ENTRY'!P246,"")))</f>
        <v/>
      </c>
      <c r="EL247" s="107" t="str">
        <f>IF('DATA ENTRY'!CK246="","",IF('DATA ENTRY'!Q246="","",IF(AND($EF$4='DATA ENTRY'!G246,$EH$4='DATA ENTRY'!F246),'DATA ENTRY'!Q246,"")))</f>
        <v/>
      </c>
      <c r="EM247" s="3" t="str">
        <f>IF('DATA ENTRY'!CK246="","",IF('DATA ENTRY'!R246="","",IF(AND($EF$4='DATA ENTRY'!G246,$EH$4='DATA ENTRY'!F246),'DATA ENTRY'!R246,"")))</f>
        <v/>
      </c>
      <c r="EN247" s="107" t="str">
        <f>IF('DATA ENTRY'!CK246="","",IF('DATA ENTRY'!S246="","",IF(AND($EF$4='DATA ENTRY'!G246,$EH$4='DATA ENTRY'!F246),'DATA ENTRY'!S246,"")))</f>
        <v/>
      </c>
      <c r="EO247" s="3" t="str">
        <f>IF('DATA ENTRY'!CK246="","",IF('DATA ENTRY'!E246="","",IF(AND($EF$4='DATA ENTRY'!G246,$EH$4='DATA ENTRY'!F246),'DATA ENTRY'!E246,"")))</f>
        <v/>
      </c>
      <c r="EP247" s="3" t="str">
        <f>IF('DATA ENTRY'!CK246="","",IF('DATA ENTRY'!D246="","",IF(AND($EF$4='DATA ENTRY'!G246,$EH$4='DATA ENTRY'!F246),'DATA ENTRY'!D246,"")))</f>
        <v/>
      </c>
      <c r="EQ247" s="3" t="str">
        <f>IF('DATA ENTRY'!CK246="","",IF('DATA ENTRY'!W246="","",IF(AND($EF$4='DATA ENTRY'!G246,$EH$4='DATA ENTRY'!F246),'DATA ENTRY'!W246,"")))</f>
        <v/>
      </c>
      <c r="ER247" s="3" t="str">
        <f>IF('DATA ENTRY'!CK246="","",IF('DATA ENTRY'!X246="","",IF(AND($EF$4='DATA ENTRY'!G246,$EH$4='DATA ENTRY'!F246),'DATA ENTRY'!X246,"")))</f>
        <v/>
      </c>
      <c r="ES247" s="108" t="str">
        <f t="shared" si="63"/>
        <v/>
      </c>
      <c r="ET247" s="108" t="str">
        <f>IF('DATA ENTRY'!CK246="","",IF('DATA ENTRY'!D246="","",IF(AND($EF$4='DATA ENTRY'!G246,$EH$4='DATA ENTRY'!F246),'DATA ENTRY'!G246,"")))</f>
        <v/>
      </c>
      <c r="EY247">
        <f t="shared" si="64"/>
        <v>0</v>
      </c>
    </row>
    <row r="248" spans="1:155">
      <c r="A248" t="str">
        <f>IF(S248=0,"",1+(MAX($A$7:A247)))</f>
        <v/>
      </c>
      <c r="B248" s="224">
        <v>242</v>
      </c>
      <c r="C248" s="3" t="str">
        <f>IF('DATA ENTRY'!CK247="","",IF('DATA ENTRY'!B247="","",IF($D$4="All Post",'DATA ENTRY'!B247,IF(AND($D$4='DATA ENTRY'!CK247),'DATA ENTRY'!B247,""))))</f>
        <v/>
      </c>
      <c r="D248" s="3" t="str">
        <f>IF('DATA ENTRY'!CK247="","",IF('DATA ENTRY'!C247="","",IF($D$4="All Post",'DATA ENTRY'!C247,IF(AND($D$4='DATA ENTRY'!CK247),'DATA ENTRY'!C247,""))))</f>
        <v/>
      </c>
      <c r="E248" s="4" t="str">
        <f>IF('DATA ENTRY'!CK247="","",IF('DATA ENTRY'!I247="","",IF($D$4="All Post",'DATA ENTRY'!I247,IF(AND($D$4='DATA ENTRY'!CK247),'DATA ENTRY'!I247,""))))</f>
        <v/>
      </c>
      <c r="F248" s="4" t="str">
        <f>IF('DATA ENTRY'!CK247="","",IF('DATA ENTRY'!CK247="","",IF($D$4="All Post",'DATA ENTRY'!CK247,IF(AND($D$4='DATA ENTRY'!CK247),'DATA ENTRY'!CK247,""))))</f>
        <v/>
      </c>
      <c r="G248" s="3" t="str">
        <f>IF('DATA ENTRY'!CK247="","",IF('DATA ENTRY'!N247="","",IF($D$4="All Post",'DATA ENTRY'!N247,IF(AND($D$4='DATA ENTRY'!CK247),'DATA ENTRY'!N247,""))))</f>
        <v/>
      </c>
      <c r="H248" s="107" t="str">
        <f>IF('DATA ENTRY'!CK247="","",IF('DATA ENTRY'!O247="","",IF($D$4="All Post",'DATA ENTRY'!O247,IF(AND($D$4='DATA ENTRY'!CK247),'DATA ENTRY'!O247,""))))</f>
        <v/>
      </c>
      <c r="I248" s="3" t="str">
        <f>IF('DATA ENTRY'!CK247="","",IF('DATA ENTRY'!P247="","",IF($D$4="All Post",'DATA ENTRY'!P247,IF(AND($D$4='DATA ENTRY'!CK247),'DATA ENTRY'!P247,""))))</f>
        <v/>
      </c>
      <c r="J248" s="107" t="str">
        <f>IF('DATA ENTRY'!CK247="","",IF('DATA ENTRY'!Q247="","",IF($D$4="All Post",'DATA ENTRY'!Q247,IF(AND($D$4='DATA ENTRY'!CK247),'DATA ENTRY'!Q247,""))))</f>
        <v/>
      </c>
      <c r="K248" s="3" t="str">
        <f>IF('DATA ENTRY'!CK247="","",IF('DATA ENTRY'!R247="","",IF($D$4="All Post",'DATA ENTRY'!R247,IF(AND($D$4='DATA ENTRY'!CK247),'DATA ENTRY'!R247,""))))</f>
        <v/>
      </c>
      <c r="L248" s="3" t="str">
        <f>IF('DATA ENTRY'!CK247="","",IF('DATA ENTRY'!S247="","",IF($D$4="All Post",'DATA ENTRY'!S247,IF(AND($D$4='DATA ENTRY'!CK247),'DATA ENTRY'!S247,""))))</f>
        <v/>
      </c>
      <c r="M248" s="3" t="str">
        <f>IF('DATA ENTRY'!CK247="","",IF('DATA ENTRY'!E247="","",IF($D$4="All Post",'DATA ENTRY'!E247,IF(AND($D$4='DATA ENTRY'!CK247),'DATA ENTRY'!E247,""))))</f>
        <v/>
      </c>
      <c r="N248" s="3" t="str">
        <f>IF('DATA ENTRY'!CK247="","",IF('DATA ENTRY'!W247="","",IF($D$4="All Post",'DATA ENTRY'!W247,IF(AND($D$4='DATA ENTRY'!CK247),'DATA ENTRY'!W247,""))))</f>
        <v/>
      </c>
      <c r="O248" s="3" t="str">
        <f>IF('DATA ENTRY'!CK247="","",IF('DATA ENTRY'!X247="","",IF($D$4="All Post",'DATA ENTRY'!X247,IF(AND($D$4='DATA ENTRY'!CK247),'DATA ENTRY'!X247,""))))</f>
        <v/>
      </c>
      <c r="P248" s="3" t="str">
        <f>IF('DATA ENTRY'!CK247="","",IF('DATA ENTRY'!G247="","",IF($D$4="All Post",'DATA ENTRY'!G247,IF(AND($D$4='DATA ENTRY'!CK247),'DATA ENTRY'!G247,""))))</f>
        <v/>
      </c>
      <c r="S248">
        <f t="shared" si="51"/>
        <v>0</v>
      </c>
      <c r="T248" t="str">
        <f t="shared" si="52"/>
        <v/>
      </c>
      <c r="BZ248" t="str">
        <f t="shared" si="53"/>
        <v/>
      </c>
      <c r="CA248" t="str">
        <f t="shared" si="54"/>
        <v/>
      </c>
      <c r="CB248" s="224">
        <v>242</v>
      </c>
      <c r="CC248" s="3" t="str">
        <f>IF('DATA ENTRY'!CK247="","",IF('DATA ENTRY'!B247="","",IF(AND($CD$4='DATA ENTRY'!CK247,$CG$4='DATA ENTRY'!D247),'DATA ENTRY'!B247,"")))</f>
        <v/>
      </c>
      <c r="CD248" s="3" t="str">
        <f>IF('DATA ENTRY'!CK247="","",IF('DATA ENTRY'!C247="","",IF(AND($CD$4='DATA ENTRY'!CK247,$CG$4='DATA ENTRY'!D247),'DATA ENTRY'!C247,"")))</f>
        <v/>
      </c>
      <c r="CE248" s="4" t="str">
        <f>IF('DATA ENTRY'!CK247="","",IF('DATA ENTRY'!I247="","",IF(AND($CD$4='DATA ENTRY'!CK247,$CG$4='DATA ENTRY'!D247),'DATA ENTRY'!I247,"")))</f>
        <v/>
      </c>
      <c r="CF248" s="4" t="str">
        <f>IF('DATA ENTRY'!CK247="","",IF('DATA ENTRY'!CK247="","",IF(AND($CD$4='DATA ENTRY'!CK247,$CG$4='DATA ENTRY'!D247),'DATA ENTRY'!CK247,"")))</f>
        <v/>
      </c>
      <c r="CG248" s="3" t="str">
        <f>IF('DATA ENTRY'!CK247="","",IF('DATA ENTRY'!N247="","",IF(AND($CD$4='DATA ENTRY'!CK247,$CG$4='DATA ENTRY'!D247),'DATA ENTRY'!N247,"")))</f>
        <v/>
      </c>
      <c r="CH248" s="107" t="str">
        <f>IF('DATA ENTRY'!CK247="","",IF('DATA ENTRY'!O247="","",IF(AND($CD$4='DATA ENTRY'!CK247,$CG$4='DATA ENTRY'!D247),'DATA ENTRY'!O247,"")))</f>
        <v/>
      </c>
      <c r="CI248" s="3" t="str">
        <f>IF('DATA ENTRY'!CK247="","",IF('DATA ENTRY'!P247="","",IF(AND($CD$4='DATA ENTRY'!CK247,$CG$4='DATA ENTRY'!D247),'DATA ENTRY'!P247,"")))</f>
        <v/>
      </c>
      <c r="CJ248" s="107" t="str">
        <f>IF('DATA ENTRY'!CK247="","",IF('DATA ENTRY'!Q247="","",IF(AND($CD$4='DATA ENTRY'!CK247,$CG$4='DATA ENTRY'!D247),'DATA ENTRY'!Q247,"")))</f>
        <v/>
      </c>
      <c r="CK248" s="3" t="str">
        <f>IF('DATA ENTRY'!CK247="","",IF('DATA ENTRY'!R247="","",IF(AND($CD$4='DATA ENTRY'!CK247,$CG$4='DATA ENTRY'!D247),'DATA ENTRY'!R247,"")))</f>
        <v/>
      </c>
      <c r="CL248" s="3" t="str">
        <f>IF('DATA ENTRY'!CK247="","",IF('DATA ENTRY'!S247="","",IF(AND($CD$4='DATA ENTRY'!CK247,$CG$4='DATA ENTRY'!D247),'DATA ENTRY'!S247,"")))</f>
        <v/>
      </c>
      <c r="CM248" s="3" t="str">
        <f>IF('DATA ENTRY'!CK247="","",IF('DATA ENTRY'!E247="","",IF(AND($CD$4='DATA ENTRY'!CK247,$CG$4='DATA ENTRY'!D247),'DATA ENTRY'!E247,"")))</f>
        <v/>
      </c>
      <c r="CN248" s="3" t="str">
        <f>IF('DATA ENTRY'!CK247="","",IF('DATA ENTRY'!W247="","",IF(AND($CD$4='DATA ENTRY'!CK247,$CG$4='DATA ENTRY'!D247),'DATA ENTRY'!W247,"")))</f>
        <v/>
      </c>
      <c r="CO248" s="3" t="str">
        <f>IF('DATA ENTRY'!CK247="","",IF('DATA ENTRY'!X247="","",IF(AND($CD$4='DATA ENTRY'!CK247,$CG$4='DATA ENTRY'!D247),'DATA ENTRY'!X247,"")))</f>
        <v/>
      </c>
      <c r="CP248" s="108" t="str">
        <f t="shared" si="55"/>
        <v/>
      </c>
      <c r="CQ248" s="108" t="str">
        <f>IF('DATA ENTRY'!CK247="","",IF('DATA ENTRY'!G247="","",IF(AND($CD$4='DATA ENTRY'!CK247,$CG$4='DATA ENTRY'!D247),'DATA ENTRY'!G247,"")))</f>
        <v/>
      </c>
      <c r="CR248" s="230" t="str">
        <f>IF('DATA ENTRY'!CK247="","",IF('DATA ENTRY'!D247="","",IF(AND($CD$4='DATA ENTRY'!CK247,$CG$4='DATA ENTRY'!D247),'DATA ENTRY'!D247,"")))</f>
        <v/>
      </c>
      <c r="CS248">
        <f t="shared" si="56"/>
        <v>0</v>
      </c>
      <c r="CT248">
        <f t="shared" si="57"/>
        <v>0</v>
      </c>
      <c r="CV248" s="139"/>
      <c r="CX248">
        <f t="shared" si="58"/>
        <v>0</v>
      </c>
      <c r="DB248" t="str">
        <f t="shared" si="65"/>
        <v/>
      </c>
      <c r="DC248" t="str">
        <f t="shared" si="66"/>
        <v/>
      </c>
      <c r="DD248" s="224">
        <v>242</v>
      </c>
      <c r="DE248" s="3" t="str">
        <f>IF('DATA ENTRY'!CK247="","",IF('DATA ENTRY'!B247="","",IF(AND($DF$4='DATA ENTRY'!D247),'DATA ENTRY'!B247,"")))</f>
        <v/>
      </c>
      <c r="DF248" s="3" t="str">
        <f>IF('DATA ENTRY'!CK247="","",IF('DATA ENTRY'!C247="","",IF(AND($DF$4='DATA ENTRY'!D247),'DATA ENTRY'!C247,"")))</f>
        <v/>
      </c>
      <c r="DG248" s="4" t="str">
        <f>IF('DATA ENTRY'!CK247="","",IF('DATA ENTRY'!I247="","",IF(AND($DF$4='DATA ENTRY'!D247),'DATA ENTRY'!I247,"")))</f>
        <v/>
      </c>
      <c r="DH248" s="4" t="str">
        <f>IF('DATA ENTRY'!CK247="","",IF('DATA ENTRY'!CK247="","",IF(AND($DF$4='DATA ENTRY'!D247),'DATA ENTRY'!CK247,"")))</f>
        <v/>
      </c>
      <c r="DI248" s="3" t="str">
        <f>IF('DATA ENTRY'!CK247="","",IF('DATA ENTRY'!N247="","",IF(AND($DF$4='DATA ENTRY'!D247),'DATA ENTRY'!N247,"")))</f>
        <v/>
      </c>
      <c r="DJ248" s="107" t="str">
        <f>IF('DATA ENTRY'!CK247="","",IF('DATA ENTRY'!O247="","",IF(AND($DF$4='DATA ENTRY'!D247),'DATA ENTRY'!O247,"")))</f>
        <v/>
      </c>
      <c r="DK248" s="3" t="str">
        <f>IF('DATA ENTRY'!CK247="","",IF('DATA ENTRY'!P247="","",IF(AND($DF$4='DATA ENTRY'!D247),'DATA ENTRY'!P247,"")))</f>
        <v/>
      </c>
      <c r="DL248" s="107" t="str">
        <f>IF('DATA ENTRY'!CK247="","",IF('DATA ENTRY'!Q247="","",IF(AND($DF$4='DATA ENTRY'!D247),'DATA ENTRY'!Q247,"")))</f>
        <v/>
      </c>
      <c r="DM248" s="3" t="str">
        <f>IF('DATA ENTRY'!CK247="","",IF('DATA ENTRY'!R247="","",IF(AND($DF$4='DATA ENTRY'!D247),'DATA ENTRY'!R247,"")))</f>
        <v/>
      </c>
      <c r="DN248" s="107" t="str">
        <f>IF('DATA ENTRY'!CK247="","",IF('DATA ENTRY'!S247="","",IF(AND($DF$4='DATA ENTRY'!D247),'DATA ENTRY'!S247,"")))</f>
        <v/>
      </c>
      <c r="DO248" s="3" t="str">
        <f>IF('DATA ENTRY'!CK247="","",IF('DATA ENTRY'!E247="","",IF(AND($DF$4='DATA ENTRY'!D247),'DATA ENTRY'!E247,"")))</f>
        <v/>
      </c>
      <c r="DP248" s="3" t="str">
        <f>IF('DATA ENTRY'!CK247="","",IF('DATA ENTRY'!D247="","",IF(AND($DF$4='DATA ENTRY'!D247),'DATA ENTRY'!D247,"")))</f>
        <v/>
      </c>
      <c r="DQ248" s="3" t="str">
        <f>IF('DATA ENTRY'!CK247="","",IF('DATA ENTRY'!W247="","",IF(AND($DF$4='DATA ENTRY'!D247),'DATA ENTRY'!W247,"")))</f>
        <v/>
      </c>
      <c r="DR248" s="3" t="str">
        <f>IF('DATA ENTRY'!CK247="","",IF('DATA ENTRY'!X247="","",IF(AND($DF$4='DATA ENTRY'!D247),'DATA ENTRY'!X247,"")))</f>
        <v/>
      </c>
      <c r="DS248" s="108" t="str">
        <f t="shared" si="59"/>
        <v/>
      </c>
      <c r="DT248" s="108" t="str">
        <f>IF('DATA ENTRY'!CK247="","",IF('DATA ENTRY'!D247="","",IF(AND($DF$4='DATA ENTRY'!D247),'DATA ENTRY'!G247,"")))</f>
        <v/>
      </c>
      <c r="DY248">
        <f t="shared" si="60"/>
        <v>0</v>
      </c>
      <c r="EB248" t="str">
        <f t="shared" si="61"/>
        <v/>
      </c>
      <c r="EC248" t="str">
        <f t="shared" si="62"/>
        <v/>
      </c>
      <c r="ED248" s="224">
        <v>242</v>
      </c>
      <c r="EE248" s="3" t="str">
        <f>IF('DATA ENTRY'!CK247="","",IF('DATA ENTRY'!B247="","",IF(AND($EF$4='DATA ENTRY'!G247,$EH$4='DATA ENTRY'!F247),'DATA ENTRY'!B247,"")))</f>
        <v/>
      </c>
      <c r="EF248" s="3" t="str">
        <f>IF('DATA ENTRY'!CK247="","",IF('DATA ENTRY'!C247="","",IF(AND($EF$4='DATA ENTRY'!G247,$EH$4='DATA ENTRY'!F247),'DATA ENTRY'!C247,"")))</f>
        <v/>
      </c>
      <c r="EG248" s="4" t="str">
        <f>IF('DATA ENTRY'!CK247="","",IF('DATA ENTRY'!I247="","",IF(AND($EF$4='DATA ENTRY'!G247,$EH$4='DATA ENTRY'!F247),'DATA ENTRY'!I247,"")))</f>
        <v/>
      </c>
      <c r="EH248" s="4" t="str">
        <f>IF('DATA ENTRY'!CK247="","",IF('DATA ENTRY'!CK247="","",IF(AND($EF$4='DATA ENTRY'!G247,$EH$4='DATA ENTRY'!F247),'DATA ENTRY'!CK247,"")))</f>
        <v/>
      </c>
      <c r="EI248" s="3" t="str">
        <f>IF('DATA ENTRY'!CK247="","",IF('DATA ENTRY'!N247="","",IF(AND($EF$4='DATA ENTRY'!G247,$EH$4='DATA ENTRY'!F247),'DATA ENTRY'!N247,"")))</f>
        <v/>
      </c>
      <c r="EJ248" s="107" t="str">
        <f>IF('DATA ENTRY'!CK247="","",IF('DATA ENTRY'!O247="","",IF(AND($EF$4='DATA ENTRY'!G247,$EH$4='DATA ENTRY'!F247),'DATA ENTRY'!O247,"")))</f>
        <v/>
      </c>
      <c r="EK248" s="3" t="str">
        <f>IF('DATA ENTRY'!CK247="","",IF('DATA ENTRY'!P247="","",IF(AND($EF$4='DATA ENTRY'!G247,$EH$4='DATA ENTRY'!F247),'DATA ENTRY'!P247,"")))</f>
        <v/>
      </c>
      <c r="EL248" s="107" t="str">
        <f>IF('DATA ENTRY'!CK247="","",IF('DATA ENTRY'!Q247="","",IF(AND($EF$4='DATA ENTRY'!G247,$EH$4='DATA ENTRY'!F247),'DATA ENTRY'!Q247,"")))</f>
        <v/>
      </c>
      <c r="EM248" s="3" t="str">
        <f>IF('DATA ENTRY'!CK247="","",IF('DATA ENTRY'!R247="","",IF(AND($EF$4='DATA ENTRY'!G247,$EH$4='DATA ENTRY'!F247),'DATA ENTRY'!R247,"")))</f>
        <v/>
      </c>
      <c r="EN248" s="107" t="str">
        <f>IF('DATA ENTRY'!CK247="","",IF('DATA ENTRY'!S247="","",IF(AND($EF$4='DATA ENTRY'!G247,$EH$4='DATA ENTRY'!F247),'DATA ENTRY'!S247,"")))</f>
        <v/>
      </c>
      <c r="EO248" s="3" t="str">
        <f>IF('DATA ENTRY'!CK247="","",IF('DATA ENTRY'!E247="","",IF(AND($EF$4='DATA ENTRY'!G247,$EH$4='DATA ENTRY'!F247),'DATA ENTRY'!E247,"")))</f>
        <v/>
      </c>
      <c r="EP248" s="3" t="str">
        <f>IF('DATA ENTRY'!CK247="","",IF('DATA ENTRY'!D247="","",IF(AND($EF$4='DATA ENTRY'!G247,$EH$4='DATA ENTRY'!F247),'DATA ENTRY'!D247,"")))</f>
        <v/>
      </c>
      <c r="EQ248" s="3" t="str">
        <f>IF('DATA ENTRY'!CK247="","",IF('DATA ENTRY'!W247="","",IF(AND($EF$4='DATA ENTRY'!G247,$EH$4='DATA ENTRY'!F247),'DATA ENTRY'!W247,"")))</f>
        <v/>
      </c>
      <c r="ER248" s="3" t="str">
        <f>IF('DATA ENTRY'!CK247="","",IF('DATA ENTRY'!X247="","",IF(AND($EF$4='DATA ENTRY'!G247,$EH$4='DATA ENTRY'!F247),'DATA ENTRY'!X247,"")))</f>
        <v/>
      </c>
      <c r="ES248" s="108" t="str">
        <f t="shared" si="63"/>
        <v/>
      </c>
      <c r="ET248" s="108" t="str">
        <f>IF('DATA ENTRY'!CK247="","",IF('DATA ENTRY'!D247="","",IF(AND($EF$4='DATA ENTRY'!G247,$EH$4='DATA ENTRY'!F247),'DATA ENTRY'!G247,"")))</f>
        <v/>
      </c>
      <c r="EY248">
        <f t="shared" si="64"/>
        <v>0</v>
      </c>
    </row>
    <row r="249" spans="1:155">
      <c r="A249" t="str">
        <f>IF(S249=0,"",1+(MAX($A$7:A248)))</f>
        <v/>
      </c>
      <c r="B249" s="224">
        <v>243</v>
      </c>
      <c r="C249" s="3" t="str">
        <f>IF('DATA ENTRY'!CK248="","",IF('DATA ENTRY'!B248="","",IF($D$4="All Post",'DATA ENTRY'!B248,IF(AND($D$4='DATA ENTRY'!CK248),'DATA ENTRY'!B248,""))))</f>
        <v/>
      </c>
      <c r="D249" s="3" t="str">
        <f>IF('DATA ENTRY'!CK248="","",IF('DATA ENTRY'!C248="","",IF($D$4="All Post",'DATA ENTRY'!C248,IF(AND($D$4='DATA ENTRY'!CK248),'DATA ENTRY'!C248,""))))</f>
        <v/>
      </c>
      <c r="E249" s="4" t="str">
        <f>IF('DATA ENTRY'!CK248="","",IF('DATA ENTRY'!I248="","",IF($D$4="All Post",'DATA ENTRY'!I248,IF(AND($D$4='DATA ENTRY'!CK248),'DATA ENTRY'!I248,""))))</f>
        <v/>
      </c>
      <c r="F249" s="4" t="str">
        <f>IF('DATA ENTRY'!CK248="","",IF('DATA ENTRY'!CK248="","",IF($D$4="All Post",'DATA ENTRY'!CK248,IF(AND($D$4='DATA ENTRY'!CK248),'DATA ENTRY'!CK248,""))))</f>
        <v/>
      </c>
      <c r="G249" s="3" t="str">
        <f>IF('DATA ENTRY'!CK248="","",IF('DATA ENTRY'!N248="","",IF($D$4="All Post",'DATA ENTRY'!N248,IF(AND($D$4='DATA ENTRY'!CK248),'DATA ENTRY'!N248,""))))</f>
        <v/>
      </c>
      <c r="H249" s="107" t="str">
        <f>IF('DATA ENTRY'!CK248="","",IF('DATA ENTRY'!O248="","",IF($D$4="All Post",'DATA ENTRY'!O248,IF(AND($D$4='DATA ENTRY'!CK248),'DATA ENTRY'!O248,""))))</f>
        <v/>
      </c>
      <c r="I249" s="3" t="str">
        <f>IF('DATA ENTRY'!CK248="","",IF('DATA ENTRY'!P248="","",IF($D$4="All Post",'DATA ENTRY'!P248,IF(AND($D$4='DATA ENTRY'!CK248),'DATA ENTRY'!P248,""))))</f>
        <v/>
      </c>
      <c r="J249" s="107" t="str">
        <f>IF('DATA ENTRY'!CK248="","",IF('DATA ENTRY'!Q248="","",IF($D$4="All Post",'DATA ENTRY'!Q248,IF(AND($D$4='DATA ENTRY'!CK248),'DATA ENTRY'!Q248,""))))</f>
        <v/>
      </c>
      <c r="K249" s="3" t="str">
        <f>IF('DATA ENTRY'!CK248="","",IF('DATA ENTRY'!R248="","",IF($D$4="All Post",'DATA ENTRY'!R248,IF(AND($D$4='DATA ENTRY'!CK248),'DATA ENTRY'!R248,""))))</f>
        <v/>
      </c>
      <c r="L249" s="3" t="str">
        <f>IF('DATA ENTRY'!CK248="","",IF('DATA ENTRY'!S248="","",IF($D$4="All Post",'DATA ENTRY'!S248,IF(AND($D$4='DATA ENTRY'!CK248),'DATA ENTRY'!S248,""))))</f>
        <v/>
      </c>
      <c r="M249" s="3" t="str">
        <f>IF('DATA ENTRY'!CK248="","",IF('DATA ENTRY'!E248="","",IF($D$4="All Post",'DATA ENTRY'!E248,IF(AND($D$4='DATA ENTRY'!CK248),'DATA ENTRY'!E248,""))))</f>
        <v/>
      </c>
      <c r="N249" s="3" t="str">
        <f>IF('DATA ENTRY'!CK248="","",IF('DATA ENTRY'!W248="","",IF($D$4="All Post",'DATA ENTRY'!W248,IF(AND($D$4='DATA ENTRY'!CK248),'DATA ENTRY'!W248,""))))</f>
        <v/>
      </c>
      <c r="O249" s="3" t="str">
        <f>IF('DATA ENTRY'!CK248="","",IF('DATA ENTRY'!X248="","",IF($D$4="All Post",'DATA ENTRY'!X248,IF(AND($D$4='DATA ENTRY'!CK248),'DATA ENTRY'!X248,""))))</f>
        <v/>
      </c>
      <c r="P249" s="3" t="str">
        <f>IF('DATA ENTRY'!CK248="","",IF('DATA ENTRY'!G248="","",IF($D$4="All Post",'DATA ENTRY'!G248,IF(AND($D$4='DATA ENTRY'!CK248),'DATA ENTRY'!G248,""))))</f>
        <v/>
      </c>
      <c r="S249">
        <f t="shared" si="51"/>
        <v>0</v>
      </c>
      <c r="T249" t="str">
        <f t="shared" si="52"/>
        <v/>
      </c>
      <c r="BZ249" t="str">
        <f t="shared" si="53"/>
        <v/>
      </c>
      <c r="CA249" t="str">
        <f t="shared" si="54"/>
        <v/>
      </c>
      <c r="CB249" s="224">
        <v>243</v>
      </c>
      <c r="CC249" s="3" t="str">
        <f>IF('DATA ENTRY'!CK248="","",IF('DATA ENTRY'!B248="","",IF(AND($CD$4='DATA ENTRY'!CK248,$CG$4='DATA ENTRY'!D248),'DATA ENTRY'!B248,"")))</f>
        <v/>
      </c>
      <c r="CD249" s="3" t="str">
        <f>IF('DATA ENTRY'!CK248="","",IF('DATA ENTRY'!C248="","",IF(AND($CD$4='DATA ENTRY'!CK248,$CG$4='DATA ENTRY'!D248),'DATA ENTRY'!C248,"")))</f>
        <v/>
      </c>
      <c r="CE249" s="4" t="str">
        <f>IF('DATA ENTRY'!CK248="","",IF('DATA ENTRY'!I248="","",IF(AND($CD$4='DATA ENTRY'!CK248,$CG$4='DATA ENTRY'!D248),'DATA ENTRY'!I248,"")))</f>
        <v/>
      </c>
      <c r="CF249" s="4" t="str">
        <f>IF('DATA ENTRY'!CK248="","",IF('DATA ENTRY'!CK248="","",IF(AND($CD$4='DATA ENTRY'!CK248,$CG$4='DATA ENTRY'!D248),'DATA ENTRY'!CK248,"")))</f>
        <v/>
      </c>
      <c r="CG249" s="3" t="str">
        <f>IF('DATA ENTRY'!CK248="","",IF('DATA ENTRY'!N248="","",IF(AND($CD$4='DATA ENTRY'!CK248,$CG$4='DATA ENTRY'!D248),'DATA ENTRY'!N248,"")))</f>
        <v/>
      </c>
      <c r="CH249" s="107" t="str">
        <f>IF('DATA ENTRY'!CK248="","",IF('DATA ENTRY'!O248="","",IF(AND($CD$4='DATA ENTRY'!CK248,$CG$4='DATA ENTRY'!D248),'DATA ENTRY'!O248,"")))</f>
        <v/>
      </c>
      <c r="CI249" s="3" t="str">
        <f>IF('DATA ENTRY'!CK248="","",IF('DATA ENTRY'!P248="","",IF(AND($CD$4='DATA ENTRY'!CK248,$CG$4='DATA ENTRY'!D248),'DATA ENTRY'!P248,"")))</f>
        <v/>
      </c>
      <c r="CJ249" s="107" t="str">
        <f>IF('DATA ENTRY'!CK248="","",IF('DATA ENTRY'!Q248="","",IF(AND($CD$4='DATA ENTRY'!CK248,$CG$4='DATA ENTRY'!D248),'DATA ENTRY'!Q248,"")))</f>
        <v/>
      </c>
      <c r="CK249" s="3" t="str">
        <f>IF('DATA ENTRY'!CK248="","",IF('DATA ENTRY'!R248="","",IF(AND($CD$4='DATA ENTRY'!CK248,$CG$4='DATA ENTRY'!D248),'DATA ENTRY'!R248,"")))</f>
        <v/>
      </c>
      <c r="CL249" s="3" t="str">
        <f>IF('DATA ENTRY'!CK248="","",IF('DATA ENTRY'!S248="","",IF(AND($CD$4='DATA ENTRY'!CK248,$CG$4='DATA ENTRY'!D248),'DATA ENTRY'!S248,"")))</f>
        <v/>
      </c>
      <c r="CM249" s="3" t="str">
        <f>IF('DATA ENTRY'!CK248="","",IF('DATA ENTRY'!E248="","",IF(AND($CD$4='DATA ENTRY'!CK248,$CG$4='DATA ENTRY'!D248),'DATA ENTRY'!E248,"")))</f>
        <v/>
      </c>
      <c r="CN249" s="3" t="str">
        <f>IF('DATA ENTRY'!CK248="","",IF('DATA ENTRY'!W248="","",IF(AND($CD$4='DATA ENTRY'!CK248,$CG$4='DATA ENTRY'!D248),'DATA ENTRY'!W248,"")))</f>
        <v/>
      </c>
      <c r="CO249" s="3" t="str">
        <f>IF('DATA ENTRY'!CK248="","",IF('DATA ENTRY'!X248="","",IF(AND($CD$4='DATA ENTRY'!CK248,$CG$4='DATA ENTRY'!D248),'DATA ENTRY'!X248,"")))</f>
        <v/>
      </c>
      <c r="CP249" s="108" t="str">
        <f t="shared" si="55"/>
        <v/>
      </c>
      <c r="CQ249" s="108" t="str">
        <f>IF('DATA ENTRY'!CK248="","",IF('DATA ENTRY'!G248="","",IF(AND($CD$4='DATA ENTRY'!CK248,$CG$4='DATA ENTRY'!D248),'DATA ENTRY'!G248,"")))</f>
        <v/>
      </c>
      <c r="CR249" s="230" t="str">
        <f>IF('DATA ENTRY'!CK248="","",IF('DATA ENTRY'!D248="","",IF(AND($CD$4='DATA ENTRY'!CK248,$CG$4='DATA ENTRY'!D248),'DATA ENTRY'!D248,"")))</f>
        <v/>
      </c>
      <c r="CS249">
        <f t="shared" si="56"/>
        <v>0</v>
      </c>
      <c r="CT249">
        <f t="shared" si="57"/>
        <v>0</v>
      </c>
      <c r="CV249" s="139"/>
      <c r="CX249">
        <f t="shared" si="58"/>
        <v>0</v>
      </c>
      <c r="DB249" t="str">
        <f t="shared" si="65"/>
        <v/>
      </c>
      <c r="DC249" t="str">
        <f t="shared" si="66"/>
        <v/>
      </c>
      <c r="DD249" s="224">
        <v>243</v>
      </c>
      <c r="DE249" s="3" t="str">
        <f>IF('DATA ENTRY'!CK248="","",IF('DATA ENTRY'!B248="","",IF(AND($DF$4='DATA ENTRY'!D248),'DATA ENTRY'!B248,"")))</f>
        <v/>
      </c>
      <c r="DF249" s="3" t="str">
        <f>IF('DATA ENTRY'!CK248="","",IF('DATA ENTRY'!C248="","",IF(AND($DF$4='DATA ENTRY'!D248),'DATA ENTRY'!C248,"")))</f>
        <v/>
      </c>
      <c r="DG249" s="4" t="str">
        <f>IF('DATA ENTRY'!CK248="","",IF('DATA ENTRY'!I248="","",IF(AND($DF$4='DATA ENTRY'!D248),'DATA ENTRY'!I248,"")))</f>
        <v/>
      </c>
      <c r="DH249" s="4" t="str">
        <f>IF('DATA ENTRY'!CK248="","",IF('DATA ENTRY'!CK248="","",IF(AND($DF$4='DATA ENTRY'!D248),'DATA ENTRY'!CK248,"")))</f>
        <v/>
      </c>
      <c r="DI249" s="3" t="str">
        <f>IF('DATA ENTRY'!CK248="","",IF('DATA ENTRY'!N248="","",IF(AND($DF$4='DATA ENTRY'!D248),'DATA ENTRY'!N248,"")))</f>
        <v/>
      </c>
      <c r="DJ249" s="107" t="str">
        <f>IF('DATA ENTRY'!CK248="","",IF('DATA ENTRY'!O248="","",IF(AND($DF$4='DATA ENTRY'!D248),'DATA ENTRY'!O248,"")))</f>
        <v/>
      </c>
      <c r="DK249" s="3" t="str">
        <f>IF('DATA ENTRY'!CK248="","",IF('DATA ENTRY'!P248="","",IF(AND($DF$4='DATA ENTRY'!D248),'DATA ENTRY'!P248,"")))</f>
        <v/>
      </c>
      <c r="DL249" s="107" t="str">
        <f>IF('DATA ENTRY'!CK248="","",IF('DATA ENTRY'!Q248="","",IF(AND($DF$4='DATA ENTRY'!D248),'DATA ENTRY'!Q248,"")))</f>
        <v/>
      </c>
      <c r="DM249" s="3" t="str">
        <f>IF('DATA ENTRY'!CK248="","",IF('DATA ENTRY'!R248="","",IF(AND($DF$4='DATA ENTRY'!D248),'DATA ENTRY'!R248,"")))</f>
        <v/>
      </c>
      <c r="DN249" s="107" t="str">
        <f>IF('DATA ENTRY'!CK248="","",IF('DATA ENTRY'!S248="","",IF(AND($DF$4='DATA ENTRY'!D248),'DATA ENTRY'!S248,"")))</f>
        <v/>
      </c>
      <c r="DO249" s="3" t="str">
        <f>IF('DATA ENTRY'!CK248="","",IF('DATA ENTRY'!E248="","",IF(AND($DF$4='DATA ENTRY'!D248),'DATA ENTRY'!E248,"")))</f>
        <v/>
      </c>
      <c r="DP249" s="3" t="str">
        <f>IF('DATA ENTRY'!CK248="","",IF('DATA ENTRY'!D248="","",IF(AND($DF$4='DATA ENTRY'!D248),'DATA ENTRY'!D248,"")))</f>
        <v/>
      </c>
      <c r="DQ249" s="3" t="str">
        <f>IF('DATA ENTRY'!CK248="","",IF('DATA ENTRY'!W248="","",IF(AND($DF$4='DATA ENTRY'!D248),'DATA ENTRY'!W248,"")))</f>
        <v/>
      </c>
      <c r="DR249" s="3" t="str">
        <f>IF('DATA ENTRY'!CK248="","",IF('DATA ENTRY'!X248="","",IF(AND($DF$4='DATA ENTRY'!D248),'DATA ENTRY'!X248,"")))</f>
        <v/>
      </c>
      <c r="DS249" s="108" t="str">
        <f t="shared" si="59"/>
        <v/>
      </c>
      <c r="DT249" s="108" t="str">
        <f>IF('DATA ENTRY'!CK248="","",IF('DATA ENTRY'!D248="","",IF(AND($DF$4='DATA ENTRY'!D248),'DATA ENTRY'!G248,"")))</f>
        <v/>
      </c>
      <c r="DY249">
        <f t="shared" si="60"/>
        <v>0</v>
      </c>
      <c r="EB249" t="str">
        <f t="shared" si="61"/>
        <v/>
      </c>
      <c r="EC249" t="str">
        <f t="shared" si="62"/>
        <v/>
      </c>
      <c r="ED249" s="224">
        <v>243</v>
      </c>
      <c r="EE249" s="3" t="str">
        <f>IF('DATA ENTRY'!CK248="","",IF('DATA ENTRY'!B248="","",IF(AND($EF$4='DATA ENTRY'!G248,$EH$4='DATA ENTRY'!F248),'DATA ENTRY'!B248,"")))</f>
        <v/>
      </c>
      <c r="EF249" s="3" t="str">
        <f>IF('DATA ENTRY'!CK248="","",IF('DATA ENTRY'!C248="","",IF(AND($EF$4='DATA ENTRY'!G248,$EH$4='DATA ENTRY'!F248),'DATA ENTRY'!C248,"")))</f>
        <v/>
      </c>
      <c r="EG249" s="4" t="str">
        <f>IF('DATA ENTRY'!CK248="","",IF('DATA ENTRY'!I248="","",IF(AND($EF$4='DATA ENTRY'!G248,$EH$4='DATA ENTRY'!F248),'DATA ENTRY'!I248,"")))</f>
        <v/>
      </c>
      <c r="EH249" s="4" t="str">
        <f>IF('DATA ENTRY'!CK248="","",IF('DATA ENTRY'!CK248="","",IF(AND($EF$4='DATA ENTRY'!G248,$EH$4='DATA ENTRY'!F248),'DATA ENTRY'!CK248,"")))</f>
        <v/>
      </c>
      <c r="EI249" s="3" t="str">
        <f>IF('DATA ENTRY'!CK248="","",IF('DATA ENTRY'!N248="","",IF(AND($EF$4='DATA ENTRY'!G248,$EH$4='DATA ENTRY'!F248),'DATA ENTRY'!N248,"")))</f>
        <v/>
      </c>
      <c r="EJ249" s="107" t="str">
        <f>IF('DATA ENTRY'!CK248="","",IF('DATA ENTRY'!O248="","",IF(AND($EF$4='DATA ENTRY'!G248,$EH$4='DATA ENTRY'!F248),'DATA ENTRY'!O248,"")))</f>
        <v/>
      </c>
      <c r="EK249" s="3" t="str">
        <f>IF('DATA ENTRY'!CK248="","",IF('DATA ENTRY'!P248="","",IF(AND($EF$4='DATA ENTRY'!G248,$EH$4='DATA ENTRY'!F248),'DATA ENTRY'!P248,"")))</f>
        <v/>
      </c>
      <c r="EL249" s="107" t="str">
        <f>IF('DATA ENTRY'!CK248="","",IF('DATA ENTRY'!Q248="","",IF(AND($EF$4='DATA ENTRY'!G248,$EH$4='DATA ENTRY'!F248),'DATA ENTRY'!Q248,"")))</f>
        <v/>
      </c>
      <c r="EM249" s="3" t="str">
        <f>IF('DATA ENTRY'!CK248="","",IF('DATA ENTRY'!R248="","",IF(AND($EF$4='DATA ENTRY'!G248,$EH$4='DATA ENTRY'!F248),'DATA ENTRY'!R248,"")))</f>
        <v/>
      </c>
      <c r="EN249" s="107" t="str">
        <f>IF('DATA ENTRY'!CK248="","",IF('DATA ENTRY'!S248="","",IF(AND($EF$4='DATA ENTRY'!G248,$EH$4='DATA ENTRY'!F248),'DATA ENTRY'!S248,"")))</f>
        <v/>
      </c>
      <c r="EO249" s="3" t="str">
        <f>IF('DATA ENTRY'!CK248="","",IF('DATA ENTRY'!E248="","",IF(AND($EF$4='DATA ENTRY'!G248,$EH$4='DATA ENTRY'!F248),'DATA ENTRY'!E248,"")))</f>
        <v/>
      </c>
      <c r="EP249" s="3" t="str">
        <f>IF('DATA ENTRY'!CK248="","",IF('DATA ENTRY'!D248="","",IF(AND($EF$4='DATA ENTRY'!G248,$EH$4='DATA ENTRY'!F248),'DATA ENTRY'!D248,"")))</f>
        <v/>
      </c>
      <c r="EQ249" s="3" t="str">
        <f>IF('DATA ENTRY'!CK248="","",IF('DATA ENTRY'!W248="","",IF(AND($EF$4='DATA ENTRY'!G248,$EH$4='DATA ENTRY'!F248),'DATA ENTRY'!W248,"")))</f>
        <v/>
      </c>
      <c r="ER249" s="3" t="str">
        <f>IF('DATA ENTRY'!CK248="","",IF('DATA ENTRY'!X248="","",IF(AND($EF$4='DATA ENTRY'!G248,$EH$4='DATA ENTRY'!F248),'DATA ENTRY'!X248,"")))</f>
        <v/>
      </c>
      <c r="ES249" s="108" t="str">
        <f t="shared" si="63"/>
        <v/>
      </c>
      <c r="ET249" s="108" t="str">
        <f>IF('DATA ENTRY'!CK248="","",IF('DATA ENTRY'!D248="","",IF(AND($EF$4='DATA ENTRY'!G248,$EH$4='DATA ENTRY'!F248),'DATA ENTRY'!G248,"")))</f>
        <v/>
      </c>
      <c r="EY249">
        <f t="shared" si="64"/>
        <v>0</v>
      </c>
    </row>
    <row r="250" spans="1:155">
      <c r="A250" t="str">
        <f>IF(S250=0,"",1+(MAX($A$7:A249)))</f>
        <v/>
      </c>
      <c r="B250" s="224">
        <v>244</v>
      </c>
      <c r="C250" s="3" t="str">
        <f>IF('DATA ENTRY'!CK249="","",IF('DATA ENTRY'!B249="","",IF($D$4="All Post",'DATA ENTRY'!B249,IF(AND($D$4='DATA ENTRY'!CK249),'DATA ENTRY'!B249,""))))</f>
        <v/>
      </c>
      <c r="D250" s="3" t="str">
        <f>IF('DATA ENTRY'!CK249="","",IF('DATA ENTRY'!C249="","",IF($D$4="All Post",'DATA ENTRY'!C249,IF(AND($D$4='DATA ENTRY'!CK249),'DATA ENTRY'!C249,""))))</f>
        <v/>
      </c>
      <c r="E250" s="4" t="str">
        <f>IF('DATA ENTRY'!CK249="","",IF('DATA ENTRY'!I249="","",IF($D$4="All Post",'DATA ENTRY'!I249,IF(AND($D$4='DATA ENTRY'!CK249),'DATA ENTRY'!I249,""))))</f>
        <v/>
      </c>
      <c r="F250" s="4" t="str">
        <f>IF('DATA ENTRY'!CK249="","",IF('DATA ENTRY'!CK249="","",IF($D$4="All Post",'DATA ENTRY'!CK249,IF(AND($D$4='DATA ENTRY'!CK249),'DATA ENTRY'!CK249,""))))</f>
        <v/>
      </c>
      <c r="G250" s="3" t="str">
        <f>IF('DATA ENTRY'!CK249="","",IF('DATA ENTRY'!N249="","",IF($D$4="All Post",'DATA ENTRY'!N249,IF(AND($D$4='DATA ENTRY'!CK249),'DATA ENTRY'!N249,""))))</f>
        <v/>
      </c>
      <c r="H250" s="107" t="str">
        <f>IF('DATA ENTRY'!CK249="","",IF('DATA ENTRY'!O249="","",IF($D$4="All Post",'DATA ENTRY'!O249,IF(AND($D$4='DATA ENTRY'!CK249),'DATA ENTRY'!O249,""))))</f>
        <v/>
      </c>
      <c r="I250" s="3" t="str">
        <f>IF('DATA ENTRY'!CK249="","",IF('DATA ENTRY'!P249="","",IF($D$4="All Post",'DATA ENTRY'!P249,IF(AND($D$4='DATA ENTRY'!CK249),'DATA ENTRY'!P249,""))))</f>
        <v/>
      </c>
      <c r="J250" s="107" t="str">
        <f>IF('DATA ENTRY'!CK249="","",IF('DATA ENTRY'!Q249="","",IF($D$4="All Post",'DATA ENTRY'!Q249,IF(AND($D$4='DATA ENTRY'!CK249),'DATA ENTRY'!Q249,""))))</f>
        <v/>
      </c>
      <c r="K250" s="3" t="str">
        <f>IF('DATA ENTRY'!CK249="","",IF('DATA ENTRY'!R249="","",IF($D$4="All Post",'DATA ENTRY'!R249,IF(AND($D$4='DATA ENTRY'!CK249),'DATA ENTRY'!R249,""))))</f>
        <v/>
      </c>
      <c r="L250" s="3" t="str">
        <f>IF('DATA ENTRY'!CK249="","",IF('DATA ENTRY'!S249="","",IF($D$4="All Post",'DATA ENTRY'!S249,IF(AND($D$4='DATA ENTRY'!CK249),'DATA ENTRY'!S249,""))))</f>
        <v/>
      </c>
      <c r="M250" s="3" t="str">
        <f>IF('DATA ENTRY'!CK249="","",IF('DATA ENTRY'!E249="","",IF($D$4="All Post",'DATA ENTRY'!E249,IF(AND($D$4='DATA ENTRY'!CK249),'DATA ENTRY'!E249,""))))</f>
        <v/>
      </c>
      <c r="N250" s="3" t="str">
        <f>IF('DATA ENTRY'!CK249="","",IF('DATA ENTRY'!W249="","",IF($D$4="All Post",'DATA ENTRY'!W249,IF(AND($D$4='DATA ENTRY'!CK249),'DATA ENTRY'!W249,""))))</f>
        <v/>
      </c>
      <c r="O250" s="3" t="str">
        <f>IF('DATA ENTRY'!CK249="","",IF('DATA ENTRY'!X249="","",IF($D$4="All Post",'DATA ENTRY'!X249,IF(AND($D$4='DATA ENTRY'!CK249),'DATA ENTRY'!X249,""))))</f>
        <v/>
      </c>
      <c r="P250" s="3" t="str">
        <f>IF('DATA ENTRY'!CK249="","",IF('DATA ENTRY'!G249="","",IF($D$4="All Post",'DATA ENTRY'!G249,IF(AND($D$4='DATA ENTRY'!CK249),'DATA ENTRY'!G249,""))))</f>
        <v/>
      </c>
      <c r="S250">
        <f t="shared" si="51"/>
        <v>0</v>
      </c>
      <c r="T250" t="str">
        <f t="shared" si="52"/>
        <v/>
      </c>
      <c r="BZ250" t="str">
        <f t="shared" si="53"/>
        <v/>
      </c>
      <c r="CA250" t="str">
        <f t="shared" si="54"/>
        <v/>
      </c>
      <c r="CB250" s="224">
        <v>244</v>
      </c>
      <c r="CC250" s="3" t="str">
        <f>IF('DATA ENTRY'!CK249="","",IF('DATA ENTRY'!B249="","",IF(AND($CD$4='DATA ENTRY'!CK249,$CG$4='DATA ENTRY'!D249),'DATA ENTRY'!B249,"")))</f>
        <v/>
      </c>
      <c r="CD250" s="3" t="str">
        <f>IF('DATA ENTRY'!CK249="","",IF('DATA ENTRY'!C249="","",IF(AND($CD$4='DATA ENTRY'!CK249,$CG$4='DATA ENTRY'!D249),'DATA ENTRY'!C249,"")))</f>
        <v/>
      </c>
      <c r="CE250" s="4" t="str">
        <f>IF('DATA ENTRY'!CK249="","",IF('DATA ENTRY'!I249="","",IF(AND($CD$4='DATA ENTRY'!CK249,$CG$4='DATA ENTRY'!D249),'DATA ENTRY'!I249,"")))</f>
        <v/>
      </c>
      <c r="CF250" s="4" t="str">
        <f>IF('DATA ENTRY'!CK249="","",IF('DATA ENTRY'!CK249="","",IF(AND($CD$4='DATA ENTRY'!CK249,$CG$4='DATA ENTRY'!D249),'DATA ENTRY'!CK249,"")))</f>
        <v/>
      </c>
      <c r="CG250" s="3" t="str">
        <f>IF('DATA ENTRY'!CK249="","",IF('DATA ENTRY'!N249="","",IF(AND($CD$4='DATA ENTRY'!CK249,$CG$4='DATA ENTRY'!D249),'DATA ENTRY'!N249,"")))</f>
        <v/>
      </c>
      <c r="CH250" s="107" t="str">
        <f>IF('DATA ENTRY'!CK249="","",IF('DATA ENTRY'!O249="","",IF(AND($CD$4='DATA ENTRY'!CK249,$CG$4='DATA ENTRY'!D249),'DATA ENTRY'!O249,"")))</f>
        <v/>
      </c>
      <c r="CI250" s="3" t="str">
        <f>IF('DATA ENTRY'!CK249="","",IF('DATA ENTRY'!P249="","",IF(AND($CD$4='DATA ENTRY'!CK249,$CG$4='DATA ENTRY'!D249),'DATA ENTRY'!P249,"")))</f>
        <v/>
      </c>
      <c r="CJ250" s="107" t="str">
        <f>IF('DATA ENTRY'!CK249="","",IF('DATA ENTRY'!Q249="","",IF(AND($CD$4='DATA ENTRY'!CK249,$CG$4='DATA ENTRY'!D249),'DATA ENTRY'!Q249,"")))</f>
        <v/>
      </c>
      <c r="CK250" s="3" t="str">
        <f>IF('DATA ENTRY'!CK249="","",IF('DATA ENTRY'!R249="","",IF(AND($CD$4='DATA ENTRY'!CK249,$CG$4='DATA ENTRY'!D249),'DATA ENTRY'!R249,"")))</f>
        <v/>
      </c>
      <c r="CL250" s="3" t="str">
        <f>IF('DATA ENTRY'!CK249="","",IF('DATA ENTRY'!S249="","",IF(AND($CD$4='DATA ENTRY'!CK249,$CG$4='DATA ENTRY'!D249),'DATA ENTRY'!S249,"")))</f>
        <v/>
      </c>
      <c r="CM250" s="3" t="str">
        <f>IF('DATA ENTRY'!CK249="","",IF('DATA ENTRY'!E249="","",IF(AND($CD$4='DATA ENTRY'!CK249,$CG$4='DATA ENTRY'!D249),'DATA ENTRY'!E249,"")))</f>
        <v/>
      </c>
      <c r="CN250" s="3" t="str">
        <f>IF('DATA ENTRY'!CK249="","",IF('DATA ENTRY'!W249="","",IF(AND($CD$4='DATA ENTRY'!CK249,$CG$4='DATA ENTRY'!D249),'DATA ENTRY'!W249,"")))</f>
        <v/>
      </c>
      <c r="CO250" s="3" t="str">
        <f>IF('DATA ENTRY'!CK249="","",IF('DATA ENTRY'!X249="","",IF(AND($CD$4='DATA ENTRY'!CK249,$CG$4='DATA ENTRY'!D249),'DATA ENTRY'!X249,"")))</f>
        <v/>
      </c>
      <c r="CP250" s="108" t="str">
        <f t="shared" si="55"/>
        <v/>
      </c>
      <c r="CQ250" s="108" t="str">
        <f>IF('DATA ENTRY'!CK249="","",IF('DATA ENTRY'!G249="","",IF(AND($CD$4='DATA ENTRY'!CK249,$CG$4='DATA ENTRY'!D249),'DATA ENTRY'!G249,"")))</f>
        <v/>
      </c>
      <c r="CR250" s="230" t="str">
        <f>IF('DATA ENTRY'!CK249="","",IF('DATA ENTRY'!D249="","",IF(AND($CD$4='DATA ENTRY'!CK249,$CG$4='DATA ENTRY'!D249),'DATA ENTRY'!D249,"")))</f>
        <v/>
      </c>
      <c r="CS250">
        <f t="shared" si="56"/>
        <v>0</v>
      </c>
      <c r="CT250">
        <f t="shared" si="57"/>
        <v>0</v>
      </c>
      <c r="CV250" s="139"/>
      <c r="CX250">
        <f t="shared" si="58"/>
        <v>0</v>
      </c>
      <c r="DB250" t="str">
        <f t="shared" si="65"/>
        <v/>
      </c>
      <c r="DC250" t="str">
        <f t="shared" si="66"/>
        <v/>
      </c>
      <c r="DD250" s="224">
        <v>244</v>
      </c>
      <c r="DE250" s="3" t="str">
        <f>IF('DATA ENTRY'!CK249="","",IF('DATA ENTRY'!B249="","",IF(AND($DF$4='DATA ENTRY'!D249),'DATA ENTRY'!B249,"")))</f>
        <v/>
      </c>
      <c r="DF250" s="3" t="str">
        <f>IF('DATA ENTRY'!CK249="","",IF('DATA ENTRY'!C249="","",IF(AND($DF$4='DATA ENTRY'!D249),'DATA ENTRY'!C249,"")))</f>
        <v/>
      </c>
      <c r="DG250" s="4" t="str">
        <f>IF('DATA ENTRY'!CK249="","",IF('DATA ENTRY'!I249="","",IF(AND($DF$4='DATA ENTRY'!D249),'DATA ENTRY'!I249,"")))</f>
        <v/>
      </c>
      <c r="DH250" s="4" t="str">
        <f>IF('DATA ENTRY'!CK249="","",IF('DATA ENTRY'!CK249="","",IF(AND($DF$4='DATA ENTRY'!D249),'DATA ENTRY'!CK249,"")))</f>
        <v/>
      </c>
      <c r="DI250" s="3" t="str">
        <f>IF('DATA ENTRY'!CK249="","",IF('DATA ENTRY'!N249="","",IF(AND($DF$4='DATA ENTRY'!D249),'DATA ENTRY'!N249,"")))</f>
        <v/>
      </c>
      <c r="DJ250" s="107" t="str">
        <f>IF('DATA ENTRY'!CK249="","",IF('DATA ENTRY'!O249="","",IF(AND($DF$4='DATA ENTRY'!D249),'DATA ENTRY'!O249,"")))</f>
        <v/>
      </c>
      <c r="DK250" s="3" t="str">
        <f>IF('DATA ENTRY'!CK249="","",IF('DATA ENTRY'!P249="","",IF(AND($DF$4='DATA ENTRY'!D249),'DATA ENTRY'!P249,"")))</f>
        <v/>
      </c>
      <c r="DL250" s="107" t="str">
        <f>IF('DATA ENTRY'!CK249="","",IF('DATA ENTRY'!Q249="","",IF(AND($DF$4='DATA ENTRY'!D249),'DATA ENTRY'!Q249,"")))</f>
        <v/>
      </c>
      <c r="DM250" s="3" t="str">
        <f>IF('DATA ENTRY'!CK249="","",IF('DATA ENTRY'!R249="","",IF(AND($DF$4='DATA ENTRY'!D249),'DATA ENTRY'!R249,"")))</f>
        <v/>
      </c>
      <c r="DN250" s="107" t="str">
        <f>IF('DATA ENTRY'!CK249="","",IF('DATA ENTRY'!S249="","",IF(AND($DF$4='DATA ENTRY'!D249),'DATA ENTRY'!S249,"")))</f>
        <v/>
      </c>
      <c r="DO250" s="3" t="str">
        <f>IF('DATA ENTRY'!CK249="","",IF('DATA ENTRY'!E249="","",IF(AND($DF$4='DATA ENTRY'!D249),'DATA ENTRY'!E249,"")))</f>
        <v/>
      </c>
      <c r="DP250" s="3" t="str">
        <f>IF('DATA ENTRY'!CK249="","",IF('DATA ENTRY'!D249="","",IF(AND($DF$4='DATA ENTRY'!D249),'DATA ENTRY'!D249,"")))</f>
        <v/>
      </c>
      <c r="DQ250" s="3" t="str">
        <f>IF('DATA ENTRY'!CK249="","",IF('DATA ENTRY'!W249="","",IF(AND($DF$4='DATA ENTRY'!D249),'DATA ENTRY'!W249,"")))</f>
        <v/>
      </c>
      <c r="DR250" s="3" t="str">
        <f>IF('DATA ENTRY'!CK249="","",IF('DATA ENTRY'!X249="","",IF(AND($DF$4='DATA ENTRY'!D249),'DATA ENTRY'!X249,"")))</f>
        <v/>
      </c>
      <c r="DS250" s="108" t="str">
        <f t="shared" si="59"/>
        <v/>
      </c>
      <c r="DT250" s="108" t="str">
        <f>IF('DATA ENTRY'!CK249="","",IF('DATA ENTRY'!D249="","",IF(AND($DF$4='DATA ENTRY'!D249),'DATA ENTRY'!G249,"")))</f>
        <v/>
      </c>
      <c r="DY250">
        <f t="shared" si="60"/>
        <v>0</v>
      </c>
      <c r="EB250" t="str">
        <f t="shared" si="61"/>
        <v/>
      </c>
      <c r="EC250" t="str">
        <f t="shared" si="62"/>
        <v/>
      </c>
      <c r="ED250" s="224">
        <v>244</v>
      </c>
      <c r="EE250" s="3" t="str">
        <f>IF('DATA ENTRY'!CK249="","",IF('DATA ENTRY'!B249="","",IF(AND($EF$4='DATA ENTRY'!G249,$EH$4='DATA ENTRY'!F249),'DATA ENTRY'!B249,"")))</f>
        <v/>
      </c>
      <c r="EF250" s="3" t="str">
        <f>IF('DATA ENTRY'!CK249="","",IF('DATA ENTRY'!C249="","",IF(AND($EF$4='DATA ENTRY'!G249,$EH$4='DATA ENTRY'!F249),'DATA ENTRY'!C249,"")))</f>
        <v/>
      </c>
      <c r="EG250" s="4" t="str">
        <f>IF('DATA ENTRY'!CK249="","",IF('DATA ENTRY'!I249="","",IF(AND($EF$4='DATA ENTRY'!G249,$EH$4='DATA ENTRY'!F249),'DATA ENTRY'!I249,"")))</f>
        <v/>
      </c>
      <c r="EH250" s="4" t="str">
        <f>IF('DATA ENTRY'!CK249="","",IF('DATA ENTRY'!CK249="","",IF(AND($EF$4='DATA ENTRY'!G249,$EH$4='DATA ENTRY'!F249),'DATA ENTRY'!CK249,"")))</f>
        <v/>
      </c>
      <c r="EI250" s="3" t="str">
        <f>IF('DATA ENTRY'!CK249="","",IF('DATA ENTRY'!N249="","",IF(AND($EF$4='DATA ENTRY'!G249,$EH$4='DATA ENTRY'!F249),'DATA ENTRY'!N249,"")))</f>
        <v/>
      </c>
      <c r="EJ250" s="107" t="str">
        <f>IF('DATA ENTRY'!CK249="","",IF('DATA ENTRY'!O249="","",IF(AND($EF$4='DATA ENTRY'!G249,$EH$4='DATA ENTRY'!F249),'DATA ENTRY'!O249,"")))</f>
        <v/>
      </c>
      <c r="EK250" s="3" t="str">
        <f>IF('DATA ENTRY'!CK249="","",IF('DATA ENTRY'!P249="","",IF(AND($EF$4='DATA ENTRY'!G249,$EH$4='DATA ENTRY'!F249),'DATA ENTRY'!P249,"")))</f>
        <v/>
      </c>
      <c r="EL250" s="107" t="str">
        <f>IF('DATA ENTRY'!CK249="","",IF('DATA ENTRY'!Q249="","",IF(AND($EF$4='DATA ENTRY'!G249,$EH$4='DATA ENTRY'!F249),'DATA ENTRY'!Q249,"")))</f>
        <v/>
      </c>
      <c r="EM250" s="3" t="str">
        <f>IF('DATA ENTRY'!CK249="","",IF('DATA ENTRY'!R249="","",IF(AND($EF$4='DATA ENTRY'!G249,$EH$4='DATA ENTRY'!F249),'DATA ENTRY'!R249,"")))</f>
        <v/>
      </c>
      <c r="EN250" s="107" t="str">
        <f>IF('DATA ENTRY'!CK249="","",IF('DATA ENTRY'!S249="","",IF(AND($EF$4='DATA ENTRY'!G249,$EH$4='DATA ENTRY'!F249),'DATA ENTRY'!S249,"")))</f>
        <v/>
      </c>
      <c r="EO250" s="3" t="str">
        <f>IF('DATA ENTRY'!CK249="","",IF('DATA ENTRY'!E249="","",IF(AND($EF$4='DATA ENTRY'!G249,$EH$4='DATA ENTRY'!F249),'DATA ENTRY'!E249,"")))</f>
        <v/>
      </c>
      <c r="EP250" s="3" t="str">
        <f>IF('DATA ENTRY'!CK249="","",IF('DATA ENTRY'!D249="","",IF(AND($EF$4='DATA ENTRY'!G249,$EH$4='DATA ENTRY'!F249),'DATA ENTRY'!D249,"")))</f>
        <v/>
      </c>
      <c r="EQ250" s="3" t="str">
        <f>IF('DATA ENTRY'!CK249="","",IF('DATA ENTRY'!W249="","",IF(AND($EF$4='DATA ENTRY'!G249,$EH$4='DATA ENTRY'!F249),'DATA ENTRY'!W249,"")))</f>
        <v/>
      </c>
      <c r="ER250" s="3" t="str">
        <f>IF('DATA ENTRY'!CK249="","",IF('DATA ENTRY'!X249="","",IF(AND($EF$4='DATA ENTRY'!G249,$EH$4='DATA ENTRY'!F249),'DATA ENTRY'!X249,"")))</f>
        <v/>
      </c>
      <c r="ES250" s="108" t="str">
        <f t="shared" si="63"/>
        <v/>
      </c>
      <c r="ET250" s="108" t="str">
        <f>IF('DATA ENTRY'!CK249="","",IF('DATA ENTRY'!D249="","",IF(AND($EF$4='DATA ENTRY'!G249,$EH$4='DATA ENTRY'!F249),'DATA ENTRY'!G249,"")))</f>
        <v/>
      </c>
      <c r="EY250">
        <f t="shared" si="64"/>
        <v>0</v>
      </c>
    </row>
    <row r="251" spans="1:155">
      <c r="A251" t="str">
        <f>IF(S251=0,"",1+(MAX($A$7:A250)))</f>
        <v/>
      </c>
      <c r="B251" s="224">
        <v>245</v>
      </c>
      <c r="C251" s="3" t="str">
        <f>IF('DATA ENTRY'!CK250="","",IF('DATA ENTRY'!B250="","",IF($D$4="All Post",'DATA ENTRY'!B250,IF(AND($D$4='DATA ENTRY'!CK250),'DATA ENTRY'!B250,""))))</f>
        <v/>
      </c>
      <c r="D251" s="3" t="str">
        <f>IF('DATA ENTRY'!CK250="","",IF('DATA ENTRY'!C250="","",IF($D$4="All Post",'DATA ENTRY'!C250,IF(AND($D$4='DATA ENTRY'!CK250),'DATA ENTRY'!C250,""))))</f>
        <v/>
      </c>
      <c r="E251" s="4" t="str">
        <f>IF('DATA ENTRY'!CK250="","",IF('DATA ENTRY'!I250="","",IF($D$4="All Post",'DATA ENTRY'!I250,IF(AND($D$4='DATA ENTRY'!CK250),'DATA ENTRY'!I250,""))))</f>
        <v/>
      </c>
      <c r="F251" s="4" t="str">
        <f>IF('DATA ENTRY'!CK250="","",IF('DATA ENTRY'!CK250="","",IF($D$4="All Post",'DATA ENTRY'!CK250,IF(AND($D$4='DATA ENTRY'!CK250),'DATA ENTRY'!CK250,""))))</f>
        <v/>
      </c>
      <c r="G251" s="3" t="str">
        <f>IF('DATA ENTRY'!CK250="","",IF('DATA ENTRY'!N250="","",IF($D$4="All Post",'DATA ENTRY'!N250,IF(AND($D$4='DATA ENTRY'!CK250),'DATA ENTRY'!N250,""))))</f>
        <v/>
      </c>
      <c r="H251" s="107" t="str">
        <f>IF('DATA ENTRY'!CK250="","",IF('DATA ENTRY'!O250="","",IF($D$4="All Post",'DATA ENTRY'!O250,IF(AND($D$4='DATA ENTRY'!CK250),'DATA ENTRY'!O250,""))))</f>
        <v/>
      </c>
      <c r="I251" s="3" t="str">
        <f>IF('DATA ENTRY'!CK250="","",IF('DATA ENTRY'!P250="","",IF($D$4="All Post",'DATA ENTRY'!P250,IF(AND($D$4='DATA ENTRY'!CK250),'DATA ENTRY'!P250,""))))</f>
        <v/>
      </c>
      <c r="J251" s="107" t="str">
        <f>IF('DATA ENTRY'!CK250="","",IF('DATA ENTRY'!Q250="","",IF($D$4="All Post",'DATA ENTRY'!Q250,IF(AND($D$4='DATA ENTRY'!CK250),'DATA ENTRY'!Q250,""))))</f>
        <v/>
      </c>
      <c r="K251" s="3" t="str">
        <f>IF('DATA ENTRY'!CK250="","",IF('DATA ENTRY'!R250="","",IF($D$4="All Post",'DATA ENTRY'!R250,IF(AND($D$4='DATA ENTRY'!CK250),'DATA ENTRY'!R250,""))))</f>
        <v/>
      </c>
      <c r="L251" s="3" t="str">
        <f>IF('DATA ENTRY'!CK250="","",IF('DATA ENTRY'!S250="","",IF($D$4="All Post",'DATA ENTRY'!S250,IF(AND($D$4='DATA ENTRY'!CK250),'DATA ENTRY'!S250,""))))</f>
        <v/>
      </c>
      <c r="M251" s="3" t="str">
        <f>IF('DATA ENTRY'!CK250="","",IF('DATA ENTRY'!E250="","",IF($D$4="All Post",'DATA ENTRY'!E250,IF(AND($D$4='DATA ENTRY'!CK250),'DATA ENTRY'!E250,""))))</f>
        <v/>
      </c>
      <c r="N251" s="3" t="str">
        <f>IF('DATA ENTRY'!CK250="","",IF('DATA ENTRY'!W250="","",IF($D$4="All Post",'DATA ENTRY'!W250,IF(AND($D$4='DATA ENTRY'!CK250),'DATA ENTRY'!W250,""))))</f>
        <v/>
      </c>
      <c r="O251" s="3" t="str">
        <f>IF('DATA ENTRY'!CK250="","",IF('DATA ENTRY'!X250="","",IF($D$4="All Post",'DATA ENTRY'!X250,IF(AND($D$4='DATA ENTRY'!CK250),'DATA ENTRY'!X250,""))))</f>
        <v/>
      </c>
      <c r="P251" s="3" t="str">
        <f>IF('DATA ENTRY'!CK250="","",IF('DATA ENTRY'!G250="","",IF($D$4="All Post",'DATA ENTRY'!G250,IF(AND($D$4='DATA ENTRY'!CK250),'DATA ENTRY'!G250,""))))</f>
        <v/>
      </c>
      <c r="S251">
        <f t="shared" si="51"/>
        <v>0</v>
      </c>
      <c r="T251" t="str">
        <f t="shared" si="52"/>
        <v/>
      </c>
      <c r="BZ251" t="str">
        <f t="shared" si="53"/>
        <v/>
      </c>
      <c r="CA251" t="str">
        <f t="shared" si="54"/>
        <v/>
      </c>
      <c r="CB251" s="224">
        <v>245</v>
      </c>
      <c r="CC251" s="3" t="str">
        <f>IF('DATA ENTRY'!CK250="","",IF('DATA ENTRY'!B250="","",IF(AND($CD$4='DATA ENTRY'!CK250,$CG$4='DATA ENTRY'!D250),'DATA ENTRY'!B250,"")))</f>
        <v/>
      </c>
      <c r="CD251" s="3" t="str">
        <f>IF('DATA ENTRY'!CK250="","",IF('DATA ENTRY'!C250="","",IF(AND($CD$4='DATA ENTRY'!CK250,$CG$4='DATA ENTRY'!D250),'DATA ENTRY'!C250,"")))</f>
        <v/>
      </c>
      <c r="CE251" s="4" t="str">
        <f>IF('DATA ENTRY'!CK250="","",IF('DATA ENTRY'!I250="","",IF(AND($CD$4='DATA ENTRY'!CK250,$CG$4='DATA ENTRY'!D250),'DATA ENTRY'!I250,"")))</f>
        <v/>
      </c>
      <c r="CF251" s="4" t="str">
        <f>IF('DATA ENTRY'!CK250="","",IF('DATA ENTRY'!CK250="","",IF(AND($CD$4='DATA ENTRY'!CK250,$CG$4='DATA ENTRY'!D250),'DATA ENTRY'!CK250,"")))</f>
        <v/>
      </c>
      <c r="CG251" s="3" t="str">
        <f>IF('DATA ENTRY'!CK250="","",IF('DATA ENTRY'!N250="","",IF(AND($CD$4='DATA ENTRY'!CK250,$CG$4='DATA ENTRY'!D250),'DATA ENTRY'!N250,"")))</f>
        <v/>
      </c>
      <c r="CH251" s="107" t="str">
        <f>IF('DATA ENTRY'!CK250="","",IF('DATA ENTRY'!O250="","",IF(AND($CD$4='DATA ENTRY'!CK250,$CG$4='DATA ENTRY'!D250),'DATA ENTRY'!O250,"")))</f>
        <v/>
      </c>
      <c r="CI251" s="3" t="str">
        <f>IF('DATA ENTRY'!CK250="","",IF('DATA ENTRY'!P250="","",IF(AND($CD$4='DATA ENTRY'!CK250,$CG$4='DATA ENTRY'!D250),'DATA ENTRY'!P250,"")))</f>
        <v/>
      </c>
      <c r="CJ251" s="107" t="str">
        <f>IF('DATA ENTRY'!CK250="","",IF('DATA ENTRY'!Q250="","",IF(AND($CD$4='DATA ENTRY'!CK250,$CG$4='DATA ENTRY'!D250),'DATA ENTRY'!Q250,"")))</f>
        <v/>
      </c>
      <c r="CK251" s="3" t="str">
        <f>IF('DATA ENTRY'!CK250="","",IF('DATA ENTRY'!R250="","",IF(AND($CD$4='DATA ENTRY'!CK250,$CG$4='DATA ENTRY'!D250),'DATA ENTRY'!R250,"")))</f>
        <v/>
      </c>
      <c r="CL251" s="3" t="str">
        <f>IF('DATA ENTRY'!CK250="","",IF('DATA ENTRY'!S250="","",IF(AND($CD$4='DATA ENTRY'!CK250,$CG$4='DATA ENTRY'!D250),'DATA ENTRY'!S250,"")))</f>
        <v/>
      </c>
      <c r="CM251" s="3" t="str">
        <f>IF('DATA ENTRY'!CK250="","",IF('DATA ENTRY'!E250="","",IF(AND($CD$4='DATA ENTRY'!CK250,$CG$4='DATA ENTRY'!D250),'DATA ENTRY'!E250,"")))</f>
        <v/>
      </c>
      <c r="CN251" s="3" t="str">
        <f>IF('DATA ENTRY'!CK250="","",IF('DATA ENTRY'!W250="","",IF(AND($CD$4='DATA ENTRY'!CK250,$CG$4='DATA ENTRY'!D250),'DATA ENTRY'!W250,"")))</f>
        <v/>
      </c>
      <c r="CO251" s="3" t="str">
        <f>IF('DATA ENTRY'!CK250="","",IF('DATA ENTRY'!X250="","",IF(AND($CD$4='DATA ENTRY'!CK250,$CG$4='DATA ENTRY'!D250),'DATA ENTRY'!X250,"")))</f>
        <v/>
      </c>
      <c r="CP251" s="108" t="str">
        <f t="shared" si="55"/>
        <v/>
      </c>
      <c r="CQ251" s="108" t="str">
        <f>IF('DATA ENTRY'!CK250="","",IF('DATA ENTRY'!G250="","",IF(AND($CD$4='DATA ENTRY'!CK250,$CG$4='DATA ENTRY'!D250),'DATA ENTRY'!G250,"")))</f>
        <v/>
      </c>
      <c r="CR251" s="230" t="str">
        <f>IF('DATA ENTRY'!CK250="","",IF('DATA ENTRY'!D250="","",IF(AND($CD$4='DATA ENTRY'!CK250,$CG$4='DATA ENTRY'!D250),'DATA ENTRY'!D250,"")))</f>
        <v/>
      </c>
      <c r="CS251">
        <f t="shared" si="56"/>
        <v>0</v>
      </c>
      <c r="CT251">
        <f t="shared" si="57"/>
        <v>0</v>
      </c>
      <c r="CV251" s="139"/>
      <c r="CX251">
        <f t="shared" si="58"/>
        <v>0</v>
      </c>
      <c r="DB251" t="str">
        <f t="shared" si="65"/>
        <v/>
      </c>
      <c r="DC251" t="str">
        <f t="shared" si="66"/>
        <v/>
      </c>
      <c r="DD251" s="224">
        <v>245</v>
      </c>
      <c r="DE251" s="3" t="str">
        <f>IF('DATA ENTRY'!CK250="","",IF('DATA ENTRY'!B250="","",IF(AND($DF$4='DATA ENTRY'!D250),'DATA ENTRY'!B250,"")))</f>
        <v/>
      </c>
      <c r="DF251" s="3" t="str">
        <f>IF('DATA ENTRY'!CK250="","",IF('DATA ENTRY'!C250="","",IF(AND($DF$4='DATA ENTRY'!D250),'DATA ENTRY'!C250,"")))</f>
        <v/>
      </c>
      <c r="DG251" s="4" t="str">
        <f>IF('DATA ENTRY'!CK250="","",IF('DATA ENTRY'!I250="","",IF(AND($DF$4='DATA ENTRY'!D250),'DATA ENTRY'!I250,"")))</f>
        <v/>
      </c>
      <c r="DH251" s="4" t="str">
        <f>IF('DATA ENTRY'!CK250="","",IF('DATA ENTRY'!CK250="","",IF(AND($DF$4='DATA ENTRY'!D250),'DATA ENTRY'!CK250,"")))</f>
        <v/>
      </c>
      <c r="DI251" s="3" t="str">
        <f>IF('DATA ENTRY'!CK250="","",IF('DATA ENTRY'!N250="","",IF(AND($DF$4='DATA ENTRY'!D250),'DATA ENTRY'!N250,"")))</f>
        <v/>
      </c>
      <c r="DJ251" s="107" t="str">
        <f>IF('DATA ENTRY'!CK250="","",IF('DATA ENTRY'!O250="","",IF(AND($DF$4='DATA ENTRY'!D250),'DATA ENTRY'!O250,"")))</f>
        <v/>
      </c>
      <c r="DK251" s="3" t="str">
        <f>IF('DATA ENTRY'!CK250="","",IF('DATA ENTRY'!P250="","",IF(AND($DF$4='DATA ENTRY'!D250),'DATA ENTRY'!P250,"")))</f>
        <v/>
      </c>
      <c r="DL251" s="107" t="str">
        <f>IF('DATA ENTRY'!CK250="","",IF('DATA ENTRY'!Q250="","",IF(AND($DF$4='DATA ENTRY'!D250),'DATA ENTRY'!Q250,"")))</f>
        <v/>
      </c>
      <c r="DM251" s="3" t="str">
        <f>IF('DATA ENTRY'!CK250="","",IF('DATA ENTRY'!R250="","",IF(AND($DF$4='DATA ENTRY'!D250),'DATA ENTRY'!R250,"")))</f>
        <v/>
      </c>
      <c r="DN251" s="107" t="str">
        <f>IF('DATA ENTRY'!CK250="","",IF('DATA ENTRY'!S250="","",IF(AND($DF$4='DATA ENTRY'!D250),'DATA ENTRY'!S250,"")))</f>
        <v/>
      </c>
      <c r="DO251" s="3" t="str">
        <f>IF('DATA ENTRY'!CK250="","",IF('DATA ENTRY'!E250="","",IF(AND($DF$4='DATA ENTRY'!D250),'DATA ENTRY'!E250,"")))</f>
        <v/>
      </c>
      <c r="DP251" s="3" t="str">
        <f>IF('DATA ENTRY'!CK250="","",IF('DATA ENTRY'!D250="","",IF(AND($DF$4='DATA ENTRY'!D250),'DATA ENTRY'!D250,"")))</f>
        <v/>
      </c>
      <c r="DQ251" s="3" t="str">
        <f>IF('DATA ENTRY'!CK250="","",IF('DATA ENTRY'!W250="","",IF(AND($DF$4='DATA ENTRY'!D250),'DATA ENTRY'!W250,"")))</f>
        <v/>
      </c>
      <c r="DR251" s="3" t="str">
        <f>IF('DATA ENTRY'!CK250="","",IF('DATA ENTRY'!X250="","",IF(AND($DF$4='DATA ENTRY'!D250),'DATA ENTRY'!X250,"")))</f>
        <v/>
      </c>
      <c r="DS251" s="108" t="str">
        <f t="shared" si="59"/>
        <v/>
      </c>
      <c r="DT251" s="108" t="str">
        <f>IF('DATA ENTRY'!CK250="","",IF('DATA ENTRY'!D250="","",IF(AND($DF$4='DATA ENTRY'!D250),'DATA ENTRY'!G250,"")))</f>
        <v/>
      </c>
      <c r="DY251">
        <f t="shared" si="60"/>
        <v>0</v>
      </c>
      <c r="EB251" t="str">
        <f t="shared" si="61"/>
        <v/>
      </c>
      <c r="EC251" t="str">
        <f t="shared" si="62"/>
        <v/>
      </c>
      <c r="ED251" s="224">
        <v>245</v>
      </c>
      <c r="EE251" s="3" t="str">
        <f>IF('DATA ENTRY'!CK250="","",IF('DATA ENTRY'!B250="","",IF(AND($EF$4='DATA ENTRY'!G250,$EH$4='DATA ENTRY'!F250),'DATA ENTRY'!B250,"")))</f>
        <v/>
      </c>
      <c r="EF251" s="3" t="str">
        <f>IF('DATA ENTRY'!CK250="","",IF('DATA ENTRY'!C250="","",IF(AND($EF$4='DATA ENTRY'!G250,$EH$4='DATA ENTRY'!F250),'DATA ENTRY'!C250,"")))</f>
        <v/>
      </c>
      <c r="EG251" s="4" t="str">
        <f>IF('DATA ENTRY'!CK250="","",IF('DATA ENTRY'!I250="","",IF(AND($EF$4='DATA ENTRY'!G250,$EH$4='DATA ENTRY'!F250),'DATA ENTRY'!I250,"")))</f>
        <v/>
      </c>
      <c r="EH251" s="4" t="str">
        <f>IF('DATA ENTRY'!CK250="","",IF('DATA ENTRY'!CK250="","",IF(AND($EF$4='DATA ENTRY'!G250,$EH$4='DATA ENTRY'!F250),'DATA ENTRY'!CK250,"")))</f>
        <v/>
      </c>
      <c r="EI251" s="3" t="str">
        <f>IF('DATA ENTRY'!CK250="","",IF('DATA ENTRY'!N250="","",IF(AND($EF$4='DATA ENTRY'!G250,$EH$4='DATA ENTRY'!F250),'DATA ENTRY'!N250,"")))</f>
        <v/>
      </c>
      <c r="EJ251" s="107" t="str">
        <f>IF('DATA ENTRY'!CK250="","",IF('DATA ENTRY'!O250="","",IF(AND($EF$4='DATA ENTRY'!G250,$EH$4='DATA ENTRY'!F250),'DATA ENTRY'!O250,"")))</f>
        <v/>
      </c>
      <c r="EK251" s="3" t="str">
        <f>IF('DATA ENTRY'!CK250="","",IF('DATA ENTRY'!P250="","",IF(AND($EF$4='DATA ENTRY'!G250,$EH$4='DATA ENTRY'!F250),'DATA ENTRY'!P250,"")))</f>
        <v/>
      </c>
      <c r="EL251" s="107" t="str">
        <f>IF('DATA ENTRY'!CK250="","",IF('DATA ENTRY'!Q250="","",IF(AND($EF$4='DATA ENTRY'!G250,$EH$4='DATA ENTRY'!F250),'DATA ENTRY'!Q250,"")))</f>
        <v/>
      </c>
      <c r="EM251" s="3" t="str">
        <f>IF('DATA ENTRY'!CK250="","",IF('DATA ENTRY'!R250="","",IF(AND($EF$4='DATA ENTRY'!G250,$EH$4='DATA ENTRY'!F250),'DATA ENTRY'!R250,"")))</f>
        <v/>
      </c>
      <c r="EN251" s="107" t="str">
        <f>IF('DATA ENTRY'!CK250="","",IF('DATA ENTRY'!S250="","",IF(AND($EF$4='DATA ENTRY'!G250,$EH$4='DATA ENTRY'!F250),'DATA ENTRY'!S250,"")))</f>
        <v/>
      </c>
      <c r="EO251" s="3" t="str">
        <f>IF('DATA ENTRY'!CK250="","",IF('DATA ENTRY'!E250="","",IF(AND($EF$4='DATA ENTRY'!G250,$EH$4='DATA ENTRY'!F250),'DATA ENTRY'!E250,"")))</f>
        <v/>
      </c>
      <c r="EP251" s="3" t="str">
        <f>IF('DATA ENTRY'!CK250="","",IF('DATA ENTRY'!D250="","",IF(AND($EF$4='DATA ENTRY'!G250,$EH$4='DATA ENTRY'!F250),'DATA ENTRY'!D250,"")))</f>
        <v/>
      </c>
      <c r="EQ251" s="3" t="str">
        <f>IF('DATA ENTRY'!CK250="","",IF('DATA ENTRY'!W250="","",IF(AND($EF$4='DATA ENTRY'!G250,$EH$4='DATA ENTRY'!F250),'DATA ENTRY'!W250,"")))</f>
        <v/>
      </c>
      <c r="ER251" s="3" t="str">
        <f>IF('DATA ENTRY'!CK250="","",IF('DATA ENTRY'!X250="","",IF(AND($EF$4='DATA ENTRY'!G250,$EH$4='DATA ENTRY'!F250),'DATA ENTRY'!X250,"")))</f>
        <v/>
      </c>
      <c r="ES251" s="108" t="str">
        <f t="shared" si="63"/>
        <v/>
      </c>
      <c r="ET251" s="108" t="str">
        <f>IF('DATA ENTRY'!CK250="","",IF('DATA ENTRY'!D250="","",IF(AND($EF$4='DATA ENTRY'!G250,$EH$4='DATA ENTRY'!F250),'DATA ENTRY'!G250,"")))</f>
        <v/>
      </c>
      <c r="EY251">
        <f t="shared" si="64"/>
        <v>0</v>
      </c>
    </row>
    <row r="252" spans="1:155">
      <c r="A252" t="str">
        <f>IF(S252=0,"",1+(MAX($A$7:A251)))</f>
        <v/>
      </c>
      <c r="B252" s="224">
        <v>246</v>
      </c>
      <c r="C252" s="3" t="str">
        <f>IF('DATA ENTRY'!CK251="","",IF('DATA ENTRY'!B251="","",IF($D$4="All Post",'DATA ENTRY'!B251,IF(AND($D$4='DATA ENTRY'!CK251),'DATA ENTRY'!B251,""))))</f>
        <v/>
      </c>
      <c r="D252" s="3" t="str">
        <f>IF('DATA ENTRY'!CK251="","",IF('DATA ENTRY'!C251="","",IF($D$4="All Post",'DATA ENTRY'!C251,IF(AND($D$4='DATA ENTRY'!CK251),'DATA ENTRY'!C251,""))))</f>
        <v/>
      </c>
      <c r="E252" s="4" t="str">
        <f>IF('DATA ENTRY'!CK251="","",IF('DATA ENTRY'!I251="","",IF($D$4="All Post",'DATA ENTRY'!I251,IF(AND($D$4='DATA ENTRY'!CK251),'DATA ENTRY'!I251,""))))</f>
        <v/>
      </c>
      <c r="F252" s="4" t="str">
        <f>IF('DATA ENTRY'!CK251="","",IF('DATA ENTRY'!CK251="","",IF($D$4="All Post",'DATA ENTRY'!CK251,IF(AND($D$4='DATA ENTRY'!CK251),'DATA ENTRY'!CK251,""))))</f>
        <v/>
      </c>
      <c r="G252" s="3" t="str">
        <f>IF('DATA ENTRY'!CK251="","",IF('DATA ENTRY'!N251="","",IF($D$4="All Post",'DATA ENTRY'!N251,IF(AND($D$4='DATA ENTRY'!CK251),'DATA ENTRY'!N251,""))))</f>
        <v/>
      </c>
      <c r="H252" s="107" t="str">
        <f>IF('DATA ENTRY'!CK251="","",IF('DATA ENTRY'!O251="","",IF($D$4="All Post",'DATA ENTRY'!O251,IF(AND($D$4='DATA ENTRY'!CK251),'DATA ENTRY'!O251,""))))</f>
        <v/>
      </c>
      <c r="I252" s="3" t="str">
        <f>IF('DATA ENTRY'!CK251="","",IF('DATA ENTRY'!P251="","",IF($D$4="All Post",'DATA ENTRY'!P251,IF(AND($D$4='DATA ENTRY'!CK251),'DATA ENTRY'!P251,""))))</f>
        <v/>
      </c>
      <c r="J252" s="107" t="str">
        <f>IF('DATA ENTRY'!CK251="","",IF('DATA ENTRY'!Q251="","",IF($D$4="All Post",'DATA ENTRY'!Q251,IF(AND($D$4='DATA ENTRY'!CK251),'DATA ENTRY'!Q251,""))))</f>
        <v/>
      </c>
      <c r="K252" s="3" t="str">
        <f>IF('DATA ENTRY'!CK251="","",IF('DATA ENTRY'!R251="","",IF($D$4="All Post",'DATA ENTRY'!R251,IF(AND($D$4='DATA ENTRY'!CK251),'DATA ENTRY'!R251,""))))</f>
        <v/>
      </c>
      <c r="L252" s="3" t="str">
        <f>IF('DATA ENTRY'!CK251="","",IF('DATA ENTRY'!S251="","",IF($D$4="All Post",'DATA ENTRY'!S251,IF(AND($D$4='DATA ENTRY'!CK251),'DATA ENTRY'!S251,""))))</f>
        <v/>
      </c>
      <c r="M252" s="3" t="str">
        <f>IF('DATA ENTRY'!CK251="","",IF('DATA ENTRY'!E251="","",IF($D$4="All Post",'DATA ENTRY'!E251,IF(AND($D$4='DATA ENTRY'!CK251),'DATA ENTRY'!E251,""))))</f>
        <v/>
      </c>
      <c r="N252" s="3" t="str">
        <f>IF('DATA ENTRY'!CK251="","",IF('DATA ENTRY'!W251="","",IF($D$4="All Post",'DATA ENTRY'!W251,IF(AND($D$4='DATA ENTRY'!CK251),'DATA ENTRY'!W251,""))))</f>
        <v/>
      </c>
      <c r="O252" s="3" t="str">
        <f>IF('DATA ENTRY'!CK251="","",IF('DATA ENTRY'!X251="","",IF($D$4="All Post",'DATA ENTRY'!X251,IF(AND($D$4='DATA ENTRY'!CK251),'DATA ENTRY'!X251,""))))</f>
        <v/>
      </c>
      <c r="P252" s="3" t="str">
        <f>IF('DATA ENTRY'!CK251="","",IF('DATA ENTRY'!G251="","",IF($D$4="All Post",'DATA ENTRY'!G251,IF(AND($D$4='DATA ENTRY'!CK251),'DATA ENTRY'!G251,""))))</f>
        <v/>
      </c>
      <c r="S252">
        <f t="shared" si="51"/>
        <v>0</v>
      </c>
      <c r="T252" t="str">
        <f t="shared" si="52"/>
        <v/>
      </c>
      <c r="BZ252" t="str">
        <f t="shared" si="53"/>
        <v/>
      </c>
      <c r="CA252" t="str">
        <f t="shared" si="54"/>
        <v/>
      </c>
      <c r="CB252" s="224">
        <v>246</v>
      </c>
      <c r="CC252" s="3" t="str">
        <f>IF('DATA ENTRY'!CK251="","",IF('DATA ENTRY'!B251="","",IF(AND($CD$4='DATA ENTRY'!CK251,$CG$4='DATA ENTRY'!D251),'DATA ENTRY'!B251,"")))</f>
        <v/>
      </c>
      <c r="CD252" s="3" t="str">
        <f>IF('DATA ENTRY'!CK251="","",IF('DATA ENTRY'!C251="","",IF(AND($CD$4='DATA ENTRY'!CK251,$CG$4='DATA ENTRY'!D251),'DATA ENTRY'!C251,"")))</f>
        <v/>
      </c>
      <c r="CE252" s="4" t="str">
        <f>IF('DATA ENTRY'!CK251="","",IF('DATA ENTRY'!I251="","",IF(AND($CD$4='DATA ENTRY'!CK251,$CG$4='DATA ENTRY'!D251),'DATA ENTRY'!I251,"")))</f>
        <v/>
      </c>
      <c r="CF252" s="4" t="str">
        <f>IF('DATA ENTRY'!CK251="","",IF('DATA ENTRY'!CK251="","",IF(AND($CD$4='DATA ENTRY'!CK251,$CG$4='DATA ENTRY'!D251),'DATA ENTRY'!CK251,"")))</f>
        <v/>
      </c>
      <c r="CG252" s="3" t="str">
        <f>IF('DATA ENTRY'!CK251="","",IF('DATA ENTRY'!N251="","",IF(AND($CD$4='DATA ENTRY'!CK251,$CG$4='DATA ENTRY'!D251),'DATA ENTRY'!N251,"")))</f>
        <v/>
      </c>
      <c r="CH252" s="107" t="str">
        <f>IF('DATA ENTRY'!CK251="","",IF('DATA ENTRY'!O251="","",IF(AND($CD$4='DATA ENTRY'!CK251,$CG$4='DATA ENTRY'!D251),'DATA ENTRY'!O251,"")))</f>
        <v/>
      </c>
      <c r="CI252" s="3" t="str">
        <f>IF('DATA ENTRY'!CK251="","",IF('DATA ENTRY'!P251="","",IF(AND($CD$4='DATA ENTRY'!CK251,$CG$4='DATA ENTRY'!D251),'DATA ENTRY'!P251,"")))</f>
        <v/>
      </c>
      <c r="CJ252" s="107" t="str">
        <f>IF('DATA ENTRY'!CK251="","",IF('DATA ENTRY'!Q251="","",IF(AND($CD$4='DATA ENTRY'!CK251,$CG$4='DATA ENTRY'!D251),'DATA ENTRY'!Q251,"")))</f>
        <v/>
      </c>
      <c r="CK252" s="3" t="str">
        <f>IF('DATA ENTRY'!CK251="","",IF('DATA ENTRY'!R251="","",IF(AND($CD$4='DATA ENTRY'!CK251,$CG$4='DATA ENTRY'!D251),'DATA ENTRY'!R251,"")))</f>
        <v/>
      </c>
      <c r="CL252" s="3" t="str">
        <f>IF('DATA ENTRY'!CK251="","",IF('DATA ENTRY'!S251="","",IF(AND($CD$4='DATA ENTRY'!CK251,$CG$4='DATA ENTRY'!D251),'DATA ENTRY'!S251,"")))</f>
        <v/>
      </c>
      <c r="CM252" s="3" t="str">
        <f>IF('DATA ENTRY'!CK251="","",IF('DATA ENTRY'!E251="","",IF(AND($CD$4='DATA ENTRY'!CK251,$CG$4='DATA ENTRY'!D251),'DATA ENTRY'!E251,"")))</f>
        <v/>
      </c>
      <c r="CN252" s="3" t="str">
        <f>IF('DATA ENTRY'!CK251="","",IF('DATA ENTRY'!W251="","",IF(AND($CD$4='DATA ENTRY'!CK251,$CG$4='DATA ENTRY'!D251),'DATA ENTRY'!W251,"")))</f>
        <v/>
      </c>
      <c r="CO252" s="3" t="str">
        <f>IF('DATA ENTRY'!CK251="","",IF('DATA ENTRY'!X251="","",IF(AND($CD$4='DATA ENTRY'!CK251,$CG$4='DATA ENTRY'!D251),'DATA ENTRY'!X251,"")))</f>
        <v/>
      </c>
      <c r="CP252" s="108" t="str">
        <f t="shared" si="55"/>
        <v/>
      </c>
      <c r="CQ252" s="108" t="str">
        <f>IF('DATA ENTRY'!CK251="","",IF('DATA ENTRY'!G251="","",IF(AND($CD$4='DATA ENTRY'!CK251,$CG$4='DATA ENTRY'!D251),'DATA ENTRY'!G251,"")))</f>
        <v/>
      </c>
      <c r="CR252" s="230" t="str">
        <f>IF('DATA ENTRY'!CK251="","",IF('DATA ENTRY'!D251="","",IF(AND($CD$4='DATA ENTRY'!CK251,$CG$4='DATA ENTRY'!D251),'DATA ENTRY'!D251,"")))</f>
        <v/>
      </c>
      <c r="CS252">
        <f t="shared" si="56"/>
        <v>0</v>
      </c>
      <c r="CT252">
        <f t="shared" si="57"/>
        <v>0</v>
      </c>
      <c r="CV252" s="139"/>
      <c r="CX252">
        <f t="shared" si="58"/>
        <v>0</v>
      </c>
      <c r="DB252" t="str">
        <f t="shared" si="65"/>
        <v/>
      </c>
      <c r="DC252" t="str">
        <f t="shared" si="66"/>
        <v/>
      </c>
      <c r="DD252" s="224">
        <v>246</v>
      </c>
      <c r="DE252" s="3" t="str">
        <f>IF('DATA ENTRY'!CK251="","",IF('DATA ENTRY'!B251="","",IF(AND($DF$4='DATA ENTRY'!D251),'DATA ENTRY'!B251,"")))</f>
        <v/>
      </c>
      <c r="DF252" s="3" t="str">
        <f>IF('DATA ENTRY'!CK251="","",IF('DATA ENTRY'!C251="","",IF(AND($DF$4='DATA ENTRY'!D251),'DATA ENTRY'!C251,"")))</f>
        <v/>
      </c>
      <c r="DG252" s="4" t="str">
        <f>IF('DATA ENTRY'!CK251="","",IF('DATA ENTRY'!I251="","",IF(AND($DF$4='DATA ENTRY'!D251),'DATA ENTRY'!I251,"")))</f>
        <v/>
      </c>
      <c r="DH252" s="4" t="str">
        <f>IF('DATA ENTRY'!CK251="","",IF('DATA ENTRY'!CK251="","",IF(AND($DF$4='DATA ENTRY'!D251),'DATA ENTRY'!CK251,"")))</f>
        <v/>
      </c>
      <c r="DI252" s="3" t="str">
        <f>IF('DATA ENTRY'!CK251="","",IF('DATA ENTRY'!N251="","",IF(AND($DF$4='DATA ENTRY'!D251),'DATA ENTRY'!N251,"")))</f>
        <v/>
      </c>
      <c r="DJ252" s="107" t="str">
        <f>IF('DATA ENTRY'!CK251="","",IF('DATA ENTRY'!O251="","",IF(AND($DF$4='DATA ENTRY'!D251),'DATA ENTRY'!O251,"")))</f>
        <v/>
      </c>
      <c r="DK252" s="3" t="str">
        <f>IF('DATA ENTRY'!CK251="","",IF('DATA ENTRY'!P251="","",IF(AND($DF$4='DATA ENTRY'!D251),'DATA ENTRY'!P251,"")))</f>
        <v/>
      </c>
      <c r="DL252" s="107" t="str">
        <f>IF('DATA ENTRY'!CK251="","",IF('DATA ENTRY'!Q251="","",IF(AND($DF$4='DATA ENTRY'!D251),'DATA ENTRY'!Q251,"")))</f>
        <v/>
      </c>
      <c r="DM252" s="3" t="str">
        <f>IF('DATA ENTRY'!CK251="","",IF('DATA ENTRY'!R251="","",IF(AND($DF$4='DATA ENTRY'!D251),'DATA ENTRY'!R251,"")))</f>
        <v/>
      </c>
      <c r="DN252" s="107" t="str">
        <f>IF('DATA ENTRY'!CK251="","",IF('DATA ENTRY'!S251="","",IF(AND($DF$4='DATA ENTRY'!D251),'DATA ENTRY'!S251,"")))</f>
        <v/>
      </c>
      <c r="DO252" s="3" t="str">
        <f>IF('DATA ENTRY'!CK251="","",IF('DATA ENTRY'!E251="","",IF(AND($DF$4='DATA ENTRY'!D251),'DATA ENTRY'!E251,"")))</f>
        <v/>
      </c>
      <c r="DP252" s="3" t="str">
        <f>IF('DATA ENTRY'!CK251="","",IF('DATA ENTRY'!D251="","",IF(AND($DF$4='DATA ENTRY'!D251),'DATA ENTRY'!D251,"")))</f>
        <v/>
      </c>
      <c r="DQ252" s="3" t="str">
        <f>IF('DATA ENTRY'!CK251="","",IF('DATA ENTRY'!W251="","",IF(AND($DF$4='DATA ENTRY'!D251),'DATA ENTRY'!W251,"")))</f>
        <v/>
      </c>
      <c r="DR252" s="3" t="str">
        <f>IF('DATA ENTRY'!CK251="","",IF('DATA ENTRY'!X251="","",IF(AND($DF$4='DATA ENTRY'!D251),'DATA ENTRY'!X251,"")))</f>
        <v/>
      </c>
      <c r="DS252" s="108" t="str">
        <f t="shared" si="59"/>
        <v/>
      </c>
      <c r="DT252" s="108" t="str">
        <f>IF('DATA ENTRY'!CK251="","",IF('DATA ENTRY'!D251="","",IF(AND($DF$4='DATA ENTRY'!D251),'DATA ENTRY'!G251,"")))</f>
        <v/>
      </c>
      <c r="DY252">
        <f t="shared" si="60"/>
        <v>0</v>
      </c>
      <c r="EB252" t="str">
        <f t="shared" si="61"/>
        <v/>
      </c>
      <c r="EC252" t="str">
        <f t="shared" si="62"/>
        <v/>
      </c>
      <c r="ED252" s="224">
        <v>246</v>
      </c>
      <c r="EE252" s="3" t="str">
        <f>IF('DATA ENTRY'!CK251="","",IF('DATA ENTRY'!B251="","",IF(AND($EF$4='DATA ENTRY'!G251,$EH$4='DATA ENTRY'!F251),'DATA ENTRY'!B251,"")))</f>
        <v/>
      </c>
      <c r="EF252" s="3" t="str">
        <f>IF('DATA ENTRY'!CK251="","",IF('DATA ENTRY'!C251="","",IF(AND($EF$4='DATA ENTRY'!G251,$EH$4='DATA ENTRY'!F251),'DATA ENTRY'!C251,"")))</f>
        <v/>
      </c>
      <c r="EG252" s="4" t="str">
        <f>IF('DATA ENTRY'!CK251="","",IF('DATA ENTRY'!I251="","",IF(AND($EF$4='DATA ENTRY'!G251,$EH$4='DATA ENTRY'!F251),'DATA ENTRY'!I251,"")))</f>
        <v/>
      </c>
      <c r="EH252" s="4" t="str">
        <f>IF('DATA ENTRY'!CK251="","",IF('DATA ENTRY'!CK251="","",IF(AND($EF$4='DATA ENTRY'!G251,$EH$4='DATA ENTRY'!F251),'DATA ENTRY'!CK251,"")))</f>
        <v/>
      </c>
      <c r="EI252" s="3" t="str">
        <f>IF('DATA ENTRY'!CK251="","",IF('DATA ENTRY'!N251="","",IF(AND($EF$4='DATA ENTRY'!G251,$EH$4='DATA ENTRY'!F251),'DATA ENTRY'!N251,"")))</f>
        <v/>
      </c>
      <c r="EJ252" s="107" t="str">
        <f>IF('DATA ENTRY'!CK251="","",IF('DATA ENTRY'!O251="","",IF(AND($EF$4='DATA ENTRY'!G251,$EH$4='DATA ENTRY'!F251),'DATA ENTRY'!O251,"")))</f>
        <v/>
      </c>
      <c r="EK252" s="3" t="str">
        <f>IF('DATA ENTRY'!CK251="","",IF('DATA ENTRY'!P251="","",IF(AND($EF$4='DATA ENTRY'!G251,$EH$4='DATA ENTRY'!F251),'DATA ENTRY'!P251,"")))</f>
        <v/>
      </c>
      <c r="EL252" s="107" t="str">
        <f>IF('DATA ENTRY'!CK251="","",IF('DATA ENTRY'!Q251="","",IF(AND($EF$4='DATA ENTRY'!G251,$EH$4='DATA ENTRY'!F251),'DATA ENTRY'!Q251,"")))</f>
        <v/>
      </c>
      <c r="EM252" s="3" t="str">
        <f>IF('DATA ENTRY'!CK251="","",IF('DATA ENTRY'!R251="","",IF(AND($EF$4='DATA ENTRY'!G251,$EH$4='DATA ENTRY'!F251),'DATA ENTRY'!R251,"")))</f>
        <v/>
      </c>
      <c r="EN252" s="107" t="str">
        <f>IF('DATA ENTRY'!CK251="","",IF('DATA ENTRY'!S251="","",IF(AND($EF$4='DATA ENTRY'!G251,$EH$4='DATA ENTRY'!F251),'DATA ENTRY'!S251,"")))</f>
        <v/>
      </c>
      <c r="EO252" s="3" t="str">
        <f>IF('DATA ENTRY'!CK251="","",IF('DATA ENTRY'!E251="","",IF(AND($EF$4='DATA ENTRY'!G251,$EH$4='DATA ENTRY'!F251),'DATA ENTRY'!E251,"")))</f>
        <v/>
      </c>
      <c r="EP252" s="3" t="str">
        <f>IF('DATA ENTRY'!CK251="","",IF('DATA ENTRY'!D251="","",IF(AND($EF$4='DATA ENTRY'!G251,$EH$4='DATA ENTRY'!F251),'DATA ENTRY'!D251,"")))</f>
        <v/>
      </c>
      <c r="EQ252" s="3" t="str">
        <f>IF('DATA ENTRY'!CK251="","",IF('DATA ENTRY'!W251="","",IF(AND($EF$4='DATA ENTRY'!G251,$EH$4='DATA ENTRY'!F251),'DATA ENTRY'!W251,"")))</f>
        <v/>
      </c>
      <c r="ER252" s="3" t="str">
        <f>IF('DATA ENTRY'!CK251="","",IF('DATA ENTRY'!X251="","",IF(AND($EF$4='DATA ENTRY'!G251,$EH$4='DATA ENTRY'!F251),'DATA ENTRY'!X251,"")))</f>
        <v/>
      </c>
      <c r="ES252" s="108" t="str">
        <f t="shared" si="63"/>
        <v/>
      </c>
      <c r="ET252" s="108" t="str">
        <f>IF('DATA ENTRY'!CK251="","",IF('DATA ENTRY'!D251="","",IF(AND($EF$4='DATA ENTRY'!G251,$EH$4='DATA ENTRY'!F251),'DATA ENTRY'!G251,"")))</f>
        <v/>
      </c>
      <c r="EY252">
        <f t="shared" si="64"/>
        <v>0</v>
      </c>
    </row>
    <row r="253" spans="1:155">
      <c r="A253" t="str">
        <f>IF(S253=0,"",1+(MAX($A$7:A252)))</f>
        <v/>
      </c>
      <c r="B253" s="224">
        <v>247</v>
      </c>
      <c r="C253" s="3" t="str">
        <f>IF('DATA ENTRY'!CK252="","",IF('DATA ENTRY'!B252="","",IF($D$4="All Post",'DATA ENTRY'!B252,IF(AND($D$4='DATA ENTRY'!CK252),'DATA ENTRY'!B252,""))))</f>
        <v/>
      </c>
      <c r="D253" s="3" t="str">
        <f>IF('DATA ENTRY'!CK252="","",IF('DATA ENTRY'!C252="","",IF($D$4="All Post",'DATA ENTRY'!C252,IF(AND($D$4='DATA ENTRY'!CK252),'DATA ENTRY'!C252,""))))</f>
        <v/>
      </c>
      <c r="E253" s="4" t="str">
        <f>IF('DATA ENTRY'!CK252="","",IF('DATA ENTRY'!I252="","",IF($D$4="All Post",'DATA ENTRY'!I252,IF(AND($D$4='DATA ENTRY'!CK252),'DATA ENTRY'!I252,""))))</f>
        <v/>
      </c>
      <c r="F253" s="4" t="str">
        <f>IF('DATA ENTRY'!CK252="","",IF('DATA ENTRY'!CK252="","",IF($D$4="All Post",'DATA ENTRY'!CK252,IF(AND($D$4='DATA ENTRY'!CK252),'DATA ENTRY'!CK252,""))))</f>
        <v/>
      </c>
      <c r="G253" s="3" t="str">
        <f>IF('DATA ENTRY'!CK252="","",IF('DATA ENTRY'!N252="","",IF($D$4="All Post",'DATA ENTRY'!N252,IF(AND($D$4='DATA ENTRY'!CK252),'DATA ENTRY'!N252,""))))</f>
        <v/>
      </c>
      <c r="H253" s="107" t="str">
        <f>IF('DATA ENTRY'!CK252="","",IF('DATA ENTRY'!O252="","",IF($D$4="All Post",'DATA ENTRY'!O252,IF(AND($D$4='DATA ENTRY'!CK252),'DATA ENTRY'!O252,""))))</f>
        <v/>
      </c>
      <c r="I253" s="3" t="str">
        <f>IF('DATA ENTRY'!CK252="","",IF('DATA ENTRY'!P252="","",IF($D$4="All Post",'DATA ENTRY'!P252,IF(AND($D$4='DATA ENTRY'!CK252),'DATA ENTRY'!P252,""))))</f>
        <v/>
      </c>
      <c r="J253" s="107" t="str">
        <f>IF('DATA ENTRY'!CK252="","",IF('DATA ENTRY'!Q252="","",IF($D$4="All Post",'DATA ENTRY'!Q252,IF(AND($D$4='DATA ENTRY'!CK252),'DATA ENTRY'!Q252,""))))</f>
        <v/>
      </c>
      <c r="K253" s="3" t="str">
        <f>IF('DATA ENTRY'!CK252="","",IF('DATA ENTRY'!R252="","",IF($D$4="All Post",'DATA ENTRY'!R252,IF(AND($D$4='DATA ENTRY'!CK252),'DATA ENTRY'!R252,""))))</f>
        <v/>
      </c>
      <c r="L253" s="3" t="str">
        <f>IF('DATA ENTRY'!CK252="","",IF('DATA ENTRY'!S252="","",IF($D$4="All Post",'DATA ENTRY'!S252,IF(AND($D$4='DATA ENTRY'!CK252),'DATA ENTRY'!S252,""))))</f>
        <v/>
      </c>
      <c r="M253" s="3" t="str">
        <f>IF('DATA ENTRY'!CK252="","",IF('DATA ENTRY'!E252="","",IF($D$4="All Post",'DATA ENTRY'!E252,IF(AND($D$4='DATA ENTRY'!CK252),'DATA ENTRY'!E252,""))))</f>
        <v/>
      </c>
      <c r="N253" s="3" t="str">
        <f>IF('DATA ENTRY'!CK252="","",IF('DATA ENTRY'!W252="","",IF($D$4="All Post",'DATA ENTRY'!W252,IF(AND($D$4='DATA ENTRY'!CK252),'DATA ENTRY'!W252,""))))</f>
        <v/>
      </c>
      <c r="O253" s="3" t="str">
        <f>IF('DATA ENTRY'!CK252="","",IF('DATA ENTRY'!X252="","",IF($D$4="All Post",'DATA ENTRY'!X252,IF(AND($D$4='DATA ENTRY'!CK252),'DATA ENTRY'!X252,""))))</f>
        <v/>
      </c>
      <c r="P253" s="3" t="str">
        <f>IF('DATA ENTRY'!CK252="","",IF('DATA ENTRY'!G252="","",IF($D$4="All Post",'DATA ENTRY'!G252,IF(AND($D$4='DATA ENTRY'!CK252),'DATA ENTRY'!G252,""))))</f>
        <v/>
      </c>
      <c r="S253">
        <f t="shared" si="51"/>
        <v>0</v>
      </c>
      <c r="T253" t="str">
        <f t="shared" si="52"/>
        <v/>
      </c>
      <c r="BZ253" t="str">
        <f t="shared" si="53"/>
        <v/>
      </c>
      <c r="CA253" t="str">
        <f t="shared" si="54"/>
        <v/>
      </c>
      <c r="CB253" s="224">
        <v>247</v>
      </c>
      <c r="CC253" s="3" t="str">
        <f>IF('DATA ENTRY'!CK252="","",IF('DATA ENTRY'!B252="","",IF(AND($CD$4='DATA ENTRY'!CK252,$CG$4='DATA ENTRY'!D252),'DATA ENTRY'!B252,"")))</f>
        <v/>
      </c>
      <c r="CD253" s="3" t="str">
        <f>IF('DATA ENTRY'!CK252="","",IF('DATA ENTRY'!C252="","",IF(AND($CD$4='DATA ENTRY'!CK252,$CG$4='DATA ENTRY'!D252),'DATA ENTRY'!C252,"")))</f>
        <v/>
      </c>
      <c r="CE253" s="4" t="str">
        <f>IF('DATA ENTRY'!CK252="","",IF('DATA ENTRY'!I252="","",IF(AND($CD$4='DATA ENTRY'!CK252,$CG$4='DATA ENTRY'!D252),'DATA ENTRY'!I252,"")))</f>
        <v/>
      </c>
      <c r="CF253" s="4" t="str">
        <f>IF('DATA ENTRY'!CK252="","",IF('DATA ENTRY'!CK252="","",IF(AND($CD$4='DATA ENTRY'!CK252,$CG$4='DATA ENTRY'!D252),'DATA ENTRY'!CK252,"")))</f>
        <v/>
      </c>
      <c r="CG253" s="3" t="str">
        <f>IF('DATA ENTRY'!CK252="","",IF('DATA ENTRY'!N252="","",IF(AND($CD$4='DATA ENTRY'!CK252,$CG$4='DATA ENTRY'!D252),'DATA ENTRY'!N252,"")))</f>
        <v/>
      </c>
      <c r="CH253" s="107" t="str">
        <f>IF('DATA ENTRY'!CK252="","",IF('DATA ENTRY'!O252="","",IF(AND($CD$4='DATA ENTRY'!CK252,$CG$4='DATA ENTRY'!D252),'DATA ENTRY'!O252,"")))</f>
        <v/>
      </c>
      <c r="CI253" s="3" t="str">
        <f>IF('DATA ENTRY'!CK252="","",IF('DATA ENTRY'!P252="","",IF(AND($CD$4='DATA ENTRY'!CK252,$CG$4='DATA ENTRY'!D252),'DATA ENTRY'!P252,"")))</f>
        <v/>
      </c>
      <c r="CJ253" s="107" t="str">
        <f>IF('DATA ENTRY'!CK252="","",IF('DATA ENTRY'!Q252="","",IF(AND($CD$4='DATA ENTRY'!CK252,$CG$4='DATA ENTRY'!D252),'DATA ENTRY'!Q252,"")))</f>
        <v/>
      </c>
      <c r="CK253" s="3" t="str">
        <f>IF('DATA ENTRY'!CK252="","",IF('DATA ENTRY'!R252="","",IF(AND($CD$4='DATA ENTRY'!CK252,$CG$4='DATA ENTRY'!D252),'DATA ENTRY'!R252,"")))</f>
        <v/>
      </c>
      <c r="CL253" s="3" t="str">
        <f>IF('DATA ENTRY'!CK252="","",IF('DATA ENTRY'!S252="","",IF(AND($CD$4='DATA ENTRY'!CK252,$CG$4='DATA ENTRY'!D252),'DATA ENTRY'!S252,"")))</f>
        <v/>
      </c>
      <c r="CM253" s="3" t="str">
        <f>IF('DATA ENTRY'!CK252="","",IF('DATA ENTRY'!E252="","",IF(AND($CD$4='DATA ENTRY'!CK252,$CG$4='DATA ENTRY'!D252),'DATA ENTRY'!E252,"")))</f>
        <v/>
      </c>
      <c r="CN253" s="3" t="str">
        <f>IF('DATA ENTRY'!CK252="","",IF('DATA ENTRY'!W252="","",IF(AND($CD$4='DATA ENTRY'!CK252,$CG$4='DATA ENTRY'!D252),'DATA ENTRY'!W252,"")))</f>
        <v/>
      </c>
      <c r="CO253" s="3" t="str">
        <f>IF('DATA ENTRY'!CK252="","",IF('DATA ENTRY'!X252="","",IF(AND($CD$4='DATA ENTRY'!CK252,$CG$4='DATA ENTRY'!D252),'DATA ENTRY'!X252,"")))</f>
        <v/>
      </c>
      <c r="CP253" s="108" t="str">
        <f t="shared" si="55"/>
        <v/>
      </c>
      <c r="CQ253" s="108" t="str">
        <f>IF('DATA ENTRY'!CK252="","",IF('DATA ENTRY'!G252="","",IF(AND($CD$4='DATA ENTRY'!CK252,$CG$4='DATA ENTRY'!D252),'DATA ENTRY'!G252,"")))</f>
        <v/>
      </c>
      <c r="CR253" s="230" t="str">
        <f>IF('DATA ENTRY'!CK252="","",IF('DATA ENTRY'!D252="","",IF(AND($CD$4='DATA ENTRY'!CK252,$CG$4='DATA ENTRY'!D252),'DATA ENTRY'!D252,"")))</f>
        <v/>
      </c>
      <c r="CS253">
        <f t="shared" si="56"/>
        <v>0</v>
      </c>
      <c r="CT253">
        <f t="shared" si="57"/>
        <v>0</v>
      </c>
      <c r="CV253" s="139"/>
      <c r="CX253">
        <f t="shared" si="58"/>
        <v>0</v>
      </c>
      <c r="DB253" t="str">
        <f t="shared" si="65"/>
        <v/>
      </c>
      <c r="DC253" t="str">
        <f t="shared" si="66"/>
        <v/>
      </c>
      <c r="DD253" s="224">
        <v>247</v>
      </c>
      <c r="DE253" s="3" t="str">
        <f>IF('DATA ENTRY'!CK252="","",IF('DATA ENTRY'!B252="","",IF(AND($DF$4='DATA ENTRY'!D252),'DATA ENTRY'!B252,"")))</f>
        <v/>
      </c>
      <c r="DF253" s="3" t="str">
        <f>IF('DATA ENTRY'!CK252="","",IF('DATA ENTRY'!C252="","",IF(AND($DF$4='DATA ENTRY'!D252),'DATA ENTRY'!C252,"")))</f>
        <v/>
      </c>
      <c r="DG253" s="4" t="str">
        <f>IF('DATA ENTRY'!CK252="","",IF('DATA ENTRY'!I252="","",IF(AND($DF$4='DATA ENTRY'!D252),'DATA ENTRY'!I252,"")))</f>
        <v/>
      </c>
      <c r="DH253" s="4" t="str">
        <f>IF('DATA ENTRY'!CK252="","",IF('DATA ENTRY'!CK252="","",IF(AND($DF$4='DATA ENTRY'!D252),'DATA ENTRY'!CK252,"")))</f>
        <v/>
      </c>
      <c r="DI253" s="3" t="str">
        <f>IF('DATA ENTRY'!CK252="","",IF('DATA ENTRY'!N252="","",IF(AND($DF$4='DATA ENTRY'!D252),'DATA ENTRY'!N252,"")))</f>
        <v/>
      </c>
      <c r="DJ253" s="107" t="str">
        <f>IF('DATA ENTRY'!CK252="","",IF('DATA ENTRY'!O252="","",IF(AND($DF$4='DATA ENTRY'!D252),'DATA ENTRY'!O252,"")))</f>
        <v/>
      </c>
      <c r="DK253" s="3" t="str">
        <f>IF('DATA ENTRY'!CK252="","",IF('DATA ENTRY'!P252="","",IF(AND($DF$4='DATA ENTRY'!D252),'DATA ENTRY'!P252,"")))</f>
        <v/>
      </c>
      <c r="DL253" s="107" t="str">
        <f>IF('DATA ENTRY'!CK252="","",IF('DATA ENTRY'!Q252="","",IF(AND($DF$4='DATA ENTRY'!D252),'DATA ENTRY'!Q252,"")))</f>
        <v/>
      </c>
      <c r="DM253" s="3" t="str">
        <f>IF('DATA ENTRY'!CK252="","",IF('DATA ENTRY'!R252="","",IF(AND($DF$4='DATA ENTRY'!D252),'DATA ENTRY'!R252,"")))</f>
        <v/>
      </c>
      <c r="DN253" s="107" t="str">
        <f>IF('DATA ENTRY'!CK252="","",IF('DATA ENTRY'!S252="","",IF(AND($DF$4='DATA ENTRY'!D252),'DATA ENTRY'!S252,"")))</f>
        <v/>
      </c>
      <c r="DO253" s="3" t="str">
        <f>IF('DATA ENTRY'!CK252="","",IF('DATA ENTRY'!E252="","",IF(AND($DF$4='DATA ENTRY'!D252),'DATA ENTRY'!E252,"")))</f>
        <v/>
      </c>
      <c r="DP253" s="3" t="str">
        <f>IF('DATA ENTRY'!CK252="","",IF('DATA ENTRY'!D252="","",IF(AND($DF$4='DATA ENTRY'!D252),'DATA ENTRY'!D252,"")))</f>
        <v/>
      </c>
      <c r="DQ253" s="3" t="str">
        <f>IF('DATA ENTRY'!CK252="","",IF('DATA ENTRY'!W252="","",IF(AND($DF$4='DATA ENTRY'!D252),'DATA ENTRY'!W252,"")))</f>
        <v/>
      </c>
      <c r="DR253" s="3" t="str">
        <f>IF('DATA ENTRY'!CK252="","",IF('DATA ENTRY'!X252="","",IF(AND($DF$4='DATA ENTRY'!D252),'DATA ENTRY'!X252,"")))</f>
        <v/>
      </c>
      <c r="DS253" s="108" t="str">
        <f t="shared" si="59"/>
        <v/>
      </c>
      <c r="DT253" s="108" t="str">
        <f>IF('DATA ENTRY'!CK252="","",IF('DATA ENTRY'!D252="","",IF(AND($DF$4='DATA ENTRY'!D252),'DATA ENTRY'!G252,"")))</f>
        <v/>
      </c>
      <c r="DY253">
        <f t="shared" si="60"/>
        <v>0</v>
      </c>
      <c r="EB253" t="str">
        <f t="shared" si="61"/>
        <v/>
      </c>
      <c r="EC253" t="str">
        <f t="shared" si="62"/>
        <v/>
      </c>
      <c r="ED253" s="224">
        <v>247</v>
      </c>
      <c r="EE253" s="3" t="str">
        <f>IF('DATA ENTRY'!CK252="","",IF('DATA ENTRY'!B252="","",IF(AND($EF$4='DATA ENTRY'!G252,$EH$4='DATA ENTRY'!F252),'DATA ENTRY'!B252,"")))</f>
        <v/>
      </c>
      <c r="EF253" s="3" t="str">
        <f>IF('DATA ENTRY'!CK252="","",IF('DATA ENTRY'!C252="","",IF(AND($EF$4='DATA ENTRY'!G252,$EH$4='DATA ENTRY'!F252),'DATA ENTRY'!C252,"")))</f>
        <v/>
      </c>
      <c r="EG253" s="4" t="str">
        <f>IF('DATA ENTRY'!CK252="","",IF('DATA ENTRY'!I252="","",IF(AND($EF$4='DATA ENTRY'!G252,$EH$4='DATA ENTRY'!F252),'DATA ENTRY'!I252,"")))</f>
        <v/>
      </c>
      <c r="EH253" s="4" t="str">
        <f>IF('DATA ENTRY'!CK252="","",IF('DATA ENTRY'!CK252="","",IF(AND($EF$4='DATA ENTRY'!G252,$EH$4='DATA ENTRY'!F252),'DATA ENTRY'!CK252,"")))</f>
        <v/>
      </c>
      <c r="EI253" s="3" t="str">
        <f>IF('DATA ENTRY'!CK252="","",IF('DATA ENTRY'!N252="","",IF(AND($EF$4='DATA ENTRY'!G252,$EH$4='DATA ENTRY'!F252),'DATA ENTRY'!N252,"")))</f>
        <v/>
      </c>
      <c r="EJ253" s="107" t="str">
        <f>IF('DATA ENTRY'!CK252="","",IF('DATA ENTRY'!O252="","",IF(AND($EF$4='DATA ENTRY'!G252,$EH$4='DATA ENTRY'!F252),'DATA ENTRY'!O252,"")))</f>
        <v/>
      </c>
      <c r="EK253" s="3" t="str">
        <f>IF('DATA ENTRY'!CK252="","",IF('DATA ENTRY'!P252="","",IF(AND($EF$4='DATA ENTRY'!G252,$EH$4='DATA ENTRY'!F252),'DATA ENTRY'!P252,"")))</f>
        <v/>
      </c>
      <c r="EL253" s="107" t="str">
        <f>IF('DATA ENTRY'!CK252="","",IF('DATA ENTRY'!Q252="","",IF(AND($EF$4='DATA ENTRY'!G252,$EH$4='DATA ENTRY'!F252),'DATA ENTRY'!Q252,"")))</f>
        <v/>
      </c>
      <c r="EM253" s="3" t="str">
        <f>IF('DATA ENTRY'!CK252="","",IF('DATA ENTRY'!R252="","",IF(AND($EF$4='DATA ENTRY'!G252,$EH$4='DATA ENTRY'!F252),'DATA ENTRY'!R252,"")))</f>
        <v/>
      </c>
      <c r="EN253" s="107" t="str">
        <f>IF('DATA ENTRY'!CK252="","",IF('DATA ENTRY'!S252="","",IF(AND($EF$4='DATA ENTRY'!G252,$EH$4='DATA ENTRY'!F252),'DATA ENTRY'!S252,"")))</f>
        <v/>
      </c>
      <c r="EO253" s="3" t="str">
        <f>IF('DATA ENTRY'!CK252="","",IF('DATA ENTRY'!E252="","",IF(AND($EF$4='DATA ENTRY'!G252,$EH$4='DATA ENTRY'!F252),'DATA ENTRY'!E252,"")))</f>
        <v/>
      </c>
      <c r="EP253" s="3" t="str">
        <f>IF('DATA ENTRY'!CK252="","",IF('DATA ENTRY'!D252="","",IF(AND($EF$4='DATA ENTRY'!G252,$EH$4='DATA ENTRY'!F252),'DATA ENTRY'!D252,"")))</f>
        <v/>
      </c>
      <c r="EQ253" s="3" t="str">
        <f>IF('DATA ENTRY'!CK252="","",IF('DATA ENTRY'!W252="","",IF(AND($EF$4='DATA ENTRY'!G252,$EH$4='DATA ENTRY'!F252),'DATA ENTRY'!W252,"")))</f>
        <v/>
      </c>
      <c r="ER253" s="3" t="str">
        <f>IF('DATA ENTRY'!CK252="","",IF('DATA ENTRY'!X252="","",IF(AND($EF$4='DATA ENTRY'!G252,$EH$4='DATA ENTRY'!F252),'DATA ENTRY'!X252,"")))</f>
        <v/>
      </c>
      <c r="ES253" s="108" t="str">
        <f t="shared" si="63"/>
        <v/>
      </c>
      <c r="ET253" s="108" t="str">
        <f>IF('DATA ENTRY'!CK252="","",IF('DATA ENTRY'!D252="","",IF(AND($EF$4='DATA ENTRY'!G252,$EH$4='DATA ENTRY'!F252),'DATA ENTRY'!G252,"")))</f>
        <v/>
      </c>
      <c r="EY253">
        <f t="shared" si="64"/>
        <v>0</v>
      </c>
    </row>
    <row r="254" spans="1:155">
      <c r="A254" t="str">
        <f>IF(S254=0,"",1+(MAX($A$7:A253)))</f>
        <v/>
      </c>
      <c r="B254" s="224">
        <v>248</v>
      </c>
      <c r="C254" s="3" t="str">
        <f>IF('DATA ENTRY'!CK253="","",IF('DATA ENTRY'!B253="","",IF($D$4="All Post",'DATA ENTRY'!B253,IF(AND($D$4='DATA ENTRY'!CK253),'DATA ENTRY'!B253,""))))</f>
        <v/>
      </c>
      <c r="D254" s="3" t="str">
        <f>IF('DATA ENTRY'!CK253="","",IF('DATA ENTRY'!C253="","",IF($D$4="All Post",'DATA ENTRY'!C253,IF(AND($D$4='DATA ENTRY'!CK253),'DATA ENTRY'!C253,""))))</f>
        <v/>
      </c>
      <c r="E254" s="4" t="str">
        <f>IF('DATA ENTRY'!CK253="","",IF('DATA ENTRY'!I253="","",IF($D$4="All Post",'DATA ENTRY'!I253,IF(AND($D$4='DATA ENTRY'!CK253),'DATA ENTRY'!I253,""))))</f>
        <v/>
      </c>
      <c r="F254" s="4" t="str">
        <f>IF('DATA ENTRY'!CK253="","",IF('DATA ENTRY'!CK253="","",IF($D$4="All Post",'DATA ENTRY'!CK253,IF(AND($D$4='DATA ENTRY'!CK253),'DATA ENTRY'!CK253,""))))</f>
        <v/>
      </c>
      <c r="G254" s="3" t="str">
        <f>IF('DATA ENTRY'!CK253="","",IF('DATA ENTRY'!N253="","",IF($D$4="All Post",'DATA ENTRY'!N253,IF(AND($D$4='DATA ENTRY'!CK253),'DATA ENTRY'!N253,""))))</f>
        <v/>
      </c>
      <c r="H254" s="107" t="str">
        <f>IF('DATA ENTRY'!CK253="","",IF('DATA ENTRY'!O253="","",IF($D$4="All Post",'DATA ENTRY'!O253,IF(AND($D$4='DATA ENTRY'!CK253),'DATA ENTRY'!O253,""))))</f>
        <v/>
      </c>
      <c r="I254" s="3" t="str">
        <f>IF('DATA ENTRY'!CK253="","",IF('DATA ENTRY'!P253="","",IF($D$4="All Post",'DATA ENTRY'!P253,IF(AND($D$4='DATA ENTRY'!CK253),'DATA ENTRY'!P253,""))))</f>
        <v/>
      </c>
      <c r="J254" s="107" t="str">
        <f>IF('DATA ENTRY'!CK253="","",IF('DATA ENTRY'!Q253="","",IF($D$4="All Post",'DATA ENTRY'!Q253,IF(AND($D$4='DATA ENTRY'!CK253),'DATA ENTRY'!Q253,""))))</f>
        <v/>
      </c>
      <c r="K254" s="3" t="str">
        <f>IF('DATA ENTRY'!CK253="","",IF('DATA ENTRY'!R253="","",IF($D$4="All Post",'DATA ENTRY'!R253,IF(AND($D$4='DATA ENTRY'!CK253),'DATA ENTRY'!R253,""))))</f>
        <v/>
      </c>
      <c r="L254" s="3" t="str">
        <f>IF('DATA ENTRY'!CK253="","",IF('DATA ENTRY'!S253="","",IF($D$4="All Post",'DATA ENTRY'!S253,IF(AND($D$4='DATA ENTRY'!CK253),'DATA ENTRY'!S253,""))))</f>
        <v/>
      </c>
      <c r="M254" s="3" t="str">
        <f>IF('DATA ENTRY'!CK253="","",IF('DATA ENTRY'!E253="","",IF($D$4="All Post",'DATA ENTRY'!E253,IF(AND($D$4='DATA ENTRY'!CK253),'DATA ENTRY'!E253,""))))</f>
        <v/>
      </c>
      <c r="N254" s="3" t="str">
        <f>IF('DATA ENTRY'!CK253="","",IF('DATA ENTRY'!W253="","",IF($D$4="All Post",'DATA ENTRY'!W253,IF(AND($D$4='DATA ENTRY'!CK253),'DATA ENTRY'!W253,""))))</f>
        <v/>
      </c>
      <c r="O254" s="3" t="str">
        <f>IF('DATA ENTRY'!CK253="","",IF('DATA ENTRY'!X253="","",IF($D$4="All Post",'DATA ENTRY'!X253,IF(AND($D$4='DATA ENTRY'!CK253),'DATA ENTRY'!X253,""))))</f>
        <v/>
      </c>
      <c r="P254" s="3" t="str">
        <f>IF('DATA ENTRY'!CK253="","",IF('DATA ENTRY'!G253="","",IF($D$4="All Post",'DATA ENTRY'!G253,IF(AND($D$4='DATA ENTRY'!CK253),'DATA ENTRY'!G253,""))))</f>
        <v/>
      </c>
      <c r="S254">
        <f t="shared" si="51"/>
        <v>0</v>
      </c>
      <c r="T254" t="str">
        <f t="shared" si="52"/>
        <v/>
      </c>
      <c r="BZ254" t="str">
        <f t="shared" si="53"/>
        <v/>
      </c>
      <c r="CA254" t="str">
        <f t="shared" si="54"/>
        <v/>
      </c>
      <c r="CB254" s="224">
        <v>248</v>
      </c>
      <c r="CC254" s="3" t="str">
        <f>IF('DATA ENTRY'!CK253="","",IF('DATA ENTRY'!B253="","",IF(AND($CD$4='DATA ENTRY'!CK253,$CG$4='DATA ENTRY'!D253),'DATA ENTRY'!B253,"")))</f>
        <v/>
      </c>
      <c r="CD254" s="3" t="str">
        <f>IF('DATA ENTRY'!CK253="","",IF('DATA ENTRY'!C253="","",IF(AND($CD$4='DATA ENTRY'!CK253,$CG$4='DATA ENTRY'!D253),'DATA ENTRY'!C253,"")))</f>
        <v/>
      </c>
      <c r="CE254" s="4" t="str">
        <f>IF('DATA ENTRY'!CK253="","",IF('DATA ENTRY'!I253="","",IF(AND($CD$4='DATA ENTRY'!CK253,$CG$4='DATA ENTRY'!D253),'DATA ENTRY'!I253,"")))</f>
        <v/>
      </c>
      <c r="CF254" s="4" t="str">
        <f>IF('DATA ENTRY'!CK253="","",IF('DATA ENTRY'!CK253="","",IF(AND($CD$4='DATA ENTRY'!CK253,$CG$4='DATA ENTRY'!D253),'DATA ENTRY'!CK253,"")))</f>
        <v/>
      </c>
      <c r="CG254" s="3" t="str">
        <f>IF('DATA ENTRY'!CK253="","",IF('DATA ENTRY'!N253="","",IF(AND($CD$4='DATA ENTRY'!CK253,$CG$4='DATA ENTRY'!D253),'DATA ENTRY'!N253,"")))</f>
        <v/>
      </c>
      <c r="CH254" s="107" t="str">
        <f>IF('DATA ENTRY'!CK253="","",IF('DATA ENTRY'!O253="","",IF(AND($CD$4='DATA ENTRY'!CK253,$CG$4='DATA ENTRY'!D253),'DATA ENTRY'!O253,"")))</f>
        <v/>
      </c>
      <c r="CI254" s="3" t="str">
        <f>IF('DATA ENTRY'!CK253="","",IF('DATA ENTRY'!P253="","",IF(AND($CD$4='DATA ENTRY'!CK253,$CG$4='DATA ENTRY'!D253),'DATA ENTRY'!P253,"")))</f>
        <v/>
      </c>
      <c r="CJ254" s="107" t="str">
        <f>IF('DATA ENTRY'!CK253="","",IF('DATA ENTRY'!Q253="","",IF(AND($CD$4='DATA ENTRY'!CK253,$CG$4='DATA ENTRY'!D253),'DATA ENTRY'!Q253,"")))</f>
        <v/>
      </c>
      <c r="CK254" s="3" t="str">
        <f>IF('DATA ENTRY'!CK253="","",IF('DATA ENTRY'!R253="","",IF(AND($CD$4='DATA ENTRY'!CK253,$CG$4='DATA ENTRY'!D253),'DATA ENTRY'!R253,"")))</f>
        <v/>
      </c>
      <c r="CL254" s="3" t="str">
        <f>IF('DATA ENTRY'!CK253="","",IF('DATA ENTRY'!S253="","",IF(AND($CD$4='DATA ENTRY'!CK253,$CG$4='DATA ENTRY'!D253),'DATA ENTRY'!S253,"")))</f>
        <v/>
      </c>
      <c r="CM254" s="3" t="str">
        <f>IF('DATA ENTRY'!CK253="","",IF('DATA ENTRY'!E253="","",IF(AND($CD$4='DATA ENTRY'!CK253,$CG$4='DATA ENTRY'!D253),'DATA ENTRY'!E253,"")))</f>
        <v/>
      </c>
      <c r="CN254" s="3" t="str">
        <f>IF('DATA ENTRY'!CK253="","",IF('DATA ENTRY'!W253="","",IF(AND($CD$4='DATA ENTRY'!CK253,$CG$4='DATA ENTRY'!D253),'DATA ENTRY'!W253,"")))</f>
        <v/>
      </c>
      <c r="CO254" s="3" t="str">
        <f>IF('DATA ENTRY'!CK253="","",IF('DATA ENTRY'!X253="","",IF(AND($CD$4='DATA ENTRY'!CK253,$CG$4='DATA ENTRY'!D253),'DATA ENTRY'!X253,"")))</f>
        <v/>
      </c>
      <c r="CP254" s="108" t="str">
        <f t="shared" si="55"/>
        <v/>
      </c>
      <c r="CQ254" s="108" t="str">
        <f>IF('DATA ENTRY'!CK253="","",IF('DATA ENTRY'!G253="","",IF(AND($CD$4='DATA ENTRY'!CK253,$CG$4='DATA ENTRY'!D253),'DATA ENTRY'!G253,"")))</f>
        <v/>
      </c>
      <c r="CR254" s="230" t="str">
        <f>IF('DATA ENTRY'!CK253="","",IF('DATA ENTRY'!D253="","",IF(AND($CD$4='DATA ENTRY'!CK253,$CG$4='DATA ENTRY'!D253),'DATA ENTRY'!D253,"")))</f>
        <v/>
      </c>
      <c r="CS254">
        <f t="shared" si="56"/>
        <v>0</v>
      </c>
      <c r="CT254">
        <f t="shared" si="57"/>
        <v>0</v>
      </c>
      <c r="CV254" s="139"/>
      <c r="CX254">
        <f t="shared" si="58"/>
        <v>0</v>
      </c>
      <c r="DB254" t="str">
        <f t="shared" si="65"/>
        <v/>
      </c>
      <c r="DC254" t="str">
        <f t="shared" si="66"/>
        <v/>
      </c>
      <c r="DD254" s="224">
        <v>248</v>
      </c>
      <c r="DE254" s="3" t="str">
        <f>IF('DATA ENTRY'!CK253="","",IF('DATA ENTRY'!B253="","",IF(AND($DF$4='DATA ENTRY'!D253),'DATA ENTRY'!B253,"")))</f>
        <v/>
      </c>
      <c r="DF254" s="3" t="str">
        <f>IF('DATA ENTRY'!CK253="","",IF('DATA ENTRY'!C253="","",IF(AND($DF$4='DATA ENTRY'!D253),'DATA ENTRY'!C253,"")))</f>
        <v/>
      </c>
      <c r="DG254" s="4" t="str">
        <f>IF('DATA ENTRY'!CK253="","",IF('DATA ENTRY'!I253="","",IF(AND($DF$4='DATA ENTRY'!D253),'DATA ENTRY'!I253,"")))</f>
        <v/>
      </c>
      <c r="DH254" s="4" t="str">
        <f>IF('DATA ENTRY'!CK253="","",IF('DATA ENTRY'!CK253="","",IF(AND($DF$4='DATA ENTRY'!D253),'DATA ENTRY'!CK253,"")))</f>
        <v/>
      </c>
      <c r="DI254" s="3" t="str">
        <f>IF('DATA ENTRY'!CK253="","",IF('DATA ENTRY'!N253="","",IF(AND($DF$4='DATA ENTRY'!D253),'DATA ENTRY'!N253,"")))</f>
        <v/>
      </c>
      <c r="DJ254" s="107" t="str">
        <f>IF('DATA ENTRY'!CK253="","",IF('DATA ENTRY'!O253="","",IF(AND($DF$4='DATA ENTRY'!D253),'DATA ENTRY'!O253,"")))</f>
        <v/>
      </c>
      <c r="DK254" s="3" t="str">
        <f>IF('DATA ENTRY'!CK253="","",IF('DATA ENTRY'!P253="","",IF(AND($DF$4='DATA ENTRY'!D253),'DATA ENTRY'!P253,"")))</f>
        <v/>
      </c>
      <c r="DL254" s="107" t="str">
        <f>IF('DATA ENTRY'!CK253="","",IF('DATA ENTRY'!Q253="","",IF(AND($DF$4='DATA ENTRY'!D253),'DATA ENTRY'!Q253,"")))</f>
        <v/>
      </c>
      <c r="DM254" s="3" t="str">
        <f>IF('DATA ENTRY'!CK253="","",IF('DATA ENTRY'!R253="","",IF(AND($DF$4='DATA ENTRY'!D253),'DATA ENTRY'!R253,"")))</f>
        <v/>
      </c>
      <c r="DN254" s="107" t="str">
        <f>IF('DATA ENTRY'!CK253="","",IF('DATA ENTRY'!S253="","",IF(AND($DF$4='DATA ENTRY'!D253),'DATA ENTRY'!S253,"")))</f>
        <v/>
      </c>
      <c r="DO254" s="3" t="str">
        <f>IF('DATA ENTRY'!CK253="","",IF('DATA ENTRY'!E253="","",IF(AND($DF$4='DATA ENTRY'!D253),'DATA ENTRY'!E253,"")))</f>
        <v/>
      </c>
      <c r="DP254" s="3" t="str">
        <f>IF('DATA ENTRY'!CK253="","",IF('DATA ENTRY'!D253="","",IF(AND($DF$4='DATA ENTRY'!D253),'DATA ENTRY'!D253,"")))</f>
        <v/>
      </c>
      <c r="DQ254" s="3" t="str">
        <f>IF('DATA ENTRY'!CK253="","",IF('DATA ENTRY'!W253="","",IF(AND($DF$4='DATA ENTRY'!D253),'DATA ENTRY'!W253,"")))</f>
        <v/>
      </c>
      <c r="DR254" s="3" t="str">
        <f>IF('DATA ENTRY'!CK253="","",IF('DATA ENTRY'!X253="","",IF(AND($DF$4='DATA ENTRY'!D253),'DATA ENTRY'!X253,"")))</f>
        <v/>
      </c>
      <c r="DS254" s="108" t="str">
        <f t="shared" si="59"/>
        <v/>
      </c>
      <c r="DT254" s="108" t="str">
        <f>IF('DATA ENTRY'!CK253="","",IF('DATA ENTRY'!D253="","",IF(AND($DF$4='DATA ENTRY'!D253),'DATA ENTRY'!G253,"")))</f>
        <v/>
      </c>
      <c r="DY254">
        <f t="shared" si="60"/>
        <v>0</v>
      </c>
      <c r="EB254" t="str">
        <f t="shared" si="61"/>
        <v/>
      </c>
      <c r="EC254" t="str">
        <f t="shared" si="62"/>
        <v/>
      </c>
      <c r="ED254" s="224">
        <v>248</v>
      </c>
      <c r="EE254" s="3" t="str">
        <f>IF('DATA ENTRY'!CK253="","",IF('DATA ENTRY'!B253="","",IF(AND($EF$4='DATA ENTRY'!G253,$EH$4='DATA ENTRY'!F253),'DATA ENTRY'!B253,"")))</f>
        <v/>
      </c>
      <c r="EF254" s="3" t="str">
        <f>IF('DATA ENTRY'!CK253="","",IF('DATA ENTRY'!C253="","",IF(AND($EF$4='DATA ENTRY'!G253,$EH$4='DATA ENTRY'!F253),'DATA ENTRY'!C253,"")))</f>
        <v/>
      </c>
      <c r="EG254" s="4" t="str">
        <f>IF('DATA ENTRY'!CK253="","",IF('DATA ENTRY'!I253="","",IF(AND($EF$4='DATA ENTRY'!G253,$EH$4='DATA ENTRY'!F253),'DATA ENTRY'!I253,"")))</f>
        <v/>
      </c>
      <c r="EH254" s="4" t="str">
        <f>IF('DATA ENTRY'!CK253="","",IF('DATA ENTRY'!CK253="","",IF(AND($EF$4='DATA ENTRY'!G253,$EH$4='DATA ENTRY'!F253),'DATA ENTRY'!CK253,"")))</f>
        <v/>
      </c>
      <c r="EI254" s="3" t="str">
        <f>IF('DATA ENTRY'!CK253="","",IF('DATA ENTRY'!N253="","",IF(AND($EF$4='DATA ENTRY'!G253,$EH$4='DATA ENTRY'!F253),'DATA ENTRY'!N253,"")))</f>
        <v/>
      </c>
      <c r="EJ254" s="107" t="str">
        <f>IF('DATA ENTRY'!CK253="","",IF('DATA ENTRY'!O253="","",IF(AND($EF$4='DATA ENTRY'!G253,$EH$4='DATA ENTRY'!F253),'DATA ENTRY'!O253,"")))</f>
        <v/>
      </c>
      <c r="EK254" s="3" t="str">
        <f>IF('DATA ENTRY'!CK253="","",IF('DATA ENTRY'!P253="","",IF(AND($EF$4='DATA ENTRY'!G253,$EH$4='DATA ENTRY'!F253),'DATA ENTRY'!P253,"")))</f>
        <v/>
      </c>
      <c r="EL254" s="107" t="str">
        <f>IF('DATA ENTRY'!CK253="","",IF('DATA ENTRY'!Q253="","",IF(AND($EF$4='DATA ENTRY'!G253,$EH$4='DATA ENTRY'!F253),'DATA ENTRY'!Q253,"")))</f>
        <v/>
      </c>
      <c r="EM254" s="3" t="str">
        <f>IF('DATA ENTRY'!CK253="","",IF('DATA ENTRY'!R253="","",IF(AND($EF$4='DATA ENTRY'!G253,$EH$4='DATA ENTRY'!F253),'DATA ENTRY'!R253,"")))</f>
        <v/>
      </c>
      <c r="EN254" s="107" t="str">
        <f>IF('DATA ENTRY'!CK253="","",IF('DATA ENTRY'!S253="","",IF(AND($EF$4='DATA ENTRY'!G253,$EH$4='DATA ENTRY'!F253),'DATA ENTRY'!S253,"")))</f>
        <v/>
      </c>
      <c r="EO254" s="3" t="str">
        <f>IF('DATA ENTRY'!CK253="","",IF('DATA ENTRY'!E253="","",IF(AND($EF$4='DATA ENTRY'!G253,$EH$4='DATA ENTRY'!F253),'DATA ENTRY'!E253,"")))</f>
        <v/>
      </c>
      <c r="EP254" s="3" t="str">
        <f>IF('DATA ENTRY'!CK253="","",IF('DATA ENTRY'!D253="","",IF(AND($EF$4='DATA ENTRY'!G253,$EH$4='DATA ENTRY'!F253),'DATA ENTRY'!D253,"")))</f>
        <v/>
      </c>
      <c r="EQ254" s="3" t="str">
        <f>IF('DATA ENTRY'!CK253="","",IF('DATA ENTRY'!W253="","",IF(AND($EF$4='DATA ENTRY'!G253,$EH$4='DATA ENTRY'!F253),'DATA ENTRY'!W253,"")))</f>
        <v/>
      </c>
      <c r="ER254" s="3" t="str">
        <f>IF('DATA ENTRY'!CK253="","",IF('DATA ENTRY'!X253="","",IF(AND($EF$4='DATA ENTRY'!G253,$EH$4='DATA ENTRY'!F253),'DATA ENTRY'!X253,"")))</f>
        <v/>
      </c>
      <c r="ES254" s="108" t="str">
        <f t="shared" si="63"/>
        <v/>
      </c>
      <c r="ET254" s="108" t="str">
        <f>IF('DATA ENTRY'!CK253="","",IF('DATA ENTRY'!D253="","",IF(AND($EF$4='DATA ENTRY'!G253,$EH$4='DATA ENTRY'!F253),'DATA ENTRY'!G253,"")))</f>
        <v/>
      </c>
      <c r="EY254">
        <f t="shared" si="64"/>
        <v>0</v>
      </c>
    </row>
    <row r="255" spans="1:155">
      <c r="A255" t="str">
        <f>IF(S255=0,"",1+(MAX($A$7:A254)))</f>
        <v/>
      </c>
      <c r="B255" s="224">
        <v>249</v>
      </c>
      <c r="C255" s="3" t="str">
        <f>IF('DATA ENTRY'!CK254="","",IF('DATA ENTRY'!B254="","",IF($D$4="All Post",'DATA ENTRY'!B254,IF(AND($D$4='DATA ENTRY'!CK254),'DATA ENTRY'!B254,""))))</f>
        <v/>
      </c>
      <c r="D255" s="3" t="str">
        <f>IF('DATA ENTRY'!CK254="","",IF('DATA ENTRY'!C254="","",IF($D$4="All Post",'DATA ENTRY'!C254,IF(AND($D$4='DATA ENTRY'!CK254),'DATA ENTRY'!C254,""))))</f>
        <v/>
      </c>
      <c r="E255" s="4" t="str">
        <f>IF('DATA ENTRY'!CK254="","",IF('DATA ENTRY'!I254="","",IF($D$4="All Post",'DATA ENTRY'!I254,IF(AND($D$4='DATA ENTRY'!CK254),'DATA ENTRY'!I254,""))))</f>
        <v/>
      </c>
      <c r="F255" s="4" t="str">
        <f>IF('DATA ENTRY'!CK254="","",IF('DATA ENTRY'!CK254="","",IF($D$4="All Post",'DATA ENTRY'!CK254,IF(AND($D$4='DATA ENTRY'!CK254),'DATA ENTRY'!CK254,""))))</f>
        <v/>
      </c>
      <c r="G255" s="3" t="str">
        <f>IF('DATA ENTRY'!CK254="","",IF('DATA ENTRY'!N254="","",IF($D$4="All Post",'DATA ENTRY'!N254,IF(AND($D$4='DATA ENTRY'!CK254),'DATA ENTRY'!N254,""))))</f>
        <v/>
      </c>
      <c r="H255" s="107" t="str">
        <f>IF('DATA ENTRY'!CK254="","",IF('DATA ENTRY'!O254="","",IF($D$4="All Post",'DATA ENTRY'!O254,IF(AND($D$4='DATA ENTRY'!CK254),'DATA ENTRY'!O254,""))))</f>
        <v/>
      </c>
      <c r="I255" s="3" t="str">
        <f>IF('DATA ENTRY'!CK254="","",IF('DATA ENTRY'!P254="","",IF($D$4="All Post",'DATA ENTRY'!P254,IF(AND($D$4='DATA ENTRY'!CK254),'DATA ENTRY'!P254,""))))</f>
        <v/>
      </c>
      <c r="J255" s="107" t="str">
        <f>IF('DATA ENTRY'!CK254="","",IF('DATA ENTRY'!Q254="","",IF($D$4="All Post",'DATA ENTRY'!Q254,IF(AND($D$4='DATA ENTRY'!CK254),'DATA ENTRY'!Q254,""))))</f>
        <v/>
      </c>
      <c r="K255" s="3" t="str">
        <f>IF('DATA ENTRY'!CK254="","",IF('DATA ENTRY'!R254="","",IF($D$4="All Post",'DATA ENTRY'!R254,IF(AND($D$4='DATA ENTRY'!CK254),'DATA ENTRY'!R254,""))))</f>
        <v/>
      </c>
      <c r="L255" s="3" t="str">
        <f>IF('DATA ENTRY'!CK254="","",IF('DATA ENTRY'!S254="","",IF($D$4="All Post",'DATA ENTRY'!S254,IF(AND($D$4='DATA ENTRY'!CK254),'DATA ENTRY'!S254,""))))</f>
        <v/>
      </c>
      <c r="M255" s="3" t="str">
        <f>IF('DATA ENTRY'!CK254="","",IF('DATA ENTRY'!E254="","",IF($D$4="All Post",'DATA ENTRY'!E254,IF(AND($D$4='DATA ENTRY'!CK254),'DATA ENTRY'!E254,""))))</f>
        <v/>
      </c>
      <c r="N255" s="3" t="str">
        <f>IF('DATA ENTRY'!CK254="","",IF('DATA ENTRY'!W254="","",IF($D$4="All Post",'DATA ENTRY'!W254,IF(AND($D$4='DATA ENTRY'!CK254),'DATA ENTRY'!W254,""))))</f>
        <v/>
      </c>
      <c r="O255" s="3" t="str">
        <f>IF('DATA ENTRY'!CK254="","",IF('DATA ENTRY'!X254="","",IF($D$4="All Post",'DATA ENTRY'!X254,IF(AND($D$4='DATA ENTRY'!CK254),'DATA ENTRY'!X254,""))))</f>
        <v/>
      </c>
      <c r="P255" s="3" t="str">
        <f>IF('DATA ENTRY'!CK254="","",IF('DATA ENTRY'!G254="","",IF($D$4="All Post",'DATA ENTRY'!G254,IF(AND($D$4='DATA ENTRY'!CK254),'DATA ENTRY'!G254,""))))</f>
        <v/>
      </c>
      <c r="S255">
        <f t="shared" si="51"/>
        <v>0</v>
      </c>
      <c r="T255" t="str">
        <f t="shared" si="52"/>
        <v/>
      </c>
      <c r="BZ255" t="str">
        <f t="shared" si="53"/>
        <v/>
      </c>
      <c r="CA255" t="str">
        <f t="shared" si="54"/>
        <v/>
      </c>
      <c r="CB255" s="224">
        <v>249</v>
      </c>
      <c r="CC255" s="3" t="str">
        <f>IF('DATA ENTRY'!CK254="","",IF('DATA ENTRY'!B254="","",IF(AND($CD$4='DATA ENTRY'!CK254,$CG$4='DATA ENTRY'!D254),'DATA ENTRY'!B254,"")))</f>
        <v/>
      </c>
      <c r="CD255" s="3" t="str">
        <f>IF('DATA ENTRY'!CK254="","",IF('DATA ENTRY'!C254="","",IF(AND($CD$4='DATA ENTRY'!CK254,$CG$4='DATA ENTRY'!D254),'DATA ENTRY'!C254,"")))</f>
        <v/>
      </c>
      <c r="CE255" s="4" t="str">
        <f>IF('DATA ENTRY'!CK254="","",IF('DATA ENTRY'!I254="","",IF(AND($CD$4='DATA ENTRY'!CK254,$CG$4='DATA ENTRY'!D254),'DATA ENTRY'!I254,"")))</f>
        <v/>
      </c>
      <c r="CF255" s="4" t="str">
        <f>IF('DATA ENTRY'!CK254="","",IF('DATA ENTRY'!CK254="","",IF(AND($CD$4='DATA ENTRY'!CK254,$CG$4='DATA ENTRY'!D254),'DATA ENTRY'!CK254,"")))</f>
        <v/>
      </c>
      <c r="CG255" s="3" t="str">
        <f>IF('DATA ENTRY'!CK254="","",IF('DATA ENTRY'!N254="","",IF(AND($CD$4='DATA ENTRY'!CK254,$CG$4='DATA ENTRY'!D254),'DATA ENTRY'!N254,"")))</f>
        <v/>
      </c>
      <c r="CH255" s="107" t="str">
        <f>IF('DATA ENTRY'!CK254="","",IF('DATA ENTRY'!O254="","",IF(AND($CD$4='DATA ENTRY'!CK254,$CG$4='DATA ENTRY'!D254),'DATA ENTRY'!O254,"")))</f>
        <v/>
      </c>
      <c r="CI255" s="3" t="str">
        <f>IF('DATA ENTRY'!CK254="","",IF('DATA ENTRY'!P254="","",IF(AND($CD$4='DATA ENTRY'!CK254,$CG$4='DATA ENTRY'!D254),'DATA ENTRY'!P254,"")))</f>
        <v/>
      </c>
      <c r="CJ255" s="107" t="str">
        <f>IF('DATA ENTRY'!CK254="","",IF('DATA ENTRY'!Q254="","",IF(AND($CD$4='DATA ENTRY'!CK254,$CG$4='DATA ENTRY'!D254),'DATA ENTRY'!Q254,"")))</f>
        <v/>
      </c>
      <c r="CK255" s="3" t="str">
        <f>IF('DATA ENTRY'!CK254="","",IF('DATA ENTRY'!R254="","",IF(AND($CD$4='DATA ENTRY'!CK254,$CG$4='DATA ENTRY'!D254),'DATA ENTRY'!R254,"")))</f>
        <v/>
      </c>
      <c r="CL255" s="3" t="str">
        <f>IF('DATA ENTRY'!CK254="","",IF('DATA ENTRY'!S254="","",IF(AND($CD$4='DATA ENTRY'!CK254,$CG$4='DATA ENTRY'!D254),'DATA ENTRY'!S254,"")))</f>
        <v/>
      </c>
      <c r="CM255" s="3" t="str">
        <f>IF('DATA ENTRY'!CK254="","",IF('DATA ENTRY'!E254="","",IF(AND($CD$4='DATA ENTRY'!CK254,$CG$4='DATA ENTRY'!D254),'DATA ENTRY'!E254,"")))</f>
        <v/>
      </c>
      <c r="CN255" s="3" t="str">
        <f>IF('DATA ENTRY'!CK254="","",IF('DATA ENTRY'!W254="","",IF(AND($CD$4='DATA ENTRY'!CK254,$CG$4='DATA ENTRY'!D254),'DATA ENTRY'!W254,"")))</f>
        <v/>
      </c>
      <c r="CO255" s="3" t="str">
        <f>IF('DATA ENTRY'!CK254="","",IF('DATA ENTRY'!X254="","",IF(AND($CD$4='DATA ENTRY'!CK254,$CG$4='DATA ENTRY'!D254),'DATA ENTRY'!X254,"")))</f>
        <v/>
      </c>
      <c r="CP255" s="108" t="str">
        <f t="shared" si="55"/>
        <v/>
      </c>
      <c r="CQ255" s="108" t="str">
        <f>IF('DATA ENTRY'!CK254="","",IF('DATA ENTRY'!G254="","",IF(AND($CD$4='DATA ENTRY'!CK254,$CG$4='DATA ENTRY'!D254),'DATA ENTRY'!G254,"")))</f>
        <v/>
      </c>
      <c r="CR255" s="230" t="str">
        <f>IF('DATA ENTRY'!CK254="","",IF('DATA ENTRY'!D254="","",IF(AND($CD$4='DATA ENTRY'!CK254,$CG$4='DATA ENTRY'!D254),'DATA ENTRY'!D254,"")))</f>
        <v/>
      </c>
      <c r="CS255">
        <f t="shared" si="56"/>
        <v>0</v>
      </c>
      <c r="CT255">
        <f t="shared" si="57"/>
        <v>0</v>
      </c>
      <c r="CV255" s="139"/>
      <c r="CX255">
        <f t="shared" si="58"/>
        <v>0</v>
      </c>
      <c r="DB255" t="str">
        <f t="shared" si="65"/>
        <v/>
      </c>
      <c r="DC255" t="str">
        <f t="shared" si="66"/>
        <v/>
      </c>
      <c r="DD255" s="224">
        <v>249</v>
      </c>
      <c r="DE255" s="3" t="str">
        <f>IF('DATA ENTRY'!CK254="","",IF('DATA ENTRY'!B254="","",IF(AND($DF$4='DATA ENTRY'!D254),'DATA ENTRY'!B254,"")))</f>
        <v/>
      </c>
      <c r="DF255" s="3" t="str">
        <f>IF('DATA ENTRY'!CK254="","",IF('DATA ENTRY'!C254="","",IF(AND($DF$4='DATA ENTRY'!D254),'DATA ENTRY'!C254,"")))</f>
        <v/>
      </c>
      <c r="DG255" s="4" t="str">
        <f>IF('DATA ENTRY'!CK254="","",IF('DATA ENTRY'!I254="","",IF(AND($DF$4='DATA ENTRY'!D254),'DATA ENTRY'!I254,"")))</f>
        <v/>
      </c>
      <c r="DH255" s="4" t="str">
        <f>IF('DATA ENTRY'!CK254="","",IF('DATA ENTRY'!CK254="","",IF(AND($DF$4='DATA ENTRY'!D254),'DATA ENTRY'!CK254,"")))</f>
        <v/>
      </c>
      <c r="DI255" s="3" t="str">
        <f>IF('DATA ENTRY'!CK254="","",IF('DATA ENTRY'!N254="","",IF(AND($DF$4='DATA ENTRY'!D254),'DATA ENTRY'!N254,"")))</f>
        <v/>
      </c>
      <c r="DJ255" s="107" t="str">
        <f>IF('DATA ENTRY'!CK254="","",IF('DATA ENTRY'!O254="","",IF(AND($DF$4='DATA ENTRY'!D254),'DATA ENTRY'!O254,"")))</f>
        <v/>
      </c>
      <c r="DK255" s="3" t="str">
        <f>IF('DATA ENTRY'!CK254="","",IF('DATA ENTRY'!P254="","",IF(AND($DF$4='DATA ENTRY'!D254),'DATA ENTRY'!P254,"")))</f>
        <v/>
      </c>
      <c r="DL255" s="107" t="str">
        <f>IF('DATA ENTRY'!CK254="","",IF('DATA ENTRY'!Q254="","",IF(AND($DF$4='DATA ENTRY'!D254),'DATA ENTRY'!Q254,"")))</f>
        <v/>
      </c>
      <c r="DM255" s="3" t="str">
        <f>IF('DATA ENTRY'!CK254="","",IF('DATA ENTRY'!R254="","",IF(AND($DF$4='DATA ENTRY'!D254),'DATA ENTRY'!R254,"")))</f>
        <v/>
      </c>
      <c r="DN255" s="107" t="str">
        <f>IF('DATA ENTRY'!CK254="","",IF('DATA ENTRY'!S254="","",IF(AND($DF$4='DATA ENTRY'!D254),'DATA ENTRY'!S254,"")))</f>
        <v/>
      </c>
      <c r="DO255" s="3" t="str">
        <f>IF('DATA ENTRY'!CK254="","",IF('DATA ENTRY'!E254="","",IF(AND($DF$4='DATA ENTRY'!D254),'DATA ENTRY'!E254,"")))</f>
        <v/>
      </c>
      <c r="DP255" s="3" t="str">
        <f>IF('DATA ENTRY'!CK254="","",IF('DATA ENTRY'!D254="","",IF(AND($DF$4='DATA ENTRY'!D254),'DATA ENTRY'!D254,"")))</f>
        <v/>
      </c>
      <c r="DQ255" s="3" t="str">
        <f>IF('DATA ENTRY'!CK254="","",IF('DATA ENTRY'!W254="","",IF(AND($DF$4='DATA ENTRY'!D254),'DATA ENTRY'!W254,"")))</f>
        <v/>
      </c>
      <c r="DR255" s="3" t="str">
        <f>IF('DATA ENTRY'!CK254="","",IF('DATA ENTRY'!X254="","",IF(AND($DF$4='DATA ENTRY'!D254),'DATA ENTRY'!X254,"")))</f>
        <v/>
      </c>
      <c r="DS255" s="108" t="str">
        <f t="shared" si="59"/>
        <v/>
      </c>
      <c r="DT255" s="108" t="str">
        <f>IF('DATA ENTRY'!CK254="","",IF('DATA ENTRY'!D254="","",IF(AND($DF$4='DATA ENTRY'!D254),'DATA ENTRY'!G254,"")))</f>
        <v/>
      </c>
      <c r="DY255">
        <f t="shared" si="60"/>
        <v>0</v>
      </c>
      <c r="EB255" t="str">
        <f t="shared" si="61"/>
        <v/>
      </c>
      <c r="EC255" t="str">
        <f t="shared" si="62"/>
        <v/>
      </c>
      <c r="ED255" s="224">
        <v>249</v>
      </c>
      <c r="EE255" s="3" t="str">
        <f>IF('DATA ENTRY'!CK254="","",IF('DATA ENTRY'!B254="","",IF(AND($EF$4='DATA ENTRY'!G254,$EH$4='DATA ENTRY'!F254),'DATA ENTRY'!B254,"")))</f>
        <v/>
      </c>
      <c r="EF255" s="3" t="str">
        <f>IF('DATA ENTRY'!CK254="","",IF('DATA ENTRY'!C254="","",IF(AND($EF$4='DATA ENTRY'!G254,$EH$4='DATA ENTRY'!F254),'DATA ENTRY'!C254,"")))</f>
        <v/>
      </c>
      <c r="EG255" s="4" t="str">
        <f>IF('DATA ENTRY'!CK254="","",IF('DATA ENTRY'!I254="","",IF(AND($EF$4='DATA ENTRY'!G254,$EH$4='DATA ENTRY'!F254),'DATA ENTRY'!I254,"")))</f>
        <v/>
      </c>
      <c r="EH255" s="4" t="str">
        <f>IF('DATA ENTRY'!CK254="","",IF('DATA ENTRY'!CK254="","",IF(AND($EF$4='DATA ENTRY'!G254,$EH$4='DATA ENTRY'!F254),'DATA ENTRY'!CK254,"")))</f>
        <v/>
      </c>
      <c r="EI255" s="3" t="str">
        <f>IF('DATA ENTRY'!CK254="","",IF('DATA ENTRY'!N254="","",IF(AND($EF$4='DATA ENTRY'!G254,$EH$4='DATA ENTRY'!F254),'DATA ENTRY'!N254,"")))</f>
        <v/>
      </c>
      <c r="EJ255" s="107" t="str">
        <f>IF('DATA ENTRY'!CK254="","",IF('DATA ENTRY'!O254="","",IF(AND($EF$4='DATA ENTRY'!G254,$EH$4='DATA ENTRY'!F254),'DATA ENTRY'!O254,"")))</f>
        <v/>
      </c>
      <c r="EK255" s="3" t="str">
        <f>IF('DATA ENTRY'!CK254="","",IF('DATA ENTRY'!P254="","",IF(AND($EF$4='DATA ENTRY'!G254,$EH$4='DATA ENTRY'!F254),'DATA ENTRY'!P254,"")))</f>
        <v/>
      </c>
      <c r="EL255" s="107" t="str">
        <f>IF('DATA ENTRY'!CK254="","",IF('DATA ENTRY'!Q254="","",IF(AND($EF$4='DATA ENTRY'!G254,$EH$4='DATA ENTRY'!F254),'DATA ENTRY'!Q254,"")))</f>
        <v/>
      </c>
      <c r="EM255" s="3" t="str">
        <f>IF('DATA ENTRY'!CK254="","",IF('DATA ENTRY'!R254="","",IF(AND($EF$4='DATA ENTRY'!G254,$EH$4='DATA ENTRY'!F254),'DATA ENTRY'!R254,"")))</f>
        <v/>
      </c>
      <c r="EN255" s="107" t="str">
        <f>IF('DATA ENTRY'!CK254="","",IF('DATA ENTRY'!S254="","",IF(AND($EF$4='DATA ENTRY'!G254,$EH$4='DATA ENTRY'!F254),'DATA ENTRY'!S254,"")))</f>
        <v/>
      </c>
      <c r="EO255" s="3" t="str">
        <f>IF('DATA ENTRY'!CK254="","",IF('DATA ENTRY'!E254="","",IF(AND($EF$4='DATA ENTRY'!G254,$EH$4='DATA ENTRY'!F254),'DATA ENTRY'!E254,"")))</f>
        <v/>
      </c>
      <c r="EP255" s="3" t="str">
        <f>IF('DATA ENTRY'!CK254="","",IF('DATA ENTRY'!D254="","",IF(AND($EF$4='DATA ENTRY'!G254,$EH$4='DATA ENTRY'!F254),'DATA ENTRY'!D254,"")))</f>
        <v/>
      </c>
      <c r="EQ255" s="3" t="str">
        <f>IF('DATA ENTRY'!CK254="","",IF('DATA ENTRY'!W254="","",IF(AND($EF$4='DATA ENTRY'!G254,$EH$4='DATA ENTRY'!F254),'DATA ENTRY'!W254,"")))</f>
        <v/>
      </c>
      <c r="ER255" s="3" t="str">
        <f>IF('DATA ENTRY'!CK254="","",IF('DATA ENTRY'!X254="","",IF(AND($EF$4='DATA ENTRY'!G254,$EH$4='DATA ENTRY'!F254),'DATA ENTRY'!X254,"")))</f>
        <v/>
      </c>
      <c r="ES255" s="108" t="str">
        <f t="shared" si="63"/>
        <v/>
      </c>
      <c r="ET255" s="108" t="str">
        <f>IF('DATA ENTRY'!CK254="","",IF('DATA ENTRY'!D254="","",IF(AND($EF$4='DATA ENTRY'!G254,$EH$4='DATA ENTRY'!F254),'DATA ENTRY'!G254,"")))</f>
        <v/>
      </c>
      <c r="EY255">
        <f t="shared" si="64"/>
        <v>0</v>
      </c>
    </row>
    <row r="256" spans="1:155">
      <c r="A256" t="str">
        <f>IF(S256=0,"",1+(MAX($A$7:A255)))</f>
        <v/>
      </c>
      <c r="B256" s="224">
        <v>250</v>
      </c>
      <c r="C256" s="3" t="str">
        <f>IF('DATA ENTRY'!CK255="","",IF('DATA ENTRY'!B255="","",IF($D$4="All Post",'DATA ENTRY'!B255,IF(AND($D$4='DATA ENTRY'!CK255),'DATA ENTRY'!B255,""))))</f>
        <v/>
      </c>
      <c r="D256" s="3" t="str">
        <f>IF('DATA ENTRY'!CK255="","",IF('DATA ENTRY'!C255="","",IF($D$4="All Post",'DATA ENTRY'!C255,IF(AND($D$4='DATA ENTRY'!CK255),'DATA ENTRY'!C255,""))))</f>
        <v/>
      </c>
      <c r="E256" s="4" t="str">
        <f>IF('DATA ENTRY'!CK255="","",IF('DATA ENTRY'!I255="","",IF($D$4="All Post",'DATA ENTRY'!I255,IF(AND($D$4='DATA ENTRY'!CK255),'DATA ENTRY'!I255,""))))</f>
        <v/>
      </c>
      <c r="F256" s="4" t="str">
        <f>IF('DATA ENTRY'!CK255="","",IF('DATA ENTRY'!CK255="","",IF($D$4="All Post",'DATA ENTRY'!CK255,IF(AND($D$4='DATA ENTRY'!CK255),'DATA ENTRY'!CK255,""))))</f>
        <v/>
      </c>
      <c r="G256" s="3" t="str">
        <f>IF('DATA ENTRY'!CK255="","",IF('DATA ENTRY'!N255="","",IF($D$4="All Post",'DATA ENTRY'!N255,IF(AND($D$4='DATA ENTRY'!CK255),'DATA ENTRY'!N255,""))))</f>
        <v/>
      </c>
      <c r="H256" s="107" t="str">
        <f>IF('DATA ENTRY'!CK255="","",IF('DATA ENTRY'!O255="","",IF($D$4="All Post",'DATA ENTRY'!O255,IF(AND($D$4='DATA ENTRY'!CK255),'DATA ENTRY'!O255,""))))</f>
        <v/>
      </c>
      <c r="I256" s="3" t="str">
        <f>IF('DATA ENTRY'!CK255="","",IF('DATA ENTRY'!P255="","",IF($D$4="All Post",'DATA ENTRY'!P255,IF(AND($D$4='DATA ENTRY'!CK255),'DATA ENTRY'!P255,""))))</f>
        <v/>
      </c>
      <c r="J256" s="107" t="str">
        <f>IF('DATA ENTRY'!CK255="","",IF('DATA ENTRY'!Q255="","",IF($D$4="All Post",'DATA ENTRY'!Q255,IF(AND($D$4='DATA ENTRY'!CK255),'DATA ENTRY'!Q255,""))))</f>
        <v/>
      </c>
      <c r="K256" s="3" t="str">
        <f>IF('DATA ENTRY'!CK255="","",IF('DATA ENTRY'!R255="","",IF($D$4="All Post",'DATA ENTRY'!R255,IF(AND($D$4='DATA ENTRY'!CK255),'DATA ENTRY'!R255,""))))</f>
        <v/>
      </c>
      <c r="L256" s="3" t="str">
        <f>IF('DATA ENTRY'!CK255="","",IF('DATA ENTRY'!S255="","",IF($D$4="All Post",'DATA ENTRY'!S255,IF(AND($D$4='DATA ENTRY'!CK255),'DATA ENTRY'!S255,""))))</f>
        <v/>
      </c>
      <c r="M256" s="3" t="str">
        <f>IF('DATA ENTRY'!CK255="","",IF('DATA ENTRY'!E255="","",IF($D$4="All Post",'DATA ENTRY'!E255,IF(AND($D$4='DATA ENTRY'!CK255),'DATA ENTRY'!E255,""))))</f>
        <v/>
      </c>
      <c r="N256" s="3" t="str">
        <f>IF('DATA ENTRY'!CK255="","",IF('DATA ENTRY'!W255="","",IF($D$4="All Post",'DATA ENTRY'!W255,IF(AND($D$4='DATA ENTRY'!CK255),'DATA ENTRY'!W255,""))))</f>
        <v/>
      </c>
      <c r="O256" s="3" t="str">
        <f>IF('DATA ENTRY'!CK255="","",IF('DATA ENTRY'!X255="","",IF($D$4="All Post",'DATA ENTRY'!X255,IF(AND($D$4='DATA ENTRY'!CK255),'DATA ENTRY'!X255,""))))</f>
        <v/>
      </c>
      <c r="P256" s="3" t="str">
        <f>IF('DATA ENTRY'!CK255="","",IF('DATA ENTRY'!G255="","",IF($D$4="All Post",'DATA ENTRY'!G255,IF(AND($D$4='DATA ENTRY'!CK255),'DATA ENTRY'!G255,""))))</f>
        <v/>
      </c>
      <c r="S256">
        <f t="shared" si="51"/>
        <v>0</v>
      </c>
      <c r="T256" t="str">
        <f t="shared" si="52"/>
        <v/>
      </c>
      <c r="BZ256" t="str">
        <f t="shared" si="53"/>
        <v/>
      </c>
      <c r="CA256" t="str">
        <f t="shared" si="54"/>
        <v/>
      </c>
      <c r="CB256" s="224">
        <v>250</v>
      </c>
      <c r="CC256" s="3" t="str">
        <f>IF('DATA ENTRY'!CK255="","",IF('DATA ENTRY'!B255="","",IF(AND($CD$4='DATA ENTRY'!CK255,$CG$4='DATA ENTRY'!D255),'DATA ENTRY'!B255,"")))</f>
        <v/>
      </c>
      <c r="CD256" s="3" t="str">
        <f>IF('DATA ENTRY'!CK255="","",IF('DATA ENTRY'!C255="","",IF(AND($CD$4='DATA ENTRY'!CK255,$CG$4='DATA ENTRY'!D255),'DATA ENTRY'!C255,"")))</f>
        <v/>
      </c>
      <c r="CE256" s="4" t="str">
        <f>IF('DATA ENTRY'!CK255="","",IF('DATA ENTRY'!I255="","",IF(AND($CD$4='DATA ENTRY'!CK255,$CG$4='DATA ENTRY'!D255),'DATA ENTRY'!I255,"")))</f>
        <v/>
      </c>
      <c r="CF256" s="4" t="str">
        <f>IF('DATA ENTRY'!CK255="","",IF('DATA ENTRY'!CK255="","",IF(AND($CD$4='DATA ENTRY'!CK255,$CG$4='DATA ENTRY'!D255),'DATA ENTRY'!CK255,"")))</f>
        <v/>
      </c>
      <c r="CG256" s="3" t="str">
        <f>IF('DATA ENTRY'!CK255="","",IF('DATA ENTRY'!N255="","",IF(AND($CD$4='DATA ENTRY'!CK255,$CG$4='DATA ENTRY'!D255),'DATA ENTRY'!N255,"")))</f>
        <v/>
      </c>
      <c r="CH256" s="107" t="str">
        <f>IF('DATA ENTRY'!CK255="","",IF('DATA ENTRY'!O255="","",IF(AND($CD$4='DATA ENTRY'!CK255,$CG$4='DATA ENTRY'!D255),'DATA ENTRY'!O255,"")))</f>
        <v/>
      </c>
      <c r="CI256" s="3" t="str">
        <f>IF('DATA ENTRY'!CK255="","",IF('DATA ENTRY'!P255="","",IF(AND($CD$4='DATA ENTRY'!CK255,$CG$4='DATA ENTRY'!D255),'DATA ENTRY'!P255,"")))</f>
        <v/>
      </c>
      <c r="CJ256" s="107" t="str">
        <f>IF('DATA ENTRY'!CK255="","",IF('DATA ENTRY'!Q255="","",IF(AND($CD$4='DATA ENTRY'!CK255,$CG$4='DATA ENTRY'!D255),'DATA ENTRY'!Q255,"")))</f>
        <v/>
      </c>
      <c r="CK256" s="3" t="str">
        <f>IF('DATA ENTRY'!CK255="","",IF('DATA ENTRY'!R255="","",IF(AND($CD$4='DATA ENTRY'!CK255,$CG$4='DATA ENTRY'!D255),'DATA ENTRY'!R255,"")))</f>
        <v/>
      </c>
      <c r="CL256" s="3" t="str">
        <f>IF('DATA ENTRY'!CK255="","",IF('DATA ENTRY'!S255="","",IF(AND($CD$4='DATA ENTRY'!CK255,$CG$4='DATA ENTRY'!D255),'DATA ENTRY'!S255,"")))</f>
        <v/>
      </c>
      <c r="CM256" s="3" t="str">
        <f>IF('DATA ENTRY'!CK255="","",IF('DATA ENTRY'!E255="","",IF(AND($CD$4='DATA ENTRY'!CK255,$CG$4='DATA ENTRY'!D255),'DATA ENTRY'!E255,"")))</f>
        <v/>
      </c>
      <c r="CN256" s="3" t="str">
        <f>IF('DATA ENTRY'!CK255="","",IF('DATA ENTRY'!W255="","",IF(AND($CD$4='DATA ENTRY'!CK255,$CG$4='DATA ENTRY'!D255),'DATA ENTRY'!W255,"")))</f>
        <v/>
      </c>
      <c r="CO256" s="3" t="str">
        <f>IF('DATA ENTRY'!CK255="","",IF('DATA ENTRY'!X255="","",IF(AND($CD$4='DATA ENTRY'!CK255,$CG$4='DATA ENTRY'!D255),'DATA ENTRY'!X255,"")))</f>
        <v/>
      </c>
      <c r="CP256" s="108" t="str">
        <f t="shared" si="55"/>
        <v/>
      </c>
      <c r="CQ256" s="108" t="str">
        <f>IF('DATA ENTRY'!CK255="","",IF('DATA ENTRY'!G255="","",IF(AND($CD$4='DATA ENTRY'!CK255,$CG$4='DATA ENTRY'!D255),'DATA ENTRY'!G255,"")))</f>
        <v/>
      </c>
      <c r="CR256" s="230" t="str">
        <f>IF('DATA ENTRY'!CK255="","",IF('DATA ENTRY'!D255="","",IF(AND($CD$4='DATA ENTRY'!CK255,$CG$4='DATA ENTRY'!D255),'DATA ENTRY'!D255,"")))</f>
        <v/>
      </c>
      <c r="CS256">
        <f t="shared" si="56"/>
        <v>0</v>
      </c>
      <c r="CT256">
        <f t="shared" si="57"/>
        <v>0</v>
      </c>
      <c r="CV256" s="139"/>
      <c r="CX256">
        <f t="shared" si="58"/>
        <v>0</v>
      </c>
      <c r="DB256" t="str">
        <f t="shared" si="65"/>
        <v/>
      </c>
      <c r="DC256" t="str">
        <f t="shared" si="66"/>
        <v/>
      </c>
      <c r="DD256" s="224">
        <v>250</v>
      </c>
      <c r="DE256" s="3" t="str">
        <f>IF('DATA ENTRY'!CK255="","",IF('DATA ENTRY'!B255="","",IF(AND($DF$4='DATA ENTRY'!D255),'DATA ENTRY'!B255,"")))</f>
        <v/>
      </c>
      <c r="DF256" s="3" t="str">
        <f>IF('DATA ENTRY'!CK255="","",IF('DATA ENTRY'!C255="","",IF(AND($DF$4='DATA ENTRY'!D255),'DATA ENTRY'!C255,"")))</f>
        <v/>
      </c>
      <c r="DG256" s="4" t="str">
        <f>IF('DATA ENTRY'!CK255="","",IF('DATA ENTRY'!I255="","",IF(AND($DF$4='DATA ENTRY'!D255),'DATA ENTRY'!I255,"")))</f>
        <v/>
      </c>
      <c r="DH256" s="4" t="str">
        <f>IF('DATA ENTRY'!CK255="","",IF('DATA ENTRY'!CK255="","",IF(AND($DF$4='DATA ENTRY'!D255),'DATA ENTRY'!CK255,"")))</f>
        <v/>
      </c>
      <c r="DI256" s="3" t="str">
        <f>IF('DATA ENTRY'!CK255="","",IF('DATA ENTRY'!N255="","",IF(AND($DF$4='DATA ENTRY'!D255),'DATA ENTRY'!N255,"")))</f>
        <v/>
      </c>
      <c r="DJ256" s="107" t="str">
        <f>IF('DATA ENTRY'!CK255="","",IF('DATA ENTRY'!O255="","",IF(AND($DF$4='DATA ENTRY'!D255),'DATA ENTRY'!O255,"")))</f>
        <v/>
      </c>
      <c r="DK256" s="3" t="str">
        <f>IF('DATA ENTRY'!CK255="","",IF('DATA ENTRY'!P255="","",IF(AND($DF$4='DATA ENTRY'!D255),'DATA ENTRY'!P255,"")))</f>
        <v/>
      </c>
      <c r="DL256" s="107" t="str">
        <f>IF('DATA ENTRY'!CK255="","",IF('DATA ENTRY'!Q255="","",IF(AND($DF$4='DATA ENTRY'!D255),'DATA ENTRY'!Q255,"")))</f>
        <v/>
      </c>
      <c r="DM256" s="3" t="str">
        <f>IF('DATA ENTRY'!CK255="","",IF('DATA ENTRY'!R255="","",IF(AND($DF$4='DATA ENTRY'!D255),'DATA ENTRY'!R255,"")))</f>
        <v/>
      </c>
      <c r="DN256" s="107" t="str">
        <f>IF('DATA ENTRY'!CK255="","",IF('DATA ENTRY'!S255="","",IF(AND($DF$4='DATA ENTRY'!D255),'DATA ENTRY'!S255,"")))</f>
        <v/>
      </c>
      <c r="DO256" s="3" t="str">
        <f>IF('DATA ENTRY'!CK255="","",IF('DATA ENTRY'!E255="","",IF(AND($DF$4='DATA ENTRY'!D255),'DATA ENTRY'!E255,"")))</f>
        <v/>
      </c>
      <c r="DP256" s="3" t="str">
        <f>IF('DATA ENTRY'!CK255="","",IF('DATA ENTRY'!D255="","",IF(AND($DF$4='DATA ENTRY'!D255),'DATA ENTRY'!D255,"")))</f>
        <v/>
      </c>
      <c r="DQ256" s="3" t="str">
        <f>IF('DATA ENTRY'!CK255="","",IF('DATA ENTRY'!W255="","",IF(AND($DF$4='DATA ENTRY'!D255),'DATA ENTRY'!W255,"")))</f>
        <v/>
      </c>
      <c r="DR256" s="3" t="str">
        <f>IF('DATA ENTRY'!CK255="","",IF('DATA ENTRY'!X255="","",IF(AND($DF$4='DATA ENTRY'!D255),'DATA ENTRY'!X255,"")))</f>
        <v/>
      </c>
      <c r="DS256" s="108" t="str">
        <f t="shared" si="59"/>
        <v/>
      </c>
      <c r="DT256" s="108" t="str">
        <f>IF('DATA ENTRY'!CK255="","",IF('DATA ENTRY'!D255="","",IF(AND($DF$4='DATA ENTRY'!D255),'DATA ENTRY'!G255,"")))</f>
        <v/>
      </c>
      <c r="DY256">
        <f t="shared" si="60"/>
        <v>0</v>
      </c>
      <c r="EB256" t="str">
        <f t="shared" si="61"/>
        <v/>
      </c>
      <c r="EC256" t="str">
        <f t="shared" si="62"/>
        <v/>
      </c>
      <c r="ED256" s="224">
        <v>250</v>
      </c>
      <c r="EE256" s="3" t="str">
        <f>IF('DATA ENTRY'!CK255="","",IF('DATA ENTRY'!B255="","",IF(AND($EF$4='DATA ENTRY'!G255,$EH$4='DATA ENTRY'!F255),'DATA ENTRY'!B255,"")))</f>
        <v/>
      </c>
      <c r="EF256" s="3" t="str">
        <f>IF('DATA ENTRY'!CK255="","",IF('DATA ENTRY'!C255="","",IF(AND($EF$4='DATA ENTRY'!G255,$EH$4='DATA ENTRY'!F255),'DATA ENTRY'!C255,"")))</f>
        <v/>
      </c>
      <c r="EG256" s="4" t="str">
        <f>IF('DATA ENTRY'!CK255="","",IF('DATA ENTRY'!I255="","",IF(AND($EF$4='DATA ENTRY'!G255,$EH$4='DATA ENTRY'!F255),'DATA ENTRY'!I255,"")))</f>
        <v/>
      </c>
      <c r="EH256" s="4" t="str">
        <f>IF('DATA ENTRY'!CK255="","",IF('DATA ENTRY'!CK255="","",IF(AND($EF$4='DATA ENTRY'!G255,$EH$4='DATA ENTRY'!F255),'DATA ENTRY'!CK255,"")))</f>
        <v/>
      </c>
      <c r="EI256" s="3" t="str">
        <f>IF('DATA ENTRY'!CK255="","",IF('DATA ENTRY'!N255="","",IF(AND($EF$4='DATA ENTRY'!G255,$EH$4='DATA ENTRY'!F255),'DATA ENTRY'!N255,"")))</f>
        <v/>
      </c>
      <c r="EJ256" s="107" t="str">
        <f>IF('DATA ENTRY'!CK255="","",IF('DATA ENTRY'!O255="","",IF(AND($EF$4='DATA ENTRY'!G255,$EH$4='DATA ENTRY'!F255),'DATA ENTRY'!O255,"")))</f>
        <v/>
      </c>
      <c r="EK256" s="3" t="str">
        <f>IF('DATA ENTRY'!CK255="","",IF('DATA ENTRY'!P255="","",IF(AND($EF$4='DATA ENTRY'!G255,$EH$4='DATA ENTRY'!F255),'DATA ENTRY'!P255,"")))</f>
        <v/>
      </c>
      <c r="EL256" s="107" t="str">
        <f>IF('DATA ENTRY'!CK255="","",IF('DATA ENTRY'!Q255="","",IF(AND($EF$4='DATA ENTRY'!G255,$EH$4='DATA ENTRY'!F255),'DATA ENTRY'!Q255,"")))</f>
        <v/>
      </c>
      <c r="EM256" s="3" t="str">
        <f>IF('DATA ENTRY'!CK255="","",IF('DATA ENTRY'!R255="","",IF(AND($EF$4='DATA ENTRY'!G255,$EH$4='DATA ENTRY'!F255),'DATA ENTRY'!R255,"")))</f>
        <v/>
      </c>
      <c r="EN256" s="107" t="str">
        <f>IF('DATA ENTRY'!CK255="","",IF('DATA ENTRY'!S255="","",IF(AND($EF$4='DATA ENTRY'!G255,$EH$4='DATA ENTRY'!F255),'DATA ENTRY'!S255,"")))</f>
        <v/>
      </c>
      <c r="EO256" s="3" t="str">
        <f>IF('DATA ENTRY'!CK255="","",IF('DATA ENTRY'!E255="","",IF(AND($EF$4='DATA ENTRY'!G255,$EH$4='DATA ENTRY'!F255),'DATA ENTRY'!E255,"")))</f>
        <v/>
      </c>
      <c r="EP256" s="3" t="str">
        <f>IF('DATA ENTRY'!CK255="","",IF('DATA ENTRY'!D255="","",IF(AND($EF$4='DATA ENTRY'!G255,$EH$4='DATA ENTRY'!F255),'DATA ENTRY'!D255,"")))</f>
        <v/>
      </c>
      <c r="EQ256" s="3" t="str">
        <f>IF('DATA ENTRY'!CK255="","",IF('DATA ENTRY'!W255="","",IF(AND($EF$4='DATA ENTRY'!G255,$EH$4='DATA ENTRY'!F255),'DATA ENTRY'!W255,"")))</f>
        <v/>
      </c>
      <c r="ER256" s="3" t="str">
        <f>IF('DATA ENTRY'!CK255="","",IF('DATA ENTRY'!X255="","",IF(AND($EF$4='DATA ENTRY'!G255,$EH$4='DATA ENTRY'!F255),'DATA ENTRY'!X255,"")))</f>
        <v/>
      </c>
      <c r="ES256" s="108" t="str">
        <f t="shared" si="63"/>
        <v/>
      </c>
      <c r="ET256" s="108" t="str">
        <f>IF('DATA ENTRY'!CK255="","",IF('DATA ENTRY'!D255="","",IF(AND($EF$4='DATA ENTRY'!G255,$EH$4='DATA ENTRY'!F255),'DATA ENTRY'!G255,"")))</f>
        <v/>
      </c>
      <c r="EY256">
        <f t="shared" si="64"/>
        <v>0</v>
      </c>
    </row>
    <row r="257" spans="1:155">
      <c r="A257" t="str">
        <f>IF(S257=0,"",1+(MAX($A$7:A256)))</f>
        <v/>
      </c>
      <c r="B257" s="224">
        <v>251</v>
      </c>
      <c r="C257" s="3" t="str">
        <f>IF('DATA ENTRY'!CK256="","",IF('DATA ENTRY'!B256="","",IF($D$4="All Post",'DATA ENTRY'!B256,IF(AND($D$4='DATA ENTRY'!CK256),'DATA ENTRY'!B256,""))))</f>
        <v/>
      </c>
      <c r="D257" s="3" t="str">
        <f>IF('DATA ENTRY'!CK256="","",IF('DATA ENTRY'!C256="","",IF($D$4="All Post",'DATA ENTRY'!C256,IF(AND($D$4='DATA ENTRY'!CK256),'DATA ENTRY'!C256,""))))</f>
        <v/>
      </c>
      <c r="E257" s="4" t="str">
        <f>IF('DATA ENTRY'!CK256="","",IF('DATA ENTRY'!I256="","",IF($D$4="All Post",'DATA ENTRY'!I256,IF(AND($D$4='DATA ENTRY'!CK256),'DATA ENTRY'!I256,""))))</f>
        <v/>
      </c>
      <c r="F257" s="4" t="str">
        <f>IF('DATA ENTRY'!CK256="","",IF('DATA ENTRY'!CK256="","",IF($D$4="All Post",'DATA ENTRY'!CK256,IF(AND($D$4='DATA ENTRY'!CK256),'DATA ENTRY'!CK256,""))))</f>
        <v/>
      </c>
      <c r="G257" s="3" t="str">
        <f>IF('DATA ENTRY'!CK256="","",IF('DATA ENTRY'!N256="","",IF($D$4="All Post",'DATA ENTRY'!N256,IF(AND($D$4='DATA ENTRY'!CK256),'DATA ENTRY'!N256,""))))</f>
        <v/>
      </c>
      <c r="H257" s="107" t="str">
        <f>IF('DATA ENTRY'!CK256="","",IF('DATA ENTRY'!O256="","",IF($D$4="All Post",'DATA ENTRY'!O256,IF(AND($D$4='DATA ENTRY'!CK256),'DATA ENTRY'!O256,""))))</f>
        <v/>
      </c>
      <c r="I257" s="3" t="str">
        <f>IF('DATA ENTRY'!CK256="","",IF('DATA ENTRY'!P256="","",IF($D$4="All Post",'DATA ENTRY'!P256,IF(AND($D$4='DATA ENTRY'!CK256),'DATA ENTRY'!P256,""))))</f>
        <v/>
      </c>
      <c r="J257" s="107" t="str">
        <f>IF('DATA ENTRY'!CK256="","",IF('DATA ENTRY'!Q256="","",IF($D$4="All Post",'DATA ENTRY'!Q256,IF(AND($D$4='DATA ENTRY'!CK256),'DATA ENTRY'!Q256,""))))</f>
        <v/>
      </c>
      <c r="K257" s="3" t="str">
        <f>IF('DATA ENTRY'!CK256="","",IF('DATA ENTRY'!R256="","",IF($D$4="All Post",'DATA ENTRY'!R256,IF(AND($D$4='DATA ENTRY'!CK256),'DATA ENTRY'!R256,""))))</f>
        <v/>
      </c>
      <c r="L257" s="3" t="str">
        <f>IF('DATA ENTRY'!CK256="","",IF('DATA ENTRY'!S256="","",IF($D$4="All Post",'DATA ENTRY'!S256,IF(AND($D$4='DATA ENTRY'!CK256),'DATA ENTRY'!S256,""))))</f>
        <v/>
      </c>
      <c r="M257" s="3" t="str">
        <f>IF('DATA ENTRY'!CK256="","",IF('DATA ENTRY'!E256="","",IF($D$4="All Post",'DATA ENTRY'!E256,IF(AND($D$4='DATA ENTRY'!CK256),'DATA ENTRY'!E256,""))))</f>
        <v/>
      </c>
      <c r="N257" s="3" t="str">
        <f>IF('DATA ENTRY'!CK256="","",IF('DATA ENTRY'!W256="","",IF($D$4="All Post",'DATA ENTRY'!W256,IF(AND($D$4='DATA ENTRY'!CK256),'DATA ENTRY'!W256,""))))</f>
        <v/>
      </c>
      <c r="O257" s="3" t="str">
        <f>IF('DATA ENTRY'!CK256="","",IF('DATA ENTRY'!X256="","",IF($D$4="All Post",'DATA ENTRY'!X256,IF(AND($D$4='DATA ENTRY'!CK256),'DATA ENTRY'!X256,""))))</f>
        <v/>
      </c>
      <c r="P257" s="3" t="str">
        <f>IF('DATA ENTRY'!CK256="","",IF('DATA ENTRY'!G256="","",IF($D$4="All Post",'DATA ENTRY'!G256,IF(AND($D$4='DATA ENTRY'!CK256),'DATA ENTRY'!G256,""))))</f>
        <v/>
      </c>
      <c r="S257">
        <f t="shared" si="51"/>
        <v>0</v>
      </c>
      <c r="T257" t="str">
        <f t="shared" si="52"/>
        <v/>
      </c>
      <c r="BZ257" t="str">
        <f t="shared" si="53"/>
        <v/>
      </c>
      <c r="CA257" t="str">
        <f t="shared" si="54"/>
        <v/>
      </c>
      <c r="CB257" s="224">
        <v>251</v>
      </c>
      <c r="CC257" s="3" t="str">
        <f>IF('DATA ENTRY'!CK256="","",IF('DATA ENTRY'!B256="","",IF(AND($CD$4='DATA ENTRY'!CK256,$CG$4='DATA ENTRY'!D256),'DATA ENTRY'!B256,"")))</f>
        <v/>
      </c>
      <c r="CD257" s="3" t="str">
        <f>IF('DATA ENTRY'!CK256="","",IF('DATA ENTRY'!C256="","",IF(AND($CD$4='DATA ENTRY'!CK256,$CG$4='DATA ENTRY'!D256),'DATA ENTRY'!C256,"")))</f>
        <v/>
      </c>
      <c r="CE257" s="4" t="str">
        <f>IF('DATA ENTRY'!CK256="","",IF('DATA ENTRY'!I256="","",IF(AND($CD$4='DATA ENTRY'!CK256,$CG$4='DATA ENTRY'!D256),'DATA ENTRY'!I256,"")))</f>
        <v/>
      </c>
      <c r="CF257" s="4" t="str">
        <f>IF('DATA ENTRY'!CK256="","",IF('DATA ENTRY'!CK256="","",IF(AND($CD$4='DATA ENTRY'!CK256,$CG$4='DATA ENTRY'!D256),'DATA ENTRY'!CK256,"")))</f>
        <v/>
      </c>
      <c r="CG257" s="3" t="str">
        <f>IF('DATA ENTRY'!CK256="","",IF('DATA ENTRY'!N256="","",IF(AND($CD$4='DATA ENTRY'!CK256,$CG$4='DATA ENTRY'!D256),'DATA ENTRY'!N256,"")))</f>
        <v/>
      </c>
      <c r="CH257" s="107" t="str">
        <f>IF('DATA ENTRY'!CK256="","",IF('DATA ENTRY'!O256="","",IF(AND($CD$4='DATA ENTRY'!CK256,$CG$4='DATA ENTRY'!D256),'DATA ENTRY'!O256,"")))</f>
        <v/>
      </c>
      <c r="CI257" s="3" t="str">
        <f>IF('DATA ENTRY'!CK256="","",IF('DATA ENTRY'!P256="","",IF(AND($CD$4='DATA ENTRY'!CK256,$CG$4='DATA ENTRY'!D256),'DATA ENTRY'!P256,"")))</f>
        <v/>
      </c>
      <c r="CJ257" s="107" t="str">
        <f>IF('DATA ENTRY'!CK256="","",IF('DATA ENTRY'!Q256="","",IF(AND($CD$4='DATA ENTRY'!CK256,$CG$4='DATA ENTRY'!D256),'DATA ENTRY'!Q256,"")))</f>
        <v/>
      </c>
      <c r="CK257" s="3" t="str">
        <f>IF('DATA ENTRY'!CK256="","",IF('DATA ENTRY'!R256="","",IF(AND($CD$4='DATA ENTRY'!CK256,$CG$4='DATA ENTRY'!D256),'DATA ENTRY'!R256,"")))</f>
        <v/>
      </c>
      <c r="CL257" s="3" t="str">
        <f>IF('DATA ENTRY'!CK256="","",IF('DATA ENTRY'!S256="","",IF(AND($CD$4='DATA ENTRY'!CK256,$CG$4='DATA ENTRY'!D256),'DATA ENTRY'!S256,"")))</f>
        <v/>
      </c>
      <c r="CM257" s="3" t="str">
        <f>IF('DATA ENTRY'!CK256="","",IF('DATA ENTRY'!E256="","",IF(AND($CD$4='DATA ENTRY'!CK256,$CG$4='DATA ENTRY'!D256),'DATA ENTRY'!E256,"")))</f>
        <v/>
      </c>
      <c r="CN257" s="3" t="str">
        <f>IF('DATA ENTRY'!CK256="","",IF('DATA ENTRY'!W256="","",IF(AND($CD$4='DATA ENTRY'!CK256,$CG$4='DATA ENTRY'!D256),'DATA ENTRY'!W256,"")))</f>
        <v/>
      </c>
      <c r="CO257" s="3" t="str">
        <f>IF('DATA ENTRY'!CK256="","",IF('DATA ENTRY'!X256="","",IF(AND($CD$4='DATA ENTRY'!CK256,$CG$4='DATA ENTRY'!D256),'DATA ENTRY'!X256,"")))</f>
        <v/>
      </c>
      <c r="CP257" s="108" t="str">
        <f t="shared" si="55"/>
        <v/>
      </c>
      <c r="CQ257" s="108" t="str">
        <f>IF('DATA ENTRY'!CK256="","",IF('DATA ENTRY'!G256="","",IF(AND($CD$4='DATA ENTRY'!CK256,$CG$4='DATA ENTRY'!D256),'DATA ENTRY'!G256,"")))</f>
        <v/>
      </c>
      <c r="CR257" s="230" t="str">
        <f>IF('DATA ENTRY'!CK256="","",IF('DATA ENTRY'!D256="","",IF(AND($CD$4='DATA ENTRY'!CK256,$CG$4='DATA ENTRY'!D256),'DATA ENTRY'!D256,"")))</f>
        <v/>
      </c>
      <c r="CS257">
        <f t="shared" si="56"/>
        <v>0</v>
      </c>
      <c r="CT257">
        <f t="shared" si="57"/>
        <v>0</v>
      </c>
      <c r="CV257" s="139"/>
      <c r="CX257">
        <f t="shared" si="58"/>
        <v>0</v>
      </c>
      <c r="DB257" t="str">
        <f t="shared" si="65"/>
        <v/>
      </c>
      <c r="DC257" t="str">
        <f t="shared" si="66"/>
        <v/>
      </c>
      <c r="DD257" s="224">
        <v>251</v>
      </c>
      <c r="DE257" s="3" t="str">
        <f>IF('DATA ENTRY'!CK256="","",IF('DATA ENTRY'!B256="","",IF(AND($DF$4='DATA ENTRY'!D256),'DATA ENTRY'!B256,"")))</f>
        <v/>
      </c>
      <c r="DF257" s="3" t="str">
        <f>IF('DATA ENTRY'!CK256="","",IF('DATA ENTRY'!C256="","",IF(AND($DF$4='DATA ENTRY'!D256),'DATA ENTRY'!C256,"")))</f>
        <v/>
      </c>
      <c r="DG257" s="4" t="str">
        <f>IF('DATA ENTRY'!CK256="","",IF('DATA ENTRY'!I256="","",IF(AND($DF$4='DATA ENTRY'!D256),'DATA ENTRY'!I256,"")))</f>
        <v/>
      </c>
      <c r="DH257" s="4" t="str">
        <f>IF('DATA ENTRY'!CK256="","",IF('DATA ENTRY'!CK256="","",IF(AND($DF$4='DATA ENTRY'!D256),'DATA ENTRY'!CK256,"")))</f>
        <v/>
      </c>
      <c r="DI257" s="3" t="str">
        <f>IF('DATA ENTRY'!CK256="","",IF('DATA ENTRY'!N256="","",IF(AND($DF$4='DATA ENTRY'!D256),'DATA ENTRY'!N256,"")))</f>
        <v/>
      </c>
      <c r="DJ257" s="107" t="str">
        <f>IF('DATA ENTRY'!CK256="","",IF('DATA ENTRY'!O256="","",IF(AND($DF$4='DATA ENTRY'!D256),'DATA ENTRY'!O256,"")))</f>
        <v/>
      </c>
      <c r="DK257" s="3" t="str">
        <f>IF('DATA ENTRY'!CK256="","",IF('DATA ENTRY'!P256="","",IF(AND($DF$4='DATA ENTRY'!D256),'DATA ENTRY'!P256,"")))</f>
        <v/>
      </c>
      <c r="DL257" s="107" t="str">
        <f>IF('DATA ENTRY'!CK256="","",IF('DATA ENTRY'!Q256="","",IF(AND($DF$4='DATA ENTRY'!D256),'DATA ENTRY'!Q256,"")))</f>
        <v/>
      </c>
      <c r="DM257" s="3" t="str">
        <f>IF('DATA ENTRY'!CK256="","",IF('DATA ENTRY'!R256="","",IF(AND($DF$4='DATA ENTRY'!D256),'DATA ENTRY'!R256,"")))</f>
        <v/>
      </c>
      <c r="DN257" s="107" t="str">
        <f>IF('DATA ENTRY'!CK256="","",IF('DATA ENTRY'!S256="","",IF(AND($DF$4='DATA ENTRY'!D256),'DATA ENTRY'!S256,"")))</f>
        <v/>
      </c>
      <c r="DO257" s="3" t="str">
        <f>IF('DATA ENTRY'!CK256="","",IF('DATA ENTRY'!E256="","",IF(AND($DF$4='DATA ENTRY'!D256),'DATA ENTRY'!E256,"")))</f>
        <v/>
      </c>
      <c r="DP257" s="3" t="str">
        <f>IF('DATA ENTRY'!CK256="","",IF('DATA ENTRY'!D256="","",IF(AND($DF$4='DATA ENTRY'!D256),'DATA ENTRY'!D256,"")))</f>
        <v/>
      </c>
      <c r="DQ257" s="3" t="str">
        <f>IF('DATA ENTRY'!CK256="","",IF('DATA ENTRY'!W256="","",IF(AND($DF$4='DATA ENTRY'!D256),'DATA ENTRY'!W256,"")))</f>
        <v/>
      </c>
      <c r="DR257" s="3" t="str">
        <f>IF('DATA ENTRY'!CK256="","",IF('DATA ENTRY'!X256="","",IF(AND($DF$4='DATA ENTRY'!D256),'DATA ENTRY'!X256,"")))</f>
        <v/>
      </c>
      <c r="DS257" s="108" t="str">
        <f t="shared" si="59"/>
        <v/>
      </c>
      <c r="DT257" s="108" t="str">
        <f>IF('DATA ENTRY'!CK256="","",IF('DATA ENTRY'!D256="","",IF(AND($DF$4='DATA ENTRY'!D256),'DATA ENTRY'!G256,"")))</f>
        <v/>
      </c>
      <c r="DY257">
        <f t="shared" si="60"/>
        <v>0</v>
      </c>
      <c r="EB257" t="str">
        <f t="shared" si="61"/>
        <v/>
      </c>
      <c r="EC257" t="str">
        <f t="shared" si="62"/>
        <v/>
      </c>
      <c r="ED257" s="224">
        <v>251</v>
      </c>
      <c r="EE257" s="3" t="str">
        <f>IF('DATA ENTRY'!CK256="","",IF('DATA ENTRY'!B256="","",IF(AND($EF$4='DATA ENTRY'!G256,$EH$4='DATA ENTRY'!F256),'DATA ENTRY'!B256,"")))</f>
        <v/>
      </c>
      <c r="EF257" s="3" t="str">
        <f>IF('DATA ENTRY'!CK256="","",IF('DATA ENTRY'!C256="","",IF(AND($EF$4='DATA ENTRY'!G256,$EH$4='DATA ENTRY'!F256),'DATA ENTRY'!C256,"")))</f>
        <v/>
      </c>
      <c r="EG257" s="4" t="str">
        <f>IF('DATA ENTRY'!CK256="","",IF('DATA ENTRY'!I256="","",IF(AND($EF$4='DATA ENTRY'!G256,$EH$4='DATA ENTRY'!F256),'DATA ENTRY'!I256,"")))</f>
        <v/>
      </c>
      <c r="EH257" s="4" t="str">
        <f>IF('DATA ENTRY'!CK256="","",IF('DATA ENTRY'!CK256="","",IF(AND($EF$4='DATA ENTRY'!G256,$EH$4='DATA ENTRY'!F256),'DATA ENTRY'!CK256,"")))</f>
        <v/>
      </c>
      <c r="EI257" s="3" t="str">
        <f>IF('DATA ENTRY'!CK256="","",IF('DATA ENTRY'!N256="","",IF(AND($EF$4='DATA ENTRY'!G256,$EH$4='DATA ENTRY'!F256),'DATA ENTRY'!N256,"")))</f>
        <v/>
      </c>
      <c r="EJ257" s="107" t="str">
        <f>IF('DATA ENTRY'!CK256="","",IF('DATA ENTRY'!O256="","",IF(AND($EF$4='DATA ENTRY'!G256,$EH$4='DATA ENTRY'!F256),'DATA ENTRY'!O256,"")))</f>
        <v/>
      </c>
      <c r="EK257" s="3" t="str">
        <f>IF('DATA ENTRY'!CK256="","",IF('DATA ENTRY'!P256="","",IF(AND($EF$4='DATA ENTRY'!G256,$EH$4='DATA ENTRY'!F256),'DATA ENTRY'!P256,"")))</f>
        <v/>
      </c>
      <c r="EL257" s="107" t="str">
        <f>IF('DATA ENTRY'!CK256="","",IF('DATA ENTRY'!Q256="","",IF(AND($EF$4='DATA ENTRY'!G256,$EH$4='DATA ENTRY'!F256),'DATA ENTRY'!Q256,"")))</f>
        <v/>
      </c>
      <c r="EM257" s="3" t="str">
        <f>IF('DATA ENTRY'!CK256="","",IF('DATA ENTRY'!R256="","",IF(AND($EF$4='DATA ENTRY'!G256,$EH$4='DATA ENTRY'!F256),'DATA ENTRY'!R256,"")))</f>
        <v/>
      </c>
      <c r="EN257" s="107" t="str">
        <f>IF('DATA ENTRY'!CK256="","",IF('DATA ENTRY'!S256="","",IF(AND($EF$4='DATA ENTRY'!G256,$EH$4='DATA ENTRY'!F256),'DATA ENTRY'!S256,"")))</f>
        <v/>
      </c>
      <c r="EO257" s="3" t="str">
        <f>IF('DATA ENTRY'!CK256="","",IF('DATA ENTRY'!E256="","",IF(AND($EF$4='DATA ENTRY'!G256,$EH$4='DATA ENTRY'!F256),'DATA ENTRY'!E256,"")))</f>
        <v/>
      </c>
      <c r="EP257" s="3" t="str">
        <f>IF('DATA ENTRY'!CK256="","",IF('DATA ENTRY'!D256="","",IF(AND($EF$4='DATA ENTRY'!G256,$EH$4='DATA ENTRY'!F256),'DATA ENTRY'!D256,"")))</f>
        <v/>
      </c>
      <c r="EQ257" s="3" t="str">
        <f>IF('DATA ENTRY'!CK256="","",IF('DATA ENTRY'!W256="","",IF(AND($EF$4='DATA ENTRY'!G256,$EH$4='DATA ENTRY'!F256),'DATA ENTRY'!W256,"")))</f>
        <v/>
      </c>
      <c r="ER257" s="3" t="str">
        <f>IF('DATA ENTRY'!CK256="","",IF('DATA ENTRY'!X256="","",IF(AND($EF$4='DATA ENTRY'!G256,$EH$4='DATA ENTRY'!F256),'DATA ENTRY'!X256,"")))</f>
        <v/>
      </c>
      <c r="ES257" s="108" t="str">
        <f t="shared" si="63"/>
        <v/>
      </c>
      <c r="ET257" s="108" t="str">
        <f>IF('DATA ENTRY'!CK256="","",IF('DATA ENTRY'!D256="","",IF(AND($EF$4='DATA ENTRY'!G256,$EH$4='DATA ENTRY'!F256),'DATA ENTRY'!G256,"")))</f>
        <v/>
      </c>
      <c r="EY257">
        <f t="shared" si="64"/>
        <v>0</v>
      </c>
    </row>
    <row r="258" spans="1:155">
      <c r="A258" t="str">
        <f>IF(S258=0,"",1+(MAX($A$7:A257)))</f>
        <v/>
      </c>
      <c r="B258" s="224">
        <v>252</v>
      </c>
      <c r="C258" s="3" t="str">
        <f>IF('DATA ENTRY'!CK257="","",IF('DATA ENTRY'!B257="","",IF($D$4="All Post",'DATA ENTRY'!B257,IF(AND($D$4='DATA ENTRY'!CK257),'DATA ENTRY'!B257,""))))</f>
        <v/>
      </c>
      <c r="D258" s="3" t="str">
        <f>IF('DATA ENTRY'!CK257="","",IF('DATA ENTRY'!C257="","",IF($D$4="All Post",'DATA ENTRY'!C257,IF(AND($D$4='DATA ENTRY'!CK257),'DATA ENTRY'!C257,""))))</f>
        <v/>
      </c>
      <c r="E258" s="4" t="str">
        <f>IF('DATA ENTRY'!CK257="","",IF('DATA ENTRY'!I257="","",IF($D$4="All Post",'DATA ENTRY'!I257,IF(AND($D$4='DATA ENTRY'!CK257),'DATA ENTRY'!I257,""))))</f>
        <v/>
      </c>
      <c r="F258" s="4" t="str">
        <f>IF('DATA ENTRY'!CK257="","",IF('DATA ENTRY'!CK257="","",IF($D$4="All Post",'DATA ENTRY'!CK257,IF(AND($D$4='DATA ENTRY'!CK257),'DATA ENTRY'!CK257,""))))</f>
        <v/>
      </c>
      <c r="G258" s="3" t="str">
        <f>IF('DATA ENTRY'!CK257="","",IF('DATA ENTRY'!N257="","",IF($D$4="All Post",'DATA ENTRY'!N257,IF(AND($D$4='DATA ENTRY'!CK257),'DATA ENTRY'!N257,""))))</f>
        <v/>
      </c>
      <c r="H258" s="107" t="str">
        <f>IF('DATA ENTRY'!CK257="","",IF('DATA ENTRY'!O257="","",IF($D$4="All Post",'DATA ENTRY'!O257,IF(AND($D$4='DATA ENTRY'!CK257),'DATA ENTRY'!O257,""))))</f>
        <v/>
      </c>
      <c r="I258" s="3" t="str">
        <f>IF('DATA ENTRY'!CK257="","",IF('DATA ENTRY'!P257="","",IF($D$4="All Post",'DATA ENTRY'!P257,IF(AND($D$4='DATA ENTRY'!CK257),'DATA ENTRY'!P257,""))))</f>
        <v/>
      </c>
      <c r="J258" s="107" t="str">
        <f>IF('DATA ENTRY'!CK257="","",IF('DATA ENTRY'!Q257="","",IF($D$4="All Post",'DATA ENTRY'!Q257,IF(AND($D$4='DATA ENTRY'!CK257),'DATA ENTRY'!Q257,""))))</f>
        <v/>
      </c>
      <c r="K258" s="3" t="str">
        <f>IF('DATA ENTRY'!CK257="","",IF('DATA ENTRY'!R257="","",IF($D$4="All Post",'DATA ENTRY'!R257,IF(AND($D$4='DATA ENTRY'!CK257),'DATA ENTRY'!R257,""))))</f>
        <v/>
      </c>
      <c r="L258" s="3" t="str">
        <f>IF('DATA ENTRY'!CK257="","",IF('DATA ENTRY'!S257="","",IF($D$4="All Post",'DATA ENTRY'!S257,IF(AND($D$4='DATA ENTRY'!CK257),'DATA ENTRY'!S257,""))))</f>
        <v/>
      </c>
      <c r="M258" s="3" t="str">
        <f>IF('DATA ENTRY'!CK257="","",IF('DATA ENTRY'!E257="","",IF($D$4="All Post",'DATA ENTRY'!E257,IF(AND($D$4='DATA ENTRY'!CK257),'DATA ENTRY'!E257,""))))</f>
        <v/>
      </c>
      <c r="N258" s="3" t="str">
        <f>IF('DATA ENTRY'!CK257="","",IF('DATA ENTRY'!W257="","",IF($D$4="All Post",'DATA ENTRY'!W257,IF(AND($D$4='DATA ENTRY'!CK257),'DATA ENTRY'!W257,""))))</f>
        <v/>
      </c>
      <c r="O258" s="3" t="str">
        <f>IF('DATA ENTRY'!CK257="","",IF('DATA ENTRY'!X257="","",IF($D$4="All Post",'DATA ENTRY'!X257,IF(AND($D$4='DATA ENTRY'!CK257),'DATA ENTRY'!X257,""))))</f>
        <v/>
      </c>
      <c r="P258" s="3" t="str">
        <f>IF('DATA ENTRY'!CK257="","",IF('DATA ENTRY'!G257="","",IF($D$4="All Post",'DATA ENTRY'!G257,IF(AND($D$4='DATA ENTRY'!CK257),'DATA ENTRY'!G257,""))))</f>
        <v/>
      </c>
      <c r="S258">
        <f t="shared" si="51"/>
        <v>0</v>
      </c>
      <c r="T258" t="str">
        <f t="shared" si="52"/>
        <v/>
      </c>
      <c r="BZ258" t="str">
        <f t="shared" si="53"/>
        <v/>
      </c>
      <c r="CA258" t="str">
        <f t="shared" si="54"/>
        <v/>
      </c>
      <c r="CB258" s="224">
        <v>252</v>
      </c>
      <c r="CC258" s="3" t="str">
        <f>IF('DATA ENTRY'!CK257="","",IF('DATA ENTRY'!B257="","",IF(AND($CD$4='DATA ENTRY'!CK257,$CG$4='DATA ENTRY'!D257),'DATA ENTRY'!B257,"")))</f>
        <v/>
      </c>
      <c r="CD258" s="3" t="str">
        <f>IF('DATA ENTRY'!CK257="","",IF('DATA ENTRY'!C257="","",IF(AND($CD$4='DATA ENTRY'!CK257,$CG$4='DATA ENTRY'!D257),'DATA ENTRY'!C257,"")))</f>
        <v/>
      </c>
      <c r="CE258" s="4" t="str">
        <f>IF('DATA ENTRY'!CK257="","",IF('DATA ENTRY'!I257="","",IF(AND($CD$4='DATA ENTRY'!CK257,$CG$4='DATA ENTRY'!D257),'DATA ENTRY'!I257,"")))</f>
        <v/>
      </c>
      <c r="CF258" s="4" t="str">
        <f>IF('DATA ENTRY'!CK257="","",IF('DATA ENTRY'!CK257="","",IF(AND($CD$4='DATA ENTRY'!CK257,$CG$4='DATA ENTRY'!D257),'DATA ENTRY'!CK257,"")))</f>
        <v/>
      </c>
      <c r="CG258" s="3" t="str">
        <f>IF('DATA ENTRY'!CK257="","",IF('DATA ENTRY'!N257="","",IF(AND($CD$4='DATA ENTRY'!CK257,$CG$4='DATA ENTRY'!D257),'DATA ENTRY'!N257,"")))</f>
        <v/>
      </c>
      <c r="CH258" s="107" t="str">
        <f>IF('DATA ENTRY'!CK257="","",IF('DATA ENTRY'!O257="","",IF(AND($CD$4='DATA ENTRY'!CK257,$CG$4='DATA ENTRY'!D257),'DATA ENTRY'!O257,"")))</f>
        <v/>
      </c>
      <c r="CI258" s="3" t="str">
        <f>IF('DATA ENTRY'!CK257="","",IF('DATA ENTRY'!P257="","",IF(AND($CD$4='DATA ENTRY'!CK257,$CG$4='DATA ENTRY'!D257),'DATA ENTRY'!P257,"")))</f>
        <v/>
      </c>
      <c r="CJ258" s="107" t="str">
        <f>IF('DATA ENTRY'!CK257="","",IF('DATA ENTRY'!Q257="","",IF(AND($CD$4='DATA ENTRY'!CK257,$CG$4='DATA ENTRY'!D257),'DATA ENTRY'!Q257,"")))</f>
        <v/>
      </c>
      <c r="CK258" s="3" t="str">
        <f>IF('DATA ENTRY'!CK257="","",IF('DATA ENTRY'!R257="","",IF(AND($CD$4='DATA ENTRY'!CK257,$CG$4='DATA ENTRY'!D257),'DATA ENTRY'!R257,"")))</f>
        <v/>
      </c>
      <c r="CL258" s="3" t="str">
        <f>IF('DATA ENTRY'!CK257="","",IF('DATA ENTRY'!S257="","",IF(AND($CD$4='DATA ENTRY'!CK257,$CG$4='DATA ENTRY'!D257),'DATA ENTRY'!S257,"")))</f>
        <v/>
      </c>
      <c r="CM258" s="3" t="str">
        <f>IF('DATA ENTRY'!CK257="","",IF('DATA ENTRY'!E257="","",IF(AND($CD$4='DATA ENTRY'!CK257,$CG$4='DATA ENTRY'!D257),'DATA ENTRY'!E257,"")))</f>
        <v/>
      </c>
      <c r="CN258" s="3" t="str">
        <f>IF('DATA ENTRY'!CK257="","",IF('DATA ENTRY'!W257="","",IF(AND($CD$4='DATA ENTRY'!CK257,$CG$4='DATA ENTRY'!D257),'DATA ENTRY'!W257,"")))</f>
        <v/>
      </c>
      <c r="CO258" s="3" t="str">
        <f>IF('DATA ENTRY'!CK257="","",IF('DATA ENTRY'!X257="","",IF(AND($CD$4='DATA ENTRY'!CK257,$CG$4='DATA ENTRY'!D257),'DATA ENTRY'!X257,"")))</f>
        <v/>
      </c>
      <c r="CP258" s="108" t="str">
        <f t="shared" si="55"/>
        <v/>
      </c>
      <c r="CQ258" s="108" t="str">
        <f>IF('DATA ENTRY'!CK257="","",IF('DATA ENTRY'!G257="","",IF(AND($CD$4='DATA ENTRY'!CK257,$CG$4='DATA ENTRY'!D257),'DATA ENTRY'!G257,"")))</f>
        <v/>
      </c>
      <c r="CR258" s="230" t="str">
        <f>IF('DATA ENTRY'!CK257="","",IF('DATA ENTRY'!D257="","",IF(AND($CD$4='DATA ENTRY'!CK257,$CG$4='DATA ENTRY'!D257),'DATA ENTRY'!D257,"")))</f>
        <v/>
      </c>
      <c r="CS258">
        <f t="shared" si="56"/>
        <v>0</v>
      </c>
      <c r="CT258">
        <f t="shared" si="57"/>
        <v>0</v>
      </c>
      <c r="CV258" s="139"/>
      <c r="CX258">
        <f t="shared" si="58"/>
        <v>0</v>
      </c>
      <c r="DB258" t="str">
        <f t="shared" si="65"/>
        <v/>
      </c>
      <c r="DC258" t="str">
        <f t="shared" si="66"/>
        <v/>
      </c>
      <c r="DD258" s="224">
        <v>252</v>
      </c>
      <c r="DE258" s="3" t="str">
        <f>IF('DATA ENTRY'!CK257="","",IF('DATA ENTRY'!B257="","",IF(AND($DF$4='DATA ENTRY'!D257),'DATA ENTRY'!B257,"")))</f>
        <v/>
      </c>
      <c r="DF258" s="3" t="str">
        <f>IF('DATA ENTRY'!CK257="","",IF('DATA ENTRY'!C257="","",IF(AND($DF$4='DATA ENTRY'!D257),'DATA ENTRY'!C257,"")))</f>
        <v/>
      </c>
      <c r="DG258" s="4" t="str">
        <f>IF('DATA ENTRY'!CK257="","",IF('DATA ENTRY'!I257="","",IF(AND($DF$4='DATA ENTRY'!D257),'DATA ENTRY'!I257,"")))</f>
        <v/>
      </c>
      <c r="DH258" s="4" t="str">
        <f>IF('DATA ENTRY'!CK257="","",IF('DATA ENTRY'!CK257="","",IF(AND($DF$4='DATA ENTRY'!D257),'DATA ENTRY'!CK257,"")))</f>
        <v/>
      </c>
      <c r="DI258" s="3" t="str">
        <f>IF('DATA ENTRY'!CK257="","",IF('DATA ENTRY'!N257="","",IF(AND($DF$4='DATA ENTRY'!D257),'DATA ENTRY'!N257,"")))</f>
        <v/>
      </c>
      <c r="DJ258" s="107" t="str">
        <f>IF('DATA ENTRY'!CK257="","",IF('DATA ENTRY'!O257="","",IF(AND($DF$4='DATA ENTRY'!D257),'DATA ENTRY'!O257,"")))</f>
        <v/>
      </c>
      <c r="DK258" s="3" t="str">
        <f>IF('DATA ENTRY'!CK257="","",IF('DATA ENTRY'!P257="","",IF(AND($DF$4='DATA ENTRY'!D257),'DATA ENTRY'!P257,"")))</f>
        <v/>
      </c>
      <c r="DL258" s="107" t="str">
        <f>IF('DATA ENTRY'!CK257="","",IF('DATA ENTRY'!Q257="","",IF(AND($DF$4='DATA ENTRY'!D257),'DATA ENTRY'!Q257,"")))</f>
        <v/>
      </c>
      <c r="DM258" s="3" t="str">
        <f>IF('DATA ENTRY'!CK257="","",IF('DATA ENTRY'!R257="","",IF(AND($DF$4='DATA ENTRY'!D257),'DATA ENTRY'!R257,"")))</f>
        <v/>
      </c>
      <c r="DN258" s="107" t="str">
        <f>IF('DATA ENTRY'!CK257="","",IF('DATA ENTRY'!S257="","",IF(AND($DF$4='DATA ENTRY'!D257),'DATA ENTRY'!S257,"")))</f>
        <v/>
      </c>
      <c r="DO258" s="3" t="str">
        <f>IF('DATA ENTRY'!CK257="","",IF('DATA ENTRY'!E257="","",IF(AND($DF$4='DATA ENTRY'!D257),'DATA ENTRY'!E257,"")))</f>
        <v/>
      </c>
      <c r="DP258" s="3" t="str">
        <f>IF('DATA ENTRY'!CK257="","",IF('DATA ENTRY'!D257="","",IF(AND($DF$4='DATA ENTRY'!D257),'DATA ENTRY'!D257,"")))</f>
        <v/>
      </c>
      <c r="DQ258" s="3" t="str">
        <f>IF('DATA ENTRY'!CK257="","",IF('DATA ENTRY'!W257="","",IF(AND($DF$4='DATA ENTRY'!D257),'DATA ENTRY'!W257,"")))</f>
        <v/>
      </c>
      <c r="DR258" s="3" t="str">
        <f>IF('DATA ENTRY'!CK257="","",IF('DATA ENTRY'!X257="","",IF(AND($DF$4='DATA ENTRY'!D257),'DATA ENTRY'!X257,"")))</f>
        <v/>
      </c>
      <c r="DS258" s="108" t="str">
        <f t="shared" si="59"/>
        <v/>
      </c>
      <c r="DT258" s="108" t="str">
        <f>IF('DATA ENTRY'!CK257="","",IF('DATA ENTRY'!D257="","",IF(AND($DF$4='DATA ENTRY'!D257),'DATA ENTRY'!G257,"")))</f>
        <v/>
      </c>
      <c r="DY258">
        <f t="shared" si="60"/>
        <v>0</v>
      </c>
      <c r="EB258" t="str">
        <f t="shared" si="61"/>
        <v/>
      </c>
      <c r="EC258" t="str">
        <f t="shared" si="62"/>
        <v/>
      </c>
      <c r="ED258" s="224">
        <v>252</v>
      </c>
      <c r="EE258" s="3" t="str">
        <f>IF('DATA ENTRY'!CK257="","",IF('DATA ENTRY'!B257="","",IF(AND($EF$4='DATA ENTRY'!G257,$EH$4='DATA ENTRY'!F257),'DATA ENTRY'!B257,"")))</f>
        <v/>
      </c>
      <c r="EF258" s="3" t="str">
        <f>IF('DATA ENTRY'!CK257="","",IF('DATA ENTRY'!C257="","",IF(AND($EF$4='DATA ENTRY'!G257,$EH$4='DATA ENTRY'!F257),'DATA ENTRY'!C257,"")))</f>
        <v/>
      </c>
      <c r="EG258" s="4" t="str">
        <f>IF('DATA ENTRY'!CK257="","",IF('DATA ENTRY'!I257="","",IF(AND($EF$4='DATA ENTRY'!G257,$EH$4='DATA ENTRY'!F257),'DATA ENTRY'!I257,"")))</f>
        <v/>
      </c>
      <c r="EH258" s="4" t="str">
        <f>IF('DATA ENTRY'!CK257="","",IF('DATA ENTRY'!CK257="","",IF(AND($EF$4='DATA ENTRY'!G257,$EH$4='DATA ENTRY'!F257),'DATA ENTRY'!CK257,"")))</f>
        <v/>
      </c>
      <c r="EI258" s="3" t="str">
        <f>IF('DATA ENTRY'!CK257="","",IF('DATA ENTRY'!N257="","",IF(AND($EF$4='DATA ENTRY'!G257,$EH$4='DATA ENTRY'!F257),'DATA ENTRY'!N257,"")))</f>
        <v/>
      </c>
      <c r="EJ258" s="107" t="str">
        <f>IF('DATA ENTRY'!CK257="","",IF('DATA ENTRY'!O257="","",IF(AND($EF$4='DATA ENTRY'!G257,$EH$4='DATA ENTRY'!F257),'DATA ENTRY'!O257,"")))</f>
        <v/>
      </c>
      <c r="EK258" s="3" t="str">
        <f>IF('DATA ENTRY'!CK257="","",IF('DATA ENTRY'!P257="","",IF(AND($EF$4='DATA ENTRY'!G257,$EH$4='DATA ENTRY'!F257),'DATA ENTRY'!P257,"")))</f>
        <v/>
      </c>
      <c r="EL258" s="107" t="str">
        <f>IF('DATA ENTRY'!CK257="","",IF('DATA ENTRY'!Q257="","",IF(AND($EF$4='DATA ENTRY'!G257,$EH$4='DATA ENTRY'!F257),'DATA ENTRY'!Q257,"")))</f>
        <v/>
      </c>
      <c r="EM258" s="3" t="str">
        <f>IF('DATA ENTRY'!CK257="","",IF('DATA ENTRY'!R257="","",IF(AND($EF$4='DATA ENTRY'!G257,$EH$4='DATA ENTRY'!F257),'DATA ENTRY'!R257,"")))</f>
        <v/>
      </c>
      <c r="EN258" s="107" t="str">
        <f>IF('DATA ENTRY'!CK257="","",IF('DATA ENTRY'!S257="","",IF(AND($EF$4='DATA ENTRY'!G257,$EH$4='DATA ENTRY'!F257),'DATA ENTRY'!S257,"")))</f>
        <v/>
      </c>
      <c r="EO258" s="3" t="str">
        <f>IF('DATA ENTRY'!CK257="","",IF('DATA ENTRY'!E257="","",IF(AND($EF$4='DATA ENTRY'!G257,$EH$4='DATA ENTRY'!F257),'DATA ENTRY'!E257,"")))</f>
        <v/>
      </c>
      <c r="EP258" s="3" t="str">
        <f>IF('DATA ENTRY'!CK257="","",IF('DATA ENTRY'!D257="","",IF(AND($EF$4='DATA ENTRY'!G257,$EH$4='DATA ENTRY'!F257),'DATA ENTRY'!D257,"")))</f>
        <v/>
      </c>
      <c r="EQ258" s="3" t="str">
        <f>IF('DATA ENTRY'!CK257="","",IF('DATA ENTRY'!W257="","",IF(AND($EF$4='DATA ENTRY'!G257,$EH$4='DATA ENTRY'!F257),'DATA ENTRY'!W257,"")))</f>
        <v/>
      </c>
      <c r="ER258" s="3" t="str">
        <f>IF('DATA ENTRY'!CK257="","",IF('DATA ENTRY'!X257="","",IF(AND($EF$4='DATA ENTRY'!G257,$EH$4='DATA ENTRY'!F257),'DATA ENTRY'!X257,"")))</f>
        <v/>
      </c>
      <c r="ES258" s="108" t="str">
        <f t="shared" si="63"/>
        <v/>
      </c>
      <c r="ET258" s="108" t="str">
        <f>IF('DATA ENTRY'!CK257="","",IF('DATA ENTRY'!D257="","",IF(AND($EF$4='DATA ENTRY'!G257,$EH$4='DATA ENTRY'!F257),'DATA ENTRY'!G257,"")))</f>
        <v/>
      </c>
      <c r="EY258">
        <f t="shared" si="64"/>
        <v>0</v>
      </c>
    </row>
    <row r="259" spans="1:155">
      <c r="A259" t="str">
        <f>IF(S259=0,"",1+(MAX($A$7:A258)))</f>
        <v/>
      </c>
      <c r="B259" s="224">
        <v>253</v>
      </c>
      <c r="C259" s="3" t="str">
        <f>IF('DATA ENTRY'!CK258="","",IF('DATA ENTRY'!B258="","",IF($D$4="All Post",'DATA ENTRY'!B258,IF(AND($D$4='DATA ENTRY'!CK258),'DATA ENTRY'!B258,""))))</f>
        <v/>
      </c>
      <c r="D259" s="3" t="str">
        <f>IF('DATA ENTRY'!CK258="","",IF('DATA ENTRY'!C258="","",IF($D$4="All Post",'DATA ENTRY'!C258,IF(AND($D$4='DATA ENTRY'!CK258),'DATA ENTRY'!C258,""))))</f>
        <v/>
      </c>
      <c r="E259" s="4" t="str">
        <f>IF('DATA ENTRY'!CK258="","",IF('DATA ENTRY'!I258="","",IF($D$4="All Post",'DATA ENTRY'!I258,IF(AND($D$4='DATA ENTRY'!CK258),'DATA ENTRY'!I258,""))))</f>
        <v/>
      </c>
      <c r="F259" s="4" t="str">
        <f>IF('DATA ENTRY'!CK258="","",IF('DATA ENTRY'!CK258="","",IF($D$4="All Post",'DATA ENTRY'!CK258,IF(AND($D$4='DATA ENTRY'!CK258),'DATA ENTRY'!CK258,""))))</f>
        <v/>
      </c>
      <c r="G259" s="3" t="str">
        <f>IF('DATA ENTRY'!CK258="","",IF('DATA ENTRY'!N258="","",IF($D$4="All Post",'DATA ENTRY'!N258,IF(AND($D$4='DATA ENTRY'!CK258),'DATA ENTRY'!N258,""))))</f>
        <v/>
      </c>
      <c r="H259" s="107" t="str">
        <f>IF('DATA ENTRY'!CK258="","",IF('DATA ENTRY'!O258="","",IF($D$4="All Post",'DATA ENTRY'!O258,IF(AND($D$4='DATA ENTRY'!CK258),'DATA ENTRY'!O258,""))))</f>
        <v/>
      </c>
      <c r="I259" s="3" t="str">
        <f>IF('DATA ENTRY'!CK258="","",IF('DATA ENTRY'!P258="","",IF($D$4="All Post",'DATA ENTRY'!P258,IF(AND($D$4='DATA ENTRY'!CK258),'DATA ENTRY'!P258,""))))</f>
        <v/>
      </c>
      <c r="J259" s="107" t="str">
        <f>IF('DATA ENTRY'!CK258="","",IF('DATA ENTRY'!Q258="","",IF($D$4="All Post",'DATA ENTRY'!Q258,IF(AND($D$4='DATA ENTRY'!CK258),'DATA ENTRY'!Q258,""))))</f>
        <v/>
      </c>
      <c r="K259" s="3" t="str">
        <f>IF('DATA ENTRY'!CK258="","",IF('DATA ENTRY'!R258="","",IF($D$4="All Post",'DATA ENTRY'!R258,IF(AND($D$4='DATA ENTRY'!CK258),'DATA ENTRY'!R258,""))))</f>
        <v/>
      </c>
      <c r="L259" s="3" t="str">
        <f>IF('DATA ENTRY'!CK258="","",IF('DATA ENTRY'!S258="","",IF($D$4="All Post",'DATA ENTRY'!S258,IF(AND($D$4='DATA ENTRY'!CK258),'DATA ENTRY'!S258,""))))</f>
        <v/>
      </c>
      <c r="M259" s="3" t="str">
        <f>IF('DATA ENTRY'!CK258="","",IF('DATA ENTRY'!E258="","",IF($D$4="All Post",'DATA ENTRY'!E258,IF(AND($D$4='DATA ENTRY'!CK258),'DATA ENTRY'!E258,""))))</f>
        <v/>
      </c>
      <c r="N259" s="3" t="str">
        <f>IF('DATA ENTRY'!CK258="","",IF('DATA ENTRY'!W258="","",IF($D$4="All Post",'DATA ENTRY'!W258,IF(AND($D$4='DATA ENTRY'!CK258),'DATA ENTRY'!W258,""))))</f>
        <v/>
      </c>
      <c r="O259" s="3" t="str">
        <f>IF('DATA ENTRY'!CK258="","",IF('DATA ENTRY'!X258="","",IF($D$4="All Post",'DATA ENTRY'!X258,IF(AND($D$4='DATA ENTRY'!CK258),'DATA ENTRY'!X258,""))))</f>
        <v/>
      </c>
      <c r="P259" s="3" t="str">
        <f>IF('DATA ENTRY'!CK258="","",IF('DATA ENTRY'!G258="","",IF($D$4="All Post",'DATA ENTRY'!G258,IF(AND($D$4='DATA ENTRY'!CK258),'DATA ENTRY'!G258,""))))</f>
        <v/>
      </c>
      <c r="S259">
        <f t="shared" si="51"/>
        <v>0</v>
      </c>
      <c r="T259" t="str">
        <f t="shared" si="52"/>
        <v/>
      </c>
      <c r="BZ259" t="str">
        <f t="shared" si="53"/>
        <v/>
      </c>
      <c r="CA259" t="str">
        <f t="shared" si="54"/>
        <v/>
      </c>
      <c r="CB259" s="224">
        <v>253</v>
      </c>
      <c r="CC259" s="3" t="str">
        <f>IF('DATA ENTRY'!CK258="","",IF('DATA ENTRY'!B258="","",IF(AND($CD$4='DATA ENTRY'!CK258,$CG$4='DATA ENTRY'!D258),'DATA ENTRY'!B258,"")))</f>
        <v/>
      </c>
      <c r="CD259" s="3" t="str">
        <f>IF('DATA ENTRY'!CK258="","",IF('DATA ENTRY'!C258="","",IF(AND($CD$4='DATA ENTRY'!CK258,$CG$4='DATA ENTRY'!D258),'DATA ENTRY'!C258,"")))</f>
        <v/>
      </c>
      <c r="CE259" s="4" t="str">
        <f>IF('DATA ENTRY'!CK258="","",IF('DATA ENTRY'!I258="","",IF(AND($CD$4='DATA ENTRY'!CK258,$CG$4='DATA ENTRY'!D258),'DATA ENTRY'!I258,"")))</f>
        <v/>
      </c>
      <c r="CF259" s="4" t="str">
        <f>IF('DATA ENTRY'!CK258="","",IF('DATA ENTRY'!CK258="","",IF(AND($CD$4='DATA ENTRY'!CK258,$CG$4='DATA ENTRY'!D258),'DATA ENTRY'!CK258,"")))</f>
        <v/>
      </c>
      <c r="CG259" s="3" t="str">
        <f>IF('DATA ENTRY'!CK258="","",IF('DATA ENTRY'!N258="","",IF(AND($CD$4='DATA ENTRY'!CK258,$CG$4='DATA ENTRY'!D258),'DATA ENTRY'!N258,"")))</f>
        <v/>
      </c>
      <c r="CH259" s="107" t="str">
        <f>IF('DATA ENTRY'!CK258="","",IF('DATA ENTRY'!O258="","",IF(AND($CD$4='DATA ENTRY'!CK258,$CG$4='DATA ENTRY'!D258),'DATA ENTRY'!O258,"")))</f>
        <v/>
      </c>
      <c r="CI259" s="3" t="str">
        <f>IF('DATA ENTRY'!CK258="","",IF('DATA ENTRY'!P258="","",IF(AND($CD$4='DATA ENTRY'!CK258,$CG$4='DATA ENTRY'!D258),'DATA ENTRY'!P258,"")))</f>
        <v/>
      </c>
      <c r="CJ259" s="107" t="str">
        <f>IF('DATA ENTRY'!CK258="","",IF('DATA ENTRY'!Q258="","",IF(AND($CD$4='DATA ENTRY'!CK258,$CG$4='DATA ENTRY'!D258),'DATA ENTRY'!Q258,"")))</f>
        <v/>
      </c>
      <c r="CK259" s="3" t="str">
        <f>IF('DATA ENTRY'!CK258="","",IF('DATA ENTRY'!R258="","",IF(AND($CD$4='DATA ENTRY'!CK258,$CG$4='DATA ENTRY'!D258),'DATA ENTRY'!R258,"")))</f>
        <v/>
      </c>
      <c r="CL259" s="3" t="str">
        <f>IF('DATA ENTRY'!CK258="","",IF('DATA ENTRY'!S258="","",IF(AND($CD$4='DATA ENTRY'!CK258,$CG$4='DATA ENTRY'!D258),'DATA ENTRY'!S258,"")))</f>
        <v/>
      </c>
      <c r="CM259" s="3" t="str">
        <f>IF('DATA ENTRY'!CK258="","",IF('DATA ENTRY'!E258="","",IF(AND($CD$4='DATA ENTRY'!CK258,$CG$4='DATA ENTRY'!D258),'DATA ENTRY'!E258,"")))</f>
        <v/>
      </c>
      <c r="CN259" s="3" t="str">
        <f>IF('DATA ENTRY'!CK258="","",IF('DATA ENTRY'!W258="","",IF(AND($CD$4='DATA ENTRY'!CK258,$CG$4='DATA ENTRY'!D258),'DATA ENTRY'!W258,"")))</f>
        <v/>
      </c>
      <c r="CO259" s="3" t="str">
        <f>IF('DATA ENTRY'!CK258="","",IF('DATA ENTRY'!X258="","",IF(AND($CD$4='DATA ENTRY'!CK258,$CG$4='DATA ENTRY'!D258),'DATA ENTRY'!X258,"")))</f>
        <v/>
      </c>
      <c r="CP259" s="108" t="str">
        <f t="shared" si="55"/>
        <v/>
      </c>
      <c r="CQ259" s="108" t="str">
        <f>IF('DATA ENTRY'!CK258="","",IF('DATA ENTRY'!G258="","",IF(AND($CD$4='DATA ENTRY'!CK258,$CG$4='DATA ENTRY'!D258),'DATA ENTRY'!G258,"")))</f>
        <v/>
      </c>
      <c r="CR259" s="230" t="str">
        <f>IF('DATA ENTRY'!CK258="","",IF('DATA ENTRY'!D258="","",IF(AND($CD$4='DATA ENTRY'!CK258,$CG$4='DATA ENTRY'!D258),'DATA ENTRY'!D258,"")))</f>
        <v/>
      </c>
      <c r="CS259">
        <f t="shared" si="56"/>
        <v>0</v>
      </c>
      <c r="CT259">
        <f t="shared" si="57"/>
        <v>0</v>
      </c>
      <c r="CV259" s="139"/>
      <c r="CX259">
        <f t="shared" si="58"/>
        <v>0</v>
      </c>
      <c r="DB259" t="str">
        <f t="shared" si="65"/>
        <v/>
      </c>
      <c r="DC259" t="str">
        <f t="shared" si="66"/>
        <v/>
      </c>
      <c r="DD259" s="224">
        <v>253</v>
      </c>
      <c r="DE259" s="3" t="str">
        <f>IF('DATA ENTRY'!CK258="","",IF('DATA ENTRY'!B258="","",IF(AND($DF$4='DATA ENTRY'!D258),'DATA ENTRY'!B258,"")))</f>
        <v/>
      </c>
      <c r="DF259" s="3" t="str">
        <f>IF('DATA ENTRY'!CK258="","",IF('DATA ENTRY'!C258="","",IF(AND($DF$4='DATA ENTRY'!D258),'DATA ENTRY'!C258,"")))</f>
        <v/>
      </c>
      <c r="DG259" s="4" t="str">
        <f>IF('DATA ENTRY'!CK258="","",IF('DATA ENTRY'!I258="","",IF(AND($DF$4='DATA ENTRY'!D258),'DATA ENTRY'!I258,"")))</f>
        <v/>
      </c>
      <c r="DH259" s="4" t="str">
        <f>IF('DATA ENTRY'!CK258="","",IF('DATA ENTRY'!CK258="","",IF(AND($DF$4='DATA ENTRY'!D258),'DATA ENTRY'!CK258,"")))</f>
        <v/>
      </c>
      <c r="DI259" s="3" t="str">
        <f>IF('DATA ENTRY'!CK258="","",IF('DATA ENTRY'!N258="","",IF(AND($DF$4='DATA ENTRY'!D258),'DATA ENTRY'!N258,"")))</f>
        <v/>
      </c>
      <c r="DJ259" s="107" t="str">
        <f>IF('DATA ENTRY'!CK258="","",IF('DATA ENTRY'!O258="","",IF(AND($DF$4='DATA ENTRY'!D258),'DATA ENTRY'!O258,"")))</f>
        <v/>
      </c>
      <c r="DK259" s="3" t="str">
        <f>IF('DATA ENTRY'!CK258="","",IF('DATA ENTRY'!P258="","",IF(AND($DF$4='DATA ENTRY'!D258),'DATA ENTRY'!P258,"")))</f>
        <v/>
      </c>
      <c r="DL259" s="107" t="str">
        <f>IF('DATA ENTRY'!CK258="","",IF('DATA ENTRY'!Q258="","",IF(AND($DF$4='DATA ENTRY'!D258),'DATA ENTRY'!Q258,"")))</f>
        <v/>
      </c>
      <c r="DM259" s="3" t="str">
        <f>IF('DATA ENTRY'!CK258="","",IF('DATA ENTRY'!R258="","",IF(AND($DF$4='DATA ENTRY'!D258),'DATA ENTRY'!R258,"")))</f>
        <v/>
      </c>
      <c r="DN259" s="107" t="str">
        <f>IF('DATA ENTRY'!CK258="","",IF('DATA ENTRY'!S258="","",IF(AND($DF$4='DATA ENTRY'!D258),'DATA ENTRY'!S258,"")))</f>
        <v/>
      </c>
      <c r="DO259" s="3" t="str">
        <f>IF('DATA ENTRY'!CK258="","",IF('DATA ENTRY'!E258="","",IF(AND($DF$4='DATA ENTRY'!D258),'DATA ENTRY'!E258,"")))</f>
        <v/>
      </c>
      <c r="DP259" s="3" t="str">
        <f>IF('DATA ENTRY'!CK258="","",IF('DATA ENTRY'!D258="","",IF(AND($DF$4='DATA ENTRY'!D258),'DATA ENTRY'!D258,"")))</f>
        <v/>
      </c>
      <c r="DQ259" s="3" t="str">
        <f>IF('DATA ENTRY'!CK258="","",IF('DATA ENTRY'!W258="","",IF(AND($DF$4='DATA ENTRY'!D258),'DATA ENTRY'!W258,"")))</f>
        <v/>
      </c>
      <c r="DR259" s="3" t="str">
        <f>IF('DATA ENTRY'!CK258="","",IF('DATA ENTRY'!X258="","",IF(AND($DF$4='DATA ENTRY'!D258),'DATA ENTRY'!X258,"")))</f>
        <v/>
      </c>
      <c r="DS259" s="108" t="str">
        <f t="shared" si="59"/>
        <v/>
      </c>
      <c r="DT259" s="108" t="str">
        <f>IF('DATA ENTRY'!CK258="","",IF('DATA ENTRY'!D258="","",IF(AND($DF$4='DATA ENTRY'!D258),'DATA ENTRY'!G258,"")))</f>
        <v/>
      </c>
      <c r="DY259">
        <f t="shared" si="60"/>
        <v>0</v>
      </c>
      <c r="EB259" t="str">
        <f t="shared" si="61"/>
        <v/>
      </c>
      <c r="EC259" t="str">
        <f t="shared" si="62"/>
        <v/>
      </c>
      <c r="ED259" s="224">
        <v>253</v>
      </c>
      <c r="EE259" s="3" t="str">
        <f>IF('DATA ENTRY'!CK258="","",IF('DATA ENTRY'!B258="","",IF(AND($EF$4='DATA ENTRY'!G258,$EH$4='DATA ENTRY'!F258),'DATA ENTRY'!B258,"")))</f>
        <v/>
      </c>
      <c r="EF259" s="3" t="str">
        <f>IF('DATA ENTRY'!CK258="","",IF('DATA ENTRY'!C258="","",IF(AND($EF$4='DATA ENTRY'!G258,$EH$4='DATA ENTRY'!F258),'DATA ENTRY'!C258,"")))</f>
        <v/>
      </c>
      <c r="EG259" s="4" t="str">
        <f>IF('DATA ENTRY'!CK258="","",IF('DATA ENTRY'!I258="","",IF(AND($EF$4='DATA ENTRY'!G258,$EH$4='DATA ENTRY'!F258),'DATA ENTRY'!I258,"")))</f>
        <v/>
      </c>
      <c r="EH259" s="4" t="str">
        <f>IF('DATA ENTRY'!CK258="","",IF('DATA ENTRY'!CK258="","",IF(AND($EF$4='DATA ENTRY'!G258,$EH$4='DATA ENTRY'!F258),'DATA ENTRY'!CK258,"")))</f>
        <v/>
      </c>
      <c r="EI259" s="3" t="str">
        <f>IF('DATA ENTRY'!CK258="","",IF('DATA ENTRY'!N258="","",IF(AND($EF$4='DATA ENTRY'!G258,$EH$4='DATA ENTRY'!F258),'DATA ENTRY'!N258,"")))</f>
        <v/>
      </c>
      <c r="EJ259" s="107" t="str">
        <f>IF('DATA ENTRY'!CK258="","",IF('DATA ENTRY'!O258="","",IF(AND($EF$4='DATA ENTRY'!G258,$EH$4='DATA ENTRY'!F258),'DATA ENTRY'!O258,"")))</f>
        <v/>
      </c>
      <c r="EK259" s="3" t="str">
        <f>IF('DATA ENTRY'!CK258="","",IF('DATA ENTRY'!P258="","",IF(AND($EF$4='DATA ENTRY'!G258,$EH$4='DATA ENTRY'!F258),'DATA ENTRY'!P258,"")))</f>
        <v/>
      </c>
      <c r="EL259" s="107" t="str">
        <f>IF('DATA ENTRY'!CK258="","",IF('DATA ENTRY'!Q258="","",IF(AND($EF$4='DATA ENTRY'!G258,$EH$4='DATA ENTRY'!F258),'DATA ENTRY'!Q258,"")))</f>
        <v/>
      </c>
      <c r="EM259" s="3" t="str">
        <f>IF('DATA ENTRY'!CK258="","",IF('DATA ENTRY'!R258="","",IF(AND($EF$4='DATA ENTRY'!G258,$EH$4='DATA ENTRY'!F258),'DATA ENTRY'!R258,"")))</f>
        <v/>
      </c>
      <c r="EN259" s="107" t="str">
        <f>IF('DATA ENTRY'!CK258="","",IF('DATA ENTRY'!S258="","",IF(AND($EF$4='DATA ENTRY'!G258,$EH$4='DATA ENTRY'!F258),'DATA ENTRY'!S258,"")))</f>
        <v/>
      </c>
      <c r="EO259" s="3" t="str">
        <f>IF('DATA ENTRY'!CK258="","",IF('DATA ENTRY'!E258="","",IF(AND($EF$4='DATA ENTRY'!G258,$EH$4='DATA ENTRY'!F258),'DATA ENTRY'!E258,"")))</f>
        <v/>
      </c>
      <c r="EP259" s="3" t="str">
        <f>IF('DATA ENTRY'!CK258="","",IF('DATA ENTRY'!D258="","",IF(AND($EF$4='DATA ENTRY'!G258,$EH$4='DATA ENTRY'!F258),'DATA ENTRY'!D258,"")))</f>
        <v/>
      </c>
      <c r="EQ259" s="3" t="str">
        <f>IF('DATA ENTRY'!CK258="","",IF('DATA ENTRY'!W258="","",IF(AND($EF$4='DATA ENTRY'!G258,$EH$4='DATA ENTRY'!F258),'DATA ENTRY'!W258,"")))</f>
        <v/>
      </c>
      <c r="ER259" s="3" t="str">
        <f>IF('DATA ENTRY'!CK258="","",IF('DATA ENTRY'!X258="","",IF(AND($EF$4='DATA ENTRY'!G258,$EH$4='DATA ENTRY'!F258),'DATA ENTRY'!X258,"")))</f>
        <v/>
      </c>
      <c r="ES259" s="108" t="str">
        <f t="shared" si="63"/>
        <v/>
      </c>
      <c r="ET259" s="108" t="str">
        <f>IF('DATA ENTRY'!CK258="","",IF('DATA ENTRY'!D258="","",IF(AND($EF$4='DATA ENTRY'!G258,$EH$4='DATA ENTRY'!F258),'DATA ENTRY'!G258,"")))</f>
        <v/>
      </c>
      <c r="EY259">
        <f t="shared" si="64"/>
        <v>0</v>
      </c>
    </row>
    <row r="260" spans="1:155">
      <c r="A260" t="str">
        <f>IF(S260=0,"",1+(MAX($A$7:A259)))</f>
        <v/>
      </c>
      <c r="B260" s="224">
        <v>254</v>
      </c>
      <c r="C260" s="3" t="str">
        <f>IF('DATA ENTRY'!CK259="","",IF('DATA ENTRY'!B259="","",IF($D$4="All Post",'DATA ENTRY'!B259,IF(AND($D$4='DATA ENTRY'!CK259),'DATA ENTRY'!B259,""))))</f>
        <v/>
      </c>
      <c r="D260" s="3" t="str">
        <f>IF('DATA ENTRY'!CK259="","",IF('DATA ENTRY'!C259="","",IF($D$4="All Post",'DATA ENTRY'!C259,IF(AND($D$4='DATA ENTRY'!CK259),'DATA ENTRY'!C259,""))))</f>
        <v/>
      </c>
      <c r="E260" s="4" t="str">
        <f>IF('DATA ENTRY'!CK259="","",IF('DATA ENTRY'!I259="","",IF($D$4="All Post",'DATA ENTRY'!I259,IF(AND($D$4='DATA ENTRY'!CK259),'DATA ENTRY'!I259,""))))</f>
        <v/>
      </c>
      <c r="F260" s="4" t="str">
        <f>IF('DATA ENTRY'!CK259="","",IF('DATA ENTRY'!CK259="","",IF($D$4="All Post",'DATA ENTRY'!CK259,IF(AND($D$4='DATA ENTRY'!CK259),'DATA ENTRY'!CK259,""))))</f>
        <v/>
      </c>
      <c r="G260" s="3" t="str">
        <f>IF('DATA ENTRY'!CK259="","",IF('DATA ENTRY'!N259="","",IF($D$4="All Post",'DATA ENTRY'!N259,IF(AND($D$4='DATA ENTRY'!CK259),'DATA ENTRY'!N259,""))))</f>
        <v/>
      </c>
      <c r="H260" s="107" t="str">
        <f>IF('DATA ENTRY'!CK259="","",IF('DATA ENTRY'!O259="","",IF($D$4="All Post",'DATA ENTRY'!O259,IF(AND($D$4='DATA ENTRY'!CK259),'DATA ENTRY'!O259,""))))</f>
        <v/>
      </c>
      <c r="I260" s="3" t="str">
        <f>IF('DATA ENTRY'!CK259="","",IF('DATA ENTRY'!P259="","",IF($D$4="All Post",'DATA ENTRY'!P259,IF(AND($D$4='DATA ENTRY'!CK259),'DATA ENTRY'!P259,""))))</f>
        <v/>
      </c>
      <c r="J260" s="107" t="str">
        <f>IF('DATA ENTRY'!CK259="","",IF('DATA ENTRY'!Q259="","",IF($D$4="All Post",'DATA ENTRY'!Q259,IF(AND($D$4='DATA ENTRY'!CK259),'DATA ENTRY'!Q259,""))))</f>
        <v/>
      </c>
      <c r="K260" s="3" t="str">
        <f>IF('DATA ENTRY'!CK259="","",IF('DATA ENTRY'!R259="","",IF($D$4="All Post",'DATA ENTRY'!R259,IF(AND($D$4='DATA ENTRY'!CK259),'DATA ENTRY'!R259,""))))</f>
        <v/>
      </c>
      <c r="L260" s="3" t="str">
        <f>IF('DATA ENTRY'!CK259="","",IF('DATA ENTRY'!S259="","",IF($D$4="All Post",'DATA ENTRY'!S259,IF(AND($D$4='DATA ENTRY'!CK259),'DATA ENTRY'!S259,""))))</f>
        <v/>
      </c>
      <c r="M260" s="3" t="str">
        <f>IF('DATA ENTRY'!CK259="","",IF('DATA ENTRY'!E259="","",IF($D$4="All Post",'DATA ENTRY'!E259,IF(AND($D$4='DATA ENTRY'!CK259),'DATA ENTRY'!E259,""))))</f>
        <v/>
      </c>
      <c r="N260" s="3" t="str">
        <f>IF('DATA ENTRY'!CK259="","",IF('DATA ENTRY'!W259="","",IF($D$4="All Post",'DATA ENTRY'!W259,IF(AND($D$4='DATA ENTRY'!CK259),'DATA ENTRY'!W259,""))))</f>
        <v/>
      </c>
      <c r="O260" s="3" t="str">
        <f>IF('DATA ENTRY'!CK259="","",IF('DATA ENTRY'!X259="","",IF($D$4="All Post",'DATA ENTRY'!X259,IF(AND($D$4='DATA ENTRY'!CK259),'DATA ENTRY'!X259,""))))</f>
        <v/>
      </c>
      <c r="P260" s="3" t="str">
        <f>IF('DATA ENTRY'!CK259="","",IF('DATA ENTRY'!G259="","",IF($D$4="All Post",'DATA ENTRY'!G259,IF(AND($D$4='DATA ENTRY'!CK259),'DATA ENTRY'!G259,""))))</f>
        <v/>
      </c>
      <c r="S260">
        <f t="shared" si="51"/>
        <v>0</v>
      </c>
      <c r="T260" t="str">
        <f t="shared" si="52"/>
        <v/>
      </c>
      <c r="BZ260" t="str">
        <f t="shared" si="53"/>
        <v/>
      </c>
      <c r="CA260" t="str">
        <f t="shared" si="54"/>
        <v/>
      </c>
      <c r="CB260" s="224">
        <v>254</v>
      </c>
      <c r="CC260" s="3" t="str">
        <f>IF('DATA ENTRY'!CK259="","",IF('DATA ENTRY'!B259="","",IF(AND($CD$4='DATA ENTRY'!CK259,$CG$4='DATA ENTRY'!D259),'DATA ENTRY'!B259,"")))</f>
        <v/>
      </c>
      <c r="CD260" s="3" t="str">
        <f>IF('DATA ENTRY'!CK259="","",IF('DATA ENTRY'!C259="","",IF(AND($CD$4='DATA ENTRY'!CK259,$CG$4='DATA ENTRY'!D259),'DATA ENTRY'!C259,"")))</f>
        <v/>
      </c>
      <c r="CE260" s="4" t="str">
        <f>IF('DATA ENTRY'!CK259="","",IF('DATA ENTRY'!I259="","",IF(AND($CD$4='DATA ENTRY'!CK259,$CG$4='DATA ENTRY'!D259),'DATA ENTRY'!I259,"")))</f>
        <v/>
      </c>
      <c r="CF260" s="4" t="str">
        <f>IF('DATA ENTRY'!CK259="","",IF('DATA ENTRY'!CK259="","",IF(AND($CD$4='DATA ENTRY'!CK259,$CG$4='DATA ENTRY'!D259),'DATA ENTRY'!CK259,"")))</f>
        <v/>
      </c>
      <c r="CG260" s="3" t="str">
        <f>IF('DATA ENTRY'!CK259="","",IF('DATA ENTRY'!N259="","",IF(AND($CD$4='DATA ENTRY'!CK259,$CG$4='DATA ENTRY'!D259),'DATA ENTRY'!N259,"")))</f>
        <v/>
      </c>
      <c r="CH260" s="107" t="str">
        <f>IF('DATA ENTRY'!CK259="","",IF('DATA ENTRY'!O259="","",IF(AND($CD$4='DATA ENTRY'!CK259,$CG$4='DATA ENTRY'!D259),'DATA ENTRY'!O259,"")))</f>
        <v/>
      </c>
      <c r="CI260" s="3" t="str">
        <f>IF('DATA ENTRY'!CK259="","",IF('DATA ENTRY'!P259="","",IF(AND($CD$4='DATA ENTRY'!CK259,$CG$4='DATA ENTRY'!D259),'DATA ENTRY'!P259,"")))</f>
        <v/>
      </c>
      <c r="CJ260" s="107" t="str">
        <f>IF('DATA ENTRY'!CK259="","",IF('DATA ENTRY'!Q259="","",IF(AND($CD$4='DATA ENTRY'!CK259,$CG$4='DATA ENTRY'!D259),'DATA ENTRY'!Q259,"")))</f>
        <v/>
      </c>
      <c r="CK260" s="3" t="str">
        <f>IF('DATA ENTRY'!CK259="","",IF('DATA ENTRY'!R259="","",IF(AND($CD$4='DATA ENTRY'!CK259,$CG$4='DATA ENTRY'!D259),'DATA ENTRY'!R259,"")))</f>
        <v/>
      </c>
      <c r="CL260" s="3" t="str">
        <f>IF('DATA ENTRY'!CK259="","",IF('DATA ENTRY'!S259="","",IF(AND($CD$4='DATA ENTRY'!CK259,$CG$4='DATA ENTRY'!D259),'DATA ENTRY'!S259,"")))</f>
        <v/>
      </c>
      <c r="CM260" s="3" t="str">
        <f>IF('DATA ENTRY'!CK259="","",IF('DATA ENTRY'!E259="","",IF(AND($CD$4='DATA ENTRY'!CK259,$CG$4='DATA ENTRY'!D259),'DATA ENTRY'!E259,"")))</f>
        <v/>
      </c>
      <c r="CN260" s="3" t="str">
        <f>IF('DATA ENTRY'!CK259="","",IF('DATA ENTRY'!W259="","",IF(AND($CD$4='DATA ENTRY'!CK259,$CG$4='DATA ENTRY'!D259),'DATA ENTRY'!W259,"")))</f>
        <v/>
      </c>
      <c r="CO260" s="3" t="str">
        <f>IF('DATA ENTRY'!CK259="","",IF('DATA ENTRY'!X259="","",IF(AND($CD$4='DATA ENTRY'!CK259,$CG$4='DATA ENTRY'!D259),'DATA ENTRY'!X259,"")))</f>
        <v/>
      </c>
      <c r="CP260" s="108" t="str">
        <f t="shared" si="55"/>
        <v/>
      </c>
      <c r="CQ260" s="108" t="str">
        <f>IF('DATA ENTRY'!CK259="","",IF('DATA ENTRY'!G259="","",IF(AND($CD$4='DATA ENTRY'!CK259,$CG$4='DATA ENTRY'!D259),'DATA ENTRY'!G259,"")))</f>
        <v/>
      </c>
      <c r="CR260" s="230" t="str">
        <f>IF('DATA ENTRY'!CK259="","",IF('DATA ENTRY'!D259="","",IF(AND($CD$4='DATA ENTRY'!CK259,$CG$4='DATA ENTRY'!D259),'DATA ENTRY'!D259,"")))</f>
        <v/>
      </c>
      <c r="CS260">
        <f t="shared" si="56"/>
        <v>0</v>
      </c>
      <c r="CT260">
        <f t="shared" si="57"/>
        <v>0</v>
      </c>
      <c r="CV260" s="139"/>
      <c r="CX260">
        <f t="shared" si="58"/>
        <v>0</v>
      </c>
      <c r="DB260" t="str">
        <f t="shared" si="65"/>
        <v/>
      </c>
      <c r="DC260" t="str">
        <f t="shared" si="66"/>
        <v/>
      </c>
      <c r="DD260" s="224">
        <v>254</v>
      </c>
      <c r="DE260" s="3" t="str">
        <f>IF('DATA ENTRY'!CK259="","",IF('DATA ENTRY'!B259="","",IF(AND($DF$4='DATA ENTRY'!D259),'DATA ENTRY'!B259,"")))</f>
        <v/>
      </c>
      <c r="DF260" s="3" t="str">
        <f>IF('DATA ENTRY'!CK259="","",IF('DATA ENTRY'!C259="","",IF(AND($DF$4='DATA ENTRY'!D259),'DATA ENTRY'!C259,"")))</f>
        <v/>
      </c>
      <c r="DG260" s="4" t="str">
        <f>IF('DATA ENTRY'!CK259="","",IF('DATA ENTRY'!I259="","",IF(AND($DF$4='DATA ENTRY'!D259),'DATA ENTRY'!I259,"")))</f>
        <v/>
      </c>
      <c r="DH260" s="4" t="str">
        <f>IF('DATA ENTRY'!CK259="","",IF('DATA ENTRY'!CK259="","",IF(AND($DF$4='DATA ENTRY'!D259),'DATA ENTRY'!CK259,"")))</f>
        <v/>
      </c>
      <c r="DI260" s="3" t="str">
        <f>IF('DATA ENTRY'!CK259="","",IF('DATA ENTRY'!N259="","",IF(AND($DF$4='DATA ENTRY'!D259),'DATA ENTRY'!N259,"")))</f>
        <v/>
      </c>
      <c r="DJ260" s="107" t="str">
        <f>IF('DATA ENTRY'!CK259="","",IF('DATA ENTRY'!O259="","",IF(AND($DF$4='DATA ENTRY'!D259),'DATA ENTRY'!O259,"")))</f>
        <v/>
      </c>
      <c r="DK260" s="3" t="str">
        <f>IF('DATA ENTRY'!CK259="","",IF('DATA ENTRY'!P259="","",IF(AND($DF$4='DATA ENTRY'!D259),'DATA ENTRY'!P259,"")))</f>
        <v/>
      </c>
      <c r="DL260" s="107" t="str">
        <f>IF('DATA ENTRY'!CK259="","",IF('DATA ENTRY'!Q259="","",IF(AND($DF$4='DATA ENTRY'!D259),'DATA ENTRY'!Q259,"")))</f>
        <v/>
      </c>
      <c r="DM260" s="3" t="str">
        <f>IF('DATA ENTRY'!CK259="","",IF('DATA ENTRY'!R259="","",IF(AND($DF$4='DATA ENTRY'!D259),'DATA ENTRY'!R259,"")))</f>
        <v/>
      </c>
      <c r="DN260" s="107" t="str">
        <f>IF('DATA ENTRY'!CK259="","",IF('DATA ENTRY'!S259="","",IF(AND($DF$4='DATA ENTRY'!D259),'DATA ENTRY'!S259,"")))</f>
        <v/>
      </c>
      <c r="DO260" s="3" t="str">
        <f>IF('DATA ENTRY'!CK259="","",IF('DATA ENTRY'!E259="","",IF(AND($DF$4='DATA ENTRY'!D259),'DATA ENTRY'!E259,"")))</f>
        <v/>
      </c>
      <c r="DP260" s="3" t="str">
        <f>IF('DATA ENTRY'!CK259="","",IF('DATA ENTRY'!D259="","",IF(AND($DF$4='DATA ENTRY'!D259),'DATA ENTRY'!D259,"")))</f>
        <v/>
      </c>
      <c r="DQ260" s="3" t="str">
        <f>IF('DATA ENTRY'!CK259="","",IF('DATA ENTRY'!W259="","",IF(AND($DF$4='DATA ENTRY'!D259),'DATA ENTRY'!W259,"")))</f>
        <v/>
      </c>
      <c r="DR260" s="3" t="str">
        <f>IF('DATA ENTRY'!CK259="","",IF('DATA ENTRY'!X259="","",IF(AND($DF$4='DATA ENTRY'!D259),'DATA ENTRY'!X259,"")))</f>
        <v/>
      </c>
      <c r="DS260" s="108" t="str">
        <f t="shared" si="59"/>
        <v/>
      </c>
      <c r="DT260" s="108" t="str">
        <f>IF('DATA ENTRY'!CK259="","",IF('DATA ENTRY'!D259="","",IF(AND($DF$4='DATA ENTRY'!D259),'DATA ENTRY'!G259,"")))</f>
        <v/>
      </c>
      <c r="DY260">
        <f t="shared" si="60"/>
        <v>0</v>
      </c>
      <c r="EB260" t="str">
        <f t="shared" si="61"/>
        <v/>
      </c>
      <c r="EC260" t="str">
        <f t="shared" si="62"/>
        <v/>
      </c>
      <c r="ED260" s="224">
        <v>254</v>
      </c>
      <c r="EE260" s="3" t="str">
        <f>IF('DATA ENTRY'!CK259="","",IF('DATA ENTRY'!B259="","",IF(AND($EF$4='DATA ENTRY'!G259,$EH$4='DATA ENTRY'!F259),'DATA ENTRY'!B259,"")))</f>
        <v/>
      </c>
      <c r="EF260" s="3" t="str">
        <f>IF('DATA ENTRY'!CK259="","",IF('DATA ENTRY'!C259="","",IF(AND($EF$4='DATA ENTRY'!G259,$EH$4='DATA ENTRY'!F259),'DATA ENTRY'!C259,"")))</f>
        <v/>
      </c>
      <c r="EG260" s="4" t="str">
        <f>IF('DATA ENTRY'!CK259="","",IF('DATA ENTRY'!I259="","",IF(AND($EF$4='DATA ENTRY'!G259,$EH$4='DATA ENTRY'!F259),'DATA ENTRY'!I259,"")))</f>
        <v/>
      </c>
      <c r="EH260" s="4" t="str">
        <f>IF('DATA ENTRY'!CK259="","",IF('DATA ENTRY'!CK259="","",IF(AND($EF$4='DATA ENTRY'!G259,$EH$4='DATA ENTRY'!F259),'DATA ENTRY'!CK259,"")))</f>
        <v/>
      </c>
      <c r="EI260" s="3" t="str">
        <f>IF('DATA ENTRY'!CK259="","",IF('DATA ENTRY'!N259="","",IF(AND($EF$4='DATA ENTRY'!G259,$EH$4='DATA ENTRY'!F259),'DATA ENTRY'!N259,"")))</f>
        <v/>
      </c>
      <c r="EJ260" s="107" t="str">
        <f>IF('DATA ENTRY'!CK259="","",IF('DATA ENTRY'!O259="","",IF(AND($EF$4='DATA ENTRY'!G259,$EH$4='DATA ENTRY'!F259),'DATA ENTRY'!O259,"")))</f>
        <v/>
      </c>
      <c r="EK260" s="3" t="str">
        <f>IF('DATA ENTRY'!CK259="","",IF('DATA ENTRY'!P259="","",IF(AND($EF$4='DATA ENTRY'!G259,$EH$4='DATA ENTRY'!F259),'DATA ENTRY'!P259,"")))</f>
        <v/>
      </c>
      <c r="EL260" s="107" t="str">
        <f>IF('DATA ENTRY'!CK259="","",IF('DATA ENTRY'!Q259="","",IF(AND($EF$4='DATA ENTRY'!G259,$EH$4='DATA ENTRY'!F259),'DATA ENTRY'!Q259,"")))</f>
        <v/>
      </c>
      <c r="EM260" s="3" t="str">
        <f>IF('DATA ENTRY'!CK259="","",IF('DATA ENTRY'!R259="","",IF(AND($EF$4='DATA ENTRY'!G259,$EH$4='DATA ENTRY'!F259),'DATA ENTRY'!R259,"")))</f>
        <v/>
      </c>
      <c r="EN260" s="107" t="str">
        <f>IF('DATA ENTRY'!CK259="","",IF('DATA ENTRY'!S259="","",IF(AND($EF$4='DATA ENTRY'!G259,$EH$4='DATA ENTRY'!F259),'DATA ENTRY'!S259,"")))</f>
        <v/>
      </c>
      <c r="EO260" s="3" t="str">
        <f>IF('DATA ENTRY'!CK259="","",IF('DATA ENTRY'!E259="","",IF(AND($EF$4='DATA ENTRY'!G259,$EH$4='DATA ENTRY'!F259),'DATA ENTRY'!E259,"")))</f>
        <v/>
      </c>
      <c r="EP260" s="3" t="str">
        <f>IF('DATA ENTRY'!CK259="","",IF('DATA ENTRY'!D259="","",IF(AND($EF$4='DATA ENTRY'!G259,$EH$4='DATA ENTRY'!F259),'DATA ENTRY'!D259,"")))</f>
        <v/>
      </c>
      <c r="EQ260" s="3" t="str">
        <f>IF('DATA ENTRY'!CK259="","",IF('DATA ENTRY'!W259="","",IF(AND($EF$4='DATA ENTRY'!G259,$EH$4='DATA ENTRY'!F259),'DATA ENTRY'!W259,"")))</f>
        <v/>
      </c>
      <c r="ER260" s="3" t="str">
        <f>IF('DATA ENTRY'!CK259="","",IF('DATA ENTRY'!X259="","",IF(AND($EF$4='DATA ENTRY'!G259,$EH$4='DATA ENTRY'!F259),'DATA ENTRY'!X259,"")))</f>
        <v/>
      </c>
      <c r="ES260" s="108" t="str">
        <f t="shared" si="63"/>
        <v/>
      </c>
      <c r="ET260" s="108" t="str">
        <f>IF('DATA ENTRY'!CK259="","",IF('DATA ENTRY'!D259="","",IF(AND($EF$4='DATA ENTRY'!G259,$EH$4='DATA ENTRY'!F259),'DATA ENTRY'!G259,"")))</f>
        <v/>
      </c>
      <c r="EY260">
        <f t="shared" si="64"/>
        <v>0</v>
      </c>
    </row>
    <row r="261" spans="1:155">
      <c r="A261" t="str">
        <f>IF(S261=0,"",1+(MAX($A$7:A260)))</f>
        <v/>
      </c>
      <c r="B261" s="224">
        <v>255</v>
      </c>
      <c r="C261" s="3" t="str">
        <f>IF('DATA ENTRY'!CK260="","",IF('DATA ENTRY'!B260="","",IF($D$4="All Post",'DATA ENTRY'!B260,IF(AND($D$4='DATA ENTRY'!CK260),'DATA ENTRY'!B260,""))))</f>
        <v/>
      </c>
      <c r="D261" s="3" t="str">
        <f>IF('DATA ENTRY'!CK260="","",IF('DATA ENTRY'!C260="","",IF($D$4="All Post",'DATA ENTRY'!C260,IF(AND($D$4='DATA ENTRY'!CK260),'DATA ENTRY'!C260,""))))</f>
        <v/>
      </c>
      <c r="E261" s="4" t="str">
        <f>IF('DATA ENTRY'!CK260="","",IF('DATA ENTRY'!I260="","",IF($D$4="All Post",'DATA ENTRY'!I260,IF(AND($D$4='DATA ENTRY'!CK260),'DATA ENTRY'!I260,""))))</f>
        <v/>
      </c>
      <c r="F261" s="4" t="str">
        <f>IF('DATA ENTRY'!CK260="","",IF('DATA ENTRY'!CK260="","",IF($D$4="All Post",'DATA ENTRY'!CK260,IF(AND($D$4='DATA ENTRY'!CK260),'DATA ENTRY'!CK260,""))))</f>
        <v/>
      </c>
      <c r="G261" s="3" t="str">
        <f>IF('DATA ENTRY'!CK260="","",IF('DATA ENTRY'!N260="","",IF($D$4="All Post",'DATA ENTRY'!N260,IF(AND($D$4='DATA ENTRY'!CK260),'DATA ENTRY'!N260,""))))</f>
        <v/>
      </c>
      <c r="H261" s="107" t="str">
        <f>IF('DATA ENTRY'!CK260="","",IF('DATA ENTRY'!O260="","",IF($D$4="All Post",'DATA ENTRY'!O260,IF(AND($D$4='DATA ENTRY'!CK260),'DATA ENTRY'!O260,""))))</f>
        <v/>
      </c>
      <c r="I261" s="3" t="str">
        <f>IF('DATA ENTRY'!CK260="","",IF('DATA ENTRY'!P260="","",IF($D$4="All Post",'DATA ENTRY'!P260,IF(AND($D$4='DATA ENTRY'!CK260),'DATA ENTRY'!P260,""))))</f>
        <v/>
      </c>
      <c r="J261" s="107" t="str">
        <f>IF('DATA ENTRY'!CK260="","",IF('DATA ENTRY'!Q260="","",IF($D$4="All Post",'DATA ENTRY'!Q260,IF(AND($D$4='DATA ENTRY'!CK260),'DATA ENTRY'!Q260,""))))</f>
        <v/>
      </c>
      <c r="K261" s="3" t="str">
        <f>IF('DATA ENTRY'!CK260="","",IF('DATA ENTRY'!R260="","",IF($D$4="All Post",'DATA ENTRY'!R260,IF(AND($D$4='DATA ENTRY'!CK260),'DATA ENTRY'!R260,""))))</f>
        <v/>
      </c>
      <c r="L261" s="3" t="str">
        <f>IF('DATA ENTRY'!CK260="","",IF('DATA ENTRY'!S260="","",IF($D$4="All Post",'DATA ENTRY'!S260,IF(AND($D$4='DATA ENTRY'!CK260),'DATA ENTRY'!S260,""))))</f>
        <v/>
      </c>
      <c r="M261" s="3" t="str">
        <f>IF('DATA ENTRY'!CK260="","",IF('DATA ENTRY'!E260="","",IF($D$4="All Post",'DATA ENTRY'!E260,IF(AND($D$4='DATA ENTRY'!CK260),'DATA ENTRY'!E260,""))))</f>
        <v/>
      </c>
      <c r="N261" s="3" t="str">
        <f>IF('DATA ENTRY'!CK260="","",IF('DATA ENTRY'!W260="","",IF($D$4="All Post",'DATA ENTRY'!W260,IF(AND($D$4='DATA ENTRY'!CK260),'DATA ENTRY'!W260,""))))</f>
        <v/>
      </c>
      <c r="O261" s="3" t="str">
        <f>IF('DATA ENTRY'!CK260="","",IF('DATA ENTRY'!X260="","",IF($D$4="All Post",'DATA ENTRY'!X260,IF(AND($D$4='DATA ENTRY'!CK260),'DATA ENTRY'!X260,""))))</f>
        <v/>
      </c>
      <c r="P261" s="3" t="str">
        <f>IF('DATA ENTRY'!CK260="","",IF('DATA ENTRY'!G260="","",IF($D$4="All Post",'DATA ENTRY'!G260,IF(AND($D$4='DATA ENTRY'!CK260),'DATA ENTRY'!G260,""))))</f>
        <v/>
      </c>
      <c r="S261">
        <f t="shared" si="51"/>
        <v>0</v>
      </c>
      <c r="T261" t="str">
        <f t="shared" si="52"/>
        <v/>
      </c>
      <c r="BZ261" t="str">
        <f t="shared" si="53"/>
        <v/>
      </c>
      <c r="CA261" t="str">
        <f t="shared" si="54"/>
        <v/>
      </c>
      <c r="CB261" s="224">
        <v>255</v>
      </c>
      <c r="CC261" s="3" t="str">
        <f>IF('DATA ENTRY'!CK260="","",IF('DATA ENTRY'!B260="","",IF(AND($CD$4='DATA ENTRY'!CK260,$CG$4='DATA ENTRY'!D260),'DATA ENTRY'!B260,"")))</f>
        <v/>
      </c>
      <c r="CD261" s="3" t="str">
        <f>IF('DATA ENTRY'!CK260="","",IF('DATA ENTRY'!C260="","",IF(AND($CD$4='DATA ENTRY'!CK260,$CG$4='DATA ENTRY'!D260),'DATA ENTRY'!C260,"")))</f>
        <v/>
      </c>
      <c r="CE261" s="4" t="str">
        <f>IF('DATA ENTRY'!CK260="","",IF('DATA ENTRY'!I260="","",IF(AND($CD$4='DATA ENTRY'!CK260,$CG$4='DATA ENTRY'!D260),'DATA ENTRY'!I260,"")))</f>
        <v/>
      </c>
      <c r="CF261" s="4" t="str">
        <f>IF('DATA ENTRY'!CK260="","",IF('DATA ENTRY'!CK260="","",IF(AND($CD$4='DATA ENTRY'!CK260,$CG$4='DATA ENTRY'!D260),'DATA ENTRY'!CK260,"")))</f>
        <v/>
      </c>
      <c r="CG261" s="3" t="str">
        <f>IF('DATA ENTRY'!CK260="","",IF('DATA ENTRY'!N260="","",IF(AND($CD$4='DATA ENTRY'!CK260,$CG$4='DATA ENTRY'!D260),'DATA ENTRY'!N260,"")))</f>
        <v/>
      </c>
      <c r="CH261" s="107" t="str">
        <f>IF('DATA ENTRY'!CK260="","",IF('DATA ENTRY'!O260="","",IF(AND($CD$4='DATA ENTRY'!CK260,$CG$4='DATA ENTRY'!D260),'DATA ENTRY'!O260,"")))</f>
        <v/>
      </c>
      <c r="CI261" s="3" t="str">
        <f>IF('DATA ENTRY'!CK260="","",IF('DATA ENTRY'!P260="","",IF(AND($CD$4='DATA ENTRY'!CK260,$CG$4='DATA ENTRY'!D260),'DATA ENTRY'!P260,"")))</f>
        <v/>
      </c>
      <c r="CJ261" s="107" t="str">
        <f>IF('DATA ENTRY'!CK260="","",IF('DATA ENTRY'!Q260="","",IF(AND($CD$4='DATA ENTRY'!CK260,$CG$4='DATA ENTRY'!D260),'DATA ENTRY'!Q260,"")))</f>
        <v/>
      </c>
      <c r="CK261" s="3" t="str">
        <f>IF('DATA ENTRY'!CK260="","",IF('DATA ENTRY'!R260="","",IF(AND($CD$4='DATA ENTRY'!CK260,$CG$4='DATA ENTRY'!D260),'DATA ENTRY'!R260,"")))</f>
        <v/>
      </c>
      <c r="CL261" s="3" t="str">
        <f>IF('DATA ENTRY'!CK260="","",IF('DATA ENTRY'!S260="","",IF(AND($CD$4='DATA ENTRY'!CK260,$CG$4='DATA ENTRY'!D260),'DATA ENTRY'!S260,"")))</f>
        <v/>
      </c>
      <c r="CM261" s="3" t="str">
        <f>IF('DATA ENTRY'!CK260="","",IF('DATA ENTRY'!E260="","",IF(AND($CD$4='DATA ENTRY'!CK260,$CG$4='DATA ENTRY'!D260),'DATA ENTRY'!E260,"")))</f>
        <v/>
      </c>
      <c r="CN261" s="3" t="str">
        <f>IF('DATA ENTRY'!CK260="","",IF('DATA ENTRY'!W260="","",IF(AND($CD$4='DATA ENTRY'!CK260,$CG$4='DATA ENTRY'!D260),'DATA ENTRY'!W260,"")))</f>
        <v/>
      </c>
      <c r="CO261" s="3" t="str">
        <f>IF('DATA ENTRY'!CK260="","",IF('DATA ENTRY'!X260="","",IF(AND($CD$4='DATA ENTRY'!CK260,$CG$4='DATA ENTRY'!D260),'DATA ENTRY'!X260,"")))</f>
        <v/>
      </c>
      <c r="CP261" s="108" t="str">
        <f t="shared" si="55"/>
        <v/>
      </c>
      <c r="CQ261" s="108" t="str">
        <f>IF('DATA ENTRY'!CK260="","",IF('DATA ENTRY'!G260="","",IF(AND($CD$4='DATA ENTRY'!CK260,$CG$4='DATA ENTRY'!D260),'DATA ENTRY'!G260,"")))</f>
        <v/>
      </c>
      <c r="CR261" s="230" t="str">
        <f>IF('DATA ENTRY'!CK260="","",IF('DATA ENTRY'!D260="","",IF(AND($CD$4='DATA ENTRY'!CK260,$CG$4='DATA ENTRY'!D260),'DATA ENTRY'!D260,"")))</f>
        <v/>
      </c>
      <c r="CS261">
        <f t="shared" si="56"/>
        <v>0</v>
      </c>
      <c r="CT261">
        <f t="shared" si="57"/>
        <v>0</v>
      </c>
      <c r="CV261" s="139"/>
      <c r="CX261">
        <f t="shared" si="58"/>
        <v>0</v>
      </c>
      <c r="DB261" t="str">
        <f t="shared" si="65"/>
        <v/>
      </c>
      <c r="DC261" t="str">
        <f t="shared" si="66"/>
        <v/>
      </c>
      <c r="DD261" s="224">
        <v>255</v>
      </c>
      <c r="DE261" s="3" t="str">
        <f>IF('DATA ENTRY'!CK260="","",IF('DATA ENTRY'!B260="","",IF(AND($DF$4='DATA ENTRY'!D260),'DATA ENTRY'!B260,"")))</f>
        <v/>
      </c>
      <c r="DF261" s="3" t="str">
        <f>IF('DATA ENTRY'!CK260="","",IF('DATA ENTRY'!C260="","",IF(AND($DF$4='DATA ENTRY'!D260),'DATA ENTRY'!C260,"")))</f>
        <v/>
      </c>
      <c r="DG261" s="4" t="str">
        <f>IF('DATA ENTRY'!CK260="","",IF('DATA ENTRY'!I260="","",IF(AND($DF$4='DATA ENTRY'!D260),'DATA ENTRY'!I260,"")))</f>
        <v/>
      </c>
      <c r="DH261" s="4" t="str">
        <f>IF('DATA ENTRY'!CK260="","",IF('DATA ENTRY'!CK260="","",IF(AND($DF$4='DATA ENTRY'!D260),'DATA ENTRY'!CK260,"")))</f>
        <v/>
      </c>
      <c r="DI261" s="3" t="str">
        <f>IF('DATA ENTRY'!CK260="","",IF('DATA ENTRY'!N260="","",IF(AND($DF$4='DATA ENTRY'!D260),'DATA ENTRY'!N260,"")))</f>
        <v/>
      </c>
      <c r="DJ261" s="107" t="str">
        <f>IF('DATA ENTRY'!CK260="","",IF('DATA ENTRY'!O260="","",IF(AND($DF$4='DATA ENTRY'!D260),'DATA ENTRY'!O260,"")))</f>
        <v/>
      </c>
      <c r="DK261" s="3" t="str">
        <f>IF('DATA ENTRY'!CK260="","",IF('DATA ENTRY'!P260="","",IF(AND($DF$4='DATA ENTRY'!D260),'DATA ENTRY'!P260,"")))</f>
        <v/>
      </c>
      <c r="DL261" s="107" t="str">
        <f>IF('DATA ENTRY'!CK260="","",IF('DATA ENTRY'!Q260="","",IF(AND($DF$4='DATA ENTRY'!D260),'DATA ENTRY'!Q260,"")))</f>
        <v/>
      </c>
      <c r="DM261" s="3" t="str">
        <f>IF('DATA ENTRY'!CK260="","",IF('DATA ENTRY'!R260="","",IF(AND($DF$4='DATA ENTRY'!D260),'DATA ENTRY'!R260,"")))</f>
        <v/>
      </c>
      <c r="DN261" s="107" t="str">
        <f>IF('DATA ENTRY'!CK260="","",IF('DATA ENTRY'!S260="","",IF(AND($DF$4='DATA ENTRY'!D260),'DATA ENTRY'!S260,"")))</f>
        <v/>
      </c>
      <c r="DO261" s="3" t="str">
        <f>IF('DATA ENTRY'!CK260="","",IF('DATA ENTRY'!E260="","",IF(AND($DF$4='DATA ENTRY'!D260),'DATA ENTRY'!E260,"")))</f>
        <v/>
      </c>
      <c r="DP261" s="3" t="str">
        <f>IF('DATA ENTRY'!CK260="","",IF('DATA ENTRY'!D260="","",IF(AND($DF$4='DATA ENTRY'!D260),'DATA ENTRY'!D260,"")))</f>
        <v/>
      </c>
      <c r="DQ261" s="3" t="str">
        <f>IF('DATA ENTRY'!CK260="","",IF('DATA ENTRY'!W260="","",IF(AND($DF$4='DATA ENTRY'!D260),'DATA ENTRY'!W260,"")))</f>
        <v/>
      </c>
      <c r="DR261" s="3" t="str">
        <f>IF('DATA ENTRY'!CK260="","",IF('DATA ENTRY'!X260="","",IF(AND($DF$4='DATA ENTRY'!D260),'DATA ENTRY'!X260,"")))</f>
        <v/>
      </c>
      <c r="DS261" s="108" t="str">
        <f t="shared" si="59"/>
        <v/>
      </c>
      <c r="DT261" s="108" t="str">
        <f>IF('DATA ENTRY'!CK260="","",IF('DATA ENTRY'!D260="","",IF(AND($DF$4='DATA ENTRY'!D260),'DATA ENTRY'!G260,"")))</f>
        <v/>
      </c>
      <c r="DY261">
        <f t="shared" si="60"/>
        <v>0</v>
      </c>
      <c r="EB261" t="str">
        <f t="shared" si="61"/>
        <v/>
      </c>
      <c r="EC261" t="str">
        <f t="shared" si="62"/>
        <v/>
      </c>
      <c r="ED261" s="224">
        <v>255</v>
      </c>
      <c r="EE261" s="3" t="str">
        <f>IF('DATA ENTRY'!CK260="","",IF('DATA ENTRY'!B260="","",IF(AND($EF$4='DATA ENTRY'!G260,$EH$4='DATA ENTRY'!F260),'DATA ENTRY'!B260,"")))</f>
        <v/>
      </c>
      <c r="EF261" s="3" t="str">
        <f>IF('DATA ENTRY'!CK260="","",IF('DATA ENTRY'!C260="","",IF(AND($EF$4='DATA ENTRY'!G260,$EH$4='DATA ENTRY'!F260),'DATA ENTRY'!C260,"")))</f>
        <v/>
      </c>
      <c r="EG261" s="4" t="str">
        <f>IF('DATA ENTRY'!CK260="","",IF('DATA ENTRY'!I260="","",IF(AND($EF$4='DATA ENTRY'!G260,$EH$4='DATA ENTRY'!F260),'DATA ENTRY'!I260,"")))</f>
        <v/>
      </c>
      <c r="EH261" s="4" t="str">
        <f>IF('DATA ENTRY'!CK260="","",IF('DATA ENTRY'!CK260="","",IF(AND($EF$4='DATA ENTRY'!G260,$EH$4='DATA ENTRY'!F260),'DATA ENTRY'!CK260,"")))</f>
        <v/>
      </c>
      <c r="EI261" s="3" t="str">
        <f>IF('DATA ENTRY'!CK260="","",IF('DATA ENTRY'!N260="","",IF(AND($EF$4='DATA ENTRY'!G260,$EH$4='DATA ENTRY'!F260),'DATA ENTRY'!N260,"")))</f>
        <v/>
      </c>
      <c r="EJ261" s="107" t="str">
        <f>IF('DATA ENTRY'!CK260="","",IF('DATA ENTRY'!O260="","",IF(AND($EF$4='DATA ENTRY'!G260,$EH$4='DATA ENTRY'!F260),'DATA ENTRY'!O260,"")))</f>
        <v/>
      </c>
      <c r="EK261" s="3" t="str">
        <f>IF('DATA ENTRY'!CK260="","",IF('DATA ENTRY'!P260="","",IF(AND($EF$4='DATA ENTRY'!G260,$EH$4='DATA ENTRY'!F260),'DATA ENTRY'!P260,"")))</f>
        <v/>
      </c>
      <c r="EL261" s="107" t="str">
        <f>IF('DATA ENTRY'!CK260="","",IF('DATA ENTRY'!Q260="","",IF(AND($EF$4='DATA ENTRY'!G260,$EH$4='DATA ENTRY'!F260),'DATA ENTRY'!Q260,"")))</f>
        <v/>
      </c>
      <c r="EM261" s="3" t="str">
        <f>IF('DATA ENTRY'!CK260="","",IF('DATA ENTRY'!R260="","",IF(AND($EF$4='DATA ENTRY'!G260,$EH$4='DATA ENTRY'!F260),'DATA ENTRY'!R260,"")))</f>
        <v/>
      </c>
      <c r="EN261" s="107" t="str">
        <f>IF('DATA ENTRY'!CK260="","",IF('DATA ENTRY'!S260="","",IF(AND($EF$4='DATA ENTRY'!G260,$EH$4='DATA ENTRY'!F260),'DATA ENTRY'!S260,"")))</f>
        <v/>
      </c>
      <c r="EO261" s="3" t="str">
        <f>IF('DATA ENTRY'!CK260="","",IF('DATA ENTRY'!E260="","",IF(AND($EF$4='DATA ENTRY'!G260,$EH$4='DATA ENTRY'!F260),'DATA ENTRY'!E260,"")))</f>
        <v/>
      </c>
      <c r="EP261" s="3" t="str">
        <f>IF('DATA ENTRY'!CK260="","",IF('DATA ENTRY'!D260="","",IF(AND($EF$4='DATA ENTRY'!G260,$EH$4='DATA ENTRY'!F260),'DATA ENTRY'!D260,"")))</f>
        <v/>
      </c>
      <c r="EQ261" s="3" t="str">
        <f>IF('DATA ENTRY'!CK260="","",IF('DATA ENTRY'!W260="","",IF(AND($EF$4='DATA ENTRY'!G260,$EH$4='DATA ENTRY'!F260),'DATA ENTRY'!W260,"")))</f>
        <v/>
      </c>
      <c r="ER261" s="3" t="str">
        <f>IF('DATA ENTRY'!CK260="","",IF('DATA ENTRY'!X260="","",IF(AND($EF$4='DATA ENTRY'!G260,$EH$4='DATA ENTRY'!F260),'DATA ENTRY'!X260,"")))</f>
        <v/>
      </c>
      <c r="ES261" s="108" t="str">
        <f t="shared" si="63"/>
        <v/>
      </c>
      <c r="ET261" s="108" t="str">
        <f>IF('DATA ENTRY'!CK260="","",IF('DATA ENTRY'!D260="","",IF(AND($EF$4='DATA ENTRY'!G260,$EH$4='DATA ENTRY'!F260),'DATA ENTRY'!G260,"")))</f>
        <v/>
      </c>
      <c r="EY261">
        <f t="shared" si="64"/>
        <v>0</v>
      </c>
    </row>
    <row r="262" spans="1:155">
      <c r="A262" t="str">
        <f>IF(S262=0,"",1+(MAX($A$7:A261)))</f>
        <v/>
      </c>
      <c r="B262" s="224">
        <v>256</v>
      </c>
      <c r="C262" s="3" t="str">
        <f>IF('DATA ENTRY'!CK261="","",IF('DATA ENTRY'!B261="","",IF($D$4="All Post",'DATA ENTRY'!B261,IF(AND($D$4='DATA ENTRY'!CK261),'DATA ENTRY'!B261,""))))</f>
        <v/>
      </c>
      <c r="D262" s="3" t="str">
        <f>IF('DATA ENTRY'!CK261="","",IF('DATA ENTRY'!C261="","",IF($D$4="All Post",'DATA ENTRY'!C261,IF(AND($D$4='DATA ENTRY'!CK261),'DATA ENTRY'!C261,""))))</f>
        <v/>
      </c>
      <c r="E262" s="4" t="str">
        <f>IF('DATA ENTRY'!CK261="","",IF('DATA ENTRY'!I261="","",IF($D$4="All Post",'DATA ENTRY'!I261,IF(AND($D$4='DATA ENTRY'!CK261),'DATA ENTRY'!I261,""))))</f>
        <v/>
      </c>
      <c r="F262" s="4" t="str">
        <f>IF('DATA ENTRY'!CK261="","",IF('DATA ENTRY'!CK261="","",IF($D$4="All Post",'DATA ENTRY'!CK261,IF(AND($D$4='DATA ENTRY'!CK261),'DATA ENTRY'!CK261,""))))</f>
        <v/>
      </c>
      <c r="G262" s="3" t="str">
        <f>IF('DATA ENTRY'!CK261="","",IF('DATA ENTRY'!N261="","",IF($D$4="All Post",'DATA ENTRY'!N261,IF(AND($D$4='DATA ENTRY'!CK261),'DATA ENTRY'!N261,""))))</f>
        <v/>
      </c>
      <c r="H262" s="107" t="str">
        <f>IF('DATA ENTRY'!CK261="","",IF('DATA ENTRY'!O261="","",IF($D$4="All Post",'DATA ENTRY'!O261,IF(AND($D$4='DATA ENTRY'!CK261),'DATA ENTRY'!O261,""))))</f>
        <v/>
      </c>
      <c r="I262" s="3" t="str">
        <f>IF('DATA ENTRY'!CK261="","",IF('DATA ENTRY'!P261="","",IF($D$4="All Post",'DATA ENTRY'!P261,IF(AND($D$4='DATA ENTRY'!CK261),'DATA ENTRY'!P261,""))))</f>
        <v/>
      </c>
      <c r="J262" s="107" t="str">
        <f>IF('DATA ENTRY'!CK261="","",IF('DATA ENTRY'!Q261="","",IF($D$4="All Post",'DATA ENTRY'!Q261,IF(AND($D$4='DATA ENTRY'!CK261),'DATA ENTRY'!Q261,""))))</f>
        <v/>
      </c>
      <c r="K262" s="3" t="str">
        <f>IF('DATA ENTRY'!CK261="","",IF('DATA ENTRY'!R261="","",IF($D$4="All Post",'DATA ENTRY'!R261,IF(AND($D$4='DATA ENTRY'!CK261),'DATA ENTRY'!R261,""))))</f>
        <v/>
      </c>
      <c r="L262" s="3" t="str">
        <f>IF('DATA ENTRY'!CK261="","",IF('DATA ENTRY'!S261="","",IF($D$4="All Post",'DATA ENTRY'!S261,IF(AND($D$4='DATA ENTRY'!CK261),'DATA ENTRY'!S261,""))))</f>
        <v/>
      </c>
      <c r="M262" s="3" t="str">
        <f>IF('DATA ENTRY'!CK261="","",IF('DATA ENTRY'!E261="","",IF($D$4="All Post",'DATA ENTRY'!E261,IF(AND($D$4='DATA ENTRY'!CK261),'DATA ENTRY'!E261,""))))</f>
        <v/>
      </c>
      <c r="N262" s="3" t="str">
        <f>IF('DATA ENTRY'!CK261="","",IF('DATA ENTRY'!W261="","",IF($D$4="All Post",'DATA ENTRY'!W261,IF(AND($D$4='DATA ENTRY'!CK261),'DATA ENTRY'!W261,""))))</f>
        <v/>
      </c>
      <c r="O262" s="3" t="str">
        <f>IF('DATA ENTRY'!CK261="","",IF('DATA ENTRY'!X261="","",IF($D$4="All Post",'DATA ENTRY'!X261,IF(AND($D$4='DATA ENTRY'!CK261),'DATA ENTRY'!X261,""))))</f>
        <v/>
      </c>
      <c r="P262" s="3" t="str">
        <f>IF('DATA ENTRY'!CK261="","",IF('DATA ENTRY'!G261="","",IF($D$4="All Post",'DATA ENTRY'!G261,IF(AND($D$4='DATA ENTRY'!CK261),'DATA ENTRY'!G261,""))))</f>
        <v/>
      </c>
      <c r="S262">
        <f t="shared" si="51"/>
        <v>0</v>
      </c>
      <c r="T262" t="str">
        <f t="shared" si="52"/>
        <v/>
      </c>
      <c r="BZ262" t="str">
        <f t="shared" si="53"/>
        <v/>
      </c>
      <c r="CA262" t="str">
        <f t="shared" si="54"/>
        <v/>
      </c>
      <c r="CB262" s="224">
        <v>256</v>
      </c>
      <c r="CC262" s="3" t="str">
        <f>IF('DATA ENTRY'!CK261="","",IF('DATA ENTRY'!B261="","",IF(AND($CD$4='DATA ENTRY'!CK261,$CG$4='DATA ENTRY'!D261),'DATA ENTRY'!B261,"")))</f>
        <v/>
      </c>
      <c r="CD262" s="3" t="str">
        <f>IF('DATA ENTRY'!CK261="","",IF('DATA ENTRY'!C261="","",IF(AND($CD$4='DATA ENTRY'!CK261,$CG$4='DATA ENTRY'!D261),'DATA ENTRY'!C261,"")))</f>
        <v/>
      </c>
      <c r="CE262" s="4" t="str">
        <f>IF('DATA ENTRY'!CK261="","",IF('DATA ENTRY'!I261="","",IF(AND($CD$4='DATA ENTRY'!CK261,$CG$4='DATA ENTRY'!D261),'DATA ENTRY'!I261,"")))</f>
        <v/>
      </c>
      <c r="CF262" s="4" t="str">
        <f>IF('DATA ENTRY'!CK261="","",IF('DATA ENTRY'!CK261="","",IF(AND($CD$4='DATA ENTRY'!CK261,$CG$4='DATA ENTRY'!D261),'DATA ENTRY'!CK261,"")))</f>
        <v/>
      </c>
      <c r="CG262" s="3" t="str">
        <f>IF('DATA ENTRY'!CK261="","",IF('DATA ENTRY'!N261="","",IF(AND($CD$4='DATA ENTRY'!CK261,$CG$4='DATA ENTRY'!D261),'DATA ENTRY'!N261,"")))</f>
        <v/>
      </c>
      <c r="CH262" s="107" t="str">
        <f>IF('DATA ENTRY'!CK261="","",IF('DATA ENTRY'!O261="","",IF(AND($CD$4='DATA ENTRY'!CK261,$CG$4='DATA ENTRY'!D261),'DATA ENTRY'!O261,"")))</f>
        <v/>
      </c>
      <c r="CI262" s="3" t="str">
        <f>IF('DATA ENTRY'!CK261="","",IF('DATA ENTRY'!P261="","",IF(AND($CD$4='DATA ENTRY'!CK261,$CG$4='DATA ENTRY'!D261),'DATA ENTRY'!P261,"")))</f>
        <v/>
      </c>
      <c r="CJ262" s="107" t="str">
        <f>IF('DATA ENTRY'!CK261="","",IF('DATA ENTRY'!Q261="","",IF(AND($CD$4='DATA ENTRY'!CK261,$CG$4='DATA ENTRY'!D261),'DATA ENTRY'!Q261,"")))</f>
        <v/>
      </c>
      <c r="CK262" s="3" t="str">
        <f>IF('DATA ENTRY'!CK261="","",IF('DATA ENTRY'!R261="","",IF(AND($CD$4='DATA ENTRY'!CK261,$CG$4='DATA ENTRY'!D261),'DATA ENTRY'!R261,"")))</f>
        <v/>
      </c>
      <c r="CL262" s="3" t="str">
        <f>IF('DATA ENTRY'!CK261="","",IF('DATA ENTRY'!S261="","",IF(AND($CD$4='DATA ENTRY'!CK261,$CG$4='DATA ENTRY'!D261),'DATA ENTRY'!S261,"")))</f>
        <v/>
      </c>
      <c r="CM262" s="3" t="str">
        <f>IF('DATA ENTRY'!CK261="","",IF('DATA ENTRY'!E261="","",IF(AND($CD$4='DATA ENTRY'!CK261,$CG$4='DATA ENTRY'!D261),'DATA ENTRY'!E261,"")))</f>
        <v/>
      </c>
      <c r="CN262" s="3" t="str">
        <f>IF('DATA ENTRY'!CK261="","",IF('DATA ENTRY'!W261="","",IF(AND($CD$4='DATA ENTRY'!CK261,$CG$4='DATA ENTRY'!D261),'DATA ENTRY'!W261,"")))</f>
        <v/>
      </c>
      <c r="CO262" s="3" t="str">
        <f>IF('DATA ENTRY'!CK261="","",IF('DATA ENTRY'!X261="","",IF(AND($CD$4='DATA ENTRY'!CK261,$CG$4='DATA ENTRY'!D261),'DATA ENTRY'!X261,"")))</f>
        <v/>
      </c>
      <c r="CP262" s="108" t="str">
        <f t="shared" si="55"/>
        <v/>
      </c>
      <c r="CQ262" s="108" t="str">
        <f>IF('DATA ENTRY'!CK261="","",IF('DATA ENTRY'!G261="","",IF(AND($CD$4='DATA ENTRY'!CK261,$CG$4='DATA ENTRY'!D261),'DATA ENTRY'!G261,"")))</f>
        <v/>
      </c>
      <c r="CR262" s="230" t="str">
        <f>IF('DATA ENTRY'!CK261="","",IF('DATA ENTRY'!D261="","",IF(AND($CD$4='DATA ENTRY'!CK261,$CG$4='DATA ENTRY'!D261),'DATA ENTRY'!D261,"")))</f>
        <v/>
      </c>
      <c r="CS262">
        <f t="shared" si="56"/>
        <v>0</v>
      </c>
      <c r="CT262">
        <f t="shared" si="57"/>
        <v>0</v>
      </c>
      <c r="CV262" s="139"/>
      <c r="CX262">
        <f t="shared" si="58"/>
        <v>0</v>
      </c>
      <c r="DB262" t="str">
        <f t="shared" si="65"/>
        <v/>
      </c>
      <c r="DC262" t="str">
        <f t="shared" si="66"/>
        <v/>
      </c>
      <c r="DD262" s="224">
        <v>256</v>
      </c>
      <c r="DE262" s="3" t="str">
        <f>IF('DATA ENTRY'!CK261="","",IF('DATA ENTRY'!B261="","",IF(AND($DF$4='DATA ENTRY'!D261),'DATA ENTRY'!B261,"")))</f>
        <v/>
      </c>
      <c r="DF262" s="3" t="str">
        <f>IF('DATA ENTRY'!CK261="","",IF('DATA ENTRY'!C261="","",IF(AND($DF$4='DATA ENTRY'!D261),'DATA ENTRY'!C261,"")))</f>
        <v/>
      </c>
      <c r="DG262" s="4" t="str">
        <f>IF('DATA ENTRY'!CK261="","",IF('DATA ENTRY'!I261="","",IF(AND($DF$4='DATA ENTRY'!D261),'DATA ENTRY'!I261,"")))</f>
        <v/>
      </c>
      <c r="DH262" s="4" t="str">
        <f>IF('DATA ENTRY'!CK261="","",IF('DATA ENTRY'!CK261="","",IF(AND($DF$4='DATA ENTRY'!D261),'DATA ENTRY'!CK261,"")))</f>
        <v/>
      </c>
      <c r="DI262" s="3" t="str">
        <f>IF('DATA ENTRY'!CK261="","",IF('DATA ENTRY'!N261="","",IF(AND($DF$4='DATA ENTRY'!D261),'DATA ENTRY'!N261,"")))</f>
        <v/>
      </c>
      <c r="DJ262" s="107" t="str">
        <f>IF('DATA ENTRY'!CK261="","",IF('DATA ENTRY'!O261="","",IF(AND($DF$4='DATA ENTRY'!D261),'DATA ENTRY'!O261,"")))</f>
        <v/>
      </c>
      <c r="DK262" s="3" t="str">
        <f>IF('DATA ENTRY'!CK261="","",IF('DATA ENTRY'!P261="","",IF(AND($DF$4='DATA ENTRY'!D261),'DATA ENTRY'!P261,"")))</f>
        <v/>
      </c>
      <c r="DL262" s="107" t="str">
        <f>IF('DATA ENTRY'!CK261="","",IF('DATA ENTRY'!Q261="","",IF(AND($DF$4='DATA ENTRY'!D261),'DATA ENTRY'!Q261,"")))</f>
        <v/>
      </c>
      <c r="DM262" s="3" t="str">
        <f>IF('DATA ENTRY'!CK261="","",IF('DATA ENTRY'!R261="","",IF(AND($DF$4='DATA ENTRY'!D261),'DATA ENTRY'!R261,"")))</f>
        <v/>
      </c>
      <c r="DN262" s="107" t="str">
        <f>IF('DATA ENTRY'!CK261="","",IF('DATA ENTRY'!S261="","",IF(AND($DF$4='DATA ENTRY'!D261),'DATA ENTRY'!S261,"")))</f>
        <v/>
      </c>
      <c r="DO262" s="3" t="str">
        <f>IF('DATA ENTRY'!CK261="","",IF('DATA ENTRY'!E261="","",IF(AND($DF$4='DATA ENTRY'!D261),'DATA ENTRY'!E261,"")))</f>
        <v/>
      </c>
      <c r="DP262" s="3" t="str">
        <f>IF('DATA ENTRY'!CK261="","",IF('DATA ENTRY'!D261="","",IF(AND($DF$4='DATA ENTRY'!D261),'DATA ENTRY'!D261,"")))</f>
        <v/>
      </c>
      <c r="DQ262" s="3" t="str">
        <f>IF('DATA ENTRY'!CK261="","",IF('DATA ENTRY'!W261="","",IF(AND($DF$4='DATA ENTRY'!D261),'DATA ENTRY'!W261,"")))</f>
        <v/>
      </c>
      <c r="DR262" s="3" t="str">
        <f>IF('DATA ENTRY'!CK261="","",IF('DATA ENTRY'!X261="","",IF(AND($DF$4='DATA ENTRY'!D261),'DATA ENTRY'!X261,"")))</f>
        <v/>
      </c>
      <c r="DS262" s="108" t="str">
        <f t="shared" si="59"/>
        <v/>
      </c>
      <c r="DT262" s="108" t="str">
        <f>IF('DATA ENTRY'!CK261="","",IF('DATA ENTRY'!D261="","",IF(AND($DF$4='DATA ENTRY'!D261),'DATA ENTRY'!G261,"")))</f>
        <v/>
      </c>
      <c r="DY262">
        <f t="shared" si="60"/>
        <v>0</v>
      </c>
      <c r="EB262" t="str">
        <f t="shared" si="61"/>
        <v/>
      </c>
      <c r="EC262" t="str">
        <f t="shared" si="62"/>
        <v/>
      </c>
      <c r="ED262" s="224">
        <v>256</v>
      </c>
      <c r="EE262" s="3" t="str">
        <f>IF('DATA ENTRY'!CK261="","",IF('DATA ENTRY'!B261="","",IF(AND($EF$4='DATA ENTRY'!G261,$EH$4='DATA ENTRY'!F261),'DATA ENTRY'!B261,"")))</f>
        <v/>
      </c>
      <c r="EF262" s="3" t="str">
        <f>IF('DATA ENTRY'!CK261="","",IF('DATA ENTRY'!C261="","",IF(AND($EF$4='DATA ENTRY'!G261,$EH$4='DATA ENTRY'!F261),'DATA ENTRY'!C261,"")))</f>
        <v/>
      </c>
      <c r="EG262" s="4" t="str">
        <f>IF('DATA ENTRY'!CK261="","",IF('DATA ENTRY'!I261="","",IF(AND($EF$4='DATA ENTRY'!G261,$EH$4='DATA ENTRY'!F261),'DATA ENTRY'!I261,"")))</f>
        <v/>
      </c>
      <c r="EH262" s="4" t="str">
        <f>IF('DATA ENTRY'!CK261="","",IF('DATA ENTRY'!CK261="","",IF(AND($EF$4='DATA ENTRY'!G261,$EH$4='DATA ENTRY'!F261),'DATA ENTRY'!CK261,"")))</f>
        <v/>
      </c>
      <c r="EI262" s="3" t="str">
        <f>IF('DATA ENTRY'!CK261="","",IF('DATA ENTRY'!N261="","",IF(AND($EF$4='DATA ENTRY'!G261,$EH$4='DATA ENTRY'!F261),'DATA ENTRY'!N261,"")))</f>
        <v/>
      </c>
      <c r="EJ262" s="107" t="str">
        <f>IF('DATA ENTRY'!CK261="","",IF('DATA ENTRY'!O261="","",IF(AND($EF$4='DATA ENTRY'!G261,$EH$4='DATA ENTRY'!F261),'DATA ENTRY'!O261,"")))</f>
        <v/>
      </c>
      <c r="EK262" s="3" t="str">
        <f>IF('DATA ENTRY'!CK261="","",IF('DATA ENTRY'!P261="","",IF(AND($EF$4='DATA ENTRY'!G261,$EH$4='DATA ENTRY'!F261),'DATA ENTRY'!P261,"")))</f>
        <v/>
      </c>
      <c r="EL262" s="107" t="str">
        <f>IF('DATA ENTRY'!CK261="","",IF('DATA ENTRY'!Q261="","",IF(AND($EF$4='DATA ENTRY'!G261,$EH$4='DATA ENTRY'!F261),'DATA ENTRY'!Q261,"")))</f>
        <v/>
      </c>
      <c r="EM262" s="3" t="str">
        <f>IF('DATA ENTRY'!CK261="","",IF('DATA ENTRY'!R261="","",IF(AND($EF$4='DATA ENTRY'!G261,$EH$4='DATA ENTRY'!F261),'DATA ENTRY'!R261,"")))</f>
        <v/>
      </c>
      <c r="EN262" s="107" t="str">
        <f>IF('DATA ENTRY'!CK261="","",IF('DATA ENTRY'!S261="","",IF(AND($EF$4='DATA ENTRY'!G261,$EH$4='DATA ENTRY'!F261),'DATA ENTRY'!S261,"")))</f>
        <v/>
      </c>
      <c r="EO262" s="3" t="str">
        <f>IF('DATA ENTRY'!CK261="","",IF('DATA ENTRY'!E261="","",IF(AND($EF$4='DATA ENTRY'!G261,$EH$4='DATA ENTRY'!F261),'DATA ENTRY'!E261,"")))</f>
        <v/>
      </c>
      <c r="EP262" s="3" t="str">
        <f>IF('DATA ENTRY'!CK261="","",IF('DATA ENTRY'!D261="","",IF(AND($EF$4='DATA ENTRY'!G261,$EH$4='DATA ENTRY'!F261),'DATA ENTRY'!D261,"")))</f>
        <v/>
      </c>
      <c r="EQ262" s="3" t="str">
        <f>IF('DATA ENTRY'!CK261="","",IF('DATA ENTRY'!W261="","",IF(AND($EF$4='DATA ENTRY'!G261,$EH$4='DATA ENTRY'!F261),'DATA ENTRY'!W261,"")))</f>
        <v/>
      </c>
      <c r="ER262" s="3" t="str">
        <f>IF('DATA ENTRY'!CK261="","",IF('DATA ENTRY'!X261="","",IF(AND($EF$4='DATA ENTRY'!G261,$EH$4='DATA ENTRY'!F261),'DATA ENTRY'!X261,"")))</f>
        <v/>
      </c>
      <c r="ES262" s="108" t="str">
        <f t="shared" si="63"/>
        <v/>
      </c>
      <c r="ET262" s="108" t="str">
        <f>IF('DATA ENTRY'!CK261="","",IF('DATA ENTRY'!D261="","",IF(AND($EF$4='DATA ENTRY'!G261,$EH$4='DATA ENTRY'!F261),'DATA ENTRY'!G261,"")))</f>
        <v/>
      </c>
      <c r="EY262">
        <f t="shared" si="64"/>
        <v>0</v>
      </c>
    </row>
    <row r="263" spans="1:155">
      <c r="A263" t="str">
        <f>IF(S263=0,"",1+(MAX($A$7:A262)))</f>
        <v/>
      </c>
      <c r="B263" s="224">
        <v>257</v>
      </c>
      <c r="C263" s="3" t="str">
        <f>IF('DATA ENTRY'!CK262="","",IF('DATA ENTRY'!B262="","",IF($D$4="All Post",'DATA ENTRY'!B262,IF(AND($D$4='DATA ENTRY'!CK262),'DATA ENTRY'!B262,""))))</f>
        <v/>
      </c>
      <c r="D263" s="3" t="str">
        <f>IF('DATA ENTRY'!CK262="","",IF('DATA ENTRY'!C262="","",IF($D$4="All Post",'DATA ENTRY'!C262,IF(AND($D$4='DATA ENTRY'!CK262),'DATA ENTRY'!C262,""))))</f>
        <v/>
      </c>
      <c r="E263" s="4" t="str">
        <f>IF('DATA ENTRY'!CK262="","",IF('DATA ENTRY'!I262="","",IF($D$4="All Post",'DATA ENTRY'!I262,IF(AND($D$4='DATA ENTRY'!CK262),'DATA ENTRY'!I262,""))))</f>
        <v/>
      </c>
      <c r="F263" s="4" t="str">
        <f>IF('DATA ENTRY'!CK262="","",IF('DATA ENTRY'!CK262="","",IF($D$4="All Post",'DATA ENTRY'!CK262,IF(AND($D$4='DATA ENTRY'!CK262),'DATA ENTRY'!CK262,""))))</f>
        <v/>
      </c>
      <c r="G263" s="3" t="str">
        <f>IF('DATA ENTRY'!CK262="","",IF('DATA ENTRY'!N262="","",IF($D$4="All Post",'DATA ENTRY'!N262,IF(AND($D$4='DATA ENTRY'!CK262),'DATA ENTRY'!N262,""))))</f>
        <v/>
      </c>
      <c r="H263" s="107" t="str">
        <f>IF('DATA ENTRY'!CK262="","",IF('DATA ENTRY'!O262="","",IF($D$4="All Post",'DATA ENTRY'!O262,IF(AND($D$4='DATA ENTRY'!CK262),'DATA ENTRY'!O262,""))))</f>
        <v/>
      </c>
      <c r="I263" s="3" t="str">
        <f>IF('DATA ENTRY'!CK262="","",IF('DATA ENTRY'!P262="","",IF($D$4="All Post",'DATA ENTRY'!P262,IF(AND($D$4='DATA ENTRY'!CK262),'DATA ENTRY'!P262,""))))</f>
        <v/>
      </c>
      <c r="J263" s="107" t="str">
        <f>IF('DATA ENTRY'!CK262="","",IF('DATA ENTRY'!Q262="","",IF($D$4="All Post",'DATA ENTRY'!Q262,IF(AND($D$4='DATA ENTRY'!CK262),'DATA ENTRY'!Q262,""))))</f>
        <v/>
      </c>
      <c r="K263" s="3" t="str">
        <f>IF('DATA ENTRY'!CK262="","",IF('DATA ENTRY'!R262="","",IF($D$4="All Post",'DATA ENTRY'!R262,IF(AND($D$4='DATA ENTRY'!CK262),'DATA ENTRY'!R262,""))))</f>
        <v/>
      </c>
      <c r="L263" s="3" t="str">
        <f>IF('DATA ENTRY'!CK262="","",IF('DATA ENTRY'!S262="","",IF($D$4="All Post",'DATA ENTRY'!S262,IF(AND($D$4='DATA ENTRY'!CK262),'DATA ENTRY'!S262,""))))</f>
        <v/>
      </c>
      <c r="M263" s="3" t="str">
        <f>IF('DATA ENTRY'!CK262="","",IF('DATA ENTRY'!E262="","",IF($D$4="All Post",'DATA ENTRY'!E262,IF(AND($D$4='DATA ENTRY'!CK262),'DATA ENTRY'!E262,""))))</f>
        <v/>
      </c>
      <c r="N263" s="3" t="str">
        <f>IF('DATA ENTRY'!CK262="","",IF('DATA ENTRY'!W262="","",IF($D$4="All Post",'DATA ENTRY'!W262,IF(AND($D$4='DATA ENTRY'!CK262),'DATA ENTRY'!W262,""))))</f>
        <v/>
      </c>
      <c r="O263" s="3" t="str">
        <f>IF('DATA ENTRY'!CK262="","",IF('DATA ENTRY'!X262="","",IF($D$4="All Post",'DATA ENTRY'!X262,IF(AND($D$4='DATA ENTRY'!CK262),'DATA ENTRY'!X262,""))))</f>
        <v/>
      </c>
      <c r="P263" s="3" t="str">
        <f>IF('DATA ENTRY'!CK262="","",IF('DATA ENTRY'!G262="","",IF($D$4="All Post",'DATA ENTRY'!G262,IF(AND($D$4='DATA ENTRY'!CK262),'DATA ENTRY'!G262,""))))</f>
        <v/>
      </c>
      <c r="S263">
        <f t="shared" si="51"/>
        <v>0</v>
      </c>
      <c r="T263" t="str">
        <f t="shared" si="52"/>
        <v/>
      </c>
      <c r="BZ263" t="str">
        <f t="shared" si="53"/>
        <v/>
      </c>
      <c r="CA263" t="str">
        <f t="shared" si="54"/>
        <v/>
      </c>
      <c r="CB263" s="224">
        <v>257</v>
      </c>
      <c r="CC263" s="3" t="str">
        <f>IF('DATA ENTRY'!CK262="","",IF('DATA ENTRY'!B262="","",IF(AND($CD$4='DATA ENTRY'!CK262,$CG$4='DATA ENTRY'!D262),'DATA ENTRY'!B262,"")))</f>
        <v/>
      </c>
      <c r="CD263" s="3" t="str">
        <f>IF('DATA ENTRY'!CK262="","",IF('DATA ENTRY'!C262="","",IF(AND($CD$4='DATA ENTRY'!CK262,$CG$4='DATA ENTRY'!D262),'DATA ENTRY'!C262,"")))</f>
        <v/>
      </c>
      <c r="CE263" s="4" t="str">
        <f>IF('DATA ENTRY'!CK262="","",IF('DATA ENTRY'!I262="","",IF(AND($CD$4='DATA ENTRY'!CK262,$CG$4='DATA ENTRY'!D262),'DATA ENTRY'!I262,"")))</f>
        <v/>
      </c>
      <c r="CF263" s="4" t="str">
        <f>IF('DATA ENTRY'!CK262="","",IF('DATA ENTRY'!CK262="","",IF(AND($CD$4='DATA ENTRY'!CK262,$CG$4='DATA ENTRY'!D262),'DATA ENTRY'!CK262,"")))</f>
        <v/>
      </c>
      <c r="CG263" s="3" t="str">
        <f>IF('DATA ENTRY'!CK262="","",IF('DATA ENTRY'!N262="","",IF(AND($CD$4='DATA ENTRY'!CK262,$CG$4='DATA ENTRY'!D262),'DATA ENTRY'!N262,"")))</f>
        <v/>
      </c>
      <c r="CH263" s="107" t="str">
        <f>IF('DATA ENTRY'!CK262="","",IF('DATA ENTRY'!O262="","",IF(AND($CD$4='DATA ENTRY'!CK262,$CG$4='DATA ENTRY'!D262),'DATA ENTRY'!O262,"")))</f>
        <v/>
      </c>
      <c r="CI263" s="3" t="str">
        <f>IF('DATA ENTRY'!CK262="","",IF('DATA ENTRY'!P262="","",IF(AND($CD$4='DATA ENTRY'!CK262,$CG$4='DATA ENTRY'!D262),'DATA ENTRY'!P262,"")))</f>
        <v/>
      </c>
      <c r="CJ263" s="107" t="str">
        <f>IF('DATA ENTRY'!CK262="","",IF('DATA ENTRY'!Q262="","",IF(AND($CD$4='DATA ENTRY'!CK262,$CG$4='DATA ENTRY'!D262),'DATA ENTRY'!Q262,"")))</f>
        <v/>
      </c>
      <c r="CK263" s="3" t="str">
        <f>IF('DATA ENTRY'!CK262="","",IF('DATA ENTRY'!R262="","",IF(AND($CD$4='DATA ENTRY'!CK262,$CG$4='DATA ENTRY'!D262),'DATA ENTRY'!R262,"")))</f>
        <v/>
      </c>
      <c r="CL263" s="3" t="str">
        <f>IF('DATA ENTRY'!CK262="","",IF('DATA ENTRY'!S262="","",IF(AND($CD$4='DATA ENTRY'!CK262,$CG$4='DATA ENTRY'!D262),'DATA ENTRY'!S262,"")))</f>
        <v/>
      </c>
      <c r="CM263" s="3" t="str">
        <f>IF('DATA ENTRY'!CK262="","",IF('DATA ENTRY'!E262="","",IF(AND($CD$4='DATA ENTRY'!CK262,$CG$4='DATA ENTRY'!D262),'DATA ENTRY'!E262,"")))</f>
        <v/>
      </c>
      <c r="CN263" s="3" t="str">
        <f>IF('DATA ENTRY'!CK262="","",IF('DATA ENTRY'!W262="","",IF(AND($CD$4='DATA ENTRY'!CK262,$CG$4='DATA ENTRY'!D262),'DATA ENTRY'!W262,"")))</f>
        <v/>
      </c>
      <c r="CO263" s="3" t="str">
        <f>IF('DATA ENTRY'!CK262="","",IF('DATA ENTRY'!X262="","",IF(AND($CD$4='DATA ENTRY'!CK262,$CG$4='DATA ENTRY'!D262),'DATA ENTRY'!X262,"")))</f>
        <v/>
      </c>
      <c r="CP263" s="108" t="str">
        <f t="shared" si="55"/>
        <v/>
      </c>
      <c r="CQ263" s="108" t="str">
        <f>IF('DATA ENTRY'!CK262="","",IF('DATA ENTRY'!G262="","",IF(AND($CD$4='DATA ENTRY'!CK262,$CG$4='DATA ENTRY'!D262),'DATA ENTRY'!G262,"")))</f>
        <v/>
      </c>
      <c r="CR263" s="230" t="str">
        <f>IF('DATA ENTRY'!CK262="","",IF('DATA ENTRY'!D262="","",IF(AND($CD$4='DATA ENTRY'!CK262,$CG$4='DATA ENTRY'!D262),'DATA ENTRY'!D262,"")))</f>
        <v/>
      </c>
      <c r="CS263">
        <f t="shared" si="56"/>
        <v>0</v>
      </c>
      <c r="CT263">
        <f t="shared" si="57"/>
        <v>0</v>
      </c>
      <c r="CV263" s="139"/>
      <c r="CX263">
        <f t="shared" si="58"/>
        <v>0</v>
      </c>
      <c r="DB263" t="str">
        <f t="shared" si="65"/>
        <v/>
      </c>
      <c r="DC263" t="str">
        <f t="shared" si="66"/>
        <v/>
      </c>
      <c r="DD263" s="224">
        <v>257</v>
      </c>
      <c r="DE263" s="3" t="str">
        <f>IF('DATA ENTRY'!CK262="","",IF('DATA ENTRY'!B262="","",IF(AND($DF$4='DATA ENTRY'!D262),'DATA ENTRY'!B262,"")))</f>
        <v/>
      </c>
      <c r="DF263" s="3" t="str">
        <f>IF('DATA ENTRY'!CK262="","",IF('DATA ENTRY'!C262="","",IF(AND($DF$4='DATA ENTRY'!D262),'DATA ENTRY'!C262,"")))</f>
        <v/>
      </c>
      <c r="DG263" s="4" t="str">
        <f>IF('DATA ENTRY'!CK262="","",IF('DATA ENTRY'!I262="","",IF(AND($DF$4='DATA ENTRY'!D262),'DATA ENTRY'!I262,"")))</f>
        <v/>
      </c>
      <c r="DH263" s="4" t="str">
        <f>IF('DATA ENTRY'!CK262="","",IF('DATA ENTRY'!CK262="","",IF(AND($DF$4='DATA ENTRY'!D262),'DATA ENTRY'!CK262,"")))</f>
        <v/>
      </c>
      <c r="DI263" s="3" t="str">
        <f>IF('DATA ENTRY'!CK262="","",IF('DATA ENTRY'!N262="","",IF(AND($DF$4='DATA ENTRY'!D262),'DATA ENTRY'!N262,"")))</f>
        <v/>
      </c>
      <c r="DJ263" s="107" t="str">
        <f>IF('DATA ENTRY'!CK262="","",IF('DATA ENTRY'!O262="","",IF(AND($DF$4='DATA ENTRY'!D262),'DATA ENTRY'!O262,"")))</f>
        <v/>
      </c>
      <c r="DK263" s="3" t="str">
        <f>IF('DATA ENTRY'!CK262="","",IF('DATA ENTRY'!P262="","",IF(AND($DF$4='DATA ENTRY'!D262),'DATA ENTRY'!P262,"")))</f>
        <v/>
      </c>
      <c r="DL263" s="107" t="str">
        <f>IF('DATA ENTRY'!CK262="","",IF('DATA ENTRY'!Q262="","",IF(AND($DF$4='DATA ENTRY'!D262),'DATA ENTRY'!Q262,"")))</f>
        <v/>
      </c>
      <c r="DM263" s="3" t="str">
        <f>IF('DATA ENTRY'!CK262="","",IF('DATA ENTRY'!R262="","",IF(AND($DF$4='DATA ENTRY'!D262),'DATA ENTRY'!R262,"")))</f>
        <v/>
      </c>
      <c r="DN263" s="107" t="str">
        <f>IF('DATA ENTRY'!CK262="","",IF('DATA ENTRY'!S262="","",IF(AND($DF$4='DATA ENTRY'!D262),'DATA ENTRY'!S262,"")))</f>
        <v/>
      </c>
      <c r="DO263" s="3" t="str">
        <f>IF('DATA ENTRY'!CK262="","",IF('DATA ENTRY'!E262="","",IF(AND($DF$4='DATA ENTRY'!D262),'DATA ENTRY'!E262,"")))</f>
        <v/>
      </c>
      <c r="DP263" s="3" t="str">
        <f>IF('DATA ENTRY'!CK262="","",IF('DATA ENTRY'!D262="","",IF(AND($DF$4='DATA ENTRY'!D262),'DATA ENTRY'!D262,"")))</f>
        <v/>
      </c>
      <c r="DQ263" s="3" t="str">
        <f>IF('DATA ENTRY'!CK262="","",IF('DATA ENTRY'!W262="","",IF(AND($DF$4='DATA ENTRY'!D262),'DATA ENTRY'!W262,"")))</f>
        <v/>
      </c>
      <c r="DR263" s="3" t="str">
        <f>IF('DATA ENTRY'!CK262="","",IF('DATA ENTRY'!X262="","",IF(AND($DF$4='DATA ENTRY'!D262),'DATA ENTRY'!X262,"")))</f>
        <v/>
      </c>
      <c r="DS263" s="108" t="str">
        <f t="shared" si="59"/>
        <v/>
      </c>
      <c r="DT263" s="108" t="str">
        <f>IF('DATA ENTRY'!CK262="","",IF('DATA ENTRY'!D262="","",IF(AND($DF$4='DATA ENTRY'!D262),'DATA ENTRY'!G262,"")))</f>
        <v/>
      </c>
      <c r="DY263">
        <f t="shared" si="60"/>
        <v>0</v>
      </c>
      <c r="EB263" t="str">
        <f t="shared" si="61"/>
        <v/>
      </c>
      <c r="EC263" t="str">
        <f t="shared" si="62"/>
        <v/>
      </c>
      <c r="ED263" s="224">
        <v>257</v>
      </c>
      <c r="EE263" s="3" t="str">
        <f>IF('DATA ENTRY'!CK262="","",IF('DATA ENTRY'!B262="","",IF(AND($EF$4='DATA ENTRY'!G262,$EH$4='DATA ENTRY'!F262),'DATA ENTRY'!B262,"")))</f>
        <v/>
      </c>
      <c r="EF263" s="3" t="str">
        <f>IF('DATA ENTRY'!CK262="","",IF('DATA ENTRY'!C262="","",IF(AND($EF$4='DATA ENTRY'!G262,$EH$4='DATA ENTRY'!F262),'DATA ENTRY'!C262,"")))</f>
        <v/>
      </c>
      <c r="EG263" s="4" t="str">
        <f>IF('DATA ENTRY'!CK262="","",IF('DATA ENTRY'!I262="","",IF(AND($EF$4='DATA ENTRY'!G262,$EH$4='DATA ENTRY'!F262),'DATA ENTRY'!I262,"")))</f>
        <v/>
      </c>
      <c r="EH263" s="4" t="str">
        <f>IF('DATA ENTRY'!CK262="","",IF('DATA ENTRY'!CK262="","",IF(AND($EF$4='DATA ENTRY'!G262,$EH$4='DATA ENTRY'!F262),'DATA ENTRY'!CK262,"")))</f>
        <v/>
      </c>
      <c r="EI263" s="3" t="str">
        <f>IF('DATA ENTRY'!CK262="","",IF('DATA ENTRY'!N262="","",IF(AND($EF$4='DATA ENTRY'!G262,$EH$4='DATA ENTRY'!F262),'DATA ENTRY'!N262,"")))</f>
        <v/>
      </c>
      <c r="EJ263" s="107" t="str">
        <f>IF('DATA ENTRY'!CK262="","",IF('DATA ENTRY'!O262="","",IF(AND($EF$4='DATA ENTRY'!G262,$EH$4='DATA ENTRY'!F262),'DATA ENTRY'!O262,"")))</f>
        <v/>
      </c>
      <c r="EK263" s="3" t="str">
        <f>IF('DATA ENTRY'!CK262="","",IF('DATA ENTRY'!P262="","",IF(AND($EF$4='DATA ENTRY'!G262,$EH$4='DATA ENTRY'!F262),'DATA ENTRY'!P262,"")))</f>
        <v/>
      </c>
      <c r="EL263" s="107" t="str">
        <f>IF('DATA ENTRY'!CK262="","",IF('DATA ENTRY'!Q262="","",IF(AND($EF$4='DATA ENTRY'!G262,$EH$4='DATA ENTRY'!F262),'DATA ENTRY'!Q262,"")))</f>
        <v/>
      </c>
      <c r="EM263" s="3" t="str">
        <f>IF('DATA ENTRY'!CK262="","",IF('DATA ENTRY'!R262="","",IF(AND($EF$4='DATA ENTRY'!G262,$EH$4='DATA ENTRY'!F262),'DATA ENTRY'!R262,"")))</f>
        <v/>
      </c>
      <c r="EN263" s="107" t="str">
        <f>IF('DATA ENTRY'!CK262="","",IF('DATA ENTRY'!S262="","",IF(AND($EF$4='DATA ENTRY'!G262,$EH$4='DATA ENTRY'!F262),'DATA ENTRY'!S262,"")))</f>
        <v/>
      </c>
      <c r="EO263" s="3" t="str">
        <f>IF('DATA ENTRY'!CK262="","",IF('DATA ENTRY'!E262="","",IF(AND($EF$4='DATA ENTRY'!G262,$EH$4='DATA ENTRY'!F262),'DATA ENTRY'!E262,"")))</f>
        <v/>
      </c>
      <c r="EP263" s="3" t="str">
        <f>IF('DATA ENTRY'!CK262="","",IF('DATA ENTRY'!D262="","",IF(AND($EF$4='DATA ENTRY'!G262,$EH$4='DATA ENTRY'!F262),'DATA ENTRY'!D262,"")))</f>
        <v/>
      </c>
      <c r="EQ263" s="3" t="str">
        <f>IF('DATA ENTRY'!CK262="","",IF('DATA ENTRY'!W262="","",IF(AND($EF$4='DATA ENTRY'!G262,$EH$4='DATA ENTRY'!F262),'DATA ENTRY'!W262,"")))</f>
        <v/>
      </c>
      <c r="ER263" s="3" t="str">
        <f>IF('DATA ENTRY'!CK262="","",IF('DATA ENTRY'!X262="","",IF(AND($EF$4='DATA ENTRY'!G262,$EH$4='DATA ENTRY'!F262),'DATA ENTRY'!X262,"")))</f>
        <v/>
      </c>
      <c r="ES263" s="108" t="str">
        <f t="shared" si="63"/>
        <v/>
      </c>
      <c r="ET263" s="108" t="str">
        <f>IF('DATA ENTRY'!CK262="","",IF('DATA ENTRY'!D262="","",IF(AND($EF$4='DATA ENTRY'!G262,$EH$4='DATA ENTRY'!F262),'DATA ENTRY'!G262,"")))</f>
        <v/>
      </c>
      <c r="EY263">
        <f t="shared" si="64"/>
        <v>0</v>
      </c>
    </row>
    <row r="264" spans="1:155">
      <c r="A264" t="str">
        <f>IF(S264=0,"",1+(MAX($A$7:A263)))</f>
        <v/>
      </c>
      <c r="B264" s="224">
        <v>258</v>
      </c>
      <c r="C264" s="3" t="str">
        <f>IF('DATA ENTRY'!CK263="","",IF('DATA ENTRY'!B263="","",IF($D$4="All Post",'DATA ENTRY'!B263,IF(AND($D$4='DATA ENTRY'!CK263),'DATA ENTRY'!B263,""))))</f>
        <v/>
      </c>
      <c r="D264" s="3" t="str">
        <f>IF('DATA ENTRY'!CK263="","",IF('DATA ENTRY'!C263="","",IF($D$4="All Post",'DATA ENTRY'!C263,IF(AND($D$4='DATA ENTRY'!CK263),'DATA ENTRY'!C263,""))))</f>
        <v/>
      </c>
      <c r="E264" s="4" t="str">
        <f>IF('DATA ENTRY'!CK263="","",IF('DATA ENTRY'!I263="","",IF($D$4="All Post",'DATA ENTRY'!I263,IF(AND($D$4='DATA ENTRY'!CK263),'DATA ENTRY'!I263,""))))</f>
        <v/>
      </c>
      <c r="F264" s="4" t="str">
        <f>IF('DATA ENTRY'!CK263="","",IF('DATA ENTRY'!CK263="","",IF($D$4="All Post",'DATA ENTRY'!CK263,IF(AND($D$4='DATA ENTRY'!CK263),'DATA ENTRY'!CK263,""))))</f>
        <v/>
      </c>
      <c r="G264" s="3" t="str">
        <f>IF('DATA ENTRY'!CK263="","",IF('DATA ENTRY'!N263="","",IF($D$4="All Post",'DATA ENTRY'!N263,IF(AND($D$4='DATA ENTRY'!CK263),'DATA ENTRY'!N263,""))))</f>
        <v/>
      </c>
      <c r="H264" s="107" t="str">
        <f>IF('DATA ENTRY'!CK263="","",IF('DATA ENTRY'!O263="","",IF($D$4="All Post",'DATA ENTRY'!O263,IF(AND($D$4='DATA ENTRY'!CK263),'DATA ENTRY'!O263,""))))</f>
        <v/>
      </c>
      <c r="I264" s="3" t="str">
        <f>IF('DATA ENTRY'!CK263="","",IF('DATA ENTRY'!P263="","",IF($D$4="All Post",'DATA ENTRY'!P263,IF(AND($D$4='DATA ENTRY'!CK263),'DATA ENTRY'!P263,""))))</f>
        <v/>
      </c>
      <c r="J264" s="107" t="str">
        <f>IF('DATA ENTRY'!CK263="","",IF('DATA ENTRY'!Q263="","",IF($D$4="All Post",'DATA ENTRY'!Q263,IF(AND($D$4='DATA ENTRY'!CK263),'DATA ENTRY'!Q263,""))))</f>
        <v/>
      </c>
      <c r="K264" s="3" t="str">
        <f>IF('DATA ENTRY'!CK263="","",IF('DATA ENTRY'!R263="","",IF($D$4="All Post",'DATA ENTRY'!R263,IF(AND($D$4='DATA ENTRY'!CK263),'DATA ENTRY'!R263,""))))</f>
        <v/>
      </c>
      <c r="L264" s="3" t="str">
        <f>IF('DATA ENTRY'!CK263="","",IF('DATA ENTRY'!S263="","",IF($D$4="All Post",'DATA ENTRY'!S263,IF(AND($D$4='DATA ENTRY'!CK263),'DATA ENTRY'!S263,""))))</f>
        <v/>
      </c>
      <c r="M264" s="3" t="str">
        <f>IF('DATA ENTRY'!CK263="","",IF('DATA ENTRY'!E263="","",IF($D$4="All Post",'DATA ENTRY'!E263,IF(AND($D$4='DATA ENTRY'!CK263),'DATA ENTRY'!E263,""))))</f>
        <v/>
      </c>
      <c r="N264" s="3" t="str">
        <f>IF('DATA ENTRY'!CK263="","",IF('DATA ENTRY'!W263="","",IF($D$4="All Post",'DATA ENTRY'!W263,IF(AND($D$4='DATA ENTRY'!CK263),'DATA ENTRY'!W263,""))))</f>
        <v/>
      </c>
      <c r="O264" s="3" t="str">
        <f>IF('DATA ENTRY'!CK263="","",IF('DATA ENTRY'!X263="","",IF($D$4="All Post",'DATA ENTRY'!X263,IF(AND($D$4='DATA ENTRY'!CK263),'DATA ENTRY'!X263,""))))</f>
        <v/>
      </c>
      <c r="P264" s="3" t="str">
        <f>IF('DATA ENTRY'!CK263="","",IF('DATA ENTRY'!G263="","",IF($D$4="All Post",'DATA ENTRY'!G263,IF(AND($D$4='DATA ENTRY'!CK263),'DATA ENTRY'!G263,""))))</f>
        <v/>
      </c>
      <c r="S264">
        <f t="shared" ref="S264:S327" si="67">IF($D$4=F264,1,IF(T264="All Post",1,0))</f>
        <v>0</v>
      </c>
      <c r="T264" t="str">
        <f t="shared" ref="T264:T327" si="68">IF(AND(C264="",F264=""),"","All Post")</f>
        <v/>
      </c>
      <c r="BZ264" t="str">
        <f t="shared" ref="BZ264:BZ327" si="69">IF(CE264="","",RANK(CE264,$CE$7:$CE$211,1))</f>
        <v/>
      </c>
      <c r="CA264" t="str">
        <f t="shared" ref="CA264:CA327" si="70">IF(CX264=0,"",CX264)</f>
        <v/>
      </c>
      <c r="CB264" s="224">
        <v>258</v>
      </c>
      <c r="CC264" s="3" t="str">
        <f>IF('DATA ENTRY'!CK263="","",IF('DATA ENTRY'!B263="","",IF(AND($CD$4='DATA ENTRY'!CK263,$CG$4='DATA ENTRY'!D263),'DATA ENTRY'!B263,"")))</f>
        <v/>
      </c>
      <c r="CD264" s="3" t="str">
        <f>IF('DATA ENTRY'!CK263="","",IF('DATA ENTRY'!C263="","",IF(AND($CD$4='DATA ENTRY'!CK263,$CG$4='DATA ENTRY'!D263),'DATA ENTRY'!C263,"")))</f>
        <v/>
      </c>
      <c r="CE264" s="4" t="str">
        <f>IF('DATA ENTRY'!CK263="","",IF('DATA ENTRY'!I263="","",IF(AND($CD$4='DATA ENTRY'!CK263,$CG$4='DATA ENTRY'!D263),'DATA ENTRY'!I263,"")))</f>
        <v/>
      </c>
      <c r="CF264" s="4" t="str">
        <f>IF('DATA ENTRY'!CK263="","",IF('DATA ENTRY'!CK263="","",IF(AND($CD$4='DATA ENTRY'!CK263,$CG$4='DATA ENTRY'!D263),'DATA ENTRY'!CK263,"")))</f>
        <v/>
      </c>
      <c r="CG264" s="3" t="str">
        <f>IF('DATA ENTRY'!CK263="","",IF('DATA ENTRY'!N263="","",IF(AND($CD$4='DATA ENTRY'!CK263,$CG$4='DATA ENTRY'!D263),'DATA ENTRY'!N263,"")))</f>
        <v/>
      </c>
      <c r="CH264" s="107" t="str">
        <f>IF('DATA ENTRY'!CK263="","",IF('DATA ENTRY'!O263="","",IF(AND($CD$4='DATA ENTRY'!CK263,$CG$4='DATA ENTRY'!D263),'DATA ENTRY'!O263,"")))</f>
        <v/>
      </c>
      <c r="CI264" s="3" t="str">
        <f>IF('DATA ENTRY'!CK263="","",IF('DATA ENTRY'!P263="","",IF(AND($CD$4='DATA ENTRY'!CK263,$CG$4='DATA ENTRY'!D263),'DATA ENTRY'!P263,"")))</f>
        <v/>
      </c>
      <c r="CJ264" s="107" t="str">
        <f>IF('DATA ENTRY'!CK263="","",IF('DATA ENTRY'!Q263="","",IF(AND($CD$4='DATA ENTRY'!CK263,$CG$4='DATA ENTRY'!D263),'DATA ENTRY'!Q263,"")))</f>
        <v/>
      </c>
      <c r="CK264" s="3" t="str">
        <f>IF('DATA ENTRY'!CK263="","",IF('DATA ENTRY'!R263="","",IF(AND($CD$4='DATA ENTRY'!CK263,$CG$4='DATA ENTRY'!D263),'DATA ENTRY'!R263,"")))</f>
        <v/>
      </c>
      <c r="CL264" s="3" t="str">
        <f>IF('DATA ENTRY'!CK263="","",IF('DATA ENTRY'!S263="","",IF(AND($CD$4='DATA ENTRY'!CK263,$CG$4='DATA ENTRY'!D263),'DATA ENTRY'!S263,"")))</f>
        <v/>
      </c>
      <c r="CM264" s="3" t="str">
        <f>IF('DATA ENTRY'!CK263="","",IF('DATA ENTRY'!E263="","",IF(AND($CD$4='DATA ENTRY'!CK263,$CG$4='DATA ENTRY'!D263),'DATA ENTRY'!E263,"")))</f>
        <v/>
      </c>
      <c r="CN264" s="3" t="str">
        <f>IF('DATA ENTRY'!CK263="","",IF('DATA ENTRY'!W263="","",IF(AND($CD$4='DATA ENTRY'!CK263,$CG$4='DATA ENTRY'!D263),'DATA ENTRY'!W263,"")))</f>
        <v/>
      </c>
      <c r="CO264" s="3" t="str">
        <f>IF('DATA ENTRY'!CK263="","",IF('DATA ENTRY'!X263="","",IF(AND($CD$4='DATA ENTRY'!CK263,$CG$4='DATA ENTRY'!D263),'DATA ENTRY'!X263,"")))</f>
        <v/>
      </c>
      <c r="CP264" s="108" t="str">
        <f t="shared" ref="CP264:CP327" si="71">IFERROR(IF(CF264="","",SUM(CH264*75%+CJ264*25%)),"")</f>
        <v/>
      </c>
      <c r="CQ264" s="108" t="str">
        <f>IF('DATA ENTRY'!CK263="","",IF('DATA ENTRY'!G263="","",IF(AND($CD$4='DATA ENTRY'!CK263,$CG$4='DATA ENTRY'!D263),'DATA ENTRY'!G263,"")))</f>
        <v/>
      </c>
      <c r="CR264" s="230" t="str">
        <f>IF('DATA ENTRY'!CK263="","",IF('DATA ENTRY'!D263="","",IF(AND($CD$4='DATA ENTRY'!CK263,$CG$4='DATA ENTRY'!D263),'DATA ENTRY'!D263,"")))</f>
        <v/>
      </c>
      <c r="CS264">
        <f t="shared" ref="CS264:CS327" si="72">SUMPRODUCT((CP264&lt;$CP$7:$CP$211)/COUNTIF($CP$7:$CP$211,$CP$7:$CP$211))</f>
        <v>0</v>
      </c>
      <c r="CT264">
        <f t="shared" ref="CT264:CT327" si="73">SUMPRODUCT((CE264&lt;$CE$7:$CE$211)/COUNTIF($CE$7:$CE$211,$CE$7:$CE$211))</f>
        <v>0</v>
      </c>
      <c r="CV264" s="139"/>
      <c r="CX264">
        <f t="shared" ref="CX264:CX327" si="74">IF($CD$4=CF264,1,0)</f>
        <v>0</v>
      </c>
      <c r="DB264" t="str">
        <f t="shared" si="65"/>
        <v/>
      </c>
      <c r="DC264" t="str">
        <f t="shared" si="66"/>
        <v/>
      </c>
      <c r="DD264" s="224">
        <v>258</v>
      </c>
      <c r="DE264" s="3" t="str">
        <f>IF('DATA ENTRY'!CK263="","",IF('DATA ENTRY'!B263="","",IF(AND($DF$4='DATA ENTRY'!D263),'DATA ENTRY'!B263,"")))</f>
        <v/>
      </c>
      <c r="DF264" s="3" t="str">
        <f>IF('DATA ENTRY'!CK263="","",IF('DATA ENTRY'!C263="","",IF(AND($DF$4='DATA ENTRY'!D263),'DATA ENTRY'!C263,"")))</f>
        <v/>
      </c>
      <c r="DG264" s="4" t="str">
        <f>IF('DATA ENTRY'!CK263="","",IF('DATA ENTRY'!I263="","",IF(AND($DF$4='DATA ENTRY'!D263),'DATA ENTRY'!I263,"")))</f>
        <v/>
      </c>
      <c r="DH264" s="4" t="str">
        <f>IF('DATA ENTRY'!CK263="","",IF('DATA ENTRY'!CK263="","",IF(AND($DF$4='DATA ENTRY'!D263),'DATA ENTRY'!CK263,"")))</f>
        <v/>
      </c>
      <c r="DI264" s="3" t="str">
        <f>IF('DATA ENTRY'!CK263="","",IF('DATA ENTRY'!N263="","",IF(AND($DF$4='DATA ENTRY'!D263),'DATA ENTRY'!N263,"")))</f>
        <v/>
      </c>
      <c r="DJ264" s="107" t="str">
        <f>IF('DATA ENTRY'!CK263="","",IF('DATA ENTRY'!O263="","",IF(AND($DF$4='DATA ENTRY'!D263),'DATA ENTRY'!O263,"")))</f>
        <v/>
      </c>
      <c r="DK264" s="3" t="str">
        <f>IF('DATA ENTRY'!CK263="","",IF('DATA ENTRY'!P263="","",IF(AND($DF$4='DATA ENTRY'!D263),'DATA ENTRY'!P263,"")))</f>
        <v/>
      </c>
      <c r="DL264" s="107" t="str">
        <f>IF('DATA ENTRY'!CK263="","",IF('DATA ENTRY'!Q263="","",IF(AND($DF$4='DATA ENTRY'!D263),'DATA ENTRY'!Q263,"")))</f>
        <v/>
      </c>
      <c r="DM264" s="3" t="str">
        <f>IF('DATA ENTRY'!CK263="","",IF('DATA ENTRY'!R263="","",IF(AND($DF$4='DATA ENTRY'!D263),'DATA ENTRY'!R263,"")))</f>
        <v/>
      </c>
      <c r="DN264" s="107" t="str">
        <f>IF('DATA ENTRY'!CK263="","",IF('DATA ENTRY'!S263="","",IF(AND($DF$4='DATA ENTRY'!D263),'DATA ENTRY'!S263,"")))</f>
        <v/>
      </c>
      <c r="DO264" s="3" t="str">
        <f>IF('DATA ENTRY'!CK263="","",IF('DATA ENTRY'!E263="","",IF(AND($DF$4='DATA ENTRY'!D263),'DATA ENTRY'!E263,"")))</f>
        <v/>
      </c>
      <c r="DP264" s="3" t="str">
        <f>IF('DATA ENTRY'!CK263="","",IF('DATA ENTRY'!D263="","",IF(AND($DF$4='DATA ENTRY'!D263),'DATA ENTRY'!D263,"")))</f>
        <v/>
      </c>
      <c r="DQ264" s="3" t="str">
        <f>IF('DATA ENTRY'!CK263="","",IF('DATA ENTRY'!W263="","",IF(AND($DF$4='DATA ENTRY'!D263),'DATA ENTRY'!W263,"")))</f>
        <v/>
      </c>
      <c r="DR264" s="3" t="str">
        <f>IF('DATA ENTRY'!CK263="","",IF('DATA ENTRY'!X263="","",IF(AND($DF$4='DATA ENTRY'!D263),'DATA ENTRY'!X263,"")))</f>
        <v/>
      </c>
      <c r="DS264" s="108" t="str">
        <f t="shared" ref="DS264:DS327" si="75">IFERROR(IF(DH264="","",SUM(DJ264*75%+DL264*25%)),"")</f>
        <v/>
      </c>
      <c r="DT264" s="108" t="str">
        <f>IF('DATA ENTRY'!CK263="","",IF('DATA ENTRY'!D263="","",IF(AND($DF$4='DATA ENTRY'!D263),'DATA ENTRY'!G263,"")))</f>
        <v/>
      </c>
      <c r="DY264">
        <f t="shared" ref="DY264:DY327" si="76">IF($DF$4="",0,IF($DF$4=DP264,1,0))</f>
        <v>0</v>
      </c>
      <c r="EB264" t="str">
        <f t="shared" ref="EB264:EB327" si="77">IF(EG264="","",RANK(EG264,$EG$7:$EG$211,1))</f>
        <v/>
      </c>
      <c r="EC264" t="str">
        <f t="shared" ref="EC264:EC327" si="78">IF(EY264=0,"",EY264)</f>
        <v/>
      </c>
      <c r="ED264" s="224">
        <v>258</v>
      </c>
      <c r="EE264" s="3" t="str">
        <f>IF('DATA ENTRY'!CK263="","",IF('DATA ENTRY'!B263="","",IF(AND($EF$4='DATA ENTRY'!G263,$EH$4='DATA ENTRY'!F263),'DATA ENTRY'!B263,"")))</f>
        <v/>
      </c>
      <c r="EF264" s="3" t="str">
        <f>IF('DATA ENTRY'!CK263="","",IF('DATA ENTRY'!C263="","",IF(AND($EF$4='DATA ENTRY'!G263,$EH$4='DATA ENTRY'!F263),'DATA ENTRY'!C263,"")))</f>
        <v/>
      </c>
      <c r="EG264" s="4" t="str">
        <f>IF('DATA ENTRY'!CK263="","",IF('DATA ENTRY'!I263="","",IF(AND($EF$4='DATA ENTRY'!G263,$EH$4='DATA ENTRY'!F263),'DATA ENTRY'!I263,"")))</f>
        <v/>
      </c>
      <c r="EH264" s="4" t="str">
        <f>IF('DATA ENTRY'!CK263="","",IF('DATA ENTRY'!CK263="","",IF(AND($EF$4='DATA ENTRY'!G263,$EH$4='DATA ENTRY'!F263),'DATA ENTRY'!CK263,"")))</f>
        <v/>
      </c>
      <c r="EI264" s="3" t="str">
        <f>IF('DATA ENTRY'!CK263="","",IF('DATA ENTRY'!N263="","",IF(AND($EF$4='DATA ENTRY'!G263,$EH$4='DATA ENTRY'!F263),'DATA ENTRY'!N263,"")))</f>
        <v/>
      </c>
      <c r="EJ264" s="107" t="str">
        <f>IF('DATA ENTRY'!CK263="","",IF('DATA ENTRY'!O263="","",IF(AND($EF$4='DATA ENTRY'!G263,$EH$4='DATA ENTRY'!F263),'DATA ENTRY'!O263,"")))</f>
        <v/>
      </c>
      <c r="EK264" s="3" t="str">
        <f>IF('DATA ENTRY'!CK263="","",IF('DATA ENTRY'!P263="","",IF(AND($EF$4='DATA ENTRY'!G263,$EH$4='DATA ENTRY'!F263),'DATA ENTRY'!P263,"")))</f>
        <v/>
      </c>
      <c r="EL264" s="107" t="str">
        <f>IF('DATA ENTRY'!CK263="","",IF('DATA ENTRY'!Q263="","",IF(AND($EF$4='DATA ENTRY'!G263,$EH$4='DATA ENTRY'!F263),'DATA ENTRY'!Q263,"")))</f>
        <v/>
      </c>
      <c r="EM264" s="3" t="str">
        <f>IF('DATA ENTRY'!CK263="","",IF('DATA ENTRY'!R263="","",IF(AND($EF$4='DATA ENTRY'!G263,$EH$4='DATA ENTRY'!F263),'DATA ENTRY'!R263,"")))</f>
        <v/>
      </c>
      <c r="EN264" s="107" t="str">
        <f>IF('DATA ENTRY'!CK263="","",IF('DATA ENTRY'!S263="","",IF(AND($EF$4='DATA ENTRY'!G263,$EH$4='DATA ENTRY'!F263),'DATA ENTRY'!S263,"")))</f>
        <v/>
      </c>
      <c r="EO264" s="3" t="str">
        <f>IF('DATA ENTRY'!CK263="","",IF('DATA ENTRY'!E263="","",IF(AND($EF$4='DATA ENTRY'!G263,$EH$4='DATA ENTRY'!F263),'DATA ENTRY'!E263,"")))</f>
        <v/>
      </c>
      <c r="EP264" s="3" t="str">
        <f>IF('DATA ENTRY'!CK263="","",IF('DATA ENTRY'!D263="","",IF(AND($EF$4='DATA ENTRY'!G263,$EH$4='DATA ENTRY'!F263),'DATA ENTRY'!D263,"")))</f>
        <v/>
      </c>
      <c r="EQ264" s="3" t="str">
        <f>IF('DATA ENTRY'!CK263="","",IF('DATA ENTRY'!W263="","",IF(AND($EF$4='DATA ENTRY'!G263,$EH$4='DATA ENTRY'!F263),'DATA ENTRY'!W263,"")))</f>
        <v/>
      </c>
      <c r="ER264" s="3" t="str">
        <f>IF('DATA ENTRY'!CK263="","",IF('DATA ENTRY'!X263="","",IF(AND($EF$4='DATA ENTRY'!G263,$EH$4='DATA ENTRY'!F263),'DATA ENTRY'!X263,"")))</f>
        <v/>
      </c>
      <c r="ES264" s="108" t="str">
        <f t="shared" ref="ES264:ES327" si="79">IFERROR(IF(EH264="","",SUM(EJ264*75%+EL264*25%)),"")</f>
        <v/>
      </c>
      <c r="ET264" s="108" t="str">
        <f>IF('DATA ENTRY'!CK263="","",IF('DATA ENTRY'!D263="","",IF(AND($EF$4='DATA ENTRY'!G263,$EH$4='DATA ENTRY'!F263),'DATA ENTRY'!G263,"")))</f>
        <v/>
      </c>
      <c r="EY264">
        <f t="shared" ref="EY264:EY327" si="80">IF($DF$4="",0,IF($DF$4=EP264,1,0))</f>
        <v>0</v>
      </c>
    </row>
    <row r="265" spans="1:155">
      <c r="A265" t="str">
        <f>IF(S265=0,"",1+(MAX($A$7:A264)))</f>
        <v/>
      </c>
      <c r="B265" s="224">
        <v>259</v>
      </c>
      <c r="C265" s="3" t="str">
        <f>IF('DATA ENTRY'!CK264="","",IF('DATA ENTRY'!B264="","",IF($D$4="All Post",'DATA ENTRY'!B264,IF(AND($D$4='DATA ENTRY'!CK264),'DATA ENTRY'!B264,""))))</f>
        <v/>
      </c>
      <c r="D265" s="3" t="str">
        <f>IF('DATA ENTRY'!CK264="","",IF('DATA ENTRY'!C264="","",IF($D$4="All Post",'DATA ENTRY'!C264,IF(AND($D$4='DATA ENTRY'!CK264),'DATA ENTRY'!C264,""))))</f>
        <v/>
      </c>
      <c r="E265" s="4" t="str">
        <f>IF('DATA ENTRY'!CK264="","",IF('DATA ENTRY'!I264="","",IF($D$4="All Post",'DATA ENTRY'!I264,IF(AND($D$4='DATA ENTRY'!CK264),'DATA ENTRY'!I264,""))))</f>
        <v/>
      </c>
      <c r="F265" s="4" t="str">
        <f>IF('DATA ENTRY'!CK264="","",IF('DATA ENTRY'!CK264="","",IF($D$4="All Post",'DATA ENTRY'!CK264,IF(AND($D$4='DATA ENTRY'!CK264),'DATA ENTRY'!CK264,""))))</f>
        <v/>
      </c>
      <c r="G265" s="3" t="str">
        <f>IF('DATA ENTRY'!CK264="","",IF('DATA ENTRY'!N264="","",IF($D$4="All Post",'DATA ENTRY'!N264,IF(AND($D$4='DATA ENTRY'!CK264),'DATA ENTRY'!N264,""))))</f>
        <v/>
      </c>
      <c r="H265" s="107" t="str">
        <f>IF('DATA ENTRY'!CK264="","",IF('DATA ENTRY'!O264="","",IF($D$4="All Post",'DATA ENTRY'!O264,IF(AND($D$4='DATA ENTRY'!CK264),'DATA ENTRY'!O264,""))))</f>
        <v/>
      </c>
      <c r="I265" s="3" t="str">
        <f>IF('DATA ENTRY'!CK264="","",IF('DATA ENTRY'!P264="","",IF($D$4="All Post",'DATA ENTRY'!P264,IF(AND($D$4='DATA ENTRY'!CK264),'DATA ENTRY'!P264,""))))</f>
        <v/>
      </c>
      <c r="J265" s="107" t="str">
        <f>IF('DATA ENTRY'!CK264="","",IF('DATA ENTRY'!Q264="","",IF($D$4="All Post",'DATA ENTRY'!Q264,IF(AND($D$4='DATA ENTRY'!CK264),'DATA ENTRY'!Q264,""))))</f>
        <v/>
      </c>
      <c r="K265" s="3" t="str">
        <f>IF('DATA ENTRY'!CK264="","",IF('DATA ENTRY'!R264="","",IF($D$4="All Post",'DATA ENTRY'!R264,IF(AND($D$4='DATA ENTRY'!CK264),'DATA ENTRY'!R264,""))))</f>
        <v/>
      </c>
      <c r="L265" s="3" t="str">
        <f>IF('DATA ENTRY'!CK264="","",IF('DATA ENTRY'!S264="","",IF($D$4="All Post",'DATA ENTRY'!S264,IF(AND($D$4='DATA ENTRY'!CK264),'DATA ENTRY'!S264,""))))</f>
        <v/>
      </c>
      <c r="M265" s="3" t="str">
        <f>IF('DATA ENTRY'!CK264="","",IF('DATA ENTRY'!E264="","",IF($D$4="All Post",'DATA ENTRY'!E264,IF(AND($D$4='DATA ENTRY'!CK264),'DATA ENTRY'!E264,""))))</f>
        <v/>
      </c>
      <c r="N265" s="3" t="str">
        <f>IF('DATA ENTRY'!CK264="","",IF('DATA ENTRY'!W264="","",IF($D$4="All Post",'DATA ENTRY'!W264,IF(AND($D$4='DATA ENTRY'!CK264),'DATA ENTRY'!W264,""))))</f>
        <v/>
      </c>
      <c r="O265" s="3" t="str">
        <f>IF('DATA ENTRY'!CK264="","",IF('DATA ENTRY'!X264="","",IF($D$4="All Post",'DATA ENTRY'!X264,IF(AND($D$4='DATA ENTRY'!CK264),'DATA ENTRY'!X264,""))))</f>
        <v/>
      </c>
      <c r="P265" s="3" t="str">
        <f>IF('DATA ENTRY'!CK264="","",IF('DATA ENTRY'!G264="","",IF($D$4="All Post",'DATA ENTRY'!G264,IF(AND($D$4='DATA ENTRY'!CK264),'DATA ENTRY'!G264,""))))</f>
        <v/>
      </c>
      <c r="S265">
        <f t="shared" si="67"/>
        <v>0</v>
      </c>
      <c r="T265" t="str">
        <f t="shared" si="68"/>
        <v/>
      </c>
      <c r="BZ265" t="str">
        <f t="shared" si="69"/>
        <v/>
      </c>
      <c r="CA265" t="str">
        <f t="shared" si="70"/>
        <v/>
      </c>
      <c r="CB265" s="224">
        <v>259</v>
      </c>
      <c r="CC265" s="3" t="str">
        <f>IF('DATA ENTRY'!CK264="","",IF('DATA ENTRY'!B264="","",IF(AND($CD$4='DATA ENTRY'!CK264,$CG$4='DATA ENTRY'!D264),'DATA ENTRY'!B264,"")))</f>
        <v/>
      </c>
      <c r="CD265" s="3" t="str">
        <f>IF('DATA ENTRY'!CK264="","",IF('DATA ENTRY'!C264="","",IF(AND($CD$4='DATA ENTRY'!CK264,$CG$4='DATA ENTRY'!D264),'DATA ENTRY'!C264,"")))</f>
        <v/>
      </c>
      <c r="CE265" s="4" t="str">
        <f>IF('DATA ENTRY'!CK264="","",IF('DATA ENTRY'!I264="","",IF(AND($CD$4='DATA ENTRY'!CK264,$CG$4='DATA ENTRY'!D264),'DATA ENTRY'!I264,"")))</f>
        <v/>
      </c>
      <c r="CF265" s="4" t="str">
        <f>IF('DATA ENTRY'!CK264="","",IF('DATA ENTRY'!CK264="","",IF(AND($CD$4='DATA ENTRY'!CK264,$CG$4='DATA ENTRY'!D264),'DATA ENTRY'!CK264,"")))</f>
        <v/>
      </c>
      <c r="CG265" s="3" t="str">
        <f>IF('DATA ENTRY'!CK264="","",IF('DATA ENTRY'!N264="","",IF(AND($CD$4='DATA ENTRY'!CK264,$CG$4='DATA ENTRY'!D264),'DATA ENTRY'!N264,"")))</f>
        <v/>
      </c>
      <c r="CH265" s="107" t="str">
        <f>IF('DATA ENTRY'!CK264="","",IF('DATA ENTRY'!O264="","",IF(AND($CD$4='DATA ENTRY'!CK264,$CG$4='DATA ENTRY'!D264),'DATA ENTRY'!O264,"")))</f>
        <v/>
      </c>
      <c r="CI265" s="3" t="str">
        <f>IF('DATA ENTRY'!CK264="","",IF('DATA ENTRY'!P264="","",IF(AND($CD$4='DATA ENTRY'!CK264,$CG$4='DATA ENTRY'!D264),'DATA ENTRY'!P264,"")))</f>
        <v/>
      </c>
      <c r="CJ265" s="107" t="str">
        <f>IF('DATA ENTRY'!CK264="","",IF('DATA ENTRY'!Q264="","",IF(AND($CD$4='DATA ENTRY'!CK264,$CG$4='DATA ENTRY'!D264),'DATA ENTRY'!Q264,"")))</f>
        <v/>
      </c>
      <c r="CK265" s="3" t="str">
        <f>IF('DATA ENTRY'!CK264="","",IF('DATA ENTRY'!R264="","",IF(AND($CD$4='DATA ENTRY'!CK264,$CG$4='DATA ENTRY'!D264),'DATA ENTRY'!R264,"")))</f>
        <v/>
      </c>
      <c r="CL265" s="3" t="str">
        <f>IF('DATA ENTRY'!CK264="","",IF('DATA ENTRY'!S264="","",IF(AND($CD$4='DATA ENTRY'!CK264,$CG$4='DATA ENTRY'!D264),'DATA ENTRY'!S264,"")))</f>
        <v/>
      </c>
      <c r="CM265" s="3" t="str">
        <f>IF('DATA ENTRY'!CK264="","",IF('DATA ENTRY'!E264="","",IF(AND($CD$4='DATA ENTRY'!CK264,$CG$4='DATA ENTRY'!D264),'DATA ENTRY'!E264,"")))</f>
        <v/>
      </c>
      <c r="CN265" s="3" t="str">
        <f>IF('DATA ENTRY'!CK264="","",IF('DATA ENTRY'!W264="","",IF(AND($CD$4='DATA ENTRY'!CK264,$CG$4='DATA ENTRY'!D264),'DATA ENTRY'!W264,"")))</f>
        <v/>
      </c>
      <c r="CO265" s="3" t="str">
        <f>IF('DATA ENTRY'!CK264="","",IF('DATA ENTRY'!X264="","",IF(AND($CD$4='DATA ENTRY'!CK264,$CG$4='DATA ENTRY'!D264),'DATA ENTRY'!X264,"")))</f>
        <v/>
      </c>
      <c r="CP265" s="108" t="str">
        <f t="shared" si="71"/>
        <v/>
      </c>
      <c r="CQ265" s="108" t="str">
        <f>IF('DATA ENTRY'!CK264="","",IF('DATA ENTRY'!G264="","",IF(AND($CD$4='DATA ENTRY'!CK264,$CG$4='DATA ENTRY'!D264),'DATA ENTRY'!G264,"")))</f>
        <v/>
      </c>
      <c r="CR265" s="230" t="str">
        <f>IF('DATA ENTRY'!CK264="","",IF('DATA ENTRY'!D264="","",IF(AND($CD$4='DATA ENTRY'!CK264,$CG$4='DATA ENTRY'!D264),'DATA ENTRY'!D264,"")))</f>
        <v/>
      </c>
      <c r="CS265">
        <f t="shared" si="72"/>
        <v>0</v>
      </c>
      <c r="CT265">
        <f t="shared" si="73"/>
        <v>0</v>
      </c>
      <c r="CV265" s="139"/>
      <c r="CX265">
        <f t="shared" si="74"/>
        <v>0</v>
      </c>
      <c r="DB265" t="str">
        <f t="shared" si="65"/>
        <v/>
      </c>
      <c r="DC265" t="str">
        <f t="shared" si="66"/>
        <v/>
      </c>
      <c r="DD265" s="224">
        <v>259</v>
      </c>
      <c r="DE265" s="3" t="str">
        <f>IF('DATA ENTRY'!CK264="","",IF('DATA ENTRY'!B264="","",IF(AND($DF$4='DATA ENTRY'!D264),'DATA ENTRY'!B264,"")))</f>
        <v/>
      </c>
      <c r="DF265" s="3" t="str">
        <f>IF('DATA ENTRY'!CK264="","",IF('DATA ENTRY'!C264="","",IF(AND($DF$4='DATA ENTRY'!D264),'DATA ENTRY'!C264,"")))</f>
        <v/>
      </c>
      <c r="DG265" s="4" t="str">
        <f>IF('DATA ENTRY'!CK264="","",IF('DATA ENTRY'!I264="","",IF(AND($DF$4='DATA ENTRY'!D264),'DATA ENTRY'!I264,"")))</f>
        <v/>
      </c>
      <c r="DH265" s="4" t="str">
        <f>IF('DATA ENTRY'!CK264="","",IF('DATA ENTRY'!CK264="","",IF(AND($DF$4='DATA ENTRY'!D264),'DATA ENTRY'!CK264,"")))</f>
        <v/>
      </c>
      <c r="DI265" s="3" t="str">
        <f>IF('DATA ENTRY'!CK264="","",IF('DATA ENTRY'!N264="","",IF(AND($DF$4='DATA ENTRY'!D264),'DATA ENTRY'!N264,"")))</f>
        <v/>
      </c>
      <c r="DJ265" s="107" t="str">
        <f>IF('DATA ENTRY'!CK264="","",IF('DATA ENTRY'!O264="","",IF(AND($DF$4='DATA ENTRY'!D264),'DATA ENTRY'!O264,"")))</f>
        <v/>
      </c>
      <c r="DK265" s="3" t="str">
        <f>IF('DATA ENTRY'!CK264="","",IF('DATA ENTRY'!P264="","",IF(AND($DF$4='DATA ENTRY'!D264),'DATA ENTRY'!P264,"")))</f>
        <v/>
      </c>
      <c r="DL265" s="107" t="str">
        <f>IF('DATA ENTRY'!CK264="","",IF('DATA ENTRY'!Q264="","",IF(AND($DF$4='DATA ENTRY'!D264),'DATA ENTRY'!Q264,"")))</f>
        <v/>
      </c>
      <c r="DM265" s="3" t="str">
        <f>IF('DATA ENTRY'!CK264="","",IF('DATA ENTRY'!R264="","",IF(AND($DF$4='DATA ENTRY'!D264),'DATA ENTRY'!R264,"")))</f>
        <v/>
      </c>
      <c r="DN265" s="107" t="str">
        <f>IF('DATA ENTRY'!CK264="","",IF('DATA ENTRY'!S264="","",IF(AND($DF$4='DATA ENTRY'!D264),'DATA ENTRY'!S264,"")))</f>
        <v/>
      </c>
      <c r="DO265" s="3" t="str">
        <f>IF('DATA ENTRY'!CK264="","",IF('DATA ENTRY'!E264="","",IF(AND($DF$4='DATA ENTRY'!D264),'DATA ENTRY'!E264,"")))</f>
        <v/>
      </c>
      <c r="DP265" s="3" t="str">
        <f>IF('DATA ENTRY'!CK264="","",IF('DATA ENTRY'!D264="","",IF(AND($DF$4='DATA ENTRY'!D264),'DATA ENTRY'!D264,"")))</f>
        <v/>
      </c>
      <c r="DQ265" s="3" t="str">
        <f>IF('DATA ENTRY'!CK264="","",IF('DATA ENTRY'!W264="","",IF(AND($DF$4='DATA ENTRY'!D264),'DATA ENTRY'!W264,"")))</f>
        <v/>
      </c>
      <c r="DR265" s="3" t="str">
        <f>IF('DATA ENTRY'!CK264="","",IF('DATA ENTRY'!X264="","",IF(AND($DF$4='DATA ENTRY'!D264),'DATA ENTRY'!X264,"")))</f>
        <v/>
      </c>
      <c r="DS265" s="108" t="str">
        <f t="shared" si="75"/>
        <v/>
      </c>
      <c r="DT265" s="108" t="str">
        <f>IF('DATA ENTRY'!CK264="","",IF('DATA ENTRY'!D264="","",IF(AND($DF$4='DATA ENTRY'!D264),'DATA ENTRY'!G264,"")))</f>
        <v/>
      </c>
      <c r="DY265">
        <f t="shared" si="76"/>
        <v>0</v>
      </c>
      <c r="EB265" t="str">
        <f t="shared" si="77"/>
        <v/>
      </c>
      <c r="EC265" t="str">
        <f t="shared" si="78"/>
        <v/>
      </c>
      <c r="ED265" s="224">
        <v>259</v>
      </c>
      <c r="EE265" s="3" t="str">
        <f>IF('DATA ENTRY'!CK264="","",IF('DATA ENTRY'!B264="","",IF(AND($EF$4='DATA ENTRY'!G264,$EH$4='DATA ENTRY'!F264),'DATA ENTRY'!B264,"")))</f>
        <v/>
      </c>
      <c r="EF265" s="3" t="str">
        <f>IF('DATA ENTRY'!CK264="","",IF('DATA ENTRY'!C264="","",IF(AND($EF$4='DATA ENTRY'!G264,$EH$4='DATA ENTRY'!F264),'DATA ENTRY'!C264,"")))</f>
        <v/>
      </c>
      <c r="EG265" s="4" t="str">
        <f>IF('DATA ENTRY'!CK264="","",IF('DATA ENTRY'!I264="","",IF(AND($EF$4='DATA ENTRY'!G264,$EH$4='DATA ENTRY'!F264),'DATA ENTRY'!I264,"")))</f>
        <v/>
      </c>
      <c r="EH265" s="4" t="str">
        <f>IF('DATA ENTRY'!CK264="","",IF('DATA ENTRY'!CK264="","",IF(AND($EF$4='DATA ENTRY'!G264,$EH$4='DATA ENTRY'!F264),'DATA ENTRY'!CK264,"")))</f>
        <v/>
      </c>
      <c r="EI265" s="3" t="str">
        <f>IF('DATA ENTRY'!CK264="","",IF('DATA ENTRY'!N264="","",IF(AND($EF$4='DATA ENTRY'!G264,$EH$4='DATA ENTRY'!F264),'DATA ENTRY'!N264,"")))</f>
        <v/>
      </c>
      <c r="EJ265" s="107" t="str">
        <f>IF('DATA ENTRY'!CK264="","",IF('DATA ENTRY'!O264="","",IF(AND($EF$4='DATA ENTRY'!G264,$EH$4='DATA ENTRY'!F264),'DATA ENTRY'!O264,"")))</f>
        <v/>
      </c>
      <c r="EK265" s="3" t="str">
        <f>IF('DATA ENTRY'!CK264="","",IF('DATA ENTRY'!P264="","",IF(AND($EF$4='DATA ENTRY'!G264,$EH$4='DATA ENTRY'!F264),'DATA ENTRY'!P264,"")))</f>
        <v/>
      </c>
      <c r="EL265" s="107" t="str">
        <f>IF('DATA ENTRY'!CK264="","",IF('DATA ENTRY'!Q264="","",IF(AND($EF$4='DATA ENTRY'!G264,$EH$4='DATA ENTRY'!F264),'DATA ENTRY'!Q264,"")))</f>
        <v/>
      </c>
      <c r="EM265" s="3" t="str">
        <f>IF('DATA ENTRY'!CK264="","",IF('DATA ENTRY'!R264="","",IF(AND($EF$4='DATA ENTRY'!G264,$EH$4='DATA ENTRY'!F264),'DATA ENTRY'!R264,"")))</f>
        <v/>
      </c>
      <c r="EN265" s="107" t="str">
        <f>IF('DATA ENTRY'!CK264="","",IF('DATA ENTRY'!S264="","",IF(AND($EF$4='DATA ENTRY'!G264,$EH$4='DATA ENTRY'!F264),'DATA ENTRY'!S264,"")))</f>
        <v/>
      </c>
      <c r="EO265" s="3" t="str">
        <f>IF('DATA ENTRY'!CK264="","",IF('DATA ENTRY'!E264="","",IF(AND($EF$4='DATA ENTRY'!G264,$EH$4='DATA ENTRY'!F264),'DATA ENTRY'!E264,"")))</f>
        <v/>
      </c>
      <c r="EP265" s="3" t="str">
        <f>IF('DATA ENTRY'!CK264="","",IF('DATA ENTRY'!D264="","",IF(AND($EF$4='DATA ENTRY'!G264,$EH$4='DATA ENTRY'!F264),'DATA ENTRY'!D264,"")))</f>
        <v/>
      </c>
      <c r="EQ265" s="3" t="str">
        <f>IF('DATA ENTRY'!CK264="","",IF('DATA ENTRY'!W264="","",IF(AND($EF$4='DATA ENTRY'!G264,$EH$4='DATA ENTRY'!F264),'DATA ENTRY'!W264,"")))</f>
        <v/>
      </c>
      <c r="ER265" s="3" t="str">
        <f>IF('DATA ENTRY'!CK264="","",IF('DATA ENTRY'!X264="","",IF(AND($EF$4='DATA ENTRY'!G264,$EH$4='DATA ENTRY'!F264),'DATA ENTRY'!X264,"")))</f>
        <v/>
      </c>
      <c r="ES265" s="108" t="str">
        <f t="shared" si="79"/>
        <v/>
      </c>
      <c r="ET265" s="108" t="str">
        <f>IF('DATA ENTRY'!CK264="","",IF('DATA ENTRY'!D264="","",IF(AND($EF$4='DATA ENTRY'!G264,$EH$4='DATA ENTRY'!F264),'DATA ENTRY'!G264,"")))</f>
        <v/>
      </c>
      <c r="EY265">
        <f t="shared" si="80"/>
        <v>0</v>
      </c>
    </row>
    <row r="266" spans="1:155">
      <c r="A266" t="str">
        <f>IF(S266=0,"",1+(MAX($A$7:A265)))</f>
        <v/>
      </c>
      <c r="B266" s="224">
        <v>260</v>
      </c>
      <c r="C266" s="3" t="str">
        <f>IF('DATA ENTRY'!CK265="","",IF('DATA ENTRY'!B265="","",IF($D$4="All Post",'DATA ENTRY'!B265,IF(AND($D$4='DATA ENTRY'!CK265),'DATA ENTRY'!B265,""))))</f>
        <v/>
      </c>
      <c r="D266" s="3" t="str">
        <f>IF('DATA ENTRY'!CK265="","",IF('DATA ENTRY'!C265="","",IF($D$4="All Post",'DATA ENTRY'!C265,IF(AND($D$4='DATA ENTRY'!CK265),'DATA ENTRY'!C265,""))))</f>
        <v/>
      </c>
      <c r="E266" s="4" t="str">
        <f>IF('DATA ENTRY'!CK265="","",IF('DATA ENTRY'!I265="","",IF($D$4="All Post",'DATA ENTRY'!I265,IF(AND($D$4='DATA ENTRY'!CK265),'DATA ENTRY'!I265,""))))</f>
        <v/>
      </c>
      <c r="F266" s="4" t="str">
        <f>IF('DATA ENTRY'!CK265="","",IF('DATA ENTRY'!CK265="","",IF($D$4="All Post",'DATA ENTRY'!CK265,IF(AND($D$4='DATA ENTRY'!CK265),'DATA ENTRY'!CK265,""))))</f>
        <v/>
      </c>
      <c r="G266" s="3" t="str">
        <f>IF('DATA ENTRY'!CK265="","",IF('DATA ENTRY'!N265="","",IF($D$4="All Post",'DATA ENTRY'!N265,IF(AND($D$4='DATA ENTRY'!CK265),'DATA ENTRY'!N265,""))))</f>
        <v/>
      </c>
      <c r="H266" s="107" t="str">
        <f>IF('DATA ENTRY'!CK265="","",IF('DATA ENTRY'!O265="","",IF($D$4="All Post",'DATA ENTRY'!O265,IF(AND($D$4='DATA ENTRY'!CK265),'DATA ENTRY'!O265,""))))</f>
        <v/>
      </c>
      <c r="I266" s="3" t="str">
        <f>IF('DATA ENTRY'!CK265="","",IF('DATA ENTRY'!P265="","",IF($D$4="All Post",'DATA ENTRY'!P265,IF(AND($D$4='DATA ENTRY'!CK265),'DATA ENTRY'!P265,""))))</f>
        <v/>
      </c>
      <c r="J266" s="107" t="str">
        <f>IF('DATA ENTRY'!CK265="","",IF('DATA ENTRY'!Q265="","",IF($D$4="All Post",'DATA ENTRY'!Q265,IF(AND($D$4='DATA ENTRY'!CK265),'DATA ENTRY'!Q265,""))))</f>
        <v/>
      </c>
      <c r="K266" s="3" t="str">
        <f>IF('DATA ENTRY'!CK265="","",IF('DATA ENTRY'!R265="","",IF($D$4="All Post",'DATA ENTRY'!R265,IF(AND($D$4='DATA ENTRY'!CK265),'DATA ENTRY'!R265,""))))</f>
        <v/>
      </c>
      <c r="L266" s="3" t="str">
        <f>IF('DATA ENTRY'!CK265="","",IF('DATA ENTRY'!S265="","",IF($D$4="All Post",'DATA ENTRY'!S265,IF(AND($D$4='DATA ENTRY'!CK265),'DATA ENTRY'!S265,""))))</f>
        <v/>
      </c>
      <c r="M266" s="3" t="str">
        <f>IF('DATA ENTRY'!CK265="","",IF('DATA ENTRY'!E265="","",IF($D$4="All Post",'DATA ENTRY'!E265,IF(AND($D$4='DATA ENTRY'!CK265),'DATA ENTRY'!E265,""))))</f>
        <v/>
      </c>
      <c r="N266" s="3" t="str">
        <f>IF('DATA ENTRY'!CK265="","",IF('DATA ENTRY'!W265="","",IF($D$4="All Post",'DATA ENTRY'!W265,IF(AND($D$4='DATA ENTRY'!CK265),'DATA ENTRY'!W265,""))))</f>
        <v/>
      </c>
      <c r="O266" s="3" t="str">
        <f>IF('DATA ENTRY'!CK265="","",IF('DATA ENTRY'!X265="","",IF($D$4="All Post",'DATA ENTRY'!X265,IF(AND($D$4='DATA ENTRY'!CK265),'DATA ENTRY'!X265,""))))</f>
        <v/>
      </c>
      <c r="P266" s="3" t="str">
        <f>IF('DATA ENTRY'!CK265="","",IF('DATA ENTRY'!G265="","",IF($D$4="All Post",'DATA ENTRY'!G265,IF(AND($D$4='DATA ENTRY'!CK265),'DATA ENTRY'!G265,""))))</f>
        <v/>
      </c>
      <c r="S266">
        <f t="shared" si="67"/>
        <v>0</v>
      </c>
      <c r="T266" t="str">
        <f t="shared" si="68"/>
        <v/>
      </c>
      <c r="BZ266" t="str">
        <f t="shared" si="69"/>
        <v/>
      </c>
      <c r="CA266" t="str">
        <f t="shared" si="70"/>
        <v/>
      </c>
      <c r="CB266" s="224">
        <v>260</v>
      </c>
      <c r="CC266" s="3" t="str">
        <f>IF('DATA ENTRY'!CK265="","",IF('DATA ENTRY'!B265="","",IF(AND($CD$4='DATA ENTRY'!CK265,$CG$4='DATA ENTRY'!D265),'DATA ENTRY'!B265,"")))</f>
        <v/>
      </c>
      <c r="CD266" s="3" t="str">
        <f>IF('DATA ENTRY'!CK265="","",IF('DATA ENTRY'!C265="","",IF(AND($CD$4='DATA ENTRY'!CK265,$CG$4='DATA ENTRY'!D265),'DATA ENTRY'!C265,"")))</f>
        <v/>
      </c>
      <c r="CE266" s="4" t="str">
        <f>IF('DATA ENTRY'!CK265="","",IF('DATA ENTRY'!I265="","",IF(AND($CD$4='DATA ENTRY'!CK265,$CG$4='DATA ENTRY'!D265),'DATA ENTRY'!I265,"")))</f>
        <v/>
      </c>
      <c r="CF266" s="4" t="str">
        <f>IF('DATA ENTRY'!CK265="","",IF('DATA ENTRY'!CK265="","",IF(AND($CD$4='DATA ENTRY'!CK265,$CG$4='DATA ENTRY'!D265),'DATA ENTRY'!CK265,"")))</f>
        <v/>
      </c>
      <c r="CG266" s="3" t="str">
        <f>IF('DATA ENTRY'!CK265="","",IF('DATA ENTRY'!N265="","",IF(AND($CD$4='DATA ENTRY'!CK265,$CG$4='DATA ENTRY'!D265),'DATA ENTRY'!N265,"")))</f>
        <v/>
      </c>
      <c r="CH266" s="107" t="str">
        <f>IF('DATA ENTRY'!CK265="","",IF('DATA ENTRY'!O265="","",IF(AND($CD$4='DATA ENTRY'!CK265,$CG$4='DATA ENTRY'!D265),'DATA ENTRY'!O265,"")))</f>
        <v/>
      </c>
      <c r="CI266" s="3" t="str">
        <f>IF('DATA ENTRY'!CK265="","",IF('DATA ENTRY'!P265="","",IF(AND($CD$4='DATA ENTRY'!CK265,$CG$4='DATA ENTRY'!D265),'DATA ENTRY'!P265,"")))</f>
        <v/>
      </c>
      <c r="CJ266" s="107" t="str">
        <f>IF('DATA ENTRY'!CK265="","",IF('DATA ENTRY'!Q265="","",IF(AND($CD$4='DATA ENTRY'!CK265,$CG$4='DATA ENTRY'!D265),'DATA ENTRY'!Q265,"")))</f>
        <v/>
      </c>
      <c r="CK266" s="3" t="str">
        <f>IF('DATA ENTRY'!CK265="","",IF('DATA ENTRY'!R265="","",IF(AND($CD$4='DATA ENTRY'!CK265,$CG$4='DATA ENTRY'!D265),'DATA ENTRY'!R265,"")))</f>
        <v/>
      </c>
      <c r="CL266" s="3" t="str">
        <f>IF('DATA ENTRY'!CK265="","",IF('DATA ENTRY'!S265="","",IF(AND($CD$4='DATA ENTRY'!CK265,$CG$4='DATA ENTRY'!D265),'DATA ENTRY'!S265,"")))</f>
        <v/>
      </c>
      <c r="CM266" s="3" t="str">
        <f>IF('DATA ENTRY'!CK265="","",IF('DATA ENTRY'!E265="","",IF(AND($CD$4='DATA ENTRY'!CK265,$CG$4='DATA ENTRY'!D265),'DATA ENTRY'!E265,"")))</f>
        <v/>
      </c>
      <c r="CN266" s="3" t="str">
        <f>IF('DATA ENTRY'!CK265="","",IF('DATA ENTRY'!W265="","",IF(AND($CD$4='DATA ENTRY'!CK265,$CG$4='DATA ENTRY'!D265),'DATA ENTRY'!W265,"")))</f>
        <v/>
      </c>
      <c r="CO266" s="3" t="str">
        <f>IF('DATA ENTRY'!CK265="","",IF('DATA ENTRY'!X265="","",IF(AND($CD$4='DATA ENTRY'!CK265,$CG$4='DATA ENTRY'!D265),'DATA ENTRY'!X265,"")))</f>
        <v/>
      </c>
      <c r="CP266" s="108" t="str">
        <f t="shared" si="71"/>
        <v/>
      </c>
      <c r="CQ266" s="108" t="str">
        <f>IF('DATA ENTRY'!CK265="","",IF('DATA ENTRY'!G265="","",IF(AND($CD$4='DATA ENTRY'!CK265,$CG$4='DATA ENTRY'!D265),'DATA ENTRY'!G265,"")))</f>
        <v/>
      </c>
      <c r="CR266" s="230" t="str">
        <f>IF('DATA ENTRY'!CK265="","",IF('DATA ENTRY'!D265="","",IF(AND($CD$4='DATA ENTRY'!CK265,$CG$4='DATA ENTRY'!D265),'DATA ENTRY'!D265,"")))</f>
        <v/>
      </c>
      <c r="CS266">
        <f t="shared" si="72"/>
        <v>0</v>
      </c>
      <c r="CT266">
        <f t="shared" si="73"/>
        <v>0</v>
      </c>
      <c r="CV266" s="139"/>
      <c r="CX266">
        <f t="shared" si="74"/>
        <v>0</v>
      </c>
      <c r="DB266" t="str">
        <f t="shared" si="65"/>
        <v/>
      </c>
      <c r="DC266" t="str">
        <f t="shared" si="66"/>
        <v/>
      </c>
      <c r="DD266" s="224">
        <v>260</v>
      </c>
      <c r="DE266" s="3" t="str">
        <f>IF('DATA ENTRY'!CK265="","",IF('DATA ENTRY'!B265="","",IF(AND($DF$4='DATA ENTRY'!D265),'DATA ENTRY'!B265,"")))</f>
        <v/>
      </c>
      <c r="DF266" s="3" t="str">
        <f>IF('DATA ENTRY'!CK265="","",IF('DATA ENTRY'!C265="","",IF(AND($DF$4='DATA ENTRY'!D265),'DATA ENTRY'!C265,"")))</f>
        <v/>
      </c>
      <c r="DG266" s="4" t="str">
        <f>IF('DATA ENTRY'!CK265="","",IF('DATA ENTRY'!I265="","",IF(AND($DF$4='DATA ENTRY'!D265),'DATA ENTRY'!I265,"")))</f>
        <v/>
      </c>
      <c r="DH266" s="4" t="str">
        <f>IF('DATA ENTRY'!CK265="","",IF('DATA ENTRY'!CK265="","",IF(AND($DF$4='DATA ENTRY'!D265),'DATA ENTRY'!CK265,"")))</f>
        <v/>
      </c>
      <c r="DI266" s="3" t="str">
        <f>IF('DATA ENTRY'!CK265="","",IF('DATA ENTRY'!N265="","",IF(AND($DF$4='DATA ENTRY'!D265),'DATA ENTRY'!N265,"")))</f>
        <v/>
      </c>
      <c r="DJ266" s="107" t="str">
        <f>IF('DATA ENTRY'!CK265="","",IF('DATA ENTRY'!O265="","",IF(AND($DF$4='DATA ENTRY'!D265),'DATA ENTRY'!O265,"")))</f>
        <v/>
      </c>
      <c r="DK266" s="3" t="str">
        <f>IF('DATA ENTRY'!CK265="","",IF('DATA ENTRY'!P265="","",IF(AND($DF$4='DATA ENTRY'!D265),'DATA ENTRY'!P265,"")))</f>
        <v/>
      </c>
      <c r="DL266" s="107" t="str">
        <f>IF('DATA ENTRY'!CK265="","",IF('DATA ENTRY'!Q265="","",IF(AND($DF$4='DATA ENTRY'!D265),'DATA ENTRY'!Q265,"")))</f>
        <v/>
      </c>
      <c r="DM266" s="3" t="str">
        <f>IF('DATA ENTRY'!CK265="","",IF('DATA ENTRY'!R265="","",IF(AND($DF$4='DATA ENTRY'!D265),'DATA ENTRY'!R265,"")))</f>
        <v/>
      </c>
      <c r="DN266" s="107" t="str">
        <f>IF('DATA ENTRY'!CK265="","",IF('DATA ENTRY'!S265="","",IF(AND($DF$4='DATA ENTRY'!D265),'DATA ENTRY'!S265,"")))</f>
        <v/>
      </c>
      <c r="DO266" s="3" t="str">
        <f>IF('DATA ENTRY'!CK265="","",IF('DATA ENTRY'!E265="","",IF(AND($DF$4='DATA ENTRY'!D265),'DATA ENTRY'!E265,"")))</f>
        <v/>
      </c>
      <c r="DP266" s="3" t="str">
        <f>IF('DATA ENTRY'!CK265="","",IF('DATA ENTRY'!D265="","",IF(AND($DF$4='DATA ENTRY'!D265),'DATA ENTRY'!D265,"")))</f>
        <v/>
      </c>
      <c r="DQ266" s="3" t="str">
        <f>IF('DATA ENTRY'!CK265="","",IF('DATA ENTRY'!W265="","",IF(AND($DF$4='DATA ENTRY'!D265),'DATA ENTRY'!W265,"")))</f>
        <v/>
      </c>
      <c r="DR266" s="3" t="str">
        <f>IF('DATA ENTRY'!CK265="","",IF('DATA ENTRY'!X265="","",IF(AND($DF$4='DATA ENTRY'!D265),'DATA ENTRY'!X265,"")))</f>
        <v/>
      </c>
      <c r="DS266" s="108" t="str">
        <f t="shared" si="75"/>
        <v/>
      </c>
      <c r="DT266" s="108" t="str">
        <f>IF('DATA ENTRY'!CK265="","",IF('DATA ENTRY'!D265="","",IF(AND($DF$4='DATA ENTRY'!D265),'DATA ENTRY'!G265,"")))</f>
        <v/>
      </c>
      <c r="DY266">
        <f t="shared" si="76"/>
        <v>0</v>
      </c>
      <c r="EB266" t="str">
        <f t="shared" si="77"/>
        <v/>
      </c>
      <c r="EC266" t="str">
        <f t="shared" si="78"/>
        <v/>
      </c>
      <c r="ED266" s="224">
        <v>260</v>
      </c>
      <c r="EE266" s="3" t="str">
        <f>IF('DATA ENTRY'!CK265="","",IF('DATA ENTRY'!B265="","",IF(AND($EF$4='DATA ENTRY'!G265,$EH$4='DATA ENTRY'!F265),'DATA ENTRY'!B265,"")))</f>
        <v/>
      </c>
      <c r="EF266" s="3" t="str">
        <f>IF('DATA ENTRY'!CK265="","",IF('DATA ENTRY'!C265="","",IF(AND($EF$4='DATA ENTRY'!G265,$EH$4='DATA ENTRY'!F265),'DATA ENTRY'!C265,"")))</f>
        <v/>
      </c>
      <c r="EG266" s="4" t="str">
        <f>IF('DATA ENTRY'!CK265="","",IF('DATA ENTRY'!I265="","",IF(AND($EF$4='DATA ENTRY'!G265,$EH$4='DATA ENTRY'!F265),'DATA ENTRY'!I265,"")))</f>
        <v/>
      </c>
      <c r="EH266" s="4" t="str">
        <f>IF('DATA ENTRY'!CK265="","",IF('DATA ENTRY'!CK265="","",IF(AND($EF$4='DATA ENTRY'!G265,$EH$4='DATA ENTRY'!F265),'DATA ENTRY'!CK265,"")))</f>
        <v/>
      </c>
      <c r="EI266" s="3" t="str">
        <f>IF('DATA ENTRY'!CK265="","",IF('DATA ENTRY'!N265="","",IF(AND($EF$4='DATA ENTRY'!G265,$EH$4='DATA ENTRY'!F265),'DATA ENTRY'!N265,"")))</f>
        <v/>
      </c>
      <c r="EJ266" s="107" t="str">
        <f>IF('DATA ENTRY'!CK265="","",IF('DATA ENTRY'!O265="","",IF(AND($EF$4='DATA ENTRY'!G265,$EH$4='DATA ENTRY'!F265),'DATA ENTRY'!O265,"")))</f>
        <v/>
      </c>
      <c r="EK266" s="3" t="str">
        <f>IF('DATA ENTRY'!CK265="","",IF('DATA ENTRY'!P265="","",IF(AND($EF$4='DATA ENTRY'!G265,$EH$4='DATA ENTRY'!F265),'DATA ENTRY'!P265,"")))</f>
        <v/>
      </c>
      <c r="EL266" s="107" t="str">
        <f>IF('DATA ENTRY'!CK265="","",IF('DATA ENTRY'!Q265="","",IF(AND($EF$4='DATA ENTRY'!G265,$EH$4='DATA ENTRY'!F265),'DATA ENTRY'!Q265,"")))</f>
        <v/>
      </c>
      <c r="EM266" s="3" t="str">
        <f>IF('DATA ENTRY'!CK265="","",IF('DATA ENTRY'!R265="","",IF(AND($EF$4='DATA ENTRY'!G265,$EH$4='DATA ENTRY'!F265),'DATA ENTRY'!R265,"")))</f>
        <v/>
      </c>
      <c r="EN266" s="107" t="str">
        <f>IF('DATA ENTRY'!CK265="","",IF('DATA ENTRY'!S265="","",IF(AND($EF$4='DATA ENTRY'!G265,$EH$4='DATA ENTRY'!F265),'DATA ENTRY'!S265,"")))</f>
        <v/>
      </c>
      <c r="EO266" s="3" t="str">
        <f>IF('DATA ENTRY'!CK265="","",IF('DATA ENTRY'!E265="","",IF(AND($EF$4='DATA ENTRY'!G265,$EH$4='DATA ENTRY'!F265),'DATA ENTRY'!E265,"")))</f>
        <v/>
      </c>
      <c r="EP266" s="3" t="str">
        <f>IF('DATA ENTRY'!CK265="","",IF('DATA ENTRY'!D265="","",IF(AND($EF$4='DATA ENTRY'!G265,$EH$4='DATA ENTRY'!F265),'DATA ENTRY'!D265,"")))</f>
        <v/>
      </c>
      <c r="EQ266" s="3" t="str">
        <f>IF('DATA ENTRY'!CK265="","",IF('DATA ENTRY'!W265="","",IF(AND($EF$4='DATA ENTRY'!G265,$EH$4='DATA ENTRY'!F265),'DATA ENTRY'!W265,"")))</f>
        <v/>
      </c>
      <c r="ER266" s="3" t="str">
        <f>IF('DATA ENTRY'!CK265="","",IF('DATA ENTRY'!X265="","",IF(AND($EF$4='DATA ENTRY'!G265,$EH$4='DATA ENTRY'!F265),'DATA ENTRY'!X265,"")))</f>
        <v/>
      </c>
      <c r="ES266" s="108" t="str">
        <f t="shared" si="79"/>
        <v/>
      </c>
      <c r="ET266" s="108" t="str">
        <f>IF('DATA ENTRY'!CK265="","",IF('DATA ENTRY'!D265="","",IF(AND($EF$4='DATA ENTRY'!G265,$EH$4='DATA ENTRY'!F265),'DATA ENTRY'!G265,"")))</f>
        <v/>
      </c>
      <c r="EY266">
        <f t="shared" si="80"/>
        <v>0</v>
      </c>
    </row>
    <row r="267" spans="1:155">
      <c r="A267" t="str">
        <f>IF(S267=0,"",1+(MAX($A$7:A266)))</f>
        <v/>
      </c>
      <c r="B267" s="224">
        <v>261</v>
      </c>
      <c r="C267" s="3" t="str">
        <f>IF('DATA ENTRY'!CK266="","",IF('DATA ENTRY'!B266="","",IF($D$4="All Post",'DATA ENTRY'!B266,IF(AND($D$4='DATA ENTRY'!CK266),'DATA ENTRY'!B266,""))))</f>
        <v/>
      </c>
      <c r="D267" s="3" t="str">
        <f>IF('DATA ENTRY'!CK266="","",IF('DATA ENTRY'!C266="","",IF($D$4="All Post",'DATA ENTRY'!C266,IF(AND($D$4='DATA ENTRY'!CK266),'DATA ENTRY'!C266,""))))</f>
        <v/>
      </c>
      <c r="E267" s="4" t="str">
        <f>IF('DATA ENTRY'!CK266="","",IF('DATA ENTRY'!I266="","",IF($D$4="All Post",'DATA ENTRY'!I266,IF(AND($D$4='DATA ENTRY'!CK266),'DATA ENTRY'!I266,""))))</f>
        <v/>
      </c>
      <c r="F267" s="4" t="str">
        <f>IF('DATA ENTRY'!CK266="","",IF('DATA ENTRY'!CK266="","",IF($D$4="All Post",'DATA ENTRY'!CK266,IF(AND($D$4='DATA ENTRY'!CK266),'DATA ENTRY'!CK266,""))))</f>
        <v/>
      </c>
      <c r="G267" s="3" t="str">
        <f>IF('DATA ENTRY'!CK266="","",IF('DATA ENTRY'!N266="","",IF($D$4="All Post",'DATA ENTRY'!N266,IF(AND($D$4='DATA ENTRY'!CK266),'DATA ENTRY'!N266,""))))</f>
        <v/>
      </c>
      <c r="H267" s="107" t="str">
        <f>IF('DATA ENTRY'!CK266="","",IF('DATA ENTRY'!O266="","",IF($D$4="All Post",'DATA ENTRY'!O266,IF(AND($D$4='DATA ENTRY'!CK266),'DATA ENTRY'!O266,""))))</f>
        <v/>
      </c>
      <c r="I267" s="3" t="str">
        <f>IF('DATA ENTRY'!CK266="","",IF('DATA ENTRY'!P266="","",IF($D$4="All Post",'DATA ENTRY'!P266,IF(AND($D$4='DATA ENTRY'!CK266),'DATA ENTRY'!P266,""))))</f>
        <v/>
      </c>
      <c r="J267" s="107" t="str">
        <f>IF('DATA ENTRY'!CK266="","",IF('DATA ENTRY'!Q266="","",IF($D$4="All Post",'DATA ENTRY'!Q266,IF(AND($D$4='DATA ENTRY'!CK266),'DATA ENTRY'!Q266,""))))</f>
        <v/>
      </c>
      <c r="K267" s="3" t="str">
        <f>IF('DATA ENTRY'!CK266="","",IF('DATA ENTRY'!R266="","",IF($D$4="All Post",'DATA ENTRY'!R266,IF(AND($D$4='DATA ENTRY'!CK266),'DATA ENTRY'!R266,""))))</f>
        <v/>
      </c>
      <c r="L267" s="3" t="str">
        <f>IF('DATA ENTRY'!CK266="","",IF('DATA ENTRY'!S266="","",IF($D$4="All Post",'DATA ENTRY'!S266,IF(AND($D$4='DATA ENTRY'!CK266),'DATA ENTRY'!S266,""))))</f>
        <v/>
      </c>
      <c r="M267" s="3" t="str">
        <f>IF('DATA ENTRY'!CK266="","",IF('DATA ENTRY'!E266="","",IF($D$4="All Post",'DATA ENTRY'!E266,IF(AND($D$4='DATA ENTRY'!CK266),'DATA ENTRY'!E266,""))))</f>
        <v/>
      </c>
      <c r="N267" s="3" t="str">
        <f>IF('DATA ENTRY'!CK266="","",IF('DATA ENTRY'!W266="","",IF($D$4="All Post",'DATA ENTRY'!W266,IF(AND($D$4='DATA ENTRY'!CK266),'DATA ENTRY'!W266,""))))</f>
        <v/>
      </c>
      <c r="O267" s="3" t="str">
        <f>IF('DATA ENTRY'!CK266="","",IF('DATA ENTRY'!X266="","",IF($D$4="All Post",'DATA ENTRY'!X266,IF(AND($D$4='DATA ENTRY'!CK266),'DATA ENTRY'!X266,""))))</f>
        <v/>
      </c>
      <c r="P267" s="3" t="str">
        <f>IF('DATA ENTRY'!CK266="","",IF('DATA ENTRY'!G266="","",IF($D$4="All Post",'DATA ENTRY'!G266,IF(AND($D$4='DATA ENTRY'!CK266),'DATA ENTRY'!G266,""))))</f>
        <v/>
      </c>
      <c r="S267">
        <f t="shared" si="67"/>
        <v>0</v>
      </c>
      <c r="T267" t="str">
        <f t="shared" si="68"/>
        <v/>
      </c>
      <c r="BZ267" t="str">
        <f t="shared" si="69"/>
        <v/>
      </c>
      <c r="CA267" t="str">
        <f t="shared" si="70"/>
        <v/>
      </c>
      <c r="CB267" s="224">
        <v>261</v>
      </c>
      <c r="CC267" s="3" t="str">
        <f>IF('DATA ENTRY'!CK266="","",IF('DATA ENTRY'!B266="","",IF(AND($CD$4='DATA ENTRY'!CK266,$CG$4='DATA ENTRY'!D266),'DATA ENTRY'!B266,"")))</f>
        <v/>
      </c>
      <c r="CD267" s="3" t="str">
        <f>IF('DATA ENTRY'!CK266="","",IF('DATA ENTRY'!C266="","",IF(AND($CD$4='DATA ENTRY'!CK266,$CG$4='DATA ENTRY'!D266),'DATA ENTRY'!C266,"")))</f>
        <v/>
      </c>
      <c r="CE267" s="4" t="str">
        <f>IF('DATA ENTRY'!CK266="","",IF('DATA ENTRY'!I266="","",IF(AND($CD$4='DATA ENTRY'!CK266,$CG$4='DATA ENTRY'!D266),'DATA ENTRY'!I266,"")))</f>
        <v/>
      </c>
      <c r="CF267" s="4" t="str">
        <f>IF('DATA ENTRY'!CK266="","",IF('DATA ENTRY'!CK266="","",IF(AND($CD$4='DATA ENTRY'!CK266,$CG$4='DATA ENTRY'!D266),'DATA ENTRY'!CK266,"")))</f>
        <v/>
      </c>
      <c r="CG267" s="3" t="str">
        <f>IF('DATA ENTRY'!CK266="","",IF('DATA ENTRY'!N266="","",IF(AND($CD$4='DATA ENTRY'!CK266,$CG$4='DATA ENTRY'!D266),'DATA ENTRY'!N266,"")))</f>
        <v/>
      </c>
      <c r="CH267" s="107" t="str">
        <f>IF('DATA ENTRY'!CK266="","",IF('DATA ENTRY'!O266="","",IF(AND($CD$4='DATA ENTRY'!CK266,$CG$4='DATA ENTRY'!D266),'DATA ENTRY'!O266,"")))</f>
        <v/>
      </c>
      <c r="CI267" s="3" t="str">
        <f>IF('DATA ENTRY'!CK266="","",IF('DATA ENTRY'!P266="","",IF(AND($CD$4='DATA ENTRY'!CK266,$CG$4='DATA ENTRY'!D266),'DATA ENTRY'!P266,"")))</f>
        <v/>
      </c>
      <c r="CJ267" s="107" t="str">
        <f>IF('DATA ENTRY'!CK266="","",IF('DATA ENTRY'!Q266="","",IF(AND($CD$4='DATA ENTRY'!CK266,$CG$4='DATA ENTRY'!D266),'DATA ENTRY'!Q266,"")))</f>
        <v/>
      </c>
      <c r="CK267" s="3" t="str">
        <f>IF('DATA ENTRY'!CK266="","",IF('DATA ENTRY'!R266="","",IF(AND($CD$4='DATA ENTRY'!CK266,$CG$4='DATA ENTRY'!D266),'DATA ENTRY'!R266,"")))</f>
        <v/>
      </c>
      <c r="CL267" s="3" t="str">
        <f>IF('DATA ENTRY'!CK266="","",IF('DATA ENTRY'!S266="","",IF(AND($CD$4='DATA ENTRY'!CK266,$CG$4='DATA ENTRY'!D266),'DATA ENTRY'!S266,"")))</f>
        <v/>
      </c>
      <c r="CM267" s="3" t="str">
        <f>IF('DATA ENTRY'!CK266="","",IF('DATA ENTRY'!E266="","",IF(AND($CD$4='DATA ENTRY'!CK266,$CG$4='DATA ENTRY'!D266),'DATA ENTRY'!E266,"")))</f>
        <v/>
      </c>
      <c r="CN267" s="3" t="str">
        <f>IF('DATA ENTRY'!CK266="","",IF('DATA ENTRY'!W266="","",IF(AND($CD$4='DATA ENTRY'!CK266,$CG$4='DATA ENTRY'!D266),'DATA ENTRY'!W266,"")))</f>
        <v/>
      </c>
      <c r="CO267" s="3" t="str">
        <f>IF('DATA ENTRY'!CK266="","",IF('DATA ENTRY'!X266="","",IF(AND($CD$4='DATA ENTRY'!CK266,$CG$4='DATA ENTRY'!D266),'DATA ENTRY'!X266,"")))</f>
        <v/>
      </c>
      <c r="CP267" s="108" t="str">
        <f t="shared" si="71"/>
        <v/>
      </c>
      <c r="CQ267" s="108" t="str">
        <f>IF('DATA ENTRY'!CK266="","",IF('DATA ENTRY'!G266="","",IF(AND($CD$4='DATA ENTRY'!CK266,$CG$4='DATA ENTRY'!D266),'DATA ENTRY'!G266,"")))</f>
        <v/>
      </c>
      <c r="CR267" s="230" t="str">
        <f>IF('DATA ENTRY'!CK266="","",IF('DATA ENTRY'!D266="","",IF(AND($CD$4='DATA ENTRY'!CK266,$CG$4='DATA ENTRY'!D266),'DATA ENTRY'!D266,"")))</f>
        <v/>
      </c>
      <c r="CS267">
        <f t="shared" si="72"/>
        <v>0</v>
      </c>
      <c r="CT267">
        <f t="shared" si="73"/>
        <v>0</v>
      </c>
      <c r="CV267" s="139"/>
      <c r="CX267">
        <f t="shared" si="74"/>
        <v>0</v>
      </c>
      <c r="DB267" t="str">
        <f t="shared" si="65"/>
        <v/>
      </c>
      <c r="DC267" t="str">
        <f t="shared" si="66"/>
        <v/>
      </c>
      <c r="DD267" s="224">
        <v>261</v>
      </c>
      <c r="DE267" s="3" t="str">
        <f>IF('DATA ENTRY'!CK266="","",IF('DATA ENTRY'!B266="","",IF(AND($DF$4='DATA ENTRY'!D266),'DATA ENTRY'!B266,"")))</f>
        <v/>
      </c>
      <c r="DF267" s="3" t="str">
        <f>IF('DATA ENTRY'!CK266="","",IF('DATA ENTRY'!C266="","",IF(AND($DF$4='DATA ENTRY'!D266),'DATA ENTRY'!C266,"")))</f>
        <v/>
      </c>
      <c r="DG267" s="4" t="str">
        <f>IF('DATA ENTRY'!CK266="","",IF('DATA ENTRY'!I266="","",IF(AND($DF$4='DATA ENTRY'!D266),'DATA ENTRY'!I266,"")))</f>
        <v/>
      </c>
      <c r="DH267" s="4" t="str">
        <f>IF('DATA ENTRY'!CK266="","",IF('DATA ENTRY'!CK266="","",IF(AND($DF$4='DATA ENTRY'!D266),'DATA ENTRY'!CK266,"")))</f>
        <v/>
      </c>
      <c r="DI267" s="3" t="str">
        <f>IF('DATA ENTRY'!CK266="","",IF('DATA ENTRY'!N266="","",IF(AND($DF$4='DATA ENTRY'!D266),'DATA ENTRY'!N266,"")))</f>
        <v/>
      </c>
      <c r="DJ267" s="107" t="str">
        <f>IF('DATA ENTRY'!CK266="","",IF('DATA ENTRY'!O266="","",IF(AND($DF$4='DATA ENTRY'!D266),'DATA ENTRY'!O266,"")))</f>
        <v/>
      </c>
      <c r="DK267" s="3" t="str">
        <f>IF('DATA ENTRY'!CK266="","",IF('DATA ENTRY'!P266="","",IF(AND($DF$4='DATA ENTRY'!D266),'DATA ENTRY'!P266,"")))</f>
        <v/>
      </c>
      <c r="DL267" s="107" t="str">
        <f>IF('DATA ENTRY'!CK266="","",IF('DATA ENTRY'!Q266="","",IF(AND($DF$4='DATA ENTRY'!D266),'DATA ENTRY'!Q266,"")))</f>
        <v/>
      </c>
      <c r="DM267" s="3" t="str">
        <f>IF('DATA ENTRY'!CK266="","",IF('DATA ENTRY'!R266="","",IF(AND($DF$4='DATA ENTRY'!D266),'DATA ENTRY'!R266,"")))</f>
        <v/>
      </c>
      <c r="DN267" s="107" t="str">
        <f>IF('DATA ENTRY'!CK266="","",IF('DATA ENTRY'!S266="","",IF(AND($DF$4='DATA ENTRY'!D266),'DATA ENTRY'!S266,"")))</f>
        <v/>
      </c>
      <c r="DO267" s="3" t="str">
        <f>IF('DATA ENTRY'!CK266="","",IF('DATA ENTRY'!E266="","",IF(AND($DF$4='DATA ENTRY'!D266),'DATA ENTRY'!E266,"")))</f>
        <v/>
      </c>
      <c r="DP267" s="3" t="str">
        <f>IF('DATA ENTRY'!CK266="","",IF('DATA ENTRY'!D266="","",IF(AND($DF$4='DATA ENTRY'!D266),'DATA ENTRY'!D266,"")))</f>
        <v/>
      </c>
      <c r="DQ267" s="3" t="str">
        <f>IF('DATA ENTRY'!CK266="","",IF('DATA ENTRY'!W266="","",IF(AND($DF$4='DATA ENTRY'!D266),'DATA ENTRY'!W266,"")))</f>
        <v/>
      </c>
      <c r="DR267" s="3" t="str">
        <f>IF('DATA ENTRY'!CK266="","",IF('DATA ENTRY'!X266="","",IF(AND($DF$4='DATA ENTRY'!D266),'DATA ENTRY'!X266,"")))</f>
        <v/>
      </c>
      <c r="DS267" s="108" t="str">
        <f t="shared" si="75"/>
        <v/>
      </c>
      <c r="DT267" s="108" t="str">
        <f>IF('DATA ENTRY'!CK266="","",IF('DATA ENTRY'!D266="","",IF(AND($DF$4='DATA ENTRY'!D266),'DATA ENTRY'!G266,"")))</f>
        <v/>
      </c>
      <c r="DY267">
        <f t="shared" si="76"/>
        <v>0</v>
      </c>
      <c r="EB267" t="str">
        <f t="shared" si="77"/>
        <v/>
      </c>
      <c r="EC267" t="str">
        <f t="shared" si="78"/>
        <v/>
      </c>
      <c r="ED267" s="224">
        <v>261</v>
      </c>
      <c r="EE267" s="3" t="str">
        <f>IF('DATA ENTRY'!CK266="","",IF('DATA ENTRY'!B266="","",IF(AND($EF$4='DATA ENTRY'!G266,$EH$4='DATA ENTRY'!F266),'DATA ENTRY'!B266,"")))</f>
        <v/>
      </c>
      <c r="EF267" s="3" t="str">
        <f>IF('DATA ENTRY'!CK266="","",IF('DATA ENTRY'!C266="","",IF(AND($EF$4='DATA ENTRY'!G266,$EH$4='DATA ENTRY'!F266),'DATA ENTRY'!C266,"")))</f>
        <v/>
      </c>
      <c r="EG267" s="4" t="str">
        <f>IF('DATA ENTRY'!CK266="","",IF('DATA ENTRY'!I266="","",IF(AND($EF$4='DATA ENTRY'!G266,$EH$4='DATA ENTRY'!F266),'DATA ENTRY'!I266,"")))</f>
        <v/>
      </c>
      <c r="EH267" s="4" t="str">
        <f>IF('DATA ENTRY'!CK266="","",IF('DATA ENTRY'!CK266="","",IF(AND($EF$4='DATA ENTRY'!G266,$EH$4='DATA ENTRY'!F266),'DATA ENTRY'!CK266,"")))</f>
        <v/>
      </c>
      <c r="EI267" s="3" t="str">
        <f>IF('DATA ENTRY'!CK266="","",IF('DATA ENTRY'!N266="","",IF(AND($EF$4='DATA ENTRY'!G266,$EH$4='DATA ENTRY'!F266),'DATA ENTRY'!N266,"")))</f>
        <v/>
      </c>
      <c r="EJ267" s="107" t="str">
        <f>IF('DATA ENTRY'!CK266="","",IF('DATA ENTRY'!O266="","",IF(AND($EF$4='DATA ENTRY'!G266,$EH$4='DATA ENTRY'!F266),'DATA ENTRY'!O266,"")))</f>
        <v/>
      </c>
      <c r="EK267" s="3" t="str">
        <f>IF('DATA ENTRY'!CK266="","",IF('DATA ENTRY'!P266="","",IF(AND($EF$4='DATA ENTRY'!G266,$EH$4='DATA ENTRY'!F266),'DATA ENTRY'!P266,"")))</f>
        <v/>
      </c>
      <c r="EL267" s="107" t="str">
        <f>IF('DATA ENTRY'!CK266="","",IF('DATA ENTRY'!Q266="","",IF(AND($EF$4='DATA ENTRY'!G266,$EH$4='DATA ENTRY'!F266),'DATA ENTRY'!Q266,"")))</f>
        <v/>
      </c>
      <c r="EM267" s="3" t="str">
        <f>IF('DATA ENTRY'!CK266="","",IF('DATA ENTRY'!R266="","",IF(AND($EF$4='DATA ENTRY'!G266,$EH$4='DATA ENTRY'!F266),'DATA ENTRY'!R266,"")))</f>
        <v/>
      </c>
      <c r="EN267" s="107" t="str">
        <f>IF('DATA ENTRY'!CK266="","",IF('DATA ENTRY'!S266="","",IF(AND($EF$4='DATA ENTRY'!G266,$EH$4='DATA ENTRY'!F266),'DATA ENTRY'!S266,"")))</f>
        <v/>
      </c>
      <c r="EO267" s="3" t="str">
        <f>IF('DATA ENTRY'!CK266="","",IF('DATA ENTRY'!E266="","",IF(AND($EF$4='DATA ENTRY'!G266,$EH$4='DATA ENTRY'!F266),'DATA ENTRY'!E266,"")))</f>
        <v/>
      </c>
      <c r="EP267" s="3" t="str">
        <f>IF('DATA ENTRY'!CK266="","",IF('DATA ENTRY'!D266="","",IF(AND($EF$4='DATA ENTRY'!G266,$EH$4='DATA ENTRY'!F266),'DATA ENTRY'!D266,"")))</f>
        <v/>
      </c>
      <c r="EQ267" s="3" t="str">
        <f>IF('DATA ENTRY'!CK266="","",IF('DATA ENTRY'!W266="","",IF(AND($EF$4='DATA ENTRY'!G266,$EH$4='DATA ENTRY'!F266),'DATA ENTRY'!W266,"")))</f>
        <v/>
      </c>
      <c r="ER267" s="3" t="str">
        <f>IF('DATA ENTRY'!CK266="","",IF('DATA ENTRY'!X266="","",IF(AND($EF$4='DATA ENTRY'!G266,$EH$4='DATA ENTRY'!F266),'DATA ENTRY'!X266,"")))</f>
        <v/>
      </c>
      <c r="ES267" s="108" t="str">
        <f t="shared" si="79"/>
        <v/>
      </c>
      <c r="ET267" s="108" t="str">
        <f>IF('DATA ENTRY'!CK266="","",IF('DATA ENTRY'!D266="","",IF(AND($EF$4='DATA ENTRY'!G266,$EH$4='DATA ENTRY'!F266),'DATA ENTRY'!G266,"")))</f>
        <v/>
      </c>
      <c r="EY267">
        <f t="shared" si="80"/>
        <v>0</v>
      </c>
    </row>
    <row r="268" spans="1:155">
      <c r="A268" t="str">
        <f>IF(S268=0,"",1+(MAX($A$7:A267)))</f>
        <v/>
      </c>
      <c r="B268" s="224">
        <v>262</v>
      </c>
      <c r="C268" s="3" t="str">
        <f>IF('DATA ENTRY'!CK267="","",IF('DATA ENTRY'!B267="","",IF($D$4="All Post",'DATA ENTRY'!B267,IF(AND($D$4='DATA ENTRY'!CK267),'DATA ENTRY'!B267,""))))</f>
        <v/>
      </c>
      <c r="D268" s="3" t="str">
        <f>IF('DATA ENTRY'!CK267="","",IF('DATA ENTRY'!C267="","",IF($D$4="All Post",'DATA ENTRY'!C267,IF(AND($D$4='DATA ENTRY'!CK267),'DATA ENTRY'!C267,""))))</f>
        <v/>
      </c>
      <c r="E268" s="4" t="str">
        <f>IF('DATA ENTRY'!CK267="","",IF('DATA ENTRY'!I267="","",IF($D$4="All Post",'DATA ENTRY'!I267,IF(AND($D$4='DATA ENTRY'!CK267),'DATA ENTRY'!I267,""))))</f>
        <v/>
      </c>
      <c r="F268" s="4" t="str">
        <f>IF('DATA ENTRY'!CK267="","",IF('DATA ENTRY'!CK267="","",IF($D$4="All Post",'DATA ENTRY'!CK267,IF(AND($D$4='DATA ENTRY'!CK267),'DATA ENTRY'!CK267,""))))</f>
        <v/>
      </c>
      <c r="G268" s="3" t="str">
        <f>IF('DATA ENTRY'!CK267="","",IF('DATA ENTRY'!N267="","",IF($D$4="All Post",'DATA ENTRY'!N267,IF(AND($D$4='DATA ENTRY'!CK267),'DATA ENTRY'!N267,""))))</f>
        <v/>
      </c>
      <c r="H268" s="107" t="str">
        <f>IF('DATA ENTRY'!CK267="","",IF('DATA ENTRY'!O267="","",IF($D$4="All Post",'DATA ENTRY'!O267,IF(AND($D$4='DATA ENTRY'!CK267),'DATA ENTRY'!O267,""))))</f>
        <v/>
      </c>
      <c r="I268" s="3" t="str">
        <f>IF('DATA ENTRY'!CK267="","",IF('DATA ENTRY'!P267="","",IF($D$4="All Post",'DATA ENTRY'!P267,IF(AND($D$4='DATA ENTRY'!CK267),'DATA ENTRY'!P267,""))))</f>
        <v/>
      </c>
      <c r="J268" s="107" t="str">
        <f>IF('DATA ENTRY'!CK267="","",IF('DATA ENTRY'!Q267="","",IF($D$4="All Post",'DATA ENTRY'!Q267,IF(AND($D$4='DATA ENTRY'!CK267),'DATA ENTRY'!Q267,""))))</f>
        <v/>
      </c>
      <c r="K268" s="3" t="str">
        <f>IF('DATA ENTRY'!CK267="","",IF('DATA ENTRY'!R267="","",IF($D$4="All Post",'DATA ENTRY'!R267,IF(AND($D$4='DATA ENTRY'!CK267),'DATA ENTRY'!R267,""))))</f>
        <v/>
      </c>
      <c r="L268" s="3" t="str">
        <f>IF('DATA ENTRY'!CK267="","",IF('DATA ENTRY'!S267="","",IF($D$4="All Post",'DATA ENTRY'!S267,IF(AND($D$4='DATA ENTRY'!CK267),'DATA ENTRY'!S267,""))))</f>
        <v/>
      </c>
      <c r="M268" s="3" t="str">
        <f>IF('DATA ENTRY'!CK267="","",IF('DATA ENTRY'!E267="","",IF($D$4="All Post",'DATA ENTRY'!E267,IF(AND($D$4='DATA ENTRY'!CK267),'DATA ENTRY'!E267,""))))</f>
        <v/>
      </c>
      <c r="N268" s="3" t="str">
        <f>IF('DATA ENTRY'!CK267="","",IF('DATA ENTRY'!W267="","",IF($D$4="All Post",'DATA ENTRY'!W267,IF(AND($D$4='DATA ENTRY'!CK267),'DATA ENTRY'!W267,""))))</f>
        <v/>
      </c>
      <c r="O268" s="3" t="str">
        <f>IF('DATA ENTRY'!CK267="","",IF('DATA ENTRY'!X267="","",IF($D$4="All Post",'DATA ENTRY'!X267,IF(AND($D$4='DATA ENTRY'!CK267),'DATA ENTRY'!X267,""))))</f>
        <v/>
      </c>
      <c r="P268" s="3" t="str">
        <f>IF('DATA ENTRY'!CK267="","",IF('DATA ENTRY'!G267="","",IF($D$4="All Post",'DATA ENTRY'!G267,IF(AND($D$4='DATA ENTRY'!CK267),'DATA ENTRY'!G267,""))))</f>
        <v/>
      </c>
      <c r="S268">
        <f t="shared" si="67"/>
        <v>0</v>
      </c>
      <c r="T268" t="str">
        <f t="shared" si="68"/>
        <v/>
      </c>
      <c r="BZ268" t="str">
        <f t="shared" si="69"/>
        <v/>
      </c>
      <c r="CA268" t="str">
        <f t="shared" si="70"/>
        <v/>
      </c>
      <c r="CB268" s="224">
        <v>262</v>
      </c>
      <c r="CC268" s="3" t="str">
        <f>IF('DATA ENTRY'!CK267="","",IF('DATA ENTRY'!B267="","",IF(AND($CD$4='DATA ENTRY'!CK267,$CG$4='DATA ENTRY'!D267),'DATA ENTRY'!B267,"")))</f>
        <v/>
      </c>
      <c r="CD268" s="3" t="str">
        <f>IF('DATA ENTRY'!CK267="","",IF('DATA ENTRY'!C267="","",IF(AND($CD$4='DATA ENTRY'!CK267,$CG$4='DATA ENTRY'!D267),'DATA ENTRY'!C267,"")))</f>
        <v/>
      </c>
      <c r="CE268" s="4" t="str">
        <f>IF('DATA ENTRY'!CK267="","",IF('DATA ENTRY'!I267="","",IF(AND($CD$4='DATA ENTRY'!CK267,$CG$4='DATA ENTRY'!D267),'DATA ENTRY'!I267,"")))</f>
        <v/>
      </c>
      <c r="CF268" s="4" t="str">
        <f>IF('DATA ENTRY'!CK267="","",IF('DATA ENTRY'!CK267="","",IF(AND($CD$4='DATA ENTRY'!CK267,$CG$4='DATA ENTRY'!D267),'DATA ENTRY'!CK267,"")))</f>
        <v/>
      </c>
      <c r="CG268" s="3" t="str">
        <f>IF('DATA ENTRY'!CK267="","",IF('DATA ENTRY'!N267="","",IF(AND($CD$4='DATA ENTRY'!CK267,$CG$4='DATA ENTRY'!D267),'DATA ENTRY'!N267,"")))</f>
        <v/>
      </c>
      <c r="CH268" s="107" t="str">
        <f>IF('DATA ENTRY'!CK267="","",IF('DATA ENTRY'!O267="","",IF(AND($CD$4='DATA ENTRY'!CK267,$CG$4='DATA ENTRY'!D267),'DATA ENTRY'!O267,"")))</f>
        <v/>
      </c>
      <c r="CI268" s="3" t="str">
        <f>IF('DATA ENTRY'!CK267="","",IF('DATA ENTRY'!P267="","",IF(AND($CD$4='DATA ENTRY'!CK267,$CG$4='DATA ENTRY'!D267),'DATA ENTRY'!P267,"")))</f>
        <v/>
      </c>
      <c r="CJ268" s="107" t="str">
        <f>IF('DATA ENTRY'!CK267="","",IF('DATA ENTRY'!Q267="","",IF(AND($CD$4='DATA ENTRY'!CK267,$CG$4='DATA ENTRY'!D267),'DATA ENTRY'!Q267,"")))</f>
        <v/>
      </c>
      <c r="CK268" s="3" t="str">
        <f>IF('DATA ENTRY'!CK267="","",IF('DATA ENTRY'!R267="","",IF(AND($CD$4='DATA ENTRY'!CK267,$CG$4='DATA ENTRY'!D267),'DATA ENTRY'!R267,"")))</f>
        <v/>
      </c>
      <c r="CL268" s="3" t="str">
        <f>IF('DATA ENTRY'!CK267="","",IF('DATA ENTRY'!S267="","",IF(AND($CD$4='DATA ENTRY'!CK267,$CG$4='DATA ENTRY'!D267),'DATA ENTRY'!S267,"")))</f>
        <v/>
      </c>
      <c r="CM268" s="3" t="str">
        <f>IF('DATA ENTRY'!CK267="","",IF('DATA ENTRY'!E267="","",IF(AND($CD$4='DATA ENTRY'!CK267,$CG$4='DATA ENTRY'!D267),'DATA ENTRY'!E267,"")))</f>
        <v/>
      </c>
      <c r="CN268" s="3" t="str">
        <f>IF('DATA ENTRY'!CK267="","",IF('DATA ENTRY'!W267="","",IF(AND($CD$4='DATA ENTRY'!CK267,$CG$4='DATA ENTRY'!D267),'DATA ENTRY'!W267,"")))</f>
        <v/>
      </c>
      <c r="CO268" s="3" t="str">
        <f>IF('DATA ENTRY'!CK267="","",IF('DATA ENTRY'!X267="","",IF(AND($CD$4='DATA ENTRY'!CK267,$CG$4='DATA ENTRY'!D267),'DATA ENTRY'!X267,"")))</f>
        <v/>
      </c>
      <c r="CP268" s="108" t="str">
        <f t="shared" si="71"/>
        <v/>
      </c>
      <c r="CQ268" s="108" t="str">
        <f>IF('DATA ENTRY'!CK267="","",IF('DATA ENTRY'!G267="","",IF(AND($CD$4='DATA ENTRY'!CK267,$CG$4='DATA ENTRY'!D267),'DATA ENTRY'!G267,"")))</f>
        <v/>
      </c>
      <c r="CR268" s="230" t="str">
        <f>IF('DATA ENTRY'!CK267="","",IF('DATA ENTRY'!D267="","",IF(AND($CD$4='DATA ENTRY'!CK267,$CG$4='DATA ENTRY'!D267),'DATA ENTRY'!D267,"")))</f>
        <v/>
      </c>
      <c r="CS268">
        <f t="shared" si="72"/>
        <v>0</v>
      </c>
      <c r="CT268">
        <f t="shared" si="73"/>
        <v>0</v>
      </c>
      <c r="CV268" s="139"/>
      <c r="CX268">
        <f t="shared" si="74"/>
        <v>0</v>
      </c>
      <c r="DB268" t="str">
        <f t="shared" ref="DB268:DB331" si="81">IF(DG268="","",RANK(DG268,$DG$7:$DG$211,1))</f>
        <v/>
      </c>
      <c r="DC268" t="str">
        <f t="shared" ref="DC268:DC331" si="82">IF(DY268=0,"",DY268)</f>
        <v/>
      </c>
      <c r="DD268" s="224">
        <v>262</v>
      </c>
      <c r="DE268" s="3" t="str">
        <f>IF('DATA ENTRY'!CK267="","",IF('DATA ENTRY'!B267="","",IF(AND($DF$4='DATA ENTRY'!D267),'DATA ENTRY'!B267,"")))</f>
        <v/>
      </c>
      <c r="DF268" s="3" t="str">
        <f>IF('DATA ENTRY'!CK267="","",IF('DATA ENTRY'!C267="","",IF(AND($DF$4='DATA ENTRY'!D267),'DATA ENTRY'!C267,"")))</f>
        <v/>
      </c>
      <c r="DG268" s="4" t="str">
        <f>IF('DATA ENTRY'!CK267="","",IF('DATA ENTRY'!I267="","",IF(AND($DF$4='DATA ENTRY'!D267),'DATA ENTRY'!I267,"")))</f>
        <v/>
      </c>
      <c r="DH268" s="4" t="str">
        <f>IF('DATA ENTRY'!CK267="","",IF('DATA ENTRY'!CK267="","",IF(AND($DF$4='DATA ENTRY'!D267),'DATA ENTRY'!CK267,"")))</f>
        <v/>
      </c>
      <c r="DI268" s="3" t="str">
        <f>IF('DATA ENTRY'!CK267="","",IF('DATA ENTRY'!N267="","",IF(AND($DF$4='DATA ENTRY'!D267),'DATA ENTRY'!N267,"")))</f>
        <v/>
      </c>
      <c r="DJ268" s="107" t="str">
        <f>IF('DATA ENTRY'!CK267="","",IF('DATA ENTRY'!O267="","",IF(AND($DF$4='DATA ENTRY'!D267),'DATA ENTRY'!O267,"")))</f>
        <v/>
      </c>
      <c r="DK268" s="3" t="str">
        <f>IF('DATA ENTRY'!CK267="","",IF('DATA ENTRY'!P267="","",IF(AND($DF$4='DATA ENTRY'!D267),'DATA ENTRY'!P267,"")))</f>
        <v/>
      </c>
      <c r="DL268" s="107" t="str">
        <f>IF('DATA ENTRY'!CK267="","",IF('DATA ENTRY'!Q267="","",IF(AND($DF$4='DATA ENTRY'!D267),'DATA ENTRY'!Q267,"")))</f>
        <v/>
      </c>
      <c r="DM268" s="3" t="str">
        <f>IF('DATA ENTRY'!CK267="","",IF('DATA ENTRY'!R267="","",IF(AND($DF$4='DATA ENTRY'!D267),'DATA ENTRY'!R267,"")))</f>
        <v/>
      </c>
      <c r="DN268" s="107" t="str">
        <f>IF('DATA ENTRY'!CK267="","",IF('DATA ENTRY'!S267="","",IF(AND($DF$4='DATA ENTRY'!D267),'DATA ENTRY'!S267,"")))</f>
        <v/>
      </c>
      <c r="DO268" s="3" t="str">
        <f>IF('DATA ENTRY'!CK267="","",IF('DATA ENTRY'!E267="","",IF(AND($DF$4='DATA ENTRY'!D267),'DATA ENTRY'!E267,"")))</f>
        <v/>
      </c>
      <c r="DP268" s="3" t="str">
        <f>IF('DATA ENTRY'!CK267="","",IF('DATA ENTRY'!D267="","",IF(AND($DF$4='DATA ENTRY'!D267),'DATA ENTRY'!D267,"")))</f>
        <v/>
      </c>
      <c r="DQ268" s="3" t="str">
        <f>IF('DATA ENTRY'!CK267="","",IF('DATA ENTRY'!W267="","",IF(AND($DF$4='DATA ENTRY'!D267),'DATA ENTRY'!W267,"")))</f>
        <v/>
      </c>
      <c r="DR268" s="3" t="str">
        <f>IF('DATA ENTRY'!CK267="","",IF('DATA ENTRY'!X267="","",IF(AND($DF$4='DATA ENTRY'!D267),'DATA ENTRY'!X267,"")))</f>
        <v/>
      </c>
      <c r="DS268" s="108" t="str">
        <f t="shared" si="75"/>
        <v/>
      </c>
      <c r="DT268" s="108" t="str">
        <f>IF('DATA ENTRY'!CK267="","",IF('DATA ENTRY'!D267="","",IF(AND($DF$4='DATA ENTRY'!D267),'DATA ENTRY'!G267,"")))</f>
        <v/>
      </c>
      <c r="DY268">
        <f t="shared" si="76"/>
        <v>0</v>
      </c>
      <c r="EB268" t="str">
        <f t="shared" si="77"/>
        <v/>
      </c>
      <c r="EC268" t="str">
        <f t="shared" si="78"/>
        <v/>
      </c>
      <c r="ED268" s="224">
        <v>262</v>
      </c>
      <c r="EE268" s="3" t="str">
        <f>IF('DATA ENTRY'!CK267="","",IF('DATA ENTRY'!B267="","",IF(AND($EF$4='DATA ENTRY'!G267,$EH$4='DATA ENTRY'!F267),'DATA ENTRY'!B267,"")))</f>
        <v/>
      </c>
      <c r="EF268" s="3" t="str">
        <f>IF('DATA ENTRY'!CK267="","",IF('DATA ENTRY'!C267="","",IF(AND($EF$4='DATA ENTRY'!G267,$EH$4='DATA ENTRY'!F267),'DATA ENTRY'!C267,"")))</f>
        <v/>
      </c>
      <c r="EG268" s="4" t="str">
        <f>IF('DATA ENTRY'!CK267="","",IF('DATA ENTRY'!I267="","",IF(AND($EF$4='DATA ENTRY'!G267,$EH$4='DATA ENTRY'!F267),'DATA ENTRY'!I267,"")))</f>
        <v/>
      </c>
      <c r="EH268" s="4" t="str">
        <f>IF('DATA ENTRY'!CK267="","",IF('DATA ENTRY'!CK267="","",IF(AND($EF$4='DATA ENTRY'!G267,$EH$4='DATA ENTRY'!F267),'DATA ENTRY'!CK267,"")))</f>
        <v/>
      </c>
      <c r="EI268" s="3" t="str">
        <f>IF('DATA ENTRY'!CK267="","",IF('DATA ENTRY'!N267="","",IF(AND($EF$4='DATA ENTRY'!G267,$EH$4='DATA ENTRY'!F267),'DATA ENTRY'!N267,"")))</f>
        <v/>
      </c>
      <c r="EJ268" s="107" t="str">
        <f>IF('DATA ENTRY'!CK267="","",IF('DATA ENTRY'!O267="","",IF(AND($EF$4='DATA ENTRY'!G267,$EH$4='DATA ENTRY'!F267),'DATA ENTRY'!O267,"")))</f>
        <v/>
      </c>
      <c r="EK268" s="3" t="str">
        <f>IF('DATA ENTRY'!CK267="","",IF('DATA ENTRY'!P267="","",IF(AND($EF$4='DATA ENTRY'!G267,$EH$4='DATA ENTRY'!F267),'DATA ENTRY'!P267,"")))</f>
        <v/>
      </c>
      <c r="EL268" s="107" t="str">
        <f>IF('DATA ENTRY'!CK267="","",IF('DATA ENTRY'!Q267="","",IF(AND($EF$4='DATA ENTRY'!G267,$EH$4='DATA ENTRY'!F267),'DATA ENTRY'!Q267,"")))</f>
        <v/>
      </c>
      <c r="EM268" s="3" t="str">
        <f>IF('DATA ENTRY'!CK267="","",IF('DATA ENTRY'!R267="","",IF(AND($EF$4='DATA ENTRY'!G267,$EH$4='DATA ENTRY'!F267),'DATA ENTRY'!R267,"")))</f>
        <v/>
      </c>
      <c r="EN268" s="107" t="str">
        <f>IF('DATA ENTRY'!CK267="","",IF('DATA ENTRY'!S267="","",IF(AND($EF$4='DATA ENTRY'!G267,$EH$4='DATA ENTRY'!F267),'DATA ENTRY'!S267,"")))</f>
        <v/>
      </c>
      <c r="EO268" s="3" t="str">
        <f>IF('DATA ENTRY'!CK267="","",IF('DATA ENTRY'!E267="","",IF(AND($EF$4='DATA ENTRY'!G267,$EH$4='DATA ENTRY'!F267),'DATA ENTRY'!E267,"")))</f>
        <v/>
      </c>
      <c r="EP268" s="3" t="str">
        <f>IF('DATA ENTRY'!CK267="","",IF('DATA ENTRY'!D267="","",IF(AND($EF$4='DATA ENTRY'!G267,$EH$4='DATA ENTRY'!F267),'DATA ENTRY'!D267,"")))</f>
        <v/>
      </c>
      <c r="EQ268" s="3" t="str">
        <f>IF('DATA ENTRY'!CK267="","",IF('DATA ENTRY'!W267="","",IF(AND($EF$4='DATA ENTRY'!G267,$EH$4='DATA ENTRY'!F267),'DATA ENTRY'!W267,"")))</f>
        <v/>
      </c>
      <c r="ER268" s="3" t="str">
        <f>IF('DATA ENTRY'!CK267="","",IF('DATA ENTRY'!X267="","",IF(AND($EF$4='DATA ENTRY'!G267,$EH$4='DATA ENTRY'!F267),'DATA ENTRY'!X267,"")))</f>
        <v/>
      </c>
      <c r="ES268" s="108" t="str">
        <f t="shared" si="79"/>
        <v/>
      </c>
      <c r="ET268" s="108" t="str">
        <f>IF('DATA ENTRY'!CK267="","",IF('DATA ENTRY'!D267="","",IF(AND($EF$4='DATA ENTRY'!G267,$EH$4='DATA ENTRY'!F267),'DATA ENTRY'!G267,"")))</f>
        <v/>
      </c>
      <c r="EY268">
        <f t="shared" si="80"/>
        <v>0</v>
      </c>
    </row>
    <row r="269" spans="1:155">
      <c r="A269" t="str">
        <f>IF(S269=0,"",1+(MAX($A$7:A268)))</f>
        <v/>
      </c>
      <c r="B269" s="224">
        <v>263</v>
      </c>
      <c r="C269" s="3" t="str">
        <f>IF('DATA ENTRY'!CK268="","",IF('DATA ENTRY'!B268="","",IF($D$4="All Post",'DATA ENTRY'!B268,IF(AND($D$4='DATA ENTRY'!CK268),'DATA ENTRY'!B268,""))))</f>
        <v/>
      </c>
      <c r="D269" s="3" t="str">
        <f>IF('DATA ENTRY'!CK268="","",IF('DATA ENTRY'!C268="","",IF($D$4="All Post",'DATA ENTRY'!C268,IF(AND($D$4='DATA ENTRY'!CK268),'DATA ENTRY'!C268,""))))</f>
        <v/>
      </c>
      <c r="E269" s="4" t="str">
        <f>IF('DATA ENTRY'!CK268="","",IF('DATA ENTRY'!I268="","",IF($D$4="All Post",'DATA ENTRY'!I268,IF(AND($D$4='DATA ENTRY'!CK268),'DATA ENTRY'!I268,""))))</f>
        <v/>
      </c>
      <c r="F269" s="4" t="str">
        <f>IF('DATA ENTRY'!CK268="","",IF('DATA ENTRY'!CK268="","",IF($D$4="All Post",'DATA ENTRY'!CK268,IF(AND($D$4='DATA ENTRY'!CK268),'DATA ENTRY'!CK268,""))))</f>
        <v/>
      </c>
      <c r="G269" s="3" t="str">
        <f>IF('DATA ENTRY'!CK268="","",IF('DATA ENTRY'!N268="","",IF($D$4="All Post",'DATA ENTRY'!N268,IF(AND($D$4='DATA ENTRY'!CK268),'DATA ENTRY'!N268,""))))</f>
        <v/>
      </c>
      <c r="H269" s="107" t="str">
        <f>IF('DATA ENTRY'!CK268="","",IF('DATA ENTRY'!O268="","",IF($D$4="All Post",'DATA ENTRY'!O268,IF(AND($D$4='DATA ENTRY'!CK268),'DATA ENTRY'!O268,""))))</f>
        <v/>
      </c>
      <c r="I269" s="3" t="str">
        <f>IF('DATA ENTRY'!CK268="","",IF('DATA ENTRY'!P268="","",IF($D$4="All Post",'DATA ENTRY'!P268,IF(AND($D$4='DATA ENTRY'!CK268),'DATA ENTRY'!P268,""))))</f>
        <v/>
      </c>
      <c r="J269" s="107" t="str">
        <f>IF('DATA ENTRY'!CK268="","",IF('DATA ENTRY'!Q268="","",IF($D$4="All Post",'DATA ENTRY'!Q268,IF(AND($D$4='DATA ENTRY'!CK268),'DATA ENTRY'!Q268,""))))</f>
        <v/>
      </c>
      <c r="K269" s="3" t="str">
        <f>IF('DATA ENTRY'!CK268="","",IF('DATA ENTRY'!R268="","",IF($D$4="All Post",'DATA ENTRY'!R268,IF(AND($D$4='DATA ENTRY'!CK268),'DATA ENTRY'!R268,""))))</f>
        <v/>
      </c>
      <c r="L269" s="3" t="str">
        <f>IF('DATA ENTRY'!CK268="","",IF('DATA ENTRY'!S268="","",IF($D$4="All Post",'DATA ENTRY'!S268,IF(AND($D$4='DATA ENTRY'!CK268),'DATA ENTRY'!S268,""))))</f>
        <v/>
      </c>
      <c r="M269" s="3" t="str">
        <f>IF('DATA ENTRY'!CK268="","",IF('DATA ENTRY'!E268="","",IF($D$4="All Post",'DATA ENTRY'!E268,IF(AND($D$4='DATA ENTRY'!CK268),'DATA ENTRY'!E268,""))))</f>
        <v/>
      </c>
      <c r="N269" s="3" t="str">
        <f>IF('DATA ENTRY'!CK268="","",IF('DATA ENTRY'!W268="","",IF($D$4="All Post",'DATA ENTRY'!W268,IF(AND($D$4='DATA ENTRY'!CK268),'DATA ENTRY'!W268,""))))</f>
        <v/>
      </c>
      <c r="O269" s="3" t="str">
        <f>IF('DATA ENTRY'!CK268="","",IF('DATA ENTRY'!X268="","",IF($D$4="All Post",'DATA ENTRY'!X268,IF(AND($D$4='DATA ENTRY'!CK268),'DATA ENTRY'!X268,""))))</f>
        <v/>
      </c>
      <c r="P269" s="3" t="str">
        <f>IF('DATA ENTRY'!CK268="","",IF('DATA ENTRY'!G268="","",IF($D$4="All Post",'DATA ENTRY'!G268,IF(AND($D$4='DATA ENTRY'!CK268),'DATA ENTRY'!G268,""))))</f>
        <v/>
      </c>
      <c r="S269">
        <f t="shared" si="67"/>
        <v>0</v>
      </c>
      <c r="T269" t="str">
        <f t="shared" si="68"/>
        <v/>
      </c>
      <c r="BZ269" t="str">
        <f t="shared" si="69"/>
        <v/>
      </c>
      <c r="CA269" t="str">
        <f t="shared" si="70"/>
        <v/>
      </c>
      <c r="CB269" s="224">
        <v>263</v>
      </c>
      <c r="CC269" s="3" t="str">
        <f>IF('DATA ENTRY'!CK268="","",IF('DATA ENTRY'!B268="","",IF(AND($CD$4='DATA ENTRY'!CK268,$CG$4='DATA ENTRY'!D268),'DATA ENTRY'!B268,"")))</f>
        <v/>
      </c>
      <c r="CD269" s="3" t="str">
        <f>IF('DATA ENTRY'!CK268="","",IF('DATA ENTRY'!C268="","",IF(AND($CD$4='DATA ENTRY'!CK268,$CG$4='DATA ENTRY'!D268),'DATA ENTRY'!C268,"")))</f>
        <v/>
      </c>
      <c r="CE269" s="4" t="str">
        <f>IF('DATA ENTRY'!CK268="","",IF('DATA ENTRY'!I268="","",IF(AND($CD$4='DATA ENTRY'!CK268,$CG$4='DATA ENTRY'!D268),'DATA ENTRY'!I268,"")))</f>
        <v/>
      </c>
      <c r="CF269" s="4" t="str">
        <f>IF('DATA ENTRY'!CK268="","",IF('DATA ENTRY'!CK268="","",IF(AND($CD$4='DATA ENTRY'!CK268,$CG$4='DATA ENTRY'!D268),'DATA ENTRY'!CK268,"")))</f>
        <v/>
      </c>
      <c r="CG269" s="3" t="str">
        <f>IF('DATA ENTRY'!CK268="","",IF('DATA ENTRY'!N268="","",IF(AND($CD$4='DATA ENTRY'!CK268,$CG$4='DATA ENTRY'!D268),'DATA ENTRY'!N268,"")))</f>
        <v/>
      </c>
      <c r="CH269" s="107" t="str">
        <f>IF('DATA ENTRY'!CK268="","",IF('DATA ENTRY'!O268="","",IF(AND($CD$4='DATA ENTRY'!CK268,$CG$4='DATA ENTRY'!D268),'DATA ENTRY'!O268,"")))</f>
        <v/>
      </c>
      <c r="CI269" s="3" t="str">
        <f>IF('DATA ENTRY'!CK268="","",IF('DATA ENTRY'!P268="","",IF(AND($CD$4='DATA ENTRY'!CK268,$CG$4='DATA ENTRY'!D268),'DATA ENTRY'!P268,"")))</f>
        <v/>
      </c>
      <c r="CJ269" s="107" t="str">
        <f>IF('DATA ENTRY'!CK268="","",IF('DATA ENTRY'!Q268="","",IF(AND($CD$4='DATA ENTRY'!CK268,$CG$4='DATA ENTRY'!D268),'DATA ENTRY'!Q268,"")))</f>
        <v/>
      </c>
      <c r="CK269" s="3" t="str">
        <f>IF('DATA ENTRY'!CK268="","",IF('DATA ENTRY'!R268="","",IF(AND($CD$4='DATA ENTRY'!CK268,$CG$4='DATA ENTRY'!D268),'DATA ENTRY'!R268,"")))</f>
        <v/>
      </c>
      <c r="CL269" s="3" t="str">
        <f>IF('DATA ENTRY'!CK268="","",IF('DATA ENTRY'!S268="","",IF(AND($CD$4='DATA ENTRY'!CK268,$CG$4='DATA ENTRY'!D268),'DATA ENTRY'!S268,"")))</f>
        <v/>
      </c>
      <c r="CM269" s="3" t="str">
        <f>IF('DATA ENTRY'!CK268="","",IF('DATA ENTRY'!E268="","",IF(AND($CD$4='DATA ENTRY'!CK268,$CG$4='DATA ENTRY'!D268),'DATA ENTRY'!E268,"")))</f>
        <v/>
      </c>
      <c r="CN269" s="3" t="str">
        <f>IF('DATA ENTRY'!CK268="","",IF('DATA ENTRY'!W268="","",IF(AND($CD$4='DATA ENTRY'!CK268,$CG$4='DATA ENTRY'!D268),'DATA ENTRY'!W268,"")))</f>
        <v/>
      </c>
      <c r="CO269" s="3" t="str">
        <f>IF('DATA ENTRY'!CK268="","",IF('DATA ENTRY'!X268="","",IF(AND($CD$4='DATA ENTRY'!CK268,$CG$4='DATA ENTRY'!D268),'DATA ENTRY'!X268,"")))</f>
        <v/>
      </c>
      <c r="CP269" s="108" t="str">
        <f t="shared" si="71"/>
        <v/>
      </c>
      <c r="CQ269" s="108" t="str">
        <f>IF('DATA ENTRY'!CK268="","",IF('DATA ENTRY'!G268="","",IF(AND($CD$4='DATA ENTRY'!CK268,$CG$4='DATA ENTRY'!D268),'DATA ENTRY'!G268,"")))</f>
        <v/>
      </c>
      <c r="CR269" s="230" t="str">
        <f>IF('DATA ENTRY'!CK268="","",IF('DATA ENTRY'!D268="","",IF(AND($CD$4='DATA ENTRY'!CK268,$CG$4='DATA ENTRY'!D268),'DATA ENTRY'!D268,"")))</f>
        <v/>
      </c>
      <c r="CS269">
        <f t="shared" si="72"/>
        <v>0</v>
      </c>
      <c r="CT269">
        <f t="shared" si="73"/>
        <v>0</v>
      </c>
      <c r="CV269" s="139"/>
      <c r="CX269">
        <f t="shared" si="74"/>
        <v>0</v>
      </c>
      <c r="DB269" t="str">
        <f t="shared" si="81"/>
        <v/>
      </c>
      <c r="DC269" t="str">
        <f t="shared" si="82"/>
        <v/>
      </c>
      <c r="DD269" s="224">
        <v>263</v>
      </c>
      <c r="DE269" s="3" t="str">
        <f>IF('DATA ENTRY'!CK268="","",IF('DATA ENTRY'!B268="","",IF(AND($DF$4='DATA ENTRY'!D268),'DATA ENTRY'!B268,"")))</f>
        <v/>
      </c>
      <c r="DF269" s="3" t="str">
        <f>IF('DATA ENTRY'!CK268="","",IF('DATA ENTRY'!C268="","",IF(AND($DF$4='DATA ENTRY'!D268),'DATA ENTRY'!C268,"")))</f>
        <v/>
      </c>
      <c r="DG269" s="4" t="str">
        <f>IF('DATA ENTRY'!CK268="","",IF('DATA ENTRY'!I268="","",IF(AND($DF$4='DATA ENTRY'!D268),'DATA ENTRY'!I268,"")))</f>
        <v/>
      </c>
      <c r="DH269" s="4" t="str">
        <f>IF('DATA ENTRY'!CK268="","",IF('DATA ENTRY'!CK268="","",IF(AND($DF$4='DATA ENTRY'!D268),'DATA ENTRY'!CK268,"")))</f>
        <v/>
      </c>
      <c r="DI269" s="3" t="str">
        <f>IF('DATA ENTRY'!CK268="","",IF('DATA ENTRY'!N268="","",IF(AND($DF$4='DATA ENTRY'!D268),'DATA ENTRY'!N268,"")))</f>
        <v/>
      </c>
      <c r="DJ269" s="107" t="str">
        <f>IF('DATA ENTRY'!CK268="","",IF('DATA ENTRY'!O268="","",IF(AND($DF$4='DATA ENTRY'!D268),'DATA ENTRY'!O268,"")))</f>
        <v/>
      </c>
      <c r="DK269" s="3" t="str">
        <f>IF('DATA ENTRY'!CK268="","",IF('DATA ENTRY'!P268="","",IF(AND($DF$4='DATA ENTRY'!D268),'DATA ENTRY'!P268,"")))</f>
        <v/>
      </c>
      <c r="DL269" s="107" t="str">
        <f>IF('DATA ENTRY'!CK268="","",IF('DATA ENTRY'!Q268="","",IF(AND($DF$4='DATA ENTRY'!D268),'DATA ENTRY'!Q268,"")))</f>
        <v/>
      </c>
      <c r="DM269" s="3" t="str">
        <f>IF('DATA ENTRY'!CK268="","",IF('DATA ENTRY'!R268="","",IF(AND($DF$4='DATA ENTRY'!D268),'DATA ENTRY'!R268,"")))</f>
        <v/>
      </c>
      <c r="DN269" s="107" t="str">
        <f>IF('DATA ENTRY'!CK268="","",IF('DATA ENTRY'!S268="","",IF(AND($DF$4='DATA ENTRY'!D268),'DATA ENTRY'!S268,"")))</f>
        <v/>
      </c>
      <c r="DO269" s="3" t="str">
        <f>IF('DATA ENTRY'!CK268="","",IF('DATA ENTRY'!E268="","",IF(AND($DF$4='DATA ENTRY'!D268),'DATA ENTRY'!E268,"")))</f>
        <v/>
      </c>
      <c r="DP269" s="3" t="str">
        <f>IF('DATA ENTRY'!CK268="","",IF('DATA ENTRY'!D268="","",IF(AND($DF$4='DATA ENTRY'!D268),'DATA ENTRY'!D268,"")))</f>
        <v/>
      </c>
      <c r="DQ269" s="3" t="str">
        <f>IF('DATA ENTRY'!CK268="","",IF('DATA ENTRY'!W268="","",IF(AND($DF$4='DATA ENTRY'!D268),'DATA ENTRY'!W268,"")))</f>
        <v/>
      </c>
      <c r="DR269" s="3" t="str">
        <f>IF('DATA ENTRY'!CK268="","",IF('DATA ENTRY'!X268="","",IF(AND($DF$4='DATA ENTRY'!D268),'DATA ENTRY'!X268,"")))</f>
        <v/>
      </c>
      <c r="DS269" s="108" t="str">
        <f t="shared" si="75"/>
        <v/>
      </c>
      <c r="DT269" s="108" t="str">
        <f>IF('DATA ENTRY'!CK268="","",IF('DATA ENTRY'!D268="","",IF(AND($DF$4='DATA ENTRY'!D268),'DATA ENTRY'!G268,"")))</f>
        <v/>
      </c>
      <c r="DY269">
        <f t="shared" si="76"/>
        <v>0</v>
      </c>
      <c r="EB269" t="str">
        <f t="shared" si="77"/>
        <v/>
      </c>
      <c r="EC269" t="str">
        <f t="shared" si="78"/>
        <v/>
      </c>
      <c r="ED269" s="224">
        <v>263</v>
      </c>
      <c r="EE269" s="3" t="str">
        <f>IF('DATA ENTRY'!CK268="","",IF('DATA ENTRY'!B268="","",IF(AND($EF$4='DATA ENTRY'!G268,$EH$4='DATA ENTRY'!F268),'DATA ENTRY'!B268,"")))</f>
        <v/>
      </c>
      <c r="EF269" s="3" t="str">
        <f>IF('DATA ENTRY'!CK268="","",IF('DATA ENTRY'!C268="","",IF(AND($EF$4='DATA ENTRY'!G268,$EH$4='DATA ENTRY'!F268),'DATA ENTRY'!C268,"")))</f>
        <v/>
      </c>
      <c r="EG269" s="4" t="str">
        <f>IF('DATA ENTRY'!CK268="","",IF('DATA ENTRY'!I268="","",IF(AND($EF$4='DATA ENTRY'!G268,$EH$4='DATA ENTRY'!F268),'DATA ENTRY'!I268,"")))</f>
        <v/>
      </c>
      <c r="EH269" s="4" t="str">
        <f>IF('DATA ENTRY'!CK268="","",IF('DATA ENTRY'!CK268="","",IF(AND($EF$4='DATA ENTRY'!G268,$EH$4='DATA ENTRY'!F268),'DATA ENTRY'!CK268,"")))</f>
        <v/>
      </c>
      <c r="EI269" s="3" t="str">
        <f>IF('DATA ENTRY'!CK268="","",IF('DATA ENTRY'!N268="","",IF(AND($EF$4='DATA ENTRY'!G268,$EH$4='DATA ENTRY'!F268),'DATA ENTRY'!N268,"")))</f>
        <v/>
      </c>
      <c r="EJ269" s="107" t="str">
        <f>IF('DATA ENTRY'!CK268="","",IF('DATA ENTRY'!O268="","",IF(AND($EF$4='DATA ENTRY'!G268,$EH$4='DATA ENTRY'!F268),'DATA ENTRY'!O268,"")))</f>
        <v/>
      </c>
      <c r="EK269" s="3" t="str">
        <f>IF('DATA ENTRY'!CK268="","",IF('DATA ENTRY'!P268="","",IF(AND($EF$4='DATA ENTRY'!G268,$EH$4='DATA ENTRY'!F268),'DATA ENTRY'!P268,"")))</f>
        <v/>
      </c>
      <c r="EL269" s="107" t="str">
        <f>IF('DATA ENTRY'!CK268="","",IF('DATA ENTRY'!Q268="","",IF(AND($EF$4='DATA ENTRY'!G268,$EH$4='DATA ENTRY'!F268),'DATA ENTRY'!Q268,"")))</f>
        <v/>
      </c>
      <c r="EM269" s="3" t="str">
        <f>IF('DATA ENTRY'!CK268="","",IF('DATA ENTRY'!R268="","",IF(AND($EF$4='DATA ENTRY'!G268,$EH$4='DATA ENTRY'!F268),'DATA ENTRY'!R268,"")))</f>
        <v/>
      </c>
      <c r="EN269" s="107" t="str">
        <f>IF('DATA ENTRY'!CK268="","",IF('DATA ENTRY'!S268="","",IF(AND($EF$4='DATA ENTRY'!G268,$EH$4='DATA ENTRY'!F268),'DATA ENTRY'!S268,"")))</f>
        <v/>
      </c>
      <c r="EO269" s="3" t="str">
        <f>IF('DATA ENTRY'!CK268="","",IF('DATA ENTRY'!E268="","",IF(AND($EF$4='DATA ENTRY'!G268,$EH$4='DATA ENTRY'!F268),'DATA ENTRY'!E268,"")))</f>
        <v/>
      </c>
      <c r="EP269" s="3" t="str">
        <f>IF('DATA ENTRY'!CK268="","",IF('DATA ENTRY'!D268="","",IF(AND($EF$4='DATA ENTRY'!G268,$EH$4='DATA ENTRY'!F268),'DATA ENTRY'!D268,"")))</f>
        <v/>
      </c>
      <c r="EQ269" s="3" t="str">
        <f>IF('DATA ENTRY'!CK268="","",IF('DATA ENTRY'!W268="","",IF(AND($EF$4='DATA ENTRY'!G268,$EH$4='DATA ENTRY'!F268),'DATA ENTRY'!W268,"")))</f>
        <v/>
      </c>
      <c r="ER269" s="3" t="str">
        <f>IF('DATA ENTRY'!CK268="","",IF('DATA ENTRY'!X268="","",IF(AND($EF$4='DATA ENTRY'!G268,$EH$4='DATA ENTRY'!F268),'DATA ENTRY'!X268,"")))</f>
        <v/>
      </c>
      <c r="ES269" s="108" t="str">
        <f t="shared" si="79"/>
        <v/>
      </c>
      <c r="ET269" s="108" t="str">
        <f>IF('DATA ENTRY'!CK268="","",IF('DATA ENTRY'!D268="","",IF(AND($EF$4='DATA ENTRY'!G268,$EH$4='DATA ENTRY'!F268),'DATA ENTRY'!G268,"")))</f>
        <v/>
      </c>
      <c r="EY269">
        <f t="shared" si="80"/>
        <v>0</v>
      </c>
    </row>
    <row r="270" spans="1:155">
      <c r="A270" t="str">
        <f>IF(S270=0,"",1+(MAX($A$7:A269)))</f>
        <v/>
      </c>
      <c r="B270" s="224">
        <v>264</v>
      </c>
      <c r="C270" s="3" t="str">
        <f>IF('DATA ENTRY'!CK269="","",IF('DATA ENTRY'!B269="","",IF($D$4="All Post",'DATA ENTRY'!B269,IF(AND($D$4='DATA ENTRY'!CK269),'DATA ENTRY'!B269,""))))</f>
        <v/>
      </c>
      <c r="D270" s="3" t="str">
        <f>IF('DATA ENTRY'!CK269="","",IF('DATA ENTRY'!C269="","",IF($D$4="All Post",'DATA ENTRY'!C269,IF(AND($D$4='DATA ENTRY'!CK269),'DATA ENTRY'!C269,""))))</f>
        <v/>
      </c>
      <c r="E270" s="4" t="str">
        <f>IF('DATA ENTRY'!CK269="","",IF('DATA ENTRY'!I269="","",IF($D$4="All Post",'DATA ENTRY'!I269,IF(AND($D$4='DATA ENTRY'!CK269),'DATA ENTRY'!I269,""))))</f>
        <v/>
      </c>
      <c r="F270" s="4" t="str">
        <f>IF('DATA ENTRY'!CK269="","",IF('DATA ENTRY'!CK269="","",IF($D$4="All Post",'DATA ENTRY'!CK269,IF(AND($D$4='DATA ENTRY'!CK269),'DATA ENTRY'!CK269,""))))</f>
        <v/>
      </c>
      <c r="G270" s="3" t="str">
        <f>IF('DATA ENTRY'!CK269="","",IF('DATA ENTRY'!N269="","",IF($D$4="All Post",'DATA ENTRY'!N269,IF(AND($D$4='DATA ENTRY'!CK269),'DATA ENTRY'!N269,""))))</f>
        <v/>
      </c>
      <c r="H270" s="107" t="str">
        <f>IF('DATA ENTRY'!CK269="","",IF('DATA ENTRY'!O269="","",IF($D$4="All Post",'DATA ENTRY'!O269,IF(AND($D$4='DATA ENTRY'!CK269),'DATA ENTRY'!O269,""))))</f>
        <v/>
      </c>
      <c r="I270" s="3" t="str">
        <f>IF('DATA ENTRY'!CK269="","",IF('DATA ENTRY'!P269="","",IF($D$4="All Post",'DATA ENTRY'!P269,IF(AND($D$4='DATA ENTRY'!CK269),'DATA ENTRY'!P269,""))))</f>
        <v/>
      </c>
      <c r="J270" s="107" t="str">
        <f>IF('DATA ENTRY'!CK269="","",IF('DATA ENTRY'!Q269="","",IF($D$4="All Post",'DATA ENTRY'!Q269,IF(AND($D$4='DATA ENTRY'!CK269),'DATA ENTRY'!Q269,""))))</f>
        <v/>
      </c>
      <c r="K270" s="3" t="str">
        <f>IF('DATA ENTRY'!CK269="","",IF('DATA ENTRY'!R269="","",IF($D$4="All Post",'DATA ENTRY'!R269,IF(AND($D$4='DATA ENTRY'!CK269),'DATA ENTRY'!R269,""))))</f>
        <v/>
      </c>
      <c r="L270" s="3" t="str">
        <f>IF('DATA ENTRY'!CK269="","",IF('DATA ENTRY'!S269="","",IF($D$4="All Post",'DATA ENTRY'!S269,IF(AND($D$4='DATA ENTRY'!CK269),'DATA ENTRY'!S269,""))))</f>
        <v/>
      </c>
      <c r="M270" s="3" t="str">
        <f>IF('DATA ENTRY'!CK269="","",IF('DATA ENTRY'!E269="","",IF($D$4="All Post",'DATA ENTRY'!E269,IF(AND($D$4='DATA ENTRY'!CK269),'DATA ENTRY'!E269,""))))</f>
        <v/>
      </c>
      <c r="N270" s="3" t="str">
        <f>IF('DATA ENTRY'!CK269="","",IF('DATA ENTRY'!W269="","",IF($D$4="All Post",'DATA ENTRY'!W269,IF(AND($D$4='DATA ENTRY'!CK269),'DATA ENTRY'!W269,""))))</f>
        <v/>
      </c>
      <c r="O270" s="3" t="str">
        <f>IF('DATA ENTRY'!CK269="","",IF('DATA ENTRY'!X269="","",IF($D$4="All Post",'DATA ENTRY'!X269,IF(AND($D$4='DATA ENTRY'!CK269),'DATA ENTRY'!X269,""))))</f>
        <v/>
      </c>
      <c r="P270" s="3" t="str">
        <f>IF('DATA ENTRY'!CK269="","",IF('DATA ENTRY'!G269="","",IF($D$4="All Post",'DATA ENTRY'!G269,IF(AND($D$4='DATA ENTRY'!CK269),'DATA ENTRY'!G269,""))))</f>
        <v/>
      </c>
      <c r="S270">
        <f t="shared" si="67"/>
        <v>0</v>
      </c>
      <c r="T270" t="str">
        <f t="shared" si="68"/>
        <v/>
      </c>
      <c r="BZ270" t="str">
        <f t="shared" si="69"/>
        <v/>
      </c>
      <c r="CA270" t="str">
        <f t="shared" si="70"/>
        <v/>
      </c>
      <c r="CB270" s="224">
        <v>264</v>
      </c>
      <c r="CC270" s="3" t="str">
        <f>IF('DATA ENTRY'!CK269="","",IF('DATA ENTRY'!B269="","",IF(AND($CD$4='DATA ENTRY'!CK269,$CG$4='DATA ENTRY'!D269),'DATA ENTRY'!B269,"")))</f>
        <v/>
      </c>
      <c r="CD270" s="3" t="str">
        <f>IF('DATA ENTRY'!CK269="","",IF('DATA ENTRY'!C269="","",IF(AND($CD$4='DATA ENTRY'!CK269,$CG$4='DATA ENTRY'!D269),'DATA ENTRY'!C269,"")))</f>
        <v/>
      </c>
      <c r="CE270" s="4" t="str">
        <f>IF('DATA ENTRY'!CK269="","",IF('DATA ENTRY'!I269="","",IF(AND($CD$4='DATA ENTRY'!CK269,$CG$4='DATA ENTRY'!D269),'DATA ENTRY'!I269,"")))</f>
        <v/>
      </c>
      <c r="CF270" s="4" t="str">
        <f>IF('DATA ENTRY'!CK269="","",IF('DATA ENTRY'!CK269="","",IF(AND($CD$4='DATA ENTRY'!CK269,$CG$4='DATA ENTRY'!D269),'DATA ENTRY'!CK269,"")))</f>
        <v/>
      </c>
      <c r="CG270" s="3" t="str">
        <f>IF('DATA ENTRY'!CK269="","",IF('DATA ENTRY'!N269="","",IF(AND($CD$4='DATA ENTRY'!CK269,$CG$4='DATA ENTRY'!D269),'DATA ENTRY'!N269,"")))</f>
        <v/>
      </c>
      <c r="CH270" s="107" t="str">
        <f>IF('DATA ENTRY'!CK269="","",IF('DATA ENTRY'!O269="","",IF(AND($CD$4='DATA ENTRY'!CK269,$CG$4='DATA ENTRY'!D269),'DATA ENTRY'!O269,"")))</f>
        <v/>
      </c>
      <c r="CI270" s="3" t="str">
        <f>IF('DATA ENTRY'!CK269="","",IF('DATA ENTRY'!P269="","",IF(AND($CD$4='DATA ENTRY'!CK269,$CG$4='DATA ENTRY'!D269),'DATA ENTRY'!P269,"")))</f>
        <v/>
      </c>
      <c r="CJ270" s="107" t="str">
        <f>IF('DATA ENTRY'!CK269="","",IF('DATA ENTRY'!Q269="","",IF(AND($CD$4='DATA ENTRY'!CK269,$CG$4='DATA ENTRY'!D269),'DATA ENTRY'!Q269,"")))</f>
        <v/>
      </c>
      <c r="CK270" s="3" t="str">
        <f>IF('DATA ENTRY'!CK269="","",IF('DATA ENTRY'!R269="","",IF(AND($CD$4='DATA ENTRY'!CK269,$CG$4='DATA ENTRY'!D269),'DATA ENTRY'!R269,"")))</f>
        <v/>
      </c>
      <c r="CL270" s="3" t="str">
        <f>IF('DATA ENTRY'!CK269="","",IF('DATA ENTRY'!S269="","",IF(AND($CD$4='DATA ENTRY'!CK269,$CG$4='DATA ENTRY'!D269),'DATA ENTRY'!S269,"")))</f>
        <v/>
      </c>
      <c r="CM270" s="3" t="str">
        <f>IF('DATA ENTRY'!CK269="","",IF('DATA ENTRY'!E269="","",IF(AND($CD$4='DATA ENTRY'!CK269,$CG$4='DATA ENTRY'!D269),'DATA ENTRY'!E269,"")))</f>
        <v/>
      </c>
      <c r="CN270" s="3" t="str">
        <f>IF('DATA ENTRY'!CK269="","",IF('DATA ENTRY'!W269="","",IF(AND($CD$4='DATA ENTRY'!CK269,$CG$4='DATA ENTRY'!D269),'DATA ENTRY'!W269,"")))</f>
        <v/>
      </c>
      <c r="CO270" s="3" t="str">
        <f>IF('DATA ENTRY'!CK269="","",IF('DATA ENTRY'!X269="","",IF(AND($CD$4='DATA ENTRY'!CK269,$CG$4='DATA ENTRY'!D269),'DATA ENTRY'!X269,"")))</f>
        <v/>
      </c>
      <c r="CP270" s="108" t="str">
        <f t="shared" si="71"/>
        <v/>
      </c>
      <c r="CQ270" s="108" t="str">
        <f>IF('DATA ENTRY'!CK269="","",IF('DATA ENTRY'!G269="","",IF(AND($CD$4='DATA ENTRY'!CK269,$CG$4='DATA ENTRY'!D269),'DATA ENTRY'!G269,"")))</f>
        <v/>
      </c>
      <c r="CR270" s="230" t="str">
        <f>IF('DATA ENTRY'!CK269="","",IF('DATA ENTRY'!D269="","",IF(AND($CD$4='DATA ENTRY'!CK269,$CG$4='DATA ENTRY'!D269),'DATA ENTRY'!D269,"")))</f>
        <v/>
      </c>
      <c r="CS270">
        <f t="shared" si="72"/>
        <v>0</v>
      </c>
      <c r="CT270">
        <f t="shared" si="73"/>
        <v>0</v>
      </c>
      <c r="CV270" s="139"/>
      <c r="CX270">
        <f t="shared" si="74"/>
        <v>0</v>
      </c>
      <c r="DB270" t="str">
        <f t="shared" si="81"/>
        <v/>
      </c>
      <c r="DC270" t="str">
        <f t="shared" si="82"/>
        <v/>
      </c>
      <c r="DD270" s="224">
        <v>264</v>
      </c>
      <c r="DE270" s="3" t="str">
        <f>IF('DATA ENTRY'!CK269="","",IF('DATA ENTRY'!B269="","",IF(AND($DF$4='DATA ENTRY'!D269),'DATA ENTRY'!B269,"")))</f>
        <v/>
      </c>
      <c r="DF270" s="3" t="str">
        <f>IF('DATA ENTRY'!CK269="","",IF('DATA ENTRY'!C269="","",IF(AND($DF$4='DATA ENTRY'!D269),'DATA ENTRY'!C269,"")))</f>
        <v/>
      </c>
      <c r="DG270" s="4" t="str">
        <f>IF('DATA ENTRY'!CK269="","",IF('DATA ENTRY'!I269="","",IF(AND($DF$4='DATA ENTRY'!D269),'DATA ENTRY'!I269,"")))</f>
        <v/>
      </c>
      <c r="DH270" s="4" t="str">
        <f>IF('DATA ENTRY'!CK269="","",IF('DATA ENTRY'!CK269="","",IF(AND($DF$4='DATA ENTRY'!D269),'DATA ENTRY'!CK269,"")))</f>
        <v/>
      </c>
      <c r="DI270" s="3" t="str">
        <f>IF('DATA ENTRY'!CK269="","",IF('DATA ENTRY'!N269="","",IF(AND($DF$4='DATA ENTRY'!D269),'DATA ENTRY'!N269,"")))</f>
        <v/>
      </c>
      <c r="DJ270" s="107" t="str">
        <f>IF('DATA ENTRY'!CK269="","",IF('DATA ENTRY'!O269="","",IF(AND($DF$4='DATA ENTRY'!D269),'DATA ENTRY'!O269,"")))</f>
        <v/>
      </c>
      <c r="DK270" s="3" t="str">
        <f>IF('DATA ENTRY'!CK269="","",IF('DATA ENTRY'!P269="","",IF(AND($DF$4='DATA ENTRY'!D269),'DATA ENTRY'!P269,"")))</f>
        <v/>
      </c>
      <c r="DL270" s="107" t="str">
        <f>IF('DATA ENTRY'!CK269="","",IF('DATA ENTRY'!Q269="","",IF(AND($DF$4='DATA ENTRY'!D269),'DATA ENTRY'!Q269,"")))</f>
        <v/>
      </c>
      <c r="DM270" s="3" t="str">
        <f>IF('DATA ENTRY'!CK269="","",IF('DATA ENTRY'!R269="","",IF(AND($DF$4='DATA ENTRY'!D269),'DATA ENTRY'!R269,"")))</f>
        <v/>
      </c>
      <c r="DN270" s="107" t="str">
        <f>IF('DATA ENTRY'!CK269="","",IF('DATA ENTRY'!S269="","",IF(AND($DF$4='DATA ENTRY'!D269),'DATA ENTRY'!S269,"")))</f>
        <v/>
      </c>
      <c r="DO270" s="3" t="str">
        <f>IF('DATA ENTRY'!CK269="","",IF('DATA ENTRY'!E269="","",IF(AND($DF$4='DATA ENTRY'!D269),'DATA ENTRY'!E269,"")))</f>
        <v/>
      </c>
      <c r="DP270" s="3" t="str">
        <f>IF('DATA ENTRY'!CK269="","",IF('DATA ENTRY'!D269="","",IF(AND($DF$4='DATA ENTRY'!D269),'DATA ENTRY'!D269,"")))</f>
        <v/>
      </c>
      <c r="DQ270" s="3" t="str">
        <f>IF('DATA ENTRY'!CK269="","",IF('DATA ENTRY'!W269="","",IF(AND($DF$4='DATA ENTRY'!D269),'DATA ENTRY'!W269,"")))</f>
        <v/>
      </c>
      <c r="DR270" s="3" t="str">
        <f>IF('DATA ENTRY'!CK269="","",IF('DATA ENTRY'!X269="","",IF(AND($DF$4='DATA ENTRY'!D269),'DATA ENTRY'!X269,"")))</f>
        <v/>
      </c>
      <c r="DS270" s="108" t="str">
        <f t="shared" si="75"/>
        <v/>
      </c>
      <c r="DT270" s="108" t="str">
        <f>IF('DATA ENTRY'!CK269="","",IF('DATA ENTRY'!D269="","",IF(AND($DF$4='DATA ENTRY'!D269),'DATA ENTRY'!G269,"")))</f>
        <v/>
      </c>
      <c r="DY270">
        <f t="shared" si="76"/>
        <v>0</v>
      </c>
      <c r="EB270" t="str">
        <f t="shared" si="77"/>
        <v/>
      </c>
      <c r="EC270" t="str">
        <f t="shared" si="78"/>
        <v/>
      </c>
      <c r="ED270" s="224">
        <v>264</v>
      </c>
      <c r="EE270" s="3" t="str">
        <f>IF('DATA ENTRY'!CK269="","",IF('DATA ENTRY'!B269="","",IF(AND($EF$4='DATA ENTRY'!G269,$EH$4='DATA ENTRY'!F269),'DATA ENTRY'!B269,"")))</f>
        <v/>
      </c>
      <c r="EF270" s="3" t="str">
        <f>IF('DATA ENTRY'!CK269="","",IF('DATA ENTRY'!C269="","",IF(AND($EF$4='DATA ENTRY'!G269,$EH$4='DATA ENTRY'!F269),'DATA ENTRY'!C269,"")))</f>
        <v/>
      </c>
      <c r="EG270" s="4" t="str">
        <f>IF('DATA ENTRY'!CK269="","",IF('DATA ENTRY'!I269="","",IF(AND($EF$4='DATA ENTRY'!G269,$EH$4='DATA ENTRY'!F269),'DATA ENTRY'!I269,"")))</f>
        <v/>
      </c>
      <c r="EH270" s="4" t="str">
        <f>IF('DATA ENTRY'!CK269="","",IF('DATA ENTRY'!CK269="","",IF(AND($EF$4='DATA ENTRY'!G269,$EH$4='DATA ENTRY'!F269),'DATA ENTRY'!CK269,"")))</f>
        <v/>
      </c>
      <c r="EI270" s="3" t="str">
        <f>IF('DATA ENTRY'!CK269="","",IF('DATA ENTRY'!N269="","",IF(AND($EF$4='DATA ENTRY'!G269,$EH$4='DATA ENTRY'!F269),'DATA ENTRY'!N269,"")))</f>
        <v/>
      </c>
      <c r="EJ270" s="107" t="str">
        <f>IF('DATA ENTRY'!CK269="","",IF('DATA ENTRY'!O269="","",IF(AND($EF$4='DATA ENTRY'!G269,$EH$4='DATA ENTRY'!F269),'DATA ENTRY'!O269,"")))</f>
        <v/>
      </c>
      <c r="EK270" s="3" t="str">
        <f>IF('DATA ENTRY'!CK269="","",IF('DATA ENTRY'!P269="","",IF(AND($EF$4='DATA ENTRY'!G269,$EH$4='DATA ENTRY'!F269),'DATA ENTRY'!P269,"")))</f>
        <v/>
      </c>
      <c r="EL270" s="107" t="str">
        <f>IF('DATA ENTRY'!CK269="","",IF('DATA ENTRY'!Q269="","",IF(AND($EF$4='DATA ENTRY'!G269,$EH$4='DATA ENTRY'!F269),'DATA ENTRY'!Q269,"")))</f>
        <v/>
      </c>
      <c r="EM270" s="3" t="str">
        <f>IF('DATA ENTRY'!CK269="","",IF('DATA ENTRY'!R269="","",IF(AND($EF$4='DATA ENTRY'!G269,$EH$4='DATA ENTRY'!F269),'DATA ENTRY'!R269,"")))</f>
        <v/>
      </c>
      <c r="EN270" s="107" t="str">
        <f>IF('DATA ENTRY'!CK269="","",IF('DATA ENTRY'!S269="","",IF(AND($EF$4='DATA ENTRY'!G269,$EH$4='DATA ENTRY'!F269),'DATA ENTRY'!S269,"")))</f>
        <v/>
      </c>
      <c r="EO270" s="3" t="str">
        <f>IF('DATA ENTRY'!CK269="","",IF('DATA ENTRY'!E269="","",IF(AND($EF$4='DATA ENTRY'!G269,$EH$4='DATA ENTRY'!F269),'DATA ENTRY'!E269,"")))</f>
        <v/>
      </c>
      <c r="EP270" s="3" t="str">
        <f>IF('DATA ENTRY'!CK269="","",IF('DATA ENTRY'!D269="","",IF(AND($EF$4='DATA ENTRY'!G269,$EH$4='DATA ENTRY'!F269),'DATA ENTRY'!D269,"")))</f>
        <v/>
      </c>
      <c r="EQ270" s="3" t="str">
        <f>IF('DATA ENTRY'!CK269="","",IF('DATA ENTRY'!W269="","",IF(AND($EF$4='DATA ENTRY'!G269,$EH$4='DATA ENTRY'!F269),'DATA ENTRY'!W269,"")))</f>
        <v/>
      </c>
      <c r="ER270" s="3" t="str">
        <f>IF('DATA ENTRY'!CK269="","",IF('DATA ENTRY'!X269="","",IF(AND($EF$4='DATA ENTRY'!G269,$EH$4='DATA ENTRY'!F269),'DATA ENTRY'!X269,"")))</f>
        <v/>
      </c>
      <c r="ES270" s="108" t="str">
        <f t="shared" si="79"/>
        <v/>
      </c>
      <c r="ET270" s="108" t="str">
        <f>IF('DATA ENTRY'!CK269="","",IF('DATA ENTRY'!D269="","",IF(AND($EF$4='DATA ENTRY'!G269,$EH$4='DATA ENTRY'!F269),'DATA ENTRY'!G269,"")))</f>
        <v/>
      </c>
      <c r="EY270">
        <f t="shared" si="80"/>
        <v>0</v>
      </c>
    </row>
    <row r="271" spans="1:155">
      <c r="A271" t="str">
        <f>IF(S271=0,"",1+(MAX($A$7:A270)))</f>
        <v/>
      </c>
      <c r="B271" s="224">
        <v>265</v>
      </c>
      <c r="C271" s="3" t="str">
        <f>IF('DATA ENTRY'!CK270="","",IF('DATA ENTRY'!B270="","",IF($D$4="All Post",'DATA ENTRY'!B270,IF(AND($D$4='DATA ENTRY'!CK270),'DATA ENTRY'!B270,""))))</f>
        <v/>
      </c>
      <c r="D271" s="3" t="str">
        <f>IF('DATA ENTRY'!CK270="","",IF('DATA ENTRY'!C270="","",IF($D$4="All Post",'DATA ENTRY'!C270,IF(AND($D$4='DATA ENTRY'!CK270),'DATA ENTRY'!C270,""))))</f>
        <v/>
      </c>
      <c r="E271" s="4" t="str">
        <f>IF('DATA ENTRY'!CK270="","",IF('DATA ENTRY'!I270="","",IF($D$4="All Post",'DATA ENTRY'!I270,IF(AND($D$4='DATA ENTRY'!CK270),'DATA ENTRY'!I270,""))))</f>
        <v/>
      </c>
      <c r="F271" s="4" t="str">
        <f>IF('DATA ENTRY'!CK270="","",IF('DATA ENTRY'!CK270="","",IF($D$4="All Post",'DATA ENTRY'!CK270,IF(AND($D$4='DATA ENTRY'!CK270),'DATA ENTRY'!CK270,""))))</f>
        <v/>
      </c>
      <c r="G271" s="3" t="str">
        <f>IF('DATA ENTRY'!CK270="","",IF('DATA ENTRY'!N270="","",IF($D$4="All Post",'DATA ENTRY'!N270,IF(AND($D$4='DATA ENTRY'!CK270),'DATA ENTRY'!N270,""))))</f>
        <v/>
      </c>
      <c r="H271" s="107" t="str">
        <f>IF('DATA ENTRY'!CK270="","",IF('DATA ENTRY'!O270="","",IF($D$4="All Post",'DATA ENTRY'!O270,IF(AND($D$4='DATA ENTRY'!CK270),'DATA ENTRY'!O270,""))))</f>
        <v/>
      </c>
      <c r="I271" s="3" t="str">
        <f>IF('DATA ENTRY'!CK270="","",IF('DATA ENTRY'!P270="","",IF($D$4="All Post",'DATA ENTRY'!P270,IF(AND($D$4='DATA ENTRY'!CK270),'DATA ENTRY'!P270,""))))</f>
        <v/>
      </c>
      <c r="J271" s="107" t="str">
        <f>IF('DATA ENTRY'!CK270="","",IF('DATA ENTRY'!Q270="","",IF($D$4="All Post",'DATA ENTRY'!Q270,IF(AND($D$4='DATA ENTRY'!CK270),'DATA ENTRY'!Q270,""))))</f>
        <v/>
      </c>
      <c r="K271" s="3" t="str">
        <f>IF('DATA ENTRY'!CK270="","",IF('DATA ENTRY'!R270="","",IF($D$4="All Post",'DATA ENTRY'!R270,IF(AND($D$4='DATA ENTRY'!CK270),'DATA ENTRY'!R270,""))))</f>
        <v/>
      </c>
      <c r="L271" s="3" t="str">
        <f>IF('DATA ENTRY'!CK270="","",IF('DATA ENTRY'!S270="","",IF($D$4="All Post",'DATA ENTRY'!S270,IF(AND($D$4='DATA ENTRY'!CK270),'DATA ENTRY'!S270,""))))</f>
        <v/>
      </c>
      <c r="M271" s="3" t="str">
        <f>IF('DATA ENTRY'!CK270="","",IF('DATA ENTRY'!E270="","",IF($D$4="All Post",'DATA ENTRY'!E270,IF(AND($D$4='DATA ENTRY'!CK270),'DATA ENTRY'!E270,""))))</f>
        <v/>
      </c>
      <c r="N271" s="3" t="str">
        <f>IF('DATA ENTRY'!CK270="","",IF('DATA ENTRY'!W270="","",IF($D$4="All Post",'DATA ENTRY'!W270,IF(AND($D$4='DATA ENTRY'!CK270),'DATA ENTRY'!W270,""))))</f>
        <v/>
      </c>
      <c r="O271" s="3" t="str">
        <f>IF('DATA ENTRY'!CK270="","",IF('DATA ENTRY'!X270="","",IF($D$4="All Post",'DATA ENTRY'!X270,IF(AND($D$4='DATA ENTRY'!CK270),'DATA ENTRY'!X270,""))))</f>
        <v/>
      </c>
      <c r="P271" s="3" t="str">
        <f>IF('DATA ENTRY'!CK270="","",IF('DATA ENTRY'!G270="","",IF($D$4="All Post",'DATA ENTRY'!G270,IF(AND($D$4='DATA ENTRY'!CK270),'DATA ENTRY'!G270,""))))</f>
        <v/>
      </c>
      <c r="S271">
        <f t="shared" si="67"/>
        <v>0</v>
      </c>
      <c r="T271" t="str">
        <f t="shared" si="68"/>
        <v/>
      </c>
      <c r="BZ271" t="str">
        <f t="shared" si="69"/>
        <v/>
      </c>
      <c r="CA271" t="str">
        <f t="shared" si="70"/>
        <v/>
      </c>
      <c r="CB271" s="224">
        <v>265</v>
      </c>
      <c r="CC271" s="3" t="str">
        <f>IF('DATA ENTRY'!CK270="","",IF('DATA ENTRY'!B270="","",IF(AND($CD$4='DATA ENTRY'!CK270,$CG$4='DATA ENTRY'!D270),'DATA ENTRY'!B270,"")))</f>
        <v/>
      </c>
      <c r="CD271" s="3" t="str">
        <f>IF('DATA ENTRY'!CK270="","",IF('DATA ENTRY'!C270="","",IF(AND($CD$4='DATA ENTRY'!CK270,$CG$4='DATA ENTRY'!D270),'DATA ENTRY'!C270,"")))</f>
        <v/>
      </c>
      <c r="CE271" s="4" t="str">
        <f>IF('DATA ENTRY'!CK270="","",IF('DATA ENTRY'!I270="","",IF(AND($CD$4='DATA ENTRY'!CK270,$CG$4='DATA ENTRY'!D270),'DATA ENTRY'!I270,"")))</f>
        <v/>
      </c>
      <c r="CF271" s="4" t="str">
        <f>IF('DATA ENTRY'!CK270="","",IF('DATA ENTRY'!CK270="","",IF(AND($CD$4='DATA ENTRY'!CK270,$CG$4='DATA ENTRY'!D270),'DATA ENTRY'!CK270,"")))</f>
        <v/>
      </c>
      <c r="CG271" s="3" t="str">
        <f>IF('DATA ENTRY'!CK270="","",IF('DATA ENTRY'!N270="","",IF(AND($CD$4='DATA ENTRY'!CK270,$CG$4='DATA ENTRY'!D270),'DATA ENTRY'!N270,"")))</f>
        <v/>
      </c>
      <c r="CH271" s="107" t="str">
        <f>IF('DATA ENTRY'!CK270="","",IF('DATA ENTRY'!O270="","",IF(AND($CD$4='DATA ENTRY'!CK270,$CG$4='DATA ENTRY'!D270),'DATA ENTRY'!O270,"")))</f>
        <v/>
      </c>
      <c r="CI271" s="3" t="str">
        <f>IF('DATA ENTRY'!CK270="","",IF('DATA ENTRY'!P270="","",IF(AND($CD$4='DATA ENTRY'!CK270,$CG$4='DATA ENTRY'!D270),'DATA ENTRY'!P270,"")))</f>
        <v/>
      </c>
      <c r="CJ271" s="107" t="str">
        <f>IF('DATA ENTRY'!CK270="","",IF('DATA ENTRY'!Q270="","",IF(AND($CD$4='DATA ENTRY'!CK270,$CG$4='DATA ENTRY'!D270),'DATA ENTRY'!Q270,"")))</f>
        <v/>
      </c>
      <c r="CK271" s="3" t="str">
        <f>IF('DATA ENTRY'!CK270="","",IF('DATA ENTRY'!R270="","",IF(AND($CD$4='DATA ENTRY'!CK270,$CG$4='DATA ENTRY'!D270),'DATA ENTRY'!R270,"")))</f>
        <v/>
      </c>
      <c r="CL271" s="3" t="str">
        <f>IF('DATA ENTRY'!CK270="","",IF('DATA ENTRY'!S270="","",IF(AND($CD$4='DATA ENTRY'!CK270,$CG$4='DATA ENTRY'!D270),'DATA ENTRY'!S270,"")))</f>
        <v/>
      </c>
      <c r="CM271" s="3" t="str">
        <f>IF('DATA ENTRY'!CK270="","",IF('DATA ENTRY'!E270="","",IF(AND($CD$4='DATA ENTRY'!CK270,$CG$4='DATA ENTRY'!D270),'DATA ENTRY'!E270,"")))</f>
        <v/>
      </c>
      <c r="CN271" s="3" t="str">
        <f>IF('DATA ENTRY'!CK270="","",IF('DATA ENTRY'!W270="","",IF(AND($CD$4='DATA ENTRY'!CK270,$CG$4='DATA ENTRY'!D270),'DATA ENTRY'!W270,"")))</f>
        <v/>
      </c>
      <c r="CO271" s="3" t="str">
        <f>IF('DATA ENTRY'!CK270="","",IF('DATA ENTRY'!X270="","",IF(AND($CD$4='DATA ENTRY'!CK270,$CG$4='DATA ENTRY'!D270),'DATA ENTRY'!X270,"")))</f>
        <v/>
      </c>
      <c r="CP271" s="108" t="str">
        <f t="shared" si="71"/>
        <v/>
      </c>
      <c r="CQ271" s="108" t="str">
        <f>IF('DATA ENTRY'!CK270="","",IF('DATA ENTRY'!G270="","",IF(AND($CD$4='DATA ENTRY'!CK270,$CG$4='DATA ENTRY'!D270),'DATA ENTRY'!G270,"")))</f>
        <v/>
      </c>
      <c r="CR271" s="230" t="str">
        <f>IF('DATA ENTRY'!CK270="","",IF('DATA ENTRY'!D270="","",IF(AND($CD$4='DATA ENTRY'!CK270,$CG$4='DATA ENTRY'!D270),'DATA ENTRY'!D270,"")))</f>
        <v/>
      </c>
      <c r="CS271">
        <f t="shared" si="72"/>
        <v>0</v>
      </c>
      <c r="CT271">
        <f t="shared" si="73"/>
        <v>0</v>
      </c>
      <c r="CV271" s="139"/>
      <c r="CX271">
        <f t="shared" si="74"/>
        <v>0</v>
      </c>
      <c r="DB271" t="str">
        <f t="shared" si="81"/>
        <v/>
      </c>
      <c r="DC271" t="str">
        <f t="shared" si="82"/>
        <v/>
      </c>
      <c r="DD271" s="224">
        <v>265</v>
      </c>
      <c r="DE271" s="3" t="str">
        <f>IF('DATA ENTRY'!CK270="","",IF('DATA ENTRY'!B270="","",IF(AND($DF$4='DATA ENTRY'!D270),'DATA ENTRY'!B270,"")))</f>
        <v/>
      </c>
      <c r="DF271" s="3" t="str">
        <f>IF('DATA ENTRY'!CK270="","",IF('DATA ENTRY'!C270="","",IF(AND($DF$4='DATA ENTRY'!D270),'DATA ENTRY'!C270,"")))</f>
        <v/>
      </c>
      <c r="DG271" s="4" t="str">
        <f>IF('DATA ENTRY'!CK270="","",IF('DATA ENTRY'!I270="","",IF(AND($DF$4='DATA ENTRY'!D270),'DATA ENTRY'!I270,"")))</f>
        <v/>
      </c>
      <c r="DH271" s="4" t="str">
        <f>IF('DATA ENTRY'!CK270="","",IF('DATA ENTRY'!CK270="","",IF(AND($DF$4='DATA ENTRY'!D270),'DATA ENTRY'!CK270,"")))</f>
        <v/>
      </c>
      <c r="DI271" s="3" t="str">
        <f>IF('DATA ENTRY'!CK270="","",IF('DATA ENTRY'!N270="","",IF(AND($DF$4='DATA ENTRY'!D270),'DATA ENTRY'!N270,"")))</f>
        <v/>
      </c>
      <c r="DJ271" s="107" t="str">
        <f>IF('DATA ENTRY'!CK270="","",IF('DATA ENTRY'!O270="","",IF(AND($DF$4='DATA ENTRY'!D270),'DATA ENTRY'!O270,"")))</f>
        <v/>
      </c>
      <c r="DK271" s="3" t="str">
        <f>IF('DATA ENTRY'!CK270="","",IF('DATA ENTRY'!P270="","",IF(AND($DF$4='DATA ENTRY'!D270),'DATA ENTRY'!P270,"")))</f>
        <v/>
      </c>
      <c r="DL271" s="107" t="str">
        <f>IF('DATA ENTRY'!CK270="","",IF('DATA ENTRY'!Q270="","",IF(AND($DF$4='DATA ENTRY'!D270),'DATA ENTRY'!Q270,"")))</f>
        <v/>
      </c>
      <c r="DM271" s="3" t="str">
        <f>IF('DATA ENTRY'!CK270="","",IF('DATA ENTRY'!R270="","",IF(AND($DF$4='DATA ENTRY'!D270),'DATA ENTRY'!R270,"")))</f>
        <v/>
      </c>
      <c r="DN271" s="107" t="str">
        <f>IF('DATA ENTRY'!CK270="","",IF('DATA ENTRY'!S270="","",IF(AND($DF$4='DATA ENTRY'!D270),'DATA ENTRY'!S270,"")))</f>
        <v/>
      </c>
      <c r="DO271" s="3" t="str">
        <f>IF('DATA ENTRY'!CK270="","",IF('DATA ENTRY'!E270="","",IF(AND($DF$4='DATA ENTRY'!D270),'DATA ENTRY'!E270,"")))</f>
        <v/>
      </c>
      <c r="DP271" s="3" t="str">
        <f>IF('DATA ENTRY'!CK270="","",IF('DATA ENTRY'!D270="","",IF(AND($DF$4='DATA ENTRY'!D270),'DATA ENTRY'!D270,"")))</f>
        <v/>
      </c>
      <c r="DQ271" s="3" t="str">
        <f>IF('DATA ENTRY'!CK270="","",IF('DATA ENTRY'!W270="","",IF(AND($DF$4='DATA ENTRY'!D270),'DATA ENTRY'!W270,"")))</f>
        <v/>
      </c>
      <c r="DR271" s="3" t="str">
        <f>IF('DATA ENTRY'!CK270="","",IF('DATA ENTRY'!X270="","",IF(AND($DF$4='DATA ENTRY'!D270),'DATA ENTRY'!X270,"")))</f>
        <v/>
      </c>
      <c r="DS271" s="108" t="str">
        <f t="shared" si="75"/>
        <v/>
      </c>
      <c r="DT271" s="108" t="str">
        <f>IF('DATA ENTRY'!CK270="","",IF('DATA ENTRY'!D270="","",IF(AND($DF$4='DATA ENTRY'!D270),'DATA ENTRY'!G270,"")))</f>
        <v/>
      </c>
      <c r="DY271">
        <f t="shared" si="76"/>
        <v>0</v>
      </c>
      <c r="EB271" t="str">
        <f t="shared" si="77"/>
        <v/>
      </c>
      <c r="EC271" t="str">
        <f t="shared" si="78"/>
        <v/>
      </c>
      <c r="ED271" s="224">
        <v>265</v>
      </c>
      <c r="EE271" s="3" t="str">
        <f>IF('DATA ENTRY'!CK270="","",IF('DATA ENTRY'!B270="","",IF(AND($EF$4='DATA ENTRY'!G270,$EH$4='DATA ENTRY'!F270),'DATA ENTRY'!B270,"")))</f>
        <v/>
      </c>
      <c r="EF271" s="3" t="str">
        <f>IF('DATA ENTRY'!CK270="","",IF('DATA ENTRY'!C270="","",IF(AND($EF$4='DATA ENTRY'!G270,$EH$4='DATA ENTRY'!F270),'DATA ENTRY'!C270,"")))</f>
        <v/>
      </c>
      <c r="EG271" s="4" t="str">
        <f>IF('DATA ENTRY'!CK270="","",IF('DATA ENTRY'!I270="","",IF(AND($EF$4='DATA ENTRY'!G270,$EH$4='DATA ENTRY'!F270),'DATA ENTRY'!I270,"")))</f>
        <v/>
      </c>
      <c r="EH271" s="4" t="str">
        <f>IF('DATA ENTRY'!CK270="","",IF('DATA ENTRY'!CK270="","",IF(AND($EF$4='DATA ENTRY'!G270,$EH$4='DATA ENTRY'!F270),'DATA ENTRY'!CK270,"")))</f>
        <v/>
      </c>
      <c r="EI271" s="3" t="str">
        <f>IF('DATA ENTRY'!CK270="","",IF('DATA ENTRY'!N270="","",IF(AND($EF$4='DATA ENTRY'!G270,$EH$4='DATA ENTRY'!F270),'DATA ENTRY'!N270,"")))</f>
        <v/>
      </c>
      <c r="EJ271" s="107" t="str">
        <f>IF('DATA ENTRY'!CK270="","",IF('DATA ENTRY'!O270="","",IF(AND($EF$4='DATA ENTRY'!G270,$EH$4='DATA ENTRY'!F270),'DATA ENTRY'!O270,"")))</f>
        <v/>
      </c>
      <c r="EK271" s="3" t="str">
        <f>IF('DATA ENTRY'!CK270="","",IF('DATA ENTRY'!P270="","",IF(AND($EF$4='DATA ENTRY'!G270,$EH$4='DATA ENTRY'!F270),'DATA ENTRY'!P270,"")))</f>
        <v/>
      </c>
      <c r="EL271" s="107" t="str">
        <f>IF('DATA ENTRY'!CK270="","",IF('DATA ENTRY'!Q270="","",IF(AND($EF$4='DATA ENTRY'!G270,$EH$4='DATA ENTRY'!F270),'DATA ENTRY'!Q270,"")))</f>
        <v/>
      </c>
      <c r="EM271" s="3" t="str">
        <f>IF('DATA ENTRY'!CK270="","",IF('DATA ENTRY'!R270="","",IF(AND($EF$4='DATA ENTRY'!G270,$EH$4='DATA ENTRY'!F270),'DATA ENTRY'!R270,"")))</f>
        <v/>
      </c>
      <c r="EN271" s="107" t="str">
        <f>IF('DATA ENTRY'!CK270="","",IF('DATA ENTRY'!S270="","",IF(AND($EF$4='DATA ENTRY'!G270,$EH$4='DATA ENTRY'!F270),'DATA ENTRY'!S270,"")))</f>
        <v/>
      </c>
      <c r="EO271" s="3" t="str">
        <f>IF('DATA ENTRY'!CK270="","",IF('DATA ENTRY'!E270="","",IF(AND($EF$4='DATA ENTRY'!G270,$EH$4='DATA ENTRY'!F270),'DATA ENTRY'!E270,"")))</f>
        <v/>
      </c>
      <c r="EP271" s="3" t="str">
        <f>IF('DATA ENTRY'!CK270="","",IF('DATA ENTRY'!D270="","",IF(AND($EF$4='DATA ENTRY'!G270,$EH$4='DATA ENTRY'!F270),'DATA ENTRY'!D270,"")))</f>
        <v/>
      </c>
      <c r="EQ271" s="3" t="str">
        <f>IF('DATA ENTRY'!CK270="","",IF('DATA ENTRY'!W270="","",IF(AND($EF$4='DATA ENTRY'!G270,$EH$4='DATA ENTRY'!F270),'DATA ENTRY'!W270,"")))</f>
        <v/>
      </c>
      <c r="ER271" s="3" t="str">
        <f>IF('DATA ENTRY'!CK270="","",IF('DATA ENTRY'!X270="","",IF(AND($EF$4='DATA ENTRY'!G270,$EH$4='DATA ENTRY'!F270),'DATA ENTRY'!X270,"")))</f>
        <v/>
      </c>
      <c r="ES271" s="108" t="str">
        <f t="shared" si="79"/>
        <v/>
      </c>
      <c r="ET271" s="108" t="str">
        <f>IF('DATA ENTRY'!CK270="","",IF('DATA ENTRY'!D270="","",IF(AND($EF$4='DATA ENTRY'!G270,$EH$4='DATA ENTRY'!F270),'DATA ENTRY'!G270,"")))</f>
        <v/>
      </c>
      <c r="EY271">
        <f t="shared" si="80"/>
        <v>0</v>
      </c>
    </row>
    <row r="272" spans="1:155">
      <c r="A272" t="str">
        <f>IF(S272=0,"",1+(MAX($A$7:A271)))</f>
        <v/>
      </c>
      <c r="B272" s="224">
        <v>266</v>
      </c>
      <c r="C272" s="3" t="str">
        <f>IF('DATA ENTRY'!CK271="","",IF('DATA ENTRY'!B271="","",IF($D$4="All Post",'DATA ENTRY'!B271,IF(AND($D$4='DATA ENTRY'!CK271),'DATA ENTRY'!B271,""))))</f>
        <v/>
      </c>
      <c r="D272" s="3" t="str">
        <f>IF('DATA ENTRY'!CK271="","",IF('DATA ENTRY'!C271="","",IF($D$4="All Post",'DATA ENTRY'!C271,IF(AND($D$4='DATA ENTRY'!CK271),'DATA ENTRY'!C271,""))))</f>
        <v/>
      </c>
      <c r="E272" s="4" t="str">
        <f>IF('DATA ENTRY'!CK271="","",IF('DATA ENTRY'!I271="","",IF($D$4="All Post",'DATA ENTRY'!I271,IF(AND($D$4='DATA ENTRY'!CK271),'DATA ENTRY'!I271,""))))</f>
        <v/>
      </c>
      <c r="F272" s="4" t="str">
        <f>IF('DATA ENTRY'!CK271="","",IF('DATA ENTRY'!CK271="","",IF($D$4="All Post",'DATA ENTRY'!CK271,IF(AND($D$4='DATA ENTRY'!CK271),'DATA ENTRY'!CK271,""))))</f>
        <v/>
      </c>
      <c r="G272" s="3" t="str">
        <f>IF('DATA ENTRY'!CK271="","",IF('DATA ENTRY'!N271="","",IF($D$4="All Post",'DATA ENTRY'!N271,IF(AND($D$4='DATA ENTRY'!CK271),'DATA ENTRY'!N271,""))))</f>
        <v/>
      </c>
      <c r="H272" s="107" t="str">
        <f>IF('DATA ENTRY'!CK271="","",IF('DATA ENTRY'!O271="","",IF($D$4="All Post",'DATA ENTRY'!O271,IF(AND($D$4='DATA ENTRY'!CK271),'DATA ENTRY'!O271,""))))</f>
        <v/>
      </c>
      <c r="I272" s="3" t="str">
        <f>IF('DATA ENTRY'!CK271="","",IF('DATA ENTRY'!P271="","",IF($D$4="All Post",'DATA ENTRY'!P271,IF(AND($D$4='DATA ENTRY'!CK271),'DATA ENTRY'!P271,""))))</f>
        <v/>
      </c>
      <c r="J272" s="107" t="str">
        <f>IF('DATA ENTRY'!CK271="","",IF('DATA ENTRY'!Q271="","",IF($D$4="All Post",'DATA ENTRY'!Q271,IF(AND($D$4='DATA ENTRY'!CK271),'DATA ENTRY'!Q271,""))))</f>
        <v/>
      </c>
      <c r="K272" s="3" t="str">
        <f>IF('DATA ENTRY'!CK271="","",IF('DATA ENTRY'!R271="","",IF($D$4="All Post",'DATA ENTRY'!R271,IF(AND($D$4='DATA ENTRY'!CK271),'DATA ENTRY'!R271,""))))</f>
        <v/>
      </c>
      <c r="L272" s="3" t="str">
        <f>IF('DATA ENTRY'!CK271="","",IF('DATA ENTRY'!S271="","",IF($D$4="All Post",'DATA ENTRY'!S271,IF(AND($D$4='DATA ENTRY'!CK271),'DATA ENTRY'!S271,""))))</f>
        <v/>
      </c>
      <c r="M272" s="3" t="str">
        <f>IF('DATA ENTRY'!CK271="","",IF('DATA ENTRY'!E271="","",IF($D$4="All Post",'DATA ENTRY'!E271,IF(AND($D$4='DATA ENTRY'!CK271),'DATA ENTRY'!E271,""))))</f>
        <v/>
      </c>
      <c r="N272" s="3" t="str">
        <f>IF('DATA ENTRY'!CK271="","",IF('DATA ENTRY'!W271="","",IF($D$4="All Post",'DATA ENTRY'!W271,IF(AND($D$4='DATA ENTRY'!CK271),'DATA ENTRY'!W271,""))))</f>
        <v/>
      </c>
      <c r="O272" s="3" t="str">
        <f>IF('DATA ENTRY'!CK271="","",IF('DATA ENTRY'!X271="","",IF($D$4="All Post",'DATA ENTRY'!X271,IF(AND($D$4='DATA ENTRY'!CK271),'DATA ENTRY'!X271,""))))</f>
        <v/>
      </c>
      <c r="P272" s="3" t="str">
        <f>IF('DATA ENTRY'!CK271="","",IF('DATA ENTRY'!G271="","",IF($D$4="All Post",'DATA ENTRY'!G271,IF(AND($D$4='DATA ENTRY'!CK271),'DATA ENTRY'!G271,""))))</f>
        <v/>
      </c>
      <c r="S272">
        <f t="shared" si="67"/>
        <v>0</v>
      </c>
      <c r="T272" t="str">
        <f t="shared" si="68"/>
        <v/>
      </c>
      <c r="BZ272" t="str">
        <f t="shared" si="69"/>
        <v/>
      </c>
      <c r="CA272" t="str">
        <f t="shared" si="70"/>
        <v/>
      </c>
      <c r="CB272" s="224">
        <v>266</v>
      </c>
      <c r="CC272" s="3" t="str">
        <f>IF('DATA ENTRY'!CK271="","",IF('DATA ENTRY'!B271="","",IF(AND($CD$4='DATA ENTRY'!CK271,$CG$4='DATA ENTRY'!D271),'DATA ENTRY'!B271,"")))</f>
        <v/>
      </c>
      <c r="CD272" s="3" t="str">
        <f>IF('DATA ENTRY'!CK271="","",IF('DATA ENTRY'!C271="","",IF(AND($CD$4='DATA ENTRY'!CK271,$CG$4='DATA ENTRY'!D271),'DATA ENTRY'!C271,"")))</f>
        <v/>
      </c>
      <c r="CE272" s="4" t="str">
        <f>IF('DATA ENTRY'!CK271="","",IF('DATA ENTRY'!I271="","",IF(AND($CD$4='DATA ENTRY'!CK271,$CG$4='DATA ENTRY'!D271),'DATA ENTRY'!I271,"")))</f>
        <v/>
      </c>
      <c r="CF272" s="4" t="str">
        <f>IF('DATA ENTRY'!CK271="","",IF('DATA ENTRY'!CK271="","",IF(AND($CD$4='DATA ENTRY'!CK271,$CG$4='DATA ENTRY'!D271),'DATA ENTRY'!CK271,"")))</f>
        <v/>
      </c>
      <c r="CG272" s="3" t="str">
        <f>IF('DATA ENTRY'!CK271="","",IF('DATA ENTRY'!N271="","",IF(AND($CD$4='DATA ENTRY'!CK271,$CG$4='DATA ENTRY'!D271),'DATA ENTRY'!N271,"")))</f>
        <v/>
      </c>
      <c r="CH272" s="107" t="str">
        <f>IF('DATA ENTRY'!CK271="","",IF('DATA ENTRY'!O271="","",IF(AND($CD$4='DATA ENTRY'!CK271,$CG$4='DATA ENTRY'!D271),'DATA ENTRY'!O271,"")))</f>
        <v/>
      </c>
      <c r="CI272" s="3" t="str">
        <f>IF('DATA ENTRY'!CK271="","",IF('DATA ENTRY'!P271="","",IF(AND($CD$4='DATA ENTRY'!CK271,$CG$4='DATA ENTRY'!D271),'DATA ENTRY'!P271,"")))</f>
        <v/>
      </c>
      <c r="CJ272" s="107" t="str">
        <f>IF('DATA ENTRY'!CK271="","",IF('DATA ENTRY'!Q271="","",IF(AND($CD$4='DATA ENTRY'!CK271,$CG$4='DATA ENTRY'!D271),'DATA ENTRY'!Q271,"")))</f>
        <v/>
      </c>
      <c r="CK272" s="3" t="str">
        <f>IF('DATA ENTRY'!CK271="","",IF('DATA ENTRY'!R271="","",IF(AND($CD$4='DATA ENTRY'!CK271,$CG$4='DATA ENTRY'!D271),'DATA ENTRY'!R271,"")))</f>
        <v/>
      </c>
      <c r="CL272" s="3" t="str">
        <f>IF('DATA ENTRY'!CK271="","",IF('DATA ENTRY'!S271="","",IF(AND($CD$4='DATA ENTRY'!CK271,$CG$4='DATA ENTRY'!D271),'DATA ENTRY'!S271,"")))</f>
        <v/>
      </c>
      <c r="CM272" s="3" t="str">
        <f>IF('DATA ENTRY'!CK271="","",IF('DATA ENTRY'!E271="","",IF(AND($CD$4='DATA ENTRY'!CK271,$CG$4='DATA ENTRY'!D271),'DATA ENTRY'!E271,"")))</f>
        <v/>
      </c>
      <c r="CN272" s="3" t="str">
        <f>IF('DATA ENTRY'!CK271="","",IF('DATA ENTRY'!W271="","",IF(AND($CD$4='DATA ENTRY'!CK271,$CG$4='DATA ENTRY'!D271),'DATA ENTRY'!W271,"")))</f>
        <v/>
      </c>
      <c r="CO272" s="3" t="str">
        <f>IF('DATA ENTRY'!CK271="","",IF('DATA ENTRY'!X271="","",IF(AND($CD$4='DATA ENTRY'!CK271,$CG$4='DATA ENTRY'!D271),'DATA ENTRY'!X271,"")))</f>
        <v/>
      </c>
      <c r="CP272" s="108" t="str">
        <f t="shared" si="71"/>
        <v/>
      </c>
      <c r="CQ272" s="108" t="str">
        <f>IF('DATA ENTRY'!CK271="","",IF('DATA ENTRY'!G271="","",IF(AND($CD$4='DATA ENTRY'!CK271,$CG$4='DATA ENTRY'!D271),'DATA ENTRY'!G271,"")))</f>
        <v/>
      </c>
      <c r="CR272" s="230" t="str">
        <f>IF('DATA ENTRY'!CK271="","",IF('DATA ENTRY'!D271="","",IF(AND($CD$4='DATA ENTRY'!CK271,$CG$4='DATA ENTRY'!D271),'DATA ENTRY'!D271,"")))</f>
        <v/>
      </c>
      <c r="CS272">
        <f t="shared" si="72"/>
        <v>0</v>
      </c>
      <c r="CT272">
        <f t="shared" si="73"/>
        <v>0</v>
      </c>
      <c r="CV272" s="139"/>
      <c r="CX272">
        <f t="shared" si="74"/>
        <v>0</v>
      </c>
      <c r="DB272" t="str">
        <f t="shared" si="81"/>
        <v/>
      </c>
      <c r="DC272" t="str">
        <f t="shared" si="82"/>
        <v/>
      </c>
      <c r="DD272" s="224">
        <v>266</v>
      </c>
      <c r="DE272" s="3" t="str">
        <f>IF('DATA ENTRY'!CK271="","",IF('DATA ENTRY'!B271="","",IF(AND($DF$4='DATA ENTRY'!D271),'DATA ENTRY'!B271,"")))</f>
        <v/>
      </c>
      <c r="DF272" s="3" t="str">
        <f>IF('DATA ENTRY'!CK271="","",IF('DATA ENTRY'!C271="","",IF(AND($DF$4='DATA ENTRY'!D271),'DATA ENTRY'!C271,"")))</f>
        <v/>
      </c>
      <c r="DG272" s="4" t="str">
        <f>IF('DATA ENTRY'!CK271="","",IF('DATA ENTRY'!I271="","",IF(AND($DF$4='DATA ENTRY'!D271),'DATA ENTRY'!I271,"")))</f>
        <v/>
      </c>
      <c r="DH272" s="4" t="str">
        <f>IF('DATA ENTRY'!CK271="","",IF('DATA ENTRY'!CK271="","",IF(AND($DF$4='DATA ENTRY'!D271),'DATA ENTRY'!CK271,"")))</f>
        <v/>
      </c>
      <c r="DI272" s="3" t="str">
        <f>IF('DATA ENTRY'!CK271="","",IF('DATA ENTRY'!N271="","",IF(AND($DF$4='DATA ENTRY'!D271),'DATA ENTRY'!N271,"")))</f>
        <v/>
      </c>
      <c r="DJ272" s="107" t="str">
        <f>IF('DATA ENTRY'!CK271="","",IF('DATA ENTRY'!O271="","",IF(AND($DF$4='DATA ENTRY'!D271),'DATA ENTRY'!O271,"")))</f>
        <v/>
      </c>
      <c r="DK272" s="3" t="str">
        <f>IF('DATA ENTRY'!CK271="","",IF('DATA ENTRY'!P271="","",IF(AND($DF$4='DATA ENTRY'!D271),'DATA ENTRY'!P271,"")))</f>
        <v/>
      </c>
      <c r="DL272" s="107" t="str">
        <f>IF('DATA ENTRY'!CK271="","",IF('DATA ENTRY'!Q271="","",IF(AND($DF$4='DATA ENTRY'!D271),'DATA ENTRY'!Q271,"")))</f>
        <v/>
      </c>
      <c r="DM272" s="3" t="str">
        <f>IF('DATA ENTRY'!CK271="","",IF('DATA ENTRY'!R271="","",IF(AND($DF$4='DATA ENTRY'!D271),'DATA ENTRY'!R271,"")))</f>
        <v/>
      </c>
      <c r="DN272" s="107" t="str">
        <f>IF('DATA ENTRY'!CK271="","",IF('DATA ENTRY'!S271="","",IF(AND($DF$4='DATA ENTRY'!D271),'DATA ENTRY'!S271,"")))</f>
        <v/>
      </c>
      <c r="DO272" s="3" t="str">
        <f>IF('DATA ENTRY'!CK271="","",IF('DATA ENTRY'!E271="","",IF(AND($DF$4='DATA ENTRY'!D271),'DATA ENTRY'!E271,"")))</f>
        <v/>
      </c>
      <c r="DP272" s="3" t="str">
        <f>IF('DATA ENTRY'!CK271="","",IF('DATA ENTRY'!D271="","",IF(AND($DF$4='DATA ENTRY'!D271),'DATA ENTRY'!D271,"")))</f>
        <v/>
      </c>
      <c r="DQ272" s="3" t="str">
        <f>IF('DATA ENTRY'!CK271="","",IF('DATA ENTRY'!W271="","",IF(AND($DF$4='DATA ENTRY'!D271),'DATA ENTRY'!W271,"")))</f>
        <v/>
      </c>
      <c r="DR272" s="3" t="str">
        <f>IF('DATA ENTRY'!CK271="","",IF('DATA ENTRY'!X271="","",IF(AND($DF$4='DATA ENTRY'!D271),'DATA ENTRY'!X271,"")))</f>
        <v/>
      </c>
      <c r="DS272" s="108" t="str">
        <f t="shared" si="75"/>
        <v/>
      </c>
      <c r="DT272" s="108" t="str">
        <f>IF('DATA ENTRY'!CK271="","",IF('DATA ENTRY'!D271="","",IF(AND($DF$4='DATA ENTRY'!D271),'DATA ENTRY'!G271,"")))</f>
        <v/>
      </c>
      <c r="DY272">
        <f t="shared" si="76"/>
        <v>0</v>
      </c>
      <c r="EB272" t="str">
        <f t="shared" si="77"/>
        <v/>
      </c>
      <c r="EC272" t="str">
        <f t="shared" si="78"/>
        <v/>
      </c>
      <c r="ED272" s="224">
        <v>266</v>
      </c>
      <c r="EE272" s="3" t="str">
        <f>IF('DATA ENTRY'!CK271="","",IF('DATA ENTRY'!B271="","",IF(AND($EF$4='DATA ENTRY'!G271,$EH$4='DATA ENTRY'!F271),'DATA ENTRY'!B271,"")))</f>
        <v/>
      </c>
      <c r="EF272" s="3" t="str">
        <f>IF('DATA ENTRY'!CK271="","",IF('DATA ENTRY'!C271="","",IF(AND($EF$4='DATA ENTRY'!G271,$EH$4='DATA ENTRY'!F271),'DATA ENTRY'!C271,"")))</f>
        <v/>
      </c>
      <c r="EG272" s="4" t="str">
        <f>IF('DATA ENTRY'!CK271="","",IF('DATA ENTRY'!I271="","",IF(AND($EF$4='DATA ENTRY'!G271,$EH$4='DATA ENTRY'!F271),'DATA ENTRY'!I271,"")))</f>
        <v/>
      </c>
      <c r="EH272" s="4" t="str">
        <f>IF('DATA ENTRY'!CK271="","",IF('DATA ENTRY'!CK271="","",IF(AND($EF$4='DATA ENTRY'!G271,$EH$4='DATA ENTRY'!F271),'DATA ENTRY'!CK271,"")))</f>
        <v/>
      </c>
      <c r="EI272" s="3" t="str">
        <f>IF('DATA ENTRY'!CK271="","",IF('DATA ENTRY'!N271="","",IF(AND($EF$4='DATA ENTRY'!G271,$EH$4='DATA ENTRY'!F271),'DATA ENTRY'!N271,"")))</f>
        <v/>
      </c>
      <c r="EJ272" s="107" t="str">
        <f>IF('DATA ENTRY'!CK271="","",IF('DATA ENTRY'!O271="","",IF(AND($EF$4='DATA ENTRY'!G271,$EH$4='DATA ENTRY'!F271),'DATA ENTRY'!O271,"")))</f>
        <v/>
      </c>
      <c r="EK272" s="3" t="str">
        <f>IF('DATA ENTRY'!CK271="","",IF('DATA ENTRY'!P271="","",IF(AND($EF$4='DATA ENTRY'!G271,$EH$4='DATA ENTRY'!F271),'DATA ENTRY'!P271,"")))</f>
        <v/>
      </c>
      <c r="EL272" s="107" t="str">
        <f>IF('DATA ENTRY'!CK271="","",IF('DATA ENTRY'!Q271="","",IF(AND($EF$4='DATA ENTRY'!G271,$EH$4='DATA ENTRY'!F271),'DATA ENTRY'!Q271,"")))</f>
        <v/>
      </c>
      <c r="EM272" s="3" t="str">
        <f>IF('DATA ENTRY'!CK271="","",IF('DATA ENTRY'!R271="","",IF(AND($EF$4='DATA ENTRY'!G271,$EH$4='DATA ENTRY'!F271),'DATA ENTRY'!R271,"")))</f>
        <v/>
      </c>
      <c r="EN272" s="107" t="str">
        <f>IF('DATA ENTRY'!CK271="","",IF('DATA ENTRY'!S271="","",IF(AND($EF$4='DATA ENTRY'!G271,$EH$4='DATA ENTRY'!F271),'DATA ENTRY'!S271,"")))</f>
        <v/>
      </c>
      <c r="EO272" s="3" t="str">
        <f>IF('DATA ENTRY'!CK271="","",IF('DATA ENTRY'!E271="","",IF(AND($EF$4='DATA ENTRY'!G271,$EH$4='DATA ENTRY'!F271),'DATA ENTRY'!E271,"")))</f>
        <v/>
      </c>
      <c r="EP272" s="3" t="str">
        <f>IF('DATA ENTRY'!CK271="","",IF('DATA ENTRY'!D271="","",IF(AND($EF$4='DATA ENTRY'!G271,$EH$4='DATA ENTRY'!F271),'DATA ENTRY'!D271,"")))</f>
        <v/>
      </c>
      <c r="EQ272" s="3" t="str">
        <f>IF('DATA ENTRY'!CK271="","",IF('DATA ENTRY'!W271="","",IF(AND($EF$4='DATA ENTRY'!G271,$EH$4='DATA ENTRY'!F271),'DATA ENTRY'!W271,"")))</f>
        <v/>
      </c>
      <c r="ER272" s="3" t="str">
        <f>IF('DATA ENTRY'!CK271="","",IF('DATA ENTRY'!X271="","",IF(AND($EF$4='DATA ENTRY'!G271,$EH$4='DATA ENTRY'!F271),'DATA ENTRY'!X271,"")))</f>
        <v/>
      </c>
      <c r="ES272" s="108" t="str">
        <f t="shared" si="79"/>
        <v/>
      </c>
      <c r="ET272" s="108" t="str">
        <f>IF('DATA ENTRY'!CK271="","",IF('DATA ENTRY'!D271="","",IF(AND($EF$4='DATA ENTRY'!G271,$EH$4='DATA ENTRY'!F271),'DATA ENTRY'!G271,"")))</f>
        <v/>
      </c>
      <c r="EY272">
        <f t="shared" si="80"/>
        <v>0</v>
      </c>
    </row>
    <row r="273" spans="1:155">
      <c r="A273" t="str">
        <f>IF(S273=0,"",1+(MAX($A$7:A272)))</f>
        <v/>
      </c>
      <c r="B273" s="224">
        <v>267</v>
      </c>
      <c r="C273" s="3" t="str">
        <f>IF('DATA ENTRY'!CK272="","",IF('DATA ENTRY'!B272="","",IF($D$4="All Post",'DATA ENTRY'!B272,IF(AND($D$4='DATA ENTRY'!CK272),'DATA ENTRY'!B272,""))))</f>
        <v/>
      </c>
      <c r="D273" s="3" t="str">
        <f>IF('DATA ENTRY'!CK272="","",IF('DATA ENTRY'!C272="","",IF($D$4="All Post",'DATA ENTRY'!C272,IF(AND($D$4='DATA ENTRY'!CK272),'DATA ENTRY'!C272,""))))</f>
        <v/>
      </c>
      <c r="E273" s="4" t="str">
        <f>IF('DATA ENTRY'!CK272="","",IF('DATA ENTRY'!I272="","",IF($D$4="All Post",'DATA ENTRY'!I272,IF(AND($D$4='DATA ENTRY'!CK272),'DATA ENTRY'!I272,""))))</f>
        <v/>
      </c>
      <c r="F273" s="4" t="str">
        <f>IF('DATA ENTRY'!CK272="","",IF('DATA ENTRY'!CK272="","",IF($D$4="All Post",'DATA ENTRY'!CK272,IF(AND($D$4='DATA ENTRY'!CK272),'DATA ENTRY'!CK272,""))))</f>
        <v/>
      </c>
      <c r="G273" s="3" t="str">
        <f>IF('DATA ENTRY'!CK272="","",IF('DATA ENTRY'!N272="","",IF($D$4="All Post",'DATA ENTRY'!N272,IF(AND($D$4='DATA ENTRY'!CK272),'DATA ENTRY'!N272,""))))</f>
        <v/>
      </c>
      <c r="H273" s="107" t="str">
        <f>IF('DATA ENTRY'!CK272="","",IF('DATA ENTRY'!O272="","",IF($D$4="All Post",'DATA ENTRY'!O272,IF(AND($D$4='DATA ENTRY'!CK272),'DATA ENTRY'!O272,""))))</f>
        <v/>
      </c>
      <c r="I273" s="3" t="str">
        <f>IF('DATA ENTRY'!CK272="","",IF('DATA ENTRY'!P272="","",IF($D$4="All Post",'DATA ENTRY'!P272,IF(AND($D$4='DATA ENTRY'!CK272),'DATA ENTRY'!P272,""))))</f>
        <v/>
      </c>
      <c r="J273" s="107" t="str">
        <f>IF('DATA ENTRY'!CK272="","",IF('DATA ENTRY'!Q272="","",IF($D$4="All Post",'DATA ENTRY'!Q272,IF(AND($D$4='DATA ENTRY'!CK272),'DATA ENTRY'!Q272,""))))</f>
        <v/>
      </c>
      <c r="K273" s="3" t="str">
        <f>IF('DATA ENTRY'!CK272="","",IF('DATA ENTRY'!R272="","",IF($D$4="All Post",'DATA ENTRY'!R272,IF(AND($D$4='DATA ENTRY'!CK272),'DATA ENTRY'!R272,""))))</f>
        <v/>
      </c>
      <c r="L273" s="3" t="str">
        <f>IF('DATA ENTRY'!CK272="","",IF('DATA ENTRY'!S272="","",IF($D$4="All Post",'DATA ENTRY'!S272,IF(AND($D$4='DATA ENTRY'!CK272),'DATA ENTRY'!S272,""))))</f>
        <v/>
      </c>
      <c r="M273" s="3" t="str">
        <f>IF('DATA ENTRY'!CK272="","",IF('DATA ENTRY'!E272="","",IF($D$4="All Post",'DATA ENTRY'!E272,IF(AND($D$4='DATA ENTRY'!CK272),'DATA ENTRY'!E272,""))))</f>
        <v/>
      </c>
      <c r="N273" s="3" t="str">
        <f>IF('DATA ENTRY'!CK272="","",IF('DATA ENTRY'!W272="","",IF($D$4="All Post",'DATA ENTRY'!W272,IF(AND($D$4='DATA ENTRY'!CK272),'DATA ENTRY'!W272,""))))</f>
        <v/>
      </c>
      <c r="O273" s="3" t="str">
        <f>IF('DATA ENTRY'!CK272="","",IF('DATA ENTRY'!X272="","",IF($D$4="All Post",'DATA ENTRY'!X272,IF(AND($D$4='DATA ENTRY'!CK272),'DATA ENTRY'!X272,""))))</f>
        <v/>
      </c>
      <c r="P273" s="3" t="str">
        <f>IF('DATA ENTRY'!CK272="","",IF('DATA ENTRY'!G272="","",IF($D$4="All Post",'DATA ENTRY'!G272,IF(AND($D$4='DATA ENTRY'!CK272),'DATA ENTRY'!G272,""))))</f>
        <v/>
      </c>
      <c r="S273">
        <f t="shared" si="67"/>
        <v>0</v>
      </c>
      <c r="T273" t="str">
        <f t="shared" si="68"/>
        <v/>
      </c>
      <c r="BZ273" t="str">
        <f t="shared" si="69"/>
        <v/>
      </c>
      <c r="CA273" t="str">
        <f t="shared" si="70"/>
        <v/>
      </c>
      <c r="CB273" s="224">
        <v>267</v>
      </c>
      <c r="CC273" s="3" t="str">
        <f>IF('DATA ENTRY'!CK272="","",IF('DATA ENTRY'!B272="","",IF(AND($CD$4='DATA ENTRY'!CK272,$CG$4='DATA ENTRY'!D272),'DATA ENTRY'!B272,"")))</f>
        <v/>
      </c>
      <c r="CD273" s="3" t="str">
        <f>IF('DATA ENTRY'!CK272="","",IF('DATA ENTRY'!C272="","",IF(AND($CD$4='DATA ENTRY'!CK272,$CG$4='DATA ENTRY'!D272),'DATA ENTRY'!C272,"")))</f>
        <v/>
      </c>
      <c r="CE273" s="4" t="str">
        <f>IF('DATA ENTRY'!CK272="","",IF('DATA ENTRY'!I272="","",IF(AND($CD$4='DATA ENTRY'!CK272,$CG$4='DATA ENTRY'!D272),'DATA ENTRY'!I272,"")))</f>
        <v/>
      </c>
      <c r="CF273" s="4" t="str">
        <f>IF('DATA ENTRY'!CK272="","",IF('DATA ENTRY'!CK272="","",IF(AND($CD$4='DATA ENTRY'!CK272,$CG$4='DATA ENTRY'!D272),'DATA ENTRY'!CK272,"")))</f>
        <v/>
      </c>
      <c r="CG273" s="3" t="str">
        <f>IF('DATA ENTRY'!CK272="","",IF('DATA ENTRY'!N272="","",IF(AND($CD$4='DATA ENTRY'!CK272,$CG$4='DATA ENTRY'!D272),'DATA ENTRY'!N272,"")))</f>
        <v/>
      </c>
      <c r="CH273" s="107" t="str">
        <f>IF('DATA ENTRY'!CK272="","",IF('DATA ENTRY'!O272="","",IF(AND($CD$4='DATA ENTRY'!CK272,$CG$4='DATA ENTRY'!D272),'DATA ENTRY'!O272,"")))</f>
        <v/>
      </c>
      <c r="CI273" s="3" t="str">
        <f>IF('DATA ENTRY'!CK272="","",IF('DATA ENTRY'!P272="","",IF(AND($CD$4='DATA ENTRY'!CK272,$CG$4='DATA ENTRY'!D272),'DATA ENTRY'!P272,"")))</f>
        <v/>
      </c>
      <c r="CJ273" s="107" t="str">
        <f>IF('DATA ENTRY'!CK272="","",IF('DATA ENTRY'!Q272="","",IF(AND($CD$4='DATA ENTRY'!CK272,$CG$4='DATA ENTRY'!D272),'DATA ENTRY'!Q272,"")))</f>
        <v/>
      </c>
      <c r="CK273" s="3" t="str">
        <f>IF('DATA ENTRY'!CK272="","",IF('DATA ENTRY'!R272="","",IF(AND($CD$4='DATA ENTRY'!CK272,$CG$4='DATA ENTRY'!D272),'DATA ENTRY'!R272,"")))</f>
        <v/>
      </c>
      <c r="CL273" s="3" t="str">
        <f>IF('DATA ENTRY'!CK272="","",IF('DATA ENTRY'!S272="","",IF(AND($CD$4='DATA ENTRY'!CK272,$CG$4='DATA ENTRY'!D272),'DATA ENTRY'!S272,"")))</f>
        <v/>
      </c>
      <c r="CM273" s="3" t="str">
        <f>IF('DATA ENTRY'!CK272="","",IF('DATA ENTRY'!E272="","",IF(AND($CD$4='DATA ENTRY'!CK272,$CG$4='DATA ENTRY'!D272),'DATA ENTRY'!E272,"")))</f>
        <v/>
      </c>
      <c r="CN273" s="3" t="str">
        <f>IF('DATA ENTRY'!CK272="","",IF('DATA ENTRY'!W272="","",IF(AND($CD$4='DATA ENTRY'!CK272,$CG$4='DATA ENTRY'!D272),'DATA ENTRY'!W272,"")))</f>
        <v/>
      </c>
      <c r="CO273" s="3" t="str">
        <f>IF('DATA ENTRY'!CK272="","",IF('DATA ENTRY'!X272="","",IF(AND($CD$4='DATA ENTRY'!CK272,$CG$4='DATA ENTRY'!D272),'DATA ENTRY'!X272,"")))</f>
        <v/>
      </c>
      <c r="CP273" s="108" t="str">
        <f t="shared" si="71"/>
        <v/>
      </c>
      <c r="CQ273" s="108" t="str">
        <f>IF('DATA ENTRY'!CK272="","",IF('DATA ENTRY'!G272="","",IF(AND($CD$4='DATA ENTRY'!CK272,$CG$4='DATA ENTRY'!D272),'DATA ENTRY'!G272,"")))</f>
        <v/>
      </c>
      <c r="CR273" s="230" t="str">
        <f>IF('DATA ENTRY'!CK272="","",IF('DATA ENTRY'!D272="","",IF(AND($CD$4='DATA ENTRY'!CK272,$CG$4='DATA ENTRY'!D272),'DATA ENTRY'!D272,"")))</f>
        <v/>
      </c>
      <c r="CS273">
        <f t="shared" si="72"/>
        <v>0</v>
      </c>
      <c r="CT273">
        <f t="shared" si="73"/>
        <v>0</v>
      </c>
      <c r="CV273" s="139"/>
      <c r="CX273">
        <f t="shared" si="74"/>
        <v>0</v>
      </c>
      <c r="DB273" t="str">
        <f t="shared" si="81"/>
        <v/>
      </c>
      <c r="DC273" t="str">
        <f t="shared" si="82"/>
        <v/>
      </c>
      <c r="DD273" s="224">
        <v>267</v>
      </c>
      <c r="DE273" s="3" t="str">
        <f>IF('DATA ENTRY'!CK272="","",IF('DATA ENTRY'!B272="","",IF(AND($DF$4='DATA ENTRY'!D272),'DATA ENTRY'!B272,"")))</f>
        <v/>
      </c>
      <c r="DF273" s="3" t="str">
        <f>IF('DATA ENTRY'!CK272="","",IF('DATA ENTRY'!C272="","",IF(AND($DF$4='DATA ENTRY'!D272),'DATA ENTRY'!C272,"")))</f>
        <v/>
      </c>
      <c r="DG273" s="4" t="str">
        <f>IF('DATA ENTRY'!CK272="","",IF('DATA ENTRY'!I272="","",IF(AND($DF$4='DATA ENTRY'!D272),'DATA ENTRY'!I272,"")))</f>
        <v/>
      </c>
      <c r="DH273" s="4" t="str">
        <f>IF('DATA ENTRY'!CK272="","",IF('DATA ENTRY'!CK272="","",IF(AND($DF$4='DATA ENTRY'!D272),'DATA ENTRY'!CK272,"")))</f>
        <v/>
      </c>
      <c r="DI273" s="3" t="str">
        <f>IF('DATA ENTRY'!CK272="","",IF('DATA ENTRY'!N272="","",IF(AND($DF$4='DATA ENTRY'!D272),'DATA ENTRY'!N272,"")))</f>
        <v/>
      </c>
      <c r="DJ273" s="107" t="str">
        <f>IF('DATA ENTRY'!CK272="","",IF('DATA ENTRY'!O272="","",IF(AND($DF$4='DATA ENTRY'!D272),'DATA ENTRY'!O272,"")))</f>
        <v/>
      </c>
      <c r="DK273" s="3" t="str">
        <f>IF('DATA ENTRY'!CK272="","",IF('DATA ENTRY'!P272="","",IF(AND($DF$4='DATA ENTRY'!D272),'DATA ENTRY'!P272,"")))</f>
        <v/>
      </c>
      <c r="DL273" s="107" t="str">
        <f>IF('DATA ENTRY'!CK272="","",IF('DATA ENTRY'!Q272="","",IF(AND($DF$4='DATA ENTRY'!D272),'DATA ENTRY'!Q272,"")))</f>
        <v/>
      </c>
      <c r="DM273" s="3" t="str">
        <f>IF('DATA ENTRY'!CK272="","",IF('DATA ENTRY'!R272="","",IF(AND($DF$4='DATA ENTRY'!D272),'DATA ENTRY'!R272,"")))</f>
        <v/>
      </c>
      <c r="DN273" s="107" t="str">
        <f>IF('DATA ENTRY'!CK272="","",IF('DATA ENTRY'!S272="","",IF(AND($DF$4='DATA ENTRY'!D272),'DATA ENTRY'!S272,"")))</f>
        <v/>
      </c>
      <c r="DO273" s="3" t="str">
        <f>IF('DATA ENTRY'!CK272="","",IF('DATA ENTRY'!E272="","",IF(AND($DF$4='DATA ENTRY'!D272),'DATA ENTRY'!E272,"")))</f>
        <v/>
      </c>
      <c r="DP273" s="3" t="str">
        <f>IF('DATA ENTRY'!CK272="","",IF('DATA ENTRY'!D272="","",IF(AND($DF$4='DATA ENTRY'!D272),'DATA ENTRY'!D272,"")))</f>
        <v/>
      </c>
      <c r="DQ273" s="3" t="str">
        <f>IF('DATA ENTRY'!CK272="","",IF('DATA ENTRY'!W272="","",IF(AND($DF$4='DATA ENTRY'!D272),'DATA ENTRY'!W272,"")))</f>
        <v/>
      </c>
      <c r="DR273" s="3" t="str">
        <f>IF('DATA ENTRY'!CK272="","",IF('DATA ENTRY'!X272="","",IF(AND($DF$4='DATA ENTRY'!D272),'DATA ENTRY'!X272,"")))</f>
        <v/>
      </c>
      <c r="DS273" s="108" t="str">
        <f t="shared" si="75"/>
        <v/>
      </c>
      <c r="DT273" s="108" t="str">
        <f>IF('DATA ENTRY'!CK272="","",IF('DATA ENTRY'!D272="","",IF(AND($DF$4='DATA ENTRY'!D272),'DATA ENTRY'!G272,"")))</f>
        <v/>
      </c>
      <c r="DY273">
        <f t="shared" si="76"/>
        <v>0</v>
      </c>
      <c r="EB273" t="str">
        <f t="shared" si="77"/>
        <v/>
      </c>
      <c r="EC273" t="str">
        <f t="shared" si="78"/>
        <v/>
      </c>
      <c r="ED273" s="224">
        <v>267</v>
      </c>
      <c r="EE273" s="3" t="str">
        <f>IF('DATA ENTRY'!CK272="","",IF('DATA ENTRY'!B272="","",IF(AND($EF$4='DATA ENTRY'!G272,$EH$4='DATA ENTRY'!F272),'DATA ENTRY'!B272,"")))</f>
        <v/>
      </c>
      <c r="EF273" s="3" t="str">
        <f>IF('DATA ENTRY'!CK272="","",IF('DATA ENTRY'!C272="","",IF(AND($EF$4='DATA ENTRY'!G272,$EH$4='DATA ENTRY'!F272),'DATA ENTRY'!C272,"")))</f>
        <v/>
      </c>
      <c r="EG273" s="4" t="str">
        <f>IF('DATA ENTRY'!CK272="","",IF('DATA ENTRY'!I272="","",IF(AND($EF$4='DATA ENTRY'!G272,$EH$4='DATA ENTRY'!F272),'DATA ENTRY'!I272,"")))</f>
        <v/>
      </c>
      <c r="EH273" s="4" t="str">
        <f>IF('DATA ENTRY'!CK272="","",IF('DATA ENTRY'!CK272="","",IF(AND($EF$4='DATA ENTRY'!G272,$EH$4='DATA ENTRY'!F272),'DATA ENTRY'!CK272,"")))</f>
        <v/>
      </c>
      <c r="EI273" s="3" t="str">
        <f>IF('DATA ENTRY'!CK272="","",IF('DATA ENTRY'!N272="","",IF(AND($EF$4='DATA ENTRY'!G272,$EH$4='DATA ENTRY'!F272),'DATA ENTRY'!N272,"")))</f>
        <v/>
      </c>
      <c r="EJ273" s="107" t="str">
        <f>IF('DATA ENTRY'!CK272="","",IF('DATA ENTRY'!O272="","",IF(AND($EF$4='DATA ENTRY'!G272,$EH$4='DATA ENTRY'!F272),'DATA ENTRY'!O272,"")))</f>
        <v/>
      </c>
      <c r="EK273" s="3" t="str">
        <f>IF('DATA ENTRY'!CK272="","",IF('DATA ENTRY'!P272="","",IF(AND($EF$4='DATA ENTRY'!G272,$EH$4='DATA ENTRY'!F272),'DATA ENTRY'!P272,"")))</f>
        <v/>
      </c>
      <c r="EL273" s="107" t="str">
        <f>IF('DATA ENTRY'!CK272="","",IF('DATA ENTRY'!Q272="","",IF(AND($EF$4='DATA ENTRY'!G272,$EH$4='DATA ENTRY'!F272),'DATA ENTRY'!Q272,"")))</f>
        <v/>
      </c>
      <c r="EM273" s="3" t="str">
        <f>IF('DATA ENTRY'!CK272="","",IF('DATA ENTRY'!R272="","",IF(AND($EF$4='DATA ENTRY'!G272,$EH$4='DATA ENTRY'!F272),'DATA ENTRY'!R272,"")))</f>
        <v/>
      </c>
      <c r="EN273" s="107" t="str">
        <f>IF('DATA ENTRY'!CK272="","",IF('DATA ENTRY'!S272="","",IF(AND($EF$4='DATA ENTRY'!G272,$EH$4='DATA ENTRY'!F272),'DATA ENTRY'!S272,"")))</f>
        <v/>
      </c>
      <c r="EO273" s="3" t="str">
        <f>IF('DATA ENTRY'!CK272="","",IF('DATA ENTRY'!E272="","",IF(AND($EF$4='DATA ENTRY'!G272,$EH$4='DATA ENTRY'!F272),'DATA ENTRY'!E272,"")))</f>
        <v/>
      </c>
      <c r="EP273" s="3" t="str">
        <f>IF('DATA ENTRY'!CK272="","",IF('DATA ENTRY'!D272="","",IF(AND($EF$4='DATA ENTRY'!G272,$EH$4='DATA ENTRY'!F272),'DATA ENTRY'!D272,"")))</f>
        <v/>
      </c>
      <c r="EQ273" s="3" t="str">
        <f>IF('DATA ENTRY'!CK272="","",IF('DATA ENTRY'!W272="","",IF(AND($EF$4='DATA ENTRY'!G272,$EH$4='DATA ENTRY'!F272),'DATA ENTRY'!W272,"")))</f>
        <v/>
      </c>
      <c r="ER273" s="3" t="str">
        <f>IF('DATA ENTRY'!CK272="","",IF('DATA ENTRY'!X272="","",IF(AND($EF$4='DATA ENTRY'!G272,$EH$4='DATA ENTRY'!F272),'DATA ENTRY'!X272,"")))</f>
        <v/>
      </c>
      <c r="ES273" s="108" t="str">
        <f t="shared" si="79"/>
        <v/>
      </c>
      <c r="ET273" s="108" t="str">
        <f>IF('DATA ENTRY'!CK272="","",IF('DATA ENTRY'!D272="","",IF(AND($EF$4='DATA ENTRY'!G272,$EH$4='DATA ENTRY'!F272),'DATA ENTRY'!G272,"")))</f>
        <v/>
      </c>
      <c r="EY273">
        <f t="shared" si="80"/>
        <v>0</v>
      </c>
    </row>
    <row r="274" spans="1:155">
      <c r="A274" t="str">
        <f>IF(S274=0,"",1+(MAX($A$7:A273)))</f>
        <v/>
      </c>
      <c r="B274" s="224">
        <v>268</v>
      </c>
      <c r="C274" s="3" t="str">
        <f>IF('DATA ENTRY'!CK273="","",IF('DATA ENTRY'!B273="","",IF($D$4="All Post",'DATA ENTRY'!B273,IF(AND($D$4='DATA ENTRY'!CK273),'DATA ENTRY'!B273,""))))</f>
        <v/>
      </c>
      <c r="D274" s="3" t="str">
        <f>IF('DATA ENTRY'!CK273="","",IF('DATA ENTRY'!C273="","",IF($D$4="All Post",'DATA ENTRY'!C273,IF(AND($D$4='DATA ENTRY'!CK273),'DATA ENTRY'!C273,""))))</f>
        <v/>
      </c>
      <c r="E274" s="4" t="str">
        <f>IF('DATA ENTRY'!CK273="","",IF('DATA ENTRY'!I273="","",IF($D$4="All Post",'DATA ENTRY'!I273,IF(AND($D$4='DATA ENTRY'!CK273),'DATA ENTRY'!I273,""))))</f>
        <v/>
      </c>
      <c r="F274" s="4" t="str">
        <f>IF('DATA ENTRY'!CK273="","",IF('DATA ENTRY'!CK273="","",IF($D$4="All Post",'DATA ENTRY'!CK273,IF(AND($D$4='DATA ENTRY'!CK273),'DATA ENTRY'!CK273,""))))</f>
        <v/>
      </c>
      <c r="G274" s="3" t="str">
        <f>IF('DATA ENTRY'!CK273="","",IF('DATA ENTRY'!N273="","",IF($D$4="All Post",'DATA ENTRY'!N273,IF(AND($D$4='DATA ENTRY'!CK273),'DATA ENTRY'!N273,""))))</f>
        <v/>
      </c>
      <c r="H274" s="107" t="str">
        <f>IF('DATA ENTRY'!CK273="","",IF('DATA ENTRY'!O273="","",IF($D$4="All Post",'DATA ENTRY'!O273,IF(AND($D$4='DATA ENTRY'!CK273),'DATA ENTRY'!O273,""))))</f>
        <v/>
      </c>
      <c r="I274" s="3" t="str">
        <f>IF('DATA ENTRY'!CK273="","",IF('DATA ENTRY'!P273="","",IF($D$4="All Post",'DATA ENTRY'!P273,IF(AND($D$4='DATA ENTRY'!CK273),'DATA ENTRY'!P273,""))))</f>
        <v/>
      </c>
      <c r="J274" s="107" t="str">
        <f>IF('DATA ENTRY'!CK273="","",IF('DATA ENTRY'!Q273="","",IF($D$4="All Post",'DATA ENTRY'!Q273,IF(AND($D$4='DATA ENTRY'!CK273),'DATA ENTRY'!Q273,""))))</f>
        <v/>
      </c>
      <c r="K274" s="3" t="str">
        <f>IF('DATA ENTRY'!CK273="","",IF('DATA ENTRY'!R273="","",IF($D$4="All Post",'DATA ENTRY'!R273,IF(AND($D$4='DATA ENTRY'!CK273),'DATA ENTRY'!R273,""))))</f>
        <v/>
      </c>
      <c r="L274" s="3" t="str">
        <f>IF('DATA ENTRY'!CK273="","",IF('DATA ENTRY'!S273="","",IF($D$4="All Post",'DATA ENTRY'!S273,IF(AND($D$4='DATA ENTRY'!CK273),'DATA ENTRY'!S273,""))))</f>
        <v/>
      </c>
      <c r="M274" s="3" t="str">
        <f>IF('DATA ENTRY'!CK273="","",IF('DATA ENTRY'!E273="","",IF($D$4="All Post",'DATA ENTRY'!E273,IF(AND($D$4='DATA ENTRY'!CK273),'DATA ENTRY'!E273,""))))</f>
        <v/>
      </c>
      <c r="N274" s="3" t="str">
        <f>IF('DATA ENTRY'!CK273="","",IF('DATA ENTRY'!W273="","",IF($D$4="All Post",'DATA ENTRY'!W273,IF(AND($D$4='DATA ENTRY'!CK273),'DATA ENTRY'!W273,""))))</f>
        <v/>
      </c>
      <c r="O274" s="3" t="str">
        <f>IF('DATA ENTRY'!CK273="","",IF('DATA ENTRY'!X273="","",IF($D$4="All Post",'DATA ENTRY'!X273,IF(AND($D$4='DATA ENTRY'!CK273),'DATA ENTRY'!X273,""))))</f>
        <v/>
      </c>
      <c r="P274" s="3" t="str">
        <f>IF('DATA ENTRY'!CK273="","",IF('DATA ENTRY'!G273="","",IF($D$4="All Post",'DATA ENTRY'!G273,IF(AND($D$4='DATA ENTRY'!CK273),'DATA ENTRY'!G273,""))))</f>
        <v/>
      </c>
      <c r="S274">
        <f t="shared" si="67"/>
        <v>0</v>
      </c>
      <c r="T274" t="str">
        <f t="shared" si="68"/>
        <v/>
      </c>
      <c r="BZ274" t="str">
        <f t="shared" si="69"/>
        <v/>
      </c>
      <c r="CA274" t="str">
        <f t="shared" si="70"/>
        <v/>
      </c>
      <c r="CB274" s="224">
        <v>268</v>
      </c>
      <c r="CC274" s="3" t="str">
        <f>IF('DATA ENTRY'!CK273="","",IF('DATA ENTRY'!B273="","",IF(AND($CD$4='DATA ENTRY'!CK273,$CG$4='DATA ENTRY'!D273),'DATA ENTRY'!B273,"")))</f>
        <v/>
      </c>
      <c r="CD274" s="3" t="str">
        <f>IF('DATA ENTRY'!CK273="","",IF('DATA ENTRY'!C273="","",IF(AND($CD$4='DATA ENTRY'!CK273,$CG$4='DATA ENTRY'!D273),'DATA ENTRY'!C273,"")))</f>
        <v/>
      </c>
      <c r="CE274" s="4" t="str">
        <f>IF('DATA ENTRY'!CK273="","",IF('DATA ENTRY'!I273="","",IF(AND($CD$4='DATA ENTRY'!CK273,$CG$4='DATA ENTRY'!D273),'DATA ENTRY'!I273,"")))</f>
        <v/>
      </c>
      <c r="CF274" s="4" t="str">
        <f>IF('DATA ENTRY'!CK273="","",IF('DATA ENTRY'!CK273="","",IF(AND($CD$4='DATA ENTRY'!CK273,$CG$4='DATA ENTRY'!D273),'DATA ENTRY'!CK273,"")))</f>
        <v/>
      </c>
      <c r="CG274" s="3" t="str">
        <f>IF('DATA ENTRY'!CK273="","",IF('DATA ENTRY'!N273="","",IF(AND($CD$4='DATA ENTRY'!CK273,$CG$4='DATA ENTRY'!D273),'DATA ENTRY'!N273,"")))</f>
        <v/>
      </c>
      <c r="CH274" s="107" t="str">
        <f>IF('DATA ENTRY'!CK273="","",IF('DATA ENTRY'!O273="","",IF(AND($CD$4='DATA ENTRY'!CK273,$CG$4='DATA ENTRY'!D273),'DATA ENTRY'!O273,"")))</f>
        <v/>
      </c>
      <c r="CI274" s="3" t="str">
        <f>IF('DATA ENTRY'!CK273="","",IF('DATA ENTRY'!P273="","",IF(AND($CD$4='DATA ENTRY'!CK273,$CG$4='DATA ENTRY'!D273),'DATA ENTRY'!P273,"")))</f>
        <v/>
      </c>
      <c r="CJ274" s="107" t="str">
        <f>IF('DATA ENTRY'!CK273="","",IF('DATA ENTRY'!Q273="","",IF(AND($CD$4='DATA ENTRY'!CK273,$CG$4='DATA ENTRY'!D273),'DATA ENTRY'!Q273,"")))</f>
        <v/>
      </c>
      <c r="CK274" s="3" t="str">
        <f>IF('DATA ENTRY'!CK273="","",IF('DATA ENTRY'!R273="","",IF(AND($CD$4='DATA ENTRY'!CK273,$CG$4='DATA ENTRY'!D273),'DATA ENTRY'!R273,"")))</f>
        <v/>
      </c>
      <c r="CL274" s="3" t="str">
        <f>IF('DATA ENTRY'!CK273="","",IF('DATA ENTRY'!S273="","",IF(AND($CD$4='DATA ENTRY'!CK273,$CG$4='DATA ENTRY'!D273),'DATA ENTRY'!S273,"")))</f>
        <v/>
      </c>
      <c r="CM274" s="3" t="str">
        <f>IF('DATA ENTRY'!CK273="","",IF('DATA ENTRY'!E273="","",IF(AND($CD$4='DATA ENTRY'!CK273,$CG$4='DATA ENTRY'!D273),'DATA ENTRY'!E273,"")))</f>
        <v/>
      </c>
      <c r="CN274" s="3" t="str">
        <f>IF('DATA ENTRY'!CK273="","",IF('DATA ENTRY'!W273="","",IF(AND($CD$4='DATA ENTRY'!CK273,$CG$4='DATA ENTRY'!D273),'DATA ENTRY'!W273,"")))</f>
        <v/>
      </c>
      <c r="CO274" s="3" t="str">
        <f>IF('DATA ENTRY'!CK273="","",IF('DATA ENTRY'!X273="","",IF(AND($CD$4='DATA ENTRY'!CK273,$CG$4='DATA ENTRY'!D273),'DATA ENTRY'!X273,"")))</f>
        <v/>
      </c>
      <c r="CP274" s="108" t="str">
        <f t="shared" si="71"/>
        <v/>
      </c>
      <c r="CQ274" s="108" t="str">
        <f>IF('DATA ENTRY'!CK273="","",IF('DATA ENTRY'!G273="","",IF(AND($CD$4='DATA ENTRY'!CK273,$CG$4='DATA ENTRY'!D273),'DATA ENTRY'!G273,"")))</f>
        <v/>
      </c>
      <c r="CR274" s="230" t="str">
        <f>IF('DATA ENTRY'!CK273="","",IF('DATA ENTRY'!D273="","",IF(AND($CD$4='DATA ENTRY'!CK273,$CG$4='DATA ENTRY'!D273),'DATA ENTRY'!D273,"")))</f>
        <v/>
      </c>
      <c r="CS274">
        <f t="shared" si="72"/>
        <v>0</v>
      </c>
      <c r="CT274">
        <f t="shared" si="73"/>
        <v>0</v>
      </c>
      <c r="CV274" s="139"/>
      <c r="CX274">
        <f t="shared" si="74"/>
        <v>0</v>
      </c>
      <c r="DB274" t="str">
        <f t="shared" si="81"/>
        <v/>
      </c>
      <c r="DC274" t="str">
        <f t="shared" si="82"/>
        <v/>
      </c>
      <c r="DD274" s="224">
        <v>268</v>
      </c>
      <c r="DE274" s="3" t="str">
        <f>IF('DATA ENTRY'!CK273="","",IF('DATA ENTRY'!B273="","",IF(AND($DF$4='DATA ENTRY'!D273),'DATA ENTRY'!B273,"")))</f>
        <v/>
      </c>
      <c r="DF274" s="3" t="str">
        <f>IF('DATA ENTRY'!CK273="","",IF('DATA ENTRY'!C273="","",IF(AND($DF$4='DATA ENTRY'!D273),'DATA ENTRY'!C273,"")))</f>
        <v/>
      </c>
      <c r="DG274" s="4" t="str">
        <f>IF('DATA ENTRY'!CK273="","",IF('DATA ENTRY'!I273="","",IF(AND($DF$4='DATA ENTRY'!D273),'DATA ENTRY'!I273,"")))</f>
        <v/>
      </c>
      <c r="DH274" s="4" t="str">
        <f>IF('DATA ENTRY'!CK273="","",IF('DATA ENTRY'!CK273="","",IF(AND($DF$4='DATA ENTRY'!D273),'DATA ENTRY'!CK273,"")))</f>
        <v/>
      </c>
      <c r="DI274" s="3" t="str">
        <f>IF('DATA ENTRY'!CK273="","",IF('DATA ENTRY'!N273="","",IF(AND($DF$4='DATA ENTRY'!D273),'DATA ENTRY'!N273,"")))</f>
        <v/>
      </c>
      <c r="DJ274" s="107" t="str">
        <f>IF('DATA ENTRY'!CK273="","",IF('DATA ENTRY'!O273="","",IF(AND($DF$4='DATA ENTRY'!D273),'DATA ENTRY'!O273,"")))</f>
        <v/>
      </c>
      <c r="DK274" s="3" t="str">
        <f>IF('DATA ENTRY'!CK273="","",IF('DATA ENTRY'!P273="","",IF(AND($DF$4='DATA ENTRY'!D273),'DATA ENTRY'!P273,"")))</f>
        <v/>
      </c>
      <c r="DL274" s="107" t="str">
        <f>IF('DATA ENTRY'!CK273="","",IF('DATA ENTRY'!Q273="","",IF(AND($DF$4='DATA ENTRY'!D273),'DATA ENTRY'!Q273,"")))</f>
        <v/>
      </c>
      <c r="DM274" s="3" t="str">
        <f>IF('DATA ENTRY'!CK273="","",IF('DATA ENTRY'!R273="","",IF(AND($DF$4='DATA ENTRY'!D273),'DATA ENTRY'!R273,"")))</f>
        <v/>
      </c>
      <c r="DN274" s="107" t="str">
        <f>IF('DATA ENTRY'!CK273="","",IF('DATA ENTRY'!S273="","",IF(AND($DF$4='DATA ENTRY'!D273),'DATA ENTRY'!S273,"")))</f>
        <v/>
      </c>
      <c r="DO274" s="3" t="str">
        <f>IF('DATA ENTRY'!CK273="","",IF('DATA ENTRY'!E273="","",IF(AND($DF$4='DATA ENTRY'!D273),'DATA ENTRY'!E273,"")))</f>
        <v/>
      </c>
      <c r="DP274" s="3" t="str">
        <f>IF('DATA ENTRY'!CK273="","",IF('DATA ENTRY'!D273="","",IF(AND($DF$4='DATA ENTRY'!D273),'DATA ENTRY'!D273,"")))</f>
        <v/>
      </c>
      <c r="DQ274" s="3" t="str">
        <f>IF('DATA ENTRY'!CK273="","",IF('DATA ENTRY'!W273="","",IF(AND($DF$4='DATA ENTRY'!D273),'DATA ENTRY'!W273,"")))</f>
        <v/>
      </c>
      <c r="DR274" s="3" t="str">
        <f>IF('DATA ENTRY'!CK273="","",IF('DATA ENTRY'!X273="","",IF(AND($DF$4='DATA ENTRY'!D273),'DATA ENTRY'!X273,"")))</f>
        <v/>
      </c>
      <c r="DS274" s="108" t="str">
        <f t="shared" si="75"/>
        <v/>
      </c>
      <c r="DT274" s="108" t="str">
        <f>IF('DATA ENTRY'!CK273="","",IF('DATA ENTRY'!D273="","",IF(AND($DF$4='DATA ENTRY'!D273),'DATA ENTRY'!G273,"")))</f>
        <v/>
      </c>
      <c r="DY274">
        <f t="shared" si="76"/>
        <v>0</v>
      </c>
      <c r="EB274" t="str">
        <f t="shared" si="77"/>
        <v/>
      </c>
      <c r="EC274" t="str">
        <f t="shared" si="78"/>
        <v/>
      </c>
      <c r="ED274" s="224">
        <v>268</v>
      </c>
      <c r="EE274" s="3" t="str">
        <f>IF('DATA ENTRY'!CK273="","",IF('DATA ENTRY'!B273="","",IF(AND($EF$4='DATA ENTRY'!G273,$EH$4='DATA ENTRY'!F273),'DATA ENTRY'!B273,"")))</f>
        <v/>
      </c>
      <c r="EF274" s="3" t="str">
        <f>IF('DATA ENTRY'!CK273="","",IF('DATA ENTRY'!C273="","",IF(AND($EF$4='DATA ENTRY'!G273,$EH$4='DATA ENTRY'!F273),'DATA ENTRY'!C273,"")))</f>
        <v/>
      </c>
      <c r="EG274" s="4" t="str">
        <f>IF('DATA ENTRY'!CK273="","",IF('DATA ENTRY'!I273="","",IF(AND($EF$4='DATA ENTRY'!G273,$EH$4='DATA ENTRY'!F273),'DATA ENTRY'!I273,"")))</f>
        <v/>
      </c>
      <c r="EH274" s="4" t="str">
        <f>IF('DATA ENTRY'!CK273="","",IF('DATA ENTRY'!CK273="","",IF(AND($EF$4='DATA ENTRY'!G273,$EH$4='DATA ENTRY'!F273),'DATA ENTRY'!CK273,"")))</f>
        <v/>
      </c>
      <c r="EI274" s="3" t="str">
        <f>IF('DATA ENTRY'!CK273="","",IF('DATA ENTRY'!N273="","",IF(AND($EF$4='DATA ENTRY'!G273,$EH$4='DATA ENTRY'!F273),'DATA ENTRY'!N273,"")))</f>
        <v/>
      </c>
      <c r="EJ274" s="107" t="str">
        <f>IF('DATA ENTRY'!CK273="","",IF('DATA ENTRY'!O273="","",IF(AND($EF$4='DATA ENTRY'!G273,$EH$4='DATA ENTRY'!F273),'DATA ENTRY'!O273,"")))</f>
        <v/>
      </c>
      <c r="EK274" s="3" t="str">
        <f>IF('DATA ENTRY'!CK273="","",IF('DATA ENTRY'!P273="","",IF(AND($EF$4='DATA ENTRY'!G273,$EH$4='DATA ENTRY'!F273),'DATA ENTRY'!P273,"")))</f>
        <v/>
      </c>
      <c r="EL274" s="107" t="str">
        <f>IF('DATA ENTRY'!CK273="","",IF('DATA ENTRY'!Q273="","",IF(AND($EF$4='DATA ENTRY'!G273,$EH$4='DATA ENTRY'!F273),'DATA ENTRY'!Q273,"")))</f>
        <v/>
      </c>
      <c r="EM274" s="3" t="str">
        <f>IF('DATA ENTRY'!CK273="","",IF('DATA ENTRY'!R273="","",IF(AND($EF$4='DATA ENTRY'!G273,$EH$4='DATA ENTRY'!F273),'DATA ENTRY'!R273,"")))</f>
        <v/>
      </c>
      <c r="EN274" s="107" t="str">
        <f>IF('DATA ENTRY'!CK273="","",IF('DATA ENTRY'!S273="","",IF(AND($EF$4='DATA ENTRY'!G273,$EH$4='DATA ENTRY'!F273),'DATA ENTRY'!S273,"")))</f>
        <v/>
      </c>
      <c r="EO274" s="3" t="str">
        <f>IF('DATA ENTRY'!CK273="","",IF('DATA ENTRY'!E273="","",IF(AND($EF$4='DATA ENTRY'!G273,$EH$4='DATA ENTRY'!F273),'DATA ENTRY'!E273,"")))</f>
        <v/>
      </c>
      <c r="EP274" s="3" t="str">
        <f>IF('DATA ENTRY'!CK273="","",IF('DATA ENTRY'!D273="","",IF(AND($EF$4='DATA ENTRY'!G273,$EH$4='DATA ENTRY'!F273),'DATA ENTRY'!D273,"")))</f>
        <v/>
      </c>
      <c r="EQ274" s="3" t="str">
        <f>IF('DATA ENTRY'!CK273="","",IF('DATA ENTRY'!W273="","",IF(AND($EF$4='DATA ENTRY'!G273,$EH$4='DATA ENTRY'!F273),'DATA ENTRY'!W273,"")))</f>
        <v/>
      </c>
      <c r="ER274" s="3" t="str">
        <f>IF('DATA ENTRY'!CK273="","",IF('DATA ENTRY'!X273="","",IF(AND($EF$4='DATA ENTRY'!G273,$EH$4='DATA ENTRY'!F273),'DATA ENTRY'!X273,"")))</f>
        <v/>
      </c>
      <c r="ES274" s="108" t="str">
        <f t="shared" si="79"/>
        <v/>
      </c>
      <c r="ET274" s="108" t="str">
        <f>IF('DATA ENTRY'!CK273="","",IF('DATA ENTRY'!D273="","",IF(AND($EF$4='DATA ENTRY'!G273,$EH$4='DATA ENTRY'!F273),'DATA ENTRY'!G273,"")))</f>
        <v/>
      </c>
      <c r="EY274">
        <f t="shared" si="80"/>
        <v>0</v>
      </c>
    </row>
    <row r="275" spans="1:155">
      <c r="A275" t="str">
        <f>IF(S275=0,"",1+(MAX($A$7:A274)))</f>
        <v/>
      </c>
      <c r="B275" s="224">
        <v>269</v>
      </c>
      <c r="C275" s="3" t="str">
        <f>IF('DATA ENTRY'!CK274="","",IF('DATA ENTRY'!B274="","",IF($D$4="All Post",'DATA ENTRY'!B274,IF(AND($D$4='DATA ENTRY'!CK274),'DATA ENTRY'!B274,""))))</f>
        <v/>
      </c>
      <c r="D275" s="3" t="str">
        <f>IF('DATA ENTRY'!CK274="","",IF('DATA ENTRY'!C274="","",IF($D$4="All Post",'DATA ENTRY'!C274,IF(AND($D$4='DATA ENTRY'!CK274),'DATA ENTRY'!C274,""))))</f>
        <v/>
      </c>
      <c r="E275" s="4" t="str">
        <f>IF('DATA ENTRY'!CK274="","",IF('DATA ENTRY'!I274="","",IF($D$4="All Post",'DATA ENTRY'!I274,IF(AND($D$4='DATA ENTRY'!CK274),'DATA ENTRY'!I274,""))))</f>
        <v/>
      </c>
      <c r="F275" s="4" t="str">
        <f>IF('DATA ENTRY'!CK274="","",IF('DATA ENTRY'!CK274="","",IF($D$4="All Post",'DATA ENTRY'!CK274,IF(AND($D$4='DATA ENTRY'!CK274),'DATA ENTRY'!CK274,""))))</f>
        <v/>
      </c>
      <c r="G275" s="3" t="str">
        <f>IF('DATA ENTRY'!CK274="","",IF('DATA ENTRY'!N274="","",IF($D$4="All Post",'DATA ENTRY'!N274,IF(AND($D$4='DATA ENTRY'!CK274),'DATA ENTRY'!N274,""))))</f>
        <v/>
      </c>
      <c r="H275" s="107" t="str">
        <f>IF('DATA ENTRY'!CK274="","",IF('DATA ENTRY'!O274="","",IF($D$4="All Post",'DATA ENTRY'!O274,IF(AND($D$4='DATA ENTRY'!CK274),'DATA ENTRY'!O274,""))))</f>
        <v/>
      </c>
      <c r="I275" s="3" t="str">
        <f>IF('DATA ENTRY'!CK274="","",IF('DATA ENTRY'!P274="","",IF($D$4="All Post",'DATA ENTRY'!P274,IF(AND($D$4='DATA ENTRY'!CK274),'DATA ENTRY'!P274,""))))</f>
        <v/>
      </c>
      <c r="J275" s="107" t="str">
        <f>IF('DATA ENTRY'!CK274="","",IF('DATA ENTRY'!Q274="","",IF($D$4="All Post",'DATA ENTRY'!Q274,IF(AND($D$4='DATA ENTRY'!CK274),'DATA ENTRY'!Q274,""))))</f>
        <v/>
      </c>
      <c r="K275" s="3" t="str">
        <f>IF('DATA ENTRY'!CK274="","",IF('DATA ENTRY'!R274="","",IF($D$4="All Post",'DATA ENTRY'!R274,IF(AND($D$4='DATA ENTRY'!CK274),'DATA ENTRY'!R274,""))))</f>
        <v/>
      </c>
      <c r="L275" s="3" t="str">
        <f>IF('DATA ENTRY'!CK274="","",IF('DATA ENTRY'!S274="","",IF($D$4="All Post",'DATA ENTRY'!S274,IF(AND($D$4='DATA ENTRY'!CK274),'DATA ENTRY'!S274,""))))</f>
        <v/>
      </c>
      <c r="M275" s="3" t="str">
        <f>IF('DATA ENTRY'!CK274="","",IF('DATA ENTRY'!E274="","",IF($D$4="All Post",'DATA ENTRY'!E274,IF(AND($D$4='DATA ENTRY'!CK274),'DATA ENTRY'!E274,""))))</f>
        <v/>
      </c>
      <c r="N275" s="3" t="str">
        <f>IF('DATA ENTRY'!CK274="","",IF('DATA ENTRY'!W274="","",IF($D$4="All Post",'DATA ENTRY'!W274,IF(AND($D$4='DATA ENTRY'!CK274),'DATA ENTRY'!W274,""))))</f>
        <v/>
      </c>
      <c r="O275" s="3" t="str">
        <f>IF('DATA ENTRY'!CK274="","",IF('DATA ENTRY'!X274="","",IF($D$4="All Post",'DATA ENTRY'!X274,IF(AND($D$4='DATA ENTRY'!CK274),'DATA ENTRY'!X274,""))))</f>
        <v/>
      </c>
      <c r="P275" s="3" t="str">
        <f>IF('DATA ENTRY'!CK274="","",IF('DATA ENTRY'!G274="","",IF($D$4="All Post",'DATA ENTRY'!G274,IF(AND($D$4='DATA ENTRY'!CK274),'DATA ENTRY'!G274,""))))</f>
        <v/>
      </c>
      <c r="S275">
        <f t="shared" si="67"/>
        <v>0</v>
      </c>
      <c r="T275" t="str">
        <f t="shared" si="68"/>
        <v/>
      </c>
      <c r="BZ275" t="str">
        <f t="shared" si="69"/>
        <v/>
      </c>
      <c r="CA275" t="str">
        <f t="shared" si="70"/>
        <v/>
      </c>
      <c r="CB275" s="224">
        <v>269</v>
      </c>
      <c r="CC275" s="3" t="str">
        <f>IF('DATA ENTRY'!CK274="","",IF('DATA ENTRY'!B274="","",IF(AND($CD$4='DATA ENTRY'!CK274,$CG$4='DATA ENTRY'!D274),'DATA ENTRY'!B274,"")))</f>
        <v/>
      </c>
      <c r="CD275" s="3" t="str">
        <f>IF('DATA ENTRY'!CK274="","",IF('DATA ENTRY'!C274="","",IF(AND($CD$4='DATA ENTRY'!CK274,$CG$4='DATA ENTRY'!D274),'DATA ENTRY'!C274,"")))</f>
        <v/>
      </c>
      <c r="CE275" s="4" t="str">
        <f>IF('DATA ENTRY'!CK274="","",IF('DATA ENTRY'!I274="","",IF(AND($CD$4='DATA ENTRY'!CK274,$CG$4='DATA ENTRY'!D274),'DATA ENTRY'!I274,"")))</f>
        <v/>
      </c>
      <c r="CF275" s="4" t="str">
        <f>IF('DATA ENTRY'!CK274="","",IF('DATA ENTRY'!CK274="","",IF(AND($CD$4='DATA ENTRY'!CK274,$CG$4='DATA ENTRY'!D274),'DATA ENTRY'!CK274,"")))</f>
        <v/>
      </c>
      <c r="CG275" s="3" t="str">
        <f>IF('DATA ENTRY'!CK274="","",IF('DATA ENTRY'!N274="","",IF(AND($CD$4='DATA ENTRY'!CK274,$CG$4='DATA ENTRY'!D274),'DATA ENTRY'!N274,"")))</f>
        <v/>
      </c>
      <c r="CH275" s="107" t="str">
        <f>IF('DATA ENTRY'!CK274="","",IF('DATA ENTRY'!O274="","",IF(AND($CD$4='DATA ENTRY'!CK274,$CG$4='DATA ENTRY'!D274),'DATA ENTRY'!O274,"")))</f>
        <v/>
      </c>
      <c r="CI275" s="3" t="str">
        <f>IF('DATA ENTRY'!CK274="","",IF('DATA ENTRY'!P274="","",IF(AND($CD$4='DATA ENTRY'!CK274,$CG$4='DATA ENTRY'!D274),'DATA ENTRY'!P274,"")))</f>
        <v/>
      </c>
      <c r="CJ275" s="107" t="str">
        <f>IF('DATA ENTRY'!CK274="","",IF('DATA ENTRY'!Q274="","",IF(AND($CD$4='DATA ENTRY'!CK274,$CG$4='DATA ENTRY'!D274),'DATA ENTRY'!Q274,"")))</f>
        <v/>
      </c>
      <c r="CK275" s="3" t="str">
        <f>IF('DATA ENTRY'!CK274="","",IF('DATA ENTRY'!R274="","",IF(AND($CD$4='DATA ENTRY'!CK274,$CG$4='DATA ENTRY'!D274),'DATA ENTRY'!R274,"")))</f>
        <v/>
      </c>
      <c r="CL275" s="3" t="str">
        <f>IF('DATA ENTRY'!CK274="","",IF('DATA ENTRY'!S274="","",IF(AND($CD$4='DATA ENTRY'!CK274,$CG$4='DATA ENTRY'!D274),'DATA ENTRY'!S274,"")))</f>
        <v/>
      </c>
      <c r="CM275" s="3" t="str">
        <f>IF('DATA ENTRY'!CK274="","",IF('DATA ENTRY'!E274="","",IF(AND($CD$4='DATA ENTRY'!CK274,$CG$4='DATA ENTRY'!D274),'DATA ENTRY'!E274,"")))</f>
        <v/>
      </c>
      <c r="CN275" s="3" t="str">
        <f>IF('DATA ENTRY'!CK274="","",IF('DATA ENTRY'!W274="","",IF(AND($CD$4='DATA ENTRY'!CK274,$CG$4='DATA ENTRY'!D274),'DATA ENTRY'!W274,"")))</f>
        <v/>
      </c>
      <c r="CO275" s="3" t="str">
        <f>IF('DATA ENTRY'!CK274="","",IF('DATA ENTRY'!X274="","",IF(AND($CD$4='DATA ENTRY'!CK274,$CG$4='DATA ENTRY'!D274),'DATA ENTRY'!X274,"")))</f>
        <v/>
      </c>
      <c r="CP275" s="108" t="str">
        <f t="shared" si="71"/>
        <v/>
      </c>
      <c r="CQ275" s="108" t="str">
        <f>IF('DATA ENTRY'!CK274="","",IF('DATA ENTRY'!G274="","",IF(AND($CD$4='DATA ENTRY'!CK274,$CG$4='DATA ENTRY'!D274),'DATA ENTRY'!G274,"")))</f>
        <v/>
      </c>
      <c r="CR275" s="230" t="str">
        <f>IF('DATA ENTRY'!CK274="","",IF('DATA ENTRY'!D274="","",IF(AND($CD$4='DATA ENTRY'!CK274,$CG$4='DATA ENTRY'!D274),'DATA ENTRY'!D274,"")))</f>
        <v/>
      </c>
      <c r="CS275">
        <f t="shared" si="72"/>
        <v>0</v>
      </c>
      <c r="CT275">
        <f t="shared" si="73"/>
        <v>0</v>
      </c>
      <c r="CV275" s="139"/>
      <c r="CX275">
        <f t="shared" si="74"/>
        <v>0</v>
      </c>
      <c r="DB275" t="str">
        <f t="shared" si="81"/>
        <v/>
      </c>
      <c r="DC275" t="str">
        <f t="shared" si="82"/>
        <v/>
      </c>
      <c r="DD275" s="224">
        <v>269</v>
      </c>
      <c r="DE275" s="3" t="str">
        <f>IF('DATA ENTRY'!CK274="","",IF('DATA ENTRY'!B274="","",IF(AND($DF$4='DATA ENTRY'!D274),'DATA ENTRY'!B274,"")))</f>
        <v/>
      </c>
      <c r="DF275" s="3" t="str">
        <f>IF('DATA ENTRY'!CK274="","",IF('DATA ENTRY'!C274="","",IF(AND($DF$4='DATA ENTRY'!D274),'DATA ENTRY'!C274,"")))</f>
        <v/>
      </c>
      <c r="DG275" s="4" t="str">
        <f>IF('DATA ENTRY'!CK274="","",IF('DATA ENTRY'!I274="","",IF(AND($DF$4='DATA ENTRY'!D274),'DATA ENTRY'!I274,"")))</f>
        <v/>
      </c>
      <c r="DH275" s="4" t="str">
        <f>IF('DATA ENTRY'!CK274="","",IF('DATA ENTRY'!CK274="","",IF(AND($DF$4='DATA ENTRY'!D274),'DATA ENTRY'!CK274,"")))</f>
        <v/>
      </c>
      <c r="DI275" s="3" t="str">
        <f>IF('DATA ENTRY'!CK274="","",IF('DATA ENTRY'!N274="","",IF(AND($DF$4='DATA ENTRY'!D274),'DATA ENTRY'!N274,"")))</f>
        <v/>
      </c>
      <c r="DJ275" s="107" t="str">
        <f>IF('DATA ENTRY'!CK274="","",IF('DATA ENTRY'!O274="","",IF(AND($DF$4='DATA ENTRY'!D274),'DATA ENTRY'!O274,"")))</f>
        <v/>
      </c>
      <c r="DK275" s="3" t="str">
        <f>IF('DATA ENTRY'!CK274="","",IF('DATA ENTRY'!P274="","",IF(AND($DF$4='DATA ENTRY'!D274),'DATA ENTRY'!P274,"")))</f>
        <v/>
      </c>
      <c r="DL275" s="107" t="str">
        <f>IF('DATA ENTRY'!CK274="","",IF('DATA ENTRY'!Q274="","",IF(AND($DF$4='DATA ENTRY'!D274),'DATA ENTRY'!Q274,"")))</f>
        <v/>
      </c>
      <c r="DM275" s="3" t="str">
        <f>IF('DATA ENTRY'!CK274="","",IF('DATA ENTRY'!R274="","",IF(AND($DF$4='DATA ENTRY'!D274),'DATA ENTRY'!R274,"")))</f>
        <v/>
      </c>
      <c r="DN275" s="107" t="str">
        <f>IF('DATA ENTRY'!CK274="","",IF('DATA ENTRY'!S274="","",IF(AND($DF$4='DATA ENTRY'!D274),'DATA ENTRY'!S274,"")))</f>
        <v/>
      </c>
      <c r="DO275" s="3" t="str">
        <f>IF('DATA ENTRY'!CK274="","",IF('DATA ENTRY'!E274="","",IF(AND($DF$4='DATA ENTRY'!D274),'DATA ENTRY'!E274,"")))</f>
        <v/>
      </c>
      <c r="DP275" s="3" t="str">
        <f>IF('DATA ENTRY'!CK274="","",IF('DATA ENTRY'!D274="","",IF(AND($DF$4='DATA ENTRY'!D274),'DATA ENTRY'!D274,"")))</f>
        <v/>
      </c>
      <c r="DQ275" s="3" t="str">
        <f>IF('DATA ENTRY'!CK274="","",IF('DATA ENTRY'!W274="","",IF(AND($DF$4='DATA ENTRY'!D274),'DATA ENTRY'!W274,"")))</f>
        <v/>
      </c>
      <c r="DR275" s="3" t="str">
        <f>IF('DATA ENTRY'!CK274="","",IF('DATA ENTRY'!X274="","",IF(AND($DF$4='DATA ENTRY'!D274),'DATA ENTRY'!X274,"")))</f>
        <v/>
      </c>
      <c r="DS275" s="108" t="str">
        <f t="shared" si="75"/>
        <v/>
      </c>
      <c r="DT275" s="108" t="str">
        <f>IF('DATA ENTRY'!CK274="","",IF('DATA ENTRY'!D274="","",IF(AND($DF$4='DATA ENTRY'!D274),'DATA ENTRY'!G274,"")))</f>
        <v/>
      </c>
      <c r="DY275">
        <f t="shared" si="76"/>
        <v>0</v>
      </c>
      <c r="EB275" t="str">
        <f t="shared" si="77"/>
        <v/>
      </c>
      <c r="EC275" t="str">
        <f t="shared" si="78"/>
        <v/>
      </c>
      <c r="ED275" s="224">
        <v>269</v>
      </c>
      <c r="EE275" s="3" t="str">
        <f>IF('DATA ENTRY'!CK274="","",IF('DATA ENTRY'!B274="","",IF(AND($EF$4='DATA ENTRY'!G274,$EH$4='DATA ENTRY'!F274),'DATA ENTRY'!B274,"")))</f>
        <v/>
      </c>
      <c r="EF275" s="3" t="str">
        <f>IF('DATA ENTRY'!CK274="","",IF('DATA ENTRY'!C274="","",IF(AND($EF$4='DATA ENTRY'!G274,$EH$4='DATA ENTRY'!F274),'DATA ENTRY'!C274,"")))</f>
        <v/>
      </c>
      <c r="EG275" s="4" t="str">
        <f>IF('DATA ENTRY'!CK274="","",IF('DATA ENTRY'!I274="","",IF(AND($EF$4='DATA ENTRY'!G274,$EH$4='DATA ENTRY'!F274),'DATA ENTRY'!I274,"")))</f>
        <v/>
      </c>
      <c r="EH275" s="4" t="str">
        <f>IF('DATA ENTRY'!CK274="","",IF('DATA ENTRY'!CK274="","",IF(AND($EF$4='DATA ENTRY'!G274,$EH$4='DATA ENTRY'!F274),'DATA ENTRY'!CK274,"")))</f>
        <v/>
      </c>
      <c r="EI275" s="3" t="str">
        <f>IF('DATA ENTRY'!CK274="","",IF('DATA ENTRY'!N274="","",IF(AND($EF$4='DATA ENTRY'!G274,$EH$4='DATA ENTRY'!F274),'DATA ENTRY'!N274,"")))</f>
        <v/>
      </c>
      <c r="EJ275" s="107" t="str">
        <f>IF('DATA ENTRY'!CK274="","",IF('DATA ENTRY'!O274="","",IF(AND($EF$4='DATA ENTRY'!G274,$EH$4='DATA ENTRY'!F274),'DATA ENTRY'!O274,"")))</f>
        <v/>
      </c>
      <c r="EK275" s="3" t="str">
        <f>IF('DATA ENTRY'!CK274="","",IF('DATA ENTRY'!P274="","",IF(AND($EF$4='DATA ENTRY'!G274,$EH$4='DATA ENTRY'!F274),'DATA ENTRY'!P274,"")))</f>
        <v/>
      </c>
      <c r="EL275" s="107" t="str">
        <f>IF('DATA ENTRY'!CK274="","",IF('DATA ENTRY'!Q274="","",IF(AND($EF$4='DATA ENTRY'!G274,$EH$4='DATA ENTRY'!F274),'DATA ENTRY'!Q274,"")))</f>
        <v/>
      </c>
      <c r="EM275" s="3" t="str">
        <f>IF('DATA ENTRY'!CK274="","",IF('DATA ENTRY'!R274="","",IF(AND($EF$4='DATA ENTRY'!G274,$EH$4='DATA ENTRY'!F274),'DATA ENTRY'!R274,"")))</f>
        <v/>
      </c>
      <c r="EN275" s="107" t="str">
        <f>IF('DATA ENTRY'!CK274="","",IF('DATA ENTRY'!S274="","",IF(AND($EF$4='DATA ENTRY'!G274,$EH$4='DATA ENTRY'!F274),'DATA ENTRY'!S274,"")))</f>
        <v/>
      </c>
      <c r="EO275" s="3" t="str">
        <f>IF('DATA ENTRY'!CK274="","",IF('DATA ENTRY'!E274="","",IF(AND($EF$4='DATA ENTRY'!G274,$EH$4='DATA ENTRY'!F274),'DATA ENTRY'!E274,"")))</f>
        <v/>
      </c>
      <c r="EP275" s="3" t="str">
        <f>IF('DATA ENTRY'!CK274="","",IF('DATA ENTRY'!D274="","",IF(AND($EF$4='DATA ENTRY'!G274,$EH$4='DATA ENTRY'!F274),'DATA ENTRY'!D274,"")))</f>
        <v/>
      </c>
      <c r="EQ275" s="3" t="str">
        <f>IF('DATA ENTRY'!CK274="","",IF('DATA ENTRY'!W274="","",IF(AND($EF$4='DATA ENTRY'!G274,$EH$4='DATA ENTRY'!F274),'DATA ENTRY'!W274,"")))</f>
        <v/>
      </c>
      <c r="ER275" s="3" t="str">
        <f>IF('DATA ENTRY'!CK274="","",IF('DATA ENTRY'!X274="","",IF(AND($EF$4='DATA ENTRY'!G274,$EH$4='DATA ENTRY'!F274),'DATA ENTRY'!X274,"")))</f>
        <v/>
      </c>
      <c r="ES275" s="108" t="str">
        <f t="shared" si="79"/>
        <v/>
      </c>
      <c r="ET275" s="108" t="str">
        <f>IF('DATA ENTRY'!CK274="","",IF('DATA ENTRY'!D274="","",IF(AND($EF$4='DATA ENTRY'!G274,$EH$4='DATA ENTRY'!F274),'DATA ENTRY'!G274,"")))</f>
        <v/>
      </c>
      <c r="EY275">
        <f t="shared" si="80"/>
        <v>0</v>
      </c>
    </row>
    <row r="276" spans="1:155">
      <c r="A276" t="str">
        <f>IF(S276=0,"",1+(MAX($A$7:A275)))</f>
        <v/>
      </c>
      <c r="B276" s="224">
        <v>270</v>
      </c>
      <c r="C276" s="3" t="str">
        <f>IF('DATA ENTRY'!CK275="","",IF('DATA ENTRY'!B275="","",IF($D$4="All Post",'DATA ENTRY'!B275,IF(AND($D$4='DATA ENTRY'!CK275),'DATA ENTRY'!B275,""))))</f>
        <v/>
      </c>
      <c r="D276" s="3" t="str">
        <f>IF('DATA ENTRY'!CK275="","",IF('DATA ENTRY'!C275="","",IF($D$4="All Post",'DATA ENTRY'!C275,IF(AND($D$4='DATA ENTRY'!CK275),'DATA ENTRY'!C275,""))))</f>
        <v/>
      </c>
      <c r="E276" s="4" t="str">
        <f>IF('DATA ENTRY'!CK275="","",IF('DATA ENTRY'!I275="","",IF($D$4="All Post",'DATA ENTRY'!I275,IF(AND($D$4='DATA ENTRY'!CK275),'DATA ENTRY'!I275,""))))</f>
        <v/>
      </c>
      <c r="F276" s="4" t="str">
        <f>IF('DATA ENTRY'!CK275="","",IF('DATA ENTRY'!CK275="","",IF($D$4="All Post",'DATA ENTRY'!CK275,IF(AND($D$4='DATA ENTRY'!CK275),'DATA ENTRY'!CK275,""))))</f>
        <v/>
      </c>
      <c r="G276" s="3" t="str">
        <f>IF('DATA ENTRY'!CK275="","",IF('DATA ENTRY'!N275="","",IF($D$4="All Post",'DATA ENTRY'!N275,IF(AND($D$4='DATA ENTRY'!CK275),'DATA ENTRY'!N275,""))))</f>
        <v/>
      </c>
      <c r="H276" s="107" t="str">
        <f>IF('DATA ENTRY'!CK275="","",IF('DATA ENTRY'!O275="","",IF($D$4="All Post",'DATA ENTRY'!O275,IF(AND($D$4='DATA ENTRY'!CK275),'DATA ENTRY'!O275,""))))</f>
        <v/>
      </c>
      <c r="I276" s="3" t="str">
        <f>IF('DATA ENTRY'!CK275="","",IF('DATA ENTRY'!P275="","",IF($D$4="All Post",'DATA ENTRY'!P275,IF(AND($D$4='DATA ENTRY'!CK275),'DATA ENTRY'!P275,""))))</f>
        <v/>
      </c>
      <c r="J276" s="107" t="str">
        <f>IF('DATA ENTRY'!CK275="","",IF('DATA ENTRY'!Q275="","",IF($D$4="All Post",'DATA ENTRY'!Q275,IF(AND($D$4='DATA ENTRY'!CK275),'DATA ENTRY'!Q275,""))))</f>
        <v/>
      </c>
      <c r="K276" s="3" t="str">
        <f>IF('DATA ENTRY'!CK275="","",IF('DATA ENTRY'!R275="","",IF($D$4="All Post",'DATA ENTRY'!R275,IF(AND($D$4='DATA ENTRY'!CK275),'DATA ENTRY'!R275,""))))</f>
        <v/>
      </c>
      <c r="L276" s="3" t="str">
        <f>IF('DATA ENTRY'!CK275="","",IF('DATA ENTRY'!S275="","",IF($D$4="All Post",'DATA ENTRY'!S275,IF(AND($D$4='DATA ENTRY'!CK275),'DATA ENTRY'!S275,""))))</f>
        <v/>
      </c>
      <c r="M276" s="3" t="str">
        <f>IF('DATA ENTRY'!CK275="","",IF('DATA ENTRY'!E275="","",IF($D$4="All Post",'DATA ENTRY'!E275,IF(AND($D$4='DATA ENTRY'!CK275),'DATA ENTRY'!E275,""))))</f>
        <v/>
      </c>
      <c r="N276" s="3" t="str">
        <f>IF('DATA ENTRY'!CK275="","",IF('DATA ENTRY'!W275="","",IF($D$4="All Post",'DATA ENTRY'!W275,IF(AND($D$4='DATA ENTRY'!CK275),'DATA ENTRY'!W275,""))))</f>
        <v/>
      </c>
      <c r="O276" s="3" t="str">
        <f>IF('DATA ENTRY'!CK275="","",IF('DATA ENTRY'!X275="","",IF($D$4="All Post",'DATA ENTRY'!X275,IF(AND($D$4='DATA ENTRY'!CK275),'DATA ENTRY'!X275,""))))</f>
        <v/>
      </c>
      <c r="P276" s="3" t="str">
        <f>IF('DATA ENTRY'!CK275="","",IF('DATA ENTRY'!G275="","",IF($D$4="All Post",'DATA ENTRY'!G275,IF(AND($D$4='DATA ENTRY'!CK275),'DATA ENTRY'!G275,""))))</f>
        <v/>
      </c>
      <c r="S276">
        <f t="shared" si="67"/>
        <v>0</v>
      </c>
      <c r="T276" t="str">
        <f t="shared" si="68"/>
        <v/>
      </c>
      <c r="BZ276" t="str">
        <f t="shared" si="69"/>
        <v/>
      </c>
      <c r="CA276" t="str">
        <f t="shared" si="70"/>
        <v/>
      </c>
      <c r="CB276" s="224">
        <v>270</v>
      </c>
      <c r="CC276" s="3" t="str">
        <f>IF('DATA ENTRY'!CK275="","",IF('DATA ENTRY'!B275="","",IF(AND($CD$4='DATA ENTRY'!CK275,$CG$4='DATA ENTRY'!D275),'DATA ENTRY'!B275,"")))</f>
        <v/>
      </c>
      <c r="CD276" s="3" t="str">
        <f>IF('DATA ENTRY'!CK275="","",IF('DATA ENTRY'!C275="","",IF(AND($CD$4='DATA ENTRY'!CK275,$CG$4='DATA ENTRY'!D275),'DATA ENTRY'!C275,"")))</f>
        <v/>
      </c>
      <c r="CE276" s="4" t="str">
        <f>IF('DATA ENTRY'!CK275="","",IF('DATA ENTRY'!I275="","",IF(AND($CD$4='DATA ENTRY'!CK275,$CG$4='DATA ENTRY'!D275),'DATA ENTRY'!I275,"")))</f>
        <v/>
      </c>
      <c r="CF276" s="4" t="str">
        <f>IF('DATA ENTRY'!CK275="","",IF('DATA ENTRY'!CK275="","",IF(AND($CD$4='DATA ENTRY'!CK275,$CG$4='DATA ENTRY'!D275),'DATA ENTRY'!CK275,"")))</f>
        <v/>
      </c>
      <c r="CG276" s="3" t="str">
        <f>IF('DATA ENTRY'!CK275="","",IF('DATA ENTRY'!N275="","",IF(AND($CD$4='DATA ENTRY'!CK275,$CG$4='DATA ENTRY'!D275),'DATA ENTRY'!N275,"")))</f>
        <v/>
      </c>
      <c r="CH276" s="107" t="str">
        <f>IF('DATA ENTRY'!CK275="","",IF('DATA ENTRY'!O275="","",IF(AND($CD$4='DATA ENTRY'!CK275,$CG$4='DATA ENTRY'!D275),'DATA ENTRY'!O275,"")))</f>
        <v/>
      </c>
      <c r="CI276" s="3" t="str">
        <f>IF('DATA ENTRY'!CK275="","",IF('DATA ENTRY'!P275="","",IF(AND($CD$4='DATA ENTRY'!CK275,$CG$4='DATA ENTRY'!D275),'DATA ENTRY'!P275,"")))</f>
        <v/>
      </c>
      <c r="CJ276" s="107" t="str">
        <f>IF('DATA ENTRY'!CK275="","",IF('DATA ENTRY'!Q275="","",IF(AND($CD$4='DATA ENTRY'!CK275,$CG$4='DATA ENTRY'!D275),'DATA ENTRY'!Q275,"")))</f>
        <v/>
      </c>
      <c r="CK276" s="3" t="str">
        <f>IF('DATA ENTRY'!CK275="","",IF('DATA ENTRY'!R275="","",IF(AND($CD$4='DATA ENTRY'!CK275,$CG$4='DATA ENTRY'!D275),'DATA ENTRY'!R275,"")))</f>
        <v/>
      </c>
      <c r="CL276" s="3" t="str">
        <f>IF('DATA ENTRY'!CK275="","",IF('DATA ENTRY'!S275="","",IF(AND($CD$4='DATA ENTRY'!CK275,$CG$4='DATA ENTRY'!D275),'DATA ENTRY'!S275,"")))</f>
        <v/>
      </c>
      <c r="CM276" s="3" t="str">
        <f>IF('DATA ENTRY'!CK275="","",IF('DATA ENTRY'!E275="","",IF(AND($CD$4='DATA ENTRY'!CK275,$CG$4='DATA ENTRY'!D275),'DATA ENTRY'!E275,"")))</f>
        <v/>
      </c>
      <c r="CN276" s="3" t="str">
        <f>IF('DATA ENTRY'!CK275="","",IF('DATA ENTRY'!W275="","",IF(AND($CD$4='DATA ENTRY'!CK275,$CG$4='DATA ENTRY'!D275),'DATA ENTRY'!W275,"")))</f>
        <v/>
      </c>
      <c r="CO276" s="3" t="str">
        <f>IF('DATA ENTRY'!CK275="","",IF('DATA ENTRY'!X275="","",IF(AND($CD$4='DATA ENTRY'!CK275,$CG$4='DATA ENTRY'!D275),'DATA ENTRY'!X275,"")))</f>
        <v/>
      </c>
      <c r="CP276" s="108" t="str">
        <f t="shared" si="71"/>
        <v/>
      </c>
      <c r="CQ276" s="108" t="str">
        <f>IF('DATA ENTRY'!CK275="","",IF('DATA ENTRY'!G275="","",IF(AND($CD$4='DATA ENTRY'!CK275,$CG$4='DATA ENTRY'!D275),'DATA ENTRY'!G275,"")))</f>
        <v/>
      </c>
      <c r="CR276" s="230" t="str">
        <f>IF('DATA ENTRY'!CK275="","",IF('DATA ENTRY'!D275="","",IF(AND($CD$4='DATA ENTRY'!CK275,$CG$4='DATA ENTRY'!D275),'DATA ENTRY'!D275,"")))</f>
        <v/>
      </c>
      <c r="CS276">
        <f t="shared" si="72"/>
        <v>0</v>
      </c>
      <c r="CT276">
        <f t="shared" si="73"/>
        <v>0</v>
      </c>
      <c r="CV276" s="139"/>
      <c r="CX276">
        <f t="shared" si="74"/>
        <v>0</v>
      </c>
      <c r="DB276" t="str">
        <f t="shared" si="81"/>
        <v/>
      </c>
      <c r="DC276" t="str">
        <f t="shared" si="82"/>
        <v/>
      </c>
      <c r="DD276" s="224">
        <v>270</v>
      </c>
      <c r="DE276" s="3" t="str">
        <f>IF('DATA ENTRY'!CK275="","",IF('DATA ENTRY'!B275="","",IF(AND($DF$4='DATA ENTRY'!D275),'DATA ENTRY'!B275,"")))</f>
        <v/>
      </c>
      <c r="DF276" s="3" t="str">
        <f>IF('DATA ENTRY'!CK275="","",IF('DATA ENTRY'!C275="","",IF(AND($DF$4='DATA ENTRY'!D275),'DATA ENTRY'!C275,"")))</f>
        <v/>
      </c>
      <c r="DG276" s="4" t="str">
        <f>IF('DATA ENTRY'!CK275="","",IF('DATA ENTRY'!I275="","",IF(AND($DF$4='DATA ENTRY'!D275),'DATA ENTRY'!I275,"")))</f>
        <v/>
      </c>
      <c r="DH276" s="4" t="str">
        <f>IF('DATA ENTRY'!CK275="","",IF('DATA ENTRY'!CK275="","",IF(AND($DF$4='DATA ENTRY'!D275),'DATA ENTRY'!CK275,"")))</f>
        <v/>
      </c>
      <c r="DI276" s="3" t="str">
        <f>IF('DATA ENTRY'!CK275="","",IF('DATA ENTRY'!N275="","",IF(AND($DF$4='DATA ENTRY'!D275),'DATA ENTRY'!N275,"")))</f>
        <v/>
      </c>
      <c r="DJ276" s="107" t="str">
        <f>IF('DATA ENTRY'!CK275="","",IF('DATA ENTRY'!O275="","",IF(AND($DF$4='DATA ENTRY'!D275),'DATA ENTRY'!O275,"")))</f>
        <v/>
      </c>
      <c r="DK276" s="3" t="str">
        <f>IF('DATA ENTRY'!CK275="","",IF('DATA ENTRY'!P275="","",IF(AND($DF$4='DATA ENTRY'!D275),'DATA ENTRY'!P275,"")))</f>
        <v/>
      </c>
      <c r="DL276" s="107" t="str">
        <f>IF('DATA ENTRY'!CK275="","",IF('DATA ENTRY'!Q275="","",IF(AND($DF$4='DATA ENTRY'!D275),'DATA ENTRY'!Q275,"")))</f>
        <v/>
      </c>
      <c r="DM276" s="3" t="str">
        <f>IF('DATA ENTRY'!CK275="","",IF('DATA ENTRY'!R275="","",IF(AND($DF$4='DATA ENTRY'!D275),'DATA ENTRY'!R275,"")))</f>
        <v/>
      </c>
      <c r="DN276" s="107" t="str">
        <f>IF('DATA ENTRY'!CK275="","",IF('DATA ENTRY'!S275="","",IF(AND($DF$4='DATA ENTRY'!D275),'DATA ENTRY'!S275,"")))</f>
        <v/>
      </c>
      <c r="DO276" s="3" t="str">
        <f>IF('DATA ENTRY'!CK275="","",IF('DATA ENTRY'!E275="","",IF(AND($DF$4='DATA ENTRY'!D275),'DATA ENTRY'!E275,"")))</f>
        <v/>
      </c>
      <c r="DP276" s="3" t="str">
        <f>IF('DATA ENTRY'!CK275="","",IF('DATA ENTRY'!D275="","",IF(AND($DF$4='DATA ENTRY'!D275),'DATA ENTRY'!D275,"")))</f>
        <v/>
      </c>
      <c r="DQ276" s="3" t="str">
        <f>IF('DATA ENTRY'!CK275="","",IF('DATA ENTRY'!W275="","",IF(AND($DF$4='DATA ENTRY'!D275),'DATA ENTRY'!W275,"")))</f>
        <v/>
      </c>
      <c r="DR276" s="3" t="str">
        <f>IF('DATA ENTRY'!CK275="","",IF('DATA ENTRY'!X275="","",IF(AND($DF$4='DATA ENTRY'!D275),'DATA ENTRY'!X275,"")))</f>
        <v/>
      </c>
      <c r="DS276" s="108" t="str">
        <f t="shared" si="75"/>
        <v/>
      </c>
      <c r="DT276" s="108" t="str">
        <f>IF('DATA ENTRY'!CK275="","",IF('DATA ENTRY'!D275="","",IF(AND($DF$4='DATA ENTRY'!D275),'DATA ENTRY'!G275,"")))</f>
        <v/>
      </c>
      <c r="DY276">
        <f t="shared" si="76"/>
        <v>0</v>
      </c>
      <c r="EB276" t="str">
        <f t="shared" si="77"/>
        <v/>
      </c>
      <c r="EC276" t="str">
        <f t="shared" si="78"/>
        <v/>
      </c>
      <c r="ED276" s="224">
        <v>270</v>
      </c>
      <c r="EE276" s="3" t="str">
        <f>IF('DATA ENTRY'!CK275="","",IF('DATA ENTRY'!B275="","",IF(AND($EF$4='DATA ENTRY'!G275,$EH$4='DATA ENTRY'!F275),'DATA ENTRY'!B275,"")))</f>
        <v/>
      </c>
      <c r="EF276" s="3" t="str">
        <f>IF('DATA ENTRY'!CK275="","",IF('DATA ENTRY'!C275="","",IF(AND($EF$4='DATA ENTRY'!G275,$EH$4='DATA ENTRY'!F275),'DATA ENTRY'!C275,"")))</f>
        <v/>
      </c>
      <c r="EG276" s="4" t="str">
        <f>IF('DATA ENTRY'!CK275="","",IF('DATA ENTRY'!I275="","",IF(AND($EF$4='DATA ENTRY'!G275,$EH$4='DATA ENTRY'!F275),'DATA ENTRY'!I275,"")))</f>
        <v/>
      </c>
      <c r="EH276" s="4" t="str">
        <f>IF('DATA ENTRY'!CK275="","",IF('DATA ENTRY'!CK275="","",IF(AND($EF$4='DATA ENTRY'!G275,$EH$4='DATA ENTRY'!F275),'DATA ENTRY'!CK275,"")))</f>
        <v/>
      </c>
      <c r="EI276" s="3" t="str">
        <f>IF('DATA ENTRY'!CK275="","",IF('DATA ENTRY'!N275="","",IF(AND($EF$4='DATA ENTRY'!G275,$EH$4='DATA ENTRY'!F275),'DATA ENTRY'!N275,"")))</f>
        <v/>
      </c>
      <c r="EJ276" s="107" t="str">
        <f>IF('DATA ENTRY'!CK275="","",IF('DATA ENTRY'!O275="","",IF(AND($EF$4='DATA ENTRY'!G275,$EH$4='DATA ENTRY'!F275),'DATA ENTRY'!O275,"")))</f>
        <v/>
      </c>
      <c r="EK276" s="3" t="str">
        <f>IF('DATA ENTRY'!CK275="","",IF('DATA ENTRY'!P275="","",IF(AND($EF$4='DATA ENTRY'!G275,$EH$4='DATA ENTRY'!F275),'DATA ENTRY'!P275,"")))</f>
        <v/>
      </c>
      <c r="EL276" s="107" t="str">
        <f>IF('DATA ENTRY'!CK275="","",IF('DATA ENTRY'!Q275="","",IF(AND($EF$4='DATA ENTRY'!G275,$EH$4='DATA ENTRY'!F275),'DATA ENTRY'!Q275,"")))</f>
        <v/>
      </c>
      <c r="EM276" s="3" t="str">
        <f>IF('DATA ENTRY'!CK275="","",IF('DATA ENTRY'!R275="","",IF(AND($EF$4='DATA ENTRY'!G275,$EH$4='DATA ENTRY'!F275),'DATA ENTRY'!R275,"")))</f>
        <v/>
      </c>
      <c r="EN276" s="107" t="str">
        <f>IF('DATA ENTRY'!CK275="","",IF('DATA ENTRY'!S275="","",IF(AND($EF$4='DATA ENTRY'!G275,$EH$4='DATA ENTRY'!F275),'DATA ENTRY'!S275,"")))</f>
        <v/>
      </c>
      <c r="EO276" s="3" t="str">
        <f>IF('DATA ENTRY'!CK275="","",IF('DATA ENTRY'!E275="","",IF(AND($EF$4='DATA ENTRY'!G275,$EH$4='DATA ENTRY'!F275),'DATA ENTRY'!E275,"")))</f>
        <v/>
      </c>
      <c r="EP276" s="3" t="str">
        <f>IF('DATA ENTRY'!CK275="","",IF('DATA ENTRY'!D275="","",IF(AND($EF$4='DATA ENTRY'!G275,$EH$4='DATA ENTRY'!F275),'DATA ENTRY'!D275,"")))</f>
        <v/>
      </c>
      <c r="EQ276" s="3" t="str">
        <f>IF('DATA ENTRY'!CK275="","",IF('DATA ENTRY'!W275="","",IF(AND($EF$4='DATA ENTRY'!G275,$EH$4='DATA ENTRY'!F275),'DATA ENTRY'!W275,"")))</f>
        <v/>
      </c>
      <c r="ER276" s="3" t="str">
        <f>IF('DATA ENTRY'!CK275="","",IF('DATA ENTRY'!X275="","",IF(AND($EF$4='DATA ENTRY'!G275,$EH$4='DATA ENTRY'!F275),'DATA ENTRY'!X275,"")))</f>
        <v/>
      </c>
      <c r="ES276" s="108" t="str">
        <f t="shared" si="79"/>
        <v/>
      </c>
      <c r="ET276" s="108" t="str">
        <f>IF('DATA ENTRY'!CK275="","",IF('DATA ENTRY'!D275="","",IF(AND($EF$4='DATA ENTRY'!G275,$EH$4='DATA ENTRY'!F275),'DATA ENTRY'!G275,"")))</f>
        <v/>
      </c>
      <c r="EY276">
        <f t="shared" si="80"/>
        <v>0</v>
      </c>
    </row>
    <row r="277" spans="1:155">
      <c r="A277" t="str">
        <f>IF(S277=0,"",1+(MAX($A$7:A276)))</f>
        <v/>
      </c>
      <c r="B277" s="224">
        <v>271</v>
      </c>
      <c r="C277" s="3" t="str">
        <f>IF('DATA ENTRY'!CK276="","",IF('DATA ENTRY'!B276="","",IF($D$4="All Post",'DATA ENTRY'!B276,IF(AND($D$4='DATA ENTRY'!CK276),'DATA ENTRY'!B276,""))))</f>
        <v/>
      </c>
      <c r="D277" s="3" t="str">
        <f>IF('DATA ENTRY'!CK276="","",IF('DATA ENTRY'!C276="","",IF($D$4="All Post",'DATA ENTRY'!C276,IF(AND($D$4='DATA ENTRY'!CK276),'DATA ENTRY'!C276,""))))</f>
        <v/>
      </c>
      <c r="E277" s="4" t="str">
        <f>IF('DATA ENTRY'!CK276="","",IF('DATA ENTRY'!I276="","",IF($D$4="All Post",'DATA ENTRY'!I276,IF(AND($D$4='DATA ENTRY'!CK276),'DATA ENTRY'!I276,""))))</f>
        <v/>
      </c>
      <c r="F277" s="4" t="str">
        <f>IF('DATA ENTRY'!CK276="","",IF('DATA ENTRY'!CK276="","",IF($D$4="All Post",'DATA ENTRY'!CK276,IF(AND($D$4='DATA ENTRY'!CK276),'DATA ENTRY'!CK276,""))))</f>
        <v/>
      </c>
      <c r="G277" s="3" t="str">
        <f>IF('DATA ENTRY'!CK276="","",IF('DATA ENTRY'!N276="","",IF($D$4="All Post",'DATA ENTRY'!N276,IF(AND($D$4='DATA ENTRY'!CK276),'DATA ENTRY'!N276,""))))</f>
        <v/>
      </c>
      <c r="H277" s="107" t="str">
        <f>IF('DATA ENTRY'!CK276="","",IF('DATA ENTRY'!O276="","",IF($D$4="All Post",'DATA ENTRY'!O276,IF(AND($D$4='DATA ENTRY'!CK276),'DATA ENTRY'!O276,""))))</f>
        <v/>
      </c>
      <c r="I277" s="3" t="str">
        <f>IF('DATA ENTRY'!CK276="","",IF('DATA ENTRY'!P276="","",IF($D$4="All Post",'DATA ENTRY'!P276,IF(AND($D$4='DATA ENTRY'!CK276),'DATA ENTRY'!P276,""))))</f>
        <v/>
      </c>
      <c r="J277" s="107" t="str">
        <f>IF('DATA ENTRY'!CK276="","",IF('DATA ENTRY'!Q276="","",IF($D$4="All Post",'DATA ENTRY'!Q276,IF(AND($D$4='DATA ENTRY'!CK276),'DATA ENTRY'!Q276,""))))</f>
        <v/>
      </c>
      <c r="K277" s="3" t="str">
        <f>IF('DATA ENTRY'!CK276="","",IF('DATA ENTRY'!R276="","",IF($D$4="All Post",'DATA ENTRY'!R276,IF(AND($D$4='DATA ENTRY'!CK276),'DATA ENTRY'!R276,""))))</f>
        <v/>
      </c>
      <c r="L277" s="3" t="str">
        <f>IF('DATA ENTRY'!CK276="","",IF('DATA ENTRY'!S276="","",IF($D$4="All Post",'DATA ENTRY'!S276,IF(AND($D$4='DATA ENTRY'!CK276),'DATA ENTRY'!S276,""))))</f>
        <v/>
      </c>
      <c r="M277" s="3" t="str">
        <f>IF('DATA ENTRY'!CK276="","",IF('DATA ENTRY'!E276="","",IF($D$4="All Post",'DATA ENTRY'!E276,IF(AND($D$4='DATA ENTRY'!CK276),'DATA ENTRY'!E276,""))))</f>
        <v/>
      </c>
      <c r="N277" s="3" t="str">
        <f>IF('DATA ENTRY'!CK276="","",IF('DATA ENTRY'!W276="","",IF($D$4="All Post",'DATA ENTRY'!W276,IF(AND($D$4='DATA ENTRY'!CK276),'DATA ENTRY'!W276,""))))</f>
        <v/>
      </c>
      <c r="O277" s="3" t="str">
        <f>IF('DATA ENTRY'!CK276="","",IF('DATA ENTRY'!X276="","",IF($D$4="All Post",'DATA ENTRY'!X276,IF(AND($D$4='DATA ENTRY'!CK276),'DATA ENTRY'!X276,""))))</f>
        <v/>
      </c>
      <c r="P277" s="3" t="str">
        <f>IF('DATA ENTRY'!CK276="","",IF('DATA ENTRY'!G276="","",IF($D$4="All Post",'DATA ENTRY'!G276,IF(AND($D$4='DATA ENTRY'!CK276),'DATA ENTRY'!G276,""))))</f>
        <v/>
      </c>
      <c r="S277">
        <f t="shared" si="67"/>
        <v>0</v>
      </c>
      <c r="T277" t="str">
        <f t="shared" si="68"/>
        <v/>
      </c>
      <c r="BZ277" t="str">
        <f t="shared" si="69"/>
        <v/>
      </c>
      <c r="CA277" t="str">
        <f t="shared" si="70"/>
        <v/>
      </c>
      <c r="CB277" s="224">
        <v>271</v>
      </c>
      <c r="CC277" s="3" t="str">
        <f>IF('DATA ENTRY'!CK276="","",IF('DATA ENTRY'!B276="","",IF(AND($CD$4='DATA ENTRY'!CK276,$CG$4='DATA ENTRY'!D276),'DATA ENTRY'!B276,"")))</f>
        <v/>
      </c>
      <c r="CD277" s="3" t="str">
        <f>IF('DATA ENTRY'!CK276="","",IF('DATA ENTRY'!C276="","",IF(AND($CD$4='DATA ENTRY'!CK276,$CG$4='DATA ENTRY'!D276),'DATA ENTRY'!C276,"")))</f>
        <v/>
      </c>
      <c r="CE277" s="4" t="str">
        <f>IF('DATA ENTRY'!CK276="","",IF('DATA ENTRY'!I276="","",IF(AND($CD$4='DATA ENTRY'!CK276,$CG$4='DATA ENTRY'!D276),'DATA ENTRY'!I276,"")))</f>
        <v/>
      </c>
      <c r="CF277" s="4" t="str">
        <f>IF('DATA ENTRY'!CK276="","",IF('DATA ENTRY'!CK276="","",IF(AND($CD$4='DATA ENTRY'!CK276,$CG$4='DATA ENTRY'!D276),'DATA ENTRY'!CK276,"")))</f>
        <v/>
      </c>
      <c r="CG277" s="3" t="str">
        <f>IF('DATA ENTRY'!CK276="","",IF('DATA ENTRY'!N276="","",IF(AND($CD$4='DATA ENTRY'!CK276,$CG$4='DATA ENTRY'!D276),'DATA ENTRY'!N276,"")))</f>
        <v/>
      </c>
      <c r="CH277" s="107" t="str">
        <f>IF('DATA ENTRY'!CK276="","",IF('DATA ENTRY'!O276="","",IF(AND($CD$4='DATA ENTRY'!CK276,$CG$4='DATA ENTRY'!D276),'DATA ENTRY'!O276,"")))</f>
        <v/>
      </c>
      <c r="CI277" s="3" t="str">
        <f>IF('DATA ENTRY'!CK276="","",IF('DATA ENTRY'!P276="","",IF(AND($CD$4='DATA ENTRY'!CK276,$CG$4='DATA ENTRY'!D276),'DATA ENTRY'!P276,"")))</f>
        <v/>
      </c>
      <c r="CJ277" s="107" t="str">
        <f>IF('DATA ENTRY'!CK276="","",IF('DATA ENTRY'!Q276="","",IF(AND($CD$4='DATA ENTRY'!CK276,$CG$4='DATA ENTRY'!D276),'DATA ENTRY'!Q276,"")))</f>
        <v/>
      </c>
      <c r="CK277" s="3" t="str">
        <f>IF('DATA ENTRY'!CK276="","",IF('DATA ENTRY'!R276="","",IF(AND($CD$4='DATA ENTRY'!CK276,$CG$4='DATA ENTRY'!D276),'DATA ENTRY'!R276,"")))</f>
        <v/>
      </c>
      <c r="CL277" s="3" t="str">
        <f>IF('DATA ENTRY'!CK276="","",IF('DATA ENTRY'!S276="","",IF(AND($CD$4='DATA ENTRY'!CK276,$CG$4='DATA ENTRY'!D276),'DATA ENTRY'!S276,"")))</f>
        <v/>
      </c>
      <c r="CM277" s="3" t="str">
        <f>IF('DATA ENTRY'!CK276="","",IF('DATA ENTRY'!E276="","",IF(AND($CD$4='DATA ENTRY'!CK276,$CG$4='DATA ENTRY'!D276),'DATA ENTRY'!E276,"")))</f>
        <v/>
      </c>
      <c r="CN277" s="3" t="str">
        <f>IF('DATA ENTRY'!CK276="","",IF('DATA ENTRY'!W276="","",IF(AND($CD$4='DATA ENTRY'!CK276,$CG$4='DATA ENTRY'!D276),'DATA ENTRY'!W276,"")))</f>
        <v/>
      </c>
      <c r="CO277" s="3" t="str">
        <f>IF('DATA ENTRY'!CK276="","",IF('DATA ENTRY'!X276="","",IF(AND($CD$4='DATA ENTRY'!CK276,$CG$4='DATA ENTRY'!D276),'DATA ENTRY'!X276,"")))</f>
        <v/>
      </c>
      <c r="CP277" s="108" t="str">
        <f t="shared" si="71"/>
        <v/>
      </c>
      <c r="CQ277" s="108" t="str">
        <f>IF('DATA ENTRY'!CK276="","",IF('DATA ENTRY'!G276="","",IF(AND($CD$4='DATA ENTRY'!CK276,$CG$4='DATA ENTRY'!D276),'DATA ENTRY'!G276,"")))</f>
        <v/>
      </c>
      <c r="CR277" s="230" t="str">
        <f>IF('DATA ENTRY'!CK276="","",IF('DATA ENTRY'!D276="","",IF(AND($CD$4='DATA ENTRY'!CK276,$CG$4='DATA ENTRY'!D276),'DATA ENTRY'!D276,"")))</f>
        <v/>
      </c>
      <c r="CS277">
        <f t="shared" si="72"/>
        <v>0</v>
      </c>
      <c r="CT277">
        <f t="shared" si="73"/>
        <v>0</v>
      </c>
      <c r="CV277" s="139"/>
      <c r="CX277">
        <f t="shared" si="74"/>
        <v>0</v>
      </c>
      <c r="DB277" t="str">
        <f t="shared" si="81"/>
        <v/>
      </c>
      <c r="DC277" t="str">
        <f t="shared" si="82"/>
        <v/>
      </c>
      <c r="DD277" s="224">
        <v>271</v>
      </c>
      <c r="DE277" s="3" t="str">
        <f>IF('DATA ENTRY'!CK276="","",IF('DATA ENTRY'!B276="","",IF(AND($DF$4='DATA ENTRY'!D276),'DATA ENTRY'!B276,"")))</f>
        <v/>
      </c>
      <c r="DF277" s="3" t="str">
        <f>IF('DATA ENTRY'!CK276="","",IF('DATA ENTRY'!C276="","",IF(AND($DF$4='DATA ENTRY'!D276),'DATA ENTRY'!C276,"")))</f>
        <v/>
      </c>
      <c r="DG277" s="4" t="str">
        <f>IF('DATA ENTRY'!CK276="","",IF('DATA ENTRY'!I276="","",IF(AND($DF$4='DATA ENTRY'!D276),'DATA ENTRY'!I276,"")))</f>
        <v/>
      </c>
      <c r="DH277" s="4" t="str">
        <f>IF('DATA ENTRY'!CK276="","",IF('DATA ENTRY'!CK276="","",IF(AND($DF$4='DATA ENTRY'!D276),'DATA ENTRY'!CK276,"")))</f>
        <v/>
      </c>
      <c r="DI277" s="3" t="str">
        <f>IF('DATA ENTRY'!CK276="","",IF('DATA ENTRY'!N276="","",IF(AND($DF$4='DATA ENTRY'!D276),'DATA ENTRY'!N276,"")))</f>
        <v/>
      </c>
      <c r="DJ277" s="107" t="str">
        <f>IF('DATA ENTRY'!CK276="","",IF('DATA ENTRY'!O276="","",IF(AND($DF$4='DATA ENTRY'!D276),'DATA ENTRY'!O276,"")))</f>
        <v/>
      </c>
      <c r="DK277" s="3" t="str">
        <f>IF('DATA ENTRY'!CK276="","",IF('DATA ENTRY'!P276="","",IF(AND($DF$4='DATA ENTRY'!D276),'DATA ENTRY'!P276,"")))</f>
        <v/>
      </c>
      <c r="DL277" s="107" t="str">
        <f>IF('DATA ENTRY'!CK276="","",IF('DATA ENTRY'!Q276="","",IF(AND($DF$4='DATA ENTRY'!D276),'DATA ENTRY'!Q276,"")))</f>
        <v/>
      </c>
      <c r="DM277" s="3" t="str">
        <f>IF('DATA ENTRY'!CK276="","",IF('DATA ENTRY'!R276="","",IF(AND($DF$4='DATA ENTRY'!D276),'DATA ENTRY'!R276,"")))</f>
        <v/>
      </c>
      <c r="DN277" s="107" t="str">
        <f>IF('DATA ENTRY'!CK276="","",IF('DATA ENTRY'!S276="","",IF(AND($DF$4='DATA ENTRY'!D276),'DATA ENTRY'!S276,"")))</f>
        <v/>
      </c>
      <c r="DO277" s="3" t="str">
        <f>IF('DATA ENTRY'!CK276="","",IF('DATA ENTRY'!E276="","",IF(AND($DF$4='DATA ENTRY'!D276),'DATA ENTRY'!E276,"")))</f>
        <v/>
      </c>
      <c r="DP277" s="3" t="str">
        <f>IF('DATA ENTRY'!CK276="","",IF('DATA ENTRY'!D276="","",IF(AND($DF$4='DATA ENTRY'!D276),'DATA ENTRY'!D276,"")))</f>
        <v/>
      </c>
      <c r="DQ277" s="3" t="str">
        <f>IF('DATA ENTRY'!CK276="","",IF('DATA ENTRY'!W276="","",IF(AND($DF$4='DATA ENTRY'!D276),'DATA ENTRY'!W276,"")))</f>
        <v/>
      </c>
      <c r="DR277" s="3" t="str">
        <f>IF('DATA ENTRY'!CK276="","",IF('DATA ENTRY'!X276="","",IF(AND($DF$4='DATA ENTRY'!D276),'DATA ENTRY'!X276,"")))</f>
        <v/>
      </c>
      <c r="DS277" s="108" t="str">
        <f t="shared" si="75"/>
        <v/>
      </c>
      <c r="DT277" s="108" t="str">
        <f>IF('DATA ENTRY'!CK276="","",IF('DATA ENTRY'!D276="","",IF(AND($DF$4='DATA ENTRY'!D276),'DATA ENTRY'!G276,"")))</f>
        <v/>
      </c>
      <c r="DY277">
        <f t="shared" si="76"/>
        <v>0</v>
      </c>
      <c r="EB277" t="str">
        <f t="shared" si="77"/>
        <v/>
      </c>
      <c r="EC277" t="str">
        <f t="shared" si="78"/>
        <v/>
      </c>
      <c r="ED277" s="224">
        <v>271</v>
      </c>
      <c r="EE277" s="3" t="str">
        <f>IF('DATA ENTRY'!CK276="","",IF('DATA ENTRY'!B276="","",IF(AND($EF$4='DATA ENTRY'!G276,$EH$4='DATA ENTRY'!F276),'DATA ENTRY'!B276,"")))</f>
        <v/>
      </c>
      <c r="EF277" s="3" t="str">
        <f>IF('DATA ENTRY'!CK276="","",IF('DATA ENTRY'!C276="","",IF(AND($EF$4='DATA ENTRY'!G276,$EH$4='DATA ENTRY'!F276),'DATA ENTRY'!C276,"")))</f>
        <v/>
      </c>
      <c r="EG277" s="4" t="str">
        <f>IF('DATA ENTRY'!CK276="","",IF('DATA ENTRY'!I276="","",IF(AND($EF$4='DATA ENTRY'!G276,$EH$4='DATA ENTRY'!F276),'DATA ENTRY'!I276,"")))</f>
        <v/>
      </c>
      <c r="EH277" s="4" t="str">
        <f>IF('DATA ENTRY'!CK276="","",IF('DATA ENTRY'!CK276="","",IF(AND($EF$4='DATA ENTRY'!G276,$EH$4='DATA ENTRY'!F276),'DATA ENTRY'!CK276,"")))</f>
        <v/>
      </c>
      <c r="EI277" s="3" t="str">
        <f>IF('DATA ENTRY'!CK276="","",IF('DATA ENTRY'!N276="","",IF(AND($EF$4='DATA ENTRY'!G276,$EH$4='DATA ENTRY'!F276),'DATA ENTRY'!N276,"")))</f>
        <v/>
      </c>
      <c r="EJ277" s="107" t="str">
        <f>IF('DATA ENTRY'!CK276="","",IF('DATA ENTRY'!O276="","",IF(AND($EF$4='DATA ENTRY'!G276,$EH$4='DATA ENTRY'!F276),'DATA ENTRY'!O276,"")))</f>
        <v/>
      </c>
      <c r="EK277" s="3" t="str">
        <f>IF('DATA ENTRY'!CK276="","",IF('DATA ENTRY'!P276="","",IF(AND($EF$4='DATA ENTRY'!G276,$EH$4='DATA ENTRY'!F276),'DATA ENTRY'!P276,"")))</f>
        <v/>
      </c>
      <c r="EL277" s="107" t="str">
        <f>IF('DATA ENTRY'!CK276="","",IF('DATA ENTRY'!Q276="","",IF(AND($EF$4='DATA ENTRY'!G276,$EH$4='DATA ENTRY'!F276),'DATA ENTRY'!Q276,"")))</f>
        <v/>
      </c>
      <c r="EM277" s="3" t="str">
        <f>IF('DATA ENTRY'!CK276="","",IF('DATA ENTRY'!R276="","",IF(AND($EF$4='DATA ENTRY'!G276,$EH$4='DATA ENTRY'!F276),'DATA ENTRY'!R276,"")))</f>
        <v/>
      </c>
      <c r="EN277" s="107" t="str">
        <f>IF('DATA ENTRY'!CK276="","",IF('DATA ENTRY'!S276="","",IF(AND($EF$4='DATA ENTRY'!G276,$EH$4='DATA ENTRY'!F276),'DATA ENTRY'!S276,"")))</f>
        <v/>
      </c>
      <c r="EO277" s="3" t="str">
        <f>IF('DATA ENTRY'!CK276="","",IF('DATA ENTRY'!E276="","",IF(AND($EF$4='DATA ENTRY'!G276,$EH$4='DATA ENTRY'!F276),'DATA ENTRY'!E276,"")))</f>
        <v/>
      </c>
      <c r="EP277" s="3" t="str">
        <f>IF('DATA ENTRY'!CK276="","",IF('DATA ENTRY'!D276="","",IF(AND($EF$4='DATA ENTRY'!G276,$EH$4='DATA ENTRY'!F276),'DATA ENTRY'!D276,"")))</f>
        <v/>
      </c>
      <c r="EQ277" s="3" t="str">
        <f>IF('DATA ENTRY'!CK276="","",IF('DATA ENTRY'!W276="","",IF(AND($EF$4='DATA ENTRY'!G276,$EH$4='DATA ENTRY'!F276),'DATA ENTRY'!W276,"")))</f>
        <v/>
      </c>
      <c r="ER277" s="3" t="str">
        <f>IF('DATA ENTRY'!CK276="","",IF('DATA ENTRY'!X276="","",IF(AND($EF$4='DATA ENTRY'!G276,$EH$4='DATA ENTRY'!F276),'DATA ENTRY'!X276,"")))</f>
        <v/>
      </c>
      <c r="ES277" s="108" t="str">
        <f t="shared" si="79"/>
        <v/>
      </c>
      <c r="ET277" s="108" t="str">
        <f>IF('DATA ENTRY'!CK276="","",IF('DATA ENTRY'!D276="","",IF(AND($EF$4='DATA ENTRY'!G276,$EH$4='DATA ENTRY'!F276),'DATA ENTRY'!G276,"")))</f>
        <v/>
      </c>
      <c r="EY277">
        <f t="shared" si="80"/>
        <v>0</v>
      </c>
    </row>
    <row r="278" spans="1:155">
      <c r="A278" t="str">
        <f>IF(S278=0,"",1+(MAX($A$7:A277)))</f>
        <v/>
      </c>
      <c r="B278" s="224">
        <v>272</v>
      </c>
      <c r="C278" s="3" t="str">
        <f>IF('DATA ENTRY'!CK277="","",IF('DATA ENTRY'!B277="","",IF($D$4="All Post",'DATA ENTRY'!B277,IF(AND($D$4='DATA ENTRY'!CK277),'DATA ENTRY'!B277,""))))</f>
        <v/>
      </c>
      <c r="D278" s="3" t="str">
        <f>IF('DATA ENTRY'!CK277="","",IF('DATA ENTRY'!C277="","",IF($D$4="All Post",'DATA ENTRY'!C277,IF(AND($D$4='DATA ENTRY'!CK277),'DATA ENTRY'!C277,""))))</f>
        <v/>
      </c>
      <c r="E278" s="4" t="str">
        <f>IF('DATA ENTRY'!CK277="","",IF('DATA ENTRY'!I277="","",IF($D$4="All Post",'DATA ENTRY'!I277,IF(AND($D$4='DATA ENTRY'!CK277),'DATA ENTRY'!I277,""))))</f>
        <v/>
      </c>
      <c r="F278" s="4" t="str">
        <f>IF('DATA ENTRY'!CK277="","",IF('DATA ENTRY'!CK277="","",IF($D$4="All Post",'DATA ENTRY'!CK277,IF(AND($D$4='DATA ENTRY'!CK277),'DATA ENTRY'!CK277,""))))</f>
        <v/>
      </c>
      <c r="G278" s="3" t="str">
        <f>IF('DATA ENTRY'!CK277="","",IF('DATA ENTRY'!N277="","",IF($D$4="All Post",'DATA ENTRY'!N277,IF(AND($D$4='DATA ENTRY'!CK277),'DATA ENTRY'!N277,""))))</f>
        <v/>
      </c>
      <c r="H278" s="107" t="str">
        <f>IF('DATA ENTRY'!CK277="","",IF('DATA ENTRY'!O277="","",IF($D$4="All Post",'DATA ENTRY'!O277,IF(AND($D$4='DATA ENTRY'!CK277),'DATA ENTRY'!O277,""))))</f>
        <v/>
      </c>
      <c r="I278" s="3" t="str">
        <f>IF('DATA ENTRY'!CK277="","",IF('DATA ENTRY'!P277="","",IF($D$4="All Post",'DATA ENTRY'!P277,IF(AND($D$4='DATA ENTRY'!CK277),'DATA ENTRY'!P277,""))))</f>
        <v/>
      </c>
      <c r="J278" s="107" t="str">
        <f>IF('DATA ENTRY'!CK277="","",IF('DATA ENTRY'!Q277="","",IF($D$4="All Post",'DATA ENTRY'!Q277,IF(AND($D$4='DATA ENTRY'!CK277),'DATA ENTRY'!Q277,""))))</f>
        <v/>
      </c>
      <c r="K278" s="3" t="str">
        <f>IF('DATA ENTRY'!CK277="","",IF('DATA ENTRY'!R277="","",IF($D$4="All Post",'DATA ENTRY'!R277,IF(AND($D$4='DATA ENTRY'!CK277),'DATA ENTRY'!R277,""))))</f>
        <v/>
      </c>
      <c r="L278" s="3" t="str">
        <f>IF('DATA ENTRY'!CK277="","",IF('DATA ENTRY'!S277="","",IF($D$4="All Post",'DATA ENTRY'!S277,IF(AND($D$4='DATA ENTRY'!CK277),'DATA ENTRY'!S277,""))))</f>
        <v/>
      </c>
      <c r="M278" s="3" t="str">
        <f>IF('DATA ENTRY'!CK277="","",IF('DATA ENTRY'!E277="","",IF($D$4="All Post",'DATA ENTRY'!E277,IF(AND($D$4='DATA ENTRY'!CK277),'DATA ENTRY'!E277,""))))</f>
        <v/>
      </c>
      <c r="N278" s="3" t="str">
        <f>IF('DATA ENTRY'!CK277="","",IF('DATA ENTRY'!W277="","",IF($D$4="All Post",'DATA ENTRY'!W277,IF(AND($D$4='DATA ENTRY'!CK277),'DATA ENTRY'!W277,""))))</f>
        <v/>
      </c>
      <c r="O278" s="3" t="str">
        <f>IF('DATA ENTRY'!CK277="","",IF('DATA ENTRY'!X277="","",IF($D$4="All Post",'DATA ENTRY'!X277,IF(AND($D$4='DATA ENTRY'!CK277),'DATA ENTRY'!X277,""))))</f>
        <v/>
      </c>
      <c r="P278" s="3" t="str">
        <f>IF('DATA ENTRY'!CK277="","",IF('DATA ENTRY'!G277="","",IF($D$4="All Post",'DATA ENTRY'!G277,IF(AND($D$4='DATA ENTRY'!CK277),'DATA ENTRY'!G277,""))))</f>
        <v/>
      </c>
      <c r="S278">
        <f t="shared" si="67"/>
        <v>0</v>
      </c>
      <c r="T278" t="str">
        <f t="shared" si="68"/>
        <v/>
      </c>
      <c r="BZ278" t="str">
        <f t="shared" si="69"/>
        <v/>
      </c>
      <c r="CA278" t="str">
        <f t="shared" si="70"/>
        <v/>
      </c>
      <c r="CB278" s="224">
        <v>272</v>
      </c>
      <c r="CC278" s="3" t="str">
        <f>IF('DATA ENTRY'!CK277="","",IF('DATA ENTRY'!B277="","",IF(AND($CD$4='DATA ENTRY'!CK277,$CG$4='DATA ENTRY'!D277),'DATA ENTRY'!B277,"")))</f>
        <v/>
      </c>
      <c r="CD278" s="3" t="str">
        <f>IF('DATA ENTRY'!CK277="","",IF('DATA ENTRY'!C277="","",IF(AND($CD$4='DATA ENTRY'!CK277,$CG$4='DATA ENTRY'!D277),'DATA ENTRY'!C277,"")))</f>
        <v/>
      </c>
      <c r="CE278" s="4" t="str">
        <f>IF('DATA ENTRY'!CK277="","",IF('DATA ENTRY'!I277="","",IF(AND($CD$4='DATA ENTRY'!CK277,$CG$4='DATA ENTRY'!D277),'DATA ENTRY'!I277,"")))</f>
        <v/>
      </c>
      <c r="CF278" s="4" t="str">
        <f>IF('DATA ENTRY'!CK277="","",IF('DATA ENTRY'!CK277="","",IF(AND($CD$4='DATA ENTRY'!CK277,$CG$4='DATA ENTRY'!D277),'DATA ENTRY'!CK277,"")))</f>
        <v/>
      </c>
      <c r="CG278" s="3" t="str">
        <f>IF('DATA ENTRY'!CK277="","",IF('DATA ENTRY'!N277="","",IF(AND($CD$4='DATA ENTRY'!CK277,$CG$4='DATA ENTRY'!D277),'DATA ENTRY'!N277,"")))</f>
        <v/>
      </c>
      <c r="CH278" s="107" t="str">
        <f>IF('DATA ENTRY'!CK277="","",IF('DATA ENTRY'!O277="","",IF(AND($CD$4='DATA ENTRY'!CK277,$CG$4='DATA ENTRY'!D277),'DATA ENTRY'!O277,"")))</f>
        <v/>
      </c>
      <c r="CI278" s="3" t="str">
        <f>IF('DATA ENTRY'!CK277="","",IF('DATA ENTRY'!P277="","",IF(AND($CD$4='DATA ENTRY'!CK277,$CG$4='DATA ENTRY'!D277),'DATA ENTRY'!P277,"")))</f>
        <v/>
      </c>
      <c r="CJ278" s="107" t="str">
        <f>IF('DATA ENTRY'!CK277="","",IF('DATA ENTRY'!Q277="","",IF(AND($CD$4='DATA ENTRY'!CK277,$CG$4='DATA ENTRY'!D277),'DATA ENTRY'!Q277,"")))</f>
        <v/>
      </c>
      <c r="CK278" s="3" t="str">
        <f>IF('DATA ENTRY'!CK277="","",IF('DATA ENTRY'!R277="","",IF(AND($CD$4='DATA ENTRY'!CK277,$CG$4='DATA ENTRY'!D277),'DATA ENTRY'!R277,"")))</f>
        <v/>
      </c>
      <c r="CL278" s="3" t="str">
        <f>IF('DATA ENTRY'!CK277="","",IF('DATA ENTRY'!S277="","",IF(AND($CD$4='DATA ENTRY'!CK277,$CG$4='DATA ENTRY'!D277),'DATA ENTRY'!S277,"")))</f>
        <v/>
      </c>
      <c r="CM278" s="3" t="str">
        <f>IF('DATA ENTRY'!CK277="","",IF('DATA ENTRY'!E277="","",IF(AND($CD$4='DATA ENTRY'!CK277,$CG$4='DATA ENTRY'!D277),'DATA ENTRY'!E277,"")))</f>
        <v/>
      </c>
      <c r="CN278" s="3" t="str">
        <f>IF('DATA ENTRY'!CK277="","",IF('DATA ENTRY'!W277="","",IF(AND($CD$4='DATA ENTRY'!CK277,$CG$4='DATA ENTRY'!D277),'DATA ENTRY'!W277,"")))</f>
        <v/>
      </c>
      <c r="CO278" s="3" t="str">
        <f>IF('DATA ENTRY'!CK277="","",IF('DATA ENTRY'!X277="","",IF(AND($CD$4='DATA ENTRY'!CK277,$CG$4='DATA ENTRY'!D277),'DATA ENTRY'!X277,"")))</f>
        <v/>
      </c>
      <c r="CP278" s="108" t="str">
        <f t="shared" si="71"/>
        <v/>
      </c>
      <c r="CQ278" s="108" t="str">
        <f>IF('DATA ENTRY'!CK277="","",IF('DATA ENTRY'!G277="","",IF(AND($CD$4='DATA ENTRY'!CK277,$CG$4='DATA ENTRY'!D277),'DATA ENTRY'!G277,"")))</f>
        <v/>
      </c>
      <c r="CR278" s="230" t="str">
        <f>IF('DATA ENTRY'!CK277="","",IF('DATA ENTRY'!D277="","",IF(AND($CD$4='DATA ENTRY'!CK277,$CG$4='DATA ENTRY'!D277),'DATA ENTRY'!D277,"")))</f>
        <v/>
      </c>
      <c r="CS278">
        <f t="shared" si="72"/>
        <v>0</v>
      </c>
      <c r="CT278">
        <f t="shared" si="73"/>
        <v>0</v>
      </c>
      <c r="CV278" s="139"/>
      <c r="CX278">
        <f t="shared" si="74"/>
        <v>0</v>
      </c>
      <c r="DB278" t="str">
        <f t="shared" si="81"/>
        <v/>
      </c>
      <c r="DC278" t="str">
        <f t="shared" si="82"/>
        <v/>
      </c>
      <c r="DD278" s="224">
        <v>272</v>
      </c>
      <c r="DE278" s="3" t="str">
        <f>IF('DATA ENTRY'!CK277="","",IF('DATA ENTRY'!B277="","",IF(AND($DF$4='DATA ENTRY'!D277),'DATA ENTRY'!B277,"")))</f>
        <v/>
      </c>
      <c r="DF278" s="3" t="str">
        <f>IF('DATA ENTRY'!CK277="","",IF('DATA ENTRY'!C277="","",IF(AND($DF$4='DATA ENTRY'!D277),'DATA ENTRY'!C277,"")))</f>
        <v/>
      </c>
      <c r="DG278" s="4" t="str">
        <f>IF('DATA ENTRY'!CK277="","",IF('DATA ENTRY'!I277="","",IF(AND($DF$4='DATA ENTRY'!D277),'DATA ENTRY'!I277,"")))</f>
        <v/>
      </c>
      <c r="DH278" s="4" t="str">
        <f>IF('DATA ENTRY'!CK277="","",IF('DATA ENTRY'!CK277="","",IF(AND($DF$4='DATA ENTRY'!D277),'DATA ENTRY'!CK277,"")))</f>
        <v/>
      </c>
      <c r="DI278" s="3" t="str">
        <f>IF('DATA ENTRY'!CK277="","",IF('DATA ENTRY'!N277="","",IF(AND($DF$4='DATA ENTRY'!D277),'DATA ENTRY'!N277,"")))</f>
        <v/>
      </c>
      <c r="DJ278" s="107" t="str">
        <f>IF('DATA ENTRY'!CK277="","",IF('DATA ENTRY'!O277="","",IF(AND($DF$4='DATA ENTRY'!D277),'DATA ENTRY'!O277,"")))</f>
        <v/>
      </c>
      <c r="DK278" s="3" t="str">
        <f>IF('DATA ENTRY'!CK277="","",IF('DATA ENTRY'!P277="","",IF(AND($DF$4='DATA ENTRY'!D277),'DATA ENTRY'!P277,"")))</f>
        <v/>
      </c>
      <c r="DL278" s="107" t="str">
        <f>IF('DATA ENTRY'!CK277="","",IF('DATA ENTRY'!Q277="","",IF(AND($DF$4='DATA ENTRY'!D277),'DATA ENTRY'!Q277,"")))</f>
        <v/>
      </c>
      <c r="DM278" s="3" t="str">
        <f>IF('DATA ENTRY'!CK277="","",IF('DATA ENTRY'!R277="","",IF(AND($DF$4='DATA ENTRY'!D277),'DATA ENTRY'!R277,"")))</f>
        <v/>
      </c>
      <c r="DN278" s="107" t="str">
        <f>IF('DATA ENTRY'!CK277="","",IF('DATA ENTRY'!S277="","",IF(AND($DF$4='DATA ENTRY'!D277),'DATA ENTRY'!S277,"")))</f>
        <v/>
      </c>
      <c r="DO278" s="3" t="str">
        <f>IF('DATA ENTRY'!CK277="","",IF('DATA ENTRY'!E277="","",IF(AND($DF$4='DATA ENTRY'!D277),'DATA ENTRY'!E277,"")))</f>
        <v/>
      </c>
      <c r="DP278" s="3" t="str">
        <f>IF('DATA ENTRY'!CK277="","",IF('DATA ENTRY'!D277="","",IF(AND($DF$4='DATA ENTRY'!D277),'DATA ENTRY'!D277,"")))</f>
        <v/>
      </c>
      <c r="DQ278" s="3" t="str">
        <f>IF('DATA ENTRY'!CK277="","",IF('DATA ENTRY'!W277="","",IF(AND($DF$4='DATA ENTRY'!D277),'DATA ENTRY'!W277,"")))</f>
        <v/>
      </c>
      <c r="DR278" s="3" t="str">
        <f>IF('DATA ENTRY'!CK277="","",IF('DATA ENTRY'!X277="","",IF(AND($DF$4='DATA ENTRY'!D277),'DATA ENTRY'!X277,"")))</f>
        <v/>
      </c>
      <c r="DS278" s="108" t="str">
        <f t="shared" si="75"/>
        <v/>
      </c>
      <c r="DT278" s="108" t="str">
        <f>IF('DATA ENTRY'!CK277="","",IF('DATA ENTRY'!D277="","",IF(AND($DF$4='DATA ENTRY'!D277),'DATA ENTRY'!G277,"")))</f>
        <v/>
      </c>
      <c r="DY278">
        <f t="shared" si="76"/>
        <v>0</v>
      </c>
      <c r="EB278" t="str">
        <f t="shared" si="77"/>
        <v/>
      </c>
      <c r="EC278" t="str">
        <f t="shared" si="78"/>
        <v/>
      </c>
      <c r="ED278" s="224">
        <v>272</v>
      </c>
      <c r="EE278" s="3" t="str">
        <f>IF('DATA ENTRY'!CK277="","",IF('DATA ENTRY'!B277="","",IF(AND($EF$4='DATA ENTRY'!G277,$EH$4='DATA ENTRY'!F277),'DATA ENTRY'!B277,"")))</f>
        <v/>
      </c>
      <c r="EF278" s="3" t="str">
        <f>IF('DATA ENTRY'!CK277="","",IF('DATA ENTRY'!C277="","",IF(AND($EF$4='DATA ENTRY'!G277,$EH$4='DATA ENTRY'!F277),'DATA ENTRY'!C277,"")))</f>
        <v/>
      </c>
      <c r="EG278" s="4" t="str">
        <f>IF('DATA ENTRY'!CK277="","",IF('DATA ENTRY'!I277="","",IF(AND($EF$4='DATA ENTRY'!G277,$EH$4='DATA ENTRY'!F277),'DATA ENTRY'!I277,"")))</f>
        <v/>
      </c>
      <c r="EH278" s="4" t="str">
        <f>IF('DATA ENTRY'!CK277="","",IF('DATA ENTRY'!CK277="","",IF(AND($EF$4='DATA ENTRY'!G277,$EH$4='DATA ENTRY'!F277),'DATA ENTRY'!CK277,"")))</f>
        <v/>
      </c>
      <c r="EI278" s="3" t="str">
        <f>IF('DATA ENTRY'!CK277="","",IF('DATA ENTRY'!N277="","",IF(AND($EF$4='DATA ENTRY'!G277,$EH$4='DATA ENTRY'!F277),'DATA ENTRY'!N277,"")))</f>
        <v/>
      </c>
      <c r="EJ278" s="107" t="str">
        <f>IF('DATA ENTRY'!CK277="","",IF('DATA ENTRY'!O277="","",IF(AND($EF$4='DATA ENTRY'!G277,$EH$4='DATA ENTRY'!F277),'DATA ENTRY'!O277,"")))</f>
        <v/>
      </c>
      <c r="EK278" s="3" t="str">
        <f>IF('DATA ENTRY'!CK277="","",IF('DATA ENTRY'!P277="","",IF(AND($EF$4='DATA ENTRY'!G277,$EH$4='DATA ENTRY'!F277),'DATA ENTRY'!P277,"")))</f>
        <v/>
      </c>
      <c r="EL278" s="107" t="str">
        <f>IF('DATA ENTRY'!CK277="","",IF('DATA ENTRY'!Q277="","",IF(AND($EF$4='DATA ENTRY'!G277,$EH$4='DATA ENTRY'!F277),'DATA ENTRY'!Q277,"")))</f>
        <v/>
      </c>
      <c r="EM278" s="3" t="str">
        <f>IF('DATA ENTRY'!CK277="","",IF('DATA ENTRY'!R277="","",IF(AND($EF$4='DATA ENTRY'!G277,$EH$4='DATA ENTRY'!F277),'DATA ENTRY'!R277,"")))</f>
        <v/>
      </c>
      <c r="EN278" s="107" t="str">
        <f>IF('DATA ENTRY'!CK277="","",IF('DATA ENTRY'!S277="","",IF(AND($EF$4='DATA ENTRY'!G277,$EH$4='DATA ENTRY'!F277),'DATA ENTRY'!S277,"")))</f>
        <v/>
      </c>
      <c r="EO278" s="3" t="str">
        <f>IF('DATA ENTRY'!CK277="","",IF('DATA ENTRY'!E277="","",IF(AND($EF$4='DATA ENTRY'!G277,$EH$4='DATA ENTRY'!F277),'DATA ENTRY'!E277,"")))</f>
        <v/>
      </c>
      <c r="EP278" s="3" t="str">
        <f>IF('DATA ENTRY'!CK277="","",IF('DATA ENTRY'!D277="","",IF(AND($EF$4='DATA ENTRY'!G277,$EH$4='DATA ENTRY'!F277),'DATA ENTRY'!D277,"")))</f>
        <v/>
      </c>
      <c r="EQ278" s="3" t="str">
        <f>IF('DATA ENTRY'!CK277="","",IF('DATA ENTRY'!W277="","",IF(AND($EF$4='DATA ENTRY'!G277,$EH$4='DATA ENTRY'!F277),'DATA ENTRY'!W277,"")))</f>
        <v/>
      </c>
      <c r="ER278" s="3" t="str">
        <f>IF('DATA ENTRY'!CK277="","",IF('DATA ENTRY'!X277="","",IF(AND($EF$4='DATA ENTRY'!G277,$EH$4='DATA ENTRY'!F277),'DATA ENTRY'!X277,"")))</f>
        <v/>
      </c>
      <c r="ES278" s="108" t="str">
        <f t="shared" si="79"/>
        <v/>
      </c>
      <c r="ET278" s="108" t="str">
        <f>IF('DATA ENTRY'!CK277="","",IF('DATA ENTRY'!D277="","",IF(AND($EF$4='DATA ENTRY'!G277,$EH$4='DATA ENTRY'!F277),'DATA ENTRY'!G277,"")))</f>
        <v/>
      </c>
      <c r="EY278">
        <f t="shared" si="80"/>
        <v>0</v>
      </c>
    </row>
    <row r="279" spans="1:155">
      <c r="A279" t="str">
        <f>IF(S279=0,"",1+(MAX($A$7:A278)))</f>
        <v/>
      </c>
      <c r="B279" s="224">
        <v>273</v>
      </c>
      <c r="C279" s="3" t="str">
        <f>IF('DATA ENTRY'!CK278="","",IF('DATA ENTRY'!B278="","",IF($D$4="All Post",'DATA ENTRY'!B278,IF(AND($D$4='DATA ENTRY'!CK278),'DATA ENTRY'!B278,""))))</f>
        <v/>
      </c>
      <c r="D279" s="3" t="str">
        <f>IF('DATA ENTRY'!CK278="","",IF('DATA ENTRY'!C278="","",IF($D$4="All Post",'DATA ENTRY'!C278,IF(AND($D$4='DATA ENTRY'!CK278),'DATA ENTRY'!C278,""))))</f>
        <v/>
      </c>
      <c r="E279" s="4" t="str">
        <f>IF('DATA ENTRY'!CK278="","",IF('DATA ENTRY'!I278="","",IF($D$4="All Post",'DATA ENTRY'!I278,IF(AND($D$4='DATA ENTRY'!CK278),'DATA ENTRY'!I278,""))))</f>
        <v/>
      </c>
      <c r="F279" s="4" t="str">
        <f>IF('DATA ENTRY'!CK278="","",IF('DATA ENTRY'!CK278="","",IF($D$4="All Post",'DATA ENTRY'!CK278,IF(AND($D$4='DATA ENTRY'!CK278),'DATA ENTRY'!CK278,""))))</f>
        <v/>
      </c>
      <c r="G279" s="3" t="str">
        <f>IF('DATA ENTRY'!CK278="","",IF('DATA ENTRY'!N278="","",IF($D$4="All Post",'DATA ENTRY'!N278,IF(AND($D$4='DATA ENTRY'!CK278),'DATA ENTRY'!N278,""))))</f>
        <v/>
      </c>
      <c r="H279" s="107" t="str">
        <f>IF('DATA ENTRY'!CK278="","",IF('DATA ENTRY'!O278="","",IF($D$4="All Post",'DATA ENTRY'!O278,IF(AND($D$4='DATA ENTRY'!CK278),'DATA ENTRY'!O278,""))))</f>
        <v/>
      </c>
      <c r="I279" s="3" t="str">
        <f>IF('DATA ENTRY'!CK278="","",IF('DATA ENTRY'!P278="","",IF($D$4="All Post",'DATA ENTRY'!P278,IF(AND($D$4='DATA ENTRY'!CK278),'DATA ENTRY'!P278,""))))</f>
        <v/>
      </c>
      <c r="J279" s="107" t="str">
        <f>IF('DATA ENTRY'!CK278="","",IF('DATA ENTRY'!Q278="","",IF($D$4="All Post",'DATA ENTRY'!Q278,IF(AND($D$4='DATA ENTRY'!CK278),'DATA ENTRY'!Q278,""))))</f>
        <v/>
      </c>
      <c r="K279" s="3" t="str">
        <f>IF('DATA ENTRY'!CK278="","",IF('DATA ENTRY'!R278="","",IF($D$4="All Post",'DATA ENTRY'!R278,IF(AND($D$4='DATA ENTRY'!CK278),'DATA ENTRY'!R278,""))))</f>
        <v/>
      </c>
      <c r="L279" s="3" t="str">
        <f>IF('DATA ENTRY'!CK278="","",IF('DATA ENTRY'!S278="","",IF($D$4="All Post",'DATA ENTRY'!S278,IF(AND($D$4='DATA ENTRY'!CK278),'DATA ENTRY'!S278,""))))</f>
        <v/>
      </c>
      <c r="M279" s="3" t="str">
        <f>IF('DATA ENTRY'!CK278="","",IF('DATA ENTRY'!E278="","",IF($D$4="All Post",'DATA ENTRY'!E278,IF(AND($D$4='DATA ENTRY'!CK278),'DATA ENTRY'!E278,""))))</f>
        <v/>
      </c>
      <c r="N279" s="3" t="str">
        <f>IF('DATA ENTRY'!CK278="","",IF('DATA ENTRY'!W278="","",IF($D$4="All Post",'DATA ENTRY'!W278,IF(AND($D$4='DATA ENTRY'!CK278),'DATA ENTRY'!W278,""))))</f>
        <v/>
      </c>
      <c r="O279" s="3" t="str">
        <f>IF('DATA ENTRY'!CK278="","",IF('DATA ENTRY'!X278="","",IF($D$4="All Post",'DATA ENTRY'!X278,IF(AND($D$4='DATA ENTRY'!CK278),'DATA ENTRY'!X278,""))))</f>
        <v/>
      </c>
      <c r="P279" s="3" t="str">
        <f>IF('DATA ENTRY'!CK278="","",IF('DATA ENTRY'!G278="","",IF($D$4="All Post",'DATA ENTRY'!G278,IF(AND($D$4='DATA ENTRY'!CK278),'DATA ENTRY'!G278,""))))</f>
        <v/>
      </c>
      <c r="S279">
        <f t="shared" si="67"/>
        <v>0</v>
      </c>
      <c r="T279" t="str">
        <f t="shared" si="68"/>
        <v/>
      </c>
      <c r="BZ279" t="str">
        <f t="shared" si="69"/>
        <v/>
      </c>
      <c r="CA279" t="str">
        <f t="shared" si="70"/>
        <v/>
      </c>
      <c r="CB279" s="224">
        <v>273</v>
      </c>
      <c r="CC279" s="3" t="str">
        <f>IF('DATA ENTRY'!CK278="","",IF('DATA ENTRY'!B278="","",IF(AND($CD$4='DATA ENTRY'!CK278,$CG$4='DATA ENTRY'!D278),'DATA ENTRY'!B278,"")))</f>
        <v/>
      </c>
      <c r="CD279" s="3" t="str">
        <f>IF('DATA ENTRY'!CK278="","",IF('DATA ENTRY'!C278="","",IF(AND($CD$4='DATA ENTRY'!CK278,$CG$4='DATA ENTRY'!D278),'DATA ENTRY'!C278,"")))</f>
        <v/>
      </c>
      <c r="CE279" s="4" t="str">
        <f>IF('DATA ENTRY'!CK278="","",IF('DATA ENTRY'!I278="","",IF(AND($CD$4='DATA ENTRY'!CK278,$CG$4='DATA ENTRY'!D278),'DATA ENTRY'!I278,"")))</f>
        <v/>
      </c>
      <c r="CF279" s="4" t="str">
        <f>IF('DATA ENTRY'!CK278="","",IF('DATA ENTRY'!CK278="","",IF(AND($CD$4='DATA ENTRY'!CK278,$CG$4='DATA ENTRY'!D278),'DATA ENTRY'!CK278,"")))</f>
        <v/>
      </c>
      <c r="CG279" s="3" t="str">
        <f>IF('DATA ENTRY'!CK278="","",IF('DATA ENTRY'!N278="","",IF(AND($CD$4='DATA ENTRY'!CK278,$CG$4='DATA ENTRY'!D278),'DATA ENTRY'!N278,"")))</f>
        <v/>
      </c>
      <c r="CH279" s="107" t="str">
        <f>IF('DATA ENTRY'!CK278="","",IF('DATA ENTRY'!O278="","",IF(AND($CD$4='DATA ENTRY'!CK278,$CG$4='DATA ENTRY'!D278),'DATA ENTRY'!O278,"")))</f>
        <v/>
      </c>
      <c r="CI279" s="3" t="str">
        <f>IF('DATA ENTRY'!CK278="","",IF('DATA ENTRY'!P278="","",IF(AND($CD$4='DATA ENTRY'!CK278,$CG$4='DATA ENTRY'!D278),'DATA ENTRY'!P278,"")))</f>
        <v/>
      </c>
      <c r="CJ279" s="107" t="str">
        <f>IF('DATA ENTRY'!CK278="","",IF('DATA ENTRY'!Q278="","",IF(AND($CD$4='DATA ENTRY'!CK278,$CG$4='DATA ENTRY'!D278),'DATA ENTRY'!Q278,"")))</f>
        <v/>
      </c>
      <c r="CK279" s="3" t="str">
        <f>IF('DATA ENTRY'!CK278="","",IF('DATA ENTRY'!R278="","",IF(AND($CD$4='DATA ENTRY'!CK278,$CG$4='DATA ENTRY'!D278),'DATA ENTRY'!R278,"")))</f>
        <v/>
      </c>
      <c r="CL279" s="3" t="str">
        <f>IF('DATA ENTRY'!CK278="","",IF('DATA ENTRY'!S278="","",IF(AND($CD$4='DATA ENTRY'!CK278,$CG$4='DATA ENTRY'!D278),'DATA ENTRY'!S278,"")))</f>
        <v/>
      </c>
      <c r="CM279" s="3" t="str">
        <f>IF('DATA ENTRY'!CK278="","",IF('DATA ENTRY'!E278="","",IF(AND($CD$4='DATA ENTRY'!CK278,$CG$4='DATA ENTRY'!D278),'DATA ENTRY'!E278,"")))</f>
        <v/>
      </c>
      <c r="CN279" s="3" t="str">
        <f>IF('DATA ENTRY'!CK278="","",IF('DATA ENTRY'!W278="","",IF(AND($CD$4='DATA ENTRY'!CK278,$CG$4='DATA ENTRY'!D278),'DATA ENTRY'!W278,"")))</f>
        <v/>
      </c>
      <c r="CO279" s="3" t="str">
        <f>IF('DATA ENTRY'!CK278="","",IF('DATA ENTRY'!X278="","",IF(AND($CD$4='DATA ENTRY'!CK278,$CG$4='DATA ENTRY'!D278),'DATA ENTRY'!X278,"")))</f>
        <v/>
      </c>
      <c r="CP279" s="108" t="str">
        <f t="shared" si="71"/>
        <v/>
      </c>
      <c r="CQ279" s="108" t="str">
        <f>IF('DATA ENTRY'!CK278="","",IF('DATA ENTRY'!G278="","",IF(AND($CD$4='DATA ENTRY'!CK278,$CG$4='DATA ENTRY'!D278),'DATA ENTRY'!G278,"")))</f>
        <v/>
      </c>
      <c r="CR279" s="230" t="str">
        <f>IF('DATA ENTRY'!CK278="","",IF('DATA ENTRY'!D278="","",IF(AND($CD$4='DATA ENTRY'!CK278,$CG$4='DATA ENTRY'!D278),'DATA ENTRY'!D278,"")))</f>
        <v/>
      </c>
      <c r="CS279">
        <f t="shared" si="72"/>
        <v>0</v>
      </c>
      <c r="CT279">
        <f t="shared" si="73"/>
        <v>0</v>
      </c>
      <c r="CV279" s="139"/>
      <c r="CX279">
        <f t="shared" si="74"/>
        <v>0</v>
      </c>
      <c r="DB279" t="str">
        <f t="shared" si="81"/>
        <v/>
      </c>
      <c r="DC279" t="str">
        <f t="shared" si="82"/>
        <v/>
      </c>
      <c r="DD279" s="224">
        <v>273</v>
      </c>
      <c r="DE279" s="3" t="str">
        <f>IF('DATA ENTRY'!CK278="","",IF('DATA ENTRY'!B278="","",IF(AND($DF$4='DATA ENTRY'!D278),'DATA ENTRY'!B278,"")))</f>
        <v/>
      </c>
      <c r="DF279" s="3" t="str">
        <f>IF('DATA ENTRY'!CK278="","",IF('DATA ENTRY'!C278="","",IF(AND($DF$4='DATA ENTRY'!D278),'DATA ENTRY'!C278,"")))</f>
        <v/>
      </c>
      <c r="DG279" s="4" t="str">
        <f>IF('DATA ENTRY'!CK278="","",IF('DATA ENTRY'!I278="","",IF(AND($DF$4='DATA ENTRY'!D278),'DATA ENTRY'!I278,"")))</f>
        <v/>
      </c>
      <c r="DH279" s="4" t="str">
        <f>IF('DATA ENTRY'!CK278="","",IF('DATA ENTRY'!CK278="","",IF(AND($DF$4='DATA ENTRY'!D278),'DATA ENTRY'!CK278,"")))</f>
        <v/>
      </c>
      <c r="DI279" s="3" t="str">
        <f>IF('DATA ENTRY'!CK278="","",IF('DATA ENTRY'!N278="","",IF(AND($DF$4='DATA ENTRY'!D278),'DATA ENTRY'!N278,"")))</f>
        <v/>
      </c>
      <c r="DJ279" s="107" t="str">
        <f>IF('DATA ENTRY'!CK278="","",IF('DATA ENTRY'!O278="","",IF(AND($DF$4='DATA ENTRY'!D278),'DATA ENTRY'!O278,"")))</f>
        <v/>
      </c>
      <c r="DK279" s="3" t="str">
        <f>IF('DATA ENTRY'!CK278="","",IF('DATA ENTRY'!P278="","",IF(AND($DF$4='DATA ENTRY'!D278),'DATA ENTRY'!P278,"")))</f>
        <v/>
      </c>
      <c r="DL279" s="107" t="str">
        <f>IF('DATA ENTRY'!CK278="","",IF('DATA ENTRY'!Q278="","",IF(AND($DF$4='DATA ENTRY'!D278),'DATA ENTRY'!Q278,"")))</f>
        <v/>
      </c>
      <c r="DM279" s="3" t="str">
        <f>IF('DATA ENTRY'!CK278="","",IF('DATA ENTRY'!R278="","",IF(AND($DF$4='DATA ENTRY'!D278),'DATA ENTRY'!R278,"")))</f>
        <v/>
      </c>
      <c r="DN279" s="107" t="str">
        <f>IF('DATA ENTRY'!CK278="","",IF('DATA ENTRY'!S278="","",IF(AND($DF$4='DATA ENTRY'!D278),'DATA ENTRY'!S278,"")))</f>
        <v/>
      </c>
      <c r="DO279" s="3" t="str">
        <f>IF('DATA ENTRY'!CK278="","",IF('DATA ENTRY'!E278="","",IF(AND($DF$4='DATA ENTRY'!D278),'DATA ENTRY'!E278,"")))</f>
        <v/>
      </c>
      <c r="DP279" s="3" t="str">
        <f>IF('DATA ENTRY'!CK278="","",IF('DATA ENTRY'!D278="","",IF(AND($DF$4='DATA ENTRY'!D278),'DATA ENTRY'!D278,"")))</f>
        <v/>
      </c>
      <c r="DQ279" s="3" t="str">
        <f>IF('DATA ENTRY'!CK278="","",IF('DATA ENTRY'!W278="","",IF(AND($DF$4='DATA ENTRY'!D278),'DATA ENTRY'!W278,"")))</f>
        <v/>
      </c>
      <c r="DR279" s="3" t="str">
        <f>IF('DATA ENTRY'!CK278="","",IF('DATA ENTRY'!X278="","",IF(AND($DF$4='DATA ENTRY'!D278),'DATA ENTRY'!X278,"")))</f>
        <v/>
      </c>
      <c r="DS279" s="108" t="str">
        <f t="shared" si="75"/>
        <v/>
      </c>
      <c r="DT279" s="108" t="str">
        <f>IF('DATA ENTRY'!CK278="","",IF('DATA ENTRY'!D278="","",IF(AND($DF$4='DATA ENTRY'!D278),'DATA ENTRY'!G278,"")))</f>
        <v/>
      </c>
      <c r="DY279">
        <f t="shared" si="76"/>
        <v>0</v>
      </c>
      <c r="EB279" t="str">
        <f t="shared" si="77"/>
        <v/>
      </c>
      <c r="EC279" t="str">
        <f t="shared" si="78"/>
        <v/>
      </c>
      <c r="ED279" s="224">
        <v>273</v>
      </c>
      <c r="EE279" s="3" t="str">
        <f>IF('DATA ENTRY'!CK278="","",IF('DATA ENTRY'!B278="","",IF(AND($EF$4='DATA ENTRY'!G278,$EH$4='DATA ENTRY'!F278),'DATA ENTRY'!B278,"")))</f>
        <v/>
      </c>
      <c r="EF279" s="3" t="str">
        <f>IF('DATA ENTRY'!CK278="","",IF('DATA ENTRY'!C278="","",IF(AND($EF$4='DATA ENTRY'!G278,$EH$4='DATA ENTRY'!F278),'DATA ENTRY'!C278,"")))</f>
        <v/>
      </c>
      <c r="EG279" s="4" t="str">
        <f>IF('DATA ENTRY'!CK278="","",IF('DATA ENTRY'!I278="","",IF(AND($EF$4='DATA ENTRY'!G278,$EH$4='DATA ENTRY'!F278),'DATA ENTRY'!I278,"")))</f>
        <v/>
      </c>
      <c r="EH279" s="4" t="str">
        <f>IF('DATA ENTRY'!CK278="","",IF('DATA ENTRY'!CK278="","",IF(AND($EF$4='DATA ENTRY'!G278,$EH$4='DATA ENTRY'!F278),'DATA ENTRY'!CK278,"")))</f>
        <v/>
      </c>
      <c r="EI279" s="3" t="str">
        <f>IF('DATA ENTRY'!CK278="","",IF('DATA ENTRY'!N278="","",IF(AND($EF$4='DATA ENTRY'!G278,$EH$4='DATA ENTRY'!F278),'DATA ENTRY'!N278,"")))</f>
        <v/>
      </c>
      <c r="EJ279" s="107" t="str">
        <f>IF('DATA ENTRY'!CK278="","",IF('DATA ENTRY'!O278="","",IF(AND($EF$4='DATA ENTRY'!G278,$EH$4='DATA ENTRY'!F278),'DATA ENTRY'!O278,"")))</f>
        <v/>
      </c>
      <c r="EK279" s="3" t="str">
        <f>IF('DATA ENTRY'!CK278="","",IF('DATA ENTRY'!P278="","",IF(AND($EF$4='DATA ENTRY'!G278,$EH$4='DATA ENTRY'!F278),'DATA ENTRY'!P278,"")))</f>
        <v/>
      </c>
      <c r="EL279" s="107" t="str">
        <f>IF('DATA ENTRY'!CK278="","",IF('DATA ENTRY'!Q278="","",IF(AND($EF$4='DATA ENTRY'!G278,$EH$4='DATA ENTRY'!F278),'DATA ENTRY'!Q278,"")))</f>
        <v/>
      </c>
      <c r="EM279" s="3" t="str">
        <f>IF('DATA ENTRY'!CK278="","",IF('DATA ENTRY'!R278="","",IF(AND($EF$4='DATA ENTRY'!G278,$EH$4='DATA ENTRY'!F278),'DATA ENTRY'!R278,"")))</f>
        <v/>
      </c>
      <c r="EN279" s="107" t="str">
        <f>IF('DATA ENTRY'!CK278="","",IF('DATA ENTRY'!S278="","",IF(AND($EF$4='DATA ENTRY'!G278,$EH$4='DATA ENTRY'!F278),'DATA ENTRY'!S278,"")))</f>
        <v/>
      </c>
      <c r="EO279" s="3" t="str">
        <f>IF('DATA ENTRY'!CK278="","",IF('DATA ENTRY'!E278="","",IF(AND($EF$4='DATA ENTRY'!G278,$EH$4='DATA ENTRY'!F278),'DATA ENTRY'!E278,"")))</f>
        <v/>
      </c>
      <c r="EP279" s="3" t="str">
        <f>IF('DATA ENTRY'!CK278="","",IF('DATA ENTRY'!D278="","",IF(AND($EF$4='DATA ENTRY'!G278,$EH$4='DATA ENTRY'!F278),'DATA ENTRY'!D278,"")))</f>
        <v/>
      </c>
      <c r="EQ279" s="3" t="str">
        <f>IF('DATA ENTRY'!CK278="","",IF('DATA ENTRY'!W278="","",IF(AND($EF$4='DATA ENTRY'!G278,$EH$4='DATA ENTRY'!F278),'DATA ENTRY'!W278,"")))</f>
        <v/>
      </c>
      <c r="ER279" s="3" t="str">
        <f>IF('DATA ENTRY'!CK278="","",IF('DATA ENTRY'!X278="","",IF(AND($EF$4='DATA ENTRY'!G278,$EH$4='DATA ENTRY'!F278),'DATA ENTRY'!X278,"")))</f>
        <v/>
      </c>
      <c r="ES279" s="108" t="str">
        <f t="shared" si="79"/>
        <v/>
      </c>
      <c r="ET279" s="108" t="str">
        <f>IF('DATA ENTRY'!CK278="","",IF('DATA ENTRY'!D278="","",IF(AND($EF$4='DATA ENTRY'!G278,$EH$4='DATA ENTRY'!F278),'DATA ENTRY'!G278,"")))</f>
        <v/>
      </c>
      <c r="EY279">
        <f t="shared" si="80"/>
        <v>0</v>
      </c>
    </row>
    <row r="280" spans="1:155">
      <c r="A280" t="str">
        <f>IF(S280=0,"",1+(MAX($A$7:A279)))</f>
        <v/>
      </c>
      <c r="B280" s="224">
        <v>274</v>
      </c>
      <c r="C280" s="3" t="str">
        <f>IF('DATA ENTRY'!CK279="","",IF('DATA ENTRY'!B279="","",IF($D$4="All Post",'DATA ENTRY'!B279,IF(AND($D$4='DATA ENTRY'!CK279),'DATA ENTRY'!B279,""))))</f>
        <v/>
      </c>
      <c r="D280" s="3" t="str">
        <f>IF('DATA ENTRY'!CK279="","",IF('DATA ENTRY'!C279="","",IF($D$4="All Post",'DATA ENTRY'!C279,IF(AND($D$4='DATA ENTRY'!CK279),'DATA ENTRY'!C279,""))))</f>
        <v/>
      </c>
      <c r="E280" s="4" t="str">
        <f>IF('DATA ENTRY'!CK279="","",IF('DATA ENTRY'!I279="","",IF($D$4="All Post",'DATA ENTRY'!I279,IF(AND($D$4='DATA ENTRY'!CK279),'DATA ENTRY'!I279,""))))</f>
        <v/>
      </c>
      <c r="F280" s="4" t="str">
        <f>IF('DATA ENTRY'!CK279="","",IF('DATA ENTRY'!CK279="","",IF($D$4="All Post",'DATA ENTRY'!CK279,IF(AND($D$4='DATA ENTRY'!CK279),'DATA ENTRY'!CK279,""))))</f>
        <v/>
      </c>
      <c r="G280" s="3" t="str">
        <f>IF('DATA ENTRY'!CK279="","",IF('DATA ENTRY'!N279="","",IF($D$4="All Post",'DATA ENTRY'!N279,IF(AND($D$4='DATA ENTRY'!CK279),'DATA ENTRY'!N279,""))))</f>
        <v/>
      </c>
      <c r="H280" s="107" t="str">
        <f>IF('DATA ENTRY'!CK279="","",IF('DATA ENTRY'!O279="","",IF($D$4="All Post",'DATA ENTRY'!O279,IF(AND($D$4='DATA ENTRY'!CK279),'DATA ENTRY'!O279,""))))</f>
        <v/>
      </c>
      <c r="I280" s="3" t="str">
        <f>IF('DATA ENTRY'!CK279="","",IF('DATA ENTRY'!P279="","",IF($D$4="All Post",'DATA ENTRY'!P279,IF(AND($D$4='DATA ENTRY'!CK279),'DATA ENTRY'!P279,""))))</f>
        <v/>
      </c>
      <c r="J280" s="107" t="str">
        <f>IF('DATA ENTRY'!CK279="","",IF('DATA ENTRY'!Q279="","",IF($D$4="All Post",'DATA ENTRY'!Q279,IF(AND($D$4='DATA ENTRY'!CK279),'DATA ENTRY'!Q279,""))))</f>
        <v/>
      </c>
      <c r="K280" s="3" t="str">
        <f>IF('DATA ENTRY'!CK279="","",IF('DATA ENTRY'!R279="","",IF($D$4="All Post",'DATA ENTRY'!R279,IF(AND($D$4='DATA ENTRY'!CK279),'DATA ENTRY'!R279,""))))</f>
        <v/>
      </c>
      <c r="L280" s="3" t="str">
        <f>IF('DATA ENTRY'!CK279="","",IF('DATA ENTRY'!S279="","",IF($D$4="All Post",'DATA ENTRY'!S279,IF(AND($D$4='DATA ENTRY'!CK279),'DATA ENTRY'!S279,""))))</f>
        <v/>
      </c>
      <c r="M280" s="3" t="str">
        <f>IF('DATA ENTRY'!CK279="","",IF('DATA ENTRY'!E279="","",IF($D$4="All Post",'DATA ENTRY'!E279,IF(AND($D$4='DATA ENTRY'!CK279),'DATA ENTRY'!E279,""))))</f>
        <v/>
      </c>
      <c r="N280" s="3" t="str">
        <f>IF('DATA ENTRY'!CK279="","",IF('DATA ENTRY'!W279="","",IF($D$4="All Post",'DATA ENTRY'!W279,IF(AND($D$4='DATA ENTRY'!CK279),'DATA ENTRY'!W279,""))))</f>
        <v/>
      </c>
      <c r="O280" s="3" t="str">
        <f>IF('DATA ENTRY'!CK279="","",IF('DATA ENTRY'!X279="","",IF($D$4="All Post",'DATA ENTRY'!X279,IF(AND($D$4='DATA ENTRY'!CK279),'DATA ENTRY'!X279,""))))</f>
        <v/>
      </c>
      <c r="P280" s="3" t="str">
        <f>IF('DATA ENTRY'!CK279="","",IF('DATA ENTRY'!G279="","",IF($D$4="All Post",'DATA ENTRY'!G279,IF(AND($D$4='DATA ENTRY'!CK279),'DATA ENTRY'!G279,""))))</f>
        <v/>
      </c>
      <c r="S280">
        <f t="shared" si="67"/>
        <v>0</v>
      </c>
      <c r="T280" t="str">
        <f t="shared" si="68"/>
        <v/>
      </c>
      <c r="BZ280" t="str">
        <f t="shared" si="69"/>
        <v/>
      </c>
      <c r="CA280" t="str">
        <f t="shared" si="70"/>
        <v/>
      </c>
      <c r="CB280" s="224">
        <v>274</v>
      </c>
      <c r="CC280" s="3" t="str">
        <f>IF('DATA ENTRY'!CK279="","",IF('DATA ENTRY'!B279="","",IF(AND($CD$4='DATA ENTRY'!CK279,$CG$4='DATA ENTRY'!D279),'DATA ENTRY'!B279,"")))</f>
        <v/>
      </c>
      <c r="CD280" s="3" t="str">
        <f>IF('DATA ENTRY'!CK279="","",IF('DATA ENTRY'!C279="","",IF(AND($CD$4='DATA ENTRY'!CK279,$CG$4='DATA ENTRY'!D279),'DATA ENTRY'!C279,"")))</f>
        <v/>
      </c>
      <c r="CE280" s="4" t="str">
        <f>IF('DATA ENTRY'!CK279="","",IF('DATA ENTRY'!I279="","",IF(AND($CD$4='DATA ENTRY'!CK279,$CG$4='DATA ENTRY'!D279),'DATA ENTRY'!I279,"")))</f>
        <v/>
      </c>
      <c r="CF280" s="4" t="str">
        <f>IF('DATA ENTRY'!CK279="","",IF('DATA ENTRY'!CK279="","",IF(AND($CD$4='DATA ENTRY'!CK279,$CG$4='DATA ENTRY'!D279),'DATA ENTRY'!CK279,"")))</f>
        <v/>
      </c>
      <c r="CG280" s="3" t="str">
        <f>IF('DATA ENTRY'!CK279="","",IF('DATA ENTRY'!N279="","",IF(AND($CD$4='DATA ENTRY'!CK279,$CG$4='DATA ENTRY'!D279),'DATA ENTRY'!N279,"")))</f>
        <v/>
      </c>
      <c r="CH280" s="107" t="str">
        <f>IF('DATA ENTRY'!CK279="","",IF('DATA ENTRY'!O279="","",IF(AND($CD$4='DATA ENTRY'!CK279,$CG$4='DATA ENTRY'!D279),'DATA ENTRY'!O279,"")))</f>
        <v/>
      </c>
      <c r="CI280" s="3" t="str">
        <f>IF('DATA ENTRY'!CK279="","",IF('DATA ENTRY'!P279="","",IF(AND($CD$4='DATA ENTRY'!CK279,$CG$4='DATA ENTRY'!D279),'DATA ENTRY'!P279,"")))</f>
        <v/>
      </c>
      <c r="CJ280" s="107" t="str">
        <f>IF('DATA ENTRY'!CK279="","",IF('DATA ENTRY'!Q279="","",IF(AND($CD$4='DATA ENTRY'!CK279,$CG$4='DATA ENTRY'!D279),'DATA ENTRY'!Q279,"")))</f>
        <v/>
      </c>
      <c r="CK280" s="3" t="str">
        <f>IF('DATA ENTRY'!CK279="","",IF('DATA ENTRY'!R279="","",IF(AND($CD$4='DATA ENTRY'!CK279,$CG$4='DATA ENTRY'!D279),'DATA ENTRY'!R279,"")))</f>
        <v/>
      </c>
      <c r="CL280" s="3" t="str">
        <f>IF('DATA ENTRY'!CK279="","",IF('DATA ENTRY'!S279="","",IF(AND($CD$4='DATA ENTRY'!CK279,$CG$4='DATA ENTRY'!D279),'DATA ENTRY'!S279,"")))</f>
        <v/>
      </c>
      <c r="CM280" s="3" t="str">
        <f>IF('DATA ENTRY'!CK279="","",IF('DATA ENTRY'!E279="","",IF(AND($CD$4='DATA ENTRY'!CK279,$CG$4='DATA ENTRY'!D279),'DATA ENTRY'!E279,"")))</f>
        <v/>
      </c>
      <c r="CN280" s="3" t="str">
        <f>IF('DATA ENTRY'!CK279="","",IF('DATA ENTRY'!W279="","",IF(AND($CD$4='DATA ENTRY'!CK279,$CG$4='DATA ENTRY'!D279),'DATA ENTRY'!W279,"")))</f>
        <v/>
      </c>
      <c r="CO280" s="3" t="str">
        <f>IF('DATA ENTRY'!CK279="","",IF('DATA ENTRY'!X279="","",IF(AND($CD$4='DATA ENTRY'!CK279,$CG$4='DATA ENTRY'!D279),'DATA ENTRY'!X279,"")))</f>
        <v/>
      </c>
      <c r="CP280" s="108" t="str">
        <f t="shared" si="71"/>
        <v/>
      </c>
      <c r="CQ280" s="108" t="str">
        <f>IF('DATA ENTRY'!CK279="","",IF('DATA ENTRY'!G279="","",IF(AND($CD$4='DATA ENTRY'!CK279,$CG$4='DATA ENTRY'!D279),'DATA ENTRY'!G279,"")))</f>
        <v/>
      </c>
      <c r="CR280" s="230" t="str">
        <f>IF('DATA ENTRY'!CK279="","",IF('DATA ENTRY'!D279="","",IF(AND($CD$4='DATA ENTRY'!CK279,$CG$4='DATA ENTRY'!D279),'DATA ENTRY'!D279,"")))</f>
        <v/>
      </c>
      <c r="CS280">
        <f t="shared" si="72"/>
        <v>0</v>
      </c>
      <c r="CT280">
        <f t="shared" si="73"/>
        <v>0</v>
      </c>
      <c r="CV280" s="139"/>
      <c r="CX280">
        <f t="shared" si="74"/>
        <v>0</v>
      </c>
      <c r="DB280" t="str">
        <f t="shared" si="81"/>
        <v/>
      </c>
      <c r="DC280" t="str">
        <f t="shared" si="82"/>
        <v/>
      </c>
      <c r="DD280" s="224">
        <v>274</v>
      </c>
      <c r="DE280" s="3" t="str">
        <f>IF('DATA ENTRY'!CK279="","",IF('DATA ENTRY'!B279="","",IF(AND($DF$4='DATA ENTRY'!D279),'DATA ENTRY'!B279,"")))</f>
        <v/>
      </c>
      <c r="DF280" s="3" t="str">
        <f>IF('DATA ENTRY'!CK279="","",IF('DATA ENTRY'!C279="","",IF(AND($DF$4='DATA ENTRY'!D279),'DATA ENTRY'!C279,"")))</f>
        <v/>
      </c>
      <c r="DG280" s="4" t="str">
        <f>IF('DATA ENTRY'!CK279="","",IF('DATA ENTRY'!I279="","",IF(AND($DF$4='DATA ENTRY'!D279),'DATA ENTRY'!I279,"")))</f>
        <v/>
      </c>
      <c r="DH280" s="4" t="str">
        <f>IF('DATA ENTRY'!CK279="","",IF('DATA ENTRY'!CK279="","",IF(AND($DF$4='DATA ENTRY'!D279),'DATA ENTRY'!CK279,"")))</f>
        <v/>
      </c>
      <c r="DI280" s="3" t="str">
        <f>IF('DATA ENTRY'!CK279="","",IF('DATA ENTRY'!N279="","",IF(AND($DF$4='DATA ENTRY'!D279),'DATA ENTRY'!N279,"")))</f>
        <v/>
      </c>
      <c r="DJ280" s="107" t="str">
        <f>IF('DATA ENTRY'!CK279="","",IF('DATA ENTRY'!O279="","",IF(AND($DF$4='DATA ENTRY'!D279),'DATA ENTRY'!O279,"")))</f>
        <v/>
      </c>
      <c r="DK280" s="3" t="str">
        <f>IF('DATA ENTRY'!CK279="","",IF('DATA ENTRY'!P279="","",IF(AND($DF$4='DATA ENTRY'!D279),'DATA ENTRY'!P279,"")))</f>
        <v/>
      </c>
      <c r="DL280" s="107" t="str">
        <f>IF('DATA ENTRY'!CK279="","",IF('DATA ENTRY'!Q279="","",IF(AND($DF$4='DATA ENTRY'!D279),'DATA ENTRY'!Q279,"")))</f>
        <v/>
      </c>
      <c r="DM280" s="3" t="str">
        <f>IF('DATA ENTRY'!CK279="","",IF('DATA ENTRY'!R279="","",IF(AND($DF$4='DATA ENTRY'!D279),'DATA ENTRY'!R279,"")))</f>
        <v/>
      </c>
      <c r="DN280" s="107" t="str">
        <f>IF('DATA ENTRY'!CK279="","",IF('DATA ENTRY'!S279="","",IF(AND($DF$4='DATA ENTRY'!D279),'DATA ENTRY'!S279,"")))</f>
        <v/>
      </c>
      <c r="DO280" s="3" t="str">
        <f>IF('DATA ENTRY'!CK279="","",IF('DATA ENTRY'!E279="","",IF(AND($DF$4='DATA ENTRY'!D279),'DATA ENTRY'!E279,"")))</f>
        <v/>
      </c>
      <c r="DP280" s="3" t="str">
        <f>IF('DATA ENTRY'!CK279="","",IF('DATA ENTRY'!D279="","",IF(AND($DF$4='DATA ENTRY'!D279),'DATA ENTRY'!D279,"")))</f>
        <v/>
      </c>
      <c r="DQ280" s="3" t="str">
        <f>IF('DATA ENTRY'!CK279="","",IF('DATA ENTRY'!W279="","",IF(AND($DF$4='DATA ENTRY'!D279),'DATA ENTRY'!W279,"")))</f>
        <v/>
      </c>
      <c r="DR280" s="3" t="str">
        <f>IF('DATA ENTRY'!CK279="","",IF('DATA ENTRY'!X279="","",IF(AND($DF$4='DATA ENTRY'!D279),'DATA ENTRY'!X279,"")))</f>
        <v/>
      </c>
      <c r="DS280" s="108" t="str">
        <f t="shared" si="75"/>
        <v/>
      </c>
      <c r="DT280" s="108" t="str">
        <f>IF('DATA ENTRY'!CK279="","",IF('DATA ENTRY'!D279="","",IF(AND($DF$4='DATA ENTRY'!D279),'DATA ENTRY'!G279,"")))</f>
        <v/>
      </c>
      <c r="DY280">
        <f t="shared" si="76"/>
        <v>0</v>
      </c>
      <c r="EB280" t="str">
        <f t="shared" si="77"/>
        <v/>
      </c>
      <c r="EC280" t="str">
        <f t="shared" si="78"/>
        <v/>
      </c>
      <c r="ED280" s="224">
        <v>274</v>
      </c>
      <c r="EE280" s="3" t="str">
        <f>IF('DATA ENTRY'!CK279="","",IF('DATA ENTRY'!B279="","",IF(AND($EF$4='DATA ENTRY'!G279,$EH$4='DATA ENTRY'!F279),'DATA ENTRY'!B279,"")))</f>
        <v/>
      </c>
      <c r="EF280" s="3" t="str">
        <f>IF('DATA ENTRY'!CK279="","",IF('DATA ENTRY'!C279="","",IF(AND($EF$4='DATA ENTRY'!G279,$EH$4='DATA ENTRY'!F279),'DATA ENTRY'!C279,"")))</f>
        <v/>
      </c>
      <c r="EG280" s="4" t="str">
        <f>IF('DATA ENTRY'!CK279="","",IF('DATA ENTRY'!I279="","",IF(AND($EF$4='DATA ENTRY'!G279,$EH$4='DATA ENTRY'!F279),'DATA ENTRY'!I279,"")))</f>
        <v/>
      </c>
      <c r="EH280" s="4" t="str">
        <f>IF('DATA ENTRY'!CK279="","",IF('DATA ENTRY'!CK279="","",IF(AND($EF$4='DATA ENTRY'!G279,$EH$4='DATA ENTRY'!F279),'DATA ENTRY'!CK279,"")))</f>
        <v/>
      </c>
      <c r="EI280" s="3" t="str">
        <f>IF('DATA ENTRY'!CK279="","",IF('DATA ENTRY'!N279="","",IF(AND($EF$4='DATA ENTRY'!G279,$EH$4='DATA ENTRY'!F279),'DATA ENTRY'!N279,"")))</f>
        <v/>
      </c>
      <c r="EJ280" s="107" t="str">
        <f>IF('DATA ENTRY'!CK279="","",IF('DATA ENTRY'!O279="","",IF(AND($EF$4='DATA ENTRY'!G279,$EH$4='DATA ENTRY'!F279),'DATA ENTRY'!O279,"")))</f>
        <v/>
      </c>
      <c r="EK280" s="3" t="str">
        <f>IF('DATA ENTRY'!CK279="","",IF('DATA ENTRY'!P279="","",IF(AND($EF$4='DATA ENTRY'!G279,$EH$4='DATA ENTRY'!F279),'DATA ENTRY'!P279,"")))</f>
        <v/>
      </c>
      <c r="EL280" s="107" t="str">
        <f>IF('DATA ENTRY'!CK279="","",IF('DATA ENTRY'!Q279="","",IF(AND($EF$4='DATA ENTRY'!G279,$EH$4='DATA ENTRY'!F279),'DATA ENTRY'!Q279,"")))</f>
        <v/>
      </c>
      <c r="EM280" s="3" t="str">
        <f>IF('DATA ENTRY'!CK279="","",IF('DATA ENTRY'!R279="","",IF(AND($EF$4='DATA ENTRY'!G279,$EH$4='DATA ENTRY'!F279),'DATA ENTRY'!R279,"")))</f>
        <v/>
      </c>
      <c r="EN280" s="107" t="str">
        <f>IF('DATA ENTRY'!CK279="","",IF('DATA ENTRY'!S279="","",IF(AND($EF$4='DATA ENTRY'!G279,$EH$4='DATA ENTRY'!F279),'DATA ENTRY'!S279,"")))</f>
        <v/>
      </c>
      <c r="EO280" s="3" t="str">
        <f>IF('DATA ENTRY'!CK279="","",IF('DATA ENTRY'!E279="","",IF(AND($EF$4='DATA ENTRY'!G279,$EH$4='DATA ENTRY'!F279),'DATA ENTRY'!E279,"")))</f>
        <v/>
      </c>
      <c r="EP280" s="3" t="str">
        <f>IF('DATA ENTRY'!CK279="","",IF('DATA ENTRY'!D279="","",IF(AND($EF$4='DATA ENTRY'!G279,$EH$4='DATA ENTRY'!F279),'DATA ENTRY'!D279,"")))</f>
        <v/>
      </c>
      <c r="EQ280" s="3" t="str">
        <f>IF('DATA ENTRY'!CK279="","",IF('DATA ENTRY'!W279="","",IF(AND($EF$4='DATA ENTRY'!G279,$EH$4='DATA ENTRY'!F279),'DATA ENTRY'!W279,"")))</f>
        <v/>
      </c>
      <c r="ER280" s="3" t="str">
        <f>IF('DATA ENTRY'!CK279="","",IF('DATA ENTRY'!X279="","",IF(AND($EF$4='DATA ENTRY'!G279,$EH$4='DATA ENTRY'!F279),'DATA ENTRY'!X279,"")))</f>
        <v/>
      </c>
      <c r="ES280" s="108" t="str">
        <f t="shared" si="79"/>
        <v/>
      </c>
      <c r="ET280" s="108" t="str">
        <f>IF('DATA ENTRY'!CK279="","",IF('DATA ENTRY'!D279="","",IF(AND($EF$4='DATA ENTRY'!G279,$EH$4='DATA ENTRY'!F279),'DATA ENTRY'!G279,"")))</f>
        <v/>
      </c>
      <c r="EY280">
        <f t="shared" si="80"/>
        <v>0</v>
      </c>
    </row>
    <row r="281" spans="1:155">
      <c r="A281" t="str">
        <f>IF(S281=0,"",1+(MAX($A$7:A280)))</f>
        <v/>
      </c>
      <c r="B281" s="224">
        <v>275</v>
      </c>
      <c r="C281" s="3" t="str">
        <f>IF('DATA ENTRY'!CK280="","",IF('DATA ENTRY'!B280="","",IF($D$4="All Post",'DATA ENTRY'!B280,IF(AND($D$4='DATA ENTRY'!CK280),'DATA ENTRY'!B280,""))))</f>
        <v/>
      </c>
      <c r="D281" s="3" t="str">
        <f>IF('DATA ENTRY'!CK280="","",IF('DATA ENTRY'!C280="","",IF($D$4="All Post",'DATA ENTRY'!C280,IF(AND($D$4='DATA ENTRY'!CK280),'DATA ENTRY'!C280,""))))</f>
        <v/>
      </c>
      <c r="E281" s="4" t="str">
        <f>IF('DATA ENTRY'!CK280="","",IF('DATA ENTRY'!I280="","",IF($D$4="All Post",'DATA ENTRY'!I280,IF(AND($D$4='DATA ENTRY'!CK280),'DATA ENTRY'!I280,""))))</f>
        <v/>
      </c>
      <c r="F281" s="4" t="str">
        <f>IF('DATA ENTRY'!CK280="","",IF('DATA ENTRY'!CK280="","",IF($D$4="All Post",'DATA ENTRY'!CK280,IF(AND($D$4='DATA ENTRY'!CK280),'DATA ENTRY'!CK280,""))))</f>
        <v/>
      </c>
      <c r="G281" s="3" t="str">
        <f>IF('DATA ENTRY'!CK280="","",IF('DATA ENTRY'!N280="","",IF($D$4="All Post",'DATA ENTRY'!N280,IF(AND($D$4='DATA ENTRY'!CK280),'DATA ENTRY'!N280,""))))</f>
        <v/>
      </c>
      <c r="H281" s="107" t="str">
        <f>IF('DATA ENTRY'!CK280="","",IF('DATA ENTRY'!O280="","",IF($D$4="All Post",'DATA ENTRY'!O280,IF(AND($D$4='DATA ENTRY'!CK280),'DATA ENTRY'!O280,""))))</f>
        <v/>
      </c>
      <c r="I281" s="3" t="str">
        <f>IF('DATA ENTRY'!CK280="","",IF('DATA ENTRY'!P280="","",IF($D$4="All Post",'DATA ENTRY'!P280,IF(AND($D$4='DATA ENTRY'!CK280),'DATA ENTRY'!P280,""))))</f>
        <v/>
      </c>
      <c r="J281" s="107" t="str">
        <f>IF('DATA ENTRY'!CK280="","",IF('DATA ENTRY'!Q280="","",IF($D$4="All Post",'DATA ENTRY'!Q280,IF(AND($D$4='DATA ENTRY'!CK280),'DATA ENTRY'!Q280,""))))</f>
        <v/>
      </c>
      <c r="K281" s="3" t="str">
        <f>IF('DATA ENTRY'!CK280="","",IF('DATA ENTRY'!R280="","",IF($D$4="All Post",'DATA ENTRY'!R280,IF(AND($D$4='DATA ENTRY'!CK280),'DATA ENTRY'!R280,""))))</f>
        <v/>
      </c>
      <c r="L281" s="3" t="str">
        <f>IF('DATA ENTRY'!CK280="","",IF('DATA ENTRY'!S280="","",IF($D$4="All Post",'DATA ENTRY'!S280,IF(AND($D$4='DATA ENTRY'!CK280),'DATA ENTRY'!S280,""))))</f>
        <v/>
      </c>
      <c r="M281" s="3" t="str">
        <f>IF('DATA ENTRY'!CK280="","",IF('DATA ENTRY'!E280="","",IF($D$4="All Post",'DATA ENTRY'!E280,IF(AND($D$4='DATA ENTRY'!CK280),'DATA ENTRY'!E280,""))))</f>
        <v/>
      </c>
      <c r="N281" s="3" t="str">
        <f>IF('DATA ENTRY'!CK280="","",IF('DATA ENTRY'!W280="","",IF($D$4="All Post",'DATA ENTRY'!W280,IF(AND($D$4='DATA ENTRY'!CK280),'DATA ENTRY'!W280,""))))</f>
        <v/>
      </c>
      <c r="O281" s="3" t="str">
        <f>IF('DATA ENTRY'!CK280="","",IF('DATA ENTRY'!X280="","",IF($D$4="All Post",'DATA ENTRY'!X280,IF(AND($D$4='DATA ENTRY'!CK280),'DATA ENTRY'!X280,""))))</f>
        <v/>
      </c>
      <c r="P281" s="3" t="str">
        <f>IF('DATA ENTRY'!CK280="","",IF('DATA ENTRY'!G280="","",IF($D$4="All Post",'DATA ENTRY'!G280,IF(AND($D$4='DATA ENTRY'!CK280),'DATA ENTRY'!G280,""))))</f>
        <v/>
      </c>
      <c r="S281">
        <f t="shared" si="67"/>
        <v>0</v>
      </c>
      <c r="T281" t="str">
        <f t="shared" si="68"/>
        <v/>
      </c>
      <c r="BZ281" t="str">
        <f t="shared" si="69"/>
        <v/>
      </c>
      <c r="CA281" t="str">
        <f t="shared" si="70"/>
        <v/>
      </c>
      <c r="CB281" s="224">
        <v>275</v>
      </c>
      <c r="CC281" s="3" t="str">
        <f>IF('DATA ENTRY'!CK280="","",IF('DATA ENTRY'!B280="","",IF(AND($CD$4='DATA ENTRY'!CK280,$CG$4='DATA ENTRY'!D280),'DATA ENTRY'!B280,"")))</f>
        <v/>
      </c>
      <c r="CD281" s="3" t="str">
        <f>IF('DATA ENTRY'!CK280="","",IF('DATA ENTRY'!C280="","",IF(AND($CD$4='DATA ENTRY'!CK280,$CG$4='DATA ENTRY'!D280),'DATA ENTRY'!C280,"")))</f>
        <v/>
      </c>
      <c r="CE281" s="4" t="str">
        <f>IF('DATA ENTRY'!CK280="","",IF('DATA ENTRY'!I280="","",IF(AND($CD$4='DATA ENTRY'!CK280,$CG$4='DATA ENTRY'!D280),'DATA ENTRY'!I280,"")))</f>
        <v/>
      </c>
      <c r="CF281" s="4" t="str">
        <f>IF('DATA ENTRY'!CK280="","",IF('DATA ENTRY'!CK280="","",IF(AND($CD$4='DATA ENTRY'!CK280,$CG$4='DATA ENTRY'!D280),'DATA ENTRY'!CK280,"")))</f>
        <v/>
      </c>
      <c r="CG281" s="3" t="str">
        <f>IF('DATA ENTRY'!CK280="","",IF('DATA ENTRY'!N280="","",IF(AND($CD$4='DATA ENTRY'!CK280,$CG$4='DATA ENTRY'!D280),'DATA ENTRY'!N280,"")))</f>
        <v/>
      </c>
      <c r="CH281" s="107" t="str">
        <f>IF('DATA ENTRY'!CK280="","",IF('DATA ENTRY'!O280="","",IF(AND($CD$4='DATA ENTRY'!CK280,$CG$4='DATA ENTRY'!D280),'DATA ENTRY'!O280,"")))</f>
        <v/>
      </c>
      <c r="CI281" s="3" t="str">
        <f>IF('DATA ENTRY'!CK280="","",IF('DATA ENTRY'!P280="","",IF(AND($CD$4='DATA ENTRY'!CK280,$CG$4='DATA ENTRY'!D280),'DATA ENTRY'!P280,"")))</f>
        <v/>
      </c>
      <c r="CJ281" s="107" t="str">
        <f>IF('DATA ENTRY'!CK280="","",IF('DATA ENTRY'!Q280="","",IF(AND($CD$4='DATA ENTRY'!CK280,$CG$4='DATA ENTRY'!D280),'DATA ENTRY'!Q280,"")))</f>
        <v/>
      </c>
      <c r="CK281" s="3" t="str">
        <f>IF('DATA ENTRY'!CK280="","",IF('DATA ENTRY'!R280="","",IF(AND($CD$4='DATA ENTRY'!CK280,$CG$4='DATA ENTRY'!D280),'DATA ENTRY'!R280,"")))</f>
        <v/>
      </c>
      <c r="CL281" s="3" t="str">
        <f>IF('DATA ENTRY'!CK280="","",IF('DATA ENTRY'!S280="","",IF(AND($CD$4='DATA ENTRY'!CK280,$CG$4='DATA ENTRY'!D280),'DATA ENTRY'!S280,"")))</f>
        <v/>
      </c>
      <c r="CM281" s="3" t="str">
        <f>IF('DATA ENTRY'!CK280="","",IF('DATA ENTRY'!E280="","",IF(AND($CD$4='DATA ENTRY'!CK280,$CG$4='DATA ENTRY'!D280),'DATA ENTRY'!E280,"")))</f>
        <v/>
      </c>
      <c r="CN281" s="3" t="str">
        <f>IF('DATA ENTRY'!CK280="","",IF('DATA ENTRY'!W280="","",IF(AND($CD$4='DATA ENTRY'!CK280,$CG$4='DATA ENTRY'!D280),'DATA ENTRY'!W280,"")))</f>
        <v/>
      </c>
      <c r="CO281" s="3" t="str">
        <f>IF('DATA ENTRY'!CK280="","",IF('DATA ENTRY'!X280="","",IF(AND($CD$4='DATA ENTRY'!CK280,$CG$4='DATA ENTRY'!D280),'DATA ENTRY'!X280,"")))</f>
        <v/>
      </c>
      <c r="CP281" s="108" t="str">
        <f t="shared" si="71"/>
        <v/>
      </c>
      <c r="CQ281" s="108" t="str">
        <f>IF('DATA ENTRY'!CK280="","",IF('DATA ENTRY'!G280="","",IF(AND($CD$4='DATA ENTRY'!CK280,$CG$4='DATA ENTRY'!D280),'DATA ENTRY'!G280,"")))</f>
        <v/>
      </c>
      <c r="CR281" s="230" t="str">
        <f>IF('DATA ENTRY'!CK280="","",IF('DATA ENTRY'!D280="","",IF(AND($CD$4='DATA ENTRY'!CK280,$CG$4='DATA ENTRY'!D280),'DATA ENTRY'!D280,"")))</f>
        <v/>
      </c>
      <c r="CS281">
        <f t="shared" si="72"/>
        <v>0</v>
      </c>
      <c r="CT281">
        <f t="shared" si="73"/>
        <v>0</v>
      </c>
      <c r="CV281" s="139"/>
      <c r="CX281">
        <f t="shared" si="74"/>
        <v>0</v>
      </c>
      <c r="DB281" t="str">
        <f t="shared" si="81"/>
        <v/>
      </c>
      <c r="DC281" t="str">
        <f t="shared" si="82"/>
        <v/>
      </c>
      <c r="DD281" s="224">
        <v>275</v>
      </c>
      <c r="DE281" s="3" t="str">
        <f>IF('DATA ENTRY'!CK280="","",IF('DATA ENTRY'!B280="","",IF(AND($DF$4='DATA ENTRY'!D280),'DATA ENTRY'!B280,"")))</f>
        <v/>
      </c>
      <c r="DF281" s="3" t="str">
        <f>IF('DATA ENTRY'!CK280="","",IF('DATA ENTRY'!C280="","",IF(AND($DF$4='DATA ENTRY'!D280),'DATA ENTRY'!C280,"")))</f>
        <v/>
      </c>
      <c r="DG281" s="4" t="str">
        <f>IF('DATA ENTRY'!CK280="","",IF('DATA ENTRY'!I280="","",IF(AND($DF$4='DATA ENTRY'!D280),'DATA ENTRY'!I280,"")))</f>
        <v/>
      </c>
      <c r="DH281" s="4" t="str">
        <f>IF('DATA ENTRY'!CK280="","",IF('DATA ENTRY'!CK280="","",IF(AND($DF$4='DATA ENTRY'!D280),'DATA ENTRY'!CK280,"")))</f>
        <v/>
      </c>
      <c r="DI281" s="3" t="str">
        <f>IF('DATA ENTRY'!CK280="","",IF('DATA ENTRY'!N280="","",IF(AND($DF$4='DATA ENTRY'!D280),'DATA ENTRY'!N280,"")))</f>
        <v/>
      </c>
      <c r="DJ281" s="107" t="str">
        <f>IF('DATA ENTRY'!CK280="","",IF('DATA ENTRY'!O280="","",IF(AND($DF$4='DATA ENTRY'!D280),'DATA ENTRY'!O280,"")))</f>
        <v/>
      </c>
      <c r="DK281" s="3" t="str">
        <f>IF('DATA ENTRY'!CK280="","",IF('DATA ENTRY'!P280="","",IF(AND($DF$4='DATA ENTRY'!D280),'DATA ENTRY'!P280,"")))</f>
        <v/>
      </c>
      <c r="DL281" s="107" t="str">
        <f>IF('DATA ENTRY'!CK280="","",IF('DATA ENTRY'!Q280="","",IF(AND($DF$4='DATA ENTRY'!D280),'DATA ENTRY'!Q280,"")))</f>
        <v/>
      </c>
      <c r="DM281" s="3" t="str">
        <f>IF('DATA ENTRY'!CK280="","",IF('DATA ENTRY'!R280="","",IF(AND($DF$4='DATA ENTRY'!D280),'DATA ENTRY'!R280,"")))</f>
        <v/>
      </c>
      <c r="DN281" s="107" t="str">
        <f>IF('DATA ENTRY'!CK280="","",IF('DATA ENTRY'!S280="","",IF(AND($DF$4='DATA ENTRY'!D280),'DATA ENTRY'!S280,"")))</f>
        <v/>
      </c>
      <c r="DO281" s="3" t="str">
        <f>IF('DATA ENTRY'!CK280="","",IF('DATA ENTRY'!E280="","",IF(AND($DF$4='DATA ENTRY'!D280),'DATA ENTRY'!E280,"")))</f>
        <v/>
      </c>
      <c r="DP281" s="3" t="str">
        <f>IF('DATA ENTRY'!CK280="","",IF('DATA ENTRY'!D280="","",IF(AND($DF$4='DATA ENTRY'!D280),'DATA ENTRY'!D280,"")))</f>
        <v/>
      </c>
      <c r="DQ281" s="3" t="str">
        <f>IF('DATA ENTRY'!CK280="","",IF('DATA ENTRY'!W280="","",IF(AND($DF$4='DATA ENTRY'!D280),'DATA ENTRY'!W280,"")))</f>
        <v/>
      </c>
      <c r="DR281" s="3" t="str">
        <f>IF('DATA ENTRY'!CK280="","",IF('DATA ENTRY'!X280="","",IF(AND($DF$4='DATA ENTRY'!D280),'DATA ENTRY'!X280,"")))</f>
        <v/>
      </c>
      <c r="DS281" s="108" t="str">
        <f t="shared" si="75"/>
        <v/>
      </c>
      <c r="DT281" s="108" t="str">
        <f>IF('DATA ENTRY'!CK280="","",IF('DATA ENTRY'!D280="","",IF(AND($DF$4='DATA ENTRY'!D280),'DATA ENTRY'!G280,"")))</f>
        <v/>
      </c>
      <c r="DY281">
        <f t="shared" si="76"/>
        <v>0</v>
      </c>
      <c r="EB281" t="str">
        <f t="shared" si="77"/>
        <v/>
      </c>
      <c r="EC281" t="str">
        <f t="shared" si="78"/>
        <v/>
      </c>
      <c r="ED281" s="224">
        <v>275</v>
      </c>
      <c r="EE281" s="3" t="str">
        <f>IF('DATA ENTRY'!CK280="","",IF('DATA ENTRY'!B280="","",IF(AND($EF$4='DATA ENTRY'!G280,$EH$4='DATA ENTRY'!F280),'DATA ENTRY'!B280,"")))</f>
        <v/>
      </c>
      <c r="EF281" s="3" t="str">
        <f>IF('DATA ENTRY'!CK280="","",IF('DATA ENTRY'!C280="","",IF(AND($EF$4='DATA ENTRY'!G280,$EH$4='DATA ENTRY'!F280),'DATA ENTRY'!C280,"")))</f>
        <v/>
      </c>
      <c r="EG281" s="4" t="str">
        <f>IF('DATA ENTRY'!CK280="","",IF('DATA ENTRY'!I280="","",IF(AND($EF$4='DATA ENTRY'!G280,$EH$4='DATA ENTRY'!F280),'DATA ENTRY'!I280,"")))</f>
        <v/>
      </c>
      <c r="EH281" s="4" t="str">
        <f>IF('DATA ENTRY'!CK280="","",IF('DATA ENTRY'!CK280="","",IF(AND($EF$4='DATA ENTRY'!G280,$EH$4='DATA ENTRY'!F280),'DATA ENTRY'!CK280,"")))</f>
        <v/>
      </c>
      <c r="EI281" s="3" t="str">
        <f>IF('DATA ENTRY'!CK280="","",IF('DATA ENTRY'!N280="","",IF(AND($EF$4='DATA ENTRY'!G280,$EH$4='DATA ENTRY'!F280),'DATA ENTRY'!N280,"")))</f>
        <v/>
      </c>
      <c r="EJ281" s="107" t="str">
        <f>IF('DATA ENTRY'!CK280="","",IF('DATA ENTRY'!O280="","",IF(AND($EF$4='DATA ENTRY'!G280,$EH$4='DATA ENTRY'!F280),'DATA ENTRY'!O280,"")))</f>
        <v/>
      </c>
      <c r="EK281" s="3" t="str">
        <f>IF('DATA ENTRY'!CK280="","",IF('DATA ENTRY'!P280="","",IF(AND($EF$4='DATA ENTRY'!G280,$EH$4='DATA ENTRY'!F280),'DATA ENTRY'!P280,"")))</f>
        <v/>
      </c>
      <c r="EL281" s="107" t="str">
        <f>IF('DATA ENTRY'!CK280="","",IF('DATA ENTRY'!Q280="","",IF(AND($EF$4='DATA ENTRY'!G280,$EH$4='DATA ENTRY'!F280),'DATA ENTRY'!Q280,"")))</f>
        <v/>
      </c>
      <c r="EM281" s="3" t="str">
        <f>IF('DATA ENTRY'!CK280="","",IF('DATA ENTRY'!R280="","",IF(AND($EF$4='DATA ENTRY'!G280,$EH$4='DATA ENTRY'!F280),'DATA ENTRY'!R280,"")))</f>
        <v/>
      </c>
      <c r="EN281" s="107" t="str">
        <f>IF('DATA ENTRY'!CK280="","",IF('DATA ENTRY'!S280="","",IF(AND($EF$4='DATA ENTRY'!G280,$EH$4='DATA ENTRY'!F280),'DATA ENTRY'!S280,"")))</f>
        <v/>
      </c>
      <c r="EO281" s="3" t="str">
        <f>IF('DATA ENTRY'!CK280="","",IF('DATA ENTRY'!E280="","",IF(AND($EF$4='DATA ENTRY'!G280,$EH$4='DATA ENTRY'!F280),'DATA ENTRY'!E280,"")))</f>
        <v/>
      </c>
      <c r="EP281" s="3" t="str">
        <f>IF('DATA ENTRY'!CK280="","",IF('DATA ENTRY'!D280="","",IF(AND($EF$4='DATA ENTRY'!G280,$EH$4='DATA ENTRY'!F280),'DATA ENTRY'!D280,"")))</f>
        <v/>
      </c>
      <c r="EQ281" s="3" t="str">
        <f>IF('DATA ENTRY'!CK280="","",IF('DATA ENTRY'!W280="","",IF(AND($EF$4='DATA ENTRY'!G280,$EH$4='DATA ENTRY'!F280),'DATA ENTRY'!W280,"")))</f>
        <v/>
      </c>
      <c r="ER281" s="3" t="str">
        <f>IF('DATA ENTRY'!CK280="","",IF('DATA ENTRY'!X280="","",IF(AND($EF$4='DATA ENTRY'!G280,$EH$4='DATA ENTRY'!F280),'DATA ENTRY'!X280,"")))</f>
        <v/>
      </c>
      <c r="ES281" s="108" t="str">
        <f t="shared" si="79"/>
        <v/>
      </c>
      <c r="ET281" s="108" t="str">
        <f>IF('DATA ENTRY'!CK280="","",IF('DATA ENTRY'!D280="","",IF(AND($EF$4='DATA ENTRY'!G280,$EH$4='DATA ENTRY'!F280),'DATA ENTRY'!G280,"")))</f>
        <v/>
      </c>
      <c r="EY281">
        <f t="shared" si="80"/>
        <v>0</v>
      </c>
    </row>
    <row r="282" spans="1:155">
      <c r="A282" t="str">
        <f>IF(S282=0,"",1+(MAX($A$7:A281)))</f>
        <v/>
      </c>
      <c r="B282" s="224">
        <v>276</v>
      </c>
      <c r="C282" s="3" t="str">
        <f>IF('DATA ENTRY'!CK281="","",IF('DATA ENTRY'!B281="","",IF($D$4="All Post",'DATA ENTRY'!B281,IF(AND($D$4='DATA ENTRY'!CK281),'DATA ENTRY'!B281,""))))</f>
        <v/>
      </c>
      <c r="D282" s="3" t="str">
        <f>IF('DATA ENTRY'!CK281="","",IF('DATA ENTRY'!C281="","",IF($D$4="All Post",'DATA ENTRY'!C281,IF(AND($D$4='DATA ENTRY'!CK281),'DATA ENTRY'!C281,""))))</f>
        <v/>
      </c>
      <c r="E282" s="4" t="str">
        <f>IF('DATA ENTRY'!CK281="","",IF('DATA ENTRY'!I281="","",IF($D$4="All Post",'DATA ENTRY'!I281,IF(AND($D$4='DATA ENTRY'!CK281),'DATA ENTRY'!I281,""))))</f>
        <v/>
      </c>
      <c r="F282" s="4" t="str">
        <f>IF('DATA ENTRY'!CK281="","",IF('DATA ENTRY'!CK281="","",IF($D$4="All Post",'DATA ENTRY'!CK281,IF(AND($D$4='DATA ENTRY'!CK281),'DATA ENTRY'!CK281,""))))</f>
        <v/>
      </c>
      <c r="G282" s="3" t="str">
        <f>IF('DATA ENTRY'!CK281="","",IF('DATA ENTRY'!N281="","",IF($D$4="All Post",'DATA ENTRY'!N281,IF(AND($D$4='DATA ENTRY'!CK281),'DATA ENTRY'!N281,""))))</f>
        <v/>
      </c>
      <c r="H282" s="107" t="str">
        <f>IF('DATA ENTRY'!CK281="","",IF('DATA ENTRY'!O281="","",IF($D$4="All Post",'DATA ENTRY'!O281,IF(AND($D$4='DATA ENTRY'!CK281),'DATA ENTRY'!O281,""))))</f>
        <v/>
      </c>
      <c r="I282" s="3" t="str">
        <f>IF('DATA ENTRY'!CK281="","",IF('DATA ENTRY'!P281="","",IF($D$4="All Post",'DATA ENTRY'!P281,IF(AND($D$4='DATA ENTRY'!CK281),'DATA ENTRY'!P281,""))))</f>
        <v/>
      </c>
      <c r="J282" s="107" t="str">
        <f>IF('DATA ENTRY'!CK281="","",IF('DATA ENTRY'!Q281="","",IF($D$4="All Post",'DATA ENTRY'!Q281,IF(AND($D$4='DATA ENTRY'!CK281),'DATA ENTRY'!Q281,""))))</f>
        <v/>
      </c>
      <c r="K282" s="3" t="str">
        <f>IF('DATA ENTRY'!CK281="","",IF('DATA ENTRY'!R281="","",IF($D$4="All Post",'DATA ENTRY'!R281,IF(AND($D$4='DATA ENTRY'!CK281),'DATA ENTRY'!R281,""))))</f>
        <v/>
      </c>
      <c r="L282" s="3" t="str">
        <f>IF('DATA ENTRY'!CK281="","",IF('DATA ENTRY'!S281="","",IF($D$4="All Post",'DATA ENTRY'!S281,IF(AND($D$4='DATA ENTRY'!CK281),'DATA ENTRY'!S281,""))))</f>
        <v/>
      </c>
      <c r="M282" s="3" t="str">
        <f>IF('DATA ENTRY'!CK281="","",IF('DATA ENTRY'!E281="","",IF($D$4="All Post",'DATA ENTRY'!E281,IF(AND($D$4='DATA ENTRY'!CK281),'DATA ENTRY'!E281,""))))</f>
        <v/>
      </c>
      <c r="N282" s="3" t="str">
        <f>IF('DATA ENTRY'!CK281="","",IF('DATA ENTRY'!W281="","",IF($D$4="All Post",'DATA ENTRY'!W281,IF(AND($D$4='DATA ENTRY'!CK281),'DATA ENTRY'!W281,""))))</f>
        <v/>
      </c>
      <c r="O282" s="3" t="str">
        <f>IF('DATA ENTRY'!CK281="","",IF('DATA ENTRY'!X281="","",IF($D$4="All Post",'DATA ENTRY'!X281,IF(AND($D$4='DATA ENTRY'!CK281),'DATA ENTRY'!X281,""))))</f>
        <v/>
      </c>
      <c r="P282" s="3" t="str">
        <f>IF('DATA ENTRY'!CK281="","",IF('DATA ENTRY'!G281="","",IF($D$4="All Post",'DATA ENTRY'!G281,IF(AND($D$4='DATA ENTRY'!CK281),'DATA ENTRY'!G281,""))))</f>
        <v/>
      </c>
      <c r="S282">
        <f t="shared" si="67"/>
        <v>0</v>
      </c>
      <c r="T282" t="str">
        <f t="shared" si="68"/>
        <v/>
      </c>
      <c r="BZ282" t="str">
        <f t="shared" si="69"/>
        <v/>
      </c>
      <c r="CA282" t="str">
        <f t="shared" si="70"/>
        <v/>
      </c>
      <c r="CB282" s="224">
        <v>276</v>
      </c>
      <c r="CC282" s="3" t="str">
        <f>IF('DATA ENTRY'!CK281="","",IF('DATA ENTRY'!B281="","",IF(AND($CD$4='DATA ENTRY'!CK281,$CG$4='DATA ENTRY'!D281),'DATA ENTRY'!B281,"")))</f>
        <v/>
      </c>
      <c r="CD282" s="3" t="str">
        <f>IF('DATA ENTRY'!CK281="","",IF('DATA ENTRY'!C281="","",IF(AND($CD$4='DATA ENTRY'!CK281,$CG$4='DATA ENTRY'!D281),'DATA ENTRY'!C281,"")))</f>
        <v/>
      </c>
      <c r="CE282" s="4" t="str">
        <f>IF('DATA ENTRY'!CK281="","",IF('DATA ENTRY'!I281="","",IF(AND($CD$4='DATA ENTRY'!CK281,$CG$4='DATA ENTRY'!D281),'DATA ENTRY'!I281,"")))</f>
        <v/>
      </c>
      <c r="CF282" s="4" t="str">
        <f>IF('DATA ENTRY'!CK281="","",IF('DATA ENTRY'!CK281="","",IF(AND($CD$4='DATA ENTRY'!CK281,$CG$4='DATA ENTRY'!D281),'DATA ENTRY'!CK281,"")))</f>
        <v/>
      </c>
      <c r="CG282" s="3" t="str">
        <f>IF('DATA ENTRY'!CK281="","",IF('DATA ENTRY'!N281="","",IF(AND($CD$4='DATA ENTRY'!CK281,$CG$4='DATA ENTRY'!D281),'DATA ENTRY'!N281,"")))</f>
        <v/>
      </c>
      <c r="CH282" s="107" t="str">
        <f>IF('DATA ENTRY'!CK281="","",IF('DATA ENTRY'!O281="","",IF(AND($CD$4='DATA ENTRY'!CK281,$CG$4='DATA ENTRY'!D281),'DATA ENTRY'!O281,"")))</f>
        <v/>
      </c>
      <c r="CI282" s="3" t="str">
        <f>IF('DATA ENTRY'!CK281="","",IF('DATA ENTRY'!P281="","",IF(AND($CD$4='DATA ENTRY'!CK281,$CG$4='DATA ENTRY'!D281),'DATA ENTRY'!P281,"")))</f>
        <v/>
      </c>
      <c r="CJ282" s="107" t="str">
        <f>IF('DATA ENTRY'!CK281="","",IF('DATA ENTRY'!Q281="","",IF(AND($CD$4='DATA ENTRY'!CK281,$CG$4='DATA ENTRY'!D281),'DATA ENTRY'!Q281,"")))</f>
        <v/>
      </c>
      <c r="CK282" s="3" t="str">
        <f>IF('DATA ENTRY'!CK281="","",IF('DATA ENTRY'!R281="","",IF(AND($CD$4='DATA ENTRY'!CK281,$CG$4='DATA ENTRY'!D281),'DATA ENTRY'!R281,"")))</f>
        <v/>
      </c>
      <c r="CL282" s="3" t="str">
        <f>IF('DATA ENTRY'!CK281="","",IF('DATA ENTRY'!S281="","",IF(AND($CD$4='DATA ENTRY'!CK281,$CG$4='DATA ENTRY'!D281),'DATA ENTRY'!S281,"")))</f>
        <v/>
      </c>
      <c r="CM282" s="3" t="str">
        <f>IF('DATA ENTRY'!CK281="","",IF('DATA ENTRY'!E281="","",IF(AND($CD$4='DATA ENTRY'!CK281,$CG$4='DATA ENTRY'!D281),'DATA ENTRY'!E281,"")))</f>
        <v/>
      </c>
      <c r="CN282" s="3" t="str">
        <f>IF('DATA ENTRY'!CK281="","",IF('DATA ENTRY'!W281="","",IF(AND($CD$4='DATA ENTRY'!CK281,$CG$4='DATA ENTRY'!D281),'DATA ENTRY'!W281,"")))</f>
        <v/>
      </c>
      <c r="CO282" s="3" t="str">
        <f>IF('DATA ENTRY'!CK281="","",IF('DATA ENTRY'!X281="","",IF(AND($CD$4='DATA ENTRY'!CK281,$CG$4='DATA ENTRY'!D281),'DATA ENTRY'!X281,"")))</f>
        <v/>
      </c>
      <c r="CP282" s="108" t="str">
        <f t="shared" si="71"/>
        <v/>
      </c>
      <c r="CQ282" s="108" t="str">
        <f>IF('DATA ENTRY'!CK281="","",IF('DATA ENTRY'!G281="","",IF(AND($CD$4='DATA ENTRY'!CK281,$CG$4='DATA ENTRY'!D281),'DATA ENTRY'!G281,"")))</f>
        <v/>
      </c>
      <c r="CR282" s="230" t="str">
        <f>IF('DATA ENTRY'!CK281="","",IF('DATA ENTRY'!D281="","",IF(AND($CD$4='DATA ENTRY'!CK281,$CG$4='DATA ENTRY'!D281),'DATA ENTRY'!D281,"")))</f>
        <v/>
      </c>
      <c r="CS282">
        <f t="shared" si="72"/>
        <v>0</v>
      </c>
      <c r="CT282">
        <f t="shared" si="73"/>
        <v>0</v>
      </c>
      <c r="CV282" s="139"/>
      <c r="CX282">
        <f t="shared" si="74"/>
        <v>0</v>
      </c>
      <c r="DB282" t="str">
        <f t="shared" si="81"/>
        <v/>
      </c>
      <c r="DC282" t="str">
        <f t="shared" si="82"/>
        <v/>
      </c>
      <c r="DD282" s="224">
        <v>276</v>
      </c>
      <c r="DE282" s="3" t="str">
        <f>IF('DATA ENTRY'!CK281="","",IF('DATA ENTRY'!B281="","",IF(AND($DF$4='DATA ENTRY'!D281),'DATA ENTRY'!B281,"")))</f>
        <v/>
      </c>
      <c r="DF282" s="3" t="str">
        <f>IF('DATA ENTRY'!CK281="","",IF('DATA ENTRY'!C281="","",IF(AND($DF$4='DATA ENTRY'!D281),'DATA ENTRY'!C281,"")))</f>
        <v/>
      </c>
      <c r="DG282" s="4" t="str">
        <f>IF('DATA ENTRY'!CK281="","",IF('DATA ENTRY'!I281="","",IF(AND($DF$4='DATA ENTRY'!D281),'DATA ENTRY'!I281,"")))</f>
        <v/>
      </c>
      <c r="DH282" s="4" t="str">
        <f>IF('DATA ENTRY'!CK281="","",IF('DATA ENTRY'!CK281="","",IF(AND($DF$4='DATA ENTRY'!D281),'DATA ENTRY'!CK281,"")))</f>
        <v/>
      </c>
      <c r="DI282" s="3" t="str">
        <f>IF('DATA ENTRY'!CK281="","",IF('DATA ENTRY'!N281="","",IF(AND($DF$4='DATA ENTRY'!D281),'DATA ENTRY'!N281,"")))</f>
        <v/>
      </c>
      <c r="DJ282" s="107" t="str">
        <f>IF('DATA ENTRY'!CK281="","",IF('DATA ENTRY'!O281="","",IF(AND($DF$4='DATA ENTRY'!D281),'DATA ENTRY'!O281,"")))</f>
        <v/>
      </c>
      <c r="DK282" s="3" t="str">
        <f>IF('DATA ENTRY'!CK281="","",IF('DATA ENTRY'!P281="","",IF(AND($DF$4='DATA ENTRY'!D281),'DATA ENTRY'!P281,"")))</f>
        <v/>
      </c>
      <c r="DL282" s="107" t="str">
        <f>IF('DATA ENTRY'!CK281="","",IF('DATA ENTRY'!Q281="","",IF(AND($DF$4='DATA ENTRY'!D281),'DATA ENTRY'!Q281,"")))</f>
        <v/>
      </c>
      <c r="DM282" s="3" t="str">
        <f>IF('DATA ENTRY'!CK281="","",IF('DATA ENTRY'!R281="","",IF(AND($DF$4='DATA ENTRY'!D281),'DATA ENTRY'!R281,"")))</f>
        <v/>
      </c>
      <c r="DN282" s="107" t="str">
        <f>IF('DATA ENTRY'!CK281="","",IF('DATA ENTRY'!S281="","",IF(AND($DF$4='DATA ENTRY'!D281),'DATA ENTRY'!S281,"")))</f>
        <v/>
      </c>
      <c r="DO282" s="3" t="str">
        <f>IF('DATA ENTRY'!CK281="","",IF('DATA ENTRY'!E281="","",IF(AND($DF$4='DATA ENTRY'!D281),'DATA ENTRY'!E281,"")))</f>
        <v/>
      </c>
      <c r="DP282" s="3" t="str">
        <f>IF('DATA ENTRY'!CK281="","",IF('DATA ENTRY'!D281="","",IF(AND($DF$4='DATA ENTRY'!D281),'DATA ENTRY'!D281,"")))</f>
        <v/>
      </c>
      <c r="DQ282" s="3" t="str">
        <f>IF('DATA ENTRY'!CK281="","",IF('DATA ENTRY'!W281="","",IF(AND($DF$4='DATA ENTRY'!D281),'DATA ENTRY'!W281,"")))</f>
        <v/>
      </c>
      <c r="DR282" s="3" t="str">
        <f>IF('DATA ENTRY'!CK281="","",IF('DATA ENTRY'!X281="","",IF(AND($DF$4='DATA ENTRY'!D281),'DATA ENTRY'!X281,"")))</f>
        <v/>
      </c>
      <c r="DS282" s="108" t="str">
        <f t="shared" si="75"/>
        <v/>
      </c>
      <c r="DT282" s="108" t="str">
        <f>IF('DATA ENTRY'!CK281="","",IF('DATA ENTRY'!D281="","",IF(AND($DF$4='DATA ENTRY'!D281),'DATA ENTRY'!G281,"")))</f>
        <v/>
      </c>
      <c r="DY282">
        <f t="shared" si="76"/>
        <v>0</v>
      </c>
      <c r="EB282" t="str">
        <f t="shared" si="77"/>
        <v/>
      </c>
      <c r="EC282" t="str">
        <f t="shared" si="78"/>
        <v/>
      </c>
      <c r="ED282" s="224">
        <v>276</v>
      </c>
      <c r="EE282" s="3" t="str">
        <f>IF('DATA ENTRY'!CK281="","",IF('DATA ENTRY'!B281="","",IF(AND($EF$4='DATA ENTRY'!G281,$EH$4='DATA ENTRY'!F281),'DATA ENTRY'!B281,"")))</f>
        <v/>
      </c>
      <c r="EF282" s="3" t="str">
        <f>IF('DATA ENTRY'!CK281="","",IF('DATA ENTRY'!C281="","",IF(AND($EF$4='DATA ENTRY'!G281,$EH$4='DATA ENTRY'!F281),'DATA ENTRY'!C281,"")))</f>
        <v/>
      </c>
      <c r="EG282" s="4" t="str">
        <f>IF('DATA ENTRY'!CK281="","",IF('DATA ENTRY'!I281="","",IF(AND($EF$4='DATA ENTRY'!G281,$EH$4='DATA ENTRY'!F281),'DATA ENTRY'!I281,"")))</f>
        <v/>
      </c>
      <c r="EH282" s="4" t="str">
        <f>IF('DATA ENTRY'!CK281="","",IF('DATA ENTRY'!CK281="","",IF(AND($EF$4='DATA ENTRY'!G281,$EH$4='DATA ENTRY'!F281),'DATA ENTRY'!CK281,"")))</f>
        <v/>
      </c>
      <c r="EI282" s="3" t="str">
        <f>IF('DATA ENTRY'!CK281="","",IF('DATA ENTRY'!N281="","",IF(AND($EF$4='DATA ENTRY'!G281,$EH$4='DATA ENTRY'!F281),'DATA ENTRY'!N281,"")))</f>
        <v/>
      </c>
      <c r="EJ282" s="107" t="str">
        <f>IF('DATA ENTRY'!CK281="","",IF('DATA ENTRY'!O281="","",IF(AND($EF$4='DATA ENTRY'!G281,$EH$4='DATA ENTRY'!F281),'DATA ENTRY'!O281,"")))</f>
        <v/>
      </c>
      <c r="EK282" s="3" t="str">
        <f>IF('DATA ENTRY'!CK281="","",IF('DATA ENTRY'!P281="","",IF(AND($EF$4='DATA ENTRY'!G281,$EH$4='DATA ENTRY'!F281),'DATA ENTRY'!P281,"")))</f>
        <v/>
      </c>
      <c r="EL282" s="107" t="str">
        <f>IF('DATA ENTRY'!CK281="","",IF('DATA ENTRY'!Q281="","",IF(AND($EF$4='DATA ENTRY'!G281,$EH$4='DATA ENTRY'!F281),'DATA ENTRY'!Q281,"")))</f>
        <v/>
      </c>
      <c r="EM282" s="3" t="str">
        <f>IF('DATA ENTRY'!CK281="","",IF('DATA ENTRY'!R281="","",IF(AND($EF$4='DATA ENTRY'!G281,$EH$4='DATA ENTRY'!F281),'DATA ENTRY'!R281,"")))</f>
        <v/>
      </c>
      <c r="EN282" s="107" t="str">
        <f>IF('DATA ENTRY'!CK281="","",IF('DATA ENTRY'!S281="","",IF(AND($EF$4='DATA ENTRY'!G281,$EH$4='DATA ENTRY'!F281),'DATA ENTRY'!S281,"")))</f>
        <v/>
      </c>
      <c r="EO282" s="3" t="str">
        <f>IF('DATA ENTRY'!CK281="","",IF('DATA ENTRY'!E281="","",IF(AND($EF$4='DATA ENTRY'!G281,$EH$4='DATA ENTRY'!F281),'DATA ENTRY'!E281,"")))</f>
        <v/>
      </c>
      <c r="EP282" s="3" t="str">
        <f>IF('DATA ENTRY'!CK281="","",IF('DATA ENTRY'!D281="","",IF(AND($EF$4='DATA ENTRY'!G281,$EH$4='DATA ENTRY'!F281),'DATA ENTRY'!D281,"")))</f>
        <v/>
      </c>
      <c r="EQ282" s="3" t="str">
        <f>IF('DATA ENTRY'!CK281="","",IF('DATA ENTRY'!W281="","",IF(AND($EF$4='DATA ENTRY'!G281,$EH$4='DATA ENTRY'!F281),'DATA ENTRY'!W281,"")))</f>
        <v/>
      </c>
      <c r="ER282" s="3" t="str">
        <f>IF('DATA ENTRY'!CK281="","",IF('DATA ENTRY'!X281="","",IF(AND($EF$4='DATA ENTRY'!G281,$EH$4='DATA ENTRY'!F281),'DATA ENTRY'!X281,"")))</f>
        <v/>
      </c>
      <c r="ES282" s="108" t="str">
        <f t="shared" si="79"/>
        <v/>
      </c>
      <c r="ET282" s="108" t="str">
        <f>IF('DATA ENTRY'!CK281="","",IF('DATA ENTRY'!D281="","",IF(AND($EF$4='DATA ENTRY'!G281,$EH$4='DATA ENTRY'!F281),'DATA ENTRY'!G281,"")))</f>
        <v/>
      </c>
      <c r="EY282">
        <f t="shared" si="80"/>
        <v>0</v>
      </c>
    </row>
    <row r="283" spans="1:155">
      <c r="A283" t="str">
        <f>IF(S283=0,"",1+(MAX($A$7:A282)))</f>
        <v/>
      </c>
      <c r="B283" s="224">
        <v>277</v>
      </c>
      <c r="C283" s="3" t="str">
        <f>IF('DATA ENTRY'!CK282="","",IF('DATA ENTRY'!B282="","",IF($D$4="All Post",'DATA ENTRY'!B282,IF(AND($D$4='DATA ENTRY'!CK282),'DATA ENTRY'!B282,""))))</f>
        <v/>
      </c>
      <c r="D283" s="3" t="str">
        <f>IF('DATA ENTRY'!CK282="","",IF('DATA ENTRY'!C282="","",IF($D$4="All Post",'DATA ENTRY'!C282,IF(AND($D$4='DATA ENTRY'!CK282),'DATA ENTRY'!C282,""))))</f>
        <v/>
      </c>
      <c r="E283" s="4" t="str">
        <f>IF('DATA ENTRY'!CK282="","",IF('DATA ENTRY'!I282="","",IF($D$4="All Post",'DATA ENTRY'!I282,IF(AND($D$4='DATA ENTRY'!CK282),'DATA ENTRY'!I282,""))))</f>
        <v/>
      </c>
      <c r="F283" s="4" t="str">
        <f>IF('DATA ENTRY'!CK282="","",IF('DATA ENTRY'!CK282="","",IF($D$4="All Post",'DATA ENTRY'!CK282,IF(AND($D$4='DATA ENTRY'!CK282),'DATA ENTRY'!CK282,""))))</f>
        <v/>
      </c>
      <c r="G283" s="3" t="str">
        <f>IF('DATA ENTRY'!CK282="","",IF('DATA ENTRY'!N282="","",IF($D$4="All Post",'DATA ENTRY'!N282,IF(AND($D$4='DATA ENTRY'!CK282),'DATA ENTRY'!N282,""))))</f>
        <v/>
      </c>
      <c r="H283" s="107" t="str">
        <f>IF('DATA ENTRY'!CK282="","",IF('DATA ENTRY'!O282="","",IF($D$4="All Post",'DATA ENTRY'!O282,IF(AND($D$4='DATA ENTRY'!CK282),'DATA ENTRY'!O282,""))))</f>
        <v/>
      </c>
      <c r="I283" s="3" t="str">
        <f>IF('DATA ENTRY'!CK282="","",IF('DATA ENTRY'!P282="","",IF($D$4="All Post",'DATA ENTRY'!P282,IF(AND($D$4='DATA ENTRY'!CK282),'DATA ENTRY'!P282,""))))</f>
        <v/>
      </c>
      <c r="J283" s="107" t="str">
        <f>IF('DATA ENTRY'!CK282="","",IF('DATA ENTRY'!Q282="","",IF($D$4="All Post",'DATA ENTRY'!Q282,IF(AND($D$4='DATA ENTRY'!CK282),'DATA ENTRY'!Q282,""))))</f>
        <v/>
      </c>
      <c r="K283" s="3" t="str">
        <f>IF('DATA ENTRY'!CK282="","",IF('DATA ENTRY'!R282="","",IF($D$4="All Post",'DATA ENTRY'!R282,IF(AND($D$4='DATA ENTRY'!CK282),'DATA ENTRY'!R282,""))))</f>
        <v/>
      </c>
      <c r="L283" s="3" t="str">
        <f>IF('DATA ENTRY'!CK282="","",IF('DATA ENTRY'!S282="","",IF($D$4="All Post",'DATA ENTRY'!S282,IF(AND($D$4='DATA ENTRY'!CK282),'DATA ENTRY'!S282,""))))</f>
        <v/>
      </c>
      <c r="M283" s="3" t="str">
        <f>IF('DATA ENTRY'!CK282="","",IF('DATA ENTRY'!E282="","",IF($D$4="All Post",'DATA ENTRY'!E282,IF(AND($D$4='DATA ENTRY'!CK282),'DATA ENTRY'!E282,""))))</f>
        <v/>
      </c>
      <c r="N283" s="3" t="str">
        <f>IF('DATA ENTRY'!CK282="","",IF('DATA ENTRY'!W282="","",IF($D$4="All Post",'DATA ENTRY'!W282,IF(AND($D$4='DATA ENTRY'!CK282),'DATA ENTRY'!W282,""))))</f>
        <v/>
      </c>
      <c r="O283" s="3" t="str">
        <f>IF('DATA ENTRY'!CK282="","",IF('DATA ENTRY'!X282="","",IF($D$4="All Post",'DATA ENTRY'!X282,IF(AND($D$4='DATA ENTRY'!CK282),'DATA ENTRY'!X282,""))))</f>
        <v/>
      </c>
      <c r="P283" s="3" t="str">
        <f>IF('DATA ENTRY'!CK282="","",IF('DATA ENTRY'!G282="","",IF($D$4="All Post",'DATA ENTRY'!G282,IF(AND($D$4='DATA ENTRY'!CK282),'DATA ENTRY'!G282,""))))</f>
        <v/>
      </c>
      <c r="S283">
        <f t="shared" si="67"/>
        <v>0</v>
      </c>
      <c r="T283" t="str">
        <f t="shared" si="68"/>
        <v/>
      </c>
      <c r="BZ283" t="str">
        <f t="shared" si="69"/>
        <v/>
      </c>
      <c r="CA283" t="str">
        <f t="shared" si="70"/>
        <v/>
      </c>
      <c r="CB283" s="224">
        <v>277</v>
      </c>
      <c r="CC283" s="3" t="str">
        <f>IF('DATA ENTRY'!CK282="","",IF('DATA ENTRY'!B282="","",IF(AND($CD$4='DATA ENTRY'!CK282,$CG$4='DATA ENTRY'!D282),'DATA ENTRY'!B282,"")))</f>
        <v/>
      </c>
      <c r="CD283" s="3" t="str">
        <f>IF('DATA ENTRY'!CK282="","",IF('DATA ENTRY'!C282="","",IF(AND($CD$4='DATA ENTRY'!CK282,$CG$4='DATA ENTRY'!D282),'DATA ENTRY'!C282,"")))</f>
        <v/>
      </c>
      <c r="CE283" s="4" t="str">
        <f>IF('DATA ENTRY'!CK282="","",IF('DATA ENTRY'!I282="","",IF(AND($CD$4='DATA ENTRY'!CK282,$CG$4='DATA ENTRY'!D282),'DATA ENTRY'!I282,"")))</f>
        <v/>
      </c>
      <c r="CF283" s="4" t="str">
        <f>IF('DATA ENTRY'!CK282="","",IF('DATA ENTRY'!CK282="","",IF(AND($CD$4='DATA ENTRY'!CK282,$CG$4='DATA ENTRY'!D282),'DATA ENTRY'!CK282,"")))</f>
        <v/>
      </c>
      <c r="CG283" s="3" t="str">
        <f>IF('DATA ENTRY'!CK282="","",IF('DATA ENTRY'!N282="","",IF(AND($CD$4='DATA ENTRY'!CK282,$CG$4='DATA ENTRY'!D282),'DATA ENTRY'!N282,"")))</f>
        <v/>
      </c>
      <c r="CH283" s="107" t="str">
        <f>IF('DATA ENTRY'!CK282="","",IF('DATA ENTRY'!O282="","",IF(AND($CD$4='DATA ENTRY'!CK282,$CG$4='DATA ENTRY'!D282),'DATA ENTRY'!O282,"")))</f>
        <v/>
      </c>
      <c r="CI283" s="3" t="str">
        <f>IF('DATA ENTRY'!CK282="","",IF('DATA ENTRY'!P282="","",IF(AND($CD$4='DATA ENTRY'!CK282,$CG$4='DATA ENTRY'!D282),'DATA ENTRY'!P282,"")))</f>
        <v/>
      </c>
      <c r="CJ283" s="107" t="str">
        <f>IF('DATA ENTRY'!CK282="","",IF('DATA ENTRY'!Q282="","",IF(AND($CD$4='DATA ENTRY'!CK282,$CG$4='DATA ENTRY'!D282),'DATA ENTRY'!Q282,"")))</f>
        <v/>
      </c>
      <c r="CK283" s="3" t="str">
        <f>IF('DATA ENTRY'!CK282="","",IF('DATA ENTRY'!R282="","",IF(AND($CD$4='DATA ENTRY'!CK282,$CG$4='DATA ENTRY'!D282),'DATA ENTRY'!R282,"")))</f>
        <v/>
      </c>
      <c r="CL283" s="3" t="str">
        <f>IF('DATA ENTRY'!CK282="","",IF('DATA ENTRY'!S282="","",IF(AND($CD$4='DATA ENTRY'!CK282,$CG$4='DATA ENTRY'!D282),'DATA ENTRY'!S282,"")))</f>
        <v/>
      </c>
      <c r="CM283" s="3" t="str">
        <f>IF('DATA ENTRY'!CK282="","",IF('DATA ENTRY'!E282="","",IF(AND($CD$4='DATA ENTRY'!CK282,$CG$4='DATA ENTRY'!D282),'DATA ENTRY'!E282,"")))</f>
        <v/>
      </c>
      <c r="CN283" s="3" t="str">
        <f>IF('DATA ENTRY'!CK282="","",IF('DATA ENTRY'!W282="","",IF(AND($CD$4='DATA ENTRY'!CK282,$CG$4='DATA ENTRY'!D282),'DATA ENTRY'!W282,"")))</f>
        <v/>
      </c>
      <c r="CO283" s="3" t="str">
        <f>IF('DATA ENTRY'!CK282="","",IF('DATA ENTRY'!X282="","",IF(AND($CD$4='DATA ENTRY'!CK282,$CG$4='DATA ENTRY'!D282),'DATA ENTRY'!X282,"")))</f>
        <v/>
      </c>
      <c r="CP283" s="108" t="str">
        <f t="shared" si="71"/>
        <v/>
      </c>
      <c r="CQ283" s="108" t="str">
        <f>IF('DATA ENTRY'!CK282="","",IF('DATA ENTRY'!G282="","",IF(AND($CD$4='DATA ENTRY'!CK282,$CG$4='DATA ENTRY'!D282),'DATA ENTRY'!G282,"")))</f>
        <v/>
      </c>
      <c r="CR283" s="230" t="str">
        <f>IF('DATA ENTRY'!CK282="","",IF('DATA ENTRY'!D282="","",IF(AND($CD$4='DATA ENTRY'!CK282,$CG$4='DATA ENTRY'!D282),'DATA ENTRY'!D282,"")))</f>
        <v/>
      </c>
      <c r="CS283">
        <f t="shared" si="72"/>
        <v>0</v>
      </c>
      <c r="CT283">
        <f t="shared" si="73"/>
        <v>0</v>
      </c>
      <c r="CV283" s="139"/>
      <c r="CX283">
        <f t="shared" si="74"/>
        <v>0</v>
      </c>
      <c r="DB283" t="str">
        <f t="shared" si="81"/>
        <v/>
      </c>
      <c r="DC283" t="str">
        <f t="shared" si="82"/>
        <v/>
      </c>
      <c r="DD283" s="224">
        <v>277</v>
      </c>
      <c r="DE283" s="3" t="str">
        <f>IF('DATA ENTRY'!CK282="","",IF('DATA ENTRY'!B282="","",IF(AND($DF$4='DATA ENTRY'!D282),'DATA ENTRY'!B282,"")))</f>
        <v/>
      </c>
      <c r="DF283" s="3" t="str">
        <f>IF('DATA ENTRY'!CK282="","",IF('DATA ENTRY'!C282="","",IF(AND($DF$4='DATA ENTRY'!D282),'DATA ENTRY'!C282,"")))</f>
        <v/>
      </c>
      <c r="DG283" s="4" t="str">
        <f>IF('DATA ENTRY'!CK282="","",IF('DATA ENTRY'!I282="","",IF(AND($DF$4='DATA ENTRY'!D282),'DATA ENTRY'!I282,"")))</f>
        <v/>
      </c>
      <c r="DH283" s="4" t="str">
        <f>IF('DATA ENTRY'!CK282="","",IF('DATA ENTRY'!CK282="","",IF(AND($DF$4='DATA ENTRY'!D282),'DATA ENTRY'!CK282,"")))</f>
        <v/>
      </c>
      <c r="DI283" s="3" t="str">
        <f>IF('DATA ENTRY'!CK282="","",IF('DATA ENTRY'!N282="","",IF(AND($DF$4='DATA ENTRY'!D282),'DATA ENTRY'!N282,"")))</f>
        <v/>
      </c>
      <c r="DJ283" s="107" t="str">
        <f>IF('DATA ENTRY'!CK282="","",IF('DATA ENTRY'!O282="","",IF(AND($DF$4='DATA ENTRY'!D282),'DATA ENTRY'!O282,"")))</f>
        <v/>
      </c>
      <c r="DK283" s="3" t="str">
        <f>IF('DATA ENTRY'!CK282="","",IF('DATA ENTRY'!P282="","",IF(AND($DF$4='DATA ENTRY'!D282),'DATA ENTRY'!P282,"")))</f>
        <v/>
      </c>
      <c r="DL283" s="107" t="str">
        <f>IF('DATA ENTRY'!CK282="","",IF('DATA ENTRY'!Q282="","",IF(AND($DF$4='DATA ENTRY'!D282),'DATA ENTRY'!Q282,"")))</f>
        <v/>
      </c>
      <c r="DM283" s="3" t="str">
        <f>IF('DATA ENTRY'!CK282="","",IF('DATA ENTRY'!R282="","",IF(AND($DF$4='DATA ENTRY'!D282),'DATA ENTRY'!R282,"")))</f>
        <v/>
      </c>
      <c r="DN283" s="107" t="str">
        <f>IF('DATA ENTRY'!CK282="","",IF('DATA ENTRY'!S282="","",IF(AND($DF$4='DATA ENTRY'!D282),'DATA ENTRY'!S282,"")))</f>
        <v/>
      </c>
      <c r="DO283" s="3" t="str">
        <f>IF('DATA ENTRY'!CK282="","",IF('DATA ENTRY'!E282="","",IF(AND($DF$4='DATA ENTRY'!D282),'DATA ENTRY'!E282,"")))</f>
        <v/>
      </c>
      <c r="DP283" s="3" t="str">
        <f>IF('DATA ENTRY'!CK282="","",IF('DATA ENTRY'!D282="","",IF(AND($DF$4='DATA ENTRY'!D282),'DATA ENTRY'!D282,"")))</f>
        <v/>
      </c>
      <c r="DQ283" s="3" t="str">
        <f>IF('DATA ENTRY'!CK282="","",IF('DATA ENTRY'!W282="","",IF(AND($DF$4='DATA ENTRY'!D282),'DATA ENTRY'!W282,"")))</f>
        <v/>
      </c>
      <c r="DR283" s="3" t="str">
        <f>IF('DATA ENTRY'!CK282="","",IF('DATA ENTRY'!X282="","",IF(AND($DF$4='DATA ENTRY'!D282),'DATA ENTRY'!X282,"")))</f>
        <v/>
      </c>
      <c r="DS283" s="108" t="str">
        <f t="shared" si="75"/>
        <v/>
      </c>
      <c r="DT283" s="108" t="str">
        <f>IF('DATA ENTRY'!CK282="","",IF('DATA ENTRY'!D282="","",IF(AND($DF$4='DATA ENTRY'!D282),'DATA ENTRY'!G282,"")))</f>
        <v/>
      </c>
      <c r="DY283">
        <f t="shared" si="76"/>
        <v>0</v>
      </c>
      <c r="EB283" t="str">
        <f t="shared" si="77"/>
        <v/>
      </c>
      <c r="EC283" t="str">
        <f t="shared" si="78"/>
        <v/>
      </c>
      <c r="ED283" s="224">
        <v>277</v>
      </c>
      <c r="EE283" s="3" t="str">
        <f>IF('DATA ENTRY'!CK282="","",IF('DATA ENTRY'!B282="","",IF(AND($EF$4='DATA ENTRY'!G282,$EH$4='DATA ENTRY'!F282),'DATA ENTRY'!B282,"")))</f>
        <v/>
      </c>
      <c r="EF283" s="3" t="str">
        <f>IF('DATA ENTRY'!CK282="","",IF('DATA ENTRY'!C282="","",IF(AND($EF$4='DATA ENTRY'!G282,$EH$4='DATA ENTRY'!F282),'DATA ENTRY'!C282,"")))</f>
        <v/>
      </c>
      <c r="EG283" s="4" t="str">
        <f>IF('DATA ENTRY'!CK282="","",IF('DATA ENTRY'!I282="","",IF(AND($EF$4='DATA ENTRY'!G282,$EH$4='DATA ENTRY'!F282),'DATA ENTRY'!I282,"")))</f>
        <v/>
      </c>
      <c r="EH283" s="4" t="str">
        <f>IF('DATA ENTRY'!CK282="","",IF('DATA ENTRY'!CK282="","",IF(AND($EF$4='DATA ENTRY'!G282,$EH$4='DATA ENTRY'!F282),'DATA ENTRY'!CK282,"")))</f>
        <v/>
      </c>
      <c r="EI283" s="3" t="str">
        <f>IF('DATA ENTRY'!CK282="","",IF('DATA ENTRY'!N282="","",IF(AND($EF$4='DATA ENTRY'!G282,$EH$4='DATA ENTRY'!F282),'DATA ENTRY'!N282,"")))</f>
        <v/>
      </c>
      <c r="EJ283" s="107" t="str">
        <f>IF('DATA ENTRY'!CK282="","",IF('DATA ENTRY'!O282="","",IF(AND($EF$4='DATA ENTRY'!G282,$EH$4='DATA ENTRY'!F282),'DATA ENTRY'!O282,"")))</f>
        <v/>
      </c>
      <c r="EK283" s="3" t="str">
        <f>IF('DATA ENTRY'!CK282="","",IF('DATA ENTRY'!P282="","",IF(AND($EF$4='DATA ENTRY'!G282,$EH$4='DATA ENTRY'!F282),'DATA ENTRY'!P282,"")))</f>
        <v/>
      </c>
      <c r="EL283" s="107" t="str">
        <f>IF('DATA ENTRY'!CK282="","",IF('DATA ENTRY'!Q282="","",IF(AND($EF$4='DATA ENTRY'!G282,$EH$4='DATA ENTRY'!F282),'DATA ENTRY'!Q282,"")))</f>
        <v/>
      </c>
      <c r="EM283" s="3" t="str">
        <f>IF('DATA ENTRY'!CK282="","",IF('DATA ENTRY'!R282="","",IF(AND($EF$4='DATA ENTRY'!G282,$EH$4='DATA ENTRY'!F282),'DATA ENTRY'!R282,"")))</f>
        <v/>
      </c>
      <c r="EN283" s="107" t="str">
        <f>IF('DATA ENTRY'!CK282="","",IF('DATA ENTRY'!S282="","",IF(AND($EF$4='DATA ENTRY'!G282,$EH$4='DATA ENTRY'!F282),'DATA ENTRY'!S282,"")))</f>
        <v/>
      </c>
      <c r="EO283" s="3" t="str">
        <f>IF('DATA ENTRY'!CK282="","",IF('DATA ENTRY'!E282="","",IF(AND($EF$4='DATA ENTRY'!G282,$EH$4='DATA ENTRY'!F282),'DATA ENTRY'!E282,"")))</f>
        <v/>
      </c>
      <c r="EP283" s="3" t="str">
        <f>IF('DATA ENTRY'!CK282="","",IF('DATA ENTRY'!D282="","",IF(AND($EF$4='DATA ENTRY'!G282,$EH$4='DATA ENTRY'!F282),'DATA ENTRY'!D282,"")))</f>
        <v/>
      </c>
      <c r="EQ283" s="3" t="str">
        <f>IF('DATA ENTRY'!CK282="","",IF('DATA ENTRY'!W282="","",IF(AND($EF$4='DATA ENTRY'!G282,$EH$4='DATA ENTRY'!F282),'DATA ENTRY'!W282,"")))</f>
        <v/>
      </c>
      <c r="ER283" s="3" t="str">
        <f>IF('DATA ENTRY'!CK282="","",IF('DATA ENTRY'!X282="","",IF(AND($EF$4='DATA ENTRY'!G282,$EH$4='DATA ENTRY'!F282),'DATA ENTRY'!X282,"")))</f>
        <v/>
      </c>
      <c r="ES283" s="108" t="str">
        <f t="shared" si="79"/>
        <v/>
      </c>
      <c r="ET283" s="108" t="str">
        <f>IF('DATA ENTRY'!CK282="","",IF('DATA ENTRY'!D282="","",IF(AND($EF$4='DATA ENTRY'!G282,$EH$4='DATA ENTRY'!F282),'DATA ENTRY'!G282,"")))</f>
        <v/>
      </c>
      <c r="EY283">
        <f t="shared" si="80"/>
        <v>0</v>
      </c>
    </row>
    <row r="284" spans="1:155">
      <c r="A284" t="str">
        <f>IF(S284=0,"",1+(MAX($A$7:A283)))</f>
        <v/>
      </c>
      <c r="B284" s="224">
        <v>278</v>
      </c>
      <c r="C284" s="3" t="str">
        <f>IF('DATA ENTRY'!CK283="","",IF('DATA ENTRY'!B283="","",IF($D$4="All Post",'DATA ENTRY'!B283,IF(AND($D$4='DATA ENTRY'!CK283),'DATA ENTRY'!B283,""))))</f>
        <v/>
      </c>
      <c r="D284" s="3" t="str">
        <f>IF('DATA ENTRY'!CK283="","",IF('DATA ENTRY'!C283="","",IF($D$4="All Post",'DATA ENTRY'!C283,IF(AND($D$4='DATA ENTRY'!CK283),'DATA ENTRY'!C283,""))))</f>
        <v/>
      </c>
      <c r="E284" s="4" t="str">
        <f>IF('DATA ENTRY'!CK283="","",IF('DATA ENTRY'!I283="","",IF($D$4="All Post",'DATA ENTRY'!I283,IF(AND($D$4='DATA ENTRY'!CK283),'DATA ENTRY'!I283,""))))</f>
        <v/>
      </c>
      <c r="F284" s="4" t="str">
        <f>IF('DATA ENTRY'!CK283="","",IF('DATA ENTRY'!CK283="","",IF($D$4="All Post",'DATA ENTRY'!CK283,IF(AND($D$4='DATA ENTRY'!CK283),'DATA ENTRY'!CK283,""))))</f>
        <v/>
      </c>
      <c r="G284" s="3" t="str">
        <f>IF('DATA ENTRY'!CK283="","",IF('DATA ENTRY'!N283="","",IF($D$4="All Post",'DATA ENTRY'!N283,IF(AND($D$4='DATA ENTRY'!CK283),'DATA ENTRY'!N283,""))))</f>
        <v/>
      </c>
      <c r="H284" s="107" t="str">
        <f>IF('DATA ENTRY'!CK283="","",IF('DATA ENTRY'!O283="","",IF($D$4="All Post",'DATA ENTRY'!O283,IF(AND($D$4='DATA ENTRY'!CK283),'DATA ENTRY'!O283,""))))</f>
        <v/>
      </c>
      <c r="I284" s="3" t="str">
        <f>IF('DATA ENTRY'!CK283="","",IF('DATA ENTRY'!P283="","",IF($D$4="All Post",'DATA ENTRY'!P283,IF(AND($D$4='DATA ENTRY'!CK283),'DATA ENTRY'!P283,""))))</f>
        <v/>
      </c>
      <c r="J284" s="107" t="str">
        <f>IF('DATA ENTRY'!CK283="","",IF('DATA ENTRY'!Q283="","",IF($D$4="All Post",'DATA ENTRY'!Q283,IF(AND($D$4='DATA ENTRY'!CK283),'DATA ENTRY'!Q283,""))))</f>
        <v/>
      </c>
      <c r="K284" s="3" t="str">
        <f>IF('DATA ENTRY'!CK283="","",IF('DATA ENTRY'!R283="","",IF($D$4="All Post",'DATA ENTRY'!R283,IF(AND($D$4='DATA ENTRY'!CK283),'DATA ENTRY'!R283,""))))</f>
        <v/>
      </c>
      <c r="L284" s="3" t="str">
        <f>IF('DATA ENTRY'!CK283="","",IF('DATA ENTRY'!S283="","",IF($D$4="All Post",'DATA ENTRY'!S283,IF(AND($D$4='DATA ENTRY'!CK283),'DATA ENTRY'!S283,""))))</f>
        <v/>
      </c>
      <c r="M284" s="3" t="str">
        <f>IF('DATA ENTRY'!CK283="","",IF('DATA ENTRY'!E283="","",IF($D$4="All Post",'DATA ENTRY'!E283,IF(AND($D$4='DATA ENTRY'!CK283),'DATA ENTRY'!E283,""))))</f>
        <v/>
      </c>
      <c r="N284" s="3" t="str">
        <f>IF('DATA ENTRY'!CK283="","",IF('DATA ENTRY'!W283="","",IF($D$4="All Post",'DATA ENTRY'!W283,IF(AND($D$4='DATA ENTRY'!CK283),'DATA ENTRY'!W283,""))))</f>
        <v/>
      </c>
      <c r="O284" s="3" t="str">
        <f>IF('DATA ENTRY'!CK283="","",IF('DATA ENTRY'!X283="","",IF($D$4="All Post",'DATA ENTRY'!X283,IF(AND($D$4='DATA ENTRY'!CK283),'DATA ENTRY'!X283,""))))</f>
        <v/>
      </c>
      <c r="P284" s="3" t="str">
        <f>IF('DATA ENTRY'!CK283="","",IF('DATA ENTRY'!G283="","",IF($D$4="All Post",'DATA ENTRY'!G283,IF(AND($D$4='DATA ENTRY'!CK283),'DATA ENTRY'!G283,""))))</f>
        <v/>
      </c>
      <c r="S284">
        <f t="shared" si="67"/>
        <v>0</v>
      </c>
      <c r="T284" t="str">
        <f t="shared" si="68"/>
        <v/>
      </c>
      <c r="BZ284" t="str">
        <f t="shared" si="69"/>
        <v/>
      </c>
      <c r="CA284" t="str">
        <f t="shared" si="70"/>
        <v/>
      </c>
      <c r="CB284" s="224">
        <v>278</v>
      </c>
      <c r="CC284" s="3" t="str">
        <f>IF('DATA ENTRY'!CK283="","",IF('DATA ENTRY'!B283="","",IF(AND($CD$4='DATA ENTRY'!CK283,$CG$4='DATA ENTRY'!D283),'DATA ENTRY'!B283,"")))</f>
        <v/>
      </c>
      <c r="CD284" s="3" t="str">
        <f>IF('DATA ENTRY'!CK283="","",IF('DATA ENTRY'!C283="","",IF(AND($CD$4='DATA ENTRY'!CK283,$CG$4='DATA ENTRY'!D283),'DATA ENTRY'!C283,"")))</f>
        <v/>
      </c>
      <c r="CE284" s="4" t="str">
        <f>IF('DATA ENTRY'!CK283="","",IF('DATA ENTRY'!I283="","",IF(AND($CD$4='DATA ENTRY'!CK283,$CG$4='DATA ENTRY'!D283),'DATA ENTRY'!I283,"")))</f>
        <v/>
      </c>
      <c r="CF284" s="4" t="str">
        <f>IF('DATA ENTRY'!CK283="","",IF('DATA ENTRY'!CK283="","",IF(AND($CD$4='DATA ENTRY'!CK283,$CG$4='DATA ENTRY'!D283),'DATA ENTRY'!CK283,"")))</f>
        <v/>
      </c>
      <c r="CG284" s="3" t="str">
        <f>IF('DATA ENTRY'!CK283="","",IF('DATA ENTRY'!N283="","",IF(AND($CD$4='DATA ENTRY'!CK283,$CG$4='DATA ENTRY'!D283),'DATA ENTRY'!N283,"")))</f>
        <v/>
      </c>
      <c r="CH284" s="107" t="str">
        <f>IF('DATA ENTRY'!CK283="","",IF('DATA ENTRY'!O283="","",IF(AND($CD$4='DATA ENTRY'!CK283,$CG$4='DATA ENTRY'!D283),'DATA ENTRY'!O283,"")))</f>
        <v/>
      </c>
      <c r="CI284" s="3" t="str">
        <f>IF('DATA ENTRY'!CK283="","",IF('DATA ENTRY'!P283="","",IF(AND($CD$4='DATA ENTRY'!CK283,$CG$4='DATA ENTRY'!D283),'DATA ENTRY'!P283,"")))</f>
        <v/>
      </c>
      <c r="CJ284" s="107" t="str">
        <f>IF('DATA ENTRY'!CK283="","",IF('DATA ENTRY'!Q283="","",IF(AND($CD$4='DATA ENTRY'!CK283,$CG$4='DATA ENTRY'!D283),'DATA ENTRY'!Q283,"")))</f>
        <v/>
      </c>
      <c r="CK284" s="3" t="str">
        <f>IF('DATA ENTRY'!CK283="","",IF('DATA ENTRY'!R283="","",IF(AND($CD$4='DATA ENTRY'!CK283,$CG$4='DATA ENTRY'!D283),'DATA ENTRY'!R283,"")))</f>
        <v/>
      </c>
      <c r="CL284" s="3" t="str">
        <f>IF('DATA ENTRY'!CK283="","",IF('DATA ENTRY'!S283="","",IF(AND($CD$4='DATA ENTRY'!CK283,$CG$4='DATA ENTRY'!D283),'DATA ENTRY'!S283,"")))</f>
        <v/>
      </c>
      <c r="CM284" s="3" t="str">
        <f>IF('DATA ENTRY'!CK283="","",IF('DATA ENTRY'!E283="","",IF(AND($CD$4='DATA ENTRY'!CK283,$CG$4='DATA ENTRY'!D283),'DATA ENTRY'!E283,"")))</f>
        <v/>
      </c>
      <c r="CN284" s="3" t="str">
        <f>IF('DATA ENTRY'!CK283="","",IF('DATA ENTRY'!W283="","",IF(AND($CD$4='DATA ENTRY'!CK283,$CG$4='DATA ENTRY'!D283),'DATA ENTRY'!W283,"")))</f>
        <v/>
      </c>
      <c r="CO284" s="3" t="str">
        <f>IF('DATA ENTRY'!CK283="","",IF('DATA ENTRY'!X283="","",IF(AND($CD$4='DATA ENTRY'!CK283,$CG$4='DATA ENTRY'!D283),'DATA ENTRY'!X283,"")))</f>
        <v/>
      </c>
      <c r="CP284" s="108" t="str">
        <f t="shared" si="71"/>
        <v/>
      </c>
      <c r="CQ284" s="108" t="str">
        <f>IF('DATA ENTRY'!CK283="","",IF('DATA ENTRY'!G283="","",IF(AND($CD$4='DATA ENTRY'!CK283,$CG$4='DATA ENTRY'!D283),'DATA ENTRY'!G283,"")))</f>
        <v/>
      </c>
      <c r="CR284" s="230" t="str">
        <f>IF('DATA ENTRY'!CK283="","",IF('DATA ENTRY'!D283="","",IF(AND($CD$4='DATA ENTRY'!CK283,$CG$4='DATA ENTRY'!D283),'DATA ENTRY'!D283,"")))</f>
        <v/>
      </c>
      <c r="CS284">
        <f t="shared" si="72"/>
        <v>0</v>
      </c>
      <c r="CT284">
        <f t="shared" si="73"/>
        <v>0</v>
      </c>
      <c r="CV284" s="139"/>
      <c r="CX284">
        <f t="shared" si="74"/>
        <v>0</v>
      </c>
      <c r="DB284" t="str">
        <f t="shared" si="81"/>
        <v/>
      </c>
      <c r="DC284" t="str">
        <f t="shared" si="82"/>
        <v/>
      </c>
      <c r="DD284" s="224">
        <v>278</v>
      </c>
      <c r="DE284" s="3" t="str">
        <f>IF('DATA ENTRY'!CK283="","",IF('DATA ENTRY'!B283="","",IF(AND($DF$4='DATA ENTRY'!D283),'DATA ENTRY'!B283,"")))</f>
        <v/>
      </c>
      <c r="DF284" s="3" t="str">
        <f>IF('DATA ENTRY'!CK283="","",IF('DATA ENTRY'!C283="","",IF(AND($DF$4='DATA ENTRY'!D283),'DATA ENTRY'!C283,"")))</f>
        <v/>
      </c>
      <c r="DG284" s="4" t="str">
        <f>IF('DATA ENTRY'!CK283="","",IF('DATA ENTRY'!I283="","",IF(AND($DF$4='DATA ENTRY'!D283),'DATA ENTRY'!I283,"")))</f>
        <v/>
      </c>
      <c r="DH284" s="4" t="str">
        <f>IF('DATA ENTRY'!CK283="","",IF('DATA ENTRY'!CK283="","",IF(AND($DF$4='DATA ENTRY'!D283),'DATA ENTRY'!CK283,"")))</f>
        <v/>
      </c>
      <c r="DI284" s="3" t="str">
        <f>IF('DATA ENTRY'!CK283="","",IF('DATA ENTRY'!N283="","",IF(AND($DF$4='DATA ENTRY'!D283),'DATA ENTRY'!N283,"")))</f>
        <v/>
      </c>
      <c r="DJ284" s="107" t="str">
        <f>IF('DATA ENTRY'!CK283="","",IF('DATA ENTRY'!O283="","",IF(AND($DF$4='DATA ENTRY'!D283),'DATA ENTRY'!O283,"")))</f>
        <v/>
      </c>
      <c r="DK284" s="3" t="str">
        <f>IF('DATA ENTRY'!CK283="","",IF('DATA ENTRY'!P283="","",IF(AND($DF$4='DATA ENTRY'!D283),'DATA ENTRY'!P283,"")))</f>
        <v/>
      </c>
      <c r="DL284" s="107" t="str">
        <f>IF('DATA ENTRY'!CK283="","",IF('DATA ENTRY'!Q283="","",IF(AND($DF$4='DATA ENTRY'!D283),'DATA ENTRY'!Q283,"")))</f>
        <v/>
      </c>
      <c r="DM284" s="3" t="str">
        <f>IF('DATA ENTRY'!CK283="","",IF('DATA ENTRY'!R283="","",IF(AND($DF$4='DATA ENTRY'!D283),'DATA ENTRY'!R283,"")))</f>
        <v/>
      </c>
      <c r="DN284" s="107" t="str">
        <f>IF('DATA ENTRY'!CK283="","",IF('DATA ENTRY'!S283="","",IF(AND($DF$4='DATA ENTRY'!D283),'DATA ENTRY'!S283,"")))</f>
        <v/>
      </c>
      <c r="DO284" s="3" t="str">
        <f>IF('DATA ENTRY'!CK283="","",IF('DATA ENTRY'!E283="","",IF(AND($DF$4='DATA ENTRY'!D283),'DATA ENTRY'!E283,"")))</f>
        <v/>
      </c>
      <c r="DP284" s="3" t="str">
        <f>IF('DATA ENTRY'!CK283="","",IF('DATA ENTRY'!D283="","",IF(AND($DF$4='DATA ENTRY'!D283),'DATA ENTRY'!D283,"")))</f>
        <v/>
      </c>
      <c r="DQ284" s="3" t="str">
        <f>IF('DATA ENTRY'!CK283="","",IF('DATA ENTRY'!W283="","",IF(AND($DF$4='DATA ENTRY'!D283),'DATA ENTRY'!W283,"")))</f>
        <v/>
      </c>
      <c r="DR284" s="3" t="str">
        <f>IF('DATA ENTRY'!CK283="","",IF('DATA ENTRY'!X283="","",IF(AND($DF$4='DATA ENTRY'!D283),'DATA ENTRY'!X283,"")))</f>
        <v/>
      </c>
      <c r="DS284" s="108" t="str">
        <f t="shared" si="75"/>
        <v/>
      </c>
      <c r="DT284" s="108" t="str">
        <f>IF('DATA ENTRY'!CK283="","",IF('DATA ENTRY'!D283="","",IF(AND($DF$4='DATA ENTRY'!D283),'DATA ENTRY'!G283,"")))</f>
        <v/>
      </c>
      <c r="DY284">
        <f t="shared" si="76"/>
        <v>0</v>
      </c>
      <c r="EB284" t="str">
        <f t="shared" si="77"/>
        <v/>
      </c>
      <c r="EC284" t="str">
        <f t="shared" si="78"/>
        <v/>
      </c>
      <c r="ED284" s="224">
        <v>278</v>
      </c>
      <c r="EE284" s="3" t="str">
        <f>IF('DATA ENTRY'!CK283="","",IF('DATA ENTRY'!B283="","",IF(AND($EF$4='DATA ENTRY'!G283,$EH$4='DATA ENTRY'!F283),'DATA ENTRY'!B283,"")))</f>
        <v/>
      </c>
      <c r="EF284" s="3" t="str">
        <f>IF('DATA ENTRY'!CK283="","",IF('DATA ENTRY'!C283="","",IF(AND($EF$4='DATA ENTRY'!G283,$EH$4='DATA ENTRY'!F283),'DATA ENTRY'!C283,"")))</f>
        <v/>
      </c>
      <c r="EG284" s="4" t="str">
        <f>IF('DATA ENTRY'!CK283="","",IF('DATA ENTRY'!I283="","",IF(AND($EF$4='DATA ENTRY'!G283,$EH$4='DATA ENTRY'!F283),'DATA ENTRY'!I283,"")))</f>
        <v/>
      </c>
      <c r="EH284" s="4" t="str">
        <f>IF('DATA ENTRY'!CK283="","",IF('DATA ENTRY'!CK283="","",IF(AND($EF$4='DATA ENTRY'!G283,$EH$4='DATA ENTRY'!F283),'DATA ENTRY'!CK283,"")))</f>
        <v/>
      </c>
      <c r="EI284" s="3" t="str">
        <f>IF('DATA ENTRY'!CK283="","",IF('DATA ENTRY'!N283="","",IF(AND($EF$4='DATA ENTRY'!G283,$EH$4='DATA ENTRY'!F283),'DATA ENTRY'!N283,"")))</f>
        <v/>
      </c>
      <c r="EJ284" s="107" t="str">
        <f>IF('DATA ENTRY'!CK283="","",IF('DATA ENTRY'!O283="","",IF(AND($EF$4='DATA ENTRY'!G283,$EH$4='DATA ENTRY'!F283),'DATA ENTRY'!O283,"")))</f>
        <v/>
      </c>
      <c r="EK284" s="3" t="str">
        <f>IF('DATA ENTRY'!CK283="","",IF('DATA ENTRY'!P283="","",IF(AND($EF$4='DATA ENTRY'!G283,$EH$4='DATA ENTRY'!F283),'DATA ENTRY'!P283,"")))</f>
        <v/>
      </c>
      <c r="EL284" s="107" t="str">
        <f>IF('DATA ENTRY'!CK283="","",IF('DATA ENTRY'!Q283="","",IF(AND($EF$4='DATA ENTRY'!G283,$EH$4='DATA ENTRY'!F283),'DATA ENTRY'!Q283,"")))</f>
        <v/>
      </c>
      <c r="EM284" s="3" t="str">
        <f>IF('DATA ENTRY'!CK283="","",IF('DATA ENTRY'!R283="","",IF(AND($EF$4='DATA ENTRY'!G283,$EH$4='DATA ENTRY'!F283),'DATA ENTRY'!R283,"")))</f>
        <v/>
      </c>
      <c r="EN284" s="107" t="str">
        <f>IF('DATA ENTRY'!CK283="","",IF('DATA ENTRY'!S283="","",IF(AND($EF$4='DATA ENTRY'!G283,$EH$4='DATA ENTRY'!F283),'DATA ENTRY'!S283,"")))</f>
        <v/>
      </c>
      <c r="EO284" s="3" t="str">
        <f>IF('DATA ENTRY'!CK283="","",IF('DATA ENTRY'!E283="","",IF(AND($EF$4='DATA ENTRY'!G283,$EH$4='DATA ENTRY'!F283),'DATA ENTRY'!E283,"")))</f>
        <v/>
      </c>
      <c r="EP284" s="3" t="str">
        <f>IF('DATA ENTRY'!CK283="","",IF('DATA ENTRY'!D283="","",IF(AND($EF$4='DATA ENTRY'!G283,$EH$4='DATA ENTRY'!F283),'DATA ENTRY'!D283,"")))</f>
        <v/>
      </c>
      <c r="EQ284" s="3" t="str">
        <f>IF('DATA ENTRY'!CK283="","",IF('DATA ENTRY'!W283="","",IF(AND($EF$4='DATA ENTRY'!G283,$EH$4='DATA ENTRY'!F283),'DATA ENTRY'!W283,"")))</f>
        <v/>
      </c>
      <c r="ER284" s="3" t="str">
        <f>IF('DATA ENTRY'!CK283="","",IF('DATA ENTRY'!X283="","",IF(AND($EF$4='DATA ENTRY'!G283,$EH$4='DATA ENTRY'!F283),'DATA ENTRY'!X283,"")))</f>
        <v/>
      </c>
      <c r="ES284" s="108" t="str">
        <f t="shared" si="79"/>
        <v/>
      </c>
      <c r="ET284" s="108" t="str">
        <f>IF('DATA ENTRY'!CK283="","",IF('DATA ENTRY'!D283="","",IF(AND($EF$4='DATA ENTRY'!G283,$EH$4='DATA ENTRY'!F283),'DATA ENTRY'!G283,"")))</f>
        <v/>
      </c>
      <c r="EY284">
        <f t="shared" si="80"/>
        <v>0</v>
      </c>
    </row>
    <row r="285" spans="1:155">
      <c r="A285" t="str">
        <f>IF(S285=0,"",1+(MAX($A$7:A284)))</f>
        <v/>
      </c>
      <c r="B285" s="224">
        <v>279</v>
      </c>
      <c r="C285" s="3" t="str">
        <f>IF('DATA ENTRY'!CK284="","",IF('DATA ENTRY'!B284="","",IF($D$4="All Post",'DATA ENTRY'!B284,IF(AND($D$4='DATA ENTRY'!CK284),'DATA ENTRY'!B284,""))))</f>
        <v/>
      </c>
      <c r="D285" s="3" t="str">
        <f>IF('DATA ENTRY'!CK284="","",IF('DATA ENTRY'!C284="","",IF($D$4="All Post",'DATA ENTRY'!C284,IF(AND($D$4='DATA ENTRY'!CK284),'DATA ENTRY'!C284,""))))</f>
        <v/>
      </c>
      <c r="E285" s="4" t="str">
        <f>IF('DATA ENTRY'!CK284="","",IF('DATA ENTRY'!I284="","",IF($D$4="All Post",'DATA ENTRY'!I284,IF(AND($D$4='DATA ENTRY'!CK284),'DATA ENTRY'!I284,""))))</f>
        <v/>
      </c>
      <c r="F285" s="4" t="str">
        <f>IF('DATA ENTRY'!CK284="","",IF('DATA ENTRY'!CK284="","",IF($D$4="All Post",'DATA ENTRY'!CK284,IF(AND($D$4='DATA ENTRY'!CK284),'DATA ENTRY'!CK284,""))))</f>
        <v/>
      </c>
      <c r="G285" s="3" t="str">
        <f>IF('DATA ENTRY'!CK284="","",IF('DATA ENTRY'!N284="","",IF($D$4="All Post",'DATA ENTRY'!N284,IF(AND($D$4='DATA ENTRY'!CK284),'DATA ENTRY'!N284,""))))</f>
        <v/>
      </c>
      <c r="H285" s="107" t="str">
        <f>IF('DATA ENTRY'!CK284="","",IF('DATA ENTRY'!O284="","",IF($D$4="All Post",'DATA ENTRY'!O284,IF(AND($D$4='DATA ENTRY'!CK284),'DATA ENTRY'!O284,""))))</f>
        <v/>
      </c>
      <c r="I285" s="3" t="str">
        <f>IF('DATA ENTRY'!CK284="","",IF('DATA ENTRY'!P284="","",IF($D$4="All Post",'DATA ENTRY'!P284,IF(AND($D$4='DATA ENTRY'!CK284),'DATA ENTRY'!P284,""))))</f>
        <v/>
      </c>
      <c r="J285" s="107" t="str">
        <f>IF('DATA ENTRY'!CK284="","",IF('DATA ENTRY'!Q284="","",IF($D$4="All Post",'DATA ENTRY'!Q284,IF(AND($D$4='DATA ENTRY'!CK284),'DATA ENTRY'!Q284,""))))</f>
        <v/>
      </c>
      <c r="K285" s="3" t="str">
        <f>IF('DATA ENTRY'!CK284="","",IF('DATA ENTRY'!R284="","",IF($D$4="All Post",'DATA ENTRY'!R284,IF(AND($D$4='DATA ENTRY'!CK284),'DATA ENTRY'!R284,""))))</f>
        <v/>
      </c>
      <c r="L285" s="3" t="str">
        <f>IF('DATA ENTRY'!CK284="","",IF('DATA ENTRY'!S284="","",IF($D$4="All Post",'DATA ENTRY'!S284,IF(AND($D$4='DATA ENTRY'!CK284),'DATA ENTRY'!S284,""))))</f>
        <v/>
      </c>
      <c r="M285" s="3" t="str">
        <f>IF('DATA ENTRY'!CK284="","",IF('DATA ENTRY'!E284="","",IF($D$4="All Post",'DATA ENTRY'!E284,IF(AND($D$4='DATA ENTRY'!CK284),'DATA ENTRY'!E284,""))))</f>
        <v/>
      </c>
      <c r="N285" s="3" t="str">
        <f>IF('DATA ENTRY'!CK284="","",IF('DATA ENTRY'!W284="","",IF($D$4="All Post",'DATA ENTRY'!W284,IF(AND($D$4='DATA ENTRY'!CK284),'DATA ENTRY'!W284,""))))</f>
        <v/>
      </c>
      <c r="O285" s="3" t="str">
        <f>IF('DATA ENTRY'!CK284="","",IF('DATA ENTRY'!X284="","",IF($D$4="All Post",'DATA ENTRY'!X284,IF(AND($D$4='DATA ENTRY'!CK284),'DATA ENTRY'!X284,""))))</f>
        <v/>
      </c>
      <c r="P285" s="3" t="str">
        <f>IF('DATA ENTRY'!CK284="","",IF('DATA ENTRY'!G284="","",IF($D$4="All Post",'DATA ENTRY'!G284,IF(AND($D$4='DATA ENTRY'!CK284),'DATA ENTRY'!G284,""))))</f>
        <v/>
      </c>
      <c r="S285">
        <f t="shared" si="67"/>
        <v>0</v>
      </c>
      <c r="T285" t="str">
        <f t="shared" si="68"/>
        <v/>
      </c>
      <c r="BZ285" t="str">
        <f t="shared" si="69"/>
        <v/>
      </c>
      <c r="CA285" t="str">
        <f t="shared" si="70"/>
        <v/>
      </c>
      <c r="CB285" s="224">
        <v>279</v>
      </c>
      <c r="CC285" s="3" t="str">
        <f>IF('DATA ENTRY'!CK284="","",IF('DATA ENTRY'!B284="","",IF(AND($CD$4='DATA ENTRY'!CK284,$CG$4='DATA ENTRY'!D284),'DATA ENTRY'!B284,"")))</f>
        <v/>
      </c>
      <c r="CD285" s="3" t="str">
        <f>IF('DATA ENTRY'!CK284="","",IF('DATA ENTRY'!C284="","",IF(AND($CD$4='DATA ENTRY'!CK284,$CG$4='DATA ENTRY'!D284),'DATA ENTRY'!C284,"")))</f>
        <v/>
      </c>
      <c r="CE285" s="4" t="str">
        <f>IF('DATA ENTRY'!CK284="","",IF('DATA ENTRY'!I284="","",IF(AND($CD$4='DATA ENTRY'!CK284,$CG$4='DATA ENTRY'!D284),'DATA ENTRY'!I284,"")))</f>
        <v/>
      </c>
      <c r="CF285" s="4" t="str">
        <f>IF('DATA ENTRY'!CK284="","",IF('DATA ENTRY'!CK284="","",IF(AND($CD$4='DATA ENTRY'!CK284,$CG$4='DATA ENTRY'!D284),'DATA ENTRY'!CK284,"")))</f>
        <v/>
      </c>
      <c r="CG285" s="3" t="str">
        <f>IF('DATA ENTRY'!CK284="","",IF('DATA ENTRY'!N284="","",IF(AND($CD$4='DATA ENTRY'!CK284,$CG$4='DATA ENTRY'!D284),'DATA ENTRY'!N284,"")))</f>
        <v/>
      </c>
      <c r="CH285" s="107" t="str">
        <f>IF('DATA ENTRY'!CK284="","",IF('DATA ENTRY'!O284="","",IF(AND($CD$4='DATA ENTRY'!CK284,$CG$4='DATA ENTRY'!D284),'DATA ENTRY'!O284,"")))</f>
        <v/>
      </c>
      <c r="CI285" s="3" t="str">
        <f>IF('DATA ENTRY'!CK284="","",IF('DATA ENTRY'!P284="","",IF(AND($CD$4='DATA ENTRY'!CK284,$CG$4='DATA ENTRY'!D284),'DATA ENTRY'!P284,"")))</f>
        <v/>
      </c>
      <c r="CJ285" s="107" t="str">
        <f>IF('DATA ENTRY'!CK284="","",IF('DATA ENTRY'!Q284="","",IF(AND($CD$4='DATA ENTRY'!CK284,$CG$4='DATA ENTRY'!D284),'DATA ENTRY'!Q284,"")))</f>
        <v/>
      </c>
      <c r="CK285" s="3" t="str">
        <f>IF('DATA ENTRY'!CK284="","",IF('DATA ENTRY'!R284="","",IF(AND($CD$4='DATA ENTRY'!CK284,$CG$4='DATA ENTRY'!D284),'DATA ENTRY'!R284,"")))</f>
        <v/>
      </c>
      <c r="CL285" s="3" t="str">
        <f>IF('DATA ENTRY'!CK284="","",IF('DATA ENTRY'!S284="","",IF(AND($CD$4='DATA ENTRY'!CK284,$CG$4='DATA ENTRY'!D284),'DATA ENTRY'!S284,"")))</f>
        <v/>
      </c>
      <c r="CM285" s="3" t="str">
        <f>IF('DATA ENTRY'!CK284="","",IF('DATA ENTRY'!E284="","",IF(AND($CD$4='DATA ENTRY'!CK284,$CG$4='DATA ENTRY'!D284),'DATA ENTRY'!E284,"")))</f>
        <v/>
      </c>
      <c r="CN285" s="3" t="str">
        <f>IF('DATA ENTRY'!CK284="","",IF('DATA ENTRY'!W284="","",IF(AND($CD$4='DATA ENTRY'!CK284,$CG$4='DATA ENTRY'!D284),'DATA ENTRY'!W284,"")))</f>
        <v/>
      </c>
      <c r="CO285" s="3" t="str">
        <f>IF('DATA ENTRY'!CK284="","",IF('DATA ENTRY'!X284="","",IF(AND($CD$4='DATA ENTRY'!CK284,$CG$4='DATA ENTRY'!D284),'DATA ENTRY'!X284,"")))</f>
        <v/>
      </c>
      <c r="CP285" s="108" t="str">
        <f t="shared" si="71"/>
        <v/>
      </c>
      <c r="CQ285" s="108" t="str">
        <f>IF('DATA ENTRY'!CK284="","",IF('DATA ENTRY'!G284="","",IF(AND($CD$4='DATA ENTRY'!CK284,$CG$4='DATA ENTRY'!D284),'DATA ENTRY'!G284,"")))</f>
        <v/>
      </c>
      <c r="CR285" s="230" t="str">
        <f>IF('DATA ENTRY'!CK284="","",IF('DATA ENTRY'!D284="","",IF(AND($CD$4='DATA ENTRY'!CK284,$CG$4='DATA ENTRY'!D284),'DATA ENTRY'!D284,"")))</f>
        <v/>
      </c>
      <c r="CS285">
        <f t="shared" si="72"/>
        <v>0</v>
      </c>
      <c r="CT285">
        <f t="shared" si="73"/>
        <v>0</v>
      </c>
      <c r="CV285" s="139"/>
      <c r="CX285">
        <f t="shared" si="74"/>
        <v>0</v>
      </c>
      <c r="DB285" t="str">
        <f t="shared" si="81"/>
        <v/>
      </c>
      <c r="DC285" t="str">
        <f t="shared" si="82"/>
        <v/>
      </c>
      <c r="DD285" s="224">
        <v>279</v>
      </c>
      <c r="DE285" s="3" t="str">
        <f>IF('DATA ENTRY'!CK284="","",IF('DATA ENTRY'!B284="","",IF(AND($DF$4='DATA ENTRY'!D284),'DATA ENTRY'!B284,"")))</f>
        <v/>
      </c>
      <c r="DF285" s="3" t="str">
        <f>IF('DATA ENTRY'!CK284="","",IF('DATA ENTRY'!C284="","",IF(AND($DF$4='DATA ENTRY'!D284),'DATA ENTRY'!C284,"")))</f>
        <v/>
      </c>
      <c r="DG285" s="4" t="str">
        <f>IF('DATA ENTRY'!CK284="","",IF('DATA ENTRY'!I284="","",IF(AND($DF$4='DATA ENTRY'!D284),'DATA ENTRY'!I284,"")))</f>
        <v/>
      </c>
      <c r="DH285" s="4" t="str">
        <f>IF('DATA ENTRY'!CK284="","",IF('DATA ENTRY'!CK284="","",IF(AND($DF$4='DATA ENTRY'!D284),'DATA ENTRY'!CK284,"")))</f>
        <v/>
      </c>
      <c r="DI285" s="3" t="str">
        <f>IF('DATA ENTRY'!CK284="","",IF('DATA ENTRY'!N284="","",IF(AND($DF$4='DATA ENTRY'!D284),'DATA ENTRY'!N284,"")))</f>
        <v/>
      </c>
      <c r="DJ285" s="107" t="str">
        <f>IF('DATA ENTRY'!CK284="","",IF('DATA ENTRY'!O284="","",IF(AND($DF$4='DATA ENTRY'!D284),'DATA ENTRY'!O284,"")))</f>
        <v/>
      </c>
      <c r="DK285" s="3" t="str">
        <f>IF('DATA ENTRY'!CK284="","",IF('DATA ENTRY'!P284="","",IF(AND($DF$4='DATA ENTRY'!D284),'DATA ENTRY'!P284,"")))</f>
        <v/>
      </c>
      <c r="DL285" s="107" t="str">
        <f>IF('DATA ENTRY'!CK284="","",IF('DATA ENTRY'!Q284="","",IF(AND($DF$4='DATA ENTRY'!D284),'DATA ENTRY'!Q284,"")))</f>
        <v/>
      </c>
      <c r="DM285" s="3" t="str">
        <f>IF('DATA ENTRY'!CK284="","",IF('DATA ENTRY'!R284="","",IF(AND($DF$4='DATA ENTRY'!D284),'DATA ENTRY'!R284,"")))</f>
        <v/>
      </c>
      <c r="DN285" s="107" t="str">
        <f>IF('DATA ENTRY'!CK284="","",IF('DATA ENTRY'!S284="","",IF(AND($DF$4='DATA ENTRY'!D284),'DATA ENTRY'!S284,"")))</f>
        <v/>
      </c>
      <c r="DO285" s="3" t="str">
        <f>IF('DATA ENTRY'!CK284="","",IF('DATA ENTRY'!E284="","",IF(AND($DF$4='DATA ENTRY'!D284),'DATA ENTRY'!E284,"")))</f>
        <v/>
      </c>
      <c r="DP285" s="3" t="str">
        <f>IF('DATA ENTRY'!CK284="","",IF('DATA ENTRY'!D284="","",IF(AND($DF$4='DATA ENTRY'!D284),'DATA ENTRY'!D284,"")))</f>
        <v/>
      </c>
      <c r="DQ285" s="3" t="str">
        <f>IF('DATA ENTRY'!CK284="","",IF('DATA ENTRY'!W284="","",IF(AND($DF$4='DATA ENTRY'!D284),'DATA ENTRY'!W284,"")))</f>
        <v/>
      </c>
      <c r="DR285" s="3" t="str">
        <f>IF('DATA ENTRY'!CK284="","",IF('DATA ENTRY'!X284="","",IF(AND($DF$4='DATA ENTRY'!D284),'DATA ENTRY'!X284,"")))</f>
        <v/>
      </c>
      <c r="DS285" s="108" t="str">
        <f t="shared" si="75"/>
        <v/>
      </c>
      <c r="DT285" s="108" t="str">
        <f>IF('DATA ENTRY'!CK284="","",IF('DATA ENTRY'!D284="","",IF(AND($DF$4='DATA ENTRY'!D284),'DATA ENTRY'!G284,"")))</f>
        <v/>
      </c>
      <c r="DY285">
        <f t="shared" si="76"/>
        <v>0</v>
      </c>
      <c r="EB285" t="str">
        <f t="shared" si="77"/>
        <v/>
      </c>
      <c r="EC285" t="str">
        <f t="shared" si="78"/>
        <v/>
      </c>
      <c r="ED285" s="224">
        <v>279</v>
      </c>
      <c r="EE285" s="3" t="str">
        <f>IF('DATA ENTRY'!CK284="","",IF('DATA ENTRY'!B284="","",IF(AND($EF$4='DATA ENTRY'!G284,$EH$4='DATA ENTRY'!F284),'DATA ENTRY'!B284,"")))</f>
        <v/>
      </c>
      <c r="EF285" s="3" t="str">
        <f>IF('DATA ENTRY'!CK284="","",IF('DATA ENTRY'!C284="","",IF(AND($EF$4='DATA ENTRY'!G284,$EH$4='DATA ENTRY'!F284),'DATA ENTRY'!C284,"")))</f>
        <v/>
      </c>
      <c r="EG285" s="4" t="str">
        <f>IF('DATA ENTRY'!CK284="","",IF('DATA ENTRY'!I284="","",IF(AND($EF$4='DATA ENTRY'!G284,$EH$4='DATA ENTRY'!F284),'DATA ENTRY'!I284,"")))</f>
        <v/>
      </c>
      <c r="EH285" s="4" t="str">
        <f>IF('DATA ENTRY'!CK284="","",IF('DATA ENTRY'!CK284="","",IF(AND($EF$4='DATA ENTRY'!G284,$EH$4='DATA ENTRY'!F284),'DATA ENTRY'!CK284,"")))</f>
        <v/>
      </c>
      <c r="EI285" s="3" t="str">
        <f>IF('DATA ENTRY'!CK284="","",IF('DATA ENTRY'!N284="","",IF(AND($EF$4='DATA ENTRY'!G284,$EH$4='DATA ENTRY'!F284),'DATA ENTRY'!N284,"")))</f>
        <v/>
      </c>
      <c r="EJ285" s="107" t="str">
        <f>IF('DATA ENTRY'!CK284="","",IF('DATA ENTRY'!O284="","",IF(AND($EF$4='DATA ENTRY'!G284,$EH$4='DATA ENTRY'!F284),'DATA ENTRY'!O284,"")))</f>
        <v/>
      </c>
      <c r="EK285" s="3" t="str">
        <f>IF('DATA ENTRY'!CK284="","",IF('DATA ENTRY'!P284="","",IF(AND($EF$4='DATA ENTRY'!G284,$EH$4='DATA ENTRY'!F284),'DATA ENTRY'!P284,"")))</f>
        <v/>
      </c>
      <c r="EL285" s="107" t="str">
        <f>IF('DATA ENTRY'!CK284="","",IF('DATA ENTRY'!Q284="","",IF(AND($EF$4='DATA ENTRY'!G284,$EH$4='DATA ENTRY'!F284),'DATA ENTRY'!Q284,"")))</f>
        <v/>
      </c>
      <c r="EM285" s="3" t="str">
        <f>IF('DATA ENTRY'!CK284="","",IF('DATA ENTRY'!R284="","",IF(AND($EF$4='DATA ENTRY'!G284,$EH$4='DATA ENTRY'!F284),'DATA ENTRY'!R284,"")))</f>
        <v/>
      </c>
      <c r="EN285" s="107" t="str">
        <f>IF('DATA ENTRY'!CK284="","",IF('DATA ENTRY'!S284="","",IF(AND($EF$4='DATA ENTRY'!G284,$EH$4='DATA ENTRY'!F284),'DATA ENTRY'!S284,"")))</f>
        <v/>
      </c>
      <c r="EO285" s="3" t="str">
        <f>IF('DATA ENTRY'!CK284="","",IF('DATA ENTRY'!E284="","",IF(AND($EF$4='DATA ENTRY'!G284,$EH$4='DATA ENTRY'!F284),'DATA ENTRY'!E284,"")))</f>
        <v/>
      </c>
      <c r="EP285" s="3" t="str">
        <f>IF('DATA ENTRY'!CK284="","",IF('DATA ENTRY'!D284="","",IF(AND($EF$4='DATA ENTRY'!G284,$EH$4='DATA ENTRY'!F284),'DATA ENTRY'!D284,"")))</f>
        <v/>
      </c>
      <c r="EQ285" s="3" t="str">
        <f>IF('DATA ENTRY'!CK284="","",IF('DATA ENTRY'!W284="","",IF(AND($EF$4='DATA ENTRY'!G284,$EH$4='DATA ENTRY'!F284),'DATA ENTRY'!W284,"")))</f>
        <v/>
      </c>
      <c r="ER285" s="3" t="str">
        <f>IF('DATA ENTRY'!CK284="","",IF('DATA ENTRY'!X284="","",IF(AND($EF$4='DATA ENTRY'!G284,$EH$4='DATA ENTRY'!F284),'DATA ENTRY'!X284,"")))</f>
        <v/>
      </c>
      <c r="ES285" s="108" t="str">
        <f t="shared" si="79"/>
        <v/>
      </c>
      <c r="ET285" s="108" t="str">
        <f>IF('DATA ENTRY'!CK284="","",IF('DATA ENTRY'!D284="","",IF(AND($EF$4='DATA ENTRY'!G284,$EH$4='DATA ENTRY'!F284),'DATA ENTRY'!G284,"")))</f>
        <v/>
      </c>
      <c r="EY285">
        <f t="shared" si="80"/>
        <v>0</v>
      </c>
    </row>
    <row r="286" spans="1:155">
      <c r="A286" t="str">
        <f>IF(S286=0,"",1+(MAX($A$7:A285)))</f>
        <v/>
      </c>
      <c r="B286" s="224">
        <v>280</v>
      </c>
      <c r="C286" s="3" t="str">
        <f>IF('DATA ENTRY'!CK285="","",IF('DATA ENTRY'!B285="","",IF($D$4="All Post",'DATA ENTRY'!B285,IF(AND($D$4='DATA ENTRY'!CK285),'DATA ENTRY'!B285,""))))</f>
        <v/>
      </c>
      <c r="D286" s="3" t="str">
        <f>IF('DATA ENTRY'!CK285="","",IF('DATA ENTRY'!C285="","",IF($D$4="All Post",'DATA ENTRY'!C285,IF(AND($D$4='DATA ENTRY'!CK285),'DATA ENTRY'!C285,""))))</f>
        <v/>
      </c>
      <c r="E286" s="4" t="str">
        <f>IF('DATA ENTRY'!CK285="","",IF('DATA ENTRY'!I285="","",IF($D$4="All Post",'DATA ENTRY'!I285,IF(AND($D$4='DATA ENTRY'!CK285),'DATA ENTRY'!I285,""))))</f>
        <v/>
      </c>
      <c r="F286" s="4" t="str">
        <f>IF('DATA ENTRY'!CK285="","",IF('DATA ENTRY'!CK285="","",IF($D$4="All Post",'DATA ENTRY'!CK285,IF(AND($D$4='DATA ENTRY'!CK285),'DATA ENTRY'!CK285,""))))</f>
        <v/>
      </c>
      <c r="G286" s="3" t="str">
        <f>IF('DATA ENTRY'!CK285="","",IF('DATA ENTRY'!N285="","",IF($D$4="All Post",'DATA ENTRY'!N285,IF(AND($D$4='DATA ENTRY'!CK285),'DATA ENTRY'!N285,""))))</f>
        <v/>
      </c>
      <c r="H286" s="107" t="str">
        <f>IF('DATA ENTRY'!CK285="","",IF('DATA ENTRY'!O285="","",IF($D$4="All Post",'DATA ENTRY'!O285,IF(AND($D$4='DATA ENTRY'!CK285),'DATA ENTRY'!O285,""))))</f>
        <v/>
      </c>
      <c r="I286" s="3" t="str">
        <f>IF('DATA ENTRY'!CK285="","",IF('DATA ENTRY'!P285="","",IF($D$4="All Post",'DATA ENTRY'!P285,IF(AND($D$4='DATA ENTRY'!CK285),'DATA ENTRY'!P285,""))))</f>
        <v/>
      </c>
      <c r="J286" s="107" t="str">
        <f>IF('DATA ENTRY'!CK285="","",IF('DATA ENTRY'!Q285="","",IF($D$4="All Post",'DATA ENTRY'!Q285,IF(AND($D$4='DATA ENTRY'!CK285),'DATA ENTRY'!Q285,""))))</f>
        <v/>
      </c>
      <c r="K286" s="3" t="str">
        <f>IF('DATA ENTRY'!CK285="","",IF('DATA ENTRY'!R285="","",IF($D$4="All Post",'DATA ENTRY'!R285,IF(AND($D$4='DATA ENTRY'!CK285),'DATA ENTRY'!R285,""))))</f>
        <v/>
      </c>
      <c r="L286" s="3" t="str">
        <f>IF('DATA ENTRY'!CK285="","",IF('DATA ENTRY'!S285="","",IF($D$4="All Post",'DATA ENTRY'!S285,IF(AND($D$4='DATA ENTRY'!CK285),'DATA ENTRY'!S285,""))))</f>
        <v/>
      </c>
      <c r="M286" s="3" t="str">
        <f>IF('DATA ENTRY'!CK285="","",IF('DATA ENTRY'!E285="","",IF($D$4="All Post",'DATA ENTRY'!E285,IF(AND($D$4='DATA ENTRY'!CK285),'DATA ENTRY'!E285,""))))</f>
        <v/>
      </c>
      <c r="N286" s="3" t="str">
        <f>IF('DATA ENTRY'!CK285="","",IF('DATA ENTRY'!W285="","",IF($D$4="All Post",'DATA ENTRY'!W285,IF(AND($D$4='DATA ENTRY'!CK285),'DATA ENTRY'!W285,""))))</f>
        <v/>
      </c>
      <c r="O286" s="3" t="str">
        <f>IF('DATA ENTRY'!CK285="","",IF('DATA ENTRY'!X285="","",IF($D$4="All Post",'DATA ENTRY'!X285,IF(AND($D$4='DATA ENTRY'!CK285),'DATA ENTRY'!X285,""))))</f>
        <v/>
      </c>
      <c r="P286" s="3" t="str">
        <f>IF('DATA ENTRY'!CK285="","",IF('DATA ENTRY'!G285="","",IF($D$4="All Post",'DATA ENTRY'!G285,IF(AND($D$4='DATA ENTRY'!CK285),'DATA ENTRY'!G285,""))))</f>
        <v/>
      </c>
      <c r="S286">
        <f t="shared" si="67"/>
        <v>0</v>
      </c>
      <c r="T286" t="str">
        <f t="shared" si="68"/>
        <v/>
      </c>
      <c r="BZ286" t="str">
        <f t="shared" si="69"/>
        <v/>
      </c>
      <c r="CA286" t="str">
        <f t="shared" si="70"/>
        <v/>
      </c>
      <c r="CB286" s="224">
        <v>280</v>
      </c>
      <c r="CC286" s="3" t="str">
        <f>IF('DATA ENTRY'!CK285="","",IF('DATA ENTRY'!B285="","",IF(AND($CD$4='DATA ENTRY'!CK285,$CG$4='DATA ENTRY'!D285),'DATA ENTRY'!B285,"")))</f>
        <v/>
      </c>
      <c r="CD286" s="3" t="str">
        <f>IF('DATA ENTRY'!CK285="","",IF('DATA ENTRY'!C285="","",IF(AND($CD$4='DATA ENTRY'!CK285,$CG$4='DATA ENTRY'!D285),'DATA ENTRY'!C285,"")))</f>
        <v/>
      </c>
      <c r="CE286" s="4" t="str">
        <f>IF('DATA ENTRY'!CK285="","",IF('DATA ENTRY'!I285="","",IF(AND($CD$4='DATA ENTRY'!CK285,$CG$4='DATA ENTRY'!D285),'DATA ENTRY'!I285,"")))</f>
        <v/>
      </c>
      <c r="CF286" s="4" t="str">
        <f>IF('DATA ENTRY'!CK285="","",IF('DATA ENTRY'!CK285="","",IF(AND($CD$4='DATA ENTRY'!CK285,$CG$4='DATA ENTRY'!D285),'DATA ENTRY'!CK285,"")))</f>
        <v/>
      </c>
      <c r="CG286" s="3" t="str">
        <f>IF('DATA ENTRY'!CK285="","",IF('DATA ENTRY'!N285="","",IF(AND($CD$4='DATA ENTRY'!CK285,$CG$4='DATA ENTRY'!D285),'DATA ENTRY'!N285,"")))</f>
        <v/>
      </c>
      <c r="CH286" s="107" t="str">
        <f>IF('DATA ENTRY'!CK285="","",IF('DATA ENTRY'!O285="","",IF(AND($CD$4='DATA ENTRY'!CK285,$CG$4='DATA ENTRY'!D285),'DATA ENTRY'!O285,"")))</f>
        <v/>
      </c>
      <c r="CI286" s="3" t="str">
        <f>IF('DATA ENTRY'!CK285="","",IF('DATA ENTRY'!P285="","",IF(AND($CD$4='DATA ENTRY'!CK285,$CG$4='DATA ENTRY'!D285),'DATA ENTRY'!P285,"")))</f>
        <v/>
      </c>
      <c r="CJ286" s="107" t="str">
        <f>IF('DATA ENTRY'!CK285="","",IF('DATA ENTRY'!Q285="","",IF(AND($CD$4='DATA ENTRY'!CK285,$CG$4='DATA ENTRY'!D285),'DATA ENTRY'!Q285,"")))</f>
        <v/>
      </c>
      <c r="CK286" s="3" t="str">
        <f>IF('DATA ENTRY'!CK285="","",IF('DATA ENTRY'!R285="","",IF(AND($CD$4='DATA ENTRY'!CK285,$CG$4='DATA ENTRY'!D285),'DATA ENTRY'!R285,"")))</f>
        <v/>
      </c>
      <c r="CL286" s="3" t="str">
        <f>IF('DATA ENTRY'!CK285="","",IF('DATA ENTRY'!S285="","",IF(AND($CD$4='DATA ENTRY'!CK285,$CG$4='DATA ENTRY'!D285),'DATA ENTRY'!S285,"")))</f>
        <v/>
      </c>
      <c r="CM286" s="3" t="str">
        <f>IF('DATA ENTRY'!CK285="","",IF('DATA ENTRY'!E285="","",IF(AND($CD$4='DATA ENTRY'!CK285,$CG$4='DATA ENTRY'!D285),'DATA ENTRY'!E285,"")))</f>
        <v/>
      </c>
      <c r="CN286" s="3" t="str">
        <f>IF('DATA ENTRY'!CK285="","",IF('DATA ENTRY'!W285="","",IF(AND($CD$4='DATA ENTRY'!CK285,$CG$4='DATA ENTRY'!D285),'DATA ENTRY'!W285,"")))</f>
        <v/>
      </c>
      <c r="CO286" s="3" t="str">
        <f>IF('DATA ENTRY'!CK285="","",IF('DATA ENTRY'!X285="","",IF(AND($CD$4='DATA ENTRY'!CK285,$CG$4='DATA ENTRY'!D285),'DATA ENTRY'!X285,"")))</f>
        <v/>
      </c>
      <c r="CP286" s="108" t="str">
        <f t="shared" si="71"/>
        <v/>
      </c>
      <c r="CQ286" s="108" t="str">
        <f>IF('DATA ENTRY'!CK285="","",IF('DATA ENTRY'!G285="","",IF(AND($CD$4='DATA ENTRY'!CK285,$CG$4='DATA ENTRY'!D285),'DATA ENTRY'!G285,"")))</f>
        <v/>
      </c>
      <c r="CR286" s="230" t="str">
        <f>IF('DATA ENTRY'!CK285="","",IF('DATA ENTRY'!D285="","",IF(AND($CD$4='DATA ENTRY'!CK285,$CG$4='DATA ENTRY'!D285),'DATA ENTRY'!D285,"")))</f>
        <v/>
      </c>
      <c r="CS286">
        <f t="shared" si="72"/>
        <v>0</v>
      </c>
      <c r="CT286">
        <f t="shared" si="73"/>
        <v>0</v>
      </c>
      <c r="CV286" s="139"/>
      <c r="CX286">
        <f t="shared" si="74"/>
        <v>0</v>
      </c>
      <c r="DB286" t="str">
        <f t="shared" si="81"/>
        <v/>
      </c>
      <c r="DC286" t="str">
        <f t="shared" si="82"/>
        <v/>
      </c>
      <c r="DD286" s="224">
        <v>280</v>
      </c>
      <c r="DE286" s="3" t="str">
        <f>IF('DATA ENTRY'!CK285="","",IF('DATA ENTRY'!B285="","",IF(AND($DF$4='DATA ENTRY'!D285),'DATA ENTRY'!B285,"")))</f>
        <v/>
      </c>
      <c r="DF286" s="3" t="str">
        <f>IF('DATA ENTRY'!CK285="","",IF('DATA ENTRY'!C285="","",IF(AND($DF$4='DATA ENTRY'!D285),'DATA ENTRY'!C285,"")))</f>
        <v/>
      </c>
      <c r="DG286" s="4" t="str">
        <f>IF('DATA ENTRY'!CK285="","",IF('DATA ENTRY'!I285="","",IF(AND($DF$4='DATA ENTRY'!D285),'DATA ENTRY'!I285,"")))</f>
        <v/>
      </c>
      <c r="DH286" s="4" t="str">
        <f>IF('DATA ENTRY'!CK285="","",IF('DATA ENTRY'!CK285="","",IF(AND($DF$4='DATA ENTRY'!D285),'DATA ENTRY'!CK285,"")))</f>
        <v/>
      </c>
      <c r="DI286" s="3" t="str">
        <f>IF('DATA ENTRY'!CK285="","",IF('DATA ENTRY'!N285="","",IF(AND($DF$4='DATA ENTRY'!D285),'DATA ENTRY'!N285,"")))</f>
        <v/>
      </c>
      <c r="DJ286" s="107" t="str">
        <f>IF('DATA ENTRY'!CK285="","",IF('DATA ENTRY'!O285="","",IF(AND($DF$4='DATA ENTRY'!D285),'DATA ENTRY'!O285,"")))</f>
        <v/>
      </c>
      <c r="DK286" s="3" t="str">
        <f>IF('DATA ENTRY'!CK285="","",IF('DATA ENTRY'!P285="","",IF(AND($DF$4='DATA ENTRY'!D285),'DATA ENTRY'!P285,"")))</f>
        <v/>
      </c>
      <c r="DL286" s="107" t="str">
        <f>IF('DATA ENTRY'!CK285="","",IF('DATA ENTRY'!Q285="","",IF(AND($DF$4='DATA ENTRY'!D285),'DATA ENTRY'!Q285,"")))</f>
        <v/>
      </c>
      <c r="DM286" s="3" t="str">
        <f>IF('DATA ENTRY'!CK285="","",IF('DATA ENTRY'!R285="","",IF(AND($DF$4='DATA ENTRY'!D285),'DATA ENTRY'!R285,"")))</f>
        <v/>
      </c>
      <c r="DN286" s="107" t="str">
        <f>IF('DATA ENTRY'!CK285="","",IF('DATA ENTRY'!S285="","",IF(AND($DF$4='DATA ENTRY'!D285),'DATA ENTRY'!S285,"")))</f>
        <v/>
      </c>
      <c r="DO286" s="3" t="str">
        <f>IF('DATA ENTRY'!CK285="","",IF('DATA ENTRY'!E285="","",IF(AND($DF$4='DATA ENTRY'!D285),'DATA ENTRY'!E285,"")))</f>
        <v/>
      </c>
      <c r="DP286" s="3" t="str">
        <f>IF('DATA ENTRY'!CK285="","",IF('DATA ENTRY'!D285="","",IF(AND($DF$4='DATA ENTRY'!D285),'DATA ENTRY'!D285,"")))</f>
        <v/>
      </c>
      <c r="DQ286" s="3" t="str">
        <f>IF('DATA ENTRY'!CK285="","",IF('DATA ENTRY'!W285="","",IF(AND($DF$4='DATA ENTRY'!D285),'DATA ENTRY'!W285,"")))</f>
        <v/>
      </c>
      <c r="DR286" s="3" t="str">
        <f>IF('DATA ENTRY'!CK285="","",IF('DATA ENTRY'!X285="","",IF(AND($DF$4='DATA ENTRY'!D285),'DATA ENTRY'!X285,"")))</f>
        <v/>
      </c>
      <c r="DS286" s="108" t="str">
        <f t="shared" si="75"/>
        <v/>
      </c>
      <c r="DT286" s="108" t="str">
        <f>IF('DATA ENTRY'!CK285="","",IF('DATA ENTRY'!D285="","",IF(AND($DF$4='DATA ENTRY'!D285),'DATA ENTRY'!G285,"")))</f>
        <v/>
      </c>
      <c r="DY286">
        <f t="shared" si="76"/>
        <v>0</v>
      </c>
      <c r="EB286" t="str">
        <f t="shared" si="77"/>
        <v/>
      </c>
      <c r="EC286" t="str">
        <f t="shared" si="78"/>
        <v/>
      </c>
      <c r="ED286" s="224">
        <v>280</v>
      </c>
      <c r="EE286" s="3" t="str">
        <f>IF('DATA ENTRY'!CK285="","",IF('DATA ENTRY'!B285="","",IF(AND($EF$4='DATA ENTRY'!G285,$EH$4='DATA ENTRY'!F285),'DATA ENTRY'!B285,"")))</f>
        <v/>
      </c>
      <c r="EF286" s="3" t="str">
        <f>IF('DATA ENTRY'!CK285="","",IF('DATA ENTRY'!C285="","",IF(AND($EF$4='DATA ENTRY'!G285,$EH$4='DATA ENTRY'!F285),'DATA ENTRY'!C285,"")))</f>
        <v/>
      </c>
      <c r="EG286" s="4" t="str">
        <f>IF('DATA ENTRY'!CK285="","",IF('DATA ENTRY'!I285="","",IF(AND($EF$4='DATA ENTRY'!G285,$EH$4='DATA ENTRY'!F285),'DATA ENTRY'!I285,"")))</f>
        <v/>
      </c>
      <c r="EH286" s="4" t="str">
        <f>IF('DATA ENTRY'!CK285="","",IF('DATA ENTRY'!CK285="","",IF(AND($EF$4='DATA ENTRY'!G285,$EH$4='DATA ENTRY'!F285),'DATA ENTRY'!CK285,"")))</f>
        <v/>
      </c>
      <c r="EI286" s="3" t="str">
        <f>IF('DATA ENTRY'!CK285="","",IF('DATA ENTRY'!N285="","",IF(AND($EF$4='DATA ENTRY'!G285,$EH$4='DATA ENTRY'!F285),'DATA ENTRY'!N285,"")))</f>
        <v/>
      </c>
      <c r="EJ286" s="107" t="str">
        <f>IF('DATA ENTRY'!CK285="","",IF('DATA ENTRY'!O285="","",IF(AND($EF$4='DATA ENTRY'!G285,$EH$4='DATA ENTRY'!F285),'DATA ENTRY'!O285,"")))</f>
        <v/>
      </c>
      <c r="EK286" s="3" t="str">
        <f>IF('DATA ENTRY'!CK285="","",IF('DATA ENTRY'!P285="","",IF(AND($EF$4='DATA ENTRY'!G285,$EH$4='DATA ENTRY'!F285),'DATA ENTRY'!P285,"")))</f>
        <v/>
      </c>
      <c r="EL286" s="107" t="str">
        <f>IF('DATA ENTRY'!CK285="","",IF('DATA ENTRY'!Q285="","",IF(AND($EF$4='DATA ENTRY'!G285,$EH$4='DATA ENTRY'!F285),'DATA ENTRY'!Q285,"")))</f>
        <v/>
      </c>
      <c r="EM286" s="3" t="str">
        <f>IF('DATA ENTRY'!CK285="","",IF('DATA ENTRY'!R285="","",IF(AND($EF$4='DATA ENTRY'!G285,$EH$4='DATA ENTRY'!F285),'DATA ENTRY'!R285,"")))</f>
        <v/>
      </c>
      <c r="EN286" s="107" t="str">
        <f>IF('DATA ENTRY'!CK285="","",IF('DATA ENTRY'!S285="","",IF(AND($EF$4='DATA ENTRY'!G285,$EH$4='DATA ENTRY'!F285),'DATA ENTRY'!S285,"")))</f>
        <v/>
      </c>
      <c r="EO286" s="3" t="str">
        <f>IF('DATA ENTRY'!CK285="","",IF('DATA ENTRY'!E285="","",IF(AND($EF$4='DATA ENTRY'!G285,$EH$4='DATA ENTRY'!F285),'DATA ENTRY'!E285,"")))</f>
        <v/>
      </c>
      <c r="EP286" s="3" t="str">
        <f>IF('DATA ENTRY'!CK285="","",IF('DATA ENTRY'!D285="","",IF(AND($EF$4='DATA ENTRY'!G285,$EH$4='DATA ENTRY'!F285),'DATA ENTRY'!D285,"")))</f>
        <v/>
      </c>
      <c r="EQ286" s="3" t="str">
        <f>IF('DATA ENTRY'!CK285="","",IF('DATA ENTRY'!W285="","",IF(AND($EF$4='DATA ENTRY'!G285,$EH$4='DATA ENTRY'!F285),'DATA ENTRY'!W285,"")))</f>
        <v/>
      </c>
      <c r="ER286" s="3" t="str">
        <f>IF('DATA ENTRY'!CK285="","",IF('DATA ENTRY'!X285="","",IF(AND($EF$4='DATA ENTRY'!G285,$EH$4='DATA ENTRY'!F285),'DATA ENTRY'!X285,"")))</f>
        <v/>
      </c>
      <c r="ES286" s="108" t="str">
        <f t="shared" si="79"/>
        <v/>
      </c>
      <c r="ET286" s="108" t="str">
        <f>IF('DATA ENTRY'!CK285="","",IF('DATA ENTRY'!D285="","",IF(AND($EF$4='DATA ENTRY'!G285,$EH$4='DATA ENTRY'!F285),'DATA ENTRY'!G285,"")))</f>
        <v/>
      </c>
      <c r="EY286">
        <f t="shared" si="80"/>
        <v>0</v>
      </c>
    </row>
    <row r="287" spans="1:155">
      <c r="A287" t="str">
        <f>IF(S287=0,"",1+(MAX($A$7:A286)))</f>
        <v/>
      </c>
      <c r="B287" s="224">
        <v>281</v>
      </c>
      <c r="C287" s="3" t="str">
        <f>IF('DATA ENTRY'!CK286="","",IF('DATA ENTRY'!B286="","",IF($D$4="All Post",'DATA ENTRY'!B286,IF(AND($D$4='DATA ENTRY'!CK286),'DATA ENTRY'!B286,""))))</f>
        <v/>
      </c>
      <c r="D287" s="3" t="str">
        <f>IF('DATA ENTRY'!CK286="","",IF('DATA ENTRY'!C286="","",IF($D$4="All Post",'DATA ENTRY'!C286,IF(AND($D$4='DATA ENTRY'!CK286),'DATA ENTRY'!C286,""))))</f>
        <v/>
      </c>
      <c r="E287" s="4" t="str">
        <f>IF('DATA ENTRY'!CK286="","",IF('DATA ENTRY'!I286="","",IF($D$4="All Post",'DATA ENTRY'!I286,IF(AND($D$4='DATA ENTRY'!CK286),'DATA ENTRY'!I286,""))))</f>
        <v/>
      </c>
      <c r="F287" s="4" t="str">
        <f>IF('DATA ENTRY'!CK286="","",IF('DATA ENTRY'!CK286="","",IF($D$4="All Post",'DATA ENTRY'!CK286,IF(AND($D$4='DATA ENTRY'!CK286),'DATA ENTRY'!CK286,""))))</f>
        <v/>
      </c>
      <c r="G287" s="3" t="str">
        <f>IF('DATA ENTRY'!CK286="","",IF('DATA ENTRY'!N286="","",IF($D$4="All Post",'DATA ENTRY'!N286,IF(AND($D$4='DATA ENTRY'!CK286),'DATA ENTRY'!N286,""))))</f>
        <v/>
      </c>
      <c r="H287" s="107" t="str">
        <f>IF('DATA ENTRY'!CK286="","",IF('DATA ENTRY'!O286="","",IF($D$4="All Post",'DATA ENTRY'!O286,IF(AND($D$4='DATA ENTRY'!CK286),'DATA ENTRY'!O286,""))))</f>
        <v/>
      </c>
      <c r="I287" s="3" t="str">
        <f>IF('DATA ENTRY'!CK286="","",IF('DATA ENTRY'!P286="","",IF($D$4="All Post",'DATA ENTRY'!P286,IF(AND($D$4='DATA ENTRY'!CK286),'DATA ENTRY'!P286,""))))</f>
        <v/>
      </c>
      <c r="J287" s="107" t="str">
        <f>IF('DATA ENTRY'!CK286="","",IF('DATA ENTRY'!Q286="","",IF($D$4="All Post",'DATA ENTRY'!Q286,IF(AND($D$4='DATA ENTRY'!CK286),'DATA ENTRY'!Q286,""))))</f>
        <v/>
      </c>
      <c r="K287" s="3" t="str">
        <f>IF('DATA ENTRY'!CK286="","",IF('DATA ENTRY'!R286="","",IF($D$4="All Post",'DATA ENTRY'!R286,IF(AND($D$4='DATA ENTRY'!CK286),'DATA ENTRY'!R286,""))))</f>
        <v/>
      </c>
      <c r="L287" s="3" t="str">
        <f>IF('DATA ENTRY'!CK286="","",IF('DATA ENTRY'!S286="","",IF($D$4="All Post",'DATA ENTRY'!S286,IF(AND($D$4='DATA ENTRY'!CK286),'DATA ENTRY'!S286,""))))</f>
        <v/>
      </c>
      <c r="M287" s="3" t="str">
        <f>IF('DATA ENTRY'!CK286="","",IF('DATA ENTRY'!E286="","",IF($D$4="All Post",'DATA ENTRY'!E286,IF(AND($D$4='DATA ENTRY'!CK286),'DATA ENTRY'!E286,""))))</f>
        <v/>
      </c>
      <c r="N287" s="3" t="str">
        <f>IF('DATA ENTRY'!CK286="","",IF('DATA ENTRY'!W286="","",IF($D$4="All Post",'DATA ENTRY'!W286,IF(AND($D$4='DATA ENTRY'!CK286),'DATA ENTRY'!W286,""))))</f>
        <v/>
      </c>
      <c r="O287" s="3" t="str">
        <f>IF('DATA ENTRY'!CK286="","",IF('DATA ENTRY'!X286="","",IF($D$4="All Post",'DATA ENTRY'!X286,IF(AND($D$4='DATA ENTRY'!CK286),'DATA ENTRY'!X286,""))))</f>
        <v/>
      </c>
      <c r="P287" s="3" t="str">
        <f>IF('DATA ENTRY'!CK286="","",IF('DATA ENTRY'!G286="","",IF($D$4="All Post",'DATA ENTRY'!G286,IF(AND($D$4='DATA ENTRY'!CK286),'DATA ENTRY'!G286,""))))</f>
        <v/>
      </c>
      <c r="S287">
        <f t="shared" si="67"/>
        <v>0</v>
      </c>
      <c r="T287" t="str">
        <f t="shared" si="68"/>
        <v/>
      </c>
      <c r="BZ287" t="str">
        <f t="shared" si="69"/>
        <v/>
      </c>
      <c r="CA287" t="str">
        <f t="shared" si="70"/>
        <v/>
      </c>
      <c r="CB287" s="224">
        <v>281</v>
      </c>
      <c r="CC287" s="3" t="str">
        <f>IF('DATA ENTRY'!CK286="","",IF('DATA ENTRY'!B286="","",IF(AND($CD$4='DATA ENTRY'!CK286,$CG$4='DATA ENTRY'!D286),'DATA ENTRY'!B286,"")))</f>
        <v/>
      </c>
      <c r="CD287" s="3" t="str">
        <f>IF('DATA ENTRY'!CK286="","",IF('DATA ENTRY'!C286="","",IF(AND($CD$4='DATA ENTRY'!CK286,$CG$4='DATA ENTRY'!D286),'DATA ENTRY'!C286,"")))</f>
        <v/>
      </c>
      <c r="CE287" s="4" t="str">
        <f>IF('DATA ENTRY'!CK286="","",IF('DATA ENTRY'!I286="","",IF(AND($CD$4='DATA ENTRY'!CK286,$CG$4='DATA ENTRY'!D286),'DATA ENTRY'!I286,"")))</f>
        <v/>
      </c>
      <c r="CF287" s="4" t="str">
        <f>IF('DATA ENTRY'!CK286="","",IF('DATA ENTRY'!CK286="","",IF(AND($CD$4='DATA ENTRY'!CK286,$CG$4='DATA ENTRY'!D286),'DATA ENTRY'!CK286,"")))</f>
        <v/>
      </c>
      <c r="CG287" s="3" t="str">
        <f>IF('DATA ENTRY'!CK286="","",IF('DATA ENTRY'!N286="","",IF(AND($CD$4='DATA ENTRY'!CK286,$CG$4='DATA ENTRY'!D286),'DATA ENTRY'!N286,"")))</f>
        <v/>
      </c>
      <c r="CH287" s="107" t="str">
        <f>IF('DATA ENTRY'!CK286="","",IF('DATA ENTRY'!O286="","",IF(AND($CD$4='DATA ENTRY'!CK286,$CG$4='DATA ENTRY'!D286),'DATA ENTRY'!O286,"")))</f>
        <v/>
      </c>
      <c r="CI287" s="3" t="str">
        <f>IF('DATA ENTRY'!CK286="","",IF('DATA ENTRY'!P286="","",IF(AND($CD$4='DATA ENTRY'!CK286,$CG$4='DATA ENTRY'!D286),'DATA ENTRY'!P286,"")))</f>
        <v/>
      </c>
      <c r="CJ287" s="107" t="str">
        <f>IF('DATA ENTRY'!CK286="","",IF('DATA ENTRY'!Q286="","",IF(AND($CD$4='DATA ENTRY'!CK286,$CG$4='DATA ENTRY'!D286),'DATA ENTRY'!Q286,"")))</f>
        <v/>
      </c>
      <c r="CK287" s="3" t="str">
        <f>IF('DATA ENTRY'!CK286="","",IF('DATA ENTRY'!R286="","",IF(AND($CD$4='DATA ENTRY'!CK286,$CG$4='DATA ENTRY'!D286),'DATA ENTRY'!R286,"")))</f>
        <v/>
      </c>
      <c r="CL287" s="3" t="str">
        <f>IF('DATA ENTRY'!CK286="","",IF('DATA ENTRY'!S286="","",IF(AND($CD$4='DATA ENTRY'!CK286,$CG$4='DATA ENTRY'!D286),'DATA ENTRY'!S286,"")))</f>
        <v/>
      </c>
      <c r="CM287" s="3" t="str">
        <f>IF('DATA ENTRY'!CK286="","",IF('DATA ENTRY'!E286="","",IF(AND($CD$4='DATA ENTRY'!CK286,$CG$4='DATA ENTRY'!D286),'DATA ENTRY'!E286,"")))</f>
        <v/>
      </c>
      <c r="CN287" s="3" t="str">
        <f>IF('DATA ENTRY'!CK286="","",IF('DATA ENTRY'!W286="","",IF(AND($CD$4='DATA ENTRY'!CK286,$CG$4='DATA ENTRY'!D286),'DATA ENTRY'!W286,"")))</f>
        <v/>
      </c>
      <c r="CO287" s="3" t="str">
        <f>IF('DATA ENTRY'!CK286="","",IF('DATA ENTRY'!X286="","",IF(AND($CD$4='DATA ENTRY'!CK286,$CG$4='DATA ENTRY'!D286),'DATA ENTRY'!X286,"")))</f>
        <v/>
      </c>
      <c r="CP287" s="108" t="str">
        <f t="shared" si="71"/>
        <v/>
      </c>
      <c r="CQ287" s="108" t="str">
        <f>IF('DATA ENTRY'!CK286="","",IF('DATA ENTRY'!G286="","",IF(AND($CD$4='DATA ENTRY'!CK286,$CG$4='DATA ENTRY'!D286),'DATA ENTRY'!G286,"")))</f>
        <v/>
      </c>
      <c r="CR287" s="230" t="str">
        <f>IF('DATA ENTRY'!CK286="","",IF('DATA ENTRY'!D286="","",IF(AND($CD$4='DATA ENTRY'!CK286,$CG$4='DATA ENTRY'!D286),'DATA ENTRY'!D286,"")))</f>
        <v/>
      </c>
      <c r="CS287">
        <f t="shared" si="72"/>
        <v>0</v>
      </c>
      <c r="CT287">
        <f t="shared" si="73"/>
        <v>0</v>
      </c>
      <c r="CV287" s="139"/>
      <c r="CX287">
        <f t="shared" si="74"/>
        <v>0</v>
      </c>
      <c r="DB287" t="str">
        <f t="shared" si="81"/>
        <v/>
      </c>
      <c r="DC287" t="str">
        <f t="shared" si="82"/>
        <v/>
      </c>
      <c r="DD287" s="224">
        <v>281</v>
      </c>
      <c r="DE287" s="3" t="str">
        <f>IF('DATA ENTRY'!CK286="","",IF('DATA ENTRY'!B286="","",IF(AND($DF$4='DATA ENTRY'!D286),'DATA ENTRY'!B286,"")))</f>
        <v/>
      </c>
      <c r="DF287" s="3" t="str">
        <f>IF('DATA ENTRY'!CK286="","",IF('DATA ENTRY'!C286="","",IF(AND($DF$4='DATA ENTRY'!D286),'DATA ENTRY'!C286,"")))</f>
        <v/>
      </c>
      <c r="DG287" s="4" t="str">
        <f>IF('DATA ENTRY'!CK286="","",IF('DATA ENTRY'!I286="","",IF(AND($DF$4='DATA ENTRY'!D286),'DATA ENTRY'!I286,"")))</f>
        <v/>
      </c>
      <c r="DH287" s="4" t="str">
        <f>IF('DATA ENTRY'!CK286="","",IF('DATA ENTRY'!CK286="","",IF(AND($DF$4='DATA ENTRY'!D286),'DATA ENTRY'!CK286,"")))</f>
        <v/>
      </c>
      <c r="DI287" s="3" t="str">
        <f>IF('DATA ENTRY'!CK286="","",IF('DATA ENTRY'!N286="","",IF(AND($DF$4='DATA ENTRY'!D286),'DATA ENTRY'!N286,"")))</f>
        <v/>
      </c>
      <c r="DJ287" s="107" t="str">
        <f>IF('DATA ENTRY'!CK286="","",IF('DATA ENTRY'!O286="","",IF(AND($DF$4='DATA ENTRY'!D286),'DATA ENTRY'!O286,"")))</f>
        <v/>
      </c>
      <c r="DK287" s="3" t="str">
        <f>IF('DATA ENTRY'!CK286="","",IF('DATA ENTRY'!P286="","",IF(AND($DF$4='DATA ENTRY'!D286),'DATA ENTRY'!P286,"")))</f>
        <v/>
      </c>
      <c r="DL287" s="107" t="str">
        <f>IF('DATA ENTRY'!CK286="","",IF('DATA ENTRY'!Q286="","",IF(AND($DF$4='DATA ENTRY'!D286),'DATA ENTRY'!Q286,"")))</f>
        <v/>
      </c>
      <c r="DM287" s="3" t="str">
        <f>IF('DATA ENTRY'!CK286="","",IF('DATA ENTRY'!R286="","",IF(AND($DF$4='DATA ENTRY'!D286),'DATA ENTRY'!R286,"")))</f>
        <v/>
      </c>
      <c r="DN287" s="107" t="str">
        <f>IF('DATA ENTRY'!CK286="","",IF('DATA ENTRY'!S286="","",IF(AND($DF$4='DATA ENTRY'!D286),'DATA ENTRY'!S286,"")))</f>
        <v/>
      </c>
      <c r="DO287" s="3" t="str">
        <f>IF('DATA ENTRY'!CK286="","",IF('DATA ENTRY'!E286="","",IF(AND($DF$4='DATA ENTRY'!D286),'DATA ENTRY'!E286,"")))</f>
        <v/>
      </c>
      <c r="DP287" s="3" t="str">
        <f>IF('DATA ENTRY'!CK286="","",IF('DATA ENTRY'!D286="","",IF(AND($DF$4='DATA ENTRY'!D286),'DATA ENTRY'!D286,"")))</f>
        <v/>
      </c>
      <c r="DQ287" s="3" t="str">
        <f>IF('DATA ENTRY'!CK286="","",IF('DATA ENTRY'!W286="","",IF(AND($DF$4='DATA ENTRY'!D286),'DATA ENTRY'!W286,"")))</f>
        <v/>
      </c>
      <c r="DR287" s="3" t="str">
        <f>IF('DATA ENTRY'!CK286="","",IF('DATA ENTRY'!X286="","",IF(AND($DF$4='DATA ENTRY'!D286),'DATA ENTRY'!X286,"")))</f>
        <v/>
      </c>
      <c r="DS287" s="108" t="str">
        <f t="shared" si="75"/>
        <v/>
      </c>
      <c r="DT287" s="108" t="str">
        <f>IF('DATA ENTRY'!CK286="","",IF('DATA ENTRY'!D286="","",IF(AND($DF$4='DATA ENTRY'!D286),'DATA ENTRY'!G286,"")))</f>
        <v/>
      </c>
      <c r="DY287">
        <f t="shared" si="76"/>
        <v>0</v>
      </c>
      <c r="EB287" t="str">
        <f t="shared" si="77"/>
        <v/>
      </c>
      <c r="EC287" t="str">
        <f t="shared" si="78"/>
        <v/>
      </c>
      <c r="ED287" s="224">
        <v>281</v>
      </c>
      <c r="EE287" s="3" t="str">
        <f>IF('DATA ENTRY'!CK286="","",IF('DATA ENTRY'!B286="","",IF(AND($EF$4='DATA ENTRY'!G286,$EH$4='DATA ENTRY'!F286),'DATA ENTRY'!B286,"")))</f>
        <v/>
      </c>
      <c r="EF287" s="3" t="str">
        <f>IF('DATA ENTRY'!CK286="","",IF('DATA ENTRY'!C286="","",IF(AND($EF$4='DATA ENTRY'!G286,$EH$4='DATA ENTRY'!F286),'DATA ENTRY'!C286,"")))</f>
        <v/>
      </c>
      <c r="EG287" s="4" t="str">
        <f>IF('DATA ENTRY'!CK286="","",IF('DATA ENTRY'!I286="","",IF(AND($EF$4='DATA ENTRY'!G286,$EH$4='DATA ENTRY'!F286),'DATA ENTRY'!I286,"")))</f>
        <v/>
      </c>
      <c r="EH287" s="4" t="str">
        <f>IF('DATA ENTRY'!CK286="","",IF('DATA ENTRY'!CK286="","",IF(AND($EF$4='DATA ENTRY'!G286,$EH$4='DATA ENTRY'!F286),'DATA ENTRY'!CK286,"")))</f>
        <v/>
      </c>
      <c r="EI287" s="3" t="str">
        <f>IF('DATA ENTRY'!CK286="","",IF('DATA ENTRY'!N286="","",IF(AND($EF$4='DATA ENTRY'!G286,$EH$4='DATA ENTRY'!F286),'DATA ENTRY'!N286,"")))</f>
        <v/>
      </c>
      <c r="EJ287" s="107" t="str">
        <f>IF('DATA ENTRY'!CK286="","",IF('DATA ENTRY'!O286="","",IF(AND($EF$4='DATA ENTRY'!G286,$EH$4='DATA ENTRY'!F286),'DATA ENTRY'!O286,"")))</f>
        <v/>
      </c>
      <c r="EK287" s="3" t="str">
        <f>IF('DATA ENTRY'!CK286="","",IF('DATA ENTRY'!P286="","",IF(AND($EF$4='DATA ENTRY'!G286,$EH$4='DATA ENTRY'!F286),'DATA ENTRY'!P286,"")))</f>
        <v/>
      </c>
      <c r="EL287" s="107" t="str">
        <f>IF('DATA ENTRY'!CK286="","",IF('DATA ENTRY'!Q286="","",IF(AND($EF$4='DATA ENTRY'!G286,$EH$4='DATA ENTRY'!F286),'DATA ENTRY'!Q286,"")))</f>
        <v/>
      </c>
      <c r="EM287" s="3" t="str">
        <f>IF('DATA ENTRY'!CK286="","",IF('DATA ENTRY'!R286="","",IF(AND($EF$4='DATA ENTRY'!G286,$EH$4='DATA ENTRY'!F286),'DATA ENTRY'!R286,"")))</f>
        <v/>
      </c>
      <c r="EN287" s="107" t="str">
        <f>IF('DATA ENTRY'!CK286="","",IF('DATA ENTRY'!S286="","",IF(AND($EF$4='DATA ENTRY'!G286,$EH$4='DATA ENTRY'!F286),'DATA ENTRY'!S286,"")))</f>
        <v/>
      </c>
      <c r="EO287" s="3" t="str">
        <f>IF('DATA ENTRY'!CK286="","",IF('DATA ENTRY'!E286="","",IF(AND($EF$4='DATA ENTRY'!G286,$EH$4='DATA ENTRY'!F286),'DATA ENTRY'!E286,"")))</f>
        <v/>
      </c>
      <c r="EP287" s="3" t="str">
        <f>IF('DATA ENTRY'!CK286="","",IF('DATA ENTRY'!D286="","",IF(AND($EF$4='DATA ENTRY'!G286,$EH$4='DATA ENTRY'!F286),'DATA ENTRY'!D286,"")))</f>
        <v/>
      </c>
      <c r="EQ287" s="3" t="str">
        <f>IF('DATA ENTRY'!CK286="","",IF('DATA ENTRY'!W286="","",IF(AND($EF$4='DATA ENTRY'!G286,$EH$4='DATA ENTRY'!F286),'DATA ENTRY'!W286,"")))</f>
        <v/>
      </c>
      <c r="ER287" s="3" t="str">
        <f>IF('DATA ENTRY'!CK286="","",IF('DATA ENTRY'!X286="","",IF(AND($EF$4='DATA ENTRY'!G286,$EH$4='DATA ENTRY'!F286),'DATA ENTRY'!X286,"")))</f>
        <v/>
      </c>
      <c r="ES287" s="108" t="str">
        <f t="shared" si="79"/>
        <v/>
      </c>
      <c r="ET287" s="108" t="str">
        <f>IF('DATA ENTRY'!CK286="","",IF('DATA ENTRY'!D286="","",IF(AND($EF$4='DATA ENTRY'!G286,$EH$4='DATA ENTRY'!F286),'DATA ENTRY'!G286,"")))</f>
        <v/>
      </c>
      <c r="EY287">
        <f t="shared" si="80"/>
        <v>0</v>
      </c>
    </row>
    <row r="288" spans="1:155">
      <c r="A288" t="str">
        <f>IF(S288=0,"",1+(MAX($A$7:A287)))</f>
        <v/>
      </c>
      <c r="B288" s="224">
        <v>282</v>
      </c>
      <c r="C288" s="3" t="str">
        <f>IF('DATA ENTRY'!CK287="","",IF('DATA ENTRY'!B287="","",IF($D$4="All Post",'DATA ENTRY'!B287,IF(AND($D$4='DATA ENTRY'!CK287),'DATA ENTRY'!B287,""))))</f>
        <v/>
      </c>
      <c r="D288" s="3" t="str">
        <f>IF('DATA ENTRY'!CK287="","",IF('DATA ENTRY'!C287="","",IF($D$4="All Post",'DATA ENTRY'!C287,IF(AND($D$4='DATA ENTRY'!CK287),'DATA ENTRY'!C287,""))))</f>
        <v/>
      </c>
      <c r="E288" s="4" t="str">
        <f>IF('DATA ENTRY'!CK287="","",IF('DATA ENTRY'!I287="","",IF($D$4="All Post",'DATA ENTRY'!I287,IF(AND($D$4='DATA ENTRY'!CK287),'DATA ENTRY'!I287,""))))</f>
        <v/>
      </c>
      <c r="F288" s="4" t="str">
        <f>IF('DATA ENTRY'!CK287="","",IF('DATA ENTRY'!CK287="","",IF($D$4="All Post",'DATA ENTRY'!CK287,IF(AND($D$4='DATA ENTRY'!CK287),'DATA ENTRY'!CK287,""))))</f>
        <v/>
      </c>
      <c r="G288" s="3" t="str">
        <f>IF('DATA ENTRY'!CK287="","",IF('DATA ENTRY'!N287="","",IF($D$4="All Post",'DATA ENTRY'!N287,IF(AND($D$4='DATA ENTRY'!CK287),'DATA ENTRY'!N287,""))))</f>
        <v/>
      </c>
      <c r="H288" s="107" t="str">
        <f>IF('DATA ENTRY'!CK287="","",IF('DATA ENTRY'!O287="","",IF($D$4="All Post",'DATA ENTRY'!O287,IF(AND($D$4='DATA ENTRY'!CK287),'DATA ENTRY'!O287,""))))</f>
        <v/>
      </c>
      <c r="I288" s="3" t="str">
        <f>IF('DATA ENTRY'!CK287="","",IF('DATA ENTRY'!P287="","",IF($D$4="All Post",'DATA ENTRY'!P287,IF(AND($D$4='DATA ENTRY'!CK287),'DATA ENTRY'!P287,""))))</f>
        <v/>
      </c>
      <c r="J288" s="107" t="str">
        <f>IF('DATA ENTRY'!CK287="","",IF('DATA ENTRY'!Q287="","",IF($D$4="All Post",'DATA ENTRY'!Q287,IF(AND($D$4='DATA ENTRY'!CK287),'DATA ENTRY'!Q287,""))))</f>
        <v/>
      </c>
      <c r="K288" s="3" t="str">
        <f>IF('DATA ENTRY'!CK287="","",IF('DATA ENTRY'!R287="","",IF($D$4="All Post",'DATA ENTRY'!R287,IF(AND($D$4='DATA ENTRY'!CK287),'DATA ENTRY'!R287,""))))</f>
        <v/>
      </c>
      <c r="L288" s="3" t="str">
        <f>IF('DATA ENTRY'!CK287="","",IF('DATA ENTRY'!S287="","",IF($D$4="All Post",'DATA ENTRY'!S287,IF(AND($D$4='DATA ENTRY'!CK287),'DATA ENTRY'!S287,""))))</f>
        <v/>
      </c>
      <c r="M288" s="3" t="str">
        <f>IF('DATA ENTRY'!CK287="","",IF('DATA ENTRY'!E287="","",IF($D$4="All Post",'DATA ENTRY'!E287,IF(AND($D$4='DATA ENTRY'!CK287),'DATA ENTRY'!E287,""))))</f>
        <v/>
      </c>
      <c r="N288" s="3" t="str">
        <f>IF('DATA ENTRY'!CK287="","",IF('DATA ENTRY'!W287="","",IF($D$4="All Post",'DATA ENTRY'!W287,IF(AND($D$4='DATA ENTRY'!CK287),'DATA ENTRY'!W287,""))))</f>
        <v/>
      </c>
      <c r="O288" s="3" t="str">
        <f>IF('DATA ENTRY'!CK287="","",IF('DATA ENTRY'!X287="","",IF($D$4="All Post",'DATA ENTRY'!X287,IF(AND($D$4='DATA ENTRY'!CK287),'DATA ENTRY'!X287,""))))</f>
        <v/>
      </c>
      <c r="P288" s="3" t="str">
        <f>IF('DATA ENTRY'!CK287="","",IF('DATA ENTRY'!G287="","",IF($D$4="All Post",'DATA ENTRY'!G287,IF(AND($D$4='DATA ENTRY'!CK287),'DATA ENTRY'!G287,""))))</f>
        <v/>
      </c>
      <c r="S288">
        <f t="shared" si="67"/>
        <v>0</v>
      </c>
      <c r="T288" t="str">
        <f t="shared" si="68"/>
        <v/>
      </c>
      <c r="BZ288" t="str">
        <f t="shared" si="69"/>
        <v/>
      </c>
      <c r="CA288" t="str">
        <f t="shared" si="70"/>
        <v/>
      </c>
      <c r="CB288" s="224">
        <v>282</v>
      </c>
      <c r="CC288" s="3" t="str">
        <f>IF('DATA ENTRY'!CK287="","",IF('DATA ENTRY'!B287="","",IF(AND($CD$4='DATA ENTRY'!CK287,$CG$4='DATA ENTRY'!D287),'DATA ENTRY'!B287,"")))</f>
        <v/>
      </c>
      <c r="CD288" s="3" t="str">
        <f>IF('DATA ENTRY'!CK287="","",IF('DATA ENTRY'!C287="","",IF(AND($CD$4='DATA ENTRY'!CK287,$CG$4='DATA ENTRY'!D287),'DATA ENTRY'!C287,"")))</f>
        <v/>
      </c>
      <c r="CE288" s="4" t="str">
        <f>IF('DATA ENTRY'!CK287="","",IF('DATA ENTRY'!I287="","",IF(AND($CD$4='DATA ENTRY'!CK287,$CG$4='DATA ENTRY'!D287),'DATA ENTRY'!I287,"")))</f>
        <v/>
      </c>
      <c r="CF288" s="4" t="str">
        <f>IF('DATA ENTRY'!CK287="","",IF('DATA ENTRY'!CK287="","",IF(AND($CD$4='DATA ENTRY'!CK287,$CG$4='DATA ENTRY'!D287),'DATA ENTRY'!CK287,"")))</f>
        <v/>
      </c>
      <c r="CG288" s="3" t="str">
        <f>IF('DATA ENTRY'!CK287="","",IF('DATA ENTRY'!N287="","",IF(AND($CD$4='DATA ENTRY'!CK287,$CG$4='DATA ENTRY'!D287),'DATA ENTRY'!N287,"")))</f>
        <v/>
      </c>
      <c r="CH288" s="107" t="str">
        <f>IF('DATA ENTRY'!CK287="","",IF('DATA ENTRY'!O287="","",IF(AND($CD$4='DATA ENTRY'!CK287,$CG$4='DATA ENTRY'!D287),'DATA ENTRY'!O287,"")))</f>
        <v/>
      </c>
      <c r="CI288" s="3" t="str">
        <f>IF('DATA ENTRY'!CK287="","",IF('DATA ENTRY'!P287="","",IF(AND($CD$4='DATA ENTRY'!CK287,$CG$4='DATA ENTRY'!D287),'DATA ENTRY'!P287,"")))</f>
        <v/>
      </c>
      <c r="CJ288" s="107" t="str">
        <f>IF('DATA ENTRY'!CK287="","",IF('DATA ENTRY'!Q287="","",IF(AND($CD$4='DATA ENTRY'!CK287,$CG$4='DATA ENTRY'!D287),'DATA ENTRY'!Q287,"")))</f>
        <v/>
      </c>
      <c r="CK288" s="3" t="str">
        <f>IF('DATA ENTRY'!CK287="","",IF('DATA ENTRY'!R287="","",IF(AND($CD$4='DATA ENTRY'!CK287,$CG$4='DATA ENTRY'!D287),'DATA ENTRY'!R287,"")))</f>
        <v/>
      </c>
      <c r="CL288" s="3" t="str">
        <f>IF('DATA ENTRY'!CK287="","",IF('DATA ENTRY'!S287="","",IF(AND($CD$4='DATA ENTRY'!CK287,$CG$4='DATA ENTRY'!D287),'DATA ENTRY'!S287,"")))</f>
        <v/>
      </c>
      <c r="CM288" s="3" t="str">
        <f>IF('DATA ENTRY'!CK287="","",IF('DATA ENTRY'!E287="","",IF(AND($CD$4='DATA ENTRY'!CK287,$CG$4='DATA ENTRY'!D287),'DATA ENTRY'!E287,"")))</f>
        <v/>
      </c>
      <c r="CN288" s="3" t="str">
        <f>IF('DATA ENTRY'!CK287="","",IF('DATA ENTRY'!W287="","",IF(AND($CD$4='DATA ENTRY'!CK287,$CG$4='DATA ENTRY'!D287),'DATA ENTRY'!W287,"")))</f>
        <v/>
      </c>
      <c r="CO288" s="3" t="str">
        <f>IF('DATA ENTRY'!CK287="","",IF('DATA ENTRY'!X287="","",IF(AND($CD$4='DATA ENTRY'!CK287,$CG$4='DATA ENTRY'!D287),'DATA ENTRY'!X287,"")))</f>
        <v/>
      </c>
      <c r="CP288" s="108" t="str">
        <f t="shared" si="71"/>
        <v/>
      </c>
      <c r="CQ288" s="108" t="str">
        <f>IF('DATA ENTRY'!CK287="","",IF('DATA ENTRY'!G287="","",IF(AND($CD$4='DATA ENTRY'!CK287,$CG$4='DATA ENTRY'!D287),'DATA ENTRY'!G287,"")))</f>
        <v/>
      </c>
      <c r="CR288" s="230" t="str">
        <f>IF('DATA ENTRY'!CK287="","",IF('DATA ENTRY'!D287="","",IF(AND($CD$4='DATA ENTRY'!CK287,$CG$4='DATA ENTRY'!D287),'DATA ENTRY'!D287,"")))</f>
        <v/>
      </c>
      <c r="CS288">
        <f t="shared" si="72"/>
        <v>0</v>
      </c>
      <c r="CT288">
        <f t="shared" si="73"/>
        <v>0</v>
      </c>
      <c r="CV288" s="139"/>
      <c r="CX288">
        <f t="shared" si="74"/>
        <v>0</v>
      </c>
      <c r="DB288" t="str">
        <f t="shared" si="81"/>
        <v/>
      </c>
      <c r="DC288" t="str">
        <f t="shared" si="82"/>
        <v/>
      </c>
      <c r="DD288" s="224">
        <v>282</v>
      </c>
      <c r="DE288" s="3" t="str">
        <f>IF('DATA ENTRY'!CK287="","",IF('DATA ENTRY'!B287="","",IF(AND($DF$4='DATA ENTRY'!D287),'DATA ENTRY'!B287,"")))</f>
        <v/>
      </c>
      <c r="DF288" s="3" t="str">
        <f>IF('DATA ENTRY'!CK287="","",IF('DATA ENTRY'!C287="","",IF(AND($DF$4='DATA ENTRY'!D287),'DATA ENTRY'!C287,"")))</f>
        <v/>
      </c>
      <c r="DG288" s="4" t="str">
        <f>IF('DATA ENTRY'!CK287="","",IF('DATA ENTRY'!I287="","",IF(AND($DF$4='DATA ENTRY'!D287),'DATA ENTRY'!I287,"")))</f>
        <v/>
      </c>
      <c r="DH288" s="4" t="str">
        <f>IF('DATA ENTRY'!CK287="","",IF('DATA ENTRY'!CK287="","",IF(AND($DF$4='DATA ENTRY'!D287),'DATA ENTRY'!CK287,"")))</f>
        <v/>
      </c>
      <c r="DI288" s="3" t="str">
        <f>IF('DATA ENTRY'!CK287="","",IF('DATA ENTRY'!N287="","",IF(AND($DF$4='DATA ENTRY'!D287),'DATA ENTRY'!N287,"")))</f>
        <v/>
      </c>
      <c r="DJ288" s="107" t="str">
        <f>IF('DATA ENTRY'!CK287="","",IF('DATA ENTRY'!O287="","",IF(AND($DF$4='DATA ENTRY'!D287),'DATA ENTRY'!O287,"")))</f>
        <v/>
      </c>
      <c r="DK288" s="3" t="str">
        <f>IF('DATA ENTRY'!CK287="","",IF('DATA ENTRY'!P287="","",IF(AND($DF$4='DATA ENTRY'!D287),'DATA ENTRY'!P287,"")))</f>
        <v/>
      </c>
      <c r="DL288" s="107" t="str">
        <f>IF('DATA ENTRY'!CK287="","",IF('DATA ENTRY'!Q287="","",IF(AND($DF$4='DATA ENTRY'!D287),'DATA ENTRY'!Q287,"")))</f>
        <v/>
      </c>
      <c r="DM288" s="3" t="str">
        <f>IF('DATA ENTRY'!CK287="","",IF('DATA ENTRY'!R287="","",IF(AND($DF$4='DATA ENTRY'!D287),'DATA ENTRY'!R287,"")))</f>
        <v/>
      </c>
      <c r="DN288" s="107" t="str">
        <f>IF('DATA ENTRY'!CK287="","",IF('DATA ENTRY'!S287="","",IF(AND($DF$4='DATA ENTRY'!D287),'DATA ENTRY'!S287,"")))</f>
        <v/>
      </c>
      <c r="DO288" s="3" t="str">
        <f>IF('DATA ENTRY'!CK287="","",IF('DATA ENTRY'!E287="","",IF(AND($DF$4='DATA ENTRY'!D287),'DATA ENTRY'!E287,"")))</f>
        <v/>
      </c>
      <c r="DP288" s="3" t="str">
        <f>IF('DATA ENTRY'!CK287="","",IF('DATA ENTRY'!D287="","",IF(AND($DF$4='DATA ENTRY'!D287),'DATA ENTRY'!D287,"")))</f>
        <v/>
      </c>
      <c r="DQ288" s="3" t="str">
        <f>IF('DATA ENTRY'!CK287="","",IF('DATA ENTRY'!W287="","",IF(AND($DF$4='DATA ENTRY'!D287),'DATA ENTRY'!W287,"")))</f>
        <v/>
      </c>
      <c r="DR288" s="3" t="str">
        <f>IF('DATA ENTRY'!CK287="","",IF('DATA ENTRY'!X287="","",IF(AND($DF$4='DATA ENTRY'!D287),'DATA ENTRY'!X287,"")))</f>
        <v/>
      </c>
      <c r="DS288" s="108" t="str">
        <f t="shared" si="75"/>
        <v/>
      </c>
      <c r="DT288" s="108" t="str">
        <f>IF('DATA ENTRY'!CK287="","",IF('DATA ENTRY'!D287="","",IF(AND($DF$4='DATA ENTRY'!D287),'DATA ENTRY'!G287,"")))</f>
        <v/>
      </c>
      <c r="DY288">
        <f t="shared" si="76"/>
        <v>0</v>
      </c>
      <c r="EB288" t="str">
        <f t="shared" si="77"/>
        <v/>
      </c>
      <c r="EC288" t="str">
        <f t="shared" si="78"/>
        <v/>
      </c>
      <c r="ED288" s="224">
        <v>282</v>
      </c>
      <c r="EE288" s="3" t="str">
        <f>IF('DATA ENTRY'!CK287="","",IF('DATA ENTRY'!B287="","",IF(AND($EF$4='DATA ENTRY'!G287,$EH$4='DATA ENTRY'!F287),'DATA ENTRY'!B287,"")))</f>
        <v/>
      </c>
      <c r="EF288" s="3" t="str">
        <f>IF('DATA ENTRY'!CK287="","",IF('DATA ENTRY'!C287="","",IF(AND($EF$4='DATA ENTRY'!G287,$EH$4='DATA ENTRY'!F287),'DATA ENTRY'!C287,"")))</f>
        <v/>
      </c>
      <c r="EG288" s="4" t="str">
        <f>IF('DATA ENTRY'!CK287="","",IF('DATA ENTRY'!I287="","",IF(AND($EF$4='DATA ENTRY'!G287,$EH$4='DATA ENTRY'!F287),'DATA ENTRY'!I287,"")))</f>
        <v/>
      </c>
      <c r="EH288" s="4" t="str">
        <f>IF('DATA ENTRY'!CK287="","",IF('DATA ENTRY'!CK287="","",IF(AND($EF$4='DATA ENTRY'!G287,$EH$4='DATA ENTRY'!F287),'DATA ENTRY'!CK287,"")))</f>
        <v/>
      </c>
      <c r="EI288" s="3" t="str">
        <f>IF('DATA ENTRY'!CK287="","",IF('DATA ENTRY'!N287="","",IF(AND($EF$4='DATA ENTRY'!G287,$EH$4='DATA ENTRY'!F287),'DATA ENTRY'!N287,"")))</f>
        <v/>
      </c>
      <c r="EJ288" s="107" t="str">
        <f>IF('DATA ENTRY'!CK287="","",IF('DATA ENTRY'!O287="","",IF(AND($EF$4='DATA ENTRY'!G287,$EH$4='DATA ENTRY'!F287),'DATA ENTRY'!O287,"")))</f>
        <v/>
      </c>
      <c r="EK288" s="3" t="str">
        <f>IF('DATA ENTRY'!CK287="","",IF('DATA ENTRY'!P287="","",IF(AND($EF$4='DATA ENTRY'!G287,$EH$4='DATA ENTRY'!F287),'DATA ENTRY'!P287,"")))</f>
        <v/>
      </c>
      <c r="EL288" s="107" t="str">
        <f>IF('DATA ENTRY'!CK287="","",IF('DATA ENTRY'!Q287="","",IF(AND($EF$4='DATA ENTRY'!G287,$EH$4='DATA ENTRY'!F287),'DATA ENTRY'!Q287,"")))</f>
        <v/>
      </c>
      <c r="EM288" s="3" t="str">
        <f>IF('DATA ENTRY'!CK287="","",IF('DATA ENTRY'!R287="","",IF(AND($EF$4='DATA ENTRY'!G287,$EH$4='DATA ENTRY'!F287),'DATA ENTRY'!R287,"")))</f>
        <v/>
      </c>
      <c r="EN288" s="107" t="str">
        <f>IF('DATA ENTRY'!CK287="","",IF('DATA ENTRY'!S287="","",IF(AND($EF$4='DATA ENTRY'!G287,$EH$4='DATA ENTRY'!F287),'DATA ENTRY'!S287,"")))</f>
        <v/>
      </c>
      <c r="EO288" s="3" t="str">
        <f>IF('DATA ENTRY'!CK287="","",IF('DATA ENTRY'!E287="","",IF(AND($EF$4='DATA ENTRY'!G287,$EH$4='DATA ENTRY'!F287),'DATA ENTRY'!E287,"")))</f>
        <v/>
      </c>
      <c r="EP288" s="3" t="str">
        <f>IF('DATA ENTRY'!CK287="","",IF('DATA ENTRY'!D287="","",IF(AND($EF$4='DATA ENTRY'!G287,$EH$4='DATA ENTRY'!F287),'DATA ENTRY'!D287,"")))</f>
        <v/>
      </c>
      <c r="EQ288" s="3" t="str">
        <f>IF('DATA ENTRY'!CK287="","",IF('DATA ENTRY'!W287="","",IF(AND($EF$4='DATA ENTRY'!G287,$EH$4='DATA ENTRY'!F287),'DATA ENTRY'!W287,"")))</f>
        <v/>
      </c>
      <c r="ER288" s="3" t="str">
        <f>IF('DATA ENTRY'!CK287="","",IF('DATA ENTRY'!X287="","",IF(AND($EF$4='DATA ENTRY'!G287,$EH$4='DATA ENTRY'!F287),'DATA ENTRY'!X287,"")))</f>
        <v/>
      </c>
      <c r="ES288" s="108" t="str">
        <f t="shared" si="79"/>
        <v/>
      </c>
      <c r="ET288" s="108" t="str">
        <f>IF('DATA ENTRY'!CK287="","",IF('DATA ENTRY'!D287="","",IF(AND($EF$4='DATA ENTRY'!G287,$EH$4='DATA ENTRY'!F287),'DATA ENTRY'!G287,"")))</f>
        <v/>
      </c>
      <c r="EY288">
        <f t="shared" si="80"/>
        <v>0</v>
      </c>
    </row>
    <row r="289" spans="1:155">
      <c r="A289" t="str">
        <f>IF(S289=0,"",1+(MAX($A$7:A288)))</f>
        <v/>
      </c>
      <c r="B289" s="224">
        <v>283</v>
      </c>
      <c r="C289" s="3" t="str">
        <f>IF('DATA ENTRY'!CK288="","",IF('DATA ENTRY'!B288="","",IF($D$4="All Post",'DATA ENTRY'!B288,IF(AND($D$4='DATA ENTRY'!CK288),'DATA ENTRY'!B288,""))))</f>
        <v/>
      </c>
      <c r="D289" s="3" t="str">
        <f>IF('DATA ENTRY'!CK288="","",IF('DATA ENTRY'!C288="","",IF($D$4="All Post",'DATA ENTRY'!C288,IF(AND($D$4='DATA ENTRY'!CK288),'DATA ENTRY'!C288,""))))</f>
        <v/>
      </c>
      <c r="E289" s="4" t="str">
        <f>IF('DATA ENTRY'!CK288="","",IF('DATA ENTRY'!I288="","",IF($D$4="All Post",'DATA ENTRY'!I288,IF(AND($D$4='DATA ENTRY'!CK288),'DATA ENTRY'!I288,""))))</f>
        <v/>
      </c>
      <c r="F289" s="4" t="str">
        <f>IF('DATA ENTRY'!CK288="","",IF('DATA ENTRY'!CK288="","",IF($D$4="All Post",'DATA ENTRY'!CK288,IF(AND($D$4='DATA ENTRY'!CK288),'DATA ENTRY'!CK288,""))))</f>
        <v/>
      </c>
      <c r="G289" s="3" t="str">
        <f>IF('DATA ENTRY'!CK288="","",IF('DATA ENTRY'!N288="","",IF($D$4="All Post",'DATA ENTRY'!N288,IF(AND($D$4='DATA ENTRY'!CK288),'DATA ENTRY'!N288,""))))</f>
        <v/>
      </c>
      <c r="H289" s="107" t="str">
        <f>IF('DATA ENTRY'!CK288="","",IF('DATA ENTRY'!O288="","",IF($D$4="All Post",'DATA ENTRY'!O288,IF(AND($D$4='DATA ENTRY'!CK288),'DATA ENTRY'!O288,""))))</f>
        <v/>
      </c>
      <c r="I289" s="3" t="str">
        <f>IF('DATA ENTRY'!CK288="","",IF('DATA ENTRY'!P288="","",IF($D$4="All Post",'DATA ENTRY'!P288,IF(AND($D$4='DATA ENTRY'!CK288),'DATA ENTRY'!P288,""))))</f>
        <v/>
      </c>
      <c r="J289" s="107" t="str">
        <f>IF('DATA ENTRY'!CK288="","",IF('DATA ENTRY'!Q288="","",IF($D$4="All Post",'DATA ENTRY'!Q288,IF(AND($D$4='DATA ENTRY'!CK288),'DATA ENTRY'!Q288,""))))</f>
        <v/>
      </c>
      <c r="K289" s="3" t="str">
        <f>IF('DATA ENTRY'!CK288="","",IF('DATA ENTRY'!R288="","",IF($D$4="All Post",'DATA ENTRY'!R288,IF(AND($D$4='DATA ENTRY'!CK288),'DATA ENTRY'!R288,""))))</f>
        <v/>
      </c>
      <c r="L289" s="3" t="str">
        <f>IF('DATA ENTRY'!CK288="","",IF('DATA ENTRY'!S288="","",IF($D$4="All Post",'DATA ENTRY'!S288,IF(AND($D$4='DATA ENTRY'!CK288),'DATA ENTRY'!S288,""))))</f>
        <v/>
      </c>
      <c r="M289" s="3" t="str">
        <f>IF('DATA ENTRY'!CK288="","",IF('DATA ENTRY'!E288="","",IF($D$4="All Post",'DATA ENTRY'!E288,IF(AND($D$4='DATA ENTRY'!CK288),'DATA ENTRY'!E288,""))))</f>
        <v/>
      </c>
      <c r="N289" s="3" t="str">
        <f>IF('DATA ENTRY'!CK288="","",IF('DATA ENTRY'!W288="","",IF($D$4="All Post",'DATA ENTRY'!W288,IF(AND($D$4='DATA ENTRY'!CK288),'DATA ENTRY'!W288,""))))</f>
        <v/>
      </c>
      <c r="O289" s="3" t="str">
        <f>IF('DATA ENTRY'!CK288="","",IF('DATA ENTRY'!X288="","",IF($D$4="All Post",'DATA ENTRY'!X288,IF(AND($D$4='DATA ENTRY'!CK288),'DATA ENTRY'!X288,""))))</f>
        <v/>
      </c>
      <c r="P289" s="3" t="str">
        <f>IF('DATA ENTRY'!CK288="","",IF('DATA ENTRY'!G288="","",IF($D$4="All Post",'DATA ENTRY'!G288,IF(AND($D$4='DATA ENTRY'!CK288),'DATA ENTRY'!G288,""))))</f>
        <v/>
      </c>
      <c r="S289">
        <f t="shared" si="67"/>
        <v>0</v>
      </c>
      <c r="T289" t="str">
        <f t="shared" si="68"/>
        <v/>
      </c>
      <c r="BZ289" t="str">
        <f t="shared" si="69"/>
        <v/>
      </c>
      <c r="CA289" t="str">
        <f t="shared" si="70"/>
        <v/>
      </c>
      <c r="CB289" s="224">
        <v>283</v>
      </c>
      <c r="CC289" s="3" t="str">
        <f>IF('DATA ENTRY'!CK288="","",IF('DATA ENTRY'!B288="","",IF(AND($CD$4='DATA ENTRY'!CK288,$CG$4='DATA ENTRY'!D288),'DATA ENTRY'!B288,"")))</f>
        <v/>
      </c>
      <c r="CD289" s="3" t="str">
        <f>IF('DATA ENTRY'!CK288="","",IF('DATA ENTRY'!C288="","",IF(AND($CD$4='DATA ENTRY'!CK288,$CG$4='DATA ENTRY'!D288),'DATA ENTRY'!C288,"")))</f>
        <v/>
      </c>
      <c r="CE289" s="4" t="str">
        <f>IF('DATA ENTRY'!CK288="","",IF('DATA ENTRY'!I288="","",IF(AND($CD$4='DATA ENTRY'!CK288,$CG$4='DATA ENTRY'!D288),'DATA ENTRY'!I288,"")))</f>
        <v/>
      </c>
      <c r="CF289" s="4" t="str">
        <f>IF('DATA ENTRY'!CK288="","",IF('DATA ENTRY'!CK288="","",IF(AND($CD$4='DATA ENTRY'!CK288,$CG$4='DATA ENTRY'!D288),'DATA ENTRY'!CK288,"")))</f>
        <v/>
      </c>
      <c r="CG289" s="3" t="str">
        <f>IF('DATA ENTRY'!CK288="","",IF('DATA ENTRY'!N288="","",IF(AND($CD$4='DATA ENTRY'!CK288,$CG$4='DATA ENTRY'!D288),'DATA ENTRY'!N288,"")))</f>
        <v/>
      </c>
      <c r="CH289" s="107" t="str">
        <f>IF('DATA ENTRY'!CK288="","",IF('DATA ENTRY'!O288="","",IF(AND($CD$4='DATA ENTRY'!CK288,$CG$4='DATA ENTRY'!D288),'DATA ENTRY'!O288,"")))</f>
        <v/>
      </c>
      <c r="CI289" s="3" t="str">
        <f>IF('DATA ENTRY'!CK288="","",IF('DATA ENTRY'!P288="","",IF(AND($CD$4='DATA ENTRY'!CK288,$CG$4='DATA ENTRY'!D288),'DATA ENTRY'!P288,"")))</f>
        <v/>
      </c>
      <c r="CJ289" s="107" t="str">
        <f>IF('DATA ENTRY'!CK288="","",IF('DATA ENTRY'!Q288="","",IF(AND($CD$4='DATA ENTRY'!CK288,$CG$4='DATA ENTRY'!D288),'DATA ENTRY'!Q288,"")))</f>
        <v/>
      </c>
      <c r="CK289" s="3" t="str">
        <f>IF('DATA ENTRY'!CK288="","",IF('DATA ENTRY'!R288="","",IF(AND($CD$4='DATA ENTRY'!CK288,$CG$4='DATA ENTRY'!D288),'DATA ENTRY'!R288,"")))</f>
        <v/>
      </c>
      <c r="CL289" s="3" t="str">
        <f>IF('DATA ENTRY'!CK288="","",IF('DATA ENTRY'!S288="","",IF(AND($CD$4='DATA ENTRY'!CK288,$CG$4='DATA ENTRY'!D288),'DATA ENTRY'!S288,"")))</f>
        <v/>
      </c>
      <c r="CM289" s="3" t="str">
        <f>IF('DATA ENTRY'!CK288="","",IF('DATA ENTRY'!E288="","",IF(AND($CD$4='DATA ENTRY'!CK288,$CG$4='DATA ENTRY'!D288),'DATA ENTRY'!E288,"")))</f>
        <v/>
      </c>
      <c r="CN289" s="3" t="str">
        <f>IF('DATA ENTRY'!CK288="","",IF('DATA ENTRY'!W288="","",IF(AND($CD$4='DATA ENTRY'!CK288,$CG$4='DATA ENTRY'!D288),'DATA ENTRY'!W288,"")))</f>
        <v/>
      </c>
      <c r="CO289" s="3" t="str">
        <f>IF('DATA ENTRY'!CK288="","",IF('DATA ENTRY'!X288="","",IF(AND($CD$4='DATA ENTRY'!CK288,$CG$4='DATA ENTRY'!D288),'DATA ENTRY'!X288,"")))</f>
        <v/>
      </c>
      <c r="CP289" s="108" t="str">
        <f t="shared" si="71"/>
        <v/>
      </c>
      <c r="CQ289" s="108" t="str">
        <f>IF('DATA ENTRY'!CK288="","",IF('DATA ENTRY'!G288="","",IF(AND($CD$4='DATA ENTRY'!CK288,$CG$4='DATA ENTRY'!D288),'DATA ENTRY'!G288,"")))</f>
        <v/>
      </c>
      <c r="CR289" s="230" t="str">
        <f>IF('DATA ENTRY'!CK288="","",IF('DATA ENTRY'!D288="","",IF(AND($CD$4='DATA ENTRY'!CK288,$CG$4='DATA ENTRY'!D288),'DATA ENTRY'!D288,"")))</f>
        <v/>
      </c>
      <c r="CS289">
        <f t="shared" si="72"/>
        <v>0</v>
      </c>
      <c r="CT289">
        <f t="shared" si="73"/>
        <v>0</v>
      </c>
      <c r="CV289" s="139"/>
      <c r="CX289">
        <f t="shared" si="74"/>
        <v>0</v>
      </c>
      <c r="DB289" t="str">
        <f t="shared" si="81"/>
        <v/>
      </c>
      <c r="DC289" t="str">
        <f t="shared" si="82"/>
        <v/>
      </c>
      <c r="DD289" s="224">
        <v>283</v>
      </c>
      <c r="DE289" s="3" t="str">
        <f>IF('DATA ENTRY'!CK288="","",IF('DATA ENTRY'!B288="","",IF(AND($DF$4='DATA ENTRY'!D288),'DATA ENTRY'!B288,"")))</f>
        <v/>
      </c>
      <c r="DF289" s="3" t="str">
        <f>IF('DATA ENTRY'!CK288="","",IF('DATA ENTRY'!C288="","",IF(AND($DF$4='DATA ENTRY'!D288),'DATA ENTRY'!C288,"")))</f>
        <v/>
      </c>
      <c r="DG289" s="4" t="str">
        <f>IF('DATA ENTRY'!CK288="","",IF('DATA ENTRY'!I288="","",IF(AND($DF$4='DATA ENTRY'!D288),'DATA ENTRY'!I288,"")))</f>
        <v/>
      </c>
      <c r="DH289" s="4" t="str">
        <f>IF('DATA ENTRY'!CK288="","",IF('DATA ENTRY'!CK288="","",IF(AND($DF$4='DATA ENTRY'!D288),'DATA ENTRY'!CK288,"")))</f>
        <v/>
      </c>
      <c r="DI289" s="3" t="str">
        <f>IF('DATA ENTRY'!CK288="","",IF('DATA ENTRY'!N288="","",IF(AND($DF$4='DATA ENTRY'!D288),'DATA ENTRY'!N288,"")))</f>
        <v/>
      </c>
      <c r="DJ289" s="107" t="str">
        <f>IF('DATA ENTRY'!CK288="","",IF('DATA ENTRY'!O288="","",IF(AND($DF$4='DATA ENTRY'!D288),'DATA ENTRY'!O288,"")))</f>
        <v/>
      </c>
      <c r="DK289" s="3" t="str">
        <f>IF('DATA ENTRY'!CK288="","",IF('DATA ENTRY'!P288="","",IF(AND($DF$4='DATA ENTRY'!D288),'DATA ENTRY'!P288,"")))</f>
        <v/>
      </c>
      <c r="DL289" s="107" t="str">
        <f>IF('DATA ENTRY'!CK288="","",IF('DATA ENTRY'!Q288="","",IF(AND($DF$4='DATA ENTRY'!D288),'DATA ENTRY'!Q288,"")))</f>
        <v/>
      </c>
      <c r="DM289" s="3" t="str">
        <f>IF('DATA ENTRY'!CK288="","",IF('DATA ENTRY'!R288="","",IF(AND($DF$4='DATA ENTRY'!D288),'DATA ENTRY'!R288,"")))</f>
        <v/>
      </c>
      <c r="DN289" s="107" t="str">
        <f>IF('DATA ENTRY'!CK288="","",IF('DATA ENTRY'!S288="","",IF(AND($DF$4='DATA ENTRY'!D288),'DATA ENTRY'!S288,"")))</f>
        <v/>
      </c>
      <c r="DO289" s="3" t="str">
        <f>IF('DATA ENTRY'!CK288="","",IF('DATA ENTRY'!E288="","",IF(AND($DF$4='DATA ENTRY'!D288),'DATA ENTRY'!E288,"")))</f>
        <v/>
      </c>
      <c r="DP289" s="3" t="str">
        <f>IF('DATA ENTRY'!CK288="","",IF('DATA ENTRY'!D288="","",IF(AND($DF$4='DATA ENTRY'!D288),'DATA ENTRY'!D288,"")))</f>
        <v/>
      </c>
      <c r="DQ289" s="3" t="str">
        <f>IF('DATA ENTRY'!CK288="","",IF('DATA ENTRY'!W288="","",IF(AND($DF$4='DATA ENTRY'!D288),'DATA ENTRY'!W288,"")))</f>
        <v/>
      </c>
      <c r="DR289" s="3" t="str">
        <f>IF('DATA ENTRY'!CK288="","",IF('DATA ENTRY'!X288="","",IF(AND($DF$4='DATA ENTRY'!D288),'DATA ENTRY'!X288,"")))</f>
        <v/>
      </c>
      <c r="DS289" s="108" t="str">
        <f t="shared" si="75"/>
        <v/>
      </c>
      <c r="DT289" s="108" t="str">
        <f>IF('DATA ENTRY'!CK288="","",IF('DATA ENTRY'!D288="","",IF(AND($DF$4='DATA ENTRY'!D288),'DATA ENTRY'!G288,"")))</f>
        <v/>
      </c>
      <c r="DY289">
        <f t="shared" si="76"/>
        <v>0</v>
      </c>
      <c r="EB289" t="str">
        <f t="shared" si="77"/>
        <v/>
      </c>
      <c r="EC289" t="str">
        <f t="shared" si="78"/>
        <v/>
      </c>
      <c r="ED289" s="224">
        <v>283</v>
      </c>
      <c r="EE289" s="3" t="str">
        <f>IF('DATA ENTRY'!CK288="","",IF('DATA ENTRY'!B288="","",IF(AND($EF$4='DATA ENTRY'!G288,$EH$4='DATA ENTRY'!F288),'DATA ENTRY'!B288,"")))</f>
        <v/>
      </c>
      <c r="EF289" s="3" t="str">
        <f>IF('DATA ENTRY'!CK288="","",IF('DATA ENTRY'!C288="","",IF(AND($EF$4='DATA ENTRY'!G288,$EH$4='DATA ENTRY'!F288),'DATA ENTRY'!C288,"")))</f>
        <v/>
      </c>
      <c r="EG289" s="4" t="str">
        <f>IF('DATA ENTRY'!CK288="","",IF('DATA ENTRY'!I288="","",IF(AND($EF$4='DATA ENTRY'!G288,$EH$4='DATA ENTRY'!F288),'DATA ENTRY'!I288,"")))</f>
        <v/>
      </c>
      <c r="EH289" s="4" t="str">
        <f>IF('DATA ENTRY'!CK288="","",IF('DATA ENTRY'!CK288="","",IF(AND($EF$4='DATA ENTRY'!G288,$EH$4='DATA ENTRY'!F288),'DATA ENTRY'!CK288,"")))</f>
        <v/>
      </c>
      <c r="EI289" s="3" t="str">
        <f>IF('DATA ENTRY'!CK288="","",IF('DATA ENTRY'!N288="","",IF(AND($EF$4='DATA ENTRY'!G288,$EH$4='DATA ENTRY'!F288),'DATA ENTRY'!N288,"")))</f>
        <v/>
      </c>
      <c r="EJ289" s="107" t="str">
        <f>IF('DATA ENTRY'!CK288="","",IF('DATA ENTRY'!O288="","",IF(AND($EF$4='DATA ENTRY'!G288,$EH$4='DATA ENTRY'!F288),'DATA ENTRY'!O288,"")))</f>
        <v/>
      </c>
      <c r="EK289" s="3" t="str">
        <f>IF('DATA ENTRY'!CK288="","",IF('DATA ENTRY'!P288="","",IF(AND($EF$4='DATA ENTRY'!G288,$EH$4='DATA ENTRY'!F288),'DATA ENTRY'!P288,"")))</f>
        <v/>
      </c>
      <c r="EL289" s="107" t="str">
        <f>IF('DATA ENTRY'!CK288="","",IF('DATA ENTRY'!Q288="","",IF(AND($EF$4='DATA ENTRY'!G288,$EH$4='DATA ENTRY'!F288),'DATA ENTRY'!Q288,"")))</f>
        <v/>
      </c>
      <c r="EM289" s="3" t="str">
        <f>IF('DATA ENTRY'!CK288="","",IF('DATA ENTRY'!R288="","",IF(AND($EF$4='DATA ENTRY'!G288,$EH$4='DATA ENTRY'!F288),'DATA ENTRY'!R288,"")))</f>
        <v/>
      </c>
      <c r="EN289" s="107" t="str">
        <f>IF('DATA ENTRY'!CK288="","",IF('DATA ENTRY'!S288="","",IF(AND($EF$4='DATA ENTRY'!G288,$EH$4='DATA ENTRY'!F288),'DATA ENTRY'!S288,"")))</f>
        <v/>
      </c>
      <c r="EO289" s="3" t="str">
        <f>IF('DATA ENTRY'!CK288="","",IF('DATA ENTRY'!E288="","",IF(AND($EF$4='DATA ENTRY'!G288,$EH$4='DATA ENTRY'!F288),'DATA ENTRY'!E288,"")))</f>
        <v/>
      </c>
      <c r="EP289" s="3" t="str">
        <f>IF('DATA ENTRY'!CK288="","",IF('DATA ENTRY'!D288="","",IF(AND($EF$4='DATA ENTRY'!G288,$EH$4='DATA ENTRY'!F288),'DATA ENTRY'!D288,"")))</f>
        <v/>
      </c>
      <c r="EQ289" s="3" t="str">
        <f>IF('DATA ENTRY'!CK288="","",IF('DATA ENTRY'!W288="","",IF(AND($EF$4='DATA ENTRY'!G288,$EH$4='DATA ENTRY'!F288),'DATA ENTRY'!W288,"")))</f>
        <v/>
      </c>
      <c r="ER289" s="3" t="str">
        <f>IF('DATA ENTRY'!CK288="","",IF('DATA ENTRY'!X288="","",IF(AND($EF$4='DATA ENTRY'!G288,$EH$4='DATA ENTRY'!F288),'DATA ENTRY'!X288,"")))</f>
        <v/>
      </c>
      <c r="ES289" s="108" t="str">
        <f t="shared" si="79"/>
        <v/>
      </c>
      <c r="ET289" s="108" t="str">
        <f>IF('DATA ENTRY'!CK288="","",IF('DATA ENTRY'!D288="","",IF(AND($EF$4='DATA ENTRY'!G288,$EH$4='DATA ENTRY'!F288),'DATA ENTRY'!G288,"")))</f>
        <v/>
      </c>
      <c r="EY289">
        <f t="shared" si="80"/>
        <v>0</v>
      </c>
    </row>
    <row r="290" spans="1:155">
      <c r="A290" t="str">
        <f>IF(S290=0,"",1+(MAX($A$7:A289)))</f>
        <v/>
      </c>
      <c r="B290" s="224">
        <v>284</v>
      </c>
      <c r="C290" s="3" t="str">
        <f>IF('DATA ENTRY'!CK289="","",IF('DATA ENTRY'!B289="","",IF($D$4="All Post",'DATA ENTRY'!B289,IF(AND($D$4='DATA ENTRY'!CK289),'DATA ENTRY'!B289,""))))</f>
        <v/>
      </c>
      <c r="D290" s="3" t="str">
        <f>IF('DATA ENTRY'!CK289="","",IF('DATA ENTRY'!C289="","",IF($D$4="All Post",'DATA ENTRY'!C289,IF(AND($D$4='DATA ENTRY'!CK289),'DATA ENTRY'!C289,""))))</f>
        <v/>
      </c>
      <c r="E290" s="4" t="str">
        <f>IF('DATA ENTRY'!CK289="","",IF('DATA ENTRY'!I289="","",IF($D$4="All Post",'DATA ENTRY'!I289,IF(AND($D$4='DATA ENTRY'!CK289),'DATA ENTRY'!I289,""))))</f>
        <v/>
      </c>
      <c r="F290" s="4" t="str">
        <f>IF('DATA ENTRY'!CK289="","",IF('DATA ENTRY'!CK289="","",IF($D$4="All Post",'DATA ENTRY'!CK289,IF(AND($D$4='DATA ENTRY'!CK289),'DATA ENTRY'!CK289,""))))</f>
        <v/>
      </c>
      <c r="G290" s="3" t="str">
        <f>IF('DATA ENTRY'!CK289="","",IF('DATA ENTRY'!N289="","",IF($D$4="All Post",'DATA ENTRY'!N289,IF(AND($D$4='DATA ENTRY'!CK289),'DATA ENTRY'!N289,""))))</f>
        <v/>
      </c>
      <c r="H290" s="107" t="str">
        <f>IF('DATA ENTRY'!CK289="","",IF('DATA ENTRY'!O289="","",IF($D$4="All Post",'DATA ENTRY'!O289,IF(AND($D$4='DATA ENTRY'!CK289),'DATA ENTRY'!O289,""))))</f>
        <v/>
      </c>
      <c r="I290" s="3" t="str">
        <f>IF('DATA ENTRY'!CK289="","",IF('DATA ENTRY'!P289="","",IF($D$4="All Post",'DATA ENTRY'!P289,IF(AND($D$4='DATA ENTRY'!CK289),'DATA ENTRY'!P289,""))))</f>
        <v/>
      </c>
      <c r="J290" s="107" t="str">
        <f>IF('DATA ENTRY'!CK289="","",IF('DATA ENTRY'!Q289="","",IF($D$4="All Post",'DATA ENTRY'!Q289,IF(AND($D$4='DATA ENTRY'!CK289),'DATA ENTRY'!Q289,""))))</f>
        <v/>
      </c>
      <c r="K290" s="3" t="str">
        <f>IF('DATA ENTRY'!CK289="","",IF('DATA ENTRY'!R289="","",IF($D$4="All Post",'DATA ENTRY'!R289,IF(AND($D$4='DATA ENTRY'!CK289),'DATA ENTRY'!R289,""))))</f>
        <v/>
      </c>
      <c r="L290" s="3" t="str">
        <f>IF('DATA ENTRY'!CK289="","",IF('DATA ENTRY'!S289="","",IF($D$4="All Post",'DATA ENTRY'!S289,IF(AND($D$4='DATA ENTRY'!CK289),'DATA ENTRY'!S289,""))))</f>
        <v/>
      </c>
      <c r="M290" s="3" t="str">
        <f>IF('DATA ENTRY'!CK289="","",IF('DATA ENTRY'!E289="","",IF($D$4="All Post",'DATA ENTRY'!E289,IF(AND($D$4='DATA ENTRY'!CK289),'DATA ENTRY'!E289,""))))</f>
        <v/>
      </c>
      <c r="N290" s="3" t="str">
        <f>IF('DATA ENTRY'!CK289="","",IF('DATA ENTRY'!W289="","",IF($D$4="All Post",'DATA ENTRY'!W289,IF(AND($D$4='DATA ENTRY'!CK289),'DATA ENTRY'!W289,""))))</f>
        <v/>
      </c>
      <c r="O290" s="3" t="str">
        <f>IF('DATA ENTRY'!CK289="","",IF('DATA ENTRY'!X289="","",IF($D$4="All Post",'DATA ENTRY'!X289,IF(AND($D$4='DATA ENTRY'!CK289),'DATA ENTRY'!X289,""))))</f>
        <v/>
      </c>
      <c r="P290" s="3" t="str">
        <f>IF('DATA ENTRY'!CK289="","",IF('DATA ENTRY'!G289="","",IF($D$4="All Post",'DATA ENTRY'!G289,IF(AND($D$4='DATA ENTRY'!CK289),'DATA ENTRY'!G289,""))))</f>
        <v/>
      </c>
      <c r="S290">
        <f t="shared" si="67"/>
        <v>0</v>
      </c>
      <c r="T290" t="str">
        <f t="shared" si="68"/>
        <v/>
      </c>
      <c r="BZ290" t="str">
        <f t="shared" si="69"/>
        <v/>
      </c>
      <c r="CA290" t="str">
        <f t="shared" si="70"/>
        <v/>
      </c>
      <c r="CB290" s="224">
        <v>284</v>
      </c>
      <c r="CC290" s="3" t="str">
        <f>IF('DATA ENTRY'!CK289="","",IF('DATA ENTRY'!B289="","",IF(AND($CD$4='DATA ENTRY'!CK289,$CG$4='DATA ENTRY'!D289),'DATA ENTRY'!B289,"")))</f>
        <v/>
      </c>
      <c r="CD290" s="3" t="str">
        <f>IF('DATA ENTRY'!CK289="","",IF('DATA ENTRY'!C289="","",IF(AND($CD$4='DATA ENTRY'!CK289,$CG$4='DATA ENTRY'!D289),'DATA ENTRY'!C289,"")))</f>
        <v/>
      </c>
      <c r="CE290" s="4" t="str">
        <f>IF('DATA ENTRY'!CK289="","",IF('DATA ENTRY'!I289="","",IF(AND($CD$4='DATA ENTRY'!CK289,$CG$4='DATA ENTRY'!D289),'DATA ENTRY'!I289,"")))</f>
        <v/>
      </c>
      <c r="CF290" s="4" t="str">
        <f>IF('DATA ENTRY'!CK289="","",IF('DATA ENTRY'!CK289="","",IF(AND($CD$4='DATA ENTRY'!CK289,$CG$4='DATA ENTRY'!D289),'DATA ENTRY'!CK289,"")))</f>
        <v/>
      </c>
      <c r="CG290" s="3" t="str">
        <f>IF('DATA ENTRY'!CK289="","",IF('DATA ENTRY'!N289="","",IF(AND($CD$4='DATA ENTRY'!CK289,$CG$4='DATA ENTRY'!D289),'DATA ENTRY'!N289,"")))</f>
        <v/>
      </c>
      <c r="CH290" s="107" t="str">
        <f>IF('DATA ENTRY'!CK289="","",IF('DATA ENTRY'!O289="","",IF(AND($CD$4='DATA ENTRY'!CK289,$CG$4='DATA ENTRY'!D289),'DATA ENTRY'!O289,"")))</f>
        <v/>
      </c>
      <c r="CI290" s="3" t="str">
        <f>IF('DATA ENTRY'!CK289="","",IF('DATA ENTRY'!P289="","",IF(AND($CD$4='DATA ENTRY'!CK289,$CG$4='DATA ENTRY'!D289),'DATA ENTRY'!P289,"")))</f>
        <v/>
      </c>
      <c r="CJ290" s="107" t="str">
        <f>IF('DATA ENTRY'!CK289="","",IF('DATA ENTRY'!Q289="","",IF(AND($CD$4='DATA ENTRY'!CK289,$CG$4='DATA ENTRY'!D289),'DATA ENTRY'!Q289,"")))</f>
        <v/>
      </c>
      <c r="CK290" s="3" t="str">
        <f>IF('DATA ENTRY'!CK289="","",IF('DATA ENTRY'!R289="","",IF(AND($CD$4='DATA ENTRY'!CK289,$CG$4='DATA ENTRY'!D289),'DATA ENTRY'!R289,"")))</f>
        <v/>
      </c>
      <c r="CL290" s="3" t="str">
        <f>IF('DATA ENTRY'!CK289="","",IF('DATA ENTRY'!S289="","",IF(AND($CD$4='DATA ENTRY'!CK289,$CG$4='DATA ENTRY'!D289),'DATA ENTRY'!S289,"")))</f>
        <v/>
      </c>
      <c r="CM290" s="3" t="str">
        <f>IF('DATA ENTRY'!CK289="","",IF('DATA ENTRY'!E289="","",IF(AND($CD$4='DATA ENTRY'!CK289,$CG$4='DATA ENTRY'!D289),'DATA ENTRY'!E289,"")))</f>
        <v/>
      </c>
      <c r="CN290" s="3" t="str">
        <f>IF('DATA ENTRY'!CK289="","",IF('DATA ENTRY'!W289="","",IF(AND($CD$4='DATA ENTRY'!CK289,$CG$4='DATA ENTRY'!D289),'DATA ENTRY'!W289,"")))</f>
        <v/>
      </c>
      <c r="CO290" s="3" t="str">
        <f>IF('DATA ENTRY'!CK289="","",IF('DATA ENTRY'!X289="","",IF(AND($CD$4='DATA ENTRY'!CK289,$CG$4='DATA ENTRY'!D289),'DATA ENTRY'!X289,"")))</f>
        <v/>
      </c>
      <c r="CP290" s="108" t="str">
        <f t="shared" si="71"/>
        <v/>
      </c>
      <c r="CQ290" s="108" t="str">
        <f>IF('DATA ENTRY'!CK289="","",IF('DATA ENTRY'!G289="","",IF(AND($CD$4='DATA ENTRY'!CK289,$CG$4='DATA ENTRY'!D289),'DATA ENTRY'!G289,"")))</f>
        <v/>
      </c>
      <c r="CR290" s="230" t="str">
        <f>IF('DATA ENTRY'!CK289="","",IF('DATA ENTRY'!D289="","",IF(AND($CD$4='DATA ENTRY'!CK289,$CG$4='DATA ENTRY'!D289),'DATA ENTRY'!D289,"")))</f>
        <v/>
      </c>
      <c r="CS290">
        <f t="shared" si="72"/>
        <v>0</v>
      </c>
      <c r="CT290">
        <f t="shared" si="73"/>
        <v>0</v>
      </c>
      <c r="CV290" s="139"/>
      <c r="CX290">
        <f t="shared" si="74"/>
        <v>0</v>
      </c>
      <c r="DB290" t="str">
        <f t="shared" si="81"/>
        <v/>
      </c>
      <c r="DC290" t="str">
        <f t="shared" si="82"/>
        <v/>
      </c>
      <c r="DD290" s="224">
        <v>284</v>
      </c>
      <c r="DE290" s="3" t="str">
        <f>IF('DATA ENTRY'!CK289="","",IF('DATA ENTRY'!B289="","",IF(AND($DF$4='DATA ENTRY'!D289),'DATA ENTRY'!B289,"")))</f>
        <v/>
      </c>
      <c r="DF290" s="3" t="str">
        <f>IF('DATA ENTRY'!CK289="","",IF('DATA ENTRY'!C289="","",IF(AND($DF$4='DATA ENTRY'!D289),'DATA ENTRY'!C289,"")))</f>
        <v/>
      </c>
      <c r="DG290" s="4" t="str">
        <f>IF('DATA ENTRY'!CK289="","",IF('DATA ENTRY'!I289="","",IF(AND($DF$4='DATA ENTRY'!D289),'DATA ENTRY'!I289,"")))</f>
        <v/>
      </c>
      <c r="DH290" s="4" t="str">
        <f>IF('DATA ENTRY'!CK289="","",IF('DATA ENTRY'!CK289="","",IF(AND($DF$4='DATA ENTRY'!D289),'DATA ENTRY'!CK289,"")))</f>
        <v/>
      </c>
      <c r="DI290" s="3" t="str">
        <f>IF('DATA ENTRY'!CK289="","",IF('DATA ENTRY'!N289="","",IF(AND($DF$4='DATA ENTRY'!D289),'DATA ENTRY'!N289,"")))</f>
        <v/>
      </c>
      <c r="DJ290" s="107" t="str">
        <f>IF('DATA ENTRY'!CK289="","",IF('DATA ENTRY'!O289="","",IF(AND($DF$4='DATA ENTRY'!D289),'DATA ENTRY'!O289,"")))</f>
        <v/>
      </c>
      <c r="DK290" s="3" t="str">
        <f>IF('DATA ENTRY'!CK289="","",IF('DATA ENTRY'!P289="","",IF(AND($DF$4='DATA ENTRY'!D289),'DATA ENTRY'!P289,"")))</f>
        <v/>
      </c>
      <c r="DL290" s="107" t="str">
        <f>IF('DATA ENTRY'!CK289="","",IF('DATA ENTRY'!Q289="","",IF(AND($DF$4='DATA ENTRY'!D289),'DATA ENTRY'!Q289,"")))</f>
        <v/>
      </c>
      <c r="DM290" s="3" t="str">
        <f>IF('DATA ENTRY'!CK289="","",IF('DATA ENTRY'!R289="","",IF(AND($DF$4='DATA ENTRY'!D289),'DATA ENTRY'!R289,"")))</f>
        <v/>
      </c>
      <c r="DN290" s="107" t="str">
        <f>IF('DATA ENTRY'!CK289="","",IF('DATA ENTRY'!S289="","",IF(AND($DF$4='DATA ENTRY'!D289),'DATA ENTRY'!S289,"")))</f>
        <v/>
      </c>
      <c r="DO290" s="3" t="str">
        <f>IF('DATA ENTRY'!CK289="","",IF('DATA ENTRY'!E289="","",IF(AND($DF$4='DATA ENTRY'!D289),'DATA ENTRY'!E289,"")))</f>
        <v/>
      </c>
      <c r="DP290" s="3" t="str">
        <f>IF('DATA ENTRY'!CK289="","",IF('DATA ENTRY'!D289="","",IF(AND($DF$4='DATA ENTRY'!D289),'DATA ENTRY'!D289,"")))</f>
        <v/>
      </c>
      <c r="DQ290" s="3" t="str">
        <f>IF('DATA ENTRY'!CK289="","",IF('DATA ENTRY'!W289="","",IF(AND($DF$4='DATA ENTRY'!D289),'DATA ENTRY'!W289,"")))</f>
        <v/>
      </c>
      <c r="DR290" s="3" t="str">
        <f>IF('DATA ENTRY'!CK289="","",IF('DATA ENTRY'!X289="","",IF(AND($DF$4='DATA ENTRY'!D289),'DATA ENTRY'!X289,"")))</f>
        <v/>
      </c>
      <c r="DS290" s="108" t="str">
        <f t="shared" si="75"/>
        <v/>
      </c>
      <c r="DT290" s="108" t="str">
        <f>IF('DATA ENTRY'!CK289="","",IF('DATA ENTRY'!D289="","",IF(AND($DF$4='DATA ENTRY'!D289),'DATA ENTRY'!G289,"")))</f>
        <v/>
      </c>
      <c r="DY290">
        <f t="shared" si="76"/>
        <v>0</v>
      </c>
      <c r="EB290" t="str">
        <f t="shared" si="77"/>
        <v/>
      </c>
      <c r="EC290" t="str">
        <f t="shared" si="78"/>
        <v/>
      </c>
      <c r="ED290" s="224">
        <v>284</v>
      </c>
      <c r="EE290" s="3" t="str">
        <f>IF('DATA ENTRY'!CK289="","",IF('DATA ENTRY'!B289="","",IF(AND($EF$4='DATA ENTRY'!G289,$EH$4='DATA ENTRY'!F289),'DATA ENTRY'!B289,"")))</f>
        <v/>
      </c>
      <c r="EF290" s="3" t="str">
        <f>IF('DATA ENTRY'!CK289="","",IF('DATA ENTRY'!C289="","",IF(AND($EF$4='DATA ENTRY'!G289,$EH$4='DATA ENTRY'!F289),'DATA ENTRY'!C289,"")))</f>
        <v/>
      </c>
      <c r="EG290" s="4" t="str">
        <f>IF('DATA ENTRY'!CK289="","",IF('DATA ENTRY'!I289="","",IF(AND($EF$4='DATA ENTRY'!G289,$EH$4='DATA ENTRY'!F289),'DATA ENTRY'!I289,"")))</f>
        <v/>
      </c>
      <c r="EH290" s="4" t="str">
        <f>IF('DATA ENTRY'!CK289="","",IF('DATA ENTRY'!CK289="","",IF(AND($EF$4='DATA ENTRY'!G289,$EH$4='DATA ENTRY'!F289),'DATA ENTRY'!CK289,"")))</f>
        <v/>
      </c>
      <c r="EI290" s="3" t="str">
        <f>IF('DATA ENTRY'!CK289="","",IF('DATA ENTRY'!N289="","",IF(AND($EF$4='DATA ENTRY'!G289,$EH$4='DATA ENTRY'!F289),'DATA ENTRY'!N289,"")))</f>
        <v/>
      </c>
      <c r="EJ290" s="107" t="str">
        <f>IF('DATA ENTRY'!CK289="","",IF('DATA ENTRY'!O289="","",IF(AND($EF$4='DATA ENTRY'!G289,$EH$4='DATA ENTRY'!F289),'DATA ENTRY'!O289,"")))</f>
        <v/>
      </c>
      <c r="EK290" s="3" t="str">
        <f>IF('DATA ENTRY'!CK289="","",IF('DATA ENTRY'!P289="","",IF(AND($EF$4='DATA ENTRY'!G289,$EH$4='DATA ENTRY'!F289),'DATA ENTRY'!P289,"")))</f>
        <v/>
      </c>
      <c r="EL290" s="107" t="str">
        <f>IF('DATA ENTRY'!CK289="","",IF('DATA ENTRY'!Q289="","",IF(AND($EF$4='DATA ENTRY'!G289,$EH$4='DATA ENTRY'!F289),'DATA ENTRY'!Q289,"")))</f>
        <v/>
      </c>
      <c r="EM290" s="3" t="str">
        <f>IF('DATA ENTRY'!CK289="","",IF('DATA ENTRY'!R289="","",IF(AND($EF$4='DATA ENTRY'!G289,$EH$4='DATA ENTRY'!F289),'DATA ENTRY'!R289,"")))</f>
        <v/>
      </c>
      <c r="EN290" s="107" t="str">
        <f>IF('DATA ENTRY'!CK289="","",IF('DATA ENTRY'!S289="","",IF(AND($EF$4='DATA ENTRY'!G289,$EH$4='DATA ENTRY'!F289),'DATA ENTRY'!S289,"")))</f>
        <v/>
      </c>
      <c r="EO290" s="3" t="str">
        <f>IF('DATA ENTRY'!CK289="","",IF('DATA ENTRY'!E289="","",IF(AND($EF$4='DATA ENTRY'!G289,$EH$4='DATA ENTRY'!F289),'DATA ENTRY'!E289,"")))</f>
        <v/>
      </c>
      <c r="EP290" s="3" t="str">
        <f>IF('DATA ENTRY'!CK289="","",IF('DATA ENTRY'!D289="","",IF(AND($EF$4='DATA ENTRY'!G289,$EH$4='DATA ENTRY'!F289),'DATA ENTRY'!D289,"")))</f>
        <v/>
      </c>
      <c r="EQ290" s="3" t="str">
        <f>IF('DATA ENTRY'!CK289="","",IF('DATA ENTRY'!W289="","",IF(AND($EF$4='DATA ENTRY'!G289,$EH$4='DATA ENTRY'!F289),'DATA ENTRY'!W289,"")))</f>
        <v/>
      </c>
      <c r="ER290" s="3" t="str">
        <f>IF('DATA ENTRY'!CK289="","",IF('DATA ENTRY'!X289="","",IF(AND($EF$4='DATA ENTRY'!G289,$EH$4='DATA ENTRY'!F289),'DATA ENTRY'!X289,"")))</f>
        <v/>
      </c>
      <c r="ES290" s="108" t="str">
        <f t="shared" si="79"/>
        <v/>
      </c>
      <c r="ET290" s="108" t="str">
        <f>IF('DATA ENTRY'!CK289="","",IF('DATA ENTRY'!D289="","",IF(AND($EF$4='DATA ENTRY'!G289,$EH$4='DATA ENTRY'!F289),'DATA ENTRY'!G289,"")))</f>
        <v/>
      </c>
      <c r="EY290">
        <f t="shared" si="80"/>
        <v>0</v>
      </c>
    </row>
    <row r="291" spans="1:155">
      <c r="A291" t="str">
        <f>IF(S291=0,"",1+(MAX($A$7:A290)))</f>
        <v/>
      </c>
      <c r="B291" s="224">
        <v>285</v>
      </c>
      <c r="C291" s="3" t="str">
        <f>IF('DATA ENTRY'!CK290="","",IF('DATA ENTRY'!B290="","",IF($D$4="All Post",'DATA ENTRY'!B290,IF(AND($D$4='DATA ENTRY'!CK290),'DATA ENTRY'!B290,""))))</f>
        <v/>
      </c>
      <c r="D291" s="3" t="str">
        <f>IF('DATA ENTRY'!CK290="","",IF('DATA ENTRY'!C290="","",IF($D$4="All Post",'DATA ENTRY'!C290,IF(AND($D$4='DATA ENTRY'!CK290),'DATA ENTRY'!C290,""))))</f>
        <v/>
      </c>
      <c r="E291" s="4" t="str">
        <f>IF('DATA ENTRY'!CK290="","",IF('DATA ENTRY'!I290="","",IF($D$4="All Post",'DATA ENTRY'!I290,IF(AND($D$4='DATA ENTRY'!CK290),'DATA ENTRY'!I290,""))))</f>
        <v/>
      </c>
      <c r="F291" s="4" t="str">
        <f>IF('DATA ENTRY'!CK290="","",IF('DATA ENTRY'!CK290="","",IF($D$4="All Post",'DATA ENTRY'!CK290,IF(AND($D$4='DATA ENTRY'!CK290),'DATA ENTRY'!CK290,""))))</f>
        <v/>
      </c>
      <c r="G291" s="3" t="str">
        <f>IF('DATA ENTRY'!CK290="","",IF('DATA ENTRY'!N290="","",IF($D$4="All Post",'DATA ENTRY'!N290,IF(AND($D$4='DATA ENTRY'!CK290),'DATA ENTRY'!N290,""))))</f>
        <v/>
      </c>
      <c r="H291" s="107" t="str">
        <f>IF('DATA ENTRY'!CK290="","",IF('DATA ENTRY'!O290="","",IF($D$4="All Post",'DATA ENTRY'!O290,IF(AND($D$4='DATA ENTRY'!CK290),'DATA ENTRY'!O290,""))))</f>
        <v/>
      </c>
      <c r="I291" s="3" t="str">
        <f>IF('DATA ENTRY'!CK290="","",IF('DATA ENTRY'!P290="","",IF($D$4="All Post",'DATA ENTRY'!P290,IF(AND($D$4='DATA ENTRY'!CK290),'DATA ENTRY'!P290,""))))</f>
        <v/>
      </c>
      <c r="J291" s="107" t="str">
        <f>IF('DATA ENTRY'!CK290="","",IF('DATA ENTRY'!Q290="","",IF($D$4="All Post",'DATA ENTRY'!Q290,IF(AND($D$4='DATA ENTRY'!CK290),'DATA ENTRY'!Q290,""))))</f>
        <v/>
      </c>
      <c r="K291" s="3" t="str">
        <f>IF('DATA ENTRY'!CK290="","",IF('DATA ENTRY'!R290="","",IF($D$4="All Post",'DATA ENTRY'!R290,IF(AND($D$4='DATA ENTRY'!CK290),'DATA ENTRY'!R290,""))))</f>
        <v/>
      </c>
      <c r="L291" s="3" t="str">
        <f>IF('DATA ENTRY'!CK290="","",IF('DATA ENTRY'!S290="","",IF($D$4="All Post",'DATA ENTRY'!S290,IF(AND($D$4='DATA ENTRY'!CK290),'DATA ENTRY'!S290,""))))</f>
        <v/>
      </c>
      <c r="M291" s="3" t="str">
        <f>IF('DATA ENTRY'!CK290="","",IF('DATA ENTRY'!E290="","",IF($D$4="All Post",'DATA ENTRY'!E290,IF(AND($D$4='DATA ENTRY'!CK290),'DATA ENTRY'!E290,""))))</f>
        <v/>
      </c>
      <c r="N291" s="3" t="str">
        <f>IF('DATA ENTRY'!CK290="","",IF('DATA ENTRY'!W290="","",IF($D$4="All Post",'DATA ENTRY'!W290,IF(AND($D$4='DATA ENTRY'!CK290),'DATA ENTRY'!W290,""))))</f>
        <v/>
      </c>
      <c r="O291" s="3" t="str">
        <f>IF('DATA ENTRY'!CK290="","",IF('DATA ENTRY'!X290="","",IF($D$4="All Post",'DATA ENTRY'!X290,IF(AND($D$4='DATA ENTRY'!CK290),'DATA ENTRY'!X290,""))))</f>
        <v/>
      </c>
      <c r="P291" s="3" t="str">
        <f>IF('DATA ENTRY'!CK290="","",IF('DATA ENTRY'!G290="","",IF($D$4="All Post",'DATA ENTRY'!G290,IF(AND($D$4='DATA ENTRY'!CK290),'DATA ENTRY'!G290,""))))</f>
        <v/>
      </c>
      <c r="S291">
        <f t="shared" si="67"/>
        <v>0</v>
      </c>
      <c r="T291" t="str">
        <f t="shared" si="68"/>
        <v/>
      </c>
      <c r="BZ291" t="str">
        <f t="shared" si="69"/>
        <v/>
      </c>
      <c r="CA291" t="str">
        <f t="shared" si="70"/>
        <v/>
      </c>
      <c r="CB291" s="224">
        <v>285</v>
      </c>
      <c r="CC291" s="3" t="str">
        <f>IF('DATA ENTRY'!CK290="","",IF('DATA ENTRY'!B290="","",IF(AND($CD$4='DATA ENTRY'!CK290,$CG$4='DATA ENTRY'!D290),'DATA ENTRY'!B290,"")))</f>
        <v/>
      </c>
      <c r="CD291" s="3" t="str">
        <f>IF('DATA ENTRY'!CK290="","",IF('DATA ENTRY'!C290="","",IF(AND($CD$4='DATA ENTRY'!CK290,$CG$4='DATA ENTRY'!D290),'DATA ENTRY'!C290,"")))</f>
        <v/>
      </c>
      <c r="CE291" s="4" t="str">
        <f>IF('DATA ENTRY'!CK290="","",IF('DATA ENTRY'!I290="","",IF(AND($CD$4='DATA ENTRY'!CK290,$CG$4='DATA ENTRY'!D290),'DATA ENTRY'!I290,"")))</f>
        <v/>
      </c>
      <c r="CF291" s="4" t="str">
        <f>IF('DATA ENTRY'!CK290="","",IF('DATA ENTRY'!CK290="","",IF(AND($CD$4='DATA ENTRY'!CK290,$CG$4='DATA ENTRY'!D290),'DATA ENTRY'!CK290,"")))</f>
        <v/>
      </c>
      <c r="CG291" s="3" t="str">
        <f>IF('DATA ENTRY'!CK290="","",IF('DATA ENTRY'!N290="","",IF(AND($CD$4='DATA ENTRY'!CK290,$CG$4='DATA ENTRY'!D290),'DATA ENTRY'!N290,"")))</f>
        <v/>
      </c>
      <c r="CH291" s="107" t="str">
        <f>IF('DATA ENTRY'!CK290="","",IF('DATA ENTRY'!O290="","",IF(AND($CD$4='DATA ENTRY'!CK290,$CG$4='DATA ENTRY'!D290),'DATA ENTRY'!O290,"")))</f>
        <v/>
      </c>
      <c r="CI291" s="3" t="str">
        <f>IF('DATA ENTRY'!CK290="","",IF('DATA ENTRY'!P290="","",IF(AND($CD$4='DATA ENTRY'!CK290,$CG$4='DATA ENTRY'!D290),'DATA ENTRY'!P290,"")))</f>
        <v/>
      </c>
      <c r="CJ291" s="107" t="str">
        <f>IF('DATA ENTRY'!CK290="","",IF('DATA ENTRY'!Q290="","",IF(AND($CD$4='DATA ENTRY'!CK290,$CG$4='DATA ENTRY'!D290),'DATA ENTRY'!Q290,"")))</f>
        <v/>
      </c>
      <c r="CK291" s="3" t="str">
        <f>IF('DATA ENTRY'!CK290="","",IF('DATA ENTRY'!R290="","",IF(AND($CD$4='DATA ENTRY'!CK290,$CG$4='DATA ENTRY'!D290),'DATA ENTRY'!R290,"")))</f>
        <v/>
      </c>
      <c r="CL291" s="3" t="str">
        <f>IF('DATA ENTRY'!CK290="","",IF('DATA ENTRY'!S290="","",IF(AND($CD$4='DATA ENTRY'!CK290,$CG$4='DATA ENTRY'!D290),'DATA ENTRY'!S290,"")))</f>
        <v/>
      </c>
      <c r="CM291" s="3" t="str">
        <f>IF('DATA ENTRY'!CK290="","",IF('DATA ENTRY'!E290="","",IF(AND($CD$4='DATA ENTRY'!CK290,$CG$4='DATA ENTRY'!D290),'DATA ENTRY'!E290,"")))</f>
        <v/>
      </c>
      <c r="CN291" s="3" t="str">
        <f>IF('DATA ENTRY'!CK290="","",IF('DATA ENTRY'!W290="","",IF(AND($CD$4='DATA ENTRY'!CK290,$CG$4='DATA ENTRY'!D290),'DATA ENTRY'!W290,"")))</f>
        <v/>
      </c>
      <c r="CO291" s="3" t="str">
        <f>IF('DATA ENTRY'!CK290="","",IF('DATA ENTRY'!X290="","",IF(AND($CD$4='DATA ENTRY'!CK290,$CG$4='DATA ENTRY'!D290),'DATA ENTRY'!X290,"")))</f>
        <v/>
      </c>
      <c r="CP291" s="108" t="str">
        <f t="shared" si="71"/>
        <v/>
      </c>
      <c r="CQ291" s="108" t="str">
        <f>IF('DATA ENTRY'!CK290="","",IF('DATA ENTRY'!G290="","",IF(AND($CD$4='DATA ENTRY'!CK290,$CG$4='DATA ENTRY'!D290),'DATA ENTRY'!G290,"")))</f>
        <v/>
      </c>
      <c r="CR291" s="230" t="str">
        <f>IF('DATA ENTRY'!CK290="","",IF('DATA ENTRY'!D290="","",IF(AND($CD$4='DATA ENTRY'!CK290,$CG$4='DATA ENTRY'!D290),'DATA ENTRY'!D290,"")))</f>
        <v/>
      </c>
      <c r="CS291">
        <f t="shared" si="72"/>
        <v>0</v>
      </c>
      <c r="CT291">
        <f t="shared" si="73"/>
        <v>0</v>
      </c>
      <c r="CV291" s="139"/>
      <c r="CX291">
        <f t="shared" si="74"/>
        <v>0</v>
      </c>
      <c r="DB291" t="str">
        <f t="shared" si="81"/>
        <v/>
      </c>
      <c r="DC291" t="str">
        <f t="shared" si="82"/>
        <v/>
      </c>
      <c r="DD291" s="224">
        <v>285</v>
      </c>
      <c r="DE291" s="3" t="str">
        <f>IF('DATA ENTRY'!CK290="","",IF('DATA ENTRY'!B290="","",IF(AND($DF$4='DATA ENTRY'!D290),'DATA ENTRY'!B290,"")))</f>
        <v/>
      </c>
      <c r="DF291" s="3" t="str">
        <f>IF('DATA ENTRY'!CK290="","",IF('DATA ENTRY'!C290="","",IF(AND($DF$4='DATA ENTRY'!D290),'DATA ENTRY'!C290,"")))</f>
        <v/>
      </c>
      <c r="DG291" s="4" t="str">
        <f>IF('DATA ENTRY'!CK290="","",IF('DATA ENTRY'!I290="","",IF(AND($DF$4='DATA ENTRY'!D290),'DATA ENTRY'!I290,"")))</f>
        <v/>
      </c>
      <c r="DH291" s="4" t="str">
        <f>IF('DATA ENTRY'!CK290="","",IF('DATA ENTRY'!CK290="","",IF(AND($DF$4='DATA ENTRY'!D290),'DATA ENTRY'!CK290,"")))</f>
        <v/>
      </c>
      <c r="DI291" s="3" t="str">
        <f>IF('DATA ENTRY'!CK290="","",IF('DATA ENTRY'!N290="","",IF(AND($DF$4='DATA ENTRY'!D290),'DATA ENTRY'!N290,"")))</f>
        <v/>
      </c>
      <c r="DJ291" s="107" t="str">
        <f>IF('DATA ENTRY'!CK290="","",IF('DATA ENTRY'!O290="","",IF(AND($DF$4='DATA ENTRY'!D290),'DATA ENTRY'!O290,"")))</f>
        <v/>
      </c>
      <c r="DK291" s="3" t="str">
        <f>IF('DATA ENTRY'!CK290="","",IF('DATA ENTRY'!P290="","",IF(AND($DF$4='DATA ENTRY'!D290),'DATA ENTRY'!P290,"")))</f>
        <v/>
      </c>
      <c r="DL291" s="107" t="str">
        <f>IF('DATA ENTRY'!CK290="","",IF('DATA ENTRY'!Q290="","",IF(AND($DF$4='DATA ENTRY'!D290),'DATA ENTRY'!Q290,"")))</f>
        <v/>
      </c>
      <c r="DM291" s="3" t="str">
        <f>IF('DATA ENTRY'!CK290="","",IF('DATA ENTRY'!R290="","",IF(AND($DF$4='DATA ENTRY'!D290),'DATA ENTRY'!R290,"")))</f>
        <v/>
      </c>
      <c r="DN291" s="107" t="str">
        <f>IF('DATA ENTRY'!CK290="","",IF('DATA ENTRY'!S290="","",IF(AND($DF$4='DATA ENTRY'!D290),'DATA ENTRY'!S290,"")))</f>
        <v/>
      </c>
      <c r="DO291" s="3" t="str">
        <f>IF('DATA ENTRY'!CK290="","",IF('DATA ENTRY'!E290="","",IF(AND($DF$4='DATA ENTRY'!D290),'DATA ENTRY'!E290,"")))</f>
        <v/>
      </c>
      <c r="DP291" s="3" t="str">
        <f>IF('DATA ENTRY'!CK290="","",IF('DATA ENTRY'!D290="","",IF(AND($DF$4='DATA ENTRY'!D290),'DATA ENTRY'!D290,"")))</f>
        <v/>
      </c>
      <c r="DQ291" s="3" t="str">
        <f>IF('DATA ENTRY'!CK290="","",IF('DATA ENTRY'!W290="","",IF(AND($DF$4='DATA ENTRY'!D290),'DATA ENTRY'!W290,"")))</f>
        <v/>
      </c>
      <c r="DR291" s="3" t="str">
        <f>IF('DATA ENTRY'!CK290="","",IF('DATA ENTRY'!X290="","",IF(AND($DF$4='DATA ENTRY'!D290),'DATA ENTRY'!X290,"")))</f>
        <v/>
      </c>
      <c r="DS291" s="108" t="str">
        <f t="shared" si="75"/>
        <v/>
      </c>
      <c r="DT291" s="108" t="str">
        <f>IF('DATA ENTRY'!CK290="","",IF('DATA ENTRY'!D290="","",IF(AND($DF$4='DATA ENTRY'!D290),'DATA ENTRY'!G290,"")))</f>
        <v/>
      </c>
      <c r="DY291">
        <f t="shared" si="76"/>
        <v>0</v>
      </c>
      <c r="EB291" t="str">
        <f t="shared" si="77"/>
        <v/>
      </c>
      <c r="EC291" t="str">
        <f t="shared" si="78"/>
        <v/>
      </c>
      <c r="ED291" s="224">
        <v>285</v>
      </c>
      <c r="EE291" s="3" t="str">
        <f>IF('DATA ENTRY'!CK290="","",IF('DATA ENTRY'!B290="","",IF(AND($EF$4='DATA ENTRY'!G290,$EH$4='DATA ENTRY'!F290),'DATA ENTRY'!B290,"")))</f>
        <v/>
      </c>
      <c r="EF291" s="3" t="str">
        <f>IF('DATA ENTRY'!CK290="","",IF('DATA ENTRY'!C290="","",IF(AND($EF$4='DATA ENTRY'!G290,$EH$4='DATA ENTRY'!F290),'DATA ENTRY'!C290,"")))</f>
        <v/>
      </c>
      <c r="EG291" s="4" t="str">
        <f>IF('DATA ENTRY'!CK290="","",IF('DATA ENTRY'!I290="","",IF(AND($EF$4='DATA ENTRY'!G290,$EH$4='DATA ENTRY'!F290),'DATA ENTRY'!I290,"")))</f>
        <v/>
      </c>
      <c r="EH291" s="4" t="str">
        <f>IF('DATA ENTRY'!CK290="","",IF('DATA ENTRY'!CK290="","",IF(AND($EF$4='DATA ENTRY'!G290,$EH$4='DATA ENTRY'!F290),'DATA ENTRY'!CK290,"")))</f>
        <v/>
      </c>
      <c r="EI291" s="3" t="str">
        <f>IF('DATA ENTRY'!CK290="","",IF('DATA ENTRY'!N290="","",IF(AND($EF$4='DATA ENTRY'!G290,$EH$4='DATA ENTRY'!F290),'DATA ENTRY'!N290,"")))</f>
        <v/>
      </c>
      <c r="EJ291" s="107" t="str">
        <f>IF('DATA ENTRY'!CK290="","",IF('DATA ENTRY'!O290="","",IF(AND($EF$4='DATA ENTRY'!G290,$EH$4='DATA ENTRY'!F290),'DATA ENTRY'!O290,"")))</f>
        <v/>
      </c>
      <c r="EK291" s="3" t="str">
        <f>IF('DATA ENTRY'!CK290="","",IF('DATA ENTRY'!P290="","",IF(AND($EF$4='DATA ENTRY'!G290,$EH$4='DATA ENTRY'!F290),'DATA ENTRY'!P290,"")))</f>
        <v/>
      </c>
      <c r="EL291" s="107" t="str">
        <f>IF('DATA ENTRY'!CK290="","",IF('DATA ENTRY'!Q290="","",IF(AND($EF$4='DATA ENTRY'!G290,$EH$4='DATA ENTRY'!F290),'DATA ENTRY'!Q290,"")))</f>
        <v/>
      </c>
      <c r="EM291" s="3" t="str">
        <f>IF('DATA ENTRY'!CK290="","",IF('DATA ENTRY'!R290="","",IF(AND($EF$4='DATA ENTRY'!G290,$EH$4='DATA ENTRY'!F290),'DATA ENTRY'!R290,"")))</f>
        <v/>
      </c>
      <c r="EN291" s="107" t="str">
        <f>IF('DATA ENTRY'!CK290="","",IF('DATA ENTRY'!S290="","",IF(AND($EF$4='DATA ENTRY'!G290,$EH$4='DATA ENTRY'!F290),'DATA ENTRY'!S290,"")))</f>
        <v/>
      </c>
      <c r="EO291" s="3" t="str">
        <f>IF('DATA ENTRY'!CK290="","",IF('DATA ENTRY'!E290="","",IF(AND($EF$4='DATA ENTRY'!G290,$EH$4='DATA ENTRY'!F290),'DATA ENTRY'!E290,"")))</f>
        <v/>
      </c>
      <c r="EP291" s="3" t="str">
        <f>IF('DATA ENTRY'!CK290="","",IF('DATA ENTRY'!D290="","",IF(AND($EF$4='DATA ENTRY'!G290,$EH$4='DATA ENTRY'!F290),'DATA ENTRY'!D290,"")))</f>
        <v/>
      </c>
      <c r="EQ291" s="3" t="str">
        <f>IF('DATA ENTRY'!CK290="","",IF('DATA ENTRY'!W290="","",IF(AND($EF$4='DATA ENTRY'!G290,$EH$4='DATA ENTRY'!F290),'DATA ENTRY'!W290,"")))</f>
        <v/>
      </c>
      <c r="ER291" s="3" t="str">
        <f>IF('DATA ENTRY'!CK290="","",IF('DATA ENTRY'!X290="","",IF(AND($EF$4='DATA ENTRY'!G290,$EH$4='DATA ENTRY'!F290),'DATA ENTRY'!X290,"")))</f>
        <v/>
      </c>
      <c r="ES291" s="108" t="str">
        <f t="shared" si="79"/>
        <v/>
      </c>
      <c r="ET291" s="108" t="str">
        <f>IF('DATA ENTRY'!CK290="","",IF('DATA ENTRY'!D290="","",IF(AND($EF$4='DATA ENTRY'!G290,$EH$4='DATA ENTRY'!F290),'DATA ENTRY'!G290,"")))</f>
        <v/>
      </c>
      <c r="EY291">
        <f t="shared" si="80"/>
        <v>0</v>
      </c>
    </row>
    <row r="292" spans="1:155">
      <c r="A292" t="str">
        <f>IF(S292=0,"",1+(MAX($A$7:A291)))</f>
        <v/>
      </c>
      <c r="B292" s="224">
        <v>286</v>
      </c>
      <c r="C292" s="3" t="str">
        <f>IF('DATA ENTRY'!CK291="","",IF('DATA ENTRY'!B291="","",IF($D$4="All Post",'DATA ENTRY'!B291,IF(AND($D$4='DATA ENTRY'!CK291),'DATA ENTRY'!B291,""))))</f>
        <v/>
      </c>
      <c r="D292" s="3" t="str">
        <f>IF('DATA ENTRY'!CK291="","",IF('DATA ENTRY'!C291="","",IF($D$4="All Post",'DATA ENTRY'!C291,IF(AND($D$4='DATA ENTRY'!CK291),'DATA ENTRY'!C291,""))))</f>
        <v/>
      </c>
      <c r="E292" s="4" t="str">
        <f>IF('DATA ENTRY'!CK291="","",IF('DATA ENTRY'!I291="","",IF($D$4="All Post",'DATA ENTRY'!I291,IF(AND($D$4='DATA ENTRY'!CK291),'DATA ENTRY'!I291,""))))</f>
        <v/>
      </c>
      <c r="F292" s="4" t="str">
        <f>IF('DATA ENTRY'!CK291="","",IF('DATA ENTRY'!CK291="","",IF($D$4="All Post",'DATA ENTRY'!CK291,IF(AND($D$4='DATA ENTRY'!CK291),'DATA ENTRY'!CK291,""))))</f>
        <v/>
      </c>
      <c r="G292" s="3" t="str">
        <f>IF('DATA ENTRY'!CK291="","",IF('DATA ENTRY'!N291="","",IF($D$4="All Post",'DATA ENTRY'!N291,IF(AND($D$4='DATA ENTRY'!CK291),'DATA ENTRY'!N291,""))))</f>
        <v/>
      </c>
      <c r="H292" s="107" t="str">
        <f>IF('DATA ENTRY'!CK291="","",IF('DATA ENTRY'!O291="","",IF($D$4="All Post",'DATA ENTRY'!O291,IF(AND($D$4='DATA ENTRY'!CK291),'DATA ENTRY'!O291,""))))</f>
        <v/>
      </c>
      <c r="I292" s="3" t="str">
        <f>IF('DATA ENTRY'!CK291="","",IF('DATA ENTRY'!P291="","",IF($D$4="All Post",'DATA ENTRY'!P291,IF(AND($D$4='DATA ENTRY'!CK291),'DATA ENTRY'!P291,""))))</f>
        <v/>
      </c>
      <c r="J292" s="107" t="str">
        <f>IF('DATA ENTRY'!CK291="","",IF('DATA ENTRY'!Q291="","",IF($D$4="All Post",'DATA ENTRY'!Q291,IF(AND($D$4='DATA ENTRY'!CK291),'DATA ENTRY'!Q291,""))))</f>
        <v/>
      </c>
      <c r="K292" s="3" t="str">
        <f>IF('DATA ENTRY'!CK291="","",IF('DATA ENTRY'!R291="","",IF($D$4="All Post",'DATA ENTRY'!R291,IF(AND($D$4='DATA ENTRY'!CK291),'DATA ENTRY'!R291,""))))</f>
        <v/>
      </c>
      <c r="L292" s="3" t="str">
        <f>IF('DATA ENTRY'!CK291="","",IF('DATA ENTRY'!S291="","",IF($D$4="All Post",'DATA ENTRY'!S291,IF(AND($D$4='DATA ENTRY'!CK291),'DATA ENTRY'!S291,""))))</f>
        <v/>
      </c>
      <c r="M292" s="3" t="str">
        <f>IF('DATA ENTRY'!CK291="","",IF('DATA ENTRY'!E291="","",IF($D$4="All Post",'DATA ENTRY'!E291,IF(AND($D$4='DATA ENTRY'!CK291),'DATA ENTRY'!E291,""))))</f>
        <v/>
      </c>
      <c r="N292" s="3" t="str">
        <f>IF('DATA ENTRY'!CK291="","",IF('DATA ENTRY'!W291="","",IF($D$4="All Post",'DATA ENTRY'!W291,IF(AND($D$4='DATA ENTRY'!CK291),'DATA ENTRY'!W291,""))))</f>
        <v/>
      </c>
      <c r="O292" s="3" t="str">
        <f>IF('DATA ENTRY'!CK291="","",IF('DATA ENTRY'!X291="","",IF($D$4="All Post",'DATA ENTRY'!X291,IF(AND($D$4='DATA ENTRY'!CK291),'DATA ENTRY'!X291,""))))</f>
        <v/>
      </c>
      <c r="P292" s="3" t="str">
        <f>IF('DATA ENTRY'!CK291="","",IF('DATA ENTRY'!G291="","",IF($D$4="All Post",'DATA ENTRY'!G291,IF(AND($D$4='DATA ENTRY'!CK291),'DATA ENTRY'!G291,""))))</f>
        <v/>
      </c>
      <c r="S292">
        <f t="shared" si="67"/>
        <v>0</v>
      </c>
      <c r="T292" t="str">
        <f t="shared" si="68"/>
        <v/>
      </c>
      <c r="BZ292" t="str">
        <f t="shared" si="69"/>
        <v/>
      </c>
      <c r="CA292" t="str">
        <f t="shared" si="70"/>
        <v/>
      </c>
      <c r="CB292" s="224">
        <v>286</v>
      </c>
      <c r="CC292" s="3" t="str">
        <f>IF('DATA ENTRY'!CK291="","",IF('DATA ENTRY'!B291="","",IF(AND($CD$4='DATA ENTRY'!CK291,$CG$4='DATA ENTRY'!D291),'DATA ENTRY'!B291,"")))</f>
        <v/>
      </c>
      <c r="CD292" s="3" t="str">
        <f>IF('DATA ENTRY'!CK291="","",IF('DATA ENTRY'!C291="","",IF(AND($CD$4='DATA ENTRY'!CK291,$CG$4='DATA ENTRY'!D291),'DATA ENTRY'!C291,"")))</f>
        <v/>
      </c>
      <c r="CE292" s="4" t="str">
        <f>IF('DATA ENTRY'!CK291="","",IF('DATA ENTRY'!I291="","",IF(AND($CD$4='DATA ENTRY'!CK291,$CG$4='DATA ENTRY'!D291),'DATA ENTRY'!I291,"")))</f>
        <v/>
      </c>
      <c r="CF292" s="4" t="str">
        <f>IF('DATA ENTRY'!CK291="","",IF('DATA ENTRY'!CK291="","",IF(AND($CD$4='DATA ENTRY'!CK291,$CG$4='DATA ENTRY'!D291),'DATA ENTRY'!CK291,"")))</f>
        <v/>
      </c>
      <c r="CG292" s="3" t="str">
        <f>IF('DATA ENTRY'!CK291="","",IF('DATA ENTRY'!N291="","",IF(AND($CD$4='DATA ENTRY'!CK291,$CG$4='DATA ENTRY'!D291),'DATA ENTRY'!N291,"")))</f>
        <v/>
      </c>
      <c r="CH292" s="107" t="str">
        <f>IF('DATA ENTRY'!CK291="","",IF('DATA ENTRY'!O291="","",IF(AND($CD$4='DATA ENTRY'!CK291,$CG$4='DATA ENTRY'!D291),'DATA ENTRY'!O291,"")))</f>
        <v/>
      </c>
      <c r="CI292" s="3" t="str">
        <f>IF('DATA ENTRY'!CK291="","",IF('DATA ENTRY'!P291="","",IF(AND($CD$4='DATA ENTRY'!CK291,$CG$4='DATA ENTRY'!D291),'DATA ENTRY'!P291,"")))</f>
        <v/>
      </c>
      <c r="CJ292" s="107" t="str">
        <f>IF('DATA ENTRY'!CK291="","",IF('DATA ENTRY'!Q291="","",IF(AND($CD$4='DATA ENTRY'!CK291,$CG$4='DATA ENTRY'!D291),'DATA ENTRY'!Q291,"")))</f>
        <v/>
      </c>
      <c r="CK292" s="3" t="str">
        <f>IF('DATA ENTRY'!CK291="","",IF('DATA ENTRY'!R291="","",IF(AND($CD$4='DATA ENTRY'!CK291,$CG$4='DATA ENTRY'!D291),'DATA ENTRY'!R291,"")))</f>
        <v/>
      </c>
      <c r="CL292" s="3" t="str">
        <f>IF('DATA ENTRY'!CK291="","",IF('DATA ENTRY'!S291="","",IF(AND($CD$4='DATA ENTRY'!CK291,$CG$4='DATA ENTRY'!D291),'DATA ENTRY'!S291,"")))</f>
        <v/>
      </c>
      <c r="CM292" s="3" t="str">
        <f>IF('DATA ENTRY'!CK291="","",IF('DATA ENTRY'!E291="","",IF(AND($CD$4='DATA ENTRY'!CK291,$CG$4='DATA ENTRY'!D291),'DATA ENTRY'!E291,"")))</f>
        <v/>
      </c>
      <c r="CN292" s="3" t="str">
        <f>IF('DATA ENTRY'!CK291="","",IF('DATA ENTRY'!W291="","",IF(AND($CD$4='DATA ENTRY'!CK291,$CG$4='DATA ENTRY'!D291),'DATA ENTRY'!W291,"")))</f>
        <v/>
      </c>
      <c r="CO292" s="3" t="str">
        <f>IF('DATA ENTRY'!CK291="","",IF('DATA ENTRY'!X291="","",IF(AND($CD$4='DATA ENTRY'!CK291,$CG$4='DATA ENTRY'!D291),'DATA ENTRY'!X291,"")))</f>
        <v/>
      </c>
      <c r="CP292" s="108" t="str">
        <f t="shared" si="71"/>
        <v/>
      </c>
      <c r="CQ292" s="108" t="str">
        <f>IF('DATA ENTRY'!CK291="","",IF('DATA ENTRY'!G291="","",IF(AND($CD$4='DATA ENTRY'!CK291,$CG$4='DATA ENTRY'!D291),'DATA ENTRY'!G291,"")))</f>
        <v/>
      </c>
      <c r="CR292" s="230" t="str">
        <f>IF('DATA ENTRY'!CK291="","",IF('DATA ENTRY'!D291="","",IF(AND($CD$4='DATA ENTRY'!CK291,$CG$4='DATA ENTRY'!D291),'DATA ENTRY'!D291,"")))</f>
        <v/>
      </c>
      <c r="CS292">
        <f t="shared" si="72"/>
        <v>0</v>
      </c>
      <c r="CT292">
        <f t="shared" si="73"/>
        <v>0</v>
      </c>
      <c r="CV292" s="139"/>
      <c r="CX292">
        <f t="shared" si="74"/>
        <v>0</v>
      </c>
      <c r="DB292" t="str">
        <f t="shared" si="81"/>
        <v/>
      </c>
      <c r="DC292" t="str">
        <f t="shared" si="82"/>
        <v/>
      </c>
      <c r="DD292" s="224">
        <v>286</v>
      </c>
      <c r="DE292" s="3" t="str">
        <f>IF('DATA ENTRY'!CK291="","",IF('DATA ENTRY'!B291="","",IF(AND($DF$4='DATA ENTRY'!D291),'DATA ENTRY'!B291,"")))</f>
        <v/>
      </c>
      <c r="DF292" s="3" t="str">
        <f>IF('DATA ENTRY'!CK291="","",IF('DATA ENTRY'!C291="","",IF(AND($DF$4='DATA ENTRY'!D291),'DATA ENTRY'!C291,"")))</f>
        <v/>
      </c>
      <c r="DG292" s="4" t="str">
        <f>IF('DATA ENTRY'!CK291="","",IF('DATA ENTRY'!I291="","",IF(AND($DF$4='DATA ENTRY'!D291),'DATA ENTRY'!I291,"")))</f>
        <v/>
      </c>
      <c r="DH292" s="4" t="str">
        <f>IF('DATA ENTRY'!CK291="","",IF('DATA ENTRY'!CK291="","",IF(AND($DF$4='DATA ENTRY'!D291),'DATA ENTRY'!CK291,"")))</f>
        <v/>
      </c>
      <c r="DI292" s="3" t="str">
        <f>IF('DATA ENTRY'!CK291="","",IF('DATA ENTRY'!N291="","",IF(AND($DF$4='DATA ENTRY'!D291),'DATA ENTRY'!N291,"")))</f>
        <v/>
      </c>
      <c r="DJ292" s="107" t="str">
        <f>IF('DATA ENTRY'!CK291="","",IF('DATA ENTRY'!O291="","",IF(AND($DF$4='DATA ENTRY'!D291),'DATA ENTRY'!O291,"")))</f>
        <v/>
      </c>
      <c r="DK292" s="3" t="str">
        <f>IF('DATA ENTRY'!CK291="","",IF('DATA ENTRY'!P291="","",IF(AND($DF$4='DATA ENTRY'!D291),'DATA ENTRY'!P291,"")))</f>
        <v/>
      </c>
      <c r="DL292" s="107" t="str">
        <f>IF('DATA ENTRY'!CK291="","",IF('DATA ENTRY'!Q291="","",IF(AND($DF$4='DATA ENTRY'!D291),'DATA ENTRY'!Q291,"")))</f>
        <v/>
      </c>
      <c r="DM292" s="3" t="str">
        <f>IF('DATA ENTRY'!CK291="","",IF('DATA ENTRY'!R291="","",IF(AND($DF$4='DATA ENTRY'!D291),'DATA ENTRY'!R291,"")))</f>
        <v/>
      </c>
      <c r="DN292" s="107" t="str">
        <f>IF('DATA ENTRY'!CK291="","",IF('DATA ENTRY'!S291="","",IF(AND($DF$4='DATA ENTRY'!D291),'DATA ENTRY'!S291,"")))</f>
        <v/>
      </c>
      <c r="DO292" s="3" t="str">
        <f>IF('DATA ENTRY'!CK291="","",IF('DATA ENTRY'!E291="","",IF(AND($DF$4='DATA ENTRY'!D291),'DATA ENTRY'!E291,"")))</f>
        <v/>
      </c>
      <c r="DP292" s="3" t="str">
        <f>IF('DATA ENTRY'!CK291="","",IF('DATA ENTRY'!D291="","",IF(AND($DF$4='DATA ENTRY'!D291),'DATA ENTRY'!D291,"")))</f>
        <v/>
      </c>
      <c r="DQ292" s="3" t="str">
        <f>IF('DATA ENTRY'!CK291="","",IF('DATA ENTRY'!W291="","",IF(AND($DF$4='DATA ENTRY'!D291),'DATA ENTRY'!W291,"")))</f>
        <v/>
      </c>
      <c r="DR292" s="3" t="str">
        <f>IF('DATA ENTRY'!CK291="","",IF('DATA ENTRY'!X291="","",IF(AND($DF$4='DATA ENTRY'!D291),'DATA ENTRY'!X291,"")))</f>
        <v/>
      </c>
      <c r="DS292" s="108" t="str">
        <f t="shared" si="75"/>
        <v/>
      </c>
      <c r="DT292" s="108" t="str">
        <f>IF('DATA ENTRY'!CK291="","",IF('DATA ENTRY'!D291="","",IF(AND($DF$4='DATA ENTRY'!D291),'DATA ENTRY'!G291,"")))</f>
        <v/>
      </c>
      <c r="DY292">
        <f t="shared" si="76"/>
        <v>0</v>
      </c>
      <c r="EB292" t="str">
        <f t="shared" si="77"/>
        <v/>
      </c>
      <c r="EC292" t="str">
        <f t="shared" si="78"/>
        <v/>
      </c>
      <c r="ED292" s="224">
        <v>286</v>
      </c>
      <c r="EE292" s="3" t="str">
        <f>IF('DATA ENTRY'!CK291="","",IF('DATA ENTRY'!B291="","",IF(AND($EF$4='DATA ENTRY'!G291,$EH$4='DATA ENTRY'!F291),'DATA ENTRY'!B291,"")))</f>
        <v/>
      </c>
      <c r="EF292" s="3" t="str">
        <f>IF('DATA ENTRY'!CK291="","",IF('DATA ENTRY'!C291="","",IF(AND($EF$4='DATA ENTRY'!G291,$EH$4='DATA ENTRY'!F291),'DATA ENTRY'!C291,"")))</f>
        <v/>
      </c>
      <c r="EG292" s="4" t="str">
        <f>IF('DATA ENTRY'!CK291="","",IF('DATA ENTRY'!I291="","",IF(AND($EF$4='DATA ENTRY'!G291,$EH$4='DATA ENTRY'!F291),'DATA ENTRY'!I291,"")))</f>
        <v/>
      </c>
      <c r="EH292" s="4" t="str">
        <f>IF('DATA ENTRY'!CK291="","",IF('DATA ENTRY'!CK291="","",IF(AND($EF$4='DATA ENTRY'!G291,$EH$4='DATA ENTRY'!F291),'DATA ENTRY'!CK291,"")))</f>
        <v/>
      </c>
      <c r="EI292" s="3" t="str">
        <f>IF('DATA ENTRY'!CK291="","",IF('DATA ENTRY'!N291="","",IF(AND($EF$4='DATA ENTRY'!G291,$EH$4='DATA ENTRY'!F291),'DATA ENTRY'!N291,"")))</f>
        <v/>
      </c>
      <c r="EJ292" s="107" t="str">
        <f>IF('DATA ENTRY'!CK291="","",IF('DATA ENTRY'!O291="","",IF(AND($EF$4='DATA ENTRY'!G291,$EH$4='DATA ENTRY'!F291),'DATA ENTRY'!O291,"")))</f>
        <v/>
      </c>
      <c r="EK292" s="3" t="str">
        <f>IF('DATA ENTRY'!CK291="","",IF('DATA ENTRY'!P291="","",IF(AND($EF$4='DATA ENTRY'!G291,$EH$4='DATA ENTRY'!F291),'DATA ENTRY'!P291,"")))</f>
        <v/>
      </c>
      <c r="EL292" s="107" t="str">
        <f>IF('DATA ENTRY'!CK291="","",IF('DATA ENTRY'!Q291="","",IF(AND($EF$4='DATA ENTRY'!G291,$EH$4='DATA ENTRY'!F291),'DATA ENTRY'!Q291,"")))</f>
        <v/>
      </c>
      <c r="EM292" s="3" t="str">
        <f>IF('DATA ENTRY'!CK291="","",IF('DATA ENTRY'!R291="","",IF(AND($EF$4='DATA ENTRY'!G291,$EH$4='DATA ENTRY'!F291),'DATA ENTRY'!R291,"")))</f>
        <v/>
      </c>
      <c r="EN292" s="107" t="str">
        <f>IF('DATA ENTRY'!CK291="","",IF('DATA ENTRY'!S291="","",IF(AND($EF$4='DATA ENTRY'!G291,$EH$4='DATA ENTRY'!F291),'DATA ENTRY'!S291,"")))</f>
        <v/>
      </c>
      <c r="EO292" s="3" t="str">
        <f>IF('DATA ENTRY'!CK291="","",IF('DATA ENTRY'!E291="","",IF(AND($EF$4='DATA ENTRY'!G291,$EH$4='DATA ENTRY'!F291),'DATA ENTRY'!E291,"")))</f>
        <v/>
      </c>
      <c r="EP292" s="3" t="str">
        <f>IF('DATA ENTRY'!CK291="","",IF('DATA ENTRY'!D291="","",IF(AND($EF$4='DATA ENTRY'!G291,$EH$4='DATA ENTRY'!F291),'DATA ENTRY'!D291,"")))</f>
        <v/>
      </c>
      <c r="EQ292" s="3" t="str">
        <f>IF('DATA ENTRY'!CK291="","",IF('DATA ENTRY'!W291="","",IF(AND($EF$4='DATA ENTRY'!G291,$EH$4='DATA ENTRY'!F291),'DATA ENTRY'!W291,"")))</f>
        <v/>
      </c>
      <c r="ER292" s="3" t="str">
        <f>IF('DATA ENTRY'!CK291="","",IF('DATA ENTRY'!X291="","",IF(AND($EF$4='DATA ENTRY'!G291,$EH$4='DATA ENTRY'!F291),'DATA ENTRY'!X291,"")))</f>
        <v/>
      </c>
      <c r="ES292" s="108" t="str">
        <f t="shared" si="79"/>
        <v/>
      </c>
      <c r="ET292" s="108" t="str">
        <f>IF('DATA ENTRY'!CK291="","",IF('DATA ENTRY'!D291="","",IF(AND($EF$4='DATA ENTRY'!G291,$EH$4='DATA ENTRY'!F291),'DATA ENTRY'!G291,"")))</f>
        <v/>
      </c>
      <c r="EY292">
        <f t="shared" si="80"/>
        <v>0</v>
      </c>
    </row>
    <row r="293" spans="1:155">
      <c r="A293" t="str">
        <f>IF(S293=0,"",1+(MAX($A$7:A292)))</f>
        <v/>
      </c>
      <c r="B293" s="224">
        <v>287</v>
      </c>
      <c r="C293" s="3" t="str">
        <f>IF('DATA ENTRY'!CK292="","",IF('DATA ENTRY'!B292="","",IF($D$4="All Post",'DATA ENTRY'!B292,IF(AND($D$4='DATA ENTRY'!CK292),'DATA ENTRY'!B292,""))))</f>
        <v/>
      </c>
      <c r="D293" s="3" t="str">
        <f>IF('DATA ENTRY'!CK292="","",IF('DATA ENTRY'!C292="","",IF($D$4="All Post",'DATA ENTRY'!C292,IF(AND($D$4='DATA ENTRY'!CK292),'DATA ENTRY'!C292,""))))</f>
        <v/>
      </c>
      <c r="E293" s="4" t="str">
        <f>IF('DATA ENTRY'!CK292="","",IF('DATA ENTRY'!I292="","",IF($D$4="All Post",'DATA ENTRY'!I292,IF(AND($D$4='DATA ENTRY'!CK292),'DATA ENTRY'!I292,""))))</f>
        <v/>
      </c>
      <c r="F293" s="4" t="str">
        <f>IF('DATA ENTRY'!CK292="","",IF('DATA ENTRY'!CK292="","",IF($D$4="All Post",'DATA ENTRY'!CK292,IF(AND($D$4='DATA ENTRY'!CK292),'DATA ENTRY'!CK292,""))))</f>
        <v/>
      </c>
      <c r="G293" s="3" t="str">
        <f>IF('DATA ENTRY'!CK292="","",IF('DATA ENTRY'!N292="","",IF($D$4="All Post",'DATA ENTRY'!N292,IF(AND($D$4='DATA ENTRY'!CK292),'DATA ENTRY'!N292,""))))</f>
        <v/>
      </c>
      <c r="H293" s="107" t="str">
        <f>IF('DATA ENTRY'!CK292="","",IF('DATA ENTRY'!O292="","",IF($D$4="All Post",'DATA ENTRY'!O292,IF(AND($D$4='DATA ENTRY'!CK292),'DATA ENTRY'!O292,""))))</f>
        <v/>
      </c>
      <c r="I293" s="3" t="str">
        <f>IF('DATA ENTRY'!CK292="","",IF('DATA ENTRY'!P292="","",IF($D$4="All Post",'DATA ENTRY'!P292,IF(AND($D$4='DATA ENTRY'!CK292),'DATA ENTRY'!P292,""))))</f>
        <v/>
      </c>
      <c r="J293" s="107" t="str">
        <f>IF('DATA ENTRY'!CK292="","",IF('DATA ENTRY'!Q292="","",IF($D$4="All Post",'DATA ENTRY'!Q292,IF(AND($D$4='DATA ENTRY'!CK292),'DATA ENTRY'!Q292,""))))</f>
        <v/>
      </c>
      <c r="K293" s="3" t="str">
        <f>IF('DATA ENTRY'!CK292="","",IF('DATA ENTRY'!R292="","",IF($D$4="All Post",'DATA ENTRY'!R292,IF(AND($D$4='DATA ENTRY'!CK292),'DATA ENTRY'!R292,""))))</f>
        <v/>
      </c>
      <c r="L293" s="3" t="str">
        <f>IF('DATA ENTRY'!CK292="","",IF('DATA ENTRY'!S292="","",IF($D$4="All Post",'DATA ENTRY'!S292,IF(AND($D$4='DATA ENTRY'!CK292),'DATA ENTRY'!S292,""))))</f>
        <v/>
      </c>
      <c r="M293" s="3" t="str">
        <f>IF('DATA ENTRY'!CK292="","",IF('DATA ENTRY'!E292="","",IF($D$4="All Post",'DATA ENTRY'!E292,IF(AND($D$4='DATA ENTRY'!CK292),'DATA ENTRY'!E292,""))))</f>
        <v/>
      </c>
      <c r="N293" s="3" t="str">
        <f>IF('DATA ENTRY'!CK292="","",IF('DATA ENTRY'!W292="","",IF($D$4="All Post",'DATA ENTRY'!W292,IF(AND($D$4='DATA ENTRY'!CK292),'DATA ENTRY'!W292,""))))</f>
        <v/>
      </c>
      <c r="O293" s="3" t="str">
        <f>IF('DATA ENTRY'!CK292="","",IF('DATA ENTRY'!X292="","",IF($D$4="All Post",'DATA ENTRY'!X292,IF(AND($D$4='DATA ENTRY'!CK292),'DATA ENTRY'!X292,""))))</f>
        <v/>
      </c>
      <c r="P293" s="3" t="str">
        <f>IF('DATA ENTRY'!CK292="","",IF('DATA ENTRY'!G292="","",IF($D$4="All Post",'DATA ENTRY'!G292,IF(AND($D$4='DATA ENTRY'!CK292),'DATA ENTRY'!G292,""))))</f>
        <v/>
      </c>
      <c r="S293">
        <f t="shared" si="67"/>
        <v>0</v>
      </c>
      <c r="T293" t="str">
        <f t="shared" si="68"/>
        <v/>
      </c>
      <c r="BZ293" t="str">
        <f t="shared" si="69"/>
        <v/>
      </c>
      <c r="CA293" t="str">
        <f t="shared" si="70"/>
        <v/>
      </c>
      <c r="CB293" s="224">
        <v>287</v>
      </c>
      <c r="CC293" s="3" t="str">
        <f>IF('DATA ENTRY'!CK292="","",IF('DATA ENTRY'!B292="","",IF(AND($CD$4='DATA ENTRY'!CK292,$CG$4='DATA ENTRY'!D292),'DATA ENTRY'!B292,"")))</f>
        <v/>
      </c>
      <c r="CD293" s="3" t="str">
        <f>IF('DATA ENTRY'!CK292="","",IF('DATA ENTRY'!C292="","",IF(AND($CD$4='DATA ENTRY'!CK292,$CG$4='DATA ENTRY'!D292),'DATA ENTRY'!C292,"")))</f>
        <v/>
      </c>
      <c r="CE293" s="4" t="str">
        <f>IF('DATA ENTRY'!CK292="","",IF('DATA ENTRY'!I292="","",IF(AND($CD$4='DATA ENTRY'!CK292,$CG$4='DATA ENTRY'!D292),'DATA ENTRY'!I292,"")))</f>
        <v/>
      </c>
      <c r="CF293" s="4" t="str">
        <f>IF('DATA ENTRY'!CK292="","",IF('DATA ENTRY'!CK292="","",IF(AND($CD$4='DATA ENTRY'!CK292,$CG$4='DATA ENTRY'!D292),'DATA ENTRY'!CK292,"")))</f>
        <v/>
      </c>
      <c r="CG293" s="3" t="str">
        <f>IF('DATA ENTRY'!CK292="","",IF('DATA ENTRY'!N292="","",IF(AND($CD$4='DATA ENTRY'!CK292,$CG$4='DATA ENTRY'!D292),'DATA ENTRY'!N292,"")))</f>
        <v/>
      </c>
      <c r="CH293" s="107" t="str">
        <f>IF('DATA ENTRY'!CK292="","",IF('DATA ENTRY'!O292="","",IF(AND($CD$4='DATA ENTRY'!CK292,$CG$4='DATA ENTRY'!D292),'DATA ENTRY'!O292,"")))</f>
        <v/>
      </c>
      <c r="CI293" s="3" t="str">
        <f>IF('DATA ENTRY'!CK292="","",IF('DATA ENTRY'!P292="","",IF(AND($CD$4='DATA ENTRY'!CK292,$CG$4='DATA ENTRY'!D292),'DATA ENTRY'!P292,"")))</f>
        <v/>
      </c>
      <c r="CJ293" s="107" t="str">
        <f>IF('DATA ENTRY'!CK292="","",IF('DATA ENTRY'!Q292="","",IF(AND($CD$4='DATA ENTRY'!CK292,$CG$4='DATA ENTRY'!D292),'DATA ENTRY'!Q292,"")))</f>
        <v/>
      </c>
      <c r="CK293" s="3" t="str">
        <f>IF('DATA ENTRY'!CK292="","",IF('DATA ENTRY'!R292="","",IF(AND($CD$4='DATA ENTRY'!CK292,$CG$4='DATA ENTRY'!D292),'DATA ENTRY'!R292,"")))</f>
        <v/>
      </c>
      <c r="CL293" s="3" t="str">
        <f>IF('DATA ENTRY'!CK292="","",IF('DATA ENTRY'!S292="","",IF(AND($CD$4='DATA ENTRY'!CK292,$CG$4='DATA ENTRY'!D292),'DATA ENTRY'!S292,"")))</f>
        <v/>
      </c>
      <c r="CM293" s="3" t="str">
        <f>IF('DATA ENTRY'!CK292="","",IF('DATA ENTRY'!E292="","",IF(AND($CD$4='DATA ENTRY'!CK292,$CG$4='DATA ENTRY'!D292),'DATA ENTRY'!E292,"")))</f>
        <v/>
      </c>
      <c r="CN293" s="3" t="str">
        <f>IF('DATA ENTRY'!CK292="","",IF('DATA ENTRY'!W292="","",IF(AND($CD$4='DATA ENTRY'!CK292,$CG$4='DATA ENTRY'!D292),'DATA ENTRY'!W292,"")))</f>
        <v/>
      </c>
      <c r="CO293" s="3" t="str">
        <f>IF('DATA ENTRY'!CK292="","",IF('DATA ENTRY'!X292="","",IF(AND($CD$4='DATA ENTRY'!CK292,$CG$4='DATA ENTRY'!D292),'DATA ENTRY'!X292,"")))</f>
        <v/>
      </c>
      <c r="CP293" s="108" t="str">
        <f t="shared" si="71"/>
        <v/>
      </c>
      <c r="CQ293" s="108" t="str">
        <f>IF('DATA ENTRY'!CK292="","",IF('DATA ENTRY'!G292="","",IF(AND($CD$4='DATA ENTRY'!CK292,$CG$4='DATA ENTRY'!D292),'DATA ENTRY'!G292,"")))</f>
        <v/>
      </c>
      <c r="CR293" s="230" t="str">
        <f>IF('DATA ENTRY'!CK292="","",IF('DATA ENTRY'!D292="","",IF(AND($CD$4='DATA ENTRY'!CK292,$CG$4='DATA ENTRY'!D292),'DATA ENTRY'!D292,"")))</f>
        <v/>
      </c>
      <c r="CS293">
        <f t="shared" si="72"/>
        <v>0</v>
      </c>
      <c r="CT293">
        <f t="shared" si="73"/>
        <v>0</v>
      </c>
      <c r="CV293" s="139"/>
      <c r="CX293">
        <f t="shared" si="74"/>
        <v>0</v>
      </c>
      <c r="DB293" t="str">
        <f t="shared" si="81"/>
        <v/>
      </c>
      <c r="DC293" t="str">
        <f t="shared" si="82"/>
        <v/>
      </c>
      <c r="DD293" s="224">
        <v>287</v>
      </c>
      <c r="DE293" s="3" t="str">
        <f>IF('DATA ENTRY'!CK292="","",IF('DATA ENTRY'!B292="","",IF(AND($DF$4='DATA ENTRY'!D292),'DATA ENTRY'!B292,"")))</f>
        <v/>
      </c>
      <c r="DF293" s="3" t="str">
        <f>IF('DATA ENTRY'!CK292="","",IF('DATA ENTRY'!C292="","",IF(AND($DF$4='DATA ENTRY'!D292),'DATA ENTRY'!C292,"")))</f>
        <v/>
      </c>
      <c r="DG293" s="4" t="str">
        <f>IF('DATA ENTRY'!CK292="","",IF('DATA ENTRY'!I292="","",IF(AND($DF$4='DATA ENTRY'!D292),'DATA ENTRY'!I292,"")))</f>
        <v/>
      </c>
      <c r="DH293" s="4" t="str">
        <f>IF('DATA ENTRY'!CK292="","",IF('DATA ENTRY'!CK292="","",IF(AND($DF$4='DATA ENTRY'!D292),'DATA ENTRY'!CK292,"")))</f>
        <v/>
      </c>
      <c r="DI293" s="3" t="str">
        <f>IF('DATA ENTRY'!CK292="","",IF('DATA ENTRY'!N292="","",IF(AND($DF$4='DATA ENTRY'!D292),'DATA ENTRY'!N292,"")))</f>
        <v/>
      </c>
      <c r="DJ293" s="107" t="str">
        <f>IF('DATA ENTRY'!CK292="","",IF('DATA ENTRY'!O292="","",IF(AND($DF$4='DATA ENTRY'!D292),'DATA ENTRY'!O292,"")))</f>
        <v/>
      </c>
      <c r="DK293" s="3" t="str">
        <f>IF('DATA ENTRY'!CK292="","",IF('DATA ENTRY'!P292="","",IF(AND($DF$4='DATA ENTRY'!D292),'DATA ENTRY'!P292,"")))</f>
        <v/>
      </c>
      <c r="DL293" s="107" t="str">
        <f>IF('DATA ENTRY'!CK292="","",IF('DATA ENTRY'!Q292="","",IF(AND($DF$4='DATA ENTRY'!D292),'DATA ENTRY'!Q292,"")))</f>
        <v/>
      </c>
      <c r="DM293" s="3" t="str">
        <f>IF('DATA ENTRY'!CK292="","",IF('DATA ENTRY'!R292="","",IF(AND($DF$4='DATA ENTRY'!D292),'DATA ENTRY'!R292,"")))</f>
        <v/>
      </c>
      <c r="DN293" s="107" t="str">
        <f>IF('DATA ENTRY'!CK292="","",IF('DATA ENTRY'!S292="","",IF(AND($DF$4='DATA ENTRY'!D292),'DATA ENTRY'!S292,"")))</f>
        <v/>
      </c>
      <c r="DO293" s="3" t="str">
        <f>IF('DATA ENTRY'!CK292="","",IF('DATA ENTRY'!E292="","",IF(AND($DF$4='DATA ENTRY'!D292),'DATA ENTRY'!E292,"")))</f>
        <v/>
      </c>
      <c r="DP293" s="3" t="str">
        <f>IF('DATA ENTRY'!CK292="","",IF('DATA ENTRY'!D292="","",IF(AND($DF$4='DATA ENTRY'!D292),'DATA ENTRY'!D292,"")))</f>
        <v/>
      </c>
      <c r="DQ293" s="3" t="str">
        <f>IF('DATA ENTRY'!CK292="","",IF('DATA ENTRY'!W292="","",IF(AND($DF$4='DATA ENTRY'!D292),'DATA ENTRY'!W292,"")))</f>
        <v/>
      </c>
      <c r="DR293" s="3" t="str">
        <f>IF('DATA ENTRY'!CK292="","",IF('DATA ENTRY'!X292="","",IF(AND($DF$4='DATA ENTRY'!D292),'DATA ENTRY'!X292,"")))</f>
        <v/>
      </c>
      <c r="DS293" s="108" t="str">
        <f t="shared" si="75"/>
        <v/>
      </c>
      <c r="DT293" s="108" t="str">
        <f>IF('DATA ENTRY'!CK292="","",IF('DATA ENTRY'!D292="","",IF(AND($DF$4='DATA ENTRY'!D292),'DATA ENTRY'!G292,"")))</f>
        <v/>
      </c>
      <c r="DY293">
        <f t="shared" si="76"/>
        <v>0</v>
      </c>
      <c r="EB293" t="str">
        <f t="shared" si="77"/>
        <v/>
      </c>
      <c r="EC293" t="str">
        <f t="shared" si="78"/>
        <v/>
      </c>
      <c r="ED293" s="224">
        <v>287</v>
      </c>
      <c r="EE293" s="3" t="str">
        <f>IF('DATA ENTRY'!CK292="","",IF('DATA ENTRY'!B292="","",IF(AND($EF$4='DATA ENTRY'!G292,$EH$4='DATA ENTRY'!F292),'DATA ENTRY'!B292,"")))</f>
        <v/>
      </c>
      <c r="EF293" s="3" t="str">
        <f>IF('DATA ENTRY'!CK292="","",IF('DATA ENTRY'!C292="","",IF(AND($EF$4='DATA ENTRY'!G292,$EH$4='DATA ENTRY'!F292),'DATA ENTRY'!C292,"")))</f>
        <v/>
      </c>
      <c r="EG293" s="4" t="str">
        <f>IF('DATA ENTRY'!CK292="","",IF('DATA ENTRY'!I292="","",IF(AND($EF$4='DATA ENTRY'!G292,$EH$4='DATA ENTRY'!F292),'DATA ENTRY'!I292,"")))</f>
        <v/>
      </c>
      <c r="EH293" s="4" t="str">
        <f>IF('DATA ENTRY'!CK292="","",IF('DATA ENTRY'!CK292="","",IF(AND($EF$4='DATA ENTRY'!G292,$EH$4='DATA ENTRY'!F292),'DATA ENTRY'!CK292,"")))</f>
        <v/>
      </c>
      <c r="EI293" s="3" t="str">
        <f>IF('DATA ENTRY'!CK292="","",IF('DATA ENTRY'!N292="","",IF(AND($EF$4='DATA ENTRY'!G292,$EH$4='DATA ENTRY'!F292),'DATA ENTRY'!N292,"")))</f>
        <v/>
      </c>
      <c r="EJ293" s="107" t="str">
        <f>IF('DATA ENTRY'!CK292="","",IF('DATA ENTRY'!O292="","",IF(AND($EF$4='DATA ENTRY'!G292,$EH$4='DATA ENTRY'!F292),'DATA ENTRY'!O292,"")))</f>
        <v/>
      </c>
      <c r="EK293" s="3" t="str">
        <f>IF('DATA ENTRY'!CK292="","",IF('DATA ENTRY'!P292="","",IF(AND($EF$4='DATA ENTRY'!G292,$EH$4='DATA ENTRY'!F292),'DATA ENTRY'!P292,"")))</f>
        <v/>
      </c>
      <c r="EL293" s="107" t="str">
        <f>IF('DATA ENTRY'!CK292="","",IF('DATA ENTRY'!Q292="","",IF(AND($EF$4='DATA ENTRY'!G292,$EH$4='DATA ENTRY'!F292),'DATA ENTRY'!Q292,"")))</f>
        <v/>
      </c>
      <c r="EM293" s="3" t="str">
        <f>IF('DATA ENTRY'!CK292="","",IF('DATA ENTRY'!R292="","",IF(AND($EF$4='DATA ENTRY'!G292,$EH$4='DATA ENTRY'!F292),'DATA ENTRY'!R292,"")))</f>
        <v/>
      </c>
      <c r="EN293" s="107" t="str">
        <f>IF('DATA ENTRY'!CK292="","",IF('DATA ENTRY'!S292="","",IF(AND($EF$4='DATA ENTRY'!G292,$EH$4='DATA ENTRY'!F292),'DATA ENTRY'!S292,"")))</f>
        <v/>
      </c>
      <c r="EO293" s="3" t="str">
        <f>IF('DATA ENTRY'!CK292="","",IF('DATA ENTRY'!E292="","",IF(AND($EF$4='DATA ENTRY'!G292,$EH$4='DATA ENTRY'!F292),'DATA ENTRY'!E292,"")))</f>
        <v/>
      </c>
      <c r="EP293" s="3" t="str">
        <f>IF('DATA ENTRY'!CK292="","",IF('DATA ENTRY'!D292="","",IF(AND($EF$4='DATA ENTRY'!G292,$EH$4='DATA ENTRY'!F292),'DATA ENTRY'!D292,"")))</f>
        <v/>
      </c>
      <c r="EQ293" s="3" t="str">
        <f>IF('DATA ENTRY'!CK292="","",IF('DATA ENTRY'!W292="","",IF(AND($EF$4='DATA ENTRY'!G292,$EH$4='DATA ENTRY'!F292),'DATA ENTRY'!W292,"")))</f>
        <v/>
      </c>
      <c r="ER293" s="3" t="str">
        <f>IF('DATA ENTRY'!CK292="","",IF('DATA ENTRY'!X292="","",IF(AND($EF$4='DATA ENTRY'!G292,$EH$4='DATA ENTRY'!F292),'DATA ENTRY'!X292,"")))</f>
        <v/>
      </c>
      <c r="ES293" s="108" t="str">
        <f t="shared" si="79"/>
        <v/>
      </c>
      <c r="ET293" s="108" t="str">
        <f>IF('DATA ENTRY'!CK292="","",IF('DATA ENTRY'!D292="","",IF(AND($EF$4='DATA ENTRY'!G292,$EH$4='DATA ENTRY'!F292),'DATA ENTRY'!G292,"")))</f>
        <v/>
      </c>
      <c r="EY293">
        <f t="shared" si="80"/>
        <v>0</v>
      </c>
    </row>
    <row r="294" spans="1:155">
      <c r="A294" t="str">
        <f>IF(S294=0,"",1+(MAX($A$7:A293)))</f>
        <v/>
      </c>
      <c r="B294" s="224">
        <v>288</v>
      </c>
      <c r="C294" s="3" t="str">
        <f>IF('DATA ENTRY'!CK293="","",IF('DATA ENTRY'!B293="","",IF($D$4="All Post",'DATA ENTRY'!B293,IF(AND($D$4='DATA ENTRY'!CK293),'DATA ENTRY'!B293,""))))</f>
        <v/>
      </c>
      <c r="D294" s="3" t="str">
        <f>IF('DATA ENTRY'!CK293="","",IF('DATA ENTRY'!C293="","",IF($D$4="All Post",'DATA ENTRY'!C293,IF(AND($D$4='DATA ENTRY'!CK293),'DATA ENTRY'!C293,""))))</f>
        <v/>
      </c>
      <c r="E294" s="4" t="str">
        <f>IF('DATA ENTRY'!CK293="","",IF('DATA ENTRY'!I293="","",IF($D$4="All Post",'DATA ENTRY'!I293,IF(AND($D$4='DATA ENTRY'!CK293),'DATA ENTRY'!I293,""))))</f>
        <v/>
      </c>
      <c r="F294" s="4" t="str">
        <f>IF('DATA ENTRY'!CK293="","",IF('DATA ENTRY'!CK293="","",IF($D$4="All Post",'DATA ENTRY'!CK293,IF(AND($D$4='DATA ENTRY'!CK293),'DATA ENTRY'!CK293,""))))</f>
        <v/>
      </c>
      <c r="G294" s="3" t="str">
        <f>IF('DATA ENTRY'!CK293="","",IF('DATA ENTRY'!N293="","",IF($D$4="All Post",'DATA ENTRY'!N293,IF(AND($D$4='DATA ENTRY'!CK293),'DATA ENTRY'!N293,""))))</f>
        <v/>
      </c>
      <c r="H294" s="107" t="str">
        <f>IF('DATA ENTRY'!CK293="","",IF('DATA ENTRY'!O293="","",IF($D$4="All Post",'DATA ENTRY'!O293,IF(AND($D$4='DATA ENTRY'!CK293),'DATA ENTRY'!O293,""))))</f>
        <v/>
      </c>
      <c r="I294" s="3" t="str">
        <f>IF('DATA ENTRY'!CK293="","",IF('DATA ENTRY'!P293="","",IF($D$4="All Post",'DATA ENTRY'!P293,IF(AND($D$4='DATA ENTRY'!CK293),'DATA ENTRY'!P293,""))))</f>
        <v/>
      </c>
      <c r="J294" s="107" t="str">
        <f>IF('DATA ENTRY'!CK293="","",IF('DATA ENTRY'!Q293="","",IF($D$4="All Post",'DATA ENTRY'!Q293,IF(AND($D$4='DATA ENTRY'!CK293),'DATA ENTRY'!Q293,""))))</f>
        <v/>
      </c>
      <c r="K294" s="3" t="str">
        <f>IF('DATA ENTRY'!CK293="","",IF('DATA ENTRY'!R293="","",IF($D$4="All Post",'DATA ENTRY'!R293,IF(AND($D$4='DATA ENTRY'!CK293),'DATA ENTRY'!R293,""))))</f>
        <v/>
      </c>
      <c r="L294" s="3" t="str">
        <f>IF('DATA ENTRY'!CK293="","",IF('DATA ENTRY'!S293="","",IF($D$4="All Post",'DATA ENTRY'!S293,IF(AND($D$4='DATA ENTRY'!CK293),'DATA ENTRY'!S293,""))))</f>
        <v/>
      </c>
      <c r="M294" s="3" t="str">
        <f>IF('DATA ENTRY'!CK293="","",IF('DATA ENTRY'!E293="","",IF($D$4="All Post",'DATA ENTRY'!E293,IF(AND($D$4='DATA ENTRY'!CK293),'DATA ENTRY'!E293,""))))</f>
        <v/>
      </c>
      <c r="N294" s="3" t="str">
        <f>IF('DATA ENTRY'!CK293="","",IF('DATA ENTRY'!W293="","",IF($D$4="All Post",'DATA ENTRY'!W293,IF(AND($D$4='DATA ENTRY'!CK293),'DATA ENTRY'!W293,""))))</f>
        <v/>
      </c>
      <c r="O294" s="3" t="str">
        <f>IF('DATA ENTRY'!CK293="","",IF('DATA ENTRY'!X293="","",IF($D$4="All Post",'DATA ENTRY'!X293,IF(AND($D$4='DATA ENTRY'!CK293),'DATA ENTRY'!X293,""))))</f>
        <v/>
      </c>
      <c r="P294" s="3" t="str">
        <f>IF('DATA ENTRY'!CK293="","",IF('DATA ENTRY'!G293="","",IF($D$4="All Post",'DATA ENTRY'!G293,IF(AND($D$4='DATA ENTRY'!CK293),'DATA ENTRY'!G293,""))))</f>
        <v/>
      </c>
      <c r="S294">
        <f t="shared" si="67"/>
        <v>0</v>
      </c>
      <c r="T294" t="str">
        <f t="shared" si="68"/>
        <v/>
      </c>
      <c r="BZ294" t="str">
        <f t="shared" si="69"/>
        <v/>
      </c>
      <c r="CA294" t="str">
        <f t="shared" si="70"/>
        <v/>
      </c>
      <c r="CB294" s="224">
        <v>288</v>
      </c>
      <c r="CC294" s="3" t="str">
        <f>IF('DATA ENTRY'!CK293="","",IF('DATA ENTRY'!B293="","",IF(AND($CD$4='DATA ENTRY'!CK293,$CG$4='DATA ENTRY'!D293),'DATA ENTRY'!B293,"")))</f>
        <v/>
      </c>
      <c r="CD294" s="3" t="str">
        <f>IF('DATA ENTRY'!CK293="","",IF('DATA ENTRY'!C293="","",IF(AND($CD$4='DATA ENTRY'!CK293,$CG$4='DATA ENTRY'!D293),'DATA ENTRY'!C293,"")))</f>
        <v/>
      </c>
      <c r="CE294" s="4" t="str">
        <f>IF('DATA ENTRY'!CK293="","",IF('DATA ENTRY'!I293="","",IF(AND($CD$4='DATA ENTRY'!CK293,$CG$4='DATA ENTRY'!D293),'DATA ENTRY'!I293,"")))</f>
        <v/>
      </c>
      <c r="CF294" s="4" t="str">
        <f>IF('DATA ENTRY'!CK293="","",IF('DATA ENTRY'!CK293="","",IF(AND($CD$4='DATA ENTRY'!CK293,$CG$4='DATA ENTRY'!D293),'DATA ENTRY'!CK293,"")))</f>
        <v/>
      </c>
      <c r="CG294" s="3" t="str">
        <f>IF('DATA ENTRY'!CK293="","",IF('DATA ENTRY'!N293="","",IF(AND($CD$4='DATA ENTRY'!CK293,$CG$4='DATA ENTRY'!D293),'DATA ENTRY'!N293,"")))</f>
        <v/>
      </c>
      <c r="CH294" s="107" t="str">
        <f>IF('DATA ENTRY'!CK293="","",IF('DATA ENTRY'!O293="","",IF(AND($CD$4='DATA ENTRY'!CK293,$CG$4='DATA ENTRY'!D293),'DATA ENTRY'!O293,"")))</f>
        <v/>
      </c>
      <c r="CI294" s="3" t="str">
        <f>IF('DATA ENTRY'!CK293="","",IF('DATA ENTRY'!P293="","",IF(AND($CD$4='DATA ENTRY'!CK293,$CG$4='DATA ENTRY'!D293),'DATA ENTRY'!P293,"")))</f>
        <v/>
      </c>
      <c r="CJ294" s="107" t="str">
        <f>IF('DATA ENTRY'!CK293="","",IF('DATA ENTRY'!Q293="","",IF(AND($CD$4='DATA ENTRY'!CK293,$CG$4='DATA ENTRY'!D293),'DATA ENTRY'!Q293,"")))</f>
        <v/>
      </c>
      <c r="CK294" s="3" t="str">
        <f>IF('DATA ENTRY'!CK293="","",IF('DATA ENTRY'!R293="","",IF(AND($CD$4='DATA ENTRY'!CK293,$CG$4='DATA ENTRY'!D293),'DATA ENTRY'!R293,"")))</f>
        <v/>
      </c>
      <c r="CL294" s="3" t="str">
        <f>IF('DATA ENTRY'!CK293="","",IF('DATA ENTRY'!S293="","",IF(AND($CD$4='DATA ENTRY'!CK293,$CG$4='DATA ENTRY'!D293),'DATA ENTRY'!S293,"")))</f>
        <v/>
      </c>
      <c r="CM294" s="3" t="str">
        <f>IF('DATA ENTRY'!CK293="","",IF('DATA ENTRY'!E293="","",IF(AND($CD$4='DATA ENTRY'!CK293,$CG$4='DATA ENTRY'!D293),'DATA ENTRY'!E293,"")))</f>
        <v/>
      </c>
      <c r="CN294" s="3" t="str">
        <f>IF('DATA ENTRY'!CK293="","",IF('DATA ENTRY'!W293="","",IF(AND($CD$4='DATA ENTRY'!CK293,$CG$4='DATA ENTRY'!D293),'DATA ENTRY'!W293,"")))</f>
        <v/>
      </c>
      <c r="CO294" s="3" t="str">
        <f>IF('DATA ENTRY'!CK293="","",IF('DATA ENTRY'!X293="","",IF(AND($CD$4='DATA ENTRY'!CK293,$CG$4='DATA ENTRY'!D293),'DATA ENTRY'!X293,"")))</f>
        <v/>
      </c>
      <c r="CP294" s="108" t="str">
        <f t="shared" si="71"/>
        <v/>
      </c>
      <c r="CQ294" s="108" t="str">
        <f>IF('DATA ENTRY'!CK293="","",IF('DATA ENTRY'!G293="","",IF(AND($CD$4='DATA ENTRY'!CK293,$CG$4='DATA ENTRY'!D293),'DATA ENTRY'!G293,"")))</f>
        <v/>
      </c>
      <c r="CR294" s="230" t="str">
        <f>IF('DATA ENTRY'!CK293="","",IF('DATA ENTRY'!D293="","",IF(AND($CD$4='DATA ENTRY'!CK293,$CG$4='DATA ENTRY'!D293),'DATA ENTRY'!D293,"")))</f>
        <v/>
      </c>
      <c r="CS294">
        <f t="shared" si="72"/>
        <v>0</v>
      </c>
      <c r="CT294">
        <f t="shared" si="73"/>
        <v>0</v>
      </c>
      <c r="CV294" s="139"/>
      <c r="CX294">
        <f t="shared" si="74"/>
        <v>0</v>
      </c>
      <c r="DB294" t="str">
        <f t="shared" si="81"/>
        <v/>
      </c>
      <c r="DC294" t="str">
        <f t="shared" si="82"/>
        <v/>
      </c>
      <c r="DD294" s="224">
        <v>288</v>
      </c>
      <c r="DE294" s="3" t="str">
        <f>IF('DATA ENTRY'!CK293="","",IF('DATA ENTRY'!B293="","",IF(AND($DF$4='DATA ENTRY'!D293),'DATA ENTRY'!B293,"")))</f>
        <v/>
      </c>
      <c r="DF294" s="3" t="str">
        <f>IF('DATA ENTRY'!CK293="","",IF('DATA ENTRY'!C293="","",IF(AND($DF$4='DATA ENTRY'!D293),'DATA ENTRY'!C293,"")))</f>
        <v/>
      </c>
      <c r="DG294" s="4" t="str">
        <f>IF('DATA ENTRY'!CK293="","",IF('DATA ENTRY'!I293="","",IF(AND($DF$4='DATA ENTRY'!D293),'DATA ENTRY'!I293,"")))</f>
        <v/>
      </c>
      <c r="DH294" s="4" t="str">
        <f>IF('DATA ENTRY'!CK293="","",IF('DATA ENTRY'!CK293="","",IF(AND($DF$4='DATA ENTRY'!D293),'DATA ENTRY'!CK293,"")))</f>
        <v/>
      </c>
      <c r="DI294" s="3" t="str">
        <f>IF('DATA ENTRY'!CK293="","",IF('DATA ENTRY'!N293="","",IF(AND($DF$4='DATA ENTRY'!D293),'DATA ENTRY'!N293,"")))</f>
        <v/>
      </c>
      <c r="DJ294" s="107" t="str">
        <f>IF('DATA ENTRY'!CK293="","",IF('DATA ENTRY'!O293="","",IF(AND($DF$4='DATA ENTRY'!D293),'DATA ENTRY'!O293,"")))</f>
        <v/>
      </c>
      <c r="DK294" s="3" t="str">
        <f>IF('DATA ENTRY'!CK293="","",IF('DATA ENTRY'!P293="","",IF(AND($DF$4='DATA ENTRY'!D293),'DATA ENTRY'!P293,"")))</f>
        <v/>
      </c>
      <c r="DL294" s="107" t="str">
        <f>IF('DATA ENTRY'!CK293="","",IF('DATA ENTRY'!Q293="","",IF(AND($DF$4='DATA ENTRY'!D293),'DATA ENTRY'!Q293,"")))</f>
        <v/>
      </c>
      <c r="DM294" s="3" t="str">
        <f>IF('DATA ENTRY'!CK293="","",IF('DATA ENTRY'!R293="","",IF(AND($DF$4='DATA ENTRY'!D293),'DATA ENTRY'!R293,"")))</f>
        <v/>
      </c>
      <c r="DN294" s="107" t="str">
        <f>IF('DATA ENTRY'!CK293="","",IF('DATA ENTRY'!S293="","",IF(AND($DF$4='DATA ENTRY'!D293),'DATA ENTRY'!S293,"")))</f>
        <v/>
      </c>
      <c r="DO294" s="3" t="str">
        <f>IF('DATA ENTRY'!CK293="","",IF('DATA ENTRY'!E293="","",IF(AND($DF$4='DATA ENTRY'!D293),'DATA ENTRY'!E293,"")))</f>
        <v/>
      </c>
      <c r="DP294" s="3" t="str">
        <f>IF('DATA ENTRY'!CK293="","",IF('DATA ENTRY'!D293="","",IF(AND($DF$4='DATA ENTRY'!D293),'DATA ENTRY'!D293,"")))</f>
        <v/>
      </c>
      <c r="DQ294" s="3" t="str">
        <f>IF('DATA ENTRY'!CK293="","",IF('DATA ENTRY'!W293="","",IF(AND($DF$4='DATA ENTRY'!D293),'DATA ENTRY'!W293,"")))</f>
        <v/>
      </c>
      <c r="DR294" s="3" t="str">
        <f>IF('DATA ENTRY'!CK293="","",IF('DATA ENTRY'!X293="","",IF(AND($DF$4='DATA ENTRY'!D293),'DATA ENTRY'!X293,"")))</f>
        <v/>
      </c>
      <c r="DS294" s="108" t="str">
        <f t="shared" si="75"/>
        <v/>
      </c>
      <c r="DT294" s="108" t="str">
        <f>IF('DATA ENTRY'!CK293="","",IF('DATA ENTRY'!D293="","",IF(AND($DF$4='DATA ENTRY'!D293),'DATA ENTRY'!G293,"")))</f>
        <v/>
      </c>
      <c r="DY294">
        <f t="shared" si="76"/>
        <v>0</v>
      </c>
      <c r="EB294" t="str">
        <f t="shared" si="77"/>
        <v/>
      </c>
      <c r="EC294" t="str">
        <f t="shared" si="78"/>
        <v/>
      </c>
      <c r="ED294" s="224">
        <v>288</v>
      </c>
      <c r="EE294" s="3" t="str">
        <f>IF('DATA ENTRY'!CK293="","",IF('DATA ENTRY'!B293="","",IF(AND($EF$4='DATA ENTRY'!G293,$EH$4='DATA ENTRY'!F293),'DATA ENTRY'!B293,"")))</f>
        <v/>
      </c>
      <c r="EF294" s="3" t="str">
        <f>IF('DATA ENTRY'!CK293="","",IF('DATA ENTRY'!C293="","",IF(AND($EF$4='DATA ENTRY'!G293,$EH$4='DATA ENTRY'!F293),'DATA ENTRY'!C293,"")))</f>
        <v/>
      </c>
      <c r="EG294" s="4" t="str">
        <f>IF('DATA ENTRY'!CK293="","",IF('DATA ENTRY'!I293="","",IF(AND($EF$4='DATA ENTRY'!G293,$EH$4='DATA ENTRY'!F293),'DATA ENTRY'!I293,"")))</f>
        <v/>
      </c>
      <c r="EH294" s="4" t="str">
        <f>IF('DATA ENTRY'!CK293="","",IF('DATA ENTRY'!CK293="","",IF(AND($EF$4='DATA ENTRY'!G293,$EH$4='DATA ENTRY'!F293),'DATA ENTRY'!CK293,"")))</f>
        <v/>
      </c>
      <c r="EI294" s="3" t="str">
        <f>IF('DATA ENTRY'!CK293="","",IF('DATA ENTRY'!N293="","",IF(AND($EF$4='DATA ENTRY'!G293,$EH$4='DATA ENTRY'!F293),'DATA ENTRY'!N293,"")))</f>
        <v/>
      </c>
      <c r="EJ294" s="107" t="str">
        <f>IF('DATA ENTRY'!CK293="","",IF('DATA ENTRY'!O293="","",IF(AND($EF$4='DATA ENTRY'!G293,$EH$4='DATA ENTRY'!F293),'DATA ENTRY'!O293,"")))</f>
        <v/>
      </c>
      <c r="EK294" s="3" t="str">
        <f>IF('DATA ENTRY'!CK293="","",IF('DATA ENTRY'!P293="","",IF(AND($EF$4='DATA ENTRY'!G293,$EH$4='DATA ENTRY'!F293),'DATA ENTRY'!P293,"")))</f>
        <v/>
      </c>
      <c r="EL294" s="107" t="str">
        <f>IF('DATA ENTRY'!CK293="","",IF('DATA ENTRY'!Q293="","",IF(AND($EF$4='DATA ENTRY'!G293,$EH$4='DATA ENTRY'!F293),'DATA ENTRY'!Q293,"")))</f>
        <v/>
      </c>
      <c r="EM294" s="3" t="str">
        <f>IF('DATA ENTRY'!CK293="","",IF('DATA ENTRY'!R293="","",IF(AND($EF$4='DATA ENTRY'!G293,$EH$4='DATA ENTRY'!F293),'DATA ENTRY'!R293,"")))</f>
        <v/>
      </c>
      <c r="EN294" s="107" t="str">
        <f>IF('DATA ENTRY'!CK293="","",IF('DATA ENTRY'!S293="","",IF(AND($EF$4='DATA ENTRY'!G293,$EH$4='DATA ENTRY'!F293),'DATA ENTRY'!S293,"")))</f>
        <v/>
      </c>
      <c r="EO294" s="3" t="str">
        <f>IF('DATA ENTRY'!CK293="","",IF('DATA ENTRY'!E293="","",IF(AND($EF$4='DATA ENTRY'!G293,$EH$4='DATA ENTRY'!F293),'DATA ENTRY'!E293,"")))</f>
        <v/>
      </c>
      <c r="EP294" s="3" t="str">
        <f>IF('DATA ENTRY'!CK293="","",IF('DATA ENTRY'!D293="","",IF(AND($EF$4='DATA ENTRY'!G293,$EH$4='DATA ENTRY'!F293),'DATA ENTRY'!D293,"")))</f>
        <v/>
      </c>
      <c r="EQ294" s="3" t="str">
        <f>IF('DATA ENTRY'!CK293="","",IF('DATA ENTRY'!W293="","",IF(AND($EF$4='DATA ENTRY'!G293,$EH$4='DATA ENTRY'!F293),'DATA ENTRY'!W293,"")))</f>
        <v/>
      </c>
      <c r="ER294" s="3" t="str">
        <f>IF('DATA ENTRY'!CK293="","",IF('DATA ENTRY'!X293="","",IF(AND($EF$4='DATA ENTRY'!G293,$EH$4='DATA ENTRY'!F293),'DATA ENTRY'!X293,"")))</f>
        <v/>
      </c>
      <c r="ES294" s="108" t="str">
        <f t="shared" si="79"/>
        <v/>
      </c>
      <c r="ET294" s="108" t="str">
        <f>IF('DATA ENTRY'!CK293="","",IF('DATA ENTRY'!D293="","",IF(AND($EF$4='DATA ENTRY'!G293,$EH$4='DATA ENTRY'!F293),'DATA ENTRY'!G293,"")))</f>
        <v/>
      </c>
      <c r="EY294">
        <f t="shared" si="80"/>
        <v>0</v>
      </c>
    </row>
    <row r="295" spans="1:155">
      <c r="A295" t="str">
        <f>IF(S295=0,"",1+(MAX($A$7:A294)))</f>
        <v/>
      </c>
      <c r="B295" s="224">
        <v>289</v>
      </c>
      <c r="C295" s="3" t="str">
        <f>IF('DATA ENTRY'!CK294="","",IF('DATA ENTRY'!B294="","",IF($D$4="All Post",'DATA ENTRY'!B294,IF(AND($D$4='DATA ENTRY'!CK294),'DATA ENTRY'!B294,""))))</f>
        <v/>
      </c>
      <c r="D295" s="3" t="str">
        <f>IF('DATA ENTRY'!CK294="","",IF('DATA ENTRY'!C294="","",IF($D$4="All Post",'DATA ENTRY'!C294,IF(AND($D$4='DATA ENTRY'!CK294),'DATA ENTRY'!C294,""))))</f>
        <v/>
      </c>
      <c r="E295" s="4" t="str">
        <f>IF('DATA ENTRY'!CK294="","",IF('DATA ENTRY'!I294="","",IF($D$4="All Post",'DATA ENTRY'!I294,IF(AND($D$4='DATA ENTRY'!CK294),'DATA ENTRY'!I294,""))))</f>
        <v/>
      </c>
      <c r="F295" s="4" t="str">
        <f>IF('DATA ENTRY'!CK294="","",IF('DATA ENTRY'!CK294="","",IF($D$4="All Post",'DATA ENTRY'!CK294,IF(AND($D$4='DATA ENTRY'!CK294),'DATA ENTRY'!CK294,""))))</f>
        <v/>
      </c>
      <c r="G295" s="3" t="str">
        <f>IF('DATA ENTRY'!CK294="","",IF('DATA ENTRY'!N294="","",IF($D$4="All Post",'DATA ENTRY'!N294,IF(AND($D$4='DATA ENTRY'!CK294),'DATA ENTRY'!N294,""))))</f>
        <v/>
      </c>
      <c r="H295" s="107" t="str">
        <f>IF('DATA ENTRY'!CK294="","",IF('DATA ENTRY'!O294="","",IF($D$4="All Post",'DATA ENTRY'!O294,IF(AND($D$4='DATA ENTRY'!CK294),'DATA ENTRY'!O294,""))))</f>
        <v/>
      </c>
      <c r="I295" s="3" t="str">
        <f>IF('DATA ENTRY'!CK294="","",IF('DATA ENTRY'!P294="","",IF($D$4="All Post",'DATA ENTRY'!P294,IF(AND($D$4='DATA ENTRY'!CK294),'DATA ENTRY'!P294,""))))</f>
        <v/>
      </c>
      <c r="J295" s="107" t="str">
        <f>IF('DATA ENTRY'!CK294="","",IF('DATA ENTRY'!Q294="","",IF($D$4="All Post",'DATA ENTRY'!Q294,IF(AND($D$4='DATA ENTRY'!CK294),'DATA ENTRY'!Q294,""))))</f>
        <v/>
      </c>
      <c r="K295" s="3" t="str">
        <f>IF('DATA ENTRY'!CK294="","",IF('DATA ENTRY'!R294="","",IF($D$4="All Post",'DATA ENTRY'!R294,IF(AND($D$4='DATA ENTRY'!CK294),'DATA ENTRY'!R294,""))))</f>
        <v/>
      </c>
      <c r="L295" s="3" t="str">
        <f>IF('DATA ENTRY'!CK294="","",IF('DATA ENTRY'!S294="","",IF($D$4="All Post",'DATA ENTRY'!S294,IF(AND($D$4='DATA ENTRY'!CK294),'DATA ENTRY'!S294,""))))</f>
        <v/>
      </c>
      <c r="M295" s="3" t="str">
        <f>IF('DATA ENTRY'!CK294="","",IF('DATA ENTRY'!E294="","",IF($D$4="All Post",'DATA ENTRY'!E294,IF(AND($D$4='DATA ENTRY'!CK294),'DATA ENTRY'!E294,""))))</f>
        <v/>
      </c>
      <c r="N295" s="3" t="str">
        <f>IF('DATA ENTRY'!CK294="","",IF('DATA ENTRY'!W294="","",IF($D$4="All Post",'DATA ENTRY'!W294,IF(AND($D$4='DATA ENTRY'!CK294),'DATA ENTRY'!W294,""))))</f>
        <v/>
      </c>
      <c r="O295" s="3" t="str">
        <f>IF('DATA ENTRY'!CK294="","",IF('DATA ENTRY'!X294="","",IF($D$4="All Post",'DATA ENTRY'!X294,IF(AND($D$4='DATA ENTRY'!CK294),'DATA ENTRY'!X294,""))))</f>
        <v/>
      </c>
      <c r="P295" s="3" t="str">
        <f>IF('DATA ENTRY'!CK294="","",IF('DATA ENTRY'!G294="","",IF($D$4="All Post",'DATA ENTRY'!G294,IF(AND($D$4='DATA ENTRY'!CK294),'DATA ENTRY'!G294,""))))</f>
        <v/>
      </c>
      <c r="S295">
        <f t="shared" si="67"/>
        <v>0</v>
      </c>
      <c r="T295" t="str">
        <f t="shared" si="68"/>
        <v/>
      </c>
      <c r="BZ295" t="str">
        <f t="shared" si="69"/>
        <v/>
      </c>
      <c r="CA295" t="str">
        <f t="shared" si="70"/>
        <v/>
      </c>
      <c r="CB295" s="224">
        <v>289</v>
      </c>
      <c r="CC295" s="3" t="str">
        <f>IF('DATA ENTRY'!CK294="","",IF('DATA ENTRY'!B294="","",IF(AND($CD$4='DATA ENTRY'!CK294,$CG$4='DATA ENTRY'!D294),'DATA ENTRY'!B294,"")))</f>
        <v/>
      </c>
      <c r="CD295" s="3" t="str">
        <f>IF('DATA ENTRY'!CK294="","",IF('DATA ENTRY'!C294="","",IF(AND($CD$4='DATA ENTRY'!CK294,$CG$4='DATA ENTRY'!D294),'DATA ENTRY'!C294,"")))</f>
        <v/>
      </c>
      <c r="CE295" s="4" t="str">
        <f>IF('DATA ENTRY'!CK294="","",IF('DATA ENTRY'!I294="","",IF(AND($CD$4='DATA ENTRY'!CK294,$CG$4='DATA ENTRY'!D294),'DATA ENTRY'!I294,"")))</f>
        <v/>
      </c>
      <c r="CF295" s="4" t="str">
        <f>IF('DATA ENTRY'!CK294="","",IF('DATA ENTRY'!CK294="","",IF(AND($CD$4='DATA ENTRY'!CK294,$CG$4='DATA ENTRY'!D294),'DATA ENTRY'!CK294,"")))</f>
        <v/>
      </c>
      <c r="CG295" s="3" t="str">
        <f>IF('DATA ENTRY'!CK294="","",IF('DATA ENTRY'!N294="","",IF(AND($CD$4='DATA ENTRY'!CK294,$CG$4='DATA ENTRY'!D294),'DATA ENTRY'!N294,"")))</f>
        <v/>
      </c>
      <c r="CH295" s="107" t="str">
        <f>IF('DATA ENTRY'!CK294="","",IF('DATA ENTRY'!O294="","",IF(AND($CD$4='DATA ENTRY'!CK294,$CG$4='DATA ENTRY'!D294),'DATA ENTRY'!O294,"")))</f>
        <v/>
      </c>
      <c r="CI295" s="3" t="str">
        <f>IF('DATA ENTRY'!CK294="","",IF('DATA ENTRY'!P294="","",IF(AND($CD$4='DATA ENTRY'!CK294,$CG$4='DATA ENTRY'!D294),'DATA ENTRY'!P294,"")))</f>
        <v/>
      </c>
      <c r="CJ295" s="107" t="str">
        <f>IF('DATA ENTRY'!CK294="","",IF('DATA ENTRY'!Q294="","",IF(AND($CD$4='DATA ENTRY'!CK294,$CG$4='DATA ENTRY'!D294),'DATA ENTRY'!Q294,"")))</f>
        <v/>
      </c>
      <c r="CK295" s="3" t="str">
        <f>IF('DATA ENTRY'!CK294="","",IF('DATA ENTRY'!R294="","",IF(AND($CD$4='DATA ENTRY'!CK294,$CG$4='DATA ENTRY'!D294),'DATA ENTRY'!R294,"")))</f>
        <v/>
      </c>
      <c r="CL295" s="3" t="str">
        <f>IF('DATA ENTRY'!CK294="","",IF('DATA ENTRY'!S294="","",IF(AND($CD$4='DATA ENTRY'!CK294,$CG$4='DATA ENTRY'!D294),'DATA ENTRY'!S294,"")))</f>
        <v/>
      </c>
      <c r="CM295" s="3" t="str">
        <f>IF('DATA ENTRY'!CK294="","",IF('DATA ENTRY'!E294="","",IF(AND($CD$4='DATA ENTRY'!CK294,$CG$4='DATA ENTRY'!D294),'DATA ENTRY'!E294,"")))</f>
        <v/>
      </c>
      <c r="CN295" s="3" t="str">
        <f>IF('DATA ENTRY'!CK294="","",IF('DATA ENTRY'!W294="","",IF(AND($CD$4='DATA ENTRY'!CK294,$CG$4='DATA ENTRY'!D294),'DATA ENTRY'!W294,"")))</f>
        <v/>
      </c>
      <c r="CO295" s="3" t="str">
        <f>IF('DATA ENTRY'!CK294="","",IF('DATA ENTRY'!X294="","",IF(AND($CD$4='DATA ENTRY'!CK294,$CG$4='DATA ENTRY'!D294),'DATA ENTRY'!X294,"")))</f>
        <v/>
      </c>
      <c r="CP295" s="108" t="str">
        <f t="shared" si="71"/>
        <v/>
      </c>
      <c r="CQ295" s="108" t="str">
        <f>IF('DATA ENTRY'!CK294="","",IF('DATA ENTRY'!G294="","",IF(AND($CD$4='DATA ENTRY'!CK294,$CG$4='DATA ENTRY'!D294),'DATA ENTRY'!G294,"")))</f>
        <v/>
      </c>
      <c r="CR295" s="230" t="str">
        <f>IF('DATA ENTRY'!CK294="","",IF('DATA ENTRY'!D294="","",IF(AND($CD$4='DATA ENTRY'!CK294,$CG$4='DATA ENTRY'!D294),'DATA ENTRY'!D294,"")))</f>
        <v/>
      </c>
      <c r="CS295">
        <f t="shared" si="72"/>
        <v>0</v>
      </c>
      <c r="CT295">
        <f t="shared" si="73"/>
        <v>0</v>
      </c>
      <c r="CV295" s="139"/>
      <c r="CX295">
        <f t="shared" si="74"/>
        <v>0</v>
      </c>
      <c r="DB295" t="str">
        <f t="shared" si="81"/>
        <v/>
      </c>
      <c r="DC295" t="str">
        <f t="shared" si="82"/>
        <v/>
      </c>
      <c r="DD295" s="224">
        <v>289</v>
      </c>
      <c r="DE295" s="3" t="str">
        <f>IF('DATA ENTRY'!CK294="","",IF('DATA ENTRY'!B294="","",IF(AND($DF$4='DATA ENTRY'!D294),'DATA ENTRY'!B294,"")))</f>
        <v/>
      </c>
      <c r="DF295" s="3" t="str">
        <f>IF('DATA ENTRY'!CK294="","",IF('DATA ENTRY'!C294="","",IF(AND($DF$4='DATA ENTRY'!D294),'DATA ENTRY'!C294,"")))</f>
        <v/>
      </c>
      <c r="DG295" s="4" t="str">
        <f>IF('DATA ENTRY'!CK294="","",IF('DATA ENTRY'!I294="","",IF(AND($DF$4='DATA ENTRY'!D294),'DATA ENTRY'!I294,"")))</f>
        <v/>
      </c>
      <c r="DH295" s="4" t="str">
        <f>IF('DATA ENTRY'!CK294="","",IF('DATA ENTRY'!CK294="","",IF(AND($DF$4='DATA ENTRY'!D294),'DATA ENTRY'!CK294,"")))</f>
        <v/>
      </c>
      <c r="DI295" s="3" t="str">
        <f>IF('DATA ENTRY'!CK294="","",IF('DATA ENTRY'!N294="","",IF(AND($DF$4='DATA ENTRY'!D294),'DATA ENTRY'!N294,"")))</f>
        <v/>
      </c>
      <c r="DJ295" s="107" t="str">
        <f>IF('DATA ENTRY'!CK294="","",IF('DATA ENTRY'!O294="","",IF(AND($DF$4='DATA ENTRY'!D294),'DATA ENTRY'!O294,"")))</f>
        <v/>
      </c>
      <c r="DK295" s="3" t="str">
        <f>IF('DATA ENTRY'!CK294="","",IF('DATA ENTRY'!P294="","",IF(AND($DF$4='DATA ENTRY'!D294),'DATA ENTRY'!P294,"")))</f>
        <v/>
      </c>
      <c r="DL295" s="107" t="str">
        <f>IF('DATA ENTRY'!CK294="","",IF('DATA ENTRY'!Q294="","",IF(AND($DF$4='DATA ENTRY'!D294),'DATA ENTRY'!Q294,"")))</f>
        <v/>
      </c>
      <c r="DM295" s="3" t="str">
        <f>IF('DATA ENTRY'!CK294="","",IF('DATA ENTRY'!R294="","",IF(AND($DF$4='DATA ENTRY'!D294),'DATA ENTRY'!R294,"")))</f>
        <v/>
      </c>
      <c r="DN295" s="107" t="str">
        <f>IF('DATA ENTRY'!CK294="","",IF('DATA ENTRY'!S294="","",IF(AND($DF$4='DATA ENTRY'!D294),'DATA ENTRY'!S294,"")))</f>
        <v/>
      </c>
      <c r="DO295" s="3" t="str">
        <f>IF('DATA ENTRY'!CK294="","",IF('DATA ENTRY'!E294="","",IF(AND($DF$4='DATA ENTRY'!D294),'DATA ENTRY'!E294,"")))</f>
        <v/>
      </c>
      <c r="DP295" s="3" t="str">
        <f>IF('DATA ENTRY'!CK294="","",IF('DATA ENTRY'!D294="","",IF(AND($DF$4='DATA ENTRY'!D294),'DATA ENTRY'!D294,"")))</f>
        <v/>
      </c>
      <c r="DQ295" s="3" t="str">
        <f>IF('DATA ENTRY'!CK294="","",IF('DATA ENTRY'!W294="","",IF(AND($DF$4='DATA ENTRY'!D294),'DATA ENTRY'!W294,"")))</f>
        <v/>
      </c>
      <c r="DR295" s="3" t="str">
        <f>IF('DATA ENTRY'!CK294="","",IF('DATA ENTRY'!X294="","",IF(AND($DF$4='DATA ENTRY'!D294),'DATA ENTRY'!X294,"")))</f>
        <v/>
      </c>
      <c r="DS295" s="108" t="str">
        <f t="shared" si="75"/>
        <v/>
      </c>
      <c r="DT295" s="108" t="str">
        <f>IF('DATA ENTRY'!CK294="","",IF('DATA ENTRY'!D294="","",IF(AND($DF$4='DATA ENTRY'!D294),'DATA ENTRY'!G294,"")))</f>
        <v/>
      </c>
      <c r="DY295">
        <f t="shared" si="76"/>
        <v>0</v>
      </c>
      <c r="EB295" t="str">
        <f t="shared" si="77"/>
        <v/>
      </c>
      <c r="EC295" t="str">
        <f t="shared" si="78"/>
        <v/>
      </c>
      <c r="ED295" s="224">
        <v>289</v>
      </c>
      <c r="EE295" s="3" t="str">
        <f>IF('DATA ENTRY'!CK294="","",IF('DATA ENTRY'!B294="","",IF(AND($EF$4='DATA ENTRY'!G294,$EH$4='DATA ENTRY'!F294),'DATA ENTRY'!B294,"")))</f>
        <v/>
      </c>
      <c r="EF295" s="3" t="str">
        <f>IF('DATA ENTRY'!CK294="","",IF('DATA ENTRY'!C294="","",IF(AND($EF$4='DATA ENTRY'!G294,$EH$4='DATA ENTRY'!F294),'DATA ENTRY'!C294,"")))</f>
        <v/>
      </c>
      <c r="EG295" s="4" t="str">
        <f>IF('DATA ENTRY'!CK294="","",IF('DATA ENTRY'!I294="","",IF(AND($EF$4='DATA ENTRY'!G294,$EH$4='DATA ENTRY'!F294),'DATA ENTRY'!I294,"")))</f>
        <v/>
      </c>
      <c r="EH295" s="4" t="str">
        <f>IF('DATA ENTRY'!CK294="","",IF('DATA ENTRY'!CK294="","",IF(AND($EF$4='DATA ENTRY'!G294,$EH$4='DATA ENTRY'!F294),'DATA ENTRY'!CK294,"")))</f>
        <v/>
      </c>
      <c r="EI295" s="3" t="str">
        <f>IF('DATA ENTRY'!CK294="","",IF('DATA ENTRY'!N294="","",IF(AND($EF$4='DATA ENTRY'!G294,$EH$4='DATA ENTRY'!F294),'DATA ENTRY'!N294,"")))</f>
        <v/>
      </c>
      <c r="EJ295" s="107" t="str">
        <f>IF('DATA ENTRY'!CK294="","",IF('DATA ENTRY'!O294="","",IF(AND($EF$4='DATA ENTRY'!G294,$EH$4='DATA ENTRY'!F294),'DATA ENTRY'!O294,"")))</f>
        <v/>
      </c>
      <c r="EK295" s="3" t="str">
        <f>IF('DATA ENTRY'!CK294="","",IF('DATA ENTRY'!P294="","",IF(AND($EF$4='DATA ENTRY'!G294,$EH$4='DATA ENTRY'!F294),'DATA ENTRY'!P294,"")))</f>
        <v/>
      </c>
      <c r="EL295" s="107" t="str">
        <f>IF('DATA ENTRY'!CK294="","",IF('DATA ENTRY'!Q294="","",IF(AND($EF$4='DATA ENTRY'!G294,$EH$4='DATA ENTRY'!F294),'DATA ENTRY'!Q294,"")))</f>
        <v/>
      </c>
      <c r="EM295" s="3" t="str">
        <f>IF('DATA ENTRY'!CK294="","",IF('DATA ENTRY'!R294="","",IF(AND($EF$4='DATA ENTRY'!G294,$EH$4='DATA ENTRY'!F294),'DATA ENTRY'!R294,"")))</f>
        <v/>
      </c>
      <c r="EN295" s="107" t="str">
        <f>IF('DATA ENTRY'!CK294="","",IF('DATA ENTRY'!S294="","",IF(AND($EF$4='DATA ENTRY'!G294,$EH$4='DATA ENTRY'!F294),'DATA ENTRY'!S294,"")))</f>
        <v/>
      </c>
      <c r="EO295" s="3" t="str">
        <f>IF('DATA ENTRY'!CK294="","",IF('DATA ENTRY'!E294="","",IF(AND($EF$4='DATA ENTRY'!G294,$EH$4='DATA ENTRY'!F294),'DATA ENTRY'!E294,"")))</f>
        <v/>
      </c>
      <c r="EP295" s="3" t="str">
        <f>IF('DATA ENTRY'!CK294="","",IF('DATA ENTRY'!D294="","",IF(AND($EF$4='DATA ENTRY'!G294,$EH$4='DATA ENTRY'!F294),'DATA ENTRY'!D294,"")))</f>
        <v/>
      </c>
      <c r="EQ295" s="3" t="str">
        <f>IF('DATA ENTRY'!CK294="","",IF('DATA ENTRY'!W294="","",IF(AND($EF$4='DATA ENTRY'!G294,$EH$4='DATA ENTRY'!F294),'DATA ENTRY'!W294,"")))</f>
        <v/>
      </c>
      <c r="ER295" s="3" t="str">
        <f>IF('DATA ENTRY'!CK294="","",IF('DATA ENTRY'!X294="","",IF(AND($EF$4='DATA ENTRY'!G294,$EH$4='DATA ENTRY'!F294),'DATA ENTRY'!X294,"")))</f>
        <v/>
      </c>
      <c r="ES295" s="108" t="str">
        <f t="shared" si="79"/>
        <v/>
      </c>
      <c r="ET295" s="108" t="str">
        <f>IF('DATA ENTRY'!CK294="","",IF('DATA ENTRY'!D294="","",IF(AND($EF$4='DATA ENTRY'!G294,$EH$4='DATA ENTRY'!F294),'DATA ENTRY'!G294,"")))</f>
        <v/>
      </c>
      <c r="EY295">
        <f t="shared" si="80"/>
        <v>0</v>
      </c>
    </row>
    <row r="296" spans="1:155">
      <c r="A296" t="str">
        <f>IF(S296=0,"",1+(MAX($A$7:A295)))</f>
        <v/>
      </c>
      <c r="B296" s="224">
        <v>290</v>
      </c>
      <c r="C296" s="3" t="str">
        <f>IF('DATA ENTRY'!CK295="","",IF('DATA ENTRY'!B295="","",IF($D$4="All Post",'DATA ENTRY'!B295,IF(AND($D$4='DATA ENTRY'!CK295),'DATA ENTRY'!B295,""))))</f>
        <v/>
      </c>
      <c r="D296" s="3" t="str">
        <f>IF('DATA ENTRY'!CK295="","",IF('DATA ENTRY'!C295="","",IF($D$4="All Post",'DATA ENTRY'!C295,IF(AND($D$4='DATA ENTRY'!CK295),'DATA ENTRY'!C295,""))))</f>
        <v/>
      </c>
      <c r="E296" s="4" t="str">
        <f>IF('DATA ENTRY'!CK295="","",IF('DATA ENTRY'!I295="","",IF($D$4="All Post",'DATA ENTRY'!I295,IF(AND($D$4='DATA ENTRY'!CK295),'DATA ENTRY'!I295,""))))</f>
        <v/>
      </c>
      <c r="F296" s="4" t="str">
        <f>IF('DATA ENTRY'!CK295="","",IF('DATA ENTRY'!CK295="","",IF($D$4="All Post",'DATA ENTRY'!CK295,IF(AND($D$4='DATA ENTRY'!CK295),'DATA ENTRY'!CK295,""))))</f>
        <v/>
      </c>
      <c r="G296" s="3" t="str">
        <f>IF('DATA ENTRY'!CK295="","",IF('DATA ENTRY'!N295="","",IF($D$4="All Post",'DATA ENTRY'!N295,IF(AND($D$4='DATA ENTRY'!CK295),'DATA ENTRY'!N295,""))))</f>
        <v/>
      </c>
      <c r="H296" s="107" t="str">
        <f>IF('DATA ENTRY'!CK295="","",IF('DATA ENTRY'!O295="","",IF($D$4="All Post",'DATA ENTRY'!O295,IF(AND($D$4='DATA ENTRY'!CK295),'DATA ENTRY'!O295,""))))</f>
        <v/>
      </c>
      <c r="I296" s="3" t="str">
        <f>IF('DATA ENTRY'!CK295="","",IF('DATA ENTRY'!P295="","",IF($D$4="All Post",'DATA ENTRY'!P295,IF(AND($D$4='DATA ENTRY'!CK295),'DATA ENTRY'!P295,""))))</f>
        <v/>
      </c>
      <c r="J296" s="107" t="str">
        <f>IF('DATA ENTRY'!CK295="","",IF('DATA ENTRY'!Q295="","",IF($D$4="All Post",'DATA ENTRY'!Q295,IF(AND($D$4='DATA ENTRY'!CK295),'DATA ENTRY'!Q295,""))))</f>
        <v/>
      </c>
      <c r="K296" s="3" t="str">
        <f>IF('DATA ENTRY'!CK295="","",IF('DATA ENTRY'!R295="","",IF($D$4="All Post",'DATA ENTRY'!R295,IF(AND($D$4='DATA ENTRY'!CK295),'DATA ENTRY'!R295,""))))</f>
        <v/>
      </c>
      <c r="L296" s="3" t="str">
        <f>IF('DATA ENTRY'!CK295="","",IF('DATA ENTRY'!S295="","",IF($D$4="All Post",'DATA ENTRY'!S295,IF(AND($D$4='DATA ENTRY'!CK295),'DATA ENTRY'!S295,""))))</f>
        <v/>
      </c>
      <c r="M296" s="3" t="str">
        <f>IF('DATA ENTRY'!CK295="","",IF('DATA ENTRY'!E295="","",IF($D$4="All Post",'DATA ENTRY'!E295,IF(AND($D$4='DATA ENTRY'!CK295),'DATA ENTRY'!E295,""))))</f>
        <v/>
      </c>
      <c r="N296" s="3" t="str">
        <f>IF('DATA ENTRY'!CK295="","",IF('DATA ENTRY'!W295="","",IF($D$4="All Post",'DATA ENTRY'!W295,IF(AND($D$4='DATA ENTRY'!CK295),'DATA ENTRY'!W295,""))))</f>
        <v/>
      </c>
      <c r="O296" s="3" t="str">
        <f>IF('DATA ENTRY'!CK295="","",IF('DATA ENTRY'!X295="","",IF($D$4="All Post",'DATA ENTRY'!X295,IF(AND($D$4='DATA ENTRY'!CK295),'DATA ENTRY'!X295,""))))</f>
        <v/>
      </c>
      <c r="P296" s="3" t="str">
        <f>IF('DATA ENTRY'!CK295="","",IF('DATA ENTRY'!G295="","",IF($D$4="All Post",'DATA ENTRY'!G295,IF(AND($D$4='DATA ENTRY'!CK295),'DATA ENTRY'!G295,""))))</f>
        <v/>
      </c>
      <c r="S296">
        <f t="shared" si="67"/>
        <v>0</v>
      </c>
      <c r="T296" t="str">
        <f t="shared" si="68"/>
        <v/>
      </c>
      <c r="BZ296" t="str">
        <f t="shared" si="69"/>
        <v/>
      </c>
      <c r="CA296" t="str">
        <f t="shared" si="70"/>
        <v/>
      </c>
      <c r="CB296" s="224">
        <v>290</v>
      </c>
      <c r="CC296" s="3" t="str">
        <f>IF('DATA ENTRY'!CK295="","",IF('DATA ENTRY'!B295="","",IF(AND($CD$4='DATA ENTRY'!CK295,$CG$4='DATA ENTRY'!D295),'DATA ENTRY'!B295,"")))</f>
        <v/>
      </c>
      <c r="CD296" s="3" t="str">
        <f>IF('DATA ENTRY'!CK295="","",IF('DATA ENTRY'!C295="","",IF(AND($CD$4='DATA ENTRY'!CK295,$CG$4='DATA ENTRY'!D295),'DATA ENTRY'!C295,"")))</f>
        <v/>
      </c>
      <c r="CE296" s="4" t="str">
        <f>IF('DATA ENTRY'!CK295="","",IF('DATA ENTRY'!I295="","",IF(AND($CD$4='DATA ENTRY'!CK295,$CG$4='DATA ENTRY'!D295),'DATA ENTRY'!I295,"")))</f>
        <v/>
      </c>
      <c r="CF296" s="4" t="str">
        <f>IF('DATA ENTRY'!CK295="","",IF('DATA ENTRY'!CK295="","",IF(AND($CD$4='DATA ENTRY'!CK295,$CG$4='DATA ENTRY'!D295),'DATA ENTRY'!CK295,"")))</f>
        <v/>
      </c>
      <c r="CG296" s="3" t="str">
        <f>IF('DATA ENTRY'!CK295="","",IF('DATA ENTRY'!N295="","",IF(AND($CD$4='DATA ENTRY'!CK295,$CG$4='DATA ENTRY'!D295),'DATA ENTRY'!N295,"")))</f>
        <v/>
      </c>
      <c r="CH296" s="107" t="str">
        <f>IF('DATA ENTRY'!CK295="","",IF('DATA ENTRY'!O295="","",IF(AND($CD$4='DATA ENTRY'!CK295,$CG$4='DATA ENTRY'!D295),'DATA ENTRY'!O295,"")))</f>
        <v/>
      </c>
      <c r="CI296" s="3" t="str">
        <f>IF('DATA ENTRY'!CK295="","",IF('DATA ENTRY'!P295="","",IF(AND($CD$4='DATA ENTRY'!CK295,$CG$4='DATA ENTRY'!D295),'DATA ENTRY'!P295,"")))</f>
        <v/>
      </c>
      <c r="CJ296" s="107" t="str">
        <f>IF('DATA ENTRY'!CK295="","",IF('DATA ENTRY'!Q295="","",IF(AND($CD$4='DATA ENTRY'!CK295,$CG$4='DATA ENTRY'!D295),'DATA ENTRY'!Q295,"")))</f>
        <v/>
      </c>
      <c r="CK296" s="3" t="str">
        <f>IF('DATA ENTRY'!CK295="","",IF('DATA ENTRY'!R295="","",IF(AND($CD$4='DATA ENTRY'!CK295,$CG$4='DATA ENTRY'!D295),'DATA ENTRY'!R295,"")))</f>
        <v/>
      </c>
      <c r="CL296" s="3" t="str">
        <f>IF('DATA ENTRY'!CK295="","",IF('DATA ENTRY'!S295="","",IF(AND($CD$4='DATA ENTRY'!CK295,$CG$4='DATA ENTRY'!D295),'DATA ENTRY'!S295,"")))</f>
        <v/>
      </c>
      <c r="CM296" s="3" t="str">
        <f>IF('DATA ENTRY'!CK295="","",IF('DATA ENTRY'!E295="","",IF(AND($CD$4='DATA ENTRY'!CK295,$CG$4='DATA ENTRY'!D295),'DATA ENTRY'!E295,"")))</f>
        <v/>
      </c>
      <c r="CN296" s="3" t="str">
        <f>IF('DATA ENTRY'!CK295="","",IF('DATA ENTRY'!W295="","",IF(AND($CD$4='DATA ENTRY'!CK295,$CG$4='DATA ENTRY'!D295),'DATA ENTRY'!W295,"")))</f>
        <v/>
      </c>
      <c r="CO296" s="3" t="str">
        <f>IF('DATA ENTRY'!CK295="","",IF('DATA ENTRY'!X295="","",IF(AND($CD$4='DATA ENTRY'!CK295,$CG$4='DATA ENTRY'!D295),'DATA ENTRY'!X295,"")))</f>
        <v/>
      </c>
      <c r="CP296" s="108" t="str">
        <f t="shared" si="71"/>
        <v/>
      </c>
      <c r="CQ296" s="108" t="str">
        <f>IF('DATA ENTRY'!CK295="","",IF('DATA ENTRY'!G295="","",IF(AND($CD$4='DATA ENTRY'!CK295,$CG$4='DATA ENTRY'!D295),'DATA ENTRY'!G295,"")))</f>
        <v/>
      </c>
      <c r="CR296" s="230" t="str">
        <f>IF('DATA ENTRY'!CK295="","",IF('DATA ENTRY'!D295="","",IF(AND($CD$4='DATA ENTRY'!CK295,$CG$4='DATA ENTRY'!D295),'DATA ENTRY'!D295,"")))</f>
        <v/>
      </c>
      <c r="CS296">
        <f t="shared" si="72"/>
        <v>0</v>
      </c>
      <c r="CT296">
        <f t="shared" si="73"/>
        <v>0</v>
      </c>
      <c r="CV296" s="139"/>
      <c r="CX296">
        <f t="shared" si="74"/>
        <v>0</v>
      </c>
      <c r="DB296" t="str">
        <f t="shared" si="81"/>
        <v/>
      </c>
      <c r="DC296" t="str">
        <f t="shared" si="82"/>
        <v/>
      </c>
      <c r="DD296" s="224">
        <v>290</v>
      </c>
      <c r="DE296" s="3" t="str">
        <f>IF('DATA ENTRY'!CK295="","",IF('DATA ENTRY'!B295="","",IF(AND($DF$4='DATA ENTRY'!D295),'DATA ENTRY'!B295,"")))</f>
        <v/>
      </c>
      <c r="DF296" s="3" t="str">
        <f>IF('DATA ENTRY'!CK295="","",IF('DATA ENTRY'!C295="","",IF(AND($DF$4='DATA ENTRY'!D295),'DATA ENTRY'!C295,"")))</f>
        <v/>
      </c>
      <c r="DG296" s="4" t="str">
        <f>IF('DATA ENTRY'!CK295="","",IF('DATA ENTRY'!I295="","",IF(AND($DF$4='DATA ENTRY'!D295),'DATA ENTRY'!I295,"")))</f>
        <v/>
      </c>
      <c r="DH296" s="4" t="str">
        <f>IF('DATA ENTRY'!CK295="","",IF('DATA ENTRY'!CK295="","",IF(AND($DF$4='DATA ENTRY'!D295),'DATA ENTRY'!CK295,"")))</f>
        <v/>
      </c>
      <c r="DI296" s="3" t="str">
        <f>IF('DATA ENTRY'!CK295="","",IF('DATA ENTRY'!N295="","",IF(AND($DF$4='DATA ENTRY'!D295),'DATA ENTRY'!N295,"")))</f>
        <v/>
      </c>
      <c r="DJ296" s="107" t="str">
        <f>IF('DATA ENTRY'!CK295="","",IF('DATA ENTRY'!O295="","",IF(AND($DF$4='DATA ENTRY'!D295),'DATA ENTRY'!O295,"")))</f>
        <v/>
      </c>
      <c r="DK296" s="3" t="str">
        <f>IF('DATA ENTRY'!CK295="","",IF('DATA ENTRY'!P295="","",IF(AND($DF$4='DATA ENTRY'!D295),'DATA ENTRY'!P295,"")))</f>
        <v/>
      </c>
      <c r="DL296" s="107" t="str">
        <f>IF('DATA ENTRY'!CK295="","",IF('DATA ENTRY'!Q295="","",IF(AND($DF$4='DATA ENTRY'!D295),'DATA ENTRY'!Q295,"")))</f>
        <v/>
      </c>
      <c r="DM296" s="3" t="str">
        <f>IF('DATA ENTRY'!CK295="","",IF('DATA ENTRY'!R295="","",IF(AND($DF$4='DATA ENTRY'!D295),'DATA ENTRY'!R295,"")))</f>
        <v/>
      </c>
      <c r="DN296" s="107" t="str">
        <f>IF('DATA ENTRY'!CK295="","",IF('DATA ENTRY'!S295="","",IF(AND($DF$4='DATA ENTRY'!D295),'DATA ENTRY'!S295,"")))</f>
        <v/>
      </c>
      <c r="DO296" s="3" t="str">
        <f>IF('DATA ENTRY'!CK295="","",IF('DATA ENTRY'!E295="","",IF(AND($DF$4='DATA ENTRY'!D295),'DATA ENTRY'!E295,"")))</f>
        <v/>
      </c>
      <c r="DP296" s="3" t="str">
        <f>IF('DATA ENTRY'!CK295="","",IF('DATA ENTRY'!D295="","",IF(AND($DF$4='DATA ENTRY'!D295),'DATA ENTRY'!D295,"")))</f>
        <v/>
      </c>
      <c r="DQ296" s="3" t="str">
        <f>IF('DATA ENTRY'!CK295="","",IF('DATA ENTRY'!W295="","",IF(AND($DF$4='DATA ENTRY'!D295),'DATA ENTRY'!W295,"")))</f>
        <v/>
      </c>
      <c r="DR296" s="3" t="str">
        <f>IF('DATA ENTRY'!CK295="","",IF('DATA ENTRY'!X295="","",IF(AND($DF$4='DATA ENTRY'!D295),'DATA ENTRY'!X295,"")))</f>
        <v/>
      </c>
      <c r="DS296" s="108" t="str">
        <f t="shared" si="75"/>
        <v/>
      </c>
      <c r="DT296" s="108" t="str">
        <f>IF('DATA ENTRY'!CK295="","",IF('DATA ENTRY'!D295="","",IF(AND($DF$4='DATA ENTRY'!D295),'DATA ENTRY'!G295,"")))</f>
        <v/>
      </c>
      <c r="DY296">
        <f t="shared" si="76"/>
        <v>0</v>
      </c>
      <c r="EB296" t="str">
        <f t="shared" si="77"/>
        <v/>
      </c>
      <c r="EC296" t="str">
        <f t="shared" si="78"/>
        <v/>
      </c>
      <c r="ED296" s="224">
        <v>290</v>
      </c>
      <c r="EE296" s="3" t="str">
        <f>IF('DATA ENTRY'!CK295="","",IF('DATA ENTRY'!B295="","",IF(AND($EF$4='DATA ENTRY'!G295,$EH$4='DATA ENTRY'!F295),'DATA ENTRY'!B295,"")))</f>
        <v/>
      </c>
      <c r="EF296" s="3" t="str">
        <f>IF('DATA ENTRY'!CK295="","",IF('DATA ENTRY'!C295="","",IF(AND($EF$4='DATA ENTRY'!G295,$EH$4='DATA ENTRY'!F295),'DATA ENTRY'!C295,"")))</f>
        <v/>
      </c>
      <c r="EG296" s="4" t="str">
        <f>IF('DATA ENTRY'!CK295="","",IF('DATA ENTRY'!I295="","",IF(AND($EF$4='DATA ENTRY'!G295,$EH$4='DATA ENTRY'!F295),'DATA ENTRY'!I295,"")))</f>
        <v/>
      </c>
      <c r="EH296" s="4" t="str">
        <f>IF('DATA ENTRY'!CK295="","",IF('DATA ENTRY'!CK295="","",IF(AND($EF$4='DATA ENTRY'!G295,$EH$4='DATA ENTRY'!F295),'DATA ENTRY'!CK295,"")))</f>
        <v/>
      </c>
      <c r="EI296" s="3" t="str">
        <f>IF('DATA ENTRY'!CK295="","",IF('DATA ENTRY'!N295="","",IF(AND($EF$4='DATA ENTRY'!G295,$EH$4='DATA ENTRY'!F295),'DATA ENTRY'!N295,"")))</f>
        <v/>
      </c>
      <c r="EJ296" s="107" t="str">
        <f>IF('DATA ENTRY'!CK295="","",IF('DATA ENTRY'!O295="","",IF(AND($EF$4='DATA ENTRY'!G295,$EH$4='DATA ENTRY'!F295),'DATA ENTRY'!O295,"")))</f>
        <v/>
      </c>
      <c r="EK296" s="3" t="str">
        <f>IF('DATA ENTRY'!CK295="","",IF('DATA ENTRY'!P295="","",IF(AND($EF$4='DATA ENTRY'!G295,$EH$4='DATA ENTRY'!F295),'DATA ENTRY'!P295,"")))</f>
        <v/>
      </c>
      <c r="EL296" s="107" t="str">
        <f>IF('DATA ENTRY'!CK295="","",IF('DATA ENTRY'!Q295="","",IF(AND($EF$4='DATA ENTRY'!G295,$EH$4='DATA ENTRY'!F295),'DATA ENTRY'!Q295,"")))</f>
        <v/>
      </c>
      <c r="EM296" s="3" t="str">
        <f>IF('DATA ENTRY'!CK295="","",IF('DATA ENTRY'!R295="","",IF(AND($EF$4='DATA ENTRY'!G295,$EH$4='DATA ENTRY'!F295),'DATA ENTRY'!R295,"")))</f>
        <v/>
      </c>
      <c r="EN296" s="107" t="str">
        <f>IF('DATA ENTRY'!CK295="","",IF('DATA ENTRY'!S295="","",IF(AND($EF$4='DATA ENTRY'!G295,$EH$4='DATA ENTRY'!F295),'DATA ENTRY'!S295,"")))</f>
        <v/>
      </c>
      <c r="EO296" s="3" t="str">
        <f>IF('DATA ENTRY'!CK295="","",IF('DATA ENTRY'!E295="","",IF(AND($EF$4='DATA ENTRY'!G295,$EH$4='DATA ENTRY'!F295),'DATA ENTRY'!E295,"")))</f>
        <v/>
      </c>
      <c r="EP296" s="3" t="str">
        <f>IF('DATA ENTRY'!CK295="","",IF('DATA ENTRY'!D295="","",IF(AND($EF$4='DATA ENTRY'!G295,$EH$4='DATA ENTRY'!F295),'DATA ENTRY'!D295,"")))</f>
        <v/>
      </c>
      <c r="EQ296" s="3" t="str">
        <f>IF('DATA ENTRY'!CK295="","",IF('DATA ENTRY'!W295="","",IF(AND($EF$4='DATA ENTRY'!G295,$EH$4='DATA ENTRY'!F295),'DATA ENTRY'!W295,"")))</f>
        <v/>
      </c>
      <c r="ER296" s="3" t="str">
        <f>IF('DATA ENTRY'!CK295="","",IF('DATA ENTRY'!X295="","",IF(AND($EF$4='DATA ENTRY'!G295,$EH$4='DATA ENTRY'!F295),'DATA ENTRY'!X295,"")))</f>
        <v/>
      </c>
      <c r="ES296" s="108" t="str">
        <f t="shared" si="79"/>
        <v/>
      </c>
      <c r="ET296" s="108" t="str">
        <f>IF('DATA ENTRY'!CK295="","",IF('DATA ENTRY'!D295="","",IF(AND($EF$4='DATA ENTRY'!G295,$EH$4='DATA ENTRY'!F295),'DATA ENTRY'!G295,"")))</f>
        <v/>
      </c>
      <c r="EY296">
        <f t="shared" si="80"/>
        <v>0</v>
      </c>
    </row>
    <row r="297" spans="1:155">
      <c r="A297" t="str">
        <f>IF(S297=0,"",1+(MAX($A$7:A296)))</f>
        <v/>
      </c>
      <c r="B297" s="224">
        <v>291</v>
      </c>
      <c r="C297" s="3" t="str">
        <f>IF('DATA ENTRY'!CK296="","",IF('DATA ENTRY'!B296="","",IF($D$4="All Post",'DATA ENTRY'!B296,IF(AND($D$4='DATA ENTRY'!CK296),'DATA ENTRY'!B296,""))))</f>
        <v/>
      </c>
      <c r="D297" s="3" t="str">
        <f>IF('DATA ENTRY'!CK296="","",IF('DATA ENTRY'!C296="","",IF($D$4="All Post",'DATA ENTRY'!C296,IF(AND($D$4='DATA ENTRY'!CK296),'DATA ENTRY'!C296,""))))</f>
        <v/>
      </c>
      <c r="E297" s="4" t="str">
        <f>IF('DATA ENTRY'!CK296="","",IF('DATA ENTRY'!I296="","",IF($D$4="All Post",'DATA ENTRY'!I296,IF(AND($D$4='DATA ENTRY'!CK296),'DATA ENTRY'!I296,""))))</f>
        <v/>
      </c>
      <c r="F297" s="4" t="str">
        <f>IF('DATA ENTRY'!CK296="","",IF('DATA ENTRY'!CK296="","",IF($D$4="All Post",'DATA ENTRY'!CK296,IF(AND($D$4='DATA ENTRY'!CK296),'DATA ENTRY'!CK296,""))))</f>
        <v/>
      </c>
      <c r="G297" s="3" t="str">
        <f>IF('DATA ENTRY'!CK296="","",IF('DATA ENTRY'!N296="","",IF($D$4="All Post",'DATA ENTRY'!N296,IF(AND($D$4='DATA ENTRY'!CK296),'DATA ENTRY'!N296,""))))</f>
        <v/>
      </c>
      <c r="H297" s="107" t="str">
        <f>IF('DATA ENTRY'!CK296="","",IF('DATA ENTRY'!O296="","",IF($D$4="All Post",'DATA ENTRY'!O296,IF(AND($D$4='DATA ENTRY'!CK296),'DATA ENTRY'!O296,""))))</f>
        <v/>
      </c>
      <c r="I297" s="3" t="str">
        <f>IF('DATA ENTRY'!CK296="","",IF('DATA ENTRY'!P296="","",IF($D$4="All Post",'DATA ENTRY'!P296,IF(AND($D$4='DATA ENTRY'!CK296),'DATA ENTRY'!P296,""))))</f>
        <v/>
      </c>
      <c r="J297" s="107" t="str">
        <f>IF('DATA ENTRY'!CK296="","",IF('DATA ENTRY'!Q296="","",IF($D$4="All Post",'DATA ENTRY'!Q296,IF(AND($D$4='DATA ENTRY'!CK296),'DATA ENTRY'!Q296,""))))</f>
        <v/>
      </c>
      <c r="K297" s="3" t="str">
        <f>IF('DATA ENTRY'!CK296="","",IF('DATA ENTRY'!R296="","",IF($D$4="All Post",'DATA ENTRY'!R296,IF(AND($D$4='DATA ENTRY'!CK296),'DATA ENTRY'!R296,""))))</f>
        <v/>
      </c>
      <c r="L297" s="3" t="str">
        <f>IF('DATA ENTRY'!CK296="","",IF('DATA ENTRY'!S296="","",IF($D$4="All Post",'DATA ENTRY'!S296,IF(AND($D$4='DATA ENTRY'!CK296),'DATA ENTRY'!S296,""))))</f>
        <v/>
      </c>
      <c r="M297" s="3" t="str">
        <f>IF('DATA ENTRY'!CK296="","",IF('DATA ENTRY'!E296="","",IF($D$4="All Post",'DATA ENTRY'!E296,IF(AND($D$4='DATA ENTRY'!CK296),'DATA ENTRY'!E296,""))))</f>
        <v/>
      </c>
      <c r="N297" s="3" t="str">
        <f>IF('DATA ENTRY'!CK296="","",IF('DATA ENTRY'!W296="","",IF($D$4="All Post",'DATA ENTRY'!W296,IF(AND($D$4='DATA ENTRY'!CK296),'DATA ENTRY'!W296,""))))</f>
        <v/>
      </c>
      <c r="O297" s="3" t="str">
        <f>IF('DATA ENTRY'!CK296="","",IF('DATA ENTRY'!X296="","",IF($D$4="All Post",'DATA ENTRY'!X296,IF(AND($D$4='DATA ENTRY'!CK296),'DATA ENTRY'!X296,""))))</f>
        <v/>
      </c>
      <c r="P297" s="3" t="str">
        <f>IF('DATA ENTRY'!CK296="","",IF('DATA ENTRY'!G296="","",IF($D$4="All Post",'DATA ENTRY'!G296,IF(AND($D$4='DATA ENTRY'!CK296),'DATA ENTRY'!G296,""))))</f>
        <v/>
      </c>
      <c r="S297">
        <f t="shared" si="67"/>
        <v>0</v>
      </c>
      <c r="T297" t="str">
        <f t="shared" si="68"/>
        <v/>
      </c>
      <c r="BZ297" t="str">
        <f t="shared" si="69"/>
        <v/>
      </c>
      <c r="CA297" t="str">
        <f t="shared" si="70"/>
        <v/>
      </c>
      <c r="CB297" s="224">
        <v>291</v>
      </c>
      <c r="CC297" s="3" t="str">
        <f>IF('DATA ENTRY'!CK296="","",IF('DATA ENTRY'!B296="","",IF(AND($CD$4='DATA ENTRY'!CK296,$CG$4='DATA ENTRY'!D296),'DATA ENTRY'!B296,"")))</f>
        <v/>
      </c>
      <c r="CD297" s="3" t="str">
        <f>IF('DATA ENTRY'!CK296="","",IF('DATA ENTRY'!C296="","",IF(AND($CD$4='DATA ENTRY'!CK296,$CG$4='DATA ENTRY'!D296),'DATA ENTRY'!C296,"")))</f>
        <v/>
      </c>
      <c r="CE297" s="4" t="str">
        <f>IF('DATA ENTRY'!CK296="","",IF('DATA ENTRY'!I296="","",IF(AND($CD$4='DATA ENTRY'!CK296,$CG$4='DATA ENTRY'!D296),'DATA ENTRY'!I296,"")))</f>
        <v/>
      </c>
      <c r="CF297" s="4" t="str">
        <f>IF('DATA ENTRY'!CK296="","",IF('DATA ENTRY'!CK296="","",IF(AND($CD$4='DATA ENTRY'!CK296,$CG$4='DATA ENTRY'!D296),'DATA ENTRY'!CK296,"")))</f>
        <v/>
      </c>
      <c r="CG297" s="3" t="str">
        <f>IF('DATA ENTRY'!CK296="","",IF('DATA ENTRY'!N296="","",IF(AND($CD$4='DATA ENTRY'!CK296,$CG$4='DATA ENTRY'!D296),'DATA ENTRY'!N296,"")))</f>
        <v/>
      </c>
      <c r="CH297" s="107" t="str">
        <f>IF('DATA ENTRY'!CK296="","",IF('DATA ENTRY'!O296="","",IF(AND($CD$4='DATA ENTRY'!CK296,$CG$4='DATA ENTRY'!D296),'DATA ENTRY'!O296,"")))</f>
        <v/>
      </c>
      <c r="CI297" s="3" t="str">
        <f>IF('DATA ENTRY'!CK296="","",IF('DATA ENTRY'!P296="","",IF(AND($CD$4='DATA ENTRY'!CK296,$CG$4='DATA ENTRY'!D296),'DATA ENTRY'!P296,"")))</f>
        <v/>
      </c>
      <c r="CJ297" s="107" t="str">
        <f>IF('DATA ENTRY'!CK296="","",IF('DATA ENTRY'!Q296="","",IF(AND($CD$4='DATA ENTRY'!CK296,$CG$4='DATA ENTRY'!D296),'DATA ENTRY'!Q296,"")))</f>
        <v/>
      </c>
      <c r="CK297" s="3" t="str">
        <f>IF('DATA ENTRY'!CK296="","",IF('DATA ENTRY'!R296="","",IF(AND($CD$4='DATA ENTRY'!CK296,$CG$4='DATA ENTRY'!D296),'DATA ENTRY'!R296,"")))</f>
        <v/>
      </c>
      <c r="CL297" s="3" t="str">
        <f>IF('DATA ENTRY'!CK296="","",IF('DATA ENTRY'!S296="","",IF(AND($CD$4='DATA ENTRY'!CK296,$CG$4='DATA ENTRY'!D296),'DATA ENTRY'!S296,"")))</f>
        <v/>
      </c>
      <c r="CM297" s="3" t="str">
        <f>IF('DATA ENTRY'!CK296="","",IF('DATA ENTRY'!E296="","",IF(AND($CD$4='DATA ENTRY'!CK296,$CG$4='DATA ENTRY'!D296),'DATA ENTRY'!E296,"")))</f>
        <v/>
      </c>
      <c r="CN297" s="3" t="str">
        <f>IF('DATA ENTRY'!CK296="","",IF('DATA ENTRY'!W296="","",IF(AND($CD$4='DATA ENTRY'!CK296,$CG$4='DATA ENTRY'!D296),'DATA ENTRY'!W296,"")))</f>
        <v/>
      </c>
      <c r="CO297" s="3" t="str">
        <f>IF('DATA ENTRY'!CK296="","",IF('DATA ENTRY'!X296="","",IF(AND($CD$4='DATA ENTRY'!CK296,$CG$4='DATA ENTRY'!D296),'DATA ENTRY'!X296,"")))</f>
        <v/>
      </c>
      <c r="CP297" s="108" t="str">
        <f t="shared" si="71"/>
        <v/>
      </c>
      <c r="CQ297" s="108" t="str">
        <f>IF('DATA ENTRY'!CK296="","",IF('DATA ENTRY'!G296="","",IF(AND($CD$4='DATA ENTRY'!CK296,$CG$4='DATA ENTRY'!D296),'DATA ENTRY'!G296,"")))</f>
        <v/>
      </c>
      <c r="CR297" s="230" t="str">
        <f>IF('DATA ENTRY'!CK296="","",IF('DATA ENTRY'!D296="","",IF(AND($CD$4='DATA ENTRY'!CK296,$CG$4='DATA ENTRY'!D296),'DATA ENTRY'!D296,"")))</f>
        <v/>
      </c>
      <c r="CS297">
        <f t="shared" si="72"/>
        <v>0</v>
      </c>
      <c r="CT297">
        <f t="shared" si="73"/>
        <v>0</v>
      </c>
      <c r="CV297" s="139"/>
      <c r="CX297">
        <f t="shared" si="74"/>
        <v>0</v>
      </c>
      <c r="DB297" t="str">
        <f t="shared" si="81"/>
        <v/>
      </c>
      <c r="DC297" t="str">
        <f t="shared" si="82"/>
        <v/>
      </c>
      <c r="DD297" s="224">
        <v>291</v>
      </c>
      <c r="DE297" s="3" t="str">
        <f>IF('DATA ENTRY'!CK296="","",IF('DATA ENTRY'!B296="","",IF(AND($DF$4='DATA ENTRY'!D296),'DATA ENTRY'!B296,"")))</f>
        <v/>
      </c>
      <c r="DF297" s="3" t="str">
        <f>IF('DATA ENTRY'!CK296="","",IF('DATA ENTRY'!C296="","",IF(AND($DF$4='DATA ENTRY'!D296),'DATA ENTRY'!C296,"")))</f>
        <v/>
      </c>
      <c r="DG297" s="4" t="str">
        <f>IF('DATA ENTRY'!CK296="","",IF('DATA ENTRY'!I296="","",IF(AND($DF$4='DATA ENTRY'!D296),'DATA ENTRY'!I296,"")))</f>
        <v/>
      </c>
      <c r="DH297" s="4" t="str">
        <f>IF('DATA ENTRY'!CK296="","",IF('DATA ENTRY'!CK296="","",IF(AND($DF$4='DATA ENTRY'!D296),'DATA ENTRY'!CK296,"")))</f>
        <v/>
      </c>
      <c r="DI297" s="3" t="str">
        <f>IF('DATA ENTRY'!CK296="","",IF('DATA ENTRY'!N296="","",IF(AND($DF$4='DATA ENTRY'!D296),'DATA ENTRY'!N296,"")))</f>
        <v/>
      </c>
      <c r="DJ297" s="107" t="str">
        <f>IF('DATA ENTRY'!CK296="","",IF('DATA ENTRY'!O296="","",IF(AND($DF$4='DATA ENTRY'!D296),'DATA ENTRY'!O296,"")))</f>
        <v/>
      </c>
      <c r="DK297" s="3" t="str">
        <f>IF('DATA ENTRY'!CK296="","",IF('DATA ENTRY'!P296="","",IF(AND($DF$4='DATA ENTRY'!D296),'DATA ENTRY'!P296,"")))</f>
        <v/>
      </c>
      <c r="DL297" s="107" t="str">
        <f>IF('DATA ENTRY'!CK296="","",IF('DATA ENTRY'!Q296="","",IF(AND($DF$4='DATA ENTRY'!D296),'DATA ENTRY'!Q296,"")))</f>
        <v/>
      </c>
      <c r="DM297" s="3" t="str">
        <f>IF('DATA ENTRY'!CK296="","",IF('DATA ENTRY'!R296="","",IF(AND($DF$4='DATA ENTRY'!D296),'DATA ENTRY'!R296,"")))</f>
        <v/>
      </c>
      <c r="DN297" s="107" t="str">
        <f>IF('DATA ENTRY'!CK296="","",IF('DATA ENTRY'!S296="","",IF(AND($DF$4='DATA ENTRY'!D296),'DATA ENTRY'!S296,"")))</f>
        <v/>
      </c>
      <c r="DO297" s="3" t="str">
        <f>IF('DATA ENTRY'!CK296="","",IF('DATA ENTRY'!E296="","",IF(AND($DF$4='DATA ENTRY'!D296),'DATA ENTRY'!E296,"")))</f>
        <v/>
      </c>
      <c r="DP297" s="3" t="str">
        <f>IF('DATA ENTRY'!CK296="","",IF('DATA ENTRY'!D296="","",IF(AND($DF$4='DATA ENTRY'!D296),'DATA ENTRY'!D296,"")))</f>
        <v/>
      </c>
      <c r="DQ297" s="3" t="str">
        <f>IF('DATA ENTRY'!CK296="","",IF('DATA ENTRY'!W296="","",IF(AND($DF$4='DATA ENTRY'!D296),'DATA ENTRY'!W296,"")))</f>
        <v/>
      </c>
      <c r="DR297" s="3" t="str">
        <f>IF('DATA ENTRY'!CK296="","",IF('DATA ENTRY'!X296="","",IF(AND($DF$4='DATA ENTRY'!D296),'DATA ENTRY'!X296,"")))</f>
        <v/>
      </c>
      <c r="DS297" s="108" t="str">
        <f t="shared" si="75"/>
        <v/>
      </c>
      <c r="DT297" s="108" t="str">
        <f>IF('DATA ENTRY'!CK296="","",IF('DATA ENTRY'!D296="","",IF(AND($DF$4='DATA ENTRY'!D296),'DATA ENTRY'!G296,"")))</f>
        <v/>
      </c>
      <c r="DY297">
        <f t="shared" si="76"/>
        <v>0</v>
      </c>
      <c r="EB297" t="str">
        <f t="shared" si="77"/>
        <v/>
      </c>
      <c r="EC297" t="str">
        <f t="shared" si="78"/>
        <v/>
      </c>
      <c r="ED297" s="224">
        <v>291</v>
      </c>
      <c r="EE297" s="3" t="str">
        <f>IF('DATA ENTRY'!CK296="","",IF('DATA ENTRY'!B296="","",IF(AND($EF$4='DATA ENTRY'!G296,$EH$4='DATA ENTRY'!F296),'DATA ENTRY'!B296,"")))</f>
        <v/>
      </c>
      <c r="EF297" s="3" t="str">
        <f>IF('DATA ENTRY'!CK296="","",IF('DATA ENTRY'!C296="","",IF(AND($EF$4='DATA ENTRY'!G296,$EH$4='DATA ENTRY'!F296),'DATA ENTRY'!C296,"")))</f>
        <v/>
      </c>
      <c r="EG297" s="4" t="str">
        <f>IF('DATA ENTRY'!CK296="","",IF('DATA ENTRY'!I296="","",IF(AND($EF$4='DATA ENTRY'!G296,$EH$4='DATA ENTRY'!F296),'DATA ENTRY'!I296,"")))</f>
        <v/>
      </c>
      <c r="EH297" s="4" t="str">
        <f>IF('DATA ENTRY'!CK296="","",IF('DATA ENTRY'!CK296="","",IF(AND($EF$4='DATA ENTRY'!G296,$EH$4='DATA ENTRY'!F296),'DATA ENTRY'!CK296,"")))</f>
        <v/>
      </c>
      <c r="EI297" s="3" t="str">
        <f>IF('DATA ENTRY'!CK296="","",IF('DATA ENTRY'!N296="","",IF(AND($EF$4='DATA ENTRY'!G296,$EH$4='DATA ENTRY'!F296),'DATA ENTRY'!N296,"")))</f>
        <v/>
      </c>
      <c r="EJ297" s="107" t="str">
        <f>IF('DATA ENTRY'!CK296="","",IF('DATA ENTRY'!O296="","",IF(AND($EF$4='DATA ENTRY'!G296,$EH$4='DATA ENTRY'!F296),'DATA ENTRY'!O296,"")))</f>
        <v/>
      </c>
      <c r="EK297" s="3" t="str">
        <f>IF('DATA ENTRY'!CK296="","",IF('DATA ENTRY'!P296="","",IF(AND($EF$4='DATA ENTRY'!G296,$EH$4='DATA ENTRY'!F296),'DATA ENTRY'!P296,"")))</f>
        <v/>
      </c>
      <c r="EL297" s="107" t="str">
        <f>IF('DATA ENTRY'!CK296="","",IF('DATA ENTRY'!Q296="","",IF(AND($EF$4='DATA ENTRY'!G296,$EH$4='DATA ENTRY'!F296),'DATA ENTRY'!Q296,"")))</f>
        <v/>
      </c>
      <c r="EM297" s="3" t="str">
        <f>IF('DATA ENTRY'!CK296="","",IF('DATA ENTRY'!R296="","",IF(AND($EF$4='DATA ENTRY'!G296,$EH$4='DATA ENTRY'!F296),'DATA ENTRY'!R296,"")))</f>
        <v/>
      </c>
      <c r="EN297" s="107" t="str">
        <f>IF('DATA ENTRY'!CK296="","",IF('DATA ENTRY'!S296="","",IF(AND($EF$4='DATA ENTRY'!G296,$EH$4='DATA ENTRY'!F296),'DATA ENTRY'!S296,"")))</f>
        <v/>
      </c>
      <c r="EO297" s="3" t="str">
        <f>IF('DATA ENTRY'!CK296="","",IF('DATA ENTRY'!E296="","",IF(AND($EF$4='DATA ENTRY'!G296,$EH$4='DATA ENTRY'!F296),'DATA ENTRY'!E296,"")))</f>
        <v/>
      </c>
      <c r="EP297" s="3" t="str">
        <f>IF('DATA ENTRY'!CK296="","",IF('DATA ENTRY'!D296="","",IF(AND($EF$4='DATA ENTRY'!G296,$EH$4='DATA ENTRY'!F296),'DATA ENTRY'!D296,"")))</f>
        <v/>
      </c>
      <c r="EQ297" s="3" t="str">
        <f>IF('DATA ENTRY'!CK296="","",IF('DATA ENTRY'!W296="","",IF(AND($EF$4='DATA ENTRY'!G296,$EH$4='DATA ENTRY'!F296),'DATA ENTRY'!W296,"")))</f>
        <v/>
      </c>
      <c r="ER297" s="3" t="str">
        <f>IF('DATA ENTRY'!CK296="","",IF('DATA ENTRY'!X296="","",IF(AND($EF$4='DATA ENTRY'!G296,$EH$4='DATA ENTRY'!F296),'DATA ENTRY'!X296,"")))</f>
        <v/>
      </c>
      <c r="ES297" s="108" t="str">
        <f t="shared" si="79"/>
        <v/>
      </c>
      <c r="ET297" s="108" t="str">
        <f>IF('DATA ENTRY'!CK296="","",IF('DATA ENTRY'!D296="","",IF(AND($EF$4='DATA ENTRY'!G296,$EH$4='DATA ENTRY'!F296),'DATA ENTRY'!G296,"")))</f>
        <v/>
      </c>
      <c r="EY297">
        <f t="shared" si="80"/>
        <v>0</v>
      </c>
    </row>
    <row r="298" spans="1:155">
      <c r="A298" t="str">
        <f>IF(S298=0,"",1+(MAX($A$7:A297)))</f>
        <v/>
      </c>
      <c r="B298" s="224">
        <v>292</v>
      </c>
      <c r="C298" s="3" t="str">
        <f>IF('DATA ENTRY'!CK297="","",IF('DATA ENTRY'!B297="","",IF($D$4="All Post",'DATA ENTRY'!B297,IF(AND($D$4='DATA ENTRY'!CK297),'DATA ENTRY'!B297,""))))</f>
        <v/>
      </c>
      <c r="D298" s="3" t="str">
        <f>IF('DATA ENTRY'!CK297="","",IF('DATA ENTRY'!C297="","",IF($D$4="All Post",'DATA ENTRY'!C297,IF(AND($D$4='DATA ENTRY'!CK297),'DATA ENTRY'!C297,""))))</f>
        <v/>
      </c>
      <c r="E298" s="4" t="str">
        <f>IF('DATA ENTRY'!CK297="","",IF('DATA ENTRY'!I297="","",IF($D$4="All Post",'DATA ENTRY'!I297,IF(AND($D$4='DATA ENTRY'!CK297),'DATA ENTRY'!I297,""))))</f>
        <v/>
      </c>
      <c r="F298" s="4" t="str">
        <f>IF('DATA ENTRY'!CK297="","",IF('DATA ENTRY'!CK297="","",IF($D$4="All Post",'DATA ENTRY'!CK297,IF(AND($D$4='DATA ENTRY'!CK297),'DATA ENTRY'!CK297,""))))</f>
        <v/>
      </c>
      <c r="G298" s="3" t="str">
        <f>IF('DATA ENTRY'!CK297="","",IF('DATA ENTRY'!N297="","",IF($D$4="All Post",'DATA ENTRY'!N297,IF(AND($D$4='DATA ENTRY'!CK297),'DATA ENTRY'!N297,""))))</f>
        <v/>
      </c>
      <c r="H298" s="107" t="str">
        <f>IF('DATA ENTRY'!CK297="","",IF('DATA ENTRY'!O297="","",IF($D$4="All Post",'DATA ENTRY'!O297,IF(AND($D$4='DATA ENTRY'!CK297),'DATA ENTRY'!O297,""))))</f>
        <v/>
      </c>
      <c r="I298" s="3" t="str">
        <f>IF('DATA ENTRY'!CK297="","",IF('DATA ENTRY'!P297="","",IF($D$4="All Post",'DATA ENTRY'!P297,IF(AND($D$4='DATA ENTRY'!CK297),'DATA ENTRY'!P297,""))))</f>
        <v/>
      </c>
      <c r="J298" s="107" t="str">
        <f>IF('DATA ENTRY'!CK297="","",IF('DATA ENTRY'!Q297="","",IF($D$4="All Post",'DATA ENTRY'!Q297,IF(AND($D$4='DATA ENTRY'!CK297),'DATA ENTRY'!Q297,""))))</f>
        <v/>
      </c>
      <c r="K298" s="3" t="str">
        <f>IF('DATA ENTRY'!CK297="","",IF('DATA ENTRY'!R297="","",IF($D$4="All Post",'DATA ENTRY'!R297,IF(AND($D$4='DATA ENTRY'!CK297),'DATA ENTRY'!R297,""))))</f>
        <v/>
      </c>
      <c r="L298" s="3" t="str">
        <f>IF('DATA ENTRY'!CK297="","",IF('DATA ENTRY'!S297="","",IF($D$4="All Post",'DATA ENTRY'!S297,IF(AND($D$4='DATA ENTRY'!CK297),'DATA ENTRY'!S297,""))))</f>
        <v/>
      </c>
      <c r="M298" s="3" t="str">
        <f>IF('DATA ENTRY'!CK297="","",IF('DATA ENTRY'!E297="","",IF($D$4="All Post",'DATA ENTRY'!E297,IF(AND($D$4='DATA ENTRY'!CK297),'DATA ENTRY'!E297,""))))</f>
        <v/>
      </c>
      <c r="N298" s="3" t="str">
        <f>IF('DATA ENTRY'!CK297="","",IF('DATA ENTRY'!W297="","",IF($D$4="All Post",'DATA ENTRY'!W297,IF(AND($D$4='DATA ENTRY'!CK297),'DATA ENTRY'!W297,""))))</f>
        <v/>
      </c>
      <c r="O298" s="3" t="str">
        <f>IF('DATA ENTRY'!CK297="","",IF('DATA ENTRY'!X297="","",IF($D$4="All Post",'DATA ENTRY'!X297,IF(AND($D$4='DATA ENTRY'!CK297),'DATA ENTRY'!X297,""))))</f>
        <v/>
      </c>
      <c r="P298" s="3" t="str">
        <f>IF('DATA ENTRY'!CK297="","",IF('DATA ENTRY'!G297="","",IF($D$4="All Post",'DATA ENTRY'!G297,IF(AND($D$4='DATA ENTRY'!CK297),'DATA ENTRY'!G297,""))))</f>
        <v/>
      </c>
      <c r="S298">
        <f t="shared" si="67"/>
        <v>0</v>
      </c>
      <c r="T298" t="str">
        <f t="shared" si="68"/>
        <v/>
      </c>
      <c r="BZ298" t="str">
        <f t="shared" si="69"/>
        <v/>
      </c>
      <c r="CA298" t="str">
        <f t="shared" si="70"/>
        <v/>
      </c>
      <c r="CB298" s="224">
        <v>292</v>
      </c>
      <c r="CC298" s="3" t="str">
        <f>IF('DATA ENTRY'!CK297="","",IF('DATA ENTRY'!B297="","",IF(AND($CD$4='DATA ENTRY'!CK297,$CG$4='DATA ENTRY'!D297),'DATA ENTRY'!B297,"")))</f>
        <v/>
      </c>
      <c r="CD298" s="3" t="str">
        <f>IF('DATA ENTRY'!CK297="","",IF('DATA ENTRY'!C297="","",IF(AND($CD$4='DATA ENTRY'!CK297,$CG$4='DATA ENTRY'!D297),'DATA ENTRY'!C297,"")))</f>
        <v/>
      </c>
      <c r="CE298" s="4" t="str">
        <f>IF('DATA ENTRY'!CK297="","",IF('DATA ENTRY'!I297="","",IF(AND($CD$4='DATA ENTRY'!CK297,$CG$4='DATA ENTRY'!D297),'DATA ENTRY'!I297,"")))</f>
        <v/>
      </c>
      <c r="CF298" s="4" t="str">
        <f>IF('DATA ENTRY'!CK297="","",IF('DATA ENTRY'!CK297="","",IF(AND($CD$4='DATA ENTRY'!CK297,$CG$4='DATA ENTRY'!D297),'DATA ENTRY'!CK297,"")))</f>
        <v/>
      </c>
      <c r="CG298" s="3" t="str">
        <f>IF('DATA ENTRY'!CK297="","",IF('DATA ENTRY'!N297="","",IF(AND($CD$4='DATA ENTRY'!CK297,$CG$4='DATA ENTRY'!D297),'DATA ENTRY'!N297,"")))</f>
        <v/>
      </c>
      <c r="CH298" s="107" t="str">
        <f>IF('DATA ENTRY'!CK297="","",IF('DATA ENTRY'!O297="","",IF(AND($CD$4='DATA ENTRY'!CK297,$CG$4='DATA ENTRY'!D297),'DATA ENTRY'!O297,"")))</f>
        <v/>
      </c>
      <c r="CI298" s="3" t="str">
        <f>IF('DATA ENTRY'!CK297="","",IF('DATA ENTRY'!P297="","",IF(AND($CD$4='DATA ENTRY'!CK297,$CG$4='DATA ENTRY'!D297),'DATA ENTRY'!P297,"")))</f>
        <v/>
      </c>
      <c r="CJ298" s="107" t="str">
        <f>IF('DATA ENTRY'!CK297="","",IF('DATA ENTRY'!Q297="","",IF(AND($CD$4='DATA ENTRY'!CK297,$CG$4='DATA ENTRY'!D297),'DATA ENTRY'!Q297,"")))</f>
        <v/>
      </c>
      <c r="CK298" s="3" t="str">
        <f>IF('DATA ENTRY'!CK297="","",IF('DATA ENTRY'!R297="","",IF(AND($CD$4='DATA ENTRY'!CK297,$CG$4='DATA ENTRY'!D297),'DATA ENTRY'!R297,"")))</f>
        <v/>
      </c>
      <c r="CL298" s="3" t="str">
        <f>IF('DATA ENTRY'!CK297="","",IF('DATA ENTRY'!S297="","",IF(AND($CD$4='DATA ENTRY'!CK297,$CG$4='DATA ENTRY'!D297),'DATA ENTRY'!S297,"")))</f>
        <v/>
      </c>
      <c r="CM298" s="3" t="str">
        <f>IF('DATA ENTRY'!CK297="","",IF('DATA ENTRY'!E297="","",IF(AND($CD$4='DATA ENTRY'!CK297,$CG$4='DATA ENTRY'!D297),'DATA ENTRY'!E297,"")))</f>
        <v/>
      </c>
      <c r="CN298" s="3" t="str">
        <f>IF('DATA ENTRY'!CK297="","",IF('DATA ENTRY'!W297="","",IF(AND($CD$4='DATA ENTRY'!CK297,$CG$4='DATA ENTRY'!D297),'DATA ENTRY'!W297,"")))</f>
        <v/>
      </c>
      <c r="CO298" s="3" t="str">
        <f>IF('DATA ENTRY'!CK297="","",IF('DATA ENTRY'!X297="","",IF(AND($CD$4='DATA ENTRY'!CK297,$CG$4='DATA ENTRY'!D297),'DATA ENTRY'!X297,"")))</f>
        <v/>
      </c>
      <c r="CP298" s="108" t="str">
        <f t="shared" si="71"/>
        <v/>
      </c>
      <c r="CQ298" s="108" t="str">
        <f>IF('DATA ENTRY'!CK297="","",IF('DATA ENTRY'!G297="","",IF(AND($CD$4='DATA ENTRY'!CK297,$CG$4='DATA ENTRY'!D297),'DATA ENTRY'!G297,"")))</f>
        <v/>
      </c>
      <c r="CR298" s="230" t="str">
        <f>IF('DATA ENTRY'!CK297="","",IF('DATA ENTRY'!D297="","",IF(AND($CD$4='DATA ENTRY'!CK297,$CG$4='DATA ENTRY'!D297),'DATA ENTRY'!D297,"")))</f>
        <v/>
      </c>
      <c r="CS298">
        <f t="shared" si="72"/>
        <v>0</v>
      </c>
      <c r="CT298">
        <f t="shared" si="73"/>
        <v>0</v>
      </c>
      <c r="CV298" s="139"/>
      <c r="CX298">
        <f t="shared" si="74"/>
        <v>0</v>
      </c>
      <c r="DB298" t="str">
        <f t="shared" si="81"/>
        <v/>
      </c>
      <c r="DC298" t="str">
        <f t="shared" si="82"/>
        <v/>
      </c>
      <c r="DD298" s="224">
        <v>292</v>
      </c>
      <c r="DE298" s="3" t="str">
        <f>IF('DATA ENTRY'!CK297="","",IF('DATA ENTRY'!B297="","",IF(AND($DF$4='DATA ENTRY'!D297),'DATA ENTRY'!B297,"")))</f>
        <v/>
      </c>
      <c r="DF298" s="3" t="str">
        <f>IF('DATA ENTRY'!CK297="","",IF('DATA ENTRY'!C297="","",IF(AND($DF$4='DATA ENTRY'!D297),'DATA ENTRY'!C297,"")))</f>
        <v/>
      </c>
      <c r="DG298" s="4" t="str">
        <f>IF('DATA ENTRY'!CK297="","",IF('DATA ENTRY'!I297="","",IF(AND($DF$4='DATA ENTRY'!D297),'DATA ENTRY'!I297,"")))</f>
        <v/>
      </c>
      <c r="DH298" s="4" t="str">
        <f>IF('DATA ENTRY'!CK297="","",IF('DATA ENTRY'!CK297="","",IF(AND($DF$4='DATA ENTRY'!D297),'DATA ENTRY'!CK297,"")))</f>
        <v/>
      </c>
      <c r="DI298" s="3" t="str">
        <f>IF('DATA ENTRY'!CK297="","",IF('DATA ENTRY'!N297="","",IF(AND($DF$4='DATA ENTRY'!D297),'DATA ENTRY'!N297,"")))</f>
        <v/>
      </c>
      <c r="DJ298" s="107" t="str">
        <f>IF('DATA ENTRY'!CK297="","",IF('DATA ENTRY'!O297="","",IF(AND($DF$4='DATA ENTRY'!D297),'DATA ENTRY'!O297,"")))</f>
        <v/>
      </c>
      <c r="DK298" s="3" t="str">
        <f>IF('DATA ENTRY'!CK297="","",IF('DATA ENTRY'!P297="","",IF(AND($DF$4='DATA ENTRY'!D297),'DATA ENTRY'!P297,"")))</f>
        <v/>
      </c>
      <c r="DL298" s="107" t="str">
        <f>IF('DATA ENTRY'!CK297="","",IF('DATA ENTRY'!Q297="","",IF(AND($DF$4='DATA ENTRY'!D297),'DATA ENTRY'!Q297,"")))</f>
        <v/>
      </c>
      <c r="DM298" s="3" t="str">
        <f>IF('DATA ENTRY'!CK297="","",IF('DATA ENTRY'!R297="","",IF(AND($DF$4='DATA ENTRY'!D297),'DATA ENTRY'!R297,"")))</f>
        <v/>
      </c>
      <c r="DN298" s="107" t="str">
        <f>IF('DATA ENTRY'!CK297="","",IF('DATA ENTRY'!S297="","",IF(AND($DF$4='DATA ENTRY'!D297),'DATA ENTRY'!S297,"")))</f>
        <v/>
      </c>
      <c r="DO298" s="3" t="str">
        <f>IF('DATA ENTRY'!CK297="","",IF('DATA ENTRY'!E297="","",IF(AND($DF$4='DATA ENTRY'!D297),'DATA ENTRY'!E297,"")))</f>
        <v/>
      </c>
      <c r="DP298" s="3" t="str">
        <f>IF('DATA ENTRY'!CK297="","",IF('DATA ENTRY'!D297="","",IF(AND($DF$4='DATA ENTRY'!D297),'DATA ENTRY'!D297,"")))</f>
        <v/>
      </c>
      <c r="DQ298" s="3" t="str">
        <f>IF('DATA ENTRY'!CK297="","",IF('DATA ENTRY'!W297="","",IF(AND($DF$4='DATA ENTRY'!D297),'DATA ENTRY'!W297,"")))</f>
        <v/>
      </c>
      <c r="DR298" s="3" t="str">
        <f>IF('DATA ENTRY'!CK297="","",IF('DATA ENTRY'!X297="","",IF(AND($DF$4='DATA ENTRY'!D297),'DATA ENTRY'!X297,"")))</f>
        <v/>
      </c>
      <c r="DS298" s="108" t="str">
        <f t="shared" si="75"/>
        <v/>
      </c>
      <c r="DT298" s="108" t="str">
        <f>IF('DATA ENTRY'!CK297="","",IF('DATA ENTRY'!D297="","",IF(AND($DF$4='DATA ENTRY'!D297),'DATA ENTRY'!G297,"")))</f>
        <v/>
      </c>
      <c r="DY298">
        <f t="shared" si="76"/>
        <v>0</v>
      </c>
      <c r="EB298" t="str">
        <f t="shared" si="77"/>
        <v/>
      </c>
      <c r="EC298" t="str">
        <f t="shared" si="78"/>
        <v/>
      </c>
      <c r="ED298" s="224">
        <v>292</v>
      </c>
      <c r="EE298" s="3" t="str">
        <f>IF('DATA ENTRY'!CK297="","",IF('DATA ENTRY'!B297="","",IF(AND($EF$4='DATA ENTRY'!G297,$EH$4='DATA ENTRY'!F297),'DATA ENTRY'!B297,"")))</f>
        <v/>
      </c>
      <c r="EF298" s="3" t="str">
        <f>IF('DATA ENTRY'!CK297="","",IF('DATA ENTRY'!C297="","",IF(AND($EF$4='DATA ENTRY'!G297,$EH$4='DATA ENTRY'!F297),'DATA ENTRY'!C297,"")))</f>
        <v/>
      </c>
      <c r="EG298" s="4" t="str">
        <f>IF('DATA ENTRY'!CK297="","",IF('DATA ENTRY'!I297="","",IF(AND($EF$4='DATA ENTRY'!G297,$EH$4='DATA ENTRY'!F297),'DATA ENTRY'!I297,"")))</f>
        <v/>
      </c>
      <c r="EH298" s="4" t="str">
        <f>IF('DATA ENTRY'!CK297="","",IF('DATA ENTRY'!CK297="","",IF(AND($EF$4='DATA ENTRY'!G297,$EH$4='DATA ENTRY'!F297),'DATA ENTRY'!CK297,"")))</f>
        <v/>
      </c>
      <c r="EI298" s="3" t="str">
        <f>IF('DATA ENTRY'!CK297="","",IF('DATA ENTRY'!N297="","",IF(AND($EF$4='DATA ENTRY'!G297,$EH$4='DATA ENTRY'!F297),'DATA ENTRY'!N297,"")))</f>
        <v/>
      </c>
      <c r="EJ298" s="107" t="str">
        <f>IF('DATA ENTRY'!CK297="","",IF('DATA ENTRY'!O297="","",IF(AND($EF$4='DATA ENTRY'!G297,$EH$4='DATA ENTRY'!F297),'DATA ENTRY'!O297,"")))</f>
        <v/>
      </c>
      <c r="EK298" s="3" t="str">
        <f>IF('DATA ENTRY'!CK297="","",IF('DATA ENTRY'!P297="","",IF(AND($EF$4='DATA ENTRY'!G297,$EH$4='DATA ENTRY'!F297),'DATA ENTRY'!P297,"")))</f>
        <v/>
      </c>
      <c r="EL298" s="107" t="str">
        <f>IF('DATA ENTRY'!CK297="","",IF('DATA ENTRY'!Q297="","",IF(AND($EF$4='DATA ENTRY'!G297,$EH$4='DATA ENTRY'!F297),'DATA ENTRY'!Q297,"")))</f>
        <v/>
      </c>
      <c r="EM298" s="3" t="str">
        <f>IF('DATA ENTRY'!CK297="","",IF('DATA ENTRY'!R297="","",IF(AND($EF$4='DATA ENTRY'!G297,$EH$4='DATA ENTRY'!F297),'DATA ENTRY'!R297,"")))</f>
        <v/>
      </c>
      <c r="EN298" s="107" t="str">
        <f>IF('DATA ENTRY'!CK297="","",IF('DATA ENTRY'!S297="","",IF(AND($EF$4='DATA ENTRY'!G297,$EH$4='DATA ENTRY'!F297),'DATA ENTRY'!S297,"")))</f>
        <v/>
      </c>
      <c r="EO298" s="3" t="str">
        <f>IF('DATA ENTRY'!CK297="","",IF('DATA ENTRY'!E297="","",IF(AND($EF$4='DATA ENTRY'!G297,$EH$4='DATA ENTRY'!F297),'DATA ENTRY'!E297,"")))</f>
        <v/>
      </c>
      <c r="EP298" s="3" t="str">
        <f>IF('DATA ENTRY'!CK297="","",IF('DATA ENTRY'!D297="","",IF(AND($EF$4='DATA ENTRY'!G297,$EH$4='DATA ENTRY'!F297),'DATA ENTRY'!D297,"")))</f>
        <v/>
      </c>
      <c r="EQ298" s="3" t="str">
        <f>IF('DATA ENTRY'!CK297="","",IF('DATA ENTRY'!W297="","",IF(AND($EF$4='DATA ENTRY'!G297,$EH$4='DATA ENTRY'!F297),'DATA ENTRY'!W297,"")))</f>
        <v/>
      </c>
      <c r="ER298" s="3" t="str">
        <f>IF('DATA ENTRY'!CK297="","",IF('DATA ENTRY'!X297="","",IF(AND($EF$4='DATA ENTRY'!G297,$EH$4='DATA ENTRY'!F297),'DATA ENTRY'!X297,"")))</f>
        <v/>
      </c>
      <c r="ES298" s="108" t="str">
        <f t="shared" si="79"/>
        <v/>
      </c>
      <c r="ET298" s="108" t="str">
        <f>IF('DATA ENTRY'!CK297="","",IF('DATA ENTRY'!D297="","",IF(AND($EF$4='DATA ENTRY'!G297,$EH$4='DATA ENTRY'!F297),'DATA ENTRY'!G297,"")))</f>
        <v/>
      </c>
      <c r="EY298">
        <f t="shared" si="80"/>
        <v>0</v>
      </c>
    </row>
    <row r="299" spans="1:155">
      <c r="A299" t="str">
        <f>IF(S299=0,"",1+(MAX($A$7:A298)))</f>
        <v/>
      </c>
      <c r="B299" s="224">
        <v>293</v>
      </c>
      <c r="C299" s="3" t="str">
        <f>IF('DATA ENTRY'!CK298="","",IF('DATA ENTRY'!B298="","",IF($D$4="All Post",'DATA ENTRY'!B298,IF(AND($D$4='DATA ENTRY'!CK298),'DATA ENTRY'!B298,""))))</f>
        <v/>
      </c>
      <c r="D299" s="3" t="str">
        <f>IF('DATA ENTRY'!CK298="","",IF('DATA ENTRY'!C298="","",IF($D$4="All Post",'DATA ENTRY'!C298,IF(AND($D$4='DATA ENTRY'!CK298),'DATA ENTRY'!C298,""))))</f>
        <v/>
      </c>
      <c r="E299" s="4" t="str">
        <f>IF('DATA ENTRY'!CK298="","",IF('DATA ENTRY'!I298="","",IF($D$4="All Post",'DATA ENTRY'!I298,IF(AND($D$4='DATA ENTRY'!CK298),'DATA ENTRY'!I298,""))))</f>
        <v/>
      </c>
      <c r="F299" s="4" t="str">
        <f>IF('DATA ENTRY'!CK298="","",IF('DATA ENTRY'!CK298="","",IF($D$4="All Post",'DATA ENTRY'!CK298,IF(AND($D$4='DATA ENTRY'!CK298),'DATA ENTRY'!CK298,""))))</f>
        <v/>
      </c>
      <c r="G299" s="3" t="str">
        <f>IF('DATA ENTRY'!CK298="","",IF('DATA ENTRY'!N298="","",IF($D$4="All Post",'DATA ENTRY'!N298,IF(AND($D$4='DATA ENTRY'!CK298),'DATA ENTRY'!N298,""))))</f>
        <v/>
      </c>
      <c r="H299" s="107" t="str">
        <f>IF('DATA ENTRY'!CK298="","",IF('DATA ENTRY'!O298="","",IF($D$4="All Post",'DATA ENTRY'!O298,IF(AND($D$4='DATA ENTRY'!CK298),'DATA ENTRY'!O298,""))))</f>
        <v/>
      </c>
      <c r="I299" s="3" t="str">
        <f>IF('DATA ENTRY'!CK298="","",IF('DATA ENTRY'!P298="","",IF($D$4="All Post",'DATA ENTRY'!P298,IF(AND($D$4='DATA ENTRY'!CK298),'DATA ENTRY'!P298,""))))</f>
        <v/>
      </c>
      <c r="J299" s="107" t="str">
        <f>IF('DATA ENTRY'!CK298="","",IF('DATA ENTRY'!Q298="","",IF($D$4="All Post",'DATA ENTRY'!Q298,IF(AND($D$4='DATA ENTRY'!CK298),'DATA ENTRY'!Q298,""))))</f>
        <v/>
      </c>
      <c r="K299" s="3" t="str">
        <f>IF('DATA ENTRY'!CK298="","",IF('DATA ENTRY'!R298="","",IF($D$4="All Post",'DATA ENTRY'!R298,IF(AND($D$4='DATA ENTRY'!CK298),'DATA ENTRY'!R298,""))))</f>
        <v/>
      </c>
      <c r="L299" s="3" t="str">
        <f>IF('DATA ENTRY'!CK298="","",IF('DATA ENTRY'!S298="","",IF($D$4="All Post",'DATA ENTRY'!S298,IF(AND($D$4='DATA ENTRY'!CK298),'DATA ENTRY'!S298,""))))</f>
        <v/>
      </c>
      <c r="M299" s="3" t="str">
        <f>IF('DATA ENTRY'!CK298="","",IF('DATA ENTRY'!E298="","",IF($D$4="All Post",'DATA ENTRY'!E298,IF(AND($D$4='DATA ENTRY'!CK298),'DATA ENTRY'!E298,""))))</f>
        <v/>
      </c>
      <c r="N299" s="3" t="str">
        <f>IF('DATA ENTRY'!CK298="","",IF('DATA ENTRY'!W298="","",IF($D$4="All Post",'DATA ENTRY'!W298,IF(AND($D$4='DATA ENTRY'!CK298),'DATA ENTRY'!W298,""))))</f>
        <v/>
      </c>
      <c r="O299" s="3" t="str">
        <f>IF('DATA ENTRY'!CK298="","",IF('DATA ENTRY'!X298="","",IF($D$4="All Post",'DATA ENTRY'!X298,IF(AND($D$4='DATA ENTRY'!CK298),'DATA ENTRY'!X298,""))))</f>
        <v/>
      </c>
      <c r="P299" s="3" t="str">
        <f>IF('DATA ENTRY'!CK298="","",IF('DATA ENTRY'!G298="","",IF($D$4="All Post",'DATA ENTRY'!G298,IF(AND($D$4='DATA ENTRY'!CK298),'DATA ENTRY'!G298,""))))</f>
        <v/>
      </c>
      <c r="S299">
        <f t="shared" si="67"/>
        <v>0</v>
      </c>
      <c r="T299" t="str">
        <f t="shared" si="68"/>
        <v/>
      </c>
      <c r="BZ299" t="str">
        <f t="shared" si="69"/>
        <v/>
      </c>
      <c r="CA299" t="str">
        <f t="shared" si="70"/>
        <v/>
      </c>
      <c r="CB299" s="224">
        <v>293</v>
      </c>
      <c r="CC299" s="3" t="str">
        <f>IF('DATA ENTRY'!CK298="","",IF('DATA ENTRY'!B298="","",IF(AND($CD$4='DATA ENTRY'!CK298,$CG$4='DATA ENTRY'!D298),'DATA ENTRY'!B298,"")))</f>
        <v/>
      </c>
      <c r="CD299" s="3" t="str">
        <f>IF('DATA ENTRY'!CK298="","",IF('DATA ENTRY'!C298="","",IF(AND($CD$4='DATA ENTRY'!CK298,$CG$4='DATA ENTRY'!D298),'DATA ENTRY'!C298,"")))</f>
        <v/>
      </c>
      <c r="CE299" s="4" t="str">
        <f>IF('DATA ENTRY'!CK298="","",IF('DATA ENTRY'!I298="","",IF(AND($CD$4='DATA ENTRY'!CK298,$CG$4='DATA ENTRY'!D298),'DATA ENTRY'!I298,"")))</f>
        <v/>
      </c>
      <c r="CF299" s="4" t="str">
        <f>IF('DATA ENTRY'!CK298="","",IF('DATA ENTRY'!CK298="","",IF(AND($CD$4='DATA ENTRY'!CK298,$CG$4='DATA ENTRY'!D298),'DATA ENTRY'!CK298,"")))</f>
        <v/>
      </c>
      <c r="CG299" s="3" t="str">
        <f>IF('DATA ENTRY'!CK298="","",IF('DATA ENTRY'!N298="","",IF(AND($CD$4='DATA ENTRY'!CK298,$CG$4='DATA ENTRY'!D298),'DATA ENTRY'!N298,"")))</f>
        <v/>
      </c>
      <c r="CH299" s="107" t="str">
        <f>IF('DATA ENTRY'!CK298="","",IF('DATA ENTRY'!O298="","",IF(AND($CD$4='DATA ENTRY'!CK298,$CG$4='DATA ENTRY'!D298),'DATA ENTRY'!O298,"")))</f>
        <v/>
      </c>
      <c r="CI299" s="3" t="str">
        <f>IF('DATA ENTRY'!CK298="","",IF('DATA ENTRY'!P298="","",IF(AND($CD$4='DATA ENTRY'!CK298,$CG$4='DATA ENTRY'!D298),'DATA ENTRY'!P298,"")))</f>
        <v/>
      </c>
      <c r="CJ299" s="107" t="str">
        <f>IF('DATA ENTRY'!CK298="","",IF('DATA ENTRY'!Q298="","",IF(AND($CD$4='DATA ENTRY'!CK298,$CG$4='DATA ENTRY'!D298),'DATA ENTRY'!Q298,"")))</f>
        <v/>
      </c>
      <c r="CK299" s="3" t="str">
        <f>IF('DATA ENTRY'!CK298="","",IF('DATA ENTRY'!R298="","",IF(AND($CD$4='DATA ENTRY'!CK298,$CG$4='DATA ENTRY'!D298),'DATA ENTRY'!R298,"")))</f>
        <v/>
      </c>
      <c r="CL299" s="3" t="str">
        <f>IF('DATA ENTRY'!CK298="","",IF('DATA ENTRY'!S298="","",IF(AND($CD$4='DATA ENTRY'!CK298,$CG$4='DATA ENTRY'!D298),'DATA ENTRY'!S298,"")))</f>
        <v/>
      </c>
      <c r="CM299" s="3" t="str">
        <f>IF('DATA ENTRY'!CK298="","",IF('DATA ENTRY'!E298="","",IF(AND($CD$4='DATA ENTRY'!CK298,$CG$4='DATA ENTRY'!D298),'DATA ENTRY'!E298,"")))</f>
        <v/>
      </c>
      <c r="CN299" s="3" t="str">
        <f>IF('DATA ENTRY'!CK298="","",IF('DATA ENTRY'!W298="","",IF(AND($CD$4='DATA ENTRY'!CK298,$CG$4='DATA ENTRY'!D298),'DATA ENTRY'!W298,"")))</f>
        <v/>
      </c>
      <c r="CO299" s="3" t="str">
        <f>IF('DATA ENTRY'!CK298="","",IF('DATA ENTRY'!X298="","",IF(AND($CD$4='DATA ENTRY'!CK298,$CG$4='DATA ENTRY'!D298),'DATA ENTRY'!X298,"")))</f>
        <v/>
      </c>
      <c r="CP299" s="108" t="str">
        <f t="shared" si="71"/>
        <v/>
      </c>
      <c r="CQ299" s="108" t="str">
        <f>IF('DATA ENTRY'!CK298="","",IF('DATA ENTRY'!G298="","",IF(AND($CD$4='DATA ENTRY'!CK298,$CG$4='DATA ENTRY'!D298),'DATA ENTRY'!G298,"")))</f>
        <v/>
      </c>
      <c r="CR299" s="230" t="str">
        <f>IF('DATA ENTRY'!CK298="","",IF('DATA ENTRY'!D298="","",IF(AND($CD$4='DATA ENTRY'!CK298,$CG$4='DATA ENTRY'!D298),'DATA ENTRY'!D298,"")))</f>
        <v/>
      </c>
      <c r="CS299">
        <f t="shared" si="72"/>
        <v>0</v>
      </c>
      <c r="CT299">
        <f t="shared" si="73"/>
        <v>0</v>
      </c>
      <c r="CV299" s="139"/>
      <c r="CX299">
        <f t="shared" si="74"/>
        <v>0</v>
      </c>
      <c r="DB299" t="str">
        <f t="shared" si="81"/>
        <v/>
      </c>
      <c r="DC299" t="str">
        <f t="shared" si="82"/>
        <v/>
      </c>
      <c r="DD299" s="224">
        <v>293</v>
      </c>
      <c r="DE299" s="3" t="str">
        <f>IF('DATA ENTRY'!CK298="","",IF('DATA ENTRY'!B298="","",IF(AND($DF$4='DATA ENTRY'!D298),'DATA ENTRY'!B298,"")))</f>
        <v/>
      </c>
      <c r="DF299" s="3" t="str">
        <f>IF('DATA ENTRY'!CK298="","",IF('DATA ENTRY'!C298="","",IF(AND($DF$4='DATA ENTRY'!D298),'DATA ENTRY'!C298,"")))</f>
        <v/>
      </c>
      <c r="DG299" s="4" t="str">
        <f>IF('DATA ENTRY'!CK298="","",IF('DATA ENTRY'!I298="","",IF(AND($DF$4='DATA ENTRY'!D298),'DATA ENTRY'!I298,"")))</f>
        <v/>
      </c>
      <c r="DH299" s="4" t="str">
        <f>IF('DATA ENTRY'!CK298="","",IF('DATA ENTRY'!CK298="","",IF(AND($DF$4='DATA ENTRY'!D298),'DATA ENTRY'!CK298,"")))</f>
        <v/>
      </c>
      <c r="DI299" s="3" t="str">
        <f>IF('DATA ENTRY'!CK298="","",IF('DATA ENTRY'!N298="","",IF(AND($DF$4='DATA ENTRY'!D298),'DATA ENTRY'!N298,"")))</f>
        <v/>
      </c>
      <c r="DJ299" s="107" t="str">
        <f>IF('DATA ENTRY'!CK298="","",IF('DATA ENTRY'!O298="","",IF(AND($DF$4='DATA ENTRY'!D298),'DATA ENTRY'!O298,"")))</f>
        <v/>
      </c>
      <c r="DK299" s="3" t="str">
        <f>IF('DATA ENTRY'!CK298="","",IF('DATA ENTRY'!P298="","",IF(AND($DF$4='DATA ENTRY'!D298),'DATA ENTRY'!P298,"")))</f>
        <v/>
      </c>
      <c r="DL299" s="107" t="str">
        <f>IF('DATA ENTRY'!CK298="","",IF('DATA ENTRY'!Q298="","",IF(AND($DF$4='DATA ENTRY'!D298),'DATA ENTRY'!Q298,"")))</f>
        <v/>
      </c>
      <c r="DM299" s="3" t="str">
        <f>IF('DATA ENTRY'!CK298="","",IF('DATA ENTRY'!R298="","",IF(AND($DF$4='DATA ENTRY'!D298),'DATA ENTRY'!R298,"")))</f>
        <v/>
      </c>
      <c r="DN299" s="107" t="str">
        <f>IF('DATA ENTRY'!CK298="","",IF('DATA ENTRY'!S298="","",IF(AND($DF$4='DATA ENTRY'!D298),'DATA ENTRY'!S298,"")))</f>
        <v/>
      </c>
      <c r="DO299" s="3" t="str">
        <f>IF('DATA ENTRY'!CK298="","",IF('DATA ENTRY'!E298="","",IF(AND($DF$4='DATA ENTRY'!D298),'DATA ENTRY'!E298,"")))</f>
        <v/>
      </c>
      <c r="DP299" s="3" t="str">
        <f>IF('DATA ENTRY'!CK298="","",IF('DATA ENTRY'!D298="","",IF(AND($DF$4='DATA ENTRY'!D298),'DATA ENTRY'!D298,"")))</f>
        <v/>
      </c>
      <c r="DQ299" s="3" t="str">
        <f>IF('DATA ENTRY'!CK298="","",IF('DATA ENTRY'!W298="","",IF(AND($DF$4='DATA ENTRY'!D298),'DATA ENTRY'!W298,"")))</f>
        <v/>
      </c>
      <c r="DR299" s="3" t="str">
        <f>IF('DATA ENTRY'!CK298="","",IF('DATA ENTRY'!X298="","",IF(AND($DF$4='DATA ENTRY'!D298),'DATA ENTRY'!X298,"")))</f>
        <v/>
      </c>
      <c r="DS299" s="108" t="str">
        <f t="shared" si="75"/>
        <v/>
      </c>
      <c r="DT299" s="108" t="str">
        <f>IF('DATA ENTRY'!CK298="","",IF('DATA ENTRY'!D298="","",IF(AND($DF$4='DATA ENTRY'!D298),'DATA ENTRY'!G298,"")))</f>
        <v/>
      </c>
      <c r="DY299">
        <f t="shared" si="76"/>
        <v>0</v>
      </c>
      <c r="EB299" t="str">
        <f t="shared" si="77"/>
        <v/>
      </c>
      <c r="EC299" t="str">
        <f t="shared" si="78"/>
        <v/>
      </c>
      <c r="ED299" s="224">
        <v>293</v>
      </c>
      <c r="EE299" s="3" t="str">
        <f>IF('DATA ENTRY'!CK298="","",IF('DATA ENTRY'!B298="","",IF(AND($EF$4='DATA ENTRY'!G298,$EH$4='DATA ENTRY'!F298),'DATA ENTRY'!B298,"")))</f>
        <v/>
      </c>
      <c r="EF299" s="3" t="str">
        <f>IF('DATA ENTRY'!CK298="","",IF('DATA ENTRY'!C298="","",IF(AND($EF$4='DATA ENTRY'!G298,$EH$4='DATA ENTRY'!F298),'DATA ENTRY'!C298,"")))</f>
        <v/>
      </c>
      <c r="EG299" s="4" t="str">
        <f>IF('DATA ENTRY'!CK298="","",IF('DATA ENTRY'!I298="","",IF(AND($EF$4='DATA ENTRY'!G298,$EH$4='DATA ENTRY'!F298),'DATA ENTRY'!I298,"")))</f>
        <v/>
      </c>
      <c r="EH299" s="4" t="str">
        <f>IF('DATA ENTRY'!CK298="","",IF('DATA ENTRY'!CK298="","",IF(AND($EF$4='DATA ENTRY'!G298,$EH$4='DATA ENTRY'!F298),'DATA ENTRY'!CK298,"")))</f>
        <v/>
      </c>
      <c r="EI299" s="3" t="str">
        <f>IF('DATA ENTRY'!CK298="","",IF('DATA ENTRY'!N298="","",IF(AND($EF$4='DATA ENTRY'!G298,$EH$4='DATA ENTRY'!F298),'DATA ENTRY'!N298,"")))</f>
        <v/>
      </c>
      <c r="EJ299" s="107" t="str">
        <f>IF('DATA ENTRY'!CK298="","",IF('DATA ENTRY'!O298="","",IF(AND($EF$4='DATA ENTRY'!G298,$EH$4='DATA ENTRY'!F298),'DATA ENTRY'!O298,"")))</f>
        <v/>
      </c>
      <c r="EK299" s="3" t="str">
        <f>IF('DATA ENTRY'!CK298="","",IF('DATA ENTRY'!P298="","",IF(AND($EF$4='DATA ENTRY'!G298,$EH$4='DATA ENTRY'!F298),'DATA ENTRY'!P298,"")))</f>
        <v/>
      </c>
      <c r="EL299" s="107" t="str">
        <f>IF('DATA ENTRY'!CK298="","",IF('DATA ENTRY'!Q298="","",IF(AND($EF$4='DATA ENTRY'!G298,$EH$4='DATA ENTRY'!F298),'DATA ENTRY'!Q298,"")))</f>
        <v/>
      </c>
      <c r="EM299" s="3" t="str">
        <f>IF('DATA ENTRY'!CK298="","",IF('DATA ENTRY'!R298="","",IF(AND($EF$4='DATA ENTRY'!G298,$EH$4='DATA ENTRY'!F298),'DATA ENTRY'!R298,"")))</f>
        <v/>
      </c>
      <c r="EN299" s="107" t="str">
        <f>IF('DATA ENTRY'!CK298="","",IF('DATA ENTRY'!S298="","",IF(AND($EF$4='DATA ENTRY'!G298,$EH$4='DATA ENTRY'!F298),'DATA ENTRY'!S298,"")))</f>
        <v/>
      </c>
      <c r="EO299" s="3" t="str">
        <f>IF('DATA ENTRY'!CK298="","",IF('DATA ENTRY'!E298="","",IF(AND($EF$4='DATA ENTRY'!G298,$EH$4='DATA ENTRY'!F298),'DATA ENTRY'!E298,"")))</f>
        <v/>
      </c>
      <c r="EP299" s="3" t="str">
        <f>IF('DATA ENTRY'!CK298="","",IF('DATA ENTRY'!D298="","",IF(AND($EF$4='DATA ENTRY'!G298,$EH$4='DATA ENTRY'!F298),'DATA ENTRY'!D298,"")))</f>
        <v/>
      </c>
      <c r="EQ299" s="3" t="str">
        <f>IF('DATA ENTRY'!CK298="","",IF('DATA ENTRY'!W298="","",IF(AND($EF$4='DATA ENTRY'!G298,$EH$4='DATA ENTRY'!F298),'DATA ENTRY'!W298,"")))</f>
        <v/>
      </c>
      <c r="ER299" s="3" t="str">
        <f>IF('DATA ENTRY'!CK298="","",IF('DATA ENTRY'!X298="","",IF(AND($EF$4='DATA ENTRY'!G298,$EH$4='DATA ENTRY'!F298),'DATA ENTRY'!X298,"")))</f>
        <v/>
      </c>
      <c r="ES299" s="108" t="str">
        <f t="shared" si="79"/>
        <v/>
      </c>
      <c r="ET299" s="108" t="str">
        <f>IF('DATA ENTRY'!CK298="","",IF('DATA ENTRY'!D298="","",IF(AND($EF$4='DATA ENTRY'!G298,$EH$4='DATA ENTRY'!F298),'DATA ENTRY'!G298,"")))</f>
        <v/>
      </c>
      <c r="EY299">
        <f t="shared" si="80"/>
        <v>0</v>
      </c>
    </row>
    <row r="300" spans="1:155">
      <c r="A300" t="str">
        <f>IF(S300=0,"",1+(MAX($A$7:A299)))</f>
        <v/>
      </c>
      <c r="B300" s="224">
        <v>294</v>
      </c>
      <c r="C300" s="3" t="str">
        <f>IF('DATA ENTRY'!CK299="","",IF('DATA ENTRY'!B299="","",IF($D$4="All Post",'DATA ENTRY'!B299,IF(AND($D$4='DATA ENTRY'!CK299),'DATA ENTRY'!B299,""))))</f>
        <v/>
      </c>
      <c r="D300" s="3" t="str">
        <f>IF('DATA ENTRY'!CK299="","",IF('DATA ENTRY'!C299="","",IF($D$4="All Post",'DATA ENTRY'!C299,IF(AND($D$4='DATA ENTRY'!CK299),'DATA ENTRY'!C299,""))))</f>
        <v/>
      </c>
      <c r="E300" s="4" t="str">
        <f>IF('DATA ENTRY'!CK299="","",IF('DATA ENTRY'!I299="","",IF($D$4="All Post",'DATA ENTRY'!I299,IF(AND($D$4='DATA ENTRY'!CK299),'DATA ENTRY'!I299,""))))</f>
        <v/>
      </c>
      <c r="F300" s="4" t="str">
        <f>IF('DATA ENTRY'!CK299="","",IF('DATA ENTRY'!CK299="","",IF($D$4="All Post",'DATA ENTRY'!CK299,IF(AND($D$4='DATA ENTRY'!CK299),'DATA ENTRY'!CK299,""))))</f>
        <v/>
      </c>
      <c r="G300" s="3" t="str">
        <f>IF('DATA ENTRY'!CK299="","",IF('DATA ENTRY'!N299="","",IF($D$4="All Post",'DATA ENTRY'!N299,IF(AND($D$4='DATA ENTRY'!CK299),'DATA ENTRY'!N299,""))))</f>
        <v/>
      </c>
      <c r="H300" s="107" t="str">
        <f>IF('DATA ENTRY'!CK299="","",IF('DATA ENTRY'!O299="","",IF($D$4="All Post",'DATA ENTRY'!O299,IF(AND($D$4='DATA ENTRY'!CK299),'DATA ENTRY'!O299,""))))</f>
        <v/>
      </c>
      <c r="I300" s="3" t="str">
        <f>IF('DATA ENTRY'!CK299="","",IF('DATA ENTRY'!P299="","",IF($D$4="All Post",'DATA ENTRY'!P299,IF(AND($D$4='DATA ENTRY'!CK299),'DATA ENTRY'!P299,""))))</f>
        <v/>
      </c>
      <c r="J300" s="107" t="str">
        <f>IF('DATA ENTRY'!CK299="","",IF('DATA ENTRY'!Q299="","",IF($D$4="All Post",'DATA ENTRY'!Q299,IF(AND($D$4='DATA ENTRY'!CK299),'DATA ENTRY'!Q299,""))))</f>
        <v/>
      </c>
      <c r="K300" s="3" t="str">
        <f>IF('DATA ENTRY'!CK299="","",IF('DATA ENTRY'!R299="","",IF($D$4="All Post",'DATA ENTRY'!R299,IF(AND($D$4='DATA ENTRY'!CK299),'DATA ENTRY'!R299,""))))</f>
        <v/>
      </c>
      <c r="L300" s="3" t="str">
        <f>IF('DATA ENTRY'!CK299="","",IF('DATA ENTRY'!S299="","",IF($D$4="All Post",'DATA ENTRY'!S299,IF(AND($D$4='DATA ENTRY'!CK299),'DATA ENTRY'!S299,""))))</f>
        <v/>
      </c>
      <c r="M300" s="3" t="str">
        <f>IF('DATA ENTRY'!CK299="","",IF('DATA ENTRY'!E299="","",IF($D$4="All Post",'DATA ENTRY'!E299,IF(AND($D$4='DATA ENTRY'!CK299),'DATA ENTRY'!E299,""))))</f>
        <v/>
      </c>
      <c r="N300" s="3" t="str">
        <f>IF('DATA ENTRY'!CK299="","",IF('DATA ENTRY'!W299="","",IF($D$4="All Post",'DATA ENTRY'!W299,IF(AND($D$4='DATA ENTRY'!CK299),'DATA ENTRY'!W299,""))))</f>
        <v/>
      </c>
      <c r="O300" s="3" t="str">
        <f>IF('DATA ENTRY'!CK299="","",IF('DATA ENTRY'!X299="","",IF($D$4="All Post",'DATA ENTRY'!X299,IF(AND($D$4='DATA ENTRY'!CK299),'DATA ENTRY'!X299,""))))</f>
        <v/>
      </c>
      <c r="P300" s="3" t="str">
        <f>IF('DATA ENTRY'!CK299="","",IF('DATA ENTRY'!G299="","",IF($D$4="All Post",'DATA ENTRY'!G299,IF(AND($D$4='DATA ENTRY'!CK299),'DATA ENTRY'!G299,""))))</f>
        <v/>
      </c>
      <c r="S300">
        <f t="shared" si="67"/>
        <v>0</v>
      </c>
      <c r="T300" t="str">
        <f t="shared" si="68"/>
        <v/>
      </c>
      <c r="BZ300" t="str">
        <f t="shared" si="69"/>
        <v/>
      </c>
      <c r="CA300" t="str">
        <f t="shared" si="70"/>
        <v/>
      </c>
      <c r="CB300" s="224">
        <v>294</v>
      </c>
      <c r="CC300" s="3" t="str">
        <f>IF('DATA ENTRY'!CK299="","",IF('DATA ENTRY'!B299="","",IF(AND($CD$4='DATA ENTRY'!CK299,$CG$4='DATA ENTRY'!D299),'DATA ENTRY'!B299,"")))</f>
        <v/>
      </c>
      <c r="CD300" s="3" t="str">
        <f>IF('DATA ENTRY'!CK299="","",IF('DATA ENTRY'!C299="","",IF(AND($CD$4='DATA ENTRY'!CK299,$CG$4='DATA ENTRY'!D299),'DATA ENTRY'!C299,"")))</f>
        <v/>
      </c>
      <c r="CE300" s="4" t="str">
        <f>IF('DATA ENTRY'!CK299="","",IF('DATA ENTRY'!I299="","",IF(AND($CD$4='DATA ENTRY'!CK299,$CG$4='DATA ENTRY'!D299),'DATA ENTRY'!I299,"")))</f>
        <v/>
      </c>
      <c r="CF300" s="4" t="str">
        <f>IF('DATA ENTRY'!CK299="","",IF('DATA ENTRY'!CK299="","",IF(AND($CD$4='DATA ENTRY'!CK299,$CG$4='DATA ENTRY'!D299),'DATA ENTRY'!CK299,"")))</f>
        <v/>
      </c>
      <c r="CG300" s="3" t="str">
        <f>IF('DATA ENTRY'!CK299="","",IF('DATA ENTRY'!N299="","",IF(AND($CD$4='DATA ENTRY'!CK299,$CG$4='DATA ENTRY'!D299),'DATA ENTRY'!N299,"")))</f>
        <v/>
      </c>
      <c r="CH300" s="107" t="str">
        <f>IF('DATA ENTRY'!CK299="","",IF('DATA ENTRY'!O299="","",IF(AND($CD$4='DATA ENTRY'!CK299,$CG$4='DATA ENTRY'!D299),'DATA ENTRY'!O299,"")))</f>
        <v/>
      </c>
      <c r="CI300" s="3" t="str">
        <f>IF('DATA ENTRY'!CK299="","",IF('DATA ENTRY'!P299="","",IF(AND($CD$4='DATA ENTRY'!CK299,$CG$4='DATA ENTRY'!D299),'DATA ENTRY'!P299,"")))</f>
        <v/>
      </c>
      <c r="CJ300" s="107" t="str">
        <f>IF('DATA ENTRY'!CK299="","",IF('DATA ENTRY'!Q299="","",IF(AND($CD$4='DATA ENTRY'!CK299,$CG$4='DATA ENTRY'!D299),'DATA ENTRY'!Q299,"")))</f>
        <v/>
      </c>
      <c r="CK300" s="3" t="str">
        <f>IF('DATA ENTRY'!CK299="","",IF('DATA ENTRY'!R299="","",IF(AND($CD$4='DATA ENTRY'!CK299,$CG$4='DATA ENTRY'!D299),'DATA ENTRY'!R299,"")))</f>
        <v/>
      </c>
      <c r="CL300" s="3" t="str">
        <f>IF('DATA ENTRY'!CK299="","",IF('DATA ENTRY'!S299="","",IF(AND($CD$4='DATA ENTRY'!CK299,$CG$4='DATA ENTRY'!D299),'DATA ENTRY'!S299,"")))</f>
        <v/>
      </c>
      <c r="CM300" s="3" t="str">
        <f>IF('DATA ENTRY'!CK299="","",IF('DATA ENTRY'!E299="","",IF(AND($CD$4='DATA ENTRY'!CK299,$CG$4='DATA ENTRY'!D299),'DATA ENTRY'!E299,"")))</f>
        <v/>
      </c>
      <c r="CN300" s="3" t="str">
        <f>IF('DATA ENTRY'!CK299="","",IF('DATA ENTRY'!W299="","",IF(AND($CD$4='DATA ENTRY'!CK299,$CG$4='DATA ENTRY'!D299),'DATA ENTRY'!W299,"")))</f>
        <v/>
      </c>
      <c r="CO300" s="3" t="str">
        <f>IF('DATA ENTRY'!CK299="","",IF('DATA ENTRY'!X299="","",IF(AND($CD$4='DATA ENTRY'!CK299,$CG$4='DATA ENTRY'!D299),'DATA ENTRY'!X299,"")))</f>
        <v/>
      </c>
      <c r="CP300" s="108" t="str">
        <f t="shared" si="71"/>
        <v/>
      </c>
      <c r="CQ300" s="108" t="str">
        <f>IF('DATA ENTRY'!CK299="","",IF('DATA ENTRY'!G299="","",IF(AND($CD$4='DATA ENTRY'!CK299,$CG$4='DATA ENTRY'!D299),'DATA ENTRY'!G299,"")))</f>
        <v/>
      </c>
      <c r="CR300" s="230" t="str">
        <f>IF('DATA ENTRY'!CK299="","",IF('DATA ENTRY'!D299="","",IF(AND($CD$4='DATA ENTRY'!CK299,$CG$4='DATA ENTRY'!D299),'DATA ENTRY'!D299,"")))</f>
        <v/>
      </c>
      <c r="CS300">
        <f t="shared" si="72"/>
        <v>0</v>
      </c>
      <c r="CT300">
        <f t="shared" si="73"/>
        <v>0</v>
      </c>
      <c r="CV300" s="139"/>
      <c r="CX300">
        <f t="shared" si="74"/>
        <v>0</v>
      </c>
      <c r="DB300" t="str">
        <f t="shared" si="81"/>
        <v/>
      </c>
      <c r="DC300" t="str">
        <f t="shared" si="82"/>
        <v/>
      </c>
      <c r="DD300" s="224">
        <v>294</v>
      </c>
      <c r="DE300" s="3" t="str">
        <f>IF('DATA ENTRY'!CK299="","",IF('DATA ENTRY'!B299="","",IF(AND($DF$4='DATA ENTRY'!D299),'DATA ENTRY'!B299,"")))</f>
        <v/>
      </c>
      <c r="DF300" s="3" t="str">
        <f>IF('DATA ENTRY'!CK299="","",IF('DATA ENTRY'!C299="","",IF(AND($DF$4='DATA ENTRY'!D299),'DATA ENTRY'!C299,"")))</f>
        <v/>
      </c>
      <c r="DG300" s="4" t="str">
        <f>IF('DATA ENTRY'!CK299="","",IF('DATA ENTRY'!I299="","",IF(AND($DF$4='DATA ENTRY'!D299),'DATA ENTRY'!I299,"")))</f>
        <v/>
      </c>
      <c r="DH300" s="4" t="str">
        <f>IF('DATA ENTRY'!CK299="","",IF('DATA ENTRY'!CK299="","",IF(AND($DF$4='DATA ENTRY'!D299),'DATA ENTRY'!CK299,"")))</f>
        <v/>
      </c>
      <c r="DI300" s="3" t="str">
        <f>IF('DATA ENTRY'!CK299="","",IF('DATA ENTRY'!N299="","",IF(AND($DF$4='DATA ENTRY'!D299),'DATA ENTRY'!N299,"")))</f>
        <v/>
      </c>
      <c r="DJ300" s="107" t="str">
        <f>IF('DATA ENTRY'!CK299="","",IF('DATA ENTRY'!O299="","",IF(AND($DF$4='DATA ENTRY'!D299),'DATA ENTRY'!O299,"")))</f>
        <v/>
      </c>
      <c r="DK300" s="3" t="str">
        <f>IF('DATA ENTRY'!CK299="","",IF('DATA ENTRY'!P299="","",IF(AND($DF$4='DATA ENTRY'!D299),'DATA ENTRY'!P299,"")))</f>
        <v/>
      </c>
      <c r="DL300" s="107" t="str">
        <f>IF('DATA ENTRY'!CK299="","",IF('DATA ENTRY'!Q299="","",IF(AND($DF$4='DATA ENTRY'!D299),'DATA ENTRY'!Q299,"")))</f>
        <v/>
      </c>
      <c r="DM300" s="3" t="str">
        <f>IF('DATA ENTRY'!CK299="","",IF('DATA ENTRY'!R299="","",IF(AND($DF$4='DATA ENTRY'!D299),'DATA ENTRY'!R299,"")))</f>
        <v/>
      </c>
      <c r="DN300" s="107" t="str">
        <f>IF('DATA ENTRY'!CK299="","",IF('DATA ENTRY'!S299="","",IF(AND($DF$4='DATA ENTRY'!D299),'DATA ENTRY'!S299,"")))</f>
        <v/>
      </c>
      <c r="DO300" s="3" t="str">
        <f>IF('DATA ENTRY'!CK299="","",IF('DATA ENTRY'!E299="","",IF(AND($DF$4='DATA ENTRY'!D299),'DATA ENTRY'!E299,"")))</f>
        <v/>
      </c>
      <c r="DP300" s="3" t="str">
        <f>IF('DATA ENTRY'!CK299="","",IF('DATA ENTRY'!D299="","",IF(AND($DF$4='DATA ENTRY'!D299),'DATA ENTRY'!D299,"")))</f>
        <v/>
      </c>
      <c r="DQ300" s="3" t="str">
        <f>IF('DATA ENTRY'!CK299="","",IF('DATA ENTRY'!W299="","",IF(AND($DF$4='DATA ENTRY'!D299),'DATA ENTRY'!W299,"")))</f>
        <v/>
      </c>
      <c r="DR300" s="3" t="str">
        <f>IF('DATA ENTRY'!CK299="","",IF('DATA ENTRY'!X299="","",IF(AND($DF$4='DATA ENTRY'!D299),'DATA ENTRY'!X299,"")))</f>
        <v/>
      </c>
      <c r="DS300" s="108" t="str">
        <f t="shared" si="75"/>
        <v/>
      </c>
      <c r="DT300" s="108" t="str">
        <f>IF('DATA ENTRY'!CK299="","",IF('DATA ENTRY'!D299="","",IF(AND($DF$4='DATA ENTRY'!D299),'DATA ENTRY'!G299,"")))</f>
        <v/>
      </c>
      <c r="DY300">
        <f t="shared" si="76"/>
        <v>0</v>
      </c>
      <c r="EB300" t="str">
        <f t="shared" si="77"/>
        <v/>
      </c>
      <c r="EC300" t="str">
        <f t="shared" si="78"/>
        <v/>
      </c>
      <c r="ED300" s="224">
        <v>294</v>
      </c>
      <c r="EE300" s="3" t="str">
        <f>IF('DATA ENTRY'!CK299="","",IF('DATA ENTRY'!B299="","",IF(AND($EF$4='DATA ENTRY'!G299,$EH$4='DATA ENTRY'!F299),'DATA ENTRY'!B299,"")))</f>
        <v/>
      </c>
      <c r="EF300" s="3" t="str">
        <f>IF('DATA ENTRY'!CK299="","",IF('DATA ENTRY'!C299="","",IF(AND($EF$4='DATA ENTRY'!G299,$EH$4='DATA ENTRY'!F299),'DATA ENTRY'!C299,"")))</f>
        <v/>
      </c>
      <c r="EG300" s="4" t="str">
        <f>IF('DATA ENTRY'!CK299="","",IF('DATA ENTRY'!I299="","",IF(AND($EF$4='DATA ENTRY'!G299,$EH$4='DATA ENTRY'!F299),'DATA ENTRY'!I299,"")))</f>
        <v/>
      </c>
      <c r="EH300" s="4" t="str">
        <f>IF('DATA ENTRY'!CK299="","",IF('DATA ENTRY'!CK299="","",IF(AND($EF$4='DATA ENTRY'!G299,$EH$4='DATA ENTRY'!F299),'DATA ENTRY'!CK299,"")))</f>
        <v/>
      </c>
      <c r="EI300" s="3" t="str">
        <f>IF('DATA ENTRY'!CK299="","",IF('DATA ENTRY'!N299="","",IF(AND($EF$4='DATA ENTRY'!G299,$EH$4='DATA ENTRY'!F299),'DATA ENTRY'!N299,"")))</f>
        <v/>
      </c>
      <c r="EJ300" s="107" t="str">
        <f>IF('DATA ENTRY'!CK299="","",IF('DATA ENTRY'!O299="","",IF(AND($EF$4='DATA ENTRY'!G299,$EH$4='DATA ENTRY'!F299),'DATA ENTRY'!O299,"")))</f>
        <v/>
      </c>
      <c r="EK300" s="3" t="str">
        <f>IF('DATA ENTRY'!CK299="","",IF('DATA ENTRY'!P299="","",IF(AND($EF$4='DATA ENTRY'!G299,$EH$4='DATA ENTRY'!F299),'DATA ENTRY'!P299,"")))</f>
        <v/>
      </c>
      <c r="EL300" s="107" t="str">
        <f>IF('DATA ENTRY'!CK299="","",IF('DATA ENTRY'!Q299="","",IF(AND($EF$4='DATA ENTRY'!G299,$EH$4='DATA ENTRY'!F299),'DATA ENTRY'!Q299,"")))</f>
        <v/>
      </c>
      <c r="EM300" s="3" t="str">
        <f>IF('DATA ENTRY'!CK299="","",IF('DATA ENTRY'!R299="","",IF(AND($EF$4='DATA ENTRY'!G299,$EH$4='DATA ENTRY'!F299),'DATA ENTRY'!R299,"")))</f>
        <v/>
      </c>
      <c r="EN300" s="107" t="str">
        <f>IF('DATA ENTRY'!CK299="","",IF('DATA ENTRY'!S299="","",IF(AND($EF$4='DATA ENTRY'!G299,$EH$4='DATA ENTRY'!F299),'DATA ENTRY'!S299,"")))</f>
        <v/>
      </c>
      <c r="EO300" s="3" t="str">
        <f>IF('DATA ENTRY'!CK299="","",IF('DATA ENTRY'!E299="","",IF(AND($EF$4='DATA ENTRY'!G299,$EH$4='DATA ENTRY'!F299),'DATA ENTRY'!E299,"")))</f>
        <v/>
      </c>
      <c r="EP300" s="3" t="str">
        <f>IF('DATA ENTRY'!CK299="","",IF('DATA ENTRY'!D299="","",IF(AND($EF$4='DATA ENTRY'!G299,$EH$4='DATA ENTRY'!F299),'DATA ENTRY'!D299,"")))</f>
        <v/>
      </c>
      <c r="EQ300" s="3" t="str">
        <f>IF('DATA ENTRY'!CK299="","",IF('DATA ENTRY'!W299="","",IF(AND($EF$4='DATA ENTRY'!G299,$EH$4='DATA ENTRY'!F299),'DATA ENTRY'!W299,"")))</f>
        <v/>
      </c>
      <c r="ER300" s="3" t="str">
        <f>IF('DATA ENTRY'!CK299="","",IF('DATA ENTRY'!X299="","",IF(AND($EF$4='DATA ENTRY'!G299,$EH$4='DATA ENTRY'!F299),'DATA ENTRY'!X299,"")))</f>
        <v/>
      </c>
      <c r="ES300" s="108" t="str">
        <f t="shared" si="79"/>
        <v/>
      </c>
      <c r="ET300" s="108" t="str">
        <f>IF('DATA ENTRY'!CK299="","",IF('DATA ENTRY'!D299="","",IF(AND($EF$4='DATA ENTRY'!G299,$EH$4='DATA ENTRY'!F299),'DATA ENTRY'!G299,"")))</f>
        <v/>
      </c>
      <c r="EY300">
        <f t="shared" si="80"/>
        <v>0</v>
      </c>
    </row>
    <row r="301" spans="1:155">
      <c r="A301" t="str">
        <f>IF(S301=0,"",1+(MAX($A$7:A300)))</f>
        <v/>
      </c>
      <c r="B301" s="224">
        <v>295</v>
      </c>
      <c r="C301" s="3" t="str">
        <f>IF('DATA ENTRY'!CK300="","",IF('DATA ENTRY'!B300="","",IF($D$4="All Post",'DATA ENTRY'!B300,IF(AND($D$4='DATA ENTRY'!CK300),'DATA ENTRY'!B300,""))))</f>
        <v/>
      </c>
      <c r="D301" s="3" t="str">
        <f>IF('DATA ENTRY'!CK300="","",IF('DATA ENTRY'!C300="","",IF($D$4="All Post",'DATA ENTRY'!C300,IF(AND($D$4='DATA ENTRY'!CK300),'DATA ENTRY'!C300,""))))</f>
        <v/>
      </c>
      <c r="E301" s="4" t="str">
        <f>IF('DATA ENTRY'!CK300="","",IF('DATA ENTRY'!I300="","",IF($D$4="All Post",'DATA ENTRY'!I300,IF(AND($D$4='DATA ENTRY'!CK300),'DATA ENTRY'!I300,""))))</f>
        <v/>
      </c>
      <c r="F301" s="4" t="str">
        <f>IF('DATA ENTRY'!CK300="","",IF('DATA ENTRY'!CK300="","",IF($D$4="All Post",'DATA ENTRY'!CK300,IF(AND($D$4='DATA ENTRY'!CK300),'DATA ENTRY'!CK300,""))))</f>
        <v/>
      </c>
      <c r="G301" s="3" t="str">
        <f>IF('DATA ENTRY'!CK300="","",IF('DATA ENTRY'!N300="","",IF($D$4="All Post",'DATA ENTRY'!N300,IF(AND($D$4='DATA ENTRY'!CK300),'DATA ENTRY'!N300,""))))</f>
        <v/>
      </c>
      <c r="H301" s="107" t="str">
        <f>IF('DATA ENTRY'!CK300="","",IF('DATA ENTRY'!O300="","",IF($D$4="All Post",'DATA ENTRY'!O300,IF(AND($D$4='DATA ENTRY'!CK300),'DATA ENTRY'!O300,""))))</f>
        <v/>
      </c>
      <c r="I301" s="3" t="str">
        <f>IF('DATA ENTRY'!CK300="","",IF('DATA ENTRY'!P300="","",IF($D$4="All Post",'DATA ENTRY'!P300,IF(AND($D$4='DATA ENTRY'!CK300),'DATA ENTRY'!P300,""))))</f>
        <v/>
      </c>
      <c r="J301" s="107" t="str">
        <f>IF('DATA ENTRY'!CK300="","",IF('DATA ENTRY'!Q300="","",IF($D$4="All Post",'DATA ENTRY'!Q300,IF(AND($D$4='DATA ENTRY'!CK300),'DATA ENTRY'!Q300,""))))</f>
        <v/>
      </c>
      <c r="K301" s="3" t="str">
        <f>IF('DATA ENTRY'!CK300="","",IF('DATA ENTRY'!R300="","",IF($D$4="All Post",'DATA ENTRY'!R300,IF(AND($D$4='DATA ENTRY'!CK300),'DATA ENTRY'!R300,""))))</f>
        <v/>
      </c>
      <c r="L301" s="3" t="str">
        <f>IF('DATA ENTRY'!CK300="","",IF('DATA ENTRY'!S300="","",IF($D$4="All Post",'DATA ENTRY'!S300,IF(AND($D$4='DATA ENTRY'!CK300),'DATA ENTRY'!S300,""))))</f>
        <v/>
      </c>
      <c r="M301" s="3" t="str">
        <f>IF('DATA ENTRY'!CK300="","",IF('DATA ENTRY'!E300="","",IF($D$4="All Post",'DATA ENTRY'!E300,IF(AND($D$4='DATA ENTRY'!CK300),'DATA ENTRY'!E300,""))))</f>
        <v/>
      </c>
      <c r="N301" s="3" t="str">
        <f>IF('DATA ENTRY'!CK300="","",IF('DATA ENTRY'!W300="","",IF($D$4="All Post",'DATA ENTRY'!W300,IF(AND($D$4='DATA ENTRY'!CK300),'DATA ENTRY'!W300,""))))</f>
        <v/>
      </c>
      <c r="O301" s="3" t="str">
        <f>IF('DATA ENTRY'!CK300="","",IF('DATA ENTRY'!X300="","",IF($D$4="All Post",'DATA ENTRY'!X300,IF(AND($D$4='DATA ENTRY'!CK300),'DATA ENTRY'!X300,""))))</f>
        <v/>
      </c>
      <c r="P301" s="3" t="str">
        <f>IF('DATA ENTRY'!CK300="","",IF('DATA ENTRY'!G300="","",IF($D$4="All Post",'DATA ENTRY'!G300,IF(AND($D$4='DATA ENTRY'!CK300),'DATA ENTRY'!G300,""))))</f>
        <v/>
      </c>
      <c r="S301">
        <f t="shared" si="67"/>
        <v>0</v>
      </c>
      <c r="T301" t="str">
        <f t="shared" si="68"/>
        <v/>
      </c>
      <c r="BZ301" t="str">
        <f t="shared" si="69"/>
        <v/>
      </c>
      <c r="CA301" t="str">
        <f t="shared" si="70"/>
        <v/>
      </c>
      <c r="CB301" s="224">
        <v>295</v>
      </c>
      <c r="CC301" s="3" t="str">
        <f>IF('DATA ENTRY'!CK300="","",IF('DATA ENTRY'!B300="","",IF(AND($CD$4='DATA ENTRY'!CK300,$CG$4='DATA ENTRY'!D300),'DATA ENTRY'!B300,"")))</f>
        <v/>
      </c>
      <c r="CD301" s="3" t="str">
        <f>IF('DATA ENTRY'!CK300="","",IF('DATA ENTRY'!C300="","",IF(AND($CD$4='DATA ENTRY'!CK300,$CG$4='DATA ENTRY'!D300),'DATA ENTRY'!C300,"")))</f>
        <v/>
      </c>
      <c r="CE301" s="4" t="str">
        <f>IF('DATA ENTRY'!CK300="","",IF('DATA ENTRY'!I300="","",IF(AND($CD$4='DATA ENTRY'!CK300,$CG$4='DATA ENTRY'!D300),'DATA ENTRY'!I300,"")))</f>
        <v/>
      </c>
      <c r="CF301" s="4" t="str">
        <f>IF('DATA ENTRY'!CK300="","",IF('DATA ENTRY'!CK300="","",IF(AND($CD$4='DATA ENTRY'!CK300,$CG$4='DATA ENTRY'!D300),'DATA ENTRY'!CK300,"")))</f>
        <v/>
      </c>
      <c r="CG301" s="3" t="str">
        <f>IF('DATA ENTRY'!CK300="","",IF('DATA ENTRY'!N300="","",IF(AND($CD$4='DATA ENTRY'!CK300,$CG$4='DATA ENTRY'!D300),'DATA ENTRY'!N300,"")))</f>
        <v/>
      </c>
      <c r="CH301" s="107" t="str">
        <f>IF('DATA ENTRY'!CK300="","",IF('DATA ENTRY'!O300="","",IF(AND($CD$4='DATA ENTRY'!CK300,$CG$4='DATA ENTRY'!D300),'DATA ENTRY'!O300,"")))</f>
        <v/>
      </c>
      <c r="CI301" s="3" t="str">
        <f>IF('DATA ENTRY'!CK300="","",IF('DATA ENTRY'!P300="","",IF(AND($CD$4='DATA ENTRY'!CK300,$CG$4='DATA ENTRY'!D300),'DATA ENTRY'!P300,"")))</f>
        <v/>
      </c>
      <c r="CJ301" s="107" t="str">
        <f>IF('DATA ENTRY'!CK300="","",IF('DATA ENTRY'!Q300="","",IF(AND($CD$4='DATA ENTRY'!CK300,$CG$4='DATA ENTRY'!D300),'DATA ENTRY'!Q300,"")))</f>
        <v/>
      </c>
      <c r="CK301" s="3" t="str">
        <f>IF('DATA ENTRY'!CK300="","",IF('DATA ENTRY'!R300="","",IF(AND($CD$4='DATA ENTRY'!CK300,$CG$4='DATA ENTRY'!D300),'DATA ENTRY'!R300,"")))</f>
        <v/>
      </c>
      <c r="CL301" s="3" t="str">
        <f>IF('DATA ENTRY'!CK300="","",IF('DATA ENTRY'!S300="","",IF(AND($CD$4='DATA ENTRY'!CK300,$CG$4='DATA ENTRY'!D300),'DATA ENTRY'!S300,"")))</f>
        <v/>
      </c>
      <c r="CM301" s="3" t="str">
        <f>IF('DATA ENTRY'!CK300="","",IF('DATA ENTRY'!E300="","",IF(AND($CD$4='DATA ENTRY'!CK300,$CG$4='DATA ENTRY'!D300),'DATA ENTRY'!E300,"")))</f>
        <v/>
      </c>
      <c r="CN301" s="3" t="str">
        <f>IF('DATA ENTRY'!CK300="","",IF('DATA ENTRY'!W300="","",IF(AND($CD$4='DATA ENTRY'!CK300,$CG$4='DATA ENTRY'!D300),'DATA ENTRY'!W300,"")))</f>
        <v/>
      </c>
      <c r="CO301" s="3" t="str">
        <f>IF('DATA ENTRY'!CK300="","",IF('DATA ENTRY'!X300="","",IF(AND($CD$4='DATA ENTRY'!CK300,$CG$4='DATA ENTRY'!D300),'DATA ENTRY'!X300,"")))</f>
        <v/>
      </c>
      <c r="CP301" s="108" t="str">
        <f t="shared" si="71"/>
        <v/>
      </c>
      <c r="CQ301" s="108" t="str">
        <f>IF('DATA ENTRY'!CK300="","",IF('DATA ENTRY'!G300="","",IF(AND($CD$4='DATA ENTRY'!CK300,$CG$4='DATA ENTRY'!D300),'DATA ENTRY'!G300,"")))</f>
        <v/>
      </c>
      <c r="CR301" s="230" t="str">
        <f>IF('DATA ENTRY'!CK300="","",IF('DATA ENTRY'!D300="","",IF(AND($CD$4='DATA ENTRY'!CK300,$CG$4='DATA ENTRY'!D300),'DATA ENTRY'!D300,"")))</f>
        <v/>
      </c>
      <c r="CS301">
        <f t="shared" si="72"/>
        <v>0</v>
      </c>
      <c r="CT301">
        <f t="shared" si="73"/>
        <v>0</v>
      </c>
      <c r="CV301" s="139"/>
      <c r="CX301">
        <f t="shared" si="74"/>
        <v>0</v>
      </c>
      <c r="DB301" t="str">
        <f t="shared" si="81"/>
        <v/>
      </c>
      <c r="DC301" t="str">
        <f t="shared" si="82"/>
        <v/>
      </c>
      <c r="DD301" s="224">
        <v>295</v>
      </c>
      <c r="DE301" s="3" t="str">
        <f>IF('DATA ENTRY'!CK300="","",IF('DATA ENTRY'!B300="","",IF(AND($DF$4='DATA ENTRY'!D300),'DATA ENTRY'!B300,"")))</f>
        <v/>
      </c>
      <c r="DF301" s="3" t="str">
        <f>IF('DATA ENTRY'!CK300="","",IF('DATA ENTRY'!C300="","",IF(AND($DF$4='DATA ENTRY'!D300),'DATA ENTRY'!C300,"")))</f>
        <v/>
      </c>
      <c r="DG301" s="4" t="str">
        <f>IF('DATA ENTRY'!CK300="","",IF('DATA ENTRY'!I300="","",IF(AND($DF$4='DATA ENTRY'!D300),'DATA ENTRY'!I300,"")))</f>
        <v/>
      </c>
      <c r="DH301" s="4" t="str">
        <f>IF('DATA ENTRY'!CK300="","",IF('DATA ENTRY'!CK300="","",IF(AND($DF$4='DATA ENTRY'!D300),'DATA ENTRY'!CK300,"")))</f>
        <v/>
      </c>
      <c r="DI301" s="3" t="str">
        <f>IF('DATA ENTRY'!CK300="","",IF('DATA ENTRY'!N300="","",IF(AND($DF$4='DATA ENTRY'!D300),'DATA ENTRY'!N300,"")))</f>
        <v/>
      </c>
      <c r="DJ301" s="107" t="str">
        <f>IF('DATA ENTRY'!CK300="","",IF('DATA ENTRY'!O300="","",IF(AND($DF$4='DATA ENTRY'!D300),'DATA ENTRY'!O300,"")))</f>
        <v/>
      </c>
      <c r="DK301" s="3" t="str">
        <f>IF('DATA ENTRY'!CK300="","",IF('DATA ENTRY'!P300="","",IF(AND($DF$4='DATA ENTRY'!D300),'DATA ENTRY'!P300,"")))</f>
        <v/>
      </c>
      <c r="DL301" s="107" t="str">
        <f>IF('DATA ENTRY'!CK300="","",IF('DATA ENTRY'!Q300="","",IF(AND($DF$4='DATA ENTRY'!D300),'DATA ENTRY'!Q300,"")))</f>
        <v/>
      </c>
      <c r="DM301" s="3" t="str">
        <f>IF('DATA ENTRY'!CK300="","",IF('DATA ENTRY'!R300="","",IF(AND($DF$4='DATA ENTRY'!D300),'DATA ENTRY'!R300,"")))</f>
        <v/>
      </c>
      <c r="DN301" s="107" t="str">
        <f>IF('DATA ENTRY'!CK300="","",IF('DATA ENTRY'!S300="","",IF(AND($DF$4='DATA ENTRY'!D300),'DATA ENTRY'!S300,"")))</f>
        <v/>
      </c>
      <c r="DO301" s="3" t="str">
        <f>IF('DATA ENTRY'!CK300="","",IF('DATA ENTRY'!E300="","",IF(AND($DF$4='DATA ENTRY'!D300),'DATA ENTRY'!E300,"")))</f>
        <v/>
      </c>
      <c r="DP301" s="3" t="str">
        <f>IF('DATA ENTRY'!CK300="","",IF('DATA ENTRY'!D300="","",IF(AND($DF$4='DATA ENTRY'!D300),'DATA ENTRY'!D300,"")))</f>
        <v/>
      </c>
      <c r="DQ301" s="3" t="str">
        <f>IF('DATA ENTRY'!CK300="","",IF('DATA ENTRY'!W300="","",IF(AND($DF$4='DATA ENTRY'!D300),'DATA ENTRY'!W300,"")))</f>
        <v/>
      </c>
      <c r="DR301" s="3" t="str">
        <f>IF('DATA ENTRY'!CK300="","",IF('DATA ENTRY'!X300="","",IF(AND($DF$4='DATA ENTRY'!D300),'DATA ENTRY'!X300,"")))</f>
        <v/>
      </c>
      <c r="DS301" s="108" t="str">
        <f t="shared" si="75"/>
        <v/>
      </c>
      <c r="DT301" s="108" t="str">
        <f>IF('DATA ENTRY'!CK300="","",IF('DATA ENTRY'!D300="","",IF(AND($DF$4='DATA ENTRY'!D300),'DATA ENTRY'!G300,"")))</f>
        <v/>
      </c>
      <c r="DY301">
        <f t="shared" si="76"/>
        <v>0</v>
      </c>
      <c r="EB301" t="str">
        <f t="shared" si="77"/>
        <v/>
      </c>
      <c r="EC301" t="str">
        <f t="shared" si="78"/>
        <v/>
      </c>
      <c r="ED301" s="224">
        <v>295</v>
      </c>
      <c r="EE301" s="3" t="str">
        <f>IF('DATA ENTRY'!CK300="","",IF('DATA ENTRY'!B300="","",IF(AND($EF$4='DATA ENTRY'!G300,$EH$4='DATA ENTRY'!F300),'DATA ENTRY'!B300,"")))</f>
        <v/>
      </c>
      <c r="EF301" s="3" t="str">
        <f>IF('DATA ENTRY'!CK300="","",IF('DATA ENTRY'!C300="","",IF(AND($EF$4='DATA ENTRY'!G300,$EH$4='DATA ENTRY'!F300),'DATA ENTRY'!C300,"")))</f>
        <v/>
      </c>
      <c r="EG301" s="4" t="str">
        <f>IF('DATA ENTRY'!CK300="","",IF('DATA ENTRY'!I300="","",IF(AND($EF$4='DATA ENTRY'!G300,$EH$4='DATA ENTRY'!F300),'DATA ENTRY'!I300,"")))</f>
        <v/>
      </c>
      <c r="EH301" s="4" t="str">
        <f>IF('DATA ENTRY'!CK300="","",IF('DATA ENTRY'!CK300="","",IF(AND($EF$4='DATA ENTRY'!G300,$EH$4='DATA ENTRY'!F300),'DATA ENTRY'!CK300,"")))</f>
        <v/>
      </c>
      <c r="EI301" s="3" t="str">
        <f>IF('DATA ENTRY'!CK300="","",IF('DATA ENTRY'!N300="","",IF(AND($EF$4='DATA ENTRY'!G300,$EH$4='DATA ENTRY'!F300),'DATA ENTRY'!N300,"")))</f>
        <v/>
      </c>
      <c r="EJ301" s="107" t="str">
        <f>IF('DATA ENTRY'!CK300="","",IF('DATA ENTRY'!O300="","",IF(AND($EF$4='DATA ENTRY'!G300,$EH$4='DATA ENTRY'!F300),'DATA ENTRY'!O300,"")))</f>
        <v/>
      </c>
      <c r="EK301" s="3" t="str">
        <f>IF('DATA ENTRY'!CK300="","",IF('DATA ENTRY'!P300="","",IF(AND($EF$4='DATA ENTRY'!G300,$EH$4='DATA ENTRY'!F300),'DATA ENTRY'!P300,"")))</f>
        <v/>
      </c>
      <c r="EL301" s="107" t="str">
        <f>IF('DATA ENTRY'!CK300="","",IF('DATA ENTRY'!Q300="","",IF(AND($EF$4='DATA ENTRY'!G300,$EH$4='DATA ENTRY'!F300),'DATA ENTRY'!Q300,"")))</f>
        <v/>
      </c>
      <c r="EM301" s="3" t="str">
        <f>IF('DATA ENTRY'!CK300="","",IF('DATA ENTRY'!R300="","",IF(AND($EF$4='DATA ENTRY'!G300,$EH$4='DATA ENTRY'!F300),'DATA ENTRY'!R300,"")))</f>
        <v/>
      </c>
      <c r="EN301" s="107" t="str">
        <f>IF('DATA ENTRY'!CK300="","",IF('DATA ENTRY'!S300="","",IF(AND($EF$4='DATA ENTRY'!G300,$EH$4='DATA ENTRY'!F300),'DATA ENTRY'!S300,"")))</f>
        <v/>
      </c>
      <c r="EO301" s="3" t="str">
        <f>IF('DATA ENTRY'!CK300="","",IF('DATA ENTRY'!E300="","",IF(AND($EF$4='DATA ENTRY'!G300,$EH$4='DATA ENTRY'!F300),'DATA ENTRY'!E300,"")))</f>
        <v/>
      </c>
      <c r="EP301" s="3" t="str">
        <f>IF('DATA ENTRY'!CK300="","",IF('DATA ENTRY'!D300="","",IF(AND($EF$4='DATA ENTRY'!G300,$EH$4='DATA ENTRY'!F300),'DATA ENTRY'!D300,"")))</f>
        <v/>
      </c>
      <c r="EQ301" s="3" t="str">
        <f>IF('DATA ENTRY'!CK300="","",IF('DATA ENTRY'!W300="","",IF(AND($EF$4='DATA ENTRY'!G300,$EH$4='DATA ENTRY'!F300),'DATA ENTRY'!W300,"")))</f>
        <v/>
      </c>
      <c r="ER301" s="3" t="str">
        <f>IF('DATA ENTRY'!CK300="","",IF('DATA ENTRY'!X300="","",IF(AND($EF$4='DATA ENTRY'!G300,$EH$4='DATA ENTRY'!F300),'DATA ENTRY'!X300,"")))</f>
        <v/>
      </c>
      <c r="ES301" s="108" t="str">
        <f t="shared" si="79"/>
        <v/>
      </c>
      <c r="ET301" s="108" t="str">
        <f>IF('DATA ENTRY'!CK300="","",IF('DATA ENTRY'!D300="","",IF(AND($EF$4='DATA ENTRY'!G300,$EH$4='DATA ENTRY'!F300),'DATA ENTRY'!G300,"")))</f>
        <v/>
      </c>
      <c r="EY301">
        <f t="shared" si="80"/>
        <v>0</v>
      </c>
    </row>
    <row r="302" spans="1:155">
      <c r="A302" t="str">
        <f>IF(S302=0,"",1+(MAX($A$7:A301)))</f>
        <v/>
      </c>
      <c r="B302" s="224">
        <v>296</v>
      </c>
      <c r="C302" s="3" t="str">
        <f>IF('DATA ENTRY'!CK301="","",IF('DATA ENTRY'!B301="","",IF($D$4="All Post",'DATA ENTRY'!B301,IF(AND($D$4='DATA ENTRY'!CK301),'DATA ENTRY'!B301,""))))</f>
        <v/>
      </c>
      <c r="D302" s="3" t="str">
        <f>IF('DATA ENTRY'!CK301="","",IF('DATA ENTRY'!C301="","",IF($D$4="All Post",'DATA ENTRY'!C301,IF(AND($D$4='DATA ENTRY'!CK301),'DATA ENTRY'!C301,""))))</f>
        <v/>
      </c>
      <c r="E302" s="4" t="str">
        <f>IF('DATA ENTRY'!CK301="","",IF('DATA ENTRY'!I301="","",IF($D$4="All Post",'DATA ENTRY'!I301,IF(AND($D$4='DATA ENTRY'!CK301),'DATA ENTRY'!I301,""))))</f>
        <v/>
      </c>
      <c r="F302" s="4" t="str">
        <f>IF('DATA ENTRY'!CK301="","",IF('DATA ENTRY'!CK301="","",IF($D$4="All Post",'DATA ENTRY'!CK301,IF(AND($D$4='DATA ENTRY'!CK301),'DATA ENTRY'!CK301,""))))</f>
        <v/>
      </c>
      <c r="G302" s="3" t="str">
        <f>IF('DATA ENTRY'!CK301="","",IF('DATA ENTRY'!N301="","",IF($D$4="All Post",'DATA ENTRY'!N301,IF(AND($D$4='DATA ENTRY'!CK301),'DATA ENTRY'!N301,""))))</f>
        <v/>
      </c>
      <c r="H302" s="107" t="str">
        <f>IF('DATA ENTRY'!CK301="","",IF('DATA ENTRY'!O301="","",IF($D$4="All Post",'DATA ENTRY'!O301,IF(AND($D$4='DATA ENTRY'!CK301),'DATA ENTRY'!O301,""))))</f>
        <v/>
      </c>
      <c r="I302" s="3" t="str">
        <f>IF('DATA ENTRY'!CK301="","",IF('DATA ENTRY'!P301="","",IF($D$4="All Post",'DATA ENTRY'!P301,IF(AND($D$4='DATA ENTRY'!CK301),'DATA ENTRY'!P301,""))))</f>
        <v/>
      </c>
      <c r="J302" s="107" t="str">
        <f>IF('DATA ENTRY'!CK301="","",IF('DATA ENTRY'!Q301="","",IF($D$4="All Post",'DATA ENTRY'!Q301,IF(AND($D$4='DATA ENTRY'!CK301),'DATA ENTRY'!Q301,""))))</f>
        <v/>
      </c>
      <c r="K302" s="3" t="str">
        <f>IF('DATA ENTRY'!CK301="","",IF('DATA ENTRY'!R301="","",IF($D$4="All Post",'DATA ENTRY'!R301,IF(AND($D$4='DATA ENTRY'!CK301),'DATA ENTRY'!R301,""))))</f>
        <v/>
      </c>
      <c r="L302" s="3" t="str">
        <f>IF('DATA ENTRY'!CK301="","",IF('DATA ENTRY'!S301="","",IF($D$4="All Post",'DATA ENTRY'!S301,IF(AND($D$4='DATA ENTRY'!CK301),'DATA ENTRY'!S301,""))))</f>
        <v/>
      </c>
      <c r="M302" s="3" t="str">
        <f>IF('DATA ENTRY'!CK301="","",IF('DATA ENTRY'!E301="","",IF($D$4="All Post",'DATA ENTRY'!E301,IF(AND($D$4='DATA ENTRY'!CK301),'DATA ENTRY'!E301,""))))</f>
        <v/>
      </c>
      <c r="N302" s="3" t="str">
        <f>IF('DATA ENTRY'!CK301="","",IF('DATA ENTRY'!W301="","",IF($D$4="All Post",'DATA ENTRY'!W301,IF(AND($D$4='DATA ENTRY'!CK301),'DATA ENTRY'!W301,""))))</f>
        <v/>
      </c>
      <c r="O302" s="3" t="str">
        <f>IF('DATA ENTRY'!CK301="","",IF('DATA ENTRY'!X301="","",IF($D$4="All Post",'DATA ENTRY'!X301,IF(AND($D$4='DATA ENTRY'!CK301),'DATA ENTRY'!X301,""))))</f>
        <v/>
      </c>
      <c r="P302" s="3" t="str">
        <f>IF('DATA ENTRY'!CK301="","",IF('DATA ENTRY'!G301="","",IF($D$4="All Post",'DATA ENTRY'!G301,IF(AND($D$4='DATA ENTRY'!CK301),'DATA ENTRY'!G301,""))))</f>
        <v/>
      </c>
      <c r="S302">
        <f t="shared" si="67"/>
        <v>0</v>
      </c>
      <c r="T302" t="str">
        <f t="shared" si="68"/>
        <v/>
      </c>
      <c r="BZ302" t="str">
        <f t="shared" si="69"/>
        <v/>
      </c>
      <c r="CA302" t="str">
        <f t="shared" si="70"/>
        <v/>
      </c>
      <c r="CB302" s="224">
        <v>296</v>
      </c>
      <c r="CC302" s="3" t="str">
        <f>IF('DATA ENTRY'!CK301="","",IF('DATA ENTRY'!B301="","",IF(AND($CD$4='DATA ENTRY'!CK301,$CG$4='DATA ENTRY'!D301),'DATA ENTRY'!B301,"")))</f>
        <v/>
      </c>
      <c r="CD302" s="3" t="str">
        <f>IF('DATA ENTRY'!CK301="","",IF('DATA ENTRY'!C301="","",IF(AND($CD$4='DATA ENTRY'!CK301,$CG$4='DATA ENTRY'!D301),'DATA ENTRY'!C301,"")))</f>
        <v/>
      </c>
      <c r="CE302" s="4" t="str">
        <f>IF('DATA ENTRY'!CK301="","",IF('DATA ENTRY'!I301="","",IF(AND($CD$4='DATA ENTRY'!CK301,$CG$4='DATA ENTRY'!D301),'DATA ENTRY'!I301,"")))</f>
        <v/>
      </c>
      <c r="CF302" s="4" t="str">
        <f>IF('DATA ENTRY'!CK301="","",IF('DATA ENTRY'!CK301="","",IF(AND($CD$4='DATA ENTRY'!CK301,$CG$4='DATA ENTRY'!D301),'DATA ENTRY'!CK301,"")))</f>
        <v/>
      </c>
      <c r="CG302" s="3" t="str">
        <f>IF('DATA ENTRY'!CK301="","",IF('DATA ENTRY'!N301="","",IF(AND($CD$4='DATA ENTRY'!CK301,$CG$4='DATA ENTRY'!D301),'DATA ENTRY'!N301,"")))</f>
        <v/>
      </c>
      <c r="CH302" s="107" t="str">
        <f>IF('DATA ENTRY'!CK301="","",IF('DATA ENTRY'!O301="","",IF(AND($CD$4='DATA ENTRY'!CK301,$CG$4='DATA ENTRY'!D301),'DATA ENTRY'!O301,"")))</f>
        <v/>
      </c>
      <c r="CI302" s="3" t="str">
        <f>IF('DATA ENTRY'!CK301="","",IF('DATA ENTRY'!P301="","",IF(AND($CD$4='DATA ENTRY'!CK301,$CG$4='DATA ENTRY'!D301),'DATA ENTRY'!P301,"")))</f>
        <v/>
      </c>
      <c r="CJ302" s="107" t="str">
        <f>IF('DATA ENTRY'!CK301="","",IF('DATA ENTRY'!Q301="","",IF(AND($CD$4='DATA ENTRY'!CK301,$CG$4='DATA ENTRY'!D301),'DATA ENTRY'!Q301,"")))</f>
        <v/>
      </c>
      <c r="CK302" s="3" t="str">
        <f>IF('DATA ENTRY'!CK301="","",IF('DATA ENTRY'!R301="","",IF(AND($CD$4='DATA ENTRY'!CK301,$CG$4='DATA ENTRY'!D301),'DATA ENTRY'!R301,"")))</f>
        <v/>
      </c>
      <c r="CL302" s="3" t="str">
        <f>IF('DATA ENTRY'!CK301="","",IF('DATA ENTRY'!S301="","",IF(AND($CD$4='DATA ENTRY'!CK301,$CG$4='DATA ENTRY'!D301),'DATA ENTRY'!S301,"")))</f>
        <v/>
      </c>
      <c r="CM302" s="3" t="str">
        <f>IF('DATA ENTRY'!CK301="","",IF('DATA ENTRY'!E301="","",IF(AND($CD$4='DATA ENTRY'!CK301,$CG$4='DATA ENTRY'!D301),'DATA ENTRY'!E301,"")))</f>
        <v/>
      </c>
      <c r="CN302" s="3" t="str">
        <f>IF('DATA ENTRY'!CK301="","",IF('DATA ENTRY'!W301="","",IF(AND($CD$4='DATA ENTRY'!CK301,$CG$4='DATA ENTRY'!D301),'DATA ENTRY'!W301,"")))</f>
        <v/>
      </c>
      <c r="CO302" s="3" t="str">
        <f>IF('DATA ENTRY'!CK301="","",IF('DATA ENTRY'!X301="","",IF(AND($CD$4='DATA ENTRY'!CK301,$CG$4='DATA ENTRY'!D301),'DATA ENTRY'!X301,"")))</f>
        <v/>
      </c>
      <c r="CP302" s="108" t="str">
        <f t="shared" si="71"/>
        <v/>
      </c>
      <c r="CQ302" s="108" t="str">
        <f>IF('DATA ENTRY'!CK301="","",IF('DATA ENTRY'!G301="","",IF(AND($CD$4='DATA ENTRY'!CK301,$CG$4='DATA ENTRY'!D301),'DATA ENTRY'!G301,"")))</f>
        <v/>
      </c>
      <c r="CR302" s="230" t="str">
        <f>IF('DATA ENTRY'!CK301="","",IF('DATA ENTRY'!D301="","",IF(AND($CD$4='DATA ENTRY'!CK301,$CG$4='DATA ENTRY'!D301),'DATA ENTRY'!D301,"")))</f>
        <v/>
      </c>
      <c r="CS302">
        <f t="shared" si="72"/>
        <v>0</v>
      </c>
      <c r="CT302">
        <f t="shared" si="73"/>
        <v>0</v>
      </c>
      <c r="CV302" s="139"/>
      <c r="CX302">
        <f t="shared" si="74"/>
        <v>0</v>
      </c>
      <c r="DB302" t="str">
        <f t="shared" si="81"/>
        <v/>
      </c>
      <c r="DC302" t="str">
        <f t="shared" si="82"/>
        <v/>
      </c>
      <c r="DD302" s="224">
        <v>296</v>
      </c>
      <c r="DE302" s="3" t="str">
        <f>IF('DATA ENTRY'!CK301="","",IF('DATA ENTRY'!B301="","",IF(AND($DF$4='DATA ENTRY'!D301),'DATA ENTRY'!B301,"")))</f>
        <v/>
      </c>
      <c r="DF302" s="3" t="str">
        <f>IF('DATA ENTRY'!CK301="","",IF('DATA ENTRY'!C301="","",IF(AND($DF$4='DATA ENTRY'!D301),'DATA ENTRY'!C301,"")))</f>
        <v/>
      </c>
      <c r="DG302" s="4" t="str">
        <f>IF('DATA ENTRY'!CK301="","",IF('DATA ENTRY'!I301="","",IF(AND($DF$4='DATA ENTRY'!D301),'DATA ENTRY'!I301,"")))</f>
        <v/>
      </c>
      <c r="DH302" s="4" t="str">
        <f>IF('DATA ENTRY'!CK301="","",IF('DATA ENTRY'!CK301="","",IF(AND($DF$4='DATA ENTRY'!D301),'DATA ENTRY'!CK301,"")))</f>
        <v/>
      </c>
      <c r="DI302" s="3" t="str">
        <f>IF('DATA ENTRY'!CK301="","",IF('DATA ENTRY'!N301="","",IF(AND($DF$4='DATA ENTRY'!D301),'DATA ENTRY'!N301,"")))</f>
        <v/>
      </c>
      <c r="DJ302" s="107" t="str">
        <f>IF('DATA ENTRY'!CK301="","",IF('DATA ENTRY'!O301="","",IF(AND($DF$4='DATA ENTRY'!D301),'DATA ENTRY'!O301,"")))</f>
        <v/>
      </c>
      <c r="DK302" s="3" t="str">
        <f>IF('DATA ENTRY'!CK301="","",IF('DATA ENTRY'!P301="","",IF(AND($DF$4='DATA ENTRY'!D301),'DATA ENTRY'!P301,"")))</f>
        <v/>
      </c>
      <c r="DL302" s="107" t="str">
        <f>IF('DATA ENTRY'!CK301="","",IF('DATA ENTRY'!Q301="","",IF(AND($DF$4='DATA ENTRY'!D301),'DATA ENTRY'!Q301,"")))</f>
        <v/>
      </c>
      <c r="DM302" s="3" t="str">
        <f>IF('DATA ENTRY'!CK301="","",IF('DATA ENTRY'!R301="","",IF(AND($DF$4='DATA ENTRY'!D301),'DATA ENTRY'!R301,"")))</f>
        <v/>
      </c>
      <c r="DN302" s="107" t="str">
        <f>IF('DATA ENTRY'!CK301="","",IF('DATA ENTRY'!S301="","",IF(AND($DF$4='DATA ENTRY'!D301),'DATA ENTRY'!S301,"")))</f>
        <v/>
      </c>
      <c r="DO302" s="3" t="str">
        <f>IF('DATA ENTRY'!CK301="","",IF('DATA ENTRY'!E301="","",IF(AND($DF$4='DATA ENTRY'!D301),'DATA ENTRY'!E301,"")))</f>
        <v/>
      </c>
      <c r="DP302" s="3" t="str">
        <f>IF('DATA ENTRY'!CK301="","",IF('DATA ENTRY'!D301="","",IF(AND($DF$4='DATA ENTRY'!D301),'DATA ENTRY'!D301,"")))</f>
        <v/>
      </c>
      <c r="DQ302" s="3" t="str">
        <f>IF('DATA ENTRY'!CK301="","",IF('DATA ENTRY'!W301="","",IF(AND($DF$4='DATA ENTRY'!D301),'DATA ENTRY'!W301,"")))</f>
        <v/>
      </c>
      <c r="DR302" s="3" t="str">
        <f>IF('DATA ENTRY'!CK301="","",IF('DATA ENTRY'!X301="","",IF(AND($DF$4='DATA ENTRY'!D301),'DATA ENTRY'!X301,"")))</f>
        <v/>
      </c>
      <c r="DS302" s="108" t="str">
        <f t="shared" si="75"/>
        <v/>
      </c>
      <c r="DT302" s="108" t="str">
        <f>IF('DATA ENTRY'!CK301="","",IF('DATA ENTRY'!D301="","",IF(AND($DF$4='DATA ENTRY'!D301),'DATA ENTRY'!G301,"")))</f>
        <v/>
      </c>
      <c r="DY302">
        <f t="shared" si="76"/>
        <v>0</v>
      </c>
      <c r="EB302" t="str">
        <f t="shared" si="77"/>
        <v/>
      </c>
      <c r="EC302" t="str">
        <f t="shared" si="78"/>
        <v/>
      </c>
      <c r="ED302" s="224">
        <v>296</v>
      </c>
      <c r="EE302" s="3" t="str">
        <f>IF('DATA ENTRY'!CK301="","",IF('DATA ENTRY'!B301="","",IF(AND($EF$4='DATA ENTRY'!G301,$EH$4='DATA ENTRY'!F301),'DATA ENTRY'!B301,"")))</f>
        <v/>
      </c>
      <c r="EF302" s="3" t="str">
        <f>IF('DATA ENTRY'!CK301="","",IF('DATA ENTRY'!C301="","",IF(AND($EF$4='DATA ENTRY'!G301,$EH$4='DATA ENTRY'!F301),'DATA ENTRY'!C301,"")))</f>
        <v/>
      </c>
      <c r="EG302" s="4" t="str">
        <f>IF('DATA ENTRY'!CK301="","",IF('DATA ENTRY'!I301="","",IF(AND($EF$4='DATA ENTRY'!G301,$EH$4='DATA ENTRY'!F301),'DATA ENTRY'!I301,"")))</f>
        <v/>
      </c>
      <c r="EH302" s="4" t="str">
        <f>IF('DATA ENTRY'!CK301="","",IF('DATA ENTRY'!CK301="","",IF(AND($EF$4='DATA ENTRY'!G301,$EH$4='DATA ENTRY'!F301),'DATA ENTRY'!CK301,"")))</f>
        <v/>
      </c>
      <c r="EI302" s="3" t="str">
        <f>IF('DATA ENTRY'!CK301="","",IF('DATA ENTRY'!N301="","",IF(AND($EF$4='DATA ENTRY'!G301,$EH$4='DATA ENTRY'!F301),'DATA ENTRY'!N301,"")))</f>
        <v/>
      </c>
      <c r="EJ302" s="107" t="str">
        <f>IF('DATA ENTRY'!CK301="","",IF('DATA ENTRY'!O301="","",IF(AND($EF$4='DATA ENTRY'!G301,$EH$4='DATA ENTRY'!F301),'DATA ENTRY'!O301,"")))</f>
        <v/>
      </c>
      <c r="EK302" s="3" t="str">
        <f>IF('DATA ENTRY'!CK301="","",IF('DATA ENTRY'!P301="","",IF(AND($EF$4='DATA ENTRY'!G301,$EH$4='DATA ENTRY'!F301),'DATA ENTRY'!P301,"")))</f>
        <v/>
      </c>
      <c r="EL302" s="107" t="str">
        <f>IF('DATA ENTRY'!CK301="","",IF('DATA ENTRY'!Q301="","",IF(AND($EF$4='DATA ENTRY'!G301,$EH$4='DATA ENTRY'!F301),'DATA ENTRY'!Q301,"")))</f>
        <v/>
      </c>
      <c r="EM302" s="3" t="str">
        <f>IF('DATA ENTRY'!CK301="","",IF('DATA ENTRY'!R301="","",IF(AND($EF$4='DATA ENTRY'!G301,$EH$4='DATA ENTRY'!F301),'DATA ENTRY'!R301,"")))</f>
        <v/>
      </c>
      <c r="EN302" s="107" t="str">
        <f>IF('DATA ENTRY'!CK301="","",IF('DATA ENTRY'!S301="","",IF(AND($EF$4='DATA ENTRY'!G301,$EH$4='DATA ENTRY'!F301),'DATA ENTRY'!S301,"")))</f>
        <v/>
      </c>
      <c r="EO302" s="3" t="str">
        <f>IF('DATA ENTRY'!CK301="","",IF('DATA ENTRY'!E301="","",IF(AND($EF$4='DATA ENTRY'!G301,$EH$4='DATA ENTRY'!F301),'DATA ENTRY'!E301,"")))</f>
        <v/>
      </c>
      <c r="EP302" s="3" t="str">
        <f>IF('DATA ENTRY'!CK301="","",IF('DATA ENTRY'!D301="","",IF(AND($EF$4='DATA ENTRY'!G301,$EH$4='DATA ENTRY'!F301),'DATA ENTRY'!D301,"")))</f>
        <v/>
      </c>
      <c r="EQ302" s="3" t="str">
        <f>IF('DATA ENTRY'!CK301="","",IF('DATA ENTRY'!W301="","",IF(AND($EF$4='DATA ENTRY'!G301,$EH$4='DATA ENTRY'!F301),'DATA ENTRY'!W301,"")))</f>
        <v/>
      </c>
      <c r="ER302" s="3" t="str">
        <f>IF('DATA ENTRY'!CK301="","",IF('DATA ENTRY'!X301="","",IF(AND($EF$4='DATA ENTRY'!G301,$EH$4='DATA ENTRY'!F301),'DATA ENTRY'!X301,"")))</f>
        <v/>
      </c>
      <c r="ES302" s="108" t="str">
        <f t="shared" si="79"/>
        <v/>
      </c>
      <c r="ET302" s="108" t="str">
        <f>IF('DATA ENTRY'!CK301="","",IF('DATA ENTRY'!D301="","",IF(AND($EF$4='DATA ENTRY'!G301,$EH$4='DATA ENTRY'!F301),'DATA ENTRY'!G301,"")))</f>
        <v/>
      </c>
      <c r="EY302">
        <f t="shared" si="80"/>
        <v>0</v>
      </c>
    </row>
    <row r="303" spans="1:155">
      <c r="A303" t="str">
        <f>IF(S303=0,"",1+(MAX($A$7:A302)))</f>
        <v/>
      </c>
      <c r="B303" s="224">
        <v>297</v>
      </c>
      <c r="C303" s="3" t="str">
        <f>IF('DATA ENTRY'!CK302="","",IF('DATA ENTRY'!B302="","",IF($D$4="All Post",'DATA ENTRY'!B302,IF(AND($D$4='DATA ENTRY'!CK302),'DATA ENTRY'!B302,""))))</f>
        <v/>
      </c>
      <c r="D303" s="3" t="str">
        <f>IF('DATA ENTRY'!CK302="","",IF('DATA ENTRY'!C302="","",IF($D$4="All Post",'DATA ENTRY'!C302,IF(AND($D$4='DATA ENTRY'!CK302),'DATA ENTRY'!C302,""))))</f>
        <v/>
      </c>
      <c r="E303" s="4" t="str">
        <f>IF('DATA ENTRY'!CK302="","",IF('DATA ENTRY'!I302="","",IF($D$4="All Post",'DATA ENTRY'!I302,IF(AND($D$4='DATA ENTRY'!CK302),'DATA ENTRY'!I302,""))))</f>
        <v/>
      </c>
      <c r="F303" s="4" t="str">
        <f>IF('DATA ENTRY'!CK302="","",IF('DATA ENTRY'!CK302="","",IF($D$4="All Post",'DATA ENTRY'!CK302,IF(AND($D$4='DATA ENTRY'!CK302),'DATA ENTRY'!CK302,""))))</f>
        <v/>
      </c>
      <c r="G303" s="3" t="str">
        <f>IF('DATA ENTRY'!CK302="","",IF('DATA ENTRY'!N302="","",IF($D$4="All Post",'DATA ENTRY'!N302,IF(AND($D$4='DATA ENTRY'!CK302),'DATA ENTRY'!N302,""))))</f>
        <v/>
      </c>
      <c r="H303" s="107" t="str">
        <f>IF('DATA ENTRY'!CK302="","",IF('DATA ENTRY'!O302="","",IF($D$4="All Post",'DATA ENTRY'!O302,IF(AND($D$4='DATA ENTRY'!CK302),'DATA ENTRY'!O302,""))))</f>
        <v/>
      </c>
      <c r="I303" s="3" t="str">
        <f>IF('DATA ENTRY'!CK302="","",IF('DATA ENTRY'!P302="","",IF($D$4="All Post",'DATA ENTRY'!P302,IF(AND($D$4='DATA ENTRY'!CK302),'DATA ENTRY'!P302,""))))</f>
        <v/>
      </c>
      <c r="J303" s="107" t="str">
        <f>IF('DATA ENTRY'!CK302="","",IF('DATA ENTRY'!Q302="","",IF($D$4="All Post",'DATA ENTRY'!Q302,IF(AND($D$4='DATA ENTRY'!CK302),'DATA ENTRY'!Q302,""))))</f>
        <v/>
      </c>
      <c r="K303" s="3" t="str">
        <f>IF('DATA ENTRY'!CK302="","",IF('DATA ENTRY'!R302="","",IF($D$4="All Post",'DATA ENTRY'!R302,IF(AND($D$4='DATA ENTRY'!CK302),'DATA ENTRY'!R302,""))))</f>
        <v/>
      </c>
      <c r="L303" s="3" t="str">
        <f>IF('DATA ENTRY'!CK302="","",IF('DATA ENTRY'!S302="","",IF($D$4="All Post",'DATA ENTRY'!S302,IF(AND($D$4='DATA ENTRY'!CK302),'DATA ENTRY'!S302,""))))</f>
        <v/>
      </c>
      <c r="M303" s="3" t="str">
        <f>IF('DATA ENTRY'!CK302="","",IF('DATA ENTRY'!E302="","",IF($D$4="All Post",'DATA ENTRY'!E302,IF(AND($D$4='DATA ENTRY'!CK302),'DATA ENTRY'!E302,""))))</f>
        <v/>
      </c>
      <c r="N303" s="3" t="str">
        <f>IF('DATA ENTRY'!CK302="","",IF('DATA ENTRY'!W302="","",IF($D$4="All Post",'DATA ENTRY'!W302,IF(AND($D$4='DATA ENTRY'!CK302),'DATA ENTRY'!W302,""))))</f>
        <v/>
      </c>
      <c r="O303" s="3" t="str">
        <f>IF('DATA ENTRY'!CK302="","",IF('DATA ENTRY'!X302="","",IF($D$4="All Post",'DATA ENTRY'!X302,IF(AND($D$4='DATA ENTRY'!CK302),'DATA ENTRY'!X302,""))))</f>
        <v/>
      </c>
      <c r="P303" s="3" t="str">
        <f>IF('DATA ENTRY'!CK302="","",IF('DATA ENTRY'!G302="","",IF($D$4="All Post",'DATA ENTRY'!G302,IF(AND($D$4='DATA ENTRY'!CK302),'DATA ENTRY'!G302,""))))</f>
        <v/>
      </c>
      <c r="S303">
        <f t="shared" si="67"/>
        <v>0</v>
      </c>
      <c r="T303" t="str">
        <f t="shared" si="68"/>
        <v/>
      </c>
      <c r="BZ303" t="str">
        <f t="shared" si="69"/>
        <v/>
      </c>
      <c r="CA303" t="str">
        <f t="shared" si="70"/>
        <v/>
      </c>
      <c r="CB303" s="224">
        <v>297</v>
      </c>
      <c r="CC303" s="3" t="str">
        <f>IF('DATA ENTRY'!CK302="","",IF('DATA ENTRY'!B302="","",IF(AND($CD$4='DATA ENTRY'!CK302,$CG$4='DATA ENTRY'!D302),'DATA ENTRY'!B302,"")))</f>
        <v/>
      </c>
      <c r="CD303" s="3" t="str">
        <f>IF('DATA ENTRY'!CK302="","",IF('DATA ENTRY'!C302="","",IF(AND($CD$4='DATA ENTRY'!CK302,$CG$4='DATA ENTRY'!D302),'DATA ENTRY'!C302,"")))</f>
        <v/>
      </c>
      <c r="CE303" s="4" t="str">
        <f>IF('DATA ENTRY'!CK302="","",IF('DATA ENTRY'!I302="","",IF(AND($CD$4='DATA ENTRY'!CK302,$CG$4='DATA ENTRY'!D302),'DATA ENTRY'!I302,"")))</f>
        <v/>
      </c>
      <c r="CF303" s="4" t="str">
        <f>IF('DATA ENTRY'!CK302="","",IF('DATA ENTRY'!CK302="","",IF(AND($CD$4='DATA ENTRY'!CK302,$CG$4='DATA ENTRY'!D302),'DATA ENTRY'!CK302,"")))</f>
        <v/>
      </c>
      <c r="CG303" s="3" t="str">
        <f>IF('DATA ENTRY'!CK302="","",IF('DATA ENTRY'!N302="","",IF(AND($CD$4='DATA ENTRY'!CK302,$CG$4='DATA ENTRY'!D302),'DATA ENTRY'!N302,"")))</f>
        <v/>
      </c>
      <c r="CH303" s="107" t="str">
        <f>IF('DATA ENTRY'!CK302="","",IF('DATA ENTRY'!O302="","",IF(AND($CD$4='DATA ENTRY'!CK302,$CG$4='DATA ENTRY'!D302),'DATA ENTRY'!O302,"")))</f>
        <v/>
      </c>
      <c r="CI303" s="3" t="str">
        <f>IF('DATA ENTRY'!CK302="","",IF('DATA ENTRY'!P302="","",IF(AND($CD$4='DATA ENTRY'!CK302,$CG$4='DATA ENTRY'!D302),'DATA ENTRY'!P302,"")))</f>
        <v/>
      </c>
      <c r="CJ303" s="107" t="str">
        <f>IF('DATA ENTRY'!CK302="","",IF('DATA ENTRY'!Q302="","",IF(AND($CD$4='DATA ENTRY'!CK302,$CG$4='DATA ENTRY'!D302),'DATA ENTRY'!Q302,"")))</f>
        <v/>
      </c>
      <c r="CK303" s="3" t="str">
        <f>IF('DATA ENTRY'!CK302="","",IF('DATA ENTRY'!R302="","",IF(AND($CD$4='DATA ENTRY'!CK302,$CG$4='DATA ENTRY'!D302),'DATA ENTRY'!R302,"")))</f>
        <v/>
      </c>
      <c r="CL303" s="3" t="str">
        <f>IF('DATA ENTRY'!CK302="","",IF('DATA ENTRY'!S302="","",IF(AND($CD$4='DATA ENTRY'!CK302,$CG$4='DATA ENTRY'!D302),'DATA ENTRY'!S302,"")))</f>
        <v/>
      </c>
      <c r="CM303" s="3" t="str">
        <f>IF('DATA ENTRY'!CK302="","",IF('DATA ENTRY'!E302="","",IF(AND($CD$4='DATA ENTRY'!CK302,$CG$4='DATA ENTRY'!D302),'DATA ENTRY'!E302,"")))</f>
        <v/>
      </c>
      <c r="CN303" s="3" t="str">
        <f>IF('DATA ENTRY'!CK302="","",IF('DATA ENTRY'!W302="","",IF(AND($CD$4='DATA ENTRY'!CK302,$CG$4='DATA ENTRY'!D302),'DATA ENTRY'!W302,"")))</f>
        <v/>
      </c>
      <c r="CO303" s="3" t="str">
        <f>IF('DATA ENTRY'!CK302="","",IF('DATA ENTRY'!X302="","",IF(AND($CD$4='DATA ENTRY'!CK302,$CG$4='DATA ENTRY'!D302),'DATA ENTRY'!X302,"")))</f>
        <v/>
      </c>
      <c r="CP303" s="108" t="str">
        <f t="shared" si="71"/>
        <v/>
      </c>
      <c r="CQ303" s="108" t="str">
        <f>IF('DATA ENTRY'!CK302="","",IF('DATA ENTRY'!G302="","",IF(AND($CD$4='DATA ENTRY'!CK302,$CG$4='DATA ENTRY'!D302),'DATA ENTRY'!G302,"")))</f>
        <v/>
      </c>
      <c r="CR303" s="230" t="str">
        <f>IF('DATA ENTRY'!CK302="","",IF('DATA ENTRY'!D302="","",IF(AND($CD$4='DATA ENTRY'!CK302,$CG$4='DATA ENTRY'!D302),'DATA ENTRY'!D302,"")))</f>
        <v/>
      </c>
      <c r="CS303">
        <f t="shared" si="72"/>
        <v>0</v>
      </c>
      <c r="CT303">
        <f t="shared" si="73"/>
        <v>0</v>
      </c>
      <c r="CV303" s="139"/>
      <c r="CX303">
        <f t="shared" si="74"/>
        <v>0</v>
      </c>
      <c r="DB303" t="str">
        <f t="shared" si="81"/>
        <v/>
      </c>
      <c r="DC303" t="str">
        <f t="shared" si="82"/>
        <v/>
      </c>
      <c r="DD303" s="224">
        <v>297</v>
      </c>
      <c r="DE303" s="3" t="str">
        <f>IF('DATA ENTRY'!CK302="","",IF('DATA ENTRY'!B302="","",IF(AND($DF$4='DATA ENTRY'!D302),'DATA ENTRY'!B302,"")))</f>
        <v/>
      </c>
      <c r="DF303" s="3" t="str">
        <f>IF('DATA ENTRY'!CK302="","",IF('DATA ENTRY'!C302="","",IF(AND($DF$4='DATA ENTRY'!D302),'DATA ENTRY'!C302,"")))</f>
        <v/>
      </c>
      <c r="DG303" s="4" t="str">
        <f>IF('DATA ENTRY'!CK302="","",IF('DATA ENTRY'!I302="","",IF(AND($DF$4='DATA ENTRY'!D302),'DATA ENTRY'!I302,"")))</f>
        <v/>
      </c>
      <c r="DH303" s="4" t="str">
        <f>IF('DATA ENTRY'!CK302="","",IF('DATA ENTRY'!CK302="","",IF(AND($DF$4='DATA ENTRY'!D302),'DATA ENTRY'!CK302,"")))</f>
        <v/>
      </c>
      <c r="DI303" s="3" t="str">
        <f>IF('DATA ENTRY'!CK302="","",IF('DATA ENTRY'!N302="","",IF(AND($DF$4='DATA ENTRY'!D302),'DATA ENTRY'!N302,"")))</f>
        <v/>
      </c>
      <c r="DJ303" s="107" t="str">
        <f>IF('DATA ENTRY'!CK302="","",IF('DATA ENTRY'!O302="","",IF(AND($DF$4='DATA ENTRY'!D302),'DATA ENTRY'!O302,"")))</f>
        <v/>
      </c>
      <c r="DK303" s="3" t="str">
        <f>IF('DATA ENTRY'!CK302="","",IF('DATA ENTRY'!P302="","",IF(AND($DF$4='DATA ENTRY'!D302),'DATA ENTRY'!P302,"")))</f>
        <v/>
      </c>
      <c r="DL303" s="107" t="str">
        <f>IF('DATA ENTRY'!CK302="","",IF('DATA ENTRY'!Q302="","",IF(AND($DF$4='DATA ENTRY'!D302),'DATA ENTRY'!Q302,"")))</f>
        <v/>
      </c>
      <c r="DM303" s="3" t="str">
        <f>IF('DATA ENTRY'!CK302="","",IF('DATA ENTRY'!R302="","",IF(AND($DF$4='DATA ENTRY'!D302),'DATA ENTRY'!R302,"")))</f>
        <v/>
      </c>
      <c r="DN303" s="107" t="str">
        <f>IF('DATA ENTRY'!CK302="","",IF('DATA ENTRY'!S302="","",IF(AND($DF$4='DATA ENTRY'!D302),'DATA ENTRY'!S302,"")))</f>
        <v/>
      </c>
      <c r="DO303" s="3" t="str">
        <f>IF('DATA ENTRY'!CK302="","",IF('DATA ENTRY'!E302="","",IF(AND($DF$4='DATA ENTRY'!D302),'DATA ENTRY'!E302,"")))</f>
        <v/>
      </c>
      <c r="DP303" s="3" t="str">
        <f>IF('DATA ENTRY'!CK302="","",IF('DATA ENTRY'!D302="","",IF(AND($DF$4='DATA ENTRY'!D302),'DATA ENTRY'!D302,"")))</f>
        <v/>
      </c>
      <c r="DQ303" s="3" t="str">
        <f>IF('DATA ENTRY'!CK302="","",IF('DATA ENTRY'!W302="","",IF(AND($DF$4='DATA ENTRY'!D302),'DATA ENTRY'!W302,"")))</f>
        <v/>
      </c>
      <c r="DR303" s="3" t="str">
        <f>IF('DATA ENTRY'!CK302="","",IF('DATA ENTRY'!X302="","",IF(AND($DF$4='DATA ENTRY'!D302),'DATA ENTRY'!X302,"")))</f>
        <v/>
      </c>
      <c r="DS303" s="108" t="str">
        <f t="shared" si="75"/>
        <v/>
      </c>
      <c r="DT303" s="108" t="str">
        <f>IF('DATA ENTRY'!CK302="","",IF('DATA ENTRY'!D302="","",IF(AND($DF$4='DATA ENTRY'!D302),'DATA ENTRY'!G302,"")))</f>
        <v/>
      </c>
      <c r="DY303">
        <f t="shared" si="76"/>
        <v>0</v>
      </c>
      <c r="EB303" t="str">
        <f t="shared" si="77"/>
        <v/>
      </c>
      <c r="EC303" t="str">
        <f t="shared" si="78"/>
        <v/>
      </c>
      <c r="ED303" s="224">
        <v>297</v>
      </c>
      <c r="EE303" s="3" t="str">
        <f>IF('DATA ENTRY'!CK302="","",IF('DATA ENTRY'!B302="","",IF(AND($EF$4='DATA ENTRY'!G302,$EH$4='DATA ENTRY'!F302),'DATA ENTRY'!B302,"")))</f>
        <v/>
      </c>
      <c r="EF303" s="3" t="str">
        <f>IF('DATA ENTRY'!CK302="","",IF('DATA ENTRY'!C302="","",IF(AND($EF$4='DATA ENTRY'!G302,$EH$4='DATA ENTRY'!F302),'DATA ENTRY'!C302,"")))</f>
        <v/>
      </c>
      <c r="EG303" s="4" t="str">
        <f>IF('DATA ENTRY'!CK302="","",IF('DATA ENTRY'!I302="","",IF(AND($EF$4='DATA ENTRY'!G302,$EH$4='DATA ENTRY'!F302),'DATA ENTRY'!I302,"")))</f>
        <v/>
      </c>
      <c r="EH303" s="4" t="str">
        <f>IF('DATA ENTRY'!CK302="","",IF('DATA ENTRY'!CK302="","",IF(AND($EF$4='DATA ENTRY'!G302,$EH$4='DATA ENTRY'!F302),'DATA ENTRY'!CK302,"")))</f>
        <v/>
      </c>
      <c r="EI303" s="3" t="str">
        <f>IF('DATA ENTRY'!CK302="","",IF('DATA ENTRY'!N302="","",IF(AND($EF$4='DATA ENTRY'!G302,$EH$4='DATA ENTRY'!F302),'DATA ENTRY'!N302,"")))</f>
        <v/>
      </c>
      <c r="EJ303" s="107" t="str">
        <f>IF('DATA ENTRY'!CK302="","",IF('DATA ENTRY'!O302="","",IF(AND($EF$4='DATA ENTRY'!G302,$EH$4='DATA ENTRY'!F302),'DATA ENTRY'!O302,"")))</f>
        <v/>
      </c>
      <c r="EK303" s="3" t="str">
        <f>IF('DATA ENTRY'!CK302="","",IF('DATA ENTRY'!P302="","",IF(AND($EF$4='DATA ENTRY'!G302,$EH$4='DATA ENTRY'!F302),'DATA ENTRY'!P302,"")))</f>
        <v/>
      </c>
      <c r="EL303" s="107" t="str">
        <f>IF('DATA ENTRY'!CK302="","",IF('DATA ENTRY'!Q302="","",IF(AND($EF$4='DATA ENTRY'!G302,$EH$4='DATA ENTRY'!F302),'DATA ENTRY'!Q302,"")))</f>
        <v/>
      </c>
      <c r="EM303" s="3" t="str">
        <f>IF('DATA ENTRY'!CK302="","",IF('DATA ENTRY'!R302="","",IF(AND($EF$4='DATA ENTRY'!G302,$EH$4='DATA ENTRY'!F302),'DATA ENTRY'!R302,"")))</f>
        <v/>
      </c>
      <c r="EN303" s="107" t="str">
        <f>IF('DATA ENTRY'!CK302="","",IF('DATA ENTRY'!S302="","",IF(AND($EF$4='DATA ENTRY'!G302,$EH$4='DATA ENTRY'!F302),'DATA ENTRY'!S302,"")))</f>
        <v/>
      </c>
      <c r="EO303" s="3" t="str">
        <f>IF('DATA ENTRY'!CK302="","",IF('DATA ENTRY'!E302="","",IF(AND($EF$4='DATA ENTRY'!G302,$EH$4='DATA ENTRY'!F302),'DATA ENTRY'!E302,"")))</f>
        <v/>
      </c>
      <c r="EP303" s="3" t="str">
        <f>IF('DATA ENTRY'!CK302="","",IF('DATA ENTRY'!D302="","",IF(AND($EF$4='DATA ENTRY'!G302,$EH$4='DATA ENTRY'!F302),'DATA ENTRY'!D302,"")))</f>
        <v/>
      </c>
      <c r="EQ303" s="3" t="str">
        <f>IF('DATA ENTRY'!CK302="","",IF('DATA ENTRY'!W302="","",IF(AND($EF$4='DATA ENTRY'!G302,$EH$4='DATA ENTRY'!F302),'DATA ENTRY'!W302,"")))</f>
        <v/>
      </c>
      <c r="ER303" s="3" t="str">
        <f>IF('DATA ENTRY'!CK302="","",IF('DATA ENTRY'!X302="","",IF(AND($EF$4='DATA ENTRY'!G302,$EH$4='DATA ENTRY'!F302),'DATA ENTRY'!X302,"")))</f>
        <v/>
      </c>
      <c r="ES303" s="108" t="str">
        <f t="shared" si="79"/>
        <v/>
      </c>
      <c r="ET303" s="108" t="str">
        <f>IF('DATA ENTRY'!CK302="","",IF('DATA ENTRY'!D302="","",IF(AND($EF$4='DATA ENTRY'!G302,$EH$4='DATA ENTRY'!F302),'DATA ENTRY'!G302,"")))</f>
        <v/>
      </c>
      <c r="EY303">
        <f t="shared" si="80"/>
        <v>0</v>
      </c>
    </row>
    <row r="304" spans="1:155">
      <c r="A304" t="str">
        <f>IF(S304=0,"",1+(MAX($A$7:A303)))</f>
        <v/>
      </c>
      <c r="B304" s="224">
        <v>298</v>
      </c>
      <c r="C304" s="3" t="str">
        <f>IF('DATA ENTRY'!CK303="","",IF('DATA ENTRY'!B303="","",IF($D$4="All Post",'DATA ENTRY'!B303,IF(AND($D$4='DATA ENTRY'!CK303),'DATA ENTRY'!B303,""))))</f>
        <v/>
      </c>
      <c r="D304" s="3" t="str">
        <f>IF('DATA ENTRY'!CK303="","",IF('DATA ENTRY'!C303="","",IF($D$4="All Post",'DATA ENTRY'!C303,IF(AND($D$4='DATA ENTRY'!CK303),'DATA ENTRY'!C303,""))))</f>
        <v/>
      </c>
      <c r="E304" s="4" t="str">
        <f>IF('DATA ENTRY'!CK303="","",IF('DATA ENTRY'!I303="","",IF($D$4="All Post",'DATA ENTRY'!I303,IF(AND($D$4='DATA ENTRY'!CK303),'DATA ENTRY'!I303,""))))</f>
        <v/>
      </c>
      <c r="F304" s="4" t="str">
        <f>IF('DATA ENTRY'!CK303="","",IF('DATA ENTRY'!CK303="","",IF($D$4="All Post",'DATA ENTRY'!CK303,IF(AND($D$4='DATA ENTRY'!CK303),'DATA ENTRY'!CK303,""))))</f>
        <v/>
      </c>
      <c r="G304" s="3" t="str">
        <f>IF('DATA ENTRY'!CK303="","",IF('DATA ENTRY'!N303="","",IF($D$4="All Post",'DATA ENTRY'!N303,IF(AND($D$4='DATA ENTRY'!CK303),'DATA ENTRY'!N303,""))))</f>
        <v/>
      </c>
      <c r="H304" s="107" t="str">
        <f>IF('DATA ENTRY'!CK303="","",IF('DATA ENTRY'!O303="","",IF($D$4="All Post",'DATA ENTRY'!O303,IF(AND($D$4='DATA ENTRY'!CK303),'DATA ENTRY'!O303,""))))</f>
        <v/>
      </c>
      <c r="I304" s="3" t="str">
        <f>IF('DATA ENTRY'!CK303="","",IF('DATA ENTRY'!P303="","",IF($D$4="All Post",'DATA ENTRY'!P303,IF(AND($D$4='DATA ENTRY'!CK303),'DATA ENTRY'!P303,""))))</f>
        <v/>
      </c>
      <c r="J304" s="107" t="str">
        <f>IF('DATA ENTRY'!CK303="","",IF('DATA ENTRY'!Q303="","",IF($D$4="All Post",'DATA ENTRY'!Q303,IF(AND($D$4='DATA ENTRY'!CK303),'DATA ENTRY'!Q303,""))))</f>
        <v/>
      </c>
      <c r="K304" s="3" t="str">
        <f>IF('DATA ENTRY'!CK303="","",IF('DATA ENTRY'!R303="","",IF($D$4="All Post",'DATA ENTRY'!R303,IF(AND($D$4='DATA ENTRY'!CK303),'DATA ENTRY'!R303,""))))</f>
        <v/>
      </c>
      <c r="L304" s="3" t="str">
        <f>IF('DATA ENTRY'!CK303="","",IF('DATA ENTRY'!S303="","",IF($D$4="All Post",'DATA ENTRY'!S303,IF(AND($D$4='DATA ENTRY'!CK303),'DATA ENTRY'!S303,""))))</f>
        <v/>
      </c>
      <c r="M304" s="3" t="str">
        <f>IF('DATA ENTRY'!CK303="","",IF('DATA ENTRY'!E303="","",IF($D$4="All Post",'DATA ENTRY'!E303,IF(AND($D$4='DATA ENTRY'!CK303),'DATA ENTRY'!E303,""))))</f>
        <v/>
      </c>
      <c r="N304" s="3" t="str">
        <f>IF('DATA ENTRY'!CK303="","",IF('DATA ENTRY'!W303="","",IF($D$4="All Post",'DATA ENTRY'!W303,IF(AND($D$4='DATA ENTRY'!CK303),'DATA ENTRY'!W303,""))))</f>
        <v/>
      </c>
      <c r="O304" s="3" t="str">
        <f>IF('DATA ENTRY'!CK303="","",IF('DATA ENTRY'!X303="","",IF($D$4="All Post",'DATA ENTRY'!X303,IF(AND($D$4='DATA ENTRY'!CK303),'DATA ENTRY'!X303,""))))</f>
        <v/>
      </c>
      <c r="P304" s="3" t="str">
        <f>IF('DATA ENTRY'!CK303="","",IF('DATA ENTRY'!G303="","",IF($D$4="All Post",'DATA ENTRY'!G303,IF(AND($D$4='DATA ENTRY'!CK303),'DATA ENTRY'!G303,""))))</f>
        <v/>
      </c>
      <c r="S304">
        <f t="shared" si="67"/>
        <v>0</v>
      </c>
      <c r="T304" t="str">
        <f t="shared" si="68"/>
        <v/>
      </c>
      <c r="BZ304" t="str">
        <f t="shared" si="69"/>
        <v/>
      </c>
      <c r="CA304" t="str">
        <f t="shared" si="70"/>
        <v/>
      </c>
      <c r="CB304" s="224">
        <v>298</v>
      </c>
      <c r="CC304" s="3" t="str">
        <f>IF('DATA ENTRY'!CK303="","",IF('DATA ENTRY'!B303="","",IF(AND($CD$4='DATA ENTRY'!CK303,$CG$4='DATA ENTRY'!D303),'DATA ENTRY'!B303,"")))</f>
        <v/>
      </c>
      <c r="CD304" s="3" t="str">
        <f>IF('DATA ENTRY'!CK303="","",IF('DATA ENTRY'!C303="","",IF(AND($CD$4='DATA ENTRY'!CK303,$CG$4='DATA ENTRY'!D303),'DATA ENTRY'!C303,"")))</f>
        <v/>
      </c>
      <c r="CE304" s="4" t="str">
        <f>IF('DATA ENTRY'!CK303="","",IF('DATA ENTRY'!I303="","",IF(AND($CD$4='DATA ENTRY'!CK303,$CG$4='DATA ENTRY'!D303),'DATA ENTRY'!I303,"")))</f>
        <v/>
      </c>
      <c r="CF304" s="4" t="str">
        <f>IF('DATA ENTRY'!CK303="","",IF('DATA ENTRY'!CK303="","",IF(AND($CD$4='DATA ENTRY'!CK303,$CG$4='DATA ENTRY'!D303),'DATA ENTRY'!CK303,"")))</f>
        <v/>
      </c>
      <c r="CG304" s="3" t="str">
        <f>IF('DATA ENTRY'!CK303="","",IF('DATA ENTRY'!N303="","",IF(AND($CD$4='DATA ENTRY'!CK303,$CG$4='DATA ENTRY'!D303),'DATA ENTRY'!N303,"")))</f>
        <v/>
      </c>
      <c r="CH304" s="107" t="str">
        <f>IF('DATA ENTRY'!CK303="","",IF('DATA ENTRY'!O303="","",IF(AND($CD$4='DATA ENTRY'!CK303,$CG$4='DATA ENTRY'!D303),'DATA ENTRY'!O303,"")))</f>
        <v/>
      </c>
      <c r="CI304" s="3" t="str">
        <f>IF('DATA ENTRY'!CK303="","",IF('DATA ENTRY'!P303="","",IF(AND($CD$4='DATA ENTRY'!CK303,$CG$4='DATA ENTRY'!D303),'DATA ENTRY'!P303,"")))</f>
        <v/>
      </c>
      <c r="CJ304" s="107" t="str">
        <f>IF('DATA ENTRY'!CK303="","",IF('DATA ENTRY'!Q303="","",IF(AND($CD$4='DATA ENTRY'!CK303,$CG$4='DATA ENTRY'!D303),'DATA ENTRY'!Q303,"")))</f>
        <v/>
      </c>
      <c r="CK304" s="3" t="str">
        <f>IF('DATA ENTRY'!CK303="","",IF('DATA ENTRY'!R303="","",IF(AND($CD$4='DATA ENTRY'!CK303,$CG$4='DATA ENTRY'!D303),'DATA ENTRY'!R303,"")))</f>
        <v/>
      </c>
      <c r="CL304" s="3" t="str">
        <f>IF('DATA ENTRY'!CK303="","",IF('DATA ENTRY'!S303="","",IF(AND($CD$4='DATA ENTRY'!CK303,$CG$4='DATA ENTRY'!D303),'DATA ENTRY'!S303,"")))</f>
        <v/>
      </c>
      <c r="CM304" s="3" t="str">
        <f>IF('DATA ENTRY'!CK303="","",IF('DATA ENTRY'!E303="","",IF(AND($CD$4='DATA ENTRY'!CK303,$CG$4='DATA ENTRY'!D303),'DATA ENTRY'!E303,"")))</f>
        <v/>
      </c>
      <c r="CN304" s="3" t="str">
        <f>IF('DATA ENTRY'!CK303="","",IF('DATA ENTRY'!W303="","",IF(AND($CD$4='DATA ENTRY'!CK303,$CG$4='DATA ENTRY'!D303),'DATA ENTRY'!W303,"")))</f>
        <v/>
      </c>
      <c r="CO304" s="3" t="str">
        <f>IF('DATA ENTRY'!CK303="","",IF('DATA ENTRY'!X303="","",IF(AND($CD$4='DATA ENTRY'!CK303,$CG$4='DATA ENTRY'!D303),'DATA ENTRY'!X303,"")))</f>
        <v/>
      </c>
      <c r="CP304" s="108" t="str">
        <f t="shared" si="71"/>
        <v/>
      </c>
      <c r="CQ304" s="108" t="str">
        <f>IF('DATA ENTRY'!CK303="","",IF('DATA ENTRY'!G303="","",IF(AND($CD$4='DATA ENTRY'!CK303,$CG$4='DATA ENTRY'!D303),'DATA ENTRY'!G303,"")))</f>
        <v/>
      </c>
      <c r="CR304" s="230" t="str">
        <f>IF('DATA ENTRY'!CK303="","",IF('DATA ENTRY'!D303="","",IF(AND($CD$4='DATA ENTRY'!CK303,$CG$4='DATA ENTRY'!D303),'DATA ENTRY'!D303,"")))</f>
        <v/>
      </c>
      <c r="CS304">
        <f t="shared" si="72"/>
        <v>0</v>
      </c>
      <c r="CT304">
        <f t="shared" si="73"/>
        <v>0</v>
      </c>
      <c r="CV304" s="139"/>
      <c r="CX304">
        <f t="shared" si="74"/>
        <v>0</v>
      </c>
      <c r="DB304" t="str">
        <f t="shared" si="81"/>
        <v/>
      </c>
      <c r="DC304" t="str">
        <f t="shared" si="82"/>
        <v/>
      </c>
      <c r="DD304" s="224">
        <v>298</v>
      </c>
      <c r="DE304" s="3" t="str">
        <f>IF('DATA ENTRY'!CK303="","",IF('DATA ENTRY'!B303="","",IF(AND($DF$4='DATA ENTRY'!D303),'DATA ENTRY'!B303,"")))</f>
        <v/>
      </c>
      <c r="DF304" s="3" t="str">
        <f>IF('DATA ENTRY'!CK303="","",IF('DATA ENTRY'!C303="","",IF(AND($DF$4='DATA ENTRY'!D303),'DATA ENTRY'!C303,"")))</f>
        <v/>
      </c>
      <c r="DG304" s="4" t="str">
        <f>IF('DATA ENTRY'!CK303="","",IF('DATA ENTRY'!I303="","",IF(AND($DF$4='DATA ENTRY'!D303),'DATA ENTRY'!I303,"")))</f>
        <v/>
      </c>
      <c r="DH304" s="4" t="str">
        <f>IF('DATA ENTRY'!CK303="","",IF('DATA ENTRY'!CK303="","",IF(AND($DF$4='DATA ENTRY'!D303),'DATA ENTRY'!CK303,"")))</f>
        <v/>
      </c>
      <c r="DI304" s="3" t="str">
        <f>IF('DATA ENTRY'!CK303="","",IF('DATA ENTRY'!N303="","",IF(AND($DF$4='DATA ENTRY'!D303),'DATA ENTRY'!N303,"")))</f>
        <v/>
      </c>
      <c r="DJ304" s="107" t="str">
        <f>IF('DATA ENTRY'!CK303="","",IF('DATA ENTRY'!O303="","",IF(AND($DF$4='DATA ENTRY'!D303),'DATA ENTRY'!O303,"")))</f>
        <v/>
      </c>
      <c r="DK304" s="3" t="str">
        <f>IF('DATA ENTRY'!CK303="","",IF('DATA ENTRY'!P303="","",IF(AND($DF$4='DATA ENTRY'!D303),'DATA ENTRY'!P303,"")))</f>
        <v/>
      </c>
      <c r="DL304" s="107" t="str">
        <f>IF('DATA ENTRY'!CK303="","",IF('DATA ENTRY'!Q303="","",IF(AND($DF$4='DATA ENTRY'!D303),'DATA ENTRY'!Q303,"")))</f>
        <v/>
      </c>
      <c r="DM304" s="3" t="str">
        <f>IF('DATA ENTRY'!CK303="","",IF('DATA ENTRY'!R303="","",IF(AND($DF$4='DATA ENTRY'!D303),'DATA ENTRY'!R303,"")))</f>
        <v/>
      </c>
      <c r="DN304" s="107" t="str">
        <f>IF('DATA ENTRY'!CK303="","",IF('DATA ENTRY'!S303="","",IF(AND($DF$4='DATA ENTRY'!D303),'DATA ENTRY'!S303,"")))</f>
        <v/>
      </c>
      <c r="DO304" s="3" t="str">
        <f>IF('DATA ENTRY'!CK303="","",IF('DATA ENTRY'!E303="","",IF(AND($DF$4='DATA ENTRY'!D303),'DATA ENTRY'!E303,"")))</f>
        <v/>
      </c>
      <c r="DP304" s="3" t="str">
        <f>IF('DATA ENTRY'!CK303="","",IF('DATA ENTRY'!D303="","",IF(AND($DF$4='DATA ENTRY'!D303),'DATA ENTRY'!D303,"")))</f>
        <v/>
      </c>
      <c r="DQ304" s="3" t="str">
        <f>IF('DATA ENTRY'!CK303="","",IF('DATA ENTRY'!W303="","",IF(AND($DF$4='DATA ENTRY'!D303),'DATA ENTRY'!W303,"")))</f>
        <v/>
      </c>
      <c r="DR304" s="3" t="str">
        <f>IF('DATA ENTRY'!CK303="","",IF('DATA ENTRY'!X303="","",IF(AND($DF$4='DATA ENTRY'!D303),'DATA ENTRY'!X303,"")))</f>
        <v/>
      </c>
      <c r="DS304" s="108" t="str">
        <f t="shared" si="75"/>
        <v/>
      </c>
      <c r="DT304" s="108" t="str">
        <f>IF('DATA ENTRY'!CK303="","",IF('DATA ENTRY'!D303="","",IF(AND($DF$4='DATA ENTRY'!D303),'DATA ENTRY'!G303,"")))</f>
        <v/>
      </c>
      <c r="DY304">
        <f t="shared" si="76"/>
        <v>0</v>
      </c>
      <c r="EB304" t="str">
        <f t="shared" si="77"/>
        <v/>
      </c>
      <c r="EC304" t="str">
        <f t="shared" si="78"/>
        <v/>
      </c>
      <c r="ED304" s="224">
        <v>298</v>
      </c>
      <c r="EE304" s="3" t="str">
        <f>IF('DATA ENTRY'!CK303="","",IF('DATA ENTRY'!B303="","",IF(AND($EF$4='DATA ENTRY'!G303,$EH$4='DATA ENTRY'!F303),'DATA ENTRY'!B303,"")))</f>
        <v/>
      </c>
      <c r="EF304" s="3" t="str">
        <f>IF('DATA ENTRY'!CK303="","",IF('DATA ENTRY'!C303="","",IF(AND($EF$4='DATA ENTRY'!G303,$EH$4='DATA ENTRY'!F303),'DATA ENTRY'!C303,"")))</f>
        <v/>
      </c>
      <c r="EG304" s="4" t="str">
        <f>IF('DATA ENTRY'!CK303="","",IF('DATA ENTRY'!I303="","",IF(AND($EF$4='DATA ENTRY'!G303,$EH$4='DATA ENTRY'!F303),'DATA ENTRY'!I303,"")))</f>
        <v/>
      </c>
      <c r="EH304" s="4" t="str">
        <f>IF('DATA ENTRY'!CK303="","",IF('DATA ENTRY'!CK303="","",IF(AND($EF$4='DATA ENTRY'!G303,$EH$4='DATA ENTRY'!F303),'DATA ENTRY'!CK303,"")))</f>
        <v/>
      </c>
      <c r="EI304" s="3" t="str">
        <f>IF('DATA ENTRY'!CK303="","",IF('DATA ENTRY'!N303="","",IF(AND($EF$4='DATA ENTRY'!G303,$EH$4='DATA ENTRY'!F303),'DATA ENTRY'!N303,"")))</f>
        <v/>
      </c>
      <c r="EJ304" s="107" t="str">
        <f>IF('DATA ENTRY'!CK303="","",IF('DATA ENTRY'!O303="","",IF(AND($EF$4='DATA ENTRY'!G303,$EH$4='DATA ENTRY'!F303),'DATA ENTRY'!O303,"")))</f>
        <v/>
      </c>
      <c r="EK304" s="3" t="str">
        <f>IF('DATA ENTRY'!CK303="","",IF('DATA ENTRY'!P303="","",IF(AND($EF$4='DATA ENTRY'!G303,$EH$4='DATA ENTRY'!F303),'DATA ENTRY'!P303,"")))</f>
        <v/>
      </c>
      <c r="EL304" s="107" t="str">
        <f>IF('DATA ENTRY'!CK303="","",IF('DATA ENTRY'!Q303="","",IF(AND($EF$4='DATA ENTRY'!G303,$EH$4='DATA ENTRY'!F303),'DATA ENTRY'!Q303,"")))</f>
        <v/>
      </c>
      <c r="EM304" s="3" t="str">
        <f>IF('DATA ENTRY'!CK303="","",IF('DATA ENTRY'!R303="","",IF(AND($EF$4='DATA ENTRY'!G303,$EH$4='DATA ENTRY'!F303),'DATA ENTRY'!R303,"")))</f>
        <v/>
      </c>
      <c r="EN304" s="107" t="str">
        <f>IF('DATA ENTRY'!CK303="","",IF('DATA ENTRY'!S303="","",IF(AND($EF$4='DATA ENTRY'!G303,$EH$4='DATA ENTRY'!F303),'DATA ENTRY'!S303,"")))</f>
        <v/>
      </c>
      <c r="EO304" s="3" t="str">
        <f>IF('DATA ENTRY'!CK303="","",IF('DATA ENTRY'!E303="","",IF(AND($EF$4='DATA ENTRY'!G303,$EH$4='DATA ENTRY'!F303),'DATA ENTRY'!E303,"")))</f>
        <v/>
      </c>
      <c r="EP304" s="3" t="str">
        <f>IF('DATA ENTRY'!CK303="","",IF('DATA ENTRY'!D303="","",IF(AND($EF$4='DATA ENTRY'!G303,$EH$4='DATA ENTRY'!F303),'DATA ENTRY'!D303,"")))</f>
        <v/>
      </c>
      <c r="EQ304" s="3" t="str">
        <f>IF('DATA ENTRY'!CK303="","",IF('DATA ENTRY'!W303="","",IF(AND($EF$4='DATA ENTRY'!G303,$EH$4='DATA ENTRY'!F303),'DATA ENTRY'!W303,"")))</f>
        <v/>
      </c>
      <c r="ER304" s="3" t="str">
        <f>IF('DATA ENTRY'!CK303="","",IF('DATA ENTRY'!X303="","",IF(AND($EF$4='DATA ENTRY'!G303,$EH$4='DATA ENTRY'!F303),'DATA ENTRY'!X303,"")))</f>
        <v/>
      </c>
      <c r="ES304" s="108" t="str">
        <f t="shared" si="79"/>
        <v/>
      </c>
      <c r="ET304" s="108" t="str">
        <f>IF('DATA ENTRY'!CK303="","",IF('DATA ENTRY'!D303="","",IF(AND($EF$4='DATA ENTRY'!G303,$EH$4='DATA ENTRY'!F303),'DATA ENTRY'!G303,"")))</f>
        <v/>
      </c>
      <c r="EY304">
        <f t="shared" si="80"/>
        <v>0</v>
      </c>
    </row>
    <row r="305" spans="1:155">
      <c r="A305" t="str">
        <f>IF(S305=0,"",1+(MAX($A$7:A304)))</f>
        <v/>
      </c>
      <c r="B305" s="224">
        <v>299</v>
      </c>
      <c r="C305" s="3" t="str">
        <f>IF('DATA ENTRY'!CK304="","",IF('DATA ENTRY'!B304="","",IF($D$4="All Post",'DATA ENTRY'!B304,IF(AND($D$4='DATA ENTRY'!CK304),'DATA ENTRY'!B304,""))))</f>
        <v/>
      </c>
      <c r="D305" s="3" t="str">
        <f>IF('DATA ENTRY'!CK304="","",IF('DATA ENTRY'!C304="","",IF($D$4="All Post",'DATA ENTRY'!C304,IF(AND($D$4='DATA ENTRY'!CK304),'DATA ENTRY'!C304,""))))</f>
        <v/>
      </c>
      <c r="E305" s="4" t="str">
        <f>IF('DATA ENTRY'!CK304="","",IF('DATA ENTRY'!I304="","",IF($D$4="All Post",'DATA ENTRY'!I304,IF(AND($D$4='DATA ENTRY'!CK304),'DATA ENTRY'!I304,""))))</f>
        <v/>
      </c>
      <c r="F305" s="4" t="str">
        <f>IF('DATA ENTRY'!CK304="","",IF('DATA ENTRY'!CK304="","",IF($D$4="All Post",'DATA ENTRY'!CK304,IF(AND($D$4='DATA ENTRY'!CK304),'DATA ENTRY'!CK304,""))))</f>
        <v/>
      </c>
      <c r="G305" s="3" t="str">
        <f>IF('DATA ENTRY'!CK304="","",IF('DATA ENTRY'!N304="","",IF($D$4="All Post",'DATA ENTRY'!N304,IF(AND($D$4='DATA ENTRY'!CK304),'DATA ENTRY'!N304,""))))</f>
        <v/>
      </c>
      <c r="H305" s="107" t="str">
        <f>IF('DATA ENTRY'!CK304="","",IF('DATA ENTRY'!O304="","",IF($D$4="All Post",'DATA ENTRY'!O304,IF(AND($D$4='DATA ENTRY'!CK304),'DATA ENTRY'!O304,""))))</f>
        <v/>
      </c>
      <c r="I305" s="3" t="str">
        <f>IF('DATA ENTRY'!CK304="","",IF('DATA ENTRY'!P304="","",IF($D$4="All Post",'DATA ENTRY'!P304,IF(AND($D$4='DATA ENTRY'!CK304),'DATA ENTRY'!P304,""))))</f>
        <v/>
      </c>
      <c r="J305" s="107" t="str">
        <f>IF('DATA ENTRY'!CK304="","",IF('DATA ENTRY'!Q304="","",IF($D$4="All Post",'DATA ENTRY'!Q304,IF(AND($D$4='DATA ENTRY'!CK304),'DATA ENTRY'!Q304,""))))</f>
        <v/>
      </c>
      <c r="K305" s="3" t="str">
        <f>IF('DATA ENTRY'!CK304="","",IF('DATA ENTRY'!R304="","",IF($D$4="All Post",'DATA ENTRY'!R304,IF(AND($D$4='DATA ENTRY'!CK304),'DATA ENTRY'!R304,""))))</f>
        <v/>
      </c>
      <c r="L305" s="3" t="str">
        <f>IF('DATA ENTRY'!CK304="","",IF('DATA ENTRY'!S304="","",IF($D$4="All Post",'DATA ENTRY'!S304,IF(AND($D$4='DATA ENTRY'!CK304),'DATA ENTRY'!S304,""))))</f>
        <v/>
      </c>
      <c r="M305" s="3" t="str">
        <f>IF('DATA ENTRY'!CK304="","",IF('DATA ENTRY'!E304="","",IF($D$4="All Post",'DATA ENTRY'!E304,IF(AND($D$4='DATA ENTRY'!CK304),'DATA ENTRY'!E304,""))))</f>
        <v/>
      </c>
      <c r="N305" s="3" t="str">
        <f>IF('DATA ENTRY'!CK304="","",IF('DATA ENTRY'!W304="","",IF($D$4="All Post",'DATA ENTRY'!W304,IF(AND($D$4='DATA ENTRY'!CK304),'DATA ENTRY'!W304,""))))</f>
        <v/>
      </c>
      <c r="O305" s="3" t="str">
        <f>IF('DATA ENTRY'!CK304="","",IF('DATA ENTRY'!X304="","",IF($D$4="All Post",'DATA ENTRY'!X304,IF(AND($D$4='DATA ENTRY'!CK304),'DATA ENTRY'!X304,""))))</f>
        <v/>
      </c>
      <c r="P305" s="3" t="str">
        <f>IF('DATA ENTRY'!CK304="","",IF('DATA ENTRY'!G304="","",IF($D$4="All Post",'DATA ENTRY'!G304,IF(AND($D$4='DATA ENTRY'!CK304),'DATA ENTRY'!G304,""))))</f>
        <v/>
      </c>
      <c r="S305">
        <f t="shared" si="67"/>
        <v>0</v>
      </c>
      <c r="T305" t="str">
        <f t="shared" si="68"/>
        <v/>
      </c>
      <c r="BZ305" t="str">
        <f t="shared" si="69"/>
        <v/>
      </c>
      <c r="CA305" t="str">
        <f t="shared" si="70"/>
        <v/>
      </c>
      <c r="CB305" s="224">
        <v>299</v>
      </c>
      <c r="CC305" s="3" t="str">
        <f>IF('DATA ENTRY'!CK304="","",IF('DATA ENTRY'!B304="","",IF(AND($CD$4='DATA ENTRY'!CK304,$CG$4='DATA ENTRY'!D304),'DATA ENTRY'!B304,"")))</f>
        <v/>
      </c>
      <c r="CD305" s="3" t="str">
        <f>IF('DATA ENTRY'!CK304="","",IF('DATA ENTRY'!C304="","",IF(AND($CD$4='DATA ENTRY'!CK304,$CG$4='DATA ENTRY'!D304),'DATA ENTRY'!C304,"")))</f>
        <v/>
      </c>
      <c r="CE305" s="4" t="str">
        <f>IF('DATA ENTRY'!CK304="","",IF('DATA ENTRY'!I304="","",IF(AND($CD$4='DATA ENTRY'!CK304,$CG$4='DATA ENTRY'!D304),'DATA ENTRY'!I304,"")))</f>
        <v/>
      </c>
      <c r="CF305" s="4" t="str">
        <f>IF('DATA ENTRY'!CK304="","",IF('DATA ENTRY'!CK304="","",IF(AND($CD$4='DATA ENTRY'!CK304,$CG$4='DATA ENTRY'!D304),'DATA ENTRY'!CK304,"")))</f>
        <v/>
      </c>
      <c r="CG305" s="3" t="str">
        <f>IF('DATA ENTRY'!CK304="","",IF('DATA ENTRY'!N304="","",IF(AND($CD$4='DATA ENTRY'!CK304,$CG$4='DATA ENTRY'!D304),'DATA ENTRY'!N304,"")))</f>
        <v/>
      </c>
      <c r="CH305" s="107" t="str">
        <f>IF('DATA ENTRY'!CK304="","",IF('DATA ENTRY'!O304="","",IF(AND($CD$4='DATA ENTRY'!CK304,$CG$4='DATA ENTRY'!D304),'DATA ENTRY'!O304,"")))</f>
        <v/>
      </c>
      <c r="CI305" s="3" t="str">
        <f>IF('DATA ENTRY'!CK304="","",IF('DATA ENTRY'!P304="","",IF(AND($CD$4='DATA ENTRY'!CK304,$CG$4='DATA ENTRY'!D304),'DATA ENTRY'!P304,"")))</f>
        <v/>
      </c>
      <c r="CJ305" s="107" t="str">
        <f>IF('DATA ENTRY'!CK304="","",IF('DATA ENTRY'!Q304="","",IF(AND($CD$4='DATA ENTRY'!CK304,$CG$4='DATA ENTRY'!D304),'DATA ENTRY'!Q304,"")))</f>
        <v/>
      </c>
      <c r="CK305" s="3" t="str">
        <f>IF('DATA ENTRY'!CK304="","",IF('DATA ENTRY'!R304="","",IF(AND($CD$4='DATA ENTRY'!CK304,$CG$4='DATA ENTRY'!D304),'DATA ENTRY'!R304,"")))</f>
        <v/>
      </c>
      <c r="CL305" s="3" t="str">
        <f>IF('DATA ENTRY'!CK304="","",IF('DATA ENTRY'!S304="","",IF(AND($CD$4='DATA ENTRY'!CK304,$CG$4='DATA ENTRY'!D304),'DATA ENTRY'!S304,"")))</f>
        <v/>
      </c>
      <c r="CM305" s="3" t="str">
        <f>IF('DATA ENTRY'!CK304="","",IF('DATA ENTRY'!E304="","",IF(AND($CD$4='DATA ENTRY'!CK304,$CG$4='DATA ENTRY'!D304),'DATA ENTRY'!E304,"")))</f>
        <v/>
      </c>
      <c r="CN305" s="3" t="str">
        <f>IF('DATA ENTRY'!CK304="","",IF('DATA ENTRY'!W304="","",IF(AND($CD$4='DATA ENTRY'!CK304,$CG$4='DATA ENTRY'!D304),'DATA ENTRY'!W304,"")))</f>
        <v/>
      </c>
      <c r="CO305" s="3" t="str">
        <f>IF('DATA ENTRY'!CK304="","",IF('DATA ENTRY'!X304="","",IF(AND($CD$4='DATA ENTRY'!CK304,$CG$4='DATA ENTRY'!D304),'DATA ENTRY'!X304,"")))</f>
        <v/>
      </c>
      <c r="CP305" s="108" t="str">
        <f t="shared" si="71"/>
        <v/>
      </c>
      <c r="CQ305" s="108" t="str">
        <f>IF('DATA ENTRY'!CK304="","",IF('DATA ENTRY'!G304="","",IF(AND($CD$4='DATA ENTRY'!CK304,$CG$4='DATA ENTRY'!D304),'DATA ENTRY'!G304,"")))</f>
        <v/>
      </c>
      <c r="CR305" s="230" t="str">
        <f>IF('DATA ENTRY'!CK304="","",IF('DATA ENTRY'!D304="","",IF(AND($CD$4='DATA ENTRY'!CK304,$CG$4='DATA ENTRY'!D304),'DATA ENTRY'!D304,"")))</f>
        <v/>
      </c>
      <c r="CS305">
        <f t="shared" si="72"/>
        <v>0</v>
      </c>
      <c r="CT305">
        <f t="shared" si="73"/>
        <v>0</v>
      </c>
      <c r="CV305" s="139"/>
      <c r="CX305">
        <f t="shared" si="74"/>
        <v>0</v>
      </c>
      <c r="DB305" t="str">
        <f t="shared" si="81"/>
        <v/>
      </c>
      <c r="DC305" t="str">
        <f t="shared" si="82"/>
        <v/>
      </c>
      <c r="DD305" s="224">
        <v>299</v>
      </c>
      <c r="DE305" s="3" t="str">
        <f>IF('DATA ENTRY'!CK304="","",IF('DATA ENTRY'!B304="","",IF(AND($DF$4='DATA ENTRY'!D304),'DATA ENTRY'!B304,"")))</f>
        <v/>
      </c>
      <c r="DF305" s="3" t="str">
        <f>IF('DATA ENTRY'!CK304="","",IF('DATA ENTRY'!C304="","",IF(AND($DF$4='DATA ENTRY'!D304),'DATA ENTRY'!C304,"")))</f>
        <v/>
      </c>
      <c r="DG305" s="4" t="str">
        <f>IF('DATA ENTRY'!CK304="","",IF('DATA ENTRY'!I304="","",IF(AND($DF$4='DATA ENTRY'!D304),'DATA ENTRY'!I304,"")))</f>
        <v/>
      </c>
      <c r="DH305" s="4" t="str">
        <f>IF('DATA ENTRY'!CK304="","",IF('DATA ENTRY'!CK304="","",IF(AND($DF$4='DATA ENTRY'!D304),'DATA ENTRY'!CK304,"")))</f>
        <v/>
      </c>
      <c r="DI305" s="3" t="str">
        <f>IF('DATA ENTRY'!CK304="","",IF('DATA ENTRY'!N304="","",IF(AND($DF$4='DATA ENTRY'!D304),'DATA ENTRY'!N304,"")))</f>
        <v/>
      </c>
      <c r="DJ305" s="107" t="str">
        <f>IF('DATA ENTRY'!CK304="","",IF('DATA ENTRY'!O304="","",IF(AND($DF$4='DATA ENTRY'!D304),'DATA ENTRY'!O304,"")))</f>
        <v/>
      </c>
      <c r="DK305" s="3" t="str">
        <f>IF('DATA ENTRY'!CK304="","",IF('DATA ENTRY'!P304="","",IF(AND($DF$4='DATA ENTRY'!D304),'DATA ENTRY'!P304,"")))</f>
        <v/>
      </c>
      <c r="DL305" s="107" t="str">
        <f>IF('DATA ENTRY'!CK304="","",IF('DATA ENTRY'!Q304="","",IF(AND($DF$4='DATA ENTRY'!D304),'DATA ENTRY'!Q304,"")))</f>
        <v/>
      </c>
      <c r="DM305" s="3" t="str">
        <f>IF('DATA ENTRY'!CK304="","",IF('DATA ENTRY'!R304="","",IF(AND($DF$4='DATA ENTRY'!D304),'DATA ENTRY'!R304,"")))</f>
        <v/>
      </c>
      <c r="DN305" s="107" t="str">
        <f>IF('DATA ENTRY'!CK304="","",IF('DATA ENTRY'!S304="","",IF(AND($DF$4='DATA ENTRY'!D304),'DATA ENTRY'!S304,"")))</f>
        <v/>
      </c>
      <c r="DO305" s="3" t="str">
        <f>IF('DATA ENTRY'!CK304="","",IF('DATA ENTRY'!E304="","",IF(AND($DF$4='DATA ENTRY'!D304),'DATA ENTRY'!E304,"")))</f>
        <v/>
      </c>
      <c r="DP305" s="3" t="str">
        <f>IF('DATA ENTRY'!CK304="","",IF('DATA ENTRY'!D304="","",IF(AND($DF$4='DATA ENTRY'!D304),'DATA ENTRY'!D304,"")))</f>
        <v/>
      </c>
      <c r="DQ305" s="3" t="str">
        <f>IF('DATA ENTRY'!CK304="","",IF('DATA ENTRY'!W304="","",IF(AND($DF$4='DATA ENTRY'!D304),'DATA ENTRY'!W304,"")))</f>
        <v/>
      </c>
      <c r="DR305" s="3" t="str">
        <f>IF('DATA ENTRY'!CK304="","",IF('DATA ENTRY'!X304="","",IF(AND($DF$4='DATA ENTRY'!D304),'DATA ENTRY'!X304,"")))</f>
        <v/>
      </c>
      <c r="DS305" s="108" t="str">
        <f t="shared" si="75"/>
        <v/>
      </c>
      <c r="DT305" s="108" t="str">
        <f>IF('DATA ENTRY'!CK304="","",IF('DATA ENTRY'!D304="","",IF(AND($DF$4='DATA ENTRY'!D304),'DATA ENTRY'!G304,"")))</f>
        <v/>
      </c>
      <c r="DY305">
        <f t="shared" si="76"/>
        <v>0</v>
      </c>
      <c r="EB305" t="str">
        <f t="shared" si="77"/>
        <v/>
      </c>
      <c r="EC305" t="str">
        <f t="shared" si="78"/>
        <v/>
      </c>
      <c r="ED305" s="224">
        <v>299</v>
      </c>
      <c r="EE305" s="3" t="str">
        <f>IF('DATA ENTRY'!CK304="","",IF('DATA ENTRY'!B304="","",IF(AND($EF$4='DATA ENTRY'!G304,$EH$4='DATA ENTRY'!F304),'DATA ENTRY'!B304,"")))</f>
        <v/>
      </c>
      <c r="EF305" s="3" t="str">
        <f>IF('DATA ENTRY'!CK304="","",IF('DATA ENTRY'!C304="","",IF(AND($EF$4='DATA ENTRY'!G304,$EH$4='DATA ENTRY'!F304),'DATA ENTRY'!C304,"")))</f>
        <v/>
      </c>
      <c r="EG305" s="4" t="str">
        <f>IF('DATA ENTRY'!CK304="","",IF('DATA ENTRY'!I304="","",IF(AND($EF$4='DATA ENTRY'!G304,$EH$4='DATA ENTRY'!F304),'DATA ENTRY'!I304,"")))</f>
        <v/>
      </c>
      <c r="EH305" s="4" t="str">
        <f>IF('DATA ENTRY'!CK304="","",IF('DATA ENTRY'!CK304="","",IF(AND($EF$4='DATA ENTRY'!G304,$EH$4='DATA ENTRY'!F304),'DATA ENTRY'!CK304,"")))</f>
        <v/>
      </c>
      <c r="EI305" s="3" t="str">
        <f>IF('DATA ENTRY'!CK304="","",IF('DATA ENTRY'!N304="","",IF(AND($EF$4='DATA ENTRY'!G304,$EH$4='DATA ENTRY'!F304),'DATA ENTRY'!N304,"")))</f>
        <v/>
      </c>
      <c r="EJ305" s="107" t="str">
        <f>IF('DATA ENTRY'!CK304="","",IF('DATA ENTRY'!O304="","",IF(AND($EF$4='DATA ENTRY'!G304,$EH$4='DATA ENTRY'!F304),'DATA ENTRY'!O304,"")))</f>
        <v/>
      </c>
      <c r="EK305" s="3" t="str">
        <f>IF('DATA ENTRY'!CK304="","",IF('DATA ENTRY'!P304="","",IF(AND($EF$4='DATA ENTRY'!G304,$EH$4='DATA ENTRY'!F304),'DATA ENTRY'!P304,"")))</f>
        <v/>
      </c>
      <c r="EL305" s="107" t="str">
        <f>IF('DATA ENTRY'!CK304="","",IF('DATA ENTRY'!Q304="","",IF(AND($EF$4='DATA ENTRY'!G304,$EH$4='DATA ENTRY'!F304),'DATA ENTRY'!Q304,"")))</f>
        <v/>
      </c>
      <c r="EM305" s="3" t="str">
        <f>IF('DATA ENTRY'!CK304="","",IF('DATA ENTRY'!R304="","",IF(AND($EF$4='DATA ENTRY'!G304,$EH$4='DATA ENTRY'!F304),'DATA ENTRY'!R304,"")))</f>
        <v/>
      </c>
      <c r="EN305" s="107" t="str">
        <f>IF('DATA ENTRY'!CK304="","",IF('DATA ENTRY'!S304="","",IF(AND($EF$4='DATA ENTRY'!G304,$EH$4='DATA ENTRY'!F304),'DATA ENTRY'!S304,"")))</f>
        <v/>
      </c>
      <c r="EO305" s="3" t="str">
        <f>IF('DATA ENTRY'!CK304="","",IF('DATA ENTRY'!E304="","",IF(AND($EF$4='DATA ENTRY'!G304,$EH$4='DATA ENTRY'!F304),'DATA ENTRY'!E304,"")))</f>
        <v/>
      </c>
      <c r="EP305" s="3" t="str">
        <f>IF('DATA ENTRY'!CK304="","",IF('DATA ENTRY'!D304="","",IF(AND($EF$4='DATA ENTRY'!G304,$EH$4='DATA ENTRY'!F304),'DATA ENTRY'!D304,"")))</f>
        <v/>
      </c>
      <c r="EQ305" s="3" t="str">
        <f>IF('DATA ENTRY'!CK304="","",IF('DATA ENTRY'!W304="","",IF(AND($EF$4='DATA ENTRY'!G304,$EH$4='DATA ENTRY'!F304),'DATA ENTRY'!W304,"")))</f>
        <v/>
      </c>
      <c r="ER305" s="3" t="str">
        <f>IF('DATA ENTRY'!CK304="","",IF('DATA ENTRY'!X304="","",IF(AND($EF$4='DATA ENTRY'!G304,$EH$4='DATA ENTRY'!F304),'DATA ENTRY'!X304,"")))</f>
        <v/>
      </c>
      <c r="ES305" s="108" t="str">
        <f t="shared" si="79"/>
        <v/>
      </c>
      <c r="ET305" s="108" t="str">
        <f>IF('DATA ENTRY'!CK304="","",IF('DATA ENTRY'!D304="","",IF(AND($EF$4='DATA ENTRY'!G304,$EH$4='DATA ENTRY'!F304),'DATA ENTRY'!G304,"")))</f>
        <v/>
      </c>
      <c r="EY305">
        <f t="shared" si="80"/>
        <v>0</v>
      </c>
    </row>
    <row r="306" spans="1:155">
      <c r="A306" t="str">
        <f>IF(S306=0,"",1+(MAX($A$7:A305)))</f>
        <v/>
      </c>
      <c r="B306" s="224">
        <v>300</v>
      </c>
      <c r="C306" s="3" t="str">
        <f>IF('DATA ENTRY'!CK305="","",IF('DATA ENTRY'!B305="","",IF($D$4="All Post",'DATA ENTRY'!B305,IF(AND($D$4='DATA ENTRY'!CK305),'DATA ENTRY'!B305,""))))</f>
        <v/>
      </c>
      <c r="D306" s="3" t="str">
        <f>IF('DATA ENTRY'!CK305="","",IF('DATA ENTRY'!C305="","",IF($D$4="All Post",'DATA ENTRY'!C305,IF(AND($D$4='DATA ENTRY'!CK305),'DATA ENTRY'!C305,""))))</f>
        <v/>
      </c>
      <c r="E306" s="4" t="str">
        <f>IF('DATA ENTRY'!CK305="","",IF('DATA ENTRY'!I305="","",IF($D$4="All Post",'DATA ENTRY'!I305,IF(AND($D$4='DATA ENTRY'!CK305),'DATA ENTRY'!I305,""))))</f>
        <v/>
      </c>
      <c r="F306" s="4" t="str">
        <f>IF('DATA ENTRY'!CK305="","",IF('DATA ENTRY'!CK305="","",IF($D$4="All Post",'DATA ENTRY'!CK305,IF(AND($D$4='DATA ENTRY'!CK305),'DATA ENTRY'!CK305,""))))</f>
        <v/>
      </c>
      <c r="G306" s="3" t="str">
        <f>IF('DATA ENTRY'!CK305="","",IF('DATA ENTRY'!N305="","",IF($D$4="All Post",'DATA ENTRY'!N305,IF(AND($D$4='DATA ENTRY'!CK305),'DATA ENTRY'!N305,""))))</f>
        <v/>
      </c>
      <c r="H306" s="107" t="str">
        <f>IF('DATA ENTRY'!CK305="","",IF('DATA ENTRY'!O305="","",IF($D$4="All Post",'DATA ENTRY'!O305,IF(AND($D$4='DATA ENTRY'!CK305),'DATA ENTRY'!O305,""))))</f>
        <v/>
      </c>
      <c r="I306" s="3" t="str">
        <f>IF('DATA ENTRY'!CK305="","",IF('DATA ENTRY'!P305="","",IF($D$4="All Post",'DATA ENTRY'!P305,IF(AND($D$4='DATA ENTRY'!CK305),'DATA ENTRY'!P305,""))))</f>
        <v/>
      </c>
      <c r="J306" s="107" t="str">
        <f>IF('DATA ENTRY'!CK305="","",IF('DATA ENTRY'!Q305="","",IF($D$4="All Post",'DATA ENTRY'!Q305,IF(AND($D$4='DATA ENTRY'!CK305),'DATA ENTRY'!Q305,""))))</f>
        <v/>
      </c>
      <c r="K306" s="3" t="str">
        <f>IF('DATA ENTRY'!CK305="","",IF('DATA ENTRY'!R305="","",IF($D$4="All Post",'DATA ENTRY'!R305,IF(AND($D$4='DATA ENTRY'!CK305),'DATA ENTRY'!R305,""))))</f>
        <v/>
      </c>
      <c r="L306" s="3" t="str">
        <f>IF('DATA ENTRY'!CK305="","",IF('DATA ENTRY'!S305="","",IF($D$4="All Post",'DATA ENTRY'!S305,IF(AND($D$4='DATA ENTRY'!CK305),'DATA ENTRY'!S305,""))))</f>
        <v/>
      </c>
      <c r="M306" s="3" t="str">
        <f>IF('DATA ENTRY'!CK305="","",IF('DATA ENTRY'!E305="","",IF($D$4="All Post",'DATA ENTRY'!E305,IF(AND($D$4='DATA ENTRY'!CK305),'DATA ENTRY'!E305,""))))</f>
        <v/>
      </c>
      <c r="N306" s="3" t="str">
        <f>IF('DATA ENTRY'!CK305="","",IF('DATA ENTRY'!W305="","",IF($D$4="All Post",'DATA ENTRY'!W305,IF(AND($D$4='DATA ENTRY'!CK305),'DATA ENTRY'!W305,""))))</f>
        <v/>
      </c>
      <c r="O306" s="3" t="str">
        <f>IF('DATA ENTRY'!CK305="","",IF('DATA ENTRY'!X305="","",IF($D$4="All Post",'DATA ENTRY'!X305,IF(AND($D$4='DATA ENTRY'!CK305),'DATA ENTRY'!X305,""))))</f>
        <v/>
      </c>
      <c r="P306" s="3" t="str">
        <f>IF('DATA ENTRY'!CK305="","",IF('DATA ENTRY'!G305="","",IF($D$4="All Post",'DATA ENTRY'!G305,IF(AND($D$4='DATA ENTRY'!CK305),'DATA ENTRY'!G305,""))))</f>
        <v/>
      </c>
      <c r="S306">
        <f t="shared" si="67"/>
        <v>0</v>
      </c>
      <c r="T306" t="str">
        <f t="shared" si="68"/>
        <v/>
      </c>
      <c r="BZ306" t="str">
        <f t="shared" si="69"/>
        <v/>
      </c>
      <c r="CA306" t="str">
        <f t="shared" si="70"/>
        <v/>
      </c>
      <c r="CB306" s="224">
        <v>300</v>
      </c>
      <c r="CC306" s="3" t="str">
        <f>IF('DATA ENTRY'!CK305="","",IF('DATA ENTRY'!B305="","",IF(AND($CD$4='DATA ENTRY'!CK305,$CG$4='DATA ENTRY'!D305),'DATA ENTRY'!B305,"")))</f>
        <v/>
      </c>
      <c r="CD306" s="3" t="str">
        <f>IF('DATA ENTRY'!CK305="","",IF('DATA ENTRY'!C305="","",IF(AND($CD$4='DATA ENTRY'!CK305,$CG$4='DATA ENTRY'!D305),'DATA ENTRY'!C305,"")))</f>
        <v/>
      </c>
      <c r="CE306" s="4" t="str">
        <f>IF('DATA ENTRY'!CK305="","",IF('DATA ENTRY'!I305="","",IF(AND($CD$4='DATA ENTRY'!CK305,$CG$4='DATA ENTRY'!D305),'DATA ENTRY'!I305,"")))</f>
        <v/>
      </c>
      <c r="CF306" s="4" t="str">
        <f>IF('DATA ENTRY'!CK305="","",IF('DATA ENTRY'!CK305="","",IF(AND($CD$4='DATA ENTRY'!CK305,$CG$4='DATA ENTRY'!D305),'DATA ENTRY'!CK305,"")))</f>
        <v/>
      </c>
      <c r="CG306" s="3" t="str">
        <f>IF('DATA ENTRY'!CK305="","",IF('DATA ENTRY'!N305="","",IF(AND($CD$4='DATA ENTRY'!CK305,$CG$4='DATA ENTRY'!D305),'DATA ENTRY'!N305,"")))</f>
        <v/>
      </c>
      <c r="CH306" s="107" t="str">
        <f>IF('DATA ENTRY'!CK305="","",IF('DATA ENTRY'!O305="","",IF(AND($CD$4='DATA ENTRY'!CK305,$CG$4='DATA ENTRY'!D305),'DATA ENTRY'!O305,"")))</f>
        <v/>
      </c>
      <c r="CI306" s="3" t="str">
        <f>IF('DATA ENTRY'!CK305="","",IF('DATA ENTRY'!P305="","",IF(AND($CD$4='DATA ENTRY'!CK305,$CG$4='DATA ENTRY'!D305),'DATA ENTRY'!P305,"")))</f>
        <v/>
      </c>
      <c r="CJ306" s="107" t="str">
        <f>IF('DATA ENTRY'!CK305="","",IF('DATA ENTRY'!Q305="","",IF(AND($CD$4='DATA ENTRY'!CK305,$CG$4='DATA ENTRY'!D305),'DATA ENTRY'!Q305,"")))</f>
        <v/>
      </c>
      <c r="CK306" s="3" t="str">
        <f>IF('DATA ENTRY'!CK305="","",IF('DATA ENTRY'!R305="","",IF(AND($CD$4='DATA ENTRY'!CK305,$CG$4='DATA ENTRY'!D305),'DATA ENTRY'!R305,"")))</f>
        <v/>
      </c>
      <c r="CL306" s="3" t="str">
        <f>IF('DATA ENTRY'!CK305="","",IF('DATA ENTRY'!S305="","",IF(AND($CD$4='DATA ENTRY'!CK305,$CG$4='DATA ENTRY'!D305),'DATA ENTRY'!S305,"")))</f>
        <v/>
      </c>
      <c r="CM306" s="3" t="str">
        <f>IF('DATA ENTRY'!CK305="","",IF('DATA ENTRY'!E305="","",IF(AND($CD$4='DATA ENTRY'!CK305,$CG$4='DATA ENTRY'!D305),'DATA ENTRY'!E305,"")))</f>
        <v/>
      </c>
      <c r="CN306" s="3" t="str">
        <f>IF('DATA ENTRY'!CK305="","",IF('DATA ENTRY'!W305="","",IF(AND($CD$4='DATA ENTRY'!CK305,$CG$4='DATA ENTRY'!D305),'DATA ENTRY'!W305,"")))</f>
        <v/>
      </c>
      <c r="CO306" s="3" t="str">
        <f>IF('DATA ENTRY'!CK305="","",IF('DATA ENTRY'!X305="","",IF(AND($CD$4='DATA ENTRY'!CK305,$CG$4='DATA ENTRY'!D305),'DATA ENTRY'!X305,"")))</f>
        <v/>
      </c>
      <c r="CP306" s="108" t="str">
        <f t="shared" si="71"/>
        <v/>
      </c>
      <c r="CQ306" s="108" t="str">
        <f>IF('DATA ENTRY'!CK305="","",IF('DATA ENTRY'!G305="","",IF(AND($CD$4='DATA ENTRY'!CK305,$CG$4='DATA ENTRY'!D305),'DATA ENTRY'!G305,"")))</f>
        <v/>
      </c>
      <c r="CR306" s="230" t="str">
        <f>IF('DATA ENTRY'!CK305="","",IF('DATA ENTRY'!D305="","",IF(AND($CD$4='DATA ENTRY'!CK305,$CG$4='DATA ENTRY'!D305),'DATA ENTRY'!D305,"")))</f>
        <v/>
      </c>
      <c r="CS306">
        <f t="shared" si="72"/>
        <v>0</v>
      </c>
      <c r="CT306">
        <f t="shared" si="73"/>
        <v>0</v>
      </c>
      <c r="CV306" s="139"/>
      <c r="CX306">
        <f t="shared" si="74"/>
        <v>0</v>
      </c>
      <c r="DB306" t="str">
        <f t="shared" si="81"/>
        <v/>
      </c>
      <c r="DC306" t="str">
        <f t="shared" si="82"/>
        <v/>
      </c>
      <c r="DD306" s="224">
        <v>300</v>
      </c>
      <c r="DE306" s="3" t="str">
        <f>IF('DATA ENTRY'!CK305="","",IF('DATA ENTRY'!B305="","",IF(AND($DF$4='DATA ENTRY'!D305),'DATA ENTRY'!B305,"")))</f>
        <v/>
      </c>
      <c r="DF306" s="3" t="str">
        <f>IF('DATA ENTRY'!CK305="","",IF('DATA ENTRY'!C305="","",IF(AND($DF$4='DATA ENTRY'!D305),'DATA ENTRY'!C305,"")))</f>
        <v/>
      </c>
      <c r="DG306" s="4" t="str">
        <f>IF('DATA ENTRY'!CK305="","",IF('DATA ENTRY'!I305="","",IF(AND($DF$4='DATA ENTRY'!D305),'DATA ENTRY'!I305,"")))</f>
        <v/>
      </c>
      <c r="DH306" s="4" t="str">
        <f>IF('DATA ENTRY'!CK305="","",IF('DATA ENTRY'!CK305="","",IF(AND($DF$4='DATA ENTRY'!D305),'DATA ENTRY'!CK305,"")))</f>
        <v/>
      </c>
      <c r="DI306" s="3" t="str">
        <f>IF('DATA ENTRY'!CK305="","",IF('DATA ENTRY'!N305="","",IF(AND($DF$4='DATA ENTRY'!D305),'DATA ENTRY'!N305,"")))</f>
        <v/>
      </c>
      <c r="DJ306" s="107" t="str">
        <f>IF('DATA ENTRY'!CK305="","",IF('DATA ENTRY'!O305="","",IF(AND($DF$4='DATA ENTRY'!D305),'DATA ENTRY'!O305,"")))</f>
        <v/>
      </c>
      <c r="DK306" s="3" t="str">
        <f>IF('DATA ENTRY'!CK305="","",IF('DATA ENTRY'!P305="","",IF(AND($DF$4='DATA ENTRY'!D305),'DATA ENTRY'!P305,"")))</f>
        <v/>
      </c>
      <c r="DL306" s="107" t="str">
        <f>IF('DATA ENTRY'!CK305="","",IF('DATA ENTRY'!Q305="","",IF(AND($DF$4='DATA ENTRY'!D305),'DATA ENTRY'!Q305,"")))</f>
        <v/>
      </c>
      <c r="DM306" s="3" t="str">
        <f>IF('DATA ENTRY'!CK305="","",IF('DATA ENTRY'!R305="","",IF(AND($DF$4='DATA ENTRY'!D305),'DATA ENTRY'!R305,"")))</f>
        <v/>
      </c>
      <c r="DN306" s="107" t="str">
        <f>IF('DATA ENTRY'!CK305="","",IF('DATA ENTRY'!S305="","",IF(AND($DF$4='DATA ENTRY'!D305),'DATA ENTRY'!S305,"")))</f>
        <v/>
      </c>
      <c r="DO306" s="3" t="str">
        <f>IF('DATA ENTRY'!CK305="","",IF('DATA ENTRY'!E305="","",IF(AND($DF$4='DATA ENTRY'!D305),'DATA ENTRY'!E305,"")))</f>
        <v/>
      </c>
      <c r="DP306" s="3" t="str">
        <f>IF('DATA ENTRY'!CK305="","",IF('DATA ENTRY'!D305="","",IF(AND($DF$4='DATA ENTRY'!D305),'DATA ENTRY'!D305,"")))</f>
        <v/>
      </c>
      <c r="DQ306" s="3" t="str">
        <f>IF('DATA ENTRY'!CK305="","",IF('DATA ENTRY'!W305="","",IF(AND($DF$4='DATA ENTRY'!D305),'DATA ENTRY'!W305,"")))</f>
        <v/>
      </c>
      <c r="DR306" s="3" t="str">
        <f>IF('DATA ENTRY'!CK305="","",IF('DATA ENTRY'!X305="","",IF(AND($DF$4='DATA ENTRY'!D305),'DATA ENTRY'!X305,"")))</f>
        <v/>
      </c>
      <c r="DS306" s="108" t="str">
        <f t="shared" si="75"/>
        <v/>
      </c>
      <c r="DT306" s="108" t="str">
        <f>IF('DATA ENTRY'!CK305="","",IF('DATA ENTRY'!D305="","",IF(AND($DF$4='DATA ENTRY'!D305),'DATA ENTRY'!G305,"")))</f>
        <v/>
      </c>
      <c r="DY306">
        <f t="shared" si="76"/>
        <v>0</v>
      </c>
      <c r="EB306" t="str">
        <f t="shared" si="77"/>
        <v/>
      </c>
      <c r="EC306" t="str">
        <f t="shared" si="78"/>
        <v/>
      </c>
      <c r="ED306" s="224">
        <v>300</v>
      </c>
      <c r="EE306" s="3" t="str">
        <f>IF('DATA ENTRY'!CK305="","",IF('DATA ENTRY'!B305="","",IF(AND($EF$4='DATA ENTRY'!G305,$EH$4='DATA ENTRY'!F305),'DATA ENTRY'!B305,"")))</f>
        <v/>
      </c>
      <c r="EF306" s="3" t="str">
        <f>IF('DATA ENTRY'!CK305="","",IF('DATA ENTRY'!C305="","",IF(AND($EF$4='DATA ENTRY'!G305,$EH$4='DATA ENTRY'!F305),'DATA ENTRY'!C305,"")))</f>
        <v/>
      </c>
      <c r="EG306" s="4" t="str">
        <f>IF('DATA ENTRY'!CK305="","",IF('DATA ENTRY'!I305="","",IF(AND($EF$4='DATA ENTRY'!G305,$EH$4='DATA ENTRY'!F305),'DATA ENTRY'!I305,"")))</f>
        <v/>
      </c>
      <c r="EH306" s="4" t="str">
        <f>IF('DATA ENTRY'!CK305="","",IF('DATA ENTRY'!CK305="","",IF(AND($EF$4='DATA ENTRY'!G305,$EH$4='DATA ENTRY'!F305),'DATA ENTRY'!CK305,"")))</f>
        <v/>
      </c>
      <c r="EI306" s="3" t="str">
        <f>IF('DATA ENTRY'!CK305="","",IF('DATA ENTRY'!N305="","",IF(AND($EF$4='DATA ENTRY'!G305,$EH$4='DATA ENTRY'!F305),'DATA ENTRY'!N305,"")))</f>
        <v/>
      </c>
      <c r="EJ306" s="107" t="str">
        <f>IF('DATA ENTRY'!CK305="","",IF('DATA ENTRY'!O305="","",IF(AND($EF$4='DATA ENTRY'!G305,$EH$4='DATA ENTRY'!F305),'DATA ENTRY'!O305,"")))</f>
        <v/>
      </c>
      <c r="EK306" s="3" t="str">
        <f>IF('DATA ENTRY'!CK305="","",IF('DATA ENTRY'!P305="","",IF(AND($EF$4='DATA ENTRY'!G305,$EH$4='DATA ENTRY'!F305),'DATA ENTRY'!P305,"")))</f>
        <v/>
      </c>
      <c r="EL306" s="107" t="str">
        <f>IF('DATA ENTRY'!CK305="","",IF('DATA ENTRY'!Q305="","",IF(AND($EF$4='DATA ENTRY'!G305,$EH$4='DATA ENTRY'!F305),'DATA ENTRY'!Q305,"")))</f>
        <v/>
      </c>
      <c r="EM306" s="3" t="str">
        <f>IF('DATA ENTRY'!CK305="","",IF('DATA ENTRY'!R305="","",IF(AND($EF$4='DATA ENTRY'!G305,$EH$4='DATA ENTRY'!F305),'DATA ENTRY'!R305,"")))</f>
        <v/>
      </c>
      <c r="EN306" s="107" t="str">
        <f>IF('DATA ENTRY'!CK305="","",IF('DATA ENTRY'!S305="","",IF(AND($EF$4='DATA ENTRY'!G305,$EH$4='DATA ENTRY'!F305),'DATA ENTRY'!S305,"")))</f>
        <v/>
      </c>
      <c r="EO306" s="3" t="str">
        <f>IF('DATA ENTRY'!CK305="","",IF('DATA ENTRY'!E305="","",IF(AND($EF$4='DATA ENTRY'!G305,$EH$4='DATA ENTRY'!F305),'DATA ENTRY'!E305,"")))</f>
        <v/>
      </c>
      <c r="EP306" s="3" t="str">
        <f>IF('DATA ENTRY'!CK305="","",IF('DATA ENTRY'!D305="","",IF(AND($EF$4='DATA ENTRY'!G305,$EH$4='DATA ENTRY'!F305),'DATA ENTRY'!D305,"")))</f>
        <v/>
      </c>
      <c r="EQ306" s="3" t="str">
        <f>IF('DATA ENTRY'!CK305="","",IF('DATA ENTRY'!W305="","",IF(AND($EF$4='DATA ENTRY'!G305,$EH$4='DATA ENTRY'!F305),'DATA ENTRY'!W305,"")))</f>
        <v/>
      </c>
      <c r="ER306" s="3" t="str">
        <f>IF('DATA ENTRY'!CK305="","",IF('DATA ENTRY'!X305="","",IF(AND($EF$4='DATA ENTRY'!G305,$EH$4='DATA ENTRY'!F305),'DATA ENTRY'!X305,"")))</f>
        <v/>
      </c>
      <c r="ES306" s="108" t="str">
        <f t="shared" si="79"/>
        <v/>
      </c>
      <c r="ET306" s="108" t="str">
        <f>IF('DATA ENTRY'!CK305="","",IF('DATA ENTRY'!D305="","",IF(AND($EF$4='DATA ENTRY'!G305,$EH$4='DATA ENTRY'!F305),'DATA ENTRY'!G305,"")))</f>
        <v/>
      </c>
      <c r="EY306">
        <f t="shared" si="80"/>
        <v>0</v>
      </c>
    </row>
    <row r="307" spans="1:155">
      <c r="A307" t="str">
        <f>IF(S307=0,"",1+(MAX($A$7:A306)))</f>
        <v/>
      </c>
      <c r="B307" s="224">
        <v>301</v>
      </c>
      <c r="C307" s="3" t="str">
        <f>IF('DATA ENTRY'!CK306="","",IF('DATA ENTRY'!B306="","",IF($D$4="All Post",'DATA ENTRY'!B306,IF(AND($D$4='DATA ENTRY'!CK306),'DATA ENTRY'!B306,""))))</f>
        <v/>
      </c>
      <c r="D307" s="3" t="str">
        <f>IF('DATA ENTRY'!CK306="","",IF('DATA ENTRY'!C306="","",IF($D$4="All Post",'DATA ENTRY'!C306,IF(AND($D$4='DATA ENTRY'!CK306),'DATA ENTRY'!C306,""))))</f>
        <v/>
      </c>
      <c r="E307" s="4" t="str">
        <f>IF('DATA ENTRY'!CK306="","",IF('DATA ENTRY'!I306="","",IF($D$4="All Post",'DATA ENTRY'!I306,IF(AND($D$4='DATA ENTRY'!CK306),'DATA ENTRY'!I306,""))))</f>
        <v/>
      </c>
      <c r="F307" s="4" t="str">
        <f>IF('DATA ENTRY'!CK306="","",IF('DATA ENTRY'!CK306="","",IF($D$4="All Post",'DATA ENTRY'!CK306,IF(AND($D$4='DATA ENTRY'!CK306),'DATA ENTRY'!CK306,""))))</f>
        <v/>
      </c>
      <c r="G307" s="3" t="str">
        <f>IF('DATA ENTRY'!CK306="","",IF('DATA ENTRY'!N306="","",IF($D$4="All Post",'DATA ENTRY'!N306,IF(AND($D$4='DATA ENTRY'!CK306),'DATA ENTRY'!N306,""))))</f>
        <v/>
      </c>
      <c r="H307" s="107" t="str">
        <f>IF('DATA ENTRY'!CK306="","",IF('DATA ENTRY'!O306="","",IF($D$4="All Post",'DATA ENTRY'!O306,IF(AND($D$4='DATA ENTRY'!CK306),'DATA ENTRY'!O306,""))))</f>
        <v/>
      </c>
      <c r="I307" s="3" t="str">
        <f>IF('DATA ENTRY'!CK306="","",IF('DATA ENTRY'!P306="","",IF($D$4="All Post",'DATA ENTRY'!P306,IF(AND($D$4='DATA ENTRY'!CK306),'DATA ENTRY'!P306,""))))</f>
        <v/>
      </c>
      <c r="J307" s="107" t="str">
        <f>IF('DATA ENTRY'!CK306="","",IF('DATA ENTRY'!Q306="","",IF($D$4="All Post",'DATA ENTRY'!Q306,IF(AND($D$4='DATA ENTRY'!CK306),'DATA ENTRY'!Q306,""))))</f>
        <v/>
      </c>
      <c r="K307" s="3" t="str">
        <f>IF('DATA ENTRY'!CK306="","",IF('DATA ENTRY'!R306="","",IF($D$4="All Post",'DATA ENTRY'!R306,IF(AND($D$4='DATA ENTRY'!CK306),'DATA ENTRY'!R306,""))))</f>
        <v/>
      </c>
      <c r="L307" s="3" t="str">
        <f>IF('DATA ENTRY'!CK306="","",IF('DATA ENTRY'!S306="","",IF($D$4="All Post",'DATA ENTRY'!S306,IF(AND($D$4='DATA ENTRY'!CK306),'DATA ENTRY'!S306,""))))</f>
        <v/>
      </c>
      <c r="M307" s="3" t="str">
        <f>IF('DATA ENTRY'!CK306="","",IF('DATA ENTRY'!E306="","",IF($D$4="All Post",'DATA ENTRY'!E306,IF(AND($D$4='DATA ENTRY'!CK306),'DATA ENTRY'!E306,""))))</f>
        <v/>
      </c>
      <c r="N307" s="3" t="str">
        <f>IF('DATA ENTRY'!CK306="","",IF('DATA ENTRY'!W306="","",IF($D$4="All Post",'DATA ENTRY'!W306,IF(AND($D$4='DATA ENTRY'!CK306),'DATA ENTRY'!W306,""))))</f>
        <v/>
      </c>
      <c r="O307" s="3" t="str">
        <f>IF('DATA ENTRY'!CK306="","",IF('DATA ENTRY'!X306="","",IF($D$4="All Post",'DATA ENTRY'!X306,IF(AND($D$4='DATA ENTRY'!CK306),'DATA ENTRY'!X306,""))))</f>
        <v/>
      </c>
      <c r="P307" s="3" t="str">
        <f>IF('DATA ENTRY'!CK306="","",IF('DATA ENTRY'!G306="","",IF($D$4="All Post",'DATA ENTRY'!G306,IF(AND($D$4='DATA ENTRY'!CK306),'DATA ENTRY'!G306,""))))</f>
        <v/>
      </c>
      <c r="S307">
        <f t="shared" si="67"/>
        <v>0</v>
      </c>
      <c r="T307" t="str">
        <f t="shared" si="68"/>
        <v/>
      </c>
      <c r="BZ307" t="str">
        <f t="shared" si="69"/>
        <v/>
      </c>
      <c r="CA307" t="str">
        <f t="shared" si="70"/>
        <v/>
      </c>
      <c r="CB307" s="224">
        <v>301</v>
      </c>
      <c r="CC307" s="3" t="str">
        <f>IF('DATA ENTRY'!CK306="","",IF('DATA ENTRY'!B306="","",IF(AND($CD$4='DATA ENTRY'!CK306,$CG$4='DATA ENTRY'!D306),'DATA ENTRY'!B306,"")))</f>
        <v/>
      </c>
      <c r="CD307" s="3" t="str">
        <f>IF('DATA ENTRY'!CK306="","",IF('DATA ENTRY'!C306="","",IF(AND($CD$4='DATA ENTRY'!CK306,$CG$4='DATA ENTRY'!D306),'DATA ENTRY'!C306,"")))</f>
        <v/>
      </c>
      <c r="CE307" s="4" t="str">
        <f>IF('DATA ENTRY'!CK306="","",IF('DATA ENTRY'!I306="","",IF(AND($CD$4='DATA ENTRY'!CK306,$CG$4='DATA ENTRY'!D306),'DATA ENTRY'!I306,"")))</f>
        <v/>
      </c>
      <c r="CF307" s="4" t="str">
        <f>IF('DATA ENTRY'!CK306="","",IF('DATA ENTRY'!CK306="","",IF(AND($CD$4='DATA ENTRY'!CK306,$CG$4='DATA ENTRY'!D306),'DATA ENTRY'!CK306,"")))</f>
        <v/>
      </c>
      <c r="CG307" s="3" t="str">
        <f>IF('DATA ENTRY'!CK306="","",IF('DATA ENTRY'!N306="","",IF(AND($CD$4='DATA ENTRY'!CK306,$CG$4='DATA ENTRY'!D306),'DATA ENTRY'!N306,"")))</f>
        <v/>
      </c>
      <c r="CH307" s="107" t="str">
        <f>IF('DATA ENTRY'!CK306="","",IF('DATA ENTRY'!O306="","",IF(AND($CD$4='DATA ENTRY'!CK306,$CG$4='DATA ENTRY'!D306),'DATA ENTRY'!O306,"")))</f>
        <v/>
      </c>
      <c r="CI307" s="3" t="str">
        <f>IF('DATA ENTRY'!CK306="","",IF('DATA ENTRY'!P306="","",IF(AND($CD$4='DATA ENTRY'!CK306,$CG$4='DATA ENTRY'!D306),'DATA ENTRY'!P306,"")))</f>
        <v/>
      </c>
      <c r="CJ307" s="107" t="str">
        <f>IF('DATA ENTRY'!CK306="","",IF('DATA ENTRY'!Q306="","",IF(AND($CD$4='DATA ENTRY'!CK306,$CG$4='DATA ENTRY'!D306),'DATA ENTRY'!Q306,"")))</f>
        <v/>
      </c>
      <c r="CK307" s="3" t="str">
        <f>IF('DATA ENTRY'!CK306="","",IF('DATA ENTRY'!R306="","",IF(AND($CD$4='DATA ENTRY'!CK306,$CG$4='DATA ENTRY'!D306),'DATA ENTRY'!R306,"")))</f>
        <v/>
      </c>
      <c r="CL307" s="3" t="str">
        <f>IF('DATA ENTRY'!CK306="","",IF('DATA ENTRY'!S306="","",IF(AND($CD$4='DATA ENTRY'!CK306,$CG$4='DATA ENTRY'!D306),'DATA ENTRY'!S306,"")))</f>
        <v/>
      </c>
      <c r="CM307" s="3" t="str">
        <f>IF('DATA ENTRY'!CK306="","",IF('DATA ENTRY'!E306="","",IF(AND($CD$4='DATA ENTRY'!CK306,$CG$4='DATA ENTRY'!D306),'DATA ENTRY'!E306,"")))</f>
        <v/>
      </c>
      <c r="CN307" s="3" t="str">
        <f>IF('DATA ENTRY'!CK306="","",IF('DATA ENTRY'!W306="","",IF(AND($CD$4='DATA ENTRY'!CK306,$CG$4='DATA ENTRY'!D306),'DATA ENTRY'!W306,"")))</f>
        <v/>
      </c>
      <c r="CO307" s="3" t="str">
        <f>IF('DATA ENTRY'!CK306="","",IF('DATA ENTRY'!X306="","",IF(AND($CD$4='DATA ENTRY'!CK306,$CG$4='DATA ENTRY'!D306),'DATA ENTRY'!X306,"")))</f>
        <v/>
      </c>
      <c r="CP307" s="108" t="str">
        <f t="shared" si="71"/>
        <v/>
      </c>
      <c r="CQ307" s="108" t="str">
        <f>IF('DATA ENTRY'!CK306="","",IF('DATA ENTRY'!G306="","",IF(AND($CD$4='DATA ENTRY'!CK306,$CG$4='DATA ENTRY'!D306),'DATA ENTRY'!G306,"")))</f>
        <v/>
      </c>
      <c r="CR307" s="230" t="str">
        <f>IF('DATA ENTRY'!CK306="","",IF('DATA ENTRY'!D306="","",IF(AND($CD$4='DATA ENTRY'!CK306,$CG$4='DATA ENTRY'!D306),'DATA ENTRY'!D306,"")))</f>
        <v/>
      </c>
      <c r="CS307">
        <f t="shared" si="72"/>
        <v>0</v>
      </c>
      <c r="CT307">
        <f t="shared" si="73"/>
        <v>0</v>
      </c>
      <c r="CV307" s="139"/>
      <c r="CX307">
        <f t="shared" si="74"/>
        <v>0</v>
      </c>
      <c r="DB307" t="str">
        <f t="shared" si="81"/>
        <v/>
      </c>
      <c r="DC307" t="str">
        <f t="shared" si="82"/>
        <v/>
      </c>
      <c r="DD307" s="224">
        <v>301</v>
      </c>
      <c r="DE307" s="3" t="str">
        <f>IF('DATA ENTRY'!CK306="","",IF('DATA ENTRY'!B306="","",IF(AND($DF$4='DATA ENTRY'!D306),'DATA ENTRY'!B306,"")))</f>
        <v/>
      </c>
      <c r="DF307" s="3" t="str">
        <f>IF('DATA ENTRY'!CK306="","",IF('DATA ENTRY'!C306="","",IF(AND($DF$4='DATA ENTRY'!D306),'DATA ENTRY'!C306,"")))</f>
        <v/>
      </c>
      <c r="DG307" s="4" t="str">
        <f>IF('DATA ENTRY'!CK306="","",IF('DATA ENTRY'!I306="","",IF(AND($DF$4='DATA ENTRY'!D306),'DATA ENTRY'!I306,"")))</f>
        <v/>
      </c>
      <c r="DH307" s="4" t="str">
        <f>IF('DATA ENTRY'!CK306="","",IF('DATA ENTRY'!CK306="","",IF(AND($DF$4='DATA ENTRY'!D306),'DATA ENTRY'!CK306,"")))</f>
        <v/>
      </c>
      <c r="DI307" s="3" t="str">
        <f>IF('DATA ENTRY'!CK306="","",IF('DATA ENTRY'!N306="","",IF(AND($DF$4='DATA ENTRY'!D306),'DATA ENTRY'!N306,"")))</f>
        <v/>
      </c>
      <c r="DJ307" s="107" t="str">
        <f>IF('DATA ENTRY'!CK306="","",IF('DATA ENTRY'!O306="","",IF(AND($DF$4='DATA ENTRY'!D306),'DATA ENTRY'!O306,"")))</f>
        <v/>
      </c>
      <c r="DK307" s="3" t="str">
        <f>IF('DATA ENTRY'!CK306="","",IF('DATA ENTRY'!P306="","",IF(AND($DF$4='DATA ENTRY'!D306),'DATA ENTRY'!P306,"")))</f>
        <v/>
      </c>
      <c r="DL307" s="107" t="str">
        <f>IF('DATA ENTRY'!CK306="","",IF('DATA ENTRY'!Q306="","",IF(AND($DF$4='DATA ENTRY'!D306),'DATA ENTRY'!Q306,"")))</f>
        <v/>
      </c>
      <c r="DM307" s="3" t="str">
        <f>IF('DATA ENTRY'!CK306="","",IF('DATA ENTRY'!R306="","",IF(AND($DF$4='DATA ENTRY'!D306),'DATA ENTRY'!R306,"")))</f>
        <v/>
      </c>
      <c r="DN307" s="107" t="str">
        <f>IF('DATA ENTRY'!CK306="","",IF('DATA ENTRY'!S306="","",IF(AND($DF$4='DATA ENTRY'!D306),'DATA ENTRY'!S306,"")))</f>
        <v/>
      </c>
      <c r="DO307" s="3" t="str">
        <f>IF('DATA ENTRY'!CK306="","",IF('DATA ENTRY'!E306="","",IF(AND($DF$4='DATA ENTRY'!D306),'DATA ENTRY'!E306,"")))</f>
        <v/>
      </c>
      <c r="DP307" s="3" t="str">
        <f>IF('DATA ENTRY'!CK306="","",IF('DATA ENTRY'!D306="","",IF(AND($DF$4='DATA ENTRY'!D306),'DATA ENTRY'!D306,"")))</f>
        <v/>
      </c>
      <c r="DQ307" s="3" t="str">
        <f>IF('DATA ENTRY'!CK306="","",IF('DATA ENTRY'!W306="","",IF(AND($DF$4='DATA ENTRY'!D306),'DATA ENTRY'!W306,"")))</f>
        <v/>
      </c>
      <c r="DR307" s="3" t="str">
        <f>IF('DATA ENTRY'!CK306="","",IF('DATA ENTRY'!X306="","",IF(AND($DF$4='DATA ENTRY'!D306),'DATA ENTRY'!X306,"")))</f>
        <v/>
      </c>
      <c r="DS307" s="108" t="str">
        <f t="shared" si="75"/>
        <v/>
      </c>
      <c r="DT307" s="108" t="str">
        <f>IF('DATA ENTRY'!CK306="","",IF('DATA ENTRY'!D306="","",IF(AND($DF$4='DATA ENTRY'!D306),'DATA ENTRY'!G306,"")))</f>
        <v/>
      </c>
      <c r="DY307">
        <f t="shared" si="76"/>
        <v>0</v>
      </c>
      <c r="EB307" t="str">
        <f t="shared" si="77"/>
        <v/>
      </c>
      <c r="EC307" t="str">
        <f t="shared" si="78"/>
        <v/>
      </c>
      <c r="ED307" s="224">
        <v>301</v>
      </c>
      <c r="EE307" s="3" t="str">
        <f>IF('DATA ENTRY'!CK306="","",IF('DATA ENTRY'!B306="","",IF(AND($EF$4='DATA ENTRY'!G306,$EH$4='DATA ENTRY'!F306),'DATA ENTRY'!B306,"")))</f>
        <v/>
      </c>
      <c r="EF307" s="3" t="str">
        <f>IF('DATA ENTRY'!CK306="","",IF('DATA ENTRY'!C306="","",IF(AND($EF$4='DATA ENTRY'!G306,$EH$4='DATA ENTRY'!F306),'DATA ENTRY'!C306,"")))</f>
        <v/>
      </c>
      <c r="EG307" s="4" t="str">
        <f>IF('DATA ENTRY'!CK306="","",IF('DATA ENTRY'!I306="","",IF(AND($EF$4='DATA ENTRY'!G306,$EH$4='DATA ENTRY'!F306),'DATA ENTRY'!I306,"")))</f>
        <v/>
      </c>
      <c r="EH307" s="4" t="str">
        <f>IF('DATA ENTRY'!CK306="","",IF('DATA ENTRY'!CK306="","",IF(AND($EF$4='DATA ENTRY'!G306,$EH$4='DATA ENTRY'!F306),'DATA ENTRY'!CK306,"")))</f>
        <v/>
      </c>
      <c r="EI307" s="3" t="str">
        <f>IF('DATA ENTRY'!CK306="","",IF('DATA ENTRY'!N306="","",IF(AND($EF$4='DATA ENTRY'!G306,$EH$4='DATA ENTRY'!F306),'DATA ENTRY'!N306,"")))</f>
        <v/>
      </c>
      <c r="EJ307" s="107" t="str">
        <f>IF('DATA ENTRY'!CK306="","",IF('DATA ENTRY'!O306="","",IF(AND($EF$4='DATA ENTRY'!G306,$EH$4='DATA ENTRY'!F306),'DATA ENTRY'!O306,"")))</f>
        <v/>
      </c>
      <c r="EK307" s="3" t="str">
        <f>IF('DATA ENTRY'!CK306="","",IF('DATA ENTRY'!P306="","",IF(AND($EF$4='DATA ENTRY'!G306,$EH$4='DATA ENTRY'!F306),'DATA ENTRY'!P306,"")))</f>
        <v/>
      </c>
      <c r="EL307" s="107" t="str">
        <f>IF('DATA ENTRY'!CK306="","",IF('DATA ENTRY'!Q306="","",IF(AND($EF$4='DATA ENTRY'!G306,$EH$4='DATA ENTRY'!F306),'DATA ENTRY'!Q306,"")))</f>
        <v/>
      </c>
      <c r="EM307" s="3" t="str">
        <f>IF('DATA ENTRY'!CK306="","",IF('DATA ENTRY'!R306="","",IF(AND($EF$4='DATA ENTRY'!G306,$EH$4='DATA ENTRY'!F306),'DATA ENTRY'!R306,"")))</f>
        <v/>
      </c>
      <c r="EN307" s="107" t="str">
        <f>IF('DATA ENTRY'!CK306="","",IF('DATA ENTRY'!S306="","",IF(AND($EF$4='DATA ENTRY'!G306,$EH$4='DATA ENTRY'!F306),'DATA ENTRY'!S306,"")))</f>
        <v/>
      </c>
      <c r="EO307" s="3" t="str">
        <f>IF('DATA ENTRY'!CK306="","",IF('DATA ENTRY'!E306="","",IF(AND($EF$4='DATA ENTRY'!G306,$EH$4='DATA ENTRY'!F306),'DATA ENTRY'!E306,"")))</f>
        <v/>
      </c>
      <c r="EP307" s="3" t="str">
        <f>IF('DATA ENTRY'!CK306="","",IF('DATA ENTRY'!D306="","",IF(AND($EF$4='DATA ENTRY'!G306,$EH$4='DATA ENTRY'!F306),'DATA ENTRY'!D306,"")))</f>
        <v/>
      </c>
      <c r="EQ307" s="3" t="str">
        <f>IF('DATA ENTRY'!CK306="","",IF('DATA ENTRY'!W306="","",IF(AND($EF$4='DATA ENTRY'!G306,$EH$4='DATA ENTRY'!F306),'DATA ENTRY'!W306,"")))</f>
        <v/>
      </c>
      <c r="ER307" s="3" t="str">
        <f>IF('DATA ENTRY'!CK306="","",IF('DATA ENTRY'!X306="","",IF(AND($EF$4='DATA ENTRY'!G306,$EH$4='DATA ENTRY'!F306),'DATA ENTRY'!X306,"")))</f>
        <v/>
      </c>
      <c r="ES307" s="108" t="str">
        <f t="shared" si="79"/>
        <v/>
      </c>
      <c r="ET307" s="108" t="str">
        <f>IF('DATA ENTRY'!CK306="","",IF('DATA ENTRY'!D306="","",IF(AND($EF$4='DATA ENTRY'!G306,$EH$4='DATA ENTRY'!F306),'DATA ENTRY'!G306,"")))</f>
        <v/>
      </c>
      <c r="EY307">
        <f t="shared" si="80"/>
        <v>0</v>
      </c>
    </row>
    <row r="308" spans="1:155">
      <c r="A308" t="str">
        <f>IF(S308=0,"",1+(MAX($A$7:A307)))</f>
        <v/>
      </c>
      <c r="B308" s="224">
        <v>302</v>
      </c>
      <c r="C308" s="3" t="str">
        <f>IF('DATA ENTRY'!CK307="","",IF('DATA ENTRY'!B307="","",IF($D$4="All Post",'DATA ENTRY'!B307,IF(AND($D$4='DATA ENTRY'!CK307),'DATA ENTRY'!B307,""))))</f>
        <v/>
      </c>
      <c r="D308" s="3" t="str">
        <f>IF('DATA ENTRY'!CK307="","",IF('DATA ENTRY'!C307="","",IF($D$4="All Post",'DATA ENTRY'!C307,IF(AND($D$4='DATA ENTRY'!CK307),'DATA ENTRY'!C307,""))))</f>
        <v/>
      </c>
      <c r="E308" s="4" t="str">
        <f>IF('DATA ENTRY'!CK307="","",IF('DATA ENTRY'!I307="","",IF($D$4="All Post",'DATA ENTRY'!I307,IF(AND($D$4='DATA ENTRY'!CK307),'DATA ENTRY'!I307,""))))</f>
        <v/>
      </c>
      <c r="F308" s="4" t="str">
        <f>IF('DATA ENTRY'!CK307="","",IF('DATA ENTRY'!CK307="","",IF($D$4="All Post",'DATA ENTRY'!CK307,IF(AND($D$4='DATA ENTRY'!CK307),'DATA ENTRY'!CK307,""))))</f>
        <v/>
      </c>
      <c r="G308" s="3" t="str">
        <f>IF('DATA ENTRY'!CK307="","",IF('DATA ENTRY'!N307="","",IF($D$4="All Post",'DATA ENTRY'!N307,IF(AND($D$4='DATA ENTRY'!CK307),'DATA ENTRY'!N307,""))))</f>
        <v/>
      </c>
      <c r="H308" s="107" t="str">
        <f>IF('DATA ENTRY'!CK307="","",IF('DATA ENTRY'!O307="","",IF($D$4="All Post",'DATA ENTRY'!O307,IF(AND($D$4='DATA ENTRY'!CK307),'DATA ENTRY'!O307,""))))</f>
        <v/>
      </c>
      <c r="I308" s="3" t="str">
        <f>IF('DATA ENTRY'!CK307="","",IF('DATA ENTRY'!P307="","",IF($D$4="All Post",'DATA ENTRY'!P307,IF(AND($D$4='DATA ENTRY'!CK307),'DATA ENTRY'!P307,""))))</f>
        <v/>
      </c>
      <c r="J308" s="107" t="str">
        <f>IF('DATA ENTRY'!CK307="","",IF('DATA ENTRY'!Q307="","",IF($D$4="All Post",'DATA ENTRY'!Q307,IF(AND($D$4='DATA ENTRY'!CK307),'DATA ENTRY'!Q307,""))))</f>
        <v/>
      </c>
      <c r="K308" s="3" t="str">
        <f>IF('DATA ENTRY'!CK307="","",IF('DATA ENTRY'!R307="","",IF($D$4="All Post",'DATA ENTRY'!R307,IF(AND($D$4='DATA ENTRY'!CK307),'DATA ENTRY'!R307,""))))</f>
        <v/>
      </c>
      <c r="L308" s="3" t="str">
        <f>IF('DATA ENTRY'!CK307="","",IF('DATA ENTRY'!S307="","",IF($D$4="All Post",'DATA ENTRY'!S307,IF(AND($D$4='DATA ENTRY'!CK307),'DATA ENTRY'!S307,""))))</f>
        <v/>
      </c>
      <c r="M308" s="3" t="str">
        <f>IF('DATA ENTRY'!CK307="","",IF('DATA ENTRY'!E307="","",IF($D$4="All Post",'DATA ENTRY'!E307,IF(AND($D$4='DATA ENTRY'!CK307),'DATA ENTRY'!E307,""))))</f>
        <v/>
      </c>
      <c r="N308" s="3" t="str">
        <f>IF('DATA ENTRY'!CK307="","",IF('DATA ENTRY'!W307="","",IF($D$4="All Post",'DATA ENTRY'!W307,IF(AND($D$4='DATA ENTRY'!CK307),'DATA ENTRY'!W307,""))))</f>
        <v/>
      </c>
      <c r="O308" s="3" t="str">
        <f>IF('DATA ENTRY'!CK307="","",IF('DATA ENTRY'!X307="","",IF($D$4="All Post",'DATA ENTRY'!X307,IF(AND($D$4='DATA ENTRY'!CK307),'DATA ENTRY'!X307,""))))</f>
        <v/>
      </c>
      <c r="P308" s="3" t="str">
        <f>IF('DATA ENTRY'!CK307="","",IF('DATA ENTRY'!G307="","",IF($D$4="All Post",'DATA ENTRY'!G307,IF(AND($D$4='DATA ENTRY'!CK307),'DATA ENTRY'!G307,""))))</f>
        <v/>
      </c>
      <c r="S308">
        <f t="shared" si="67"/>
        <v>0</v>
      </c>
      <c r="T308" t="str">
        <f t="shared" si="68"/>
        <v/>
      </c>
      <c r="BZ308" t="str">
        <f t="shared" si="69"/>
        <v/>
      </c>
      <c r="CA308" t="str">
        <f t="shared" si="70"/>
        <v/>
      </c>
      <c r="CB308" s="224">
        <v>302</v>
      </c>
      <c r="CC308" s="3" t="str">
        <f>IF('DATA ENTRY'!CK307="","",IF('DATA ENTRY'!B307="","",IF(AND($CD$4='DATA ENTRY'!CK307,$CG$4='DATA ENTRY'!D307),'DATA ENTRY'!B307,"")))</f>
        <v/>
      </c>
      <c r="CD308" s="3" t="str">
        <f>IF('DATA ENTRY'!CK307="","",IF('DATA ENTRY'!C307="","",IF(AND($CD$4='DATA ENTRY'!CK307,$CG$4='DATA ENTRY'!D307),'DATA ENTRY'!C307,"")))</f>
        <v/>
      </c>
      <c r="CE308" s="4" t="str">
        <f>IF('DATA ENTRY'!CK307="","",IF('DATA ENTRY'!I307="","",IF(AND($CD$4='DATA ENTRY'!CK307,$CG$4='DATA ENTRY'!D307),'DATA ENTRY'!I307,"")))</f>
        <v/>
      </c>
      <c r="CF308" s="4" t="str">
        <f>IF('DATA ENTRY'!CK307="","",IF('DATA ENTRY'!CK307="","",IF(AND($CD$4='DATA ENTRY'!CK307,$CG$4='DATA ENTRY'!D307),'DATA ENTRY'!CK307,"")))</f>
        <v/>
      </c>
      <c r="CG308" s="3" t="str">
        <f>IF('DATA ENTRY'!CK307="","",IF('DATA ENTRY'!N307="","",IF(AND($CD$4='DATA ENTRY'!CK307,$CG$4='DATA ENTRY'!D307),'DATA ENTRY'!N307,"")))</f>
        <v/>
      </c>
      <c r="CH308" s="107" t="str">
        <f>IF('DATA ENTRY'!CK307="","",IF('DATA ENTRY'!O307="","",IF(AND($CD$4='DATA ENTRY'!CK307,$CG$4='DATA ENTRY'!D307),'DATA ENTRY'!O307,"")))</f>
        <v/>
      </c>
      <c r="CI308" s="3" t="str">
        <f>IF('DATA ENTRY'!CK307="","",IF('DATA ENTRY'!P307="","",IF(AND($CD$4='DATA ENTRY'!CK307,$CG$4='DATA ENTRY'!D307),'DATA ENTRY'!P307,"")))</f>
        <v/>
      </c>
      <c r="CJ308" s="107" t="str">
        <f>IF('DATA ENTRY'!CK307="","",IF('DATA ENTRY'!Q307="","",IF(AND($CD$4='DATA ENTRY'!CK307,$CG$4='DATA ENTRY'!D307),'DATA ENTRY'!Q307,"")))</f>
        <v/>
      </c>
      <c r="CK308" s="3" t="str">
        <f>IF('DATA ENTRY'!CK307="","",IF('DATA ENTRY'!R307="","",IF(AND($CD$4='DATA ENTRY'!CK307,$CG$4='DATA ENTRY'!D307),'DATA ENTRY'!R307,"")))</f>
        <v/>
      </c>
      <c r="CL308" s="3" t="str">
        <f>IF('DATA ENTRY'!CK307="","",IF('DATA ENTRY'!S307="","",IF(AND($CD$4='DATA ENTRY'!CK307,$CG$4='DATA ENTRY'!D307),'DATA ENTRY'!S307,"")))</f>
        <v/>
      </c>
      <c r="CM308" s="3" t="str">
        <f>IF('DATA ENTRY'!CK307="","",IF('DATA ENTRY'!E307="","",IF(AND($CD$4='DATA ENTRY'!CK307,$CG$4='DATA ENTRY'!D307),'DATA ENTRY'!E307,"")))</f>
        <v/>
      </c>
      <c r="CN308" s="3" t="str">
        <f>IF('DATA ENTRY'!CK307="","",IF('DATA ENTRY'!W307="","",IF(AND($CD$4='DATA ENTRY'!CK307,$CG$4='DATA ENTRY'!D307),'DATA ENTRY'!W307,"")))</f>
        <v/>
      </c>
      <c r="CO308" s="3" t="str">
        <f>IF('DATA ENTRY'!CK307="","",IF('DATA ENTRY'!X307="","",IF(AND($CD$4='DATA ENTRY'!CK307,$CG$4='DATA ENTRY'!D307),'DATA ENTRY'!X307,"")))</f>
        <v/>
      </c>
      <c r="CP308" s="108" t="str">
        <f t="shared" si="71"/>
        <v/>
      </c>
      <c r="CQ308" s="108" t="str">
        <f>IF('DATA ENTRY'!CK307="","",IF('DATA ENTRY'!G307="","",IF(AND($CD$4='DATA ENTRY'!CK307,$CG$4='DATA ENTRY'!D307),'DATA ENTRY'!G307,"")))</f>
        <v/>
      </c>
      <c r="CR308" s="230" t="str">
        <f>IF('DATA ENTRY'!CK307="","",IF('DATA ENTRY'!D307="","",IF(AND($CD$4='DATA ENTRY'!CK307,$CG$4='DATA ENTRY'!D307),'DATA ENTRY'!D307,"")))</f>
        <v/>
      </c>
      <c r="CS308">
        <f t="shared" si="72"/>
        <v>0</v>
      </c>
      <c r="CT308">
        <f t="shared" si="73"/>
        <v>0</v>
      </c>
      <c r="CV308" s="139"/>
      <c r="CX308">
        <f t="shared" si="74"/>
        <v>0</v>
      </c>
      <c r="DB308" t="str">
        <f t="shared" si="81"/>
        <v/>
      </c>
      <c r="DC308" t="str">
        <f t="shared" si="82"/>
        <v/>
      </c>
      <c r="DD308" s="224">
        <v>302</v>
      </c>
      <c r="DE308" s="3" t="str">
        <f>IF('DATA ENTRY'!CK307="","",IF('DATA ENTRY'!B307="","",IF(AND($DF$4='DATA ENTRY'!D307),'DATA ENTRY'!B307,"")))</f>
        <v/>
      </c>
      <c r="DF308" s="3" t="str">
        <f>IF('DATA ENTRY'!CK307="","",IF('DATA ENTRY'!C307="","",IF(AND($DF$4='DATA ENTRY'!D307),'DATA ENTRY'!C307,"")))</f>
        <v/>
      </c>
      <c r="DG308" s="4" t="str">
        <f>IF('DATA ENTRY'!CK307="","",IF('DATA ENTRY'!I307="","",IF(AND($DF$4='DATA ENTRY'!D307),'DATA ENTRY'!I307,"")))</f>
        <v/>
      </c>
      <c r="DH308" s="4" t="str">
        <f>IF('DATA ENTRY'!CK307="","",IF('DATA ENTRY'!CK307="","",IF(AND($DF$4='DATA ENTRY'!D307),'DATA ENTRY'!CK307,"")))</f>
        <v/>
      </c>
      <c r="DI308" s="3" t="str">
        <f>IF('DATA ENTRY'!CK307="","",IF('DATA ENTRY'!N307="","",IF(AND($DF$4='DATA ENTRY'!D307),'DATA ENTRY'!N307,"")))</f>
        <v/>
      </c>
      <c r="DJ308" s="107" t="str">
        <f>IF('DATA ENTRY'!CK307="","",IF('DATA ENTRY'!O307="","",IF(AND($DF$4='DATA ENTRY'!D307),'DATA ENTRY'!O307,"")))</f>
        <v/>
      </c>
      <c r="DK308" s="3" t="str">
        <f>IF('DATA ENTRY'!CK307="","",IF('DATA ENTRY'!P307="","",IF(AND($DF$4='DATA ENTRY'!D307),'DATA ENTRY'!P307,"")))</f>
        <v/>
      </c>
      <c r="DL308" s="107" t="str">
        <f>IF('DATA ENTRY'!CK307="","",IF('DATA ENTRY'!Q307="","",IF(AND($DF$4='DATA ENTRY'!D307),'DATA ENTRY'!Q307,"")))</f>
        <v/>
      </c>
      <c r="DM308" s="3" t="str">
        <f>IF('DATA ENTRY'!CK307="","",IF('DATA ENTRY'!R307="","",IF(AND($DF$4='DATA ENTRY'!D307),'DATA ENTRY'!R307,"")))</f>
        <v/>
      </c>
      <c r="DN308" s="107" t="str">
        <f>IF('DATA ENTRY'!CK307="","",IF('DATA ENTRY'!S307="","",IF(AND($DF$4='DATA ENTRY'!D307),'DATA ENTRY'!S307,"")))</f>
        <v/>
      </c>
      <c r="DO308" s="3" t="str">
        <f>IF('DATA ENTRY'!CK307="","",IF('DATA ENTRY'!E307="","",IF(AND($DF$4='DATA ENTRY'!D307),'DATA ENTRY'!E307,"")))</f>
        <v/>
      </c>
      <c r="DP308" s="3" t="str">
        <f>IF('DATA ENTRY'!CK307="","",IF('DATA ENTRY'!D307="","",IF(AND($DF$4='DATA ENTRY'!D307),'DATA ENTRY'!D307,"")))</f>
        <v/>
      </c>
      <c r="DQ308" s="3" t="str">
        <f>IF('DATA ENTRY'!CK307="","",IF('DATA ENTRY'!W307="","",IF(AND($DF$4='DATA ENTRY'!D307),'DATA ENTRY'!W307,"")))</f>
        <v/>
      </c>
      <c r="DR308" s="3" t="str">
        <f>IF('DATA ENTRY'!CK307="","",IF('DATA ENTRY'!X307="","",IF(AND($DF$4='DATA ENTRY'!D307),'DATA ENTRY'!X307,"")))</f>
        <v/>
      </c>
      <c r="DS308" s="108" t="str">
        <f t="shared" si="75"/>
        <v/>
      </c>
      <c r="DT308" s="108" t="str">
        <f>IF('DATA ENTRY'!CK307="","",IF('DATA ENTRY'!D307="","",IF(AND($DF$4='DATA ENTRY'!D307),'DATA ENTRY'!G307,"")))</f>
        <v/>
      </c>
      <c r="DY308">
        <f t="shared" si="76"/>
        <v>0</v>
      </c>
      <c r="EB308" t="str">
        <f t="shared" si="77"/>
        <v/>
      </c>
      <c r="EC308" t="str">
        <f t="shared" si="78"/>
        <v/>
      </c>
      <c r="ED308" s="224">
        <v>302</v>
      </c>
      <c r="EE308" s="3" t="str">
        <f>IF('DATA ENTRY'!CK307="","",IF('DATA ENTRY'!B307="","",IF(AND($EF$4='DATA ENTRY'!G307,$EH$4='DATA ENTRY'!F307),'DATA ENTRY'!B307,"")))</f>
        <v/>
      </c>
      <c r="EF308" s="3" t="str">
        <f>IF('DATA ENTRY'!CK307="","",IF('DATA ENTRY'!C307="","",IF(AND($EF$4='DATA ENTRY'!G307,$EH$4='DATA ENTRY'!F307),'DATA ENTRY'!C307,"")))</f>
        <v/>
      </c>
      <c r="EG308" s="4" t="str">
        <f>IF('DATA ENTRY'!CK307="","",IF('DATA ENTRY'!I307="","",IF(AND($EF$4='DATA ENTRY'!G307,$EH$4='DATA ENTRY'!F307),'DATA ENTRY'!I307,"")))</f>
        <v/>
      </c>
      <c r="EH308" s="4" t="str">
        <f>IF('DATA ENTRY'!CK307="","",IF('DATA ENTRY'!CK307="","",IF(AND($EF$4='DATA ENTRY'!G307,$EH$4='DATA ENTRY'!F307),'DATA ENTRY'!CK307,"")))</f>
        <v/>
      </c>
      <c r="EI308" s="3" t="str">
        <f>IF('DATA ENTRY'!CK307="","",IF('DATA ENTRY'!N307="","",IF(AND($EF$4='DATA ENTRY'!G307,$EH$4='DATA ENTRY'!F307),'DATA ENTRY'!N307,"")))</f>
        <v/>
      </c>
      <c r="EJ308" s="107" t="str">
        <f>IF('DATA ENTRY'!CK307="","",IF('DATA ENTRY'!O307="","",IF(AND($EF$4='DATA ENTRY'!G307,$EH$4='DATA ENTRY'!F307),'DATA ENTRY'!O307,"")))</f>
        <v/>
      </c>
      <c r="EK308" s="3" t="str">
        <f>IF('DATA ENTRY'!CK307="","",IF('DATA ENTRY'!P307="","",IF(AND($EF$4='DATA ENTRY'!G307,$EH$4='DATA ENTRY'!F307),'DATA ENTRY'!P307,"")))</f>
        <v/>
      </c>
      <c r="EL308" s="107" t="str">
        <f>IF('DATA ENTRY'!CK307="","",IF('DATA ENTRY'!Q307="","",IF(AND($EF$4='DATA ENTRY'!G307,$EH$4='DATA ENTRY'!F307),'DATA ENTRY'!Q307,"")))</f>
        <v/>
      </c>
      <c r="EM308" s="3" t="str">
        <f>IF('DATA ENTRY'!CK307="","",IF('DATA ENTRY'!R307="","",IF(AND($EF$4='DATA ENTRY'!G307,$EH$4='DATA ENTRY'!F307),'DATA ENTRY'!R307,"")))</f>
        <v/>
      </c>
      <c r="EN308" s="107" t="str">
        <f>IF('DATA ENTRY'!CK307="","",IF('DATA ENTRY'!S307="","",IF(AND($EF$4='DATA ENTRY'!G307,$EH$4='DATA ENTRY'!F307),'DATA ENTRY'!S307,"")))</f>
        <v/>
      </c>
      <c r="EO308" s="3" t="str">
        <f>IF('DATA ENTRY'!CK307="","",IF('DATA ENTRY'!E307="","",IF(AND($EF$4='DATA ENTRY'!G307,$EH$4='DATA ENTRY'!F307),'DATA ENTRY'!E307,"")))</f>
        <v/>
      </c>
      <c r="EP308" s="3" t="str">
        <f>IF('DATA ENTRY'!CK307="","",IF('DATA ENTRY'!D307="","",IF(AND($EF$4='DATA ENTRY'!G307,$EH$4='DATA ENTRY'!F307),'DATA ENTRY'!D307,"")))</f>
        <v/>
      </c>
      <c r="EQ308" s="3" t="str">
        <f>IF('DATA ENTRY'!CK307="","",IF('DATA ENTRY'!W307="","",IF(AND($EF$4='DATA ENTRY'!G307,$EH$4='DATA ENTRY'!F307),'DATA ENTRY'!W307,"")))</f>
        <v/>
      </c>
      <c r="ER308" s="3" t="str">
        <f>IF('DATA ENTRY'!CK307="","",IF('DATA ENTRY'!X307="","",IF(AND($EF$4='DATA ENTRY'!G307,$EH$4='DATA ENTRY'!F307),'DATA ENTRY'!X307,"")))</f>
        <v/>
      </c>
      <c r="ES308" s="108" t="str">
        <f t="shared" si="79"/>
        <v/>
      </c>
      <c r="ET308" s="108" t="str">
        <f>IF('DATA ENTRY'!CK307="","",IF('DATA ENTRY'!D307="","",IF(AND($EF$4='DATA ENTRY'!G307,$EH$4='DATA ENTRY'!F307),'DATA ENTRY'!G307,"")))</f>
        <v/>
      </c>
      <c r="EY308">
        <f t="shared" si="80"/>
        <v>0</v>
      </c>
    </row>
    <row r="309" spans="1:155">
      <c r="A309" t="str">
        <f>IF(S309=0,"",1+(MAX($A$7:A308)))</f>
        <v/>
      </c>
      <c r="B309" s="224">
        <v>303</v>
      </c>
      <c r="C309" s="3" t="str">
        <f>IF('DATA ENTRY'!CK308="","",IF('DATA ENTRY'!B308="","",IF($D$4="All Post",'DATA ENTRY'!B308,IF(AND($D$4='DATA ENTRY'!CK308),'DATA ENTRY'!B308,""))))</f>
        <v/>
      </c>
      <c r="D309" s="3" t="str">
        <f>IF('DATA ENTRY'!CK308="","",IF('DATA ENTRY'!C308="","",IF($D$4="All Post",'DATA ENTRY'!C308,IF(AND($D$4='DATA ENTRY'!CK308),'DATA ENTRY'!C308,""))))</f>
        <v/>
      </c>
      <c r="E309" s="4" t="str">
        <f>IF('DATA ENTRY'!CK308="","",IF('DATA ENTRY'!I308="","",IF($D$4="All Post",'DATA ENTRY'!I308,IF(AND($D$4='DATA ENTRY'!CK308),'DATA ENTRY'!I308,""))))</f>
        <v/>
      </c>
      <c r="F309" s="4" t="str">
        <f>IF('DATA ENTRY'!CK308="","",IF('DATA ENTRY'!CK308="","",IF($D$4="All Post",'DATA ENTRY'!CK308,IF(AND($D$4='DATA ENTRY'!CK308),'DATA ENTRY'!CK308,""))))</f>
        <v/>
      </c>
      <c r="G309" s="3" t="str">
        <f>IF('DATA ENTRY'!CK308="","",IF('DATA ENTRY'!N308="","",IF($D$4="All Post",'DATA ENTRY'!N308,IF(AND($D$4='DATA ENTRY'!CK308),'DATA ENTRY'!N308,""))))</f>
        <v/>
      </c>
      <c r="H309" s="107" t="str">
        <f>IF('DATA ENTRY'!CK308="","",IF('DATA ENTRY'!O308="","",IF($D$4="All Post",'DATA ENTRY'!O308,IF(AND($D$4='DATA ENTRY'!CK308),'DATA ENTRY'!O308,""))))</f>
        <v/>
      </c>
      <c r="I309" s="3" t="str">
        <f>IF('DATA ENTRY'!CK308="","",IF('DATA ENTRY'!P308="","",IF($D$4="All Post",'DATA ENTRY'!P308,IF(AND($D$4='DATA ENTRY'!CK308),'DATA ENTRY'!P308,""))))</f>
        <v/>
      </c>
      <c r="J309" s="107" t="str">
        <f>IF('DATA ENTRY'!CK308="","",IF('DATA ENTRY'!Q308="","",IF($D$4="All Post",'DATA ENTRY'!Q308,IF(AND($D$4='DATA ENTRY'!CK308),'DATA ENTRY'!Q308,""))))</f>
        <v/>
      </c>
      <c r="K309" s="3" t="str">
        <f>IF('DATA ENTRY'!CK308="","",IF('DATA ENTRY'!R308="","",IF($D$4="All Post",'DATA ENTRY'!R308,IF(AND($D$4='DATA ENTRY'!CK308),'DATA ENTRY'!R308,""))))</f>
        <v/>
      </c>
      <c r="L309" s="3" t="str">
        <f>IF('DATA ENTRY'!CK308="","",IF('DATA ENTRY'!S308="","",IF($D$4="All Post",'DATA ENTRY'!S308,IF(AND($D$4='DATA ENTRY'!CK308),'DATA ENTRY'!S308,""))))</f>
        <v/>
      </c>
      <c r="M309" s="3" t="str">
        <f>IF('DATA ENTRY'!CK308="","",IF('DATA ENTRY'!E308="","",IF($D$4="All Post",'DATA ENTRY'!E308,IF(AND($D$4='DATA ENTRY'!CK308),'DATA ENTRY'!E308,""))))</f>
        <v/>
      </c>
      <c r="N309" s="3" t="str">
        <f>IF('DATA ENTRY'!CK308="","",IF('DATA ENTRY'!W308="","",IF($D$4="All Post",'DATA ENTRY'!W308,IF(AND($D$4='DATA ENTRY'!CK308),'DATA ENTRY'!W308,""))))</f>
        <v/>
      </c>
      <c r="O309" s="3" t="str">
        <f>IF('DATA ENTRY'!CK308="","",IF('DATA ENTRY'!X308="","",IF($D$4="All Post",'DATA ENTRY'!X308,IF(AND($D$4='DATA ENTRY'!CK308),'DATA ENTRY'!X308,""))))</f>
        <v/>
      </c>
      <c r="P309" s="3" t="str">
        <f>IF('DATA ENTRY'!CK308="","",IF('DATA ENTRY'!G308="","",IF($D$4="All Post",'DATA ENTRY'!G308,IF(AND($D$4='DATA ENTRY'!CK308),'DATA ENTRY'!G308,""))))</f>
        <v/>
      </c>
      <c r="S309">
        <f t="shared" si="67"/>
        <v>0</v>
      </c>
      <c r="T309" t="str">
        <f t="shared" si="68"/>
        <v/>
      </c>
      <c r="BZ309" t="str">
        <f t="shared" si="69"/>
        <v/>
      </c>
      <c r="CA309" t="str">
        <f t="shared" si="70"/>
        <v/>
      </c>
      <c r="CB309" s="224">
        <v>303</v>
      </c>
      <c r="CC309" s="3" t="str">
        <f>IF('DATA ENTRY'!CK308="","",IF('DATA ENTRY'!B308="","",IF(AND($CD$4='DATA ENTRY'!CK308,$CG$4='DATA ENTRY'!D308),'DATA ENTRY'!B308,"")))</f>
        <v/>
      </c>
      <c r="CD309" s="3" t="str">
        <f>IF('DATA ENTRY'!CK308="","",IF('DATA ENTRY'!C308="","",IF(AND($CD$4='DATA ENTRY'!CK308,$CG$4='DATA ENTRY'!D308),'DATA ENTRY'!C308,"")))</f>
        <v/>
      </c>
      <c r="CE309" s="4" t="str">
        <f>IF('DATA ENTRY'!CK308="","",IF('DATA ENTRY'!I308="","",IF(AND($CD$4='DATA ENTRY'!CK308,$CG$4='DATA ENTRY'!D308),'DATA ENTRY'!I308,"")))</f>
        <v/>
      </c>
      <c r="CF309" s="4" t="str">
        <f>IF('DATA ENTRY'!CK308="","",IF('DATA ENTRY'!CK308="","",IF(AND($CD$4='DATA ENTRY'!CK308,$CG$4='DATA ENTRY'!D308),'DATA ENTRY'!CK308,"")))</f>
        <v/>
      </c>
      <c r="CG309" s="3" t="str">
        <f>IF('DATA ENTRY'!CK308="","",IF('DATA ENTRY'!N308="","",IF(AND($CD$4='DATA ENTRY'!CK308,$CG$4='DATA ENTRY'!D308),'DATA ENTRY'!N308,"")))</f>
        <v/>
      </c>
      <c r="CH309" s="107" t="str">
        <f>IF('DATA ENTRY'!CK308="","",IF('DATA ENTRY'!O308="","",IF(AND($CD$4='DATA ENTRY'!CK308,$CG$4='DATA ENTRY'!D308),'DATA ENTRY'!O308,"")))</f>
        <v/>
      </c>
      <c r="CI309" s="3" t="str">
        <f>IF('DATA ENTRY'!CK308="","",IF('DATA ENTRY'!P308="","",IF(AND($CD$4='DATA ENTRY'!CK308,$CG$4='DATA ENTRY'!D308),'DATA ENTRY'!P308,"")))</f>
        <v/>
      </c>
      <c r="CJ309" s="107" t="str">
        <f>IF('DATA ENTRY'!CK308="","",IF('DATA ENTRY'!Q308="","",IF(AND($CD$4='DATA ENTRY'!CK308,$CG$4='DATA ENTRY'!D308),'DATA ENTRY'!Q308,"")))</f>
        <v/>
      </c>
      <c r="CK309" s="3" t="str">
        <f>IF('DATA ENTRY'!CK308="","",IF('DATA ENTRY'!R308="","",IF(AND($CD$4='DATA ENTRY'!CK308,$CG$4='DATA ENTRY'!D308),'DATA ENTRY'!R308,"")))</f>
        <v/>
      </c>
      <c r="CL309" s="3" t="str">
        <f>IF('DATA ENTRY'!CK308="","",IF('DATA ENTRY'!S308="","",IF(AND($CD$4='DATA ENTRY'!CK308,$CG$4='DATA ENTRY'!D308),'DATA ENTRY'!S308,"")))</f>
        <v/>
      </c>
      <c r="CM309" s="3" t="str">
        <f>IF('DATA ENTRY'!CK308="","",IF('DATA ENTRY'!E308="","",IF(AND($CD$4='DATA ENTRY'!CK308,$CG$4='DATA ENTRY'!D308),'DATA ENTRY'!E308,"")))</f>
        <v/>
      </c>
      <c r="CN309" s="3" t="str">
        <f>IF('DATA ENTRY'!CK308="","",IF('DATA ENTRY'!W308="","",IF(AND($CD$4='DATA ENTRY'!CK308,$CG$4='DATA ENTRY'!D308),'DATA ENTRY'!W308,"")))</f>
        <v/>
      </c>
      <c r="CO309" s="3" t="str">
        <f>IF('DATA ENTRY'!CK308="","",IF('DATA ENTRY'!X308="","",IF(AND($CD$4='DATA ENTRY'!CK308,$CG$4='DATA ENTRY'!D308),'DATA ENTRY'!X308,"")))</f>
        <v/>
      </c>
      <c r="CP309" s="108" t="str">
        <f t="shared" si="71"/>
        <v/>
      </c>
      <c r="CQ309" s="108" t="str">
        <f>IF('DATA ENTRY'!CK308="","",IF('DATA ENTRY'!G308="","",IF(AND($CD$4='DATA ENTRY'!CK308,$CG$4='DATA ENTRY'!D308),'DATA ENTRY'!G308,"")))</f>
        <v/>
      </c>
      <c r="CR309" s="230" t="str">
        <f>IF('DATA ENTRY'!CK308="","",IF('DATA ENTRY'!D308="","",IF(AND($CD$4='DATA ENTRY'!CK308,$CG$4='DATA ENTRY'!D308),'DATA ENTRY'!D308,"")))</f>
        <v/>
      </c>
      <c r="CS309">
        <f t="shared" si="72"/>
        <v>0</v>
      </c>
      <c r="CT309">
        <f t="shared" si="73"/>
        <v>0</v>
      </c>
      <c r="CV309" s="139"/>
      <c r="CX309">
        <f t="shared" si="74"/>
        <v>0</v>
      </c>
      <c r="DB309" t="str">
        <f t="shared" si="81"/>
        <v/>
      </c>
      <c r="DC309" t="str">
        <f t="shared" si="82"/>
        <v/>
      </c>
      <c r="DD309" s="224">
        <v>303</v>
      </c>
      <c r="DE309" s="3" t="str">
        <f>IF('DATA ENTRY'!CK308="","",IF('DATA ENTRY'!B308="","",IF(AND($DF$4='DATA ENTRY'!D308),'DATA ENTRY'!B308,"")))</f>
        <v/>
      </c>
      <c r="DF309" s="3" t="str">
        <f>IF('DATA ENTRY'!CK308="","",IF('DATA ENTRY'!C308="","",IF(AND($DF$4='DATA ENTRY'!D308),'DATA ENTRY'!C308,"")))</f>
        <v/>
      </c>
      <c r="DG309" s="4" t="str">
        <f>IF('DATA ENTRY'!CK308="","",IF('DATA ENTRY'!I308="","",IF(AND($DF$4='DATA ENTRY'!D308),'DATA ENTRY'!I308,"")))</f>
        <v/>
      </c>
      <c r="DH309" s="4" t="str">
        <f>IF('DATA ENTRY'!CK308="","",IF('DATA ENTRY'!CK308="","",IF(AND($DF$4='DATA ENTRY'!D308),'DATA ENTRY'!CK308,"")))</f>
        <v/>
      </c>
      <c r="DI309" s="3" t="str">
        <f>IF('DATA ENTRY'!CK308="","",IF('DATA ENTRY'!N308="","",IF(AND($DF$4='DATA ENTRY'!D308),'DATA ENTRY'!N308,"")))</f>
        <v/>
      </c>
      <c r="DJ309" s="107" t="str">
        <f>IF('DATA ENTRY'!CK308="","",IF('DATA ENTRY'!O308="","",IF(AND($DF$4='DATA ENTRY'!D308),'DATA ENTRY'!O308,"")))</f>
        <v/>
      </c>
      <c r="DK309" s="3" t="str">
        <f>IF('DATA ENTRY'!CK308="","",IF('DATA ENTRY'!P308="","",IF(AND($DF$4='DATA ENTRY'!D308),'DATA ENTRY'!P308,"")))</f>
        <v/>
      </c>
      <c r="DL309" s="107" t="str">
        <f>IF('DATA ENTRY'!CK308="","",IF('DATA ENTRY'!Q308="","",IF(AND($DF$4='DATA ENTRY'!D308),'DATA ENTRY'!Q308,"")))</f>
        <v/>
      </c>
      <c r="DM309" s="3" t="str">
        <f>IF('DATA ENTRY'!CK308="","",IF('DATA ENTRY'!R308="","",IF(AND($DF$4='DATA ENTRY'!D308),'DATA ENTRY'!R308,"")))</f>
        <v/>
      </c>
      <c r="DN309" s="107" t="str">
        <f>IF('DATA ENTRY'!CK308="","",IF('DATA ENTRY'!S308="","",IF(AND($DF$4='DATA ENTRY'!D308),'DATA ENTRY'!S308,"")))</f>
        <v/>
      </c>
      <c r="DO309" s="3" t="str">
        <f>IF('DATA ENTRY'!CK308="","",IF('DATA ENTRY'!E308="","",IF(AND($DF$4='DATA ENTRY'!D308),'DATA ENTRY'!E308,"")))</f>
        <v/>
      </c>
      <c r="DP309" s="3" t="str">
        <f>IF('DATA ENTRY'!CK308="","",IF('DATA ENTRY'!D308="","",IF(AND($DF$4='DATA ENTRY'!D308),'DATA ENTRY'!D308,"")))</f>
        <v/>
      </c>
      <c r="DQ309" s="3" t="str">
        <f>IF('DATA ENTRY'!CK308="","",IF('DATA ENTRY'!W308="","",IF(AND($DF$4='DATA ENTRY'!D308),'DATA ENTRY'!W308,"")))</f>
        <v/>
      </c>
      <c r="DR309" s="3" t="str">
        <f>IF('DATA ENTRY'!CK308="","",IF('DATA ENTRY'!X308="","",IF(AND($DF$4='DATA ENTRY'!D308),'DATA ENTRY'!X308,"")))</f>
        <v/>
      </c>
      <c r="DS309" s="108" t="str">
        <f t="shared" si="75"/>
        <v/>
      </c>
      <c r="DT309" s="108" t="str">
        <f>IF('DATA ENTRY'!CK308="","",IF('DATA ENTRY'!D308="","",IF(AND($DF$4='DATA ENTRY'!D308),'DATA ENTRY'!G308,"")))</f>
        <v/>
      </c>
      <c r="DY309">
        <f t="shared" si="76"/>
        <v>0</v>
      </c>
      <c r="EB309" t="str">
        <f t="shared" si="77"/>
        <v/>
      </c>
      <c r="EC309" t="str">
        <f t="shared" si="78"/>
        <v/>
      </c>
      <c r="ED309" s="224">
        <v>303</v>
      </c>
      <c r="EE309" s="3" t="str">
        <f>IF('DATA ENTRY'!CK308="","",IF('DATA ENTRY'!B308="","",IF(AND($EF$4='DATA ENTRY'!G308,$EH$4='DATA ENTRY'!F308),'DATA ENTRY'!B308,"")))</f>
        <v/>
      </c>
      <c r="EF309" s="3" t="str">
        <f>IF('DATA ENTRY'!CK308="","",IF('DATA ENTRY'!C308="","",IF(AND($EF$4='DATA ENTRY'!G308,$EH$4='DATA ENTRY'!F308),'DATA ENTRY'!C308,"")))</f>
        <v/>
      </c>
      <c r="EG309" s="4" t="str">
        <f>IF('DATA ENTRY'!CK308="","",IF('DATA ENTRY'!I308="","",IF(AND($EF$4='DATA ENTRY'!G308,$EH$4='DATA ENTRY'!F308),'DATA ENTRY'!I308,"")))</f>
        <v/>
      </c>
      <c r="EH309" s="4" t="str">
        <f>IF('DATA ENTRY'!CK308="","",IF('DATA ENTRY'!CK308="","",IF(AND($EF$4='DATA ENTRY'!G308,$EH$4='DATA ENTRY'!F308),'DATA ENTRY'!CK308,"")))</f>
        <v/>
      </c>
      <c r="EI309" s="3" t="str">
        <f>IF('DATA ENTRY'!CK308="","",IF('DATA ENTRY'!N308="","",IF(AND($EF$4='DATA ENTRY'!G308,$EH$4='DATA ENTRY'!F308),'DATA ENTRY'!N308,"")))</f>
        <v/>
      </c>
      <c r="EJ309" s="107" t="str">
        <f>IF('DATA ENTRY'!CK308="","",IF('DATA ENTRY'!O308="","",IF(AND($EF$4='DATA ENTRY'!G308,$EH$4='DATA ENTRY'!F308),'DATA ENTRY'!O308,"")))</f>
        <v/>
      </c>
      <c r="EK309" s="3" t="str">
        <f>IF('DATA ENTRY'!CK308="","",IF('DATA ENTRY'!P308="","",IF(AND($EF$4='DATA ENTRY'!G308,$EH$4='DATA ENTRY'!F308),'DATA ENTRY'!P308,"")))</f>
        <v/>
      </c>
      <c r="EL309" s="107" t="str">
        <f>IF('DATA ENTRY'!CK308="","",IF('DATA ENTRY'!Q308="","",IF(AND($EF$4='DATA ENTRY'!G308,$EH$4='DATA ENTRY'!F308),'DATA ENTRY'!Q308,"")))</f>
        <v/>
      </c>
      <c r="EM309" s="3" t="str">
        <f>IF('DATA ENTRY'!CK308="","",IF('DATA ENTRY'!R308="","",IF(AND($EF$4='DATA ENTRY'!G308,$EH$4='DATA ENTRY'!F308),'DATA ENTRY'!R308,"")))</f>
        <v/>
      </c>
      <c r="EN309" s="107" t="str">
        <f>IF('DATA ENTRY'!CK308="","",IF('DATA ENTRY'!S308="","",IF(AND($EF$4='DATA ENTRY'!G308,$EH$4='DATA ENTRY'!F308),'DATA ENTRY'!S308,"")))</f>
        <v/>
      </c>
      <c r="EO309" s="3" t="str">
        <f>IF('DATA ENTRY'!CK308="","",IF('DATA ENTRY'!E308="","",IF(AND($EF$4='DATA ENTRY'!G308,$EH$4='DATA ENTRY'!F308),'DATA ENTRY'!E308,"")))</f>
        <v/>
      </c>
      <c r="EP309" s="3" t="str">
        <f>IF('DATA ENTRY'!CK308="","",IF('DATA ENTRY'!D308="","",IF(AND($EF$4='DATA ENTRY'!G308,$EH$4='DATA ENTRY'!F308),'DATA ENTRY'!D308,"")))</f>
        <v/>
      </c>
      <c r="EQ309" s="3" t="str">
        <f>IF('DATA ENTRY'!CK308="","",IF('DATA ENTRY'!W308="","",IF(AND($EF$4='DATA ENTRY'!G308,$EH$4='DATA ENTRY'!F308),'DATA ENTRY'!W308,"")))</f>
        <v/>
      </c>
      <c r="ER309" s="3" t="str">
        <f>IF('DATA ENTRY'!CK308="","",IF('DATA ENTRY'!X308="","",IF(AND($EF$4='DATA ENTRY'!G308,$EH$4='DATA ENTRY'!F308),'DATA ENTRY'!X308,"")))</f>
        <v/>
      </c>
      <c r="ES309" s="108" t="str">
        <f t="shared" si="79"/>
        <v/>
      </c>
      <c r="ET309" s="108" t="str">
        <f>IF('DATA ENTRY'!CK308="","",IF('DATA ENTRY'!D308="","",IF(AND($EF$4='DATA ENTRY'!G308,$EH$4='DATA ENTRY'!F308),'DATA ENTRY'!G308,"")))</f>
        <v/>
      </c>
      <c r="EY309">
        <f t="shared" si="80"/>
        <v>0</v>
      </c>
    </row>
    <row r="310" spans="1:155">
      <c r="A310" t="str">
        <f>IF(S310=0,"",1+(MAX($A$7:A309)))</f>
        <v/>
      </c>
      <c r="B310" s="224">
        <v>304</v>
      </c>
      <c r="C310" s="3" t="str">
        <f>IF('DATA ENTRY'!CK309="","",IF('DATA ENTRY'!B309="","",IF($D$4="All Post",'DATA ENTRY'!B309,IF(AND($D$4='DATA ENTRY'!CK309),'DATA ENTRY'!B309,""))))</f>
        <v/>
      </c>
      <c r="D310" s="3" t="str">
        <f>IF('DATA ENTRY'!CK309="","",IF('DATA ENTRY'!C309="","",IF($D$4="All Post",'DATA ENTRY'!C309,IF(AND($D$4='DATA ENTRY'!CK309),'DATA ENTRY'!C309,""))))</f>
        <v/>
      </c>
      <c r="E310" s="4" t="str">
        <f>IF('DATA ENTRY'!CK309="","",IF('DATA ENTRY'!I309="","",IF($D$4="All Post",'DATA ENTRY'!I309,IF(AND($D$4='DATA ENTRY'!CK309),'DATA ENTRY'!I309,""))))</f>
        <v/>
      </c>
      <c r="F310" s="4" t="str">
        <f>IF('DATA ENTRY'!CK309="","",IF('DATA ENTRY'!CK309="","",IF($D$4="All Post",'DATA ENTRY'!CK309,IF(AND($D$4='DATA ENTRY'!CK309),'DATA ENTRY'!CK309,""))))</f>
        <v/>
      </c>
      <c r="G310" s="3" t="str">
        <f>IF('DATA ENTRY'!CK309="","",IF('DATA ENTRY'!N309="","",IF($D$4="All Post",'DATA ENTRY'!N309,IF(AND($D$4='DATA ENTRY'!CK309),'DATA ENTRY'!N309,""))))</f>
        <v/>
      </c>
      <c r="H310" s="107" t="str">
        <f>IF('DATA ENTRY'!CK309="","",IF('DATA ENTRY'!O309="","",IF($D$4="All Post",'DATA ENTRY'!O309,IF(AND($D$4='DATA ENTRY'!CK309),'DATA ENTRY'!O309,""))))</f>
        <v/>
      </c>
      <c r="I310" s="3" t="str">
        <f>IF('DATA ENTRY'!CK309="","",IF('DATA ENTRY'!P309="","",IF($D$4="All Post",'DATA ENTRY'!P309,IF(AND($D$4='DATA ENTRY'!CK309),'DATA ENTRY'!P309,""))))</f>
        <v/>
      </c>
      <c r="J310" s="107" t="str">
        <f>IF('DATA ENTRY'!CK309="","",IF('DATA ENTRY'!Q309="","",IF($D$4="All Post",'DATA ENTRY'!Q309,IF(AND($D$4='DATA ENTRY'!CK309),'DATA ENTRY'!Q309,""))))</f>
        <v/>
      </c>
      <c r="K310" s="3" t="str">
        <f>IF('DATA ENTRY'!CK309="","",IF('DATA ENTRY'!R309="","",IF($D$4="All Post",'DATA ENTRY'!R309,IF(AND($D$4='DATA ENTRY'!CK309),'DATA ENTRY'!R309,""))))</f>
        <v/>
      </c>
      <c r="L310" s="3" t="str">
        <f>IF('DATA ENTRY'!CK309="","",IF('DATA ENTRY'!S309="","",IF($D$4="All Post",'DATA ENTRY'!S309,IF(AND($D$4='DATA ENTRY'!CK309),'DATA ENTRY'!S309,""))))</f>
        <v/>
      </c>
      <c r="M310" s="3" t="str">
        <f>IF('DATA ENTRY'!CK309="","",IF('DATA ENTRY'!E309="","",IF($D$4="All Post",'DATA ENTRY'!E309,IF(AND($D$4='DATA ENTRY'!CK309),'DATA ENTRY'!E309,""))))</f>
        <v/>
      </c>
      <c r="N310" s="3" t="str">
        <f>IF('DATA ENTRY'!CK309="","",IF('DATA ENTRY'!W309="","",IF($D$4="All Post",'DATA ENTRY'!W309,IF(AND($D$4='DATA ENTRY'!CK309),'DATA ENTRY'!W309,""))))</f>
        <v/>
      </c>
      <c r="O310" s="3" t="str">
        <f>IF('DATA ENTRY'!CK309="","",IF('DATA ENTRY'!X309="","",IF($D$4="All Post",'DATA ENTRY'!X309,IF(AND($D$4='DATA ENTRY'!CK309),'DATA ENTRY'!X309,""))))</f>
        <v/>
      </c>
      <c r="P310" s="3" t="str">
        <f>IF('DATA ENTRY'!CK309="","",IF('DATA ENTRY'!G309="","",IF($D$4="All Post",'DATA ENTRY'!G309,IF(AND($D$4='DATA ENTRY'!CK309),'DATA ENTRY'!G309,""))))</f>
        <v/>
      </c>
      <c r="S310">
        <f t="shared" si="67"/>
        <v>0</v>
      </c>
      <c r="T310" t="str">
        <f t="shared" si="68"/>
        <v/>
      </c>
      <c r="BZ310" t="str">
        <f t="shared" si="69"/>
        <v/>
      </c>
      <c r="CA310" t="str">
        <f t="shared" si="70"/>
        <v/>
      </c>
      <c r="CB310" s="224">
        <v>304</v>
      </c>
      <c r="CC310" s="3" t="str">
        <f>IF('DATA ENTRY'!CK309="","",IF('DATA ENTRY'!B309="","",IF(AND($CD$4='DATA ENTRY'!CK309,$CG$4='DATA ENTRY'!D309),'DATA ENTRY'!B309,"")))</f>
        <v/>
      </c>
      <c r="CD310" s="3" t="str">
        <f>IF('DATA ENTRY'!CK309="","",IF('DATA ENTRY'!C309="","",IF(AND($CD$4='DATA ENTRY'!CK309,$CG$4='DATA ENTRY'!D309),'DATA ENTRY'!C309,"")))</f>
        <v/>
      </c>
      <c r="CE310" s="4" t="str">
        <f>IF('DATA ENTRY'!CK309="","",IF('DATA ENTRY'!I309="","",IF(AND($CD$4='DATA ENTRY'!CK309,$CG$4='DATA ENTRY'!D309),'DATA ENTRY'!I309,"")))</f>
        <v/>
      </c>
      <c r="CF310" s="4" t="str">
        <f>IF('DATA ENTRY'!CK309="","",IF('DATA ENTRY'!CK309="","",IF(AND($CD$4='DATA ENTRY'!CK309,$CG$4='DATA ENTRY'!D309),'DATA ENTRY'!CK309,"")))</f>
        <v/>
      </c>
      <c r="CG310" s="3" t="str">
        <f>IF('DATA ENTRY'!CK309="","",IF('DATA ENTRY'!N309="","",IF(AND($CD$4='DATA ENTRY'!CK309,$CG$4='DATA ENTRY'!D309),'DATA ENTRY'!N309,"")))</f>
        <v/>
      </c>
      <c r="CH310" s="107" t="str">
        <f>IF('DATA ENTRY'!CK309="","",IF('DATA ENTRY'!O309="","",IF(AND($CD$4='DATA ENTRY'!CK309,$CG$4='DATA ENTRY'!D309),'DATA ENTRY'!O309,"")))</f>
        <v/>
      </c>
      <c r="CI310" s="3" t="str">
        <f>IF('DATA ENTRY'!CK309="","",IF('DATA ENTRY'!P309="","",IF(AND($CD$4='DATA ENTRY'!CK309,$CG$4='DATA ENTRY'!D309),'DATA ENTRY'!P309,"")))</f>
        <v/>
      </c>
      <c r="CJ310" s="107" t="str">
        <f>IF('DATA ENTRY'!CK309="","",IF('DATA ENTRY'!Q309="","",IF(AND($CD$4='DATA ENTRY'!CK309,$CG$4='DATA ENTRY'!D309),'DATA ENTRY'!Q309,"")))</f>
        <v/>
      </c>
      <c r="CK310" s="3" t="str">
        <f>IF('DATA ENTRY'!CK309="","",IF('DATA ENTRY'!R309="","",IF(AND($CD$4='DATA ENTRY'!CK309,$CG$4='DATA ENTRY'!D309),'DATA ENTRY'!R309,"")))</f>
        <v/>
      </c>
      <c r="CL310" s="3" t="str">
        <f>IF('DATA ENTRY'!CK309="","",IF('DATA ENTRY'!S309="","",IF(AND($CD$4='DATA ENTRY'!CK309,$CG$4='DATA ENTRY'!D309),'DATA ENTRY'!S309,"")))</f>
        <v/>
      </c>
      <c r="CM310" s="3" t="str">
        <f>IF('DATA ENTRY'!CK309="","",IF('DATA ENTRY'!E309="","",IF(AND($CD$4='DATA ENTRY'!CK309,$CG$4='DATA ENTRY'!D309),'DATA ENTRY'!E309,"")))</f>
        <v/>
      </c>
      <c r="CN310" s="3" t="str">
        <f>IF('DATA ENTRY'!CK309="","",IF('DATA ENTRY'!W309="","",IF(AND($CD$4='DATA ENTRY'!CK309,$CG$4='DATA ENTRY'!D309),'DATA ENTRY'!W309,"")))</f>
        <v/>
      </c>
      <c r="CO310" s="3" t="str">
        <f>IF('DATA ENTRY'!CK309="","",IF('DATA ENTRY'!X309="","",IF(AND($CD$4='DATA ENTRY'!CK309,$CG$4='DATA ENTRY'!D309),'DATA ENTRY'!X309,"")))</f>
        <v/>
      </c>
      <c r="CP310" s="108" t="str">
        <f t="shared" si="71"/>
        <v/>
      </c>
      <c r="CQ310" s="108" t="str">
        <f>IF('DATA ENTRY'!CK309="","",IF('DATA ENTRY'!G309="","",IF(AND($CD$4='DATA ENTRY'!CK309,$CG$4='DATA ENTRY'!D309),'DATA ENTRY'!G309,"")))</f>
        <v/>
      </c>
      <c r="CR310" s="230" t="str">
        <f>IF('DATA ENTRY'!CK309="","",IF('DATA ENTRY'!D309="","",IF(AND($CD$4='DATA ENTRY'!CK309,$CG$4='DATA ENTRY'!D309),'DATA ENTRY'!D309,"")))</f>
        <v/>
      </c>
      <c r="CS310">
        <f t="shared" si="72"/>
        <v>0</v>
      </c>
      <c r="CT310">
        <f t="shared" si="73"/>
        <v>0</v>
      </c>
      <c r="CV310" s="139"/>
      <c r="CX310">
        <f t="shared" si="74"/>
        <v>0</v>
      </c>
      <c r="DB310" t="str">
        <f t="shared" si="81"/>
        <v/>
      </c>
      <c r="DC310" t="str">
        <f t="shared" si="82"/>
        <v/>
      </c>
      <c r="DD310" s="224">
        <v>304</v>
      </c>
      <c r="DE310" s="3" t="str">
        <f>IF('DATA ENTRY'!CK309="","",IF('DATA ENTRY'!B309="","",IF(AND($DF$4='DATA ENTRY'!D309),'DATA ENTRY'!B309,"")))</f>
        <v/>
      </c>
      <c r="DF310" s="3" t="str">
        <f>IF('DATA ENTRY'!CK309="","",IF('DATA ENTRY'!C309="","",IF(AND($DF$4='DATA ENTRY'!D309),'DATA ENTRY'!C309,"")))</f>
        <v/>
      </c>
      <c r="DG310" s="4" t="str">
        <f>IF('DATA ENTRY'!CK309="","",IF('DATA ENTRY'!I309="","",IF(AND($DF$4='DATA ENTRY'!D309),'DATA ENTRY'!I309,"")))</f>
        <v/>
      </c>
      <c r="DH310" s="4" t="str">
        <f>IF('DATA ENTRY'!CK309="","",IF('DATA ENTRY'!CK309="","",IF(AND($DF$4='DATA ENTRY'!D309),'DATA ENTRY'!CK309,"")))</f>
        <v/>
      </c>
      <c r="DI310" s="3" t="str">
        <f>IF('DATA ENTRY'!CK309="","",IF('DATA ENTRY'!N309="","",IF(AND($DF$4='DATA ENTRY'!D309),'DATA ENTRY'!N309,"")))</f>
        <v/>
      </c>
      <c r="DJ310" s="107" t="str">
        <f>IF('DATA ENTRY'!CK309="","",IF('DATA ENTRY'!O309="","",IF(AND($DF$4='DATA ENTRY'!D309),'DATA ENTRY'!O309,"")))</f>
        <v/>
      </c>
      <c r="DK310" s="3" t="str">
        <f>IF('DATA ENTRY'!CK309="","",IF('DATA ENTRY'!P309="","",IF(AND($DF$4='DATA ENTRY'!D309),'DATA ENTRY'!P309,"")))</f>
        <v/>
      </c>
      <c r="DL310" s="107" t="str">
        <f>IF('DATA ENTRY'!CK309="","",IF('DATA ENTRY'!Q309="","",IF(AND($DF$4='DATA ENTRY'!D309),'DATA ENTRY'!Q309,"")))</f>
        <v/>
      </c>
      <c r="DM310" s="3" t="str">
        <f>IF('DATA ENTRY'!CK309="","",IF('DATA ENTRY'!R309="","",IF(AND($DF$4='DATA ENTRY'!D309),'DATA ENTRY'!R309,"")))</f>
        <v/>
      </c>
      <c r="DN310" s="107" t="str">
        <f>IF('DATA ENTRY'!CK309="","",IF('DATA ENTRY'!S309="","",IF(AND($DF$4='DATA ENTRY'!D309),'DATA ENTRY'!S309,"")))</f>
        <v/>
      </c>
      <c r="DO310" s="3" t="str">
        <f>IF('DATA ENTRY'!CK309="","",IF('DATA ENTRY'!E309="","",IF(AND($DF$4='DATA ENTRY'!D309),'DATA ENTRY'!E309,"")))</f>
        <v/>
      </c>
      <c r="DP310" s="3" t="str">
        <f>IF('DATA ENTRY'!CK309="","",IF('DATA ENTRY'!D309="","",IF(AND($DF$4='DATA ENTRY'!D309),'DATA ENTRY'!D309,"")))</f>
        <v/>
      </c>
      <c r="DQ310" s="3" t="str">
        <f>IF('DATA ENTRY'!CK309="","",IF('DATA ENTRY'!W309="","",IF(AND($DF$4='DATA ENTRY'!D309),'DATA ENTRY'!W309,"")))</f>
        <v/>
      </c>
      <c r="DR310" s="3" t="str">
        <f>IF('DATA ENTRY'!CK309="","",IF('DATA ENTRY'!X309="","",IF(AND($DF$4='DATA ENTRY'!D309),'DATA ENTRY'!X309,"")))</f>
        <v/>
      </c>
      <c r="DS310" s="108" t="str">
        <f t="shared" si="75"/>
        <v/>
      </c>
      <c r="DT310" s="108" t="str">
        <f>IF('DATA ENTRY'!CK309="","",IF('DATA ENTRY'!D309="","",IF(AND($DF$4='DATA ENTRY'!D309),'DATA ENTRY'!G309,"")))</f>
        <v/>
      </c>
      <c r="DY310">
        <f t="shared" si="76"/>
        <v>0</v>
      </c>
      <c r="EB310" t="str">
        <f t="shared" si="77"/>
        <v/>
      </c>
      <c r="EC310" t="str">
        <f t="shared" si="78"/>
        <v/>
      </c>
      <c r="ED310" s="224">
        <v>304</v>
      </c>
      <c r="EE310" s="3" t="str">
        <f>IF('DATA ENTRY'!CK309="","",IF('DATA ENTRY'!B309="","",IF(AND($EF$4='DATA ENTRY'!G309,$EH$4='DATA ENTRY'!F309),'DATA ENTRY'!B309,"")))</f>
        <v/>
      </c>
      <c r="EF310" s="3" t="str">
        <f>IF('DATA ENTRY'!CK309="","",IF('DATA ENTRY'!C309="","",IF(AND($EF$4='DATA ENTRY'!G309,$EH$4='DATA ENTRY'!F309),'DATA ENTRY'!C309,"")))</f>
        <v/>
      </c>
      <c r="EG310" s="4" t="str">
        <f>IF('DATA ENTRY'!CK309="","",IF('DATA ENTRY'!I309="","",IF(AND($EF$4='DATA ENTRY'!G309,$EH$4='DATA ENTRY'!F309),'DATA ENTRY'!I309,"")))</f>
        <v/>
      </c>
      <c r="EH310" s="4" t="str">
        <f>IF('DATA ENTRY'!CK309="","",IF('DATA ENTRY'!CK309="","",IF(AND($EF$4='DATA ENTRY'!G309,$EH$4='DATA ENTRY'!F309),'DATA ENTRY'!CK309,"")))</f>
        <v/>
      </c>
      <c r="EI310" s="3" t="str">
        <f>IF('DATA ENTRY'!CK309="","",IF('DATA ENTRY'!N309="","",IF(AND($EF$4='DATA ENTRY'!G309,$EH$4='DATA ENTRY'!F309),'DATA ENTRY'!N309,"")))</f>
        <v/>
      </c>
      <c r="EJ310" s="107" t="str">
        <f>IF('DATA ENTRY'!CK309="","",IF('DATA ENTRY'!O309="","",IF(AND($EF$4='DATA ENTRY'!G309,$EH$4='DATA ENTRY'!F309),'DATA ENTRY'!O309,"")))</f>
        <v/>
      </c>
      <c r="EK310" s="3" t="str">
        <f>IF('DATA ENTRY'!CK309="","",IF('DATA ENTRY'!P309="","",IF(AND($EF$4='DATA ENTRY'!G309,$EH$4='DATA ENTRY'!F309),'DATA ENTRY'!P309,"")))</f>
        <v/>
      </c>
      <c r="EL310" s="107" t="str">
        <f>IF('DATA ENTRY'!CK309="","",IF('DATA ENTRY'!Q309="","",IF(AND($EF$4='DATA ENTRY'!G309,$EH$4='DATA ENTRY'!F309),'DATA ENTRY'!Q309,"")))</f>
        <v/>
      </c>
      <c r="EM310" s="3" t="str">
        <f>IF('DATA ENTRY'!CK309="","",IF('DATA ENTRY'!R309="","",IF(AND($EF$4='DATA ENTRY'!G309,$EH$4='DATA ENTRY'!F309),'DATA ENTRY'!R309,"")))</f>
        <v/>
      </c>
      <c r="EN310" s="107" t="str">
        <f>IF('DATA ENTRY'!CK309="","",IF('DATA ENTRY'!S309="","",IF(AND($EF$4='DATA ENTRY'!G309,$EH$4='DATA ENTRY'!F309),'DATA ENTRY'!S309,"")))</f>
        <v/>
      </c>
      <c r="EO310" s="3" t="str">
        <f>IF('DATA ENTRY'!CK309="","",IF('DATA ENTRY'!E309="","",IF(AND($EF$4='DATA ENTRY'!G309,$EH$4='DATA ENTRY'!F309),'DATA ENTRY'!E309,"")))</f>
        <v/>
      </c>
      <c r="EP310" s="3" t="str">
        <f>IF('DATA ENTRY'!CK309="","",IF('DATA ENTRY'!D309="","",IF(AND($EF$4='DATA ENTRY'!G309,$EH$4='DATA ENTRY'!F309),'DATA ENTRY'!D309,"")))</f>
        <v/>
      </c>
      <c r="EQ310" s="3" t="str">
        <f>IF('DATA ENTRY'!CK309="","",IF('DATA ENTRY'!W309="","",IF(AND($EF$4='DATA ENTRY'!G309,$EH$4='DATA ENTRY'!F309),'DATA ENTRY'!W309,"")))</f>
        <v/>
      </c>
      <c r="ER310" s="3" t="str">
        <f>IF('DATA ENTRY'!CK309="","",IF('DATA ENTRY'!X309="","",IF(AND($EF$4='DATA ENTRY'!G309,$EH$4='DATA ENTRY'!F309),'DATA ENTRY'!X309,"")))</f>
        <v/>
      </c>
      <c r="ES310" s="108" t="str">
        <f t="shared" si="79"/>
        <v/>
      </c>
      <c r="ET310" s="108" t="str">
        <f>IF('DATA ENTRY'!CK309="","",IF('DATA ENTRY'!D309="","",IF(AND($EF$4='DATA ENTRY'!G309,$EH$4='DATA ENTRY'!F309),'DATA ENTRY'!G309,"")))</f>
        <v/>
      </c>
      <c r="EY310">
        <f t="shared" si="80"/>
        <v>0</v>
      </c>
    </row>
    <row r="311" spans="1:155">
      <c r="A311" t="str">
        <f>IF(S311=0,"",1+(MAX($A$7:A310)))</f>
        <v/>
      </c>
      <c r="B311" s="224">
        <v>305</v>
      </c>
      <c r="C311" s="3" t="str">
        <f>IF('DATA ENTRY'!CK310="","",IF('DATA ENTRY'!B310="","",IF($D$4="All Post",'DATA ENTRY'!B310,IF(AND($D$4='DATA ENTRY'!CK310),'DATA ENTRY'!B310,""))))</f>
        <v/>
      </c>
      <c r="D311" s="3" t="str">
        <f>IF('DATA ENTRY'!CK310="","",IF('DATA ENTRY'!C310="","",IF($D$4="All Post",'DATA ENTRY'!C310,IF(AND($D$4='DATA ENTRY'!CK310),'DATA ENTRY'!C310,""))))</f>
        <v/>
      </c>
      <c r="E311" s="4" t="str">
        <f>IF('DATA ENTRY'!CK310="","",IF('DATA ENTRY'!I310="","",IF($D$4="All Post",'DATA ENTRY'!I310,IF(AND($D$4='DATA ENTRY'!CK310),'DATA ENTRY'!I310,""))))</f>
        <v/>
      </c>
      <c r="F311" s="4" t="str">
        <f>IF('DATA ENTRY'!CK310="","",IF('DATA ENTRY'!CK310="","",IF($D$4="All Post",'DATA ENTRY'!CK310,IF(AND($D$4='DATA ENTRY'!CK310),'DATA ENTRY'!CK310,""))))</f>
        <v/>
      </c>
      <c r="G311" s="3" t="str">
        <f>IF('DATA ENTRY'!CK310="","",IF('DATA ENTRY'!N310="","",IF($D$4="All Post",'DATA ENTRY'!N310,IF(AND($D$4='DATA ENTRY'!CK310),'DATA ENTRY'!N310,""))))</f>
        <v/>
      </c>
      <c r="H311" s="107" t="str">
        <f>IF('DATA ENTRY'!CK310="","",IF('DATA ENTRY'!O310="","",IF($D$4="All Post",'DATA ENTRY'!O310,IF(AND($D$4='DATA ENTRY'!CK310),'DATA ENTRY'!O310,""))))</f>
        <v/>
      </c>
      <c r="I311" s="3" t="str">
        <f>IF('DATA ENTRY'!CK310="","",IF('DATA ENTRY'!P310="","",IF($D$4="All Post",'DATA ENTRY'!P310,IF(AND($D$4='DATA ENTRY'!CK310),'DATA ENTRY'!P310,""))))</f>
        <v/>
      </c>
      <c r="J311" s="107" t="str">
        <f>IF('DATA ENTRY'!CK310="","",IF('DATA ENTRY'!Q310="","",IF($D$4="All Post",'DATA ENTRY'!Q310,IF(AND($D$4='DATA ENTRY'!CK310),'DATA ENTRY'!Q310,""))))</f>
        <v/>
      </c>
      <c r="K311" s="3" t="str">
        <f>IF('DATA ENTRY'!CK310="","",IF('DATA ENTRY'!R310="","",IF($D$4="All Post",'DATA ENTRY'!R310,IF(AND($D$4='DATA ENTRY'!CK310),'DATA ENTRY'!R310,""))))</f>
        <v/>
      </c>
      <c r="L311" s="3" t="str">
        <f>IF('DATA ENTRY'!CK310="","",IF('DATA ENTRY'!S310="","",IF($D$4="All Post",'DATA ENTRY'!S310,IF(AND($D$4='DATA ENTRY'!CK310),'DATA ENTRY'!S310,""))))</f>
        <v/>
      </c>
      <c r="M311" s="3" t="str">
        <f>IF('DATA ENTRY'!CK310="","",IF('DATA ENTRY'!E310="","",IF($D$4="All Post",'DATA ENTRY'!E310,IF(AND($D$4='DATA ENTRY'!CK310),'DATA ENTRY'!E310,""))))</f>
        <v/>
      </c>
      <c r="N311" s="3" t="str">
        <f>IF('DATA ENTRY'!CK310="","",IF('DATA ENTRY'!W310="","",IF($D$4="All Post",'DATA ENTRY'!W310,IF(AND($D$4='DATA ENTRY'!CK310),'DATA ENTRY'!W310,""))))</f>
        <v/>
      </c>
      <c r="O311" s="3" t="str">
        <f>IF('DATA ENTRY'!CK310="","",IF('DATA ENTRY'!X310="","",IF($D$4="All Post",'DATA ENTRY'!X310,IF(AND($D$4='DATA ENTRY'!CK310),'DATA ENTRY'!X310,""))))</f>
        <v/>
      </c>
      <c r="P311" s="3" t="str">
        <f>IF('DATA ENTRY'!CK310="","",IF('DATA ENTRY'!G310="","",IF($D$4="All Post",'DATA ENTRY'!G310,IF(AND($D$4='DATA ENTRY'!CK310),'DATA ENTRY'!G310,""))))</f>
        <v/>
      </c>
      <c r="S311">
        <f t="shared" si="67"/>
        <v>0</v>
      </c>
      <c r="T311" t="str">
        <f t="shared" si="68"/>
        <v/>
      </c>
      <c r="BZ311" t="str">
        <f t="shared" si="69"/>
        <v/>
      </c>
      <c r="CA311" t="str">
        <f t="shared" si="70"/>
        <v/>
      </c>
      <c r="CB311" s="224">
        <v>305</v>
      </c>
      <c r="CC311" s="3" t="str">
        <f>IF('DATA ENTRY'!CK310="","",IF('DATA ENTRY'!B310="","",IF(AND($CD$4='DATA ENTRY'!CK310,$CG$4='DATA ENTRY'!D310),'DATA ENTRY'!B310,"")))</f>
        <v/>
      </c>
      <c r="CD311" s="3" t="str">
        <f>IF('DATA ENTRY'!CK310="","",IF('DATA ENTRY'!C310="","",IF(AND($CD$4='DATA ENTRY'!CK310,$CG$4='DATA ENTRY'!D310),'DATA ENTRY'!C310,"")))</f>
        <v/>
      </c>
      <c r="CE311" s="4" t="str">
        <f>IF('DATA ENTRY'!CK310="","",IF('DATA ENTRY'!I310="","",IF(AND($CD$4='DATA ENTRY'!CK310,$CG$4='DATA ENTRY'!D310),'DATA ENTRY'!I310,"")))</f>
        <v/>
      </c>
      <c r="CF311" s="4" t="str">
        <f>IF('DATA ENTRY'!CK310="","",IF('DATA ENTRY'!CK310="","",IF(AND($CD$4='DATA ENTRY'!CK310,$CG$4='DATA ENTRY'!D310),'DATA ENTRY'!CK310,"")))</f>
        <v/>
      </c>
      <c r="CG311" s="3" t="str">
        <f>IF('DATA ENTRY'!CK310="","",IF('DATA ENTRY'!N310="","",IF(AND($CD$4='DATA ENTRY'!CK310,$CG$4='DATA ENTRY'!D310),'DATA ENTRY'!N310,"")))</f>
        <v/>
      </c>
      <c r="CH311" s="107" t="str">
        <f>IF('DATA ENTRY'!CK310="","",IF('DATA ENTRY'!O310="","",IF(AND($CD$4='DATA ENTRY'!CK310,$CG$4='DATA ENTRY'!D310),'DATA ENTRY'!O310,"")))</f>
        <v/>
      </c>
      <c r="CI311" s="3" t="str">
        <f>IF('DATA ENTRY'!CK310="","",IF('DATA ENTRY'!P310="","",IF(AND($CD$4='DATA ENTRY'!CK310,$CG$4='DATA ENTRY'!D310),'DATA ENTRY'!P310,"")))</f>
        <v/>
      </c>
      <c r="CJ311" s="107" t="str">
        <f>IF('DATA ENTRY'!CK310="","",IF('DATA ENTRY'!Q310="","",IF(AND($CD$4='DATA ENTRY'!CK310,$CG$4='DATA ENTRY'!D310),'DATA ENTRY'!Q310,"")))</f>
        <v/>
      </c>
      <c r="CK311" s="3" t="str">
        <f>IF('DATA ENTRY'!CK310="","",IF('DATA ENTRY'!R310="","",IF(AND($CD$4='DATA ENTRY'!CK310,$CG$4='DATA ENTRY'!D310),'DATA ENTRY'!R310,"")))</f>
        <v/>
      </c>
      <c r="CL311" s="3" t="str">
        <f>IF('DATA ENTRY'!CK310="","",IF('DATA ENTRY'!S310="","",IF(AND($CD$4='DATA ENTRY'!CK310,$CG$4='DATA ENTRY'!D310),'DATA ENTRY'!S310,"")))</f>
        <v/>
      </c>
      <c r="CM311" s="3" t="str">
        <f>IF('DATA ENTRY'!CK310="","",IF('DATA ENTRY'!E310="","",IF(AND($CD$4='DATA ENTRY'!CK310,$CG$4='DATA ENTRY'!D310),'DATA ENTRY'!E310,"")))</f>
        <v/>
      </c>
      <c r="CN311" s="3" t="str">
        <f>IF('DATA ENTRY'!CK310="","",IF('DATA ENTRY'!W310="","",IF(AND($CD$4='DATA ENTRY'!CK310,$CG$4='DATA ENTRY'!D310),'DATA ENTRY'!W310,"")))</f>
        <v/>
      </c>
      <c r="CO311" s="3" t="str">
        <f>IF('DATA ENTRY'!CK310="","",IF('DATA ENTRY'!X310="","",IF(AND($CD$4='DATA ENTRY'!CK310,$CG$4='DATA ENTRY'!D310),'DATA ENTRY'!X310,"")))</f>
        <v/>
      </c>
      <c r="CP311" s="108" t="str">
        <f t="shared" si="71"/>
        <v/>
      </c>
      <c r="CQ311" s="108" t="str">
        <f>IF('DATA ENTRY'!CK310="","",IF('DATA ENTRY'!G310="","",IF(AND($CD$4='DATA ENTRY'!CK310,$CG$4='DATA ENTRY'!D310),'DATA ENTRY'!G310,"")))</f>
        <v/>
      </c>
      <c r="CR311" s="230" t="str">
        <f>IF('DATA ENTRY'!CK310="","",IF('DATA ENTRY'!D310="","",IF(AND($CD$4='DATA ENTRY'!CK310,$CG$4='DATA ENTRY'!D310),'DATA ENTRY'!D310,"")))</f>
        <v/>
      </c>
      <c r="CS311">
        <f t="shared" si="72"/>
        <v>0</v>
      </c>
      <c r="CT311">
        <f t="shared" si="73"/>
        <v>0</v>
      </c>
      <c r="CV311" s="139"/>
      <c r="CX311">
        <f t="shared" si="74"/>
        <v>0</v>
      </c>
      <c r="DB311" t="str">
        <f t="shared" si="81"/>
        <v/>
      </c>
      <c r="DC311" t="str">
        <f t="shared" si="82"/>
        <v/>
      </c>
      <c r="DD311" s="224">
        <v>305</v>
      </c>
      <c r="DE311" s="3" t="str">
        <f>IF('DATA ENTRY'!CK310="","",IF('DATA ENTRY'!B310="","",IF(AND($DF$4='DATA ENTRY'!D310),'DATA ENTRY'!B310,"")))</f>
        <v/>
      </c>
      <c r="DF311" s="3" t="str">
        <f>IF('DATA ENTRY'!CK310="","",IF('DATA ENTRY'!C310="","",IF(AND($DF$4='DATA ENTRY'!D310),'DATA ENTRY'!C310,"")))</f>
        <v/>
      </c>
      <c r="DG311" s="4" t="str">
        <f>IF('DATA ENTRY'!CK310="","",IF('DATA ENTRY'!I310="","",IF(AND($DF$4='DATA ENTRY'!D310),'DATA ENTRY'!I310,"")))</f>
        <v/>
      </c>
      <c r="DH311" s="4" t="str">
        <f>IF('DATA ENTRY'!CK310="","",IF('DATA ENTRY'!CK310="","",IF(AND($DF$4='DATA ENTRY'!D310),'DATA ENTRY'!CK310,"")))</f>
        <v/>
      </c>
      <c r="DI311" s="3" t="str">
        <f>IF('DATA ENTRY'!CK310="","",IF('DATA ENTRY'!N310="","",IF(AND($DF$4='DATA ENTRY'!D310),'DATA ENTRY'!N310,"")))</f>
        <v/>
      </c>
      <c r="DJ311" s="107" t="str">
        <f>IF('DATA ENTRY'!CK310="","",IF('DATA ENTRY'!O310="","",IF(AND($DF$4='DATA ENTRY'!D310),'DATA ENTRY'!O310,"")))</f>
        <v/>
      </c>
      <c r="DK311" s="3" t="str">
        <f>IF('DATA ENTRY'!CK310="","",IF('DATA ENTRY'!P310="","",IF(AND($DF$4='DATA ENTRY'!D310),'DATA ENTRY'!P310,"")))</f>
        <v/>
      </c>
      <c r="DL311" s="107" t="str">
        <f>IF('DATA ENTRY'!CK310="","",IF('DATA ENTRY'!Q310="","",IF(AND($DF$4='DATA ENTRY'!D310),'DATA ENTRY'!Q310,"")))</f>
        <v/>
      </c>
      <c r="DM311" s="3" t="str">
        <f>IF('DATA ENTRY'!CK310="","",IF('DATA ENTRY'!R310="","",IF(AND($DF$4='DATA ENTRY'!D310),'DATA ENTRY'!R310,"")))</f>
        <v/>
      </c>
      <c r="DN311" s="107" t="str">
        <f>IF('DATA ENTRY'!CK310="","",IF('DATA ENTRY'!S310="","",IF(AND($DF$4='DATA ENTRY'!D310),'DATA ENTRY'!S310,"")))</f>
        <v/>
      </c>
      <c r="DO311" s="3" t="str">
        <f>IF('DATA ENTRY'!CK310="","",IF('DATA ENTRY'!E310="","",IF(AND($DF$4='DATA ENTRY'!D310),'DATA ENTRY'!E310,"")))</f>
        <v/>
      </c>
      <c r="DP311" s="3" t="str">
        <f>IF('DATA ENTRY'!CK310="","",IF('DATA ENTRY'!D310="","",IF(AND($DF$4='DATA ENTRY'!D310),'DATA ENTRY'!D310,"")))</f>
        <v/>
      </c>
      <c r="DQ311" s="3" t="str">
        <f>IF('DATA ENTRY'!CK310="","",IF('DATA ENTRY'!W310="","",IF(AND($DF$4='DATA ENTRY'!D310),'DATA ENTRY'!W310,"")))</f>
        <v/>
      </c>
      <c r="DR311" s="3" t="str">
        <f>IF('DATA ENTRY'!CK310="","",IF('DATA ENTRY'!X310="","",IF(AND($DF$4='DATA ENTRY'!D310),'DATA ENTRY'!X310,"")))</f>
        <v/>
      </c>
      <c r="DS311" s="108" t="str">
        <f t="shared" si="75"/>
        <v/>
      </c>
      <c r="DT311" s="108" t="str">
        <f>IF('DATA ENTRY'!CK310="","",IF('DATA ENTRY'!D310="","",IF(AND($DF$4='DATA ENTRY'!D310),'DATA ENTRY'!G310,"")))</f>
        <v/>
      </c>
      <c r="DY311">
        <f t="shared" si="76"/>
        <v>0</v>
      </c>
      <c r="EB311" t="str">
        <f t="shared" si="77"/>
        <v/>
      </c>
      <c r="EC311" t="str">
        <f t="shared" si="78"/>
        <v/>
      </c>
      <c r="ED311" s="224">
        <v>305</v>
      </c>
      <c r="EE311" s="3" t="str">
        <f>IF('DATA ENTRY'!CK310="","",IF('DATA ENTRY'!B310="","",IF(AND($EF$4='DATA ENTRY'!G310,$EH$4='DATA ENTRY'!F310),'DATA ENTRY'!B310,"")))</f>
        <v/>
      </c>
      <c r="EF311" s="3" t="str">
        <f>IF('DATA ENTRY'!CK310="","",IF('DATA ENTRY'!C310="","",IF(AND($EF$4='DATA ENTRY'!G310,$EH$4='DATA ENTRY'!F310),'DATA ENTRY'!C310,"")))</f>
        <v/>
      </c>
      <c r="EG311" s="4" t="str">
        <f>IF('DATA ENTRY'!CK310="","",IF('DATA ENTRY'!I310="","",IF(AND($EF$4='DATA ENTRY'!G310,$EH$4='DATA ENTRY'!F310),'DATA ENTRY'!I310,"")))</f>
        <v/>
      </c>
      <c r="EH311" s="4" t="str">
        <f>IF('DATA ENTRY'!CK310="","",IF('DATA ENTRY'!CK310="","",IF(AND($EF$4='DATA ENTRY'!G310,$EH$4='DATA ENTRY'!F310),'DATA ENTRY'!CK310,"")))</f>
        <v/>
      </c>
      <c r="EI311" s="3" t="str">
        <f>IF('DATA ENTRY'!CK310="","",IF('DATA ENTRY'!N310="","",IF(AND($EF$4='DATA ENTRY'!G310,$EH$4='DATA ENTRY'!F310),'DATA ENTRY'!N310,"")))</f>
        <v/>
      </c>
      <c r="EJ311" s="107" t="str">
        <f>IF('DATA ENTRY'!CK310="","",IF('DATA ENTRY'!O310="","",IF(AND($EF$4='DATA ENTRY'!G310,$EH$4='DATA ENTRY'!F310),'DATA ENTRY'!O310,"")))</f>
        <v/>
      </c>
      <c r="EK311" s="3" t="str">
        <f>IF('DATA ENTRY'!CK310="","",IF('DATA ENTRY'!P310="","",IF(AND($EF$4='DATA ENTRY'!G310,$EH$4='DATA ENTRY'!F310),'DATA ENTRY'!P310,"")))</f>
        <v/>
      </c>
      <c r="EL311" s="107" t="str">
        <f>IF('DATA ENTRY'!CK310="","",IF('DATA ENTRY'!Q310="","",IF(AND($EF$4='DATA ENTRY'!G310,$EH$4='DATA ENTRY'!F310),'DATA ENTRY'!Q310,"")))</f>
        <v/>
      </c>
      <c r="EM311" s="3" t="str">
        <f>IF('DATA ENTRY'!CK310="","",IF('DATA ENTRY'!R310="","",IF(AND($EF$4='DATA ENTRY'!G310,$EH$4='DATA ENTRY'!F310),'DATA ENTRY'!R310,"")))</f>
        <v/>
      </c>
      <c r="EN311" s="107" t="str">
        <f>IF('DATA ENTRY'!CK310="","",IF('DATA ENTRY'!S310="","",IF(AND($EF$4='DATA ENTRY'!G310,$EH$4='DATA ENTRY'!F310),'DATA ENTRY'!S310,"")))</f>
        <v/>
      </c>
      <c r="EO311" s="3" t="str">
        <f>IF('DATA ENTRY'!CK310="","",IF('DATA ENTRY'!E310="","",IF(AND($EF$4='DATA ENTRY'!G310,$EH$4='DATA ENTRY'!F310),'DATA ENTRY'!E310,"")))</f>
        <v/>
      </c>
      <c r="EP311" s="3" t="str">
        <f>IF('DATA ENTRY'!CK310="","",IF('DATA ENTRY'!D310="","",IF(AND($EF$4='DATA ENTRY'!G310,$EH$4='DATA ENTRY'!F310),'DATA ENTRY'!D310,"")))</f>
        <v/>
      </c>
      <c r="EQ311" s="3" t="str">
        <f>IF('DATA ENTRY'!CK310="","",IF('DATA ENTRY'!W310="","",IF(AND($EF$4='DATA ENTRY'!G310,$EH$4='DATA ENTRY'!F310),'DATA ENTRY'!W310,"")))</f>
        <v/>
      </c>
      <c r="ER311" s="3" t="str">
        <f>IF('DATA ENTRY'!CK310="","",IF('DATA ENTRY'!X310="","",IF(AND($EF$4='DATA ENTRY'!G310,$EH$4='DATA ENTRY'!F310),'DATA ENTRY'!X310,"")))</f>
        <v/>
      </c>
      <c r="ES311" s="108" t="str">
        <f t="shared" si="79"/>
        <v/>
      </c>
      <c r="ET311" s="108" t="str">
        <f>IF('DATA ENTRY'!CK310="","",IF('DATA ENTRY'!D310="","",IF(AND($EF$4='DATA ENTRY'!G310,$EH$4='DATA ENTRY'!F310),'DATA ENTRY'!G310,"")))</f>
        <v/>
      </c>
      <c r="EY311">
        <f t="shared" si="80"/>
        <v>0</v>
      </c>
    </row>
    <row r="312" spans="1:155">
      <c r="A312" t="str">
        <f>IF(S312=0,"",1+(MAX($A$7:A311)))</f>
        <v/>
      </c>
      <c r="B312" s="224">
        <v>306</v>
      </c>
      <c r="C312" s="3" t="str">
        <f>IF('DATA ENTRY'!CK311="","",IF('DATA ENTRY'!B311="","",IF($D$4="All Post",'DATA ENTRY'!B311,IF(AND($D$4='DATA ENTRY'!CK311),'DATA ENTRY'!B311,""))))</f>
        <v/>
      </c>
      <c r="D312" s="3" t="str">
        <f>IF('DATA ENTRY'!CK311="","",IF('DATA ENTRY'!C311="","",IF($D$4="All Post",'DATA ENTRY'!C311,IF(AND($D$4='DATA ENTRY'!CK311),'DATA ENTRY'!C311,""))))</f>
        <v/>
      </c>
      <c r="E312" s="4" t="str">
        <f>IF('DATA ENTRY'!CK311="","",IF('DATA ENTRY'!I311="","",IF($D$4="All Post",'DATA ENTRY'!I311,IF(AND($D$4='DATA ENTRY'!CK311),'DATA ENTRY'!I311,""))))</f>
        <v/>
      </c>
      <c r="F312" s="4" t="str">
        <f>IF('DATA ENTRY'!CK311="","",IF('DATA ENTRY'!CK311="","",IF($D$4="All Post",'DATA ENTRY'!CK311,IF(AND($D$4='DATA ENTRY'!CK311),'DATA ENTRY'!CK311,""))))</f>
        <v/>
      </c>
      <c r="G312" s="3" t="str">
        <f>IF('DATA ENTRY'!CK311="","",IF('DATA ENTRY'!N311="","",IF($D$4="All Post",'DATA ENTRY'!N311,IF(AND($D$4='DATA ENTRY'!CK311),'DATA ENTRY'!N311,""))))</f>
        <v/>
      </c>
      <c r="H312" s="107" t="str">
        <f>IF('DATA ENTRY'!CK311="","",IF('DATA ENTRY'!O311="","",IF($D$4="All Post",'DATA ENTRY'!O311,IF(AND($D$4='DATA ENTRY'!CK311),'DATA ENTRY'!O311,""))))</f>
        <v/>
      </c>
      <c r="I312" s="3" t="str">
        <f>IF('DATA ENTRY'!CK311="","",IF('DATA ENTRY'!P311="","",IF($D$4="All Post",'DATA ENTRY'!P311,IF(AND($D$4='DATA ENTRY'!CK311),'DATA ENTRY'!P311,""))))</f>
        <v/>
      </c>
      <c r="J312" s="107" t="str">
        <f>IF('DATA ENTRY'!CK311="","",IF('DATA ENTRY'!Q311="","",IF($D$4="All Post",'DATA ENTRY'!Q311,IF(AND($D$4='DATA ENTRY'!CK311),'DATA ENTRY'!Q311,""))))</f>
        <v/>
      </c>
      <c r="K312" s="3" t="str">
        <f>IF('DATA ENTRY'!CK311="","",IF('DATA ENTRY'!R311="","",IF($D$4="All Post",'DATA ENTRY'!R311,IF(AND($D$4='DATA ENTRY'!CK311),'DATA ENTRY'!R311,""))))</f>
        <v/>
      </c>
      <c r="L312" s="3" t="str">
        <f>IF('DATA ENTRY'!CK311="","",IF('DATA ENTRY'!S311="","",IF($D$4="All Post",'DATA ENTRY'!S311,IF(AND($D$4='DATA ENTRY'!CK311),'DATA ENTRY'!S311,""))))</f>
        <v/>
      </c>
      <c r="M312" s="3" t="str">
        <f>IF('DATA ENTRY'!CK311="","",IF('DATA ENTRY'!E311="","",IF($D$4="All Post",'DATA ENTRY'!E311,IF(AND($D$4='DATA ENTRY'!CK311),'DATA ENTRY'!E311,""))))</f>
        <v/>
      </c>
      <c r="N312" s="3" t="str">
        <f>IF('DATA ENTRY'!CK311="","",IF('DATA ENTRY'!W311="","",IF($D$4="All Post",'DATA ENTRY'!W311,IF(AND($D$4='DATA ENTRY'!CK311),'DATA ENTRY'!W311,""))))</f>
        <v/>
      </c>
      <c r="O312" s="3" t="str">
        <f>IF('DATA ENTRY'!CK311="","",IF('DATA ENTRY'!X311="","",IF($D$4="All Post",'DATA ENTRY'!X311,IF(AND($D$4='DATA ENTRY'!CK311),'DATA ENTRY'!X311,""))))</f>
        <v/>
      </c>
      <c r="P312" s="3" t="str">
        <f>IF('DATA ENTRY'!CK311="","",IF('DATA ENTRY'!G311="","",IF($D$4="All Post",'DATA ENTRY'!G311,IF(AND($D$4='DATA ENTRY'!CK311),'DATA ENTRY'!G311,""))))</f>
        <v/>
      </c>
      <c r="S312">
        <f t="shared" si="67"/>
        <v>0</v>
      </c>
      <c r="T312" t="str">
        <f t="shared" si="68"/>
        <v/>
      </c>
      <c r="BZ312" t="str">
        <f t="shared" si="69"/>
        <v/>
      </c>
      <c r="CA312" t="str">
        <f t="shared" si="70"/>
        <v/>
      </c>
      <c r="CB312" s="224">
        <v>306</v>
      </c>
      <c r="CC312" s="3" t="str">
        <f>IF('DATA ENTRY'!CK311="","",IF('DATA ENTRY'!B311="","",IF(AND($CD$4='DATA ENTRY'!CK311,$CG$4='DATA ENTRY'!D311),'DATA ENTRY'!B311,"")))</f>
        <v/>
      </c>
      <c r="CD312" s="3" t="str">
        <f>IF('DATA ENTRY'!CK311="","",IF('DATA ENTRY'!C311="","",IF(AND($CD$4='DATA ENTRY'!CK311,$CG$4='DATA ENTRY'!D311),'DATA ENTRY'!C311,"")))</f>
        <v/>
      </c>
      <c r="CE312" s="4" t="str">
        <f>IF('DATA ENTRY'!CK311="","",IF('DATA ENTRY'!I311="","",IF(AND($CD$4='DATA ENTRY'!CK311,$CG$4='DATA ENTRY'!D311),'DATA ENTRY'!I311,"")))</f>
        <v/>
      </c>
      <c r="CF312" s="4" t="str">
        <f>IF('DATA ENTRY'!CK311="","",IF('DATA ENTRY'!CK311="","",IF(AND($CD$4='DATA ENTRY'!CK311,$CG$4='DATA ENTRY'!D311),'DATA ENTRY'!CK311,"")))</f>
        <v/>
      </c>
      <c r="CG312" s="3" t="str">
        <f>IF('DATA ENTRY'!CK311="","",IF('DATA ENTRY'!N311="","",IF(AND($CD$4='DATA ENTRY'!CK311,$CG$4='DATA ENTRY'!D311),'DATA ENTRY'!N311,"")))</f>
        <v/>
      </c>
      <c r="CH312" s="107" t="str">
        <f>IF('DATA ENTRY'!CK311="","",IF('DATA ENTRY'!O311="","",IF(AND($CD$4='DATA ENTRY'!CK311,$CG$4='DATA ENTRY'!D311),'DATA ENTRY'!O311,"")))</f>
        <v/>
      </c>
      <c r="CI312" s="3" t="str">
        <f>IF('DATA ENTRY'!CK311="","",IF('DATA ENTRY'!P311="","",IF(AND($CD$4='DATA ENTRY'!CK311,$CG$4='DATA ENTRY'!D311),'DATA ENTRY'!P311,"")))</f>
        <v/>
      </c>
      <c r="CJ312" s="107" t="str">
        <f>IF('DATA ENTRY'!CK311="","",IF('DATA ENTRY'!Q311="","",IF(AND($CD$4='DATA ENTRY'!CK311,$CG$4='DATA ENTRY'!D311),'DATA ENTRY'!Q311,"")))</f>
        <v/>
      </c>
      <c r="CK312" s="3" t="str">
        <f>IF('DATA ENTRY'!CK311="","",IF('DATA ENTRY'!R311="","",IF(AND($CD$4='DATA ENTRY'!CK311,$CG$4='DATA ENTRY'!D311),'DATA ENTRY'!R311,"")))</f>
        <v/>
      </c>
      <c r="CL312" s="3" t="str">
        <f>IF('DATA ENTRY'!CK311="","",IF('DATA ENTRY'!S311="","",IF(AND($CD$4='DATA ENTRY'!CK311,$CG$4='DATA ENTRY'!D311),'DATA ENTRY'!S311,"")))</f>
        <v/>
      </c>
      <c r="CM312" s="3" t="str">
        <f>IF('DATA ENTRY'!CK311="","",IF('DATA ENTRY'!E311="","",IF(AND($CD$4='DATA ENTRY'!CK311,$CG$4='DATA ENTRY'!D311),'DATA ENTRY'!E311,"")))</f>
        <v/>
      </c>
      <c r="CN312" s="3" t="str">
        <f>IF('DATA ENTRY'!CK311="","",IF('DATA ENTRY'!W311="","",IF(AND($CD$4='DATA ENTRY'!CK311,$CG$4='DATA ENTRY'!D311),'DATA ENTRY'!W311,"")))</f>
        <v/>
      </c>
      <c r="CO312" s="3" t="str">
        <f>IF('DATA ENTRY'!CK311="","",IF('DATA ENTRY'!X311="","",IF(AND($CD$4='DATA ENTRY'!CK311,$CG$4='DATA ENTRY'!D311),'DATA ENTRY'!X311,"")))</f>
        <v/>
      </c>
      <c r="CP312" s="108" t="str">
        <f t="shared" si="71"/>
        <v/>
      </c>
      <c r="CQ312" s="108" t="str">
        <f>IF('DATA ENTRY'!CK311="","",IF('DATA ENTRY'!G311="","",IF(AND($CD$4='DATA ENTRY'!CK311,$CG$4='DATA ENTRY'!D311),'DATA ENTRY'!G311,"")))</f>
        <v/>
      </c>
      <c r="CR312" s="230" t="str">
        <f>IF('DATA ENTRY'!CK311="","",IF('DATA ENTRY'!D311="","",IF(AND($CD$4='DATA ENTRY'!CK311,$CG$4='DATA ENTRY'!D311),'DATA ENTRY'!D311,"")))</f>
        <v/>
      </c>
      <c r="CS312">
        <f t="shared" si="72"/>
        <v>0</v>
      </c>
      <c r="CT312">
        <f t="shared" si="73"/>
        <v>0</v>
      </c>
      <c r="CV312" s="139"/>
      <c r="CX312">
        <f t="shared" si="74"/>
        <v>0</v>
      </c>
      <c r="DB312" t="str">
        <f t="shared" si="81"/>
        <v/>
      </c>
      <c r="DC312" t="str">
        <f t="shared" si="82"/>
        <v/>
      </c>
      <c r="DD312" s="224">
        <v>306</v>
      </c>
      <c r="DE312" s="3" t="str">
        <f>IF('DATA ENTRY'!CK311="","",IF('DATA ENTRY'!B311="","",IF(AND($DF$4='DATA ENTRY'!D311),'DATA ENTRY'!B311,"")))</f>
        <v/>
      </c>
      <c r="DF312" s="3" t="str">
        <f>IF('DATA ENTRY'!CK311="","",IF('DATA ENTRY'!C311="","",IF(AND($DF$4='DATA ENTRY'!D311),'DATA ENTRY'!C311,"")))</f>
        <v/>
      </c>
      <c r="DG312" s="4" t="str">
        <f>IF('DATA ENTRY'!CK311="","",IF('DATA ENTRY'!I311="","",IF(AND($DF$4='DATA ENTRY'!D311),'DATA ENTRY'!I311,"")))</f>
        <v/>
      </c>
      <c r="DH312" s="4" t="str">
        <f>IF('DATA ENTRY'!CK311="","",IF('DATA ENTRY'!CK311="","",IF(AND($DF$4='DATA ENTRY'!D311),'DATA ENTRY'!CK311,"")))</f>
        <v/>
      </c>
      <c r="DI312" s="3" t="str">
        <f>IF('DATA ENTRY'!CK311="","",IF('DATA ENTRY'!N311="","",IF(AND($DF$4='DATA ENTRY'!D311),'DATA ENTRY'!N311,"")))</f>
        <v/>
      </c>
      <c r="DJ312" s="107" t="str">
        <f>IF('DATA ENTRY'!CK311="","",IF('DATA ENTRY'!O311="","",IF(AND($DF$4='DATA ENTRY'!D311),'DATA ENTRY'!O311,"")))</f>
        <v/>
      </c>
      <c r="DK312" s="3" t="str">
        <f>IF('DATA ENTRY'!CK311="","",IF('DATA ENTRY'!P311="","",IF(AND($DF$4='DATA ENTRY'!D311),'DATA ENTRY'!P311,"")))</f>
        <v/>
      </c>
      <c r="DL312" s="107" t="str">
        <f>IF('DATA ENTRY'!CK311="","",IF('DATA ENTRY'!Q311="","",IF(AND($DF$4='DATA ENTRY'!D311),'DATA ENTRY'!Q311,"")))</f>
        <v/>
      </c>
      <c r="DM312" s="3" t="str">
        <f>IF('DATA ENTRY'!CK311="","",IF('DATA ENTRY'!R311="","",IF(AND($DF$4='DATA ENTRY'!D311),'DATA ENTRY'!R311,"")))</f>
        <v/>
      </c>
      <c r="DN312" s="107" t="str">
        <f>IF('DATA ENTRY'!CK311="","",IF('DATA ENTRY'!S311="","",IF(AND($DF$4='DATA ENTRY'!D311),'DATA ENTRY'!S311,"")))</f>
        <v/>
      </c>
      <c r="DO312" s="3" t="str">
        <f>IF('DATA ENTRY'!CK311="","",IF('DATA ENTRY'!E311="","",IF(AND($DF$4='DATA ENTRY'!D311),'DATA ENTRY'!E311,"")))</f>
        <v/>
      </c>
      <c r="DP312" s="3" t="str">
        <f>IF('DATA ENTRY'!CK311="","",IF('DATA ENTRY'!D311="","",IF(AND($DF$4='DATA ENTRY'!D311),'DATA ENTRY'!D311,"")))</f>
        <v/>
      </c>
      <c r="DQ312" s="3" t="str">
        <f>IF('DATA ENTRY'!CK311="","",IF('DATA ENTRY'!W311="","",IF(AND($DF$4='DATA ENTRY'!D311),'DATA ENTRY'!W311,"")))</f>
        <v/>
      </c>
      <c r="DR312" s="3" t="str">
        <f>IF('DATA ENTRY'!CK311="","",IF('DATA ENTRY'!X311="","",IF(AND($DF$4='DATA ENTRY'!D311),'DATA ENTRY'!X311,"")))</f>
        <v/>
      </c>
      <c r="DS312" s="108" t="str">
        <f t="shared" si="75"/>
        <v/>
      </c>
      <c r="DT312" s="108" t="str">
        <f>IF('DATA ENTRY'!CK311="","",IF('DATA ENTRY'!D311="","",IF(AND($DF$4='DATA ENTRY'!D311),'DATA ENTRY'!G311,"")))</f>
        <v/>
      </c>
      <c r="DY312">
        <f t="shared" si="76"/>
        <v>0</v>
      </c>
      <c r="EB312" t="str">
        <f t="shared" si="77"/>
        <v/>
      </c>
      <c r="EC312" t="str">
        <f t="shared" si="78"/>
        <v/>
      </c>
      <c r="ED312" s="224">
        <v>306</v>
      </c>
      <c r="EE312" s="3" t="str">
        <f>IF('DATA ENTRY'!CK311="","",IF('DATA ENTRY'!B311="","",IF(AND($EF$4='DATA ENTRY'!G311,$EH$4='DATA ENTRY'!F311),'DATA ENTRY'!B311,"")))</f>
        <v/>
      </c>
      <c r="EF312" s="3" t="str">
        <f>IF('DATA ENTRY'!CK311="","",IF('DATA ENTRY'!C311="","",IF(AND($EF$4='DATA ENTRY'!G311,$EH$4='DATA ENTRY'!F311),'DATA ENTRY'!C311,"")))</f>
        <v/>
      </c>
      <c r="EG312" s="4" t="str">
        <f>IF('DATA ENTRY'!CK311="","",IF('DATA ENTRY'!I311="","",IF(AND($EF$4='DATA ENTRY'!G311,$EH$4='DATA ENTRY'!F311),'DATA ENTRY'!I311,"")))</f>
        <v/>
      </c>
      <c r="EH312" s="4" t="str">
        <f>IF('DATA ENTRY'!CK311="","",IF('DATA ENTRY'!CK311="","",IF(AND($EF$4='DATA ENTRY'!G311,$EH$4='DATA ENTRY'!F311),'DATA ENTRY'!CK311,"")))</f>
        <v/>
      </c>
      <c r="EI312" s="3" t="str">
        <f>IF('DATA ENTRY'!CK311="","",IF('DATA ENTRY'!N311="","",IF(AND($EF$4='DATA ENTRY'!G311,$EH$4='DATA ENTRY'!F311),'DATA ENTRY'!N311,"")))</f>
        <v/>
      </c>
      <c r="EJ312" s="107" t="str">
        <f>IF('DATA ENTRY'!CK311="","",IF('DATA ENTRY'!O311="","",IF(AND($EF$4='DATA ENTRY'!G311,$EH$4='DATA ENTRY'!F311),'DATA ENTRY'!O311,"")))</f>
        <v/>
      </c>
      <c r="EK312" s="3" t="str">
        <f>IF('DATA ENTRY'!CK311="","",IF('DATA ENTRY'!P311="","",IF(AND($EF$4='DATA ENTRY'!G311,$EH$4='DATA ENTRY'!F311),'DATA ENTRY'!P311,"")))</f>
        <v/>
      </c>
      <c r="EL312" s="107" t="str">
        <f>IF('DATA ENTRY'!CK311="","",IF('DATA ENTRY'!Q311="","",IF(AND($EF$4='DATA ENTRY'!G311,$EH$4='DATA ENTRY'!F311),'DATA ENTRY'!Q311,"")))</f>
        <v/>
      </c>
      <c r="EM312" s="3" t="str">
        <f>IF('DATA ENTRY'!CK311="","",IF('DATA ENTRY'!R311="","",IF(AND($EF$4='DATA ENTRY'!G311,$EH$4='DATA ENTRY'!F311),'DATA ENTRY'!R311,"")))</f>
        <v/>
      </c>
      <c r="EN312" s="107" t="str">
        <f>IF('DATA ENTRY'!CK311="","",IF('DATA ENTRY'!S311="","",IF(AND($EF$4='DATA ENTRY'!G311,$EH$4='DATA ENTRY'!F311),'DATA ENTRY'!S311,"")))</f>
        <v/>
      </c>
      <c r="EO312" s="3" t="str">
        <f>IF('DATA ENTRY'!CK311="","",IF('DATA ENTRY'!E311="","",IF(AND($EF$4='DATA ENTRY'!G311,$EH$4='DATA ENTRY'!F311),'DATA ENTRY'!E311,"")))</f>
        <v/>
      </c>
      <c r="EP312" s="3" t="str">
        <f>IF('DATA ENTRY'!CK311="","",IF('DATA ENTRY'!D311="","",IF(AND($EF$4='DATA ENTRY'!G311,$EH$4='DATA ENTRY'!F311),'DATA ENTRY'!D311,"")))</f>
        <v/>
      </c>
      <c r="EQ312" s="3" t="str">
        <f>IF('DATA ENTRY'!CK311="","",IF('DATA ENTRY'!W311="","",IF(AND($EF$4='DATA ENTRY'!G311,$EH$4='DATA ENTRY'!F311),'DATA ENTRY'!W311,"")))</f>
        <v/>
      </c>
      <c r="ER312" s="3" t="str">
        <f>IF('DATA ENTRY'!CK311="","",IF('DATA ENTRY'!X311="","",IF(AND($EF$4='DATA ENTRY'!G311,$EH$4='DATA ENTRY'!F311),'DATA ENTRY'!X311,"")))</f>
        <v/>
      </c>
      <c r="ES312" s="108" t="str">
        <f t="shared" si="79"/>
        <v/>
      </c>
      <c r="ET312" s="108" t="str">
        <f>IF('DATA ENTRY'!CK311="","",IF('DATA ENTRY'!D311="","",IF(AND($EF$4='DATA ENTRY'!G311,$EH$4='DATA ENTRY'!F311),'DATA ENTRY'!G311,"")))</f>
        <v/>
      </c>
      <c r="EY312">
        <f t="shared" si="80"/>
        <v>0</v>
      </c>
    </row>
    <row r="313" spans="1:155">
      <c r="A313" t="str">
        <f>IF(S313=0,"",1+(MAX($A$7:A312)))</f>
        <v/>
      </c>
      <c r="B313" s="224">
        <v>307</v>
      </c>
      <c r="C313" s="3" t="str">
        <f>IF('DATA ENTRY'!CK312="","",IF('DATA ENTRY'!B312="","",IF($D$4="All Post",'DATA ENTRY'!B312,IF(AND($D$4='DATA ENTRY'!CK312),'DATA ENTRY'!B312,""))))</f>
        <v/>
      </c>
      <c r="D313" s="3" t="str">
        <f>IF('DATA ENTRY'!CK312="","",IF('DATA ENTRY'!C312="","",IF($D$4="All Post",'DATA ENTRY'!C312,IF(AND($D$4='DATA ENTRY'!CK312),'DATA ENTRY'!C312,""))))</f>
        <v/>
      </c>
      <c r="E313" s="4" t="str">
        <f>IF('DATA ENTRY'!CK312="","",IF('DATA ENTRY'!I312="","",IF($D$4="All Post",'DATA ENTRY'!I312,IF(AND($D$4='DATA ENTRY'!CK312),'DATA ENTRY'!I312,""))))</f>
        <v/>
      </c>
      <c r="F313" s="4" t="str">
        <f>IF('DATA ENTRY'!CK312="","",IF('DATA ENTRY'!CK312="","",IF($D$4="All Post",'DATA ENTRY'!CK312,IF(AND($D$4='DATA ENTRY'!CK312),'DATA ENTRY'!CK312,""))))</f>
        <v/>
      </c>
      <c r="G313" s="3" t="str">
        <f>IF('DATA ENTRY'!CK312="","",IF('DATA ENTRY'!N312="","",IF($D$4="All Post",'DATA ENTRY'!N312,IF(AND($D$4='DATA ENTRY'!CK312),'DATA ENTRY'!N312,""))))</f>
        <v/>
      </c>
      <c r="H313" s="107" t="str">
        <f>IF('DATA ENTRY'!CK312="","",IF('DATA ENTRY'!O312="","",IF($D$4="All Post",'DATA ENTRY'!O312,IF(AND($D$4='DATA ENTRY'!CK312),'DATA ENTRY'!O312,""))))</f>
        <v/>
      </c>
      <c r="I313" s="3" t="str">
        <f>IF('DATA ENTRY'!CK312="","",IF('DATA ENTRY'!P312="","",IF($D$4="All Post",'DATA ENTRY'!P312,IF(AND($D$4='DATA ENTRY'!CK312),'DATA ENTRY'!P312,""))))</f>
        <v/>
      </c>
      <c r="J313" s="107" t="str">
        <f>IF('DATA ENTRY'!CK312="","",IF('DATA ENTRY'!Q312="","",IF($D$4="All Post",'DATA ENTRY'!Q312,IF(AND($D$4='DATA ENTRY'!CK312),'DATA ENTRY'!Q312,""))))</f>
        <v/>
      </c>
      <c r="K313" s="3" t="str">
        <f>IF('DATA ENTRY'!CK312="","",IF('DATA ENTRY'!R312="","",IF($D$4="All Post",'DATA ENTRY'!R312,IF(AND($D$4='DATA ENTRY'!CK312),'DATA ENTRY'!R312,""))))</f>
        <v/>
      </c>
      <c r="L313" s="3" t="str">
        <f>IF('DATA ENTRY'!CK312="","",IF('DATA ENTRY'!S312="","",IF($D$4="All Post",'DATA ENTRY'!S312,IF(AND($D$4='DATA ENTRY'!CK312),'DATA ENTRY'!S312,""))))</f>
        <v/>
      </c>
      <c r="M313" s="3" t="str">
        <f>IF('DATA ENTRY'!CK312="","",IF('DATA ENTRY'!E312="","",IF($D$4="All Post",'DATA ENTRY'!E312,IF(AND($D$4='DATA ENTRY'!CK312),'DATA ENTRY'!E312,""))))</f>
        <v/>
      </c>
      <c r="N313" s="3" t="str">
        <f>IF('DATA ENTRY'!CK312="","",IF('DATA ENTRY'!W312="","",IF($D$4="All Post",'DATA ENTRY'!W312,IF(AND($D$4='DATA ENTRY'!CK312),'DATA ENTRY'!W312,""))))</f>
        <v/>
      </c>
      <c r="O313" s="3" t="str">
        <f>IF('DATA ENTRY'!CK312="","",IF('DATA ENTRY'!X312="","",IF($D$4="All Post",'DATA ENTRY'!X312,IF(AND($D$4='DATA ENTRY'!CK312),'DATA ENTRY'!X312,""))))</f>
        <v/>
      </c>
      <c r="P313" s="3" t="str">
        <f>IF('DATA ENTRY'!CK312="","",IF('DATA ENTRY'!G312="","",IF($D$4="All Post",'DATA ENTRY'!G312,IF(AND($D$4='DATA ENTRY'!CK312),'DATA ENTRY'!G312,""))))</f>
        <v/>
      </c>
      <c r="S313">
        <f t="shared" si="67"/>
        <v>0</v>
      </c>
      <c r="T313" t="str">
        <f t="shared" si="68"/>
        <v/>
      </c>
      <c r="BZ313" t="str">
        <f t="shared" si="69"/>
        <v/>
      </c>
      <c r="CA313" t="str">
        <f t="shared" si="70"/>
        <v/>
      </c>
      <c r="CB313" s="224">
        <v>307</v>
      </c>
      <c r="CC313" s="3" t="str">
        <f>IF('DATA ENTRY'!CK312="","",IF('DATA ENTRY'!B312="","",IF(AND($CD$4='DATA ENTRY'!CK312,$CG$4='DATA ENTRY'!D312),'DATA ENTRY'!B312,"")))</f>
        <v/>
      </c>
      <c r="CD313" s="3" t="str">
        <f>IF('DATA ENTRY'!CK312="","",IF('DATA ENTRY'!C312="","",IF(AND($CD$4='DATA ENTRY'!CK312,$CG$4='DATA ENTRY'!D312),'DATA ENTRY'!C312,"")))</f>
        <v/>
      </c>
      <c r="CE313" s="4" t="str">
        <f>IF('DATA ENTRY'!CK312="","",IF('DATA ENTRY'!I312="","",IF(AND($CD$4='DATA ENTRY'!CK312,$CG$4='DATA ENTRY'!D312),'DATA ENTRY'!I312,"")))</f>
        <v/>
      </c>
      <c r="CF313" s="4" t="str">
        <f>IF('DATA ENTRY'!CK312="","",IF('DATA ENTRY'!CK312="","",IF(AND($CD$4='DATA ENTRY'!CK312,$CG$4='DATA ENTRY'!D312),'DATA ENTRY'!CK312,"")))</f>
        <v/>
      </c>
      <c r="CG313" s="3" t="str">
        <f>IF('DATA ENTRY'!CK312="","",IF('DATA ENTRY'!N312="","",IF(AND($CD$4='DATA ENTRY'!CK312,$CG$4='DATA ENTRY'!D312),'DATA ENTRY'!N312,"")))</f>
        <v/>
      </c>
      <c r="CH313" s="107" t="str">
        <f>IF('DATA ENTRY'!CK312="","",IF('DATA ENTRY'!O312="","",IF(AND($CD$4='DATA ENTRY'!CK312,$CG$4='DATA ENTRY'!D312),'DATA ENTRY'!O312,"")))</f>
        <v/>
      </c>
      <c r="CI313" s="3" t="str">
        <f>IF('DATA ENTRY'!CK312="","",IF('DATA ENTRY'!P312="","",IF(AND($CD$4='DATA ENTRY'!CK312,$CG$4='DATA ENTRY'!D312),'DATA ENTRY'!P312,"")))</f>
        <v/>
      </c>
      <c r="CJ313" s="107" t="str">
        <f>IF('DATA ENTRY'!CK312="","",IF('DATA ENTRY'!Q312="","",IF(AND($CD$4='DATA ENTRY'!CK312,$CG$4='DATA ENTRY'!D312),'DATA ENTRY'!Q312,"")))</f>
        <v/>
      </c>
      <c r="CK313" s="3" t="str">
        <f>IF('DATA ENTRY'!CK312="","",IF('DATA ENTRY'!R312="","",IF(AND($CD$4='DATA ENTRY'!CK312,$CG$4='DATA ENTRY'!D312),'DATA ENTRY'!R312,"")))</f>
        <v/>
      </c>
      <c r="CL313" s="3" t="str">
        <f>IF('DATA ENTRY'!CK312="","",IF('DATA ENTRY'!S312="","",IF(AND($CD$4='DATA ENTRY'!CK312,$CG$4='DATA ENTRY'!D312),'DATA ENTRY'!S312,"")))</f>
        <v/>
      </c>
      <c r="CM313" s="3" t="str">
        <f>IF('DATA ENTRY'!CK312="","",IF('DATA ENTRY'!E312="","",IF(AND($CD$4='DATA ENTRY'!CK312,$CG$4='DATA ENTRY'!D312),'DATA ENTRY'!E312,"")))</f>
        <v/>
      </c>
      <c r="CN313" s="3" t="str">
        <f>IF('DATA ENTRY'!CK312="","",IF('DATA ENTRY'!W312="","",IF(AND($CD$4='DATA ENTRY'!CK312,$CG$4='DATA ENTRY'!D312),'DATA ENTRY'!W312,"")))</f>
        <v/>
      </c>
      <c r="CO313" s="3" t="str">
        <f>IF('DATA ENTRY'!CK312="","",IF('DATA ENTRY'!X312="","",IF(AND($CD$4='DATA ENTRY'!CK312,$CG$4='DATA ENTRY'!D312),'DATA ENTRY'!X312,"")))</f>
        <v/>
      </c>
      <c r="CP313" s="108" t="str">
        <f t="shared" si="71"/>
        <v/>
      </c>
      <c r="CQ313" s="108" t="str">
        <f>IF('DATA ENTRY'!CK312="","",IF('DATA ENTRY'!G312="","",IF(AND($CD$4='DATA ENTRY'!CK312,$CG$4='DATA ENTRY'!D312),'DATA ENTRY'!G312,"")))</f>
        <v/>
      </c>
      <c r="CR313" s="230" t="str">
        <f>IF('DATA ENTRY'!CK312="","",IF('DATA ENTRY'!D312="","",IF(AND($CD$4='DATA ENTRY'!CK312,$CG$4='DATA ENTRY'!D312),'DATA ENTRY'!D312,"")))</f>
        <v/>
      </c>
      <c r="CS313">
        <f t="shared" si="72"/>
        <v>0</v>
      </c>
      <c r="CT313">
        <f t="shared" si="73"/>
        <v>0</v>
      </c>
      <c r="CV313" s="139"/>
      <c r="CX313">
        <f t="shared" si="74"/>
        <v>0</v>
      </c>
      <c r="DB313" t="str">
        <f t="shared" si="81"/>
        <v/>
      </c>
      <c r="DC313" t="str">
        <f t="shared" si="82"/>
        <v/>
      </c>
      <c r="DD313" s="224">
        <v>307</v>
      </c>
      <c r="DE313" s="3" t="str">
        <f>IF('DATA ENTRY'!CK312="","",IF('DATA ENTRY'!B312="","",IF(AND($DF$4='DATA ENTRY'!D312),'DATA ENTRY'!B312,"")))</f>
        <v/>
      </c>
      <c r="DF313" s="3" t="str">
        <f>IF('DATA ENTRY'!CK312="","",IF('DATA ENTRY'!C312="","",IF(AND($DF$4='DATA ENTRY'!D312),'DATA ENTRY'!C312,"")))</f>
        <v/>
      </c>
      <c r="DG313" s="4" t="str">
        <f>IF('DATA ENTRY'!CK312="","",IF('DATA ENTRY'!I312="","",IF(AND($DF$4='DATA ENTRY'!D312),'DATA ENTRY'!I312,"")))</f>
        <v/>
      </c>
      <c r="DH313" s="4" t="str">
        <f>IF('DATA ENTRY'!CK312="","",IF('DATA ENTRY'!CK312="","",IF(AND($DF$4='DATA ENTRY'!D312),'DATA ENTRY'!CK312,"")))</f>
        <v/>
      </c>
      <c r="DI313" s="3" t="str">
        <f>IF('DATA ENTRY'!CK312="","",IF('DATA ENTRY'!N312="","",IF(AND($DF$4='DATA ENTRY'!D312),'DATA ENTRY'!N312,"")))</f>
        <v/>
      </c>
      <c r="DJ313" s="107" t="str">
        <f>IF('DATA ENTRY'!CK312="","",IF('DATA ENTRY'!O312="","",IF(AND($DF$4='DATA ENTRY'!D312),'DATA ENTRY'!O312,"")))</f>
        <v/>
      </c>
      <c r="DK313" s="3" t="str">
        <f>IF('DATA ENTRY'!CK312="","",IF('DATA ENTRY'!P312="","",IF(AND($DF$4='DATA ENTRY'!D312),'DATA ENTRY'!P312,"")))</f>
        <v/>
      </c>
      <c r="DL313" s="107" t="str">
        <f>IF('DATA ENTRY'!CK312="","",IF('DATA ENTRY'!Q312="","",IF(AND($DF$4='DATA ENTRY'!D312),'DATA ENTRY'!Q312,"")))</f>
        <v/>
      </c>
      <c r="DM313" s="3" t="str">
        <f>IF('DATA ENTRY'!CK312="","",IF('DATA ENTRY'!R312="","",IF(AND($DF$4='DATA ENTRY'!D312),'DATA ENTRY'!R312,"")))</f>
        <v/>
      </c>
      <c r="DN313" s="107" t="str">
        <f>IF('DATA ENTRY'!CK312="","",IF('DATA ENTRY'!S312="","",IF(AND($DF$4='DATA ENTRY'!D312),'DATA ENTRY'!S312,"")))</f>
        <v/>
      </c>
      <c r="DO313" s="3" t="str">
        <f>IF('DATA ENTRY'!CK312="","",IF('DATA ENTRY'!E312="","",IF(AND($DF$4='DATA ENTRY'!D312),'DATA ENTRY'!E312,"")))</f>
        <v/>
      </c>
      <c r="DP313" s="3" t="str">
        <f>IF('DATA ENTRY'!CK312="","",IF('DATA ENTRY'!D312="","",IF(AND($DF$4='DATA ENTRY'!D312),'DATA ENTRY'!D312,"")))</f>
        <v/>
      </c>
      <c r="DQ313" s="3" t="str">
        <f>IF('DATA ENTRY'!CK312="","",IF('DATA ENTRY'!W312="","",IF(AND($DF$4='DATA ENTRY'!D312),'DATA ENTRY'!W312,"")))</f>
        <v/>
      </c>
      <c r="DR313" s="3" t="str">
        <f>IF('DATA ENTRY'!CK312="","",IF('DATA ENTRY'!X312="","",IF(AND($DF$4='DATA ENTRY'!D312),'DATA ENTRY'!X312,"")))</f>
        <v/>
      </c>
      <c r="DS313" s="108" t="str">
        <f t="shared" si="75"/>
        <v/>
      </c>
      <c r="DT313" s="108" t="str">
        <f>IF('DATA ENTRY'!CK312="","",IF('DATA ENTRY'!D312="","",IF(AND($DF$4='DATA ENTRY'!D312),'DATA ENTRY'!G312,"")))</f>
        <v/>
      </c>
      <c r="DY313">
        <f t="shared" si="76"/>
        <v>0</v>
      </c>
      <c r="EB313" t="str">
        <f t="shared" si="77"/>
        <v/>
      </c>
      <c r="EC313" t="str">
        <f t="shared" si="78"/>
        <v/>
      </c>
      <c r="ED313" s="224">
        <v>307</v>
      </c>
      <c r="EE313" s="3" t="str">
        <f>IF('DATA ENTRY'!CK312="","",IF('DATA ENTRY'!B312="","",IF(AND($EF$4='DATA ENTRY'!G312,$EH$4='DATA ENTRY'!F312),'DATA ENTRY'!B312,"")))</f>
        <v/>
      </c>
      <c r="EF313" s="3" t="str">
        <f>IF('DATA ENTRY'!CK312="","",IF('DATA ENTRY'!C312="","",IF(AND($EF$4='DATA ENTRY'!G312,$EH$4='DATA ENTRY'!F312),'DATA ENTRY'!C312,"")))</f>
        <v/>
      </c>
      <c r="EG313" s="4" t="str">
        <f>IF('DATA ENTRY'!CK312="","",IF('DATA ENTRY'!I312="","",IF(AND($EF$4='DATA ENTRY'!G312,$EH$4='DATA ENTRY'!F312),'DATA ENTRY'!I312,"")))</f>
        <v/>
      </c>
      <c r="EH313" s="4" t="str">
        <f>IF('DATA ENTRY'!CK312="","",IF('DATA ENTRY'!CK312="","",IF(AND($EF$4='DATA ENTRY'!G312,$EH$4='DATA ENTRY'!F312),'DATA ENTRY'!CK312,"")))</f>
        <v/>
      </c>
      <c r="EI313" s="3" t="str">
        <f>IF('DATA ENTRY'!CK312="","",IF('DATA ENTRY'!N312="","",IF(AND($EF$4='DATA ENTRY'!G312,$EH$4='DATA ENTRY'!F312),'DATA ENTRY'!N312,"")))</f>
        <v/>
      </c>
      <c r="EJ313" s="107" t="str">
        <f>IF('DATA ENTRY'!CK312="","",IF('DATA ENTRY'!O312="","",IF(AND($EF$4='DATA ENTRY'!G312,$EH$4='DATA ENTRY'!F312),'DATA ENTRY'!O312,"")))</f>
        <v/>
      </c>
      <c r="EK313" s="3" t="str">
        <f>IF('DATA ENTRY'!CK312="","",IF('DATA ENTRY'!P312="","",IF(AND($EF$4='DATA ENTRY'!G312,$EH$4='DATA ENTRY'!F312),'DATA ENTRY'!P312,"")))</f>
        <v/>
      </c>
      <c r="EL313" s="107" t="str">
        <f>IF('DATA ENTRY'!CK312="","",IF('DATA ENTRY'!Q312="","",IF(AND($EF$4='DATA ENTRY'!G312,$EH$4='DATA ENTRY'!F312),'DATA ENTRY'!Q312,"")))</f>
        <v/>
      </c>
      <c r="EM313" s="3" t="str">
        <f>IF('DATA ENTRY'!CK312="","",IF('DATA ENTRY'!R312="","",IF(AND($EF$4='DATA ENTRY'!G312,$EH$4='DATA ENTRY'!F312),'DATA ENTRY'!R312,"")))</f>
        <v/>
      </c>
      <c r="EN313" s="107" t="str">
        <f>IF('DATA ENTRY'!CK312="","",IF('DATA ENTRY'!S312="","",IF(AND($EF$4='DATA ENTRY'!G312,$EH$4='DATA ENTRY'!F312),'DATA ENTRY'!S312,"")))</f>
        <v/>
      </c>
      <c r="EO313" s="3" t="str">
        <f>IF('DATA ENTRY'!CK312="","",IF('DATA ENTRY'!E312="","",IF(AND($EF$4='DATA ENTRY'!G312,$EH$4='DATA ENTRY'!F312),'DATA ENTRY'!E312,"")))</f>
        <v/>
      </c>
      <c r="EP313" s="3" t="str">
        <f>IF('DATA ENTRY'!CK312="","",IF('DATA ENTRY'!D312="","",IF(AND($EF$4='DATA ENTRY'!G312,$EH$4='DATA ENTRY'!F312),'DATA ENTRY'!D312,"")))</f>
        <v/>
      </c>
      <c r="EQ313" s="3" t="str">
        <f>IF('DATA ENTRY'!CK312="","",IF('DATA ENTRY'!W312="","",IF(AND($EF$4='DATA ENTRY'!G312,$EH$4='DATA ENTRY'!F312),'DATA ENTRY'!W312,"")))</f>
        <v/>
      </c>
      <c r="ER313" s="3" t="str">
        <f>IF('DATA ENTRY'!CK312="","",IF('DATA ENTRY'!X312="","",IF(AND($EF$4='DATA ENTRY'!G312,$EH$4='DATA ENTRY'!F312),'DATA ENTRY'!X312,"")))</f>
        <v/>
      </c>
      <c r="ES313" s="108" t="str">
        <f t="shared" si="79"/>
        <v/>
      </c>
      <c r="ET313" s="108" t="str">
        <f>IF('DATA ENTRY'!CK312="","",IF('DATA ENTRY'!D312="","",IF(AND($EF$4='DATA ENTRY'!G312,$EH$4='DATA ENTRY'!F312),'DATA ENTRY'!G312,"")))</f>
        <v/>
      </c>
      <c r="EY313">
        <f t="shared" si="80"/>
        <v>0</v>
      </c>
    </row>
    <row r="314" spans="1:155">
      <c r="A314" t="str">
        <f>IF(S314=0,"",1+(MAX($A$7:A313)))</f>
        <v/>
      </c>
      <c r="B314" s="224">
        <v>308</v>
      </c>
      <c r="C314" s="3" t="str">
        <f>IF('DATA ENTRY'!CK313="","",IF('DATA ENTRY'!B313="","",IF($D$4="All Post",'DATA ENTRY'!B313,IF(AND($D$4='DATA ENTRY'!CK313),'DATA ENTRY'!B313,""))))</f>
        <v/>
      </c>
      <c r="D314" s="3" t="str">
        <f>IF('DATA ENTRY'!CK313="","",IF('DATA ENTRY'!C313="","",IF($D$4="All Post",'DATA ENTRY'!C313,IF(AND($D$4='DATA ENTRY'!CK313),'DATA ENTRY'!C313,""))))</f>
        <v/>
      </c>
      <c r="E314" s="4" t="str">
        <f>IF('DATA ENTRY'!CK313="","",IF('DATA ENTRY'!I313="","",IF($D$4="All Post",'DATA ENTRY'!I313,IF(AND($D$4='DATA ENTRY'!CK313),'DATA ENTRY'!I313,""))))</f>
        <v/>
      </c>
      <c r="F314" s="4" t="str">
        <f>IF('DATA ENTRY'!CK313="","",IF('DATA ENTRY'!CK313="","",IF($D$4="All Post",'DATA ENTRY'!CK313,IF(AND($D$4='DATA ENTRY'!CK313),'DATA ENTRY'!CK313,""))))</f>
        <v/>
      </c>
      <c r="G314" s="3" t="str">
        <f>IF('DATA ENTRY'!CK313="","",IF('DATA ENTRY'!N313="","",IF($D$4="All Post",'DATA ENTRY'!N313,IF(AND($D$4='DATA ENTRY'!CK313),'DATA ENTRY'!N313,""))))</f>
        <v/>
      </c>
      <c r="H314" s="107" t="str">
        <f>IF('DATA ENTRY'!CK313="","",IF('DATA ENTRY'!O313="","",IF($D$4="All Post",'DATA ENTRY'!O313,IF(AND($D$4='DATA ENTRY'!CK313),'DATA ENTRY'!O313,""))))</f>
        <v/>
      </c>
      <c r="I314" s="3" t="str">
        <f>IF('DATA ENTRY'!CK313="","",IF('DATA ENTRY'!P313="","",IF($D$4="All Post",'DATA ENTRY'!P313,IF(AND($D$4='DATA ENTRY'!CK313),'DATA ENTRY'!P313,""))))</f>
        <v/>
      </c>
      <c r="J314" s="107" t="str">
        <f>IF('DATA ENTRY'!CK313="","",IF('DATA ENTRY'!Q313="","",IF($D$4="All Post",'DATA ENTRY'!Q313,IF(AND($D$4='DATA ENTRY'!CK313),'DATA ENTRY'!Q313,""))))</f>
        <v/>
      </c>
      <c r="K314" s="3" t="str">
        <f>IF('DATA ENTRY'!CK313="","",IF('DATA ENTRY'!R313="","",IF($D$4="All Post",'DATA ENTRY'!R313,IF(AND($D$4='DATA ENTRY'!CK313),'DATA ENTRY'!R313,""))))</f>
        <v/>
      </c>
      <c r="L314" s="3" t="str">
        <f>IF('DATA ENTRY'!CK313="","",IF('DATA ENTRY'!S313="","",IF($D$4="All Post",'DATA ENTRY'!S313,IF(AND($D$4='DATA ENTRY'!CK313),'DATA ENTRY'!S313,""))))</f>
        <v/>
      </c>
      <c r="M314" s="3" t="str">
        <f>IF('DATA ENTRY'!CK313="","",IF('DATA ENTRY'!E313="","",IF($D$4="All Post",'DATA ENTRY'!E313,IF(AND($D$4='DATA ENTRY'!CK313),'DATA ENTRY'!E313,""))))</f>
        <v/>
      </c>
      <c r="N314" s="3" t="str">
        <f>IF('DATA ENTRY'!CK313="","",IF('DATA ENTRY'!W313="","",IF($D$4="All Post",'DATA ENTRY'!W313,IF(AND($D$4='DATA ENTRY'!CK313),'DATA ENTRY'!W313,""))))</f>
        <v/>
      </c>
      <c r="O314" s="3" t="str">
        <f>IF('DATA ENTRY'!CK313="","",IF('DATA ENTRY'!X313="","",IF($D$4="All Post",'DATA ENTRY'!X313,IF(AND($D$4='DATA ENTRY'!CK313),'DATA ENTRY'!X313,""))))</f>
        <v/>
      </c>
      <c r="P314" s="3" t="str">
        <f>IF('DATA ENTRY'!CK313="","",IF('DATA ENTRY'!G313="","",IF($D$4="All Post",'DATA ENTRY'!G313,IF(AND($D$4='DATA ENTRY'!CK313),'DATA ENTRY'!G313,""))))</f>
        <v/>
      </c>
      <c r="S314">
        <f t="shared" si="67"/>
        <v>0</v>
      </c>
      <c r="T314" t="str">
        <f t="shared" si="68"/>
        <v/>
      </c>
      <c r="BZ314" t="str">
        <f t="shared" si="69"/>
        <v/>
      </c>
      <c r="CA314" t="str">
        <f t="shared" si="70"/>
        <v/>
      </c>
      <c r="CB314" s="224">
        <v>308</v>
      </c>
      <c r="CC314" s="3" t="str">
        <f>IF('DATA ENTRY'!CK313="","",IF('DATA ENTRY'!B313="","",IF(AND($CD$4='DATA ENTRY'!CK313,$CG$4='DATA ENTRY'!D313),'DATA ENTRY'!B313,"")))</f>
        <v/>
      </c>
      <c r="CD314" s="3" t="str">
        <f>IF('DATA ENTRY'!CK313="","",IF('DATA ENTRY'!C313="","",IF(AND($CD$4='DATA ENTRY'!CK313,$CG$4='DATA ENTRY'!D313),'DATA ENTRY'!C313,"")))</f>
        <v/>
      </c>
      <c r="CE314" s="4" t="str">
        <f>IF('DATA ENTRY'!CK313="","",IF('DATA ENTRY'!I313="","",IF(AND($CD$4='DATA ENTRY'!CK313,$CG$4='DATA ENTRY'!D313),'DATA ENTRY'!I313,"")))</f>
        <v/>
      </c>
      <c r="CF314" s="4" t="str">
        <f>IF('DATA ENTRY'!CK313="","",IF('DATA ENTRY'!CK313="","",IF(AND($CD$4='DATA ENTRY'!CK313,$CG$4='DATA ENTRY'!D313),'DATA ENTRY'!CK313,"")))</f>
        <v/>
      </c>
      <c r="CG314" s="3" t="str">
        <f>IF('DATA ENTRY'!CK313="","",IF('DATA ENTRY'!N313="","",IF(AND($CD$4='DATA ENTRY'!CK313,$CG$4='DATA ENTRY'!D313),'DATA ENTRY'!N313,"")))</f>
        <v/>
      </c>
      <c r="CH314" s="107" t="str">
        <f>IF('DATA ENTRY'!CK313="","",IF('DATA ENTRY'!O313="","",IF(AND($CD$4='DATA ENTRY'!CK313,$CG$4='DATA ENTRY'!D313),'DATA ENTRY'!O313,"")))</f>
        <v/>
      </c>
      <c r="CI314" s="3" t="str">
        <f>IF('DATA ENTRY'!CK313="","",IF('DATA ENTRY'!P313="","",IF(AND($CD$4='DATA ENTRY'!CK313,$CG$4='DATA ENTRY'!D313),'DATA ENTRY'!P313,"")))</f>
        <v/>
      </c>
      <c r="CJ314" s="107" t="str">
        <f>IF('DATA ENTRY'!CK313="","",IF('DATA ENTRY'!Q313="","",IF(AND($CD$4='DATA ENTRY'!CK313,$CG$4='DATA ENTRY'!D313),'DATA ENTRY'!Q313,"")))</f>
        <v/>
      </c>
      <c r="CK314" s="3" t="str">
        <f>IF('DATA ENTRY'!CK313="","",IF('DATA ENTRY'!R313="","",IF(AND($CD$4='DATA ENTRY'!CK313,$CG$4='DATA ENTRY'!D313),'DATA ENTRY'!R313,"")))</f>
        <v/>
      </c>
      <c r="CL314" s="3" t="str">
        <f>IF('DATA ENTRY'!CK313="","",IF('DATA ENTRY'!S313="","",IF(AND($CD$4='DATA ENTRY'!CK313,$CG$4='DATA ENTRY'!D313),'DATA ENTRY'!S313,"")))</f>
        <v/>
      </c>
      <c r="CM314" s="3" t="str">
        <f>IF('DATA ENTRY'!CK313="","",IF('DATA ENTRY'!E313="","",IF(AND($CD$4='DATA ENTRY'!CK313,$CG$4='DATA ENTRY'!D313),'DATA ENTRY'!E313,"")))</f>
        <v/>
      </c>
      <c r="CN314" s="3" t="str">
        <f>IF('DATA ENTRY'!CK313="","",IF('DATA ENTRY'!W313="","",IF(AND($CD$4='DATA ENTRY'!CK313,$CG$4='DATA ENTRY'!D313),'DATA ENTRY'!W313,"")))</f>
        <v/>
      </c>
      <c r="CO314" s="3" t="str">
        <f>IF('DATA ENTRY'!CK313="","",IF('DATA ENTRY'!X313="","",IF(AND($CD$4='DATA ENTRY'!CK313,$CG$4='DATA ENTRY'!D313),'DATA ENTRY'!X313,"")))</f>
        <v/>
      </c>
      <c r="CP314" s="108" t="str">
        <f t="shared" si="71"/>
        <v/>
      </c>
      <c r="CQ314" s="108" t="str">
        <f>IF('DATA ENTRY'!CK313="","",IF('DATA ENTRY'!G313="","",IF(AND($CD$4='DATA ENTRY'!CK313,$CG$4='DATA ENTRY'!D313),'DATA ENTRY'!G313,"")))</f>
        <v/>
      </c>
      <c r="CR314" s="230" t="str">
        <f>IF('DATA ENTRY'!CK313="","",IF('DATA ENTRY'!D313="","",IF(AND($CD$4='DATA ENTRY'!CK313,$CG$4='DATA ENTRY'!D313),'DATA ENTRY'!D313,"")))</f>
        <v/>
      </c>
      <c r="CS314">
        <f t="shared" si="72"/>
        <v>0</v>
      </c>
      <c r="CT314">
        <f t="shared" si="73"/>
        <v>0</v>
      </c>
      <c r="CV314" s="139"/>
      <c r="CX314">
        <f t="shared" si="74"/>
        <v>0</v>
      </c>
      <c r="DB314" t="str">
        <f t="shared" si="81"/>
        <v/>
      </c>
      <c r="DC314" t="str">
        <f t="shared" si="82"/>
        <v/>
      </c>
      <c r="DD314" s="224">
        <v>308</v>
      </c>
      <c r="DE314" s="3" t="str">
        <f>IF('DATA ENTRY'!CK313="","",IF('DATA ENTRY'!B313="","",IF(AND($DF$4='DATA ENTRY'!D313),'DATA ENTRY'!B313,"")))</f>
        <v/>
      </c>
      <c r="DF314" s="3" t="str">
        <f>IF('DATA ENTRY'!CK313="","",IF('DATA ENTRY'!C313="","",IF(AND($DF$4='DATA ENTRY'!D313),'DATA ENTRY'!C313,"")))</f>
        <v/>
      </c>
      <c r="DG314" s="4" t="str">
        <f>IF('DATA ENTRY'!CK313="","",IF('DATA ENTRY'!I313="","",IF(AND($DF$4='DATA ENTRY'!D313),'DATA ENTRY'!I313,"")))</f>
        <v/>
      </c>
      <c r="DH314" s="4" t="str">
        <f>IF('DATA ENTRY'!CK313="","",IF('DATA ENTRY'!CK313="","",IF(AND($DF$4='DATA ENTRY'!D313),'DATA ENTRY'!CK313,"")))</f>
        <v/>
      </c>
      <c r="DI314" s="3" t="str">
        <f>IF('DATA ENTRY'!CK313="","",IF('DATA ENTRY'!N313="","",IF(AND($DF$4='DATA ENTRY'!D313),'DATA ENTRY'!N313,"")))</f>
        <v/>
      </c>
      <c r="DJ314" s="107" t="str">
        <f>IF('DATA ENTRY'!CK313="","",IF('DATA ENTRY'!O313="","",IF(AND($DF$4='DATA ENTRY'!D313),'DATA ENTRY'!O313,"")))</f>
        <v/>
      </c>
      <c r="DK314" s="3" t="str">
        <f>IF('DATA ENTRY'!CK313="","",IF('DATA ENTRY'!P313="","",IF(AND($DF$4='DATA ENTRY'!D313),'DATA ENTRY'!P313,"")))</f>
        <v/>
      </c>
      <c r="DL314" s="107" t="str">
        <f>IF('DATA ENTRY'!CK313="","",IF('DATA ENTRY'!Q313="","",IF(AND($DF$4='DATA ENTRY'!D313),'DATA ENTRY'!Q313,"")))</f>
        <v/>
      </c>
      <c r="DM314" s="3" t="str">
        <f>IF('DATA ENTRY'!CK313="","",IF('DATA ENTRY'!R313="","",IF(AND($DF$4='DATA ENTRY'!D313),'DATA ENTRY'!R313,"")))</f>
        <v/>
      </c>
      <c r="DN314" s="107" t="str">
        <f>IF('DATA ENTRY'!CK313="","",IF('DATA ENTRY'!S313="","",IF(AND($DF$4='DATA ENTRY'!D313),'DATA ENTRY'!S313,"")))</f>
        <v/>
      </c>
      <c r="DO314" s="3" t="str">
        <f>IF('DATA ENTRY'!CK313="","",IF('DATA ENTRY'!E313="","",IF(AND($DF$4='DATA ENTRY'!D313),'DATA ENTRY'!E313,"")))</f>
        <v/>
      </c>
      <c r="DP314" s="3" t="str">
        <f>IF('DATA ENTRY'!CK313="","",IF('DATA ENTRY'!D313="","",IF(AND($DF$4='DATA ENTRY'!D313),'DATA ENTRY'!D313,"")))</f>
        <v/>
      </c>
      <c r="DQ314" s="3" t="str">
        <f>IF('DATA ENTRY'!CK313="","",IF('DATA ENTRY'!W313="","",IF(AND($DF$4='DATA ENTRY'!D313),'DATA ENTRY'!W313,"")))</f>
        <v/>
      </c>
      <c r="DR314" s="3" t="str">
        <f>IF('DATA ENTRY'!CK313="","",IF('DATA ENTRY'!X313="","",IF(AND($DF$4='DATA ENTRY'!D313),'DATA ENTRY'!X313,"")))</f>
        <v/>
      </c>
      <c r="DS314" s="108" t="str">
        <f t="shared" si="75"/>
        <v/>
      </c>
      <c r="DT314" s="108" t="str">
        <f>IF('DATA ENTRY'!CK313="","",IF('DATA ENTRY'!D313="","",IF(AND($DF$4='DATA ENTRY'!D313),'DATA ENTRY'!G313,"")))</f>
        <v/>
      </c>
      <c r="DY314">
        <f t="shared" si="76"/>
        <v>0</v>
      </c>
      <c r="EB314" t="str">
        <f t="shared" si="77"/>
        <v/>
      </c>
      <c r="EC314" t="str">
        <f t="shared" si="78"/>
        <v/>
      </c>
      <c r="ED314" s="224">
        <v>308</v>
      </c>
      <c r="EE314" s="3" t="str">
        <f>IF('DATA ENTRY'!CK313="","",IF('DATA ENTRY'!B313="","",IF(AND($EF$4='DATA ENTRY'!G313,$EH$4='DATA ENTRY'!F313),'DATA ENTRY'!B313,"")))</f>
        <v/>
      </c>
      <c r="EF314" s="3" t="str">
        <f>IF('DATA ENTRY'!CK313="","",IF('DATA ENTRY'!C313="","",IF(AND($EF$4='DATA ENTRY'!G313,$EH$4='DATA ENTRY'!F313),'DATA ENTRY'!C313,"")))</f>
        <v/>
      </c>
      <c r="EG314" s="4" t="str">
        <f>IF('DATA ENTRY'!CK313="","",IF('DATA ENTRY'!I313="","",IF(AND($EF$4='DATA ENTRY'!G313,$EH$4='DATA ENTRY'!F313),'DATA ENTRY'!I313,"")))</f>
        <v/>
      </c>
      <c r="EH314" s="4" t="str">
        <f>IF('DATA ENTRY'!CK313="","",IF('DATA ENTRY'!CK313="","",IF(AND($EF$4='DATA ENTRY'!G313,$EH$4='DATA ENTRY'!F313),'DATA ENTRY'!CK313,"")))</f>
        <v/>
      </c>
      <c r="EI314" s="3" t="str">
        <f>IF('DATA ENTRY'!CK313="","",IF('DATA ENTRY'!N313="","",IF(AND($EF$4='DATA ENTRY'!G313,$EH$4='DATA ENTRY'!F313),'DATA ENTRY'!N313,"")))</f>
        <v/>
      </c>
      <c r="EJ314" s="107" t="str">
        <f>IF('DATA ENTRY'!CK313="","",IF('DATA ENTRY'!O313="","",IF(AND($EF$4='DATA ENTRY'!G313,$EH$4='DATA ENTRY'!F313),'DATA ENTRY'!O313,"")))</f>
        <v/>
      </c>
      <c r="EK314" s="3" t="str">
        <f>IF('DATA ENTRY'!CK313="","",IF('DATA ENTRY'!P313="","",IF(AND($EF$4='DATA ENTRY'!G313,$EH$4='DATA ENTRY'!F313),'DATA ENTRY'!P313,"")))</f>
        <v/>
      </c>
      <c r="EL314" s="107" t="str">
        <f>IF('DATA ENTRY'!CK313="","",IF('DATA ENTRY'!Q313="","",IF(AND($EF$4='DATA ENTRY'!G313,$EH$4='DATA ENTRY'!F313),'DATA ENTRY'!Q313,"")))</f>
        <v/>
      </c>
      <c r="EM314" s="3" t="str">
        <f>IF('DATA ENTRY'!CK313="","",IF('DATA ENTRY'!R313="","",IF(AND($EF$4='DATA ENTRY'!G313,$EH$4='DATA ENTRY'!F313),'DATA ENTRY'!R313,"")))</f>
        <v/>
      </c>
      <c r="EN314" s="107" t="str">
        <f>IF('DATA ENTRY'!CK313="","",IF('DATA ENTRY'!S313="","",IF(AND($EF$4='DATA ENTRY'!G313,$EH$4='DATA ENTRY'!F313),'DATA ENTRY'!S313,"")))</f>
        <v/>
      </c>
      <c r="EO314" s="3" t="str">
        <f>IF('DATA ENTRY'!CK313="","",IF('DATA ENTRY'!E313="","",IF(AND($EF$4='DATA ENTRY'!G313,$EH$4='DATA ENTRY'!F313),'DATA ENTRY'!E313,"")))</f>
        <v/>
      </c>
      <c r="EP314" s="3" t="str">
        <f>IF('DATA ENTRY'!CK313="","",IF('DATA ENTRY'!D313="","",IF(AND($EF$4='DATA ENTRY'!G313,$EH$4='DATA ENTRY'!F313),'DATA ENTRY'!D313,"")))</f>
        <v/>
      </c>
      <c r="EQ314" s="3" t="str">
        <f>IF('DATA ENTRY'!CK313="","",IF('DATA ENTRY'!W313="","",IF(AND($EF$4='DATA ENTRY'!G313,$EH$4='DATA ENTRY'!F313),'DATA ENTRY'!W313,"")))</f>
        <v/>
      </c>
      <c r="ER314" s="3" t="str">
        <f>IF('DATA ENTRY'!CK313="","",IF('DATA ENTRY'!X313="","",IF(AND($EF$4='DATA ENTRY'!G313,$EH$4='DATA ENTRY'!F313),'DATA ENTRY'!X313,"")))</f>
        <v/>
      </c>
      <c r="ES314" s="108" t="str">
        <f t="shared" si="79"/>
        <v/>
      </c>
      <c r="ET314" s="108" t="str">
        <f>IF('DATA ENTRY'!CK313="","",IF('DATA ENTRY'!D313="","",IF(AND($EF$4='DATA ENTRY'!G313,$EH$4='DATA ENTRY'!F313),'DATA ENTRY'!G313,"")))</f>
        <v/>
      </c>
      <c r="EY314">
        <f t="shared" si="80"/>
        <v>0</v>
      </c>
    </row>
    <row r="315" spans="1:155">
      <c r="A315" t="str">
        <f>IF(S315=0,"",1+(MAX($A$7:A314)))</f>
        <v/>
      </c>
      <c r="B315" s="224">
        <v>309</v>
      </c>
      <c r="C315" s="3" t="str">
        <f>IF('DATA ENTRY'!CK314="","",IF('DATA ENTRY'!B314="","",IF($D$4="All Post",'DATA ENTRY'!B314,IF(AND($D$4='DATA ENTRY'!CK314),'DATA ENTRY'!B314,""))))</f>
        <v/>
      </c>
      <c r="D315" s="3" t="str">
        <f>IF('DATA ENTRY'!CK314="","",IF('DATA ENTRY'!C314="","",IF($D$4="All Post",'DATA ENTRY'!C314,IF(AND($D$4='DATA ENTRY'!CK314),'DATA ENTRY'!C314,""))))</f>
        <v/>
      </c>
      <c r="E315" s="4" t="str">
        <f>IF('DATA ENTRY'!CK314="","",IF('DATA ENTRY'!I314="","",IF($D$4="All Post",'DATA ENTRY'!I314,IF(AND($D$4='DATA ENTRY'!CK314),'DATA ENTRY'!I314,""))))</f>
        <v/>
      </c>
      <c r="F315" s="4" t="str">
        <f>IF('DATA ENTRY'!CK314="","",IF('DATA ENTRY'!CK314="","",IF($D$4="All Post",'DATA ENTRY'!CK314,IF(AND($D$4='DATA ENTRY'!CK314),'DATA ENTRY'!CK314,""))))</f>
        <v/>
      </c>
      <c r="G315" s="3" t="str">
        <f>IF('DATA ENTRY'!CK314="","",IF('DATA ENTRY'!N314="","",IF($D$4="All Post",'DATA ENTRY'!N314,IF(AND($D$4='DATA ENTRY'!CK314),'DATA ENTRY'!N314,""))))</f>
        <v/>
      </c>
      <c r="H315" s="107" t="str">
        <f>IF('DATA ENTRY'!CK314="","",IF('DATA ENTRY'!O314="","",IF($D$4="All Post",'DATA ENTRY'!O314,IF(AND($D$4='DATA ENTRY'!CK314),'DATA ENTRY'!O314,""))))</f>
        <v/>
      </c>
      <c r="I315" s="3" t="str">
        <f>IF('DATA ENTRY'!CK314="","",IF('DATA ENTRY'!P314="","",IF($D$4="All Post",'DATA ENTRY'!P314,IF(AND($D$4='DATA ENTRY'!CK314),'DATA ENTRY'!P314,""))))</f>
        <v/>
      </c>
      <c r="J315" s="107" t="str">
        <f>IF('DATA ENTRY'!CK314="","",IF('DATA ENTRY'!Q314="","",IF($D$4="All Post",'DATA ENTRY'!Q314,IF(AND($D$4='DATA ENTRY'!CK314),'DATA ENTRY'!Q314,""))))</f>
        <v/>
      </c>
      <c r="K315" s="3" t="str">
        <f>IF('DATA ENTRY'!CK314="","",IF('DATA ENTRY'!R314="","",IF($D$4="All Post",'DATA ENTRY'!R314,IF(AND($D$4='DATA ENTRY'!CK314),'DATA ENTRY'!R314,""))))</f>
        <v/>
      </c>
      <c r="L315" s="3" t="str">
        <f>IF('DATA ENTRY'!CK314="","",IF('DATA ENTRY'!S314="","",IF($D$4="All Post",'DATA ENTRY'!S314,IF(AND($D$4='DATA ENTRY'!CK314),'DATA ENTRY'!S314,""))))</f>
        <v/>
      </c>
      <c r="M315" s="3" t="str">
        <f>IF('DATA ENTRY'!CK314="","",IF('DATA ENTRY'!E314="","",IF($D$4="All Post",'DATA ENTRY'!E314,IF(AND($D$4='DATA ENTRY'!CK314),'DATA ENTRY'!E314,""))))</f>
        <v/>
      </c>
      <c r="N315" s="3" t="str">
        <f>IF('DATA ENTRY'!CK314="","",IF('DATA ENTRY'!W314="","",IF($D$4="All Post",'DATA ENTRY'!W314,IF(AND($D$4='DATA ENTRY'!CK314),'DATA ENTRY'!W314,""))))</f>
        <v/>
      </c>
      <c r="O315" s="3" t="str">
        <f>IF('DATA ENTRY'!CK314="","",IF('DATA ENTRY'!X314="","",IF($D$4="All Post",'DATA ENTRY'!X314,IF(AND($D$4='DATA ENTRY'!CK314),'DATA ENTRY'!X314,""))))</f>
        <v/>
      </c>
      <c r="P315" s="3" t="str">
        <f>IF('DATA ENTRY'!CK314="","",IF('DATA ENTRY'!G314="","",IF($D$4="All Post",'DATA ENTRY'!G314,IF(AND($D$4='DATA ENTRY'!CK314),'DATA ENTRY'!G314,""))))</f>
        <v/>
      </c>
      <c r="S315">
        <f t="shared" si="67"/>
        <v>0</v>
      </c>
      <c r="T315" t="str">
        <f t="shared" si="68"/>
        <v/>
      </c>
      <c r="BZ315" t="str">
        <f t="shared" si="69"/>
        <v/>
      </c>
      <c r="CA315" t="str">
        <f t="shared" si="70"/>
        <v/>
      </c>
      <c r="CB315" s="224">
        <v>309</v>
      </c>
      <c r="CC315" s="3" t="str">
        <f>IF('DATA ENTRY'!CK314="","",IF('DATA ENTRY'!B314="","",IF(AND($CD$4='DATA ENTRY'!CK314,$CG$4='DATA ENTRY'!D314),'DATA ENTRY'!B314,"")))</f>
        <v/>
      </c>
      <c r="CD315" s="3" t="str">
        <f>IF('DATA ENTRY'!CK314="","",IF('DATA ENTRY'!C314="","",IF(AND($CD$4='DATA ENTRY'!CK314,$CG$4='DATA ENTRY'!D314),'DATA ENTRY'!C314,"")))</f>
        <v/>
      </c>
      <c r="CE315" s="4" t="str">
        <f>IF('DATA ENTRY'!CK314="","",IF('DATA ENTRY'!I314="","",IF(AND($CD$4='DATA ENTRY'!CK314,$CG$4='DATA ENTRY'!D314),'DATA ENTRY'!I314,"")))</f>
        <v/>
      </c>
      <c r="CF315" s="4" t="str">
        <f>IF('DATA ENTRY'!CK314="","",IF('DATA ENTRY'!CK314="","",IF(AND($CD$4='DATA ENTRY'!CK314,$CG$4='DATA ENTRY'!D314),'DATA ENTRY'!CK314,"")))</f>
        <v/>
      </c>
      <c r="CG315" s="3" t="str">
        <f>IF('DATA ENTRY'!CK314="","",IF('DATA ENTRY'!N314="","",IF(AND($CD$4='DATA ENTRY'!CK314,$CG$4='DATA ENTRY'!D314),'DATA ENTRY'!N314,"")))</f>
        <v/>
      </c>
      <c r="CH315" s="107" t="str">
        <f>IF('DATA ENTRY'!CK314="","",IF('DATA ENTRY'!O314="","",IF(AND($CD$4='DATA ENTRY'!CK314,$CG$4='DATA ENTRY'!D314),'DATA ENTRY'!O314,"")))</f>
        <v/>
      </c>
      <c r="CI315" s="3" t="str">
        <f>IF('DATA ENTRY'!CK314="","",IF('DATA ENTRY'!P314="","",IF(AND($CD$4='DATA ENTRY'!CK314,$CG$4='DATA ENTRY'!D314),'DATA ENTRY'!P314,"")))</f>
        <v/>
      </c>
      <c r="CJ315" s="107" t="str">
        <f>IF('DATA ENTRY'!CK314="","",IF('DATA ENTRY'!Q314="","",IF(AND($CD$4='DATA ENTRY'!CK314,$CG$4='DATA ENTRY'!D314),'DATA ENTRY'!Q314,"")))</f>
        <v/>
      </c>
      <c r="CK315" s="3" t="str">
        <f>IF('DATA ENTRY'!CK314="","",IF('DATA ENTRY'!R314="","",IF(AND($CD$4='DATA ENTRY'!CK314,$CG$4='DATA ENTRY'!D314),'DATA ENTRY'!R314,"")))</f>
        <v/>
      </c>
      <c r="CL315" s="3" t="str">
        <f>IF('DATA ENTRY'!CK314="","",IF('DATA ENTRY'!S314="","",IF(AND($CD$4='DATA ENTRY'!CK314,$CG$4='DATA ENTRY'!D314),'DATA ENTRY'!S314,"")))</f>
        <v/>
      </c>
      <c r="CM315" s="3" t="str">
        <f>IF('DATA ENTRY'!CK314="","",IF('DATA ENTRY'!E314="","",IF(AND($CD$4='DATA ENTRY'!CK314,$CG$4='DATA ENTRY'!D314),'DATA ENTRY'!E314,"")))</f>
        <v/>
      </c>
      <c r="CN315" s="3" t="str">
        <f>IF('DATA ENTRY'!CK314="","",IF('DATA ENTRY'!W314="","",IF(AND($CD$4='DATA ENTRY'!CK314,$CG$4='DATA ENTRY'!D314),'DATA ENTRY'!W314,"")))</f>
        <v/>
      </c>
      <c r="CO315" s="3" t="str">
        <f>IF('DATA ENTRY'!CK314="","",IF('DATA ENTRY'!X314="","",IF(AND($CD$4='DATA ENTRY'!CK314,$CG$4='DATA ENTRY'!D314),'DATA ENTRY'!X314,"")))</f>
        <v/>
      </c>
      <c r="CP315" s="108" t="str">
        <f t="shared" si="71"/>
        <v/>
      </c>
      <c r="CQ315" s="108" t="str">
        <f>IF('DATA ENTRY'!CK314="","",IF('DATA ENTRY'!G314="","",IF(AND($CD$4='DATA ENTRY'!CK314,$CG$4='DATA ENTRY'!D314),'DATA ENTRY'!G314,"")))</f>
        <v/>
      </c>
      <c r="CR315" s="230" t="str">
        <f>IF('DATA ENTRY'!CK314="","",IF('DATA ENTRY'!D314="","",IF(AND($CD$4='DATA ENTRY'!CK314,$CG$4='DATA ENTRY'!D314),'DATA ENTRY'!D314,"")))</f>
        <v/>
      </c>
      <c r="CS315">
        <f t="shared" si="72"/>
        <v>0</v>
      </c>
      <c r="CT315">
        <f t="shared" si="73"/>
        <v>0</v>
      </c>
      <c r="CV315" s="139"/>
      <c r="CX315">
        <f t="shared" si="74"/>
        <v>0</v>
      </c>
      <c r="DB315" t="str">
        <f t="shared" si="81"/>
        <v/>
      </c>
      <c r="DC315" t="str">
        <f t="shared" si="82"/>
        <v/>
      </c>
      <c r="DD315" s="224">
        <v>309</v>
      </c>
      <c r="DE315" s="3" t="str">
        <f>IF('DATA ENTRY'!CK314="","",IF('DATA ENTRY'!B314="","",IF(AND($DF$4='DATA ENTRY'!D314),'DATA ENTRY'!B314,"")))</f>
        <v/>
      </c>
      <c r="DF315" s="3" t="str">
        <f>IF('DATA ENTRY'!CK314="","",IF('DATA ENTRY'!C314="","",IF(AND($DF$4='DATA ENTRY'!D314),'DATA ENTRY'!C314,"")))</f>
        <v/>
      </c>
      <c r="DG315" s="4" t="str">
        <f>IF('DATA ENTRY'!CK314="","",IF('DATA ENTRY'!I314="","",IF(AND($DF$4='DATA ENTRY'!D314),'DATA ENTRY'!I314,"")))</f>
        <v/>
      </c>
      <c r="DH315" s="4" t="str">
        <f>IF('DATA ENTRY'!CK314="","",IF('DATA ENTRY'!CK314="","",IF(AND($DF$4='DATA ENTRY'!D314),'DATA ENTRY'!CK314,"")))</f>
        <v/>
      </c>
      <c r="DI315" s="3" t="str">
        <f>IF('DATA ENTRY'!CK314="","",IF('DATA ENTRY'!N314="","",IF(AND($DF$4='DATA ENTRY'!D314),'DATA ENTRY'!N314,"")))</f>
        <v/>
      </c>
      <c r="DJ315" s="107" t="str">
        <f>IF('DATA ENTRY'!CK314="","",IF('DATA ENTRY'!O314="","",IF(AND($DF$4='DATA ENTRY'!D314),'DATA ENTRY'!O314,"")))</f>
        <v/>
      </c>
      <c r="DK315" s="3" t="str">
        <f>IF('DATA ENTRY'!CK314="","",IF('DATA ENTRY'!P314="","",IF(AND($DF$4='DATA ENTRY'!D314),'DATA ENTRY'!P314,"")))</f>
        <v/>
      </c>
      <c r="DL315" s="107" t="str">
        <f>IF('DATA ENTRY'!CK314="","",IF('DATA ENTRY'!Q314="","",IF(AND($DF$4='DATA ENTRY'!D314),'DATA ENTRY'!Q314,"")))</f>
        <v/>
      </c>
      <c r="DM315" s="3" t="str">
        <f>IF('DATA ENTRY'!CK314="","",IF('DATA ENTRY'!R314="","",IF(AND($DF$4='DATA ENTRY'!D314),'DATA ENTRY'!R314,"")))</f>
        <v/>
      </c>
      <c r="DN315" s="107" t="str">
        <f>IF('DATA ENTRY'!CK314="","",IF('DATA ENTRY'!S314="","",IF(AND($DF$4='DATA ENTRY'!D314),'DATA ENTRY'!S314,"")))</f>
        <v/>
      </c>
      <c r="DO315" s="3" t="str">
        <f>IF('DATA ENTRY'!CK314="","",IF('DATA ENTRY'!E314="","",IF(AND($DF$4='DATA ENTRY'!D314),'DATA ENTRY'!E314,"")))</f>
        <v/>
      </c>
      <c r="DP315" s="3" t="str">
        <f>IF('DATA ENTRY'!CK314="","",IF('DATA ENTRY'!D314="","",IF(AND($DF$4='DATA ENTRY'!D314),'DATA ENTRY'!D314,"")))</f>
        <v/>
      </c>
      <c r="DQ315" s="3" t="str">
        <f>IF('DATA ENTRY'!CK314="","",IF('DATA ENTRY'!W314="","",IF(AND($DF$4='DATA ENTRY'!D314),'DATA ENTRY'!W314,"")))</f>
        <v/>
      </c>
      <c r="DR315" s="3" t="str">
        <f>IF('DATA ENTRY'!CK314="","",IF('DATA ENTRY'!X314="","",IF(AND($DF$4='DATA ENTRY'!D314),'DATA ENTRY'!X314,"")))</f>
        <v/>
      </c>
      <c r="DS315" s="108" t="str">
        <f t="shared" si="75"/>
        <v/>
      </c>
      <c r="DT315" s="108" t="str">
        <f>IF('DATA ENTRY'!CK314="","",IF('DATA ENTRY'!D314="","",IF(AND($DF$4='DATA ENTRY'!D314),'DATA ENTRY'!G314,"")))</f>
        <v/>
      </c>
      <c r="DY315">
        <f t="shared" si="76"/>
        <v>0</v>
      </c>
      <c r="EB315" t="str">
        <f t="shared" si="77"/>
        <v/>
      </c>
      <c r="EC315" t="str">
        <f t="shared" si="78"/>
        <v/>
      </c>
      <c r="ED315" s="224">
        <v>309</v>
      </c>
      <c r="EE315" s="3" t="str">
        <f>IF('DATA ENTRY'!CK314="","",IF('DATA ENTRY'!B314="","",IF(AND($EF$4='DATA ENTRY'!G314,$EH$4='DATA ENTRY'!F314),'DATA ENTRY'!B314,"")))</f>
        <v/>
      </c>
      <c r="EF315" s="3" t="str">
        <f>IF('DATA ENTRY'!CK314="","",IF('DATA ENTRY'!C314="","",IF(AND($EF$4='DATA ENTRY'!G314,$EH$4='DATA ENTRY'!F314),'DATA ENTRY'!C314,"")))</f>
        <v/>
      </c>
      <c r="EG315" s="4" t="str">
        <f>IF('DATA ENTRY'!CK314="","",IF('DATA ENTRY'!I314="","",IF(AND($EF$4='DATA ENTRY'!G314,$EH$4='DATA ENTRY'!F314),'DATA ENTRY'!I314,"")))</f>
        <v/>
      </c>
      <c r="EH315" s="4" t="str">
        <f>IF('DATA ENTRY'!CK314="","",IF('DATA ENTRY'!CK314="","",IF(AND($EF$4='DATA ENTRY'!G314,$EH$4='DATA ENTRY'!F314),'DATA ENTRY'!CK314,"")))</f>
        <v/>
      </c>
      <c r="EI315" s="3" t="str">
        <f>IF('DATA ENTRY'!CK314="","",IF('DATA ENTRY'!N314="","",IF(AND($EF$4='DATA ENTRY'!G314,$EH$4='DATA ENTRY'!F314),'DATA ENTRY'!N314,"")))</f>
        <v/>
      </c>
      <c r="EJ315" s="107" t="str">
        <f>IF('DATA ENTRY'!CK314="","",IF('DATA ENTRY'!O314="","",IF(AND($EF$4='DATA ENTRY'!G314,$EH$4='DATA ENTRY'!F314),'DATA ENTRY'!O314,"")))</f>
        <v/>
      </c>
      <c r="EK315" s="3" t="str">
        <f>IF('DATA ENTRY'!CK314="","",IF('DATA ENTRY'!P314="","",IF(AND($EF$4='DATA ENTRY'!G314,$EH$4='DATA ENTRY'!F314),'DATA ENTRY'!P314,"")))</f>
        <v/>
      </c>
      <c r="EL315" s="107" t="str">
        <f>IF('DATA ENTRY'!CK314="","",IF('DATA ENTRY'!Q314="","",IF(AND($EF$4='DATA ENTRY'!G314,$EH$4='DATA ENTRY'!F314),'DATA ENTRY'!Q314,"")))</f>
        <v/>
      </c>
      <c r="EM315" s="3" t="str">
        <f>IF('DATA ENTRY'!CK314="","",IF('DATA ENTRY'!R314="","",IF(AND($EF$4='DATA ENTRY'!G314,$EH$4='DATA ENTRY'!F314),'DATA ENTRY'!R314,"")))</f>
        <v/>
      </c>
      <c r="EN315" s="107" t="str">
        <f>IF('DATA ENTRY'!CK314="","",IF('DATA ENTRY'!S314="","",IF(AND($EF$4='DATA ENTRY'!G314,$EH$4='DATA ENTRY'!F314),'DATA ENTRY'!S314,"")))</f>
        <v/>
      </c>
      <c r="EO315" s="3" t="str">
        <f>IF('DATA ENTRY'!CK314="","",IF('DATA ENTRY'!E314="","",IF(AND($EF$4='DATA ENTRY'!G314,$EH$4='DATA ENTRY'!F314),'DATA ENTRY'!E314,"")))</f>
        <v/>
      </c>
      <c r="EP315" s="3" t="str">
        <f>IF('DATA ENTRY'!CK314="","",IF('DATA ENTRY'!D314="","",IF(AND($EF$4='DATA ENTRY'!G314,$EH$4='DATA ENTRY'!F314),'DATA ENTRY'!D314,"")))</f>
        <v/>
      </c>
      <c r="EQ315" s="3" t="str">
        <f>IF('DATA ENTRY'!CK314="","",IF('DATA ENTRY'!W314="","",IF(AND($EF$4='DATA ENTRY'!G314,$EH$4='DATA ENTRY'!F314),'DATA ENTRY'!W314,"")))</f>
        <v/>
      </c>
      <c r="ER315" s="3" t="str">
        <f>IF('DATA ENTRY'!CK314="","",IF('DATA ENTRY'!X314="","",IF(AND($EF$4='DATA ENTRY'!G314,$EH$4='DATA ENTRY'!F314),'DATA ENTRY'!X314,"")))</f>
        <v/>
      </c>
      <c r="ES315" s="108" t="str">
        <f t="shared" si="79"/>
        <v/>
      </c>
      <c r="ET315" s="108" t="str">
        <f>IF('DATA ENTRY'!CK314="","",IF('DATA ENTRY'!D314="","",IF(AND($EF$4='DATA ENTRY'!G314,$EH$4='DATA ENTRY'!F314),'DATA ENTRY'!G314,"")))</f>
        <v/>
      </c>
      <c r="EY315">
        <f t="shared" si="80"/>
        <v>0</v>
      </c>
    </row>
    <row r="316" spans="1:155">
      <c r="A316" t="str">
        <f>IF(S316=0,"",1+(MAX($A$7:A315)))</f>
        <v/>
      </c>
      <c r="B316" s="224">
        <v>310</v>
      </c>
      <c r="C316" s="3" t="str">
        <f>IF('DATA ENTRY'!CK315="","",IF('DATA ENTRY'!B315="","",IF($D$4="All Post",'DATA ENTRY'!B315,IF(AND($D$4='DATA ENTRY'!CK315),'DATA ENTRY'!B315,""))))</f>
        <v/>
      </c>
      <c r="D316" s="3" t="str">
        <f>IF('DATA ENTRY'!CK315="","",IF('DATA ENTRY'!C315="","",IF($D$4="All Post",'DATA ENTRY'!C315,IF(AND($D$4='DATA ENTRY'!CK315),'DATA ENTRY'!C315,""))))</f>
        <v/>
      </c>
      <c r="E316" s="4" t="str">
        <f>IF('DATA ENTRY'!CK315="","",IF('DATA ENTRY'!I315="","",IF($D$4="All Post",'DATA ENTRY'!I315,IF(AND($D$4='DATA ENTRY'!CK315),'DATA ENTRY'!I315,""))))</f>
        <v/>
      </c>
      <c r="F316" s="4" t="str">
        <f>IF('DATA ENTRY'!CK315="","",IF('DATA ENTRY'!CK315="","",IF($D$4="All Post",'DATA ENTRY'!CK315,IF(AND($D$4='DATA ENTRY'!CK315),'DATA ENTRY'!CK315,""))))</f>
        <v/>
      </c>
      <c r="G316" s="3" t="str">
        <f>IF('DATA ENTRY'!CK315="","",IF('DATA ENTRY'!N315="","",IF($D$4="All Post",'DATA ENTRY'!N315,IF(AND($D$4='DATA ENTRY'!CK315),'DATA ENTRY'!N315,""))))</f>
        <v/>
      </c>
      <c r="H316" s="107" t="str">
        <f>IF('DATA ENTRY'!CK315="","",IF('DATA ENTRY'!O315="","",IF($D$4="All Post",'DATA ENTRY'!O315,IF(AND($D$4='DATA ENTRY'!CK315),'DATA ENTRY'!O315,""))))</f>
        <v/>
      </c>
      <c r="I316" s="3" t="str">
        <f>IF('DATA ENTRY'!CK315="","",IF('DATA ENTRY'!P315="","",IF($D$4="All Post",'DATA ENTRY'!P315,IF(AND($D$4='DATA ENTRY'!CK315),'DATA ENTRY'!P315,""))))</f>
        <v/>
      </c>
      <c r="J316" s="107" t="str">
        <f>IF('DATA ENTRY'!CK315="","",IF('DATA ENTRY'!Q315="","",IF($D$4="All Post",'DATA ENTRY'!Q315,IF(AND($D$4='DATA ENTRY'!CK315),'DATA ENTRY'!Q315,""))))</f>
        <v/>
      </c>
      <c r="K316" s="3" t="str">
        <f>IF('DATA ENTRY'!CK315="","",IF('DATA ENTRY'!R315="","",IF($D$4="All Post",'DATA ENTRY'!R315,IF(AND($D$4='DATA ENTRY'!CK315),'DATA ENTRY'!R315,""))))</f>
        <v/>
      </c>
      <c r="L316" s="3" t="str">
        <f>IF('DATA ENTRY'!CK315="","",IF('DATA ENTRY'!S315="","",IF($D$4="All Post",'DATA ENTRY'!S315,IF(AND($D$4='DATA ENTRY'!CK315),'DATA ENTRY'!S315,""))))</f>
        <v/>
      </c>
      <c r="M316" s="3" t="str">
        <f>IF('DATA ENTRY'!CK315="","",IF('DATA ENTRY'!E315="","",IF($D$4="All Post",'DATA ENTRY'!E315,IF(AND($D$4='DATA ENTRY'!CK315),'DATA ENTRY'!E315,""))))</f>
        <v/>
      </c>
      <c r="N316" s="3" t="str">
        <f>IF('DATA ENTRY'!CK315="","",IF('DATA ENTRY'!W315="","",IF($D$4="All Post",'DATA ENTRY'!W315,IF(AND($D$4='DATA ENTRY'!CK315),'DATA ENTRY'!W315,""))))</f>
        <v/>
      </c>
      <c r="O316" s="3" t="str">
        <f>IF('DATA ENTRY'!CK315="","",IF('DATA ENTRY'!X315="","",IF($D$4="All Post",'DATA ENTRY'!X315,IF(AND($D$4='DATA ENTRY'!CK315),'DATA ENTRY'!X315,""))))</f>
        <v/>
      </c>
      <c r="P316" s="3" t="str">
        <f>IF('DATA ENTRY'!CK315="","",IF('DATA ENTRY'!G315="","",IF($D$4="All Post",'DATA ENTRY'!G315,IF(AND($D$4='DATA ENTRY'!CK315),'DATA ENTRY'!G315,""))))</f>
        <v/>
      </c>
      <c r="S316">
        <f t="shared" si="67"/>
        <v>0</v>
      </c>
      <c r="T316" t="str">
        <f t="shared" si="68"/>
        <v/>
      </c>
      <c r="BZ316" t="str">
        <f t="shared" si="69"/>
        <v/>
      </c>
      <c r="CA316" t="str">
        <f t="shared" si="70"/>
        <v/>
      </c>
      <c r="CB316" s="224">
        <v>310</v>
      </c>
      <c r="CC316" s="3" t="str">
        <f>IF('DATA ENTRY'!CK315="","",IF('DATA ENTRY'!B315="","",IF(AND($CD$4='DATA ENTRY'!CK315,$CG$4='DATA ENTRY'!D315),'DATA ENTRY'!B315,"")))</f>
        <v/>
      </c>
      <c r="CD316" s="3" t="str">
        <f>IF('DATA ENTRY'!CK315="","",IF('DATA ENTRY'!C315="","",IF(AND($CD$4='DATA ENTRY'!CK315,$CG$4='DATA ENTRY'!D315),'DATA ENTRY'!C315,"")))</f>
        <v/>
      </c>
      <c r="CE316" s="4" t="str">
        <f>IF('DATA ENTRY'!CK315="","",IF('DATA ENTRY'!I315="","",IF(AND($CD$4='DATA ENTRY'!CK315,$CG$4='DATA ENTRY'!D315),'DATA ENTRY'!I315,"")))</f>
        <v/>
      </c>
      <c r="CF316" s="4" t="str">
        <f>IF('DATA ENTRY'!CK315="","",IF('DATA ENTRY'!CK315="","",IF(AND($CD$4='DATA ENTRY'!CK315,$CG$4='DATA ENTRY'!D315),'DATA ENTRY'!CK315,"")))</f>
        <v/>
      </c>
      <c r="CG316" s="3" t="str">
        <f>IF('DATA ENTRY'!CK315="","",IF('DATA ENTRY'!N315="","",IF(AND($CD$4='DATA ENTRY'!CK315,$CG$4='DATA ENTRY'!D315),'DATA ENTRY'!N315,"")))</f>
        <v/>
      </c>
      <c r="CH316" s="107" t="str">
        <f>IF('DATA ENTRY'!CK315="","",IF('DATA ENTRY'!O315="","",IF(AND($CD$4='DATA ENTRY'!CK315,$CG$4='DATA ENTRY'!D315),'DATA ENTRY'!O315,"")))</f>
        <v/>
      </c>
      <c r="CI316" s="3" t="str">
        <f>IF('DATA ENTRY'!CK315="","",IF('DATA ENTRY'!P315="","",IF(AND($CD$4='DATA ENTRY'!CK315,$CG$4='DATA ENTRY'!D315),'DATA ENTRY'!P315,"")))</f>
        <v/>
      </c>
      <c r="CJ316" s="107" t="str">
        <f>IF('DATA ENTRY'!CK315="","",IF('DATA ENTRY'!Q315="","",IF(AND($CD$4='DATA ENTRY'!CK315,$CG$4='DATA ENTRY'!D315),'DATA ENTRY'!Q315,"")))</f>
        <v/>
      </c>
      <c r="CK316" s="3" t="str">
        <f>IF('DATA ENTRY'!CK315="","",IF('DATA ENTRY'!R315="","",IF(AND($CD$4='DATA ENTRY'!CK315,$CG$4='DATA ENTRY'!D315),'DATA ENTRY'!R315,"")))</f>
        <v/>
      </c>
      <c r="CL316" s="3" t="str">
        <f>IF('DATA ENTRY'!CK315="","",IF('DATA ENTRY'!S315="","",IF(AND($CD$4='DATA ENTRY'!CK315,$CG$4='DATA ENTRY'!D315),'DATA ENTRY'!S315,"")))</f>
        <v/>
      </c>
      <c r="CM316" s="3" t="str">
        <f>IF('DATA ENTRY'!CK315="","",IF('DATA ENTRY'!E315="","",IF(AND($CD$4='DATA ENTRY'!CK315,$CG$4='DATA ENTRY'!D315),'DATA ENTRY'!E315,"")))</f>
        <v/>
      </c>
      <c r="CN316" s="3" t="str">
        <f>IF('DATA ENTRY'!CK315="","",IF('DATA ENTRY'!W315="","",IF(AND($CD$4='DATA ENTRY'!CK315,$CG$4='DATA ENTRY'!D315),'DATA ENTRY'!W315,"")))</f>
        <v/>
      </c>
      <c r="CO316" s="3" t="str">
        <f>IF('DATA ENTRY'!CK315="","",IF('DATA ENTRY'!X315="","",IF(AND($CD$4='DATA ENTRY'!CK315,$CG$4='DATA ENTRY'!D315),'DATA ENTRY'!X315,"")))</f>
        <v/>
      </c>
      <c r="CP316" s="108" t="str">
        <f t="shared" si="71"/>
        <v/>
      </c>
      <c r="CQ316" s="108" t="str">
        <f>IF('DATA ENTRY'!CK315="","",IF('DATA ENTRY'!G315="","",IF(AND($CD$4='DATA ENTRY'!CK315,$CG$4='DATA ENTRY'!D315),'DATA ENTRY'!G315,"")))</f>
        <v/>
      </c>
      <c r="CR316" s="230" t="str">
        <f>IF('DATA ENTRY'!CK315="","",IF('DATA ENTRY'!D315="","",IF(AND($CD$4='DATA ENTRY'!CK315,$CG$4='DATA ENTRY'!D315),'DATA ENTRY'!D315,"")))</f>
        <v/>
      </c>
      <c r="CS316">
        <f t="shared" si="72"/>
        <v>0</v>
      </c>
      <c r="CT316">
        <f t="shared" si="73"/>
        <v>0</v>
      </c>
      <c r="CV316" s="139"/>
      <c r="CX316">
        <f t="shared" si="74"/>
        <v>0</v>
      </c>
      <c r="DB316" t="str">
        <f t="shared" si="81"/>
        <v/>
      </c>
      <c r="DC316" t="str">
        <f t="shared" si="82"/>
        <v/>
      </c>
      <c r="DD316" s="224">
        <v>310</v>
      </c>
      <c r="DE316" s="3" t="str">
        <f>IF('DATA ENTRY'!CK315="","",IF('DATA ENTRY'!B315="","",IF(AND($DF$4='DATA ENTRY'!D315),'DATA ENTRY'!B315,"")))</f>
        <v/>
      </c>
      <c r="DF316" s="3" t="str">
        <f>IF('DATA ENTRY'!CK315="","",IF('DATA ENTRY'!C315="","",IF(AND($DF$4='DATA ENTRY'!D315),'DATA ENTRY'!C315,"")))</f>
        <v/>
      </c>
      <c r="DG316" s="4" t="str">
        <f>IF('DATA ENTRY'!CK315="","",IF('DATA ENTRY'!I315="","",IF(AND($DF$4='DATA ENTRY'!D315),'DATA ENTRY'!I315,"")))</f>
        <v/>
      </c>
      <c r="DH316" s="4" t="str">
        <f>IF('DATA ENTRY'!CK315="","",IF('DATA ENTRY'!CK315="","",IF(AND($DF$4='DATA ENTRY'!D315),'DATA ENTRY'!CK315,"")))</f>
        <v/>
      </c>
      <c r="DI316" s="3" t="str">
        <f>IF('DATA ENTRY'!CK315="","",IF('DATA ENTRY'!N315="","",IF(AND($DF$4='DATA ENTRY'!D315),'DATA ENTRY'!N315,"")))</f>
        <v/>
      </c>
      <c r="DJ316" s="107" t="str">
        <f>IF('DATA ENTRY'!CK315="","",IF('DATA ENTRY'!O315="","",IF(AND($DF$4='DATA ENTRY'!D315),'DATA ENTRY'!O315,"")))</f>
        <v/>
      </c>
      <c r="DK316" s="3" t="str">
        <f>IF('DATA ENTRY'!CK315="","",IF('DATA ENTRY'!P315="","",IF(AND($DF$4='DATA ENTRY'!D315),'DATA ENTRY'!P315,"")))</f>
        <v/>
      </c>
      <c r="DL316" s="107" t="str">
        <f>IF('DATA ENTRY'!CK315="","",IF('DATA ENTRY'!Q315="","",IF(AND($DF$4='DATA ENTRY'!D315),'DATA ENTRY'!Q315,"")))</f>
        <v/>
      </c>
      <c r="DM316" s="3" t="str">
        <f>IF('DATA ENTRY'!CK315="","",IF('DATA ENTRY'!R315="","",IF(AND($DF$4='DATA ENTRY'!D315),'DATA ENTRY'!R315,"")))</f>
        <v/>
      </c>
      <c r="DN316" s="107" t="str">
        <f>IF('DATA ENTRY'!CK315="","",IF('DATA ENTRY'!S315="","",IF(AND($DF$4='DATA ENTRY'!D315),'DATA ENTRY'!S315,"")))</f>
        <v/>
      </c>
      <c r="DO316" s="3" t="str">
        <f>IF('DATA ENTRY'!CK315="","",IF('DATA ENTRY'!E315="","",IF(AND($DF$4='DATA ENTRY'!D315),'DATA ENTRY'!E315,"")))</f>
        <v/>
      </c>
      <c r="DP316" s="3" t="str">
        <f>IF('DATA ENTRY'!CK315="","",IF('DATA ENTRY'!D315="","",IF(AND($DF$4='DATA ENTRY'!D315),'DATA ENTRY'!D315,"")))</f>
        <v/>
      </c>
      <c r="DQ316" s="3" t="str">
        <f>IF('DATA ENTRY'!CK315="","",IF('DATA ENTRY'!W315="","",IF(AND($DF$4='DATA ENTRY'!D315),'DATA ENTRY'!W315,"")))</f>
        <v/>
      </c>
      <c r="DR316" s="3" t="str">
        <f>IF('DATA ENTRY'!CK315="","",IF('DATA ENTRY'!X315="","",IF(AND($DF$4='DATA ENTRY'!D315),'DATA ENTRY'!X315,"")))</f>
        <v/>
      </c>
      <c r="DS316" s="108" t="str">
        <f t="shared" si="75"/>
        <v/>
      </c>
      <c r="DT316" s="108" t="str">
        <f>IF('DATA ENTRY'!CK315="","",IF('DATA ENTRY'!D315="","",IF(AND($DF$4='DATA ENTRY'!D315),'DATA ENTRY'!G315,"")))</f>
        <v/>
      </c>
      <c r="DY316">
        <f t="shared" si="76"/>
        <v>0</v>
      </c>
      <c r="EB316" t="str">
        <f t="shared" si="77"/>
        <v/>
      </c>
      <c r="EC316" t="str">
        <f t="shared" si="78"/>
        <v/>
      </c>
      <c r="ED316" s="224">
        <v>310</v>
      </c>
      <c r="EE316" s="3" t="str">
        <f>IF('DATA ENTRY'!CK315="","",IF('DATA ENTRY'!B315="","",IF(AND($EF$4='DATA ENTRY'!G315,$EH$4='DATA ENTRY'!F315),'DATA ENTRY'!B315,"")))</f>
        <v/>
      </c>
      <c r="EF316" s="3" t="str">
        <f>IF('DATA ENTRY'!CK315="","",IF('DATA ENTRY'!C315="","",IF(AND($EF$4='DATA ENTRY'!G315,$EH$4='DATA ENTRY'!F315),'DATA ENTRY'!C315,"")))</f>
        <v/>
      </c>
      <c r="EG316" s="4" t="str">
        <f>IF('DATA ENTRY'!CK315="","",IF('DATA ENTRY'!I315="","",IF(AND($EF$4='DATA ENTRY'!G315,$EH$4='DATA ENTRY'!F315),'DATA ENTRY'!I315,"")))</f>
        <v/>
      </c>
      <c r="EH316" s="4" t="str">
        <f>IF('DATA ENTRY'!CK315="","",IF('DATA ENTRY'!CK315="","",IF(AND($EF$4='DATA ENTRY'!G315,$EH$4='DATA ENTRY'!F315),'DATA ENTRY'!CK315,"")))</f>
        <v/>
      </c>
      <c r="EI316" s="3" t="str">
        <f>IF('DATA ENTRY'!CK315="","",IF('DATA ENTRY'!N315="","",IF(AND($EF$4='DATA ENTRY'!G315,$EH$4='DATA ENTRY'!F315),'DATA ENTRY'!N315,"")))</f>
        <v/>
      </c>
      <c r="EJ316" s="107" t="str">
        <f>IF('DATA ENTRY'!CK315="","",IF('DATA ENTRY'!O315="","",IF(AND($EF$4='DATA ENTRY'!G315,$EH$4='DATA ENTRY'!F315),'DATA ENTRY'!O315,"")))</f>
        <v/>
      </c>
      <c r="EK316" s="3" t="str">
        <f>IF('DATA ENTRY'!CK315="","",IF('DATA ENTRY'!P315="","",IF(AND($EF$4='DATA ENTRY'!G315,$EH$4='DATA ENTRY'!F315),'DATA ENTRY'!P315,"")))</f>
        <v/>
      </c>
      <c r="EL316" s="107" t="str">
        <f>IF('DATA ENTRY'!CK315="","",IF('DATA ENTRY'!Q315="","",IF(AND($EF$4='DATA ENTRY'!G315,$EH$4='DATA ENTRY'!F315),'DATA ENTRY'!Q315,"")))</f>
        <v/>
      </c>
      <c r="EM316" s="3" t="str">
        <f>IF('DATA ENTRY'!CK315="","",IF('DATA ENTRY'!R315="","",IF(AND($EF$4='DATA ENTRY'!G315,$EH$4='DATA ENTRY'!F315),'DATA ENTRY'!R315,"")))</f>
        <v/>
      </c>
      <c r="EN316" s="107" t="str">
        <f>IF('DATA ENTRY'!CK315="","",IF('DATA ENTRY'!S315="","",IF(AND($EF$4='DATA ENTRY'!G315,$EH$4='DATA ENTRY'!F315),'DATA ENTRY'!S315,"")))</f>
        <v/>
      </c>
      <c r="EO316" s="3" t="str">
        <f>IF('DATA ENTRY'!CK315="","",IF('DATA ENTRY'!E315="","",IF(AND($EF$4='DATA ENTRY'!G315,$EH$4='DATA ENTRY'!F315),'DATA ENTRY'!E315,"")))</f>
        <v/>
      </c>
      <c r="EP316" s="3" t="str">
        <f>IF('DATA ENTRY'!CK315="","",IF('DATA ENTRY'!D315="","",IF(AND($EF$4='DATA ENTRY'!G315,$EH$4='DATA ENTRY'!F315),'DATA ENTRY'!D315,"")))</f>
        <v/>
      </c>
      <c r="EQ316" s="3" t="str">
        <f>IF('DATA ENTRY'!CK315="","",IF('DATA ENTRY'!W315="","",IF(AND($EF$4='DATA ENTRY'!G315,$EH$4='DATA ENTRY'!F315),'DATA ENTRY'!W315,"")))</f>
        <v/>
      </c>
      <c r="ER316" s="3" t="str">
        <f>IF('DATA ENTRY'!CK315="","",IF('DATA ENTRY'!X315="","",IF(AND($EF$4='DATA ENTRY'!G315,$EH$4='DATA ENTRY'!F315),'DATA ENTRY'!X315,"")))</f>
        <v/>
      </c>
      <c r="ES316" s="108" t="str">
        <f t="shared" si="79"/>
        <v/>
      </c>
      <c r="ET316" s="108" t="str">
        <f>IF('DATA ENTRY'!CK315="","",IF('DATA ENTRY'!D315="","",IF(AND($EF$4='DATA ENTRY'!G315,$EH$4='DATA ENTRY'!F315),'DATA ENTRY'!G315,"")))</f>
        <v/>
      </c>
      <c r="EY316">
        <f t="shared" si="80"/>
        <v>0</v>
      </c>
    </row>
    <row r="317" spans="1:155">
      <c r="A317" t="str">
        <f>IF(S317=0,"",1+(MAX($A$7:A316)))</f>
        <v/>
      </c>
      <c r="B317" s="224">
        <v>311</v>
      </c>
      <c r="C317" s="3" t="str">
        <f>IF('DATA ENTRY'!CK316="","",IF('DATA ENTRY'!B316="","",IF($D$4="All Post",'DATA ENTRY'!B316,IF(AND($D$4='DATA ENTRY'!CK316),'DATA ENTRY'!B316,""))))</f>
        <v/>
      </c>
      <c r="D317" s="3" t="str">
        <f>IF('DATA ENTRY'!CK316="","",IF('DATA ENTRY'!C316="","",IF($D$4="All Post",'DATA ENTRY'!C316,IF(AND($D$4='DATA ENTRY'!CK316),'DATA ENTRY'!C316,""))))</f>
        <v/>
      </c>
      <c r="E317" s="4" t="str">
        <f>IF('DATA ENTRY'!CK316="","",IF('DATA ENTRY'!I316="","",IF($D$4="All Post",'DATA ENTRY'!I316,IF(AND($D$4='DATA ENTRY'!CK316),'DATA ENTRY'!I316,""))))</f>
        <v/>
      </c>
      <c r="F317" s="4" t="str">
        <f>IF('DATA ENTRY'!CK316="","",IF('DATA ENTRY'!CK316="","",IF($D$4="All Post",'DATA ENTRY'!CK316,IF(AND($D$4='DATA ENTRY'!CK316),'DATA ENTRY'!CK316,""))))</f>
        <v/>
      </c>
      <c r="G317" s="3" t="str">
        <f>IF('DATA ENTRY'!CK316="","",IF('DATA ENTRY'!N316="","",IF($D$4="All Post",'DATA ENTRY'!N316,IF(AND($D$4='DATA ENTRY'!CK316),'DATA ENTRY'!N316,""))))</f>
        <v/>
      </c>
      <c r="H317" s="107" t="str">
        <f>IF('DATA ENTRY'!CK316="","",IF('DATA ENTRY'!O316="","",IF($D$4="All Post",'DATA ENTRY'!O316,IF(AND($D$4='DATA ENTRY'!CK316),'DATA ENTRY'!O316,""))))</f>
        <v/>
      </c>
      <c r="I317" s="3" t="str">
        <f>IF('DATA ENTRY'!CK316="","",IF('DATA ENTRY'!P316="","",IF($D$4="All Post",'DATA ENTRY'!P316,IF(AND($D$4='DATA ENTRY'!CK316),'DATA ENTRY'!P316,""))))</f>
        <v/>
      </c>
      <c r="J317" s="107" t="str">
        <f>IF('DATA ENTRY'!CK316="","",IF('DATA ENTRY'!Q316="","",IF($D$4="All Post",'DATA ENTRY'!Q316,IF(AND($D$4='DATA ENTRY'!CK316),'DATA ENTRY'!Q316,""))))</f>
        <v/>
      </c>
      <c r="K317" s="3" t="str">
        <f>IF('DATA ENTRY'!CK316="","",IF('DATA ENTRY'!R316="","",IF($D$4="All Post",'DATA ENTRY'!R316,IF(AND($D$4='DATA ENTRY'!CK316),'DATA ENTRY'!R316,""))))</f>
        <v/>
      </c>
      <c r="L317" s="3" t="str">
        <f>IF('DATA ENTRY'!CK316="","",IF('DATA ENTRY'!S316="","",IF($D$4="All Post",'DATA ENTRY'!S316,IF(AND($D$4='DATA ENTRY'!CK316),'DATA ENTRY'!S316,""))))</f>
        <v/>
      </c>
      <c r="M317" s="3" t="str">
        <f>IF('DATA ENTRY'!CK316="","",IF('DATA ENTRY'!E316="","",IF($D$4="All Post",'DATA ENTRY'!E316,IF(AND($D$4='DATA ENTRY'!CK316),'DATA ENTRY'!E316,""))))</f>
        <v/>
      </c>
      <c r="N317" s="3" t="str">
        <f>IF('DATA ENTRY'!CK316="","",IF('DATA ENTRY'!W316="","",IF($D$4="All Post",'DATA ENTRY'!W316,IF(AND($D$4='DATA ENTRY'!CK316),'DATA ENTRY'!W316,""))))</f>
        <v/>
      </c>
      <c r="O317" s="3" t="str">
        <f>IF('DATA ENTRY'!CK316="","",IF('DATA ENTRY'!X316="","",IF($D$4="All Post",'DATA ENTRY'!X316,IF(AND($D$4='DATA ENTRY'!CK316),'DATA ENTRY'!X316,""))))</f>
        <v/>
      </c>
      <c r="P317" s="3" t="str">
        <f>IF('DATA ENTRY'!CK316="","",IF('DATA ENTRY'!G316="","",IF($D$4="All Post",'DATA ENTRY'!G316,IF(AND($D$4='DATA ENTRY'!CK316),'DATA ENTRY'!G316,""))))</f>
        <v/>
      </c>
      <c r="S317">
        <f t="shared" si="67"/>
        <v>0</v>
      </c>
      <c r="T317" t="str">
        <f t="shared" si="68"/>
        <v/>
      </c>
      <c r="BZ317" t="str">
        <f t="shared" si="69"/>
        <v/>
      </c>
      <c r="CA317" t="str">
        <f t="shared" si="70"/>
        <v/>
      </c>
      <c r="CB317" s="224">
        <v>311</v>
      </c>
      <c r="CC317" s="3" t="str">
        <f>IF('DATA ENTRY'!CK316="","",IF('DATA ENTRY'!B316="","",IF(AND($CD$4='DATA ENTRY'!CK316,$CG$4='DATA ENTRY'!D316),'DATA ENTRY'!B316,"")))</f>
        <v/>
      </c>
      <c r="CD317" s="3" t="str">
        <f>IF('DATA ENTRY'!CK316="","",IF('DATA ENTRY'!C316="","",IF(AND($CD$4='DATA ENTRY'!CK316,$CG$4='DATA ENTRY'!D316),'DATA ENTRY'!C316,"")))</f>
        <v/>
      </c>
      <c r="CE317" s="4" t="str">
        <f>IF('DATA ENTRY'!CK316="","",IF('DATA ENTRY'!I316="","",IF(AND($CD$4='DATA ENTRY'!CK316,$CG$4='DATA ENTRY'!D316),'DATA ENTRY'!I316,"")))</f>
        <v/>
      </c>
      <c r="CF317" s="4" t="str">
        <f>IF('DATA ENTRY'!CK316="","",IF('DATA ENTRY'!CK316="","",IF(AND($CD$4='DATA ENTRY'!CK316,$CG$4='DATA ENTRY'!D316),'DATA ENTRY'!CK316,"")))</f>
        <v/>
      </c>
      <c r="CG317" s="3" t="str">
        <f>IF('DATA ENTRY'!CK316="","",IF('DATA ENTRY'!N316="","",IF(AND($CD$4='DATA ENTRY'!CK316,$CG$4='DATA ENTRY'!D316),'DATA ENTRY'!N316,"")))</f>
        <v/>
      </c>
      <c r="CH317" s="107" t="str">
        <f>IF('DATA ENTRY'!CK316="","",IF('DATA ENTRY'!O316="","",IF(AND($CD$4='DATA ENTRY'!CK316,$CG$4='DATA ENTRY'!D316),'DATA ENTRY'!O316,"")))</f>
        <v/>
      </c>
      <c r="CI317" s="3" t="str">
        <f>IF('DATA ENTRY'!CK316="","",IF('DATA ENTRY'!P316="","",IF(AND($CD$4='DATA ENTRY'!CK316,$CG$4='DATA ENTRY'!D316),'DATA ENTRY'!P316,"")))</f>
        <v/>
      </c>
      <c r="CJ317" s="107" t="str">
        <f>IF('DATA ENTRY'!CK316="","",IF('DATA ENTRY'!Q316="","",IF(AND($CD$4='DATA ENTRY'!CK316,$CG$4='DATA ENTRY'!D316),'DATA ENTRY'!Q316,"")))</f>
        <v/>
      </c>
      <c r="CK317" s="3" t="str">
        <f>IF('DATA ENTRY'!CK316="","",IF('DATA ENTRY'!R316="","",IF(AND($CD$4='DATA ENTRY'!CK316,$CG$4='DATA ENTRY'!D316),'DATA ENTRY'!R316,"")))</f>
        <v/>
      </c>
      <c r="CL317" s="3" t="str">
        <f>IF('DATA ENTRY'!CK316="","",IF('DATA ENTRY'!S316="","",IF(AND($CD$4='DATA ENTRY'!CK316,$CG$4='DATA ENTRY'!D316),'DATA ENTRY'!S316,"")))</f>
        <v/>
      </c>
      <c r="CM317" s="3" t="str">
        <f>IF('DATA ENTRY'!CK316="","",IF('DATA ENTRY'!E316="","",IF(AND($CD$4='DATA ENTRY'!CK316,$CG$4='DATA ENTRY'!D316),'DATA ENTRY'!E316,"")))</f>
        <v/>
      </c>
      <c r="CN317" s="3" t="str">
        <f>IF('DATA ENTRY'!CK316="","",IF('DATA ENTRY'!W316="","",IF(AND($CD$4='DATA ENTRY'!CK316,$CG$4='DATA ENTRY'!D316),'DATA ENTRY'!W316,"")))</f>
        <v/>
      </c>
      <c r="CO317" s="3" t="str">
        <f>IF('DATA ENTRY'!CK316="","",IF('DATA ENTRY'!X316="","",IF(AND($CD$4='DATA ENTRY'!CK316,$CG$4='DATA ENTRY'!D316),'DATA ENTRY'!X316,"")))</f>
        <v/>
      </c>
      <c r="CP317" s="108" t="str">
        <f t="shared" si="71"/>
        <v/>
      </c>
      <c r="CQ317" s="108" t="str">
        <f>IF('DATA ENTRY'!CK316="","",IF('DATA ENTRY'!G316="","",IF(AND($CD$4='DATA ENTRY'!CK316,$CG$4='DATA ENTRY'!D316),'DATA ENTRY'!G316,"")))</f>
        <v/>
      </c>
      <c r="CR317" s="230" t="str">
        <f>IF('DATA ENTRY'!CK316="","",IF('DATA ENTRY'!D316="","",IF(AND($CD$4='DATA ENTRY'!CK316,$CG$4='DATA ENTRY'!D316),'DATA ENTRY'!D316,"")))</f>
        <v/>
      </c>
      <c r="CS317">
        <f t="shared" si="72"/>
        <v>0</v>
      </c>
      <c r="CT317">
        <f t="shared" si="73"/>
        <v>0</v>
      </c>
      <c r="CV317" s="139"/>
      <c r="CX317">
        <f t="shared" si="74"/>
        <v>0</v>
      </c>
      <c r="DB317" t="str">
        <f t="shared" si="81"/>
        <v/>
      </c>
      <c r="DC317" t="str">
        <f t="shared" si="82"/>
        <v/>
      </c>
      <c r="DD317" s="224">
        <v>311</v>
      </c>
      <c r="DE317" s="3" t="str">
        <f>IF('DATA ENTRY'!CK316="","",IF('DATA ENTRY'!B316="","",IF(AND($DF$4='DATA ENTRY'!D316),'DATA ENTRY'!B316,"")))</f>
        <v/>
      </c>
      <c r="DF317" s="3" t="str">
        <f>IF('DATA ENTRY'!CK316="","",IF('DATA ENTRY'!C316="","",IF(AND($DF$4='DATA ENTRY'!D316),'DATA ENTRY'!C316,"")))</f>
        <v/>
      </c>
      <c r="DG317" s="4" t="str">
        <f>IF('DATA ENTRY'!CK316="","",IF('DATA ENTRY'!I316="","",IF(AND($DF$4='DATA ENTRY'!D316),'DATA ENTRY'!I316,"")))</f>
        <v/>
      </c>
      <c r="DH317" s="4" t="str">
        <f>IF('DATA ENTRY'!CK316="","",IF('DATA ENTRY'!CK316="","",IF(AND($DF$4='DATA ENTRY'!D316),'DATA ENTRY'!CK316,"")))</f>
        <v/>
      </c>
      <c r="DI317" s="3" t="str">
        <f>IF('DATA ENTRY'!CK316="","",IF('DATA ENTRY'!N316="","",IF(AND($DF$4='DATA ENTRY'!D316),'DATA ENTRY'!N316,"")))</f>
        <v/>
      </c>
      <c r="DJ317" s="107" t="str">
        <f>IF('DATA ENTRY'!CK316="","",IF('DATA ENTRY'!O316="","",IF(AND($DF$4='DATA ENTRY'!D316),'DATA ENTRY'!O316,"")))</f>
        <v/>
      </c>
      <c r="DK317" s="3" t="str">
        <f>IF('DATA ENTRY'!CK316="","",IF('DATA ENTRY'!P316="","",IF(AND($DF$4='DATA ENTRY'!D316),'DATA ENTRY'!P316,"")))</f>
        <v/>
      </c>
      <c r="DL317" s="107" t="str">
        <f>IF('DATA ENTRY'!CK316="","",IF('DATA ENTRY'!Q316="","",IF(AND($DF$4='DATA ENTRY'!D316),'DATA ENTRY'!Q316,"")))</f>
        <v/>
      </c>
      <c r="DM317" s="3" t="str">
        <f>IF('DATA ENTRY'!CK316="","",IF('DATA ENTRY'!R316="","",IF(AND($DF$4='DATA ENTRY'!D316),'DATA ENTRY'!R316,"")))</f>
        <v/>
      </c>
      <c r="DN317" s="107" t="str">
        <f>IF('DATA ENTRY'!CK316="","",IF('DATA ENTRY'!S316="","",IF(AND($DF$4='DATA ENTRY'!D316),'DATA ENTRY'!S316,"")))</f>
        <v/>
      </c>
      <c r="DO317" s="3" t="str">
        <f>IF('DATA ENTRY'!CK316="","",IF('DATA ENTRY'!E316="","",IF(AND($DF$4='DATA ENTRY'!D316),'DATA ENTRY'!E316,"")))</f>
        <v/>
      </c>
      <c r="DP317" s="3" t="str">
        <f>IF('DATA ENTRY'!CK316="","",IF('DATA ENTRY'!D316="","",IF(AND($DF$4='DATA ENTRY'!D316),'DATA ENTRY'!D316,"")))</f>
        <v/>
      </c>
      <c r="DQ317" s="3" t="str">
        <f>IF('DATA ENTRY'!CK316="","",IF('DATA ENTRY'!W316="","",IF(AND($DF$4='DATA ENTRY'!D316),'DATA ENTRY'!W316,"")))</f>
        <v/>
      </c>
      <c r="DR317" s="3" t="str">
        <f>IF('DATA ENTRY'!CK316="","",IF('DATA ENTRY'!X316="","",IF(AND($DF$4='DATA ENTRY'!D316),'DATA ENTRY'!X316,"")))</f>
        <v/>
      </c>
      <c r="DS317" s="108" t="str">
        <f t="shared" si="75"/>
        <v/>
      </c>
      <c r="DT317" s="108" t="str">
        <f>IF('DATA ENTRY'!CK316="","",IF('DATA ENTRY'!D316="","",IF(AND($DF$4='DATA ENTRY'!D316),'DATA ENTRY'!G316,"")))</f>
        <v/>
      </c>
      <c r="DY317">
        <f t="shared" si="76"/>
        <v>0</v>
      </c>
      <c r="EB317" t="str">
        <f t="shared" si="77"/>
        <v/>
      </c>
      <c r="EC317" t="str">
        <f t="shared" si="78"/>
        <v/>
      </c>
      <c r="ED317" s="224">
        <v>311</v>
      </c>
      <c r="EE317" s="3" t="str">
        <f>IF('DATA ENTRY'!CK316="","",IF('DATA ENTRY'!B316="","",IF(AND($EF$4='DATA ENTRY'!G316,$EH$4='DATA ENTRY'!F316),'DATA ENTRY'!B316,"")))</f>
        <v/>
      </c>
      <c r="EF317" s="3" t="str">
        <f>IF('DATA ENTRY'!CK316="","",IF('DATA ENTRY'!C316="","",IF(AND($EF$4='DATA ENTRY'!G316,$EH$4='DATA ENTRY'!F316),'DATA ENTRY'!C316,"")))</f>
        <v/>
      </c>
      <c r="EG317" s="4" t="str">
        <f>IF('DATA ENTRY'!CK316="","",IF('DATA ENTRY'!I316="","",IF(AND($EF$4='DATA ENTRY'!G316,$EH$4='DATA ENTRY'!F316),'DATA ENTRY'!I316,"")))</f>
        <v/>
      </c>
      <c r="EH317" s="4" t="str">
        <f>IF('DATA ENTRY'!CK316="","",IF('DATA ENTRY'!CK316="","",IF(AND($EF$4='DATA ENTRY'!G316,$EH$4='DATA ENTRY'!F316),'DATA ENTRY'!CK316,"")))</f>
        <v/>
      </c>
      <c r="EI317" s="3" t="str">
        <f>IF('DATA ENTRY'!CK316="","",IF('DATA ENTRY'!N316="","",IF(AND($EF$4='DATA ENTRY'!G316,$EH$4='DATA ENTRY'!F316),'DATA ENTRY'!N316,"")))</f>
        <v/>
      </c>
      <c r="EJ317" s="107" t="str">
        <f>IF('DATA ENTRY'!CK316="","",IF('DATA ENTRY'!O316="","",IF(AND($EF$4='DATA ENTRY'!G316,$EH$4='DATA ENTRY'!F316),'DATA ENTRY'!O316,"")))</f>
        <v/>
      </c>
      <c r="EK317" s="3" t="str">
        <f>IF('DATA ENTRY'!CK316="","",IF('DATA ENTRY'!P316="","",IF(AND($EF$4='DATA ENTRY'!G316,$EH$4='DATA ENTRY'!F316),'DATA ENTRY'!P316,"")))</f>
        <v/>
      </c>
      <c r="EL317" s="107" t="str">
        <f>IF('DATA ENTRY'!CK316="","",IF('DATA ENTRY'!Q316="","",IF(AND($EF$4='DATA ENTRY'!G316,$EH$4='DATA ENTRY'!F316),'DATA ENTRY'!Q316,"")))</f>
        <v/>
      </c>
      <c r="EM317" s="3" t="str">
        <f>IF('DATA ENTRY'!CK316="","",IF('DATA ENTRY'!R316="","",IF(AND($EF$4='DATA ENTRY'!G316,$EH$4='DATA ENTRY'!F316),'DATA ENTRY'!R316,"")))</f>
        <v/>
      </c>
      <c r="EN317" s="107" t="str">
        <f>IF('DATA ENTRY'!CK316="","",IF('DATA ENTRY'!S316="","",IF(AND($EF$4='DATA ENTRY'!G316,$EH$4='DATA ENTRY'!F316),'DATA ENTRY'!S316,"")))</f>
        <v/>
      </c>
      <c r="EO317" s="3" t="str">
        <f>IF('DATA ENTRY'!CK316="","",IF('DATA ENTRY'!E316="","",IF(AND($EF$4='DATA ENTRY'!G316,$EH$4='DATA ENTRY'!F316),'DATA ENTRY'!E316,"")))</f>
        <v/>
      </c>
      <c r="EP317" s="3" t="str">
        <f>IF('DATA ENTRY'!CK316="","",IF('DATA ENTRY'!D316="","",IF(AND($EF$4='DATA ENTRY'!G316,$EH$4='DATA ENTRY'!F316),'DATA ENTRY'!D316,"")))</f>
        <v/>
      </c>
      <c r="EQ317" s="3" t="str">
        <f>IF('DATA ENTRY'!CK316="","",IF('DATA ENTRY'!W316="","",IF(AND($EF$4='DATA ENTRY'!G316,$EH$4='DATA ENTRY'!F316),'DATA ENTRY'!W316,"")))</f>
        <v/>
      </c>
      <c r="ER317" s="3" t="str">
        <f>IF('DATA ENTRY'!CK316="","",IF('DATA ENTRY'!X316="","",IF(AND($EF$4='DATA ENTRY'!G316,$EH$4='DATA ENTRY'!F316),'DATA ENTRY'!X316,"")))</f>
        <v/>
      </c>
      <c r="ES317" s="108" t="str">
        <f t="shared" si="79"/>
        <v/>
      </c>
      <c r="ET317" s="108" t="str">
        <f>IF('DATA ENTRY'!CK316="","",IF('DATA ENTRY'!D316="","",IF(AND($EF$4='DATA ENTRY'!G316,$EH$4='DATA ENTRY'!F316),'DATA ENTRY'!G316,"")))</f>
        <v/>
      </c>
      <c r="EY317">
        <f t="shared" si="80"/>
        <v>0</v>
      </c>
    </row>
    <row r="318" spans="1:155">
      <c r="A318" t="str">
        <f>IF(S318=0,"",1+(MAX($A$7:A317)))</f>
        <v/>
      </c>
      <c r="B318" s="224">
        <v>312</v>
      </c>
      <c r="C318" s="3" t="str">
        <f>IF('DATA ENTRY'!CK317="","",IF('DATA ENTRY'!B317="","",IF($D$4="All Post",'DATA ENTRY'!B317,IF(AND($D$4='DATA ENTRY'!CK317),'DATA ENTRY'!B317,""))))</f>
        <v/>
      </c>
      <c r="D318" s="3" t="str">
        <f>IF('DATA ENTRY'!CK317="","",IF('DATA ENTRY'!C317="","",IF($D$4="All Post",'DATA ENTRY'!C317,IF(AND($D$4='DATA ENTRY'!CK317),'DATA ENTRY'!C317,""))))</f>
        <v/>
      </c>
      <c r="E318" s="4" t="str">
        <f>IF('DATA ENTRY'!CK317="","",IF('DATA ENTRY'!I317="","",IF($D$4="All Post",'DATA ENTRY'!I317,IF(AND($D$4='DATA ENTRY'!CK317),'DATA ENTRY'!I317,""))))</f>
        <v/>
      </c>
      <c r="F318" s="4" t="str">
        <f>IF('DATA ENTRY'!CK317="","",IF('DATA ENTRY'!CK317="","",IF($D$4="All Post",'DATA ENTRY'!CK317,IF(AND($D$4='DATA ENTRY'!CK317),'DATA ENTRY'!CK317,""))))</f>
        <v/>
      </c>
      <c r="G318" s="3" t="str">
        <f>IF('DATA ENTRY'!CK317="","",IF('DATA ENTRY'!N317="","",IF($D$4="All Post",'DATA ENTRY'!N317,IF(AND($D$4='DATA ENTRY'!CK317),'DATA ENTRY'!N317,""))))</f>
        <v/>
      </c>
      <c r="H318" s="107" t="str">
        <f>IF('DATA ENTRY'!CK317="","",IF('DATA ENTRY'!O317="","",IF($D$4="All Post",'DATA ENTRY'!O317,IF(AND($D$4='DATA ENTRY'!CK317),'DATA ENTRY'!O317,""))))</f>
        <v/>
      </c>
      <c r="I318" s="3" t="str">
        <f>IF('DATA ENTRY'!CK317="","",IF('DATA ENTRY'!P317="","",IF($D$4="All Post",'DATA ENTRY'!P317,IF(AND($D$4='DATA ENTRY'!CK317),'DATA ENTRY'!P317,""))))</f>
        <v/>
      </c>
      <c r="J318" s="107" t="str">
        <f>IF('DATA ENTRY'!CK317="","",IF('DATA ENTRY'!Q317="","",IF($D$4="All Post",'DATA ENTRY'!Q317,IF(AND($D$4='DATA ENTRY'!CK317),'DATA ENTRY'!Q317,""))))</f>
        <v/>
      </c>
      <c r="K318" s="3" t="str">
        <f>IF('DATA ENTRY'!CK317="","",IF('DATA ENTRY'!R317="","",IF($D$4="All Post",'DATA ENTRY'!R317,IF(AND($D$4='DATA ENTRY'!CK317),'DATA ENTRY'!R317,""))))</f>
        <v/>
      </c>
      <c r="L318" s="3" t="str">
        <f>IF('DATA ENTRY'!CK317="","",IF('DATA ENTRY'!S317="","",IF($D$4="All Post",'DATA ENTRY'!S317,IF(AND($D$4='DATA ENTRY'!CK317),'DATA ENTRY'!S317,""))))</f>
        <v/>
      </c>
      <c r="M318" s="3" t="str">
        <f>IF('DATA ENTRY'!CK317="","",IF('DATA ENTRY'!E317="","",IF($D$4="All Post",'DATA ENTRY'!E317,IF(AND($D$4='DATA ENTRY'!CK317),'DATA ENTRY'!E317,""))))</f>
        <v/>
      </c>
      <c r="N318" s="3" t="str">
        <f>IF('DATA ENTRY'!CK317="","",IF('DATA ENTRY'!W317="","",IF($D$4="All Post",'DATA ENTRY'!W317,IF(AND($D$4='DATA ENTRY'!CK317),'DATA ENTRY'!W317,""))))</f>
        <v/>
      </c>
      <c r="O318" s="3" t="str">
        <f>IF('DATA ENTRY'!CK317="","",IF('DATA ENTRY'!X317="","",IF($D$4="All Post",'DATA ENTRY'!X317,IF(AND($D$4='DATA ENTRY'!CK317),'DATA ENTRY'!X317,""))))</f>
        <v/>
      </c>
      <c r="P318" s="3" t="str">
        <f>IF('DATA ENTRY'!CK317="","",IF('DATA ENTRY'!G317="","",IF($D$4="All Post",'DATA ENTRY'!G317,IF(AND($D$4='DATA ENTRY'!CK317),'DATA ENTRY'!G317,""))))</f>
        <v/>
      </c>
      <c r="S318">
        <f t="shared" si="67"/>
        <v>0</v>
      </c>
      <c r="T318" t="str">
        <f t="shared" si="68"/>
        <v/>
      </c>
      <c r="BZ318" t="str">
        <f t="shared" si="69"/>
        <v/>
      </c>
      <c r="CA318" t="str">
        <f t="shared" si="70"/>
        <v/>
      </c>
      <c r="CB318" s="224">
        <v>312</v>
      </c>
      <c r="CC318" s="3" t="str">
        <f>IF('DATA ENTRY'!CK317="","",IF('DATA ENTRY'!B317="","",IF(AND($CD$4='DATA ENTRY'!CK317,$CG$4='DATA ENTRY'!D317),'DATA ENTRY'!B317,"")))</f>
        <v/>
      </c>
      <c r="CD318" s="3" t="str">
        <f>IF('DATA ENTRY'!CK317="","",IF('DATA ENTRY'!C317="","",IF(AND($CD$4='DATA ENTRY'!CK317,$CG$4='DATA ENTRY'!D317),'DATA ENTRY'!C317,"")))</f>
        <v/>
      </c>
      <c r="CE318" s="4" t="str">
        <f>IF('DATA ENTRY'!CK317="","",IF('DATA ENTRY'!I317="","",IF(AND($CD$4='DATA ENTRY'!CK317,$CG$4='DATA ENTRY'!D317),'DATA ENTRY'!I317,"")))</f>
        <v/>
      </c>
      <c r="CF318" s="4" t="str">
        <f>IF('DATA ENTRY'!CK317="","",IF('DATA ENTRY'!CK317="","",IF(AND($CD$4='DATA ENTRY'!CK317,$CG$4='DATA ENTRY'!D317),'DATA ENTRY'!CK317,"")))</f>
        <v/>
      </c>
      <c r="CG318" s="3" t="str">
        <f>IF('DATA ENTRY'!CK317="","",IF('DATA ENTRY'!N317="","",IF(AND($CD$4='DATA ENTRY'!CK317,$CG$4='DATA ENTRY'!D317),'DATA ENTRY'!N317,"")))</f>
        <v/>
      </c>
      <c r="CH318" s="107" t="str">
        <f>IF('DATA ENTRY'!CK317="","",IF('DATA ENTRY'!O317="","",IF(AND($CD$4='DATA ENTRY'!CK317,$CG$4='DATA ENTRY'!D317),'DATA ENTRY'!O317,"")))</f>
        <v/>
      </c>
      <c r="CI318" s="3" t="str">
        <f>IF('DATA ENTRY'!CK317="","",IF('DATA ENTRY'!P317="","",IF(AND($CD$4='DATA ENTRY'!CK317,$CG$4='DATA ENTRY'!D317),'DATA ENTRY'!P317,"")))</f>
        <v/>
      </c>
      <c r="CJ318" s="107" t="str">
        <f>IF('DATA ENTRY'!CK317="","",IF('DATA ENTRY'!Q317="","",IF(AND($CD$4='DATA ENTRY'!CK317,$CG$4='DATA ENTRY'!D317),'DATA ENTRY'!Q317,"")))</f>
        <v/>
      </c>
      <c r="CK318" s="3" t="str">
        <f>IF('DATA ENTRY'!CK317="","",IF('DATA ENTRY'!R317="","",IF(AND($CD$4='DATA ENTRY'!CK317,$CG$4='DATA ENTRY'!D317),'DATA ENTRY'!R317,"")))</f>
        <v/>
      </c>
      <c r="CL318" s="3" t="str">
        <f>IF('DATA ENTRY'!CK317="","",IF('DATA ENTRY'!S317="","",IF(AND($CD$4='DATA ENTRY'!CK317,$CG$4='DATA ENTRY'!D317),'DATA ENTRY'!S317,"")))</f>
        <v/>
      </c>
      <c r="CM318" s="3" t="str">
        <f>IF('DATA ENTRY'!CK317="","",IF('DATA ENTRY'!E317="","",IF(AND($CD$4='DATA ENTRY'!CK317,$CG$4='DATA ENTRY'!D317),'DATA ENTRY'!E317,"")))</f>
        <v/>
      </c>
      <c r="CN318" s="3" t="str">
        <f>IF('DATA ENTRY'!CK317="","",IF('DATA ENTRY'!W317="","",IF(AND($CD$4='DATA ENTRY'!CK317,$CG$4='DATA ENTRY'!D317),'DATA ENTRY'!W317,"")))</f>
        <v/>
      </c>
      <c r="CO318" s="3" t="str">
        <f>IF('DATA ENTRY'!CK317="","",IF('DATA ENTRY'!X317="","",IF(AND($CD$4='DATA ENTRY'!CK317,$CG$4='DATA ENTRY'!D317),'DATA ENTRY'!X317,"")))</f>
        <v/>
      </c>
      <c r="CP318" s="108" t="str">
        <f t="shared" si="71"/>
        <v/>
      </c>
      <c r="CQ318" s="108" t="str">
        <f>IF('DATA ENTRY'!CK317="","",IF('DATA ENTRY'!G317="","",IF(AND($CD$4='DATA ENTRY'!CK317,$CG$4='DATA ENTRY'!D317),'DATA ENTRY'!G317,"")))</f>
        <v/>
      </c>
      <c r="CR318" s="230" t="str">
        <f>IF('DATA ENTRY'!CK317="","",IF('DATA ENTRY'!D317="","",IF(AND($CD$4='DATA ENTRY'!CK317,$CG$4='DATA ENTRY'!D317),'DATA ENTRY'!D317,"")))</f>
        <v/>
      </c>
      <c r="CS318">
        <f t="shared" si="72"/>
        <v>0</v>
      </c>
      <c r="CT318">
        <f t="shared" si="73"/>
        <v>0</v>
      </c>
      <c r="CV318" s="139"/>
      <c r="CX318">
        <f t="shared" si="74"/>
        <v>0</v>
      </c>
      <c r="DB318" t="str">
        <f t="shared" si="81"/>
        <v/>
      </c>
      <c r="DC318" t="str">
        <f t="shared" si="82"/>
        <v/>
      </c>
      <c r="DD318" s="224">
        <v>312</v>
      </c>
      <c r="DE318" s="3" t="str">
        <f>IF('DATA ENTRY'!CK317="","",IF('DATA ENTRY'!B317="","",IF(AND($DF$4='DATA ENTRY'!D317),'DATA ENTRY'!B317,"")))</f>
        <v/>
      </c>
      <c r="DF318" s="3" t="str">
        <f>IF('DATA ENTRY'!CK317="","",IF('DATA ENTRY'!C317="","",IF(AND($DF$4='DATA ENTRY'!D317),'DATA ENTRY'!C317,"")))</f>
        <v/>
      </c>
      <c r="DG318" s="4" t="str">
        <f>IF('DATA ENTRY'!CK317="","",IF('DATA ENTRY'!I317="","",IF(AND($DF$4='DATA ENTRY'!D317),'DATA ENTRY'!I317,"")))</f>
        <v/>
      </c>
      <c r="DH318" s="4" t="str">
        <f>IF('DATA ENTRY'!CK317="","",IF('DATA ENTRY'!CK317="","",IF(AND($DF$4='DATA ENTRY'!D317),'DATA ENTRY'!CK317,"")))</f>
        <v/>
      </c>
      <c r="DI318" s="3" t="str">
        <f>IF('DATA ENTRY'!CK317="","",IF('DATA ENTRY'!N317="","",IF(AND($DF$4='DATA ENTRY'!D317),'DATA ENTRY'!N317,"")))</f>
        <v/>
      </c>
      <c r="DJ318" s="107" t="str">
        <f>IF('DATA ENTRY'!CK317="","",IF('DATA ENTRY'!O317="","",IF(AND($DF$4='DATA ENTRY'!D317),'DATA ENTRY'!O317,"")))</f>
        <v/>
      </c>
      <c r="DK318" s="3" t="str">
        <f>IF('DATA ENTRY'!CK317="","",IF('DATA ENTRY'!P317="","",IF(AND($DF$4='DATA ENTRY'!D317),'DATA ENTRY'!P317,"")))</f>
        <v/>
      </c>
      <c r="DL318" s="107" t="str">
        <f>IF('DATA ENTRY'!CK317="","",IF('DATA ENTRY'!Q317="","",IF(AND($DF$4='DATA ENTRY'!D317),'DATA ENTRY'!Q317,"")))</f>
        <v/>
      </c>
      <c r="DM318" s="3" t="str">
        <f>IF('DATA ENTRY'!CK317="","",IF('DATA ENTRY'!R317="","",IF(AND($DF$4='DATA ENTRY'!D317),'DATA ENTRY'!R317,"")))</f>
        <v/>
      </c>
      <c r="DN318" s="107" t="str">
        <f>IF('DATA ENTRY'!CK317="","",IF('DATA ENTRY'!S317="","",IF(AND($DF$4='DATA ENTRY'!D317),'DATA ENTRY'!S317,"")))</f>
        <v/>
      </c>
      <c r="DO318" s="3" t="str">
        <f>IF('DATA ENTRY'!CK317="","",IF('DATA ENTRY'!E317="","",IF(AND($DF$4='DATA ENTRY'!D317),'DATA ENTRY'!E317,"")))</f>
        <v/>
      </c>
      <c r="DP318" s="3" t="str">
        <f>IF('DATA ENTRY'!CK317="","",IF('DATA ENTRY'!D317="","",IF(AND($DF$4='DATA ENTRY'!D317),'DATA ENTRY'!D317,"")))</f>
        <v/>
      </c>
      <c r="DQ318" s="3" t="str">
        <f>IF('DATA ENTRY'!CK317="","",IF('DATA ENTRY'!W317="","",IF(AND($DF$4='DATA ENTRY'!D317),'DATA ENTRY'!W317,"")))</f>
        <v/>
      </c>
      <c r="DR318" s="3" t="str">
        <f>IF('DATA ENTRY'!CK317="","",IF('DATA ENTRY'!X317="","",IF(AND($DF$4='DATA ENTRY'!D317),'DATA ENTRY'!X317,"")))</f>
        <v/>
      </c>
      <c r="DS318" s="108" t="str">
        <f t="shared" si="75"/>
        <v/>
      </c>
      <c r="DT318" s="108" t="str">
        <f>IF('DATA ENTRY'!CK317="","",IF('DATA ENTRY'!D317="","",IF(AND($DF$4='DATA ENTRY'!D317),'DATA ENTRY'!G317,"")))</f>
        <v/>
      </c>
      <c r="DY318">
        <f t="shared" si="76"/>
        <v>0</v>
      </c>
      <c r="EB318" t="str">
        <f t="shared" si="77"/>
        <v/>
      </c>
      <c r="EC318" t="str">
        <f t="shared" si="78"/>
        <v/>
      </c>
      <c r="ED318" s="224">
        <v>312</v>
      </c>
      <c r="EE318" s="3" t="str">
        <f>IF('DATA ENTRY'!CK317="","",IF('DATA ENTRY'!B317="","",IF(AND($EF$4='DATA ENTRY'!G317,$EH$4='DATA ENTRY'!F317),'DATA ENTRY'!B317,"")))</f>
        <v/>
      </c>
      <c r="EF318" s="3" t="str">
        <f>IF('DATA ENTRY'!CK317="","",IF('DATA ENTRY'!C317="","",IF(AND($EF$4='DATA ENTRY'!G317,$EH$4='DATA ENTRY'!F317),'DATA ENTRY'!C317,"")))</f>
        <v/>
      </c>
      <c r="EG318" s="4" t="str">
        <f>IF('DATA ENTRY'!CK317="","",IF('DATA ENTRY'!I317="","",IF(AND($EF$4='DATA ENTRY'!G317,$EH$4='DATA ENTRY'!F317),'DATA ENTRY'!I317,"")))</f>
        <v/>
      </c>
      <c r="EH318" s="4" t="str">
        <f>IF('DATA ENTRY'!CK317="","",IF('DATA ENTRY'!CK317="","",IF(AND($EF$4='DATA ENTRY'!G317,$EH$4='DATA ENTRY'!F317),'DATA ENTRY'!CK317,"")))</f>
        <v/>
      </c>
      <c r="EI318" s="3" t="str">
        <f>IF('DATA ENTRY'!CK317="","",IF('DATA ENTRY'!N317="","",IF(AND($EF$4='DATA ENTRY'!G317,$EH$4='DATA ENTRY'!F317),'DATA ENTRY'!N317,"")))</f>
        <v/>
      </c>
      <c r="EJ318" s="107" t="str">
        <f>IF('DATA ENTRY'!CK317="","",IF('DATA ENTRY'!O317="","",IF(AND($EF$4='DATA ENTRY'!G317,$EH$4='DATA ENTRY'!F317),'DATA ENTRY'!O317,"")))</f>
        <v/>
      </c>
      <c r="EK318" s="3" t="str">
        <f>IF('DATA ENTRY'!CK317="","",IF('DATA ENTRY'!P317="","",IF(AND($EF$4='DATA ENTRY'!G317,$EH$4='DATA ENTRY'!F317),'DATA ENTRY'!P317,"")))</f>
        <v/>
      </c>
      <c r="EL318" s="107" t="str">
        <f>IF('DATA ENTRY'!CK317="","",IF('DATA ENTRY'!Q317="","",IF(AND($EF$4='DATA ENTRY'!G317,$EH$4='DATA ENTRY'!F317),'DATA ENTRY'!Q317,"")))</f>
        <v/>
      </c>
      <c r="EM318" s="3" t="str">
        <f>IF('DATA ENTRY'!CK317="","",IF('DATA ENTRY'!R317="","",IF(AND($EF$4='DATA ENTRY'!G317,$EH$4='DATA ENTRY'!F317),'DATA ENTRY'!R317,"")))</f>
        <v/>
      </c>
      <c r="EN318" s="107" t="str">
        <f>IF('DATA ENTRY'!CK317="","",IF('DATA ENTRY'!S317="","",IF(AND($EF$4='DATA ENTRY'!G317,$EH$4='DATA ENTRY'!F317),'DATA ENTRY'!S317,"")))</f>
        <v/>
      </c>
      <c r="EO318" s="3" t="str">
        <f>IF('DATA ENTRY'!CK317="","",IF('DATA ENTRY'!E317="","",IF(AND($EF$4='DATA ENTRY'!G317,$EH$4='DATA ENTRY'!F317),'DATA ENTRY'!E317,"")))</f>
        <v/>
      </c>
      <c r="EP318" s="3" t="str">
        <f>IF('DATA ENTRY'!CK317="","",IF('DATA ENTRY'!D317="","",IF(AND($EF$4='DATA ENTRY'!G317,$EH$4='DATA ENTRY'!F317),'DATA ENTRY'!D317,"")))</f>
        <v/>
      </c>
      <c r="EQ318" s="3" t="str">
        <f>IF('DATA ENTRY'!CK317="","",IF('DATA ENTRY'!W317="","",IF(AND($EF$4='DATA ENTRY'!G317,$EH$4='DATA ENTRY'!F317),'DATA ENTRY'!W317,"")))</f>
        <v/>
      </c>
      <c r="ER318" s="3" t="str">
        <f>IF('DATA ENTRY'!CK317="","",IF('DATA ENTRY'!X317="","",IF(AND($EF$4='DATA ENTRY'!G317,$EH$4='DATA ENTRY'!F317),'DATA ENTRY'!X317,"")))</f>
        <v/>
      </c>
      <c r="ES318" s="108" t="str">
        <f t="shared" si="79"/>
        <v/>
      </c>
      <c r="ET318" s="108" t="str">
        <f>IF('DATA ENTRY'!CK317="","",IF('DATA ENTRY'!D317="","",IF(AND($EF$4='DATA ENTRY'!G317,$EH$4='DATA ENTRY'!F317),'DATA ENTRY'!G317,"")))</f>
        <v/>
      </c>
      <c r="EY318">
        <f t="shared" si="80"/>
        <v>0</v>
      </c>
    </row>
    <row r="319" spans="1:155">
      <c r="A319" t="str">
        <f>IF(S319=0,"",1+(MAX($A$7:A318)))</f>
        <v/>
      </c>
      <c r="B319" s="224">
        <v>313</v>
      </c>
      <c r="C319" s="3" t="str">
        <f>IF('DATA ENTRY'!CK318="","",IF('DATA ENTRY'!B318="","",IF($D$4="All Post",'DATA ENTRY'!B318,IF(AND($D$4='DATA ENTRY'!CK318),'DATA ENTRY'!B318,""))))</f>
        <v/>
      </c>
      <c r="D319" s="3" t="str">
        <f>IF('DATA ENTRY'!CK318="","",IF('DATA ENTRY'!C318="","",IF($D$4="All Post",'DATA ENTRY'!C318,IF(AND($D$4='DATA ENTRY'!CK318),'DATA ENTRY'!C318,""))))</f>
        <v/>
      </c>
      <c r="E319" s="4" t="str">
        <f>IF('DATA ENTRY'!CK318="","",IF('DATA ENTRY'!I318="","",IF($D$4="All Post",'DATA ENTRY'!I318,IF(AND($D$4='DATA ENTRY'!CK318),'DATA ENTRY'!I318,""))))</f>
        <v/>
      </c>
      <c r="F319" s="4" t="str">
        <f>IF('DATA ENTRY'!CK318="","",IF('DATA ENTRY'!CK318="","",IF($D$4="All Post",'DATA ENTRY'!CK318,IF(AND($D$4='DATA ENTRY'!CK318),'DATA ENTRY'!CK318,""))))</f>
        <v/>
      </c>
      <c r="G319" s="3" t="str">
        <f>IF('DATA ENTRY'!CK318="","",IF('DATA ENTRY'!N318="","",IF($D$4="All Post",'DATA ENTRY'!N318,IF(AND($D$4='DATA ENTRY'!CK318),'DATA ENTRY'!N318,""))))</f>
        <v/>
      </c>
      <c r="H319" s="107" t="str">
        <f>IF('DATA ENTRY'!CK318="","",IF('DATA ENTRY'!O318="","",IF($D$4="All Post",'DATA ENTRY'!O318,IF(AND($D$4='DATA ENTRY'!CK318),'DATA ENTRY'!O318,""))))</f>
        <v/>
      </c>
      <c r="I319" s="3" t="str">
        <f>IF('DATA ENTRY'!CK318="","",IF('DATA ENTRY'!P318="","",IF($D$4="All Post",'DATA ENTRY'!P318,IF(AND($D$4='DATA ENTRY'!CK318),'DATA ENTRY'!P318,""))))</f>
        <v/>
      </c>
      <c r="J319" s="107" t="str">
        <f>IF('DATA ENTRY'!CK318="","",IF('DATA ENTRY'!Q318="","",IF($D$4="All Post",'DATA ENTRY'!Q318,IF(AND($D$4='DATA ENTRY'!CK318),'DATA ENTRY'!Q318,""))))</f>
        <v/>
      </c>
      <c r="K319" s="3" t="str">
        <f>IF('DATA ENTRY'!CK318="","",IF('DATA ENTRY'!R318="","",IF($D$4="All Post",'DATA ENTRY'!R318,IF(AND($D$4='DATA ENTRY'!CK318),'DATA ENTRY'!R318,""))))</f>
        <v/>
      </c>
      <c r="L319" s="3" t="str">
        <f>IF('DATA ENTRY'!CK318="","",IF('DATA ENTRY'!S318="","",IF($D$4="All Post",'DATA ENTRY'!S318,IF(AND($D$4='DATA ENTRY'!CK318),'DATA ENTRY'!S318,""))))</f>
        <v/>
      </c>
      <c r="M319" s="3" t="str">
        <f>IF('DATA ENTRY'!CK318="","",IF('DATA ENTRY'!E318="","",IF($D$4="All Post",'DATA ENTRY'!E318,IF(AND($D$4='DATA ENTRY'!CK318),'DATA ENTRY'!E318,""))))</f>
        <v/>
      </c>
      <c r="N319" s="3" t="str">
        <f>IF('DATA ENTRY'!CK318="","",IF('DATA ENTRY'!W318="","",IF($D$4="All Post",'DATA ENTRY'!W318,IF(AND($D$4='DATA ENTRY'!CK318),'DATA ENTRY'!W318,""))))</f>
        <v/>
      </c>
      <c r="O319" s="3" t="str">
        <f>IF('DATA ENTRY'!CK318="","",IF('DATA ENTRY'!X318="","",IF($D$4="All Post",'DATA ENTRY'!X318,IF(AND($D$4='DATA ENTRY'!CK318),'DATA ENTRY'!X318,""))))</f>
        <v/>
      </c>
      <c r="P319" s="3" t="str">
        <f>IF('DATA ENTRY'!CK318="","",IF('DATA ENTRY'!G318="","",IF($D$4="All Post",'DATA ENTRY'!G318,IF(AND($D$4='DATA ENTRY'!CK318),'DATA ENTRY'!G318,""))))</f>
        <v/>
      </c>
      <c r="S319">
        <f t="shared" si="67"/>
        <v>0</v>
      </c>
      <c r="T319" t="str">
        <f t="shared" si="68"/>
        <v/>
      </c>
      <c r="BZ319" t="str">
        <f t="shared" si="69"/>
        <v/>
      </c>
      <c r="CA319" t="str">
        <f t="shared" si="70"/>
        <v/>
      </c>
      <c r="CB319" s="224">
        <v>313</v>
      </c>
      <c r="CC319" s="3" t="str">
        <f>IF('DATA ENTRY'!CK318="","",IF('DATA ENTRY'!B318="","",IF(AND($CD$4='DATA ENTRY'!CK318,$CG$4='DATA ENTRY'!D318),'DATA ENTRY'!B318,"")))</f>
        <v/>
      </c>
      <c r="CD319" s="3" t="str">
        <f>IF('DATA ENTRY'!CK318="","",IF('DATA ENTRY'!C318="","",IF(AND($CD$4='DATA ENTRY'!CK318,$CG$4='DATA ENTRY'!D318),'DATA ENTRY'!C318,"")))</f>
        <v/>
      </c>
      <c r="CE319" s="4" t="str">
        <f>IF('DATA ENTRY'!CK318="","",IF('DATA ENTRY'!I318="","",IF(AND($CD$4='DATA ENTRY'!CK318,$CG$4='DATA ENTRY'!D318),'DATA ENTRY'!I318,"")))</f>
        <v/>
      </c>
      <c r="CF319" s="4" t="str">
        <f>IF('DATA ENTRY'!CK318="","",IF('DATA ENTRY'!CK318="","",IF(AND($CD$4='DATA ENTRY'!CK318,$CG$4='DATA ENTRY'!D318),'DATA ENTRY'!CK318,"")))</f>
        <v/>
      </c>
      <c r="CG319" s="3" t="str">
        <f>IF('DATA ENTRY'!CK318="","",IF('DATA ENTRY'!N318="","",IF(AND($CD$4='DATA ENTRY'!CK318,$CG$4='DATA ENTRY'!D318),'DATA ENTRY'!N318,"")))</f>
        <v/>
      </c>
      <c r="CH319" s="107" t="str">
        <f>IF('DATA ENTRY'!CK318="","",IF('DATA ENTRY'!O318="","",IF(AND($CD$4='DATA ENTRY'!CK318,$CG$4='DATA ENTRY'!D318),'DATA ENTRY'!O318,"")))</f>
        <v/>
      </c>
      <c r="CI319" s="3" t="str">
        <f>IF('DATA ENTRY'!CK318="","",IF('DATA ENTRY'!P318="","",IF(AND($CD$4='DATA ENTRY'!CK318,$CG$4='DATA ENTRY'!D318),'DATA ENTRY'!P318,"")))</f>
        <v/>
      </c>
      <c r="CJ319" s="107" t="str">
        <f>IF('DATA ENTRY'!CK318="","",IF('DATA ENTRY'!Q318="","",IF(AND($CD$4='DATA ENTRY'!CK318,$CG$4='DATA ENTRY'!D318),'DATA ENTRY'!Q318,"")))</f>
        <v/>
      </c>
      <c r="CK319" s="3" t="str">
        <f>IF('DATA ENTRY'!CK318="","",IF('DATA ENTRY'!R318="","",IF(AND($CD$4='DATA ENTRY'!CK318,$CG$4='DATA ENTRY'!D318),'DATA ENTRY'!R318,"")))</f>
        <v/>
      </c>
      <c r="CL319" s="3" t="str">
        <f>IF('DATA ENTRY'!CK318="","",IF('DATA ENTRY'!S318="","",IF(AND($CD$4='DATA ENTRY'!CK318,$CG$4='DATA ENTRY'!D318),'DATA ENTRY'!S318,"")))</f>
        <v/>
      </c>
      <c r="CM319" s="3" t="str">
        <f>IF('DATA ENTRY'!CK318="","",IF('DATA ENTRY'!E318="","",IF(AND($CD$4='DATA ENTRY'!CK318,$CG$4='DATA ENTRY'!D318),'DATA ENTRY'!E318,"")))</f>
        <v/>
      </c>
      <c r="CN319" s="3" t="str">
        <f>IF('DATA ENTRY'!CK318="","",IF('DATA ENTRY'!W318="","",IF(AND($CD$4='DATA ENTRY'!CK318,$CG$4='DATA ENTRY'!D318),'DATA ENTRY'!W318,"")))</f>
        <v/>
      </c>
      <c r="CO319" s="3" t="str">
        <f>IF('DATA ENTRY'!CK318="","",IF('DATA ENTRY'!X318="","",IF(AND($CD$4='DATA ENTRY'!CK318,$CG$4='DATA ENTRY'!D318),'DATA ENTRY'!X318,"")))</f>
        <v/>
      </c>
      <c r="CP319" s="108" t="str">
        <f t="shared" si="71"/>
        <v/>
      </c>
      <c r="CQ319" s="108" t="str">
        <f>IF('DATA ENTRY'!CK318="","",IF('DATA ENTRY'!G318="","",IF(AND($CD$4='DATA ENTRY'!CK318,$CG$4='DATA ENTRY'!D318),'DATA ENTRY'!G318,"")))</f>
        <v/>
      </c>
      <c r="CR319" s="230" t="str">
        <f>IF('DATA ENTRY'!CK318="","",IF('DATA ENTRY'!D318="","",IF(AND($CD$4='DATA ENTRY'!CK318,$CG$4='DATA ENTRY'!D318),'DATA ENTRY'!D318,"")))</f>
        <v/>
      </c>
      <c r="CS319">
        <f t="shared" si="72"/>
        <v>0</v>
      </c>
      <c r="CT319">
        <f t="shared" si="73"/>
        <v>0</v>
      </c>
      <c r="CV319" s="139"/>
      <c r="CX319">
        <f t="shared" si="74"/>
        <v>0</v>
      </c>
      <c r="DB319" t="str">
        <f t="shared" si="81"/>
        <v/>
      </c>
      <c r="DC319" t="str">
        <f t="shared" si="82"/>
        <v/>
      </c>
      <c r="DD319" s="224">
        <v>313</v>
      </c>
      <c r="DE319" s="3" t="str">
        <f>IF('DATA ENTRY'!CK318="","",IF('DATA ENTRY'!B318="","",IF(AND($DF$4='DATA ENTRY'!D318),'DATA ENTRY'!B318,"")))</f>
        <v/>
      </c>
      <c r="DF319" s="3" t="str">
        <f>IF('DATA ENTRY'!CK318="","",IF('DATA ENTRY'!C318="","",IF(AND($DF$4='DATA ENTRY'!D318),'DATA ENTRY'!C318,"")))</f>
        <v/>
      </c>
      <c r="DG319" s="4" t="str">
        <f>IF('DATA ENTRY'!CK318="","",IF('DATA ENTRY'!I318="","",IF(AND($DF$4='DATA ENTRY'!D318),'DATA ENTRY'!I318,"")))</f>
        <v/>
      </c>
      <c r="DH319" s="4" t="str">
        <f>IF('DATA ENTRY'!CK318="","",IF('DATA ENTRY'!CK318="","",IF(AND($DF$4='DATA ENTRY'!D318),'DATA ENTRY'!CK318,"")))</f>
        <v/>
      </c>
      <c r="DI319" s="3" t="str">
        <f>IF('DATA ENTRY'!CK318="","",IF('DATA ENTRY'!N318="","",IF(AND($DF$4='DATA ENTRY'!D318),'DATA ENTRY'!N318,"")))</f>
        <v/>
      </c>
      <c r="DJ319" s="107" t="str">
        <f>IF('DATA ENTRY'!CK318="","",IF('DATA ENTRY'!O318="","",IF(AND($DF$4='DATA ENTRY'!D318),'DATA ENTRY'!O318,"")))</f>
        <v/>
      </c>
      <c r="DK319" s="3" t="str">
        <f>IF('DATA ENTRY'!CK318="","",IF('DATA ENTRY'!P318="","",IF(AND($DF$4='DATA ENTRY'!D318),'DATA ENTRY'!P318,"")))</f>
        <v/>
      </c>
      <c r="DL319" s="107" t="str">
        <f>IF('DATA ENTRY'!CK318="","",IF('DATA ENTRY'!Q318="","",IF(AND($DF$4='DATA ENTRY'!D318),'DATA ENTRY'!Q318,"")))</f>
        <v/>
      </c>
      <c r="DM319" s="3" t="str">
        <f>IF('DATA ENTRY'!CK318="","",IF('DATA ENTRY'!R318="","",IF(AND($DF$4='DATA ENTRY'!D318),'DATA ENTRY'!R318,"")))</f>
        <v/>
      </c>
      <c r="DN319" s="107" t="str">
        <f>IF('DATA ENTRY'!CK318="","",IF('DATA ENTRY'!S318="","",IF(AND($DF$4='DATA ENTRY'!D318),'DATA ENTRY'!S318,"")))</f>
        <v/>
      </c>
      <c r="DO319" s="3" t="str">
        <f>IF('DATA ENTRY'!CK318="","",IF('DATA ENTRY'!E318="","",IF(AND($DF$4='DATA ENTRY'!D318),'DATA ENTRY'!E318,"")))</f>
        <v/>
      </c>
      <c r="DP319" s="3" t="str">
        <f>IF('DATA ENTRY'!CK318="","",IF('DATA ENTRY'!D318="","",IF(AND($DF$4='DATA ENTRY'!D318),'DATA ENTRY'!D318,"")))</f>
        <v/>
      </c>
      <c r="DQ319" s="3" t="str">
        <f>IF('DATA ENTRY'!CK318="","",IF('DATA ENTRY'!W318="","",IF(AND($DF$4='DATA ENTRY'!D318),'DATA ENTRY'!W318,"")))</f>
        <v/>
      </c>
      <c r="DR319" s="3" t="str">
        <f>IF('DATA ENTRY'!CK318="","",IF('DATA ENTRY'!X318="","",IF(AND($DF$4='DATA ENTRY'!D318),'DATA ENTRY'!X318,"")))</f>
        <v/>
      </c>
      <c r="DS319" s="108" t="str">
        <f t="shared" si="75"/>
        <v/>
      </c>
      <c r="DT319" s="108" t="str">
        <f>IF('DATA ENTRY'!CK318="","",IF('DATA ENTRY'!D318="","",IF(AND($DF$4='DATA ENTRY'!D318),'DATA ENTRY'!G318,"")))</f>
        <v/>
      </c>
      <c r="DY319">
        <f t="shared" si="76"/>
        <v>0</v>
      </c>
      <c r="EB319" t="str">
        <f t="shared" si="77"/>
        <v/>
      </c>
      <c r="EC319" t="str">
        <f t="shared" si="78"/>
        <v/>
      </c>
      <c r="ED319" s="224">
        <v>313</v>
      </c>
      <c r="EE319" s="3" t="str">
        <f>IF('DATA ENTRY'!CK318="","",IF('DATA ENTRY'!B318="","",IF(AND($EF$4='DATA ENTRY'!G318,$EH$4='DATA ENTRY'!F318),'DATA ENTRY'!B318,"")))</f>
        <v/>
      </c>
      <c r="EF319" s="3" t="str">
        <f>IF('DATA ENTRY'!CK318="","",IF('DATA ENTRY'!C318="","",IF(AND($EF$4='DATA ENTRY'!G318,$EH$4='DATA ENTRY'!F318),'DATA ENTRY'!C318,"")))</f>
        <v/>
      </c>
      <c r="EG319" s="4" t="str">
        <f>IF('DATA ENTRY'!CK318="","",IF('DATA ENTRY'!I318="","",IF(AND($EF$4='DATA ENTRY'!G318,$EH$4='DATA ENTRY'!F318),'DATA ENTRY'!I318,"")))</f>
        <v/>
      </c>
      <c r="EH319" s="4" t="str">
        <f>IF('DATA ENTRY'!CK318="","",IF('DATA ENTRY'!CK318="","",IF(AND($EF$4='DATA ENTRY'!G318,$EH$4='DATA ENTRY'!F318),'DATA ENTRY'!CK318,"")))</f>
        <v/>
      </c>
      <c r="EI319" s="3" t="str">
        <f>IF('DATA ENTRY'!CK318="","",IF('DATA ENTRY'!N318="","",IF(AND($EF$4='DATA ENTRY'!G318,$EH$4='DATA ENTRY'!F318),'DATA ENTRY'!N318,"")))</f>
        <v/>
      </c>
      <c r="EJ319" s="107" t="str">
        <f>IF('DATA ENTRY'!CK318="","",IF('DATA ENTRY'!O318="","",IF(AND($EF$4='DATA ENTRY'!G318,$EH$4='DATA ENTRY'!F318),'DATA ENTRY'!O318,"")))</f>
        <v/>
      </c>
      <c r="EK319" s="3" t="str">
        <f>IF('DATA ENTRY'!CK318="","",IF('DATA ENTRY'!P318="","",IF(AND($EF$4='DATA ENTRY'!G318,$EH$4='DATA ENTRY'!F318),'DATA ENTRY'!P318,"")))</f>
        <v/>
      </c>
      <c r="EL319" s="107" t="str">
        <f>IF('DATA ENTRY'!CK318="","",IF('DATA ENTRY'!Q318="","",IF(AND($EF$4='DATA ENTRY'!G318,$EH$4='DATA ENTRY'!F318),'DATA ENTRY'!Q318,"")))</f>
        <v/>
      </c>
      <c r="EM319" s="3" t="str">
        <f>IF('DATA ENTRY'!CK318="","",IF('DATA ENTRY'!R318="","",IF(AND($EF$4='DATA ENTRY'!G318,$EH$4='DATA ENTRY'!F318),'DATA ENTRY'!R318,"")))</f>
        <v/>
      </c>
      <c r="EN319" s="107" t="str">
        <f>IF('DATA ENTRY'!CK318="","",IF('DATA ENTRY'!S318="","",IF(AND($EF$4='DATA ENTRY'!G318,$EH$4='DATA ENTRY'!F318),'DATA ENTRY'!S318,"")))</f>
        <v/>
      </c>
      <c r="EO319" s="3" t="str">
        <f>IF('DATA ENTRY'!CK318="","",IF('DATA ENTRY'!E318="","",IF(AND($EF$4='DATA ENTRY'!G318,$EH$4='DATA ENTRY'!F318),'DATA ENTRY'!E318,"")))</f>
        <v/>
      </c>
      <c r="EP319" s="3" t="str">
        <f>IF('DATA ENTRY'!CK318="","",IF('DATA ENTRY'!D318="","",IF(AND($EF$4='DATA ENTRY'!G318,$EH$4='DATA ENTRY'!F318),'DATA ENTRY'!D318,"")))</f>
        <v/>
      </c>
      <c r="EQ319" s="3" t="str">
        <f>IF('DATA ENTRY'!CK318="","",IF('DATA ENTRY'!W318="","",IF(AND($EF$4='DATA ENTRY'!G318,$EH$4='DATA ENTRY'!F318),'DATA ENTRY'!W318,"")))</f>
        <v/>
      </c>
      <c r="ER319" s="3" t="str">
        <f>IF('DATA ENTRY'!CK318="","",IF('DATA ENTRY'!X318="","",IF(AND($EF$4='DATA ENTRY'!G318,$EH$4='DATA ENTRY'!F318),'DATA ENTRY'!X318,"")))</f>
        <v/>
      </c>
      <c r="ES319" s="108" t="str">
        <f t="shared" si="79"/>
        <v/>
      </c>
      <c r="ET319" s="108" t="str">
        <f>IF('DATA ENTRY'!CK318="","",IF('DATA ENTRY'!D318="","",IF(AND($EF$4='DATA ENTRY'!G318,$EH$4='DATA ENTRY'!F318),'DATA ENTRY'!G318,"")))</f>
        <v/>
      </c>
      <c r="EY319">
        <f t="shared" si="80"/>
        <v>0</v>
      </c>
    </row>
    <row r="320" spans="1:155">
      <c r="A320" t="str">
        <f>IF(S320=0,"",1+(MAX($A$7:A319)))</f>
        <v/>
      </c>
      <c r="B320" s="224">
        <v>314</v>
      </c>
      <c r="C320" s="3" t="str">
        <f>IF('DATA ENTRY'!CK319="","",IF('DATA ENTRY'!B319="","",IF($D$4="All Post",'DATA ENTRY'!B319,IF(AND($D$4='DATA ENTRY'!CK319),'DATA ENTRY'!B319,""))))</f>
        <v/>
      </c>
      <c r="D320" s="3" t="str">
        <f>IF('DATA ENTRY'!CK319="","",IF('DATA ENTRY'!C319="","",IF($D$4="All Post",'DATA ENTRY'!C319,IF(AND($D$4='DATA ENTRY'!CK319),'DATA ENTRY'!C319,""))))</f>
        <v/>
      </c>
      <c r="E320" s="4" t="str">
        <f>IF('DATA ENTRY'!CK319="","",IF('DATA ENTRY'!I319="","",IF($D$4="All Post",'DATA ENTRY'!I319,IF(AND($D$4='DATA ENTRY'!CK319),'DATA ENTRY'!I319,""))))</f>
        <v/>
      </c>
      <c r="F320" s="4" t="str">
        <f>IF('DATA ENTRY'!CK319="","",IF('DATA ENTRY'!CK319="","",IF($D$4="All Post",'DATA ENTRY'!CK319,IF(AND($D$4='DATA ENTRY'!CK319),'DATA ENTRY'!CK319,""))))</f>
        <v/>
      </c>
      <c r="G320" s="3" t="str">
        <f>IF('DATA ENTRY'!CK319="","",IF('DATA ENTRY'!N319="","",IF($D$4="All Post",'DATA ENTRY'!N319,IF(AND($D$4='DATA ENTRY'!CK319),'DATA ENTRY'!N319,""))))</f>
        <v/>
      </c>
      <c r="H320" s="107" t="str">
        <f>IF('DATA ENTRY'!CK319="","",IF('DATA ENTRY'!O319="","",IF($D$4="All Post",'DATA ENTRY'!O319,IF(AND($D$4='DATA ENTRY'!CK319),'DATA ENTRY'!O319,""))))</f>
        <v/>
      </c>
      <c r="I320" s="3" t="str">
        <f>IF('DATA ENTRY'!CK319="","",IF('DATA ENTRY'!P319="","",IF($D$4="All Post",'DATA ENTRY'!P319,IF(AND($D$4='DATA ENTRY'!CK319),'DATA ENTRY'!P319,""))))</f>
        <v/>
      </c>
      <c r="J320" s="107" t="str">
        <f>IF('DATA ENTRY'!CK319="","",IF('DATA ENTRY'!Q319="","",IF($D$4="All Post",'DATA ENTRY'!Q319,IF(AND($D$4='DATA ENTRY'!CK319),'DATA ENTRY'!Q319,""))))</f>
        <v/>
      </c>
      <c r="K320" s="3" t="str">
        <f>IF('DATA ENTRY'!CK319="","",IF('DATA ENTRY'!R319="","",IF($D$4="All Post",'DATA ENTRY'!R319,IF(AND($D$4='DATA ENTRY'!CK319),'DATA ENTRY'!R319,""))))</f>
        <v/>
      </c>
      <c r="L320" s="3" t="str">
        <f>IF('DATA ENTRY'!CK319="","",IF('DATA ENTRY'!S319="","",IF($D$4="All Post",'DATA ENTRY'!S319,IF(AND($D$4='DATA ENTRY'!CK319),'DATA ENTRY'!S319,""))))</f>
        <v/>
      </c>
      <c r="M320" s="3" t="str">
        <f>IF('DATA ENTRY'!CK319="","",IF('DATA ENTRY'!E319="","",IF($D$4="All Post",'DATA ENTRY'!E319,IF(AND($D$4='DATA ENTRY'!CK319),'DATA ENTRY'!E319,""))))</f>
        <v/>
      </c>
      <c r="N320" s="3" t="str">
        <f>IF('DATA ENTRY'!CK319="","",IF('DATA ENTRY'!W319="","",IF($D$4="All Post",'DATA ENTRY'!W319,IF(AND($D$4='DATA ENTRY'!CK319),'DATA ENTRY'!W319,""))))</f>
        <v/>
      </c>
      <c r="O320" s="3" t="str">
        <f>IF('DATA ENTRY'!CK319="","",IF('DATA ENTRY'!X319="","",IF($D$4="All Post",'DATA ENTRY'!X319,IF(AND($D$4='DATA ENTRY'!CK319),'DATA ENTRY'!X319,""))))</f>
        <v/>
      </c>
      <c r="P320" s="3" t="str">
        <f>IF('DATA ENTRY'!CK319="","",IF('DATA ENTRY'!G319="","",IF($D$4="All Post",'DATA ENTRY'!G319,IF(AND($D$4='DATA ENTRY'!CK319),'DATA ENTRY'!G319,""))))</f>
        <v/>
      </c>
      <c r="S320">
        <f t="shared" si="67"/>
        <v>0</v>
      </c>
      <c r="T320" t="str">
        <f t="shared" si="68"/>
        <v/>
      </c>
      <c r="BZ320" t="str">
        <f t="shared" si="69"/>
        <v/>
      </c>
      <c r="CA320" t="str">
        <f t="shared" si="70"/>
        <v/>
      </c>
      <c r="CB320" s="224">
        <v>314</v>
      </c>
      <c r="CC320" s="3" t="str">
        <f>IF('DATA ENTRY'!CK319="","",IF('DATA ENTRY'!B319="","",IF(AND($CD$4='DATA ENTRY'!CK319,$CG$4='DATA ENTRY'!D319),'DATA ENTRY'!B319,"")))</f>
        <v/>
      </c>
      <c r="CD320" s="3" t="str">
        <f>IF('DATA ENTRY'!CK319="","",IF('DATA ENTRY'!C319="","",IF(AND($CD$4='DATA ENTRY'!CK319,$CG$4='DATA ENTRY'!D319),'DATA ENTRY'!C319,"")))</f>
        <v/>
      </c>
      <c r="CE320" s="4" t="str">
        <f>IF('DATA ENTRY'!CK319="","",IF('DATA ENTRY'!I319="","",IF(AND($CD$4='DATA ENTRY'!CK319,$CG$4='DATA ENTRY'!D319),'DATA ENTRY'!I319,"")))</f>
        <v/>
      </c>
      <c r="CF320" s="4" t="str">
        <f>IF('DATA ENTRY'!CK319="","",IF('DATA ENTRY'!CK319="","",IF(AND($CD$4='DATA ENTRY'!CK319,$CG$4='DATA ENTRY'!D319),'DATA ENTRY'!CK319,"")))</f>
        <v/>
      </c>
      <c r="CG320" s="3" t="str">
        <f>IF('DATA ENTRY'!CK319="","",IF('DATA ENTRY'!N319="","",IF(AND($CD$4='DATA ENTRY'!CK319,$CG$4='DATA ENTRY'!D319),'DATA ENTRY'!N319,"")))</f>
        <v/>
      </c>
      <c r="CH320" s="107" t="str">
        <f>IF('DATA ENTRY'!CK319="","",IF('DATA ENTRY'!O319="","",IF(AND($CD$4='DATA ENTRY'!CK319,$CG$4='DATA ENTRY'!D319),'DATA ENTRY'!O319,"")))</f>
        <v/>
      </c>
      <c r="CI320" s="3" t="str">
        <f>IF('DATA ENTRY'!CK319="","",IF('DATA ENTRY'!P319="","",IF(AND($CD$4='DATA ENTRY'!CK319,$CG$4='DATA ENTRY'!D319),'DATA ENTRY'!P319,"")))</f>
        <v/>
      </c>
      <c r="CJ320" s="107" t="str">
        <f>IF('DATA ENTRY'!CK319="","",IF('DATA ENTRY'!Q319="","",IF(AND($CD$4='DATA ENTRY'!CK319,$CG$4='DATA ENTRY'!D319),'DATA ENTRY'!Q319,"")))</f>
        <v/>
      </c>
      <c r="CK320" s="3" t="str">
        <f>IF('DATA ENTRY'!CK319="","",IF('DATA ENTRY'!R319="","",IF(AND($CD$4='DATA ENTRY'!CK319,$CG$4='DATA ENTRY'!D319),'DATA ENTRY'!R319,"")))</f>
        <v/>
      </c>
      <c r="CL320" s="3" t="str">
        <f>IF('DATA ENTRY'!CK319="","",IF('DATA ENTRY'!S319="","",IF(AND($CD$4='DATA ENTRY'!CK319,$CG$4='DATA ENTRY'!D319),'DATA ENTRY'!S319,"")))</f>
        <v/>
      </c>
      <c r="CM320" s="3" t="str">
        <f>IF('DATA ENTRY'!CK319="","",IF('DATA ENTRY'!E319="","",IF(AND($CD$4='DATA ENTRY'!CK319,$CG$4='DATA ENTRY'!D319),'DATA ENTRY'!E319,"")))</f>
        <v/>
      </c>
      <c r="CN320" s="3" t="str">
        <f>IF('DATA ENTRY'!CK319="","",IF('DATA ENTRY'!W319="","",IF(AND($CD$4='DATA ENTRY'!CK319,$CG$4='DATA ENTRY'!D319),'DATA ENTRY'!W319,"")))</f>
        <v/>
      </c>
      <c r="CO320" s="3" t="str">
        <f>IF('DATA ENTRY'!CK319="","",IF('DATA ENTRY'!X319="","",IF(AND($CD$4='DATA ENTRY'!CK319,$CG$4='DATA ENTRY'!D319),'DATA ENTRY'!X319,"")))</f>
        <v/>
      </c>
      <c r="CP320" s="108" t="str">
        <f t="shared" si="71"/>
        <v/>
      </c>
      <c r="CQ320" s="108" t="str">
        <f>IF('DATA ENTRY'!CK319="","",IF('DATA ENTRY'!G319="","",IF(AND($CD$4='DATA ENTRY'!CK319,$CG$4='DATA ENTRY'!D319),'DATA ENTRY'!G319,"")))</f>
        <v/>
      </c>
      <c r="CR320" s="230" t="str">
        <f>IF('DATA ENTRY'!CK319="","",IF('DATA ENTRY'!D319="","",IF(AND($CD$4='DATA ENTRY'!CK319,$CG$4='DATA ENTRY'!D319),'DATA ENTRY'!D319,"")))</f>
        <v/>
      </c>
      <c r="CS320">
        <f t="shared" si="72"/>
        <v>0</v>
      </c>
      <c r="CT320">
        <f t="shared" si="73"/>
        <v>0</v>
      </c>
      <c r="CV320" s="139"/>
      <c r="CX320">
        <f t="shared" si="74"/>
        <v>0</v>
      </c>
      <c r="DB320" t="str">
        <f t="shared" si="81"/>
        <v/>
      </c>
      <c r="DC320" t="str">
        <f t="shared" si="82"/>
        <v/>
      </c>
      <c r="DD320" s="224">
        <v>314</v>
      </c>
      <c r="DE320" s="3" t="str">
        <f>IF('DATA ENTRY'!CK319="","",IF('DATA ENTRY'!B319="","",IF(AND($DF$4='DATA ENTRY'!D319),'DATA ENTRY'!B319,"")))</f>
        <v/>
      </c>
      <c r="DF320" s="3" t="str">
        <f>IF('DATA ENTRY'!CK319="","",IF('DATA ENTRY'!C319="","",IF(AND($DF$4='DATA ENTRY'!D319),'DATA ENTRY'!C319,"")))</f>
        <v/>
      </c>
      <c r="DG320" s="4" t="str">
        <f>IF('DATA ENTRY'!CK319="","",IF('DATA ENTRY'!I319="","",IF(AND($DF$4='DATA ENTRY'!D319),'DATA ENTRY'!I319,"")))</f>
        <v/>
      </c>
      <c r="DH320" s="4" t="str">
        <f>IF('DATA ENTRY'!CK319="","",IF('DATA ENTRY'!CK319="","",IF(AND($DF$4='DATA ENTRY'!D319),'DATA ENTRY'!CK319,"")))</f>
        <v/>
      </c>
      <c r="DI320" s="3" t="str">
        <f>IF('DATA ENTRY'!CK319="","",IF('DATA ENTRY'!N319="","",IF(AND($DF$4='DATA ENTRY'!D319),'DATA ENTRY'!N319,"")))</f>
        <v/>
      </c>
      <c r="DJ320" s="107" t="str">
        <f>IF('DATA ENTRY'!CK319="","",IF('DATA ENTRY'!O319="","",IF(AND($DF$4='DATA ENTRY'!D319),'DATA ENTRY'!O319,"")))</f>
        <v/>
      </c>
      <c r="DK320" s="3" t="str">
        <f>IF('DATA ENTRY'!CK319="","",IF('DATA ENTRY'!P319="","",IF(AND($DF$4='DATA ENTRY'!D319),'DATA ENTRY'!P319,"")))</f>
        <v/>
      </c>
      <c r="DL320" s="107" t="str">
        <f>IF('DATA ENTRY'!CK319="","",IF('DATA ENTRY'!Q319="","",IF(AND($DF$4='DATA ENTRY'!D319),'DATA ENTRY'!Q319,"")))</f>
        <v/>
      </c>
      <c r="DM320" s="3" t="str">
        <f>IF('DATA ENTRY'!CK319="","",IF('DATA ENTRY'!R319="","",IF(AND($DF$4='DATA ENTRY'!D319),'DATA ENTRY'!R319,"")))</f>
        <v/>
      </c>
      <c r="DN320" s="107" t="str">
        <f>IF('DATA ENTRY'!CK319="","",IF('DATA ENTRY'!S319="","",IF(AND($DF$4='DATA ENTRY'!D319),'DATA ENTRY'!S319,"")))</f>
        <v/>
      </c>
      <c r="DO320" s="3" t="str">
        <f>IF('DATA ENTRY'!CK319="","",IF('DATA ENTRY'!E319="","",IF(AND($DF$4='DATA ENTRY'!D319),'DATA ENTRY'!E319,"")))</f>
        <v/>
      </c>
      <c r="DP320" s="3" t="str">
        <f>IF('DATA ENTRY'!CK319="","",IF('DATA ENTRY'!D319="","",IF(AND($DF$4='DATA ENTRY'!D319),'DATA ENTRY'!D319,"")))</f>
        <v/>
      </c>
      <c r="DQ320" s="3" t="str">
        <f>IF('DATA ENTRY'!CK319="","",IF('DATA ENTRY'!W319="","",IF(AND($DF$4='DATA ENTRY'!D319),'DATA ENTRY'!W319,"")))</f>
        <v/>
      </c>
      <c r="DR320" s="3" t="str">
        <f>IF('DATA ENTRY'!CK319="","",IF('DATA ENTRY'!X319="","",IF(AND($DF$4='DATA ENTRY'!D319),'DATA ENTRY'!X319,"")))</f>
        <v/>
      </c>
      <c r="DS320" s="108" t="str">
        <f t="shared" si="75"/>
        <v/>
      </c>
      <c r="DT320" s="108" t="str">
        <f>IF('DATA ENTRY'!CK319="","",IF('DATA ENTRY'!D319="","",IF(AND($DF$4='DATA ENTRY'!D319),'DATA ENTRY'!G319,"")))</f>
        <v/>
      </c>
      <c r="DY320">
        <f t="shared" si="76"/>
        <v>0</v>
      </c>
      <c r="EB320" t="str">
        <f t="shared" si="77"/>
        <v/>
      </c>
      <c r="EC320" t="str">
        <f t="shared" si="78"/>
        <v/>
      </c>
      <c r="ED320" s="224">
        <v>314</v>
      </c>
      <c r="EE320" s="3" t="str">
        <f>IF('DATA ENTRY'!CK319="","",IF('DATA ENTRY'!B319="","",IF(AND($EF$4='DATA ENTRY'!G319,$EH$4='DATA ENTRY'!F319),'DATA ENTRY'!B319,"")))</f>
        <v/>
      </c>
      <c r="EF320" s="3" t="str">
        <f>IF('DATA ENTRY'!CK319="","",IF('DATA ENTRY'!C319="","",IF(AND($EF$4='DATA ENTRY'!G319,$EH$4='DATA ENTRY'!F319),'DATA ENTRY'!C319,"")))</f>
        <v/>
      </c>
      <c r="EG320" s="4" t="str">
        <f>IF('DATA ENTRY'!CK319="","",IF('DATA ENTRY'!I319="","",IF(AND($EF$4='DATA ENTRY'!G319,$EH$4='DATA ENTRY'!F319),'DATA ENTRY'!I319,"")))</f>
        <v/>
      </c>
      <c r="EH320" s="4" t="str">
        <f>IF('DATA ENTRY'!CK319="","",IF('DATA ENTRY'!CK319="","",IF(AND($EF$4='DATA ENTRY'!G319,$EH$4='DATA ENTRY'!F319),'DATA ENTRY'!CK319,"")))</f>
        <v/>
      </c>
      <c r="EI320" s="3" t="str">
        <f>IF('DATA ENTRY'!CK319="","",IF('DATA ENTRY'!N319="","",IF(AND($EF$4='DATA ENTRY'!G319,$EH$4='DATA ENTRY'!F319),'DATA ENTRY'!N319,"")))</f>
        <v/>
      </c>
      <c r="EJ320" s="107" t="str">
        <f>IF('DATA ENTRY'!CK319="","",IF('DATA ENTRY'!O319="","",IF(AND($EF$4='DATA ENTRY'!G319,$EH$4='DATA ENTRY'!F319),'DATA ENTRY'!O319,"")))</f>
        <v/>
      </c>
      <c r="EK320" s="3" t="str">
        <f>IF('DATA ENTRY'!CK319="","",IF('DATA ENTRY'!P319="","",IF(AND($EF$4='DATA ENTRY'!G319,$EH$4='DATA ENTRY'!F319),'DATA ENTRY'!P319,"")))</f>
        <v/>
      </c>
      <c r="EL320" s="107" t="str">
        <f>IF('DATA ENTRY'!CK319="","",IF('DATA ENTRY'!Q319="","",IF(AND($EF$4='DATA ENTRY'!G319,$EH$4='DATA ENTRY'!F319),'DATA ENTRY'!Q319,"")))</f>
        <v/>
      </c>
      <c r="EM320" s="3" t="str">
        <f>IF('DATA ENTRY'!CK319="","",IF('DATA ENTRY'!R319="","",IF(AND($EF$4='DATA ENTRY'!G319,$EH$4='DATA ENTRY'!F319),'DATA ENTRY'!R319,"")))</f>
        <v/>
      </c>
      <c r="EN320" s="107" t="str">
        <f>IF('DATA ENTRY'!CK319="","",IF('DATA ENTRY'!S319="","",IF(AND($EF$4='DATA ENTRY'!G319,$EH$4='DATA ENTRY'!F319),'DATA ENTRY'!S319,"")))</f>
        <v/>
      </c>
      <c r="EO320" s="3" t="str">
        <f>IF('DATA ENTRY'!CK319="","",IF('DATA ENTRY'!E319="","",IF(AND($EF$4='DATA ENTRY'!G319,$EH$4='DATA ENTRY'!F319),'DATA ENTRY'!E319,"")))</f>
        <v/>
      </c>
      <c r="EP320" s="3" t="str">
        <f>IF('DATA ENTRY'!CK319="","",IF('DATA ENTRY'!D319="","",IF(AND($EF$4='DATA ENTRY'!G319,$EH$4='DATA ENTRY'!F319),'DATA ENTRY'!D319,"")))</f>
        <v/>
      </c>
      <c r="EQ320" s="3" t="str">
        <f>IF('DATA ENTRY'!CK319="","",IF('DATA ENTRY'!W319="","",IF(AND($EF$4='DATA ENTRY'!G319,$EH$4='DATA ENTRY'!F319),'DATA ENTRY'!W319,"")))</f>
        <v/>
      </c>
      <c r="ER320" s="3" t="str">
        <f>IF('DATA ENTRY'!CK319="","",IF('DATA ENTRY'!X319="","",IF(AND($EF$4='DATA ENTRY'!G319,$EH$4='DATA ENTRY'!F319),'DATA ENTRY'!X319,"")))</f>
        <v/>
      </c>
      <c r="ES320" s="108" t="str">
        <f t="shared" si="79"/>
        <v/>
      </c>
      <c r="ET320" s="108" t="str">
        <f>IF('DATA ENTRY'!CK319="","",IF('DATA ENTRY'!D319="","",IF(AND($EF$4='DATA ENTRY'!G319,$EH$4='DATA ENTRY'!F319),'DATA ENTRY'!G319,"")))</f>
        <v/>
      </c>
      <c r="EY320">
        <f t="shared" si="80"/>
        <v>0</v>
      </c>
    </row>
    <row r="321" spans="1:155">
      <c r="A321" t="str">
        <f>IF(S321=0,"",1+(MAX($A$7:A320)))</f>
        <v/>
      </c>
      <c r="B321" s="224">
        <v>315</v>
      </c>
      <c r="C321" s="3" t="str">
        <f>IF('DATA ENTRY'!CK320="","",IF('DATA ENTRY'!B320="","",IF($D$4="All Post",'DATA ENTRY'!B320,IF(AND($D$4='DATA ENTRY'!CK320),'DATA ENTRY'!B320,""))))</f>
        <v/>
      </c>
      <c r="D321" s="3" t="str">
        <f>IF('DATA ENTRY'!CK320="","",IF('DATA ENTRY'!C320="","",IF($D$4="All Post",'DATA ENTRY'!C320,IF(AND($D$4='DATA ENTRY'!CK320),'DATA ENTRY'!C320,""))))</f>
        <v/>
      </c>
      <c r="E321" s="4" t="str">
        <f>IF('DATA ENTRY'!CK320="","",IF('DATA ENTRY'!I320="","",IF($D$4="All Post",'DATA ENTRY'!I320,IF(AND($D$4='DATA ENTRY'!CK320),'DATA ENTRY'!I320,""))))</f>
        <v/>
      </c>
      <c r="F321" s="4" t="str">
        <f>IF('DATA ENTRY'!CK320="","",IF('DATA ENTRY'!CK320="","",IF($D$4="All Post",'DATA ENTRY'!CK320,IF(AND($D$4='DATA ENTRY'!CK320),'DATA ENTRY'!CK320,""))))</f>
        <v/>
      </c>
      <c r="G321" s="3" t="str">
        <f>IF('DATA ENTRY'!CK320="","",IF('DATA ENTRY'!N320="","",IF($D$4="All Post",'DATA ENTRY'!N320,IF(AND($D$4='DATA ENTRY'!CK320),'DATA ENTRY'!N320,""))))</f>
        <v/>
      </c>
      <c r="H321" s="107" t="str">
        <f>IF('DATA ENTRY'!CK320="","",IF('DATA ENTRY'!O320="","",IF($D$4="All Post",'DATA ENTRY'!O320,IF(AND($D$4='DATA ENTRY'!CK320),'DATA ENTRY'!O320,""))))</f>
        <v/>
      </c>
      <c r="I321" s="3" t="str">
        <f>IF('DATA ENTRY'!CK320="","",IF('DATA ENTRY'!P320="","",IF($D$4="All Post",'DATA ENTRY'!P320,IF(AND($D$4='DATA ENTRY'!CK320),'DATA ENTRY'!P320,""))))</f>
        <v/>
      </c>
      <c r="J321" s="107" t="str">
        <f>IF('DATA ENTRY'!CK320="","",IF('DATA ENTRY'!Q320="","",IF($D$4="All Post",'DATA ENTRY'!Q320,IF(AND($D$4='DATA ENTRY'!CK320),'DATA ENTRY'!Q320,""))))</f>
        <v/>
      </c>
      <c r="K321" s="3" t="str">
        <f>IF('DATA ENTRY'!CK320="","",IF('DATA ENTRY'!R320="","",IF($D$4="All Post",'DATA ENTRY'!R320,IF(AND($D$4='DATA ENTRY'!CK320),'DATA ENTRY'!R320,""))))</f>
        <v/>
      </c>
      <c r="L321" s="3" t="str">
        <f>IF('DATA ENTRY'!CK320="","",IF('DATA ENTRY'!S320="","",IF($D$4="All Post",'DATA ENTRY'!S320,IF(AND($D$4='DATA ENTRY'!CK320),'DATA ENTRY'!S320,""))))</f>
        <v/>
      </c>
      <c r="M321" s="3" t="str">
        <f>IF('DATA ENTRY'!CK320="","",IF('DATA ENTRY'!E320="","",IF($D$4="All Post",'DATA ENTRY'!E320,IF(AND($D$4='DATA ENTRY'!CK320),'DATA ENTRY'!E320,""))))</f>
        <v/>
      </c>
      <c r="N321" s="3" t="str">
        <f>IF('DATA ENTRY'!CK320="","",IF('DATA ENTRY'!W320="","",IF($D$4="All Post",'DATA ENTRY'!W320,IF(AND($D$4='DATA ENTRY'!CK320),'DATA ENTRY'!W320,""))))</f>
        <v/>
      </c>
      <c r="O321" s="3" t="str">
        <f>IF('DATA ENTRY'!CK320="","",IF('DATA ENTRY'!X320="","",IF($D$4="All Post",'DATA ENTRY'!X320,IF(AND($D$4='DATA ENTRY'!CK320),'DATA ENTRY'!X320,""))))</f>
        <v/>
      </c>
      <c r="P321" s="3" t="str">
        <f>IF('DATA ENTRY'!CK320="","",IF('DATA ENTRY'!G320="","",IF($D$4="All Post",'DATA ENTRY'!G320,IF(AND($D$4='DATA ENTRY'!CK320),'DATA ENTRY'!G320,""))))</f>
        <v/>
      </c>
      <c r="S321">
        <f t="shared" si="67"/>
        <v>0</v>
      </c>
      <c r="T321" t="str">
        <f t="shared" si="68"/>
        <v/>
      </c>
      <c r="BZ321" t="str">
        <f t="shared" si="69"/>
        <v/>
      </c>
      <c r="CA321" t="str">
        <f t="shared" si="70"/>
        <v/>
      </c>
      <c r="CB321" s="224">
        <v>315</v>
      </c>
      <c r="CC321" s="3" t="str">
        <f>IF('DATA ENTRY'!CK320="","",IF('DATA ENTRY'!B320="","",IF(AND($CD$4='DATA ENTRY'!CK320,$CG$4='DATA ENTRY'!D320),'DATA ENTRY'!B320,"")))</f>
        <v/>
      </c>
      <c r="CD321" s="3" t="str">
        <f>IF('DATA ENTRY'!CK320="","",IF('DATA ENTRY'!C320="","",IF(AND($CD$4='DATA ENTRY'!CK320,$CG$4='DATA ENTRY'!D320),'DATA ENTRY'!C320,"")))</f>
        <v/>
      </c>
      <c r="CE321" s="4" t="str">
        <f>IF('DATA ENTRY'!CK320="","",IF('DATA ENTRY'!I320="","",IF(AND($CD$4='DATA ENTRY'!CK320,$CG$4='DATA ENTRY'!D320),'DATA ENTRY'!I320,"")))</f>
        <v/>
      </c>
      <c r="CF321" s="4" t="str">
        <f>IF('DATA ENTRY'!CK320="","",IF('DATA ENTRY'!CK320="","",IF(AND($CD$4='DATA ENTRY'!CK320,$CG$4='DATA ENTRY'!D320),'DATA ENTRY'!CK320,"")))</f>
        <v/>
      </c>
      <c r="CG321" s="3" t="str">
        <f>IF('DATA ENTRY'!CK320="","",IF('DATA ENTRY'!N320="","",IF(AND($CD$4='DATA ENTRY'!CK320,$CG$4='DATA ENTRY'!D320),'DATA ENTRY'!N320,"")))</f>
        <v/>
      </c>
      <c r="CH321" s="107" t="str">
        <f>IF('DATA ENTRY'!CK320="","",IF('DATA ENTRY'!O320="","",IF(AND($CD$4='DATA ENTRY'!CK320,$CG$4='DATA ENTRY'!D320),'DATA ENTRY'!O320,"")))</f>
        <v/>
      </c>
      <c r="CI321" s="3" t="str">
        <f>IF('DATA ENTRY'!CK320="","",IF('DATA ENTRY'!P320="","",IF(AND($CD$4='DATA ENTRY'!CK320,$CG$4='DATA ENTRY'!D320),'DATA ENTRY'!P320,"")))</f>
        <v/>
      </c>
      <c r="CJ321" s="107" t="str">
        <f>IF('DATA ENTRY'!CK320="","",IF('DATA ENTRY'!Q320="","",IF(AND($CD$4='DATA ENTRY'!CK320,$CG$4='DATA ENTRY'!D320),'DATA ENTRY'!Q320,"")))</f>
        <v/>
      </c>
      <c r="CK321" s="3" t="str">
        <f>IF('DATA ENTRY'!CK320="","",IF('DATA ENTRY'!R320="","",IF(AND($CD$4='DATA ENTRY'!CK320,$CG$4='DATA ENTRY'!D320),'DATA ENTRY'!R320,"")))</f>
        <v/>
      </c>
      <c r="CL321" s="3" t="str">
        <f>IF('DATA ENTRY'!CK320="","",IF('DATA ENTRY'!S320="","",IF(AND($CD$4='DATA ENTRY'!CK320,$CG$4='DATA ENTRY'!D320),'DATA ENTRY'!S320,"")))</f>
        <v/>
      </c>
      <c r="CM321" s="3" t="str">
        <f>IF('DATA ENTRY'!CK320="","",IF('DATA ENTRY'!E320="","",IF(AND($CD$4='DATA ENTRY'!CK320,$CG$4='DATA ENTRY'!D320),'DATA ENTRY'!E320,"")))</f>
        <v/>
      </c>
      <c r="CN321" s="3" t="str">
        <f>IF('DATA ENTRY'!CK320="","",IF('DATA ENTRY'!W320="","",IF(AND($CD$4='DATA ENTRY'!CK320,$CG$4='DATA ENTRY'!D320),'DATA ENTRY'!W320,"")))</f>
        <v/>
      </c>
      <c r="CO321" s="3" t="str">
        <f>IF('DATA ENTRY'!CK320="","",IF('DATA ENTRY'!X320="","",IF(AND($CD$4='DATA ENTRY'!CK320,$CG$4='DATA ENTRY'!D320),'DATA ENTRY'!X320,"")))</f>
        <v/>
      </c>
      <c r="CP321" s="108" t="str">
        <f t="shared" si="71"/>
        <v/>
      </c>
      <c r="CQ321" s="108" t="str">
        <f>IF('DATA ENTRY'!CK320="","",IF('DATA ENTRY'!G320="","",IF(AND($CD$4='DATA ENTRY'!CK320,$CG$4='DATA ENTRY'!D320),'DATA ENTRY'!G320,"")))</f>
        <v/>
      </c>
      <c r="CR321" s="230" t="str">
        <f>IF('DATA ENTRY'!CK320="","",IF('DATA ENTRY'!D320="","",IF(AND($CD$4='DATA ENTRY'!CK320,$CG$4='DATA ENTRY'!D320),'DATA ENTRY'!D320,"")))</f>
        <v/>
      </c>
      <c r="CS321">
        <f t="shared" si="72"/>
        <v>0</v>
      </c>
      <c r="CT321">
        <f t="shared" si="73"/>
        <v>0</v>
      </c>
      <c r="CV321" s="139"/>
      <c r="CX321">
        <f t="shared" si="74"/>
        <v>0</v>
      </c>
      <c r="DB321" t="str">
        <f t="shared" si="81"/>
        <v/>
      </c>
      <c r="DC321" t="str">
        <f t="shared" si="82"/>
        <v/>
      </c>
      <c r="DD321" s="224">
        <v>315</v>
      </c>
      <c r="DE321" s="3" t="str">
        <f>IF('DATA ENTRY'!CK320="","",IF('DATA ENTRY'!B320="","",IF(AND($DF$4='DATA ENTRY'!D320),'DATA ENTRY'!B320,"")))</f>
        <v/>
      </c>
      <c r="DF321" s="3" t="str">
        <f>IF('DATA ENTRY'!CK320="","",IF('DATA ENTRY'!C320="","",IF(AND($DF$4='DATA ENTRY'!D320),'DATA ENTRY'!C320,"")))</f>
        <v/>
      </c>
      <c r="DG321" s="4" t="str">
        <f>IF('DATA ENTRY'!CK320="","",IF('DATA ENTRY'!I320="","",IF(AND($DF$4='DATA ENTRY'!D320),'DATA ENTRY'!I320,"")))</f>
        <v/>
      </c>
      <c r="DH321" s="4" t="str">
        <f>IF('DATA ENTRY'!CK320="","",IF('DATA ENTRY'!CK320="","",IF(AND($DF$4='DATA ENTRY'!D320),'DATA ENTRY'!CK320,"")))</f>
        <v/>
      </c>
      <c r="DI321" s="3" t="str">
        <f>IF('DATA ENTRY'!CK320="","",IF('DATA ENTRY'!N320="","",IF(AND($DF$4='DATA ENTRY'!D320),'DATA ENTRY'!N320,"")))</f>
        <v/>
      </c>
      <c r="DJ321" s="107" t="str">
        <f>IF('DATA ENTRY'!CK320="","",IF('DATA ENTRY'!O320="","",IF(AND($DF$4='DATA ENTRY'!D320),'DATA ENTRY'!O320,"")))</f>
        <v/>
      </c>
      <c r="DK321" s="3" t="str">
        <f>IF('DATA ENTRY'!CK320="","",IF('DATA ENTRY'!P320="","",IF(AND($DF$4='DATA ENTRY'!D320),'DATA ENTRY'!P320,"")))</f>
        <v/>
      </c>
      <c r="DL321" s="107" t="str">
        <f>IF('DATA ENTRY'!CK320="","",IF('DATA ENTRY'!Q320="","",IF(AND($DF$4='DATA ENTRY'!D320),'DATA ENTRY'!Q320,"")))</f>
        <v/>
      </c>
      <c r="DM321" s="3" t="str">
        <f>IF('DATA ENTRY'!CK320="","",IF('DATA ENTRY'!R320="","",IF(AND($DF$4='DATA ENTRY'!D320),'DATA ENTRY'!R320,"")))</f>
        <v/>
      </c>
      <c r="DN321" s="107" t="str">
        <f>IF('DATA ENTRY'!CK320="","",IF('DATA ENTRY'!S320="","",IF(AND($DF$4='DATA ENTRY'!D320),'DATA ENTRY'!S320,"")))</f>
        <v/>
      </c>
      <c r="DO321" s="3" t="str">
        <f>IF('DATA ENTRY'!CK320="","",IF('DATA ENTRY'!E320="","",IF(AND($DF$4='DATA ENTRY'!D320),'DATA ENTRY'!E320,"")))</f>
        <v/>
      </c>
      <c r="DP321" s="3" t="str">
        <f>IF('DATA ENTRY'!CK320="","",IF('DATA ENTRY'!D320="","",IF(AND($DF$4='DATA ENTRY'!D320),'DATA ENTRY'!D320,"")))</f>
        <v/>
      </c>
      <c r="DQ321" s="3" t="str">
        <f>IF('DATA ENTRY'!CK320="","",IF('DATA ENTRY'!W320="","",IF(AND($DF$4='DATA ENTRY'!D320),'DATA ENTRY'!W320,"")))</f>
        <v/>
      </c>
      <c r="DR321" s="3" t="str">
        <f>IF('DATA ENTRY'!CK320="","",IF('DATA ENTRY'!X320="","",IF(AND($DF$4='DATA ENTRY'!D320),'DATA ENTRY'!X320,"")))</f>
        <v/>
      </c>
      <c r="DS321" s="108" t="str">
        <f t="shared" si="75"/>
        <v/>
      </c>
      <c r="DT321" s="108" t="str">
        <f>IF('DATA ENTRY'!CK320="","",IF('DATA ENTRY'!D320="","",IF(AND($DF$4='DATA ENTRY'!D320),'DATA ENTRY'!G320,"")))</f>
        <v/>
      </c>
      <c r="DY321">
        <f t="shared" si="76"/>
        <v>0</v>
      </c>
      <c r="EB321" t="str">
        <f t="shared" si="77"/>
        <v/>
      </c>
      <c r="EC321" t="str">
        <f t="shared" si="78"/>
        <v/>
      </c>
      <c r="ED321" s="224">
        <v>315</v>
      </c>
      <c r="EE321" s="3" t="str">
        <f>IF('DATA ENTRY'!CK320="","",IF('DATA ENTRY'!B320="","",IF(AND($EF$4='DATA ENTRY'!G320,$EH$4='DATA ENTRY'!F320),'DATA ENTRY'!B320,"")))</f>
        <v/>
      </c>
      <c r="EF321" s="3" t="str">
        <f>IF('DATA ENTRY'!CK320="","",IF('DATA ENTRY'!C320="","",IF(AND($EF$4='DATA ENTRY'!G320,$EH$4='DATA ENTRY'!F320),'DATA ENTRY'!C320,"")))</f>
        <v/>
      </c>
      <c r="EG321" s="4" t="str">
        <f>IF('DATA ENTRY'!CK320="","",IF('DATA ENTRY'!I320="","",IF(AND($EF$4='DATA ENTRY'!G320,$EH$4='DATA ENTRY'!F320),'DATA ENTRY'!I320,"")))</f>
        <v/>
      </c>
      <c r="EH321" s="4" t="str">
        <f>IF('DATA ENTRY'!CK320="","",IF('DATA ENTRY'!CK320="","",IF(AND($EF$4='DATA ENTRY'!G320,$EH$4='DATA ENTRY'!F320),'DATA ENTRY'!CK320,"")))</f>
        <v/>
      </c>
      <c r="EI321" s="3" t="str">
        <f>IF('DATA ENTRY'!CK320="","",IF('DATA ENTRY'!N320="","",IF(AND($EF$4='DATA ENTRY'!G320,$EH$4='DATA ENTRY'!F320),'DATA ENTRY'!N320,"")))</f>
        <v/>
      </c>
      <c r="EJ321" s="107" t="str">
        <f>IF('DATA ENTRY'!CK320="","",IF('DATA ENTRY'!O320="","",IF(AND($EF$4='DATA ENTRY'!G320,$EH$4='DATA ENTRY'!F320),'DATA ENTRY'!O320,"")))</f>
        <v/>
      </c>
      <c r="EK321" s="3" t="str">
        <f>IF('DATA ENTRY'!CK320="","",IF('DATA ENTRY'!P320="","",IF(AND($EF$4='DATA ENTRY'!G320,$EH$4='DATA ENTRY'!F320),'DATA ENTRY'!P320,"")))</f>
        <v/>
      </c>
      <c r="EL321" s="107" t="str">
        <f>IF('DATA ENTRY'!CK320="","",IF('DATA ENTRY'!Q320="","",IF(AND($EF$4='DATA ENTRY'!G320,$EH$4='DATA ENTRY'!F320),'DATA ENTRY'!Q320,"")))</f>
        <v/>
      </c>
      <c r="EM321" s="3" t="str">
        <f>IF('DATA ENTRY'!CK320="","",IF('DATA ENTRY'!R320="","",IF(AND($EF$4='DATA ENTRY'!G320,$EH$4='DATA ENTRY'!F320),'DATA ENTRY'!R320,"")))</f>
        <v/>
      </c>
      <c r="EN321" s="107" t="str">
        <f>IF('DATA ENTRY'!CK320="","",IF('DATA ENTRY'!S320="","",IF(AND($EF$4='DATA ENTRY'!G320,$EH$4='DATA ENTRY'!F320),'DATA ENTRY'!S320,"")))</f>
        <v/>
      </c>
      <c r="EO321" s="3" t="str">
        <f>IF('DATA ENTRY'!CK320="","",IF('DATA ENTRY'!E320="","",IF(AND($EF$4='DATA ENTRY'!G320,$EH$4='DATA ENTRY'!F320),'DATA ENTRY'!E320,"")))</f>
        <v/>
      </c>
      <c r="EP321" s="3" t="str">
        <f>IF('DATA ENTRY'!CK320="","",IF('DATA ENTRY'!D320="","",IF(AND($EF$4='DATA ENTRY'!G320,$EH$4='DATA ENTRY'!F320),'DATA ENTRY'!D320,"")))</f>
        <v/>
      </c>
      <c r="EQ321" s="3" t="str">
        <f>IF('DATA ENTRY'!CK320="","",IF('DATA ENTRY'!W320="","",IF(AND($EF$4='DATA ENTRY'!G320,$EH$4='DATA ENTRY'!F320),'DATA ENTRY'!W320,"")))</f>
        <v/>
      </c>
      <c r="ER321" s="3" t="str">
        <f>IF('DATA ENTRY'!CK320="","",IF('DATA ENTRY'!X320="","",IF(AND($EF$4='DATA ENTRY'!G320,$EH$4='DATA ENTRY'!F320),'DATA ENTRY'!X320,"")))</f>
        <v/>
      </c>
      <c r="ES321" s="108" t="str">
        <f t="shared" si="79"/>
        <v/>
      </c>
      <c r="ET321" s="108" t="str">
        <f>IF('DATA ENTRY'!CK320="","",IF('DATA ENTRY'!D320="","",IF(AND($EF$4='DATA ENTRY'!G320,$EH$4='DATA ENTRY'!F320),'DATA ENTRY'!G320,"")))</f>
        <v/>
      </c>
      <c r="EY321">
        <f t="shared" si="80"/>
        <v>0</v>
      </c>
    </row>
    <row r="322" spans="1:155">
      <c r="A322" t="str">
        <f>IF(S322=0,"",1+(MAX($A$7:A321)))</f>
        <v/>
      </c>
      <c r="B322" s="224">
        <v>316</v>
      </c>
      <c r="C322" s="3" t="str">
        <f>IF('DATA ENTRY'!CK321="","",IF('DATA ENTRY'!B321="","",IF($D$4="All Post",'DATA ENTRY'!B321,IF(AND($D$4='DATA ENTRY'!CK321),'DATA ENTRY'!B321,""))))</f>
        <v/>
      </c>
      <c r="D322" s="3" t="str">
        <f>IF('DATA ENTRY'!CK321="","",IF('DATA ENTRY'!C321="","",IF($D$4="All Post",'DATA ENTRY'!C321,IF(AND($D$4='DATA ENTRY'!CK321),'DATA ENTRY'!C321,""))))</f>
        <v/>
      </c>
      <c r="E322" s="4" t="str">
        <f>IF('DATA ENTRY'!CK321="","",IF('DATA ENTRY'!I321="","",IF($D$4="All Post",'DATA ENTRY'!I321,IF(AND($D$4='DATA ENTRY'!CK321),'DATA ENTRY'!I321,""))))</f>
        <v/>
      </c>
      <c r="F322" s="4" t="str">
        <f>IF('DATA ENTRY'!CK321="","",IF('DATA ENTRY'!CK321="","",IF($D$4="All Post",'DATA ENTRY'!CK321,IF(AND($D$4='DATA ENTRY'!CK321),'DATA ENTRY'!CK321,""))))</f>
        <v/>
      </c>
      <c r="G322" s="3" t="str">
        <f>IF('DATA ENTRY'!CK321="","",IF('DATA ENTRY'!N321="","",IF($D$4="All Post",'DATA ENTRY'!N321,IF(AND($D$4='DATA ENTRY'!CK321),'DATA ENTRY'!N321,""))))</f>
        <v/>
      </c>
      <c r="H322" s="107" t="str">
        <f>IF('DATA ENTRY'!CK321="","",IF('DATA ENTRY'!O321="","",IF($D$4="All Post",'DATA ENTRY'!O321,IF(AND($D$4='DATA ENTRY'!CK321),'DATA ENTRY'!O321,""))))</f>
        <v/>
      </c>
      <c r="I322" s="3" t="str">
        <f>IF('DATA ENTRY'!CK321="","",IF('DATA ENTRY'!P321="","",IF($D$4="All Post",'DATA ENTRY'!P321,IF(AND($D$4='DATA ENTRY'!CK321),'DATA ENTRY'!P321,""))))</f>
        <v/>
      </c>
      <c r="J322" s="107" t="str">
        <f>IF('DATA ENTRY'!CK321="","",IF('DATA ENTRY'!Q321="","",IF($D$4="All Post",'DATA ENTRY'!Q321,IF(AND($D$4='DATA ENTRY'!CK321),'DATA ENTRY'!Q321,""))))</f>
        <v/>
      </c>
      <c r="K322" s="3" t="str">
        <f>IF('DATA ENTRY'!CK321="","",IF('DATA ENTRY'!R321="","",IF($D$4="All Post",'DATA ENTRY'!R321,IF(AND($D$4='DATA ENTRY'!CK321),'DATA ENTRY'!R321,""))))</f>
        <v/>
      </c>
      <c r="L322" s="3" t="str">
        <f>IF('DATA ENTRY'!CK321="","",IF('DATA ENTRY'!S321="","",IF($D$4="All Post",'DATA ENTRY'!S321,IF(AND($D$4='DATA ENTRY'!CK321),'DATA ENTRY'!S321,""))))</f>
        <v/>
      </c>
      <c r="M322" s="3" t="str">
        <f>IF('DATA ENTRY'!CK321="","",IF('DATA ENTRY'!E321="","",IF($D$4="All Post",'DATA ENTRY'!E321,IF(AND($D$4='DATA ENTRY'!CK321),'DATA ENTRY'!E321,""))))</f>
        <v/>
      </c>
      <c r="N322" s="3" t="str">
        <f>IF('DATA ENTRY'!CK321="","",IF('DATA ENTRY'!W321="","",IF($D$4="All Post",'DATA ENTRY'!W321,IF(AND($D$4='DATA ENTRY'!CK321),'DATA ENTRY'!W321,""))))</f>
        <v/>
      </c>
      <c r="O322" s="3" t="str">
        <f>IF('DATA ENTRY'!CK321="","",IF('DATA ENTRY'!X321="","",IF($D$4="All Post",'DATA ENTRY'!X321,IF(AND($D$4='DATA ENTRY'!CK321),'DATA ENTRY'!X321,""))))</f>
        <v/>
      </c>
      <c r="P322" s="3" t="str">
        <f>IF('DATA ENTRY'!CK321="","",IF('DATA ENTRY'!G321="","",IF($D$4="All Post",'DATA ENTRY'!G321,IF(AND($D$4='DATA ENTRY'!CK321),'DATA ENTRY'!G321,""))))</f>
        <v/>
      </c>
      <c r="S322">
        <f t="shared" si="67"/>
        <v>0</v>
      </c>
      <c r="T322" t="str">
        <f t="shared" si="68"/>
        <v/>
      </c>
      <c r="BZ322" t="str">
        <f t="shared" si="69"/>
        <v/>
      </c>
      <c r="CA322" t="str">
        <f t="shared" si="70"/>
        <v/>
      </c>
      <c r="CB322" s="224">
        <v>316</v>
      </c>
      <c r="CC322" s="3" t="str">
        <f>IF('DATA ENTRY'!CK321="","",IF('DATA ENTRY'!B321="","",IF(AND($CD$4='DATA ENTRY'!CK321,$CG$4='DATA ENTRY'!D321),'DATA ENTRY'!B321,"")))</f>
        <v/>
      </c>
      <c r="CD322" s="3" t="str">
        <f>IF('DATA ENTRY'!CK321="","",IF('DATA ENTRY'!C321="","",IF(AND($CD$4='DATA ENTRY'!CK321,$CG$4='DATA ENTRY'!D321),'DATA ENTRY'!C321,"")))</f>
        <v/>
      </c>
      <c r="CE322" s="4" t="str">
        <f>IF('DATA ENTRY'!CK321="","",IF('DATA ENTRY'!I321="","",IF(AND($CD$4='DATA ENTRY'!CK321,$CG$4='DATA ENTRY'!D321),'DATA ENTRY'!I321,"")))</f>
        <v/>
      </c>
      <c r="CF322" s="4" t="str">
        <f>IF('DATA ENTRY'!CK321="","",IF('DATA ENTRY'!CK321="","",IF(AND($CD$4='DATA ENTRY'!CK321,$CG$4='DATA ENTRY'!D321),'DATA ENTRY'!CK321,"")))</f>
        <v/>
      </c>
      <c r="CG322" s="3" t="str">
        <f>IF('DATA ENTRY'!CK321="","",IF('DATA ENTRY'!N321="","",IF(AND($CD$4='DATA ENTRY'!CK321,$CG$4='DATA ENTRY'!D321),'DATA ENTRY'!N321,"")))</f>
        <v/>
      </c>
      <c r="CH322" s="107" t="str">
        <f>IF('DATA ENTRY'!CK321="","",IF('DATA ENTRY'!O321="","",IF(AND($CD$4='DATA ENTRY'!CK321,$CG$4='DATA ENTRY'!D321),'DATA ENTRY'!O321,"")))</f>
        <v/>
      </c>
      <c r="CI322" s="3" t="str">
        <f>IF('DATA ENTRY'!CK321="","",IF('DATA ENTRY'!P321="","",IF(AND($CD$4='DATA ENTRY'!CK321,$CG$4='DATA ENTRY'!D321),'DATA ENTRY'!P321,"")))</f>
        <v/>
      </c>
      <c r="CJ322" s="107" t="str">
        <f>IF('DATA ENTRY'!CK321="","",IF('DATA ENTRY'!Q321="","",IF(AND($CD$4='DATA ENTRY'!CK321,$CG$4='DATA ENTRY'!D321),'DATA ENTRY'!Q321,"")))</f>
        <v/>
      </c>
      <c r="CK322" s="3" t="str">
        <f>IF('DATA ENTRY'!CK321="","",IF('DATA ENTRY'!R321="","",IF(AND($CD$4='DATA ENTRY'!CK321,$CG$4='DATA ENTRY'!D321),'DATA ENTRY'!R321,"")))</f>
        <v/>
      </c>
      <c r="CL322" s="3" t="str">
        <f>IF('DATA ENTRY'!CK321="","",IF('DATA ENTRY'!S321="","",IF(AND($CD$4='DATA ENTRY'!CK321,$CG$4='DATA ENTRY'!D321),'DATA ENTRY'!S321,"")))</f>
        <v/>
      </c>
      <c r="CM322" s="3" t="str">
        <f>IF('DATA ENTRY'!CK321="","",IF('DATA ENTRY'!E321="","",IF(AND($CD$4='DATA ENTRY'!CK321,$CG$4='DATA ENTRY'!D321),'DATA ENTRY'!E321,"")))</f>
        <v/>
      </c>
      <c r="CN322" s="3" t="str">
        <f>IF('DATA ENTRY'!CK321="","",IF('DATA ENTRY'!W321="","",IF(AND($CD$4='DATA ENTRY'!CK321,$CG$4='DATA ENTRY'!D321),'DATA ENTRY'!W321,"")))</f>
        <v/>
      </c>
      <c r="CO322" s="3" t="str">
        <f>IF('DATA ENTRY'!CK321="","",IF('DATA ENTRY'!X321="","",IF(AND($CD$4='DATA ENTRY'!CK321,$CG$4='DATA ENTRY'!D321),'DATA ENTRY'!X321,"")))</f>
        <v/>
      </c>
      <c r="CP322" s="108" t="str">
        <f t="shared" si="71"/>
        <v/>
      </c>
      <c r="CQ322" s="108" t="str">
        <f>IF('DATA ENTRY'!CK321="","",IF('DATA ENTRY'!G321="","",IF(AND($CD$4='DATA ENTRY'!CK321,$CG$4='DATA ENTRY'!D321),'DATA ENTRY'!G321,"")))</f>
        <v/>
      </c>
      <c r="CR322" s="230" t="str">
        <f>IF('DATA ENTRY'!CK321="","",IF('DATA ENTRY'!D321="","",IF(AND($CD$4='DATA ENTRY'!CK321,$CG$4='DATA ENTRY'!D321),'DATA ENTRY'!D321,"")))</f>
        <v/>
      </c>
      <c r="CS322">
        <f t="shared" si="72"/>
        <v>0</v>
      </c>
      <c r="CT322">
        <f t="shared" si="73"/>
        <v>0</v>
      </c>
      <c r="CV322" s="139"/>
      <c r="CX322">
        <f t="shared" si="74"/>
        <v>0</v>
      </c>
      <c r="DB322" t="str">
        <f t="shared" si="81"/>
        <v/>
      </c>
      <c r="DC322" t="str">
        <f t="shared" si="82"/>
        <v/>
      </c>
      <c r="DD322" s="224">
        <v>316</v>
      </c>
      <c r="DE322" s="3" t="str">
        <f>IF('DATA ENTRY'!CK321="","",IF('DATA ENTRY'!B321="","",IF(AND($DF$4='DATA ENTRY'!D321),'DATA ENTRY'!B321,"")))</f>
        <v/>
      </c>
      <c r="DF322" s="3" t="str">
        <f>IF('DATA ENTRY'!CK321="","",IF('DATA ENTRY'!C321="","",IF(AND($DF$4='DATA ENTRY'!D321),'DATA ENTRY'!C321,"")))</f>
        <v/>
      </c>
      <c r="DG322" s="4" t="str">
        <f>IF('DATA ENTRY'!CK321="","",IF('DATA ENTRY'!I321="","",IF(AND($DF$4='DATA ENTRY'!D321),'DATA ENTRY'!I321,"")))</f>
        <v/>
      </c>
      <c r="DH322" s="4" t="str">
        <f>IF('DATA ENTRY'!CK321="","",IF('DATA ENTRY'!CK321="","",IF(AND($DF$4='DATA ENTRY'!D321),'DATA ENTRY'!CK321,"")))</f>
        <v/>
      </c>
      <c r="DI322" s="3" t="str">
        <f>IF('DATA ENTRY'!CK321="","",IF('DATA ENTRY'!N321="","",IF(AND($DF$4='DATA ENTRY'!D321),'DATA ENTRY'!N321,"")))</f>
        <v/>
      </c>
      <c r="DJ322" s="107" t="str">
        <f>IF('DATA ENTRY'!CK321="","",IF('DATA ENTRY'!O321="","",IF(AND($DF$4='DATA ENTRY'!D321),'DATA ENTRY'!O321,"")))</f>
        <v/>
      </c>
      <c r="DK322" s="3" t="str">
        <f>IF('DATA ENTRY'!CK321="","",IF('DATA ENTRY'!P321="","",IF(AND($DF$4='DATA ENTRY'!D321),'DATA ENTRY'!P321,"")))</f>
        <v/>
      </c>
      <c r="DL322" s="107" t="str">
        <f>IF('DATA ENTRY'!CK321="","",IF('DATA ENTRY'!Q321="","",IF(AND($DF$4='DATA ENTRY'!D321),'DATA ENTRY'!Q321,"")))</f>
        <v/>
      </c>
      <c r="DM322" s="3" t="str">
        <f>IF('DATA ENTRY'!CK321="","",IF('DATA ENTRY'!R321="","",IF(AND($DF$4='DATA ENTRY'!D321),'DATA ENTRY'!R321,"")))</f>
        <v/>
      </c>
      <c r="DN322" s="107" t="str">
        <f>IF('DATA ENTRY'!CK321="","",IF('DATA ENTRY'!S321="","",IF(AND($DF$4='DATA ENTRY'!D321),'DATA ENTRY'!S321,"")))</f>
        <v/>
      </c>
      <c r="DO322" s="3" t="str">
        <f>IF('DATA ENTRY'!CK321="","",IF('DATA ENTRY'!E321="","",IF(AND($DF$4='DATA ENTRY'!D321),'DATA ENTRY'!E321,"")))</f>
        <v/>
      </c>
      <c r="DP322" s="3" t="str">
        <f>IF('DATA ENTRY'!CK321="","",IF('DATA ENTRY'!D321="","",IF(AND($DF$4='DATA ENTRY'!D321),'DATA ENTRY'!D321,"")))</f>
        <v/>
      </c>
      <c r="DQ322" s="3" t="str">
        <f>IF('DATA ENTRY'!CK321="","",IF('DATA ENTRY'!W321="","",IF(AND($DF$4='DATA ENTRY'!D321),'DATA ENTRY'!W321,"")))</f>
        <v/>
      </c>
      <c r="DR322" s="3" t="str">
        <f>IF('DATA ENTRY'!CK321="","",IF('DATA ENTRY'!X321="","",IF(AND($DF$4='DATA ENTRY'!D321),'DATA ENTRY'!X321,"")))</f>
        <v/>
      </c>
      <c r="DS322" s="108" t="str">
        <f t="shared" si="75"/>
        <v/>
      </c>
      <c r="DT322" s="108" t="str">
        <f>IF('DATA ENTRY'!CK321="","",IF('DATA ENTRY'!D321="","",IF(AND($DF$4='DATA ENTRY'!D321),'DATA ENTRY'!G321,"")))</f>
        <v/>
      </c>
      <c r="DY322">
        <f t="shared" si="76"/>
        <v>0</v>
      </c>
      <c r="EB322" t="str">
        <f t="shared" si="77"/>
        <v/>
      </c>
      <c r="EC322" t="str">
        <f t="shared" si="78"/>
        <v/>
      </c>
      <c r="ED322" s="224">
        <v>316</v>
      </c>
      <c r="EE322" s="3" t="str">
        <f>IF('DATA ENTRY'!CK321="","",IF('DATA ENTRY'!B321="","",IF(AND($EF$4='DATA ENTRY'!G321,$EH$4='DATA ENTRY'!F321),'DATA ENTRY'!B321,"")))</f>
        <v/>
      </c>
      <c r="EF322" s="3" t="str">
        <f>IF('DATA ENTRY'!CK321="","",IF('DATA ENTRY'!C321="","",IF(AND($EF$4='DATA ENTRY'!G321,$EH$4='DATA ENTRY'!F321),'DATA ENTRY'!C321,"")))</f>
        <v/>
      </c>
      <c r="EG322" s="4" t="str">
        <f>IF('DATA ENTRY'!CK321="","",IF('DATA ENTRY'!I321="","",IF(AND($EF$4='DATA ENTRY'!G321,$EH$4='DATA ENTRY'!F321),'DATA ENTRY'!I321,"")))</f>
        <v/>
      </c>
      <c r="EH322" s="4" t="str">
        <f>IF('DATA ENTRY'!CK321="","",IF('DATA ENTRY'!CK321="","",IF(AND($EF$4='DATA ENTRY'!G321,$EH$4='DATA ENTRY'!F321),'DATA ENTRY'!CK321,"")))</f>
        <v/>
      </c>
      <c r="EI322" s="3" t="str">
        <f>IF('DATA ENTRY'!CK321="","",IF('DATA ENTRY'!N321="","",IF(AND($EF$4='DATA ENTRY'!G321,$EH$4='DATA ENTRY'!F321),'DATA ENTRY'!N321,"")))</f>
        <v/>
      </c>
      <c r="EJ322" s="107" t="str">
        <f>IF('DATA ENTRY'!CK321="","",IF('DATA ENTRY'!O321="","",IF(AND($EF$4='DATA ENTRY'!G321,$EH$4='DATA ENTRY'!F321),'DATA ENTRY'!O321,"")))</f>
        <v/>
      </c>
      <c r="EK322" s="3" t="str">
        <f>IF('DATA ENTRY'!CK321="","",IF('DATA ENTRY'!P321="","",IF(AND($EF$4='DATA ENTRY'!G321,$EH$4='DATA ENTRY'!F321),'DATA ENTRY'!P321,"")))</f>
        <v/>
      </c>
      <c r="EL322" s="107" t="str">
        <f>IF('DATA ENTRY'!CK321="","",IF('DATA ENTRY'!Q321="","",IF(AND($EF$4='DATA ENTRY'!G321,$EH$4='DATA ENTRY'!F321),'DATA ENTRY'!Q321,"")))</f>
        <v/>
      </c>
      <c r="EM322" s="3" t="str">
        <f>IF('DATA ENTRY'!CK321="","",IF('DATA ENTRY'!R321="","",IF(AND($EF$4='DATA ENTRY'!G321,$EH$4='DATA ENTRY'!F321),'DATA ENTRY'!R321,"")))</f>
        <v/>
      </c>
      <c r="EN322" s="107" t="str">
        <f>IF('DATA ENTRY'!CK321="","",IF('DATA ENTRY'!S321="","",IF(AND($EF$4='DATA ENTRY'!G321,$EH$4='DATA ENTRY'!F321),'DATA ENTRY'!S321,"")))</f>
        <v/>
      </c>
      <c r="EO322" s="3" t="str">
        <f>IF('DATA ENTRY'!CK321="","",IF('DATA ENTRY'!E321="","",IF(AND($EF$4='DATA ENTRY'!G321,$EH$4='DATA ENTRY'!F321),'DATA ENTRY'!E321,"")))</f>
        <v/>
      </c>
      <c r="EP322" s="3" t="str">
        <f>IF('DATA ENTRY'!CK321="","",IF('DATA ENTRY'!D321="","",IF(AND($EF$4='DATA ENTRY'!G321,$EH$4='DATA ENTRY'!F321),'DATA ENTRY'!D321,"")))</f>
        <v/>
      </c>
      <c r="EQ322" s="3" t="str">
        <f>IF('DATA ENTRY'!CK321="","",IF('DATA ENTRY'!W321="","",IF(AND($EF$4='DATA ENTRY'!G321,$EH$4='DATA ENTRY'!F321),'DATA ENTRY'!W321,"")))</f>
        <v/>
      </c>
      <c r="ER322" s="3" t="str">
        <f>IF('DATA ENTRY'!CK321="","",IF('DATA ENTRY'!X321="","",IF(AND($EF$4='DATA ENTRY'!G321,$EH$4='DATA ENTRY'!F321),'DATA ENTRY'!X321,"")))</f>
        <v/>
      </c>
      <c r="ES322" s="108" t="str">
        <f t="shared" si="79"/>
        <v/>
      </c>
      <c r="ET322" s="108" t="str">
        <f>IF('DATA ENTRY'!CK321="","",IF('DATA ENTRY'!D321="","",IF(AND($EF$4='DATA ENTRY'!G321,$EH$4='DATA ENTRY'!F321),'DATA ENTRY'!G321,"")))</f>
        <v/>
      </c>
      <c r="EY322">
        <f t="shared" si="80"/>
        <v>0</v>
      </c>
    </row>
    <row r="323" spans="1:155">
      <c r="A323" t="str">
        <f>IF(S323=0,"",1+(MAX($A$7:A322)))</f>
        <v/>
      </c>
      <c r="B323" s="224">
        <v>317</v>
      </c>
      <c r="C323" s="3" t="str">
        <f>IF('DATA ENTRY'!CK322="","",IF('DATA ENTRY'!B322="","",IF($D$4="All Post",'DATA ENTRY'!B322,IF(AND($D$4='DATA ENTRY'!CK322),'DATA ENTRY'!B322,""))))</f>
        <v/>
      </c>
      <c r="D323" s="3" t="str">
        <f>IF('DATA ENTRY'!CK322="","",IF('DATA ENTRY'!C322="","",IF($D$4="All Post",'DATA ENTRY'!C322,IF(AND($D$4='DATA ENTRY'!CK322),'DATA ENTRY'!C322,""))))</f>
        <v/>
      </c>
      <c r="E323" s="4" t="str">
        <f>IF('DATA ENTRY'!CK322="","",IF('DATA ENTRY'!I322="","",IF($D$4="All Post",'DATA ENTRY'!I322,IF(AND($D$4='DATA ENTRY'!CK322),'DATA ENTRY'!I322,""))))</f>
        <v/>
      </c>
      <c r="F323" s="4" t="str">
        <f>IF('DATA ENTRY'!CK322="","",IF('DATA ENTRY'!CK322="","",IF($D$4="All Post",'DATA ENTRY'!CK322,IF(AND($D$4='DATA ENTRY'!CK322),'DATA ENTRY'!CK322,""))))</f>
        <v/>
      </c>
      <c r="G323" s="3" t="str">
        <f>IF('DATA ENTRY'!CK322="","",IF('DATA ENTRY'!N322="","",IF($D$4="All Post",'DATA ENTRY'!N322,IF(AND($D$4='DATA ENTRY'!CK322),'DATA ENTRY'!N322,""))))</f>
        <v/>
      </c>
      <c r="H323" s="107" t="str">
        <f>IF('DATA ENTRY'!CK322="","",IF('DATA ENTRY'!O322="","",IF($D$4="All Post",'DATA ENTRY'!O322,IF(AND($D$4='DATA ENTRY'!CK322),'DATA ENTRY'!O322,""))))</f>
        <v/>
      </c>
      <c r="I323" s="3" t="str">
        <f>IF('DATA ENTRY'!CK322="","",IF('DATA ENTRY'!P322="","",IF($D$4="All Post",'DATA ENTRY'!P322,IF(AND($D$4='DATA ENTRY'!CK322),'DATA ENTRY'!P322,""))))</f>
        <v/>
      </c>
      <c r="J323" s="107" t="str">
        <f>IF('DATA ENTRY'!CK322="","",IF('DATA ENTRY'!Q322="","",IF($D$4="All Post",'DATA ENTRY'!Q322,IF(AND($D$4='DATA ENTRY'!CK322),'DATA ENTRY'!Q322,""))))</f>
        <v/>
      </c>
      <c r="K323" s="3" t="str">
        <f>IF('DATA ENTRY'!CK322="","",IF('DATA ENTRY'!R322="","",IF($D$4="All Post",'DATA ENTRY'!R322,IF(AND($D$4='DATA ENTRY'!CK322),'DATA ENTRY'!R322,""))))</f>
        <v/>
      </c>
      <c r="L323" s="3" t="str">
        <f>IF('DATA ENTRY'!CK322="","",IF('DATA ENTRY'!S322="","",IF($D$4="All Post",'DATA ENTRY'!S322,IF(AND($D$4='DATA ENTRY'!CK322),'DATA ENTRY'!S322,""))))</f>
        <v/>
      </c>
      <c r="M323" s="3" t="str">
        <f>IF('DATA ENTRY'!CK322="","",IF('DATA ENTRY'!E322="","",IF($D$4="All Post",'DATA ENTRY'!E322,IF(AND($D$4='DATA ENTRY'!CK322),'DATA ENTRY'!E322,""))))</f>
        <v/>
      </c>
      <c r="N323" s="3" t="str">
        <f>IF('DATA ENTRY'!CK322="","",IF('DATA ENTRY'!W322="","",IF($D$4="All Post",'DATA ENTRY'!W322,IF(AND($D$4='DATA ENTRY'!CK322),'DATA ENTRY'!W322,""))))</f>
        <v/>
      </c>
      <c r="O323" s="3" t="str">
        <f>IF('DATA ENTRY'!CK322="","",IF('DATA ENTRY'!X322="","",IF($D$4="All Post",'DATA ENTRY'!X322,IF(AND($D$4='DATA ENTRY'!CK322),'DATA ENTRY'!X322,""))))</f>
        <v/>
      </c>
      <c r="P323" s="3" t="str">
        <f>IF('DATA ENTRY'!CK322="","",IF('DATA ENTRY'!G322="","",IF($D$4="All Post",'DATA ENTRY'!G322,IF(AND($D$4='DATA ENTRY'!CK322),'DATA ENTRY'!G322,""))))</f>
        <v/>
      </c>
      <c r="S323">
        <f t="shared" si="67"/>
        <v>0</v>
      </c>
      <c r="T323" t="str">
        <f t="shared" si="68"/>
        <v/>
      </c>
      <c r="BZ323" t="str">
        <f t="shared" si="69"/>
        <v/>
      </c>
      <c r="CA323" t="str">
        <f t="shared" si="70"/>
        <v/>
      </c>
      <c r="CB323" s="224">
        <v>317</v>
      </c>
      <c r="CC323" s="3" t="str">
        <f>IF('DATA ENTRY'!CK322="","",IF('DATA ENTRY'!B322="","",IF(AND($CD$4='DATA ENTRY'!CK322,$CG$4='DATA ENTRY'!D322),'DATA ENTRY'!B322,"")))</f>
        <v/>
      </c>
      <c r="CD323" s="3" t="str">
        <f>IF('DATA ENTRY'!CK322="","",IF('DATA ENTRY'!C322="","",IF(AND($CD$4='DATA ENTRY'!CK322,$CG$4='DATA ENTRY'!D322),'DATA ENTRY'!C322,"")))</f>
        <v/>
      </c>
      <c r="CE323" s="4" t="str">
        <f>IF('DATA ENTRY'!CK322="","",IF('DATA ENTRY'!I322="","",IF(AND($CD$4='DATA ENTRY'!CK322,$CG$4='DATA ENTRY'!D322),'DATA ENTRY'!I322,"")))</f>
        <v/>
      </c>
      <c r="CF323" s="4" t="str">
        <f>IF('DATA ENTRY'!CK322="","",IF('DATA ENTRY'!CK322="","",IF(AND($CD$4='DATA ENTRY'!CK322,$CG$4='DATA ENTRY'!D322),'DATA ENTRY'!CK322,"")))</f>
        <v/>
      </c>
      <c r="CG323" s="3" t="str">
        <f>IF('DATA ENTRY'!CK322="","",IF('DATA ENTRY'!N322="","",IF(AND($CD$4='DATA ENTRY'!CK322,$CG$4='DATA ENTRY'!D322),'DATA ENTRY'!N322,"")))</f>
        <v/>
      </c>
      <c r="CH323" s="107" t="str">
        <f>IF('DATA ENTRY'!CK322="","",IF('DATA ENTRY'!O322="","",IF(AND($CD$4='DATA ENTRY'!CK322,$CG$4='DATA ENTRY'!D322),'DATA ENTRY'!O322,"")))</f>
        <v/>
      </c>
      <c r="CI323" s="3" t="str">
        <f>IF('DATA ENTRY'!CK322="","",IF('DATA ENTRY'!P322="","",IF(AND($CD$4='DATA ENTRY'!CK322,$CG$4='DATA ENTRY'!D322),'DATA ENTRY'!P322,"")))</f>
        <v/>
      </c>
      <c r="CJ323" s="107" t="str">
        <f>IF('DATA ENTRY'!CK322="","",IF('DATA ENTRY'!Q322="","",IF(AND($CD$4='DATA ENTRY'!CK322,$CG$4='DATA ENTRY'!D322),'DATA ENTRY'!Q322,"")))</f>
        <v/>
      </c>
      <c r="CK323" s="3" t="str">
        <f>IF('DATA ENTRY'!CK322="","",IF('DATA ENTRY'!R322="","",IF(AND($CD$4='DATA ENTRY'!CK322,$CG$4='DATA ENTRY'!D322),'DATA ENTRY'!R322,"")))</f>
        <v/>
      </c>
      <c r="CL323" s="3" t="str">
        <f>IF('DATA ENTRY'!CK322="","",IF('DATA ENTRY'!S322="","",IF(AND($CD$4='DATA ENTRY'!CK322,$CG$4='DATA ENTRY'!D322),'DATA ENTRY'!S322,"")))</f>
        <v/>
      </c>
      <c r="CM323" s="3" t="str">
        <f>IF('DATA ENTRY'!CK322="","",IF('DATA ENTRY'!E322="","",IF(AND($CD$4='DATA ENTRY'!CK322,$CG$4='DATA ENTRY'!D322),'DATA ENTRY'!E322,"")))</f>
        <v/>
      </c>
      <c r="CN323" s="3" t="str">
        <f>IF('DATA ENTRY'!CK322="","",IF('DATA ENTRY'!W322="","",IF(AND($CD$4='DATA ENTRY'!CK322,$CG$4='DATA ENTRY'!D322),'DATA ENTRY'!W322,"")))</f>
        <v/>
      </c>
      <c r="CO323" s="3" t="str">
        <f>IF('DATA ENTRY'!CK322="","",IF('DATA ENTRY'!X322="","",IF(AND($CD$4='DATA ENTRY'!CK322,$CG$4='DATA ENTRY'!D322),'DATA ENTRY'!X322,"")))</f>
        <v/>
      </c>
      <c r="CP323" s="108" t="str">
        <f t="shared" si="71"/>
        <v/>
      </c>
      <c r="CQ323" s="108" t="str">
        <f>IF('DATA ENTRY'!CK322="","",IF('DATA ENTRY'!G322="","",IF(AND($CD$4='DATA ENTRY'!CK322,$CG$4='DATA ENTRY'!D322),'DATA ENTRY'!G322,"")))</f>
        <v/>
      </c>
      <c r="CR323" s="230" t="str">
        <f>IF('DATA ENTRY'!CK322="","",IF('DATA ENTRY'!D322="","",IF(AND($CD$4='DATA ENTRY'!CK322,$CG$4='DATA ENTRY'!D322),'DATA ENTRY'!D322,"")))</f>
        <v/>
      </c>
      <c r="CS323">
        <f t="shared" si="72"/>
        <v>0</v>
      </c>
      <c r="CT323">
        <f t="shared" si="73"/>
        <v>0</v>
      </c>
      <c r="CV323" s="139"/>
      <c r="CX323">
        <f t="shared" si="74"/>
        <v>0</v>
      </c>
      <c r="DB323" t="str">
        <f t="shared" si="81"/>
        <v/>
      </c>
      <c r="DC323" t="str">
        <f t="shared" si="82"/>
        <v/>
      </c>
      <c r="DD323" s="224">
        <v>317</v>
      </c>
      <c r="DE323" s="3" t="str">
        <f>IF('DATA ENTRY'!CK322="","",IF('DATA ENTRY'!B322="","",IF(AND($DF$4='DATA ENTRY'!D322),'DATA ENTRY'!B322,"")))</f>
        <v/>
      </c>
      <c r="DF323" s="3" t="str">
        <f>IF('DATA ENTRY'!CK322="","",IF('DATA ENTRY'!C322="","",IF(AND($DF$4='DATA ENTRY'!D322),'DATA ENTRY'!C322,"")))</f>
        <v/>
      </c>
      <c r="DG323" s="4" t="str">
        <f>IF('DATA ENTRY'!CK322="","",IF('DATA ENTRY'!I322="","",IF(AND($DF$4='DATA ENTRY'!D322),'DATA ENTRY'!I322,"")))</f>
        <v/>
      </c>
      <c r="DH323" s="4" t="str">
        <f>IF('DATA ENTRY'!CK322="","",IF('DATA ENTRY'!CK322="","",IF(AND($DF$4='DATA ENTRY'!D322),'DATA ENTRY'!CK322,"")))</f>
        <v/>
      </c>
      <c r="DI323" s="3" t="str">
        <f>IF('DATA ENTRY'!CK322="","",IF('DATA ENTRY'!N322="","",IF(AND($DF$4='DATA ENTRY'!D322),'DATA ENTRY'!N322,"")))</f>
        <v/>
      </c>
      <c r="DJ323" s="107" t="str">
        <f>IF('DATA ENTRY'!CK322="","",IF('DATA ENTRY'!O322="","",IF(AND($DF$4='DATA ENTRY'!D322),'DATA ENTRY'!O322,"")))</f>
        <v/>
      </c>
      <c r="DK323" s="3" t="str">
        <f>IF('DATA ENTRY'!CK322="","",IF('DATA ENTRY'!P322="","",IF(AND($DF$4='DATA ENTRY'!D322),'DATA ENTRY'!P322,"")))</f>
        <v/>
      </c>
      <c r="DL323" s="107" t="str">
        <f>IF('DATA ENTRY'!CK322="","",IF('DATA ENTRY'!Q322="","",IF(AND($DF$4='DATA ENTRY'!D322),'DATA ENTRY'!Q322,"")))</f>
        <v/>
      </c>
      <c r="DM323" s="3" t="str">
        <f>IF('DATA ENTRY'!CK322="","",IF('DATA ENTRY'!R322="","",IF(AND($DF$4='DATA ENTRY'!D322),'DATA ENTRY'!R322,"")))</f>
        <v/>
      </c>
      <c r="DN323" s="107" t="str">
        <f>IF('DATA ENTRY'!CK322="","",IF('DATA ENTRY'!S322="","",IF(AND($DF$4='DATA ENTRY'!D322),'DATA ENTRY'!S322,"")))</f>
        <v/>
      </c>
      <c r="DO323" s="3" t="str">
        <f>IF('DATA ENTRY'!CK322="","",IF('DATA ENTRY'!E322="","",IF(AND($DF$4='DATA ENTRY'!D322),'DATA ENTRY'!E322,"")))</f>
        <v/>
      </c>
      <c r="DP323" s="3" t="str">
        <f>IF('DATA ENTRY'!CK322="","",IF('DATA ENTRY'!D322="","",IF(AND($DF$4='DATA ENTRY'!D322),'DATA ENTRY'!D322,"")))</f>
        <v/>
      </c>
      <c r="DQ323" s="3" t="str">
        <f>IF('DATA ENTRY'!CK322="","",IF('DATA ENTRY'!W322="","",IF(AND($DF$4='DATA ENTRY'!D322),'DATA ENTRY'!W322,"")))</f>
        <v/>
      </c>
      <c r="DR323" s="3" t="str">
        <f>IF('DATA ENTRY'!CK322="","",IF('DATA ENTRY'!X322="","",IF(AND($DF$4='DATA ENTRY'!D322),'DATA ENTRY'!X322,"")))</f>
        <v/>
      </c>
      <c r="DS323" s="108" t="str">
        <f t="shared" si="75"/>
        <v/>
      </c>
      <c r="DT323" s="108" t="str">
        <f>IF('DATA ENTRY'!CK322="","",IF('DATA ENTRY'!D322="","",IF(AND($DF$4='DATA ENTRY'!D322),'DATA ENTRY'!G322,"")))</f>
        <v/>
      </c>
      <c r="DY323">
        <f t="shared" si="76"/>
        <v>0</v>
      </c>
      <c r="EB323" t="str">
        <f t="shared" si="77"/>
        <v/>
      </c>
      <c r="EC323" t="str">
        <f t="shared" si="78"/>
        <v/>
      </c>
      <c r="ED323" s="224">
        <v>317</v>
      </c>
      <c r="EE323" s="3" t="str">
        <f>IF('DATA ENTRY'!CK322="","",IF('DATA ENTRY'!B322="","",IF(AND($EF$4='DATA ENTRY'!G322,$EH$4='DATA ENTRY'!F322),'DATA ENTRY'!B322,"")))</f>
        <v/>
      </c>
      <c r="EF323" s="3" t="str">
        <f>IF('DATA ENTRY'!CK322="","",IF('DATA ENTRY'!C322="","",IF(AND($EF$4='DATA ENTRY'!G322,$EH$4='DATA ENTRY'!F322),'DATA ENTRY'!C322,"")))</f>
        <v/>
      </c>
      <c r="EG323" s="4" t="str">
        <f>IF('DATA ENTRY'!CK322="","",IF('DATA ENTRY'!I322="","",IF(AND($EF$4='DATA ENTRY'!G322,$EH$4='DATA ENTRY'!F322),'DATA ENTRY'!I322,"")))</f>
        <v/>
      </c>
      <c r="EH323" s="4" t="str">
        <f>IF('DATA ENTRY'!CK322="","",IF('DATA ENTRY'!CK322="","",IF(AND($EF$4='DATA ENTRY'!G322,$EH$4='DATA ENTRY'!F322),'DATA ENTRY'!CK322,"")))</f>
        <v/>
      </c>
      <c r="EI323" s="3" t="str">
        <f>IF('DATA ENTRY'!CK322="","",IF('DATA ENTRY'!N322="","",IF(AND($EF$4='DATA ENTRY'!G322,$EH$4='DATA ENTRY'!F322),'DATA ENTRY'!N322,"")))</f>
        <v/>
      </c>
      <c r="EJ323" s="107" t="str">
        <f>IF('DATA ENTRY'!CK322="","",IF('DATA ENTRY'!O322="","",IF(AND($EF$4='DATA ENTRY'!G322,$EH$4='DATA ENTRY'!F322),'DATA ENTRY'!O322,"")))</f>
        <v/>
      </c>
      <c r="EK323" s="3" t="str">
        <f>IF('DATA ENTRY'!CK322="","",IF('DATA ENTRY'!P322="","",IF(AND($EF$4='DATA ENTRY'!G322,$EH$4='DATA ENTRY'!F322),'DATA ENTRY'!P322,"")))</f>
        <v/>
      </c>
      <c r="EL323" s="107" t="str">
        <f>IF('DATA ENTRY'!CK322="","",IF('DATA ENTRY'!Q322="","",IF(AND($EF$4='DATA ENTRY'!G322,$EH$4='DATA ENTRY'!F322),'DATA ENTRY'!Q322,"")))</f>
        <v/>
      </c>
      <c r="EM323" s="3" t="str">
        <f>IF('DATA ENTRY'!CK322="","",IF('DATA ENTRY'!R322="","",IF(AND($EF$4='DATA ENTRY'!G322,$EH$4='DATA ENTRY'!F322),'DATA ENTRY'!R322,"")))</f>
        <v/>
      </c>
      <c r="EN323" s="107" t="str">
        <f>IF('DATA ENTRY'!CK322="","",IF('DATA ENTRY'!S322="","",IF(AND($EF$4='DATA ENTRY'!G322,$EH$4='DATA ENTRY'!F322),'DATA ENTRY'!S322,"")))</f>
        <v/>
      </c>
      <c r="EO323" s="3" t="str">
        <f>IF('DATA ENTRY'!CK322="","",IF('DATA ENTRY'!E322="","",IF(AND($EF$4='DATA ENTRY'!G322,$EH$4='DATA ENTRY'!F322),'DATA ENTRY'!E322,"")))</f>
        <v/>
      </c>
      <c r="EP323" s="3" t="str">
        <f>IF('DATA ENTRY'!CK322="","",IF('DATA ENTRY'!D322="","",IF(AND($EF$4='DATA ENTRY'!G322,$EH$4='DATA ENTRY'!F322),'DATA ENTRY'!D322,"")))</f>
        <v/>
      </c>
      <c r="EQ323" s="3" t="str">
        <f>IF('DATA ENTRY'!CK322="","",IF('DATA ENTRY'!W322="","",IF(AND($EF$4='DATA ENTRY'!G322,$EH$4='DATA ENTRY'!F322),'DATA ENTRY'!W322,"")))</f>
        <v/>
      </c>
      <c r="ER323" s="3" t="str">
        <f>IF('DATA ENTRY'!CK322="","",IF('DATA ENTRY'!X322="","",IF(AND($EF$4='DATA ENTRY'!G322,$EH$4='DATA ENTRY'!F322),'DATA ENTRY'!X322,"")))</f>
        <v/>
      </c>
      <c r="ES323" s="108" t="str">
        <f t="shared" si="79"/>
        <v/>
      </c>
      <c r="ET323" s="108" t="str">
        <f>IF('DATA ENTRY'!CK322="","",IF('DATA ENTRY'!D322="","",IF(AND($EF$4='DATA ENTRY'!G322,$EH$4='DATA ENTRY'!F322),'DATA ENTRY'!G322,"")))</f>
        <v/>
      </c>
      <c r="EY323">
        <f t="shared" si="80"/>
        <v>0</v>
      </c>
    </row>
    <row r="324" spans="1:155">
      <c r="A324" t="str">
        <f>IF(S324=0,"",1+(MAX($A$7:A323)))</f>
        <v/>
      </c>
      <c r="B324" s="224">
        <v>318</v>
      </c>
      <c r="C324" s="3" t="str">
        <f>IF('DATA ENTRY'!CK323="","",IF('DATA ENTRY'!B323="","",IF($D$4="All Post",'DATA ENTRY'!B323,IF(AND($D$4='DATA ENTRY'!CK323),'DATA ENTRY'!B323,""))))</f>
        <v/>
      </c>
      <c r="D324" s="3" t="str">
        <f>IF('DATA ENTRY'!CK323="","",IF('DATA ENTRY'!C323="","",IF($D$4="All Post",'DATA ENTRY'!C323,IF(AND($D$4='DATA ENTRY'!CK323),'DATA ENTRY'!C323,""))))</f>
        <v/>
      </c>
      <c r="E324" s="4" t="str">
        <f>IF('DATA ENTRY'!CK323="","",IF('DATA ENTRY'!I323="","",IF($D$4="All Post",'DATA ENTRY'!I323,IF(AND($D$4='DATA ENTRY'!CK323),'DATA ENTRY'!I323,""))))</f>
        <v/>
      </c>
      <c r="F324" s="4" t="str">
        <f>IF('DATA ENTRY'!CK323="","",IF('DATA ENTRY'!CK323="","",IF($D$4="All Post",'DATA ENTRY'!CK323,IF(AND($D$4='DATA ENTRY'!CK323),'DATA ENTRY'!CK323,""))))</f>
        <v/>
      </c>
      <c r="G324" s="3" t="str">
        <f>IF('DATA ENTRY'!CK323="","",IF('DATA ENTRY'!N323="","",IF($D$4="All Post",'DATA ENTRY'!N323,IF(AND($D$4='DATA ENTRY'!CK323),'DATA ENTRY'!N323,""))))</f>
        <v/>
      </c>
      <c r="H324" s="107" t="str">
        <f>IF('DATA ENTRY'!CK323="","",IF('DATA ENTRY'!O323="","",IF($D$4="All Post",'DATA ENTRY'!O323,IF(AND($D$4='DATA ENTRY'!CK323),'DATA ENTRY'!O323,""))))</f>
        <v/>
      </c>
      <c r="I324" s="3" t="str">
        <f>IF('DATA ENTRY'!CK323="","",IF('DATA ENTRY'!P323="","",IF($D$4="All Post",'DATA ENTRY'!P323,IF(AND($D$4='DATA ENTRY'!CK323),'DATA ENTRY'!P323,""))))</f>
        <v/>
      </c>
      <c r="J324" s="107" t="str">
        <f>IF('DATA ENTRY'!CK323="","",IF('DATA ENTRY'!Q323="","",IF($D$4="All Post",'DATA ENTRY'!Q323,IF(AND($D$4='DATA ENTRY'!CK323),'DATA ENTRY'!Q323,""))))</f>
        <v/>
      </c>
      <c r="K324" s="3" t="str">
        <f>IF('DATA ENTRY'!CK323="","",IF('DATA ENTRY'!R323="","",IF($D$4="All Post",'DATA ENTRY'!R323,IF(AND($D$4='DATA ENTRY'!CK323),'DATA ENTRY'!R323,""))))</f>
        <v/>
      </c>
      <c r="L324" s="3" t="str">
        <f>IF('DATA ENTRY'!CK323="","",IF('DATA ENTRY'!S323="","",IF($D$4="All Post",'DATA ENTRY'!S323,IF(AND($D$4='DATA ENTRY'!CK323),'DATA ENTRY'!S323,""))))</f>
        <v/>
      </c>
      <c r="M324" s="3" t="str">
        <f>IF('DATA ENTRY'!CK323="","",IF('DATA ENTRY'!E323="","",IF($D$4="All Post",'DATA ENTRY'!E323,IF(AND($D$4='DATA ENTRY'!CK323),'DATA ENTRY'!E323,""))))</f>
        <v/>
      </c>
      <c r="N324" s="3" t="str">
        <f>IF('DATA ENTRY'!CK323="","",IF('DATA ENTRY'!W323="","",IF($D$4="All Post",'DATA ENTRY'!W323,IF(AND($D$4='DATA ENTRY'!CK323),'DATA ENTRY'!W323,""))))</f>
        <v/>
      </c>
      <c r="O324" s="3" t="str">
        <f>IF('DATA ENTRY'!CK323="","",IF('DATA ENTRY'!X323="","",IF($D$4="All Post",'DATA ENTRY'!X323,IF(AND($D$4='DATA ENTRY'!CK323),'DATA ENTRY'!X323,""))))</f>
        <v/>
      </c>
      <c r="P324" s="3" t="str">
        <f>IF('DATA ENTRY'!CK323="","",IF('DATA ENTRY'!G323="","",IF($D$4="All Post",'DATA ENTRY'!G323,IF(AND($D$4='DATA ENTRY'!CK323),'DATA ENTRY'!G323,""))))</f>
        <v/>
      </c>
      <c r="S324">
        <f t="shared" si="67"/>
        <v>0</v>
      </c>
      <c r="T324" t="str">
        <f t="shared" si="68"/>
        <v/>
      </c>
      <c r="BZ324" t="str">
        <f t="shared" si="69"/>
        <v/>
      </c>
      <c r="CA324" t="str">
        <f t="shared" si="70"/>
        <v/>
      </c>
      <c r="CB324" s="224">
        <v>318</v>
      </c>
      <c r="CC324" s="3" t="str">
        <f>IF('DATA ENTRY'!CK323="","",IF('DATA ENTRY'!B323="","",IF(AND($CD$4='DATA ENTRY'!CK323,$CG$4='DATA ENTRY'!D323),'DATA ENTRY'!B323,"")))</f>
        <v/>
      </c>
      <c r="CD324" s="3" t="str">
        <f>IF('DATA ENTRY'!CK323="","",IF('DATA ENTRY'!C323="","",IF(AND($CD$4='DATA ENTRY'!CK323,$CG$4='DATA ENTRY'!D323),'DATA ENTRY'!C323,"")))</f>
        <v/>
      </c>
      <c r="CE324" s="4" t="str">
        <f>IF('DATA ENTRY'!CK323="","",IF('DATA ENTRY'!I323="","",IF(AND($CD$4='DATA ENTRY'!CK323,$CG$4='DATA ENTRY'!D323),'DATA ENTRY'!I323,"")))</f>
        <v/>
      </c>
      <c r="CF324" s="4" t="str">
        <f>IF('DATA ENTRY'!CK323="","",IF('DATA ENTRY'!CK323="","",IF(AND($CD$4='DATA ENTRY'!CK323,$CG$4='DATA ENTRY'!D323),'DATA ENTRY'!CK323,"")))</f>
        <v/>
      </c>
      <c r="CG324" s="3" t="str">
        <f>IF('DATA ENTRY'!CK323="","",IF('DATA ENTRY'!N323="","",IF(AND($CD$4='DATA ENTRY'!CK323,$CG$4='DATA ENTRY'!D323),'DATA ENTRY'!N323,"")))</f>
        <v/>
      </c>
      <c r="CH324" s="107" t="str">
        <f>IF('DATA ENTRY'!CK323="","",IF('DATA ENTRY'!O323="","",IF(AND($CD$4='DATA ENTRY'!CK323,$CG$4='DATA ENTRY'!D323),'DATA ENTRY'!O323,"")))</f>
        <v/>
      </c>
      <c r="CI324" s="3" t="str">
        <f>IF('DATA ENTRY'!CK323="","",IF('DATA ENTRY'!P323="","",IF(AND($CD$4='DATA ENTRY'!CK323,$CG$4='DATA ENTRY'!D323),'DATA ENTRY'!P323,"")))</f>
        <v/>
      </c>
      <c r="CJ324" s="107" t="str">
        <f>IF('DATA ENTRY'!CK323="","",IF('DATA ENTRY'!Q323="","",IF(AND($CD$4='DATA ENTRY'!CK323,$CG$4='DATA ENTRY'!D323),'DATA ENTRY'!Q323,"")))</f>
        <v/>
      </c>
      <c r="CK324" s="3" t="str">
        <f>IF('DATA ENTRY'!CK323="","",IF('DATA ENTRY'!R323="","",IF(AND($CD$4='DATA ENTRY'!CK323,$CG$4='DATA ENTRY'!D323),'DATA ENTRY'!R323,"")))</f>
        <v/>
      </c>
      <c r="CL324" s="3" t="str">
        <f>IF('DATA ENTRY'!CK323="","",IF('DATA ENTRY'!S323="","",IF(AND($CD$4='DATA ENTRY'!CK323,$CG$4='DATA ENTRY'!D323),'DATA ENTRY'!S323,"")))</f>
        <v/>
      </c>
      <c r="CM324" s="3" t="str">
        <f>IF('DATA ENTRY'!CK323="","",IF('DATA ENTRY'!E323="","",IF(AND($CD$4='DATA ENTRY'!CK323,$CG$4='DATA ENTRY'!D323),'DATA ENTRY'!E323,"")))</f>
        <v/>
      </c>
      <c r="CN324" s="3" t="str">
        <f>IF('DATA ENTRY'!CK323="","",IF('DATA ENTRY'!W323="","",IF(AND($CD$4='DATA ENTRY'!CK323,$CG$4='DATA ENTRY'!D323),'DATA ENTRY'!W323,"")))</f>
        <v/>
      </c>
      <c r="CO324" s="3" t="str">
        <f>IF('DATA ENTRY'!CK323="","",IF('DATA ENTRY'!X323="","",IF(AND($CD$4='DATA ENTRY'!CK323,$CG$4='DATA ENTRY'!D323),'DATA ENTRY'!X323,"")))</f>
        <v/>
      </c>
      <c r="CP324" s="108" t="str">
        <f t="shared" si="71"/>
        <v/>
      </c>
      <c r="CQ324" s="108" t="str">
        <f>IF('DATA ENTRY'!CK323="","",IF('DATA ENTRY'!G323="","",IF(AND($CD$4='DATA ENTRY'!CK323,$CG$4='DATA ENTRY'!D323),'DATA ENTRY'!G323,"")))</f>
        <v/>
      </c>
      <c r="CR324" s="230" t="str">
        <f>IF('DATA ENTRY'!CK323="","",IF('DATA ENTRY'!D323="","",IF(AND($CD$4='DATA ENTRY'!CK323,$CG$4='DATA ENTRY'!D323),'DATA ENTRY'!D323,"")))</f>
        <v/>
      </c>
      <c r="CS324">
        <f t="shared" si="72"/>
        <v>0</v>
      </c>
      <c r="CT324">
        <f t="shared" si="73"/>
        <v>0</v>
      </c>
      <c r="CV324" s="139"/>
      <c r="CX324">
        <f t="shared" si="74"/>
        <v>0</v>
      </c>
      <c r="DB324" t="str">
        <f t="shared" si="81"/>
        <v/>
      </c>
      <c r="DC324" t="str">
        <f t="shared" si="82"/>
        <v/>
      </c>
      <c r="DD324" s="224">
        <v>318</v>
      </c>
      <c r="DE324" s="3" t="str">
        <f>IF('DATA ENTRY'!CK323="","",IF('DATA ENTRY'!B323="","",IF(AND($DF$4='DATA ENTRY'!D323),'DATA ENTRY'!B323,"")))</f>
        <v/>
      </c>
      <c r="DF324" s="3" t="str">
        <f>IF('DATA ENTRY'!CK323="","",IF('DATA ENTRY'!C323="","",IF(AND($DF$4='DATA ENTRY'!D323),'DATA ENTRY'!C323,"")))</f>
        <v/>
      </c>
      <c r="DG324" s="4" t="str">
        <f>IF('DATA ENTRY'!CK323="","",IF('DATA ENTRY'!I323="","",IF(AND($DF$4='DATA ENTRY'!D323),'DATA ENTRY'!I323,"")))</f>
        <v/>
      </c>
      <c r="DH324" s="4" t="str">
        <f>IF('DATA ENTRY'!CK323="","",IF('DATA ENTRY'!CK323="","",IF(AND($DF$4='DATA ENTRY'!D323),'DATA ENTRY'!CK323,"")))</f>
        <v/>
      </c>
      <c r="DI324" s="3" t="str">
        <f>IF('DATA ENTRY'!CK323="","",IF('DATA ENTRY'!N323="","",IF(AND($DF$4='DATA ENTRY'!D323),'DATA ENTRY'!N323,"")))</f>
        <v/>
      </c>
      <c r="DJ324" s="107" t="str">
        <f>IF('DATA ENTRY'!CK323="","",IF('DATA ENTRY'!O323="","",IF(AND($DF$4='DATA ENTRY'!D323),'DATA ENTRY'!O323,"")))</f>
        <v/>
      </c>
      <c r="DK324" s="3" t="str">
        <f>IF('DATA ENTRY'!CK323="","",IF('DATA ENTRY'!P323="","",IF(AND($DF$4='DATA ENTRY'!D323),'DATA ENTRY'!P323,"")))</f>
        <v/>
      </c>
      <c r="DL324" s="107" t="str">
        <f>IF('DATA ENTRY'!CK323="","",IF('DATA ENTRY'!Q323="","",IF(AND($DF$4='DATA ENTRY'!D323),'DATA ENTRY'!Q323,"")))</f>
        <v/>
      </c>
      <c r="DM324" s="3" t="str">
        <f>IF('DATA ENTRY'!CK323="","",IF('DATA ENTRY'!R323="","",IF(AND($DF$4='DATA ENTRY'!D323),'DATA ENTRY'!R323,"")))</f>
        <v/>
      </c>
      <c r="DN324" s="107" t="str">
        <f>IF('DATA ENTRY'!CK323="","",IF('DATA ENTRY'!S323="","",IF(AND($DF$4='DATA ENTRY'!D323),'DATA ENTRY'!S323,"")))</f>
        <v/>
      </c>
      <c r="DO324" s="3" t="str">
        <f>IF('DATA ENTRY'!CK323="","",IF('DATA ENTRY'!E323="","",IF(AND($DF$4='DATA ENTRY'!D323),'DATA ENTRY'!E323,"")))</f>
        <v/>
      </c>
      <c r="DP324" s="3" t="str">
        <f>IF('DATA ENTRY'!CK323="","",IF('DATA ENTRY'!D323="","",IF(AND($DF$4='DATA ENTRY'!D323),'DATA ENTRY'!D323,"")))</f>
        <v/>
      </c>
      <c r="DQ324" s="3" t="str">
        <f>IF('DATA ENTRY'!CK323="","",IF('DATA ENTRY'!W323="","",IF(AND($DF$4='DATA ENTRY'!D323),'DATA ENTRY'!W323,"")))</f>
        <v/>
      </c>
      <c r="DR324" s="3" t="str">
        <f>IF('DATA ENTRY'!CK323="","",IF('DATA ENTRY'!X323="","",IF(AND($DF$4='DATA ENTRY'!D323),'DATA ENTRY'!X323,"")))</f>
        <v/>
      </c>
      <c r="DS324" s="108" t="str">
        <f t="shared" si="75"/>
        <v/>
      </c>
      <c r="DT324" s="108" t="str">
        <f>IF('DATA ENTRY'!CK323="","",IF('DATA ENTRY'!D323="","",IF(AND($DF$4='DATA ENTRY'!D323),'DATA ENTRY'!G323,"")))</f>
        <v/>
      </c>
      <c r="DY324">
        <f t="shared" si="76"/>
        <v>0</v>
      </c>
      <c r="EB324" t="str">
        <f t="shared" si="77"/>
        <v/>
      </c>
      <c r="EC324" t="str">
        <f t="shared" si="78"/>
        <v/>
      </c>
      <c r="ED324" s="224">
        <v>318</v>
      </c>
      <c r="EE324" s="3" t="str">
        <f>IF('DATA ENTRY'!CK323="","",IF('DATA ENTRY'!B323="","",IF(AND($EF$4='DATA ENTRY'!G323,$EH$4='DATA ENTRY'!F323),'DATA ENTRY'!B323,"")))</f>
        <v/>
      </c>
      <c r="EF324" s="3" t="str">
        <f>IF('DATA ENTRY'!CK323="","",IF('DATA ENTRY'!C323="","",IF(AND($EF$4='DATA ENTRY'!G323,$EH$4='DATA ENTRY'!F323),'DATA ENTRY'!C323,"")))</f>
        <v/>
      </c>
      <c r="EG324" s="4" t="str">
        <f>IF('DATA ENTRY'!CK323="","",IF('DATA ENTRY'!I323="","",IF(AND($EF$4='DATA ENTRY'!G323,$EH$4='DATA ENTRY'!F323),'DATA ENTRY'!I323,"")))</f>
        <v/>
      </c>
      <c r="EH324" s="4" t="str">
        <f>IF('DATA ENTRY'!CK323="","",IF('DATA ENTRY'!CK323="","",IF(AND($EF$4='DATA ENTRY'!G323,$EH$4='DATA ENTRY'!F323),'DATA ENTRY'!CK323,"")))</f>
        <v/>
      </c>
      <c r="EI324" s="3" t="str">
        <f>IF('DATA ENTRY'!CK323="","",IF('DATA ENTRY'!N323="","",IF(AND($EF$4='DATA ENTRY'!G323,$EH$4='DATA ENTRY'!F323),'DATA ENTRY'!N323,"")))</f>
        <v/>
      </c>
      <c r="EJ324" s="107" t="str">
        <f>IF('DATA ENTRY'!CK323="","",IF('DATA ENTRY'!O323="","",IF(AND($EF$4='DATA ENTRY'!G323,$EH$4='DATA ENTRY'!F323),'DATA ENTRY'!O323,"")))</f>
        <v/>
      </c>
      <c r="EK324" s="3" t="str">
        <f>IF('DATA ENTRY'!CK323="","",IF('DATA ENTRY'!P323="","",IF(AND($EF$4='DATA ENTRY'!G323,$EH$4='DATA ENTRY'!F323),'DATA ENTRY'!P323,"")))</f>
        <v/>
      </c>
      <c r="EL324" s="107" t="str">
        <f>IF('DATA ENTRY'!CK323="","",IF('DATA ENTRY'!Q323="","",IF(AND($EF$4='DATA ENTRY'!G323,$EH$4='DATA ENTRY'!F323),'DATA ENTRY'!Q323,"")))</f>
        <v/>
      </c>
      <c r="EM324" s="3" t="str">
        <f>IF('DATA ENTRY'!CK323="","",IF('DATA ENTRY'!R323="","",IF(AND($EF$4='DATA ENTRY'!G323,$EH$4='DATA ENTRY'!F323),'DATA ENTRY'!R323,"")))</f>
        <v/>
      </c>
      <c r="EN324" s="107" t="str">
        <f>IF('DATA ENTRY'!CK323="","",IF('DATA ENTRY'!S323="","",IF(AND($EF$4='DATA ENTRY'!G323,$EH$4='DATA ENTRY'!F323),'DATA ENTRY'!S323,"")))</f>
        <v/>
      </c>
      <c r="EO324" s="3" t="str">
        <f>IF('DATA ENTRY'!CK323="","",IF('DATA ENTRY'!E323="","",IF(AND($EF$4='DATA ENTRY'!G323,$EH$4='DATA ENTRY'!F323),'DATA ENTRY'!E323,"")))</f>
        <v/>
      </c>
      <c r="EP324" s="3" t="str">
        <f>IF('DATA ENTRY'!CK323="","",IF('DATA ENTRY'!D323="","",IF(AND($EF$4='DATA ENTRY'!G323,$EH$4='DATA ENTRY'!F323),'DATA ENTRY'!D323,"")))</f>
        <v/>
      </c>
      <c r="EQ324" s="3" t="str">
        <f>IF('DATA ENTRY'!CK323="","",IF('DATA ENTRY'!W323="","",IF(AND($EF$4='DATA ENTRY'!G323,$EH$4='DATA ENTRY'!F323),'DATA ENTRY'!W323,"")))</f>
        <v/>
      </c>
      <c r="ER324" s="3" t="str">
        <f>IF('DATA ENTRY'!CK323="","",IF('DATA ENTRY'!X323="","",IF(AND($EF$4='DATA ENTRY'!G323,$EH$4='DATA ENTRY'!F323),'DATA ENTRY'!X323,"")))</f>
        <v/>
      </c>
      <c r="ES324" s="108" t="str">
        <f t="shared" si="79"/>
        <v/>
      </c>
      <c r="ET324" s="108" t="str">
        <f>IF('DATA ENTRY'!CK323="","",IF('DATA ENTRY'!D323="","",IF(AND($EF$4='DATA ENTRY'!G323,$EH$4='DATA ENTRY'!F323),'DATA ENTRY'!G323,"")))</f>
        <v/>
      </c>
      <c r="EY324">
        <f t="shared" si="80"/>
        <v>0</v>
      </c>
    </row>
    <row r="325" spans="1:155">
      <c r="A325" t="str">
        <f>IF(S325=0,"",1+(MAX($A$7:A324)))</f>
        <v/>
      </c>
      <c r="B325" s="224">
        <v>319</v>
      </c>
      <c r="C325" s="3" t="str">
        <f>IF('DATA ENTRY'!CK324="","",IF('DATA ENTRY'!B324="","",IF($D$4="All Post",'DATA ENTRY'!B324,IF(AND($D$4='DATA ENTRY'!CK324),'DATA ENTRY'!B324,""))))</f>
        <v/>
      </c>
      <c r="D325" s="3" t="str">
        <f>IF('DATA ENTRY'!CK324="","",IF('DATA ENTRY'!C324="","",IF($D$4="All Post",'DATA ENTRY'!C324,IF(AND($D$4='DATA ENTRY'!CK324),'DATA ENTRY'!C324,""))))</f>
        <v/>
      </c>
      <c r="E325" s="4" t="str">
        <f>IF('DATA ENTRY'!CK324="","",IF('DATA ENTRY'!I324="","",IF($D$4="All Post",'DATA ENTRY'!I324,IF(AND($D$4='DATA ENTRY'!CK324),'DATA ENTRY'!I324,""))))</f>
        <v/>
      </c>
      <c r="F325" s="4" t="str">
        <f>IF('DATA ENTRY'!CK324="","",IF('DATA ENTRY'!CK324="","",IF($D$4="All Post",'DATA ENTRY'!CK324,IF(AND($D$4='DATA ENTRY'!CK324),'DATA ENTRY'!CK324,""))))</f>
        <v/>
      </c>
      <c r="G325" s="3" t="str">
        <f>IF('DATA ENTRY'!CK324="","",IF('DATA ENTRY'!N324="","",IF($D$4="All Post",'DATA ENTRY'!N324,IF(AND($D$4='DATA ENTRY'!CK324),'DATA ENTRY'!N324,""))))</f>
        <v/>
      </c>
      <c r="H325" s="107" t="str">
        <f>IF('DATA ENTRY'!CK324="","",IF('DATA ENTRY'!O324="","",IF($D$4="All Post",'DATA ENTRY'!O324,IF(AND($D$4='DATA ENTRY'!CK324),'DATA ENTRY'!O324,""))))</f>
        <v/>
      </c>
      <c r="I325" s="3" t="str">
        <f>IF('DATA ENTRY'!CK324="","",IF('DATA ENTRY'!P324="","",IF($D$4="All Post",'DATA ENTRY'!P324,IF(AND($D$4='DATA ENTRY'!CK324),'DATA ENTRY'!P324,""))))</f>
        <v/>
      </c>
      <c r="J325" s="107" t="str">
        <f>IF('DATA ENTRY'!CK324="","",IF('DATA ENTRY'!Q324="","",IF($D$4="All Post",'DATA ENTRY'!Q324,IF(AND($D$4='DATA ENTRY'!CK324),'DATA ENTRY'!Q324,""))))</f>
        <v/>
      </c>
      <c r="K325" s="3" t="str">
        <f>IF('DATA ENTRY'!CK324="","",IF('DATA ENTRY'!R324="","",IF($D$4="All Post",'DATA ENTRY'!R324,IF(AND($D$4='DATA ENTRY'!CK324),'DATA ENTRY'!R324,""))))</f>
        <v/>
      </c>
      <c r="L325" s="3" t="str">
        <f>IF('DATA ENTRY'!CK324="","",IF('DATA ENTRY'!S324="","",IF($D$4="All Post",'DATA ENTRY'!S324,IF(AND($D$4='DATA ENTRY'!CK324),'DATA ENTRY'!S324,""))))</f>
        <v/>
      </c>
      <c r="M325" s="3" t="str">
        <f>IF('DATA ENTRY'!CK324="","",IF('DATA ENTRY'!E324="","",IF($D$4="All Post",'DATA ENTRY'!E324,IF(AND($D$4='DATA ENTRY'!CK324),'DATA ENTRY'!E324,""))))</f>
        <v/>
      </c>
      <c r="N325" s="3" t="str">
        <f>IF('DATA ENTRY'!CK324="","",IF('DATA ENTRY'!W324="","",IF($D$4="All Post",'DATA ENTRY'!W324,IF(AND($D$4='DATA ENTRY'!CK324),'DATA ENTRY'!W324,""))))</f>
        <v/>
      </c>
      <c r="O325" s="3" t="str">
        <f>IF('DATA ENTRY'!CK324="","",IF('DATA ENTRY'!X324="","",IF($D$4="All Post",'DATA ENTRY'!X324,IF(AND($D$4='DATA ENTRY'!CK324),'DATA ENTRY'!X324,""))))</f>
        <v/>
      </c>
      <c r="P325" s="3" t="str">
        <f>IF('DATA ENTRY'!CK324="","",IF('DATA ENTRY'!G324="","",IF($D$4="All Post",'DATA ENTRY'!G324,IF(AND($D$4='DATA ENTRY'!CK324),'DATA ENTRY'!G324,""))))</f>
        <v/>
      </c>
      <c r="S325">
        <f t="shared" si="67"/>
        <v>0</v>
      </c>
      <c r="T325" t="str">
        <f t="shared" si="68"/>
        <v/>
      </c>
      <c r="BZ325" t="str">
        <f t="shared" si="69"/>
        <v/>
      </c>
      <c r="CA325" t="str">
        <f t="shared" si="70"/>
        <v/>
      </c>
      <c r="CB325" s="224">
        <v>319</v>
      </c>
      <c r="CC325" s="3" t="str">
        <f>IF('DATA ENTRY'!CK324="","",IF('DATA ENTRY'!B324="","",IF(AND($CD$4='DATA ENTRY'!CK324,$CG$4='DATA ENTRY'!D324),'DATA ENTRY'!B324,"")))</f>
        <v/>
      </c>
      <c r="CD325" s="3" t="str">
        <f>IF('DATA ENTRY'!CK324="","",IF('DATA ENTRY'!C324="","",IF(AND($CD$4='DATA ENTRY'!CK324,$CG$4='DATA ENTRY'!D324),'DATA ENTRY'!C324,"")))</f>
        <v/>
      </c>
      <c r="CE325" s="4" t="str">
        <f>IF('DATA ENTRY'!CK324="","",IF('DATA ENTRY'!I324="","",IF(AND($CD$4='DATA ENTRY'!CK324,$CG$4='DATA ENTRY'!D324),'DATA ENTRY'!I324,"")))</f>
        <v/>
      </c>
      <c r="CF325" s="4" t="str">
        <f>IF('DATA ENTRY'!CK324="","",IF('DATA ENTRY'!CK324="","",IF(AND($CD$4='DATA ENTRY'!CK324,$CG$4='DATA ENTRY'!D324),'DATA ENTRY'!CK324,"")))</f>
        <v/>
      </c>
      <c r="CG325" s="3" t="str">
        <f>IF('DATA ENTRY'!CK324="","",IF('DATA ENTRY'!N324="","",IF(AND($CD$4='DATA ENTRY'!CK324,$CG$4='DATA ENTRY'!D324),'DATA ENTRY'!N324,"")))</f>
        <v/>
      </c>
      <c r="CH325" s="107" t="str">
        <f>IF('DATA ENTRY'!CK324="","",IF('DATA ENTRY'!O324="","",IF(AND($CD$4='DATA ENTRY'!CK324,$CG$4='DATA ENTRY'!D324),'DATA ENTRY'!O324,"")))</f>
        <v/>
      </c>
      <c r="CI325" s="3" t="str">
        <f>IF('DATA ENTRY'!CK324="","",IF('DATA ENTRY'!P324="","",IF(AND($CD$4='DATA ENTRY'!CK324,$CG$4='DATA ENTRY'!D324),'DATA ENTRY'!P324,"")))</f>
        <v/>
      </c>
      <c r="CJ325" s="107" t="str">
        <f>IF('DATA ENTRY'!CK324="","",IF('DATA ENTRY'!Q324="","",IF(AND($CD$4='DATA ENTRY'!CK324,$CG$4='DATA ENTRY'!D324),'DATA ENTRY'!Q324,"")))</f>
        <v/>
      </c>
      <c r="CK325" s="3" t="str">
        <f>IF('DATA ENTRY'!CK324="","",IF('DATA ENTRY'!R324="","",IF(AND($CD$4='DATA ENTRY'!CK324,$CG$4='DATA ENTRY'!D324),'DATA ENTRY'!R324,"")))</f>
        <v/>
      </c>
      <c r="CL325" s="3" t="str">
        <f>IF('DATA ENTRY'!CK324="","",IF('DATA ENTRY'!S324="","",IF(AND($CD$4='DATA ENTRY'!CK324,$CG$4='DATA ENTRY'!D324),'DATA ENTRY'!S324,"")))</f>
        <v/>
      </c>
      <c r="CM325" s="3" t="str">
        <f>IF('DATA ENTRY'!CK324="","",IF('DATA ENTRY'!E324="","",IF(AND($CD$4='DATA ENTRY'!CK324,$CG$4='DATA ENTRY'!D324),'DATA ENTRY'!E324,"")))</f>
        <v/>
      </c>
      <c r="CN325" s="3" t="str">
        <f>IF('DATA ENTRY'!CK324="","",IF('DATA ENTRY'!W324="","",IF(AND($CD$4='DATA ENTRY'!CK324,$CG$4='DATA ENTRY'!D324),'DATA ENTRY'!W324,"")))</f>
        <v/>
      </c>
      <c r="CO325" s="3" t="str">
        <f>IF('DATA ENTRY'!CK324="","",IF('DATA ENTRY'!X324="","",IF(AND($CD$4='DATA ENTRY'!CK324,$CG$4='DATA ENTRY'!D324),'DATA ENTRY'!X324,"")))</f>
        <v/>
      </c>
      <c r="CP325" s="108" t="str">
        <f t="shared" si="71"/>
        <v/>
      </c>
      <c r="CQ325" s="108" t="str">
        <f>IF('DATA ENTRY'!CK324="","",IF('DATA ENTRY'!G324="","",IF(AND($CD$4='DATA ENTRY'!CK324,$CG$4='DATA ENTRY'!D324),'DATA ENTRY'!G324,"")))</f>
        <v/>
      </c>
      <c r="CR325" s="230" t="str">
        <f>IF('DATA ENTRY'!CK324="","",IF('DATA ENTRY'!D324="","",IF(AND($CD$4='DATA ENTRY'!CK324,$CG$4='DATA ENTRY'!D324),'DATA ENTRY'!D324,"")))</f>
        <v/>
      </c>
      <c r="CS325">
        <f t="shared" si="72"/>
        <v>0</v>
      </c>
      <c r="CT325">
        <f t="shared" si="73"/>
        <v>0</v>
      </c>
      <c r="CV325" s="139"/>
      <c r="CX325">
        <f t="shared" si="74"/>
        <v>0</v>
      </c>
      <c r="DB325" t="str">
        <f t="shared" si="81"/>
        <v/>
      </c>
      <c r="DC325" t="str">
        <f t="shared" si="82"/>
        <v/>
      </c>
      <c r="DD325" s="224">
        <v>319</v>
      </c>
      <c r="DE325" s="3" t="str">
        <f>IF('DATA ENTRY'!CK324="","",IF('DATA ENTRY'!B324="","",IF(AND($DF$4='DATA ENTRY'!D324),'DATA ENTRY'!B324,"")))</f>
        <v/>
      </c>
      <c r="DF325" s="3" t="str">
        <f>IF('DATA ENTRY'!CK324="","",IF('DATA ENTRY'!C324="","",IF(AND($DF$4='DATA ENTRY'!D324),'DATA ENTRY'!C324,"")))</f>
        <v/>
      </c>
      <c r="DG325" s="4" t="str">
        <f>IF('DATA ENTRY'!CK324="","",IF('DATA ENTRY'!I324="","",IF(AND($DF$4='DATA ENTRY'!D324),'DATA ENTRY'!I324,"")))</f>
        <v/>
      </c>
      <c r="DH325" s="4" t="str">
        <f>IF('DATA ENTRY'!CK324="","",IF('DATA ENTRY'!CK324="","",IF(AND($DF$4='DATA ENTRY'!D324),'DATA ENTRY'!CK324,"")))</f>
        <v/>
      </c>
      <c r="DI325" s="3" t="str">
        <f>IF('DATA ENTRY'!CK324="","",IF('DATA ENTRY'!N324="","",IF(AND($DF$4='DATA ENTRY'!D324),'DATA ENTRY'!N324,"")))</f>
        <v/>
      </c>
      <c r="DJ325" s="107" t="str">
        <f>IF('DATA ENTRY'!CK324="","",IF('DATA ENTRY'!O324="","",IF(AND($DF$4='DATA ENTRY'!D324),'DATA ENTRY'!O324,"")))</f>
        <v/>
      </c>
      <c r="DK325" s="3" t="str">
        <f>IF('DATA ENTRY'!CK324="","",IF('DATA ENTRY'!P324="","",IF(AND($DF$4='DATA ENTRY'!D324),'DATA ENTRY'!P324,"")))</f>
        <v/>
      </c>
      <c r="DL325" s="107" t="str">
        <f>IF('DATA ENTRY'!CK324="","",IF('DATA ENTRY'!Q324="","",IF(AND($DF$4='DATA ENTRY'!D324),'DATA ENTRY'!Q324,"")))</f>
        <v/>
      </c>
      <c r="DM325" s="3" t="str">
        <f>IF('DATA ENTRY'!CK324="","",IF('DATA ENTRY'!R324="","",IF(AND($DF$4='DATA ENTRY'!D324),'DATA ENTRY'!R324,"")))</f>
        <v/>
      </c>
      <c r="DN325" s="107" t="str">
        <f>IF('DATA ENTRY'!CK324="","",IF('DATA ENTRY'!S324="","",IF(AND($DF$4='DATA ENTRY'!D324),'DATA ENTRY'!S324,"")))</f>
        <v/>
      </c>
      <c r="DO325" s="3" t="str">
        <f>IF('DATA ENTRY'!CK324="","",IF('DATA ENTRY'!E324="","",IF(AND($DF$4='DATA ENTRY'!D324),'DATA ENTRY'!E324,"")))</f>
        <v/>
      </c>
      <c r="DP325" s="3" t="str">
        <f>IF('DATA ENTRY'!CK324="","",IF('DATA ENTRY'!D324="","",IF(AND($DF$4='DATA ENTRY'!D324),'DATA ENTRY'!D324,"")))</f>
        <v/>
      </c>
      <c r="DQ325" s="3" t="str">
        <f>IF('DATA ENTRY'!CK324="","",IF('DATA ENTRY'!W324="","",IF(AND($DF$4='DATA ENTRY'!D324),'DATA ENTRY'!W324,"")))</f>
        <v/>
      </c>
      <c r="DR325" s="3" t="str">
        <f>IF('DATA ENTRY'!CK324="","",IF('DATA ENTRY'!X324="","",IF(AND($DF$4='DATA ENTRY'!D324),'DATA ENTRY'!X324,"")))</f>
        <v/>
      </c>
      <c r="DS325" s="108" t="str">
        <f t="shared" si="75"/>
        <v/>
      </c>
      <c r="DT325" s="108" t="str">
        <f>IF('DATA ENTRY'!CK324="","",IF('DATA ENTRY'!D324="","",IF(AND($DF$4='DATA ENTRY'!D324),'DATA ENTRY'!G324,"")))</f>
        <v/>
      </c>
      <c r="DY325">
        <f t="shared" si="76"/>
        <v>0</v>
      </c>
      <c r="EB325" t="str">
        <f t="shared" si="77"/>
        <v/>
      </c>
      <c r="EC325" t="str">
        <f t="shared" si="78"/>
        <v/>
      </c>
      <c r="ED325" s="224">
        <v>319</v>
      </c>
      <c r="EE325" s="3" t="str">
        <f>IF('DATA ENTRY'!CK324="","",IF('DATA ENTRY'!B324="","",IF(AND($EF$4='DATA ENTRY'!G324,$EH$4='DATA ENTRY'!F324),'DATA ENTRY'!B324,"")))</f>
        <v/>
      </c>
      <c r="EF325" s="3" t="str">
        <f>IF('DATA ENTRY'!CK324="","",IF('DATA ENTRY'!C324="","",IF(AND($EF$4='DATA ENTRY'!G324,$EH$4='DATA ENTRY'!F324),'DATA ENTRY'!C324,"")))</f>
        <v/>
      </c>
      <c r="EG325" s="4" t="str">
        <f>IF('DATA ENTRY'!CK324="","",IF('DATA ENTRY'!I324="","",IF(AND($EF$4='DATA ENTRY'!G324,$EH$4='DATA ENTRY'!F324),'DATA ENTRY'!I324,"")))</f>
        <v/>
      </c>
      <c r="EH325" s="4" t="str">
        <f>IF('DATA ENTRY'!CK324="","",IF('DATA ENTRY'!CK324="","",IF(AND($EF$4='DATA ENTRY'!G324,$EH$4='DATA ENTRY'!F324),'DATA ENTRY'!CK324,"")))</f>
        <v/>
      </c>
      <c r="EI325" s="3" t="str">
        <f>IF('DATA ENTRY'!CK324="","",IF('DATA ENTRY'!N324="","",IF(AND($EF$4='DATA ENTRY'!G324,$EH$4='DATA ENTRY'!F324),'DATA ENTRY'!N324,"")))</f>
        <v/>
      </c>
      <c r="EJ325" s="107" t="str">
        <f>IF('DATA ENTRY'!CK324="","",IF('DATA ENTRY'!O324="","",IF(AND($EF$4='DATA ENTRY'!G324,$EH$4='DATA ENTRY'!F324),'DATA ENTRY'!O324,"")))</f>
        <v/>
      </c>
      <c r="EK325" s="3" t="str">
        <f>IF('DATA ENTRY'!CK324="","",IF('DATA ENTRY'!P324="","",IF(AND($EF$4='DATA ENTRY'!G324,$EH$4='DATA ENTRY'!F324),'DATA ENTRY'!P324,"")))</f>
        <v/>
      </c>
      <c r="EL325" s="107" t="str">
        <f>IF('DATA ENTRY'!CK324="","",IF('DATA ENTRY'!Q324="","",IF(AND($EF$4='DATA ENTRY'!G324,$EH$4='DATA ENTRY'!F324),'DATA ENTRY'!Q324,"")))</f>
        <v/>
      </c>
      <c r="EM325" s="3" t="str">
        <f>IF('DATA ENTRY'!CK324="","",IF('DATA ENTRY'!R324="","",IF(AND($EF$4='DATA ENTRY'!G324,$EH$4='DATA ENTRY'!F324),'DATA ENTRY'!R324,"")))</f>
        <v/>
      </c>
      <c r="EN325" s="107" t="str">
        <f>IF('DATA ENTRY'!CK324="","",IF('DATA ENTRY'!S324="","",IF(AND($EF$4='DATA ENTRY'!G324,$EH$4='DATA ENTRY'!F324),'DATA ENTRY'!S324,"")))</f>
        <v/>
      </c>
      <c r="EO325" s="3" t="str">
        <f>IF('DATA ENTRY'!CK324="","",IF('DATA ENTRY'!E324="","",IF(AND($EF$4='DATA ENTRY'!G324,$EH$4='DATA ENTRY'!F324),'DATA ENTRY'!E324,"")))</f>
        <v/>
      </c>
      <c r="EP325" s="3" t="str">
        <f>IF('DATA ENTRY'!CK324="","",IF('DATA ENTRY'!D324="","",IF(AND($EF$4='DATA ENTRY'!G324,$EH$4='DATA ENTRY'!F324),'DATA ENTRY'!D324,"")))</f>
        <v/>
      </c>
      <c r="EQ325" s="3" t="str">
        <f>IF('DATA ENTRY'!CK324="","",IF('DATA ENTRY'!W324="","",IF(AND($EF$4='DATA ENTRY'!G324,$EH$4='DATA ENTRY'!F324),'DATA ENTRY'!W324,"")))</f>
        <v/>
      </c>
      <c r="ER325" s="3" t="str">
        <f>IF('DATA ENTRY'!CK324="","",IF('DATA ENTRY'!X324="","",IF(AND($EF$4='DATA ENTRY'!G324,$EH$4='DATA ENTRY'!F324),'DATA ENTRY'!X324,"")))</f>
        <v/>
      </c>
      <c r="ES325" s="108" t="str">
        <f t="shared" si="79"/>
        <v/>
      </c>
      <c r="ET325" s="108" t="str">
        <f>IF('DATA ENTRY'!CK324="","",IF('DATA ENTRY'!D324="","",IF(AND($EF$4='DATA ENTRY'!G324,$EH$4='DATA ENTRY'!F324),'DATA ENTRY'!G324,"")))</f>
        <v/>
      </c>
      <c r="EY325">
        <f t="shared" si="80"/>
        <v>0</v>
      </c>
    </row>
    <row r="326" spans="1:155">
      <c r="A326" t="str">
        <f>IF(S326=0,"",1+(MAX($A$7:A325)))</f>
        <v/>
      </c>
      <c r="B326" s="224">
        <v>320</v>
      </c>
      <c r="C326" s="3" t="str">
        <f>IF('DATA ENTRY'!CK325="","",IF('DATA ENTRY'!B325="","",IF($D$4="All Post",'DATA ENTRY'!B325,IF(AND($D$4='DATA ENTRY'!CK325),'DATA ENTRY'!B325,""))))</f>
        <v/>
      </c>
      <c r="D326" s="3" t="str">
        <f>IF('DATA ENTRY'!CK325="","",IF('DATA ENTRY'!C325="","",IF($D$4="All Post",'DATA ENTRY'!C325,IF(AND($D$4='DATA ENTRY'!CK325),'DATA ENTRY'!C325,""))))</f>
        <v/>
      </c>
      <c r="E326" s="4" t="str">
        <f>IF('DATA ENTRY'!CK325="","",IF('DATA ENTRY'!I325="","",IF($D$4="All Post",'DATA ENTRY'!I325,IF(AND($D$4='DATA ENTRY'!CK325),'DATA ENTRY'!I325,""))))</f>
        <v/>
      </c>
      <c r="F326" s="4" t="str">
        <f>IF('DATA ENTRY'!CK325="","",IF('DATA ENTRY'!CK325="","",IF($D$4="All Post",'DATA ENTRY'!CK325,IF(AND($D$4='DATA ENTRY'!CK325),'DATA ENTRY'!CK325,""))))</f>
        <v/>
      </c>
      <c r="G326" s="3" t="str">
        <f>IF('DATA ENTRY'!CK325="","",IF('DATA ENTRY'!N325="","",IF($D$4="All Post",'DATA ENTRY'!N325,IF(AND($D$4='DATA ENTRY'!CK325),'DATA ENTRY'!N325,""))))</f>
        <v/>
      </c>
      <c r="H326" s="107" t="str">
        <f>IF('DATA ENTRY'!CK325="","",IF('DATA ENTRY'!O325="","",IF($D$4="All Post",'DATA ENTRY'!O325,IF(AND($D$4='DATA ENTRY'!CK325),'DATA ENTRY'!O325,""))))</f>
        <v/>
      </c>
      <c r="I326" s="3" t="str">
        <f>IF('DATA ENTRY'!CK325="","",IF('DATA ENTRY'!P325="","",IF($D$4="All Post",'DATA ENTRY'!P325,IF(AND($D$4='DATA ENTRY'!CK325),'DATA ENTRY'!P325,""))))</f>
        <v/>
      </c>
      <c r="J326" s="107" t="str">
        <f>IF('DATA ENTRY'!CK325="","",IF('DATA ENTRY'!Q325="","",IF($D$4="All Post",'DATA ENTRY'!Q325,IF(AND($D$4='DATA ENTRY'!CK325),'DATA ENTRY'!Q325,""))))</f>
        <v/>
      </c>
      <c r="K326" s="3" t="str">
        <f>IF('DATA ENTRY'!CK325="","",IF('DATA ENTRY'!R325="","",IF($D$4="All Post",'DATA ENTRY'!R325,IF(AND($D$4='DATA ENTRY'!CK325),'DATA ENTRY'!R325,""))))</f>
        <v/>
      </c>
      <c r="L326" s="3" t="str">
        <f>IF('DATA ENTRY'!CK325="","",IF('DATA ENTRY'!S325="","",IF($D$4="All Post",'DATA ENTRY'!S325,IF(AND($D$4='DATA ENTRY'!CK325),'DATA ENTRY'!S325,""))))</f>
        <v/>
      </c>
      <c r="M326" s="3" t="str">
        <f>IF('DATA ENTRY'!CK325="","",IF('DATA ENTRY'!E325="","",IF($D$4="All Post",'DATA ENTRY'!E325,IF(AND($D$4='DATA ENTRY'!CK325),'DATA ENTRY'!E325,""))))</f>
        <v/>
      </c>
      <c r="N326" s="3" t="str">
        <f>IF('DATA ENTRY'!CK325="","",IF('DATA ENTRY'!W325="","",IF($D$4="All Post",'DATA ENTRY'!W325,IF(AND($D$4='DATA ENTRY'!CK325),'DATA ENTRY'!W325,""))))</f>
        <v/>
      </c>
      <c r="O326" s="3" t="str">
        <f>IF('DATA ENTRY'!CK325="","",IF('DATA ENTRY'!X325="","",IF($D$4="All Post",'DATA ENTRY'!X325,IF(AND($D$4='DATA ENTRY'!CK325),'DATA ENTRY'!X325,""))))</f>
        <v/>
      </c>
      <c r="P326" s="3" t="str">
        <f>IF('DATA ENTRY'!CK325="","",IF('DATA ENTRY'!G325="","",IF($D$4="All Post",'DATA ENTRY'!G325,IF(AND($D$4='DATA ENTRY'!CK325),'DATA ENTRY'!G325,""))))</f>
        <v/>
      </c>
      <c r="S326">
        <f t="shared" si="67"/>
        <v>0</v>
      </c>
      <c r="T326" t="str">
        <f t="shared" si="68"/>
        <v/>
      </c>
      <c r="BZ326" t="str">
        <f t="shared" si="69"/>
        <v/>
      </c>
      <c r="CA326" t="str">
        <f t="shared" si="70"/>
        <v/>
      </c>
      <c r="CB326" s="224">
        <v>320</v>
      </c>
      <c r="CC326" s="3" t="str">
        <f>IF('DATA ENTRY'!CK325="","",IF('DATA ENTRY'!B325="","",IF(AND($CD$4='DATA ENTRY'!CK325,$CG$4='DATA ENTRY'!D325),'DATA ENTRY'!B325,"")))</f>
        <v/>
      </c>
      <c r="CD326" s="3" t="str">
        <f>IF('DATA ENTRY'!CK325="","",IF('DATA ENTRY'!C325="","",IF(AND($CD$4='DATA ENTRY'!CK325,$CG$4='DATA ENTRY'!D325),'DATA ENTRY'!C325,"")))</f>
        <v/>
      </c>
      <c r="CE326" s="4" t="str">
        <f>IF('DATA ENTRY'!CK325="","",IF('DATA ENTRY'!I325="","",IF(AND($CD$4='DATA ENTRY'!CK325,$CG$4='DATA ENTRY'!D325),'DATA ENTRY'!I325,"")))</f>
        <v/>
      </c>
      <c r="CF326" s="4" t="str">
        <f>IF('DATA ENTRY'!CK325="","",IF('DATA ENTRY'!CK325="","",IF(AND($CD$4='DATA ENTRY'!CK325,$CG$4='DATA ENTRY'!D325),'DATA ENTRY'!CK325,"")))</f>
        <v/>
      </c>
      <c r="CG326" s="3" t="str">
        <f>IF('DATA ENTRY'!CK325="","",IF('DATA ENTRY'!N325="","",IF(AND($CD$4='DATA ENTRY'!CK325,$CG$4='DATA ENTRY'!D325),'DATA ENTRY'!N325,"")))</f>
        <v/>
      </c>
      <c r="CH326" s="107" t="str">
        <f>IF('DATA ENTRY'!CK325="","",IF('DATA ENTRY'!O325="","",IF(AND($CD$4='DATA ENTRY'!CK325,$CG$4='DATA ENTRY'!D325),'DATA ENTRY'!O325,"")))</f>
        <v/>
      </c>
      <c r="CI326" s="3" t="str">
        <f>IF('DATA ENTRY'!CK325="","",IF('DATA ENTRY'!P325="","",IF(AND($CD$4='DATA ENTRY'!CK325,$CG$4='DATA ENTRY'!D325),'DATA ENTRY'!P325,"")))</f>
        <v/>
      </c>
      <c r="CJ326" s="107" t="str">
        <f>IF('DATA ENTRY'!CK325="","",IF('DATA ENTRY'!Q325="","",IF(AND($CD$4='DATA ENTRY'!CK325,$CG$4='DATA ENTRY'!D325),'DATA ENTRY'!Q325,"")))</f>
        <v/>
      </c>
      <c r="CK326" s="3" t="str">
        <f>IF('DATA ENTRY'!CK325="","",IF('DATA ENTRY'!R325="","",IF(AND($CD$4='DATA ENTRY'!CK325,$CG$4='DATA ENTRY'!D325),'DATA ENTRY'!R325,"")))</f>
        <v/>
      </c>
      <c r="CL326" s="3" t="str">
        <f>IF('DATA ENTRY'!CK325="","",IF('DATA ENTRY'!S325="","",IF(AND($CD$4='DATA ENTRY'!CK325,$CG$4='DATA ENTRY'!D325),'DATA ENTRY'!S325,"")))</f>
        <v/>
      </c>
      <c r="CM326" s="3" t="str">
        <f>IF('DATA ENTRY'!CK325="","",IF('DATA ENTRY'!E325="","",IF(AND($CD$4='DATA ENTRY'!CK325,$CG$4='DATA ENTRY'!D325),'DATA ENTRY'!E325,"")))</f>
        <v/>
      </c>
      <c r="CN326" s="3" t="str">
        <f>IF('DATA ENTRY'!CK325="","",IF('DATA ENTRY'!W325="","",IF(AND($CD$4='DATA ENTRY'!CK325,$CG$4='DATA ENTRY'!D325),'DATA ENTRY'!W325,"")))</f>
        <v/>
      </c>
      <c r="CO326" s="3" t="str">
        <f>IF('DATA ENTRY'!CK325="","",IF('DATA ENTRY'!X325="","",IF(AND($CD$4='DATA ENTRY'!CK325,$CG$4='DATA ENTRY'!D325),'DATA ENTRY'!X325,"")))</f>
        <v/>
      </c>
      <c r="CP326" s="108" t="str">
        <f t="shared" si="71"/>
        <v/>
      </c>
      <c r="CQ326" s="108" t="str">
        <f>IF('DATA ENTRY'!CK325="","",IF('DATA ENTRY'!G325="","",IF(AND($CD$4='DATA ENTRY'!CK325,$CG$4='DATA ENTRY'!D325),'DATA ENTRY'!G325,"")))</f>
        <v/>
      </c>
      <c r="CR326" s="230" t="str">
        <f>IF('DATA ENTRY'!CK325="","",IF('DATA ENTRY'!D325="","",IF(AND($CD$4='DATA ENTRY'!CK325,$CG$4='DATA ENTRY'!D325),'DATA ENTRY'!D325,"")))</f>
        <v/>
      </c>
      <c r="CS326">
        <f t="shared" si="72"/>
        <v>0</v>
      </c>
      <c r="CT326">
        <f t="shared" si="73"/>
        <v>0</v>
      </c>
      <c r="CV326" s="139"/>
      <c r="CX326">
        <f t="shared" si="74"/>
        <v>0</v>
      </c>
      <c r="DB326" t="str">
        <f t="shared" si="81"/>
        <v/>
      </c>
      <c r="DC326" t="str">
        <f t="shared" si="82"/>
        <v/>
      </c>
      <c r="DD326" s="224">
        <v>320</v>
      </c>
      <c r="DE326" s="3" t="str">
        <f>IF('DATA ENTRY'!CK325="","",IF('DATA ENTRY'!B325="","",IF(AND($DF$4='DATA ENTRY'!D325),'DATA ENTRY'!B325,"")))</f>
        <v/>
      </c>
      <c r="DF326" s="3" t="str">
        <f>IF('DATA ENTRY'!CK325="","",IF('DATA ENTRY'!C325="","",IF(AND($DF$4='DATA ENTRY'!D325),'DATA ENTRY'!C325,"")))</f>
        <v/>
      </c>
      <c r="DG326" s="4" t="str">
        <f>IF('DATA ENTRY'!CK325="","",IF('DATA ENTRY'!I325="","",IF(AND($DF$4='DATA ENTRY'!D325),'DATA ENTRY'!I325,"")))</f>
        <v/>
      </c>
      <c r="DH326" s="4" t="str">
        <f>IF('DATA ENTRY'!CK325="","",IF('DATA ENTRY'!CK325="","",IF(AND($DF$4='DATA ENTRY'!D325),'DATA ENTRY'!CK325,"")))</f>
        <v/>
      </c>
      <c r="DI326" s="3" t="str">
        <f>IF('DATA ENTRY'!CK325="","",IF('DATA ENTRY'!N325="","",IF(AND($DF$4='DATA ENTRY'!D325),'DATA ENTRY'!N325,"")))</f>
        <v/>
      </c>
      <c r="DJ326" s="107" t="str">
        <f>IF('DATA ENTRY'!CK325="","",IF('DATA ENTRY'!O325="","",IF(AND($DF$4='DATA ENTRY'!D325),'DATA ENTRY'!O325,"")))</f>
        <v/>
      </c>
      <c r="DK326" s="3" t="str">
        <f>IF('DATA ENTRY'!CK325="","",IF('DATA ENTRY'!P325="","",IF(AND($DF$4='DATA ENTRY'!D325),'DATA ENTRY'!P325,"")))</f>
        <v/>
      </c>
      <c r="DL326" s="107" t="str">
        <f>IF('DATA ENTRY'!CK325="","",IF('DATA ENTRY'!Q325="","",IF(AND($DF$4='DATA ENTRY'!D325),'DATA ENTRY'!Q325,"")))</f>
        <v/>
      </c>
      <c r="DM326" s="3" t="str">
        <f>IF('DATA ENTRY'!CK325="","",IF('DATA ENTRY'!R325="","",IF(AND($DF$4='DATA ENTRY'!D325),'DATA ENTRY'!R325,"")))</f>
        <v/>
      </c>
      <c r="DN326" s="107" t="str">
        <f>IF('DATA ENTRY'!CK325="","",IF('DATA ENTRY'!S325="","",IF(AND($DF$4='DATA ENTRY'!D325),'DATA ENTRY'!S325,"")))</f>
        <v/>
      </c>
      <c r="DO326" s="3" t="str">
        <f>IF('DATA ENTRY'!CK325="","",IF('DATA ENTRY'!E325="","",IF(AND($DF$4='DATA ENTRY'!D325),'DATA ENTRY'!E325,"")))</f>
        <v/>
      </c>
      <c r="DP326" s="3" t="str">
        <f>IF('DATA ENTRY'!CK325="","",IF('DATA ENTRY'!D325="","",IF(AND($DF$4='DATA ENTRY'!D325),'DATA ENTRY'!D325,"")))</f>
        <v/>
      </c>
      <c r="DQ326" s="3" t="str">
        <f>IF('DATA ENTRY'!CK325="","",IF('DATA ENTRY'!W325="","",IF(AND($DF$4='DATA ENTRY'!D325),'DATA ENTRY'!W325,"")))</f>
        <v/>
      </c>
      <c r="DR326" s="3" t="str">
        <f>IF('DATA ENTRY'!CK325="","",IF('DATA ENTRY'!X325="","",IF(AND($DF$4='DATA ENTRY'!D325),'DATA ENTRY'!X325,"")))</f>
        <v/>
      </c>
      <c r="DS326" s="108" t="str">
        <f t="shared" si="75"/>
        <v/>
      </c>
      <c r="DT326" s="108" t="str">
        <f>IF('DATA ENTRY'!CK325="","",IF('DATA ENTRY'!D325="","",IF(AND($DF$4='DATA ENTRY'!D325),'DATA ENTRY'!G325,"")))</f>
        <v/>
      </c>
      <c r="DY326">
        <f t="shared" si="76"/>
        <v>0</v>
      </c>
      <c r="EB326" t="str">
        <f t="shared" si="77"/>
        <v/>
      </c>
      <c r="EC326" t="str">
        <f t="shared" si="78"/>
        <v/>
      </c>
      <c r="ED326" s="224">
        <v>320</v>
      </c>
      <c r="EE326" s="3" t="str">
        <f>IF('DATA ENTRY'!CK325="","",IF('DATA ENTRY'!B325="","",IF(AND($EF$4='DATA ENTRY'!G325,$EH$4='DATA ENTRY'!F325),'DATA ENTRY'!B325,"")))</f>
        <v/>
      </c>
      <c r="EF326" s="3" t="str">
        <f>IF('DATA ENTRY'!CK325="","",IF('DATA ENTRY'!C325="","",IF(AND($EF$4='DATA ENTRY'!G325,$EH$4='DATA ENTRY'!F325),'DATA ENTRY'!C325,"")))</f>
        <v/>
      </c>
      <c r="EG326" s="4" t="str">
        <f>IF('DATA ENTRY'!CK325="","",IF('DATA ENTRY'!I325="","",IF(AND($EF$4='DATA ENTRY'!G325,$EH$4='DATA ENTRY'!F325),'DATA ENTRY'!I325,"")))</f>
        <v/>
      </c>
      <c r="EH326" s="4" t="str">
        <f>IF('DATA ENTRY'!CK325="","",IF('DATA ENTRY'!CK325="","",IF(AND($EF$4='DATA ENTRY'!G325,$EH$4='DATA ENTRY'!F325),'DATA ENTRY'!CK325,"")))</f>
        <v/>
      </c>
      <c r="EI326" s="3" t="str">
        <f>IF('DATA ENTRY'!CK325="","",IF('DATA ENTRY'!N325="","",IF(AND($EF$4='DATA ENTRY'!G325,$EH$4='DATA ENTRY'!F325),'DATA ENTRY'!N325,"")))</f>
        <v/>
      </c>
      <c r="EJ326" s="107" t="str">
        <f>IF('DATA ENTRY'!CK325="","",IF('DATA ENTRY'!O325="","",IF(AND($EF$4='DATA ENTRY'!G325,$EH$4='DATA ENTRY'!F325),'DATA ENTRY'!O325,"")))</f>
        <v/>
      </c>
      <c r="EK326" s="3" t="str">
        <f>IF('DATA ENTRY'!CK325="","",IF('DATA ENTRY'!P325="","",IF(AND($EF$4='DATA ENTRY'!G325,$EH$4='DATA ENTRY'!F325),'DATA ENTRY'!P325,"")))</f>
        <v/>
      </c>
      <c r="EL326" s="107" t="str">
        <f>IF('DATA ENTRY'!CK325="","",IF('DATA ENTRY'!Q325="","",IF(AND($EF$4='DATA ENTRY'!G325,$EH$4='DATA ENTRY'!F325),'DATA ENTRY'!Q325,"")))</f>
        <v/>
      </c>
      <c r="EM326" s="3" t="str">
        <f>IF('DATA ENTRY'!CK325="","",IF('DATA ENTRY'!R325="","",IF(AND($EF$4='DATA ENTRY'!G325,$EH$4='DATA ENTRY'!F325),'DATA ENTRY'!R325,"")))</f>
        <v/>
      </c>
      <c r="EN326" s="107" t="str">
        <f>IF('DATA ENTRY'!CK325="","",IF('DATA ENTRY'!S325="","",IF(AND($EF$4='DATA ENTRY'!G325,$EH$4='DATA ENTRY'!F325),'DATA ENTRY'!S325,"")))</f>
        <v/>
      </c>
      <c r="EO326" s="3" t="str">
        <f>IF('DATA ENTRY'!CK325="","",IF('DATA ENTRY'!E325="","",IF(AND($EF$4='DATA ENTRY'!G325,$EH$4='DATA ENTRY'!F325),'DATA ENTRY'!E325,"")))</f>
        <v/>
      </c>
      <c r="EP326" s="3" t="str">
        <f>IF('DATA ENTRY'!CK325="","",IF('DATA ENTRY'!D325="","",IF(AND($EF$4='DATA ENTRY'!G325,$EH$4='DATA ENTRY'!F325),'DATA ENTRY'!D325,"")))</f>
        <v/>
      </c>
      <c r="EQ326" s="3" t="str">
        <f>IF('DATA ENTRY'!CK325="","",IF('DATA ENTRY'!W325="","",IF(AND($EF$4='DATA ENTRY'!G325,$EH$4='DATA ENTRY'!F325),'DATA ENTRY'!W325,"")))</f>
        <v/>
      </c>
      <c r="ER326" s="3" t="str">
        <f>IF('DATA ENTRY'!CK325="","",IF('DATA ENTRY'!X325="","",IF(AND($EF$4='DATA ENTRY'!G325,$EH$4='DATA ENTRY'!F325),'DATA ENTRY'!X325,"")))</f>
        <v/>
      </c>
      <c r="ES326" s="108" t="str">
        <f t="shared" si="79"/>
        <v/>
      </c>
      <c r="ET326" s="108" t="str">
        <f>IF('DATA ENTRY'!CK325="","",IF('DATA ENTRY'!D325="","",IF(AND($EF$4='DATA ENTRY'!G325,$EH$4='DATA ENTRY'!F325),'DATA ENTRY'!G325,"")))</f>
        <v/>
      </c>
      <c r="EY326">
        <f t="shared" si="80"/>
        <v>0</v>
      </c>
    </row>
    <row r="327" spans="1:155">
      <c r="A327" t="str">
        <f>IF(S327=0,"",1+(MAX($A$7:A326)))</f>
        <v/>
      </c>
      <c r="B327" s="224">
        <v>321</v>
      </c>
      <c r="C327" s="3" t="str">
        <f>IF('DATA ENTRY'!CK326="","",IF('DATA ENTRY'!B326="","",IF($D$4="All Post",'DATA ENTRY'!B326,IF(AND($D$4='DATA ENTRY'!CK326),'DATA ENTRY'!B326,""))))</f>
        <v/>
      </c>
      <c r="D327" s="3" t="str">
        <f>IF('DATA ENTRY'!CK326="","",IF('DATA ENTRY'!C326="","",IF($D$4="All Post",'DATA ENTRY'!C326,IF(AND($D$4='DATA ENTRY'!CK326),'DATA ENTRY'!C326,""))))</f>
        <v/>
      </c>
      <c r="E327" s="4" t="str">
        <f>IF('DATA ENTRY'!CK326="","",IF('DATA ENTRY'!I326="","",IF($D$4="All Post",'DATA ENTRY'!I326,IF(AND($D$4='DATA ENTRY'!CK326),'DATA ENTRY'!I326,""))))</f>
        <v/>
      </c>
      <c r="F327" s="4" t="str">
        <f>IF('DATA ENTRY'!CK326="","",IF('DATA ENTRY'!CK326="","",IF($D$4="All Post",'DATA ENTRY'!CK326,IF(AND($D$4='DATA ENTRY'!CK326),'DATA ENTRY'!CK326,""))))</f>
        <v/>
      </c>
      <c r="G327" s="3" t="str">
        <f>IF('DATA ENTRY'!CK326="","",IF('DATA ENTRY'!N326="","",IF($D$4="All Post",'DATA ENTRY'!N326,IF(AND($D$4='DATA ENTRY'!CK326),'DATA ENTRY'!N326,""))))</f>
        <v/>
      </c>
      <c r="H327" s="107" t="str">
        <f>IF('DATA ENTRY'!CK326="","",IF('DATA ENTRY'!O326="","",IF($D$4="All Post",'DATA ENTRY'!O326,IF(AND($D$4='DATA ENTRY'!CK326),'DATA ENTRY'!O326,""))))</f>
        <v/>
      </c>
      <c r="I327" s="3" t="str">
        <f>IF('DATA ENTRY'!CK326="","",IF('DATA ENTRY'!P326="","",IF($D$4="All Post",'DATA ENTRY'!P326,IF(AND($D$4='DATA ENTRY'!CK326),'DATA ENTRY'!P326,""))))</f>
        <v/>
      </c>
      <c r="J327" s="107" t="str">
        <f>IF('DATA ENTRY'!CK326="","",IF('DATA ENTRY'!Q326="","",IF($D$4="All Post",'DATA ENTRY'!Q326,IF(AND($D$4='DATA ENTRY'!CK326),'DATA ENTRY'!Q326,""))))</f>
        <v/>
      </c>
      <c r="K327" s="3" t="str">
        <f>IF('DATA ENTRY'!CK326="","",IF('DATA ENTRY'!R326="","",IF($D$4="All Post",'DATA ENTRY'!R326,IF(AND($D$4='DATA ENTRY'!CK326),'DATA ENTRY'!R326,""))))</f>
        <v/>
      </c>
      <c r="L327" s="3" t="str">
        <f>IF('DATA ENTRY'!CK326="","",IF('DATA ENTRY'!S326="","",IF($D$4="All Post",'DATA ENTRY'!S326,IF(AND($D$4='DATA ENTRY'!CK326),'DATA ENTRY'!S326,""))))</f>
        <v/>
      </c>
      <c r="M327" s="3" t="str">
        <f>IF('DATA ENTRY'!CK326="","",IF('DATA ENTRY'!E326="","",IF($D$4="All Post",'DATA ENTRY'!E326,IF(AND($D$4='DATA ENTRY'!CK326),'DATA ENTRY'!E326,""))))</f>
        <v/>
      </c>
      <c r="N327" s="3" t="str">
        <f>IF('DATA ENTRY'!CK326="","",IF('DATA ENTRY'!W326="","",IF($D$4="All Post",'DATA ENTRY'!W326,IF(AND($D$4='DATA ENTRY'!CK326),'DATA ENTRY'!W326,""))))</f>
        <v/>
      </c>
      <c r="O327" s="3" t="str">
        <f>IF('DATA ENTRY'!CK326="","",IF('DATA ENTRY'!X326="","",IF($D$4="All Post",'DATA ENTRY'!X326,IF(AND($D$4='DATA ENTRY'!CK326),'DATA ENTRY'!X326,""))))</f>
        <v/>
      </c>
      <c r="P327" s="3" t="str">
        <f>IF('DATA ENTRY'!CK326="","",IF('DATA ENTRY'!G326="","",IF($D$4="All Post",'DATA ENTRY'!G326,IF(AND($D$4='DATA ENTRY'!CK326),'DATA ENTRY'!G326,""))))</f>
        <v/>
      </c>
      <c r="S327">
        <f t="shared" si="67"/>
        <v>0</v>
      </c>
      <c r="T327" t="str">
        <f t="shared" si="68"/>
        <v/>
      </c>
      <c r="BZ327" t="str">
        <f t="shared" si="69"/>
        <v/>
      </c>
      <c r="CA327" t="str">
        <f t="shared" si="70"/>
        <v/>
      </c>
      <c r="CB327" s="224">
        <v>321</v>
      </c>
      <c r="CC327" s="3" t="str">
        <f>IF('DATA ENTRY'!CK326="","",IF('DATA ENTRY'!B326="","",IF(AND($CD$4='DATA ENTRY'!CK326,$CG$4='DATA ENTRY'!D326),'DATA ENTRY'!B326,"")))</f>
        <v/>
      </c>
      <c r="CD327" s="3" t="str">
        <f>IF('DATA ENTRY'!CK326="","",IF('DATA ENTRY'!C326="","",IF(AND($CD$4='DATA ENTRY'!CK326,$CG$4='DATA ENTRY'!D326),'DATA ENTRY'!C326,"")))</f>
        <v/>
      </c>
      <c r="CE327" s="4" t="str">
        <f>IF('DATA ENTRY'!CK326="","",IF('DATA ENTRY'!I326="","",IF(AND($CD$4='DATA ENTRY'!CK326,$CG$4='DATA ENTRY'!D326),'DATA ENTRY'!I326,"")))</f>
        <v/>
      </c>
      <c r="CF327" s="4" t="str">
        <f>IF('DATA ENTRY'!CK326="","",IF('DATA ENTRY'!CK326="","",IF(AND($CD$4='DATA ENTRY'!CK326,$CG$4='DATA ENTRY'!D326),'DATA ENTRY'!CK326,"")))</f>
        <v/>
      </c>
      <c r="CG327" s="3" t="str">
        <f>IF('DATA ENTRY'!CK326="","",IF('DATA ENTRY'!N326="","",IF(AND($CD$4='DATA ENTRY'!CK326,$CG$4='DATA ENTRY'!D326),'DATA ENTRY'!N326,"")))</f>
        <v/>
      </c>
      <c r="CH327" s="107" t="str">
        <f>IF('DATA ENTRY'!CK326="","",IF('DATA ENTRY'!O326="","",IF(AND($CD$4='DATA ENTRY'!CK326,$CG$4='DATA ENTRY'!D326),'DATA ENTRY'!O326,"")))</f>
        <v/>
      </c>
      <c r="CI327" s="3" t="str">
        <f>IF('DATA ENTRY'!CK326="","",IF('DATA ENTRY'!P326="","",IF(AND($CD$4='DATA ENTRY'!CK326,$CG$4='DATA ENTRY'!D326),'DATA ENTRY'!P326,"")))</f>
        <v/>
      </c>
      <c r="CJ327" s="107" t="str">
        <f>IF('DATA ENTRY'!CK326="","",IF('DATA ENTRY'!Q326="","",IF(AND($CD$4='DATA ENTRY'!CK326,$CG$4='DATA ENTRY'!D326),'DATA ENTRY'!Q326,"")))</f>
        <v/>
      </c>
      <c r="CK327" s="3" t="str">
        <f>IF('DATA ENTRY'!CK326="","",IF('DATA ENTRY'!R326="","",IF(AND($CD$4='DATA ENTRY'!CK326,$CG$4='DATA ENTRY'!D326),'DATA ENTRY'!R326,"")))</f>
        <v/>
      </c>
      <c r="CL327" s="3" t="str">
        <f>IF('DATA ENTRY'!CK326="","",IF('DATA ENTRY'!S326="","",IF(AND($CD$4='DATA ENTRY'!CK326,$CG$4='DATA ENTRY'!D326),'DATA ENTRY'!S326,"")))</f>
        <v/>
      </c>
      <c r="CM327" s="3" t="str">
        <f>IF('DATA ENTRY'!CK326="","",IF('DATA ENTRY'!E326="","",IF(AND($CD$4='DATA ENTRY'!CK326,$CG$4='DATA ENTRY'!D326),'DATA ENTRY'!E326,"")))</f>
        <v/>
      </c>
      <c r="CN327" s="3" t="str">
        <f>IF('DATA ENTRY'!CK326="","",IF('DATA ENTRY'!W326="","",IF(AND($CD$4='DATA ENTRY'!CK326,$CG$4='DATA ENTRY'!D326),'DATA ENTRY'!W326,"")))</f>
        <v/>
      </c>
      <c r="CO327" s="3" t="str">
        <f>IF('DATA ENTRY'!CK326="","",IF('DATA ENTRY'!X326="","",IF(AND($CD$4='DATA ENTRY'!CK326,$CG$4='DATA ENTRY'!D326),'DATA ENTRY'!X326,"")))</f>
        <v/>
      </c>
      <c r="CP327" s="108" t="str">
        <f t="shared" si="71"/>
        <v/>
      </c>
      <c r="CQ327" s="108" t="str">
        <f>IF('DATA ENTRY'!CK326="","",IF('DATA ENTRY'!G326="","",IF(AND($CD$4='DATA ENTRY'!CK326,$CG$4='DATA ENTRY'!D326),'DATA ENTRY'!G326,"")))</f>
        <v/>
      </c>
      <c r="CR327" s="230" t="str">
        <f>IF('DATA ENTRY'!CK326="","",IF('DATA ENTRY'!D326="","",IF(AND($CD$4='DATA ENTRY'!CK326,$CG$4='DATA ENTRY'!D326),'DATA ENTRY'!D326,"")))</f>
        <v/>
      </c>
      <c r="CS327">
        <f t="shared" si="72"/>
        <v>0</v>
      </c>
      <c r="CT327">
        <f t="shared" si="73"/>
        <v>0</v>
      </c>
      <c r="CV327" s="139"/>
      <c r="CX327">
        <f t="shared" si="74"/>
        <v>0</v>
      </c>
      <c r="DB327" t="str">
        <f t="shared" si="81"/>
        <v/>
      </c>
      <c r="DC327" t="str">
        <f t="shared" si="82"/>
        <v/>
      </c>
      <c r="DD327" s="224">
        <v>321</v>
      </c>
      <c r="DE327" s="3" t="str">
        <f>IF('DATA ENTRY'!CK326="","",IF('DATA ENTRY'!B326="","",IF(AND($DF$4='DATA ENTRY'!D326),'DATA ENTRY'!B326,"")))</f>
        <v/>
      </c>
      <c r="DF327" s="3" t="str">
        <f>IF('DATA ENTRY'!CK326="","",IF('DATA ENTRY'!C326="","",IF(AND($DF$4='DATA ENTRY'!D326),'DATA ENTRY'!C326,"")))</f>
        <v/>
      </c>
      <c r="DG327" s="4" t="str">
        <f>IF('DATA ENTRY'!CK326="","",IF('DATA ENTRY'!I326="","",IF(AND($DF$4='DATA ENTRY'!D326),'DATA ENTRY'!I326,"")))</f>
        <v/>
      </c>
      <c r="DH327" s="4" t="str">
        <f>IF('DATA ENTRY'!CK326="","",IF('DATA ENTRY'!CK326="","",IF(AND($DF$4='DATA ENTRY'!D326),'DATA ENTRY'!CK326,"")))</f>
        <v/>
      </c>
      <c r="DI327" s="3" t="str">
        <f>IF('DATA ENTRY'!CK326="","",IF('DATA ENTRY'!N326="","",IF(AND($DF$4='DATA ENTRY'!D326),'DATA ENTRY'!N326,"")))</f>
        <v/>
      </c>
      <c r="DJ327" s="107" t="str">
        <f>IF('DATA ENTRY'!CK326="","",IF('DATA ENTRY'!O326="","",IF(AND($DF$4='DATA ENTRY'!D326),'DATA ENTRY'!O326,"")))</f>
        <v/>
      </c>
      <c r="DK327" s="3" t="str">
        <f>IF('DATA ENTRY'!CK326="","",IF('DATA ENTRY'!P326="","",IF(AND($DF$4='DATA ENTRY'!D326),'DATA ENTRY'!P326,"")))</f>
        <v/>
      </c>
      <c r="DL327" s="107" t="str">
        <f>IF('DATA ENTRY'!CK326="","",IF('DATA ENTRY'!Q326="","",IF(AND($DF$4='DATA ENTRY'!D326),'DATA ENTRY'!Q326,"")))</f>
        <v/>
      </c>
      <c r="DM327" s="3" t="str">
        <f>IF('DATA ENTRY'!CK326="","",IF('DATA ENTRY'!R326="","",IF(AND($DF$4='DATA ENTRY'!D326),'DATA ENTRY'!R326,"")))</f>
        <v/>
      </c>
      <c r="DN327" s="107" t="str">
        <f>IF('DATA ENTRY'!CK326="","",IF('DATA ENTRY'!S326="","",IF(AND($DF$4='DATA ENTRY'!D326),'DATA ENTRY'!S326,"")))</f>
        <v/>
      </c>
      <c r="DO327" s="3" t="str">
        <f>IF('DATA ENTRY'!CK326="","",IF('DATA ENTRY'!E326="","",IF(AND($DF$4='DATA ENTRY'!D326),'DATA ENTRY'!E326,"")))</f>
        <v/>
      </c>
      <c r="DP327" s="3" t="str">
        <f>IF('DATA ENTRY'!CK326="","",IF('DATA ENTRY'!D326="","",IF(AND($DF$4='DATA ENTRY'!D326),'DATA ENTRY'!D326,"")))</f>
        <v/>
      </c>
      <c r="DQ327" s="3" t="str">
        <f>IF('DATA ENTRY'!CK326="","",IF('DATA ENTRY'!W326="","",IF(AND($DF$4='DATA ENTRY'!D326),'DATA ENTRY'!W326,"")))</f>
        <v/>
      </c>
      <c r="DR327" s="3" t="str">
        <f>IF('DATA ENTRY'!CK326="","",IF('DATA ENTRY'!X326="","",IF(AND($DF$4='DATA ENTRY'!D326),'DATA ENTRY'!X326,"")))</f>
        <v/>
      </c>
      <c r="DS327" s="108" t="str">
        <f t="shared" si="75"/>
        <v/>
      </c>
      <c r="DT327" s="108" t="str">
        <f>IF('DATA ENTRY'!CK326="","",IF('DATA ENTRY'!D326="","",IF(AND($DF$4='DATA ENTRY'!D326),'DATA ENTRY'!G326,"")))</f>
        <v/>
      </c>
      <c r="DY327">
        <f t="shared" si="76"/>
        <v>0</v>
      </c>
      <c r="EB327" t="str">
        <f t="shared" si="77"/>
        <v/>
      </c>
      <c r="EC327" t="str">
        <f t="shared" si="78"/>
        <v/>
      </c>
      <c r="ED327" s="224">
        <v>321</v>
      </c>
      <c r="EE327" s="3" t="str">
        <f>IF('DATA ENTRY'!CK326="","",IF('DATA ENTRY'!B326="","",IF(AND($EF$4='DATA ENTRY'!G326,$EH$4='DATA ENTRY'!F326),'DATA ENTRY'!B326,"")))</f>
        <v/>
      </c>
      <c r="EF327" s="3" t="str">
        <f>IF('DATA ENTRY'!CK326="","",IF('DATA ENTRY'!C326="","",IF(AND($EF$4='DATA ENTRY'!G326,$EH$4='DATA ENTRY'!F326),'DATA ENTRY'!C326,"")))</f>
        <v/>
      </c>
      <c r="EG327" s="4" t="str">
        <f>IF('DATA ENTRY'!CK326="","",IF('DATA ENTRY'!I326="","",IF(AND($EF$4='DATA ENTRY'!G326,$EH$4='DATA ENTRY'!F326),'DATA ENTRY'!I326,"")))</f>
        <v/>
      </c>
      <c r="EH327" s="4" t="str">
        <f>IF('DATA ENTRY'!CK326="","",IF('DATA ENTRY'!CK326="","",IF(AND($EF$4='DATA ENTRY'!G326,$EH$4='DATA ENTRY'!F326),'DATA ENTRY'!CK326,"")))</f>
        <v/>
      </c>
      <c r="EI327" s="3" t="str">
        <f>IF('DATA ENTRY'!CK326="","",IF('DATA ENTRY'!N326="","",IF(AND($EF$4='DATA ENTRY'!G326,$EH$4='DATA ENTRY'!F326),'DATA ENTRY'!N326,"")))</f>
        <v/>
      </c>
      <c r="EJ327" s="107" t="str">
        <f>IF('DATA ENTRY'!CK326="","",IF('DATA ENTRY'!O326="","",IF(AND($EF$4='DATA ENTRY'!G326,$EH$4='DATA ENTRY'!F326),'DATA ENTRY'!O326,"")))</f>
        <v/>
      </c>
      <c r="EK327" s="3" t="str">
        <f>IF('DATA ENTRY'!CK326="","",IF('DATA ENTRY'!P326="","",IF(AND($EF$4='DATA ENTRY'!G326,$EH$4='DATA ENTRY'!F326),'DATA ENTRY'!P326,"")))</f>
        <v/>
      </c>
      <c r="EL327" s="107" t="str">
        <f>IF('DATA ENTRY'!CK326="","",IF('DATA ENTRY'!Q326="","",IF(AND($EF$4='DATA ENTRY'!G326,$EH$4='DATA ENTRY'!F326),'DATA ENTRY'!Q326,"")))</f>
        <v/>
      </c>
      <c r="EM327" s="3" t="str">
        <f>IF('DATA ENTRY'!CK326="","",IF('DATA ENTRY'!R326="","",IF(AND($EF$4='DATA ENTRY'!G326,$EH$4='DATA ENTRY'!F326),'DATA ENTRY'!R326,"")))</f>
        <v/>
      </c>
      <c r="EN327" s="107" t="str">
        <f>IF('DATA ENTRY'!CK326="","",IF('DATA ENTRY'!S326="","",IF(AND($EF$4='DATA ENTRY'!G326,$EH$4='DATA ENTRY'!F326),'DATA ENTRY'!S326,"")))</f>
        <v/>
      </c>
      <c r="EO327" s="3" t="str">
        <f>IF('DATA ENTRY'!CK326="","",IF('DATA ENTRY'!E326="","",IF(AND($EF$4='DATA ENTRY'!G326,$EH$4='DATA ENTRY'!F326),'DATA ENTRY'!E326,"")))</f>
        <v/>
      </c>
      <c r="EP327" s="3" t="str">
        <f>IF('DATA ENTRY'!CK326="","",IF('DATA ENTRY'!D326="","",IF(AND($EF$4='DATA ENTRY'!G326,$EH$4='DATA ENTRY'!F326),'DATA ENTRY'!D326,"")))</f>
        <v/>
      </c>
      <c r="EQ327" s="3" t="str">
        <f>IF('DATA ENTRY'!CK326="","",IF('DATA ENTRY'!W326="","",IF(AND($EF$4='DATA ENTRY'!G326,$EH$4='DATA ENTRY'!F326),'DATA ENTRY'!W326,"")))</f>
        <v/>
      </c>
      <c r="ER327" s="3" t="str">
        <f>IF('DATA ENTRY'!CK326="","",IF('DATA ENTRY'!X326="","",IF(AND($EF$4='DATA ENTRY'!G326,$EH$4='DATA ENTRY'!F326),'DATA ENTRY'!X326,"")))</f>
        <v/>
      </c>
      <c r="ES327" s="108" t="str">
        <f t="shared" si="79"/>
        <v/>
      </c>
      <c r="ET327" s="108" t="str">
        <f>IF('DATA ENTRY'!CK326="","",IF('DATA ENTRY'!D326="","",IF(AND($EF$4='DATA ENTRY'!G326,$EH$4='DATA ENTRY'!F326),'DATA ENTRY'!G326,"")))</f>
        <v/>
      </c>
      <c r="EY327">
        <f t="shared" si="80"/>
        <v>0</v>
      </c>
    </row>
    <row r="328" spans="1:155">
      <c r="A328" t="str">
        <f>IF(S328=0,"",1+(MAX($A$7:A327)))</f>
        <v/>
      </c>
      <c r="B328" s="224">
        <v>322</v>
      </c>
      <c r="C328" s="3" t="str">
        <f>IF('DATA ENTRY'!CK327="","",IF('DATA ENTRY'!B327="","",IF($D$4="All Post",'DATA ENTRY'!B327,IF(AND($D$4='DATA ENTRY'!CK327),'DATA ENTRY'!B327,""))))</f>
        <v/>
      </c>
      <c r="D328" s="3" t="str">
        <f>IF('DATA ENTRY'!CK327="","",IF('DATA ENTRY'!C327="","",IF($D$4="All Post",'DATA ENTRY'!C327,IF(AND($D$4='DATA ENTRY'!CK327),'DATA ENTRY'!C327,""))))</f>
        <v/>
      </c>
      <c r="E328" s="4" t="str">
        <f>IF('DATA ENTRY'!CK327="","",IF('DATA ENTRY'!I327="","",IF($D$4="All Post",'DATA ENTRY'!I327,IF(AND($D$4='DATA ENTRY'!CK327),'DATA ENTRY'!I327,""))))</f>
        <v/>
      </c>
      <c r="F328" s="4" t="str">
        <f>IF('DATA ENTRY'!CK327="","",IF('DATA ENTRY'!CK327="","",IF($D$4="All Post",'DATA ENTRY'!CK327,IF(AND($D$4='DATA ENTRY'!CK327),'DATA ENTRY'!CK327,""))))</f>
        <v/>
      </c>
      <c r="G328" s="3" t="str">
        <f>IF('DATA ENTRY'!CK327="","",IF('DATA ENTRY'!N327="","",IF($D$4="All Post",'DATA ENTRY'!N327,IF(AND($D$4='DATA ENTRY'!CK327),'DATA ENTRY'!N327,""))))</f>
        <v/>
      </c>
      <c r="H328" s="107" t="str">
        <f>IF('DATA ENTRY'!CK327="","",IF('DATA ENTRY'!O327="","",IF($D$4="All Post",'DATA ENTRY'!O327,IF(AND($D$4='DATA ENTRY'!CK327),'DATA ENTRY'!O327,""))))</f>
        <v/>
      </c>
      <c r="I328" s="3" t="str">
        <f>IF('DATA ENTRY'!CK327="","",IF('DATA ENTRY'!P327="","",IF($D$4="All Post",'DATA ENTRY'!P327,IF(AND($D$4='DATA ENTRY'!CK327),'DATA ENTRY'!P327,""))))</f>
        <v/>
      </c>
      <c r="J328" s="107" t="str">
        <f>IF('DATA ENTRY'!CK327="","",IF('DATA ENTRY'!Q327="","",IF($D$4="All Post",'DATA ENTRY'!Q327,IF(AND($D$4='DATA ENTRY'!CK327),'DATA ENTRY'!Q327,""))))</f>
        <v/>
      </c>
      <c r="K328" s="3" t="str">
        <f>IF('DATA ENTRY'!CK327="","",IF('DATA ENTRY'!R327="","",IF($D$4="All Post",'DATA ENTRY'!R327,IF(AND($D$4='DATA ENTRY'!CK327),'DATA ENTRY'!R327,""))))</f>
        <v/>
      </c>
      <c r="L328" s="3" t="str">
        <f>IF('DATA ENTRY'!CK327="","",IF('DATA ENTRY'!S327="","",IF($D$4="All Post",'DATA ENTRY'!S327,IF(AND($D$4='DATA ENTRY'!CK327),'DATA ENTRY'!S327,""))))</f>
        <v/>
      </c>
      <c r="M328" s="3" t="str">
        <f>IF('DATA ENTRY'!CK327="","",IF('DATA ENTRY'!E327="","",IF($D$4="All Post",'DATA ENTRY'!E327,IF(AND($D$4='DATA ENTRY'!CK327),'DATA ENTRY'!E327,""))))</f>
        <v/>
      </c>
      <c r="N328" s="3" t="str">
        <f>IF('DATA ENTRY'!CK327="","",IF('DATA ENTRY'!W327="","",IF($D$4="All Post",'DATA ENTRY'!W327,IF(AND($D$4='DATA ENTRY'!CK327),'DATA ENTRY'!W327,""))))</f>
        <v/>
      </c>
      <c r="O328" s="3" t="str">
        <f>IF('DATA ENTRY'!CK327="","",IF('DATA ENTRY'!X327="","",IF($D$4="All Post",'DATA ENTRY'!X327,IF(AND($D$4='DATA ENTRY'!CK327),'DATA ENTRY'!X327,""))))</f>
        <v/>
      </c>
      <c r="P328" s="3" t="str">
        <f>IF('DATA ENTRY'!CK327="","",IF('DATA ENTRY'!G327="","",IF($D$4="All Post",'DATA ENTRY'!G327,IF(AND($D$4='DATA ENTRY'!CK327),'DATA ENTRY'!G327,""))))</f>
        <v/>
      </c>
      <c r="S328">
        <f t="shared" ref="S328:S391" si="83">IF($D$4=F328,1,IF(T328="All Post",1,0))</f>
        <v>0</v>
      </c>
      <c r="T328" t="str">
        <f t="shared" ref="T328:T391" si="84">IF(AND(C328="",F328=""),"","All Post")</f>
        <v/>
      </c>
      <c r="BZ328" t="str">
        <f t="shared" ref="BZ328:BZ391" si="85">IF(CE328="","",RANK(CE328,$CE$7:$CE$211,1))</f>
        <v/>
      </c>
      <c r="CA328" t="str">
        <f t="shared" ref="CA328:CA391" si="86">IF(CX328=0,"",CX328)</f>
        <v/>
      </c>
      <c r="CB328" s="224">
        <v>322</v>
      </c>
      <c r="CC328" s="3" t="str">
        <f>IF('DATA ENTRY'!CK327="","",IF('DATA ENTRY'!B327="","",IF(AND($CD$4='DATA ENTRY'!CK327,$CG$4='DATA ENTRY'!D327),'DATA ENTRY'!B327,"")))</f>
        <v/>
      </c>
      <c r="CD328" s="3" t="str">
        <f>IF('DATA ENTRY'!CK327="","",IF('DATA ENTRY'!C327="","",IF(AND($CD$4='DATA ENTRY'!CK327,$CG$4='DATA ENTRY'!D327),'DATA ENTRY'!C327,"")))</f>
        <v/>
      </c>
      <c r="CE328" s="4" t="str">
        <f>IF('DATA ENTRY'!CK327="","",IF('DATA ENTRY'!I327="","",IF(AND($CD$4='DATA ENTRY'!CK327,$CG$4='DATA ENTRY'!D327),'DATA ENTRY'!I327,"")))</f>
        <v/>
      </c>
      <c r="CF328" s="4" t="str">
        <f>IF('DATA ENTRY'!CK327="","",IF('DATA ENTRY'!CK327="","",IF(AND($CD$4='DATA ENTRY'!CK327,$CG$4='DATA ENTRY'!D327),'DATA ENTRY'!CK327,"")))</f>
        <v/>
      </c>
      <c r="CG328" s="3" t="str">
        <f>IF('DATA ENTRY'!CK327="","",IF('DATA ENTRY'!N327="","",IF(AND($CD$4='DATA ENTRY'!CK327,$CG$4='DATA ENTRY'!D327),'DATA ENTRY'!N327,"")))</f>
        <v/>
      </c>
      <c r="CH328" s="107" t="str">
        <f>IF('DATA ENTRY'!CK327="","",IF('DATA ENTRY'!O327="","",IF(AND($CD$4='DATA ENTRY'!CK327,$CG$4='DATA ENTRY'!D327),'DATA ENTRY'!O327,"")))</f>
        <v/>
      </c>
      <c r="CI328" s="3" t="str">
        <f>IF('DATA ENTRY'!CK327="","",IF('DATA ENTRY'!P327="","",IF(AND($CD$4='DATA ENTRY'!CK327,$CG$4='DATA ENTRY'!D327),'DATA ENTRY'!P327,"")))</f>
        <v/>
      </c>
      <c r="CJ328" s="107" t="str">
        <f>IF('DATA ENTRY'!CK327="","",IF('DATA ENTRY'!Q327="","",IF(AND($CD$4='DATA ENTRY'!CK327,$CG$4='DATA ENTRY'!D327),'DATA ENTRY'!Q327,"")))</f>
        <v/>
      </c>
      <c r="CK328" s="3" t="str">
        <f>IF('DATA ENTRY'!CK327="","",IF('DATA ENTRY'!R327="","",IF(AND($CD$4='DATA ENTRY'!CK327,$CG$4='DATA ENTRY'!D327),'DATA ENTRY'!R327,"")))</f>
        <v/>
      </c>
      <c r="CL328" s="3" t="str">
        <f>IF('DATA ENTRY'!CK327="","",IF('DATA ENTRY'!S327="","",IF(AND($CD$4='DATA ENTRY'!CK327,$CG$4='DATA ENTRY'!D327),'DATA ENTRY'!S327,"")))</f>
        <v/>
      </c>
      <c r="CM328" s="3" t="str">
        <f>IF('DATA ENTRY'!CK327="","",IF('DATA ENTRY'!E327="","",IF(AND($CD$4='DATA ENTRY'!CK327,$CG$4='DATA ENTRY'!D327),'DATA ENTRY'!E327,"")))</f>
        <v/>
      </c>
      <c r="CN328" s="3" t="str">
        <f>IF('DATA ENTRY'!CK327="","",IF('DATA ENTRY'!W327="","",IF(AND($CD$4='DATA ENTRY'!CK327,$CG$4='DATA ENTRY'!D327),'DATA ENTRY'!W327,"")))</f>
        <v/>
      </c>
      <c r="CO328" s="3" t="str">
        <f>IF('DATA ENTRY'!CK327="","",IF('DATA ENTRY'!X327="","",IF(AND($CD$4='DATA ENTRY'!CK327,$CG$4='DATA ENTRY'!D327),'DATA ENTRY'!X327,"")))</f>
        <v/>
      </c>
      <c r="CP328" s="108" t="str">
        <f t="shared" ref="CP328:CP391" si="87">IFERROR(IF(CF328="","",SUM(CH328*75%+CJ328*25%)),"")</f>
        <v/>
      </c>
      <c r="CQ328" s="108" t="str">
        <f>IF('DATA ENTRY'!CK327="","",IF('DATA ENTRY'!G327="","",IF(AND($CD$4='DATA ENTRY'!CK327,$CG$4='DATA ENTRY'!D327),'DATA ENTRY'!G327,"")))</f>
        <v/>
      </c>
      <c r="CR328" s="230" t="str">
        <f>IF('DATA ENTRY'!CK327="","",IF('DATA ENTRY'!D327="","",IF(AND($CD$4='DATA ENTRY'!CK327,$CG$4='DATA ENTRY'!D327),'DATA ENTRY'!D327,"")))</f>
        <v/>
      </c>
      <c r="CS328">
        <f t="shared" ref="CS328:CS391" si="88">SUMPRODUCT((CP328&lt;$CP$7:$CP$211)/COUNTIF($CP$7:$CP$211,$CP$7:$CP$211))</f>
        <v>0</v>
      </c>
      <c r="CT328">
        <f t="shared" ref="CT328:CT391" si="89">SUMPRODUCT((CE328&lt;$CE$7:$CE$211)/COUNTIF($CE$7:$CE$211,$CE$7:$CE$211))</f>
        <v>0</v>
      </c>
      <c r="CV328" s="139"/>
      <c r="CX328">
        <f t="shared" ref="CX328:CX391" si="90">IF($CD$4=CF328,1,0)</f>
        <v>0</v>
      </c>
      <c r="DB328" t="str">
        <f t="shared" si="81"/>
        <v/>
      </c>
      <c r="DC328" t="str">
        <f t="shared" si="82"/>
        <v/>
      </c>
      <c r="DD328" s="224">
        <v>322</v>
      </c>
      <c r="DE328" s="3" t="str">
        <f>IF('DATA ENTRY'!CK327="","",IF('DATA ENTRY'!B327="","",IF(AND($DF$4='DATA ENTRY'!D327),'DATA ENTRY'!B327,"")))</f>
        <v/>
      </c>
      <c r="DF328" s="3" t="str">
        <f>IF('DATA ENTRY'!CK327="","",IF('DATA ENTRY'!C327="","",IF(AND($DF$4='DATA ENTRY'!D327),'DATA ENTRY'!C327,"")))</f>
        <v/>
      </c>
      <c r="DG328" s="4" t="str">
        <f>IF('DATA ENTRY'!CK327="","",IF('DATA ENTRY'!I327="","",IF(AND($DF$4='DATA ENTRY'!D327),'DATA ENTRY'!I327,"")))</f>
        <v/>
      </c>
      <c r="DH328" s="4" t="str">
        <f>IF('DATA ENTRY'!CK327="","",IF('DATA ENTRY'!CK327="","",IF(AND($DF$4='DATA ENTRY'!D327),'DATA ENTRY'!CK327,"")))</f>
        <v/>
      </c>
      <c r="DI328" s="3" t="str">
        <f>IF('DATA ENTRY'!CK327="","",IF('DATA ENTRY'!N327="","",IF(AND($DF$4='DATA ENTRY'!D327),'DATA ENTRY'!N327,"")))</f>
        <v/>
      </c>
      <c r="DJ328" s="107" t="str">
        <f>IF('DATA ENTRY'!CK327="","",IF('DATA ENTRY'!O327="","",IF(AND($DF$4='DATA ENTRY'!D327),'DATA ENTRY'!O327,"")))</f>
        <v/>
      </c>
      <c r="DK328" s="3" t="str">
        <f>IF('DATA ENTRY'!CK327="","",IF('DATA ENTRY'!P327="","",IF(AND($DF$4='DATA ENTRY'!D327),'DATA ENTRY'!P327,"")))</f>
        <v/>
      </c>
      <c r="DL328" s="107" t="str">
        <f>IF('DATA ENTRY'!CK327="","",IF('DATA ENTRY'!Q327="","",IF(AND($DF$4='DATA ENTRY'!D327),'DATA ENTRY'!Q327,"")))</f>
        <v/>
      </c>
      <c r="DM328" s="3" t="str">
        <f>IF('DATA ENTRY'!CK327="","",IF('DATA ENTRY'!R327="","",IF(AND($DF$4='DATA ENTRY'!D327),'DATA ENTRY'!R327,"")))</f>
        <v/>
      </c>
      <c r="DN328" s="107" t="str">
        <f>IF('DATA ENTRY'!CK327="","",IF('DATA ENTRY'!S327="","",IF(AND($DF$4='DATA ENTRY'!D327),'DATA ENTRY'!S327,"")))</f>
        <v/>
      </c>
      <c r="DO328" s="3" t="str">
        <f>IF('DATA ENTRY'!CK327="","",IF('DATA ENTRY'!E327="","",IF(AND($DF$4='DATA ENTRY'!D327),'DATA ENTRY'!E327,"")))</f>
        <v/>
      </c>
      <c r="DP328" s="3" t="str">
        <f>IF('DATA ENTRY'!CK327="","",IF('DATA ENTRY'!D327="","",IF(AND($DF$4='DATA ENTRY'!D327),'DATA ENTRY'!D327,"")))</f>
        <v/>
      </c>
      <c r="DQ328" s="3" t="str">
        <f>IF('DATA ENTRY'!CK327="","",IF('DATA ENTRY'!W327="","",IF(AND($DF$4='DATA ENTRY'!D327),'DATA ENTRY'!W327,"")))</f>
        <v/>
      </c>
      <c r="DR328" s="3" t="str">
        <f>IF('DATA ENTRY'!CK327="","",IF('DATA ENTRY'!X327="","",IF(AND($DF$4='DATA ENTRY'!D327),'DATA ENTRY'!X327,"")))</f>
        <v/>
      </c>
      <c r="DS328" s="108" t="str">
        <f t="shared" ref="DS328:DS391" si="91">IFERROR(IF(DH328="","",SUM(DJ328*75%+DL328*25%)),"")</f>
        <v/>
      </c>
      <c r="DT328" s="108" t="str">
        <f>IF('DATA ENTRY'!CK327="","",IF('DATA ENTRY'!D327="","",IF(AND($DF$4='DATA ENTRY'!D327),'DATA ENTRY'!G327,"")))</f>
        <v/>
      </c>
      <c r="DY328">
        <f t="shared" ref="DY328:DY391" si="92">IF($DF$4="",0,IF($DF$4=DP328,1,0))</f>
        <v>0</v>
      </c>
      <c r="EB328" t="str">
        <f t="shared" ref="EB328:EB391" si="93">IF(EG328="","",RANK(EG328,$EG$7:$EG$211,1))</f>
        <v/>
      </c>
      <c r="EC328" t="str">
        <f t="shared" ref="EC328:EC391" si="94">IF(EY328=0,"",EY328)</f>
        <v/>
      </c>
      <c r="ED328" s="224">
        <v>322</v>
      </c>
      <c r="EE328" s="3" t="str">
        <f>IF('DATA ENTRY'!CK327="","",IF('DATA ENTRY'!B327="","",IF(AND($EF$4='DATA ENTRY'!G327,$EH$4='DATA ENTRY'!F327),'DATA ENTRY'!B327,"")))</f>
        <v/>
      </c>
      <c r="EF328" s="3" t="str">
        <f>IF('DATA ENTRY'!CK327="","",IF('DATA ENTRY'!C327="","",IF(AND($EF$4='DATA ENTRY'!G327,$EH$4='DATA ENTRY'!F327),'DATA ENTRY'!C327,"")))</f>
        <v/>
      </c>
      <c r="EG328" s="4" t="str">
        <f>IF('DATA ENTRY'!CK327="","",IF('DATA ENTRY'!I327="","",IF(AND($EF$4='DATA ENTRY'!G327,$EH$4='DATA ENTRY'!F327),'DATA ENTRY'!I327,"")))</f>
        <v/>
      </c>
      <c r="EH328" s="4" t="str">
        <f>IF('DATA ENTRY'!CK327="","",IF('DATA ENTRY'!CK327="","",IF(AND($EF$4='DATA ENTRY'!G327,$EH$4='DATA ENTRY'!F327),'DATA ENTRY'!CK327,"")))</f>
        <v/>
      </c>
      <c r="EI328" s="3" t="str">
        <f>IF('DATA ENTRY'!CK327="","",IF('DATA ENTRY'!N327="","",IF(AND($EF$4='DATA ENTRY'!G327,$EH$4='DATA ENTRY'!F327),'DATA ENTRY'!N327,"")))</f>
        <v/>
      </c>
      <c r="EJ328" s="107" t="str">
        <f>IF('DATA ENTRY'!CK327="","",IF('DATA ENTRY'!O327="","",IF(AND($EF$4='DATA ENTRY'!G327,$EH$4='DATA ENTRY'!F327),'DATA ENTRY'!O327,"")))</f>
        <v/>
      </c>
      <c r="EK328" s="3" t="str">
        <f>IF('DATA ENTRY'!CK327="","",IF('DATA ENTRY'!P327="","",IF(AND($EF$4='DATA ENTRY'!G327,$EH$4='DATA ENTRY'!F327),'DATA ENTRY'!P327,"")))</f>
        <v/>
      </c>
      <c r="EL328" s="107" t="str">
        <f>IF('DATA ENTRY'!CK327="","",IF('DATA ENTRY'!Q327="","",IF(AND($EF$4='DATA ENTRY'!G327,$EH$4='DATA ENTRY'!F327),'DATA ENTRY'!Q327,"")))</f>
        <v/>
      </c>
      <c r="EM328" s="3" t="str">
        <f>IF('DATA ENTRY'!CK327="","",IF('DATA ENTRY'!R327="","",IF(AND($EF$4='DATA ENTRY'!G327,$EH$4='DATA ENTRY'!F327),'DATA ENTRY'!R327,"")))</f>
        <v/>
      </c>
      <c r="EN328" s="107" t="str">
        <f>IF('DATA ENTRY'!CK327="","",IF('DATA ENTRY'!S327="","",IF(AND($EF$4='DATA ENTRY'!G327,$EH$4='DATA ENTRY'!F327),'DATA ENTRY'!S327,"")))</f>
        <v/>
      </c>
      <c r="EO328" s="3" t="str">
        <f>IF('DATA ENTRY'!CK327="","",IF('DATA ENTRY'!E327="","",IF(AND($EF$4='DATA ENTRY'!G327,$EH$4='DATA ENTRY'!F327),'DATA ENTRY'!E327,"")))</f>
        <v/>
      </c>
      <c r="EP328" s="3" t="str">
        <f>IF('DATA ENTRY'!CK327="","",IF('DATA ENTRY'!D327="","",IF(AND($EF$4='DATA ENTRY'!G327,$EH$4='DATA ENTRY'!F327),'DATA ENTRY'!D327,"")))</f>
        <v/>
      </c>
      <c r="EQ328" s="3" t="str">
        <f>IF('DATA ENTRY'!CK327="","",IF('DATA ENTRY'!W327="","",IF(AND($EF$4='DATA ENTRY'!G327,$EH$4='DATA ENTRY'!F327),'DATA ENTRY'!W327,"")))</f>
        <v/>
      </c>
      <c r="ER328" s="3" t="str">
        <f>IF('DATA ENTRY'!CK327="","",IF('DATA ENTRY'!X327="","",IF(AND($EF$4='DATA ENTRY'!G327,$EH$4='DATA ENTRY'!F327),'DATA ENTRY'!X327,"")))</f>
        <v/>
      </c>
      <c r="ES328" s="108" t="str">
        <f t="shared" ref="ES328:ES391" si="95">IFERROR(IF(EH328="","",SUM(EJ328*75%+EL328*25%)),"")</f>
        <v/>
      </c>
      <c r="ET328" s="108" t="str">
        <f>IF('DATA ENTRY'!CK327="","",IF('DATA ENTRY'!D327="","",IF(AND($EF$4='DATA ENTRY'!G327,$EH$4='DATA ENTRY'!F327),'DATA ENTRY'!G327,"")))</f>
        <v/>
      </c>
      <c r="EY328">
        <f t="shared" ref="EY328:EY391" si="96">IF($DF$4="",0,IF($DF$4=EP328,1,0))</f>
        <v>0</v>
      </c>
    </row>
    <row r="329" spans="1:155">
      <c r="A329" t="str">
        <f>IF(S329=0,"",1+(MAX($A$7:A328)))</f>
        <v/>
      </c>
      <c r="B329" s="224">
        <v>323</v>
      </c>
      <c r="C329" s="3" t="str">
        <f>IF('DATA ENTRY'!CK328="","",IF('DATA ENTRY'!B328="","",IF($D$4="All Post",'DATA ENTRY'!B328,IF(AND($D$4='DATA ENTRY'!CK328),'DATA ENTRY'!B328,""))))</f>
        <v/>
      </c>
      <c r="D329" s="3" t="str">
        <f>IF('DATA ENTRY'!CK328="","",IF('DATA ENTRY'!C328="","",IF($D$4="All Post",'DATA ENTRY'!C328,IF(AND($D$4='DATA ENTRY'!CK328),'DATA ENTRY'!C328,""))))</f>
        <v/>
      </c>
      <c r="E329" s="4" t="str">
        <f>IF('DATA ENTRY'!CK328="","",IF('DATA ENTRY'!I328="","",IF($D$4="All Post",'DATA ENTRY'!I328,IF(AND($D$4='DATA ENTRY'!CK328),'DATA ENTRY'!I328,""))))</f>
        <v/>
      </c>
      <c r="F329" s="4" t="str">
        <f>IF('DATA ENTRY'!CK328="","",IF('DATA ENTRY'!CK328="","",IF($D$4="All Post",'DATA ENTRY'!CK328,IF(AND($D$4='DATA ENTRY'!CK328),'DATA ENTRY'!CK328,""))))</f>
        <v/>
      </c>
      <c r="G329" s="3" t="str">
        <f>IF('DATA ENTRY'!CK328="","",IF('DATA ENTRY'!N328="","",IF($D$4="All Post",'DATA ENTRY'!N328,IF(AND($D$4='DATA ENTRY'!CK328),'DATA ENTRY'!N328,""))))</f>
        <v/>
      </c>
      <c r="H329" s="107" t="str">
        <f>IF('DATA ENTRY'!CK328="","",IF('DATA ENTRY'!O328="","",IF($D$4="All Post",'DATA ENTRY'!O328,IF(AND($D$4='DATA ENTRY'!CK328),'DATA ENTRY'!O328,""))))</f>
        <v/>
      </c>
      <c r="I329" s="3" t="str">
        <f>IF('DATA ENTRY'!CK328="","",IF('DATA ENTRY'!P328="","",IF($D$4="All Post",'DATA ENTRY'!P328,IF(AND($D$4='DATA ENTRY'!CK328),'DATA ENTRY'!P328,""))))</f>
        <v/>
      </c>
      <c r="J329" s="107" t="str">
        <f>IF('DATA ENTRY'!CK328="","",IF('DATA ENTRY'!Q328="","",IF($D$4="All Post",'DATA ENTRY'!Q328,IF(AND($D$4='DATA ENTRY'!CK328),'DATA ENTRY'!Q328,""))))</f>
        <v/>
      </c>
      <c r="K329" s="3" t="str">
        <f>IF('DATA ENTRY'!CK328="","",IF('DATA ENTRY'!R328="","",IF($D$4="All Post",'DATA ENTRY'!R328,IF(AND($D$4='DATA ENTRY'!CK328),'DATA ENTRY'!R328,""))))</f>
        <v/>
      </c>
      <c r="L329" s="3" t="str">
        <f>IF('DATA ENTRY'!CK328="","",IF('DATA ENTRY'!S328="","",IF($D$4="All Post",'DATA ENTRY'!S328,IF(AND($D$4='DATA ENTRY'!CK328),'DATA ENTRY'!S328,""))))</f>
        <v/>
      </c>
      <c r="M329" s="3" t="str">
        <f>IF('DATA ENTRY'!CK328="","",IF('DATA ENTRY'!E328="","",IF($D$4="All Post",'DATA ENTRY'!E328,IF(AND($D$4='DATA ENTRY'!CK328),'DATA ENTRY'!E328,""))))</f>
        <v/>
      </c>
      <c r="N329" s="3" t="str">
        <f>IF('DATA ENTRY'!CK328="","",IF('DATA ENTRY'!W328="","",IF($D$4="All Post",'DATA ENTRY'!W328,IF(AND($D$4='DATA ENTRY'!CK328),'DATA ENTRY'!W328,""))))</f>
        <v/>
      </c>
      <c r="O329" s="3" t="str">
        <f>IF('DATA ENTRY'!CK328="","",IF('DATA ENTRY'!X328="","",IF($D$4="All Post",'DATA ENTRY'!X328,IF(AND($D$4='DATA ENTRY'!CK328),'DATA ENTRY'!X328,""))))</f>
        <v/>
      </c>
      <c r="P329" s="3" t="str">
        <f>IF('DATA ENTRY'!CK328="","",IF('DATA ENTRY'!G328="","",IF($D$4="All Post",'DATA ENTRY'!G328,IF(AND($D$4='DATA ENTRY'!CK328),'DATA ENTRY'!G328,""))))</f>
        <v/>
      </c>
      <c r="S329">
        <f t="shared" si="83"/>
        <v>0</v>
      </c>
      <c r="T329" t="str">
        <f t="shared" si="84"/>
        <v/>
      </c>
      <c r="BZ329" t="str">
        <f t="shared" si="85"/>
        <v/>
      </c>
      <c r="CA329" t="str">
        <f t="shared" si="86"/>
        <v/>
      </c>
      <c r="CB329" s="224">
        <v>323</v>
      </c>
      <c r="CC329" s="3" t="str">
        <f>IF('DATA ENTRY'!CK328="","",IF('DATA ENTRY'!B328="","",IF(AND($CD$4='DATA ENTRY'!CK328,$CG$4='DATA ENTRY'!D328),'DATA ENTRY'!B328,"")))</f>
        <v/>
      </c>
      <c r="CD329" s="3" t="str">
        <f>IF('DATA ENTRY'!CK328="","",IF('DATA ENTRY'!C328="","",IF(AND($CD$4='DATA ENTRY'!CK328,$CG$4='DATA ENTRY'!D328),'DATA ENTRY'!C328,"")))</f>
        <v/>
      </c>
      <c r="CE329" s="4" t="str">
        <f>IF('DATA ENTRY'!CK328="","",IF('DATA ENTRY'!I328="","",IF(AND($CD$4='DATA ENTRY'!CK328,$CG$4='DATA ENTRY'!D328),'DATA ENTRY'!I328,"")))</f>
        <v/>
      </c>
      <c r="CF329" s="4" t="str">
        <f>IF('DATA ENTRY'!CK328="","",IF('DATA ENTRY'!CK328="","",IF(AND($CD$4='DATA ENTRY'!CK328,$CG$4='DATA ENTRY'!D328),'DATA ENTRY'!CK328,"")))</f>
        <v/>
      </c>
      <c r="CG329" s="3" t="str">
        <f>IF('DATA ENTRY'!CK328="","",IF('DATA ENTRY'!N328="","",IF(AND($CD$4='DATA ENTRY'!CK328,$CG$4='DATA ENTRY'!D328),'DATA ENTRY'!N328,"")))</f>
        <v/>
      </c>
      <c r="CH329" s="107" t="str">
        <f>IF('DATA ENTRY'!CK328="","",IF('DATA ENTRY'!O328="","",IF(AND($CD$4='DATA ENTRY'!CK328,$CG$4='DATA ENTRY'!D328),'DATA ENTRY'!O328,"")))</f>
        <v/>
      </c>
      <c r="CI329" s="3" t="str">
        <f>IF('DATA ENTRY'!CK328="","",IF('DATA ENTRY'!P328="","",IF(AND($CD$4='DATA ENTRY'!CK328,$CG$4='DATA ENTRY'!D328),'DATA ENTRY'!P328,"")))</f>
        <v/>
      </c>
      <c r="CJ329" s="107" t="str">
        <f>IF('DATA ENTRY'!CK328="","",IF('DATA ENTRY'!Q328="","",IF(AND($CD$4='DATA ENTRY'!CK328,$CG$4='DATA ENTRY'!D328),'DATA ENTRY'!Q328,"")))</f>
        <v/>
      </c>
      <c r="CK329" s="3" t="str">
        <f>IF('DATA ENTRY'!CK328="","",IF('DATA ENTRY'!R328="","",IF(AND($CD$4='DATA ENTRY'!CK328,$CG$4='DATA ENTRY'!D328),'DATA ENTRY'!R328,"")))</f>
        <v/>
      </c>
      <c r="CL329" s="3" t="str">
        <f>IF('DATA ENTRY'!CK328="","",IF('DATA ENTRY'!S328="","",IF(AND($CD$4='DATA ENTRY'!CK328,$CG$4='DATA ENTRY'!D328),'DATA ENTRY'!S328,"")))</f>
        <v/>
      </c>
      <c r="CM329" s="3" t="str">
        <f>IF('DATA ENTRY'!CK328="","",IF('DATA ENTRY'!E328="","",IF(AND($CD$4='DATA ENTRY'!CK328,$CG$4='DATA ENTRY'!D328),'DATA ENTRY'!E328,"")))</f>
        <v/>
      </c>
      <c r="CN329" s="3" t="str">
        <f>IF('DATA ENTRY'!CK328="","",IF('DATA ENTRY'!W328="","",IF(AND($CD$4='DATA ENTRY'!CK328,$CG$4='DATA ENTRY'!D328),'DATA ENTRY'!W328,"")))</f>
        <v/>
      </c>
      <c r="CO329" s="3" t="str">
        <f>IF('DATA ENTRY'!CK328="","",IF('DATA ENTRY'!X328="","",IF(AND($CD$4='DATA ENTRY'!CK328,$CG$4='DATA ENTRY'!D328),'DATA ENTRY'!X328,"")))</f>
        <v/>
      </c>
      <c r="CP329" s="108" t="str">
        <f t="shared" si="87"/>
        <v/>
      </c>
      <c r="CQ329" s="108" t="str">
        <f>IF('DATA ENTRY'!CK328="","",IF('DATA ENTRY'!G328="","",IF(AND($CD$4='DATA ENTRY'!CK328,$CG$4='DATA ENTRY'!D328),'DATA ENTRY'!G328,"")))</f>
        <v/>
      </c>
      <c r="CR329" s="230" t="str">
        <f>IF('DATA ENTRY'!CK328="","",IF('DATA ENTRY'!D328="","",IF(AND($CD$4='DATA ENTRY'!CK328,$CG$4='DATA ENTRY'!D328),'DATA ENTRY'!D328,"")))</f>
        <v/>
      </c>
      <c r="CS329">
        <f t="shared" si="88"/>
        <v>0</v>
      </c>
      <c r="CT329">
        <f t="shared" si="89"/>
        <v>0</v>
      </c>
      <c r="CV329" s="139"/>
      <c r="CX329">
        <f t="shared" si="90"/>
        <v>0</v>
      </c>
      <c r="DB329" t="str">
        <f t="shared" si="81"/>
        <v/>
      </c>
      <c r="DC329" t="str">
        <f t="shared" si="82"/>
        <v/>
      </c>
      <c r="DD329" s="224">
        <v>323</v>
      </c>
      <c r="DE329" s="3" t="str">
        <f>IF('DATA ENTRY'!CK328="","",IF('DATA ENTRY'!B328="","",IF(AND($DF$4='DATA ENTRY'!D328),'DATA ENTRY'!B328,"")))</f>
        <v/>
      </c>
      <c r="DF329" s="3" t="str">
        <f>IF('DATA ENTRY'!CK328="","",IF('DATA ENTRY'!C328="","",IF(AND($DF$4='DATA ENTRY'!D328),'DATA ENTRY'!C328,"")))</f>
        <v/>
      </c>
      <c r="DG329" s="4" t="str">
        <f>IF('DATA ENTRY'!CK328="","",IF('DATA ENTRY'!I328="","",IF(AND($DF$4='DATA ENTRY'!D328),'DATA ENTRY'!I328,"")))</f>
        <v/>
      </c>
      <c r="DH329" s="4" t="str">
        <f>IF('DATA ENTRY'!CK328="","",IF('DATA ENTRY'!CK328="","",IF(AND($DF$4='DATA ENTRY'!D328),'DATA ENTRY'!CK328,"")))</f>
        <v/>
      </c>
      <c r="DI329" s="3" t="str">
        <f>IF('DATA ENTRY'!CK328="","",IF('DATA ENTRY'!N328="","",IF(AND($DF$4='DATA ENTRY'!D328),'DATA ENTRY'!N328,"")))</f>
        <v/>
      </c>
      <c r="DJ329" s="107" t="str">
        <f>IF('DATA ENTRY'!CK328="","",IF('DATA ENTRY'!O328="","",IF(AND($DF$4='DATA ENTRY'!D328),'DATA ENTRY'!O328,"")))</f>
        <v/>
      </c>
      <c r="DK329" s="3" t="str">
        <f>IF('DATA ENTRY'!CK328="","",IF('DATA ENTRY'!P328="","",IF(AND($DF$4='DATA ENTRY'!D328),'DATA ENTRY'!P328,"")))</f>
        <v/>
      </c>
      <c r="DL329" s="107" t="str">
        <f>IF('DATA ENTRY'!CK328="","",IF('DATA ENTRY'!Q328="","",IF(AND($DF$4='DATA ENTRY'!D328),'DATA ENTRY'!Q328,"")))</f>
        <v/>
      </c>
      <c r="DM329" s="3" t="str">
        <f>IF('DATA ENTRY'!CK328="","",IF('DATA ENTRY'!R328="","",IF(AND($DF$4='DATA ENTRY'!D328),'DATA ENTRY'!R328,"")))</f>
        <v/>
      </c>
      <c r="DN329" s="107" t="str">
        <f>IF('DATA ENTRY'!CK328="","",IF('DATA ENTRY'!S328="","",IF(AND($DF$4='DATA ENTRY'!D328),'DATA ENTRY'!S328,"")))</f>
        <v/>
      </c>
      <c r="DO329" s="3" t="str">
        <f>IF('DATA ENTRY'!CK328="","",IF('DATA ENTRY'!E328="","",IF(AND($DF$4='DATA ENTRY'!D328),'DATA ENTRY'!E328,"")))</f>
        <v/>
      </c>
      <c r="DP329" s="3" t="str">
        <f>IF('DATA ENTRY'!CK328="","",IF('DATA ENTRY'!D328="","",IF(AND($DF$4='DATA ENTRY'!D328),'DATA ENTRY'!D328,"")))</f>
        <v/>
      </c>
      <c r="DQ329" s="3" t="str">
        <f>IF('DATA ENTRY'!CK328="","",IF('DATA ENTRY'!W328="","",IF(AND($DF$4='DATA ENTRY'!D328),'DATA ENTRY'!W328,"")))</f>
        <v/>
      </c>
      <c r="DR329" s="3" t="str">
        <f>IF('DATA ENTRY'!CK328="","",IF('DATA ENTRY'!X328="","",IF(AND($DF$4='DATA ENTRY'!D328),'DATA ENTRY'!X328,"")))</f>
        <v/>
      </c>
      <c r="DS329" s="108" t="str">
        <f t="shared" si="91"/>
        <v/>
      </c>
      <c r="DT329" s="108" t="str">
        <f>IF('DATA ENTRY'!CK328="","",IF('DATA ENTRY'!D328="","",IF(AND($DF$4='DATA ENTRY'!D328),'DATA ENTRY'!G328,"")))</f>
        <v/>
      </c>
      <c r="DY329">
        <f t="shared" si="92"/>
        <v>0</v>
      </c>
      <c r="EB329" t="str">
        <f t="shared" si="93"/>
        <v/>
      </c>
      <c r="EC329" t="str">
        <f t="shared" si="94"/>
        <v/>
      </c>
      <c r="ED329" s="224">
        <v>323</v>
      </c>
      <c r="EE329" s="3" t="str">
        <f>IF('DATA ENTRY'!CK328="","",IF('DATA ENTRY'!B328="","",IF(AND($EF$4='DATA ENTRY'!G328,$EH$4='DATA ENTRY'!F328),'DATA ENTRY'!B328,"")))</f>
        <v/>
      </c>
      <c r="EF329" s="3" t="str">
        <f>IF('DATA ENTRY'!CK328="","",IF('DATA ENTRY'!C328="","",IF(AND($EF$4='DATA ENTRY'!G328,$EH$4='DATA ENTRY'!F328),'DATA ENTRY'!C328,"")))</f>
        <v/>
      </c>
      <c r="EG329" s="4" t="str">
        <f>IF('DATA ENTRY'!CK328="","",IF('DATA ENTRY'!I328="","",IF(AND($EF$4='DATA ENTRY'!G328,$EH$4='DATA ENTRY'!F328),'DATA ENTRY'!I328,"")))</f>
        <v/>
      </c>
      <c r="EH329" s="4" t="str">
        <f>IF('DATA ENTRY'!CK328="","",IF('DATA ENTRY'!CK328="","",IF(AND($EF$4='DATA ENTRY'!G328,$EH$4='DATA ENTRY'!F328),'DATA ENTRY'!CK328,"")))</f>
        <v/>
      </c>
      <c r="EI329" s="3" t="str">
        <f>IF('DATA ENTRY'!CK328="","",IF('DATA ENTRY'!N328="","",IF(AND($EF$4='DATA ENTRY'!G328,$EH$4='DATA ENTRY'!F328),'DATA ENTRY'!N328,"")))</f>
        <v/>
      </c>
      <c r="EJ329" s="107" t="str">
        <f>IF('DATA ENTRY'!CK328="","",IF('DATA ENTRY'!O328="","",IF(AND($EF$4='DATA ENTRY'!G328,$EH$4='DATA ENTRY'!F328),'DATA ENTRY'!O328,"")))</f>
        <v/>
      </c>
      <c r="EK329" s="3" t="str">
        <f>IF('DATA ENTRY'!CK328="","",IF('DATA ENTRY'!P328="","",IF(AND($EF$4='DATA ENTRY'!G328,$EH$4='DATA ENTRY'!F328),'DATA ENTRY'!P328,"")))</f>
        <v/>
      </c>
      <c r="EL329" s="107" t="str">
        <f>IF('DATA ENTRY'!CK328="","",IF('DATA ENTRY'!Q328="","",IF(AND($EF$4='DATA ENTRY'!G328,$EH$4='DATA ENTRY'!F328),'DATA ENTRY'!Q328,"")))</f>
        <v/>
      </c>
      <c r="EM329" s="3" t="str">
        <f>IF('DATA ENTRY'!CK328="","",IF('DATA ENTRY'!R328="","",IF(AND($EF$4='DATA ENTRY'!G328,$EH$4='DATA ENTRY'!F328),'DATA ENTRY'!R328,"")))</f>
        <v/>
      </c>
      <c r="EN329" s="107" t="str">
        <f>IF('DATA ENTRY'!CK328="","",IF('DATA ENTRY'!S328="","",IF(AND($EF$4='DATA ENTRY'!G328,$EH$4='DATA ENTRY'!F328),'DATA ENTRY'!S328,"")))</f>
        <v/>
      </c>
      <c r="EO329" s="3" t="str">
        <f>IF('DATA ENTRY'!CK328="","",IF('DATA ENTRY'!E328="","",IF(AND($EF$4='DATA ENTRY'!G328,$EH$4='DATA ENTRY'!F328),'DATA ENTRY'!E328,"")))</f>
        <v/>
      </c>
      <c r="EP329" s="3" t="str">
        <f>IF('DATA ENTRY'!CK328="","",IF('DATA ENTRY'!D328="","",IF(AND($EF$4='DATA ENTRY'!G328,$EH$4='DATA ENTRY'!F328),'DATA ENTRY'!D328,"")))</f>
        <v/>
      </c>
      <c r="EQ329" s="3" t="str">
        <f>IF('DATA ENTRY'!CK328="","",IF('DATA ENTRY'!W328="","",IF(AND($EF$4='DATA ENTRY'!G328,$EH$4='DATA ENTRY'!F328),'DATA ENTRY'!W328,"")))</f>
        <v/>
      </c>
      <c r="ER329" s="3" t="str">
        <f>IF('DATA ENTRY'!CK328="","",IF('DATA ENTRY'!X328="","",IF(AND($EF$4='DATA ENTRY'!G328,$EH$4='DATA ENTRY'!F328),'DATA ENTRY'!X328,"")))</f>
        <v/>
      </c>
      <c r="ES329" s="108" t="str">
        <f t="shared" si="95"/>
        <v/>
      </c>
      <c r="ET329" s="108" t="str">
        <f>IF('DATA ENTRY'!CK328="","",IF('DATA ENTRY'!D328="","",IF(AND($EF$4='DATA ENTRY'!G328,$EH$4='DATA ENTRY'!F328),'DATA ENTRY'!G328,"")))</f>
        <v/>
      </c>
      <c r="EY329">
        <f t="shared" si="96"/>
        <v>0</v>
      </c>
    </row>
    <row r="330" spans="1:155">
      <c r="A330" t="str">
        <f>IF(S330=0,"",1+(MAX($A$7:A329)))</f>
        <v/>
      </c>
      <c r="B330" s="224">
        <v>324</v>
      </c>
      <c r="C330" s="3" t="str">
        <f>IF('DATA ENTRY'!CK329="","",IF('DATA ENTRY'!B329="","",IF($D$4="All Post",'DATA ENTRY'!B329,IF(AND($D$4='DATA ENTRY'!CK329),'DATA ENTRY'!B329,""))))</f>
        <v/>
      </c>
      <c r="D330" s="3" t="str">
        <f>IF('DATA ENTRY'!CK329="","",IF('DATA ENTRY'!C329="","",IF($D$4="All Post",'DATA ENTRY'!C329,IF(AND($D$4='DATA ENTRY'!CK329),'DATA ENTRY'!C329,""))))</f>
        <v/>
      </c>
      <c r="E330" s="4" t="str">
        <f>IF('DATA ENTRY'!CK329="","",IF('DATA ENTRY'!I329="","",IF($D$4="All Post",'DATA ENTRY'!I329,IF(AND($D$4='DATA ENTRY'!CK329),'DATA ENTRY'!I329,""))))</f>
        <v/>
      </c>
      <c r="F330" s="4" t="str">
        <f>IF('DATA ENTRY'!CK329="","",IF('DATA ENTRY'!CK329="","",IF($D$4="All Post",'DATA ENTRY'!CK329,IF(AND($D$4='DATA ENTRY'!CK329),'DATA ENTRY'!CK329,""))))</f>
        <v/>
      </c>
      <c r="G330" s="3" t="str">
        <f>IF('DATA ENTRY'!CK329="","",IF('DATA ENTRY'!N329="","",IF($D$4="All Post",'DATA ENTRY'!N329,IF(AND($D$4='DATA ENTRY'!CK329),'DATA ENTRY'!N329,""))))</f>
        <v/>
      </c>
      <c r="H330" s="107" t="str">
        <f>IF('DATA ENTRY'!CK329="","",IF('DATA ENTRY'!O329="","",IF($D$4="All Post",'DATA ENTRY'!O329,IF(AND($D$4='DATA ENTRY'!CK329),'DATA ENTRY'!O329,""))))</f>
        <v/>
      </c>
      <c r="I330" s="3" t="str">
        <f>IF('DATA ENTRY'!CK329="","",IF('DATA ENTRY'!P329="","",IF($D$4="All Post",'DATA ENTRY'!P329,IF(AND($D$4='DATA ENTRY'!CK329),'DATA ENTRY'!P329,""))))</f>
        <v/>
      </c>
      <c r="J330" s="107" t="str">
        <f>IF('DATA ENTRY'!CK329="","",IF('DATA ENTRY'!Q329="","",IF($D$4="All Post",'DATA ENTRY'!Q329,IF(AND($D$4='DATA ENTRY'!CK329),'DATA ENTRY'!Q329,""))))</f>
        <v/>
      </c>
      <c r="K330" s="3" t="str">
        <f>IF('DATA ENTRY'!CK329="","",IF('DATA ENTRY'!R329="","",IF($D$4="All Post",'DATA ENTRY'!R329,IF(AND($D$4='DATA ENTRY'!CK329),'DATA ENTRY'!R329,""))))</f>
        <v/>
      </c>
      <c r="L330" s="3" t="str">
        <f>IF('DATA ENTRY'!CK329="","",IF('DATA ENTRY'!S329="","",IF($D$4="All Post",'DATA ENTRY'!S329,IF(AND($D$4='DATA ENTRY'!CK329),'DATA ENTRY'!S329,""))))</f>
        <v/>
      </c>
      <c r="M330" s="3" t="str">
        <f>IF('DATA ENTRY'!CK329="","",IF('DATA ENTRY'!E329="","",IF($D$4="All Post",'DATA ENTRY'!E329,IF(AND($D$4='DATA ENTRY'!CK329),'DATA ENTRY'!E329,""))))</f>
        <v/>
      </c>
      <c r="N330" s="3" t="str">
        <f>IF('DATA ENTRY'!CK329="","",IF('DATA ENTRY'!W329="","",IF($D$4="All Post",'DATA ENTRY'!W329,IF(AND($D$4='DATA ENTRY'!CK329),'DATA ENTRY'!W329,""))))</f>
        <v/>
      </c>
      <c r="O330" s="3" t="str">
        <f>IF('DATA ENTRY'!CK329="","",IF('DATA ENTRY'!X329="","",IF($D$4="All Post",'DATA ENTRY'!X329,IF(AND($D$4='DATA ENTRY'!CK329),'DATA ENTRY'!X329,""))))</f>
        <v/>
      </c>
      <c r="P330" s="3" t="str">
        <f>IF('DATA ENTRY'!CK329="","",IF('DATA ENTRY'!G329="","",IF($D$4="All Post",'DATA ENTRY'!G329,IF(AND($D$4='DATA ENTRY'!CK329),'DATA ENTRY'!G329,""))))</f>
        <v/>
      </c>
      <c r="S330">
        <f t="shared" si="83"/>
        <v>0</v>
      </c>
      <c r="T330" t="str">
        <f t="shared" si="84"/>
        <v/>
      </c>
      <c r="BZ330" t="str">
        <f t="shared" si="85"/>
        <v/>
      </c>
      <c r="CA330" t="str">
        <f t="shared" si="86"/>
        <v/>
      </c>
      <c r="CB330" s="224">
        <v>324</v>
      </c>
      <c r="CC330" s="3" t="str">
        <f>IF('DATA ENTRY'!CK329="","",IF('DATA ENTRY'!B329="","",IF(AND($CD$4='DATA ENTRY'!CK329,$CG$4='DATA ENTRY'!D329),'DATA ENTRY'!B329,"")))</f>
        <v/>
      </c>
      <c r="CD330" s="3" t="str">
        <f>IF('DATA ENTRY'!CK329="","",IF('DATA ENTRY'!C329="","",IF(AND($CD$4='DATA ENTRY'!CK329,$CG$4='DATA ENTRY'!D329),'DATA ENTRY'!C329,"")))</f>
        <v/>
      </c>
      <c r="CE330" s="4" t="str">
        <f>IF('DATA ENTRY'!CK329="","",IF('DATA ENTRY'!I329="","",IF(AND($CD$4='DATA ENTRY'!CK329,$CG$4='DATA ENTRY'!D329),'DATA ENTRY'!I329,"")))</f>
        <v/>
      </c>
      <c r="CF330" s="4" t="str">
        <f>IF('DATA ENTRY'!CK329="","",IF('DATA ENTRY'!CK329="","",IF(AND($CD$4='DATA ENTRY'!CK329,$CG$4='DATA ENTRY'!D329),'DATA ENTRY'!CK329,"")))</f>
        <v/>
      </c>
      <c r="CG330" s="3" t="str">
        <f>IF('DATA ENTRY'!CK329="","",IF('DATA ENTRY'!N329="","",IF(AND($CD$4='DATA ENTRY'!CK329,$CG$4='DATA ENTRY'!D329),'DATA ENTRY'!N329,"")))</f>
        <v/>
      </c>
      <c r="CH330" s="107" t="str">
        <f>IF('DATA ENTRY'!CK329="","",IF('DATA ENTRY'!O329="","",IF(AND($CD$4='DATA ENTRY'!CK329,$CG$4='DATA ENTRY'!D329),'DATA ENTRY'!O329,"")))</f>
        <v/>
      </c>
      <c r="CI330" s="3" t="str">
        <f>IF('DATA ENTRY'!CK329="","",IF('DATA ENTRY'!P329="","",IF(AND($CD$4='DATA ENTRY'!CK329,$CG$4='DATA ENTRY'!D329),'DATA ENTRY'!P329,"")))</f>
        <v/>
      </c>
      <c r="CJ330" s="107" t="str">
        <f>IF('DATA ENTRY'!CK329="","",IF('DATA ENTRY'!Q329="","",IF(AND($CD$4='DATA ENTRY'!CK329,$CG$4='DATA ENTRY'!D329),'DATA ENTRY'!Q329,"")))</f>
        <v/>
      </c>
      <c r="CK330" s="3" t="str">
        <f>IF('DATA ENTRY'!CK329="","",IF('DATA ENTRY'!R329="","",IF(AND($CD$4='DATA ENTRY'!CK329,$CG$4='DATA ENTRY'!D329),'DATA ENTRY'!R329,"")))</f>
        <v/>
      </c>
      <c r="CL330" s="3" t="str">
        <f>IF('DATA ENTRY'!CK329="","",IF('DATA ENTRY'!S329="","",IF(AND($CD$4='DATA ENTRY'!CK329,$CG$4='DATA ENTRY'!D329),'DATA ENTRY'!S329,"")))</f>
        <v/>
      </c>
      <c r="CM330" s="3" t="str">
        <f>IF('DATA ENTRY'!CK329="","",IF('DATA ENTRY'!E329="","",IF(AND($CD$4='DATA ENTRY'!CK329,$CG$4='DATA ENTRY'!D329),'DATA ENTRY'!E329,"")))</f>
        <v/>
      </c>
      <c r="CN330" s="3" t="str">
        <f>IF('DATA ENTRY'!CK329="","",IF('DATA ENTRY'!W329="","",IF(AND($CD$4='DATA ENTRY'!CK329,$CG$4='DATA ENTRY'!D329),'DATA ENTRY'!W329,"")))</f>
        <v/>
      </c>
      <c r="CO330" s="3" t="str">
        <f>IF('DATA ENTRY'!CK329="","",IF('DATA ENTRY'!X329="","",IF(AND($CD$4='DATA ENTRY'!CK329,$CG$4='DATA ENTRY'!D329),'DATA ENTRY'!X329,"")))</f>
        <v/>
      </c>
      <c r="CP330" s="108" t="str">
        <f t="shared" si="87"/>
        <v/>
      </c>
      <c r="CQ330" s="108" t="str">
        <f>IF('DATA ENTRY'!CK329="","",IF('DATA ENTRY'!G329="","",IF(AND($CD$4='DATA ENTRY'!CK329,$CG$4='DATA ENTRY'!D329),'DATA ENTRY'!G329,"")))</f>
        <v/>
      </c>
      <c r="CR330" s="230" t="str">
        <f>IF('DATA ENTRY'!CK329="","",IF('DATA ENTRY'!D329="","",IF(AND($CD$4='DATA ENTRY'!CK329,$CG$4='DATA ENTRY'!D329),'DATA ENTRY'!D329,"")))</f>
        <v/>
      </c>
      <c r="CS330">
        <f t="shared" si="88"/>
        <v>0</v>
      </c>
      <c r="CT330">
        <f t="shared" si="89"/>
        <v>0</v>
      </c>
      <c r="CV330" s="139"/>
      <c r="CX330">
        <f t="shared" si="90"/>
        <v>0</v>
      </c>
      <c r="DB330" t="str">
        <f t="shared" si="81"/>
        <v/>
      </c>
      <c r="DC330" t="str">
        <f t="shared" si="82"/>
        <v/>
      </c>
      <c r="DD330" s="224">
        <v>324</v>
      </c>
      <c r="DE330" s="3" t="str">
        <f>IF('DATA ENTRY'!CK329="","",IF('DATA ENTRY'!B329="","",IF(AND($DF$4='DATA ENTRY'!D329),'DATA ENTRY'!B329,"")))</f>
        <v/>
      </c>
      <c r="DF330" s="3" t="str">
        <f>IF('DATA ENTRY'!CK329="","",IF('DATA ENTRY'!C329="","",IF(AND($DF$4='DATA ENTRY'!D329),'DATA ENTRY'!C329,"")))</f>
        <v/>
      </c>
      <c r="DG330" s="4" t="str">
        <f>IF('DATA ENTRY'!CK329="","",IF('DATA ENTRY'!I329="","",IF(AND($DF$4='DATA ENTRY'!D329),'DATA ENTRY'!I329,"")))</f>
        <v/>
      </c>
      <c r="DH330" s="4" t="str">
        <f>IF('DATA ENTRY'!CK329="","",IF('DATA ENTRY'!CK329="","",IF(AND($DF$4='DATA ENTRY'!D329),'DATA ENTRY'!CK329,"")))</f>
        <v/>
      </c>
      <c r="DI330" s="3" t="str">
        <f>IF('DATA ENTRY'!CK329="","",IF('DATA ENTRY'!N329="","",IF(AND($DF$4='DATA ENTRY'!D329),'DATA ENTRY'!N329,"")))</f>
        <v/>
      </c>
      <c r="DJ330" s="107" t="str">
        <f>IF('DATA ENTRY'!CK329="","",IF('DATA ENTRY'!O329="","",IF(AND($DF$4='DATA ENTRY'!D329),'DATA ENTRY'!O329,"")))</f>
        <v/>
      </c>
      <c r="DK330" s="3" t="str">
        <f>IF('DATA ENTRY'!CK329="","",IF('DATA ENTRY'!P329="","",IF(AND($DF$4='DATA ENTRY'!D329),'DATA ENTRY'!P329,"")))</f>
        <v/>
      </c>
      <c r="DL330" s="107" t="str">
        <f>IF('DATA ENTRY'!CK329="","",IF('DATA ENTRY'!Q329="","",IF(AND($DF$4='DATA ENTRY'!D329),'DATA ENTRY'!Q329,"")))</f>
        <v/>
      </c>
      <c r="DM330" s="3" t="str">
        <f>IF('DATA ENTRY'!CK329="","",IF('DATA ENTRY'!R329="","",IF(AND($DF$4='DATA ENTRY'!D329),'DATA ENTRY'!R329,"")))</f>
        <v/>
      </c>
      <c r="DN330" s="107" t="str">
        <f>IF('DATA ENTRY'!CK329="","",IF('DATA ENTRY'!S329="","",IF(AND($DF$4='DATA ENTRY'!D329),'DATA ENTRY'!S329,"")))</f>
        <v/>
      </c>
      <c r="DO330" s="3" t="str">
        <f>IF('DATA ENTRY'!CK329="","",IF('DATA ENTRY'!E329="","",IF(AND($DF$4='DATA ENTRY'!D329),'DATA ENTRY'!E329,"")))</f>
        <v/>
      </c>
      <c r="DP330" s="3" t="str">
        <f>IF('DATA ENTRY'!CK329="","",IF('DATA ENTRY'!D329="","",IF(AND($DF$4='DATA ENTRY'!D329),'DATA ENTRY'!D329,"")))</f>
        <v/>
      </c>
      <c r="DQ330" s="3" t="str">
        <f>IF('DATA ENTRY'!CK329="","",IF('DATA ENTRY'!W329="","",IF(AND($DF$4='DATA ENTRY'!D329),'DATA ENTRY'!W329,"")))</f>
        <v/>
      </c>
      <c r="DR330" s="3" t="str">
        <f>IF('DATA ENTRY'!CK329="","",IF('DATA ENTRY'!X329="","",IF(AND($DF$4='DATA ENTRY'!D329),'DATA ENTRY'!X329,"")))</f>
        <v/>
      </c>
      <c r="DS330" s="108" t="str">
        <f t="shared" si="91"/>
        <v/>
      </c>
      <c r="DT330" s="108" t="str">
        <f>IF('DATA ENTRY'!CK329="","",IF('DATA ENTRY'!D329="","",IF(AND($DF$4='DATA ENTRY'!D329),'DATA ENTRY'!G329,"")))</f>
        <v/>
      </c>
      <c r="DY330">
        <f t="shared" si="92"/>
        <v>0</v>
      </c>
      <c r="EB330" t="str">
        <f t="shared" si="93"/>
        <v/>
      </c>
      <c r="EC330" t="str">
        <f t="shared" si="94"/>
        <v/>
      </c>
      <c r="ED330" s="224">
        <v>324</v>
      </c>
      <c r="EE330" s="3" t="str">
        <f>IF('DATA ENTRY'!CK329="","",IF('DATA ENTRY'!B329="","",IF(AND($EF$4='DATA ENTRY'!G329,$EH$4='DATA ENTRY'!F329),'DATA ENTRY'!B329,"")))</f>
        <v/>
      </c>
      <c r="EF330" s="3" t="str">
        <f>IF('DATA ENTRY'!CK329="","",IF('DATA ENTRY'!C329="","",IF(AND($EF$4='DATA ENTRY'!G329,$EH$4='DATA ENTRY'!F329),'DATA ENTRY'!C329,"")))</f>
        <v/>
      </c>
      <c r="EG330" s="4" t="str">
        <f>IF('DATA ENTRY'!CK329="","",IF('DATA ENTRY'!I329="","",IF(AND($EF$4='DATA ENTRY'!G329,$EH$4='DATA ENTRY'!F329),'DATA ENTRY'!I329,"")))</f>
        <v/>
      </c>
      <c r="EH330" s="4" t="str">
        <f>IF('DATA ENTRY'!CK329="","",IF('DATA ENTRY'!CK329="","",IF(AND($EF$4='DATA ENTRY'!G329,$EH$4='DATA ENTRY'!F329),'DATA ENTRY'!CK329,"")))</f>
        <v/>
      </c>
      <c r="EI330" s="3" t="str">
        <f>IF('DATA ENTRY'!CK329="","",IF('DATA ENTRY'!N329="","",IF(AND($EF$4='DATA ENTRY'!G329,$EH$4='DATA ENTRY'!F329),'DATA ENTRY'!N329,"")))</f>
        <v/>
      </c>
      <c r="EJ330" s="107" t="str">
        <f>IF('DATA ENTRY'!CK329="","",IF('DATA ENTRY'!O329="","",IF(AND($EF$4='DATA ENTRY'!G329,$EH$4='DATA ENTRY'!F329),'DATA ENTRY'!O329,"")))</f>
        <v/>
      </c>
      <c r="EK330" s="3" t="str">
        <f>IF('DATA ENTRY'!CK329="","",IF('DATA ENTRY'!P329="","",IF(AND($EF$4='DATA ENTRY'!G329,$EH$4='DATA ENTRY'!F329),'DATA ENTRY'!P329,"")))</f>
        <v/>
      </c>
      <c r="EL330" s="107" t="str">
        <f>IF('DATA ENTRY'!CK329="","",IF('DATA ENTRY'!Q329="","",IF(AND($EF$4='DATA ENTRY'!G329,$EH$4='DATA ENTRY'!F329),'DATA ENTRY'!Q329,"")))</f>
        <v/>
      </c>
      <c r="EM330" s="3" t="str">
        <f>IF('DATA ENTRY'!CK329="","",IF('DATA ENTRY'!R329="","",IF(AND($EF$4='DATA ENTRY'!G329,$EH$4='DATA ENTRY'!F329),'DATA ENTRY'!R329,"")))</f>
        <v/>
      </c>
      <c r="EN330" s="107" t="str">
        <f>IF('DATA ENTRY'!CK329="","",IF('DATA ENTRY'!S329="","",IF(AND($EF$4='DATA ENTRY'!G329,$EH$4='DATA ENTRY'!F329),'DATA ENTRY'!S329,"")))</f>
        <v/>
      </c>
      <c r="EO330" s="3" t="str">
        <f>IF('DATA ENTRY'!CK329="","",IF('DATA ENTRY'!E329="","",IF(AND($EF$4='DATA ENTRY'!G329,$EH$4='DATA ENTRY'!F329),'DATA ENTRY'!E329,"")))</f>
        <v/>
      </c>
      <c r="EP330" s="3" t="str">
        <f>IF('DATA ENTRY'!CK329="","",IF('DATA ENTRY'!D329="","",IF(AND($EF$4='DATA ENTRY'!G329,$EH$4='DATA ENTRY'!F329),'DATA ENTRY'!D329,"")))</f>
        <v/>
      </c>
      <c r="EQ330" s="3" t="str">
        <f>IF('DATA ENTRY'!CK329="","",IF('DATA ENTRY'!W329="","",IF(AND($EF$4='DATA ENTRY'!G329,$EH$4='DATA ENTRY'!F329),'DATA ENTRY'!W329,"")))</f>
        <v/>
      </c>
      <c r="ER330" s="3" t="str">
        <f>IF('DATA ENTRY'!CK329="","",IF('DATA ENTRY'!X329="","",IF(AND($EF$4='DATA ENTRY'!G329,$EH$4='DATA ENTRY'!F329),'DATA ENTRY'!X329,"")))</f>
        <v/>
      </c>
      <c r="ES330" s="108" t="str">
        <f t="shared" si="95"/>
        <v/>
      </c>
      <c r="ET330" s="108" t="str">
        <f>IF('DATA ENTRY'!CK329="","",IF('DATA ENTRY'!D329="","",IF(AND($EF$4='DATA ENTRY'!G329,$EH$4='DATA ENTRY'!F329),'DATA ENTRY'!G329,"")))</f>
        <v/>
      </c>
      <c r="EY330">
        <f t="shared" si="96"/>
        <v>0</v>
      </c>
    </row>
    <row r="331" spans="1:155">
      <c r="A331" t="str">
        <f>IF(S331=0,"",1+(MAX($A$7:A330)))</f>
        <v/>
      </c>
      <c r="B331" s="224">
        <v>325</v>
      </c>
      <c r="C331" s="3" t="str">
        <f>IF('DATA ENTRY'!CK330="","",IF('DATA ENTRY'!B330="","",IF($D$4="All Post",'DATA ENTRY'!B330,IF(AND($D$4='DATA ENTRY'!CK330),'DATA ENTRY'!B330,""))))</f>
        <v/>
      </c>
      <c r="D331" s="3" t="str">
        <f>IF('DATA ENTRY'!CK330="","",IF('DATA ENTRY'!C330="","",IF($D$4="All Post",'DATA ENTRY'!C330,IF(AND($D$4='DATA ENTRY'!CK330),'DATA ENTRY'!C330,""))))</f>
        <v/>
      </c>
      <c r="E331" s="4" t="str">
        <f>IF('DATA ENTRY'!CK330="","",IF('DATA ENTRY'!I330="","",IF($D$4="All Post",'DATA ENTRY'!I330,IF(AND($D$4='DATA ENTRY'!CK330),'DATA ENTRY'!I330,""))))</f>
        <v/>
      </c>
      <c r="F331" s="4" t="str">
        <f>IF('DATA ENTRY'!CK330="","",IF('DATA ENTRY'!CK330="","",IF($D$4="All Post",'DATA ENTRY'!CK330,IF(AND($D$4='DATA ENTRY'!CK330),'DATA ENTRY'!CK330,""))))</f>
        <v/>
      </c>
      <c r="G331" s="3" t="str">
        <f>IF('DATA ENTRY'!CK330="","",IF('DATA ENTRY'!N330="","",IF($D$4="All Post",'DATA ENTRY'!N330,IF(AND($D$4='DATA ENTRY'!CK330),'DATA ENTRY'!N330,""))))</f>
        <v/>
      </c>
      <c r="H331" s="107" t="str">
        <f>IF('DATA ENTRY'!CK330="","",IF('DATA ENTRY'!O330="","",IF($D$4="All Post",'DATA ENTRY'!O330,IF(AND($D$4='DATA ENTRY'!CK330),'DATA ENTRY'!O330,""))))</f>
        <v/>
      </c>
      <c r="I331" s="3" t="str">
        <f>IF('DATA ENTRY'!CK330="","",IF('DATA ENTRY'!P330="","",IF($D$4="All Post",'DATA ENTRY'!P330,IF(AND($D$4='DATA ENTRY'!CK330),'DATA ENTRY'!P330,""))))</f>
        <v/>
      </c>
      <c r="J331" s="107" t="str">
        <f>IF('DATA ENTRY'!CK330="","",IF('DATA ENTRY'!Q330="","",IF($D$4="All Post",'DATA ENTRY'!Q330,IF(AND($D$4='DATA ENTRY'!CK330),'DATA ENTRY'!Q330,""))))</f>
        <v/>
      </c>
      <c r="K331" s="3" t="str">
        <f>IF('DATA ENTRY'!CK330="","",IF('DATA ENTRY'!R330="","",IF($D$4="All Post",'DATA ENTRY'!R330,IF(AND($D$4='DATA ENTRY'!CK330),'DATA ENTRY'!R330,""))))</f>
        <v/>
      </c>
      <c r="L331" s="3" t="str">
        <f>IF('DATA ENTRY'!CK330="","",IF('DATA ENTRY'!S330="","",IF($D$4="All Post",'DATA ENTRY'!S330,IF(AND($D$4='DATA ENTRY'!CK330),'DATA ENTRY'!S330,""))))</f>
        <v/>
      </c>
      <c r="M331" s="3" t="str">
        <f>IF('DATA ENTRY'!CK330="","",IF('DATA ENTRY'!E330="","",IF($D$4="All Post",'DATA ENTRY'!E330,IF(AND($D$4='DATA ENTRY'!CK330),'DATA ENTRY'!E330,""))))</f>
        <v/>
      </c>
      <c r="N331" s="3" t="str">
        <f>IF('DATA ENTRY'!CK330="","",IF('DATA ENTRY'!W330="","",IF($D$4="All Post",'DATA ENTRY'!W330,IF(AND($D$4='DATA ENTRY'!CK330),'DATA ENTRY'!W330,""))))</f>
        <v/>
      </c>
      <c r="O331" s="3" t="str">
        <f>IF('DATA ENTRY'!CK330="","",IF('DATA ENTRY'!X330="","",IF($D$4="All Post",'DATA ENTRY'!X330,IF(AND($D$4='DATA ENTRY'!CK330),'DATA ENTRY'!X330,""))))</f>
        <v/>
      </c>
      <c r="P331" s="3" t="str">
        <f>IF('DATA ENTRY'!CK330="","",IF('DATA ENTRY'!G330="","",IF($D$4="All Post",'DATA ENTRY'!G330,IF(AND($D$4='DATA ENTRY'!CK330),'DATA ENTRY'!G330,""))))</f>
        <v/>
      </c>
      <c r="S331">
        <f t="shared" si="83"/>
        <v>0</v>
      </c>
      <c r="T331" t="str">
        <f t="shared" si="84"/>
        <v/>
      </c>
      <c r="BZ331" t="str">
        <f t="shared" si="85"/>
        <v/>
      </c>
      <c r="CA331" t="str">
        <f t="shared" si="86"/>
        <v/>
      </c>
      <c r="CB331" s="224">
        <v>325</v>
      </c>
      <c r="CC331" s="3" t="str">
        <f>IF('DATA ENTRY'!CK330="","",IF('DATA ENTRY'!B330="","",IF(AND($CD$4='DATA ENTRY'!CK330,$CG$4='DATA ENTRY'!D330),'DATA ENTRY'!B330,"")))</f>
        <v/>
      </c>
      <c r="CD331" s="3" t="str">
        <f>IF('DATA ENTRY'!CK330="","",IF('DATA ENTRY'!C330="","",IF(AND($CD$4='DATA ENTRY'!CK330,$CG$4='DATA ENTRY'!D330),'DATA ENTRY'!C330,"")))</f>
        <v/>
      </c>
      <c r="CE331" s="4" t="str">
        <f>IF('DATA ENTRY'!CK330="","",IF('DATA ENTRY'!I330="","",IF(AND($CD$4='DATA ENTRY'!CK330,$CG$4='DATA ENTRY'!D330),'DATA ENTRY'!I330,"")))</f>
        <v/>
      </c>
      <c r="CF331" s="4" t="str">
        <f>IF('DATA ENTRY'!CK330="","",IF('DATA ENTRY'!CK330="","",IF(AND($CD$4='DATA ENTRY'!CK330,$CG$4='DATA ENTRY'!D330),'DATA ENTRY'!CK330,"")))</f>
        <v/>
      </c>
      <c r="CG331" s="3" t="str">
        <f>IF('DATA ENTRY'!CK330="","",IF('DATA ENTRY'!N330="","",IF(AND($CD$4='DATA ENTRY'!CK330,$CG$4='DATA ENTRY'!D330),'DATA ENTRY'!N330,"")))</f>
        <v/>
      </c>
      <c r="CH331" s="107" t="str">
        <f>IF('DATA ENTRY'!CK330="","",IF('DATA ENTRY'!O330="","",IF(AND($CD$4='DATA ENTRY'!CK330,$CG$4='DATA ENTRY'!D330),'DATA ENTRY'!O330,"")))</f>
        <v/>
      </c>
      <c r="CI331" s="3" t="str">
        <f>IF('DATA ENTRY'!CK330="","",IF('DATA ENTRY'!P330="","",IF(AND($CD$4='DATA ENTRY'!CK330,$CG$4='DATA ENTRY'!D330),'DATA ENTRY'!P330,"")))</f>
        <v/>
      </c>
      <c r="CJ331" s="107" t="str">
        <f>IF('DATA ENTRY'!CK330="","",IF('DATA ENTRY'!Q330="","",IF(AND($CD$4='DATA ENTRY'!CK330,$CG$4='DATA ENTRY'!D330),'DATA ENTRY'!Q330,"")))</f>
        <v/>
      </c>
      <c r="CK331" s="3" t="str">
        <f>IF('DATA ENTRY'!CK330="","",IF('DATA ENTRY'!R330="","",IF(AND($CD$4='DATA ENTRY'!CK330,$CG$4='DATA ENTRY'!D330),'DATA ENTRY'!R330,"")))</f>
        <v/>
      </c>
      <c r="CL331" s="3" t="str">
        <f>IF('DATA ENTRY'!CK330="","",IF('DATA ENTRY'!S330="","",IF(AND($CD$4='DATA ENTRY'!CK330,$CG$4='DATA ENTRY'!D330),'DATA ENTRY'!S330,"")))</f>
        <v/>
      </c>
      <c r="CM331" s="3" t="str">
        <f>IF('DATA ENTRY'!CK330="","",IF('DATA ENTRY'!E330="","",IF(AND($CD$4='DATA ENTRY'!CK330,$CG$4='DATA ENTRY'!D330),'DATA ENTRY'!E330,"")))</f>
        <v/>
      </c>
      <c r="CN331" s="3" t="str">
        <f>IF('DATA ENTRY'!CK330="","",IF('DATA ENTRY'!W330="","",IF(AND($CD$4='DATA ENTRY'!CK330,$CG$4='DATA ENTRY'!D330),'DATA ENTRY'!W330,"")))</f>
        <v/>
      </c>
      <c r="CO331" s="3" t="str">
        <f>IF('DATA ENTRY'!CK330="","",IF('DATA ENTRY'!X330="","",IF(AND($CD$4='DATA ENTRY'!CK330,$CG$4='DATA ENTRY'!D330),'DATA ENTRY'!X330,"")))</f>
        <v/>
      </c>
      <c r="CP331" s="108" t="str">
        <f t="shared" si="87"/>
        <v/>
      </c>
      <c r="CQ331" s="108" t="str">
        <f>IF('DATA ENTRY'!CK330="","",IF('DATA ENTRY'!G330="","",IF(AND($CD$4='DATA ENTRY'!CK330,$CG$4='DATA ENTRY'!D330),'DATA ENTRY'!G330,"")))</f>
        <v/>
      </c>
      <c r="CR331" s="230" t="str">
        <f>IF('DATA ENTRY'!CK330="","",IF('DATA ENTRY'!D330="","",IF(AND($CD$4='DATA ENTRY'!CK330,$CG$4='DATA ENTRY'!D330),'DATA ENTRY'!D330,"")))</f>
        <v/>
      </c>
      <c r="CS331">
        <f t="shared" si="88"/>
        <v>0</v>
      </c>
      <c r="CT331">
        <f t="shared" si="89"/>
        <v>0</v>
      </c>
      <c r="CV331" s="139"/>
      <c r="CX331">
        <f t="shared" si="90"/>
        <v>0</v>
      </c>
      <c r="DB331" t="str">
        <f t="shared" si="81"/>
        <v/>
      </c>
      <c r="DC331" t="str">
        <f t="shared" si="82"/>
        <v/>
      </c>
      <c r="DD331" s="224">
        <v>325</v>
      </c>
      <c r="DE331" s="3" t="str">
        <f>IF('DATA ENTRY'!CK330="","",IF('DATA ENTRY'!B330="","",IF(AND($DF$4='DATA ENTRY'!D330),'DATA ENTRY'!B330,"")))</f>
        <v/>
      </c>
      <c r="DF331" s="3" t="str">
        <f>IF('DATA ENTRY'!CK330="","",IF('DATA ENTRY'!C330="","",IF(AND($DF$4='DATA ENTRY'!D330),'DATA ENTRY'!C330,"")))</f>
        <v/>
      </c>
      <c r="DG331" s="4" t="str">
        <f>IF('DATA ENTRY'!CK330="","",IF('DATA ENTRY'!I330="","",IF(AND($DF$4='DATA ENTRY'!D330),'DATA ENTRY'!I330,"")))</f>
        <v/>
      </c>
      <c r="DH331" s="4" t="str">
        <f>IF('DATA ENTRY'!CK330="","",IF('DATA ENTRY'!CK330="","",IF(AND($DF$4='DATA ENTRY'!D330),'DATA ENTRY'!CK330,"")))</f>
        <v/>
      </c>
      <c r="DI331" s="3" t="str">
        <f>IF('DATA ENTRY'!CK330="","",IF('DATA ENTRY'!N330="","",IF(AND($DF$4='DATA ENTRY'!D330),'DATA ENTRY'!N330,"")))</f>
        <v/>
      </c>
      <c r="DJ331" s="107" t="str">
        <f>IF('DATA ENTRY'!CK330="","",IF('DATA ENTRY'!O330="","",IF(AND($DF$4='DATA ENTRY'!D330),'DATA ENTRY'!O330,"")))</f>
        <v/>
      </c>
      <c r="DK331" s="3" t="str">
        <f>IF('DATA ENTRY'!CK330="","",IF('DATA ENTRY'!P330="","",IF(AND($DF$4='DATA ENTRY'!D330),'DATA ENTRY'!P330,"")))</f>
        <v/>
      </c>
      <c r="DL331" s="107" t="str">
        <f>IF('DATA ENTRY'!CK330="","",IF('DATA ENTRY'!Q330="","",IF(AND($DF$4='DATA ENTRY'!D330),'DATA ENTRY'!Q330,"")))</f>
        <v/>
      </c>
      <c r="DM331" s="3" t="str">
        <f>IF('DATA ENTRY'!CK330="","",IF('DATA ENTRY'!R330="","",IF(AND($DF$4='DATA ENTRY'!D330),'DATA ENTRY'!R330,"")))</f>
        <v/>
      </c>
      <c r="DN331" s="107" t="str">
        <f>IF('DATA ENTRY'!CK330="","",IF('DATA ENTRY'!S330="","",IF(AND($DF$4='DATA ENTRY'!D330),'DATA ENTRY'!S330,"")))</f>
        <v/>
      </c>
      <c r="DO331" s="3" t="str">
        <f>IF('DATA ENTRY'!CK330="","",IF('DATA ENTRY'!E330="","",IF(AND($DF$4='DATA ENTRY'!D330),'DATA ENTRY'!E330,"")))</f>
        <v/>
      </c>
      <c r="DP331" s="3" t="str">
        <f>IF('DATA ENTRY'!CK330="","",IF('DATA ENTRY'!D330="","",IF(AND($DF$4='DATA ENTRY'!D330),'DATA ENTRY'!D330,"")))</f>
        <v/>
      </c>
      <c r="DQ331" s="3" t="str">
        <f>IF('DATA ENTRY'!CK330="","",IF('DATA ENTRY'!W330="","",IF(AND($DF$4='DATA ENTRY'!D330),'DATA ENTRY'!W330,"")))</f>
        <v/>
      </c>
      <c r="DR331" s="3" t="str">
        <f>IF('DATA ENTRY'!CK330="","",IF('DATA ENTRY'!X330="","",IF(AND($DF$4='DATA ENTRY'!D330),'DATA ENTRY'!X330,"")))</f>
        <v/>
      </c>
      <c r="DS331" s="108" t="str">
        <f t="shared" si="91"/>
        <v/>
      </c>
      <c r="DT331" s="108" t="str">
        <f>IF('DATA ENTRY'!CK330="","",IF('DATA ENTRY'!D330="","",IF(AND($DF$4='DATA ENTRY'!D330),'DATA ENTRY'!G330,"")))</f>
        <v/>
      </c>
      <c r="DY331">
        <f t="shared" si="92"/>
        <v>0</v>
      </c>
      <c r="EB331" t="str">
        <f t="shared" si="93"/>
        <v/>
      </c>
      <c r="EC331" t="str">
        <f t="shared" si="94"/>
        <v/>
      </c>
      <c r="ED331" s="224">
        <v>325</v>
      </c>
      <c r="EE331" s="3" t="str">
        <f>IF('DATA ENTRY'!CK330="","",IF('DATA ENTRY'!B330="","",IF(AND($EF$4='DATA ENTRY'!G330,$EH$4='DATA ENTRY'!F330),'DATA ENTRY'!B330,"")))</f>
        <v/>
      </c>
      <c r="EF331" s="3" t="str">
        <f>IF('DATA ENTRY'!CK330="","",IF('DATA ENTRY'!C330="","",IF(AND($EF$4='DATA ENTRY'!G330,$EH$4='DATA ENTRY'!F330),'DATA ENTRY'!C330,"")))</f>
        <v/>
      </c>
      <c r="EG331" s="4" t="str">
        <f>IF('DATA ENTRY'!CK330="","",IF('DATA ENTRY'!I330="","",IF(AND($EF$4='DATA ENTRY'!G330,$EH$4='DATA ENTRY'!F330),'DATA ENTRY'!I330,"")))</f>
        <v/>
      </c>
      <c r="EH331" s="4" t="str">
        <f>IF('DATA ENTRY'!CK330="","",IF('DATA ENTRY'!CK330="","",IF(AND($EF$4='DATA ENTRY'!G330,$EH$4='DATA ENTRY'!F330),'DATA ENTRY'!CK330,"")))</f>
        <v/>
      </c>
      <c r="EI331" s="3" t="str">
        <f>IF('DATA ENTRY'!CK330="","",IF('DATA ENTRY'!N330="","",IF(AND($EF$4='DATA ENTRY'!G330,$EH$4='DATA ENTRY'!F330),'DATA ENTRY'!N330,"")))</f>
        <v/>
      </c>
      <c r="EJ331" s="107" t="str">
        <f>IF('DATA ENTRY'!CK330="","",IF('DATA ENTRY'!O330="","",IF(AND($EF$4='DATA ENTRY'!G330,$EH$4='DATA ENTRY'!F330),'DATA ENTRY'!O330,"")))</f>
        <v/>
      </c>
      <c r="EK331" s="3" t="str">
        <f>IF('DATA ENTRY'!CK330="","",IF('DATA ENTRY'!P330="","",IF(AND($EF$4='DATA ENTRY'!G330,$EH$4='DATA ENTRY'!F330),'DATA ENTRY'!P330,"")))</f>
        <v/>
      </c>
      <c r="EL331" s="107" t="str">
        <f>IF('DATA ENTRY'!CK330="","",IF('DATA ENTRY'!Q330="","",IF(AND($EF$4='DATA ENTRY'!G330,$EH$4='DATA ENTRY'!F330),'DATA ENTRY'!Q330,"")))</f>
        <v/>
      </c>
      <c r="EM331" s="3" t="str">
        <f>IF('DATA ENTRY'!CK330="","",IF('DATA ENTRY'!R330="","",IF(AND($EF$4='DATA ENTRY'!G330,$EH$4='DATA ENTRY'!F330),'DATA ENTRY'!R330,"")))</f>
        <v/>
      </c>
      <c r="EN331" s="107" t="str">
        <f>IF('DATA ENTRY'!CK330="","",IF('DATA ENTRY'!S330="","",IF(AND($EF$4='DATA ENTRY'!G330,$EH$4='DATA ENTRY'!F330),'DATA ENTRY'!S330,"")))</f>
        <v/>
      </c>
      <c r="EO331" s="3" t="str">
        <f>IF('DATA ENTRY'!CK330="","",IF('DATA ENTRY'!E330="","",IF(AND($EF$4='DATA ENTRY'!G330,$EH$4='DATA ENTRY'!F330),'DATA ENTRY'!E330,"")))</f>
        <v/>
      </c>
      <c r="EP331" s="3" t="str">
        <f>IF('DATA ENTRY'!CK330="","",IF('DATA ENTRY'!D330="","",IF(AND($EF$4='DATA ENTRY'!G330,$EH$4='DATA ENTRY'!F330),'DATA ENTRY'!D330,"")))</f>
        <v/>
      </c>
      <c r="EQ331" s="3" t="str">
        <f>IF('DATA ENTRY'!CK330="","",IF('DATA ENTRY'!W330="","",IF(AND($EF$4='DATA ENTRY'!G330,$EH$4='DATA ENTRY'!F330),'DATA ENTRY'!W330,"")))</f>
        <v/>
      </c>
      <c r="ER331" s="3" t="str">
        <f>IF('DATA ENTRY'!CK330="","",IF('DATA ENTRY'!X330="","",IF(AND($EF$4='DATA ENTRY'!G330,$EH$4='DATA ENTRY'!F330),'DATA ENTRY'!X330,"")))</f>
        <v/>
      </c>
      <c r="ES331" s="108" t="str">
        <f t="shared" si="95"/>
        <v/>
      </c>
      <c r="ET331" s="108" t="str">
        <f>IF('DATA ENTRY'!CK330="","",IF('DATA ENTRY'!D330="","",IF(AND($EF$4='DATA ENTRY'!G330,$EH$4='DATA ENTRY'!F330),'DATA ENTRY'!G330,"")))</f>
        <v/>
      </c>
      <c r="EY331">
        <f t="shared" si="96"/>
        <v>0</v>
      </c>
    </row>
    <row r="332" spans="1:155">
      <c r="A332" t="str">
        <f>IF(S332=0,"",1+(MAX($A$7:A331)))</f>
        <v/>
      </c>
      <c r="B332" s="224">
        <v>326</v>
      </c>
      <c r="C332" s="3" t="str">
        <f>IF('DATA ENTRY'!CK331="","",IF('DATA ENTRY'!B331="","",IF($D$4="All Post",'DATA ENTRY'!B331,IF(AND($D$4='DATA ENTRY'!CK331),'DATA ENTRY'!B331,""))))</f>
        <v/>
      </c>
      <c r="D332" s="3" t="str">
        <f>IF('DATA ENTRY'!CK331="","",IF('DATA ENTRY'!C331="","",IF($D$4="All Post",'DATA ENTRY'!C331,IF(AND($D$4='DATA ENTRY'!CK331),'DATA ENTRY'!C331,""))))</f>
        <v/>
      </c>
      <c r="E332" s="4" t="str">
        <f>IF('DATA ENTRY'!CK331="","",IF('DATA ENTRY'!I331="","",IF($D$4="All Post",'DATA ENTRY'!I331,IF(AND($D$4='DATA ENTRY'!CK331),'DATA ENTRY'!I331,""))))</f>
        <v/>
      </c>
      <c r="F332" s="4" t="str">
        <f>IF('DATA ENTRY'!CK331="","",IF('DATA ENTRY'!CK331="","",IF($D$4="All Post",'DATA ENTRY'!CK331,IF(AND($D$4='DATA ENTRY'!CK331),'DATA ENTRY'!CK331,""))))</f>
        <v/>
      </c>
      <c r="G332" s="3" t="str">
        <f>IF('DATA ENTRY'!CK331="","",IF('DATA ENTRY'!N331="","",IF($D$4="All Post",'DATA ENTRY'!N331,IF(AND($D$4='DATA ENTRY'!CK331),'DATA ENTRY'!N331,""))))</f>
        <v/>
      </c>
      <c r="H332" s="107" t="str">
        <f>IF('DATA ENTRY'!CK331="","",IF('DATA ENTRY'!O331="","",IF($D$4="All Post",'DATA ENTRY'!O331,IF(AND($D$4='DATA ENTRY'!CK331),'DATA ENTRY'!O331,""))))</f>
        <v/>
      </c>
      <c r="I332" s="3" t="str">
        <f>IF('DATA ENTRY'!CK331="","",IF('DATA ENTRY'!P331="","",IF($D$4="All Post",'DATA ENTRY'!P331,IF(AND($D$4='DATA ENTRY'!CK331),'DATA ENTRY'!P331,""))))</f>
        <v/>
      </c>
      <c r="J332" s="107" t="str">
        <f>IF('DATA ENTRY'!CK331="","",IF('DATA ENTRY'!Q331="","",IF($D$4="All Post",'DATA ENTRY'!Q331,IF(AND($D$4='DATA ENTRY'!CK331),'DATA ENTRY'!Q331,""))))</f>
        <v/>
      </c>
      <c r="K332" s="3" t="str">
        <f>IF('DATA ENTRY'!CK331="","",IF('DATA ENTRY'!R331="","",IF($D$4="All Post",'DATA ENTRY'!R331,IF(AND($D$4='DATA ENTRY'!CK331),'DATA ENTRY'!R331,""))))</f>
        <v/>
      </c>
      <c r="L332" s="3" t="str">
        <f>IF('DATA ENTRY'!CK331="","",IF('DATA ENTRY'!S331="","",IF($D$4="All Post",'DATA ENTRY'!S331,IF(AND($D$4='DATA ENTRY'!CK331),'DATA ENTRY'!S331,""))))</f>
        <v/>
      </c>
      <c r="M332" s="3" t="str">
        <f>IF('DATA ENTRY'!CK331="","",IF('DATA ENTRY'!E331="","",IF($D$4="All Post",'DATA ENTRY'!E331,IF(AND($D$4='DATA ENTRY'!CK331),'DATA ENTRY'!E331,""))))</f>
        <v/>
      </c>
      <c r="N332" s="3" t="str">
        <f>IF('DATA ENTRY'!CK331="","",IF('DATA ENTRY'!W331="","",IF($D$4="All Post",'DATA ENTRY'!W331,IF(AND($D$4='DATA ENTRY'!CK331),'DATA ENTRY'!W331,""))))</f>
        <v/>
      </c>
      <c r="O332" s="3" t="str">
        <f>IF('DATA ENTRY'!CK331="","",IF('DATA ENTRY'!X331="","",IF($D$4="All Post",'DATA ENTRY'!X331,IF(AND($D$4='DATA ENTRY'!CK331),'DATA ENTRY'!X331,""))))</f>
        <v/>
      </c>
      <c r="P332" s="3" t="str">
        <f>IF('DATA ENTRY'!CK331="","",IF('DATA ENTRY'!G331="","",IF($D$4="All Post",'DATA ENTRY'!G331,IF(AND($D$4='DATA ENTRY'!CK331),'DATA ENTRY'!G331,""))))</f>
        <v/>
      </c>
      <c r="S332">
        <f t="shared" si="83"/>
        <v>0</v>
      </c>
      <c r="T332" t="str">
        <f t="shared" si="84"/>
        <v/>
      </c>
      <c r="BZ332" t="str">
        <f t="shared" si="85"/>
        <v/>
      </c>
      <c r="CA332" t="str">
        <f t="shared" si="86"/>
        <v/>
      </c>
      <c r="CB332" s="224">
        <v>326</v>
      </c>
      <c r="CC332" s="3" t="str">
        <f>IF('DATA ENTRY'!CK331="","",IF('DATA ENTRY'!B331="","",IF(AND($CD$4='DATA ENTRY'!CK331,$CG$4='DATA ENTRY'!D331),'DATA ENTRY'!B331,"")))</f>
        <v/>
      </c>
      <c r="CD332" s="3" t="str">
        <f>IF('DATA ENTRY'!CK331="","",IF('DATA ENTRY'!C331="","",IF(AND($CD$4='DATA ENTRY'!CK331,$CG$4='DATA ENTRY'!D331),'DATA ENTRY'!C331,"")))</f>
        <v/>
      </c>
      <c r="CE332" s="4" t="str">
        <f>IF('DATA ENTRY'!CK331="","",IF('DATA ENTRY'!I331="","",IF(AND($CD$4='DATA ENTRY'!CK331,$CG$4='DATA ENTRY'!D331),'DATA ENTRY'!I331,"")))</f>
        <v/>
      </c>
      <c r="CF332" s="4" t="str">
        <f>IF('DATA ENTRY'!CK331="","",IF('DATA ENTRY'!CK331="","",IF(AND($CD$4='DATA ENTRY'!CK331,$CG$4='DATA ENTRY'!D331),'DATA ENTRY'!CK331,"")))</f>
        <v/>
      </c>
      <c r="CG332" s="3" t="str">
        <f>IF('DATA ENTRY'!CK331="","",IF('DATA ENTRY'!N331="","",IF(AND($CD$4='DATA ENTRY'!CK331,$CG$4='DATA ENTRY'!D331),'DATA ENTRY'!N331,"")))</f>
        <v/>
      </c>
      <c r="CH332" s="107" t="str">
        <f>IF('DATA ENTRY'!CK331="","",IF('DATA ENTRY'!O331="","",IF(AND($CD$4='DATA ENTRY'!CK331,$CG$4='DATA ENTRY'!D331),'DATA ENTRY'!O331,"")))</f>
        <v/>
      </c>
      <c r="CI332" s="3" t="str">
        <f>IF('DATA ENTRY'!CK331="","",IF('DATA ENTRY'!P331="","",IF(AND($CD$4='DATA ENTRY'!CK331,$CG$4='DATA ENTRY'!D331),'DATA ENTRY'!P331,"")))</f>
        <v/>
      </c>
      <c r="CJ332" s="107" t="str">
        <f>IF('DATA ENTRY'!CK331="","",IF('DATA ENTRY'!Q331="","",IF(AND($CD$4='DATA ENTRY'!CK331,$CG$4='DATA ENTRY'!D331),'DATA ENTRY'!Q331,"")))</f>
        <v/>
      </c>
      <c r="CK332" s="3" t="str">
        <f>IF('DATA ENTRY'!CK331="","",IF('DATA ENTRY'!R331="","",IF(AND($CD$4='DATA ENTRY'!CK331,$CG$4='DATA ENTRY'!D331),'DATA ENTRY'!R331,"")))</f>
        <v/>
      </c>
      <c r="CL332" s="3" t="str">
        <f>IF('DATA ENTRY'!CK331="","",IF('DATA ENTRY'!S331="","",IF(AND($CD$4='DATA ENTRY'!CK331,$CG$4='DATA ENTRY'!D331),'DATA ENTRY'!S331,"")))</f>
        <v/>
      </c>
      <c r="CM332" s="3" t="str">
        <f>IF('DATA ENTRY'!CK331="","",IF('DATA ENTRY'!E331="","",IF(AND($CD$4='DATA ENTRY'!CK331,$CG$4='DATA ENTRY'!D331),'DATA ENTRY'!E331,"")))</f>
        <v/>
      </c>
      <c r="CN332" s="3" t="str">
        <f>IF('DATA ENTRY'!CK331="","",IF('DATA ENTRY'!W331="","",IF(AND($CD$4='DATA ENTRY'!CK331,$CG$4='DATA ENTRY'!D331),'DATA ENTRY'!W331,"")))</f>
        <v/>
      </c>
      <c r="CO332" s="3" t="str">
        <f>IF('DATA ENTRY'!CK331="","",IF('DATA ENTRY'!X331="","",IF(AND($CD$4='DATA ENTRY'!CK331,$CG$4='DATA ENTRY'!D331),'DATA ENTRY'!X331,"")))</f>
        <v/>
      </c>
      <c r="CP332" s="108" t="str">
        <f t="shared" si="87"/>
        <v/>
      </c>
      <c r="CQ332" s="108" t="str">
        <f>IF('DATA ENTRY'!CK331="","",IF('DATA ENTRY'!G331="","",IF(AND($CD$4='DATA ENTRY'!CK331,$CG$4='DATA ENTRY'!D331),'DATA ENTRY'!G331,"")))</f>
        <v/>
      </c>
      <c r="CR332" s="230" t="str">
        <f>IF('DATA ENTRY'!CK331="","",IF('DATA ENTRY'!D331="","",IF(AND($CD$4='DATA ENTRY'!CK331,$CG$4='DATA ENTRY'!D331),'DATA ENTRY'!D331,"")))</f>
        <v/>
      </c>
      <c r="CS332">
        <f t="shared" si="88"/>
        <v>0</v>
      </c>
      <c r="CT332">
        <f t="shared" si="89"/>
        <v>0</v>
      </c>
      <c r="CV332" s="139"/>
      <c r="CX332">
        <f t="shared" si="90"/>
        <v>0</v>
      </c>
      <c r="DB332" t="str">
        <f t="shared" ref="DB332:DB395" si="97">IF(DG332="","",RANK(DG332,$DG$7:$DG$211,1))</f>
        <v/>
      </c>
      <c r="DC332" t="str">
        <f t="shared" ref="DC332:DC395" si="98">IF(DY332=0,"",DY332)</f>
        <v/>
      </c>
      <c r="DD332" s="224">
        <v>326</v>
      </c>
      <c r="DE332" s="3" t="str">
        <f>IF('DATA ENTRY'!CK331="","",IF('DATA ENTRY'!B331="","",IF(AND($DF$4='DATA ENTRY'!D331),'DATA ENTRY'!B331,"")))</f>
        <v/>
      </c>
      <c r="DF332" s="3" t="str">
        <f>IF('DATA ENTRY'!CK331="","",IF('DATA ENTRY'!C331="","",IF(AND($DF$4='DATA ENTRY'!D331),'DATA ENTRY'!C331,"")))</f>
        <v/>
      </c>
      <c r="DG332" s="4" t="str">
        <f>IF('DATA ENTRY'!CK331="","",IF('DATA ENTRY'!I331="","",IF(AND($DF$4='DATA ENTRY'!D331),'DATA ENTRY'!I331,"")))</f>
        <v/>
      </c>
      <c r="DH332" s="4" t="str">
        <f>IF('DATA ENTRY'!CK331="","",IF('DATA ENTRY'!CK331="","",IF(AND($DF$4='DATA ENTRY'!D331),'DATA ENTRY'!CK331,"")))</f>
        <v/>
      </c>
      <c r="DI332" s="3" t="str">
        <f>IF('DATA ENTRY'!CK331="","",IF('DATA ENTRY'!N331="","",IF(AND($DF$4='DATA ENTRY'!D331),'DATA ENTRY'!N331,"")))</f>
        <v/>
      </c>
      <c r="DJ332" s="107" t="str">
        <f>IF('DATA ENTRY'!CK331="","",IF('DATA ENTRY'!O331="","",IF(AND($DF$4='DATA ENTRY'!D331),'DATA ENTRY'!O331,"")))</f>
        <v/>
      </c>
      <c r="DK332" s="3" t="str">
        <f>IF('DATA ENTRY'!CK331="","",IF('DATA ENTRY'!P331="","",IF(AND($DF$4='DATA ENTRY'!D331),'DATA ENTRY'!P331,"")))</f>
        <v/>
      </c>
      <c r="DL332" s="107" t="str">
        <f>IF('DATA ENTRY'!CK331="","",IF('DATA ENTRY'!Q331="","",IF(AND($DF$4='DATA ENTRY'!D331),'DATA ENTRY'!Q331,"")))</f>
        <v/>
      </c>
      <c r="DM332" s="3" t="str">
        <f>IF('DATA ENTRY'!CK331="","",IF('DATA ENTRY'!R331="","",IF(AND($DF$4='DATA ENTRY'!D331),'DATA ENTRY'!R331,"")))</f>
        <v/>
      </c>
      <c r="DN332" s="107" t="str">
        <f>IF('DATA ENTRY'!CK331="","",IF('DATA ENTRY'!S331="","",IF(AND($DF$4='DATA ENTRY'!D331),'DATA ENTRY'!S331,"")))</f>
        <v/>
      </c>
      <c r="DO332" s="3" t="str">
        <f>IF('DATA ENTRY'!CK331="","",IF('DATA ENTRY'!E331="","",IF(AND($DF$4='DATA ENTRY'!D331),'DATA ENTRY'!E331,"")))</f>
        <v/>
      </c>
      <c r="DP332" s="3" t="str">
        <f>IF('DATA ENTRY'!CK331="","",IF('DATA ENTRY'!D331="","",IF(AND($DF$4='DATA ENTRY'!D331),'DATA ENTRY'!D331,"")))</f>
        <v/>
      </c>
      <c r="DQ332" s="3" t="str">
        <f>IF('DATA ENTRY'!CK331="","",IF('DATA ENTRY'!W331="","",IF(AND($DF$4='DATA ENTRY'!D331),'DATA ENTRY'!W331,"")))</f>
        <v/>
      </c>
      <c r="DR332" s="3" t="str">
        <f>IF('DATA ENTRY'!CK331="","",IF('DATA ENTRY'!X331="","",IF(AND($DF$4='DATA ENTRY'!D331),'DATA ENTRY'!X331,"")))</f>
        <v/>
      </c>
      <c r="DS332" s="108" t="str">
        <f t="shared" si="91"/>
        <v/>
      </c>
      <c r="DT332" s="108" t="str">
        <f>IF('DATA ENTRY'!CK331="","",IF('DATA ENTRY'!D331="","",IF(AND($DF$4='DATA ENTRY'!D331),'DATA ENTRY'!G331,"")))</f>
        <v/>
      </c>
      <c r="DY332">
        <f t="shared" si="92"/>
        <v>0</v>
      </c>
      <c r="EB332" t="str">
        <f t="shared" si="93"/>
        <v/>
      </c>
      <c r="EC332" t="str">
        <f t="shared" si="94"/>
        <v/>
      </c>
      <c r="ED332" s="224">
        <v>326</v>
      </c>
      <c r="EE332" s="3" t="str">
        <f>IF('DATA ENTRY'!CK331="","",IF('DATA ENTRY'!B331="","",IF(AND($EF$4='DATA ENTRY'!G331,$EH$4='DATA ENTRY'!F331),'DATA ENTRY'!B331,"")))</f>
        <v/>
      </c>
      <c r="EF332" s="3" t="str">
        <f>IF('DATA ENTRY'!CK331="","",IF('DATA ENTRY'!C331="","",IF(AND($EF$4='DATA ENTRY'!G331,$EH$4='DATA ENTRY'!F331),'DATA ENTRY'!C331,"")))</f>
        <v/>
      </c>
      <c r="EG332" s="4" t="str">
        <f>IF('DATA ENTRY'!CK331="","",IF('DATA ENTRY'!I331="","",IF(AND($EF$4='DATA ENTRY'!G331,$EH$4='DATA ENTRY'!F331),'DATA ENTRY'!I331,"")))</f>
        <v/>
      </c>
      <c r="EH332" s="4" t="str">
        <f>IF('DATA ENTRY'!CK331="","",IF('DATA ENTRY'!CK331="","",IF(AND($EF$4='DATA ENTRY'!G331,$EH$4='DATA ENTRY'!F331),'DATA ENTRY'!CK331,"")))</f>
        <v/>
      </c>
      <c r="EI332" s="3" t="str">
        <f>IF('DATA ENTRY'!CK331="","",IF('DATA ENTRY'!N331="","",IF(AND($EF$4='DATA ENTRY'!G331,$EH$4='DATA ENTRY'!F331),'DATA ENTRY'!N331,"")))</f>
        <v/>
      </c>
      <c r="EJ332" s="107" t="str">
        <f>IF('DATA ENTRY'!CK331="","",IF('DATA ENTRY'!O331="","",IF(AND($EF$4='DATA ENTRY'!G331,$EH$4='DATA ENTRY'!F331),'DATA ENTRY'!O331,"")))</f>
        <v/>
      </c>
      <c r="EK332" s="3" t="str">
        <f>IF('DATA ENTRY'!CK331="","",IF('DATA ENTRY'!P331="","",IF(AND($EF$4='DATA ENTRY'!G331,$EH$4='DATA ENTRY'!F331),'DATA ENTRY'!P331,"")))</f>
        <v/>
      </c>
      <c r="EL332" s="107" t="str">
        <f>IF('DATA ENTRY'!CK331="","",IF('DATA ENTRY'!Q331="","",IF(AND($EF$4='DATA ENTRY'!G331,$EH$4='DATA ENTRY'!F331),'DATA ENTRY'!Q331,"")))</f>
        <v/>
      </c>
      <c r="EM332" s="3" t="str">
        <f>IF('DATA ENTRY'!CK331="","",IF('DATA ENTRY'!R331="","",IF(AND($EF$4='DATA ENTRY'!G331,$EH$4='DATA ENTRY'!F331),'DATA ENTRY'!R331,"")))</f>
        <v/>
      </c>
      <c r="EN332" s="107" t="str">
        <f>IF('DATA ENTRY'!CK331="","",IF('DATA ENTRY'!S331="","",IF(AND($EF$4='DATA ENTRY'!G331,$EH$4='DATA ENTRY'!F331),'DATA ENTRY'!S331,"")))</f>
        <v/>
      </c>
      <c r="EO332" s="3" t="str">
        <f>IF('DATA ENTRY'!CK331="","",IF('DATA ENTRY'!E331="","",IF(AND($EF$4='DATA ENTRY'!G331,$EH$4='DATA ENTRY'!F331),'DATA ENTRY'!E331,"")))</f>
        <v/>
      </c>
      <c r="EP332" s="3" t="str">
        <f>IF('DATA ENTRY'!CK331="","",IF('DATA ENTRY'!D331="","",IF(AND($EF$4='DATA ENTRY'!G331,$EH$4='DATA ENTRY'!F331),'DATA ENTRY'!D331,"")))</f>
        <v/>
      </c>
      <c r="EQ332" s="3" t="str">
        <f>IF('DATA ENTRY'!CK331="","",IF('DATA ENTRY'!W331="","",IF(AND($EF$4='DATA ENTRY'!G331,$EH$4='DATA ENTRY'!F331),'DATA ENTRY'!W331,"")))</f>
        <v/>
      </c>
      <c r="ER332" s="3" t="str">
        <f>IF('DATA ENTRY'!CK331="","",IF('DATA ENTRY'!X331="","",IF(AND($EF$4='DATA ENTRY'!G331,$EH$4='DATA ENTRY'!F331),'DATA ENTRY'!X331,"")))</f>
        <v/>
      </c>
      <c r="ES332" s="108" t="str">
        <f t="shared" si="95"/>
        <v/>
      </c>
      <c r="ET332" s="108" t="str">
        <f>IF('DATA ENTRY'!CK331="","",IF('DATA ENTRY'!D331="","",IF(AND($EF$4='DATA ENTRY'!G331,$EH$4='DATA ENTRY'!F331),'DATA ENTRY'!G331,"")))</f>
        <v/>
      </c>
      <c r="EY332">
        <f t="shared" si="96"/>
        <v>0</v>
      </c>
    </row>
    <row r="333" spans="1:155">
      <c r="A333" t="str">
        <f>IF(S333=0,"",1+(MAX($A$7:A332)))</f>
        <v/>
      </c>
      <c r="B333" s="224">
        <v>327</v>
      </c>
      <c r="C333" s="3" t="str">
        <f>IF('DATA ENTRY'!CK332="","",IF('DATA ENTRY'!B332="","",IF($D$4="All Post",'DATA ENTRY'!B332,IF(AND($D$4='DATA ENTRY'!CK332),'DATA ENTRY'!B332,""))))</f>
        <v/>
      </c>
      <c r="D333" s="3" t="str">
        <f>IF('DATA ENTRY'!CK332="","",IF('DATA ENTRY'!C332="","",IF($D$4="All Post",'DATA ENTRY'!C332,IF(AND($D$4='DATA ENTRY'!CK332),'DATA ENTRY'!C332,""))))</f>
        <v/>
      </c>
      <c r="E333" s="4" t="str">
        <f>IF('DATA ENTRY'!CK332="","",IF('DATA ENTRY'!I332="","",IF($D$4="All Post",'DATA ENTRY'!I332,IF(AND($D$4='DATA ENTRY'!CK332),'DATA ENTRY'!I332,""))))</f>
        <v/>
      </c>
      <c r="F333" s="4" t="str">
        <f>IF('DATA ENTRY'!CK332="","",IF('DATA ENTRY'!CK332="","",IF($D$4="All Post",'DATA ENTRY'!CK332,IF(AND($D$4='DATA ENTRY'!CK332),'DATA ENTRY'!CK332,""))))</f>
        <v/>
      </c>
      <c r="G333" s="3" t="str">
        <f>IF('DATA ENTRY'!CK332="","",IF('DATA ENTRY'!N332="","",IF($D$4="All Post",'DATA ENTRY'!N332,IF(AND($D$4='DATA ENTRY'!CK332),'DATA ENTRY'!N332,""))))</f>
        <v/>
      </c>
      <c r="H333" s="107" t="str">
        <f>IF('DATA ENTRY'!CK332="","",IF('DATA ENTRY'!O332="","",IF($D$4="All Post",'DATA ENTRY'!O332,IF(AND($D$4='DATA ENTRY'!CK332),'DATA ENTRY'!O332,""))))</f>
        <v/>
      </c>
      <c r="I333" s="3" t="str">
        <f>IF('DATA ENTRY'!CK332="","",IF('DATA ENTRY'!P332="","",IF($D$4="All Post",'DATA ENTRY'!P332,IF(AND($D$4='DATA ENTRY'!CK332),'DATA ENTRY'!P332,""))))</f>
        <v/>
      </c>
      <c r="J333" s="107" t="str">
        <f>IF('DATA ENTRY'!CK332="","",IF('DATA ENTRY'!Q332="","",IF($D$4="All Post",'DATA ENTRY'!Q332,IF(AND($D$4='DATA ENTRY'!CK332),'DATA ENTRY'!Q332,""))))</f>
        <v/>
      </c>
      <c r="K333" s="3" t="str">
        <f>IF('DATA ENTRY'!CK332="","",IF('DATA ENTRY'!R332="","",IF($D$4="All Post",'DATA ENTRY'!R332,IF(AND($D$4='DATA ENTRY'!CK332),'DATA ENTRY'!R332,""))))</f>
        <v/>
      </c>
      <c r="L333" s="3" t="str">
        <f>IF('DATA ENTRY'!CK332="","",IF('DATA ENTRY'!S332="","",IF($D$4="All Post",'DATA ENTRY'!S332,IF(AND($D$4='DATA ENTRY'!CK332),'DATA ENTRY'!S332,""))))</f>
        <v/>
      </c>
      <c r="M333" s="3" t="str">
        <f>IF('DATA ENTRY'!CK332="","",IF('DATA ENTRY'!E332="","",IF($D$4="All Post",'DATA ENTRY'!E332,IF(AND($D$4='DATA ENTRY'!CK332),'DATA ENTRY'!E332,""))))</f>
        <v/>
      </c>
      <c r="N333" s="3" t="str">
        <f>IF('DATA ENTRY'!CK332="","",IF('DATA ENTRY'!W332="","",IF($D$4="All Post",'DATA ENTRY'!W332,IF(AND($D$4='DATA ENTRY'!CK332),'DATA ENTRY'!W332,""))))</f>
        <v/>
      </c>
      <c r="O333" s="3" t="str">
        <f>IF('DATA ENTRY'!CK332="","",IF('DATA ENTRY'!X332="","",IF($D$4="All Post",'DATA ENTRY'!X332,IF(AND($D$4='DATA ENTRY'!CK332),'DATA ENTRY'!X332,""))))</f>
        <v/>
      </c>
      <c r="P333" s="3" t="str">
        <f>IF('DATA ENTRY'!CK332="","",IF('DATA ENTRY'!G332="","",IF($D$4="All Post",'DATA ENTRY'!G332,IF(AND($D$4='DATA ENTRY'!CK332),'DATA ENTRY'!G332,""))))</f>
        <v/>
      </c>
      <c r="S333">
        <f t="shared" si="83"/>
        <v>0</v>
      </c>
      <c r="T333" t="str">
        <f t="shared" si="84"/>
        <v/>
      </c>
      <c r="BZ333" t="str">
        <f t="shared" si="85"/>
        <v/>
      </c>
      <c r="CA333" t="str">
        <f t="shared" si="86"/>
        <v/>
      </c>
      <c r="CB333" s="224">
        <v>327</v>
      </c>
      <c r="CC333" s="3" t="str">
        <f>IF('DATA ENTRY'!CK332="","",IF('DATA ENTRY'!B332="","",IF(AND($CD$4='DATA ENTRY'!CK332,$CG$4='DATA ENTRY'!D332),'DATA ENTRY'!B332,"")))</f>
        <v/>
      </c>
      <c r="CD333" s="3" t="str">
        <f>IF('DATA ENTRY'!CK332="","",IF('DATA ENTRY'!C332="","",IF(AND($CD$4='DATA ENTRY'!CK332,$CG$4='DATA ENTRY'!D332),'DATA ENTRY'!C332,"")))</f>
        <v/>
      </c>
      <c r="CE333" s="4" t="str">
        <f>IF('DATA ENTRY'!CK332="","",IF('DATA ENTRY'!I332="","",IF(AND($CD$4='DATA ENTRY'!CK332,$CG$4='DATA ENTRY'!D332),'DATA ENTRY'!I332,"")))</f>
        <v/>
      </c>
      <c r="CF333" s="4" t="str">
        <f>IF('DATA ENTRY'!CK332="","",IF('DATA ENTRY'!CK332="","",IF(AND($CD$4='DATA ENTRY'!CK332,$CG$4='DATA ENTRY'!D332),'DATA ENTRY'!CK332,"")))</f>
        <v/>
      </c>
      <c r="CG333" s="3" t="str">
        <f>IF('DATA ENTRY'!CK332="","",IF('DATA ENTRY'!N332="","",IF(AND($CD$4='DATA ENTRY'!CK332,$CG$4='DATA ENTRY'!D332),'DATA ENTRY'!N332,"")))</f>
        <v/>
      </c>
      <c r="CH333" s="107" t="str">
        <f>IF('DATA ENTRY'!CK332="","",IF('DATA ENTRY'!O332="","",IF(AND($CD$4='DATA ENTRY'!CK332,$CG$4='DATA ENTRY'!D332),'DATA ENTRY'!O332,"")))</f>
        <v/>
      </c>
      <c r="CI333" s="3" t="str">
        <f>IF('DATA ENTRY'!CK332="","",IF('DATA ENTRY'!P332="","",IF(AND($CD$4='DATA ENTRY'!CK332,$CG$4='DATA ENTRY'!D332),'DATA ENTRY'!P332,"")))</f>
        <v/>
      </c>
      <c r="CJ333" s="107" t="str">
        <f>IF('DATA ENTRY'!CK332="","",IF('DATA ENTRY'!Q332="","",IF(AND($CD$4='DATA ENTRY'!CK332,$CG$4='DATA ENTRY'!D332),'DATA ENTRY'!Q332,"")))</f>
        <v/>
      </c>
      <c r="CK333" s="3" t="str">
        <f>IF('DATA ENTRY'!CK332="","",IF('DATA ENTRY'!R332="","",IF(AND($CD$4='DATA ENTRY'!CK332,$CG$4='DATA ENTRY'!D332),'DATA ENTRY'!R332,"")))</f>
        <v/>
      </c>
      <c r="CL333" s="3" t="str">
        <f>IF('DATA ENTRY'!CK332="","",IF('DATA ENTRY'!S332="","",IF(AND($CD$4='DATA ENTRY'!CK332,$CG$4='DATA ENTRY'!D332),'DATA ENTRY'!S332,"")))</f>
        <v/>
      </c>
      <c r="CM333" s="3" t="str">
        <f>IF('DATA ENTRY'!CK332="","",IF('DATA ENTRY'!E332="","",IF(AND($CD$4='DATA ENTRY'!CK332,$CG$4='DATA ENTRY'!D332),'DATA ENTRY'!E332,"")))</f>
        <v/>
      </c>
      <c r="CN333" s="3" t="str">
        <f>IF('DATA ENTRY'!CK332="","",IF('DATA ENTRY'!W332="","",IF(AND($CD$4='DATA ENTRY'!CK332,$CG$4='DATA ENTRY'!D332),'DATA ENTRY'!W332,"")))</f>
        <v/>
      </c>
      <c r="CO333" s="3" t="str">
        <f>IF('DATA ENTRY'!CK332="","",IF('DATA ENTRY'!X332="","",IF(AND($CD$4='DATA ENTRY'!CK332,$CG$4='DATA ENTRY'!D332),'DATA ENTRY'!X332,"")))</f>
        <v/>
      </c>
      <c r="CP333" s="108" t="str">
        <f t="shared" si="87"/>
        <v/>
      </c>
      <c r="CQ333" s="108" t="str">
        <f>IF('DATA ENTRY'!CK332="","",IF('DATA ENTRY'!G332="","",IF(AND($CD$4='DATA ENTRY'!CK332,$CG$4='DATA ENTRY'!D332),'DATA ENTRY'!G332,"")))</f>
        <v/>
      </c>
      <c r="CR333" s="230" t="str">
        <f>IF('DATA ENTRY'!CK332="","",IF('DATA ENTRY'!D332="","",IF(AND($CD$4='DATA ENTRY'!CK332,$CG$4='DATA ENTRY'!D332),'DATA ENTRY'!D332,"")))</f>
        <v/>
      </c>
      <c r="CS333">
        <f t="shared" si="88"/>
        <v>0</v>
      </c>
      <c r="CT333">
        <f t="shared" si="89"/>
        <v>0</v>
      </c>
      <c r="CV333" s="139"/>
      <c r="CX333">
        <f t="shared" si="90"/>
        <v>0</v>
      </c>
      <c r="DB333" t="str">
        <f t="shared" si="97"/>
        <v/>
      </c>
      <c r="DC333" t="str">
        <f t="shared" si="98"/>
        <v/>
      </c>
      <c r="DD333" s="224">
        <v>327</v>
      </c>
      <c r="DE333" s="3" t="str">
        <f>IF('DATA ENTRY'!CK332="","",IF('DATA ENTRY'!B332="","",IF(AND($DF$4='DATA ENTRY'!D332),'DATA ENTRY'!B332,"")))</f>
        <v/>
      </c>
      <c r="DF333" s="3" t="str">
        <f>IF('DATA ENTRY'!CK332="","",IF('DATA ENTRY'!C332="","",IF(AND($DF$4='DATA ENTRY'!D332),'DATA ENTRY'!C332,"")))</f>
        <v/>
      </c>
      <c r="DG333" s="4" t="str">
        <f>IF('DATA ENTRY'!CK332="","",IF('DATA ENTRY'!I332="","",IF(AND($DF$4='DATA ENTRY'!D332),'DATA ENTRY'!I332,"")))</f>
        <v/>
      </c>
      <c r="DH333" s="4" t="str">
        <f>IF('DATA ENTRY'!CK332="","",IF('DATA ENTRY'!CK332="","",IF(AND($DF$4='DATA ENTRY'!D332),'DATA ENTRY'!CK332,"")))</f>
        <v/>
      </c>
      <c r="DI333" s="3" t="str">
        <f>IF('DATA ENTRY'!CK332="","",IF('DATA ENTRY'!N332="","",IF(AND($DF$4='DATA ENTRY'!D332),'DATA ENTRY'!N332,"")))</f>
        <v/>
      </c>
      <c r="DJ333" s="107" t="str">
        <f>IF('DATA ENTRY'!CK332="","",IF('DATA ENTRY'!O332="","",IF(AND($DF$4='DATA ENTRY'!D332),'DATA ENTRY'!O332,"")))</f>
        <v/>
      </c>
      <c r="DK333" s="3" t="str">
        <f>IF('DATA ENTRY'!CK332="","",IF('DATA ENTRY'!P332="","",IF(AND($DF$4='DATA ENTRY'!D332),'DATA ENTRY'!P332,"")))</f>
        <v/>
      </c>
      <c r="DL333" s="107" t="str">
        <f>IF('DATA ENTRY'!CK332="","",IF('DATA ENTRY'!Q332="","",IF(AND($DF$4='DATA ENTRY'!D332),'DATA ENTRY'!Q332,"")))</f>
        <v/>
      </c>
      <c r="DM333" s="3" t="str">
        <f>IF('DATA ENTRY'!CK332="","",IF('DATA ENTRY'!R332="","",IF(AND($DF$4='DATA ENTRY'!D332),'DATA ENTRY'!R332,"")))</f>
        <v/>
      </c>
      <c r="DN333" s="107" t="str">
        <f>IF('DATA ENTRY'!CK332="","",IF('DATA ENTRY'!S332="","",IF(AND($DF$4='DATA ENTRY'!D332),'DATA ENTRY'!S332,"")))</f>
        <v/>
      </c>
      <c r="DO333" s="3" t="str">
        <f>IF('DATA ENTRY'!CK332="","",IF('DATA ENTRY'!E332="","",IF(AND($DF$4='DATA ENTRY'!D332),'DATA ENTRY'!E332,"")))</f>
        <v/>
      </c>
      <c r="DP333" s="3" t="str">
        <f>IF('DATA ENTRY'!CK332="","",IF('DATA ENTRY'!D332="","",IF(AND($DF$4='DATA ENTRY'!D332),'DATA ENTRY'!D332,"")))</f>
        <v/>
      </c>
      <c r="DQ333" s="3" t="str">
        <f>IF('DATA ENTRY'!CK332="","",IF('DATA ENTRY'!W332="","",IF(AND($DF$4='DATA ENTRY'!D332),'DATA ENTRY'!W332,"")))</f>
        <v/>
      </c>
      <c r="DR333" s="3" t="str">
        <f>IF('DATA ENTRY'!CK332="","",IF('DATA ENTRY'!X332="","",IF(AND($DF$4='DATA ENTRY'!D332),'DATA ENTRY'!X332,"")))</f>
        <v/>
      </c>
      <c r="DS333" s="108" t="str">
        <f t="shared" si="91"/>
        <v/>
      </c>
      <c r="DT333" s="108" t="str">
        <f>IF('DATA ENTRY'!CK332="","",IF('DATA ENTRY'!D332="","",IF(AND($DF$4='DATA ENTRY'!D332),'DATA ENTRY'!G332,"")))</f>
        <v/>
      </c>
      <c r="DY333">
        <f t="shared" si="92"/>
        <v>0</v>
      </c>
      <c r="EB333" t="str">
        <f t="shared" si="93"/>
        <v/>
      </c>
      <c r="EC333" t="str">
        <f t="shared" si="94"/>
        <v/>
      </c>
      <c r="ED333" s="224">
        <v>327</v>
      </c>
      <c r="EE333" s="3" t="str">
        <f>IF('DATA ENTRY'!CK332="","",IF('DATA ENTRY'!B332="","",IF(AND($EF$4='DATA ENTRY'!G332,$EH$4='DATA ENTRY'!F332),'DATA ENTRY'!B332,"")))</f>
        <v/>
      </c>
      <c r="EF333" s="3" t="str">
        <f>IF('DATA ENTRY'!CK332="","",IF('DATA ENTRY'!C332="","",IF(AND($EF$4='DATA ENTRY'!G332,$EH$4='DATA ENTRY'!F332),'DATA ENTRY'!C332,"")))</f>
        <v/>
      </c>
      <c r="EG333" s="4" t="str">
        <f>IF('DATA ENTRY'!CK332="","",IF('DATA ENTRY'!I332="","",IF(AND($EF$4='DATA ENTRY'!G332,$EH$4='DATA ENTRY'!F332),'DATA ENTRY'!I332,"")))</f>
        <v/>
      </c>
      <c r="EH333" s="4" t="str">
        <f>IF('DATA ENTRY'!CK332="","",IF('DATA ENTRY'!CK332="","",IF(AND($EF$4='DATA ENTRY'!G332,$EH$4='DATA ENTRY'!F332),'DATA ENTRY'!CK332,"")))</f>
        <v/>
      </c>
      <c r="EI333" s="3" t="str">
        <f>IF('DATA ENTRY'!CK332="","",IF('DATA ENTRY'!N332="","",IF(AND($EF$4='DATA ENTRY'!G332,$EH$4='DATA ENTRY'!F332),'DATA ENTRY'!N332,"")))</f>
        <v/>
      </c>
      <c r="EJ333" s="107" t="str">
        <f>IF('DATA ENTRY'!CK332="","",IF('DATA ENTRY'!O332="","",IF(AND($EF$4='DATA ENTRY'!G332,$EH$4='DATA ENTRY'!F332),'DATA ENTRY'!O332,"")))</f>
        <v/>
      </c>
      <c r="EK333" s="3" t="str">
        <f>IF('DATA ENTRY'!CK332="","",IF('DATA ENTRY'!P332="","",IF(AND($EF$4='DATA ENTRY'!G332,$EH$4='DATA ENTRY'!F332),'DATA ENTRY'!P332,"")))</f>
        <v/>
      </c>
      <c r="EL333" s="107" t="str">
        <f>IF('DATA ENTRY'!CK332="","",IF('DATA ENTRY'!Q332="","",IF(AND($EF$4='DATA ENTRY'!G332,$EH$4='DATA ENTRY'!F332),'DATA ENTRY'!Q332,"")))</f>
        <v/>
      </c>
      <c r="EM333" s="3" t="str">
        <f>IF('DATA ENTRY'!CK332="","",IF('DATA ENTRY'!R332="","",IF(AND($EF$4='DATA ENTRY'!G332,$EH$4='DATA ENTRY'!F332),'DATA ENTRY'!R332,"")))</f>
        <v/>
      </c>
      <c r="EN333" s="107" t="str">
        <f>IF('DATA ENTRY'!CK332="","",IF('DATA ENTRY'!S332="","",IF(AND($EF$4='DATA ENTRY'!G332,$EH$4='DATA ENTRY'!F332),'DATA ENTRY'!S332,"")))</f>
        <v/>
      </c>
      <c r="EO333" s="3" t="str">
        <f>IF('DATA ENTRY'!CK332="","",IF('DATA ENTRY'!E332="","",IF(AND($EF$4='DATA ENTRY'!G332,$EH$4='DATA ENTRY'!F332),'DATA ENTRY'!E332,"")))</f>
        <v/>
      </c>
      <c r="EP333" s="3" t="str">
        <f>IF('DATA ENTRY'!CK332="","",IF('DATA ENTRY'!D332="","",IF(AND($EF$4='DATA ENTRY'!G332,$EH$4='DATA ENTRY'!F332),'DATA ENTRY'!D332,"")))</f>
        <v/>
      </c>
      <c r="EQ333" s="3" t="str">
        <f>IF('DATA ENTRY'!CK332="","",IF('DATA ENTRY'!W332="","",IF(AND($EF$4='DATA ENTRY'!G332,$EH$4='DATA ENTRY'!F332),'DATA ENTRY'!W332,"")))</f>
        <v/>
      </c>
      <c r="ER333" s="3" t="str">
        <f>IF('DATA ENTRY'!CK332="","",IF('DATA ENTRY'!X332="","",IF(AND($EF$4='DATA ENTRY'!G332,$EH$4='DATA ENTRY'!F332),'DATA ENTRY'!X332,"")))</f>
        <v/>
      </c>
      <c r="ES333" s="108" t="str">
        <f t="shared" si="95"/>
        <v/>
      </c>
      <c r="ET333" s="108" t="str">
        <f>IF('DATA ENTRY'!CK332="","",IF('DATA ENTRY'!D332="","",IF(AND($EF$4='DATA ENTRY'!G332,$EH$4='DATA ENTRY'!F332),'DATA ENTRY'!G332,"")))</f>
        <v/>
      </c>
      <c r="EY333">
        <f t="shared" si="96"/>
        <v>0</v>
      </c>
    </row>
    <row r="334" spans="1:155">
      <c r="A334" t="str">
        <f>IF(S334=0,"",1+(MAX($A$7:A333)))</f>
        <v/>
      </c>
      <c r="B334" s="224">
        <v>328</v>
      </c>
      <c r="C334" s="3" t="str">
        <f>IF('DATA ENTRY'!CK333="","",IF('DATA ENTRY'!B333="","",IF($D$4="All Post",'DATA ENTRY'!B333,IF(AND($D$4='DATA ENTRY'!CK333),'DATA ENTRY'!B333,""))))</f>
        <v/>
      </c>
      <c r="D334" s="3" t="str">
        <f>IF('DATA ENTRY'!CK333="","",IF('DATA ENTRY'!C333="","",IF($D$4="All Post",'DATA ENTRY'!C333,IF(AND($D$4='DATA ENTRY'!CK333),'DATA ENTRY'!C333,""))))</f>
        <v/>
      </c>
      <c r="E334" s="4" t="str">
        <f>IF('DATA ENTRY'!CK333="","",IF('DATA ENTRY'!I333="","",IF($D$4="All Post",'DATA ENTRY'!I333,IF(AND($D$4='DATA ENTRY'!CK333),'DATA ENTRY'!I333,""))))</f>
        <v/>
      </c>
      <c r="F334" s="4" t="str">
        <f>IF('DATA ENTRY'!CK333="","",IF('DATA ENTRY'!CK333="","",IF($D$4="All Post",'DATA ENTRY'!CK333,IF(AND($D$4='DATA ENTRY'!CK333),'DATA ENTRY'!CK333,""))))</f>
        <v/>
      </c>
      <c r="G334" s="3" t="str">
        <f>IF('DATA ENTRY'!CK333="","",IF('DATA ENTRY'!N333="","",IF($D$4="All Post",'DATA ENTRY'!N333,IF(AND($D$4='DATA ENTRY'!CK333),'DATA ENTRY'!N333,""))))</f>
        <v/>
      </c>
      <c r="H334" s="107" t="str">
        <f>IF('DATA ENTRY'!CK333="","",IF('DATA ENTRY'!O333="","",IF($D$4="All Post",'DATA ENTRY'!O333,IF(AND($D$4='DATA ENTRY'!CK333),'DATA ENTRY'!O333,""))))</f>
        <v/>
      </c>
      <c r="I334" s="3" t="str">
        <f>IF('DATA ENTRY'!CK333="","",IF('DATA ENTRY'!P333="","",IF($D$4="All Post",'DATA ENTRY'!P333,IF(AND($D$4='DATA ENTRY'!CK333),'DATA ENTRY'!P333,""))))</f>
        <v/>
      </c>
      <c r="J334" s="107" t="str">
        <f>IF('DATA ENTRY'!CK333="","",IF('DATA ENTRY'!Q333="","",IF($D$4="All Post",'DATA ENTRY'!Q333,IF(AND($D$4='DATA ENTRY'!CK333),'DATA ENTRY'!Q333,""))))</f>
        <v/>
      </c>
      <c r="K334" s="3" t="str">
        <f>IF('DATA ENTRY'!CK333="","",IF('DATA ENTRY'!R333="","",IF($D$4="All Post",'DATA ENTRY'!R333,IF(AND($D$4='DATA ENTRY'!CK333),'DATA ENTRY'!R333,""))))</f>
        <v/>
      </c>
      <c r="L334" s="3" t="str">
        <f>IF('DATA ENTRY'!CK333="","",IF('DATA ENTRY'!S333="","",IF($D$4="All Post",'DATA ENTRY'!S333,IF(AND($D$4='DATA ENTRY'!CK333),'DATA ENTRY'!S333,""))))</f>
        <v/>
      </c>
      <c r="M334" s="3" t="str">
        <f>IF('DATA ENTRY'!CK333="","",IF('DATA ENTRY'!E333="","",IF($D$4="All Post",'DATA ENTRY'!E333,IF(AND($D$4='DATA ENTRY'!CK333),'DATA ENTRY'!E333,""))))</f>
        <v/>
      </c>
      <c r="N334" s="3" t="str">
        <f>IF('DATA ENTRY'!CK333="","",IF('DATA ENTRY'!W333="","",IF($D$4="All Post",'DATA ENTRY'!W333,IF(AND($D$4='DATA ENTRY'!CK333),'DATA ENTRY'!W333,""))))</f>
        <v/>
      </c>
      <c r="O334" s="3" t="str">
        <f>IF('DATA ENTRY'!CK333="","",IF('DATA ENTRY'!X333="","",IF($D$4="All Post",'DATA ENTRY'!X333,IF(AND($D$4='DATA ENTRY'!CK333),'DATA ENTRY'!X333,""))))</f>
        <v/>
      </c>
      <c r="P334" s="3" t="str">
        <f>IF('DATA ENTRY'!CK333="","",IF('DATA ENTRY'!G333="","",IF($D$4="All Post",'DATA ENTRY'!G333,IF(AND($D$4='DATA ENTRY'!CK333),'DATA ENTRY'!G333,""))))</f>
        <v/>
      </c>
      <c r="S334">
        <f t="shared" si="83"/>
        <v>0</v>
      </c>
      <c r="T334" t="str">
        <f t="shared" si="84"/>
        <v/>
      </c>
      <c r="BZ334" t="str">
        <f t="shared" si="85"/>
        <v/>
      </c>
      <c r="CA334" t="str">
        <f t="shared" si="86"/>
        <v/>
      </c>
      <c r="CB334" s="224">
        <v>328</v>
      </c>
      <c r="CC334" s="3" t="str">
        <f>IF('DATA ENTRY'!CK333="","",IF('DATA ENTRY'!B333="","",IF(AND($CD$4='DATA ENTRY'!CK333,$CG$4='DATA ENTRY'!D333),'DATA ENTRY'!B333,"")))</f>
        <v/>
      </c>
      <c r="CD334" s="3" t="str">
        <f>IF('DATA ENTRY'!CK333="","",IF('DATA ENTRY'!C333="","",IF(AND($CD$4='DATA ENTRY'!CK333,$CG$4='DATA ENTRY'!D333),'DATA ENTRY'!C333,"")))</f>
        <v/>
      </c>
      <c r="CE334" s="4" t="str">
        <f>IF('DATA ENTRY'!CK333="","",IF('DATA ENTRY'!I333="","",IF(AND($CD$4='DATA ENTRY'!CK333,$CG$4='DATA ENTRY'!D333),'DATA ENTRY'!I333,"")))</f>
        <v/>
      </c>
      <c r="CF334" s="4" t="str">
        <f>IF('DATA ENTRY'!CK333="","",IF('DATA ENTRY'!CK333="","",IF(AND($CD$4='DATA ENTRY'!CK333,$CG$4='DATA ENTRY'!D333),'DATA ENTRY'!CK333,"")))</f>
        <v/>
      </c>
      <c r="CG334" s="3" t="str">
        <f>IF('DATA ENTRY'!CK333="","",IF('DATA ENTRY'!N333="","",IF(AND($CD$4='DATA ENTRY'!CK333,$CG$4='DATA ENTRY'!D333),'DATA ENTRY'!N333,"")))</f>
        <v/>
      </c>
      <c r="CH334" s="107" t="str">
        <f>IF('DATA ENTRY'!CK333="","",IF('DATA ENTRY'!O333="","",IF(AND($CD$4='DATA ENTRY'!CK333,$CG$4='DATA ENTRY'!D333),'DATA ENTRY'!O333,"")))</f>
        <v/>
      </c>
      <c r="CI334" s="3" t="str">
        <f>IF('DATA ENTRY'!CK333="","",IF('DATA ENTRY'!P333="","",IF(AND($CD$4='DATA ENTRY'!CK333,$CG$4='DATA ENTRY'!D333),'DATA ENTRY'!P333,"")))</f>
        <v/>
      </c>
      <c r="CJ334" s="107" t="str">
        <f>IF('DATA ENTRY'!CK333="","",IF('DATA ENTRY'!Q333="","",IF(AND($CD$4='DATA ENTRY'!CK333,$CG$4='DATA ENTRY'!D333),'DATA ENTRY'!Q333,"")))</f>
        <v/>
      </c>
      <c r="CK334" s="3" t="str">
        <f>IF('DATA ENTRY'!CK333="","",IF('DATA ENTRY'!R333="","",IF(AND($CD$4='DATA ENTRY'!CK333,$CG$4='DATA ENTRY'!D333),'DATA ENTRY'!R333,"")))</f>
        <v/>
      </c>
      <c r="CL334" s="3" t="str">
        <f>IF('DATA ENTRY'!CK333="","",IF('DATA ENTRY'!S333="","",IF(AND($CD$4='DATA ENTRY'!CK333,$CG$4='DATA ENTRY'!D333),'DATA ENTRY'!S333,"")))</f>
        <v/>
      </c>
      <c r="CM334" s="3" t="str">
        <f>IF('DATA ENTRY'!CK333="","",IF('DATA ENTRY'!E333="","",IF(AND($CD$4='DATA ENTRY'!CK333,$CG$4='DATA ENTRY'!D333),'DATA ENTRY'!E333,"")))</f>
        <v/>
      </c>
      <c r="CN334" s="3" t="str">
        <f>IF('DATA ENTRY'!CK333="","",IF('DATA ENTRY'!W333="","",IF(AND($CD$4='DATA ENTRY'!CK333,$CG$4='DATA ENTRY'!D333),'DATA ENTRY'!W333,"")))</f>
        <v/>
      </c>
      <c r="CO334" s="3" t="str">
        <f>IF('DATA ENTRY'!CK333="","",IF('DATA ENTRY'!X333="","",IF(AND($CD$4='DATA ENTRY'!CK333,$CG$4='DATA ENTRY'!D333),'DATA ENTRY'!X333,"")))</f>
        <v/>
      </c>
      <c r="CP334" s="108" t="str">
        <f t="shared" si="87"/>
        <v/>
      </c>
      <c r="CQ334" s="108" t="str">
        <f>IF('DATA ENTRY'!CK333="","",IF('DATA ENTRY'!G333="","",IF(AND($CD$4='DATA ENTRY'!CK333,$CG$4='DATA ENTRY'!D333),'DATA ENTRY'!G333,"")))</f>
        <v/>
      </c>
      <c r="CR334" s="230" t="str">
        <f>IF('DATA ENTRY'!CK333="","",IF('DATA ENTRY'!D333="","",IF(AND($CD$4='DATA ENTRY'!CK333,$CG$4='DATA ENTRY'!D333),'DATA ENTRY'!D333,"")))</f>
        <v/>
      </c>
      <c r="CS334">
        <f t="shared" si="88"/>
        <v>0</v>
      </c>
      <c r="CT334">
        <f t="shared" si="89"/>
        <v>0</v>
      </c>
      <c r="CV334" s="139"/>
      <c r="CX334">
        <f t="shared" si="90"/>
        <v>0</v>
      </c>
      <c r="DB334" t="str">
        <f t="shared" si="97"/>
        <v/>
      </c>
      <c r="DC334" t="str">
        <f t="shared" si="98"/>
        <v/>
      </c>
      <c r="DD334" s="224">
        <v>328</v>
      </c>
      <c r="DE334" s="3" t="str">
        <f>IF('DATA ENTRY'!CK333="","",IF('DATA ENTRY'!B333="","",IF(AND($DF$4='DATA ENTRY'!D333),'DATA ENTRY'!B333,"")))</f>
        <v/>
      </c>
      <c r="DF334" s="3" t="str">
        <f>IF('DATA ENTRY'!CK333="","",IF('DATA ENTRY'!C333="","",IF(AND($DF$4='DATA ENTRY'!D333),'DATA ENTRY'!C333,"")))</f>
        <v/>
      </c>
      <c r="DG334" s="4" t="str">
        <f>IF('DATA ENTRY'!CK333="","",IF('DATA ENTRY'!I333="","",IF(AND($DF$4='DATA ENTRY'!D333),'DATA ENTRY'!I333,"")))</f>
        <v/>
      </c>
      <c r="DH334" s="4" t="str">
        <f>IF('DATA ENTRY'!CK333="","",IF('DATA ENTRY'!CK333="","",IF(AND($DF$4='DATA ENTRY'!D333),'DATA ENTRY'!CK333,"")))</f>
        <v/>
      </c>
      <c r="DI334" s="3" t="str">
        <f>IF('DATA ENTRY'!CK333="","",IF('DATA ENTRY'!N333="","",IF(AND($DF$4='DATA ENTRY'!D333),'DATA ENTRY'!N333,"")))</f>
        <v/>
      </c>
      <c r="DJ334" s="107" t="str">
        <f>IF('DATA ENTRY'!CK333="","",IF('DATA ENTRY'!O333="","",IF(AND($DF$4='DATA ENTRY'!D333),'DATA ENTRY'!O333,"")))</f>
        <v/>
      </c>
      <c r="DK334" s="3" t="str">
        <f>IF('DATA ENTRY'!CK333="","",IF('DATA ENTRY'!P333="","",IF(AND($DF$4='DATA ENTRY'!D333),'DATA ENTRY'!P333,"")))</f>
        <v/>
      </c>
      <c r="DL334" s="107" t="str">
        <f>IF('DATA ENTRY'!CK333="","",IF('DATA ENTRY'!Q333="","",IF(AND($DF$4='DATA ENTRY'!D333),'DATA ENTRY'!Q333,"")))</f>
        <v/>
      </c>
      <c r="DM334" s="3" t="str">
        <f>IF('DATA ENTRY'!CK333="","",IF('DATA ENTRY'!R333="","",IF(AND($DF$4='DATA ENTRY'!D333),'DATA ENTRY'!R333,"")))</f>
        <v/>
      </c>
      <c r="DN334" s="107" t="str">
        <f>IF('DATA ENTRY'!CK333="","",IF('DATA ENTRY'!S333="","",IF(AND($DF$4='DATA ENTRY'!D333),'DATA ENTRY'!S333,"")))</f>
        <v/>
      </c>
      <c r="DO334" s="3" t="str">
        <f>IF('DATA ENTRY'!CK333="","",IF('DATA ENTRY'!E333="","",IF(AND($DF$4='DATA ENTRY'!D333),'DATA ENTRY'!E333,"")))</f>
        <v/>
      </c>
      <c r="DP334" s="3" t="str">
        <f>IF('DATA ENTRY'!CK333="","",IF('DATA ENTRY'!D333="","",IF(AND($DF$4='DATA ENTRY'!D333),'DATA ENTRY'!D333,"")))</f>
        <v/>
      </c>
      <c r="DQ334" s="3" t="str">
        <f>IF('DATA ENTRY'!CK333="","",IF('DATA ENTRY'!W333="","",IF(AND($DF$4='DATA ENTRY'!D333),'DATA ENTRY'!W333,"")))</f>
        <v/>
      </c>
      <c r="DR334" s="3" t="str">
        <f>IF('DATA ENTRY'!CK333="","",IF('DATA ENTRY'!X333="","",IF(AND($DF$4='DATA ENTRY'!D333),'DATA ENTRY'!X333,"")))</f>
        <v/>
      </c>
      <c r="DS334" s="108" t="str">
        <f t="shared" si="91"/>
        <v/>
      </c>
      <c r="DT334" s="108" t="str">
        <f>IF('DATA ENTRY'!CK333="","",IF('DATA ENTRY'!D333="","",IF(AND($DF$4='DATA ENTRY'!D333),'DATA ENTRY'!G333,"")))</f>
        <v/>
      </c>
      <c r="DY334">
        <f t="shared" si="92"/>
        <v>0</v>
      </c>
      <c r="EB334" t="str">
        <f t="shared" si="93"/>
        <v/>
      </c>
      <c r="EC334" t="str">
        <f t="shared" si="94"/>
        <v/>
      </c>
      <c r="ED334" s="224">
        <v>328</v>
      </c>
      <c r="EE334" s="3" t="str">
        <f>IF('DATA ENTRY'!CK333="","",IF('DATA ENTRY'!B333="","",IF(AND($EF$4='DATA ENTRY'!G333,$EH$4='DATA ENTRY'!F333),'DATA ENTRY'!B333,"")))</f>
        <v/>
      </c>
      <c r="EF334" s="3" t="str">
        <f>IF('DATA ENTRY'!CK333="","",IF('DATA ENTRY'!C333="","",IF(AND($EF$4='DATA ENTRY'!G333,$EH$4='DATA ENTRY'!F333),'DATA ENTRY'!C333,"")))</f>
        <v/>
      </c>
      <c r="EG334" s="4" t="str">
        <f>IF('DATA ENTRY'!CK333="","",IF('DATA ENTRY'!I333="","",IF(AND($EF$4='DATA ENTRY'!G333,$EH$4='DATA ENTRY'!F333),'DATA ENTRY'!I333,"")))</f>
        <v/>
      </c>
      <c r="EH334" s="4" t="str">
        <f>IF('DATA ENTRY'!CK333="","",IF('DATA ENTRY'!CK333="","",IF(AND($EF$4='DATA ENTRY'!G333,$EH$4='DATA ENTRY'!F333),'DATA ENTRY'!CK333,"")))</f>
        <v/>
      </c>
      <c r="EI334" s="3" t="str">
        <f>IF('DATA ENTRY'!CK333="","",IF('DATA ENTRY'!N333="","",IF(AND($EF$4='DATA ENTRY'!G333,$EH$4='DATA ENTRY'!F333),'DATA ENTRY'!N333,"")))</f>
        <v/>
      </c>
      <c r="EJ334" s="107" t="str">
        <f>IF('DATA ENTRY'!CK333="","",IF('DATA ENTRY'!O333="","",IF(AND($EF$4='DATA ENTRY'!G333,$EH$4='DATA ENTRY'!F333),'DATA ENTRY'!O333,"")))</f>
        <v/>
      </c>
      <c r="EK334" s="3" t="str">
        <f>IF('DATA ENTRY'!CK333="","",IF('DATA ENTRY'!P333="","",IF(AND($EF$4='DATA ENTRY'!G333,$EH$4='DATA ENTRY'!F333),'DATA ENTRY'!P333,"")))</f>
        <v/>
      </c>
      <c r="EL334" s="107" t="str">
        <f>IF('DATA ENTRY'!CK333="","",IF('DATA ENTRY'!Q333="","",IF(AND($EF$4='DATA ENTRY'!G333,$EH$4='DATA ENTRY'!F333),'DATA ENTRY'!Q333,"")))</f>
        <v/>
      </c>
      <c r="EM334" s="3" t="str">
        <f>IF('DATA ENTRY'!CK333="","",IF('DATA ENTRY'!R333="","",IF(AND($EF$4='DATA ENTRY'!G333,$EH$4='DATA ENTRY'!F333),'DATA ENTRY'!R333,"")))</f>
        <v/>
      </c>
      <c r="EN334" s="107" t="str">
        <f>IF('DATA ENTRY'!CK333="","",IF('DATA ENTRY'!S333="","",IF(AND($EF$4='DATA ENTRY'!G333,$EH$4='DATA ENTRY'!F333),'DATA ENTRY'!S333,"")))</f>
        <v/>
      </c>
      <c r="EO334" s="3" t="str">
        <f>IF('DATA ENTRY'!CK333="","",IF('DATA ENTRY'!E333="","",IF(AND($EF$4='DATA ENTRY'!G333,$EH$4='DATA ENTRY'!F333),'DATA ENTRY'!E333,"")))</f>
        <v/>
      </c>
      <c r="EP334" s="3" t="str">
        <f>IF('DATA ENTRY'!CK333="","",IF('DATA ENTRY'!D333="","",IF(AND($EF$4='DATA ENTRY'!G333,$EH$4='DATA ENTRY'!F333),'DATA ENTRY'!D333,"")))</f>
        <v/>
      </c>
      <c r="EQ334" s="3" t="str">
        <f>IF('DATA ENTRY'!CK333="","",IF('DATA ENTRY'!W333="","",IF(AND($EF$4='DATA ENTRY'!G333,$EH$4='DATA ENTRY'!F333),'DATA ENTRY'!W333,"")))</f>
        <v/>
      </c>
      <c r="ER334" s="3" t="str">
        <f>IF('DATA ENTRY'!CK333="","",IF('DATA ENTRY'!X333="","",IF(AND($EF$4='DATA ENTRY'!G333,$EH$4='DATA ENTRY'!F333),'DATA ENTRY'!X333,"")))</f>
        <v/>
      </c>
      <c r="ES334" s="108" t="str">
        <f t="shared" si="95"/>
        <v/>
      </c>
      <c r="ET334" s="108" t="str">
        <f>IF('DATA ENTRY'!CK333="","",IF('DATA ENTRY'!D333="","",IF(AND($EF$4='DATA ENTRY'!G333,$EH$4='DATA ENTRY'!F333),'DATA ENTRY'!G333,"")))</f>
        <v/>
      </c>
      <c r="EY334">
        <f t="shared" si="96"/>
        <v>0</v>
      </c>
    </row>
    <row r="335" spans="1:155">
      <c r="A335" t="str">
        <f>IF(S335=0,"",1+(MAX($A$7:A334)))</f>
        <v/>
      </c>
      <c r="B335" s="224">
        <v>329</v>
      </c>
      <c r="C335" s="3" t="str">
        <f>IF('DATA ENTRY'!CK334="","",IF('DATA ENTRY'!B334="","",IF($D$4="All Post",'DATA ENTRY'!B334,IF(AND($D$4='DATA ENTRY'!CK334),'DATA ENTRY'!B334,""))))</f>
        <v/>
      </c>
      <c r="D335" s="3" t="str">
        <f>IF('DATA ENTRY'!CK334="","",IF('DATA ENTRY'!C334="","",IF($D$4="All Post",'DATA ENTRY'!C334,IF(AND($D$4='DATA ENTRY'!CK334),'DATA ENTRY'!C334,""))))</f>
        <v/>
      </c>
      <c r="E335" s="4" t="str">
        <f>IF('DATA ENTRY'!CK334="","",IF('DATA ENTRY'!I334="","",IF($D$4="All Post",'DATA ENTRY'!I334,IF(AND($D$4='DATA ENTRY'!CK334),'DATA ENTRY'!I334,""))))</f>
        <v/>
      </c>
      <c r="F335" s="4" t="str">
        <f>IF('DATA ENTRY'!CK334="","",IF('DATA ENTRY'!CK334="","",IF($D$4="All Post",'DATA ENTRY'!CK334,IF(AND($D$4='DATA ENTRY'!CK334),'DATA ENTRY'!CK334,""))))</f>
        <v/>
      </c>
      <c r="G335" s="3" t="str">
        <f>IF('DATA ENTRY'!CK334="","",IF('DATA ENTRY'!N334="","",IF($D$4="All Post",'DATA ENTRY'!N334,IF(AND($D$4='DATA ENTRY'!CK334),'DATA ENTRY'!N334,""))))</f>
        <v/>
      </c>
      <c r="H335" s="107" t="str">
        <f>IF('DATA ENTRY'!CK334="","",IF('DATA ENTRY'!O334="","",IF($D$4="All Post",'DATA ENTRY'!O334,IF(AND($D$4='DATA ENTRY'!CK334),'DATA ENTRY'!O334,""))))</f>
        <v/>
      </c>
      <c r="I335" s="3" t="str">
        <f>IF('DATA ENTRY'!CK334="","",IF('DATA ENTRY'!P334="","",IF($D$4="All Post",'DATA ENTRY'!P334,IF(AND($D$4='DATA ENTRY'!CK334),'DATA ENTRY'!P334,""))))</f>
        <v/>
      </c>
      <c r="J335" s="107" t="str">
        <f>IF('DATA ENTRY'!CK334="","",IF('DATA ENTRY'!Q334="","",IF($D$4="All Post",'DATA ENTRY'!Q334,IF(AND($D$4='DATA ENTRY'!CK334),'DATA ENTRY'!Q334,""))))</f>
        <v/>
      </c>
      <c r="K335" s="3" t="str">
        <f>IF('DATA ENTRY'!CK334="","",IF('DATA ENTRY'!R334="","",IF($D$4="All Post",'DATA ENTRY'!R334,IF(AND($D$4='DATA ENTRY'!CK334),'DATA ENTRY'!R334,""))))</f>
        <v/>
      </c>
      <c r="L335" s="3" t="str">
        <f>IF('DATA ENTRY'!CK334="","",IF('DATA ENTRY'!S334="","",IF($D$4="All Post",'DATA ENTRY'!S334,IF(AND($D$4='DATA ENTRY'!CK334),'DATA ENTRY'!S334,""))))</f>
        <v/>
      </c>
      <c r="M335" s="3" t="str">
        <f>IF('DATA ENTRY'!CK334="","",IF('DATA ENTRY'!E334="","",IF($D$4="All Post",'DATA ENTRY'!E334,IF(AND($D$4='DATA ENTRY'!CK334),'DATA ENTRY'!E334,""))))</f>
        <v/>
      </c>
      <c r="N335" s="3" t="str">
        <f>IF('DATA ENTRY'!CK334="","",IF('DATA ENTRY'!W334="","",IF($D$4="All Post",'DATA ENTRY'!W334,IF(AND($D$4='DATA ENTRY'!CK334),'DATA ENTRY'!W334,""))))</f>
        <v/>
      </c>
      <c r="O335" s="3" t="str">
        <f>IF('DATA ENTRY'!CK334="","",IF('DATA ENTRY'!X334="","",IF($D$4="All Post",'DATA ENTRY'!X334,IF(AND($D$4='DATA ENTRY'!CK334),'DATA ENTRY'!X334,""))))</f>
        <v/>
      </c>
      <c r="P335" s="3" t="str">
        <f>IF('DATA ENTRY'!CK334="","",IF('DATA ENTRY'!G334="","",IF($D$4="All Post",'DATA ENTRY'!G334,IF(AND($D$4='DATA ENTRY'!CK334),'DATA ENTRY'!G334,""))))</f>
        <v/>
      </c>
      <c r="S335">
        <f t="shared" si="83"/>
        <v>0</v>
      </c>
      <c r="T335" t="str">
        <f t="shared" si="84"/>
        <v/>
      </c>
      <c r="BZ335" t="str">
        <f t="shared" si="85"/>
        <v/>
      </c>
      <c r="CA335" t="str">
        <f t="shared" si="86"/>
        <v/>
      </c>
      <c r="CB335" s="224">
        <v>329</v>
      </c>
      <c r="CC335" s="3" t="str">
        <f>IF('DATA ENTRY'!CK334="","",IF('DATA ENTRY'!B334="","",IF(AND($CD$4='DATA ENTRY'!CK334,$CG$4='DATA ENTRY'!D334),'DATA ENTRY'!B334,"")))</f>
        <v/>
      </c>
      <c r="CD335" s="3" t="str">
        <f>IF('DATA ENTRY'!CK334="","",IF('DATA ENTRY'!C334="","",IF(AND($CD$4='DATA ENTRY'!CK334,$CG$4='DATA ENTRY'!D334),'DATA ENTRY'!C334,"")))</f>
        <v/>
      </c>
      <c r="CE335" s="4" t="str">
        <f>IF('DATA ENTRY'!CK334="","",IF('DATA ENTRY'!I334="","",IF(AND($CD$4='DATA ENTRY'!CK334,$CG$4='DATA ENTRY'!D334),'DATA ENTRY'!I334,"")))</f>
        <v/>
      </c>
      <c r="CF335" s="4" t="str">
        <f>IF('DATA ENTRY'!CK334="","",IF('DATA ENTRY'!CK334="","",IF(AND($CD$4='DATA ENTRY'!CK334,$CG$4='DATA ENTRY'!D334),'DATA ENTRY'!CK334,"")))</f>
        <v/>
      </c>
      <c r="CG335" s="3" t="str">
        <f>IF('DATA ENTRY'!CK334="","",IF('DATA ENTRY'!N334="","",IF(AND($CD$4='DATA ENTRY'!CK334,$CG$4='DATA ENTRY'!D334),'DATA ENTRY'!N334,"")))</f>
        <v/>
      </c>
      <c r="CH335" s="107" t="str">
        <f>IF('DATA ENTRY'!CK334="","",IF('DATA ENTRY'!O334="","",IF(AND($CD$4='DATA ENTRY'!CK334,$CG$4='DATA ENTRY'!D334),'DATA ENTRY'!O334,"")))</f>
        <v/>
      </c>
      <c r="CI335" s="3" t="str">
        <f>IF('DATA ENTRY'!CK334="","",IF('DATA ENTRY'!P334="","",IF(AND($CD$4='DATA ENTRY'!CK334,$CG$4='DATA ENTRY'!D334),'DATA ENTRY'!P334,"")))</f>
        <v/>
      </c>
      <c r="CJ335" s="107" t="str">
        <f>IF('DATA ENTRY'!CK334="","",IF('DATA ENTRY'!Q334="","",IF(AND($CD$4='DATA ENTRY'!CK334,$CG$4='DATA ENTRY'!D334),'DATA ENTRY'!Q334,"")))</f>
        <v/>
      </c>
      <c r="CK335" s="3" t="str">
        <f>IF('DATA ENTRY'!CK334="","",IF('DATA ENTRY'!R334="","",IF(AND($CD$4='DATA ENTRY'!CK334,$CG$4='DATA ENTRY'!D334),'DATA ENTRY'!R334,"")))</f>
        <v/>
      </c>
      <c r="CL335" s="3" t="str">
        <f>IF('DATA ENTRY'!CK334="","",IF('DATA ENTRY'!S334="","",IF(AND($CD$4='DATA ENTRY'!CK334,$CG$4='DATA ENTRY'!D334),'DATA ENTRY'!S334,"")))</f>
        <v/>
      </c>
      <c r="CM335" s="3" t="str">
        <f>IF('DATA ENTRY'!CK334="","",IF('DATA ENTRY'!E334="","",IF(AND($CD$4='DATA ENTRY'!CK334,$CG$4='DATA ENTRY'!D334),'DATA ENTRY'!E334,"")))</f>
        <v/>
      </c>
      <c r="CN335" s="3" t="str">
        <f>IF('DATA ENTRY'!CK334="","",IF('DATA ENTRY'!W334="","",IF(AND($CD$4='DATA ENTRY'!CK334,$CG$4='DATA ENTRY'!D334),'DATA ENTRY'!W334,"")))</f>
        <v/>
      </c>
      <c r="CO335" s="3" t="str">
        <f>IF('DATA ENTRY'!CK334="","",IF('DATA ENTRY'!X334="","",IF(AND($CD$4='DATA ENTRY'!CK334,$CG$4='DATA ENTRY'!D334),'DATA ENTRY'!X334,"")))</f>
        <v/>
      </c>
      <c r="CP335" s="108" t="str">
        <f t="shared" si="87"/>
        <v/>
      </c>
      <c r="CQ335" s="108" t="str">
        <f>IF('DATA ENTRY'!CK334="","",IF('DATA ENTRY'!G334="","",IF(AND($CD$4='DATA ENTRY'!CK334,$CG$4='DATA ENTRY'!D334),'DATA ENTRY'!G334,"")))</f>
        <v/>
      </c>
      <c r="CR335" s="230" t="str">
        <f>IF('DATA ENTRY'!CK334="","",IF('DATA ENTRY'!D334="","",IF(AND($CD$4='DATA ENTRY'!CK334,$CG$4='DATA ENTRY'!D334),'DATA ENTRY'!D334,"")))</f>
        <v/>
      </c>
      <c r="CS335">
        <f t="shared" si="88"/>
        <v>0</v>
      </c>
      <c r="CT335">
        <f t="shared" si="89"/>
        <v>0</v>
      </c>
      <c r="CV335" s="139"/>
      <c r="CX335">
        <f t="shared" si="90"/>
        <v>0</v>
      </c>
      <c r="DB335" t="str">
        <f t="shared" si="97"/>
        <v/>
      </c>
      <c r="DC335" t="str">
        <f t="shared" si="98"/>
        <v/>
      </c>
      <c r="DD335" s="224">
        <v>329</v>
      </c>
      <c r="DE335" s="3" t="str">
        <f>IF('DATA ENTRY'!CK334="","",IF('DATA ENTRY'!B334="","",IF(AND($DF$4='DATA ENTRY'!D334),'DATA ENTRY'!B334,"")))</f>
        <v/>
      </c>
      <c r="DF335" s="3" t="str">
        <f>IF('DATA ENTRY'!CK334="","",IF('DATA ENTRY'!C334="","",IF(AND($DF$4='DATA ENTRY'!D334),'DATA ENTRY'!C334,"")))</f>
        <v/>
      </c>
      <c r="DG335" s="4" t="str">
        <f>IF('DATA ENTRY'!CK334="","",IF('DATA ENTRY'!I334="","",IF(AND($DF$4='DATA ENTRY'!D334),'DATA ENTRY'!I334,"")))</f>
        <v/>
      </c>
      <c r="DH335" s="4" t="str">
        <f>IF('DATA ENTRY'!CK334="","",IF('DATA ENTRY'!CK334="","",IF(AND($DF$4='DATA ENTRY'!D334),'DATA ENTRY'!CK334,"")))</f>
        <v/>
      </c>
      <c r="DI335" s="3" t="str">
        <f>IF('DATA ENTRY'!CK334="","",IF('DATA ENTRY'!N334="","",IF(AND($DF$4='DATA ENTRY'!D334),'DATA ENTRY'!N334,"")))</f>
        <v/>
      </c>
      <c r="DJ335" s="107" t="str">
        <f>IF('DATA ENTRY'!CK334="","",IF('DATA ENTRY'!O334="","",IF(AND($DF$4='DATA ENTRY'!D334),'DATA ENTRY'!O334,"")))</f>
        <v/>
      </c>
      <c r="DK335" s="3" t="str">
        <f>IF('DATA ENTRY'!CK334="","",IF('DATA ENTRY'!P334="","",IF(AND($DF$4='DATA ENTRY'!D334),'DATA ENTRY'!P334,"")))</f>
        <v/>
      </c>
      <c r="DL335" s="107" t="str">
        <f>IF('DATA ENTRY'!CK334="","",IF('DATA ENTRY'!Q334="","",IF(AND($DF$4='DATA ENTRY'!D334),'DATA ENTRY'!Q334,"")))</f>
        <v/>
      </c>
      <c r="DM335" s="3" t="str">
        <f>IF('DATA ENTRY'!CK334="","",IF('DATA ENTRY'!R334="","",IF(AND($DF$4='DATA ENTRY'!D334),'DATA ENTRY'!R334,"")))</f>
        <v/>
      </c>
      <c r="DN335" s="107" t="str">
        <f>IF('DATA ENTRY'!CK334="","",IF('DATA ENTRY'!S334="","",IF(AND($DF$4='DATA ENTRY'!D334),'DATA ENTRY'!S334,"")))</f>
        <v/>
      </c>
      <c r="DO335" s="3" t="str">
        <f>IF('DATA ENTRY'!CK334="","",IF('DATA ENTRY'!E334="","",IF(AND($DF$4='DATA ENTRY'!D334),'DATA ENTRY'!E334,"")))</f>
        <v/>
      </c>
      <c r="DP335" s="3" t="str">
        <f>IF('DATA ENTRY'!CK334="","",IF('DATA ENTRY'!D334="","",IF(AND($DF$4='DATA ENTRY'!D334),'DATA ENTRY'!D334,"")))</f>
        <v/>
      </c>
      <c r="DQ335" s="3" t="str">
        <f>IF('DATA ENTRY'!CK334="","",IF('DATA ENTRY'!W334="","",IF(AND($DF$4='DATA ENTRY'!D334),'DATA ENTRY'!W334,"")))</f>
        <v/>
      </c>
      <c r="DR335" s="3" t="str">
        <f>IF('DATA ENTRY'!CK334="","",IF('DATA ENTRY'!X334="","",IF(AND($DF$4='DATA ENTRY'!D334),'DATA ENTRY'!X334,"")))</f>
        <v/>
      </c>
      <c r="DS335" s="108" t="str">
        <f t="shared" si="91"/>
        <v/>
      </c>
      <c r="DT335" s="108" t="str">
        <f>IF('DATA ENTRY'!CK334="","",IF('DATA ENTRY'!D334="","",IF(AND($DF$4='DATA ENTRY'!D334),'DATA ENTRY'!G334,"")))</f>
        <v/>
      </c>
      <c r="DY335">
        <f t="shared" si="92"/>
        <v>0</v>
      </c>
      <c r="EB335" t="str">
        <f t="shared" si="93"/>
        <v/>
      </c>
      <c r="EC335" t="str">
        <f t="shared" si="94"/>
        <v/>
      </c>
      <c r="ED335" s="224">
        <v>329</v>
      </c>
      <c r="EE335" s="3" t="str">
        <f>IF('DATA ENTRY'!CK334="","",IF('DATA ENTRY'!B334="","",IF(AND($EF$4='DATA ENTRY'!G334,$EH$4='DATA ENTRY'!F334),'DATA ENTRY'!B334,"")))</f>
        <v/>
      </c>
      <c r="EF335" s="3" t="str">
        <f>IF('DATA ENTRY'!CK334="","",IF('DATA ENTRY'!C334="","",IF(AND($EF$4='DATA ENTRY'!G334,$EH$4='DATA ENTRY'!F334),'DATA ENTRY'!C334,"")))</f>
        <v/>
      </c>
      <c r="EG335" s="4" t="str">
        <f>IF('DATA ENTRY'!CK334="","",IF('DATA ENTRY'!I334="","",IF(AND($EF$4='DATA ENTRY'!G334,$EH$4='DATA ENTRY'!F334),'DATA ENTRY'!I334,"")))</f>
        <v/>
      </c>
      <c r="EH335" s="4" t="str">
        <f>IF('DATA ENTRY'!CK334="","",IF('DATA ENTRY'!CK334="","",IF(AND($EF$4='DATA ENTRY'!G334,$EH$4='DATA ENTRY'!F334),'DATA ENTRY'!CK334,"")))</f>
        <v/>
      </c>
      <c r="EI335" s="3" t="str">
        <f>IF('DATA ENTRY'!CK334="","",IF('DATA ENTRY'!N334="","",IF(AND($EF$4='DATA ENTRY'!G334,$EH$4='DATA ENTRY'!F334),'DATA ENTRY'!N334,"")))</f>
        <v/>
      </c>
      <c r="EJ335" s="107" t="str">
        <f>IF('DATA ENTRY'!CK334="","",IF('DATA ENTRY'!O334="","",IF(AND($EF$4='DATA ENTRY'!G334,$EH$4='DATA ENTRY'!F334),'DATA ENTRY'!O334,"")))</f>
        <v/>
      </c>
      <c r="EK335" s="3" t="str">
        <f>IF('DATA ENTRY'!CK334="","",IF('DATA ENTRY'!P334="","",IF(AND($EF$4='DATA ENTRY'!G334,$EH$4='DATA ENTRY'!F334),'DATA ENTRY'!P334,"")))</f>
        <v/>
      </c>
      <c r="EL335" s="107" t="str">
        <f>IF('DATA ENTRY'!CK334="","",IF('DATA ENTRY'!Q334="","",IF(AND($EF$4='DATA ENTRY'!G334,$EH$4='DATA ENTRY'!F334),'DATA ENTRY'!Q334,"")))</f>
        <v/>
      </c>
      <c r="EM335" s="3" t="str">
        <f>IF('DATA ENTRY'!CK334="","",IF('DATA ENTRY'!R334="","",IF(AND($EF$4='DATA ENTRY'!G334,$EH$4='DATA ENTRY'!F334),'DATA ENTRY'!R334,"")))</f>
        <v/>
      </c>
      <c r="EN335" s="107" t="str">
        <f>IF('DATA ENTRY'!CK334="","",IF('DATA ENTRY'!S334="","",IF(AND($EF$4='DATA ENTRY'!G334,$EH$4='DATA ENTRY'!F334),'DATA ENTRY'!S334,"")))</f>
        <v/>
      </c>
      <c r="EO335" s="3" t="str">
        <f>IF('DATA ENTRY'!CK334="","",IF('DATA ENTRY'!E334="","",IF(AND($EF$4='DATA ENTRY'!G334,$EH$4='DATA ENTRY'!F334),'DATA ENTRY'!E334,"")))</f>
        <v/>
      </c>
      <c r="EP335" s="3" t="str">
        <f>IF('DATA ENTRY'!CK334="","",IF('DATA ENTRY'!D334="","",IF(AND($EF$4='DATA ENTRY'!G334,$EH$4='DATA ENTRY'!F334),'DATA ENTRY'!D334,"")))</f>
        <v/>
      </c>
      <c r="EQ335" s="3" t="str">
        <f>IF('DATA ENTRY'!CK334="","",IF('DATA ENTRY'!W334="","",IF(AND($EF$4='DATA ENTRY'!G334,$EH$4='DATA ENTRY'!F334),'DATA ENTRY'!W334,"")))</f>
        <v/>
      </c>
      <c r="ER335" s="3" t="str">
        <f>IF('DATA ENTRY'!CK334="","",IF('DATA ENTRY'!X334="","",IF(AND($EF$4='DATA ENTRY'!G334,$EH$4='DATA ENTRY'!F334),'DATA ENTRY'!X334,"")))</f>
        <v/>
      </c>
      <c r="ES335" s="108" t="str">
        <f t="shared" si="95"/>
        <v/>
      </c>
      <c r="ET335" s="108" t="str">
        <f>IF('DATA ENTRY'!CK334="","",IF('DATA ENTRY'!D334="","",IF(AND($EF$4='DATA ENTRY'!G334,$EH$4='DATA ENTRY'!F334),'DATA ENTRY'!G334,"")))</f>
        <v/>
      </c>
      <c r="EY335">
        <f t="shared" si="96"/>
        <v>0</v>
      </c>
    </row>
    <row r="336" spans="1:155">
      <c r="A336" t="str">
        <f>IF(S336=0,"",1+(MAX($A$7:A335)))</f>
        <v/>
      </c>
      <c r="B336" s="224">
        <v>330</v>
      </c>
      <c r="C336" s="3" t="str">
        <f>IF('DATA ENTRY'!CK335="","",IF('DATA ENTRY'!B335="","",IF($D$4="All Post",'DATA ENTRY'!B335,IF(AND($D$4='DATA ENTRY'!CK335),'DATA ENTRY'!B335,""))))</f>
        <v/>
      </c>
      <c r="D336" s="3" t="str">
        <f>IF('DATA ENTRY'!CK335="","",IF('DATA ENTRY'!C335="","",IF($D$4="All Post",'DATA ENTRY'!C335,IF(AND($D$4='DATA ENTRY'!CK335),'DATA ENTRY'!C335,""))))</f>
        <v/>
      </c>
      <c r="E336" s="4" t="str">
        <f>IF('DATA ENTRY'!CK335="","",IF('DATA ENTRY'!I335="","",IF($D$4="All Post",'DATA ENTRY'!I335,IF(AND($D$4='DATA ENTRY'!CK335),'DATA ENTRY'!I335,""))))</f>
        <v/>
      </c>
      <c r="F336" s="4" t="str">
        <f>IF('DATA ENTRY'!CK335="","",IF('DATA ENTRY'!CK335="","",IF($D$4="All Post",'DATA ENTRY'!CK335,IF(AND($D$4='DATA ENTRY'!CK335),'DATA ENTRY'!CK335,""))))</f>
        <v/>
      </c>
      <c r="G336" s="3" t="str">
        <f>IF('DATA ENTRY'!CK335="","",IF('DATA ENTRY'!N335="","",IF($D$4="All Post",'DATA ENTRY'!N335,IF(AND($D$4='DATA ENTRY'!CK335),'DATA ENTRY'!N335,""))))</f>
        <v/>
      </c>
      <c r="H336" s="107" t="str">
        <f>IF('DATA ENTRY'!CK335="","",IF('DATA ENTRY'!O335="","",IF($D$4="All Post",'DATA ENTRY'!O335,IF(AND($D$4='DATA ENTRY'!CK335),'DATA ENTRY'!O335,""))))</f>
        <v/>
      </c>
      <c r="I336" s="3" t="str">
        <f>IF('DATA ENTRY'!CK335="","",IF('DATA ENTRY'!P335="","",IF($D$4="All Post",'DATA ENTRY'!P335,IF(AND($D$4='DATA ENTRY'!CK335),'DATA ENTRY'!P335,""))))</f>
        <v/>
      </c>
      <c r="J336" s="107" t="str">
        <f>IF('DATA ENTRY'!CK335="","",IF('DATA ENTRY'!Q335="","",IF($D$4="All Post",'DATA ENTRY'!Q335,IF(AND($D$4='DATA ENTRY'!CK335),'DATA ENTRY'!Q335,""))))</f>
        <v/>
      </c>
      <c r="K336" s="3" t="str">
        <f>IF('DATA ENTRY'!CK335="","",IF('DATA ENTRY'!R335="","",IF($D$4="All Post",'DATA ENTRY'!R335,IF(AND($D$4='DATA ENTRY'!CK335),'DATA ENTRY'!R335,""))))</f>
        <v/>
      </c>
      <c r="L336" s="3" t="str">
        <f>IF('DATA ENTRY'!CK335="","",IF('DATA ENTRY'!S335="","",IF($D$4="All Post",'DATA ENTRY'!S335,IF(AND($D$4='DATA ENTRY'!CK335),'DATA ENTRY'!S335,""))))</f>
        <v/>
      </c>
      <c r="M336" s="3" t="str">
        <f>IF('DATA ENTRY'!CK335="","",IF('DATA ENTRY'!E335="","",IF($D$4="All Post",'DATA ENTRY'!E335,IF(AND($D$4='DATA ENTRY'!CK335),'DATA ENTRY'!E335,""))))</f>
        <v/>
      </c>
      <c r="N336" s="3" t="str">
        <f>IF('DATA ENTRY'!CK335="","",IF('DATA ENTRY'!W335="","",IF($D$4="All Post",'DATA ENTRY'!W335,IF(AND($D$4='DATA ENTRY'!CK335),'DATA ENTRY'!W335,""))))</f>
        <v/>
      </c>
      <c r="O336" s="3" t="str">
        <f>IF('DATA ENTRY'!CK335="","",IF('DATA ENTRY'!X335="","",IF($D$4="All Post",'DATA ENTRY'!X335,IF(AND($D$4='DATA ENTRY'!CK335),'DATA ENTRY'!X335,""))))</f>
        <v/>
      </c>
      <c r="P336" s="3" t="str">
        <f>IF('DATA ENTRY'!CK335="","",IF('DATA ENTRY'!G335="","",IF($D$4="All Post",'DATA ENTRY'!G335,IF(AND($D$4='DATA ENTRY'!CK335),'DATA ENTRY'!G335,""))))</f>
        <v/>
      </c>
      <c r="S336">
        <f t="shared" si="83"/>
        <v>0</v>
      </c>
      <c r="T336" t="str">
        <f t="shared" si="84"/>
        <v/>
      </c>
      <c r="BZ336" t="str">
        <f t="shared" si="85"/>
        <v/>
      </c>
      <c r="CA336" t="str">
        <f t="shared" si="86"/>
        <v/>
      </c>
      <c r="CB336" s="224">
        <v>330</v>
      </c>
      <c r="CC336" s="3" t="str">
        <f>IF('DATA ENTRY'!CK335="","",IF('DATA ENTRY'!B335="","",IF(AND($CD$4='DATA ENTRY'!CK335,$CG$4='DATA ENTRY'!D335),'DATA ENTRY'!B335,"")))</f>
        <v/>
      </c>
      <c r="CD336" s="3" t="str">
        <f>IF('DATA ENTRY'!CK335="","",IF('DATA ENTRY'!C335="","",IF(AND($CD$4='DATA ENTRY'!CK335,$CG$4='DATA ENTRY'!D335),'DATA ENTRY'!C335,"")))</f>
        <v/>
      </c>
      <c r="CE336" s="4" t="str">
        <f>IF('DATA ENTRY'!CK335="","",IF('DATA ENTRY'!I335="","",IF(AND($CD$4='DATA ENTRY'!CK335,$CG$4='DATA ENTRY'!D335),'DATA ENTRY'!I335,"")))</f>
        <v/>
      </c>
      <c r="CF336" s="4" t="str">
        <f>IF('DATA ENTRY'!CK335="","",IF('DATA ENTRY'!CK335="","",IF(AND($CD$4='DATA ENTRY'!CK335,$CG$4='DATA ENTRY'!D335),'DATA ENTRY'!CK335,"")))</f>
        <v/>
      </c>
      <c r="CG336" s="3" t="str">
        <f>IF('DATA ENTRY'!CK335="","",IF('DATA ENTRY'!N335="","",IF(AND($CD$4='DATA ENTRY'!CK335,$CG$4='DATA ENTRY'!D335),'DATA ENTRY'!N335,"")))</f>
        <v/>
      </c>
      <c r="CH336" s="107" t="str">
        <f>IF('DATA ENTRY'!CK335="","",IF('DATA ENTRY'!O335="","",IF(AND($CD$4='DATA ENTRY'!CK335,$CG$4='DATA ENTRY'!D335),'DATA ENTRY'!O335,"")))</f>
        <v/>
      </c>
      <c r="CI336" s="3" t="str">
        <f>IF('DATA ENTRY'!CK335="","",IF('DATA ENTRY'!P335="","",IF(AND($CD$4='DATA ENTRY'!CK335,$CG$4='DATA ENTRY'!D335),'DATA ENTRY'!P335,"")))</f>
        <v/>
      </c>
      <c r="CJ336" s="107" t="str">
        <f>IF('DATA ENTRY'!CK335="","",IF('DATA ENTRY'!Q335="","",IF(AND($CD$4='DATA ENTRY'!CK335,$CG$4='DATA ENTRY'!D335),'DATA ENTRY'!Q335,"")))</f>
        <v/>
      </c>
      <c r="CK336" s="3" t="str">
        <f>IF('DATA ENTRY'!CK335="","",IF('DATA ENTRY'!R335="","",IF(AND($CD$4='DATA ENTRY'!CK335,$CG$4='DATA ENTRY'!D335),'DATA ENTRY'!R335,"")))</f>
        <v/>
      </c>
      <c r="CL336" s="3" t="str">
        <f>IF('DATA ENTRY'!CK335="","",IF('DATA ENTRY'!S335="","",IF(AND($CD$4='DATA ENTRY'!CK335,$CG$4='DATA ENTRY'!D335),'DATA ENTRY'!S335,"")))</f>
        <v/>
      </c>
      <c r="CM336" s="3" t="str">
        <f>IF('DATA ENTRY'!CK335="","",IF('DATA ENTRY'!E335="","",IF(AND($CD$4='DATA ENTRY'!CK335,$CG$4='DATA ENTRY'!D335),'DATA ENTRY'!E335,"")))</f>
        <v/>
      </c>
      <c r="CN336" s="3" t="str">
        <f>IF('DATA ENTRY'!CK335="","",IF('DATA ENTRY'!W335="","",IF(AND($CD$4='DATA ENTRY'!CK335,$CG$4='DATA ENTRY'!D335),'DATA ENTRY'!W335,"")))</f>
        <v/>
      </c>
      <c r="CO336" s="3" t="str">
        <f>IF('DATA ENTRY'!CK335="","",IF('DATA ENTRY'!X335="","",IF(AND($CD$4='DATA ENTRY'!CK335,$CG$4='DATA ENTRY'!D335),'DATA ENTRY'!X335,"")))</f>
        <v/>
      </c>
      <c r="CP336" s="108" t="str">
        <f t="shared" si="87"/>
        <v/>
      </c>
      <c r="CQ336" s="108" t="str">
        <f>IF('DATA ENTRY'!CK335="","",IF('DATA ENTRY'!G335="","",IF(AND($CD$4='DATA ENTRY'!CK335,$CG$4='DATA ENTRY'!D335),'DATA ENTRY'!G335,"")))</f>
        <v/>
      </c>
      <c r="CR336" s="230" t="str">
        <f>IF('DATA ENTRY'!CK335="","",IF('DATA ENTRY'!D335="","",IF(AND($CD$4='DATA ENTRY'!CK335,$CG$4='DATA ENTRY'!D335),'DATA ENTRY'!D335,"")))</f>
        <v/>
      </c>
      <c r="CS336">
        <f t="shared" si="88"/>
        <v>0</v>
      </c>
      <c r="CT336">
        <f t="shared" si="89"/>
        <v>0</v>
      </c>
      <c r="CV336" s="139"/>
      <c r="CX336">
        <f t="shared" si="90"/>
        <v>0</v>
      </c>
      <c r="DB336" t="str">
        <f t="shared" si="97"/>
        <v/>
      </c>
      <c r="DC336" t="str">
        <f t="shared" si="98"/>
        <v/>
      </c>
      <c r="DD336" s="224">
        <v>330</v>
      </c>
      <c r="DE336" s="3" t="str">
        <f>IF('DATA ENTRY'!CK335="","",IF('DATA ENTRY'!B335="","",IF(AND($DF$4='DATA ENTRY'!D335),'DATA ENTRY'!B335,"")))</f>
        <v/>
      </c>
      <c r="DF336" s="3" t="str">
        <f>IF('DATA ENTRY'!CK335="","",IF('DATA ENTRY'!C335="","",IF(AND($DF$4='DATA ENTRY'!D335),'DATA ENTRY'!C335,"")))</f>
        <v/>
      </c>
      <c r="DG336" s="4" t="str">
        <f>IF('DATA ENTRY'!CK335="","",IF('DATA ENTRY'!I335="","",IF(AND($DF$4='DATA ENTRY'!D335),'DATA ENTRY'!I335,"")))</f>
        <v/>
      </c>
      <c r="DH336" s="4" t="str">
        <f>IF('DATA ENTRY'!CK335="","",IF('DATA ENTRY'!CK335="","",IF(AND($DF$4='DATA ENTRY'!D335),'DATA ENTRY'!CK335,"")))</f>
        <v/>
      </c>
      <c r="DI336" s="3" t="str">
        <f>IF('DATA ENTRY'!CK335="","",IF('DATA ENTRY'!N335="","",IF(AND($DF$4='DATA ENTRY'!D335),'DATA ENTRY'!N335,"")))</f>
        <v/>
      </c>
      <c r="DJ336" s="107" t="str">
        <f>IF('DATA ENTRY'!CK335="","",IF('DATA ENTRY'!O335="","",IF(AND($DF$4='DATA ENTRY'!D335),'DATA ENTRY'!O335,"")))</f>
        <v/>
      </c>
      <c r="DK336" s="3" t="str">
        <f>IF('DATA ENTRY'!CK335="","",IF('DATA ENTRY'!P335="","",IF(AND($DF$4='DATA ENTRY'!D335),'DATA ENTRY'!P335,"")))</f>
        <v/>
      </c>
      <c r="DL336" s="107" t="str">
        <f>IF('DATA ENTRY'!CK335="","",IF('DATA ENTRY'!Q335="","",IF(AND($DF$4='DATA ENTRY'!D335),'DATA ENTRY'!Q335,"")))</f>
        <v/>
      </c>
      <c r="DM336" s="3" t="str">
        <f>IF('DATA ENTRY'!CK335="","",IF('DATA ENTRY'!R335="","",IF(AND($DF$4='DATA ENTRY'!D335),'DATA ENTRY'!R335,"")))</f>
        <v/>
      </c>
      <c r="DN336" s="107" t="str">
        <f>IF('DATA ENTRY'!CK335="","",IF('DATA ENTRY'!S335="","",IF(AND($DF$4='DATA ENTRY'!D335),'DATA ENTRY'!S335,"")))</f>
        <v/>
      </c>
      <c r="DO336" s="3" t="str">
        <f>IF('DATA ENTRY'!CK335="","",IF('DATA ENTRY'!E335="","",IF(AND($DF$4='DATA ENTRY'!D335),'DATA ENTRY'!E335,"")))</f>
        <v/>
      </c>
      <c r="DP336" s="3" t="str">
        <f>IF('DATA ENTRY'!CK335="","",IF('DATA ENTRY'!D335="","",IF(AND($DF$4='DATA ENTRY'!D335),'DATA ENTRY'!D335,"")))</f>
        <v/>
      </c>
      <c r="DQ336" s="3" t="str">
        <f>IF('DATA ENTRY'!CK335="","",IF('DATA ENTRY'!W335="","",IF(AND($DF$4='DATA ENTRY'!D335),'DATA ENTRY'!W335,"")))</f>
        <v/>
      </c>
      <c r="DR336" s="3" t="str">
        <f>IF('DATA ENTRY'!CK335="","",IF('DATA ENTRY'!X335="","",IF(AND($DF$4='DATA ENTRY'!D335),'DATA ENTRY'!X335,"")))</f>
        <v/>
      </c>
      <c r="DS336" s="108" t="str">
        <f t="shared" si="91"/>
        <v/>
      </c>
      <c r="DT336" s="108" t="str">
        <f>IF('DATA ENTRY'!CK335="","",IF('DATA ENTRY'!D335="","",IF(AND($DF$4='DATA ENTRY'!D335),'DATA ENTRY'!G335,"")))</f>
        <v/>
      </c>
      <c r="DY336">
        <f t="shared" si="92"/>
        <v>0</v>
      </c>
      <c r="EB336" t="str">
        <f t="shared" si="93"/>
        <v/>
      </c>
      <c r="EC336" t="str">
        <f t="shared" si="94"/>
        <v/>
      </c>
      <c r="ED336" s="224">
        <v>330</v>
      </c>
      <c r="EE336" s="3" t="str">
        <f>IF('DATA ENTRY'!CK335="","",IF('DATA ENTRY'!B335="","",IF(AND($EF$4='DATA ENTRY'!G335,$EH$4='DATA ENTRY'!F335),'DATA ENTRY'!B335,"")))</f>
        <v/>
      </c>
      <c r="EF336" s="3" t="str">
        <f>IF('DATA ENTRY'!CK335="","",IF('DATA ENTRY'!C335="","",IF(AND($EF$4='DATA ENTRY'!G335,$EH$4='DATA ENTRY'!F335),'DATA ENTRY'!C335,"")))</f>
        <v/>
      </c>
      <c r="EG336" s="4" t="str">
        <f>IF('DATA ENTRY'!CK335="","",IF('DATA ENTRY'!I335="","",IF(AND($EF$4='DATA ENTRY'!G335,$EH$4='DATA ENTRY'!F335),'DATA ENTRY'!I335,"")))</f>
        <v/>
      </c>
      <c r="EH336" s="4" t="str">
        <f>IF('DATA ENTRY'!CK335="","",IF('DATA ENTRY'!CK335="","",IF(AND($EF$4='DATA ENTRY'!G335,$EH$4='DATA ENTRY'!F335),'DATA ENTRY'!CK335,"")))</f>
        <v/>
      </c>
      <c r="EI336" s="3" t="str">
        <f>IF('DATA ENTRY'!CK335="","",IF('DATA ENTRY'!N335="","",IF(AND($EF$4='DATA ENTRY'!G335,$EH$4='DATA ENTRY'!F335),'DATA ENTRY'!N335,"")))</f>
        <v/>
      </c>
      <c r="EJ336" s="107" t="str">
        <f>IF('DATA ENTRY'!CK335="","",IF('DATA ENTRY'!O335="","",IF(AND($EF$4='DATA ENTRY'!G335,$EH$4='DATA ENTRY'!F335),'DATA ENTRY'!O335,"")))</f>
        <v/>
      </c>
      <c r="EK336" s="3" t="str">
        <f>IF('DATA ENTRY'!CK335="","",IF('DATA ENTRY'!P335="","",IF(AND($EF$4='DATA ENTRY'!G335,$EH$4='DATA ENTRY'!F335),'DATA ENTRY'!P335,"")))</f>
        <v/>
      </c>
      <c r="EL336" s="107" t="str">
        <f>IF('DATA ENTRY'!CK335="","",IF('DATA ENTRY'!Q335="","",IF(AND($EF$4='DATA ENTRY'!G335,$EH$4='DATA ENTRY'!F335),'DATA ENTRY'!Q335,"")))</f>
        <v/>
      </c>
      <c r="EM336" s="3" t="str">
        <f>IF('DATA ENTRY'!CK335="","",IF('DATA ENTRY'!R335="","",IF(AND($EF$4='DATA ENTRY'!G335,$EH$4='DATA ENTRY'!F335),'DATA ENTRY'!R335,"")))</f>
        <v/>
      </c>
      <c r="EN336" s="107" t="str">
        <f>IF('DATA ENTRY'!CK335="","",IF('DATA ENTRY'!S335="","",IF(AND($EF$4='DATA ENTRY'!G335,$EH$4='DATA ENTRY'!F335),'DATA ENTRY'!S335,"")))</f>
        <v/>
      </c>
      <c r="EO336" s="3" t="str">
        <f>IF('DATA ENTRY'!CK335="","",IF('DATA ENTRY'!E335="","",IF(AND($EF$4='DATA ENTRY'!G335,$EH$4='DATA ENTRY'!F335),'DATA ENTRY'!E335,"")))</f>
        <v/>
      </c>
      <c r="EP336" s="3" t="str">
        <f>IF('DATA ENTRY'!CK335="","",IF('DATA ENTRY'!D335="","",IF(AND($EF$4='DATA ENTRY'!G335,$EH$4='DATA ENTRY'!F335),'DATA ENTRY'!D335,"")))</f>
        <v/>
      </c>
      <c r="EQ336" s="3" t="str">
        <f>IF('DATA ENTRY'!CK335="","",IF('DATA ENTRY'!W335="","",IF(AND($EF$4='DATA ENTRY'!G335,$EH$4='DATA ENTRY'!F335),'DATA ENTRY'!W335,"")))</f>
        <v/>
      </c>
      <c r="ER336" s="3" t="str">
        <f>IF('DATA ENTRY'!CK335="","",IF('DATA ENTRY'!X335="","",IF(AND($EF$4='DATA ENTRY'!G335,$EH$4='DATA ENTRY'!F335),'DATA ENTRY'!X335,"")))</f>
        <v/>
      </c>
      <c r="ES336" s="108" t="str">
        <f t="shared" si="95"/>
        <v/>
      </c>
      <c r="ET336" s="108" t="str">
        <f>IF('DATA ENTRY'!CK335="","",IF('DATA ENTRY'!D335="","",IF(AND($EF$4='DATA ENTRY'!G335,$EH$4='DATA ENTRY'!F335),'DATA ENTRY'!G335,"")))</f>
        <v/>
      </c>
      <c r="EY336">
        <f t="shared" si="96"/>
        <v>0</v>
      </c>
    </row>
    <row r="337" spans="1:155">
      <c r="A337" t="str">
        <f>IF(S337=0,"",1+(MAX($A$7:A336)))</f>
        <v/>
      </c>
      <c r="B337" s="224">
        <v>331</v>
      </c>
      <c r="C337" s="3" t="str">
        <f>IF('DATA ENTRY'!CK336="","",IF('DATA ENTRY'!B336="","",IF($D$4="All Post",'DATA ENTRY'!B336,IF(AND($D$4='DATA ENTRY'!CK336),'DATA ENTRY'!B336,""))))</f>
        <v/>
      </c>
      <c r="D337" s="3" t="str">
        <f>IF('DATA ENTRY'!CK336="","",IF('DATA ENTRY'!C336="","",IF($D$4="All Post",'DATA ENTRY'!C336,IF(AND($D$4='DATA ENTRY'!CK336),'DATA ENTRY'!C336,""))))</f>
        <v/>
      </c>
      <c r="E337" s="4" t="str">
        <f>IF('DATA ENTRY'!CK336="","",IF('DATA ENTRY'!I336="","",IF($D$4="All Post",'DATA ENTRY'!I336,IF(AND($D$4='DATA ENTRY'!CK336),'DATA ENTRY'!I336,""))))</f>
        <v/>
      </c>
      <c r="F337" s="4" t="str">
        <f>IF('DATA ENTRY'!CK336="","",IF('DATA ENTRY'!CK336="","",IF($D$4="All Post",'DATA ENTRY'!CK336,IF(AND($D$4='DATA ENTRY'!CK336),'DATA ENTRY'!CK336,""))))</f>
        <v/>
      </c>
      <c r="G337" s="3" t="str">
        <f>IF('DATA ENTRY'!CK336="","",IF('DATA ENTRY'!N336="","",IF($D$4="All Post",'DATA ENTRY'!N336,IF(AND($D$4='DATA ENTRY'!CK336),'DATA ENTRY'!N336,""))))</f>
        <v/>
      </c>
      <c r="H337" s="107" t="str">
        <f>IF('DATA ENTRY'!CK336="","",IF('DATA ENTRY'!O336="","",IF($D$4="All Post",'DATA ENTRY'!O336,IF(AND($D$4='DATA ENTRY'!CK336),'DATA ENTRY'!O336,""))))</f>
        <v/>
      </c>
      <c r="I337" s="3" t="str">
        <f>IF('DATA ENTRY'!CK336="","",IF('DATA ENTRY'!P336="","",IF($D$4="All Post",'DATA ENTRY'!P336,IF(AND($D$4='DATA ENTRY'!CK336),'DATA ENTRY'!P336,""))))</f>
        <v/>
      </c>
      <c r="J337" s="107" t="str">
        <f>IF('DATA ENTRY'!CK336="","",IF('DATA ENTRY'!Q336="","",IF($D$4="All Post",'DATA ENTRY'!Q336,IF(AND($D$4='DATA ENTRY'!CK336),'DATA ENTRY'!Q336,""))))</f>
        <v/>
      </c>
      <c r="K337" s="3" t="str">
        <f>IF('DATA ENTRY'!CK336="","",IF('DATA ENTRY'!R336="","",IF($D$4="All Post",'DATA ENTRY'!R336,IF(AND($D$4='DATA ENTRY'!CK336),'DATA ENTRY'!R336,""))))</f>
        <v/>
      </c>
      <c r="L337" s="3" t="str">
        <f>IF('DATA ENTRY'!CK336="","",IF('DATA ENTRY'!S336="","",IF($D$4="All Post",'DATA ENTRY'!S336,IF(AND($D$4='DATA ENTRY'!CK336),'DATA ENTRY'!S336,""))))</f>
        <v/>
      </c>
      <c r="M337" s="3" t="str">
        <f>IF('DATA ENTRY'!CK336="","",IF('DATA ENTRY'!E336="","",IF($D$4="All Post",'DATA ENTRY'!E336,IF(AND($D$4='DATA ENTRY'!CK336),'DATA ENTRY'!E336,""))))</f>
        <v/>
      </c>
      <c r="N337" s="3" t="str">
        <f>IF('DATA ENTRY'!CK336="","",IF('DATA ENTRY'!W336="","",IF($D$4="All Post",'DATA ENTRY'!W336,IF(AND($D$4='DATA ENTRY'!CK336),'DATA ENTRY'!W336,""))))</f>
        <v/>
      </c>
      <c r="O337" s="3" t="str">
        <f>IF('DATA ENTRY'!CK336="","",IF('DATA ENTRY'!X336="","",IF($D$4="All Post",'DATA ENTRY'!X336,IF(AND($D$4='DATA ENTRY'!CK336),'DATA ENTRY'!X336,""))))</f>
        <v/>
      </c>
      <c r="P337" s="3" t="str">
        <f>IF('DATA ENTRY'!CK336="","",IF('DATA ENTRY'!G336="","",IF($D$4="All Post",'DATA ENTRY'!G336,IF(AND($D$4='DATA ENTRY'!CK336),'DATA ENTRY'!G336,""))))</f>
        <v/>
      </c>
      <c r="S337">
        <f t="shared" si="83"/>
        <v>0</v>
      </c>
      <c r="T337" t="str">
        <f t="shared" si="84"/>
        <v/>
      </c>
      <c r="BZ337" t="str">
        <f t="shared" si="85"/>
        <v/>
      </c>
      <c r="CA337" t="str">
        <f t="shared" si="86"/>
        <v/>
      </c>
      <c r="CB337" s="224">
        <v>331</v>
      </c>
      <c r="CC337" s="3" t="str">
        <f>IF('DATA ENTRY'!CK336="","",IF('DATA ENTRY'!B336="","",IF(AND($CD$4='DATA ENTRY'!CK336,$CG$4='DATA ENTRY'!D336),'DATA ENTRY'!B336,"")))</f>
        <v/>
      </c>
      <c r="CD337" s="3" t="str">
        <f>IF('DATA ENTRY'!CK336="","",IF('DATA ENTRY'!C336="","",IF(AND($CD$4='DATA ENTRY'!CK336,$CG$4='DATA ENTRY'!D336),'DATA ENTRY'!C336,"")))</f>
        <v/>
      </c>
      <c r="CE337" s="4" t="str">
        <f>IF('DATA ENTRY'!CK336="","",IF('DATA ENTRY'!I336="","",IF(AND($CD$4='DATA ENTRY'!CK336,$CG$4='DATA ENTRY'!D336),'DATA ENTRY'!I336,"")))</f>
        <v/>
      </c>
      <c r="CF337" s="4" t="str">
        <f>IF('DATA ENTRY'!CK336="","",IF('DATA ENTRY'!CK336="","",IF(AND($CD$4='DATA ENTRY'!CK336,$CG$4='DATA ENTRY'!D336),'DATA ENTRY'!CK336,"")))</f>
        <v/>
      </c>
      <c r="CG337" s="3" t="str">
        <f>IF('DATA ENTRY'!CK336="","",IF('DATA ENTRY'!N336="","",IF(AND($CD$4='DATA ENTRY'!CK336,$CG$4='DATA ENTRY'!D336),'DATA ENTRY'!N336,"")))</f>
        <v/>
      </c>
      <c r="CH337" s="107" t="str">
        <f>IF('DATA ENTRY'!CK336="","",IF('DATA ENTRY'!O336="","",IF(AND($CD$4='DATA ENTRY'!CK336,$CG$4='DATA ENTRY'!D336),'DATA ENTRY'!O336,"")))</f>
        <v/>
      </c>
      <c r="CI337" s="3" t="str">
        <f>IF('DATA ENTRY'!CK336="","",IF('DATA ENTRY'!P336="","",IF(AND($CD$4='DATA ENTRY'!CK336,$CG$4='DATA ENTRY'!D336),'DATA ENTRY'!P336,"")))</f>
        <v/>
      </c>
      <c r="CJ337" s="107" t="str">
        <f>IF('DATA ENTRY'!CK336="","",IF('DATA ENTRY'!Q336="","",IF(AND($CD$4='DATA ENTRY'!CK336,$CG$4='DATA ENTRY'!D336),'DATA ENTRY'!Q336,"")))</f>
        <v/>
      </c>
      <c r="CK337" s="3" t="str">
        <f>IF('DATA ENTRY'!CK336="","",IF('DATA ENTRY'!R336="","",IF(AND($CD$4='DATA ENTRY'!CK336,$CG$4='DATA ENTRY'!D336),'DATA ENTRY'!R336,"")))</f>
        <v/>
      </c>
      <c r="CL337" s="3" t="str">
        <f>IF('DATA ENTRY'!CK336="","",IF('DATA ENTRY'!S336="","",IF(AND($CD$4='DATA ENTRY'!CK336,$CG$4='DATA ENTRY'!D336),'DATA ENTRY'!S336,"")))</f>
        <v/>
      </c>
      <c r="CM337" s="3" t="str">
        <f>IF('DATA ENTRY'!CK336="","",IF('DATA ENTRY'!E336="","",IF(AND($CD$4='DATA ENTRY'!CK336,$CG$4='DATA ENTRY'!D336),'DATA ENTRY'!E336,"")))</f>
        <v/>
      </c>
      <c r="CN337" s="3" t="str">
        <f>IF('DATA ENTRY'!CK336="","",IF('DATA ENTRY'!W336="","",IF(AND($CD$4='DATA ENTRY'!CK336,$CG$4='DATA ENTRY'!D336),'DATA ENTRY'!W336,"")))</f>
        <v/>
      </c>
      <c r="CO337" s="3" t="str">
        <f>IF('DATA ENTRY'!CK336="","",IF('DATA ENTRY'!X336="","",IF(AND($CD$4='DATA ENTRY'!CK336,$CG$4='DATA ENTRY'!D336),'DATA ENTRY'!X336,"")))</f>
        <v/>
      </c>
      <c r="CP337" s="108" t="str">
        <f t="shared" si="87"/>
        <v/>
      </c>
      <c r="CQ337" s="108" t="str">
        <f>IF('DATA ENTRY'!CK336="","",IF('DATA ENTRY'!G336="","",IF(AND($CD$4='DATA ENTRY'!CK336,$CG$4='DATA ENTRY'!D336),'DATA ENTRY'!G336,"")))</f>
        <v/>
      </c>
      <c r="CR337" s="230" t="str">
        <f>IF('DATA ENTRY'!CK336="","",IF('DATA ENTRY'!D336="","",IF(AND($CD$4='DATA ENTRY'!CK336,$CG$4='DATA ENTRY'!D336),'DATA ENTRY'!D336,"")))</f>
        <v/>
      </c>
      <c r="CS337">
        <f t="shared" si="88"/>
        <v>0</v>
      </c>
      <c r="CT337">
        <f t="shared" si="89"/>
        <v>0</v>
      </c>
      <c r="CV337" s="139"/>
      <c r="CX337">
        <f t="shared" si="90"/>
        <v>0</v>
      </c>
      <c r="DB337" t="str">
        <f t="shared" si="97"/>
        <v/>
      </c>
      <c r="DC337" t="str">
        <f t="shared" si="98"/>
        <v/>
      </c>
      <c r="DD337" s="224">
        <v>331</v>
      </c>
      <c r="DE337" s="3" t="str">
        <f>IF('DATA ENTRY'!CK336="","",IF('DATA ENTRY'!B336="","",IF(AND($DF$4='DATA ENTRY'!D336),'DATA ENTRY'!B336,"")))</f>
        <v/>
      </c>
      <c r="DF337" s="3" t="str">
        <f>IF('DATA ENTRY'!CK336="","",IF('DATA ENTRY'!C336="","",IF(AND($DF$4='DATA ENTRY'!D336),'DATA ENTRY'!C336,"")))</f>
        <v/>
      </c>
      <c r="DG337" s="4" t="str">
        <f>IF('DATA ENTRY'!CK336="","",IF('DATA ENTRY'!I336="","",IF(AND($DF$4='DATA ENTRY'!D336),'DATA ENTRY'!I336,"")))</f>
        <v/>
      </c>
      <c r="DH337" s="4" t="str">
        <f>IF('DATA ENTRY'!CK336="","",IF('DATA ENTRY'!CK336="","",IF(AND($DF$4='DATA ENTRY'!D336),'DATA ENTRY'!CK336,"")))</f>
        <v/>
      </c>
      <c r="DI337" s="3" t="str">
        <f>IF('DATA ENTRY'!CK336="","",IF('DATA ENTRY'!N336="","",IF(AND($DF$4='DATA ENTRY'!D336),'DATA ENTRY'!N336,"")))</f>
        <v/>
      </c>
      <c r="DJ337" s="107" t="str">
        <f>IF('DATA ENTRY'!CK336="","",IF('DATA ENTRY'!O336="","",IF(AND($DF$4='DATA ENTRY'!D336),'DATA ENTRY'!O336,"")))</f>
        <v/>
      </c>
      <c r="DK337" s="3" t="str">
        <f>IF('DATA ENTRY'!CK336="","",IF('DATA ENTRY'!P336="","",IF(AND($DF$4='DATA ENTRY'!D336),'DATA ENTRY'!P336,"")))</f>
        <v/>
      </c>
      <c r="DL337" s="107" t="str">
        <f>IF('DATA ENTRY'!CK336="","",IF('DATA ENTRY'!Q336="","",IF(AND($DF$4='DATA ENTRY'!D336),'DATA ENTRY'!Q336,"")))</f>
        <v/>
      </c>
      <c r="DM337" s="3" t="str">
        <f>IF('DATA ENTRY'!CK336="","",IF('DATA ENTRY'!R336="","",IF(AND($DF$4='DATA ENTRY'!D336),'DATA ENTRY'!R336,"")))</f>
        <v/>
      </c>
      <c r="DN337" s="107" t="str">
        <f>IF('DATA ENTRY'!CK336="","",IF('DATA ENTRY'!S336="","",IF(AND($DF$4='DATA ENTRY'!D336),'DATA ENTRY'!S336,"")))</f>
        <v/>
      </c>
      <c r="DO337" s="3" t="str">
        <f>IF('DATA ENTRY'!CK336="","",IF('DATA ENTRY'!E336="","",IF(AND($DF$4='DATA ENTRY'!D336),'DATA ENTRY'!E336,"")))</f>
        <v/>
      </c>
      <c r="DP337" s="3" t="str">
        <f>IF('DATA ENTRY'!CK336="","",IF('DATA ENTRY'!D336="","",IF(AND($DF$4='DATA ENTRY'!D336),'DATA ENTRY'!D336,"")))</f>
        <v/>
      </c>
      <c r="DQ337" s="3" t="str">
        <f>IF('DATA ENTRY'!CK336="","",IF('DATA ENTRY'!W336="","",IF(AND($DF$4='DATA ENTRY'!D336),'DATA ENTRY'!W336,"")))</f>
        <v/>
      </c>
      <c r="DR337" s="3" t="str">
        <f>IF('DATA ENTRY'!CK336="","",IF('DATA ENTRY'!X336="","",IF(AND($DF$4='DATA ENTRY'!D336),'DATA ENTRY'!X336,"")))</f>
        <v/>
      </c>
      <c r="DS337" s="108" t="str">
        <f t="shared" si="91"/>
        <v/>
      </c>
      <c r="DT337" s="108" t="str">
        <f>IF('DATA ENTRY'!CK336="","",IF('DATA ENTRY'!D336="","",IF(AND($DF$4='DATA ENTRY'!D336),'DATA ENTRY'!G336,"")))</f>
        <v/>
      </c>
      <c r="DY337">
        <f t="shared" si="92"/>
        <v>0</v>
      </c>
      <c r="EB337" t="str">
        <f t="shared" si="93"/>
        <v/>
      </c>
      <c r="EC337" t="str">
        <f t="shared" si="94"/>
        <v/>
      </c>
      <c r="ED337" s="224">
        <v>331</v>
      </c>
      <c r="EE337" s="3" t="str">
        <f>IF('DATA ENTRY'!CK336="","",IF('DATA ENTRY'!B336="","",IF(AND($EF$4='DATA ENTRY'!G336,$EH$4='DATA ENTRY'!F336),'DATA ENTRY'!B336,"")))</f>
        <v/>
      </c>
      <c r="EF337" s="3" t="str">
        <f>IF('DATA ENTRY'!CK336="","",IF('DATA ENTRY'!C336="","",IF(AND($EF$4='DATA ENTRY'!G336,$EH$4='DATA ENTRY'!F336),'DATA ENTRY'!C336,"")))</f>
        <v/>
      </c>
      <c r="EG337" s="4" t="str">
        <f>IF('DATA ENTRY'!CK336="","",IF('DATA ENTRY'!I336="","",IF(AND($EF$4='DATA ENTRY'!G336,$EH$4='DATA ENTRY'!F336),'DATA ENTRY'!I336,"")))</f>
        <v/>
      </c>
      <c r="EH337" s="4" t="str">
        <f>IF('DATA ENTRY'!CK336="","",IF('DATA ENTRY'!CK336="","",IF(AND($EF$4='DATA ENTRY'!G336,$EH$4='DATA ENTRY'!F336),'DATA ENTRY'!CK336,"")))</f>
        <v/>
      </c>
      <c r="EI337" s="3" t="str">
        <f>IF('DATA ENTRY'!CK336="","",IF('DATA ENTRY'!N336="","",IF(AND($EF$4='DATA ENTRY'!G336,$EH$4='DATA ENTRY'!F336),'DATA ENTRY'!N336,"")))</f>
        <v/>
      </c>
      <c r="EJ337" s="107" t="str">
        <f>IF('DATA ENTRY'!CK336="","",IF('DATA ENTRY'!O336="","",IF(AND($EF$4='DATA ENTRY'!G336,$EH$4='DATA ENTRY'!F336),'DATA ENTRY'!O336,"")))</f>
        <v/>
      </c>
      <c r="EK337" s="3" t="str">
        <f>IF('DATA ENTRY'!CK336="","",IF('DATA ENTRY'!P336="","",IF(AND($EF$4='DATA ENTRY'!G336,$EH$4='DATA ENTRY'!F336),'DATA ENTRY'!P336,"")))</f>
        <v/>
      </c>
      <c r="EL337" s="107" t="str">
        <f>IF('DATA ENTRY'!CK336="","",IF('DATA ENTRY'!Q336="","",IF(AND($EF$4='DATA ENTRY'!G336,$EH$4='DATA ENTRY'!F336),'DATA ENTRY'!Q336,"")))</f>
        <v/>
      </c>
      <c r="EM337" s="3" t="str">
        <f>IF('DATA ENTRY'!CK336="","",IF('DATA ENTRY'!R336="","",IF(AND($EF$4='DATA ENTRY'!G336,$EH$4='DATA ENTRY'!F336),'DATA ENTRY'!R336,"")))</f>
        <v/>
      </c>
      <c r="EN337" s="107" t="str">
        <f>IF('DATA ENTRY'!CK336="","",IF('DATA ENTRY'!S336="","",IF(AND($EF$4='DATA ENTRY'!G336,$EH$4='DATA ENTRY'!F336),'DATA ENTRY'!S336,"")))</f>
        <v/>
      </c>
      <c r="EO337" s="3" t="str">
        <f>IF('DATA ENTRY'!CK336="","",IF('DATA ENTRY'!E336="","",IF(AND($EF$4='DATA ENTRY'!G336,$EH$4='DATA ENTRY'!F336),'DATA ENTRY'!E336,"")))</f>
        <v/>
      </c>
      <c r="EP337" s="3" t="str">
        <f>IF('DATA ENTRY'!CK336="","",IF('DATA ENTRY'!D336="","",IF(AND($EF$4='DATA ENTRY'!G336,$EH$4='DATA ENTRY'!F336),'DATA ENTRY'!D336,"")))</f>
        <v/>
      </c>
      <c r="EQ337" s="3" t="str">
        <f>IF('DATA ENTRY'!CK336="","",IF('DATA ENTRY'!W336="","",IF(AND($EF$4='DATA ENTRY'!G336,$EH$4='DATA ENTRY'!F336),'DATA ENTRY'!W336,"")))</f>
        <v/>
      </c>
      <c r="ER337" s="3" t="str">
        <f>IF('DATA ENTRY'!CK336="","",IF('DATA ENTRY'!X336="","",IF(AND($EF$4='DATA ENTRY'!G336,$EH$4='DATA ENTRY'!F336),'DATA ENTRY'!X336,"")))</f>
        <v/>
      </c>
      <c r="ES337" s="108" t="str">
        <f t="shared" si="95"/>
        <v/>
      </c>
      <c r="ET337" s="108" t="str">
        <f>IF('DATA ENTRY'!CK336="","",IF('DATA ENTRY'!D336="","",IF(AND($EF$4='DATA ENTRY'!G336,$EH$4='DATA ENTRY'!F336),'DATA ENTRY'!G336,"")))</f>
        <v/>
      </c>
      <c r="EY337">
        <f t="shared" si="96"/>
        <v>0</v>
      </c>
    </row>
    <row r="338" spans="1:155">
      <c r="A338" t="str">
        <f>IF(S338=0,"",1+(MAX($A$7:A337)))</f>
        <v/>
      </c>
      <c r="B338" s="224">
        <v>332</v>
      </c>
      <c r="C338" s="3" t="str">
        <f>IF('DATA ENTRY'!CK337="","",IF('DATA ENTRY'!B337="","",IF($D$4="All Post",'DATA ENTRY'!B337,IF(AND($D$4='DATA ENTRY'!CK337),'DATA ENTRY'!B337,""))))</f>
        <v/>
      </c>
      <c r="D338" s="3" t="str">
        <f>IF('DATA ENTRY'!CK337="","",IF('DATA ENTRY'!C337="","",IF($D$4="All Post",'DATA ENTRY'!C337,IF(AND($D$4='DATA ENTRY'!CK337),'DATA ENTRY'!C337,""))))</f>
        <v/>
      </c>
      <c r="E338" s="4" t="str">
        <f>IF('DATA ENTRY'!CK337="","",IF('DATA ENTRY'!I337="","",IF($D$4="All Post",'DATA ENTRY'!I337,IF(AND($D$4='DATA ENTRY'!CK337),'DATA ENTRY'!I337,""))))</f>
        <v/>
      </c>
      <c r="F338" s="4" t="str">
        <f>IF('DATA ENTRY'!CK337="","",IF('DATA ENTRY'!CK337="","",IF($D$4="All Post",'DATA ENTRY'!CK337,IF(AND($D$4='DATA ENTRY'!CK337),'DATA ENTRY'!CK337,""))))</f>
        <v/>
      </c>
      <c r="G338" s="3" t="str">
        <f>IF('DATA ENTRY'!CK337="","",IF('DATA ENTRY'!N337="","",IF($D$4="All Post",'DATA ENTRY'!N337,IF(AND($D$4='DATA ENTRY'!CK337),'DATA ENTRY'!N337,""))))</f>
        <v/>
      </c>
      <c r="H338" s="107" t="str">
        <f>IF('DATA ENTRY'!CK337="","",IF('DATA ENTRY'!O337="","",IF($D$4="All Post",'DATA ENTRY'!O337,IF(AND($D$4='DATA ENTRY'!CK337),'DATA ENTRY'!O337,""))))</f>
        <v/>
      </c>
      <c r="I338" s="3" t="str">
        <f>IF('DATA ENTRY'!CK337="","",IF('DATA ENTRY'!P337="","",IF($D$4="All Post",'DATA ENTRY'!P337,IF(AND($D$4='DATA ENTRY'!CK337),'DATA ENTRY'!P337,""))))</f>
        <v/>
      </c>
      <c r="J338" s="107" t="str">
        <f>IF('DATA ENTRY'!CK337="","",IF('DATA ENTRY'!Q337="","",IF($D$4="All Post",'DATA ENTRY'!Q337,IF(AND($D$4='DATA ENTRY'!CK337),'DATA ENTRY'!Q337,""))))</f>
        <v/>
      </c>
      <c r="K338" s="3" t="str">
        <f>IF('DATA ENTRY'!CK337="","",IF('DATA ENTRY'!R337="","",IF($D$4="All Post",'DATA ENTRY'!R337,IF(AND($D$4='DATA ENTRY'!CK337),'DATA ENTRY'!R337,""))))</f>
        <v/>
      </c>
      <c r="L338" s="3" t="str">
        <f>IF('DATA ENTRY'!CK337="","",IF('DATA ENTRY'!S337="","",IF($D$4="All Post",'DATA ENTRY'!S337,IF(AND($D$4='DATA ENTRY'!CK337),'DATA ENTRY'!S337,""))))</f>
        <v/>
      </c>
      <c r="M338" s="3" t="str">
        <f>IF('DATA ENTRY'!CK337="","",IF('DATA ENTRY'!E337="","",IF($D$4="All Post",'DATA ENTRY'!E337,IF(AND($D$4='DATA ENTRY'!CK337),'DATA ENTRY'!E337,""))))</f>
        <v/>
      </c>
      <c r="N338" s="3" t="str">
        <f>IF('DATA ENTRY'!CK337="","",IF('DATA ENTRY'!W337="","",IF($D$4="All Post",'DATA ENTRY'!W337,IF(AND($D$4='DATA ENTRY'!CK337),'DATA ENTRY'!W337,""))))</f>
        <v/>
      </c>
      <c r="O338" s="3" t="str">
        <f>IF('DATA ENTRY'!CK337="","",IF('DATA ENTRY'!X337="","",IF($D$4="All Post",'DATA ENTRY'!X337,IF(AND($D$4='DATA ENTRY'!CK337),'DATA ENTRY'!X337,""))))</f>
        <v/>
      </c>
      <c r="P338" s="3" t="str">
        <f>IF('DATA ENTRY'!CK337="","",IF('DATA ENTRY'!G337="","",IF($D$4="All Post",'DATA ENTRY'!G337,IF(AND($D$4='DATA ENTRY'!CK337),'DATA ENTRY'!G337,""))))</f>
        <v/>
      </c>
      <c r="S338">
        <f t="shared" si="83"/>
        <v>0</v>
      </c>
      <c r="T338" t="str">
        <f t="shared" si="84"/>
        <v/>
      </c>
      <c r="BZ338" t="str">
        <f t="shared" si="85"/>
        <v/>
      </c>
      <c r="CA338" t="str">
        <f t="shared" si="86"/>
        <v/>
      </c>
      <c r="CB338" s="224">
        <v>332</v>
      </c>
      <c r="CC338" s="3" t="str">
        <f>IF('DATA ENTRY'!CK337="","",IF('DATA ENTRY'!B337="","",IF(AND($CD$4='DATA ENTRY'!CK337,$CG$4='DATA ENTRY'!D337),'DATA ENTRY'!B337,"")))</f>
        <v/>
      </c>
      <c r="CD338" s="3" t="str">
        <f>IF('DATA ENTRY'!CK337="","",IF('DATA ENTRY'!C337="","",IF(AND($CD$4='DATA ENTRY'!CK337,$CG$4='DATA ENTRY'!D337),'DATA ENTRY'!C337,"")))</f>
        <v/>
      </c>
      <c r="CE338" s="4" t="str">
        <f>IF('DATA ENTRY'!CK337="","",IF('DATA ENTRY'!I337="","",IF(AND($CD$4='DATA ENTRY'!CK337,$CG$4='DATA ENTRY'!D337),'DATA ENTRY'!I337,"")))</f>
        <v/>
      </c>
      <c r="CF338" s="4" t="str">
        <f>IF('DATA ENTRY'!CK337="","",IF('DATA ENTRY'!CK337="","",IF(AND($CD$4='DATA ENTRY'!CK337,$CG$4='DATA ENTRY'!D337),'DATA ENTRY'!CK337,"")))</f>
        <v/>
      </c>
      <c r="CG338" s="3" t="str">
        <f>IF('DATA ENTRY'!CK337="","",IF('DATA ENTRY'!N337="","",IF(AND($CD$4='DATA ENTRY'!CK337,$CG$4='DATA ENTRY'!D337),'DATA ENTRY'!N337,"")))</f>
        <v/>
      </c>
      <c r="CH338" s="107" t="str">
        <f>IF('DATA ENTRY'!CK337="","",IF('DATA ENTRY'!O337="","",IF(AND($CD$4='DATA ENTRY'!CK337,$CG$4='DATA ENTRY'!D337),'DATA ENTRY'!O337,"")))</f>
        <v/>
      </c>
      <c r="CI338" s="3" t="str">
        <f>IF('DATA ENTRY'!CK337="","",IF('DATA ENTRY'!P337="","",IF(AND($CD$4='DATA ENTRY'!CK337,$CG$4='DATA ENTRY'!D337),'DATA ENTRY'!P337,"")))</f>
        <v/>
      </c>
      <c r="CJ338" s="107" t="str">
        <f>IF('DATA ENTRY'!CK337="","",IF('DATA ENTRY'!Q337="","",IF(AND($CD$4='DATA ENTRY'!CK337,$CG$4='DATA ENTRY'!D337),'DATA ENTRY'!Q337,"")))</f>
        <v/>
      </c>
      <c r="CK338" s="3" t="str">
        <f>IF('DATA ENTRY'!CK337="","",IF('DATA ENTRY'!R337="","",IF(AND($CD$4='DATA ENTRY'!CK337,$CG$4='DATA ENTRY'!D337),'DATA ENTRY'!R337,"")))</f>
        <v/>
      </c>
      <c r="CL338" s="3" t="str">
        <f>IF('DATA ENTRY'!CK337="","",IF('DATA ENTRY'!S337="","",IF(AND($CD$4='DATA ENTRY'!CK337,$CG$4='DATA ENTRY'!D337),'DATA ENTRY'!S337,"")))</f>
        <v/>
      </c>
      <c r="CM338" s="3" t="str">
        <f>IF('DATA ENTRY'!CK337="","",IF('DATA ENTRY'!E337="","",IF(AND($CD$4='DATA ENTRY'!CK337,$CG$4='DATA ENTRY'!D337),'DATA ENTRY'!E337,"")))</f>
        <v/>
      </c>
      <c r="CN338" s="3" t="str">
        <f>IF('DATA ENTRY'!CK337="","",IF('DATA ENTRY'!W337="","",IF(AND($CD$4='DATA ENTRY'!CK337,$CG$4='DATA ENTRY'!D337),'DATA ENTRY'!W337,"")))</f>
        <v/>
      </c>
      <c r="CO338" s="3" t="str">
        <f>IF('DATA ENTRY'!CK337="","",IF('DATA ENTRY'!X337="","",IF(AND($CD$4='DATA ENTRY'!CK337,$CG$4='DATA ENTRY'!D337),'DATA ENTRY'!X337,"")))</f>
        <v/>
      </c>
      <c r="CP338" s="108" t="str">
        <f t="shared" si="87"/>
        <v/>
      </c>
      <c r="CQ338" s="108" t="str">
        <f>IF('DATA ENTRY'!CK337="","",IF('DATA ENTRY'!G337="","",IF(AND($CD$4='DATA ENTRY'!CK337,$CG$4='DATA ENTRY'!D337),'DATA ENTRY'!G337,"")))</f>
        <v/>
      </c>
      <c r="CR338" s="230" t="str">
        <f>IF('DATA ENTRY'!CK337="","",IF('DATA ENTRY'!D337="","",IF(AND($CD$4='DATA ENTRY'!CK337,$CG$4='DATA ENTRY'!D337),'DATA ENTRY'!D337,"")))</f>
        <v/>
      </c>
      <c r="CS338">
        <f t="shared" si="88"/>
        <v>0</v>
      </c>
      <c r="CT338">
        <f t="shared" si="89"/>
        <v>0</v>
      </c>
      <c r="CV338" s="139"/>
      <c r="CX338">
        <f t="shared" si="90"/>
        <v>0</v>
      </c>
      <c r="DB338" t="str">
        <f t="shared" si="97"/>
        <v/>
      </c>
      <c r="DC338" t="str">
        <f t="shared" si="98"/>
        <v/>
      </c>
      <c r="DD338" s="224">
        <v>332</v>
      </c>
      <c r="DE338" s="3" t="str">
        <f>IF('DATA ENTRY'!CK337="","",IF('DATA ENTRY'!B337="","",IF(AND($DF$4='DATA ENTRY'!D337),'DATA ENTRY'!B337,"")))</f>
        <v/>
      </c>
      <c r="DF338" s="3" t="str">
        <f>IF('DATA ENTRY'!CK337="","",IF('DATA ENTRY'!C337="","",IF(AND($DF$4='DATA ENTRY'!D337),'DATA ENTRY'!C337,"")))</f>
        <v/>
      </c>
      <c r="DG338" s="4" t="str">
        <f>IF('DATA ENTRY'!CK337="","",IF('DATA ENTRY'!I337="","",IF(AND($DF$4='DATA ENTRY'!D337),'DATA ENTRY'!I337,"")))</f>
        <v/>
      </c>
      <c r="DH338" s="4" t="str">
        <f>IF('DATA ENTRY'!CK337="","",IF('DATA ENTRY'!CK337="","",IF(AND($DF$4='DATA ENTRY'!D337),'DATA ENTRY'!CK337,"")))</f>
        <v/>
      </c>
      <c r="DI338" s="3" t="str">
        <f>IF('DATA ENTRY'!CK337="","",IF('DATA ENTRY'!N337="","",IF(AND($DF$4='DATA ENTRY'!D337),'DATA ENTRY'!N337,"")))</f>
        <v/>
      </c>
      <c r="DJ338" s="107" t="str">
        <f>IF('DATA ENTRY'!CK337="","",IF('DATA ENTRY'!O337="","",IF(AND($DF$4='DATA ENTRY'!D337),'DATA ENTRY'!O337,"")))</f>
        <v/>
      </c>
      <c r="DK338" s="3" t="str">
        <f>IF('DATA ENTRY'!CK337="","",IF('DATA ENTRY'!P337="","",IF(AND($DF$4='DATA ENTRY'!D337),'DATA ENTRY'!P337,"")))</f>
        <v/>
      </c>
      <c r="DL338" s="107" t="str">
        <f>IF('DATA ENTRY'!CK337="","",IF('DATA ENTRY'!Q337="","",IF(AND($DF$4='DATA ENTRY'!D337),'DATA ENTRY'!Q337,"")))</f>
        <v/>
      </c>
      <c r="DM338" s="3" t="str">
        <f>IF('DATA ENTRY'!CK337="","",IF('DATA ENTRY'!R337="","",IF(AND($DF$4='DATA ENTRY'!D337),'DATA ENTRY'!R337,"")))</f>
        <v/>
      </c>
      <c r="DN338" s="107" t="str">
        <f>IF('DATA ENTRY'!CK337="","",IF('DATA ENTRY'!S337="","",IF(AND($DF$4='DATA ENTRY'!D337),'DATA ENTRY'!S337,"")))</f>
        <v/>
      </c>
      <c r="DO338" s="3" t="str">
        <f>IF('DATA ENTRY'!CK337="","",IF('DATA ENTRY'!E337="","",IF(AND($DF$4='DATA ENTRY'!D337),'DATA ENTRY'!E337,"")))</f>
        <v/>
      </c>
      <c r="DP338" s="3" t="str">
        <f>IF('DATA ENTRY'!CK337="","",IF('DATA ENTRY'!D337="","",IF(AND($DF$4='DATA ENTRY'!D337),'DATA ENTRY'!D337,"")))</f>
        <v/>
      </c>
      <c r="DQ338" s="3" t="str">
        <f>IF('DATA ENTRY'!CK337="","",IF('DATA ENTRY'!W337="","",IF(AND($DF$4='DATA ENTRY'!D337),'DATA ENTRY'!W337,"")))</f>
        <v/>
      </c>
      <c r="DR338" s="3" t="str">
        <f>IF('DATA ENTRY'!CK337="","",IF('DATA ENTRY'!X337="","",IF(AND($DF$4='DATA ENTRY'!D337),'DATA ENTRY'!X337,"")))</f>
        <v/>
      </c>
      <c r="DS338" s="108" t="str">
        <f t="shared" si="91"/>
        <v/>
      </c>
      <c r="DT338" s="108" t="str">
        <f>IF('DATA ENTRY'!CK337="","",IF('DATA ENTRY'!D337="","",IF(AND($DF$4='DATA ENTRY'!D337),'DATA ENTRY'!G337,"")))</f>
        <v/>
      </c>
      <c r="DY338">
        <f t="shared" si="92"/>
        <v>0</v>
      </c>
      <c r="EB338" t="str">
        <f t="shared" si="93"/>
        <v/>
      </c>
      <c r="EC338" t="str">
        <f t="shared" si="94"/>
        <v/>
      </c>
      <c r="ED338" s="224">
        <v>332</v>
      </c>
      <c r="EE338" s="3" t="str">
        <f>IF('DATA ENTRY'!CK337="","",IF('DATA ENTRY'!B337="","",IF(AND($EF$4='DATA ENTRY'!G337,$EH$4='DATA ENTRY'!F337),'DATA ENTRY'!B337,"")))</f>
        <v/>
      </c>
      <c r="EF338" s="3" t="str">
        <f>IF('DATA ENTRY'!CK337="","",IF('DATA ENTRY'!C337="","",IF(AND($EF$4='DATA ENTRY'!G337,$EH$4='DATA ENTRY'!F337),'DATA ENTRY'!C337,"")))</f>
        <v/>
      </c>
      <c r="EG338" s="4" t="str">
        <f>IF('DATA ENTRY'!CK337="","",IF('DATA ENTRY'!I337="","",IF(AND($EF$4='DATA ENTRY'!G337,$EH$4='DATA ENTRY'!F337),'DATA ENTRY'!I337,"")))</f>
        <v/>
      </c>
      <c r="EH338" s="4" t="str">
        <f>IF('DATA ENTRY'!CK337="","",IF('DATA ENTRY'!CK337="","",IF(AND($EF$4='DATA ENTRY'!G337,$EH$4='DATA ENTRY'!F337),'DATA ENTRY'!CK337,"")))</f>
        <v/>
      </c>
      <c r="EI338" s="3" t="str">
        <f>IF('DATA ENTRY'!CK337="","",IF('DATA ENTRY'!N337="","",IF(AND($EF$4='DATA ENTRY'!G337,$EH$4='DATA ENTRY'!F337),'DATA ENTRY'!N337,"")))</f>
        <v/>
      </c>
      <c r="EJ338" s="107" t="str">
        <f>IF('DATA ENTRY'!CK337="","",IF('DATA ENTRY'!O337="","",IF(AND($EF$4='DATA ENTRY'!G337,$EH$4='DATA ENTRY'!F337),'DATA ENTRY'!O337,"")))</f>
        <v/>
      </c>
      <c r="EK338" s="3" t="str">
        <f>IF('DATA ENTRY'!CK337="","",IF('DATA ENTRY'!P337="","",IF(AND($EF$4='DATA ENTRY'!G337,$EH$4='DATA ENTRY'!F337),'DATA ENTRY'!P337,"")))</f>
        <v/>
      </c>
      <c r="EL338" s="107" t="str">
        <f>IF('DATA ENTRY'!CK337="","",IF('DATA ENTRY'!Q337="","",IF(AND($EF$4='DATA ENTRY'!G337,$EH$4='DATA ENTRY'!F337),'DATA ENTRY'!Q337,"")))</f>
        <v/>
      </c>
      <c r="EM338" s="3" t="str">
        <f>IF('DATA ENTRY'!CK337="","",IF('DATA ENTRY'!R337="","",IF(AND($EF$4='DATA ENTRY'!G337,$EH$4='DATA ENTRY'!F337),'DATA ENTRY'!R337,"")))</f>
        <v/>
      </c>
      <c r="EN338" s="107" t="str">
        <f>IF('DATA ENTRY'!CK337="","",IF('DATA ENTRY'!S337="","",IF(AND($EF$4='DATA ENTRY'!G337,$EH$4='DATA ENTRY'!F337),'DATA ENTRY'!S337,"")))</f>
        <v/>
      </c>
      <c r="EO338" s="3" t="str">
        <f>IF('DATA ENTRY'!CK337="","",IF('DATA ENTRY'!E337="","",IF(AND($EF$4='DATA ENTRY'!G337,$EH$4='DATA ENTRY'!F337),'DATA ENTRY'!E337,"")))</f>
        <v/>
      </c>
      <c r="EP338" s="3" t="str">
        <f>IF('DATA ENTRY'!CK337="","",IF('DATA ENTRY'!D337="","",IF(AND($EF$4='DATA ENTRY'!G337,$EH$4='DATA ENTRY'!F337),'DATA ENTRY'!D337,"")))</f>
        <v/>
      </c>
      <c r="EQ338" s="3" t="str">
        <f>IF('DATA ENTRY'!CK337="","",IF('DATA ENTRY'!W337="","",IF(AND($EF$4='DATA ENTRY'!G337,$EH$4='DATA ENTRY'!F337),'DATA ENTRY'!W337,"")))</f>
        <v/>
      </c>
      <c r="ER338" s="3" t="str">
        <f>IF('DATA ENTRY'!CK337="","",IF('DATA ENTRY'!X337="","",IF(AND($EF$4='DATA ENTRY'!G337,$EH$4='DATA ENTRY'!F337),'DATA ENTRY'!X337,"")))</f>
        <v/>
      </c>
      <c r="ES338" s="108" t="str">
        <f t="shared" si="95"/>
        <v/>
      </c>
      <c r="ET338" s="108" t="str">
        <f>IF('DATA ENTRY'!CK337="","",IF('DATA ENTRY'!D337="","",IF(AND($EF$4='DATA ENTRY'!G337,$EH$4='DATA ENTRY'!F337),'DATA ENTRY'!G337,"")))</f>
        <v/>
      </c>
      <c r="EY338">
        <f t="shared" si="96"/>
        <v>0</v>
      </c>
    </row>
    <row r="339" spans="1:155">
      <c r="A339" t="str">
        <f>IF(S339=0,"",1+(MAX($A$7:A338)))</f>
        <v/>
      </c>
      <c r="B339" s="224">
        <v>333</v>
      </c>
      <c r="C339" s="3" t="str">
        <f>IF('DATA ENTRY'!CK338="","",IF('DATA ENTRY'!B338="","",IF($D$4="All Post",'DATA ENTRY'!B338,IF(AND($D$4='DATA ENTRY'!CK338),'DATA ENTRY'!B338,""))))</f>
        <v/>
      </c>
      <c r="D339" s="3" t="str">
        <f>IF('DATA ENTRY'!CK338="","",IF('DATA ENTRY'!C338="","",IF($D$4="All Post",'DATA ENTRY'!C338,IF(AND($D$4='DATA ENTRY'!CK338),'DATA ENTRY'!C338,""))))</f>
        <v/>
      </c>
      <c r="E339" s="4" t="str">
        <f>IF('DATA ENTRY'!CK338="","",IF('DATA ENTRY'!I338="","",IF($D$4="All Post",'DATA ENTRY'!I338,IF(AND($D$4='DATA ENTRY'!CK338),'DATA ENTRY'!I338,""))))</f>
        <v/>
      </c>
      <c r="F339" s="4" t="str">
        <f>IF('DATA ENTRY'!CK338="","",IF('DATA ENTRY'!CK338="","",IF($D$4="All Post",'DATA ENTRY'!CK338,IF(AND($D$4='DATA ENTRY'!CK338),'DATA ENTRY'!CK338,""))))</f>
        <v/>
      </c>
      <c r="G339" s="3" t="str">
        <f>IF('DATA ENTRY'!CK338="","",IF('DATA ENTRY'!N338="","",IF($D$4="All Post",'DATA ENTRY'!N338,IF(AND($D$4='DATA ENTRY'!CK338),'DATA ENTRY'!N338,""))))</f>
        <v/>
      </c>
      <c r="H339" s="107" t="str">
        <f>IF('DATA ENTRY'!CK338="","",IF('DATA ENTRY'!O338="","",IF($D$4="All Post",'DATA ENTRY'!O338,IF(AND($D$4='DATA ENTRY'!CK338),'DATA ENTRY'!O338,""))))</f>
        <v/>
      </c>
      <c r="I339" s="3" t="str">
        <f>IF('DATA ENTRY'!CK338="","",IF('DATA ENTRY'!P338="","",IF($D$4="All Post",'DATA ENTRY'!P338,IF(AND($D$4='DATA ENTRY'!CK338),'DATA ENTRY'!P338,""))))</f>
        <v/>
      </c>
      <c r="J339" s="107" t="str">
        <f>IF('DATA ENTRY'!CK338="","",IF('DATA ENTRY'!Q338="","",IF($D$4="All Post",'DATA ENTRY'!Q338,IF(AND($D$4='DATA ENTRY'!CK338),'DATA ENTRY'!Q338,""))))</f>
        <v/>
      </c>
      <c r="K339" s="3" t="str">
        <f>IF('DATA ENTRY'!CK338="","",IF('DATA ENTRY'!R338="","",IF($D$4="All Post",'DATA ENTRY'!R338,IF(AND($D$4='DATA ENTRY'!CK338),'DATA ENTRY'!R338,""))))</f>
        <v/>
      </c>
      <c r="L339" s="3" t="str">
        <f>IF('DATA ENTRY'!CK338="","",IF('DATA ENTRY'!S338="","",IF($D$4="All Post",'DATA ENTRY'!S338,IF(AND($D$4='DATA ENTRY'!CK338),'DATA ENTRY'!S338,""))))</f>
        <v/>
      </c>
      <c r="M339" s="3" t="str">
        <f>IF('DATA ENTRY'!CK338="","",IF('DATA ENTRY'!E338="","",IF($D$4="All Post",'DATA ENTRY'!E338,IF(AND($D$4='DATA ENTRY'!CK338),'DATA ENTRY'!E338,""))))</f>
        <v/>
      </c>
      <c r="N339" s="3" t="str">
        <f>IF('DATA ENTRY'!CK338="","",IF('DATA ENTRY'!W338="","",IF($D$4="All Post",'DATA ENTRY'!W338,IF(AND($D$4='DATA ENTRY'!CK338),'DATA ENTRY'!W338,""))))</f>
        <v/>
      </c>
      <c r="O339" s="3" t="str">
        <f>IF('DATA ENTRY'!CK338="","",IF('DATA ENTRY'!X338="","",IF($D$4="All Post",'DATA ENTRY'!X338,IF(AND($D$4='DATA ENTRY'!CK338),'DATA ENTRY'!X338,""))))</f>
        <v/>
      </c>
      <c r="P339" s="3" t="str">
        <f>IF('DATA ENTRY'!CK338="","",IF('DATA ENTRY'!G338="","",IF($D$4="All Post",'DATA ENTRY'!G338,IF(AND($D$4='DATA ENTRY'!CK338),'DATA ENTRY'!G338,""))))</f>
        <v/>
      </c>
      <c r="S339">
        <f t="shared" si="83"/>
        <v>0</v>
      </c>
      <c r="T339" t="str">
        <f t="shared" si="84"/>
        <v/>
      </c>
      <c r="BZ339" t="str">
        <f t="shared" si="85"/>
        <v/>
      </c>
      <c r="CA339" t="str">
        <f t="shared" si="86"/>
        <v/>
      </c>
      <c r="CB339" s="224">
        <v>333</v>
      </c>
      <c r="CC339" s="3" t="str">
        <f>IF('DATA ENTRY'!CK338="","",IF('DATA ENTRY'!B338="","",IF(AND($CD$4='DATA ENTRY'!CK338,$CG$4='DATA ENTRY'!D338),'DATA ENTRY'!B338,"")))</f>
        <v/>
      </c>
      <c r="CD339" s="3" t="str">
        <f>IF('DATA ENTRY'!CK338="","",IF('DATA ENTRY'!C338="","",IF(AND($CD$4='DATA ENTRY'!CK338,$CG$4='DATA ENTRY'!D338),'DATA ENTRY'!C338,"")))</f>
        <v/>
      </c>
      <c r="CE339" s="4" t="str">
        <f>IF('DATA ENTRY'!CK338="","",IF('DATA ENTRY'!I338="","",IF(AND($CD$4='DATA ENTRY'!CK338,$CG$4='DATA ENTRY'!D338),'DATA ENTRY'!I338,"")))</f>
        <v/>
      </c>
      <c r="CF339" s="4" t="str">
        <f>IF('DATA ENTRY'!CK338="","",IF('DATA ENTRY'!CK338="","",IF(AND($CD$4='DATA ENTRY'!CK338,$CG$4='DATA ENTRY'!D338),'DATA ENTRY'!CK338,"")))</f>
        <v/>
      </c>
      <c r="CG339" s="3" t="str">
        <f>IF('DATA ENTRY'!CK338="","",IF('DATA ENTRY'!N338="","",IF(AND($CD$4='DATA ENTRY'!CK338,$CG$4='DATA ENTRY'!D338),'DATA ENTRY'!N338,"")))</f>
        <v/>
      </c>
      <c r="CH339" s="107" t="str">
        <f>IF('DATA ENTRY'!CK338="","",IF('DATA ENTRY'!O338="","",IF(AND($CD$4='DATA ENTRY'!CK338,$CG$4='DATA ENTRY'!D338),'DATA ENTRY'!O338,"")))</f>
        <v/>
      </c>
      <c r="CI339" s="3" t="str">
        <f>IF('DATA ENTRY'!CK338="","",IF('DATA ENTRY'!P338="","",IF(AND($CD$4='DATA ENTRY'!CK338,$CG$4='DATA ENTRY'!D338),'DATA ENTRY'!P338,"")))</f>
        <v/>
      </c>
      <c r="CJ339" s="107" t="str">
        <f>IF('DATA ENTRY'!CK338="","",IF('DATA ENTRY'!Q338="","",IF(AND($CD$4='DATA ENTRY'!CK338,$CG$4='DATA ENTRY'!D338),'DATA ENTRY'!Q338,"")))</f>
        <v/>
      </c>
      <c r="CK339" s="3" t="str">
        <f>IF('DATA ENTRY'!CK338="","",IF('DATA ENTRY'!R338="","",IF(AND($CD$4='DATA ENTRY'!CK338,$CG$4='DATA ENTRY'!D338),'DATA ENTRY'!R338,"")))</f>
        <v/>
      </c>
      <c r="CL339" s="3" t="str">
        <f>IF('DATA ENTRY'!CK338="","",IF('DATA ENTRY'!S338="","",IF(AND($CD$4='DATA ENTRY'!CK338,$CG$4='DATA ENTRY'!D338),'DATA ENTRY'!S338,"")))</f>
        <v/>
      </c>
      <c r="CM339" s="3" t="str">
        <f>IF('DATA ENTRY'!CK338="","",IF('DATA ENTRY'!E338="","",IF(AND($CD$4='DATA ENTRY'!CK338,$CG$4='DATA ENTRY'!D338),'DATA ENTRY'!E338,"")))</f>
        <v/>
      </c>
      <c r="CN339" s="3" t="str">
        <f>IF('DATA ENTRY'!CK338="","",IF('DATA ENTRY'!W338="","",IF(AND($CD$4='DATA ENTRY'!CK338,$CG$4='DATA ENTRY'!D338),'DATA ENTRY'!W338,"")))</f>
        <v/>
      </c>
      <c r="CO339" s="3" t="str">
        <f>IF('DATA ENTRY'!CK338="","",IF('DATA ENTRY'!X338="","",IF(AND($CD$4='DATA ENTRY'!CK338,$CG$4='DATA ENTRY'!D338),'DATA ENTRY'!X338,"")))</f>
        <v/>
      </c>
      <c r="CP339" s="108" t="str">
        <f t="shared" si="87"/>
        <v/>
      </c>
      <c r="CQ339" s="108" t="str">
        <f>IF('DATA ENTRY'!CK338="","",IF('DATA ENTRY'!G338="","",IF(AND($CD$4='DATA ENTRY'!CK338,$CG$4='DATA ENTRY'!D338),'DATA ENTRY'!G338,"")))</f>
        <v/>
      </c>
      <c r="CR339" s="230" t="str">
        <f>IF('DATA ENTRY'!CK338="","",IF('DATA ENTRY'!D338="","",IF(AND($CD$4='DATA ENTRY'!CK338,$CG$4='DATA ENTRY'!D338),'DATA ENTRY'!D338,"")))</f>
        <v/>
      </c>
      <c r="CS339">
        <f t="shared" si="88"/>
        <v>0</v>
      </c>
      <c r="CT339">
        <f t="shared" si="89"/>
        <v>0</v>
      </c>
      <c r="CV339" s="139"/>
      <c r="CX339">
        <f t="shared" si="90"/>
        <v>0</v>
      </c>
      <c r="DB339" t="str">
        <f t="shared" si="97"/>
        <v/>
      </c>
      <c r="DC339" t="str">
        <f t="shared" si="98"/>
        <v/>
      </c>
      <c r="DD339" s="224">
        <v>333</v>
      </c>
      <c r="DE339" s="3" t="str">
        <f>IF('DATA ENTRY'!CK338="","",IF('DATA ENTRY'!B338="","",IF(AND($DF$4='DATA ENTRY'!D338),'DATA ENTRY'!B338,"")))</f>
        <v/>
      </c>
      <c r="DF339" s="3" t="str">
        <f>IF('DATA ENTRY'!CK338="","",IF('DATA ENTRY'!C338="","",IF(AND($DF$4='DATA ENTRY'!D338),'DATA ENTRY'!C338,"")))</f>
        <v/>
      </c>
      <c r="DG339" s="4" t="str">
        <f>IF('DATA ENTRY'!CK338="","",IF('DATA ENTRY'!I338="","",IF(AND($DF$4='DATA ENTRY'!D338),'DATA ENTRY'!I338,"")))</f>
        <v/>
      </c>
      <c r="DH339" s="4" t="str">
        <f>IF('DATA ENTRY'!CK338="","",IF('DATA ENTRY'!CK338="","",IF(AND($DF$4='DATA ENTRY'!D338),'DATA ENTRY'!CK338,"")))</f>
        <v/>
      </c>
      <c r="DI339" s="3" t="str">
        <f>IF('DATA ENTRY'!CK338="","",IF('DATA ENTRY'!N338="","",IF(AND($DF$4='DATA ENTRY'!D338),'DATA ENTRY'!N338,"")))</f>
        <v/>
      </c>
      <c r="DJ339" s="107" t="str">
        <f>IF('DATA ENTRY'!CK338="","",IF('DATA ENTRY'!O338="","",IF(AND($DF$4='DATA ENTRY'!D338),'DATA ENTRY'!O338,"")))</f>
        <v/>
      </c>
      <c r="DK339" s="3" t="str">
        <f>IF('DATA ENTRY'!CK338="","",IF('DATA ENTRY'!P338="","",IF(AND($DF$4='DATA ENTRY'!D338),'DATA ENTRY'!P338,"")))</f>
        <v/>
      </c>
      <c r="DL339" s="107" t="str">
        <f>IF('DATA ENTRY'!CK338="","",IF('DATA ENTRY'!Q338="","",IF(AND($DF$4='DATA ENTRY'!D338),'DATA ENTRY'!Q338,"")))</f>
        <v/>
      </c>
      <c r="DM339" s="3" t="str">
        <f>IF('DATA ENTRY'!CK338="","",IF('DATA ENTRY'!R338="","",IF(AND($DF$4='DATA ENTRY'!D338),'DATA ENTRY'!R338,"")))</f>
        <v/>
      </c>
      <c r="DN339" s="107" t="str">
        <f>IF('DATA ENTRY'!CK338="","",IF('DATA ENTRY'!S338="","",IF(AND($DF$4='DATA ENTRY'!D338),'DATA ENTRY'!S338,"")))</f>
        <v/>
      </c>
      <c r="DO339" s="3" t="str">
        <f>IF('DATA ENTRY'!CK338="","",IF('DATA ENTRY'!E338="","",IF(AND($DF$4='DATA ENTRY'!D338),'DATA ENTRY'!E338,"")))</f>
        <v/>
      </c>
      <c r="DP339" s="3" t="str">
        <f>IF('DATA ENTRY'!CK338="","",IF('DATA ENTRY'!D338="","",IF(AND($DF$4='DATA ENTRY'!D338),'DATA ENTRY'!D338,"")))</f>
        <v/>
      </c>
      <c r="DQ339" s="3" t="str">
        <f>IF('DATA ENTRY'!CK338="","",IF('DATA ENTRY'!W338="","",IF(AND($DF$4='DATA ENTRY'!D338),'DATA ENTRY'!W338,"")))</f>
        <v/>
      </c>
      <c r="DR339" s="3" t="str">
        <f>IF('DATA ENTRY'!CK338="","",IF('DATA ENTRY'!X338="","",IF(AND($DF$4='DATA ENTRY'!D338),'DATA ENTRY'!X338,"")))</f>
        <v/>
      </c>
      <c r="DS339" s="108" t="str">
        <f t="shared" si="91"/>
        <v/>
      </c>
      <c r="DT339" s="108" t="str">
        <f>IF('DATA ENTRY'!CK338="","",IF('DATA ENTRY'!D338="","",IF(AND($DF$4='DATA ENTRY'!D338),'DATA ENTRY'!G338,"")))</f>
        <v/>
      </c>
      <c r="DY339">
        <f t="shared" si="92"/>
        <v>0</v>
      </c>
      <c r="EB339" t="str">
        <f t="shared" si="93"/>
        <v/>
      </c>
      <c r="EC339" t="str">
        <f t="shared" si="94"/>
        <v/>
      </c>
      <c r="ED339" s="224">
        <v>333</v>
      </c>
      <c r="EE339" s="3" t="str">
        <f>IF('DATA ENTRY'!CK338="","",IF('DATA ENTRY'!B338="","",IF(AND($EF$4='DATA ENTRY'!G338,$EH$4='DATA ENTRY'!F338),'DATA ENTRY'!B338,"")))</f>
        <v/>
      </c>
      <c r="EF339" s="3" t="str">
        <f>IF('DATA ENTRY'!CK338="","",IF('DATA ENTRY'!C338="","",IF(AND($EF$4='DATA ENTRY'!G338,$EH$4='DATA ENTRY'!F338),'DATA ENTRY'!C338,"")))</f>
        <v/>
      </c>
      <c r="EG339" s="4" t="str">
        <f>IF('DATA ENTRY'!CK338="","",IF('DATA ENTRY'!I338="","",IF(AND($EF$4='DATA ENTRY'!G338,$EH$4='DATA ENTRY'!F338),'DATA ENTRY'!I338,"")))</f>
        <v/>
      </c>
      <c r="EH339" s="4" t="str">
        <f>IF('DATA ENTRY'!CK338="","",IF('DATA ENTRY'!CK338="","",IF(AND($EF$4='DATA ENTRY'!G338,$EH$4='DATA ENTRY'!F338),'DATA ENTRY'!CK338,"")))</f>
        <v/>
      </c>
      <c r="EI339" s="3" t="str">
        <f>IF('DATA ENTRY'!CK338="","",IF('DATA ENTRY'!N338="","",IF(AND($EF$4='DATA ENTRY'!G338,$EH$4='DATA ENTRY'!F338),'DATA ENTRY'!N338,"")))</f>
        <v/>
      </c>
      <c r="EJ339" s="107" t="str">
        <f>IF('DATA ENTRY'!CK338="","",IF('DATA ENTRY'!O338="","",IF(AND($EF$4='DATA ENTRY'!G338,$EH$4='DATA ENTRY'!F338),'DATA ENTRY'!O338,"")))</f>
        <v/>
      </c>
      <c r="EK339" s="3" t="str">
        <f>IF('DATA ENTRY'!CK338="","",IF('DATA ENTRY'!P338="","",IF(AND($EF$4='DATA ENTRY'!G338,$EH$4='DATA ENTRY'!F338),'DATA ENTRY'!P338,"")))</f>
        <v/>
      </c>
      <c r="EL339" s="107" t="str">
        <f>IF('DATA ENTRY'!CK338="","",IF('DATA ENTRY'!Q338="","",IF(AND($EF$4='DATA ENTRY'!G338,$EH$4='DATA ENTRY'!F338),'DATA ENTRY'!Q338,"")))</f>
        <v/>
      </c>
      <c r="EM339" s="3" t="str">
        <f>IF('DATA ENTRY'!CK338="","",IF('DATA ENTRY'!R338="","",IF(AND($EF$4='DATA ENTRY'!G338,$EH$4='DATA ENTRY'!F338),'DATA ENTRY'!R338,"")))</f>
        <v/>
      </c>
      <c r="EN339" s="107" t="str">
        <f>IF('DATA ENTRY'!CK338="","",IF('DATA ENTRY'!S338="","",IF(AND($EF$4='DATA ENTRY'!G338,$EH$4='DATA ENTRY'!F338),'DATA ENTRY'!S338,"")))</f>
        <v/>
      </c>
      <c r="EO339" s="3" t="str">
        <f>IF('DATA ENTRY'!CK338="","",IF('DATA ENTRY'!E338="","",IF(AND($EF$4='DATA ENTRY'!G338,$EH$4='DATA ENTRY'!F338),'DATA ENTRY'!E338,"")))</f>
        <v/>
      </c>
      <c r="EP339" s="3" t="str">
        <f>IF('DATA ENTRY'!CK338="","",IF('DATA ENTRY'!D338="","",IF(AND($EF$4='DATA ENTRY'!G338,$EH$4='DATA ENTRY'!F338),'DATA ENTRY'!D338,"")))</f>
        <v/>
      </c>
      <c r="EQ339" s="3" t="str">
        <f>IF('DATA ENTRY'!CK338="","",IF('DATA ENTRY'!W338="","",IF(AND($EF$4='DATA ENTRY'!G338,$EH$4='DATA ENTRY'!F338),'DATA ENTRY'!W338,"")))</f>
        <v/>
      </c>
      <c r="ER339" s="3" t="str">
        <f>IF('DATA ENTRY'!CK338="","",IF('DATA ENTRY'!X338="","",IF(AND($EF$4='DATA ENTRY'!G338,$EH$4='DATA ENTRY'!F338),'DATA ENTRY'!X338,"")))</f>
        <v/>
      </c>
      <c r="ES339" s="108" t="str">
        <f t="shared" si="95"/>
        <v/>
      </c>
      <c r="ET339" s="108" t="str">
        <f>IF('DATA ENTRY'!CK338="","",IF('DATA ENTRY'!D338="","",IF(AND($EF$4='DATA ENTRY'!G338,$EH$4='DATA ENTRY'!F338),'DATA ENTRY'!G338,"")))</f>
        <v/>
      </c>
      <c r="EY339">
        <f t="shared" si="96"/>
        <v>0</v>
      </c>
    </row>
    <row r="340" spans="1:155">
      <c r="A340" t="str">
        <f>IF(S340=0,"",1+(MAX($A$7:A339)))</f>
        <v/>
      </c>
      <c r="B340" s="224">
        <v>334</v>
      </c>
      <c r="C340" s="3" t="str">
        <f>IF('DATA ENTRY'!CK339="","",IF('DATA ENTRY'!B339="","",IF($D$4="All Post",'DATA ENTRY'!B339,IF(AND($D$4='DATA ENTRY'!CK339),'DATA ENTRY'!B339,""))))</f>
        <v/>
      </c>
      <c r="D340" s="3" t="str">
        <f>IF('DATA ENTRY'!CK339="","",IF('DATA ENTRY'!C339="","",IF($D$4="All Post",'DATA ENTRY'!C339,IF(AND($D$4='DATA ENTRY'!CK339),'DATA ENTRY'!C339,""))))</f>
        <v/>
      </c>
      <c r="E340" s="4" t="str">
        <f>IF('DATA ENTRY'!CK339="","",IF('DATA ENTRY'!I339="","",IF($D$4="All Post",'DATA ENTRY'!I339,IF(AND($D$4='DATA ENTRY'!CK339),'DATA ENTRY'!I339,""))))</f>
        <v/>
      </c>
      <c r="F340" s="4" t="str">
        <f>IF('DATA ENTRY'!CK339="","",IF('DATA ENTRY'!CK339="","",IF($D$4="All Post",'DATA ENTRY'!CK339,IF(AND($D$4='DATA ENTRY'!CK339),'DATA ENTRY'!CK339,""))))</f>
        <v/>
      </c>
      <c r="G340" s="3" t="str">
        <f>IF('DATA ENTRY'!CK339="","",IF('DATA ENTRY'!N339="","",IF($D$4="All Post",'DATA ENTRY'!N339,IF(AND($D$4='DATA ENTRY'!CK339),'DATA ENTRY'!N339,""))))</f>
        <v/>
      </c>
      <c r="H340" s="107" t="str">
        <f>IF('DATA ENTRY'!CK339="","",IF('DATA ENTRY'!O339="","",IF($D$4="All Post",'DATA ENTRY'!O339,IF(AND($D$4='DATA ENTRY'!CK339),'DATA ENTRY'!O339,""))))</f>
        <v/>
      </c>
      <c r="I340" s="3" t="str">
        <f>IF('DATA ENTRY'!CK339="","",IF('DATA ENTRY'!P339="","",IF($D$4="All Post",'DATA ENTRY'!P339,IF(AND($D$4='DATA ENTRY'!CK339),'DATA ENTRY'!P339,""))))</f>
        <v/>
      </c>
      <c r="J340" s="107" t="str">
        <f>IF('DATA ENTRY'!CK339="","",IF('DATA ENTRY'!Q339="","",IF($D$4="All Post",'DATA ENTRY'!Q339,IF(AND($D$4='DATA ENTRY'!CK339),'DATA ENTRY'!Q339,""))))</f>
        <v/>
      </c>
      <c r="K340" s="3" t="str">
        <f>IF('DATA ENTRY'!CK339="","",IF('DATA ENTRY'!R339="","",IF($D$4="All Post",'DATA ENTRY'!R339,IF(AND($D$4='DATA ENTRY'!CK339),'DATA ENTRY'!R339,""))))</f>
        <v/>
      </c>
      <c r="L340" s="3" t="str">
        <f>IF('DATA ENTRY'!CK339="","",IF('DATA ENTRY'!S339="","",IF($D$4="All Post",'DATA ENTRY'!S339,IF(AND($D$4='DATA ENTRY'!CK339),'DATA ENTRY'!S339,""))))</f>
        <v/>
      </c>
      <c r="M340" s="3" t="str">
        <f>IF('DATA ENTRY'!CK339="","",IF('DATA ENTRY'!E339="","",IF($D$4="All Post",'DATA ENTRY'!E339,IF(AND($D$4='DATA ENTRY'!CK339),'DATA ENTRY'!E339,""))))</f>
        <v/>
      </c>
      <c r="N340" s="3" t="str">
        <f>IF('DATA ENTRY'!CK339="","",IF('DATA ENTRY'!W339="","",IF($D$4="All Post",'DATA ENTRY'!W339,IF(AND($D$4='DATA ENTRY'!CK339),'DATA ENTRY'!W339,""))))</f>
        <v/>
      </c>
      <c r="O340" s="3" t="str">
        <f>IF('DATA ENTRY'!CK339="","",IF('DATA ENTRY'!X339="","",IF($D$4="All Post",'DATA ENTRY'!X339,IF(AND($D$4='DATA ENTRY'!CK339),'DATA ENTRY'!X339,""))))</f>
        <v/>
      </c>
      <c r="P340" s="3" t="str">
        <f>IF('DATA ENTRY'!CK339="","",IF('DATA ENTRY'!G339="","",IF($D$4="All Post",'DATA ENTRY'!G339,IF(AND($D$4='DATA ENTRY'!CK339),'DATA ENTRY'!G339,""))))</f>
        <v/>
      </c>
      <c r="S340">
        <f t="shared" si="83"/>
        <v>0</v>
      </c>
      <c r="T340" t="str">
        <f t="shared" si="84"/>
        <v/>
      </c>
      <c r="BZ340" t="str">
        <f t="shared" si="85"/>
        <v/>
      </c>
      <c r="CA340" t="str">
        <f t="shared" si="86"/>
        <v/>
      </c>
      <c r="CB340" s="224">
        <v>334</v>
      </c>
      <c r="CC340" s="3" t="str">
        <f>IF('DATA ENTRY'!CK339="","",IF('DATA ENTRY'!B339="","",IF(AND($CD$4='DATA ENTRY'!CK339,$CG$4='DATA ENTRY'!D339),'DATA ENTRY'!B339,"")))</f>
        <v/>
      </c>
      <c r="CD340" s="3" t="str">
        <f>IF('DATA ENTRY'!CK339="","",IF('DATA ENTRY'!C339="","",IF(AND($CD$4='DATA ENTRY'!CK339,$CG$4='DATA ENTRY'!D339),'DATA ENTRY'!C339,"")))</f>
        <v/>
      </c>
      <c r="CE340" s="4" t="str">
        <f>IF('DATA ENTRY'!CK339="","",IF('DATA ENTRY'!I339="","",IF(AND($CD$4='DATA ENTRY'!CK339,$CG$4='DATA ENTRY'!D339),'DATA ENTRY'!I339,"")))</f>
        <v/>
      </c>
      <c r="CF340" s="4" t="str">
        <f>IF('DATA ENTRY'!CK339="","",IF('DATA ENTRY'!CK339="","",IF(AND($CD$4='DATA ENTRY'!CK339,$CG$4='DATA ENTRY'!D339),'DATA ENTRY'!CK339,"")))</f>
        <v/>
      </c>
      <c r="CG340" s="3" t="str">
        <f>IF('DATA ENTRY'!CK339="","",IF('DATA ENTRY'!N339="","",IF(AND($CD$4='DATA ENTRY'!CK339,$CG$4='DATA ENTRY'!D339),'DATA ENTRY'!N339,"")))</f>
        <v/>
      </c>
      <c r="CH340" s="107" t="str">
        <f>IF('DATA ENTRY'!CK339="","",IF('DATA ENTRY'!O339="","",IF(AND($CD$4='DATA ENTRY'!CK339,$CG$4='DATA ENTRY'!D339),'DATA ENTRY'!O339,"")))</f>
        <v/>
      </c>
      <c r="CI340" s="3" t="str">
        <f>IF('DATA ENTRY'!CK339="","",IF('DATA ENTRY'!P339="","",IF(AND($CD$4='DATA ENTRY'!CK339,$CG$4='DATA ENTRY'!D339),'DATA ENTRY'!P339,"")))</f>
        <v/>
      </c>
      <c r="CJ340" s="107" t="str">
        <f>IF('DATA ENTRY'!CK339="","",IF('DATA ENTRY'!Q339="","",IF(AND($CD$4='DATA ENTRY'!CK339,$CG$4='DATA ENTRY'!D339),'DATA ENTRY'!Q339,"")))</f>
        <v/>
      </c>
      <c r="CK340" s="3" t="str">
        <f>IF('DATA ENTRY'!CK339="","",IF('DATA ENTRY'!R339="","",IF(AND($CD$4='DATA ENTRY'!CK339,$CG$4='DATA ENTRY'!D339),'DATA ENTRY'!R339,"")))</f>
        <v/>
      </c>
      <c r="CL340" s="3" t="str">
        <f>IF('DATA ENTRY'!CK339="","",IF('DATA ENTRY'!S339="","",IF(AND($CD$4='DATA ENTRY'!CK339,$CG$4='DATA ENTRY'!D339),'DATA ENTRY'!S339,"")))</f>
        <v/>
      </c>
      <c r="CM340" s="3" t="str">
        <f>IF('DATA ENTRY'!CK339="","",IF('DATA ENTRY'!E339="","",IF(AND($CD$4='DATA ENTRY'!CK339,$CG$4='DATA ENTRY'!D339),'DATA ENTRY'!E339,"")))</f>
        <v/>
      </c>
      <c r="CN340" s="3" t="str">
        <f>IF('DATA ENTRY'!CK339="","",IF('DATA ENTRY'!W339="","",IF(AND($CD$4='DATA ENTRY'!CK339,$CG$4='DATA ENTRY'!D339),'DATA ENTRY'!W339,"")))</f>
        <v/>
      </c>
      <c r="CO340" s="3" t="str">
        <f>IF('DATA ENTRY'!CK339="","",IF('DATA ENTRY'!X339="","",IF(AND($CD$4='DATA ENTRY'!CK339,$CG$4='DATA ENTRY'!D339),'DATA ENTRY'!X339,"")))</f>
        <v/>
      </c>
      <c r="CP340" s="108" t="str">
        <f t="shared" si="87"/>
        <v/>
      </c>
      <c r="CQ340" s="108" t="str">
        <f>IF('DATA ENTRY'!CK339="","",IF('DATA ENTRY'!G339="","",IF(AND($CD$4='DATA ENTRY'!CK339,$CG$4='DATA ENTRY'!D339),'DATA ENTRY'!G339,"")))</f>
        <v/>
      </c>
      <c r="CR340" s="230" t="str">
        <f>IF('DATA ENTRY'!CK339="","",IF('DATA ENTRY'!D339="","",IF(AND($CD$4='DATA ENTRY'!CK339,$CG$4='DATA ENTRY'!D339),'DATA ENTRY'!D339,"")))</f>
        <v/>
      </c>
      <c r="CS340">
        <f t="shared" si="88"/>
        <v>0</v>
      </c>
      <c r="CT340">
        <f t="shared" si="89"/>
        <v>0</v>
      </c>
      <c r="CV340" s="139"/>
      <c r="CX340">
        <f t="shared" si="90"/>
        <v>0</v>
      </c>
      <c r="DB340" t="str">
        <f t="shared" si="97"/>
        <v/>
      </c>
      <c r="DC340" t="str">
        <f t="shared" si="98"/>
        <v/>
      </c>
      <c r="DD340" s="224">
        <v>334</v>
      </c>
      <c r="DE340" s="3" t="str">
        <f>IF('DATA ENTRY'!CK339="","",IF('DATA ENTRY'!B339="","",IF(AND($DF$4='DATA ENTRY'!D339),'DATA ENTRY'!B339,"")))</f>
        <v/>
      </c>
      <c r="DF340" s="3" t="str">
        <f>IF('DATA ENTRY'!CK339="","",IF('DATA ENTRY'!C339="","",IF(AND($DF$4='DATA ENTRY'!D339),'DATA ENTRY'!C339,"")))</f>
        <v/>
      </c>
      <c r="DG340" s="4" t="str">
        <f>IF('DATA ENTRY'!CK339="","",IF('DATA ENTRY'!I339="","",IF(AND($DF$4='DATA ENTRY'!D339),'DATA ENTRY'!I339,"")))</f>
        <v/>
      </c>
      <c r="DH340" s="4" t="str">
        <f>IF('DATA ENTRY'!CK339="","",IF('DATA ENTRY'!CK339="","",IF(AND($DF$4='DATA ENTRY'!D339),'DATA ENTRY'!CK339,"")))</f>
        <v/>
      </c>
      <c r="DI340" s="3" t="str">
        <f>IF('DATA ENTRY'!CK339="","",IF('DATA ENTRY'!N339="","",IF(AND($DF$4='DATA ENTRY'!D339),'DATA ENTRY'!N339,"")))</f>
        <v/>
      </c>
      <c r="DJ340" s="107" t="str">
        <f>IF('DATA ENTRY'!CK339="","",IF('DATA ENTRY'!O339="","",IF(AND($DF$4='DATA ENTRY'!D339),'DATA ENTRY'!O339,"")))</f>
        <v/>
      </c>
      <c r="DK340" s="3" t="str">
        <f>IF('DATA ENTRY'!CK339="","",IF('DATA ENTRY'!P339="","",IF(AND($DF$4='DATA ENTRY'!D339),'DATA ENTRY'!P339,"")))</f>
        <v/>
      </c>
      <c r="DL340" s="107" t="str">
        <f>IF('DATA ENTRY'!CK339="","",IF('DATA ENTRY'!Q339="","",IF(AND($DF$4='DATA ENTRY'!D339),'DATA ENTRY'!Q339,"")))</f>
        <v/>
      </c>
      <c r="DM340" s="3" t="str">
        <f>IF('DATA ENTRY'!CK339="","",IF('DATA ENTRY'!R339="","",IF(AND($DF$4='DATA ENTRY'!D339),'DATA ENTRY'!R339,"")))</f>
        <v/>
      </c>
      <c r="DN340" s="107" t="str">
        <f>IF('DATA ENTRY'!CK339="","",IF('DATA ENTRY'!S339="","",IF(AND($DF$4='DATA ENTRY'!D339),'DATA ENTRY'!S339,"")))</f>
        <v/>
      </c>
      <c r="DO340" s="3" t="str">
        <f>IF('DATA ENTRY'!CK339="","",IF('DATA ENTRY'!E339="","",IF(AND($DF$4='DATA ENTRY'!D339),'DATA ENTRY'!E339,"")))</f>
        <v/>
      </c>
      <c r="DP340" s="3" t="str">
        <f>IF('DATA ENTRY'!CK339="","",IF('DATA ENTRY'!D339="","",IF(AND($DF$4='DATA ENTRY'!D339),'DATA ENTRY'!D339,"")))</f>
        <v/>
      </c>
      <c r="DQ340" s="3" t="str">
        <f>IF('DATA ENTRY'!CK339="","",IF('DATA ENTRY'!W339="","",IF(AND($DF$4='DATA ENTRY'!D339),'DATA ENTRY'!W339,"")))</f>
        <v/>
      </c>
      <c r="DR340" s="3" t="str">
        <f>IF('DATA ENTRY'!CK339="","",IF('DATA ENTRY'!X339="","",IF(AND($DF$4='DATA ENTRY'!D339),'DATA ENTRY'!X339,"")))</f>
        <v/>
      </c>
      <c r="DS340" s="108" t="str">
        <f t="shared" si="91"/>
        <v/>
      </c>
      <c r="DT340" s="108" t="str">
        <f>IF('DATA ENTRY'!CK339="","",IF('DATA ENTRY'!D339="","",IF(AND($DF$4='DATA ENTRY'!D339),'DATA ENTRY'!G339,"")))</f>
        <v/>
      </c>
      <c r="DY340">
        <f t="shared" si="92"/>
        <v>0</v>
      </c>
      <c r="EB340" t="str">
        <f t="shared" si="93"/>
        <v/>
      </c>
      <c r="EC340" t="str">
        <f t="shared" si="94"/>
        <v/>
      </c>
      <c r="ED340" s="224">
        <v>334</v>
      </c>
      <c r="EE340" s="3" t="str">
        <f>IF('DATA ENTRY'!CK339="","",IF('DATA ENTRY'!B339="","",IF(AND($EF$4='DATA ENTRY'!G339,$EH$4='DATA ENTRY'!F339),'DATA ENTRY'!B339,"")))</f>
        <v/>
      </c>
      <c r="EF340" s="3" t="str">
        <f>IF('DATA ENTRY'!CK339="","",IF('DATA ENTRY'!C339="","",IF(AND($EF$4='DATA ENTRY'!G339,$EH$4='DATA ENTRY'!F339),'DATA ENTRY'!C339,"")))</f>
        <v/>
      </c>
      <c r="EG340" s="4" t="str">
        <f>IF('DATA ENTRY'!CK339="","",IF('DATA ENTRY'!I339="","",IF(AND($EF$4='DATA ENTRY'!G339,$EH$4='DATA ENTRY'!F339),'DATA ENTRY'!I339,"")))</f>
        <v/>
      </c>
      <c r="EH340" s="4" t="str">
        <f>IF('DATA ENTRY'!CK339="","",IF('DATA ENTRY'!CK339="","",IF(AND($EF$4='DATA ENTRY'!G339,$EH$4='DATA ENTRY'!F339),'DATA ENTRY'!CK339,"")))</f>
        <v/>
      </c>
      <c r="EI340" s="3" t="str">
        <f>IF('DATA ENTRY'!CK339="","",IF('DATA ENTRY'!N339="","",IF(AND($EF$4='DATA ENTRY'!G339,$EH$4='DATA ENTRY'!F339),'DATA ENTRY'!N339,"")))</f>
        <v/>
      </c>
      <c r="EJ340" s="107" t="str">
        <f>IF('DATA ENTRY'!CK339="","",IF('DATA ENTRY'!O339="","",IF(AND($EF$4='DATA ENTRY'!G339,$EH$4='DATA ENTRY'!F339),'DATA ENTRY'!O339,"")))</f>
        <v/>
      </c>
      <c r="EK340" s="3" t="str">
        <f>IF('DATA ENTRY'!CK339="","",IF('DATA ENTRY'!P339="","",IF(AND($EF$4='DATA ENTRY'!G339,$EH$4='DATA ENTRY'!F339),'DATA ENTRY'!P339,"")))</f>
        <v/>
      </c>
      <c r="EL340" s="107" t="str">
        <f>IF('DATA ENTRY'!CK339="","",IF('DATA ENTRY'!Q339="","",IF(AND($EF$4='DATA ENTRY'!G339,$EH$4='DATA ENTRY'!F339),'DATA ENTRY'!Q339,"")))</f>
        <v/>
      </c>
      <c r="EM340" s="3" t="str">
        <f>IF('DATA ENTRY'!CK339="","",IF('DATA ENTRY'!R339="","",IF(AND($EF$4='DATA ENTRY'!G339,$EH$4='DATA ENTRY'!F339),'DATA ENTRY'!R339,"")))</f>
        <v/>
      </c>
      <c r="EN340" s="107" t="str">
        <f>IF('DATA ENTRY'!CK339="","",IF('DATA ENTRY'!S339="","",IF(AND($EF$4='DATA ENTRY'!G339,$EH$4='DATA ENTRY'!F339),'DATA ENTRY'!S339,"")))</f>
        <v/>
      </c>
      <c r="EO340" s="3" t="str">
        <f>IF('DATA ENTRY'!CK339="","",IF('DATA ENTRY'!E339="","",IF(AND($EF$4='DATA ENTRY'!G339,$EH$4='DATA ENTRY'!F339),'DATA ENTRY'!E339,"")))</f>
        <v/>
      </c>
      <c r="EP340" s="3" t="str">
        <f>IF('DATA ENTRY'!CK339="","",IF('DATA ENTRY'!D339="","",IF(AND($EF$4='DATA ENTRY'!G339,$EH$4='DATA ENTRY'!F339),'DATA ENTRY'!D339,"")))</f>
        <v/>
      </c>
      <c r="EQ340" s="3" t="str">
        <f>IF('DATA ENTRY'!CK339="","",IF('DATA ENTRY'!W339="","",IF(AND($EF$4='DATA ENTRY'!G339,$EH$4='DATA ENTRY'!F339),'DATA ENTRY'!W339,"")))</f>
        <v/>
      </c>
      <c r="ER340" s="3" t="str">
        <f>IF('DATA ENTRY'!CK339="","",IF('DATA ENTRY'!X339="","",IF(AND($EF$4='DATA ENTRY'!G339,$EH$4='DATA ENTRY'!F339),'DATA ENTRY'!X339,"")))</f>
        <v/>
      </c>
      <c r="ES340" s="108" t="str">
        <f t="shared" si="95"/>
        <v/>
      </c>
      <c r="ET340" s="108" t="str">
        <f>IF('DATA ENTRY'!CK339="","",IF('DATA ENTRY'!D339="","",IF(AND($EF$4='DATA ENTRY'!G339,$EH$4='DATA ENTRY'!F339),'DATA ENTRY'!G339,"")))</f>
        <v/>
      </c>
      <c r="EY340">
        <f t="shared" si="96"/>
        <v>0</v>
      </c>
    </row>
    <row r="341" spans="1:155">
      <c r="A341" t="str">
        <f>IF(S341=0,"",1+(MAX($A$7:A340)))</f>
        <v/>
      </c>
      <c r="B341" s="224">
        <v>335</v>
      </c>
      <c r="C341" s="3" t="str">
        <f>IF('DATA ENTRY'!CK340="","",IF('DATA ENTRY'!B340="","",IF($D$4="All Post",'DATA ENTRY'!B340,IF(AND($D$4='DATA ENTRY'!CK340),'DATA ENTRY'!B340,""))))</f>
        <v/>
      </c>
      <c r="D341" s="3" t="str">
        <f>IF('DATA ENTRY'!CK340="","",IF('DATA ENTRY'!C340="","",IF($D$4="All Post",'DATA ENTRY'!C340,IF(AND($D$4='DATA ENTRY'!CK340),'DATA ENTRY'!C340,""))))</f>
        <v/>
      </c>
      <c r="E341" s="4" t="str">
        <f>IF('DATA ENTRY'!CK340="","",IF('DATA ENTRY'!I340="","",IF($D$4="All Post",'DATA ENTRY'!I340,IF(AND($D$4='DATA ENTRY'!CK340),'DATA ENTRY'!I340,""))))</f>
        <v/>
      </c>
      <c r="F341" s="4" t="str">
        <f>IF('DATA ENTRY'!CK340="","",IF('DATA ENTRY'!CK340="","",IF($D$4="All Post",'DATA ENTRY'!CK340,IF(AND($D$4='DATA ENTRY'!CK340),'DATA ENTRY'!CK340,""))))</f>
        <v/>
      </c>
      <c r="G341" s="3" t="str">
        <f>IF('DATA ENTRY'!CK340="","",IF('DATA ENTRY'!N340="","",IF($D$4="All Post",'DATA ENTRY'!N340,IF(AND($D$4='DATA ENTRY'!CK340),'DATA ENTRY'!N340,""))))</f>
        <v/>
      </c>
      <c r="H341" s="107" t="str">
        <f>IF('DATA ENTRY'!CK340="","",IF('DATA ENTRY'!O340="","",IF($D$4="All Post",'DATA ENTRY'!O340,IF(AND($D$4='DATA ENTRY'!CK340),'DATA ENTRY'!O340,""))))</f>
        <v/>
      </c>
      <c r="I341" s="3" t="str">
        <f>IF('DATA ENTRY'!CK340="","",IF('DATA ENTRY'!P340="","",IF($D$4="All Post",'DATA ENTRY'!P340,IF(AND($D$4='DATA ENTRY'!CK340),'DATA ENTRY'!P340,""))))</f>
        <v/>
      </c>
      <c r="J341" s="107" t="str">
        <f>IF('DATA ENTRY'!CK340="","",IF('DATA ENTRY'!Q340="","",IF($D$4="All Post",'DATA ENTRY'!Q340,IF(AND($D$4='DATA ENTRY'!CK340),'DATA ENTRY'!Q340,""))))</f>
        <v/>
      </c>
      <c r="K341" s="3" t="str">
        <f>IF('DATA ENTRY'!CK340="","",IF('DATA ENTRY'!R340="","",IF($D$4="All Post",'DATA ENTRY'!R340,IF(AND($D$4='DATA ENTRY'!CK340),'DATA ENTRY'!R340,""))))</f>
        <v/>
      </c>
      <c r="L341" s="3" t="str">
        <f>IF('DATA ENTRY'!CK340="","",IF('DATA ENTRY'!S340="","",IF($D$4="All Post",'DATA ENTRY'!S340,IF(AND($D$4='DATA ENTRY'!CK340),'DATA ENTRY'!S340,""))))</f>
        <v/>
      </c>
      <c r="M341" s="3" t="str">
        <f>IF('DATA ENTRY'!CK340="","",IF('DATA ENTRY'!E340="","",IF($D$4="All Post",'DATA ENTRY'!E340,IF(AND($D$4='DATA ENTRY'!CK340),'DATA ENTRY'!E340,""))))</f>
        <v/>
      </c>
      <c r="N341" s="3" t="str">
        <f>IF('DATA ENTRY'!CK340="","",IF('DATA ENTRY'!W340="","",IF($D$4="All Post",'DATA ENTRY'!W340,IF(AND($D$4='DATA ENTRY'!CK340),'DATA ENTRY'!W340,""))))</f>
        <v/>
      </c>
      <c r="O341" s="3" t="str">
        <f>IF('DATA ENTRY'!CK340="","",IF('DATA ENTRY'!X340="","",IF($D$4="All Post",'DATA ENTRY'!X340,IF(AND($D$4='DATA ENTRY'!CK340),'DATA ENTRY'!X340,""))))</f>
        <v/>
      </c>
      <c r="P341" s="3" t="str">
        <f>IF('DATA ENTRY'!CK340="","",IF('DATA ENTRY'!G340="","",IF($D$4="All Post",'DATA ENTRY'!G340,IF(AND($D$4='DATA ENTRY'!CK340),'DATA ENTRY'!G340,""))))</f>
        <v/>
      </c>
      <c r="S341">
        <f t="shared" si="83"/>
        <v>0</v>
      </c>
      <c r="T341" t="str">
        <f t="shared" si="84"/>
        <v/>
      </c>
      <c r="BZ341" t="str">
        <f t="shared" si="85"/>
        <v/>
      </c>
      <c r="CA341" t="str">
        <f t="shared" si="86"/>
        <v/>
      </c>
      <c r="CB341" s="224">
        <v>335</v>
      </c>
      <c r="CC341" s="3" t="str">
        <f>IF('DATA ENTRY'!CK340="","",IF('DATA ENTRY'!B340="","",IF(AND($CD$4='DATA ENTRY'!CK340,$CG$4='DATA ENTRY'!D340),'DATA ENTRY'!B340,"")))</f>
        <v/>
      </c>
      <c r="CD341" s="3" t="str">
        <f>IF('DATA ENTRY'!CK340="","",IF('DATA ENTRY'!C340="","",IF(AND($CD$4='DATA ENTRY'!CK340,$CG$4='DATA ENTRY'!D340),'DATA ENTRY'!C340,"")))</f>
        <v/>
      </c>
      <c r="CE341" s="4" t="str">
        <f>IF('DATA ENTRY'!CK340="","",IF('DATA ENTRY'!I340="","",IF(AND($CD$4='DATA ENTRY'!CK340,$CG$4='DATA ENTRY'!D340),'DATA ENTRY'!I340,"")))</f>
        <v/>
      </c>
      <c r="CF341" s="4" t="str">
        <f>IF('DATA ENTRY'!CK340="","",IF('DATA ENTRY'!CK340="","",IF(AND($CD$4='DATA ENTRY'!CK340,$CG$4='DATA ENTRY'!D340),'DATA ENTRY'!CK340,"")))</f>
        <v/>
      </c>
      <c r="CG341" s="3" t="str">
        <f>IF('DATA ENTRY'!CK340="","",IF('DATA ENTRY'!N340="","",IF(AND($CD$4='DATA ENTRY'!CK340,$CG$4='DATA ENTRY'!D340),'DATA ENTRY'!N340,"")))</f>
        <v/>
      </c>
      <c r="CH341" s="107" t="str">
        <f>IF('DATA ENTRY'!CK340="","",IF('DATA ENTRY'!O340="","",IF(AND($CD$4='DATA ENTRY'!CK340,$CG$4='DATA ENTRY'!D340),'DATA ENTRY'!O340,"")))</f>
        <v/>
      </c>
      <c r="CI341" s="3" t="str">
        <f>IF('DATA ENTRY'!CK340="","",IF('DATA ENTRY'!P340="","",IF(AND($CD$4='DATA ENTRY'!CK340,$CG$4='DATA ENTRY'!D340),'DATA ENTRY'!P340,"")))</f>
        <v/>
      </c>
      <c r="CJ341" s="107" t="str">
        <f>IF('DATA ENTRY'!CK340="","",IF('DATA ENTRY'!Q340="","",IF(AND($CD$4='DATA ENTRY'!CK340,$CG$4='DATA ENTRY'!D340),'DATA ENTRY'!Q340,"")))</f>
        <v/>
      </c>
      <c r="CK341" s="3" t="str">
        <f>IF('DATA ENTRY'!CK340="","",IF('DATA ENTRY'!R340="","",IF(AND($CD$4='DATA ENTRY'!CK340,$CG$4='DATA ENTRY'!D340),'DATA ENTRY'!R340,"")))</f>
        <v/>
      </c>
      <c r="CL341" s="3" t="str">
        <f>IF('DATA ENTRY'!CK340="","",IF('DATA ENTRY'!S340="","",IF(AND($CD$4='DATA ENTRY'!CK340,$CG$4='DATA ENTRY'!D340),'DATA ENTRY'!S340,"")))</f>
        <v/>
      </c>
      <c r="CM341" s="3" t="str">
        <f>IF('DATA ENTRY'!CK340="","",IF('DATA ENTRY'!E340="","",IF(AND($CD$4='DATA ENTRY'!CK340,$CG$4='DATA ENTRY'!D340),'DATA ENTRY'!E340,"")))</f>
        <v/>
      </c>
      <c r="CN341" s="3" t="str">
        <f>IF('DATA ENTRY'!CK340="","",IF('DATA ENTRY'!W340="","",IF(AND($CD$4='DATA ENTRY'!CK340,$CG$4='DATA ENTRY'!D340),'DATA ENTRY'!W340,"")))</f>
        <v/>
      </c>
      <c r="CO341" s="3" t="str">
        <f>IF('DATA ENTRY'!CK340="","",IF('DATA ENTRY'!X340="","",IF(AND($CD$4='DATA ENTRY'!CK340,$CG$4='DATA ENTRY'!D340),'DATA ENTRY'!X340,"")))</f>
        <v/>
      </c>
      <c r="CP341" s="108" t="str">
        <f t="shared" si="87"/>
        <v/>
      </c>
      <c r="CQ341" s="108" t="str">
        <f>IF('DATA ENTRY'!CK340="","",IF('DATA ENTRY'!G340="","",IF(AND($CD$4='DATA ENTRY'!CK340,$CG$4='DATA ENTRY'!D340),'DATA ENTRY'!G340,"")))</f>
        <v/>
      </c>
      <c r="CR341" s="230" t="str">
        <f>IF('DATA ENTRY'!CK340="","",IF('DATA ENTRY'!D340="","",IF(AND($CD$4='DATA ENTRY'!CK340,$CG$4='DATA ENTRY'!D340),'DATA ENTRY'!D340,"")))</f>
        <v/>
      </c>
      <c r="CS341">
        <f t="shared" si="88"/>
        <v>0</v>
      </c>
      <c r="CT341">
        <f t="shared" si="89"/>
        <v>0</v>
      </c>
      <c r="CV341" s="139"/>
      <c r="CX341">
        <f t="shared" si="90"/>
        <v>0</v>
      </c>
      <c r="DB341" t="str">
        <f t="shared" si="97"/>
        <v/>
      </c>
      <c r="DC341" t="str">
        <f t="shared" si="98"/>
        <v/>
      </c>
      <c r="DD341" s="224">
        <v>335</v>
      </c>
      <c r="DE341" s="3" t="str">
        <f>IF('DATA ENTRY'!CK340="","",IF('DATA ENTRY'!B340="","",IF(AND($DF$4='DATA ENTRY'!D340),'DATA ENTRY'!B340,"")))</f>
        <v/>
      </c>
      <c r="DF341" s="3" t="str">
        <f>IF('DATA ENTRY'!CK340="","",IF('DATA ENTRY'!C340="","",IF(AND($DF$4='DATA ENTRY'!D340),'DATA ENTRY'!C340,"")))</f>
        <v/>
      </c>
      <c r="DG341" s="4" t="str">
        <f>IF('DATA ENTRY'!CK340="","",IF('DATA ENTRY'!I340="","",IF(AND($DF$4='DATA ENTRY'!D340),'DATA ENTRY'!I340,"")))</f>
        <v/>
      </c>
      <c r="DH341" s="4" t="str">
        <f>IF('DATA ENTRY'!CK340="","",IF('DATA ENTRY'!CK340="","",IF(AND($DF$4='DATA ENTRY'!D340),'DATA ENTRY'!CK340,"")))</f>
        <v/>
      </c>
      <c r="DI341" s="3" t="str">
        <f>IF('DATA ENTRY'!CK340="","",IF('DATA ENTRY'!N340="","",IF(AND($DF$4='DATA ENTRY'!D340),'DATA ENTRY'!N340,"")))</f>
        <v/>
      </c>
      <c r="DJ341" s="107" t="str">
        <f>IF('DATA ENTRY'!CK340="","",IF('DATA ENTRY'!O340="","",IF(AND($DF$4='DATA ENTRY'!D340),'DATA ENTRY'!O340,"")))</f>
        <v/>
      </c>
      <c r="DK341" s="3" t="str">
        <f>IF('DATA ENTRY'!CK340="","",IF('DATA ENTRY'!P340="","",IF(AND($DF$4='DATA ENTRY'!D340),'DATA ENTRY'!P340,"")))</f>
        <v/>
      </c>
      <c r="DL341" s="107" t="str">
        <f>IF('DATA ENTRY'!CK340="","",IF('DATA ENTRY'!Q340="","",IF(AND($DF$4='DATA ENTRY'!D340),'DATA ENTRY'!Q340,"")))</f>
        <v/>
      </c>
      <c r="DM341" s="3" t="str">
        <f>IF('DATA ENTRY'!CK340="","",IF('DATA ENTRY'!R340="","",IF(AND($DF$4='DATA ENTRY'!D340),'DATA ENTRY'!R340,"")))</f>
        <v/>
      </c>
      <c r="DN341" s="107" t="str">
        <f>IF('DATA ENTRY'!CK340="","",IF('DATA ENTRY'!S340="","",IF(AND($DF$4='DATA ENTRY'!D340),'DATA ENTRY'!S340,"")))</f>
        <v/>
      </c>
      <c r="DO341" s="3" t="str">
        <f>IF('DATA ENTRY'!CK340="","",IF('DATA ENTRY'!E340="","",IF(AND($DF$4='DATA ENTRY'!D340),'DATA ENTRY'!E340,"")))</f>
        <v/>
      </c>
      <c r="DP341" s="3" t="str">
        <f>IF('DATA ENTRY'!CK340="","",IF('DATA ENTRY'!D340="","",IF(AND($DF$4='DATA ENTRY'!D340),'DATA ENTRY'!D340,"")))</f>
        <v/>
      </c>
      <c r="DQ341" s="3" t="str">
        <f>IF('DATA ENTRY'!CK340="","",IF('DATA ENTRY'!W340="","",IF(AND($DF$4='DATA ENTRY'!D340),'DATA ENTRY'!W340,"")))</f>
        <v/>
      </c>
      <c r="DR341" s="3" t="str">
        <f>IF('DATA ENTRY'!CK340="","",IF('DATA ENTRY'!X340="","",IF(AND($DF$4='DATA ENTRY'!D340),'DATA ENTRY'!X340,"")))</f>
        <v/>
      </c>
      <c r="DS341" s="108" t="str">
        <f t="shared" si="91"/>
        <v/>
      </c>
      <c r="DT341" s="108" t="str">
        <f>IF('DATA ENTRY'!CK340="","",IF('DATA ENTRY'!D340="","",IF(AND($DF$4='DATA ENTRY'!D340),'DATA ENTRY'!G340,"")))</f>
        <v/>
      </c>
      <c r="DY341">
        <f t="shared" si="92"/>
        <v>0</v>
      </c>
      <c r="EB341" t="str">
        <f t="shared" si="93"/>
        <v/>
      </c>
      <c r="EC341" t="str">
        <f t="shared" si="94"/>
        <v/>
      </c>
      <c r="ED341" s="224">
        <v>335</v>
      </c>
      <c r="EE341" s="3" t="str">
        <f>IF('DATA ENTRY'!CK340="","",IF('DATA ENTRY'!B340="","",IF(AND($EF$4='DATA ENTRY'!G340,$EH$4='DATA ENTRY'!F340),'DATA ENTRY'!B340,"")))</f>
        <v/>
      </c>
      <c r="EF341" s="3" t="str">
        <f>IF('DATA ENTRY'!CK340="","",IF('DATA ENTRY'!C340="","",IF(AND($EF$4='DATA ENTRY'!G340,$EH$4='DATA ENTRY'!F340),'DATA ENTRY'!C340,"")))</f>
        <v/>
      </c>
      <c r="EG341" s="4" t="str">
        <f>IF('DATA ENTRY'!CK340="","",IF('DATA ENTRY'!I340="","",IF(AND($EF$4='DATA ENTRY'!G340,$EH$4='DATA ENTRY'!F340),'DATA ENTRY'!I340,"")))</f>
        <v/>
      </c>
      <c r="EH341" s="4" t="str">
        <f>IF('DATA ENTRY'!CK340="","",IF('DATA ENTRY'!CK340="","",IF(AND($EF$4='DATA ENTRY'!G340,$EH$4='DATA ENTRY'!F340),'DATA ENTRY'!CK340,"")))</f>
        <v/>
      </c>
      <c r="EI341" s="3" t="str">
        <f>IF('DATA ENTRY'!CK340="","",IF('DATA ENTRY'!N340="","",IF(AND($EF$4='DATA ENTRY'!G340,$EH$4='DATA ENTRY'!F340),'DATA ENTRY'!N340,"")))</f>
        <v/>
      </c>
      <c r="EJ341" s="107" t="str">
        <f>IF('DATA ENTRY'!CK340="","",IF('DATA ENTRY'!O340="","",IF(AND($EF$4='DATA ENTRY'!G340,$EH$4='DATA ENTRY'!F340),'DATA ENTRY'!O340,"")))</f>
        <v/>
      </c>
      <c r="EK341" s="3" t="str">
        <f>IF('DATA ENTRY'!CK340="","",IF('DATA ENTRY'!P340="","",IF(AND($EF$4='DATA ENTRY'!G340,$EH$4='DATA ENTRY'!F340),'DATA ENTRY'!P340,"")))</f>
        <v/>
      </c>
      <c r="EL341" s="107" t="str">
        <f>IF('DATA ENTRY'!CK340="","",IF('DATA ENTRY'!Q340="","",IF(AND($EF$4='DATA ENTRY'!G340,$EH$4='DATA ENTRY'!F340),'DATA ENTRY'!Q340,"")))</f>
        <v/>
      </c>
      <c r="EM341" s="3" t="str">
        <f>IF('DATA ENTRY'!CK340="","",IF('DATA ENTRY'!R340="","",IF(AND($EF$4='DATA ENTRY'!G340,$EH$4='DATA ENTRY'!F340),'DATA ENTRY'!R340,"")))</f>
        <v/>
      </c>
      <c r="EN341" s="107" t="str">
        <f>IF('DATA ENTRY'!CK340="","",IF('DATA ENTRY'!S340="","",IF(AND($EF$4='DATA ENTRY'!G340,$EH$4='DATA ENTRY'!F340),'DATA ENTRY'!S340,"")))</f>
        <v/>
      </c>
      <c r="EO341" s="3" t="str">
        <f>IF('DATA ENTRY'!CK340="","",IF('DATA ENTRY'!E340="","",IF(AND($EF$4='DATA ENTRY'!G340,$EH$4='DATA ENTRY'!F340),'DATA ENTRY'!E340,"")))</f>
        <v/>
      </c>
      <c r="EP341" s="3" t="str">
        <f>IF('DATA ENTRY'!CK340="","",IF('DATA ENTRY'!D340="","",IF(AND($EF$4='DATA ENTRY'!G340,$EH$4='DATA ENTRY'!F340),'DATA ENTRY'!D340,"")))</f>
        <v/>
      </c>
      <c r="EQ341" s="3" t="str">
        <f>IF('DATA ENTRY'!CK340="","",IF('DATA ENTRY'!W340="","",IF(AND($EF$4='DATA ENTRY'!G340,$EH$4='DATA ENTRY'!F340),'DATA ENTRY'!W340,"")))</f>
        <v/>
      </c>
      <c r="ER341" s="3" t="str">
        <f>IF('DATA ENTRY'!CK340="","",IF('DATA ENTRY'!X340="","",IF(AND($EF$4='DATA ENTRY'!G340,$EH$4='DATA ENTRY'!F340),'DATA ENTRY'!X340,"")))</f>
        <v/>
      </c>
      <c r="ES341" s="108" t="str">
        <f t="shared" si="95"/>
        <v/>
      </c>
      <c r="ET341" s="108" t="str">
        <f>IF('DATA ENTRY'!CK340="","",IF('DATA ENTRY'!D340="","",IF(AND($EF$4='DATA ENTRY'!G340,$EH$4='DATA ENTRY'!F340),'DATA ENTRY'!G340,"")))</f>
        <v/>
      </c>
      <c r="EY341">
        <f t="shared" si="96"/>
        <v>0</v>
      </c>
    </row>
    <row r="342" spans="1:155">
      <c r="A342" t="str">
        <f>IF(S342=0,"",1+(MAX($A$7:A341)))</f>
        <v/>
      </c>
      <c r="B342" s="224">
        <v>336</v>
      </c>
      <c r="C342" s="3" t="str">
        <f>IF('DATA ENTRY'!CK341="","",IF('DATA ENTRY'!B341="","",IF($D$4="All Post",'DATA ENTRY'!B341,IF(AND($D$4='DATA ENTRY'!CK341),'DATA ENTRY'!B341,""))))</f>
        <v/>
      </c>
      <c r="D342" s="3" t="str">
        <f>IF('DATA ENTRY'!CK341="","",IF('DATA ENTRY'!C341="","",IF($D$4="All Post",'DATA ENTRY'!C341,IF(AND($D$4='DATA ENTRY'!CK341),'DATA ENTRY'!C341,""))))</f>
        <v/>
      </c>
      <c r="E342" s="4" t="str">
        <f>IF('DATA ENTRY'!CK341="","",IF('DATA ENTRY'!I341="","",IF($D$4="All Post",'DATA ENTRY'!I341,IF(AND($D$4='DATA ENTRY'!CK341),'DATA ENTRY'!I341,""))))</f>
        <v/>
      </c>
      <c r="F342" s="4" t="str">
        <f>IF('DATA ENTRY'!CK341="","",IF('DATA ENTRY'!CK341="","",IF($D$4="All Post",'DATA ENTRY'!CK341,IF(AND($D$4='DATA ENTRY'!CK341),'DATA ENTRY'!CK341,""))))</f>
        <v/>
      </c>
      <c r="G342" s="3" t="str">
        <f>IF('DATA ENTRY'!CK341="","",IF('DATA ENTRY'!N341="","",IF($D$4="All Post",'DATA ENTRY'!N341,IF(AND($D$4='DATA ENTRY'!CK341),'DATA ENTRY'!N341,""))))</f>
        <v/>
      </c>
      <c r="H342" s="107" t="str">
        <f>IF('DATA ENTRY'!CK341="","",IF('DATA ENTRY'!O341="","",IF($D$4="All Post",'DATA ENTRY'!O341,IF(AND($D$4='DATA ENTRY'!CK341),'DATA ENTRY'!O341,""))))</f>
        <v/>
      </c>
      <c r="I342" s="3" t="str">
        <f>IF('DATA ENTRY'!CK341="","",IF('DATA ENTRY'!P341="","",IF($D$4="All Post",'DATA ENTRY'!P341,IF(AND($D$4='DATA ENTRY'!CK341),'DATA ENTRY'!P341,""))))</f>
        <v/>
      </c>
      <c r="J342" s="107" t="str">
        <f>IF('DATA ENTRY'!CK341="","",IF('DATA ENTRY'!Q341="","",IF($D$4="All Post",'DATA ENTRY'!Q341,IF(AND($D$4='DATA ENTRY'!CK341),'DATA ENTRY'!Q341,""))))</f>
        <v/>
      </c>
      <c r="K342" s="3" t="str">
        <f>IF('DATA ENTRY'!CK341="","",IF('DATA ENTRY'!R341="","",IF($D$4="All Post",'DATA ENTRY'!R341,IF(AND($D$4='DATA ENTRY'!CK341),'DATA ENTRY'!R341,""))))</f>
        <v/>
      </c>
      <c r="L342" s="3" t="str">
        <f>IF('DATA ENTRY'!CK341="","",IF('DATA ENTRY'!S341="","",IF($D$4="All Post",'DATA ENTRY'!S341,IF(AND($D$4='DATA ENTRY'!CK341),'DATA ENTRY'!S341,""))))</f>
        <v/>
      </c>
      <c r="M342" s="3" t="str">
        <f>IF('DATA ENTRY'!CK341="","",IF('DATA ENTRY'!E341="","",IF($D$4="All Post",'DATA ENTRY'!E341,IF(AND($D$4='DATA ENTRY'!CK341),'DATA ENTRY'!E341,""))))</f>
        <v/>
      </c>
      <c r="N342" s="3" t="str">
        <f>IF('DATA ENTRY'!CK341="","",IF('DATA ENTRY'!W341="","",IF($D$4="All Post",'DATA ENTRY'!W341,IF(AND($D$4='DATA ENTRY'!CK341),'DATA ENTRY'!W341,""))))</f>
        <v/>
      </c>
      <c r="O342" s="3" t="str">
        <f>IF('DATA ENTRY'!CK341="","",IF('DATA ENTRY'!X341="","",IF($D$4="All Post",'DATA ENTRY'!X341,IF(AND($D$4='DATA ENTRY'!CK341),'DATA ENTRY'!X341,""))))</f>
        <v/>
      </c>
      <c r="P342" s="3" t="str">
        <f>IF('DATA ENTRY'!CK341="","",IF('DATA ENTRY'!G341="","",IF($D$4="All Post",'DATA ENTRY'!G341,IF(AND($D$4='DATA ENTRY'!CK341),'DATA ENTRY'!G341,""))))</f>
        <v/>
      </c>
      <c r="S342">
        <f t="shared" si="83"/>
        <v>0</v>
      </c>
      <c r="T342" t="str">
        <f t="shared" si="84"/>
        <v/>
      </c>
      <c r="BZ342" t="str">
        <f t="shared" si="85"/>
        <v/>
      </c>
      <c r="CA342" t="str">
        <f t="shared" si="86"/>
        <v/>
      </c>
      <c r="CB342" s="224">
        <v>336</v>
      </c>
      <c r="CC342" s="3" t="str">
        <f>IF('DATA ENTRY'!CK341="","",IF('DATA ENTRY'!B341="","",IF(AND($CD$4='DATA ENTRY'!CK341,$CG$4='DATA ENTRY'!D341),'DATA ENTRY'!B341,"")))</f>
        <v/>
      </c>
      <c r="CD342" s="3" t="str">
        <f>IF('DATA ENTRY'!CK341="","",IF('DATA ENTRY'!C341="","",IF(AND($CD$4='DATA ENTRY'!CK341,$CG$4='DATA ENTRY'!D341),'DATA ENTRY'!C341,"")))</f>
        <v/>
      </c>
      <c r="CE342" s="4" t="str">
        <f>IF('DATA ENTRY'!CK341="","",IF('DATA ENTRY'!I341="","",IF(AND($CD$4='DATA ENTRY'!CK341,$CG$4='DATA ENTRY'!D341),'DATA ENTRY'!I341,"")))</f>
        <v/>
      </c>
      <c r="CF342" s="4" t="str">
        <f>IF('DATA ENTRY'!CK341="","",IF('DATA ENTRY'!CK341="","",IF(AND($CD$4='DATA ENTRY'!CK341,$CG$4='DATA ENTRY'!D341),'DATA ENTRY'!CK341,"")))</f>
        <v/>
      </c>
      <c r="CG342" s="3" t="str">
        <f>IF('DATA ENTRY'!CK341="","",IF('DATA ENTRY'!N341="","",IF(AND($CD$4='DATA ENTRY'!CK341,$CG$4='DATA ENTRY'!D341),'DATA ENTRY'!N341,"")))</f>
        <v/>
      </c>
      <c r="CH342" s="107" t="str">
        <f>IF('DATA ENTRY'!CK341="","",IF('DATA ENTRY'!O341="","",IF(AND($CD$4='DATA ENTRY'!CK341,$CG$4='DATA ENTRY'!D341),'DATA ENTRY'!O341,"")))</f>
        <v/>
      </c>
      <c r="CI342" s="3" t="str">
        <f>IF('DATA ENTRY'!CK341="","",IF('DATA ENTRY'!P341="","",IF(AND($CD$4='DATA ENTRY'!CK341,$CG$4='DATA ENTRY'!D341),'DATA ENTRY'!P341,"")))</f>
        <v/>
      </c>
      <c r="CJ342" s="107" t="str">
        <f>IF('DATA ENTRY'!CK341="","",IF('DATA ENTRY'!Q341="","",IF(AND($CD$4='DATA ENTRY'!CK341,$CG$4='DATA ENTRY'!D341),'DATA ENTRY'!Q341,"")))</f>
        <v/>
      </c>
      <c r="CK342" s="3" t="str">
        <f>IF('DATA ENTRY'!CK341="","",IF('DATA ENTRY'!R341="","",IF(AND($CD$4='DATA ENTRY'!CK341,$CG$4='DATA ENTRY'!D341),'DATA ENTRY'!R341,"")))</f>
        <v/>
      </c>
      <c r="CL342" s="3" t="str">
        <f>IF('DATA ENTRY'!CK341="","",IF('DATA ENTRY'!S341="","",IF(AND($CD$4='DATA ENTRY'!CK341,$CG$4='DATA ENTRY'!D341),'DATA ENTRY'!S341,"")))</f>
        <v/>
      </c>
      <c r="CM342" s="3" t="str">
        <f>IF('DATA ENTRY'!CK341="","",IF('DATA ENTRY'!E341="","",IF(AND($CD$4='DATA ENTRY'!CK341,$CG$4='DATA ENTRY'!D341),'DATA ENTRY'!E341,"")))</f>
        <v/>
      </c>
      <c r="CN342" s="3" t="str">
        <f>IF('DATA ENTRY'!CK341="","",IF('DATA ENTRY'!W341="","",IF(AND($CD$4='DATA ENTRY'!CK341,$CG$4='DATA ENTRY'!D341),'DATA ENTRY'!W341,"")))</f>
        <v/>
      </c>
      <c r="CO342" s="3" t="str">
        <f>IF('DATA ENTRY'!CK341="","",IF('DATA ENTRY'!X341="","",IF(AND($CD$4='DATA ENTRY'!CK341,$CG$4='DATA ENTRY'!D341),'DATA ENTRY'!X341,"")))</f>
        <v/>
      </c>
      <c r="CP342" s="108" t="str">
        <f t="shared" si="87"/>
        <v/>
      </c>
      <c r="CQ342" s="108" t="str">
        <f>IF('DATA ENTRY'!CK341="","",IF('DATA ENTRY'!G341="","",IF(AND($CD$4='DATA ENTRY'!CK341,$CG$4='DATA ENTRY'!D341),'DATA ENTRY'!G341,"")))</f>
        <v/>
      </c>
      <c r="CR342" s="230" t="str">
        <f>IF('DATA ENTRY'!CK341="","",IF('DATA ENTRY'!D341="","",IF(AND($CD$4='DATA ENTRY'!CK341,$CG$4='DATA ENTRY'!D341),'DATA ENTRY'!D341,"")))</f>
        <v/>
      </c>
      <c r="CS342">
        <f t="shared" si="88"/>
        <v>0</v>
      </c>
      <c r="CT342">
        <f t="shared" si="89"/>
        <v>0</v>
      </c>
      <c r="CV342" s="139"/>
      <c r="CX342">
        <f t="shared" si="90"/>
        <v>0</v>
      </c>
      <c r="DB342" t="str">
        <f t="shared" si="97"/>
        <v/>
      </c>
      <c r="DC342" t="str">
        <f t="shared" si="98"/>
        <v/>
      </c>
      <c r="DD342" s="224">
        <v>336</v>
      </c>
      <c r="DE342" s="3" t="str">
        <f>IF('DATA ENTRY'!CK341="","",IF('DATA ENTRY'!B341="","",IF(AND($DF$4='DATA ENTRY'!D341),'DATA ENTRY'!B341,"")))</f>
        <v/>
      </c>
      <c r="DF342" s="3" t="str">
        <f>IF('DATA ENTRY'!CK341="","",IF('DATA ENTRY'!C341="","",IF(AND($DF$4='DATA ENTRY'!D341),'DATA ENTRY'!C341,"")))</f>
        <v/>
      </c>
      <c r="DG342" s="4" t="str">
        <f>IF('DATA ENTRY'!CK341="","",IF('DATA ENTRY'!I341="","",IF(AND($DF$4='DATA ENTRY'!D341),'DATA ENTRY'!I341,"")))</f>
        <v/>
      </c>
      <c r="DH342" s="4" t="str">
        <f>IF('DATA ENTRY'!CK341="","",IF('DATA ENTRY'!CK341="","",IF(AND($DF$4='DATA ENTRY'!D341),'DATA ENTRY'!CK341,"")))</f>
        <v/>
      </c>
      <c r="DI342" s="3" t="str">
        <f>IF('DATA ENTRY'!CK341="","",IF('DATA ENTRY'!N341="","",IF(AND($DF$4='DATA ENTRY'!D341),'DATA ENTRY'!N341,"")))</f>
        <v/>
      </c>
      <c r="DJ342" s="107" t="str">
        <f>IF('DATA ENTRY'!CK341="","",IF('DATA ENTRY'!O341="","",IF(AND($DF$4='DATA ENTRY'!D341),'DATA ENTRY'!O341,"")))</f>
        <v/>
      </c>
      <c r="DK342" s="3" t="str">
        <f>IF('DATA ENTRY'!CK341="","",IF('DATA ENTRY'!P341="","",IF(AND($DF$4='DATA ENTRY'!D341),'DATA ENTRY'!P341,"")))</f>
        <v/>
      </c>
      <c r="DL342" s="107" t="str">
        <f>IF('DATA ENTRY'!CK341="","",IF('DATA ENTRY'!Q341="","",IF(AND($DF$4='DATA ENTRY'!D341),'DATA ENTRY'!Q341,"")))</f>
        <v/>
      </c>
      <c r="DM342" s="3" t="str">
        <f>IF('DATA ENTRY'!CK341="","",IF('DATA ENTRY'!R341="","",IF(AND($DF$4='DATA ENTRY'!D341),'DATA ENTRY'!R341,"")))</f>
        <v/>
      </c>
      <c r="DN342" s="107" t="str">
        <f>IF('DATA ENTRY'!CK341="","",IF('DATA ENTRY'!S341="","",IF(AND($DF$4='DATA ENTRY'!D341),'DATA ENTRY'!S341,"")))</f>
        <v/>
      </c>
      <c r="DO342" s="3" t="str">
        <f>IF('DATA ENTRY'!CK341="","",IF('DATA ENTRY'!E341="","",IF(AND($DF$4='DATA ENTRY'!D341),'DATA ENTRY'!E341,"")))</f>
        <v/>
      </c>
      <c r="DP342" s="3" t="str">
        <f>IF('DATA ENTRY'!CK341="","",IF('DATA ENTRY'!D341="","",IF(AND($DF$4='DATA ENTRY'!D341),'DATA ENTRY'!D341,"")))</f>
        <v/>
      </c>
      <c r="DQ342" s="3" t="str">
        <f>IF('DATA ENTRY'!CK341="","",IF('DATA ENTRY'!W341="","",IF(AND($DF$4='DATA ENTRY'!D341),'DATA ENTRY'!W341,"")))</f>
        <v/>
      </c>
      <c r="DR342" s="3" t="str">
        <f>IF('DATA ENTRY'!CK341="","",IF('DATA ENTRY'!X341="","",IF(AND($DF$4='DATA ENTRY'!D341),'DATA ENTRY'!X341,"")))</f>
        <v/>
      </c>
      <c r="DS342" s="108" t="str">
        <f t="shared" si="91"/>
        <v/>
      </c>
      <c r="DT342" s="108" t="str">
        <f>IF('DATA ENTRY'!CK341="","",IF('DATA ENTRY'!D341="","",IF(AND($DF$4='DATA ENTRY'!D341),'DATA ENTRY'!G341,"")))</f>
        <v/>
      </c>
      <c r="DY342">
        <f t="shared" si="92"/>
        <v>0</v>
      </c>
      <c r="EB342" t="str">
        <f t="shared" si="93"/>
        <v/>
      </c>
      <c r="EC342" t="str">
        <f t="shared" si="94"/>
        <v/>
      </c>
      <c r="ED342" s="224">
        <v>336</v>
      </c>
      <c r="EE342" s="3" t="str">
        <f>IF('DATA ENTRY'!CK341="","",IF('DATA ENTRY'!B341="","",IF(AND($EF$4='DATA ENTRY'!G341,$EH$4='DATA ENTRY'!F341),'DATA ENTRY'!B341,"")))</f>
        <v/>
      </c>
      <c r="EF342" s="3" t="str">
        <f>IF('DATA ENTRY'!CK341="","",IF('DATA ENTRY'!C341="","",IF(AND($EF$4='DATA ENTRY'!G341,$EH$4='DATA ENTRY'!F341),'DATA ENTRY'!C341,"")))</f>
        <v/>
      </c>
      <c r="EG342" s="4" t="str">
        <f>IF('DATA ENTRY'!CK341="","",IF('DATA ENTRY'!I341="","",IF(AND($EF$4='DATA ENTRY'!G341,$EH$4='DATA ENTRY'!F341),'DATA ENTRY'!I341,"")))</f>
        <v/>
      </c>
      <c r="EH342" s="4" t="str">
        <f>IF('DATA ENTRY'!CK341="","",IF('DATA ENTRY'!CK341="","",IF(AND($EF$4='DATA ENTRY'!G341,$EH$4='DATA ENTRY'!F341),'DATA ENTRY'!CK341,"")))</f>
        <v/>
      </c>
      <c r="EI342" s="3" t="str">
        <f>IF('DATA ENTRY'!CK341="","",IF('DATA ENTRY'!N341="","",IF(AND($EF$4='DATA ENTRY'!G341,$EH$4='DATA ENTRY'!F341),'DATA ENTRY'!N341,"")))</f>
        <v/>
      </c>
      <c r="EJ342" s="107" t="str">
        <f>IF('DATA ENTRY'!CK341="","",IF('DATA ENTRY'!O341="","",IF(AND($EF$4='DATA ENTRY'!G341,$EH$4='DATA ENTRY'!F341),'DATA ENTRY'!O341,"")))</f>
        <v/>
      </c>
      <c r="EK342" s="3" t="str">
        <f>IF('DATA ENTRY'!CK341="","",IF('DATA ENTRY'!P341="","",IF(AND($EF$4='DATA ENTRY'!G341,$EH$4='DATA ENTRY'!F341),'DATA ENTRY'!P341,"")))</f>
        <v/>
      </c>
      <c r="EL342" s="107" t="str">
        <f>IF('DATA ENTRY'!CK341="","",IF('DATA ENTRY'!Q341="","",IF(AND($EF$4='DATA ENTRY'!G341,$EH$4='DATA ENTRY'!F341),'DATA ENTRY'!Q341,"")))</f>
        <v/>
      </c>
      <c r="EM342" s="3" t="str">
        <f>IF('DATA ENTRY'!CK341="","",IF('DATA ENTRY'!R341="","",IF(AND($EF$4='DATA ENTRY'!G341,$EH$4='DATA ENTRY'!F341),'DATA ENTRY'!R341,"")))</f>
        <v/>
      </c>
      <c r="EN342" s="107" t="str">
        <f>IF('DATA ENTRY'!CK341="","",IF('DATA ENTRY'!S341="","",IF(AND($EF$4='DATA ENTRY'!G341,$EH$4='DATA ENTRY'!F341),'DATA ENTRY'!S341,"")))</f>
        <v/>
      </c>
      <c r="EO342" s="3" t="str">
        <f>IF('DATA ENTRY'!CK341="","",IF('DATA ENTRY'!E341="","",IF(AND($EF$4='DATA ENTRY'!G341,$EH$4='DATA ENTRY'!F341),'DATA ENTRY'!E341,"")))</f>
        <v/>
      </c>
      <c r="EP342" s="3" t="str">
        <f>IF('DATA ENTRY'!CK341="","",IF('DATA ENTRY'!D341="","",IF(AND($EF$4='DATA ENTRY'!G341,$EH$4='DATA ENTRY'!F341),'DATA ENTRY'!D341,"")))</f>
        <v/>
      </c>
      <c r="EQ342" s="3" t="str">
        <f>IF('DATA ENTRY'!CK341="","",IF('DATA ENTRY'!W341="","",IF(AND($EF$4='DATA ENTRY'!G341,$EH$4='DATA ENTRY'!F341),'DATA ENTRY'!W341,"")))</f>
        <v/>
      </c>
      <c r="ER342" s="3" t="str">
        <f>IF('DATA ENTRY'!CK341="","",IF('DATA ENTRY'!X341="","",IF(AND($EF$4='DATA ENTRY'!G341,$EH$4='DATA ENTRY'!F341),'DATA ENTRY'!X341,"")))</f>
        <v/>
      </c>
      <c r="ES342" s="108" t="str">
        <f t="shared" si="95"/>
        <v/>
      </c>
      <c r="ET342" s="108" t="str">
        <f>IF('DATA ENTRY'!CK341="","",IF('DATA ENTRY'!D341="","",IF(AND($EF$4='DATA ENTRY'!G341,$EH$4='DATA ENTRY'!F341),'DATA ENTRY'!G341,"")))</f>
        <v/>
      </c>
      <c r="EY342">
        <f t="shared" si="96"/>
        <v>0</v>
      </c>
    </row>
    <row r="343" spans="1:155">
      <c r="A343" t="str">
        <f>IF(S343=0,"",1+(MAX($A$7:A342)))</f>
        <v/>
      </c>
      <c r="B343" s="224">
        <v>337</v>
      </c>
      <c r="C343" s="3" t="str">
        <f>IF('DATA ENTRY'!CK342="","",IF('DATA ENTRY'!B342="","",IF($D$4="All Post",'DATA ENTRY'!B342,IF(AND($D$4='DATA ENTRY'!CK342),'DATA ENTRY'!B342,""))))</f>
        <v/>
      </c>
      <c r="D343" s="3" t="str">
        <f>IF('DATA ENTRY'!CK342="","",IF('DATA ENTRY'!C342="","",IF($D$4="All Post",'DATA ENTRY'!C342,IF(AND($D$4='DATA ENTRY'!CK342),'DATA ENTRY'!C342,""))))</f>
        <v/>
      </c>
      <c r="E343" s="4" t="str">
        <f>IF('DATA ENTRY'!CK342="","",IF('DATA ENTRY'!I342="","",IF($D$4="All Post",'DATA ENTRY'!I342,IF(AND($D$4='DATA ENTRY'!CK342),'DATA ENTRY'!I342,""))))</f>
        <v/>
      </c>
      <c r="F343" s="4" t="str">
        <f>IF('DATA ENTRY'!CK342="","",IF('DATA ENTRY'!CK342="","",IF($D$4="All Post",'DATA ENTRY'!CK342,IF(AND($D$4='DATA ENTRY'!CK342),'DATA ENTRY'!CK342,""))))</f>
        <v/>
      </c>
      <c r="G343" s="3" t="str">
        <f>IF('DATA ENTRY'!CK342="","",IF('DATA ENTRY'!N342="","",IF($D$4="All Post",'DATA ENTRY'!N342,IF(AND($D$4='DATA ENTRY'!CK342),'DATA ENTRY'!N342,""))))</f>
        <v/>
      </c>
      <c r="H343" s="107" t="str">
        <f>IF('DATA ENTRY'!CK342="","",IF('DATA ENTRY'!O342="","",IF($D$4="All Post",'DATA ENTRY'!O342,IF(AND($D$4='DATA ENTRY'!CK342),'DATA ENTRY'!O342,""))))</f>
        <v/>
      </c>
      <c r="I343" s="3" t="str">
        <f>IF('DATA ENTRY'!CK342="","",IF('DATA ENTRY'!P342="","",IF($D$4="All Post",'DATA ENTRY'!P342,IF(AND($D$4='DATA ENTRY'!CK342),'DATA ENTRY'!P342,""))))</f>
        <v/>
      </c>
      <c r="J343" s="107" t="str">
        <f>IF('DATA ENTRY'!CK342="","",IF('DATA ENTRY'!Q342="","",IF($D$4="All Post",'DATA ENTRY'!Q342,IF(AND($D$4='DATA ENTRY'!CK342),'DATA ENTRY'!Q342,""))))</f>
        <v/>
      </c>
      <c r="K343" s="3" t="str">
        <f>IF('DATA ENTRY'!CK342="","",IF('DATA ENTRY'!R342="","",IF($D$4="All Post",'DATA ENTRY'!R342,IF(AND($D$4='DATA ENTRY'!CK342),'DATA ENTRY'!R342,""))))</f>
        <v/>
      </c>
      <c r="L343" s="3" t="str">
        <f>IF('DATA ENTRY'!CK342="","",IF('DATA ENTRY'!S342="","",IF($D$4="All Post",'DATA ENTRY'!S342,IF(AND($D$4='DATA ENTRY'!CK342),'DATA ENTRY'!S342,""))))</f>
        <v/>
      </c>
      <c r="M343" s="3" t="str">
        <f>IF('DATA ENTRY'!CK342="","",IF('DATA ENTRY'!E342="","",IF($D$4="All Post",'DATA ENTRY'!E342,IF(AND($D$4='DATA ENTRY'!CK342),'DATA ENTRY'!E342,""))))</f>
        <v/>
      </c>
      <c r="N343" s="3" t="str">
        <f>IF('DATA ENTRY'!CK342="","",IF('DATA ENTRY'!W342="","",IF($D$4="All Post",'DATA ENTRY'!W342,IF(AND($D$4='DATA ENTRY'!CK342),'DATA ENTRY'!W342,""))))</f>
        <v/>
      </c>
      <c r="O343" s="3" t="str">
        <f>IF('DATA ENTRY'!CK342="","",IF('DATA ENTRY'!X342="","",IF($D$4="All Post",'DATA ENTRY'!X342,IF(AND($D$4='DATA ENTRY'!CK342),'DATA ENTRY'!X342,""))))</f>
        <v/>
      </c>
      <c r="P343" s="3" t="str">
        <f>IF('DATA ENTRY'!CK342="","",IF('DATA ENTRY'!G342="","",IF($D$4="All Post",'DATA ENTRY'!G342,IF(AND($D$4='DATA ENTRY'!CK342),'DATA ENTRY'!G342,""))))</f>
        <v/>
      </c>
      <c r="S343">
        <f t="shared" si="83"/>
        <v>0</v>
      </c>
      <c r="T343" t="str">
        <f t="shared" si="84"/>
        <v/>
      </c>
      <c r="BZ343" t="str">
        <f t="shared" si="85"/>
        <v/>
      </c>
      <c r="CA343" t="str">
        <f t="shared" si="86"/>
        <v/>
      </c>
      <c r="CB343" s="224">
        <v>337</v>
      </c>
      <c r="CC343" s="3" t="str">
        <f>IF('DATA ENTRY'!CK342="","",IF('DATA ENTRY'!B342="","",IF(AND($CD$4='DATA ENTRY'!CK342,$CG$4='DATA ENTRY'!D342),'DATA ENTRY'!B342,"")))</f>
        <v/>
      </c>
      <c r="CD343" s="3" t="str">
        <f>IF('DATA ENTRY'!CK342="","",IF('DATA ENTRY'!C342="","",IF(AND($CD$4='DATA ENTRY'!CK342,$CG$4='DATA ENTRY'!D342),'DATA ENTRY'!C342,"")))</f>
        <v/>
      </c>
      <c r="CE343" s="4" t="str">
        <f>IF('DATA ENTRY'!CK342="","",IF('DATA ENTRY'!I342="","",IF(AND($CD$4='DATA ENTRY'!CK342,$CG$4='DATA ENTRY'!D342),'DATA ENTRY'!I342,"")))</f>
        <v/>
      </c>
      <c r="CF343" s="4" t="str">
        <f>IF('DATA ENTRY'!CK342="","",IF('DATA ENTRY'!CK342="","",IF(AND($CD$4='DATA ENTRY'!CK342,$CG$4='DATA ENTRY'!D342),'DATA ENTRY'!CK342,"")))</f>
        <v/>
      </c>
      <c r="CG343" s="3" t="str">
        <f>IF('DATA ENTRY'!CK342="","",IF('DATA ENTRY'!N342="","",IF(AND($CD$4='DATA ENTRY'!CK342,$CG$4='DATA ENTRY'!D342),'DATA ENTRY'!N342,"")))</f>
        <v/>
      </c>
      <c r="CH343" s="107" t="str">
        <f>IF('DATA ENTRY'!CK342="","",IF('DATA ENTRY'!O342="","",IF(AND($CD$4='DATA ENTRY'!CK342,$CG$4='DATA ENTRY'!D342),'DATA ENTRY'!O342,"")))</f>
        <v/>
      </c>
      <c r="CI343" s="3" t="str">
        <f>IF('DATA ENTRY'!CK342="","",IF('DATA ENTRY'!P342="","",IF(AND($CD$4='DATA ENTRY'!CK342,$CG$4='DATA ENTRY'!D342),'DATA ENTRY'!P342,"")))</f>
        <v/>
      </c>
      <c r="CJ343" s="107" t="str">
        <f>IF('DATA ENTRY'!CK342="","",IF('DATA ENTRY'!Q342="","",IF(AND($CD$4='DATA ENTRY'!CK342,$CG$4='DATA ENTRY'!D342),'DATA ENTRY'!Q342,"")))</f>
        <v/>
      </c>
      <c r="CK343" s="3" t="str">
        <f>IF('DATA ENTRY'!CK342="","",IF('DATA ENTRY'!R342="","",IF(AND($CD$4='DATA ENTRY'!CK342,$CG$4='DATA ENTRY'!D342),'DATA ENTRY'!R342,"")))</f>
        <v/>
      </c>
      <c r="CL343" s="3" t="str">
        <f>IF('DATA ENTRY'!CK342="","",IF('DATA ENTRY'!S342="","",IF(AND($CD$4='DATA ENTRY'!CK342,$CG$4='DATA ENTRY'!D342),'DATA ENTRY'!S342,"")))</f>
        <v/>
      </c>
      <c r="CM343" s="3" t="str">
        <f>IF('DATA ENTRY'!CK342="","",IF('DATA ENTRY'!E342="","",IF(AND($CD$4='DATA ENTRY'!CK342,$CG$4='DATA ENTRY'!D342),'DATA ENTRY'!E342,"")))</f>
        <v/>
      </c>
      <c r="CN343" s="3" t="str">
        <f>IF('DATA ENTRY'!CK342="","",IF('DATA ENTRY'!W342="","",IF(AND($CD$4='DATA ENTRY'!CK342,$CG$4='DATA ENTRY'!D342),'DATA ENTRY'!W342,"")))</f>
        <v/>
      </c>
      <c r="CO343" s="3" t="str">
        <f>IF('DATA ENTRY'!CK342="","",IF('DATA ENTRY'!X342="","",IF(AND($CD$4='DATA ENTRY'!CK342,$CG$4='DATA ENTRY'!D342),'DATA ENTRY'!X342,"")))</f>
        <v/>
      </c>
      <c r="CP343" s="108" t="str">
        <f t="shared" si="87"/>
        <v/>
      </c>
      <c r="CQ343" s="108" t="str">
        <f>IF('DATA ENTRY'!CK342="","",IF('DATA ENTRY'!G342="","",IF(AND($CD$4='DATA ENTRY'!CK342,$CG$4='DATA ENTRY'!D342),'DATA ENTRY'!G342,"")))</f>
        <v/>
      </c>
      <c r="CR343" s="230" t="str">
        <f>IF('DATA ENTRY'!CK342="","",IF('DATA ENTRY'!D342="","",IF(AND($CD$4='DATA ENTRY'!CK342,$CG$4='DATA ENTRY'!D342),'DATA ENTRY'!D342,"")))</f>
        <v/>
      </c>
      <c r="CS343">
        <f t="shared" si="88"/>
        <v>0</v>
      </c>
      <c r="CT343">
        <f t="shared" si="89"/>
        <v>0</v>
      </c>
      <c r="CV343" s="139"/>
      <c r="CX343">
        <f t="shared" si="90"/>
        <v>0</v>
      </c>
      <c r="DB343" t="str">
        <f t="shared" si="97"/>
        <v/>
      </c>
      <c r="DC343" t="str">
        <f t="shared" si="98"/>
        <v/>
      </c>
      <c r="DD343" s="224">
        <v>337</v>
      </c>
      <c r="DE343" s="3" t="str">
        <f>IF('DATA ENTRY'!CK342="","",IF('DATA ENTRY'!B342="","",IF(AND($DF$4='DATA ENTRY'!D342),'DATA ENTRY'!B342,"")))</f>
        <v/>
      </c>
      <c r="DF343" s="3" t="str">
        <f>IF('DATA ENTRY'!CK342="","",IF('DATA ENTRY'!C342="","",IF(AND($DF$4='DATA ENTRY'!D342),'DATA ENTRY'!C342,"")))</f>
        <v/>
      </c>
      <c r="DG343" s="4" t="str">
        <f>IF('DATA ENTRY'!CK342="","",IF('DATA ENTRY'!I342="","",IF(AND($DF$4='DATA ENTRY'!D342),'DATA ENTRY'!I342,"")))</f>
        <v/>
      </c>
      <c r="DH343" s="4" t="str">
        <f>IF('DATA ENTRY'!CK342="","",IF('DATA ENTRY'!CK342="","",IF(AND($DF$4='DATA ENTRY'!D342),'DATA ENTRY'!CK342,"")))</f>
        <v/>
      </c>
      <c r="DI343" s="3" t="str">
        <f>IF('DATA ENTRY'!CK342="","",IF('DATA ENTRY'!N342="","",IF(AND($DF$4='DATA ENTRY'!D342),'DATA ENTRY'!N342,"")))</f>
        <v/>
      </c>
      <c r="DJ343" s="107" t="str">
        <f>IF('DATA ENTRY'!CK342="","",IF('DATA ENTRY'!O342="","",IF(AND($DF$4='DATA ENTRY'!D342),'DATA ENTRY'!O342,"")))</f>
        <v/>
      </c>
      <c r="DK343" s="3" t="str">
        <f>IF('DATA ENTRY'!CK342="","",IF('DATA ENTRY'!P342="","",IF(AND($DF$4='DATA ENTRY'!D342),'DATA ENTRY'!P342,"")))</f>
        <v/>
      </c>
      <c r="DL343" s="107" t="str">
        <f>IF('DATA ENTRY'!CK342="","",IF('DATA ENTRY'!Q342="","",IF(AND($DF$4='DATA ENTRY'!D342),'DATA ENTRY'!Q342,"")))</f>
        <v/>
      </c>
      <c r="DM343" s="3" t="str">
        <f>IF('DATA ENTRY'!CK342="","",IF('DATA ENTRY'!R342="","",IF(AND($DF$4='DATA ENTRY'!D342),'DATA ENTRY'!R342,"")))</f>
        <v/>
      </c>
      <c r="DN343" s="107" t="str">
        <f>IF('DATA ENTRY'!CK342="","",IF('DATA ENTRY'!S342="","",IF(AND($DF$4='DATA ENTRY'!D342),'DATA ENTRY'!S342,"")))</f>
        <v/>
      </c>
      <c r="DO343" s="3" t="str">
        <f>IF('DATA ENTRY'!CK342="","",IF('DATA ENTRY'!E342="","",IF(AND($DF$4='DATA ENTRY'!D342),'DATA ENTRY'!E342,"")))</f>
        <v/>
      </c>
      <c r="DP343" s="3" t="str">
        <f>IF('DATA ENTRY'!CK342="","",IF('DATA ENTRY'!D342="","",IF(AND($DF$4='DATA ENTRY'!D342),'DATA ENTRY'!D342,"")))</f>
        <v/>
      </c>
      <c r="DQ343" s="3" t="str">
        <f>IF('DATA ENTRY'!CK342="","",IF('DATA ENTRY'!W342="","",IF(AND($DF$4='DATA ENTRY'!D342),'DATA ENTRY'!W342,"")))</f>
        <v/>
      </c>
      <c r="DR343" s="3" t="str">
        <f>IF('DATA ENTRY'!CK342="","",IF('DATA ENTRY'!X342="","",IF(AND($DF$4='DATA ENTRY'!D342),'DATA ENTRY'!X342,"")))</f>
        <v/>
      </c>
      <c r="DS343" s="108" t="str">
        <f t="shared" si="91"/>
        <v/>
      </c>
      <c r="DT343" s="108" t="str">
        <f>IF('DATA ENTRY'!CK342="","",IF('DATA ENTRY'!D342="","",IF(AND($DF$4='DATA ENTRY'!D342),'DATA ENTRY'!G342,"")))</f>
        <v/>
      </c>
      <c r="DY343">
        <f t="shared" si="92"/>
        <v>0</v>
      </c>
      <c r="EB343" t="str">
        <f t="shared" si="93"/>
        <v/>
      </c>
      <c r="EC343" t="str">
        <f t="shared" si="94"/>
        <v/>
      </c>
      <c r="ED343" s="224">
        <v>337</v>
      </c>
      <c r="EE343" s="3" t="str">
        <f>IF('DATA ENTRY'!CK342="","",IF('DATA ENTRY'!B342="","",IF(AND($EF$4='DATA ENTRY'!G342,$EH$4='DATA ENTRY'!F342),'DATA ENTRY'!B342,"")))</f>
        <v/>
      </c>
      <c r="EF343" s="3" t="str">
        <f>IF('DATA ENTRY'!CK342="","",IF('DATA ENTRY'!C342="","",IF(AND($EF$4='DATA ENTRY'!G342,$EH$4='DATA ENTRY'!F342),'DATA ENTRY'!C342,"")))</f>
        <v/>
      </c>
      <c r="EG343" s="4" t="str">
        <f>IF('DATA ENTRY'!CK342="","",IF('DATA ENTRY'!I342="","",IF(AND($EF$4='DATA ENTRY'!G342,$EH$4='DATA ENTRY'!F342),'DATA ENTRY'!I342,"")))</f>
        <v/>
      </c>
      <c r="EH343" s="4" t="str">
        <f>IF('DATA ENTRY'!CK342="","",IF('DATA ENTRY'!CK342="","",IF(AND($EF$4='DATA ENTRY'!G342,$EH$4='DATA ENTRY'!F342),'DATA ENTRY'!CK342,"")))</f>
        <v/>
      </c>
      <c r="EI343" s="3" t="str">
        <f>IF('DATA ENTRY'!CK342="","",IF('DATA ENTRY'!N342="","",IF(AND($EF$4='DATA ENTRY'!G342,$EH$4='DATA ENTRY'!F342),'DATA ENTRY'!N342,"")))</f>
        <v/>
      </c>
      <c r="EJ343" s="107" t="str">
        <f>IF('DATA ENTRY'!CK342="","",IF('DATA ENTRY'!O342="","",IF(AND($EF$4='DATA ENTRY'!G342,$EH$4='DATA ENTRY'!F342),'DATA ENTRY'!O342,"")))</f>
        <v/>
      </c>
      <c r="EK343" s="3" t="str">
        <f>IF('DATA ENTRY'!CK342="","",IF('DATA ENTRY'!P342="","",IF(AND($EF$4='DATA ENTRY'!G342,$EH$4='DATA ENTRY'!F342),'DATA ENTRY'!P342,"")))</f>
        <v/>
      </c>
      <c r="EL343" s="107" t="str">
        <f>IF('DATA ENTRY'!CK342="","",IF('DATA ENTRY'!Q342="","",IF(AND($EF$4='DATA ENTRY'!G342,$EH$4='DATA ENTRY'!F342),'DATA ENTRY'!Q342,"")))</f>
        <v/>
      </c>
      <c r="EM343" s="3" t="str">
        <f>IF('DATA ENTRY'!CK342="","",IF('DATA ENTRY'!R342="","",IF(AND($EF$4='DATA ENTRY'!G342,$EH$4='DATA ENTRY'!F342),'DATA ENTRY'!R342,"")))</f>
        <v/>
      </c>
      <c r="EN343" s="107" t="str">
        <f>IF('DATA ENTRY'!CK342="","",IF('DATA ENTRY'!S342="","",IF(AND($EF$4='DATA ENTRY'!G342,$EH$4='DATA ENTRY'!F342),'DATA ENTRY'!S342,"")))</f>
        <v/>
      </c>
      <c r="EO343" s="3" t="str">
        <f>IF('DATA ENTRY'!CK342="","",IF('DATA ENTRY'!E342="","",IF(AND($EF$4='DATA ENTRY'!G342,$EH$4='DATA ENTRY'!F342),'DATA ENTRY'!E342,"")))</f>
        <v/>
      </c>
      <c r="EP343" s="3" t="str">
        <f>IF('DATA ENTRY'!CK342="","",IF('DATA ENTRY'!D342="","",IF(AND($EF$4='DATA ENTRY'!G342,$EH$4='DATA ENTRY'!F342),'DATA ENTRY'!D342,"")))</f>
        <v/>
      </c>
      <c r="EQ343" s="3" t="str">
        <f>IF('DATA ENTRY'!CK342="","",IF('DATA ENTRY'!W342="","",IF(AND($EF$4='DATA ENTRY'!G342,$EH$4='DATA ENTRY'!F342),'DATA ENTRY'!W342,"")))</f>
        <v/>
      </c>
      <c r="ER343" s="3" t="str">
        <f>IF('DATA ENTRY'!CK342="","",IF('DATA ENTRY'!X342="","",IF(AND($EF$4='DATA ENTRY'!G342,$EH$4='DATA ENTRY'!F342),'DATA ENTRY'!X342,"")))</f>
        <v/>
      </c>
      <c r="ES343" s="108" t="str">
        <f t="shared" si="95"/>
        <v/>
      </c>
      <c r="ET343" s="108" t="str">
        <f>IF('DATA ENTRY'!CK342="","",IF('DATA ENTRY'!D342="","",IF(AND($EF$4='DATA ENTRY'!G342,$EH$4='DATA ENTRY'!F342),'DATA ENTRY'!G342,"")))</f>
        <v/>
      </c>
      <c r="EY343">
        <f t="shared" si="96"/>
        <v>0</v>
      </c>
    </row>
    <row r="344" spans="1:155">
      <c r="A344" t="str">
        <f>IF(S344=0,"",1+(MAX($A$7:A343)))</f>
        <v/>
      </c>
      <c r="B344" s="224">
        <v>338</v>
      </c>
      <c r="C344" s="3" t="str">
        <f>IF('DATA ENTRY'!CK343="","",IF('DATA ENTRY'!B343="","",IF($D$4="All Post",'DATA ENTRY'!B343,IF(AND($D$4='DATA ENTRY'!CK343),'DATA ENTRY'!B343,""))))</f>
        <v/>
      </c>
      <c r="D344" s="3" t="str">
        <f>IF('DATA ENTRY'!CK343="","",IF('DATA ENTRY'!C343="","",IF($D$4="All Post",'DATA ENTRY'!C343,IF(AND($D$4='DATA ENTRY'!CK343),'DATA ENTRY'!C343,""))))</f>
        <v/>
      </c>
      <c r="E344" s="4" t="str">
        <f>IF('DATA ENTRY'!CK343="","",IF('DATA ENTRY'!I343="","",IF($D$4="All Post",'DATA ENTRY'!I343,IF(AND($D$4='DATA ENTRY'!CK343),'DATA ENTRY'!I343,""))))</f>
        <v/>
      </c>
      <c r="F344" s="4" t="str">
        <f>IF('DATA ENTRY'!CK343="","",IF('DATA ENTRY'!CK343="","",IF($D$4="All Post",'DATA ENTRY'!CK343,IF(AND($D$4='DATA ENTRY'!CK343),'DATA ENTRY'!CK343,""))))</f>
        <v/>
      </c>
      <c r="G344" s="3" t="str">
        <f>IF('DATA ENTRY'!CK343="","",IF('DATA ENTRY'!N343="","",IF($D$4="All Post",'DATA ENTRY'!N343,IF(AND($D$4='DATA ENTRY'!CK343),'DATA ENTRY'!N343,""))))</f>
        <v/>
      </c>
      <c r="H344" s="107" t="str">
        <f>IF('DATA ENTRY'!CK343="","",IF('DATA ENTRY'!O343="","",IF($D$4="All Post",'DATA ENTRY'!O343,IF(AND($D$4='DATA ENTRY'!CK343),'DATA ENTRY'!O343,""))))</f>
        <v/>
      </c>
      <c r="I344" s="3" t="str">
        <f>IF('DATA ENTRY'!CK343="","",IF('DATA ENTRY'!P343="","",IF($D$4="All Post",'DATA ENTRY'!P343,IF(AND($D$4='DATA ENTRY'!CK343),'DATA ENTRY'!P343,""))))</f>
        <v/>
      </c>
      <c r="J344" s="107" t="str">
        <f>IF('DATA ENTRY'!CK343="","",IF('DATA ENTRY'!Q343="","",IF($D$4="All Post",'DATA ENTRY'!Q343,IF(AND($D$4='DATA ENTRY'!CK343),'DATA ENTRY'!Q343,""))))</f>
        <v/>
      </c>
      <c r="K344" s="3" t="str">
        <f>IF('DATA ENTRY'!CK343="","",IF('DATA ENTRY'!R343="","",IF($D$4="All Post",'DATA ENTRY'!R343,IF(AND($D$4='DATA ENTRY'!CK343),'DATA ENTRY'!R343,""))))</f>
        <v/>
      </c>
      <c r="L344" s="3" t="str">
        <f>IF('DATA ENTRY'!CK343="","",IF('DATA ENTRY'!S343="","",IF($D$4="All Post",'DATA ENTRY'!S343,IF(AND($D$4='DATA ENTRY'!CK343),'DATA ENTRY'!S343,""))))</f>
        <v/>
      </c>
      <c r="M344" s="3" t="str">
        <f>IF('DATA ENTRY'!CK343="","",IF('DATA ENTRY'!E343="","",IF($D$4="All Post",'DATA ENTRY'!E343,IF(AND($D$4='DATA ENTRY'!CK343),'DATA ENTRY'!E343,""))))</f>
        <v/>
      </c>
      <c r="N344" s="3" t="str">
        <f>IF('DATA ENTRY'!CK343="","",IF('DATA ENTRY'!W343="","",IF($D$4="All Post",'DATA ENTRY'!W343,IF(AND($D$4='DATA ENTRY'!CK343),'DATA ENTRY'!W343,""))))</f>
        <v/>
      </c>
      <c r="O344" s="3" t="str">
        <f>IF('DATA ENTRY'!CK343="","",IF('DATA ENTRY'!X343="","",IF($D$4="All Post",'DATA ENTRY'!X343,IF(AND($D$4='DATA ENTRY'!CK343),'DATA ENTRY'!X343,""))))</f>
        <v/>
      </c>
      <c r="P344" s="3" t="str">
        <f>IF('DATA ENTRY'!CK343="","",IF('DATA ENTRY'!G343="","",IF($D$4="All Post",'DATA ENTRY'!G343,IF(AND($D$4='DATA ENTRY'!CK343),'DATA ENTRY'!G343,""))))</f>
        <v/>
      </c>
      <c r="S344">
        <f t="shared" si="83"/>
        <v>0</v>
      </c>
      <c r="T344" t="str">
        <f t="shared" si="84"/>
        <v/>
      </c>
      <c r="BZ344" t="str">
        <f t="shared" si="85"/>
        <v/>
      </c>
      <c r="CA344" t="str">
        <f t="shared" si="86"/>
        <v/>
      </c>
      <c r="CB344" s="224">
        <v>338</v>
      </c>
      <c r="CC344" s="3" t="str">
        <f>IF('DATA ENTRY'!CK343="","",IF('DATA ENTRY'!B343="","",IF(AND($CD$4='DATA ENTRY'!CK343,$CG$4='DATA ENTRY'!D343),'DATA ENTRY'!B343,"")))</f>
        <v/>
      </c>
      <c r="CD344" s="3" t="str">
        <f>IF('DATA ENTRY'!CK343="","",IF('DATA ENTRY'!C343="","",IF(AND($CD$4='DATA ENTRY'!CK343,$CG$4='DATA ENTRY'!D343),'DATA ENTRY'!C343,"")))</f>
        <v/>
      </c>
      <c r="CE344" s="4" t="str">
        <f>IF('DATA ENTRY'!CK343="","",IF('DATA ENTRY'!I343="","",IF(AND($CD$4='DATA ENTRY'!CK343,$CG$4='DATA ENTRY'!D343),'DATA ENTRY'!I343,"")))</f>
        <v/>
      </c>
      <c r="CF344" s="4" t="str">
        <f>IF('DATA ENTRY'!CK343="","",IF('DATA ENTRY'!CK343="","",IF(AND($CD$4='DATA ENTRY'!CK343,$CG$4='DATA ENTRY'!D343),'DATA ENTRY'!CK343,"")))</f>
        <v/>
      </c>
      <c r="CG344" s="3" t="str">
        <f>IF('DATA ENTRY'!CK343="","",IF('DATA ENTRY'!N343="","",IF(AND($CD$4='DATA ENTRY'!CK343,$CG$4='DATA ENTRY'!D343),'DATA ENTRY'!N343,"")))</f>
        <v/>
      </c>
      <c r="CH344" s="107" t="str">
        <f>IF('DATA ENTRY'!CK343="","",IF('DATA ENTRY'!O343="","",IF(AND($CD$4='DATA ENTRY'!CK343,$CG$4='DATA ENTRY'!D343),'DATA ENTRY'!O343,"")))</f>
        <v/>
      </c>
      <c r="CI344" s="3" t="str">
        <f>IF('DATA ENTRY'!CK343="","",IF('DATA ENTRY'!P343="","",IF(AND($CD$4='DATA ENTRY'!CK343,$CG$4='DATA ENTRY'!D343),'DATA ENTRY'!P343,"")))</f>
        <v/>
      </c>
      <c r="CJ344" s="107" t="str">
        <f>IF('DATA ENTRY'!CK343="","",IF('DATA ENTRY'!Q343="","",IF(AND($CD$4='DATA ENTRY'!CK343,$CG$4='DATA ENTRY'!D343),'DATA ENTRY'!Q343,"")))</f>
        <v/>
      </c>
      <c r="CK344" s="3" t="str">
        <f>IF('DATA ENTRY'!CK343="","",IF('DATA ENTRY'!R343="","",IF(AND($CD$4='DATA ENTRY'!CK343,$CG$4='DATA ENTRY'!D343),'DATA ENTRY'!R343,"")))</f>
        <v/>
      </c>
      <c r="CL344" s="3" t="str">
        <f>IF('DATA ENTRY'!CK343="","",IF('DATA ENTRY'!S343="","",IF(AND($CD$4='DATA ENTRY'!CK343,$CG$4='DATA ENTRY'!D343),'DATA ENTRY'!S343,"")))</f>
        <v/>
      </c>
      <c r="CM344" s="3" t="str">
        <f>IF('DATA ENTRY'!CK343="","",IF('DATA ENTRY'!E343="","",IF(AND($CD$4='DATA ENTRY'!CK343,$CG$4='DATA ENTRY'!D343),'DATA ENTRY'!E343,"")))</f>
        <v/>
      </c>
      <c r="CN344" s="3" t="str">
        <f>IF('DATA ENTRY'!CK343="","",IF('DATA ENTRY'!W343="","",IF(AND($CD$4='DATA ENTRY'!CK343,$CG$4='DATA ENTRY'!D343),'DATA ENTRY'!W343,"")))</f>
        <v/>
      </c>
      <c r="CO344" s="3" t="str">
        <f>IF('DATA ENTRY'!CK343="","",IF('DATA ENTRY'!X343="","",IF(AND($CD$4='DATA ENTRY'!CK343,$CG$4='DATA ENTRY'!D343),'DATA ENTRY'!X343,"")))</f>
        <v/>
      </c>
      <c r="CP344" s="108" t="str">
        <f t="shared" si="87"/>
        <v/>
      </c>
      <c r="CQ344" s="108" t="str">
        <f>IF('DATA ENTRY'!CK343="","",IF('DATA ENTRY'!G343="","",IF(AND($CD$4='DATA ENTRY'!CK343,$CG$4='DATA ENTRY'!D343),'DATA ENTRY'!G343,"")))</f>
        <v/>
      </c>
      <c r="CR344" s="230" t="str">
        <f>IF('DATA ENTRY'!CK343="","",IF('DATA ENTRY'!D343="","",IF(AND($CD$4='DATA ENTRY'!CK343,$CG$4='DATA ENTRY'!D343),'DATA ENTRY'!D343,"")))</f>
        <v/>
      </c>
      <c r="CS344">
        <f t="shared" si="88"/>
        <v>0</v>
      </c>
      <c r="CT344">
        <f t="shared" si="89"/>
        <v>0</v>
      </c>
      <c r="CV344" s="139"/>
      <c r="CX344">
        <f t="shared" si="90"/>
        <v>0</v>
      </c>
      <c r="DB344" t="str">
        <f t="shared" si="97"/>
        <v/>
      </c>
      <c r="DC344" t="str">
        <f t="shared" si="98"/>
        <v/>
      </c>
      <c r="DD344" s="224">
        <v>338</v>
      </c>
      <c r="DE344" s="3" t="str">
        <f>IF('DATA ENTRY'!CK343="","",IF('DATA ENTRY'!B343="","",IF(AND($DF$4='DATA ENTRY'!D343),'DATA ENTRY'!B343,"")))</f>
        <v/>
      </c>
      <c r="DF344" s="3" t="str">
        <f>IF('DATA ENTRY'!CK343="","",IF('DATA ENTRY'!C343="","",IF(AND($DF$4='DATA ENTRY'!D343),'DATA ENTRY'!C343,"")))</f>
        <v/>
      </c>
      <c r="DG344" s="4" t="str">
        <f>IF('DATA ENTRY'!CK343="","",IF('DATA ENTRY'!I343="","",IF(AND($DF$4='DATA ENTRY'!D343),'DATA ENTRY'!I343,"")))</f>
        <v/>
      </c>
      <c r="DH344" s="4" t="str">
        <f>IF('DATA ENTRY'!CK343="","",IF('DATA ENTRY'!CK343="","",IF(AND($DF$4='DATA ENTRY'!D343),'DATA ENTRY'!CK343,"")))</f>
        <v/>
      </c>
      <c r="DI344" s="3" t="str">
        <f>IF('DATA ENTRY'!CK343="","",IF('DATA ENTRY'!N343="","",IF(AND($DF$4='DATA ENTRY'!D343),'DATA ENTRY'!N343,"")))</f>
        <v/>
      </c>
      <c r="DJ344" s="107" t="str">
        <f>IF('DATA ENTRY'!CK343="","",IF('DATA ENTRY'!O343="","",IF(AND($DF$4='DATA ENTRY'!D343),'DATA ENTRY'!O343,"")))</f>
        <v/>
      </c>
      <c r="DK344" s="3" t="str">
        <f>IF('DATA ENTRY'!CK343="","",IF('DATA ENTRY'!P343="","",IF(AND($DF$4='DATA ENTRY'!D343),'DATA ENTRY'!P343,"")))</f>
        <v/>
      </c>
      <c r="DL344" s="107" t="str">
        <f>IF('DATA ENTRY'!CK343="","",IF('DATA ENTRY'!Q343="","",IF(AND($DF$4='DATA ENTRY'!D343),'DATA ENTRY'!Q343,"")))</f>
        <v/>
      </c>
      <c r="DM344" s="3" t="str">
        <f>IF('DATA ENTRY'!CK343="","",IF('DATA ENTRY'!R343="","",IF(AND($DF$4='DATA ENTRY'!D343),'DATA ENTRY'!R343,"")))</f>
        <v/>
      </c>
      <c r="DN344" s="107" t="str">
        <f>IF('DATA ENTRY'!CK343="","",IF('DATA ENTRY'!S343="","",IF(AND($DF$4='DATA ENTRY'!D343),'DATA ENTRY'!S343,"")))</f>
        <v/>
      </c>
      <c r="DO344" s="3" t="str">
        <f>IF('DATA ENTRY'!CK343="","",IF('DATA ENTRY'!E343="","",IF(AND($DF$4='DATA ENTRY'!D343),'DATA ENTRY'!E343,"")))</f>
        <v/>
      </c>
      <c r="DP344" s="3" t="str">
        <f>IF('DATA ENTRY'!CK343="","",IF('DATA ENTRY'!D343="","",IF(AND($DF$4='DATA ENTRY'!D343),'DATA ENTRY'!D343,"")))</f>
        <v/>
      </c>
      <c r="DQ344" s="3" t="str">
        <f>IF('DATA ENTRY'!CK343="","",IF('DATA ENTRY'!W343="","",IF(AND($DF$4='DATA ENTRY'!D343),'DATA ENTRY'!W343,"")))</f>
        <v/>
      </c>
      <c r="DR344" s="3" t="str">
        <f>IF('DATA ENTRY'!CK343="","",IF('DATA ENTRY'!X343="","",IF(AND($DF$4='DATA ENTRY'!D343),'DATA ENTRY'!X343,"")))</f>
        <v/>
      </c>
      <c r="DS344" s="108" t="str">
        <f t="shared" si="91"/>
        <v/>
      </c>
      <c r="DT344" s="108" t="str">
        <f>IF('DATA ENTRY'!CK343="","",IF('DATA ENTRY'!D343="","",IF(AND($DF$4='DATA ENTRY'!D343),'DATA ENTRY'!G343,"")))</f>
        <v/>
      </c>
      <c r="DY344">
        <f t="shared" si="92"/>
        <v>0</v>
      </c>
      <c r="EB344" t="str">
        <f t="shared" si="93"/>
        <v/>
      </c>
      <c r="EC344" t="str">
        <f t="shared" si="94"/>
        <v/>
      </c>
      <c r="ED344" s="224">
        <v>338</v>
      </c>
      <c r="EE344" s="3" t="str">
        <f>IF('DATA ENTRY'!CK343="","",IF('DATA ENTRY'!B343="","",IF(AND($EF$4='DATA ENTRY'!G343,$EH$4='DATA ENTRY'!F343),'DATA ENTRY'!B343,"")))</f>
        <v/>
      </c>
      <c r="EF344" s="3" t="str">
        <f>IF('DATA ENTRY'!CK343="","",IF('DATA ENTRY'!C343="","",IF(AND($EF$4='DATA ENTRY'!G343,$EH$4='DATA ENTRY'!F343),'DATA ENTRY'!C343,"")))</f>
        <v/>
      </c>
      <c r="EG344" s="4" t="str">
        <f>IF('DATA ENTRY'!CK343="","",IF('DATA ENTRY'!I343="","",IF(AND($EF$4='DATA ENTRY'!G343,$EH$4='DATA ENTRY'!F343),'DATA ENTRY'!I343,"")))</f>
        <v/>
      </c>
      <c r="EH344" s="4" t="str">
        <f>IF('DATA ENTRY'!CK343="","",IF('DATA ENTRY'!CK343="","",IF(AND($EF$4='DATA ENTRY'!G343,$EH$4='DATA ENTRY'!F343),'DATA ENTRY'!CK343,"")))</f>
        <v/>
      </c>
      <c r="EI344" s="3" t="str">
        <f>IF('DATA ENTRY'!CK343="","",IF('DATA ENTRY'!N343="","",IF(AND($EF$4='DATA ENTRY'!G343,$EH$4='DATA ENTRY'!F343),'DATA ENTRY'!N343,"")))</f>
        <v/>
      </c>
      <c r="EJ344" s="107" t="str">
        <f>IF('DATA ENTRY'!CK343="","",IF('DATA ENTRY'!O343="","",IF(AND($EF$4='DATA ENTRY'!G343,$EH$4='DATA ENTRY'!F343),'DATA ENTRY'!O343,"")))</f>
        <v/>
      </c>
      <c r="EK344" s="3" t="str">
        <f>IF('DATA ENTRY'!CK343="","",IF('DATA ENTRY'!P343="","",IF(AND($EF$4='DATA ENTRY'!G343,$EH$4='DATA ENTRY'!F343),'DATA ENTRY'!P343,"")))</f>
        <v/>
      </c>
      <c r="EL344" s="107" t="str">
        <f>IF('DATA ENTRY'!CK343="","",IF('DATA ENTRY'!Q343="","",IF(AND($EF$4='DATA ENTRY'!G343,$EH$4='DATA ENTRY'!F343),'DATA ENTRY'!Q343,"")))</f>
        <v/>
      </c>
      <c r="EM344" s="3" t="str">
        <f>IF('DATA ENTRY'!CK343="","",IF('DATA ENTRY'!R343="","",IF(AND($EF$4='DATA ENTRY'!G343,$EH$4='DATA ENTRY'!F343),'DATA ENTRY'!R343,"")))</f>
        <v/>
      </c>
      <c r="EN344" s="107" t="str">
        <f>IF('DATA ENTRY'!CK343="","",IF('DATA ENTRY'!S343="","",IF(AND($EF$4='DATA ENTRY'!G343,$EH$4='DATA ENTRY'!F343),'DATA ENTRY'!S343,"")))</f>
        <v/>
      </c>
      <c r="EO344" s="3" t="str">
        <f>IF('DATA ENTRY'!CK343="","",IF('DATA ENTRY'!E343="","",IF(AND($EF$4='DATA ENTRY'!G343,$EH$4='DATA ENTRY'!F343),'DATA ENTRY'!E343,"")))</f>
        <v/>
      </c>
      <c r="EP344" s="3" t="str">
        <f>IF('DATA ENTRY'!CK343="","",IF('DATA ENTRY'!D343="","",IF(AND($EF$4='DATA ENTRY'!G343,$EH$4='DATA ENTRY'!F343),'DATA ENTRY'!D343,"")))</f>
        <v/>
      </c>
      <c r="EQ344" s="3" t="str">
        <f>IF('DATA ENTRY'!CK343="","",IF('DATA ENTRY'!W343="","",IF(AND($EF$4='DATA ENTRY'!G343,$EH$4='DATA ENTRY'!F343),'DATA ENTRY'!W343,"")))</f>
        <v/>
      </c>
      <c r="ER344" s="3" t="str">
        <f>IF('DATA ENTRY'!CK343="","",IF('DATA ENTRY'!X343="","",IF(AND($EF$4='DATA ENTRY'!G343,$EH$4='DATA ENTRY'!F343),'DATA ENTRY'!X343,"")))</f>
        <v/>
      </c>
      <c r="ES344" s="108" t="str">
        <f t="shared" si="95"/>
        <v/>
      </c>
      <c r="ET344" s="108" t="str">
        <f>IF('DATA ENTRY'!CK343="","",IF('DATA ENTRY'!D343="","",IF(AND($EF$4='DATA ENTRY'!G343,$EH$4='DATA ENTRY'!F343),'DATA ENTRY'!G343,"")))</f>
        <v/>
      </c>
      <c r="EY344">
        <f t="shared" si="96"/>
        <v>0</v>
      </c>
    </row>
    <row r="345" spans="1:155">
      <c r="A345" t="str">
        <f>IF(S345=0,"",1+(MAX($A$7:A344)))</f>
        <v/>
      </c>
      <c r="B345" s="224">
        <v>339</v>
      </c>
      <c r="C345" s="3" t="str">
        <f>IF('DATA ENTRY'!CK344="","",IF('DATA ENTRY'!B344="","",IF($D$4="All Post",'DATA ENTRY'!B344,IF(AND($D$4='DATA ENTRY'!CK344),'DATA ENTRY'!B344,""))))</f>
        <v/>
      </c>
      <c r="D345" s="3" t="str">
        <f>IF('DATA ENTRY'!CK344="","",IF('DATA ENTRY'!C344="","",IF($D$4="All Post",'DATA ENTRY'!C344,IF(AND($D$4='DATA ENTRY'!CK344),'DATA ENTRY'!C344,""))))</f>
        <v/>
      </c>
      <c r="E345" s="4" t="str">
        <f>IF('DATA ENTRY'!CK344="","",IF('DATA ENTRY'!I344="","",IF($D$4="All Post",'DATA ENTRY'!I344,IF(AND($D$4='DATA ENTRY'!CK344),'DATA ENTRY'!I344,""))))</f>
        <v/>
      </c>
      <c r="F345" s="4" t="str">
        <f>IF('DATA ENTRY'!CK344="","",IF('DATA ENTRY'!CK344="","",IF($D$4="All Post",'DATA ENTRY'!CK344,IF(AND($D$4='DATA ENTRY'!CK344),'DATA ENTRY'!CK344,""))))</f>
        <v/>
      </c>
      <c r="G345" s="3" t="str">
        <f>IF('DATA ENTRY'!CK344="","",IF('DATA ENTRY'!N344="","",IF($D$4="All Post",'DATA ENTRY'!N344,IF(AND($D$4='DATA ENTRY'!CK344),'DATA ENTRY'!N344,""))))</f>
        <v/>
      </c>
      <c r="H345" s="107" t="str">
        <f>IF('DATA ENTRY'!CK344="","",IF('DATA ENTRY'!O344="","",IF($D$4="All Post",'DATA ENTRY'!O344,IF(AND($D$4='DATA ENTRY'!CK344),'DATA ENTRY'!O344,""))))</f>
        <v/>
      </c>
      <c r="I345" s="3" t="str">
        <f>IF('DATA ENTRY'!CK344="","",IF('DATA ENTRY'!P344="","",IF($D$4="All Post",'DATA ENTRY'!P344,IF(AND($D$4='DATA ENTRY'!CK344),'DATA ENTRY'!P344,""))))</f>
        <v/>
      </c>
      <c r="J345" s="107" t="str">
        <f>IF('DATA ENTRY'!CK344="","",IF('DATA ENTRY'!Q344="","",IF($D$4="All Post",'DATA ENTRY'!Q344,IF(AND($D$4='DATA ENTRY'!CK344),'DATA ENTRY'!Q344,""))))</f>
        <v/>
      </c>
      <c r="K345" s="3" t="str">
        <f>IF('DATA ENTRY'!CK344="","",IF('DATA ENTRY'!R344="","",IF($D$4="All Post",'DATA ENTRY'!R344,IF(AND($D$4='DATA ENTRY'!CK344),'DATA ENTRY'!R344,""))))</f>
        <v/>
      </c>
      <c r="L345" s="3" t="str">
        <f>IF('DATA ENTRY'!CK344="","",IF('DATA ENTRY'!S344="","",IF($D$4="All Post",'DATA ENTRY'!S344,IF(AND($D$4='DATA ENTRY'!CK344),'DATA ENTRY'!S344,""))))</f>
        <v/>
      </c>
      <c r="M345" s="3" t="str">
        <f>IF('DATA ENTRY'!CK344="","",IF('DATA ENTRY'!E344="","",IF($D$4="All Post",'DATA ENTRY'!E344,IF(AND($D$4='DATA ENTRY'!CK344),'DATA ENTRY'!E344,""))))</f>
        <v/>
      </c>
      <c r="N345" s="3" t="str">
        <f>IF('DATA ENTRY'!CK344="","",IF('DATA ENTRY'!W344="","",IF($D$4="All Post",'DATA ENTRY'!W344,IF(AND($D$4='DATA ENTRY'!CK344),'DATA ENTRY'!W344,""))))</f>
        <v/>
      </c>
      <c r="O345" s="3" t="str">
        <f>IF('DATA ENTRY'!CK344="","",IF('DATA ENTRY'!X344="","",IF($D$4="All Post",'DATA ENTRY'!X344,IF(AND($D$4='DATA ENTRY'!CK344),'DATA ENTRY'!X344,""))))</f>
        <v/>
      </c>
      <c r="P345" s="3" t="str">
        <f>IF('DATA ENTRY'!CK344="","",IF('DATA ENTRY'!G344="","",IF($D$4="All Post",'DATA ENTRY'!G344,IF(AND($D$4='DATA ENTRY'!CK344),'DATA ENTRY'!G344,""))))</f>
        <v/>
      </c>
      <c r="S345">
        <f t="shared" si="83"/>
        <v>0</v>
      </c>
      <c r="T345" t="str">
        <f t="shared" si="84"/>
        <v/>
      </c>
      <c r="BZ345" t="str">
        <f t="shared" si="85"/>
        <v/>
      </c>
      <c r="CA345" t="str">
        <f t="shared" si="86"/>
        <v/>
      </c>
      <c r="CB345" s="224">
        <v>339</v>
      </c>
      <c r="CC345" s="3" t="str">
        <f>IF('DATA ENTRY'!CK344="","",IF('DATA ENTRY'!B344="","",IF(AND($CD$4='DATA ENTRY'!CK344,$CG$4='DATA ENTRY'!D344),'DATA ENTRY'!B344,"")))</f>
        <v/>
      </c>
      <c r="CD345" s="3" t="str">
        <f>IF('DATA ENTRY'!CK344="","",IF('DATA ENTRY'!C344="","",IF(AND($CD$4='DATA ENTRY'!CK344,$CG$4='DATA ENTRY'!D344),'DATA ENTRY'!C344,"")))</f>
        <v/>
      </c>
      <c r="CE345" s="4" t="str">
        <f>IF('DATA ENTRY'!CK344="","",IF('DATA ENTRY'!I344="","",IF(AND($CD$4='DATA ENTRY'!CK344,$CG$4='DATA ENTRY'!D344),'DATA ENTRY'!I344,"")))</f>
        <v/>
      </c>
      <c r="CF345" s="4" t="str">
        <f>IF('DATA ENTRY'!CK344="","",IF('DATA ENTRY'!CK344="","",IF(AND($CD$4='DATA ENTRY'!CK344,$CG$4='DATA ENTRY'!D344),'DATA ENTRY'!CK344,"")))</f>
        <v/>
      </c>
      <c r="CG345" s="3" t="str">
        <f>IF('DATA ENTRY'!CK344="","",IF('DATA ENTRY'!N344="","",IF(AND($CD$4='DATA ENTRY'!CK344,$CG$4='DATA ENTRY'!D344),'DATA ENTRY'!N344,"")))</f>
        <v/>
      </c>
      <c r="CH345" s="107" t="str">
        <f>IF('DATA ENTRY'!CK344="","",IF('DATA ENTRY'!O344="","",IF(AND($CD$4='DATA ENTRY'!CK344,$CG$4='DATA ENTRY'!D344),'DATA ENTRY'!O344,"")))</f>
        <v/>
      </c>
      <c r="CI345" s="3" t="str">
        <f>IF('DATA ENTRY'!CK344="","",IF('DATA ENTRY'!P344="","",IF(AND($CD$4='DATA ENTRY'!CK344,$CG$4='DATA ENTRY'!D344),'DATA ENTRY'!P344,"")))</f>
        <v/>
      </c>
      <c r="CJ345" s="107" t="str">
        <f>IF('DATA ENTRY'!CK344="","",IF('DATA ENTRY'!Q344="","",IF(AND($CD$4='DATA ENTRY'!CK344,$CG$4='DATA ENTRY'!D344),'DATA ENTRY'!Q344,"")))</f>
        <v/>
      </c>
      <c r="CK345" s="3" t="str">
        <f>IF('DATA ENTRY'!CK344="","",IF('DATA ENTRY'!R344="","",IF(AND($CD$4='DATA ENTRY'!CK344,$CG$4='DATA ENTRY'!D344),'DATA ENTRY'!R344,"")))</f>
        <v/>
      </c>
      <c r="CL345" s="3" t="str">
        <f>IF('DATA ENTRY'!CK344="","",IF('DATA ENTRY'!S344="","",IF(AND($CD$4='DATA ENTRY'!CK344,$CG$4='DATA ENTRY'!D344),'DATA ENTRY'!S344,"")))</f>
        <v/>
      </c>
      <c r="CM345" s="3" t="str">
        <f>IF('DATA ENTRY'!CK344="","",IF('DATA ENTRY'!E344="","",IF(AND($CD$4='DATA ENTRY'!CK344,$CG$4='DATA ENTRY'!D344),'DATA ENTRY'!E344,"")))</f>
        <v/>
      </c>
      <c r="CN345" s="3" t="str">
        <f>IF('DATA ENTRY'!CK344="","",IF('DATA ENTRY'!W344="","",IF(AND($CD$4='DATA ENTRY'!CK344,$CG$4='DATA ENTRY'!D344),'DATA ENTRY'!W344,"")))</f>
        <v/>
      </c>
      <c r="CO345" s="3" t="str">
        <f>IF('DATA ENTRY'!CK344="","",IF('DATA ENTRY'!X344="","",IF(AND($CD$4='DATA ENTRY'!CK344,$CG$4='DATA ENTRY'!D344),'DATA ENTRY'!X344,"")))</f>
        <v/>
      </c>
      <c r="CP345" s="108" t="str">
        <f t="shared" si="87"/>
        <v/>
      </c>
      <c r="CQ345" s="108" t="str">
        <f>IF('DATA ENTRY'!CK344="","",IF('DATA ENTRY'!G344="","",IF(AND($CD$4='DATA ENTRY'!CK344,$CG$4='DATA ENTRY'!D344),'DATA ENTRY'!G344,"")))</f>
        <v/>
      </c>
      <c r="CR345" s="230" t="str">
        <f>IF('DATA ENTRY'!CK344="","",IF('DATA ENTRY'!D344="","",IF(AND($CD$4='DATA ENTRY'!CK344,$CG$4='DATA ENTRY'!D344),'DATA ENTRY'!D344,"")))</f>
        <v/>
      </c>
      <c r="CS345">
        <f t="shared" si="88"/>
        <v>0</v>
      </c>
      <c r="CT345">
        <f t="shared" si="89"/>
        <v>0</v>
      </c>
      <c r="CV345" s="139"/>
      <c r="CX345">
        <f t="shared" si="90"/>
        <v>0</v>
      </c>
      <c r="DB345" t="str">
        <f t="shared" si="97"/>
        <v/>
      </c>
      <c r="DC345" t="str">
        <f t="shared" si="98"/>
        <v/>
      </c>
      <c r="DD345" s="224">
        <v>339</v>
      </c>
      <c r="DE345" s="3" t="str">
        <f>IF('DATA ENTRY'!CK344="","",IF('DATA ENTRY'!B344="","",IF(AND($DF$4='DATA ENTRY'!D344),'DATA ENTRY'!B344,"")))</f>
        <v/>
      </c>
      <c r="DF345" s="3" t="str">
        <f>IF('DATA ENTRY'!CK344="","",IF('DATA ENTRY'!C344="","",IF(AND($DF$4='DATA ENTRY'!D344),'DATA ENTRY'!C344,"")))</f>
        <v/>
      </c>
      <c r="DG345" s="4" t="str">
        <f>IF('DATA ENTRY'!CK344="","",IF('DATA ENTRY'!I344="","",IF(AND($DF$4='DATA ENTRY'!D344),'DATA ENTRY'!I344,"")))</f>
        <v/>
      </c>
      <c r="DH345" s="4" t="str">
        <f>IF('DATA ENTRY'!CK344="","",IF('DATA ENTRY'!CK344="","",IF(AND($DF$4='DATA ENTRY'!D344),'DATA ENTRY'!CK344,"")))</f>
        <v/>
      </c>
      <c r="DI345" s="3" t="str">
        <f>IF('DATA ENTRY'!CK344="","",IF('DATA ENTRY'!N344="","",IF(AND($DF$4='DATA ENTRY'!D344),'DATA ENTRY'!N344,"")))</f>
        <v/>
      </c>
      <c r="DJ345" s="107" t="str">
        <f>IF('DATA ENTRY'!CK344="","",IF('DATA ENTRY'!O344="","",IF(AND($DF$4='DATA ENTRY'!D344),'DATA ENTRY'!O344,"")))</f>
        <v/>
      </c>
      <c r="DK345" s="3" t="str">
        <f>IF('DATA ENTRY'!CK344="","",IF('DATA ENTRY'!P344="","",IF(AND($DF$4='DATA ENTRY'!D344),'DATA ENTRY'!P344,"")))</f>
        <v/>
      </c>
      <c r="DL345" s="107" t="str">
        <f>IF('DATA ENTRY'!CK344="","",IF('DATA ENTRY'!Q344="","",IF(AND($DF$4='DATA ENTRY'!D344),'DATA ENTRY'!Q344,"")))</f>
        <v/>
      </c>
      <c r="DM345" s="3" t="str">
        <f>IF('DATA ENTRY'!CK344="","",IF('DATA ENTRY'!R344="","",IF(AND($DF$4='DATA ENTRY'!D344),'DATA ENTRY'!R344,"")))</f>
        <v/>
      </c>
      <c r="DN345" s="107" t="str">
        <f>IF('DATA ENTRY'!CK344="","",IF('DATA ENTRY'!S344="","",IF(AND($DF$4='DATA ENTRY'!D344),'DATA ENTRY'!S344,"")))</f>
        <v/>
      </c>
      <c r="DO345" s="3" t="str">
        <f>IF('DATA ENTRY'!CK344="","",IF('DATA ENTRY'!E344="","",IF(AND($DF$4='DATA ENTRY'!D344),'DATA ENTRY'!E344,"")))</f>
        <v/>
      </c>
      <c r="DP345" s="3" t="str">
        <f>IF('DATA ENTRY'!CK344="","",IF('DATA ENTRY'!D344="","",IF(AND($DF$4='DATA ENTRY'!D344),'DATA ENTRY'!D344,"")))</f>
        <v/>
      </c>
      <c r="DQ345" s="3" t="str">
        <f>IF('DATA ENTRY'!CK344="","",IF('DATA ENTRY'!W344="","",IF(AND($DF$4='DATA ENTRY'!D344),'DATA ENTRY'!W344,"")))</f>
        <v/>
      </c>
      <c r="DR345" s="3" t="str">
        <f>IF('DATA ENTRY'!CK344="","",IF('DATA ENTRY'!X344="","",IF(AND($DF$4='DATA ENTRY'!D344),'DATA ENTRY'!X344,"")))</f>
        <v/>
      </c>
      <c r="DS345" s="108" t="str">
        <f t="shared" si="91"/>
        <v/>
      </c>
      <c r="DT345" s="108" t="str">
        <f>IF('DATA ENTRY'!CK344="","",IF('DATA ENTRY'!D344="","",IF(AND($DF$4='DATA ENTRY'!D344),'DATA ENTRY'!G344,"")))</f>
        <v/>
      </c>
      <c r="DY345">
        <f t="shared" si="92"/>
        <v>0</v>
      </c>
      <c r="EB345" t="str">
        <f t="shared" si="93"/>
        <v/>
      </c>
      <c r="EC345" t="str">
        <f t="shared" si="94"/>
        <v/>
      </c>
      <c r="ED345" s="224">
        <v>339</v>
      </c>
      <c r="EE345" s="3" t="str">
        <f>IF('DATA ENTRY'!CK344="","",IF('DATA ENTRY'!B344="","",IF(AND($EF$4='DATA ENTRY'!G344,$EH$4='DATA ENTRY'!F344),'DATA ENTRY'!B344,"")))</f>
        <v/>
      </c>
      <c r="EF345" s="3" t="str">
        <f>IF('DATA ENTRY'!CK344="","",IF('DATA ENTRY'!C344="","",IF(AND($EF$4='DATA ENTRY'!G344,$EH$4='DATA ENTRY'!F344),'DATA ENTRY'!C344,"")))</f>
        <v/>
      </c>
      <c r="EG345" s="4" t="str">
        <f>IF('DATA ENTRY'!CK344="","",IF('DATA ENTRY'!I344="","",IF(AND($EF$4='DATA ENTRY'!G344,$EH$4='DATA ENTRY'!F344),'DATA ENTRY'!I344,"")))</f>
        <v/>
      </c>
      <c r="EH345" s="4" t="str">
        <f>IF('DATA ENTRY'!CK344="","",IF('DATA ENTRY'!CK344="","",IF(AND($EF$4='DATA ENTRY'!G344,$EH$4='DATA ENTRY'!F344),'DATA ENTRY'!CK344,"")))</f>
        <v/>
      </c>
      <c r="EI345" s="3" t="str">
        <f>IF('DATA ENTRY'!CK344="","",IF('DATA ENTRY'!N344="","",IF(AND($EF$4='DATA ENTRY'!G344,$EH$4='DATA ENTRY'!F344),'DATA ENTRY'!N344,"")))</f>
        <v/>
      </c>
      <c r="EJ345" s="107" t="str">
        <f>IF('DATA ENTRY'!CK344="","",IF('DATA ENTRY'!O344="","",IF(AND($EF$4='DATA ENTRY'!G344,$EH$4='DATA ENTRY'!F344),'DATA ENTRY'!O344,"")))</f>
        <v/>
      </c>
      <c r="EK345" s="3" t="str">
        <f>IF('DATA ENTRY'!CK344="","",IF('DATA ENTRY'!P344="","",IF(AND($EF$4='DATA ENTRY'!G344,$EH$4='DATA ENTRY'!F344),'DATA ENTRY'!P344,"")))</f>
        <v/>
      </c>
      <c r="EL345" s="107" t="str">
        <f>IF('DATA ENTRY'!CK344="","",IF('DATA ENTRY'!Q344="","",IF(AND($EF$4='DATA ENTRY'!G344,$EH$4='DATA ENTRY'!F344),'DATA ENTRY'!Q344,"")))</f>
        <v/>
      </c>
      <c r="EM345" s="3" t="str">
        <f>IF('DATA ENTRY'!CK344="","",IF('DATA ENTRY'!R344="","",IF(AND($EF$4='DATA ENTRY'!G344,$EH$4='DATA ENTRY'!F344),'DATA ENTRY'!R344,"")))</f>
        <v/>
      </c>
      <c r="EN345" s="107" t="str">
        <f>IF('DATA ENTRY'!CK344="","",IF('DATA ENTRY'!S344="","",IF(AND($EF$4='DATA ENTRY'!G344,$EH$4='DATA ENTRY'!F344),'DATA ENTRY'!S344,"")))</f>
        <v/>
      </c>
      <c r="EO345" s="3" t="str">
        <f>IF('DATA ENTRY'!CK344="","",IF('DATA ENTRY'!E344="","",IF(AND($EF$4='DATA ENTRY'!G344,$EH$4='DATA ENTRY'!F344),'DATA ENTRY'!E344,"")))</f>
        <v/>
      </c>
      <c r="EP345" s="3" t="str">
        <f>IF('DATA ENTRY'!CK344="","",IF('DATA ENTRY'!D344="","",IF(AND($EF$4='DATA ENTRY'!G344,$EH$4='DATA ENTRY'!F344),'DATA ENTRY'!D344,"")))</f>
        <v/>
      </c>
      <c r="EQ345" s="3" t="str">
        <f>IF('DATA ENTRY'!CK344="","",IF('DATA ENTRY'!W344="","",IF(AND($EF$4='DATA ENTRY'!G344,$EH$4='DATA ENTRY'!F344),'DATA ENTRY'!W344,"")))</f>
        <v/>
      </c>
      <c r="ER345" s="3" t="str">
        <f>IF('DATA ENTRY'!CK344="","",IF('DATA ENTRY'!X344="","",IF(AND($EF$4='DATA ENTRY'!G344,$EH$4='DATA ENTRY'!F344),'DATA ENTRY'!X344,"")))</f>
        <v/>
      </c>
      <c r="ES345" s="108" t="str">
        <f t="shared" si="95"/>
        <v/>
      </c>
      <c r="ET345" s="108" t="str">
        <f>IF('DATA ENTRY'!CK344="","",IF('DATA ENTRY'!D344="","",IF(AND($EF$4='DATA ENTRY'!G344,$EH$4='DATA ENTRY'!F344),'DATA ENTRY'!G344,"")))</f>
        <v/>
      </c>
      <c r="EY345">
        <f t="shared" si="96"/>
        <v>0</v>
      </c>
    </row>
    <row r="346" spans="1:155">
      <c r="A346" t="str">
        <f>IF(S346=0,"",1+(MAX($A$7:A345)))</f>
        <v/>
      </c>
      <c r="B346" s="224">
        <v>340</v>
      </c>
      <c r="C346" s="3" t="str">
        <f>IF('DATA ENTRY'!CK345="","",IF('DATA ENTRY'!B345="","",IF($D$4="All Post",'DATA ENTRY'!B345,IF(AND($D$4='DATA ENTRY'!CK345),'DATA ENTRY'!B345,""))))</f>
        <v/>
      </c>
      <c r="D346" s="3" t="str">
        <f>IF('DATA ENTRY'!CK345="","",IF('DATA ENTRY'!C345="","",IF($D$4="All Post",'DATA ENTRY'!C345,IF(AND($D$4='DATA ENTRY'!CK345),'DATA ENTRY'!C345,""))))</f>
        <v/>
      </c>
      <c r="E346" s="4" t="str">
        <f>IF('DATA ENTRY'!CK345="","",IF('DATA ENTRY'!I345="","",IF($D$4="All Post",'DATA ENTRY'!I345,IF(AND($D$4='DATA ENTRY'!CK345),'DATA ENTRY'!I345,""))))</f>
        <v/>
      </c>
      <c r="F346" s="4" t="str">
        <f>IF('DATA ENTRY'!CK345="","",IF('DATA ENTRY'!CK345="","",IF($D$4="All Post",'DATA ENTRY'!CK345,IF(AND($D$4='DATA ENTRY'!CK345),'DATA ENTRY'!CK345,""))))</f>
        <v/>
      </c>
      <c r="G346" s="3" t="str">
        <f>IF('DATA ENTRY'!CK345="","",IF('DATA ENTRY'!N345="","",IF($D$4="All Post",'DATA ENTRY'!N345,IF(AND($D$4='DATA ENTRY'!CK345),'DATA ENTRY'!N345,""))))</f>
        <v/>
      </c>
      <c r="H346" s="107" t="str">
        <f>IF('DATA ENTRY'!CK345="","",IF('DATA ENTRY'!O345="","",IF($D$4="All Post",'DATA ENTRY'!O345,IF(AND($D$4='DATA ENTRY'!CK345),'DATA ENTRY'!O345,""))))</f>
        <v/>
      </c>
      <c r="I346" s="3" t="str">
        <f>IF('DATA ENTRY'!CK345="","",IF('DATA ENTRY'!P345="","",IF($D$4="All Post",'DATA ENTRY'!P345,IF(AND($D$4='DATA ENTRY'!CK345),'DATA ENTRY'!P345,""))))</f>
        <v/>
      </c>
      <c r="J346" s="107" t="str">
        <f>IF('DATA ENTRY'!CK345="","",IF('DATA ENTRY'!Q345="","",IF($D$4="All Post",'DATA ENTRY'!Q345,IF(AND($D$4='DATA ENTRY'!CK345),'DATA ENTRY'!Q345,""))))</f>
        <v/>
      </c>
      <c r="K346" s="3" t="str">
        <f>IF('DATA ENTRY'!CK345="","",IF('DATA ENTRY'!R345="","",IF($D$4="All Post",'DATA ENTRY'!R345,IF(AND($D$4='DATA ENTRY'!CK345),'DATA ENTRY'!R345,""))))</f>
        <v/>
      </c>
      <c r="L346" s="3" t="str">
        <f>IF('DATA ENTRY'!CK345="","",IF('DATA ENTRY'!S345="","",IF($D$4="All Post",'DATA ENTRY'!S345,IF(AND($D$4='DATA ENTRY'!CK345),'DATA ENTRY'!S345,""))))</f>
        <v/>
      </c>
      <c r="M346" s="3" t="str">
        <f>IF('DATA ENTRY'!CK345="","",IF('DATA ENTRY'!E345="","",IF($D$4="All Post",'DATA ENTRY'!E345,IF(AND($D$4='DATA ENTRY'!CK345),'DATA ENTRY'!E345,""))))</f>
        <v/>
      </c>
      <c r="N346" s="3" t="str">
        <f>IF('DATA ENTRY'!CK345="","",IF('DATA ENTRY'!W345="","",IF($D$4="All Post",'DATA ENTRY'!W345,IF(AND($D$4='DATA ENTRY'!CK345),'DATA ENTRY'!W345,""))))</f>
        <v/>
      </c>
      <c r="O346" s="3" t="str">
        <f>IF('DATA ENTRY'!CK345="","",IF('DATA ENTRY'!X345="","",IF($D$4="All Post",'DATA ENTRY'!X345,IF(AND($D$4='DATA ENTRY'!CK345),'DATA ENTRY'!X345,""))))</f>
        <v/>
      </c>
      <c r="P346" s="3" t="str">
        <f>IF('DATA ENTRY'!CK345="","",IF('DATA ENTRY'!G345="","",IF($D$4="All Post",'DATA ENTRY'!G345,IF(AND($D$4='DATA ENTRY'!CK345),'DATA ENTRY'!G345,""))))</f>
        <v/>
      </c>
      <c r="S346">
        <f t="shared" si="83"/>
        <v>0</v>
      </c>
      <c r="T346" t="str">
        <f t="shared" si="84"/>
        <v/>
      </c>
      <c r="BZ346" t="str">
        <f t="shared" si="85"/>
        <v/>
      </c>
      <c r="CA346" t="str">
        <f t="shared" si="86"/>
        <v/>
      </c>
      <c r="CB346" s="224">
        <v>340</v>
      </c>
      <c r="CC346" s="3" t="str">
        <f>IF('DATA ENTRY'!CK345="","",IF('DATA ENTRY'!B345="","",IF(AND($CD$4='DATA ENTRY'!CK345,$CG$4='DATA ENTRY'!D345),'DATA ENTRY'!B345,"")))</f>
        <v/>
      </c>
      <c r="CD346" s="3" t="str">
        <f>IF('DATA ENTRY'!CK345="","",IF('DATA ENTRY'!C345="","",IF(AND($CD$4='DATA ENTRY'!CK345,$CG$4='DATA ENTRY'!D345),'DATA ENTRY'!C345,"")))</f>
        <v/>
      </c>
      <c r="CE346" s="4" t="str">
        <f>IF('DATA ENTRY'!CK345="","",IF('DATA ENTRY'!I345="","",IF(AND($CD$4='DATA ENTRY'!CK345,$CG$4='DATA ENTRY'!D345),'DATA ENTRY'!I345,"")))</f>
        <v/>
      </c>
      <c r="CF346" s="4" t="str">
        <f>IF('DATA ENTRY'!CK345="","",IF('DATA ENTRY'!CK345="","",IF(AND($CD$4='DATA ENTRY'!CK345,$CG$4='DATA ENTRY'!D345),'DATA ENTRY'!CK345,"")))</f>
        <v/>
      </c>
      <c r="CG346" s="3" t="str">
        <f>IF('DATA ENTRY'!CK345="","",IF('DATA ENTRY'!N345="","",IF(AND($CD$4='DATA ENTRY'!CK345,$CG$4='DATA ENTRY'!D345),'DATA ENTRY'!N345,"")))</f>
        <v/>
      </c>
      <c r="CH346" s="107" t="str">
        <f>IF('DATA ENTRY'!CK345="","",IF('DATA ENTRY'!O345="","",IF(AND($CD$4='DATA ENTRY'!CK345,$CG$4='DATA ENTRY'!D345),'DATA ENTRY'!O345,"")))</f>
        <v/>
      </c>
      <c r="CI346" s="3" t="str">
        <f>IF('DATA ENTRY'!CK345="","",IF('DATA ENTRY'!P345="","",IF(AND($CD$4='DATA ENTRY'!CK345,$CG$4='DATA ENTRY'!D345),'DATA ENTRY'!P345,"")))</f>
        <v/>
      </c>
      <c r="CJ346" s="107" t="str">
        <f>IF('DATA ENTRY'!CK345="","",IF('DATA ENTRY'!Q345="","",IF(AND($CD$4='DATA ENTRY'!CK345,$CG$4='DATA ENTRY'!D345),'DATA ENTRY'!Q345,"")))</f>
        <v/>
      </c>
      <c r="CK346" s="3" t="str">
        <f>IF('DATA ENTRY'!CK345="","",IF('DATA ENTRY'!R345="","",IF(AND($CD$4='DATA ENTRY'!CK345,$CG$4='DATA ENTRY'!D345),'DATA ENTRY'!R345,"")))</f>
        <v/>
      </c>
      <c r="CL346" s="3" t="str">
        <f>IF('DATA ENTRY'!CK345="","",IF('DATA ENTRY'!S345="","",IF(AND($CD$4='DATA ENTRY'!CK345,$CG$4='DATA ENTRY'!D345),'DATA ENTRY'!S345,"")))</f>
        <v/>
      </c>
      <c r="CM346" s="3" t="str">
        <f>IF('DATA ENTRY'!CK345="","",IF('DATA ENTRY'!E345="","",IF(AND($CD$4='DATA ENTRY'!CK345,$CG$4='DATA ENTRY'!D345),'DATA ENTRY'!E345,"")))</f>
        <v/>
      </c>
      <c r="CN346" s="3" t="str">
        <f>IF('DATA ENTRY'!CK345="","",IF('DATA ENTRY'!W345="","",IF(AND($CD$4='DATA ENTRY'!CK345,$CG$4='DATA ENTRY'!D345),'DATA ENTRY'!W345,"")))</f>
        <v/>
      </c>
      <c r="CO346" s="3" t="str">
        <f>IF('DATA ENTRY'!CK345="","",IF('DATA ENTRY'!X345="","",IF(AND($CD$4='DATA ENTRY'!CK345,$CG$4='DATA ENTRY'!D345),'DATA ENTRY'!X345,"")))</f>
        <v/>
      </c>
      <c r="CP346" s="108" t="str">
        <f t="shared" si="87"/>
        <v/>
      </c>
      <c r="CQ346" s="108" t="str">
        <f>IF('DATA ENTRY'!CK345="","",IF('DATA ENTRY'!G345="","",IF(AND($CD$4='DATA ENTRY'!CK345,$CG$4='DATA ENTRY'!D345),'DATA ENTRY'!G345,"")))</f>
        <v/>
      </c>
      <c r="CR346" s="230" t="str">
        <f>IF('DATA ENTRY'!CK345="","",IF('DATA ENTRY'!D345="","",IF(AND($CD$4='DATA ENTRY'!CK345,$CG$4='DATA ENTRY'!D345),'DATA ENTRY'!D345,"")))</f>
        <v/>
      </c>
      <c r="CS346">
        <f t="shared" si="88"/>
        <v>0</v>
      </c>
      <c r="CT346">
        <f t="shared" si="89"/>
        <v>0</v>
      </c>
      <c r="CV346" s="139"/>
      <c r="CX346">
        <f t="shared" si="90"/>
        <v>0</v>
      </c>
      <c r="DB346" t="str">
        <f t="shared" si="97"/>
        <v/>
      </c>
      <c r="DC346" t="str">
        <f t="shared" si="98"/>
        <v/>
      </c>
      <c r="DD346" s="224">
        <v>340</v>
      </c>
      <c r="DE346" s="3" t="str">
        <f>IF('DATA ENTRY'!CK345="","",IF('DATA ENTRY'!B345="","",IF(AND($DF$4='DATA ENTRY'!D345),'DATA ENTRY'!B345,"")))</f>
        <v/>
      </c>
      <c r="DF346" s="3" t="str">
        <f>IF('DATA ENTRY'!CK345="","",IF('DATA ENTRY'!C345="","",IF(AND($DF$4='DATA ENTRY'!D345),'DATA ENTRY'!C345,"")))</f>
        <v/>
      </c>
      <c r="DG346" s="4" t="str">
        <f>IF('DATA ENTRY'!CK345="","",IF('DATA ENTRY'!I345="","",IF(AND($DF$4='DATA ENTRY'!D345),'DATA ENTRY'!I345,"")))</f>
        <v/>
      </c>
      <c r="DH346" s="4" t="str">
        <f>IF('DATA ENTRY'!CK345="","",IF('DATA ENTRY'!CK345="","",IF(AND($DF$4='DATA ENTRY'!D345),'DATA ENTRY'!CK345,"")))</f>
        <v/>
      </c>
      <c r="DI346" s="3" t="str">
        <f>IF('DATA ENTRY'!CK345="","",IF('DATA ENTRY'!N345="","",IF(AND($DF$4='DATA ENTRY'!D345),'DATA ENTRY'!N345,"")))</f>
        <v/>
      </c>
      <c r="DJ346" s="107" t="str">
        <f>IF('DATA ENTRY'!CK345="","",IF('DATA ENTRY'!O345="","",IF(AND($DF$4='DATA ENTRY'!D345),'DATA ENTRY'!O345,"")))</f>
        <v/>
      </c>
      <c r="DK346" s="3" t="str">
        <f>IF('DATA ENTRY'!CK345="","",IF('DATA ENTRY'!P345="","",IF(AND($DF$4='DATA ENTRY'!D345),'DATA ENTRY'!P345,"")))</f>
        <v/>
      </c>
      <c r="DL346" s="107" t="str">
        <f>IF('DATA ENTRY'!CK345="","",IF('DATA ENTRY'!Q345="","",IF(AND($DF$4='DATA ENTRY'!D345),'DATA ENTRY'!Q345,"")))</f>
        <v/>
      </c>
      <c r="DM346" s="3" t="str">
        <f>IF('DATA ENTRY'!CK345="","",IF('DATA ENTRY'!R345="","",IF(AND($DF$4='DATA ENTRY'!D345),'DATA ENTRY'!R345,"")))</f>
        <v/>
      </c>
      <c r="DN346" s="107" t="str">
        <f>IF('DATA ENTRY'!CK345="","",IF('DATA ENTRY'!S345="","",IF(AND($DF$4='DATA ENTRY'!D345),'DATA ENTRY'!S345,"")))</f>
        <v/>
      </c>
      <c r="DO346" s="3" t="str">
        <f>IF('DATA ENTRY'!CK345="","",IF('DATA ENTRY'!E345="","",IF(AND($DF$4='DATA ENTRY'!D345),'DATA ENTRY'!E345,"")))</f>
        <v/>
      </c>
      <c r="DP346" s="3" t="str">
        <f>IF('DATA ENTRY'!CK345="","",IF('DATA ENTRY'!D345="","",IF(AND($DF$4='DATA ENTRY'!D345),'DATA ENTRY'!D345,"")))</f>
        <v/>
      </c>
      <c r="DQ346" s="3" t="str">
        <f>IF('DATA ENTRY'!CK345="","",IF('DATA ENTRY'!W345="","",IF(AND($DF$4='DATA ENTRY'!D345),'DATA ENTRY'!W345,"")))</f>
        <v/>
      </c>
      <c r="DR346" s="3" t="str">
        <f>IF('DATA ENTRY'!CK345="","",IF('DATA ENTRY'!X345="","",IF(AND($DF$4='DATA ENTRY'!D345),'DATA ENTRY'!X345,"")))</f>
        <v/>
      </c>
      <c r="DS346" s="108" t="str">
        <f t="shared" si="91"/>
        <v/>
      </c>
      <c r="DT346" s="108" t="str">
        <f>IF('DATA ENTRY'!CK345="","",IF('DATA ENTRY'!D345="","",IF(AND($DF$4='DATA ENTRY'!D345),'DATA ENTRY'!G345,"")))</f>
        <v/>
      </c>
      <c r="DY346">
        <f t="shared" si="92"/>
        <v>0</v>
      </c>
      <c r="EB346" t="str">
        <f t="shared" si="93"/>
        <v/>
      </c>
      <c r="EC346" t="str">
        <f t="shared" si="94"/>
        <v/>
      </c>
      <c r="ED346" s="224">
        <v>340</v>
      </c>
      <c r="EE346" s="3" t="str">
        <f>IF('DATA ENTRY'!CK345="","",IF('DATA ENTRY'!B345="","",IF(AND($EF$4='DATA ENTRY'!G345,$EH$4='DATA ENTRY'!F345),'DATA ENTRY'!B345,"")))</f>
        <v/>
      </c>
      <c r="EF346" s="3" t="str">
        <f>IF('DATA ENTRY'!CK345="","",IF('DATA ENTRY'!C345="","",IF(AND($EF$4='DATA ENTRY'!G345,$EH$4='DATA ENTRY'!F345),'DATA ENTRY'!C345,"")))</f>
        <v/>
      </c>
      <c r="EG346" s="4" t="str">
        <f>IF('DATA ENTRY'!CK345="","",IF('DATA ENTRY'!I345="","",IF(AND($EF$4='DATA ENTRY'!G345,$EH$4='DATA ENTRY'!F345),'DATA ENTRY'!I345,"")))</f>
        <v/>
      </c>
      <c r="EH346" s="4" t="str">
        <f>IF('DATA ENTRY'!CK345="","",IF('DATA ENTRY'!CK345="","",IF(AND($EF$4='DATA ENTRY'!G345,$EH$4='DATA ENTRY'!F345),'DATA ENTRY'!CK345,"")))</f>
        <v/>
      </c>
      <c r="EI346" s="3" t="str">
        <f>IF('DATA ENTRY'!CK345="","",IF('DATA ENTRY'!N345="","",IF(AND($EF$4='DATA ENTRY'!G345,$EH$4='DATA ENTRY'!F345),'DATA ENTRY'!N345,"")))</f>
        <v/>
      </c>
      <c r="EJ346" s="107" t="str">
        <f>IF('DATA ENTRY'!CK345="","",IF('DATA ENTRY'!O345="","",IF(AND($EF$4='DATA ENTRY'!G345,$EH$4='DATA ENTRY'!F345),'DATA ENTRY'!O345,"")))</f>
        <v/>
      </c>
      <c r="EK346" s="3" t="str">
        <f>IF('DATA ENTRY'!CK345="","",IF('DATA ENTRY'!P345="","",IF(AND($EF$4='DATA ENTRY'!G345,$EH$4='DATA ENTRY'!F345),'DATA ENTRY'!P345,"")))</f>
        <v/>
      </c>
      <c r="EL346" s="107" t="str">
        <f>IF('DATA ENTRY'!CK345="","",IF('DATA ENTRY'!Q345="","",IF(AND($EF$4='DATA ENTRY'!G345,$EH$4='DATA ENTRY'!F345),'DATA ENTRY'!Q345,"")))</f>
        <v/>
      </c>
      <c r="EM346" s="3" t="str">
        <f>IF('DATA ENTRY'!CK345="","",IF('DATA ENTRY'!R345="","",IF(AND($EF$4='DATA ENTRY'!G345,$EH$4='DATA ENTRY'!F345),'DATA ENTRY'!R345,"")))</f>
        <v/>
      </c>
      <c r="EN346" s="107" t="str">
        <f>IF('DATA ENTRY'!CK345="","",IF('DATA ENTRY'!S345="","",IF(AND($EF$4='DATA ENTRY'!G345,$EH$4='DATA ENTRY'!F345),'DATA ENTRY'!S345,"")))</f>
        <v/>
      </c>
      <c r="EO346" s="3" t="str">
        <f>IF('DATA ENTRY'!CK345="","",IF('DATA ENTRY'!E345="","",IF(AND($EF$4='DATA ENTRY'!G345,$EH$4='DATA ENTRY'!F345),'DATA ENTRY'!E345,"")))</f>
        <v/>
      </c>
      <c r="EP346" s="3" t="str">
        <f>IF('DATA ENTRY'!CK345="","",IF('DATA ENTRY'!D345="","",IF(AND($EF$4='DATA ENTRY'!G345,$EH$4='DATA ENTRY'!F345),'DATA ENTRY'!D345,"")))</f>
        <v/>
      </c>
      <c r="EQ346" s="3" t="str">
        <f>IF('DATA ENTRY'!CK345="","",IF('DATA ENTRY'!W345="","",IF(AND($EF$4='DATA ENTRY'!G345,$EH$4='DATA ENTRY'!F345),'DATA ENTRY'!W345,"")))</f>
        <v/>
      </c>
      <c r="ER346" s="3" t="str">
        <f>IF('DATA ENTRY'!CK345="","",IF('DATA ENTRY'!X345="","",IF(AND($EF$4='DATA ENTRY'!G345,$EH$4='DATA ENTRY'!F345),'DATA ENTRY'!X345,"")))</f>
        <v/>
      </c>
      <c r="ES346" s="108" t="str">
        <f t="shared" si="95"/>
        <v/>
      </c>
      <c r="ET346" s="108" t="str">
        <f>IF('DATA ENTRY'!CK345="","",IF('DATA ENTRY'!D345="","",IF(AND($EF$4='DATA ENTRY'!G345,$EH$4='DATA ENTRY'!F345),'DATA ENTRY'!G345,"")))</f>
        <v/>
      </c>
      <c r="EY346">
        <f t="shared" si="96"/>
        <v>0</v>
      </c>
    </row>
    <row r="347" spans="1:155">
      <c r="A347" t="str">
        <f>IF(S347=0,"",1+(MAX($A$7:A346)))</f>
        <v/>
      </c>
      <c r="B347" s="224">
        <v>341</v>
      </c>
      <c r="C347" s="3" t="str">
        <f>IF('DATA ENTRY'!CK346="","",IF('DATA ENTRY'!B346="","",IF($D$4="All Post",'DATA ENTRY'!B346,IF(AND($D$4='DATA ENTRY'!CK346),'DATA ENTRY'!B346,""))))</f>
        <v/>
      </c>
      <c r="D347" s="3" t="str">
        <f>IF('DATA ENTRY'!CK346="","",IF('DATA ENTRY'!C346="","",IF($D$4="All Post",'DATA ENTRY'!C346,IF(AND($D$4='DATA ENTRY'!CK346),'DATA ENTRY'!C346,""))))</f>
        <v/>
      </c>
      <c r="E347" s="4" t="str">
        <f>IF('DATA ENTRY'!CK346="","",IF('DATA ENTRY'!I346="","",IF($D$4="All Post",'DATA ENTRY'!I346,IF(AND($D$4='DATA ENTRY'!CK346),'DATA ENTRY'!I346,""))))</f>
        <v/>
      </c>
      <c r="F347" s="4" t="str">
        <f>IF('DATA ENTRY'!CK346="","",IF('DATA ENTRY'!CK346="","",IF($D$4="All Post",'DATA ENTRY'!CK346,IF(AND($D$4='DATA ENTRY'!CK346),'DATA ENTRY'!CK346,""))))</f>
        <v/>
      </c>
      <c r="G347" s="3" t="str">
        <f>IF('DATA ENTRY'!CK346="","",IF('DATA ENTRY'!N346="","",IF($D$4="All Post",'DATA ENTRY'!N346,IF(AND($D$4='DATA ENTRY'!CK346),'DATA ENTRY'!N346,""))))</f>
        <v/>
      </c>
      <c r="H347" s="107" t="str">
        <f>IF('DATA ENTRY'!CK346="","",IF('DATA ENTRY'!O346="","",IF($D$4="All Post",'DATA ENTRY'!O346,IF(AND($D$4='DATA ENTRY'!CK346),'DATA ENTRY'!O346,""))))</f>
        <v/>
      </c>
      <c r="I347" s="3" t="str">
        <f>IF('DATA ENTRY'!CK346="","",IF('DATA ENTRY'!P346="","",IF($D$4="All Post",'DATA ENTRY'!P346,IF(AND($D$4='DATA ENTRY'!CK346),'DATA ENTRY'!P346,""))))</f>
        <v/>
      </c>
      <c r="J347" s="107" t="str">
        <f>IF('DATA ENTRY'!CK346="","",IF('DATA ENTRY'!Q346="","",IF($D$4="All Post",'DATA ENTRY'!Q346,IF(AND($D$4='DATA ENTRY'!CK346),'DATA ENTRY'!Q346,""))))</f>
        <v/>
      </c>
      <c r="K347" s="3" t="str">
        <f>IF('DATA ENTRY'!CK346="","",IF('DATA ENTRY'!R346="","",IF($D$4="All Post",'DATA ENTRY'!R346,IF(AND($D$4='DATA ENTRY'!CK346),'DATA ENTRY'!R346,""))))</f>
        <v/>
      </c>
      <c r="L347" s="3" t="str">
        <f>IF('DATA ENTRY'!CK346="","",IF('DATA ENTRY'!S346="","",IF($D$4="All Post",'DATA ENTRY'!S346,IF(AND($D$4='DATA ENTRY'!CK346),'DATA ENTRY'!S346,""))))</f>
        <v/>
      </c>
      <c r="M347" s="3" t="str">
        <f>IF('DATA ENTRY'!CK346="","",IF('DATA ENTRY'!E346="","",IF($D$4="All Post",'DATA ENTRY'!E346,IF(AND($D$4='DATA ENTRY'!CK346),'DATA ENTRY'!E346,""))))</f>
        <v/>
      </c>
      <c r="N347" s="3" t="str">
        <f>IF('DATA ENTRY'!CK346="","",IF('DATA ENTRY'!W346="","",IF($D$4="All Post",'DATA ENTRY'!W346,IF(AND($D$4='DATA ENTRY'!CK346),'DATA ENTRY'!W346,""))))</f>
        <v/>
      </c>
      <c r="O347" s="3" t="str">
        <f>IF('DATA ENTRY'!CK346="","",IF('DATA ENTRY'!X346="","",IF($D$4="All Post",'DATA ENTRY'!X346,IF(AND($D$4='DATA ENTRY'!CK346),'DATA ENTRY'!X346,""))))</f>
        <v/>
      </c>
      <c r="P347" s="3" t="str">
        <f>IF('DATA ENTRY'!CK346="","",IF('DATA ENTRY'!G346="","",IF($D$4="All Post",'DATA ENTRY'!G346,IF(AND($D$4='DATA ENTRY'!CK346),'DATA ENTRY'!G346,""))))</f>
        <v/>
      </c>
      <c r="S347">
        <f t="shared" si="83"/>
        <v>0</v>
      </c>
      <c r="T347" t="str">
        <f t="shared" si="84"/>
        <v/>
      </c>
      <c r="BZ347" t="str">
        <f t="shared" si="85"/>
        <v/>
      </c>
      <c r="CA347" t="str">
        <f t="shared" si="86"/>
        <v/>
      </c>
      <c r="CB347" s="224">
        <v>341</v>
      </c>
      <c r="CC347" s="3" t="str">
        <f>IF('DATA ENTRY'!CK346="","",IF('DATA ENTRY'!B346="","",IF(AND($CD$4='DATA ENTRY'!CK346,$CG$4='DATA ENTRY'!D346),'DATA ENTRY'!B346,"")))</f>
        <v/>
      </c>
      <c r="CD347" s="3" t="str">
        <f>IF('DATA ENTRY'!CK346="","",IF('DATA ENTRY'!C346="","",IF(AND($CD$4='DATA ENTRY'!CK346,$CG$4='DATA ENTRY'!D346),'DATA ENTRY'!C346,"")))</f>
        <v/>
      </c>
      <c r="CE347" s="4" t="str">
        <f>IF('DATA ENTRY'!CK346="","",IF('DATA ENTRY'!I346="","",IF(AND($CD$4='DATA ENTRY'!CK346,$CG$4='DATA ENTRY'!D346),'DATA ENTRY'!I346,"")))</f>
        <v/>
      </c>
      <c r="CF347" s="4" t="str">
        <f>IF('DATA ENTRY'!CK346="","",IF('DATA ENTRY'!CK346="","",IF(AND($CD$4='DATA ENTRY'!CK346,$CG$4='DATA ENTRY'!D346),'DATA ENTRY'!CK346,"")))</f>
        <v/>
      </c>
      <c r="CG347" s="3" t="str">
        <f>IF('DATA ENTRY'!CK346="","",IF('DATA ENTRY'!N346="","",IF(AND($CD$4='DATA ENTRY'!CK346,$CG$4='DATA ENTRY'!D346),'DATA ENTRY'!N346,"")))</f>
        <v/>
      </c>
      <c r="CH347" s="107" t="str">
        <f>IF('DATA ENTRY'!CK346="","",IF('DATA ENTRY'!O346="","",IF(AND($CD$4='DATA ENTRY'!CK346,$CG$4='DATA ENTRY'!D346),'DATA ENTRY'!O346,"")))</f>
        <v/>
      </c>
      <c r="CI347" s="3" t="str">
        <f>IF('DATA ENTRY'!CK346="","",IF('DATA ENTRY'!P346="","",IF(AND($CD$4='DATA ENTRY'!CK346,$CG$4='DATA ENTRY'!D346),'DATA ENTRY'!P346,"")))</f>
        <v/>
      </c>
      <c r="CJ347" s="107" t="str">
        <f>IF('DATA ENTRY'!CK346="","",IF('DATA ENTRY'!Q346="","",IF(AND($CD$4='DATA ENTRY'!CK346,$CG$4='DATA ENTRY'!D346),'DATA ENTRY'!Q346,"")))</f>
        <v/>
      </c>
      <c r="CK347" s="3" t="str">
        <f>IF('DATA ENTRY'!CK346="","",IF('DATA ENTRY'!R346="","",IF(AND($CD$4='DATA ENTRY'!CK346,$CG$4='DATA ENTRY'!D346),'DATA ENTRY'!R346,"")))</f>
        <v/>
      </c>
      <c r="CL347" s="3" t="str">
        <f>IF('DATA ENTRY'!CK346="","",IF('DATA ENTRY'!S346="","",IF(AND($CD$4='DATA ENTRY'!CK346,$CG$4='DATA ENTRY'!D346),'DATA ENTRY'!S346,"")))</f>
        <v/>
      </c>
      <c r="CM347" s="3" t="str">
        <f>IF('DATA ENTRY'!CK346="","",IF('DATA ENTRY'!E346="","",IF(AND($CD$4='DATA ENTRY'!CK346,$CG$4='DATA ENTRY'!D346),'DATA ENTRY'!E346,"")))</f>
        <v/>
      </c>
      <c r="CN347" s="3" t="str">
        <f>IF('DATA ENTRY'!CK346="","",IF('DATA ENTRY'!W346="","",IF(AND($CD$4='DATA ENTRY'!CK346,$CG$4='DATA ENTRY'!D346),'DATA ENTRY'!W346,"")))</f>
        <v/>
      </c>
      <c r="CO347" s="3" t="str">
        <f>IF('DATA ENTRY'!CK346="","",IF('DATA ENTRY'!X346="","",IF(AND($CD$4='DATA ENTRY'!CK346,$CG$4='DATA ENTRY'!D346),'DATA ENTRY'!X346,"")))</f>
        <v/>
      </c>
      <c r="CP347" s="108" t="str">
        <f t="shared" si="87"/>
        <v/>
      </c>
      <c r="CQ347" s="108" t="str">
        <f>IF('DATA ENTRY'!CK346="","",IF('DATA ENTRY'!G346="","",IF(AND($CD$4='DATA ENTRY'!CK346,$CG$4='DATA ENTRY'!D346),'DATA ENTRY'!G346,"")))</f>
        <v/>
      </c>
      <c r="CR347" s="230" t="str">
        <f>IF('DATA ENTRY'!CK346="","",IF('DATA ENTRY'!D346="","",IF(AND($CD$4='DATA ENTRY'!CK346,$CG$4='DATA ENTRY'!D346),'DATA ENTRY'!D346,"")))</f>
        <v/>
      </c>
      <c r="CS347">
        <f t="shared" si="88"/>
        <v>0</v>
      </c>
      <c r="CT347">
        <f t="shared" si="89"/>
        <v>0</v>
      </c>
      <c r="CV347" s="139"/>
      <c r="CX347">
        <f t="shared" si="90"/>
        <v>0</v>
      </c>
      <c r="DB347" t="str">
        <f t="shared" si="97"/>
        <v/>
      </c>
      <c r="DC347" t="str">
        <f t="shared" si="98"/>
        <v/>
      </c>
      <c r="DD347" s="224">
        <v>341</v>
      </c>
      <c r="DE347" s="3" t="str">
        <f>IF('DATA ENTRY'!CK346="","",IF('DATA ENTRY'!B346="","",IF(AND($DF$4='DATA ENTRY'!D346),'DATA ENTRY'!B346,"")))</f>
        <v/>
      </c>
      <c r="DF347" s="3" t="str">
        <f>IF('DATA ENTRY'!CK346="","",IF('DATA ENTRY'!C346="","",IF(AND($DF$4='DATA ENTRY'!D346),'DATA ENTRY'!C346,"")))</f>
        <v/>
      </c>
      <c r="DG347" s="4" t="str">
        <f>IF('DATA ENTRY'!CK346="","",IF('DATA ENTRY'!I346="","",IF(AND($DF$4='DATA ENTRY'!D346),'DATA ENTRY'!I346,"")))</f>
        <v/>
      </c>
      <c r="DH347" s="4" t="str">
        <f>IF('DATA ENTRY'!CK346="","",IF('DATA ENTRY'!CK346="","",IF(AND($DF$4='DATA ENTRY'!D346),'DATA ENTRY'!CK346,"")))</f>
        <v/>
      </c>
      <c r="DI347" s="3" t="str">
        <f>IF('DATA ENTRY'!CK346="","",IF('DATA ENTRY'!N346="","",IF(AND($DF$4='DATA ENTRY'!D346),'DATA ENTRY'!N346,"")))</f>
        <v/>
      </c>
      <c r="DJ347" s="107" t="str">
        <f>IF('DATA ENTRY'!CK346="","",IF('DATA ENTRY'!O346="","",IF(AND($DF$4='DATA ENTRY'!D346),'DATA ENTRY'!O346,"")))</f>
        <v/>
      </c>
      <c r="DK347" s="3" t="str">
        <f>IF('DATA ENTRY'!CK346="","",IF('DATA ENTRY'!P346="","",IF(AND($DF$4='DATA ENTRY'!D346),'DATA ENTRY'!P346,"")))</f>
        <v/>
      </c>
      <c r="DL347" s="107" t="str">
        <f>IF('DATA ENTRY'!CK346="","",IF('DATA ENTRY'!Q346="","",IF(AND($DF$4='DATA ENTRY'!D346),'DATA ENTRY'!Q346,"")))</f>
        <v/>
      </c>
      <c r="DM347" s="3" t="str">
        <f>IF('DATA ENTRY'!CK346="","",IF('DATA ENTRY'!R346="","",IF(AND($DF$4='DATA ENTRY'!D346),'DATA ENTRY'!R346,"")))</f>
        <v/>
      </c>
      <c r="DN347" s="107" t="str">
        <f>IF('DATA ENTRY'!CK346="","",IF('DATA ENTRY'!S346="","",IF(AND($DF$4='DATA ENTRY'!D346),'DATA ENTRY'!S346,"")))</f>
        <v/>
      </c>
      <c r="DO347" s="3" t="str">
        <f>IF('DATA ENTRY'!CK346="","",IF('DATA ENTRY'!E346="","",IF(AND($DF$4='DATA ENTRY'!D346),'DATA ENTRY'!E346,"")))</f>
        <v/>
      </c>
      <c r="DP347" s="3" t="str">
        <f>IF('DATA ENTRY'!CK346="","",IF('DATA ENTRY'!D346="","",IF(AND($DF$4='DATA ENTRY'!D346),'DATA ENTRY'!D346,"")))</f>
        <v/>
      </c>
      <c r="DQ347" s="3" t="str">
        <f>IF('DATA ENTRY'!CK346="","",IF('DATA ENTRY'!W346="","",IF(AND($DF$4='DATA ENTRY'!D346),'DATA ENTRY'!W346,"")))</f>
        <v/>
      </c>
      <c r="DR347" s="3" t="str">
        <f>IF('DATA ENTRY'!CK346="","",IF('DATA ENTRY'!X346="","",IF(AND($DF$4='DATA ENTRY'!D346),'DATA ENTRY'!X346,"")))</f>
        <v/>
      </c>
      <c r="DS347" s="108" t="str">
        <f t="shared" si="91"/>
        <v/>
      </c>
      <c r="DT347" s="108" t="str">
        <f>IF('DATA ENTRY'!CK346="","",IF('DATA ENTRY'!D346="","",IF(AND($DF$4='DATA ENTRY'!D346),'DATA ENTRY'!G346,"")))</f>
        <v/>
      </c>
      <c r="DY347">
        <f t="shared" si="92"/>
        <v>0</v>
      </c>
      <c r="EB347" t="str">
        <f t="shared" si="93"/>
        <v/>
      </c>
      <c r="EC347" t="str">
        <f t="shared" si="94"/>
        <v/>
      </c>
      <c r="ED347" s="224">
        <v>341</v>
      </c>
      <c r="EE347" s="3" t="str">
        <f>IF('DATA ENTRY'!CK346="","",IF('DATA ENTRY'!B346="","",IF(AND($EF$4='DATA ENTRY'!G346,$EH$4='DATA ENTRY'!F346),'DATA ENTRY'!B346,"")))</f>
        <v/>
      </c>
      <c r="EF347" s="3" t="str">
        <f>IF('DATA ENTRY'!CK346="","",IF('DATA ENTRY'!C346="","",IF(AND($EF$4='DATA ENTRY'!G346,$EH$4='DATA ENTRY'!F346),'DATA ENTRY'!C346,"")))</f>
        <v/>
      </c>
      <c r="EG347" s="4" t="str">
        <f>IF('DATA ENTRY'!CK346="","",IF('DATA ENTRY'!I346="","",IF(AND($EF$4='DATA ENTRY'!G346,$EH$4='DATA ENTRY'!F346),'DATA ENTRY'!I346,"")))</f>
        <v/>
      </c>
      <c r="EH347" s="4" t="str">
        <f>IF('DATA ENTRY'!CK346="","",IF('DATA ENTRY'!CK346="","",IF(AND($EF$4='DATA ENTRY'!G346,$EH$4='DATA ENTRY'!F346),'DATA ENTRY'!CK346,"")))</f>
        <v/>
      </c>
      <c r="EI347" s="3" t="str">
        <f>IF('DATA ENTRY'!CK346="","",IF('DATA ENTRY'!N346="","",IF(AND($EF$4='DATA ENTRY'!G346,$EH$4='DATA ENTRY'!F346),'DATA ENTRY'!N346,"")))</f>
        <v/>
      </c>
      <c r="EJ347" s="107" t="str">
        <f>IF('DATA ENTRY'!CK346="","",IF('DATA ENTRY'!O346="","",IF(AND($EF$4='DATA ENTRY'!G346,$EH$4='DATA ENTRY'!F346),'DATA ENTRY'!O346,"")))</f>
        <v/>
      </c>
      <c r="EK347" s="3" t="str">
        <f>IF('DATA ENTRY'!CK346="","",IF('DATA ENTRY'!P346="","",IF(AND($EF$4='DATA ENTRY'!G346,$EH$4='DATA ENTRY'!F346),'DATA ENTRY'!P346,"")))</f>
        <v/>
      </c>
      <c r="EL347" s="107" t="str">
        <f>IF('DATA ENTRY'!CK346="","",IF('DATA ENTRY'!Q346="","",IF(AND($EF$4='DATA ENTRY'!G346,$EH$4='DATA ENTRY'!F346),'DATA ENTRY'!Q346,"")))</f>
        <v/>
      </c>
      <c r="EM347" s="3" t="str">
        <f>IF('DATA ENTRY'!CK346="","",IF('DATA ENTRY'!R346="","",IF(AND($EF$4='DATA ENTRY'!G346,$EH$4='DATA ENTRY'!F346),'DATA ENTRY'!R346,"")))</f>
        <v/>
      </c>
      <c r="EN347" s="107" t="str">
        <f>IF('DATA ENTRY'!CK346="","",IF('DATA ENTRY'!S346="","",IF(AND($EF$4='DATA ENTRY'!G346,$EH$4='DATA ENTRY'!F346),'DATA ENTRY'!S346,"")))</f>
        <v/>
      </c>
      <c r="EO347" s="3" t="str">
        <f>IF('DATA ENTRY'!CK346="","",IF('DATA ENTRY'!E346="","",IF(AND($EF$4='DATA ENTRY'!G346,$EH$4='DATA ENTRY'!F346),'DATA ENTRY'!E346,"")))</f>
        <v/>
      </c>
      <c r="EP347" s="3" t="str">
        <f>IF('DATA ENTRY'!CK346="","",IF('DATA ENTRY'!D346="","",IF(AND($EF$4='DATA ENTRY'!G346,$EH$4='DATA ENTRY'!F346),'DATA ENTRY'!D346,"")))</f>
        <v/>
      </c>
      <c r="EQ347" s="3" t="str">
        <f>IF('DATA ENTRY'!CK346="","",IF('DATA ENTRY'!W346="","",IF(AND($EF$4='DATA ENTRY'!G346,$EH$4='DATA ENTRY'!F346),'DATA ENTRY'!W346,"")))</f>
        <v/>
      </c>
      <c r="ER347" s="3" t="str">
        <f>IF('DATA ENTRY'!CK346="","",IF('DATA ENTRY'!X346="","",IF(AND($EF$4='DATA ENTRY'!G346,$EH$4='DATA ENTRY'!F346),'DATA ENTRY'!X346,"")))</f>
        <v/>
      </c>
      <c r="ES347" s="108" t="str">
        <f t="shared" si="95"/>
        <v/>
      </c>
      <c r="ET347" s="108" t="str">
        <f>IF('DATA ENTRY'!CK346="","",IF('DATA ENTRY'!D346="","",IF(AND($EF$4='DATA ENTRY'!G346,$EH$4='DATA ENTRY'!F346),'DATA ENTRY'!G346,"")))</f>
        <v/>
      </c>
      <c r="EY347">
        <f t="shared" si="96"/>
        <v>0</v>
      </c>
    </row>
    <row r="348" spans="1:155">
      <c r="A348" t="str">
        <f>IF(S348=0,"",1+(MAX($A$7:A347)))</f>
        <v/>
      </c>
      <c r="B348" s="224">
        <v>342</v>
      </c>
      <c r="C348" s="3" t="str">
        <f>IF('DATA ENTRY'!CK347="","",IF('DATA ENTRY'!B347="","",IF($D$4="All Post",'DATA ENTRY'!B347,IF(AND($D$4='DATA ENTRY'!CK347),'DATA ENTRY'!B347,""))))</f>
        <v/>
      </c>
      <c r="D348" s="3" t="str">
        <f>IF('DATA ENTRY'!CK347="","",IF('DATA ENTRY'!C347="","",IF($D$4="All Post",'DATA ENTRY'!C347,IF(AND($D$4='DATA ENTRY'!CK347),'DATA ENTRY'!C347,""))))</f>
        <v/>
      </c>
      <c r="E348" s="4" t="str">
        <f>IF('DATA ENTRY'!CK347="","",IF('DATA ENTRY'!I347="","",IF($D$4="All Post",'DATA ENTRY'!I347,IF(AND($D$4='DATA ENTRY'!CK347),'DATA ENTRY'!I347,""))))</f>
        <v/>
      </c>
      <c r="F348" s="4" t="str">
        <f>IF('DATA ENTRY'!CK347="","",IF('DATA ENTRY'!CK347="","",IF($D$4="All Post",'DATA ENTRY'!CK347,IF(AND($D$4='DATA ENTRY'!CK347),'DATA ENTRY'!CK347,""))))</f>
        <v/>
      </c>
      <c r="G348" s="3" t="str">
        <f>IF('DATA ENTRY'!CK347="","",IF('DATA ENTRY'!N347="","",IF($D$4="All Post",'DATA ENTRY'!N347,IF(AND($D$4='DATA ENTRY'!CK347),'DATA ENTRY'!N347,""))))</f>
        <v/>
      </c>
      <c r="H348" s="107" t="str">
        <f>IF('DATA ENTRY'!CK347="","",IF('DATA ENTRY'!O347="","",IF($D$4="All Post",'DATA ENTRY'!O347,IF(AND($D$4='DATA ENTRY'!CK347),'DATA ENTRY'!O347,""))))</f>
        <v/>
      </c>
      <c r="I348" s="3" t="str">
        <f>IF('DATA ENTRY'!CK347="","",IF('DATA ENTRY'!P347="","",IF($D$4="All Post",'DATA ENTRY'!P347,IF(AND($D$4='DATA ENTRY'!CK347),'DATA ENTRY'!P347,""))))</f>
        <v/>
      </c>
      <c r="J348" s="107" t="str">
        <f>IF('DATA ENTRY'!CK347="","",IF('DATA ENTRY'!Q347="","",IF($D$4="All Post",'DATA ENTRY'!Q347,IF(AND($D$4='DATA ENTRY'!CK347),'DATA ENTRY'!Q347,""))))</f>
        <v/>
      </c>
      <c r="K348" s="3" t="str">
        <f>IF('DATA ENTRY'!CK347="","",IF('DATA ENTRY'!R347="","",IF($D$4="All Post",'DATA ENTRY'!R347,IF(AND($D$4='DATA ENTRY'!CK347),'DATA ENTRY'!R347,""))))</f>
        <v/>
      </c>
      <c r="L348" s="3" t="str">
        <f>IF('DATA ENTRY'!CK347="","",IF('DATA ENTRY'!S347="","",IF($D$4="All Post",'DATA ENTRY'!S347,IF(AND($D$4='DATA ENTRY'!CK347),'DATA ENTRY'!S347,""))))</f>
        <v/>
      </c>
      <c r="M348" s="3" t="str">
        <f>IF('DATA ENTRY'!CK347="","",IF('DATA ENTRY'!E347="","",IF($D$4="All Post",'DATA ENTRY'!E347,IF(AND($D$4='DATA ENTRY'!CK347),'DATA ENTRY'!E347,""))))</f>
        <v/>
      </c>
      <c r="N348" s="3" t="str">
        <f>IF('DATA ENTRY'!CK347="","",IF('DATA ENTRY'!W347="","",IF($D$4="All Post",'DATA ENTRY'!W347,IF(AND($D$4='DATA ENTRY'!CK347),'DATA ENTRY'!W347,""))))</f>
        <v/>
      </c>
      <c r="O348" s="3" t="str">
        <f>IF('DATA ENTRY'!CK347="","",IF('DATA ENTRY'!X347="","",IF($D$4="All Post",'DATA ENTRY'!X347,IF(AND($D$4='DATA ENTRY'!CK347),'DATA ENTRY'!X347,""))))</f>
        <v/>
      </c>
      <c r="P348" s="3" t="str">
        <f>IF('DATA ENTRY'!CK347="","",IF('DATA ENTRY'!G347="","",IF($D$4="All Post",'DATA ENTRY'!G347,IF(AND($D$4='DATA ENTRY'!CK347),'DATA ENTRY'!G347,""))))</f>
        <v/>
      </c>
      <c r="S348">
        <f t="shared" si="83"/>
        <v>0</v>
      </c>
      <c r="T348" t="str">
        <f t="shared" si="84"/>
        <v/>
      </c>
      <c r="BZ348" t="str">
        <f t="shared" si="85"/>
        <v/>
      </c>
      <c r="CA348" t="str">
        <f t="shared" si="86"/>
        <v/>
      </c>
      <c r="CB348" s="224">
        <v>342</v>
      </c>
      <c r="CC348" s="3" t="str">
        <f>IF('DATA ENTRY'!CK347="","",IF('DATA ENTRY'!B347="","",IF(AND($CD$4='DATA ENTRY'!CK347,$CG$4='DATA ENTRY'!D347),'DATA ENTRY'!B347,"")))</f>
        <v/>
      </c>
      <c r="CD348" s="3" t="str">
        <f>IF('DATA ENTRY'!CK347="","",IF('DATA ENTRY'!C347="","",IF(AND($CD$4='DATA ENTRY'!CK347,$CG$4='DATA ENTRY'!D347),'DATA ENTRY'!C347,"")))</f>
        <v/>
      </c>
      <c r="CE348" s="4" t="str">
        <f>IF('DATA ENTRY'!CK347="","",IF('DATA ENTRY'!I347="","",IF(AND($CD$4='DATA ENTRY'!CK347,$CG$4='DATA ENTRY'!D347),'DATA ENTRY'!I347,"")))</f>
        <v/>
      </c>
      <c r="CF348" s="4" t="str">
        <f>IF('DATA ENTRY'!CK347="","",IF('DATA ENTRY'!CK347="","",IF(AND($CD$4='DATA ENTRY'!CK347,$CG$4='DATA ENTRY'!D347),'DATA ENTRY'!CK347,"")))</f>
        <v/>
      </c>
      <c r="CG348" s="3" t="str">
        <f>IF('DATA ENTRY'!CK347="","",IF('DATA ENTRY'!N347="","",IF(AND($CD$4='DATA ENTRY'!CK347,$CG$4='DATA ENTRY'!D347),'DATA ENTRY'!N347,"")))</f>
        <v/>
      </c>
      <c r="CH348" s="107" t="str">
        <f>IF('DATA ENTRY'!CK347="","",IF('DATA ENTRY'!O347="","",IF(AND($CD$4='DATA ENTRY'!CK347,$CG$4='DATA ENTRY'!D347),'DATA ENTRY'!O347,"")))</f>
        <v/>
      </c>
      <c r="CI348" s="3" t="str">
        <f>IF('DATA ENTRY'!CK347="","",IF('DATA ENTRY'!P347="","",IF(AND($CD$4='DATA ENTRY'!CK347,$CG$4='DATA ENTRY'!D347),'DATA ENTRY'!P347,"")))</f>
        <v/>
      </c>
      <c r="CJ348" s="107" t="str">
        <f>IF('DATA ENTRY'!CK347="","",IF('DATA ENTRY'!Q347="","",IF(AND($CD$4='DATA ENTRY'!CK347,$CG$4='DATA ENTRY'!D347),'DATA ENTRY'!Q347,"")))</f>
        <v/>
      </c>
      <c r="CK348" s="3" t="str">
        <f>IF('DATA ENTRY'!CK347="","",IF('DATA ENTRY'!R347="","",IF(AND($CD$4='DATA ENTRY'!CK347,$CG$4='DATA ENTRY'!D347),'DATA ENTRY'!R347,"")))</f>
        <v/>
      </c>
      <c r="CL348" s="3" t="str">
        <f>IF('DATA ENTRY'!CK347="","",IF('DATA ENTRY'!S347="","",IF(AND($CD$4='DATA ENTRY'!CK347,$CG$4='DATA ENTRY'!D347),'DATA ENTRY'!S347,"")))</f>
        <v/>
      </c>
      <c r="CM348" s="3" t="str">
        <f>IF('DATA ENTRY'!CK347="","",IF('DATA ENTRY'!E347="","",IF(AND($CD$4='DATA ENTRY'!CK347,$CG$4='DATA ENTRY'!D347),'DATA ENTRY'!E347,"")))</f>
        <v/>
      </c>
      <c r="CN348" s="3" t="str">
        <f>IF('DATA ENTRY'!CK347="","",IF('DATA ENTRY'!W347="","",IF(AND($CD$4='DATA ENTRY'!CK347,$CG$4='DATA ENTRY'!D347),'DATA ENTRY'!W347,"")))</f>
        <v/>
      </c>
      <c r="CO348" s="3" t="str">
        <f>IF('DATA ENTRY'!CK347="","",IF('DATA ENTRY'!X347="","",IF(AND($CD$4='DATA ENTRY'!CK347,$CG$4='DATA ENTRY'!D347),'DATA ENTRY'!X347,"")))</f>
        <v/>
      </c>
      <c r="CP348" s="108" t="str">
        <f t="shared" si="87"/>
        <v/>
      </c>
      <c r="CQ348" s="108" t="str">
        <f>IF('DATA ENTRY'!CK347="","",IF('DATA ENTRY'!G347="","",IF(AND($CD$4='DATA ENTRY'!CK347,$CG$4='DATA ENTRY'!D347),'DATA ENTRY'!G347,"")))</f>
        <v/>
      </c>
      <c r="CR348" s="230" t="str">
        <f>IF('DATA ENTRY'!CK347="","",IF('DATA ENTRY'!D347="","",IF(AND($CD$4='DATA ENTRY'!CK347,$CG$4='DATA ENTRY'!D347),'DATA ENTRY'!D347,"")))</f>
        <v/>
      </c>
      <c r="CS348">
        <f t="shared" si="88"/>
        <v>0</v>
      </c>
      <c r="CT348">
        <f t="shared" si="89"/>
        <v>0</v>
      </c>
      <c r="CV348" s="139"/>
      <c r="CX348">
        <f t="shared" si="90"/>
        <v>0</v>
      </c>
      <c r="DB348" t="str">
        <f t="shared" si="97"/>
        <v/>
      </c>
      <c r="DC348" t="str">
        <f t="shared" si="98"/>
        <v/>
      </c>
      <c r="DD348" s="224">
        <v>342</v>
      </c>
      <c r="DE348" s="3" t="str">
        <f>IF('DATA ENTRY'!CK347="","",IF('DATA ENTRY'!B347="","",IF(AND($DF$4='DATA ENTRY'!D347),'DATA ENTRY'!B347,"")))</f>
        <v/>
      </c>
      <c r="DF348" s="3" t="str">
        <f>IF('DATA ENTRY'!CK347="","",IF('DATA ENTRY'!C347="","",IF(AND($DF$4='DATA ENTRY'!D347),'DATA ENTRY'!C347,"")))</f>
        <v/>
      </c>
      <c r="DG348" s="4" t="str">
        <f>IF('DATA ENTRY'!CK347="","",IF('DATA ENTRY'!I347="","",IF(AND($DF$4='DATA ENTRY'!D347),'DATA ENTRY'!I347,"")))</f>
        <v/>
      </c>
      <c r="DH348" s="4" t="str">
        <f>IF('DATA ENTRY'!CK347="","",IF('DATA ENTRY'!CK347="","",IF(AND($DF$4='DATA ENTRY'!D347),'DATA ENTRY'!CK347,"")))</f>
        <v/>
      </c>
      <c r="DI348" s="3" t="str">
        <f>IF('DATA ENTRY'!CK347="","",IF('DATA ENTRY'!N347="","",IF(AND($DF$4='DATA ENTRY'!D347),'DATA ENTRY'!N347,"")))</f>
        <v/>
      </c>
      <c r="DJ348" s="107" t="str">
        <f>IF('DATA ENTRY'!CK347="","",IF('DATA ENTRY'!O347="","",IF(AND($DF$4='DATA ENTRY'!D347),'DATA ENTRY'!O347,"")))</f>
        <v/>
      </c>
      <c r="DK348" s="3" t="str">
        <f>IF('DATA ENTRY'!CK347="","",IF('DATA ENTRY'!P347="","",IF(AND($DF$4='DATA ENTRY'!D347),'DATA ENTRY'!P347,"")))</f>
        <v/>
      </c>
      <c r="DL348" s="107" t="str">
        <f>IF('DATA ENTRY'!CK347="","",IF('DATA ENTRY'!Q347="","",IF(AND($DF$4='DATA ENTRY'!D347),'DATA ENTRY'!Q347,"")))</f>
        <v/>
      </c>
      <c r="DM348" s="3" t="str">
        <f>IF('DATA ENTRY'!CK347="","",IF('DATA ENTRY'!R347="","",IF(AND($DF$4='DATA ENTRY'!D347),'DATA ENTRY'!R347,"")))</f>
        <v/>
      </c>
      <c r="DN348" s="107" t="str">
        <f>IF('DATA ENTRY'!CK347="","",IF('DATA ENTRY'!S347="","",IF(AND($DF$4='DATA ENTRY'!D347),'DATA ENTRY'!S347,"")))</f>
        <v/>
      </c>
      <c r="DO348" s="3" t="str">
        <f>IF('DATA ENTRY'!CK347="","",IF('DATA ENTRY'!E347="","",IF(AND($DF$4='DATA ENTRY'!D347),'DATA ENTRY'!E347,"")))</f>
        <v/>
      </c>
      <c r="DP348" s="3" t="str">
        <f>IF('DATA ENTRY'!CK347="","",IF('DATA ENTRY'!D347="","",IF(AND($DF$4='DATA ENTRY'!D347),'DATA ENTRY'!D347,"")))</f>
        <v/>
      </c>
      <c r="DQ348" s="3" t="str">
        <f>IF('DATA ENTRY'!CK347="","",IF('DATA ENTRY'!W347="","",IF(AND($DF$4='DATA ENTRY'!D347),'DATA ENTRY'!W347,"")))</f>
        <v/>
      </c>
      <c r="DR348" s="3" t="str">
        <f>IF('DATA ENTRY'!CK347="","",IF('DATA ENTRY'!X347="","",IF(AND($DF$4='DATA ENTRY'!D347),'DATA ENTRY'!X347,"")))</f>
        <v/>
      </c>
      <c r="DS348" s="108" t="str">
        <f t="shared" si="91"/>
        <v/>
      </c>
      <c r="DT348" s="108" t="str">
        <f>IF('DATA ENTRY'!CK347="","",IF('DATA ENTRY'!D347="","",IF(AND($DF$4='DATA ENTRY'!D347),'DATA ENTRY'!G347,"")))</f>
        <v/>
      </c>
      <c r="DY348">
        <f t="shared" si="92"/>
        <v>0</v>
      </c>
      <c r="EB348" t="str">
        <f t="shared" si="93"/>
        <v/>
      </c>
      <c r="EC348" t="str">
        <f t="shared" si="94"/>
        <v/>
      </c>
      <c r="ED348" s="224">
        <v>342</v>
      </c>
      <c r="EE348" s="3" t="str">
        <f>IF('DATA ENTRY'!CK347="","",IF('DATA ENTRY'!B347="","",IF(AND($EF$4='DATA ENTRY'!G347,$EH$4='DATA ENTRY'!F347),'DATA ENTRY'!B347,"")))</f>
        <v/>
      </c>
      <c r="EF348" s="3" t="str">
        <f>IF('DATA ENTRY'!CK347="","",IF('DATA ENTRY'!C347="","",IF(AND($EF$4='DATA ENTRY'!G347,$EH$4='DATA ENTRY'!F347),'DATA ENTRY'!C347,"")))</f>
        <v/>
      </c>
      <c r="EG348" s="4" t="str">
        <f>IF('DATA ENTRY'!CK347="","",IF('DATA ENTRY'!I347="","",IF(AND($EF$4='DATA ENTRY'!G347,$EH$4='DATA ENTRY'!F347),'DATA ENTRY'!I347,"")))</f>
        <v/>
      </c>
      <c r="EH348" s="4" t="str">
        <f>IF('DATA ENTRY'!CK347="","",IF('DATA ENTRY'!CK347="","",IF(AND($EF$4='DATA ENTRY'!G347,$EH$4='DATA ENTRY'!F347),'DATA ENTRY'!CK347,"")))</f>
        <v/>
      </c>
      <c r="EI348" s="3" t="str">
        <f>IF('DATA ENTRY'!CK347="","",IF('DATA ENTRY'!N347="","",IF(AND($EF$4='DATA ENTRY'!G347,$EH$4='DATA ENTRY'!F347),'DATA ENTRY'!N347,"")))</f>
        <v/>
      </c>
      <c r="EJ348" s="107" t="str">
        <f>IF('DATA ENTRY'!CK347="","",IF('DATA ENTRY'!O347="","",IF(AND($EF$4='DATA ENTRY'!G347,$EH$4='DATA ENTRY'!F347),'DATA ENTRY'!O347,"")))</f>
        <v/>
      </c>
      <c r="EK348" s="3" t="str">
        <f>IF('DATA ENTRY'!CK347="","",IF('DATA ENTRY'!P347="","",IF(AND($EF$4='DATA ENTRY'!G347,$EH$4='DATA ENTRY'!F347),'DATA ENTRY'!P347,"")))</f>
        <v/>
      </c>
      <c r="EL348" s="107" t="str">
        <f>IF('DATA ENTRY'!CK347="","",IF('DATA ENTRY'!Q347="","",IF(AND($EF$4='DATA ENTRY'!G347,$EH$4='DATA ENTRY'!F347),'DATA ENTRY'!Q347,"")))</f>
        <v/>
      </c>
      <c r="EM348" s="3" t="str">
        <f>IF('DATA ENTRY'!CK347="","",IF('DATA ENTRY'!R347="","",IF(AND($EF$4='DATA ENTRY'!G347,$EH$4='DATA ENTRY'!F347),'DATA ENTRY'!R347,"")))</f>
        <v/>
      </c>
      <c r="EN348" s="107" t="str">
        <f>IF('DATA ENTRY'!CK347="","",IF('DATA ENTRY'!S347="","",IF(AND($EF$4='DATA ENTRY'!G347,$EH$4='DATA ENTRY'!F347),'DATA ENTRY'!S347,"")))</f>
        <v/>
      </c>
      <c r="EO348" s="3" t="str">
        <f>IF('DATA ENTRY'!CK347="","",IF('DATA ENTRY'!E347="","",IF(AND($EF$4='DATA ENTRY'!G347,$EH$4='DATA ENTRY'!F347),'DATA ENTRY'!E347,"")))</f>
        <v/>
      </c>
      <c r="EP348" s="3" t="str">
        <f>IF('DATA ENTRY'!CK347="","",IF('DATA ENTRY'!D347="","",IF(AND($EF$4='DATA ENTRY'!G347,$EH$4='DATA ENTRY'!F347),'DATA ENTRY'!D347,"")))</f>
        <v/>
      </c>
      <c r="EQ348" s="3" t="str">
        <f>IF('DATA ENTRY'!CK347="","",IF('DATA ENTRY'!W347="","",IF(AND($EF$4='DATA ENTRY'!G347,$EH$4='DATA ENTRY'!F347),'DATA ENTRY'!W347,"")))</f>
        <v/>
      </c>
      <c r="ER348" s="3" t="str">
        <f>IF('DATA ENTRY'!CK347="","",IF('DATA ENTRY'!X347="","",IF(AND($EF$4='DATA ENTRY'!G347,$EH$4='DATA ENTRY'!F347),'DATA ENTRY'!X347,"")))</f>
        <v/>
      </c>
      <c r="ES348" s="108" t="str">
        <f t="shared" si="95"/>
        <v/>
      </c>
      <c r="ET348" s="108" t="str">
        <f>IF('DATA ENTRY'!CK347="","",IF('DATA ENTRY'!D347="","",IF(AND($EF$4='DATA ENTRY'!G347,$EH$4='DATA ENTRY'!F347),'DATA ENTRY'!G347,"")))</f>
        <v/>
      </c>
      <c r="EY348">
        <f t="shared" si="96"/>
        <v>0</v>
      </c>
    </row>
    <row r="349" spans="1:155">
      <c r="A349" t="str">
        <f>IF(S349=0,"",1+(MAX($A$7:A348)))</f>
        <v/>
      </c>
      <c r="B349" s="224">
        <v>343</v>
      </c>
      <c r="C349" s="3" t="str">
        <f>IF('DATA ENTRY'!CK348="","",IF('DATA ENTRY'!B348="","",IF($D$4="All Post",'DATA ENTRY'!B348,IF(AND($D$4='DATA ENTRY'!CK348),'DATA ENTRY'!B348,""))))</f>
        <v/>
      </c>
      <c r="D349" s="3" t="str">
        <f>IF('DATA ENTRY'!CK348="","",IF('DATA ENTRY'!C348="","",IF($D$4="All Post",'DATA ENTRY'!C348,IF(AND($D$4='DATA ENTRY'!CK348),'DATA ENTRY'!C348,""))))</f>
        <v/>
      </c>
      <c r="E349" s="4" t="str">
        <f>IF('DATA ENTRY'!CK348="","",IF('DATA ENTRY'!I348="","",IF($D$4="All Post",'DATA ENTRY'!I348,IF(AND($D$4='DATA ENTRY'!CK348),'DATA ENTRY'!I348,""))))</f>
        <v/>
      </c>
      <c r="F349" s="4" t="str">
        <f>IF('DATA ENTRY'!CK348="","",IF('DATA ENTRY'!CK348="","",IF($D$4="All Post",'DATA ENTRY'!CK348,IF(AND($D$4='DATA ENTRY'!CK348),'DATA ENTRY'!CK348,""))))</f>
        <v/>
      </c>
      <c r="G349" s="3" t="str">
        <f>IF('DATA ENTRY'!CK348="","",IF('DATA ENTRY'!N348="","",IF($D$4="All Post",'DATA ENTRY'!N348,IF(AND($D$4='DATA ENTRY'!CK348),'DATA ENTRY'!N348,""))))</f>
        <v/>
      </c>
      <c r="H349" s="107" t="str">
        <f>IF('DATA ENTRY'!CK348="","",IF('DATA ENTRY'!O348="","",IF($D$4="All Post",'DATA ENTRY'!O348,IF(AND($D$4='DATA ENTRY'!CK348),'DATA ENTRY'!O348,""))))</f>
        <v/>
      </c>
      <c r="I349" s="3" t="str">
        <f>IF('DATA ENTRY'!CK348="","",IF('DATA ENTRY'!P348="","",IF($D$4="All Post",'DATA ENTRY'!P348,IF(AND($D$4='DATA ENTRY'!CK348),'DATA ENTRY'!P348,""))))</f>
        <v/>
      </c>
      <c r="J349" s="107" t="str">
        <f>IF('DATA ENTRY'!CK348="","",IF('DATA ENTRY'!Q348="","",IF($D$4="All Post",'DATA ENTRY'!Q348,IF(AND($D$4='DATA ENTRY'!CK348),'DATA ENTRY'!Q348,""))))</f>
        <v/>
      </c>
      <c r="K349" s="3" t="str">
        <f>IF('DATA ENTRY'!CK348="","",IF('DATA ENTRY'!R348="","",IF($D$4="All Post",'DATA ENTRY'!R348,IF(AND($D$4='DATA ENTRY'!CK348),'DATA ENTRY'!R348,""))))</f>
        <v/>
      </c>
      <c r="L349" s="3" t="str">
        <f>IF('DATA ENTRY'!CK348="","",IF('DATA ENTRY'!S348="","",IF($D$4="All Post",'DATA ENTRY'!S348,IF(AND($D$4='DATA ENTRY'!CK348),'DATA ENTRY'!S348,""))))</f>
        <v/>
      </c>
      <c r="M349" s="3" t="str">
        <f>IF('DATA ENTRY'!CK348="","",IF('DATA ENTRY'!E348="","",IF($D$4="All Post",'DATA ENTRY'!E348,IF(AND($D$4='DATA ENTRY'!CK348),'DATA ENTRY'!E348,""))))</f>
        <v/>
      </c>
      <c r="N349" s="3" t="str">
        <f>IF('DATA ENTRY'!CK348="","",IF('DATA ENTRY'!W348="","",IF($D$4="All Post",'DATA ENTRY'!W348,IF(AND($D$4='DATA ENTRY'!CK348),'DATA ENTRY'!W348,""))))</f>
        <v/>
      </c>
      <c r="O349" s="3" t="str">
        <f>IF('DATA ENTRY'!CK348="","",IF('DATA ENTRY'!X348="","",IF($D$4="All Post",'DATA ENTRY'!X348,IF(AND($D$4='DATA ENTRY'!CK348),'DATA ENTRY'!X348,""))))</f>
        <v/>
      </c>
      <c r="P349" s="3" t="str">
        <f>IF('DATA ENTRY'!CK348="","",IF('DATA ENTRY'!G348="","",IF($D$4="All Post",'DATA ENTRY'!G348,IF(AND($D$4='DATA ENTRY'!CK348),'DATA ENTRY'!G348,""))))</f>
        <v/>
      </c>
      <c r="S349">
        <f t="shared" si="83"/>
        <v>0</v>
      </c>
      <c r="T349" t="str">
        <f t="shared" si="84"/>
        <v/>
      </c>
      <c r="BZ349" t="str">
        <f t="shared" si="85"/>
        <v/>
      </c>
      <c r="CA349" t="str">
        <f t="shared" si="86"/>
        <v/>
      </c>
      <c r="CB349" s="224">
        <v>343</v>
      </c>
      <c r="CC349" s="3" t="str">
        <f>IF('DATA ENTRY'!CK348="","",IF('DATA ENTRY'!B348="","",IF(AND($CD$4='DATA ENTRY'!CK348,$CG$4='DATA ENTRY'!D348),'DATA ENTRY'!B348,"")))</f>
        <v/>
      </c>
      <c r="CD349" s="3" t="str">
        <f>IF('DATA ENTRY'!CK348="","",IF('DATA ENTRY'!C348="","",IF(AND($CD$4='DATA ENTRY'!CK348,$CG$4='DATA ENTRY'!D348),'DATA ENTRY'!C348,"")))</f>
        <v/>
      </c>
      <c r="CE349" s="4" t="str">
        <f>IF('DATA ENTRY'!CK348="","",IF('DATA ENTRY'!I348="","",IF(AND($CD$4='DATA ENTRY'!CK348,$CG$4='DATA ENTRY'!D348),'DATA ENTRY'!I348,"")))</f>
        <v/>
      </c>
      <c r="CF349" s="4" t="str">
        <f>IF('DATA ENTRY'!CK348="","",IF('DATA ENTRY'!CK348="","",IF(AND($CD$4='DATA ENTRY'!CK348,$CG$4='DATA ENTRY'!D348),'DATA ENTRY'!CK348,"")))</f>
        <v/>
      </c>
      <c r="CG349" s="3" t="str">
        <f>IF('DATA ENTRY'!CK348="","",IF('DATA ENTRY'!N348="","",IF(AND($CD$4='DATA ENTRY'!CK348,$CG$4='DATA ENTRY'!D348),'DATA ENTRY'!N348,"")))</f>
        <v/>
      </c>
      <c r="CH349" s="107" t="str">
        <f>IF('DATA ENTRY'!CK348="","",IF('DATA ENTRY'!O348="","",IF(AND($CD$4='DATA ENTRY'!CK348,$CG$4='DATA ENTRY'!D348),'DATA ENTRY'!O348,"")))</f>
        <v/>
      </c>
      <c r="CI349" s="3" t="str">
        <f>IF('DATA ENTRY'!CK348="","",IF('DATA ENTRY'!P348="","",IF(AND($CD$4='DATA ENTRY'!CK348,$CG$4='DATA ENTRY'!D348),'DATA ENTRY'!P348,"")))</f>
        <v/>
      </c>
      <c r="CJ349" s="107" t="str">
        <f>IF('DATA ENTRY'!CK348="","",IF('DATA ENTRY'!Q348="","",IF(AND($CD$4='DATA ENTRY'!CK348,$CG$4='DATA ENTRY'!D348),'DATA ENTRY'!Q348,"")))</f>
        <v/>
      </c>
      <c r="CK349" s="3" t="str">
        <f>IF('DATA ENTRY'!CK348="","",IF('DATA ENTRY'!R348="","",IF(AND($CD$4='DATA ENTRY'!CK348,$CG$4='DATA ENTRY'!D348),'DATA ENTRY'!R348,"")))</f>
        <v/>
      </c>
      <c r="CL349" s="3" t="str">
        <f>IF('DATA ENTRY'!CK348="","",IF('DATA ENTRY'!S348="","",IF(AND($CD$4='DATA ENTRY'!CK348,$CG$4='DATA ENTRY'!D348),'DATA ENTRY'!S348,"")))</f>
        <v/>
      </c>
      <c r="CM349" s="3" t="str">
        <f>IF('DATA ENTRY'!CK348="","",IF('DATA ENTRY'!E348="","",IF(AND($CD$4='DATA ENTRY'!CK348,$CG$4='DATA ENTRY'!D348),'DATA ENTRY'!E348,"")))</f>
        <v/>
      </c>
      <c r="CN349" s="3" t="str">
        <f>IF('DATA ENTRY'!CK348="","",IF('DATA ENTRY'!W348="","",IF(AND($CD$4='DATA ENTRY'!CK348,$CG$4='DATA ENTRY'!D348),'DATA ENTRY'!W348,"")))</f>
        <v/>
      </c>
      <c r="CO349" s="3" t="str">
        <f>IF('DATA ENTRY'!CK348="","",IF('DATA ENTRY'!X348="","",IF(AND($CD$4='DATA ENTRY'!CK348,$CG$4='DATA ENTRY'!D348),'DATA ENTRY'!X348,"")))</f>
        <v/>
      </c>
      <c r="CP349" s="108" t="str">
        <f t="shared" si="87"/>
        <v/>
      </c>
      <c r="CQ349" s="108" t="str">
        <f>IF('DATA ENTRY'!CK348="","",IF('DATA ENTRY'!G348="","",IF(AND($CD$4='DATA ENTRY'!CK348,$CG$4='DATA ENTRY'!D348),'DATA ENTRY'!G348,"")))</f>
        <v/>
      </c>
      <c r="CR349" s="230" t="str">
        <f>IF('DATA ENTRY'!CK348="","",IF('DATA ENTRY'!D348="","",IF(AND($CD$4='DATA ENTRY'!CK348,$CG$4='DATA ENTRY'!D348),'DATA ENTRY'!D348,"")))</f>
        <v/>
      </c>
      <c r="CS349">
        <f t="shared" si="88"/>
        <v>0</v>
      </c>
      <c r="CT349">
        <f t="shared" si="89"/>
        <v>0</v>
      </c>
      <c r="CV349" s="139"/>
      <c r="CX349">
        <f t="shared" si="90"/>
        <v>0</v>
      </c>
      <c r="DB349" t="str">
        <f t="shared" si="97"/>
        <v/>
      </c>
      <c r="DC349" t="str">
        <f t="shared" si="98"/>
        <v/>
      </c>
      <c r="DD349" s="224">
        <v>343</v>
      </c>
      <c r="DE349" s="3" t="str">
        <f>IF('DATA ENTRY'!CK348="","",IF('DATA ENTRY'!B348="","",IF(AND($DF$4='DATA ENTRY'!D348),'DATA ENTRY'!B348,"")))</f>
        <v/>
      </c>
      <c r="DF349" s="3" t="str">
        <f>IF('DATA ENTRY'!CK348="","",IF('DATA ENTRY'!C348="","",IF(AND($DF$4='DATA ENTRY'!D348),'DATA ENTRY'!C348,"")))</f>
        <v/>
      </c>
      <c r="DG349" s="4" t="str">
        <f>IF('DATA ENTRY'!CK348="","",IF('DATA ENTRY'!I348="","",IF(AND($DF$4='DATA ENTRY'!D348),'DATA ENTRY'!I348,"")))</f>
        <v/>
      </c>
      <c r="DH349" s="4" t="str">
        <f>IF('DATA ENTRY'!CK348="","",IF('DATA ENTRY'!CK348="","",IF(AND($DF$4='DATA ENTRY'!D348),'DATA ENTRY'!CK348,"")))</f>
        <v/>
      </c>
      <c r="DI349" s="3" t="str">
        <f>IF('DATA ENTRY'!CK348="","",IF('DATA ENTRY'!N348="","",IF(AND($DF$4='DATA ENTRY'!D348),'DATA ENTRY'!N348,"")))</f>
        <v/>
      </c>
      <c r="DJ349" s="107" t="str">
        <f>IF('DATA ENTRY'!CK348="","",IF('DATA ENTRY'!O348="","",IF(AND($DF$4='DATA ENTRY'!D348),'DATA ENTRY'!O348,"")))</f>
        <v/>
      </c>
      <c r="DK349" s="3" t="str">
        <f>IF('DATA ENTRY'!CK348="","",IF('DATA ENTRY'!P348="","",IF(AND($DF$4='DATA ENTRY'!D348),'DATA ENTRY'!P348,"")))</f>
        <v/>
      </c>
      <c r="DL349" s="107" t="str">
        <f>IF('DATA ENTRY'!CK348="","",IF('DATA ENTRY'!Q348="","",IF(AND($DF$4='DATA ENTRY'!D348),'DATA ENTRY'!Q348,"")))</f>
        <v/>
      </c>
      <c r="DM349" s="3" t="str">
        <f>IF('DATA ENTRY'!CK348="","",IF('DATA ENTRY'!R348="","",IF(AND($DF$4='DATA ENTRY'!D348),'DATA ENTRY'!R348,"")))</f>
        <v/>
      </c>
      <c r="DN349" s="107" t="str">
        <f>IF('DATA ENTRY'!CK348="","",IF('DATA ENTRY'!S348="","",IF(AND($DF$4='DATA ENTRY'!D348),'DATA ENTRY'!S348,"")))</f>
        <v/>
      </c>
      <c r="DO349" s="3" t="str">
        <f>IF('DATA ENTRY'!CK348="","",IF('DATA ENTRY'!E348="","",IF(AND($DF$4='DATA ENTRY'!D348),'DATA ENTRY'!E348,"")))</f>
        <v/>
      </c>
      <c r="DP349" s="3" t="str">
        <f>IF('DATA ENTRY'!CK348="","",IF('DATA ENTRY'!D348="","",IF(AND($DF$4='DATA ENTRY'!D348),'DATA ENTRY'!D348,"")))</f>
        <v/>
      </c>
      <c r="DQ349" s="3" t="str">
        <f>IF('DATA ENTRY'!CK348="","",IF('DATA ENTRY'!W348="","",IF(AND($DF$4='DATA ENTRY'!D348),'DATA ENTRY'!W348,"")))</f>
        <v/>
      </c>
      <c r="DR349" s="3" t="str">
        <f>IF('DATA ENTRY'!CK348="","",IF('DATA ENTRY'!X348="","",IF(AND($DF$4='DATA ENTRY'!D348),'DATA ENTRY'!X348,"")))</f>
        <v/>
      </c>
      <c r="DS349" s="108" t="str">
        <f t="shared" si="91"/>
        <v/>
      </c>
      <c r="DT349" s="108" t="str">
        <f>IF('DATA ENTRY'!CK348="","",IF('DATA ENTRY'!D348="","",IF(AND($DF$4='DATA ENTRY'!D348),'DATA ENTRY'!G348,"")))</f>
        <v/>
      </c>
      <c r="DY349">
        <f t="shared" si="92"/>
        <v>0</v>
      </c>
      <c r="EB349" t="str">
        <f t="shared" si="93"/>
        <v/>
      </c>
      <c r="EC349" t="str">
        <f t="shared" si="94"/>
        <v/>
      </c>
      <c r="ED349" s="224">
        <v>343</v>
      </c>
      <c r="EE349" s="3" t="str">
        <f>IF('DATA ENTRY'!CK348="","",IF('DATA ENTRY'!B348="","",IF(AND($EF$4='DATA ENTRY'!G348,$EH$4='DATA ENTRY'!F348),'DATA ENTRY'!B348,"")))</f>
        <v/>
      </c>
      <c r="EF349" s="3" t="str">
        <f>IF('DATA ENTRY'!CK348="","",IF('DATA ENTRY'!C348="","",IF(AND($EF$4='DATA ENTRY'!G348,$EH$4='DATA ENTRY'!F348),'DATA ENTRY'!C348,"")))</f>
        <v/>
      </c>
      <c r="EG349" s="4" t="str">
        <f>IF('DATA ENTRY'!CK348="","",IF('DATA ENTRY'!I348="","",IF(AND($EF$4='DATA ENTRY'!G348,$EH$4='DATA ENTRY'!F348),'DATA ENTRY'!I348,"")))</f>
        <v/>
      </c>
      <c r="EH349" s="4" t="str">
        <f>IF('DATA ENTRY'!CK348="","",IF('DATA ENTRY'!CK348="","",IF(AND($EF$4='DATA ENTRY'!G348,$EH$4='DATA ENTRY'!F348),'DATA ENTRY'!CK348,"")))</f>
        <v/>
      </c>
      <c r="EI349" s="3" t="str">
        <f>IF('DATA ENTRY'!CK348="","",IF('DATA ENTRY'!N348="","",IF(AND($EF$4='DATA ENTRY'!G348,$EH$4='DATA ENTRY'!F348),'DATA ENTRY'!N348,"")))</f>
        <v/>
      </c>
      <c r="EJ349" s="107" t="str">
        <f>IF('DATA ENTRY'!CK348="","",IF('DATA ENTRY'!O348="","",IF(AND($EF$4='DATA ENTRY'!G348,$EH$4='DATA ENTRY'!F348),'DATA ENTRY'!O348,"")))</f>
        <v/>
      </c>
      <c r="EK349" s="3" t="str">
        <f>IF('DATA ENTRY'!CK348="","",IF('DATA ENTRY'!P348="","",IF(AND($EF$4='DATA ENTRY'!G348,$EH$4='DATA ENTRY'!F348),'DATA ENTRY'!P348,"")))</f>
        <v/>
      </c>
      <c r="EL349" s="107" t="str">
        <f>IF('DATA ENTRY'!CK348="","",IF('DATA ENTRY'!Q348="","",IF(AND($EF$4='DATA ENTRY'!G348,$EH$4='DATA ENTRY'!F348),'DATA ENTRY'!Q348,"")))</f>
        <v/>
      </c>
      <c r="EM349" s="3" t="str">
        <f>IF('DATA ENTRY'!CK348="","",IF('DATA ENTRY'!R348="","",IF(AND($EF$4='DATA ENTRY'!G348,$EH$4='DATA ENTRY'!F348),'DATA ENTRY'!R348,"")))</f>
        <v/>
      </c>
      <c r="EN349" s="107" t="str">
        <f>IF('DATA ENTRY'!CK348="","",IF('DATA ENTRY'!S348="","",IF(AND($EF$4='DATA ENTRY'!G348,$EH$4='DATA ENTRY'!F348),'DATA ENTRY'!S348,"")))</f>
        <v/>
      </c>
      <c r="EO349" s="3" t="str">
        <f>IF('DATA ENTRY'!CK348="","",IF('DATA ENTRY'!E348="","",IF(AND($EF$4='DATA ENTRY'!G348,$EH$4='DATA ENTRY'!F348),'DATA ENTRY'!E348,"")))</f>
        <v/>
      </c>
      <c r="EP349" s="3" t="str">
        <f>IF('DATA ENTRY'!CK348="","",IF('DATA ENTRY'!D348="","",IF(AND($EF$4='DATA ENTRY'!G348,$EH$4='DATA ENTRY'!F348),'DATA ENTRY'!D348,"")))</f>
        <v/>
      </c>
      <c r="EQ349" s="3" t="str">
        <f>IF('DATA ENTRY'!CK348="","",IF('DATA ENTRY'!W348="","",IF(AND($EF$4='DATA ENTRY'!G348,$EH$4='DATA ENTRY'!F348),'DATA ENTRY'!W348,"")))</f>
        <v/>
      </c>
      <c r="ER349" s="3" t="str">
        <f>IF('DATA ENTRY'!CK348="","",IF('DATA ENTRY'!X348="","",IF(AND($EF$4='DATA ENTRY'!G348,$EH$4='DATA ENTRY'!F348),'DATA ENTRY'!X348,"")))</f>
        <v/>
      </c>
      <c r="ES349" s="108" t="str">
        <f t="shared" si="95"/>
        <v/>
      </c>
      <c r="ET349" s="108" t="str">
        <f>IF('DATA ENTRY'!CK348="","",IF('DATA ENTRY'!D348="","",IF(AND($EF$4='DATA ENTRY'!G348,$EH$4='DATA ENTRY'!F348),'DATA ENTRY'!G348,"")))</f>
        <v/>
      </c>
      <c r="EY349">
        <f t="shared" si="96"/>
        <v>0</v>
      </c>
    </row>
    <row r="350" spans="1:155">
      <c r="A350" t="str">
        <f>IF(S350=0,"",1+(MAX($A$7:A349)))</f>
        <v/>
      </c>
      <c r="B350" s="224">
        <v>344</v>
      </c>
      <c r="C350" s="3" t="str">
        <f>IF('DATA ENTRY'!CK349="","",IF('DATA ENTRY'!B349="","",IF($D$4="All Post",'DATA ENTRY'!B349,IF(AND($D$4='DATA ENTRY'!CK349),'DATA ENTRY'!B349,""))))</f>
        <v/>
      </c>
      <c r="D350" s="3" t="str">
        <f>IF('DATA ENTRY'!CK349="","",IF('DATA ENTRY'!C349="","",IF($D$4="All Post",'DATA ENTRY'!C349,IF(AND($D$4='DATA ENTRY'!CK349),'DATA ENTRY'!C349,""))))</f>
        <v/>
      </c>
      <c r="E350" s="4" t="str">
        <f>IF('DATA ENTRY'!CK349="","",IF('DATA ENTRY'!I349="","",IF($D$4="All Post",'DATA ENTRY'!I349,IF(AND($D$4='DATA ENTRY'!CK349),'DATA ENTRY'!I349,""))))</f>
        <v/>
      </c>
      <c r="F350" s="4" t="str">
        <f>IF('DATA ENTRY'!CK349="","",IF('DATA ENTRY'!CK349="","",IF($D$4="All Post",'DATA ENTRY'!CK349,IF(AND($D$4='DATA ENTRY'!CK349),'DATA ENTRY'!CK349,""))))</f>
        <v/>
      </c>
      <c r="G350" s="3" t="str">
        <f>IF('DATA ENTRY'!CK349="","",IF('DATA ENTRY'!N349="","",IF($D$4="All Post",'DATA ENTRY'!N349,IF(AND($D$4='DATA ENTRY'!CK349),'DATA ENTRY'!N349,""))))</f>
        <v/>
      </c>
      <c r="H350" s="107" t="str">
        <f>IF('DATA ENTRY'!CK349="","",IF('DATA ENTRY'!O349="","",IF($D$4="All Post",'DATA ENTRY'!O349,IF(AND($D$4='DATA ENTRY'!CK349),'DATA ENTRY'!O349,""))))</f>
        <v/>
      </c>
      <c r="I350" s="3" t="str">
        <f>IF('DATA ENTRY'!CK349="","",IF('DATA ENTRY'!P349="","",IF($D$4="All Post",'DATA ENTRY'!P349,IF(AND($D$4='DATA ENTRY'!CK349),'DATA ENTRY'!P349,""))))</f>
        <v/>
      </c>
      <c r="J350" s="107" t="str">
        <f>IF('DATA ENTRY'!CK349="","",IF('DATA ENTRY'!Q349="","",IF($D$4="All Post",'DATA ENTRY'!Q349,IF(AND($D$4='DATA ENTRY'!CK349),'DATA ENTRY'!Q349,""))))</f>
        <v/>
      </c>
      <c r="K350" s="3" t="str">
        <f>IF('DATA ENTRY'!CK349="","",IF('DATA ENTRY'!R349="","",IF($D$4="All Post",'DATA ENTRY'!R349,IF(AND($D$4='DATA ENTRY'!CK349),'DATA ENTRY'!R349,""))))</f>
        <v/>
      </c>
      <c r="L350" s="3" t="str">
        <f>IF('DATA ENTRY'!CK349="","",IF('DATA ENTRY'!S349="","",IF($D$4="All Post",'DATA ENTRY'!S349,IF(AND($D$4='DATA ENTRY'!CK349),'DATA ENTRY'!S349,""))))</f>
        <v/>
      </c>
      <c r="M350" s="3" t="str">
        <f>IF('DATA ENTRY'!CK349="","",IF('DATA ENTRY'!E349="","",IF($D$4="All Post",'DATA ENTRY'!E349,IF(AND($D$4='DATA ENTRY'!CK349),'DATA ENTRY'!E349,""))))</f>
        <v/>
      </c>
      <c r="N350" s="3" t="str">
        <f>IF('DATA ENTRY'!CK349="","",IF('DATA ENTRY'!W349="","",IF($D$4="All Post",'DATA ENTRY'!W349,IF(AND($D$4='DATA ENTRY'!CK349),'DATA ENTRY'!W349,""))))</f>
        <v/>
      </c>
      <c r="O350" s="3" t="str">
        <f>IF('DATA ENTRY'!CK349="","",IF('DATA ENTRY'!X349="","",IF($D$4="All Post",'DATA ENTRY'!X349,IF(AND($D$4='DATA ENTRY'!CK349),'DATA ENTRY'!X349,""))))</f>
        <v/>
      </c>
      <c r="P350" s="3" t="str">
        <f>IF('DATA ENTRY'!CK349="","",IF('DATA ENTRY'!G349="","",IF($D$4="All Post",'DATA ENTRY'!G349,IF(AND($D$4='DATA ENTRY'!CK349),'DATA ENTRY'!G349,""))))</f>
        <v/>
      </c>
      <c r="S350">
        <f t="shared" si="83"/>
        <v>0</v>
      </c>
      <c r="T350" t="str">
        <f t="shared" si="84"/>
        <v/>
      </c>
      <c r="BZ350" t="str">
        <f t="shared" si="85"/>
        <v/>
      </c>
      <c r="CA350" t="str">
        <f t="shared" si="86"/>
        <v/>
      </c>
      <c r="CB350" s="224">
        <v>344</v>
      </c>
      <c r="CC350" s="3" t="str">
        <f>IF('DATA ENTRY'!CK349="","",IF('DATA ENTRY'!B349="","",IF(AND($CD$4='DATA ENTRY'!CK349,$CG$4='DATA ENTRY'!D349),'DATA ENTRY'!B349,"")))</f>
        <v/>
      </c>
      <c r="CD350" s="3" t="str">
        <f>IF('DATA ENTRY'!CK349="","",IF('DATA ENTRY'!C349="","",IF(AND($CD$4='DATA ENTRY'!CK349,$CG$4='DATA ENTRY'!D349),'DATA ENTRY'!C349,"")))</f>
        <v/>
      </c>
      <c r="CE350" s="4" t="str">
        <f>IF('DATA ENTRY'!CK349="","",IF('DATA ENTRY'!I349="","",IF(AND($CD$4='DATA ENTRY'!CK349,$CG$4='DATA ENTRY'!D349),'DATA ENTRY'!I349,"")))</f>
        <v/>
      </c>
      <c r="CF350" s="4" t="str">
        <f>IF('DATA ENTRY'!CK349="","",IF('DATA ENTRY'!CK349="","",IF(AND($CD$4='DATA ENTRY'!CK349,$CG$4='DATA ENTRY'!D349),'DATA ENTRY'!CK349,"")))</f>
        <v/>
      </c>
      <c r="CG350" s="3" t="str">
        <f>IF('DATA ENTRY'!CK349="","",IF('DATA ENTRY'!N349="","",IF(AND($CD$4='DATA ENTRY'!CK349,$CG$4='DATA ENTRY'!D349),'DATA ENTRY'!N349,"")))</f>
        <v/>
      </c>
      <c r="CH350" s="107" t="str">
        <f>IF('DATA ENTRY'!CK349="","",IF('DATA ENTRY'!O349="","",IF(AND($CD$4='DATA ENTRY'!CK349,$CG$4='DATA ENTRY'!D349),'DATA ENTRY'!O349,"")))</f>
        <v/>
      </c>
      <c r="CI350" s="3" t="str">
        <f>IF('DATA ENTRY'!CK349="","",IF('DATA ENTRY'!P349="","",IF(AND($CD$4='DATA ENTRY'!CK349,$CG$4='DATA ENTRY'!D349),'DATA ENTRY'!P349,"")))</f>
        <v/>
      </c>
      <c r="CJ350" s="107" t="str">
        <f>IF('DATA ENTRY'!CK349="","",IF('DATA ENTRY'!Q349="","",IF(AND($CD$4='DATA ENTRY'!CK349,$CG$4='DATA ENTRY'!D349),'DATA ENTRY'!Q349,"")))</f>
        <v/>
      </c>
      <c r="CK350" s="3" t="str">
        <f>IF('DATA ENTRY'!CK349="","",IF('DATA ENTRY'!R349="","",IF(AND($CD$4='DATA ENTRY'!CK349,$CG$4='DATA ENTRY'!D349),'DATA ENTRY'!R349,"")))</f>
        <v/>
      </c>
      <c r="CL350" s="3" t="str">
        <f>IF('DATA ENTRY'!CK349="","",IF('DATA ENTRY'!S349="","",IF(AND($CD$4='DATA ENTRY'!CK349,$CG$4='DATA ENTRY'!D349),'DATA ENTRY'!S349,"")))</f>
        <v/>
      </c>
      <c r="CM350" s="3" t="str">
        <f>IF('DATA ENTRY'!CK349="","",IF('DATA ENTRY'!E349="","",IF(AND($CD$4='DATA ENTRY'!CK349,$CG$4='DATA ENTRY'!D349),'DATA ENTRY'!E349,"")))</f>
        <v/>
      </c>
      <c r="CN350" s="3" t="str">
        <f>IF('DATA ENTRY'!CK349="","",IF('DATA ENTRY'!W349="","",IF(AND($CD$4='DATA ENTRY'!CK349,$CG$4='DATA ENTRY'!D349),'DATA ENTRY'!W349,"")))</f>
        <v/>
      </c>
      <c r="CO350" s="3" t="str">
        <f>IF('DATA ENTRY'!CK349="","",IF('DATA ENTRY'!X349="","",IF(AND($CD$4='DATA ENTRY'!CK349,$CG$4='DATA ENTRY'!D349),'DATA ENTRY'!X349,"")))</f>
        <v/>
      </c>
      <c r="CP350" s="108" t="str">
        <f t="shared" si="87"/>
        <v/>
      </c>
      <c r="CQ350" s="108" t="str">
        <f>IF('DATA ENTRY'!CK349="","",IF('DATA ENTRY'!G349="","",IF(AND($CD$4='DATA ENTRY'!CK349,$CG$4='DATA ENTRY'!D349),'DATA ENTRY'!G349,"")))</f>
        <v/>
      </c>
      <c r="CR350" s="230" t="str">
        <f>IF('DATA ENTRY'!CK349="","",IF('DATA ENTRY'!D349="","",IF(AND($CD$4='DATA ENTRY'!CK349,$CG$4='DATA ENTRY'!D349),'DATA ENTRY'!D349,"")))</f>
        <v/>
      </c>
      <c r="CS350">
        <f t="shared" si="88"/>
        <v>0</v>
      </c>
      <c r="CT350">
        <f t="shared" si="89"/>
        <v>0</v>
      </c>
      <c r="CV350" s="139"/>
      <c r="CX350">
        <f t="shared" si="90"/>
        <v>0</v>
      </c>
      <c r="DB350" t="str">
        <f t="shared" si="97"/>
        <v/>
      </c>
      <c r="DC350" t="str">
        <f t="shared" si="98"/>
        <v/>
      </c>
      <c r="DD350" s="224">
        <v>344</v>
      </c>
      <c r="DE350" s="3" t="str">
        <f>IF('DATA ENTRY'!CK349="","",IF('DATA ENTRY'!B349="","",IF(AND($DF$4='DATA ENTRY'!D349),'DATA ENTRY'!B349,"")))</f>
        <v/>
      </c>
      <c r="DF350" s="3" t="str">
        <f>IF('DATA ENTRY'!CK349="","",IF('DATA ENTRY'!C349="","",IF(AND($DF$4='DATA ENTRY'!D349),'DATA ENTRY'!C349,"")))</f>
        <v/>
      </c>
      <c r="DG350" s="4" t="str">
        <f>IF('DATA ENTRY'!CK349="","",IF('DATA ENTRY'!I349="","",IF(AND($DF$4='DATA ENTRY'!D349),'DATA ENTRY'!I349,"")))</f>
        <v/>
      </c>
      <c r="DH350" s="4" t="str">
        <f>IF('DATA ENTRY'!CK349="","",IF('DATA ENTRY'!CK349="","",IF(AND($DF$4='DATA ENTRY'!D349),'DATA ENTRY'!CK349,"")))</f>
        <v/>
      </c>
      <c r="DI350" s="3" t="str">
        <f>IF('DATA ENTRY'!CK349="","",IF('DATA ENTRY'!N349="","",IF(AND($DF$4='DATA ENTRY'!D349),'DATA ENTRY'!N349,"")))</f>
        <v/>
      </c>
      <c r="DJ350" s="107" t="str">
        <f>IF('DATA ENTRY'!CK349="","",IF('DATA ENTRY'!O349="","",IF(AND($DF$4='DATA ENTRY'!D349),'DATA ENTRY'!O349,"")))</f>
        <v/>
      </c>
      <c r="DK350" s="3" t="str">
        <f>IF('DATA ENTRY'!CK349="","",IF('DATA ENTRY'!P349="","",IF(AND($DF$4='DATA ENTRY'!D349),'DATA ENTRY'!P349,"")))</f>
        <v/>
      </c>
      <c r="DL350" s="107" t="str">
        <f>IF('DATA ENTRY'!CK349="","",IF('DATA ENTRY'!Q349="","",IF(AND($DF$4='DATA ENTRY'!D349),'DATA ENTRY'!Q349,"")))</f>
        <v/>
      </c>
      <c r="DM350" s="3" t="str">
        <f>IF('DATA ENTRY'!CK349="","",IF('DATA ENTRY'!R349="","",IF(AND($DF$4='DATA ENTRY'!D349),'DATA ENTRY'!R349,"")))</f>
        <v/>
      </c>
      <c r="DN350" s="107" t="str">
        <f>IF('DATA ENTRY'!CK349="","",IF('DATA ENTRY'!S349="","",IF(AND($DF$4='DATA ENTRY'!D349),'DATA ENTRY'!S349,"")))</f>
        <v/>
      </c>
      <c r="DO350" s="3" t="str">
        <f>IF('DATA ENTRY'!CK349="","",IF('DATA ENTRY'!E349="","",IF(AND($DF$4='DATA ENTRY'!D349),'DATA ENTRY'!E349,"")))</f>
        <v/>
      </c>
      <c r="DP350" s="3" t="str">
        <f>IF('DATA ENTRY'!CK349="","",IF('DATA ENTRY'!D349="","",IF(AND($DF$4='DATA ENTRY'!D349),'DATA ENTRY'!D349,"")))</f>
        <v/>
      </c>
      <c r="DQ350" s="3" t="str">
        <f>IF('DATA ENTRY'!CK349="","",IF('DATA ENTRY'!W349="","",IF(AND($DF$4='DATA ENTRY'!D349),'DATA ENTRY'!W349,"")))</f>
        <v/>
      </c>
      <c r="DR350" s="3" t="str">
        <f>IF('DATA ENTRY'!CK349="","",IF('DATA ENTRY'!X349="","",IF(AND($DF$4='DATA ENTRY'!D349),'DATA ENTRY'!X349,"")))</f>
        <v/>
      </c>
      <c r="DS350" s="108" t="str">
        <f t="shared" si="91"/>
        <v/>
      </c>
      <c r="DT350" s="108" t="str">
        <f>IF('DATA ENTRY'!CK349="","",IF('DATA ENTRY'!D349="","",IF(AND($DF$4='DATA ENTRY'!D349),'DATA ENTRY'!G349,"")))</f>
        <v/>
      </c>
      <c r="DY350">
        <f t="shared" si="92"/>
        <v>0</v>
      </c>
      <c r="EB350" t="str">
        <f t="shared" si="93"/>
        <v/>
      </c>
      <c r="EC350" t="str">
        <f t="shared" si="94"/>
        <v/>
      </c>
      <c r="ED350" s="224">
        <v>344</v>
      </c>
      <c r="EE350" s="3" t="str">
        <f>IF('DATA ENTRY'!CK349="","",IF('DATA ENTRY'!B349="","",IF(AND($EF$4='DATA ENTRY'!G349,$EH$4='DATA ENTRY'!F349),'DATA ENTRY'!B349,"")))</f>
        <v/>
      </c>
      <c r="EF350" s="3" t="str">
        <f>IF('DATA ENTRY'!CK349="","",IF('DATA ENTRY'!C349="","",IF(AND($EF$4='DATA ENTRY'!G349,$EH$4='DATA ENTRY'!F349),'DATA ENTRY'!C349,"")))</f>
        <v/>
      </c>
      <c r="EG350" s="4" t="str">
        <f>IF('DATA ENTRY'!CK349="","",IF('DATA ENTRY'!I349="","",IF(AND($EF$4='DATA ENTRY'!G349,$EH$4='DATA ENTRY'!F349),'DATA ENTRY'!I349,"")))</f>
        <v/>
      </c>
      <c r="EH350" s="4" t="str">
        <f>IF('DATA ENTRY'!CK349="","",IF('DATA ENTRY'!CK349="","",IF(AND($EF$4='DATA ENTRY'!G349,$EH$4='DATA ENTRY'!F349),'DATA ENTRY'!CK349,"")))</f>
        <v/>
      </c>
      <c r="EI350" s="3" t="str">
        <f>IF('DATA ENTRY'!CK349="","",IF('DATA ENTRY'!N349="","",IF(AND($EF$4='DATA ENTRY'!G349,$EH$4='DATA ENTRY'!F349),'DATA ENTRY'!N349,"")))</f>
        <v/>
      </c>
      <c r="EJ350" s="107" t="str">
        <f>IF('DATA ENTRY'!CK349="","",IF('DATA ENTRY'!O349="","",IF(AND($EF$4='DATA ENTRY'!G349,$EH$4='DATA ENTRY'!F349),'DATA ENTRY'!O349,"")))</f>
        <v/>
      </c>
      <c r="EK350" s="3" t="str">
        <f>IF('DATA ENTRY'!CK349="","",IF('DATA ENTRY'!P349="","",IF(AND($EF$4='DATA ENTRY'!G349,$EH$4='DATA ENTRY'!F349),'DATA ENTRY'!P349,"")))</f>
        <v/>
      </c>
      <c r="EL350" s="107" t="str">
        <f>IF('DATA ENTRY'!CK349="","",IF('DATA ENTRY'!Q349="","",IF(AND($EF$4='DATA ENTRY'!G349,$EH$4='DATA ENTRY'!F349),'DATA ENTRY'!Q349,"")))</f>
        <v/>
      </c>
      <c r="EM350" s="3" t="str">
        <f>IF('DATA ENTRY'!CK349="","",IF('DATA ENTRY'!R349="","",IF(AND($EF$4='DATA ENTRY'!G349,$EH$4='DATA ENTRY'!F349),'DATA ENTRY'!R349,"")))</f>
        <v/>
      </c>
      <c r="EN350" s="107" t="str">
        <f>IF('DATA ENTRY'!CK349="","",IF('DATA ENTRY'!S349="","",IF(AND($EF$4='DATA ENTRY'!G349,$EH$4='DATA ENTRY'!F349),'DATA ENTRY'!S349,"")))</f>
        <v/>
      </c>
      <c r="EO350" s="3" t="str">
        <f>IF('DATA ENTRY'!CK349="","",IF('DATA ENTRY'!E349="","",IF(AND($EF$4='DATA ENTRY'!G349,$EH$4='DATA ENTRY'!F349),'DATA ENTRY'!E349,"")))</f>
        <v/>
      </c>
      <c r="EP350" s="3" t="str">
        <f>IF('DATA ENTRY'!CK349="","",IF('DATA ENTRY'!D349="","",IF(AND($EF$4='DATA ENTRY'!G349,$EH$4='DATA ENTRY'!F349),'DATA ENTRY'!D349,"")))</f>
        <v/>
      </c>
      <c r="EQ350" s="3" t="str">
        <f>IF('DATA ENTRY'!CK349="","",IF('DATA ENTRY'!W349="","",IF(AND($EF$4='DATA ENTRY'!G349,$EH$4='DATA ENTRY'!F349),'DATA ENTRY'!W349,"")))</f>
        <v/>
      </c>
      <c r="ER350" s="3" t="str">
        <f>IF('DATA ENTRY'!CK349="","",IF('DATA ENTRY'!X349="","",IF(AND($EF$4='DATA ENTRY'!G349,$EH$4='DATA ENTRY'!F349),'DATA ENTRY'!X349,"")))</f>
        <v/>
      </c>
      <c r="ES350" s="108" t="str">
        <f t="shared" si="95"/>
        <v/>
      </c>
      <c r="ET350" s="108" t="str">
        <f>IF('DATA ENTRY'!CK349="","",IF('DATA ENTRY'!D349="","",IF(AND($EF$4='DATA ENTRY'!G349,$EH$4='DATA ENTRY'!F349),'DATA ENTRY'!G349,"")))</f>
        <v/>
      </c>
      <c r="EY350">
        <f t="shared" si="96"/>
        <v>0</v>
      </c>
    </row>
    <row r="351" spans="1:155">
      <c r="A351" t="str">
        <f>IF(S351=0,"",1+(MAX($A$7:A350)))</f>
        <v/>
      </c>
      <c r="B351" s="224">
        <v>345</v>
      </c>
      <c r="C351" s="3" t="str">
        <f>IF('DATA ENTRY'!CK350="","",IF('DATA ENTRY'!B350="","",IF($D$4="All Post",'DATA ENTRY'!B350,IF(AND($D$4='DATA ENTRY'!CK350),'DATA ENTRY'!B350,""))))</f>
        <v/>
      </c>
      <c r="D351" s="3" t="str">
        <f>IF('DATA ENTRY'!CK350="","",IF('DATA ENTRY'!C350="","",IF($D$4="All Post",'DATA ENTRY'!C350,IF(AND($D$4='DATA ENTRY'!CK350),'DATA ENTRY'!C350,""))))</f>
        <v/>
      </c>
      <c r="E351" s="4" t="str">
        <f>IF('DATA ENTRY'!CK350="","",IF('DATA ENTRY'!I350="","",IF($D$4="All Post",'DATA ENTRY'!I350,IF(AND($D$4='DATA ENTRY'!CK350),'DATA ENTRY'!I350,""))))</f>
        <v/>
      </c>
      <c r="F351" s="4" t="str">
        <f>IF('DATA ENTRY'!CK350="","",IF('DATA ENTRY'!CK350="","",IF($D$4="All Post",'DATA ENTRY'!CK350,IF(AND($D$4='DATA ENTRY'!CK350),'DATA ENTRY'!CK350,""))))</f>
        <v/>
      </c>
      <c r="G351" s="3" t="str">
        <f>IF('DATA ENTRY'!CK350="","",IF('DATA ENTRY'!N350="","",IF($D$4="All Post",'DATA ENTRY'!N350,IF(AND($D$4='DATA ENTRY'!CK350),'DATA ENTRY'!N350,""))))</f>
        <v/>
      </c>
      <c r="H351" s="107" t="str">
        <f>IF('DATA ENTRY'!CK350="","",IF('DATA ENTRY'!O350="","",IF($D$4="All Post",'DATA ENTRY'!O350,IF(AND($D$4='DATA ENTRY'!CK350),'DATA ENTRY'!O350,""))))</f>
        <v/>
      </c>
      <c r="I351" s="3" t="str">
        <f>IF('DATA ENTRY'!CK350="","",IF('DATA ENTRY'!P350="","",IF($D$4="All Post",'DATA ENTRY'!P350,IF(AND($D$4='DATA ENTRY'!CK350),'DATA ENTRY'!P350,""))))</f>
        <v/>
      </c>
      <c r="J351" s="107" t="str">
        <f>IF('DATA ENTRY'!CK350="","",IF('DATA ENTRY'!Q350="","",IF($D$4="All Post",'DATA ENTRY'!Q350,IF(AND($D$4='DATA ENTRY'!CK350),'DATA ENTRY'!Q350,""))))</f>
        <v/>
      </c>
      <c r="K351" s="3" t="str">
        <f>IF('DATA ENTRY'!CK350="","",IF('DATA ENTRY'!R350="","",IF($D$4="All Post",'DATA ENTRY'!R350,IF(AND($D$4='DATA ENTRY'!CK350),'DATA ENTRY'!R350,""))))</f>
        <v/>
      </c>
      <c r="L351" s="3" t="str">
        <f>IF('DATA ENTRY'!CK350="","",IF('DATA ENTRY'!S350="","",IF($D$4="All Post",'DATA ENTRY'!S350,IF(AND($D$4='DATA ENTRY'!CK350),'DATA ENTRY'!S350,""))))</f>
        <v/>
      </c>
      <c r="M351" s="3" t="str">
        <f>IF('DATA ENTRY'!CK350="","",IF('DATA ENTRY'!E350="","",IF($D$4="All Post",'DATA ENTRY'!E350,IF(AND($D$4='DATA ENTRY'!CK350),'DATA ENTRY'!E350,""))))</f>
        <v/>
      </c>
      <c r="N351" s="3" t="str">
        <f>IF('DATA ENTRY'!CK350="","",IF('DATA ENTRY'!W350="","",IF($D$4="All Post",'DATA ENTRY'!W350,IF(AND($D$4='DATA ENTRY'!CK350),'DATA ENTRY'!W350,""))))</f>
        <v/>
      </c>
      <c r="O351" s="3" t="str">
        <f>IF('DATA ENTRY'!CK350="","",IF('DATA ENTRY'!X350="","",IF($D$4="All Post",'DATA ENTRY'!X350,IF(AND($D$4='DATA ENTRY'!CK350),'DATA ENTRY'!X350,""))))</f>
        <v/>
      </c>
      <c r="P351" s="3" t="str">
        <f>IF('DATA ENTRY'!CK350="","",IF('DATA ENTRY'!G350="","",IF($D$4="All Post",'DATA ENTRY'!G350,IF(AND($D$4='DATA ENTRY'!CK350),'DATA ENTRY'!G350,""))))</f>
        <v/>
      </c>
      <c r="S351">
        <f t="shared" si="83"/>
        <v>0</v>
      </c>
      <c r="T351" t="str">
        <f t="shared" si="84"/>
        <v/>
      </c>
      <c r="BZ351" t="str">
        <f t="shared" si="85"/>
        <v/>
      </c>
      <c r="CA351" t="str">
        <f t="shared" si="86"/>
        <v/>
      </c>
      <c r="CB351" s="224">
        <v>345</v>
      </c>
      <c r="CC351" s="3" t="str">
        <f>IF('DATA ENTRY'!CK350="","",IF('DATA ENTRY'!B350="","",IF(AND($CD$4='DATA ENTRY'!CK350,$CG$4='DATA ENTRY'!D350),'DATA ENTRY'!B350,"")))</f>
        <v/>
      </c>
      <c r="CD351" s="3" t="str">
        <f>IF('DATA ENTRY'!CK350="","",IF('DATA ENTRY'!C350="","",IF(AND($CD$4='DATA ENTRY'!CK350,$CG$4='DATA ENTRY'!D350),'DATA ENTRY'!C350,"")))</f>
        <v/>
      </c>
      <c r="CE351" s="4" t="str">
        <f>IF('DATA ENTRY'!CK350="","",IF('DATA ENTRY'!I350="","",IF(AND($CD$4='DATA ENTRY'!CK350,$CG$4='DATA ENTRY'!D350),'DATA ENTRY'!I350,"")))</f>
        <v/>
      </c>
      <c r="CF351" s="4" t="str">
        <f>IF('DATA ENTRY'!CK350="","",IF('DATA ENTRY'!CK350="","",IF(AND($CD$4='DATA ENTRY'!CK350,$CG$4='DATA ENTRY'!D350),'DATA ENTRY'!CK350,"")))</f>
        <v/>
      </c>
      <c r="CG351" s="3" t="str">
        <f>IF('DATA ENTRY'!CK350="","",IF('DATA ENTRY'!N350="","",IF(AND($CD$4='DATA ENTRY'!CK350,$CG$4='DATA ENTRY'!D350),'DATA ENTRY'!N350,"")))</f>
        <v/>
      </c>
      <c r="CH351" s="107" t="str">
        <f>IF('DATA ENTRY'!CK350="","",IF('DATA ENTRY'!O350="","",IF(AND($CD$4='DATA ENTRY'!CK350,$CG$4='DATA ENTRY'!D350),'DATA ENTRY'!O350,"")))</f>
        <v/>
      </c>
      <c r="CI351" s="3" t="str">
        <f>IF('DATA ENTRY'!CK350="","",IF('DATA ENTRY'!P350="","",IF(AND($CD$4='DATA ENTRY'!CK350,$CG$4='DATA ENTRY'!D350),'DATA ENTRY'!P350,"")))</f>
        <v/>
      </c>
      <c r="CJ351" s="107" t="str">
        <f>IF('DATA ENTRY'!CK350="","",IF('DATA ENTRY'!Q350="","",IF(AND($CD$4='DATA ENTRY'!CK350,$CG$4='DATA ENTRY'!D350),'DATA ENTRY'!Q350,"")))</f>
        <v/>
      </c>
      <c r="CK351" s="3" t="str">
        <f>IF('DATA ENTRY'!CK350="","",IF('DATA ENTRY'!R350="","",IF(AND($CD$4='DATA ENTRY'!CK350,$CG$4='DATA ENTRY'!D350),'DATA ENTRY'!R350,"")))</f>
        <v/>
      </c>
      <c r="CL351" s="3" t="str">
        <f>IF('DATA ENTRY'!CK350="","",IF('DATA ENTRY'!S350="","",IF(AND($CD$4='DATA ENTRY'!CK350,$CG$4='DATA ENTRY'!D350),'DATA ENTRY'!S350,"")))</f>
        <v/>
      </c>
      <c r="CM351" s="3" t="str">
        <f>IF('DATA ENTRY'!CK350="","",IF('DATA ENTRY'!E350="","",IF(AND($CD$4='DATA ENTRY'!CK350,$CG$4='DATA ENTRY'!D350),'DATA ENTRY'!E350,"")))</f>
        <v/>
      </c>
      <c r="CN351" s="3" t="str">
        <f>IF('DATA ENTRY'!CK350="","",IF('DATA ENTRY'!W350="","",IF(AND($CD$4='DATA ENTRY'!CK350,$CG$4='DATA ENTRY'!D350),'DATA ENTRY'!W350,"")))</f>
        <v/>
      </c>
      <c r="CO351" s="3" t="str">
        <f>IF('DATA ENTRY'!CK350="","",IF('DATA ENTRY'!X350="","",IF(AND($CD$4='DATA ENTRY'!CK350,$CG$4='DATA ENTRY'!D350),'DATA ENTRY'!X350,"")))</f>
        <v/>
      </c>
      <c r="CP351" s="108" t="str">
        <f t="shared" si="87"/>
        <v/>
      </c>
      <c r="CQ351" s="108" t="str">
        <f>IF('DATA ENTRY'!CK350="","",IF('DATA ENTRY'!G350="","",IF(AND($CD$4='DATA ENTRY'!CK350,$CG$4='DATA ENTRY'!D350),'DATA ENTRY'!G350,"")))</f>
        <v/>
      </c>
      <c r="CR351" s="230" t="str">
        <f>IF('DATA ENTRY'!CK350="","",IF('DATA ENTRY'!D350="","",IF(AND($CD$4='DATA ENTRY'!CK350,$CG$4='DATA ENTRY'!D350),'DATA ENTRY'!D350,"")))</f>
        <v/>
      </c>
      <c r="CS351">
        <f t="shared" si="88"/>
        <v>0</v>
      </c>
      <c r="CT351">
        <f t="shared" si="89"/>
        <v>0</v>
      </c>
      <c r="CV351" s="139"/>
      <c r="CX351">
        <f t="shared" si="90"/>
        <v>0</v>
      </c>
      <c r="DB351" t="str">
        <f t="shared" si="97"/>
        <v/>
      </c>
      <c r="DC351" t="str">
        <f t="shared" si="98"/>
        <v/>
      </c>
      <c r="DD351" s="224">
        <v>345</v>
      </c>
      <c r="DE351" s="3" t="str">
        <f>IF('DATA ENTRY'!CK350="","",IF('DATA ENTRY'!B350="","",IF(AND($DF$4='DATA ENTRY'!D350),'DATA ENTRY'!B350,"")))</f>
        <v/>
      </c>
      <c r="DF351" s="3" t="str">
        <f>IF('DATA ENTRY'!CK350="","",IF('DATA ENTRY'!C350="","",IF(AND($DF$4='DATA ENTRY'!D350),'DATA ENTRY'!C350,"")))</f>
        <v/>
      </c>
      <c r="DG351" s="4" t="str">
        <f>IF('DATA ENTRY'!CK350="","",IF('DATA ENTRY'!I350="","",IF(AND($DF$4='DATA ENTRY'!D350),'DATA ENTRY'!I350,"")))</f>
        <v/>
      </c>
      <c r="DH351" s="4" t="str">
        <f>IF('DATA ENTRY'!CK350="","",IF('DATA ENTRY'!CK350="","",IF(AND($DF$4='DATA ENTRY'!D350),'DATA ENTRY'!CK350,"")))</f>
        <v/>
      </c>
      <c r="DI351" s="3" t="str">
        <f>IF('DATA ENTRY'!CK350="","",IF('DATA ENTRY'!N350="","",IF(AND($DF$4='DATA ENTRY'!D350),'DATA ENTRY'!N350,"")))</f>
        <v/>
      </c>
      <c r="DJ351" s="107" t="str">
        <f>IF('DATA ENTRY'!CK350="","",IF('DATA ENTRY'!O350="","",IF(AND($DF$4='DATA ENTRY'!D350),'DATA ENTRY'!O350,"")))</f>
        <v/>
      </c>
      <c r="DK351" s="3" t="str">
        <f>IF('DATA ENTRY'!CK350="","",IF('DATA ENTRY'!P350="","",IF(AND($DF$4='DATA ENTRY'!D350),'DATA ENTRY'!P350,"")))</f>
        <v/>
      </c>
      <c r="DL351" s="107" t="str">
        <f>IF('DATA ENTRY'!CK350="","",IF('DATA ENTRY'!Q350="","",IF(AND($DF$4='DATA ENTRY'!D350),'DATA ENTRY'!Q350,"")))</f>
        <v/>
      </c>
      <c r="DM351" s="3" t="str">
        <f>IF('DATA ENTRY'!CK350="","",IF('DATA ENTRY'!R350="","",IF(AND($DF$4='DATA ENTRY'!D350),'DATA ENTRY'!R350,"")))</f>
        <v/>
      </c>
      <c r="DN351" s="107" t="str">
        <f>IF('DATA ENTRY'!CK350="","",IF('DATA ENTRY'!S350="","",IF(AND($DF$4='DATA ENTRY'!D350),'DATA ENTRY'!S350,"")))</f>
        <v/>
      </c>
      <c r="DO351" s="3" t="str">
        <f>IF('DATA ENTRY'!CK350="","",IF('DATA ENTRY'!E350="","",IF(AND($DF$4='DATA ENTRY'!D350),'DATA ENTRY'!E350,"")))</f>
        <v/>
      </c>
      <c r="DP351" s="3" t="str">
        <f>IF('DATA ENTRY'!CK350="","",IF('DATA ENTRY'!D350="","",IF(AND($DF$4='DATA ENTRY'!D350),'DATA ENTRY'!D350,"")))</f>
        <v/>
      </c>
      <c r="DQ351" s="3" t="str">
        <f>IF('DATA ENTRY'!CK350="","",IF('DATA ENTRY'!W350="","",IF(AND($DF$4='DATA ENTRY'!D350),'DATA ENTRY'!W350,"")))</f>
        <v/>
      </c>
      <c r="DR351" s="3" t="str">
        <f>IF('DATA ENTRY'!CK350="","",IF('DATA ENTRY'!X350="","",IF(AND($DF$4='DATA ENTRY'!D350),'DATA ENTRY'!X350,"")))</f>
        <v/>
      </c>
      <c r="DS351" s="108" t="str">
        <f t="shared" si="91"/>
        <v/>
      </c>
      <c r="DT351" s="108" t="str">
        <f>IF('DATA ENTRY'!CK350="","",IF('DATA ENTRY'!D350="","",IF(AND($DF$4='DATA ENTRY'!D350),'DATA ENTRY'!G350,"")))</f>
        <v/>
      </c>
      <c r="DY351">
        <f t="shared" si="92"/>
        <v>0</v>
      </c>
      <c r="EB351" t="str">
        <f t="shared" si="93"/>
        <v/>
      </c>
      <c r="EC351" t="str">
        <f t="shared" si="94"/>
        <v/>
      </c>
      <c r="ED351" s="224">
        <v>345</v>
      </c>
      <c r="EE351" s="3" t="str">
        <f>IF('DATA ENTRY'!CK350="","",IF('DATA ENTRY'!B350="","",IF(AND($EF$4='DATA ENTRY'!G350,$EH$4='DATA ENTRY'!F350),'DATA ENTRY'!B350,"")))</f>
        <v/>
      </c>
      <c r="EF351" s="3" t="str">
        <f>IF('DATA ENTRY'!CK350="","",IF('DATA ENTRY'!C350="","",IF(AND($EF$4='DATA ENTRY'!G350,$EH$4='DATA ENTRY'!F350),'DATA ENTRY'!C350,"")))</f>
        <v/>
      </c>
      <c r="EG351" s="4" t="str">
        <f>IF('DATA ENTRY'!CK350="","",IF('DATA ENTRY'!I350="","",IF(AND($EF$4='DATA ENTRY'!G350,$EH$4='DATA ENTRY'!F350),'DATA ENTRY'!I350,"")))</f>
        <v/>
      </c>
      <c r="EH351" s="4" t="str">
        <f>IF('DATA ENTRY'!CK350="","",IF('DATA ENTRY'!CK350="","",IF(AND($EF$4='DATA ENTRY'!G350,$EH$4='DATA ENTRY'!F350),'DATA ENTRY'!CK350,"")))</f>
        <v/>
      </c>
      <c r="EI351" s="3" t="str">
        <f>IF('DATA ENTRY'!CK350="","",IF('DATA ENTRY'!N350="","",IF(AND($EF$4='DATA ENTRY'!G350,$EH$4='DATA ENTRY'!F350),'DATA ENTRY'!N350,"")))</f>
        <v/>
      </c>
      <c r="EJ351" s="107" t="str">
        <f>IF('DATA ENTRY'!CK350="","",IF('DATA ENTRY'!O350="","",IF(AND($EF$4='DATA ENTRY'!G350,$EH$4='DATA ENTRY'!F350),'DATA ENTRY'!O350,"")))</f>
        <v/>
      </c>
      <c r="EK351" s="3" t="str">
        <f>IF('DATA ENTRY'!CK350="","",IF('DATA ENTRY'!P350="","",IF(AND($EF$4='DATA ENTRY'!G350,$EH$4='DATA ENTRY'!F350),'DATA ENTRY'!P350,"")))</f>
        <v/>
      </c>
      <c r="EL351" s="107" t="str">
        <f>IF('DATA ENTRY'!CK350="","",IF('DATA ENTRY'!Q350="","",IF(AND($EF$4='DATA ENTRY'!G350,$EH$4='DATA ENTRY'!F350),'DATA ENTRY'!Q350,"")))</f>
        <v/>
      </c>
      <c r="EM351" s="3" t="str">
        <f>IF('DATA ENTRY'!CK350="","",IF('DATA ENTRY'!R350="","",IF(AND($EF$4='DATA ENTRY'!G350,$EH$4='DATA ENTRY'!F350),'DATA ENTRY'!R350,"")))</f>
        <v/>
      </c>
      <c r="EN351" s="107" t="str">
        <f>IF('DATA ENTRY'!CK350="","",IF('DATA ENTRY'!S350="","",IF(AND($EF$4='DATA ENTRY'!G350,$EH$4='DATA ENTRY'!F350),'DATA ENTRY'!S350,"")))</f>
        <v/>
      </c>
      <c r="EO351" s="3" t="str">
        <f>IF('DATA ENTRY'!CK350="","",IF('DATA ENTRY'!E350="","",IF(AND($EF$4='DATA ENTRY'!G350,$EH$4='DATA ENTRY'!F350),'DATA ENTRY'!E350,"")))</f>
        <v/>
      </c>
      <c r="EP351" s="3" t="str">
        <f>IF('DATA ENTRY'!CK350="","",IF('DATA ENTRY'!D350="","",IF(AND($EF$4='DATA ENTRY'!G350,$EH$4='DATA ENTRY'!F350),'DATA ENTRY'!D350,"")))</f>
        <v/>
      </c>
      <c r="EQ351" s="3" t="str">
        <f>IF('DATA ENTRY'!CK350="","",IF('DATA ENTRY'!W350="","",IF(AND($EF$4='DATA ENTRY'!G350,$EH$4='DATA ENTRY'!F350),'DATA ENTRY'!W350,"")))</f>
        <v/>
      </c>
      <c r="ER351" s="3" t="str">
        <f>IF('DATA ENTRY'!CK350="","",IF('DATA ENTRY'!X350="","",IF(AND($EF$4='DATA ENTRY'!G350,$EH$4='DATA ENTRY'!F350),'DATA ENTRY'!X350,"")))</f>
        <v/>
      </c>
      <c r="ES351" s="108" t="str">
        <f t="shared" si="95"/>
        <v/>
      </c>
      <c r="ET351" s="108" t="str">
        <f>IF('DATA ENTRY'!CK350="","",IF('DATA ENTRY'!D350="","",IF(AND($EF$4='DATA ENTRY'!G350,$EH$4='DATA ENTRY'!F350),'DATA ENTRY'!G350,"")))</f>
        <v/>
      </c>
      <c r="EY351">
        <f t="shared" si="96"/>
        <v>0</v>
      </c>
    </row>
    <row r="352" spans="1:155">
      <c r="A352" t="str">
        <f>IF(S352=0,"",1+(MAX($A$7:A351)))</f>
        <v/>
      </c>
      <c r="B352" s="224">
        <v>346</v>
      </c>
      <c r="C352" s="3" t="str">
        <f>IF('DATA ENTRY'!CK351="","",IF('DATA ENTRY'!B351="","",IF($D$4="All Post",'DATA ENTRY'!B351,IF(AND($D$4='DATA ENTRY'!CK351),'DATA ENTRY'!B351,""))))</f>
        <v/>
      </c>
      <c r="D352" s="3" t="str">
        <f>IF('DATA ENTRY'!CK351="","",IF('DATA ENTRY'!C351="","",IF($D$4="All Post",'DATA ENTRY'!C351,IF(AND($D$4='DATA ENTRY'!CK351),'DATA ENTRY'!C351,""))))</f>
        <v/>
      </c>
      <c r="E352" s="4" t="str">
        <f>IF('DATA ENTRY'!CK351="","",IF('DATA ENTRY'!I351="","",IF($D$4="All Post",'DATA ENTRY'!I351,IF(AND($D$4='DATA ENTRY'!CK351),'DATA ENTRY'!I351,""))))</f>
        <v/>
      </c>
      <c r="F352" s="4" t="str">
        <f>IF('DATA ENTRY'!CK351="","",IF('DATA ENTRY'!CK351="","",IF($D$4="All Post",'DATA ENTRY'!CK351,IF(AND($D$4='DATA ENTRY'!CK351),'DATA ENTRY'!CK351,""))))</f>
        <v/>
      </c>
      <c r="G352" s="3" t="str">
        <f>IF('DATA ENTRY'!CK351="","",IF('DATA ENTRY'!N351="","",IF($D$4="All Post",'DATA ENTRY'!N351,IF(AND($D$4='DATA ENTRY'!CK351),'DATA ENTRY'!N351,""))))</f>
        <v/>
      </c>
      <c r="H352" s="107" t="str">
        <f>IF('DATA ENTRY'!CK351="","",IF('DATA ENTRY'!O351="","",IF($D$4="All Post",'DATA ENTRY'!O351,IF(AND($D$4='DATA ENTRY'!CK351),'DATA ENTRY'!O351,""))))</f>
        <v/>
      </c>
      <c r="I352" s="3" t="str">
        <f>IF('DATA ENTRY'!CK351="","",IF('DATA ENTRY'!P351="","",IF($D$4="All Post",'DATA ENTRY'!P351,IF(AND($D$4='DATA ENTRY'!CK351),'DATA ENTRY'!P351,""))))</f>
        <v/>
      </c>
      <c r="J352" s="107" t="str">
        <f>IF('DATA ENTRY'!CK351="","",IF('DATA ENTRY'!Q351="","",IF($D$4="All Post",'DATA ENTRY'!Q351,IF(AND($D$4='DATA ENTRY'!CK351),'DATA ENTRY'!Q351,""))))</f>
        <v/>
      </c>
      <c r="K352" s="3" t="str">
        <f>IF('DATA ENTRY'!CK351="","",IF('DATA ENTRY'!R351="","",IF($D$4="All Post",'DATA ENTRY'!R351,IF(AND($D$4='DATA ENTRY'!CK351),'DATA ENTRY'!R351,""))))</f>
        <v/>
      </c>
      <c r="L352" s="3" t="str">
        <f>IF('DATA ENTRY'!CK351="","",IF('DATA ENTRY'!S351="","",IF($D$4="All Post",'DATA ENTRY'!S351,IF(AND($D$4='DATA ENTRY'!CK351),'DATA ENTRY'!S351,""))))</f>
        <v/>
      </c>
      <c r="M352" s="3" t="str">
        <f>IF('DATA ENTRY'!CK351="","",IF('DATA ENTRY'!E351="","",IF($D$4="All Post",'DATA ENTRY'!E351,IF(AND($D$4='DATA ENTRY'!CK351),'DATA ENTRY'!E351,""))))</f>
        <v/>
      </c>
      <c r="N352" s="3" t="str">
        <f>IF('DATA ENTRY'!CK351="","",IF('DATA ENTRY'!W351="","",IF($D$4="All Post",'DATA ENTRY'!W351,IF(AND($D$4='DATA ENTRY'!CK351),'DATA ENTRY'!W351,""))))</f>
        <v/>
      </c>
      <c r="O352" s="3" t="str">
        <f>IF('DATA ENTRY'!CK351="","",IF('DATA ENTRY'!X351="","",IF($D$4="All Post",'DATA ENTRY'!X351,IF(AND($D$4='DATA ENTRY'!CK351),'DATA ENTRY'!X351,""))))</f>
        <v/>
      </c>
      <c r="P352" s="3" t="str">
        <f>IF('DATA ENTRY'!CK351="","",IF('DATA ENTRY'!G351="","",IF($D$4="All Post",'DATA ENTRY'!G351,IF(AND($D$4='DATA ENTRY'!CK351),'DATA ENTRY'!G351,""))))</f>
        <v/>
      </c>
      <c r="S352">
        <f t="shared" si="83"/>
        <v>0</v>
      </c>
      <c r="T352" t="str">
        <f t="shared" si="84"/>
        <v/>
      </c>
      <c r="BZ352" t="str">
        <f t="shared" si="85"/>
        <v/>
      </c>
      <c r="CA352" t="str">
        <f t="shared" si="86"/>
        <v/>
      </c>
      <c r="CB352" s="224">
        <v>346</v>
      </c>
      <c r="CC352" s="3" t="str">
        <f>IF('DATA ENTRY'!CK351="","",IF('DATA ENTRY'!B351="","",IF(AND($CD$4='DATA ENTRY'!CK351,$CG$4='DATA ENTRY'!D351),'DATA ENTRY'!B351,"")))</f>
        <v/>
      </c>
      <c r="CD352" s="3" t="str">
        <f>IF('DATA ENTRY'!CK351="","",IF('DATA ENTRY'!C351="","",IF(AND($CD$4='DATA ENTRY'!CK351,$CG$4='DATA ENTRY'!D351),'DATA ENTRY'!C351,"")))</f>
        <v/>
      </c>
      <c r="CE352" s="4" t="str">
        <f>IF('DATA ENTRY'!CK351="","",IF('DATA ENTRY'!I351="","",IF(AND($CD$4='DATA ENTRY'!CK351,$CG$4='DATA ENTRY'!D351),'DATA ENTRY'!I351,"")))</f>
        <v/>
      </c>
      <c r="CF352" s="4" t="str">
        <f>IF('DATA ENTRY'!CK351="","",IF('DATA ENTRY'!CK351="","",IF(AND($CD$4='DATA ENTRY'!CK351,$CG$4='DATA ENTRY'!D351),'DATA ENTRY'!CK351,"")))</f>
        <v/>
      </c>
      <c r="CG352" s="3" t="str">
        <f>IF('DATA ENTRY'!CK351="","",IF('DATA ENTRY'!N351="","",IF(AND($CD$4='DATA ENTRY'!CK351,$CG$4='DATA ENTRY'!D351),'DATA ENTRY'!N351,"")))</f>
        <v/>
      </c>
      <c r="CH352" s="107" t="str">
        <f>IF('DATA ENTRY'!CK351="","",IF('DATA ENTRY'!O351="","",IF(AND($CD$4='DATA ENTRY'!CK351,$CG$4='DATA ENTRY'!D351),'DATA ENTRY'!O351,"")))</f>
        <v/>
      </c>
      <c r="CI352" s="3" t="str">
        <f>IF('DATA ENTRY'!CK351="","",IF('DATA ENTRY'!P351="","",IF(AND($CD$4='DATA ENTRY'!CK351,$CG$4='DATA ENTRY'!D351),'DATA ENTRY'!P351,"")))</f>
        <v/>
      </c>
      <c r="CJ352" s="107" t="str">
        <f>IF('DATA ENTRY'!CK351="","",IF('DATA ENTRY'!Q351="","",IF(AND($CD$4='DATA ENTRY'!CK351,$CG$4='DATA ENTRY'!D351),'DATA ENTRY'!Q351,"")))</f>
        <v/>
      </c>
      <c r="CK352" s="3" t="str">
        <f>IF('DATA ENTRY'!CK351="","",IF('DATA ENTRY'!R351="","",IF(AND($CD$4='DATA ENTRY'!CK351,$CG$4='DATA ENTRY'!D351),'DATA ENTRY'!R351,"")))</f>
        <v/>
      </c>
      <c r="CL352" s="3" t="str">
        <f>IF('DATA ENTRY'!CK351="","",IF('DATA ENTRY'!S351="","",IF(AND($CD$4='DATA ENTRY'!CK351,$CG$4='DATA ENTRY'!D351),'DATA ENTRY'!S351,"")))</f>
        <v/>
      </c>
      <c r="CM352" s="3" t="str">
        <f>IF('DATA ENTRY'!CK351="","",IF('DATA ENTRY'!E351="","",IF(AND($CD$4='DATA ENTRY'!CK351,$CG$4='DATA ENTRY'!D351),'DATA ENTRY'!E351,"")))</f>
        <v/>
      </c>
      <c r="CN352" s="3" t="str">
        <f>IF('DATA ENTRY'!CK351="","",IF('DATA ENTRY'!W351="","",IF(AND($CD$4='DATA ENTRY'!CK351,$CG$4='DATA ENTRY'!D351),'DATA ENTRY'!W351,"")))</f>
        <v/>
      </c>
      <c r="CO352" s="3" t="str">
        <f>IF('DATA ENTRY'!CK351="","",IF('DATA ENTRY'!X351="","",IF(AND($CD$4='DATA ENTRY'!CK351,$CG$4='DATA ENTRY'!D351),'DATA ENTRY'!X351,"")))</f>
        <v/>
      </c>
      <c r="CP352" s="108" t="str">
        <f t="shared" si="87"/>
        <v/>
      </c>
      <c r="CQ352" s="108" t="str">
        <f>IF('DATA ENTRY'!CK351="","",IF('DATA ENTRY'!G351="","",IF(AND($CD$4='DATA ENTRY'!CK351,$CG$4='DATA ENTRY'!D351),'DATA ENTRY'!G351,"")))</f>
        <v/>
      </c>
      <c r="CR352" s="230" t="str">
        <f>IF('DATA ENTRY'!CK351="","",IF('DATA ENTRY'!D351="","",IF(AND($CD$4='DATA ENTRY'!CK351,$CG$4='DATA ENTRY'!D351),'DATA ENTRY'!D351,"")))</f>
        <v/>
      </c>
      <c r="CS352">
        <f t="shared" si="88"/>
        <v>0</v>
      </c>
      <c r="CT352">
        <f t="shared" si="89"/>
        <v>0</v>
      </c>
      <c r="CV352" s="139"/>
      <c r="CX352">
        <f t="shared" si="90"/>
        <v>0</v>
      </c>
      <c r="DB352" t="str">
        <f t="shared" si="97"/>
        <v/>
      </c>
      <c r="DC352" t="str">
        <f t="shared" si="98"/>
        <v/>
      </c>
      <c r="DD352" s="224">
        <v>346</v>
      </c>
      <c r="DE352" s="3" t="str">
        <f>IF('DATA ENTRY'!CK351="","",IF('DATA ENTRY'!B351="","",IF(AND($DF$4='DATA ENTRY'!D351),'DATA ENTRY'!B351,"")))</f>
        <v/>
      </c>
      <c r="DF352" s="3" t="str">
        <f>IF('DATA ENTRY'!CK351="","",IF('DATA ENTRY'!C351="","",IF(AND($DF$4='DATA ENTRY'!D351),'DATA ENTRY'!C351,"")))</f>
        <v/>
      </c>
      <c r="DG352" s="4" t="str">
        <f>IF('DATA ENTRY'!CK351="","",IF('DATA ENTRY'!I351="","",IF(AND($DF$4='DATA ENTRY'!D351),'DATA ENTRY'!I351,"")))</f>
        <v/>
      </c>
      <c r="DH352" s="4" t="str">
        <f>IF('DATA ENTRY'!CK351="","",IF('DATA ENTRY'!CK351="","",IF(AND($DF$4='DATA ENTRY'!D351),'DATA ENTRY'!CK351,"")))</f>
        <v/>
      </c>
      <c r="DI352" s="3" t="str">
        <f>IF('DATA ENTRY'!CK351="","",IF('DATA ENTRY'!N351="","",IF(AND($DF$4='DATA ENTRY'!D351),'DATA ENTRY'!N351,"")))</f>
        <v/>
      </c>
      <c r="DJ352" s="107" t="str">
        <f>IF('DATA ENTRY'!CK351="","",IF('DATA ENTRY'!O351="","",IF(AND($DF$4='DATA ENTRY'!D351),'DATA ENTRY'!O351,"")))</f>
        <v/>
      </c>
      <c r="DK352" s="3" t="str">
        <f>IF('DATA ENTRY'!CK351="","",IF('DATA ENTRY'!P351="","",IF(AND($DF$4='DATA ENTRY'!D351),'DATA ENTRY'!P351,"")))</f>
        <v/>
      </c>
      <c r="DL352" s="107" t="str">
        <f>IF('DATA ENTRY'!CK351="","",IF('DATA ENTRY'!Q351="","",IF(AND($DF$4='DATA ENTRY'!D351),'DATA ENTRY'!Q351,"")))</f>
        <v/>
      </c>
      <c r="DM352" s="3" t="str">
        <f>IF('DATA ENTRY'!CK351="","",IF('DATA ENTRY'!R351="","",IF(AND($DF$4='DATA ENTRY'!D351),'DATA ENTRY'!R351,"")))</f>
        <v/>
      </c>
      <c r="DN352" s="107" t="str">
        <f>IF('DATA ENTRY'!CK351="","",IF('DATA ENTRY'!S351="","",IF(AND($DF$4='DATA ENTRY'!D351),'DATA ENTRY'!S351,"")))</f>
        <v/>
      </c>
      <c r="DO352" s="3" t="str">
        <f>IF('DATA ENTRY'!CK351="","",IF('DATA ENTRY'!E351="","",IF(AND($DF$4='DATA ENTRY'!D351),'DATA ENTRY'!E351,"")))</f>
        <v/>
      </c>
      <c r="DP352" s="3" t="str">
        <f>IF('DATA ENTRY'!CK351="","",IF('DATA ENTRY'!D351="","",IF(AND($DF$4='DATA ENTRY'!D351),'DATA ENTRY'!D351,"")))</f>
        <v/>
      </c>
      <c r="DQ352" s="3" t="str">
        <f>IF('DATA ENTRY'!CK351="","",IF('DATA ENTRY'!W351="","",IF(AND($DF$4='DATA ENTRY'!D351),'DATA ENTRY'!W351,"")))</f>
        <v/>
      </c>
      <c r="DR352" s="3" t="str">
        <f>IF('DATA ENTRY'!CK351="","",IF('DATA ENTRY'!X351="","",IF(AND($DF$4='DATA ENTRY'!D351),'DATA ENTRY'!X351,"")))</f>
        <v/>
      </c>
      <c r="DS352" s="108" t="str">
        <f t="shared" si="91"/>
        <v/>
      </c>
      <c r="DT352" s="108" t="str">
        <f>IF('DATA ENTRY'!CK351="","",IF('DATA ENTRY'!D351="","",IF(AND($DF$4='DATA ENTRY'!D351),'DATA ENTRY'!G351,"")))</f>
        <v/>
      </c>
      <c r="DY352">
        <f t="shared" si="92"/>
        <v>0</v>
      </c>
      <c r="EB352" t="str">
        <f t="shared" si="93"/>
        <v/>
      </c>
      <c r="EC352" t="str">
        <f t="shared" si="94"/>
        <v/>
      </c>
      <c r="ED352" s="224">
        <v>346</v>
      </c>
      <c r="EE352" s="3" t="str">
        <f>IF('DATA ENTRY'!CK351="","",IF('DATA ENTRY'!B351="","",IF(AND($EF$4='DATA ENTRY'!G351,$EH$4='DATA ENTRY'!F351),'DATA ENTRY'!B351,"")))</f>
        <v/>
      </c>
      <c r="EF352" s="3" t="str">
        <f>IF('DATA ENTRY'!CK351="","",IF('DATA ENTRY'!C351="","",IF(AND($EF$4='DATA ENTRY'!G351,$EH$4='DATA ENTRY'!F351),'DATA ENTRY'!C351,"")))</f>
        <v/>
      </c>
      <c r="EG352" s="4" t="str">
        <f>IF('DATA ENTRY'!CK351="","",IF('DATA ENTRY'!I351="","",IF(AND($EF$4='DATA ENTRY'!G351,$EH$4='DATA ENTRY'!F351),'DATA ENTRY'!I351,"")))</f>
        <v/>
      </c>
      <c r="EH352" s="4" t="str">
        <f>IF('DATA ENTRY'!CK351="","",IF('DATA ENTRY'!CK351="","",IF(AND($EF$4='DATA ENTRY'!G351,$EH$4='DATA ENTRY'!F351),'DATA ENTRY'!CK351,"")))</f>
        <v/>
      </c>
      <c r="EI352" s="3" t="str">
        <f>IF('DATA ENTRY'!CK351="","",IF('DATA ENTRY'!N351="","",IF(AND($EF$4='DATA ENTRY'!G351,$EH$4='DATA ENTRY'!F351),'DATA ENTRY'!N351,"")))</f>
        <v/>
      </c>
      <c r="EJ352" s="107" t="str">
        <f>IF('DATA ENTRY'!CK351="","",IF('DATA ENTRY'!O351="","",IF(AND($EF$4='DATA ENTRY'!G351,$EH$4='DATA ENTRY'!F351),'DATA ENTRY'!O351,"")))</f>
        <v/>
      </c>
      <c r="EK352" s="3" t="str">
        <f>IF('DATA ENTRY'!CK351="","",IF('DATA ENTRY'!P351="","",IF(AND($EF$4='DATA ENTRY'!G351,$EH$4='DATA ENTRY'!F351),'DATA ENTRY'!P351,"")))</f>
        <v/>
      </c>
      <c r="EL352" s="107" t="str">
        <f>IF('DATA ENTRY'!CK351="","",IF('DATA ENTRY'!Q351="","",IF(AND($EF$4='DATA ENTRY'!G351,$EH$4='DATA ENTRY'!F351),'DATA ENTRY'!Q351,"")))</f>
        <v/>
      </c>
      <c r="EM352" s="3" t="str">
        <f>IF('DATA ENTRY'!CK351="","",IF('DATA ENTRY'!R351="","",IF(AND($EF$4='DATA ENTRY'!G351,$EH$4='DATA ENTRY'!F351),'DATA ENTRY'!R351,"")))</f>
        <v/>
      </c>
      <c r="EN352" s="107" t="str">
        <f>IF('DATA ENTRY'!CK351="","",IF('DATA ENTRY'!S351="","",IF(AND($EF$4='DATA ENTRY'!G351,$EH$4='DATA ENTRY'!F351),'DATA ENTRY'!S351,"")))</f>
        <v/>
      </c>
      <c r="EO352" s="3" t="str">
        <f>IF('DATA ENTRY'!CK351="","",IF('DATA ENTRY'!E351="","",IF(AND($EF$4='DATA ENTRY'!G351,$EH$4='DATA ENTRY'!F351),'DATA ENTRY'!E351,"")))</f>
        <v/>
      </c>
      <c r="EP352" s="3" t="str">
        <f>IF('DATA ENTRY'!CK351="","",IF('DATA ENTRY'!D351="","",IF(AND($EF$4='DATA ENTRY'!G351,$EH$4='DATA ENTRY'!F351),'DATA ENTRY'!D351,"")))</f>
        <v/>
      </c>
      <c r="EQ352" s="3" t="str">
        <f>IF('DATA ENTRY'!CK351="","",IF('DATA ENTRY'!W351="","",IF(AND($EF$4='DATA ENTRY'!G351,$EH$4='DATA ENTRY'!F351),'DATA ENTRY'!W351,"")))</f>
        <v/>
      </c>
      <c r="ER352" s="3" t="str">
        <f>IF('DATA ENTRY'!CK351="","",IF('DATA ENTRY'!X351="","",IF(AND($EF$4='DATA ENTRY'!G351,$EH$4='DATA ENTRY'!F351),'DATA ENTRY'!X351,"")))</f>
        <v/>
      </c>
      <c r="ES352" s="108" t="str">
        <f t="shared" si="95"/>
        <v/>
      </c>
      <c r="ET352" s="108" t="str">
        <f>IF('DATA ENTRY'!CK351="","",IF('DATA ENTRY'!D351="","",IF(AND($EF$4='DATA ENTRY'!G351,$EH$4='DATA ENTRY'!F351),'DATA ENTRY'!G351,"")))</f>
        <v/>
      </c>
      <c r="EY352">
        <f t="shared" si="96"/>
        <v>0</v>
      </c>
    </row>
    <row r="353" spans="1:155">
      <c r="A353" t="str">
        <f>IF(S353=0,"",1+(MAX($A$7:A352)))</f>
        <v/>
      </c>
      <c r="B353" s="224">
        <v>347</v>
      </c>
      <c r="C353" s="3" t="str">
        <f>IF('DATA ENTRY'!CK352="","",IF('DATA ENTRY'!B352="","",IF($D$4="All Post",'DATA ENTRY'!B352,IF(AND($D$4='DATA ENTRY'!CK352),'DATA ENTRY'!B352,""))))</f>
        <v/>
      </c>
      <c r="D353" s="3" t="str">
        <f>IF('DATA ENTRY'!CK352="","",IF('DATA ENTRY'!C352="","",IF($D$4="All Post",'DATA ENTRY'!C352,IF(AND($D$4='DATA ENTRY'!CK352),'DATA ENTRY'!C352,""))))</f>
        <v/>
      </c>
      <c r="E353" s="4" t="str">
        <f>IF('DATA ENTRY'!CK352="","",IF('DATA ENTRY'!I352="","",IF($D$4="All Post",'DATA ENTRY'!I352,IF(AND($D$4='DATA ENTRY'!CK352),'DATA ENTRY'!I352,""))))</f>
        <v/>
      </c>
      <c r="F353" s="4" t="str">
        <f>IF('DATA ENTRY'!CK352="","",IF('DATA ENTRY'!CK352="","",IF($D$4="All Post",'DATA ENTRY'!CK352,IF(AND($D$4='DATA ENTRY'!CK352),'DATA ENTRY'!CK352,""))))</f>
        <v/>
      </c>
      <c r="G353" s="3" t="str">
        <f>IF('DATA ENTRY'!CK352="","",IF('DATA ENTRY'!N352="","",IF($D$4="All Post",'DATA ENTRY'!N352,IF(AND($D$4='DATA ENTRY'!CK352),'DATA ENTRY'!N352,""))))</f>
        <v/>
      </c>
      <c r="H353" s="107" t="str">
        <f>IF('DATA ENTRY'!CK352="","",IF('DATA ENTRY'!O352="","",IF($D$4="All Post",'DATA ENTRY'!O352,IF(AND($D$4='DATA ENTRY'!CK352),'DATA ENTRY'!O352,""))))</f>
        <v/>
      </c>
      <c r="I353" s="3" t="str">
        <f>IF('DATA ENTRY'!CK352="","",IF('DATA ENTRY'!P352="","",IF($D$4="All Post",'DATA ENTRY'!P352,IF(AND($D$4='DATA ENTRY'!CK352),'DATA ENTRY'!P352,""))))</f>
        <v/>
      </c>
      <c r="J353" s="107" t="str">
        <f>IF('DATA ENTRY'!CK352="","",IF('DATA ENTRY'!Q352="","",IF($D$4="All Post",'DATA ENTRY'!Q352,IF(AND($D$4='DATA ENTRY'!CK352),'DATA ENTRY'!Q352,""))))</f>
        <v/>
      </c>
      <c r="K353" s="3" t="str">
        <f>IF('DATA ENTRY'!CK352="","",IF('DATA ENTRY'!R352="","",IF($D$4="All Post",'DATA ENTRY'!R352,IF(AND($D$4='DATA ENTRY'!CK352),'DATA ENTRY'!R352,""))))</f>
        <v/>
      </c>
      <c r="L353" s="3" t="str">
        <f>IF('DATA ENTRY'!CK352="","",IF('DATA ENTRY'!S352="","",IF($D$4="All Post",'DATA ENTRY'!S352,IF(AND($D$4='DATA ENTRY'!CK352),'DATA ENTRY'!S352,""))))</f>
        <v/>
      </c>
      <c r="M353" s="3" t="str">
        <f>IF('DATA ENTRY'!CK352="","",IF('DATA ENTRY'!E352="","",IF($D$4="All Post",'DATA ENTRY'!E352,IF(AND($D$4='DATA ENTRY'!CK352),'DATA ENTRY'!E352,""))))</f>
        <v/>
      </c>
      <c r="N353" s="3" t="str">
        <f>IF('DATA ENTRY'!CK352="","",IF('DATA ENTRY'!W352="","",IF($D$4="All Post",'DATA ENTRY'!W352,IF(AND($D$4='DATA ENTRY'!CK352),'DATA ENTRY'!W352,""))))</f>
        <v/>
      </c>
      <c r="O353" s="3" t="str">
        <f>IF('DATA ENTRY'!CK352="","",IF('DATA ENTRY'!X352="","",IF($D$4="All Post",'DATA ENTRY'!X352,IF(AND($D$4='DATA ENTRY'!CK352),'DATA ENTRY'!X352,""))))</f>
        <v/>
      </c>
      <c r="P353" s="3" t="str">
        <f>IF('DATA ENTRY'!CK352="","",IF('DATA ENTRY'!G352="","",IF($D$4="All Post",'DATA ENTRY'!G352,IF(AND($D$4='DATA ENTRY'!CK352),'DATA ENTRY'!G352,""))))</f>
        <v/>
      </c>
      <c r="S353">
        <f t="shared" si="83"/>
        <v>0</v>
      </c>
      <c r="T353" t="str">
        <f t="shared" si="84"/>
        <v/>
      </c>
      <c r="BZ353" t="str">
        <f t="shared" si="85"/>
        <v/>
      </c>
      <c r="CA353" t="str">
        <f t="shared" si="86"/>
        <v/>
      </c>
      <c r="CB353" s="224">
        <v>347</v>
      </c>
      <c r="CC353" s="3" t="str">
        <f>IF('DATA ENTRY'!CK352="","",IF('DATA ENTRY'!B352="","",IF(AND($CD$4='DATA ENTRY'!CK352,$CG$4='DATA ENTRY'!D352),'DATA ENTRY'!B352,"")))</f>
        <v/>
      </c>
      <c r="CD353" s="3" t="str">
        <f>IF('DATA ENTRY'!CK352="","",IF('DATA ENTRY'!C352="","",IF(AND($CD$4='DATA ENTRY'!CK352,$CG$4='DATA ENTRY'!D352),'DATA ENTRY'!C352,"")))</f>
        <v/>
      </c>
      <c r="CE353" s="4" t="str">
        <f>IF('DATA ENTRY'!CK352="","",IF('DATA ENTRY'!I352="","",IF(AND($CD$4='DATA ENTRY'!CK352,$CG$4='DATA ENTRY'!D352),'DATA ENTRY'!I352,"")))</f>
        <v/>
      </c>
      <c r="CF353" s="4" t="str">
        <f>IF('DATA ENTRY'!CK352="","",IF('DATA ENTRY'!CK352="","",IF(AND($CD$4='DATA ENTRY'!CK352,$CG$4='DATA ENTRY'!D352),'DATA ENTRY'!CK352,"")))</f>
        <v/>
      </c>
      <c r="CG353" s="3" t="str">
        <f>IF('DATA ENTRY'!CK352="","",IF('DATA ENTRY'!N352="","",IF(AND($CD$4='DATA ENTRY'!CK352,$CG$4='DATA ENTRY'!D352),'DATA ENTRY'!N352,"")))</f>
        <v/>
      </c>
      <c r="CH353" s="107" t="str">
        <f>IF('DATA ENTRY'!CK352="","",IF('DATA ENTRY'!O352="","",IF(AND($CD$4='DATA ENTRY'!CK352,$CG$4='DATA ENTRY'!D352),'DATA ENTRY'!O352,"")))</f>
        <v/>
      </c>
      <c r="CI353" s="3" t="str">
        <f>IF('DATA ENTRY'!CK352="","",IF('DATA ENTRY'!P352="","",IF(AND($CD$4='DATA ENTRY'!CK352,$CG$4='DATA ENTRY'!D352),'DATA ENTRY'!P352,"")))</f>
        <v/>
      </c>
      <c r="CJ353" s="107" t="str">
        <f>IF('DATA ENTRY'!CK352="","",IF('DATA ENTRY'!Q352="","",IF(AND($CD$4='DATA ENTRY'!CK352,$CG$4='DATA ENTRY'!D352),'DATA ENTRY'!Q352,"")))</f>
        <v/>
      </c>
      <c r="CK353" s="3" t="str">
        <f>IF('DATA ENTRY'!CK352="","",IF('DATA ENTRY'!R352="","",IF(AND($CD$4='DATA ENTRY'!CK352,$CG$4='DATA ENTRY'!D352),'DATA ENTRY'!R352,"")))</f>
        <v/>
      </c>
      <c r="CL353" s="3" t="str">
        <f>IF('DATA ENTRY'!CK352="","",IF('DATA ENTRY'!S352="","",IF(AND($CD$4='DATA ENTRY'!CK352,$CG$4='DATA ENTRY'!D352),'DATA ENTRY'!S352,"")))</f>
        <v/>
      </c>
      <c r="CM353" s="3" t="str">
        <f>IF('DATA ENTRY'!CK352="","",IF('DATA ENTRY'!E352="","",IF(AND($CD$4='DATA ENTRY'!CK352,$CG$4='DATA ENTRY'!D352),'DATA ENTRY'!E352,"")))</f>
        <v/>
      </c>
      <c r="CN353" s="3" t="str">
        <f>IF('DATA ENTRY'!CK352="","",IF('DATA ENTRY'!W352="","",IF(AND($CD$4='DATA ENTRY'!CK352,$CG$4='DATA ENTRY'!D352),'DATA ENTRY'!W352,"")))</f>
        <v/>
      </c>
      <c r="CO353" s="3" t="str">
        <f>IF('DATA ENTRY'!CK352="","",IF('DATA ENTRY'!X352="","",IF(AND($CD$4='DATA ENTRY'!CK352,$CG$4='DATA ENTRY'!D352),'DATA ENTRY'!X352,"")))</f>
        <v/>
      </c>
      <c r="CP353" s="108" t="str">
        <f t="shared" si="87"/>
        <v/>
      </c>
      <c r="CQ353" s="108" t="str">
        <f>IF('DATA ENTRY'!CK352="","",IF('DATA ENTRY'!G352="","",IF(AND($CD$4='DATA ENTRY'!CK352,$CG$4='DATA ENTRY'!D352),'DATA ENTRY'!G352,"")))</f>
        <v/>
      </c>
      <c r="CR353" s="230" t="str">
        <f>IF('DATA ENTRY'!CK352="","",IF('DATA ENTRY'!D352="","",IF(AND($CD$4='DATA ENTRY'!CK352,$CG$4='DATA ENTRY'!D352),'DATA ENTRY'!D352,"")))</f>
        <v/>
      </c>
      <c r="CS353">
        <f t="shared" si="88"/>
        <v>0</v>
      </c>
      <c r="CT353">
        <f t="shared" si="89"/>
        <v>0</v>
      </c>
      <c r="CV353" s="139"/>
      <c r="CX353">
        <f t="shared" si="90"/>
        <v>0</v>
      </c>
      <c r="DB353" t="str">
        <f t="shared" si="97"/>
        <v/>
      </c>
      <c r="DC353" t="str">
        <f t="shared" si="98"/>
        <v/>
      </c>
      <c r="DD353" s="224">
        <v>347</v>
      </c>
      <c r="DE353" s="3" t="str">
        <f>IF('DATA ENTRY'!CK352="","",IF('DATA ENTRY'!B352="","",IF(AND($DF$4='DATA ENTRY'!D352),'DATA ENTRY'!B352,"")))</f>
        <v/>
      </c>
      <c r="DF353" s="3" t="str">
        <f>IF('DATA ENTRY'!CK352="","",IF('DATA ENTRY'!C352="","",IF(AND($DF$4='DATA ENTRY'!D352),'DATA ENTRY'!C352,"")))</f>
        <v/>
      </c>
      <c r="DG353" s="4" t="str">
        <f>IF('DATA ENTRY'!CK352="","",IF('DATA ENTRY'!I352="","",IF(AND($DF$4='DATA ENTRY'!D352),'DATA ENTRY'!I352,"")))</f>
        <v/>
      </c>
      <c r="DH353" s="4" t="str">
        <f>IF('DATA ENTRY'!CK352="","",IF('DATA ENTRY'!CK352="","",IF(AND($DF$4='DATA ENTRY'!D352),'DATA ENTRY'!CK352,"")))</f>
        <v/>
      </c>
      <c r="DI353" s="3" t="str">
        <f>IF('DATA ENTRY'!CK352="","",IF('DATA ENTRY'!N352="","",IF(AND($DF$4='DATA ENTRY'!D352),'DATA ENTRY'!N352,"")))</f>
        <v/>
      </c>
      <c r="DJ353" s="107" t="str">
        <f>IF('DATA ENTRY'!CK352="","",IF('DATA ENTRY'!O352="","",IF(AND($DF$4='DATA ENTRY'!D352),'DATA ENTRY'!O352,"")))</f>
        <v/>
      </c>
      <c r="DK353" s="3" t="str">
        <f>IF('DATA ENTRY'!CK352="","",IF('DATA ENTRY'!P352="","",IF(AND($DF$4='DATA ENTRY'!D352),'DATA ENTRY'!P352,"")))</f>
        <v/>
      </c>
      <c r="DL353" s="107" t="str">
        <f>IF('DATA ENTRY'!CK352="","",IF('DATA ENTRY'!Q352="","",IF(AND($DF$4='DATA ENTRY'!D352),'DATA ENTRY'!Q352,"")))</f>
        <v/>
      </c>
      <c r="DM353" s="3" t="str">
        <f>IF('DATA ENTRY'!CK352="","",IF('DATA ENTRY'!R352="","",IF(AND($DF$4='DATA ENTRY'!D352),'DATA ENTRY'!R352,"")))</f>
        <v/>
      </c>
      <c r="DN353" s="107" t="str">
        <f>IF('DATA ENTRY'!CK352="","",IF('DATA ENTRY'!S352="","",IF(AND($DF$4='DATA ENTRY'!D352),'DATA ENTRY'!S352,"")))</f>
        <v/>
      </c>
      <c r="DO353" s="3" t="str">
        <f>IF('DATA ENTRY'!CK352="","",IF('DATA ENTRY'!E352="","",IF(AND($DF$4='DATA ENTRY'!D352),'DATA ENTRY'!E352,"")))</f>
        <v/>
      </c>
      <c r="DP353" s="3" t="str">
        <f>IF('DATA ENTRY'!CK352="","",IF('DATA ENTRY'!D352="","",IF(AND($DF$4='DATA ENTRY'!D352),'DATA ENTRY'!D352,"")))</f>
        <v/>
      </c>
      <c r="DQ353" s="3" t="str">
        <f>IF('DATA ENTRY'!CK352="","",IF('DATA ENTRY'!W352="","",IF(AND($DF$4='DATA ENTRY'!D352),'DATA ENTRY'!W352,"")))</f>
        <v/>
      </c>
      <c r="DR353" s="3" t="str">
        <f>IF('DATA ENTRY'!CK352="","",IF('DATA ENTRY'!X352="","",IF(AND($DF$4='DATA ENTRY'!D352),'DATA ENTRY'!X352,"")))</f>
        <v/>
      </c>
      <c r="DS353" s="108" t="str">
        <f t="shared" si="91"/>
        <v/>
      </c>
      <c r="DT353" s="108" t="str">
        <f>IF('DATA ENTRY'!CK352="","",IF('DATA ENTRY'!D352="","",IF(AND($DF$4='DATA ENTRY'!D352),'DATA ENTRY'!G352,"")))</f>
        <v/>
      </c>
      <c r="DY353">
        <f t="shared" si="92"/>
        <v>0</v>
      </c>
      <c r="EB353" t="str">
        <f t="shared" si="93"/>
        <v/>
      </c>
      <c r="EC353" t="str">
        <f t="shared" si="94"/>
        <v/>
      </c>
      <c r="ED353" s="224">
        <v>347</v>
      </c>
      <c r="EE353" s="3" t="str">
        <f>IF('DATA ENTRY'!CK352="","",IF('DATA ENTRY'!B352="","",IF(AND($EF$4='DATA ENTRY'!G352,$EH$4='DATA ENTRY'!F352),'DATA ENTRY'!B352,"")))</f>
        <v/>
      </c>
      <c r="EF353" s="3" t="str">
        <f>IF('DATA ENTRY'!CK352="","",IF('DATA ENTRY'!C352="","",IF(AND($EF$4='DATA ENTRY'!G352,$EH$4='DATA ENTRY'!F352),'DATA ENTRY'!C352,"")))</f>
        <v/>
      </c>
      <c r="EG353" s="4" t="str">
        <f>IF('DATA ENTRY'!CK352="","",IF('DATA ENTRY'!I352="","",IF(AND($EF$4='DATA ENTRY'!G352,$EH$4='DATA ENTRY'!F352),'DATA ENTRY'!I352,"")))</f>
        <v/>
      </c>
      <c r="EH353" s="4" t="str">
        <f>IF('DATA ENTRY'!CK352="","",IF('DATA ENTRY'!CK352="","",IF(AND($EF$4='DATA ENTRY'!G352,$EH$4='DATA ENTRY'!F352),'DATA ENTRY'!CK352,"")))</f>
        <v/>
      </c>
      <c r="EI353" s="3" t="str">
        <f>IF('DATA ENTRY'!CK352="","",IF('DATA ENTRY'!N352="","",IF(AND($EF$4='DATA ENTRY'!G352,$EH$4='DATA ENTRY'!F352),'DATA ENTRY'!N352,"")))</f>
        <v/>
      </c>
      <c r="EJ353" s="107" t="str">
        <f>IF('DATA ENTRY'!CK352="","",IF('DATA ENTRY'!O352="","",IF(AND($EF$4='DATA ENTRY'!G352,$EH$4='DATA ENTRY'!F352),'DATA ENTRY'!O352,"")))</f>
        <v/>
      </c>
      <c r="EK353" s="3" t="str">
        <f>IF('DATA ENTRY'!CK352="","",IF('DATA ENTRY'!P352="","",IF(AND($EF$4='DATA ENTRY'!G352,$EH$4='DATA ENTRY'!F352),'DATA ENTRY'!P352,"")))</f>
        <v/>
      </c>
      <c r="EL353" s="107" t="str">
        <f>IF('DATA ENTRY'!CK352="","",IF('DATA ENTRY'!Q352="","",IF(AND($EF$4='DATA ENTRY'!G352,$EH$4='DATA ENTRY'!F352),'DATA ENTRY'!Q352,"")))</f>
        <v/>
      </c>
      <c r="EM353" s="3" t="str">
        <f>IF('DATA ENTRY'!CK352="","",IF('DATA ENTRY'!R352="","",IF(AND($EF$4='DATA ENTRY'!G352,$EH$4='DATA ENTRY'!F352),'DATA ENTRY'!R352,"")))</f>
        <v/>
      </c>
      <c r="EN353" s="107" t="str">
        <f>IF('DATA ENTRY'!CK352="","",IF('DATA ENTRY'!S352="","",IF(AND($EF$4='DATA ENTRY'!G352,$EH$4='DATA ENTRY'!F352),'DATA ENTRY'!S352,"")))</f>
        <v/>
      </c>
      <c r="EO353" s="3" t="str">
        <f>IF('DATA ENTRY'!CK352="","",IF('DATA ENTRY'!E352="","",IF(AND($EF$4='DATA ENTRY'!G352,$EH$4='DATA ENTRY'!F352),'DATA ENTRY'!E352,"")))</f>
        <v/>
      </c>
      <c r="EP353" s="3" t="str">
        <f>IF('DATA ENTRY'!CK352="","",IF('DATA ENTRY'!D352="","",IF(AND($EF$4='DATA ENTRY'!G352,$EH$4='DATA ENTRY'!F352),'DATA ENTRY'!D352,"")))</f>
        <v/>
      </c>
      <c r="EQ353" s="3" t="str">
        <f>IF('DATA ENTRY'!CK352="","",IF('DATA ENTRY'!W352="","",IF(AND($EF$4='DATA ENTRY'!G352,$EH$4='DATA ENTRY'!F352),'DATA ENTRY'!W352,"")))</f>
        <v/>
      </c>
      <c r="ER353" s="3" t="str">
        <f>IF('DATA ENTRY'!CK352="","",IF('DATA ENTRY'!X352="","",IF(AND($EF$4='DATA ENTRY'!G352,$EH$4='DATA ENTRY'!F352),'DATA ENTRY'!X352,"")))</f>
        <v/>
      </c>
      <c r="ES353" s="108" t="str">
        <f t="shared" si="95"/>
        <v/>
      </c>
      <c r="ET353" s="108" t="str">
        <f>IF('DATA ENTRY'!CK352="","",IF('DATA ENTRY'!D352="","",IF(AND($EF$4='DATA ENTRY'!G352,$EH$4='DATA ENTRY'!F352),'DATA ENTRY'!G352,"")))</f>
        <v/>
      </c>
      <c r="EY353">
        <f t="shared" si="96"/>
        <v>0</v>
      </c>
    </row>
    <row r="354" spans="1:155">
      <c r="A354" t="str">
        <f>IF(S354=0,"",1+(MAX($A$7:A353)))</f>
        <v/>
      </c>
      <c r="B354" s="224">
        <v>348</v>
      </c>
      <c r="C354" s="3" t="str">
        <f>IF('DATA ENTRY'!CK353="","",IF('DATA ENTRY'!B353="","",IF($D$4="All Post",'DATA ENTRY'!B353,IF(AND($D$4='DATA ENTRY'!CK353),'DATA ENTRY'!B353,""))))</f>
        <v/>
      </c>
      <c r="D354" s="3" t="str">
        <f>IF('DATA ENTRY'!CK353="","",IF('DATA ENTRY'!C353="","",IF($D$4="All Post",'DATA ENTRY'!C353,IF(AND($D$4='DATA ENTRY'!CK353),'DATA ENTRY'!C353,""))))</f>
        <v/>
      </c>
      <c r="E354" s="4" t="str">
        <f>IF('DATA ENTRY'!CK353="","",IF('DATA ENTRY'!I353="","",IF($D$4="All Post",'DATA ENTRY'!I353,IF(AND($D$4='DATA ENTRY'!CK353),'DATA ENTRY'!I353,""))))</f>
        <v/>
      </c>
      <c r="F354" s="4" t="str">
        <f>IF('DATA ENTRY'!CK353="","",IF('DATA ENTRY'!CK353="","",IF($D$4="All Post",'DATA ENTRY'!CK353,IF(AND($D$4='DATA ENTRY'!CK353),'DATA ENTRY'!CK353,""))))</f>
        <v/>
      </c>
      <c r="G354" s="3" t="str">
        <f>IF('DATA ENTRY'!CK353="","",IF('DATA ENTRY'!N353="","",IF($D$4="All Post",'DATA ENTRY'!N353,IF(AND($D$4='DATA ENTRY'!CK353),'DATA ENTRY'!N353,""))))</f>
        <v/>
      </c>
      <c r="H354" s="107" t="str">
        <f>IF('DATA ENTRY'!CK353="","",IF('DATA ENTRY'!O353="","",IF($D$4="All Post",'DATA ENTRY'!O353,IF(AND($D$4='DATA ENTRY'!CK353),'DATA ENTRY'!O353,""))))</f>
        <v/>
      </c>
      <c r="I354" s="3" t="str">
        <f>IF('DATA ENTRY'!CK353="","",IF('DATA ENTRY'!P353="","",IF($D$4="All Post",'DATA ENTRY'!P353,IF(AND($D$4='DATA ENTRY'!CK353),'DATA ENTRY'!P353,""))))</f>
        <v/>
      </c>
      <c r="J354" s="107" t="str">
        <f>IF('DATA ENTRY'!CK353="","",IF('DATA ENTRY'!Q353="","",IF($D$4="All Post",'DATA ENTRY'!Q353,IF(AND($D$4='DATA ENTRY'!CK353),'DATA ENTRY'!Q353,""))))</f>
        <v/>
      </c>
      <c r="K354" s="3" t="str">
        <f>IF('DATA ENTRY'!CK353="","",IF('DATA ENTRY'!R353="","",IF($D$4="All Post",'DATA ENTRY'!R353,IF(AND($D$4='DATA ENTRY'!CK353),'DATA ENTRY'!R353,""))))</f>
        <v/>
      </c>
      <c r="L354" s="3" t="str">
        <f>IF('DATA ENTRY'!CK353="","",IF('DATA ENTRY'!S353="","",IF($D$4="All Post",'DATA ENTRY'!S353,IF(AND($D$4='DATA ENTRY'!CK353),'DATA ENTRY'!S353,""))))</f>
        <v/>
      </c>
      <c r="M354" s="3" t="str">
        <f>IF('DATA ENTRY'!CK353="","",IF('DATA ENTRY'!E353="","",IF($D$4="All Post",'DATA ENTRY'!E353,IF(AND($D$4='DATA ENTRY'!CK353),'DATA ENTRY'!E353,""))))</f>
        <v/>
      </c>
      <c r="N354" s="3" t="str">
        <f>IF('DATA ENTRY'!CK353="","",IF('DATA ENTRY'!W353="","",IF($D$4="All Post",'DATA ENTRY'!W353,IF(AND($D$4='DATA ENTRY'!CK353),'DATA ENTRY'!W353,""))))</f>
        <v/>
      </c>
      <c r="O354" s="3" t="str">
        <f>IF('DATA ENTRY'!CK353="","",IF('DATA ENTRY'!X353="","",IF($D$4="All Post",'DATA ENTRY'!X353,IF(AND($D$4='DATA ENTRY'!CK353),'DATA ENTRY'!X353,""))))</f>
        <v/>
      </c>
      <c r="P354" s="3" t="str">
        <f>IF('DATA ENTRY'!CK353="","",IF('DATA ENTRY'!G353="","",IF($D$4="All Post",'DATA ENTRY'!G353,IF(AND($D$4='DATA ENTRY'!CK353),'DATA ENTRY'!G353,""))))</f>
        <v/>
      </c>
      <c r="S354">
        <f t="shared" si="83"/>
        <v>0</v>
      </c>
      <c r="T354" t="str">
        <f t="shared" si="84"/>
        <v/>
      </c>
      <c r="BZ354" t="str">
        <f t="shared" si="85"/>
        <v/>
      </c>
      <c r="CA354" t="str">
        <f t="shared" si="86"/>
        <v/>
      </c>
      <c r="CB354" s="224">
        <v>348</v>
      </c>
      <c r="CC354" s="3" t="str">
        <f>IF('DATA ENTRY'!CK353="","",IF('DATA ENTRY'!B353="","",IF(AND($CD$4='DATA ENTRY'!CK353,$CG$4='DATA ENTRY'!D353),'DATA ENTRY'!B353,"")))</f>
        <v/>
      </c>
      <c r="CD354" s="3" t="str">
        <f>IF('DATA ENTRY'!CK353="","",IF('DATA ENTRY'!C353="","",IF(AND($CD$4='DATA ENTRY'!CK353,$CG$4='DATA ENTRY'!D353),'DATA ENTRY'!C353,"")))</f>
        <v/>
      </c>
      <c r="CE354" s="4" t="str">
        <f>IF('DATA ENTRY'!CK353="","",IF('DATA ENTRY'!I353="","",IF(AND($CD$4='DATA ENTRY'!CK353,$CG$4='DATA ENTRY'!D353),'DATA ENTRY'!I353,"")))</f>
        <v/>
      </c>
      <c r="CF354" s="4" t="str">
        <f>IF('DATA ENTRY'!CK353="","",IF('DATA ENTRY'!CK353="","",IF(AND($CD$4='DATA ENTRY'!CK353,$CG$4='DATA ENTRY'!D353),'DATA ENTRY'!CK353,"")))</f>
        <v/>
      </c>
      <c r="CG354" s="3" t="str">
        <f>IF('DATA ENTRY'!CK353="","",IF('DATA ENTRY'!N353="","",IF(AND($CD$4='DATA ENTRY'!CK353,$CG$4='DATA ENTRY'!D353),'DATA ENTRY'!N353,"")))</f>
        <v/>
      </c>
      <c r="CH354" s="107" t="str">
        <f>IF('DATA ENTRY'!CK353="","",IF('DATA ENTRY'!O353="","",IF(AND($CD$4='DATA ENTRY'!CK353,$CG$4='DATA ENTRY'!D353),'DATA ENTRY'!O353,"")))</f>
        <v/>
      </c>
      <c r="CI354" s="3" t="str">
        <f>IF('DATA ENTRY'!CK353="","",IF('DATA ENTRY'!P353="","",IF(AND($CD$4='DATA ENTRY'!CK353,$CG$4='DATA ENTRY'!D353),'DATA ENTRY'!P353,"")))</f>
        <v/>
      </c>
      <c r="CJ354" s="107" t="str">
        <f>IF('DATA ENTRY'!CK353="","",IF('DATA ENTRY'!Q353="","",IF(AND($CD$4='DATA ENTRY'!CK353,$CG$4='DATA ENTRY'!D353),'DATA ENTRY'!Q353,"")))</f>
        <v/>
      </c>
      <c r="CK354" s="3" t="str">
        <f>IF('DATA ENTRY'!CK353="","",IF('DATA ENTRY'!R353="","",IF(AND($CD$4='DATA ENTRY'!CK353,$CG$4='DATA ENTRY'!D353),'DATA ENTRY'!R353,"")))</f>
        <v/>
      </c>
      <c r="CL354" s="3" t="str">
        <f>IF('DATA ENTRY'!CK353="","",IF('DATA ENTRY'!S353="","",IF(AND($CD$4='DATA ENTRY'!CK353,$CG$4='DATA ENTRY'!D353),'DATA ENTRY'!S353,"")))</f>
        <v/>
      </c>
      <c r="CM354" s="3" t="str">
        <f>IF('DATA ENTRY'!CK353="","",IF('DATA ENTRY'!E353="","",IF(AND($CD$4='DATA ENTRY'!CK353,$CG$4='DATA ENTRY'!D353),'DATA ENTRY'!E353,"")))</f>
        <v/>
      </c>
      <c r="CN354" s="3" t="str">
        <f>IF('DATA ENTRY'!CK353="","",IF('DATA ENTRY'!W353="","",IF(AND($CD$4='DATA ENTRY'!CK353,$CG$4='DATA ENTRY'!D353),'DATA ENTRY'!W353,"")))</f>
        <v/>
      </c>
      <c r="CO354" s="3" t="str">
        <f>IF('DATA ENTRY'!CK353="","",IF('DATA ENTRY'!X353="","",IF(AND($CD$4='DATA ENTRY'!CK353,$CG$4='DATA ENTRY'!D353),'DATA ENTRY'!X353,"")))</f>
        <v/>
      </c>
      <c r="CP354" s="108" t="str">
        <f t="shared" si="87"/>
        <v/>
      </c>
      <c r="CQ354" s="108" t="str">
        <f>IF('DATA ENTRY'!CK353="","",IF('DATA ENTRY'!G353="","",IF(AND($CD$4='DATA ENTRY'!CK353,$CG$4='DATA ENTRY'!D353),'DATA ENTRY'!G353,"")))</f>
        <v/>
      </c>
      <c r="CR354" s="230" t="str">
        <f>IF('DATA ENTRY'!CK353="","",IF('DATA ENTRY'!D353="","",IF(AND($CD$4='DATA ENTRY'!CK353,$CG$4='DATA ENTRY'!D353),'DATA ENTRY'!D353,"")))</f>
        <v/>
      </c>
      <c r="CS354">
        <f t="shared" si="88"/>
        <v>0</v>
      </c>
      <c r="CT354">
        <f t="shared" si="89"/>
        <v>0</v>
      </c>
      <c r="CV354" s="139"/>
      <c r="CX354">
        <f t="shared" si="90"/>
        <v>0</v>
      </c>
      <c r="DB354" t="str">
        <f t="shared" si="97"/>
        <v/>
      </c>
      <c r="DC354" t="str">
        <f t="shared" si="98"/>
        <v/>
      </c>
      <c r="DD354" s="224">
        <v>348</v>
      </c>
      <c r="DE354" s="3" t="str">
        <f>IF('DATA ENTRY'!CK353="","",IF('DATA ENTRY'!B353="","",IF(AND($DF$4='DATA ENTRY'!D353),'DATA ENTRY'!B353,"")))</f>
        <v/>
      </c>
      <c r="DF354" s="3" t="str">
        <f>IF('DATA ENTRY'!CK353="","",IF('DATA ENTRY'!C353="","",IF(AND($DF$4='DATA ENTRY'!D353),'DATA ENTRY'!C353,"")))</f>
        <v/>
      </c>
      <c r="DG354" s="4" t="str">
        <f>IF('DATA ENTRY'!CK353="","",IF('DATA ENTRY'!I353="","",IF(AND($DF$4='DATA ENTRY'!D353),'DATA ENTRY'!I353,"")))</f>
        <v/>
      </c>
      <c r="DH354" s="4" t="str">
        <f>IF('DATA ENTRY'!CK353="","",IF('DATA ENTRY'!CK353="","",IF(AND($DF$4='DATA ENTRY'!D353),'DATA ENTRY'!CK353,"")))</f>
        <v/>
      </c>
      <c r="DI354" s="3" t="str">
        <f>IF('DATA ENTRY'!CK353="","",IF('DATA ENTRY'!N353="","",IF(AND($DF$4='DATA ENTRY'!D353),'DATA ENTRY'!N353,"")))</f>
        <v/>
      </c>
      <c r="DJ354" s="107" t="str">
        <f>IF('DATA ENTRY'!CK353="","",IF('DATA ENTRY'!O353="","",IF(AND($DF$4='DATA ENTRY'!D353),'DATA ENTRY'!O353,"")))</f>
        <v/>
      </c>
      <c r="DK354" s="3" t="str">
        <f>IF('DATA ENTRY'!CK353="","",IF('DATA ENTRY'!P353="","",IF(AND($DF$4='DATA ENTRY'!D353),'DATA ENTRY'!P353,"")))</f>
        <v/>
      </c>
      <c r="DL354" s="107" t="str">
        <f>IF('DATA ENTRY'!CK353="","",IF('DATA ENTRY'!Q353="","",IF(AND($DF$4='DATA ENTRY'!D353),'DATA ENTRY'!Q353,"")))</f>
        <v/>
      </c>
      <c r="DM354" s="3" t="str">
        <f>IF('DATA ENTRY'!CK353="","",IF('DATA ENTRY'!R353="","",IF(AND($DF$4='DATA ENTRY'!D353),'DATA ENTRY'!R353,"")))</f>
        <v/>
      </c>
      <c r="DN354" s="107" t="str">
        <f>IF('DATA ENTRY'!CK353="","",IF('DATA ENTRY'!S353="","",IF(AND($DF$4='DATA ENTRY'!D353),'DATA ENTRY'!S353,"")))</f>
        <v/>
      </c>
      <c r="DO354" s="3" t="str">
        <f>IF('DATA ENTRY'!CK353="","",IF('DATA ENTRY'!E353="","",IF(AND($DF$4='DATA ENTRY'!D353),'DATA ENTRY'!E353,"")))</f>
        <v/>
      </c>
      <c r="DP354" s="3" t="str">
        <f>IF('DATA ENTRY'!CK353="","",IF('DATA ENTRY'!D353="","",IF(AND($DF$4='DATA ENTRY'!D353),'DATA ENTRY'!D353,"")))</f>
        <v/>
      </c>
      <c r="DQ354" s="3" t="str">
        <f>IF('DATA ENTRY'!CK353="","",IF('DATA ENTRY'!W353="","",IF(AND($DF$4='DATA ENTRY'!D353),'DATA ENTRY'!W353,"")))</f>
        <v/>
      </c>
      <c r="DR354" s="3" t="str">
        <f>IF('DATA ENTRY'!CK353="","",IF('DATA ENTRY'!X353="","",IF(AND($DF$4='DATA ENTRY'!D353),'DATA ENTRY'!X353,"")))</f>
        <v/>
      </c>
      <c r="DS354" s="108" t="str">
        <f t="shared" si="91"/>
        <v/>
      </c>
      <c r="DT354" s="108" t="str">
        <f>IF('DATA ENTRY'!CK353="","",IF('DATA ENTRY'!D353="","",IF(AND($DF$4='DATA ENTRY'!D353),'DATA ENTRY'!G353,"")))</f>
        <v/>
      </c>
      <c r="DY354">
        <f t="shared" si="92"/>
        <v>0</v>
      </c>
      <c r="EB354" t="str">
        <f t="shared" si="93"/>
        <v/>
      </c>
      <c r="EC354" t="str">
        <f t="shared" si="94"/>
        <v/>
      </c>
      <c r="ED354" s="224">
        <v>348</v>
      </c>
      <c r="EE354" s="3" t="str">
        <f>IF('DATA ENTRY'!CK353="","",IF('DATA ENTRY'!B353="","",IF(AND($EF$4='DATA ENTRY'!G353,$EH$4='DATA ENTRY'!F353),'DATA ENTRY'!B353,"")))</f>
        <v/>
      </c>
      <c r="EF354" s="3" t="str">
        <f>IF('DATA ENTRY'!CK353="","",IF('DATA ENTRY'!C353="","",IF(AND($EF$4='DATA ENTRY'!G353,$EH$4='DATA ENTRY'!F353),'DATA ENTRY'!C353,"")))</f>
        <v/>
      </c>
      <c r="EG354" s="4" t="str">
        <f>IF('DATA ENTRY'!CK353="","",IF('DATA ENTRY'!I353="","",IF(AND($EF$4='DATA ENTRY'!G353,$EH$4='DATA ENTRY'!F353),'DATA ENTRY'!I353,"")))</f>
        <v/>
      </c>
      <c r="EH354" s="4" t="str">
        <f>IF('DATA ENTRY'!CK353="","",IF('DATA ENTRY'!CK353="","",IF(AND($EF$4='DATA ENTRY'!G353,$EH$4='DATA ENTRY'!F353),'DATA ENTRY'!CK353,"")))</f>
        <v/>
      </c>
      <c r="EI354" s="3" t="str">
        <f>IF('DATA ENTRY'!CK353="","",IF('DATA ENTRY'!N353="","",IF(AND($EF$4='DATA ENTRY'!G353,$EH$4='DATA ENTRY'!F353),'DATA ENTRY'!N353,"")))</f>
        <v/>
      </c>
      <c r="EJ354" s="107" t="str">
        <f>IF('DATA ENTRY'!CK353="","",IF('DATA ENTRY'!O353="","",IF(AND($EF$4='DATA ENTRY'!G353,$EH$4='DATA ENTRY'!F353),'DATA ENTRY'!O353,"")))</f>
        <v/>
      </c>
      <c r="EK354" s="3" t="str">
        <f>IF('DATA ENTRY'!CK353="","",IF('DATA ENTRY'!P353="","",IF(AND($EF$4='DATA ENTRY'!G353,$EH$4='DATA ENTRY'!F353),'DATA ENTRY'!P353,"")))</f>
        <v/>
      </c>
      <c r="EL354" s="107" t="str">
        <f>IF('DATA ENTRY'!CK353="","",IF('DATA ENTRY'!Q353="","",IF(AND($EF$4='DATA ENTRY'!G353,$EH$4='DATA ENTRY'!F353),'DATA ENTRY'!Q353,"")))</f>
        <v/>
      </c>
      <c r="EM354" s="3" t="str">
        <f>IF('DATA ENTRY'!CK353="","",IF('DATA ENTRY'!R353="","",IF(AND($EF$4='DATA ENTRY'!G353,$EH$4='DATA ENTRY'!F353),'DATA ENTRY'!R353,"")))</f>
        <v/>
      </c>
      <c r="EN354" s="107" t="str">
        <f>IF('DATA ENTRY'!CK353="","",IF('DATA ENTRY'!S353="","",IF(AND($EF$4='DATA ENTRY'!G353,$EH$4='DATA ENTRY'!F353),'DATA ENTRY'!S353,"")))</f>
        <v/>
      </c>
      <c r="EO354" s="3" t="str">
        <f>IF('DATA ENTRY'!CK353="","",IF('DATA ENTRY'!E353="","",IF(AND($EF$4='DATA ENTRY'!G353,$EH$4='DATA ENTRY'!F353),'DATA ENTRY'!E353,"")))</f>
        <v/>
      </c>
      <c r="EP354" s="3" t="str">
        <f>IF('DATA ENTRY'!CK353="","",IF('DATA ENTRY'!D353="","",IF(AND($EF$4='DATA ENTRY'!G353,$EH$4='DATA ENTRY'!F353),'DATA ENTRY'!D353,"")))</f>
        <v/>
      </c>
      <c r="EQ354" s="3" t="str">
        <f>IF('DATA ENTRY'!CK353="","",IF('DATA ENTRY'!W353="","",IF(AND($EF$4='DATA ENTRY'!G353,$EH$4='DATA ENTRY'!F353),'DATA ENTRY'!W353,"")))</f>
        <v/>
      </c>
      <c r="ER354" s="3" t="str">
        <f>IF('DATA ENTRY'!CK353="","",IF('DATA ENTRY'!X353="","",IF(AND($EF$4='DATA ENTRY'!G353,$EH$4='DATA ENTRY'!F353),'DATA ENTRY'!X353,"")))</f>
        <v/>
      </c>
      <c r="ES354" s="108" t="str">
        <f t="shared" si="95"/>
        <v/>
      </c>
      <c r="ET354" s="108" t="str">
        <f>IF('DATA ENTRY'!CK353="","",IF('DATA ENTRY'!D353="","",IF(AND($EF$4='DATA ENTRY'!G353,$EH$4='DATA ENTRY'!F353),'DATA ENTRY'!G353,"")))</f>
        <v/>
      </c>
      <c r="EY354">
        <f t="shared" si="96"/>
        <v>0</v>
      </c>
    </row>
    <row r="355" spans="1:155">
      <c r="A355" t="str">
        <f>IF(S355=0,"",1+(MAX($A$7:A354)))</f>
        <v/>
      </c>
      <c r="B355" s="224">
        <v>349</v>
      </c>
      <c r="C355" s="3" t="str">
        <f>IF('DATA ENTRY'!CK354="","",IF('DATA ENTRY'!B354="","",IF($D$4="All Post",'DATA ENTRY'!B354,IF(AND($D$4='DATA ENTRY'!CK354),'DATA ENTRY'!B354,""))))</f>
        <v/>
      </c>
      <c r="D355" s="3" t="str">
        <f>IF('DATA ENTRY'!CK354="","",IF('DATA ENTRY'!C354="","",IF($D$4="All Post",'DATA ENTRY'!C354,IF(AND($D$4='DATA ENTRY'!CK354),'DATA ENTRY'!C354,""))))</f>
        <v/>
      </c>
      <c r="E355" s="4" t="str">
        <f>IF('DATA ENTRY'!CK354="","",IF('DATA ENTRY'!I354="","",IF($D$4="All Post",'DATA ENTRY'!I354,IF(AND($D$4='DATA ENTRY'!CK354),'DATA ENTRY'!I354,""))))</f>
        <v/>
      </c>
      <c r="F355" s="4" t="str">
        <f>IF('DATA ENTRY'!CK354="","",IF('DATA ENTRY'!CK354="","",IF($D$4="All Post",'DATA ENTRY'!CK354,IF(AND($D$4='DATA ENTRY'!CK354),'DATA ENTRY'!CK354,""))))</f>
        <v/>
      </c>
      <c r="G355" s="3" t="str">
        <f>IF('DATA ENTRY'!CK354="","",IF('DATA ENTRY'!N354="","",IF($D$4="All Post",'DATA ENTRY'!N354,IF(AND($D$4='DATA ENTRY'!CK354),'DATA ENTRY'!N354,""))))</f>
        <v/>
      </c>
      <c r="H355" s="107" t="str">
        <f>IF('DATA ENTRY'!CK354="","",IF('DATA ENTRY'!O354="","",IF($D$4="All Post",'DATA ENTRY'!O354,IF(AND($D$4='DATA ENTRY'!CK354),'DATA ENTRY'!O354,""))))</f>
        <v/>
      </c>
      <c r="I355" s="3" t="str">
        <f>IF('DATA ENTRY'!CK354="","",IF('DATA ENTRY'!P354="","",IF($D$4="All Post",'DATA ENTRY'!P354,IF(AND($D$4='DATA ENTRY'!CK354),'DATA ENTRY'!P354,""))))</f>
        <v/>
      </c>
      <c r="J355" s="107" t="str">
        <f>IF('DATA ENTRY'!CK354="","",IF('DATA ENTRY'!Q354="","",IF($D$4="All Post",'DATA ENTRY'!Q354,IF(AND($D$4='DATA ENTRY'!CK354),'DATA ENTRY'!Q354,""))))</f>
        <v/>
      </c>
      <c r="K355" s="3" t="str">
        <f>IF('DATA ENTRY'!CK354="","",IF('DATA ENTRY'!R354="","",IF($D$4="All Post",'DATA ENTRY'!R354,IF(AND($D$4='DATA ENTRY'!CK354),'DATA ENTRY'!R354,""))))</f>
        <v/>
      </c>
      <c r="L355" s="3" t="str">
        <f>IF('DATA ENTRY'!CK354="","",IF('DATA ENTRY'!S354="","",IF($D$4="All Post",'DATA ENTRY'!S354,IF(AND($D$4='DATA ENTRY'!CK354),'DATA ENTRY'!S354,""))))</f>
        <v/>
      </c>
      <c r="M355" s="3" t="str">
        <f>IF('DATA ENTRY'!CK354="","",IF('DATA ENTRY'!E354="","",IF($D$4="All Post",'DATA ENTRY'!E354,IF(AND($D$4='DATA ENTRY'!CK354),'DATA ENTRY'!E354,""))))</f>
        <v/>
      </c>
      <c r="N355" s="3" t="str">
        <f>IF('DATA ENTRY'!CK354="","",IF('DATA ENTRY'!W354="","",IF($D$4="All Post",'DATA ENTRY'!W354,IF(AND($D$4='DATA ENTRY'!CK354),'DATA ENTRY'!W354,""))))</f>
        <v/>
      </c>
      <c r="O355" s="3" t="str">
        <f>IF('DATA ENTRY'!CK354="","",IF('DATA ENTRY'!X354="","",IF($D$4="All Post",'DATA ENTRY'!X354,IF(AND($D$4='DATA ENTRY'!CK354),'DATA ENTRY'!X354,""))))</f>
        <v/>
      </c>
      <c r="P355" s="3" t="str">
        <f>IF('DATA ENTRY'!CK354="","",IF('DATA ENTRY'!G354="","",IF($D$4="All Post",'DATA ENTRY'!G354,IF(AND($D$4='DATA ENTRY'!CK354),'DATA ENTRY'!G354,""))))</f>
        <v/>
      </c>
      <c r="S355">
        <f t="shared" si="83"/>
        <v>0</v>
      </c>
      <c r="T355" t="str">
        <f t="shared" si="84"/>
        <v/>
      </c>
      <c r="BZ355" t="str">
        <f t="shared" si="85"/>
        <v/>
      </c>
      <c r="CA355" t="str">
        <f t="shared" si="86"/>
        <v/>
      </c>
      <c r="CB355" s="224">
        <v>349</v>
      </c>
      <c r="CC355" s="3" t="str">
        <f>IF('DATA ENTRY'!CK354="","",IF('DATA ENTRY'!B354="","",IF(AND($CD$4='DATA ENTRY'!CK354,$CG$4='DATA ENTRY'!D354),'DATA ENTRY'!B354,"")))</f>
        <v/>
      </c>
      <c r="CD355" s="3" t="str">
        <f>IF('DATA ENTRY'!CK354="","",IF('DATA ENTRY'!C354="","",IF(AND($CD$4='DATA ENTRY'!CK354,$CG$4='DATA ENTRY'!D354),'DATA ENTRY'!C354,"")))</f>
        <v/>
      </c>
      <c r="CE355" s="4" t="str">
        <f>IF('DATA ENTRY'!CK354="","",IF('DATA ENTRY'!I354="","",IF(AND($CD$4='DATA ENTRY'!CK354,$CG$4='DATA ENTRY'!D354),'DATA ENTRY'!I354,"")))</f>
        <v/>
      </c>
      <c r="CF355" s="4" t="str">
        <f>IF('DATA ENTRY'!CK354="","",IF('DATA ENTRY'!CK354="","",IF(AND($CD$4='DATA ENTRY'!CK354,$CG$4='DATA ENTRY'!D354),'DATA ENTRY'!CK354,"")))</f>
        <v/>
      </c>
      <c r="CG355" s="3" t="str">
        <f>IF('DATA ENTRY'!CK354="","",IF('DATA ENTRY'!N354="","",IF(AND($CD$4='DATA ENTRY'!CK354,$CG$4='DATA ENTRY'!D354),'DATA ENTRY'!N354,"")))</f>
        <v/>
      </c>
      <c r="CH355" s="107" t="str">
        <f>IF('DATA ENTRY'!CK354="","",IF('DATA ENTRY'!O354="","",IF(AND($CD$4='DATA ENTRY'!CK354,$CG$4='DATA ENTRY'!D354),'DATA ENTRY'!O354,"")))</f>
        <v/>
      </c>
      <c r="CI355" s="3" t="str">
        <f>IF('DATA ENTRY'!CK354="","",IF('DATA ENTRY'!P354="","",IF(AND($CD$4='DATA ENTRY'!CK354,$CG$4='DATA ENTRY'!D354),'DATA ENTRY'!P354,"")))</f>
        <v/>
      </c>
      <c r="CJ355" s="107" t="str">
        <f>IF('DATA ENTRY'!CK354="","",IF('DATA ENTRY'!Q354="","",IF(AND($CD$4='DATA ENTRY'!CK354,$CG$4='DATA ENTRY'!D354),'DATA ENTRY'!Q354,"")))</f>
        <v/>
      </c>
      <c r="CK355" s="3" t="str">
        <f>IF('DATA ENTRY'!CK354="","",IF('DATA ENTRY'!R354="","",IF(AND($CD$4='DATA ENTRY'!CK354,$CG$4='DATA ENTRY'!D354),'DATA ENTRY'!R354,"")))</f>
        <v/>
      </c>
      <c r="CL355" s="3" t="str">
        <f>IF('DATA ENTRY'!CK354="","",IF('DATA ENTRY'!S354="","",IF(AND($CD$4='DATA ENTRY'!CK354,$CG$4='DATA ENTRY'!D354),'DATA ENTRY'!S354,"")))</f>
        <v/>
      </c>
      <c r="CM355" s="3" t="str">
        <f>IF('DATA ENTRY'!CK354="","",IF('DATA ENTRY'!E354="","",IF(AND($CD$4='DATA ENTRY'!CK354,$CG$4='DATA ENTRY'!D354),'DATA ENTRY'!E354,"")))</f>
        <v/>
      </c>
      <c r="CN355" s="3" t="str">
        <f>IF('DATA ENTRY'!CK354="","",IF('DATA ENTRY'!W354="","",IF(AND($CD$4='DATA ENTRY'!CK354,$CG$4='DATA ENTRY'!D354),'DATA ENTRY'!W354,"")))</f>
        <v/>
      </c>
      <c r="CO355" s="3" t="str">
        <f>IF('DATA ENTRY'!CK354="","",IF('DATA ENTRY'!X354="","",IF(AND($CD$4='DATA ENTRY'!CK354,$CG$4='DATA ENTRY'!D354),'DATA ENTRY'!X354,"")))</f>
        <v/>
      </c>
      <c r="CP355" s="108" t="str">
        <f t="shared" si="87"/>
        <v/>
      </c>
      <c r="CQ355" s="108" t="str">
        <f>IF('DATA ENTRY'!CK354="","",IF('DATA ENTRY'!G354="","",IF(AND($CD$4='DATA ENTRY'!CK354,$CG$4='DATA ENTRY'!D354),'DATA ENTRY'!G354,"")))</f>
        <v/>
      </c>
      <c r="CR355" s="230" t="str">
        <f>IF('DATA ENTRY'!CK354="","",IF('DATA ENTRY'!D354="","",IF(AND($CD$4='DATA ENTRY'!CK354,$CG$4='DATA ENTRY'!D354),'DATA ENTRY'!D354,"")))</f>
        <v/>
      </c>
      <c r="CS355">
        <f t="shared" si="88"/>
        <v>0</v>
      </c>
      <c r="CT355">
        <f t="shared" si="89"/>
        <v>0</v>
      </c>
      <c r="CV355" s="139"/>
      <c r="CX355">
        <f t="shared" si="90"/>
        <v>0</v>
      </c>
      <c r="DB355" t="str">
        <f t="shared" si="97"/>
        <v/>
      </c>
      <c r="DC355" t="str">
        <f t="shared" si="98"/>
        <v/>
      </c>
      <c r="DD355" s="224">
        <v>349</v>
      </c>
      <c r="DE355" s="3" t="str">
        <f>IF('DATA ENTRY'!CK354="","",IF('DATA ENTRY'!B354="","",IF(AND($DF$4='DATA ENTRY'!D354),'DATA ENTRY'!B354,"")))</f>
        <v/>
      </c>
      <c r="DF355" s="3" t="str">
        <f>IF('DATA ENTRY'!CK354="","",IF('DATA ENTRY'!C354="","",IF(AND($DF$4='DATA ENTRY'!D354),'DATA ENTRY'!C354,"")))</f>
        <v/>
      </c>
      <c r="DG355" s="4" t="str">
        <f>IF('DATA ENTRY'!CK354="","",IF('DATA ENTRY'!I354="","",IF(AND($DF$4='DATA ENTRY'!D354),'DATA ENTRY'!I354,"")))</f>
        <v/>
      </c>
      <c r="DH355" s="4" t="str">
        <f>IF('DATA ENTRY'!CK354="","",IF('DATA ENTRY'!CK354="","",IF(AND($DF$4='DATA ENTRY'!D354),'DATA ENTRY'!CK354,"")))</f>
        <v/>
      </c>
      <c r="DI355" s="3" t="str">
        <f>IF('DATA ENTRY'!CK354="","",IF('DATA ENTRY'!N354="","",IF(AND($DF$4='DATA ENTRY'!D354),'DATA ENTRY'!N354,"")))</f>
        <v/>
      </c>
      <c r="DJ355" s="107" t="str">
        <f>IF('DATA ENTRY'!CK354="","",IF('DATA ENTRY'!O354="","",IF(AND($DF$4='DATA ENTRY'!D354),'DATA ENTRY'!O354,"")))</f>
        <v/>
      </c>
      <c r="DK355" s="3" t="str">
        <f>IF('DATA ENTRY'!CK354="","",IF('DATA ENTRY'!P354="","",IF(AND($DF$4='DATA ENTRY'!D354),'DATA ENTRY'!P354,"")))</f>
        <v/>
      </c>
      <c r="DL355" s="107" t="str">
        <f>IF('DATA ENTRY'!CK354="","",IF('DATA ENTRY'!Q354="","",IF(AND($DF$4='DATA ENTRY'!D354),'DATA ENTRY'!Q354,"")))</f>
        <v/>
      </c>
      <c r="DM355" s="3" t="str">
        <f>IF('DATA ENTRY'!CK354="","",IF('DATA ENTRY'!R354="","",IF(AND($DF$4='DATA ENTRY'!D354),'DATA ENTRY'!R354,"")))</f>
        <v/>
      </c>
      <c r="DN355" s="107" t="str">
        <f>IF('DATA ENTRY'!CK354="","",IF('DATA ENTRY'!S354="","",IF(AND($DF$4='DATA ENTRY'!D354),'DATA ENTRY'!S354,"")))</f>
        <v/>
      </c>
      <c r="DO355" s="3" t="str">
        <f>IF('DATA ENTRY'!CK354="","",IF('DATA ENTRY'!E354="","",IF(AND($DF$4='DATA ENTRY'!D354),'DATA ENTRY'!E354,"")))</f>
        <v/>
      </c>
      <c r="DP355" s="3" t="str">
        <f>IF('DATA ENTRY'!CK354="","",IF('DATA ENTRY'!D354="","",IF(AND($DF$4='DATA ENTRY'!D354),'DATA ENTRY'!D354,"")))</f>
        <v/>
      </c>
      <c r="DQ355" s="3" t="str">
        <f>IF('DATA ENTRY'!CK354="","",IF('DATA ENTRY'!W354="","",IF(AND($DF$4='DATA ENTRY'!D354),'DATA ENTRY'!W354,"")))</f>
        <v/>
      </c>
      <c r="DR355" s="3" t="str">
        <f>IF('DATA ENTRY'!CK354="","",IF('DATA ENTRY'!X354="","",IF(AND($DF$4='DATA ENTRY'!D354),'DATA ENTRY'!X354,"")))</f>
        <v/>
      </c>
      <c r="DS355" s="108" t="str">
        <f t="shared" si="91"/>
        <v/>
      </c>
      <c r="DT355" s="108" t="str">
        <f>IF('DATA ENTRY'!CK354="","",IF('DATA ENTRY'!D354="","",IF(AND($DF$4='DATA ENTRY'!D354),'DATA ENTRY'!G354,"")))</f>
        <v/>
      </c>
      <c r="DY355">
        <f t="shared" si="92"/>
        <v>0</v>
      </c>
      <c r="EB355" t="str">
        <f t="shared" si="93"/>
        <v/>
      </c>
      <c r="EC355" t="str">
        <f t="shared" si="94"/>
        <v/>
      </c>
      <c r="ED355" s="224">
        <v>349</v>
      </c>
      <c r="EE355" s="3" t="str">
        <f>IF('DATA ENTRY'!CK354="","",IF('DATA ENTRY'!B354="","",IF(AND($EF$4='DATA ENTRY'!G354,$EH$4='DATA ENTRY'!F354),'DATA ENTRY'!B354,"")))</f>
        <v/>
      </c>
      <c r="EF355" s="3" t="str">
        <f>IF('DATA ENTRY'!CK354="","",IF('DATA ENTRY'!C354="","",IF(AND($EF$4='DATA ENTRY'!G354,$EH$4='DATA ENTRY'!F354),'DATA ENTRY'!C354,"")))</f>
        <v/>
      </c>
      <c r="EG355" s="4" t="str">
        <f>IF('DATA ENTRY'!CK354="","",IF('DATA ENTRY'!I354="","",IF(AND($EF$4='DATA ENTRY'!G354,$EH$4='DATA ENTRY'!F354),'DATA ENTRY'!I354,"")))</f>
        <v/>
      </c>
      <c r="EH355" s="4" t="str">
        <f>IF('DATA ENTRY'!CK354="","",IF('DATA ENTRY'!CK354="","",IF(AND($EF$4='DATA ENTRY'!G354,$EH$4='DATA ENTRY'!F354),'DATA ENTRY'!CK354,"")))</f>
        <v/>
      </c>
      <c r="EI355" s="3" t="str">
        <f>IF('DATA ENTRY'!CK354="","",IF('DATA ENTRY'!N354="","",IF(AND($EF$4='DATA ENTRY'!G354,$EH$4='DATA ENTRY'!F354),'DATA ENTRY'!N354,"")))</f>
        <v/>
      </c>
      <c r="EJ355" s="107" t="str">
        <f>IF('DATA ENTRY'!CK354="","",IF('DATA ENTRY'!O354="","",IF(AND($EF$4='DATA ENTRY'!G354,$EH$4='DATA ENTRY'!F354),'DATA ENTRY'!O354,"")))</f>
        <v/>
      </c>
      <c r="EK355" s="3" t="str">
        <f>IF('DATA ENTRY'!CK354="","",IF('DATA ENTRY'!P354="","",IF(AND($EF$4='DATA ENTRY'!G354,$EH$4='DATA ENTRY'!F354),'DATA ENTRY'!P354,"")))</f>
        <v/>
      </c>
      <c r="EL355" s="107" t="str">
        <f>IF('DATA ENTRY'!CK354="","",IF('DATA ENTRY'!Q354="","",IF(AND($EF$4='DATA ENTRY'!G354,$EH$4='DATA ENTRY'!F354),'DATA ENTRY'!Q354,"")))</f>
        <v/>
      </c>
      <c r="EM355" s="3" t="str">
        <f>IF('DATA ENTRY'!CK354="","",IF('DATA ENTRY'!R354="","",IF(AND($EF$4='DATA ENTRY'!G354,$EH$4='DATA ENTRY'!F354),'DATA ENTRY'!R354,"")))</f>
        <v/>
      </c>
      <c r="EN355" s="107" t="str">
        <f>IF('DATA ENTRY'!CK354="","",IF('DATA ENTRY'!S354="","",IF(AND($EF$4='DATA ENTRY'!G354,$EH$4='DATA ENTRY'!F354),'DATA ENTRY'!S354,"")))</f>
        <v/>
      </c>
      <c r="EO355" s="3" t="str">
        <f>IF('DATA ENTRY'!CK354="","",IF('DATA ENTRY'!E354="","",IF(AND($EF$4='DATA ENTRY'!G354,$EH$4='DATA ENTRY'!F354),'DATA ENTRY'!E354,"")))</f>
        <v/>
      </c>
      <c r="EP355" s="3" t="str">
        <f>IF('DATA ENTRY'!CK354="","",IF('DATA ENTRY'!D354="","",IF(AND($EF$4='DATA ENTRY'!G354,$EH$4='DATA ENTRY'!F354),'DATA ENTRY'!D354,"")))</f>
        <v/>
      </c>
      <c r="EQ355" s="3" t="str">
        <f>IF('DATA ENTRY'!CK354="","",IF('DATA ENTRY'!W354="","",IF(AND($EF$4='DATA ENTRY'!G354,$EH$4='DATA ENTRY'!F354),'DATA ENTRY'!W354,"")))</f>
        <v/>
      </c>
      <c r="ER355" s="3" t="str">
        <f>IF('DATA ENTRY'!CK354="","",IF('DATA ENTRY'!X354="","",IF(AND($EF$4='DATA ENTRY'!G354,$EH$4='DATA ENTRY'!F354),'DATA ENTRY'!X354,"")))</f>
        <v/>
      </c>
      <c r="ES355" s="108" t="str">
        <f t="shared" si="95"/>
        <v/>
      </c>
      <c r="ET355" s="108" t="str">
        <f>IF('DATA ENTRY'!CK354="","",IF('DATA ENTRY'!D354="","",IF(AND($EF$4='DATA ENTRY'!G354,$EH$4='DATA ENTRY'!F354),'DATA ENTRY'!G354,"")))</f>
        <v/>
      </c>
      <c r="EY355">
        <f t="shared" si="96"/>
        <v>0</v>
      </c>
    </row>
    <row r="356" spans="1:155">
      <c r="A356" t="str">
        <f>IF(S356=0,"",1+(MAX($A$7:A355)))</f>
        <v/>
      </c>
      <c r="B356" s="224">
        <v>350</v>
      </c>
      <c r="C356" s="3" t="str">
        <f>IF('DATA ENTRY'!CK355="","",IF('DATA ENTRY'!B355="","",IF($D$4="All Post",'DATA ENTRY'!B355,IF(AND($D$4='DATA ENTRY'!CK355),'DATA ENTRY'!B355,""))))</f>
        <v/>
      </c>
      <c r="D356" s="3" t="str">
        <f>IF('DATA ENTRY'!CK355="","",IF('DATA ENTRY'!C355="","",IF($D$4="All Post",'DATA ENTRY'!C355,IF(AND($D$4='DATA ENTRY'!CK355),'DATA ENTRY'!C355,""))))</f>
        <v/>
      </c>
      <c r="E356" s="4" t="str">
        <f>IF('DATA ENTRY'!CK355="","",IF('DATA ENTRY'!I355="","",IF($D$4="All Post",'DATA ENTRY'!I355,IF(AND($D$4='DATA ENTRY'!CK355),'DATA ENTRY'!I355,""))))</f>
        <v/>
      </c>
      <c r="F356" s="4" t="str">
        <f>IF('DATA ENTRY'!CK355="","",IF('DATA ENTRY'!CK355="","",IF($D$4="All Post",'DATA ENTRY'!CK355,IF(AND($D$4='DATA ENTRY'!CK355),'DATA ENTRY'!CK355,""))))</f>
        <v/>
      </c>
      <c r="G356" s="3" t="str">
        <f>IF('DATA ENTRY'!CK355="","",IF('DATA ENTRY'!N355="","",IF($D$4="All Post",'DATA ENTRY'!N355,IF(AND($D$4='DATA ENTRY'!CK355),'DATA ENTRY'!N355,""))))</f>
        <v/>
      </c>
      <c r="H356" s="107" t="str">
        <f>IF('DATA ENTRY'!CK355="","",IF('DATA ENTRY'!O355="","",IF($D$4="All Post",'DATA ENTRY'!O355,IF(AND($D$4='DATA ENTRY'!CK355),'DATA ENTRY'!O355,""))))</f>
        <v/>
      </c>
      <c r="I356" s="3" t="str">
        <f>IF('DATA ENTRY'!CK355="","",IF('DATA ENTRY'!P355="","",IF($D$4="All Post",'DATA ENTRY'!P355,IF(AND($D$4='DATA ENTRY'!CK355),'DATA ENTRY'!P355,""))))</f>
        <v/>
      </c>
      <c r="J356" s="107" t="str">
        <f>IF('DATA ENTRY'!CK355="","",IF('DATA ENTRY'!Q355="","",IF($D$4="All Post",'DATA ENTRY'!Q355,IF(AND($D$4='DATA ENTRY'!CK355),'DATA ENTRY'!Q355,""))))</f>
        <v/>
      </c>
      <c r="K356" s="3" t="str">
        <f>IF('DATA ENTRY'!CK355="","",IF('DATA ENTRY'!R355="","",IF($D$4="All Post",'DATA ENTRY'!R355,IF(AND($D$4='DATA ENTRY'!CK355),'DATA ENTRY'!R355,""))))</f>
        <v/>
      </c>
      <c r="L356" s="3" t="str">
        <f>IF('DATA ENTRY'!CK355="","",IF('DATA ENTRY'!S355="","",IF($D$4="All Post",'DATA ENTRY'!S355,IF(AND($D$4='DATA ENTRY'!CK355),'DATA ENTRY'!S355,""))))</f>
        <v/>
      </c>
      <c r="M356" s="3" t="str">
        <f>IF('DATA ENTRY'!CK355="","",IF('DATA ENTRY'!E355="","",IF($D$4="All Post",'DATA ENTRY'!E355,IF(AND($D$4='DATA ENTRY'!CK355),'DATA ENTRY'!E355,""))))</f>
        <v/>
      </c>
      <c r="N356" s="3" t="str">
        <f>IF('DATA ENTRY'!CK355="","",IF('DATA ENTRY'!W355="","",IF($D$4="All Post",'DATA ENTRY'!W355,IF(AND($D$4='DATA ENTRY'!CK355),'DATA ENTRY'!W355,""))))</f>
        <v/>
      </c>
      <c r="O356" s="3" t="str">
        <f>IF('DATA ENTRY'!CK355="","",IF('DATA ENTRY'!X355="","",IF($D$4="All Post",'DATA ENTRY'!X355,IF(AND($D$4='DATA ENTRY'!CK355),'DATA ENTRY'!X355,""))))</f>
        <v/>
      </c>
      <c r="P356" s="3" t="str">
        <f>IF('DATA ENTRY'!CK355="","",IF('DATA ENTRY'!G355="","",IF($D$4="All Post",'DATA ENTRY'!G355,IF(AND($D$4='DATA ENTRY'!CK355),'DATA ENTRY'!G355,""))))</f>
        <v/>
      </c>
      <c r="S356">
        <f t="shared" si="83"/>
        <v>0</v>
      </c>
      <c r="T356" t="str">
        <f t="shared" si="84"/>
        <v/>
      </c>
      <c r="BZ356" t="str">
        <f t="shared" si="85"/>
        <v/>
      </c>
      <c r="CA356" t="str">
        <f t="shared" si="86"/>
        <v/>
      </c>
      <c r="CB356" s="224">
        <v>350</v>
      </c>
      <c r="CC356" s="3" t="str">
        <f>IF('DATA ENTRY'!CK355="","",IF('DATA ENTRY'!B355="","",IF(AND($CD$4='DATA ENTRY'!CK355,$CG$4='DATA ENTRY'!D355),'DATA ENTRY'!B355,"")))</f>
        <v/>
      </c>
      <c r="CD356" s="3" t="str">
        <f>IF('DATA ENTRY'!CK355="","",IF('DATA ENTRY'!C355="","",IF(AND($CD$4='DATA ENTRY'!CK355,$CG$4='DATA ENTRY'!D355),'DATA ENTRY'!C355,"")))</f>
        <v/>
      </c>
      <c r="CE356" s="4" t="str">
        <f>IF('DATA ENTRY'!CK355="","",IF('DATA ENTRY'!I355="","",IF(AND($CD$4='DATA ENTRY'!CK355,$CG$4='DATA ENTRY'!D355),'DATA ENTRY'!I355,"")))</f>
        <v/>
      </c>
      <c r="CF356" s="4" t="str">
        <f>IF('DATA ENTRY'!CK355="","",IF('DATA ENTRY'!CK355="","",IF(AND($CD$4='DATA ENTRY'!CK355,$CG$4='DATA ENTRY'!D355),'DATA ENTRY'!CK355,"")))</f>
        <v/>
      </c>
      <c r="CG356" s="3" t="str">
        <f>IF('DATA ENTRY'!CK355="","",IF('DATA ENTRY'!N355="","",IF(AND($CD$4='DATA ENTRY'!CK355,$CG$4='DATA ENTRY'!D355),'DATA ENTRY'!N355,"")))</f>
        <v/>
      </c>
      <c r="CH356" s="107" t="str">
        <f>IF('DATA ENTRY'!CK355="","",IF('DATA ENTRY'!O355="","",IF(AND($CD$4='DATA ENTRY'!CK355,$CG$4='DATA ENTRY'!D355),'DATA ENTRY'!O355,"")))</f>
        <v/>
      </c>
      <c r="CI356" s="3" t="str">
        <f>IF('DATA ENTRY'!CK355="","",IF('DATA ENTRY'!P355="","",IF(AND($CD$4='DATA ENTRY'!CK355,$CG$4='DATA ENTRY'!D355),'DATA ENTRY'!P355,"")))</f>
        <v/>
      </c>
      <c r="CJ356" s="107" t="str">
        <f>IF('DATA ENTRY'!CK355="","",IF('DATA ENTRY'!Q355="","",IF(AND($CD$4='DATA ENTRY'!CK355,$CG$4='DATA ENTRY'!D355),'DATA ENTRY'!Q355,"")))</f>
        <v/>
      </c>
      <c r="CK356" s="3" t="str">
        <f>IF('DATA ENTRY'!CK355="","",IF('DATA ENTRY'!R355="","",IF(AND($CD$4='DATA ENTRY'!CK355,$CG$4='DATA ENTRY'!D355),'DATA ENTRY'!R355,"")))</f>
        <v/>
      </c>
      <c r="CL356" s="3" t="str">
        <f>IF('DATA ENTRY'!CK355="","",IF('DATA ENTRY'!S355="","",IF(AND($CD$4='DATA ENTRY'!CK355,$CG$4='DATA ENTRY'!D355),'DATA ENTRY'!S355,"")))</f>
        <v/>
      </c>
      <c r="CM356" s="3" t="str">
        <f>IF('DATA ENTRY'!CK355="","",IF('DATA ENTRY'!E355="","",IF(AND($CD$4='DATA ENTRY'!CK355,$CG$4='DATA ENTRY'!D355),'DATA ENTRY'!E355,"")))</f>
        <v/>
      </c>
      <c r="CN356" s="3" t="str">
        <f>IF('DATA ENTRY'!CK355="","",IF('DATA ENTRY'!W355="","",IF(AND($CD$4='DATA ENTRY'!CK355,$CG$4='DATA ENTRY'!D355),'DATA ENTRY'!W355,"")))</f>
        <v/>
      </c>
      <c r="CO356" s="3" t="str">
        <f>IF('DATA ENTRY'!CK355="","",IF('DATA ENTRY'!X355="","",IF(AND($CD$4='DATA ENTRY'!CK355,$CG$4='DATA ENTRY'!D355),'DATA ENTRY'!X355,"")))</f>
        <v/>
      </c>
      <c r="CP356" s="108" t="str">
        <f t="shared" si="87"/>
        <v/>
      </c>
      <c r="CQ356" s="108" t="str">
        <f>IF('DATA ENTRY'!CK355="","",IF('DATA ENTRY'!G355="","",IF(AND($CD$4='DATA ENTRY'!CK355,$CG$4='DATA ENTRY'!D355),'DATA ENTRY'!G355,"")))</f>
        <v/>
      </c>
      <c r="CR356" s="230" t="str">
        <f>IF('DATA ENTRY'!CK355="","",IF('DATA ENTRY'!D355="","",IF(AND($CD$4='DATA ENTRY'!CK355,$CG$4='DATA ENTRY'!D355),'DATA ENTRY'!D355,"")))</f>
        <v/>
      </c>
      <c r="CS356">
        <f t="shared" si="88"/>
        <v>0</v>
      </c>
      <c r="CT356">
        <f t="shared" si="89"/>
        <v>0</v>
      </c>
      <c r="CV356" s="139"/>
      <c r="CX356">
        <f t="shared" si="90"/>
        <v>0</v>
      </c>
      <c r="DB356" t="str">
        <f t="shared" si="97"/>
        <v/>
      </c>
      <c r="DC356" t="str">
        <f t="shared" si="98"/>
        <v/>
      </c>
      <c r="DD356" s="224">
        <v>350</v>
      </c>
      <c r="DE356" s="3" t="str">
        <f>IF('DATA ENTRY'!CK355="","",IF('DATA ENTRY'!B355="","",IF(AND($DF$4='DATA ENTRY'!D355),'DATA ENTRY'!B355,"")))</f>
        <v/>
      </c>
      <c r="DF356" s="3" t="str">
        <f>IF('DATA ENTRY'!CK355="","",IF('DATA ENTRY'!C355="","",IF(AND($DF$4='DATA ENTRY'!D355),'DATA ENTRY'!C355,"")))</f>
        <v/>
      </c>
      <c r="DG356" s="4" t="str">
        <f>IF('DATA ENTRY'!CK355="","",IF('DATA ENTRY'!I355="","",IF(AND($DF$4='DATA ENTRY'!D355),'DATA ENTRY'!I355,"")))</f>
        <v/>
      </c>
      <c r="DH356" s="4" t="str">
        <f>IF('DATA ENTRY'!CK355="","",IF('DATA ENTRY'!CK355="","",IF(AND($DF$4='DATA ENTRY'!D355),'DATA ENTRY'!CK355,"")))</f>
        <v/>
      </c>
      <c r="DI356" s="3" t="str">
        <f>IF('DATA ENTRY'!CK355="","",IF('DATA ENTRY'!N355="","",IF(AND($DF$4='DATA ENTRY'!D355),'DATA ENTRY'!N355,"")))</f>
        <v/>
      </c>
      <c r="DJ356" s="107" t="str">
        <f>IF('DATA ENTRY'!CK355="","",IF('DATA ENTRY'!O355="","",IF(AND($DF$4='DATA ENTRY'!D355),'DATA ENTRY'!O355,"")))</f>
        <v/>
      </c>
      <c r="DK356" s="3" t="str">
        <f>IF('DATA ENTRY'!CK355="","",IF('DATA ENTRY'!P355="","",IF(AND($DF$4='DATA ENTRY'!D355),'DATA ENTRY'!P355,"")))</f>
        <v/>
      </c>
      <c r="DL356" s="107" t="str">
        <f>IF('DATA ENTRY'!CK355="","",IF('DATA ENTRY'!Q355="","",IF(AND($DF$4='DATA ENTRY'!D355),'DATA ENTRY'!Q355,"")))</f>
        <v/>
      </c>
      <c r="DM356" s="3" t="str">
        <f>IF('DATA ENTRY'!CK355="","",IF('DATA ENTRY'!R355="","",IF(AND($DF$4='DATA ENTRY'!D355),'DATA ENTRY'!R355,"")))</f>
        <v/>
      </c>
      <c r="DN356" s="107" t="str">
        <f>IF('DATA ENTRY'!CK355="","",IF('DATA ENTRY'!S355="","",IF(AND($DF$4='DATA ENTRY'!D355),'DATA ENTRY'!S355,"")))</f>
        <v/>
      </c>
      <c r="DO356" s="3" t="str">
        <f>IF('DATA ENTRY'!CK355="","",IF('DATA ENTRY'!E355="","",IF(AND($DF$4='DATA ENTRY'!D355),'DATA ENTRY'!E355,"")))</f>
        <v/>
      </c>
      <c r="DP356" s="3" t="str">
        <f>IF('DATA ENTRY'!CK355="","",IF('DATA ENTRY'!D355="","",IF(AND($DF$4='DATA ENTRY'!D355),'DATA ENTRY'!D355,"")))</f>
        <v/>
      </c>
      <c r="DQ356" s="3" t="str">
        <f>IF('DATA ENTRY'!CK355="","",IF('DATA ENTRY'!W355="","",IF(AND($DF$4='DATA ENTRY'!D355),'DATA ENTRY'!W355,"")))</f>
        <v/>
      </c>
      <c r="DR356" s="3" t="str">
        <f>IF('DATA ENTRY'!CK355="","",IF('DATA ENTRY'!X355="","",IF(AND($DF$4='DATA ENTRY'!D355),'DATA ENTRY'!X355,"")))</f>
        <v/>
      </c>
      <c r="DS356" s="108" t="str">
        <f t="shared" si="91"/>
        <v/>
      </c>
      <c r="DT356" s="108" t="str">
        <f>IF('DATA ENTRY'!CK355="","",IF('DATA ENTRY'!D355="","",IF(AND($DF$4='DATA ENTRY'!D355),'DATA ENTRY'!G355,"")))</f>
        <v/>
      </c>
      <c r="DY356">
        <f t="shared" si="92"/>
        <v>0</v>
      </c>
      <c r="EB356" t="str">
        <f t="shared" si="93"/>
        <v/>
      </c>
      <c r="EC356" t="str">
        <f t="shared" si="94"/>
        <v/>
      </c>
      <c r="ED356" s="224">
        <v>350</v>
      </c>
      <c r="EE356" s="3" t="str">
        <f>IF('DATA ENTRY'!CK355="","",IF('DATA ENTRY'!B355="","",IF(AND($EF$4='DATA ENTRY'!G355,$EH$4='DATA ENTRY'!F355),'DATA ENTRY'!B355,"")))</f>
        <v/>
      </c>
      <c r="EF356" s="3" t="str">
        <f>IF('DATA ENTRY'!CK355="","",IF('DATA ENTRY'!C355="","",IF(AND($EF$4='DATA ENTRY'!G355,$EH$4='DATA ENTRY'!F355),'DATA ENTRY'!C355,"")))</f>
        <v/>
      </c>
      <c r="EG356" s="4" t="str">
        <f>IF('DATA ENTRY'!CK355="","",IF('DATA ENTRY'!I355="","",IF(AND($EF$4='DATA ENTRY'!G355,$EH$4='DATA ENTRY'!F355),'DATA ENTRY'!I355,"")))</f>
        <v/>
      </c>
      <c r="EH356" s="4" t="str">
        <f>IF('DATA ENTRY'!CK355="","",IF('DATA ENTRY'!CK355="","",IF(AND($EF$4='DATA ENTRY'!G355,$EH$4='DATA ENTRY'!F355),'DATA ENTRY'!CK355,"")))</f>
        <v/>
      </c>
      <c r="EI356" s="3" t="str">
        <f>IF('DATA ENTRY'!CK355="","",IF('DATA ENTRY'!N355="","",IF(AND($EF$4='DATA ENTRY'!G355,$EH$4='DATA ENTRY'!F355),'DATA ENTRY'!N355,"")))</f>
        <v/>
      </c>
      <c r="EJ356" s="107" t="str">
        <f>IF('DATA ENTRY'!CK355="","",IF('DATA ENTRY'!O355="","",IF(AND($EF$4='DATA ENTRY'!G355,$EH$4='DATA ENTRY'!F355),'DATA ENTRY'!O355,"")))</f>
        <v/>
      </c>
      <c r="EK356" s="3" t="str">
        <f>IF('DATA ENTRY'!CK355="","",IF('DATA ENTRY'!P355="","",IF(AND($EF$4='DATA ENTRY'!G355,$EH$4='DATA ENTRY'!F355),'DATA ENTRY'!P355,"")))</f>
        <v/>
      </c>
      <c r="EL356" s="107" t="str">
        <f>IF('DATA ENTRY'!CK355="","",IF('DATA ENTRY'!Q355="","",IF(AND($EF$4='DATA ENTRY'!G355,$EH$4='DATA ENTRY'!F355),'DATA ENTRY'!Q355,"")))</f>
        <v/>
      </c>
      <c r="EM356" s="3" t="str">
        <f>IF('DATA ENTRY'!CK355="","",IF('DATA ENTRY'!R355="","",IF(AND($EF$4='DATA ENTRY'!G355,$EH$4='DATA ENTRY'!F355),'DATA ENTRY'!R355,"")))</f>
        <v/>
      </c>
      <c r="EN356" s="107" t="str">
        <f>IF('DATA ENTRY'!CK355="","",IF('DATA ENTRY'!S355="","",IF(AND($EF$4='DATA ENTRY'!G355,$EH$4='DATA ENTRY'!F355),'DATA ENTRY'!S355,"")))</f>
        <v/>
      </c>
      <c r="EO356" s="3" t="str">
        <f>IF('DATA ENTRY'!CK355="","",IF('DATA ENTRY'!E355="","",IF(AND($EF$4='DATA ENTRY'!G355,$EH$4='DATA ENTRY'!F355),'DATA ENTRY'!E355,"")))</f>
        <v/>
      </c>
      <c r="EP356" s="3" t="str">
        <f>IF('DATA ENTRY'!CK355="","",IF('DATA ENTRY'!D355="","",IF(AND($EF$4='DATA ENTRY'!G355,$EH$4='DATA ENTRY'!F355),'DATA ENTRY'!D355,"")))</f>
        <v/>
      </c>
      <c r="EQ356" s="3" t="str">
        <f>IF('DATA ENTRY'!CK355="","",IF('DATA ENTRY'!W355="","",IF(AND($EF$4='DATA ENTRY'!G355,$EH$4='DATA ENTRY'!F355),'DATA ENTRY'!W355,"")))</f>
        <v/>
      </c>
      <c r="ER356" s="3" t="str">
        <f>IF('DATA ENTRY'!CK355="","",IF('DATA ENTRY'!X355="","",IF(AND($EF$4='DATA ENTRY'!G355,$EH$4='DATA ENTRY'!F355),'DATA ENTRY'!X355,"")))</f>
        <v/>
      </c>
      <c r="ES356" s="108" t="str">
        <f t="shared" si="95"/>
        <v/>
      </c>
      <c r="ET356" s="108" t="str">
        <f>IF('DATA ENTRY'!CK355="","",IF('DATA ENTRY'!D355="","",IF(AND($EF$4='DATA ENTRY'!G355,$EH$4='DATA ENTRY'!F355),'DATA ENTRY'!G355,"")))</f>
        <v/>
      </c>
      <c r="EY356">
        <f t="shared" si="96"/>
        <v>0</v>
      </c>
    </row>
    <row r="357" spans="1:155">
      <c r="A357" t="str">
        <f>IF(S357=0,"",1+(MAX($A$7:A356)))</f>
        <v/>
      </c>
      <c r="B357" s="224">
        <v>351</v>
      </c>
      <c r="C357" s="3" t="str">
        <f>IF('DATA ENTRY'!CK356="","",IF('DATA ENTRY'!B356="","",IF($D$4="All Post",'DATA ENTRY'!B356,IF(AND($D$4='DATA ENTRY'!CK356),'DATA ENTRY'!B356,""))))</f>
        <v/>
      </c>
      <c r="D357" s="3" t="str">
        <f>IF('DATA ENTRY'!CK356="","",IF('DATA ENTRY'!C356="","",IF($D$4="All Post",'DATA ENTRY'!C356,IF(AND($D$4='DATA ENTRY'!CK356),'DATA ENTRY'!C356,""))))</f>
        <v/>
      </c>
      <c r="E357" s="4" t="str">
        <f>IF('DATA ENTRY'!CK356="","",IF('DATA ENTRY'!I356="","",IF($D$4="All Post",'DATA ENTRY'!I356,IF(AND($D$4='DATA ENTRY'!CK356),'DATA ENTRY'!I356,""))))</f>
        <v/>
      </c>
      <c r="F357" s="4" t="str">
        <f>IF('DATA ENTRY'!CK356="","",IF('DATA ENTRY'!CK356="","",IF($D$4="All Post",'DATA ENTRY'!CK356,IF(AND($D$4='DATA ENTRY'!CK356),'DATA ENTRY'!CK356,""))))</f>
        <v/>
      </c>
      <c r="G357" s="3" t="str">
        <f>IF('DATA ENTRY'!CK356="","",IF('DATA ENTRY'!N356="","",IF($D$4="All Post",'DATA ENTRY'!N356,IF(AND($D$4='DATA ENTRY'!CK356),'DATA ENTRY'!N356,""))))</f>
        <v/>
      </c>
      <c r="H357" s="107" t="str">
        <f>IF('DATA ENTRY'!CK356="","",IF('DATA ENTRY'!O356="","",IF($D$4="All Post",'DATA ENTRY'!O356,IF(AND($D$4='DATA ENTRY'!CK356),'DATA ENTRY'!O356,""))))</f>
        <v/>
      </c>
      <c r="I357" s="3" t="str">
        <f>IF('DATA ENTRY'!CK356="","",IF('DATA ENTRY'!P356="","",IF($D$4="All Post",'DATA ENTRY'!P356,IF(AND($D$4='DATA ENTRY'!CK356),'DATA ENTRY'!P356,""))))</f>
        <v/>
      </c>
      <c r="J357" s="107" t="str">
        <f>IF('DATA ENTRY'!CK356="","",IF('DATA ENTRY'!Q356="","",IF($D$4="All Post",'DATA ENTRY'!Q356,IF(AND($D$4='DATA ENTRY'!CK356),'DATA ENTRY'!Q356,""))))</f>
        <v/>
      </c>
      <c r="K357" s="3" t="str">
        <f>IF('DATA ENTRY'!CK356="","",IF('DATA ENTRY'!R356="","",IF($D$4="All Post",'DATA ENTRY'!R356,IF(AND($D$4='DATA ENTRY'!CK356),'DATA ENTRY'!R356,""))))</f>
        <v/>
      </c>
      <c r="L357" s="3" t="str">
        <f>IF('DATA ENTRY'!CK356="","",IF('DATA ENTRY'!S356="","",IF($D$4="All Post",'DATA ENTRY'!S356,IF(AND($D$4='DATA ENTRY'!CK356),'DATA ENTRY'!S356,""))))</f>
        <v/>
      </c>
      <c r="M357" s="3" t="str">
        <f>IF('DATA ENTRY'!CK356="","",IF('DATA ENTRY'!E356="","",IF($D$4="All Post",'DATA ENTRY'!E356,IF(AND($D$4='DATA ENTRY'!CK356),'DATA ENTRY'!E356,""))))</f>
        <v/>
      </c>
      <c r="N357" s="3" t="str">
        <f>IF('DATA ENTRY'!CK356="","",IF('DATA ENTRY'!W356="","",IF($D$4="All Post",'DATA ENTRY'!W356,IF(AND($D$4='DATA ENTRY'!CK356),'DATA ENTRY'!W356,""))))</f>
        <v/>
      </c>
      <c r="O357" s="3" t="str">
        <f>IF('DATA ENTRY'!CK356="","",IF('DATA ENTRY'!X356="","",IF($D$4="All Post",'DATA ENTRY'!X356,IF(AND($D$4='DATA ENTRY'!CK356),'DATA ENTRY'!X356,""))))</f>
        <v/>
      </c>
      <c r="P357" s="3" t="str">
        <f>IF('DATA ENTRY'!CK356="","",IF('DATA ENTRY'!G356="","",IF($D$4="All Post",'DATA ENTRY'!G356,IF(AND($D$4='DATA ENTRY'!CK356),'DATA ENTRY'!G356,""))))</f>
        <v/>
      </c>
      <c r="S357">
        <f t="shared" si="83"/>
        <v>0</v>
      </c>
      <c r="T357" t="str">
        <f t="shared" si="84"/>
        <v/>
      </c>
      <c r="BZ357" t="str">
        <f t="shared" si="85"/>
        <v/>
      </c>
      <c r="CA357" t="str">
        <f t="shared" si="86"/>
        <v/>
      </c>
      <c r="CB357" s="224">
        <v>351</v>
      </c>
      <c r="CC357" s="3" t="str">
        <f>IF('DATA ENTRY'!CK356="","",IF('DATA ENTRY'!B356="","",IF(AND($CD$4='DATA ENTRY'!CK356,$CG$4='DATA ENTRY'!D356),'DATA ENTRY'!B356,"")))</f>
        <v/>
      </c>
      <c r="CD357" s="3" t="str">
        <f>IF('DATA ENTRY'!CK356="","",IF('DATA ENTRY'!C356="","",IF(AND($CD$4='DATA ENTRY'!CK356,$CG$4='DATA ENTRY'!D356),'DATA ENTRY'!C356,"")))</f>
        <v/>
      </c>
      <c r="CE357" s="4" t="str">
        <f>IF('DATA ENTRY'!CK356="","",IF('DATA ENTRY'!I356="","",IF(AND($CD$4='DATA ENTRY'!CK356,$CG$4='DATA ENTRY'!D356),'DATA ENTRY'!I356,"")))</f>
        <v/>
      </c>
      <c r="CF357" s="4" t="str">
        <f>IF('DATA ENTRY'!CK356="","",IF('DATA ENTRY'!CK356="","",IF(AND($CD$4='DATA ENTRY'!CK356,$CG$4='DATA ENTRY'!D356),'DATA ENTRY'!CK356,"")))</f>
        <v/>
      </c>
      <c r="CG357" s="3" t="str">
        <f>IF('DATA ENTRY'!CK356="","",IF('DATA ENTRY'!N356="","",IF(AND($CD$4='DATA ENTRY'!CK356,$CG$4='DATA ENTRY'!D356),'DATA ENTRY'!N356,"")))</f>
        <v/>
      </c>
      <c r="CH357" s="107" t="str">
        <f>IF('DATA ENTRY'!CK356="","",IF('DATA ENTRY'!O356="","",IF(AND($CD$4='DATA ENTRY'!CK356,$CG$4='DATA ENTRY'!D356),'DATA ENTRY'!O356,"")))</f>
        <v/>
      </c>
      <c r="CI357" s="3" t="str">
        <f>IF('DATA ENTRY'!CK356="","",IF('DATA ENTRY'!P356="","",IF(AND($CD$4='DATA ENTRY'!CK356,$CG$4='DATA ENTRY'!D356),'DATA ENTRY'!P356,"")))</f>
        <v/>
      </c>
      <c r="CJ357" s="107" t="str">
        <f>IF('DATA ENTRY'!CK356="","",IF('DATA ENTRY'!Q356="","",IF(AND($CD$4='DATA ENTRY'!CK356,$CG$4='DATA ENTRY'!D356),'DATA ENTRY'!Q356,"")))</f>
        <v/>
      </c>
      <c r="CK357" s="3" t="str">
        <f>IF('DATA ENTRY'!CK356="","",IF('DATA ENTRY'!R356="","",IF(AND($CD$4='DATA ENTRY'!CK356,$CG$4='DATA ENTRY'!D356),'DATA ENTRY'!R356,"")))</f>
        <v/>
      </c>
      <c r="CL357" s="3" t="str">
        <f>IF('DATA ENTRY'!CK356="","",IF('DATA ENTRY'!S356="","",IF(AND($CD$4='DATA ENTRY'!CK356,$CG$4='DATA ENTRY'!D356),'DATA ENTRY'!S356,"")))</f>
        <v/>
      </c>
      <c r="CM357" s="3" t="str">
        <f>IF('DATA ENTRY'!CK356="","",IF('DATA ENTRY'!E356="","",IF(AND($CD$4='DATA ENTRY'!CK356,$CG$4='DATA ENTRY'!D356),'DATA ENTRY'!E356,"")))</f>
        <v/>
      </c>
      <c r="CN357" s="3" t="str">
        <f>IF('DATA ENTRY'!CK356="","",IF('DATA ENTRY'!W356="","",IF(AND($CD$4='DATA ENTRY'!CK356,$CG$4='DATA ENTRY'!D356),'DATA ENTRY'!W356,"")))</f>
        <v/>
      </c>
      <c r="CO357" s="3" t="str">
        <f>IF('DATA ENTRY'!CK356="","",IF('DATA ENTRY'!X356="","",IF(AND($CD$4='DATA ENTRY'!CK356,$CG$4='DATA ENTRY'!D356),'DATA ENTRY'!X356,"")))</f>
        <v/>
      </c>
      <c r="CP357" s="108" t="str">
        <f t="shared" si="87"/>
        <v/>
      </c>
      <c r="CQ357" s="108" t="str">
        <f>IF('DATA ENTRY'!CK356="","",IF('DATA ENTRY'!G356="","",IF(AND($CD$4='DATA ENTRY'!CK356,$CG$4='DATA ENTRY'!D356),'DATA ENTRY'!G356,"")))</f>
        <v/>
      </c>
      <c r="CR357" s="230" t="str">
        <f>IF('DATA ENTRY'!CK356="","",IF('DATA ENTRY'!D356="","",IF(AND($CD$4='DATA ENTRY'!CK356,$CG$4='DATA ENTRY'!D356),'DATA ENTRY'!D356,"")))</f>
        <v/>
      </c>
      <c r="CS357">
        <f t="shared" si="88"/>
        <v>0</v>
      </c>
      <c r="CT357">
        <f t="shared" si="89"/>
        <v>0</v>
      </c>
      <c r="CV357" s="139"/>
      <c r="CX357">
        <f t="shared" si="90"/>
        <v>0</v>
      </c>
      <c r="DB357" t="str">
        <f t="shared" si="97"/>
        <v/>
      </c>
      <c r="DC357" t="str">
        <f t="shared" si="98"/>
        <v/>
      </c>
      <c r="DD357" s="224">
        <v>351</v>
      </c>
      <c r="DE357" s="3" t="str">
        <f>IF('DATA ENTRY'!CK356="","",IF('DATA ENTRY'!B356="","",IF(AND($DF$4='DATA ENTRY'!D356),'DATA ENTRY'!B356,"")))</f>
        <v/>
      </c>
      <c r="DF357" s="3" t="str">
        <f>IF('DATA ENTRY'!CK356="","",IF('DATA ENTRY'!C356="","",IF(AND($DF$4='DATA ENTRY'!D356),'DATA ENTRY'!C356,"")))</f>
        <v/>
      </c>
      <c r="DG357" s="4" t="str">
        <f>IF('DATA ENTRY'!CK356="","",IF('DATA ENTRY'!I356="","",IF(AND($DF$4='DATA ENTRY'!D356),'DATA ENTRY'!I356,"")))</f>
        <v/>
      </c>
      <c r="DH357" s="4" t="str">
        <f>IF('DATA ENTRY'!CK356="","",IF('DATA ENTRY'!CK356="","",IF(AND($DF$4='DATA ENTRY'!D356),'DATA ENTRY'!CK356,"")))</f>
        <v/>
      </c>
      <c r="DI357" s="3" t="str">
        <f>IF('DATA ENTRY'!CK356="","",IF('DATA ENTRY'!N356="","",IF(AND($DF$4='DATA ENTRY'!D356),'DATA ENTRY'!N356,"")))</f>
        <v/>
      </c>
      <c r="DJ357" s="107" t="str">
        <f>IF('DATA ENTRY'!CK356="","",IF('DATA ENTRY'!O356="","",IF(AND($DF$4='DATA ENTRY'!D356),'DATA ENTRY'!O356,"")))</f>
        <v/>
      </c>
      <c r="DK357" s="3" t="str">
        <f>IF('DATA ENTRY'!CK356="","",IF('DATA ENTRY'!P356="","",IF(AND($DF$4='DATA ENTRY'!D356),'DATA ENTRY'!P356,"")))</f>
        <v/>
      </c>
      <c r="DL357" s="107" t="str">
        <f>IF('DATA ENTRY'!CK356="","",IF('DATA ENTRY'!Q356="","",IF(AND($DF$4='DATA ENTRY'!D356),'DATA ENTRY'!Q356,"")))</f>
        <v/>
      </c>
      <c r="DM357" s="3" t="str">
        <f>IF('DATA ENTRY'!CK356="","",IF('DATA ENTRY'!R356="","",IF(AND($DF$4='DATA ENTRY'!D356),'DATA ENTRY'!R356,"")))</f>
        <v/>
      </c>
      <c r="DN357" s="107" t="str">
        <f>IF('DATA ENTRY'!CK356="","",IF('DATA ENTRY'!S356="","",IF(AND($DF$4='DATA ENTRY'!D356),'DATA ENTRY'!S356,"")))</f>
        <v/>
      </c>
      <c r="DO357" s="3" t="str">
        <f>IF('DATA ENTRY'!CK356="","",IF('DATA ENTRY'!E356="","",IF(AND($DF$4='DATA ENTRY'!D356),'DATA ENTRY'!E356,"")))</f>
        <v/>
      </c>
      <c r="DP357" s="3" t="str">
        <f>IF('DATA ENTRY'!CK356="","",IF('DATA ENTRY'!D356="","",IF(AND($DF$4='DATA ENTRY'!D356),'DATA ENTRY'!D356,"")))</f>
        <v/>
      </c>
      <c r="DQ357" s="3" t="str">
        <f>IF('DATA ENTRY'!CK356="","",IF('DATA ENTRY'!W356="","",IF(AND($DF$4='DATA ENTRY'!D356),'DATA ENTRY'!W356,"")))</f>
        <v/>
      </c>
      <c r="DR357" s="3" t="str">
        <f>IF('DATA ENTRY'!CK356="","",IF('DATA ENTRY'!X356="","",IF(AND($DF$4='DATA ENTRY'!D356),'DATA ENTRY'!X356,"")))</f>
        <v/>
      </c>
      <c r="DS357" s="108" t="str">
        <f t="shared" si="91"/>
        <v/>
      </c>
      <c r="DT357" s="108" t="str">
        <f>IF('DATA ENTRY'!CK356="","",IF('DATA ENTRY'!D356="","",IF(AND($DF$4='DATA ENTRY'!D356),'DATA ENTRY'!G356,"")))</f>
        <v/>
      </c>
      <c r="DY357">
        <f t="shared" si="92"/>
        <v>0</v>
      </c>
      <c r="EB357" t="str">
        <f t="shared" si="93"/>
        <v/>
      </c>
      <c r="EC357" t="str">
        <f t="shared" si="94"/>
        <v/>
      </c>
      <c r="ED357" s="224">
        <v>351</v>
      </c>
      <c r="EE357" s="3" t="str">
        <f>IF('DATA ENTRY'!CK356="","",IF('DATA ENTRY'!B356="","",IF(AND($EF$4='DATA ENTRY'!G356,$EH$4='DATA ENTRY'!F356),'DATA ENTRY'!B356,"")))</f>
        <v/>
      </c>
      <c r="EF357" s="3" t="str">
        <f>IF('DATA ENTRY'!CK356="","",IF('DATA ENTRY'!C356="","",IF(AND($EF$4='DATA ENTRY'!G356,$EH$4='DATA ENTRY'!F356),'DATA ENTRY'!C356,"")))</f>
        <v/>
      </c>
      <c r="EG357" s="4" t="str">
        <f>IF('DATA ENTRY'!CK356="","",IF('DATA ENTRY'!I356="","",IF(AND($EF$4='DATA ENTRY'!G356,$EH$4='DATA ENTRY'!F356),'DATA ENTRY'!I356,"")))</f>
        <v/>
      </c>
      <c r="EH357" s="4" t="str">
        <f>IF('DATA ENTRY'!CK356="","",IF('DATA ENTRY'!CK356="","",IF(AND($EF$4='DATA ENTRY'!G356,$EH$4='DATA ENTRY'!F356),'DATA ENTRY'!CK356,"")))</f>
        <v/>
      </c>
      <c r="EI357" s="3" t="str">
        <f>IF('DATA ENTRY'!CK356="","",IF('DATA ENTRY'!N356="","",IF(AND($EF$4='DATA ENTRY'!G356,$EH$4='DATA ENTRY'!F356),'DATA ENTRY'!N356,"")))</f>
        <v/>
      </c>
      <c r="EJ357" s="107" t="str">
        <f>IF('DATA ENTRY'!CK356="","",IF('DATA ENTRY'!O356="","",IF(AND($EF$4='DATA ENTRY'!G356,$EH$4='DATA ENTRY'!F356),'DATA ENTRY'!O356,"")))</f>
        <v/>
      </c>
      <c r="EK357" s="3" t="str">
        <f>IF('DATA ENTRY'!CK356="","",IF('DATA ENTRY'!P356="","",IF(AND($EF$4='DATA ENTRY'!G356,$EH$4='DATA ENTRY'!F356),'DATA ENTRY'!P356,"")))</f>
        <v/>
      </c>
      <c r="EL357" s="107" t="str">
        <f>IF('DATA ENTRY'!CK356="","",IF('DATA ENTRY'!Q356="","",IF(AND($EF$4='DATA ENTRY'!G356,$EH$4='DATA ENTRY'!F356),'DATA ENTRY'!Q356,"")))</f>
        <v/>
      </c>
      <c r="EM357" s="3" t="str">
        <f>IF('DATA ENTRY'!CK356="","",IF('DATA ENTRY'!R356="","",IF(AND($EF$4='DATA ENTRY'!G356,$EH$4='DATA ENTRY'!F356),'DATA ENTRY'!R356,"")))</f>
        <v/>
      </c>
      <c r="EN357" s="107" t="str">
        <f>IF('DATA ENTRY'!CK356="","",IF('DATA ENTRY'!S356="","",IF(AND($EF$4='DATA ENTRY'!G356,$EH$4='DATA ENTRY'!F356),'DATA ENTRY'!S356,"")))</f>
        <v/>
      </c>
      <c r="EO357" s="3" t="str">
        <f>IF('DATA ENTRY'!CK356="","",IF('DATA ENTRY'!E356="","",IF(AND($EF$4='DATA ENTRY'!G356,$EH$4='DATA ENTRY'!F356),'DATA ENTRY'!E356,"")))</f>
        <v/>
      </c>
      <c r="EP357" s="3" t="str">
        <f>IF('DATA ENTRY'!CK356="","",IF('DATA ENTRY'!D356="","",IF(AND($EF$4='DATA ENTRY'!G356,$EH$4='DATA ENTRY'!F356),'DATA ENTRY'!D356,"")))</f>
        <v/>
      </c>
      <c r="EQ357" s="3" t="str">
        <f>IF('DATA ENTRY'!CK356="","",IF('DATA ENTRY'!W356="","",IF(AND($EF$4='DATA ENTRY'!G356,$EH$4='DATA ENTRY'!F356),'DATA ENTRY'!W356,"")))</f>
        <v/>
      </c>
      <c r="ER357" s="3" t="str">
        <f>IF('DATA ENTRY'!CK356="","",IF('DATA ENTRY'!X356="","",IF(AND($EF$4='DATA ENTRY'!G356,$EH$4='DATA ENTRY'!F356),'DATA ENTRY'!X356,"")))</f>
        <v/>
      </c>
      <c r="ES357" s="108" t="str">
        <f t="shared" si="95"/>
        <v/>
      </c>
      <c r="ET357" s="108" t="str">
        <f>IF('DATA ENTRY'!CK356="","",IF('DATA ENTRY'!D356="","",IF(AND($EF$4='DATA ENTRY'!G356,$EH$4='DATA ENTRY'!F356),'DATA ENTRY'!G356,"")))</f>
        <v/>
      </c>
      <c r="EY357">
        <f t="shared" si="96"/>
        <v>0</v>
      </c>
    </row>
    <row r="358" spans="1:155">
      <c r="A358" t="str">
        <f>IF(S358=0,"",1+(MAX($A$7:A357)))</f>
        <v/>
      </c>
      <c r="B358" s="224">
        <v>352</v>
      </c>
      <c r="C358" s="3" t="str">
        <f>IF('DATA ENTRY'!CK357="","",IF('DATA ENTRY'!B357="","",IF($D$4="All Post",'DATA ENTRY'!B357,IF(AND($D$4='DATA ENTRY'!CK357),'DATA ENTRY'!B357,""))))</f>
        <v/>
      </c>
      <c r="D358" s="3" t="str">
        <f>IF('DATA ENTRY'!CK357="","",IF('DATA ENTRY'!C357="","",IF($D$4="All Post",'DATA ENTRY'!C357,IF(AND($D$4='DATA ENTRY'!CK357),'DATA ENTRY'!C357,""))))</f>
        <v/>
      </c>
      <c r="E358" s="4" t="str">
        <f>IF('DATA ENTRY'!CK357="","",IF('DATA ENTRY'!I357="","",IF($D$4="All Post",'DATA ENTRY'!I357,IF(AND($D$4='DATA ENTRY'!CK357),'DATA ENTRY'!I357,""))))</f>
        <v/>
      </c>
      <c r="F358" s="4" t="str">
        <f>IF('DATA ENTRY'!CK357="","",IF('DATA ENTRY'!CK357="","",IF($D$4="All Post",'DATA ENTRY'!CK357,IF(AND($D$4='DATA ENTRY'!CK357),'DATA ENTRY'!CK357,""))))</f>
        <v/>
      </c>
      <c r="G358" s="3" t="str">
        <f>IF('DATA ENTRY'!CK357="","",IF('DATA ENTRY'!N357="","",IF($D$4="All Post",'DATA ENTRY'!N357,IF(AND($D$4='DATA ENTRY'!CK357),'DATA ENTRY'!N357,""))))</f>
        <v/>
      </c>
      <c r="H358" s="107" t="str">
        <f>IF('DATA ENTRY'!CK357="","",IF('DATA ENTRY'!O357="","",IF($D$4="All Post",'DATA ENTRY'!O357,IF(AND($D$4='DATA ENTRY'!CK357),'DATA ENTRY'!O357,""))))</f>
        <v/>
      </c>
      <c r="I358" s="3" t="str">
        <f>IF('DATA ENTRY'!CK357="","",IF('DATA ENTRY'!P357="","",IF($D$4="All Post",'DATA ENTRY'!P357,IF(AND($D$4='DATA ENTRY'!CK357),'DATA ENTRY'!P357,""))))</f>
        <v/>
      </c>
      <c r="J358" s="107" t="str">
        <f>IF('DATA ENTRY'!CK357="","",IF('DATA ENTRY'!Q357="","",IF($D$4="All Post",'DATA ENTRY'!Q357,IF(AND($D$4='DATA ENTRY'!CK357),'DATA ENTRY'!Q357,""))))</f>
        <v/>
      </c>
      <c r="K358" s="3" t="str">
        <f>IF('DATA ENTRY'!CK357="","",IF('DATA ENTRY'!R357="","",IF($D$4="All Post",'DATA ENTRY'!R357,IF(AND($D$4='DATA ENTRY'!CK357),'DATA ENTRY'!R357,""))))</f>
        <v/>
      </c>
      <c r="L358" s="3" t="str">
        <f>IF('DATA ENTRY'!CK357="","",IF('DATA ENTRY'!S357="","",IF($D$4="All Post",'DATA ENTRY'!S357,IF(AND($D$4='DATA ENTRY'!CK357),'DATA ENTRY'!S357,""))))</f>
        <v/>
      </c>
      <c r="M358" s="3" t="str">
        <f>IF('DATA ENTRY'!CK357="","",IF('DATA ENTRY'!E357="","",IF($D$4="All Post",'DATA ENTRY'!E357,IF(AND($D$4='DATA ENTRY'!CK357),'DATA ENTRY'!E357,""))))</f>
        <v/>
      </c>
      <c r="N358" s="3" t="str">
        <f>IF('DATA ENTRY'!CK357="","",IF('DATA ENTRY'!W357="","",IF($D$4="All Post",'DATA ENTRY'!W357,IF(AND($D$4='DATA ENTRY'!CK357),'DATA ENTRY'!W357,""))))</f>
        <v/>
      </c>
      <c r="O358" s="3" t="str">
        <f>IF('DATA ENTRY'!CK357="","",IF('DATA ENTRY'!X357="","",IF($D$4="All Post",'DATA ENTRY'!X357,IF(AND($D$4='DATA ENTRY'!CK357),'DATA ENTRY'!X357,""))))</f>
        <v/>
      </c>
      <c r="P358" s="3" t="str">
        <f>IF('DATA ENTRY'!CK357="","",IF('DATA ENTRY'!G357="","",IF($D$4="All Post",'DATA ENTRY'!G357,IF(AND($D$4='DATA ENTRY'!CK357),'DATA ENTRY'!G357,""))))</f>
        <v/>
      </c>
      <c r="S358">
        <f t="shared" si="83"/>
        <v>0</v>
      </c>
      <c r="T358" t="str">
        <f t="shared" si="84"/>
        <v/>
      </c>
      <c r="BZ358" t="str">
        <f t="shared" si="85"/>
        <v/>
      </c>
      <c r="CA358" t="str">
        <f t="shared" si="86"/>
        <v/>
      </c>
      <c r="CB358" s="224">
        <v>352</v>
      </c>
      <c r="CC358" s="3" t="str">
        <f>IF('DATA ENTRY'!CK357="","",IF('DATA ENTRY'!B357="","",IF(AND($CD$4='DATA ENTRY'!CK357,$CG$4='DATA ENTRY'!D357),'DATA ENTRY'!B357,"")))</f>
        <v/>
      </c>
      <c r="CD358" s="3" t="str">
        <f>IF('DATA ENTRY'!CK357="","",IF('DATA ENTRY'!C357="","",IF(AND($CD$4='DATA ENTRY'!CK357,$CG$4='DATA ENTRY'!D357),'DATA ENTRY'!C357,"")))</f>
        <v/>
      </c>
      <c r="CE358" s="4" t="str">
        <f>IF('DATA ENTRY'!CK357="","",IF('DATA ENTRY'!I357="","",IF(AND($CD$4='DATA ENTRY'!CK357,$CG$4='DATA ENTRY'!D357),'DATA ENTRY'!I357,"")))</f>
        <v/>
      </c>
      <c r="CF358" s="4" t="str">
        <f>IF('DATA ENTRY'!CK357="","",IF('DATA ENTRY'!CK357="","",IF(AND($CD$4='DATA ENTRY'!CK357,$CG$4='DATA ENTRY'!D357),'DATA ENTRY'!CK357,"")))</f>
        <v/>
      </c>
      <c r="CG358" s="3" t="str">
        <f>IF('DATA ENTRY'!CK357="","",IF('DATA ENTRY'!N357="","",IF(AND($CD$4='DATA ENTRY'!CK357,$CG$4='DATA ENTRY'!D357),'DATA ENTRY'!N357,"")))</f>
        <v/>
      </c>
      <c r="CH358" s="107" t="str">
        <f>IF('DATA ENTRY'!CK357="","",IF('DATA ENTRY'!O357="","",IF(AND($CD$4='DATA ENTRY'!CK357,$CG$4='DATA ENTRY'!D357),'DATA ENTRY'!O357,"")))</f>
        <v/>
      </c>
      <c r="CI358" s="3" t="str">
        <f>IF('DATA ENTRY'!CK357="","",IF('DATA ENTRY'!P357="","",IF(AND($CD$4='DATA ENTRY'!CK357,$CG$4='DATA ENTRY'!D357),'DATA ENTRY'!P357,"")))</f>
        <v/>
      </c>
      <c r="CJ358" s="107" t="str">
        <f>IF('DATA ENTRY'!CK357="","",IF('DATA ENTRY'!Q357="","",IF(AND($CD$4='DATA ENTRY'!CK357,$CG$4='DATA ENTRY'!D357),'DATA ENTRY'!Q357,"")))</f>
        <v/>
      </c>
      <c r="CK358" s="3" t="str">
        <f>IF('DATA ENTRY'!CK357="","",IF('DATA ENTRY'!R357="","",IF(AND($CD$4='DATA ENTRY'!CK357,$CG$4='DATA ENTRY'!D357),'DATA ENTRY'!R357,"")))</f>
        <v/>
      </c>
      <c r="CL358" s="3" t="str">
        <f>IF('DATA ENTRY'!CK357="","",IF('DATA ENTRY'!S357="","",IF(AND($CD$4='DATA ENTRY'!CK357,$CG$4='DATA ENTRY'!D357),'DATA ENTRY'!S357,"")))</f>
        <v/>
      </c>
      <c r="CM358" s="3" t="str">
        <f>IF('DATA ENTRY'!CK357="","",IF('DATA ENTRY'!E357="","",IF(AND($CD$4='DATA ENTRY'!CK357,$CG$4='DATA ENTRY'!D357),'DATA ENTRY'!E357,"")))</f>
        <v/>
      </c>
      <c r="CN358" s="3" t="str">
        <f>IF('DATA ENTRY'!CK357="","",IF('DATA ENTRY'!W357="","",IF(AND($CD$4='DATA ENTRY'!CK357,$CG$4='DATA ENTRY'!D357),'DATA ENTRY'!W357,"")))</f>
        <v/>
      </c>
      <c r="CO358" s="3" t="str">
        <f>IF('DATA ENTRY'!CK357="","",IF('DATA ENTRY'!X357="","",IF(AND($CD$4='DATA ENTRY'!CK357,$CG$4='DATA ENTRY'!D357),'DATA ENTRY'!X357,"")))</f>
        <v/>
      </c>
      <c r="CP358" s="108" t="str">
        <f t="shared" si="87"/>
        <v/>
      </c>
      <c r="CQ358" s="108" t="str">
        <f>IF('DATA ENTRY'!CK357="","",IF('DATA ENTRY'!G357="","",IF(AND($CD$4='DATA ENTRY'!CK357,$CG$4='DATA ENTRY'!D357),'DATA ENTRY'!G357,"")))</f>
        <v/>
      </c>
      <c r="CR358" s="230" t="str">
        <f>IF('DATA ENTRY'!CK357="","",IF('DATA ENTRY'!D357="","",IF(AND($CD$4='DATA ENTRY'!CK357,$CG$4='DATA ENTRY'!D357),'DATA ENTRY'!D357,"")))</f>
        <v/>
      </c>
      <c r="CS358">
        <f t="shared" si="88"/>
        <v>0</v>
      </c>
      <c r="CT358">
        <f t="shared" si="89"/>
        <v>0</v>
      </c>
      <c r="CV358" s="139"/>
      <c r="CX358">
        <f t="shared" si="90"/>
        <v>0</v>
      </c>
      <c r="DB358" t="str">
        <f t="shared" si="97"/>
        <v/>
      </c>
      <c r="DC358" t="str">
        <f t="shared" si="98"/>
        <v/>
      </c>
      <c r="DD358" s="224">
        <v>352</v>
      </c>
      <c r="DE358" s="3" t="str">
        <f>IF('DATA ENTRY'!CK357="","",IF('DATA ENTRY'!B357="","",IF(AND($DF$4='DATA ENTRY'!D357),'DATA ENTRY'!B357,"")))</f>
        <v/>
      </c>
      <c r="DF358" s="3" t="str">
        <f>IF('DATA ENTRY'!CK357="","",IF('DATA ENTRY'!C357="","",IF(AND($DF$4='DATA ENTRY'!D357),'DATA ENTRY'!C357,"")))</f>
        <v/>
      </c>
      <c r="DG358" s="4" t="str">
        <f>IF('DATA ENTRY'!CK357="","",IF('DATA ENTRY'!I357="","",IF(AND($DF$4='DATA ENTRY'!D357),'DATA ENTRY'!I357,"")))</f>
        <v/>
      </c>
      <c r="DH358" s="4" t="str">
        <f>IF('DATA ENTRY'!CK357="","",IF('DATA ENTRY'!CK357="","",IF(AND($DF$4='DATA ENTRY'!D357),'DATA ENTRY'!CK357,"")))</f>
        <v/>
      </c>
      <c r="DI358" s="3" t="str">
        <f>IF('DATA ENTRY'!CK357="","",IF('DATA ENTRY'!N357="","",IF(AND($DF$4='DATA ENTRY'!D357),'DATA ENTRY'!N357,"")))</f>
        <v/>
      </c>
      <c r="DJ358" s="107" t="str">
        <f>IF('DATA ENTRY'!CK357="","",IF('DATA ENTRY'!O357="","",IF(AND($DF$4='DATA ENTRY'!D357),'DATA ENTRY'!O357,"")))</f>
        <v/>
      </c>
      <c r="DK358" s="3" t="str">
        <f>IF('DATA ENTRY'!CK357="","",IF('DATA ENTRY'!P357="","",IF(AND($DF$4='DATA ENTRY'!D357),'DATA ENTRY'!P357,"")))</f>
        <v/>
      </c>
      <c r="DL358" s="107" t="str">
        <f>IF('DATA ENTRY'!CK357="","",IF('DATA ENTRY'!Q357="","",IF(AND($DF$4='DATA ENTRY'!D357),'DATA ENTRY'!Q357,"")))</f>
        <v/>
      </c>
      <c r="DM358" s="3" t="str">
        <f>IF('DATA ENTRY'!CK357="","",IF('DATA ENTRY'!R357="","",IF(AND($DF$4='DATA ENTRY'!D357),'DATA ENTRY'!R357,"")))</f>
        <v/>
      </c>
      <c r="DN358" s="107" t="str">
        <f>IF('DATA ENTRY'!CK357="","",IF('DATA ENTRY'!S357="","",IF(AND($DF$4='DATA ENTRY'!D357),'DATA ENTRY'!S357,"")))</f>
        <v/>
      </c>
      <c r="DO358" s="3" t="str">
        <f>IF('DATA ENTRY'!CK357="","",IF('DATA ENTRY'!E357="","",IF(AND($DF$4='DATA ENTRY'!D357),'DATA ENTRY'!E357,"")))</f>
        <v/>
      </c>
      <c r="DP358" s="3" t="str">
        <f>IF('DATA ENTRY'!CK357="","",IF('DATA ENTRY'!D357="","",IF(AND($DF$4='DATA ENTRY'!D357),'DATA ENTRY'!D357,"")))</f>
        <v/>
      </c>
      <c r="DQ358" s="3" t="str">
        <f>IF('DATA ENTRY'!CK357="","",IF('DATA ENTRY'!W357="","",IF(AND($DF$4='DATA ENTRY'!D357),'DATA ENTRY'!W357,"")))</f>
        <v/>
      </c>
      <c r="DR358" s="3" t="str">
        <f>IF('DATA ENTRY'!CK357="","",IF('DATA ENTRY'!X357="","",IF(AND($DF$4='DATA ENTRY'!D357),'DATA ENTRY'!X357,"")))</f>
        <v/>
      </c>
      <c r="DS358" s="108" t="str">
        <f t="shared" si="91"/>
        <v/>
      </c>
      <c r="DT358" s="108" t="str">
        <f>IF('DATA ENTRY'!CK357="","",IF('DATA ENTRY'!D357="","",IF(AND($DF$4='DATA ENTRY'!D357),'DATA ENTRY'!G357,"")))</f>
        <v/>
      </c>
      <c r="DY358">
        <f t="shared" si="92"/>
        <v>0</v>
      </c>
      <c r="EB358" t="str">
        <f t="shared" si="93"/>
        <v/>
      </c>
      <c r="EC358" t="str">
        <f t="shared" si="94"/>
        <v/>
      </c>
      <c r="ED358" s="224">
        <v>352</v>
      </c>
      <c r="EE358" s="3" t="str">
        <f>IF('DATA ENTRY'!CK357="","",IF('DATA ENTRY'!B357="","",IF(AND($EF$4='DATA ENTRY'!G357,$EH$4='DATA ENTRY'!F357),'DATA ENTRY'!B357,"")))</f>
        <v/>
      </c>
      <c r="EF358" s="3" t="str">
        <f>IF('DATA ENTRY'!CK357="","",IF('DATA ENTRY'!C357="","",IF(AND($EF$4='DATA ENTRY'!G357,$EH$4='DATA ENTRY'!F357),'DATA ENTRY'!C357,"")))</f>
        <v/>
      </c>
      <c r="EG358" s="4" t="str">
        <f>IF('DATA ENTRY'!CK357="","",IF('DATA ENTRY'!I357="","",IF(AND($EF$4='DATA ENTRY'!G357,$EH$4='DATA ENTRY'!F357),'DATA ENTRY'!I357,"")))</f>
        <v/>
      </c>
      <c r="EH358" s="4" t="str">
        <f>IF('DATA ENTRY'!CK357="","",IF('DATA ENTRY'!CK357="","",IF(AND($EF$4='DATA ENTRY'!G357,$EH$4='DATA ENTRY'!F357),'DATA ENTRY'!CK357,"")))</f>
        <v/>
      </c>
      <c r="EI358" s="3" t="str">
        <f>IF('DATA ENTRY'!CK357="","",IF('DATA ENTRY'!N357="","",IF(AND($EF$4='DATA ENTRY'!G357,$EH$4='DATA ENTRY'!F357),'DATA ENTRY'!N357,"")))</f>
        <v/>
      </c>
      <c r="EJ358" s="107" t="str">
        <f>IF('DATA ENTRY'!CK357="","",IF('DATA ENTRY'!O357="","",IF(AND($EF$4='DATA ENTRY'!G357,$EH$4='DATA ENTRY'!F357),'DATA ENTRY'!O357,"")))</f>
        <v/>
      </c>
      <c r="EK358" s="3" t="str">
        <f>IF('DATA ENTRY'!CK357="","",IF('DATA ENTRY'!P357="","",IF(AND($EF$4='DATA ENTRY'!G357,$EH$4='DATA ENTRY'!F357),'DATA ENTRY'!P357,"")))</f>
        <v/>
      </c>
      <c r="EL358" s="107" t="str">
        <f>IF('DATA ENTRY'!CK357="","",IF('DATA ENTRY'!Q357="","",IF(AND($EF$4='DATA ENTRY'!G357,$EH$4='DATA ENTRY'!F357),'DATA ENTRY'!Q357,"")))</f>
        <v/>
      </c>
      <c r="EM358" s="3" t="str">
        <f>IF('DATA ENTRY'!CK357="","",IF('DATA ENTRY'!R357="","",IF(AND($EF$4='DATA ENTRY'!G357,$EH$4='DATA ENTRY'!F357),'DATA ENTRY'!R357,"")))</f>
        <v/>
      </c>
      <c r="EN358" s="107" t="str">
        <f>IF('DATA ENTRY'!CK357="","",IF('DATA ENTRY'!S357="","",IF(AND($EF$4='DATA ENTRY'!G357,$EH$4='DATA ENTRY'!F357),'DATA ENTRY'!S357,"")))</f>
        <v/>
      </c>
      <c r="EO358" s="3" t="str">
        <f>IF('DATA ENTRY'!CK357="","",IF('DATA ENTRY'!E357="","",IF(AND($EF$4='DATA ENTRY'!G357,$EH$4='DATA ENTRY'!F357),'DATA ENTRY'!E357,"")))</f>
        <v/>
      </c>
      <c r="EP358" s="3" t="str">
        <f>IF('DATA ENTRY'!CK357="","",IF('DATA ENTRY'!D357="","",IF(AND($EF$4='DATA ENTRY'!G357,$EH$4='DATA ENTRY'!F357),'DATA ENTRY'!D357,"")))</f>
        <v/>
      </c>
      <c r="EQ358" s="3" t="str">
        <f>IF('DATA ENTRY'!CK357="","",IF('DATA ENTRY'!W357="","",IF(AND($EF$4='DATA ENTRY'!G357,$EH$4='DATA ENTRY'!F357),'DATA ENTRY'!W357,"")))</f>
        <v/>
      </c>
      <c r="ER358" s="3" t="str">
        <f>IF('DATA ENTRY'!CK357="","",IF('DATA ENTRY'!X357="","",IF(AND($EF$4='DATA ENTRY'!G357,$EH$4='DATA ENTRY'!F357),'DATA ENTRY'!X357,"")))</f>
        <v/>
      </c>
      <c r="ES358" s="108" t="str">
        <f t="shared" si="95"/>
        <v/>
      </c>
      <c r="ET358" s="108" t="str">
        <f>IF('DATA ENTRY'!CK357="","",IF('DATA ENTRY'!D357="","",IF(AND($EF$4='DATA ENTRY'!G357,$EH$4='DATA ENTRY'!F357),'DATA ENTRY'!G357,"")))</f>
        <v/>
      </c>
      <c r="EY358">
        <f t="shared" si="96"/>
        <v>0</v>
      </c>
    </row>
    <row r="359" spans="1:155">
      <c r="A359" t="str">
        <f>IF(S359=0,"",1+(MAX($A$7:A358)))</f>
        <v/>
      </c>
      <c r="B359" s="224">
        <v>353</v>
      </c>
      <c r="C359" s="3" t="str">
        <f>IF('DATA ENTRY'!CK358="","",IF('DATA ENTRY'!B358="","",IF($D$4="All Post",'DATA ENTRY'!B358,IF(AND($D$4='DATA ENTRY'!CK358),'DATA ENTRY'!B358,""))))</f>
        <v/>
      </c>
      <c r="D359" s="3" t="str">
        <f>IF('DATA ENTRY'!CK358="","",IF('DATA ENTRY'!C358="","",IF($D$4="All Post",'DATA ENTRY'!C358,IF(AND($D$4='DATA ENTRY'!CK358),'DATA ENTRY'!C358,""))))</f>
        <v/>
      </c>
      <c r="E359" s="4" t="str">
        <f>IF('DATA ENTRY'!CK358="","",IF('DATA ENTRY'!I358="","",IF($D$4="All Post",'DATA ENTRY'!I358,IF(AND($D$4='DATA ENTRY'!CK358),'DATA ENTRY'!I358,""))))</f>
        <v/>
      </c>
      <c r="F359" s="4" t="str">
        <f>IF('DATA ENTRY'!CK358="","",IF('DATA ENTRY'!CK358="","",IF($D$4="All Post",'DATA ENTRY'!CK358,IF(AND($D$4='DATA ENTRY'!CK358),'DATA ENTRY'!CK358,""))))</f>
        <v/>
      </c>
      <c r="G359" s="3" t="str">
        <f>IF('DATA ENTRY'!CK358="","",IF('DATA ENTRY'!N358="","",IF($D$4="All Post",'DATA ENTRY'!N358,IF(AND($D$4='DATA ENTRY'!CK358),'DATA ENTRY'!N358,""))))</f>
        <v/>
      </c>
      <c r="H359" s="107" t="str">
        <f>IF('DATA ENTRY'!CK358="","",IF('DATA ENTRY'!O358="","",IF($D$4="All Post",'DATA ENTRY'!O358,IF(AND($D$4='DATA ENTRY'!CK358),'DATA ENTRY'!O358,""))))</f>
        <v/>
      </c>
      <c r="I359" s="3" t="str">
        <f>IF('DATA ENTRY'!CK358="","",IF('DATA ENTRY'!P358="","",IF($D$4="All Post",'DATA ENTRY'!P358,IF(AND($D$4='DATA ENTRY'!CK358),'DATA ENTRY'!P358,""))))</f>
        <v/>
      </c>
      <c r="J359" s="107" t="str">
        <f>IF('DATA ENTRY'!CK358="","",IF('DATA ENTRY'!Q358="","",IF($D$4="All Post",'DATA ENTRY'!Q358,IF(AND($D$4='DATA ENTRY'!CK358),'DATA ENTRY'!Q358,""))))</f>
        <v/>
      </c>
      <c r="K359" s="3" t="str">
        <f>IF('DATA ENTRY'!CK358="","",IF('DATA ENTRY'!R358="","",IF($D$4="All Post",'DATA ENTRY'!R358,IF(AND($D$4='DATA ENTRY'!CK358),'DATA ENTRY'!R358,""))))</f>
        <v/>
      </c>
      <c r="L359" s="3" t="str">
        <f>IF('DATA ENTRY'!CK358="","",IF('DATA ENTRY'!S358="","",IF($D$4="All Post",'DATA ENTRY'!S358,IF(AND($D$4='DATA ENTRY'!CK358),'DATA ENTRY'!S358,""))))</f>
        <v/>
      </c>
      <c r="M359" s="3" t="str">
        <f>IF('DATA ENTRY'!CK358="","",IF('DATA ENTRY'!E358="","",IF($D$4="All Post",'DATA ENTRY'!E358,IF(AND($D$4='DATA ENTRY'!CK358),'DATA ENTRY'!E358,""))))</f>
        <v/>
      </c>
      <c r="N359" s="3" t="str">
        <f>IF('DATA ENTRY'!CK358="","",IF('DATA ENTRY'!W358="","",IF($D$4="All Post",'DATA ENTRY'!W358,IF(AND($D$4='DATA ENTRY'!CK358),'DATA ENTRY'!W358,""))))</f>
        <v/>
      </c>
      <c r="O359" s="3" t="str">
        <f>IF('DATA ENTRY'!CK358="","",IF('DATA ENTRY'!X358="","",IF($D$4="All Post",'DATA ENTRY'!X358,IF(AND($D$4='DATA ENTRY'!CK358),'DATA ENTRY'!X358,""))))</f>
        <v/>
      </c>
      <c r="P359" s="3" t="str">
        <f>IF('DATA ENTRY'!CK358="","",IF('DATA ENTRY'!G358="","",IF($D$4="All Post",'DATA ENTRY'!G358,IF(AND($D$4='DATA ENTRY'!CK358),'DATA ENTRY'!G358,""))))</f>
        <v/>
      </c>
      <c r="S359">
        <f t="shared" si="83"/>
        <v>0</v>
      </c>
      <c r="T359" t="str">
        <f t="shared" si="84"/>
        <v/>
      </c>
      <c r="BZ359" t="str">
        <f t="shared" si="85"/>
        <v/>
      </c>
      <c r="CA359" t="str">
        <f t="shared" si="86"/>
        <v/>
      </c>
      <c r="CB359" s="224">
        <v>353</v>
      </c>
      <c r="CC359" s="3" t="str">
        <f>IF('DATA ENTRY'!CK358="","",IF('DATA ENTRY'!B358="","",IF(AND($CD$4='DATA ENTRY'!CK358,$CG$4='DATA ENTRY'!D358),'DATA ENTRY'!B358,"")))</f>
        <v/>
      </c>
      <c r="CD359" s="3" t="str">
        <f>IF('DATA ENTRY'!CK358="","",IF('DATA ENTRY'!C358="","",IF(AND($CD$4='DATA ENTRY'!CK358,$CG$4='DATA ENTRY'!D358),'DATA ENTRY'!C358,"")))</f>
        <v/>
      </c>
      <c r="CE359" s="4" t="str">
        <f>IF('DATA ENTRY'!CK358="","",IF('DATA ENTRY'!I358="","",IF(AND($CD$4='DATA ENTRY'!CK358,$CG$4='DATA ENTRY'!D358),'DATA ENTRY'!I358,"")))</f>
        <v/>
      </c>
      <c r="CF359" s="4" t="str">
        <f>IF('DATA ENTRY'!CK358="","",IF('DATA ENTRY'!CK358="","",IF(AND($CD$4='DATA ENTRY'!CK358,$CG$4='DATA ENTRY'!D358),'DATA ENTRY'!CK358,"")))</f>
        <v/>
      </c>
      <c r="CG359" s="3" t="str">
        <f>IF('DATA ENTRY'!CK358="","",IF('DATA ENTRY'!N358="","",IF(AND($CD$4='DATA ENTRY'!CK358,$CG$4='DATA ENTRY'!D358),'DATA ENTRY'!N358,"")))</f>
        <v/>
      </c>
      <c r="CH359" s="107" t="str">
        <f>IF('DATA ENTRY'!CK358="","",IF('DATA ENTRY'!O358="","",IF(AND($CD$4='DATA ENTRY'!CK358,$CG$4='DATA ENTRY'!D358),'DATA ENTRY'!O358,"")))</f>
        <v/>
      </c>
      <c r="CI359" s="3" t="str">
        <f>IF('DATA ENTRY'!CK358="","",IF('DATA ENTRY'!P358="","",IF(AND($CD$4='DATA ENTRY'!CK358,$CG$4='DATA ENTRY'!D358),'DATA ENTRY'!P358,"")))</f>
        <v/>
      </c>
      <c r="CJ359" s="107" t="str">
        <f>IF('DATA ENTRY'!CK358="","",IF('DATA ENTRY'!Q358="","",IF(AND($CD$4='DATA ENTRY'!CK358,$CG$4='DATA ENTRY'!D358),'DATA ENTRY'!Q358,"")))</f>
        <v/>
      </c>
      <c r="CK359" s="3" t="str">
        <f>IF('DATA ENTRY'!CK358="","",IF('DATA ENTRY'!R358="","",IF(AND($CD$4='DATA ENTRY'!CK358,$CG$4='DATA ENTRY'!D358),'DATA ENTRY'!R358,"")))</f>
        <v/>
      </c>
      <c r="CL359" s="3" t="str">
        <f>IF('DATA ENTRY'!CK358="","",IF('DATA ENTRY'!S358="","",IF(AND($CD$4='DATA ENTRY'!CK358,$CG$4='DATA ENTRY'!D358),'DATA ENTRY'!S358,"")))</f>
        <v/>
      </c>
      <c r="CM359" s="3" t="str">
        <f>IF('DATA ENTRY'!CK358="","",IF('DATA ENTRY'!E358="","",IF(AND($CD$4='DATA ENTRY'!CK358,$CG$4='DATA ENTRY'!D358),'DATA ENTRY'!E358,"")))</f>
        <v/>
      </c>
      <c r="CN359" s="3" t="str">
        <f>IF('DATA ENTRY'!CK358="","",IF('DATA ENTRY'!W358="","",IF(AND($CD$4='DATA ENTRY'!CK358,$CG$4='DATA ENTRY'!D358),'DATA ENTRY'!W358,"")))</f>
        <v/>
      </c>
      <c r="CO359" s="3" t="str">
        <f>IF('DATA ENTRY'!CK358="","",IF('DATA ENTRY'!X358="","",IF(AND($CD$4='DATA ENTRY'!CK358,$CG$4='DATA ENTRY'!D358),'DATA ENTRY'!X358,"")))</f>
        <v/>
      </c>
      <c r="CP359" s="108" t="str">
        <f t="shared" si="87"/>
        <v/>
      </c>
      <c r="CQ359" s="108" t="str">
        <f>IF('DATA ENTRY'!CK358="","",IF('DATA ENTRY'!G358="","",IF(AND($CD$4='DATA ENTRY'!CK358,$CG$4='DATA ENTRY'!D358),'DATA ENTRY'!G358,"")))</f>
        <v/>
      </c>
      <c r="CR359" s="230" t="str">
        <f>IF('DATA ENTRY'!CK358="","",IF('DATA ENTRY'!D358="","",IF(AND($CD$4='DATA ENTRY'!CK358,$CG$4='DATA ENTRY'!D358),'DATA ENTRY'!D358,"")))</f>
        <v/>
      </c>
      <c r="CS359">
        <f t="shared" si="88"/>
        <v>0</v>
      </c>
      <c r="CT359">
        <f t="shared" si="89"/>
        <v>0</v>
      </c>
      <c r="CV359" s="139"/>
      <c r="CX359">
        <f t="shared" si="90"/>
        <v>0</v>
      </c>
      <c r="DB359" t="str">
        <f t="shared" si="97"/>
        <v/>
      </c>
      <c r="DC359" t="str">
        <f t="shared" si="98"/>
        <v/>
      </c>
      <c r="DD359" s="224">
        <v>353</v>
      </c>
      <c r="DE359" s="3" t="str">
        <f>IF('DATA ENTRY'!CK358="","",IF('DATA ENTRY'!B358="","",IF(AND($DF$4='DATA ENTRY'!D358),'DATA ENTRY'!B358,"")))</f>
        <v/>
      </c>
      <c r="DF359" s="3" t="str">
        <f>IF('DATA ENTRY'!CK358="","",IF('DATA ENTRY'!C358="","",IF(AND($DF$4='DATA ENTRY'!D358),'DATA ENTRY'!C358,"")))</f>
        <v/>
      </c>
      <c r="DG359" s="4" t="str">
        <f>IF('DATA ENTRY'!CK358="","",IF('DATA ENTRY'!I358="","",IF(AND($DF$4='DATA ENTRY'!D358),'DATA ENTRY'!I358,"")))</f>
        <v/>
      </c>
      <c r="DH359" s="4" t="str">
        <f>IF('DATA ENTRY'!CK358="","",IF('DATA ENTRY'!CK358="","",IF(AND($DF$4='DATA ENTRY'!D358),'DATA ENTRY'!CK358,"")))</f>
        <v/>
      </c>
      <c r="DI359" s="3" t="str">
        <f>IF('DATA ENTRY'!CK358="","",IF('DATA ENTRY'!N358="","",IF(AND($DF$4='DATA ENTRY'!D358),'DATA ENTRY'!N358,"")))</f>
        <v/>
      </c>
      <c r="DJ359" s="107" t="str">
        <f>IF('DATA ENTRY'!CK358="","",IF('DATA ENTRY'!O358="","",IF(AND($DF$4='DATA ENTRY'!D358),'DATA ENTRY'!O358,"")))</f>
        <v/>
      </c>
      <c r="DK359" s="3" t="str">
        <f>IF('DATA ENTRY'!CK358="","",IF('DATA ENTRY'!P358="","",IF(AND($DF$4='DATA ENTRY'!D358),'DATA ENTRY'!P358,"")))</f>
        <v/>
      </c>
      <c r="DL359" s="107" t="str">
        <f>IF('DATA ENTRY'!CK358="","",IF('DATA ENTRY'!Q358="","",IF(AND($DF$4='DATA ENTRY'!D358),'DATA ENTRY'!Q358,"")))</f>
        <v/>
      </c>
      <c r="DM359" s="3" t="str">
        <f>IF('DATA ENTRY'!CK358="","",IF('DATA ENTRY'!R358="","",IF(AND($DF$4='DATA ENTRY'!D358),'DATA ENTRY'!R358,"")))</f>
        <v/>
      </c>
      <c r="DN359" s="107" t="str">
        <f>IF('DATA ENTRY'!CK358="","",IF('DATA ENTRY'!S358="","",IF(AND($DF$4='DATA ENTRY'!D358),'DATA ENTRY'!S358,"")))</f>
        <v/>
      </c>
      <c r="DO359" s="3" t="str">
        <f>IF('DATA ENTRY'!CK358="","",IF('DATA ENTRY'!E358="","",IF(AND($DF$4='DATA ENTRY'!D358),'DATA ENTRY'!E358,"")))</f>
        <v/>
      </c>
      <c r="DP359" s="3" t="str">
        <f>IF('DATA ENTRY'!CK358="","",IF('DATA ENTRY'!D358="","",IF(AND($DF$4='DATA ENTRY'!D358),'DATA ENTRY'!D358,"")))</f>
        <v/>
      </c>
      <c r="DQ359" s="3" t="str">
        <f>IF('DATA ENTRY'!CK358="","",IF('DATA ENTRY'!W358="","",IF(AND($DF$4='DATA ENTRY'!D358),'DATA ENTRY'!W358,"")))</f>
        <v/>
      </c>
      <c r="DR359" s="3" t="str">
        <f>IF('DATA ENTRY'!CK358="","",IF('DATA ENTRY'!X358="","",IF(AND($DF$4='DATA ENTRY'!D358),'DATA ENTRY'!X358,"")))</f>
        <v/>
      </c>
      <c r="DS359" s="108" t="str">
        <f t="shared" si="91"/>
        <v/>
      </c>
      <c r="DT359" s="108" t="str">
        <f>IF('DATA ENTRY'!CK358="","",IF('DATA ENTRY'!D358="","",IF(AND($DF$4='DATA ENTRY'!D358),'DATA ENTRY'!G358,"")))</f>
        <v/>
      </c>
      <c r="DY359">
        <f t="shared" si="92"/>
        <v>0</v>
      </c>
      <c r="EB359" t="str">
        <f t="shared" si="93"/>
        <v/>
      </c>
      <c r="EC359" t="str">
        <f t="shared" si="94"/>
        <v/>
      </c>
      <c r="ED359" s="224">
        <v>353</v>
      </c>
      <c r="EE359" s="3" t="str">
        <f>IF('DATA ENTRY'!CK358="","",IF('DATA ENTRY'!B358="","",IF(AND($EF$4='DATA ENTRY'!G358,$EH$4='DATA ENTRY'!F358),'DATA ENTRY'!B358,"")))</f>
        <v/>
      </c>
      <c r="EF359" s="3" t="str">
        <f>IF('DATA ENTRY'!CK358="","",IF('DATA ENTRY'!C358="","",IF(AND($EF$4='DATA ENTRY'!G358,$EH$4='DATA ENTRY'!F358),'DATA ENTRY'!C358,"")))</f>
        <v/>
      </c>
      <c r="EG359" s="4" t="str">
        <f>IF('DATA ENTRY'!CK358="","",IF('DATA ENTRY'!I358="","",IF(AND($EF$4='DATA ENTRY'!G358,$EH$4='DATA ENTRY'!F358),'DATA ENTRY'!I358,"")))</f>
        <v/>
      </c>
      <c r="EH359" s="4" t="str">
        <f>IF('DATA ENTRY'!CK358="","",IF('DATA ENTRY'!CK358="","",IF(AND($EF$4='DATA ENTRY'!G358,$EH$4='DATA ENTRY'!F358),'DATA ENTRY'!CK358,"")))</f>
        <v/>
      </c>
      <c r="EI359" s="3" t="str">
        <f>IF('DATA ENTRY'!CK358="","",IF('DATA ENTRY'!N358="","",IF(AND($EF$4='DATA ENTRY'!G358,$EH$4='DATA ENTRY'!F358),'DATA ENTRY'!N358,"")))</f>
        <v/>
      </c>
      <c r="EJ359" s="107" t="str">
        <f>IF('DATA ENTRY'!CK358="","",IF('DATA ENTRY'!O358="","",IF(AND($EF$4='DATA ENTRY'!G358,$EH$4='DATA ENTRY'!F358),'DATA ENTRY'!O358,"")))</f>
        <v/>
      </c>
      <c r="EK359" s="3" t="str">
        <f>IF('DATA ENTRY'!CK358="","",IF('DATA ENTRY'!P358="","",IF(AND($EF$4='DATA ENTRY'!G358,$EH$4='DATA ENTRY'!F358),'DATA ENTRY'!P358,"")))</f>
        <v/>
      </c>
      <c r="EL359" s="107" t="str">
        <f>IF('DATA ENTRY'!CK358="","",IF('DATA ENTRY'!Q358="","",IF(AND($EF$4='DATA ENTRY'!G358,$EH$4='DATA ENTRY'!F358),'DATA ENTRY'!Q358,"")))</f>
        <v/>
      </c>
      <c r="EM359" s="3" t="str">
        <f>IF('DATA ENTRY'!CK358="","",IF('DATA ENTRY'!R358="","",IF(AND($EF$4='DATA ENTRY'!G358,$EH$4='DATA ENTRY'!F358),'DATA ENTRY'!R358,"")))</f>
        <v/>
      </c>
      <c r="EN359" s="107" t="str">
        <f>IF('DATA ENTRY'!CK358="","",IF('DATA ENTRY'!S358="","",IF(AND($EF$4='DATA ENTRY'!G358,$EH$4='DATA ENTRY'!F358),'DATA ENTRY'!S358,"")))</f>
        <v/>
      </c>
      <c r="EO359" s="3" t="str">
        <f>IF('DATA ENTRY'!CK358="","",IF('DATA ENTRY'!E358="","",IF(AND($EF$4='DATA ENTRY'!G358,$EH$4='DATA ENTRY'!F358),'DATA ENTRY'!E358,"")))</f>
        <v/>
      </c>
      <c r="EP359" s="3" t="str">
        <f>IF('DATA ENTRY'!CK358="","",IF('DATA ENTRY'!D358="","",IF(AND($EF$4='DATA ENTRY'!G358,$EH$4='DATA ENTRY'!F358),'DATA ENTRY'!D358,"")))</f>
        <v/>
      </c>
      <c r="EQ359" s="3" t="str">
        <f>IF('DATA ENTRY'!CK358="","",IF('DATA ENTRY'!W358="","",IF(AND($EF$4='DATA ENTRY'!G358,$EH$4='DATA ENTRY'!F358),'DATA ENTRY'!W358,"")))</f>
        <v/>
      </c>
      <c r="ER359" s="3" t="str">
        <f>IF('DATA ENTRY'!CK358="","",IF('DATA ENTRY'!X358="","",IF(AND($EF$4='DATA ENTRY'!G358,$EH$4='DATA ENTRY'!F358),'DATA ENTRY'!X358,"")))</f>
        <v/>
      </c>
      <c r="ES359" s="108" t="str">
        <f t="shared" si="95"/>
        <v/>
      </c>
      <c r="ET359" s="108" t="str">
        <f>IF('DATA ENTRY'!CK358="","",IF('DATA ENTRY'!D358="","",IF(AND($EF$4='DATA ENTRY'!G358,$EH$4='DATA ENTRY'!F358),'DATA ENTRY'!G358,"")))</f>
        <v/>
      </c>
      <c r="EY359">
        <f t="shared" si="96"/>
        <v>0</v>
      </c>
    </row>
    <row r="360" spans="1:155">
      <c r="A360" t="str">
        <f>IF(S360=0,"",1+(MAX($A$7:A359)))</f>
        <v/>
      </c>
      <c r="B360" s="224">
        <v>354</v>
      </c>
      <c r="C360" s="3" t="str">
        <f>IF('DATA ENTRY'!CK359="","",IF('DATA ENTRY'!B359="","",IF($D$4="All Post",'DATA ENTRY'!B359,IF(AND($D$4='DATA ENTRY'!CK359),'DATA ENTRY'!B359,""))))</f>
        <v/>
      </c>
      <c r="D360" s="3" t="str">
        <f>IF('DATA ENTRY'!CK359="","",IF('DATA ENTRY'!C359="","",IF($D$4="All Post",'DATA ENTRY'!C359,IF(AND($D$4='DATA ENTRY'!CK359),'DATA ENTRY'!C359,""))))</f>
        <v/>
      </c>
      <c r="E360" s="4" t="str">
        <f>IF('DATA ENTRY'!CK359="","",IF('DATA ENTRY'!I359="","",IF($D$4="All Post",'DATA ENTRY'!I359,IF(AND($D$4='DATA ENTRY'!CK359),'DATA ENTRY'!I359,""))))</f>
        <v/>
      </c>
      <c r="F360" s="4" t="str">
        <f>IF('DATA ENTRY'!CK359="","",IF('DATA ENTRY'!CK359="","",IF($D$4="All Post",'DATA ENTRY'!CK359,IF(AND($D$4='DATA ENTRY'!CK359),'DATA ENTRY'!CK359,""))))</f>
        <v/>
      </c>
      <c r="G360" s="3" t="str">
        <f>IF('DATA ENTRY'!CK359="","",IF('DATA ENTRY'!N359="","",IF($D$4="All Post",'DATA ENTRY'!N359,IF(AND($D$4='DATA ENTRY'!CK359),'DATA ENTRY'!N359,""))))</f>
        <v/>
      </c>
      <c r="H360" s="107" t="str">
        <f>IF('DATA ENTRY'!CK359="","",IF('DATA ENTRY'!O359="","",IF($D$4="All Post",'DATA ENTRY'!O359,IF(AND($D$4='DATA ENTRY'!CK359),'DATA ENTRY'!O359,""))))</f>
        <v/>
      </c>
      <c r="I360" s="3" t="str">
        <f>IF('DATA ENTRY'!CK359="","",IF('DATA ENTRY'!P359="","",IF($D$4="All Post",'DATA ENTRY'!P359,IF(AND($D$4='DATA ENTRY'!CK359),'DATA ENTRY'!P359,""))))</f>
        <v/>
      </c>
      <c r="J360" s="107" t="str">
        <f>IF('DATA ENTRY'!CK359="","",IF('DATA ENTRY'!Q359="","",IF($D$4="All Post",'DATA ENTRY'!Q359,IF(AND($D$4='DATA ENTRY'!CK359),'DATA ENTRY'!Q359,""))))</f>
        <v/>
      </c>
      <c r="K360" s="3" t="str">
        <f>IF('DATA ENTRY'!CK359="","",IF('DATA ENTRY'!R359="","",IF($D$4="All Post",'DATA ENTRY'!R359,IF(AND($D$4='DATA ENTRY'!CK359),'DATA ENTRY'!R359,""))))</f>
        <v/>
      </c>
      <c r="L360" s="3" t="str">
        <f>IF('DATA ENTRY'!CK359="","",IF('DATA ENTRY'!S359="","",IF($D$4="All Post",'DATA ENTRY'!S359,IF(AND($D$4='DATA ENTRY'!CK359),'DATA ENTRY'!S359,""))))</f>
        <v/>
      </c>
      <c r="M360" s="3" t="str">
        <f>IF('DATA ENTRY'!CK359="","",IF('DATA ENTRY'!E359="","",IF($D$4="All Post",'DATA ENTRY'!E359,IF(AND($D$4='DATA ENTRY'!CK359),'DATA ENTRY'!E359,""))))</f>
        <v/>
      </c>
      <c r="N360" s="3" t="str">
        <f>IF('DATA ENTRY'!CK359="","",IF('DATA ENTRY'!W359="","",IF($D$4="All Post",'DATA ENTRY'!W359,IF(AND($D$4='DATA ENTRY'!CK359),'DATA ENTRY'!W359,""))))</f>
        <v/>
      </c>
      <c r="O360" s="3" t="str">
        <f>IF('DATA ENTRY'!CK359="","",IF('DATA ENTRY'!X359="","",IF($D$4="All Post",'DATA ENTRY'!X359,IF(AND($D$4='DATA ENTRY'!CK359),'DATA ENTRY'!X359,""))))</f>
        <v/>
      </c>
      <c r="P360" s="3" t="str">
        <f>IF('DATA ENTRY'!CK359="","",IF('DATA ENTRY'!G359="","",IF($D$4="All Post",'DATA ENTRY'!G359,IF(AND($D$4='DATA ENTRY'!CK359),'DATA ENTRY'!G359,""))))</f>
        <v/>
      </c>
      <c r="S360">
        <f t="shared" si="83"/>
        <v>0</v>
      </c>
      <c r="T360" t="str">
        <f t="shared" si="84"/>
        <v/>
      </c>
      <c r="BZ360" t="str">
        <f t="shared" si="85"/>
        <v/>
      </c>
      <c r="CA360" t="str">
        <f t="shared" si="86"/>
        <v/>
      </c>
      <c r="CB360" s="224">
        <v>354</v>
      </c>
      <c r="CC360" s="3" t="str">
        <f>IF('DATA ENTRY'!CK359="","",IF('DATA ENTRY'!B359="","",IF(AND($CD$4='DATA ENTRY'!CK359,$CG$4='DATA ENTRY'!D359),'DATA ENTRY'!B359,"")))</f>
        <v/>
      </c>
      <c r="CD360" s="3" t="str">
        <f>IF('DATA ENTRY'!CK359="","",IF('DATA ENTRY'!C359="","",IF(AND($CD$4='DATA ENTRY'!CK359,$CG$4='DATA ENTRY'!D359),'DATA ENTRY'!C359,"")))</f>
        <v/>
      </c>
      <c r="CE360" s="4" t="str">
        <f>IF('DATA ENTRY'!CK359="","",IF('DATA ENTRY'!I359="","",IF(AND($CD$4='DATA ENTRY'!CK359,$CG$4='DATA ENTRY'!D359),'DATA ENTRY'!I359,"")))</f>
        <v/>
      </c>
      <c r="CF360" s="4" t="str">
        <f>IF('DATA ENTRY'!CK359="","",IF('DATA ENTRY'!CK359="","",IF(AND($CD$4='DATA ENTRY'!CK359,$CG$4='DATA ENTRY'!D359),'DATA ENTRY'!CK359,"")))</f>
        <v/>
      </c>
      <c r="CG360" s="3" t="str">
        <f>IF('DATA ENTRY'!CK359="","",IF('DATA ENTRY'!N359="","",IF(AND($CD$4='DATA ENTRY'!CK359,$CG$4='DATA ENTRY'!D359),'DATA ENTRY'!N359,"")))</f>
        <v/>
      </c>
      <c r="CH360" s="107" t="str">
        <f>IF('DATA ENTRY'!CK359="","",IF('DATA ENTRY'!O359="","",IF(AND($CD$4='DATA ENTRY'!CK359,$CG$4='DATA ENTRY'!D359),'DATA ENTRY'!O359,"")))</f>
        <v/>
      </c>
      <c r="CI360" s="3" t="str">
        <f>IF('DATA ENTRY'!CK359="","",IF('DATA ENTRY'!P359="","",IF(AND($CD$4='DATA ENTRY'!CK359,$CG$4='DATA ENTRY'!D359),'DATA ENTRY'!P359,"")))</f>
        <v/>
      </c>
      <c r="CJ360" s="107" t="str">
        <f>IF('DATA ENTRY'!CK359="","",IF('DATA ENTRY'!Q359="","",IF(AND($CD$4='DATA ENTRY'!CK359,$CG$4='DATA ENTRY'!D359),'DATA ENTRY'!Q359,"")))</f>
        <v/>
      </c>
      <c r="CK360" s="3" t="str">
        <f>IF('DATA ENTRY'!CK359="","",IF('DATA ENTRY'!R359="","",IF(AND($CD$4='DATA ENTRY'!CK359,$CG$4='DATA ENTRY'!D359),'DATA ENTRY'!R359,"")))</f>
        <v/>
      </c>
      <c r="CL360" s="3" t="str">
        <f>IF('DATA ENTRY'!CK359="","",IF('DATA ENTRY'!S359="","",IF(AND($CD$4='DATA ENTRY'!CK359,$CG$4='DATA ENTRY'!D359),'DATA ENTRY'!S359,"")))</f>
        <v/>
      </c>
      <c r="CM360" s="3" t="str">
        <f>IF('DATA ENTRY'!CK359="","",IF('DATA ENTRY'!E359="","",IF(AND($CD$4='DATA ENTRY'!CK359,$CG$4='DATA ENTRY'!D359),'DATA ENTRY'!E359,"")))</f>
        <v/>
      </c>
      <c r="CN360" s="3" t="str">
        <f>IF('DATA ENTRY'!CK359="","",IF('DATA ENTRY'!W359="","",IF(AND($CD$4='DATA ENTRY'!CK359,$CG$4='DATA ENTRY'!D359),'DATA ENTRY'!W359,"")))</f>
        <v/>
      </c>
      <c r="CO360" s="3" t="str">
        <f>IF('DATA ENTRY'!CK359="","",IF('DATA ENTRY'!X359="","",IF(AND($CD$4='DATA ENTRY'!CK359,$CG$4='DATA ENTRY'!D359),'DATA ENTRY'!X359,"")))</f>
        <v/>
      </c>
      <c r="CP360" s="108" t="str">
        <f t="shared" si="87"/>
        <v/>
      </c>
      <c r="CQ360" s="108" t="str">
        <f>IF('DATA ENTRY'!CK359="","",IF('DATA ENTRY'!G359="","",IF(AND($CD$4='DATA ENTRY'!CK359,$CG$4='DATA ENTRY'!D359),'DATA ENTRY'!G359,"")))</f>
        <v/>
      </c>
      <c r="CR360" s="230" t="str">
        <f>IF('DATA ENTRY'!CK359="","",IF('DATA ENTRY'!D359="","",IF(AND($CD$4='DATA ENTRY'!CK359,$CG$4='DATA ENTRY'!D359),'DATA ENTRY'!D359,"")))</f>
        <v/>
      </c>
      <c r="CS360">
        <f t="shared" si="88"/>
        <v>0</v>
      </c>
      <c r="CT360">
        <f t="shared" si="89"/>
        <v>0</v>
      </c>
      <c r="CV360" s="139"/>
      <c r="CX360">
        <f t="shared" si="90"/>
        <v>0</v>
      </c>
      <c r="DB360" t="str">
        <f t="shared" si="97"/>
        <v/>
      </c>
      <c r="DC360" t="str">
        <f t="shared" si="98"/>
        <v/>
      </c>
      <c r="DD360" s="224">
        <v>354</v>
      </c>
      <c r="DE360" s="3" t="str">
        <f>IF('DATA ENTRY'!CK359="","",IF('DATA ENTRY'!B359="","",IF(AND($DF$4='DATA ENTRY'!D359),'DATA ENTRY'!B359,"")))</f>
        <v/>
      </c>
      <c r="DF360" s="3" t="str">
        <f>IF('DATA ENTRY'!CK359="","",IF('DATA ENTRY'!C359="","",IF(AND($DF$4='DATA ENTRY'!D359),'DATA ENTRY'!C359,"")))</f>
        <v/>
      </c>
      <c r="DG360" s="4" t="str">
        <f>IF('DATA ENTRY'!CK359="","",IF('DATA ENTRY'!I359="","",IF(AND($DF$4='DATA ENTRY'!D359),'DATA ENTRY'!I359,"")))</f>
        <v/>
      </c>
      <c r="DH360" s="4" t="str">
        <f>IF('DATA ENTRY'!CK359="","",IF('DATA ENTRY'!CK359="","",IF(AND($DF$4='DATA ENTRY'!D359),'DATA ENTRY'!CK359,"")))</f>
        <v/>
      </c>
      <c r="DI360" s="3" t="str">
        <f>IF('DATA ENTRY'!CK359="","",IF('DATA ENTRY'!N359="","",IF(AND($DF$4='DATA ENTRY'!D359),'DATA ENTRY'!N359,"")))</f>
        <v/>
      </c>
      <c r="DJ360" s="107" t="str">
        <f>IF('DATA ENTRY'!CK359="","",IF('DATA ENTRY'!O359="","",IF(AND($DF$4='DATA ENTRY'!D359),'DATA ENTRY'!O359,"")))</f>
        <v/>
      </c>
      <c r="DK360" s="3" t="str">
        <f>IF('DATA ENTRY'!CK359="","",IF('DATA ENTRY'!P359="","",IF(AND($DF$4='DATA ENTRY'!D359),'DATA ENTRY'!P359,"")))</f>
        <v/>
      </c>
      <c r="DL360" s="107" t="str">
        <f>IF('DATA ENTRY'!CK359="","",IF('DATA ENTRY'!Q359="","",IF(AND($DF$4='DATA ENTRY'!D359),'DATA ENTRY'!Q359,"")))</f>
        <v/>
      </c>
      <c r="DM360" s="3" t="str">
        <f>IF('DATA ENTRY'!CK359="","",IF('DATA ENTRY'!R359="","",IF(AND($DF$4='DATA ENTRY'!D359),'DATA ENTRY'!R359,"")))</f>
        <v/>
      </c>
      <c r="DN360" s="107" t="str">
        <f>IF('DATA ENTRY'!CK359="","",IF('DATA ENTRY'!S359="","",IF(AND($DF$4='DATA ENTRY'!D359),'DATA ENTRY'!S359,"")))</f>
        <v/>
      </c>
      <c r="DO360" s="3" t="str">
        <f>IF('DATA ENTRY'!CK359="","",IF('DATA ENTRY'!E359="","",IF(AND($DF$4='DATA ENTRY'!D359),'DATA ENTRY'!E359,"")))</f>
        <v/>
      </c>
      <c r="DP360" s="3" t="str">
        <f>IF('DATA ENTRY'!CK359="","",IF('DATA ENTRY'!D359="","",IF(AND($DF$4='DATA ENTRY'!D359),'DATA ENTRY'!D359,"")))</f>
        <v/>
      </c>
      <c r="DQ360" s="3" t="str">
        <f>IF('DATA ENTRY'!CK359="","",IF('DATA ENTRY'!W359="","",IF(AND($DF$4='DATA ENTRY'!D359),'DATA ENTRY'!W359,"")))</f>
        <v/>
      </c>
      <c r="DR360" s="3" t="str">
        <f>IF('DATA ENTRY'!CK359="","",IF('DATA ENTRY'!X359="","",IF(AND($DF$4='DATA ENTRY'!D359),'DATA ENTRY'!X359,"")))</f>
        <v/>
      </c>
      <c r="DS360" s="108" t="str">
        <f t="shared" si="91"/>
        <v/>
      </c>
      <c r="DT360" s="108" t="str">
        <f>IF('DATA ENTRY'!CK359="","",IF('DATA ENTRY'!D359="","",IF(AND($DF$4='DATA ENTRY'!D359),'DATA ENTRY'!G359,"")))</f>
        <v/>
      </c>
      <c r="DY360">
        <f t="shared" si="92"/>
        <v>0</v>
      </c>
      <c r="EB360" t="str">
        <f t="shared" si="93"/>
        <v/>
      </c>
      <c r="EC360" t="str">
        <f t="shared" si="94"/>
        <v/>
      </c>
      <c r="ED360" s="224">
        <v>354</v>
      </c>
      <c r="EE360" s="3" t="str">
        <f>IF('DATA ENTRY'!CK359="","",IF('DATA ENTRY'!B359="","",IF(AND($EF$4='DATA ENTRY'!G359,$EH$4='DATA ENTRY'!F359),'DATA ENTRY'!B359,"")))</f>
        <v/>
      </c>
      <c r="EF360" s="3" t="str">
        <f>IF('DATA ENTRY'!CK359="","",IF('DATA ENTRY'!C359="","",IF(AND($EF$4='DATA ENTRY'!G359,$EH$4='DATA ENTRY'!F359),'DATA ENTRY'!C359,"")))</f>
        <v/>
      </c>
      <c r="EG360" s="4" t="str">
        <f>IF('DATA ENTRY'!CK359="","",IF('DATA ENTRY'!I359="","",IF(AND($EF$4='DATA ENTRY'!G359,$EH$4='DATA ENTRY'!F359),'DATA ENTRY'!I359,"")))</f>
        <v/>
      </c>
      <c r="EH360" s="4" t="str">
        <f>IF('DATA ENTRY'!CK359="","",IF('DATA ENTRY'!CK359="","",IF(AND($EF$4='DATA ENTRY'!G359,$EH$4='DATA ENTRY'!F359),'DATA ENTRY'!CK359,"")))</f>
        <v/>
      </c>
      <c r="EI360" s="3" t="str">
        <f>IF('DATA ENTRY'!CK359="","",IF('DATA ENTRY'!N359="","",IF(AND($EF$4='DATA ENTRY'!G359,$EH$4='DATA ENTRY'!F359),'DATA ENTRY'!N359,"")))</f>
        <v/>
      </c>
      <c r="EJ360" s="107" t="str">
        <f>IF('DATA ENTRY'!CK359="","",IF('DATA ENTRY'!O359="","",IF(AND($EF$4='DATA ENTRY'!G359,$EH$4='DATA ENTRY'!F359),'DATA ENTRY'!O359,"")))</f>
        <v/>
      </c>
      <c r="EK360" s="3" t="str">
        <f>IF('DATA ENTRY'!CK359="","",IF('DATA ENTRY'!P359="","",IF(AND($EF$4='DATA ENTRY'!G359,$EH$4='DATA ENTRY'!F359),'DATA ENTRY'!P359,"")))</f>
        <v/>
      </c>
      <c r="EL360" s="107" t="str">
        <f>IF('DATA ENTRY'!CK359="","",IF('DATA ENTRY'!Q359="","",IF(AND($EF$4='DATA ENTRY'!G359,$EH$4='DATA ENTRY'!F359),'DATA ENTRY'!Q359,"")))</f>
        <v/>
      </c>
      <c r="EM360" s="3" t="str">
        <f>IF('DATA ENTRY'!CK359="","",IF('DATA ENTRY'!R359="","",IF(AND($EF$4='DATA ENTRY'!G359,$EH$4='DATA ENTRY'!F359),'DATA ENTRY'!R359,"")))</f>
        <v/>
      </c>
      <c r="EN360" s="107" t="str">
        <f>IF('DATA ENTRY'!CK359="","",IF('DATA ENTRY'!S359="","",IF(AND($EF$4='DATA ENTRY'!G359,$EH$4='DATA ENTRY'!F359),'DATA ENTRY'!S359,"")))</f>
        <v/>
      </c>
      <c r="EO360" s="3" t="str">
        <f>IF('DATA ENTRY'!CK359="","",IF('DATA ENTRY'!E359="","",IF(AND($EF$4='DATA ENTRY'!G359,$EH$4='DATA ENTRY'!F359),'DATA ENTRY'!E359,"")))</f>
        <v/>
      </c>
      <c r="EP360" s="3" t="str">
        <f>IF('DATA ENTRY'!CK359="","",IF('DATA ENTRY'!D359="","",IF(AND($EF$4='DATA ENTRY'!G359,$EH$4='DATA ENTRY'!F359),'DATA ENTRY'!D359,"")))</f>
        <v/>
      </c>
      <c r="EQ360" s="3" t="str">
        <f>IF('DATA ENTRY'!CK359="","",IF('DATA ENTRY'!W359="","",IF(AND($EF$4='DATA ENTRY'!G359,$EH$4='DATA ENTRY'!F359),'DATA ENTRY'!W359,"")))</f>
        <v/>
      </c>
      <c r="ER360" s="3" t="str">
        <f>IF('DATA ENTRY'!CK359="","",IF('DATA ENTRY'!X359="","",IF(AND($EF$4='DATA ENTRY'!G359,$EH$4='DATA ENTRY'!F359),'DATA ENTRY'!X359,"")))</f>
        <v/>
      </c>
      <c r="ES360" s="108" t="str">
        <f t="shared" si="95"/>
        <v/>
      </c>
      <c r="ET360" s="108" t="str">
        <f>IF('DATA ENTRY'!CK359="","",IF('DATA ENTRY'!D359="","",IF(AND($EF$4='DATA ENTRY'!G359,$EH$4='DATA ENTRY'!F359),'DATA ENTRY'!G359,"")))</f>
        <v/>
      </c>
      <c r="EY360">
        <f t="shared" si="96"/>
        <v>0</v>
      </c>
    </row>
    <row r="361" spans="1:155">
      <c r="A361" t="str">
        <f>IF(S361=0,"",1+(MAX($A$7:A360)))</f>
        <v/>
      </c>
      <c r="B361" s="224">
        <v>355</v>
      </c>
      <c r="C361" s="3" t="str">
        <f>IF('DATA ENTRY'!CK360="","",IF('DATA ENTRY'!B360="","",IF($D$4="All Post",'DATA ENTRY'!B360,IF(AND($D$4='DATA ENTRY'!CK360),'DATA ENTRY'!B360,""))))</f>
        <v/>
      </c>
      <c r="D361" s="3" t="str">
        <f>IF('DATA ENTRY'!CK360="","",IF('DATA ENTRY'!C360="","",IF($D$4="All Post",'DATA ENTRY'!C360,IF(AND($D$4='DATA ENTRY'!CK360),'DATA ENTRY'!C360,""))))</f>
        <v/>
      </c>
      <c r="E361" s="4" t="str">
        <f>IF('DATA ENTRY'!CK360="","",IF('DATA ENTRY'!I360="","",IF($D$4="All Post",'DATA ENTRY'!I360,IF(AND($D$4='DATA ENTRY'!CK360),'DATA ENTRY'!I360,""))))</f>
        <v/>
      </c>
      <c r="F361" s="4" t="str">
        <f>IF('DATA ENTRY'!CK360="","",IF('DATA ENTRY'!CK360="","",IF($D$4="All Post",'DATA ENTRY'!CK360,IF(AND($D$4='DATA ENTRY'!CK360),'DATA ENTRY'!CK360,""))))</f>
        <v/>
      </c>
      <c r="G361" s="3" t="str">
        <f>IF('DATA ENTRY'!CK360="","",IF('DATA ENTRY'!N360="","",IF($D$4="All Post",'DATA ENTRY'!N360,IF(AND($D$4='DATA ENTRY'!CK360),'DATA ENTRY'!N360,""))))</f>
        <v/>
      </c>
      <c r="H361" s="107" t="str">
        <f>IF('DATA ENTRY'!CK360="","",IF('DATA ENTRY'!O360="","",IF($D$4="All Post",'DATA ENTRY'!O360,IF(AND($D$4='DATA ENTRY'!CK360),'DATA ENTRY'!O360,""))))</f>
        <v/>
      </c>
      <c r="I361" s="3" t="str">
        <f>IF('DATA ENTRY'!CK360="","",IF('DATA ENTRY'!P360="","",IF($D$4="All Post",'DATA ENTRY'!P360,IF(AND($D$4='DATA ENTRY'!CK360),'DATA ENTRY'!P360,""))))</f>
        <v/>
      </c>
      <c r="J361" s="107" t="str">
        <f>IF('DATA ENTRY'!CK360="","",IF('DATA ENTRY'!Q360="","",IF($D$4="All Post",'DATA ENTRY'!Q360,IF(AND($D$4='DATA ENTRY'!CK360),'DATA ENTRY'!Q360,""))))</f>
        <v/>
      </c>
      <c r="K361" s="3" t="str">
        <f>IF('DATA ENTRY'!CK360="","",IF('DATA ENTRY'!R360="","",IF($D$4="All Post",'DATA ENTRY'!R360,IF(AND($D$4='DATA ENTRY'!CK360),'DATA ENTRY'!R360,""))))</f>
        <v/>
      </c>
      <c r="L361" s="3" t="str">
        <f>IF('DATA ENTRY'!CK360="","",IF('DATA ENTRY'!S360="","",IF($D$4="All Post",'DATA ENTRY'!S360,IF(AND($D$4='DATA ENTRY'!CK360),'DATA ENTRY'!S360,""))))</f>
        <v/>
      </c>
      <c r="M361" s="3" t="str">
        <f>IF('DATA ENTRY'!CK360="","",IF('DATA ENTRY'!E360="","",IF($D$4="All Post",'DATA ENTRY'!E360,IF(AND($D$4='DATA ENTRY'!CK360),'DATA ENTRY'!E360,""))))</f>
        <v/>
      </c>
      <c r="N361" s="3" t="str">
        <f>IF('DATA ENTRY'!CK360="","",IF('DATA ENTRY'!W360="","",IF($D$4="All Post",'DATA ENTRY'!W360,IF(AND($D$4='DATA ENTRY'!CK360),'DATA ENTRY'!W360,""))))</f>
        <v/>
      </c>
      <c r="O361" s="3" t="str">
        <f>IF('DATA ENTRY'!CK360="","",IF('DATA ENTRY'!X360="","",IF($D$4="All Post",'DATA ENTRY'!X360,IF(AND($D$4='DATA ENTRY'!CK360),'DATA ENTRY'!X360,""))))</f>
        <v/>
      </c>
      <c r="P361" s="3" t="str">
        <f>IF('DATA ENTRY'!CK360="","",IF('DATA ENTRY'!G360="","",IF($D$4="All Post",'DATA ENTRY'!G360,IF(AND($D$4='DATA ENTRY'!CK360),'DATA ENTRY'!G360,""))))</f>
        <v/>
      </c>
      <c r="S361">
        <f t="shared" si="83"/>
        <v>0</v>
      </c>
      <c r="T361" t="str">
        <f t="shared" si="84"/>
        <v/>
      </c>
      <c r="BZ361" t="str">
        <f t="shared" si="85"/>
        <v/>
      </c>
      <c r="CA361" t="str">
        <f t="shared" si="86"/>
        <v/>
      </c>
      <c r="CB361" s="224">
        <v>355</v>
      </c>
      <c r="CC361" s="3" t="str">
        <f>IF('DATA ENTRY'!CK360="","",IF('DATA ENTRY'!B360="","",IF(AND($CD$4='DATA ENTRY'!CK360,$CG$4='DATA ENTRY'!D360),'DATA ENTRY'!B360,"")))</f>
        <v/>
      </c>
      <c r="CD361" s="3" t="str">
        <f>IF('DATA ENTRY'!CK360="","",IF('DATA ENTRY'!C360="","",IF(AND($CD$4='DATA ENTRY'!CK360,$CG$4='DATA ENTRY'!D360),'DATA ENTRY'!C360,"")))</f>
        <v/>
      </c>
      <c r="CE361" s="4" t="str">
        <f>IF('DATA ENTRY'!CK360="","",IF('DATA ENTRY'!I360="","",IF(AND($CD$4='DATA ENTRY'!CK360,$CG$4='DATA ENTRY'!D360),'DATA ENTRY'!I360,"")))</f>
        <v/>
      </c>
      <c r="CF361" s="4" t="str">
        <f>IF('DATA ENTRY'!CK360="","",IF('DATA ENTRY'!CK360="","",IF(AND($CD$4='DATA ENTRY'!CK360,$CG$4='DATA ENTRY'!D360),'DATA ENTRY'!CK360,"")))</f>
        <v/>
      </c>
      <c r="CG361" s="3" t="str">
        <f>IF('DATA ENTRY'!CK360="","",IF('DATA ENTRY'!N360="","",IF(AND($CD$4='DATA ENTRY'!CK360,$CG$4='DATA ENTRY'!D360),'DATA ENTRY'!N360,"")))</f>
        <v/>
      </c>
      <c r="CH361" s="107" t="str">
        <f>IF('DATA ENTRY'!CK360="","",IF('DATA ENTRY'!O360="","",IF(AND($CD$4='DATA ENTRY'!CK360,$CG$4='DATA ENTRY'!D360),'DATA ENTRY'!O360,"")))</f>
        <v/>
      </c>
      <c r="CI361" s="3" t="str">
        <f>IF('DATA ENTRY'!CK360="","",IF('DATA ENTRY'!P360="","",IF(AND($CD$4='DATA ENTRY'!CK360,$CG$4='DATA ENTRY'!D360),'DATA ENTRY'!P360,"")))</f>
        <v/>
      </c>
      <c r="CJ361" s="107" t="str">
        <f>IF('DATA ENTRY'!CK360="","",IF('DATA ENTRY'!Q360="","",IF(AND($CD$4='DATA ENTRY'!CK360,$CG$4='DATA ENTRY'!D360),'DATA ENTRY'!Q360,"")))</f>
        <v/>
      </c>
      <c r="CK361" s="3" t="str">
        <f>IF('DATA ENTRY'!CK360="","",IF('DATA ENTRY'!R360="","",IF(AND($CD$4='DATA ENTRY'!CK360,$CG$4='DATA ENTRY'!D360),'DATA ENTRY'!R360,"")))</f>
        <v/>
      </c>
      <c r="CL361" s="3" t="str">
        <f>IF('DATA ENTRY'!CK360="","",IF('DATA ENTRY'!S360="","",IF(AND($CD$4='DATA ENTRY'!CK360,$CG$4='DATA ENTRY'!D360),'DATA ENTRY'!S360,"")))</f>
        <v/>
      </c>
      <c r="CM361" s="3" t="str">
        <f>IF('DATA ENTRY'!CK360="","",IF('DATA ENTRY'!E360="","",IF(AND($CD$4='DATA ENTRY'!CK360,$CG$4='DATA ENTRY'!D360),'DATA ENTRY'!E360,"")))</f>
        <v/>
      </c>
      <c r="CN361" s="3" t="str">
        <f>IF('DATA ENTRY'!CK360="","",IF('DATA ENTRY'!W360="","",IF(AND($CD$4='DATA ENTRY'!CK360,$CG$4='DATA ENTRY'!D360),'DATA ENTRY'!W360,"")))</f>
        <v/>
      </c>
      <c r="CO361" s="3" t="str">
        <f>IF('DATA ENTRY'!CK360="","",IF('DATA ENTRY'!X360="","",IF(AND($CD$4='DATA ENTRY'!CK360,$CG$4='DATA ENTRY'!D360),'DATA ENTRY'!X360,"")))</f>
        <v/>
      </c>
      <c r="CP361" s="108" t="str">
        <f t="shared" si="87"/>
        <v/>
      </c>
      <c r="CQ361" s="108" t="str">
        <f>IF('DATA ENTRY'!CK360="","",IF('DATA ENTRY'!G360="","",IF(AND($CD$4='DATA ENTRY'!CK360,$CG$4='DATA ENTRY'!D360),'DATA ENTRY'!G360,"")))</f>
        <v/>
      </c>
      <c r="CR361" s="230" t="str">
        <f>IF('DATA ENTRY'!CK360="","",IF('DATA ENTRY'!D360="","",IF(AND($CD$4='DATA ENTRY'!CK360,$CG$4='DATA ENTRY'!D360),'DATA ENTRY'!D360,"")))</f>
        <v/>
      </c>
      <c r="CS361">
        <f t="shared" si="88"/>
        <v>0</v>
      </c>
      <c r="CT361">
        <f t="shared" si="89"/>
        <v>0</v>
      </c>
      <c r="CV361" s="139"/>
      <c r="CX361">
        <f t="shared" si="90"/>
        <v>0</v>
      </c>
      <c r="DB361" t="str">
        <f t="shared" si="97"/>
        <v/>
      </c>
      <c r="DC361" t="str">
        <f t="shared" si="98"/>
        <v/>
      </c>
      <c r="DD361" s="224">
        <v>355</v>
      </c>
      <c r="DE361" s="3" t="str">
        <f>IF('DATA ENTRY'!CK360="","",IF('DATA ENTRY'!B360="","",IF(AND($DF$4='DATA ENTRY'!D360),'DATA ENTRY'!B360,"")))</f>
        <v/>
      </c>
      <c r="DF361" s="3" t="str">
        <f>IF('DATA ENTRY'!CK360="","",IF('DATA ENTRY'!C360="","",IF(AND($DF$4='DATA ENTRY'!D360),'DATA ENTRY'!C360,"")))</f>
        <v/>
      </c>
      <c r="DG361" s="4" t="str">
        <f>IF('DATA ENTRY'!CK360="","",IF('DATA ENTRY'!I360="","",IF(AND($DF$4='DATA ENTRY'!D360),'DATA ENTRY'!I360,"")))</f>
        <v/>
      </c>
      <c r="DH361" s="4" t="str">
        <f>IF('DATA ENTRY'!CK360="","",IF('DATA ENTRY'!CK360="","",IF(AND($DF$4='DATA ENTRY'!D360),'DATA ENTRY'!CK360,"")))</f>
        <v/>
      </c>
      <c r="DI361" s="3" t="str">
        <f>IF('DATA ENTRY'!CK360="","",IF('DATA ENTRY'!N360="","",IF(AND($DF$4='DATA ENTRY'!D360),'DATA ENTRY'!N360,"")))</f>
        <v/>
      </c>
      <c r="DJ361" s="107" t="str">
        <f>IF('DATA ENTRY'!CK360="","",IF('DATA ENTRY'!O360="","",IF(AND($DF$4='DATA ENTRY'!D360),'DATA ENTRY'!O360,"")))</f>
        <v/>
      </c>
      <c r="DK361" s="3" t="str">
        <f>IF('DATA ENTRY'!CK360="","",IF('DATA ENTRY'!P360="","",IF(AND($DF$4='DATA ENTRY'!D360),'DATA ENTRY'!P360,"")))</f>
        <v/>
      </c>
      <c r="DL361" s="107" t="str">
        <f>IF('DATA ENTRY'!CK360="","",IF('DATA ENTRY'!Q360="","",IF(AND($DF$4='DATA ENTRY'!D360),'DATA ENTRY'!Q360,"")))</f>
        <v/>
      </c>
      <c r="DM361" s="3" t="str">
        <f>IF('DATA ENTRY'!CK360="","",IF('DATA ENTRY'!R360="","",IF(AND($DF$4='DATA ENTRY'!D360),'DATA ENTRY'!R360,"")))</f>
        <v/>
      </c>
      <c r="DN361" s="107" t="str">
        <f>IF('DATA ENTRY'!CK360="","",IF('DATA ENTRY'!S360="","",IF(AND($DF$4='DATA ENTRY'!D360),'DATA ENTRY'!S360,"")))</f>
        <v/>
      </c>
      <c r="DO361" s="3" t="str">
        <f>IF('DATA ENTRY'!CK360="","",IF('DATA ENTRY'!E360="","",IF(AND($DF$4='DATA ENTRY'!D360),'DATA ENTRY'!E360,"")))</f>
        <v/>
      </c>
      <c r="DP361" s="3" t="str">
        <f>IF('DATA ENTRY'!CK360="","",IF('DATA ENTRY'!D360="","",IF(AND($DF$4='DATA ENTRY'!D360),'DATA ENTRY'!D360,"")))</f>
        <v/>
      </c>
      <c r="DQ361" s="3" t="str">
        <f>IF('DATA ENTRY'!CK360="","",IF('DATA ENTRY'!W360="","",IF(AND($DF$4='DATA ENTRY'!D360),'DATA ENTRY'!W360,"")))</f>
        <v/>
      </c>
      <c r="DR361" s="3" t="str">
        <f>IF('DATA ENTRY'!CK360="","",IF('DATA ENTRY'!X360="","",IF(AND($DF$4='DATA ENTRY'!D360),'DATA ENTRY'!X360,"")))</f>
        <v/>
      </c>
      <c r="DS361" s="108" t="str">
        <f t="shared" si="91"/>
        <v/>
      </c>
      <c r="DT361" s="108" t="str">
        <f>IF('DATA ENTRY'!CK360="","",IF('DATA ENTRY'!D360="","",IF(AND($DF$4='DATA ENTRY'!D360),'DATA ENTRY'!G360,"")))</f>
        <v/>
      </c>
      <c r="DY361">
        <f t="shared" si="92"/>
        <v>0</v>
      </c>
      <c r="EB361" t="str">
        <f t="shared" si="93"/>
        <v/>
      </c>
      <c r="EC361" t="str">
        <f t="shared" si="94"/>
        <v/>
      </c>
      <c r="ED361" s="224">
        <v>355</v>
      </c>
      <c r="EE361" s="3" t="str">
        <f>IF('DATA ENTRY'!CK360="","",IF('DATA ENTRY'!B360="","",IF(AND($EF$4='DATA ENTRY'!G360,$EH$4='DATA ENTRY'!F360),'DATA ENTRY'!B360,"")))</f>
        <v/>
      </c>
      <c r="EF361" s="3" t="str">
        <f>IF('DATA ENTRY'!CK360="","",IF('DATA ENTRY'!C360="","",IF(AND($EF$4='DATA ENTRY'!G360,$EH$4='DATA ENTRY'!F360),'DATA ENTRY'!C360,"")))</f>
        <v/>
      </c>
      <c r="EG361" s="4" t="str">
        <f>IF('DATA ENTRY'!CK360="","",IF('DATA ENTRY'!I360="","",IF(AND($EF$4='DATA ENTRY'!G360,$EH$4='DATA ENTRY'!F360),'DATA ENTRY'!I360,"")))</f>
        <v/>
      </c>
      <c r="EH361" s="4" t="str">
        <f>IF('DATA ENTRY'!CK360="","",IF('DATA ENTRY'!CK360="","",IF(AND($EF$4='DATA ENTRY'!G360,$EH$4='DATA ENTRY'!F360),'DATA ENTRY'!CK360,"")))</f>
        <v/>
      </c>
      <c r="EI361" s="3" t="str">
        <f>IF('DATA ENTRY'!CK360="","",IF('DATA ENTRY'!N360="","",IF(AND($EF$4='DATA ENTRY'!G360,$EH$4='DATA ENTRY'!F360),'DATA ENTRY'!N360,"")))</f>
        <v/>
      </c>
      <c r="EJ361" s="107" t="str">
        <f>IF('DATA ENTRY'!CK360="","",IF('DATA ENTRY'!O360="","",IF(AND($EF$4='DATA ENTRY'!G360,$EH$4='DATA ENTRY'!F360),'DATA ENTRY'!O360,"")))</f>
        <v/>
      </c>
      <c r="EK361" s="3" t="str">
        <f>IF('DATA ENTRY'!CK360="","",IF('DATA ENTRY'!P360="","",IF(AND($EF$4='DATA ENTRY'!G360,$EH$4='DATA ENTRY'!F360),'DATA ENTRY'!P360,"")))</f>
        <v/>
      </c>
      <c r="EL361" s="107" t="str">
        <f>IF('DATA ENTRY'!CK360="","",IF('DATA ENTRY'!Q360="","",IF(AND($EF$4='DATA ENTRY'!G360,$EH$4='DATA ENTRY'!F360),'DATA ENTRY'!Q360,"")))</f>
        <v/>
      </c>
      <c r="EM361" s="3" t="str">
        <f>IF('DATA ENTRY'!CK360="","",IF('DATA ENTRY'!R360="","",IF(AND($EF$4='DATA ENTRY'!G360,$EH$4='DATA ENTRY'!F360),'DATA ENTRY'!R360,"")))</f>
        <v/>
      </c>
      <c r="EN361" s="107" t="str">
        <f>IF('DATA ENTRY'!CK360="","",IF('DATA ENTRY'!S360="","",IF(AND($EF$4='DATA ENTRY'!G360,$EH$4='DATA ENTRY'!F360),'DATA ENTRY'!S360,"")))</f>
        <v/>
      </c>
      <c r="EO361" s="3" t="str">
        <f>IF('DATA ENTRY'!CK360="","",IF('DATA ENTRY'!E360="","",IF(AND($EF$4='DATA ENTRY'!G360,$EH$4='DATA ENTRY'!F360),'DATA ENTRY'!E360,"")))</f>
        <v/>
      </c>
      <c r="EP361" s="3" t="str">
        <f>IF('DATA ENTRY'!CK360="","",IF('DATA ENTRY'!D360="","",IF(AND($EF$4='DATA ENTRY'!G360,$EH$4='DATA ENTRY'!F360),'DATA ENTRY'!D360,"")))</f>
        <v/>
      </c>
      <c r="EQ361" s="3" t="str">
        <f>IF('DATA ENTRY'!CK360="","",IF('DATA ENTRY'!W360="","",IF(AND($EF$4='DATA ENTRY'!G360,$EH$4='DATA ENTRY'!F360),'DATA ENTRY'!W360,"")))</f>
        <v/>
      </c>
      <c r="ER361" s="3" t="str">
        <f>IF('DATA ENTRY'!CK360="","",IF('DATA ENTRY'!X360="","",IF(AND($EF$4='DATA ENTRY'!G360,$EH$4='DATA ENTRY'!F360),'DATA ENTRY'!X360,"")))</f>
        <v/>
      </c>
      <c r="ES361" s="108" t="str">
        <f t="shared" si="95"/>
        <v/>
      </c>
      <c r="ET361" s="108" t="str">
        <f>IF('DATA ENTRY'!CK360="","",IF('DATA ENTRY'!D360="","",IF(AND($EF$4='DATA ENTRY'!G360,$EH$4='DATA ENTRY'!F360),'DATA ENTRY'!G360,"")))</f>
        <v/>
      </c>
      <c r="EY361">
        <f t="shared" si="96"/>
        <v>0</v>
      </c>
    </row>
    <row r="362" spans="1:155">
      <c r="A362" t="str">
        <f>IF(S362=0,"",1+(MAX($A$7:A361)))</f>
        <v/>
      </c>
      <c r="B362" s="224">
        <v>356</v>
      </c>
      <c r="C362" s="3" t="str">
        <f>IF('DATA ENTRY'!CK361="","",IF('DATA ENTRY'!B361="","",IF($D$4="All Post",'DATA ENTRY'!B361,IF(AND($D$4='DATA ENTRY'!CK361),'DATA ENTRY'!B361,""))))</f>
        <v/>
      </c>
      <c r="D362" s="3" t="str">
        <f>IF('DATA ENTRY'!CK361="","",IF('DATA ENTRY'!C361="","",IF($D$4="All Post",'DATA ENTRY'!C361,IF(AND($D$4='DATA ENTRY'!CK361),'DATA ENTRY'!C361,""))))</f>
        <v/>
      </c>
      <c r="E362" s="4" t="str">
        <f>IF('DATA ENTRY'!CK361="","",IF('DATA ENTRY'!I361="","",IF($D$4="All Post",'DATA ENTRY'!I361,IF(AND($D$4='DATA ENTRY'!CK361),'DATA ENTRY'!I361,""))))</f>
        <v/>
      </c>
      <c r="F362" s="4" t="str">
        <f>IF('DATA ENTRY'!CK361="","",IF('DATA ENTRY'!CK361="","",IF($D$4="All Post",'DATA ENTRY'!CK361,IF(AND($D$4='DATA ENTRY'!CK361),'DATA ENTRY'!CK361,""))))</f>
        <v/>
      </c>
      <c r="G362" s="3" t="str">
        <f>IF('DATA ENTRY'!CK361="","",IF('DATA ENTRY'!N361="","",IF($D$4="All Post",'DATA ENTRY'!N361,IF(AND($D$4='DATA ENTRY'!CK361),'DATA ENTRY'!N361,""))))</f>
        <v/>
      </c>
      <c r="H362" s="107" t="str">
        <f>IF('DATA ENTRY'!CK361="","",IF('DATA ENTRY'!O361="","",IF($D$4="All Post",'DATA ENTRY'!O361,IF(AND($D$4='DATA ENTRY'!CK361),'DATA ENTRY'!O361,""))))</f>
        <v/>
      </c>
      <c r="I362" s="3" t="str">
        <f>IF('DATA ENTRY'!CK361="","",IF('DATA ENTRY'!P361="","",IF($D$4="All Post",'DATA ENTRY'!P361,IF(AND($D$4='DATA ENTRY'!CK361),'DATA ENTRY'!P361,""))))</f>
        <v/>
      </c>
      <c r="J362" s="107" t="str">
        <f>IF('DATA ENTRY'!CK361="","",IF('DATA ENTRY'!Q361="","",IF($D$4="All Post",'DATA ENTRY'!Q361,IF(AND($D$4='DATA ENTRY'!CK361),'DATA ENTRY'!Q361,""))))</f>
        <v/>
      </c>
      <c r="K362" s="3" t="str">
        <f>IF('DATA ENTRY'!CK361="","",IF('DATA ENTRY'!R361="","",IF($D$4="All Post",'DATA ENTRY'!R361,IF(AND($D$4='DATA ENTRY'!CK361),'DATA ENTRY'!R361,""))))</f>
        <v/>
      </c>
      <c r="L362" s="3" t="str">
        <f>IF('DATA ENTRY'!CK361="","",IF('DATA ENTRY'!S361="","",IF($D$4="All Post",'DATA ENTRY'!S361,IF(AND($D$4='DATA ENTRY'!CK361),'DATA ENTRY'!S361,""))))</f>
        <v/>
      </c>
      <c r="M362" s="3" t="str">
        <f>IF('DATA ENTRY'!CK361="","",IF('DATA ENTRY'!E361="","",IF($D$4="All Post",'DATA ENTRY'!E361,IF(AND($D$4='DATA ENTRY'!CK361),'DATA ENTRY'!E361,""))))</f>
        <v/>
      </c>
      <c r="N362" s="3" t="str">
        <f>IF('DATA ENTRY'!CK361="","",IF('DATA ENTRY'!W361="","",IF($D$4="All Post",'DATA ENTRY'!W361,IF(AND($D$4='DATA ENTRY'!CK361),'DATA ENTRY'!W361,""))))</f>
        <v/>
      </c>
      <c r="O362" s="3" t="str">
        <f>IF('DATA ENTRY'!CK361="","",IF('DATA ENTRY'!X361="","",IF($D$4="All Post",'DATA ENTRY'!X361,IF(AND($D$4='DATA ENTRY'!CK361),'DATA ENTRY'!X361,""))))</f>
        <v/>
      </c>
      <c r="P362" s="3" t="str">
        <f>IF('DATA ENTRY'!CK361="","",IF('DATA ENTRY'!G361="","",IF($D$4="All Post",'DATA ENTRY'!G361,IF(AND($D$4='DATA ENTRY'!CK361),'DATA ENTRY'!G361,""))))</f>
        <v/>
      </c>
      <c r="S362">
        <f t="shared" si="83"/>
        <v>0</v>
      </c>
      <c r="T362" t="str">
        <f t="shared" si="84"/>
        <v/>
      </c>
      <c r="BZ362" t="str">
        <f t="shared" si="85"/>
        <v/>
      </c>
      <c r="CA362" t="str">
        <f t="shared" si="86"/>
        <v/>
      </c>
      <c r="CB362" s="224">
        <v>356</v>
      </c>
      <c r="CC362" s="3" t="str">
        <f>IF('DATA ENTRY'!CK361="","",IF('DATA ENTRY'!B361="","",IF(AND($CD$4='DATA ENTRY'!CK361,$CG$4='DATA ENTRY'!D361),'DATA ENTRY'!B361,"")))</f>
        <v/>
      </c>
      <c r="CD362" s="3" t="str">
        <f>IF('DATA ENTRY'!CK361="","",IF('DATA ENTRY'!C361="","",IF(AND($CD$4='DATA ENTRY'!CK361,$CG$4='DATA ENTRY'!D361),'DATA ENTRY'!C361,"")))</f>
        <v/>
      </c>
      <c r="CE362" s="4" t="str">
        <f>IF('DATA ENTRY'!CK361="","",IF('DATA ENTRY'!I361="","",IF(AND($CD$4='DATA ENTRY'!CK361,$CG$4='DATA ENTRY'!D361),'DATA ENTRY'!I361,"")))</f>
        <v/>
      </c>
      <c r="CF362" s="4" t="str">
        <f>IF('DATA ENTRY'!CK361="","",IF('DATA ENTRY'!CK361="","",IF(AND($CD$4='DATA ENTRY'!CK361,$CG$4='DATA ENTRY'!D361),'DATA ENTRY'!CK361,"")))</f>
        <v/>
      </c>
      <c r="CG362" s="3" t="str">
        <f>IF('DATA ENTRY'!CK361="","",IF('DATA ENTRY'!N361="","",IF(AND($CD$4='DATA ENTRY'!CK361,$CG$4='DATA ENTRY'!D361),'DATA ENTRY'!N361,"")))</f>
        <v/>
      </c>
      <c r="CH362" s="107" t="str">
        <f>IF('DATA ENTRY'!CK361="","",IF('DATA ENTRY'!O361="","",IF(AND($CD$4='DATA ENTRY'!CK361,$CG$4='DATA ENTRY'!D361),'DATA ENTRY'!O361,"")))</f>
        <v/>
      </c>
      <c r="CI362" s="3" t="str">
        <f>IF('DATA ENTRY'!CK361="","",IF('DATA ENTRY'!P361="","",IF(AND($CD$4='DATA ENTRY'!CK361,$CG$4='DATA ENTRY'!D361),'DATA ENTRY'!P361,"")))</f>
        <v/>
      </c>
      <c r="CJ362" s="107" t="str">
        <f>IF('DATA ENTRY'!CK361="","",IF('DATA ENTRY'!Q361="","",IF(AND($CD$4='DATA ENTRY'!CK361,$CG$4='DATA ENTRY'!D361),'DATA ENTRY'!Q361,"")))</f>
        <v/>
      </c>
      <c r="CK362" s="3" t="str">
        <f>IF('DATA ENTRY'!CK361="","",IF('DATA ENTRY'!R361="","",IF(AND($CD$4='DATA ENTRY'!CK361,$CG$4='DATA ENTRY'!D361),'DATA ENTRY'!R361,"")))</f>
        <v/>
      </c>
      <c r="CL362" s="3" t="str">
        <f>IF('DATA ENTRY'!CK361="","",IF('DATA ENTRY'!S361="","",IF(AND($CD$4='DATA ENTRY'!CK361,$CG$4='DATA ENTRY'!D361),'DATA ENTRY'!S361,"")))</f>
        <v/>
      </c>
      <c r="CM362" s="3" t="str">
        <f>IF('DATA ENTRY'!CK361="","",IF('DATA ENTRY'!E361="","",IF(AND($CD$4='DATA ENTRY'!CK361,$CG$4='DATA ENTRY'!D361),'DATA ENTRY'!E361,"")))</f>
        <v/>
      </c>
      <c r="CN362" s="3" t="str">
        <f>IF('DATA ENTRY'!CK361="","",IF('DATA ENTRY'!W361="","",IF(AND($CD$4='DATA ENTRY'!CK361,$CG$4='DATA ENTRY'!D361),'DATA ENTRY'!W361,"")))</f>
        <v/>
      </c>
      <c r="CO362" s="3" t="str">
        <f>IF('DATA ENTRY'!CK361="","",IF('DATA ENTRY'!X361="","",IF(AND($CD$4='DATA ENTRY'!CK361,$CG$4='DATA ENTRY'!D361),'DATA ENTRY'!X361,"")))</f>
        <v/>
      </c>
      <c r="CP362" s="108" t="str">
        <f t="shared" si="87"/>
        <v/>
      </c>
      <c r="CQ362" s="108" t="str">
        <f>IF('DATA ENTRY'!CK361="","",IF('DATA ENTRY'!G361="","",IF(AND($CD$4='DATA ENTRY'!CK361,$CG$4='DATA ENTRY'!D361),'DATA ENTRY'!G361,"")))</f>
        <v/>
      </c>
      <c r="CR362" s="230" t="str">
        <f>IF('DATA ENTRY'!CK361="","",IF('DATA ENTRY'!D361="","",IF(AND($CD$4='DATA ENTRY'!CK361,$CG$4='DATA ENTRY'!D361),'DATA ENTRY'!D361,"")))</f>
        <v/>
      </c>
      <c r="CS362">
        <f t="shared" si="88"/>
        <v>0</v>
      </c>
      <c r="CT362">
        <f t="shared" si="89"/>
        <v>0</v>
      </c>
      <c r="CV362" s="139"/>
      <c r="CX362">
        <f t="shared" si="90"/>
        <v>0</v>
      </c>
      <c r="DB362" t="str">
        <f t="shared" si="97"/>
        <v/>
      </c>
      <c r="DC362" t="str">
        <f t="shared" si="98"/>
        <v/>
      </c>
      <c r="DD362" s="224">
        <v>356</v>
      </c>
      <c r="DE362" s="3" t="str">
        <f>IF('DATA ENTRY'!CK361="","",IF('DATA ENTRY'!B361="","",IF(AND($DF$4='DATA ENTRY'!D361),'DATA ENTRY'!B361,"")))</f>
        <v/>
      </c>
      <c r="DF362" s="3" t="str">
        <f>IF('DATA ENTRY'!CK361="","",IF('DATA ENTRY'!C361="","",IF(AND($DF$4='DATA ENTRY'!D361),'DATA ENTRY'!C361,"")))</f>
        <v/>
      </c>
      <c r="DG362" s="4" t="str">
        <f>IF('DATA ENTRY'!CK361="","",IF('DATA ENTRY'!I361="","",IF(AND($DF$4='DATA ENTRY'!D361),'DATA ENTRY'!I361,"")))</f>
        <v/>
      </c>
      <c r="DH362" s="4" t="str">
        <f>IF('DATA ENTRY'!CK361="","",IF('DATA ENTRY'!CK361="","",IF(AND($DF$4='DATA ENTRY'!D361),'DATA ENTRY'!CK361,"")))</f>
        <v/>
      </c>
      <c r="DI362" s="3" t="str">
        <f>IF('DATA ENTRY'!CK361="","",IF('DATA ENTRY'!N361="","",IF(AND($DF$4='DATA ENTRY'!D361),'DATA ENTRY'!N361,"")))</f>
        <v/>
      </c>
      <c r="DJ362" s="107" t="str">
        <f>IF('DATA ENTRY'!CK361="","",IF('DATA ENTRY'!O361="","",IF(AND($DF$4='DATA ENTRY'!D361),'DATA ENTRY'!O361,"")))</f>
        <v/>
      </c>
      <c r="DK362" s="3" t="str">
        <f>IF('DATA ENTRY'!CK361="","",IF('DATA ENTRY'!P361="","",IF(AND($DF$4='DATA ENTRY'!D361),'DATA ENTRY'!P361,"")))</f>
        <v/>
      </c>
      <c r="DL362" s="107" t="str">
        <f>IF('DATA ENTRY'!CK361="","",IF('DATA ENTRY'!Q361="","",IF(AND($DF$4='DATA ENTRY'!D361),'DATA ENTRY'!Q361,"")))</f>
        <v/>
      </c>
      <c r="DM362" s="3" t="str">
        <f>IF('DATA ENTRY'!CK361="","",IF('DATA ENTRY'!R361="","",IF(AND($DF$4='DATA ENTRY'!D361),'DATA ENTRY'!R361,"")))</f>
        <v/>
      </c>
      <c r="DN362" s="107" t="str">
        <f>IF('DATA ENTRY'!CK361="","",IF('DATA ENTRY'!S361="","",IF(AND($DF$4='DATA ENTRY'!D361),'DATA ENTRY'!S361,"")))</f>
        <v/>
      </c>
      <c r="DO362" s="3" t="str">
        <f>IF('DATA ENTRY'!CK361="","",IF('DATA ENTRY'!E361="","",IF(AND($DF$4='DATA ENTRY'!D361),'DATA ENTRY'!E361,"")))</f>
        <v/>
      </c>
      <c r="DP362" s="3" t="str">
        <f>IF('DATA ENTRY'!CK361="","",IF('DATA ENTRY'!D361="","",IF(AND($DF$4='DATA ENTRY'!D361),'DATA ENTRY'!D361,"")))</f>
        <v/>
      </c>
      <c r="DQ362" s="3" t="str">
        <f>IF('DATA ENTRY'!CK361="","",IF('DATA ENTRY'!W361="","",IF(AND($DF$4='DATA ENTRY'!D361),'DATA ENTRY'!W361,"")))</f>
        <v/>
      </c>
      <c r="DR362" s="3" t="str">
        <f>IF('DATA ENTRY'!CK361="","",IF('DATA ENTRY'!X361="","",IF(AND($DF$4='DATA ENTRY'!D361),'DATA ENTRY'!X361,"")))</f>
        <v/>
      </c>
      <c r="DS362" s="108" t="str">
        <f t="shared" si="91"/>
        <v/>
      </c>
      <c r="DT362" s="108" t="str">
        <f>IF('DATA ENTRY'!CK361="","",IF('DATA ENTRY'!D361="","",IF(AND($DF$4='DATA ENTRY'!D361),'DATA ENTRY'!G361,"")))</f>
        <v/>
      </c>
      <c r="DY362">
        <f t="shared" si="92"/>
        <v>0</v>
      </c>
      <c r="EB362" t="str">
        <f t="shared" si="93"/>
        <v/>
      </c>
      <c r="EC362" t="str">
        <f t="shared" si="94"/>
        <v/>
      </c>
      <c r="ED362" s="224">
        <v>356</v>
      </c>
      <c r="EE362" s="3" t="str">
        <f>IF('DATA ENTRY'!CK361="","",IF('DATA ENTRY'!B361="","",IF(AND($EF$4='DATA ENTRY'!G361,$EH$4='DATA ENTRY'!F361),'DATA ENTRY'!B361,"")))</f>
        <v/>
      </c>
      <c r="EF362" s="3" t="str">
        <f>IF('DATA ENTRY'!CK361="","",IF('DATA ENTRY'!C361="","",IF(AND($EF$4='DATA ENTRY'!G361,$EH$4='DATA ENTRY'!F361),'DATA ENTRY'!C361,"")))</f>
        <v/>
      </c>
      <c r="EG362" s="4" t="str">
        <f>IF('DATA ENTRY'!CK361="","",IF('DATA ENTRY'!I361="","",IF(AND($EF$4='DATA ENTRY'!G361,$EH$4='DATA ENTRY'!F361),'DATA ENTRY'!I361,"")))</f>
        <v/>
      </c>
      <c r="EH362" s="4" t="str">
        <f>IF('DATA ENTRY'!CK361="","",IF('DATA ENTRY'!CK361="","",IF(AND($EF$4='DATA ENTRY'!G361,$EH$4='DATA ENTRY'!F361),'DATA ENTRY'!CK361,"")))</f>
        <v/>
      </c>
      <c r="EI362" s="3" t="str">
        <f>IF('DATA ENTRY'!CK361="","",IF('DATA ENTRY'!N361="","",IF(AND($EF$4='DATA ENTRY'!G361,$EH$4='DATA ENTRY'!F361),'DATA ENTRY'!N361,"")))</f>
        <v/>
      </c>
      <c r="EJ362" s="107" t="str">
        <f>IF('DATA ENTRY'!CK361="","",IF('DATA ENTRY'!O361="","",IF(AND($EF$4='DATA ENTRY'!G361,$EH$4='DATA ENTRY'!F361),'DATA ENTRY'!O361,"")))</f>
        <v/>
      </c>
      <c r="EK362" s="3" t="str">
        <f>IF('DATA ENTRY'!CK361="","",IF('DATA ENTRY'!P361="","",IF(AND($EF$4='DATA ENTRY'!G361,$EH$4='DATA ENTRY'!F361),'DATA ENTRY'!P361,"")))</f>
        <v/>
      </c>
      <c r="EL362" s="107" t="str">
        <f>IF('DATA ENTRY'!CK361="","",IF('DATA ENTRY'!Q361="","",IF(AND($EF$4='DATA ENTRY'!G361,$EH$4='DATA ENTRY'!F361),'DATA ENTRY'!Q361,"")))</f>
        <v/>
      </c>
      <c r="EM362" s="3" t="str">
        <f>IF('DATA ENTRY'!CK361="","",IF('DATA ENTRY'!R361="","",IF(AND($EF$4='DATA ENTRY'!G361,$EH$4='DATA ENTRY'!F361),'DATA ENTRY'!R361,"")))</f>
        <v/>
      </c>
      <c r="EN362" s="107" t="str">
        <f>IF('DATA ENTRY'!CK361="","",IF('DATA ENTRY'!S361="","",IF(AND($EF$4='DATA ENTRY'!G361,$EH$4='DATA ENTRY'!F361),'DATA ENTRY'!S361,"")))</f>
        <v/>
      </c>
      <c r="EO362" s="3" t="str">
        <f>IF('DATA ENTRY'!CK361="","",IF('DATA ENTRY'!E361="","",IF(AND($EF$4='DATA ENTRY'!G361,$EH$4='DATA ENTRY'!F361),'DATA ENTRY'!E361,"")))</f>
        <v/>
      </c>
      <c r="EP362" s="3" t="str">
        <f>IF('DATA ENTRY'!CK361="","",IF('DATA ENTRY'!D361="","",IF(AND($EF$4='DATA ENTRY'!G361,$EH$4='DATA ENTRY'!F361),'DATA ENTRY'!D361,"")))</f>
        <v/>
      </c>
      <c r="EQ362" s="3" t="str">
        <f>IF('DATA ENTRY'!CK361="","",IF('DATA ENTRY'!W361="","",IF(AND($EF$4='DATA ENTRY'!G361,$EH$4='DATA ENTRY'!F361),'DATA ENTRY'!W361,"")))</f>
        <v/>
      </c>
      <c r="ER362" s="3" t="str">
        <f>IF('DATA ENTRY'!CK361="","",IF('DATA ENTRY'!X361="","",IF(AND($EF$4='DATA ENTRY'!G361,$EH$4='DATA ENTRY'!F361),'DATA ENTRY'!X361,"")))</f>
        <v/>
      </c>
      <c r="ES362" s="108" t="str">
        <f t="shared" si="95"/>
        <v/>
      </c>
      <c r="ET362" s="108" t="str">
        <f>IF('DATA ENTRY'!CK361="","",IF('DATA ENTRY'!D361="","",IF(AND($EF$4='DATA ENTRY'!G361,$EH$4='DATA ENTRY'!F361),'DATA ENTRY'!G361,"")))</f>
        <v/>
      </c>
      <c r="EY362">
        <f t="shared" si="96"/>
        <v>0</v>
      </c>
    </row>
    <row r="363" spans="1:155">
      <c r="A363" t="str">
        <f>IF(S363=0,"",1+(MAX($A$7:A362)))</f>
        <v/>
      </c>
      <c r="B363" s="224">
        <v>357</v>
      </c>
      <c r="C363" s="3" t="str">
        <f>IF('DATA ENTRY'!CK362="","",IF('DATA ENTRY'!B362="","",IF($D$4="All Post",'DATA ENTRY'!B362,IF(AND($D$4='DATA ENTRY'!CK362),'DATA ENTRY'!B362,""))))</f>
        <v/>
      </c>
      <c r="D363" s="3" t="str">
        <f>IF('DATA ENTRY'!CK362="","",IF('DATA ENTRY'!C362="","",IF($D$4="All Post",'DATA ENTRY'!C362,IF(AND($D$4='DATA ENTRY'!CK362),'DATA ENTRY'!C362,""))))</f>
        <v/>
      </c>
      <c r="E363" s="4" t="str">
        <f>IF('DATA ENTRY'!CK362="","",IF('DATA ENTRY'!I362="","",IF($D$4="All Post",'DATA ENTRY'!I362,IF(AND($D$4='DATA ENTRY'!CK362),'DATA ENTRY'!I362,""))))</f>
        <v/>
      </c>
      <c r="F363" s="4" t="str">
        <f>IF('DATA ENTRY'!CK362="","",IF('DATA ENTRY'!CK362="","",IF($D$4="All Post",'DATA ENTRY'!CK362,IF(AND($D$4='DATA ENTRY'!CK362),'DATA ENTRY'!CK362,""))))</f>
        <v/>
      </c>
      <c r="G363" s="3" t="str">
        <f>IF('DATA ENTRY'!CK362="","",IF('DATA ENTRY'!N362="","",IF($D$4="All Post",'DATA ENTRY'!N362,IF(AND($D$4='DATA ENTRY'!CK362),'DATA ENTRY'!N362,""))))</f>
        <v/>
      </c>
      <c r="H363" s="107" t="str">
        <f>IF('DATA ENTRY'!CK362="","",IF('DATA ENTRY'!O362="","",IF($D$4="All Post",'DATA ENTRY'!O362,IF(AND($D$4='DATA ENTRY'!CK362),'DATA ENTRY'!O362,""))))</f>
        <v/>
      </c>
      <c r="I363" s="3" t="str">
        <f>IF('DATA ENTRY'!CK362="","",IF('DATA ENTRY'!P362="","",IF($D$4="All Post",'DATA ENTRY'!P362,IF(AND($D$4='DATA ENTRY'!CK362),'DATA ENTRY'!P362,""))))</f>
        <v/>
      </c>
      <c r="J363" s="107" t="str">
        <f>IF('DATA ENTRY'!CK362="","",IF('DATA ENTRY'!Q362="","",IF($D$4="All Post",'DATA ENTRY'!Q362,IF(AND($D$4='DATA ENTRY'!CK362),'DATA ENTRY'!Q362,""))))</f>
        <v/>
      </c>
      <c r="K363" s="3" t="str">
        <f>IF('DATA ENTRY'!CK362="","",IF('DATA ENTRY'!R362="","",IF($D$4="All Post",'DATA ENTRY'!R362,IF(AND($D$4='DATA ENTRY'!CK362),'DATA ENTRY'!R362,""))))</f>
        <v/>
      </c>
      <c r="L363" s="3" t="str">
        <f>IF('DATA ENTRY'!CK362="","",IF('DATA ENTRY'!S362="","",IF($D$4="All Post",'DATA ENTRY'!S362,IF(AND($D$4='DATA ENTRY'!CK362),'DATA ENTRY'!S362,""))))</f>
        <v/>
      </c>
      <c r="M363" s="3" t="str">
        <f>IF('DATA ENTRY'!CK362="","",IF('DATA ENTRY'!E362="","",IF($D$4="All Post",'DATA ENTRY'!E362,IF(AND($D$4='DATA ENTRY'!CK362),'DATA ENTRY'!E362,""))))</f>
        <v/>
      </c>
      <c r="N363" s="3" t="str">
        <f>IF('DATA ENTRY'!CK362="","",IF('DATA ENTRY'!W362="","",IF($D$4="All Post",'DATA ENTRY'!W362,IF(AND($D$4='DATA ENTRY'!CK362),'DATA ENTRY'!W362,""))))</f>
        <v/>
      </c>
      <c r="O363" s="3" t="str">
        <f>IF('DATA ENTRY'!CK362="","",IF('DATA ENTRY'!X362="","",IF($D$4="All Post",'DATA ENTRY'!X362,IF(AND($D$4='DATA ENTRY'!CK362),'DATA ENTRY'!X362,""))))</f>
        <v/>
      </c>
      <c r="P363" s="3" t="str">
        <f>IF('DATA ENTRY'!CK362="","",IF('DATA ENTRY'!G362="","",IF($D$4="All Post",'DATA ENTRY'!G362,IF(AND($D$4='DATA ENTRY'!CK362),'DATA ENTRY'!G362,""))))</f>
        <v/>
      </c>
      <c r="S363">
        <f t="shared" si="83"/>
        <v>0</v>
      </c>
      <c r="T363" t="str">
        <f t="shared" si="84"/>
        <v/>
      </c>
      <c r="BZ363" t="str">
        <f t="shared" si="85"/>
        <v/>
      </c>
      <c r="CA363" t="str">
        <f t="shared" si="86"/>
        <v/>
      </c>
      <c r="CB363" s="224">
        <v>357</v>
      </c>
      <c r="CC363" s="3" t="str">
        <f>IF('DATA ENTRY'!CK362="","",IF('DATA ENTRY'!B362="","",IF(AND($CD$4='DATA ENTRY'!CK362,$CG$4='DATA ENTRY'!D362),'DATA ENTRY'!B362,"")))</f>
        <v/>
      </c>
      <c r="CD363" s="3" t="str">
        <f>IF('DATA ENTRY'!CK362="","",IF('DATA ENTRY'!C362="","",IF(AND($CD$4='DATA ENTRY'!CK362,$CG$4='DATA ENTRY'!D362),'DATA ENTRY'!C362,"")))</f>
        <v/>
      </c>
      <c r="CE363" s="4" t="str">
        <f>IF('DATA ENTRY'!CK362="","",IF('DATA ENTRY'!I362="","",IF(AND($CD$4='DATA ENTRY'!CK362,$CG$4='DATA ENTRY'!D362),'DATA ENTRY'!I362,"")))</f>
        <v/>
      </c>
      <c r="CF363" s="4" t="str">
        <f>IF('DATA ENTRY'!CK362="","",IF('DATA ENTRY'!CK362="","",IF(AND($CD$4='DATA ENTRY'!CK362,$CG$4='DATA ENTRY'!D362),'DATA ENTRY'!CK362,"")))</f>
        <v/>
      </c>
      <c r="CG363" s="3" t="str">
        <f>IF('DATA ENTRY'!CK362="","",IF('DATA ENTRY'!N362="","",IF(AND($CD$4='DATA ENTRY'!CK362,$CG$4='DATA ENTRY'!D362),'DATA ENTRY'!N362,"")))</f>
        <v/>
      </c>
      <c r="CH363" s="107" t="str">
        <f>IF('DATA ENTRY'!CK362="","",IF('DATA ENTRY'!O362="","",IF(AND($CD$4='DATA ENTRY'!CK362,$CG$4='DATA ENTRY'!D362),'DATA ENTRY'!O362,"")))</f>
        <v/>
      </c>
      <c r="CI363" s="3" t="str">
        <f>IF('DATA ENTRY'!CK362="","",IF('DATA ENTRY'!P362="","",IF(AND($CD$4='DATA ENTRY'!CK362,$CG$4='DATA ENTRY'!D362),'DATA ENTRY'!P362,"")))</f>
        <v/>
      </c>
      <c r="CJ363" s="107" t="str">
        <f>IF('DATA ENTRY'!CK362="","",IF('DATA ENTRY'!Q362="","",IF(AND($CD$4='DATA ENTRY'!CK362,$CG$4='DATA ENTRY'!D362),'DATA ENTRY'!Q362,"")))</f>
        <v/>
      </c>
      <c r="CK363" s="3" t="str">
        <f>IF('DATA ENTRY'!CK362="","",IF('DATA ENTRY'!R362="","",IF(AND($CD$4='DATA ENTRY'!CK362,$CG$4='DATA ENTRY'!D362),'DATA ENTRY'!R362,"")))</f>
        <v/>
      </c>
      <c r="CL363" s="3" t="str">
        <f>IF('DATA ENTRY'!CK362="","",IF('DATA ENTRY'!S362="","",IF(AND($CD$4='DATA ENTRY'!CK362,$CG$4='DATA ENTRY'!D362),'DATA ENTRY'!S362,"")))</f>
        <v/>
      </c>
      <c r="CM363" s="3" t="str">
        <f>IF('DATA ENTRY'!CK362="","",IF('DATA ENTRY'!E362="","",IF(AND($CD$4='DATA ENTRY'!CK362,$CG$4='DATA ENTRY'!D362),'DATA ENTRY'!E362,"")))</f>
        <v/>
      </c>
      <c r="CN363" s="3" t="str">
        <f>IF('DATA ENTRY'!CK362="","",IF('DATA ENTRY'!W362="","",IF(AND($CD$4='DATA ENTRY'!CK362,$CG$4='DATA ENTRY'!D362),'DATA ENTRY'!W362,"")))</f>
        <v/>
      </c>
      <c r="CO363" s="3" t="str">
        <f>IF('DATA ENTRY'!CK362="","",IF('DATA ENTRY'!X362="","",IF(AND($CD$4='DATA ENTRY'!CK362,$CG$4='DATA ENTRY'!D362),'DATA ENTRY'!X362,"")))</f>
        <v/>
      </c>
      <c r="CP363" s="108" t="str">
        <f t="shared" si="87"/>
        <v/>
      </c>
      <c r="CQ363" s="108" t="str">
        <f>IF('DATA ENTRY'!CK362="","",IF('DATA ENTRY'!G362="","",IF(AND($CD$4='DATA ENTRY'!CK362,$CG$4='DATA ENTRY'!D362),'DATA ENTRY'!G362,"")))</f>
        <v/>
      </c>
      <c r="CR363" s="230" t="str">
        <f>IF('DATA ENTRY'!CK362="","",IF('DATA ENTRY'!D362="","",IF(AND($CD$4='DATA ENTRY'!CK362,$CG$4='DATA ENTRY'!D362),'DATA ENTRY'!D362,"")))</f>
        <v/>
      </c>
      <c r="CS363">
        <f t="shared" si="88"/>
        <v>0</v>
      </c>
      <c r="CT363">
        <f t="shared" si="89"/>
        <v>0</v>
      </c>
      <c r="CV363" s="139"/>
      <c r="CX363">
        <f t="shared" si="90"/>
        <v>0</v>
      </c>
      <c r="DB363" t="str">
        <f t="shared" si="97"/>
        <v/>
      </c>
      <c r="DC363" t="str">
        <f t="shared" si="98"/>
        <v/>
      </c>
      <c r="DD363" s="224">
        <v>357</v>
      </c>
      <c r="DE363" s="3" t="str">
        <f>IF('DATA ENTRY'!CK362="","",IF('DATA ENTRY'!B362="","",IF(AND($DF$4='DATA ENTRY'!D362),'DATA ENTRY'!B362,"")))</f>
        <v/>
      </c>
      <c r="DF363" s="3" t="str">
        <f>IF('DATA ENTRY'!CK362="","",IF('DATA ENTRY'!C362="","",IF(AND($DF$4='DATA ENTRY'!D362),'DATA ENTRY'!C362,"")))</f>
        <v/>
      </c>
      <c r="DG363" s="4" t="str">
        <f>IF('DATA ENTRY'!CK362="","",IF('DATA ENTRY'!I362="","",IF(AND($DF$4='DATA ENTRY'!D362),'DATA ENTRY'!I362,"")))</f>
        <v/>
      </c>
      <c r="DH363" s="4" t="str">
        <f>IF('DATA ENTRY'!CK362="","",IF('DATA ENTRY'!CK362="","",IF(AND($DF$4='DATA ENTRY'!D362),'DATA ENTRY'!CK362,"")))</f>
        <v/>
      </c>
      <c r="DI363" s="3" t="str">
        <f>IF('DATA ENTRY'!CK362="","",IF('DATA ENTRY'!N362="","",IF(AND($DF$4='DATA ENTRY'!D362),'DATA ENTRY'!N362,"")))</f>
        <v/>
      </c>
      <c r="DJ363" s="107" t="str">
        <f>IF('DATA ENTRY'!CK362="","",IF('DATA ENTRY'!O362="","",IF(AND($DF$4='DATA ENTRY'!D362),'DATA ENTRY'!O362,"")))</f>
        <v/>
      </c>
      <c r="DK363" s="3" t="str">
        <f>IF('DATA ENTRY'!CK362="","",IF('DATA ENTRY'!P362="","",IF(AND($DF$4='DATA ENTRY'!D362),'DATA ENTRY'!P362,"")))</f>
        <v/>
      </c>
      <c r="DL363" s="107" t="str">
        <f>IF('DATA ENTRY'!CK362="","",IF('DATA ENTRY'!Q362="","",IF(AND($DF$4='DATA ENTRY'!D362),'DATA ENTRY'!Q362,"")))</f>
        <v/>
      </c>
      <c r="DM363" s="3" t="str">
        <f>IF('DATA ENTRY'!CK362="","",IF('DATA ENTRY'!R362="","",IF(AND($DF$4='DATA ENTRY'!D362),'DATA ENTRY'!R362,"")))</f>
        <v/>
      </c>
      <c r="DN363" s="107" t="str">
        <f>IF('DATA ENTRY'!CK362="","",IF('DATA ENTRY'!S362="","",IF(AND($DF$4='DATA ENTRY'!D362),'DATA ENTRY'!S362,"")))</f>
        <v/>
      </c>
      <c r="DO363" s="3" t="str">
        <f>IF('DATA ENTRY'!CK362="","",IF('DATA ENTRY'!E362="","",IF(AND($DF$4='DATA ENTRY'!D362),'DATA ENTRY'!E362,"")))</f>
        <v/>
      </c>
      <c r="DP363" s="3" t="str">
        <f>IF('DATA ENTRY'!CK362="","",IF('DATA ENTRY'!D362="","",IF(AND($DF$4='DATA ENTRY'!D362),'DATA ENTRY'!D362,"")))</f>
        <v/>
      </c>
      <c r="DQ363" s="3" t="str">
        <f>IF('DATA ENTRY'!CK362="","",IF('DATA ENTRY'!W362="","",IF(AND($DF$4='DATA ENTRY'!D362),'DATA ENTRY'!W362,"")))</f>
        <v/>
      </c>
      <c r="DR363" s="3" t="str">
        <f>IF('DATA ENTRY'!CK362="","",IF('DATA ENTRY'!X362="","",IF(AND($DF$4='DATA ENTRY'!D362),'DATA ENTRY'!X362,"")))</f>
        <v/>
      </c>
      <c r="DS363" s="108" t="str">
        <f t="shared" si="91"/>
        <v/>
      </c>
      <c r="DT363" s="108" t="str">
        <f>IF('DATA ENTRY'!CK362="","",IF('DATA ENTRY'!D362="","",IF(AND($DF$4='DATA ENTRY'!D362),'DATA ENTRY'!G362,"")))</f>
        <v/>
      </c>
      <c r="DY363">
        <f t="shared" si="92"/>
        <v>0</v>
      </c>
      <c r="EB363" t="str">
        <f t="shared" si="93"/>
        <v/>
      </c>
      <c r="EC363" t="str">
        <f t="shared" si="94"/>
        <v/>
      </c>
      <c r="ED363" s="224">
        <v>357</v>
      </c>
      <c r="EE363" s="3" t="str">
        <f>IF('DATA ENTRY'!CK362="","",IF('DATA ENTRY'!B362="","",IF(AND($EF$4='DATA ENTRY'!G362,$EH$4='DATA ENTRY'!F362),'DATA ENTRY'!B362,"")))</f>
        <v/>
      </c>
      <c r="EF363" s="3" t="str">
        <f>IF('DATA ENTRY'!CK362="","",IF('DATA ENTRY'!C362="","",IF(AND($EF$4='DATA ENTRY'!G362,$EH$4='DATA ENTRY'!F362),'DATA ENTRY'!C362,"")))</f>
        <v/>
      </c>
      <c r="EG363" s="4" t="str">
        <f>IF('DATA ENTRY'!CK362="","",IF('DATA ENTRY'!I362="","",IF(AND($EF$4='DATA ENTRY'!G362,$EH$4='DATA ENTRY'!F362),'DATA ENTRY'!I362,"")))</f>
        <v/>
      </c>
      <c r="EH363" s="4" t="str">
        <f>IF('DATA ENTRY'!CK362="","",IF('DATA ENTRY'!CK362="","",IF(AND($EF$4='DATA ENTRY'!G362,$EH$4='DATA ENTRY'!F362),'DATA ENTRY'!CK362,"")))</f>
        <v/>
      </c>
      <c r="EI363" s="3" t="str">
        <f>IF('DATA ENTRY'!CK362="","",IF('DATA ENTRY'!N362="","",IF(AND($EF$4='DATA ENTRY'!G362,$EH$4='DATA ENTRY'!F362),'DATA ENTRY'!N362,"")))</f>
        <v/>
      </c>
      <c r="EJ363" s="107" t="str">
        <f>IF('DATA ENTRY'!CK362="","",IF('DATA ENTRY'!O362="","",IF(AND($EF$4='DATA ENTRY'!G362,$EH$4='DATA ENTRY'!F362),'DATA ENTRY'!O362,"")))</f>
        <v/>
      </c>
      <c r="EK363" s="3" t="str">
        <f>IF('DATA ENTRY'!CK362="","",IF('DATA ENTRY'!P362="","",IF(AND($EF$4='DATA ENTRY'!G362,$EH$4='DATA ENTRY'!F362),'DATA ENTRY'!P362,"")))</f>
        <v/>
      </c>
      <c r="EL363" s="107" t="str">
        <f>IF('DATA ENTRY'!CK362="","",IF('DATA ENTRY'!Q362="","",IF(AND($EF$4='DATA ENTRY'!G362,$EH$4='DATA ENTRY'!F362),'DATA ENTRY'!Q362,"")))</f>
        <v/>
      </c>
      <c r="EM363" s="3" t="str">
        <f>IF('DATA ENTRY'!CK362="","",IF('DATA ENTRY'!R362="","",IF(AND($EF$4='DATA ENTRY'!G362,$EH$4='DATA ENTRY'!F362),'DATA ENTRY'!R362,"")))</f>
        <v/>
      </c>
      <c r="EN363" s="107" t="str">
        <f>IF('DATA ENTRY'!CK362="","",IF('DATA ENTRY'!S362="","",IF(AND($EF$4='DATA ENTRY'!G362,$EH$4='DATA ENTRY'!F362),'DATA ENTRY'!S362,"")))</f>
        <v/>
      </c>
      <c r="EO363" s="3" t="str">
        <f>IF('DATA ENTRY'!CK362="","",IF('DATA ENTRY'!E362="","",IF(AND($EF$4='DATA ENTRY'!G362,$EH$4='DATA ENTRY'!F362),'DATA ENTRY'!E362,"")))</f>
        <v/>
      </c>
      <c r="EP363" s="3" t="str">
        <f>IF('DATA ENTRY'!CK362="","",IF('DATA ENTRY'!D362="","",IF(AND($EF$4='DATA ENTRY'!G362,$EH$4='DATA ENTRY'!F362),'DATA ENTRY'!D362,"")))</f>
        <v/>
      </c>
      <c r="EQ363" s="3" t="str">
        <f>IF('DATA ENTRY'!CK362="","",IF('DATA ENTRY'!W362="","",IF(AND($EF$4='DATA ENTRY'!G362,$EH$4='DATA ENTRY'!F362),'DATA ENTRY'!W362,"")))</f>
        <v/>
      </c>
      <c r="ER363" s="3" t="str">
        <f>IF('DATA ENTRY'!CK362="","",IF('DATA ENTRY'!X362="","",IF(AND($EF$4='DATA ENTRY'!G362,$EH$4='DATA ENTRY'!F362),'DATA ENTRY'!X362,"")))</f>
        <v/>
      </c>
      <c r="ES363" s="108" t="str">
        <f t="shared" si="95"/>
        <v/>
      </c>
      <c r="ET363" s="108" t="str">
        <f>IF('DATA ENTRY'!CK362="","",IF('DATA ENTRY'!D362="","",IF(AND($EF$4='DATA ENTRY'!G362,$EH$4='DATA ENTRY'!F362),'DATA ENTRY'!G362,"")))</f>
        <v/>
      </c>
      <c r="EY363">
        <f t="shared" si="96"/>
        <v>0</v>
      </c>
    </row>
    <row r="364" spans="1:155">
      <c r="A364" t="str">
        <f>IF(S364=0,"",1+(MAX($A$7:A363)))</f>
        <v/>
      </c>
      <c r="B364" s="224">
        <v>358</v>
      </c>
      <c r="C364" s="3" t="str">
        <f>IF('DATA ENTRY'!CK363="","",IF('DATA ENTRY'!B363="","",IF($D$4="All Post",'DATA ENTRY'!B363,IF(AND($D$4='DATA ENTRY'!CK363),'DATA ENTRY'!B363,""))))</f>
        <v/>
      </c>
      <c r="D364" s="3" t="str">
        <f>IF('DATA ENTRY'!CK363="","",IF('DATA ENTRY'!C363="","",IF($D$4="All Post",'DATA ENTRY'!C363,IF(AND($D$4='DATA ENTRY'!CK363),'DATA ENTRY'!C363,""))))</f>
        <v/>
      </c>
      <c r="E364" s="4" t="str">
        <f>IF('DATA ENTRY'!CK363="","",IF('DATA ENTRY'!I363="","",IF($D$4="All Post",'DATA ENTRY'!I363,IF(AND($D$4='DATA ENTRY'!CK363),'DATA ENTRY'!I363,""))))</f>
        <v/>
      </c>
      <c r="F364" s="4" t="str">
        <f>IF('DATA ENTRY'!CK363="","",IF('DATA ENTRY'!CK363="","",IF($D$4="All Post",'DATA ENTRY'!CK363,IF(AND($D$4='DATA ENTRY'!CK363),'DATA ENTRY'!CK363,""))))</f>
        <v/>
      </c>
      <c r="G364" s="3" t="str">
        <f>IF('DATA ENTRY'!CK363="","",IF('DATA ENTRY'!N363="","",IF($D$4="All Post",'DATA ENTRY'!N363,IF(AND($D$4='DATA ENTRY'!CK363),'DATA ENTRY'!N363,""))))</f>
        <v/>
      </c>
      <c r="H364" s="107" t="str">
        <f>IF('DATA ENTRY'!CK363="","",IF('DATA ENTRY'!O363="","",IF($D$4="All Post",'DATA ENTRY'!O363,IF(AND($D$4='DATA ENTRY'!CK363),'DATA ENTRY'!O363,""))))</f>
        <v/>
      </c>
      <c r="I364" s="3" t="str">
        <f>IF('DATA ENTRY'!CK363="","",IF('DATA ENTRY'!P363="","",IF($D$4="All Post",'DATA ENTRY'!P363,IF(AND($D$4='DATA ENTRY'!CK363),'DATA ENTRY'!P363,""))))</f>
        <v/>
      </c>
      <c r="J364" s="107" t="str">
        <f>IF('DATA ENTRY'!CK363="","",IF('DATA ENTRY'!Q363="","",IF($D$4="All Post",'DATA ENTRY'!Q363,IF(AND($D$4='DATA ENTRY'!CK363),'DATA ENTRY'!Q363,""))))</f>
        <v/>
      </c>
      <c r="K364" s="3" t="str">
        <f>IF('DATA ENTRY'!CK363="","",IF('DATA ENTRY'!R363="","",IF($D$4="All Post",'DATA ENTRY'!R363,IF(AND($D$4='DATA ENTRY'!CK363),'DATA ENTRY'!R363,""))))</f>
        <v/>
      </c>
      <c r="L364" s="3" t="str">
        <f>IF('DATA ENTRY'!CK363="","",IF('DATA ENTRY'!S363="","",IF($D$4="All Post",'DATA ENTRY'!S363,IF(AND($D$4='DATA ENTRY'!CK363),'DATA ENTRY'!S363,""))))</f>
        <v/>
      </c>
      <c r="M364" s="3" t="str">
        <f>IF('DATA ENTRY'!CK363="","",IF('DATA ENTRY'!E363="","",IF($D$4="All Post",'DATA ENTRY'!E363,IF(AND($D$4='DATA ENTRY'!CK363),'DATA ENTRY'!E363,""))))</f>
        <v/>
      </c>
      <c r="N364" s="3" t="str">
        <f>IF('DATA ENTRY'!CK363="","",IF('DATA ENTRY'!W363="","",IF($D$4="All Post",'DATA ENTRY'!W363,IF(AND($D$4='DATA ENTRY'!CK363),'DATA ENTRY'!W363,""))))</f>
        <v/>
      </c>
      <c r="O364" s="3" t="str">
        <f>IF('DATA ENTRY'!CK363="","",IF('DATA ENTRY'!X363="","",IF($D$4="All Post",'DATA ENTRY'!X363,IF(AND($D$4='DATA ENTRY'!CK363),'DATA ENTRY'!X363,""))))</f>
        <v/>
      </c>
      <c r="P364" s="3" t="str">
        <f>IF('DATA ENTRY'!CK363="","",IF('DATA ENTRY'!G363="","",IF($D$4="All Post",'DATA ENTRY'!G363,IF(AND($D$4='DATA ENTRY'!CK363),'DATA ENTRY'!G363,""))))</f>
        <v/>
      </c>
      <c r="S364">
        <f t="shared" si="83"/>
        <v>0</v>
      </c>
      <c r="T364" t="str">
        <f t="shared" si="84"/>
        <v/>
      </c>
      <c r="BZ364" t="str">
        <f t="shared" si="85"/>
        <v/>
      </c>
      <c r="CA364" t="str">
        <f t="shared" si="86"/>
        <v/>
      </c>
      <c r="CB364" s="224">
        <v>358</v>
      </c>
      <c r="CC364" s="3" t="str">
        <f>IF('DATA ENTRY'!CK363="","",IF('DATA ENTRY'!B363="","",IF(AND($CD$4='DATA ENTRY'!CK363,$CG$4='DATA ENTRY'!D363),'DATA ENTRY'!B363,"")))</f>
        <v/>
      </c>
      <c r="CD364" s="3" t="str">
        <f>IF('DATA ENTRY'!CK363="","",IF('DATA ENTRY'!C363="","",IF(AND($CD$4='DATA ENTRY'!CK363,$CG$4='DATA ENTRY'!D363),'DATA ENTRY'!C363,"")))</f>
        <v/>
      </c>
      <c r="CE364" s="4" t="str">
        <f>IF('DATA ENTRY'!CK363="","",IF('DATA ENTRY'!I363="","",IF(AND($CD$4='DATA ENTRY'!CK363,$CG$4='DATA ENTRY'!D363),'DATA ENTRY'!I363,"")))</f>
        <v/>
      </c>
      <c r="CF364" s="4" t="str">
        <f>IF('DATA ENTRY'!CK363="","",IF('DATA ENTRY'!CK363="","",IF(AND($CD$4='DATA ENTRY'!CK363,$CG$4='DATA ENTRY'!D363),'DATA ENTRY'!CK363,"")))</f>
        <v/>
      </c>
      <c r="CG364" s="3" t="str">
        <f>IF('DATA ENTRY'!CK363="","",IF('DATA ENTRY'!N363="","",IF(AND($CD$4='DATA ENTRY'!CK363,$CG$4='DATA ENTRY'!D363),'DATA ENTRY'!N363,"")))</f>
        <v/>
      </c>
      <c r="CH364" s="107" t="str">
        <f>IF('DATA ENTRY'!CK363="","",IF('DATA ENTRY'!O363="","",IF(AND($CD$4='DATA ENTRY'!CK363,$CG$4='DATA ENTRY'!D363),'DATA ENTRY'!O363,"")))</f>
        <v/>
      </c>
      <c r="CI364" s="3" t="str">
        <f>IF('DATA ENTRY'!CK363="","",IF('DATA ENTRY'!P363="","",IF(AND($CD$4='DATA ENTRY'!CK363,$CG$4='DATA ENTRY'!D363),'DATA ENTRY'!P363,"")))</f>
        <v/>
      </c>
      <c r="CJ364" s="107" t="str">
        <f>IF('DATA ENTRY'!CK363="","",IF('DATA ENTRY'!Q363="","",IF(AND($CD$4='DATA ENTRY'!CK363,$CG$4='DATA ENTRY'!D363),'DATA ENTRY'!Q363,"")))</f>
        <v/>
      </c>
      <c r="CK364" s="3" t="str">
        <f>IF('DATA ENTRY'!CK363="","",IF('DATA ENTRY'!R363="","",IF(AND($CD$4='DATA ENTRY'!CK363,$CG$4='DATA ENTRY'!D363),'DATA ENTRY'!R363,"")))</f>
        <v/>
      </c>
      <c r="CL364" s="3" t="str">
        <f>IF('DATA ENTRY'!CK363="","",IF('DATA ENTRY'!S363="","",IF(AND($CD$4='DATA ENTRY'!CK363,$CG$4='DATA ENTRY'!D363),'DATA ENTRY'!S363,"")))</f>
        <v/>
      </c>
      <c r="CM364" s="3" t="str">
        <f>IF('DATA ENTRY'!CK363="","",IF('DATA ENTRY'!E363="","",IF(AND($CD$4='DATA ENTRY'!CK363,$CG$4='DATA ENTRY'!D363),'DATA ENTRY'!E363,"")))</f>
        <v/>
      </c>
      <c r="CN364" s="3" t="str">
        <f>IF('DATA ENTRY'!CK363="","",IF('DATA ENTRY'!W363="","",IF(AND($CD$4='DATA ENTRY'!CK363,$CG$4='DATA ENTRY'!D363),'DATA ENTRY'!W363,"")))</f>
        <v/>
      </c>
      <c r="CO364" s="3" t="str">
        <f>IF('DATA ENTRY'!CK363="","",IF('DATA ENTRY'!X363="","",IF(AND($CD$4='DATA ENTRY'!CK363,$CG$4='DATA ENTRY'!D363),'DATA ENTRY'!X363,"")))</f>
        <v/>
      </c>
      <c r="CP364" s="108" t="str">
        <f t="shared" si="87"/>
        <v/>
      </c>
      <c r="CQ364" s="108" t="str">
        <f>IF('DATA ENTRY'!CK363="","",IF('DATA ENTRY'!G363="","",IF(AND($CD$4='DATA ENTRY'!CK363,$CG$4='DATA ENTRY'!D363),'DATA ENTRY'!G363,"")))</f>
        <v/>
      </c>
      <c r="CR364" s="230" t="str">
        <f>IF('DATA ENTRY'!CK363="","",IF('DATA ENTRY'!D363="","",IF(AND($CD$4='DATA ENTRY'!CK363,$CG$4='DATA ENTRY'!D363),'DATA ENTRY'!D363,"")))</f>
        <v/>
      </c>
      <c r="CS364">
        <f t="shared" si="88"/>
        <v>0</v>
      </c>
      <c r="CT364">
        <f t="shared" si="89"/>
        <v>0</v>
      </c>
      <c r="CV364" s="139"/>
      <c r="CX364">
        <f t="shared" si="90"/>
        <v>0</v>
      </c>
      <c r="DB364" t="str">
        <f t="shared" si="97"/>
        <v/>
      </c>
      <c r="DC364" t="str">
        <f t="shared" si="98"/>
        <v/>
      </c>
      <c r="DD364" s="224">
        <v>358</v>
      </c>
      <c r="DE364" s="3" t="str">
        <f>IF('DATA ENTRY'!CK363="","",IF('DATA ENTRY'!B363="","",IF(AND($DF$4='DATA ENTRY'!D363),'DATA ENTRY'!B363,"")))</f>
        <v/>
      </c>
      <c r="DF364" s="3" t="str">
        <f>IF('DATA ENTRY'!CK363="","",IF('DATA ENTRY'!C363="","",IF(AND($DF$4='DATA ENTRY'!D363),'DATA ENTRY'!C363,"")))</f>
        <v/>
      </c>
      <c r="DG364" s="4" t="str">
        <f>IF('DATA ENTRY'!CK363="","",IF('DATA ENTRY'!I363="","",IF(AND($DF$4='DATA ENTRY'!D363),'DATA ENTRY'!I363,"")))</f>
        <v/>
      </c>
      <c r="DH364" s="4" t="str">
        <f>IF('DATA ENTRY'!CK363="","",IF('DATA ENTRY'!CK363="","",IF(AND($DF$4='DATA ENTRY'!D363),'DATA ENTRY'!CK363,"")))</f>
        <v/>
      </c>
      <c r="DI364" s="3" t="str">
        <f>IF('DATA ENTRY'!CK363="","",IF('DATA ENTRY'!N363="","",IF(AND($DF$4='DATA ENTRY'!D363),'DATA ENTRY'!N363,"")))</f>
        <v/>
      </c>
      <c r="DJ364" s="107" t="str">
        <f>IF('DATA ENTRY'!CK363="","",IF('DATA ENTRY'!O363="","",IF(AND($DF$4='DATA ENTRY'!D363),'DATA ENTRY'!O363,"")))</f>
        <v/>
      </c>
      <c r="DK364" s="3" t="str">
        <f>IF('DATA ENTRY'!CK363="","",IF('DATA ENTRY'!P363="","",IF(AND($DF$4='DATA ENTRY'!D363),'DATA ENTRY'!P363,"")))</f>
        <v/>
      </c>
      <c r="DL364" s="107" t="str">
        <f>IF('DATA ENTRY'!CK363="","",IF('DATA ENTRY'!Q363="","",IF(AND($DF$4='DATA ENTRY'!D363),'DATA ENTRY'!Q363,"")))</f>
        <v/>
      </c>
      <c r="DM364" s="3" t="str">
        <f>IF('DATA ENTRY'!CK363="","",IF('DATA ENTRY'!R363="","",IF(AND($DF$4='DATA ENTRY'!D363),'DATA ENTRY'!R363,"")))</f>
        <v/>
      </c>
      <c r="DN364" s="107" t="str">
        <f>IF('DATA ENTRY'!CK363="","",IF('DATA ENTRY'!S363="","",IF(AND($DF$4='DATA ENTRY'!D363),'DATA ENTRY'!S363,"")))</f>
        <v/>
      </c>
      <c r="DO364" s="3" t="str">
        <f>IF('DATA ENTRY'!CK363="","",IF('DATA ENTRY'!E363="","",IF(AND($DF$4='DATA ENTRY'!D363),'DATA ENTRY'!E363,"")))</f>
        <v/>
      </c>
      <c r="DP364" s="3" t="str">
        <f>IF('DATA ENTRY'!CK363="","",IF('DATA ENTRY'!D363="","",IF(AND($DF$4='DATA ENTRY'!D363),'DATA ENTRY'!D363,"")))</f>
        <v/>
      </c>
      <c r="DQ364" s="3" t="str">
        <f>IF('DATA ENTRY'!CK363="","",IF('DATA ENTRY'!W363="","",IF(AND($DF$4='DATA ENTRY'!D363),'DATA ENTRY'!W363,"")))</f>
        <v/>
      </c>
      <c r="DR364" s="3" t="str">
        <f>IF('DATA ENTRY'!CK363="","",IF('DATA ENTRY'!X363="","",IF(AND($DF$4='DATA ENTRY'!D363),'DATA ENTRY'!X363,"")))</f>
        <v/>
      </c>
      <c r="DS364" s="108" t="str">
        <f t="shared" si="91"/>
        <v/>
      </c>
      <c r="DT364" s="108" t="str">
        <f>IF('DATA ENTRY'!CK363="","",IF('DATA ENTRY'!D363="","",IF(AND($DF$4='DATA ENTRY'!D363),'DATA ENTRY'!G363,"")))</f>
        <v/>
      </c>
      <c r="DY364">
        <f t="shared" si="92"/>
        <v>0</v>
      </c>
      <c r="EB364" t="str">
        <f t="shared" si="93"/>
        <v/>
      </c>
      <c r="EC364" t="str">
        <f t="shared" si="94"/>
        <v/>
      </c>
      <c r="ED364" s="224">
        <v>358</v>
      </c>
      <c r="EE364" s="3" t="str">
        <f>IF('DATA ENTRY'!CK363="","",IF('DATA ENTRY'!B363="","",IF(AND($EF$4='DATA ENTRY'!G363,$EH$4='DATA ENTRY'!F363),'DATA ENTRY'!B363,"")))</f>
        <v/>
      </c>
      <c r="EF364" s="3" t="str">
        <f>IF('DATA ENTRY'!CK363="","",IF('DATA ENTRY'!C363="","",IF(AND($EF$4='DATA ENTRY'!G363,$EH$4='DATA ENTRY'!F363),'DATA ENTRY'!C363,"")))</f>
        <v/>
      </c>
      <c r="EG364" s="4" t="str">
        <f>IF('DATA ENTRY'!CK363="","",IF('DATA ENTRY'!I363="","",IF(AND($EF$4='DATA ENTRY'!G363,$EH$4='DATA ENTRY'!F363),'DATA ENTRY'!I363,"")))</f>
        <v/>
      </c>
      <c r="EH364" s="4" t="str">
        <f>IF('DATA ENTRY'!CK363="","",IF('DATA ENTRY'!CK363="","",IF(AND($EF$4='DATA ENTRY'!G363,$EH$4='DATA ENTRY'!F363),'DATA ENTRY'!CK363,"")))</f>
        <v/>
      </c>
      <c r="EI364" s="3" t="str">
        <f>IF('DATA ENTRY'!CK363="","",IF('DATA ENTRY'!N363="","",IF(AND($EF$4='DATA ENTRY'!G363,$EH$4='DATA ENTRY'!F363),'DATA ENTRY'!N363,"")))</f>
        <v/>
      </c>
      <c r="EJ364" s="107" t="str">
        <f>IF('DATA ENTRY'!CK363="","",IF('DATA ENTRY'!O363="","",IF(AND($EF$4='DATA ENTRY'!G363,$EH$4='DATA ENTRY'!F363),'DATA ENTRY'!O363,"")))</f>
        <v/>
      </c>
      <c r="EK364" s="3" t="str">
        <f>IF('DATA ENTRY'!CK363="","",IF('DATA ENTRY'!P363="","",IF(AND($EF$4='DATA ENTRY'!G363,$EH$4='DATA ENTRY'!F363),'DATA ENTRY'!P363,"")))</f>
        <v/>
      </c>
      <c r="EL364" s="107" t="str">
        <f>IF('DATA ENTRY'!CK363="","",IF('DATA ENTRY'!Q363="","",IF(AND($EF$4='DATA ENTRY'!G363,$EH$4='DATA ENTRY'!F363),'DATA ENTRY'!Q363,"")))</f>
        <v/>
      </c>
      <c r="EM364" s="3" t="str">
        <f>IF('DATA ENTRY'!CK363="","",IF('DATA ENTRY'!R363="","",IF(AND($EF$4='DATA ENTRY'!G363,$EH$4='DATA ENTRY'!F363),'DATA ENTRY'!R363,"")))</f>
        <v/>
      </c>
      <c r="EN364" s="107" t="str">
        <f>IF('DATA ENTRY'!CK363="","",IF('DATA ENTRY'!S363="","",IF(AND($EF$4='DATA ENTRY'!G363,$EH$4='DATA ENTRY'!F363),'DATA ENTRY'!S363,"")))</f>
        <v/>
      </c>
      <c r="EO364" s="3" t="str">
        <f>IF('DATA ENTRY'!CK363="","",IF('DATA ENTRY'!E363="","",IF(AND($EF$4='DATA ENTRY'!G363,$EH$4='DATA ENTRY'!F363),'DATA ENTRY'!E363,"")))</f>
        <v/>
      </c>
      <c r="EP364" s="3" t="str">
        <f>IF('DATA ENTRY'!CK363="","",IF('DATA ENTRY'!D363="","",IF(AND($EF$4='DATA ENTRY'!G363,$EH$4='DATA ENTRY'!F363),'DATA ENTRY'!D363,"")))</f>
        <v/>
      </c>
      <c r="EQ364" s="3" t="str">
        <f>IF('DATA ENTRY'!CK363="","",IF('DATA ENTRY'!W363="","",IF(AND($EF$4='DATA ENTRY'!G363,$EH$4='DATA ENTRY'!F363),'DATA ENTRY'!W363,"")))</f>
        <v/>
      </c>
      <c r="ER364" s="3" t="str">
        <f>IF('DATA ENTRY'!CK363="","",IF('DATA ENTRY'!X363="","",IF(AND($EF$4='DATA ENTRY'!G363,$EH$4='DATA ENTRY'!F363),'DATA ENTRY'!X363,"")))</f>
        <v/>
      </c>
      <c r="ES364" s="108" t="str">
        <f t="shared" si="95"/>
        <v/>
      </c>
      <c r="ET364" s="108" t="str">
        <f>IF('DATA ENTRY'!CK363="","",IF('DATA ENTRY'!D363="","",IF(AND($EF$4='DATA ENTRY'!G363,$EH$4='DATA ENTRY'!F363),'DATA ENTRY'!G363,"")))</f>
        <v/>
      </c>
      <c r="EY364">
        <f t="shared" si="96"/>
        <v>0</v>
      </c>
    </row>
    <row r="365" spans="1:155">
      <c r="A365" t="str">
        <f>IF(S365=0,"",1+(MAX($A$7:A364)))</f>
        <v/>
      </c>
      <c r="B365" s="224">
        <v>359</v>
      </c>
      <c r="C365" s="3" t="str">
        <f>IF('DATA ENTRY'!CK364="","",IF('DATA ENTRY'!B364="","",IF($D$4="All Post",'DATA ENTRY'!B364,IF(AND($D$4='DATA ENTRY'!CK364),'DATA ENTRY'!B364,""))))</f>
        <v/>
      </c>
      <c r="D365" s="3" t="str">
        <f>IF('DATA ENTRY'!CK364="","",IF('DATA ENTRY'!C364="","",IF($D$4="All Post",'DATA ENTRY'!C364,IF(AND($D$4='DATA ENTRY'!CK364),'DATA ENTRY'!C364,""))))</f>
        <v/>
      </c>
      <c r="E365" s="4" t="str">
        <f>IF('DATA ENTRY'!CK364="","",IF('DATA ENTRY'!I364="","",IF($D$4="All Post",'DATA ENTRY'!I364,IF(AND($D$4='DATA ENTRY'!CK364),'DATA ENTRY'!I364,""))))</f>
        <v/>
      </c>
      <c r="F365" s="4" t="str">
        <f>IF('DATA ENTRY'!CK364="","",IF('DATA ENTRY'!CK364="","",IF($D$4="All Post",'DATA ENTRY'!CK364,IF(AND($D$4='DATA ENTRY'!CK364),'DATA ENTRY'!CK364,""))))</f>
        <v/>
      </c>
      <c r="G365" s="3" t="str">
        <f>IF('DATA ENTRY'!CK364="","",IF('DATA ENTRY'!N364="","",IF($D$4="All Post",'DATA ENTRY'!N364,IF(AND($D$4='DATA ENTRY'!CK364),'DATA ENTRY'!N364,""))))</f>
        <v/>
      </c>
      <c r="H365" s="107" t="str">
        <f>IF('DATA ENTRY'!CK364="","",IF('DATA ENTRY'!O364="","",IF($D$4="All Post",'DATA ENTRY'!O364,IF(AND($D$4='DATA ENTRY'!CK364),'DATA ENTRY'!O364,""))))</f>
        <v/>
      </c>
      <c r="I365" s="3" t="str">
        <f>IF('DATA ENTRY'!CK364="","",IF('DATA ENTRY'!P364="","",IF($D$4="All Post",'DATA ENTRY'!P364,IF(AND($D$4='DATA ENTRY'!CK364),'DATA ENTRY'!P364,""))))</f>
        <v/>
      </c>
      <c r="J365" s="107" t="str">
        <f>IF('DATA ENTRY'!CK364="","",IF('DATA ENTRY'!Q364="","",IF($D$4="All Post",'DATA ENTRY'!Q364,IF(AND($D$4='DATA ENTRY'!CK364),'DATA ENTRY'!Q364,""))))</f>
        <v/>
      </c>
      <c r="K365" s="3" t="str">
        <f>IF('DATA ENTRY'!CK364="","",IF('DATA ENTRY'!R364="","",IF($D$4="All Post",'DATA ENTRY'!R364,IF(AND($D$4='DATA ENTRY'!CK364),'DATA ENTRY'!R364,""))))</f>
        <v/>
      </c>
      <c r="L365" s="3" t="str">
        <f>IF('DATA ENTRY'!CK364="","",IF('DATA ENTRY'!S364="","",IF($D$4="All Post",'DATA ENTRY'!S364,IF(AND($D$4='DATA ENTRY'!CK364),'DATA ENTRY'!S364,""))))</f>
        <v/>
      </c>
      <c r="M365" s="3" t="str">
        <f>IF('DATA ENTRY'!CK364="","",IF('DATA ENTRY'!E364="","",IF($D$4="All Post",'DATA ENTRY'!E364,IF(AND($D$4='DATA ENTRY'!CK364),'DATA ENTRY'!E364,""))))</f>
        <v/>
      </c>
      <c r="N365" s="3" t="str">
        <f>IF('DATA ENTRY'!CK364="","",IF('DATA ENTRY'!W364="","",IF($D$4="All Post",'DATA ENTRY'!W364,IF(AND($D$4='DATA ENTRY'!CK364),'DATA ENTRY'!W364,""))))</f>
        <v/>
      </c>
      <c r="O365" s="3" t="str">
        <f>IF('DATA ENTRY'!CK364="","",IF('DATA ENTRY'!X364="","",IF($D$4="All Post",'DATA ENTRY'!X364,IF(AND($D$4='DATA ENTRY'!CK364),'DATA ENTRY'!X364,""))))</f>
        <v/>
      </c>
      <c r="P365" s="3" t="str">
        <f>IF('DATA ENTRY'!CK364="","",IF('DATA ENTRY'!G364="","",IF($D$4="All Post",'DATA ENTRY'!G364,IF(AND($D$4='DATA ENTRY'!CK364),'DATA ENTRY'!G364,""))))</f>
        <v/>
      </c>
      <c r="S365">
        <f t="shared" si="83"/>
        <v>0</v>
      </c>
      <c r="T365" t="str">
        <f t="shared" si="84"/>
        <v/>
      </c>
      <c r="BZ365" t="str">
        <f t="shared" si="85"/>
        <v/>
      </c>
      <c r="CA365" t="str">
        <f t="shared" si="86"/>
        <v/>
      </c>
      <c r="CB365" s="224">
        <v>359</v>
      </c>
      <c r="CC365" s="3" t="str">
        <f>IF('DATA ENTRY'!CK364="","",IF('DATA ENTRY'!B364="","",IF(AND($CD$4='DATA ENTRY'!CK364,$CG$4='DATA ENTRY'!D364),'DATA ENTRY'!B364,"")))</f>
        <v/>
      </c>
      <c r="CD365" s="3" t="str">
        <f>IF('DATA ENTRY'!CK364="","",IF('DATA ENTRY'!C364="","",IF(AND($CD$4='DATA ENTRY'!CK364,$CG$4='DATA ENTRY'!D364),'DATA ENTRY'!C364,"")))</f>
        <v/>
      </c>
      <c r="CE365" s="4" t="str">
        <f>IF('DATA ENTRY'!CK364="","",IF('DATA ENTRY'!I364="","",IF(AND($CD$4='DATA ENTRY'!CK364,$CG$4='DATA ENTRY'!D364),'DATA ENTRY'!I364,"")))</f>
        <v/>
      </c>
      <c r="CF365" s="4" t="str">
        <f>IF('DATA ENTRY'!CK364="","",IF('DATA ENTRY'!CK364="","",IF(AND($CD$4='DATA ENTRY'!CK364,$CG$4='DATA ENTRY'!D364),'DATA ENTRY'!CK364,"")))</f>
        <v/>
      </c>
      <c r="CG365" s="3" t="str">
        <f>IF('DATA ENTRY'!CK364="","",IF('DATA ENTRY'!N364="","",IF(AND($CD$4='DATA ENTRY'!CK364,$CG$4='DATA ENTRY'!D364),'DATA ENTRY'!N364,"")))</f>
        <v/>
      </c>
      <c r="CH365" s="107" t="str">
        <f>IF('DATA ENTRY'!CK364="","",IF('DATA ENTRY'!O364="","",IF(AND($CD$4='DATA ENTRY'!CK364,$CG$4='DATA ENTRY'!D364),'DATA ENTRY'!O364,"")))</f>
        <v/>
      </c>
      <c r="CI365" s="3" t="str">
        <f>IF('DATA ENTRY'!CK364="","",IF('DATA ENTRY'!P364="","",IF(AND($CD$4='DATA ENTRY'!CK364,$CG$4='DATA ENTRY'!D364),'DATA ENTRY'!P364,"")))</f>
        <v/>
      </c>
      <c r="CJ365" s="107" t="str">
        <f>IF('DATA ENTRY'!CK364="","",IF('DATA ENTRY'!Q364="","",IF(AND($CD$4='DATA ENTRY'!CK364,$CG$4='DATA ENTRY'!D364),'DATA ENTRY'!Q364,"")))</f>
        <v/>
      </c>
      <c r="CK365" s="3" t="str">
        <f>IF('DATA ENTRY'!CK364="","",IF('DATA ENTRY'!R364="","",IF(AND($CD$4='DATA ENTRY'!CK364,$CG$4='DATA ENTRY'!D364),'DATA ENTRY'!R364,"")))</f>
        <v/>
      </c>
      <c r="CL365" s="3" t="str">
        <f>IF('DATA ENTRY'!CK364="","",IF('DATA ENTRY'!S364="","",IF(AND($CD$4='DATA ENTRY'!CK364,$CG$4='DATA ENTRY'!D364),'DATA ENTRY'!S364,"")))</f>
        <v/>
      </c>
      <c r="CM365" s="3" t="str">
        <f>IF('DATA ENTRY'!CK364="","",IF('DATA ENTRY'!E364="","",IF(AND($CD$4='DATA ENTRY'!CK364,$CG$4='DATA ENTRY'!D364),'DATA ENTRY'!E364,"")))</f>
        <v/>
      </c>
      <c r="CN365" s="3" t="str">
        <f>IF('DATA ENTRY'!CK364="","",IF('DATA ENTRY'!W364="","",IF(AND($CD$4='DATA ENTRY'!CK364,$CG$4='DATA ENTRY'!D364),'DATA ENTRY'!W364,"")))</f>
        <v/>
      </c>
      <c r="CO365" s="3" t="str">
        <f>IF('DATA ENTRY'!CK364="","",IF('DATA ENTRY'!X364="","",IF(AND($CD$4='DATA ENTRY'!CK364,$CG$4='DATA ENTRY'!D364),'DATA ENTRY'!X364,"")))</f>
        <v/>
      </c>
      <c r="CP365" s="108" t="str">
        <f t="shared" si="87"/>
        <v/>
      </c>
      <c r="CQ365" s="108" t="str">
        <f>IF('DATA ENTRY'!CK364="","",IF('DATA ENTRY'!G364="","",IF(AND($CD$4='DATA ENTRY'!CK364,$CG$4='DATA ENTRY'!D364),'DATA ENTRY'!G364,"")))</f>
        <v/>
      </c>
      <c r="CR365" s="230" t="str">
        <f>IF('DATA ENTRY'!CK364="","",IF('DATA ENTRY'!D364="","",IF(AND($CD$4='DATA ENTRY'!CK364,$CG$4='DATA ENTRY'!D364),'DATA ENTRY'!D364,"")))</f>
        <v/>
      </c>
      <c r="CS365">
        <f t="shared" si="88"/>
        <v>0</v>
      </c>
      <c r="CT365">
        <f t="shared" si="89"/>
        <v>0</v>
      </c>
      <c r="CV365" s="139"/>
      <c r="CX365">
        <f t="shared" si="90"/>
        <v>0</v>
      </c>
      <c r="DB365" t="str">
        <f t="shared" si="97"/>
        <v/>
      </c>
      <c r="DC365" t="str">
        <f t="shared" si="98"/>
        <v/>
      </c>
      <c r="DD365" s="224">
        <v>359</v>
      </c>
      <c r="DE365" s="3" t="str">
        <f>IF('DATA ENTRY'!CK364="","",IF('DATA ENTRY'!B364="","",IF(AND($DF$4='DATA ENTRY'!D364),'DATA ENTRY'!B364,"")))</f>
        <v/>
      </c>
      <c r="DF365" s="3" t="str">
        <f>IF('DATA ENTRY'!CK364="","",IF('DATA ENTRY'!C364="","",IF(AND($DF$4='DATA ENTRY'!D364),'DATA ENTRY'!C364,"")))</f>
        <v/>
      </c>
      <c r="DG365" s="4" t="str">
        <f>IF('DATA ENTRY'!CK364="","",IF('DATA ENTRY'!I364="","",IF(AND($DF$4='DATA ENTRY'!D364),'DATA ENTRY'!I364,"")))</f>
        <v/>
      </c>
      <c r="DH365" s="4" t="str">
        <f>IF('DATA ENTRY'!CK364="","",IF('DATA ENTRY'!CK364="","",IF(AND($DF$4='DATA ENTRY'!D364),'DATA ENTRY'!CK364,"")))</f>
        <v/>
      </c>
      <c r="DI365" s="3" t="str">
        <f>IF('DATA ENTRY'!CK364="","",IF('DATA ENTRY'!N364="","",IF(AND($DF$4='DATA ENTRY'!D364),'DATA ENTRY'!N364,"")))</f>
        <v/>
      </c>
      <c r="DJ365" s="107" t="str">
        <f>IF('DATA ENTRY'!CK364="","",IF('DATA ENTRY'!O364="","",IF(AND($DF$4='DATA ENTRY'!D364),'DATA ENTRY'!O364,"")))</f>
        <v/>
      </c>
      <c r="DK365" s="3" t="str">
        <f>IF('DATA ENTRY'!CK364="","",IF('DATA ENTRY'!P364="","",IF(AND($DF$4='DATA ENTRY'!D364),'DATA ENTRY'!P364,"")))</f>
        <v/>
      </c>
      <c r="DL365" s="107" t="str">
        <f>IF('DATA ENTRY'!CK364="","",IF('DATA ENTRY'!Q364="","",IF(AND($DF$4='DATA ENTRY'!D364),'DATA ENTRY'!Q364,"")))</f>
        <v/>
      </c>
      <c r="DM365" s="3" t="str">
        <f>IF('DATA ENTRY'!CK364="","",IF('DATA ENTRY'!R364="","",IF(AND($DF$4='DATA ENTRY'!D364),'DATA ENTRY'!R364,"")))</f>
        <v/>
      </c>
      <c r="DN365" s="107" t="str">
        <f>IF('DATA ENTRY'!CK364="","",IF('DATA ENTRY'!S364="","",IF(AND($DF$4='DATA ENTRY'!D364),'DATA ENTRY'!S364,"")))</f>
        <v/>
      </c>
      <c r="DO365" s="3" t="str">
        <f>IF('DATA ENTRY'!CK364="","",IF('DATA ENTRY'!E364="","",IF(AND($DF$4='DATA ENTRY'!D364),'DATA ENTRY'!E364,"")))</f>
        <v/>
      </c>
      <c r="DP365" s="3" t="str">
        <f>IF('DATA ENTRY'!CK364="","",IF('DATA ENTRY'!D364="","",IF(AND($DF$4='DATA ENTRY'!D364),'DATA ENTRY'!D364,"")))</f>
        <v/>
      </c>
      <c r="DQ365" s="3" t="str">
        <f>IF('DATA ENTRY'!CK364="","",IF('DATA ENTRY'!W364="","",IF(AND($DF$4='DATA ENTRY'!D364),'DATA ENTRY'!W364,"")))</f>
        <v/>
      </c>
      <c r="DR365" s="3" t="str">
        <f>IF('DATA ENTRY'!CK364="","",IF('DATA ENTRY'!X364="","",IF(AND($DF$4='DATA ENTRY'!D364),'DATA ENTRY'!X364,"")))</f>
        <v/>
      </c>
      <c r="DS365" s="108" t="str">
        <f t="shared" si="91"/>
        <v/>
      </c>
      <c r="DT365" s="108" t="str">
        <f>IF('DATA ENTRY'!CK364="","",IF('DATA ENTRY'!D364="","",IF(AND($DF$4='DATA ENTRY'!D364),'DATA ENTRY'!G364,"")))</f>
        <v/>
      </c>
      <c r="DY365">
        <f t="shared" si="92"/>
        <v>0</v>
      </c>
      <c r="EB365" t="str">
        <f t="shared" si="93"/>
        <v/>
      </c>
      <c r="EC365" t="str">
        <f t="shared" si="94"/>
        <v/>
      </c>
      <c r="ED365" s="224">
        <v>359</v>
      </c>
      <c r="EE365" s="3" t="str">
        <f>IF('DATA ENTRY'!CK364="","",IF('DATA ENTRY'!B364="","",IF(AND($EF$4='DATA ENTRY'!G364,$EH$4='DATA ENTRY'!F364),'DATA ENTRY'!B364,"")))</f>
        <v/>
      </c>
      <c r="EF365" s="3" t="str">
        <f>IF('DATA ENTRY'!CK364="","",IF('DATA ENTRY'!C364="","",IF(AND($EF$4='DATA ENTRY'!G364,$EH$4='DATA ENTRY'!F364),'DATA ENTRY'!C364,"")))</f>
        <v/>
      </c>
      <c r="EG365" s="4" t="str">
        <f>IF('DATA ENTRY'!CK364="","",IF('DATA ENTRY'!I364="","",IF(AND($EF$4='DATA ENTRY'!G364,$EH$4='DATA ENTRY'!F364),'DATA ENTRY'!I364,"")))</f>
        <v/>
      </c>
      <c r="EH365" s="4" t="str">
        <f>IF('DATA ENTRY'!CK364="","",IF('DATA ENTRY'!CK364="","",IF(AND($EF$4='DATA ENTRY'!G364,$EH$4='DATA ENTRY'!F364),'DATA ENTRY'!CK364,"")))</f>
        <v/>
      </c>
      <c r="EI365" s="3" t="str">
        <f>IF('DATA ENTRY'!CK364="","",IF('DATA ENTRY'!N364="","",IF(AND($EF$4='DATA ENTRY'!G364,$EH$4='DATA ENTRY'!F364),'DATA ENTRY'!N364,"")))</f>
        <v/>
      </c>
      <c r="EJ365" s="107" t="str">
        <f>IF('DATA ENTRY'!CK364="","",IF('DATA ENTRY'!O364="","",IF(AND($EF$4='DATA ENTRY'!G364,$EH$4='DATA ENTRY'!F364),'DATA ENTRY'!O364,"")))</f>
        <v/>
      </c>
      <c r="EK365" s="3" t="str">
        <f>IF('DATA ENTRY'!CK364="","",IF('DATA ENTRY'!P364="","",IF(AND($EF$4='DATA ENTRY'!G364,$EH$4='DATA ENTRY'!F364),'DATA ENTRY'!P364,"")))</f>
        <v/>
      </c>
      <c r="EL365" s="107" t="str">
        <f>IF('DATA ENTRY'!CK364="","",IF('DATA ENTRY'!Q364="","",IF(AND($EF$4='DATA ENTRY'!G364,$EH$4='DATA ENTRY'!F364),'DATA ENTRY'!Q364,"")))</f>
        <v/>
      </c>
      <c r="EM365" s="3" t="str">
        <f>IF('DATA ENTRY'!CK364="","",IF('DATA ENTRY'!R364="","",IF(AND($EF$4='DATA ENTRY'!G364,$EH$4='DATA ENTRY'!F364),'DATA ENTRY'!R364,"")))</f>
        <v/>
      </c>
      <c r="EN365" s="107" t="str">
        <f>IF('DATA ENTRY'!CK364="","",IF('DATA ENTRY'!S364="","",IF(AND($EF$4='DATA ENTRY'!G364,$EH$4='DATA ENTRY'!F364),'DATA ENTRY'!S364,"")))</f>
        <v/>
      </c>
      <c r="EO365" s="3" t="str">
        <f>IF('DATA ENTRY'!CK364="","",IF('DATA ENTRY'!E364="","",IF(AND($EF$4='DATA ENTRY'!G364,$EH$4='DATA ENTRY'!F364),'DATA ENTRY'!E364,"")))</f>
        <v/>
      </c>
      <c r="EP365" s="3" t="str">
        <f>IF('DATA ENTRY'!CK364="","",IF('DATA ENTRY'!D364="","",IF(AND($EF$4='DATA ENTRY'!G364,$EH$4='DATA ENTRY'!F364),'DATA ENTRY'!D364,"")))</f>
        <v/>
      </c>
      <c r="EQ365" s="3" t="str">
        <f>IF('DATA ENTRY'!CK364="","",IF('DATA ENTRY'!W364="","",IF(AND($EF$4='DATA ENTRY'!G364,$EH$4='DATA ENTRY'!F364),'DATA ENTRY'!W364,"")))</f>
        <v/>
      </c>
      <c r="ER365" s="3" t="str">
        <f>IF('DATA ENTRY'!CK364="","",IF('DATA ENTRY'!X364="","",IF(AND($EF$4='DATA ENTRY'!G364,$EH$4='DATA ENTRY'!F364),'DATA ENTRY'!X364,"")))</f>
        <v/>
      </c>
      <c r="ES365" s="108" t="str">
        <f t="shared" si="95"/>
        <v/>
      </c>
      <c r="ET365" s="108" t="str">
        <f>IF('DATA ENTRY'!CK364="","",IF('DATA ENTRY'!D364="","",IF(AND($EF$4='DATA ENTRY'!G364,$EH$4='DATA ENTRY'!F364),'DATA ENTRY'!G364,"")))</f>
        <v/>
      </c>
      <c r="EY365">
        <f t="shared" si="96"/>
        <v>0</v>
      </c>
    </row>
    <row r="366" spans="1:155">
      <c r="A366" t="str">
        <f>IF(S366=0,"",1+(MAX($A$7:A365)))</f>
        <v/>
      </c>
      <c r="B366" s="224">
        <v>360</v>
      </c>
      <c r="C366" s="3" t="str">
        <f>IF('DATA ENTRY'!CK365="","",IF('DATA ENTRY'!B365="","",IF($D$4="All Post",'DATA ENTRY'!B365,IF(AND($D$4='DATA ENTRY'!CK365),'DATA ENTRY'!B365,""))))</f>
        <v/>
      </c>
      <c r="D366" s="3" t="str">
        <f>IF('DATA ENTRY'!CK365="","",IF('DATA ENTRY'!C365="","",IF($D$4="All Post",'DATA ENTRY'!C365,IF(AND($D$4='DATA ENTRY'!CK365),'DATA ENTRY'!C365,""))))</f>
        <v/>
      </c>
      <c r="E366" s="4" t="str">
        <f>IF('DATA ENTRY'!CK365="","",IF('DATA ENTRY'!I365="","",IF($D$4="All Post",'DATA ENTRY'!I365,IF(AND($D$4='DATA ENTRY'!CK365),'DATA ENTRY'!I365,""))))</f>
        <v/>
      </c>
      <c r="F366" s="4" t="str">
        <f>IF('DATA ENTRY'!CK365="","",IF('DATA ENTRY'!CK365="","",IF($D$4="All Post",'DATA ENTRY'!CK365,IF(AND($D$4='DATA ENTRY'!CK365),'DATA ENTRY'!CK365,""))))</f>
        <v/>
      </c>
      <c r="G366" s="3" t="str">
        <f>IF('DATA ENTRY'!CK365="","",IF('DATA ENTRY'!N365="","",IF($D$4="All Post",'DATA ENTRY'!N365,IF(AND($D$4='DATA ENTRY'!CK365),'DATA ENTRY'!N365,""))))</f>
        <v/>
      </c>
      <c r="H366" s="107" t="str">
        <f>IF('DATA ENTRY'!CK365="","",IF('DATA ENTRY'!O365="","",IF($D$4="All Post",'DATA ENTRY'!O365,IF(AND($D$4='DATA ENTRY'!CK365),'DATA ENTRY'!O365,""))))</f>
        <v/>
      </c>
      <c r="I366" s="3" t="str">
        <f>IF('DATA ENTRY'!CK365="","",IF('DATA ENTRY'!P365="","",IF($D$4="All Post",'DATA ENTRY'!P365,IF(AND($D$4='DATA ENTRY'!CK365),'DATA ENTRY'!P365,""))))</f>
        <v/>
      </c>
      <c r="J366" s="107" t="str">
        <f>IF('DATA ENTRY'!CK365="","",IF('DATA ENTRY'!Q365="","",IF($D$4="All Post",'DATA ENTRY'!Q365,IF(AND($D$4='DATA ENTRY'!CK365),'DATA ENTRY'!Q365,""))))</f>
        <v/>
      </c>
      <c r="K366" s="3" t="str">
        <f>IF('DATA ENTRY'!CK365="","",IF('DATA ENTRY'!R365="","",IF($D$4="All Post",'DATA ENTRY'!R365,IF(AND($D$4='DATA ENTRY'!CK365),'DATA ENTRY'!R365,""))))</f>
        <v/>
      </c>
      <c r="L366" s="3" t="str">
        <f>IF('DATA ENTRY'!CK365="","",IF('DATA ENTRY'!S365="","",IF($D$4="All Post",'DATA ENTRY'!S365,IF(AND($D$4='DATA ENTRY'!CK365),'DATA ENTRY'!S365,""))))</f>
        <v/>
      </c>
      <c r="M366" s="3" t="str">
        <f>IF('DATA ENTRY'!CK365="","",IF('DATA ENTRY'!E365="","",IF($D$4="All Post",'DATA ENTRY'!E365,IF(AND($D$4='DATA ENTRY'!CK365),'DATA ENTRY'!E365,""))))</f>
        <v/>
      </c>
      <c r="N366" s="3" t="str">
        <f>IF('DATA ENTRY'!CK365="","",IF('DATA ENTRY'!W365="","",IF($D$4="All Post",'DATA ENTRY'!W365,IF(AND($D$4='DATA ENTRY'!CK365),'DATA ENTRY'!W365,""))))</f>
        <v/>
      </c>
      <c r="O366" s="3" t="str">
        <f>IF('DATA ENTRY'!CK365="","",IF('DATA ENTRY'!X365="","",IF($D$4="All Post",'DATA ENTRY'!X365,IF(AND($D$4='DATA ENTRY'!CK365),'DATA ENTRY'!X365,""))))</f>
        <v/>
      </c>
      <c r="P366" s="3" t="str">
        <f>IF('DATA ENTRY'!CK365="","",IF('DATA ENTRY'!G365="","",IF($D$4="All Post",'DATA ENTRY'!G365,IF(AND($D$4='DATA ENTRY'!CK365),'DATA ENTRY'!G365,""))))</f>
        <v/>
      </c>
      <c r="S366">
        <f t="shared" si="83"/>
        <v>0</v>
      </c>
      <c r="T366" t="str">
        <f t="shared" si="84"/>
        <v/>
      </c>
      <c r="BZ366" t="str">
        <f t="shared" si="85"/>
        <v/>
      </c>
      <c r="CA366" t="str">
        <f t="shared" si="86"/>
        <v/>
      </c>
      <c r="CB366" s="224">
        <v>360</v>
      </c>
      <c r="CC366" s="3" t="str">
        <f>IF('DATA ENTRY'!CK365="","",IF('DATA ENTRY'!B365="","",IF(AND($CD$4='DATA ENTRY'!CK365,$CG$4='DATA ENTRY'!D365),'DATA ENTRY'!B365,"")))</f>
        <v/>
      </c>
      <c r="CD366" s="3" t="str">
        <f>IF('DATA ENTRY'!CK365="","",IF('DATA ENTRY'!C365="","",IF(AND($CD$4='DATA ENTRY'!CK365,$CG$4='DATA ENTRY'!D365),'DATA ENTRY'!C365,"")))</f>
        <v/>
      </c>
      <c r="CE366" s="4" t="str">
        <f>IF('DATA ENTRY'!CK365="","",IF('DATA ENTRY'!I365="","",IF(AND($CD$4='DATA ENTRY'!CK365,$CG$4='DATA ENTRY'!D365),'DATA ENTRY'!I365,"")))</f>
        <v/>
      </c>
      <c r="CF366" s="4" t="str">
        <f>IF('DATA ENTRY'!CK365="","",IF('DATA ENTRY'!CK365="","",IF(AND($CD$4='DATA ENTRY'!CK365,$CG$4='DATA ENTRY'!D365),'DATA ENTRY'!CK365,"")))</f>
        <v/>
      </c>
      <c r="CG366" s="3" t="str">
        <f>IF('DATA ENTRY'!CK365="","",IF('DATA ENTRY'!N365="","",IF(AND($CD$4='DATA ENTRY'!CK365,$CG$4='DATA ENTRY'!D365),'DATA ENTRY'!N365,"")))</f>
        <v/>
      </c>
      <c r="CH366" s="107" t="str">
        <f>IF('DATA ENTRY'!CK365="","",IF('DATA ENTRY'!O365="","",IF(AND($CD$4='DATA ENTRY'!CK365,$CG$4='DATA ENTRY'!D365),'DATA ENTRY'!O365,"")))</f>
        <v/>
      </c>
      <c r="CI366" s="3" t="str">
        <f>IF('DATA ENTRY'!CK365="","",IF('DATA ENTRY'!P365="","",IF(AND($CD$4='DATA ENTRY'!CK365,$CG$4='DATA ENTRY'!D365),'DATA ENTRY'!P365,"")))</f>
        <v/>
      </c>
      <c r="CJ366" s="107" t="str">
        <f>IF('DATA ENTRY'!CK365="","",IF('DATA ENTRY'!Q365="","",IF(AND($CD$4='DATA ENTRY'!CK365,$CG$4='DATA ENTRY'!D365),'DATA ENTRY'!Q365,"")))</f>
        <v/>
      </c>
      <c r="CK366" s="3" t="str">
        <f>IF('DATA ENTRY'!CK365="","",IF('DATA ENTRY'!R365="","",IF(AND($CD$4='DATA ENTRY'!CK365,$CG$4='DATA ENTRY'!D365),'DATA ENTRY'!R365,"")))</f>
        <v/>
      </c>
      <c r="CL366" s="3" t="str">
        <f>IF('DATA ENTRY'!CK365="","",IF('DATA ENTRY'!S365="","",IF(AND($CD$4='DATA ENTRY'!CK365,$CG$4='DATA ENTRY'!D365),'DATA ENTRY'!S365,"")))</f>
        <v/>
      </c>
      <c r="CM366" s="3" t="str">
        <f>IF('DATA ENTRY'!CK365="","",IF('DATA ENTRY'!E365="","",IF(AND($CD$4='DATA ENTRY'!CK365,$CG$4='DATA ENTRY'!D365),'DATA ENTRY'!E365,"")))</f>
        <v/>
      </c>
      <c r="CN366" s="3" t="str">
        <f>IF('DATA ENTRY'!CK365="","",IF('DATA ENTRY'!W365="","",IF(AND($CD$4='DATA ENTRY'!CK365,$CG$4='DATA ENTRY'!D365),'DATA ENTRY'!W365,"")))</f>
        <v/>
      </c>
      <c r="CO366" s="3" t="str">
        <f>IF('DATA ENTRY'!CK365="","",IF('DATA ENTRY'!X365="","",IF(AND($CD$4='DATA ENTRY'!CK365,$CG$4='DATA ENTRY'!D365),'DATA ENTRY'!X365,"")))</f>
        <v/>
      </c>
      <c r="CP366" s="108" t="str">
        <f t="shared" si="87"/>
        <v/>
      </c>
      <c r="CQ366" s="108" t="str">
        <f>IF('DATA ENTRY'!CK365="","",IF('DATA ENTRY'!G365="","",IF(AND($CD$4='DATA ENTRY'!CK365,$CG$4='DATA ENTRY'!D365),'DATA ENTRY'!G365,"")))</f>
        <v/>
      </c>
      <c r="CR366" s="230" t="str">
        <f>IF('DATA ENTRY'!CK365="","",IF('DATA ENTRY'!D365="","",IF(AND($CD$4='DATA ENTRY'!CK365,$CG$4='DATA ENTRY'!D365),'DATA ENTRY'!D365,"")))</f>
        <v/>
      </c>
      <c r="CS366">
        <f t="shared" si="88"/>
        <v>0</v>
      </c>
      <c r="CT366">
        <f t="shared" si="89"/>
        <v>0</v>
      </c>
      <c r="CV366" s="139"/>
      <c r="CX366">
        <f t="shared" si="90"/>
        <v>0</v>
      </c>
      <c r="DB366" t="str">
        <f t="shared" si="97"/>
        <v/>
      </c>
      <c r="DC366" t="str">
        <f t="shared" si="98"/>
        <v/>
      </c>
      <c r="DD366" s="224">
        <v>360</v>
      </c>
      <c r="DE366" s="3" t="str">
        <f>IF('DATA ENTRY'!CK365="","",IF('DATA ENTRY'!B365="","",IF(AND($DF$4='DATA ENTRY'!D365),'DATA ENTRY'!B365,"")))</f>
        <v/>
      </c>
      <c r="DF366" s="3" t="str">
        <f>IF('DATA ENTRY'!CK365="","",IF('DATA ENTRY'!C365="","",IF(AND($DF$4='DATA ENTRY'!D365),'DATA ENTRY'!C365,"")))</f>
        <v/>
      </c>
      <c r="DG366" s="4" t="str">
        <f>IF('DATA ENTRY'!CK365="","",IF('DATA ENTRY'!I365="","",IF(AND($DF$4='DATA ENTRY'!D365),'DATA ENTRY'!I365,"")))</f>
        <v/>
      </c>
      <c r="DH366" s="4" t="str">
        <f>IF('DATA ENTRY'!CK365="","",IF('DATA ENTRY'!CK365="","",IF(AND($DF$4='DATA ENTRY'!D365),'DATA ENTRY'!CK365,"")))</f>
        <v/>
      </c>
      <c r="DI366" s="3" t="str">
        <f>IF('DATA ENTRY'!CK365="","",IF('DATA ENTRY'!N365="","",IF(AND($DF$4='DATA ENTRY'!D365),'DATA ENTRY'!N365,"")))</f>
        <v/>
      </c>
      <c r="DJ366" s="107" t="str">
        <f>IF('DATA ENTRY'!CK365="","",IF('DATA ENTRY'!O365="","",IF(AND($DF$4='DATA ENTRY'!D365),'DATA ENTRY'!O365,"")))</f>
        <v/>
      </c>
      <c r="DK366" s="3" t="str">
        <f>IF('DATA ENTRY'!CK365="","",IF('DATA ENTRY'!P365="","",IF(AND($DF$4='DATA ENTRY'!D365),'DATA ENTRY'!P365,"")))</f>
        <v/>
      </c>
      <c r="DL366" s="107" t="str">
        <f>IF('DATA ENTRY'!CK365="","",IF('DATA ENTRY'!Q365="","",IF(AND($DF$4='DATA ENTRY'!D365),'DATA ENTRY'!Q365,"")))</f>
        <v/>
      </c>
      <c r="DM366" s="3" t="str">
        <f>IF('DATA ENTRY'!CK365="","",IF('DATA ENTRY'!R365="","",IF(AND($DF$4='DATA ENTRY'!D365),'DATA ENTRY'!R365,"")))</f>
        <v/>
      </c>
      <c r="DN366" s="107" t="str">
        <f>IF('DATA ENTRY'!CK365="","",IF('DATA ENTRY'!S365="","",IF(AND($DF$4='DATA ENTRY'!D365),'DATA ENTRY'!S365,"")))</f>
        <v/>
      </c>
      <c r="DO366" s="3" t="str">
        <f>IF('DATA ENTRY'!CK365="","",IF('DATA ENTRY'!E365="","",IF(AND($DF$4='DATA ENTRY'!D365),'DATA ENTRY'!E365,"")))</f>
        <v/>
      </c>
      <c r="DP366" s="3" t="str">
        <f>IF('DATA ENTRY'!CK365="","",IF('DATA ENTRY'!D365="","",IF(AND($DF$4='DATA ENTRY'!D365),'DATA ENTRY'!D365,"")))</f>
        <v/>
      </c>
      <c r="DQ366" s="3" t="str">
        <f>IF('DATA ENTRY'!CK365="","",IF('DATA ENTRY'!W365="","",IF(AND($DF$4='DATA ENTRY'!D365),'DATA ENTRY'!W365,"")))</f>
        <v/>
      </c>
      <c r="DR366" s="3" t="str">
        <f>IF('DATA ENTRY'!CK365="","",IF('DATA ENTRY'!X365="","",IF(AND($DF$4='DATA ENTRY'!D365),'DATA ENTRY'!X365,"")))</f>
        <v/>
      </c>
      <c r="DS366" s="108" t="str">
        <f t="shared" si="91"/>
        <v/>
      </c>
      <c r="DT366" s="108" t="str">
        <f>IF('DATA ENTRY'!CK365="","",IF('DATA ENTRY'!D365="","",IF(AND($DF$4='DATA ENTRY'!D365),'DATA ENTRY'!G365,"")))</f>
        <v/>
      </c>
      <c r="DY366">
        <f t="shared" si="92"/>
        <v>0</v>
      </c>
      <c r="EB366" t="str">
        <f t="shared" si="93"/>
        <v/>
      </c>
      <c r="EC366" t="str">
        <f t="shared" si="94"/>
        <v/>
      </c>
      <c r="ED366" s="224">
        <v>360</v>
      </c>
      <c r="EE366" s="3" t="str">
        <f>IF('DATA ENTRY'!CK365="","",IF('DATA ENTRY'!B365="","",IF(AND($EF$4='DATA ENTRY'!G365,$EH$4='DATA ENTRY'!F365),'DATA ENTRY'!B365,"")))</f>
        <v/>
      </c>
      <c r="EF366" s="3" t="str">
        <f>IF('DATA ENTRY'!CK365="","",IF('DATA ENTRY'!C365="","",IF(AND($EF$4='DATA ENTRY'!G365,$EH$4='DATA ENTRY'!F365),'DATA ENTRY'!C365,"")))</f>
        <v/>
      </c>
      <c r="EG366" s="4" t="str">
        <f>IF('DATA ENTRY'!CK365="","",IF('DATA ENTRY'!I365="","",IF(AND($EF$4='DATA ENTRY'!G365,$EH$4='DATA ENTRY'!F365),'DATA ENTRY'!I365,"")))</f>
        <v/>
      </c>
      <c r="EH366" s="4" t="str">
        <f>IF('DATA ENTRY'!CK365="","",IF('DATA ENTRY'!CK365="","",IF(AND($EF$4='DATA ENTRY'!G365,$EH$4='DATA ENTRY'!F365),'DATA ENTRY'!CK365,"")))</f>
        <v/>
      </c>
      <c r="EI366" s="3" t="str">
        <f>IF('DATA ENTRY'!CK365="","",IF('DATA ENTRY'!N365="","",IF(AND($EF$4='DATA ENTRY'!G365,$EH$4='DATA ENTRY'!F365),'DATA ENTRY'!N365,"")))</f>
        <v/>
      </c>
      <c r="EJ366" s="107" t="str">
        <f>IF('DATA ENTRY'!CK365="","",IF('DATA ENTRY'!O365="","",IF(AND($EF$4='DATA ENTRY'!G365,$EH$4='DATA ENTRY'!F365),'DATA ENTRY'!O365,"")))</f>
        <v/>
      </c>
      <c r="EK366" s="3" t="str">
        <f>IF('DATA ENTRY'!CK365="","",IF('DATA ENTRY'!P365="","",IF(AND($EF$4='DATA ENTRY'!G365,$EH$4='DATA ENTRY'!F365),'DATA ENTRY'!P365,"")))</f>
        <v/>
      </c>
      <c r="EL366" s="107" t="str">
        <f>IF('DATA ENTRY'!CK365="","",IF('DATA ENTRY'!Q365="","",IF(AND($EF$4='DATA ENTRY'!G365,$EH$4='DATA ENTRY'!F365),'DATA ENTRY'!Q365,"")))</f>
        <v/>
      </c>
      <c r="EM366" s="3" t="str">
        <f>IF('DATA ENTRY'!CK365="","",IF('DATA ENTRY'!R365="","",IF(AND($EF$4='DATA ENTRY'!G365,$EH$4='DATA ENTRY'!F365),'DATA ENTRY'!R365,"")))</f>
        <v/>
      </c>
      <c r="EN366" s="107" t="str">
        <f>IF('DATA ENTRY'!CK365="","",IF('DATA ENTRY'!S365="","",IF(AND($EF$4='DATA ENTRY'!G365,$EH$4='DATA ENTRY'!F365),'DATA ENTRY'!S365,"")))</f>
        <v/>
      </c>
      <c r="EO366" s="3" t="str">
        <f>IF('DATA ENTRY'!CK365="","",IF('DATA ENTRY'!E365="","",IF(AND($EF$4='DATA ENTRY'!G365,$EH$4='DATA ENTRY'!F365),'DATA ENTRY'!E365,"")))</f>
        <v/>
      </c>
      <c r="EP366" s="3" t="str">
        <f>IF('DATA ENTRY'!CK365="","",IF('DATA ENTRY'!D365="","",IF(AND($EF$4='DATA ENTRY'!G365,$EH$4='DATA ENTRY'!F365),'DATA ENTRY'!D365,"")))</f>
        <v/>
      </c>
      <c r="EQ366" s="3" t="str">
        <f>IF('DATA ENTRY'!CK365="","",IF('DATA ENTRY'!W365="","",IF(AND($EF$4='DATA ENTRY'!G365,$EH$4='DATA ENTRY'!F365),'DATA ENTRY'!W365,"")))</f>
        <v/>
      </c>
      <c r="ER366" s="3" t="str">
        <f>IF('DATA ENTRY'!CK365="","",IF('DATA ENTRY'!X365="","",IF(AND($EF$4='DATA ENTRY'!G365,$EH$4='DATA ENTRY'!F365),'DATA ENTRY'!X365,"")))</f>
        <v/>
      </c>
      <c r="ES366" s="108" t="str">
        <f t="shared" si="95"/>
        <v/>
      </c>
      <c r="ET366" s="108" t="str">
        <f>IF('DATA ENTRY'!CK365="","",IF('DATA ENTRY'!D365="","",IF(AND($EF$4='DATA ENTRY'!G365,$EH$4='DATA ENTRY'!F365),'DATA ENTRY'!G365,"")))</f>
        <v/>
      </c>
      <c r="EY366">
        <f t="shared" si="96"/>
        <v>0</v>
      </c>
    </row>
    <row r="367" spans="1:155">
      <c r="A367" t="str">
        <f>IF(S367=0,"",1+(MAX($A$7:A366)))</f>
        <v/>
      </c>
      <c r="B367" s="224">
        <v>361</v>
      </c>
      <c r="C367" s="3" t="str">
        <f>IF('DATA ENTRY'!CK366="","",IF('DATA ENTRY'!B366="","",IF($D$4="All Post",'DATA ENTRY'!B366,IF(AND($D$4='DATA ENTRY'!CK366),'DATA ENTRY'!B366,""))))</f>
        <v/>
      </c>
      <c r="D367" s="3" t="str">
        <f>IF('DATA ENTRY'!CK366="","",IF('DATA ENTRY'!C366="","",IF($D$4="All Post",'DATA ENTRY'!C366,IF(AND($D$4='DATA ENTRY'!CK366),'DATA ENTRY'!C366,""))))</f>
        <v/>
      </c>
      <c r="E367" s="4" t="str">
        <f>IF('DATA ENTRY'!CK366="","",IF('DATA ENTRY'!I366="","",IF($D$4="All Post",'DATA ENTRY'!I366,IF(AND($D$4='DATA ENTRY'!CK366),'DATA ENTRY'!I366,""))))</f>
        <v/>
      </c>
      <c r="F367" s="4" t="str">
        <f>IF('DATA ENTRY'!CK366="","",IF('DATA ENTRY'!CK366="","",IF($D$4="All Post",'DATA ENTRY'!CK366,IF(AND($D$4='DATA ENTRY'!CK366),'DATA ENTRY'!CK366,""))))</f>
        <v/>
      </c>
      <c r="G367" s="3" t="str">
        <f>IF('DATA ENTRY'!CK366="","",IF('DATA ENTRY'!N366="","",IF($D$4="All Post",'DATA ENTRY'!N366,IF(AND($D$4='DATA ENTRY'!CK366),'DATA ENTRY'!N366,""))))</f>
        <v/>
      </c>
      <c r="H367" s="107" t="str">
        <f>IF('DATA ENTRY'!CK366="","",IF('DATA ENTRY'!O366="","",IF($D$4="All Post",'DATA ENTRY'!O366,IF(AND($D$4='DATA ENTRY'!CK366),'DATA ENTRY'!O366,""))))</f>
        <v/>
      </c>
      <c r="I367" s="3" t="str">
        <f>IF('DATA ENTRY'!CK366="","",IF('DATA ENTRY'!P366="","",IF($D$4="All Post",'DATA ENTRY'!P366,IF(AND($D$4='DATA ENTRY'!CK366),'DATA ENTRY'!P366,""))))</f>
        <v/>
      </c>
      <c r="J367" s="107" t="str">
        <f>IF('DATA ENTRY'!CK366="","",IF('DATA ENTRY'!Q366="","",IF($D$4="All Post",'DATA ENTRY'!Q366,IF(AND($D$4='DATA ENTRY'!CK366),'DATA ENTRY'!Q366,""))))</f>
        <v/>
      </c>
      <c r="K367" s="3" t="str">
        <f>IF('DATA ENTRY'!CK366="","",IF('DATA ENTRY'!R366="","",IF($D$4="All Post",'DATA ENTRY'!R366,IF(AND($D$4='DATA ENTRY'!CK366),'DATA ENTRY'!R366,""))))</f>
        <v/>
      </c>
      <c r="L367" s="3" t="str">
        <f>IF('DATA ENTRY'!CK366="","",IF('DATA ENTRY'!S366="","",IF($D$4="All Post",'DATA ENTRY'!S366,IF(AND($D$4='DATA ENTRY'!CK366),'DATA ENTRY'!S366,""))))</f>
        <v/>
      </c>
      <c r="M367" s="3" t="str">
        <f>IF('DATA ENTRY'!CK366="","",IF('DATA ENTRY'!E366="","",IF($D$4="All Post",'DATA ENTRY'!E366,IF(AND($D$4='DATA ENTRY'!CK366),'DATA ENTRY'!E366,""))))</f>
        <v/>
      </c>
      <c r="N367" s="3" t="str">
        <f>IF('DATA ENTRY'!CK366="","",IF('DATA ENTRY'!W366="","",IF($D$4="All Post",'DATA ENTRY'!W366,IF(AND($D$4='DATA ENTRY'!CK366),'DATA ENTRY'!W366,""))))</f>
        <v/>
      </c>
      <c r="O367" s="3" t="str">
        <f>IF('DATA ENTRY'!CK366="","",IF('DATA ENTRY'!X366="","",IF($D$4="All Post",'DATA ENTRY'!X366,IF(AND($D$4='DATA ENTRY'!CK366),'DATA ENTRY'!X366,""))))</f>
        <v/>
      </c>
      <c r="P367" s="3" t="str">
        <f>IF('DATA ENTRY'!CK366="","",IF('DATA ENTRY'!G366="","",IF($D$4="All Post",'DATA ENTRY'!G366,IF(AND($D$4='DATA ENTRY'!CK366),'DATA ENTRY'!G366,""))))</f>
        <v/>
      </c>
      <c r="S367">
        <f t="shared" si="83"/>
        <v>0</v>
      </c>
      <c r="T367" t="str">
        <f t="shared" si="84"/>
        <v/>
      </c>
      <c r="BZ367" t="str">
        <f t="shared" si="85"/>
        <v/>
      </c>
      <c r="CA367" t="str">
        <f t="shared" si="86"/>
        <v/>
      </c>
      <c r="CB367" s="224">
        <v>361</v>
      </c>
      <c r="CC367" s="3" t="str">
        <f>IF('DATA ENTRY'!CK366="","",IF('DATA ENTRY'!B366="","",IF(AND($CD$4='DATA ENTRY'!CK366,$CG$4='DATA ENTRY'!D366),'DATA ENTRY'!B366,"")))</f>
        <v/>
      </c>
      <c r="CD367" s="3" t="str">
        <f>IF('DATA ENTRY'!CK366="","",IF('DATA ENTRY'!C366="","",IF(AND($CD$4='DATA ENTRY'!CK366,$CG$4='DATA ENTRY'!D366),'DATA ENTRY'!C366,"")))</f>
        <v/>
      </c>
      <c r="CE367" s="4" t="str">
        <f>IF('DATA ENTRY'!CK366="","",IF('DATA ENTRY'!I366="","",IF(AND($CD$4='DATA ENTRY'!CK366,$CG$4='DATA ENTRY'!D366),'DATA ENTRY'!I366,"")))</f>
        <v/>
      </c>
      <c r="CF367" s="4" t="str">
        <f>IF('DATA ENTRY'!CK366="","",IF('DATA ENTRY'!CK366="","",IF(AND($CD$4='DATA ENTRY'!CK366,$CG$4='DATA ENTRY'!D366),'DATA ENTRY'!CK366,"")))</f>
        <v/>
      </c>
      <c r="CG367" s="3" t="str">
        <f>IF('DATA ENTRY'!CK366="","",IF('DATA ENTRY'!N366="","",IF(AND($CD$4='DATA ENTRY'!CK366,$CG$4='DATA ENTRY'!D366),'DATA ENTRY'!N366,"")))</f>
        <v/>
      </c>
      <c r="CH367" s="107" t="str">
        <f>IF('DATA ENTRY'!CK366="","",IF('DATA ENTRY'!O366="","",IF(AND($CD$4='DATA ENTRY'!CK366,$CG$4='DATA ENTRY'!D366),'DATA ENTRY'!O366,"")))</f>
        <v/>
      </c>
      <c r="CI367" s="3" t="str">
        <f>IF('DATA ENTRY'!CK366="","",IF('DATA ENTRY'!P366="","",IF(AND($CD$4='DATA ENTRY'!CK366,$CG$4='DATA ENTRY'!D366),'DATA ENTRY'!P366,"")))</f>
        <v/>
      </c>
      <c r="CJ367" s="107" t="str">
        <f>IF('DATA ENTRY'!CK366="","",IF('DATA ENTRY'!Q366="","",IF(AND($CD$4='DATA ENTRY'!CK366,$CG$4='DATA ENTRY'!D366),'DATA ENTRY'!Q366,"")))</f>
        <v/>
      </c>
      <c r="CK367" s="3" t="str">
        <f>IF('DATA ENTRY'!CK366="","",IF('DATA ENTRY'!R366="","",IF(AND($CD$4='DATA ENTRY'!CK366,$CG$4='DATA ENTRY'!D366),'DATA ENTRY'!R366,"")))</f>
        <v/>
      </c>
      <c r="CL367" s="3" t="str">
        <f>IF('DATA ENTRY'!CK366="","",IF('DATA ENTRY'!S366="","",IF(AND($CD$4='DATA ENTRY'!CK366,$CG$4='DATA ENTRY'!D366),'DATA ENTRY'!S366,"")))</f>
        <v/>
      </c>
      <c r="CM367" s="3" t="str">
        <f>IF('DATA ENTRY'!CK366="","",IF('DATA ENTRY'!E366="","",IF(AND($CD$4='DATA ENTRY'!CK366,$CG$4='DATA ENTRY'!D366),'DATA ENTRY'!E366,"")))</f>
        <v/>
      </c>
      <c r="CN367" s="3" t="str">
        <f>IF('DATA ENTRY'!CK366="","",IF('DATA ENTRY'!W366="","",IF(AND($CD$4='DATA ENTRY'!CK366,$CG$4='DATA ENTRY'!D366),'DATA ENTRY'!W366,"")))</f>
        <v/>
      </c>
      <c r="CO367" s="3" t="str">
        <f>IF('DATA ENTRY'!CK366="","",IF('DATA ENTRY'!X366="","",IF(AND($CD$4='DATA ENTRY'!CK366,$CG$4='DATA ENTRY'!D366),'DATA ENTRY'!X366,"")))</f>
        <v/>
      </c>
      <c r="CP367" s="108" t="str">
        <f t="shared" si="87"/>
        <v/>
      </c>
      <c r="CQ367" s="108" t="str">
        <f>IF('DATA ENTRY'!CK366="","",IF('DATA ENTRY'!G366="","",IF(AND($CD$4='DATA ENTRY'!CK366,$CG$4='DATA ENTRY'!D366),'DATA ENTRY'!G366,"")))</f>
        <v/>
      </c>
      <c r="CR367" s="230" t="str">
        <f>IF('DATA ENTRY'!CK366="","",IF('DATA ENTRY'!D366="","",IF(AND($CD$4='DATA ENTRY'!CK366,$CG$4='DATA ENTRY'!D366),'DATA ENTRY'!D366,"")))</f>
        <v/>
      </c>
      <c r="CS367">
        <f t="shared" si="88"/>
        <v>0</v>
      </c>
      <c r="CT367">
        <f t="shared" si="89"/>
        <v>0</v>
      </c>
      <c r="CV367" s="139"/>
      <c r="CX367">
        <f t="shared" si="90"/>
        <v>0</v>
      </c>
      <c r="DB367" t="str">
        <f t="shared" si="97"/>
        <v/>
      </c>
      <c r="DC367" t="str">
        <f t="shared" si="98"/>
        <v/>
      </c>
      <c r="DD367" s="224">
        <v>361</v>
      </c>
      <c r="DE367" s="3" t="str">
        <f>IF('DATA ENTRY'!CK366="","",IF('DATA ENTRY'!B366="","",IF(AND($DF$4='DATA ENTRY'!D366),'DATA ENTRY'!B366,"")))</f>
        <v/>
      </c>
      <c r="DF367" s="3" t="str">
        <f>IF('DATA ENTRY'!CK366="","",IF('DATA ENTRY'!C366="","",IF(AND($DF$4='DATA ENTRY'!D366),'DATA ENTRY'!C366,"")))</f>
        <v/>
      </c>
      <c r="DG367" s="4" t="str">
        <f>IF('DATA ENTRY'!CK366="","",IF('DATA ENTRY'!I366="","",IF(AND($DF$4='DATA ENTRY'!D366),'DATA ENTRY'!I366,"")))</f>
        <v/>
      </c>
      <c r="DH367" s="4" t="str">
        <f>IF('DATA ENTRY'!CK366="","",IF('DATA ENTRY'!CK366="","",IF(AND($DF$4='DATA ENTRY'!D366),'DATA ENTRY'!CK366,"")))</f>
        <v/>
      </c>
      <c r="DI367" s="3" t="str">
        <f>IF('DATA ENTRY'!CK366="","",IF('DATA ENTRY'!N366="","",IF(AND($DF$4='DATA ENTRY'!D366),'DATA ENTRY'!N366,"")))</f>
        <v/>
      </c>
      <c r="DJ367" s="107" t="str">
        <f>IF('DATA ENTRY'!CK366="","",IF('DATA ENTRY'!O366="","",IF(AND($DF$4='DATA ENTRY'!D366),'DATA ENTRY'!O366,"")))</f>
        <v/>
      </c>
      <c r="DK367" s="3" t="str">
        <f>IF('DATA ENTRY'!CK366="","",IF('DATA ENTRY'!P366="","",IF(AND($DF$4='DATA ENTRY'!D366),'DATA ENTRY'!P366,"")))</f>
        <v/>
      </c>
      <c r="DL367" s="107" t="str">
        <f>IF('DATA ENTRY'!CK366="","",IF('DATA ENTRY'!Q366="","",IF(AND($DF$4='DATA ENTRY'!D366),'DATA ENTRY'!Q366,"")))</f>
        <v/>
      </c>
      <c r="DM367" s="3" t="str">
        <f>IF('DATA ENTRY'!CK366="","",IF('DATA ENTRY'!R366="","",IF(AND($DF$4='DATA ENTRY'!D366),'DATA ENTRY'!R366,"")))</f>
        <v/>
      </c>
      <c r="DN367" s="107" t="str">
        <f>IF('DATA ENTRY'!CK366="","",IF('DATA ENTRY'!S366="","",IF(AND($DF$4='DATA ENTRY'!D366),'DATA ENTRY'!S366,"")))</f>
        <v/>
      </c>
      <c r="DO367" s="3" t="str">
        <f>IF('DATA ENTRY'!CK366="","",IF('DATA ENTRY'!E366="","",IF(AND($DF$4='DATA ENTRY'!D366),'DATA ENTRY'!E366,"")))</f>
        <v/>
      </c>
      <c r="DP367" s="3" t="str">
        <f>IF('DATA ENTRY'!CK366="","",IF('DATA ENTRY'!D366="","",IF(AND($DF$4='DATA ENTRY'!D366),'DATA ENTRY'!D366,"")))</f>
        <v/>
      </c>
      <c r="DQ367" s="3" t="str">
        <f>IF('DATA ENTRY'!CK366="","",IF('DATA ENTRY'!W366="","",IF(AND($DF$4='DATA ENTRY'!D366),'DATA ENTRY'!W366,"")))</f>
        <v/>
      </c>
      <c r="DR367" s="3" t="str">
        <f>IF('DATA ENTRY'!CK366="","",IF('DATA ENTRY'!X366="","",IF(AND($DF$4='DATA ENTRY'!D366),'DATA ENTRY'!X366,"")))</f>
        <v/>
      </c>
      <c r="DS367" s="108" t="str">
        <f t="shared" si="91"/>
        <v/>
      </c>
      <c r="DT367" s="108" t="str">
        <f>IF('DATA ENTRY'!CK366="","",IF('DATA ENTRY'!D366="","",IF(AND($DF$4='DATA ENTRY'!D366),'DATA ENTRY'!G366,"")))</f>
        <v/>
      </c>
      <c r="DY367">
        <f t="shared" si="92"/>
        <v>0</v>
      </c>
      <c r="EB367" t="str">
        <f t="shared" si="93"/>
        <v/>
      </c>
      <c r="EC367" t="str">
        <f t="shared" si="94"/>
        <v/>
      </c>
      <c r="ED367" s="224">
        <v>361</v>
      </c>
      <c r="EE367" s="3" t="str">
        <f>IF('DATA ENTRY'!CK366="","",IF('DATA ENTRY'!B366="","",IF(AND($EF$4='DATA ENTRY'!G366,$EH$4='DATA ENTRY'!F366),'DATA ENTRY'!B366,"")))</f>
        <v/>
      </c>
      <c r="EF367" s="3" t="str">
        <f>IF('DATA ENTRY'!CK366="","",IF('DATA ENTRY'!C366="","",IF(AND($EF$4='DATA ENTRY'!G366,$EH$4='DATA ENTRY'!F366),'DATA ENTRY'!C366,"")))</f>
        <v/>
      </c>
      <c r="EG367" s="4" t="str">
        <f>IF('DATA ENTRY'!CK366="","",IF('DATA ENTRY'!I366="","",IF(AND($EF$4='DATA ENTRY'!G366,$EH$4='DATA ENTRY'!F366),'DATA ENTRY'!I366,"")))</f>
        <v/>
      </c>
      <c r="EH367" s="4" t="str">
        <f>IF('DATA ENTRY'!CK366="","",IF('DATA ENTRY'!CK366="","",IF(AND($EF$4='DATA ENTRY'!G366,$EH$4='DATA ENTRY'!F366),'DATA ENTRY'!CK366,"")))</f>
        <v/>
      </c>
      <c r="EI367" s="3" t="str">
        <f>IF('DATA ENTRY'!CK366="","",IF('DATA ENTRY'!N366="","",IF(AND($EF$4='DATA ENTRY'!G366,$EH$4='DATA ENTRY'!F366),'DATA ENTRY'!N366,"")))</f>
        <v/>
      </c>
      <c r="EJ367" s="107" t="str">
        <f>IF('DATA ENTRY'!CK366="","",IF('DATA ENTRY'!O366="","",IF(AND($EF$4='DATA ENTRY'!G366,$EH$4='DATA ENTRY'!F366),'DATA ENTRY'!O366,"")))</f>
        <v/>
      </c>
      <c r="EK367" s="3" t="str">
        <f>IF('DATA ENTRY'!CK366="","",IF('DATA ENTRY'!P366="","",IF(AND($EF$4='DATA ENTRY'!G366,$EH$4='DATA ENTRY'!F366),'DATA ENTRY'!P366,"")))</f>
        <v/>
      </c>
      <c r="EL367" s="107" t="str">
        <f>IF('DATA ENTRY'!CK366="","",IF('DATA ENTRY'!Q366="","",IF(AND($EF$4='DATA ENTRY'!G366,$EH$4='DATA ENTRY'!F366),'DATA ENTRY'!Q366,"")))</f>
        <v/>
      </c>
      <c r="EM367" s="3" t="str">
        <f>IF('DATA ENTRY'!CK366="","",IF('DATA ENTRY'!R366="","",IF(AND($EF$4='DATA ENTRY'!G366,$EH$4='DATA ENTRY'!F366),'DATA ENTRY'!R366,"")))</f>
        <v/>
      </c>
      <c r="EN367" s="107" t="str">
        <f>IF('DATA ENTRY'!CK366="","",IF('DATA ENTRY'!S366="","",IF(AND($EF$4='DATA ENTRY'!G366,$EH$4='DATA ENTRY'!F366),'DATA ENTRY'!S366,"")))</f>
        <v/>
      </c>
      <c r="EO367" s="3" t="str">
        <f>IF('DATA ENTRY'!CK366="","",IF('DATA ENTRY'!E366="","",IF(AND($EF$4='DATA ENTRY'!G366,$EH$4='DATA ENTRY'!F366),'DATA ENTRY'!E366,"")))</f>
        <v/>
      </c>
      <c r="EP367" s="3" t="str">
        <f>IF('DATA ENTRY'!CK366="","",IF('DATA ENTRY'!D366="","",IF(AND($EF$4='DATA ENTRY'!G366,$EH$4='DATA ENTRY'!F366),'DATA ENTRY'!D366,"")))</f>
        <v/>
      </c>
      <c r="EQ367" s="3" t="str">
        <f>IF('DATA ENTRY'!CK366="","",IF('DATA ENTRY'!W366="","",IF(AND($EF$4='DATA ENTRY'!G366,$EH$4='DATA ENTRY'!F366),'DATA ENTRY'!W366,"")))</f>
        <v/>
      </c>
      <c r="ER367" s="3" t="str">
        <f>IF('DATA ENTRY'!CK366="","",IF('DATA ENTRY'!X366="","",IF(AND($EF$4='DATA ENTRY'!G366,$EH$4='DATA ENTRY'!F366),'DATA ENTRY'!X366,"")))</f>
        <v/>
      </c>
      <c r="ES367" s="108" t="str">
        <f t="shared" si="95"/>
        <v/>
      </c>
      <c r="ET367" s="108" t="str">
        <f>IF('DATA ENTRY'!CK366="","",IF('DATA ENTRY'!D366="","",IF(AND($EF$4='DATA ENTRY'!G366,$EH$4='DATA ENTRY'!F366),'DATA ENTRY'!G366,"")))</f>
        <v/>
      </c>
      <c r="EY367">
        <f t="shared" si="96"/>
        <v>0</v>
      </c>
    </row>
    <row r="368" spans="1:155">
      <c r="A368" t="str">
        <f>IF(S368=0,"",1+(MAX($A$7:A367)))</f>
        <v/>
      </c>
      <c r="B368" s="224">
        <v>362</v>
      </c>
      <c r="C368" s="3" t="str">
        <f>IF('DATA ENTRY'!CK367="","",IF('DATA ENTRY'!B367="","",IF($D$4="All Post",'DATA ENTRY'!B367,IF(AND($D$4='DATA ENTRY'!CK367),'DATA ENTRY'!B367,""))))</f>
        <v/>
      </c>
      <c r="D368" s="3" t="str">
        <f>IF('DATA ENTRY'!CK367="","",IF('DATA ENTRY'!C367="","",IF($D$4="All Post",'DATA ENTRY'!C367,IF(AND($D$4='DATA ENTRY'!CK367),'DATA ENTRY'!C367,""))))</f>
        <v/>
      </c>
      <c r="E368" s="4" t="str">
        <f>IF('DATA ENTRY'!CK367="","",IF('DATA ENTRY'!I367="","",IF($D$4="All Post",'DATA ENTRY'!I367,IF(AND($D$4='DATA ENTRY'!CK367),'DATA ENTRY'!I367,""))))</f>
        <v/>
      </c>
      <c r="F368" s="4" t="str">
        <f>IF('DATA ENTRY'!CK367="","",IF('DATA ENTRY'!CK367="","",IF($D$4="All Post",'DATA ENTRY'!CK367,IF(AND($D$4='DATA ENTRY'!CK367),'DATA ENTRY'!CK367,""))))</f>
        <v/>
      </c>
      <c r="G368" s="3" t="str">
        <f>IF('DATA ENTRY'!CK367="","",IF('DATA ENTRY'!N367="","",IF($D$4="All Post",'DATA ENTRY'!N367,IF(AND($D$4='DATA ENTRY'!CK367),'DATA ENTRY'!N367,""))))</f>
        <v/>
      </c>
      <c r="H368" s="107" t="str">
        <f>IF('DATA ENTRY'!CK367="","",IF('DATA ENTRY'!O367="","",IF($D$4="All Post",'DATA ENTRY'!O367,IF(AND($D$4='DATA ENTRY'!CK367),'DATA ENTRY'!O367,""))))</f>
        <v/>
      </c>
      <c r="I368" s="3" t="str">
        <f>IF('DATA ENTRY'!CK367="","",IF('DATA ENTRY'!P367="","",IF($D$4="All Post",'DATA ENTRY'!P367,IF(AND($D$4='DATA ENTRY'!CK367),'DATA ENTRY'!P367,""))))</f>
        <v/>
      </c>
      <c r="J368" s="107" t="str">
        <f>IF('DATA ENTRY'!CK367="","",IF('DATA ENTRY'!Q367="","",IF($D$4="All Post",'DATA ENTRY'!Q367,IF(AND($D$4='DATA ENTRY'!CK367),'DATA ENTRY'!Q367,""))))</f>
        <v/>
      </c>
      <c r="K368" s="3" t="str">
        <f>IF('DATA ENTRY'!CK367="","",IF('DATA ENTRY'!R367="","",IF($D$4="All Post",'DATA ENTRY'!R367,IF(AND($D$4='DATA ENTRY'!CK367),'DATA ENTRY'!R367,""))))</f>
        <v/>
      </c>
      <c r="L368" s="3" t="str">
        <f>IF('DATA ENTRY'!CK367="","",IF('DATA ENTRY'!S367="","",IF($D$4="All Post",'DATA ENTRY'!S367,IF(AND($D$4='DATA ENTRY'!CK367),'DATA ENTRY'!S367,""))))</f>
        <v/>
      </c>
      <c r="M368" s="3" t="str">
        <f>IF('DATA ENTRY'!CK367="","",IF('DATA ENTRY'!E367="","",IF($D$4="All Post",'DATA ENTRY'!E367,IF(AND($D$4='DATA ENTRY'!CK367),'DATA ENTRY'!E367,""))))</f>
        <v/>
      </c>
      <c r="N368" s="3" t="str">
        <f>IF('DATA ENTRY'!CK367="","",IF('DATA ENTRY'!W367="","",IF($D$4="All Post",'DATA ENTRY'!W367,IF(AND($D$4='DATA ENTRY'!CK367),'DATA ENTRY'!W367,""))))</f>
        <v/>
      </c>
      <c r="O368" s="3" t="str">
        <f>IF('DATA ENTRY'!CK367="","",IF('DATA ENTRY'!X367="","",IF($D$4="All Post",'DATA ENTRY'!X367,IF(AND($D$4='DATA ENTRY'!CK367),'DATA ENTRY'!X367,""))))</f>
        <v/>
      </c>
      <c r="P368" s="3" t="str">
        <f>IF('DATA ENTRY'!CK367="","",IF('DATA ENTRY'!G367="","",IF($D$4="All Post",'DATA ENTRY'!G367,IF(AND($D$4='DATA ENTRY'!CK367),'DATA ENTRY'!G367,""))))</f>
        <v/>
      </c>
      <c r="S368">
        <f t="shared" si="83"/>
        <v>0</v>
      </c>
      <c r="T368" t="str">
        <f t="shared" si="84"/>
        <v/>
      </c>
      <c r="BZ368" t="str">
        <f t="shared" si="85"/>
        <v/>
      </c>
      <c r="CA368" t="str">
        <f t="shared" si="86"/>
        <v/>
      </c>
      <c r="CB368" s="224">
        <v>362</v>
      </c>
      <c r="CC368" s="3" t="str">
        <f>IF('DATA ENTRY'!CK367="","",IF('DATA ENTRY'!B367="","",IF(AND($CD$4='DATA ENTRY'!CK367,$CG$4='DATA ENTRY'!D367),'DATA ENTRY'!B367,"")))</f>
        <v/>
      </c>
      <c r="CD368" s="3" t="str">
        <f>IF('DATA ENTRY'!CK367="","",IF('DATA ENTRY'!C367="","",IF(AND($CD$4='DATA ENTRY'!CK367,$CG$4='DATA ENTRY'!D367),'DATA ENTRY'!C367,"")))</f>
        <v/>
      </c>
      <c r="CE368" s="4" t="str">
        <f>IF('DATA ENTRY'!CK367="","",IF('DATA ENTRY'!I367="","",IF(AND($CD$4='DATA ENTRY'!CK367,$CG$4='DATA ENTRY'!D367),'DATA ENTRY'!I367,"")))</f>
        <v/>
      </c>
      <c r="CF368" s="4" t="str">
        <f>IF('DATA ENTRY'!CK367="","",IF('DATA ENTRY'!CK367="","",IF(AND($CD$4='DATA ENTRY'!CK367,$CG$4='DATA ENTRY'!D367),'DATA ENTRY'!CK367,"")))</f>
        <v/>
      </c>
      <c r="CG368" s="3" t="str">
        <f>IF('DATA ENTRY'!CK367="","",IF('DATA ENTRY'!N367="","",IF(AND($CD$4='DATA ENTRY'!CK367,$CG$4='DATA ENTRY'!D367),'DATA ENTRY'!N367,"")))</f>
        <v/>
      </c>
      <c r="CH368" s="107" t="str">
        <f>IF('DATA ENTRY'!CK367="","",IF('DATA ENTRY'!O367="","",IF(AND($CD$4='DATA ENTRY'!CK367,$CG$4='DATA ENTRY'!D367),'DATA ENTRY'!O367,"")))</f>
        <v/>
      </c>
      <c r="CI368" s="3" t="str">
        <f>IF('DATA ENTRY'!CK367="","",IF('DATA ENTRY'!P367="","",IF(AND($CD$4='DATA ENTRY'!CK367,$CG$4='DATA ENTRY'!D367),'DATA ENTRY'!P367,"")))</f>
        <v/>
      </c>
      <c r="CJ368" s="107" t="str">
        <f>IF('DATA ENTRY'!CK367="","",IF('DATA ENTRY'!Q367="","",IF(AND($CD$4='DATA ENTRY'!CK367,$CG$4='DATA ENTRY'!D367),'DATA ENTRY'!Q367,"")))</f>
        <v/>
      </c>
      <c r="CK368" s="3" t="str">
        <f>IF('DATA ENTRY'!CK367="","",IF('DATA ENTRY'!R367="","",IF(AND($CD$4='DATA ENTRY'!CK367,$CG$4='DATA ENTRY'!D367),'DATA ENTRY'!R367,"")))</f>
        <v/>
      </c>
      <c r="CL368" s="3" t="str">
        <f>IF('DATA ENTRY'!CK367="","",IF('DATA ENTRY'!S367="","",IF(AND($CD$4='DATA ENTRY'!CK367,$CG$4='DATA ENTRY'!D367),'DATA ENTRY'!S367,"")))</f>
        <v/>
      </c>
      <c r="CM368" s="3" t="str">
        <f>IF('DATA ENTRY'!CK367="","",IF('DATA ENTRY'!E367="","",IF(AND($CD$4='DATA ENTRY'!CK367,$CG$4='DATA ENTRY'!D367),'DATA ENTRY'!E367,"")))</f>
        <v/>
      </c>
      <c r="CN368" s="3" t="str">
        <f>IF('DATA ENTRY'!CK367="","",IF('DATA ENTRY'!W367="","",IF(AND($CD$4='DATA ENTRY'!CK367,$CG$4='DATA ENTRY'!D367),'DATA ENTRY'!W367,"")))</f>
        <v/>
      </c>
      <c r="CO368" s="3" t="str">
        <f>IF('DATA ENTRY'!CK367="","",IF('DATA ENTRY'!X367="","",IF(AND($CD$4='DATA ENTRY'!CK367,$CG$4='DATA ENTRY'!D367),'DATA ENTRY'!X367,"")))</f>
        <v/>
      </c>
      <c r="CP368" s="108" t="str">
        <f t="shared" si="87"/>
        <v/>
      </c>
      <c r="CQ368" s="108" t="str">
        <f>IF('DATA ENTRY'!CK367="","",IF('DATA ENTRY'!G367="","",IF(AND($CD$4='DATA ENTRY'!CK367,$CG$4='DATA ENTRY'!D367),'DATA ENTRY'!G367,"")))</f>
        <v/>
      </c>
      <c r="CR368" s="230" t="str">
        <f>IF('DATA ENTRY'!CK367="","",IF('DATA ENTRY'!D367="","",IF(AND($CD$4='DATA ENTRY'!CK367,$CG$4='DATA ENTRY'!D367),'DATA ENTRY'!D367,"")))</f>
        <v/>
      </c>
      <c r="CS368">
        <f t="shared" si="88"/>
        <v>0</v>
      </c>
      <c r="CT368">
        <f t="shared" si="89"/>
        <v>0</v>
      </c>
      <c r="CV368" s="139"/>
      <c r="CX368">
        <f t="shared" si="90"/>
        <v>0</v>
      </c>
      <c r="DB368" t="str">
        <f t="shared" si="97"/>
        <v/>
      </c>
      <c r="DC368" t="str">
        <f t="shared" si="98"/>
        <v/>
      </c>
      <c r="DD368" s="224">
        <v>362</v>
      </c>
      <c r="DE368" s="3" t="str">
        <f>IF('DATA ENTRY'!CK367="","",IF('DATA ENTRY'!B367="","",IF(AND($DF$4='DATA ENTRY'!D367),'DATA ENTRY'!B367,"")))</f>
        <v/>
      </c>
      <c r="DF368" s="3" t="str">
        <f>IF('DATA ENTRY'!CK367="","",IF('DATA ENTRY'!C367="","",IF(AND($DF$4='DATA ENTRY'!D367),'DATA ENTRY'!C367,"")))</f>
        <v/>
      </c>
      <c r="DG368" s="4" t="str">
        <f>IF('DATA ENTRY'!CK367="","",IF('DATA ENTRY'!I367="","",IF(AND($DF$4='DATA ENTRY'!D367),'DATA ENTRY'!I367,"")))</f>
        <v/>
      </c>
      <c r="DH368" s="4" t="str">
        <f>IF('DATA ENTRY'!CK367="","",IF('DATA ENTRY'!CK367="","",IF(AND($DF$4='DATA ENTRY'!D367),'DATA ENTRY'!CK367,"")))</f>
        <v/>
      </c>
      <c r="DI368" s="3" t="str">
        <f>IF('DATA ENTRY'!CK367="","",IF('DATA ENTRY'!N367="","",IF(AND($DF$4='DATA ENTRY'!D367),'DATA ENTRY'!N367,"")))</f>
        <v/>
      </c>
      <c r="DJ368" s="107" t="str">
        <f>IF('DATA ENTRY'!CK367="","",IF('DATA ENTRY'!O367="","",IF(AND($DF$4='DATA ENTRY'!D367),'DATA ENTRY'!O367,"")))</f>
        <v/>
      </c>
      <c r="DK368" s="3" t="str">
        <f>IF('DATA ENTRY'!CK367="","",IF('DATA ENTRY'!P367="","",IF(AND($DF$4='DATA ENTRY'!D367),'DATA ENTRY'!P367,"")))</f>
        <v/>
      </c>
      <c r="DL368" s="107" t="str">
        <f>IF('DATA ENTRY'!CK367="","",IF('DATA ENTRY'!Q367="","",IF(AND($DF$4='DATA ENTRY'!D367),'DATA ENTRY'!Q367,"")))</f>
        <v/>
      </c>
      <c r="DM368" s="3" t="str">
        <f>IF('DATA ENTRY'!CK367="","",IF('DATA ENTRY'!R367="","",IF(AND($DF$4='DATA ENTRY'!D367),'DATA ENTRY'!R367,"")))</f>
        <v/>
      </c>
      <c r="DN368" s="107" t="str">
        <f>IF('DATA ENTRY'!CK367="","",IF('DATA ENTRY'!S367="","",IF(AND($DF$4='DATA ENTRY'!D367),'DATA ENTRY'!S367,"")))</f>
        <v/>
      </c>
      <c r="DO368" s="3" t="str">
        <f>IF('DATA ENTRY'!CK367="","",IF('DATA ENTRY'!E367="","",IF(AND($DF$4='DATA ENTRY'!D367),'DATA ENTRY'!E367,"")))</f>
        <v/>
      </c>
      <c r="DP368" s="3" t="str">
        <f>IF('DATA ENTRY'!CK367="","",IF('DATA ENTRY'!D367="","",IF(AND($DF$4='DATA ENTRY'!D367),'DATA ENTRY'!D367,"")))</f>
        <v/>
      </c>
      <c r="DQ368" s="3" t="str">
        <f>IF('DATA ENTRY'!CK367="","",IF('DATA ENTRY'!W367="","",IF(AND($DF$4='DATA ENTRY'!D367),'DATA ENTRY'!W367,"")))</f>
        <v/>
      </c>
      <c r="DR368" s="3" t="str">
        <f>IF('DATA ENTRY'!CK367="","",IF('DATA ENTRY'!X367="","",IF(AND($DF$4='DATA ENTRY'!D367),'DATA ENTRY'!X367,"")))</f>
        <v/>
      </c>
      <c r="DS368" s="108" t="str">
        <f t="shared" si="91"/>
        <v/>
      </c>
      <c r="DT368" s="108" t="str">
        <f>IF('DATA ENTRY'!CK367="","",IF('DATA ENTRY'!D367="","",IF(AND($DF$4='DATA ENTRY'!D367),'DATA ENTRY'!G367,"")))</f>
        <v/>
      </c>
      <c r="DY368">
        <f t="shared" si="92"/>
        <v>0</v>
      </c>
      <c r="EB368" t="str">
        <f t="shared" si="93"/>
        <v/>
      </c>
      <c r="EC368" t="str">
        <f t="shared" si="94"/>
        <v/>
      </c>
      <c r="ED368" s="224">
        <v>362</v>
      </c>
      <c r="EE368" s="3" t="str">
        <f>IF('DATA ENTRY'!CK367="","",IF('DATA ENTRY'!B367="","",IF(AND($EF$4='DATA ENTRY'!G367,$EH$4='DATA ENTRY'!F367),'DATA ENTRY'!B367,"")))</f>
        <v/>
      </c>
      <c r="EF368" s="3" t="str">
        <f>IF('DATA ENTRY'!CK367="","",IF('DATA ENTRY'!C367="","",IF(AND($EF$4='DATA ENTRY'!G367,$EH$4='DATA ENTRY'!F367),'DATA ENTRY'!C367,"")))</f>
        <v/>
      </c>
      <c r="EG368" s="4" t="str">
        <f>IF('DATA ENTRY'!CK367="","",IF('DATA ENTRY'!I367="","",IF(AND($EF$4='DATA ENTRY'!G367,$EH$4='DATA ENTRY'!F367),'DATA ENTRY'!I367,"")))</f>
        <v/>
      </c>
      <c r="EH368" s="4" t="str">
        <f>IF('DATA ENTRY'!CK367="","",IF('DATA ENTRY'!CK367="","",IF(AND($EF$4='DATA ENTRY'!G367,$EH$4='DATA ENTRY'!F367),'DATA ENTRY'!CK367,"")))</f>
        <v/>
      </c>
      <c r="EI368" s="3" t="str">
        <f>IF('DATA ENTRY'!CK367="","",IF('DATA ENTRY'!N367="","",IF(AND($EF$4='DATA ENTRY'!G367,$EH$4='DATA ENTRY'!F367),'DATA ENTRY'!N367,"")))</f>
        <v/>
      </c>
      <c r="EJ368" s="107" t="str">
        <f>IF('DATA ENTRY'!CK367="","",IF('DATA ENTRY'!O367="","",IF(AND($EF$4='DATA ENTRY'!G367,$EH$4='DATA ENTRY'!F367),'DATA ENTRY'!O367,"")))</f>
        <v/>
      </c>
      <c r="EK368" s="3" t="str">
        <f>IF('DATA ENTRY'!CK367="","",IF('DATA ENTRY'!P367="","",IF(AND($EF$4='DATA ENTRY'!G367,$EH$4='DATA ENTRY'!F367),'DATA ENTRY'!P367,"")))</f>
        <v/>
      </c>
      <c r="EL368" s="107" t="str">
        <f>IF('DATA ENTRY'!CK367="","",IF('DATA ENTRY'!Q367="","",IF(AND($EF$4='DATA ENTRY'!G367,$EH$4='DATA ENTRY'!F367),'DATA ENTRY'!Q367,"")))</f>
        <v/>
      </c>
      <c r="EM368" s="3" t="str">
        <f>IF('DATA ENTRY'!CK367="","",IF('DATA ENTRY'!R367="","",IF(AND($EF$4='DATA ENTRY'!G367,$EH$4='DATA ENTRY'!F367),'DATA ENTRY'!R367,"")))</f>
        <v/>
      </c>
      <c r="EN368" s="107" t="str">
        <f>IF('DATA ENTRY'!CK367="","",IF('DATA ENTRY'!S367="","",IF(AND($EF$4='DATA ENTRY'!G367,$EH$4='DATA ENTRY'!F367),'DATA ENTRY'!S367,"")))</f>
        <v/>
      </c>
      <c r="EO368" s="3" t="str">
        <f>IF('DATA ENTRY'!CK367="","",IF('DATA ENTRY'!E367="","",IF(AND($EF$4='DATA ENTRY'!G367,$EH$4='DATA ENTRY'!F367),'DATA ENTRY'!E367,"")))</f>
        <v/>
      </c>
      <c r="EP368" s="3" t="str">
        <f>IF('DATA ENTRY'!CK367="","",IF('DATA ENTRY'!D367="","",IF(AND($EF$4='DATA ENTRY'!G367,$EH$4='DATA ENTRY'!F367),'DATA ENTRY'!D367,"")))</f>
        <v/>
      </c>
      <c r="EQ368" s="3" t="str">
        <f>IF('DATA ENTRY'!CK367="","",IF('DATA ENTRY'!W367="","",IF(AND($EF$4='DATA ENTRY'!G367,$EH$4='DATA ENTRY'!F367),'DATA ENTRY'!W367,"")))</f>
        <v/>
      </c>
      <c r="ER368" s="3" t="str">
        <f>IF('DATA ENTRY'!CK367="","",IF('DATA ENTRY'!X367="","",IF(AND($EF$4='DATA ENTRY'!G367,$EH$4='DATA ENTRY'!F367),'DATA ENTRY'!X367,"")))</f>
        <v/>
      </c>
      <c r="ES368" s="108" t="str">
        <f t="shared" si="95"/>
        <v/>
      </c>
      <c r="ET368" s="108" t="str">
        <f>IF('DATA ENTRY'!CK367="","",IF('DATA ENTRY'!D367="","",IF(AND($EF$4='DATA ENTRY'!G367,$EH$4='DATA ENTRY'!F367),'DATA ENTRY'!G367,"")))</f>
        <v/>
      </c>
      <c r="EY368">
        <f t="shared" si="96"/>
        <v>0</v>
      </c>
    </row>
    <row r="369" spans="1:155">
      <c r="A369" t="str">
        <f>IF(S369=0,"",1+(MAX($A$7:A368)))</f>
        <v/>
      </c>
      <c r="B369" s="224">
        <v>363</v>
      </c>
      <c r="C369" s="3" t="str">
        <f>IF('DATA ENTRY'!CK368="","",IF('DATA ENTRY'!B368="","",IF($D$4="All Post",'DATA ENTRY'!B368,IF(AND($D$4='DATA ENTRY'!CK368),'DATA ENTRY'!B368,""))))</f>
        <v/>
      </c>
      <c r="D369" s="3" t="str">
        <f>IF('DATA ENTRY'!CK368="","",IF('DATA ENTRY'!C368="","",IF($D$4="All Post",'DATA ENTRY'!C368,IF(AND($D$4='DATA ENTRY'!CK368),'DATA ENTRY'!C368,""))))</f>
        <v/>
      </c>
      <c r="E369" s="4" t="str">
        <f>IF('DATA ENTRY'!CK368="","",IF('DATA ENTRY'!I368="","",IF($D$4="All Post",'DATA ENTRY'!I368,IF(AND($D$4='DATA ENTRY'!CK368),'DATA ENTRY'!I368,""))))</f>
        <v/>
      </c>
      <c r="F369" s="4" t="str">
        <f>IF('DATA ENTRY'!CK368="","",IF('DATA ENTRY'!CK368="","",IF($D$4="All Post",'DATA ENTRY'!CK368,IF(AND($D$4='DATA ENTRY'!CK368),'DATA ENTRY'!CK368,""))))</f>
        <v/>
      </c>
      <c r="G369" s="3" t="str">
        <f>IF('DATA ENTRY'!CK368="","",IF('DATA ENTRY'!N368="","",IF($D$4="All Post",'DATA ENTRY'!N368,IF(AND($D$4='DATA ENTRY'!CK368),'DATA ENTRY'!N368,""))))</f>
        <v/>
      </c>
      <c r="H369" s="107" t="str">
        <f>IF('DATA ENTRY'!CK368="","",IF('DATA ENTRY'!O368="","",IF($D$4="All Post",'DATA ENTRY'!O368,IF(AND($D$4='DATA ENTRY'!CK368),'DATA ENTRY'!O368,""))))</f>
        <v/>
      </c>
      <c r="I369" s="3" t="str">
        <f>IF('DATA ENTRY'!CK368="","",IF('DATA ENTRY'!P368="","",IF($D$4="All Post",'DATA ENTRY'!P368,IF(AND($D$4='DATA ENTRY'!CK368),'DATA ENTRY'!P368,""))))</f>
        <v/>
      </c>
      <c r="J369" s="107" t="str">
        <f>IF('DATA ENTRY'!CK368="","",IF('DATA ENTRY'!Q368="","",IF($D$4="All Post",'DATA ENTRY'!Q368,IF(AND($D$4='DATA ENTRY'!CK368),'DATA ENTRY'!Q368,""))))</f>
        <v/>
      </c>
      <c r="K369" s="3" t="str">
        <f>IF('DATA ENTRY'!CK368="","",IF('DATA ENTRY'!R368="","",IF($D$4="All Post",'DATA ENTRY'!R368,IF(AND($D$4='DATA ENTRY'!CK368),'DATA ENTRY'!R368,""))))</f>
        <v/>
      </c>
      <c r="L369" s="3" t="str">
        <f>IF('DATA ENTRY'!CK368="","",IF('DATA ENTRY'!S368="","",IF($D$4="All Post",'DATA ENTRY'!S368,IF(AND($D$4='DATA ENTRY'!CK368),'DATA ENTRY'!S368,""))))</f>
        <v/>
      </c>
      <c r="M369" s="3" t="str">
        <f>IF('DATA ENTRY'!CK368="","",IF('DATA ENTRY'!E368="","",IF($D$4="All Post",'DATA ENTRY'!E368,IF(AND($D$4='DATA ENTRY'!CK368),'DATA ENTRY'!E368,""))))</f>
        <v/>
      </c>
      <c r="N369" s="3" t="str">
        <f>IF('DATA ENTRY'!CK368="","",IF('DATA ENTRY'!W368="","",IF($D$4="All Post",'DATA ENTRY'!W368,IF(AND($D$4='DATA ENTRY'!CK368),'DATA ENTRY'!W368,""))))</f>
        <v/>
      </c>
      <c r="O369" s="3" t="str">
        <f>IF('DATA ENTRY'!CK368="","",IF('DATA ENTRY'!X368="","",IF($D$4="All Post",'DATA ENTRY'!X368,IF(AND($D$4='DATA ENTRY'!CK368),'DATA ENTRY'!X368,""))))</f>
        <v/>
      </c>
      <c r="P369" s="3" t="str">
        <f>IF('DATA ENTRY'!CK368="","",IF('DATA ENTRY'!G368="","",IF($D$4="All Post",'DATA ENTRY'!G368,IF(AND($D$4='DATA ENTRY'!CK368),'DATA ENTRY'!G368,""))))</f>
        <v/>
      </c>
      <c r="S369">
        <f t="shared" si="83"/>
        <v>0</v>
      </c>
      <c r="T369" t="str">
        <f t="shared" si="84"/>
        <v/>
      </c>
      <c r="BZ369" t="str">
        <f t="shared" si="85"/>
        <v/>
      </c>
      <c r="CA369" t="str">
        <f t="shared" si="86"/>
        <v/>
      </c>
      <c r="CB369" s="224">
        <v>363</v>
      </c>
      <c r="CC369" s="3" t="str">
        <f>IF('DATA ENTRY'!CK368="","",IF('DATA ENTRY'!B368="","",IF(AND($CD$4='DATA ENTRY'!CK368,$CG$4='DATA ENTRY'!D368),'DATA ENTRY'!B368,"")))</f>
        <v/>
      </c>
      <c r="CD369" s="3" t="str">
        <f>IF('DATA ENTRY'!CK368="","",IF('DATA ENTRY'!C368="","",IF(AND($CD$4='DATA ENTRY'!CK368,$CG$4='DATA ENTRY'!D368),'DATA ENTRY'!C368,"")))</f>
        <v/>
      </c>
      <c r="CE369" s="4" t="str">
        <f>IF('DATA ENTRY'!CK368="","",IF('DATA ENTRY'!I368="","",IF(AND($CD$4='DATA ENTRY'!CK368,$CG$4='DATA ENTRY'!D368),'DATA ENTRY'!I368,"")))</f>
        <v/>
      </c>
      <c r="CF369" s="4" t="str">
        <f>IF('DATA ENTRY'!CK368="","",IF('DATA ENTRY'!CK368="","",IF(AND($CD$4='DATA ENTRY'!CK368,$CG$4='DATA ENTRY'!D368),'DATA ENTRY'!CK368,"")))</f>
        <v/>
      </c>
      <c r="CG369" s="3" t="str">
        <f>IF('DATA ENTRY'!CK368="","",IF('DATA ENTRY'!N368="","",IF(AND($CD$4='DATA ENTRY'!CK368,$CG$4='DATA ENTRY'!D368),'DATA ENTRY'!N368,"")))</f>
        <v/>
      </c>
      <c r="CH369" s="107" t="str">
        <f>IF('DATA ENTRY'!CK368="","",IF('DATA ENTRY'!O368="","",IF(AND($CD$4='DATA ENTRY'!CK368,$CG$4='DATA ENTRY'!D368),'DATA ENTRY'!O368,"")))</f>
        <v/>
      </c>
      <c r="CI369" s="3" t="str">
        <f>IF('DATA ENTRY'!CK368="","",IF('DATA ENTRY'!P368="","",IF(AND($CD$4='DATA ENTRY'!CK368,$CG$4='DATA ENTRY'!D368),'DATA ENTRY'!P368,"")))</f>
        <v/>
      </c>
      <c r="CJ369" s="107" t="str">
        <f>IF('DATA ENTRY'!CK368="","",IF('DATA ENTRY'!Q368="","",IF(AND($CD$4='DATA ENTRY'!CK368,$CG$4='DATA ENTRY'!D368),'DATA ENTRY'!Q368,"")))</f>
        <v/>
      </c>
      <c r="CK369" s="3" t="str">
        <f>IF('DATA ENTRY'!CK368="","",IF('DATA ENTRY'!R368="","",IF(AND($CD$4='DATA ENTRY'!CK368,$CG$4='DATA ENTRY'!D368),'DATA ENTRY'!R368,"")))</f>
        <v/>
      </c>
      <c r="CL369" s="3" t="str">
        <f>IF('DATA ENTRY'!CK368="","",IF('DATA ENTRY'!S368="","",IF(AND($CD$4='DATA ENTRY'!CK368,$CG$4='DATA ENTRY'!D368),'DATA ENTRY'!S368,"")))</f>
        <v/>
      </c>
      <c r="CM369" s="3" t="str">
        <f>IF('DATA ENTRY'!CK368="","",IF('DATA ENTRY'!E368="","",IF(AND($CD$4='DATA ENTRY'!CK368,$CG$4='DATA ENTRY'!D368),'DATA ENTRY'!E368,"")))</f>
        <v/>
      </c>
      <c r="CN369" s="3" t="str">
        <f>IF('DATA ENTRY'!CK368="","",IF('DATA ENTRY'!W368="","",IF(AND($CD$4='DATA ENTRY'!CK368,$CG$4='DATA ENTRY'!D368),'DATA ENTRY'!W368,"")))</f>
        <v/>
      </c>
      <c r="CO369" s="3" t="str">
        <f>IF('DATA ENTRY'!CK368="","",IF('DATA ENTRY'!X368="","",IF(AND($CD$4='DATA ENTRY'!CK368,$CG$4='DATA ENTRY'!D368),'DATA ENTRY'!X368,"")))</f>
        <v/>
      </c>
      <c r="CP369" s="108" t="str">
        <f t="shared" si="87"/>
        <v/>
      </c>
      <c r="CQ369" s="108" t="str">
        <f>IF('DATA ENTRY'!CK368="","",IF('DATA ENTRY'!G368="","",IF(AND($CD$4='DATA ENTRY'!CK368,$CG$4='DATA ENTRY'!D368),'DATA ENTRY'!G368,"")))</f>
        <v/>
      </c>
      <c r="CR369" s="230" t="str">
        <f>IF('DATA ENTRY'!CK368="","",IF('DATA ENTRY'!D368="","",IF(AND($CD$4='DATA ENTRY'!CK368,$CG$4='DATA ENTRY'!D368),'DATA ENTRY'!D368,"")))</f>
        <v/>
      </c>
      <c r="CS369">
        <f t="shared" si="88"/>
        <v>0</v>
      </c>
      <c r="CT369">
        <f t="shared" si="89"/>
        <v>0</v>
      </c>
      <c r="CV369" s="139"/>
      <c r="CX369">
        <f t="shared" si="90"/>
        <v>0</v>
      </c>
      <c r="DB369" t="str">
        <f t="shared" si="97"/>
        <v/>
      </c>
      <c r="DC369" t="str">
        <f t="shared" si="98"/>
        <v/>
      </c>
      <c r="DD369" s="224">
        <v>363</v>
      </c>
      <c r="DE369" s="3" t="str">
        <f>IF('DATA ENTRY'!CK368="","",IF('DATA ENTRY'!B368="","",IF(AND($DF$4='DATA ENTRY'!D368),'DATA ENTRY'!B368,"")))</f>
        <v/>
      </c>
      <c r="DF369" s="3" t="str">
        <f>IF('DATA ENTRY'!CK368="","",IF('DATA ENTRY'!C368="","",IF(AND($DF$4='DATA ENTRY'!D368),'DATA ENTRY'!C368,"")))</f>
        <v/>
      </c>
      <c r="DG369" s="4" t="str">
        <f>IF('DATA ENTRY'!CK368="","",IF('DATA ENTRY'!I368="","",IF(AND($DF$4='DATA ENTRY'!D368),'DATA ENTRY'!I368,"")))</f>
        <v/>
      </c>
      <c r="DH369" s="4" t="str">
        <f>IF('DATA ENTRY'!CK368="","",IF('DATA ENTRY'!CK368="","",IF(AND($DF$4='DATA ENTRY'!D368),'DATA ENTRY'!CK368,"")))</f>
        <v/>
      </c>
      <c r="DI369" s="3" t="str">
        <f>IF('DATA ENTRY'!CK368="","",IF('DATA ENTRY'!N368="","",IF(AND($DF$4='DATA ENTRY'!D368),'DATA ENTRY'!N368,"")))</f>
        <v/>
      </c>
      <c r="DJ369" s="107" t="str">
        <f>IF('DATA ENTRY'!CK368="","",IF('DATA ENTRY'!O368="","",IF(AND($DF$4='DATA ENTRY'!D368),'DATA ENTRY'!O368,"")))</f>
        <v/>
      </c>
      <c r="DK369" s="3" t="str">
        <f>IF('DATA ENTRY'!CK368="","",IF('DATA ENTRY'!P368="","",IF(AND($DF$4='DATA ENTRY'!D368),'DATA ENTRY'!P368,"")))</f>
        <v/>
      </c>
      <c r="DL369" s="107" t="str">
        <f>IF('DATA ENTRY'!CK368="","",IF('DATA ENTRY'!Q368="","",IF(AND($DF$4='DATA ENTRY'!D368),'DATA ENTRY'!Q368,"")))</f>
        <v/>
      </c>
      <c r="DM369" s="3" t="str">
        <f>IF('DATA ENTRY'!CK368="","",IF('DATA ENTRY'!R368="","",IF(AND($DF$4='DATA ENTRY'!D368),'DATA ENTRY'!R368,"")))</f>
        <v/>
      </c>
      <c r="DN369" s="107" t="str">
        <f>IF('DATA ENTRY'!CK368="","",IF('DATA ENTRY'!S368="","",IF(AND($DF$4='DATA ENTRY'!D368),'DATA ENTRY'!S368,"")))</f>
        <v/>
      </c>
      <c r="DO369" s="3" t="str">
        <f>IF('DATA ENTRY'!CK368="","",IF('DATA ENTRY'!E368="","",IF(AND($DF$4='DATA ENTRY'!D368),'DATA ENTRY'!E368,"")))</f>
        <v/>
      </c>
      <c r="DP369" s="3" t="str">
        <f>IF('DATA ENTRY'!CK368="","",IF('DATA ENTRY'!D368="","",IF(AND($DF$4='DATA ENTRY'!D368),'DATA ENTRY'!D368,"")))</f>
        <v/>
      </c>
      <c r="DQ369" s="3" t="str">
        <f>IF('DATA ENTRY'!CK368="","",IF('DATA ENTRY'!W368="","",IF(AND($DF$4='DATA ENTRY'!D368),'DATA ENTRY'!W368,"")))</f>
        <v/>
      </c>
      <c r="DR369" s="3" t="str">
        <f>IF('DATA ENTRY'!CK368="","",IF('DATA ENTRY'!X368="","",IF(AND($DF$4='DATA ENTRY'!D368),'DATA ENTRY'!X368,"")))</f>
        <v/>
      </c>
      <c r="DS369" s="108" t="str">
        <f t="shared" si="91"/>
        <v/>
      </c>
      <c r="DT369" s="108" t="str">
        <f>IF('DATA ENTRY'!CK368="","",IF('DATA ENTRY'!D368="","",IF(AND($DF$4='DATA ENTRY'!D368),'DATA ENTRY'!G368,"")))</f>
        <v/>
      </c>
      <c r="DY369">
        <f t="shared" si="92"/>
        <v>0</v>
      </c>
      <c r="EB369" t="str">
        <f t="shared" si="93"/>
        <v/>
      </c>
      <c r="EC369" t="str">
        <f t="shared" si="94"/>
        <v/>
      </c>
      <c r="ED369" s="224">
        <v>363</v>
      </c>
      <c r="EE369" s="3" t="str">
        <f>IF('DATA ENTRY'!CK368="","",IF('DATA ENTRY'!B368="","",IF(AND($EF$4='DATA ENTRY'!G368,$EH$4='DATA ENTRY'!F368),'DATA ENTRY'!B368,"")))</f>
        <v/>
      </c>
      <c r="EF369" s="3" t="str">
        <f>IF('DATA ENTRY'!CK368="","",IF('DATA ENTRY'!C368="","",IF(AND($EF$4='DATA ENTRY'!G368,$EH$4='DATA ENTRY'!F368),'DATA ENTRY'!C368,"")))</f>
        <v/>
      </c>
      <c r="EG369" s="4" t="str">
        <f>IF('DATA ENTRY'!CK368="","",IF('DATA ENTRY'!I368="","",IF(AND($EF$4='DATA ENTRY'!G368,$EH$4='DATA ENTRY'!F368),'DATA ENTRY'!I368,"")))</f>
        <v/>
      </c>
      <c r="EH369" s="4" t="str">
        <f>IF('DATA ENTRY'!CK368="","",IF('DATA ENTRY'!CK368="","",IF(AND($EF$4='DATA ENTRY'!G368,$EH$4='DATA ENTRY'!F368),'DATA ENTRY'!CK368,"")))</f>
        <v/>
      </c>
      <c r="EI369" s="3" t="str">
        <f>IF('DATA ENTRY'!CK368="","",IF('DATA ENTRY'!N368="","",IF(AND($EF$4='DATA ENTRY'!G368,$EH$4='DATA ENTRY'!F368),'DATA ENTRY'!N368,"")))</f>
        <v/>
      </c>
      <c r="EJ369" s="107" t="str">
        <f>IF('DATA ENTRY'!CK368="","",IF('DATA ENTRY'!O368="","",IF(AND($EF$4='DATA ENTRY'!G368,$EH$4='DATA ENTRY'!F368),'DATA ENTRY'!O368,"")))</f>
        <v/>
      </c>
      <c r="EK369" s="3" t="str">
        <f>IF('DATA ENTRY'!CK368="","",IF('DATA ENTRY'!P368="","",IF(AND($EF$4='DATA ENTRY'!G368,$EH$4='DATA ENTRY'!F368),'DATA ENTRY'!P368,"")))</f>
        <v/>
      </c>
      <c r="EL369" s="107" t="str">
        <f>IF('DATA ENTRY'!CK368="","",IF('DATA ENTRY'!Q368="","",IF(AND($EF$4='DATA ENTRY'!G368,$EH$4='DATA ENTRY'!F368),'DATA ENTRY'!Q368,"")))</f>
        <v/>
      </c>
      <c r="EM369" s="3" t="str">
        <f>IF('DATA ENTRY'!CK368="","",IF('DATA ENTRY'!R368="","",IF(AND($EF$4='DATA ENTRY'!G368,$EH$4='DATA ENTRY'!F368),'DATA ENTRY'!R368,"")))</f>
        <v/>
      </c>
      <c r="EN369" s="107" t="str">
        <f>IF('DATA ENTRY'!CK368="","",IF('DATA ENTRY'!S368="","",IF(AND($EF$4='DATA ENTRY'!G368,$EH$4='DATA ENTRY'!F368),'DATA ENTRY'!S368,"")))</f>
        <v/>
      </c>
      <c r="EO369" s="3" t="str">
        <f>IF('DATA ENTRY'!CK368="","",IF('DATA ENTRY'!E368="","",IF(AND($EF$4='DATA ENTRY'!G368,$EH$4='DATA ENTRY'!F368),'DATA ENTRY'!E368,"")))</f>
        <v/>
      </c>
      <c r="EP369" s="3" t="str">
        <f>IF('DATA ENTRY'!CK368="","",IF('DATA ENTRY'!D368="","",IF(AND($EF$4='DATA ENTRY'!G368,$EH$4='DATA ENTRY'!F368),'DATA ENTRY'!D368,"")))</f>
        <v/>
      </c>
      <c r="EQ369" s="3" t="str">
        <f>IF('DATA ENTRY'!CK368="","",IF('DATA ENTRY'!W368="","",IF(AND($EF$4='DATA ENTRY'!G368,$EH$4='DATA ENTRY'!F368),'DATA ENTRY'!W368,"")))</f>
        <v/>
      </c>
      <c r="ER369" s="3" t="str">
        <f>IF('DATA ENTRY'!CK368="","",IF('DATA ENTRY'!X368="","",IF(AND($EF$4='DATA ENTRY'!G368,$EH$4='DATA ENTRY'!F368),'DATA ENTRY'!X368,"")))</f>
        <v/>
      </c>
      <c r="ES369" s="108" t="str">
        <f t="shared" si="95"/>
        <v/>
      </c>
      <c r="ET369" s="108" t="str">
        <f>IF('DATA ENTRY'!CK368="","",IF('DATA ENTRY'!D368="","",IF(AND($EF$4='DATA ENTRY'!G368,$EH$4='DATA ENTRY'!F368),'DATA ENTRY'!G368,"")))</f>
        <v/>
      </c>
      <c r="EY369">
        <f t="shared" si="96"/>
        <v>0</v>
      </c>
    </row>
    <row r="370" spans="1:155">
      <c r="A370" t="str">
        <f>IF(S370=0,"",1+(MAX($A$7:A369)))</f>
        <v/>
      </c>
      <c r="B370" s="224">
        <v>364</v>
      </c>
      <c r="C370" s="3" t="str">
        <f>IF('DATA ENTRY'!CK369="","",IF('DATA ENTRY'!B369="","",IF($D$4="All Post",'DATA ENTRY'!B369,IF(AND($D$4='DATA ENTRY'!CK369),'DATA ENTRY'!B369,""))))</f>
        <v/>
      </c>
      <c r="D370" s="3" t="str">
        <f>IF('DATA ENTRY'!CK369="","",IF('DATA ENTRY'!C369="","",IF($D$4="All Post",'DATA ENTRY'!C369,IF(AND($D$4='DATA ENTRY'!CK369),'DATA ENTRY'!C369,""))))</f>
        <v/>
      </c>
      <c r="E370" s="4" t="str">
        <f>IF('DATA ENTRY'!CK369="","",IF('DATA ENTRY'!I369="","",IF($D$4="All Post",'DATA ENTRY'!I369,IF(AND($D$4='DATA ENTRY'!CK369),'DATA ENTRY'!I369,""))))</f>
        <v/>
      </c>
      <c r="F370" s="4" t="str">
        <f>IF('DATA ENTRY'!CK369="","",IF('DATA ENTRY'!CK369="","",IF($D$4="All Post",'DATA ENTRY'!CK369,IF(AND($D$4='DATA ENTRY'!CK369),'DATA ENTRY'!CK369,""))))</f>
        <v/>
      </c>
      <c r="G370" s="3" t="str">
        <f>IF('DATA ENTRY'!CK369="","",IF('DATA ENTRY'!N369="","",IF($D$4="All Post",'DATA ENTRY'!N369,IF(AND($D$4='DATA ENTRY'!CK369),'DATA ENTRY'!N369,""))))</f>
        <v/>
      </c>
      <c r="H370" s="107" t="str">
        <f>IF('DATA ENTRY'!CK369="","",IF('DATA ENTRY'!O369="","",IF($D$4="All Post",'DATA ENTRY'!O369,IF(AND($D$4='DATA ENTRY'!CK369),'DATA ENTRY'!O369,""))))</f>
        <v/>
      </c>
      <c r="I370" s="3" t="str">
        <f>IF('DATA ENTRY'!CK369="","",IF('DATA ENTRY'!P369="","",IF($D$4="All Post",'DATA ENTRY'!P369,IF(AND($D$4='DATA ENTRY'!CK369),'DATA ENTRY'!P369,""))))</f>
        <v/>
      </c>
      <c r="J370" s="107" t="str">
        <f>IF('DATA ENTRY'!CK369="","",IF('DATA ENTRY'!Q369="","",IF($D$4="All Post",'DATA ENTRY'!Q369,IF(AND($D$4='DATA ENTRY'!CK369),'DATA ENTRY'!Q369,""))))</f>
        <v/>
      </c>
      <c r="K370" s="3" t="str">
        <f>IF('DATA ENTRY'!CK369="","",IF('DATA ENTRY'!R369="","",IF($D$4="All Post",'DATA ENTRY'!R369,IF(AND($D$4='DATA ENTRY'!CK369),'DATA ENTRY'!R369,""))))</f>
        <v/>
      </c>
      <c r="L370" s="3" t="str">
        <f>IF('DATA ENTRY'!CK369="","",IF('DATA ENTRY'!S369="","",IF($D$4="All Post",'DATA ENTRY'!S369,IF(AND($D$4='DATA ENTRY'!CK369),'DATA ENTRY'!S369,""))))</f>
        <v/>
      </c>
      <c r="M370" s="3" t="str">
        <f>IF('DATA ENTRY'!CK369="","",IF('DATA ENTRY'!E369="","",IF($D$4="All Post",'DATA ENTRY'!E369,IF(AND($D$4='DATA ENTRY'!CK369),'DATA ENTRY'!E369,""))))</f>
        <v/>
      </c>
      <c r="N370" s="3" t="str">
        <f>IF('DATA ENTRY'!CK369="","",IF('DATA ENTRY'!W369="","",IF($D$4="All Post",'DATA ENTRY'!W369,IF(AND($D$4='DATA ENTRY'!CK369),'DATA ENTRY'!W369,""))))</f>
        <v/>
      </c>
      <c r="O370" s="3" t="str">
        <f>IF('DATA ENTRY'!CK369="","",IF('DATA ENTRY'!X369="","",IF($D$4="All Post",'DATA ENTRY'!X369,IF(AND($D$4='DATA ENTRY'!CK369),'DATA ENTRY'!X369,""))))</f>
        <v/>
      </c>
      <c r="P370" s="3" t="str">
        <f>IF('DATA ENTRY'!CK369="","",IF('DATA ENTRY'!G369="","",IF($D$4="All Post",'DATA ENTRY'!G369,IF(AND($D$4='DATA ENTRY'!CK369),'DATA ENTRY'!G369,""))))</f>
        <v/>
      </c>
      <c r="S370">
        <f t="shared" si="83"/>
        <v>0</v>
      </c>
      <c r="T370" t="str">
        <f t="shared" si="84"/>
        <v/>
      </c>
      <c r="BZ370" t="str">
        <f t="shared" si="85"/>
        <v/>
      </c>
      <c r="CA370" t="str">
        <f t="shared" si="86"/>
        <v/>
      </c>
      <c r="CB370" s="224">
        <v>364</v>
      </c>
      <c r="CC370" s="3" t="str">
        <f>IF('DATA ENTRY'!CK369="","",IF('DATA ENTRY'!B369="","",IF(AND($CD$4='DATA ENTRY'!CK369,$CG$4='DATA ENTRY'!D369),'DATA ENTRY'!B369,"")))</f>
        <v/>
      </c>
      <c r="CD370" s="3" t="str">
        <f>IF('DATA ENTRY'!CK369="","",IF('DATA ENTRY'!C369="","",IF(AND($CD$4='DATA ENTRY'!CK369,$CG$4='DATA ENTRY'!D369),'DATA ENTRY'!C369,"")))</f>
        <v/>
      </c>
      <c r="CE370" s="4" t="str">
        <f>IF('DATA ENTRY'!CK369="","",IF('DATA ENTRY'!I369="","",IF(AND($CD$4='DATA ENTRY'!CK369,$CG$4='DATA ENTRY'!D369),'DATA ENTRY'!I369,"")))</f>
        <v/>
      </c>
      <c r="CF370" s="4" t="str">
        <f>IF('DATA ENTRY'!CK369="","",IF('DATA ENTRY'!CK369="","",IF(AND($CD$4='DATA ENTRY'!CK369,$CG$4='DATA ENTRY'!D369),'DATA ENTRY'!CK369,"")))</f>
        <v/>
      </c>
      <c r="CG370" s="3" t="str">
        <f>IF('DATA ENTRY'!CK369="","",IF('DATA ENTRY'!N369="","",IF(AND($CD$4='DATA ENTRY'!CK369,$CG$4='DATA ENTRY'!D369),'DATA ENTRY'!N369,"")))</f>
        <v/>
      </c>
      <c r="CH370" s="107" t="str">
        <f>IF('DATA ENTRY'!CK369="","",IF('DATA ENTRY'!O369="","",IF(AND($CD$4='DATA ENTRY'!CK369,$CG$4='DATA ENTRY'!D369),'DATA ENTRY'!O369,"")))</f>
        <v/>
      </c>
      <c r="CI370" s="3" t="str">
        <f>IF('DATA ENTRY'!CK369="","",IF('DATA ENTRY'!P369="","",IF(AND($CD$4='DATA ENTRY'!CK369,$CG$4='DATA ENTRY'!D369),'DATA ENTRY'!P369,"")))</f>
        <v/>
      </c>
      <c r="CJ370" s="107" t="str">
        <f>IF('DATA ENTRY'!CK369="","",IF('DATA ENTRY'!Q369="","",IF(AND($CD$4='DATA ENTRY'!CK369,$CG$4='DATA ENTRY'!D369),'DATA ENTRY'!Q369,"")))</f>
        <v/>
      </c>
      <c r="CK370" s="3" t="str">
        <f>IF('DATA ENTRY'!CK369="","",IF('DATA ENTRY'!R369="","",IF(AND($CD$4='DATA ENTRY'!CK369,$CG$4='DATA ENTRY'!D369),'DATA ENTRY'!R369,"")))</f>
        <v/>
      </c>
      <c r="CL370" s="3" t="str">
        <f>IF('DATA ENTRY'!CK369="","",IF('DATA ENTRY'!S369="","",IF(AND($CD$4='DATA ENTRY'!CK369,$CG$4='DATA ENTRY'!D369),'DATA ENTRY'!S369,"")))</f>
        <v/>
      </c>
      <c r="CM370" s="3" t="str">
        <f>IF('DATA ENTRY'!CK369="","",IF('DATA ENTRY'!E369="","",IF(AND($CD$4='DATA ENTRY'!CK369,$CG$4='DATA ENTRY'!D369),'DATA ENTRY'!E369,"")))</f>
        <v/>
      </c>
      <c r="CN370" s="3" t="str">
        <f>IF('DATA ENTRY'!CK369="","",IF('DATA ENTRY'!W369="","",IF(AND($CD$4='DATA ENTRY'!CK369,$CG$4='DATA ENTRY'!D369),'DATA ENTRY'!W369,"")))</f>
        <v/>
      </c>
      <c r="CO370" s="3" t="str">
        <f>IF('DATA ENTRY'!CK369="","",IF('DATA ENTRY'!X369="","",IF(AND($CD$4='DATA ENTRY'!CK369,$CG$4='DATA ENTRY'!D369),'DATA ENTRY'!X369,"")))</f>
        <v/>
      </c>
      <c r="CP370" s="108" t="str">
        <f t="shared" si="87"/>
        <v/>
      </c>
      <c r="CQ370" s="108" t="str">
        <f>IF('DATA ENTRY'!CK369="","",IF('DATA ENTRY'!G369="","",IF(AND($CD$4='DATA ENTRY'!CK369,$CG$4='DATA ENTRY'!D369),'DATA ENTRY'!G369,"")))</f>
        <v/>
      </c>
      <c r="CR370" s="230" t="str">
        <f>IF('DATA ENTRY'!CK369="","",IF('DATA ENTRY'!D369="","",IF(AND($CD$4='DATA ENTRY'!CK369,$CG$4='DATA ENTRY'!D369),'DATA ENTRY'!D369,"")))</f>
        <v/>
      </c>
      <c r="CS370">
        <f t="shared" si="88"/>
        <v>0</v>
      </c>
      <c r="CT370">
        <f t="shared" si="89"/>
        <v>0</v>
      </c>
      <c r="CV370" s="139"/>
      <c r="CX370">
        <f t="shared" si="90"/>
        <v>0</v>
      </c>
      <c r="DB370" t="str">
        <f t="shared" si="97"/>
        <v/>
      </c>
      <c r="DC370" t="str">
        <f t="shared" si="98"/>
        <v/>
      </c>
      <c r="DD370" s="224">
        <v>364</v>
      </c>
      <c r="DE370" s="3" t="str">
        <f>IF('DATA ENTRY'!CK369="","",IF('DATA ENTRY'!B369="","",IF(AND($DF$4='DATA ENTRY'!D369),'DATA ENTRY'!B369,"")))</f>
        <v/>
      </c>
      <c r="DF370" s="3" t="str">
        <f>IF('DATA ENTRY'!CK369="","",IF('DATA ENTRY'!C369="","",IF(AND($DF$4='DATA ENTRY'!D369),'DATA ENTRY'!C369,"")))</f>
        <v/>
      </c>
      <c r="DG370" s="4" t="str">
        <f>IF('DATA ENTRY'!CK369="","",IF('DATA ENTRY'!I369="","",IF(AND($DF$4='DATA ENTRY'!D369),'DATA ENTRY'!I369,"")))</f>
        <v/>
      </c>
      <c r="DH370" s="4" t="str">
        <f>IF('DATA ENTRY'!CK369="","",IF('DATA ENTRY'!CK369="","",IF(AND($DF$4='DATA ENTRY'!D369),'DATA ENTRY'!CK369,"")))</f>
        <v/>
      </c>
      <c r="DI370" s="3" t="str">
        <f>IF('DATA ENTRY'!CK369="","",IF('DATA ENTRY'!N369="","",IF(AND($DF$4='DATA ENTRY'!D369),'DATA ENTRY'!N369,"")))</f>
        <v/>
      </c>
      <c r="DJ370" s="107" t="str">
        <f>IF('DATA ENTRY'!CK369="","",IF('DATA ENTRY'!O369="","",IF(AND($DF$4='DATA ENTRY'!D369),'DATA ENTRY'!O369,"")))</f>
        <v/>
      </c>
      <c r="DK370" s="3" t="str">
        <f>IF('DATA ENTRY'!CK369="","",IF('DATA ENTRY'!P369="","",IF(AND($DF$4='DATA ENTRY'!D369),'DATA ENTRY'!P369,"")))</f>
        <v/>
      </c>
      <c r="DL370" s="107" t="str">
        <f>IF('DATA ENTRY'!CK369="","",IF('DATA ENTRY'!Q369="","",IF(AND($DF$4='DATA ENTRY'!D369),'DATA ENTRY'!Q369,"")))</f>
        <v/>
      </c>
      <c r="DM370" s="3" t="str">
        <f>IF('DATA ENTRY'!CK369="","",IF('DATA ENTRY'!R369="","",IF(AND($DF$4='DATA ENTRY'!D369),'DATA ENTRY'!R369,"")))</f>
        <v/>
      </c>
      <c r="DN370" s="107" t="str">
        <f>IF('DATA ENTRY'!CK369="","",IF('DATA ENTRY'!S369="","",IF(AND($DF$4='DATA ENTRY'!D369),'DATA ENTRY'!S369,"")))</f>
        <v/>
      </c>
      <c r="DO370" s="3" t="str">
        <f>IF('DATA ENTRY'!CK369="","",IF('DATA ENTRY'!E369="","",IF(AND($DF$4='DATA ENTRY'!D369),'DATA ENTRY'!E369,"")))</f>
        <v/>
      </c>
      <c r="DP370" s="3" t="str">
        <f>IF('DATA ENTRY'!CK369="","",IF('DATA ENTRY'!D369="","",IF(AND($DF$4='DATA ENTRY'!D369),'DATA ENTRY'!D369,"")))</f>
        <v/>
      </c>
      <c r="DQ370" s="3" t="str">
        <f>IF('DATA ENTRY'!CK369="","",IF('DATA ENTRY'!W369="","",IF(AND($DF$4='DATA ENTRY'!D369),'DATA ENTRY'!W369,"")))</f>
        <v/>
      </c>
      <c r="DR370" s="3" t="str">
        <f>IF('DATA ENTRY'!CK369="","",IF('DATA ENTRY'!X369="","",IF(AND($DF$4='DATA ENTRY'!D369),'DATA ENTRY'!X369,"")))</f>
        <v/>
      </c>
      <c r="DS370" s="108" t="str">
        <f t="shared" si="91"/>
        <v/>
      </c>
      <c r="DT370" s="108" t="str">
        <f>IF('DATA ENTRY'!CK369="","",IF('DATA ENTRY'!D369="","",IF(AND($DF$4='DATA ENTRY'!D369),'DATA ENTRY'!G369,"")))</f>
        <v/>
      </c>
      <c r="DY370">
        <f t="shared" si="92"/>
        <v>0</v>
      </c>
      <c r="EB370" t="str">
        <f t="shared" si="93"/>
        <v/>
      </c>
      <c r="EC370" t="str">
        <f t="shared" si="94"/>
        <v/>
      </c>
      <c r="ED370" s="224">
        <v>364</v>
      </c>
      <c r="EE370" s="3" t="str">
        <f>IF('DATA ENTRY'!CK369="","",IF('DATA ENTRY'!B369="","",IF(AND($EF$4='DATA ENTRY'!G369,$EH$4='DATA ENTRY'!F369),'DATA ENTRY'!B369,"")))</f>
        <v/>
      </c>
      <c r="EF370" s="3" t="str">
        <f>IF('DATA ENTRY'!CK369="","",IF('DATA ENTRY'!C369="","",IF(AND($EF$4='DATA ENTRY'!G369,$EH$4='DATA ENTRY'!F369),'DATA ENTRY'!C369,"")))</f>
        <v/>
      </c>
      <c r="EG370" s="4" t="str">
        <f>IF('DATA ENTRY'!CK369="","",IF('DATA ENTRY'!I369="","",IF(AND($EF$4='DATA ENTRY'!G369,$EH$4='DATA ENTRY'!F369),'DATA ENTRY'!I369,"")))</f>
        <v/>
      </c>
      <c r="EH370" s="4" t="str">
        <f>IF('DATA ENTRY'!CK369="","",IF('DATA ENTRY'!CK369="","",IF(AND($EF$4='DATA ENTRY'!G369,$EH$4='DATA ENTRY'!F369),'DATA ENTRY'!CK369,"")))</f>
        <v/>
      </c>
      <c r="EI370" s="3" t="str">
        <f>IF('DATA ENTRY'!CK369="","",IF('DATA ENTRY'!N369="","",IF(AND($EF$4='DATA ENTRY'!G369,$EH$4='DATA ENTRY'!F369),'DATA ENTRY'!N369,"")))</f>
        <v/>
      </c>
      <c r="EJ370" s="107" t="str">
        <f>IF('DATA ENTRY'!CK369="","",IF('DATA ENTRY'!O369="","",IF(AND($EF$4='DATA ENTRY'!G369,$EH$4='DATA ENTRY'!F369),'DATA ENTRY'!O369,"")))</f>
        <v/>
      </c>
      <c r="EK370" s="3" t="str">
        <f>IF('DATA ENTRY'!CK369="","",IF('DATA ENTRY'!P369="","",IF(AND($EF$4='DATA ENTRY'!G369,$EH$4='DATA ENTRY'!F369),'DATA ENTRY'!P369,"")))</f>
        <v/>
      </c>
      <c r="EL370" s="107" t="str">
        <f>IF('DATA ENTRY'!CK369="","",IF('DATA ENTRY'!Q369="","",IF(AND($EF$4='DATA ENTRY'!G369,$EH$4='DATA ENTRY'!F369),'DATA ENTRY'!Q369,"")))</f>
        <v/>
      </c>
      <c r="EM370" s="3" t="str">
        <f>IF('DATA ENTRY'!CK369="","",IF('DATA ENTRY'!R369="","",IF(AND($EF$4='DATA ENTRY'!G369,$EH$4='DATA ENTRY'!F369),'DATA ENTRY'!R369,"")))</f>
        <v/>
      </c>
      <c r="EN370" s="107" t="str">
        <f>IF('DATA ENTRY'!CK369="","",IF('DATA ENTRY'!S369="","",IF(AND($EF$4='DATA ENTRY'!G369,$EH$4='DATA ENTRY'!F369),'DATA ENTRY'!S369,"")))</f>
        <v/>
      </c>
      <c r="EO370" s="3" t="str">
        <f>IF('DATA ENTRY'!CK369="","",IF('DATA ENTRY'!E369="","",IF(AND($EF$4='DATA ENTRY'!G369,$EH$4='DATA ENTRY'!F369),'DATA ENTRY'!E369,"")))</f>
        <v/>
      </c>
      <c r="EP370" s="3" t="str">
        <f>IF('DATA ENTRY'!CK369="","",IF('DATA ENTRY'!D369="","",IF(AND($EF$4='DATA ENTRY'!G369,$EH$4='DATA ENTRY'!F369),'DATA ENTRY'!D369,"")))</f>
        <v/>
      </c>
      <c r="EQ370" s="3" t="str">
        <f>IF('DATA ENTRY'!CK369="","",IF('DATA ENTRY'!W369="","",IF(AND($EF$4='DATA ENTRY'!G369,$EH$4='DATA ENTRY'!F369),'DATA ENTRY'!W369,"")))</f>
        <v/>
      </c>
      <c r="ER370" s="3" t="str">
        <f>IF('DATA ENTRY'!CK369="","",IF('DATA ENTRY'!X369="","",IF(AND($EF$4='DATA ENTRY'!G369,$EH$4='DATA ENTRY'!F369),'DATA ENTRY'!X369,"")))</f>
        <v/>
      </c>
      <c r="ES370" s="108" t="str">
        <f t="shared" si="95"/>
        <v/>
      </c>
      <c r="ET370" s="108" t="str">
        <f>IF('DATA ENTRY'!CK369="","",IF('DATA ENTRY'!D369="","",IF(AND($EF$4='DATA ENTRY'!G369,$EH$4='DATA ENTRY'!F369),'DATA ENTRY'!G369,"")))</f>
        <v/>
      </c>
      <c r="EY370">
        <f t="shared" si="96"/>
        <v>0</v>
      </c>
    </row>
    <row r="371" spans="1:155">
      <c r="A371" t="str">
        <f>IF(S371=0,"",1+(MAX($A$7:A370)))</f>
        <v/>
      </c>
      <c r="B371" s="224">
        <v>365</v>
      </c>
      <c r="C371" s="3" t="str">
        <f>IF('DATA ENTRY'!CK370="","",IF('DATA ENTRY'!B370="","",IF($D$4="All Post",'DATA ENTRY'!B370,IF(AND($D$4='DATA ENTRY'!CK370),'DATA ENTRY'!B370,""))))</f>
        <v/>
      </c>
      <c r="D371" s="3" t="str">
        <f>IF('DATA ENTRY'!CK370="","",IF('DATA ENTRY'!C370="","",IF($D$4="All Post",'DATA ENTRY'!C370,IF(AND($D$4='DATA ENTRY'!CK370),'DATA ENTRY'!C370,""))))</f>
        <v/>
      </c>
      <c r="E371" s="4" t="str">
        <f>IF('DATA ENTRY'!CK370="","",IF('DATA ENTRY'!I370="","",IF($D$4="All Post",'DATA ENTRY'!I370,IF(AND($D$4='DATA ENTRY'!CK370),'DATA ENTRY'!I370,""))))</f>
        <v/>
      </c>
      <c r="F371" s="4" t="str">
        <f>IF('DATA ENTRY'!CK370="","",IF('DATA ENTRY'!CK370="","",IF($D$4="All Post",'DATA ENTRY'!CK370,IF(AND($D$4='DATA ENTRY'!CK370),'DATA ENTRY'!CK370,""))))</f>
        <v/>
      </c>
      <c r="G371" s="3" t="str">
        <f>IF('DATA ENTRY'!CK370="","",IF('DATA ENTRY'!N370="","",IF($D$4="All Post",'DATA ENTRY'!N370,IF(AND($D$4='DATA ENTRY'!CK370),'DATA ENTRY'!N370,""))))</f>
        <v/>
      </c>
      <c r="H371" s="107" t="str">
        <f>IF('DATA ENTRY'!CK370="","",IF('DATA ENTRY'!O370="","",IF($D$4="All Post",'DATA ENTRY'!O370,IF(AND($D$4='DATA ENTRY'!CK370),'DATA ENTRY'!O370,""))))</f>
        <v/>
      </c>
      <c r="I371" s="3" t="str">
        <f>IF('DATA ENTRY'!CK370="","",IF('DATA ENTRY'!P370="","",IF($D$4="All Post",'DATA ENTRY'!P370,IF(AND($D$4='DATA ENTRY'!CK370),'DATA ENTRY'!P370,""))))</f>
        <v/>
      </c>
      <c r="J371" s="107" t="str">
        <f>IF('DATA ENTRY'!CK370="","",IF('DATA ENTRY'!Q370="","",IF($D$4="All Post",'DATA ENTRY'!Q370,IF(AND($D$4='DATA ENTRY'!CK370),'DATA ENTRY'!Q370,""))))</f>
        <v/>
      </c>
      <c r="K371" s="3" t="str">
        <f>IF('DATA ENTRY'!CK370="","",IF('DATA ENTRY'!R370="","",IF($D$4="All Post",'DATA ENTRY'!R370,IF(AND($D$4='DATA ENTRY'!CK370),'DATA ENTRY'!R370,""))))</f>
        <v/>
      </c>
      <c r="L371" s="3" t="str">
        <f>IF('DATA ENTRY'!CK370="","",IF('DATA ENTRY'!S370="","",IF($D$4="All Post",'DATA ENTRY'!S370,IF(AND($D$4='DATA ENTRY'!CK370),'DATA ENTRY'!S370,""))))</f>
        <v/>
      </c>
      <c r="M371" s="3" t="str">
        <f>IF('DATA ENTRY'!CK370="","",IF('DATA ENTRY'!E370="","",IF($D$4="All Post",'DATA ENTRY'!E370,IF(AND($D$4='DATA ENTRY'!CK370),'DATA ENTRY'!E370,""))))</f>
        <v/>
      </c>
      <c r="N371" s="3" t="str">
        <f>IF('DATA ENTRY'!CK370="","",IF('DATA ENTRY'!W370="","",IF($D$4="All Post",'DATA ENTRY'!W370,IF(AND($D$4='DATA ENTRY'!CK370),'DATA ENTRY'!W370,""))))</f>
        <v/>
      </c>
      <c r="O371" s="3" t="str">
        <f>IF('DATA ENTRY'!CK370="","",IF('DATA ENTRY'!X370="","",IF($D$4="All Post",'DATA ENTRY'!X370,IF(AND($D$4='DATA ENTRY'!CK370),'DATA ENTRY'!X370,""))))</f>
        <v/>
      </c>
      <c r="P371" s="3" t="str">
        <f>IF('DATA ENTRY'!CK370="","",IF('DATA ENTRY'!G370="","",IF($D$4="All Post",'DATA ENTRY'!G370,IF(AND($D$4='DATA ENTRY'!CK370),'DATA ENTRY'!G370,""))))</f>
        <v/>
      </c>
      <c r="S371">
        <f t="shared" si="83"/>
        <v>0</v>
      </c>
      <c r="T371" t="str">
        <f t="shared" si="84"/>
        <v/>
      </c>
      <c r="BZ371" t="str">
        <f t="shared" si="85"/>
        <v/>
      </c>
      <c r="CA371" t="str">
        <f t="shared" si="86"/>
        <v/>
      </c>
      <c r="CB371" s="224">
        <v>365</v>
      </c>
      <c r="CC371" s="3" t="str">
        <f>IF('DATA ENTRY'!CK370="","",IF('DATA ENTRY'!B370="","",IF(AND($CD$4='DATA ENTRY'!CK370,$CG$4='DATA ENTRY'!D370),'DATA ENTRY'!B370,"")))</f>
        <v/>
      </c>
      <c r="CD371" s="3" t="str">
        <f>IF('DATA ENTRY'!CK370="","",IF('DATA ENTRY'!C370="","",IF(AND($CD$4='DATA ENTRY'!CK370,$CG$4='DATA ENTRY'!D370),'DATA ENTRY'!C370,"")))</f>
        <v/>
      </c>
      <c r="CE371" s="4" t="str">
        <f>IF('DATA ENTRY'!CK370="","",IF('DATA ENTRY'!I370="","",IF(AND($CD$4='DATA ENTRY'!CK370,$CG$4='DATA ENTRY'!D370),'DATA ENTRY'!I370,"")))</f>
        <v/>
      </c>
      <c r="CF371" s="4" t="str">
        <f>IF('DATA ENTRY'!CK370="","",IF('DATA ENTRY'!CK370="","",IF(AND($CD$4='DATA ENTRY'!CK370,$CG$4='DATA ENTRY'!D370),'DATA ENTRY'!CK370,"")))</f>
        <v/>
      </c>
      <c r="CG371" s="3" t="str">
        <f>IF('DATA ENTRY'!CK370="","",IF('DATA ENTRY'!N370="","",IF(AND($CD$4='DATA ENTRY'!CK370,$CG$4='DATA ENTRY'!D370),'DATA ENTRY'!N370,"")))</f>
        <v/>
      </c>
      <c r="CH371" s="107" t="str">
        <f>IF('DATA ENTRY'!CK370="","",IF('DATA ENTRY'!O370="","",IF(AND($CD$4='DATA ENTRY'!CK370,$CG$4='DATA ENTRY'!D370),'DATA ENTRY'!O370,"")))</f>
        <v/>
      </c>
      <c r="CI371" s="3" t="str">
        <f>IF('DATA ENTRY'!CK370="","",IF('DATA ENTRY'!P370="","",IF(AND($CD$4='DATA ENTRY'!CK370,$CG$4='DATA ENTRY'!D370),'DATA ENTRY'!P370,"")))</f>
        <v/>
      </c>
      <c r="CJ371" s="107" t="str">
        <f>IF('DATA ENTRY'!CK370="","",IF('DATA ENTRY'!Q370="","",IF(AND($CD$4='DATA ENTRY'!CK370,$CG$4='DATA ENTRY'!D370),'DATA ENTRY'!Q370,"")))</f>
        <v/>
      </c>
      <c r="CK371" s="3" t="str">
        <f>IF('DATA ENTRY'!CK370="","",IF('DATA ENTRY'!R370="","",IF(AND($CD$4='DATA ENTRY'!CK370,$CG$4='DATA ENTRY'!D370),'DATA ENTRY'!R370,"")))</f>
        <v/>
      </c>
      <c r="CL371" s="3" t="str">
        <f>IF('DATA ENTRY'!CK370="","",IF('DATA ENTRY'!S370="","",IF(AND($CD$4='DATA ENTRY'!CK370,$CG$4='DATA ENTRY'!D370),'DATA ENTRY'!S370,"")))</f>
        <v/>
      </c>
      <c r="CM371" s="3" t="str">
        <f>IF('DATA ENTRY'!CK370="","",IF('DATA ENTRY'!E370="","",IF(AND($CD$4='DATA ENTRY'!CK370,$CG$4='DATA ENTRY'!D370),'DATA ENTRY'!E370,"")))</f>
        <v/>
      </c>
      <c r="CN371" s="3" t="str">
        <f>IF('DATA ENTRY'!CK370="","",IF('DATA ENTRY'!W370="","",IF(AND($CD$4='DATA ENTRY'!CK370,$CG$4='DATA ENTRY'!D370),'DATA ENTRY'!W370,"")))</f>
        <v/>
      </c>
      <c r="CO371" s="3" t="str">
        <f>IF('DATA ENTRY'!CK370="","",IF('DATA ENTRY'!X370="","",IF(AND($CD$4='DATA ENTRY'!CK370,$CG$4='DATA ENTRY'!D370),'DATA ENTRY'!X370,"")))</f>
        <v/>
      </c>
      <c r="CP371" s="108" t="str">
        <f t="shared" si="87"/>
        <v/>
      </c>
      <c r="CQ371" s="108" t="str">
        <f>IF('DATA ENTRY'!CK370="","",IF('DATA ENTRY'!G370="","",IF(AND($CD$4='DATA ENTRY'!CK370,$CG$4='DATA ENTRY'!D370),'DATA ENTRY'!G370,"")))</f>
        <v/>
      </c>
      <c r="CR371" s="230" t="str">
        <f>IF('DATA ENTRY'!CK370="","",IF('DATA ENTRY'!D370="","",IF(AND($CD$4='DATA ENTRY'!CK370,$CG$4='DATA ENTRY'!D370),'DATA ENTRY'!D370,"")))</f>
        <v/>
      </c>
      <c r="CS371">
        <f t="shared" si="88"/>
        <v>0</v>
      </c>
      <c r="CT371">
        <f t="shared" si="89"/>
        <v>0</v>
      </c>
      <c r="CV371" s="139"/>
      <c r="CX371">
        <f t="shared" si="90"/>
        <v>0</v>
      </c>
      <c r="DB371" t="str">
        <f t="shared" si="97"/>
        <v/>
      </c>
      <c r="DC371" t="str">
        <f t="shared" si="98"/>
        <v/>
      </c>
      <c r="DD371" s="224">
        <v>365</v>
      </c>
      <c r="DE371" s="3" t="str">
        <f>IF('DATA ENTRY'!CK370="","",IF('DATA ENTRY'!B370="","",IF(AND($DF$4='DATA ENTRY'!D370),'DATA ENTRY'!B370,"")))</f>
        <v/>
      </c>
      <c r="DF371" s="3" t="str">
        <f>IF('DATA ENTRY'!CK370="","",IF('DATA ENTRY'!C370="","",IF(AND($DF$4='DATA ENTRY'!D370),'DATA ENTRY'!C370,"")))</f>
        <v/>
      </c>
      <c r="DG371" s="4" t="str">
        <f>IF('DATA ENTRY'!CK370="","",IF('DATA ENTRY'!I370="","",IF(AND($DF$4='DATA ENTRY'!D370),'DATA ENTRY'!I370,"")))</f>
        <v/>
      </c>
      <c r="DH371" s="4" t="str">
        <f>IF('DATA ENTRY'!CK370="","",IF('DATA ENTRY'!CK370="","",IF(AND($DF$4='DATA ENTRY'!D370),'DATA ENTRY'!CK370,"")))</f>
        <v/>
      </c>
      <c r="DI371" s="3" t="str">
        <f>IF('DATA ENTRY'!CK370="","",IF('DATA ENTRY'!N370="","",IF(AND($DF$4='DATA ENTRY'!D370),'DATA ENTRY'!N370,"")))</f>
        <v/>
      </c>
      <c r="DJ371" s="107" t="str">
        <f>IF('DATA ENTRY'!CK370="","",IF('DATA ENTRY'!O370="","",IF(AND($DF$4='DATA ENTRY'!D370),'DATA ENTRY'!O370,"")))</f>
        <v/>
      </c>
      <c r="DK371" s="3" t="str">
        <f>IF('DATA ENTRY'!CK370="","",IF('DATA ENTRY'!P370="","",IF(AND($DF$4='DATA ENTRY'!D370),'DATA ENTRY'!P370,"")))</f>
        <v/>
      </c>
      <c r="DL371" s="107" t="str">
        <f>IF('DATA ENTRY'!CK370="","",IF('DATA ENTRY'!Q370="","",IF(AND($DF$4='DATA ENTRY'!D370),'DATA ENTRY'!Q370,"")))</f>
        <v/>
      </c>
      <c r="DM371" s="3" t="str">
        <f>IF('DATA ENTRY'!CK370="","",IF('DATA ENTRY'!R370="","",IF(AND($DF$4='DATA ENTRY'!D370),'DATA ENTRY'!R370,"")))</f>
        <v/>
      </c>
      <c r="DN371" s="107" t="str">
        <f>IF('DATA ENTRY'!CK370="","",IF('DATA ENTRY'!S370="","",IF(AND($DF$4='DATA ENTRY'!D370),'DATA ENTRY'!S370,"")))</f>
        <v/>
      </c>
      <c r="DO371" s="3" t="str">
        <f>IF('DATA ENTRY'!CK370="","",IF('DATA ENTRY'!E370="","",IF(AND($DF$4='DATA ENTRY'!D370),'DATA ENTRY'!E370,"")))</f>
        <v/>
      </c>
      <c r="DP371" s="3" t="str">
        <f>IF('DATA ENTRY'!CK370="","",IF('DATA ENTRY'!D370="","",IF(AND($DF$4='DATA ENTRY'!D370),'DATA ENTRY'!D370,"")))</f>
        <v/>
      </c>
      <c r="DQ371" s="3" t="str">
        <f>IF('DATA ENTRY'!CK370="","",IF('DATA ENTRY'!W370="","",IF(AND($DF$4='DATA ENTRY'!D370),'DATA ENTRY'!W370,"")))</f>
        <v/>
      </c>
      <c r="DR371" s="3" t="str">
        <f>IF('DATA ENTRY'!CK370="","",IF('DATA ENTRY'!X370="","",IF(AND($DF$4='DATA ENTRY'!D370),'DATA ENTRY'!X370,"")))</f>
        <v/>
      </c>
      <c r="DS371" s="108" t="str">
        <f t="shared" si="91"/>
        <v/>
      </c>
      <c r="DT371" s="108" t="str">
        <f>IF('DATA ENTRY'!CK370="","",IF('DATA ENTRY'!D370="","",IF(AND($DF$4='DATA ENTRY'!D370),'DATA ENTRY'!G370,"")))</f>
        <v/>
      </c>
      <c r="DY371">
        <f t="shared" si="92"/>
        <v>0</v>
      </c>
      <c r="EB371" t="str">
        <f t="shared" si="93"/>
        <v/>
      </c>
      <c r="EC371" t="str">
        <f t="shared" si="94"/>
        <v/>
      </c>
      <c r="ED371" s="224">
        <v>365</v>
      </c>
      <c r="EE371" s="3" t="str">
        <f>IF('DATA ENTRY'!CK370="","",IF('DATA ENTRY'!B370="","",IF(AND($EF$4='DATA ENTRY'!G370,$EH$4='DATA ENTRY'!F370),'DATA ENTRY'!B370,"")))</f>
        <v/>
      </c>
      <c r="EF371" s="3" t="str">
        <f>IF('DATA ENTRY'!CK370="","",IF('DATA ENTRY'!C370="","",IF(AND($EF$4='DATA ENTRY'!G370,$EH$4='DATA ENTRY'!F370),'DATA ENTRY'!C370,"")))</f>
        <v/>
      </c>
      <c r="EG371" s="4" t="str">
        <f>IF('DATA ENTRY'!CK370="","",IF('DATA ENTRY'!I370="","",IF(AND($EF$4='DATA ENTRY'!G370,$EH$4='DATA ENTRY'!F370),'DATA ENTRY'!I370,"")))</f>
        <v/>
      </c>
      <c r="EH371" s="4" t="str">
        <f>IF('DATA ENTRY'!CK370="","",IF('DATA ENTRY'!CK370="","",IF(AND($EF$4='DATA ENTRY'!G370,$EH$4='DATA ENTRY'!F370),'DATA ENTRY'!CK370,"")))</f>
        <v/>
      </c>
      <c r="EI371" s="3" t="str">
        <f>IF('DATA ENTRY'!CK370="","",IF('DATA ENTRY'!N370="","",IF(AND($EF$4='DATA ENTRY'!G370,$EH$4='DATA ENTRY'!F370),'DATA ENTRY'!N370,"")))</f>
        <v/>
      </c>
      <c r="EJ371" s="107" t="str">
        <f>IF('DATA ENTRY'!CK370="","",IF('DATA ENTRY'!O370="","",IF(AND($EF$4='DATA ENTRY'!G370,$EH$4='DATA ENTRY'!F370),'DATA ENTRY'!O370,"")))</f>
        <v/>
      </c>
      <c r="EK371" s="3" t="str">
        <f>IF('DATA ENTRY'!CK370="","",IF('DATA ENTRY'!P370="","",IF(AND($EF$4='DATA ENTRY'!G370,$EH$4='DATA ENTRY'!F370),'DATA ENTRY'!P370,"")))</f>
        <v/>
      </c>
      <c r="EL371" s="107" t="str">
        <f>IF('DATA ENTRY'!CK370="","",IF('DATA ENTRY'!Q370="","",IF(AND($EF$4='DATA ENTRY'!G370,$EH$4='DATA ENTRY'!F370),'DATA ENTRY'!Q370,"")))</f>
        <v/>
      </c>
      <c r="EM371" s="3" t="str">
        <f>IF('DATA ENTRY'!CK370="","",IF('DATA ENTRY'!R370="","",IF(AND($EF$4='DATA ENTRY'!G370,$EH$4='DATA ENTRY'!F370),'DATA ENTRY'!R370,"")))</f>
        <v/>
      </c>
      <c r="EN371" s="107" t="str">
        <f>IF('DATA ENTRY'!CK370="","",IF('DATA ENTRY'!S370="","",IF(AND($EF$4='DATA ENTRY'!G370,$EH$4='DATA ENTRY'!F370),'DATA ENTRY'!S370,"")))</f>
        <v/>
      </c>
      <c r="EO371" s="3" t="str">
        <f>IF('DATA ENTRY'!CK370="","",IF('DATA ENTRY'!E370="","",IF(AND($EF$4='DATA ENTRY'!G370,$EH$4='DATA ENTRY'!F370),'DATA ENTRY'!E370,"")))</f>
        <v/>
      </c>
      <c r="EP371" s="3" t="str">
        <f>IF('DATA ENTRY'!CK370="","",IF('DATA ENTRY'!D370="","",IF(AND($EF$4='DATA ENTRY'!G370,$EH$4='DATA ENTRY'!F370),'DATA ENTRY'!D370,"")))</f>
        <v/>
      </c>
      <c r="EQ371" s="3" t="str">
        <f>IF('DATA ENTRY'!CK370="","",IF('DATA ENTRY'!W370="","",IF(AND($EF$4='DATA ENTRY'!G370,$EH$4='DATA ENTRY'!F370),'DATA ENTRY'!W370,"")))</f>
        <v/>
      </c>
      <c r="ER371" s="3" t="str">
        <f>IF('DATA ENTRY'!CK370="","",IF('DATA ENTRY'!X370="","",IF(AND($EF$4='DATA ENTRY'!G370,$EH$4='DATA ENTRY'!F370),'DATA ENTRY'!X370,"")))</f>
        <v/>
      </c>
      <c r="ES371" s="108" t="str">
        <f t="shared" si="95"/>
        <v/>
      </c>
      <c r="ET371" s="108" t="str">
        <f>IF('DATA ENTRY'!CK370="","",IF('DATA ENTRY'!D370="","",IF(AND($EF$4='DATA ENTRY'!G370,$EH$4='DATA ENTRY'!F370),'DATA ENTRY'!G370,"")))</f>
        <v/>
      </c>
      <c r="EY371">
        <f t="shared" si="96"/>
        <v>0</v>
      </c>
    </row>
    <row r="372" spans="1:155">
      <c r="A372" t="str">
        <f>IF(S372=0,"",1+(MAX($A$7:A371)))</f>
        <v/>
      </c>
      <c r="B372" s="224">
        <v>366</v>
      </c>
      <c r="C372" s="3" t="str">
        <f>IF('DATA ENTRY'!CK371="","",IF('DATA ENTRY'!B371="","",IF($D$4="All Post",'DATA ENTRY'!B371,IF(AND($D$4='DATA ENTRY'!CK371),'DATA ENTRY'!B371,""))))</f>
        <v/>
      </c>
      <c r="D372" s="3" t="str">
        <f>IF('DATA ENTRY'!CK371="","",IF('DATA ENTRY'!C371="","",IF($D$4="All Post",'DATA ENTRY'!C371,IF(AND($D$4='DATA ENTRY'!CK371),'DATA ENTRY'!C371,""))))</f>
        <v/>
      </c>
      <c r="E372" s="4" t="str">
        <f>IF('DATA ENTRY'!CK371="","",IF('DATA ENTRY'!I371="","",IF($D$4="All Post",'DATA ENTRY'!I371,IF(AND($D$4='DATA ENTRY'!CK371),'DATA ENTRY'!I371,""))))</f>
        <v/>
      </c>
      <c r="F372" s="4" t="str">
        <f>IF('DATA ENTRY'!CK371="","",IF('DATA ENTRY'!CK371="","",IF($D$4="All Post",'DATA ENTRY'!CK371,IF(AND($D$4='DATA ENTRY'!CK371),'DATA ENTRY'!CK371,""))))</f>
        <v/>
      </c>
      <c r="G372" s="3" t="str">
        <f>IF('DATA ENTRY'!CK371="","",IF('DATA ENTRY'!N371="","",IF($D$4="All Post",'DATA ENTRY'!N371,IF(AND($D$4='DATA ENTRY'!CK371),'DATA ENTRY'!N371,""))))</f>
        <v/>
      </c>
      <c r="H372" s="107" t="str">
        <f>IF('DATA ENTRY'!CK371="","",IF('DATA ENTRY'!O371="","",IF($D$4="All Post",'DATA ENTRY'!O371,IF(AND($D$4='DATA ENTRY'!CK371),'DATA ENTRY'!O371,""))))</f>
        <v/>
      </c>
      <c r="I372" s="3" t="str">
        <f>IF('DATA ENTRY'!CK371="","",IF('DATA ENTRY'!P371="","",IF($D$4="All Post",'DATA ENTRY'!P371,IF(AND($D$4='DATA ENTRY'!CK371),'DATA ENTRY'!P371,""))))</f>
        <v/>
      </c>
      <c r="J372" s="107" t="str">
        <f>IF('DATA ENTRY'!CK371="","",IF('DATA ENTRY'!Q371="","",IF($D$4="All Post",'DATA ENTRY'!Q371,IF(AND($D$4='DATA ENTRY'!CK371),'DATA ENTRY'!Q371,""))))</f>
        <v/>
      </c>
      <c r="K372" s="3" t="str">
        <f>IF('DATA ENTRY'!CK371="","",IF('DATA ENTRY'!R371="","",IF($D$4="All Post",'DATA ENTRY'!R371,IF(AND($D$4='DATA ENTRY'!CK371),'DATA ENTRY'!R371,""))))</f>
        <v/>
      </c>
      <c r="L372" s="3" t="str">
        <f>IF('DATA ENTRY'!CK371="","",IF('DATA ENTRY'!S371="","",IF($D$4="All Post",'DATA ENTRY'!S371,IF(AND($D$4='DATA ENTRY'!CK371),'DATA ENTRY'!S371,""))))</f>
        <v/>
      </c>
      <c r="M372" s="3" t="str">
        <f>IF('DATA ENTRY'!CK371="","",IF('DATA ENTRY'!E371="","",IF($D$4="All Post",'DATA ENTRY'!E371,IF(AND($D$4='DATA ENTRY'!CK371),'DATA ENTRY'!E371,""))))</f>
        <v/>
      </c>
      <c r="N372" s="3" t="str">
        <f>IF('DATA ENTRY'!CK371="","",IF('DATA ENTRY'!W371="","",IF($D$4="All Post",'DATA ENTRY'!W371,IF(AND($D$4='DATA ENTRY'!CK371),'DATA ENTRY'!W371,""))))</f>
        <v/>
      </c>
      <c r="O372" s="3" t="str">
        <f>IF('DATA ENTRY'!CK371="","",IF('DATA ENTRY'!X371="","",IF($D$4="All Post",'DATA ENTRY'!X371,IF(AND($D$4='DATA ENTRY'!CK371),'DATA ENTRY'!X371,""))))</f>
        <v/>
      </c>
      <c r="P372" s="3" t="str">
        <f>IF('DATA ENTRY'!CK371="","",IF('DATA ENTRY'!G371="","",IF($D$4="All Post",'DATA ENTRY'!G371,IF(AND($D$4='DATA ENTRY'!CK371),'DATA ENTRY'!G371,""))))</f>
        <v/>
      </c>
      <c r="S372">
        <f t="shared" si="83"/>
        <v>0</v>
      </c>
      <c r="T372" t="str">
        <f t="shared" si="84"/>
        <v/>
      </c>
      <c r="BZ372" t="str">
        <f t="shared" si="85"/>
        <v/>
      </c>
      <c r="CA372" t="str">
        <f t="shared" si="86"/>
        <v/>
      </c>
      <c r="CB372" s="224">
        <v>366</v>
      </c>
      <c r="CC372" s="3" t="str">
        <f>IF('DATA ENTRY'!CK371="","",IF('DATA ENTRY'!B371="","",IF(AND($CD$4='DATA ENTRY'!CK371,$CG$4='DATA ENTRY'!D371),'DATA ENTRY'!B371,"")))</f>
        <v/>
      </c>
      <c r="CD372" s="3" t="str">
        <f>IF('DATA ENTRY'!CK371="","",IF('DATA ENTRY'!C371="","",IF(AND($CD$4='DATA ENTRY'!CK371,$CG$4='DATA ENTRY'!D371),'DATA ENTRY'!C371,"")))</f>
        <v/>
      </c>
      <c r="CE372" s="4" t="str">
        <f>IF('DATA ENTRY'!CK371="","",IF('DATA ENTRY'!I371="","",IF(AND($CD$4='DATA ENTRY'!CK371,$CG$4='DATA ENTRY'!D371),'DATA ENTRY'!I371,"")))</f>
        <v/>
      </c>
      <c r="CF372" s="4" t="str">
        <f>IF('DATA ENTRY'!CK371="","",IF('DATA ENTRY'!CK371="","",IF(AND($CD$4='DATA ENTRY'!CK371,$CG$4='DATA ENTRY'!D371),'DATA ENTRY'!CK371,"")))</f>
        <v/>
      </c>
      <c r="CG372" s="3" t="str">
        <f>IF('DATA ENTRY'!CK371="","",IF('DATA ENTRY'!N371="","",IF(AND($CD$4='DATA ENTRY'!CK371,$CG$4='DATA ENTRY'!D371),'DATA ENTRY'!N371,"")))</f>
        <v/>
      </c>
      <c r="CH372" s="107" t="str">
        <f>IF('DATA ENTRY'!CK371="","",IF('DATA ENTRY'!O371="","",IF(AND($CD$4='DATA ENTRY'!CK371,$CG$4='DATA ENTRY'!D371),'DATA ENTRY'!O371,"")))</f>
        <v/>
      </c>
      <c r="CI372" s="3" t="str">
        <f>IF('DATA ENTRY'!CK371="","",IF('DATA ENTRY'!P371="","",IF(AND($CD$4='DATA ENTRY'!CK371,$CG$4='DATA ENTRY'!D371),'DATA ENTRY'!P371,"")))</f>
        <v/>
      </c>
      <c r="CJ372" s="107" t="str">
        <f>IF('DATA ENTRY'!CK371="","",IF('DATA ENTRY'!Q371="","",IF(AND($CD$4='DATA ENTRY'!CK371,$CG$4='DATA ENTRY'!D371),'DATA ENTRY'!Q371,"")))</f>
        <v/>
      </c>
      <c r="CK372" s="3" t="str">
        <f>IF('DATA ENTRY'!CK371="","",IF('DATA ENTRY'!R371="","",IF(AND($CD$4='DATA ENTRY'!CK371,$CG$4='DATA ENTRY'!D371),'DATA ENTRY'!R371,"")))</f>
        <v/>
      </c>
      <c r="CL372" s="3" t="str">
        <f>IF('DATA ENTRY'!CK371="","",IF('DATA ENTRY'!S371="","",IF(AND($CD$4='DATA ENTRY'!CK371,$CG$4='DATA ENTRY'!D371),'DATA ENTRY'!S371,"")))</f>
        <v/>
      </c>
      <c r="CM372" s="3" t="str">
        <f>IF('DATA ENTRY'!CK371="","",IF('DATA ENTRY'!E371="","",IF(AND($CD$4='DATA ENTRY'!CK371,$CG$4='DATA ENTRY'!D371),'DATA ENTRY'!E371,"")))</f>
        <v/>
      </c>
      <c r="CN372" s="3" t="str">
        <f>IF('DATA ENTRY'!CK371="","",IF('DATA ENTRY'!W371="","",IF(AND($CD$4='DATA ENTRY'!CK371,$CG$4='DATA ENTRY'!D371),'DATA ENTRY'!W371,"")))</f>
        <v/>
      </c>
      <c r="CO372" s="3" t="str">
        <f>IF('DATA ENTRY'!CK371="","",IF('DATA ENTRY'!X371="","",IF(AND($CD$4='DATA ENTRY'!CK371,$CG$4='DATA ENTRY'!D371),'DATA ENTRY'!X371,"")))</f>
        <v/>
      </c>
      <c r="CP372" s="108" t="str">
        <f t="shared" si="87"/>
        <v/>
      </c>
      <c r="CQ372" s="108" t="str">
        <f>IF('DATA ENTRY'!CK371="","",IF('DATA ENTRY'!G371="","",IF(AND($CD$4='DATA ENTRY'!CK371,$CG$4='DATA ENTRY'!D371),'DATA ENTRY'!G371,"")))</f>
        <v/>
      </c>
      <c r="CR372" s="230" t="str">
        <f>IF('DATA ENTRY'!CK371="","",IF('DATA ENTRY'!D371="","",IF(AND($CD$4='DATA ENTRY'!CK371,$CG$4='DATA ENTRY'!D371),'DATA ENTRY'!D371,"")))</f>
        <v/>
      </c>
      <c r="CS372">
        <f t="shared" si="88"/>
        <v>0</v>
      </c>
      <c r="CT372">
        <f t="shared" si="89"/>
        <v>0</v>
      </c>
      <c r="CV372" s="139"/>
      <c r="CX372">
        <f t="shared" si="90"/>
        <v>0</v>
      </c>
      <c r="DB372" t="str">
        <f t="shared" si="97"/>
        <v/>
      </c>
      <c r="DC372" t="str">
        <f t="shared" si="98"/>
        <v/>
      </c>
      <c r="DD372" s="224">
        <v>366</v>
      </c>
      <c r="DE372" s="3" t="str">
        <f>IF('DATA ENTRY'!CK371="","",IF('DATA ENTRY'!B371="","",IF(AND($DF$4='DATA ENTRY'!D371),'DATA ENTRY'!B371,"")))</f>
        <v/>
      </c>
      <c r="DF372" s="3" t="str">
        <f>IF('DATA ENTRY'!CK371="","",IF('DATA ENTRY'!C371="","",IF(AND($DF$4='DATA ENTRY'!D371),'DATA ENTRY'!C371,"")))</f>
        <v/>
      </c>
      <c r="DG372" s="4" t="str">
        <f>IF('DATA ENTRY'!CK371="","",IF('DATA ENTRY'!I371="","",IF(AND($DF$4='DATA ENTRY'!D371),'DATA ENTRY'!I371,"")))</f>
        <v/>
      </c>
      <c r="DH372" s="4" t="str">
        <f>IF('DATA ENTRY'!CK371="","",IF('DATA ENTRY'!CK371="","",IF(AND($DF$4='DATA ENTRY'!D371),'DATA ENTRY'!CK371,"")))</f>
        <v/>
      </c>
      <c r="DI372" s="3" t="str">
        <f>IF('DATA ENTRY'!CK371="","",IF('DATA ENTRY'!N371="","",IF(AND($DF$4='DATA ENTRY'!D371),'DATA ENTRY'!N371,"")))</f>
        <v/>
      </c>
      <c r="DJ372" s="107" t="str">
        <f>IF('DATA ENTRY'!CK371="","",IF('DATA ENTRY'!O371="","",IF(AND($DF$4='DATA ENTRY'!D371),'DATA ENTRY'!O371,"")))</f>
        <v/>
      </c>
      <c r="DK372" s="3" t="str">
        <f>IF('DATA ENTRY'!CK371="","",IF('DATA ENTRY'!P371="","",IF(AND($DF$4='DATA ENTRY'!D371),'DATA ENTRY'!P371,"")))</f>
        <v/>
      </c>
      <c r="DL372" s="107" t="str">
        <f>IF('DATA ENTRY'!CK371="","",IF('DATA ENTRY'!Q371="","",IF(AND($DF$4='DATA ENTRY'!D371),'DATA ENTRY'!Q371,"")))</f>
        <v/>
      </c>
      <c r="DM372" s="3" t="str">
        <f>IF('DATA ENTRY'!CK371="","",IF('DATA ENTRY'!R371="","",IF(AND($DF$4='DATA ENTRY'!D371),'DATA ENTRY'!R371,"")))</f>
        <v/>
      </c>
      <c r="DN372" s="107" t="str">
        <f>IF('DATA ENTRY'!CK371="","",IF('DATA ENTRY'!S371="","",IF(AND($DF$4='DATA ENTRY'!D371),'DATA ENTRY'!S371,"")))</f>
        <v/>
      </c>
      <c r="DO372" s="3" t="str">
        <f>IF('DATA ENTRY'!CK371="","",IF('DATA ENTRY'!E371="","",IF(AND($DF$4='DATA ENTRY'!D371),'DATA ENTRY'!E371,"")))</f>
        <v/>
      </c>
      <c r="DP372" s="3" t="str">
        <f>IF('DATA ENTRY'!CK371="","",IF('DATA ENTRY'!D371="","",IF(AND($DF$4='DATA ENTRY'!D371),'DATA ENTRY'!D371,"")))</f>
        <v/>
      </c>
      <c r="DQ372" s="3" t="str">
        <f>IF('DATA ENTRY'!CK371="","",IF('DATA ENTRY'!W371="","",IF(AND($DF$4='DATA ENTRY'!D371),'DATA ENTRY'!W371,"")))</f>
        <v/>
      </c>
      <c r="DR372" s="3" t="str">
        <f>IF('DATA ENTRY'!CK371="","",IF('DATA ENTRY'!X371="","",IF(AND($DF$4='DATA ENTRY'!D371),'DATA ENTRY'!X371,"")))</f>
        <v/>
      </c>
      <c r="DS372" s="108" t="str">
        <f t="shared" si="91"/>
        <v/>
      </c>
      <c r="DT372" s="108" t="str">
        <f>IF('DATA ENTRY'!CK371="","",IF('DATA ENTRY'!D371="","",IF(AND($DF$4='DATA ENTRY'!D371),'DATA ENTRY'!G371,"")))</f>
        <v/>
      </c>
      <c r="DY372">
        <f t="shared" si="92"/>
        <v>0</v>
      </c>
      <c r="EB372" t="str">
        <f t="shared" si="93"/>
        <v/>
      </c>
      <c r="EC372" t="str">
        <f t="shared" si="94"/>
        <v/>
      </c>
      <c r="ED372" s="224">
        <v>366</v>
      </c>
      <c r="EE372" s="3" t="str">
        <f>IF('DATA ENTRY'!CK371="","",IF('DATA ENTRY'!B371="","",IF(AND($EF$4='DATA ENTRY'!G371,$EH$4='DATA ENTRY'!F371),'DATA ENTRY'!B371,"")))</f>
        <v/>
      </c>
      <c r="EF372" s="3" t="str">
        <f>IF('DATA ENTRY'!CK371="","",IF('DATA ENTRY'!C371="","",IF(AND($EF$4='DATA ENTRY'!G371,$EH$4='DATA ENTRY'!F371),'DATA ENTRY'!C371,"")))</f>
        <v/>
      </c>
      <c r="EG372" s="4" t="str">
        <f>IF('DATA ENTRY'!CK371="","",IF('DATA ENTRY'!I371="","",IF(AND($EF$4='DATA ENTRY'!G371,$EH$4='DATA ENTRY'!F371),'DATA ENTRY'!I371,"")))</f>
        <v/>
      </c>
      <c r="EH372" s="4" t="str">
        <f>IF('DATA ENTRY'!CK371="","",IF('DATA ENTRY'!CK371="","",IF(AND($EF$4='DATA ENTRY'!G371,$EH$4='DATA ENTRY'!F371),'DATA ENTRY'!CK371,"")))</f>
        <v/>
      </c>
      <c r="EI372" s="3" t="str">
        <f>IF('DATA ENTRY'!CK371="","",IF('DATA ENTRY'!N371="","",IF(AND($EF$4='DATA ENTRY'!G371,$EH$4='DATA ENTRY'!F371),'DATA ENTRY'!N371,"")))</f>
        <v/>
      </c>
      <c r="EJ372" s="107" t="str">
        <f>IF('DATA ENTRY'!CK371="","",IF('DATA ENTRY'!O371="","",IF(AND($EF$4='DATA ENTRY'!G371,$EH$4='DATA ENTRY'!F371),'DATA ENTRY'!O371,"")))</f>
        <v/>
      </c>
      <c r="EK372" s="3" t="str">
        <f>IF('DATA ENTRY'!CK371="","",IF('DATA ENTRY'!P371="","",IF(AND($EF$4='DATA ENTRY'!G371,$EH$4='DATA ENTRY'!F371),'DATA ENTRY'!P371,"")))</f>
        <v/>
      </c>
      <c r="EL372" s="107" t="str">
        <f>IF('DATA ENTRY'!CK371="","",IF('DATA ENTRY'!Q371="","",IF(AND($EF$4='DATA ENTRY'!G371,$EH$4='DATA ENTRY'!F371),'DATA ENTRY'!Q371,"")))</f>
        <v/>
      </c>
      <c r="EM372" s="3" t="str">
        <f>IF('DATA ENTRY'!CK371="","",IF('DATA ENTRY'!R371="","",IF(AND($EF$4='DATA ENTRY'!G371,$EH$4='DATA ENTRY'!F371),'DATA ENTRY'!R371,"")))</f>
        <v/>
      </c>
      <c r="EN372" s="107" t="str">
        <f>IF('DATA ENTRY'!CK371="","",IF('DATA ENTRY'!S371="","",IF(AND($EF$4='DATA ENTRY'!G371,$EH$4='DATA ENTRY'!F371),'DATA ENTRY'!S371,"")))</f>
        <v/>
      </c>
      <c r="EO372" s="3" t="str">
        <f>IF('DATA ENTRY'!CK371="","",IF('DATA ENTRY'!E371="","",IF(AND($EF$4='DATA ENTRY'!G371,$EH$4='DATA ENTRY'!F371),'DATA ENTRY'!E371,"")))</f>
        <v/>
      </c>
      <c r="EP372" s="3" t="str">
        <f>IF('DATA ENTRY'!CK371="","",IF('DATA ENTRY'!D371="","",IF(AND($EF$4='DATA ENTRY'!G371,$EH$4='DATA ENTRY'!F371),'DATA ENTRY'!D371,"")))</f>
        <v/>
      </c>
      <c r="EQ372" s="3" t="str">
        <f>IF('DATA ENTRY'!CK371="","",IF('DATA ENTRY'!W371="","",IF(AND($EF$4='DATA ENTRY'!G371,$EH$4='DATA ENTRY'!F371),'DATA ENTRY'!W371,"")))</f>
        <v/>
      </c>
      <c r="ER372" s="3" t="str">
        <f>IF('DATA ENTRY'!CK371="","",IF('DATA ENTRY'!X371="","",IF(AND($EF$4='DATA ENTRY'!G371,$EH$4='DATA ENTRY'!F371),'DATA ENTRY'!X371,"")))</f>
        <v/>
      </c>
      <c r="ES372" s="108" t="str">
        <f t="shared" si="95"/>
        <v/>
      </c>
      <c r="ET372" s="108" t="str">
        <f>IF('DATA ENTRY'!CK371="","",IF('DATA ENTRY'!D371="","",IF(AND($EF$4='DATA ENTRY'!G371,$EH$4='DATA ENTRY'!F371),'DATA ENTRY'!G371,"")))</f>
        <v/>
      </c>
      <c r="EY372">
        <f t="shared" si="96"/>
        <v>0</v>
      </c>
    </row>
    <row r="373" spans="1:155">
      <c r="A373" t="str">
        <f>IF(S373=0,"",1+(MAX($A$7:A372)))</f>
        <v/>
      </c>
      <c r="B373" s="224">
        <v>367</v>
      </c>
      <c r="C373" s="3" t="str">
        <f>IF('DATA ENTRY'!CK372="","",IF('DATA ENTRY'!B372="","",IF($D$4="All Post",'DATA ENTRY'!B372,IF(AND($D$4='DATA ENTRY'!CK372),'DATA ENTRY'!B372,""))))</f>
        <v/>
      </c>
      <c r="D373" s="3" t="str">
        <f>IF('DATA ENTRY'!CK372="","",IF('DATA ENTRY'!C372="","",IF($D$4="All Post",'DATA ENTRY'!C372,IF(AND($D$4='DATA ENTRY'!CK372),'DATA ENTRY'!C372,""))))</f>
        <v/>
      </c>
      <c r="E373" s="4" t="str">
        <f>IF('DATA ENTRY'!CK372="","",IF('DATA ENTRY'!I372="","",IF($D$4="All Post",'DATA ENTRY'!I372,IF(AND($D$4='DATA ENTRY'!CK372),'DATA ENTRY'!I372,""))))</f>
        <v/>
      </c>
      <c r="F373" s="4" t="str">
        <f>IF('DATA ENTRY'!CK372="","",IF('DATA ENTRY'!CK372="","",IF($D$4="All Post",'DATA ENTRY'!CK372,IF(AND($D$4='DATA ENTRY'!CK372),'DATA ENTRY'!CK372,""))))</f>
        <v/>
      </c>
      <c r="G373" s="3" t="str">
        <f>IF('DATA ENTRY'!CK372="","",IF('DATA ENTRY'!N372="","",IF($D$4="All Post",'DATA ENTRY'!N372,IF(AND($D$4='DATA ENTRY'!CK372),'DATA ENTRY'!N372,""))))</f>
        <v/>
      </c>
      <c r="H373" s="107" t="str">
        <f>IF('DATA ENTRY'!CK372="","",IF('DATA ENTRY'!O372="","",IF($D$4="All Post",'DATA ENTRY'!O372,IF(AND($D$4='DATA ENTRY'!CK372),'DATA ENTRY'!O372,""))))</f>
        <v/>
      </c>
      <c r="I373" s="3" t="str">
        <f>IF('DATA ENTRY'!CK372="","",IF('DATA ENTRY'!P372="","",IF($D$4="All Post",'DATA ENTRY'!P372,IF(AND($D$4='DATA ENTRY'!CK372),'DATA ENTRY'!P372,""))))</f>
        <v/>
      </c>
      <c r="J373" s="107" t="str">
        <f>IF('DATA ENTRY'!CK372="","",IF('DATA ENTRY'!Q372="","",IF($D$4="All Post",'DATA ENTRY'!Q372,IF(AND($D$4='DATA ENTRY'!CK372),'DATA ENTRY'!Q372,""))))</f>
        <v/>
      </c>
      <c r="K373" s="3" t="str">
        <f>IF('DATA ENTRY'!CK372="","",IF('DATA ENTRY'!R372="","",IF($D$4="All Post",'DATA ENTRY'!R372,IF(AND($D$4='DATA ENTRY'!CK372),'DATA ENTRY'!R372,""))))</f>
        <v/>
      </c>
      <c r="L373" s="3" t="str">
        <f>IF('DATA ENTRY'!CK372="","",IF('DATA ENTRY'!S372="","",IF($D$4="All Post",'DATA ENTRY'!S372,IF(AND($D$4='DATA ENTRY'!CK372),'DATA ENTRY'!S372,""))))</f>
        <v/>
      </c>
      <c r="M373" s="3" t="str">
        <f>IF('DATA ENTRY'!CK372="","",IF('DATA ENTRY'!E372="","",IF($D$4="All Post",'DATA ENTRY'!E372,IF(AND($D$4='DATA ENTRY'!CK372),'DATA ENTRY'!E372,""))))</f>
        <v/>
      </c>
      <c r="N373" s="3" t="str">
        <f>IF('DATA ENTRY'!CK372="","",IF('DATA ENTRY'!W372="","",IF($D$4="All Post",'DATA ENTRY'!W372,IF(AND($D$4='DATA ENTRY'!CK372),'DATA ENTRY'!W372,""))))</f>
        <v/>
      </c>
      <c r="O373" s="3" t="str">
        <f>IF('DATA ENTRY'!CK372="","",IF('DATA ENTRY'!X372="","",IF($D$4="All Post",'DATA ENTRY'!X372,IF(AND($D$4='DATA ENTRY'!CK372),'DATA ENTRY'!X372,""))))</f>
        <v/>
      </c>
      <c r="P373" s="3" t="str">
        <f>IF('DATA ENTRY'!CK372="","",IF('DATA ENTRY'!G372="","",IF($D$4="All Post",'DATA ENTRY'!G372,IF(AND($D$4='DATA ENTRY'!CK372),'DATA ENTRY'!G372,""))))</f>
        <v/>
      </c>
      <c r="S373">
        <f t="shared" si="83"/>
        <v>0</v>
      </c>
      <c r="T373" t="str">
        <f t="shared" si="84"/>
        <v/>
      </c>
      <c r="BZ373" t="str">
        <f t="shared" si="85"/>
        <v/>
      </c>
      <c r="CA373" t="str">
        <f t="shared" si="86"/>
        <v/>
      </c>
      <c r="CB373" s="224">
        <v>367</v>
      </c>
      <c r="CC373" s="3" t="str">
        <f>IF('DATA ENTRY'!CK372="","",IF('DATA ENTRY'!B372="","",IF(AND($CD$4='DATA ENTRY'!CK372,$CG$4='DATA ENTRY'!D372),'DATA ENTRY'!B372,"")))</f>
        <v/>
      </c>
      <c r="CD373" s="3" t="str">
        <f>IF('DATA ENTRY'!CK372="","",IF('DATA ENTRY'!C372="","",IF(AND($CD$4='DATA ENTRY'!CK372,$CG$4='DATA ENTRY'!D372),'DATA ENTRY'!C372,"")))</f>
        <v/>
      </c>
      <c r="CE373" s="4" t="str">
        <f>IF('DATA ENTRY'!CK372="","",IF('DATA ENTRY'!I372="","",IF(AND($CD$4='DATA ENTRY'!CK372,$CG$4='DATA ENTRY'!D372),'DATA ENTRY'!I372,"")))</f>
        <v/>
      </c>
      <c r="CF373" s="4" t="str">
        <f>IF('DATA ENTRY'!CK372="","",IF('DATA ENTRY'!CK372="","",IF(AND($CD$4='DATA ENTRY'!CK372,$CG$4='DATA ENTRY'!D372),'DATA ENTRY'!CK372,"")))</f>
        <v/>
      </c>
      <c r="CG373" s="3" t="str">
        <f>IF('DATA ENTRY'!CK372="","",IF('DATA ENTRY'!N372="","",IF(AND($CD$4='DATA ENTRY'!CK372,$CG$4='DATA ENTRY'!D372),'DATA ENTRY'!N372,"")))</f>
        <v/>
      </c>
      <c r="CH373" s="107" t="str">
        <f>IF('DATA ENTRY'!CK372="","",IF('DATA ENTRY'!O372="","",IF(AND($CD$4='DATA ENTRY'!CK372,$CG$4='DATA ENTRY'!D372),'DATA ENTRY'!O372,"")))</f>
        <v/>
      </c>
      <c r="CI373" s="3" t="str">
        <f>IF('DATA ENTRY'!CK372="","",IF('DATA ENTRY'!P372="","",IF(AND($CD$4='DATA ENTRY'!CK372,$CG$4='DATA ENTRY'!D372),'DATA ENTRY'!P372,"")))</f>
        <v/>
      </c>
      <c r="CJ373" s="107" t="str">
        <f>IF('DATA ENTRY'!CK372="","",IF('DATA ENTRY'!Q372="","",IF(AND($CD$4='DATA ENTRY'!CK372,$CG$4='DATA ENTRY'!D372),'DATA ENTRY'!Q372,"")))</f>
        <v/>
      </c>
      <c r="CK373" s="3" t="str">
        <f>IF('DATA ENTRY'!CK372="","",IF('DATA ENTRY'!R372="","",IF(AND($CD$4='DATA ENTRY'!CK372,$CG$4='DATA ENTRY'!D372),'DATA ENTRY'!R372,"")))</f>
        <v/>
      </c>
      <c r="CL373" s="3" t="str">
        <f>IF('DATA ENTRY'!CK372="","",IF('DATA ENTRY'!S372="","",IF(AND($CD$4='DATA ENTRY'!CK372,$CG$4='DATA ENTRY'!D372),'DATA ENTRY'!S372,"")))</f>
        <v/>
      </c>
      <c r="CM373" s="3" t="str">
        <f>IF('DATA ENTRY'!CK372="","",IF('DATA ENTRY'!E372="","",IF(AND($CD$4='DATA ENTRY'!CK372,$CG$4='DATA ENTRY'!D372),'DATA ENTRY'!E372,"")))</f>
        <v/>
      </c>
      <c r="CN373" s="3" t="str">
        <f>IF('DATA ENTRY'!CK372="","",IF('DATA ENTRY'!W372="","",IF(AND($CD$4='DATA ENTRY'!CK372,$CG$4='DATA ENTRY'!D372),'DATA ENTRY'!W372,"")))</f>
        <v/>
      </c>
      <c r="CO373" s="3" t="str">
        <f>IF('DATA ENTRY'!CK372="","",IF('DATA ENTRY'!X372="","",IF(AND($CD$4='DATA ENTRY'!CK372,$CG$4='DATA ENTRY'!D372),'DATA ENTRY'!X372,"")))</f>
        <v/>
      </c>
      <c r="CP373" s="108" t="str">
        <f t="shared" si="87"/>
        <v/>
      </c>
      <c r="CQ373" s="108" t="str">
        <f>IF('DATA ENTRY'!CK372="","",IF('DATA ENTRY'!G372="","",IF(AND($CD$4='DATA ENTRY'!CK372,$CG$4='DATA ENTRY'!D372),'DATA ENTRY'!G372,"")))</f>
        <v/>
      </c>
      <c r="CR373" s="230" t="str">
        <f>IF('DATA ENTRY'!CK372="","",IF('DATA ENTRY'!D372="","",IF(AND($CD$4='DATA ENTRY'!CK372,$CG$4='DATA ENTRY'!D372),'DATA ENTRY'!D372,"")))</f>
        <v/>
      </c>
      <c r="CS373">
        <f t="shared" si="88"/>
        <v>0</v>
      </c>
      <c r="CT373">
        <f t="shared" si="89"/>
        <v>0</v>
      </c>
      <c r="CV373" s="139"/>
      <c r="CX373">
        <f t="shared" si="90"/>
        <v>0</v>
      </c>
      <c r="DB373" t="str">
        <f t="shared" si="97"/>
        <v/>
      </c>
      <c r="DC373" t="str">
        <f t="shared" si="98"/>
        <v/>
      </c>
      <c r="DD373" s="224">
        <v>367</v>
      </c>
      <c r="DE373" s="3" t="str">
        <f>IF('DATA ENTRY'!CK372="","",IF('DATA ENTRY'!B372="","",IF(AND($DF$4='DATA ENTRY'!D372),'DATA ENTRY'!B372,"")))</f>
        <v/>
      </c>
      <c r="DF373" s="3" t="str">
        <f>IF('DATA ENTRY'!CK372="","",IF('DATA ENTRY'!C372="","",IF(AND($DF$4='DATA ENTRY'!D372),'DATA ENTRY'!C372,"")))</f>
        <v/>
      </c>
      <c r="DG373" s="4" t="str">
        <f>IF('DATA ENTRY'!CK372="","",IF('DATA ENTRY'!I372="","",IF(AND($DF$4='DATA ENTRY'!D372),'DATA ENTRY'!I372,"")))</f>
        <v/>
      </c>
      <c r="DH373" s="4" t="str">
        <f>IF('DATA ENTRY'!CK372="","",IF('DATA ENTRY'!CK372="","",IF(AND($DF$4='DATA ENTRY'!D372),'DATA ENTRY'!CK372,"")))</f>
        <v/>
      </c>
      <c r="DI373" s="3" t="str">
        <f>IF('DATA ENTRY'!CK372="","",IF('DATA ENTRY'!N372="","",IF(AND($DF$4='DATA ENTRY'!D372),'DATA ENTRY'!N372,"")))</f>
        <v/>
      </c>
      <c r="DJ373" s="107" t="str">
        <f>IF('DATA ENTRY'!CK372="","",IF('DATA ENTRY'!O372="","",IF(AND($DF$4='DATA ENTRY'!D372),'DATA ENTRY'!O372,"")))</f>
        <v/>
      </c>
      <c r="DK373" s="3" t="str">
        <f>IF('DATA ENTRY'!CK372="","",IF('DATA ENTRY'!P372="","",IF(AND($DF$4='DATA ENTRY'!D372),'DATA ENTRY'!P372,"")))</f>
        <v/>
      </c>
      <c r="DL373" s="107" t="str">
        <f>IF('DATA ENTRY'!CK372="","",IF('DATA ENTRY'!Q372="","",IF(AND($DF$4='DATA ENTRY'!D372),'DATA ENTRY'!Q372,"")))</f>
        <v/>
      </c>
      <c r="DM373" s="3" t="str">
        <f>IF('DATA ENTRY'!CK372="","",IF('DATA ENTRY'!R372="","",IF(AND($DF$4='DATA ENTRY'!D372),'DATA ENTRY'!R372,"")))</f>
        <v/>
      </c>
      <c r="DN373" s="107" t="str">
        <f>IF('DATA ENTRY'!CK372="","",IF('DATA ENTRY'!S372="","",IF(AND($DF$4='DATA ENTRY'!D372),'DATA ENTRY'!S372,"")))</f>
        <v/>
      </c>
      <c r="DO373" s="3" t="str">
        <f>IF('DATA ENTRY'!CK372="","",IF('DATA ENTRY'!E372="","",IF(AND($DF$4='DATA ENTRY'!D372),'DATA ENTRY'!E372,"")))</f>
        <v/>
      </c>
      <c r="DP373" s="3" t="str">
        <f>IF('DATA ENTRY'!CK372="","",IF('DATA ENTRY'!D372="","",IF(AND($DF$4='DATA ENTRY'!D372),'DATA ENTRY'!D372,"")))</f>
        <v/>
      </c>
      <c r="DQ373" s="3" t="str">
        <f>IF('DATA ENTRY'!CK372="","",IF('DATA ENTRY'!W372="","",IF(AND($DF$4='DATA ENTRY'!D372),'DATA ENTRY'!W372,"")))</f>
        <v/>
      </c>
      <c r="DR373" s="3" t="str">
        <f>IF('DATA ENTRY'!CK372="","",IF('DATA ENTRY'!X372="","",IF(AND($DF$4='DATA ENTRY'!D372),'DATA ENTRY'!X372,"")))</f>
        <v/>
      </c>
      <c r="DS373" s="108" t="str">
        <f t="shared" si="91"/>
        <v/>
      </c>
      <c r="DT373" s="108" t="str">
        <f>IF('DATA ENTRY'!CK372="","",IF('DATA ENTRY'!D372="","",IF(AND($DF$4='DATA ENTRY'!D372),'DATA ENTRY'!G372,"")))</f>
        <v/>
      </c>
      <c r="DY373">
        <f t="shared" si="92"/>
        <v>0</v>
      </c>
      <c r="EB373" t="str">
        <f t="shared" si="93"/>
        <v/>
      </c>
      <c r="EC373" t="str">
        <f t="shared" si="94"/>
        <v/>
      </c>
      <c r="ED373" s="224">
        <v>367</v>
      </c>
      <c r="EE373" s="3" t="str">
        <f>IF('DATA ENTRY'!CK372="","",IF('DATA ENTRY'!B372="","",IF(AND($EF$4='DATA ENTRY'!G372,$EH$4='DATA ENTRY'!F372),'DATA ENTRY'!B372,"")))</f>
        <v/>
      </c>
      <c r="EF373" s="3" t="str">
        <f>IF('DATA ENTRY'!CK372="","",IF('DATA ENTRY'!C372="","",IF(AND($EF$4='DATA ENTRY'!G372,$EH$4='DATA ENTRY'!F372),'DATA ENTRY'!C372,"")))</f>
        <v/>
      </c>
      <c r="EG373" s="4" t="str">
        <f>IF('DATA ENTRY'!CK372="","",IF('DATA ENTRY'!I372="","",IF(AND($EF$4='DATA ENTRY'!G372,$EH$4='DATA ENTRY'!F372),'DATA ENTRY'!I372,"")))</f>
        <v/>
      </c>
      <c r="EH373" s="4" t="str">
        <f>IF('DATA ENTRY'!CK372="","",IF('DATA ENTRY'!CK372="","",IF(AND($EF$4='DATA ENTRY'!G372,$EH$4='DATA ENTRY'!F372),'DATA ENTRY'!CK372,"")))</f>
        <v/>
      </c>
      <c r="EI373" s="3" t="str">
        <f>IF('DATA ENTRY'!CK372="","",IF('DATA ENTRY'!N372="","",IF(AND($EF$4='DATA ENTRY'!G372,$EH$4='DATA ENTRY'!F372),'DATA ENTRY'!N372,"")))</f>
        <v/>
      </c>
      <c r="EJ373" s="107" t="str">
        <f>IF('DATA ENTRY'!CK372="","",IF('DATA ENTRY'!O372="","",IF(AND($EF$4='DATA ENTRY'!G372,$EH$4='DATA ENTRY'!F372),'DATA ENTRY'!O372,"")))</f>
        <v/>
      </c>
      <c r="EK373" s="3" t="str">
        <f>IF('DATA ENTRY'!CK372="","",IF('DATA ENTRY'!P372="","",IF(AND($EF$4='DATA ENTRY'!G372,$EH$4='DATA ENTRY'!F372),'DATA ENTRY'!P372,"")))</f>
        <v/>
      </c>
      <c r="EL373" s="107" t="str">
        <f>IF('DATA ENTRY'!CK372="","",IF('DATA ENTRY'!Q372="","",IF(AND($EF$4='DATA ENTRY'!G372,$EH$4='DATA ENTRY'!F372),'DATA ENTRY'!Q372,"")))</f>
        <v/>
      </c>
      <c r="EM373" s="3" t="str">
        <f>IF('DATA ENTRY'!CK372="","",IF('DATA ENTRY'!R372="","",IF(AND($EF$4='DATA ENTRY'!G372,$EH$4='DATA ENTRY'!F372),'DATA ENTRY'!R372,"")))</f>
        <v/>
      </c>
      <c r="EN373" s="107" t="str">
        <f>IF('DATA ENTRY'!CK372="","",IF('DATA ENTRY'!S372="","",IF(AND($EF$4='DATA ENTRY'!G372,$EH$4='DATA ENTRY'!F372),'DATA ENTRY'!S372,"")))</f>
        <v/>
      </c>
      <c r="EO373" s="3" t="str">
        <f>IF('DATA ENTRY'!CK372="","",IF('DATA ENTRY'!E372="","",IF(AND($EF$4='DATA ENTRY'!G372,$EH$4='DATA ENTRY'!F372),'DATA ENTRY'!E372,"")))</f>
        <v/>
      </c>
      <c r="EP373" s="3" t="str">
        <f>IF('DATA ENTRY'!CK372="","",IF('DATA ENTRY'!D372="","",IF(AND($EF$4='DATA ENTRY'!G372,$EH$4='DATA ENTRY'!F372),'DATA ENTRY'!D372,"")))</f>
        <v/>
      </c>
      <c r="EQ373" s="3" t="str">
        <f>IF('DATA ENTRY'!CK372="","",IF('DATA ENTRY'!W372="","",IF(AND($EF$4='DATA ENTRY'!G372,$EH$4='DATA ENTRY'!F372),'DATA ENTRY'!W372,"")))</f>
        <v/>
      </c>
      <c r="ER373" s="3" t="str">
        <f>IF('DATA ENTRY'!CK372="","",IF('DATA ENTRY'!X372="","",IF(AND($EF$4='DATA ENTRY'!G372,$EH$4='DATA ENTRY'!F372),'DATA ENTRY'!X372,"")))</f>
        <v/>
      </c>
      <c r="ES373" s="108" t="str">
        <f t="shared" si="95"/>
        <v/>
      </c>
      <c r="ET373" s="108" t="str">
        <f>IF('DATA ENTRY'!CK372="","",IF('DATA ENTRY'!D372="","",IF(AND($EF$4='DATA ENTRY'!G372,$EH$4='DATA ENTRY'!F372),'DATA ENTRY'!G372,"")))</f>
        <v/>
      </c>
      <c r="EY373">
        <f t="shared" si="96"/>
        <v>0</v>
      </c>
    </row>
    <row r="374" spans="1:155">
      <c r="A374" t="str">
        <f>IF(S374=0,"",1+(MAX($A$7:A373)))</f>
        <v/>
      </c>
      <c r="B374" s="224">
        <v>368</v>
      </c>
      <c r="C374" s="3" t="str">
        <f>IF('DATA ENTRY'!CK373="","",IF('DATA ENTRY'!B373="","",IF($D$4="All Post",'DATA ENTRY'!B373,IF(AND($D$4='DATA ENTRY'!CK373),'DATA ENTRY'!B373,""))))</f>
        <v/>
      </c>
      <c r="D374" s="3" t="str">
        <f>IF('DATA ENTRY'!CK373="","",IF('DATA ENTRY'!C373="","",IF($D$4="All Post",'DATA ENTRY'!C373,IF(AND($D$4='DATA ENTRY'!CK373),'DATA ENTRY'!C373,""))))</f>
        <v/>
      </c>
      <c r="E374" s="4" t="str">
        <f>IF('DATA ENTRY'!CK373="","",IF('DATA ENTRY'!I373="","",IF($D$4="All Post",'DATA ENTRY'!I373,IF(AND($D$4='DATA ENTRY'!CK373),'DATA ENTRY'!I373,""))))</f>
        <v/>
      </c>
      <c r="F374" s="4" t="str">
        <f>IF('DATA ENTRY'!CK373="","",IF('DATA ENTRY'!CK373="","",IF($D$4="All Post",'DATA ENTRY'!CK373,IF(AND($D$4='DATA ENTRY'!CK373),'DATA ENTRY'!CK373,""))))</f>
        <v/>
      </c>
      <c r="G374" s="3" t="str">
        <f>IF('DATA ENTRY'!CK373="","",IF('DATA ENTRY'!N373="","",IF($D$4="All Post",'DATA ENTRY'!N373,IF(AND($D$4='DATA ENTRY'!CK373),'DATA ENTRY'!N373,""))))</f>
        <v/>
      </c>
      <c r="H374" s="107" t="str">
        <f>IF('DATA ENTRY'!CK373="","",IF('DATA ENTRY'!O373="","",IF($D$4="All Post",'DATA ENTRY'!O373,IF(AND($D$4='DATA ENTRY'!CK373),'DATA ENTRY'!O373,""))))</f>
        <v/>
      </c>
      <c r="I374" s="3" t="str">
        <f>IF('DATA ENTRY'!CK373="","",IF('DATA ENTRY'!P373="","",IF($D$4="All Post",'DATA ENTRY'!P373,IF(AND($D$4='DATA ENTRY'!CK373),'DATA ENTRY'!P373,""))))</f>
        <v/>
      </c>
      <c r="J374" s="107" t="str">
        <f>IF('DATA ENTRY'!CK373="","",IF('DATA ENTRY'!Q373="","",IF($D$4="All Post",'DATA ENTRY'!Q373,IF(AND($D$4='DATA ENTRY'!CK373),'DATA ENTRY'!Q373,""))))</f>
        <v/>
      </c>
      <c r="K374" s="3" t="str">
        <f>IF('DATA ENTRY'!CK373="","",IF('DATA ENTRY'!R373="","",IF($D$4="All Post",'DATA ENTRY'!R373,IF(AND($D$4='DATA ENTRY'!CK373),'DATA ENTRY'!R373,""))))</f>
        <v/>
      </c>
      <c r="L374" s="3" t="str">
        <f>IF('DATA ENTRY'!CK373="","",IF('DATA ENTRY'!S373="","",IF($D$4="All Post",'DATA ENTRY'!S373,IF(AND($D$4='DATA ENTRY'!CK373),'DATA ENTRY'!S373,""))))</f>
        <v/>
      </c>
      <c r="M374" s="3" t="str">
        <f>IF('DATA ENTRY'!CK373="","",IF('DATA ENTRY'!E373="","",IF($D$4="All Post",'DATA ENTRY'!E373,IF(AND($D$4='DATA ENTRY'!CK373),'DATA ENTRY'!E373,""))))</f>
        <v/>
      </c>
      <c r="N374" s="3" t="str">
        <f>IF('DATA ENTRY'!CK373="","",IF('DATA ENTRY'!W373="","",IF($D$4="All Post",'DATA ENTRY'!W373,IF(AND($D$4='DATA ENTRY'!CK373),'DATA ENTRY'!W373,""))))</f>
        <v/>
      </c>
      <c r="O374" s="3" t="str">
        <f>IF('DATA ENTRY'!CK373="","",IF('DATA ENTRY'!X373="","",IF($D$4="All Post",'DATA ENTRY'!X373,IF(AND($D$4='DATA ENTRY'!CK373),'DATA ENTRY'!X373,""))))</f>
        <v/>
      </c>
      <c r="P374" s="3" t="str">
        <f>IF('DATA ENTRY'!CK373="","",IF('DATA ENTRY'!G373="","",IF($D$4="All Post",'DATA ENTRY'!G373,IF(AND($D$4='DATA ENTRY'!CK373),'DATA ENTRY'!G373,""))))</f>
        <v/>
      </c>
      <c r="S374">
        <f t="shared" si="83"/>
        <v>0</v>
      </c>
      <c r="T374" t="str">
        <f t="shared" si="84"/>
        <v/>
      </c>
      <c r="BZ374" t="str">
        <f t="shared" si="85"/>
        <v/>
      </c>
      <c r="CA374" t="str">
        <f t="shared" si="86"/>
        <v/>
      </c>
      <c r="CB374" s="224">
        <v>368</v>
      </c>
      <c r="CC374" s="3" t="str">
        <f>IF('DATA ENTRY'!CK373="","",IF('DATA ENTRY'!B373="","",IF(AND($CD$4='DATA ENTRY'!CK373,$CG$4='DATA ENTRY'!D373),'DATA ENTRY'!B373,"")))</f>
        <v/>
      </c>
      <c r="CD374" s="3" t="str">
        <f>IF('DATA ENTRY'!CK373="","",IF('DATA ENTRY'!C373="","",IF(AND($CD$4='DATA ENTRY'!CK373,$CG$4='DATA ENTRY'!D373),'DATA ENTRY'!C373,"")))</f>
        <v/>
      </c>
      <c r="CE374" s="4" t="str">
        <f>IF('DATA ENTRY'!CK373="","",IF('DATA ENTRY'!I373="","",IF(AND($CD$4='DATA ENTRY'!CK373,$CG$4='DATA ENTRY'!D373),'DATA ENTRY'!I373,"")))</f>
        <v/>
      </c>
      <c r="CF374" s="4" t="str">
        <f>IF('DATA ENTRY'!CK373="","",IF('DATA ENTRY'!CK373="","",IF(AND($CD$4='DATA ENTRY'!CK373,$CG$4='DATA ENTRY'!D373),'DATA ENTRY'!CK373,"")))</f>
        <v/>
      </c>
      <c r="CG374" s="3" t="str">
        <f>IF('DATA ENTRY'!CK373="","",IF('DATA ENTRY'!N373="","",IF(AND($CD$4='DATA ENTRY'!CK373,$CG$4='DATA ENTRY'!D373),'DATA ENTRY'!N373,"")))</f>
        <v/>
      </c>
      <c r="CH374" s="107" t="str">
        <f>IF('DATA ENTRY'!CK373="","",IF('DATA ENTRY'!O373="","",IF(AND($CD$4='DATA ENTRY'!CK373,$CG$4='DATA ENTRY'!D373),'DATA ENTRY'!O373,"")))</f>
        <v/>
      </c>
      <c r="CI374" s="3" t="str">
        <f>IF('DATA ENTRY'!CK373="","",IF('DATA ENTRY'!P373="","",IF(AND($CD$4='DATA ENTRY'!CK373,$CG$4='DATA ENTRY'!D373),'DATA ENTRY'!P373,"")))</f>
        <v/>
      </c>
      <c r="CJ374" s="107" t="str">
        <f>IF('DATA ENTRY'!CK373="","",IF('DATA ENTRY'!Q373="","",IF(AND($CD$4='DATA ENTRY'!CK373,$CG$4='DATA ENTRY'!D373),'DATA ENTRY'!Q373,"")))</f>
        <v/>
      </c>
      <c r="CK374" s="3" t="str">
        <f>IF('DATA ENTRY'!CK373="","",IF('DATA ENTRY'!R373="","",IF(AND($CD$4='DATA ENTRY'!CK373,$CG$4='DATA ENTRY'!D373),'DATA ENTRY'!R373,"")))</f>
        <v/>
      </c>
      <c r="CL374" s="3" t="str">
        <f>IF('DATA ENTRY'!CK373="","",IF('DATA ENTRY'!S373="","",IF(AND($CD$4='DATA ENTRY'!CK373,$CG$4='DATA ENTRY'!D373),'DATA ENTRY'!S373,"")))</f>
        <v/>
      </c>
      <c r="CM374" s="3" t="str">
        <f>IF('DATA ENTRY'!CK373="","",IF('DATA ENTRY'!E373="","",IF(AND($CD$4='DATA ENTRY'!CK373,$CG$4='DATA ENTRY'!D373),'DATA ENTRY'!E373,"")))</f>
        <v/>
      </c>
      <c r="CN374" s="3" t="str">
        <f>IF('DATA ENTRY'!CK373="","",IF('DATA ENTRY'!W373="","",IF(AND($CD$4='DATA ENTRY'!CK373,$CG$4='DATA ENTRY'!D373),'DATA ENTRY'!W373,"")))</f>
        <v/>
      </c>
      <c r="CO374" s="3" t="str">
        <f>IF('DATA ENTRY'!CK373="","",IF('DATA ENTRY'!X373="","",IF(AND($CD$4='DATA ENTRY'!CK373,$CG$4='DATA ENTRY'!D373),'DATA ENTRY'!X373,"")))</f>
        <v/>
      </c>
      <c r="CP374" s="108" t="str">
        <f t="shared" si="87"/>
        <v/>
      </c>
      <c r="CQ374" s="108" t="str">
        <f>IF('DATA ENTRY'!CK373="","",IF('DATA ENTRY'!G373="","",IF(AND($CD$4='DATA ENTRY'!CK373,$CG$4='DATA ENTRY'!D373),'DATA ENTRY'!G373,"")))</f>
        <v/>
      </c>
      <c r="CR374" s="230" t="str">
        <f>IF('DATA ENTRY'!CK373="","",IF('DATA ENTRY'!D373="","",IF(AND($CD$4='DATA ENTRY'!CK373,$CG$4='DATA ENTRY'!D373),'DATA ENTRY'!D373,"")))</f>
        <v/>
      </c>
      <c r="CS374">
        <f t="shared" si="88"/>
        <v>0</v>
      </c>
      <c r="CT374">
        <f t="shared" si="89"/>
        <v>0</v>
      </c>
      <c r="CV374" s="139"/>
      <c r="CX374">
        <f t="shared" si="90"/>
        <v>0</v>
      </c>
      <c r="DB374" t="str">
        <f t="shared" si="97"/>
        <v/>
      </c>
      <c r="DC374" t="str">
        <f t="shared" si="98"/>
        <v/>
      </c>
      <c r="DD374" s="224">
        <v>368</v>
      </c>
      <c r="DE374" s="3" t="str">
        <f>IF('DATA ENTRY'!CK373="","",IF('DATA ENTRY'!B373="","",IF(AND($DF$4='DATA ENTRY'!D373),'DATA ENTRY'!B373,"")))</f>
        <v/>
      </c>
      <c r="DF374" s="3" t="str">
        <f>IF('DATA ENTRY'!CK373="","",IF('DATA ENTRY'!C373="","",IF(AND($DF$4='DATA ENTRY'!D373),'DATA ENTRY'!C373,"")))</f>
        <v/>
      </c>
      <c r="DG374" s="4" t="str">
        <f>IF('DATA ENTRY'!CK373="","",IF('DATA ENTRY'!I373="","",IF(AND($DF$4='DATA ENTRY'!D373),'DATA ENTRY'!I373,"")))</f>
        <v/>
      </c>
      <c r="DH374" s="4" t="str">
        <f>IF('DATA ENTRY'!CK373="","",IF('DATA ENTRY'!CK373="","",IF(AND($DF$4='DATA ENTRY'!D373),'DATA ENTRY'!CK373,"")))</f>
        <v/>
      </c>
      <c r="DI374" s="3" t="str">
        <f>IF('DATA ENTRY'!CK373="","",IF('DATA ENTRY'!N373="","",IF(AND($DF$4='DATA ENTRY'!D373),'DATA ENTRY'!N373,"")))</f>
        <v/>
      </c>
      <c r="DJ374" s="107" t="str">
        <f>IF('DATA ENTRY'!CK373="","",IF('DATA ENTRY'!O373="","",IF(AND($DF$4='DATA ENTRY'!D373),'DATA ENTRY'!O373,"")))</f>
        <v/>
      </c>
      <c r="DK374" s="3" t="str">
        <f>IF('DATA ENTRY'!CK373="","",IF('DATA ENTRY'!P373="","",IF(AND($DF$4='DATA ENTRY'!D373),'DATA ENTRY'!P373,"")))</f>
        <v/>
      </c>
      <c r="DL374" s="107" t="str">
        <f>IF('DATA ENTRY'!CK373="","",IF('DATA ENTRY'!Q373="","",IF(AND($DF$4='DATA ENTRY'!D373),'DATA ENTRY'!Q373,"")))</f>
        <v/>
      </c>
      <c r="DM374" s="3" t="str">
        <f>IF('DATA ENTRY'!CK373="","",IF('DATA ENTRY'!R373="","",IF(AND($DF$4='DATA ENTRY'!D373),'DATA ENTRY'!R373,"")))</f>
        <v/>
      </c>
      <c r="DN374" s="107" t="str">
        <f>IF('DATA ENTRY'!CK373="","",IF('DATA ENTRY'!S373="","",IF(AND($DF$4='DATA ENTRY'!D373),'DATA ENTRY'!S373,"")))</f>
        <v/>
      </c>
      <c r="DO374" s="3" t="str">
        <f>IF('DATA ENTRY'!CK373="","",IF('DATA ENTRY'!E373="","",IF(AND($DF$4='DATA ENTRY'!D373),'DATA ENTRY'!E373,"")))</f>
        <v/>
      </c>
      <c r="DP374" s="3" t="str">
        <f>IF('DATA ENTRY'!CK373="","",IF('DATA ENTRY'!D373="","",IF(AND($DF$4='DATA ENTRY'!D373),'DATA ENTRY'!D373,"")))</f>
        <v/>
      </c>
      <c r="DQ374" s="3" t="str">
        <f>IF('DATA ENTRY'!CK373="","",IF('DATA ENTRY'!W373="","",IF(AND($DF$4='DATA ENTRY'!D373),'DATA ENTRY'!W373,"")))</f>
        <v/>
      </c>
      <c r="DR374" s="3" t="str">
        <f>IF('DATA ENTRY'!CK373="","",IF('DATA ENTRY'!X373="","",IF(AND($DF$4='DATA ENTRY'!D373),'DATA ENTRY'!X373,"")))</f>
        <v/>
      </c>
      <c r="DS374" s="108" t="str">
        <f t="shared" si="91"/>
        <v/>
      </c>
      <c r="DT374" s="108" t="str">
        <f>IF('DATA ENTRY'!CK373="","",IF('DATA ENTRY'!D373="","",IF(AND($DF$4='DATA ENTRY'!D373),'DATA ENTRY'!G373,"")))</f>
        <v/>
      </c>
      <c r="DY374">
        <f t="shared" si="92"/>
        <v>0</v>
      </c>
      <c r="EB374" t="str">
        <f t="shared" si="93"/>
        <v/>
      </c>
      <c r="EC374" t="str">
        <f t="shared" si="94"/>
        <v/>
      </c>
      <c r="ED374" s="224">
        <v>368</v>
      </c>
      <c r="EE374" s="3" t="str">
        <f>IF('DATA ENTRY'!CK373="","",IF('DATA ENTRY'!B373="","",IF(AND($EF$4='DATA ENTRY'!G373,$EH$4='DATA ENTRY'!F373),'DATA ENTRY'!B373,"")))</f>
        <v/>
      </c>
      <c r="EF374" s="3" t="str">
        <f>IF('DATA ENTRY'!CK373="","",IF('DATA ENTRY'!C373="","",IF(AND($EF$4='DATA ENTRY'!G373,$EH$4='DATA ENTRY'!F373),'DATA ENTRY'!C373,"")))</f>
        <v/>
      </c>
      <c r="EG374" s="4" t="str">
        <f>IF('DATA ENTRY'!CK373="","",IF('DATA ENTRY'!I373="","",IF(AND($EF$4='DATA ENTRY'!G373,$EH$4='DATA ENTRY'!F373),'DATA ENTRY'!I373,"")))</f>
        <v/>
      </c>
      <c r="EH374" s="4" t="str">
        <f>IF('DATA ENTRY'!CK373="","",IF('DATA ENTRY'!CK373="","",IF(AND($EF$4='DATA ENTRY'!G373,$EH$4='DATA ENTRY'!F373),'DATA ENTRY'!CK373,"")))</f>
        <v/>
      </c>
      <c r="EI374" s="3" t="str">
        <f>IF('DATA ENTRY'!CK373="","",IF('DATA ENTRY'!N373="","",IF(AND($EF$4='DATA ENTRY'!G373,$EH$4='DATA ENTRY'!F373),'DATA ENTRY'!N373,"")))</f>
        <v/>
      </c>
      <c r="EJ374" s="107" t="str">
        <f>IF('DATA ENTRY'!CK373="","",IF('DATA ENTRY'!O373="","",IF(AND($EF$4='DATA ENTRY'!G373,$EH$4='DATA ENTRY'!F373),'DATA ENTRY'!O373,"")))</f>
        <v/>
      </c>
      <c r="EK374" s="3" t="str">
        <f>IF('DATA ENTRY'!CK373="","",IF('DATA ENTRY'!P373="","",IF(AND($EF$4='DATA ENTRY'!G373,$EH$4='DATA ENTRY'!F373),'DATA ENTRY'!P373,"")))</f>
        <v/>
      </c>
      <c r="EL374" s="107" t="str">
        <f>IF('DATA ENTRY'!CK373="","",IF('DATA ENTRY'!Q373="","",IF(AND($EF$4='DATA ENTRY'!G373,$EH$4='DATA ENTRY'!F373),'DATA ENTRY'!Q373,"")))</f>
        <v/>
      </c>
      <c r="EM374" s="3" t="str">
        <f>IF('DATA ENTRY'!CK373="","",IF('DATA ENTRY'!R373="","",IF(AND($EF$4='DATA ENTRY'!G373,$EH$4='DATA ENTRY'!F373),'DATA ENTRY'!R373,"")))</f>
        <v/>
      </c>
      <c r="EN374" s="107" t="str">
        <f>IF('DATA ENTRY'!CK373="","",IF('DATA ENTRY'!S373="","",IF(AND($EF$4='DATA ENTRY'!G373,$EH$4='DATA ENTRY'!F373),'DATA ENTRY'!S373,"")))</f>
        <v/>
      </c>
      <c r="EO374" s="3" t="str">
        <f>IF('DATA ENTRY'!CK373="","",IF('DATA ENTRY'!E373="","",IF(AND($EF$4='DATA ENTRY'!G373,$EH$4='DATA ENTRY'!F373),'DATA ENTRY'!E373,"")))</f>
        <v/>
      </c>
      <c r="EP374" s="3" t="str">
        <f>IF('DATA ENTRY'!CK373="","",IF('DATA ENTRY'!D373="","",IF(AND($EF$4='DATA ENTRY'!G373,$EH$4='DATA ENTRY'!F373),'DATA ENTRY'!D373,"")))</f>
        <v/>
      </c>
      <c r="EQ374" s="3" t="str">
        <f>IF('DATA ENTRY'!CK373="","",IF('DATA ENTRY'!W373="","",IF(AND($EF$4='DATA ENTRY'!G373,$EH$4='DATA ENTRY'!F373),'DATA ENTRY'!W373,"")))</f>
        <v/>
      </c>
      <c r="ER374" s="3" t="str">
        <f>IF('DATA ENTRY'!CK373="","",IF('DATA ENTRY'!X373="","",IF(AND($EF$4='DATA ENTRY'!G373,$EH$4='DATA ENTRY'!F373),'DATA ENTRY'!X373,"")))</f>
        <v/>
      </c>
      <c r="ES374" s="108" t="str">
        <f t="shared" si="95"/>
        <v/>
      </c>
      <c r="ET374" s="108" t="str">
        <f>IF('DATA ENTRY'!CK373="","",IF('DATA ENTRY'!D373="","",IF(AND($EF$4='DATA ENTRY'!G373,$EH$4='DATA ENTRY'!F373),'DATA ENTRY'!G373,"")))</f>
        <v/>
      </c>
      <c r="EY374">
        <f t="shared" si="96"/>
        <v>0</v>
      </c>
    </row>
    <row r="375" spans="1:155">
      <c r="A375" t="str">
        <f>IF(S375=0,"",1+(MAX($A$7:A374)))</f>
        <v/>
      </c>
      <c r="B375" s="224">
        <v>369</v>
      </c>
      <c r="C375" s="3" t="str">
        <f>IF('DATA ENTRY'!CK374="","",IF('DATA ENTRY'!B374="","",IF($D$4="All Post",'DATA ENTRY'!B374,IF(AND($D$4='DATA ENTRY'!CK374),'DATA ENTRY'!B374,""))))</f>
        <v/>
      </c>
      <c r="D375" s="3" t="str">
        <f>IF('DATA ENTRY'!CK374="","",IF('DATA ENTRY'!C374="","",IF($D$4="All Post",'DATA ENTRY'!C374,IF(AND($D$4='DATA ENTRY'!CK374),'DATA ENTRY'!C374,""))))</f>
        <v/>
      </c>
      <c r="E375" s="4" t="str">
        <f>IF('DATA ENTRY'!CK374="","",IF('DATA ENTRY'!I374="","",IF($D$4="All Post",'DATA ENTRY'!I374,IF(AND($D$4='DATA ENTRY'!CK374),'DATA ENTRY'!I374,""))))</f>
        <v/>
      </c>
      <c r="F375" s="4" t="str">
        <f>IF('DATA ENTRY'!CK374="","",IF('DATA ENTRY'!CK374="","",IF($D$4="All Post",'DATA ENTRY'!CK374,IF(AND($D$4='DATA ENTRY'!CK374),'DATA ENTRY'!CK374,""))))</f>
        <v/>
      </c>
      <c r="G375" s="3" t="str">
        <f>IF('DATA ENTRY'!CK374="","",IF('DATA ENTRY'!N374="","",IF($D$4="All Post",'DATA ENTRY'!N374,IF(AND($D$4='DATA ENTRY'!CK374),'DATA ENTRY'!N374,""))))</f>
        <v/>
      </c>
      <c r="H375" s="107" t="str">
        <f>IF('DATA ENTRY'!CK374="","",IF('DATA ENTRY'!O374="","",IF($D$4="All Post",'DATA ENTRY'!O374,IF(AND($D$4='DATA ENTRY'!CK374),'DATA ENTRY'!O374,""))))</f>
        <v/>
      </c>
      <c r="I375" s="3" t="str">
        <f>IF('DATA ENTRY'!CK374="","",IF('DATA ENTRY'!P374="","",IF($D$4="All Post",'DATA ENTRY'!P374,IF(AND($D$4='DATA ENTRY'!CK374),'DATA ENTRY'!P374,""))))</f>
        <v/>
      </c>
      <c r="J375" s="107" t="str">
        <f>IF('DATA ENTRY'!CK374="","",IF('DATA ENTRY'!Q374="","",IF($D$4="All Post",'DATA ENTRY'!Q374,IF(AND($D$4='DATA ENTRY'!CK374),'DATA ENTRY'!Q374,""))))</f>
        <v/>
      </c>
      <c r="K375" s="3" t="str">
        <f>IF('DATA ENTRY'!CK374="","",IF('DATA ENTRY'!R374="","",IF($D$4="All Post",'DATA ENTRY'!R374,IF(AND($D$4='DATA ENTRY'!CK374),'DATA ENTRY'!R374,""))))</f>
        <v/>
      </c>
      <c r="L375" s="3" t="str">
        <f>IF('DATA ENTRY'!CK374="","",IF('DATA ENTRY'!S374="","",IF($D$4="All Post",'DATA ENTRY'!S374,IF(AND($D$4='DATA ENTRY'!CK374),'DATA ENTRY'!S374,""))))</f>
        <v/>
      </c>
      <c r="M375" s="3" t="str">
        <f>IF('DATA ENTRY'!CK374="","",IF('DATA ENTRY'!E374="","",IF($D$4="All Post",'DATA ENTRY'!E374,IF(AND($D$4='DATA ENTRY'!CK374),'DATA ENTRY'!E374,""))))</f>
        <v/>
      </c>
      <c r="N375" s="3" t="str">
        <f>IF('DATA ENTRY'!CK374="","",IF('DATA ENTRY'!W374="","",IF($D$4="All Post",'DATA ENTRY'!W374,IF(AND($D$4='DATA ENTRY'!CK374),'DATA ENTRY'!W374,""))))</f>
        <v/>
      </c>
      <c r="O375" s="3" t="str">
        <f>IF('DATA ENTRY'!CK374="","",IF('DATA ENTRY'!X374="","",IF($D$4="All Post",'DATA ENTRY'!X374,IF(AND($D$4='DATA ENTRY'!CK374),'DATA ENTRY'!X374,""))))</f>
        <v/>
      </c>
      <c r="P375" s="3" t="str">
        <f>IF('DATA ENTRY'!CK374="","",IF('DATA ENTRY'!G374="","",IF($D$4="All Post",'DATA ENTRY'!G374,IF(AND($D$4='DATA ENTRY'!CK374),'DATA ENTRY'!G374,""))))</f>
        <v/>
      </c>
      <c r="S375">
        <f t="shared" si="83"/>
        <v>0</v>
      </c>
      <c r="T375" t="str">
        <f t="shared" si="84"/>
        <v/>
      </c>
      <c r="BZ375" t="str">
        <f t="shared" si="85"/>
        <v/>
      </c>
      <c r="CA375" t="str">
        <f t="shared" si="86"/>
        <v/>
      </c>
      <c r="CB375" s="224">
        <v>369</v>
      </c>
      <c r="CC375" s="3" t="str">
        <f>IF('DATA ENTRY'!CK374="","",IF('DATA ENTRY'!B374="","",IF(AND($CD$4='DATA ENTRY'!CK374,$CG$4='DATA ENTRY'!D374),'DATA ENTRY'!B374,"")))</f>
        <v/>
      </c>
      <c r="CD375" s="3" t="str">
        <f>IF('DATA ENTRY'!CK374="","",IF('DATA ENTRY'!C374="","",IF(AND($CD$4='DATA ENTRY'!CK374,$CG$4='DATA ENTRY'!D374),'DATA ENTRY'!C374,"")))</f>
        <v/>
      </c>
      <c r="CE375" s="4" t="str">
        <f>IF('DATA ENTRY'!CK374="","",IF('DATA ENTRY'!I374="","",IF(AND($CD$4='DATA ENTRY'!CK374,$CG$4='DATA ENTRY'!D374),'DATA ENTRY'!I374,"")))</f>
        <v/>
      </c>
      <c r="CF375" s="4" t="str">
        <f>IF('DATA ENTRY'!CK374="","",IF('DATA ENTRY'!CK374="","",IF(AND($CD$4='DATA ENTRY'!CK374,$CG$4='DATA ENTRY'!D374),'DATA ENTRY'!CK374,"")))</f>
        <v/>
      </c>
      <c r="CG375" s="3" t="str">
        <f>IF('DATA ENTRY'!CK374="","",IF('DATA ENTRY'!N374="","",IF(AND($CD$4='DATA ENTRY'!CK374,$CG$4='DATA ENTRY'!D374),'DATA ENTRY'!N374,"")))</f>
        <v/>
      </c>
      <c r="CH375" s="107" t="str">
        <f>IF('DATA ENTRY'!CK374="","",IF('DATA ENTRY'!O374="","",IF(AND($CD$4='DATA ENTRY'!CK374,$CG$4='DATA ENTRY'!D374),'DATA ENTRY'!O374,"")))</f>
        <v/>
      </c>
      <c r="CI375" s="3" t="str">
        <f>IF('DATA ENTRY'!CK374="","",IF('DATA ENTRY'!P374="","",IF(AND($CD$4='DATA ENTRY'!CK374,$CG$4='DATA ENTRY'!D374),'DATA ENTRY'!P374,"")))</f>
        <v/>
      </c>
      <c r="CJ375" s="107" t="str">
        <f>IF('DATA ENTRY'!CK374="","",IF('DATA ENTRY'!Q374="","",IF(AND($CD$4='DATA ENTRY'!CK374,$CG$4='DATA ENTRY'!D374),'DATA ENTRY'!Q374,"")))</f>
        <v/>
      </c>
      <c r="CK375" s="3" t="str">
        <f>IF('DATA ENTRY'!CK374="","",IF('DATA ENTRY'!R374="","",IF(AND($CD$4='DATA ENTRY'!CK374,$CG$4='DATA ENTRY'!D374),'DATA ENTRY'!R374,"")))</f>
        <v/>
      </c>
      <c r="CL375" s="3" t="str">
        <f>IF('DATA ENTRY'!CK374="","",IF('DATA ENTRY'!S374="","",IF(AND($CD$4='DATA ENTRY'!CK374,$CG$4='DATA ENTRY'!D374),'DATA ENTRY'!S374,"")))</f>
        <v/>
      </c>
      <c r="CM375" s="3" t="str">
        <f>IF('DATA ENTRY'!CK374="","",IF('DATA ENTRY'!E374="","",IF(AND($CD$4='DATA ENTRY'!CK374,$CG$4='DATA ENTRY'!D374),'DATA ENTRY'!E374,"")))</f>
        <v/>
      </c>
      <c r="CN375" s="3" t="str">
        <f>IF('DATA ENTRY'!CK374="","",IF('DATA ENTRY'!W374="","",IF(AND($CD$4='DATA ENTRY'!CK374,$CG$4='DATA ENTRY'!D374),'DATA ENTRY'!W374,"")))</f>
        <v/>
      </c>
      <c r="CO375" s="3" t="str">
        <f>IF('DATA ENTRY'!CK374="","",IF('DATA ENTRY'!X374="","",IF(AND($CD$4='DATA ENTRY'!CK374,$CG$4='DATA ENTRY'!D374),'DATA ENTRY'!X374,"")))</f>
        <v/>
      </c>
      <c r="CP375" s="108" t="str">
        <f t="shared" si="87"/>
        <v/>
      </c>
      <c r="CQ375" s="108" t="str">
        <f>IF('DATA ENTRY'!CK374="","",IF('DATA ENTRY'!G374="","",IF(AND($CD$4='DATA ENTRY'!CK374,$CG$4='DATA ENTRY'!D374),'DATA ENTRY'!G374,"")))</f>
        <v/>
      </c>
      <c r="CR375" s="230" t="str">
        <f>IF('DATA ENTRY'!CK374="","",IF('DATA ENTRY'!D374="","",IF(AND($CD$4='DATA ENTRY'!CK374,$CG$4='DATA ENTRY'!D374),'DATA ENTRY'!D374,"")))</f>
        <v/>
      </c>
      <c r="CS375">
        <f t="shared" si="88"/>
        <v>0</v>
      </c>
      <c r="CT375">
        <f t="shared" si="89"/>
        <v>0</v>
      </c>
      <c r="CV375" s="139"/>
      <c r="CX375">
        <f t="shared" si="90"/>
        <v>0</v>
      </c>
      <c r="DB375" t="str">
        <f t="shared" si="97"/>
        <v/>
      </c>
      <c r="DC375" t="str">
        <f t="shared" si="98"/>
        <v/>
      </c>
      <c r="DD375" s="224">
        <v>369</v>
      </c>
      <c r="DE375" s="3" t="str">
        <f>IF('DATA ENTRY'!CK374="","",IF('DATA ENTRY'!B374="","",IF(AND($DF$4='DATA ENTRY'!D374),'DATA ENTRY'!B374,"")))</f>
        <v/>
      </c>
      <c r="DF375" s="3" t="str">
        <f>IF('DATA ENTRY'!CK374="","",IF('DATA ENTRY'!C374="","",IF(AND($DF$4='DATA ENTRY'!D374),'DATA ENTRY'!C374,"")))</f>
        <v/>
      </c>
      <c r="DG375" s="4" t="str">
        <f>IF('DATA ENTRY'!CK374="","",IF('DATA ENTRY'!I374="","",IF(AND($DF$4='DATA ENTRY'!D374),'DATA ENTRY'!I374,"")))</f>
        <v/>
      </c>
      <c r="DH375" s="4" t="str">
        <f>IF('DATA ENTRY'!CK374="","",IF('DATA ENTRY'!CK374="","",IF(AND($DF$4='DATA ENTRY'!D374),'DATA ENTRY'!CK374,"")))</f>
        <v/>
      </c>
      <c r="DI375" s="3" t="str">
        <f>IF('DATA ENTRY'!CK374="","",IF('DATA ENTRY'!N374="","",IF(AND($DF$4='DATA ENTRY'!D374),'DATA ENTRY'!N374,"")))</f>
        <v/>
      </c>
      <c r="DJ375" s="107" t="str">
        <f>IF('DATA ENTRY'!CK374="","",IF('DATA ENTRY'!O374="","",IF(AND($DF$4='DATA ENTRY'!D374),'DATA ENTRY'!O374,"")))</f>
        <v/>
      </c>
      <c r="DK375" s="3" t="str">
        <f>IF('DATA ENTRY'!CK374="","",IF('DATA ENTRY'!P374="","",IF(AND($DF$4='DATA ENTRY'!D374),'DATA ENTRY'!P374,"")))</f>
        <v/>
      </c>
      <c r="DL375" s="107" t="str">
        <f>IF('DATA ENTRY'!CK374="","",IF('DATA ENTRY'!Q374="","",IF(AND($DF$4='DATA ENTRY'!D374),'DATA ENTRY'!Q374,"")))</f>
        <v/>
      </c>
      <c r="DM375" s="3" t="str">
        <f>IF('DATA ENTRY'!CK374="","",IF('DATA ENTRY'!R374="","",IF(AND($DF$4='DATA ENTRY'!D374),'DATA ENTRY'!R374,"")))</f>
        <v/>
      </c>
      <c r="DN375" s="107" t="str">
        <f>IF('DATA ENTRY'!CK374="","",IF('DATA ENTRY'!S374="","",IF(AND($DF$4='DATA ENTRY'!D374),'DATA ENTRY'!S374,"")))</f>
        <v/>
      </c>
      <c r="DO375" s="3" t="str">
        <f>IF('DATA ENTRY'!CK374="","",IF('DATA ENTRY'!E374="","",IF(AND($DF$4='DATA ENTRY'!D374),'DATA ENTRY'!E374,"")))</f>
        <v/>
      </c>
      <c r="DP375" s="3" t="str">
        <f>IF('DATA ENTRY'!CK374="","",IF('DATA ENTRY'!D374="","",IF(AND($DF$4='DATA ENTRY'!D374),'DATA ENTRY'!D374,"")))</f>
        <v/>
      </c>
      <c r="DQ375" s="3" t="str">
        <f>IF('DATA ENTRY'!CK374="","",IF('DATA ENTRY'!W374="","",IF(AND($DF$4='DATA ENTRY'!D374),'DATA ENTRY'!W374,"")))</f>
        <v/>
      </c>
      <c r="DR375" s="3" t="str">
        <f>IF('DATA ENTRY'!CK374="","",IF('DATA ENTRY'!X374="","",IF(AND($DF$4='DATA ENTRY'!D374),'DATA ENTRY'!X374,"")))</f>
        <v/>
      </c>
      <c r="DS375" s="108" t="str">
        <f t="shared" si="91"/>
        <v/>
      </c>
      <c r="DT375" s="108" t="str">
        <f>IF('DATA ENTRY'!CK374="","",IF('DATA ENTRY'!D374="","",IF(AND($DF$4='DATA ENTRY'!D374),'DATA ENTRY'!G374,"")))</f>
        <v/>
      </c>
      <c r="DY375">
        <f t="shared" si="92"/>
        <v>0</v>
      </c>
      <c r="EB375" t="str">
        <f t="shared" si="93"/>
        <v/>
      </c>
      <c r="EC375" t="str">
        <f t="shared" si="94"/>
        <v/>
      </c>
      <c r="ED375" s="224">
        <v>369</v>
      </c>
      <c r="EE375" s="3" t="str">
        <f>IF('DATA ENTRY'!CK374="","",IF('DATA ENTRY'!B374="","",IF(AND($EF$4='DATA ENTRY'!G374,$EH$4='DATA ENTRY'!F374),'DATA ENTRY'!B374,"")))</f>
        <v/>
      </c>
      <c r="EF375" s="3" t="str">
        <f>IF('DATA ENTRY'!CK374="","",IF('DATA ENTRY'!C374="","",IF(AND($EF$4='DATA ENTRY'!G374,$EH$4='DATA ENTRY'!F374),'DATA ENTRY'!C374,"")))</f>
        <v/>
      </c>
      <c r="EG375" s="4" t="str">
        <f>IF('DATA ENTRY'!CK374="","",IF('DATA ENTRY'!I374="","",IF(AND($EF$4='DATA ENTRY'!G374,$EH$4='DATA ENTRY'!F374),'DATA ENTRY'!I374,"")))</f>
        <v/>
      </c>
      <c r="EH375" s="4" t="str">
        <f>IF('DATA ENTRY'!CK374="","",IF('DATA ENTRY'!CK374="","",IF(AND($EF$4='DATA ENTRY'!G374,$EH$4='DATA ENTRY'!F374),'DATA ENTRY'!CK374,"")))</f>
        <v/>
      </c>
      <c r="EI375" s="3" t="str">
        <f>IF('DATA ENTRY'!CK374="","",IF('DATA ENTRY'!N374="","",IF(AND($EF$4='DATA ENTRY'!G374,$EH$4='DATA ENTRY'!F374),'DATA ENTRY'!N374,"")))</f>
        <v/>
      </c>
      <c r="EJ375" s="107" t="str">
        <f>IF('DATA ENTRY'!CK374="","",IF('DATA ENTRY'!O374="","",IF(AND($EF$4='DATA ENTRY'!G374,$EH$4='DATA ENTRY'!F374),'DATA ENTRY'!O374,"")))</f>
        <v/>
      </c>
      <c r="EK375" s="3" t="str">
        <f>IF('DATA ENTRY'!CK374="","",IF('DATA ENTRY'!P374="","",IF(AND($EF$4='DATA ENTRY'!G374,$EH$4='DATA ENTRY'!F374),'DATA ENTRY'!P374,"")))</f>
        <v/>
      </c>
      <c r="EL375" s="107" t="str">
        <f>IF('DATA ENTRY'!CK374="","",IF('DATA ENTRY'!Q374="","",IF(AND($EF$4='DATA ENTRY'!G374,$EH$4='DATA ENTRY'!F374),'DATA ENTRY'!Q374,"")))</f>
        <v/>
      </c>
      <c r="EM375" s="3" t="str">
        <f>IF('DATA ENTRY'!CK374="","",IF('DATA ENTRY'!R374="","",IF(AND($EF$4='DATA ENTRY'!G374,$EH$4='DATA ENTRY'!F374),'DATA ENTRY'!R374,"")))</f>
        <v/>
      </c>
      <c r="EN375" s="107" t="str">
        <f>IF('DATA ENTRY'!CK374="","",IF('DATA ENTRY'!S374="","",IF(AND($EF$4='DATA ENTRY'!G374,$EH$4='DATA ENTRY'!F374),'DATA ENTRY'!S374,"")))</f>
        <v/>
      </c>
      <c r="EO375" s="3" t="str">
        <f>IF('DATA ENTRY'!CK374="","",IF('DATA ENTRY'!E374="","",IF(AND($EF$4='DATA ENTRY'!G374,$EH$4='DATA ENTRY'!F374),'DATA ENTRY'!E374,"")))</f>
        <v/>
      </c>
      <c r="EP375" s="3" t="str">
        <f>IF('DATA ENTRY'!CK374="","",IF('DATA ENTRY'!D374="","",IF(AND($EF$4='DATA ENTRY'!G374,$EH$4='DATA ENTRY'!F374),'DATA ENTRY'!D374,"")))</f>
        <v/>
      </c>
      <c r="EQ375" s="3" t="str">
        <f>IF('DATA ENTRY'!CK374="","",IF('DATA ENTRY'!W374="","",IF(AND($EF$4='DATA ENTRY'!G374,$EH$4='DATA ENTRY'!F374),'DATA ENTRY'!W374,"")))</f>
        <v/>
      </c>
      <c r="ER375" s="3" t="str">
        <f>IF('DATA ENTRY'!CK374="","",IF('DATA ENTRY'!X374="","",IF(AND($EF$4='DATA ENTRY'!G374,$EH$4='DATA ENTRY'!F374),'DATA ENTRY'!X374,"")))</f>
        <v/>
      </c>
      <c r="ES375" s="108" t="str">
        <f t="shared" si="95"/>
        <v/>
      </c>
      <c r="ET375" s="108" t="str">
        <f>IF('DATA ENTRY'!CK374="","",IF('DATA ENTRY'!D374="","",IF(AND($EF$4='DATA ENTRY'!G374,$EH$4='DATA ENTRY'!F374),'DATA ENTRY'!G374,"")))</f>
        <v/>
      </c>
      <c r="EY375">
        <f t="shared" si="96"/>
        <v>0</v>
      </c>
    </row>
    <row r="376" spans="1:155">
      <c r="A376" t="str">
        <f>IF(S376=0,"",1+(MAX($A$7:A375)))</f>
        <v/>
      </c>
      <c r="B376" s="224">
        <v>370</v>
      </c>
      <c r="C376" s="3" t="str">
        <f>IF('DATA ENTRY'!CK375="","",IF('DATA ENTRY'!B375="","",IF($D$4="All Post",'DATA ENTRY'!B375,IF(AND($D$4='DATA ENTRY'!CK375),'DATA ENTRY'!B375,""))))</f>
        <v/>
      </c>
      <c r="D376" s="3" t="str">
        <f>IF('DATA ENTRY'!CK375="","",IF('DATA ENTRY'!C375="","",IF($D$4="All Post",'DATA ENTRY'!C375,IF(AND($D$4='DATA ENTRY'!CK375),'DATA ENTRY'!C375,""))))</f>
        <v/>
      </c>
      <c r="E376" s="4" t="str">
        <f>IF('DATA ENTRY'!CK375="","",IF('DATA ENTRY'!I375="","",IF($D$4="All Post",'DATA ENTRY'!I375,IF(AND($D$4='DATA ENTRY'!CK375),'DATA ENTRY'!I375,""))))</f>
        <v/>
      </c>
      <c r="F376" s="4" t="str">
        <f>IF('DATA ENTRY'!CK375="","",IF('DATA ENTRY'!CK375="","",IF($D$4="All Post",'DATA ENTRY'!CK375,IF(AND($D$4='DATA ENTRY'!CK375),'DATA ENTRY'!CK375,""))))</f>
        <v/>
      </c>
      <c r="G376" s="3" t="str">
        <f>IF('DATA ENTRY'!CK375="","",IF('DATA ENTRY'!N375="","",IF($D$4="All Post",'DATA ENTRY'!N375,IF(AND($D$4='DATA ENTRY'!CK375),'DATA ENTRY'!N375,""))))</f>
        <v/>
      </c>
      <c r="H376" s="107" t="str">
        <f>IF('DATA ENTRY'!CK375="","",IF('DATA ENTRY'!O375="","",IF($D$4="All Post",'DATA ENTRY'!O375,IF(AND($D$4='DATA ENTRY'!CK375),'DATA ENTRY'!O375,""))))</f>
        <v/>
      </c>
      <c r="I376" s="3" t="str">
        <f>IF('DATA ENTRY'!CK375="","",IF('DATA ENTRY'!P375="","",IF($D$4="All Post",'DATA ENTRY'!P375,IF(AND($D$4='DATA ENTRY'!CK375),'DATA ENTRY'!P375,""))))</f>
        <v/>
      </c>
      <c r="J376" s="107" t="str">
        <f>IF('DATA ENTRY'!CK375="","",IF('DATA ENTRY'!Q375="","",IF($D$4="All Post",'DATA ENTRY'!Q375,IF(AND($D$4='DATA ENTRY'!CK375),'DATA ENTRY'!Q375,""))))</f>
        <v/>
      </c>
      <c r="K376" s="3" t="str">
        <f>IF('DATA ENTRY'!CK375="","",IF('DATA ENTRY'!R375="","",IF($D$4="All Post",'DATA ENTRY'!R375,IF(AND($D$4='DATA ENTRY'!CK375),'DATA ENTRY'!R375,""))))</f>
        <v/>
      </c>
      <c r="L376" s="3" t="str">
        <f>IF('DATA ENTRY'!CK375="","",IF('DATA ENTRY'!S375="","",IF($D$4="All Post",'DATA ENTRY'!S375,IF(AND($D$4='DATA ENTRY'!CK375),'DATA ENTRY'!S375,""))))</f>
        <v/>
      </c>
      <c r="M376" s="3" t="str">
        <f>IF('DATA ENTRY'!CK375="","",IF('DATA ENTRY'!E375="","",IF($D$4="All Post",'DATA ENTRY'!E375,IF(AND($D$4='DATA ENTRY'!CK375),'DATA ENTRY'!E375,""))))</f>
        <v/>
      </c>
      <c r="N376" s="3" t="str">
        <f>IF('DATA ENTRY'!CK375="","",IF('DATA ENTRY'!W375="","",IF($D$4="All Post",'DATA ENTRY'!W375,IF(AND($D$4='DATA ENTRY'!CK375),'DATA ENTRY'!W375,""))))</f>
        <v/>
      </c>
      <c r="O376" s="3" t="str">
        <f>IF('DATA ENTRY'!CK375="","",IF('DATA ENTRY'!X375="","",IF($D$4="All Post",'DATA ENTRY'!X375,IF(AND($D$4='DATA ENTRY'!CK375),'DATA ENTRY'!X375,""))))</f>
        <v/>
      </c>
      <c r="P376" s="3" t="str">
        <f>IF('DATA ENTRY'!CK375="","",IF('DATA ENTRY'!G375="","",IF($D$4="All Post",'DATA ENTRY'!G375,IF(AND($D$4='DATA ENTRY'!CK375),'DATA ENTRY'!G375,""))))</f>
        <v/>
      </c>
      <c r="S376">
        <f t="shared" si="83"/>
        <v>0</v>
      </c>
      <c r="T376" t="str">
        <f t="shared" si="84"/>
        <v/>
      </c>
      <c r="BZ376" t="str">
        <f t="shared" si="85"/>
        <v/>
      </c>
      <c r="CA376" t="str">
        <f t="shared" si="86"/>
        <v/>
      </c>
      <c r="CB376" s="224">
        <v>370</v>
      </c>
      <c r="CC376" s="3" t="str">
        <f>IF('DATA ENTRY'!CK375="","",IF('DATA ENTRY'!B375="","",IF(AND($CD$4='DATA ENTRY'!CK375,$CG$4='DATA ENTRY'!D375),'DATA ENTRY'!B375,"")))</f>
        <v/>
      </c>
      <c r="CD376" s="3" t="str">
        <f>IF('DATA ENTRY'!CK375="","",IF('DATA ENTRY'!C375="","",IF(AND($CD$4='DATA ENTRY'!CK375,$CG$4='DATA ENTRY'!D375),'DATA ENTRY'!C375,"")))</f>
        <v/>
      </c>
      <c r="CE376" s="4" t="str">
        <f>IF('DATA ENTRY'!CK375="","",IF('DATA ENTRY'!I375="","",IF(AND($CD$4='DATA ENTRY'!CK375,$CG$4='DATA ENTRY'!D375),'DATA ENTRY'!I375,"")))</f>
        <v/>
      </c>
      <c r="CF376" s="4" t="str">
        <f>IF('DATA ENTRY'!CK375="","",IF('DATA ENTRY'!CK375="","",IF(AND($CD$4='DATA ENTRY'!CK375,$CG$4='DATA ENTRY'!D375),'DATA ENTRY'!CK375,"")))</f>
        <v/>
      </c>
      <c r="CG376" s="3" t="str">
        <f>IF('DATA ENTRY'!CK375="","",IF('DATA ENTRY'!N375="","",IF(AND($CD$4='DATA ENTRY'!CK375,$CG$4='DATA ENTRY'!D375),'DATA ENTRY'!N375,"")))</f>
        <v/>
      </c>
      <c r="CH376" s="107" t="str">
        <f>IF('DATA ENTRY'!CK375="","",IF('DATA ENTRY'!O375="","",IF(AND($CD$4='DATA ENTRY'!CK375,$CG$4='DATA ENTRY'!D375),'DATA ENTRY'!O375,"")))</f>
        <v/>
      </c>
      <c r="CI376" s="3" t="str">
        <f>IF('DATA ENTRY'!CK375="","",IF('DATA ENTRY'!P375="","",IF(AND($CD$4='DATA ENTRY'!CK375,$CG$4='DATA ENTRY'!D375),'DATA ENTRY'!P375,"")))</f>
        <v/>
      </c>
      <c r="CJ376" s="107" t="str">
        <f>IF('DATA ENTRY'!CK375="","",IF('DATA ENTRY'!Q375="","",IF(AND($CD$4='DATA ENTRY'!CK375,$CG$4='DATA ENTRY'!D375),'DATA ENTRY'!Q375,"")))</f>
        <v/>
      </c>
      <c r="CK376" s="3" t="str">
        <f>IF('DATA ENTRY'!CK375="","",IF('DATA ENTRY'!R375="","",IF(AND($CD$4='DATA ENTRY'!CK375,$CG$4='DATA ENTRY'!D375),'DATA ENTRY'!R375,"")))</f>
        <v/>
      </c>
      <c r="CL376" s="3" t="str">
        <f>IF('DATA ENTRY'!CK375="","",IF('DATA ENTRY'!S375="","",IF(AND($CD$4='DATA ENTRY'!CK375,$CG$4='DATA ENTRY'!D375),'DATA ENTRY'!S375,"")))</f>
        <v/>
      </c>
      <c r="CM376" s="3" t="str">
        <f>IF('DATA ENTRY'!CK375="","",IF('DATA ENTRY'!E375="","",IF(AND($CD$4='DATA ENTRY'!CK375,$CG$4='DATA ENTRY'!D375),'DATA ENTRY'!E375,"")))</f>
        <v/>
      </c>
      <c r="CN376" s="3" t="str">
        <f>IF('DATA ENTRY'!CK375="","",IF('DATA ENTRY'!W375="","",IF(AND($CD$4='DATA ENTRY'!CK375,$CG$4='DATA ENTRY'!D375),'DATA ENTRY'!W375,"")))</f>
        <v/>
      </c>
      <c r="CO376" s="3" t="str">
        <f>IF('DATA ENTRY'!CK375="","",IF('DATA ENTRY'!X375="","",IF(AND($CD$4='DATA ENTRY'!CK375,$CG$4='DATA ENTRY'!D375),'DATA ENTRY'!X375,"")))</f>
        <v/>
      </c>
      <c r="CP376" s="108" t="str">
        <f t="shared" si="87"/>
        <v/>
      </c>
      <c r="CQ376" s="108" t="str">
        <f>IF('DATA ENTRY'!CK375="","",IF('DATA ENTRY'!G375="","",IF(AND($CD$4='DATA ENTRY'!CK375,$CG$4='DATA ENTRY'!D375),'DATA ENTRY'!G375,"")))</f>
        <v/>
      </c>
      <c r="CR376" s="230" t="str">
        <f>IF('DATA ENTRY'!CK375="","",IF('DATA ENTRY'!D375="","",IF(AND($CD$4='DATA ENTRY'!CK375,$CG$4='DATA ENTRY'!D375),'DATA ENTRY'!D375,"")))</f>
        <v/>
      </c>
      <c r="CS376">
        <f t="shared" si="88"/>
        <v>0</v>
      </c>
      <c r="CT376">
        <f t="shared" si="89"/>
        <v>0</v>
      </c>
      <c r="CV376" s="139"/>
      <c r="CX376">
        <f t="shared" si="90"/>
        <v>0</v>
      </c>
      <c r="DB376" t="str">
        <f t="shared" si="97"/>
        <v/>
      </c>
      <c r="DC376" t="str">
        <f t="shared" si="98"/>
        <v/>
      </c>
      <c r="DD376" s="224">
        <v>370</v>
      </c>
      <c r="DE376" s="3" t="str">
        <f>IF('DATA ENTRY'!CK375="","",IF('DATA ENTRY'!B375="","",IF(AND($DF$4='DATA ENTRY'!D375),'DATA ENTRY'!B375,"")))</f>
        <v/>
      </c>
      <c r="DF376" s="3" t="str">
        <f>IF('DATA ENTRY'!CK375="","",IF('DATA ENTRY'!C375="","",IF(AND($DF$4='DATA ENTRY'!D375),'DATA ENTRY'!C375,"")))</f>
        <v/>
      </c>
      <c r="DG376" s="4" t="str">
        <f>IF('DATA ENTRY'!CK375="","",IF('DATA ENTRY'!I375="","",IF(AND($DF$4='DATA ENTRY'!D375),'DATA ENTRY'!I375,"")))</f>
        <v/>
      </c>
      <c r="DH376" s="4" t="str">
        <f>IF('DATA ENTRY'!CK375="","",IF('DATA ENTRY'!CK375="","",IF(AND($DF$4='DATA ENTRY'!D375),'DATA ENTRY'!CK375,"")))</f>
        <v/>
      </c>
      <c r="DI376" s="3" t="str">
        <f>IF('DATA ENTRY'!CK375="","",IF('DATA ENTRY'!N375="","",IF(AND($DF$4='DATA ENTRY'!D375),'DATA ENTRY'!N375,"")))</f>
        <v/>
      </c>
      <c r="DJ376" s="107" t="str">
        <f>IF('DATA ENTRY'!CK375="","",IF('DATA ENTRY'!O375="","",IF(AND($DF$4='DATA ENTRY'!D375),'DATA ENTRY'!O375,"")))</f>
        <v/>
      </c>
      <c r="DK376" s="3" t="str">
        <f>IF('DATA ENTRY'!CK375="","",IF('DATA ENTRY'!P375="","",IF(AND($DF$4='DATA ENTRY'!D375),'DATA ENTRY'!P375,"")))</f>
        <v/>
      </c>
      <c r="DL376" s="107" t="str">
        <f>IF('DATA ENTRY'!CK375="","",IF('DATA ENTRY'!Q375="","",IF(AND($DF$4='DATA ENTRY'!D375),'DATA ENTRY'!Q375,"")))</f>
        <v/>
      </c>
      <c r="DM376" s="3" t="str">
        <f>IF('DATA ENTRY'!CK375="","",IF('DATA ENTRY'!R375="","",IF(AND($DF$4='DATA ENTRY'!D375),'DATA ENTRY'!R375,"")))</f>
        <v/>
      </c>
      <c r="DN376" s="107" t="str">
        <f>IF('DATA ENTRY'!CK375="","",IF('DATA ENTRY'!S375="","",IF(AND($DF$4='DATA ENTRY'!D375),'DATA ENTRY'!S375,"")))</f>
        <v/>
      </c>
      <c r="DO376" s="3" t="str">
        <f>IF('DATA ENTRY'!CK375="","",IF('DATA ENTRY'!E375="","",IF(AND($DF$4='DATA ENTRY'!D375),'DATA ENTRY'!E375,"")))</f>
        <v/>
      </c>
      <c r="DP376" s="3" t="str">
        <f>IF('DATA ENTRY'!CK375="","",IF('DATA ENTRY'!D375="","",IF(AND($DF$4='DATA ENTRY'!D375),'DATA ENTRY'!D375,"")))</f>
        <v/>
      </c>
      <c r="DQ376" s="3" t="str">
        <f>IF('DATA ENTRY'!CK375="","",IF('DATA ENTRY'!W375="","",IF(AND($DF$4='DATA ENTRY'!D375),'DATA ENTRY'!W375,"")))</f>
        <v/>
      </c>
      <c r="DR376" s="3" t="str">
        <f>IF('DATA ENTRY'!CK375="","",IF('DATA ENTRY'!X375="","",IF(AND($DF$4='DATA ENTRY'!D375),'DATA ENTRY'!X375,"")))</f>
        <v/>
      </c>
      <c r="DS376" s="108" t="str">
        <f t="shared" si="91"/>
        <v/>
      </c>
      <c r="DT376" s="108" t="str">
        <f>IF('DATA ENTRY'!CK375="","",IF('DATA ENTRY'!D375="","",IF(AND($DF$4='DATA ENTRY'!D375),'DATA ENTRY'!G375,"")))</f>
        <v/>
      </c>
      <c r="DY376">
        <f t="shared" si="92"/>
        <v>0</v>
      </c>
      <c r="EB376" t="str">
        <f t="shared" si="93"/>
        <v/>
      </c>
      <c r="EC376" t="str">
        <f t="shared" si="94"/>
        <v/>
      </c>
      <c r="ED376" s="224">
        <v>370</v>
      </c>
      <c r="EE376" s="3" t="str">
        <f>IF('DATA ENTRY'!CK375="","",IF('DATA ENTRY'!B375="","",IF(AND($EF$4='DATA ENTRY'!G375,$EH$4='DATA ENTRY'!F375),'DATA ENTRY'!B375,"")))</f>
        <v/>
      </c>
      <c r="EF376" s="3" t="str">
        <f>IF('DATA ENTRY'!CK375="","",IF('DATA ENTRY'!C375="","",IF(AND($EF$4='DATA ENTRY'!G375,$EH$4='DATA ENTRY'!F375),'DATA ENTRY'!C375,"")))</f>
        <v/>
      </c>
      <c r="EG376" s="4" t="str">
        <f>IF('DATA ENTRY'!CK375="","",IF('DATA ENTRY'!I375="","",IF(AND($EF$4='DATA ENTRY'!G375,$EH$4='DATA ENTRY'!F375),'DATA ENTRY'!I375,"")))</f>
        <v/>
      </c>
      <c r="EH376" s="4" t="str">
        <f>IF('DATA ENTRY'!CK375="","",IF('DATA ENTRY'!CK375="","",IF(AND($EF$4='DATA ENTRY'!G375,$EH$4='DATA ENTRY'!F375),'DATA ENTRY'!CK375,"")))</f>
        <v/>
      </c>
      <c r="EI376" s="3" t="str">
        <f>IF('DATA ENTRY'!CK375="","",IF('DATA ENTRY'!N375="","",IF(AND($EF$4='DATA ENTRY'!G375,$EH$4='DATA ENTRY'!F375),'DATA ENTRY'!N375,"")))</f>
        <v/>
      </c>
      <c r="EJ376" s="107" t="str">
        <f>IF('DATA ENTRY'!CK375="","",IF('DATA ENTRY'!O375="","",IF(AND($EF$4='DATA ENTRY'!G375,$EH$4='DATA ENTRY'!F375),'DATA ENTRY'!O375,"")))</f>
        <v/>
      </c>
      <c r="EK376" s="3" t="str">
        <f>IF('DATA ENTRY'!CK375="","",IF('DATA ENTRY'!P375="","",IF(AND($EF$4='DATA ENTRY'!G375,$EH$4='DATA ENTRY'!F375),'DATA ENTRY'!P375,"")))</f>
        <v/>
      </c>
      <c r="EL376" s="107" t="str">
        <f>IF('DATA ENTRY'!CK375="","",IF('DATA ENTRY'!Q375="","",IF(AND($EF$4='DATA ENTRY'!G375,$EH$4='DATA ENTRY'!F375),'DATA ENTRY'!Q375,"")))</f>
        <v/>
      </c>
      <c r="EM376" s="3" t="str">
        <f>IF('DATA ENTRY'!CK375="","",IF('DATA ENTRY'!R375="","",IF(AND($EF$4='DATA ENTRY'!G375,$EH$4='DATA ENTRY'!F375),'DATA ENTRY'!R375,"")))</f>
        <v/>
      </c>
      <c r="EN376" s="107" t="str">
        <f>IF('DATA ENTRY'!CK375="","",IF('DATA ENTRY'!S375="","",IF(AND($EF$4='DATA ENTRY'!G375,$EH$4='DATA ENTRY'!F375),'DATA ENTRY'!S375,"")))</f>
        <v/>
      </c>
      <c r="EO376" s="3" t="str">
        <f>IF('DATA ENTRY'!CK375="","",IF('DATA ENTRY'!E375="","",IF(AND($EF$4='DATA ENTRY'!G375,$EH$4='DATA ENTRY'!F375),'DATA ENTRY'!E375,"")))</f>
        <v/>
      </c>
      <c r="EP376" s="3" t="str">
        <f>IF('DATA ENTRY'!CK375="","",IF('DATA ENTRY'!D375="","",IF(AND($EF$4='DATA ENTRY'!G375,$EH$4='DATA ENTRY'!F375),'DATA ENTRY'!D375,"")))</f>
        <v/>
      </c>
      <c r="EQ376" s="3" t="str">
        <f>IF('DATA ENTRY'!CK375="","",IF('DATA ENTRY'!W375="","",IF(AND($EF$4='DATA ENTRY'!G375,$EH$4='DATA ENTRY'!F375),'DATA ENTRY'!W375,"")))</f>
        <v/>
      </c>
      <c r="ER376" s="3" t="str">
        <f>IF('DATA ENTRY'!CK375="","",IF('DATA ENTRY'!X375="","",IF(AND($EF$4='DATA ENTRY'!G375,$EH$4='DATA ENTRY'!F375),'DATA ENTRY'!X375,"")))</f>
        <v/>
      </c>
      <c r="ES376" s="108" t="str">
        <f t="shared" si="95"/>
        <v/>
      </c>
      <c r="ET376" s="108" t="str">
        <f>IF('DATA ENTRY'!CK375="","",IF('DATA ENTRY'!D375="","",IF(AND($EF$4='DATA ENTRY'!G375,$EH$4='DATA ENTRY'!F375),'DATA ENTRY'!G375,"")))</f>
        <v/>
      </c>
      <c r="EY376">
        <f t="shared" si="96"/>
        <v>0</v>
      </c>
    </row>
    <row r="377" spans="1:155">
      <c r="A377" t="str">
        <f>IF(S377=0,"",1+(MAX($A$7:A376)))</f>
        <v/>
      </c>
      <c r="B377" s="224">
        <v>371</v>
      </c>
      <c r="C377" s="3" t="str">
        <f>IF('DATA ENTRY'!CK376="","",IF('DATA ENTRY'!B376="","",IF($D$4="All Post",'DATA ENTRY'!B376,IF(AND($D$4='DATA ENTRY'!CK376),'DATA ENTRY'!B376,""))))</f>
        <v/>
      </c>
      <c r="D377" s="3" t="str">
        <f>IF('DATA ENTRY'!CK376="","",IF('DATA ENTRY'!C376="","",IF($D$4="All Post",'DATA ENTRY'!C376,IF(AND($D$4='DATA ENTRY'!CK376),'DATA ENTRY'!C376,""))))</f>
        <v/>
      </c>
      <c r="E377" s="4" t="str">
        <f>IF('DATA ENTRY'!CK376="","",IF('DATA ENTRY'!I376="","",IF($D$4="All Post",'DATA ENTRY'!I376,IF(AND($D$4='DATA ENTRY'!CK376),'DATA ENTRY'!I376,""))))</f>
        <v/>
      </c>
      <c r="F377" s="4" t="str">
        <f>IF('DATA ENTRY'!CK376="","",IF('DATA ENTRY'!CK376="","",IF($D$4="All Post",'DATA ENTRY'!CK376,IF(AND($D$4='DATA ENTRY'!CK376),'DATA ENTRY'!CK376,""))))</f>
        <v/>
      </c>
      <c r="G377" s="3" t="str">
        <f>IF('DATA ENTRY'!CK376="","",IF('DATA ENTRY'!N376="","",IF($D$4="All Post",'DATA ENTRY'!N376,IF(AND($D$4='DATA ENTRY'!CK376),'DATA ENTRY'!N376,""))))</f>
        <v/>
      </c>
      <c r="H377" s="107" t="str">
        <f>IF('DATA ENTRY'!CK376="","",IF('DATA ENTRY'!O376="","",IF($D$4="All Post",'DATA ENTRY'!O376,IF(AND($D$4='DATA ENTRY'!CK376),'DATA ENTRY'!O376,""))))</f>
        <v/>
      </c>
      <c r="I377" s="3" t="str">
        <f>IF('DATA ENTRY'!CK376="","",IF('DATA ENTRY'!P376="","",IF($D$4="All Post",'DATA ENTRY'!P376,IF(AND($D$4='DATA ENTRY'!CK376),'DATA ENTRY'!P376,""))))</f>
        <v/>
      </c>
      <c r="J377" s="107" t="str">
        <f>IF('DATA ENTRY'!CK376="","",IF('DATA ENTRY'!Q376="","",IF($D$4="All Post",'DATA ENTRY'!Q376,IF(AND($D$4='DATA ENTRY'!CK376),'DATA ENTRY'!Q376,""))))</f>
        <v/>
      </c>
      <c r="K377" s="3" t="str">
        <f>IF('DATA ENTRY'!CK376="","",IF('DATA ENTRY'!R376="","",IF($D$4="All Post",'DATA ENTRY'!R376,IF(AND($D$4='DATA ENTRY'!CK376),'DATA ENTRY'!R376,""))))</f>
        <v/>
      </c>
      <c r="L377" s="3" t="str">
        <f>IF('DATA ENTRY'!CK376="","",IF('DATA ENTRY'!S376="","",IF($D$4="All Post",'DATA ENTRY'!S376,IF(AND($D$4='DATA ENTRY'!CK376),'DATA ENTRY'!S376,""))))</f>
        <v/>
      </c>
      <c r="M377" s="3" t="str">
        <f>IF('DATA ENTRY'!CK376="","",IF('DATA ENTRY'!E376="","",IF($D$4="All Post",'DATA ENTRY'!E376,IF(AND($D$4='DATA ENTRY'!CK376),'DATA ENTRY'!E376,""))))</f>
        <v/>
      </c>
      <c r="N377" s="3" t="str">
        <f>IF('DATA ENTRY'!CK376="","",IF('DATA ENTRY'!W376="","",IF($D$4="All Post",'DATA ENTRY'!W376,IF(AND($D$4='DATA ENTRY'!CK376),'DATA ENTRY'!W376,""))))</f>
        <v/>
      </c>
      <c r="O377" s="3" t="str">
        <f>IF('DATA ENTRY'!CK376="","",IF('DATA ENTRY'!X376="","",IF($D$4="All Post",'DATA ENTRY'!X376,IF(AND($D$4='DATA ENTRY'!CK376),'DATA ENTRY'!X376,""))))</f>
        <v/>
      </c>
      <c r="P377" s="3" t="str">
        <f>IF('DATA ENTRY'!CK376="","",IF('DATA ENTRY'!G376="","",IF($D$4="All Post",'DATA ENTRY'!G376,IF(AND($D$4='DATA ENTRY'!CK376),'DATA ENTRY'!G376,""))))</f>
        <v/>
      </c>
      <c r="S377">
        <f t="shared" si="83"/>
        <v>0</v>
      </c>
      <c r="T377" t="str">
        <f t="shared" si="84"/>
        <v/>
      </c>
      <c r="BZ377" t="str">
        <f t="shared" si="85"/>
        <v/>
      </c>
      <c r="CA377" t="str">
        <f t="shared" si="86"/>
        <v/>
      </c>
      <c r="CB377" s="224">
        <v>371</v>
      </c>
      <c r="CC377" s="3" t="str">
        <f>IF('DATA ENTRY'!CK376="","",IF('DATA ENTRY'!B376="","",IF(AND($CD$4='DATA ENTRY'!CK376,$CG$4='DATA ENTRY'!D376),'DATA ENTRY'!B376,"")))</f>
        <v/>
      </c>
      <c r="CD377" s="3" t="str">
        <f>IF('DATA ENTRY'!CK376="","",IF('DATA ENTRY'!C376="","",IF(AND($CD$4='DATA ENTRY'!CK376,$CG$4='DATA ENTRY'!D376),'DATA ENTRY'!C376,"")))</f>
        <v/>
      </c>
      <c r="CE377" s="4" t="str">
        <f>IF('DATA ENTRY'!CK376="","",IF('DATA ENTRY'!I376="","",IF(AND($CD$4='DATA ENTRY'!CK376,$CG$4='DATA ENTRY'!D376),'DATA ENTRY'!I376,"")))</f>
        <v/>
      </c>
      <c r="CF377" s="4" t="str">
        <f>IF('DATA ENTRY'!CK376="","",IF('DATA ENTRY'!CK376="","",IF(AND($CD$4='DATA ENTRY'!CK376,$CG$4='DATA ENTRY'!D376),'DATA ENTRY'!CK376,"")))</f>
        <v/>
      </c>
      <c r="CG377" s="3" t="str">
        <f>IF('DATA ENTRY'!CK376="","",IF('DATA ENTRY'!N376="","",IF(AND($CD$4='DATA ENTRY'!CK376,$CG$4='DATA ENTRY'!D376),'DATA ENTRY'!N376,"")))</f>
        <v/>
      </c>
      <c r="CH377" s="107" t="str">
        <f>IF('DATA ENTRY'!CK376="","",IF('DATA ENTRY'!O376="","",IF(AND($CD$4='DATA ENTRY'!CK376,$CG$4='DATA ENTRY'!D376),'DATA ENTRY'!O376,"")))</f>
        <v/>
      </c>
      <c r="CI377" s="3" t="str">
        <f>IF('DATA ENTRY'!CK376="","",IF('DATA ENTRY'!P376="","",IF(AND($CD$4='DATA ENTRY'!CK376,$CG$4='DATA ENTRY'!D376),'DATA ENTRY'!P376,"")))</f>
        <v/>
      </c>
      <c r="CJ377" s="107" t="str">
        <f>IF('DATA ENTRY'!CK376="","",IF('DATA ENTRY'!Q376="","",IF(AND($CD$4='DATA ENTRY'!CK376,$CG$4='DATA ENTRY'!D376),'DATA ENTRY'!Q376,"")))</f>
        <v/>
      </c>
      <c r="CK377" s="3" t="str">
        <f>IF('DATA ENTRY'!CK376="","",IF('DATA ENTRY'!R376="","",IF(AND($CD$4='DATA ENTRY'!CK376,$CG$4='DATA ENTRY'!D376),'DATA ENTRY'!R376,"")))</f>
        <v/>
      </c>
      <c r="CL377" s="3" t="str">
        <f>IF('DATA ENTRY'!CK376="","",IF('DATA ENTRY'!S376="","",IF(AND($CD$4='DATA ENTRY'!CK376,$CG$4='DATA ENTRY'!D376),'DATA ENTRY'!S376,"")))</f>
        <v/>
      </c>
      <c r="CM377" s="3" t="str">
        <f>IF('DATA ENTRY'!CK376="","",IF('DATA ENTRY'!E376="","",IF(AND($CD$4='DATA ENTRY'!CK376,$CG$4='DATA ENTRY'!D376),'DATA ENTRY'!E376,"")))</f>
        <v/>
      </c>
      <c r="CN377" s="3" t="str">
        <f>IF('DATA ENTRY'!CK376="","",IF('DATA ENTRY'!W376="","",IF(AND($CD$4='DATA ENTRY'!CK376,$CG$4='DATA ENTRY'!D376),'DATA ENTRY'!W376,"")))</f>
        <v/>
      </c>
      <c r="CO377" s="3" t="str">
        <f>IF('DATA ENTRY'!CK376="","",IF('DATA ENTRY'!X376="","",IF(AND($CD$4='DATA ENTRY'!CK376,$CG$4='DATA ENTRY'!D376),'DATA ENTRY'!X376,"")))</f>
        <v/>
      </c>
      <c r="CP377" s="108" t="str">
        <f t="shared" si="87"/>
        <v/>
      </c>
      <c r="CQ377" s="108" t="str">
        <f>IF('DATA ENTRY'!CK376="","",IF('DATA ENTRY'!G376="","",IF(AND($CD$4='DATA ENTRY'!CK376,$CG$4='DATA ENTRY'!D376),'DATA ENTRY'!G376,"")))</f>
        <v/>
      </c>
      <c r="CR377" s="230" t="str">
        <f>IF('DATA ENTRY'!CK376="","",IF('DATA ENTRY'!D376="","",IF(AND($CD$4='DATA ENTRY'!CK376,$CG$4='DATA ENTRY'!D376),'DATA ENTRY'!D376,"")))</f>
        <v/>
      </c>
      <c r="CS377">
        <f t="shared" si="88"/>
        <v>0</v>
      </c>
      <c r="CT377">
        <f t="shared" si="89"/>
        <v>0</v>
      </c>
      <c r="CV377" s="139"/>
      <c r="CX377">
        <f t="shared" si="90"/>
        <v>0</v>
      </c>
      <c r="DB377" t="str">
        <f t="shared" si="97"/>
        <v/>
      </c>
      <c r="DC377" t="str">
        <f t="shared" si="98"/>
        <v/>
      </c>
      <c r="DD377" s="224">
        <v>371</v>
      </c>
      <c r="DE377" s="3" t="str">
        <f>IF('DATA ENTRY'!CK376="","",IF('DATA ENTRY'!B376="","",IF(AND($DF$4='DATA ENTRY'!D376),'DATA ENTRY'!B376,"")))</f>
        <v/>
      </c>
      <c r="DF377" s="3" t="str">
        <f>IF('DATA ENTRY'!CK376="","",IF('DATA ENTRY'!C376="","",IF(AND($DF$4='DATA ENTRY'!D376),'DATA ENTRY'!C376,"")))</f>
        <v/>
      </c>
      <c r="DG377" s="4" t="str">
        <f>IF('DATA ENTRY'!CK376="","",IF('DATA ENTRY'!I376="","",IF(AND($DF$4='DATA ENTRY'!D376),'DATA ENTRY'!I376,"")))</f>
        <v/>
      </c>
      <c r="DH377" s="4" t="str">
        <f>IF('DATA ENTRY'!CK376="","",IF('DATA ENTRY'!CK376="","",IF(AND($DF$4='DATA ENTRY'!D376),'DATA ENTRY'!CK376,"")))</f>
        <v/>
      </c>
      <c r="DI377" s="3" t="str">
        <f>IF('DATA ENTRY'!CK376="","",IF('DATA ENTRY'!N376="","",IF(AND($DF$4='DATA ENTRY'!D376),'DATA ENTRY'!N376,"")))</f>
        <v/>
      </c>
      <c r="DJ377" s="107" t="str">
        <f>IF('DATA ENTRY'!CK376="","",IF('DATA ENTRY'!O376="","",IF(AND($DF$4='DATA ENTRY'!D376),'DATA ENTRY'!O376,"")))</f>
        <v/>
      </c>
      <c r="DK377" s="3" t="str">
        <f>IF('DATA ENTRY'!CK376="","",IF('DATA ENTRY'!P376="","",IF(AND($DF$4='DATA ENTRY'!D376),'DATA ENTRY'!P376,"")))</f>
        <v/>
      </c>
      <c r="DL377" s="107" t="str">
        <f>IF('DATA ENTRY'!CK376="","",IF('DATA ENTRY'!Q376="","",IF(AND($DF$4='DATA ENTRY'!D376),'DATA ENTRY'!Q376,"")))</f>
        <v/>
      </c>
      <c r="DM377" s="3" t="str">
        <f>IF('DATA ENTRY'!CK376="","",IF('DATA ENTRY'!R376="","",IF(AND($DF$4='DATA ENTRY'!D376),'DATA ENTRY'!R376,"")))</f>
        <v/>
      </c>
      <c r="DN377" s="107" t="str">
        <f>IF('DATA ENTRY'!CK376="","",IF('DATA ENTRY'!S376="","",IF(AND($DF$4='DATA ENTRY'!D376),'DATA ENTRY'!S376,"")))</f>
        <v/>
      </c>
      <c r="DO377" s="3" t="str">
        <f>IF('DATA ENTRY'!CK376="","",IF('DATA ENTRY'!E376="","",IF(AND($DF$4='DATA ENTRY'!D376),'DATA ENTRY'!E376,"")))</f>
        <v/>
      </c>
      <c r="DP377" s="3" t="str">
        <f>IF('DATA ENTRY'!CK376="","",IF('DATA ENTRY'!D376="","",IF(AND($DF$4='DATA ENTRY'!D376),'DATA ENTRY'!D376,"")))</f>
        <v/>
      </c>
      <c r="DQ377" s="3" t="str">
        <f>IF('DATA ENTRY'!CK376="","",IF('DATA ENTRY'!W376="","",IF(AND($DF$4='DATA ENTRY'!D376),'DATA ENTRY'!W376,"")))</f>
        <v/>
      </c>
      <c r="DR377" s="3" t="str">
        <f>IF('DATA ENTRY'!CK376="","",IF('DATA ENTRY'!X376="","",IF(AND($DF$4='DATA ENTRY'!D376),'DATA ENTRY'!X376,"")))</f>
        <v/>
      </c>
      <c r="DS377" s="108" t="str">
        <f t="shared" si="91"/>
        <v/>
      </c>
      <c r="DT377" s="108" t="str">
        <f>IF('DATA ENTRY'!CK376="","",IF('DATA ENTRY'!D376="","",IF(AND($DF$4='DATA ENTRY'!D376),'DATA ENTRY'!G376,"")))</f>
        <v/>
      </c>
      <c r="DY377">
        <f t="shared" si="92"/>
        <v>0</v>
      </c>
      <c r="EB377" t="str">
        <f t="shared" si="93"/>
        <v/>
      </c>
      <c r="EC377" t="str">
        <f t="shared" si="94"/>
        <v/>
      </c>
      <c r="ED377" s="224">
        <v>371</v>
      </c>
      <c r="EE377" s="3" t="str">
        <f>IF('DATA ENTRY'!CK376="","",IF('DATA ENTRY'!B376="","",IF(AND($EF$4='DATA ENTRY'!G376,$EH$4='DATA ENTRY'!F376),'DATA ENTRY'!B376,"")))</f>
        <v/>
      </c>
      <c r="EF377" s="3" t="str">
        <f>IF('DATA ENTRY'!CK376="","",IF('DATA ENTRY'!C376="","",IF(AND($EF$4='DATA ENTRY'!G376,$EH$4='DATA ENTRY'!F376),'DATA ENTRY'!C376,"")))</f>
        <v/>
      </c>
      <c r="EG377" s="4" t="str">
        <f>IF('DATA ENTRY'!CK376="","",IF('DATA ENTRY'!I376="","",IF(AND($EF$4='DATA ENTRY'!G376,$EH$4='DATA ENTRY'!F376),'DATA ENTRY'!I376,"")))</f>
        <v/>
      </c>
      <c r="EH377" s="4" t="str">
        <f>IF('DATA ENTRY'!CK376="","",IF('DATA ENTRY'!CK376="","",IF(AND($EF$4='DATA ENTRY'!G376,$EH$4='DATA ENTRY'!F376),'DATA ENTRY'!CK376,"")))</f>
        <v/>
      </c>
      <c r="EI377" s="3" t="str">
        <f>IF('DATA ENTRY'!CK376="","",IF('DATA ENTRY'!N376="","",IF(AND($EF$4='DATA ENTRY'!G376,$EH$4='DATA ENTRY'!F376),'DATA ENTRY'!N376,"")))</f>
        <v/>
      </c>
      <c r="EJ377" s="107" t="str">
        <f>IF('DATA ENTRY'!CK376="","",IF('DATA ENTRY'!O376="","",IF(AND($EF$4='DATA ENTRY'!G376,$EH$4='DATA ENTRY'!F376),'DATA ENTRY'!O376,"")))</f>
        <v/>
      </c>
      <c r="EK377" s="3" t="str">
        <f>IF('DATA ENTRY'!CK376="","",IF('DATA ENTRY'!P376="","",IF(AND($EF$4='DATA ENTRY'!G376,$EH$4='DATA ENTRY'!F376),'DATA ENTRY'!P376,"")))</f>
        <v/>
      </c>
      <c r="EL377" s="107" t="str">
        <f>IF('DATA ENTRY'!CK376="","",IF('DATA ENTRY'!Q376="","",IF(AND($EF$4='DATA ENTRY'!G376,$EH$4='DATA ENTRY'!F376),'DATA ENTRY'!Q376,"")))</f>
        <v/>
      </c>
      <c r="EM377" s="3" t="str">
        <f>IF('DATA ENTRY'!CK376="","",IF('DATA ENTRY'!R376="","",IF(AND($EF$4='DATA ENTRY'!G376,$EH$4='DATA ENTRY'!F376),'DATA ENTRY'!R376,"")))</f>
        <v/>
      </c>
      <c r="EN377" s="107" t="str">
        <f>IF('DATA ENTRY'!CK376="","",IF('DATA ENTRY'!S376="","",IF(AND($EF$4='DATA ENTRY'!G376,$EH$4='DATA ENTRY'!F376),'DATA ENTRY'!S376,"")))</f>
        <v/>
      </c>
      <c r="EO377" s="3" t="str">
        <f>IF('DATA ENTRY'!CK376="","",IF('DATA ENTRY'!E376="","",IF(AND($EF$4='DATA ENTRY'!G376,$EH$4='DATA ENTRY'!F376),'DATA ENTRY'!E376,"")))</f>
        <v/>
      </c>
      <c r="EP377" s="3" t="str">
        <f>IF('DATA ENTRY'!CK376="","",IF('DATA ENTRY'!D376="","",IF(AND($EF$4='DATA ENTRY'!G376,$EH$4='DATA ENTRY'!F376),'DATA ENTRY'!D376,"")))</f>
        <v/>
      </c>
      <c r="EQ377" s="3" t="str">
        <f>IF('DATA ENTRY'!CK376="","",IF('DATA ENTRY'!W376="","",IF(AND($EF$4='DATA ENTRY'!G376,$EH$4='DATA ENTRY'!F376),'DATA ENTRY'!W376,"")))</f>
        <v/>
      </c>
      <c r="ER377" s="3" t="str">
        <f>IF('DATA ENTRY'!CK376="","",IF('DATA ENTRY'!X376="","",IF(AND($EF$4='DATA ENTRY'!G376,$EH$4='DATA ENTRY'!F376),'DATA ENTRY'!X376,"")))</f>
        <v/>
      </c>
      <c r="ES377" s="108" t="str">
        <f t="shared" si="95"/>
        <v/>
      </c>
      <c r="ET377" s="108" t="str">
        <f>IF('DATA ENTRY'!CK376="","",IF('DATA ENTRY'!D376="","",IF(AND($EF$4='DATA ENTRY'!G376,$EH$4='DATA ENTRY'!F376),'DATA ENTRY'!G376,"")))</f>
        <v/>
      </c>
      <c r="EY377">
        <f t="shared" si="96"/>
        <v>0</v>
      </c>
    </row>
    <row r="378" spans="1:155">
      <c r="A378" t="str">
        <f>IF(S378=0,"",1+(MAX($A$7:A377)))</f>
        <v/>
      </c>
      <c r="B378" s="224">
        <v>372</v>
      </c>
      <c r="C378" s="3" t="str">
        <f>IF('DATA ENTRY'!CK377="","",IF('DATA ENTRY'!B377="","",IF($D$4="All Post",'DATA ENTRY'!B377,IF(AND($D$4='DATA ENTRY'!CK377),'DATA ENTRY'!B377,""))))</f>
        <v/>
      </c>
      <c r="D378" s="3" t="str">
        <f>IF('DATA ENTRY'!CK377="","",IF('DATA ENTRY'!C377="","",IF($D$4="All Post",'DATA ENTRY'!C377,IF(AND($D$4='DATA ENTRY'!CK377),'DATA ENTRY'!C377,""))))</f>
        <v/>
      </c>
      <c r="E378" s="4" t="str">
        <f>IF('DATA ENTRY'!CK377="","",IF('DATA ENTRY'!I377="","",IF($D$4="All Post",'DATA ENTRY'!I377,IF(AND($D$4='DATA ENTRY'!CK377),'DATA ENTRY'!I377,""))))</f>
        <v/>
      </c>
      <c r="F378" s="4" t="str">
        <f>IF('DATA ENTRY'!CK377="","",IF('DATA ENTRY'!CK377="","",IF($D$4="All Post",'DATA ENTRY'!CK377,IF(AND($D$4='DATA ENTRY'!CK377),'DATA ENTRY'!CK377,""))))</f>
        <v/>
      </c>
      <c r="G378" s="3" t="str">
        <f>IF('DATA ENTRY'!CK377="","",IF('DATA ENTRY'!N377="","",IF($D$4="All Post",'DATA ENTRY'!N377,IF(AND($D$4='DATA ENTRY'!CK377),'DATA ENTRY'!N377,""))))</f>
        <v/>
      </c>
      <c r="H378" s="107" t="str">
        <f>IF('DATA ENTRY'!CK377="","",IF('DATA ENTRY'!O377="","",IF($D$4="All Post",'DATA ENTRY'!O377,IF(AND($D$4='DATA ENTRY'!CK377),'DATA ENTRY'!O377,""))))</f>
        <v/>
      </c>
      <c r="I378" s="3" t="str">
        <f>IF('DATA ENTRY'!CK377="","",IF('DATA ENTRY'!P377="","",IF($D$4="All Post",'DATA ENTRY'!P377,IF(AND($D$4='DATA ENTRY'!CK377),'DATA ENTRY'!P377,""))))</f>
        <v/>
      </c>
      <c r="J378" s="107" t="str">
        <f>IF('DATA ENTRY'!CK377="","",IF('DATA ENTRY'!Q377="","",IF($D$4="All Post",'DATA ENTRY'!Q377,IF(AND($D$4='DATA ENTRY'!CK377),'DATA ENTRY'!Q377,""))))</f>
        <v/>
      </c>
      <c r="K378" s="3" t="str">
        <f>IF('DATA ENTRY'!CK377="","",IF('DATA ENTRY'!R377="","",IF($D$4="All Post",'DATA ENTRY'!R377,IF(AND($D$4='DATA ENTRY'!CK377),'DATA ENTRY'!R377,""))))</f>
        <v/>
      </c>
      <c r="L378" s="3" t="str">
        <f>IF('DATA ENTRY'!CK377="","",IF('DATA ENTRY'!S377="","",IF($D$4="All Post",'DATA ENTRY'!S377,IF(AND($D$4='DATA ENTRY'!CK377),'DATA ENTRY'!S377,""))))</f>
        <v/>
      </c>
      <c r="M378" s="3" t="str">
        <f>IF('DATA ENTRY'!CK377="","",IF('DATA ENTRY'!E377="","",IF($D$4="All Post",'DATA ENTRY'!E377,IF(AND($D$4='DATA ENTRY'!CK377),'DATA ENTRY'!E377,""))))</f>
        <v/>
      </c>
      <c r="N378" s="3" t="str">
        <f>IF('DATA ENTRY'!CK377="","",IF('DATA ENTRY'!W377="","",IF($D$4="All Post",'DATA ENTRY'!W377,IF(AND($D$4='DATA ENTRY'!CK377),'DATA ENTRY'!W377,""))))</f>
        <v/>
      </c>
      <c r="O378" s="3" t="str">
        <f>IF('DATA ENTRY'!CK377="","",IF('DATA ENTRY'!X377="","",IF($D$4="All Post",'DATA ENTRY'!X377,IF(AND($D$4='DATA ENTRY'!CK377),'DATA ENTRY'!X377,""))))</f>
        <v/>
      </c>
      <c r="P378" s="3" t="str">
        <f>IF('DATA ENTRY'!CK377="","",IF('DATA ENTRY'!G377="","",IF($D$4="All Post",'DATA ENTRY'!G377,IF(AND($D$4='DATA ENTRY'!CK377),'DATA ENTRY'!G377,""))))</f>
        <v/>
      </c>
      <c r="S378">
        <f t="shared" si="83"/>
        <v>0</v>
      </c>
      <c r="T378" t="str">
        <f t="shared" si="84"/>
        <v/>
      </c>
      <c r="BZ378" t="str">
        <f t="shared" si="85"/>
        <v/>
      </c>
      <c r="CA378" t="str">
        <f t="shared" si="86"/>
        <v/>
      </c>
      <c r="CB378" s="224">
        <v>372</v>
      </c>
      <c r="CC378" s="3" t="str">
        <f>IF('DATA ENTRY'!CK377="","",IF('DATA ENTRY'!B377="","",IF(AND($CD$4='DATA ENTRY'!CK377,$CG$4='DATA ENTRY'!D377),'DATA ENTRY'!B377,"")))</f>
        <v/>
      </c>
      <c r="CD378" s="3" t="str">
        <f>IF('DATA ENTRY'!CK377="","",IF('DATA ENTRY'!C377="","",IF(AND($CD$4='DATA ENTRY'!CK377,$CG$4='DATA ENTRY'!D377),'DATA ENTRY'!C377,"")))</f>
        <v/>
      </c>
      <c r="CE378" s="4" t="str">
        <f>IF('DATA ENTRY'!CK377="","",IF('DATA ENTRY'!I377="","",IF(AND($CD$4='DATA ENTRY'!CK377,$CG$4='DATA ENTRY'!D377),'DATA ENTRY'!I377,"")))</f>
        <v/>
      </c>
      <c r="CF378" s="4" t="str">
        <f>IF('DATA ENTRY'!CK377="","",IF('DATA ENTRY'!CK377="","",IF(AND($CD$4='DATA ENTRY'!CK377,$CG$4='DATA ENTRY'!D377),'DATA ENTRY'!CK377,"")))</f>
        <v/>
      </c>
      <c r="CG378" s="3" t="str">
        <f>IF('DATA ENTRY'!CK377="","",IF('DATA ENTRY'!N377="","",IF(AND($CD$4='DATA ENTRY'!CK377,$CG$4='DATA ENTRY'!D377),'DATA ENTRY'!N377,"")))</f>
        <v/>
      </c>
      <c r="CH378" s="107" t="str">
        <f>IF('DATA ENTRY'!CK377="","",IF('DATA ENTRY'!O377="","",IF(AND($CD$4='DATA ENTRY'!CK377,$CG$4='DATA ENTRY'!D377),'DATA ENTRY'!O377,"")))</f>
        <v/>
      </c>
      <c r="CI378" s="3" t="str">
        <f>IF('DATA ENTRY'!CK377="","",IF('DATA ENTRY'!P377="","",IF(AND($CD$4='DATA ENTRY'!CK377,$CG$4='DATA ENTRY'!D377),'DATA ENTRY'!P377,"")))</f>
        <v/>
      </c>
      <c r="CJ378" s="107" t="str">
        <f>IF('DATA ENTRY'!CK377="","",IF('DATA ENTRY'!Q377="","",IF(AND($CD$4='DATA ENTRY'!CK377,$CG$4='DATA ENTRY'!D377),'DATA ENTRY'!Q377,"")))</f>
        <v/>
      </c>
      <c r="CK378" s="3" t="str">
        <f>IF('DATA ENTRY'!CK377="","",IF('DATA ENTRY'!R377="","",IF(AND($CD$4='DATA ENTRY'!CK377,$CG$4='DATA ENTRY'!D377),'DATA ENTRY'!R377,"")))</f>
        <v/>
      </c>
      <c r="CL378" s="3" t="str">
        <f>IF('DATA ENTRY'!CK377="","",IF('DATA ENTRY'!S377="","",IF(AND($CD$4='DATA ENTRY'!CK377,$CG$4='DATA ENTRY'!D377),'DATA ENTRY'!S377,"")))</f>
        <v/>
      </c>
      <c r="CM378" s="3" t="str">
        <f>IF('DATA ENTRY'!CK377="","",IF('DATA ENTRY'!E377="","",IF(AND($CD$4='DATA ENTRY'!CK377,$CG$4='DATA ENTRY'!D377),'DATA ENTRY'!E377,"")))</f>
        <v/>
      </c>
      <c r="CN378" s="3" t="str">
        <f>IF('DATA ENTRY'!CK377="","",IF('DATA ENTRY'!W377="","",IF(AND($CD$4='DATA ENTRY'!CK377,$CG$4='DATA ENTRY'!D377),'DATA ENTRY'!W377,"")))</f>
        <v/>
      </c>
      <c r="CO378" s="3" t="str">
        <f>IF('DATA ENTRY'!CK377="","",IF('DATA ENTRY'!X377="","",IF(AND($CD$4='DATA ENTRY'!CK377,$CG$4='DATA ENTRY'!D377),'DATA ENTRY'!X377,"")))</f>
        <v/>
      </c>
      <c r="CP378" s="108" t="str">
        <f t="shared" si="87"/>
        <v/>
      </c>
      <c r="CQ378" s="108" t="str">
        <f>IF('DATA ENTRY'!CK377="","",IF('DATA ENTRY'!G377="","",IF(AND($CD$4='DATA ENTRY'!CK377,$CG$4='DATA ENTRY'!D377),'DATA ENTRY'!G377,"")))</f>
        <v/>
      </c>
      <c r="CR378" s="230" t="str">
        <f>IF('DATA ENTRY'!CK377="","",IF('DATA ENTRY'!D377="","",IF(AND($CD$4='DATA ENTRY'!CK377,$CG$4='DATA ENTRY'!D377),'DATA ENTRY'!D377,"")))</f>
        <v/>
      </c>
      <c r="CS378">
        <f t="shared" si="88"/>
        <v>0</v>
      </c>
      <c r="CT378">
        <f t="shared" si="89"/>
        <v>0</v>
      </c>
      <c r="CV378" s="139"/>
      <c r="CX378">
        <f t="shared" si="90"/>
        <v>0</v>
      </c>
      <c r="DB378" t="str">
        <f t="shared" si="97"/>
        <v/>
      </c>
      <c r="DC378" t="str">
        <f t="shared" si="98"/>
        <v/>
      </c>
      <c r="DD378" s="224">
        <v>372</v>
      </c>
      <c r="DE378" s="3" t="str">
        <f>IF('DATA ENTRY'!CK377="","",IF('DATA ENTRY'!B377="","",IF(AND($DF$4='DATA ENTRY'!D377),'DATA ENTRY'!B377,"")))</f>
        <v/>
      </c>
      <c r="DF378" s="3" t="str">
        <f>IF('DATA ENTRY'!CK377="","",IF('DATA ENTRY'!C377="","",IF(AND($DF$4='DATA ENTRY'!D377),'DATA ENTRY'!C377,"")))</f>
        <v/>
      </c>
      <c r="DG378" s="4" t="str">
        <f>IF('DATA ENTRY'!CK377="","",IF('DATA ENTRY'!I377="","",IF(AND($DF$4='DATA ENTRY'!D377),'DATA ENTRY'!I377,"")))</f>
        <v/>
      </c>
      <c r="DH378" s="4" t="str">
        <f>IF('DATA ENTRY'!CK377="","",IF('DATA ENTRY'!CK377="","",IF(AND($DF$4='DATA ENTRY'!D377),'DATA ENTRY'!CK377,"")))</f>
        <v/>
      </c>
      <c r="DI378" s="3" t="str">
        <f>IF('DATA ENTRY'!CK377="","",IF('DATA ENTRY'!N377="","",IF(AND($DF$4='DATA ENTRY'!D377),'DATA ENTRY'!N377,"")))</f>
        <v/>
      </c>
      <c r="DJ378" s="107" t="str">
        <f>IF('DATA ENTRY'!CK377="","",IF('DATA ENTRY'!O377="","",IF(AND($DF$4='DATA ENTRY'!D377),'DATA ENTRY'!O377,"")))</f>
        <v/>
      </c>
      <c r="DK378" s="3" t="str">
        <f>IF('DATA ENTRY'!CK377="","",IF('DATA ENTRY'!P377="","",IF(AND($DF$4='DATA ENTRY'!D377),'DATA ENTRY'!P377,"")))</f>
        <v/>
      </c>
      <c r="DL378" s="107" t="str">
        <f>IF('DATA ENTRY'!CK377="","",IF('DATA ENTRY'!Q377="","",IF(AND($DF$4='DATA ENTRY'!D377),'DATA ENTRY'!Q377,"")))</f>
        <v/>
      </c>
      <c r="DM378" s="3" t="str">
        <f>IF('DATA ENTRY'!CK377="","",IF('DATA ENTRY'!R377="","",IF(AND($DF$4='DATA ENTRY'!D377),'DATA ENTRY'!R377,"")))</f>
        <v/>
      </c>
      <c r="DN378" s="107" t="str">
        <f>IF('DATA ENTRY'!CK377="","",IF('DATA ENTRY'!S377="","",IF(AND($DF$4='DATA ENTRY'!D377),'DATA ENTRY'!S377,"")))</f>
        <v/>
      </c>
      <c r="DO378" s="3" t="str">
        <f>IF('DATA ENTRY'!CK377="","",IF('DATA ENTRY'!E377="","",IF(AND($DF$4='DATA ENTRY'!D377),'DATA ENTRY'!E377,"")))</f>
        <v/>
      </c>
      <c r="DP378" s="3" t="str">
        <f>IF('DATA ENTRY'!CK377="","",IF('DATA ENTRY'!D377="","",IF(AND($DF$4='DATA ENTRY'!D377),'DATA ENTRY'!D377,"")))</f>
        <v/>
      </c>
      <c r="DQ378" s="3" t="str">
        <f>IF('DATA ENTRY'!CK377="","",IF('DATA ENTRY'!W377="","",IF(AND($DF$4='DATA ENTRY'!D377),'DATA ENTRY'!W377,"")))</f>
        <v/>
      </c>
      <c r="DR378" s="3" t="str">
        <f>IF('DATA ENTRY'!CK377="","",IF('DATA ENTRY'!X377="","",IF(AND($DF$4='DATA ENTRY'!D377),'DATA ENTRY'!X377,"")))</f>
        <v/>
      </c>
      <c r="DS378" s="108" t="str">
        <f t="shared" si="91"/>
        <v/>
      </c>
      <c r="DT378" s="108" t="str">
        <f>IF('DATA ENTRY'!CK377="","",IF('DATA ENTRY'!D377="","",IF(AND($DF$4='DATA ENTRY'!D377),'DATA ENTRY'!G377,"")))</f>
        <v/>
      </c>
      <c r="DY378">
        <f t="shared" si="92"/>
        <v>0</v>
      </c>
      <c r="EB378" t="str">
        <f t="shared" si="93"/>
        <v/>
      </c>
      <c r="EC378" t="str">
        <f t="shared" si="94"/>
        <v/>
      </c>
      <c r="ED378" s="224">
        <v>372</v>
      </c>
      <c r="EE378" s="3" t="str">
        <f>IF('DATA ENTRY'!CK377="","",IF('DATA ENTRY'!B377="","",IF(AND($EF$4='DATA ENTRY'!G377,$EH$4='DATA ENTRY'!F377),'DATA ENTRY'!B377,"")))</f>
        <v/>
      </c>
      <c r="EF378" s="3" t="str">
        <f>IF('DATA ENTRY'!CK377="","",IF('DATA ENTRY'!C377="","",IF(AND($EF$4='DATA ENTRY'!G377,$EH$4='DATA ENTRY'!F377),'DATA ENTRY'!C377,"")))</f>
        <v/>
      </c>
      <c r="EG378" s="4" t="str">
        <f>IF('DATA ENTRY'!CK377="","",IF('DATA ENTRY'!I377="","",IF(AND($EF$4='DATA ENTRY'!G377,$EH$4='DATA ENTRY'!F377),'DATA ENTRY'!I377,"")))</f>
        <v/>
      </c>
      <c r="EH378" s="4" t="str">
        <f>IF('DATA ENTRY'!CK377="","",IF('DATA ENTRY'!CK377="","",IF(AND($EF$4='DATA ENTRY'!G377,$EH$4='DATA ENTRY'!F377),'DATA ENTRY'!CK377,"")))</f>
        <v/>
      </c>
      <c r="EI378" s="3" t="str">
        <f>IF('DATA ENTRY'!CK377="","",IF('DATA ENTRY'!N377="","",IF(AND($EF$4='DATA ENTRY'!G377,$EH$4='DATA ENTRY'!F377),'DATA ENTRY'!N377,"")))</f>
        <v/>
      </c>
      <c r="EJ378" s="107" t="str">
        <f>IF('DATA ENTRY'!CK377="","",IF('DATA ENTRY'!O377="","",IF(AND($EF$4='DATA ENTRY'!G377,$EH$4='DATA ENTRY'!F377),'DATA ENTRY'!O377,"")))</f>
        <v/>
      </c>
      <c r="EK378" s="3" t="str">
        <f>IF('DATA ENTRY'!CK377="","",IF('DATA ENTRY'!P377="","",IF(AND($EF$4='DATA ENTRY'!G377,$EH$4='DATA ENTRY'!F377),'DATA ENTRY'!P377,"")))</f>
        <v/>
      </c>
      <c r="EL378" s="107" t="str">
        <f>IF('DATA ENTRY'!CK377="","",IF('DATA ENTRY'!Q377="","",IF(AND($EF$4='DATA ENTRY'!G377,$EH$4='DATA ENTRY'!F377),'DATA ENTRY'!Q377,"")))</f>
        <v/>
      </c>
      <c r="EM378" s="3" t="str">
        <f>IF('DATA ENTRY'!CK377="","",IF('DATA ENTRY'!R377="","",IF(AND($EF$4='DATA ENTRY'!G377,$EH$4='DATA ENTRY'!F377),'DATA ENTRY'!R377,"")))</f>
        <v/>
      </c>
      <c r="EN378" s="107" t="str">
        <f>IF('DATA ENTRY'!CK377="","",IF('DATA ENTRY'!S377="","",IF(AND($EF$4='DATA ENTRY'!G377,$EH$4='DATA ENTRY'!F377),'DATA ENTRY'!S377,"")))</f>
        <v/>
      </c>
      <c r="EO378" s="3" t="str">
        <f>IF('DATA ENTRY'!CK377="","",IF('DATA ENTRY'!E377="","",IF(AND($EF$4='DATA ENTRY'!G377,$EH$4='DATA ENTRY'!F377),'DATA ENTRY'!E377,"")))</f>
        <v/>
      </c>
      <c r="EP378" s="3" t="str">
        <f>IF('DATA ENTRY'!CK377="","",IF('DATA ENTRY'!D377="","",IF(AND($EF$4='DATA ENTRY'!G377,$EH$4='DATA ENTRY'!F377),'DATA ENTRY'!D377,"")))</f>
        <v/>
      </c>
      <c r="EQ378" s="3" t="str">
        <f>IF('DATA ENTRY'!CK377="","",IF('DATA ENTRY'!W377="","",IF(AND($EF$4='DATA ENTRY'!G377,$EH$4='DATA ENTRY'!F377),'DATA ENTRY'!W377,"")))</f>
        <v/>
      </c>
      <c r="ER378" s="3" t="str">
        <f>IF('DATA ENTRY'!CK377="","",IF('DATA ENTRY'!X377="","",IF(AND($EF$4='DATA ENTRY'!G377,$EH$4='DATA ENTRY'!F377),'DATA ENTRY'!X377,"")))</f>
        <v/>
      </c>
      <c r="ES378" s="108" t="str">
        <f t="shared" si="95"/>
        <v/>
      </c>
      <c r="ET378" s="108" t="str">
        <f>IF('DATA ENTRY'!CK377="","",IF('DATA ENTRY'!D377="","",IF(AND($EF$4='DATA ENTRY'!G377,$EH$4='DATA ENTRY'!F377),'DATA ENTRY'!G377,"")))</f>
        <v/>
      </c>
      <c r="EY378">
        <f t="shared" si="96"/>
        <v>0</v>
      </c>
    </row>
    <row r="379" spans="1:155">
      <c r="A379" t="str">
        <f>IF(S379=0,"",1+(MAX($A$7:A378)))</f>
        <v/>
      </c>
      <c r="B379" s="224">
        <v>373</v>
      </c>
      <c r="C379" s="3" t="str">
        <f>IF('DATA ENTRY'!CK378="","",IF('DATA ENTRY'!B378="","",IF($D$4="All Post",'DATA ENTRY'!B378,IF(AND($D$4='DATA ENTRY'!CK378),'DATA ENTRY'!B378,""))))</f>
        <v/>
      </c>
      <c r="D379" s="3" t="str">
        <f>IF('DATA ENTRY'!CK378="","",IF('DATA ENTRY'!C378="","",IF($D$4="All Post",'DATA ENTRY'!C378,IF(AND($D$4='DATA ENTRY'!CK378),'DATA ENTRY'!C378,""))))</f>
        <v/>
      </c>
      <c r="E379" s="4" t="str">
        <f>IF('DATA ENTRY'!CK378="","",IF('DATA ENTRY'!I378="","",IF($D$4="All Post",'DATA ENTRY'!I378,IF(AND($D$4='DATA ENTRY'!CK378),'DATA ENTRY'!I378,""))))</f>
        <v/>
      </c>
      <c r="F379" s="4" t="str">
        <f>IF('DATA ENTRY'!CK378="","",IF('DATA ENTRY'!CK378="","",IF($D$4="All Post",'DATA ENTRY'!CK378,IF(AND($D$4='DATA ENTRY'!CK378),'DATA ENTRY'!CK378,""))))</f>
        <v/>
      </c>
      <c r="G379" s="3" t="str">
        <f>IF('DATA ENTRY'!CK378="","",IF('DATA ENTRY'!N378="","",IF($D$4="All Post",'DATA ENTRY'!N378,IF(AND($D$4='DATA ENTRY'!CK378),'DATA ENTRY'!N378,""))))</f>
        <v/>
      </c>
      <c r="H379" s="107" t="str">
        <f>IF('DATA ENTRY'!CK378="","",IF('DATA ENTRY'!O378="","",IF($D$4="All Post",'DATA ENTRY'!O378,IF(AND($D$4='DATA ENTRY'!CK378),'DATA ENTRY'!O378,""))))</f>
        <v/>
      </c>
      <c r="I379" s="3" t="str">
        <f>IF('DATA ENTRY'!CK378="","",IF('DATA ENTRY'!P378="","",IF($D$4="All Post",'DATA ENTRY'!P378,IF(AND($D$4='DATA ENTRY'!CK378),'DATA ENTRY'!P378,""))))</f>
        <v/>
      </c>
      <c r="J379" s="107" t="str">
        <f>IF('DATA ENTRY'!CK378="","",IF('DATA ENTRY'!Q378="","",IF($D$4="All Post",'DATA ENTRY'!Q378,IF(AND($D$4='DATA ENTRY'!CK378),'DATA ENTRY'!Q378,""))))</f>
        <v/>
      </c>
      <c r="K379" s="3" t="str">
        <f>IF('DATA ENTRY'!CK378="","",IF('DATA ENTRY'!R378="","",IF($D$4="All Post",'DATA ENTRY'!R378,IF(AND($D$4='DATA ENTRY'!CK378),'DATA ENTRY'!R378,""))))</f>
        <v/>
      </c>
      <c r="L379" s="3" t="str">
        <f>IF('DATA ENTRY'!CK378="","",IF('DATA ENTRY'!S378="","",IF($D$4="All Post",'DATA ENTRY'!S378,IF(AND($D$4='DATA ENTRY'!CK378),'DATA ENTRY'!S378,""))))</f>
        <v/>
      </c>
      <c r="M379" s="3" t="str">
        <f>IF('DATA ENTRY'!CK378="","",IF('DATA ENTRY'!E378="","",IF($D$4="All Post",'DATA ENTRY'!E378,IF(AND($D$4='DATA ENTRY'!CK378),'DATA ENTRY'!E378,""))))</f>
        <v/>
      </c>
      <c r="N379" s="3" t="str">
        <f>IF('DATA ENTRY'!CK378="","",IF('DATA ENTRY'!W378="","",IF($D$4="All Post",'DATA ENTRY'!W378,IF(AND($D$4='DATA ENTRY'!CK378),'DATA ENTRY'!W378,""))))</f>
        <v/>
      </c>
      <c r="O379" s="3" t="str">
        <f>IF('DATA ENTRY'!CK378="","",IF('DATA ENTRY'!X378="","",IF($D$4="All Post",'DATA ENTRY'!X378,IF(AND($D$4='DATA ENTRY'!CK378),'DATA ENTRY'!X378,""))))</f>
        <v/>
      </c>
      <c r="P379" s="3" t="str">
        <f>IF('DATA ENTRY'!CK378="","",IF('DATA ENTRY'!G378="","",IF($D$4="All Post",'DATA ENTRY'!G378,IF(AND($D$4='DATA ENTRY'!CK378),'DATA ENTRY'!G378,""))))</f>
        <v/>
      </c>
      <c r="S379">
        <f t="shared" si="83"/>
        <v>0</v>
      </c>
      <c r="T379" t="str">
        <f t="shared" si="84"/>
        <v/>
      </c>
      <c r="BZ379" t="str">
        <f t="shared" si="85"/>
        <v/>
      </c>
      <c r="CA379" t="str">
        <f t="shared" si="86"/>
        <v/>
      </c>
      <c r="CB379" s="224">
        <v>373</v>
      </c>
      <c r="CC379" s="3" t="str">
        <f>IF('DATA ENTRY'!CK378="","",IF('DATA ENTRY'!B378="","",IF(AND($CD$4='DATA ENTRY'!CK378,$CG$4='DATA ENTRY'!D378),'DATA ENTRY'!B378,"")))</f>
        <v/>
      </c>
      <c r="CD379" s="3" t="str">
        <f>IF('DATA ENTRY'!CK378="","",IF('DATA ENTRY'!C378="","",IF(AND($CD$4='DATA ENTRY'!CK378,$CG$4='DATA ENTRY'!D378),'DATA ENTRY'!C378,"")))</f>
        <v/>
      </c>
      <c r="CE379" s="4" t="str">
        <f>IF('DATA ENTRY'!CK378="","",IF('DATA ENTRY'!I378="","",IF(AND($CD$4='DATA ENTRY'!CK378,$CG$4='DATA ENTRY'!D378),'DATA ENTRY'!I378,"")))</f>
        <v/>
      </c>
      <c r="CF379" s="4" t="str">
        <f>IF('DATA ENTRY'!CK378="","",IF('DATA ENTRY'!CK378="","",IF(AND($CD$4='DATA ENTRY'!CK378,$CG$4='DATA ENTRY'!D378),'DATA ENTRY'!CK378,"")))</f>
        <v/>
      </c>
      <c r="CG379" s="3" t="str">
        <f>IF('DATA ENTRY'!CK378="","",IF('DATA ENTRY'!N378="","",IF(AND($CD$4='DATA ENTRY'!CK378,$CG$4='DATA ENTRY'!D378),'DATA ENTRY'!N378,"")))</f>
        <v/>
      </c>
      <c r="CH379" s="107" t="str">
        <f>IF('DATA ENTRY'!CK378="","",IF('DATA ENTRY'!O378="","",IF(AND($CD$4='DATA ENTRY'!CK378,$CG$4='DATA ENTRY'!D378),'DATA ENTRY'!O378,"")))</f>
        <v/>
      </c>
      <c r="CI379" s="3" t="str">
        <f>IF('DATA ENTRY'!CK378="","",IF('DATA ENTRY'!P378="","",IF(AND($CD$4='DATA ENTRY'!CK378,$CG$4='DATA ENTRY'!D378),'DATA ENTRY'!P378,"")))</f>
        <v/>
      </c>
      <c r="CJ379" s="107" t="str">
        <f>IF('DATA ENTRY'!CK378="","",IF('DATA ENTRY'!Q378="","",IF(AND($CD$4='DATA ENTRY'!CK378,$CG$4='DATA ENTRY'!D378),'DATA ENTRY'!Q378,"")))</f>
        <v/>
      </c>
      <c r="CK379" s="3" t="str">
        <f>IF('DATA ENTRY'!CK378="","",IF('DATA ENTRY'!R378="","",IF(AND($CD$4='DATA ENTRY'!CK378,$CG$4='DATA ENTRY'!D378),'DATA ENTRY'!R378,"")))</f>
        <v/>
      </c>
      <c r="CL379" s="3" t="str">
        <f>IF('DATA ENTRY'!CK378="","",IF('DATA ENTRY'!S378="","",IF(AND($CD$4='DATA ENTRY'!CK378,$CG$4='DATA ENTRY'!D378),'DATA ENTRY'!S378,"")))</f>
        <v/>
      </c>
      <c r="CM379" s="3" t="str">
        <f>IF('DATA ENTRY'!CK378="","",IF('DATA ENTRY'!E378="","",IF(AND($CD$4='DATA ENTRY'!CK378,$CG$4='DATA ENTRY'!D378),'DATA ENTRY'!E378,"")))</f>
        <v/>
      </c>
      <c r="CN379" s="3" t="str">
        <f>IF('DATA ENTRY'!CK378="","",IF('DATA ENTRY'!W378="","",IF(AND($CD$4='DATA ENTRY'!CK378,$CG$4='DATA ENTRY'!D378),'DATA ENTRY'!W378,"")))</f>
        <v/>
      </c>
      <c r="CO379" s="3" t="str">
        <f>IF('DATA ENTRY'!CK378="","",IF('DATA ENTRY'!X378="","",IF(AND($CD$4='DATA ENTRY'!CK378,$CG$4='DATA ENTRY'!D378),'DATA ENTRY'!X378,"")))</f>
        <v/>
      </c>
      <c r="CP379" s="108" t="str">
        <f t="shared" si="87"/>
        <v/>
      </c>
      <c r="CQ379" s="108" t="str">
        <f>IF('DATA ENTRY'!CK378="","",IF('DATA ENTRY'!G378="","",IF(AND($CD$4='DATA ENTRY'!CK378,$CG$4='DATA ENTRY'!D378),'DATA ENTRY'!G378,"")))</f>
        <v/>
      </c>
      <c r="CR379" s="230" t="str">
        <f>IF('DATA ENTRY'!CK378="","",IF('DATA ENTRY'!D378="","",IF(AND($CD$4='DATA ENTRY'!CK378,$CG$4='DATA ENTRY'!D378),'DATA ENTRY'!D378,"")))</f>
        <v/>
      </c>
      <c r="CS379">
        <f t="shared" si="88"/>
        <v>0</v>
      </c>
      <c r="CT379">
        <f t="shared" si="89"/>
        <v>0</v>
      </c>
      <c r="CV379" s="139"/>
      <c r="CX379">
        <f t="shared" si="90"/>
        <v>0</v>
      </c>
      <c r="DB379" t="str">
        <f t="shared" si="97"/>
        <v/>
      </c>
      <c r="DC379" t="str">
        <f t="shared" si="98"/>
        <v/>
      </c>
      <c r="DD379" s="224">
        <v>373</v>
      </c>
      <c r="DE379" s="3" t="str">
        <f>IF('DATA ENTRY'!CK378="","",IF('DATA ENTRY'!B378="","",IF(AND($DF$4='DATA ENTRY'!D378),'DATA ENTRY'!B378,"")))</f>
        <v/>
      </c>
      <c r="DF379" s="3" t="str">
        <f>IF('DATA ENTRY'!CK378="","",IF('DATA ENTRY'!C378="","",IF(AND($DF$4='DATA ENTRY'!D378),'DATA ENTRY'!C378,"")))</f>
        <v/>
      </c>
      <c r="DG379" s="4" t="str">
        <f>IF('DATA ENTRY'!CK378="","",IF('DATA ENTRY'!I378="","",IF(AND($DF$4='DATA ENTRY'!D378),'DATA ENTRY'!I378,"")))</f>
        <v/>
      </c>
      <c r="DH379" s="4" t="str">
        <f>IF('DATA ENTRY'!CK378="","",IF('DATA ENTRY'!CK378="","",IF(AND($DF$4='DATA ENTRY'!D378),'DATA ENTRY'!CK378,"")))</f>
        <v/>
      </c>
      <c r="DI379" s="3" t="str">
        <f>IF('DATA ENTRY'!CK378="","",IF('DATA ENTRY'!N378="","",IF(AND($DF$4='DATA ENTRY'!D378),'DATA ENTRY'!N378,"")))</f>
        <v/>
      </c>
      <c r="DJ379" s="107" t="str">
        <f>IF('DATA ENTRY'!CK378="","",IF('DATA ENTRY'!O378="","",IF(AND($DF$4='DATA ENTRY'!D378),'DATA ENTRY'!O378,"")))</f>
        <v/>
      </c>
      <c r="DK379" s="3" t="str">
        <f>IF('DATA ENTRY'!CK378="","",IF('DATA ENTRY'!P378="","",IF(AND($DF$4='DATA ENTRY'!D378),'DATA ENTRY'!P378,"")))</f>
        <v/>
      </c>
      <c r="DL379" s="107" t="str">
        <f>IF('DATA ENTRY'!CK378="","",IF('DATA ENTRY'!Q378="","",IF(AND($DF$4='DATA ENTRY'!D378),'DATA ENTRY'!Q378,"")))</f>
        <v/>
      </c>
      <c r="DM379" s="3" t="str">
        <f>IF('DATA ENTRY'!CK378="","",IF('DATA ENTRY'!R378="","",IF(AND($DF$4='DATA ENTRY'!D378),'DATA ENTRY'!R378,"")))</f>
        <v/>
      </c>
      <c r="DN379" s="107" t="str">
        <f>IF('DATA ENTRY'!CK378="","",IF('DATA ENTRY'!S378="","",IF(AND($DF$4='DATA ENTRY'!D378),'DATA ENTRY'!S378,"")))</f>
        <v/>
      </c>
      <c r="DO379" s="3" t="str">
        <f>IF('DATA ENTRY'!CK378="","",IF('DATA ENTRY'!E378="","",IF(AND($DF$4='DATA ENTRY'!D378),'DATA ENTRY'!E378,"")))</f>
        <v/>
      </c>
      <c r="DP379" s="3" t="str">
        <f>IF('DATA ENTRY'!CK378="","",IF('DATA ENTRY'!D378="","",IF(AND($DF$4='DATA ENTRY'!D378),'DATA ENTRY'!D378,"")))</f>
        <v/>
      </c>
      <c r="DQ379" s="3" t="str">
        <f>IF('DATA ENTRY'!CK378="","",IF('DATA ENTRY'!W378="","",IF(AND($DF$4='DATA ENTRY'!D378),'DATA ENTRY'!W378,"")))</f>
        <v/>
      </c>
      <c r="DR379" s="3" t="str">
        <f>IF('DATA ENTRY'!CK378="","",IF('DATA ENTRY'!X378="","",IF(AND($DF$4='DATA ENTRY'!D378),'DATA ENTRY'!X378,"")))</f>
        <v/>
      </c>
      <c r="DS379" s="108" t="str">
        <f t="shared" si="91"/>
        <v/>
      </c>
      <c r="DT379" s="108" t="str">
        <f>IF('DATA ENTRY'!CK378="","",IF('DATA ENTRY'!D378="","",IF(AND($DF$4='DATA ENTRY'!D378),'DATA ENTRY'!G378,"")))</f>
        <v/>
      </c>
      <c r="DY379">
        <f t="shared" si="92"/>
        <v>0</v>
      </c>
      <c r="EB379" t="str">
        <f t="shared" si="93"/>
        <v/>
      </c>
      <c r="EC379" t="str">
        <f t="shared" si="94"/>
        <v/>
      </c>
      <c r="ED379" s="224">
        <v>373</v>
      </c>
      <c r="EE379" s="3" t="str">
        <f>IF('DATA ENTRY'!CK378="","",IF('DATA ENTRY'!B378="","",IF(AND($EF$4='DATA ENTRY'!G378,$EH$4='DATA ENTRY'!F378),'DATA ENTRY'!B378,"")))</f>
        <v/>
      </c>
      <c r="EF379" s="3" t="str">
        <f>IF('DATA ENTRY'!CK378="","",IF('DATA ENTRY'!C378="","",IF(AND($EF$4='DATA ENTRY'!G378,$EH$4='DATA ENTRY'!F378),'DATA ENTRY'!C378,"")))</f>
        <v/>
      </c>
      <c r="EG379" s="4" t="str">
        <f>IF('DATA ENTRY'!CK378="","",IF('DATA ENTRY'!I378="","",IF(AND($EF$4='DATA ENTRY'!G378,$EH$4='DATA ENTRY'!F378),'DATA ENTRY'!I378,"")))</f>
        <v/>
      </c>
      <c r="EH379" s="4" t="str">
        <f>IF('DATA ENTRY'!CK378="","",IF('DATA ENTRY'!CK378="","",IF(AND($EF$4='DATA ENTRY'!G378,$EH$4='DATA ENTRY'!F378),'DATA ENTRY'!CK378,"")))</f>
        <v/>
      </c>
      <c r="EI379" s="3" t="str">
        <f>IF('DATA ENTRY'!CK378="","",IF('DATA ENTRY'!N378="","",IF(AND($EF$4='DATA ENTRY'!G378,$EH$4='DATA ENTRY'!F378),'DATA ENTRY'!N378,"")))</f>
        <v/>
      </c>
      <c r="EJ379" s="107" t="str">
        <f>IF('DATA ENTRY'!CK378="","",IF('DATA ENTRY'!O378="","",IF(AND($EF$4='DATA ENTRY'!G378,$EH$4='DATA ENTRY'!F378),'DATA ENTRY'!O378,"")))</f>
        <v/>
      </c>
      <c r="EK379" s="3" t="str">
        <f>IF('DATA ENTRY'!CK378="","",IF('DATA ENTRY'!P378="","",IF(AND($EF$4='DATA ENTRY'!G378,$EH$4='DATA ENTRY'!F378),'DATA ENTRY'!P378,"")))</f>
        <v/>
      </c>
      <c r="EL379" s="107" t="str">
        <f>IF('DATA ENTRY'!CK378="","",IF('DATA ENTRY'!Q378="","",IF(AND($EF$4='DATA ENTRY'!G378,$EH$4='DATA ENTRY'!F378),'DATA ENTRY'!Q378,"")))</f>
        <v/>
      </c>
      <c r="EM379" s="3" t="str">
        <f>IF('DATA ENTRY'!CK378="","",IF('DATA ENTRY'!R378="","",IF(AND($EF$4='DATA ENTRY'!G378,$EH$4='DATA ENTRY'!F378),'DATA ENTRY'!R378,"")))</f>
        <v/>
      </c>
      <c r="EN379" s="107" t="str">
        <f>IF('DATA ENTRY'!CK378="","",IF('DATA ENTRY'!S378="","",IF(AND($EF$4='DATA ENTRY'!G378,$EH$4='DATA ENTRY'!F378),'DATA ENTRY'!S378,"")))</f>
        <v/>
      </c>
      <c r="EO379" s="3" t="str">
        <f>IF('DATA ENTRY'!CK378="","",IF('DATA ENTRY'!E378="","",IF(AND($EF$4='DATA ENTRY'!G378,$EH$4='DATA ENTRY'!F378),'DATA ENTRY'!E378,"")))</f>
        <v/>
      </c>
      <c r="EP379" s="3" t="str">
        <f>IF('DATA ENTRY'!CK378="","",IF('DATA ENTRY'!D378="","",IF(AND($EF$4='DATA ENTRY'!G378,$EH$4='DATA ENTRY'!F378),'DATA ENTRY'!D378,"")))</f>
        <v/>
      </c>
      <c r="EQ379" s="3" t="str">
        <f>IF('DATA ENTRY'!CK378="","",IF('DATA ENTRY'!W378="","",IF(AND($EF$4='DATA ENTRY'!G378,$EH$4='DATA ENTRY'!F378),'DATA ENTRY'!W378,"")))</f>
        <v/>
      </c>
      <c r="ER379" s="3" t="str">
        <f>IF('DATA ENTRY'!CK378="","",IF('DATA ENTRY'!X378="","",IF(AND($EF$4='DATA ENTRY'!G378,$EH$4='DATA ENTRY'!F378),'DATA ENTRY'!X378,"")))</f>
        <v/>
      </c>
      <c r="ES379" s="108" t="str">
        <f t="shared" si="95"/>
        <v/>
      </c>
      <c r="ET379" s="108" t="str">
        <f>IF('DATA ENTRY'!CK378="","",IF('DATA ENTRY'!D378="","",IF(AND($EF$4='DATA ENTRY'!G378,$EH$4='DATA ENTRY'!F378),'DATA ENTRY'!G378,"")))</f>
        <v/>
      </c>
      <c r="EY379">
        <f t="shared" si="96"/>
        <v>0</v>
      </c>
    </row>
    <row r="380" spans="1:155">
      <c r="A380" t="str">
        <f>IF(S380=0,"",1+(MAX($A$7:A379)))</f>
        <v/>
      </c>
      <c r="B380" s="224">
        <v>374</v>
      </c>
      <c r="C380" s="3" t="str">
        <f>IF('DATA ENTRY'!CK379="","",IF('DATA ENTRY'!B379="","",IF($D$4="All Post",'DATA ENTRY'!B379,IF(AND($D$4='DATA ENTRY'!CK379),'DATA ENTRY'!B379,""))))</f>
        <v/>
      </c>
      <c r="D380" s="3" t="str">
        <f>IF('DATA ENTRY'!CK379="","",IF('DATA ENTRY'!C379="","",IF($D$4="All Post",'DATA ENTRY'!C379,IF(AND($D$4='DATA ENTRY'!CK379),'DATA ENTRY'!C379,""))))</f>
        <v/>
      </c>
      <c r="E380" s="4" t="str">
        <f>IF('DATA ENTRY'!CK379="","",IF('DATA ENTRY'!I379="","",IF($D$4="All Post",'DATA ENTRY'!I379,IF(AND($D$4='DATA ENTRY'!CK379),'DATA ENTRY'!I379,""))))</f>
        <v/>
      </c>
      <c r="F380" s="4" t="str">
        <f>IF('DATA ENTRY'!CK379="","",IF('DATA ENTRY'!CK379="","",IF($D$4="All Post",'DATA ENTRY'!CK379,IF(AND($D$4='DATA ENTRY'!CK379),'DATA ENTRY'!CK379,""))))</f>
        <v/>
      </c>
      <c r="G380" s="3" t="str">
        <f>IF('DATA ENTRY'!CK379="","",IF('DATA ENTRY'!N379="","",IF($D$4="All Post",'DATA ENTRY'!N379,IF(AND($D$4='DATA ENTRY'!CK379),'DATA ENTRY'!N379,""))))</f>
        <v/>
      </c>
      <c r="H380" s="107" t="str">
        <f>IF('DATA ENTRY'!CK379="","",IF('DATA ENTRY'!O379="","",IF($D$4="All Post",'DATA ENTRY'!O379,IF(AND($D$4='DATA ENTRY'!CK379),'DATA ENTRY'!O379,""))))</f>
        <v/>
      </c>
      <c r="I380" s="3" t="str">
        <f>IF('DATA ENTRY'!CK379="","",IF('DATA ENTRY'!P379="","",IF($D$4="All Post",'DATA ENTRY'!P379,IF(AND($D$4='DATA ENTRY'!CK379),'DATA ENTRY'!P379,""))))</f>
        <v/>
      </c>
      <c r="J380" s="107" t="str">
        <f>IF('DATA ENTRY'!CK379="","",IF('DATA ENTRY'!Q379="","",IF($D$4="All Post",'DATA ENTRY'!Q379,IF(AND($D$4='DATA ENTRY'!CK379),'DATA ENTRY'!Q379,""))))</f>
        <v/>
      </c>
      <c r="K380" s="3" t="str">
        <f>IF('DATA ENTRY'!CK379="","",IF('DATA ENTRY'!R379="","",IF($D$4="All Post",'DATA ENTRY'!R379,IF(AND($D$4='DATA ENTRY'!CK379),'DATA ENTRY'!R379,""))))</f>
        <v/>
      </c>
      <c r="L380" s="3" t="str">
        <f>IF('DATA ENTRY'!CK379="","",IF('DATA ENTRY'!S379="","",IF($D$4="All Post",'DATA ENTRY'!S379,IF(AND($D$4='DATA ENTRY'!CK379),'DATA ENTRY'!S379,""))))</f>
        <v/>
      </c>
      <c r="M380" s="3" t="str">
        <f>IF('DATA ENTRY'!CK379="","",IF('DATA ENTRY'!E379="","",IF($D$4="All Post",'DATA ENTRY'!E379,IF(AND($D$4='DATA ENTRY'!CK379),'DATA ENTRY'!E379,""))))</f>
        <v/>
      </c>
      <c r="N380" s="3" t="str">
        <f>IF('DATA ENTRY'!CK379="","",IF('DATA ENTRY'!W379="","",IF($D$4="All Post",'DATA ENTRY'!W379,IF(AND($D$4='DATA ENTRY'!CK379),'DATA ENTRY'!W379,""))))</f>
        <v/>
      </c>
      <c r="O380" s="3" t="str">
        <f>IF('DATA ENTRY'!CK379="","",IF('DATA ENTRY'!X379="","",IF($D$4="All Post",'DATA ENTRY'!X379,IF(AND($D$4='DATA ENTRY'!CK379),'DATA ENTRY'!X379,""))))</f>
        <v/>
      </c>
      <c r="P380" s="3" t="str">
        <f>IF('DATA ENTRY'!CK379="","",IF('DATA ENTRY'!G379="","",IF($D$4="All Post",'DATA ENTRY'!G379,IF(AND($D$4='DATA ENTRY'!CK379),'DATA ENTRY'!G379,""))))</f>
        <v/>
      </c>
      <c r="S380">
        <f t="shared" si="83"/>
        <v>0</v>
      </c>
      <c r="T380" t="str">
        <f t="shared" si="84"/>
        <v/>
      </c>
      <c r="BZ380" t="str">
        <f t="shared" si="85"/>
        <v/>
      </c>
      <c r="CA380" t="str">
        <f t="shared" si="86"/>
        <v/>
      </c>
      <c r="CB380" s="224">
        <v>374</v>
      </c>
      <c r="CC380" s="3" t="str">
        <f>IF('DATA ENTRY'!CK379="","",IF('DATA ENTRY'!B379="","",IF(AND($CD$4='DATA ENTRY'!CK379,$CG$4='DATA ENTRY'!D379),'DATA ENTRY'!B379,"")))</f>
        <v/>
      </c>
      <c r="CD380" s="3" t="str">
        <f>IF('DATA ENTRY'!CK379="","",IF('DATA ENTRY'!C379="","",IF(AND($CD$4='DATA ENTRY'!CK379,$CG$4='DATA ENTRY'!D379),'DATA ENTRY'!C379,"")))</f>
        <v/>
      </c>
      <c r="CE380" s="4" t="str">
        <f>IF('DATA ENTRY'!CK379="","",IF('DATA ENTRY'!I379="","",IF(AND($CD$4='DATA ENTRY'!CK379,$CG$4='DATA ENTRY'!D379),'DATA ENTRY'!I379,"")))</f>
        <v/>
      </c>
      <c r="CF380" s="4" t="str">
        <f>IF('DATA ENTRY'!CK379="","",IF('DATA ENTRY'!CK379="","",IF(AND($CD$4='DATA ENTRY'!CK379,$CG$4='DATA ENTRY'!D379),'DATA ENTRY'!CK379,"")))</f>
        <v/>
      </c>
      <c r="CG380" s="3" t="str">
        <f>IF('DATA ENTRY'!CK379="","",IF('DATA ENTRY'!N379="","",IF(AND($CD$4='DATA ENTRY'!CK379,$CG$4='DATA ENTRY'!D379),'DATA ENTRY'!N379,"")))</f>
        <v/>
      </c>
      <c r="CH380" s="107" t="str">
        <f>IF('DATA ENTRY'!CK379="","",IF('DATA ENTRY'!O379="","",IF(AND($CD$4='DATA ENTRY'!CK379,$CG$4='DATA ENTRY'!D379),'DATA ENTRY'!O379,"")))</f>
        <v/>
      </c>
      <c r="CI380" s="3" t="str">
        <f>IF('DATA ENTRY'!CK379="","",IF('DATA ENTRY'!P379="","",IF(AND($CD$4='DATA ENTRY'!CK379,$CG$4='DATA ENTRY'!D379),'DATA ENTRY'!P379,"")))</f>
        <v/>
      </c>
      <c r="CJ380" s="107" t="str">
        <f>IF('DATA ENTRY'!CK379="","",IF('DATA ENTRY'!Q379="","",IF(AND($CD$4='DATA ENTRY'!CK379,$CG$4='DATA ENTRY'!D379),'DATA ENTRY'!Q379,"")))</f>
        <v/>
      </c>
      <c r="CK380" s="3" t="str">
        <f>IF('DATA ENTRY'!CK379="","",IF('DATA ENTRY'!R379="","",IF(AND($CD$4='DATA ENTRY'!CK379,$CG$4='DATA ENTRY'!D379),'DATA ENTRY'!R379,"")))</f>
        <v/>
      </c>
      <c r="CL380" s="3" t="str">
        <f>IF('DATA ENTRY'!CK379="","",IF('DATA ENTRY'!S379="","",IF(AND($CD$4='DATA ENTRY'!CK379,$CG$4='DATA ENTRY'!D379),'DATA ENTRY'!S379,"")))</f>
        <v/>
      </c>
      <c r="CM380" s="3" t="str">
        <f>IF('DATA ENTRY'!CK379="","",IF('DATA ENTRY'!E379="","",IF(AND($CD$4='DATA ENTRY'!CK379,$CG$4='DATA ENTRY'!D379),'DATA ENTRY'!E379,"")))</f>
        <v/>
      </c>
      <c r="CN380" s="3" t="str">
        <f>IF('DATA ENTRY'!CK379="","",IF('DATA ENTRY'!W379="","",IF(AND($CD$4='DATA ENTRY'!CK379,$CG$4='DATA ENTRY'!D379),'DATA ENTRY'!W379,"")))</f>
        <v/>
      </c>
      <c r="CO380" s="3" t="str">
        <f>IF('DATA ENTRY'!CK379="","",IF('DATA ENTRY'!X379="","",IF(AND($CD$4='DATA ENTRY'!CK379,$CG$4='DATA ENTRY'!D379),'DATA ENTRY'!X379,"")))</f>
        <v/>
      </c>
      <c r="CP380" s="108" t="str">
        <f t="shared" si="87"/>
        <v/>
      </c>
      <c r="CQ380" s="108" t="str">
        <f>IF('DATA ENTRY'!CK379="","",IF('DATA ENTRY'!G379="","",IF(AND($CD$4='DATA ENTRY'!CK379,$CG$4='DATA ENTRY'!D379),'DATA ENTRY'!G379,"")))</f>
        <v/>
      </c>
      <c r="CR380" s="230" t="str">
        <f>IF('DATA ENTRY'!CK379="","",IF('DATA ENTRY'!D379="","",IF(AND($CD$4='DATA ENTRY'!CK379,$CG$4='DATA ENTRY'!D379),'DATA ENTRY'!D379,"")))</f>
        <v/>
      </c>
      <c r="CS380">
        <f t="shared" si="88"/>
        <v>0</v>
      </c>
      <c r="CT380">
        <f t="shared" si="89"/>
        <v>0</v>
      </c>
      <c r="CV380" s="139"/>
      <c r="CX380">
        <f t="shared" si="90"/>
        <v>0</v>
      </c>
      <c r="DB380" t="str">
        <f t="shared" si="97"/>
        <v/>
      </c>
      <c r="DC380" t="str">
        <f t="shared" si="98"/>
        <v/>
      </c>
      <c r="DD380" s="224">
        <v>374</v>
      </c>
      <c r="DE380" s="3" t="str">
        <f>IF('DATA ENTRY'!CK379="","",IF('DATA ENTRY'!B379="","",IF(AND($DF$4='DATA ENTRY'!D379),'DATA ENTRY'!B379,"")))</f>
        <v/>
      </c>
      <c r="DF380" s="3" t="str">
        <f>IF('DATA ENTRY'!CK379="","",IF('DATA ENTRY'!C379="","",IF(AND($DF$4='DATA ENTRY'!D379),'DATA ENTRY'!C379,"")))</f>
        <v/>
      </c>
      <c r="DG380" s="4" t="str">
        <f>IF('DATA ENTRY'!CK379="","",IF('DATA ENTRY'!I379="","",IF(AND($DF$4='DATA ENTRY'!D379),'DATA ENTRY'!I379,"")))</f>
        <v/>
      </c>
      <c r="DH380" s="4" t="str">
        <f>IF('DATA ENTRY'!CK379="","",IF('DATA ENTRY'!CK379="","",IF(AND($DF$4='DATA ENTRY'!D379),'DATA ENTRY'!CK379,"")))</f>
        <v/>
      </c>
      <c r="DI380" s="3" t="str">
        <f>IF('DATA ENTRY'!CK379="","",IF('DATA ENTRY'!N379="","",IF(AND($DF$4='DATA ENTRY'!D379),'DATA ENTRY'!N379,"")))</f>
        <v/>
      </c>
      <c r="DJ380" s="107" t="str">
        <f>IF('DATA ENTRY'!CK379="","",IF('DATA ENTRY'!O379="","",IF(AND($DF$4='DATA ENTRY'!D379),'DATA ENTRY'!O379,"")))</f>
        <v/>
      </c>
      <c r="DK380" s="3" t="str">
        <f>IF('DATA ENTRY'!CK379="","",IF('DATA ENTRY'!P379="","",IF(AND($DF$4='DATA ENTRY'!D379),'DATA ENTRY'!P379,"")))</f>
        <v/>
      </c>
      <c r="DL380" s="107" t="str">
        <f>IF('DATA ENTRY'!CK379="","",IF('DATA ENTRY'!Q379="","",IF(AND($DF$4='DATA ENTRY'!D379),'DATA ENTRY'!Q379,"")))</f>
        <v/>
      </c>
      <c r="DM380" s="3" t="str">
        <f>IF('DATA ENTRY'!CK379="","",IF('DATA ENTRY'!R379="","",IF(AND($DF$4='DATA ENTRY'!D379),'DATA ENTRY'!R379,"")))</f>
        <v/>
      </c>
      <c r="DN380" s="107" t="str">
        <f>IF('DATA ENTRY'!CK379="","",IF('DATA ENTRY'!S379="","",IF(AND($DF$4='DATA ENTRY'!D379),'DATA ENTRY'!S379,"")))</f>
        <v/>
      </c>
      <c r="DO380" s="3" t="str">
        <f>IF('DATA ENTRY'!CK379="","",IF('DATA ENTRY'!E379="","",IF(AND($DF$4='DATA ENTRY'!D379),'DATA ENTRY'!E379,"")))</f>
        <v/>
      </c>
      <c r="DP380" s="3" t="str">
        <f>IF('DATA ENTRY'!CK379="","",IF('DATA ENTRY'!D379="","",IF(AND($DF$4='DATA ENTRY'!D379),'DATA ENTRY'!D379,"")))</f>
        <v/>
      </c>
      <c r="DQ380" s="3" t="str">
        <f>IF('DATA ENTRY'!CK379="","",IF('DATA ENTRY'!W379="","",IF(AND($DF$4='DATA ENTRY'!D379),'DATA ENTRY'!W379,"")))</f>
        <v/>
      </c>
      <c r="DR380" s="3" t="str">
        <f>IF('DATA ENTRY'!CK379="","",IF('DATA ENTRY'!X379="","",IF(AND($DF$4='DATA ENTRY'!D379),'DATA ENTRY'!X379,"")))</f>
        <v/>
      </c>
      <c r="DS380" s="108" t="str">
        <f t="shared" si="91"/>
        <v/>
      </c>
      <c r="DT380" s="108" t="str">
        <f>IF('DATA ENTRY'!CK379="","",IF('DATA ENTRY'!D379="","",IF(AND($DF$4='DATA ENTRY'!D379),'DATA ENTRY'!G379,"")))</f>
        <v/>
      </c>
      <c r="DY380">
        <f t="shared" si="92"/>
        <v>0</v>
      </c>
      <c r="EB380" t="str">
        <f t="shared" si="93"/>
        <v/>
      </c>
      <c r="EC380" t="str">
        <f t="shared" si="94"/>
        <v/>
      </c>
      <c r="ED380" s="224">
        <v>374</v>
      </c>
      <c r="EE380" s="3" t="str">
        <f>IF('DATA ENTRY'!CK379="","",IF('DATA ENTRY'!B379="","",IF(AND($EF$4='DATA ENTRY'!G379,$EH$4='DATA ENTRY'!F379),'DATA ENTRY'!B379,"")))</f>
        <v/>
      </c>
      <c r="EF380" s="3" t="str">
        <f>IF('DATA ENTRY'!CK379="","",IF('DATA ENTRY'!C379="","",IF(AND($EF$4='DATA ENTRY'!G379,$EH$4='DATA ENTRY'!F379),'DATA ENTRY'!C379,"")))</f>
        <v/>
      </c>
      <c r="EG380" s="4" t="str">
        <f>IF('DATA ENTRY'!CK379="","",IF('DATA ENTRY'!I379="","",IF(AND($EF$4='DATA ENTRY'!G379,$EH$4='DATA ENTRY'!F379),'DATA ENTRY'!I379,"")))</f>
        <v/>
      </c>
      <c r="EH380" s="4" t="str">
        <f>IF('DATA ENTRY'!CK379="","",IF('DATA ENTRY'!CK379="","",IF(AND($EF$4='DATA ENTRY'!G379,$EH$4='DATA ENTRY'!F379),'DATA ENTRY'!CK379,"")))</f>
        <v/>
      </c>
      <c r="EI380" s="3" t="str">
        <f>IF('DATA ENTRY'!CK379="","",IF('DATA ENTRY'!N379="","",IF(AND($EF$4='DATA ENTRY'!G379,$EH$4='DATA ENTRY'!F379),'DATA ENTRY'!N379,"")))</f>
        <v/>
      </c>
      <c r="EJ380" s="107" t="str">
        <f>IF('DATA ENTRY'!CK379="","",IF('DATA ENTRY'!O379="","",IF(AND($EF$4='DATA ENTRY'!G379,$EH$4='DATA ENTRY'!F379),'DATA ENTRY'!O379,"")))</f>
        <v/>
      </c>
      <c r="EK380" s="3" t="str">
        <f>IF('DATA ENTRY'!CK379="","",IF('DATA ENTRY'!P379="","",IF(AND($EF$4='DATA ENTRY'!G379,$EH$4='DATA ENTRY'!F379),'DATA ENTRY'!P379,"")))</f>
        <v/>
      </c>
      <c r="EL380" s="107" t="str">
        <f>IF('DATA ENTRY'!CK379="","",IF('DATA ENTRY'!Q379="","",IF(AND($EF$4='DATA ENTRY'!G379,$EH$4='DATA ENTRY'!F379),'DATA ENTRY'!Q379,"")))</f>
        <v/>
      </c>
      <c r="EM380" s="3" t="str">
        <f>IF('DATA ENTRY'!CK379="","",IF('DATA ENTRY'!R379="","",IF(AND($EF$4='DATA ENTRY'!G379,$EH$4='DATA ENTRY'!F379),'DATA ENTRY'!R379,"")))</f>
        <v/>
      </c>
      <c r="EN380" s="107" t="str">
        <f>IF('DATA ENTRY'!CK379="","",IF('DATA ENTRY'!S379="","",IF(AND($EF$4='DATA ENTRY'!G379,$EH$4='DATA ENTRY'!F379),'DATA ENTRY'!S379,"")))</f>
        <v/>
      </c>
      <c r="EO380" s="3" t="str">
        <f>IF('DATA ENTRY'!CK379="","",IF('DATA ENTRY'!E379="","",IF(AND($EF$4='DATA ENTRY'!G379,$EH$4='DATA ENTRY'!F379),'DATA ENTRY'!E379,"")))</f>
        <v/>
      </c>
      <c r="EP380" s="3" t="str">
        <f>IF('DATA ENTRY'!CK379="","",IF('DATA ENTRY'!D379="","",IF(AND($EF$4='DATA ENTRY'!G379,$EH$4='DATA ENTRY'!F379),'DATA ENTRY'!D379,"")))</f>
        <v/>
      </c>
      <c r="EQ380" s="3" t="str">
        <f>IF('DATA ENTRY'!CK379="","",IF('DATA ENTRY'!W379="","",IF(AND($EF$4='DATA ENTRY'!G379,$EH$4='DATA ENTRY'!F379),'DATA ENTRY'!W379,"")))</f>
        <v/>
      </c>
      <c r="ER380" s="3" t="str">
        <f>IF('DATA ENTRY'!CK379="","",IF('DATA ENTRY'!X379="","",IF(AND($EF$4='DATA ENTRY'!G379,$EH$4='DATA ENTRY'!F379),'DATA ENTRY'!X379,"")))</f>
        <v/>
      </c>
      <c r="ES380" s="108" t="str">
        <f t="shared" si="95"/>
        <v/>
      </c>
      <c r="ET380" s="108" t="str">
        <f>IF('DATA ENTRY'!CK379="","",IF('DATA ENTRY'!D379="","",IF(AND($EF$4='DATA ENTRY'!G379,$EH$4='DATA ENTRY'!F379),'DATA ENTRY'!G379,"")))</f>
        <v/>
      </c>
      <c r="EY380">
        <f t="shared" si="96"/>
        <v>0</v>
      </c>
    </row>
    <row r="381" spans="1:155">
      <c r="A381" t="str">
        <f>IF(S381=0,"",1+(MAX($A$7:A380)))</f>
        <v/>
      </c>
      <c r="B381" s="224">
        <v>375</v>
      </c>
      <c r="C381" s="3" t="str">
        <f>IF('DATA ENTRY'!CK380="","",IF('DATA ENTRY'!B380="","",IF($D$4="All Post",'DATA ENTRY'!B380,IF(AND($D$4='DATA ENTRY'!CK380),'DATA ENTRY'!B380,""))))</f>
        <v/>
      </c>
      <c r="D381" s="3" t="str">
        <f>IF('DATA ENTRY'!CK380="","",IF('DATA ENTRY'!C380="","",IF($D$4="All Post",'DATA ENTRY'!C380,IF(AND($D$4='DATA ENTRY'!CK380),'DATA ENTRY'!C380,""))))</f>
        <v/>
      </c>
      <c r="E381" s="4" t="str">
        <f>IF('DATA ENTRY'!CK380="","",IF('DATA ENTRY'!I380="","",IF($D$4="All Post",'DATA ENTRY'!I380,IF(AND($D$4='DATA ENTRY'!CK380),'DATA ENTRY'!I380,""))))</f>
        <v/>
      </c>
      <c r="F381" s="4" t="str">
        <f>IF('DATA ENTRY'!CK380="","",IF('DATA ENTRY'!CK380="","",IF($D$4="All Post",'DATA ENTRY'!CK380,IF(AND($D$4='DATA ENTRY'!CK380),'DATA ENTRY'!CK380,""))))</f>
        <v/>
      </c>
      <c r="G381" s="3" t="str">
        <f>IF('DATA ENTRY'!CK380="","",IF('DATA ENTRY'!N380="","",IF($D$4="All Post",'DATA ENTRY'!N380,IF(AND($D$4='DATA ENTRY'!CK380),'DATA ENTRY'!N380,""))))</f>
        <v/>
      </c>
      <c r="H381" s="107" t="str">
        <f>IF('DATA ENTRY'!CK380="","",IF('DATA ENTRY'!O380="","",IF($D$4="All Post",'DATA ENTRY'!O380,IF(AND($D$4='DATA ENTRY'!CK380),'DATA ENTRY'!O380,""))))</f>
        <v/>
      </c>
      <c r="I381" s="3" t="str">
        <f>IF('DATA ENTRY'!CK380="","",IF('DATA ENTRY'!P380="","",IF($D$4="All Post",'DATA ENTRY'!P380,IF(AND($D$4='DATA ENTRY'!CK380),'DATA ENTRY'!P380,""))))</f>
        <v/>
      </c>
      <c r="J381" s="107" t="str">
        <f>IF('DATA ENTRY'!CK380="","",IF('DATA ENTRY'!Q380="","",IF($D$4="All Post",'DATA ENTRY'!Q380,IF(AND($D$4='DATA ENTRY'!CK380),'DATA ENTRY'!Q380,""))))</f>
        <v/>
      </c>
      <c r="K381" s="3" t="str">
        <f>IF('DATA ENTRY'!CK380="","",IF('DATA ENTRY'!R380="","",IF($D$4="All Post",'DATA ENTRY'!R380,IF(AND($D$4='DATA ENTRY'!CK380),'DATA ENTRY'!R380,""))))</f>
        <v/>
      </c>
      <c r="L381" s="3" t="str">
        <f>IF('DATA ENTRY'!CK380="","",IF('DATA ENTRY'!S380="","",IF($D$4="All Post",'DATA ENTRY'!S380,IF(AND($D$4='DATA ENTRY'!CK380),'DATA ENTRY'!S380,""))))</f>
        <v/>
      </c>
      <c r="M381" s="3" t="str">
        <f>IF('DATA ENTRY'!CK380="","",IF('DATA ENTRY'!E380="","",IF($D$4="All Post",'DATA ENTRY'!E380,IF(AND($D$4='DATA ENTRY'!CK380),'DATA ENTRY'!E380,""))))</f>
        <v/>
      </c>
      <c r="N381" s="3" t="str">
        <f>IF('DATA ENTRY'!CK380="","",IF('DATA ENTRY'!W380="","",IF($D$4="All Post",'DATA ENTRY'!W380,IF(AND($D$4='DATA ENTRY'!CK380),'DATA ENTRY'!W380,""))))</f>
        <v/>
      </c>
      <c r="O381" s="3" t="str">
        <f>IF('DATA ENTRY'!CK380="","",IF('DATA ENTRY'!X380="","",IF($D$4="All Post",'DATA ENTRY'!X380,IF(AND($D$4='DATA ENTRY'!CK380),'DATA ENTRY'!X380,""))))</f>
        <v/>
      </c>
      <c r="P381" s="3" t="str">
        <f>IF('DATA ENTRY'!CK380="","",IF('DATA ENTRY'!G380="","",IF($D$4="All Post",'DATA ENTRY'!G380,IF(AND($D$4='DATA ENTRY'!CK380),'DATA ENTRY'!G380,""))))</f>
        <v/>
      </c>
      <c r="S381">
        <f t="shared" si="83"/>
        <v>0</v>
      </c>
      <c r="T381" t="str">
        <f t="shared" si="84"/>
        <v/>
      </c>
      <c r="BZ381" t="str">
        <f t="shared" si="85"/>
        <v/>
      </c>
      <c r="CA381" t="str">
        <f t="shared" si="86"/>
        <v/>
      </c>
      <c r="CB381" s="224">
        <v>375</v>
      </c>
      <c r="CC381" s="3" t="str">
        <f>IF('DATA ENTRY'!CK380="","",IF('DATA ENTRY'!B380="","",IF(AND($CD$4='DATA ENTRY'!CK380,$CG$4='DATA ENTRY'!D380),'DATA ENTRY'!B380,"")))</f>
        <v/>
      </c>
      <c r="CD381" s="3" t="str">
        <f>IF('DATA ENTRY'!CK380="","",IF('DATA ENTRY'!C380="","",IF(AND($CD$4='DATA ENTRY'!CK380,$CG$4='DATA ENTRY'!D380),'DATA ENTRY'!C380,"")))</f>
        <v/>
      </c>
      <c r="CE381" s="4" t="str">
        <f>IF('DATA ENTRY'!CK380="","",IF('DATA ENTRY'!I380="","",IF(AND($CD$4='DATA ENTRY'!CK380,$CG$4='DATA ENTRY'!D380),'DATA ENTRY'!I380,"")))</f>
        <v/>
      </c>
      <c r="CF381" s="4" t="str">
        <f>IF('DATA ENTRY'!CK380="","",IF('DATA ENTRY'!CK380="","",IF(AND($CD$4='DATA ENTRY'!CK380,$CG$4='DATA ENTRY'!D380),'DATA ENTRY'!CK380,"")))</f>
        <v/>
      </c>
      <c r="CG381" s="3" t="str">
        <f>IF('DATA ENTRY'!CK380="","",IF('DATA ENTRY'!N380="","",IF(AND($CD$4='DATA ENTRY'!CK380,$CG$4='DATA ENTRY'!D380),'DATA ENTRY'!N380,"")))</f>
        <v/>
      </c>
      <c r="CH381" s="107" t="str">
        <f>IF('DATA ENTRY'!CK380="","",IF('DATA ENTRY'!O380="","",IF(AND($CD$4='DATA ENTRY'!CK380,$CG$4='DATA ENTRY'!D380),'DATA ENTRY'!O380,"")))</f>
        <v/>
      </c>
      <c r="CI381" s="3" t="str">
        <f>IF('DATA ENTRY'!CK380="","",IF('DATA ENTRY'!P380="","",IF(AND($CD$4='DATA ENTRY'!CK380,$CG$4='DATA ENTRY'!D380),'DATA ENTRY'!P380,"")))</f>
        <v/>
      </c>
      <c r="CJ381" s="107" t="str">
        <f>IF('DATA ENTRY'!CK380="","",IF('DATA ENTRY'!Q380="","",IF(AND($CD$4='DATA ENTRY'!CK380,$CG$4='DATA ENTRY'!D380),'DATA ENTRY'!Q380,"")))</f>
        <v/>
      </c>
      <c r="CK381" s="3" t="str">
        <f>IF('DATA ENTRY'!CK380="","",IF('DATA ENTRY'!R380="","",IF(AND($CD$4='DATA ENTRY'!CK380,$CG$4='DATA ENTRY'!D380),'DATA ENTRY'!R380,"")))</f>
        <v/>
      </c>
      <c r="CL381" s="3" t="str">
        <f>IF('DATA ENTRY'!CK380="","",IF('DATA ENTRY'!S380="","",IF(AND($CD$4='DATA ENTRY'!CK380,$CG$4='DATA ENTRY'!D380),'DATA ENTRY'!S380,"")))</f>
        <v/>
      </c>
      <c r="CM381" s="3" t="str">
        <f>IF('DATA ENTRY'!CK380="","",IF('DATA ENTRY'!E380="","",IF(AND($CD$4='DATA ENTRY'!CK380,$CG$4='DATA ENTRY'!D380),'DATA ENTRY'!E380,"")))</f>
        <v/>
      </c>
      <c r="CN381" s="3" t="str">
        <f>IF('DATA ENTRY'!CK380="","",IF('DATA ENTRY'!W380="","",IF(AND($CD$4='DATA ENTRY'!CK380,$CG$4='DATA ENTRY'!D380),'DATA ENTRY'!W380,"")))</f>
        <v/>
      </c>
      <c r="CO381" s="3" t="str">
        <f>IF('DATA ENTRY'!CK380="","",IF('DATA ENTRY'!X380="","",IF(AND($CD$4='DATA ENTRY'!CK380,$CG$4='DATA ENTRY'!D380),'DATA ENTRY'!X380,"")))</f>
        <v/>
      </c>
      <c r="CP381" s="108" t="str">
        <f t="shared" si="87"/>
        <v/>
      </c>
      <c r="CQ381" s="108" t="str">
        <f>IF('DATA ENTRY'!CK380="","",IF('DATA ENTRY'!G380="","",IF(AND($CD$4='DATA ENTRY'!CK380,$CG$4='DATA ENTRY'!D380),'DATA ENTRY'!G380,"")))</f>
        <v/>
      </c>
      <c r="CR381" s="230" t="str">
        <f>IF('DATA ENTRY'!CK380="","",IF('DATA ENTRY'!D380="","",IF(AND($CD$4='DATA ENTRY'!CK380,$CG$4='DATA ENTRY'!D380),'DATA ENTRY'!D380,"")))</f>
        <v/>
      </c>
      <c r="CS381">
        <f t="shared" si="88"/>
        <v>0</v>
      </c>
      <c r="CT381">
        <f t="shared" si="89"/>
        <v>0</v>
      </c>
      <c r="CV381" s="139"/>
      <c r="CX381">
        <f t="shared" si="90"/>
        <v>0</v>
      </c>
      <c r="DB381" t="str">
        <f t="shared" si="97"/>
        <v/>
      </c>
      <c r="DC381" t="str">
        <f t="shared" si="98"/>
        <v/>
      </c>
      <c r="DD381" s="224">
        <v>375</v>
      </c>
      <c r="DE381" s="3" t="str">
        <f>IF('DATA ENTRY'!CK380="","",IF('DATA ENTRY'!B380="","",IF(AND($DF$4='DATA ENTRY'!D380),'DATA ENTRY'!B380,"")))</f>
        <v/>
      </c>
      <c r="DF381" s="3" t="str">
        <f>IF('DATA ENTRY'!CK380="","",IF('DATA ENTRY'!C380="","",IF(AND($DF$4='DATA ENTRY'!D380),'DATA ENTRY'!C380,"")))</f>
        <v/>
      </c>
      <c r="DG381" s="4" t="str">
        <f>IF('DATA ENTRY'!CK380="","",IF('DATA ENTRY'!I380="","",IF(AND($DF$4='DATA ENTRY'!D380),'DATA ENTRY'!I380,"")))</f>
        <v/>
      </c>
      <c r="DH381" s="4" t="str">
        <f>IF('DATA ENTRY'!CK380="","",IF('DATA ENTRY'!CK380="","",IF(AND($DF$4='DATA ENTRY'!D380),'DATA ENTRY'!CK380,"")))</f>
        <v/>
      </c>
      <c r="DI381" s="3" t="str">
        <f>IF('DATA ENTRY'!CK380="","",IF('DATA ENTRY'!N380="","",IF(AND($DF$4='DATA ENTRY'!D380),'DATA ENTRY'!N380,"")))</f>
        <v/>
      </c>
      <c r="DJ381" s="107" t="str">
        <f>IF('DATA ENTRY'!CK380="","",IF('DATA ENTRY'!O380="","",IF(AND($DF$4='DATA ENTRY'!D380),'DATA ENTRY'!O380,"")))</f>
        <v/>
      </c>
      <c r="DK381" s="3" t="str">
        <f>IF('DATA ENTRY'!CK380="","",IF('DATA ENTRY'!P380="","",IF(AND($DF$4='DATA ENTRY'!D380),'DATA ENTRY'!P380,"")))</f>
        <v/>
      </c>
      <c r="DL381" s="107" t="str">
        <f>IF('DATA ENTRY'!CK380="","",IF('DATA ENTRY'!Q380="","",IF(AND($DF$4='DATA ENTRY'!D380),'DATA ENTRY'!Q380,"")))</f>
        <v/>
      </c>
      <c r="DM381" s="3" t="str">
        <f>IF('DATA ENTRY'!CK380="","",IF('DATA ENTRY'!R380="","",IF(AND($DF$4='DATA ENTRY'!D380),'DATA ENTRY'!R380,"")))</f>
        <v/>
      </c>
      <c r="DN381" s="107" t="str">
        <f>IF('DATA ENTRY'!CK380="","",IF('DATA ENTRY'!S380="","",IF(AND($DF$4='DATA ENTRY'!D380),'DATA ENTRY'!S380,"")))</f>
        <v/>
      </c>
      <c r="DO381" s="3" t="str">
        <f>IF('DATA ENTRY'!CK380="","",IF('DATA ENTRY'!E380="","",IF(AND($DF$4='DATA ENTRY'!D380),'DATA ENTRY'!E380,"")))</f>
        <v/>
      </c>
      <c r="DP381" s="3" t="str">
        <f>IF('DATA ENTRY'!CK380="","",IF('DATA ENTRY'!D380="","",IF(AND($DF$4='DATA ENTRY'!D380),'DATA ENTRY'!D380,"")))</f>
        <v/>
      </c>
      <c r="DQ381" s="3" t="str">
        <f>IF('DATA ENTRY'!CK380="","",IF('DATA ENTRY'!W380="","",IF(AND($DF$4='DATA ENTRY'!D380),'DATA ENTRY'!W380,"")))</f>
        <v/>
      </c>
      <c r="DR381" s="3" t="str">
        <f>IF('DATA ENTRY'!CK380="","",IF('DATA ENTRY'!X380="","",IF(AND($DF$4='DATA ENTRY'!D380),'DATA ENTRY'!X380,"")))</f>
        <v/>
      </c>
      <c r="DS381" s="108" t="str">
        <f t="shared" si="91"/>
        <v/>
      </c>
      <c r="DT381" s="108" t="str">
        <f>IF('DATA ENTRY'!CK380="","",IF('DATA ENTRY'!D380="","",IF(AND($DF$4='DATA ENTRY'!D380),'DATA ENTRY'!G380,"")))</f>
        <v/>
      </c>
      <c r="DY381">
        <f t="shared" si="92"/>
        <v>0</v>
      </c>
      <c r="EB381" t="str">
        <f t="shared" si="93"/>
        <v/>
      </c>
      <c r="EC381" t="str">
        <f t="shared" si="94"/>
        <v/>
      </c>
      <c r="ED381" s="224">
        <v>375</v>
      </c>
      <c r="EE381" s="3" t="str">
        <f>IF('DATA ENTRY'!CK380="","",IF('DATA ENTRY'!B380="","",IF(AND($EF$4='DATA ENTRY'!G380,$EH$4='DATA ENTRY'!F380),'DATA ENTRY'!B380,"")))</f>
        <v/>
      </c>
      <c r="EF381" s="3" t="str">
        <f>IF('DATA ENTRY'!CK380="","",IF('DATA ENTRY'!C380="","",IF(AND($EF$4='DATA ENTRY'!G380,$EH$4='DATA ENTRY'!F380),'DATA ENTRY'!C380,"")))</f>
        <v/>
      </c>
      <c r="EG381" s="4" t="str">
        <f>IF('DATA ENTRY'!CK380="","",IF('DATA ENTRY'!I380="","",IF(AND($EF$4='DATA ENTRY'!G380,$EH$4='DATA ENTRY'!F380),'DATA ENTRY'!I380,"")))</f>
        <v/>
      </c>
      <c r="EH381" s="4" t="str">
        <f>IF('DATA ENTRY'!CK380="","",IF('DATA ENTRY'!CK380="","",IF(AND($EF$4='DATA ENTRY'!G380,$EH$4='DATA ENTRY'!F380),'DATA ENTRY'!CK380,"")))</f>
        <v/>
      </c>
      <c r="EI381" s="3" t="str">
        <f>IF('DATA ENTRY'!CK380="","",IF('DATA ENTRY'!N380="","",IF(AND($EF$4='DATA ENTRY'!G380,$EH$4='DATA ENTRY'!F380),'DATA ENTRY'!N380,"")))</f>
        <v/>
      </c>
      <c r="EJ381" s="107" t="str">
        <f>IF('DATA ENTRY'!CK380="","",IF('DATA ENTRY'!O380="","",IF(AND($EF$4='DATA ENTRY'!G380,$EH$4='DATA ENTRY'!F380),'DATA ENTRY'!O380,"")))</f>
        <v/>
      </c>
      <c r="EK381" s="3" t="str">
        <f>IF('DATA ENTRY'!CK380="","",IF('DATA ENTRY'!P380="","",IF(AND($EF$4='DATA ENTRY'!G380,$EH$4='DATA ENTRY'!F380),'DATA ENTRY'!P380,"")))</f>
        <v/>
      </c>
      <c r="EL381" s="107" t="str">
        <f>IF('DATA ENTRY'!CK380="","",IF('DATA ENTRY'!Q380="","",IF(AND($EF$4='DATA ENTRY'!G380,$EH$4='DATA ENTRY'!F380),'DATA ENTRY'!Q380,"")))</f>
        <v/>
      </c>
      <c r="EM381" s="3" t="str">
        <f>IF('DATA ENTRY'!CK380="","",IF('DATA ENTRY'!R380="","",IF(AND($EF$4='DATA ENTRY'!G380,$EH$4='DATA ENTRY'!F380),'DATA ENTRY'!R380,"")))</f>
        <v/>
      </c>
      <c r="EN381" s="107" t="str">
        <f>IF('DATA ENTRY'!CK380="","",IF('DATA ENTRY'!S380="","",IF(AND($EF$4='DATA ENTRY'!G380,$EH$4='DATA ENTRY'!F380),'DATA ENTRY'!S380,"")))</f>
        <v/>
      </c>
      <c r="EO381" s="3" t="str">
        <f>IF('DATA ENTRY'!CK380="","",IF('DATA ENTRY'!E380="","",IF(AND($EF$4='DATA ENTRY'!G380,$EH$4='DATA ENTRY'!F380),'DATA ENTRY'!E380,"")))</f>
        <v/>
      </c>
      <c r="EP381" s="3" t="str">
        <f>IF('DATA ENTRY'!CK380="","",IF('DATA ENTRY'!D380="","",IF(AND($EF$4='DATA ENTRY'!G380,$EH$4='DATA ENTRY'!F380),'DATA ENTRY'!D380,"")))</f>
        <v/>
      </c>
      <c r="EQ381" s="3" t="str">
        <f>IF('DATA ENTRY'!CK380="","",IF('DATA ENTRY'!W380="","",IF(AND($EF$4='DATA ENTRY'!G380,$EH$4='DATA ENTRY'!F380),'DATA ENTRY'!W380,"")))</f>
        <v/>
      </c>
      <c r="ER381" s="3" t="str">
        <f>IF('DATA ENTRY'!CK380="","",IF('DATA ENTRY'!X380="","",IF(AND($EF$4='DATA ENTRY'!G380,$EH$4='DATA ENTRY'!F380),'DATA ENTRY'!X380,"")))</f>
        <v/>
      </c>
      <c r="ES381" s="108" t="str">
        <f t="shared" si="95"/>
        <v/>
      </c>
      <c r="ET381" s="108" t="str">
        <f>IF('DATA ENTRY'!CK380="","",IF('DATA ENTRY'!D380="","",IF(AND($EF$4='DATA ENTRY'!G380,$EH$4='DATA ENTRY'!F380),'DATA ENTRY'!G380,"")))</f>
        <v/>
      </c>
      <c r="EY381">
        <f t="shared" si="96"/>
        <v>0</v>
      </c>
    </row>
    <row r="382" spans="1:155">
      <c r="A382" t="str">
        <f>IF(S382=0,"",1+(MAX($A$7:A381)))</f>
        <v/>
      </c>
      <c r="B382" s="224">
        <v>376</v>
      </c>
      <c r="C382" s="3" t="str">
        <f>IF('DATA ENTRY'!CK381="","",IF('DATA ENTRY'!B381="","",IF($D$4="All Post",'DATA ENTRY'!B381,IF(AND($D$4='DATA ENTRY'!CK381),'DATA ENTRY'!B381,""))))</f>
        <v/>
      </c>
      <c r="D382" s="3" t="str">
        <f>IF('DATA ENTRY'!CK381="","",IF('DATA ENTRY'!C381="","",IF($D$4="All Post",'DATA ENTRY'!C381,IF(AND($D$4='DATA ENTRY'!CK381),'DATA ENTRY'!C381,""))))</f>
        <v/>
      </c>
      <c r="E382" s="4" t="str">
        <f>IF('DATA ENTRY'!CK381="","",IF('DATA ENTRY'!I381="","",IF($D$4="All Post",'DATA ENTRY'!I381,IF(AND($D$4='DATA ENTRY'!CK381),'DATA ENTRY'!I381,""))))</f>
        <v/>
      </c>
      <c r="F382" s="4" t="str">
        <f>IF('DATA ENTRY'!CK381="","",IF('DATA ENTRY'!CK381="","",IF($D$4="All Post",'DATA ENTRY'!CK381,IF(AND($D$4='DATA ENTRY'!CK381),'DATA ENTRY'!CK381,""))))</f>
        <v/>
      </c>
      <c r="G382" s="3" t="str">
        <f>IF('DATA ENTRY'!CK381="","",IF('DATA ENTRY'!N381="","",IF($D$4="All Post",'DATA ENTRY'!N381,IF(AND($D$4='DATA ENTRY'!CK381),'DATA ENTRY'!N381,""))))</f>
        <v/>
      </c>
      <c r="H382" s="107" t="str">
        <f>IF('DATA ENTRY'!CK381="","",IF('DATA ENTRY'!O381="","",IF($D$4="All Post",'DATA ENTRY'!O381,IF(AND($D$4='DATA ENTRY'!CK381),'DATA ENTRY'!O381,""))))</f>
        <v/>
      </c>
      <c r="I382" s="3" t="str">
        <f>IF('DATA ENTRY'!CK381="","",IF('DATA ENTRY'!P381="","",IF($D$4="All Post",'DATA ENTRY'!P381,IF(AND($D$4='DATA ENTRY'!CK381),'DATA ENTRY'!P381,""))))</f>
        <v/>
      </c>
      <c r="J382" s="107" t="str">
        <f>IF('DATA ENTRY'!CK381="","",IF('DATA ENTRY'!Q381="","",IF($D$4="All Post",'DATA ENTRY'!Q381,IF(AND($D$4='DATA ENTRY'!CK381),'DATA ENTRY'!Q381,""))))</f>
        <v/>
      </c>
      <c r="K382" s="3" t="str">
        <f>IF('DATA ENTRY'!CK381="","",IF('DATA ENTRY'!R381="","",IF($D$4="All Post",'DATA ENTRY'!R381,IF(AND($D$4='DATA ENTRY'!CK381),'DATA ENTRY'!R381,""))))</f>
        <v/>
      </c>
      <c r="L382" s="3" t="str">
        <f>IF('DATA ENTRY'!CK381="","",IF('DATA ENTRY'!S381="","",IF($D$4="All Post",'DATA ENTRY'!S381,IF(AND($D$4='DATA ENTRY'!CK381),'DATA ENTRY'!S381,""))))</f>
        <v/>
      </c>
      <c r="M382" s="3" t="str">
        <f>IF('DATA ENTRY'!CK381="","",IF('DATA ENTRY'!E381="","",IF($D$4="All Post",'DATA ENTRY'!E381,IF(AND($D$4='DATA ENTRY'!CK381),'DATA ENTRY'!E381,""))))</f>
        <v/>
      </c>
      <c r="N382" s="3" t="str">
        <f>IF('DATA ENTRY'!CK381="","",IF('DATA ENTRY'!W381="","",IF($D$4="All Post",'DATA ENTRY'!W381,IF(AND($D$4='DATA ENTRY'!CK381),'DATA ENTRY'!W381,""))))</f>
        <v/>
      </c>
      <c r="O382" s="3" t="str">
        <f>IF('DATA ENTRY'!CK381="","",IF('DATA ENTRY'!X381="","",IF($D$4="All Post",'DATA ENTRY'!X381,IF(AND($D$4='DATA ENTRY'!CK381),'DATA ENTRY'!X381,""))))</f>
        <v/>
      </c>
      <c r="P382" s="3" t="str">
        <f>IF('DATA ENTRY'!CK381="","",IF('DATA ENTRY'!G381="","",IF($D$4="All Post",'DATA ENTRY'!G381,IF(AND($D$4='DATA ENTRY'!CK381),'DATA ENTRY'!G381,""))))</f>
        <v/>
      </c>
      <c r="S382">
        <f t="shared" si="83"/>
        <v>0</v>
      </c>
      <c r="T382" t="str">
        <f t="shared" si="84"/>
        <v/>
      </c>
      <c r="BZ382" t="str">
        <f t="shared" si="85"/>
        <v/>
      </c>
      <c r="CA382" t="str">
        <f t="shared" si="86"/>
        <v/>
      </c>
      <c r="CB382" s="224">
        <v>376</v>
      </c>
      <c r="CC382" s="3" t="str">
        <f>IF('DATA ENTRY'!CK381="","",IF('DATA ENTRY'!B381="","",IF(AND($CD$4='DATA ENTRY'!CK381,$CG$4='DATA ENTRY'!D381),'DATA ENTRY'!B381,"")))</f>
        <v/>
      </c>
      <c r="CD382" s="3" t="str">
        <f>IF('DATA ENTRY'!CK381="","",IF('DATA ENTRY'!C381="","",IF(AND($CD$4='DATA ENTRY'!CK381,$CG$4='DATA ENTRY'!D381),'DATA ENTRY'!C381,"")))</f>
        <v/>
      </c>
      <c r="CE382" s="4" t="str">
        <f>IF('DATA ENTRY'!CK381="","",IF('DATA ENTRY'!I381="","",IF(AND($CD$4='DATA ENTRY'!CK381,$CG$4='DATA ENTRY'!D381),'DATA ENTRY'!I381,"")))</f>
        <v/>
      </c>
      <c r="CF382" s="4" t="str">
        <f>IF('DATA ENTRY'!CK381="","",IF('DATA ENTRY'!CK381="","",IF(AND($CD$4='DATA ENTRY'!CK381,$CG$4='DATA ENTRY'!D381),'DATA ENTRY'!CK381,"")))</f>
        <v/>
      </c>
      <c r="CG382" s="3" t="str">
        <f>IF('DATA ENTRY'!CK381="","",IF('DATA ENTRY'!N381="","",IF(AND($CD$4='DATA ENTRY'!CK381,$CG$4='DATA ENTRY'!D381),'DATA ENTRY'!N381,"")))</f>
        <v/>
      </c>
      <c r="CH382" s="107" t="str">
        <f>IF('DATA ENTRY'!CK381="","",IF('DATA ENTRY'!O381="","",IF(AND($CD$4='DATA ENTRY'!CK381,$CG$4='DATA ENTRY'!D381),'DATA ENTRY'!O381,"")))</f>
        <v/>
      </c>
      <c r="CI382" s="3" t="str">
        <f>IF('DATA ENTRY'!CK381="","",IF('DATA ENTRY'!P381="","",IF(AND($CD$4='DATA ENTRY'!CK381,$CG$4='DATA ENTRY'!D381),'DATA ENTRY'!P381,"")))</f>
        <v/>
      </c>
      <c r="CJ382" s="107" t="str">
        <f>IF('DATA ENTRY'!CK381="","",IF('DATA ENTRY'!Q381="","",IF(AND($CD$4='DATA ENTRY'!CK381,$CG$4='DATA ENTRY'!D381),'DATA ENTRY'!Q381,"")))</f>
        <v/>
      </c>
      <c r="CK382" s="3" t="str">
        <f>IF('DATA ENTRY'!CK381="","",IF('DATA ENTRY'!R381="","",IF(AND($CD$4='DATA ENTRY'!CK381,$CG$4='DATA ENTRY'!D381),'DATA ENTRY'!R381,"")))</f>
        <v/>
      </c>
      <c r="CL382" s="3" t="str">
        <f>IF('DATA ENTRY'!CK381="","",IF('DATA ENTRY'!S381="","",IF(AND($CD$4='DATA ENTRY'!CK381,$CG$4='DATA ENTRY'!D381),'DATA ENTRY'!S381,"")))</f>
        <v/>
      </c>
      <c r="CM382" s="3" t="str">
        <f>IF('DATA ENTRY'!CK381="","",IF('DATA ENTRY'!E381="","",IF(AND($CD$4='DATA ENTRY'!CK381,$CG$4='DATA ENTRY'!D381),'DATA ENTRY'!E381,"")))</f>
        <v/>
      </c>
      <c r="CN382" s="3" t="str">
        <f>IF('DATA ENTRY'!CK381="","",IF('DATA ENTRY'!W381="","",IF(AND($CD$4='DATA ENTRY'!CK381,$CG$4='DATA ENTRY'!D381),'DATA ENTRY'!W381,"")))</f>
        <v/>
      </c>
      <c r="CO382" s="3" t="str">
        <f>IF('DATA ENTRY'!CK381="","",IF('DATA ENTRY'!X381="","",IF(AND($CD$4='DATA ENTRY'!CK381,$CG$4='DATA ENTRY'!D381),'DATA ENTRY'!X381,"")))</f>
        <v/>
      </c>
      <c r="CP382" s="108" t="str">
        <f t="shared" si="87"/>
        <v/>
      </c>
      <c r="CQ382" s="108" t="str">
        <f>IF('DATA ENTRY'!CK381="","",IF('DATA ENTRY'!G381="","",IF(AND($CD$4='DATA ENTRY'!CK381,$CG$4='DATA ENTRY'!D381),'DATA ENTRY'!G381,"")))</f>
        <v/>
      </c>
      <c r="CR382" s="230" t="str">
        <f>IF('DATA ENTRY'!CK381="","",IF('DATA ENTRY'!D381="","",IF(AND($CD$4='DATA ENTRY'!CK381,$CG$4='DATA ENTRY'!D381),'DATA ENTRY'!D381,"")))</f>
        <v/>
      </c>
      <c r="CS382">
        <f t="shared" si="88"/>
        <v>0</v>
      </c>
      <c r="CT382">
        <f t="shared" si="89"/>
        <v>0</v>
      </c>
      <c r="CV382" s="139"/>
      <c r="CX382">
        <f t="shared" si="90"/>
        <v>0</v>
      </c>
      <c r="DB382" t="str">
        <f t="shared" si="97"/>
        <v/>
      </c>
      <c r="DC382" t="str">
        <f t="shared" si="98"/>
        <v/>
      </c>
      <c r="DD382" s="224">
        <v>376</v>
      </c>
      <c r="DE382" s="3" t="str">
        <f>IF('DATA ENTRY'!CK381="","",IF('DATA ENTRY'!B381="","",IF(AND($DF$4='DATA ENTRY'!D381),'DATA ENTRY'!B381,"")))</f>
        <v/>
      </c>
      <c r="DF382" s="3" t="str">
        <f>IF('DATA ENTRY'!CK381="","",IF('DATA ENTRY'!C381="","",IF(AND($DF$4='DATA ENTRY'!D381),'DATA ENTRY'!C381,"")))</f>
        <v/>
      </c>
      <c r="DG382" s="4" t="str">
        <f>IF('DATA ENTRY'!CK381="","",IF('DATA ENTRY'!I381="","",IF(AND($DF$4='DATA ENTRY'!D381),'DATA ENTRY'!I381,"")))</f>
        <v/>
      </c>
      <c r="DH382" s="4" t="str">
        <f>IF('DATA ENTRY'!CK381="","",IF('DATA ENTRY'!CK381="","",IF(AND($DF$4='DATA ENTRY'!D381),'DATA ENTRY'!CK381,"")))</f>
        <v/>
      </c>
      <c r="DI382" s="3" t="str">
        <f>IF('DATA ENTRY'!CK381="","",IF('DATA ENTRY'!N381="","",IF(AND($DF$4='DATA ENTRY'!D381),'DATA ENTRY'!N381,"")))</f>
        <v/>
      </c>
      <c r="DJ382" s="107" t="str">
        <f>IF('DATA ENTRY'!CK381="","",IF('DATA ENTRY'!O381="","",IF(AND($DF$4='DATA ENTRY'!D381),'DATA ENTRY'!O381,"")))</f>
        <v/>
      </c>
      <c r="DK382" s="3" t="str">
        <f>IF('DATA ENTRY'!CK381="","",IF('DATA ENTRY'!P381="","",IF(AND($DF$4='DATA ENTRY'!D381),'DATA ENTRY'!P381,"")))</f>
        <v/>
      </c>
      <c r="DL382" s="107" t="str">
        <f>IF('DATA ENTRY'!CK381="","",IF('DATA ENTRY'!Q381="","",IF(AND($DF$4='DATA ENTRY'!D381),'DATA ENTRY'!Q381,"")))</f>
        <v/>
      </c>
      <c r="DM382" s="3" t="str">
        <f>IF('DATA ENTRY'!CK381="","",IF('DATA ENTRY'!R381="","",IF(AND($DF$4='DATA ENTRY'!D381),'DATA ENTRY'!R381,"")))</f>
        <v/>
      </c>
      <c r="DN382" s="107" t="str">
        <f>IF('DATA ENTRY'!CK381="","",IF('DATA ENTRY'!S381="","",IF(AND($DF$4='DATA ENTRY'!D381),'DATA ENTRY'!S381,"")))</f>
        <v/>
      </c>
      <c r="DO382" s="3" t="str">
        <f>IF('DATA ENTRY'!CK381="","",IF('DATA ENTRY'!E381="","",IF(AND($DF$4='DATA ENTRY'!D381),'DATA ENTRY'!E381,"")))</f>
        <v/>
      </c>
      <c r="DP382" s="3" t="str">
        <f>IF('DATA ENTRY'!CK381="","",IF('DATA ENTRY'!D381="","",IF(AND($DF$4='DATA ENTRY'!D381),'DATA ENTRY'!D381,"")))</f>
        <v/>
      </c>
      <c r="DQ382" s="3" t="str">
        <f>IF('DATA ENTRY'!CK381="","",IF('DATA ENTRY'!W381="","",IF(AND($DF$4='DATA ENTRY'!D381),'DATA ENTRY'!W381,"")))</f>
        <v/>
      </c>
      <c r="DR382" s="3" t="str">
        <f>IF('DATA ENTRY'!CK381="","",IF('DATA ENTRY'!X381="","",IF(AND($DF$4='DATA ENTRY'!D381),'DATA ENTRY'!X381,"")))</f>
        <v/>
      </c>
      <c r="DS382" s="108" t="str">
        <f t="shared" si="91"/>
        <v/>
      </c>
      <c r="DT382" s="108" t="str">
        <f>IF('DATA ENTRY'!CK381="","",IF('DATA ENTRY'!D381="","",IF(AND($DF$4='DATA ENTRY'!D381),'DATA ENTRY'!G381,"")))</f>
        <v/>
      </c>
      <c r="DY382">
        <f t="shared" si="92"/>
        <v>0</v>
      </c>
      <c r="EB382" t="str">
        <f t="shared" si="93"/>
        <v/>
      </c>
      <c r="EC382" t="str">
        <f t="shared" si="94"/>
        <v/>
      </c>
      <c r="ED382" s="224">
        <v>376</v>
      </c>
      <c r="EE382" s="3" t="str">
        <f>IF('DATA ENTRY'!CK381="","",IF('DATA ENTRY'!B381="","",IF(AND($EF$4='DATA ENTRY'!G381,$EH$4='DATA ENTRY'!F381),'DATA ENTRY'!B381,"")))</f>
        <v/>
      </c>
      <c r="EF382" s="3" t="str">
        <f>IF('DATA ENTRY'!CK381="","",IF('DATA ENTRY'!C381="","",IF(AND($EF$4='DATA ENTRY'!G381,$EH$4='DATA ENTRY'!F381),'DATA ENTRY'!C381,"")))</f>
        <v/>
      </c>
      <c r="EG382" s="4" t="str">
        <f>IF('DATA ENTRY'!CK381="","",IF('DATA ENTRY'!I381="","",IF(AND($EF$4='DATA ENTRY'!G381,$EH$4='DATA ENTRY'!F381),'DATA ENTRY'!I381,"")))</f>
        <v/>
      </c>
      <c r="EH382" s="4" t="str">
        <f>IF('DATA ENTRY'!CK381="","",IF('DATA ENTRY'!CK381="","",IF(AND($EF$4='DATA ENTRY'!G381,$EH$4='DATA ENTRY'!F381),'DATA ENTRY'!CK381,"")))</f>
        <v/>
      </c>
      <c r="EI382" s="3" t="str">
        <f>IF('DATA ENTRY'!CK381="","",IF('DATA ENTRY'!N381="","",IF(AND($EF$4='DATA ENTRY'!G381,$EH$4='DATA ENTRY'!F381),'DATA ENTRY'!N381,"")))</f>
        <v/>
      </c>
      <c r="EJ382" s="107" t="str">
        <f>IF('DATA ENTRY'!CK381="","",IF('DATA ENTRY'!O381="","",IF(AND($EF$4='DATA ENTRY'!G381,$EH$4='DATA ENTRY'!F381),'DATA ENTRY'!O381,"")))</f>
        <v/>
      </c>
      <c r="EK382" s="3" t="str">
        <f>IF('DATA ENTRY'!CK381="","",IF('DATA ENTRY'!P381="","",IF(AND($EF$4='DATA ENTRY'!G381,$EH$4='DATA ENTRY'!F381),'DATA ENTRY'!P381,"")))</f>
        <v/>
      </c>
      <c r="EL382" s="107" t="str">
        <f>IF('DATA ENTRY'!CK381="","",IF('DATA ENTRY'!Q381="","",IF(AND($EF$4='DATA ENTRY'!G381,$EH$4='DATA ENTRY'!F381),'DATA ENTRY'!Q381,"")))</f>
        <v/>
      </c>
      <c r="EM382" s="3" t="str">
        <f>IF('DATA ENTRY'!CK381="","",IF('DATA ENTRY'!R381="","",IF(AND($EF$4='DATA ENTRY'!G381,$EH$4='DATA ENTRY'!F381),'DATA ENTRY'!R381,"")))</f>
        <v/>
      </c>
      <c r="EN382" s="107" t="str">
        <f>IF('DATA ENTRY'!CK381="","",IF('DATA ENTRY'!S381="","",IF(AND($EF$4='DATA ENTRY'!G381,$EH$4='DATA ENTRY'!F381),'DATA ENTRY'!S381,"")))</f>
        <v/>
      </c>
      <c r="EO382" s="3" t="str">
        <f>IF('DATA ENTRY'!CK381="","",IF('DATA ENTRY'!E381="","",IF(AND($EF$4='DATA ENTRY'!G381,$EH$4='DATA ENTRY'!F381),'DATA ENTRY'!E381,"")))</f>
        <v/>
      </c>
      <c r="EP382" s="3" t="str">
        <f>IF('DATA ENTRY'!CK381="","",IF('DATA ENTRY'!D381="","",IF(AND($EF$4='DATA ENTRY'!G381,$EH$4='DATA ENTRY'!F381),'DATA ENTRY'!D381,"")))</f>
        <v/>
      </c>
      <c r="EQ382" s="3" t="str">
        <f>IF('DATA ENTRY'!CK381="","",IF('DATA ENTRY'!W381="","",IF(AND($EF$4='DATA ENTRY'!G381,$EH$4='DATA ENTRY'!F381),'DATA ENTRY'!W381,"")))</f>
        <v/>
      </c>
      <c r="ER382" s="3" t="str">
        <f>IF('DATA ENTRY'!CK381="","",IF('DATA ENTRY'!X381="","",IF(AND($EF$4='DATA ENTRY'!G381,$EH$4='DATA ENTRY'!F381),'DATA ENTRY'!X381,"")))</f>
        <v/>
      </c>
      <c r="ES382" s="108" t="str">
        <f t="shared" si="95"/>
        <v/>
      </c>
      <c r="ET382" s="108" t="str">
        <f>IF('DATA ENTRY'!CK381="","",IF('DATA ENTRY'!D381="","",IF(AND($EF$4='DATA ENTRY'!G381,$EH$4='DATA ENTRY'!F381),'DATA ENTRY'!G381,"")))</f>
        <v/>
      </c>
      <c r="EY382">
        <f t="shared" si="96"/>
        <v>0</v>
      </c>
    </row>
    <row r="383" spans="1:155">
      <c r="A383" t="str">
        <f>IF(S383=0,"",1+(MAX($A$7:A382)))</f>
        <v/>
      </c>
      <c r="B383" s="224">
        <v>377</v>
      </c>
      <c r="C383" s="3" t="str">
        <f>IF('DATA ENTRY'!CK382="","",IF('DATA ENTRY'!B382="","",IF($D$4="All Post",'DATA ENTRY'!B382,IF(AND($D$4='DATA ENTRY'!CK382),'DATA ENTRY'!B382,""))))</f>
        <v/>
      </c>
      <c r="D383" s="3" t="str">
        <f>IF('DATA ENTRY'!CK382="","",IF('DATA ENTRY'!C382="","",IF($D$4="All Post",'DATA ENTRY'!C382,IF(AND($D$4='DATA ENTRY'!CK382),'DATA ENTRY'!C382,""))))</f>
        <v/>
      </c>
      <c r="E383" s="4" t="str">
        <f>IF('DATA ENTRY'!CK382="","",IF('DATA ENTRY'!I382="","",IF($D$4="All Post",'DATA ENTRY'!I382,IF(AND($D$4='DATA ENTRY'!CK382),'DATA ENTRY'!I382,""))))</f>
        <v/>
      </c>
      <c r="F383" s="4" t="str">
        <f>IF('DATA ENTRY'!CK382="","",IF('DATA ENTRY'!CK382="","",IF($D$4="All Post",'DATA ENTRY'!CK382,IF(AND($D$4='DATA ENTRY'!CK382),'DATA ENTRY'!CK382,""))))</f>
        <v/>
      </c>
      <c r="G383" s="3" t="str">
        <f>IF('DATA ENTRY'!CK382="","",IF('DATA ENTRY'!N382="","",IF($D$4="All Post",'DATA ENTRY'!N382,IF(AND($D$4='DATA ENTRY'!CK382),'DATA ENTRY'!N382,""))))</f>
        <v/>
      </c>
      <c r="H383" s="107" t="str">
        <f>IF('DATA ENTRY'!CK382="","",IF('DATA ENTRY'!O382="","",IF($D$4="All Post",'DATA ENTRY'!O382,IF(AND($D$4='DATA ENTRY'!CK382),'DATA ENTRY'!O382,""))))</f>
        <v/>
      </c>
      <c r="I383" s="3" t="str">
        <f>IF('DATA ENTRY'!CK382="","",IF('DATA ENTRY'!P382="","",IF($D$4="All Post",'DATA ENTRY'!P382,IF(AND($D$4='DATA ENTRY'!CK382),'DATA ENTRY'!P382,""))))</f>
        <v/>
      </c>
      <c r="J383" s="107" t="str">
        <f>IF('DATA ENTRY'!CK382="","",IF('DATA ENTRY'!Q382="","",IF($D$4="All Post",'DATA ENTRY'!Q382,IF(AND($D$4='DATA ENTRY'!CK382),'DATA ENTRY'!Q382,""))))</f>
        <v/>
      </c>
      <c r="K383" s="3" t="str">
        <f>IF('DATA ENTRY'!CK382="","",IF('DATA ENTRY'!R382="","",IF($D$4="All Post",'DATA ENTRY'!R382,IF(AND($D$4='DATA ENTRY'!CK382),'DATA ENTRY'!R382,""))))</f>
        <v/>
      </c>
      <c r="L383" s="3" t="str">
        <f>IF('DATA ENTRY'!CK382="","",IF('DATA ENTRY'!S382="","",IF($D$4="All Post",'DATA ENTRY'!S382,IF(AND($D$4='DATA ENTRY'!CK382),'DATA ENTRY'!S382,""))))</f>
        <v/>
      </c>
      <c r="M383" s="3" t="str">
        <f>IF('DATA ENTRY'!CK382="","",IF('DATA ENTRY'!E382="","",IF($D$4="All Post",'DATA ENTRY'!E382,IF(AND($D$4='DATA ENTRY'!CK382),'DATA ENTRY'!E382,""))))</f>
        <v/>
      </c>
      <c r="N383" s="3" t="str">
        <f>IF('DATA ENTRY'!CK382="","",IF('DATA ENTRY'!W382="","",IF($D$4="All Post",'DATA ENTRY'!W382,IF(AND($D$4='DATA ENTRY'!CK382),'DATA ENTRY'!W382,""))))</f>
        <v/>
      </c>
      <c r="O383" s="3" t="str">
        <f>IF('DATA ENTRY'!CK382="","",IF('DATA ENTRY'!X382="","",IF($D$4="All Post",'DATA ENTRY'!X382,IF(AND($D$4='DATA ENTRY'!CK382),'DATA ENTRY'!X382,""))))</f>
        <v/>
      </c>
      <c r="P383" s="3" t="str">
        <f>IF('DATA ENTRY'!CK382="","",IF('DATA ENTRY'!G382="","",IF($D$4="All Post",'DATA ENTRY'!G382,IF(AND($D$4='DATA ENTRY'!CK382),'DATA ENTRY'!G382,""))))</f>
        <v/>
      </c>
      <c r="S383">
        <f t="shared" si="83"/>
        <v>0</v>
      </c>
      <c r="T383" t="str">
        <f t="shared" si="84"/>
        <v/>
      </c>
      <c r="BZ383" t="str">
        <f t="shared" si="85"/>
        <v/>
      </c>
      <c r="CA383" t="str">
        <f t="shared" si="86"/>
        <v/>
      </c>
      <c r="CB383" s="224">
        <v>377</v>
      </c>
      <c r="CC383" s="3" t="str">
        <f>IF('DATA ENTRY'!CK382="","",IF('DATA ENTRY'!B382="","",IF(AND($CD$4='DATA ENTRY'!CK382,$CG$4='DATA ENTRY'!D382),'DATA ENTRY'!B382,"")))</f>
        <v/>
      </c>
      <c r="CD383" s="3" t="str">
        <f>IF('DATA ENTRY'!CK382="","",IF('DATA ENTRY'!C382="","",IF(AND($CD$4='DATA ENTRY'!CK382,$CG$4='DATA ENTRY'!D382),'DATA ENTRY'!C382,"")))</f>
        <v/>
      </c>
      <c r="CE383" s="4" t="str">
        <f>IF('DATA ENTRY'!CK382="","",IF('DATA ENTRY'!I382="","",IF(AND($CD$4='DATA ENTRY'!CK382,$CG$4='DATA ENTRY'!D382),'DATA ENTRY'!I382,"")))</f>
        <v/>
      </c>
      <c r="CF383" s="4" t="str">
        <f>IF('DATA ENTRY'!CK382="","",IF('DATA ENTRY'!CK382="","",IF(AND($CD$4='DATA ENTRY'!CK382,$CG$4='DATA ENTRY'!D382),'DATA ENTRY'!CK382,"")))</f>
        <v/>
      </c>
      <c r="CG383" s="3" t="str">
        <f>IF('DATA ENTRY'!CK382="","",IF('DATA ENTRY'!N382="","",IF(AND($CD$4='DATA ENTRY'!CK382,$CG$4='DATA ENTRY'!D382),'DATA ENTRY'!N382,"")))</f>
        <v/>
      </c>
      <c r="CH383" s="107" t="str">
        <f>IF('DATA ENTRY'!CK382="","",IF('DATA ENTRY'!O382="","",IF(AND($CD$4='DATA ENTRY'!CK382,$CG$4='DATA ENTRY'!D382),'DATA ENTRY'!O382,"")))</f>
        <v/>
      </c>
      <c r="CI383" s="3" t="str">
        <f>IF('DATA ENTRY'!CK382="","",IF('DATA ENTRY'!P382="","",IF(AND($CD$4='DATA ENTRY'!CK382,$CG$4='DATA ENTRY'!D382),'DATA ENTRY'!P382,"")))</f>
        <v/>
      </c>
      <c r="CJ383" s="107" t="str">
        <f>IF('DATA ENTRY'!CK382="","",IF('DATA ENTRY'!Q382="","",IF(AND($CD$4='DATA ENTRY'!CK382,$CG$4='DATA ENTRY'!D382),'DATA ENTRY'!Q382,"")))</f>
        <v/>
      </c>
      <c r="CK383" s="3" t="str">
        <f>IF('DATA ENTRY'!CK382="","",IF('DATA ENTRY'!R382="","",IF(AND($CD$4='DATA ENTRY'!CK382,$CG$4='DATA ENTRY'!D382),'DATA ENTRY'!R382,"")))</f>
        <v/>
      </c>
      <c r="CL383" s="3" t="str">
        <f>IF('DATA ENTRY'!CK382="","",IF('DATA ENTRY'!S382="","",IF(AND($CD$4='DATA ENTRY'!CK382,$CG$4='DATA ENTRY'!D382),'DATA ENTRY'!S382,"")))</f>
        <v/>
      </c>
      <c r="CM383" s="3" t="str">
        <f>IF('DATA ENTRY'!CK382="","",IF('DATA ENTRY'!E382="","",IF(AND($CD$4='DATA ENTRY'!CK382,$CG$4='DATA ENTRY'!D382),'DATA ENTRY'!E382,"")))</f>
        <v/>
      </c>
      <c r="CN383" s="3" t="str">
        <f>IF('DATA ENTRY'!CK382="","",IF('DATA ENTRY'!W382="","",IF(AND($CD$4='DATA ENTRY'!CK382,$CG$4='DATA ENTRY'!D382),'DATA ENTRY'!W382,"")))</f>
        <v/>
      </c>
      <c r="CO383" s="3" t="str">
        <f>IF('DATA ENTRY'!CK382="","",IF('DATA ENTRY'!X382="","",IF(AND($CD$4='DATA ENTRY'!CK382,$CG$4='DATA ENTRY'!D382),'DATA ENTRY'!X382,"")))</f>
        <v/>
      </c>
      <c r="CP383" s="108" t="str">
        <f t="shared" si="87"/>
        <v/>
      </c>
      <c r="CQ383" s="108" t="str">
        <f>IF('DATA ENTRY'!CK382="","",IF('DATA ENTRY'!G382="","",IF(AND($CD$4='DATA ENTRY'!CK382,$CG$4='DATA ENTRY'!D382),'DATA ENTRY'!G382,"")))</f>
        <v/>
      </c>
      <c r="CR383" s="230" t="str">
        <f>IF('DATA ENTRY'!CK382="","",IF('DATA ENTRY'!D382="","",IF(AND($CD$4='DATA ENTRY'!CK382,$CG$4='DATA ENTRY'!D382),'DATA ENTRY'!D382,"")))</f>
        <v/>
      </c>
      <c r="CS383">
        <f t="shared" si="88"/>
        <v>0</v>
      </c>
      <c r="CT383">
        <f t="shared" si="89"/>
        <v>0</v>
      </c>
      <c r="CV383" s="139"/>
      <c r="CX383">
        <f t="shared" si="90"/>
        <v>0</v>
      </c>
      <c r="DB383" t="str">
        <f t="shared" si="97"/>
        <v/>
      </c>
      <c r="DC383" t="str">
        <f t="shared" si="98"/>
        <v/>
      </c>
      <c r="DD383" s="224">
        <v>377</v>
      </c>
      <c r="DE383" s="3" t="str">
        <f>IF('DATA ENTRY'!CK382="","",IF('DATA ENTRY'!B382="","",IF(AND($DF$4='DATA ENTRY'!D382),'DATA ENTRY'!B382,"")))</f>
        <v/>
      </c>
      <c r="DF383" s="3" t="str">
        <f>IF('DATA ENTRY'!CK382="","",IF('DATA ENTRY'!C382="","",IF(AND($DF$4='DATA ENTRY'!D382),'DATA ENTRY'!C382,"")))</f>
        <v/>
      </c>
      <c r="DG383" s="4" t="str">
        <f>IF('DATA ENTRY'!CK382="","",IF('DATA ENTRY'!I382="","",IF(AND($DF$4='DATA ENTRY'!D382),'DATA ENTRY'!I382,"")))</f>
        <v/>
      </c>
      <c r="DH383" s="4" t="str">
        <f>IF('DATA ENTRY'!CK382="","",IF('DATA ENTRY'!CK382="","",IF(AND($DF$4='DATA ENTRY'!D382),'DATA ENTRY'!CK382,"")))</f>
        <v/>
      </c>
      <c r="DI383" s="3" t="str">
        <f>IF('DATA ENTRY'!CK382="","",IF('DATA ENTRY'!N382="","",IF(AND($DF$4='DATA ENTRY'!D382),'DATA ENTRY'!N382,"")))</f>
        <v/>
      </c>
      <c r="DJ383" s="107" t="str">
        <f>IF('DATA ENTRY'!CK382="","",IF('DATA ENTRY'!O382="","",IF(AND($DF$4='DATA ENTRY'!D382),'DATA ENTRY'!O382,"")))</f>
        <v/>
      </c>
      <c r="DK383" s="3" t="str">
        <f>IF('DATA ENTRY'!CK382="","",IF('DATA ENTRY'!P382="","",IF(AND($DF$4='DATA ENTRY'!D382),'DATA ENTRY'!P382,"")))</f>
        <v/>
      </c>
      <c r="DL383" s="107" t="str">
        <f>IF('DATA ENTRY'!CK382="","",IF('DATA ENTRY'!Q382="","",IF(AND($DF$4='DATA ENTRY'!D382),'DATA ENTRY'!Q382,"")))</f>
        <v/>
      </c>
      <c r="DM383" s="3" t="str">
        <f>IF('DATA ENTRY'!CK382="","",IF('DATA ENTRY'!R382="","",IF(AND($DF$4='DATA ENTRY'!D382),'DATA ENTRY'!R382,"")))</f>
        <v/>
      </c>
      <c r="DN383" s="107" t="str">
        <f>IF('DATA ENTRY'!CK382="","",IF('DATA ENTRY'!S382="","",IF(AND($DF$4='DATA ENTRY'!D382),'DATA ENTRY'!S382,"")))</f>
        <v/>
      </c>
      <c r="DO383" s="3" t="str">
        <f>IF('DATA ENTRY'!CK382="","",IF('DATA ENTRY'!E382="","",IF(AND($DF$4='DATA ENTRY'!D382),'DATA ENTRY'!E382,"")))</f>
        <v/>
      </c>
      <c r="DP383" s="3" t="str">
        <f>IF('DATA ENTRY'!CK382="","",IF('DATA ENTRY'!D382="","",IF(AND($DF$4='DATA ENTRY'!D382),'DATA ENTRY'!D382,"")))</f>
        <v/>
      </c>
      <c r="DQ383" s="3" t="str">
        <f>IF('DATA ENTRY'!CK382="","",IF('DATA ENTRY'!W382="","",IF(AND($DF$4='DATA ENTRY'!D382),'DATA ENTRY'!W382,"")))</f>
        <v/>
      </c>
      <c r="DR383" s="3" t="str">
        <f>IF('DATA ENTRY'!CK382="","",IF('DATA ENTRY'!X382="","",IF(AND($DF$4='DATA ENTRY'!D382),'DATA ENTRY'!X382,"")))</f>
        <v/>
      </c>
      <c r="DS383" s="108" t="str">
        <f t="shared" si="91"/>
        <v/>
      </c>
      <c r="DT383" s="108" t="str">
        <f>IF('DATA ENTRY'!CK382="","",IF('DATA ENTRY'!D382="","",IF(AND($DF$4='DATA ENTRY'!D382),'DATA ENTRY'!G382,"")))</f>
        <v/>
      </c>
      <c r="DY383">
        <f t="shared" si="92"/>
        <v>0</v>
      </c>
      <c r="EB383" t="str">
        <f t="shared" si="93"/>
        <v/>
      </c>
      <c r="EC383" t="str">
        <f t="shared" si="94"/>
        <v/>
      </c>
      <c r="ED383" s="224">
        <v>377</v>
      </c>
      <c r="EE383" s="3" t="str">
        <f>IF('DATA ENTRY'!CK382="","",IF('DATA ENTRY'!B382="","",IF(AND($EF$4='DATA ENTRY'!G382,$EH$4='DATA ENTRY'!F382),'DATA ENTRY'!B382,"")))</f>
        <v/>
      </c>
      <c r="EF383" s="3" t="str">
        <f>IF('DATA ENTRY'!CK382="","",IF('DATA ENTRY'!C382="","",IF(AND($EF$4='DATA ENTRY'!G382,$EH$4='DATA ENTRY'!F382),'DATA ENTRY'!C382,"")))</f>
        <v/>
      </c>
      <c r="EG383" s="4" t="str">
        <f>IF('DATA ENTRY'!CK382="","",IF('DATA ENTRY'!I382="","",IF(AND($EF$4='DATA ENTRY'!G382,$EH$4='DATA ENTRY'!F382),'DATA ENTRY'!I382,"")))</f>
        <v/>
      </c>
      <c r="EH383" s="4" t="str">
        <f>IF('DATA ENTRY'!CK382="","",IF('DATA ENTRY'!CK382="","",IF(AND($EF$4='DATA ENTRY'!G382,$EH$4='DATA ENTRY'!F382),'DATA ENTRY'!CK382,"")))</f>
        <v/>
      </c>
      <c r="EI383" s="3" t="str">
        <f>IF('DATA ENTRY'!CK382="","",IF('DATA ENTRY'!N382="","",IF(AND($EF$4='DATA ENTRY'!G382,$EH$4='DATA ENTRY'!F382),'DATA ENTRY'!N382,"")))</f>
        <v/>
      </c>
      <c r="EJ383" s="107" t="str">
        <f>IF('DATA ENTRY'!CK382="","",IF('DATA ENTRY'!O382="","",IF(AND($EF$4='DATA ENTRY'!G382,$EH$4='DATA ENTRY'!F382),'DATA ENTRY'!O382,"")))</f>
        <v/>
      </c>
      <c r="EK383" s="3" t="str">
        <f>IF('DATA ENTRY'!CK382="","",IF('DATA ENTRY'!P382="","",IF(AND($EF$4='DATA ENTRY'!G382,$EH$4='DATA ENTRY'!F382),'DATA ENTRY'!P382,"")))</f>
        <v/>
      </c>
      <c r="EL383" s="107" t="str">
        <f>IF('DATA ENTRY'!CK382="","",IF('DATA ENTRY'!Q382="","",IF(AND($EF$4='DATA ENTRY'!G382,$EH$4='DATA ENTRY'!F382),'DATA ENTRY'!Q382,"")))</f>
        <v/>
      </c>
      <c r="EM383" s="3" t="str">
        <f>IF('DATA ENTRY'!CK382="","",IF('DATA ENTRY'!R382="","",IF(AND($EF$4='DATA ENTRY'!G382,$EH$4='DATA ENTRY'!F382),'DATA ENTRY'!R382,"")))</f>
        <v/>
      </c>
      <c r="EN383" s="107" t="str">
        <f>IF('DATA ENTRY'!CK382="","",IF('DATA ENTRY'!S382="","",IF(AND($EF$4='DATA ENTRY'!G382,$EH$4='DATA ENTRY'!F382),'DATA ENTRY'!S382,"")))</f>
        <v/>
      </c>
      <c r="EO383" s="3" t="str">
        <f>IF('DATA ENTRY'!CK382="","",IF('DATA ENTRY'!E382="","",IF(AND($EF$4='DATA ENTRY'!G382,$EH$4='DATA ENTRY'!F382),'DATA ENTRY'!E382,"")))</f>
        <v/>
      </c>
      <c r="EP383" s="3" t="str">
        <f>IF('DATA ENTRY'!CK382="","",IF('DATA ENTRY'!D382="","",IF(AND($EF$4='DATA ENTRY'!G382,$EH$4='DATA ENTRY'!F382),'DATA ENTRY'!D382,"")))</f>
        <v/>
      </c>
      <c r="EQ383" s="3" t="str">
        <f>IF('DATA ENTRY'!CK382="","",IF('DATA ENTRY'!W382="","",IF(AND($EF$4='DATA ENTRY'!G382,$EH$4='DATA ENTRY'!F382),'DATA ENTRY'!W382,"")))</f>
        <v/>
      </c>
      <c r="ER383" s="3" t="str">
        <f>IF('DATA ENTRY'!CK382="","",IF('DATA ENTRY'!X382="","",IF(AND($EF$4='DATA ENTRY'!G382,$EH$4='DATA ENTRY'!F382),'DATA ENTRY'!X382,"")))</f>
        <v/>
      </c>
      <c r="ES383" s="108" t="str">
        <f t="shared" si="95"/>
        <v/>
      </c>
      <c r="ET383" s="108" t="str">
        <f>IF('DATA ENTRY'!CK382="","",IF('DATA ENTRY'!D382="","",IF(AND($EF$4='DATA ENTRY'!G382,$EH$4='DATA ENTRY'!F382),'DATA ENTRY'!G382,"")))</f>
        <v/>
      </c>
      <c r="EY383">
        <f t="shared" si="96"/>
        <v>0</v>
      </c>
    </row>
    <row r="384" spans="1:155">
      <c r="A384" t="str">
        <f>IF(S384=0,"",1+(MAX($A$7:A383)))</f>
        <v/>
      </c>
      <c r="B384" s="224">
        <v>378</v>
      </c>
      <c r="C384" s="3" t="str">
        <f>IF('DATA ENTRY'!CK383="","",IF('DATA ENTRY'!B383="","",IF($D$4="All Post",'DATA ENTRY'!B383,IF(AND($D$4='DATA ENTRY'!CK383),'DATA ENTRY'!B383,""))))</f>
        <v/>
      </c>
      <c r="D384" s="3" t="str">
        <f>IF('DATA ENTRY'!CK383="","",IF('DATA ENTRY'!C383="","",IF($D$4="All Post",'DATA ENTRY'!C383,IF(AND($D$4='DATA ENTRY'!CK383),'DATA ENTRY'!C383,""))))</f>
        <v/>
      </c>
      <c r="E384" s="4" t="str">
        <f>IF('DATA ENTRY'!CK383="","",IF('DATA ENTRY'!I383="","",IF($D$4="All Post",'DATA ENTRY'!I383,IF(AND($D$4='DATA ENTRY'!CK383),'DATA ENTRY'!I383,""))))</f>
        <v/>
      </c>
      <c r="F384" s="4" t="str">
        <f>IF('DATA ENTRY'!CK383="","",IF('DATA ENTRY'!CK383="","",IF($D$4="All Post",'DATA ENTRY'!CK383,IF(AND($D$4='DATA ENTRY'!CK383),'DATA ENTRY'!CK383,""))))</f>
        <v/>
      </c>
      <c r="G384" s="3" t="str">
        <f>IF('DATA ENTRY'!CK383="","",IF('DATA ENTRY'!N383="","",IF($D$4="All Post",'DATA ENTRY'!N383,IF(AND($D$4='DATA ENTRY'!CK383),'DATA ENTRY'!N383,""))))</f>
        <v/>
      </c>
      <c r="H384" s="107" t="str">
        <f>IF('DATA ENTRY'!CK383="","",IF('DATA ENTRY'!O383="","",IF($D$4="All Post",'DATA ENTRY'!O383,IF(AND($D$4='DATA ENTRY'!CK383),'DATA ENTRY'!O383,""))))</f>
        <v/>
      </c>
      <c r="I384" s="3" t="str">
        <f>IF('DATA ENTRY'!CK383="","",IF('DATA ENTRY'!P383="","",IF($D$4="All Post",'DATA ENTRY'!P383,IF(AND($D$4='DATA ENTRY'!CK383),'DATA ENTRY'!P383,""))))</f>
        <v/>
      </c>
      <c r="J384" s="107" t="str">
        <f>IF('DATA ENTRY'!CK383="","",IF('DATA ENTRY'!Q383="","",IF($D$4="All Post",'DATA ENTRY'!Q383,IF(AND($D$4='DATA ENTRY'!CK383),'DATA ENTRY'!Q383,""))))</f>
        <v/>
      </c>
      <c r="K384" s="3" t="str">
        <f>IF('DATA ENTRY'!CK383="","",IF('DATA ENTRY'!R383="","",IF($D$4="All Post",'DATA ENTRY'!R383,IF(AND($D$4='DATA ENTRY'!CK383),'DATA ENTRY'!R383,""))))</f>
        <v/>
      </c>
      <c r="L384" s="3" t="str">
        <f>IF('DATA ENTRY'!CK383="","",IF('DATA ENTRY'!S383="","",IF($D$4="All Post",'DATA ENTRY'!S383,IF(AND($D$4='DATA ENTRY'!CK383),'DATA ENTRY'!S383,""))))</f>
        <v/>
      </c>
      <c r="M384" s="3" t="str">
        <f>IF('DATA ENTRY'!CK383="","",IF('DATA ENTRY'!E383="","",IF($D$4="All Post",'DATA ENTRY'!E383,IF(AND($D$4='DATA ENTRY'!CK383),'DATA ENTRY'!E383,""))))</f>
        <v/>
      </c>
      <c r="N384" s="3" t="str">
        <f>IF('DATA ENTRY'!CK383="","",IF('DATA ENTRY'!W383="","",IF($D$4="All Post",'DATA ENTRY'!W383,IF(AND($D$4='DATA ENTRY'!CK383),'DATA ENTRY'!W383,""))))</f>
        <v/>
      </c>
      <c r="O384" s="3" t="str">
        <f>IF('DATA ENTRY'!CK383="","",IF('DATA ENTRY'!X383="","",IF($D$4="All Post",'DATA ENTRY'!X383,IF(AND($D$4='DATA ENTRY'!CK383),'DATA ENTRY'!X383,""))))</f>
        <v/>
      </c>
      <c r="P384" s="3" t="str">
        <f>IF('DATA ENTRY'!CK383="","",IF('DATA ENTRY'!G383="","",IF($D$4="All Post",'DATA ENTRY'!G383,IF(AND($D$4='DATA ENTRY'!CK383),'DATA ENTRY'!G383,""))))</f>
        <v/>
      </c>
      <c r="S384">
        <f t="shared" si="83"/>
        <v>0</v>
      </c>
      <c r="T384" t="str">
        <f t="shared" si="84"/>
        <v/>
      </c>
      <c r="BZ384" t="str">
        <f t="shared" si="85"/>
        <v/>
      </c>
      <c r="CA384" t="str">
        <f t="shared" si="86"/>
        <v/>
      </c>
      <c r="CB384" s="224">
        <v>378</v>
      </c>
      <c r="CC384" s="3" t="str">
        <f>IF('DATA ENTRY'!CK383="","",IF('DATA ENTRY'!B383="","",IF(AND($CD$4='DATA ENTRY'!CK383,$CG$4='DATA ENTRY'!D383),'DATA ENTRY'!B383,"")))</f>
        <v/>
      </c>
      <c r="CD384" s="3" t="str">
        <f>IF('DATA ENTRY'!CK383="","",IF('DATA ENTRY'!C383="","",IF(AND($CD$4='DATA ENTRY'!CK383,$CG$4='DATA ENTRY'!D383),'DATA ENTRY'!C383,"")))</f>
        <v/>
      </c>
      <c r="CE384" s="4" t="str">
        <f>IF('DATA ENTRY'!CK383="","",IF('DATA ENTRY'!I383="","",IF(AND($CD$4='DATA ENTRY'!CK383,$CG$4='DATA ENTRY'!D383),'DATA ENTRY'!I383,"")))</f>
        <v/>
      </c>
      <c r="CF384" s="4" t="str">
        <f>IF('DATA ENTRY'!CK383="","",IF('DATA ENTRY'!CK383="","",IF(AND($CD$4='DATA ENTRY'!CK383,$CG$4='DATA ENTRY'!D383),'DATA ENTRY'!CK383,"")))</f>
        <v/>
      </c>
      <c r="CG384" s="3" t="str">
        <f>IF('DATA ENTRY'!CK383="","",IF('DATA ENTRY'!N383="","",IF(AND($CD$4='DATA ENTRY'!CK383,$CG$4='DATA ENTRY'!D383),'DATA ENTRY'!N383,"")))</f>
        <v/>
      </c>
      <c r="CH384" s="107" t="str">
        <f>IF('DATA ENTRY'!CK383="","",IF('DATA ENTRY'!O383="","",IF(AND($CD$4='DATA ENTRY'!CK383,$CG$4='DATA ENTRY'!D383),'DATA ENTRY'!O383,"")))</f>
        <v/>
      </c>
      <c r="CI384" s="3" t="str">
        <f>IF('DATA ENTRY'!CK383="","",IF('DATA ENTRY'!P383="","",IF(AND($CD$4='DATA ENTRY'!CK383,$CG$4='DATA ENTRY'!D383),'DATA ENTRY'!P383,"")))</f>
        <v/>
      </c>
      <c r="CJ384" s="107" t="str">
        <f>IF('DATA ENTRY'!CK383="","",IF('DATA ENTRY'!Q383="","",IF(AND($CD$4='DATA ENTRY'!CK383,$CG$4='DATA ENTRY'!D383),'DATA ENTRY'!Q383,"")))</f>
        <v/>
      </c>
      <c r="CK384" s="3" t="str">
        <f>IF('DATA ENTRY'!CK383="","",IF('DATA ENTRY'!R383="","",IF(AND($CD$4='DATA ENTRY'!CK383,$CG$4='DATA ENTRY'!D383),'DATA ENTRY'!R383,"")))</f>
        <v/>
      </c>
      <c r="CL384" s="3" t="str">
        <f>IF('DATA ENTRY'!CK383="","",IF('DATA ENTRY'!S383="","",IF(AND($CD$4='DATA ENTRY'!CK383,$CG$4='DATA ENTRY'!D383),'DATA ENTRY'!S383,"")))</f>
        <v/>
      </c>
      <c r="CM384" s="3" t="str">
        <f>IF('DATA ENTRY'!CK383="","",IF('DATA ENTRY'!E383="","",IF(AND($CD$4='DATA ENTRY'!CK383,$CG$4='DATA ENTRY'!D383),'DATA ENTRY'!E383,"")))</f>
        <v/>
      </c>
      <c r="CN384" s="3" t="str">
        <f>IF('DATA ENTRY'!CK383="","",IF('DATA ENTRY'!W383="","",IF(AND($CD$4='DATA ENTRY'!CK383,$CG$4='DATA ENTRY'!D383),'DATA ENTRY'!W383,"")))</f>
        <v/>
      </c>
      <c r="CO384" s="3" t="str">
        <f>IF('DATA ENTRY'!CK383="","",IF('DATA ENTRY'!X383="","",IF(AND($CD$4='DATA ENTRY'!CK383,$CG$4='DATA ENTRY'!D383),'DATA ENTRY'!X383,"")))</f>
        <v/>
      </c>
      <c r="CP384" s="108" t="str">
        <f t="shared" si="87"/>
        <v/>
      </c>
      <c r="CQ384" s="108" t="str">
        <f>IF('DATA ENTRY'!CK383="","",IF('DATA ENTRY'!G383="","",IF(AND($CD$4='DATA ENTRY'!CK383,$CG$4='DATA ENTRY'!D383),'DATA ENTRY'!G383,"")))</f>
        <v/>
      </c>
      <c r="CR384" s="230" t="str">
        <f>IF('DATA ENTRY'!CK383="","",IF('DATA ENTRY'!D383="","",IF(AND($CD$4='DATA ENTRY'!CK383,$CG$4='DATA ENTRY'!D383),'DATA ENTRY'!D383,"")))</f>
        <v/>
      </c>
      <c r="CS384">
        <f t="shared" si="88"/>
        <v>0</v>
      </c>
      <c r="CT384">
        <f t="shared" si="89"/>
        <v>0</v>
      </c>
      <c r="CV384" s="139"/>
      <c r="CX384">
        <f t="shared" si="90"/>
        <v>0</v>
      </c>
      <c r="DB384" t="str">
        <f t="shared" si="97"/>
        <v/>
      </c>
      <c r="DC384" t="str">
        <f t="shared" si="98"/>
        <v/>
      </c>
      <c r="DD384" s="224">
        <v>378</v>
      </c>
      <c r="DE384" s="3" t="str">
        <f>IF('DATA ENTRY'!CK383="","",IF('DATA ENTRY'!B383="","",IF(AND($DF$4='DATA ENTRY'!D383),'DATA ENTRY'!B383,"")))</f>
        <v/>
      </c>
      <c r="DF384" s="3" t="str">
        <f>IF('DATA ENTRY'!CK383="","",IF('DATA ENTRY'!C383="","",IF(AND($DF$4='DATA ENTRY'!D383),'DATA ENTRY'!C383,"")))</f>
        <v/>
      </c>
      <c r="DG384" s="4" t="str">
        <f>IF('DATA ENTRY'!CK383="","",IF('DATA ENTRY'!I383="","",IF(AND($DF$4='DATA ENTRY'!D383),'DATA ENTRY'!I383,"")))</f>
        <v/>
      </c>
      <c r="DH384" s="4" t="str">
        <f>IF('DATA ENTRY'!CK383="","",IF('DATA ENTRY'!CK383="","",IF(AND($DF$4='DATA ENTRY'!D383),'DATA ENTRY'!CK383,"")))</f>
        <v/>
      </c>
      <c r="DI384" s="3" t="str">
        <f>IF('DATA ENTRY'!CK383="","",IF('DATA ENTRY'!N383="","",IF(AND($DF$4='DATA ENTRY'!D383),'DATA ENTRY'!N383,"")))</f>
        <v/>
      </c>
      <c r="DJ384" s="107" t="str">
        <f>IF('DATA ENTRY'!CK383="","",IF('DATA ENTRY'!O383="","",IF(AND($DF$4='DATA ENTRY'!D383),'DATA ENTRY'!O383,"")))</f>
        <v/>
      </c>
      <c r="DK384" s="3" t="str">
        <f>IF('DATA ENTRY'!CK383="","",IF('DATA ENTRY'!P383="","",IF(AND($DF$4='DATA ENTRY'!D383),'DATA ENTRY'!P383,"")))</f>
        <v/>
      </c>
      <c r="DL384" s="107" t="str">
        <f>IF('DATA ENTRY'!CK383="","",IF('DATA ENTRY'!Q383="","",IF(AND($DF$4='DATA ENTRY'!D383),'DATA ENTRY'!Q383,"")))</f>
        <v/>
      </c>
      <c r="DM384" s="3" t="str">
        <f>IF('DATA ENTRY'!CK383="","",IF('DATA ENTRY'!R383="","",IF(AND($DF$4='DATA ENTRY'!D383),'DATA ENTRY'!R383,"")))</f>
        <v/>
      </c>
      <c r="DN384" s="107" t="str">
        <f>IF('DATA ENTRY'!CK383="","",IF('DATA ENTRY'!S383="","",IF(AND($DF$4='DATA ENTRY'!D383),'DATA ENTRY'!S383,"")))</f>
        <v/>
      </c>
      <c r="DO384" s="3" t="str">
        <f>IF('DATA ENTRY'!CK383="","",IF('DATA ENTRY'!E383="","",IF(AND($DF$4='DATA ENTRY'!D383),'DATA ENTRY'!E383,"")))</f>
        <v/>
      </c>
      <c r="DP384" s="3" t="str">
        <f>IF('DATA ENTRY'!CK383="","",IF('DATA ENTRY'!D383="","",IF(AND($DF$4='DATA ENTRY'!D383),'DATA ENTRY'!D383,"")))</f>
        <v/>
      </c>
      <c r="DQ384" s="3" t="str">
        <f>IF('DATA ENTRY'!CK383="","",IF('DATA ENTRY'!W383="","",IF(AND($DF$4='DATA ENTRY'!D383),'DATA ENTRY'!W383,"")))</f>
        <v/>
      </c>
      <c r="DR384" s="3" t="str">
        <f>IF('DATA ENTRY'!CK383="","",IF('DATA ENTRY'!X383="","",IF(AND($DF$4='DATA ENTRY'!D383),'DATA ENTRY'!X383,"")))</f>
        <v/>
      </c>
      <c r="DS384" s="108" t="str">
        <f t="shared" si="91"/>
        <v/>
      </c>
      <c r="DT384" s="108" t="str">
        <f>IF('DATA ENTRY'!CK383="","",IF('DATA ENTRY'!D383="","",IF(AND($DF$4='DATA ENTRY'!D383),'DATA ENTRY'!G383,"")))</f>
        <v/>
      </c>
      <c r="DY384">
        <f t="shared" si="92"/>
        <v>0</v>
      </c>
      <c r="EB384" t="str">
        <f t="shared" si="93"/>
        <v/>
      </c>
      <c r="EC384" t="str">
        <f t="shared" si="94"/>
        <v/>
      </c>
      <c r="ED384" s="224">
        <v>378</v>
      </c>
      <c r="EE384" s="3" t="str">
        <f>IF('DATA ENTRY'!CK383="","",IF('DATA ENTRY'!B383="","",IF(AND($EF$4='DATA ENTRY'!G383,$EH$4='DATA ENTRY'!F383),'DATA ENTRY'!B383,"")))</f>
        <v/>
      </c>
      <c r="EF384" s="3" t="str">
        <f>IF('DATA ENTRY'!CK383="","",IF('DATA ENTRY'!C383="","",IF(AND($EF$4='DATA ENTRY'!G383,$EH$4='DATA ENTRY'!F383),'DATA ENTRY'!C383,"")))</f>
        <v/>
      </c>
      <c r="EG384" s="4" t="str">
        <f>IF('DATA ENTRY'!CK383="","",IF('DATA ENTRY'!I383="","",IF(AND($EF$4='DATA ENTRY'!G383,$EH$4='DATA ENTRY'!F383),'DATA ENTRY'!I383,"")))</f>
        <v/>
      </c>
      <c r="EH384" s="4" t="str">
        <f>IF('DATA ENTRY'!CK383="","",IF('DATA ENTRY'!CK383="","",IF(AND($EF$4='DATA ENTRY'!G383,$EH$4='DATA ENTRY'!F383),'DATA ENTRY'!CK383,"")))</f>
        <v/>
      </c>
      <c r="EI384" s="3" t="str">
        <f>IF('DATA ENTRY'!CK383="","",IF('DATA ENTRY'!N383="","",IF(AND($EF$4='DATA ENTRY'!G383,$EH$4='DATA ENTRY'!F383),'DATA ENTRY'!N383,"")))</f>
        <v/>
      </c>
      <c r="EJ384" s="107" t="str">
        <f>IF('DATA ENTRY'!CK383="","",IF('DATA ENTRY'!O383="","",IF(AND($EF$4='DATA ENTRY'!G383,$EH$4='DATA ENTRY'!F383),'DATA ENTRY'!O383,"")))</f>
        <v/>
      </c>
      <c r="EK384" s="3" t="str">
        <f>IF('DATA ENTRY'!CK383="","",IF('DATA ENTRY'!P383="","",IF(AND($EF$4='DATA ENTRY'!G383,$EH$4='DATA ENTRY'!F383),'DATA ENTRY'!P383,"")))</f>
        <v/>
      </c>
      <c r="EL384" s="107" t="str">
        <f>IF('DATA ENTRY'!CK383="","",IF('DATA ENTRY'!Q383="","",IF(AND($EF$4='DATA ENTRY'!G383,$EH$4='DATA ENTRY'!F383),'DATA ENTRY'!Q383,"")))</f>
        <v/>
      </c>
      <c r="EM384" s="3" t="str">
        <f>IF('DATA ENTRY'!CK383="","",IF('DATA ENTRY'!R383="","",IF(AND($EF$4='DATA ENTRY'!G383,$EH$4='DATA ENTRY'!F383),'DATA ENTRY'!R383,"")))</f>
        <v/>
      </c>
      <c r="EN384" s="107" t="str">
        <f>IF('DATA ENTRY'!CK383="","",IF('DATA ENTRY'!S383="","",IF(AND($EF$4='DATA ENTRY'!G383,$EH$4='DATA ENTRY'!F383),'DATA ENTRY'!S383,"")))</f>
        <v/>
      </c>
      <c r="EO384" s="3" t="str">
        <f>IF('DATA ENTRY'!CK383="","",IF('DATA ENTRY'!E383="","",IF(AND($EF$4='DATA ENTRY'!G383,$EH$4='DATA ENTRY'!F383),'DATA ENTRY'!E383,"")))</f>
        <v/>
      </c>
      <c r="EP384" s="3" t="str">
        <f>IF('DATA ENTRY'!CK383="","",IF('DATA ENTRY'!D383="","",IF(AND($EF$4='DATA ENTRY'!G383,$EH$4='DATA ENTRY'!F383),'DATA ENTRY'!D383,"")))</f>
        <v/>
      </c>
      <c r="EQ384" s="3" t="str">
        <f>IF('DATA ENTRY'!CK383="","",IF('DATA ENTRY'!W383="","",IF(AND($EF$4='DATA ENTRY'!G383,$EH$4='DATA ENTRY'!F383),'DATA ENTRY'!W383,"")))</f>
        <v/>
      </c>
      <c r="ER384" s="3" t="str">
        <f>IF('DATA ENTRY'!CK383="","",IF('DATA ENTRY'!X383="","",IF(AND($EF$4='DATA ENTRY'!G383,$EH$4='DATA ENTRY'!F383),'DATA ENTRY'!X383,"")))</f>
        <v/>
      </c>
      <c r="ES384" s="108" t="str">
        <f t="shared" si="95"/>
        <v/>
      </c>
      <c r="ET384" s="108" t="str">
        <f>IF('DATA ENTRY'!CK383="","",IF('DATA ENTRY'!D383="","",IF(AND($EF$4='DATA ENTRY'!G383,$EH$4='DATA ENTRY'!F383),'DATA ENTRY'!G383,"")))</f>
        <v/>
      </c>
      <c r="EY384">
        <f t="shared" si="96"/>
        <v>0</v>
      </c>
    </row>
    <row r="385" spans="1:155">
      <c r="A385" t="str">
        <f>IF(S385=0,"",1+(MAX($A$7:A384)))</f>
        <v/>
      </c>
      <c r="B385" s="224">
        <v>379</v>
      </c>
      <c r="C385" s="3" t="str">
        <f>IF('DATA ENTRY'!CK384="","",IF('DATA ENTRY'!B384="","",IF($D$4="All Post",'DATA ENTRY'!B384,IF(AND($D$4='DATA ENTRY'!CK384),'DATA ENTRY'!B384,""))))</f>
        <v/>
      </c>
      <c r="D385" s="3" t="str">
        <f>IF('DATA ENTRY'!CK384="","",IF('DATA ENTRY'!C384="","",IF($D$4="All Post",'DATA ENTRY'!C384,IF(AND($D$4='DATA ENTRY'!CK384),'DATA ENTRY'!C384,""))))</f>
        <v/>
      </c>
      <c r="E385" s="4" t="str">
        <f>IF('DATA ENTRY'!CK384="","",IF('DATA ENTRY'!I384="","",IF($D$4="All Post",'DATA ENTRY'!I384,IF(AND($D$4='DATA ENTRY'!CK384),'DATA ENTRY'!I384,""))))</f>
        <v/>
      </c>
      <c r="F385" s="4" t="str">
        <f>IF('DATA ENTRY'!CK384="","",IF('DATA ENTRY'!CK384="","",IF($D$4="All Post",'DATA ENTRY'!CK384,IF(AND($D$4='DATA ENTRY'!CK384),'DATA ENTRY'!CK384,""))))</f>
        <v/>
      </c>
      <c r="G385" s="3" t="str">
        <f>IF('DATA ENTRY'!CK384="","",IF('DATA ENTRY'!N384="","",IF($D$4="All Post",'DATA ENTRY'!N384,IF(AND($D$4='DATA ENTRY'!CK384),'DATA ENTRY'!N384,""))))</f>
        <v/>
      </c>
      <c r="H385" s="107" t="str">
        <f>IF('DATA ENTRY'!CK384="","",IF('DATA ENTRY'!O384="","",IF($D$4="All Post",'DATA ENTRY'!O384,IF(AND($D$4='DATA ENTRY'!CK384),'DATA ENTRY'!O384,""))))</f>
        <v/>
      </c>
      <c r="I385" s="3" t="str">
        <f>IF('DATA ENTRY'!CK384="","",IF('DATA ENTRY'!P384="","",IF($D$4="All Post",'DATA ENTRY'!P384,IF(AND($D$4='DATA ENTRY'!CK384),'DATA ENTRY'!P384,""))))</f>
        <v/>
      </c>
      <c r="J385" s="107" t="str">
        <f>IF('DATA ENTRY'!CK384="","",IF('DATA ENTRY'!Q384="","",IF($D$4="All Post",'DATA ENTRY'!Q384,IF(AND($D$4='DATA ENTRY'!CK384),'DATA ENTRY'!Q384,""))))</f>
        <v/>
      </c>
      <c r="K385" s="3" t="str">
        <f>IF('DATA ENTRY'!CK384="","",IF('DATA ENTRY'!R384="","",IF($D$4="All Post",'DATA ENTRY'!R384,IF(AND($D$4='DATA ENTRY'!CK384),'DATA ENTRY'!R384,""))))</f>
        <v/>
      </c>
      <c r="L385" s="3" t="str">
        <f>IF('DATA ENTRY'!CK384="","",IF('DATA ENTRY'!S384="","",IF($D$4="All Post",'DATA ENTRY'!S384,IF(AND($D$4='DATA ENTRY'!CK384),'DATA ENTRY'!S384,""))))</f>
        <v/>
      </c>
      <c r="M385" s="3" t="str">
        <f>IF('DATA ENTRY'!CK384="","",IF('DATA ENTRY'!E384="","",IF($D$4="All Post",'DATA ENTRY'!E384,IF(AND($D$4='DATA ENTRY'!CK384),'DATA ENTRY'!E384,""))))</f>
        <v/>
      </c>
      <c r="N385" s="3" t="str">
        <f>IF('DATA ENTRY'!CK384="","",IF('DATA ENTRY'!W384="","",IF($D$4="All Post",'DATA ENTRY'!W384,IF(AND($D$4='DATA ENTRY'!CK384),'DATA ENTRY'!W384,""))))</f>
        <v/>
      </c>
      <c r="O385" s="3" t="str">
        <f>IF('DATA ENTRY'!CK384="","",IF('DATA ENTRY'!X384="","",IF($D$4="All Post",'DATA ENTRY'!X384,IF(AND($D$4='DATA ENTRY'!CK384),'DATA ENTRY'!X384,""))))</f>
        <v/>
      </c>
      <c r="P385" s="3" t="str">
        <f>IF('DATA ENTRY'!CK384="","",IF('DATA ENTRY'!G384="","",IF($D$4="All Post",'DATA ENTRY'!G384,IF(AND($D$4='DATA ENTRY'!CK384),'DATA ENTRY'!G384,""))))</f>
        <v/>
      </c>
      <c r="S385">
        <f t="shared" si="83"/>
        <v>0</v>
      </c>
      <c r="T385" t="str">
        <f t="shared" si="84"/>
        <v/>
      </c>
      <c r="BZ385" t="str">
        <f t="shared" si="85"/>
        <v/>
      </c>
      <c r="CA385" t="str">
        <f t="shared" si="86"/>
        <v/>
      </c>
      <c r="CB385" s="224">
        <v>379</v>
      </c>
      <c r="CC385" s="3" t="str">
        <f>IF('DATA ENTRY'!CK384="","",IF('DATA ENTRY'!B384="","",IF(AND($CD$4='DATA ENTRY'!CK384,$CG$4='DATA ENTRY'!D384),'DATA ENTRY'!B384,"")))</f>
        <v/>
      </c>
      <c r="CD385" s="3" t="str">
        <f>IF('DATA ENTRY'!CK384="","",IF('DATA ENTRY'!C384="","",IF(AND($CD$4='DATA ENTRY'!CK384,$CG$4='DATA ENTRY'!D384),'DATA ENTRY'!C384,"")))</f>
        <v/>
      </c>
      <c r="CE385" s="4" t="str">
        <f>IF('DATA ENTRY'!CK384="","",IF('DATA ENTRY'!I384="","",IF(AND($CD$4='DATA ENTRY'!CK384,$CG$4='DATA ENTRY'!D384),'DATA ENTRY'!I384,"")))</f>
        <v/>
      </c>
      <c r="CF385" s="4" t="str">
        <f>IF('DATA ENTRY'!CK384="","",IF('DATA ENTRY'!CK384="","",IF(AND($CD$4='DATA ENTRY'!CK384,$CG$4='DATA ENTRY'!D384),'DATA ENTRY'!CK384,"")))</f>
        <v/>
      </c>
      <c r="CG385" s="3" t="str">
        <f>IF('DATA ENTRY'!CK384="","",IF('DATA ENTRY'!N384="","",IF(AND($CD$4='DATA ENTRY'!CK384,$CG$4='DATA ENTRY'!D384),'DATA ENTRY'!N384,"")))</f>
        <v/>
      </c>
      <c r="CH385" s="107" t="str">
        <f>IF('DATA ENTRY'!CK384="","",IF('DATA ENTRY'!O384="","",IF(AND($CD$4='DATA ENTRY'!CK384,$CG$4='DATA ENTRY'!D384),'DATA ENTRY'!O384,"")))</f>
        <v/>
      </c>
      <c r="CI385" s="3" t="str">
        <f>IF('DATA ENTRY'!CK384="","",IF('DATA ENTRY'!P384="","",IF(AND($CD$4='DATA ENTRY'!CK384,$CG$4='DATA ENTRY'!D384),'DATA ENTRY'!P384,"")))</f>
        <v/>
      </c>
      <c r="CJ385" s="107" t="str">
        <f>IF('DATA ENTRY'!CK384="","",IF('DATA ENTRY'!Q384="","",IF(AND($CD$4='DATA ENTRY'!CK384,$CG$4='DATA ENTRY'!D384),'DATA ENTRY'!Q384,"")))</f>
        <v/>
      </c>
      <c r="CK385" s="3" t="str">
        <f>IF('DATA ENTRY'!CK384="","",IF('DATA ENTRY'!R384="","",IF(AND($CD$4='DATA ENTRY'!CK384,$CG$4='DATA ENTRY'!D384),'DATA ENTRY'!R384,"")))</f>
        <v/>
      </c>
      <c r="CL385" s="3" t="str">
        <f>IF('DATA ENTRY'!CK384="","",IF('DATA ENTRY'!S384="","",IF(AND($CD$4='DATA ENTRY'!CK384,$CG$4='DATA ENTRY'!D384),'DATA ENTRY'!S384,"")))</f>
        <v/>
      </c>
      <c r="CM385" s="3" t="str">
        <f>IF('DATA ENTRY'!CK384="","",IF('DATA ENTRY'!E384="","",IF(AND($CD$4='DATA ENTRY'!CK384,$CG$4='DATA ENTRY'!D384),'DATA ENTRY'!E384,"")))</f>
        <v/>
      </c>
      <c r="CN385" s="3" t="str">
        <f>IF('DATA ENTRY'!CK384="","",IF('DATA ENTRY'!W384="","",IF(AND($CD$4='DATA ENTRY'!CK384,$CG$4='DATA ENTRY'!D384),'DATA ENTRY'!W384,"")))</f>
        <v/>
      </c>
      <c r="CO385" s="3" t="str">
        <f>IF('DATA ENTRY'!CK384="","",IF('DATA ENTRY'!X384="","",IF(AND($CD$4='DATA ENTRY'!CK384,$CG$4='DATA ENTRY'!D384),'DATA ENTRY'!X384,"")))</f>
        <v/>
      </c>
      <c r="CP385" s="108" t="str">
        <f t="shared" si="87"/>
        <v/>
      </c>
      <c r="CQ385" s="108" t="str">
        <f>IF('DATA ENTRY'!CK384="","",IF('DATA ENTRY'!G384="","",IF(AND($CD$4='DATA ENTRY'!CK384,$CG$4='DATA ENTRY'!D384),'DATA ENTRY'!G384,"")))</f>
        <v/>
      </c>
      <c r="CR385" s="230" t="str">
        <f>IF('DATA ENTRY'!CK384="","",IF('DATA ENTRY'!D384="","",IF(AND($CD$4='DATA ENTRY'!CK384,$CG$4='DATA ENTRY'!D384),'DATA ENTRY'!D384,"")))</f>
        <v/>
      </c>
      <c r="CS385">
        <f t="shared" si="88"/>
        <v>0</v>
      </c>
      <c r="CT385">
        <f t="shared" si="89"/>
        <v>0</v>
      </c>
      <c r="CV385" s="139"/>
      <c r="CX385">
        <f t="shared" si="90"/>
        <v>0</v>
      </c>
      <c r="DB385" t="str">
        <f t="shared" si="97"/>
        <v/>
      </c>
      <c r="DC385" t="str">
        <f t="shared" si="98"/>
        <v/>
      </c>
      <c r="DD385" s="224">
        <v>379</v>
      </c>
      <c r="DE385" s="3" t="str">
        <f>IF('DATA ENTRY'!CK384="","",IF('DATA ENTRY'!B384="","",IF(AND($DF$4='DATA ENTRY'!D384),'DATA ENTRY'!B384,"")))</f>
        <v/>
      </c>
      <c r="DF385" s="3" t="str">
        <f>IF('DATA ENTRY'!CK384="","",IF('DATA ENTRY'!C384="","",IF(AND($DF$4='DATA ENTRY'!D384),'DATA ENTRY'!C384,"")))</f>
        <v/>
      </c>
      <c r="DG385" s="4" t="str">
        <f>IF('DATA ENTRY'!CK384="","",IF('DATA ENTRY'!I384="","",IF(AND($DF$4='DATA ENTRY'!D384),'DATA ENTRY'!I384,"")))</f>
        <v/>
      </c>
      <c r="DH385" s="4" t="str">
        <f>IF('DATA ENTRY'!CK384="","",IF('DATA ENTRY'!CK384="","",IF(AND($DF$4='DATA ENTRY'!D384),'DATA ENTRY'!CK384,"")))</f>
        <v/>
      </c>
      <c r="DI385" s="3" t="str">
        <f>IF('DATA ENTRY'!CK384="","",IF('DATA ENTRY'!N384="","",IF(AND($DF$4='DATA ENTRY'!D384),'DATA ENTRY'!N384,"")))</f>
        <v/>
      </c>
      <c r="DJ385" s="107" t="str">
        <f>IF('DATA ENTRY'!CK384="","",IF('DATA ENTRY'!O384="","",IF(AND($DF$4='DATA ENTRY'!D384),'DATA ENTRY'!O384,"")))</f>
        <v/>
      </c>
      <c r="DK385" s="3" t="str">
        <f>IF('DATA ENTRY'!CK384="","",IF('DATA ENTRY'!P384="","",IF(AND($DF$4='DATA ENTRY'!D384),'DATA ENTRY'!P384,"")))</f>
        <v/>
      </c>
      <c r="DL385" s="107" t="str">
        <f>IF('DATA ENTRY'!CK384="","",IF('DATA ENTRY'!Q384="","",IF(AND($DF$4='DATA ENTRY'!D384),'DATA ENTRY'!Q384,"")))</f>
        <v/>
      </c>
      <c r="DM385" s="3" t="str">
        <f>IF('DATA ENTRY'!CK384="","",IF('DATA ENTRY'!R384="","",IF(AND($DF$4='DATA ENTRY'!D384),'DATA ENTRY'!R384,"")))</f>
        <v/>
      </c>
      <c r="DN385" s="107" t="str">
        <f>IF('DATA ENTRY'!CK384="","",IF('DATA ENTRY'!S384="","",IF(AND($DF$4='DATA ENTRY'!D384),'DATA ENTRY'!S384,"")))</f>
        <v/>
      </c>
      <c r="DO385" s="3" t="str">
        <f>IF('DATA ENTRY'!CK384="","",IF('DATA ENTRY'!E384="","",IF(AND($DF$4='DATA ENTRY'!D384),'DATA ENTRY'!E384,"")))</f>
        <v/>
      </c>
      <c r="DP385" s="3" t="str">
        <f>IF('DATA ENTRY'!CK384="","",IF('DATA ENTRY'!D384="","",IF(AND($DF$4='DATA ENTRY'!D384),'DATA ENTRY'!D384,"")))</f>
        <v/>
      </c>
      <c r="DQ385" s="3" t="str">
        <f>IF('DATA ENTRY'!CK384="","",IF('DATA ENTRY'!W384="","",IF(AND($DF$4='DATA ENTRY'!D384),'DATA ENTRY'!W384,"")))</f>
        <v/>
      </c>
      <c r="DR385" s="3" t="str">
        <f>IF('DATA ENTRY'!CK384="","",IF('DATA ENTRY'!X384="","",IF(AND($DF$4='DATA ENTRY'!D384),'DATA ENTRY'!X384,"")))</f>
        <v/>
      </c>
      <c r="DS385" s="108" t="str">
        <f t="shared" si="91"/>
        <v/>
      </c>
      <c r="DT385" s="108" t="str">
        <f>IF('DATA ENTRY'!CK384="","",IF('DATA ENTRY'!D384="","",IF(AND($DF$4='DATA ENTRY'!D384),'DATA ENTRY'!G384,"")))</f>
        <v/>
      </c>
      <c r="DY385">
        <f t="shared" si="92"/>
        <v>0</v>
      </c>
      <c r="EB385" t="str">
        <f t="shared" si="93"/>
        <v/>
      </c>
      <c r="EC385" t="str">
        <f t="shared" si="94"/>
        <v/>
      </c>
      <c r="ED385" s="224">
        <v>379</v>
      </c>
      <c r="EE385" s="3" t="str">
        <f>IF('DATA ENTRY'!CK384="","",IF('DATA ENTRY'!B384="","",IF(AND($EF$4='DATA ENTRY'!G384,$EH$4='DATA ENTRY'!F384),'DATA ENTRY'!B384,"")))</f>
        <v/>
      </c>
      <c r="EF385" s="3" t="str">
        <f>IF('DATA ENTRY'!CK384="","",IF('DATA ENTRY'!C384="","",IF(AND($EF$4='DATA ENTRY'!G384,$EH$4='DATA ENTRY'!F384),'DATA ENTRY'!C384,"")))</f>
        <v/>
      </c>
      <c r="EG385" s="4" t="str">
        <f>IF('DATA ENTRY'!CK384="","",IF('DATA ENTRY'!I384="","",IF(AND($EF$4='DATA ENTRY'!G384,$EH$4='DATA ENTRY'!F384),'DATA ENTRY'!I384,"")))</f>
        <v/>
      </c>
      <c r="EH385" s="4" t="str">
        <f>IF('DATA ENTRY'!CK384="","",IF('DATA ENTRY'!CK384="","",IF(AND($EF$4='DATA ENTRY'!G384,$EH$4='DATA ENTRY'!F384),'DATA ENTRY'!CK384,"")))</f>
        <v/>
      </c>
      <c r="EI385" s="3" t="str">
        <f>IF('DATA ENTRY'!CK384="","",IF('DATA ENTRY'!N384="","",IF(AND($EF$4='DATA ENTRY'!G384,$EH$4='DATA ENTRY'!F384),'DATA ENTRY'!N384,"")))</f>
        <v/>
      </c>
      <c r="EJ385" s="107" t="str">
        <f>IF('DATA ENTRY'!CK384="","",IF('DATA ENTRY'!O384="","",IF(AND($EF$4='DATA ENTRY'!G384,$EH$4='DATA ENTRY'!F384),'DATA ENTRY'!O384,"")))</f>
        <v/>
      </c>
      <c r="EK385" s="3" t="str">
        <f>IF('DATA ENTRY'!CK384="","",IF('DATA ENTRY'!P384="","",IF(AND($EF$4='DATA ENTRY'!G384,$EH$4='DATA ENTRY'!F384),'DATA ENTRY'!P384,"")))</f>
        <v/>
      </c>
      <c r="EL385" s="107" t="str">
        <f>IF('DATA ENTRY'!CK384="","",IF('DATA ENTRY'!Q384="","",IF(AND($EF$4='DATA ENTRY'!G384,$EH$4='DATA ENTRY'!F384),'DATA ENTRY'!Q384,"")))</f>
        <v/>
      </c>
      <c r="EM385" s="3" t="str">
        <f>IF('DATA ENTRY'!CK384="","",IF('DATA ENTRY'!R384="","",IF(AND($EF$4='DATA ENTRY'!G384,$EH$4='DATA ENTRY'!F384),'DATA ENTRY'!R384,"")))</f>
        <v/>
      </c>
      <c r="EN385" s="107" t="str">
        <f>IF('DATA ENTRY'!CK384="","",IF('DATA ENTRY'!S384="","",IF(AND($EF$4='DATA ENTRY'!G384,$EH$4='DATA ENTRY'!F384),'DATA ENTRY'!S384,"")))</f>
        <v/>
      </c>
      <c r="EO385" s="3" t="str">
        <f>IF('DATA ENTRY'!CK384="","",IF('DATA ENTRY'!E384="","",IF(AND($EF$4='DATA ENTRY'!G384,$EH$4='DATA ENTRY'!F384),'DATA ENTRY'!E384,"")))</f>
        <v/>
      </c>
      <c r="EP385" s="3" t="str">
        <f>IF('DATA ENTRY'!CK384="","",IF('DATA ENTRY'!D384="","",IF(AND($EF$4='DATA ENTRY'!G384,$EH$4='DATA ENTRY'!F384),'DATA ENTRY'!D384,"")))</f>
        <v/>
      </c>
      <c r="EQ385" s="3" t="str">
        <f>IF('DATA ENTRY'!CK384="","",IF('DATA ENTRY'!W384="","",IF(AND($EF$4='DATA ENTRY'!G384,$EH$4='DATA ENTRY'!F384),'DATA ENTRY'!W384,"")))</f>
        <v/>
      </c>
      <c r="ER385" s="3" t="str">
        <f>IF('DATA ENTRY'!CK384="","",IF('DATA ENTRY'!X384="","",IF(AND($EF$4='DATA ENTRY'!G384,$EH$4='DATA ENTRY'!F384),'DATA ENTRY'!X384,"")))</f>
        <v/>
      </c>
      <c r="ES385" s="108" t="str">
        <f t="shared" si="95"/>
        <v/>
      </c>
      <c r="ET385" s="108" t="str">
        <f>IF('DATA ENTRY'!CK384="","",IF('DATA ENTRY'!D384="","",IF(AND($EF$4='DATA ENTRY'!G384,$EH$4='DATA ENTRY'!F384),'DATA ENTRY'!G384,"")))</f>
        <v/>
      </c>
      <c r="EY385">
        <f t="shared" si="96"/>
        <v>0</v>
      </c>
    </row>
    <row r="386" spans="1:155">
      <c r="A386" t="str">
        <f>IF(S386=0,"",1+(MAX($A$7:A385)))</f>
        <v/>
      </c>
      <c r="B386" s="224">
        <v>380</v>
      </c>
      <c r="C386" s="3" t="str">
        <f>IF('DATA ENTRY'!CK385="","",IF('DATA ENTRY'!B385="","",IF($D$4="All Post",'DATA ENTRY'!B385,IF(AND($D$4='DATA ENTRY'!CK385),'DATA ENTRY'!B385,""))))</f>
        <v/>
      </c>
      <c r="D386" s="3" t="str">
        <f>IF('DATA ENTRY'!CK385="","",IF('DATA ENTRY'!C385="","",IF($D$4="All Post",'DATA ENTRY'!C385,IF(AND($D$4='DATA ENTRY'!CK385),'DATA ENTRY'!C385,""))))</f>
        <v/>
      </c>
      <c r="E386" s="4" t="str">
        <f>IF('DATA ENTRY'!CK385="","",IF('DATA ENTRY'!I385="","",IF($D$4="All Post",'DATA ENTRY'!I385,IF(AND($D$4='DATA ENTRY'!CK385),'DATA ENTRY'!I385,""))))</f>
        <v/>
      </c>
      <c r="F386" s="4" t="str">
        <f>IF('DATA ENTRY'!CK385="","",IF('DATA ENTRY'!CK385="","",IF($D$4="All Post",'DATA ENTRY'!CK385,IF(AND($D$4='DATA ENTRY'!CK385),'DATA ENTRY'!CK385,""))))</f>
        <v/>
      </c>
      <c r="G386" s="3" t="str">
        <f>IF('DATA ENTRY'!CK385="","",IF('DATA ENTRY'!N385="","",IF($D$4="All Post",'DATA ENTRY'!N385,IF(AND($D$4='DATA ENTRY'!CK385),'DATA ENTRY'!N385,""))))</f>
        <v/>
      </c>
      <c r="H386" s="107" t="str">
        <f>IF('DATA ENTRY'!CK385="","",IF('DATA ENTRY'!O385="","",IF($D$4="All Post",'DATA ENTRY'!O385,IF(AND($D$4='DATA ENTRY'!CK385),'DATA ENTRY'!O385,""))))</f>
        <v/>
      </c>
      <c r="I386" s="3" t="str">
        <f>IF('DATA ENTRY'!CK385="","",IF('DATA ENTRY'!P385="","",IF($D$4="All Post",'DATA ENTRY'!P385,IF(AND($D$4='DATA ENTRY'!CK385),'DATA ENTRY'!P385,""))))</f>
        <v/>
      </c>
      <c r="J386" s="107" t="str">
        <f>IF('DATA ENTRY'!CK385="","",IF('DATA ENTRY'!Q385="","",IF($D$4="All Post",'DATA ENTRY'!Q385,IF(AND($D$4='DATA ENTRY'!CK385),'DATA ENTRY'!Q385,""))))</f>
        <v/>
      </c>
      <c r="K386" s="3" t="str">
        <f>IF('DATA ENTRY'!CK385="","",IF('DATA ENTRY'!R385="","",IF($D$4="All Post",'DATA ENTRY'!R385,IF(AND($D$4='DATA ENTRY'!CK385),'DATA ENTRY'!R385,""))))</f>
        <v/>
      </c>
      <c r="L386" s="3" t="str">
        <f>IF('DATA ENTRY'!CK385="","",IF('DATA ENTRY'!S385="","",IF($D$4="All Post",'DATA ENTRY'!S385,IF(AND($D$4='DATA ENTRY'!CK385),'DATA ENTRY'!S385,""))))</f>
        <v/>
      </c>
      <c r="M386" s="3" t="str">
        <f>IF('DATA ENTRY'!CK385="","",IF('DATA ENTRY'!E385="","",IF($D$4="All Post",'DATA ENTRY'!E385,IF(AND($D$4='DATA ENTRY'!CK385),'DATA ENTRY'!E385,""))))</f>
        <v/>
      </c>
      <c r="N386" s="3" t="str">
        <f>IF('DATA ENTRY'!CK385="","",IF('DATA ENTRY'!W385="","",IF($D$4="All Post",'DATA ENTRY'!W385,IF(AND($D$4='DATA ENTRY'!CK385),'DATA ENTRY'!W385,""))))</f>
        <v/>
      </c>
      <c r="O386" s="3" t="str">
        <f>IF('DATA ENTRY'!CK385="","",IF('DATA ENTRY'!X385="","",IF($D$4="All Post",'DATA ENTRY'!X385,IF(AND($D$4='DATA ENTRY'!CK385),'DATA ENTRY'!X385,""))))</f>
        <v/>
      </c>
      <c r="P386" s="3" t="str">
        <f>IF('DATA ENTRY'!CK385="","",IF('DATA ENTRY'!G385="","",IF($D$4="All Post",'DATA ENTRY'!G385,IF(AND($D$4='DATA ENTRY'!CK385),'DATA ENTRY'!G385,""))))</f>
        <v/>
      </c>
      <c r="S386">
        <f t="shared" si="83"/>
        <v>0</v>
      </c>
      <c r="T386" t="str">
        <f t="shared" si="84"/>
        <v/>
      </c>
      <c r="BZ386" t="str">
        <f t="shared" si="85"/>
        <v/>
      </c>
      <c r="CA386" t="str">
        <f t="shared" si="86"/>
        <v/>
      </c>
      <c r="CB386" s="224">
        <v>380</v>
      </c>
      <c r="CC386" s="3" t="str">
        <f>IF('DATA ENTRY'!CK385="","",IF('DATA ENTRY'!B385="","",IF(AND($CD$4='DATA ENTRY'!CK385,$CG$4='DATA ENTRY'!D385),'DATA ENTRY'!B385,"")))</f>
        <v/>
      </c>
      <c r="CD386" s="3" t="str">
        <f>IF('DATA ENTRY'!CK385="","",IF('DATA ENTRY'!C385="","",IF(AND($CD$4='DATA ENTRY'!CK385,$CG$4='DATA ENTRY'!D385),'DATA ENTRY'!C385,"")))</f>
        <v/>
      </c>
      <c r="CE386" s="4" t="str">
        <f>IF('DATA ENTRY'!CK385="","",IF('DATA ENTRY'!I385="","",IF(AND($CD$4='DATA ENTRY'!CK385,$CG$4='DATA ENTRY'!D385),'DATA ENTRY'!I385,"")))</f>
        <v/>
      </c>
      <c r="CF386" s="4" t="str">
        <f>IF('DATA ENTRY'!CK385="","",IF('DATA ENTRY'!CK385="","",IF(AND($CD$4='DATA ENTRY'!CK385,$CG$4='DATA ENTRY'!D385),'DATA ENTRY'!CK385,"")))</f>
        <v/>
      </c>
      <c r="CG386" s="3" t="str">
        <f>IF('DATA ENTRY'!CK385="","",IF('DATA ENTRY'!N385="","",IF(AND($CD$4='DATA ENTRY'!CK385,$CG$4='DATA ENTRY'!D385),'DATA ENTRY'!N385,"")))</f>
        <v/>
      </c>
      <c r="CH386" s="107" t="str">
        <f>IF('DATA ENTRY'!CK385="","",IF('DATA ENTRY'!O385="","",IF(AND($CD$4='DATA ENTRY'!CK385,$CG$4='DATA ENTRY'!D385),'DATA ENTRY'!O385,"")))</f>
        <v/>
      </c>
      <c r="CI386" s="3" t="str">
        <f>IF('DATA ENTRY'!CK385="","",IF('DATA ENTRY'!P385="","",IF(AND($CD$4='DATA ENTRY'!CK385,$CG$4='DATA ENTRY'!D385),'DATA ENTRY'!P385,"")))</f>
        <v/>
      </c>
      <c r="CJ386" s="107" t="str">
        <f>IF('DATA ENTRY'!CK385="","",IF('DATA ENTRY'!Q385="","",IF(AND($CD$4='DATA ENTRY'!CK385,$CG$4='DATA ENTRY'!D385),'DATA ENTRY'!Q385,"")))</f>
        <v/>
      </c>
      <c r="CK386" s="3" t="str">
        <f>IF('DATA ENTRY'!CK385="","",IF('DATA ENTRY'!R385="","",IF(AND($CD$4='DATA ENTRY'!CK385,$CG$4='DATA ENTRY'!D385),'DATA ENTRY'!R385,"")))</f>
        <v/>
      </c>
      <c r="CL386" s="3" t="str">
        <f>IF('DATA ENTRY'!CK385="","",IF('DATA ENTRY'!S385="","",IF(AND($CD$4='DATA ENTRY'!CK385,$CG$4='DATA ENTRY'!D385),'DATA ENTRY'!S385,"")))</f>
        <v/>
      </c>
      <c r="CM386" s="3" t="str">
        <f>IF('DATA ENTRY'!CK385="","",IF('DATA ENTRY'!E385="","",IF(AND($CD$4='DATA ENTRY'!CK385,$CG$4='DATA ENTRY'!D385),'DATA ENTRY'!E385,"")))</f>
        <v/>
      </c>
      <c r="CN386" s="3" t="str">
        <f>IF('DATA ENTRY'!CK385="","",IF('DATA ENTRY'!W385="","",IF(AND($CD$4='DATA ENTRY'!CK385,$CG$4='DATA ENTRY'!D385),'DATA ENTRY'!W385,"")))</f>
        <v/>
      </c>
      <c r="CO386" s="3" t="str">
        <f>IF('DATA ENTRY'!CK385="","",IF('DATA ENTRY'!X385="","",IF(AND($CD$4='DATA ENTRY'!CK385,$CG$4='DATA ENTRY'!D385),'DATA ENTRY'!X385,"")))</f>
        <v/>
      </c>
      <c r="CP386" s="108" t="str">
        <f t="shared" si="87"/>
        <v/>
      </c>
      <c r="CQ386" s="108" t="str">
        <f>IF('DATA ENTRY'!CK385="","",IF('DATA ENTRY'!G385="","",IF(AND($CD$4='DATA ENTRY'!CK385,$CG$4='DATA ENTRY'!D385),'DATA ENTRY'!G385,"")))</f>
        <v/>
      </c>
      <c r="CR386" s="230" t="str">
        <f>IF('DATA ENTRY'!CK385="","",IF('DATA ENTRY'!D385="","",IF(AND($CD$4='DATA ENTRY'!CK385,$CG$4='DATA ENTRY'!D385),'DATA ENTRY'!D385,"")))</f>
        <v/>
      </c>
      <c r="CS386">
        <f t="shared" si="88"/>
        <v>0</v>
      </c>
      <c r="CT386">
        <f t="shared" si="89"/>
        <v>0</v>
      </c>
      <c r="CV386" s="139"/>
      <c r="CX386">
        <f t="shared" si="90"/>
        <v>0</v>
      </c>
      <c r="DB386" t="str">
        <f t="shared" si="97"/>
        <v/>
      </c>
      <c r="DC386" t="str">
        <f t="shared" si="98"/>
        <v/>
      </c>
      <c r="DD386" s="224">
        <v>380</v>
      </c>
      <c r="DE386" s="3" t="str">
        <f>IF('DATA ENTRY'!CK385="","",IF('DATA ENTRY'!B385="","",IF(AND($DF$4='DATA ENTRY'!D385),'DATA ENTRY'!B385,"")))</f>
        <v/>
      </c>
      <c r="DF386" s="3" t="str">
        <f>IF('DATA ENTRY'!CK385="","",IF('DATA ENTRY'!C385="","",IF(AND($DF$4='DATA ENTRY'!D385),'DATA ENTRY'!C385,"")))</f>
        <v/>
      </c>
      <c r="DG386" s="4" t="str">
        <f>IF('DATA ENTRY'!CK385="","",IF('DATA ENTRY'!I385="","",IF(AND($DF$4='DATA ENTRY'!D385),'DATA ENTRY'!I385,"")))</f>
        <v/>
      </c>
      <c r="DH386" s="4" t="str">
        <f>IF('DATA ENTRY'!CK385="","",IF('DATA ENTRY'!CK385="","",IF(AND($DF$4='DATA ENTRY'!D385),'DATA ENTRY'!CK385,"")))</f>
        <v/>
      </c>
      <c r="DI386" s="3" t="str">
        <f>IF('DATA ENTRY'!CK385="","",IF('DATA ENTRY'!N385="","",IF(AND($DF$4='DATA ENTRY'!D385),'DATA ENTRY'!N385,"")))</f>
        <v/>
      </c>
      <c r="DJ386" s="107" t="str">
        <f>IF('DATA ENTRY'!CK385="","",IF('DATA ENTRY'!O385="","",IF(AND($DF$4='DATA ENTRY'!D385),'DATA ENTRY'!O385,"")))</f>
        <v/>
      </c>
      <c r="DK386" s="3" t="str">
        <f>IF('DATA ENTRY'!CK385="","",IF('DATA ENTRY'!P385="","",IF(AND($DF$4='DATA ENTRY'!D385),'DATA ENTRY'!P385,"")))</f>
        <v/>
      </c>
      <c r="DL386" s="107" t="str">
        <f>IF('DATA ENTRY'!CK385="","",IF('DATA ENTRY'!Q385="","",IF(AND($DF$4='DATA ENTRY'!D385),'DATA ENTRY'!Q385,"")))</f>
        <v/>
      </c>
      <c r="DM386" s="3" t="str">
        <f>IF('DATA ENTRY'!CK385="","",IF('DATA ENTRY'!R385="","",IF(AND($DF$4='DATA ENTRY'!D385),'DATA ENTRY'!R385,"")))</f>
        <v/>
      </c>
      <c r="DN386" s="107" t="str">
        <f>IF('DATA ENTRY'!CK385="","",IF('DATA ENTRY'!S385="","",IF(AND($DF$4='DATA ENTRY'!D385),'DATA ENTRY'!S385,"")))</f>
        <v/>
      </c>
      <c r="DO386" s="3" t="str">
        <f>IF('DATA ENTRY'!CK385="","",IF('DATA ENTRY'!E385="","",IF(AND($DF$4='DATA ENTRY'!D385),'DATA ENTRY'!E385,"")))</f>
        <v/>
      </c>
      <c r="DP386" s="3" t="str">
        <f>IF('DATA ENTRY'!CK385="","",IF('DATA ENTRY'!D385="","",IF(AND($DF$4='DATA ENTRY'!D385),'DATA ENTRY'!D385,"")))</f>
        <v/>
      </c>
      <c r="DQ386" s="3" t="str">
        <f>IF('DATA ENTRY'!CK385="","",IF('DATA ENTRY'!W385="","",IF(AND($DF$4='DATA ENTRY'!D385),'DATA ENTRY'!W385,"")))</f>
        <v/>
      </c>
      <c r="DR386" s="3" t="str">
        <f>IF('DATA ENTRY'!CK385="","",IF('DATA ENTRY'!X385="","",IF(AND($DF$4='DATA ENTRY'!D385),'DATA ENTRY'!X385,"")))</f>
        <v/>
      </c>
      <c r="DS386" s="108" t="str">
        <f t="shared" si="91"/>
        <v/>
      </c>
      <c r="DT386" s="108" t="str">
        <f>IF('DATA ENTRY'!CK385="","",IF('DATA ENTRY'!D385="","",IF(AND($DF$4='DATA ENTRY'!D385),'DATA ENTRY'!G385,"")))</f>
        <v/>
      </c>
      <c r="DY386">
        <f t="shared" si="92"/>
        <v>0</v>
      </c>
      <c r="EB386" t="str">
        <f t="shared" si="93"/>
        <v/>
      </c>
      <c r="EC386" t="str">
        <f t="shared" si="94"/>
        <v/>
      </c>
      <c r="ED386" s="224">
        <v>380</v>
      </c>
      <c r="EE386" s="3" t="str">
        <f>IF('DATA ENTRY'!CK385="","",IF('DATA ENTRY'!B385="","",IF(AND($EF$4='DATA ENTRY'!G385,$EH$4='DATA ENTRY'!F385),'DATA ENTRY'!B385,"")))</f>
        <v/>
      </c>
      <c r="EF386" s="3" t="str">
        <f>IF('DATA ENTRY'!CK385="","",IF('DATA ENTRY'!C385="","",IF(AND($EF$4='DATA ENTRY'!G385,$EH$4='DATA ENTRY'!F385),'DATA ENTRY'!C385,"")))</f>
        <v/>
      </c>
      <c r="EG386" s="4" t="str">
        <f>IF('DATA ENTRY'!CK385="","",IF('DATA ENTRY'!I385="","",IF(AND($EF$4='DATA ENTRY'!G385,$EH$4='DATA ENTRY'!F385),'DATA ENTRY'!I385,"")))</f>
        <v/>
      </c>
      <c r="EH386" s="4" t="str">
        <f>IF('DATA ENTRY'!CK385="","",IF('DATA ENTRY'!CK385="","",IF(AND($EF$4='DATA ENTRY'!G385,$EH$4='DATA ENTRY'!F385),'DATA ENTRY'!CK385,"")))</f>
        <v/>
      </c>
      <c r="EI386" s="3" t="str">
        <f>IF('DATA ENTRY'!CK385="","",IF('DATA ENTRY'!N385="","",IF(AND($EF$4='DATA ENTRY'!G385,$EH$4='DATA ENTRY'!F385),'DATA ENTRY'!N385,"")))</f>
        <v/>
      </c>
      <c r="EJ386" s="107" t="str">
        <f>IF('DATA ENTRY'!CK385="","",IF('DATA ENTRY'!O385="","",IF(AND($EF$4='DATA ENTRY'!G385,$EH$4='DATA ENTRY'!F385),'DATA ENTRY'!O385,"")))</f>
        <v/>
      </c>
      <c r="EK386" s="3" t="str">
        <f>IF('DATA ENTRY'!CK385="","",IF('DATA ENTRY'!P385="","",IF(AND($EF$4='DATA ENTRY'!G385,$EH$4='DATA ENTRY'!F385),'DATA ENTRY'!P385,"")))</f>
        <v/>
      </c>
      <c r="EL386" s="107" t="str">
        <f>IF('DATA ENTRY'!CK385="","",IF('DATA ENTRY'!Q385="","",IF(AND($EF$4='DATA ENTRY'!G385,$EH$4='DATA ENTRY'!F385),'DATA ENTRY'!Q385,"")))</f>
        <v/>
      </c>
      <c r="EM386" s="3" t="str">
        <f>IF('DATA ENTRY'!CK385="","",IF('DATA ENTRY'!R385="","",IF(AND($EF$4='DATA ENTRY'!G385,$EH$4='DATA ENTRY'!F385),'DATA ENTRY'!R385,"")))</f>
        <v/>
      </c>
      <c r="EN386" s="107" t="str">
        <f>IF('DATA ENTRY'!CK385="","",IF('DATA ENTRY'!S385="","",IF(AND($EF$4='DATA ENTRY'!G385,$EH$4='DATA ENTRY'!F385),'DATA ENTRY'!S385,"")))</f>
        <v/>
      </c>
      <c r="EO386" s="3" t="str">
        <f>IF('DATA ENTRY'!CK385="","",IF('DATA ENTRY'!E385="","",IF(AND($EF$4='DATA ENTRY'!G385,$EH$4='DATA ENTRY'!F385),'DATA ENTRY'!E385,"")))</f>
        <v/>
      </c>
      <c r="EP386" s="3" t="str">
        <f>IF('DATA ENTRY'!CK385="","",IF('DATA ENTRY'!D385="","",IF(AND($EF$4='DATA ENTRY'!G385,$EH$4='DATA ENTRY'!F385),'DATA ENTRY'!D385,"")))</f>
        <v/>
      </c>
      <c r="EQ386" s="3" t="str">
        <f>IF('DATA ENTRY'!CK385="","",IF('DATA ENTRY'!W385="","",IF(AND($EF$4='DATA ENTRY'!G385,$EH$4='DATA ENTRY'!F385),'DATA ENTRY'!W385,"")))</f>
        <v/>
      </c>
      <c r="ER386" s="3" t="str">
        <f>IF('DATA ENTRY'!CK385="","",IF('DATA ENTRY'!X385="","",IF(AND($EF$4='DATA ENTRY'!G385,$EH$4='DATA ENTRY'!F385),'DATA ENTRY'!X385,"")))</f>
        <v/>
      </c>
      <c r="ES386" s="108" t="str">
        <f t="shared" si="95"/>
        <v/>
      </c>
      <c r="ET386" s="108" t="str">
        <f>IF('DATA ENTRY'!CK385="","",IF('DATA ENTRY'!D385="","",IF(AND($EF$4='DATA ENTRY'!G385,$EH$4='DATA ENTRY'!F385),'DATA ENTRY'!G385,"")))</f>
        <v/>
      </c>
      <c r="EY386">
        <f t="shared" si="96"/>
        <v>0</v>
      </c>
    </row>
    <row r="387" spans="1:155">
      <c r="A387" t="str">
        <f>IF(S387=0,"",1+(MAX($A$7:A386)))</f>
        <v/>
      </c>
      <c r="B387" s="224">
        <v>381</v>
      </c>
      <c r="C387" s="3" t="str">
        <f>IF('DATA ENTRY'!CK386="","",IF('DATA ENTRY'!B386="","",IF($D$4="All Post",'DATA ENTRY'!B386,IF(AND($D$4='DATA ENTRY'!CK386),'DATA ENTRY'!B386,""))))</f>
        <v/>
      </c>
      <c r="D387" s="3" t="str">
        <f>IF('DATA ENTRY'!CK386="","",IF('DATA ENTRY'!C386="","",IF($D$4="All Post",'DATA ENTRY'!C386,IF(AND($D$4='DATA ENTRY'!CK386),'DATA ENTRY'!C386,""))))</f>
        <v/>
      </c>
      <c r="E387" s="4" t="str">
        <f>IF('DATA ENTRY'!CK386="","",IF('DATA ENTRY'!I386="","",IF($D$4="All Post",'DATA ENTRY'!I386,IF(AND($D$4='DATA ENTRY'!CK386),'DATA ENTRY'!I386,""))))</f>
        <v/>
      </c>
      <c r="F387" s="4" t="str">
        <f>IF('DATA ENTRY'!CK386="","",IF('DATA ENTRY'!CK386="","",IF($D$4="All Post",'DATA ENTRY'!CK386,IF(AND($D$4='DATA ENTRY'!CK386),'DATA ENTRY'!CK386,""))))</f>
        <v/>
      </c>
      <c r="G387" s="3" t="str">
        <f>IF('DATA ENTRY'!CK386="","",IF('DATA ENTRY'!N386="","",IF($D$4="All Post",'DATA ENTRY'!N386,IF(AND($D$4='DATA ENTRY'!CK386),'DATA ENTRY'!N386,""))))</f>
        <v/>
      </c>
      <c r="H387" s="107" t="str">
        <f>IF('DATA ENTRY'!CK386="","",IF('DATA ENTRY'!O386="","",IF($D$4="All Post",'DATA ENTRY'!O386,IF(AND($D$4='DATA ENTRY'!CK386),'DATA ENTRY'!O386,""))))</f>
        <v/>
      </c>
      <c r="I387" s="3" t="str">
        <f>IF('DATA ENTRY'!CK386="","",IF('DATA ENTRY'!P386="","",IF($D$4="All Post",'DATA ENTRY'!P386,IF(AND($D$4='DATA ENTRY'!CK386),'DATA ENTRY'!P386,""))))</f>
        <v/>
      </c>
      <c r="J387" s="107" t="str">
        <f>IF('DATA ENTRY'!CK386="","",IF('DATA ENTRY'!Q386="","",IF($D$4="All Post",'DATA ENTRY'!Q386,IF(AND($D$4='DATA ENTRY'!CK386),'DATA ENTRY'!Q386,""))))</f>
        <v/>
      </c>
      <c r="K387" s="3" t="str">
        <f>IF('DATA ENTRY'!CK386="","",IF('DATA ENTRY'!R386="","",IF($D$4="All Post",'DATA ENTRY'!R386,IF(AND($D$4='DATA ENTRY'!CK386),'DATA ENTRY'!R386,""))))</f>
        <v/>
      </c>
      <c r="L387" s="3" t="str">
        <f>IF('DATA ENTRY'!CK386="","",IF('DATA ENTRY'!S386="","",IF($D$4="All Post",'DATA ENTRY'!S386,IF(AND($D$4='DATA ENTRY'!CK386),'DATA ENTRY'!S386,""))))</f>
        <v/>
      </c>
      <c r="M387" s="3" t="str">
        <f>IF('DATA ENTRY'!CK386="","",IF('DATA ENTRY'!E386="","",IF($D$4="All Post",'DATA ENTRY'!E386,IF(AND($D$4='DATA ENTRY'!CK386),'DATA ENTRY'!E386,""))))</f>
        <v/>
      </c>
      <c r="N387" s="3" t="str">
        <f>IF('DATA ENTRY'!CK386="","",IF('DATA ENTRY'!W386="","",IF($D$4="All Post",'DATA ENTRY'!W386,IF(AND($D$4='DATA ENTRY'!CK386),'DATA ENTRY'!W386,""))))</f>
        <v/>
      </c>
      <c r="O387" s="3" t="str">
        <f>IF('DATA ENTRY'!CK386="","",IF('DATA ENTRY'!X386="","",IF($D$4="All Post",'DATA ENTRY'!X386,IF(AND($D$4='DATA ENTRY'!CK386),'DATA ENTRY'!X386,""))))</f>
        <v/>
      </c>
      <c r="P387" s="3" t="str">
        <f>IF('DATA ENTRY'!CK386="","",IF('DATA ENTRY'!G386="","",IF($D$4="All Post",'DATA ENTRY'!G386,IF(AND($D$4='DATA ENTRY'!CK386),'DATA ENTRY'!G386,""))))</f>
        <v/>
      </c>
      <c r="S387">
        <f t="shared" si="83"/>
        <v>0</v>
      </c>
      <c r="T387" t="str">
        <f t="shared" si="84"/>
        <v/>
      </c>
      <c r="BZ387" t="str">
        <f t="shared" si="85"/>
        <v/>
      </c>
      <c r="CA387" t="str">
        <f t="shared" si="86"/>
        <v/>
      </c>
      <c r="CB387" s="224">
        <v>381</v>
      </c>
      <c r="CC387" s="3" t="str">
        <f>IF('DATA ENTRY'!CK386="","",IF('DATA ENTRY'!B386="","",IF(AND($CD$4='DATA ENTRY'!CK386,$CG$4='DATA ENTRY'!D386),'DATA ENTRY'!B386,"")))</f>
        <v/>
      </c>
      <c r="CD387" s="3" t="str">
        <f>IF('DATA ENTRY'!CK386="","",IF('DATA ENTRY'!C386="","",IF(AND($CD$4='DATA ENTRY'!CK386,$CG$4='DATA ENTRY'!D386),'DATA ENTRY'!C386,"")))</f>
        <v/>
      </c>
      <c r="CE387" s="4" t="str">
        <f>IF('DATA ENTRY'!CK386="","",IF('DATA ENTRY'!I386="","",IF(AND($CD$4='DATA ENTRY'!CK386,$CG$4='DATA ENTRY'!D386),'DATA ENTRY'!I386,"")))</f>
        <v/>
      </c>
      <c r="CF387" s="4" t="str">
        <f>IF('DATA ENTRY'!CK386="","",IF('DATA ENTRY'!CK386="","",IF(AND($CD$4='DATA ENTRY'!CK386,$CG$4='DATA ENTRY'!D386),'DATA ENTRY'!CK386,"")))</f>
        <v/>
      </c>
      <c r="CG387" s="3" t="str">
        <f>IF('DATA ENTRY'!CK386="","",IF('DATA ENTRY'!N386="","",IF(AND($CD$4='DATA ENTRY'!CK386,$CG$4='DATA ENTRY'!D386),'DATA ENTRY'!N386,"")))</f>
        <v/>
      </c>
      <c r="CH387" s="107" t="str">
        <f>IF('DATA ENTRY'!CK386="","",IF('DATA ENTRY'!O386="","",IF(AND($CD$4='DATA ENTRY'!CK386,$CG$4='DATA ENTRY'!D386),'DATA ENTRY'!O386,"")))</f>
        <v/>
      </c>
      <c r="CI387" s="3" t="str">
        <f>IF('DATA ENTRY'!CK386="","",IF('DATA ENTRY'!P386="","",IF(AND($CD$4='DATA ENTRY'!CK386,$CG$4='DATA ENTRY'!D386),'DATA ENTRY'!P386,"")))</f>
        <v/>
      </c>
      <c r="CJ387" s="107" t="str">
        <f>IF('DATA ENTRY'!CK386="","",IF('DATA ENTRY'!Q386="","",IF(AND($CD$4='DATA ENTRY'!CK386,$CG$4='DATA ENTRY'!D386),'DATA ENTRY'!Q386,"")))</f>
        <v/>
      </c>
      <c r="CK387" s="3" t="str">
        <f>IF('DATA ENTRY'!CK386="","",IF('DATA ENTRY'!R386="","",IF(AND($CD$4='DATA ENTRY'!CK386,$CG$4='DATA ENTRY'!D386),'DATA ENTRY'!R386,"")))</f>
        <v/>
      </c>
      <c r="CL387" s="3" t="str">
        <f>IF('DATA ENTRY'!CK386="","",IF('DATA ENTRY'!S386="","",IF(AND($CD$4='DATA ENTRY'!CK386,$CG$4='DATA ENTRY'!D386),'DATA ENTRY'!S386,"")))</f>
        <v/>
      </c>
      <c r="CM387" s="3" t="str">
        <f>IF('DATA ENTRY'!CK386="","",IF('DATA ENTRY'!E386="","",IF(AND($CD$4='DATA ENTRY'!CK386,$CG$4='DATA ENTRY'!D386),'DATA ENTRY'!E386,"")))</f>
        <v/>
      </c>
      <c r="CN387" s="3" t="str">
        <f>IF('DATA ENTRY'!CK386="","",IF('DATA ENTRY'!W386="","",IF(AND($CD$4='DATA ENTRY'!CK386,$CG$4='DATA ENTRY'!D386),'DATA ENTRY'!W386,"")))</f>
        <v/>
      </c>
      <c r="CO387" s="3" t="str">
        <f>IF('DATA ENTRY'!CK386="","",IF('DATA ENTRY'!X386="","",IF(AND($CD$4='DATA ENTRY'!CK386,$CG$4='DATA ENTRY'!D386),'DATA ENTRY'!X386,"")))</f>
        <v/>
      </c>
      <c r="CP387" s="108" t="str">
        <f t="shared" si="87"/>
        <v/>
      </c>
      <c r="CQ387" s="108" t="str">
        <f>IF('DATA ENTRY'!CK386="","",IF('DATA ENTRY'!G386="","",IF(AND($CD$4='DATA ENTRY'!CK386,$CG$4='DATA ENTRY'!D386),'DATA ENTRY'!G386,"")))</f>
        <v/>
      </c>
      <c r="CR387" s="230" t="str">
        <f>IF('DATA ENTRY'!CK386="","",IF('DATA ENTRY'!D386="","",IF(AND($CD$4='DATA ENTRY'!CK386,$CG$4='DATA ENTRY'!D386),'DATA ENTRY'!D386,"")))</f>
        <v/>
      </c>
      <c r="CS387">
        <f t="shared" si="88"/>
        <v>0</v>
      </c>
      <c r="CT387">
        <f t="shared" si="89"/>
        <v>0</v>
      </c>
      <c r="CV387" s="139"/>
      <c r="CX387">
        <f t="shared" si="90"/>
        <v>0</v>
      </c>
      <c r="DB387" t="str">
        <f t="shared" si="97"/>
        <v/>
      </c>
      <c r="DC387" t="str">
        <f t="shared" si="98"/>
        <v/>
      </c>
      <c r="DD387" s="224">
        <v>381</v>
      </c>
      <c r="DE387" s="3" t="str">
        <f>IF('DATA ENTRY'!CK386="","",IF('DATA ENTRY'!B386="","",IF(AND($DF$4='DATA ENTRY'!D386),'DATA ENTRY'!B386,"")))</f>
        <v/>
      </c>
      <c r="DF387" s="3" t="str">
        <f>IF('DATA ENTRY'!CK386="","",IF('DATA ENTRY'!C386="","",IF(AND($DF$4='DATA ENTRY'!D386),'DATA ENTRY'!C386,"")))</f>
        <v/>
      </c>
      <c r="DG387" s="4" t="str">
        <f>IF('DATA ENTRY'!CK386="","",IF('DATA ENTRY'!I386="","",IF(AND($DF$4='DATA ENTRY'!D386),'DATA ENTRY'!I386,"")))</f>
        <v/>
      </c>
      <c r="DH387" s="4" t="str">
        <f>IF('DATA ENTRY'!CK386="","",IF('DATA ENTRY'!CK386="","",IF(AND($DF$4='DATA ENTRY'!D386),'DATA ENTRY'!CK386,"")))</f>
        <v/>
      </c>
      <c r="DI387" s="3" t="str">
        <f>IF('DATA ENTRY'!CK386="","",IF('DATA ENTRY'!N386="","",IF(AND($DF$4='DATA ENTRY'!D386),'DATA ENTRY'!N386,"")))</f>
        <v/>
      </c>
      <c r="DJ387" s="107" t="str">
        <f>IF('DATA ENTRY'!CK386="","",IF('DATA ENTRY'!O386="","",IF(AND($DF$4='DATA ENTRY'!D386),'DATA ENTRY'!O386,"")))</f>
        <v/>
      </c>
      <c r="DK387" s="3" t="str">
        <f>IF('DATA ENTRY'!CK386="","",IF('DATA ENTRY'!P386="","",IF(AND($DF$4='DATA ENTRY'!D386),'DATA ENTRY'!P386,"")))</f>
        <v/>
      </c>
      <c r="DL387" s="107" t="str">
        <f>IF('DATA ENTRY'!CK386="","",IF('DATA ENTRY'!Q386="","",IF(AND($DF$4='DATA ENTRY'!D386),'DATA ENTRY'!Q386,"")))</f>
        <v/>
      </c>
      <c r="DM387" s="3" t="str">
        <f>IF('DATA ENTRY'!CK386="","",IF('DATA ENTRY'!R386="","",IF(AND($DF$4='DATA ENTRY'!D386),'DATA ENTRY'!R386,"")))</f>
        <v/>
      </c>
      <c r="DN387" s="107" t="str">
        <f>IF('DATA ENTRY'!CK386="","",IF('DATA ENTRY'!S386="","",IF(AND($DF$4='DATA ENTRY'!D386),'DATA ENTRY'!S386,"")))</f>
        <v/>
      </c>
      <c r="DO387" s="3" t="str">
        <f>IF('DATA ENTRY'!CK386="","",IF('DATA ENTRY'!E386="","",IF(AND($DF$4='DATA ENTRY'!D386),'DATA ENTRY'!E386,"")))</f>
        <v/>
      </c>
      <c r="DP387" s="3" t="str">
        <f>IF('DATA ENTRY'!CK386="","",IF('DATA ENTRY'!D386="","",IF(AND($DF$4='DATA ENTRY'!D386),'DATA ENTRY'!D386,"")))</f>
        <v/>
      </c>
      <c r="DQ387" s="3" t="str">
        <f>IF('DATA ENTRY'!CK386="","",IF('DATA ENTRY'!W386="","",IF(AND($DF$4='DATA ENTRY'!D386),'DATA ENTRY'!W386,"")))</f>
        <v/>
      </c>
      <c r="DR387" s="3" t="str">
        <f>IF('DATA ENTRY'!CK386="","",IF('DATA ENTRY'!X386="","",IF(AND($DF$4='DATA ENTRY'!D386),'DATA ENTRY'!X386,"")))</f>
        <v/>
      </c>
      <c r="DS387" s="108" t="str">
        <f t="shared" si="91"/>
        <v/>
      </c>
      <c r="DT387" s="108" t="str">
        <f>IF('DATA ENTRY'!CK386="","",IF('DATA ENTRY'!D386="","",IF(AND($DF$4='DATA ENTRY'!D386),'DATA ENTRY'!G386,"")))</f>
        <v/>
      </c>
      <c r="DY387">
        <f t="shared" si="92"/>
        <v>0</v>
      </c>
      <c r="EB387" t="str">
        <f t="shared" si="93"/>
        <v/>
      </c>
      <c r="EC387" t="str">
        <f t="shared" si="94"/>
        <v/>
      </c>
      <c r="ED387" s="224">
        <v>381</v>
      </c>
      <c r="EE387" s="3" t="str">
        <f>IF('DATA ENTRY'!CK386="","",IF('DATA ENTRY'!B386="","",IF(AND($EF$4='DATA ENTRY'!G386,$EH$4='DATA ENTRY'!F386),'DATA ENTRY'!B386,"")))</f>
        <v/>
      </c>
      <c r="EF387" s="3" t="str">
        <f>IF('DATA ENTRY'!CK386="","",IF('DATA ENTRY'!C386="","",IF(AND($EF$4='DATA ENTRY'!G386,$EH$4='DATA ENTRY'!F386),'DATA ENTRY'!C386,"")))</f>
        <v/>
      </c>
      <c r="EG387" s="4" t="str">
        <f>IF('DATA ENTRY'!CK386="","",IF('DATA ENTRY'!I386="","",IF(AND($EF$4='DATA ENTRY'!G386,$EH$4='DATA ENTRY'!F386),'DATA ENTRY'!I386,"")))</f>
        <v/>
      </c>
      <c r="EH387" s="4" t="str">
        <f>IF('DATA ENTRY'!CK386="","",IF('DATA ENTRY'!CK386="","",IF(AND($EF$4='DATA ENTRY'!G386,$EH$4='DATA ENTRY'!F386),'DATA ENTRY'!CK386,"")))</f>
        <v/>
      </c>
      <c r="EI387" s="3" t="str">
        <f>IF('DATA ENTRY'!CK386="","",IF('DATA ENTRY'!N386="","",IF(AND($EF$4='DATA ENTRY'!G386,$EH$4='DATA ENTRY'!F386),'DATA ENTRY'!N386,"")))</f>
        <v/>
      </c>
      <c r="EJ387" s="107" t="str">
        <f>IF('DATA ENTRY'!CK386="","",IF('DATA ENTRY'!O386="","",IF(AND($EF$4='DATA ENTRY'!G386,$EH$4='DATA ENTRY'!F386),'DATA ENTRY'!O386,"")))</f>
        <v/>
      </c>
      <c r="EK387" s="3" t="str">
        <f>IF('DATA ENTRY'!CK386="","",IF('DATA ENTRY'!P386="","",IF(AND($EF$4='DATA ENTRY'!G386,$EH$4='DATA ENTRY'!F386),'DATA ENTRY'!P386,"")))</f>
        <v/>
      </c>
      <c r="EL387" s="107" t="str">
        <f>IF('DATA ENTRY'!CK386="","",IF('DATA ENTRY'!Q386="","",IF(AND($EF$4='DATA ENTRY'!G386,$EH$4='DATA ENTRY'!F386),'DATA ENTRY'!Q386,"")))</f>
        <v/>
      </c>
      <c r="EM387" s="3" t="str">
        <f>IF('DATA ENTRY'!CK386="","",IF('DATA ENTRY'!R386="","",IF(AND($EF$4='DATA ENTRY'!G386,$EH$4='DATA ENTRY'!F386),'DATA ENTRY'!R386,"")))</f>
        <v/>
      </c>
      <c r="EN387" s="107" t="str">
        <f>IF('DATA ENTRY'!CK386="","",IF('DATA ENTRY'!S386="","",IF(AND($EF$4='DATA ENTRY'!G386,$EH$4='DATA ENTRY'!F386),'DATA ENTRY'!S386,"")))</f>
        <v/>
      </c>
      <c r="EO387" s="3" t="str">
        <f>IF('DATA ENTRY'!CK386="","",IF('DATA ENTRY'!E386="","",IF(AND($EF$4='DATA ENTRY'!G386,$EH$4='DATA ENTRY'!F386),'DATA ENTRY'!E386,"")))</f>
        <v/>
      </c>
      <c r="EP387" s="3" t="str">
        <f>IF('DATA ENTRY'!CK386="","",IF('DATA ENTRY'!D386="","",IF(AND($EF$4='DATA ENTRY'!G386,$EH$4='DATA ENTRY'!F386),'DATA ENTRY'!D386,"")))</f>
        <v/>
      </c>
      <c r="EQ387" s="3" t="str">
        <f>IF('DATA ENTRY'!CK386="","",IF('DATA ENTRY'!W386="","",IF(AND($EF$4='DATA ENTRY'!G386,$EH$4='DATA ENTRY'!F386),'DATA ENTRY'!W386,"")))</f>
        <v/>
      </c>
      <c r="ER387" s="3" t="str">
        <f>IF('DATA ENTRY'!CK386="","",IF('DATA ENTRY'!X386="","",IF(AND($EF$4='DATA ENTRY'!G386,$EH$4='DATA ENTRY'!F386),'DATA ENTRY'!X386,"")))</f>
        <v/>
      </c>
      <c r="ES387" s="108" t="str">
        <f t="shared" si="95"/>
        <v/>
      </c>
      <c r="ET387" s="108" t="str">
        <f>IF('DATA ENTRY'!CK386="","",IF('DATA ENTRY'!D386="","",IF(AND($EF$4='DATA ENTRY'!G386,$EH$4='DATA ENTRY'!F386),'DATA ENTRY'!G386,"")))</f>
        <v/>
      </c>
      <c r="EY387">
        <f t="shared" si="96"/>
        <v>0</v>
      </c>
    </row>
    <row r="388" spans="1:155">
      <c r="A388" t="str">
        <f>IF(S388=0,"",1+(MAX($A$7:A387)))</f>
        <v/>
      </c>
      <c r="B388" s="224">
        <v>382</v>
      </c>
      <c r="C388" s="3" t="str">
        <f>IF('DATA ENTRY'!CK387="","",IF('DATA ENTRY'!B387="","",IF($D$4="All Post",'DATA ENTRY'!B387,IF(AND($D$4='DATA ENTRY'!CK387),'DATA ENTRY'!B387,""))))</f>
        <v/>
      </c>
      <c r="D388" s="3" t="str">
        <f>IF('DATA ENTRY'!CK387="","",IF('DATA ENTRY'!C387="","",IF($D$4="All Post",'DATA ENTRY'!C387,IF(AND($D$4='DATA ENTRY'!CK387),'DATA ENTRY'!C387,""))))</f>
        <v/>
      </c>
      <c r="E388" s="4" t="str">
        <f>IF('DATA ENTRY'!CK387="","",IF('DATA ENTRY'!I387="","",IF($D$4="All Post",'DATA ENTRY'!I387,IF(AND($D$4='DATA ENTRY'!CK387),'DATA ENTRY'!I387,""))))</f>
        <v/>
      </c>
      <c r="F388" s="4" t="str">
        <f>IF('DATA ENTRY'!CK387="","",IF('DATA ENTRY'!CK387="","",IF($D$4="All Post",'DATA ENTRY'!CK387,IF(AND($D$4='DATA ENTRY'!CK387),'DATA ENTRY'!CK387,""))))</f>
        <v/>
      </c>
      <c r="G388" s="3" t="str">
        <f>IF('DATA ENTRY'!CK387="","",IF('DATA ENTRY'!N387="","",IF($D$4="All Post",'DATA ENTRY'!N387,IF(AND($D$4='DATA ENTRY'!CK387),'DATA ENTRY'!N387,""))))</f>
        <v/>
      </c>
      <c r="H388" s="107" t="str">
        <f>IF('DATA ENTRY'!CK387="","",IF('DATA ENTRY'!O387="","",IF($D$4="All Post",'DATA ENTRY'!O387,IF(AND($D$4='DATA ENTRY'!CK387),'DATA ENTRY'!O387,""))))</f>
        <v/>
      </c>
      <c r="I388" s="3" t="str">
        <f>IF('DATA ENTRY'!CK387="","",IF('DATA ENTRY'!P387="","",IF($D$4="All Post",'DATA ENTRY'!P387,IF(AND($D$4='DATA ENTRY'!CK387),'DATA ENTRY'!P387,""))))</f>
        <v/>
      </c>
      <c r="J388" s="107" t="str">
        <f>IF('DATA ENTRY'!CK387="","",IF('DATA ENTRY'!Q387="","",IF($D$4="All Post",'DATA ENTRY'!Q387,IF(AND($D$4='DATA ENTRY'!CK387),'DATA ENTRY'!Q387,""))))</f>
        <v/>
      </c>
      <c r="K388" s="3" t="str">
        <f>IF('DATA ENTRY'!CK387="","",IF('DATA ENTRY'!R387="","",IF($D$4="All Post",'DATA ENTRY'!R387,IF(AND($D$4='DATA ENTRY'!CK387),'DATA ENTRY'!R387,""))))</f>
        <v/>
      </c>
      <c r="L388" s="3" t="str">
        <f>IF('DATA ENTRY'!CK387="","",IF('DATA ENTRY'!S387="","",IF($D$4="All Post",'DATA ENTRY'!S387,IF(AND($D$4='DATA ENTRY'!CK387),'DATA ENTRY'!S387,""))))</f>
        <v/>
      </c>
      <c r="M388" s="3" t="str">
        <f>IF('DATA ENTRY'!CK387="","",IF('DATA ENTRY'!E387="","",IF($D$4="All Post",'DATA ENTRY'!E387,IF(AND($D$4='DATA ENTRY'!CK387),'DATA ENTRY'!E387,""))))</f>
        <v/>
      </c>
      <c r="N388" s="3" t="str">
        <f>IF('DATA ENTRY'!CK387="","",IF('DATA ENTRY'!W387="","",IF($D$4="All Post",'DATA ENTRY'!W387,IF(AND($D$4='DATA ENTRY'!CK387),'DATA ENTRY'!W387,""))))</f>
        <v/>
      </c>
      <c r="O388" s="3" t="str">
        <f>IF('DATA ENTRY'!CK387="","",IF('DATA ENTRY'!X387="","",IF($D$4="All Post",'DATA ENTRY'!X387,IF(AND($D$4='DATA ENTRY'!CK387),'DATA ENTRY'!X387,""))))</f>
        <v/>
      </c>
      <c r="P388" s="3" t="str">
        <f>IF('DATA ENTRY'!CK387="","",IF('DATA ENTRY'!G387="","",IF($D$4="All Post",'DATA ENTRY'!G387,IF(AND($D$4='DATA ENTRY'!CK387),'DATA ENTRY'!G387,""))))</f>
        <v/>
      </c>
      <c r="S388">
        <f t="shared" si="83"/>
        <v>0</v>
      </c>
      <c r="T388" t="str">
        <f t="shared" si="84"/>
        <v/>
      </c>
      <c r="BZ388" t="str">
        <f t="shared" si="85"/>
        <v/>
      </c>
      <c r="CA388" t="str">
        <f t="shared" si="86"/>
        <v/>
      </c>
      <c r="CB388" s="224">
        <v>382</v>
      </c>
      <c r="CC388" s="3" t="str">
        <f>IF('DATA ENTRY'!CK387="","",IF('DATA ENTRY'!B387="","",IF(AND($CD$4='DATA ENTRY'!CK387,$CG$4='DATA ENTRY'!D387),'DATA ENTRY'!B387,"")))</f>
        <v/>
      </c>
      <c r="CD388" s="3" t="str">
        <f>IF('DATA ENTRY'!CK387="","",IF('DATA ENTRY'!C387="","",IF(AND($CD$4='DATA ENTRY'!CK387,$CG$4='DATA ENTRY'!D387),'DATA ENTRY'!C387,"")))</f>
        <v/>
      </c>
      <c r="CE388" s="4" t="str">
        <f>IF('DATA ENTRY'!CK387="","",IF('DATA ENTRY'!I387="","",IF(AND($CD$4='DATA ENTRY'!CK387,$CG$4='DATA ENTRY'!D387),'DATA ENTRY'!I387,"")))</f>
        <v/>
      </c>
      <c r="CF388" s="4" t="str">
        <f>IF('DATA ENTRY'!CK387="","",IF('DATA ENTRY'!CK387="","",IF(AND($CD$4='DATA ENTRY'!CK387,$CG$4='DATA ENTRY'!D387),'DATA ENTRY'!CK387,"")))</f>
        <v/>
      </c>
      <c r="CG388" s="3" t="str">
        <f>IF('DATA ENTRY'!CK387="","",IF('DATA ENTRY'!N387="","",IF(AND($CD$4='DATA ENTRY'!CK387,$CG$4='DATA ENTRY'!D387),'DATA ENTRY'!N387,"")))</f>
        <v/>
      </c>
      <c r="CH388" s="107" t="str">
        <f>IF('DATA ENTRY'!CK387="","",IF('DATA ENTRY'!O387="","",IF(AND($CD$4='DATA ENTRY'!CK387,$CG$4='DATA ENTRY'!D387),'DATA ENTRY'!O387,"")))</f>
        <v/>
      </c>
      <c r="CI388" s="3" t="str">
        <f>IF('DATA ENTRY'!CK387="","",IF('DATA ENTRY'!P387="","",IF(AND($CD$4='DATA ENTRY'!CK387,$CG$4='DATA ENTRY'!D387),'DATA ENTRY'!P387,"")))</f>
        <v/>
      </c>
      <c r="CJ388" s="107" t="str">
        <f>IF('DATA ENTRY'!CK387="","",IF('DATA ENTRY'!Q387="","",IF(AND($CD$4='DATA ENTRY'!CK387,$CG$4='DATA ENTRY'!D387),'DATA ENTRY'!Q387,"")))</f>
        <v/>
      </c>
      <c r="CK388" s="3" t="str">
        <f>IF('DATA ENTRY'!CK387="","",IF('DATA ENTRY'!R387="","",IF(AND($CD$4='DATA ENTRY'!CK387,$CG$4='DATA ENTRY'!D387),'DATA ENTRY'!R387,"")))</f>
        <v/>
      </c>
      <c r="CL388" s="3" t="str">
        <f>IF('DATA ENTRY'!CK387="","",IF('DATA ENTRY'!S387="","",IF(AND($CD$4='DATA ENTRY'!CK387,$CG$4='DATA ENTRY'!D387),'DATA ENTRY'!S387,"")))</f>
        <v/>
      </c>
      <c r="CM388" s="3" t="str">
        <f>IF('DATA ENTRY'!CK387="","",IF('DATA ENTRY'!E387="","",IF(AND($CD$4='DATA ENTRY'!CK387,$CG$4='DATA ENTRY'!D387),'DATA ENTRY'!E387,"")))</f>
        <v/>
      </c>
      <c r="CN388" s="3" t="str">
        <f>IF('DATA ENTRY'!CK387="","",IF('DATA ENTRY'!W387="","",IF(AND($CD$4='DATA ENTRY'!CK387,$CG$4='DATA ENTRY'!D387),'DATA ENTRY'!W387,"")))</f>
        <v/>
      </c>
      <c r="CO388" s="3" t="str">
        <f>IF('DATA ENTRY'!CK387="","",IF('DATA ENTRY'!X387="","",IF(AND($CD$4='DATA ENTRY'!CK387,$CG$4='DATA ENTRY'!D387),'DATA ENTRY'!X387,"")))</f>
        <v/>
      </c>
      <c r="CP388" s="108" t="str">
        <f t="shared" si="87"/>
        <v/>
      </c>
      <c r="CQ388" s="108" t="str">
        <f>IF('DATA ENTRY'!CK387="","",IF('DATA ENTRY'!G387="","",IF(AND($CD$4='DATA ENTRY'!CK387,$CG$4='DATA ENTRY'!D387),'DATA ENTRY'!G387,"")))</f>
        <v/>
      </c>
      <c r="CR388" s="230" t="str">
        <f>IF('DATA ENTRY'!CK387="","",IF('DATA ENTRY'!D387="","",IF(AND($CD$4='DATA ENTRY'!CK387,$CG$4='DATA ENTRY'!D387),'DATA ENTRY'!D387,"")))</f>
        <v/>
      </c>
      <c r="CS388">
        <f t="shared" si="88"/>
        <v>0</v>
      </c>
      <c r="CT388">
        <f t="shared" si="89"/>
        <v>0</v>
      </c>
      <c r="CV388" s="139"/>
      <c r="CX388">
        <f t="shared" si="90"/>
        <v>0</v>
      </c>
      <c r="DB388" t="str">
        <f t="shared" si="97"/>
        <v/>
      </c>
      <c r="DC388" t="str">
        <f t="shared" si="98"/>
        <v/>
      </c>
      <c r="DD388" s="224">
        <v>382</v>
      </c>
      <c r="DE388" s="3" t="str">
        <f>IF('DATA ENTRY'!CK387="","",IF('DATA ENTRY'!B387="","",IF(AND($DF$4='DATA ENTRY'!D387),'DATA ENTRY'!B387,"")))</f>
        <v/>
      </c>
      <c r="DF388" s="3" t="str">
        <f>IF('DATA ENTRY'!CK387="","",IF('DATA ENTRY'!C387="","",IF(AND($DF$4='DATA ENTRY'!D387),'DATA ENTRY'!C387,"")))</f>
        <v/>
      </c>
      <c r="DG388" s="4" t="str">
        <f>IF('DATA ENTRY'!CK387="","",IF('DATA ENTRY'!I387="","",IF(AND($DF$4='DATA ENTRY'!D387),'DATA ENTRY'!I387,"")))</f>
        <v/>
      </c>
      <c r="DH388" s="4" t="str">
        <f>IF('DATA ENTRY'!CK387="","",IF('DATA ENTRY'!CK387="","",IF(AND($DF$4='DATA ENTRY'!D387),'DATA ENTRY'!CK387,"")))</f>
        <v/>
      </c>
      <c r="DI388" s="3" t="str">
        <f>IF('DATA ENTRY'!CK387="","",IF('DATA ENTRY'!N387="","",IF(AND($DF$4='DATA ENTRY'!D387),'DATA ENTRY'!N387,"")))</f>
        <v/>
      </c>
      <c r="DJ388" s="107" t="str">
        <f>IF('DATA ENTRY'!CK387="","",IF('DATA ENTRY'!O387="","",IF(AND($DF$4='DATA ENTRY'!D387),'DATA ENTRY'!O387,"")))</f>
        <v/>
      </c>
      <c r="DK388" s="3" t="str">
        <f>IF('DATA ENTRY'!CK387="","",IF('DATA ENTRY'!P387="","",IF(AND($DF$4='DATA ENTRY'!D387),'DATA ENTRY'!P387,"")))</f>
        <v/>
      </c>
      <c r="DL388" s="107" t="str">
        <f>IF('DATA ENTRY'!CK387="","",IF('DATA ENTRY'!Q387="","",IF(AND($DF$4='DATA ENTRY'!D387),'DATA ENTRY'!Q387,"")))</f>
        <v/>
      </c>
      <c r="DM388" s="3" t="str">
        <f>IF('DATA ENTRY'!CK387="","",IF('DATA ENTRY'!R387="","",IF(AND($DF$4='DATA ENTRY'!D387),'DATA ENTRY'!R387,"")))</f>
        <v/>
      </c>
      <c r="DN388" s="107" t="str">
        <f>IF('DATA ENTRY'!CK387="","",IF('DATA ENTRY'!S387="","",IF(AND($DF$4='DATA ENTRY'!D387),'DATA ENTRY'!S387,"")))</f>
        <v/>
      </c>
      <c r="DO388" s="3" t="str">
        <f>IF('DATA ENTRY'!CK387="","",IF('DATA ENTRY'!E387="","",IF(AND($DF$4='DATA ENTRY'!D387),'DATA ENTRY'!E387,"")))</f>
        <v/>
      </c>
      <c r="DP388" s="3" t="str">
        <f>IF('DATA ENTRY'!CK387="","",IF('DATA ENTRY'!D387="","",IF(AND($DF$4='DATA ENTRY'!D387),'DATA ENTRY'!D387,"")))</f>
        <v/>
      </c>
      <c r="DQ388" s="3" t="str">
        <f>IF('DATA ENTRY'!CK387="","",IF('DATA ENTRY'!W387="","",IF(AND($DF$4='DATA ENTRY'!D387),'DATA ENTRY'!W387,"")))</f>
        <v/>
      </c>
      <c r="DR388" s="3" t="str">
        <f>IF('DATA ENTRY'!CK387="","",IF('DATA ENTRY'!X387="","",IF(AND($DF$4='DATA ENTRY'!D387),'DATA ENTRY'!X387,"")))</f>
        <v/>
      </c>
      <c r="DS388" s="108" t="str">
        <f t="shared" si="91"/>
        <v/>
      </c>
      <c r="DT388" s="108" t="str">
        <f>IF('DATA ENTRY'!CK387="","",IF('DATA ENTRY'!D387="","",IF(AND($DF$4='DATA ENTRY'!D387),'DATA ENTRY'!G387,"")))</f>
        <v/>
      </c>
      <c r="DY388">
        <f t="shared" si="92"/>
        <v>0</v>
      </c>
      <c r="EB388" t="str">
        <f t="shared" si="93"/>
        <v/>
      </c>
      <c r="EC388" t="str">
        <f t="shared" si="94"/>
        <v/>
      </c>
      <c r="ED388" s="224">
        <v>382</v>
      </c>
      <c r="EE388" s="3" t="str">
        <f>IF('DATA ENTRY'!CK387="","",IF('DATA ENTRY'!B387="","",IF(AND($EF$4='DATA ENTRY'!G387,$EH$4='DATA ENTRY'!F387),'DATA ENTRY'!B387,"")))</f>
        <v/>
      </c>
      <c r="EF388" s="3" t="str">
        <f>IF('DATA ENTRY'!CK387="","",IF('DATA ENTRY'!C387="","",IF(AND($EF$4='DATA ENTRY'!G387,$EH$4='DATA ENTRY'!F387),'DATA ENTRY'!C387,"")))</f>
        <v/>
      </c>
      <c r="EG388" s="4" t="str">
        <f>IF('DATA ENTRY'!CK387="","",IF('DATA ENTRY'!I387="","",IF(AND($EF$4='DATA ENTRY'!G387,$EH$4='DATA ENTRY'!F387),'DATA ENTRY'!I387,"")))</f>
        <v/>
      </c>
      <c r="EH388" s="4" t="str">
        <f>IF('DATA ENTRY'!CK387="","",IF('DATA ENTRY'!CK387="","",IF(AND($EF$4='DATA ENTRY'!G387,$EH$4='DATA ENTRY'!F387),'DATA ENTRY'!CK387,"")))</f>
        <v/>
      </c>
      <c r="EI388" s="3" t="str">
        <f>IF('DATA ENTRY'!CK387="","",IF('DATA ENTRY'!N387="","",IF(AND($EF$4='DATA ENTRY'!G387,$EH$4='DATA ENTRY'!F387),'DATA ENTRY'!N387,"")))</f>
        <v/>
      </c>
      <c r="EJ388" s="107" t="str">
        <f>IF('DATA ENTRY'!CK387="","",IF('DATA ENTRY'!O387="","",IF(AND($EF$4='DATA ENTRY'!G387,$EH$4='DATA ENTRY'!F387),'DATA ENTRY'!O387,"")))</f>
        <v/>
      </c>
      <c r="EK388" s="3" t="str">
        <f>IF('DATA ENTRY'!CK387="","",IF('DATA ENTRY'!P387="","",IF(AND($EF$4='DATA ENTRY'!G387,$EH$4='DATA ENTRY'!F387),'DATA ENTRY'!P387,"")))</f>
        <v/>
      </c>
      <c r="EL388" s="107" t="str">
        <f>IF('DATA ENTRY'!CK387="","",IF('DATA ENTRY'!Q387="","",IF(AND($EF$4='DATA ENTRY'!G387,$EH$4='DATA ENTRY'!F387),'DATA ENTRY'!Q387,"")))</f>
        <v/>
      </c>
      <c r="EM388" s="3" t="str">
        <f>IF('DATA ENTRY'!CK387="","",IF('DATA ENTRY'!R387="","",IF(AND($EF$4='DATA ENTRY'!G387,$EH$4='DATA ENTRY'!F387),'DATA ENTRY'!R387,"")))</f>
        <v/>
      </c>
      <c r="EN388" s="107" t="str">
        <f>IF('DATA ENTRY'!CK387="","",IF('DATA ENTRY'!S387="","",IF(AND($EF$4='DATA ENTRY'!G387,$EH$4='DATA ENTRY'!F387),'DATA ENTRY'!S387,"")))</f>
        <v/>
      </c>
      <c r="EO388" s="3" t="str">
        <f>IF('DATA ENTRY'!CK387="","",IF('DATA ENTRY'!E387="","",IF(AND($EF$4='DATA ENTRY'!G387,$EH$4='DATA ENTRY'!F387),'DATA ENTRY'!E387,"")))</f>
        <v/>
      </c>
      <c r="EP388" s="3" t="str">
        <f>IF('DATA ENTRY'!CK387="","",IF('DATA ENTRY'!D387="","",IF(AND($EF$4='DATA ENTRY'!G387,$EH$4='DATA ENTRY'!F387),'DATA ENTRY'!D387,"")))</f>
        <v/>
      </c>
      <c r="EQ388" s="3" t="str">
        <f>IF('DATA ENTRY'!CK387="","",IF('DATA ENTRY'!W387="","",IF(AND($EF$4='DATA ENTRY'!G387,$EH$4='DATA ENTRY'!F387),'DATA ENTRY'!W387,"")))</f>
        <v/>
      </c>
      <c r="ER388" s="3" t="str">
        <f>IF('DATA ENTRY'!CK387="","",IF('DATA ENTRY'!X387="","",IF(AND($EF$4='DATA ENTRY'!G387,$EH$4='DATA ENTRY'!F387),'DATA ENTRY'!X387,"")))</f>
        <v/>
      </c>
      <c r="ES388" s="108" t="str">
        <f t="shared" si="95"/>
        <v/>
      </c>
      <c r="ET388" s="108" t="str">
        <f>IF('DATA ENTRY'!CK387="","",IF('DATA ENTRY'!D387="","",IF(AND($EF$4='DATA ENTRY'!G387,$EH$4='DATA ENTRY'!F387),'DATA ENTRY'!G387,"")))</f>
        <v/>
      </c>
      <c r="EY388">
        <f t="shared" si="96"/>
        <v>0</v>
      </c>
    </row>
    <row r="389" spans="1:155">
      <c r="A389" t="str">
        <f>IF(S389=0,"",1+(MAX($A$7:A388)))</f>
        <v/>
      </c>
      <c r="B389" s="224">
        <v>383</v>
      </c>
      <c r="C389" s="3" t="str">
        <f>IF('DATA ENTRY'!CK388="","",IF('DATA ENTRY'!B388="","",IF($D$4="All Post",'DATA ENTRY'!B388,IF(AND($D$4='DATA ENTRY'!CK388),'DATA ENTRY'!B388,""))))</f>
        <v/>
      </c>
      <c r="D389" s="3" t="str">
        <f>IF('DATA ENTRY'!CK388="","",IF('DATA ENTRY'!C388="","",IF($D$4="All Post",'DATA ENTRY'!C388,IF(AND($D$4='DATA ENTRY'!CK388),'DATA ENTRY'!C388,""))))</f>
        <v/>
      </c>
      <c r="E389" s="4" t="str">
        <f>IF('DATA ENTRY'!CK388="","",IF('DATA ENTRY'!I388="","",IF($D$4="All Post",'DATA ENTRY'!I388,IF(AND($D$4='DATA ENTRY'!CK388),'DATA ENTRY'!I388,""))))</f>
        <v/>
      </c>
      <c r="F389" s="4" t="str">
        <f>IF('DATA ENTRY'!CK388="","",IF('DATA ENTRY'!CK388="","",IF($D$4="All Post",'DATA ENTRY'!CK388,IF(AND($D$4='DATA ENTRY'!CK388),'DATA ENTRY'!CK388,""))))</f>
        <v/>
      </c>
      <c r="G389" s="3" t="str">
        <f>IF('DATA ENTRY'!CK388="","",IF('DATA ENTRY'!N388="","",IF($D$4="All Post",'DATA ENTRY'!N388,IF(AND($D$4='DATA ENTRY'!CK388),'DATA ENTRY'!N388,""))))</f>
        <v/>
      </c>
      <c r="H389" s="107" t="str">
        <f>IF('DATA ENTRY'!CK388="","",IF('DATA ENTRY'!O388="","",IF($D$4="All Post",'DATA ENTRY'!O388,IF(AND($D$4='DATA ENTRY'!CK388),'DATA ENTRY'!O388,""))))</f>
        <v/>
      </c>
      <c r="I389" s="3" t="str">
        <f>IF('DATA ENTRY'!CK388="","",IF('DATA ENTRY'!P388="","",IF($D$4="All Post",'DATA ENTRY'!P388,IF(AND($D$4='DATA ENTRY'!CK388),'DATA ENTRY'!P388,""))))</f>
        <v/>
      </c>
      <c r="J389" s="107" t="str">
        <f>IF('DATA ENTRY'!CK388="","",IF('DATA ENTRY'!Q388="","",IF($D$4="All Post",'DATA ENTRY'!Q388,IF(AND($D$4='DATA ENTRY'!CK388),'DATA ENTRY'!Q388,""))))</f>
        <v/>
      </c>
      <c r="K389" s="3" t="str">
        <f>IF('DATA ENTRY'!CK388="","",IF('DATA ENTRY'!R388="","",IF($D$4="All Post",'DATA ENTRY'!R388,IF(AND($D$4='DATA ENTRY'!CK388),'DATA ENTRY'!R388,""))))</f>
        <v/>
      </c>
      <c r="L389" s="3" t="str">
        <f>IF('DATA ENTRY'!CK388="","",IF('DATA ENTRY'!S388="","",IF($D$4="All Post",'DATA ENTRY'!S388,IF(AND($D$4='DATA ENTRY'!CK388),'DATA ENTRY'!S388,""))))</f>
        <v/>
      </c>
      <c r="M389" s="3" t="str">
        <f>IF('DATA ENTRY'!CK388="","",IF('DATA ENTRY'!E388="","",IF($D$4="All Post",'DATA ENTRY'!E388,IF(AND($D$4='DATA ENTRY'!CK388),'DATA ENTRY'!E388,""))))</f>
        <v/>
      </c>
      <c r="N389" s="3" t="str">
        <f>IF('DATA ENTRY'!CK388="","",IF('DATA ENTRY'!W388="","",IF($D$4="All Post",'DATA ENTRY'!W388,IF(AND($D$4='DATA ENTRY'!CK388),'DATA ENTRY'!W388,""))))</f>
        <v/>
      </c>
      <c r="O389" s="3" t="str">
        <f>IF('DATA ENTRY'!CK388="","",IF('DATA ENTRY'!X388="","",IF($D$4="All Post",'DATA ENTRY'!X388,IF(AND($D$4='DATA ENTRY'!CK388),'DATA ENTRY'!X388,""))))</f>
        <v/>
      </c>
      <c r="P389" s="3" t="str">
        <f>IF('DATA ENTRY'!CK388="","",IF('DATA ENTRY'!G388="","",IF($D$4="All Post",'DATA ENTRY'!G388,IF(AND($D$4='DATA ENTRY'!CK388),'DATA ENTRY'!G388,""))))</f>
        <v/>
      </c>
      <c r="S389">
        <f t="shared" si="83"/>
        <v>0</v>
      </c>
      <c r="T389" t="str">
        <f t="shared" si="84"/>
        <v/>
      </c>
      <c r="BZ389" t="str">
        <f t="shared" si="85"/>
        <v/>
      </c>
      <c r="CA389" t="str">
        <f t="shared" si="86"/>
        <v/>
      </c>
      <c r="CB389" s="224">
        <v>383</v>
      </c>
      <c r="CC389" s="3" t="str">
        <f>IF('DATA ENTRY'!CK388="","",IF('DATA ENTRY'!B388="","",IF(AND($CD$4='DATA ENTRY'!CK388,$CG$4='DATA ENTRY'!D388),'DATA ENTRY'!B388,"")))</f>
        <v/>
      </c>
      <c r="CD389" s="3" t="str">
        <f>IF('DATA ENTRY'!CK388="","",IF('DATA ENTRY'!C388="","",IF(AND($CD$4='DATA ENTRY'!CK388,$CG$4='DATA ENTRY'!D388),'DATA ENTRY'!C388,"")))</f>
        <v/>
      </c>
      <c r="CE389" s="4" t="str">
        <f>IF('DATA ENTRY'!CK388="","",IF('DATA ENTRY'!I388="","",IF(AND($CD$4='DATA ENTRY'!CK388,$CG$4='DATA ENTRY'!D388),'DATA ENTRY'!I388,"")))</f>
        <v/>
      </c>
      <c r="CF389" s="4" t="str">
        <f>IF('DATA ENTRY'!CK388="","",IF('DATA ENTRY'!CK388="","",IF(AND($CD$4='DATA ENTRY'!CK388,$CG$4='DATA ENTRY'!D388),'DATA ENTRY'!CK388,"")))</f>
        <v/>
      </c>
      <c r="CG389" s="3" t="str">
        <f>IF('DATA ENTRY'!CK388="","",IF('DATA ENTRY'!N388="","",IF(AND($CD$4='DATA ENTRY'!CK388,$CG$4='DATA ENTRY'!D388),'DATA ENTRY'!N388,"")))</f>
        <v/>
      </c>
      <c r="CH389" s="107" t="str">
        <f>IF('DATA ENTRY'!CK388="","",IF('DATA ENTRY'!O388="","",IF(AND($CD$4='DATA ENTRY'!CK388,$CG$4='DATA ENTRY'!D388),'DATA ENTRY'!O388,"")))</f>
        <v/>
      </c>
      <c r="CI389" s="3" t="str">
        <f>IF('DATA ENTRY'!CK388="","",IF('DATA ENTRY'!P388="","",IF(AND($CD$4='DATA ENTRY'!CK388,$CG$4='DATA ENTRY'!D388),'DATA ENTRY'!P388,"")))</f>
        <v/>
      </c>
      <c r="CJ389" s="107" t="str">
        <f>IF('DATA ENTRY'!CK388="","",IF('DATA ENTRY'!Q388="","",IF(AND($CD$4='DATA ENTRY'!CK388,$CG$4='DATA ENTRY'!D388),'DATA ENTRY'!Q388,"")))</f>
        <v/>
      </c>
      <c r="CK389" s="3" t="str">
        <f>IF('DATA ENTRY'!CK388="","",IF('DATA ENTRY'!R388="","",IF(AND($CD$4='DATA ENTRY'!CK388,$CG$4='DATA ENTRY'!D388),'DATA ENTRY'!R388,"")))</f>
        <v/>
      </c>
      <c r="CL389" s="3" t="str">
        <f>IF('DATA ENTRY'!CK388="","",IF('DATA ENTRY'!S388="","",IF(AND($CD$4='DATA ENTRY'!CK388,$CG$4='DATA ENTRY'!D388),'DATA ENTRY'!S388,"")))</f>
        <v/>
      </c>
      <c r="CM389" s="3" t="str">
        <f>IF('DATA ENTRY'!CK388="","",IF('DATA ENTRY'!E388="","",IF(AND($CD$4='DATA ENTRY'!CK388,$CG$4='DATA ENTRY'!D388),'DATA ENTRY'!E388,"")))</f>
        <v/>
      </c>
      <c r="CN389" s="3" t="str">
        <f>IF('DATA ENTRY'!CK388="","",IF('DATA ENTRY'!W388="","",IF(AND($CD$4='DATA ENTRY'!CK388,$CG$4='DATA ENTRY'!D388),'DATA ENTRY'!W388,"")))</f>
        <v/>
      </c>
      <c r="CO389" s="3" t="str">
        <f>IF('DATA ENTRY'!CK388="","",IF('DATA ENTRY'!X388="","",IF(AND($CD$4='DATA ENTRY'!CK388,$CG$4='DATA ENTRY'!D388),'DATA ENTRY'!X388,"")))</f>
        <v/>
      </c>
      <c r="CP389" s="108" t="str">
        <f t="shared" si="87"/>
        <v/>
      </c>
      <c r="CQ389" s="108" t="str">
        <f>IF('DATA ENTRY'!CK388="","",IF('DATA ENTRY'!G388="","",IF(AND($CD$4='DATA ENTRY'!CK388,$CG$4='DATA ENTRY'!D388),'DATA ENTRY'!G388,"")))</f>
        <v/>
      </c>
      <c r="CR389" s="230" t="str">
        <f>IF('DATA ENTRY'!CK388="","",IF('DATA ENTRY'!D388="","",IF(AND($CD$4='DATA ENTRY'!CK388,$CG$4='DATA ENTRY'!D388),'DATA ENTRY'!D388,"")))</f>
        <v/>
      </c>
      <c r="CS389">
        <f t="shared" si="88"/>
        <v>0</v>
      </c>
      <c r="CT389">
        <f t="shared" si="89"/>
        <v>0</v>
      </c>
      <c r="CV389" s="139"/>
      <c r="CX389">
        <f t="shared" si="90"/>
        <v>0</v>
      </c>
      <c r="DB389" t="str">
        <f t="shared" si="97"/>
        <v/>
      </c>
      <c r="DC389" t="str">
        <f t="shared" si="98"/>
        <v/>
      </c>
      <c r="DD389" s="224">
        <v>383</v>
      </c>
      <c r="DE389" s="3" t="str">
        <f>IF('DATA ENTRY'!CK388="","",IF('DATA ENTRY'!B388="","",IF(AND($DF$4='DATA ENTRY'!D388),'DATA ENTRY'!B388,"")))</f>
        <v/>
      </c>
      <c r="DF389" s="3" t="str">
        <f>IF('DATA ENTRY'!CK388="","",IF('DATA ENTRY'!C388="","",IF(AND($DF$4='DATA ENTRY'!D388),'DATA ENTRY'!C388,"")))</f>
        <v/>
      </c>
      <c r="DG389" s="4" t="str">
        <f>IF('DATA ENTRY'!CK388="","",IF('DATA ENTRY'!I388="","",IF(AND($DF$4='DATA ENTRY'!D388),'DATA ENTRY'!I388,"")))</f>
        <v/>
      </c>
      <c r="DH389" s="4" t="str">
        <f>IF('DATA ENTRY'!CK388="","",IF('DATA ENTRY'!CK388="","",IF(AND($DF$4='DATA ENTRY'!D388),'DATA ENTRY'!CK388,"")))</f>
        <v/>
      </c>
      <c r="DI389" s="3" t="str">
        <f>IF('DATA ENTRY'!CK388="","",IF('DATA ENTRY'!N388="","",IF(AND($DF$4='DATA ENTRY'!D388),'DATA ENTRY'!N388,"")))</f>
        <v/>
      </c>
      <c r="DJ389" s="107" t="str">
        <f>IF('DATA ENTRY'!CK388="","",IF('DATA ENTRY'!O388="","",IF(AND($DF$4='DATA ENTRY'!D388),'DATA ENTRY'!O388,"")))</f>
        <v/>
      </c>
      <c r="DK389" s="3" t="str">
        <f>IF('DATA ENTRY'!CK388="","",IF('DATA ENTRY'!P388="","",IF(AND($DF$4='DATA ENTRY'!D388),'DATA ENTRY'!P388,"")))</f>
        <v/>
      </c>
      <c r="DL389" s="107" t="str">
        <f>IF('DATA ENTRY'!CK388="","",IF('DATA ENTRY'!Q388="","",IF(AND($DF$4='DATA ENTRY'!D388),'DATA ENTRY'!Q388,"")))</f>
        <v/>
      </c>
      <c r="DM389" s="3" t="str">
        <f>IF('DATA ENTRY'!CK388="","",IF('DATA ENTRY'!R388="","",IF(AND($DF$4='DATA ENTRY'!D388),'DATA ENTRY'!R388,"")))</f>
        <v/>
      </c>
      <c r="DN389" s="107" t="str">
        <f>IF('DATA ENTRY'!CK388="","",IF('DATA ENTRY'!S388="","",IF(AND($DF$4='DATA ENTRY'!D388),'DATA ENTRY'!S388,"")))</f>
        <v/>
      </c>
      <c r="DO389" s="3" t="str">
        <f>IF('DATA ENTRY'!CK388="","",IF('DATA ENTRY'!E388="","",IF(AND($DF$4='DATA ENTRY'!D388),'DATA ENTRY'!E388,"")))</f>
        <v/>
      </c>
      <c r="DP389" s="3" t="str">
        <f>IF('DATA ENTRY'!CK388="","",IF('DATA ENTRY'!D388="","",IF(AND($DF$4='DATA ENTRY'!D388),'DATA ENTRY'!D388,"")))</f>
        <v/>
      </c>
      <c r="DQ389" s="3" t="str">
        <f>IF('DATA ENTRY'!CK388="","",IF('DATA ENTRY'!W388="","",IF(AND($DF$4='DATA ENTRY'!D388),'DATA ENTRY'!W388,"")))</f>
        <v/>
      </c>
      <c r="DR389" s="3" t="str">
        <f>IF('DATA ENTRY'!CK388="","",IF('DATA ENTRY'!X388="","",IF(AND($DF$4='DATA ENTRY'!D388),'DATA ENTRY'!X388,"")))</f>
        <v/>
      </c>
      <c r="DS389" s="108" t="str">
        <f t="shared" si="91"/>
        <v/>
      </c>
      <c r="DT389" s="108" t="str">
        <f>IF('DATA ENTRY'!CK388="","",IF('DATA ENTRY'!D388="","",IF(AND($DF$4='DATA ENTRY'!D388),'DATA ENTRY'!G388,"")))</f>
        <v/>
      </c>
      <c r="DY389">
        <f t="shared" si="92"/>
        <v>0</v>
      </c>
      <c r="EB389" t="str">
        <f t="shared" si="93"/>
        <v/>
      </c>
      <c r="EC389" t="str">
        <f t="shared" si="94"/>
        <v/>
      </c>
      <c r="ED389" s="224">
        <v>383</v>
      </c>
      <c r="EE389" s="3" t="str">
        <f>IF('DATA ENTRY'!CK388="","",IF('DATA ENTRY'!B388="","",IF(AND($EF$4='DATA ENTRY'!G388,$EH$4='DATA ENTRY'!F388),'DATA ENTRY'!B388,"")))</f>
        <v/>
      </c>
      <c r="EF389" s="3" t="str">
        <f>IF('DATA ENTRY'!CK388="","",IF('DATA ENTRY'!C388="","",IF(AND($EF$4='DATA ENTRY'!G388,$EH$4='DATA ENTRY'!F388),'DATA ENTRY'!C388,"")))</f>
        <v/>
      </c>
      <c r="EG389" s="4" t="str">
        <f>IF('DATA ENTRY'!CK388="","",IF('DATA ENTRY'!I388="","",IF(AND($EF$4='DATA ENTRY'!G388,$EH$4='DATA ENTRY'!F388),'DATA ENTRY'!I388,"")))</f>
        <v/>
      </c>
      <c r="EH389" s="4" t="str">
        <f>IF('DATA ENTRY'!CK388="","",IF('DATA ENTRY'!CK388="","",IF(AND($EF$4='DATA ENTRY'!G388,$EH$4='DATA ENTRY'!F388),'DATA ENTRY'!CK388,"")))</f>
        <v/>
      </c>
      <c r="EI389" s="3" t="str">
        <f>IF('DATA ENTRY'!CK388="","",IF('DATA ENTRY'!N388="","",IF(AND($EF$4='DATA ENTRY'!G388,$EH$4='DATA ENTRY'!F388),'DATA ENTRY'!N388,"")))</f>
        <v/>
      </c>
      <c r="EJ389" s="107" t="str">
        <f>IF('DATA ENTRY'!CK388="","",IF('DATA ENTRY'!O388="","",IF(AND($EF$4='DATA ENTRY'!G388,$EH$4='DATA ENTRY'!F388),'DATA ENTRY'!O388,"")))</f>
        <v/>
      </c>
      <c r="EK389" s="3" t="str">
        <f>IF('DATA ENTRY'!CK388="","",IF('DATA ENTRY'!P388="","",IF(AND($EF$4='DATA ENTRY'!G388,$EH$4='DATA ENTRY'!F388),'DATA ENTRY'!P388,"")))</f>
        <v/>
      </c>
      <c r="EL389" s="107" t="str">
        <f>IF('DATA ENTRY'!CK388="","",IF('DATA ENTRY'!Q388="","",IF(AND($EF$4='DATA ENTRY'!G388,$EH$4='DATA ENTRY'!F388),'DATA ENTRY'!Q388,"")))</f>
        <v/>
      </c>
      <c r="EM389" s="3" t="str">
        <f>IF('DATA ENTRY'!CK388="","",IF('DATA ENTRY'!R388="","",IF(AND($EF$4='DATA ENTRY'!G388,$EH$4='DATA ENTRY'!F388),'DATA ENTRY'!R388,"")))</f>
        <v/>
      </c>
      <c r="EN389" s="107" t="str">
        <f>IF('DATA ENTRY'!CK388="","",IF('DATA ENTRY'!S388="","",IF(AND($EF$4='DATA ENTRY'!G388,$EH$4='DATA ENTRY'!F388),'DATA ENTRY'!S388,"")))</f>
        <v/>
      </c>
      <c r="EO389" s="3" t="str">
        <f>IF('DATA ENTRY'!CK388="","",IF('DATA ENTRY'!E388="","",IF(AND($EF$4='DATA ENTRY'!G388,$EH$4='DATA ENTRY'!F388),'DATA ENTRY'!E388,"")))</f>
        <v/>
      </c>
      <c r="EP389" s="3" t="str">
        <f>IF('DATA ENTRY'!CK388="","",IF('DATA ENTRY'!D388="","",IF(AND($EF$4='DATA ENTRY'!G388,$EH$4='DATA ENTRY'!F388),'DATA ENTRY'!D388,"")))</f>
        <v/>
      </c>
      <c r="EQ389" s="3" t="str">
        <f>IF('DATA ENTRY'!CK388="","",IF('DATA ENTRY'!W388="","",IF(AND($EF$4='DATA ENTRY'!G388,$EH$4='DATA ENTRY'!F388),'DATA ENTRY'!W388,"")))</f>
        <v/>
      </c>
      <c r="ER389" s="3" t="str">
        <f>IF('DATA ENTRY'!CK388="","",IF('DATA ENTRY'!X388="","",IF(AND($EF$4='DATA ENTRY'!G388,$EH$4='DATA ENTRY'!F388),'DATA ENTRY'!X388,"")))</f>
        <v/>
      </c>
      <c r="ES389" s="108" t="str">
        <f t="shared" si="95"/>
        <v/>
      </c>
      <c r="ET389" s="108" t="str">
        <f>IF('DATA ENTRY'!CK388="","",IF('DATA ENTRY'!D388="","",IF(AND($EF$4='DATA ENTRY'!G388,$EH$4='DATA ENTRY'!F388),'DATA ENTRY'!G388,"")))</f>
        <v/>
      </c>
      <c r="EY389">
        <f t="shared" si="96"/>
        <v>0</v>
      </c>
    </row>
    <row r="390" spans="1:155">
      <c r="A390" t="str">
        <f>IF(S390=0,"",1+(MAX($A$7:A389)))</f>
        <v/>
      </c>
      <c r="B390" s="224">
        <v>384</v>
      </c>
      <c r="C390" s="3" t="str">
        <f>IF('DATA ENTRY'!CK389="","",IF('DATA ENTRY'!B389="","",IF($D$4="All Post",'DATA ENTRY'!B389,IF(AND($D$4='DATA ENTRY'!CK389),'DATA ENTRY'!B389,""))))</f>
        <v/>
      </c>
      <c r="D390" s="3" t="str">
        <f>IF('DATA ENTRY'!CK389="","",IF('DATA ENTRY'!C389="","",IF($D$4="All Post",'DATA ENTRY'!C389,IF(AND($D$4='DATA ENTRY'!CK389),'DATA ENTRY'!C389,""))))</f>
        <v/>
      </c>
      <c r="E390" s="4" t="str">
        <f>IF('DATA ENTRY'!CK389="","",IF('DATA ENTRY'!I389="","",IF($D$4="All Post",'DATA ENTRY'!I389,IF(AND($D$4='DATA ENTRY'!CK389),'DATA ENTRY'!I389,""))))</f>
        <v/>
      </c>
      <c r="F390" s="4" t="str">
        <f>IF('DATA ENTRY'!CK389="","",IF('DATA ENTRY'!CK389="","",IF($D$4="All Post",'DATA ENTRY'!CK389,IF(AND($D$4='DATA ENTRY'!CK389),'DATA ENTRY'!CK389,""))))</f>
        <v/>
      </c>
      <c r="G390" s="3" t="str">
        <f>IF('DATA ENTRY'!CK389="","",IF('DATA ENTRY'!N389="","",IF($D$4="All Post",'DATA ENTRY'!N389,IF(AND($D$4='DATA ENTRY'!CK389),'DATA ENTRY'!N389,""))))</f>
        <v/>
      </c>
      <c r="H390" s="107" t="str">
        <f>IF('DATA ENTRY'!CK389="","",IF('DATA ENTRY'!O389="","",IF($D$4="All Post",'DATA ENTRY'!O389,IF(AND($D$4='DATA ENTRY'!CK389),'DATA ENTRY'!O389,""))))</f>
        <v/>
      </c>
      <c r="I390" s="3" t="str">
        <f>IF('DATA ENTRY'!CK389="","",IF('DATA ENTRY'!P389="","",IF($D$4="All Post",'DATA ENTRY'!P389,IF(AND($D$4='DATA ENTRY'!CK389),'DATA ENTRY'!P389,""))))</f>
        <v/>
      </c>
      <c r="J390" s="107" t="str">
        <f>IF('DATA ENTRY'!CK389="","",IF('DATA ENTRY'!Q389="","",IF($D$4="All Post",'DATA ENTRY'!Q389,IF(AND($D$4='DATA ENTRY'!CK389),'DATA ENTRY'!Q389,""))))</f>
        <v/>
      </c>
      <c r="K390" s="3" t="str">
        <f>IF('DATA ENTRY'!CK389="","",IF('DATA ENTRY'!R389="","",IF($D$4="All Post",'DATA ENTRY'!R389,IF(AND($D$4='DATA ENTRY'!CK389),'DATA ENTRY'!R389,""))))</f>
        <v/>
      </c>
      <c r="L390" s="3" t="str">
        <f>IF('DATA ENTRY'!CK389="","",IF('DATA ENTRY'!S389="","",IF($D$4="All Post",'DATA ENTRY'!S389,IF(AND($D$4='DATA ENTRY'!CK389),'DATA ENTRY'!S389,""))))</f>
        <v/>
      </c>
      <c r="M390" s="3" t="str">
        <f>IF('DATA ENTRY'!CK389="","",IF('DATA ENTRY'!E389="","",IF($D$4="All Post",'DATA ENTRY'!E389,IF(AND($D$4='DATA ENTRY'!CK389),'DATA ENTRY'!E389,""))))</f>
        <v/>
      </c>
      <c r="N390" s="3" t="str">
        <f>IF('DATA ENTRY'!CK389="","",IF('DATA ENTRY'!W389="","",IF($D$4="All Post",'DATA ENTRY'!W389,IF(AND($D$4='DATA ENTRY'!CK389),'DATA ENTRY'!W389,""))))</f>
        <v/>
      </c>
      <c r="O390" s="3" t="str">
        <f>IF('DATA ENTRY'!CK389="","",IF('DATA ENTRY'!X389="","",IF($D$4="All Post",'DATA ENTRY'!X389,IF(AND($D$4='DATA ENTRY'!CK389),'DATA ENTRY'!X389,""))))</f>
        <v/>
      </c>
      <c r="P390" s="3" t="str">
        <f>IF('DATA ENTRY'!CK389="","",IF('DATA ENTRY'!G389="","",IF($D$4="All Post",'DATA ENTRY'!G389,IF(AND($D$4='DATA ENTRY'!CK389),'DATA ENTRY'!G389,""))))</f>
        <v/>
      </c>
      <c r="S390">
        <f t="shared" si="83"/>
        <v>0</v>
      </c>
      <c r="T390" t="str">
        <f t="shared" si="84"/>
        <v/>
      </c>
      <c r="BZ390" t="str">
        <f t="shared" si="85"/>
        <v/>
      </c>
      <c r="CA390" t="str">
        <f t="shared" si="86"/>
        <v/>
      </c>
      <c r="CB390" s="224">
        <v>384</v>
      </c>
      <c r="CC390" s="3" t="str">
        <f>IF('DATA ENTRY'!CK389="","",IF('DATA ENTRY'!B389="","",IF(AND($CD$4='DATA ENTRY'!CK389,$CG$4='DATA ENTRY'!D389),'DATA ENTRY'!B389,"")))</f>
        <v/>
      </c>
      <c r="CD390" s="3" t="str">
        <f>IF('DATA ENTRY'!CK389="","",IF('DATA ENTRY'!C389="","",IF(AND($CD$4='DATA ENTRY'!CK389,$CG$4='DATA ENTRY'!D389),'DATA ENTRY'!C389,"")))</f>
        <v/>
      </c>
      <c r="CE390" s="4" t="str">
        <f>IF('DATA ENTRY'!CK389="","",IF('DATA ENTRY'!I389="","",IF(AND($CD$4='DATA ENTRY'!CK389,$CG$4='DATA ENTRY'!D389),'DATA ENTRY'!I389,"")))</f>
        <v/>
      </c>
      <c r="CF390" s="4" t="str">
        <f>IF('DATA ENTRY'!CK389="","",IF('DATA ENTRY'!CK389="","",IF(AND($CD$4='DATA ENTRY'!CK389,$CG$4='DATA ENTRY'!D389),'DATA ENTRY'!CK389,"")))</f>
        <v/>
      </c>
      <c r="CG390" s="3" t="str">
        <f>IF('DATA ENTRY'!CK389="","",IF('DATA ENTRY'!N389="","",IF(AND($CD$4='DATA ENTRY'!CK389,$CG$4='DATA ENTRY'!D389),'DATA ENTRY'!N389,"")))</f>
        <v/>
      </c>
      <c r="CH390" s="107" t="str">
        <f>IF('DATA ENTRY'!CK389="","",IF('DATA ENTRY'!O389="","",IF(AND($CD$4='DATA ENTRY'!CK389,$CG$4='DATA ENTRY'!D389),'DATA ENTRY'!O389,"")))</f>
        <v/>
      </c>
      <c r="CI390" s="3" t="str">
        <f>IF('DATA ENTRY'!CK389="","",IF('DATA ENTRY'!P389="","",IF(AND($CD$4='DATA ENTRY'!CK389,$CG$4='DATA ENTRY'!D389),'DATA ENTRY'!P389,"")))</f>
        <v/>
      </c>
      <c r="CJ390" s="107" t="str">
        <f>IF('DATA ENTRY'!CK389="","",IF('DATA ENTRY'!Q389="","",IF(AND($CD$4='DATA ENTRY'!CK389,$CG$4='DATA ENTRY'!D389),'DATA ENTRY'!Q389,"")))</f>
        <v/>
      </c>
      <c r="CK390" s="3" t="str">
        <f>IF('DATA ENTRY'!CK389="","",IF('DATA ENTRY'!R389="","",IF(AND($CD$4='DATA ENTRY'!CK389,$CG$4='DATA ENTRY'!D389),'DATA ENTRY'!R389,"")))</f>
        <v/>
      </c>
      <c r="CL390" s="3" t="str">
        <f>IF('DATA ENTRY'!CK389="","",IF('DATA ENTRY'!S389="","",IF(AND($CD$4='DATA ENTRY'!CK389,$CG$4='DATA ENTRY'!D389),'DATA ENTRY'!S389,"")))</f>
        <v/>
      </c>
      <c r="CM390" s="3" t="str">
        <f>IF('DATA ENTRY'!CK389="","",IF('DATA ENTRY'!E389="","",IF(AND($CD$4='DATA ENTRY'!CK389,$CG$4='DATA ENTRY'!D389),'DATA ENTRY'!E389,"")))</f>
        <v/>
      </c>
      <c r="CN390" s="3" t="str">
        <f>IF('DATA ENTRY'!CK389="","",IF('DATA ENTRY'!W389="","",IF(AND($CD$4='DATA ENTRY'!CK389,$CG$4='DATA ENTRY'!D389),'DATA ENTRY'!W389,"")))</f>
        <v/>
      </c>
      <c r="CO390" s="3" t="str">
        <f>IF('DATA ENTRY'!CK389="","",IF('DATA ENTRY'!X389="","",IF(AND($CD$4='DATA ENTRY'!CK389,$CG$4='DATA ENTRY'!D389),'DATA ENTRY'!X389,"")))</f>
        <v/>
      </c>
      <c r="CP390" s="108" t="str">
        <f t="shared" si="87"/>
        <v/>
      </c>
      <c r="CQ390" s="108" t="str">
        <f>IF('DATA ENTRY'!CK389="","",IF('DATA ENTRY'!G389="","",IF(AND($CD$4='DATA ENTRY'!CK389,$CG$4='DATA ENTRY'!D389),'DATA ENTRY'!G389,"")))</f>
        <v/>
      </c>
      <c r="CR390" s="230" t="str">
        <f>IF('DATA ENTRY'!CK389="","",IF('DATA ENTRY'!D389="","",IF(AND($CD$4='DATA ENTRY'!CK389,$CG$4='DATA ENTRY'!D389),'DATA ENTRY'!D389,"")))</f>
        <v/>
      </c>
      <c r="CS390">
        <f t="shared" si="88"/>
        <v>0</v>
      </c>
      <c r="CT390">
        <f t="shared" si="89"/>
        <v>0</v>
      </c>
      <c r="CV390" s="139"/>
      <c r="CX390">
        <f t="shared" si="90"/>
        <v>0</v>
      </c>
      <c r="DB390" t="str">
        <f t="shared" si="97"/>
        <v/>
      </c>
      <c r="DC390" t="str">
        <f t="shared" si="98"/>
        <v/>
      </c>
      <c r="DD390" s="224">
        <v>384</v>
      </c>
      <c r="DE390" s="3" t="str">
        <f>IF('DATA ENTRY'!CK389="","",IF('DATA ENTRY'!B389="","",IF(AND($DF$4='DATA ENTRY'!D389),'DATA ENTRY'!B389,"")))</f>
        <v/>
      </c>
      <c r="DF390" s="3" t="str">
        <f>IF('DATA ENTRY'!CK389="","",IF('DATA ENTRY'!C389="","",IF(AND($DF$4='DATA ENTRY'!D389),'DATA ENTRY'!C389,"")))</f>
        <v/>
      </c>
      <c r="DG390" s="4" t="str">
        <f>IF('DATA ENTRY'!CK389="","",IF('DATA ENTRY'!I389="","",IF(AND($DF$4='DATA ENTRY'!D389),'DATA ENTRY'!I389,"")))</f>
        <v/>
      </c>
      <c r="DH390" s="4" t="str">
        <f>IF('DATA ENTRY'!CK389="","",IF('DATA ENTRY'!CK389="","",IF(AND($DF$4='DATA ENTRY'!D389),'DATA ENTRY'!CK389,"")))</f>
        <v/>
      </c>
      <c r="DI390" s="3" t="str">
        <f>IF('DATA ENTRY'!CK389="","",IF('DATA ENTRY'!N389="","",IF(AND($DF$4='DATA ENTRY'!D389),'DATA ENTRY'!N389,"")))</f>
        <v/>
      </c>
      <c r="DJ390" s="107" t="str">
        <f>IF('DATA ENTRY'!CK389="","",IF('DATA ENTRY'!O389="","",IF(AND($DF$4='DATA ENTRY'!D389),'DATA ENTRY'!O389,"")))</f>
        <v/>
      </c>
      <c r="DK390" s="3" t="str">
        <f>IF('DATA ENTRY'!CK389="","",IF('DATA ENTRY'!P389="","",IF(AND($DF$4='DATA ENTRY'!D389),'DATA ENTRY'!P389,"")))</f>
        <v/>
      </c>
      <c r="DL390" s="107" t="str">
        <f>IF('DATA ENTRY'!CK389="","",IF('DATA ENTRY'!Q389="","",IF(AND($DF$4='DATA ENTRY'!D389),'DATA ENTRY'!Q389,"")))</f>
        <v/>
      </c>
      <c r="DM390" s="3" t="str">
        <f>IF('DATA ENTRY'!CK389="","",IF('DATA ENTRY'!R389="","",IF(AND($DF$4='DATA ENTRY'!D389),'DATA ENTRY'!R389,"")))</f>
        <v/>
      </c>
      <c r="DN390" s="107" t="str">
        <f>IF('DATA ENTRY'!CK389="","",IF('DATA ENTRY'!S389="","",IF(AND($DF$4='DATA ENTRY'!D389),'DATA ENTRY'!S389,"")))</f>
        <v/>
      </c>
      <c r="DO390" s="3" t="str">
        <f>IF('DATA ENTRY'!CK389="","",IF('DATA ENTRY'!E389="","",IF(AND($DF$4='DATA ENTRY'!D389),'DATA ENTRY'!E389,"")))</f>
        <v/>
      </c>
      <c r="DP390" s="3" t="str">
        <f>IF('DATA ENTRY'!CK389="","",IF('DATA ENTRY'!D389="","",IF(AND($DF$4='DATA ENTRY'!D389),'DATA ENTRY'!D389,"")))</f>
        <v/>
      </c>
      <c r="DQ390" s="3" t="str">
        <f>IF('DATA ENTRY'!CK389="","",IF('DATA ENTRY'!W389="","",IF(AND($DF$4='DATA ENTRY'!D389),'DATA ENTRY'!W389,"")))</f>
        <v/>
      </c>
      <c r="DR390" s="3" t="str">
        <f>IF('DATA ENTRY'!CK389="","",IF('DATA ENTRY'!X389="","",IF(AND($DF$4='DATA ENTRY'!D389),'DATA ENTRY'!X389,"")))</f>
        <v/>
      </c>
      <c r="DS390" s="108" t="str">
        <f t="shared" si="91"/>
        <v/>
      </c>
      <c r="DT390" s="108" t="str">
        <f>IF('DATA ENTRY'!CK389="","",IF('DATA ENTRY'!D389="","",IF(AND($DF$4='DATA ENTRY'!D389),'DATA ENTRY'!G389,"")))</f>
        <v/>
      </c>
      <c r="DY390">
        <f t="shared" si="92"/>
        <v>0</v>
      </c>
      <c r="EB390" t="str">
        <f t="shared" si="93"/>
        <v/>
      </c>
      <c r="EC390" t="str">
        <f t="shared" si="94"/>
        <v/>
      </c>
      <c r="ED390" s="224">
        <v>384</v>
      </c>
      <c r="EE390" s="3" t="str">
        <f>IF('DATA ENTRY'!CK389="","",IF('DATA ENTRY'!B389="","",IF(AND($EF$4='DATA ENTRY'!G389,$EH$4='DATA ENTRY'!F389),'DATA ENTRY'!B389,"")))</f>
        <v/>
      </c>
      <c r="EF390" s="3" t="str">
        <f>IF('DATA ENTRY'!CK389="","",IF('DATA ENTRY'!C389="","",IF(AND($EF$4='DATA ENTRY'!G389,$EH$4='DATA ENTRY'!F389),'DATA ENTRY'!C389,"")))</f>
        <v/>
      </c>
      <c r="EG390" s="4" t="str">
        <f>IF('DATA ENTRY'!CK389="","",IF('DATA ENTRY'!I389="","",IF(AND($EF$4='DATA ENTRY'!G389,$EH$4='DATA ENTRY'!F389),'DATA ENTRY'!I389,"")))</f>
        <v/>
      </c>
      <c r="EH390" s="4" t="str">
        <f>IF('DATA ENTRY'!CK389="","",IF('DATA ENTRY'!CK389="","",IF(AND($EF$4='DATA ENTRY'!G389,$EH$4='DATA ENTRY'!F389),'DATA ENTRY'!CK389,"")))</f>
        <v/>
      </c>
      <c r="EI390" s="3" t="str">
        <f>IF('DATA ENTRY'!CK389="","",IF('DATA ENTRY'!N389="","",IF(AND($EF$4='DATA ENTRY'!G389,$EH$4='DATA ENTRY'!F389),'DATA ENTRY'!N389,"")))</f>
        <v/>
      </c>
      <c r="EJ390" s="107" t="str">
        <f>IF('DATA ENTRY'!CK389="","",IF('DATA ENTRY'!O389="","",IF(AND($EF$4='DATA ENTRY'!G389,$EH$4='DATA ENTRY'!F389),'DATA ENTRY'!O389,"")))</f>
        <v/>
      </c>
      <c r="EK390" s="3" t="str">
        <f>IF('DATA ENTRY'!CK389="","",IF('DATA ENTRY'!P389="","",IF(AND($EF$4='DATA ENTRY'!G389,$EH$4='DATA ENTRY'!F389),'DATA ENTRY'!P389,"")))</f>
        <v/>
      </c>
      <c r="EL390" s="107" t="str">
        <f>IF('DATA ENTRY'!CK389="","",IF('DATA ENTRY'!Q389="","",IF(AND($EF$4='DATA ENTRY'!G389,$EH$4='DATA ENTRY'!F389),'DATA ENTRY'!Q389,"")))</f>
        <v/>
      </c>
      <c r="EM390" s="3" t="str">
        <f>IF('DATA ENTRY'!CK389="","",IF('DATA ENTRY'!R389="","",IF(AND($EF$4='DATA ENTRY'!G389,$EH$4='DATA ENTRY'!F389),'DATA ENTRY'!R389,"")))</f>
        <v/>
      </c>
      <c r="EN390" s="107" t="str">
        <f>IF('DATA ENTRY'!CK389="","",IF('DATA ENTRY'!S389="","",IF(AND($EF$4='DATA ENTRY'!G389,$EH$4='DATA ENTRY'!F389),'DATA ENTRY'!S389,"")))</f>
        <v/>
      </c>
      <c r="EO390" s="3" t="str">
        <f>IF('DATA ENTRY'!CK389="","",IF('DATA ENTRY'!E389="","",IF(AND($EF$4='DATA ENTRY'!G389,$EH$4='DATA ENTRY'!F389),'DATA ENTRY'!E389,"")))</f>
        <v/>
      </c>
      <c r="EP390" s="3" t="str">
        <f>IF('DATA ENTRY'!CK389="","",IF('DATA ENTRY'!D389="","",IF(AND($EF$4='DATA ENTRY'!G389,$EH$4='DATA ENTRY'!F389),'DATA ENTRY'!D389,"")))</f>
        <v/>
      </c>
      <c r="EQ390" s="3" t="str">
        <f>IF('DATA ENTRY'!CK389="","",IF('DATA ENTRY'!W389="","",IF(AND($EF$4='DATA ENTRY'!G389,$EH$4='DATA ENTRY'!F389),'DATA ENTRY'!W389,"")))</f>
        <v/>
      </c>
      <c r="ER390" s="3" t="str">
        <f>IF('DATA ENTRY'!CK389="","",IF('DATA ENTRY'!X389="","",IF(AND($EF$4='DATA ENTRY'!G389,$EH$4='DATA ENTRY'!F389),'DATA ENTRY'!X389,"")))</f>
        <v/>
      </c>
      <c r="ES390" s="108" t="str">
        <f t="shared" si="95"/>
        <v/>
      </c>
      <c r="ET390" s="108" t="str">
        <f>IF('DATA ENTRY'!CK389="","",IF('DATA ENTRY'!D389="","",IF(AND($EF$4='DATA ENTRY'!G389,$EH$4='DATA ENTRY'!F389),'DATA ENTRY'!G389,"")))</f>
        <v/>
      </c>
      <c r="EY390">
        <f t="shared" si="96"/>
        <v>0</v>
      </c>
    </row>
    <row r="391" spans="1:155">
      <c r="A391" t="str">
        <f>IF(S391=0,"",1+(MAX($A$7:A390)))</f>
        <v/>
      </c>
      <c r="B391" s="224">
        <v>385</v>
      </c>
      <c r="C391" s="3" t="str">
        <f>IF('DATA ENTRY'!CK390="","",IF('DATA ENTRY'!B390="","",IF($D$4="All Post",'DATA ENTRY'!B390,IF(AND($D$4='DATA ENTRY'!CK390),'DATA ENTRY'!B390,""))))</f>
        <v/>
      </c>
      <c r="D391" s="3" t="str">
        <f>IF('DATA ENTRY'!CK390="","",IF('DATA ENTRY'!C390="","",IF($D$4="All Post",'DATA ENTRY'!C390,IF(AND($D$4='DATA ENTRY'!CK390),'DATA ENTRY'!C390,""))))</f>
        <v/>
      </c>
      <c r="E391" s="4" t="str">
        <f>IF('DATA ENTRY'!CK390="","",IF('DATA ENTRY'!I390="","",IF($D$4="All Post",'DATA ENTRY'!I390,IF(AND($D$4='DATA ENTRY'!CK390),'DATA ENTRY'!I390,""))))</f>
        <v/>
      </c>
      <c r="F391" s="4" t="str">
        <f>IF('DATA ENTRY'!CK390="","",IF('DATA ENTRY'!CK390="","",IF($D$4="All Post",'DATA ENTRY'!CK390,IF(AND($D$4='DATA ENTRY'!CK390),'DATA ENTRY'!CK390,""))))</f>
        <v/>
      </c>
      <c r="G391" s="3" t="str">
        <f>IF('DATA ENTRY'!CK390="","",IF('DATA ENTRY'!N390="","",IF($D$4="All Post",'DATA ENTRY'!N390,IF(AND($D$4='DATA ENTRY'!CK390),'DATA ENTRY'!N390,""))))</f>
        <v/>
      </c>
      <c r="H391" s="107" t="str">
        <f>IF('DATA ENTRY'!CK390="","",IF('DATA ENTRY'!O390="","",IF($D$4="All Post",'DATA ENTRY'!O390,IF(AND($D$4='DATA ENTRY'!CK390),'DATA ENTRY'!O390,""))))</f>
        <v/>
      </c>
      <c r="I391" s="3" t="str">
        <f>IF('DATA ENTRY'!CK390="","",IF('DATA ENTRY'!P390="","",IF($D$4="All Post",'DATA ENTRY'!P390,IF(AND($D$4='DATA ENTRY'!CK390),'DATA ENTRY'!P390,""))))</f>
        <v/>
      </c>
      <c r="J391" s="107" t="str">
        <f>IF('DATA ENTRY'!CK390="","",IF('DATA ENTRY'!Q390="","",IF($D$4="All Post",'DATA ENTRY'!Q390,IF(AND($D$4='DATA ENTRY'!CK390),'DATA ENTRY'!Q390,""))))</f>
        <v/>
      </c>
      <c r="K391" s="3" t="str">
        <f>IF('DATA ENTRY'!CK390="","",IF('DATA ENTRY'!R390="","",IF($D$4="All Post",'DATA ENTRY'!R390,IF(AND($D$4='DATA ENTRY'!CK390),'DATA ENTRY'!R390,""))))</f>
        <v/>
      </c>
      <c r="L391" s="3" t="str">
        <f>IF('DATA ENTRY'!CK390="","",IF('DATA ENTRY'!S390="","",IF($D$4="All Post",'DATA ENTRY'!S390,IF(AND($D$4='DATA ENTRY'!CK390),'DATA ENTRY'!S390,""))))</f>
        <v/>
      </c>
      <c r="M391" s="3" t="str">
        <f>IF('DATA ENTRY'!CK390="","",IF('DATA ENTRY'!E390="","",IF($D$4="All Post",'DATA ENTRY'!E390,IF(AND($D$4='DATA ENTRY'!CK390),'DATA ENTRY'!E390,""))))</f>
        <v/>
      </c>
      <c r="N391" s="3" t="str">
        <f>IF('DATA ENTRY'!CK390="","",IF('DATA ENTRY'!W390="","",IF($D$4="All Post",'DATA ENTRY'!W390,IF(AND($D$4='DATA ENTRY'!CK390),'DATA ENTRY'!W390,""))))</f>
        <v/>
      </c>
      <c r="O391" s="3" t="str">
        <f>IF('DATA ENTRY'!CK390="","",IF('DATA ENTRY'!X390="","",IF($D$4="All Post",'DATA ENTRY'!X390,IF(AND($D$4='DATA ENTRY'!CK390),'DATA ENTRY'!X390,""))))</f>
        <v/>
      </c>
      <c r="P391" s="3" t="str">
        <f>IF('DATA ENTRY'!CK390="","",IF('DATA ENTRY'!G390="","",IF($D$4="All Post",'DATA ENTRY'!G390,IF(AND($D$4='DATA ENTRY'!CK390),'DATA ENTRY'!G390,""))))</f>
        <v/>
      </c>
      <c r="S391">
        <f t="shared" si="83"/>
        <v>0</v>
      </c>
      <c r="T391" t="str">
        <f t="shared" si="84"/>
        <v/>
      </c>
      <c r="BZ391" t="str">
        <f t="shared" si="85"/>
        <v/>
      </c>
      <c r="CA391" t="str">
        <f t="shared" si="86"/>
        <v/>
      </c>
      <c r="CB391" s="224">
        <v>385</v>
      </c>
      <c r="CC391" s="3" t="str">
        <f>IF('DATA ENTRY'!CK390="","",IF('DATA ENTRY'!B390="","",IF(AND($CD$4='DATA ENTRY'!CK390,$CG$4='DATA ENTRY'!D390),'DATA ENTRY'!B390,"")))</f>
        <v/>
      </c>
      <c r="CD391" s="3" t="str">
        <f>IF('DATA ENTRY'!CK390="","",IF('DATA ENTRY'!C390="","",IF(AND($CD$4='DATA ENTRY'!CK390,$CG$4='DATA ENTRY'!D390),'DATA ENTRY'!C390,"")))</f>
        <v/>
      </c>
      <c r="CE391" s="4" t="str">
        <f>IF('DATA ENTRY'!CK390="","",IF('DATA ENTRY'!I390="","",IF(AND($CD$4='DATA ENTRY'!CK390,$CG$4='DATA ENTRY'!D390),'DATA ENTRY'!I390,"")))</f>
        <v/>
      </c>
      <c r="CF391" s="4" t="str">
        <f>IF('DATA ENTRY'!CK390="","",IF('DATA ENTRY'!CK390="","",IF(AND($CD$4='DATA ENTRY'!CK390,$CG$4='DATA ENTRY'!D390),'DATA ENTRY'!CK390,"")))</f>
        <v/>
      </c>
      <c r="CG391" s="3" t="str">
        <f>IF('DATA ENTRY'!CK390="","",IF('DATA ENTRY'!N390="","",IF(AND($CD$4='DATA ENTRY'!CK390,$CG$4='DATA ENTRY'!D390),'DATA ENTRY'!N390,"")))</f>
        <v/>
      </c>
      <c r="CH391" s="107" t="str">
        <f>IF('DATA ENTRY'!CK390="","",IF('DATA ENTRY'!O390="","",IF(AND($CD$4='DATA ENTRY'!CK390,$CG$4='DATA ENTRY'!D390),'DATA ENTRY'!O390,"")))</f>
        <v/>
      </c>
      <c r="CI391" s="3" t="str">
        <f>IF('DATA ENTRY'!CK390="","",IF('DATA ENTRY'!P390="","",IF(AND($CD$4='DATA ENTRY'!CK390,$CG$4='DATA ENTRY'!D390),'DATA ENTRY'!P390,"")))</f>
        <v/>
      </c>
      <c r="CJ391" s="107" t="str">
        <f>IF('DATA ENTRY'!CK390="","",IF('DATA ENTRY'!Q390="","",IF(AND($CD$4='DATA ENTRY'!CK390,$CG$4='DATA ENTRY'!D390),'DATA ENTRY'!Q390,"")))</f>
        <v/>
      </c>
      <c r="CK391" s="3" t="str">
        <f>IF('DATA ENTRY'!CK390="","",IF('DATA ENTRY'!R390="","",IF(AND($CD$4='DATA ENTRY'!CK390,$CG$4='DATA ENTRY'!D390),'DATA ENTRY'!R390,"")))</f>
        <v/>
      </c>
      <c r="CL391" s="3" t="str">
        <f>IF('DATA ENTRY'!CK390="","",IF('DATA ENTRY'!S390="","",IF(AND($CD$4='DATA ENTRY'!CK390,$CG$4='DATA ENTRY'!D390),'DATA ENTRY'!S390,"")))</f>
        <v/>
      </c>
      <c r="CM391" s="3" t="str">
        <f>IF('DATA ENTRY'!CK390="","",IF('DATA ENTRY'!E390="","",IF(AND($CD$4='DATA ENTRY'!CK390,$CG$4='DATA ENTRY'!D390),'DATA ENTRY'!E390,"")))</f>
        <v/>
      </c>
      <c r="CN391" s="3" t="str">
        <f>IF('DATA ENTRY'!CK390="","",IF('DATA ENTRY'!W390="","",IF(AND($CD$4='DATA ENTRY'!CK390,$CG$4='DATA ENTRY'!D390),'DATA ENTRY'!W390,"")))</f>
        <v/>
      </c>
      <c r="CO391" s="3" t="str">
        <f>IF('DATA ENTRY'!CK390="","",IF('DATA ENTRY'!X390="","",IF(AND($CD$4='DATA ENTRY'!CK390,$CG$4='DATA ENTRY'!D390),'DATA ENTRY'!X390,"")))</f>
        <v/>
      </c>
      <c r="CP391" s="108" t="str">
        <f t="shared" si="87"/>
        <v/>
      </c>
      <c r="CQ391" s="108" t="str">
        <f>IF('DATA ENTRY'!CK390="","",IF('DATA ENTRY'!G390="","",IF(AND($CD$4='DATA ENTRY'!CK390,$CG$4='DATA ENTRY'!D390),'DATA ENTRY'!G390,"")))</f>
        <v/>
      </c>
      <c r="CR391" s="230" t="str">
        <f>IF('DATA ENTRY'!CK390="","",IF('DATA ENTRY'!D390="","",IF(AND($CD$4='DATA ENTRY'!CK390,$CG$4='DATA ENTRY'!D390),'DATA ENTRY'!D390,"")))</f>
        <v/>
      </c>
      <c r="CS391">
        <f t="shared" si="88"/>
        <v>0</v>
      </c>
      <c r="CT391">
        <f t="shared" si="89"/>
        <v>0</v>
      </c>
      <c r="CV391" s="139"/>
      <c r="CX391">
        <f t="shared" si="90"/>
        <v>0</v>
      </c>
      <c r="DB391" t="str">
        <f t="shared" si="97"/>
        <v/>
      </c>
      <c r="DC391" t="str">
        <f t="shared" si="98"/>
        <v/>
      </c>
      <c r="DD391" s="224">
        <v>385</v>
      </c>
      <c r="DE391" s="3" t="str">
        <f>IF('DATA ENTRY'!CK390="","",IF('DATA ENTRY'!B390="","",IF(AND($DF$4='DATA ENTRY'!D390),'DATA ENTRY'!B390,"")))</f>
        <v/>
      </c>
      <c r="DF391" s="3" t="str">
        <f>IF('DATA ENTRY'!CK390="","",IF('DATA ENTRY'!C390="","",IF(AND($DF$4='DATA ENTRY'!D390),'DATA ENTRY'!C390,"")))</f>
        <v/>
      </c>
      <c r="DG391" s="4" t="str">
        <f>IF('DATA ENTRY'!CK390="","",IF('DATA ENTRY'!I390="","",IF(AND($DF$4='DATA ENTRY'!D390),'DATA ENTRY'!I390,"")))</f>
        <v/>
      </c>
      <c r="DH391" s="4" t="str">
        <f>IF('DATA ENTRY'!CK390="","",IF('DATA ENTRY'!CK390="","",IF(AND($DF$4='DATA ENTRY'!D390),'DATA ENTRY'!CK390,"")))</f>
        <v/>
      </c>
      <c r="DI391" s="3" t="str">
        <f>IF('DATA ENTRY'!CK390="","",IF('DATA ENTRY'!N390="","",IF(AND($DF$4='DATA ENTRY'!D390),'DATA ENTRY'!N390,"")))</f>
        <v/>
      </c>
      <c r="DJ391" s="107" t="str">
        <f>IF('DATA ENTRY'!CK390="","",IF('DATA ENTRY'!O390="","",IF(AND($DF$4='DATA ENTRY'!D390),'DATA ENTRY'!O390,"")))</f>
        <v/>
      </c>
      <c r="DK391" s="3" t="str">
        <f>IF('DATA ENTRY'!CK390="","",IF('DATA ENTRY'!P390="","",IF(AND($DF$4='DATA ENTRY'!D390),'DATA ENTRY'!P390,"")))</f>
        <v/>
      </c>
      <c r="DL391" s="107" t="str">
        <f>IF('DATA ENTRY'!CK390="","",IF('DATA ENTRY'!Q390="","",IF(AND($DF$4='DATA ENTRY'!D390),'DATA ENTRY'!Q390,"")))</f>
        <v/>
      </c>
      <c r="DM391" s="3" t="str">
        <f>IF('DATA ENTRY'!CK390="","",IF('DATA ENTRY'!R390="","",IF(AND($DF$4='DATA ENTRY'!D390),'DATA ENTRY'!R390,"")))</f>
        <v/>
      </c>
      <c r="DN391" s="107" t="str">
        <f>IF('DATA ENTRY'!CK390="","",IF('DATA ENTRY'!S390="","",IF(AND($DF$4='DATA ENTRY'!D390),'DATA ENTRY'!S390,"")))</f>
        <v/>
      </c>
      <c r="DO391" s="3" t="str">
        <f>IF('DATA ENTRY'!CK390="","",IF('DATA ENTRY'!E390="","",IF(AND($DF$4='DATA ENTRY'!D390),'DATA ENTRY'!E390,"")))</f>
        <v/>
      </c>
      <c r="DP391" s="3" t="str">
        <f>IF('DATA ENTRY'!CK390="","",IF('DATA ENTRY'!D390="","",IF(AND($DF$4='DATA ENTRY'!D390),'DATA ENTRY'!D390,"")))</f>
        <v/>
      </c>
      <c r="DQ391" s="3" t="str">
        <f>IF('DATA ENTRY'!CK390="","",IF('DATA ENTRY'!W390="","",IF(AND($DF$4='DATA ENTRY'!D390),'DATA ENTRY'!W390,"")))</f>
        <v/>
      </c>
      <c r="DR391" s="3" t="str">
        <f>IF('DATA ENTRY'!CK390="","",IF('DATA ENTRY'!X390="","",IF(AND($DF$4='DATA ENTRY'!D390),'DATA ENTRY'!X390,"")))</f>
        <v/>
      </c>
      <c r="DS391" s="108" t="str">
        <f t="shared" si="91"/>
        <v/>
      </c>
      <c r="DT391" s="108" t="str">
        <f>IF('DATA ENTRY'!CK390="","",IF('DATA ENTRY'!D390="","",IF(AND($DF$4='DATA ENTRY'!D390),'DATA ENTRY'!G390,"")))</f>
        <v/>
      </c>
      <c r="DY391">
        <f t="shared" si="92"/>
        <v>0</v>
      </c>
      <c r="EB391" t="str">
        <f t="shared" si="93"/>
        <v/>
      </c>
      <c r="EC391" t="str">
        <f t="shared" si="94"/>
        <v/>
      </c>
      <c r="ED391" s="224">
        <v>385</v>
      </c>
      <c r="EE391" s="3" t="str">
        <f>IF('DATA ENTRY'!CK390="","",IF('DATA ENTRY'!B390="","",IF(AND($EF$4='DATA ENTRY'!G390,$EH$4='DATA ENTRY'!F390),'DATA ENTRY'!B390,"")))</f>
        <v/>
      </c>
      <c r="EF391" s="3" t="str">
        <f>IF('DATA ENTRY'!CK390="","",IF('DATA ENTRY'!C390="","",IF(AND($EF$4='DATA ENTRY'!G390,$EH$4='DATA ENTRY'!F390),'DATA ENTRY'!C390,"")))</f>
        <v/>
      </c>
      <c r="EG391" s="4" t="str">
        <f>IF('DATA ENTRY'!CK390="","",IF('DATA ENTRY'!I390="","",IF(AND($EF$4='DATA ENTRY'!G390,$EH$4='DATA ENTRY'!F390),'DATA ENTRY'!I390,"")))</f>
        <v/>
      </c>
      <c r="EH391" s="4" t="str">
        <f>IF('DATA ENTRY'!CK390="","",IF('DATA ENTRY'!CK390="","",IF(AND($EF$4='DATA ENTRY'!G390,$EH$4='DATA ENTRY'!F390),'DATA ENTRY'!CK390,"")))</f>
        <v/>
      </c>
      <c r="EI391" s="3" t="str">
        <f>IF('DATA ENTRY'!CK390="","",IF('DATA ENTRY'!N390="","",IF(AND($EF$4='DATA ENTRY'!G390,$EH$4='DATA ENTRY'!F390),'DATA ENTRY'!N390,"")))</f>
        <v/>
      </c>
      <c r="EJ391" s="107" t="str">
        <f>IF('DATA ENTRY'!CK390="","",IF('DATA ENTRY'!O390="","",IF(AND($EF$4='DATA ENTRY'!G390,$EH$4='DATA ENTRY'!F390),'DATA ENTRY'!O390,"")))</f>
        <v/>
      </c>
      <c r="EK391" s="3" t="str">
        <f>IF('DATA ENTRY'!CK390="","",IF('DATA ENTRY'!P390="","",IF(AND($EF$4='DATA ENTRY'!G390,$EH$4='DATA ENTRY'!F390),'DATA ENTRY'!P390,"")))</f>
        <v/>
      </c>
      <c r="EL391" s="107" t="str">
        <f>IF('DATA ENTRY'!CK390="","",IF('DATA ENTRY'!Q390="","",IF(AND($EF$4='DATA ENTRY'!G390,$EH$4='DATA ENTRY'!F390),'DATA ENTRY'!Q390,"")))</f>
        <v/>
      </c>
      <c r="EM391" s="3" t="str">
        <f>IF('DATA ENTRY'!CK390="","",IF('DATA ENTRY'!R390="","",IF(AND($EF$4='DATA ENTRY'!G390,$EH$4='DATA ENTRY'!F390),'DATA ENTRY'!R390,"")))</f>
        <v/>
      </c>
      <c r="EN391" s="107" t="str">
        <f>IF('DATA ENTRY'!CK390="","",IF('DATA ENTRY'!S390="","",IF(AND($EF$4='DATA ENTRY'!G390,$EH$4='DATA ENTRY'!F390),'DATA ENTRY'!S390,"")))</f>
        <v/>
      </c>
      <c r="EO391" s="3" t="str">
        <f>IF('DATA ENTRY'!CK390="","",IF('DATA ENTRY'!E390="","",IF(AND($EF$4='DATA ENTRY'!G390,$EH$4='DATA ENTRY'!F390),'DATA ENTRY'!E390,"")))</f>
        <v/>
      </c>
      <c r="EP391" s="3" t="str">
        <f>IF('DATA ENTRY'!CK390="","",IF('DATA ENTRY'!D390="","",IF(AND($EF$4='DATA ENTRY'!G390,$EH$4='DATA ENTRY'!F390),'DATA ENTRY'!D390,"")))</f>
        <v/>
      </c>
      <c r="EQ391" s="3" t="str">
        <f>IF('DATA ENTRY'!CK390="","",IF('DATA ENTRY'!W390="","",IF(AND($EF$4='DATA ENTRY'!G390,$EH$4='DATA ENTRY'!F390),'DATA ENTRY'!W390,"")))</f>
        <v/>
      </c>
      <c r="ER391" s="3" t="str">
        <f>IF('DATA ENTRY'!CK390="","",IF('DATA ENTRY'!X390="","",IF(AND($EF$4='DATA ENTRY'!G390,$EH$4='DATA ENTRY'!F390),'DATA ENTRY'!X390,"")))</f>
        <v/>
      </c>
      <c r="ES391" s="108" t="str">
        <f t="shared" si="95"/>
        <v/>
      </c>
      <c r="ET391" s="108" t="str">
        <f>IF('DATA ENTRY'!CK390="","",IF('DATA ENTRY'!D390="","",IF(AND($EF$4='DATA ENTRY'!G390,$EH$4='DATA ENTRY'!F390),'DATA ENTRY'!G390,"")))</f>
        <v/>
      </c>
      <c r="EY391">
        <f t="shared" si="96"/>
        <v>0</v>
      </c>
    </row>
    <row r="392" spans="1:155">
      <c r="A392" t="str">
        <f>IF(S392=0,"",1+(MAX($A$7:A391)))</f>
        <v/>
      </c>
      <c r="B392" s="224">
        <v>386</v>
      </c>
      <c r="C392" s="3" t="str">
        <f>IF('DATA ENTRY'!CK391="","",IF('DATA ENTRY'!B391="","",IF($D$4="All Post",'DATA ENTRY'!B391,IF(AND($D$4='DATA ENTRY'!CK391),'DATA ENTRY'!B391,""))))</f>
        <v/>
      </c>
      <c r="D392" s="3" t="str">
        <f>IF('DATA ENTRY'!CK391="","",IF('DATA ENTRY'!C391="","",IF($D$4="All Post",'DATA ENTRY'!C391,IF(AND($D$4='DATA ENTRY'!CK391),'DATA ENTRY'!C391,""))))</f>
        <v/>
      </c>
      <c r="E392" s="4" t="str">
        <f>IF('DATA ENTRY'!CK391="","",IF('DATA ENTRY'!I391="","",IF($D$4="All Post",'DATA ENTRY'!I391,IF(AND($D$4='DATA ENTRY'!CK391),'DATA ENTRY'!I391,""))))</f>
        <v/>
      </c>
      <c r="F392" s="4" t="str">
        <f>IF('DATA ENTRY'!CK391="","",IF('DATA ENTRY'!CK391="","",IF($D$4="All Post",'DATA ENTRY'!CK391,IF(AND($D$4='DATA ENTRY'!CK391),'DATA ENTRY'!CK391,""))))</f>
        <v/>
      </c>
      <c r="G392" s="3" t="str">
        <f>IF('DATA ENTRY'!CK391="","",IF('DATA ENTRY'!N391="","",IF($D$4="All Post",'DATA ENTRY'!N391,IF(AND($D$4='DATA ENTRY'!CK391),'DATA ENTRY'!N391,""))))</f>
        <v/>
      </c>
      <c r="H392" s="107" t="str">
        <f>IF('DATA ENTRY'!CK391="","",IF('DATA ENTRY'!O391="","",IF($D$4="All Post",'DATA ENTRY'!O391,IF(AND($D$4='DATA ENTRY'!CK391),'DATA ENTRY'!O391,""))))</f>
        <v/>
      </c>
      <c r="I392" s="3" t="str">
        <f>IF('DATA ENTRY'!CK391="","",IF('DATA ENTRY'!P391="","",IF($D$4="All Post",'DATA ENTRY'!P391,IF(AND($D$4='DATA ENTRY'!CK391),'DATA ENTRY'!P391,""))))</f>
        <v/>
      </c>
      <c r="J392" s="107" t="str">
        <f>IF('DATA ENTRY'!CK391="","",IF('DATA ENTRY'!Q391="","",IF($D$4="All Post",'DATA ENTRY'!Q391,IF(AND($D$4='DATA ENTRY'!CK391),'DATA ENTRY'!Q391,""))))</f>
        <v/>
      </c>
      <c r="K392" s="3" t="str">
        <f>IF('DATA ENTRY'!CK391="","",IF('DATA ENTRY'!R391="","",IF($D$4="All Post",'DATA ENTRY'!R391,IF(AND($D$4='DATA ENTRY'!CK391),'DATA ENTRY'!R391,""))))</f>
        <v/>
      </c>
      <c r="L392" s="3" t="str">
        <f>IF('DATA ENTRY'!CK391="","",IF('DATA ENTRY'!S391="","",IF($D$4="All Post",'DATA ENTRY'!S391,IF(AND($D$4='DATA ENTRY'!CK391),'DATA ENTRY'!S391,""))))</f>
        <v/>
      </c>
      <c r="M392" s="3" t="str">
        <f>IF('DATA ENTRY'!CK391="","",IF('DATA ENTRY'!E391="","",IF($D$4="All Post",'DATA ENTRY'!E391,IF(AND($D$4='DATA ENTRY'!CK391),'DATA ENTRY'!E391,""))))</f>
        <v/>
      </c>
      <c r="N392" s="3" t="str">
        <f>IF('DATA ENTRY'!CK391="","",IF('DATA ENTRY'!W391="","",IF($D$4="All Post",'DATA ENTRY'!W391,IF(AND($D$4='DATA ENTRY'!CK391),'DATA ENTRY'!W391,""))))</f>
        <v/>
      </c>
      <c r="O392" s="3" t="str">
        <f>IF('DATA ENTRY'!CK391="","",IF('DATA ENTRY'!X391="","",IF($D$4="All Post",'DATA ENTRY'!X391,IF(AND($D$4='DATA ENTRY'!CK391),'DATA ENTRY'!X391,""))))</f>
        <v/>
      </c>
      <c r="P392" s="3" t="str">
        <f>IF('DATA ENTRY'!CK391="","",IF('DATA ENTRY'!G391="","",IF($D$4="All Post",'DATA ENTRY'!G391,IF(AND($D$4='DATA ENTRY'!CK391),'DATA ENTRY'!G391,""))))</f>
        <v/>
      </c>
      <c r="S392">
        <f t="shared" ref="S392:S455" si="99">IF($D$4=F392,1,IF(T392="All Post",1,0))</f>
        <v>0</v>
      </c>
      <c r="T392" t="str">
        <f t="shared" ref="T392:T455" si="100">IF(AND(C392="",F392=""),"","All Post")</f>
        <v/>
      </c>
      <c r="BZ392" t="str">
        <f t="shared" ref="BZ392:BZ455" si="101">IF(CE392="","",RANK(CE392,$CE$7:$CE$211,1))</f>
        <v/>
      </c>
      <c r="CA392" t="str">
        <f t="shared" ref="CA392:CA455" si="102">IF(CX392=0,"",CX392)</f>
        <v/>
      </c>
      <c r="CB392" s="224">
        <v>386</v>
      </c>
      <c r="CC392" s="3" t="str">
        <f>IF('DATA ENTRY'!CK391="","",IF('DATA ENTRY'!B391="","",IF(AND($CD$4='DATA ENTRY'!CK391,$CG$4='DATA ENTRY'!D391),'DATA ENTRY'!B391,"")))</f>
        <v/>
      </c>
      <c r="CD392" s="3" t="str">
        <f>IF('DATA ENTRY'!CK391="","",IF('DATA ENTRY'!C391="","",IF(AND($CD$4='DATA ENTRY'!CK391,$CG$4='DATA ENTRY'!D391),'DATA ENTRY'!C391,"")))</f>
        <v/>
      </c>
      <c r="CE392" s="4" t="str">
        <f>IF('DATA ENTRY'!CK391="","",IF('DATA ENTRY'!I391="","",IF(AND($CD$4='DATA ENTRY'!CK391,$CG$4='DATA ENTRY'!D391),'DATA ENTRY'!I391,"")))</f>
        <v/>
      </c>
      <c r="CF392" s="4" t="str">
        <f>IF('DATA ENTRY'!CK391="","",IF('DATA ENTRY'!CK391="","",IF(AND($CD$4='DATA ENTRY'!CK391,$CG$4='DATA ENTRY'!D391),'DATA ENTRY'!CK391,"")))</f>
        <v/>
      </c>
      <c r="CG392" s="3" t="str">
        <f>IF('DATA ENTRY'!CK391="","",IF('DATA ENTRY'!N391="","",IF(AND($CD$4='DATA ENTRY'!CK391,$CG$4='DATA ENTRY'!D391),'DATA ENTRY'!N391,"")))</f>
        <v/>
      </c>
      <c r="CH392" s="107" t="str">
        <f>IF('DATA ENTRY'!CK391="","",IF('DATA ENTRY'!O391="","",IF(AND($CD$4='DATA ENTRY'!CK391,$CG$4='DATA ENTRY'!D391),'DATA ENTRY'!O391,"")))</f>
        <v/>
      </c>
      <c r="CI392" s="3" t="str">
        <f>IF('DATA ENTRY'!CK391="","",IF('DATA ENTRY'!P391="","",IF(AND($CD$4='DATA ENTRY'!CK391,$CG$4='DATA ENTRY'!D391),'DATA ENTRY'!P391,"")))</f>
        <v/>
      </c>
      <c r="CJ392" s="107" t="str">
        <f>IF('DATA ENTRY'!CK391="","",IF('DATA ENTRY'!Q391="","",IF(AND($CD$4='DATA ENTRY'!CK391,$CG$4='DATA ENTRY'!D391),'DATA ENTRY'!Q391,"")))</f>
        <v/>
      </c>
      <c r="CK392" s="3" t="str">
        <f>IF('DATA ENTRY'!CK391="","",IF('DATA ENTRY'!R391="","",IF(AND($CD$4='DATA ENTRY'!CK391,$CG$4='DATA ENTRY'!D391),'DATA ENTRY'!R391,"")))</f>
        <v/>
      </c>
      <c r="CL392" s="3" t="str">
        <f>IF('DATA ENTRY'!CK391="","",IF('DATA ENTRY'!S391="","",IF(AND($CD$4='DATA ENTRY'!CK391,$CG$4='DATA ENTRY'!D391),'DATA ENTRY'!S391,"")))</f>
        <v/>
      </c>
      <c r="CM392" s="3" t="str">
        <f>IF('DATA ENTRY'!CK391="","",IF('DATA ENTRY'!E391="","",IF(AND($CD$4='DATA ENTRY'!CK391,$CG$4='DATA ENTRY'!D391),'DATA ENTRY'!E391,"")))</f>
        <v/>
      </c>
      <c r="CN392" s="3" t="str">
        <f>IF('DATA ENTRY'!CK391="","",IF('DATA ENTRY'!W391="","",IF(AND($CD$4='DATA ENTRY'!CK391,$CG$4='DATA ENTRY'!D391),'DATA ENTRY'!W391,"")))</f>
        <v/>
      </c>
      <c r="CO392" s="3" t="str">
        <f>IF('DATA ENTRY'!CK391="","",IF('DATA ENTRY'!X391="","",IF(AND($CD$4='DATA ENTRY'!CK391,$CG$4='DATA ENTRY'!D391),'DATA ENTRY'!X391,"")))</f>
        <v/>
      </c>
      <c r="CP392" s="108" t="str">
        <f t="shared" ref="CP392:CP455" si="103">IFERROR(IF(CF392="","",SUM(CH392*75%+CJ392*25%)),"")</f>
        <v/>
      </c>
      <c r="CQ392" s="108" t="str">
        <f>IF('DATA ENTRY'!CK391="","",IF('DATA ENTRY'!G391="","",IF(AND($CD$4='DATA ENTRY'!CK391,$CG$4='DATA ENTRY'!D391),'DATA ENTRY'!G391,"")))</f>
        <v/>
      </c>
      <c r="CR392" s="230" t="str">
        <f>IF('DATA ENTRY'!CK391="","",IF('DATA ENTRY'!D391="","",IF(AND($CD$4='DATA ENTRY'!CK391,$CG$4='DATA ENTRY'!D391),'DATA ENTRY'!D391,"")))</f>
        <v/>
      </c>
      <c r="CS392">
        <f t="shared" ref="CS392:CS455" si="104">SUMPRODUCT((CP392&lt;$CP$7:$CP$211)/COUNTIF($CP$7:$CP$211,$CP$7:$CP$211))</f>
        <v>0</v>
      </c>
      <c r="CT392">
        <f t="shared" ref="CT392:CT455" si="105">SUMPRODUCT((CE392&lt;$CE$7:$CE$211)/COUNTIF($CE$7:$CE$211,$CE$7:$CE$211))</f>
        <v>0</v>
      </c>
      <c r="CV392" s="139"/>
      <c r="CX392">
        <f t="shared" ref="CX392:CX455" si="106">IF($CD$4=CF392,1,0)</f>
        <v>0</v>
      </c>
      <c r="DB392" t="str">
        <f t="shared" si="97"/>
        <v/>
      </c>
      <c r="DC392" t="str">
        <f t="shared" si="98"/>
        <v/>
      </c>
      <c r="DD392" s="224">
        <v>386</v>
      </c>
      <c r="DE392" s="3" t="str">
        <f>IF('DATA ENTRY'!CK391="","",IF('DATA ENTRY'!B391="","",IF(AND($DF$4='DATA ENTRY'!D391),'DATA ENTRY'!B391,"")))</f>
        <v/>
      </c>
      <c r="DF392" s="3" t="str">
        <f>IF('DATA ENTRY'!CK391="","",IF('DATA ENTRY'!C391="","",IF(AND($DF$4='DATA ENTRY'!D391),'DATA ENTRY'!C391,"")))</f>
        <v/>
      </c>
      <c r="DG392" s="4" t="str">
        <f>IF('DATA ENTRY'!CK391="","",IF('DATA ENTRY'!I391="","",IF(AND($DF$4='DATA ENTRY'!D391),'DATA ENTRY'!I391,"")))</f>
        <v/>
      </c>
      <c r="DH392" s="4" t="str">
        <f>IF('DATA ENTRY'!CK391="","",IF('DATA ENTRY'!CK391="","",IF(AND($DF$4='DATA ENTRY'!D391),'DATA ENTRY'!CK391,"")))</f>
        <v/>
      </c>
      <c r="DI392" s="3" t="str">
        <f>IF('DATA ENTRY'!CK391="","",IF('DATA ENTRY'!N391="","",IF(AND($DF$4='DATA ENTRY'!D391),'DATA ENTRY'!N391,"")))</f>
        <v/>
      </c>
      <c r="DJ392" s="107" t="str">
        <f>IF('DATA ENTRY'!CK391="","",IF('DATA ENTRY'!O391="","",IF(AND($DF$4='DATA ENTRY'!D391),'DATA ENTRY'!O391,"")))</f>
        <v/>
      </c>
      <c r="DK392" s="3" t="str">
        <f>IF('DATA ENTRY'!CK391="","",IF('DATA ENTRY'!P391="","",IF(AND($DF$4='DATA ENTRY'!D391),'DATA ENTRY'!P391,"")))</f>
        <v/>
      </c>
      <c r="DL392" s="107" t="str">
        <f>IF('DATA ENTRY'!CK391="","",IF('DATA ENTRY'!Q391="","",IF(AND($DF$4='DATA ENTRY'!D391),'DATA ENTRY'!Q391,"")))</f>
        <v/>
      </c>
      <c r="DM392" s="3" t="str">
        <f>IF('DATA ENTRY'!CK391="","",IF('DATA ENTRY'!R391="","",IF(AND($DF$4='DATA ENTRY'!D391),'DATA ENTRY'!R391,"")))</f>
        <v/>
      </c>
      <c r="DN392" s="107" t="str">
        <f>IF('DATA ENTRY'!CK391="","",IF('DATA ENTRY'!S391="","",IF(AND($DF$4='DATA ENTRY'!D391),'DATA ENTRY'!S391,"")))</f>
        <v/>
      </c>
      <c r="DO392" s="3" t="str">
        <f>IF('DATA ENTRY'!CK391="","",IF('DATA ENTRY'!E391="","",IF(AND($DF$4='DATA ENTRY'!D391),'DATA ENTRY'!E391,"")))</f>
        <v/>
      </c>
      <c r="DP392" s="3" t="str">
        <f>IF('DATA ENTRY'!CK391="","",IF('DATA ENTRY'!D391="","",IF(AND($DF$4='DATA ENTRY'!D391),'DATA ENTRY'!D391,"")))</f>
        <v/>
      </c>
      <c r="DQ392" s="3" t="str">
        <f>IF('DATA ENTRY'!CK391="","",IF('DATA ENTRY'!W391="","",IF(AND($DF$4='DATA ENTRY'!D391),'DATA ENTRY'!W391,"")))</f>
        <v/>
      </c>
      <c r="DR392" s="3" t="str">
        <f>IF('DATA ENTRY'!CK391="","",IF('DATA ENTRY'!X391="","",IF(AND($DF$4='DATA ENTRY'!D391),'DATA ENTRY'!X391,"")))</f>
        <v/>
      </c>
      <c r="DS392" s="108" t="str">
        <f t="shared" ref="DS392:DS455" si="107">IFERROR(IF(DH392="","",SUM(DJ392*75%+DL392*25%)),"")</f>
        <v/>
      </c>
      <c r="DT392" s="108" t="str">
        <f>IF('DATA ENTRY'!CK391="","",IF('DATA ENTRY'!D391="","",IF(AND($DF$4='DATA ENTRY'!D391),'DATA ENTRY'!G391,"")))</f>
        <v/>
      </c>
      <c r="DY392">
        <f t="shared" ref="DY392:DY455" si="108">IF($DF$4="",0,IF($DF$4=DP392,1,0))</f>
        <v>0</v>
      </c>
      <c r="EB392" t="str">
        <f t="shared" ref="EB392:EB455" si="109">IF(EG392="","",RANK(EG392,$EG$7:$EG$211,1))</f>
        <v/>
      </c>
      <c r="EC392" t="str">
        <f t="shared" ref="EC392:EC455" si="110">IF(EY392=0,"",EY392)</f>
        <v/>
      </c>
      <c r="ED392" s="224">
        <v>386</v>
      </c>
      <c r="EE392" s="3" t="str">
        <f>IF('DATA ENTRY'!CK391="","",IF('DATA ENTRY'!B391="","",IF(AND($EF$4='DATA ENTRY'!G391,$EH$4='DATA ENTRY'!F391),'DATA ENTRY'!B391,"")))</f>
        <v/>
      </c>
      <c r="EF392" s="3" t="str">
        <f>IF('DATA ENTRY'!CK391="","",IF('DATA ENTRY'!C391="","",IF(AND($EF$4='DATA ENTRY'!G391,$EH$4='DATA ENTRY'!F391),'DATA ENTRY'!C391,"")))</f>
        <v/>
      </c>
      <c r="EG392" s="4" t="str">
        <f>IF('DATA ENTRY'!CK391="","",IF('DATA ENTRY'!I391="","",IF(AND($EF$4='DATA ENTRY'!G391,$EH$4='DATA ENTRY'!F391),'DATA ENTRY'!I391,"")))</f>
        <v/>
      </c>
      <c r="EH392" s="4" t="str">
        <f>IF('DATA ENTRY'!CK391="","",IF('DATA ENTRY'!CK391="","",IF(AND($EF$4='DATA ENTRY'!G391,$EH$4='DATA ENTRY'!F391),'DATA ENTRY'!CK391,"")))</f>
        <v/>
      </c>
      <c r="EI392" s="3" t="str">
        <f>IF('DATA ENTRY'!CK391="","",IF('DATA ENTRY'!N391="","",IF(AND($EF$4='DATA ENTRY'!G391,$EH$4='DATA ENTRY'!F391),'DATA ENTRY'!N391,"")))</f>
        <v/>
      </c>
      <c r="EJ392" s="107" t="str">
        <f>IF('DATA ENTRY'!CK391="","",IF('DATA ENTRY'!O391="","",IF(AND($EF$4='DATA ENTRY'!G391,$EH$4='DATA ENTRY'!F391),'DATA ENTRY'!O391,"")))</f>
        <v/>
      </c>
      <c r="EK392" s="3" t="str">
        <f>IF('DATA ENTRY'!CK391="","",IF('DATA ENTRY'!P391="","",IF(AND($EF$4='DATA ENTRY'!G391,$EH$4='DATA ENTRY'!F391),'DATA ENTRY'!P391,"")))</f>
        <v/>
      </c>
      <c r="EL392" s="107" t="str">
        <f>IF('DATA ENTRY'!CK391="","",IF('DATA ENTRY'!Q391="","",IF(AND($EF$4='DATA ENTRY'!G391,$EH$4='DATA ENTRY'!F391),'DATA ENTRY'!Q391,"")))</f>
        <v/>
      </c>
      <c r="EM392" s="3" t="str">
        <f>IF('DATA ENTRY'!CK391="","",IF('DATA ENTRY'!R391="","",IF(AND($EF$4='DATA ENTRY'!G391,$EH$4='DATA ENTRY'!F391),'DATA ENTRY'!R391,"")))</f>
        <v/>
      </c>
      <c r="EN392" s="107" t="str">
        <f>IF('DATA ENTRY'!CK391="","",IF('DATA ENTRY'!S391="","",IF(AND($EF$4='DATA ENTRY'!G391,$EH$4='DATA ENTRY'!F391),'DATA ENTRY'!S391,"")))</f>
        <v/>
      </c>
      <c r="EO392" s="3" t="str">
        <f>IF('DATA ENTRY'!CK391="","",IF('DATA ENTRY'!E391="","",IF(AND($EF$4='DATA ENTRY'!G391,$EH$4='DATA ENTRY'!F391),'DATA ENTRY'!E391,"")))</f>
        <v/>
      </c>
      <c r="EP392" s="3" t="str">
        <f>IF('DATA ENTRY'!CK391="","",IF('DATA ENTRY'!D391="","",IF(AND($EF$4='DATA ENTRY'!G391,$EH$4='DATA ENTRY'!F391),'DATA ENTRY'!D391,"")))</f>
        <v/>
      </c>
      <c r="EQ392" s="3" t="str">
        <f>IF('DATA ENTRY'!CK391="","",IF('DATA ENTRY'!W391="","",IF(AND($EF$4='DATA ENTRY'!G391,$EH$4='DATA ENTRY'!F391),'DATA ENTRY'!W391,"")))</f>
        <v/>
      </c>
      <c r="ER392" s="3" t="str">
        <f>IF('DATA ENTRY'!CK391="","",IF('DATA ENTRY'!X391="","",IF(AND($EF$4='DATA ENTRY'!G391,$EH$4='DATA ENTRY'!F391),'DATA ENTRY'!X391,"")))</f>
        <v/>
      </c>
      <c r="ES392" s="108" t="str">
        <f t="shared" ref="ES392:ES455" si="111">IFERROR(IF(EH392="","",SUM(EJ392*75%+EL392*25%)),"")</f>
        <v/>
      </c>
      <c r="ET392" s="108" t="str">
        <f>IF('DATA ENTRY'!CK391="","",IF('DATA ENTRY'!D391="","",IF(AND($EF$4='DATA ENTRY'!G391,$EH$4='DATA ENTRY'!F391),'DATA ENTRY'!G391,"")))</f>
        <v/>
      </c>
      <c r="EY392">
        <f t="shared" ref="EY392:EY455" si="112">IF($DF$4="",0,IF($DF$4=EP392,1,0))</f>
        <v>0</v>
      </c>
    </row>
    <row r="393" spans="1:155">
      <c r="A393" t="str">
        <f>IF(S393=0,"",1+(MAX($A$7:A392)))</f>
        <v/>
      </c>
      <c r="B393" s="224">
        <v>387</v>
      </c>
      <c r="C393" s="3" t="str">
        <f>IF('DATA ENTRY'!CK392="","",IF('DATA ENTRY'!B392="","",IF($D$4="All Post",'DATA ENTRY'!B392,IF(AND($D$4='DATA ENTRY'!CK392),'DATA ENTRY'!B392,""))))</f>
        <v/>
      </c>
      <c r="D393" s="3" t="str">
        <f>IF('DATA ENTRY'!CK392="","",IF('DATA ENTRY'!C392="","",IF($D$4="All Post",'DATA ENTRY'!C392,IF(AND($D$4='DATA ENTRY'!CK392),'DATA ENTRY'!C392,""))))</f>
        <v/>
      </c>
      <c r="E393" s="4" t="str">
        <f>IF('DATA ENTRY'!CK392="","",IF('DATA ENTRY'!I392="","",IF($D$4="All Post",'DATA ENTRY'!I392,IF(AND($D$4='DATA ENTRY'!CK392),'DATA ENTRY'!I392,""))))</f>
        <v/>
      </c>
      <c r="F393" s="4" t="str">
        <f>IF('DATA ENTRY'!CK392="","",IF('DATA ENTRY'!CK392="","",IF($D$4="All Post",'DATA ENTRY'!CK392,IF(AND($D$4='DATA ENTRY'!CK392),'DATA ENTRY'!CK392,""))))</f>
        <v/>
      </c>
      <c r="G393" s="3" t="str">
        <f>IF('DATA ENTRY'!CK392="","",IF('DATA ENTRY'!N392="","",IF($D$4="All Post",'DATA ENTRY'!N392,IF(AND($D$4='DATA ENTRY'!CK392),'DATA ENTRY'!N392,""))))</f>
        <v/>
      </c>
      <c r="H393" s="107" t="str">
        <f>IF('DATA ENTRY'!CK392="","",IF('DATA ENTRY'!O392="","",IF($D$4="All Post",'DATA ENTRY'!O392,IF(AND($D$4='DATA ENTRY'!CK392),'DATA ENTRY'!O392,""))))</f>
        <v/>
      </c>
      <c r="I393" s="3" t="str">
        <f>IF('DATA ENTRY'!CK392="","",IF('DATA ENTRY'!P392="","",IF($D$4="All Post",'DATA ENTRY'!P392,IF(AND($D$4='DATA ENTRY'!CK392),'DATA ENTRY'!P392,""))))</f>
        <v/>
      </c>
      <c r="J393" s="107" t="str">
        <f>IF('DATA ENTRY'!CK392="","",IF('DATA ENTRY'!Q392="","",IF($D$4="All Post",'DATA ENTRY'!Q392,IF(AND($D$4='DATA ENTRY'!CK392),'DATA ENTRY'!Q392,""))))</f>
        <v/>
      </c>
      <c r="K393" s="3" t="str">
        <f>IF('DATA ENTRY'!CK392="","",IF('DATA ENTRY'!R392="","",IF($D$4="All Post",'DATA ENTRY'!R392,IF(AND($D$4='DATA ENTRY'!CK392),'DATA ENTRY'!R392,""))))</f>
        <v/>
      </c>
      <c r="L393" s="3" t="str">
        <f>IF('DATA ENTRY'!CK392="","",IF('DATA ENTRY'!S392="","",IF($D$4="All Post",'DATA ENTRY'!S392,IF(AND($D$4='DATA ENTRY'!CK392),'DATA ENTRY'!S392,""))))</f>
        <v/>
      </c>
      <c r="M393" s="3" t="str">
        <f>IF('DATA ENTRY'!CK392="","",IF('DATA ENTRY'!E392="","",IF($D$4="All Post",'DATA ENTRY'!E392,IF(AND($D$4='DATA ENTRY'!CK392),'DATA ENTRY'!E392,""))))</f>
        <v/>
      </c>
      <c r="N393" s="3" t="str">
        <f>IF('DATA ENTRY'!CK392="","",IF('DATA ENTRY'!W392="","",IF($D$4="All Post",'DATA ENTRY'!W392,IF(AND($D$4='DATA ENTRY'!CK392),'DATA ENTRY'!W392,""))))</f>
        <v/>
      </c>
      <c r="O393" s="3" t="str">
        <f>IF('DATA ENTRY'!CK392="","",IF('DATA ENTRY'!X392="","",IF($D$4="All Post",'DATA ENTRY'!X392,IF(AND($D$4='DATA ENTRY'!CK392),'DATA ENTRY'!X392,""))))</f>
        <v/>
      </c>
      <c r="P393" s="3" t="str">
        <f>IF('DATA ENTRY'!CK392="","",IF('DATA ENTRY'!G392="","",IF($D$4="All Post",'DATA ENTRY'!G392,IF(AND($D$4='DATA ENTRY'!CK392),'DATA ENTRY'!G392,""))))</f>
        <v/>
      </c>
      <c r="S393">
        <f t="shared" si="99"/>
        <v>0</v>
      </c>
      <c r="T393" t="str">
        <f t="shared" si="100"/>
        <v/>
      </c>
      <c r="BZ393" t="str">
        <f t="shared" si="101"/>
        <v/>
      </c>
      <c r="CA393" t="str">
        <f t="shared" si="102"/>
        <v/>
      </c>
      <c r="CB393" s="224">
        <v>387</v>
      </c>
      <c r="CC393" s="3" t="str">
        <f>IF('DATA ENTRY'!CK392="","",IF('DATA ENTRY'!B392="","",IF(AND($CD$4='DATA ENTRY'!CK392,$CG$4='DATA ENTRY'!D392),'DATA ENTRY'!B392,"")))</f>
        <v/>
      </c>
      <c r="CD393" s="3" t="str">
        <f>IF('DATA ENTRY'!CK392="","",IF('DATA ENTRY'!C392="","",IF(AND($CD$4='DATA ENTRY'!CK392,$CG$4='DATA ENTRY'!D392),'DATA ENTRY'!C392,"")))</f>
        <v/>
      </c>
      <c r="CE393" s="4" t="str">
        <f>IF('DATA ENTRY'!CK392="","",IF('DATA ENTRY'!I392="","",IF(AND($CD$4='DATA ENTRY'!CK392,$CG$4='DATA ENTRY'!D392),'DATA ENTRY'!I392,"")))</f>
        <v/>
      </c>
      <c r="CF393" s="4" t="str">
        <f>IF('DATA ENTRY'!CK392="","",IF('DATA ENTRY'!CK392="","",IF(AND($CD$4='DATA ENTRY'!CK392,$CG$4='DATA ENTRY'!D392),'DATA ENTRY'!CK392,"")))</f>
        <v/>
      </c>
      <c r="CG393" s="3" t="str">
        <f>IF('DATA ENTRY'!CK392="","",IF('DATA ENTRY'!N392="","",IF(AND($CD$4='DATA ENTRY'!CK392,$CG$4='DATA ENTRY'!D392),'DATA ENTRY'!N392,"")))</f>
        <v/>
      </c>
      <c r="CH393" s="107" t="str">
        <f>IF('DATA ENTRY'!CK392="","",IF('DATA ENTRY'!O392="","",IF(AND($CD$4='DATA ENTRY'!CK392,$CG$4='DATA ENTRY'!D392),'DATA ENTRY'!O392,"")))</f>
        <v/>
      </c>
      <c r="CI393" s="3" t="str">
        <f>IF('DATA ENTRY'!CK392="","",IF('DATA ENTRY'!P392="","",IF(AND($CD$4='DATA ENTRY'!CK392,$CG$4='DATA ENTRY'!D392),'DATA ENTRY'!P392,"")))</f>
        <v/>
      </c>
      <c r="CJ393" s="107" t="str">
        <f>IF('DATA ENTRY'!CK392="","",IF('DATA ENTRY'!Q392="","",IF(AND($CD$4='DATA ENTRY'!CK392,$CG$4='DATA ENTRY'!D392),'DATA ENTRY'!Q392,"")))</f>
        <v/>
      </c>
      <c r="CK393" s="3" t="str">
        <f>IF('DATA ENTRY'!CK392="","",IF('DATA ENTRY'!R392="","",IF(AND($CD$4='DATA ENTRY'!CK392,$CG$4='DATA ENTRY'!D392),'DATA ENTRY'!R392,"")))</f>
        <v/>
      </c>
      <c r="CL393" s="3" t="str">
        <f>IF('DATA ENTRY'!CK392="","",IF('DATA ENTRY'!S392="","",IF(AND($CD$4='DATA ENTRY'!CK392,$CG$4='DATA ENTRY'!D392),'DATA ENTRY'!S392,"")))</f>
        <v/>
      </c>
      <c r="CM393" s="3" t="str">
        <f>IF('DATA ENTRY'!CK392="","",IF('DATA ENTRY'!E392="","",IF(AND($CD$4='DATA ENTRY'!CK392,$CG$4='DATA ENTRY'!D392),'DATA ENTRY'!E392,"")))</f>
        <v/>
      </c>
      <c r="CN393" s="3" t="str">
        <f>IF('DATA ENTRY'!CK392="","",IF('DATA ENTRY'!W392="","",IF(AND($CD$4='DATA ENTRY'!CK392,$CG$4='DATA ENTRY'!D392),'DATA ENTRY'!W392,"")))</f>
        <v/>
      </c>
      <c r="CO393" s="3" t="str">
        <f>IF('DATA ENTRY'!CK392="","",IF('DATA ENTRY'!X392="","",IF(AND($CD$4='DATA ENTRY'!CK392,$CG$4='DATA ENTRY'!D392),'DATA ENTRY'!X392,"")))</f>
        <v/>
      </c>
      <c r="CP393" s="108" t="str">
        <f t="shared" si="103"/>
        <v/>
      </c>
      <c r="CQ393" s="108" t="str">
        <f>IF('DATA ENTRY'!CK392="","",IF('DATA ENTRY'!G392="","",IF(AND($CD$4='DATA ENTRY'!CK392,$CG$4='DATA ENTRY'!D392),'DATA ENTRY'!G392,"")))</f>
        <v/>
      </c>
      <c r="CR393" s="230" t="str">
        <f>IF('DATA ENTRY'!CK392="","",IF('DATA ENTRY'!D392="","",IF(AND($CD$4='DATA ENTRY'!CK392,$CG$4='DATA ENTRY'!D392),'DATA ENTRY'!D392,"")))</f>
        <v/>
      </c>
      <c r="CS393">
        <f t="shared" si="104"/>
        <v>0</v>
      </c>
      <c r="CT393">
        <f t="shared" si="105"/>
        <v>0</v>
      </c>
      <c r="CV393" s="139"/>
      <c r="CX393">
        <f t="shared" si="106"/>
        <v>0</v>
      </c>
      <c r="DB393" t="str">
        <f t="shared" si="97"/>
        <v/>
      </c>
      <c r="DC393" t="str">
        <f t="shared" si="98"/>
        <v/>
      </c>
      <c r="DD393" s="224">
        <v>387</v>
      </c>
      <c r="DE393" s="3" t="str">
        <f>IF('DATA ENTRY'!CK392="","",IF('DATA ENTRY'!B392="","",IF(AND($DF$4='DATA ENTRY'!D392),'DATA ENTRY'!B392,"")))</f>
        <v/>
      </c>
      <c r="DF393" s="3" t="str">
        <f>IF('DATA ENTRY'!CK392="","",IF('DATA ENTRY'!C392="","",IF(AND($DF$4='DATA ENTRY'!D392),'DATA ENTRY'!C392,"")))</f>
        <v/>
      </c>
      <c r="DG393" s="4" t="str">
        <f>IF('DATA ENTRY'!CK392="","",IF('DATA ENTRY'!I392="","",IF(AND($DF$4='DATA ENTRY'!D392),'DATA ENTRY'!I392,"")))</f>
        <v/>
      </c>
      <c r="DH393" s="4" t="str">
        <f>IF('DATA ENTRY'!CK392="","",IF('DATA ENTRY'!CK392="","",IF(AND($DF$4='DATA ENTRY'!D392),'DATA ENTRY'!CK392,"")))</f>
        <v/>
      </c>
      <c r="DI393" s="3" t="str">
        <f>IF('DATA ENTRY'!CK392="","",IF('DATA ENTRY'!N392="","",IF(AND($DF$4='DATA ENTRY'!D392),'DATA ENTRY'!N392,"")))</f>
        <v/>
      </c>
      <c r="DJ393" s="107" t="str">
        <f>IF('DATA ENTRY'!CK392="","",IF('DATA ENTRY'!O392="","",IF(AND($DF$4='DATA ENTRY'!D392),'DATA ENTRY'!O392,"")))</f>
        <v/>
      </c>
      <c r="DK393" s="3" t="str">
        <f>IF('DATA ENTRY'!CK392="","",IF('DATA ENTRY'!P392="","",IF(AND($DF$4='DATA ENTRY'!D392),'DATA ENTRY'!P392,"")))</f>
        <v/>
      </c>
      <c r="DL393" s="107" t="str">
        <f>IF('DATA ENTRY'!CK392="","",IF('DATA ENTRY'!Q392="","",IF(AND($DF$4='DATA ENTRY'!D392),'DATA ENTRY'!Q392,"")))</f>
        <v/>
      </c>
      <c r="DM393" s="3" t="str">
        <f>IF('DATA ENTRY'!CK392="","",IF('DATA ENTRY'!R392="","",IF(AND($DF$4='DATA ENTRY'!D392),'DATA ENTRY'!R392,"")))</f>
        <v/>
      </c>
      <c r="DN393" s="107" t="str">
        <f>IF('DATA ENTRY'!CK392="","",IF('DATA ENTRY'!S392="","",IF(AND($DF$4='DATA ENTRY'!D392),'DATA ENTRY'!S392,"")))</f>
        <v/>
      </c>
      <c r="DO393" s="3" t="str">
        <f>IF('DATA ENTRY'!CK392="","",IF('DATA ENTRY'!E392="","",IF(AND($DF$4='DATA ENTRY'!D392),'DATA ENTRY'!E392,"")))</f>
        <v/>
      </c>
      <c r="DP393" s="3" t="str">
        <f>IF('DATA ENTRY'!CK392="","",IF('DATA ENTRY'!D392="","",IF(AND($DF$4='DATA ENTRY'!D392),'DATA ENTRY'!D392,"")))</f>
        <v/>
      </c>
      <c r="DQ393" s="3" t="str">
        <f>IF('DATA ENTRY'!CK392="","",IF('DATA ENTRY'!W392="","",IF(AND($DF$4='DATA ENTRY'!D392),'DATA ENTRY'!W392,"")))</f>
        <v/>
      </c>
      <c r="DR393" s="3" t="str">
        <f>IF('DATA ENTRY'!CK392="","",IF('DATA ENTRY'!X392="","",IF(AND($DF$4='DATA ENTRY'!D392),'DATA ENTRY'!X392,"")))</f>
        <v/>
      </c>
      <c r="DS393" s="108" t="str">
        <f t="shared" si="107"/>
        <v/>
      </c>
      <c r="DT393" s="108" t="str">
        <f>IF('DATA ENTRY'!CK392="","",IF('DATA ENTRY'!D392="","",IF(AND($DF$4='DATA ENTRY'!D392),'DATA ENTRY'!G392,"")))</f>
        <v/>
      </c>
      <c r="DY393">
        <f t="shared" si="108"/>
        <v>0</v>
      </c>
      <c r="EB393" t="str">
        <f t="shared" si="109"/>
        <v/>
      </c>
      <c r="EC393" t="str">
        <f t="shared" si="110"/>
        <v/>
      </c>
      <c r="ED393" s="224">
        <v>387</v>
      </c>
      <c r="EE393" s="3" t="str">
        <f>IF('DATA ENTRY'!CK392="","",IF('DATA ENTRY'!B392="","",IF(AND($EF$4='DATA ENTRY'!G392,$EH$4='DATA ENTRY'!F392),'DATA ENTRY'!B392,"")))</f>
        <v/>
      </c>
      <c r="EF393" s="3" t="str">
        <f>IF('DATA ENTRY'!CK392="","",IF('DATA ENTRY'!C392="","",IF(AND($EF$4='DATA ENTRY'!G392,$EH$4='DATA ENTRY'!F392),'DATA ENTRY'!C392,"")))</f>
        <v/>
      </c>
      <c r="EG393" s="4" t="str">
        <f>IF('DATA ENTRY'!CK392="","",IF('DATA ENTRY'!I392="","",IF(AND($EF$4='DATA ENTRY'!G392,$EH$4='DATA ENTRY'!F392),'DATA ENTRY'!I392,"")))</f>
        <v/>
      </c>
      <c r="EH393" s="4" t="str">
        <f>IF('DATA ENTRY'!CK392="","",IF('DATA ENTRY'!CK392="","",IF(AND($EF$4='DATA ENTRY'!G392,$EH$4='DATA ENTRY'!F392),'DATA ENTRY'!CK392,"")))</f>
        <v/>
      </c>
      <c r="EI393" s="3" t="str">
        <f>IF('DATA ENTRY'!CK392="","",IF('DATA ENTRY'!N392="","",IF(AND($EF$4='DATA ENTRY'!G392,$EH$4='DATA ENTRY'!F392),'DATA ENTRY'!N392,"")))</f>
        <v/>
      </c>
      <c r="EJ393" s="107" t="str">
        <f>IF('DATA ENTRY'!CK392="","",IF('DATA ENTRY'!O392="","",IF(AND($EF$4='DATA ENTRY'!G392,$EH$4='DATA ENTRY'!F392),'DATA ENTRY'!O392,"")))</f>
        <v/>
      </c>
      <c r="EK393" s="3" t="str">
        <f>IF('DATA ENTRY'!CK392="","",IF('DATA ENTRY'!P392="","",IF(AND($EF$4='DATA ENTRY'!G392,$EH$4='DATA ENTRY'!F392),'DATA ENTRY'!P392,"")))</f>
        <v/>
      </c>
      <c r="EL393" s="107" t="str">
        <f>IF('DATA ENTRY'!CK392="","",IF('DATA ENTRY'!Q392="","",IF(AND($EF$4='DATA ENTRY'!G392,$EH$4='DATA ENTRY'!F392),'DATA ENTRY'!Q392,"")))</f>
        <v/>
      </c>
      <c r="EM393" s="3" t="str">
        <f>IF('DATA ENTRY'!CK392="","",IF('DATA ENTRY'!R392="","",IF(AND($EF$4='DATA ENTRY'!G392,$EH$4='DATA ENTRY'!F392),'DATA ENTRY'!R392,"")))</f>
        <v/>
      </c>
      <c r="EN393" s="107" t="str">
        <f>IF('DATA ENTRY'!CK392="","",IF('DATA ENTRY'!S392="","",IF(AND($EF$4='DATA ENTRY'!G392,$EH$4='DATA ENTRY'!F392),'DATA ENTRY'!S392,"")))</f>
        <v/>
      </c>
      <c r="EO393" s="3" t="str">
        <f>IF('DATA ENTRY'!CK392="","",IF('DATA ENTRY'!E392="","",IF(AND($EF$4='DATA ENTRY'!G392,$EH$4='DATA ENTRY'!F392),'DATA ENTRY'!E392,"")))</f>
        <v/>
      </c>
      <c r="EP393" s="3" t="str">
        <f>IF('DATA ENTRY'!CK392="","",IF('DATA ENTRY'!D392="","",IF(AND($EF$4='DATA ENTRY'!G392,$EH$4='DATA ENTRY'!F392),'DATA ENTRY'!D392,"")))</f>
        <v/>
      </c>
      <c r="EQ393" s="3" t="str">
        <f>IF('DATA ENTRY'!CK392="","",IF('DATA ENTRY'!W392="","",IF(AND($EF$4='DATA ENTRY'!G392,$EH$4='DATA ENTRY'!F392),'DATA ENTRY'!W392,"")))</f>
        <v/>
      </c>
      <c r="ER393" s="3" t="str">
        <f>IF('DATA ENTRY'!CK392="","",IF('DATA ENTRY'!X392="","",IF(AND($EF$4='DATA ENTRY'!G392,$EH$4='DATA ENTRY'!F392),'DATA ENTRY'!X392,"")))</f>
        <v/>
      </c>
      <c r="ES393" s="108" t="str">
        <f t="shared" si="111"/>
        <v/>
      </c>
      <c r="ET393" s="108" t="str">
        <f>IF('DATA ENTRY'!CK392="","",IF('DATA ENTRY'!D392="","",IF(AND($EF$4='DATA ENTRY'!G392,$EH$4='DATA ENTRY'!F392),'DATA ENTRY'!G392,"")))</f>
        <v/>
      </c>
      <c r="EY393">
        <f t="shared" si="112"/>
        <v>0</v>
      </c>
    </row>
    <row r="394" spans="1:155">
      <c r="A394" t="str">
        <f>IF(S394=0,"",1+(MAX($A$7:A393)))</f>
        <v/>
      </c>
      <c r="B394" s="224">
        <v>388</v>
      </c>
      <c r="C394" s="3" t="str">
        <f>IF('DATA ENTRY'!CK393="","",IF('DATA ENTRY'!B393="","",IF($D$4="All Post",'DATA ENTRY'!B393,IF(AND($D$4='DATA ENTRY'!CK393),'DATA ENTRY'!B393,""))))</f>
        <v/>
      </c>
      <c r="D394" s="3" t="str">
        <f>IF('DATA ENTRY'!CK393="","",IF('DATA ENTRY'!C393="","",IF($D$4="All Post",'DATA ENTRY'!C393,IF(AND($D$4='DATA ENTRY'!CK393),'DATA ENTRY'!C393,""))))</f>
        <v/>
      </c>
      <c r="E394" s="4" t="str">
        <f>IF('DATA ENTRY'!CK393="","",IF('DATA ENTRY'!I393="","",IF($D$4="All Post",'DATA ENTRY'!I393,IF(AND($D$4='DATA ENTRY'!CK393),'DATA ENTRY'!I393,""))))</f>
        <v/>
      </c>
      <c r="F394" s="4" t="str">
        <f>IF('DATA ENTRY'!CK393="","",IF('DATA ENTRY'!CK393="","",IF($D$4="All Post",'DATA ENTRY'!CK393,IF(AND($D$4='DATA ENTRY'!CK393),'DATA ENTRY'!CK393,""))))</f>
        <v/>
      </c>
      <c r="G394" s="3" t="str">
        <f>IF('DATA ENTRY'!CK393="","",IF('DATA ENTRY'!N393="","",IF($D$4="All Post",'DATA ENTRY'!N393,IF(AND($D$4='DATA ENTRY'!CK393),'DATA ENTRY'!N393,""))))</f>
        <v/>
      </c>
      <c r="H394" s="107" t="str">
        <f>IF('DATA ENTRY'!CK393="","",IF('DATA ENTRY'!O393="","",IF($D$4="All Post",'DATA ENTRY'!O393,IF(AND($D$4='DATA ENTRY'!CK393),'DATA ENTRY'!O393,""))))</f>
        <v/>
      </c>
      <c r="I394" s="3" t="str">
        <f>IF('DATA ENTRY'!CK393="","",IF('DATA ENTRY'!P393="","",IF($D$4="All Post",'DATA ENTRY'!P393,IF(AND($D$4='DATA ENTRY'!CK393),'DATA ENTRY'!P393,""))))</f>
        <v/>
      </c>
      <c r="J394" s="107" t="str">
        <f>IF('DATA ENTRY'!CK393="","",IF('DATA ENTRY'!Q393="","",IF($D$4="All Post",'DATA ENTRY'!Q393,IF(AND($D$4='DATA ENTRY'!CK393),'DATA ENTRY'!Q393,""))))</f>
        <v/>
      </c>
      <c r="K394" s="3" t="str">
        <f>IF('DATA ENTRY'!CK393="","",IF('DATA ENTRY'!R393="","",IF($D$4="All Post",'DATA ENTRY'!R393,IF(AND($D$4='DATA ENTRY'!CK393),'DATA ENTRY'!R393,""))))</f>
        <v/>
      </c>
      <c r="L394" s="3" t="str">
        <f>IF('DATA ENTRY'!CK393="","",IF('DATA ENTRY'!S393="","",IF($D$4="All Post",'DATA ENTRY'!S393,IF(AND($D$4='DATA ENTRY'!CK393),'DATA ENTRY'!S393,""))))</f>
        <v/>
      </c>
      <c r="M394" s="3" t="str">
        <f>IF('DATA ENTRY'!CK393="","",IF('DATA ENTRY'!E393="","",IF($D$4="All Post",'DATA ENTRY'!E393,IF(AND($D$4='DATA ENTRY'!CK393),'DATA ENTRY'!E393,""))))</f>
        <v/>
      </c>
      <c r="N394" s="3" t="str">
        <f>IF('DATA ENTRY'!CK393="","",IF('DATA ENTRY'!W393="","",IF($D$4="All Post",'DATA ENTRY'!W393,IF(AND($D$4='DATA ENTRY'!CK393),'DATA ENTRY'!W393,""))))</f>
        <v/>
      </c>
      <c r="O394" s="3" t="str">
        <f>IF('DATA ENTRY'!CK393="","",IF('DATA ENTRY'!X393="","",IF($D$4="All Post",'DATA ENTRY'!X393,IF(AND($D$4='DATA ENTRY'!CK393),'DATA ENTRY'!X393,""))))</f>
        <v/>
      </c>
      <c r="P394" s="3" t="str">
        <f>IF('DATA ENTRY'!CK393="","",IF('DATA ENTRY'!G393="","",IF($D$4="All Post",'DATA ENTRY'!G393,IF(AND($D$4='DATA ENTRY'!CK393),'DATA ENTRY'!G393,""))))</f>
        <v/>
      </c>
      <c r="S394">
        <f t="shared" si="99"/>
        <v>0</v>
      </c>
      <c r="T394" t="str">
        <f t="shared" si="100"/>
        <v/>
      </c>
      <c r="BZ394" t="str">
        <f t="shared" si="101"/>
        <v/>
      </c>
      <c r="CA394" t="str">
        <f t="shared" si="102"/>
        <v/>
      </c>
      <c r="CB394" s="224">
        <v>388</v>
      </c>
      <c r="CC394" s="3" t="str">
        <f>IF('DATA ENTRY'!CK393="","",IF('DATA ENTRY'!B393="","",IF(AND($CD$4='DATA ENTRY'!CK393,$CG$4='DATA ENTRY'!D393),'DATA ENTRY'!B393,"")))</f>
        <v/>
      </c>
      <c r="CD394" s="3" t="str">
        <f>IF('DATA ENTRY'!CK393="","",IF('DATA ENTRY'!C393="","",IF(AND($CD$4='DATA ENTRY'!CK393,$CG$4='DATA ENTRY'!D393),'DATA ENTRY'!C393,"")))</f>
        <v/>
      </c>
      <c r="CE394" s="4" t="str">
        <f>IF('DATA ENTRY'!CK393="","",IF('DATA ENTRY'!I393="","",IF(AND($CD$4='DATA ENTRY'!CK393,$CG$4='DATA ENTRY'!D393),'DATA ENTRY'!I393,"")))</f>
        <v/>
      </c>
      <c r="CF394" s="4" t="str">
        <f>IF('DATA ENTRY'!CK393="","",IF('DATA ENTRY'!CK393="","",IF(AND($CD$4='DATA ENTRY'!CK393,$CG$4='DATA ENTRY'!D393),'DATA ENTRY'!CK393,"")))</f>
        <v/>
      </c>
      <c r="CG394" s="3" t="str">
        <f>IF('DATA ENTRY'!CK393="","",IF('DATA ENTRY'!N393="","",IF(AND($CD$4='DATA ENTRY'!CK393,$CG$4='DATA ENTRY'!D393),'DATA ENTRY'!N393,"")))</f>
        <v/>
      </c>
      <c r="CH394" s="107" t="str">
        <f>IF('DATA ENTRY'!CK393="","",IF('DATA ENTRY'!O393="","",IF(AND($CD$4='DATA ENTRY'!CK393,$CG$4='DATA ENTRY'!D393),'DATA ENTRY'!O393,"")))</f>
        <v/>
      </c>
      <c r="CI394" s="3" t="str">
        <f>IF('DATA ENTRY'!CK393="","",IF('DATA ENTRY'!P393="","",IF(AND($CD$4='DATA ENTRY'!CK393,$CG$4='DATA ENTRY'!D393),'DATA ENTRY'!P393,"")))</f>
        <v/>
      </c>
      <c r="CJ394" s="107" t="str">
        <f>IF('DATA ENTRY'!CK393="","",IF('DATA ENTRY'!Q393="","",IF(AND($CD$4='DATA ENTRY'!CK393,$CG$4='DATA ENTRY'!D393),'DATA ENTRY'!Q393,"")))</f>
        <v/>
      </c>
      <c r="CK394" s="3" t="str">
        <f>IF('DATA ENTRY'!CK393="","",IF('DATA ENTRY'!R393="","",IF(AND($CD$4='DATA ENTRY'!CK393,$CG$4='DATA ENTRY'!D393),'DATA ENTRY'!R393,"")))</f>
        <v/>
      </c>
      <c r="CL394" s="3" t="str">
        <f>IF('DATA ENTRY'!CK393="","",IF('DATA ENTRY'!S393="","",IF(AND($CD$4='DATA ENTRY'!CK393,$CG$4='DATA ENTRY'!D393),'DATA ENTRY'!S393,"")))</f>
        <v/>
      </c>
      <c r="CM394" s="3" t="str">
        <f>IF('DATA ENTRY'!CK393="","",IF('DATA ENTRY'!E393="","",IF(AND($CD$4='DATA ENTRY'!CK393,$CG$4='DATA ENTRY'!D393),'DATA ENTRY'!E393,"")))</f>
        <v/>
      </c>
      <c r="CN394" s="3" t="str">
        <f>IF('DATA ENTRY'!CK393="","",IF('DATA ENTRY'!W393="","",IF(AND($CD$4='DATA ENTRY'!CK393,$CG$4='DATA ENTRY'!D393),'DATA ENTRY'!W393,"")))</f>
        <v/>
      </c>
      <c r="CO394" s="3" t="str">
        <f>IF('DATA ENTRY'!CK393="","",IF('DATA ENTRY'!X393="","",IF(AND($CD$4='DATA ENTRY'!CK393,$CG$4='DATA ENTRY'!D393),'DATA ENTRY'!X393,"")))</f>
        <v/>
      </c>
      <c r="CP394" s="108" t="str">
        <f t="shared" si="103"/>
        <v/>
      </c>
      <c r="CQ394" s="108" t="str">
        <f>IF('DATA ENTRY'!CK393="","",IF('DATA ENTRY'!G393="","",IF(AND($CD$4='DATA ENTRY'!CK393,$CG$4='DATA ENTRY'!D393),'DATA ENTRY'!G393,"")))</f>
        <v/>
      </c>
      <c r="CR394" s="230" t="str">
        <f>IF('DATA ENTRY'!CK393="","",IF('DATA ENTRY'!D393="","",IF(AND($CD$4='DATA ENTRY'!CK393,$CG$4='DATA ENTRY'!D393),'DATA ENTRY'!D393,"")))</f>
        <v/>
      </c>
      <c r="CS394">
        <f t="shared" si="104"/>
        <v>0</v>
      </c>
      <c r="CT394">
        <f t="shared" si="105"/>
        <v>0</v>
      </c>
      <c r="CV394" s="139"/>
      <c r="CX394">
        <f t="shared" si="106"/>
        <v>0</v>
      </c>
      <c r="DB394" t="str">
        <f t="shared" si="97"/>
        <v/>
      </c>
      <c r="DC394" t="str">
        <f t="shared" si="98"/>
        <v/>
      </c>
      <c r="DD394" s="224">
        <v>388</v>
      </c>
      <c r="DE394" s="3" t="str">
        <f>IF('DATA ENTRY'!CK393="","",IF('DATA ENTRY'!B393="","",IF(AND($DF$4='DATA ENTRY'!D393),'DATA ENTRY'!B393,"")))</f>
        <v/>
      </c>
      <c r="DF394" s="3" t="str">
        <f>IF('DATA ENTRY'!CK393="","",IF('DATA ENTRY'!C393="","",IF(AND($DF$4='DATA ENTRY'!D393),'DATA ENTRY'!C393,"")))</f>
        <v/>
      </c>
      <c r="DG394" s="4" t="str">
        <f>IF('DATA ENTRY'!CK393="","",IF('DATA ENTRY'!I393="","",IF(AND($DF$4='DATA ENTRY'!D393),'DATA ENTRY'!I393,"")))</f>
        <v/>
      </c>
      <c r="DH394" s="4" t="str">
        <f>IF('DATA ENTRY'!CK393="","",IF('DATA ENTRY'!CK393="","",IF(AND($DF$4='DATA ENTRY'!D393),'DATA ENTRY'!CK393,"")))</f>
        <v/>
      </c>
      <c r="DI394" s="3" t="str">
        <f>IF('DATA ENTRY'!CK393="","",IF('DATA ENTRY'!N393="","",IF(AND($DF$4='DATA ENTRY'!D393),'DATA ENTRY'!N393,"")))</f>
        <v/>
      </c>
      <c r="DJ394" s="107" t="str">
        <f>IF('DATA ENTRY'!CK393="","",IF('DATA ENTRY'!O393="","",IF(AND($DF$4='DATA ENTRY'!D393),'DATA ENTRY'!O393,"")))</f>
        <v/>
      </c>
      <c r="DK394" s="3" t="str">
        <f>IF('DATA ENTRY'!CK393="","",IF('DATA ENTRY'!P393="","",IF(AND($DF$4='DATA ENTRY'!D393),'DATA ENTRY'!P393,"")))</f>
        <v/>
      </c>
      <c r="DL394" s="107" t="str">
        <f>IF('DATA ENTRY'!CK393="","",IF('DATA ENTRY'!Q393="","",IF(AND($DF$4='DATA ENTRY'!D393),'DATA ENTRY'!Q393,"")))</f>
        <v/>
      </c>
      <c r="DM394" s="3" t="str">
        <f>IF('DATA ENTRY'!CK393="","",IF('DATA ENTRY'!R393="","",IF(AND($DF$4='DATA ENTRY'!D393),'DATA ENTRY'!R393,"")))</f>
        <v/>
      </c>
      <c r="DN394" s="107" t="str">
        <f>IF('DATA ENTRY'!CK393="","",IF('DATA ENTRY'!S393="","",IF(AND($DF$4='DATA ENTRY'!D393),'DATA ENTRY'!S393,"")))</f>
        <v/>
      </c>
      <c r="DO394" s="3" t="str">
        <f>IF('DATA ENTRY'!CK393="","",IF('DATA ENTRY'!E393="","",IF(AND($DF$4='DATA ENTRY'!D393),'DATA ENTRY'!E393,"")))</f>
        <v/>
      </c>
      <c r="DP394" s="3" t="str">
        <f>IF('DATA ENTRY'!CK393="","",IF('DATA ENTRY'!D393="","",IF(AND($DF$4='DATA ENTRY'!D393),'DATA ENTRY'!D393,"")))</f>
        <v/>
      </c>
      <c r="DQ394" s="3" t="str">
        <f>IF('DATA ENTRY'!CK393="","",IF('DATA ENTRY'!W393="","",IF(AND($DF$4='DATA ENTRY'!D393),'DATA ENTRY'!W393,"")))</f>
        <v/>
      </c>
      <c r="DR394" s="3" t="str">
        <f>IF('DATA ENTRY'!CK393="","",IF('DATA ENTRY'!X393="","",IF(AND($DF$4='DATA ENTRY'!D393),'DATA ENTRY'!X393,"")))</f>
        <v/>
      </c>
      <c r="DS394" s="108" t="str">
        <f t="shared" si="107"/>
        <v/>
      </c>
      <c r="DT394" s="108" t="str">
        <f>IF('DATA ENTRY'!CK393="","",IF('DATA ENTRY'!D393="","",IF(AND($DF$4='DATA ENTRY'!D393),'DATA ENTRY'!G393,"")))</f>
        <v/>
      </c>
      <c r="DY394">
        <f t="shared" si="108"/>
        <v>0</v>
      </c>
      <c r="EB394" t="str">
        <f t="shared" si="109"/>
        <v/>
      </c>
      <c r="EC394" t="str">
        <f t="shared" si="110"/>
        <v/>
      </c>
      <c r="ED394" s="224">
        <v>388</v>
      </c>
      <c r="EE394" s="3" t="str">
        <f>IF('DATA ENTRY'!CK393="","",IF('DATA ENTRY'!B393="","",IF(AND($EF$4='DATA ENTRY'!G393,$EH$4='DATA ENTRY'!F393),'DATA ENTRY'!B393,"")))</f>
        <v/>
      </c>
      <c r="EF394" s="3" t="str">
        <f>IF('DATA ENTRY'!CK393="","",IF('DATA ENTRY'!C393="","",IF(AND($EF$4='DATA ENTRY'!G393,$EH$4='DATA ENTRY'!F393),'DATA ENTRY'!C393,"")))</f>
        <v/>
      </c>
      <c r="EG394" s="4" t="str">
        <f>IF('DATA ENTRY'!CK393="","",IF('DATA ENTRY'!I393="","",IF(AND($EF$4='DATA ENTRY'!G393,$EH$4='DATA ENTRY'!F393),'DATA ENTRY'!I393,"")))</f>
        <v/>
      </c>
      <c r="EH394" s="4" t="str">
        <f>IF('DATA ENTRY'!CK393="","",IF('DATA ENTRY'!CK393="","",IF(AND($EF$4='DATA ENTRY'!G393,$EH$4='DATA ENTRY'!F393),'DATA ENTRY'!CK393,"")))</f>
        <v/>
      </c>
      <c r="EI394" s="3" t="str">
        <f>IF('DATA ENTRY'!CK393="","",IF('DATA ENTRY'!N393="","",IF(AND($EF$4='DATA ENTRY'!G393,$EH$4='DATA ENTRY'!F393),'DATA ENTRY'!N393,"")))</f>
        <v/>
      </c>
      <c r="EJ394" s="107" t="str">
        <f>IF('DATA ENTRY'!CK393="","",IF('DATA ENTRY'!O393="","",IF(AND($EF$4='DATA ENTRY'!G393,$EH$4='DATA ENTRY'!F393),'DATA ENTRY'!O393,"")))</f>
        <v/>
      </c>
      <c r="EK394" s="3" t="str">
        <f>IF('DATA ENTRY'!CK393="","",IF('DATA ENTRY'!P393="","",IF(AND($EF$4='DATA ENTRY'!G393,$EH$4='DATA ENTRY'!F393),'DATA ENTRY'!P393,"")))</f>
        <v/>
      </c>
      <c r="EL394" s="107" t="str">
        <f>IF('DATA ENTRY'!CK393="","",IF('DATA ENTRY'!Q393="","",IF(AND($EF$4='DATA ENTRY'!G393,$EH$4='DATA ENTRY'!F393),'DATA ENTRY'!Q393,"")))</f>
        <v/>
      </c>
      <c r="EM394" s="3" t="str">
        <f>IF('DATA ENTRY'!CK393="","",IF('DATA ENTRY'!R393="","",IF(AND($EF$4='DATA ENTRY'!G393,$EH$4='DATA ENTRY'!F393),'DATA ENTRY'!R393,"")))</f>
        <v/>
      </c>
      <c r="EN394" s="107" t="str">
        <f>IF('DATA ENTRY'!CK393="","",IF('DATA ENTRY'!S393="","",IF(AND($EF$4='DATA ENTRY'!G393,$EH$4='DATA ENTRY'!F393),'DATA ENTRY'!S393,"")))</f>
        <v/>
      </c>
      <c r="EO394" s="3" t="str">
        <f>IF('DATA ENTRY'!CK393="","",IF('DATA ENTRY'!E393="","",IF(AND($EF$4='DATA ENTRY'!G393,$EH$4='DATA ENTRY'!F393),'DATA ENTRY'!E393,"")))</f>
        <v/>
      </c>
      <c r="EP394" s="3" t="str">
        <f>IF('DATA ENTRY'!CK393="","",IF('DATA ENTRY'!D393="","",IF(AND($EF$4='DATA ENTRY'!G393,$EH$4='DATA ENTRY'!F393),'DATA ENTRY'!D393,"")))</f>
        <v/>
      </c>
      <c r="EQ394" s="3" t="str">
        <f>IF('DATA ENTRY'!CK393="","",IF('DATA ENTRY'!W393="","",IF(AND($EF$4='DATA ENTRY'!G393,$EH$4='DATA ENTRY'!F393),'DATA ENTRY'!W393,"")))</f>
        <v/>
      </c>
      <c r="ER394" s="3" t="str">
        <f>IF('DATA ENTRY'!CK393="","",IF('DATA ENTRY'!X393="","",IF(AND($EF$4='DATA ENTRY'!G393,$EH$4='DATA ENTRY'!F393),'DATA ENTRY'!X393,"")))</f>
        <v/>
      </c>
      <c r="ES394" s="108" t="str">
        <f t="shared" si="111"/>
        <v/>
      </c>
      <c r="ET394" s="108" t="str">
        <f>IF('DATA ENTRY'!CK393="","",IF('DATA ENTRY'!D393="","",IF(AND($EF$4='DATA ENTRY'!G393,$EH$4='DATA ENTRY'!F393),'DATA ENTRY'!G393,"")))</f>
        <v/>
      </c>
      <c r="EY394">
        <f t="shared" si="112"/>
        <v>0</v>
      </c>
    </row>
    <row r="395" spans="1:155">
      <c r="A395" t="str">
        <f>IF(S395=0,"",1+(MAX($A$7:A394)))</f>
        <v/>
      </c>
      <c r="B395" s="224">
        <v>389</v>
      </c>
      <c r="C395" s="3" t="str">
        <f>IF('DATA ENTRY'!CK394="","",IF('DATA ENTRY'!B394="","",IF($D$4="All Post",'DATA ENTRY'!B394,IF(AND($D$4='DATA ENTRY'!CK394),'DATA ENTRY'!B394,""))))</f>
        <v/>
      </c>
      <c r="D395" s="3" t="str">
        <f>IF('DATA ENTRY'!CK394="","",IF('DATA ENTRY'!C394="","",IF($D$4="All Post",'DATA ENTRY'!C394,IF(AND($D$4='DATA ENTRY'!CK394),'DATA ENTRY'!C394,""))))</f>
        <v/>
      </c>
      <c r="E395" s="4" t="str">
        <f>IF('DATA ENTRY'!CK394="","",IF('DATA ENTRY'!I394="","",IF($D$4="All Post",'DATA ENTRY'!I394,IF(AND($D$4='DATA ENTRY'!CK394),'DATA ENTRY'!I394,""))))</f>
        <v/>
      </c>
      <c r="F395" s="4" t="str">
        <f>IF('DATA ENTRY'!CK394="","",IF('DATA ENTRY'!CK394="","",IF($D$4="All Post",'DATA ENTRY'!CK394,IF(AND($D$4='DATA ENTRY'!CK394),'DATA ENTRY'!CK394,""))))</f>
        <v/>
      </c>
      <c r="G395" s="3" t="str">
        <f>IF('DATA ENTRY'!CK394="","",IF('DATA ENTRY'!N394="","",IF($D$4="All Post",'DATA ENTRY'!N394,IF(AND($D$4='DATA ENTRY'!CK394),'DATA ENTRY'!N394,""))))</f>
        <v/>
      </c>
      <c r="H395" s="107" t="str">
        <f>IF('DATA ENTRY'!CK394="","",IF('DATA ENTRY'!O394="","",IF($D$4="All Post",'DATA ENTRY'!O394,IF(AND($D$4='DATA ENTRY'!CK394),'DATA ENTRY'!O394,""))))</f>
        <v/>
      </c>
      <c r="I395" s="3" t="str">
        <f>IF('DATA ENTRY'!CK394="","",IF('DATA ENTRY'!P394="","",IF($D$4="All Post",'DATA ENTRY'!P394,IF(AND($D$4='DATA ENTRY'!CK394),'DATA ENTRY'!P394,""))))</f>
        <v/>
      </c>
      <c r="J395" s="107" t="str">
        <f>IF('DATA ENTRY'!CK394="","",IF('DATA ENTRY'!Q394="","",IF($D$4="All Post",'DATA ENTRY'!Q394,IF(AND($D$4='DATA ENTRY'!CK394),'DATA ENTRY'!Q394,""))))</f>
        <v/>
      </c>
      <c r="K395" s="3" t="str">
        <f>IF('DATA ENTRY'!CK394="","",IF('DATA ENTRY'!R394="","",IF($D$4="All Post",'DATA ENTRY'!R394,IF(AND($D$4='DATA ENTRY'!CK394),'DATA ENTRY'!R394,""))))</f>
        <v/>
      </c>
      <c r="L395" s="3" t="str">
        <f>IF('DATA ENTRY'!CK394="","",IF('DATA ENTRY'!S394="","",IF($D$4="All Post",'DATA ENTRY'!S394,IF(AND($D$4='DATA ENTRY'!CK394),'DATA ENTRY'!S394,""))))</f>
        <v/>
      </c>
      <c r="M395" s="3" t="str">
        <f>IF('DATA ENTRY'!CK394="","",IF('DATA ENTRY'!E394="","",IF($D$4="All Post",'DATA ENTRY'!E394,IF(AND($D$4='DATA ENTRY'!CK394),'DATA ENTRY'!E394,""))))</f>
        <v/>
      </c>
      <c r="N395" s="3" t="str">
        <f>IF('DATA ENTRY'!CK394="","",IF('DATA ENTRY'!W394="","",IF($D$4="All Post",'DATA ENTRY'!W394,IF(AND($D$4='DATA ENTRY'!CK394),'DATA ENTRY'!W394,""))))</f>
        <v/>
      </c>
      <c r="O395" s="3" t="str">
        <f>IF('DATA ENTRY'!CK394="","",IF('DATA ENTRY'!X394="","",IF($D$4="All Post",'DATA ENTRY'!X394,IF(AND($D$4='DATA ENTRY'!CK394),'DATA ENTRY'!X394,""))))</f>
        <v/>
      </c>
      <c r="P395" s="3" t="str">
        <f>IF('DATA ENTRY'!CK394="","",IF('DATA ENTRY'!G394="","",IF($D$4="All Post",'DATA ENTRY'!G394,IF(AND($D$4='DATA ENTRY'!CK394),'DATA ENTRY'!G394,""))))</f>
        <v/>
      </c>
      <c r="S395">
        <f t="shared" si="99"/>
        <v>0</v>
      </c>
      <c r="T395" t="str">
        <f t="shared" si="100"/>
        <v/>
      </c>
      <c r="BZ395" t="str">
        <f t="shared" si="101"/>
        <v/>
      </c>
      <c r="CA395" t="str">
        <f t="shared" si="102"/>
        <v/>
      </c>
      <c r="CB395" s="224">
        <v>389</v>
      </c>
      <c r="CC395" s="3" t="str">
        <f>IF('DATA ENTRY'!CK394="","",IF('DATA ENTRY'!B394="","",IF(AND($CD$4='DATA ENTRY'!CK394,$CG$4='DATA ENTRY'!D394),'DATA ENTRY'!B394,"")))</f>
        <v/>
      </c>
      <c r="CD395" s="3" t="str">
        <f>IF('DATA ENTRY'!CK394="","",IF('DATA ENTRY'!C394="","",IF(AND($CD$4='DATA ENTRY'!CK394,$CG$4='DATA ENTRY'!D394),'DATA ENTRY'!C394,"")))</f>
        <v/>
      </c>
      <c r="CE395" s="4" t="str">
        <f>IF('DATA ENTRY'!CK394="","",IF('DATA ENTRY'!I394="","",IF(AND($CD$4='DATA ENTRY'!CK394,$CG$4='DATA ENTRY'!D394),'DATA ENTRY'!I394,"")))</f>
        <v/>
      </c>
      <c r="CF395" s="4" t="str">
        <f>IF('DATA ENTRY'!CK394="","",IF('DATA ENTRY'!CK394="","",IF(AND($CD$4='DATA ENTRY'!CK394,$CG$4='DATA ENTRY'!D394),'DATA ENTRY'!CK394,"")))</f>
        <v/>
      </c>
      <c r="CG395" s="3" t="str">
        <f>IF('DATA ENTRY'!CK394="","",IF('DATA ENTRY'!N394="","",IF(AND($CD$4='DATA ENTRY'!CK394,$CG$4='DATA ENTRY'!D394),'DATA ENTRY'!N394,"")))</f>
        <v/>
      </c>
      <c r="CH395" s="107" t="str">
        <f>IF('DATA ENTRY'!CK394="","",IF('DATA ENTRY'!O394="","",IF(AND($CD$4='DATA ENTRY'!CK394,$CG$4='DATA ENTRY'!D394),'DATA ENTRY'!O394,"")))</f>
        <v/>
      </c>
      <c r="CI395" s="3" t="str">
        <f>IF('DATA ENTRY'!CK394="","",IF('DATA ENTRY'!P394="","",IF(AND($CD$4='DATA ENTRY'!CK394,$CG$4='DATA ENTRY'!D394),'DATA ENTRY'!P394,"")))</f>
        <v/>
      </c>
      <c r="CJ395" s="107" t="str">
        <f>IF('DATA ENTRY'!CK394="","",IF('DATA ENTRY'!Q394="","",IF(AND($CD$4='DATA ENTRY'!CK394,$CG$4='DATA ENTRY'!D394),'DATA ENTRY'!Q394,"")))</f>
        <v/>
      </c>
      <c r="CK395" s="3" t="str">
        <f>IF('DATA ENTRY'!CK394="","",IF('DATA ENTRY'!R394="","",IF(AND($CD$4='DATA ENTRY'!CK394,$CG$4='DATA ENTRY'!D394),'DATA ENTRY'!R394,"")))</f>
        <v/>
      </c>
      <c r="CL395" s="3" t="str">
        <f>IF('DATA ENTRY'!CK394="","",IF('DATA ENTRY'!S394="","",IF(AND($CD$4='DATA ENTRY'!CK394,$CG$4='DATA ENTRY'!D394),'DATA ENTRY'!S394,"")))</f>
        <v/>
      </c>
      <c r="CM395" s="3" t="str">
        <f>IF('DATA ENTRY'!CK394="","",IF('DATA ENTRY'!E394="","",IF(AND($CD$4='DATA ENTRY'!CK394,$CG$4='DATA ENTRY'!D394),'DATA ENTRY'!E394,"")))</f>
        <v/>
      </c>
      <c r="CN395" s="3" t="str">
        <f>IF('DATA ENTRY'!CK394="","",IF('DATA ENTRY'!W394="","",IF(AND($CD$4='DATA ENTRY'!CK394,$CG$4='DATA ENTRY'!D394),'DATA ENTRY'!W394,"")))</f>
        <v/>
      </c>
      <c r="CO395" s="3" t="str">
        <f>IF('DATA ENTRY'!CK394="","",IF('DATA ENTRY'!X394="","",IF(AND($CD$4='DATA ENTRY'!CK394,$CG$4='DATA ENTRY'!D394),'DATA ENTRY'!X394,"")))</f>
        <v/>
      </c>
      <c r="CP395" s="108" t="str">
        <f t="shared" si="103"/>
        <v/>
      </c>
      <c r="CQ395" s="108" t="str">
        <f>IF('DATA ENTRY'!CK394="","",IF('DATA ENTRY'!G394="","",IF(AND($CD$4='DATA ENTRY'!CK394,$CG$4='DATA ENTRY'!D394),'DATA ENTRY'!G394,"")))</f>
        <v/>
      </c>
      <c r="CR395" s="230" t="str">
        <f>IF('DATA ENTRY'!CK394="","",IF('DATA ENTRY'!D394="","",IF(AND($CD$4='DATA ENTRY'!CK394,$CG$4='DATA ENTRY'!D394),'DATA ENTRY'!D394,"")))</f>
        <v/>
      </c>
      <c r="CS395">
        <f t="shared" si="104"/>
        <v>0</v>
      </c>
      <c r="CT395">
        <f t="shared" si="105"/>
        <v>0</v>
      </c>
      <c r="CV395" s="139"/>
      <c r="CX395">
        <f t="shared" si="106"/>
        <v>0</v>
      </c>
      <c r="DB395" t="str">
        <f t="shared" si="97"/>
        <v/>
      </c>
      <c r="DC395" t="str">
        <f t="shared" si="98"/>
        <v/>
      </c>
      <c r="DD395" s="224">
        <v>389</v>
      </c>
      <c r="DE395" s="3" t="str">
        <f>IF('DATA ENTRY'!CK394="","",IF('DATA ENTRY'!B394="","",IF(AND($DF$4='DATA ENTRY'!D394),'DATA ENTRY'!B394,"")))</f>
        <v/>
      </c>
      <c r="DF395" s="3" t="str">
        <f>IF('DATA ENTRY'!CK394="","",IF('DATA ENTRY'!C394="","",IF(AND($DF$4='DATA ENTRY'!D394),'DATA ENTRY'!C394,"")))</f>
        <v/>
      </c>
      <c r="DG395" s="4" t="str">
        <f>IF('DATA ENTRY'!CK394="","",IF('DATA ENTRY'!I394="","",IF(AND($DF$4='DATA ENTRY'!D394),'DATA ENTRY'!I394,"")))</f>
        <v/>
      </c>
      <c r="DH395" s="4" t="str">
        <f>IF('DATA ENTRY'!CK394="","",IF('DATA ENTRY'!CK394="","",IF(AND($DF$4='DATA ENTRY'!D394),'DATA ENTRY'!CK394,"")))</f>
        <v/>
      </c>
      <c r="DI395" s="3" t="str">
        <f>IF('DATA ENTRY'!CK394="","",IF('DATA ENTRY'!N394="","",IF(AND($DF$4='DATA ENTRY'!D394),'DATA ENTRY'!N394,"")))</f>
        <v/>
      </c>
      <c r="DJ395" s="107" t="str">
        <f>IF('DATA ENTRY'!CK394="","",IF('DATA ENTRY'!O394="","",IF(AND($DF$4='DATA ENTRY'!D394),'DATA ENTRY'!O394,"")))</f>
        <v/>
      </c>
      <c r="DK395" s="3" t="str">
        <f>IF('DATA ENTRY'!CK394="","",IF('DATA ENTRY'!P394="","",IF(AND($DF$4='DATA ENTRY'!D394),'DATA ENTRY'!P394,"")))</f>
        <v/>
      </c>
      <c r="DL395" s="107" t="str">
        <f>IF('DATA ENTRY'!CK394="","",IF('DATA ENTRY'!Q394="","",IF(AND($DF$4='DATA ENTRY'!D394),'DATA ENTRY'!Q394,"")))</f>
        <v/>
      </c>
      <c r="DM395" s="3" t="str">
        <f>IF('DATA ENTRY'!CK394="","",IF('DATA ENTRY'!R394="","",IF(AND($DF$4='DATA ENTRY'!D394),'DATA ENTRY'!R394,"")))</f>
        <v/>
      </c>
      <c r="DN395" s="107" t="str">
        <f>IF('DATA ENTRY'!CK394="","",IF('DATA ENTRY'!S394="","",IF(AND($DF$4='DATA ENTRY'!D394),'DATA ENTRY'!S394,"")))</f>
        <v/>
      </c>
      <c r="DO395" s="3" t="str">
        <f>IF('DATA ENTRY'!CK394="","",IF('DATA ENTRY'!E394="","",IF(AND($DF$4='DATA ENTRY'!D394),'DATA ENTRY'!E394,"")))</f>
        <v/>
      </c>
      <c r="DP395" s="3" t="str">
        <f>IF('DATA ENTRY'!CK394="","",IF('DATA ENTRY'!D394="","",IF(AND($DF$4='DATA ENTRY'!D394),'DATA ENTRY'!D394,"")))</f>
        <v/>
      </c>
      <c r="DQ395" s="3" t="str">
        <f>IF('DATA ENTRY'!CK394="","",IF('DATA ENTRY'!W394="","",IF(AND($DF$4='DATA ENTRY'!D394),'DATA ENTRY'!W394,"")))</f>
        <v/>
      </c>
      <c r="DR395" s="3" t="str">
        <f>IF('DATA ENTRY'!CK394="","",IF('DATA ENTRY'!X394="","",IF(AND($DF$4='DATA ENTRY'!D394),'DATA ENTRY'!X394,"")))</f>
        <v/>
      </c>
      <c r="DS395" s="108" t="str">
        <f t="shared" si="107"/>
        <v/>
      </c>
      <c r="DT395" s="108" t="str">
        <f>IF('DATA ENTRY'!CK394="","",IF('DATA ENTRY'!D394="","",IF(AND($DF$4='DATA ENTRY'!D394),'DATA ENTRY'!G394,"")))</f>
        <v/>
      </c>
      <c r="DY395">
        <f t="shared" si="108"/>
        <v>0</v>
      </c>
      <c r="EB395" t="str">
        <f t="shared" si="109"/>
        <v/>
      </c>
      <c r="EC395" t="str">
        <f t="shared" si="110"/>
        <v/>
      </c>
      <c r="ED395" s="224">
        <v>389</v>
      </c>
      <c r="EE395" s="3" t="str">
        <f>IF('DATA ENTRY'!CK394="","",IF('DATA ENTRY'!B394="","",IF(AND($EF$4='DATA ENTRY'!G394,$EH$4='DATA ENTRY'!F394),'DATA ENTRY'!B394,"")))</f>
        <v/>
      </c>
      <c r="EF395" s="3" t="str">
        <f>IF('DATA ENTRY'!CK394="","",IF('DATA ENTRY'!C394="","",IF(AND($EF$4='DATA ENTRY'!G394,$EH$4='DATA ENTRY'!F394),'DATA ENTRY'!C394,"")))</f>
        <v/>
      </c>
      <c r="EG395" s="4" t="str">
        <f>IF('DATA ENTRY'!CK394="","",IF('DATA ENTRY'!I394="","",IF(AND($EF$4='DATA ENTRY'!G394,$EH$4='DATA ENTRY'!F394),'DATA ENTRY'!I394,"")))</f>
        <v/>
      </c>
      <c r="EH395" s="4" t="str">
        <f>IF('DATA ENTRY'!CK394="","",IF('DATA ENTRY'!CK394="","",IF(AND($EF$4='DATA ENTRY'!G394,$EH$4='DATA ENTRY'!F394),'DATA ENTRY'!CK394,"")))</f>
        <v/>
      </c>
      <c r="EI395" s="3" t="str">
        <f>IF('DATA ENTRY'!CK394="","",IF('DATA ENTRY'!N394="","",IF(AND($EF$4='DATA ENTRY'!G394,$EH$4='DATA ENTRY'!F394),'DATA ENTRY'!N394,"")))</f>
        <v/>
      </c>
      <c r="EJ395" s="107" t="str">
        <f>IF('DATA ENTRY'!CK394="","",IF('DATA ENTRY'!O394="","",IF(AND($EF$4='DATA ENTRY'!G394,$EH$4='DATA ENTRY'!F394),'DATA ENTRY'!O394,"")))</f>
        <v/>
      </c>
      <c r="EK395" s="3" t="str">
        <f>IF('DATA ENTRY'!CK394="","",IF('DATA ENTRY'!P394="","",IF(AND($EF$4='DATA ENTRY'!G394,$EH$4='DATA ENTRY'!F394),'DATA ENTRY'!P394,"")))</f>
        <v/>
      </c>
      <c r="EL395" s="107" t="str">
        <f>IF('DATA ENTRY'!CK394="","",IF('DATA ENTRY'!Q394="","",IF(AND($EF$4='DATA ENTRY'!G394,$EH$4='DATA ENTRY'!F394),'DATA ENTRY'!Q394,"")))</f>
        <v/>
      </c>
      <c r="EM395" s="3" t="str">
        <f>IF('DATA ENTRY'!CK394="","",IF('DATA ENTRY'!R394="","",IF(AND($EF$4='DATA ENTRY'!G394,$EH$4='DATA ENTRY'!F394),'DATA ENTRY'!R394,"")))</f>
        <v/>
      </c>
      <c r="EN395" s="107" t="str">
        <f>IF('DATA ENTRY'!CK394="","",IF('DATA ENTRY'!S394="","",IF(AND($EF$4='DATA ENTRY'!G394,$EH$4='DATA ENTRY'!F394),'DATA ENTRY'!S394,"")))</f>
        <v/>
      </c>
      <c r="EO395" s="3" t="str">
        <f>IF('DATA ENTRY'!CK394="","",IF('DATA ENTRY'!E394="","",IF(AND($EF$4='DATA ENTRY'!G394,$EH$4='DATA ENTRY'!F394),'DATA ENTRY'!E394,"")))</f>
        <v/>
      </c>
      <c r="EP395" s="3" t="str">
        <f>IF('DATA ENTRY'!CK394="","",IF('DATA ENTRY'!D394="","",IF(AND($EF$4='DATA ENTRY'!G394,$EH$4='DATA ENTRY'!F394),'DATA ENTRY'!D394,"")))</f>
        <v/>
      </c>
      <c r="EQ395" s="3" t="str">
        <f>IF('DATA ENTRY'!CK394="","",IF('DATA ENTRY'!W394="","",IF(AND($EF$4='DATA ENTRY'!G394,$EH$4='DATA ENTRY'!F394),'DATA ENTRY'!W394,"")))</f>
        <v/>
      </c>
      <c r="ER395" s="3" t="str">
        <f>IF('DATA ENTRY'!CK394="","",IF('DATA ENTRY'!X394="","",IF(AND($EF$4='DATA ENTRY'!G394,$EH$4='DATA ENTRY'!F394),'DATA ENTRY'!X394,"")))</f>
        <v/>
      </c>
      <c r="ES395" s="108" t="str">
        <f t="shared" si="111"/>
        <v/>
      </c>
      <c r="ET395" s="108" t="str">
        <f>IF('DATA ENTRY'!CK394="","",IF('DATA ENTRY'!D394="","",IF(AND($EF$4='DATA ENTRY'!G394,$EH$4='DATA ENTRY'!F394),'DATA ENTRY'!G394,"")))</f>
        <v/>
      </c>
      <c r="EY395">
        <f t="shared" si="112"/>
        <v>0</v>
      </c>
    </row>
    <row r="396" spans="1:155">
      <c r="A396" t="str">
        <f>IF(S396=0,"",1+(MAX($A$7:A395)))</f>
        <v/>
      </c>
      <c r="B396" s="224">
        <v>390</v>
      </c>
      <c r="C396" s="3" t="str">
        <f>IF('DATA ENTRY'!CK395="","",IF('DATA ENTRY'!B395="","",IF($D$4="All Post",'DATA ENTRY'!B395,IF(AND($D$4='DATA ENTRY'!CK395),'DATA ENTRY'!B395,""))))</f>
        <v/>
      </c>
      <c r="D396" s="3" t="str">
        <f>IF('DATA ENTRY'!CK395="","",IF('DATA ENTRY'!C395="","",IF($D$4="All Post",'DATA ENTRY'!C395,IF(AND($D$4='DATA ENTRY'!CK395),'DATA ENTRY'!C395,""))))</f>
        <v/>
      </c>
      <c r="E396" s="4" t="str">
        <f>IF('DATA ENTRY'!CK395="","",IF('DATA ENTRY'!I395="","",IF($D$4="All Post",'DATA ENTRY'!I395,IF(AND($D$4='DATA ENTRY'!CK395),'DATA ENTRY'!I395,""))))</f>
        <v/>
      </c>
      <c r="F396" s="4" t="str">
        <f>IF('DATA ENTRY'!CK395="","",IF('DATA ENTRY'!CK395="","",IF($D$4="All Post",'DATA ENTRY'!CK395,IF(AND($D$4='DATA ENTRY'!CK395),'DATA ENTRY'!CK395,""))))</f>
        <v/>
      </c>
      <c r="G396" s="3" t="str">
        <f>IF('DATA ENTRY'!CK395="","",IF('DATA ENTRY'!N395="","",IF($D$4="All Post",'DATA ENTRY'!N395,IF(AND($D$4='DATA ENTRY'!CK395),'DATA ENTRY'!N395,""))))</f>
        <v/>
      </c>
      <c r="H396" s="107" t="str">
        <f>IF('DATA ENTRY'!CK395="","",IF('DATA ENTRY'!O395="","",IF($D$4="All Post",'DATA ENTRY'!O395,IF(AND($D$4='DATA ENTRY'!CK395),'DATA ENTRY'!O395,""))))</f>
        <v/>
      </c>
      <c r="I396" s="3" t="str">
        <f>IF('DATA ENTRY'!CK395="","",IF('DATA ENTRY'!P395="","",IF($D$4="All Post",'DATA ENTRY'!P395,IF(AND($D$4='DATA ENTRY'!CK395),'DATA ENTRY'!P395,""))))</f>
        <v/>
      </c>
      <c r="J396" s="107" t="str">
        <f>IF('DATA ENTRY'!CK395="","",IF('DATA ENTRY'!Q395="","",IF($D$4="All Post",'DATA ENTRY'!Q395,IF(AND($D$4='DATA ENTRY'!CK395),'DATA ENTRY'!Q395,""))))</f>
        <v/>
      </c>
      <c r="K396" s="3" t="str">
        <f>IF('DATA ENTRY'!CK395="","",IF('DATA ENTRY'!R395="","",IF($D$4="All Post",'DATA ENTRY'!R395,IF(AND($D$4='DATA ENTRY'!CK395),'DATA ENTRY'!R395,""))))</f>
        <v/>
      </c>
      <c r="L396" s="3" t="str">
        <f>IF('DATA ENTRY'!CK395="","",IF('DATA ENTRY'!S395="","",IF($D$4="All Post",'DATA ENTRY'!S395,IF(AND($D$4='DATA ENTRY'!CK395),'DATA ENTRY'!S395,""))))</f>
        <v/>
      </c>
      <c r="M396" s="3" t="str">
        <f>IF('DATA ENTRY'!CK395="","",IF('DATA ENTRY'!E395="","",IF($D$4="All Post",'DATA ENTRY'!E395,IF(AND($D$4='DATA ENTRY'!CK395),'DATA ENTRY'!E395,""))))</f>
        <v/>
      </c>
      <c r="N396" s="3" t="str">
        <f>IF('DATA ENTRY'!CK395="","",IF('DATA ENTRY'!W395="","",IF($D$4="All Post",'DATA ENTRY'!W395,IF(AND($D$4='DATA ENTRY'!CK395),'DATA ENTRY'!W395,""))))</f>
        <v/>
      </c>
      <c r="O396" s="3" t="str">
        <f>IF('DATA ENTRY'!CK395="","",IF('DATA ENTRY'!X395="","",IF($D$4="All Post",'DATA ENTRY'!X395,IF(AND($D$4='DATA ENTRY'!CK395),'DATA ENTRY'!X395,""))))</f>
        <v/>
      </c>
      <c r="P396" s="3" t="str">
        <f>IF('DATA ENTRY'!CK395="","",IF('DATA ENTRY'!G395="","",IF($D$4="All Post",'DATA ENTRY'!G395,IF(AND($D$4='DATA ENTRY'!CK395),'DATA ENTRY'!G395,""))))</f>
        <v/>
      </c>
      <c r="S396">
        <f t="shared" si="99"/>
        <v>0</v>
      </c>
      <c r="T396" t="str">
        <f t="shared" si="100"/>
        <v/>
      </c>
      <c r="BZ396" t="str">
        <f t="shared" si="101"/>
        <v/>
      </c>
      <c r="CA396" t="str">
        <f t="shared" si="102"/>
        <v/>
      </c>
      <c r="CB396" s="224">
        <v>390</v>
      </c>
      <c r="CC396" s="3" t="str">
        <f>IF('DATA ENTRY'!CK395="","",IF('DATA ENTRY'!B395="","",IF(AND($CD$4='DATA ENTRY'!CK395,$CG$4='DATA ENTRY'!D395),'DATA ENTRY'!B395,"")))</f>
        <v/>
      </c>
      <c r="CD396" s="3" t="str">
        <f>IF('DATA ENTRY'!CK395="","",IF('DATA ENTRY'!C395="","",IF(AND($CD$4='DATA ENTRY'!CK395,$CG$4='DATA ENTRY'!D395),'DATA ENTRY'!C395,"")))</f>
        <v/>
      </c>
      <c r="CE396" s="4" t="str">
        <f>IF('DATA ENTRY'!CK395="","",IF('DATA ENTRY'!I395="","",IF(AND($CD$4='DATA ENTRY'!CK395,$CG$4='DATA ENTRY'!D395),'DATA ENTRY'!I395,"")))</f>
        <v/>
      </c>
      <c r="CF396" s="4" t="str">
        <f>IF('DATA ENTRY'!CK395="","",IF('DATA ENTRY'!CK395="","",IF(AND($CD$4='DATA ENTRY'!CK395,$CG$4='DATA ENTRY'!D395),'DATA ENTRY'!CK395,"")))</f>
        <v/>
      </c>
      <c r="CG396" s="3" t="str">
        <f>IF('DATA ENTRY'!CK395="","",IF('DATA ENTRY'!N395="","",IF(AND($CD$4='DATA ENTRY'!CK395,$CG$4='DATA ENTRY'!D395),'DATA ENTRY'!N395,"")))</f>
        <v/>
      </c>
      <c r="CH396" s="107" t="str">
        <f>IF('DATA ENTRY'!CK395="","",IF('DATA ENTRY'!O395="","",IF(AND($CD$4='DATA ENTRY'!CK395,$CG$4='DATA ENTRY'!D395),'DATA ENTRY'!O395,"")))</f>
        <v/>
      </c>
      <c r="CI396" s="3" t="str">
        <f>IF('DATA ENTRY'!CK395="","",IF('DATA ENTRY'!P395="","",IF(AND($CD$4='DATA ENTRY'!CK395,$CG$4='DATA ENTRY'!D395),'DATA ENTRY'!P395,"")))</f>
        <v/>
      </c>
      <c r="CJ396" s="107" t="str">
        <f>IF('DATA ENTRY'!CK395="","",IF('DATA ENTRY'!Q395="","",IF(AND($CD$4='DATA ENTRY'!CK395,$CG$4='DATA ENTRY'!D395),'DATA ENTRY'!Q395,"")))</f>
        <v/>
      </c>
      <c r="CK396" s="3" t="str">
        <f>IF('DATA ENTRY'!CK395="","",IF('DATA ENTRY'!R395="","",IF(AND($CD$4='DATA ENTRY'!CK395,$CG$4='DATA ENTRY'!D395),'DATA ENTRY'!R395,"")))</f>
        <v/>
      </c>
      <c r="CL396" s="3" t="str">
        <f>IF('DATA ENTRY'!CK395="","",IF('DATA ENTRY'!S395="","",IF(AND($CD$4='DATA ENTRY'!CK395,$CG$4='DATA ENTRY'!D395),'DATA ENTRY'!S395,"")))</f>
        <v/>
      </c>
      <c r="CM396" s="3" t="str">
        <f>IF('DATA ENTRY'!CK395="","",IF('DATA ENTRY'!E395="","",IF(AND($CD$4='DATA ENTRY'!CK395,$CG$4='DATA ENTRY'!D395),'DATA ENTRY'!E395,"")))</f>
        <v/>
      </c>
      <c r="CN396" s="3" t="str">
        <f>IF('DATA ENTRY'!CK395="","",IF('DATA ENTRY'!W395="","",IF(AND($CD$4='DATA ENTRY'!CK395,$CG$4='DATA ENTRY'!D395),'DATA ENTRY'!W395,"")))</f>
        <v/>
      </c>
      <c r="CO396" s="3" t="str">
        <f>IF('DATA ENTRY'!CK395="","",IF('DATA ENTRY'!X395="","",IF(AND($CD$4='DATA ENTRY'!CK395,$CG$4='DATA ENTRY'!D395),'DATA ENTRY'!X395,"")))</f>
        <v/>
      </c>
      <c r="CP396" s="108" t="str">
        <f t="shared" si="103"/>
        <v/>
      </c>
      <c r="CQ396" s="108" t="str">
        <f>IF('DATA ENTRY'!CK395="","",IF('DATA ENTRY'!G395="","",IF(AND($CD$4='DATA ENTRY'!CK395,$CG$4='DATA ENTRY'!D395),'DATA ENTRY'!G395,"")))</f>
        <v/>
      </c>
      <c r="CR396" s="230" t="str">
        <f>IF('DATA ENTRY'!CK395="","",IF('DATA ENTRY'!D395="","",IF(AND($CD$4='DATA ENTRY'!CK395,$CG$4='DATA ENTRY'!D395),'DATA ENTRY'!D395,"")))</f>
        <v/>
      </c>
      <c r="CS396">
        <f t="shared" si="104"/>
        <v>0</v>
      </c>
      <c r="CT396">
        <f t="shared" si="105"/>
        <v>0</v>
      </c>
      <c r="CV396" s="139"/>
      <c r="CX396">
        <f t="shared" si="106"/>
        <v>0</v>
      </c>
      <c r="DB396" t="str">
        <f t="shared" ref="DB396:DB459" si="113">IF(DG396="","",RANK(DG396,$DG$7:$DG$211,1))</f>
        <v/>
      </c>
      <c r="DC396" t="str">
        <f t="shared" ref="DC396:DC459" si="114">IF(DY396=0,"",DY396)</f>
        <v/>
      </c>
      <c r="DD396" s="224">
        <v>390</v>
      </c>
      <c r="DE396" s="3" t="str">
        <f>IF('DATA ENTRY'!CK395="","",IF('DATA ENTRY'!B395="","",IF(AND($DF$4='DATA ENTRY'!D395),'DATA ENTRY'!B395,"")))</f>
        <v/>
      </c>
      <c r="DF396" s="3" t="str">
        <f>IF('DATA ENTRY'!CK395="","",IF('DATA ENTRY'!C395="","",IF(AND($DF$4='DATA ENTRY'!D395),'DATA ENTRY'!C395,"")))</f>
        <v/>
      </c>
      <c r="DG396" s="4" t="str">
        <f>IF('DATA ENTRY'!CK395="","",IF('DATA ENTRY'!I395="","",IF(AND($DF$4='DATA ENTRY'!D395),'DATA ENTRY'!I395,"")))</f>
        <v/>
      </c>
      <c r="DH396" s="4" t="str">
        <f>IF('DATA ENTRY'!CK395="","",IF('DATA ENTRY'!CK395="","",IF(AND($DF$4='DATA ENTRY'!D395),'DATA ENTRY'!CK395,"")))</f>
        <v/>
      </c>
      <c r="DI396" s="3" t="str">
        <f>IF('DATA ENTRY'!CK395="","",IF('DATA ENTRY'!N395="","",IF(AND($DF$4='DATA ENTRY'!D395),'DATA ENTRY'!N395,"")))</f>
        <v/>
      </c>
      <c r="DJ396" s="107" t="str">
        <f>IF('DATA ENTRY'!CK395="","",IF('DATA ENTRY'!O395="","",IF(AND($DF$4='DATA ENTRY'!D395),'DATA ENTRY'!O395,"")))</f>
        <v/>
      </c>
      <c r="DK396" s="3" t="str">
        <f>IF('DATA ENTRY'!CK395="","",IF('DATA ENTRY'!P395="","",IF(AND($DF$4='DATA ENTRY'!D395),'DATA ENTRY'!P395,"")))</f>
        <v/>
      </c>
      <c r="DL396" s="107" t="str">
        <f>IF('DATA ENTRY'!CK395="","",IF('DATA ENTRY'!Q395="","",IF(AND($DF$4='DATA ENTRY'!D395),'DATA ENTRY'!Q395,"")))</f>
        <v/>
      </c>
      <c r="DM396" s="3" t="str">
        <f>IF('DATA ENTRY'!CK395="","",IF('DATA ENTRY'!R395="","",IF(AND($DF$4='DATA ENTRY'!D395),'DATA ENTRY'!R395,"")))</f>
        <v/>
      </c>
      <c r="DN396" s="107" t="str">
        <f>IF('DATA ENTRY'!CK395="","",IF('DATA ENTRY'!S395="","",IF(AND($DF$4='DATA ENTRY'!D395),'DATA ENTRY'!S395,"")))</f>
        <v/>
      </c>
      <c r="DO396" s="3" t="str">
        <f>IF('DATA ENTRY'!CK395="","",IF('DATA ENTRY'!E395="","",IF(AND($DF$4='DATA ENTRY'!D395),'DATA ENTRY'!E395,"")))</f>
        <v/>
      </c>
      <c r="DP396" s="3" t="str">
        <f>IF('DATA ENTRY'!CK395="","",IF('DATA ENTRY'!D395="","",IF(AND($DF$4='DATA ENTRY'!D395),'DATA ENTRY'!D395,"")))</f>
        <v/>
      </c>
      <c r="DQ396" s="3" t="str">
        <f>IF('DATA ENTRY'!CK395="","",IF('DATA ENTRY'!W395="","",IF(AND($DF$4='DATA ENTRY'!D395),'DATA ENTRY'!W395,"")))</f>
        <v/>
      </c>
      <c r="DR396" s="3" t="str">
        <f>IF('DATA ENTRY'!CK395="","",IF('DATA ENTRY'!X395="","",IF(AND($DF$4='DATA ENTRY'!D395),'DATA ENTRY'!X395,"")))</f>
        <v/>
      </c>
      <c r="DS396" s="108" t="str">
        <f t="shared" si="107"/>
        <v/>
      </c>
      <c r="DT396" s="108" t="str">
        <f>IF('DATA ENTRY'!CK395="","",IF('DATA ENTRY'!D395="","",IF(AND($DF$4='DATA ENTRY'!D395),'DATA ENTRY'!G395,"")))</f>
        <v/>
      </c>
      <c r="DY396">
        <f t="shared" si="108"/>
        <v>0</v>
      </c>
      <c r="EB396" t="str">
        <f t="shared" si="109"/>
        <v/>
      </c>
      <c r="EC396" t="str">
        <f t="shared" si="110"/>
        <v/>
      </c>
      <c r="ED396" s="224">
        <v>390</v>
      </c>
      <c r="EE396" s="3" t="str">
        <f>IF('DATA ENTRY'!CK395="","",IF('DATA ENTRY'!B395="","",IF(AND($EF$4='DATA ENTRY'!G395,$EH$4='DATA ENTRY'!F395),'DATA ENTRY'!B395,"")))</f>
        <v/>
      </c>
      <c r="EF396" s="3" t="str">
        <f>IF('DATA ENTRY'!CK395="","",IF('DATA ENTRY'!C395="","",IF(AND($EF$4='DATA ENTRY'!G395,$EH$4='DATA ENTRY'!F395),'DATA ENTRY'!C395,"")))</f>
        <v/>
      </c>
      <c r="EG396" s="4" t="str">
        <f>IF('DATA ENTRY'!CK395="","",IF('DATA ENTRY'!I395="","",IF(AND($EF$4='DATA ENTRY'!G395,$EH$4='DATA ENTRY'!F395),'DATA ENTRY'!I395,"")))</f>
        <v/>
      </c>
      <c r="EH396" s="4" t="str">
        <f>IF('DATA ENTRY'!CK395="","",IF('DATA ENTRY'!CK395="","",IF(AND($EF$4='DATA ENTRY'!G395,$EH$4='DATA ENTRY'!F395),'DATA ENTRY'!CK395,"")))</f>
        <v/>
      </c>
      <c r="EI396" s="3" t="str">
        <f>IF('DATA ENTRY'!CK395="","",IF('DATA ENTRY'!N395="","",IF(AND($EF$4='DATA ENTRY'!G395,$EH$4='DATA ENTRY'!F395),'DATA ENTRY'!N395,"")))</f>
        <v/>
      </c>
      <c r="EJ396" s="107" t="str">
        <f>IF('DATA ENTRY'!CK395="","",IF('DATA ENTRY'!O395="","",IF(AND($EF$4='DATA ENTRY'!G395,$EH$4='DATA ENTRY'!F395),'DATA ENTRY'!O395,"")))</f>
        <v/>
      </c>
      <c r="EK396" s="3" t="str">
        <f>IF('DATA ENTRY'!CK395="","",IF('DATA ENTRY'!P395="","",IF(AND($EF$4='DATA ENTRY'!G395,$EH$4='DATA ENTRY'!F395),'DATA ENTRY'!P395,"")))</f>
        <v/>
      </c>
      <c r="EL396" s="107" t="str">
        <f>IF('DATA ENTRY'!CK395="","",IF('DATA ENTRY'!Q395="","",IF(AND($EF$4='DATA ENTRY'!G395,$EH$4='DATA ENTRY'!F395),'DATA ENTRY'!Q395,"")))</f>
        <v/>
      </c>
      <c r="EM396" s="3" t="str">
        <f>IF('DATA ENTRY'!CK395="","",IF('DATA ENTRY'!R395="","",IF(AND($EF$4='DATA ENTRY'!G395,$EH$4='DATA ENTRY'!F395),'DATA ENTRY'!R395,"")))</f>
        <v/>
      </c>
      <c r="EN396" s="107" t="str">
        <f>IF('DATA ENTRY'!CK395="","",IF('DATA ENTRY'!S395="","",IF(AND($EF$4='DATA ENTRY'!G395,$EH$4='DATA ENTRY'!F395),'DATA ENTRY'!S395,"")))</f>
        <v/>
      </c>
      <c r="EO396" s="3" t="str">
        <f>IF('DATA ENTRY'!CK395="","",IF('DATA ENTRY'!E395="","",IF(AND($EF$4='DATA ENTRY'!G395,$EH$4='DATA ENTRY'!F395),'DATA ENTRY'!E395,"")))</f>
        <v/>
      </c>
      <c r="EP396" s="3" t="str">
        <f>IF('DATA ENTRY'!CK395="","",IF('DATA ENTRY'!D395="","",IF(AND($EF$4='DATA ENTRY'!G395,$EH$4='DATA ENTRY'!F395),'DATA ENTRY'!D395,"")))</f>
        <v/>
      </c>
      <c r="EQ396" s="3" t="str">
        <f>IF('DATA ENTRY'!CK395="","",IF('DATA ENTRY'!W395="","",IF(AND($EF$4='DATA ENTRY'!G395,$EH$4='DATA ENTRY'!F395),'DATA ENTRY'!W395,"")))</f>
        <v/>
      </c>
      <c r="ER396" s="3" t="str">
        <f>IF('DATA ENTRY'!CK395="","",IF('DATA ENTRY'!X395="","",IF(AND($EF$4='DATA ENTRY'!G395,$EH$4='DATA ENTRY'!F395),'DATA ENTRY'!X395,"")))</f>
        <v/>
      </c>
      <c r="ES396" s="108" t="str">
        <f t="shared" si="111"/>
        <v/>
      </c>
      <c r="ET396" s="108" t="str">
        <f>IF('DATA ENTRY'!CK395="","",IF('DATA ENTRY'!D395="","",IF(AND($EF$4='DATA ENTRY'!G395,$EH$4='DATA ENTRY'!F395),'DATA ENTRY'!G395,"")))</f>
        <v/>
      </c>
      <c r="EY396">
        <f t="shared" si="112"/>
        <v>0</v>
      </c>
    </row>
    <row r="397" spans="1:155">
      <c r="A397" t="str">
        <f>IF(S397=0,"",1+(MAX($A$7:A396)))</f>
        <v/>
      </c>
      <c r="B397" s="224">
        <v>391</v>
      </c>
      <c r="C397" s="3" t="str">
        <f>IF('DATA ENTRY'!CK396="","",IF('DATA ENTRY'!B396="","",IF($D$4="All Post",'DATA ENTRY'!B396,IF(AND($D$4='DATA ENTRY'!CK396),'DATA ENTRY'!B396,""))))</f>
        <v/>
      </c>
      <c r="D397" s="3" t="str">
        <f>IF('DATA ENTRY'!CK396="","",IF('DATA ENTRY'!C396="","",IF($D$4="All Post",'DATA ENTRY'!C396,IF(AND($D$4='DATA ENTRY'!CK396),'DATA ENTRY'!C396,""))))</f>
        <v/>
      </c>
      <c r="E397" s="4" t="str">
        <f>IF('DATA ENTRY'!CK396="","",IF('DATA ENTRY'!I396="","",IF($D$4="All Post",'DATA ENTRY'!I396,IF(AND($D$4='DATA ENTRY'!CK396),'DATA ENTRY'!I396,""))))</f>
        <v/>
      </c>
      <c r="F397" s="4" t="str">
        <f>IF('DATA ENTRY'!CK396="","",IF('DATA ENTRY'!CK396="","",IF($D$4="All Post",'DATA ENTRY'!CK396,IF(AND($D$4='DATA ENTRY'!CK396),'DATA ENTRY'!CK396,""))))</f>
        <v/>
      </c>
      <c r="G397" s="3" t="str">
        <f>IF('DATA ENTRY'!CK396="","",IF('DATA ENTRY'!N396="","",IF($D$4="All Post",'DATA ENTRY'!N396,IF(AND($D$4='DATA ENTRY'!CK396),'DATA ENTRY'!N396,""))))</f>
        <v/>
      </c>
      <c r="H397" s="107" t="str">
        <f>IF('DATA ENTRY'!CK396="","",IF('DATA ENTRY'!O396="","",IF($D$4="All Post",'DATA ENTRY'!O396,IF(AND($D$4='DATA ENTRY'!CK396),'DATA ENTRY'!O396,""))))</f>
        <v/>
      </c>
      <c r="I397" s="3" t="str">
        <f>IF('DATA ENTRY'!CK396="","",IF('DATA ENTRY'!P396="","",IF($D$4="All Post",'DATA ENTRY'!P396,IF(AND($D$4='DATA ENTRY'!CK396),'DATA ENTRY'!P396,""))))</f>
        <v/>
      </c>
      <c r="J397" s="107" t="str">
        <f>IF('DATA ENTRY'!CK396="","",IF('DATA ENTRY'!Q396="","",IF($D$4="All Post",'DATA ENTRY'!Q396,IF(AND($D$4='DATA ENTRY'!CK396),'DATA ENTRY'!Q396,""))))</f>
        <v/>
      </c>
      <c r="K397" s="3" t="str">
        <f>IF('DATA ENTRY'!CK396="","",IF('DATA ENTRY'!R396="","",IF($D$4="All Post",'DATA ENTRY'!R396,IF(AND($D$4='DATA ENTRY'!CK396),'DATA ENTRY'!R396,""))))</f>
        <v/>
      </c>
      <c r="L397" s="3" t="str">
        <f>IF('DATA ENTRY'!CK396="","",IF('DATA ENTRY'!S396="","",IF($D$4="All Post",'DATA ENTRY'!S396,IF(AND($D$4='DATA ENTRY'!CK396),'DATA ENTRY'!S396,""))))</f>
        <v/>
      </c>
      <c r="M397" s="3" t="str">
        <f>IF('DATA ENTRY'!CK396="","",IF('DATA ENTRY'!E396="","",IF($D$4="All Post",'DATA ENTRY'!E396,IF(AND($D$4='DATA ENTRY'!CK396),'DATA ENTRY'!E396,""))))</f>
        <v/>
      </c>
      <c r="N397" s="3" t="str">
        <f>IF('DATA ENTRY'!CK396="","",IF('DATA ENTRY'!W396="","",IF($D$4="All Post",'DATA ENTRY'!W396,IF(AND($D$4='DATA ENTRY'!CK396),'DATA ENTRY'!W396,""))))</f>
        <v/>
      </c>
      <c r="O397" s="3" t="str">
        <f>IF('DATA ENTRY'!CK396="","",IF('DATA ENTRY'!X396="","",IF($D$4="All Post",'DATA ENTRY'!X396,IF(AND($D$4='DATA ENTRY'!CK396),'DATA ENTRY'!X396,""))))</f>
        <v/>
      </c>
      <c r="P397" s="3" t="str">
        <f>IF('DATA ENTRY'!CK396="","",IF('DATA ENTRY'!G396="","",IF($D$4="All Post",'DATA ENTRY'!G396,IF(AND($D$4='DATA ENTRY'!CK396),'DATA ENTRY'!G396,""))))</f>
        <v/>
      </c>
      <c r="S397">
        <f t="shared" si="99"/>
        <v>0</v>
      </c>
      <c r="T397" t="str">
        <f t="shared" si="100"/>
        <v/>
      </c>
      <c r="BZ397" t="str">
        <f t="shared" si="101"/>
        <v/>
      </c>
      <c r="CA397" t="str">
        <f t="shared" si="102"/>
        <v/>
      </c>
      <c r="CB397" s="224">
        <v>391</v>
      </c>
      <c r="CC397" s="3" t="str">
        <f>IF('DATA ENTRY'!CK396="","",IF('DATA ENTRY'!B396="","",IF(AND($CD$4='DATA ENTRY'!CK396,$CG$4='DATA ENTRY'!D396),'DATA ENTRY'!B396,"")))</f>
        <v/>
      </c>
      <c r="CD397" s="3" t="str">
        <f>IF('DATA ENTRY'!CK396="","",IF('DATA ENTRY'!C396="","",IF(AND($CD$4='DATA ENTRY'!CK396,$CG$4='DATA ENTRY'!D396),'DATA ENTRY'!C396,"")))</f>
        <v/>
      </c>
      <c r="CE397" s="4" t="str">
        <f>IF('DATA ENTRY'!CK396="","",IF('DATA ENTRY'!I396="","",IF(AND($CD$4='DATA ENTRY'!CK396,$CG$4='DATA ENTRY'!D396),'DATA ENTRY'!I396,"")))</f>
        <v/>
      </c>
      <c r="CF397" s="4" t="str">
        <f>IF('DATA ENTRY'!CK396="","",IF('DATA ENTRY'!CK396="","",IF(AND($CD$4='DATA ENTRY'!CK396,$CG$4='DATA ENTRY'!D396),'DATA ENTRY'!CK396,"")))</f>
        <v/>
      </c>
      <c r="CG397" s="3" t="str">
        <f>IF('DATA ENTRY'!CK396="","",IF('DATA ENTRY'!N396="","",IF(AND($CD$4='DATA ENTRY'!CK396,$CG$4='DATA ENTRY'!D396),'DATA ENTRY'!N396,"")))</f>
        <v/>
      </c>
      <c r="CH397" s="107" t="str">
        <f>IF('DATA ENTRY'!CK396="","",IF('DATA ENTRY'!O396="","",IF(AND($CD$4='DATA ENTRY'!CK396,$CG$4='DATA ENTRY'!D396),'DATA ENTRY'!O396,"")))</f>
        <v/>
      </c>
      <c r="CI397" s="3" t="str">
        <f>IF('DATA ENTRY'!CK396="","",IF('DATA ENTRY'!P396="","",IF(AND($CD$4='DATA ENTRY'!CK396,$CG$4='DATA ENTRY'!D396),'DATA ENTRY'!P396,"")))</f>
        <v/>
      </c>
      <c r="CJ397" s="107" t="str">
        <f>IF('DATA ENTRY'!CK396="","",IF('DATA ENTRY'!Q396="","",IF(AND($CD$4='DATA ENTRY'!CK396,$CG$4='DATA ENTRY'!D396),'DATA ENTRY'!Q396,"")))</f>
        <v/>
      </c>
      <c r="CK397" s="3" t="str">
        <f>IF('DATA ENTRY'!CK396="","",IF('DATA ENTRY'!R396="","",IF(AND($CD$4='DATA ENTRY'!CK396,$CG$4='DATA ENTRY'!D396),'DATA ENTRY'!R396,"")))</f>
        <v/>
      </c>
      <c r="CL397" s="3" t="str">
        <f>IF('DATA ENTRY'!CK396="","",IF('DATA ENTRY'!S396="","",IF(AND($CD$4='DATA ENTRY'!CK396,$CG$4='DATA ENTRY'!D396),'DATA ENTRY'!S396,"")))</f>
        <v/>
      </c>
      <c r="CM397" s="3" t="str">
        <f>IF('DATA ENTRY'!CK396="","",IF('DATA ENTRY'!E396="","",IF(AND($CD$4='DATA ENTRY'!CK396,$CG$4='DATA ENTRY'!D396),'DATA ENTRY'!E396,"")))</f>
        <v/>
      </c>
      <c r="CN397" s="3" t="str">
        <f>IF('DATA ENTRY'!CK396="","",IF('DATA ENTRY'!W396="","",IF(AND($CD$4='DATA ENTRY'!CK396,$CG$4='DATA ENTRY'!D396),'DATA ENTRY'!W396,"")))</f>
        <v/>
      </c>
      <c r="CO397" s="3" t="str">
        <f>IF('DATA ENTRY'!CK396="","",IF('DATA ENTRY'!X396="","",IF(AND($CD$4='DATA ENTRY'!CK396,$CG$4='DATA ENTRY'!D396),'DATA ENTRY'!X396,"")))</f>
        <v/>
      </c>
      <c r="CP397" s="108" t="str">
        <f t="shared" si="103"/>
        <v/>
      </c>
      <c r="CQ397" s="108" t="str">
        <f>IF('DATA ENTRY'!CK396="","",IF('DATA ENTRY'!G396="","",IF(AND($CD$4='DATA ENTRY'!CK396,$CG$4='DATA ENTRY'!D396),'DATA ENTRY'!G396,"")))</f>
        <v/>
      </c>
      <c r="CR397" s="230" t="str">
        <f>IF('DATA ENTRY'!CK396="","",IF('DATA ENTRY'!D396="","",IF(AND($CD$4='DATA ENTRY'!CK396,$CG$4='DATA ENTRY'!D396),'DATA ENTRY'!D396,"")))</f>
        <v/>
      </c>
      <c r="CS397">
        <f t="shared" si="104"/>
        <v>0</v>
      </c>
      <c r="CT397">
        <f t="shared" si="105"/>
        <v>0</v>
      </c>
      <c r="CV397" s="139"/>
      <c r="CX397">
        <f t="shared" si="106"/>
        <v>0</v>
      </c>
      <c r="DB397" t="str">
        <f t="shared" si="113"/>
        <v/>
      </c>
      <c r="DC397" t="str">
        <f t="shared" si="114"/>
        <v/>
      </c>
      <c r="DD397" s="224">
        <v>391</v>
      </c>
      <c r="DE397" s="3" t="str">
        <f>IF('DATA ENTRY'!CK396="","",IF('DATA ENTRY'!B396="","",IF(AND($DF$4='DATA ENTRY'!D396),'DATA ENTRY'!B396,"")))</f>
        <v/>
      </c>
      <c r="DF397" s="3" t="str">
        <f>IF('DATA ENTRY'!CK396="","",IF('DATA ENTRY'!C396="","",IF(AND($DF$4='DATA ENTRY'!D396),'DATA ENTRY'!C396,"")))</f>
        <v/>
      </c>
      <c r="DG397" s="4" t="str">
        <f>IF('DATA ENTRY'!CK396="","",IF('DATA ENTRY'!I396="","",IF(AND($DF$4='DATA ENTRY'!D396),'DATA ENTRY'!I396,"")))</f>
        <v/>
      </c>
      <c r="DH397" s="4" t="str">
        <f>IF('DATA ENTRY'!CK396="","",IF('DATA ENTRY'!CK396="","",IF(AND($DF$4='DATA ENTRY'!D396),'DATA ENTRY'!CK396,"")))</f>
        <v/>
      </c>
      <c r="DI397" s="3" t="str">
        <f>IF('DATA ENTRY'!CK396="","",IF('DATA ENTRY'!N396="","",IF(AND($DF$4='DATA ENTRY'!D396),'DATA ENTRY'!N396,"")))</f>
        <v/>
      </c>
      <c r="DJ397" s="107" t="str">
        <f>IF('DATA ENTRY'!CK396="","",IF('DATA ENTRY'!O396="","",IF(AND($DF$4='DATA ENTRY'!D396),'DATA ENTRY'!O396,"")))</f>
        <v/>
      </c>
      <c r="DK397" s="3" t="str">
        <f>IF('DATA ENTRY'!CK396="","",IF('DATA ENTRY'!P396="","",IF(AND($DF$4='DATA ENTRY'!D396),'DATA ENTRY'!P396,"")))</f>
        <v/>
      </c>
      <c r="DL397" s="107" t="str">
        <f>IF('DATA ENTRY'!CK396="","",IF('DATA ENTRY'!Q396="","",IF(AND($DF$4='DATA ENTRY'!D396),'DATA ENTRY'!Q396,"")))</f>
        <v/>
      </c>
      <c r="DM397" s="3" t="str">
        <f>IF('DATA ENTRY'!CK396="","",IF('DATA ENTRY'!R396="","",IF(AND($DF$4='DATA ENTRY'!D396),'DATA ENTRY'!R396,"")))</f>
        <v/>
      </c>
      <c r="DN397" s="107" t="str">
        <f>IF('DATA ENTRY'!CK396="","",IF('DATA ENTRY'!S396="","",IF(AND($DF$4='DATA ENTRY'!D396),'DATA ENTRY'!S396,"")))</f>
        <v/>
      </c>
      <c r="DO397" s="3" t="str">
        <f>IF('DATA ENTRY'!CK396="","",IF('DATA ENTRY'!E396="","",IF(AND($DF$4='DATA ENTRY'!D396),'DATA ENTRY'!E396,"")))</f>
        <v/>
      </c>
      <c r="DP397" s="3" t="str">
        <f>IF('DATA ENTRY'!CK396="","",IF('DATA ENTRY'!D396="","",IF(AND($DF$4='DATA ENTRY'!D396),'DATA ENTRY'!D396,"")))</f>
        <v/>
      </c>
      <c r="DQ397" s="3" t="str">
        <f>IF('DATA ENTRY'!CK396="","",IF('DATA ENTRY'!W396="","",IF(AND($DF$4='DATA ENTRY'!D396),'DATA ENTRY'!W396,"")))</f>
        <v/>
      </c>
      <c r="DR397" s="3" t="str">
        <f>IF('DATA ENTRY'!CK396="","",IF('DATA ENTRY'!X396="","",IF(AND($DF$4='DATA ENTRY'!D396),'DATA ENTRY'!X396,"")))</f>
        <v/>
      </c>
      <c r="DS397" s="108" t="str">
        <f t="shared" si="107"/>
        <v/>
      </c>
      <c r="DT397" s="108" t="str">
        <f>IF('DATA ENTRY'!CK396="","",IF('DATA ENTRY'!D396="","",IF(AND($DF$4='DATA ENTRY'!D396),'DATA ENTRY'!G396,"")))</f>
        <v/>
      </c>
      <c r="DY397">
        <f t="shared" si="108"/>
        <v>0</v>
      </c>
      <c r="EB397" t="str">
        <f t="shared" si="109"/>
        <v/>
      </c>
      <c r="EC397" t="str">
        <f t="shared" si="110"/>
        <v/>
      </c>
      <c r="ED397" s="224">
        <v>391</v>
      </c>
      <c r="EE397" s="3" t="str">
        <f>IF('DATA ENTRY'!CK396="","",IF('DATA ENTRY'!B396="","",IF(AND($EF$4='DATA ENTRY'!G396,$EH$4='DATA ENTRY'!F396),'DATA ENTRY'!B396,"")))</f>
        <v/>
      </c>
      <c r="EF397" s="3" t="str">
        <f>IF('DATA ENTRY'!CK396="","",IF('DATA ENTRY'!C396="","",IF(AND($EF$4='DATA ENTRY'!G396,$EH$4='DATA ENTRY'!F396),'DATA ENTRY'!C396,"")))</f>
        <v/>
      </c>
      <c r="EG397" s="4" t="str">
        <f>IF('DATA ENTRY'!CK396="","",IF('DATA ENTRY'!I396="","",IF(AND($EF$4='DATA ENTRY'!G396,$EH$4='DATA ENTRY'!F396),'DATA ENTRY'!I396,"")))</f>
        <v/>
      </c>
      <c r="EH397" s="4" t="str">
        <f>IF('DATA ENTRY'!CK396="","",IF('DATA ENTRY'!CK396="","",IF(AND($EF$4='DATA ENTRY'!G396,$EH$4='DATA ENTRY'!F396),'DATA ENTRY'!CK396,"")))</f>
        <v/>
      </c>
      <c r="EI397" s="3" t="str">
        <f>IF('DATA ENTRY'!CK396="","",IF('DATA ENTRY'!N396="","",IF(AND($EF$4='DATA ENTRY'!G396,$EH$4='DATA ENTRY'!F396),'DATA ENTRY'!N396,"")))</f>
        <v/>
      </c>
      <c r="EJ397" s="107" t="str">
        <f>IF('DATA ENTRY'!CK396="","",IF('DATA ENTRY'!O396="","",IF(AND($EF$4='DATA ENTRY'!G396,$EH$4='DATA ENTRY'!F396),'DATA ENTRY'!O396,"")))</f>
        <v/>
      </c>
      <c r="EK397" s="3" t="str">
        <f>IF('DATA ENTRY'!CK396="","",IF('DATA ENTRY'!P396="","",IF(AND($EF$4='DATA ENTRY'!G396,$EH$4='DATA ENTRY'!F396),'DATA ENTRY'!P396,"")))</f>
        <v/>
      </c>
      <c r="EL397" s="107" t="str">
        <f>IF('DATA ENTRY'!CK396="","",IF('DATA ENTRY'!Q396="","",IF(AND($EF$4='DATA ENTRY'!G396,$EH$4='DATA ENTRY'!F396),'DATA ENTRY'!Q396,"")))</f>
        <v/>
      </c>
      <c r="EM397" s="3" t="str">
        <f>IF('DATA ENTRY'!CK396="","",IF('DATA ENTRY'!R396="","",IF(AND($EF$4='DATA ENTRY'!G396,$EH$4='DATA ENTRY'!F396),'DATA ENTRY'!R396,"")))</f>
        <v/>
      </c>
      <c r="EN397" s="107" t="str">
        <f>IF('DATA ENTRY'!CK396="","",IF('DATA ENTRY'!S396="","",IF(AND($EF$4='DATA ENTRY'!G396,$EH$4='DATA ENTRY'!F396),'DATA ENTRY'!S396,"")))</f>
        <v/>
      </c>
      <c r="EO397" s="3" t="str">
        <f>IF('DATA ENTRY'!CK396="","",IF('DATA ENTRY'!E396="","",IF(AND($EF$4='DATA ENTRY'!G396,$EH$4='DATA ENTRY'!F396),'DATA ENTRY'!E396,"")))</f>
        <v/>
      </c>
      <c r="EP397" s="3" t="str">
        <f>IF('DATA ENTRY'!CK396="","",IF('DATA ENTRY'!D396="","",IF(AND($EF$4='DATA ENTRY'!G396,$EH$4='DATA ENTRY'!F396),'DATA ENTRY'!D396,"")))</f>
        <v/>
      </c>
      <c r="EQ397" s="3" t="str">
        <f>IF('DATA ENTRY'!CK396="","",IF('DATA ENTRY'!W396="","",IF(AND($EF$4='DATA ENTRY'!G396,$EH$4='DATA ENTRY'!F396),'DATA ENTRY'!W396,"")))</f>
        <v/>
      </c>
      <c r="ER397" s="3" t="str">
        <f>IF('DATA ENTRY'!CK396="","",IF('DATA ENTRY'!X396="","",IF(AND($EF$4='DATA ENTRY'!G396,$EH$4='DATA ENTRY'!F396),'DATA ENTRY'!X396,"")))</f>
        <v/>
      </c>
      <c r="ES397" s="108" t="str">
        <f t="shared" si="111"/>
        <v/>
      </c>
      <c r="ET397" s="108" t="str">
        <f>IF('DATA ENTRY'!CK396="","",IF('DATA ENTRY'!D396="","",IF(AND($EF$4='DATA ENTRY'!G396,$EH$4='DATA ENTRY'!F396),'DATA ENTRY'!G396,"")))</f>
        <v/>
      </c>
      <c r="EY397">
        <f t="shared" si="112"/>
        <v>0</v>
      </c>
    </row>
    <row r="398" spans="1:155">
      <c r="A398" t="str">
        <f>IF(S398=0,"",1+(MAX($A$7:A397)))</f>
        <v/>
      </c>
      <c r="B398" s="224">
        <v>392</v>
      </c>
      <c r="C398" s="3" t="str">
        <f>IF('DATA ENTRY'!CK397="","",IF('DATA ENTRY'!B397="","",IF($D$4="All Post",'DATA ENTRY'!B397,IF(AND($D$4='DATA ENTRY'!CK397),'DATA ENTRY'!B397,""))))</f>
        <v/>
      </c>
      <c r="D398" s="3" t="str">
        <f>IF('DATA ENTRY'!CK397="","",IF('DATA ENTRY'!C397="","",IF($D$4="All Post",'DATA ENTRY'!C397,IF(AND($D$4='DATA ENTRY'!CK397),'DATA ENTRY'!C397,""))))</f>
        <v/>
      </c>
      <c r="E398" s="4" t="str">
        <f>IF('DATA ENTRY'!CK397="","",IF('DATA ENTRY'!I397="","",IF($D$4="All Post",'DATA ENTRY'!I397,IF(AND($D$4='DATA ENTRY'!CK397),'DATA ENTRY'!I397,""))))</f>
        <v/>
      </c>
      <c r="F398" s="4" t="str">
        <f>IF('DATA ENTRY'!CK397="","",IF('DATA ENTRY'!CK397="","",IF($D$4="All Post",'DATA ENTRY'!CK397,IF(AND($D$4='DATA ENTRY'!CK397),'DATA ENTRY'!CK397,""))))</f>
        <v/>
      </c>
      <c r="G398" s="3" t="str">
        <f>IF('DATA ENTRY'!CK397="","",IF('DATA ENTRY'!N397="","",IF($D$4="All Post",'DATA ENTRY'!N397,IF(AND($D$4='DATA ENTRY'!CK397),'DATA ENTRY'!N397,""))))</f>
        <v/>
      </c>
      <c r="H398" s="107" t="str">
        <f>IF('DATA ENTRY'!CK397="","",IF('DATA ENTRY'!O397="","",IF($D$4="All Post",'DATA ENTRY'!O397,IF(AND($D$4='DATA ENTRY'!CK397),'DATA ENTRY'!O397,""))))</f>
        <v/>
      </c>
      <c r="I398" s="3" t="str">
        <f>IF('DATA ENTRY'!CK397="","",IF('DATA ENTRY'!P397="","",IF($D$4="All Post",'DATA ENTRY'!P397,IF(AND($D$4='DATA ENTRY'!CK397),'DATA ENTRY'!P397,""))))</f>
        <v/>
      </c>
      <c r="J398" s="107" t="str">
        <f>IF('DATA ENTRY'!CK397="","",IF('DATA ENTRY'!Q397="","",IF($D$4="All Post",'DATA ENTRY'!Q397,IF(AND($D$4='DATA ENTRY'!CK397),'DATA ENTRY'!Q397,""))))</f>
        <v/>
      </c>
      <c r="K398" s="3" t="str">
        <f>IF('DATA ENTRY'!CK397="","",IF('DATA ENTRY'!R397="","",IF($D$4="All Post",'DATA ENTRY'!R397,IF(AND($D$4='DATA ENTRY'!CK397),'DATA ENTRY'!R397,""))))</f>
        <v/>
      </c>
      <c r="L398" s="3" t="str">
        <f>IF('DATA ENTRY'!CK397="","",IF('DATA ENTRY'!S397="","",IF($D$4="All Post",'DATA ENTRY'!S397,IF(AND($D$4='DATA ENTRY'!CK397),'DATA ENTRY'!S397,""))))</f>
        <v/>
      </c>
      <c r="M398" s="3" t="str">
        <f>IF('DATA ENTRY'!CK397="","",IF('DATA ENTRY'!E397="","",IF($D$4="All Post",'DATA ENTRY'!E397,IF(AND($D$4='DATA ENTRY'!CK397),'DATA ENTRY'!E397,""))))</f>
        <v/>
      </c>
      <c r="N398" s="3" t="str">
        <f>IF('DATA ENTRY'!CK397="","",IF('DATA ENTRY'!W397="","",IF($D$4="All Post",'DATA ENTRY'!W397,IF(AND($D$4='DATA ENTRY'!CK397),'DATA ENTRY'!W397,""))))</f>
        <v/>
      </c>
      <c r="O398" s="3" t="str">
        <f>IF('DATA ENTRY'!CK397="","",IF('DATA ENTRY'!X397="","",IF($D$4="All Post",'DATA ENTRY'!X397,IF(AND($D$4='DATA ENTRY'!CK397),'DATA ENTRY'!X397,""))))</f>
        <v/>
      </c>
      <c r="P398" s="3" t="str">
        <f>IF('DATA ENTRY'!CK397="","",IF('DATA ENTRY'!G397="","",IF($D$4="All Post",'DATA ENTRY'!G397,IF(AND($D$4='DATA ENTRY'!CK397),'DATA ENTRY'!G397,""))))</f>
        <v/>
      </c>
      <c r="S398">
        <f t="shared" si="99"/>
        <v>0</v>
      </c>
      <c r="T398" t="str">
        <f t="shared" si="100"/>
        <v/>
      </c>
      <c r="BZ398" t="str">
        <f t="shared" si="101"/>
        <v/>
      </c>
      <c r="CA398" t="str">
        <f t="shared" si="102"/>
        <v/>
      </c>
      <c r="CB398" s="224">
        <v>392</v>
      </c>
      <c r="CC398" s="3" t="str">
        <f>IF('DATA ENTRY'!CK397="","",IF('DATA ENTRY'!B397="","",IF(AND($CD$4='DATA ENTRY'!CK397,$CG$4='DATA ENTRY'!D397),'DATA ENTRY'!B397,"")))</f>
        <v/>
      </c>
      <c r="CD398" s="3" t="str">
        <f>IF('DATA ENTRY'!CK397="","",IF('DATA ENTRY'!C397="","",IF(AND($CD$4='DATA ENTRY'!CK397,$CG$4='DATA ENTRY'!D397),'DATA ENTRY'!C397,"")))</f>
        <v/>
      </c>
      <c r="CE398" s="4" t="str">
        <f>IF('DATA ENTRY'!CK397="","",IF('DATA ENTRY'!I397="","",IF(AND($CD$4='DATA ENTRY'!CK397,$CG$4='DATA ENTRY'!D397),'DATA ENTRY'!I397,"")))</f>
        <v/>
      </c>
      <c r="CF398" s="4" t="str">
        <f>IF('DATA ENTRY'!CK397="","",IF('DATA ENTRY'!CK397="","",IF(AND($CD$4='DATA ENTRY'!CK397,$CG$4='DATA ENTRY'!D397),'DATA ENTRY'!CK397,"")))</f>
        <v/>
      </c>
      <c r="CG398" s="3" t="str">
        <f>IF('DATA ENTRY'!CK397="","",IF('DATA ENTRY'!N397="","",IF(AND($CD$4='DATA ENTRY'!CK397,$CG$4='DATA ENTRY'!D397),'DATA ENTRY'!N397,"")))</f>
        <v/>
      </c>
      <c r="CH398" s="107" t="str">
        <f>IF('DATA ENTRY'!CK397="","",IF('DATA ENTRY'!O397="","",IF(AND($CD$4='DATA ENTRY'!CK397,$CG$4='DATA ENTRY'!D397),'DATA ENTRY'!O397,"")))</f>
        <v/>
      </c>
      <c r="CI398" s="3" t="str">
        <f>IF('DATA ENTRY'!CK397="","",IF('DATA ENTRY'!P397="","",IF(AND($CD$4='DATA ENTRY'!CK397,$CG$4='DATA ENTRY'!D397),'DATA ENTRY'!P397,"")))</f>
        <v/>
      </c>
      <c r="CJ398" s="107" t="str">
        <f>IF('DATA ENTRY'!CK397="","",IF('DATA ENTRY'!Q397="","",IF(AND($CD$4='DATA ENTRY'!CK397,$CG$4='DATA ENTRY'!D397),'DATA ENTRY'!Q397,"")))</f>
        <v/>
      </c>
      <c r="CK398" s="3" t="str">
        <f>IF('DATA ENTRY'!CK397="","",IF('DATA ENTRY'!R397="","",IF(AND($CD$4='DATA ENTRY'!CK397,$CG$4='DATA ENTRY'!D397),'DATA ENTRY'!R397,"")))</f>
        <v/>
      </c>
      <c r="CL398" s="3" t="str">
        <f>IF('DATA ENTRY'!CK397="","",IF('DATA ENTRY'!S397="","",IF(AND($CD$4='DATA ENTRY'!CK397,$CG$4='DATA ENTRY'!D397),'DATA ENTRY'!S397,"")))</f>
        <v/>
      </c>
      <c r="CM398" s="3" t="str">
        <f>IF('DATA ENTRY'!CK397="","",IF('DATA ENTRY'!E397="","",IF(AND($CD$4='DATA ENTRY'!CK397,$CG$4='DATA ENTRY'!D397),'DATA ENTRY'!E397,"")))</f>
        <v/>
      </c>
      <c r="CN398" s="3" t="str">
        <f>IF('DATA ENTRY'!CK397="","",IF('DATA ENTRY'!W397="","",IF(AND($CD$4='DATA ENTRY'!CK397,$CG$4='DATA ENTRY'!D397),'DATA ENTRY'!W397,"")))</f>
        <v/>
      </c>
      <c r="CO398" s="3" t="str">
        <f>IF('DATA ENTRY'!CK397="","",IF('DATA ENTRY'!X397="","",IF(AND($CD$4='DATA ENTRY'!CK397,$CG$4='DATA ENTRY'!D397),'DATA ENTRY'!X397,"")))</f>
        <v/>
      </c>
      <c r="CP398" s="108" t="str">
        <f t="shared" si="103"/>
        <v/>
      </c>
      <c r="CQ398" s="108" t="str">
        <f>IF('DATA ENTRY'!CK397="","",IF('DATA ENTRY'!G397="","",IF(AND($CD$4='DATA ENTRY'!CK397,$CG$4='DATA ENTRY'!D397),'DATA ENTRY'!G397,"")))</f>
        <v/>
      </c>
      <c r="CR398" s="230" t="str">
        <f>IF('DATA ENTRY'!CK397="","",IF('DATA ENTRY'!D397="","",IF(AND($CD$4='DATA ENTRY'!CK397,$CG$4='DATA ENTRY'!D397),'DATA ENTRY'!D397,"")))</f>
        <v/>
      </c>
      <c r="CS398">
        <f t="shared" si="104"/>
        <v>0</v>
      </c>
      <c r="CT398">
        <f t="shared" si="105"/>
        <v>0</v>
      </c>
      <c r="CV398" s="139"/>
      <c r="CX398">
        <f t="shared" si="106"/>
        <v>0</v>
      </c>
      <c r="DB398" t="str">
        <f t="shared" si="113"/>
        <v/>
      </c>
      <c r="DC398" t="str">
        <f t="shared" si="114"/>
        <v/>
      </c>
      <c r="DD398" s="224">
        <v>392</v>
      </c>
      <c r="DE398" s="3" t="str">
        <f>IF('DATA ENTRY'!CK397="","",IF('DATA ENTRY'!B397="","",IF(AND($DF$4='DATA ENTRY'!D397),'DATA ENTRY'!B397,"")))</f>
        <v/>
      </c>
      <c r="DF398" s="3" t="str">
        <f>IF('DATA ENTRY'!CK397="","",IF('DATA ENTRY'!C397="","",IF(AND($DF$4='DATA ENTRY'!D397),'DATA ENTRY'!C397,"")))</f>
        <v/>
      </c>
      <c r="DG398" s="4" t="str">
        <f>IF('DATA ENTRY'!CK397="","",IF('DATA ENTRY'!I397="","",IF(AND($DF$4='DATA ENTRY'!D397),'DATA ENTRY'!I397,"")))</f>
        <v/>
      </c>
      <c r="DH398" s="4" t="str">
        <f>IF('DATA ENTRY'!CK397="","",IF('DATA ENTRY'!CK397="","",IF(AND($DF$4='DATA ENTRY'!D397),'DATA ENTRY'!CK397,"")))</f>
        <v/>
      </c>
      <c r="DI398" s="3" t="str">
        <f>IF('DATA ENTRY'!CK397="","",IF('DATA ENTRY'!N397="","",IF(AND($DF$4='DATA ENTRY'!D397),'DATA ENTRY'!N397,"")))</f>
        <v/>
      </c>
      <c r="DJ398" s="107" t="str">
        <f>IF('DATA ENTRY'!CK397="","",IF('DATA ENTRY'!O397="","",IF(AND($DF$4='DATA ENTRY'!D397),'DATA ENTRY'!O397,"")))</f>
        <v/>
      </c>
      <c r="DK398" s="3" t="str">
        <f>IF('DATA ENTRY'!CK397="","",IF('DATA ENTRY'!P397="","",IF(AND($DF$4='DATA ENTRY'!D397),'DATA ENTRY'!P397,"")))</f>
        <v/>
      </c>
      <c r="DL398" s="107" t="str">
        <f>IF('DATA ENTRY'!CK397="","",IF('DATA ENTRY'!Q397="","",IF(AND($DF$4='DATA ENTRY'!D397),'DATA ENTRY'!Q397,"")))</f>
        <v/>
      </c>
      <c r="DM398" s="3" t="str">
        <f>IF('DATA ENTRY'!CK397="","",IF('DATA ENTRY'!R397="","",IF(AND($DF$4='DATA ENTRY'!D397),'DATA ENTRY'!R397,"")))</f>
        <v/>
      </c>
      <c r="DN398" s="107" t="str">
        <f>IF('DATA ENTRY'!CK397="","",IF('DATA ENTRY'!S397="","",IF(AND($DF$4='DATA ENTRY'!D397),'DATA ENTRY'!S397,"")))</f>
        <v/>
      </c>
      <c r="DO398" s="3" t="str">
        <f>IF('DATA ENTRY'!CK397="","",IF('DATA ENTRY'!E397="","",IF(AND($DF$4='DATA ENTRY'!D397),'DATA ENTRY'!E397,"")))</f>
        <v/>
      </c>
      <c r="DP398" s="3" t="str">
        <f>IF('DATA ENTRY'!CK397="","",IF('DATA ENTRY'!D397="","",IF(AND($DF$4='DATA ENTRY'!D397),'DATA ENTRY'!D397,"")))</f>
        <v/>
      </c>
      <c r="DQ398" s="3" t="str">
        <f>IF('DATA ENTRY'!CK397="","",IF('DATA ENTRY'!W397="","",IF(AND($DF$4='DATA ENTRY'!D397),'DATA ENTRY'!W397,"")))</f>
        <v/>
      </c>
      <c r="DR398" s="3" t="str">
        <f>IF('DATA ENTRY'!CK397="","",IF('DATA ENTRY'!X397="","",IF(AND($DF$4='DATA ENTRY'!D397),'DATA ENTRY'!X397,"")))</f>
        <v/>
      </c>
      <c r="DS398" s="108" t="str">
        <f t="shared" si="107"/>
        <v/>
      </c>
      <c r="DT398" s="108" t="str">
        <f>IF('DATA ENTRY'!CK397="","",IF('DATA ENTRY'!D397="","",IF(AND($DF$4='DATA ENTRY'!D397),'DATA ENTRY'!G397,"")))</f>
        <v/>
      </c>
      <c r="DY398">
        <f t="shared" si="108"/>
        <v>0</v>
      </c>
      <c r="EB398" t="str">
        <f t="shared" si="109"/>
        <v/>
      </c>
      <c r="EC398" t="str">
        <f t="shared" si="110"/>
        <v/>
      </c>
      <c r="ED398" s="224">
        <v>392</v>
      </c>
      <c r="EE398" s="3" t="str">
        <f>IF('DATA ENTRY'!CK397="","",IF('DATA ENTRY'!B397="","",IF(AND($EF$4='DATA ENTRY'!G397,$EH$4='DATA ENTRY'!F397),'DATA ENTRY'!B397,"")))</f>
        <v/>
      </c>
      <c r="EF398" s="3" t="str">
        <f>IF('DATA ENTRY'!CK397="","",IF('DATA ENTRY'!C397="","",IF(AND($EF$4='DATA ENTRY'!G397,$EH$4='DATA ENTRY'!F397),'DATA ENTRY'!C397,"")))</f>
        <v/>
      </c>
      <c r="EG398" s="4" t="str">
        <f>IF('DATA ENTRY'!CK397="","",IF('DATA ENTRY'!I397="","",IF(AND($EF$4='DATA ENTRY'!G397,$EH$4='DATA ENTRY'!F397),'DATA ENTRY'!I397,"")))</f>
        <v/>
      </c>
      <c r="EH398" s="4" t="str">
        <f>IF('DATA ENTRY'!CK397="","",IF('DATA ENTRY'!CK397="","",IF(AND($EF$4='DATA ENTRY'!G397,$EH$4='DATA ENTRY'!F397),'DATA ENTRY'!CK397,"")))</f>
        <v/>
      </c>
      <c r="EI398" s="3" t="str">
        <f>IF('DATA ENTRY'!CK397="","",IF('DATA ENTRY'!N397="","",IF(AND($EF$4='DATA ENTRY'!G397,$EH$4='DATA ENTRY'!F397),'DATA ENTRY'!N397,"")))</f>
        <v/>
      </c>
      <c r="EJ398" s="107" t="str">
        <f>IF('DATA ENTRY'!CK397="","",IF('DATA ENTRY'!O397="","",IF(AND($EF$4='DATA ENTRY'!G397,$EH$4='DATA ENTRY'!F397),'DATA ENTRY'!O397,"")))</f>
        <v/>
      </c>
      <c r="EK398" s="3" t="str">
        <f>IF('DATA ENTRY'!CK397="","",IF('DATA ENTRY'!P397="","",IF(AND($EF$4='DATA ENTRY'!G397,$EH$4='DATA ENTRY'!F397),'DATA ENTRY'!P397,"")))</f>
        <v/>
      </c>
      <c r="EL398" s="107" t="str">
        <f>IF('DATA ENTRY'!CK397="","",IF('DATA ENTRY'!Q397="","",IF(AND($EF$4='DATA ENTRY'!G397,$EH$4='DATA ENTRY'!F397),'DATA ENTRY'!Q397,"")))</f>
        <v/>
      </c>
      <c r="EM398" s="3" t="str">
        <f>IF('DATA ENTRY'!CK397="","",IF('DATA ENTRY'!R397="","",IF(AND($EF$4='DATA ENTRY'!G397,$EH$4='DATA ENTRY'!F397),'DATA ENTRY'!R397,"")))</f>
        <v/>
      </c>
      <c r="EN398" s="107" t="str">
        <f>IF('DATA ENTRY'!CK397="","",IF('DATA ENTRY'!S397="","",IF(AND($EF$4='DATA ENTRY'!G397,$EH$4='DATA ENTRY'!F397),'DATA ENTRY'!S397,"")))</f>
        <v/>
      </c>
      <c r="EO398" s="3" t="str">
        <f>IF('DATA ENTRY'!CK397="","",IF('DATA ENTRY'!E397="","",IF(AND($EF$4='DATA ENTRY'!G397,$EH$4='DATA ENTRY'!F397),'DATA ENTRY'!E397,"")))</f>
        <v/>
      </c>
      <c r="EP398" s="3" t="str">
        <f>IF('DATA ENTRY'!CK397="","",IF('DATA ENTRY'!D397="","",IF(AND($EF$4='DATA ENTRY'!G397,$EH$4='DATA ENTRY'!F397),'DATA ENTRY'!D397,"")))</f>
        <v/>
      </c>
      <c r="EQ398" s="3" t="str">
        <f>IF('DATA ENTRY'!CK397="","",IF('DATA ENTRY'!W397="","",IF(AND($EF$4='DATA ENTRY'!G397,$EH$4='DATA ENTRY'!F397),'DATA ENTRY'!W397,"")))</f>
        <v/>
      </c>
      <c r="ER398" s="3" t="str">
        <f>IF('DATA ENTRY'!CK397="","",IF('DATA ENTRY'!X397="","",IF(AND($EF$4='DATA ENTRY'!G397,$EH$4='DATA ENTRY'!F397),'DATA ENTRY'!X397,"")))</f>
        <v/>
      </c>
      <c r="ES398" s="108" t="str">
        <f t="shared" si="111"/>
        <v/>
      </c>
      <c r="ET398" s="108" t="str">
        <f>IF('DATA ENTRY'!CK397="","",IF('DATA ENTRY'!D397="","",IF(AND($EF$4='DATA ENTRY'!G397,$EH$4='DATA ENTRY'!F397),'DATA ENTRY'!G397,"")))</f>
        <v/>
      </c>
      <c r="EY398">
        <f t="shared" si="112"/>
        <v>0</v>
      </c>
    </row>
    <row r="399" spans="1:155">
      <c r="A399" t="str">
        <f>IF(S399=0,"",1+(MAX($A$7:A398)))</f>
        <v/>
      </c>
      <c r="B399" s="224">
        <v>393</v>
      </c>
      <c r="C399" s="3" t="str">
        <f>IF('DATA ENTRY'!CK398="","",IF('DATA ENTRY'!B398="","",IF($D$4="All Post",'DATA ENTRY'!B398,IF(AND($D$4='DATA ENTRY'!CK398),'DATA ENTRY'!B398,""))))</f>
        <v/>
      </c>
      <c r="D399" s="3" t="str">
        <f>IF('DATA ENTRY'!CK398="","",IF('DATA ENTRY'!C398="","",IF($D$4="All Post",'DATA ENTRY'!C398,IF(AND($D$4='DATA ENTRY'!CK398),'DATA ENTRY'!C398,""))))</f>
        <v/>
      </c>
      <c r="E399" s="4" t="str">
        <f>IF('DATA ENTRY'!CK398="","",IF('DATA ENTRY'!I398="","",IF($D$4="All Post",'DATA ENTRY'!I398,IF(AND($D$4='DATA ENTRY'!CK398),'DATA ENTRY'!I398,""))))</f>
        <v/>
      </c>
      <c r="F399" s="4" t="str">
        <f>IF('DATA ENTRY'!CK398="","",IF('DATA ENTRY'!CK398="","",IF($D$4="All Post",'DATA ENTRY'!CK398,IF(AND($D$4='DATA ENTRY'!CK398),'DATA ENTRY'!CK398,""))))</f>
        <v/>
      </c>
      <c r="G399" s="3" t="str">
        <f>IF('DATA ENTRY'!CK398="","",IF('DATA ENTRY'!N398="","",IF($D$4="All Post",'DATA ENTRY'!N398,IF(AND($D$4='DATA ENTRY'!CK398),'DATA ENTRY'!N398,""))))</f>
        <v/>
      </c>
      <c r="H399" s="107" t="str">
        <f>IF('DATA ENTRY'!CK398="","",IF('DATA ENTRY'!O398="","",IF($D$4="All Post",'DATA ENTRY'!O398,IF(AND($D$4='DATA ENTRY'!CK398),'DATA ENTRY'!O398,""))))</f>
        <v/>
      </c>
      <c r="I399" s="3" t="str">
        <f>IF('DATA ENTRY'!CK398="","",IF('DATA ENTRY'!P398="","",IF($D$4="All Post",'DATA ENTRY'!P398,IF(AND($D$4='DATA ENTRY'!CK398),'DATA ENTRY'!P398,""))))</f>
        <v/>
      </c>
      <c r="J399" s="107" t="str">
        <f>IF('DATA ENTRY'!CK398="","",IF('DATA ENTRY'!Q398="","",IF($D$4="All Post",'DATA ENTRY'!Q398,IF(AND($D$4='DATA ENTRY'!CK398),'DATA ENTRY'!Q398,""))))</f>
        <v/>
      </c>
      <c r="K399" s="3" t="str">
        <f>IF('DATA ENTRY'!CK398="","",IF('DATA ENTRY'!R398="","",IF($D$4="All Post",'DATA ENTRY'!R398,IF(AND($D$4='DATA ENTRY'!CK398),'DATA ENTRY'!R398,""))))</f>
        <v/>
      </c>
      <c r="L399" s="3" t="str">
        <f>IF('DATA ENTRY'!CK398="","",IF('DATA ENTRY'!S398="","",IF($D$4="All Post",'DATA ENTRY'!S398,IF(AND($D$4='DATA ENTRY'!CK398),'DATA ENTRY'!S398,""))))</f>
        <v/>
      </c>
      <c r="M399" s="3" t="str">
        <f>IF('DATA ENTRY'!CK398="","",IF('DATA ENTRY'!E398="","",IF($D$4="All Post",'DATA ENTRY'!E398,IF(AND($D$4='DATA ENTRY'!CK398),'DATA ENTRY'!E398,""))))</f>
        <v/>
      </c>
      <c r="N399" s="3" t="str">
        <f>IF('DATA ENTRY'!CK398="","",IF('DATA ENTRY'!W398="","",IF($D$4="All Post",'DATA ENTRY'!W398,IF(AND($D$4='DATA ENTRY'!CK398),'DATA ENTRY'!W398,""))))</f>
        <v/>
      </c>
      <c r="O399" s="3" t="str">
        <f>IF('DATA ENTRY'!CK398="","",IF('DATA ENTRY'!X398="","",IF($D$4="All Post",'DATA ENTRY'!X398,IF(AND($D$4='DATA ENTRY'!CK398),'DATA ENTRY'!X398,""))))</f>
        <v/>
      </c>
      <c r="P399" s="3" t="str">
        <f>IF('DATA ENTRY'!CK398="","",IF('DATA ENTRY'!G398="","",IF($D$4="All Post",'DATA ENTRY'!G398,IF(AND($D$4='DATA ENTRY'!CK398),'DATA ENTRY'!G398,""))))</f>
        <v/>
      </c>
      <c r="S399">
        <f t="shared" si="99"/>
        <v>0</v>
      </c>
      <c r="T399" t="str">
        <f t="shared" si="100"/>
        <v/>
      </c>
      <c r="BZ399" t="str">
        <f t="shared" si="101"/>
        <v/>
      </c>
      <c r="CA399" t="str">
        <f t="shared" si="102"/>
        <v/>
      </c>
      <c r="CB399" s="224">
        <v>393</v>
      </c>
      <c r="CC399" s="3" t="str">
        <f>IF('DATA ENTRY'!CK398="","",IF('DATA ENTRY'!B398="","",IF(AND($CD$4='DATA ENTRY'!CK398,$CG$4='DATA ENTRY'!D398),'DATA ENTRY'!B398,"")))</f>
        <v/>
      </c>
      <c r="CD399" s="3" t="str">
        <f>IF('DATA ENTRY'!CK398="","",IF('DATA ENTRY'!C398="","",IF(AND($CD$4='DATA ENTRY'!CK398,$CG$4='DATA ENTRY'!D398),'DATA ENTRY'!C398,"")))</f>
        <v/>
      </c>
      <c r="CE399" s="4" t="str">
        <f>IF('DATA ENTRY'!CK398="","",IF('DATA ENTRY'!I398="","",IF(AND($CD$4='DATA ENTRY'!CK398,$CG$4='DATA ENTRY'!D398),'DATA ENTRY'!I398,"")))</f>
        <v/>
      </c>
      <c r="CF399" s="4" t="str">
        <f>IF('DATA ENTRY'!CK398="","",IF('DATA ENTRY'!CK398="","",IF(AND($CD$4='DATA ENTRY'!CK398,$CG$4='DATA ENTRY'!D398),'DATA ENTRY'!CK398,"")))</f>
        <v/>
      </c>
      <c r="CG399" s="3" t="str">
        <f>IF('DATA ENTRY'!CK398="","",IF('DATA ENTRY'!N398="","",IF(AND($CD$4='DATA ENTRY'!CK398,$CG$4='DATA ENTRY'!D398),'DATA ENTRY'!N398,"")))</f>
        <v/>
      </c>
      <c r="CH399" s="107" t="str">
        <f>IF('DATA ENTRY'!CK398="","",IF('DATA ENTRY'!O398="","",IF(AND($CD$4='DATA ENTRY'!CK398,$CG$4='DATA ENTRY'!D398),'DATA ENTRY'!O398,"")))</f>
        <v/>
      </c>
      <c r="CI399" s="3" t="str">
        <f>IF('DATA ENTRY'!CK398="","",IF('DATA ENTRY'!P398="","",IF(AND($CD$4='DATA ENTRY'!CK398,$CG$4='DATA ENTRY'!D398),'DATA ENTRY'!P398,"")))</f>
        <v/>
      </c>
      <c r="CJ399" s="107" t="str">
        <f>IF('DATA ENTRY'!CK398="","",IF('DATA ENTRY'!Q398="","",IF(AND($CD$4='DATA ENTRY'!CK398,$CG$4='DATA ENTRY'!D398),'DATA ENTRY'!Q398,"")))</f>
        <v/>
      </c>
      <c r="CK399" s="3" t="str">
        <f>IF('DATA ENTRY'!CK398="","",IF('DATA ENTRY'!R398="","",IF(AND($CD$4='DATA ENTRY'!CK398,$CG$4='DATA ENTRY'!D398),'DATA ENTRY'!R398,"")))</f>
        <v/>
      </c>
      <c r="CL399" s="3" t="str">
        <f>IF('DATA ENTRY'!CK398="","",IF('DATA ENTRY'!S398="","",IF(AND($CD$4='DATA ENTRY'!CK398,$CG$4='DATA ENTRY'!D398),'DATA ENTRY'!S398,"")))</f>
        <v/>
      </c>
      <c r="CM399" s="3" t="str">
        <f>IF('DATA ENTRY'!CK398="","",IF('DATA ENTRY'!E398="","",IF(AND($CD$4='DATA ENTRY'!CK398,$CG$4='DATA ENTRY'!D398),'DATA ENTRY'!E398,"")))</f>
        <v/>
      </c>
      <c r="CN399" s="3" t="str">
        <f>IF('DATA ENTRY'!CK398="","",IF('DATA ENTRY'!W398="","",IF(AND($CD$4='DATA ENTRY'!CK398,$CG$4='DATA ENTRY'!D398),'DATA ENTRY'!W398,"")))</f>
        <v/>
      </c>
      <c r="CO399" s="3" t="str">
        <f>IF('DATA ENTRY'!CK398="","",IF('DATA ENTRY'!X398="","",IF(AND($CD$4='DATA ENTRY'!CK398,$CG$4='DATA ENTRY'!D398),'DATA ENTRY'!X398,"")))</f>
        <v/>
      </c>
      <c r="CP399" s="108" t="str">
        <f t="shared" si="103"/>
        <v/>
      </c>
      <c r="CQ399" s="108" t="str">
        <f>IF('DATA ENTRY'!CK398="","",IF('DATA ENTRY'!G398="","",IF(AND($CD$4='DATA ENTRY'!CK398,$CG$4='DATA ENTRY'!D398),'DATA ENTRY'!G398,"")))</f>
        <v/>
      </c>
      <c r="CR399" s="230" t="str">
        <f>IF('DATA ENTRY'!CK398="","",IF('DATA ENTRY'!D398="","",IF(AND($CD$4='DATA ENTRY'!CK398,$CG$4='DATA ENTRY'!D398),'DATA ENTRY'!D398,"")))</f>
        <v/>
      </c>
      <c r="CS399">
        <f t="shared" si="104"/>
        <v>0</v>
      </c>
      <c r="CT399">
        <f t="shared" si="105"/>
        <v>0</v>
      </c>
      <c r="CV399" s="139"/>
      <c r="CX399">
        <f t="shared" si="106"/>
        <v>0</v>
      </c>
      <c r="DB399" t="str">
        <f t="shared" si="113"/>
        <v/>
      </c>
      <c r="DC399" t="str">
        <f t="shared" si="114"/>
        <v/>
      </c>
      <c r="DD399" s="224">
        <v>393</v>
      </c>
      <c r="DE399" s="3" t="str">
        <f>IF('DATA ENTRY'!CK398="","",IF('DATA ENTRY'!B398="","",IF(AND($DF$4='DATA ENTRY'!D398),'DATA ENTRY'!B398,"")))</f>
        <v/>
      </c>
      <c r="DF399" s="3" t="str">
        <f>IF('DATA ENTRY'!CK398="","",IF('DATA ENTRY'!C398="","",IF(AND($DF$4='DATA ENTRY'!D398),'DATA ENTRY'!C398,"")))</f>
        <v/>
      </c>
      <c r="DG399" s="4" t="str">
        <f>IF('DATA ENTRY'!CK398="","",IF('DATA ENTRY'!I398="","",IF(AND($DF$4='DATA ENTRY'!D398),'DATA ENTRY'!I398,"")))</f>
        <v/>
      </c>
      <c r="DH399" s="4" t="str">
        <f>IF('DATA ENTRY'!CK398="","",IF('DATA ENTRY'!CK398="","",IF(AND($DF$4='DATA ENTRY'!D398),'DATA ENTRY'!CK398,"")))</f>
        <v/>
      </c>
      <c r="DI399" s="3" t="str">
        <f>IF('DATA ENTRY'!CK398="","",IF('DATA ENTRY'!N398="","",IF(AND($DF$4='DATA ENTRY'!D398),'DATA ENTRY'!N398,"")))</f>
        <v/>
      </c>
      <c r="DJ399" s="107" t="str">
        <f>IF('DATA ENTRY'!CK398="","",IF('DATA ENTRY'!O398="","",IF(AND($DF$4='DATA ENTRY'!D398),'DATA ENTRY'!O398,"")))</f>
        <v/>
      </c>
      <c r="DK399" s="3" t="str">
        <f>IF('DATA ENTRY'!CK398="","",IF('DATA ENTRY'!P398="","",IF(AND($DF$4='DATA ENTRY'!D398),'DATA ENTRY'!P398,"")))</f>
        <v/>
      </c>
      <c r="DL399" s="107" t="str">
        <f>IF('DATA ENTRY'!CK398="","",IF('DATA ENTRY'!Q398="","",IF(AND($DF$4='DATA ENTRY'!D398),'DATA ENTRY'!Q398,"")))</f>
        <v/>
      </c>
      <c r="DM399" s="3" t="str">
        <f>IF('DATA ENTRY'!CK398="","",IF('DATA ENTRY'!R398="","",IF(AND($DF$4='DATA ENTRY'!D398),'DATA ENTRY'!R398,"")))</f>
        <v/>
      </c>
      <c r="DN399" s="107" t="str">
        <f>IF('DATA ENTRY'!CK398="","",IF('DATA ENTRY'!S398="","",IF(AND($DF$4='DATA ENTRY'!D398),'DATA ENTRY'!S398,"")))</f>
        <v/>
      </c>
      <c r="DO399" s="3" t="str">
        <f>IF('DATA ENTRY'!CK398="","",IF('DATA ENTRY'!E398="","",IF(AND($DF$4='DATA ENTRY'!D398),'DATA ENTRY'!E398,"")))</f>
        <v/>
      </c>
      <c r="DP399" s="3" t="str">
        <f>IF('DATA ENTRY'!CK398="","",IF('DATA ENTRY'!D398="","",IF(AND($DF$4='DATA ENTRY'!D398),'DATA ENTRY'!D398,"")))</f>
        <v/>
      </c>
      <c r="DQ399" s="3" t="str">
        <f>IF('DATA ENTRY'!CK398="","",IF('DATA ENTRY'!W398="","",IF(AND($DF$4='DATA ENTRY'!D398),'DATA ENTRY'!W398,"")))</f>
        <v/>
      </c>
      <c r="DR399" s="3" t="str">
        <f>IF('DATA ENTRY'!CK398="","",IF('DATA ENTRY'!X398="","",IF(AND($DF$4='DATA ENTRY'!D398),'DATA ENTRY'!X398,"")))</f>
        <v/>
      </c>
      <c r="DS399" s="108" t="str">
        <f t="shared" si="107"/>
        <v/>
      </c>
      <c r="DT399" s="108" t="str">
        <f>IF('DATA ENTRY'!CK398="","",IF('DATA ENTRY'!D398="","",IF(AND($DF$4='DATA ENTRY'!D398),'DATA ENTRY'!G398,"")))</f>
        <v/>
      </c>
      <c r="DY399">
        <f t="shared" si="108"/>
        <v>0</v>
      </c>
      <c r="EB399" t="str">
        <f t="shared" si="109"/>
        <v/>
      </c>
      <c r="EC399" t="str">
        <f t="shared" si="110"/>
        <v/>
      </c>
      <c r="ED399" s="224">
        <v>393</v>
      </c>
      <c r="EE399" s="3" t="str">
        <f>IF('DATA ENTRY'!CK398="","",IF('DATA ENTRY'!B398="","",IF(AND($EF$4='DATA ENTRY'!G398,$EH$4='DATA ENTRY'!F398),'DATA ENTRY'!B398,"")))</f>
        <v/>
      </c>
      <c r="EF399" s="3" t="str">
        <f>IF('DATA ENTRY'!CK398="","",IF('DATA ENTRY'!C398="","",IF(AND($EF$4='DATA ENTRY'!G398,$EH$4='DATA ENTRY'!F398),'DATA ENTRY'!C398,"")))</f>
        <v/>
      </c>
      <c r="EG399" s="4" t="str">
        <f>IF('DATA ENTRY'!CK398="","",IF('DATA ENTRY'!I398="","",IF(AND($EF$4='DATA ENTRY'!G398,$EH$4='DATA ENTRY'!F398),'DATA ENTRY'!I398,"")))</f>
        <v/>
      </c>
      <c r="EH399" s="4" t="str">
        <f>IF('DATA ENTRY'!CK398="","",IF('DATA ENTRY'!CK398="","",IF(AND($EF$4='DATA ENTRY'!G398,$EH$4='DATA ENTRY'!F398),'DATA ENTRY'!CK398,"")))</f>
        <v/>
      </c>
      <c r="EI399" s="3" t="str">
        <f>IF('DATA ENTRY'!CK398="","",IF('DATA ENTRY'!N398="","",IF(AND($EF$4='DATA ENTRY'!G398,$EH$4='DATA ENTRY'!F398),'DATA ENTRY'!N398,"")))</f>
        <v/>
      </c>
      <c r="EJ399" s="107" t="str">
        <f>IF('DATA ENTRY'!CK398="","",IF('DATA ENTRY'!O398="","",IF(AND($EF$4='DATA ENTRY'!G398,$EH$4='DATA ENTRY'!F398),'DATA ENTRY'!O398,"")))</f>
        <v/>
      </c>
      <c r="EK399" s="3" t="str">
        <f>IF('DATA ENTRY'!CK398="","",IF('DATA ENTRY'!P398="","",IF(AND($EF$4='DATA ENTRY'!G398,$EH$4='DATA ENTRY'!F398),'DATA ENTRY'!P398,"")))</f>
        <v/>
      </c>
      <c r="EL399" s="107" t="str">
        <f>IF('DATA ENTRY'!CK398="","",IF('DATA ENTRY'!Q398="","",IF(AND($EF$4='DATA ENTRY'!G398,$EH$4='DATA ENTRY'!F398),'DATA ENTRY'!Q398,"")))</f>
        <v/>
      </c>
      <c r="EM399" s="3" t="str">
        <f>IF('DATA ENTRY'!CK398="","",IF('DATA ENTRY'!R398="","",IF(AND($EF$4='DATA ENTRY'!G398,$EH$4='DATA ENTRY'!F398),'DATA ENTRY'!R398,"")))</f>
        <v/>
      </c>
      <c r="EN399" s="107" t="str">
        <f>IF('DATA ENTRY'!CK398="","",IF('DATA ENTRY'!S398="","",IF(AND($EF$4='DATA ENTRY'!G398,$EH$4='DATA ENTRY'!F398),'DATA ENTRY'!S398,"")))</f>
        <v/>
      </c>
      <c r="EO399" s="3" t="str">
        <f>IF('DATA ENTRY'!CK398="","",IF('DATA ENTRY'!E398="","",IF(AND($EF$4='DATA ENTRY'!G398,$EH$4='DATA ENTRY'!F398),'DATA ENTRY'!E398,"")))</f>
        <v/>
      </c>
      <c r="EP399" s="3" t="str">
        <f>IF('DATA ENTRY'!CK398="","",IF('DATA ENTRY'!D398="","",IF(AND($EF$4='DATA ENTRY'!G398,$EH$4='DATA ENTRY'!F398),'DATA ENTRY'!D398,"")))</f>
        <v/>
      </c>
      <c r="EQ399" s="3" t="str">
        <f>IF('DATA ENTRY'!CK398="","",IF('DATA ENTRY'!W398="","",IF(AND($EF$4='DATA ENTRY'!G398,$EH$4='DATA ENTRY'!F398),'DATA ENTRY'!W398,"")))</f>
        <v/>
      </c>
      <c r="ER399" s="3" t="str">
        <f>IF('DATA ENTRY'!CK398="","",IF('DATA ENTRY'!X398="","",IF(AND($EF$4='DATA ENTRY'!G398,$EH$4='DATA ENTRY'!F398),'DATA ENTRY'!X398,"")))</f>
        <v/>
      </c>
      <c r="ES399" s="108" t="str">
        <f t="shared" si="111"/>
        <v/>
      </c>
      <c r="ET399" s="108" t="str">
        <f>IF('DATA ENTRY'!CK398="","",IF('DATA ENTRY'!D398="","",IF(AND($EF$4='DATA ENTRY'!G398,$EH$4='DATA ENTRY'!F398),'DATA ENTRY'!G398,"")))</f>
        <v/>
      </c>
      <c r="EY399">
        <f t="shared" si="112"/>
        <v>0</v>
      </c>
    </row>
    <row r="400" spans="1:155">
      <c r="A400" t="str">
        <f>IF(S400=0,"",1+(MAX($A$7:A399)))</f>
        <v/>
      </c>
      <c r="B400" s="224">
        <v>394</v>
      </c>
      <c r="C400" s="3" t="str">
        <f>IF('DATA ENTRY'!CK399="","",IF('DATA ENTRY'!B399="","",IF($D$4="All Post",'DATA ENTRY'!B399,IF(AND($D$4='DATA ENTRY'!CK399),'DATA ENTRY'!B399,""))))</f>
        <v/>
      </c>
      <c r="D400" s="3" t="str">
        <f>IF('DATA ENTRY'!CK399="","",IF('DATA ENTRY'!C399="","",IF($D$4="All Post",'DATA ENTRY'!C399,IF(AND($D$4='DATA ENTRY'!CK399),'DATA ENTRY'!C399,""))))</f>
        <v/>
      </c>
      <c r="E400" s="4" t="str">
        <f>IF('DATA ENTRY'!CK399="","",IF('DATA ENTRY'!I399="","",IF($D$4="All Post",'DATA ENTRY'!I399,IF(AND($D$4='DATA ENTRY'!CK399),'DATA ENTRY'!I399,""))))</f>
        <v/>
      </c>
      <c r="F400" s="4" t="str">
        <f>IF('DATA ENTRY'!CK399="","",IF('DATA ENTRY'!CK399="","",IF($D$4="All Post",'DATA ENTRY'!CK399,IF(AND($D$4='DATA ENTRY'!CK399),'DATA ENTRY'!CK399,""))))</f>
        <v/>
      </c>
      <c r="G400" s="3" t="str">
        <f>IF('DATA ENTRY'!CK399="","",IF('DATA ENTRY'!N399="","",IF($D$4="All Post",'DATA ENTRY'!N399,IF(AND($D$4='DATA ENTRY'!CK399),'DATA ENTRY'!N399,""))))</f>
        <v/>
      </c>
      <c r="H400" s="107" t="str">
        <f>IF('DATA ENTRY'!CK399="","",IF('DATA ENTRY'!O399="","",IF($D$4="All Post",'DATA ENTRY'!O399,IF(AND($D$4='DATA ENTRY'!CK399),'DATA ENTRY'!O399,""))))</f>
        <v/>
      </c>
      <c r="I400" s="3" t="str">
        <f>IF('DATA ENTRY'!CK399="","",IF('DATA ENTRY'!P399="","",IF($D$4="All Post",'DATA ENTRY'!P399,IF(AND($D$4='DATA ENTRY'!CK399),'DATA ENTRY'!P399,""))))</f>
        <v/>
      </c>
      <c r="J400" s="107" t="str">
        <f>IF('DATA ENTRY'!CK399="","",IF('DATA ENTRY'!Q399="","",IF($D$4="All Post",'DATA ENTRY'!Q399,IF(AND($D$4='DATA ENTRY'!CK399),'DATA ENTRY'!Q399,""))))</f>
        <v/>
      </c>
      <c r="K400" s="3" t="str">
        <f>IF('DATA ENTRY'!CK399="","",IF('DATA ENTRY'!R399="","",IF($D$4="All Post",'DATA ENTRY'!R399,IF(AND($D$4='DATA ENTRY'!CK399),'DATA ENTRY'!R399,""))))</f>
        <v/>
      </c>
      <c r="L400" s="3" t="str">
        <f>IF('DATA ENTRY'!CK399="","",IF('DATA ENTRY'!S399="","",IF($D$4="All Post",'DATA ENTRY'!S399,IF(AND($D$4='DATA ENTRY'!CK399),'DATA ENTRY'!S399,""))))</f>
        <v/>
      </c>
      <c r="M400" s="3" t="str">
        <f>IF('DATA ENTRY'!CK399="","",IF('DATA ENTRY'!E399="","",IF($D$4="All Post",'DATA ENTRY'!E399,IF(AND($D$4='DATA ENTRY'!CK399),'DATA ENTRY'!E399,""))))</f>
        <v/>
      </c>
      <c r="N400" s="3" t="str">
        <f>IF('DATA ENTRY'!CK399="","",IF('DATA ENTRY'!W399="","",IF($D$4="All Post",'DATA ENTRY'!W399,IF(AND($D$4='DATA ENTRY'!CK399),'DATA ENTRY'!W399,""))))</f>
        <v/>
      </c>
      <c r="O400" s="3" t="str">
        <f>IF('DATA ENTRY'!CK399="","",IF('DATA ENTRY'!X399="","",IF($D$4="All Post",'DATA ENTRY'!X399,IF(AND($D$4='DATA ENTRY'!CK399),'DATA ENTRY'!X399,""))))</f>
        <v/>
      </c>
      <c r="P400" s="3" t="str">
        <f>IF('DATA ENTRY'!CK399="","",IF('DATA ENTRY'!G399="","",IF($D$4="All Post",'DATA ENTRY'!G399,IF(AND($D$4='DATA ENTRY'!CK399),'DATA ENTRY'!G399,""))))</f>
        <v/>
      </c>
      <c r="S400">
        <f t="shared" si="99"/>
        <v>0</v>
      </c>
      <c r="T400" t="str">
        <f t="shared" si="100"/>
        <v/>
      </c>
      <c r="BZ400" t="str">
        <f t="shared" si="101"/>
        <v/>
      </c>
      <c r="CA400" t="str">
        <f t="shared" si="102"/>
        <v/>
      </c>
      <c r="CB400" s="224">
        <v>394</v>
      </c>
      <c r="CC400" s="3" t="str">
        <f>IF('DATA ENTRY'!CK399="","",IF('DATA ENTRY'!B399="","",IF(AND($CD$4='DATA ENTRY'!CK399,$CG$4='DATA ENTRY'!D399),'DATA ENTRY'!B399,"")))</f>
        <v/>
      </c>
      <c r="CD400" s="3" t="str">
        <f>IF('DATA ENTRY'!CK399="","",IF('DATA ENTRY'!C399="","",IF(AND($CD$4='DATA ENTRY'!CK399,$CG$4='DATA ENTRY'!D399),'DATA ENTRY'!C399,"")))</f>
        <v/>
      </c>
      <c r="CE400" s="4" t="str">
        <f>IF('DATA ENTRY'!CK399="","",IF('DATA ENTRY'!I399="","",IF(AND($CD$4='DATA ENTRY'!CK399,$CG$4='DATA ENTRY'!D399),'DATA ENTRY'!I399,"")))</f>
        <v/>
      </c>
      <c r="CF400" s="4" t="str">
        <f>IF('DATA ENTRY'!CK399="","",IF('DATA ENTRY'!CK399="","",IF(AND($CD$4='DATA ENTRY'!CK399,$CG$4='DATA ENTRY'!D399),'DATA ENTRY'!CK399,"")))</f>
        <v/>
      </c>
      <c r="CG400" s="3" t="str">
        <f>IF('DATA ENTRY'!CK399="","",IF('DATA ENTRY'!N399="","",IF(AND($CD$4='DATA ENTRY'!CK399,$CG$4='DATA ENTRY'!D399),'DATA ENTRY'!N399,"")))</f>
        <v/>
      </c>
      <c r="CH400" s="107" t="str">
        <f>IF('DATA ENTRY'!CK399="","",IF('DATA ENTRY'!O399="","",IF(AND($CD$4='DATA ENTRY'!CK399,$CG$4='DATA ENTRY'!D399),'DATA ENTRY'!O399,"")))</f>
        <v/>
      </c>
      <c r="CI400" s="3" t="str">
        <f>IF('DATA ENTRY'!CK399="","",IF('DATA ENTRY'!P399="","",IF(AND($CD$4='DATA ENTRY'!CK399,$CG$4='DATA ENTRY'!D399),'DATA ENTRY'!P399,"")))</f>
        <v/>
      </c>
      <c r="CJ400" s="107" t="str">
        <f>IF('DATA ENTRY'!CK399="","",IF('DATA ENTRY'!Q399="","",IF(AND($CD$4='DATA ENTRY'!CK399,$CG$4='DATA ENTRY'!D399),'DATA ENTRY'!Q399,"")))</f>
        <v/>
      </c>
      <c r="CK400" s="3" t="str">
        <f>IF('DATA ENTRY'!CK399="","",IF('DATA ENTRY'!R399="","",IF(AND($CD$4='DATA ENTRY'!CK399,$CG$4='DATA ENTRY'!D399),'DATA ENTRY'!R399,"")))</f>
        <v/>
      </c>
      <c r="CL400" s="3" t="str">
        <f>IF('DATA ENTRY'!CK399="","",IF('DATA ENTRY'!S399="","",IF(AND($CD$4='DATA ENTRY'!CK399,$CG$4='DATA ENTRY'!D399),'DATA ENTRY'!S399,"")))</f>
        <v/>
      </c>
      <c r="CM400" s="3" t="str">
        <f>IF('DATA ENTRY'!CK399="","",IF('DATA ENTRY'!E399="","",IF(AND($CD$4='DATA ENTRY'!CK399,$CG$4='DATA ENTRY'!D399),'DATA ENTRY'!E399,"")))</f>
        <v/>
      </c>
      <c r="CN400" s="3" t="str">
        <f>IF('DATA ENTRY'!CK399="","",IF('DATA ENTRY'!W399="","",IF(AND($CD$4='DATA ENTRY'!CK399,$CG$4='DATA ENTRY'!D399),'DATA ENTRY'!W399,"")))</f>
        <v/>
      </c>
      <c r="CO400" s="3" t="str">
        <f>IF('DATA ENTRY'!CK399="","",IF('DATA ENTRY'!X399="","",IF(AND($CD$4='DATA ENTRY'!CK399,$CG$4='DATA ENTRY'!D399),'DATA ENTRY'!X399,"")))</f>
        <v/>
      </c>
      <c r="CP400" s="108" t="str">
        <f t="shared" si="103"/>
        <v/>
      </c>
      <c r="CQ400" s="108" t="str">
        <f>IF('DATA ENTRY'!CK399="","",IF('DATA ENTRY'!G399="","",IF(AND($CD$4='DATA ENTRY'!CK399,$CG$4='DATA ENTRY'!D399),'DATA ENTRY'!G399,"")))</f>
        <v/>
      </c>
      <c r="CR400" s="230" t="str">
        <f>IF('DATA ENTRY'!CK399="","",IF('DATA ENTRY'!D399="","",IF(AND($CD$4='DATA ENTRY'!CK399,$CG$4='DATA ENTRY'!D399),'DATA ENTRY'!D399,"")))</f>
        <v/>
      </c>
      <c r="CS400">
        <f t="shared" si="104"/>
        <v>0</v>
      </c>
      <c r="CT400">
        <f t="shared" si="105"/>
        <v>0</v>
      </c>
      <c r="CV400" s="139"/>
      <c r="CX400">
        <f t="shared" si="106"/>
        <v>0</v>
      </c>
      <c r="DB400" t="str">
        <f t="shared" si="113"/>
        <v/>
      </c>
      <c r="DC400" t="str">
        <f t="shared" si="114"/>
        <v/>
      </c>
      <c r="DD400" s="224">
        <v>394</v>
      </c>
      <c r="DE400" s="3" t="str">
        <f>IF('DATA ENTRY'!CK399="","",IF('DATA ENTRY'!B399="","",IF(AND($DF$4='DATA ENTRY'!D399),'DATA ENTRY'!B399,"")))</f>
        <v/>
      </c>
      <c r="DF400" s="3" t="str">
        <f>IF('DATA ENTRY'!CK399="","",IF('DATA ENTRY'!C399="","",IF(AND($DF$4='DATA ENTRY'!D399),'DATA ENTRY'!C399,"")))</f>
        <v/>
      </c>
      <c r="DG400" s="4" t="str">
        <f>IF('DATA ENTRY'!CK399="","",IF('DATA ENTRY'!I399="","",IF(AND($DF$4='DATA ENTRY'!D399),'DATA ENTRY'!I399,"")))</f>
        <v/>
      </c>
      <c r="DH400" s="4" t="str">
        <f>IF('DATA ENTRY'!CK399="","",IF('DATA ENTRY'!CK399="","",IF(AND($DF$4='DATA ENTRY'!D399),'DATA ENTRY'!CK399,"")))</f>
        <v/>
      </c>
      <c r="DI400" s="3" t="str">
        <f>IF('DATA ENTRY'!CK399="","",IF('DATA ENTRY'!N399="","",IF(AND($DF$4='DATA ENTRY'!D399),'DATA ENTRY'!N399,"")))</f>
        <v/>
      </c>
      <c r="DJ400" s="107" t="str">
        <f>IF('DATA ENTRY'!CK399="","",IF('DATA ENTRY'!O399="","",IF(AND($DF$4='DATA ENTRY'!D399),'DATA ENTRY'!O399,"")))</f>
        <v/>
      </c>
      <c r="DK400" s="3" t="str">
        <f>IF('DATA ENTRY'!CK399="","",IF('DATA ENTRY'!P399="","",IF(AND($DF$4='DATA ENTRY'!D399),'DATA ENTRY'!P399,"")))</f>
        <v/>
      </c>
      <c r="DL400" s="107" t="str">
        <f>IF('DATA ENTRY'!CK399="","",IF('DATA ENTRY'!Q399="","",IF(AND($DF$4='DATA ENTRY'!D399),'DATA ENTRY'!Q399,"")))</f>
        <v/>
      </c>
      <c r="DM400" s="3" t="str">
        <f>IF('DATA ENTRY'!CK399="","",IF('DATA ENTRY'!R399="","",IF(AND($DF$4='DATA ENTRY'!D399),'DATA ENTRY'!R399,"")))</f>
        <v/>
      </c>
      <c r="DN400" s="107" t="str">
        <f>IF('DATA ENTRY'!CK399="","",IF('DATA ENTRY'!S399="","",IF(AND($DF$4='DATA ENTRY'!D399),'DATA ENTRY'!S399,"")))</f>
        <v/>
      </c>
      <c r="DO400" s="3" t="str">
        <f>IF('DATA ENTRY'!CK399="","",IF('DATA ENTRY'!E399="","",IF(AND($DF$4='DATA ENTRY'!D399),'DATA ENTRY'!E399,"")))</f>
        <v/>
      </c>
      <c r="DP400" s="3" t="str">
        <f>IF('DATA ENTRY'!CK399="","",IF('DATA ENTRY'!D399="","",IF(AND($DF$4='DATA ENTRY'!D399),'DATA ENTRY'!D399,"")))</f>
        <v/>
      </c>
      <c r="DQ400" s="3" t="str">
        <f>IF('DATA ENTRY'!CK399="","",IF('DATA ENTRY'!W399="","",IF(AND($DF$4='DATA ENTRY'!D399),'DATA ENTRY'!W399,"")))</f>
        <v/>
      </c>
      <c r="DR400" s="3" t="str">
        <f>IF('DATA ENTRY'!CK399="","",IF('DATA ENTRY'!X399="","",IF(AND($DF$4='DATA ENTRY'!D399),'DATA ENTRY'!X399,"")))</f>
        <v/>
      </c>
      <c r="DS400" s="108" t="str">
        <f t="shared" si="107"/>
        <v/>
      </c>
      <c r="DT400" s="108" t="str">
        <f>IF('DATA ENTRY'!CK399="","",IF('DATA ENTRY'!D399="","",IF(AND($DF$4='DATA ENTRY'!D399),'DATA ENTRY'!G399,"")))</f>
        <v/>
      </c>
      <c r="DY400">
        <f t="shared" si="108"/>
        <v>0</v>
      </c>
      <c r="EB400" t="str">
        <f t="shared" si="109"/>
        <v/>
      </c>
      <c r="EC400" t="str">
        <f t="shared" si="110"/>
        <v/>
      </c>
      <c r="ED400" s="224">
        <v>394</v>
      </c>
      <c r="EE400" s="3" t="str">
        <f>IF('DATA ENTRY'!CK399="","",IF('DATA ENTRY'!B399="","",IF(AND($EF$4='DATA ENTRY'!G399,$EH$4='DATA ENTRY'!F399),'DATA ENTRY'!B399,"")))</f>
        <v/>
      </c>
      <c r="EF400" s="3" t="str">
        <f>IF('DATA ENTRY'!CK399="","",IF('DATA ENTRY'!C399="","",IF(AND($EF$4='DATA ENTRY'!G399,$EH$4='DATA ENTRY'!F399),'DATA ENTRY'!C399,"")))</f>
        <v/>
      </c>
      <c r="EG400" s="4" t="str">
        <f>IF('DATA ENTRY'!CK399="","",IF('DATA ENTRY'!I399="","",IF(AND($EF$4='DATA ENTRY'!G399,$EH$4='DATA ENTRY'!F399),'DATA ENTRY'!I399,"")))</f>
        <v/>
      </c>
      <c r="EH400" s="4" t="str">
        <f>IF('DATA ENTRY'!CK399="","",IF('DATA ENTRY'!CK399="","",IF(AND($EF$4='DATA ENTRY'!G399,$EH$4='DATA ENTRY'!F399),'DATA ENTRY'!CK399,"")))</f>
        <v/>
      </c>
      <c r="EI400" s="3" t="str">
        <f>IF('DATA ENTRY'!CK399="","",IF('DATA ENTRY'!N399="","",IF(AND($EF$4='DATA ENTRY'!G399,$EH$4='DATA ENTRY'!F399),'DATA ENTRY'!N399,"")))</f>
        <v/>
      </c>
      <c r="EJ400" s="107" t="str">
        <f>IF('DATA ENTRY'!CK399="","",IF('DATA ENTRY'!O399="","",IF(AND($EF$4='DATA ENTRY'!G399,$EH$4='DATA ENTRY'!F399),'DATA ENTRY'!O399,"")))</f>
        <v/>
      </c>
      <c r="EK400" s="3" t="str">
        <f>IF('DATA ENTRY'!CK399="","",IF('DATA ENTRY'!P399="","",IF(AND($EF$4='DATA ENTRY'!G399,$EH$4='DATA ENTRY'!F399),'DATA ENTRY'!P399,"")))</f>
        <v/>
      </c>
      <c r="EL400" s="107" t="str">
        <f>IF('DATA ENTRY'!CK399="","",IF('DATA ENTRY'!Q399="","",IF(AND($EF$4='DATA ENTRY'!G399,$EH$4='DATA ENTRY'!F399),'DATA ENTRY'!Q399,"")))</f>
        <v/>
      </c>
      <c r="EM400" s="3" t="str">
        <f>IF('DATA ENTRY'!CK399="","",IF('DATA ENTRY'!R399="","",IF(AND($EF$4='DATA ENTRY'!G399,$EH$4='DATA ENTRY'!F399),'DATA ENTRY'!R399,"")))</f>
        <v/>
      </c>
      <c r="EN400" s="107" t="str">
        <f>IF('DATA ENTRY'!CK399="","",IF('DATA ENTRY'!S399="","",IF(AND($EF$4='DATA ENTRY'!G399,$EH$4='DATA ENTRY'!F399),'DATA ENTRY'!S399,"")))</f>
        <v/>
      </c>
      <c r="EO400" s="3" t="str">
        <f>IF('DATA ENTRY'!CK399="","",IF('DATA ENTRY'!E399="","",IF(AND($EF$4='DATA ENTRY'!G399,$EH$4='DATA ENTRY'!F399),'DATA ENTRY'!E399,"")))</f>
        <v/>
      </c>
      <c r="EP400" s="3" t="str">
        <f>IF('DATA ENTRY'!CK399="","",IF('DATA ENTRY'!D399="","",IF(AND($EF$4='DATA ENTRY'!G399,$EH$4='DATA ENTRY'!F399),'DATA ENTRY'!D399,"")))</f>
        <v/>
      </c>
      <c r="EQ400" s="3" t="str">
        <f>IF('DATA ENTRY'!CK399="","",IF('DATA ENTRY'!W399="","",IF(AND($EF$4='DATA ENTRY'!G399,$EH$4='DATA ENTRY'!F399),'DATA ENTRY'!W399,"")))</f>
        <v/>
      </c>
      <c r="ER400" s="3" t="str">
        <f>IF('DATA ENTRY'!CK399="","",IF('DATA ENTRY'!X399="","",IF(AND($EF$4='DATA ENTRY'!G399,$EH$4='DATA ENTRY'!F399),'DATA ENTRY'!X399,"")))</f>
        <v/>
      </c>
      <c r="ES400" s="108" t="str">
        <f t="shared" si="111"/>
        <v/>
      </c>
      <c r="ET400" s="108" t="str">
        <f>IF('DATA ENTRY'!CK399="","",IF('DATA ENTRY'!D399="","",IF(AND($EF$4='DATA ENTRY'!G399,$EH$4='DATA ENTRY'!F399),'DATA ENTRY'!G399,"")))</f>
        <v/>
      </c>
      <c r="EY400">
        <f t="shared" si="112"/>
        <v>0</v>
      </c>
    </row>
    <row r="401" spans="1:155">
      <c r="A401" t="str">
        <f>IF(S401=0,"",1+(MAX($A$7:A400)))</f>
        <v/>
      </c>
      <c r="B401" s="224">
        <v>395</v>
      </c>
      <c r="C401" s="3" t="str">
        <f>IF('DATA ENTRY'!CK400="","",IF('DATA ENTRY'!B400="","",IF($D$4="All Post",'DATA ENTRY'!B400,IF(AND($D$4='DATA ENTRY'!CK400),'DATA ENTRY'!B400,""))))</f>
        <v/>
      </c>
      <c r="D401" s="3" t="str">
        <f>IF('DATA ENTRY'!CK400="","",IF('DATA ENTRY'!C400="","",IF($D$4="All Post",'DATA ENTRY'!C400,IF(AND($D$4='DATA ENTRY'!CK400),'DATA ENTRY'!C400,""))))</f>
        <v/>
      </c>
      <c r="E401" s="4" t="str">
        <f>IF('DATA ENTRY'!CK400="","",IF('DATA ENTRY'!I400="","",IF($D$4="All Post",'DATA ENTRY'!I400,IF(AND($D$4='DATA ENTRY'!CK400),'DATA ENTRY'!I400,""))))</f>
        <v/>
      </c>
      <c r="F401" s="4" t="str">
        <f>IF('DATA ENTRY'!CK400="","",IF('DATA ENTRY'!CK400="","",IF($D$4="All Post",'DATA ENTRY'!CK400,IF(AND($D$4='DATA ENTRY'!CK400),'DATA ENTRY'!CK400,""))))</f>
        <v/>
      </c>
      <c r="G401" s="3" t="str">
        <f>IF('DATA ENTRY'!CK400="","",IF('DATA ENTRY'!N400="","",IF($D$4="All Post",'DATA ENTRY'!N400,IF(AND($D$4='DATA ENTRY'!CK400),'DATA ENTRY'!N400,""))))</f>
        <v/>
      </c>
      <c r="H401" s="107" t="str">
        <f>IF('DATA ENTRY'!CK400="","",IF('DATA ENTRY'!O400="","",IF($D$4="All Post",'DATA ENTRY'!O400,IF(AND($D$4='DATA ENTRY'!CK400),'DATA ENTRY'!O400,""))))</f>
        <v/>
      </c>
      <c r="I401" s="3" t="str">
        <f>IF('DATA ENTRY'!CK400="","",IF('DATA ENTRY'!P400="","",IF($D$4="All Post",'DATA ENTRY'!P400,IF(AND($D$4='DATA ENTRY'!CK400),'DATA ENTRY'!P400,""))))</f>
        <v/>
      </c>
      <c r="J401" s="107" t="str">
        <f>IF('DATA ENTRY'!CK400="","",IF('DATA ENTRY'!Q400="","",IF($D$4="All Post",'DATA ENTRY'!Q400,IF(AND($D$4='DATA ENTRY'!CK400),'DATA ENTRY'!Q400,""))))</f>
        <v/>
      </c>
      <c r="K401" s="3" t="str">
        <f>IF('DATA ENTRY'!CK400="","",IF('DATA ENTRY'!R400="","",IF($D$4="All Post",'DATA ENTRY'!R400,IF(AND($D$4='DATA ENTRY'!CK400),'DATA ENTRY'!R400,""))))</f>
        <v/>
      </c>
      <c r="L401" s="3" t="str">
        <f>IF('DATA ENTRY'!CK400="","",IF('DATA ENTRY'!S400="","",IF($D$4="All Post",'DATA ENTRY'!S400,IF(AND($D$4='DATA ENTRY'!CK400),'DATA ENTRY'!S400,""))))</f>
        <v/>
      </c>
      <c r="M401" s="3" t="str">
        <f>IF('DATA ENTRY'!CK400="","",IF('DATA ENTRY'!E400="","",IF($D$4="All Post",'DATA ENTRY'!E400,IF(AND($D$4='DATA ENTRY'!CK400),'DATA ENTRY'!E400,""))))</f>
        <v/>
      </c>
      <c r="N401" s="3" t="str">
        <f>IF('DATA ENTRY'!CK400="","",IF('DATA ENTRY'!W400="","",IF($D$4="All Post",'DATA ENTRY'!W400,IF(AND($D$4='DATA ENTRY'!CK400),'DATA ENTRY'!W400,""))))</f>
        <v/>
      </c>
      <c r="O401" s="3" t="str">
        <f>IF('DATA ENTRY'!CK400="","",IF('DATA ENTRY'!X400="","",IF($D$4="All Post",'DATA ENTRY'!X400,IF(AND($D$4='DATA ENTRY'!CK400),'DATA ENTRY'!X400,""))))</f>
        <v/>
      </c>
      <c r="P401" s="3" t="str">
        <f>IF('DATA ENTRY'!CK400="","",IF('DATA ENTRY'!G400="","",IF($D$4="All Post",'DATA ENTRY'!G400,IF(AND($D$4='DATA ENTRY'!CK400),'DATA ENTRY'!G400,""))))</f>
        <v/>
      </c>
      <c r="S401">
        <f t="shared" si="99"/>
        <v>0</v>
      </c>
      <c r="T401" t="str">
        <f t="shared" si="100"/>
        <v/>
      </c>
      <c r="BZ401" t="str">
        <f t="shared" si="101"/>
        <v/>
      </c>
      <c r="CA401" t="str">
        <f t="shared" si="102"/>
        <v/>
      </c>
      <c r="CB401" s="224">
        <v>395</v>
      </c>
      <c r="CC401" s="3" t="str">
        <f>IF('DATA ENTRY'!CK400="","",IF('DATA ENTRY'!B400="","",IF(AND($CD$4='DATA ENTRY'!CK400,$CG$4='DATA ENTRY'!D400),'DATA ENTRY'!B400,"")))</f>
        <v/>
      </c>
      <c r="CD401" s="3" t="str">
        <f>IF('DATA ENTRY'!CK400="","",IF('DATA ENTRY'!C400="","",IF(AND($CD$4='DATA ENTRY'!CK400,$CG$4='DATA ENTRY'!D400),'DATA ENTRY'!C400,"")))</f>
        <v/>
      </c>
      <c r="CE401" s="4" t="str">
        <f>IF('DATA ENTRY'!CK400="","",IF('DATA ENTRY'!I400="","",IF(AND($CD$4='DATA ENTRY'!CK400,$CG$4='DATA ENTRY'!D400),'DATA ENTRY'!I400,"")))</f>
        <v/>
      </c>
      <c r="CF401" s="4" t="str">
        <f>IF('DATA ENTRY'!CK400="","",IF('DATA ENTRY'!CK400="","",IF(AND($CD$4='DATA ENTRY'!CK400,$CG$4='DATA ENTRY'!D400),'DATA ENTRY'!CK400,"")))</f>
        <v/>
      </c>
      <c r="CG401" s="3" t="str">
        <f>IF('DATA ENTRY'!CK400="","",IF('DATA ENTRY'!N400="","",IF(AND($CD$4='DATA ENTRY'!CK400,$CG$4='DATA ENTRY'!D400),'DATA ENTRY'!N400,"")))</f>
        <v/>
      </c>
      <c r="CH401" s="107" t="str">
        <f>IF('DATA ENTRY'!CK400="","",IF('DATA ENTRY'!O400="","",IF(AND($CD$4='DATA ENTRY'!CK400,$CG$4='DATA ENTRY'!D400),'DATA ENTRY'!O400,"")))</f>
        <v/>
      </c>
      <c r="CI401" s="3" t="str">
        <f>IF('DATA ENTRY'!CK400="","",IF('DATA ENTRY'!P400="","",IF(AND($CD$4='DATA ENTRY'!CK400,$CG$4='DATA ENTRY'!D400),'DATA ENTRY'!P400,"")))</f>
        <v/>
      </c>
      <c r="CJ401" s="107" t="str">
        <f>IF('DATA ENTRY'!CK400="","",IF('DATA ENTRY'!Q400="","",IF(AND($CD$4='DATA ENTRY'!CK400,$CG$4='DATA ENTRY'!D400),'DATA ENTRY'!Q400,"")))</f>
        <v/>
      </c>
      <c r="CK401" s="3" t="str">
        <f>IF('DATA ENTRY'!CK400="","",IF('DATA ENTRY'!R400="","",IF(AND($CD$4='DATA ENTRY'!CK400,$CG$4='DATA ENTRY'!D400),'DATA ENTRY'!R400,"")))</f>
        <v/>
      </c>
      <c r="CL401" s="3" t="str">
        <f>IF('DATA ENTRY'!CK400="","",IF('DATA ENTRY'!S400="","",IF(AND($CD$4='DATA ENTRY'!CK400,$CG$4='DATA ENTRY'!D400),'DATA ENTRY'!S400,"")))</f>
        <v/>
      </c>
      <c r="CM401" s="3" t="str">
        <f>IF('DATA ENTRY'!CK400="","",IF('DATA ENTRY'!E400="","",IF(AND($CD$4='DATA ENTRY'!CK400,$CG$4='DATA ENTRY'!D400),'DATA ENTRY'!E400,"")))</f>
        <v/>
      </c>
      <c r="CN401" s="3" t="str">
        <f>IF('DATA ENTRY'!CK400="","",IF('DATA ENTRY'!W400="","",IF(AND($CD$4='DATA ENTRY'!CK400,$CG$4='DATA ENTRY'!D400),'DATA ENTRY'!W400,"")))</f>
        <v/>
      </c>
      <c r="CO401" s="3" t="str">
        <f>IF('DATA ENTRY'!CK400="","",IF('DATA ENTRY'!X400="","",IF(AND($CD$4='DATA ENTRY'!CK400,$CG$4='DATA ENTRY'!D400),'DATA ENTRY'!X400,"")))</f>
        <v/>
      </c>
      <c r="CP401" s="108" t="str">
        <f t="shared" si="103"/>
        <v/>
      </c>
      <c r="CQ401" s="108" t="str">
        <f>IF('DATA ENTRY'!CK400="","",IF('DATA ENTRY'!G400="","",IF(AND($CD$4='DATA ENTRY'!CK400,$CG$4='DATA ENTRY'!D400),'DATA ENTRY'!G400,"")))</f>
        <v/>
      </c>
      <c r="CR401" s="230" t="str">
        <f>IF('DATA ENTRY'!CK400="","",IF('DATA ENTRY'!D400="","",IF(AND($CD$4='DATA ENTRY'!CK400,$CG$4='DATA ENTRY'!D400),'DATA ENTRY'!D400,"")))</f>
        <v/>
      </c>
      <c r="CS401">
        <f t="shared" si="104"/>
        <v>0</v>
      </c>
      <c r="CT401">
        <f t="shared" si="105"/>
        <v>0</v>
      </c>
      <c r="CV401" s="139"/>
      <c r="CX401">
        <f t="shared" si="106"/>
        <v>0</v>
      </c>
      <c r="DB401" t="str">
        <f t="shared" si="113"/>
        <v/>
      </c>
      <c r="DC401" t="str">
        <f t="shared" si="114"/>
        <v/>
      </c>
      <c r="DD401" s="224">
        <v>395</v>
      </c>
      <c r="DE401" s="3" t="str">
        <f>IF('DATA ENTRY'!CK400="","",IF('DATA ENTRY'!B400="","",IF(AND($DF$4='DATA ENTRY'!D400),'DATA ENTRY'!B400,"")))</f>
        <v/>
      </c>
      <c r="DF401" s="3" t="str">
        <f>IF('DATA ENTRY'!CK400="","",IF('DATA ENTRY'!C400="","",IF(AND($DF$4='DATA ENTRY'!D400),'DATA ENTRY'!C400,"")))</f>
        <v/>
      </c>
      <c r="DG401" s="4" t="str">
        <f>IF('DATA ENTRY'!CK400="","",IF('DATA ENTRY'!I400="","",IF(AND($DF$4='DATA ENTRY'!D400),'DATA ENTRY'!I400,"")))</f>
        <v/>
      </c>
      <c r="DH401" s="4" t="str">
        <f>IF('DATA ENTRY'!CK400="","",IF('DATA ENTRY'!CK400="","",IF(AND($DF$4='DATA ENTRY'!D400),'DATA ENTRY'!CK400,"")))</f>
        <v/>
      </c>
      <c r="DI401" s="3" t="str">
        <f>IF('DATA ENTRY'!CK400="","",IF('DATA ENTRY'!N400="","",IF(AND($DF$4='DATA ENTRY'!D400),'DATA ENTRY'!N400,"")))</f>
        <v/>
      </c>
      <c r="DJ401" s="107" t="str">
        <f>IF('DATA ENTRY'!CK400="","",IF('DATA ENTRY'!O400="","",IF(AND($DF$4='DATA ENTRY'!D400),'DATA ENTRY'!O400,"")))</f>
        <v/>
      </c>
      <c r="DK401" s="3" t="str">
        <f>IF('DATA ENTRY'!CK400="","",IF('DATA ENTRY'!P400="","",IF(AND($DF$4='DATA ENTRY'!D400),'DATA ENTRY'!P400,"")))</f>
        <v/>
      </c>
      <c r="DL401" s="107" t="str">
        <f>IF('DATA ENTRY'!CK400="","",IF('DATA ENTRY'!Q400="","",IF(AND($DF$4='DATA ENTRY'!D400),'DATA ENTRY'!Q400,"")))</f>
        <v/>
      </c>
      <c r="DM401" s="3" t="str">
        <f>IF('DATA ENTRY'!CK400="","",IF('DATA ENTRY'!R400="","",IF(AND($DF$4='DATA ENTRY'!D400),'DATA ENTRY'!R400,"")))</f>
        <v/>
      </c>
      <c r="DN401" s="107" t="str">
        <f>IF('DATA ENTRY'!CK400="","",IF('DATA ENTRY'!S400="","",IF(AND($DF$4='DATA ENTRY'!D400),'DATA ENTRY'!S400,"")))</f>
        <v/>
      </c>
      <c r="DO401" s="3" t="str">
        <f>IF('DATA ENTRY'!CK400="","",IF('DATA ENTRY'!E400="","",IF(AND($DF$4='DATA ENTRY'!D400),'DATA ENTRY'!E400,"")))</f>
        <v/>
      </c>
      <c r="DP401" s="3" t="str">
        <f>IF('DATA ENTRY'!CK400="","",IF('DATA ENTRY'!D400="","",IF(AND($DF$4='DATA ENTRY'!D400),'DATA ENTRY'!D400,"")))</f>
        <v/>
      </c>
      <c r="DQ401" s="3" t="str">
        <f>IF('DATA ENTRY'!CK400="","",IF('DATA ENTRY'!W400="","",IF(AND($DF$4='DATA ENTRY'!D400),'DATA ENTRY'!W400,"")))</f>
        <v/>
      </c>
      <c r="DR401" s="3" t="str">
        <f>IF('DATA ENTRY'!CK400="","",IF('DATA ENTRY'!X400="","",IF(AND($DF$4='DATA ENTRY'!D400),'DATA ENTRY'!X400,"")))</f>
        <v/>
      </c>
      <c r="DS401" s="108" t="str">
        <f t="shared" si="107"/>
        <v/>
      </c>
      <c r="DT401" s="108" t="str">
        <f>IF('DATA ENTRY'!CK400="","",IF('DATA ENTRY'!D400="","",IF(AND($DF$4='DATA ENTRY'!D400),'DATA ENTRY'!G400,"")))</f>
        <v/>
      </c>
      <c r="DY401">
        <f t="shared" si="108"/>
        <v>0</v>
      </c>
      <c r="EB401" t="str">
        <f t="shared" si="109"/>
        <v/>
      </c>
      <c r="EC401" t="str">
        <f t="shared" si="110"/>
        <v/>
      </c>
      <c r="ED401" s="224">
        <v>395</v>
      </c>
      <c r="EE401" s="3" t="str">
        <f>IF('DATA ENTRY'!CK400="","",IF('DATA ENTRY'!B400="","",IF(AND($EF$4='DATA ENTRY'!G400,$EH$4='DATA ENTRY'!F400),'DATA ENTRY'!B400,"")))</f>
        <v/>
      </c>
      <c r="EF401" s="3" t="str">
        <f>IF('DATA ENTRY'!CK400="","",IF('DATA ENTRY'!C400="","",IF(AND($EF$4='DATA ENTRY'!G400,$EH$4='DATA ENTRY'!F400),'DATA ENTRY'!C400,"")))</f>
        <v/>
      </c>
      <c r="EG401" s="4" t="str">
        <f>IF('DATA ENTRY'!CK400="","",IF('DATA ENTRY'!I400="","",IF(AND($EF$4='DATA ENTRY'!G400,$EH$4='DATA ENTRY'!F400),'DATA ENTRY'!I400,"")))</f>
        <v/>
      </c>
      <c r="EH401" s="4" t="str">
        <f>IF('DATA ENTRY'!CK400="","",IF('DATA ENTRY'!CK400="","",IF(AND($EF$4='DATA ENTRY'!G400,$EH$4='DATA ENTRY'!F400),'DATA ENTRY'!CK400,"")))</f>
        <v/>
      </c>
      <c r="EI401" s="3" t="str">
        <f>IF('DATA ENTRY'!CK400="","",IF('DATA ENTRY'!N400="","",IF(AND($EF$4='DATA ENTRY'!G400,$EH$4='DATA ENTRY'!F400),'DATA ENTRY'!N400,"")))</f>
        <v/>
      </c>
      <c r="EJ401" s="107" t="str">
        <f>IF('DATA ENTRY'!CK400="","",IF('DATA ENTRY'!O400="","",IF(AND($EF$4='DATA ENTRY'!G400,$EH$4='DATA ENTRY'!F400),'DATA ENTRY'!O400,"")))</f>
        <v/>
      </c>
      <c r="EK401" s="3" t="str">
        <f>IF('DATA ENTRY'!CK400="","",IF('DATA ENTRY'!P400="","",IF(AND($EF$4='DATA ENTRY'!G400,$EH$4='DATA ENTRY'!F400),'DATA ENTRY'!P400,"")))</f>
        <v/>
      </c>
      <c r="EL401" s="107" t="str">
        <f>IF('DATA ENTRY'!CK400="","",IF('DATA ENTRY'!Q400="","",IF(AND($EF$4='DATA ENTRY'!G400,$EH$4='DATA ENTRY'!F400),'DATA ENTRY'!Q400,"")))</f>
        <v/>
      </c>
      <c r="EM401" s="3" t="str">
        <f>IF('DATA ENTRY'!CK400="","",IF('DATA ENTRY'!R400="","",IF(AND($EF$4='DATA ENTRY'!G400,$EH$4='DATA ENTRY'!F400),'DATA ENTRY'!R400,"")))</f>
        <v/>
      </c>
      <c r="EN401" s="107" t="str">
        <f>IF('DATA ENTRY'!CK400="","",IF('DATA ENTRY'!S400="","",IF(AND($EF$4='DATA ENTRY'!G400,$EH$4='DATA ENTRY'!F400),'DATA ENTRY'!S400,"")))</f>
        <v/>
      </c>
      <c r="EO401" s="3" t="str">
        <f>IF('DATA ENTRY'!CK400="","",IF('DATA ENTRY'!E400="","",IF(AND($EF$4='DATA ENTRY'!G400,$EH$4='DATA ENTRY'!F400),'DATA ENTRY'!E400,"")))</f>
        <v/>
      </c>
      <c r="EP401" s="3" t="str">
        <f>IF('DATA ENTRY'!CK400="","",IF('DATA ENTRY'!D400="","",IF(AND($EF$4='DATA ENTRY'!G400,$EH$4='DATA ENTRY'!F400),'DATA ENTRY'!D400,"")))</f>
        <v/>
      </c>
      <c r="EQ401" s="3" t="str">
        <f>IF('DATA ENTRY'!CK400="","",IF('DATA ENTRY'!W400="","",IF(AND($EF$4='DATA ENTRY'!G400,$EH$4='DATA ENTRY'!F400),'DATA ENTRY'!W400,"")))</f>
        <v/>
      </c>
      <c r="ER401" s="3" t="str">
        <f>IF('DATA ENTRY'!CK400="","",IF('DATA ENTRY'!X400="","",IF(AND($EF$4='DATA ENTRY'!G400,$EH$4='DATA ENTRY'!F400),'DATA ENTRY'!X400,"")))</f>
        <v/>
      </c>
      <c r="ES401" s="108" t="str">
        <f t="shared" si="111"/>
        <v/>
      </c>
      <c r="ET401" s="108" t="str">
        <f>IF('DATA ENTRY'!CK400="","",IF('DATA ENTRY'!D400="","",IF(AND($EF$4='DATA ENTRY'!G400,$EH$4='DATA ENTRY'!F400),'DATA ENTRY'!G400,"")))</f>
        <v/>
      </c>
      <c r="EY401">
        <f t="shared" si="112"/>
        <v>0</v>
      </c>
    </row>
    <row r="402" spans="1:155">
      <c r="A402" t="str">
        <f>IF(S402=0,"",1+(MAX($A$7:A401)))</f>
        <v/>
      </c>
      <c r="B402" s="224">
        <v>396</v>
      </c>
      <c r="C402" s="3" t="str">
        <f>IF('DATA ENTRY'!CK401="","",IF('DATA ENTRY'!B401="","",IF($D$4="All Post",'DATA ENTRY'!B401,IF(AND($D$4='DATA ENTRY'!CK401),'DATA ENTRY'!B401,""))))</f>
        <v/>
      </c>
      <c r="D402" s="3" t="str">
        <f>IF('DATA ENTRY'!CK401="","",IF('DATA ENTRY'!C401="","",IF($D$4="All Post",'DATA ENTRY'!C401,IF(AND($D$4='DATA ENTRY'!CK401),'DATA ENTRY'!C401,""))))</f>
        <v/>
      </c>
      <c r="E402" s="4" t="str">
        <f>IF('DATA ENTRY'!CK401="","",IF('DATA ENTRY'!I401="","",IF($D$4="All Post",'DATA ENTRY'!I401,IF(AND($D$4='DATA ENTRY'!CK401),'DATA ENTRY'!I401,""))))</f>
        <v/>
      </c>
      <c r="F402" s="4" t="str">
        <f>IF('DATA ENTRY'!CK401="","",IF('DATA ENTRY'!CK401="","",IF($D$4="All Post",'DATA ENTRY'!CK401,IF(AND($D$4='DATA ENTRY'!CK401),'DATA ENTRY'!CK401,""))))</f>
        <v/>
      </c>
      <c r="G402" s="3" t="str">
        <f>IF('DATA ENTRY'!CK401="","",IF('DATA ENTRY'!N401="","",IF($D$4="All Post",'DATA ENTRY'!N401,IF(AND($D$4='DATA ENTRY'!CK401),'DATA ENTRY'!N401,""))))</f>
        <v/>
      </c>
      <c r="H402" s="107" t="str">
        <f>IF('DATA ENTRY'!CK401="","",IF('DATA ENTRY'!O401="","",IF($D$4="All Post",'DATA ENTRY'!O401,IF(AND($D$4='DATA ENTRY'!CK401),'DATA ENTRY'!O401,""))))</f>
        <v/>
      </c>
      <c r="I402" s="3" t="str">
        <f>IF('DATA ENTRY'!CK401="","",IF('DATA ENTRY'!P401="","",IF($D$4="All Post",'DATA ENTRY'!P401,IF(AND($D$4='DATA ENTRY'!CK401),'DATA ENTRY'!P401,""))))</f>
        <v/>
      </c>
      <c r="J402" s="107" t="str">
        <f>IF('DATA ENTRY'!CK401="","",IF('DATA ENTRY'!Q401="","",IF($D$4="All Post",'DATA ENTRY'!Q401,IF(AND($D$4='DATA ENTRY'!CK401),'DATA ENTRY'!Q401,""))))</f>
        <v/>
      </c>
      <c r="K402" s="3" t="str">
        <f>IF('DATA ENTRY'!CK401="","",IF('DATA ENTRY'!R401="","",IF($D$4="All Post",'DATA ENTRY'!R401,IF(AND($D$4='DATA ENTRY'!CK401),'DATA ENTRY'!R401,""))))</f>
        <v/>
      </c>
      <c r="L402" s="3" t="str">
        <f>IF('DATA ENTRY'!CK401="","",IF('DATA ENTRY'!S401="","",IF($D$4="All Post",'DATA ENTRY'!S401,IF(AND($D$4='DATA ENTRY'!CK401),'DATA ENTRY'!S401,""))))</f>
        <v/>
      </c>
      <c r="M402" s="3" t="str">
        <f>IF('DATA ENTRY'!CK401="","",IF('DATA ENTRY'!E401="","",IF($D$4="All Post",'DATA ENTRY'!E401,IF(AND($D$4='DATA ENTRY'!CK401),'DATA ENTRY'!E401,""))))</f>
        <v/>
      </c>
      <c r="N402" s="3" t="str">
        <f>IF('DATA ENTRY'!CK401="","",IF('DATA ENTRY'!W401="","",IF($D$4="All Post",'DATA ENTRY'!W401,IF(AND($D$4='DATA ENTRY'!CK401),'DATA ENTRY'!W401,""))))</f>
        <v/>
      </c>
      <c r="O402" s="3" t="str">
        <f>IF('DATA ENTRY'!CK401="","",IF('DATA ENTRY'!X401="","",IF($D$4="All Post",'DATA ENTRY'!X401,IF(AND($D$4='DATA ENTRY'!CK401),'DATA ENTRY'!X401,""))))</f>
        <v/>
      </c>
      <c r="P402" s="3" t="str">
        <f>IF('DATA ENTRY'!CK401="","",IF('DATA ENTRY'!G401="","",IF($D$4="All Post",'DATA ENTRY'!G401,IF(AND($D$4='DATA ENTRY'!CK401),'DATA ENTRY'!G401,""))))</f>
        <v/>
      </c>
      <c r="S402">
        <f t="shared" si="99"/>
        <v>0</v>
      </c>
      <c r="T402" t="str">
        <f t="shared" si="100"/>
        <v/>
      </c>
      <c r="BZ402" t="str">
        <f t="shared" si="101"/>
        <v/>
      </c>
      <c r="CA402" t="str">
        <f t="shared" si="102"/>
        <v/>
      </c>
      <c r="CB402" s="224">
        <v>396</v>
      </c>
      <c r="CC402" s="3" t="str">
        <f>IF('DATA ENTRY'!CK401="","",IF('DATA ENTRY'!B401="","",IF(AND($CD$4='DATA ENTRY'!CK401,$CG$4='DATA ENTRY'!D401),'DATA ENTRY'!B401,"")))</f>
        <v/>
      </c>
      <c r="CD402" s="3" t="str">
        <f>IF('DATA ENTRY'!CK401="","",IF('DATA ENTRY'!C401="","",IF(AND($CD$4='DATA ENTRY'!CK401,$CG$4='DATA ENTRY'!D401),'DATA ENTRY'!C401,"")))</f>
        <v/>
      </c>
      <c r="CE402" s="4" t="str">
        <f>IF('DATA ENTRY'!CK401="","",IF('DATA ENTRY'!I401="","",IF(AND($CD$4='DATA ENTRY'!CK401,$CG$4='DATA ENTRY'!D401),'DATA ENTRY'!I401,"")))</f>
        <v/>
      </c>
      <c r="CF402" s="4" t="str">
        <f>IF('DATA ENTRY'!CK401="","",IF('DATA ENTRY'!CK401="","",IF(AND($CD$4='DATA ENTRY'!CK401,$CG$4='DATA ENTRY'!D401),'DATA ENTRY'!CK401,"")))</f>
        <v/>
      </c>
      <c r="CG402" s="3" t="str">
        <f>IF('DATA ENTRY'!CK401="","",IF('DATA ENTRY'!N401="","",IF(AND($CD$4='DATA ENTRY'!CK401,$CG$4='DATA ENTRY'!D401),'DATA ENTRY'!N401,"")))</f>
        <v/>
      </c>
      <c r="CH402" s="107" t="str">
        <f>IF('DATA ENTRY'!CK401="","",IF('DATA ENTRY'!O401="","",IF(AND($CD$4='DATA ENTRY'!CK401,$CG$4='DATA ENTRY'!D401),'DATA ENTRY'!O401,"")))</f>
        <v/>
      </c>
      <c r="CI402" s="3" t="str">
        <f>IF('DATA ENTRY'!CK401="","",IF('DATA ENTRY'!P401="","",IF(AND($CD$4='DATA ENTRY'!CK401,$CG$4='DATA ENTRY'!D401),'DATA ENTRY'!P401,"")))</f>
        <v/>
      </c>
      <c r="CJ402" s="107" t="str">
        <f>IF('DATA ENTRY'!CK401="","",IF('DATA ENTRY'!Q401="","",IF(AND($CD$4='DATA ENTRY'!CK401,$CG$4='DATA ENTRY'!D401),'DATA ENTRY'!Q401,"")))</f>
        <v/>
      </c>
      <c r="CK402" s="3" t="str">
        <f>IF('DATA ENTRY'!CK401="","",IF('DATA ENTRY'!R401="","",IF(AND($CD$4='DATA ENTRY'!CK401,$CG$4='DATA ENTRY'!D401),'DATA ENTRY'!R401,"")))</f>
        <v/>
      </c>
      <c r="CL402" s="3" t="str">
        <f>IF('DATA ENTRY'!CK401="","",IF('DATA ENTRY'!S401="","",IF(AND($CD$4='DATA ENTRY'!CK401,$CG$4='DATA ENTRY'!D401),'DATA ENTRY'!S401,"")))</f>
        <v/>
      </c>
      <c r="CM402" s="3" t="str">
        <f>IF('DATA ENTRY'!CK401="","",IF('DATA ENTRY'!E401="","",IF(AND($CD$4='DATA ENTRY'!CK401,$CG$4='DATA ENTRY'!D401),'DATA ENTRY'!E401,"")))</f>
        <v/>
      </c>
      <c r="CN402" s="3" t="str">
        <f>IF('DATA ENTRY'!CK401="","",IF('DATA ENTRY'!W401="","",IF(AND($CD$4='DATA ENTRY'!CK401,$CG$4='DATA ENTRY'!D401),'DATA ENTRY'!W401,"")))</f>
        <v/>
      </c>
      <c r="CO402" s="3" t="str">
        <f>IF('DATA ENTRY'!CK401="","",IF('DATA ENTRY'!X401="","",IF(AND($CD$4='DATA ENTRY'!CK401,$CG$4='DATA ENTRY'!D401),'DATA ENTRY'!X401,"")))</f>
        <v/>
      </c>
      <c r="CP402" s="108" t="str">
        <f t="shared" si="103"/>
        <v/>
      </c>
      <c r="CQ402" s="108" t="str">
        <f>IF('DATA ENTRY'!CK401="","",IF('DATA ENTRY'!G401="","",IF(AND($CD$4='DATA ENTRY'!CK401,$CG$4='DATA ENTRY'!D401),'DATA ENTRY'!G401,"")))</f>
        <v/>
      </c>
      <c r="CR402" s="230" t="str">
        <f>IF('DATA ENTRY'!CK401="","",IF('DATA ENTRY'!D401="","",IF(AND($CD$4='DATA ENTRY'!CK401,$CG$4='DATA ENTRY'!D401),'DATA ENTRY'!D401,"")))</f>
        <v/>
      </c>
      <c r="CS402">
        <f t="shared" si="104"/>
        <v>0</v>
      </c>
      <c r="CT402">
        <f t="shared" si="105"/>
        <v>0</v>
      </c>
      <c r="CV402" s="139"/>
      <c r="CX402">
        <f t="shared" si="106"/>
        <v>0</v>
      </c>
      <c r="DB402" t="str">
        <f t="shared" si="113"/>
        <v/>
      </c>
      <c r="DC402" t="str">
        <f t="shared" si="114"/>
        <v/>
      </c>
      <c r="DD402" s="224">
        <v>396</v>
      </c>
      <c r="DE402" s="3" t="str">
        <f>IF('DATA ENTRY'!CK401="","",IF('DATA ENTRY'!B401="","",IF(AND($DF$4='DATA ENTRY'!D401),'DATA ENTRY'!B401,"")))</f>
        <v/>
      </c>
      <c r="DF402" s="3" t="str">
        <f>IF('DATA ENTRY'!CK401="","",IF('DATA ENTRY'!C401="","",IF(AND($DF$4='DATA ENTRY'!D401),'DATA ENTRY'!C401,"")))</f>
        <v/>
      </c>
      <c r="DG402" s="4" t="str">
        <f>IF('DATA ENTRY'!CK401="","",IF('DATA ENTRY'!I401="","",IF(AND($DF$4='DATA ENTRY'!D401),'DATA ENTRY'!I401,"")))</f>
        <v/>
      </c>
      <c r="DH402" s="4" t="str">
        <f>IF('DATA ENTRY'!CK401="","",IF('DATA ENTRY'!CK401="","",IF(AND($DF$4='DATA ENTRY'!D401),'DATA ENTRY'!CK401,"")))</f>
        <v/>
      </c>
      <c r="DI402" s="3" t="str">
        <f>IF('DATA ENTRY'!CK401="","",IF('DATA ENTRY'!N401="","",IF(AND($DF$4='DATA ENTRY'!D401),'DATA ENTRY'!N401,"")))</f>
        <v/>
      </c>
      <c r="DJ402" s="107" t="str">
        <f>IF('DATA ENTRY'!CK401="","",IF('DATA ENTRY'!O401="","",IF(AND($DF$4='DATA ENTRY'!D401),'DATA ENTRY'!O401,"")))</f>
        <v/>
      </c>
      <c r="DK402" s="3" t="str">
        <f>IF('DATA ENTRY'!CK401="","",IF('DATA ENTRY'!P401="","",IF(AND($DF$4='DATA ENTRY'!D401),'DATA ENTRY'!P401,"")))</f>
        <v/>
      </c>
      <c r="DL402" s="107" t="str">
        <f>IF('DATA ENTRY'!CK401="","",IF('DATA ENTRY'!Q401="","",IF(AND($DF$4='DATA ENTRY'!D401),'DATA ENTRY'!Q401,"")))</f>
        <v/>
      </c>
      <c r="DM402" s="3" t="str">
        <f>IF('DATA ENTRY'!CK401="","",IF('DATA ENTRY'!R401="","",IF(AND($DF$4='DATA ENTRY'!D401),'DATA ENTRY'!R401,"")))</f>
        <v/>
      </c>
      <c r="DN402" s="107" t="str">
        <f>IF('DATA ENTRY'!CK401="","",IF('DATA ENTRY'!S401="","",IF(AND($DF$4='DATA ENTRY'!D401),'DATA ENTRY'!S401,"")))</f>
        <v/>
      </c>
      <c r="DO402" s="3" t="str">
        <f>IF('DATA ENTRY'!CK401="","",IF('DATA ENTRY'!E401="","",IF(AND($DF$4='DATA ENTRY'!D401),'DATA ENTRY'!E401,"")))</f>
        <v/>
      </c>
      <c r="DP402" s="3" t="str">
        <f>IF('DATA ENTRY'!CK401="","",IF('DATA ENTRY'!D401="","",IF(AND($DF$4='DATA ENTRY'!D401),'DATA ENTRY'!D401,"")))</f>
        <v/>
      </c>
      <c r="DQ402" s="3" t="str">
        <f>IF('DATA ENTRY'!CK401="","",IF('DATA ENTRY'!W401="","",IF(AND($DF$4='DATA ENTRY'!D401),'DATA ENTRY'!W401,"")))</f>
        <v/>
      </c>
      <c r="DR402" s="3" t="str">
        <f>IF('DATA ENTRY'!CK401="","",IF('DATA ENTRY'!X401="","",IF(AND($DF$4='DATA ENTRY'!D401),'DATA ENTRY'!X401,"")))</f>
        <v/>
      </c>
      <c r="DS402" s="108" t="str">
        <f t="shared" si="107"/>
        <v/>
      </c>
      <c r="DT402" s="108" t="str">
        <f>IF('DATA ENTRY'!CK401="","",IF('DATA ENTRY'!D401="","",IF(AND($DF$4='DATA ENTRY'!D401),'DATA ENTRY'!G401,"")))</f>
        <v/>
      </c>
      <c r="DY402">
        <f t="shared" si="108"/>
        <v>0</v>
      </c>
      <c r="EB402" t="str">
        <f t="shared" si="109"/>
        <v/>
      </c>
      <c r="EC402" t="str">
        <f t="shared" si="110"/>
        <v/>
      </c>
      <c r="ED402" s="224">
        <v>396</v>
      </c>
      <c r="EE402" s="3" t="str">
        <f>IF('DATA ENTRY'!CK401="","",IF('DATA ENTRY'!B401="","",IF(AND($EF$4='DATA ENTRY'!G401,$EH$4='DATA ENTRY'!F401),'DATA ENTRY'!B401,"")))</f>
        <v/>
      </c>
      <c r="EF402" s="3" t="str">
        <f>IF('DATA ENTRY'!CK401="","",IF('DATA ENTRY'!C401="","",IF(AND($EF$4='DATA ENTRY'!G401,$EH$4='DATA ENTRY'!F401),'DATA ENTRY'!C401,"")))</f>
        <v/>
      </c>
      <c r="EG402" s="4" t="str">
        <f>IF('DATA ENTRY'!CK401="","",IF('DATA ENTRY'!I401="","",IF(AND($EF$4='DATA ENTRY'!G401,$EH$4='DATA ENTRY'!F401),'DATA ENTRY'!I401,"")))</f>
        <v/>
      </c>
      <c r="EH402" s="4" t="str">
        <f>IF('DATA ENTRY'!CK401="","",IF('DATA ENTRY'!CK401="","",IF(AND($EF$4='DATA ENTRY'!G401,$EH$4='DATA ENTRY'!F401),'DATA ENTRY'!CK401,"")))</f>
        <v/>
      </c>
      <c r="EI402" s="3" t="str">
        <f>IF('DATA ENTRY'!CK401="","",IF('DATA ENTRY'!N401="","",IF(AND($EF$4='DATA ENTRY'!G401,$EH$4='DATA ENTRY'!F401),'DATA ENTRY'!N401,"")))</f>
        <v/>
      </c>
      <c r="EJ402" s="107" t="str">
        <f>IF('DATA ENTRY'!CK401="","",IF('DATA ENTRY'!O401="","",IF(AND($EF$4='DATA ENTRY'!G401,$EH$4='DATA ENTRY'!F401),'DATA ENTRY'!O401,"")))</f>
        <v/>
      </c>
      <c r="EK402" s="3" t="str">
        <f>IF('DATA ENTRY'!CK401="","",IF('DATA ENTRY'!P401="","",IF(AND($EF$4='DATA ENTRY'!G401,$EH$4='DATA ENTRY'!F401),'DATA ENTRY'!P401,"")))</f>
        <v/>
      </c>
      <c r="EL402" s="107" t="str">
        <f>IF('DATA ENTRY'!CK401="","",IF('DATA ENTRY'!Q401="","",IF(AND($EF$4='DATA ENTRY'!G401,$EH$4='DATA ENTRY'!F401),'DATA ENTRY'!Q401,"")))</f>
        <v/>
      </c>
      <c r="EM402" s="3" t="str">
        <f>IF('DATA ENTRY'!CK401="","",IF('DATA ENTRY'!R401="","",IF(AND($EF$4='DATA ENTRY'!G401,$EH$4='DATA ENTRY'!F401),'DATA ENTRY'!R401,"")))</f>
        <v/>
      </c>
      <c r="EN402" s="107" t="str">
        <f>IF('DATA ENTRY'!CK401="","",IF('DATA ENTRY'!S401="","",IF(AND($EF$4='DATA ENTRY'!G401,$EH$4='DATA ENTRY'!F401),'DATA ENTRY'!S401,"")))</f>
        <v/>
      </c>
      <c r="EO402" s="3" t="str">
        <f>IF('DATA ENTRY'!CK401="","",IF('DATA ENTRY'!E401="","",IF(AND($EF$4='DATA ENTRY'!G401,$EH$4='DATA ENTRY'!F401),'DATA ENTRY'!E401,"")))</f>
        <v/>
      </c>
      <c r="EP402" s="3" t="str">
        <f>IF('DATA ENTRY'!CK401="","",IF('DATA ENTRY'!D401="","",IF(AND($EF$4='DATA ENTRY'!G401,$EH$4='DATA ENTRY'!F401),'DATA ENTRY'!D401,"")))</f>
        <v/>
      </c>
      <c r="EQ402" s="3" t="str">
        <f>IF('DATA ENTRY'!CK401="","",IF('DATA ENTRY'!W401="","",IF(AND($EF$4='DATA ENTRY'!G401,$EH$4='DATA ENTRY'!F401),'DATA ENTRY'!W401,"")))</f>
        <v/>
      </c>
      <c r="ER402" s="3" t="str">
        <f>IF('DATA ENTRY'!CK401="","",IF('DATA ENTRY'!X401="","",IF(AND($EF$4='DATA ENTRY'!G401,$EH$4='DATA ENTRY'!F401),'DATA ENTRY'!X401,"")))</f>
        <v/>
      </c>
      <c r="ES402" s="108" t="str">
        <f t="shared" si="111"/>
        <v/>
      </c>
      <c r="ET402" s="108" t="str">
        <f>IF('DATA ENTRY'!CK401="","",IF('DATA ENTRY'!D401="","",IF(AND($EF$4='DATA ENTRY'!G401,$EH$4='DATA ENTRY'!F401),'DATA ENTRY'!G401,"")))</f>
        <v/>
      </c>
      <c r="EY402">
        <f t="shared" si="112"/>
        <v>0</v>
      </c>
    </row>
    <row r="403" spans="1:155">
      <c r="A403" t="str">
        <f>IF(S403=0,"",1+(MAX($A$7:A402)))</f>
        <v/>
      </c>
      <c r="B403" s="224">
        <v>397</v>
      </c>
      <c r="C403" s="3" t="str">
        <f>IF('DATA ENTRY'!CK402="","",IF('DATA ENTRY'!B402="","",IF($D$4="All Post",'DATA ENTRY'!B402,IF(AND($D$4='DATA ENTRY'!CK402),'DATA ENTRY'!B402,""))))</f>
        <v/>
      </c>
      <c r="D403" s="3" t="str">
        <f>IF('DATA ENTRY'!CK402="","",IF('DATA ENTRY'!C402="","",IF($D$4="All Post",'DATA ENTRY'!C402,IF(AND($D$4='DATA ENTRY'!CK402),'DATA ENTRY'!C402,""))))</f>
        <v/>
      </c>
      <c r="E403" s="4" t="str">
        <f>IF('DATA ENTRY'!CK402="","",IF('DATA ENTRY'!I402="","",IF($D$4="All Post",'DATA ENTRY'!I402,IF(AND($D$4='DATA ENTRY'!CK402),'DATA ENTRY'!I402,""))))</f>
        <v/>
      </c>
      <c r="F403" s="4" t="str">
        <f>IF('DATA ENTRY'!CK402="","",IF('DATA ENTRY'!CK402="","",IF($D$4="All Post",'DATA ENTRY'!CK402,IF(AND($D$4='DATA ENTRY'!CK402),'DATA ENTRY'!CK402,""))))</f>
        <v/>
      </c>
      <c r="G403" s="3" t="str">
        <f>IF('DATA ENTRY'!CK402="","",IF('DATA ENTRY'!N402="","",IF($D$4="All Post",'DATA ENTRY'!N402,IF(AND($D$4='DATA ENTRY'!CK402),'DATA ENTRY'!N402,""))))</f>
        <v/>
      </c>
      <c r="H403" s="107" t="str">
        <f>IF('DATA ENTRY'!CK402="","",IF('DATA ENTRY'!O402="","",IF($D$4="All Post",'DATA ENTRY'!O402,IF(AND($D$4='DATA ENTRY'!CK402),'DATA ENTRY'!O402,""))))</f>
        <v/>
      </c>
      <c r="I403" s="3" t="str">
        <f>IF('DATA ENTRY'!CK402="","",IF('DATA ENTRY'!P402="","",IF($D$4="All Post",'DATA ENTRY'!P402,IF(AND($D$4='DATA ENTRY'!CK402),'DATA ENTRY'!P402,""))))</f>
        <v/>
      </c>
      <c r="J403" s="107" t="str">
        <f>IF('DATA ENTRY'!CK402="","",IF('DATA ENTRY'!Q402="","",IF($D$4="All Post",'DATA ENTRY'!Q402,IF(AND($D$4='DATA ENTRY'!CK402),'DATA ENTRY'!Q402,""))))</f>
        <v/>
      </c>
      <c r="K403" s="3" t="str">
        <f>IF('DATA ENTRY'!CK402="","",IF('DATA ENTRY'!R402="","",IF($D$4="All Post",'DATA ENTRY'!R402,IF(AND($D$4='DATA ENTRY'!CK402),'DATA ENTRY'!R402,""))))</f>
        <v/>
      </c>
      <c r="L403" s="3" t="str">
        <f>IF('DATA ENTRY'!CK402="","",IF('DATA ENTRY'!S402="","",IF($D$4="All Post",'DATA ENTRY'!S402,IF(AND($D$4='DATA ENTRY'!CK402),'DATA ENTRY'!S402,""))))</f>
        <v/>
      </c>
      <c r="M403" s="3" t="str">
        <f>IF('DATA ENTRY'!CK402="","",IF('DATA ENTRY'!E402="","",IF($D$4="All Post",'DATA ENTRY'!E402,IF(AND($D$4='DATA ENTRY'!CK402),'DATA ENTRY'!E402,""))))</f>
        <v/>
      </c>
      <c r="N403" s="3" t="str">
        <f>IF('DATA ENTRY'!CK402="","",IF('DATA ENTRY'!W402="","",IF($D$4="All Post",'DATA ENTRY'!W402,IF(AND($D$4='DATA ENTRY'!CK402),'DATA ENTRY'!W402,""))))</f>
        <v/>
      </c>
      <c r="O403" s="3" t="str">
        <f>IF('DATA ENTRY'!CK402="","",IF('DATA ENTRY'!X402="","",IF($D$4="All Post",'DATA ENTRY'!X402,IF(AND($D$4='DATA ENTRY'!CK402),'DATA ENTRY'!X402,""))))</f>
        <v/>
      </c>
      <c r="P403" s="3" t="str">
        <f>IF('DATA ENTRY'!CK402="","",IF('DATA ENTRY'!G402="","",IF($D$4="All Post",'DATA ENTRY'!G402,IF(AND($D$4='DATA ENTRY'!CK402),'DATA ENTRY'!G402,""))))</f>
        <v/>
      </c>
      <c r="S403">
        <f t="shared" si="99"/>
        <v>0</v>
      </c>
      <c r="T403" t="str">
        <f t="shared" si="100"/>
        <v/>
      </c>
      <c r="BZ403" t="str">
        <f t="shared" si="101"/>
        <v/>
      </c>
      <c r="CA403" t="str">
        <f t="shared" si="102"/>
        <v/>
      </c>
      <c r="CB403" s="224">
        <v>397</v>
      </c>
      <c r="CC403" s="3" t="str">
        <f>IF('DATA ENTRY'!CK402="","",IF('DATA ENTRY'!B402="","",IF(AND($CD$4='DATA ENTRY'!CK402,$CG$4='DATA ENTRY'!D402),'DATA ENTRY'!B402,"")))</f>
        <v/>
      </c>
      <c r="CD403" s="3" t="str">
        <f>IF('DATA ENTRY'!CK402="","",IF('DATA ENTRY'!C402="","",IF(AND($CD$4='DATA ENTRY'!CK402,$CG$4='DATA ENTRY'!D402),'DATA ENTRY'!C402,"")))</f>
        <v/>
      </c>
      <c r="CE403" s="4" t="str">
        <f>IF('DATA ENTRY'!CK402="","",IF('DATA ENTRY'!I402="","",IF(AND($CD$4='DATA ENTRY'!CK402,$CG$4='DATA ENTRY'!D402),'DATA ENTRY'!I402,"")))</f>
        <v/>
      </c>
      <c r="CF403" s="4" t="str">
        <f>IF('DATA ENTRY'!CK402="","",IF('DATA ENTRY'!CK402="","",IF(AND($CD$4='DATA ENTRY'!CK402,$CG$4='DATA ENTRY'!D402),'DATA ENTRY'!CK402,"")))</f>
        <v/>
      </c>
      <c r="CG403" s="3" t="str">
        <f>IF('DATA ENTRY'!CK402="","",IF('DATA ENTRY'!N402="","",IF(AND($CD$4='DATA ENTRY'!CK402,$CG$4='DATA ENTRY'!D402),'DATA ENTRY'!N402,"")))</f>
        <v/>
      </c>
      <c r="CH403" s="107" t="str">
        <f>IF('DATA ENTRY'!CK402="","",IF('DATA ENTRY'!O402="","",IF(AND($CD$4='DATA ENTRY'!CK402,$CG$4='DATA ENTRY'!D402),'DATA ENTRY'!O402,"")))</f>
        <v/>
      </c>
      <c r="CI403" s="3" t="str">
        <f>IF('DATA ENTRY'!CK402="","",IF('DATA ENTRY'!P402="","",IF(AND($CD$4='DATA ENTRY'!CK402,$CG$4='DATA ENTRY'!D402),'DATA ENTRY'!P402,"")))</f>
        <v/>
      </c>
      <c r="CJ403" s="107" t="str">
        <f>IF('DATA ENTRY'!CK402="","",IF('DATA ENTRY'!Q402="","",IF(AND($CD$4='DATA ENTRY'!CK402,$CG$4='DATA ENTRY'!D402),'DATA ENTRY'!Q402,"")))</f>
        <v/>
      </c>
      <c r="CK403" s="3" t="str">
        <f>IF('DATA ENTRY'!CK402="","",IF('DATA ENTRY'!R402="","",IF(AND($CD$4='DATA ENTRY'!CK402,$CG$4='DATA ENTRY'!D402),'DATA ENTRY'!R402,"")))</f>
        <v/>
      </c>
      <c r="CL403" s="3" t="str">
        <f>IF('DATA ENTRY'!CK402="","",IF('DATA ENTRY'!S402="","",IF(AND($CD$4='DATA ENTRY'!CK402,$CG$4='DATA ENTRY'!D402),'DATA ENTRY'!S402,"")))</f>
        <v/>
      </c>
      <c r="CM403" s="3" t="str">
        <f>IF('DATA ENTRY'!CK402="","",IF('DATA ENTRY'!E402="","",IF(AND($CD$4='DATA ENTRY'!CK402,$CG$4='DATA ENTRY'!D402),'DATA ENTRY'!E402,"")))</f>
        <v/>
      </c>
      <c r="CN403" s="3" t="str">
        <f>IF('DATA ENTRY'!CK402="","",IF('DATA ENTRY'!W402="","",IF(AND($CD$4='DATA ENTRY'!CK402,$CG$4='DATA ENTRY'!D402),'DATA ENTRY'!W402,"")))</f>
        <v/>
      </c>
      <c r="CO403" s="3" t="str">
        <f>IF('DATA ENTRY'!CK402="","",IF('DATA ENTRY'!X402="","",IF(AND($CD$4='DATA ENTRY'!CK402,$CG$4='DATA ENTRY'!D402),'DATA ENTRY'!X402,"")))</f>
        <v/>
      </c>
      <c r="CP403" s="108" t="str">
        <f t="shared" si="103"/>
        <v/>
      </c>
      <c r="CQ403" s="108" t="str">
        <f>IF('DATA ENTRY'!CK402="","",IF('DATA ENTRY'!G402="","",IF(AND($CD$4='DATA ENTRY'!CK402,$CG$4='DATA ENTRY'!D402),'DATA ENTRY'!G402,"")))</f>
        <v/>
      </c>
      <c r="CR403" s="230" t="str">
        <f>IF('DATA ENTRY'!CK402="","",IF('DATA ENTRY'!D402="","",IF(AND($CD$4='DATA ENTRY'!CK402,$CG$4='DATA ENTRY'!D402),'DATA ENTRY'!D402,"")))</f>
        <v/>
      </c>
      <c r="CS403">
        <f t="shared" si="104"/>
        <v>0</v>
      </c>
      <c r="CT403">
        <f t="shared" si="105"/>
        <v>0</v>
      </c>
      <c r="CV403" s="139"/>
      <c r="CX403">
        <f t="shared" si="106"/>
        <v>0</v>
      </c>
      <c r="DB403" t="str">
        <f t="shared" si="113"/>
        <v/>
      </c>
      <c r="DC403" t="str">
        <f t="shared" si="114"/>
        <v/>
      </c>
      <c r="DD403" s="224">
        <v>397</v>
      </c>
      <c r="DE403" s="3" t="str">
        <f>IF('DATA ENTRY'!CK402="","",IF('DATA ENTRY'!B402="","",IF(AND($DF$4='DATA ENTRY'!D402),'DATA ENTRY'!B402,"")))</f>
        <v/>
      </c>
      <c r="DF403" s="3" t="str">
        <f>IF('DATA ENTRY'!CK402="","",IF('DATA ENTRY'!C402="","",IF(AND($DF$4='DATA ENTRY'!D402),'DATA ENTRY'!C402,"")))</f>
        <v/>
      </c>
      <c r="DG403" s="4" t="str">
        <f>IF('DATA ENTRY'!CK402="","",IF('DATA ENTRY'!I402="","",IF(AND($DF$4='DATA ENTRY'!D402),'DATA ENTRY'!I402,"")))</f>
        <v/>
      </c>
      <c r="DH403" s="4" t="str">
        <f>IF('DATA ENTRY'!CK402="","",IF('DATA ENTRY'!CK402="","",IF(AND($DF$4='DATA ENTRY'!D402),'DATA ENTRY'!CK402,"")))</f>
        <v/>
      </c>
      <c r="DI403" s="3" t="str">
        <f>IF('DATA ENTRY'!CK402="","",IF('DATA ENTRY'!N402="","",IF(AND($DF$4='DATA ENTRY'!D402),'DATA ENTRY'!N402,"")))</f>
        <v/>
      </c>
      <c r="DJ403" s="107" t="str">
        <f>IF('DATA ENTRY'!CK402="","",IF('DATA ENTRY'!O402="","",IF(AND($DF$4='DATA ENTRY'!D402),'DATA ENTRY'!O402,"")))</f>
        <v/>
      </c>
      <c r="DK403" s="3" t="str">
        <f>IF('DATA ENTRY'!CK402="","",IF('DATA ENTRY'!P402="","",IF(AND($DF$4='DATA ENTRY'!D402),'DATA ENTRY'!P402,"")))</f>
        <v/>
      </c>
      <c r="DL403" s="107" t="str">
        <f>IF('DATA ENTRY'!CK402="","",IF('DATA ENTRY'!Q402="","",IF(AND($DF$4='DATA ENTRY'!D402),'DATA ENTRY'!Q402,"")))</f>
        <v/>
      </c>
      <c r="DM403" s="3" t="str">
        <f>IF('DATA ENTRY'!CK402="","",IF('DATA ENTRY'!R402="","",IF(AND($DF$4='DATA ENTRY'!D402),'DATA ENTRY'!R402,"")))</f>
        <v/>
      </c>
      <c r="DN403" s="107" t="str">
        <f>IF('DATA ENTRY'!CK402="","",IF('DATA ENTRY'!S402="","",IF(AND($DF$4='DATA ENTRY'!D402),'DATA ENTRY'!S402,"")))</f>
        <v/>
      </c>
      <c r="DO403" s="3" t="str">
        <f>IF('DATA ENTRY'!CK402="","",IF('DATA ENTRY'!E402="","",IF(AND($DF$4='DATA ENTRY'!D402),'DATA ENTRY'!E402,"")))</f>
        <v/>
      </c>
      <c r="DP403" s="3" t="str">
        <f>IF('DATA ENTRY'!CK402="","",IF('DATA ENTRY'!D402="","",IF(AND($DF$4='DATA ENTRY'!D402),'DATA ENTRY'!D402,"")))</f>
        <v/>
      </c>
      <c r="DQ403" s="3" t="str">
        <f>IF('DATA ENTRY'!CK402="","",IF('DATA ENTRY'!W402="","",IF(AND($DF$4='DATA ENTRY'!D402),'DATA ENTRY'!W402,"")))</f>
        <v/>
      </c>
      <c r="DR403" s="3" t="str">
        <f>IF('DATA ENTRY'!CK402="","",IF('DATA ENTRY'!X402="","",IF(AND($DF$4='DATA ENTRY'!D402),'DATA ENTRY'!X402,"")))</f>
        <v/>
      </c>
      <c r="DS403" s="108" t="str">
        <f t="shared" si="107"/>
        <v/>
      </c>
      <c r="DT403" s="108" t="str">
        <f>IF('DATA ENTRY'!CK402="","",IF('DATA ENTRY'!D402="","",IF(AND($DF$4='DATA ENTRY'!D402),'DATA ENTRY'!G402,"")))</f>
        <v/>
      </c>
      <c r="DY403">
        <f t="shared" si="108"/>
        <v>0</v>
      </c>
      <c r="EB403" t="str">
        <f t="shared" si="109"/>
        <v/>
      </c>
      <c r="EC403" t="str">
        <f t="shared" si="110"/>
        <v/>
      </c>
      <c r="ED403" s="224">
        <v>397</v>
      </c>
      <c r="EE403" s="3" t="str">
        <f>IF('DATA ENTRY'!CK402="","",IF('DATA ENTRY'!B402="","",IF(AND($EF$4='DATA ENTRY'!G402,$EH$4='DATA ENTRY'!F402),'DATA ENTRY'!B402,"")))</f>
        <v/>
      </c>
      <c r="EF403" s="3" t="str">
        <f>IF('DATA ENTRY'!CK402="","",IF('DATA ENTRY'!C402="","",IF(AND($EF$4='DATA ENTRY'!G402,$EH$4='DATA ENTRY'!F402),'DATA ENTRY'!C402,"")))</f>
        <v/>
      </c>
      <c r="EG403" s="4" t="str">
        <f>IF('DATA ENTRY'!CK402="","",IF('DATA ENTRY'!I402="","",IF(AND($EF$4='DATA ENTRY'!G402,$EH$4='DATA ENTRY'!F402),'DATA ENTRY'!I402,"")))</f>
        <v/>
      </c>
      <c r="EH403" s="4" t="str">
        <f>IF('DATA ENTRY'!CK402="","",IF('DATA ENTRY'!CK402="","",IF(AND($EF$4='DATA ENTRY'!G402,$EH$4='DATA ENTRY'!F402),'DATA ENTRY'!CK402,"")))</f>
        <v/>
      </c>
      <c r="EI403" s="3" t="str">
        <f>IF('DATA ENTRY'!CK402="","",IF('DATA ENTRY'!N402="","",IF(AND($EF$4='DATA ENTRY'!G402,$EH$4='DATA ENTRY'!F402),'DATA ENTRY'!N402,"")))</f>
        <v/>
      </c>
      <c r="EJ403" s="107" t="str">
        <f>IF('DATA ENTRY'!CK402="","",IF('DATA ENTRY'!O402="","",IF(AND($EF$4='DATA ENTRY'!G402,$EH$4='DATA ENTRY'!F402),'DATA ENTRY'!O402,"")))</f>
        <v/>
      </c>
      <c r="EK403" s="3" t="str">
        <f>IF('DATA ENTRY'!CK402="","",IF('DATA ENTRY'!P402="","",IF(AND($EF$4='DATA ENTRY'!G402,$EH$4='DATA ENTRY'!F402),'DATA ENTRY'!P402,"")))</f>
        <v/>
      </c>
      <c r="EL403" s="107" t="str">
        <f>IF('DATA ENTRY'!CK402="","",IF('DATA ENTRY'!Q402="","",IF(AND($EF$4='DATA ENTRY'!G402,$EH$4='DATA ENTRY'!F402),'DATA ENTRY'!Q402,"")))</f>
        <v/>
      </c>
      <c r="EM403" s="3" t="str">
        <f>IF('DATA ENTRY'!CK402="","",IF('DATA ENTRY'!R402="","",IF(AND($EF$4='DATA ENTRY'!G402,$EH$4='DATA ENTRY'!F402),'DATA ENTRY'!R402,"")))</f>
        <v/>
      </c>
      <c r="EN403" s="107" t="str">
        <f>IF('DATA ENTRY'!CK402="","",IF('DATA ENTRY'!S402="","",IF(AND($EF$4='DATA ENTRY'!G402,$EH$4='DATA ENTRY'!F402),'DATA ENTRY'!S402,"")))</f>
        <v/>
      </c>
      <c r="EO403" s="3" t="str">
        <f>IF('DATA ENTRY'!CK402="","",IF('DATA ENTRY'!E402="","",IF(AND($EF$4='DATA ENTRY'!G402,$EH$4='DATA ENTRY'!F402),'DATA ENTRY'!E402,"")))</f>
        <v/>
      </c>
      <c r="EP403" s="3" t="str">
        <f>IF('DATA ENTRY'!CK402="","",IF('DATA ENTRY'!D402="","",IF(AND($EF$4='DATA ENTRY'!G402,$EH$4='DATA ENTRY'!F402),'DATA ENTRY'!D402,"")))</f>
        <v/>
      </c>
      <c r="EQ403" s="3" t="str">
        <f>IF('DATA ENTRY'!CK402="","",IF('DATA ENTRY'!W402="","",IF(AND($EF$4='DATA ENTRY'!G402,$EH$4='DATA ENTRY'!F402),'DATA ENTRY'!W402,"")))</f>
        <v/>
      </c>
      <c r="ER403" s="3" t="str">
        <f>IF('DATA ENTRY'!CK402="","",IF('DATA ENTRY'!X402="","",IF(AND($EF$4='DATA ENTRY'!G402,$EH$4='DATA ENTRY'!F402),'DATA ENTRY'!X402,"")))</f>
        <v/>
      </c>
      <c r="ES403" s="108" t="str">
        <f t="shared" si="111"/>
        <v/>
      </c>
      <c r="ET403" s="108" t="str">
        <f>IF('DATA ENTRY'!CK402="","",IF('DATA ENTRY'!D402="","",IF(AND($EF$4='DATA ENTRY'!G402,$EH$4='DATA ENTRY'!F402),'DATA ENTRY'!G402,"")))</f>
        <v/>
      </c>
      <c r="EY403">
        <f t="shared" si="112"/>
        <v>0</v>
      </c>
    </row>
    <row r="404" spans="1:155">
      <c r="A404" t="str">
        <f>IF(S404=0,"",1+(MAX($A$7:A403)))</f>
        <v/>
      </c>
      <c r="B404" s="224">
        <v>398</v>
      </c>
      <c r="C404" s="3" t="str">
        <f>IF('DATA ENTRY'!CK403="","",IF('DATA ENTRY'!B403="","",IF($D$4="All Post",'DATA ENTRY'!B403,IF(AND($D$4='DATA ENTRY'!CK403),'DATA ENTRY'!B403,""))))</f>
        <v/>
      </c>
      <c r="D404" s="3" t="str">
        <f>IF('DATA ENTRY'!CK403="","",IF('DATA ENTRY'!C403="","",IF($D$4="All Post",'DATA ENTRY'!C403,IF(AND($D$4='DATA ENTRY'!CK403),'DATA ENTRY'!C403,""))))</f>
        <v/>
      </c>
      <c r="E404" s="4" t="str">
        <f>IF('DATA ENTRY'!CK403="","",IF('DATA ENTRY'!I403="","",IF($D$4="All Post",'DATA ENTRY'!I403,IF(AND($D$4='DATA ENTRY'!CK403),'DATA ENTRY'!I403,""))))</f>
        <v/>
      </c>
      <c r="F404" s="4" t="str">
        <f>IF('DATA ENTRY'!CK403="","",IF('DATA ENTRY'!CK403="","",IF($D$4="All Post",'DATA ENTRY'!CK403,IF(AND($D$4='DATA ENTRY'!CK403),'DATA ENTRY'!CK403,""))))</f>
        <v/>
      </c>
      <c r="G404" s="3" t="str">
        <f>IF('DATA ENTRY'!CK403="","",IF('DATA ENTRY'!N403="","",IF($D$4="All Post",'DATA ENTRY'!N403,IF(AND($D$4='DATA ENTRY'!CK403),'DATA ENTRY'!N403,""))))</f>
        <v/>
      </c>
      <c r="H404" s="107" t="str">
        <f>IF('DATA ENTRY'!CK403="","",IF('DATA ENTRY'!O403="","",IF($D$4="All Post",'DATA ENTRY'!O403,IF(AND($D$4='DATA ENTRY'!CK403),'DATA ENTRY'!O403,""))))</f>
        <v/>
      </c>
      <c r="I404" s="3" t="str">
        <f>IF('DATA ENTRY'!CK403="","",IF('DATA ENTRY'!P403="","",IF($D$4="All Post",'DATA ENTRY'!P403,IF(AND($D$4='DATA ENTRY'!CK403),'DATA ENTRY'!P403,""))))</f>
        <v/>
      </c>
      <c r="J404" s="107" t="str">
        <f>IF('DATA ENTRY'!CK403="","",IF('DATA ENTRY'!Q403="","",IF($D$4="All Post",'DATA ENTRY'!Q403,IF(AND($D$4='DATA ENTRY'!CK403),'DATA ENTRY'!Q403,""))))</f>
        <v/>
      </c>
      <c r="K404" s="3" t="str">
        <f>IF('DATA ENTRY'!CK403="","",IF('DATA ENTRY'!R403="","",IF($D$4="All Post",'DATA ENTRY'!R403,IF(AND($D$4='DATA ENTRY'!CK403),'DATA ENTRY'!R403,""))))</f>
        <v/>
      </c>
      <c r="L404" s="3" t="str">
        <f>IF('DATA ENTRY'!CK403="","",IF('DATA ENTRY'!S403="","",IF($D$4="All Post",'DATA ENTRY'!S403,IF(AND($D$4='DATA ENTRY'!CK403),'DATA ENTRY'!S403,""))))</f>
        <v/>
      </c>
      <c r="M404" s="3" t="str">
        <f>IF('DATA ENTRY'!CK403="","",IF('DATA ENTRY'!E403="","",IF($D$4="All Post",'DATA ENTRY'!E403,IF(AND($D$4='DATA ENTRY'!CK403),'DATA ENTRY'!E403,""))))</f>
        <v/>
      </c>
      <c r="N404" s="3" t="str">
        <f>IF('DATA ENTRY'!CK403="","",IF('DATA ENTRY'!W403="","",IF($D$4="All Post",'DATA ENTRY'!W403,IF(AND($D$4='DATA ENTRY'!CK403),'DATA ENTRY'!W403,""))))</f>
        <v/>
      </c>
      <c r="O404" s="3" t="str">
        <f>IF('DATA ENTRY'!CK403="","",IF('DATA ENTRY'!X403="","",IF($D$4="All Post",'DATA ENTRY'!X403,IF(AND($D$4='DATA ENTRY'!CK403),'DATA ENTRY'!X403,""))))</f>
        <v/>
      </c>
      <c r="P404" s="3" t="str">
        <f>IF('DATA ENTRY'!CK403="","",IF('DATA ENTRY'!G403="","",IF($D$4="All Post",'DATA ENTRY'!G403,IF(AND($D$4='DATA ENTRY'!CK403),'DATA ENTRY'!G403,""))))</f>
        <v/>
      </c>
      <c r="S404">
        <f t="shared" si="99"/>
        <v>0</v>
      </c>
      <c r="T404" t="str">
        <f t="shared" si="100"/>
        <v/>
      </c>
      <c r="BZ404" t="str">
        <f t="shared" si="101"/>
        <v/>
      </c>
      <c r="CA404" t="str">
        <f t="shared" si="102"/>
        <v/>
      </c>
      <c r="CB404" s="224">
        <v>398</v>
      </c>
      <c r="CC404" s="3" t="str">
        <f>IF('DATA ENTRY'!CK403="","",IF('DATA ENTRY'!B403="","",IF(AND($CD$4='DATA ENTRY'!CK403,$CG$4='DATA ENTRY'!D403),'DATA ENTRY'!B403,"")))</f>
        <v/>
      </c>
      <c r="CD404" s="3" t="str">
        <f>IF('DATA ENTRY'!CK403="","",IF('DATA ENTRY'!C403="","",IF(AND($CD$4='DATA ENTRY'!CK403,$CG$4='DATA ENTRY'!D403),'DATA ENTRY'!C403,"")))</f>
        <v/>
      </c>
      <c r="CE404" s="4" t="str">
        <f>IF('DATA ENTRY'!CK403="","",IF('DATA ENTRY'!I403="","",IF(AND($CD$4='DATA ENTRY'!CK403,$CG$4='DATA ENTRY'!D403),'DATA ENTRY'!I403,"")))</f>
        <v/>
      </c>
      <c r="CF404" s="4" t="str">
        <f>IF('DATA ENTRY'!CK403="","",IF('DATA ENTRY'!CK403="","",IF(AND($CD$4='DATA ENTRY'!CK403,$CG$4='DATA ENTRY'!D403),'DATA ENTRY'!CK403,"")))</f>
        <v/>
      </c>
      <c r="CG404" s="3" t="str">
        <f>IF('DATA ENTRY'!CK403="","",IF('DATA ENTRY'!N403="","",IF(AND($CD$4='DATA ENTRY'!CK403,$CG$4='DATA ENTRY'!D403),'DATA ENTRY'!N403,"")))</f>
        <v/>
      </c>
      <c r="CH404" s="107" t="str">
        <f>IF('DATA ENTRY'!CK403="","",IF('DATA ENTRY'!O403="","",IF(AND($CD$4='DATA ENTRY'!CK403,$CG$4='DATA ENTRY'!D403),'DATA ENTRY'!O403,"")))</f>
        <v/>
      </c>
      <c r="CI404" s="3" t="str">
        <f>IF('DATA ENTRY'!CK403="","",IF('DATA ENTRY'!P403="","",IF(AND($CD$4='DATA ENTRY'!CK403,$CG$4='DATA ENTRY'!D403),'DATA ENTRY'!P403,"")))</f>
        <v/>
      </c>
      <c r="CJ404" s="107" t="str">
        <f>IF('DATA ENTRY'!CK403="","",IF('DATA ENTRY'!Q403="","",IF(AND($CD$4='DATA ENTRY'!CK403,$CG$4='DATA ENTRY'!D403),'DATA ENTRY'!Q403,"")))</f>
        <v/>
      </c>
      <c r="CK404" s="3" t="str">
        <f>IF('DATA ENTRY'!CK403="","",IF('DATA ENTRY'!R403="","",IF(AND($CD$4='DATA ENTRY'!CK403,$CG$4='DATA ENTRY'!D403),'DATA ENTRY'!R403,"")))</f>
        <v/>
      </c>
      <c r="CL404" s="3" t="str">
        <f>IF('DATA ENTRY'!CK403="","",IF('DATA ENTRY'!S403="","",IF(AND($CD$4='DATA ENTRY'!CK403,$CG$4='DATA ENTRY'!D403),'DATA ENTRY'!S403,"")))</f>
        <v/>
      </c>
      <c r="CM404" s="3" t="str">
        <f>IF('DATA ENTRY'!CK403="","",IF('DATA ENTRY'!E403="","",IF(AND($CD$4='DATA ENTRY'!CK403,$CG$4='DATA ENTRY'!D403),'DATA ENTRY'!E403,"")))</f>
        <v/>
      </c>
      <c r="CN404" s="3" t="str">
        <f>IF('DATA ENTRY'!CK403="","",IF('DATA ENTRY'!W403="","",IF(AND($CD$4='DATA ENTRY'!CK403,$CG$4='DATA ENTRY'!D403),'DATA ENTRY'!W403,"")))</f>
        <v/>
      </c>
      <c r="CO404" s="3" t="str">
        <f>IF('DATA ENTRY'!CK403="","",IF('DATA ENTRY'!X403="","",IF(AND($CD$4='DATA ENTRY'!CK403,$CG$4='DATA ENTRY'!D403),'DATA ENTRY'!X403,"")))</f>
        <v/>
      </c>
      <c r="CP404" s="108" t="str">
        <f t="shared" si="103"/>
        <v/>
      </c>
      <c r="CQ404" s="108" t="str">
        <f>IF('DATA ENTRY'!CK403="","",IF('DATA ENTRY'!G403="","",IF(AND($CD$4='DATA ENTRY'!CK403,$CG$4='DATA ENTRY'!D403),'DATA ENTRY'!G403,"")))</f>
        <v/>
      </c>
      <c r="CR404" s="230" t="str">
        <f>IF('DATA ENTRY'!CK403="","",IF('DATA ENTRY'!D403="","",IF(AND($CD$4='DATA ENTRY'!CK403,$CG$4='DATA ENTRY'!D403),'DATA ENTRY'!D403,"")))</f>
        <v/>
      </c>
      <c r="CS404">
        <f t="shared" si="104"/>
        <v>0</v>
      </c>
      <c r="CT404">
        <f t="shared" si="105"/>
        <v>0</v>
      </c>
      <c r="CV404" s="139"/>
      <c r="CX404">
        <f t="shared" si="106"/>
        <v>0</v>
      </c>
      <c r="DB404" t="str">
        <f t="shared" si="113"/>
        <v/>
      </c>
      <c r="DC404" t="str">
        <f t="shared" si="114"/>
        <v/>
      </c>
      <c r="DD404" s="224">
        <v>398</v>
      </c>
      <c r="DE404" s="3" t="str">
        <f>IF('DATA ENTRY'!CK403="","",IF('DATA ENTRY'!B403="","",IF(AND($DF$4='DATA ENTRY'!D403),'DATA ENTRY'!B403,"")))</f>
        <v/>
      </c>
      <c r="DF404" s="3" t="str">
        <f>IF('DATA ENTRY'!CK403="","",IF('DATA ENTRY'!C403="","",IF(AND($DF$4='DATA ENTRY'!D403),'DATA ENTRY'!C403,"")))</f>
        <v/>
      </c>
      <c r="DG404" s="4" t="str">
        <f>IF('DATA ENTRY'!CK403="","",IF('DATA ENTRY'!I403="","",IF(AND($DF$4='DATA ENTRY'!D403),'DATA ENTRY'!I403,"")))</f>
        <v/>
      </c>
      <c r="DH404" s="4" t="str">
        <f>IF('DATA ENTRY'!CK403="","",IF('DATA ENTRY'!CK403="","",IF(AND($DF$4='DATA ENTRY'!D403),'DATA ENTRY'!CK403,"")))</f>
        <v/>
      </c>
      <c r="DI404" s="3" t="str">
        <f>IF('DATA ENTRY'!CK403="","",IF('DATA ENTRY'!N403="","",IF(AND($DF$4='DATA ENTRY'!D403),'DATA ENTRY'!N403,"")))</f>
        <v/>
      </c>
      <c r="DJ404" s="107" t="str">
        <f>IF('DATA ENTRY'!CK403="","",IF('DATA ENTRY'!O403="","",IF(AND($DF$4='DATA ENTRY'!D403),'DATA ENTRY'!O403,"")))</f>
        <v/>
      </c>
      <c r="DK404" s="3" t="str">
        <f>IF('DATA ENTRY'!CK403="","",IF('DATA ENTRY'!P403="","",IF(AND($DF$4='DATA ENTRY'!D403),'DATA ENTRY'!P403,"")))</f>
        <v/>
      </c>
      <c r="DL404" s="107" t="str">
        <f>IF('DATA ENTRY'!CK403="","",IF('DATA ENTRY'!Q403="","",IF(AND($DF$4='DATA ENTRY'!D403),'DATA ENTRY'!Q403,"")))</f>
        <v/>
      </c>
      <c r="DM404" s="3" t="str">
        <f>IF('DATA ENTRY'!CK403="","",IF('DATA ENTRY'!R403="","",IF(AND($DF$4='DATA ENTRY'!D403),'DATA ENTRY'!R403,"")))</f>
        <v/>
      </c>
      <c r="DN404" s="107" t="str">
        <f>IF('DATA ENTRY'!CK403="","",IF('DATA ENTRY'!S403="","",IF(AND($DF$4='DATA ENTRY'!D403),'DATA ENTRY'!S403,"")))</f>
        <v/>
      </c>
      <c r="DO404" s="3" t="str">
        <f>IF('DATA ENTRY'!CK403="","",IF('DATA ENTRY'!E403="","",IF(AND($DF$4='DATA ENTRY'!D403),'DATA ENTRY'!E403,"")))</f>
        <v/>
      </c>
      <c r="DP404" s="3" t="str">
        <f>IF('DATA ENTRY'!CK403="","",IF('DATA ENTRY'!D403="","",IF(AND($DF$4='DATA ENTRY'!D403),'DATA ENTRY'!D403,"")))</f>
        <v/>
      </c>
      <c r="DQ404" s="3" t="str">
        <f>IF('DATA ENTRY'!CK403="","",IF('DATA ENTRY'!W403="","",IF(AND($DF$4='DATA ENTRY'!D403),'DATA ENTRY'!W403,"")))</f>
        <v/>
      </c>
      <c r="DR404" s="3" t="str">
        <f>IF('DATA ENTRY'!CK403="","",IF('DATA ENTRY'!X403="","",IF(AND($DF$4='DATA ENTRY'!D403),'DATA ENTRY'!X403,"")))</f>
        <v/>
      </c>
      <c r="DS404" s="108" t="str">
        <f t="shared" si="107"/>
        <v/>
      </c>
      <c r="DT404" s="108" t="str">
        <f>IF('DATA ENTRY'!CK403="","",IF('DATA ENTRY'!D403="","",IF(AND($DF$4='DATA ENTRY'!D403),'DATA ENTRY'!G403,"")))</f>
        <v/>
      </c>
      <c r="DY404">
        <f t="shared" si="108"/>
        <v>0</v>
      </c>
      <c r="EB404" t="str">
        <f t="shared" si="109"/>
        <v/>
      </c>
      <c r="EC404" t="str">
        <f t="shared" si="110"/>
        <v/>
      </c>
      <c r="ED404" s="224">
        <v>398</v>
      </c>
      <c r="EE404" s="3" t="str">
        <f>IF('DATA ENTRY'!CK403="","",IF('DATA ENTRY'!B403="","",IF(AND($EF$4='DATA ENTRY'!G403,$EH$4='DATA ENTRY'!F403),'DATA ENTRY'!B403,"")))</f>
        <v/>
      </c>
      <c r="EF404" s="3" t="str">
        <f>IF('DATA ENTRY'!CK403="","",IF('DATA ENTRY'!C403="","",IF(AND($EF$4='DATA ENTRY'!G403,$EH$4='DATA ENTRY'!F403),'DATA ENTRY'!C403,"")))</f>
        <v/>
      </c>
      <c r="EG404" s="4" t="str">
        <f>IF('DATA ENTRY'!CK403="","",IF('DATA ENTRY'!I403="","",IF(AND($EF$4='DATA ENTRY'!G403,$EH$4='DATA ENTRY'!F403),'DATA ENTRY'!I403,"")))</f>
        <v/>
      </c>
      <c r="EH404" s="4" t="str">
        <f>IF('DATA ENTRY'!CK403="","",IF('DATA ENTRY'!CK403="","",IF(AND($EF$4='DATA ENTRY'!G403,$EH$4='DATA ENTRY'!F403),'DATA ENTRY'!CK403,"")))</f>
        <v/>
      </c>
      <c r="EI404" s="3" t="str">
        <f>IF('DATA ENTRY'!CK403="","",IF('DATA ENTRY'!N403="","",IF(AND($EF$4='DATA ENTRY'!G403,$EH$4='DATA ENTRY'!F403),'DATA ENTRY'!N403,"")))</f>
        <v/>
      </c>
      <c r="EJ404" s="107" t="str">
        <f>IF('DATA ENTRY'!CK403="","",IF('DATA ENTRY'!O403="","",IF(AND($EF$4='DATA ENTRY'!G403,$EH$4='DATA ENTRY'!F403),'DATA ENTRY'!O403,"")))</f>
        <v/>
      </c>
      <c r="EK404" s="3" t="str">
        <f>IF('DATA ENTRY'!CK403="","",IF('DATA ENTRY'!P403="","",IF(AND($EF$4='DATA ENTRY'!G403,$EH$4='DATA ENTRY'!F403),'DATA ENTRY'!P403,"")))</f>
        <v/>
      </c>
      <c r="EL404" s="107" t="str">
        <f>IF('DATA ENTRY'!CK403="","",IF('DATA ENTRY'!Q403="","",IF(AND($EF$4='DATA ENTRY'!G403,$EH$4='DATA ENTRY'!F403),'DATA ENTRY'!Q403,"")))</f>
        <v/>
      </c>
      <c r="EM404" s="3" t="str">
        <f>IF('DATA ENTRY'!CK403="","",IF('DATA ENTRY'!R403="","",IF(AND($EF$4='DATA ENTRY'!G403,$EH$4='DATA ENTRY'!F403),'DATA ENTRY'!R403,"")))</f>
        <v/>
      </c>
      <c r="EN404" s="107" t="str">
        <f>IF('DATA ENTRY'!CK403="","",IF('DATA ENTRY'!S403="","",IF(AND($EF$4='DATA ENTRY'!G403,$EH$4='DATA ENTRY'!F403),'DATA ENTRY'!S403,"")))</f>
        <v/>
      </c>
      <c r="EO404" s="3" t="str">
        <f>IF('DATA ENTRY'!CK403="","",IF('DATA ENTRY'!E403="","",IF(AND($EF$4='DATA ENTRY'!G403,$EH$4='DATA ENTRY'!F403),'DATA ENTRY'!E403,"")))</f>
        <v/>
      </c>
      <c r="EP404" s="3" t="str">
        <f>IF('DATA ENTRY'!CK403="","",IF('DATA ENTRY'!D403="","",IF(AND($EF$4='DATA ENTRY'!G403,$EH$4='DATA ENTRY'!F403),'DATA ENTRY'!D403,"")))</f>
        <v/>
      </c>
      <c r="EQ404" s="3" t="str">
        <f>IF('DATA ENTRY'!CK403="","",IF('DATA ENTRY'!W403="","",IF(AND($EF$4='DATA ENTRY'!G403,$EH$4='DATA ENTRY'!F403),'DATA ENTRY'!W403,"")))</f>
        <v/>
      </c>
      <c r="ER404" s="3" t="str">
        <f>IF('DATA ENTRY'!CK403="","",IF('DATA ENTRY'!X403="","",IF(AND($EF$4='DATA ENTRY'!G403,$EH$4='DATA ENTRY'!F403),'DATA ENTRY'!X403,"")))</f>
        <v/>
      </c>
      <c r="ES404" s="108" t="str">
        <f t="shared" si="111"/>
        <v/>
      </c>
      <c r="ET404" s="108" t="str">
        <f>IF('DATA ENTRY'!CK403="","",IF('DATA ENTRY'!D403="","",IF(AND($EF$4='DATA ENTRY'!G403,$EH$4='DATA ENTRY'!F403),'DATA ENTRY'!G403,"")))</f>
        <v/>
      </c>
      <c r="EY404">
        <f t="shared" si="112"/>
        <v>0</v>
      </c>
    </row>
    <row r="405" spans="1:155">
      <c r="A405" t="str">
        <f>IF(S405=0,"",1+(MAX($A$7:A404)))</f>
        <v/>
      </c>
      <c r="B405" s="224">
        <v>399</v>
      </c>
      <c r="C405" s="3" t="str">
        <f>IF('DATA ENTRY'!CK404="","",IF('DATA ENTRY'!B404="","",IF($D$4="All Post",'DATA ENTRY'!B404,IF(AND($D$4='DATA ENTRY'!CK404),'DATA ENTRY'!B404,""))))</f>
        <v/>
      </c>
      <c r="D405" s="3" t="str">
        <f>IF('DATA ENTRY'!CK404="","",IF('DATA ENTRY'!C404="","",IF($D$4="All Post",'DATA ENTRY'!C404,IF(AND($D$4='DATA ENTRY'!CK404),'DATA ENTRY'!C404,""))))</f>
        <v/>
      </c>
      <c r="E405" s="4" t="str">
        <f>IF('DATA ENTRY'!CK404="","",IF('DATA ENTRY'!I404="","",IF($D$4="All Post",'DATA ENTRY'!I404,IF(AND($D$4='DATA ENTRY'!CK404),'DATA ENTRY'!I404,""))))</f>
        <v/>
      </c>
      <c r="F405" s="4" t="str">
        <f>IF('DATA ENTRY'!CK404="","",IF('DATA ENTRY'!CK404="","",IF($D$4="All Post",'DATA ENTRY'!CK404,IF(AND($D$4='DATA ENTRY'!CK404),'DATA ENTRY'!CK404,""))))</f>
        <v/>
      </c>
      <c r="G405" s="3" t="str">
        <f>IF('DATA ENTRY'!CK404="","",IF('DATA ENTRY'!N404="","",IF($D$4="All Post",'DATA ENTRY'!N404,IF(AND($D$4='DATA ENTRY'!CK404),'DATA ENTRY'!N404,""))))</f>
        <v/>
      </c>
      <c r="H405" s="107" t="str">
        <f>IF('DATA ENTRY'!CK404="","",IF('DATA ENTRY'!O404="","",IF($D$4="All Post",'DATA ENTRY'!O404,IF(AND($D$4='DATA ENTRY'!CK404),'DATA ENTRY'!O404,""))))</f>
        <v/>
      </c>
      <c r="I405" s="3" t="str">
        <f>IF('DATA ENTRY'!CK404="","",IF('DATA ENTRY'!P404="","",IF($D$4="All Post",'DATA ENTRY'!P404,IF(AND($D$4='DATA ENTRY'!CK404),'DATA ENTRY'!P404,""))))</f>
        <v/>
      </c>
      <c r="J405" s="107" t="str">
        <f>IF('DATA ENTRY'!CK404="","",IF('DATA ENTRY'!Q404="","",IF($D$4="All Post",'DATA ENTRY'!Q404,IF(AND($D$4='DATA ENTRY'!CK404),'DATA ENTRY'!Q404,""))))</f>
        <v/>
      </c>
      <c r="K405" s="3" t="str">
        <f>IF('DATA ENTRY'!CK404="","",IF('DATA ENTRY'!R404="","",IF($D$4="All Post",'DATA ENTRY'!R404,IF(AND($D$4='DATA ENTRY'!CK404),'DATA ENTRY'!R404,""))))</f>
        <v/>
      </c>
      <c r="L405" s="3" t="str">
        <f>IF('DATA ENTRY'!CK404="","",IF('DATA ENTRY'!S404="","",IF($D$4="All Post",'DATA ENTRY'!S404,IF(AND($D$4='DATA ENTRY'!CK404),'DATA ENTRY'!S404,""))))</f>
        <v/>
      </c>
      <c r="M405" s="3" t="str">
        <f>IF('DATA ENTRY'!CK404="","",IF('DATA ENTRY'!E404="","",IF($D$4="All Post",'DATA ENTRY'!E404,IF(AND($D$4='DATA ENTRY'!CK404),'DATA ENTRY'!E404,""))))</f>
        <v/>
      </c>
      <c r="N405" s="3" t="str">
        <f>IF('DATA ENTRY'!CK404="","",IF('DATA ENTRY'!W404="","",IF($D$4="All Post",'DATA ENTRY'!W404,IF(AND($D$4='DATA ENTRY'!CK404),'DATA ENTRY'!W404,""))))</f>
        <v/>
      </c>
      <c r="O405" s="3" t="str">
        <f>IF('DATA ENTRY'!CK404="","",IF('DATA ENTRY'!X404="","",IF($D$4="All Post",'DATA ENTRY'!X404,IF(AND($D$4='DATA ENTRY'!CK404),'DATA ENTRY'!X404,""))))</f>
        <v/>
      </c>
      <c r="P405" s="3" t="str">
        <f>IF('DATA ENTRY'!CK404="","",IF('DATA ENTRY'!G404="","",IF($D$4="All Post",'DATA ENTRY'!G404,IF(AND($D$4='DATA ENTRY'!CK404),'DATA ENTRY'!G404,""))))</f>
        <v/>
      </c>
      <c r="S405">
        <f t="shared" si="99"/>
        <v>0</v>
      </c>
      <c r="T405" t="str">
        <f t="shared" si="100"/>
        <v/>
      </c>
      <c r="BZ405" t="str">
        <f t="shared" si="101"/>
        <v/>
      </c>
      <c r="CA405" t="str">
        <f t="shared" si="102"/>
        <v/>
      </c>
      <c r="CB405" s="224">
        <v>399</v>
      </c>
      <c r="CC405" s="3" t="str">
        <f>IF('DATA ENTRY'!CK404="","",IF('DATA ENTRY'!B404="","",IF(AND($CD$4='DATA ENTRY'!CK404,$CG$4='DATA ENTRY'!D404),'DATA ENTRY'!B404,"")))</f>
        <v/>
      </c>
      <c r="CD405" s="3" t="str">
        <f>IF('DATA ENTRY'!CK404="","",IF('DATA ENTRY'!C404="","",IF(AND($CD$4='DATA ENTRY'!CK404,$CG$4='DATA ENTRY'!D404),'DATA ENTRY'!C404,"")))</f>
        <v/>
      </c>
      <c r="CE405" s="4" t="str">
        <f>IF('DATA ENTRY'!CK404="","",IF('DATA ENTRY'!I404="","",IF(AND($CD$4='DATA ENTRY'!CK404,$CG$4='DATA ENTRY'!D404),'DATA ENTRY'!I404,"")))</f>
        <v/>
      </c>
      <c r="CF405" s="4" t="str">
        <f>IF('DATA ENTRY'!CK404="","",IF('DATA ENTRY'!CK404="","",IF(AND($CD$4='DATA ENTRY'!CK404,$CG$4='DATA ENTRY'!D404),'DATA ENTRY'!CK404,"")))</f>
        <v/>
      </c>
      <c r="CG405" s="3" t="str">
        <f>IF('DATA ENTRY'!CK404="","",IF('DATA ENTRY'!N404="","",IF(AND($CD$4='DATA ENTRY'!CK404,$CG$4='DATA ENTRY'!D404),'DATA ENTRY'!N404,"")))</f>
        <v/>
      </c>
      <c r="CH405" s="107" t="str">
        <f>IF('DATA ENTRY'!CK404="","",IF('DATA ENTRY'!O404="","",IF(AND($CD$4='DATA ENTRY'!CK404,$CG$4='DATA ENTRY'!D404),'DATA ENTRY'!O404,"")))</f>
        <v/>
      </c>
      <c r="CI405" s="3" t="str">
        <f>IF('DATA ENTRY'!CK404="","",IF('DATA ENTRY'!P404="","",IF(AND($CD$4='DATA ENTRY'!CK404,$CG$4='DATA ENTRY'!D404),'DATA ENTRY'!P404,"")))</f>
        <v/>
      </c>
      <c r="CJ405" s="107" t="str">
        <f>IF('DATA ENTRY'!CK404="","",IF('DATA ENTRY'!Q404="","",IF(AND($CD$4='DATA ENTRY'!CK404,$CG$4='DATA ENTRY'!D404),'DATA ENTRY'!Q404,"")))</f>
        <v/>
      </c>
      <c r="CK405" s="3" t="str">
        <f>IF('DATA ENTRY'!CK404="","",IF('DATA ENTRY'!R404="","",IF(AND($CD$4='DATA ENTRY'!CK404,$CG$4='DATA ENTRY'!D404),'DATA ENTRY'!R404,"")))</f>
        <v/>
      </c>
      <c r="CL405" s="3" t="str">
        <f>IF('DATA ENTRY'!CK404="","",IF('DATA ENTRY'!S404="","",IF(AND($CD$4='DATA ENTRY'!CK404,$CG$4='DATA ENTRY'!D404),'DATA ENTRY'!S404,"")))</f>
        <v/>
      </c>
      <c r="CM405" s="3" t="str">
        <f>IF('DATA ENTRY'!CK404="","",IF('DATA ENTRY'!E404="","",IF(AND($CD$4='DATA ENTRY'!CK404,$CG$4='DATA ENTRY'!D404),'DATA ENTRY'!E404,"")))</f>
        <v/>
      </c>
      <c r="CN405" s="3" t="str">
        <f>IF('DATA ENTRY'!CK404="","",IF('DATA ENTRY'!W404="","",IF(AND($CD$4='DATA ENTRY'!CK404,$CG$4='DATA ENTRY'!D404),'DATA ENTRY'!W404,"")))</f>
        <v/>
      </c>
      <c r="CO405" s="3" t="str">
        <f>IF('DATA ENTRY'!CK404="","",IF('DATA ENTRY'!X404="","",IF(AND($CD$4='DATA ENTRY'!CK404,$CG$4='DATA ENTRY'!D404),'DATA ENTRY'!X404,"")))</f>
        <v/>
      </c>
      <c r="CP405" s="108" t="str">
        <f t="shared" si="103"/>
        <v/>
      </c>
      <c r="CQ405" s="108" t="str">
        <f>IF('DATA ENTRY'!CK404="","",IF('DATA ENTRY'!G404="","",IF(AND($CD$4='DATA ENTRY'!CK404,$CG$4='DATA ENTRY'!D404),'DATA ENTRY'!G404,"")))</f>
        <v/>
      </c>
      <c r="CR405" s="230" t="str">
        <f>IF('DATA ENTRY'!CK404="","",IF('DATA ENTRY'!D404="","",IF(AND($CD$4='DATA ENTRY'!CK404,$CG$4='DATA ENTRY'!D404),'DATA ENTRY'!D404,"")))</f>
        <v/>
      </c>
      <c r="CS405">
        <f t="shared" si="104"/>
        <v>0</v>
      </c>
      <c r="CT405">
        <f t="shared" si="105"/>
        <v>0</v>
      </c>
      <c r="CV405" s="139"/>
      <c r="CX405">
        <f t="shared" si="106"/>
        <v>0</v>
      </c>
      <c r="DB405" t="str">
        <f t="shared" si="113"/>
        <v/>
      </c>
      <c r="DC405" t="str">
        <f t="shared" si="114"/>
        <v/>
      </c>
      <c r="DD405" s="224">
        <v>399</v>
      </c>
      <c r="DE405" s="3" t="str">
        <f>IF('DATA ENTRY'!CK404="","",IF('DATA ENTRY'!B404="","",IF(AND($DF$4='DATA ENTRY'!D404),'DATA ENTRY'!B404,"")))</f>
        <v/>
      </c>
      <c r="DF405" s="3" t="str">
        <f>IF('DATA ENTRY'!CK404="","",IF('DATA ENTRY'!C404="","",IF(AND($DF$4='DATA ENTRY'!D404),'DATA ENTRY'!C404,"")))</f>
        <v/>
      </c>
      <c r="DG405" s="4" t="str">
        <f>IF('DATA ENTRY'!CK404="","",IF('DATA ENTRY'!I404="","",IF(AND($DF$4='DATA ENTRY'!D404),'DATA ENTRY'!I404,"")))</f>
        <v/>
      </c>
      <c r="DH405" s="4" t="str">
        <f>IF('DATA ENTRY'!CK404="","",IF('DATA ENTRY'!CK404="","",IF(AND($DF$4='DATA ENTRY'!D404),'DATA ENTRY'!CK404,"")))</f>
        <v/>
      </c>
      <c r="DI405" s="3" t="str">
        <f>IF('DATA ENTRY'!CK404="","",IF('DATA ENTRY'!N404="","",IF(AND($DF$4='DATA ENTRY'!D404),'DATA ENTRY'!N404,"")))</f>
        <v/>
      </c>
      <c r="DJ405" s="107" t="str">
        <f>IF('DATA ENTRY'!CK404="","",IF('DATA ENTRY'!O404="","",IF(AND($DF$4='DATA ENTRY'!D404),'DATA ENTRY'!O404,"")))</f>
        <v/>
      </c>
      <c r="DK405" s="3" t="str">
        <f>IF('DATA ENTRY'!CK404="","",IF('DATA ENTRY'!P404="","",IF(AND($DF$4='DATA ENTRY'!D404),'DATA ENTRY'!P404,"")))</f>
        <v/>
      </c>
      <c r="DL405" s="107" t="str">
        <f>IF('DATA ENTRY'!CK404="","",IF('DATA ENTRY'!Q404="","",IF(AND($DF$4='DATA ENTRY'!D404),'DATA ENTRY'!Q404,"")))</f>
        <v/>
      </c>
      <c r="DM405" s="3" t="str">
        <f>IF('DATA ENTRY'!CK404="","",IF('DATA ENTRY'!R404="","",IF(AND($DF$4='DATA ENTRY'!D404),'DATA ENTRY'!R404,"")))</f>
        <v/>
      </c>
      <c r="DN405" s="107" t="str">
        <f>IF('DATA ENTRY'!CK404="","",IF('DATA ENTRY'!S404="","",IF(AND($DF$4='DATA ENTRY'!D404),'DATA ENTRY'!S404,"")))</f>
        <v/>
      </c>
      <c r="DO405" s="3" t="str">
        <f>IF('DATA ENTRY'!CK404="","",IF('DATA ENTRY'!E404="","",IF(AND($DF$4='DATA ENTRY'!D404),'DATA ENTRY'!E404,"")))</f>
        <v/>
      </c>
      <c r="DP405" s="3" t="str">
        <f>IF('DATA ENTRY'!CK404="","",IF('DATA ENTRY'!D404="","",IF(AND($DF$4='DATA ENTRY'!D404),'DATA ENTRY'!D404,"")))</f>
        <v/>
      </c>
      <c r="DQ405" s="3" t="str">
        <f>IF('DATA ENTRY'!CK404="","",IF('DATA ENTRY'!W404="","",IF(AND($DF$4='DATA ENTRY'!D404),'DATA ENTRY'!W404,"")))</f>
        <v/>
      </c>
      <c r="DR405" s="3" t="str">
        <f>IF('DATA ENTRY'!CK404="","",IF('DATA ENTRY'!X404="","",IF(AND($DF$4='DATA ENTRY'!D404),'DATA ENTRY'!X404,"")))</f>
        <v/>
      </c>
      <c r="DS405" s="108" t="str">
        <f t="shared" si="107"/>
        <v/>
      </c>
      <c r="DT405" s="108" t="str">
        <f>IF('DATA ENTRY'!CK404="","",IF('DATA ENTRY'!D404="","",IF(AND($DF$4='DATA ENTRY'!D404),'DATA ENTRY'!G404,"")))</f>
        <v/>
      </c>
      <c r="DY405">
        <f t="shared" si="108"/>
        <v>0</v>
      </c>
      <c r="EB405" t="str">
        <f t="shared" si="109"/>
        <v/>
      </c>
      <c r="EC405" t="str">
        <f t="shared" si="110"/>
        <v/>
      </c>
      <c r="ED405" s="224">
        <v>399</v>
      </c>
      <c r="EE405" s="3" t="str">
        <f>IF('DATA ENTRY'!CK404="","",IF('DATA ENTRY'!B404="","",IF(AND($EF$4='DATA ENTRY'!G404,$EH$4='DATA ENTRY'!F404),'DATA ENTRY'!B404,"")))</f>
        <v/>
      </c>
      <c r="EF405" s="3" t="str">
        <f>IF('DATA ENTRY'!CK404="","",IF('DATA ENTRY'!C404="","",IF(AND($EF$4='DATA ENTRY'!G404,$EH$4='DATA ENTRY'!F404),'DATA ENTRY'!C404,"")))</f>
        <v/>
      </c>
      <c r="EG405" s="4" t="str">
        <f>IF('DATA ENTRY'!CK404="","",IF('DATA ENTRY'!I404="","",IF(AND($EF$4='DATA ENTRY'!G404,$EH$4='DATA ENTRY'!F404),'DATA ENTRY'!I404,"")))</f>
        <v/>
      </c>
      <c r="EH405" s="4" t="str">
        <f>IF('DATA ENTRY'!CK404="","",IF('DATA ENTRY'!CK404="","",IF(AND($EF$4='DATA ENTRY'!G404,$EH$4='DATA ENTRY'!F404),'DATA ENTRY'!CK404,"")))</f>
        <v/>
      </c>
      <c r="EI405" s="3" t="str">
        <f>IF('DATA ENTRY'!CK404="","",IF('DATA ENTRY'!N404="","",IF(AND($EF$4='DATA ENTRY'!G404,$EH$4='DATA ENTRY'!F404),'DATA ENTRY'!N404,"")))</f>
        <v/>
      </c>
      <c r="EJ405" s="107" t="str">
        <f>IF('DATA ENTRY'!CK404="","",IF('DATA ENTRY'!O404="","",IF(AND($EF$4='DATA ENTRY'!G404,$EH$4='DATA ENTRY'!F404),'DATA ENTRY'!O404,"")))</f>
        <v/>
      </c>
      <c r="EK405" s="3" t="str">
        <f>IF('DATA ENTRY'!CK404="","",IF('DATA ENTRY'!P404="","",IF(AND($EF$4='DATA ENTRY'!G404,$EH$4='DATA ENTRY'!F404),'DATA ENTRY'!P404,"")))</f>
        <v/>
      </c>
      <c r="EL405" s="107" t="str">
        <f>IF('DATA ENTRY'!CK404="","",IF('DATA ENTRY'!Q404="","",IF(AND($EF$4='DATA ENTRY'!G404,$EH$4='DATA ENTRY'!F404),'DATA ENTRY'!Q404,"")))</f>
        <v/>
      </c>
      <c r="EM405" s="3" t="str">
        <f>IF('DATA ENTRY'!CK404="","",IF('DATA ENTRY'!R404="","",IF(AND($EF$4='DATA ENTRY'!G404,$EH$4='DATA ENTRY'!F404),'DATA ENTRY'!R404,"")))</f>
        <v/>
      </c>
      <c r="EN405" s="107" t="str">
        <f>IF('DATA ENTRY'!CK404="","",IF('DATA ENTRY'!S404="","",IF(AND($EF$4='DATA ENTRY'!G404,$EH$4='DATA ENTRY'!F404),'DATA ENTRY'!S404,"")))</f>
        <v/>
      </c>
      <c r="EO405" s="3" t="str">
        <f>IF('DATA ENTRY'!CK404="","",IF('DATA ENTRY'!E404="","",IF(AND($EF$4='DATA ENTRY'!G404,$EH$4='DATA ENTRY'!F404),'DATA ENTRY'!E404,"")))</f>
        <v/>
      </c>
      <c r="EP405" s="3" t="str">
        <f>IF('DATA ENTRY'!CK404="","",IF('DATA ENTRY'!D404="","",IF(AND($EF$4='DATA ENTRY'!G404,$EH$4='DATA ENTRY'!F404),'DATA ENTRY'!D404,"")))</f>
        <v/>
      </c>
      <c r="EQ405" s="3" t="str">
        <f>IF('DATA ENTRY'!CK404="","",IF('DATA ENTRY'!W404="","",IF(AND($EF$4='DATA ENTRY'!G404,$EH$4='DATA ENTRY'!F404),'DATA ENTRY'!W404,"")))</f>
        <v/>
      </c>
      <c r="ER405" s="3" t="str">
        <f>IF('DATA ENTRY'!CK404="","",IF('DATA ENTRY'!X404="","",IF(AND($EF$4='DATA ENTRY'!G404,$EH$4='DATA ENTRY'!F404),'DATA ENTRY'!X404,"")))</f>
        <v/>
      </c>
      <c r="ES405" s="108" t="str">
        <f t="shared" si="111"/>
        <v/>
      </c>
      <c r="ET405" s="108" t="str">
        <f>IF('DATA ENTRY'!CK404="","",IF('DATA ENTRY'!D404="","",IF(AND($EF$4='DATA ENTRY'!G404,$EH$4='DATA ENTRY'!F404),'DATA ENTRY'!G404,"")))</f>
        <v/>
      </c>
      <c r="EY405">
        <f t="shared" si="112"/>
        <v>0</v>
      </c>
    </row>
    <row r="406" spans="1:155">
      <c r="A406" t="str">
        <f>IF(S406=0,"",1+(MAX($A$7:A405)))</f>
        <v/>
      </c>
      <c r="B406" s="224">
        <v>400</v>
      </c>
      <c r="C406" s="3" t="str">
        <f>IF('DATA ENTRY'!CK405="","",IF('DATA ENTRY'!B405="","",IF($D$4="All Post",'DATA ENTRY'!B405,IF(AND($D$4='DATA ENTRY'!CK405),'DATA ENTRY'!B405,""))))</f>
        <v/>
      </c>
      <c r="D406" s="3" t="str">
        <f>IF('DATA ENTRY'!CK405="","",IF('DATA ENTRY'!C405="","",IF($D$4="All Post",'DATA ENTRY'!C405,IF(AND($D$4='DATA ENTRY'!CK405),'DATA ENTRY'!C405,""))))</f>
        <v/>
      </c>
      <c r="E406" s="4" t="str">
        <f>IF('DATA ENTRY'!CK405="","",IF('DATA ENTRY'!I405="","",IF($D$4="All Post",'DATA ENTRY'!I405,IF(AND($D$4='DATA ENTRY'!CK405),'DATA ENTRY'!I405,""))))</f>
        <v/>
      </c>
      <c r="F406" s="4" t="str">
        <f>IF('DATA ENTRY'!CK405="","",IF('DATA ENTRY'!CK405="","",IF($D$4="All Post",'DATA ENTRY'!CK405,IF(AND($D$4='DATA ENTRY'!CK405),'DATA ENTRY'!CK405,""))))</f>
        <v/>
      </c>
      <c r="G406" s="3" t="str">
        <f>IF('DATA ENTRY'!CK405="","",IF('DATA ENTRY'!N405="","",IF($D$4="All Post",'DATA ENTRY'!N405,IF(AND($D$4='DATA ENTRY'!CK405),'DATA ENTRY'!N405,""))))</f>
        <v/>
      </c>
      <c r="H406" s="107" t="str">
        <f>IF('DATA ENTRY'!CK405="","",IF('DATA ENTRY'!O405="","",IF($D$4="All Post",'DATA ENTRY'!O405,IF(AND($D$4='DATA ENTRY'!CK405),'DATA ENTRY'!O405,""))))</f>
        <v/>
      </c>
      <c r="I406" s="3" t="str">
        <f>IF('DATA ENTRY'!CK405="","",IF('DATA ENTRY'!P405="","",IF($D$4="All Post",'DATA ENTRY'!P405,IF(AND($D$4='DATA ENTRY'!CK405),'DATA ENTRY'!P405,""))))</f>
        <v/>
      </c>
      <c r="J406" s="107" t="str">
        <f>IF('DATA ENTRY'!CK405="","",IF('DATA ENTRY'!Q405="","",IF($D$4="All Post",'DATA ENTRY'!Q405,IF(AND($D$4='DATA ENTRY'!CK405),'DATA ENTRY'!Q405,""))))</f>
        <v/>
      </c>
      <c r="K406" s="3" t="str">
        <f>IF('DATA ENTRY'!CK405="","",IF('DATA ENTRY'!R405="","",IF($D$4="All Post",'DATA ENTRY'!R405,IF(AND($D$4='DATA ENTRY'!CK405),'DATA ENTRY'!R405,""))))</f>
        <v/>
      </c>
      <c r="L406" s="3" t="str">
        <f>IF('DATA ENTRY'!CK405="","",IF('DATA ENTRY'!S405="","",IF($D$4="All Post",'DATA ENTRY'!S405,IF(AND($D$4='DATA ENTRY'!CK405),'DATA ENTRY'!S405,""))))</f>
        <v/>
      </c>
      <c r="M406" s="3" t="str">
        <f>IF('DATA ENTRY'!CK405="","",IF('DATA ENTRY'!E405="","",IF($D$4="All Post",'DATA ENTRY'!E405,IF(AND($D$4='DATA ENTRY'!CK405),'DATA ENTRY'!E405,""))))</f>
        <v/>
      </c>
      <c r="N406" s="3" t="str">
        <f>IF('DATA ENTRY'!CK405="","",IF('DATA ENTRY'!W405="","",IF($D$4="All Post",'DATA ENTRY'!W405,IF(AND($D$4='DATA ENTRY'!CK405),'DATA ENTRY'!W405,""))))</f>
        <v/>
      </c>
      <c r="O406" s="3" t="str">
        <f>IF('DATA ENTRY'!CK405="","",IF('DATA ENTRY'!X405="","",IF($D$4="All Post",'DATA ENTRY'!X405,IF(AND($D$4='DATA ENTRY'!CK405),'DATA ENTRY'!X405,""))))</f>
        <v/>
      </c>
      <c r="P406" s="3" t="str">
        <f>IF('DATA ENTRY'!CK405="","",IF('DATA ENTRY'!G405="","",IF($D$4="All Post",'DATA ENTRY'!G405,IF(AND($D$4='DATA ENTRY'!CK405),'DATA ENTRY'!G405,""))))</f>
        <v/>
      </c>
      <c r="S406">
        <f t="shared" si="99"/>
        <v>0</v>
      </c>
      <c r="T406" t="str">
        <f t="shared" si="100"/>
        <v/>
      </c>
      <c r="BZ406" t="str">
        <f t="shared" si="101"/>
        <v/>
      </c>
      <c r="CA406" t="str">
        <f t="shared" si="102"/>
        <v/>
      </c>
      <c r="CB406" s="224">
        <v>400</v>
      </c>
      <c r="CC406" s="3" t="str">
        <f>IF('DATA ENTRY'!CK405="","",IF('DATA ENTRY'!B405="","",IF(AND($CD$4='DATA ENTRY'!CK405,$CG$4='DATA ENTRY'!D405),'DATA ENTRY'!B405,"")))</f>
        <v/>
      </c>
      <c r="CD406" s="3" t="str">
        <f>IF('DATA ENTRY'!CK405="","",IF('DATA ENTRY'!C405="","",IF(AND($CD$4='DATA ENTRY'!CK405,$CG$4='DATA ENTRY'!D405),'DATA ENTRY'!C405,"")))</f>
        <v/>
      </c>
      <c r="CE406" s="4" t="str">
        <f>IF('DATA ENTRY'!CK405="","",IF('DATA ENTRY'!I405="","",IF(AND($CD$4='DATA ENTRY'!CK405,$CG$4='DATA ENTRY'!D405),'DATA ENTRY'!I405,"")))</f>
        <v/>
      </c>
      <c r="CF406" s="4" t="str">
        <f>IF('DATA ENTRY'!CK405="","",IF('DATA ENTRY'!CK405="","",IF(AND($CD$4='DATA ENTRY'!CK405,$CG$4='DATA ENTRY'!D405),'DATA ENTRY'!CK405,"")))</f>
        <v/>
      </c>
      <c r="CG406" s="3" t="str">
        <f>IF('DATA ENTRY'!CK405="","",IF('DATA ENTRY'!N405="","",IF(AND($CD$4='DATA ENTRY'!CK405,$CG$4='DATA ENTRY'!D405),'DATA ENTRY'!N405,"")))</f>
        <v/>
      </c>
      <c r="CH406" s="107" t="str">
        <f>IF('DATA ENTRY'!CK405="","",IF('DATA ENTRY'!O405="","",IF(AND($CD$4='DATA ENTRY'!CK405,$CG$4='DATA ENTRY'!D405),'DATA ENTRY'!O405,"")))</f>
        <v/>
      </c>
      <c r="CI406" s="3" t="str">
        <f>IF('DATA ENTRY'!CK405="","",IF('DATA ENTRY'!P405="","",IF(AND($CD$4='DATA ENTRY'!CK405,$CG$4='DATA ENTRY'!D405),'DATA ENTRY'!P405,"")))</f>
        <v/>
      </c>
      <c r="CJ406" s="107" t="str">
        <f>IF('DATA ENTRY'!CK405="","",IF('DATA ENTRY'!Q405="","",IF(AND($CD$4='DATA ENTRY'!CK405,$CG$4='DATA ENTRY'!D405),'DATA ENTRY'!Q405,"")))</f>
        <v/>
      </c>
      <c r="CK406" s="3" t="str">
        <f>IF('DATA ENTRY'!CK405="","",IF('DATA ENTRY'!R405="","",IF(AND($CD$4='DATA ENTRY'!CK405,$CG$4='DATA ENTRY'!D405),'DATA ENTRY'!R405,"")))</f>
        <v/>
      </c>
      <c r="CL406" s="3" t="str">
        <f>IF('DATA ENTRY'!CK405="","",IF('DATA ENTRY'!S405="","",IF(AND($CD$4='DATA ENTRY'!CK405,$CG$4='DATA ENTRY'!D405),'DATA ENTRY'!S405,"")))</f>
        <v/>
      </c>
      <c r="CM406" s="3" t="str">
        <f>IF('DATA ENTRY'!CK405="","",IF('DATA ENTRY'!E405="","",IF(AND($CD$4='DATA ENTRY'!CK405,$CG$4='DATA ENTRY'!D405),'DATA ENTRY'!E405,"")))</f>
        <v/>
      </c>
      <c r="CN406" s="3" t="str">
        <f>IF('DATA ENTRY'!CK405="","",IF('DATA ENTRY'!W405="","",IF(AND($CD$4='DATA ENTRY'!CK405,$CG$4='DATA ENTRY'!D405),'DATA ENTRY'!W405,"")))</f>
        <v/>
      </c>
      <c r="CO406" s="3" t="str">
        <f>IF('DATA ENTRY'!CK405="","",IF('DATA ENTRY'!X405="","",IF(AND($CD$4='DATA ENTRY'!CK405,$CG$4='DATA ENTRY'!D405),'DATA ENTRY'!X405,"")))</f>
        <v/>
      </c>
      <c r="CP406" s="108" t="str">
        <f t="shared" si="103"/>
        <v/>
      </c>
      <c r="CQ406" s="108" t="str">
        <f>IF('DATA ENTRY'!CK405="","",IF('DATA ENTRY'!G405="","",IF(AND($CD$4='DATA ENTRY'!CK405,$CG$4='DATA ENTRY'!D405),'DATA ENTRY'!G405,"")))</f>
        <v/>
      </c>
      <c r="CR406" s="230" t="str">
        <f>IF('DATA ENTRY'!CK405="","",IF('DATA ENTRY'!D405="","",IF(AND($CD$4='DATA ENTRY'!CK405,$CG$4='DATA ENTRY'!D405),'DATA ENTRY'!D405,"")))</f>
        <v/>
      </c>
      <c r="CS406">
        <f t="shared" si="104"/>
        <v>0</v>
      </c>
      <c r="CT406">
        <f t="shared" si="105"/>
        <v>0</v>
      </c>
      <c r="CV406" s="139"/>
      <c r="CX406">
        <f t="shared" si="106"/>
        <v>0</v>
      </c>
      <c r="DB406" t="str">
        <f t="shared" si="113"/>
        <v/>
      </c>
      <c r="DC406" t="str">
        <f t="shared" si="114"/>
        <v/>
      </c>
      <c r="DD406" s="224">
        <v>400</v>
      </c>
      <c r="DE406" s="3" t="str">
        <f>IF('DATA ENTRY'!CK405="","",IF('DATA ENTRY'!B405="","",IF(AND($DF$4='DATA ENTRY'!D405),'DATA ENTRY'!B405,"")))</f>
        <v/>
      </c>
      <c r="DF406" s="3" t="str">
        <f>IF('DATA ENTRY'!CK405="","",IF('DATA ENTRY'!C405="","",IF(AND($DF$4='DATA ENTRY'!D405),'DATA ENTRY'!C405,"")))</f>
        <v/>
      </c>
      <c r="DG406" s="4" t="str">
        <f>IF('DATA ENTRY'!CK405="","",IF('DATA ENTRY'!I405="","",IF(AND($DF$4='DATA ENTRY'!D405),'DATA ENTRY'!I405,"")))</f>
        <v/>
      </c>
      <c r="DH406" s="4" t="str">
        <f>IF('DATA ENTRY'!CK405="","",IF('DATA ENTRY'!CK405="","",IF(AND($DF$4='DATA ENTRY'!D405),'DATA ENTRY'!CK405,"")))</f>
        <v/>
      </c>
      <c r="DI406" s="3" t="str">
        <f>IF('DATA ENTRY'!CK405="","",IF('DATA ENTRY'!N405="","",IF(AND($DF$4='DATA ENTRY'!D405),'DATA ENTRY'!N405,"")))</f>
        <v/>
      </c>
      <c r="DJ406" s="107" t="str">
        <f>IF('DATA ENTRY'!CK405="","",IF('DATA ENTRY'!O405="","",IF(AND($DF$4='DATA ENTRY'!D405),'DATA ENTRY'!O405,"")))</f>
        <v/>
      </c>
      <c r="DK406" s="3" t="str">
        <f>IF('DATA ENTRY'!CK405="","",IF('DATA ENTRY'!P405="","",IF(AND($DF$4='DATA ENTRY'!D405),'DATA ENTRY'!P405,"")))</f>
        <v/>
      </c>
      <c r="DL406" s="107" t="str">
        <f>IF('DATA ENTRY'!CK405="","",IF('DATA ENTRY'!Q405="","",IF(AND($DF$4='DATA ENTRY'!D405),'DATA ENTRY'!Q405,"")))</f>
        <v/>
      </c>
      <c r="DM406" s="3" t="str">
        <f>IF('DATA ENTRY'!CK405="","",IF('DATA ENTRY'!R405="","",IF(AND($DF$4='DATA ENTRY'!D405),'DATA ENTRY'!R405,"")))</f>
        <v/>
      </c>
      <c r="DN406" s="107" t="str">
        <f>IF('DATA ENTRY'!CK405="","",IF('DATA ENTRY'!S405="","",IF(AND($DF$4='DATA ENTRY'!D405),'DATA ENTRY'!S405,"")))</f>
        <v/>
      </c>
      <c r="DO406" s="3" t="str">
        <f>IF('DATA ENTRY'!CK405="","",IF('DATA ENTRY'!E405="","",IF(AND($DF$4='DATA ENTRY'!D405),'DATA ENTRY'!E405,"")))</f>
        <v/>
      </c>
      <c r="DP406" s="3" t="str">
        <f>IF('DATA ENTRY'!CK405="","",IF('DATA ENTRY'!D405="","",IF(AND($DF$4='DATA ENTRY'!D405),'DATA ENTRY'!D405,"")))</f>
        <v/>
      </c>
      <c r="DQ406" s="3" t="str">
        <f>IF('DATA ENTRY'!CK405="","",IF('DATA ENTRY'!W405="","",IF(AND($DF$4='DATA ENTRY'!D405),'DATA ENTRY'!W405,"")))</f>
        <v/>
      </c>
      <c r="DR406" s="3" t="str">
        <f>IF('DATA ENTRY'!CK405="","",IF('DATA ENTRY'!X405="","",IF(AND($DF$4='DATA ENTRY'!D405),'DATA ENTRY'!X405,"")))</f>
        <v/>
      </c>
      <c r="DS406" s="108" t="str">
        <f t="shared" si="107"/>
        <v/>
      </c>
      <c r="DT406" s="108" t="str">
        <f>IF('DATA ENTRY'!CK405="","",IF('DATA ENTRY'!D405="","",IF(AND($DF$4='DATA ENTRY'!D405),'DATA ENTRY'!G405,"")))</f>
        <v/>
      </c>
      <c r="DY406">
        <f t="shared" si="108"/>
        <v>0</v>
      </c>
      <c r="EB406" t="str">
        <f t="shared" si="109"/>
        <v/>
      </c>
      <c r="EC406" t="str">
        <f t="shared" si="110"/>
        <v/>
      </c>
      <c r="ED406" s="224">
        <v>400</v>
      </c>
      <c r="EE406" s="3" t="str">
        <f>IF('DATA ENTRY'!CK405="","",IF('DATA ENTRY'!B405="","",IF(AND($EF$4='DATA ENTRY'!G405,$EH$4='DATA ENTRY'!F405),'DATA ENTRY'!B405,"")))</f>
        <v/>
      </c>
      <c r="EF406" s="3" t="str">
        <f>IF('DATA ENTRY'!CK405="","",IF('DATA ENTRY'!C405="","",IF(AND($EF$4='DATA ENTRY'!G405,$EH$4='DATA ENTRY'!F405),'DATA ENTRY'!C405,"")))</f>
        <v/>
      </c>
      <c r="EG406" s="4" t="str">
        <f>IF('DATA ENTRY'!CK405="","",IF('DATA ENTRY'!I405="","",IF(AND($EF$4='DATA ENTRY'!G405,$EH$4='DATA ENTRY'!F405),'DATA ENTRY'!I405,"")))</f>
        <v/>
      </c>
      <c r="EH406" s="4" t="str">
        <f>IF('DATA ENTRY'!CK405="","",IF('DATA ENTRY'!CK405="","",IF(AND($EF$4='DATA ENTRY'!G405,$EH$4='DATA ENTRY'!F405),'DATA ENTRY'!CK405,"")))</f>
        <v/>
      </c>
      <c r="EI406" s="3" t="str">
        <f>IF('DATA ENTRY'!CK405="","",IF('DATA ENTRY'!N405="","",IF(AND($EF$4='DATA ENTRY'!G405,$EH$4='DATA ENTRY'!F405),'DATA ENTRY'!N405,"")))</f>
        <v/>
      </c>
      <c r="EJ406" s="107" t="str">
        <f>IF('DATA ENTRY'!CK405="","",IF('DATA ENTRY'!O405="","",IF(AND($EF$4='DATA ENTRY'!G405,$EH$4='DATA ENTRY'!F405),'DATA ENTRY'!O405,"")))</f>
        <v/>
      </c>
      <c r="EK406" s="3" t="str">
        <f>IF('DATA ENTRY'!CK405="","",IF('DATA ENTRY'!P405="","",IF(AND($EF$4='DATA ENTRY'!G405,$EH$4='DATA ENTRY'!F405),'DATA ENTRY'!P405,"")))</f>
        <v/>
      </c>
      <c r="EL406" s="107" t="str">
        <f>IF('DATA ENTRY'!CK405="","",IF('DATA ENTRY'!Q405="","",IF(AND($EF$4='DATA ENTRY'!G405,$EH$4='DATA ENTRY'!F405),'DATA ENTRY'!Q405,"")))</f>
        <v/>
      </c>
      <c r="EM406" s="3" t="str">
        <f>IF('DATA ENTRY'!CK405="","",IF('DATA ENTRY'!R405="","",IF(AND($EF$4='DATA ENTRY'!G405,$EH$4='DATA ENTRY'!F405),'DATA ENTRY'!R405,"")))</f>
        <v/>
      </c>
      <c r="EN406" s="107" t="str">
        <f>IF('DATA ENTRY'!CK405="","",IF('DATA ENTRY'!S405="","",IF(AND($EF$4='DATA ENTRY'!G405,$EH$4='DATA ENTRY'!F405),'DATA ENTRY'!S405,"")))</f>
        <v/>
      </c>
      <c r="EO406" s="3" t="str">
        <f>IF('DATA ENTRY'!CK405="","",IF('DATA ENTRY'!E405="","",IF(AND($EF$4='DATA ENTRY'!G405,$EH$4='DATA ENTRY'!F405),'DATA ENTRY'!E405,"")))</f>
        <v/>
      </c>
      <c r="EP406" s="3" t="str">
        <f>IF('DATA ENTRY'!CK405="","",IF('DATA ENTRY'!D405="","",IF(AND($EF$4='DATA ENTRY'!G405,$EH$4='DATA ENTRY'!F405),'DATA ENTRY'!D405,"")))</f>
        <v/>
      </c>
      <c r="EQ406" s="3" t="str">
        <f>IF('DATA ENTRY'!CK405="","",IF('DATA ENTRY'!W405="","",IF(AND($EF$4='DATA ENTRY'!G405,$EH$4='DATA ENTRY'!F405),'DATA ENTRY'!W405,"")))</f>
        <v/>
      </c>
      <c r="ER406" s="3" t="str">
        <f>IF('DATA ENTRY'!CK405="","",IF('DATA ENTRY'!X405="","",IF(AND($EF$4='DATA ENTRY'!G405,$EH$4='DATA ENTRY'!F405),'DATA ENTRY'!X405,"")))</f>
        <v/>
      </c>
      <c r="ES406" s="108" t="str">
        <f t="shared" si="111"/>
        <v/>
      </c>
      <c r="ET406" s="108" t="str">
        <f>IF('DATA ENTRY'!CK405="","",IF('DATA ENTRY'!D405="","",IF(AND($EF$4='DATA ENTRY'!G405,$EH$4='DATA ENTRY'!F405),'DATA ENTRY'!G405,"")))</f>
        <v/>
      </c>
      <c r="EY406">
        <f t="shared" si="112"/>
        <v>0</v>
      </c>
    </row>
    <row r="407" spans="1:155">
      <c r="A407" t="str">
        <f>IF(S407=0,"",1+(MAX($A$7:A406)))</f>
        <v/>
      </c>
      <c r="B407" s="224">
        <v>401</v>
      </c>
      <c r="C407" s="3" t="str">
        <f>IF('DATA ENTRY'!CK406="","",IF('DATA ENTRY'!B406="","",IF($D$4="All Post",'DATA ENTRY'!B406,IF(AND($D$4='DATA ENTRY'!CK406),'DATA ENTRY'!B406,""))))</f>
        <v/>
      </c>
      <c r="D407" s="3" t="str">
        <f>IF('DATA ENTRY'!CK406="","",IF('DATA ENTRY'!C406="","",IF($D$4="All Post",'DATA ENTRY'!C406,IF(AND($D$4='DATA ENTRY'!CK406),'DATA ENTRY'!C406,""))))</f>
        <v/>
      </c>
      <c r="E407" s="4" t="str">
        <f>IF('DATA ENTRY'!CK406="","",IF('DATA ENTRY'!I406="","",IF($D$4="All Post",'DATA ENTRY'!I406,IF(AND($D$4='DATA ENTRY'!CK406),'DATA ENTRY'!I406,""))))</f>
        <v/>
      </c>
      <c r="F407" s="4" t="str">
        <f>IF('DATA ENTRY'!CK406="","",IF('DATA ENTRY'!CK406="","",IF($D$4="All Post",'DATA ENTRY'!CK406,IF(AND($D$4='DATA ENTRY'!CK406),'DATA ENTRY'!CK406,""))))</f>
        <v/>
      </c>
      <c r="G407" s="3" t="str">
        <f>IF('DATA ENTRY'!CK406="","",IF('DATA ENTRY'!N406="","",IF($D$4="All Post",'DATA ENTRY'!N406,IF(AND($D$4='DATA ENTRY'!CK406),'DATA ENTRY'!N406,""))))</f>
        <v/>
      </c>
      <c r="H407" s="107" t="str">
        <f>IF('DATA ENTRY'!CK406="","",IF('DATA ENTRY'!O406="","",IF($D$4="All Post",'DATA ENTRY'!O406,IF(AND($D$4='DATA ENTRY'!CK406),'DATA ENTRY'!O406,""))))</f>
        <v/>
      </c>
      <c r="I407" s="3" t="str">
        <f>IF('DATA ENTRY'!CK406="","",IF('DATA ENTRY'!P406="","",IF($D$4="All Post",'DATA ENTRY'!P406,IF(AND($D$4='DATA ENTRY'!CK406),'DATA ENTRY'!P406,""))))</f>
        <v/>
      </c>
      <c r="J407" s="107" t="str">
        <f>IF('DATA ENTRY'!CK406="","",IF('DATA ENTRY'!Q406="","",IF($D$4="All Post",'DATA ENTRY'!Q406,IF(AND($D$4='DATA ENTRY'!CK406),'DATA ENTRY'!Q406,""))))</f>
        <v/>
      </c>
      <c r="K407" s="3" t="str">
        <f>IF('DATA ENTRY'!CK406="","",IF('DATA ENTRY'!R406="","",IF($D$4="All Post",'DATA ENTRY'!R406,IF(AND($D$4='DATA ENTRY'!CK406),'DATA ENTRY'!R406,""))))</f>
        <v/>
      </c>
      <c r="L407" s="3" t="str">
        <f>IF('DATA ENTRY'!CK406="","",IF('DATA ENTRY'!S406="","",IF($D$4="All Post",'DATA ENTRY'!S406,IF(AND($D$4='DATA ENTRY'!CK406),'DATA ENTRY'!S406,""))))</f>
        <v/>
      </c>
      <c r="M407" s="3" t="str">
        <f>IF('DATA ENTRY'!CK406="","",IF('DATA ENTRY'!E406="","",IF($D$4="All Post",'DATA ENTRY'!E406,IF(AND($D$4='DATA ENTRY'!CK406),'DATA ENTRY'!E406,""))))</f>
        <v/>
      </c>
      <c r="N407" s="3" t="str">
        <f>IF('DATA ENTRY'!CK406="","",IF('DATA ENTRY'!W406="","",IF($D$4="All Post",'DATA ENTRY'!W406,IF(AND($D$4='DATA ENTRY'!CK406),'DATA ENTRY'!W406,""))))</f>
        <v/>
      </c>
      <c r="O407" s="3" t="str">
        <f>IF('DATA ENTRY'!CK406="","",IF('DATA ENTRY'!X406="","",IF($D$4="All Post",'DATA ENTRY'!X406,IF(AND($D$4='DATA ENTRY'!CK406),'DATA ENTRY'!X406,""))))</f>
        <v/>
      </c>
      <c r="P407" s="3" t="str">
        <f>IF('DATA ENTRY'!CK406="","",IF('DATA ENTRY'!G406="","",IF($D$4="All Post",'DATA ENTRY'!G406,IF(AND($D$4='DATA ENTRY'!CK406),'DATA ENTRY'!G406,""))))</f>
        <v/>
      </c>
      <c r="S407">
        <f t="shared" si="99"/>
        <v>0</v>
      </c>
      <c r="T407" t="str">
        <f t="shared" si="100"/>
        <v/>
      </c>
      <c r="BZ407" t="str">
        <f t="shared" si="101"/>
        <v/>
      </c>
      <c r="CA407" t="str">
        <f t="shared" si="102"/>
        <v/>
      </c>
      <c r="CB407" s="224">
        <v>401</v>
      </c>
      <c r="CC407" s="3" t="str">
        <f>IF('DATA ENTRY'!CK406="","",IF('DATA ENTRY'!B406="","",IF(AND($CD$4='DATA ENTRY'!CK406,$CG$4='DATA ENTRY'!D406),'DATA ENTRY'!B406,"")))</f>
        <v/>
      </c>
      <c r="CD407" s="3" t="str">
        <f>IF('DATA ENTRY'!CK406="","",IF('DATA ENTRY'!C406="","",IF(AND($CD$4='DATA ENTRY'!CK406,$CG$4='DATA ENTRY'!D406),'DATA ENTRY'!C406,"")))</f>
        <v/>
      </c>
      <c r="CE407" s="4" t="str">
        <f>IF('DATA ENTRY'!CK406="","",IF('DATA ENTRY'!I406="","",IF(AND($CD$4='DATA ENTRY'!CK406,$CG$4='DATA ENTRY'!D406),'DATA ENTRY'!I406,"")))</f>
        <v/>
      </c>
      <c r="CF407" s="4" t="str">
        <f>IF('DATA ENTRY'!CK406="","",IF('DATA ENTRY'!CK406="","",IF(AND($CD$4='DATA ENTRY'!CK406,$CG$4='DATA ENTRY'!D406),'DATA ENTRY'!CK406,"")))</f>
        <v/>
      </c>
      <c r="CG407" s="3" t="str">
        <f>IF('DATA ENTRY'!CK406="","",IF('DATA ENTRY'!N406="","",IF(AND($CD$4='DATA ENTRY'!CK406,$CG$4='DATA ENTRY'!D406),'DATA ENTRY'!N406,"")))</f>
        <v/>
      </c>
      <c r="CH407" s="107" t="str">
        <f>IF('DATA ENTRY'!CK406="","",IF('DATA ENTRY'!O406="","",IF(AND($CD$4='DATA ENTRY'!CK406,$CG$4='DATA ENTRY'!D406),'DATA ENTRY'!O406,"")))</f>
        <v/>
      </c>
      <c r="CI407" s="3" t="str">
        <f>IF('DATA ENTRY'!CK406="","",IF('DATA ENTRY'!P406="","",IF(AND($CD$4='DATA ENTRY'!CK406,$CG$4='DATA ENTRY'!D406),'DATA ENTRY'!P406,"")))</f>
        <v/>
      </c>
      <c r="CJ407" s="107" t="str">
        <f>IF('DATA ENTRY'!CK406="","",IF('DATA ENTRY'!Q406="","",IF(AND($CD$4='DATA ENTRY'!CK406,$CG$4='DATA ENTRY'!D406),'DATA ENTRY'!Q406,"")))</f>
        <v/>
      </c>
      <c r="CK407" s="3" t="str">
        <f>IF('DATA ENTRY'!CK406="","",IF('DATA ENTRY'!R406="","",IF(AND($CD$4='DATA ENTRY'!CK406,$CG$4='DATA ENTRY'!D406),'DATA ENTRY'!R406,"")))</f>
        <v/>
      </c>
      <c r="CL407" s="3" t="str">
        <f>IF('DATA ENTRY'!CK406="","",IF('DATA ENTRY'!S406="","",IF(AND($CD$4='DATA ENTRY'!CK406,$CG$4='DATA ENTRY'!D406),'DATA ENTRY'!S406,"")))</f>
        <v/>
      </c>
      <c r="CM407" s="3" t="str">
        <f>IF('DATA ENTRY'!CK406="","",IF('DATA ENTRY'!E406="","",IF(AND($CD$4='DATA ENTRY'!CK406,$CG$4='DATA ENTRY'!D406),'DATA ENTRY'!E406,"")))</f>
        <v/>
      </c>
      <c r="CN407" s="3" t="str">
        <f>IF('DATA ENTRY'!CK406="","",IF('DATA ENTRY'!W406="","",IF(AND($CD$4='DATA ENTRY'!CK406,$CG$4='DATA ENTRY'!D406),'DATA ENTRY'!W406,"")))</f>
        <v/>
      </c>
      <c r="CO407" s="3" t="str">
        <f>IF('DATA ENTRY'!CK406="","",IF('DATA ENTRY'!X406="","",IF(AND($CD$4='DATA ENTRY'!CK406,$CG$4='DATA ENTRY'!D406),'DATA ENTRY'!X406,"")))</f>
        <v/>
      </c>
      <c r="CP407" s="108" t="str">
        <f t="shared" si="103"/>
        <v/>
      </c>
      <c r="CQ407" s="108" t="str">
        <f>IF('DATA ENTRY'!CK406="","",IF('DATA ENTRY'!G406="","",IF(AND($CD$4='DATA ENTRY'!CK406,$CG$4='DATA ENTRY'!D406),'DATA ENTRY'!G406,"")))</f>
        <v/>
      </c>
      <c r="CR407" s="230" t="str">
        <f>IF('DATA ENTRY'!CK406="","",IF('DATA ENTRY'!D406="","",IF(AND($CD$4='DATA ENTRY'!CK406,$CG$4='DATA ENTRY'!D406),'DATA ENTRY'!D406,"")))</f>
        <v/>
      </c>
      <c r="CS407">
        <f t="shared" si="104"/>
        <v>0</v>
      </c>
      <c r="CT407">
        <f t="shared" si="105"/>
        <v>0</v>
      </c>
      <c r="CV407" s="139"/>
      <c r="CX407">
        <f t="shared" si="106"/>
        <v>0</v>
      </c>
      <c r="DB407" t="str">
        <f t="shared" si="113"/>
        <v/>
      </c>
      <c r="DC407" t="str">
        <f t="shared" si="114"/>
        <v/>
      </c>
      <c r="DD407" s="224">
        <v>401</v>
      </c>
      <c r="DE407" s="3" t="str">
        <f>IF('DATA ENTRY'!CK406="","",IF('DATA ENTRY'!B406="","",IF(AND($DF$4='DATA ENTRY'!D406),'DATA ENTRY'!B406,"")))</f>
        <v/>
      </c>
      <c r="DF407" s="3" t="str">
        <f>IF('DATA ENTRY'!CK406="","",IF('DATA ENTRY'!C406="","",IF(AND($DF$4='DATA ENTRY'!D406),'DATA ENTRY'!C406,"")))</f>
        <v/>
      </c>
      <c r="DG407" s="4" t="str">
        <f>IF('DATA ENTRY'!CK406="","",IF('DATA ENTRY'!I406="","",IF(AND($DF$4='DATA ENTRY'!D406),'DATA ENTRY'!I406,"")))</f>
        <v/>
      </c>
      <c r="DH407" s="4" t="str">
        <f>IF('DATA ENTRY'!CK406="","",IF('DATA ENTRY'!CK406="","",IF(AND($DF$4='DATA ENTRY'!D406),'DATA ENTRY'!CK406,"")))</f>
        <v/>
      </c>
      <c r="DI407" s="3" t="str">
        <f>IF('DATA ENTRY'!CK406="","",IF('DATA ENTRY'!N406="","",IF(AND($DF$4='DATA ENTRY'!D406),'DATA ENTRY'!N406,"")))</f>
        <v/>
      </c>
      <c r="DJ407" s="107" t="str">
        <f>IF('DATA ENTRY'!CK406="","",IF('DATA ENTRY'!O406="","",IF(AND($DF$4='DATA ENTRY'!D406),'DATA ENTRY'!O406,"")))</f>
        <v/>
      </c>
      <c r="DK407" s="3" t="str">
        <f>IF('DATA ENTRY'!CK406="","",IF('DATA ENTRY'!P406="","",IF(AND($DF$4='DATA ENTRY'!D406),'DATA ENTRY'!P406,"")))</f>
        <v/>
      </c>
      <c r="DL407" s="107" t="str">
        <f>IF('DATA ENTRY'!CK406="","",IF('DATA ENTRY'!Q406="","",IF(AND($DF$4='DATA ENTRY'!D406),'DATA ENTRY'!Q406,"")))</f>
        <v/>
      </c>
      <c r="DM407" s="3" t="str">
        <f>IF('DATA ENTRY'!CK406="","",IF('DATA ENTRY'!R406="","",IF(AND($DF$4='DATA ENTRY'!D406),'DATA ENTRY'!R406,"")))</f>
        <v/>
      </c>
      <c r="DN407" s="107" t="str">
        <f>IF('DATA ENTRY'!CK406="","",IF('DATA ENTRY'!S406="","",IF(AND($DF$4='DATA ENTRY'!D406),'DATA ENTRY'!S406,"")))</f>
        <v/>
      </c>
      <c r="DO407" s="3" t="str">
        <f>IF('DATA ENTRY'!CK406="","",IF('DATA ENTRY'!E406="","",IF(AND($DF$4='DATA ENTRY'!D406),'DATA ENTRY'!E406,"")))</f>
        <v/>
      </c>
      <c r="DP407" s="3" t="str">
        <f>IF('DATA ENTRY'!CK406="","",IF('DATA ENTRY'!D406="","",IF(AND($DF$4='DATA ENTRY'!D406),'DATA ENTRY'!D406,"")))</f>
        <v/>
      </c>
      <c r="DQ407" s="3" t="str">
        <f>IF('DATA ENTRY'!CK406="","",IF('DATA ENTRY'!W406="","",IF(AND($DF$4='DATA ENTRY'!D406),'DATA ENTRY'!W406,"")))</f>
        <v/>
      </c>
      <c r="DR407" s="3" t="str">
        <f>IF('DATA ENTRY'!CK406="","",IF('DATA ENTRY'!X406="","",IF(AND($DF$4='DATA ENTRY'!D406),'DATA ENTRY'!X406,"")))</f>
        <v/>
      </c>
      <c r="DS407" s="108" t="str">
        <f t="shared" si="107"/>
        <v/>
      </c>
      <c r="DT407" s="108" t="str">
        <f>IF('DATA ENTRY'!CK406="","",IF('DATA ENTRY'!D406="","",IF(AND($DF$4='DATA ENTRY'!D406),'DATA ENTRY'!G406,"")))</f>
        <v/>
      </c>
      <c r="DY407">
        <f t="shared" si="108"/>
        <v>0</v>
      </c>
      <c r="EB407" t="str">
        <f t="shared" si="109"/>
        <v/>
      </c>
      <c r="EC407" t="str">
        <f t="shared" si="110"/>
        <v/>
      </c>
      <c r="ED407" s="224">
        <v>401</v>
      </c>
      <c r="EE407" s="3" t="str">
        <f>IF('DATA ENTRY'!CK406="","",IF('DATA ENTRY'!B406="","",IF(AND($EF$4='DATA ENTRY'!G406,$EH$4='DATA ENTRY'!F406),'DATA ENTRY'!B406,"")))</f>
        <v/>
      </c>
      <c r="EF407" s="3" t="str">
        <f>IF('DATA ENTRY'!CK406="","",IF('DATA ENTRY'!C406="","",IF(AND($EF$4='DATA ENTRY'!G406,$EH$4='DATA ENTRY'!F406),'DATA ENTRY'!C406,"")))</f>
        <v/>
      </c>
      <c r="EG407" s="4" t="str">
        <f>IF('DATA ENTRY'!CK406="","",IF('DATA ENTRY'!I406="","",IF(AND($EF$4='DATA ENTRY'!G406,$EH$4='DATA ENTRY'!F406),'DATA ENTRY'!I406,"")))</f>
        <v/>
      </c>
      <c r="EH407" s="4" t="str">
        <f>IF('DATA ENTRY'!CK406="","",IF('DATA ENTRY'!CK406="","",IF(AND($EF$4='DATA ENTRY'!G406,$EH$4='DATA ENTRY'!F406),'DATA ENTRY'!CK406,"")))</f>
        <v/>
      </c>
      <c r="EI407" s="3" t="str">
        <f>IF('DATA ENTRY'!CK406="","",IF('DATA ENTRY'!N406="","",IF(AND($EF$4='DATA ENTRY'!G406,$EH$4='DATA ENTRY'!F406),'DATA ENTRY'!N406,"")))</f>
        <v/>
      </c>
      <c r="EJ407" s="107" t="str">
        <f>IF('DATA ENTRY'!CK406="","",IF('DATA ENTRY'!O406="","",IF(AND($EF$4='DATA ENTRY'!G406,$EH$4='DATA ENTRY'!F406),'DATA ENTRY'!O406,"")))</f>
        <v/>
      </c>
      <c r="EK407" s="3" t="str">
        <f>IF('DATA ENTRY'!CK406="","",IF('DATA ENTRY'!P406="","",IF(AND($EF$4='DATA ENTRY'!G406,$EH$4='DATA ENTRY'!F406),'DATA ENTRY'!P406,"")))</f>
        <v/>
      </c>
      <c r="EL407" s="107" t="str">
        <f>IF('DATA ENTRY'!CK406="","",IF('DATA ENTRY'!Q406="","",IF(AND($EF$4='DATA ENTRY'!G406,$EH$4='DATA ENTRY'!F406),'DATA ENTRY'!Q406,"")))</f>
        <v/>
      </c>
      <c r="EM407" s="3" t="str">
        <f>IF('DATA ENTRY'!CK406="","",IF('DATA ENTRY'!R406="","",IF(AND($EF$4='DATA ENTRY'!G406,$EH$4='DATA ENTRY'!F406),'DATA ENTRY'!R406,"")))</f>
        <v/>
      </c>
      <c r="EN407" s="107" t="str">
        <f>IF('DATA ENTRY'!CK406="","",IF('DATA ENTRY'!S406="","",IF(AND($EF$4='DATA ENTRY'!G406,$EH$4='DATA ENTRY'!F406),'DATA ENTRY'!S406,"")))</f>
        <v/>
      </c>
      <c r="EO407" s="3" t="str">
        <f>IF('DATA ENTRY'!CK406="","",IF('DATA ENTRY'!E406="","",IF(AND($EF$4='DATA ENTRY'!G406,$EH$4='DATA ENTRY'!F406),'DATA ENTRY'!E406,"")))</f>
        <v/>
      </c>
      <c r="EP407" s="3" t="str">
        <f>IF('DATA ENTRY'!CK406="","",IF('DATA ENTRY'!D406="","",IF(AND($EF$4='DATA ENTRY'!G406,$EH$4='DATA ENTRY'!F406),'DATA ENTRY'!D406,"")))</f>
        <v/>
      </c>
      <c r="EQ407" s="3" t="str">
        <f>IF('DATA ENTRY'!CK406="","",IF('DATA ENTRY'!W406="","",IF(AND($EF$4='DATA ENTRY'!G406,$EH$4='DATA ENTRY'!F406),'DATA ENTRY'!W406,"")))</f>
        <v/>
      </c>
      <c r="ER407" s="3" t="str">
        <f>IF('DATA ENTRY'!CK406="","",IF('DATA ENTRY'!X406="","",IF(AND($EF$4='DATA ENTRY'!G406,$EH$4='DATA ENTRY'!F406),'DATA ENTRY'!X406,"")))</f>
        <v/>
      </c>
      <c r="ES407" s="108" t="str">
        <f t="shared" si="111"/>
        <v/>
      </c>
      <c r="ET407" s="108" t="str">
        <f>IF('DATA ENTRY'!CK406="","",IF('DATA ENTRY'!D406="","",IF(AND($EF$4='DATA ENTRY'!G406,$EH$4='DATA ENTRY'!F406),'DATA ENTRY'!G406,"")))</f>
        <v/>
      </c>
      <c r="EY407">
        <f t="shared" si="112"/>
        <v>0</v>
      </c>
    </row>
    <row r="408" spans="1:155">
      <c r="A408" t="str">
        <f>IF(S408=0,"",1+(MAX($A$7:A407)))</f>
        <v/>
      </c>
      <c r="B408" s="224">
        <v>402</v>
      </c>
      <c r="C408" s="3" t="str">
        <f>IF('DATA ENTRY'!CK407="","",IF('DATA ENTRY'!B407="","",IF($D$4="All Post",'DATA ENTRY'!B407,IF(AND($D$4='DATA ENTRY'!CK407),'DATA ENTRY'!B407,""))))</f>
        <v/>
      </c>
      <c r="D408" s="3" t="str">
        <f>IF('DATA ENTRY'!CK407="","",IF('DATA ENTRY'!C407="","",IF($D$4="All Post",'DATA ENTRY'!C407,IF(AND($D$4='DATA ENTRY'!CK407),'DATA ENTRY'!C407,""))))</f>
        <v/>
      </c>
      <c r="E408" s="4" t="str">
        <f>IF('DATA ENTRY'!CK407="","",IF('DATA ENTRY'!I407="","",IF($D$4="All Post",'DATA ENTRY'!I407,IF(AND($D$4='DATA ENTRY'!CK407),'DATA ENTRY'!I407,""))))</f>
        <v/>
      </c>
      <c r="F408" s="4" t="str">
        <f>IF('DATA ENTRY'!CK407="","",IF('DATA ENTRY'!CK407="","",IF($D$4="All Post",'DATA ENTRY'!CK407,IF(AND($D$4='DATA ENTRY'!CK407),'DATA ENTRY'!CK407,""))))</f>
        <v/>
      </c>
      <c r="G408" s="3" t="str">
        <f>IF('DATA ENTRY'!CK407="","",IF('DATA ENTRY'!N407="","",IF($D$4="All Post",'DATA ENTRY'!N407,IF(AND($D$4='DATA ENTRY'!CK407),'DATA ENTRY'!N407,""))))</f>
        <v/>
      </c>
      <c r="H408" s="107" t="str">
        <f>IF('DATA ENTRY'!CK407="","",IF('DATA ENTRY'!O407="","",IF($D$4="All Post",'DATA ENTRY'!O407,IF(AND($D$4='DATA ENTRY'!CK407),'DATA ENTRY'!O407,""))))</f>
        <v/>
      </c>
      <c r="I408" s="3" t="str">
        <f>IF('DATA ENTRY'!CK407="","",IF('DATA ENTRY'!P407="","",IF($D$4="All Post",'DATA ENTRY'!P407,IF(AND($D$4='DATA ENTRY'!CK407),'DATA ENTRY'!P407,""))))</f>
        <v/>
      </c>
      <c r="J408" s="107" t="str">
        <f>IF('DATA ENTRY'!CK407="","",IF('DATA ENTRY'!Q407="","",IF($D$4="All Post",'DATA ENTRY'!Q407,IF(AND($D$4='DATA ENTRY'!CK407),'DATA ENTRY'!Q407,""))))</f>
        <v/>
      </c>
      <c r="K408" s="3" t="str">
        <f>IF('DATA ENTRY'!CK407="","",IF('DATA ENTRY'!R407="","",IF($D$4="All Post",'DATA ENTRY'!R407,IF(AND($D$4='DATA ENTRY'!CK407),'DATA ENTRY'!R407,""))))</f>
        <v/>
      </c>
      <c r="L408" s="3" t="str">
        <f>IF('DATA ENTRY'!CK407="","",IF('DATA ENTRY'!S407="","",IF($D$4="All Post",'DATA ENTRY'!S407,IF(AND($D$4='DATA ENTRY'!CK407),'DATA ENTRY'!S407,""))))</f>
        <v/>
      </c>
      <c r="M408" s="3" t="str">
        <f>IF('DATA ENTRY'!CK407="","",IF('DATA ENTRY'!E407="","",IF($D$4="All Post",'DATA ENTRY'!E407,IF(AND($D$4='DATA ENTRY'!CK407),'DATA ENTRY'!E407,""))))</f>
        <v/>
      </c>
      <c r="N408" s="3" t="str">
        <f>IF('DATA ENTRY'!CK407="","",IF('DATA ENTRY'!W407="","",IF($D$4="All Post",'DATA ENTRY'!W407,IF(AND($D$4='DATA ENTRY'!CK407),'DATA ENTRY'!W407,""))))</f>
        <v/>
      </c>
      <c r="O408" s="3" t="str">
        <f>IF('DATA ENTRY'!CK407="","",IF('DATA ENTRY'!X407="","",IF($D$4="All Post",'DATA ENTRY'!X407,IF(AND($D$4='DATA ENTRY'!CK407),'DATA ENTRY'!X407,""))))</f>
        <v/>
      </c>
      <c r="P408" s="3" t="str">
        <f>IF('DATA ENTRY'!CK407="","",IF('DATA ENTRY'!G407="","",IF($D$4="All Post",'DATA ENTRY'!G407,IF(AND($D$4='DATA ENTRY'!CK407),'DATA ENTRY'!G407,""))))</f>
        <v/>
      </c>
      <c r="S408">
        <f t="shared" si="99"/>
        <v>0</v>
      </c>
      <c r="T408" t="str">
        <f t="shared" si="100"/>
        <v/>
      </c>
      <c r="BZ408" t="str">
        <f t="shared" si="101"/>
        <v/>
      </c>
      <c r="CA408" t="str">
        <f t="shared" si="102"/>
        <v/>
      </c>
      <c r="CB408" s="224">
        <v>402</v>
      </c>
      <c r="CC408" s="3" t="str">
        <f>IF('DATA ENTRY'!CK407="","",IF('DATA ENTRY'!B407="","",IF(AND($CD$4='DATA ENTRY'!CK407,$CG$4='DATA ENTRY'!D407),'DATA ENTRY'!B407,"")))</f>
        <v/>
      </c>
      <c r="CD408" s="3" t="str">
        <f>IF('DATA ENTRY'!CK407="","",IF('DATA ENTRY'!C407="","",IF(AND($CD$4='DATA ENTRY'!CK407,$CG$4='DATA ENTRY'!D407),'DATA ENTRY'!C407,"")))</f>
        <v/>
      </c>
      <c r="CE408" s="4" t="str">
        <f>IF('DATA ENTRY'!CK407="","",IF('DATA ENTRY'!I407="","",IF(AND($CD$4='DATA ENTRY'!CK407,$CG$4='DATA ENTRY'!D407),'DATA ENTRY'!I407,"")))</f>
        <v/>
      </c>
      <c r="CF408" s="4" t="str">
        <f>IF('DATA ENTRY'!CK407="","",IF('DATA ENTRY'!CK407="","",IF(AND($CD$4='DATA ENTRY'!CK407,$CG$4='DATA ENTRY'!D407),'DATA ENTRY'!CK407,"")))</f>
        <v/>
      </c>
      <c r="CG408" s="3" t="str">
        <f>IF('DATA ENTRY'!CK407="","",IF('DATA ENTRY'!N407="","",IF(AND($CD$4='DATA ENTRY'!CK407,$CG$4='DATA ENTRY'!D407),'DATA ENTRY'!N407,"")))</f>
        <v/>
      </c>
      <c r="CH408" s="107" t="str">
        <f>IF('DATA ENTRY'!CK407="","",IF('DATA ENTRY'!O407="","",IF(AND($CD$4='DATA ENTRY'!CK407,$CG$4='DATA ENTRY'!D407),'DATA ENTRY'!O407,"")))</f>
        <v/>
      </c>
      <c r="CI408" s="3" t="str">
        <f>IF('DATA ENTRY'!CK407="","",IF('DATA ENTRY'!P407="","",IF(AND($CD$4='DATA ENTRY'!CK407,$CG$4='DATA ENTRY'!D407),'DATA ENTRY'!P407,"")))</f>
        <v/>
      </c>
      <c r="CJ408" s="107" t="str">
        <f>IF('DATA ENTRY'!CK407="","",IF('DATA ENTRY'!Q407="","",IF(AND($CD$4='DATA ENTRY'!CK407,$CG$4='DATA ENTRY'!D407),'DATA ENTRY'!Q407,"")))</f>
        <v/>
      </c>
      <c r="CK408" s="3" t="str">
        <f>IF('DATA ENTRY'!CK407="","",IF('DATA ENTRY'!R407="","",IF(AND($CD$4='DATA ENTRY'!CK407,$CG$4='DATA ENTRY'!D407),'DATA ENTRY'!R407,"")))</f>
        <v/>
      </c>
      <c r="CL408" s="3" t="str">
        <f>IF('DATA ENTRY'!CK407="","",IF('DATA ENTRY'!S407="","",IF(AND($CD$4='DATA ENTRY'!CK407,$CG$4='DATA ENTRY'!D407),'DATA ENTRY'!S407,"")))</f>
        <v/>
      </c>
      <c r="CM408" s="3" t="str">
        <f>IF('DATA ENTRY'!CK407="","",IF('DATA ENTRY'!E407="","",IF(AND($CD$4='DATA ENTRY'!CK407,$CG$4='DATA ENTRY'!D407),'DATA ENTRY'!E407,"")))</f>
        <v/>
      </c>
      <c r="CN408" s="3" t="str">
        <f>IF('DATA ENTRY'!CK407="","",IF('DATA ENTRY'!W407="","",IF(AND($CD$4='DATA ENTRY'!CK407,$CG$4='DATA ENTRY'!D407),'DATA ENTRY'!W407,"")))</f>
        <v/>
      </c>
      <c r="CO408" s="3" t="str">
        <f>IF('DATA ENTRY'!CK407="","",IF('DATA ENTRY'!X407="","",IF(AND($CD$4='DATA ENTRY'!CK407,$CG$4='DATA ENTRY'!D407),'DATA ENTRY'!X407,"")))</f>
        <v/>
      </c>
      <c r="CP408" s="108" t="str">
        <f t="shared" si="103"/>
        <v/>
      </c>
      <c r="CQ408" s="108" t="str">
        <f>IF('DATA ENTRY'!CK407="","",IF('DATA ENTRY'!G407="","",IF(AND($CD$4='DATA ENTRY'!CK407,$CG$4='DATA ENTRY'!D407),'DATA ENTRY'!G407,"")))</f>
        <v/>
      </c>
      <c r="CR408" s="230" t="str">
        <f>IF('DATA ENTRY'!CK407="","",IF('DATA ENTRY'!D407="","",IF(AND($CD$4='DATA ENTRY'!CK407,$CG$4='DATA ENTRY'!D407),'DATA ENTRY'!D407,"")))</f>
        <v/>
      </c>
      <c r="CS408">
        <f t="shared" si="104"/>
        <v>0</v>
      </c>
      <c r="CT408">
        <f t="shared" si="105"/>
        <v>0</v>
      </c>
      <c r="CV408" s="139"/>
      <c r="CX408">
        <f t="shared" si="106"/>
        <v>0</v>
      </c>
      <c r="DB408" t="str">
        <f t="shared" si="113"/>
        <v/>
      </c>
      <c r="DC408" t="str">
        <f t="shared" si="114"/>
        <v/>
      </c>
      <c r="DD408" s="224">
        <v>402</v>
      </c>
      <c r="DE408" s="3" t="str">
        <f>IF('DATA ENTRY'!CK407="","",IF('DATA ENTRY'!B407="","",IF(AND($DF$4='DATA ENTRY'!D407),'DATA ENTRY'!B407,"")))</f>
        <v/>
      </c>
      <c r="DF408" s="3" t="str">
        <f>IF('DATA ENTRY'!CK407="","",IF('DATA ENTRY'!C407="","",IF(AND($DF$4='DATA ENTRY'!D407),'DATA ENTRY'!C407,"")))</f>
        <v/>
      </c>
      <c r="DG408" s="4" t="str">
        <f>IF('DATA ENTRY'!CK407="","",IF('DATA ENTRY'!I407="","",IF(AND($DF$4='DATA ENTRY'!D407),'DATA ENTRY'!I407,"")))</f>
        <v/>
      </c>
      <c r="DH408" s="4" t="str">
        <f>IF('DATA ENTRY'!CK407="","",IF('DATA ENTRY'!CK407="","",IF(AND($DF$4='DATA ENTRY'!D407),'DATA ENTRY'!CK407,"")))</f>
        <v/>
      </c>
      <c r="DI408" s="3" t="str">
        <f>IF('DATA ENTRY'!CK407="","",IF('DATA ENTRY'!N407="","",IF(AND($DF$4='DATA ENTRY'!D407),'DATA ENTRY'!N407,"")))</f>
        <v/>
      </c>
      <c r="DJ408" s="107" t="str">
        <f>IF('DATA ENTRY'!CK407="","",IF('DATA ENTRY'!O407="","",IF(AND($DF$4='DATA ENTRY'!D407),'DATA ENTRY'!O407,"")))</f>
        <v/>
      </c>
      <c r="DK408" s="3" t="str">
        <f>IF('DATA ENTRY'!CK407="","",IF('DATA ENTRY'!P407="","",IF(AND($DF$4='DATA ENTRY'!D407),'DATA ENTRY'!P407,"")))</f>
        <v/>
      </c>
      <c r="DL408" s="107" t="str">
        <f>IF('DATA ENTRY'!CK407="","",IF('DATA ENTRY'!Q407="","",IF(AND($DF$4='DATA ENTRY'!D407),'DATA ENTRY'!Q407,"")))</f>
        <v/>
      </c>
      <c r="DM408" s="3" t="str">
        <f>IF('DATA ENTRY'!CK407="","",IF('DATA ENTRY'!R407="","",IF(AND($DF$4='DATA ENTRY'!D407),'DATA ENTRY'!R407,"")))</f>
        <v/>
      </c>
      <c r="DN408" s="107" t="str">
        <f>IF('DATA ENTRY'!CK407="","",IF('DATA ENTRY'!S407="","",IF(AND($DF$4='DATA ENTRY'!D407),'DATA ENTRY'!S407,"")))</f>
        <v/>
      </c>
      <c r="DO408" s="3" t="str">
        <f>IF('DATA ENTRY'!CK407="","",IF('DATA ENTRY'!E407="","",IF(AND($DF$4='DATA ENTRY'!D407),'DATA ENTRY'!E407,"")))</f>
        <v/>
      </c>
      <c r="DP408" s="3" t="str">
        <f>IF('DATA ENTRY'!CK407="","",IF('DATA ENTRY'!D407="","",IF(AND($DF$4='DATA ENTRY'!D407),'DATA ENTRY'!D407,"")))</f>
        <v/>
      </c>
      <c r="DQ408" s="3" t="str">
        <f>IF('DATA ENTRY'!CK407="","",IF('DATA ENTRY'!W407="","",IF(AND($DF$4='DATA ENTRY'!D407),'DATA ENTRY'!W407,"")))</f>
        <v/>
      </c>
      <c r="DR408" s="3" t="str">
        <f>IF('DATA ENTRY'!CK407="","",IF('DATA ENTRY'!X407="","",IF(AND($DF$4='DATA ENTRY'!D407),'DATA ENTRY'!X407,"")))</f>
        <v/>
      </c>
      <c r="DS408" s="108" t="str">
        <f t="shared" si="107"/>
        <v/>
      </c>
      <c r="DT408" s="108" t="str">
        <f>IF('DATA ENTRY'!CK407="","",IF('DATA ENTRY'!D407="","",IF(AND($DF$4='DATA ENTRY'!D407),'DATA ENTRY'!G407,"")))</f>
        <v/>
      </c>
      <c r="DY408">
        <f t="shared" si="108"/>
        <v>0</v>
      </c>
      <c r="EB408" t="str">
        <f t="shared" si="109"/>
        <v/>
      </c>
      <c r="EC408" t="str">
        <f t="shared" si="110"/>
        <v/>
      </c>
      <c r="ED408" s="224">
        <v>402</v>
      </c>
      <c r="EE408" s="3" t="str">
        <f>IF('DATA ENTRY'!CK407="","",IF('DATA ENTRY'!B407="","",IF(AND($EF$4='DATA ENTRY'!G407,$EH$4='DATA ENTRY'!F407),'DATA ENTRY'!B407,"")))</f>
        <v/>
      </c>
      <c r="EF408" s="3" t="str">
        <f>IF('DATA ENTRY'!CK407="","",IF('DATA ENTRY'!C407="","",IF(AND($EF$4='DATA ENTRY'!G407,$EH$4='DATA ENTRY'!F407),'DATA ENTRY'!C407,"")))</f>
        <v/>
      </c>
      <c r="EG408" s="4" t="str">
        <f>IF('DATA ENTRY'!CK407="","",IF('DATA ENTRY'!I407="","",IF(AND($EF$4='DATA ENTRY'!G407,$EH$4='DATA ENTRY'!F407),'DATA ENTRY'!I407,"")))</f>
        <v/>
      </c>
      <c r="EH408" s="4" t="str">
        <f>IF('DATA ENTRY'!CK407="","",IF('DATA ENTRY'!CK407="","",IF(AND($EF$4='DATA ENTRY'!G407,$EH$4='DATA ENTRY'!F407),'DATA ENTRY'!CK407,"")))</f>
        <v/>
      </c>
      <c r="EI408" s="3" t="str">
        <f>IF('DATA ENTRY'!CK407="","",IF('DATA ENTRY'!N407="","",IF(AND($EF$4='DATA ENTRY'!G407,$EH$4='DATA ENTRY'!F407),'DATA ENTRY'!N407,"")))</f>
        <v/>
      </c>
      <c r="EJ408" s="107" t="str">
        <f>IF('DATA ENTRY'!CK407="","",IF('DATA ENTRY'!O407="","",IF(AND($EF$4='DATA ENTRY'!G407,$EH$4='DATA ENTRY'!F407),'DATA ENTRY'!O407,"")))</f>
        <v/>
      </c>
      <c r="EK408" s="3" t="str">
        <f>IF('DATA ENTRY'!CK407="","",IF('DATA ENTRY'!P407="","",IF(AND($EF$4='DATA ENTRY'!G407,$EH$4='DATA ENTRY'!F407),'DATA ENTRY'!P407,"")))</f>
        <v/>
      </c>
      <c r="EL408" s="107" t="str">
        <f>IF('DATA ENTRY'!CK407="","",IF('DATA ENTRY'!Q407="","",IF(AND($EF$4='DATA ENTRY'!G407,$EH$4='DATA ENTRY'!F407),'DATA ENTRY'!Q407,"")))</f>
        <v/>
      </c>
      <c r="EM408" s="3" t="str">
        <f>IF('DATA ENTRY'!CK407="","",IF('DATA ENTRY'!R407="","",IF(AND($EF$4='DATA ENTRY'!G407,$EH$4='DATA ENTRY'!F407),'DATA ENTRY'!R407,"")))</f>
        <v/>
      </c>
      <c r="EN408" s="107" t="str">
        <f>IF('DATA ENTRY'!CK407="","",IF('DATA ENTRY'!S407="","",IF(AND($EF$4='DATA ENTRY'!G407,$EH$4='DATA ENTRY'!F407),'DATA ENTRY'!S407,"")))</f>
        <v/>
      </c>
      <c r="EO408" s="3" t="str">
        <f>IF('DATA ENTRY'!CK407="","",IF('DATA ENTRY'!E407="","",IF(AND($EF$4='DATA ENTRY'!G407,$EH$4='DATA ENTRY'!F407),'DATA ENTRY'!E407,"")))</f>
        <v/>
      </c>
      <c r="EP408" s="3" t="str">
        <f>IF('DATA ENTRY'!CK407="","",IF('DATA ENTRY'!D407="","",IF(AND($EF$4='DATA ENTRY'!G407,$EH$4='DATA ENTRY'!F407),'DATA ENTRY'!D407,"")))</f>
        <v/>
      </c>
      <c r="EQ408" s="3" t="str">
        <f>IF('DATA ENTRY'!CK407="","",IF('DATA ENTRY'!W407="","",IF(AND($EF$4='DATA ENTRY'!G407,$EH$4='DATA ENTRY'!F407),'DATA ENTRY'!W407,"")))</f>
        <v/>
      </c>
      <c r="ER408" s="3" t="str">
        <f>IF('DATA ENTRY'!CK407="","",IF('DATA ENTRY'!X407="","",IF(AND($EF$4='DATA ENTRY'!G407,$EH$4='DATA ENTRY'!F407),'DATA ENTRY'!X407,"")))</f>
        <v/>
      </c>
      <c r="ES408" s="108" t="str">
        <f t="shared" si="111"/>
        <v/>
      </c>
      <c r="ET408" s="108" t="str">
        <f>IF('DATA ENTRY'!CK407="","",IF('DATA ENTRY'!D407="","",IF(AND($EF$4='DATA ENTRY'!G407,$EH$4='DATA ENTRY'!F407),'DATA ENTRY'!G407,"")))</f>
        <v/>
      </c>
      <c r="EY408">
        <f t="shared" si="112"/>
        <v>0</v>
      </c>
    </row>
    <row r="409" spans="1:155">
      <c r="A409" t="str">
        <f>IF(S409=0,"",1+(MAX($A$7:A408)))</f>
        <v/>
      </c>
      <c r="B409" s="224">
        <v>403</v>
      </c>
      <c r="C409" s="3" t="str">
        <f>IF('DATA ENTRY'!CK408="","",IF('DATA ENTRY'!B408="","",IF($D$4="All Post",'DATA ENTRY'!B408,IF(AND($D$4='DATA ENTRY'!CK408),'DATA ENTRY'!B408,""))))</f>
        <v/>
      </c>
      <c r="D409" s="3" t="str">
        <f>IF('DATA ENTRY'!CK408="","",IF('DATA ENTRY'!C408="","",IF($D$4="All Post",'DATA ENTRY'!C408,IF(AND($D$4='DATA ENTRY'!CK408),'DATA ENTRY'!C408,""))))</f>
        <v/>
      </c>
      <c r="E409" s="4" t="str">
        <f>IF('DATA ENTRY'!CK408="","",IF('DATA ENTRY'!I408="","",IF($D$4="All Post",'DATA ENTRY'!I408,IF(AND($D$4='DATA ENTRY'!CK408),'DATA ENTRY'!I408,""))))</f>
        <v/>
      </c>
      <c r="F409" s="4" t="str">
        <f>IF('DATA ENTRY'!CK408="","",IF('DATA ENTRY'!CK408="","",IF($D$4="All Post",'DATA ENTRY'!CK408,IF(AND($D$4='DATA ENTRY'!CK408),'DATA ENTRY'!CK408,""))))</f>
        <v/>
      </c>
      <c r="G409" s="3" t="str">
        <f>IF('DATA ENTRY'!CK408="","",IF('DATA ENTRY'!N408="","",IF($D$4="All Post",'DATA ENTRY'!N408,IF(AND($D$4='DATA ENTRY'!CK408),'DATA ENTRY'!N408,""))))</f>
        <v/>
      </c>
      <c r="H409" s="107" t="str">
        <f>IF('DATA ENTRY'!CK408="","",IF('DATA ENTRY'!O408="","",IF($D$4="All Post",'DATA ENTRY'!O408,IF(AND($D$4='DATA ENTRY'!CK408),'DATA ENTRY'!O408,""))))</f>
        <v/>
      </c>
      <c r="I409" s="3" t="str">
        <f>IF('DATA ENTRY'!CK408="","",IF('DATA ENTRY'!P408="","",IF($D$4="All Post",'DATA ENTRY'!P408,IF(AND($D$4='DATA ENTRY'!CK408),'DATA ENTRY'!P408,""))))</f>
        <v/>
      </c>
      <c r="J409" s="107" t="str">
        <f>IF('DATA ENTRY'!CK408="","",IF('DATA ENTRY'!Q408="","",IF($D$4="All Post",'DATA ENTRY'!Q408,IF(AND($D$4='DATA ENTRY'!CK408),'DATA ENTRY'!Q408,""))))</f>
        <v/>
      </c>
      <c r="K409" s="3" t="str">
        <f>IF('DATA ENTRY'!CK408="","",IF('DATA ENTRY'!R408="","",IF($D$4="All Post",'DATA ENTRY'!R408,IF(AND($D$4='DATA ENTRY'!CK408),'DATA ENTRY'!R408,""))))</f>
        <v/>
      </c>
      <c r="L409" s="3" t="str">
        <f>IF('DATA ENTRY'!CK408="","",IF('DATA ENTRY'!S408="","",IF($D$4="All Post",'DATA ENTRY'!S408,IF(AND($D$4='DATA ENTRY'!CK408),'DATA ENTRY'!S408,""))))</f>
        <v/>
      </c>
      <c r="M409" s="3" t="str">
        <f>IF('DATA ENTRY'!CK408="","",IF('DATA ENTRY'!E408="","",IF($D$4="All Post",'DATA ENTRY'!E408,IF(AND($D$4='DATA ENTRY'!CK408),'DATA ENTRY'!E408,""))))</f>
        <v/>
      </c>
      <c r="N409" s="3" t="str">
        <f>IF('DATA ENTRY'!CK408="","",IF('DATA ENTRY'!W408="","",IF($D$4="All Post",'DATA ENTRY'!W408,IF(AND($D$4='DATA ENTRY'!CK408),'DATA ENTRY'!W408,""))))</f>
        <v/>
      </c>
      <c r="O409" s="3" t="str">
        <f>IF('DATA ENTRY'!CK408="","",IF('DATA ENTRY'!X408="","",IF($D$4="All Post",'DATA ENTRY'!X408,IF(AND($D$4='DATA ENTRY'!CK408),'DATA ENTRY'!X408,""))))</f>
        <v/>
      </c>
      <c r="P409" s="3" t="str">
        <f>IF('DATA ENTRY'!CK408="","",IF('DATA ENTRY'!G408="","",IF($D$4="All Post",'DATA ENTRY'!G408,IF(AND($D$4='DATA ENTRY'!CK408),'DATA ENTRY'!G408,""))))</f>
        <v/>
      </c>
      <c r="S409">
        <f t="shared" si="99"/>
        <v>0</v>
      </c>
      <c r="T409" t="str">
        <f t="shared" si="100"/>
        <v/>
      </c>
      <c r="BZ409" t="str">
        <f t="shared" si="101"/>
        <v/>
      </c>
      <c r="CA409" t="str">
        <f t="shared" si="102"/>
        <v/>
      </c>
      <c r="CB409" s="224">
        <v>403</v>
      </c>
      <c r="CC409" s="3" t="str">
        <f>IF('DATA ENTRY'!CK408="","",IF('DATA ENTRY'!B408="","",IF(AND($CD$4='DATA ENTRY'!CK408,$CG$4='DATA ENTRY'!D408),'DATA ENTRY'!B408,"")))</f>
        <v/>
      </c>
      <c r="CD409" s="3" t="str">
        <f>IF('DATA ENTRY'!CK408="","",IF('DATA ENTRY'!C408="","",IF(AND($CD$4='DATA ENTRY'!CK408,$CG$4='DATA ENTRY'!D408),'DATA ENTRY'!C408,"")))</f>
        <v/>
      </c>
      <c r="CE409" s="4" t="str">
        <f>IF('DATA ENTRY'!CK408="","",IF('DATA ENTRY'!I408="","",IF(AND($CD$4='DATA ENTRY'!CK408,$CG$4='DATA ENTRY'!D408),'DATA ENTRY'!I408,"")))</f>
        <v/>
      </c>
      <c r="CF409" s="4" t="str">
        <f>IF('DATA ENTRY'!CK408="","",IF('DATA ENTRY'!CK408="","",IF(AND($CD$4='DATA ENTRY'!CK408,$CG$4='DATA ENTRY'!D408),'DATA ENTRY'!CK408,"")))</f>
        <v/>
      </c>
      <c r="CG409" s="3" t="str">
        <f>IF('DATA ENTRY'!CK408="","",IF('DATA ENTRY'!N408="","",IF(AND($CD$4='DATA ENTRY'!CK408,$CG$4='DATA ENTRY'!D408),'DATA ENTRY'!N408,"")))</f>
        <v/>
      </c>
      <c r="CH409" s="107" t="str">
        <f>IF('DATA ENTRY'!CK408="","",IF('DATA ENTRY'!O408="","",IF(AND($CD$4='DATA ENTRY'!CK408,$CG$4='DATA ENTRY'!D408),'DATA ENTRY'!O408,"")))</f>
        <v/>
      </c>
      <c r="CI409" s="3" t="str">
        <f>IF('DATA ENTRY'!CK408="","",IF('DATA ENTRY'!P408="","",IF(AND($CD$4='DATA ENTRY'!CK408,$CG$4='DATA ENTRY'!D408),'DATA ENTRY'!P408,"")))</f>
        <v/>
      </c>
      <c r="CJ409" s="107" t="str">
        <f>IF('DATA ENTRY'!CK408="","",IF('DATA ENTRY'!Q408="","",IF(AND($CD$4='DATA ENTRY'!CK408,$CG$4='DATA ENTRY'!D408),'DATA ENTRY'!Q408,"")))</f>
        <v/>
      </c>
      <c r="CK409" s="3" t="str">
        <f>IF('DATA ENTRY'!CK408="","",IF('DATA ENTRY'!R408="","",IF(AND($CD$4='DATA ENTRY'!CK408,$CG$4='DATA ENTRY'!D408),'DATA ENTRY'!R408,"")))</f>
        <v/>
      </c>
      <c r="CL409" s="3" t="str">
        <f>IF('DATA ENTRY'!CK408="","",IF('DATA ENTRY'!S408="","",IF(AND($CD$4='DATA ENTRY'!CK408,$CG$4='DATA ENTRY'!D408),'DATA ENTRY'!S408,"")))</f>
        <v/>
      </c>
      <c r="CM409" s="3" t="str">
        <f>IF('DATA ENTRY'!CK408="","",IF('DATA ENTRY'!E408="","",IF(AND($CD$4='DATA ENTRY'!CK408,$CG$4='DATA ENTRY'!D408),'DATA ENTRY'!E408,"")))</f>
        <v/>
      </c>
      <c r="CN409" s="3" t="str">
        <f>IF('DATA ENTRY'!CK408="","",IF('DATA ENTRY'!W408="","",IF(AND($CD$4='DATA ENTRY'!CK408,$CG$4='DATA ENTRY'!D408),'DATA ENTRY'!W408,"")))</f>
        <v/>
      </c>
      <c r="CO409" s="3" t="str">
        <f>IF('DATA ENTRY'!CK408="","",IF('DATA ENTRY'!X408="","",IF(AND($CD$4='DATA ENTRY'!CK408,$CG$4='DATA ENTRY'!D408),'DATA ENTRY'!X408,"")))</f>
        <v/>
      </c>
      <c r="CP409" s="108" t="str">
        <f t="shared" si="103"/>
        <v/>
      </c>
      <c r="CQ409" s="108" t="str">
        <f>IF('DATA ENTRY'!CK408="","",IF('DATA ENTRY'!G408="","",IF(AND($CD$4='DATA ENTRY'!CK408,$CG$4='DATA ENTRY'!D408),'DATA ENTRY'!G408,"")))</f>
        <v/>
      </c>
      <c r="CR409" s="230" t="str">
        <f>IF('DATA ENTRY'!CK408="","",IF('DATA ENTRY'!D408="","",IF(AND($CD$4='DATA ENTRY'!CK408,$CG$4='DATA ENTRY'!D408),'DATA ENTRY'!D408,"")))</f>
        <v/>
      </c>
      <c r="CS409">
        <f t="shared" si="104"/>
        <v>0</v>
      </c>
      <c r="CT409">
        <f t="shared" si="105"/>
        <v>0</v>
      </c>
      <c r="CV409" s="139"/>
      <c r="CX409">
        <f t="shared" si="106"/>
        <v>0</v>
      </c>
      <c r="DB409" t="str">
        <f t="shared" si="113"/>
        <v/>
      </c>
      <c r="DC409" t="str">
        <f t="shared" si="114"/>
        <v/>
      </c>
      <c r="DD409" s="224">
        <v>403</v>
      </c>
      <c r="DE409" s="3" t="str">
        <f>IF('DATA ENTRY'!CK408="","",IF('DATA ENTRY'!B408="","",IF(AND($DF$4='DATA ENTRY'!D408),'DATA ENTRY'!B408,"")))</f>
        <v/>
      </c>
      <c r="DF409" s="3" t="str">
        <f>IF('DATA ENTRY'!CK408="","",IF('DATA ENTRY'!C408="","",IF(AND($DF$4='DATA ENTRY'!D408),'DATA ENTRY'!C408,"")))</f>
        <v/>
      </c>
      <c r="DG409" s="4" t="str">
        <f>IF('DATA ENTRY'!CK408="","",IF('DATA ENTRY'!I408="","",IF(AND($DF$4='DATA ENTRY'!D408),'DATA ENTRY'!I408,"")))</f>
        <v/>
      </c>
      <c r="DH409" s="4" t="str">
        <f>IF('DATA ENTRY'!CK408="","",IF('DATA ENTRY'!CK408="","",IF(AND($DF$4='DATA ENTRY'!D408),'DATA ENTRY'!CK408,"")))</f>
        <v/>
      </c>
      <c r="DI409" s="3" t="str">
        <f>IF('DATA ENTRY'!CK408="","",IF('DATA ENTRY'!N408="","",IF(AND($DF$4='DATA ENTRY'!D408),'DATA ENTRY'!N408,"")))</f>
        <v/>
      </c>
      <c r="DJ409" s="107" t="str">
        <f>IF('DATA ENTRY'!CK408="","",IF('DATA ENTRY'!O408="","",IF(AND($DF$4='DATA ENTRY'!D408),'DATA ENTRY'!O408,"")))</f>
        <v/>
      </c>
      <c r="DK409" s="3" t="str">
        <f>IF('DATA ENTRY'!CK408="","",IF('DATA ENTRY'!P408="","",IF(AND($DF$4='DATA ENTRY'!D408),'DATA ENTRY'!P408,"")))</f>
        <v/>
      </c>
      <c r="DL409" s="107" t="str">
        <f>IF('DATA ENTRY'!CK408="","",IF('DATA ENTRY'!Q408="","",IF(AND($DF$4='DATA ENTRY'!D408),'DATA ENTRY'!Q408,"")))</f>
        <v/>
      </c>
      <c r="DM409" s="3" t="str">
        <f>IF('DATA ENTRY'!CK408="","",IF('DATA ENTRY'!R408="","",IF(AND($DF$4='DATA ENTRY'!D408),'DATA ENTRY'!R408,"")))</f>
        <v/>
      </c>
      <c r="DN409" s="107" t="str">
        <f>IF('DATA ENTRY'!CK408="","",IF('DATA ENTRY'!S408="","",IF(AND($DF$4='DATA ENTRY'!D408),'DATA ENTRY'!S408,"")))</f>
        <v/>
      </c>
      <c r="DO409" s="3" t="str">
        <f>IF('DATA ENTRY'!CK408="","",IF('DATA ENTRY'!E408="","",IF(AND($DF$4='DATA ENTRY'!D408),'DATA ENTRY'!E408,"")))</f>
        <v/>
      </c>
      <c r="DP409" s="3" t="str">
        <f>IF('DATA ENTRY'!CK408="","",IF('DATA ENTRY'!D408="","",IF(AND($DF$4='DATA ENTRY'!D408),'DATA ENTRY'!D408,"")))</f>
        <v/>
      </c>
      <c r="DQ409" s="3" t="str">
        <f>IF('DATA ENTRY'!CK408="","",IF('DATA ENTRY'!W408="","",IF(AND($DF$4='DATA ENTRY'!D408),'DATA ENTRY'!W408,"")))</f>
        <v/>
      </c>
      <c r="DR409" s="3" t="str">
        <f>IF('DATA ENTRY'!CK408="","",IF('DATA ENTRY'!X408="","",IF(AND($DF$4='DATA ENTRY'!D408),'DATA ENTRY'!X408,"")))</f>
        <v/>
      </c>
      <c r="DS409" s="108" t="str">
        <f t="shared" si="107"/>
        <v/>
      </c>
      <c r="DT409" s="108" t="str">
        <f>IF('DATA ENTRY'!CK408="","",IF('DATA ENTRY'!D408="","",IF(AND($DF$4='DATA ENTRY'!D408),'DATA ENTRY'!G408,"")))</f>
        <v/>
      </c>
      <c r="DY409">
        <f t="shared" si="108"/>
        <v>0</v>
      </c>
      <c r="EB409" t="str">
        <f t="shared" si="109"/>
        <v/>
      </c>
      <c r="EC409" t="str">
        <f t="shared" si="110"/>
        <v/>
      </c>
      <c r="ED409" s="224">
        <v>403</v>
      </c>
      <c r="EE409" s="3" t="str">
        <f>IF('DATA ENTRY'!CK408="","",IF('DATA ENTRY'!B408="","",IF(AND($EF$4='DATA ENTRY'!G408,$EH$4='DATA ENTRY'!F408),'DATA ENTRY'!B408,"")))</f>
        <v/>
      </c>
      <c r="EF409" s="3" t="str">
        <f>IF('DATA ENTRY'!CK408="","",IF('DATA ENTRY'!C408="","",IF(AND($EF$4='DATA ENTRY'!G408,$EH$4='DATA ENTRY'!F408),'DATA ENTRY'!C408,"")))</f>
        <v/>
      </c>
      <c r="EG409" s="4" t="str">
        <f>IF('DATA ENTRY'!CK408="","",IF('DATA ENTRY'!I408="","",IF(AND($EF$4='DATA ENTRY'!G408,$EH$4='DATA ENTRY'!F408),'DATA ENTRY'!I408,"")))</f>
        <v/>
      </c>
      <c r="EH409" s="4" t="str">
        <f>IF('DATA ENTRY'!CK408="","",IF('DATA ENTRY'!CK408="","",IF(AND($EF$4='DATA ENTRY'!G408,$EH$4='DATA ENTRY'!F408),'DATA ENTRY'!CK408,"")))</f>
        <v/>
      </c>
      <c r="EI409" s="3" t="str">
        <f>IF('DATA ENTRY'!CK408="","",IF('DATA ENTRY'!N408="","",IF(AND($EF$4='DATA ENTRY'!G408,$EH$4='DATA ENTRY'!F408),'DATA ENTRY'!N408,"")))</f>
        <v/>
      </c>
      <c r="EJ409" s="107" t="str">
        <f>IF('DATA ENTRY'!CK408="","",IF('DATA ENTRY'!O408="","",IF(AND($EF$4='DATA ENTRY'!G408,$EH$4='DATA ENTRY'!F408),'DATA ENTRY'!O408,"")))</f>
        <v/>
      </c>
      <c r="EK409" s="3" t="str">
        <f>IF('DATA ENTRY'!CK408="","",IF('DATA ENTRY'!P408="","",IF(AND($EF$4='DATA ENTRY'!G408,$EH$4='DATA ENTRY'!F408),'DATA ENTRY'!P408,"")))</f>
        <v/>
      </c>
      <c r="EL409" s="107" t="str">
        <f>IF('DATA ENTRY'!CK408="","",IF('DATA ENTRY'!Q408="","",IF(AND($EF$4='DATA ENTRY'!G408,$EH$4='DATA ENTRY'!F408),'DATA ENTRY'!Q408,"")))</f>
        <v/>
      </c>
      <c r="EM409" s="3" t="str">
        <f>IF('DATA ENTRY'!CK408="","",IF('DATA ENTRY'!R408="","",IF(AND($EF$4='DATA ENTRY'!G408,$EH$4='DATA ENTRY'!F408),'DATA ENTRY'!R408,"")))</f>
        <v/>
      </c>
      <c r="EN409" s="107" t="str">
        <f>IF('DATA ENTRY'!CK408="","",IF('DATA ENTRY'!S408="","",IF(AND($EF$4='DATA ENTRY'!G408,$EH$4='DATA ENTRY'!F408),'DATA ENTRY'!S408,"")))</f>
        <v/>
      </c>
      <c r="EO409" s="3" t="str">
        <f>IF('DATA ENTRY'!CK408="","",IF('DATA ENTRY'!E408="","",IF(AND($EF$4='DATA ENTRY'!G408,$EH$4='DATA ENTRY'!F408),'DATA ENTRY'!E408,"")))</f>
        <v/>
      </c>
      <c r="EP409" s="3" t="str">
        <f>IF('DATA ENTRY'!CK408="","",IF('DATA ENTRY'!D408="","",IF(AND($EF$4='DATA ENTRY'!G408,$EH$4='DATA ENTRY'!F408),'DATA ENTRY'!D408,"")))</f>
        <v/>
      </c>
      <c r="EQ409" s="3" t="str">
        <f>IF('DATA ENTRY'!CK408="","",IF('DATA ENTRY'!W408="","",IF(AND($EF$4='DATA ENTRY'!G408,$EH$4='DATA ENTRY'!F408),'DATA ENTRY'!W408,"")))</f>
        <v/>
      </c>
      <c r="ER409" s="3" t="str">
        <f>IF('DATA ENTRY'!CK408="","",IF('DATA ENTRY'!X408="","",IF(AND($EF$4='DATA ENTRY'!G408,$EH$4='DATA ENTRY'!F408),'DATA ENTRY'!X408,"")))</f>
        <v/>
      </c>
      <c r="ES409" s="108" t="str">
        <f t="shared" si="111"/>
        <v/>
      </c>
      <c r="ET409" s="108" t="str">
        <f>IF('DATA ENTRY'!CK408="","",IF('DATA ENTRY'!D408="","",IF(AND($EF$4='DATA ENTRY'!G408,$EH$4='DATA ENTRY'!F408),'DATA ENTRY'!G408,"")))</f>
        <v/>
      </c>
      <c r="EY409">
        <f t="shared" si="112"/>
        <v>0</v>
      </c>
    </row>
    <row r="410" spans="1:155">
      <c r="A410" t="str">
        <f>IF(S410=0,"",1+(MAX($A$7:A409)))</f>
        <v/>
      </c>
      <c r="B410" s="224">
        <v>404</v>
      </c>
      <c r="C410" s="3" t="str">
        <f>IF('DATA ENTRY'!CK409="","",IF('DATA ENTRY'!B409="","",IF($D$4="All Post",'DATA ENTRY'!B409,IF(AND($D$4='DATA ENTRY'!CK409),'DATA ENTRY'!B409,""))))</f>
        <v/>
      </c>
      <c r="D410" s="3" t="str">
        <f>IF('DATA ENTRY'!CK409="","",IF('DATA ENTRY'!C409="","",IF($D$4="All Post",'DATA ENTRY'!C409,IF(AND($D$4='DATA ENTRY'!CK409),'DATA ENTRY'!C409,""))))</f>
        <v/>
      </c>
      <c r="E410" s="4" t="str">
        <f>IF('DATA ENTRY'!CK409="","",IF('DATA ENTRY'!I409="","",IF($D$4="All Post",'DATA ENTRY'!I409,IF(AND($D$4='DATA ENTRY'!CK409),'DATA ENTRY'!I409,""))))</f>
        <v/>
      </c>
      <c r="F410" s="4" t="str">
        <f>IF('DATA ENTRY'!CK409="","",IF('DATA ENTRY'!CK409="","",IF($D$4="All Post",'DATA ENTRY'!CK409,IF(AND($D$4='DATA ENTRY'!CK409),'DATA ENTRY'!CK409,""))))</f>
        <v/>
      </c>
      <c r="G410" s="3" t="str">
        <f>IF('DATA ENTRY'!CK409="","",IF('DATA ENTRY'!N409="","",IF($D$4="All Post",'DATA ENTRY'!N409,IF(AND($D$4='DATA ENTRY'!CK409),'DATA ENTRY'!N409,""))))</f>
        <v/>
      </c>
      <c r="H410" s="107" t="str">
        <f>IF('DATA ENTRY'!CK409="","",IF('DATA ENTRY'!O409="","",IF($D$4="All Post",'DATA ENTRY'!O409,IF(AND($D$4='DATA ENTRY'!CK409),'DATA ENTRY'!O409,""))))</f>
        <v/>
      </c>
      <c r="I410" s="3" t="str">
        <f>IF('DATA ENTRY'!CK409="","",IF('DATA ENTRY'!P409="","",IF($D$4="All Post",'DATA ENTRY'!P409,IF(AND($D$4='DATA ENTRY'!CK409),'DATA ENTRY'!P409,""))))</f>
        <v/>
      </c>
      <c r="J410" s="107" t="str">
        <f>IF('DATA ENTRY'!CK409="","",IF('DATA ENTRY'!Q409="","",IF($D$4="All Post",'DATA ENTRY'!Q409,IF(AND($D$4='DATA ENTRY'!CK409),'DATA ENTRY'!Q409,""))))</f>
        <v/>
      </c>
      <c r="K410" s="3" t="str">
        <f>IF('DATA ENTRY'!CK409="","",IF('DATA ENTRY'!R409="","",IF($D$4="All Post",'DATA ENTRY'!R409,IF(AND($D$4='DATA ENTRY'!CK409),'DATA ENTRY'!R409,""))))</f>
        <v/>
      </c>
      <c r="L410" s="3" t="str">
        <f>IF('DATA ENTRY'!CK409="","",IF('DATA ENTRY'!S409="","",IF($D$4="All Post",'DATA ENTRY'!S409,IF(AND($D$4='DATA ENTRY'!CK409),'DATA ENTRY'!S409,""))))</f>
        <v/>
      </c>
      <c r="M410" s="3" t="str">
        <f>IF('DATA ENTRY'!CK409="","",IF('DATA ENTRY'!E409="","",IF($D$4="All Post",'DATA ENTRY'!E409,IF(AND($D$4='DATA ENTRY'!CK409),'DATA ENTRY'!E409,""))))</f>
        <v/>
      </c>
      <c r="N410" s="3" t="str">
        <f>IF('DATA ENTRY'!CK409="","",IF('DATA ENTRY'!W409="","",IF($D$4="All Post",'DATA ENTRY'!W409,IF(AND($D$4='DATA ENTRY'!CK409),'DATA ENTRY'!W409,""))))</f>
        <v/>
      </c>
      <c r="O410" s="3" t="str">
        <f>IF('DATA ENTRY'!CK409="","",IF('DATA ENTRY'!X409="","",IF($D$4="All Post",'DATA ENTRY'!X409,IF(AND($D$4='DATA ENTRY'!CK409),'DATA ENTRY'!X409,""))))</f>
        <v/>
      </c>
      <c r="P410" s="3" t="str">
        <f>IF('DATA ENTRY'!CK409="","",IF('DATA ENTRY'!G409="","",IF($D$4="All Post",'DATA ENTRY'!G409,IF(AND($D$4='DATA ENTRY'!CK409),'DATA ENTRY'!G409,""))))</f>
        <v/>
      </c>
      <c r="S410">
        <f t="shared" si="99"/>
        <v>0</v>
      </c>
      <c r="T410" t="str">
        <f t="shared" si="100"/>
        <v/>
      </c>
      <c r="BZ410" t="str">
        <f t="shared" si="101"/>
        <v/>
      </c>
      <c r="CA410" t="str">
        <f t="shared" si="102"/>
        <v/>
      </c>
      <c r="CB410" s="224">
        <v>404</v>
      </c>
      <c r="CC410" s="3" t="str">
        <f>IF('DATA ENTRY'!CK409="","",IF('DATA ENTRY'!B409="","",IF(AND($CD$4='DATA ENTRY'!CK409,$CG$4='DATA ENTRY'!D409),'DATA ENTRY'!B409,"")))</f>
        <v/>
      </c>
      <c r="CD410" s="3" t="str">
        <f>IF('DATA ENTRY'!CK409="","",IF('DATA ENTRY'!C409="","",IF(AND($CD$4='DATA ENTRY'!CK409,$CG$4='DATA ENTRY'!D409),'DATA ENTRY'!C409,"")))</f>
        <v/>
      </c>
      <c r="CE410" s="4" t="str">
        <f>IF('DATA ENTRY'!CK409="","",IF('DATA ENTRY'!I409="","",IF(AND($CD$4='DATA ENTRY'!CK409,$CG$4='DATA ENTRY'!D409),'DATA ENTRY'!I409,"")))</f>
        <v/>
      </c>
      <c r="CF410" s="4" t="str">
        <f>IF('DATA ENTRY'!CK409="","",IF('DATA ENTRY'!CK409="","",IF(AND($CD$4='DATA ENTRY'!CK409,$CG$4='DATA ENTRY'!D409),'DATA ENTRY'!CK409,"")))</f>
        <v/>
      </c>
      <c r="CG410" s="3" t="str">
        <f>IF('DATA ENTRY'!CK409="","",IF('DATA ENTRY'!N409="","",IF(AND($CD$4='DATA ENTRY'!CK409,$CG$4='DATA ENTRY'!D409),'DATA ENTRY'!N409,"")))</f>
        <v/>
      </c>
      <c r="CH410" s="107" t="str">
        <f>IF('DATA ENTRY'!CK409="","",IF('DATA ENTRY'!O409="","",IF(AND($CD$4='DATA ENTRY'!CK409,$CG$4='DATA ENTRY'!D409),'DATA ENTRY'!O409,"")))</f>
        <v/>
      </c>
      <c r="CI410" s="3" t="str">
        <f>IF('DATA ENTRY'!CK409="","",IF('DATA ENTRY'!P409="","",IF(AND($CD$4='DATA ENTRY'!CK409,$CG$4='DATA ENTRY'!D409),'DATA ENTRY'!P409,"")))</f>
        <v/>
      </c>
      <c r="CJ410" s="107" t="str">
        <f>IF('DATA ENTRY'!CK409="","",IF('DATA ENTRY'!Q409="","",IF(AND($CD$4='DATA ENTRY'!CK409,$CG$4='DATA ENTRY'!D409),'DATA ENTRY'!Q409,"")))</f>
        <v/>
      </c>
      <c r="CK410" s="3" t="str">
        <f>IF('DATA ENTRY'!CK409="","",IF('DATA ENTRY'!R409="","",IF(AND($CD$4='DATA ENTRY'!CK409,$CG$4='DATA ENTRY'!D409),'DATA ENTRY'!R409,"")))</f>
        <v/>
      </c>
      <c r="CL410" s="3" t="str">
        <f>IF('DATA ENTRY'!CK409="","",IF('DATA ENTRY'!S409="","",IF(AND($CD$4='DATA ENTRY'!CK409,$CG$4='DATA ENTRY'!D409),'DATA ENTRY'!S409,"")))</f>
        <v/>
      </c>
      <c r="CM410" s="3" t="str">
        <f>IF('DATA ENTRY'!CK409="","",IF('DATA ENTRY'!E409="","",IF(AND($CD$4='DATA ENTRY'!CK409,$CG$4='DATA ENTRY'!D409),'DATA ENTRY'!E409,"")))</f>
        <v/>
      </c>
      <c r="CN410" s="3" t="str">
        <f>IF('DATA ENTRY'!CK409="","",IF('DATA ENTRY'!W409="","",IF(AND($CD$4='DATA ENTRY'!CK409,$CG$4='DATA ENTRY'!D409),'DATA ENTRY'!W409,"")))</f>
        <v/>
      </c>
      <c r="CO410" s="3" t="str">
        <f>IF('DATA ENTRY'!CK409="","",IF('DATA ENTRY'!X409="","",IF(AND($CD$4='DATA ENTRY'!CK409,$CG$4='DATA ENTRY'!D409),'DATA ENTRY'!X409,"")))</f>
        <v/>
      </c>
      <c r="CP410" s="108" t="str">
        <f t="shared" si="103"/>
        <v/>
      </c>
      <c r="CQ410" s="108" t="str">
        <f>IF('DATA ENTRY'!CK409="","",IF('DATA ENTRY'!G409="","",IF(AND($CD$4='DATA ENTRY'!CK409,$CG$4='DATA ENTRY'!D409),'DATA ENTRY'!G409,"")))</f>
        <v/>
      </c>
      <c r="CR410" s="230" t="str">
        <f>IF('DATA ENTRY'!CK409="","",IF('DATA ENTRY'!D409="","",IF(AND($CD$4='DATA ENTRY'!CK409,$CG$4='DATA ENTRY'!D409),'DATA ENTRY'!D409,"")))</f>
        <v/>
      </c>
      <c r="CS410">
        <f t="shared" si="104"/>
        <v>0</v>
      </c>
      <c r="CT410">
        <f t="shared" si="105"/>
        <v>0</v>
      </c>
      <c r="CV410" s="139"/>
      <c r="CX410">
        <f t="shared" si="106"/>
        <v>0</v>
      </c>
      <c r="DB410" t="str">
        <f t="shared" si="113"/>
        <v/>
      </c>
      <c r="DC410" t="str">
        <f t="shared" si="114"/>
        <v/>
      </c>
      <c r="DD410" s="224">
        <v>404</v>
      </c>
      <c r="DE410" s="3" t="str">
        <f>IF('DATA ENTRY'!CK409="","",IF('DATA ENTRY'!B409="","",IF(AND($DF$4='DATA ENTRY'!D409),'DATA ENTRY'!B409,"")))</f>
        <v/>
      </c>
      <c r="DF410" s="3" t="str">
        <f>IF('DATA ENTRY'!CK409="","",IF('DATA ENTRY'!C409="","",IF(AND($DF$4='DATA ENTRY'!D409),'DATA ENTRY'!C409,"")))</f>
        <v/>
      </c>
      <c r="DG410" s="4" t="str">
        <f>IF('DATA ENTRY'!CK409="","",IF('DATA ENTRY'!I409="","",IF(AND($DF$4='DATA ENTRY'!D409),'DATA ENTRY'!I409,"")))</f>
        <v/>
      </c>
      <c r="DH410" s="4" t="str">
        <f>IF('DATA ENTRY'!CK409="","",IF('DATA ENTRY'!CK409="","",IF(AND($DF$4='DATA ENTRY'!D409),'DATA ENTRY'!CK409,"")))</f>
        <v/>
      </c>
      <c r="DI410" s="3" t="str">
        <f>IF('DATA ENTRY'!CK409="","",IF('DATA ENTRY'!N409="","",IF(AND($DF$4='DATA ENTRY'!D409),'DATA ENTRY'!N409,"")))</f>
        <v/>
      </c>
      <c r="DJ410" s="107" t="str">
        <f>IF('DATA ENTRY'!CK409="","",IF('DATA ENTRY'!O409="","",IF(AND($DF$4='DATA ENTRY'!D409),'DATA ENTRY'!O409,"")))</f>
        <v/>
      </c>
      <c r="DK410" s="3" t="str">
        <f>IF('DATA ENTRY'!CK409="","",IF('DATA ENTRY'!P409="","",IF(AND($DF$4='DATA ENTRY'!D409),'DATA ENTRY'!P409,"")))</f>
        <v/>
      </c>
      <c r="DL410" s="107" t="str">
        <f>IF('DATA ENTRY'!CK409="","",IF('DATA ENTRY'!Q409="","",IF(AND($DF$4='DATA ENTRY'!D409),'DATA ENTRY'!Q409,"")))</f>
        <v/>
      </c>
      <c r="DM410" s="3" t="str">
        <f>IF('DATA ENTRY'!CK409="","",IF('DATA ENTRY'!R409="","",IF(AND($DF$4='DATA ENTRY'!D409),'DATA ENTRY'!R409,"")))</f>
        <v/>
      </c>
      <c r="DN410" s="107" t="str">
        <f>IF('DATA ENTRY'!CK409="","",IF('DATA ENTRY'!S409="","",IF(AND($DF$4='DATA ENTRY'!D409),'DATA ENTRY'!S409,"")))</f>
        <v/>
      </c>
      <c r="DO410" s="3" t="str">
        <f>IF('DATA ENTRY'!CK409="","",IF('DATA ENTRY'!E409="","",IF(AND($DF$4='DATA ENTRY'!D409),'DATA ENTRY'!E409,"")))</f>
        <v/>
      </c>
      <c r="DP410" s="3" t="str">
        <f>IF('DATA ENTRY'!CK409="","",IF('DATA ENTRY'!D409="","",IF(AND($DF$4='DATA ENTRY'!D409),'DATA ENTRY'!D409,"")))</f>
        <v/>
      </c>
      <c r="DQ410" s="3" t="str">
        <f>IF('DATA ENTRY'!CK409="","",IF('DATA ENTRY'!W409="","",IF(AND($DF$4='DATA ENTRY'!D409),'DATA ENTRY'!W409,"")))</f>
        <v/>
      </c>
      <c r="DR410" s="3" t="str">
        <f>IF('DATA ENTRY'!CK409="","",IF('DATA ENTRY'!X409="","",IF(AND($DF$4='DATA ENTRY'!D409),'DATA ENTRY'!X409,"")))</f>
        <v/>
      </c>
      <c r="DS410" s="108" t="str">
        <f t="shared" si="107"/>
        <v/>
      </c>
      <c r="DT410" s="108" t="str">
        <f>IF('DATA ENTRY'!CK409="","",IF('DATA ENTRY'!D409="","",IF(AND($DF$4='DATA ENTRY'!D409),'DATA ENTRY'!G409,"")))</f>
        <v/>
      </c>
      <c r="DY410">
        <f t="shared" si="108"/>
        <v>0</v>
      </c>
      <c r="EB410" t="str">
        <f t="shared" si="109"/>
        <v/>
      </c>
      <c r="EC410" t="str">
        <f t="shared" si="110"/>
        <v/>
      </c>
      <c r="ED410" s="224">
        <v>404</v>
      </c>
      <c r="EE410" s="3" t="str">
        <f>IF('DATA ENTRY'!CK409="","",IF('DATA ENTRY'!B409="","",IF(AND($EF$4='DATA ENTRY'!G409,$EH$4='DATA ENTRY'!F409),'DATA ENTRY'!B409,"")))</f>
        <v/>
      </c>
      <c r="EF410" s="3" t="str">
        <f>IF('DATA ENTRY'!CK409="","",IF('DATA ENTRY'!C409="","",IF(AND($EF$4='DATA ENTRY'!G409,$EH$4='DATA ENTRY'!F409),'DATA ENTRY'!C409,"")))</f>
        <v/>
      </c>
      <c r="EG410" s="4" t="str">
        <f>IF('DATA ENTRY'!CK409="","",IF('DATA ENTRY'!I409="","",IF(AND($EF$4='DATA ENTRY'!G409,$EH$4='DATA ENTRY'!F409),'DATA ENTRY'!I409,"")))</f>
        <v/>
      </c>
      <c r="EH410" s="4" t="str">
        <f>IF('DATA ENTRY'!CK409="","",IF('DATA ENTRY'!CK409="","",IF(AND($EF$4='DATA ENTRY'!G409,$EH$4='DATA ENTRY'!F409),'DATA ENTRY'!CK409,"")))</f>
        <v/>
      </c>
      <c r="EI410" s="3" t="str">
        <f>IF('DATA ENTRY'!CK409="","",IF('DATA ENTRY'!N409="","",IF(AND($EF$4='DATA ENTRY'!G409,$EH$4='DATA ENTRY'!F409),'DATA ENTRY'!N409,"")))</f>
        <v/>
      </c>
      <c r="EJ410" s="107" t="str">
        <f>IF('DATA ENTRY'!CK409="","",IF('DATA ENTRY'!O409="","",IF(AND($EF$4='DATA ENTRY'!G409,$EH$4='DATA ENTRY'!F409),'DATA ENTRY'!O409,"")))</f>
        <v/>
      </c>
      <c r="EK410" s="3" t="str">
        <f>IF('DATA ENTRY'!CK409="","",IF('DATA ENTRY'!P409="","",IF(AND($EF$4='DATA ENTRY'!G409,$EH$4='DATA ENTRY'!F409),'DATA ENTRY'!P409,"")))</f>
        <v/>
      </c>
      <c r="EL410" s="107" t="str">
        <f>IF('DATA ENTRY'!CK409="","",IF('DATA ENTRY'!Q409="","",IF(AND($EF$4='DATA ENTRY'!G409,$EH$4='DATA ENTRY'!F409),'DATA ENTRY'!Q409,"")))</f>
        <v/>
      </c>
      <c r="EM410" s="3" t="str">
        <f>IF('DATA ENTRY'!CK409="","",IF('DATA ENTRY'!R409="","",IF(AND($EF$4='DATA ENTRY'!G409,$EH$4='DATA ENTRY'!F409),'DATA ENTRY'!R409,"")))</f>
        <v/>
      </c>
      <c r="EN410" s="107" t="str">
        <f>IF('DATA ENTRY'!CK409="","",IF('DATA ENTRY'!S409="","",IF(AND($EF$4='DATA ENTRY'!G409,$EH$4='DATA ENTRY'!F409),'DATA ENTRY'!S409,"")))</f>
        <v/>
      </c>
      <c r="EO410" s="3" t="str">
        <f>IF('DATA ENTRY'!CK409="","",IF('DATA ENTRY'!E409="","",IF(AND($EF$4='DATA ENTRY'!G409,$EH$4='DATA ENTRY'!F409),'DATA ENTRY'!E409,"")))</f>
        <v/>
      </c>
      <c r="EP410" s="3" t="str">
        <f>IF('DATA ENTRY'!CK409="","",IF('DATA ENTRY'!D409="","",IF(AND($EF$4='DATA ENTRY'!G409,$EH$4='DATA ENTRY'!F409),'DATA ENTRY'!D409,"")))</f>
        <v/>
      </c>
      <c r="EQ410" s="3" t="str">
        <f>IF('DATA ENTRY'!CK409="","",IF('DATA ENTRY'!W409="","",IF(AND($EF$4='DATA ENTRY'!G409,$EH$4='DATA ENTRY'!F409),'DATA ENTRY'!W409,"")))</f>
        <v/>
      </c>
      <c r="ER410" s="3" t="str">
        <f>IF('DATA ENTRY'!CK409="","",IF('DATA ENTRY'!X409="","",IF(AND($EF$4='DATA ENTRY'!G409,$EH$4='DATA ENTRY'!F409),'DATA ENTRY'!X409,"")))</f>
        <v/>
      </c>
      <c r="ES410" s="108" t="str">
        <f t="shared" si="111"/>
        <v/>
      </c>
      <c r="ET410" s="108" t="str">
        <f>IF('DATA ENTRY'!CK409="","",IF('DATA ENTRY'!D409="","",IF(AND($EF$4='DATA ENTRY'!G409,$EH$4='DATA ENTRY'!F409),'DATA ENTRY'!G409,"")))</f>
        <v/>
      </c>
      <c r="EY410">
        <f t="shared" si="112"/>
        <v>0</v>
      </c>
    </row>
    <row r="411" spans="1:155">
      <c r="A411" t="str">
        <f>IF(S411=0,"",1+(MAX($A$7:A410)))</f>
        <v/>
      </c>
      <c r="B411" s="224">
        <v>405</v>
      </c>
      <c r="C411" s="3" t="str">
        <f>IF('DATA ENTRY'!CK410="","",IF('DATA ENTRY'!B410="","",IF($D$4="All Post",'DATA ENTRY'!B410,IF(AND($D$4='DATA ENTRY'!CK410),'DATA ENTRY'!B410,""))))</f>
        <v/>
      </c>
      <c r="D411" s="3" t="str">
        <f>IF('DATA ENTRY'!CK410="","",IF('DATA ENTRY'!C410="","",IF($D$4="All Post",'DATA ENTRY'!C410,IF(AND($D$4='DATA ENTRY'!CK410),'DATA ENTRY'!C410,""))))</f>
        <v/>
      </c>
      <c r="E411" s="4" t="str">
        <f>IF('DATA ENTRY'!CK410="","",IF('DATA ENTRY'!I410="","",IF($D$4="All Post",'DATA ENTRY'!I410,IF(AND($D$4='DATA ENTRY'!CK410),'DATA ENTRY'!I410,""))))</f>
        <v/>
      </c>
      <c r="F411" s="4" t="str">
        <f>IF('DATA ENTRY'!CK410="","",IF('DATA ENTRY'!CK410="","",IF($D$4="All Post",'DATA ENTRY'!CK410,IF(AND($D$4='DATA ENTRY'!CK410),'DATA ENTRY'!CK410,""))))</f>
        <v/>
      </c>
      <c r="G411" s="3" t="str">
        <f>IF('DATA ENTRY'!CK410="","",IF('DATA ENTRY'!N410="","",IF($D$4="All Post",'DATA ENTRY'!N410,IF(AND($D$4='DATA ENTRY'!CK410),'DATA ENTRY'!N410,""))))</f>
        <v/>
      </c>
      <c r="H411" s="107" t="str">
        <f>IF('DATA ENTRY'!CK410="","",IF('DATA ENTRY'!O410="","",IF($D$4="All Post",'DATA ENTRY'!O410,IF(AND($D$4='DATA ENTRY'!CK410),'DATA ENTRY'!O410,""))))</f>
        <v/>
      </c>
      <c r="I411" s="3" t="str">
        <f>IF('DATA ENTRY'!CK410="","",IF('DATA ENTRY'!P410="","",IF($D$4="All Post",'DATA ENTRY'!P410,IF(AND($D$4='DATA ENTRY'!CK410),'DATA ENTRY'!P410,""))))</f>
        <v/>
      </c>
      <c r="J411" s="107" t="str">
        <f>IF('DATA ENTRY'!CK410="","",IF('DATA ENTRY'!Q410="","",IF($D$4="All Post",'DATA ENTRY'!Q410,IF(AND($D$4='DATA ENTRY'!CK410),'DATA ENTRY'!Q410,""))))</f>
        <v/>
      </c>
      <c r="K411" s="3" t="str">
        <f>IF('DATA ENTRY'!CK410="","",IF('DATA ENTRY'!R410="","",IF($D$4="All Post",'DATA ENTRY'!R410,IF(AND($D$4='DATA ENTRY'!CK410),'DATA ENTRY'!R410,""))))</f>
        <v/>
      </c>
      <c r="L411" s="3" t="str">
        <f>IF('DATA ENTRY'!CK410="","",IF('DATA ENTRY'!S410="","",IF($D$4="All Post",'DATA ENTRY'!S410,IF(AND($D$4='DATA ENTRY'!CK410),'DATA ENTRY'!S410,""))))</f>
        <v/>
      </c>
      <c r="M411" s="3" t="str">
        <f>IF('DATA ENTRY'!CK410="","",IF('DATA ENTRY'!E410="","",IF($D$4="All Post",'DATA ENTRY'!E410,IF(AND($D$4='DATA ENTRY'!CK410),'DATA ENTRY'!E410,""))))</f>
        <v/>
      </c>
      <c r="N411" s="3" t="str">
        <f>IF('DATA ENTRY'!CK410="","",IF('DATA ENTRY'!W410="","",IF($D$4="All Post",'DATA ENTRY'!W410,IF(AND($D$4='DATA ENTRY'!CK410),'DATA ENTRY'!W410,""))))</f>
        <v/>
      </c>
      <c r="O411" s="3" t="str">
        <f>IF('DATA ENTRY'!CK410="","",IF('DATA ENTRY'!X410="","",IF($D$4="All Post",'DATA ENTRY'!X410,IF(AND($D$4='DATA ENTRY'!CK410),'DATA ENTRY'!X410,""))))</f>
        <v/>
      </c>
      <c r="P411" s="3" t="str">
        <f>IF('DATA ENTRY'!CK410="","",IF('DATA ENTRY'!G410="","",IF($D$4="All Post",'DATA ENTRY'!G410,IF(AND($D$4='DATA ENTRY'!CK410),'DATA ENTRY'!G410,""))))</f>
        <v/>
      </c>
      <c r="S411">
        <f t="shared" si="99"/>
        <v>0</v>
      </c>
      <c r="T411" t="str">
        <f t="shared" si="100"/>
        <v/>
      </c>
      <c r="BZ411" t="str">
        <f t="shared" si="101"/>
        <v/>
      </c>
      <c r="CA411" t="str">
        <f t="shared" si="102"/>
        <v/>
      </c>
      <c r="CB411" s="224">
        <v>405</v>
      </c>
      <c r="CC411" s="3" t="str">
        <f>IF('DATA ENTRY'!CK410="","",IF('DATA ENTRY'!B410="","",IF(AND($CD$4='DATA ENTRY'!CK410,$CG$4='DATA ENTRY'!D410),'DATA ENTRY'!B410,"")))</f>
        <v/>
      </c>
      <c r="CD411" s="3" t="str">
        <f>IF('DATA ENTRY'!CK410="","",IF('DATA ENTRY'!C410="","",IF(AND($CD$4='DATA ENTRY'!CK410,$CG$4='DATA ENTRY'!D410),'DATA ENTRY'!C410,"")))</f>
        <v/>
      </c>
      <c r="CE411" s="4" t="str">
        <f>IF('DATA ENTRY'!CK410="","",IF('DATA ENTRY'!I410="","",IF(AND($CD$4='DATA ENTRY'!CK410,$CG$4='DATA ENTRY'!D410),'DATA ENTRY'!I410,"")))</f>
        <v/>
      </c>
      <c r="CF411" s="4" t="str">
        <f>IF('DATA ENTRY'!CK410="","",IF('DATA ENTRY'!CK410="","",IF(AND($CD$4='DATA ENTRY'!CK410,$CG$4='DATA ENTRY'!D410),'DATA ENTRY'!CK410,"")))</f>
        <v/>
      </c>
      <c r="CG411" s="3" t="str">
        <f>IF('DATA ENTRY'!CK410="","",IF('DATA ENTRY'!N410="","",IF(AND($CD$4='DATA ENTRY'!CK410,$CG$4='DATA ENTRY'!D410),'DATA ENTRY'!N410,"")))</f>
        <v/>
      </c>
      <c r="CH411" s="107" t="str">
        <f>IF('DATA ENTRY'!CK410="","",IF('DATA ENTRY'!O410="","",IF(AND($CD$4='DATA ENTRY'!CK410,$CG$4='DATA ENTRY'!D410),'DATA ENTRY'!O410,"")))</f>
        <v/>
      </c>
      <c r="CI411" s="3" t="str">
        <f>IF('DATA ENTRY'!CK410="","",IF('DATA ENTRY'!P410="","",IF(AND($CD$4='DATA ENTRY'!CK410,$CG$4='DATA ENTRY'!D410),'DATA ENTRY'!P410,"")))</f>
        <v/>
      </c>
      <c r="CJ411" s="107" t="str">
        <f>IF('DATA ENTRY'!CK410="","",IF('DATA ENTRY'!Q410="","",IF(AND($CD$4='DATA ENTRY'!CK410,$CG$4='DATA ENTRY'!D410),'DATA ENTRY'!Q410,"")))</f>
        <v/>
      </c>
      <c r="CK411" s="3" t="str">
        <f>IF('DATA ENTRY'!CK410="","",IF('DATA ENTRY'!R410="","",IF(AND($CD$4='DATA ENTRY'!CK410,$CG$4='DATA ENTRY'!D410),'DATA ENTRY'!R410,"")))</f>
        <v/>
      </c>
      <c r="CL411" s="3" t="str">
        <f>IF('DATA ENTRY'!CK410="","",IF('DATA ENTRY'!S410="","",IF(AND($CD$4='DATA ENTRY'!CK410,$CG$4='DATA ENTRY'!D410),'DATA ENTRY'!S410,"")))</f>
        <v/>
      </c>
      <c r="CM411" s="3" t="str">
        <f>IF('DATA ENTRY'!CK410="","",IF('DATA ENTRY'!E410="","",IF(AND($CD$4='DATA ENTRY'!CK410,$CG$4='DATA ENTRY'!D410),'DATA ENTRY'!E410,"")))</f>
        <v/>
      </c>
      <c r="CN411" s="3" t="str">
        <f>IF('DATA ENTRY'!CK410="","",IF('DATA ENTRY'!W410="","",IF(AND($CD$4='DATA ENTRY'!CK410,$CG$4='DATA ENTRY'!D410),'DATA ENTRY'!W410,"")))</f>
        <v/>
      </c>
      <c r="CO411" s="3" t="str">
        <f>IF('DATA ENTRY'!CK410="","",IF('DATA ENTRY'!X410="","",IF(AND($CD$4='DATA ENTRY'!CK410,$CG$4='DATA ENTRY'!D410),'DATA ENTRY'!X410,"")))</f>
        <v/>
      </c>
      <c r="CP411" s="108" t="str">
        <f t="shared" si="103"/>
        <v/>
      </c>
      <c r="CQ411" s="108" t="str">
        <f>IF('DATA ENTRY'!CK410="","",IF('DATA ENTRY'!G410="","",IF(AND($CD$4='DATA ENTRY'!CK410,$CG$4='DATA ENTRY'!D410),'DATA ENTRY'!G410,"")))</f>
        <v/>
      </c>
      <c r="CR411" s="230" t="str">
        <f>IF('DATA ENTRY'!CK410="","",IF('DATA ENTRY'!D410="","",IF(AND($CD$4='DATA ENTRY'!CK410,$CG$4='DATA ENTRY'!D410),'DATA ENTRY'!D410,"")))</f>
        <v/>
      </c>
      <c r="CS411">
        <f t="shared" si="104"/>
        <v>0</v>
      </c>
      <c r="CT411">
        <f t="shared" si="105"/>
        <v>0</v>
      </c>
      <c r="CV411" s="139"/>
      <c r="CX411">
        <f t="shared" si="106"/>
        <v>0</v>
      </c>
      <c r="DB411" t="str">
        <f t="shared" si="113"/>
        <v/>
      </c>
      <c r="DC411" t="str">
        <f t="shared" si="114"/>
        <v/>
      </c>
      <c r="DD411" s="224">
        <v>405</v>
      </c>
      <c r="DE411" s="3" t="str">
        <f>IF('DATA ENTRY'!CK410="","",IF('DATA ENTRY'!B410="","",IF(AND($DF$4='DATA ENTRY'!D410),'DATA ENTRY'!B410,"")))</f>
        <v/>
      </c>
      <c r="DF411" s="3" t="str">
        <f>IF('DATA ENTRY'!CK410="","",IF('DATA ENTRY'!C410="","",IF(AND($DF$4='DATA ENTRY'!D410),'DATA ENTRY'!C410,"")))</f>
        <v/>
      </c>
      <c r="DG411" s="4" t="str">
        <f>IF('DATA ENTRY'!CK410="","",IF('DATA ENTRY'!I410="","",IF(AND($DF$4='DATA ENTRY'!D410),'DATA ENTRY'!I410,"")))</f>
        <v/>
      </c>
      <c r="DH411" s="4" t="str">
        <f>IF('DATA ENTRY'!CK410="","",IF('DATA ENTRY'!CK410="","",IF(AND($DF$4='DATA ENTRY'!D410),'DATA ENTRY'!CK410,"")))</f>
        <v/>
      </c>
      <c r="DI411" s="3" t="str">
        <f>IF('DATA ENTRY'!CK410="","",IF('DATA ENTRY'!N410="","",IF(AND($DF$4='DATA ENTRY'!D410),'DATA ENTRY'!N410,"")))</f>
        <v/>
      </c>
      <c r="DJ411" s="107" t="str">
        <f>IF('DATA ENTRY'!CK410="","",IF('DATA ENTRY'!O410="","",IF(AND($DF$4='DATA ENTRY'!D410),'DATA ENTRY'!O410,"")))</f>
        <v/>
      </c>
      <c r="DK411" s="3" t="str">
        <f>IF('DATA ENTRY'!CK410="","",IF('DATA ENTRY'!P410="","",IF(AND($DF$4='DATA ENTRY'!D410),'DATA ENTRY'!P410,"")))</f>
        <v/>
      </c>
      <c r="DL411" s="107" t="str">
        <f>IF('DATA ENTRY'!CK410="","",IF('DATA ENTRY'!Q410="","",IF(AND($DF$4='DATA ENTRY'!D410),'DATA ENTRY'!Q410,"")))</f>
        <v/>
      </c>
      <c r="DM411" s="3" t="str">
        <f>IF('DATA ENTRY'!CK410="","",IF('DATA ENTRY'!R410="","",IF(AND($DF$4='DATA ENTRY'!D410),'DATA ENTRY'!R410,"")))</f>
        <v/>
      </c>
      <c r="DN411" s="107" t="str">
        <f>IF('DATA ENTRY'!CK410="","",IF('DATA ENTRY'!S410="","",IF(AND($DF$4='DATA ENTRY'!D410),'DATA ENTRY'!S410,"")))</f>
        <v/>
      </c>
      <c r="DO411" s="3" t="str">
        <f>IF('DATA ENTRY'!CK410="","",IF('DATA ENTRY'!E410="","",IF(AND($DF$4='DATA ENTRY'!D410),'DATA ENTRY'!E410,"")))</f>
        <v/>
      </c>
      <c r="DP411" s="3" t="str">
        <f>IF('DATA ENTRY'!CK410="","",IF('DATA ENTRY'!D410="","",IF(AND($DF$4='DATA ENTRY'!D410),'DATA ENTRY'!D410,"")))</f>
        <v/>
      </c>
      <c r="DQ411" s="3" t="str">
        <f>IF('DATA ENTRY'!CK410="","",IF('DATA ENTRY'!W410="","",IF(AND($DF$4='DATA ENTRY'!D410),'DATA ENTRY'!W410,"")))</f>
        <v/>
      </c>
      <c r="DR411" s="3" t="str">
        <f>IF('DATA ENTRY'!CK410="","",IF('DATA ENTRY'!X410="","",IF(AND($DF$4='DATA ENTRY'!D410),'DATA ENTRY'!X410,"")))</f>
        <v/>
      </c>
      <c r="DS411" s="108" t="str">
        <f t="shared" si="107"/>
        <v/>
      </c>
      <c r="DT411" s="108" t="str">
        <f>IF('DATA ENTRY'!CK410="","",IF('DATA ENTRY'!D410="","",IF(AND($DF$4='DATA ENTRY'!D410),'DATA ENTRY'!G410,"")))</f>
        <v/>
      </c>
      <c r="DY411">
        <f t="shared" si="108"/>
        <v>0</v>
      </c>
      <c r="EB411" t="str">
        <f t="shared" si="109"/>
        <v/>
      </c>
      <c r="EC411" t="str">
        <f t="shared" si="110"/>
        <v/>
      </c>
      <c r="ED411" s="224">
        <v>405</v>
      </c>
      <c r="EE411" s="3" t="str">
        <f>IF('DATA ENTRY'!CK410="","",IF('DATA ENTRY'!B410="","",IF(AND($EF$4='DATA ENTRY'!G410,$EH$4='DATA ENTRY'!F410),'DATA ENTRY'!B410,"")))</f>
        <v/>
      </c>
      <c r="EF411" s="3" t="str">
        <f>IF('DATA ENTRY'!CK410="","",IF('DATA ENTRY'!C410="","",IF(AND($EF$4='DATA ENTRY'!G410,$EH$4='DATA ENTRY'!F410),'DATA ENTRY'!C410,"")))</f>
        <v/>
      </c>
      <c r="EG411" s="4" t="str">
        <f>IF('DATA ENTRY'!CK410="","",IF('DATA ENTRY'!I410="","",IF(AND($EF$4='DATA ENTRY'!G410,$EH$4='DATA ENTRY'!F410),'DATA ENTRY'!I410,"")))</f>
        <v/>
      </c>
      <c r="EH411" s="4" t="str">
        <f>IF('DATA ENTRY'!CK410="","",IF('DATA ENTRY'!CK410="","",IF(AND($EF$4='DATA ENTRY'!G410,$EH$4='DATA ENTRY'!F410),'DATA ENTRY'!CK410,"")))</f>
        <v/>
      </c>
      <c r="EI411" s="3" t="str">
        <f>IF('DATA ENTRY'!CK410="","",IF('DATA ENTRY'!N410="","",IF(AND($EF$4='DATA ENTRY'!G410,$EH$4='DATA ENTRY'!F410),'DATA ENTRY'!N410,"")))</f>
        <v/>
      </c>
      <c r="EJ411" s="107" t="str">
        <f>IF('DATA ENTRY'!CK410="","",IF('DATA ENTRY'!O410="","",IF(AND($EF$4='DATA ENTRY'!G410,$EH$4='DATA ENTRY'!F410),'DATA ENTRY'!O410,"")))</f>
        <v/>
      </c>
      <c r="EK411" s="3" t="str">
        <f>IF('DATA ENTRY'!CK410="","",IF('DATA ENTRY'!P410="","",IF(AND($EF$4='DATA ENTRY'!G410,$EH$4='DATA ENTRY'!F410),'DATA ENTRY'!P410,"")))</f>
        <v/>
      </c>
      <c r="EL411" s="107" t="str">
        <f>IF('DATA ENTRY'!CK410="","",IF('DATA ENTRY'!Q410="","",IF(AND($EF$4='DATA ENTRY'!G410,$EH$4='DATA ENTRY'!F410),'DATA ENTRY'!Q410,"")))</f>
        <v/>
      </c>
      <c r="EM411" s="3" t="str">
        <f>IF('DATA ENTRY'!CK410="","",IF('DATA ENTRY'!R410="","",IF(AND($EF$4='DATA ENTRY'!G410,$EH$4='DATA ENTRY'!F410),'DATA ENTRY'!R410,"")))</f>
        <v/>
      </c>
      <c r="EN411" s="107" t="str">
        <f>IF('DATA ENTRY'!CK410="","",IF('DATA ENTRY'!S410="","",IF(AND($EF$4='DATA ENTRY'!G410,$EH$4='DATA ENTRY'!F410),'DATA ENTRY'!S410,"")))</f>
        <v/>
      </c>
      <c r="EO411" s="3" t="str">
        <f>IF('DATA ENTRY'!CK410="","",IF('DATA ENTRY'!E410="","",IF(AND($EF$4='DATA ENTRY'!G410,$EH$4='DATA ENTRY'!F410),'DATA ENTRY'!E410,"")))</f>
        <v/>
      </c>
      <c r="EP411" s="3" t="str">
        <f>IF('DATA ENTRY'!CK410="","",IF('DATA ENTRY'!D410="","",IF(AND($EF$4='DATA ENTRY'!G410,$EH$4='DATA ENTRY'!F410),'DATA ENTRY'!D410,"")))</f>
        <v/>
      </c>
      <c r="EQ411" s="3" t="str">
        <f>IF('DATA ENTRY'!CK410="","",IF('DATA ENTRY'!W410="","",IF(AND($EF$4='DATA ENTRY'!G410,$EH$4='DATA ENTRY'!F410),'DATA ENTRY'!W410,"")))</f>
        <v/>
      </c>
      <c r="ER411" s="3" t="str">
        <f>IF('DATA ENTRY'!CK410="","",IF('DATA ENTRY'!X410="","",IF(AND($EF$4='DATA ENTRY'!G410,$EH$4='DATA ENTRY'!F410),'DATA ENTRY'!X410,"")))</f>
        <v/>
      </c>
      <c r="ES411" s="108" t="str">
        <f t="shared" si="111"/>
        <v/>
      </c>
      <c r="ET411" s="108" t="str">
        <f>IF('DATA ENTRY'!CK410="","",IF('DATA ENTRY'!D410="","",IF(AND($EF$4='DATA ENTRY'!G410,$EH$4='DATA ENTRY'!F410),'DATA ENTRY'!G410,"")))</f>
        <v/>
      </c>
      <c r="EY411">
        <f t="shared" si="112"/>
        <v>0</v>
      </c>
    </row>
    <row r="412" spans="1:155">
      <c r="A412" t="str">
        <f>IF(S412=0,"",1+(MAX($A$7:A411)))</f>
        <v/>
      </c>
      <c r="B412" s="224">
        <v>406</v>
      </c>
      <c r="C412" s="3" t="str">
        <f>IF('DATA ENTRY'!CK411="","",IF('DATA ENTRY'!B411="","",IF($D$4="All Post",'DATA ENTRY'!B411,IF(AND($D$4='DATA ENTRY'!CK411),'DATA ENTRY'!B411,""))))</f>
        <v/>
      </c>
      <c r="D412" s="3" t="str">
        <f>IF('DATA ENTRY'!CK411="","",IF('DATA ENTRY'!C411="","",IF($D$4="All Post",'DATA ENTRY'!C411,IF(AND($D$4='DATA ENTRY'!CK411),'DATA ENTRY'!C411,""))))</f>
        <v/>
      </c>
      <c r="E412" s="4" t="str">
        <f>IF('DATA ENTRY'!CK411="","",IF('DATA ENTRY'!I411="","",IF($D$4="All Post",'DATA ENTRY'!I411,IF(AND($D$4='DATA ENTRY'!CK411),'DATA ENTRY'!I411,""))))</f>
        <v/>
      </c>
      <c r="F412" s="4" t="str">
        <f>IF('DATA ENTRY'!CK411="","",IF('DATA ENTRY'!CK411="","",IF($D$4="All Post",'DATA ENTRY'!CK411,IF(AND($D$4='DATA ENTRY'!CK411),'DATA ENTRY'!CK411,""))))</f>
        <v/>
      </c>
      <c r="G412" s="3" t="str">
        <f>IF('DATA ENTRY'!CK411="","",IF('DATA ENTRY'!N411="","",IF($D$4="All Post",'DATA ENTRY'!N411,IF(AND($D$4='DATA ENTRY'!CK411),'DATA ENTRY'!N411,""))))</f>
        <v/>
      </c>
      <c r="H412" s="107" t="str">
        <f>IF('DATA ENTRY'!CK411="","",IF('DATA ENTRY'!O411="","",IF($D$4="All Post",'DATA ENTRY'!O411,IF(AND($D$4='DATA ENTRY'!CK411),'DATA ENTRY'!O411,""))))</f>
        <v/>
      </c>
      <c r="I412" s="3" t="str">
        <f>IF('DATA ENTRY'!CK411="","",IF('DATA ENTRY'!P411="","",IF($D$4="All Post",'DATA ENTRY'!P411,IF(AND($D$4='DATA ENTRY'!CK411),'DATA ENTRY'!P411,""))))</f>
        <v/>
      </c>
      <c r="J412" s="107" t="str">
        <f>IF('DATA ENTRY'!CK411="","",IF('DATA ENTRY'!Q411="","",IF($D$4="All Post",'DATA ENTRY'!Q411,IF(AND($D$4='DATA ENTRY'!CK411),'DATA ENTRY'!Q411,""))))</f>
        <v/>
      </c>
      <c r="K412" s="3" t="str">
        <f>IF('DATA ENTRY'!CK411="","",IF('DATA ENTRY'!R411="","",IF($D$4="All Post",'DATA ENTRY'!R411,IF(AND($D$4='DATA ENTRY'!CK411),'DATA ENTRY'!R411,""))))</f>
        <v/>
      </c>
      <c r="L412" s="3" t="str">
        <f>IF('DATA ENTRY'!CK411="","",IF('DATA ENTRY'!S411="","",IF($D$4="All Post",'DATA ENTRY'!S411,IF(AND($D$4='DATA ENTRY'!CK411),'DATA ENTRY'!S411,""))))</f>
        <v/>
      </c>
      <c r="M412" s="3" t="str">
        <f>IF('DATA ENTRY'!CK411="","",IF('DATA ENTRY'!E411="","",IF($D$4="All Post",'DATA ENTRY'!E411,IF(AND($D$4='DATA ENTRY'!CK411),'DATA ENTRY'!E411,""))))</f>
        <v/>
      </c>
      <c r="N412" s="3" t="str">
        <f>IF('DATA ENTRY'!CK411="","",IF('DATA ENTRY'!W411="","",IF($D$4="All Post",'DATA ENTRY'!W411,IF(AND($D$4='DATA ENTRY'!CK411),'DATA ENTRY'!W411,""))))</f>
        <v/>
      </c>
      <c r="O412" s="3" t="str">
        <f>IF('DATA ENTRY'!CK411="","",IF('DATA ENTRY'!X411="","",IF($D$4="All Post",'DATA ENTRY'!X411,IF(AND($D$4='DATA ENTRY'!CK411),'DATA ENTRY'!X411,""))))</f>
        <v/>
      </c>
      <c r="P412" s="3" t="str">
        <f>IF('DATA ENTRY'!CK411="","",IF('DATA ENTRY'!G411="","",IF($D$4="All Post",'DATA ENTRY'!G411,IF(AND($D$4='DATA ENTRY'!CK411),'DATA ENTRY'!G411,""))))</f>
        <v/>
      </c>
      <c r="S412">
        <f t="shared" si="99"/>
        <v>0</v>
      </c>
      <c r="T412" t="str">
        <f t="shared" si="100"/>
        <v/>
      </c>
      <c r="BZ412" t="str">
        <f t="shared" si="101"/>
        <v/>
      </c>
      <c r="CA412" t="str">
        <f t="shared" si="102"/>
        <v/>
      </c>
      <c r="CB412" s="224">
        <v>406</v>
      </c>
      <c r="CC412" s="3" t="str">
        <f>IF('DATA ENTRY'!CK411="","",IF('DATA ENTRY'!B411="","",IF(AND($CD$4='DATA ENTRY'!CK411,$CG$4='DATA ENTRY'!D411),'DATA ENTRY'!B411,"")))</f>
        <v/>
      </c>
      <c r="CD412" s="3" t="str">
        <f>IF('DATA ENTRY'!CK411="","",IF('DATA ENTRY'!C411="","",IF(AND($CD$4='DATA ENTRY'!CK411,$CG$4='DATA ENTRY'!D411),'DATA ENTRY'!C411,"")))</f>
        <v/>
      </c>
      <c r="CE412" s="4" t="str">
        <f>IF('DATA ENTRY'!CK411="","",IF('DATA ENTRY'!I411="","",IF(AND($CD$4='DATA ENTRY'!CK411,$CG$4='DATA ENTRY'!D411),'DATA ENTRY'!I411,"")))</f>
        <v/>
      </c>
      <c r="CF412" s="4" t="str">
        <f>IF('DATA ENTRY'!CK411="","",IF('DATA ENTRY'!CK411="","",IF(AND($CD$4='DATA ENTRY'!CK411,$CG$4='DATA ENTRY'!D411),'DATA ENTRY'!CK411,"")))</f>
        <v/>
      </c>
      <c r="CG412" s="3" t="str">
        <f>IF('DATA ENTRY'!CK411="","",IF('DATA ENTRY'!N411="","",IF(AND($CD$4='DATA ENTRY'!CK411,$CG$4='DATA ENTRY'!D411),'DATA ENTRY'!N411,"")))</f>
        <v/>
      </c>
      <c r="CH412" s="107" t="str">
        <f>IF('DATA ENTRY'!CK411="","",IF('DATA ENTRY'!O411="","",IF(AND($CD$4='DATA ENTRY'!CK411,$CG$4='DATA ENTRY'!D411),'DATA ENTRY'!O411,"")))</f>
        <v/>
      </c>
      <c r="CI412" s="3" t="str">
        <f>IF('DATA ENTRY'!CK411="","",IF('DATA ENTRY'!P411="","",IF(AND($CD$4='DATA ENTRY'!CK411,$CG$4='DATA ENTRY'!D411),'DATA ENTRY'!P411,"")))</f>
        <v/>
      </c>
      <c r="CJ412" s="107" t="str">
        <f>IF('DATA ENTRY'!CK411="","",IF('DATA ENTRY'!Q411="","",IF(AND($CD$4='DATA ENTRY'!CK411,$CG$4='DATA ENTRY'!D411),'DATA ENTRY'!Q411,"")))</f>
        <v/>
      </c>
      <c r="CK412" s="3" t="str">
        <f>IF('DATA ENTRY'!CK411="","",IF('DATA ENTRY'!R411="","",IF(AND($CD$4='DATA ENTRY'!CK411,$CG$4='DATA ENTRY'!D411),'DATA ENTRY'!R411,"")))</f>
        <v/>
      </c>
      <c r="CL412" s="3" t="str">
        <f>IF('DATA ENTRY'!CK411="","",IF('DATA ENTRY'!S411="","",IF(AND($CD$4='DATA ENTRY'!CK411,$CG$4='DATA ENTRY'!D411),'DATA ENTRY'!S411,"")))</f>
        <v/>
      </c>
      <c r="CM412" s="3" t="str">
        <f>IF('DATA ENTRY'!CK411="","",IF('DATA ENTRY'!E411="","",IF(AND($CD$4='DATA ENTRY'!CK411,$CG$4='DATA ENTRY'!D411),'DATA ENTRY'!E411,"")))</f>
        <v/>
      </c>
      <c r="CN412" s="3" t="str">
        <f>IF('DATA ENTRY'!CK411="","",IF('DATA ENTRY'!W411="","",IF(AND($CD$4='DATA ENTRY'!CK411,$CG$4='DATA ENTRY'!D411),'DATA ENTRY'!W411,"")))</f>
        <v/>
      </c>
      <c r="CO412" s="3" t="str">
        <f>IF('DATA ENTRY'!CK411="","",IF('DATA ENTRY'!X411="","",IF(AND($CD$4='DATA ENTRY'!CK411,$CG$4='DATA ENTRY'!D411),'DATA ENTRY'!X411,"")))</f>
        <v/>
      </c>
      <c r="CP412" s="108" t="str">
        <f t="shared" si="103"/>
        <v/>
      </c>
      <c r="CQ412" s="108" t="str">
        <f>IF('DATA ENTRY'!CK411="","",IF('DATA ENTRY'!G411="","",IF(AND($CD$4='DATA ENTRY'!CK411,$CG$4='DATA ENTRY'!D411),'DATA ENTRY'!G411,"")))</f>
        <v/>
      </c>
      <c r="CR412" s="230" t="str">
        <f>IF('DATA ENTRY'!CK411="","",IF('DATA ENTRY'!D411="","",IF(AND($CD$4='DATA ENTRY'!CK411,$CG$4='DATA ENTRY'!D411),'DATA ENTRY'!D411,"")))</f>
        <v/>
      </c>
      <c r="CS412">
        <f t="shared" si="104"/>
        <v>0</v>
      </c>
      <c r="CT412">
        <f t="shared" si="105"/>
        <v>0</v>
      </c>
      <c r="CV412" s="139"/>
      <c r="CX412">
        <f t="shared" si="106"/>
        <v>0</v>
      </c>
      <c r="DB412" t="str">
        <f t="shared" si="113"/>
        <v/>
      </c>
      <c r="DC412" t="str">
        <f t="shared" si="114"/>
        <v/>
      </c>
      <c r="DD412" s="224">
        <v>406</v>
      </c>
      <c r="DE412" s="3" t="str">
        <f>IF('DATA ENTRY'!CK411="","",IF('DATA ENTRY'!B411="","",IF(AND($DF$4='DATA ENTRY'!D411),'DATA ENTRY'!B411,"")))</f>
        <v/>
      </c>
      <c r="DF412" s="3" t="str">
        <f>IF('DATA ENTRY'!CK411="","",IF('DATA ENTRY'!C411="","",IF(AND($DF$4='DATA ENTRY'!D411),'DATA ENTRY'!C411,"")))</f>
        <v/>
      </c>
      <c r="DG412" s="4" t="str">
        <f>IF('DATA ENTRY'!CK411="","",IF('DATA ENTRY'!I411="","",IF(AND($DF$4='DATA ENTRY'!D411),'DATA ENTRY'!I411,"")))</f>
        <v/>
      </c>
      <c r="DH412" s="4" t="str">
        <f>IF('DATA ENTRY'!CK411="","",IF('DATA ENTRY'!CK411="","",IF(AND($DF$4='DATA ENTRY'!D411),'DATA ENTRY'!CK411,"")))</f>
        <v/>
      </c>
      <c r="DI412" s="3" t="str">
        <f>IF('DATA ENTRY'!CK411="","",IF('DATA ENTRY'!N411="","",IF(AND($DF$4='DATA ENTRY'!D411),'DATA ENTRY'!N411,"")))</f>
        <v/>
      </c>
      <c r="DJ412" s="107" t="str">
        <f>IF('DATA ENTRY'!CK411="","",IF('DATA ENTRY'!O411="","",IF(AND($DF$4='DATA ENTRY'!D411),'DATA ENTRY'!O411,"")))</f>
        <v/>
      </c>
      <c r="DK412" s="3" t="str">
        <f>IF('DATA ENTRY'!CK411="","",IF('DATA ENTRY'!P411="","",IF(AND($DF$4='DATA ENTRY'!D411),'DATA ENTRY'!P411,"")))</f>
        <v/>
      </c>
      <c r="DL412" s="107" t="str">
        <f>IF('DATA ENTRY'!CK411="","",IF('DATA ENTRY'!Q411="","",IF(AND($DF$4='DATA ENTRY'!D411),'DATA ENTRY'!Q411,"")))</f>
        <v/>
      </c>
      <c r="DM412" s="3" t="str">
        <f>IF('DATA ENTRY'!CK411="","",IF('DATA ENTRY'!R411="","",IF(AND($DF$4='DATA ENTRY'!D411),'DATA ENTRY'!R411,"")))</f>
        <v/>
      </c>
      <c r="DN412" s="107" t="str">
        <f>IF('DATA ENTRY'!CK411="","",IF('DATA ENTRY'!S411="","",IF(AND($DF$4='DATA ENTRY'!D411),'DATA ENTRY'!S411,"")))</f>
        <v/>
      </c>
      <c r="DO412" s="3" t="str">
        <f>IF('DATA ENTRY'!CK411="","",IF('DATA ENTRY'!E411="","",IF(AND($DF$4='DATA ENTRY'!D411),'DATA ENTRY'!E411,"")))</f>
        <v/>
      </c>
      <c r="DP412" s="3" t="str">
        <f>IF('DATA ENTRY'!CK411="","",IF('DATA ENTRY'!D411="","",IF(AND($DF$4='DATA ENTRY'!D411),'DATA ENTRY'!D411,"")))</f>
        <v/>
      </c>
      <c r="DQ412" s="3" t="str">
        <f>IF('DATA ENTRY'!CK411="","",IF('DATA ENTRY'!W411="","",IF(AND($DF$4='DATA ENTRY'!D411),'DATA ENTRY'!W411,"")))</f>
        <v/>
      </c>
      <c r="DR412" s="3" t="str">
        <f>IF('DATA ENTRY'!CK411="","",IF('DATA ENTRY'!X411="","",IF(AND($DF$4='DATA ENTRY'!D411),'DATA ENTRY'!X411,"")))</f>
        <v/>
      </c>
      <c r="DS412" s="108" t="str">
        <f t="shared" si="107"/>
        <v/>
      </c>
      <c r="DT412" s="108" t="str">
        <f>IF('DATA ENTRY'!CK411="","",IF('DATA ENTRY'!D411="","",IF(AND($DF$4='DATA ENTRY'!D411),'DATA ENTRY'!G411,"")))</f>
        <v/>
      </c>
      <c r="DY412">
        <f t="shared" si="108"/>
        <v>0</v>
      </c>
      <c r="EB412" t="str">
        <f t="shared" si="109"/>
        <v/>
      </c>
      <c r="EC412" t="str">
        <f t="shared" si="110"/>
        <v/>
      </c>
      <c r="ED412" s="224">
        <v>406</v>
      </c>
      <c r="EE412" s="3" t="str">
        <f>IF('DATA ENTRY'!CK411="","",IF('DATA ENTRY'!B411="","",IF(AND($EF$4='DATA ENTRY'!G411,$EH$4='DATA ENTRY'!F411),'DATA ENTRY'!B411,"")))</f>
        <v/>
      </c>
      <c r="EF412" s="3" t="str">
        <f>IF('DATA ENTRY'!CK411="","",IF('DATA ENTRY'!C411="","",IF(AND($EF$4='DATA ENTRY'!G411,$EH$4='DATA ENTRY'!F411),'DATA ENTRY'!C411,"")))</f>
        <v/>
      </c>
      <c r="EG412" s="4" t="str">
        <f>IF('DATA ENTRY'!CK411="","",IF('DATA ENTRY'!I411="","",IF(AND($EF$4='DATA ENTRY'!G411,$EH$4='DATA ENTRY'!F411),'DATA ENTRY'!I411,"")))</f>
        <v/>
      </c>
      <c r="EH412" s="4" t="str">
        <f>IF('DATA ENTRY'!CK411="","",IF('DATA ENTRY'!CK411="","",IF(AND($EF$4='DATA ENTRY'!G411,$EH$4='DATA ENTRY'!F411),'DATA ENTRY'!CK411,"")))</f>
        <v/>
      </c>
      <c r="EI412" s="3" t="str">
        <f>IF('DATA ENTRY'!CK411="","",IF('DATA ENTRY'!N411="","",IF(AND($EF$4='DATA ENTRY'!G411,$EH$4='DATA ENTRY'!F411),'DATA ENTRY'!N411,"")))</f>
        <v/>
      </c>
      <c r="EJ412" s="107" t="str">
        <f>IF('DATA ENTRY'!CK411="","",IF('DATA ENTRY'!O411="","",IF(AND($EF$4='DATA ENTRY'!G411,$EH$4='DATA ENTRY'!F411),'DATA ENTRY'!O411,"")))</f>
        <v/>
      </c>
      <c r="EK412" s="3" t="str">
        <f>IF('DATA ENTRY'!CK411="","",IF('DATA ENTRY'!P411="","",IF(AND($EF$4='DATA ENTRY'!G411,$EH$4='DATA ENTRY'!F411),'DATA ENTRY'!P411,"")))</f>
        <v/>
      </c>
      <c r="EL412" s="107" t="str">
        <f>IF('DATA ENTRY'!CK411="","",IF('DATA ENTRY'!Q411="","",IF(AND($EF$4='DATA ENTRY'!G411,$EH$4='DATA ENTRY'!F411),'DATA ENTRY'!Q411,"")))</f>
        <v/>
      </c>
      <c r="EM412" s="3" t="str">
        <f>IF('DATA ENTRY'!CK411="","",IF('DATA ENTRY'!R411="","",IF(AND($EF$4='DATA ENTRY'!G411,$EH$4='DATA ENTRY'!F411),'DATA ENTRY'!R411,"")))</f>
        <v/>
      </c>
      <c r="EN412" s="107" t="str">
        <f>IF('DATA ENTRY'!CK411="","",IF('DATA ENTRY'!S411="","",IF(AND($EF$4='DATA ENTRY'!G411,$EH$4='DATA ENTRY'!F411),'DATA ENTRY'!S411,"")))</f>
        <v/>
      </c>
      <c r="EO412" s="3" t="str">
        <f>IF('DATA ENTRY'!CK411="","",IF('DATA ENTRY'!E411="","",IF(AND($EF$4='DATA ENTRY'!G411,$EH$4='DATA ENTRY'!F411),'DATA ENTRY'!E411,"")))</f>
        <v/>
      </c>
      <c r="EP412" s="3" t="str">
        <f>IF('DATA ENTRY'!CK411="","",IF('DATA ENTRY'!D411="","",IF(AND($EF$4='DATA ENTRY'!G411,$EH$4='DATA ENTRY'!F411),'DATA ENTRY'!D411,"")))</f>
        <v/>
      </c>
      <c r="EQ412" s="3" t="str">
        <f>IF('DATA ENTRY'!CK411="","",IF('DATA ENTRY'!W411="","",IF(AND($EF$4='DATA ENTRY'!G411,$EH$4='DATA ENTRY'!F411),'DATA ENTRY'!W411,"")))</f>
        <v/>
      </c>
      <c r="ER412" s="3" t="str">
        <f>IF('DATA ENTRY'!CK411="","",IF('DATA ENTRY'!X411="","",IF(AND($EF$4='DATA ENTRY'!G411,$EH$4='DATA ENTRY'!F411),'DATA ENTRY'!X411,"")))</f>
        <v/>
      </c>
      <c r="ES412" s="108" t="str">
        <f t="shared" si="111"/>
        <v/>
      </c>
      <c r="ET412" s="108" t="str">
        <f>IF('DATA ENTRY'!CK411="","",IF('DATA ENTRY'!D411="","",IF(AND($EF$4='DATA ENTRY'!G411,$EH$4='DATA ENTRY'!F411),'DATA ENTRY'!G411,"")))</f>
        <v/>
      </c>
      <c r="EY412">
        <f t="shared" si="112"/>
        <v>0</v>
      </c>
    </row>
    <row r="413" spans="1:155">
      <c r="A413" t="str">
        <f>IF(S413=0,"",1+(MAX($A$7:A412)))</f>
        <v/>
      </c>
      <c r="B413" s="224">
        <v>407</v>
      </c>
      <c r="C413" s="3" t="str">
        <f>IF('DATA ENTRY'!CK412="","",IF('DATA ENTRY'!B412="","",IF($D$4="All Post",'DATA ENTRY'!B412,IF(AND($D$4='DATA ENTRY'!CK412),'DATA ENTRY'!B412,""))))</f>
        <v/>
      </c>
      <c r="D413" s="3" t="str">
        <f>IF('DATA ENTRY'!CK412="","",IF('DATA ENTRY'!C412="","",IF($D$4="All Post",'DATA ENTRY'!C412,IF(AND($D$4='DATA ENTRY'!CK412),'DATA ENTRY'!C412,""))))</f>
        <v/>
      </c>
      <c r="E413" s="4" t="str">
        <f>IF('DATA ENTRY'!CK412="","",IF('DATA ENTRY'!I412="","",IF($D$4="All Post",'DATA ENTRY'!I412,IF(AND($D$4='DATA ENTRY'!CK412),'DATA ENTRY'!I412,""))))</f>
        <v/>
      </c>
      <c r="F413" s="4" t="str">
        <f>IF('DATA ENTRY'!CK412="","",IF('DATA ENTRY'!CK412="","",IF($D$4="All Post",'DATA ENTRY'!CK412,IF(AND($D$4='DATA ENTRY'!CK412),'DATA ENTRY'!CK412,""))))</f>
        <v/>
      </c>
      <c r="G413" s="3" t="str">
        <f>IF('DATA ENTRY'!CK412="","",IF('DATA ENTRY'!N412="","",IF($D$4="All Post",'DATA ENTRY'!N412,IF(AND($D$4='DATA ENTRY'!CK412),'DATA ENTRY'!N412,""))))</f>
        <v/>
      </c>
      <c r="H413" s="107" t="str">
        <f>IF('DATA ENTRY'!CK412="","",IF('DATA ENTRY'!O412="","",IF($D$4="All Post",'DATA ENTRY'!O412,IF(AND($D$4='DATA ENTRY'!CK412),'DATA ENTRY'!O412,""))))</f>
        <v/>
      </c>
      <c r="I413" s="3" t="str">
        <f>IF('DATA ENTRY'!CK412="","",IF('DATA ENTRY'!P412="","",IF($D$4="All Post",'DATA ENTRY'!P412,IF(AND($D$4='DATA ENTRY'!CK412),'DATA ENTRY'!P412,""))))</f>
        <v/>
      </c>
      <c r="J413" s="107" t="str">
        <f>IF('DATA ENTRY'!CK412="","",IF('DATA ENTRY'!Q412="","",IF($D$4="All Post",'DATA ENTRY'!Q412,IF(AND($D$4='DATA ENTRY'!CK412),'DATA ENTRY'!Q412,""))))</f>
        <v/>
      </c>
      <c r="K413" s="3" t="str">
        <f>IF('DATA ENTRY'!CK412="","",IF('DATA ENTRY'!R412="","",IF($D$4="All Post",'DATA ENTRY'!R412,IF(AND($D$4='DATA ENTRY'!CK412),'DATA ENTRY'!R412,""))))</f>
        <v/>
      </c>
      <c r="L413" s="3" t="str">
        <f>IF('DATA ENTRY'!CK412="","",IF('DATA ENTRY'!S412="","",IF($D$4="All Post",'DATA ENTRY'!S412,IF(AND($D$4='DATA ENTRY'!CK412),'DATA ENTRY'!S412,""))))</f>
        <v/>
      </c>
      <c r="M413" s="3" t="str">
        <f>IF('DATA ENTRY'!CK412="","",IF('DATA ENTRY'!E412="","",IF($D$4="All Post",'DATA ENTRY'!E412,IF(AND($D$4='DATA ENTRY'!CK412),'DATA ENTRY'!E412,""))))</f>
        <v/>
      </c>
      <c r="N413" s="3" t="str">
        <f>IF('DATA ENTRY'!CK412="","",IF('DATA ENTRY'!W412="","",IF($D$4="All Post",'DATA ENTRY'!W412,IF(AND($D$4='DATA ENTRY'!CK412),'DATA ENTRY'!W412,""))))</f>
        <v/>
      </c>
      <c r="O413" s="3" t="str">
        <f>IF('DATA ENTRY'!CK412="","",IF('DATA ENTRY'!X412="","",IF($D$4="All Post",'DATA ENTRY'!X412,IF(AND($D$4='DATA ENTRY'!CK412),'DATA ENTRY'!X412,""))))</f>
        <v/>
      </c>
      <c r="P413" s="3" t="str">
        <f>IF('DATA ENTRY'!CK412="","",IF('DATA ENTRY'!G412="","",IF($D$4="All Post",'DATA ENTRY'!G412,IF(AND($D$4='DATA ENTRY'!CK412),'DATA ENTRY'!G412,""))))</f>
        <v/>
      </c>
      <c r="S413">
        <f t="shared" si="99"/>
        <v>0</v>
      </c>
      <c r="T413" t="str">
        <f t="shared" si="100"/>
        <v/>
      </c>
      <c r="BZ413" t="str">
        <f t="shared" si="101"/>
        <v/>
      </c>
      <c r="CA413" t="str">
        <f t="shared" si="102"/>
        <v/>
      </c>
      <c r="CB413" s="224">
        <v>407</v>
      </c>
      <c r="CC413" s="3" t="str">
        <f>IF('DATA ENTRY'!CK412="","",IF('DATA ENTRY'!B412="","",IF(AND($CD$4='DATA ENTRY'!CK412,$CG$4='DATA ENTRY'!D412),'DATA ENTRY'!B412,"")))</f>
        <v/>
      </c>
      <c r="CD413" s="3" t="str">
        <f>IF('DATA ENTRY'!CK412="","",IF('DATA ENTRY'!C412="","",IF(AND($CD$4='DATA ENTRY'!CK412,$CG$4='DATA ENTRY'!D412),'DATA ENTRY'!C412,"")))</f>
        <v/>
      </c>
      <c r="CE413" s="4" t="str">
        <f>IF('DATA ENTRY'!CK412="","",IF('DATA ENTRY'!I412="","",IF(AND($CD$4='DATA ENTRY'!CK412,$CG$4='DATA ENTRY'!D412),'DATA ENTRY'!I412,"")))</f>
        <v/>
      </c>
      <c r="CF413" s="4" t="str">
        <f>IF('DATA ENTRY'!CK412="","",IF('DATA ENTRY'!CK412="","",IF(AND($CD$4='DATA ENTRY'!CK412,$CG$4='DATA ENTRY'!D412),'DATA ENTRY'!CK412,"")))</f>
        <v/>
      </c>
      <c r="CG413" s="3" t="str">
        <f>IF('DATA ENTRY'!CK412="","",IF('DATA ENTRY'!N412="","",IF(AND($CD$4='DATA ENTRY'!CK412,$CG$4='DATA ENTRY'!D412),'DATA ENTRY'!N412,"")))</f>
        <v/>
      </c>
      <c r="CH413" s="107" t="str">
        <f>IF('DATA ENTRY'!CK412="","",IF('DATA ENTRY'!O412="","",IF(AND($CD$4='DATA ENTRY'!CK412,$CG$4='DATA ENTRY'!D412),'DATA ENTRY'!O412,"")))</f>
        <v/>
      </c>
      <c r="CI413" s="3" t="str">
        <f>IF('DATA ENTRY'!CK412="","",IF('DATA ENTRY'!P412="","",IF(AND($CD$4='DATA ENTRY'!CK412,$CG$4='DATA ENTRY'!D412),'DATA ENTRY'!P412,"")))</f>
        <v/>
      </c>
      <c r="CJ413" s="107" t="str">
        <f>IF('DATA ENTRY'!CK412="","",IF('DATA ENTRY'!Q412="","",IF(AND($CD$4='DATA ENTRY'!CK412,$CG$4='DATA ENTRY'!D412),'DATA ENTRY'!Q412,"")))</f>
        <v/>
      </c>
      <c r="CK413" s="3" t="str">
        <f>IF('DATA ENTRY'!CK412="","",IF('DATA ENTRY'!R412="","",IF(AND($CD$4='DATA ENTRY'!CK412,$CG$4='DATA ENTRY'!D412),'DATA ENTRY'!R412,"")))</f>
        <v/>
      </c>
      <c r="CL413" s="3" t="str">
        <f>IF('DATA ENTRY'!CK412="","",IF('DATA ENTRY'!S412="","",IF(AND($CD$4='DATA ENTRY'!CK412,$CG$4='DATA ENTRY'!D412),'DATA ENTRY'!S412,"")))</f>
        <v/>
      </c>
      <c r="CM413" s="3" t="str">
        <f>IF('DATA ENTRY'!CK412="","",IF('DATA ENTRY'!E412="","",IF(AND($CD$4='DATA ENTRY'!CK412,$CG$4='DATA ENTRY'!D412),'DATA ENTRY'!E412,"")))</f>
        <v/>
      </c>
      <c r="CN413" s="3" t="str">
        <f>IF('DATA ENTRY'!CK412="","",IF('DATA ENTRY'!W412="","",IF(AND($CD$4='DATA ENTRY'!CK412,$CG$4='DATA ENTRY'!D412),'DATA ENTRY'!W412,"")))</f>
        <v/>
      </c>
      <c r="CO413" s="3" t="str">
        <f>IF('DATA ENTRY'!CK412="","",IF('DATA ENTRY'!X412="","",IF(AND($CD$4='DATA ENTRY'!CK412,$CG$4='DATA ENTRY'!D412),'DATA ENTRY'!X412,"")))</f>
        <v/>
      </c>
      <c r="CP413" s="108" t="str">
        <f t="shared" si="103"/>
        <v/>
      </c>
      <c r="CQ413" s="108" t="str">
        <f>IF('DATA ENTRY'!CK412="","",IF('DATA ENTRY'!G412="","",IF(AND($CD$4='DATA ENTRY'!CK412,$CG$4='DATA ENTRY'!D412),'DATA ENTRY'!G412,"")))</f>
        <v/>
      </c>
      <c r="CR413" s="230" t="str">
        <f>IF('DATA ENTRY'!CK412="","",IF('DATA ENTRY'!D412="","",IF(AND($CD$4='DATA ENTRY'!CK412,$CG$4='DATA ENTRY'!D412),'DATA ENTRY'!D412,"")))</f>
        <v/>
      </c>
      <c r="CS413">
        <f t="shared" si="104"/>
        <v>0</v>
      </c>
      <c r="CT413">
        <f t="shared" si="105"/>
        <v>0</v>
      </c>
      <c r="CV413" s="139"/>
      <c r="CX413">
        <f t="shared" si="106"/>
        <v>0</v>
      </c>
      <c r="DB413" t="str">
        <f t="shared" si="113"/>
        <v/>
      </c>
      <c r="DC413" t="str">
        <f t="shared" si="114"/>
        <v/>
      </c>
      <c r="DD413" s="224">
        <v>407</v>
      </c>
      <c r="DE413" s="3" t="str">
        <f>IF('DATA ENTRY'!CK412="","",IF('DATA ENTRY'!B412="","",IF(AND($DF$4='DATA ENTRY'!D412),'DATA ENTRY'!B412,"")))</f>
        <v/>
      </c>
      <c r="DF413" s="3" t="str">
        <f>IF('DATA ENTRY'!CK412="","",IF('DATA ENTRY'!C412="","",IF(AND($DF$4='DATA ENTRY'!D412),'DATA ENTRY'!C412,"")))</f>
        <v/>
      </c>
      <c r="DG413" s="4" t="str">
        <f>IF('DATA ENTRY'!CK412="","",IF('DATA ENTRY'!I412="","",IF(AND($DF$4='DATA ENTRY'!D412),'DATA ENTRY'!I412,"")))</f>
        <v/>
      </c>
      <c r="DH413" s="4" t="str">
        <f>IF('DATA ENTRY'!CK412="","",IF('DATA ENTRY'!CK412="","",IF(AND($DF$4='DATA ENTRY'!D412),'DATA ENTRY'!CK412,"")))</f>
        <v/>
      </c>
      <c r="DI413" s="3" t="str">
        <f>IF('DATA ENTRY'!CK412="","",IF('DATA ENTRY'!N412="","",IF(AND($DF$4='DATA ENTRY'!D412),'DATA ENTRY'!N412,"")))</f>
        <v/>
      </c>
      <c r="DJ413" s="107" t="str">
        <f>IF('DATA ENTRY'!CK412="","",IF('DATA ENTRY'!O412="","",IF(AND($DF$4='DATA ENTRY'!D412),'DATA ENTRY'!O412,"")))</f>
        <v/>
      </c>
      <c r="DK413" s="3" t="str">
        <f>IF('DATA ENTRY'!CK412="","",IF('DATA ENTRY'!P412="","",IF(AND($DF$4='DATA ENTRY'!D412),'DATA ENTRY'!P412,"")))</f>
        <v/>
      </c>
      <c r="DL413" s="107" t="str">
        <f>IF('DATA ENTRY'!CK412="","",IF('DATA ENTRY'!Q412="","",IF(AND($DF$4='DATA ENTRY'!D412),'DATA ENTRY'!Q412,"")))</f>
        <v/>
      </c>
      <c r="DM413" s="3" t="str">
        <f>IF('DATA ENTRY'!CK412="","",IF('DATA ENTRY'!R412="","",IF(AND($DF$4='DATA ENTRY'!D412),'DATA ENTRY'!R412,"")))</f>
        <v/>
      </c>
      <c r="DN413" s="107" t="str">
        <f>IF('DATA ENTRY'!CK412="","",IF('DATA ENTRY'!S412="","",IF(AND($DF$4='DATA ENTRY'!D412),'DATA ENTRY'!S412,"")))</f>
        <v/>
      </c>
      <c r="DO413" s="3" t="str">
        <f>IF('DATA ENTRY'!CK412="","",IF('DATA ENTRY'!E412="","",IF(AND($DF$4='DATA ENTRY'!D412),'DATA ENTRY'!E412,"")))</f>
        <v/>
      </c>
      <c r="DP413" s="3" t="str">
        <f>IF('DATA ENTRY'!CK412="","",IF('DATA ENTRY'!D412="","",IF(AND($DF$4='DATA ENTRY'!D412),'DATA ENTRY'!D412,"")))</f>
        <v/>
      </c>
      <c r="DQ413" s="3" t="str">
        <f>IF('DATA ENTRY'!CK412="","",IF('DATA ENTRY'!W412="","",IF(AND($DF$4='DATA ENTRY'!D412),'DATA ENTRY'!W412,"")))</f>
        <v/>
      </c>
      <c r="DR413" s="3" t="str">
        <f>IF('DATA ENTRY'!CK412="","",IF('DATA ENTRY'!X412="","",IF(AND($DF$4='DATA ENTRY'!D412),'DATA ENTRY'!X412,"")))</f>
        <v/>
      </c>
      <c r="DS413" s="108" t="str">
        <f t="shared" si="107"/>
        <v/>
      </c>
      <c r="DT413" s="108" t="str">
        <f>IF('DATA ENTRY'!CK412="","",IF('DATA ENTRY'!D412="","",IF(AND($DF$4='DATA ENTRY'!D412),'DATA ENTRY'!G412,"")))</f>
        <v/>
      </c>
      <c r="DY413">
        <f t="shared" si="108"/>
        <v>0</v>
      </c>
      <c r="EB413" t="str">
        <f t="shared" si="109"/>
        <v/>
      </c>
      <c r="EC413" t="str">
        <f t="shared" si="110"/>
        <v/>
      </c>
      <c r="ED413" s="224">
        <v>407</v>
      </c>
      <c r="EE413" s="3" t="str">
        <f>IF('DATA ENTRY'!CK412="","",IF('DATA ENTRY'!B412="","",IF(AND($EF$4='DATA ENTRY'!G412,$EH$4='DATA ENTRY'!F412),'DATA ENTRY'!B412,"")))</f>
        <v/>
      </c>
      <c r="EF413" s="3" t="str">
        <f>IF('DATA ENTRY'!CK412="","",IF('DATA ENTRY'!C412="","",IF(AND($EF$4='DATA ENTRY'!G412,$EH$4='DATA ENTRY'!F412),'DATA ENTRY'!C412,"")))</f>
        <v/>
      </c>
      <c r="EG413" s="4" t="str">
        <f>IF('DATA ENTRY'!CK412="","",IF('DATA ENTRY'!I412="","",IF(AND($EF$4='DATA ENTRY'!G412,$EH$4='DATA ENTRY'!F412),'DATA ENTRY'!I412,"")))</f>
        <v/>
      </c>
      <c r="EH413" s="4" t="str">
        <f>IF('DATA ENTRY'!CK412="","",IF('DATA ENTRY'!CK412="","",IF(AND($EF$4='DATA ENTRY'!G412,$EH$4='DATA ENTRY'!F412),'DATA ENTRY'!CK412,"")))</f>
        <v/>
      </c>
      <c r="EI413" s="3" t="str">
        <f>IF('DATA ENTRY'!CK412="","",IF('DATA ENTRY'!N412="","",IF(AND($EF$4='DATA ENTRY'!G412,$EH$4='DATA ENTRY'!F412),'DATA ENTRY'!N412,"")))</f>
        <v/>
      </c>
      <c r="EJ413" s="107" t="str">
        <f>IF('DATA ENTRY'!CK412="","",IF('DATA ENTRY'!O412="","",IF(AND($EF$4='DATA ENTRY'!G412,$EH$4='DATA ENTRY'!F412),'DATA ENTRY'!O412,"")))</f>
        <v/>
      </c>
      <c r="EK413" s="3" t="str">
        <f>IF('DATA ENTRY'!CK412="","",IF('DATA ENTRY'!P412="","",IF(AND($EF$4='DATA ENTRY'!G412,$EH$4='DATA ENTRY'!F412),'DATA ENTRY'!P412,"")))</f>
        <v/>
      </c>
      <c r="EL413" s="107" t="str">
        <f>IF('DATA ENTRY'!CK412="","",IF('DATA ENTRY'!Q412="","",IF(AND($EF$4='DATA ENTRY'!G412,$EH$4='DATA ENTRY'!F412),'DATA ENTRY'!Q412,"")))</f>
        <v/>
      </c>
      <c r="EM413" s="3" t="str">
        <f>IF('DATA ENTRY'!CK412="","",IF('DATA ENTRY'!R412="","",IF(AND($EF$4='DATA ENTRY'!G412,$EH$4='DATA ENTRY'!F412),'DATA ENTRY'!R412,"")))</f>
        <v/>
      </c>
      <c r="EN413" s="107" t="str">
        <f>IF('DATA ENTRY'!CK412="","",IF('DATA ENTRY'!S412="","",IF(AND($EF$4='DATA ENTRY'!G412,$EH$4='DATA ENTRY'!F412),'DATA ENTRY'!S412,"")))</f>
        <v/>
      </c>
      <c r="EO413" s="3" t="str">
        <f>IF('DATA ENTRY'!CK412="","",IF('DATA ENTRY'!E412="","",IF(AND($EF$4='DATA ENTRY'!G412,$EH$4='DATA ENTRY'!F412),'DATA ENTRY'!E412,"")))</f>
        <v/>
      </c>
      <c r="EP413" s="3" t="str">
        <f>IF('DATA ENTRY'!CK412="","",IF('DATA ENTRY'!D412="","",IF(AND($EF$4='DATA ENTRY'!G412,$EH$4='DATA ENTRY'!F412),'DATA ENTRY'!D412,"")))</f>
        <v/>
      </c>
      <c r="EQ413" s="3" t="str">
        <f>IF('DATA ENTRY'!CK412="","",IF('DATA ENTRY'!W412="","",IF(AND($EF$4='DATA ENTRY'!G412,$EH$4='DATA ENTRY'!F412),'DATA ENTRY'!W412,"")))</f>
        <v/>
      </c>
      <c r="ER413" s="3" t="str">
        <f>IF('DATA ENTRY'!CK412="","",IF('DATA ENTRY'!X412="","",IF(AND($EF$4='DATA ENTRY'!G412,$EH$4='DATA ENTRY'!F412),'DATA ENTRY'!X412,"")))</f>
        <v/>
      </c>
      <c r="ES413" s="108" t="str">
        <f t="shared" si="111"/>
        <v/>
      </c>
      <c r="ET413" s="108" t="str">
        <f>IF('DATA ENTRY'!CK412="","",IF('DATA ENTRY'!D412="","",IF(AND($EF$4='DATA ENTRY'!G412,$EH$4='DATA ENTRY'!F412),'DATA ENTRY'!G412,"")))</f>
        <v/>
      </c>
      <c r="EY413">
        <f t="shared" si="112"/>
        <v>0</v>
      </c>
    </row>
    <row r="414" spans="1:155">
      <c r="A414" t="str">
        <f>IF(S414=0,"",1+(MAX($A$7:A413)))</f>
        <v/>
      </c>
      <c r="B414" s="224">
        <v>408</v>
      </c>
      <c r="C414" s="3" t="str">
        <f>IF('DATA ENTRY'!CK413="","",IF('DATA ENTRY'!B413="","",IF($D$4="All Post",'DATA ENTRY'!B413,IF(AND($D$4='DATA ENTRY'!CK413),'DATA ENTRY'!B413,""))))</f>
        <v/>
      </c>
      <c r="D414" s="3" t="str">
        <f>IF('DATA ENTRY'!CK413="","",IF('DATA ENTRY'!C413="","",IF($D$4="All Post",'DATA ENTRY'!C413,IF(AND($D$4='DATA ENTRY'!CK413),'DATA ENTRY'!C413,""))))</f>
        <v/>
      </c>
      <c r="E414" s="4" t="str">
        <f>IF('DATA ENTRY'!CK413="","",IF('DATA ENTRY'!I413="","",IF($D$4="All Post",'DATA ENTRY'!I413,IF(AND($D$4='DATA ENTRY'!CK413),'DATA ENTRY'!I413,""))))</f>
        <v/>
      </c>
      <c r="F414" s="4" t="str">
        <f>IF('DATA ENTRY'!CK413="","",IF('DATA ENTRY'!CK413="","",IF($D$4="All Post",'DATA ENTRY'!CK413,IF(AND($D$4='DATA ENTRY'!CK413),'DATA ENTRY'!CK413,""))))</f>
        <v/>
      </c>
      <c r="G414" s="3" t="str">
        <f>IF('DATA ENTRY'!CK413="","",IF('DATA ENTRY'!N413="","",IF($D$4="All Post",'DATA ENTRY'!N413,IF(AND($D$4='DATA ENTRY'!CK413),'DATA ENTRY'!N413,""))))</f>
        <v/>
      </c>
      <c r="H414" s="107" t="str">
        <f>IF('DATA ENTRY'!CK413="","",IF('DATA ENTRY'!O413="","",IF($D$4="All Post",'DATA ENTRY'!O413,IF(AND($D$4='DATA ENTRY'!CK413),'DATA ENTRY'!O413,""))))</f>
        <v/>
      </c>
      <c r="I414" s="3" t="str">
        <f>IF('DATA ENTRY'!CK413="","",IF('DATA ENTRY'!P413="","",IF($D$4="All Post",'DATA ENTRY'!P413,IF(AND($D$4='DATA ENTRY'!CK413),'DATA ENTRY'!P413,""))))</f>
        <v/>
      </c>
      <c r="J414" s="107" t="str">
        <f>IF('DATA ENTRY'!CK413="","",IF('DATA ENTRY'!Q413="","",IF($D$4="All Post",'DATA ENTRY'!Q413,IF(AND($D$4='DATA ENTRY'!CK413),'DATA ENTRY'!Q413,""))))</f>
        <v/>
      </c>
      <c r="K414" s="3" t="str">
        <f>IF('DATA ENTRY'!CK413="","",IF('DATA ENTRY'!R413="","",IF($D$4="All Post",'DATA ENTRY'!R413,IF(AND($D$4='DATA ENTRY'!CK413),'DATA ENTRY'!R413,""))))</f>
        <v/>
      </c>
      <c r="L414" s="3" t="str">
        <f>IF('DATA ENTRY'!CK413="","",IF('DATA ENTRY'!S413="","",IF($D$4="All Post",'DATA ENTRY'!S413,IF(AND($D$4='DATA ENTRY'!CK413),'DATA ENTRY'!S413,""))))</f>
        <v/>
      </c>
      <c r="M414" s="3" t="str">
        <f>IF('DATA ENTRY'!CK413="","",IF('DATA ENTRY'!E413="","",IF($D$4="All Post",'DATA ENTRY'!E413,IF(AND($D$4='DATA ENTRY'!CK413),'DATA ENTRY'!E413,""))))</f>
        <v/>
      </c>
      <c r="N414" s="3" t="str">
        <f>IF('DATA ENTRY'!CK413="","",IF('DATA ENTRY'!W413="","",IF($D$4="All Post",'DATA ENTRY'!W413,IF(AND($D$4='DATA ENTRY'!CK413),'DATA ENTRY'!W413,""))))</f>
        <v/>
      </c>
      <c r="O414" s="3" t="str">
        <f>IF('DATA ENTRY'!CK413="","",IF('DATA ENTRY'!X413="","",IF($D$4="All Post",'DATA ENTRY'!X413,IF(AND($D$4='DATA ENTRY'!CK413),'DATA ENTRY'!X413,""))))</f>
        <v/>
      </c>
      <c r="P414" s="3" t="str">
        <f>IF('DATA ENTRY'!CK413="","",IF('DATA ENTRY'!G413="","",IF($D$4="All Post",'DATA ENTRY'!G413,IF(AND($D$4='DATA ENTRY'!CK413),'DATA ENTRY'!G413,""))))</f>
        <v/>
      </c>
      <c r="S414">
        <f t="shared" si="99"/>
        <v>0</v>
      </c>
      <c r="T414" t="str">
        <f t="shared" si="100"/>
        <v/>
      </c>
      <c r="BZ414" t="str">
        <f t="shared" si="101"/>
        <v/>
      </c>
      <c r="CA414" t="str">
        <f t="shared" si="102"/>
        <v/>
      </c>
      <c r="CB414" s="224">
        <v>408</v>
      </c>
      <c r="CC414" s="3" t="str">
        <f>IF('DATA ENTRY'!CK413="","",IF('DATA ENTRY'!B413="","",IF(AND($CD$4='DATA ENTRY'!CK413,$CG$4='DATA ENTRY'!D413),'DATA ENTRY'!B413,"")))</f>
        <v/>
      </c>
      <c r="CD414" s="3" t="str">
        <f>IF('DATA ENTRY'!CK413="","",IF('DATA ENTRY'!C413="","",IF(AND($CD$4='DATA ENTRY'!CK413,$CG$4='DATA ENTRY'!D413),'DATA ENTRY'!C413,"")))</f>
        <v/>
      </c>
      <c r="CE414" s="4" t="str">
        <f>IF('DATA ENTRY'!CK413="","",IF('DATA ENTRY'!I413="","",IF(AND($CD$4='DATA ENTRY'!CK413,$CG$4='DATA ENTRY'!D413),'DATA ENTRY'!I413,"")))</f>
        <v/>
      </c>
      <c r="CF414" s="4" t="str">
        <f>IF('DATA ENTRY'!CK413="","",IF('DATA ENTRY'!CK413="","",IF(AND($CD$4='DATA ENTRY'!CK413,$CG$4='DATA ENTRY'!D413),'DATA ENTRY'!CK413,"")))</f>
        <v/>
      </c>
      <c r="CG414" s="3" t="str">
        <f>IF('DATA ENTRY'!CK413="","",IF('DATA ENTRY'!N413="","",IF(AND($CD$4='DATA ENTRY'!CK413,$CG$4='DATA ENTRY'!D413),'DATA ENTRY'!N413,"")))</f>
        <v/>
      </c>
      <c r="CH414" s="107" t="str">
        <f>IF('DATA ENTRY'!CK413="","",IF('DATA ENTRY'!O413="","",IF(AND($CD$4='DATA ENTRY'!CK413,$CG$4='DATA ENTRY'!D413),'DATA ENTRY'!O413,"")))</f>
        <v/>
      </c>
      <c r="CI414" s="3" t="str">
        <f>IF('DATA ENTRY'!CK413="","",IF('DATA ENTRY'!P413="","",IF(AND($CD$4='DATA ENTRY'!CK413,$CG$4='DATA ENTRY'!D413),'DATA ENTRY'!P413,"")))</f>
        <v/>
      </c>
      <c r="CJ414" s="107" t="str">
        <f>IF('DATA ENTRY'!CK413="","",IF('DATA ENTRY'!Q413="","",IF(AND($CD$4='DATA ENTRY'!CK413,$CG$4='DATA ENTRY'!D413),'DATA ENTRY'!Q413,"")))</f>
        <v/>
      </c>
      <c r="CK414" s="3" t="str">
        <f>IF('DATA ENTRY'!CK413="","",IF('DATA ENTRY'!R413="","",IF(AND($CD$4='DATA ENTRY'!CK413,$CG$4='DATA ENTRY'!D413),'DATA ENTRY'!R413,"")))</f>
        <v/>
      </c>
      <c r="CL414" s="3" t="str">
        <f>IF('DATA ENTRY'!CK413="","",IF('DATA ENTRY'!S413="","",IF(AND($CD$4='DATA ENTRY'!CK413,$CG$4='DATA ENTRY'!D413),'DATA ENTRY'!S413,"")))</f>
        <v/>
      </c>
      <c r="CM414" s="3" t="str">
        <f>IF('DATA ENTRY'!CK413="","",IF('DATA ENTRY'!E413="","",IF(AND($CD$4='DATA ENTRY'!CK413,$CG$4='DATA ENTRY'!D413),'DATA ENTRY'!E413,"")))</f>
        <v/>
      </c>
      <c r="CN414" s="3" t="str">
        <f>IF('DATA ENTRY'!CK413="","",IF('DATA ENTRY'!W413="","",IF(AND($CD$4='DATA ENTRY'!CK413,$CG$4='DATA ENTRY'!D413),'DATA ENTRY'!W413,"")))</f>
        <v/>
      </c>
      <c r="CO414" s="3" t="str">
        <f>IF('DATA ENTRY'!CK413="","",IF('DATA ENTRY'!X413="","",IF(AND($CD$4='DATA ENTRY'!CK413,$CG$4='DATA ENTRY'!D413),'DATA ENTRY'!X413,"")))</f>
        <v/>
      </c>
      <c r="CP414" s="108" t="str">
        <f t="shared" si="103"/>
        <v/>
      </c>
      <c r="CQ414" s="108" t="str">
        <f>IF('DATA ENTRY'!CK413="","",IF('DATA ENTRY'!G413="","",IF(AND($CD$4='DATA ENTRY'!CK413,$CG$4='DATA ENTRY'!D413),'DATA ENTRY'!G413,"")))</f>
        <v/>
      </c>
      <c r="CR414" s="230" t="str">
        <f>IF('DATA ENTRY'!CK413="","",IF('DATA ENTRY'!D413="","",IF(AND($CD$4='DATA ENTRY'!CK413,$CG$4='DATA ENTRY'!D413),'DATA ENTRY'!D413,"")))</f>
        <v/>
      </c>
      <c r="CS414">
        <f t="shared" si="104"/>
        <v>0</v>
      </c>
      <c r="CT414">
        <f t="shared" si="105"/>
        <v>0</v>
      </c>
      <c r="CV414" s="139"/>
      <c r="CX414">
        <f t="shared" si="106"/>
        <v>0</v>
      </c>
      <c r="DB414" t="str">
        <f t="shared" si="113"/>
        <v/>
      </c>
      <c r="DC414" t="str">
        <f t="shared" si="114"/>
        <v/>
      </c>
      <c r="DD414" s="224">
        <v>408</v>
      </c>
      <c r="DE414" s="3" t="str">
        <f>IF('DATA ENTRY'!CK413="","",IF('DATA ENTRY'!B413="","",IF(AND($DF$4='DATA ENTRY'!D413),'DATA ENTRY'!B413,"")))</f>
        <v/>
      </c>
      <c r="DF414" s="3" t="str">
        <f>IF('DATA ENTRY'!CK413="","",IF('DATA ENTRY'!C413="","",IF(AND($DF$4='DATA ENTRY'!D413),'DATA ENTRY'!C413,"")))</f>
        <v/>
      </c>
      <c r="DG414" s="4" t="str">
        <f>IF('DATA ENTRY'!CK413="","",IF('DATA ENTRY'!I413="","",IF(AND($DF$4='DATA ENTRY'!D413),'DATA ENTRY'!I413,"")))</f>
        <v/>
      </c>
      <c r="DH414" s="4" t="str">
        <f>IF('DATA ENTRY'!CK413="","",IF('DATA ENTRY'!CK413="","",IF(AND($DF$4='DATA ENTRY'!D413),'DATA ENTRY'!CK413,"")))</f>
        <v/>
      </c>
      <c r="DI414" s="3" t="str">
        <f>IF('DATA ENTRY'!CK413="","",IF('DATA ENTRY'!N413="","",IF(AND($DF$4='DATA ENTRY'!D413),'DATA ENTRY'!N413,"")))</f>
        <v/>
      </c>
      <c r="DJ414" s="107" t="str">
        <f>IF('DATA ENTRY'!CK413="","",IF('DATA ENTRY'!O413="","",IF(AND($DF$4='DATA ENTRY'!D413),'DATA ENTRY'!O413,"")))</f>
        <v/>
      </c>
      <c r="DK414" s="3" t="str">
        <f>IF('DATA ENTRY'!CK413="","",IF('DATA ENTRY'!P413="","",IF(AND($DF$4='DATA ENTRY'!D413),'DATA ENTRY'!P413,"")))</f>
        <v/>
      </c>
      <c r="DL414" s="107" t="str">
        <f>IF('DATA ENTRY'!CK413="","",IF('DATA ENTRY'!Q413="","",IF(AND($DF$4='DATA ENTRY'!D413),'DATA ENTRY'!Q413,"")))</f>
        <v/>
      </c>
      <c r="DM414" s="3" t="str">
        <f>IF('DATA ENTRY'!CK413="","",IF('DATA ENTRY'!R413="","",IF(AND($DF$4='DATA ENTRY'!D413),'DATA ENTRY'!R413,"")))</f>
        <v/>
      </c>
      <c r="DN414" s="107" t="str">
        <f>IF('DATA ENTRY'!CK413="","",IF('DATA ENTRY'!S413="","",IF(AND($DF$4='DATA ENTRY'!D413),'DATA ENTRY'!S413,"")))</f>
        <v/>
      </c>
      <c r="DO414" s="3" t="str">
        <f>IF('DATA ENTRY'!CK413="","",IF('DATA ENTRY'!E413="","",IF(AND($DF$4='DATA ENTRY'!D413),'DATA ENTRY'!E413,"")))</f>
        <v/>
      </c>
      <c r="DP414" s="3" t="str">
        <f>IF('DATA ENTRY'!CK413="","",IF('DATA ENTRY'!D413="","",IF(AND($DF$4='DATA ENTRY'!D413),'DATA ENTRY'!D413,"")))</f>
        <v/>
      </c>
      <c r="DQ414" s="3" t="str">
        <f>IF('DATA ENTRY'!CK413="","",IF('DATA ENTRY'!W413="","",IF(AND($DF$4='DATA ENTRY'!D413),'DATA ENTRY'!W413,"")))</f>
        <v/>
      </c>
      <c r="DR414" s="3" t="str">
        <f>IF('DATA ENTRY'!CK413="","",IF('DATA ENTRY'!X413="","",IF(AND($DF$4='DATA ENTRY'!D413),'DATA ENTRY'!X413,"")))</f>
        <v/>
      </c>
      <c r="DS414" s="108" t="str">
        <f t="shared" si="107"/>
        <v/>
      </c>
      <c r="DT414" s="108" t="str">
        <f>IF('DATA ENTRY'!CK413="","",IF('DATA ENTRY'!D413="","",IF(AND($DF$4='DATA ENTRY'!D413),'DATA ENTRY'!G413,"")))</f>
        <v/>
      </c>
      <c r="DY414">
        <f t="shared" si="108"/>
        <v>0</v>
      </c>
      <c r="EB414" t="str">
        <f t="shared" si="109"/>
        <v/>
      </c>
      <c r="EC414" t="str">
        <f t="shared" si="110"/>
        <v/>
      </c>
      <c r="ED414" s="224">
        <v>408</v>
      </c>
      <c r="EE414" s="3" t="str">
        <f>IF('DATA ENTRY'!CK413="","",IF('DATA ENTRY'!B413="","",IF(AND($EF$4='DATA ENTRY'!G413,$EH$4='DATA ENTRY'!F413),'DATA ENTRY'!B413,"")))</f>
        <v/>
      </c>
      <c r="EF414" s="3" t="str">
        <f>IF('DATA ENTRY'!CK413="","",IF('DATA ENTRY'!C413="","",IF(AND($EF$4='DATA ENTRY'!G413,$EH$4='DATA ENTRY'!F413),'DATA ENTRY'!C413,"")))</f>
        <v/>
      </c>
      <c r="EG414" s="4" t="str">
        <f>IF('DATA ENTRY'!CK413="","",IF('DATA ENTRY'!I413="","",IF(AND($EF$4='DATA ENTRY'!G413,$EH$4='DATA ENTRY'!F413),'DATA ENTRY'!I413,"")))</f>
        <v/>
      </c>
      <c r="EH414" s="4" t="str">
        <f>IF('DATA ENTRY'!CK413="","",IF('DATA ENTRY'!CK413="","",IF(AND($EF$4='DATA ENTRY'!G413,$EH$4='DATA ENTRY'!F413),'DATA ENTRY'!CK413,"")))</f>
        <v/>
      </c>
      <c r="EI414" s="3" t="str">
        <f>IF('DATA ENTRY'!CK413="","",IF('DATA ENTRY'!N413="","",IF(AND($EF$4='DATA ENTRY'!G413,$EH$4='DATA ENTRY'!F413),'DATA ENTRY'!N413,"")))</f>
        <v/>
      </c>
      <c r="EJ414" s="107" t="str">
        <f>IF('DATA ENTRY'!CK413="","",IF('DATA ENTRY'!O413="","",IF(AND($EF$4='DATA ENTRY'!G413,$EH$4='DATA ENTRY'!F413),'DATA ENTRY'!O413,"")))</f>
        <v/>
      </c>
      <c r="EK414" s="3" t="str">
        <f>IF('DATA ENTRY'!CK413="","",IF('DATA ENTRY'!P413="","",IF(AND($EF$4='DATA ENTRY'!G413,$EH$4='DATA ENTRY'!F413),'DATA ENTRY'!P413,"")))</f>
        <v/>
      </c>
      <c r="EL414" s="107" t="str">
        <f>IF('DATA ENTRY'!CK413="","",IF('DATA ENTRY'!Q413="","",IF(AND($EF$4='DATA ENTRY'!G413,$EH$4='DATA ENTRY'!F413),'DATA ENTRY'!Q413,"")))</f>
        <v/>
      </c>
      <c r="EM414" s="3" t="str">
        <f>IF('DATA ENTRY'!CK413="","",IF('DATA ENTRY'!R413="","",IF(AND($EF$4='DATA ENTRY'!G413,$EH$4='DATA ENTRY'!F413),'DATA ENTRY'!R413,"")))</f>
        <v/>
      </c>
      <c r="EN414" s="107" t="str">
        <f>IF('DATA ENTRY'!CK413="","",IF('DATA ENTRY'!S413="","",IF(AND($EF$4='DATA ENTRY'!G413,$EH$4='DATA ENTRY'!F413),'DATA ENTRY'!S413,"")))</f>
        <v/>
      </c>
      <c r="EO414" s="3" t="str">
        <f>IF('DATA ENTRY'!CK413="","",IF('DATA ENTRY'!E413="","",IF(AND($EF$4='DATA ENTRY'!G413,$EH$4='DATA ENTRY'!F413),'DATA ENTRY'!E413,"")))</f>
        <v/>
      </c>
      <c r="EP414" s="3" t="str">
        <f>IF('DATA ENTRY'!CK413="","",IF('DATA ENTRY'!D413="","",IF(AND($EF$4='DATA ENTRY'!G413,$EH$4='DATA ENTRY'!F413),'DATA ENTRY'!D413,"")))</f>
        <v/>
      </c>
      <c r="EQ414" s="3" t="str">
        <f>IF('DATA ENTRY'!CK413="","",IF('DATA ENTRY'!W413="","",IF(AND($EF$4='DATA ENTRY'!G413,$EH$4='DATA ENTRY'!F413),'DATA ENTRY'!W413,"")))</f>
        <v/>
      </c>
      <c r="ER414" s="3" t="str">
        <f>IF('DATA ENTRY'!CK413="","",IF('DATA ENTRY'!X413="","",IF(AND($EF$4='DATA ENTRY'!G413,$EH$4='DATA ENTRY'!F413),'DATA ENTRY'!X413,"")))</f>
        <v/>
      </c>
      <c r="ES414" s="108" t="str">
        <f t="shared" si="111"/>
        <v/>
      </c>
      <c r="ET414" s="108" t="str">
        <f>IF('DATA ENTRY'!CK413="","",IF('DATA ENTRY'!D413="","",IF(AND($EF$4='DATA ENTRY'!G413,$EH$4='DATA ENTRY'!F413),'DATA ENTRY'!G413,"")))</f>
        <v/>
      </c>
      <c r="EY414">
        <f t="shared" si="112"/>
        <v>0</v>
      </c>
    </row>
    <row r="415" spans="1:155">
      <c r="A415" t="str">
        <f>IF(S415=0,"",1+(MAX($A$7:A414)))</f>
        <v/>
      </c>
      <c r="B415" s="224">
        <v>409</v>
      </c>
      <c r="C415" s="3" t="str">
        <f>IF('DATA ENTRY'!CK414="","",IF('DATA ENTRY'!B414="","",IF($D$4="All Post",'DATA ENTRY'!B414,IF(AND($D$4='DATA ENTRY'!CK414),'DATA ENTRY'!B414,""))))</f>
        <v/>
      </c>
      <c r="D415" s="3" t="str">
        <f>IF('DATA ENTRY'!CK414="","",IF('DATA ENTRY'!C414="","",IF($D$4="All Post",'DATA ENTRY'!C414,IF(AND($D$4='DATA ENTRY'!CK414),'DATA ENTRY'!C414,""))))</f>
        <v/>
      </c>
      <c r="E415" s="4" t="str">
        <f>IF('DATA ENTRY'!CK414="","",IF('DATA ENTRY'!I414="","",IF($D$4="All Post",'DATA ENTRY'!I414,IF(AND($D$4='DATA ENTRY'!CK414),'DATA ENTRY'!I414,""))))</f>
        <v/>
      </c>
      <c r="F415" s="4" t="str">
        <f>IF('DATA ENTRY'!CK414="","",IF('DATA ENTRY'!CK414="","",IF($D$4="All Post",'DATA ENTRY'!CK414,IF(AND($D$4='DATA ENTRY'!CK414),'DATA ENTRY'!CK414,""))))</f>
        <v/>
      </c>
      <c r="G415" s="3" t="str">
        <f>IF('DATA ENTRY'!CK414="","",IF('DATA ENTRY'!N414="","",IF($D$4="All Post",'DATA ENTRY'!N414,IF(AND($D$4='DATA ENTRY'!CK414),'DATA ENTRY'!N414,""))))</f>
        <v/>
      </c>
      <c r="H415" s="107" t="str">
        <f>IF('DATA ENTRY'!CK414="","",IF('DATA ENTRY'!O414="","",IF($D$4="All Post",'DATA ENTRY'!O414,IF(AND($D$4='DATA ENTRY'!CK414),'DATA ENTRY'!O414,""))))</f>
        <v/>
      </c>
      <c r="I415" s="3" t="str">
        <f>IF('DATA ENTRY'!CK414="","",IF('DATA ENTRY'!P414="","",IF($D$4="All Post",'DATA ENTRY'!P414,IF(AND($D$4='DATA ENTRY'!CK414),'DATA ENTRY'!P414,""))))</f>
        <v/>
      </c>
      <c r="J415" s="107" t="str">
        <f>IF('DATA ENTRY'!CK414="","",IF('DATA ENTRY'!Q414="","",IF($D$4="All Post",'DATA ENTRY'!Q414,IF(AND($D$4='DATA ENTRY'!CK414),'DATA ENTRY'!Q414,""))))</f>
        <v/>
      </c>
      <c r="K415" s="3" t="str">
        <f>IF('DATA ENTRY'!CK414="","",IF('DATA ENTRY'!R414="","",IF($D$4="All Post",'DATA ENTRY'!R414,IF(AND($D$4='DATA ENTRY'!CK414),'DATA ENTRY'!R414,""))))</f>
        <v/>
      </c>
      <c r="L415" s="3" t="str">
        <f>IF('DATA ENTRY'!CK414="","",IF('DATA ENTRY'!S414="","",IF($D$4="All Post",'DATA ENTRY'!S414,IF(AND($D$4='DATA ENTRY'!CK414),'DATA ENTRY'!S414,""))))</f>
        <v/>
      </c>
      <c r="M415" s="3" t="str">
        <f>IF('DATA ENTRY'!CK414="","",IF('DATA ENTRY'!E414="","",IF($D$4="All Post",'DATA ENTRY'!E414,IF(AND($D$4='DATA ENTRY'!CK414),'DATA ENTRY'!E414,""))))</f>
        <v/>
      </c>
      <c r="N415" s="3" t="str">
        <f>IF('DATA ENTRY'!CK414="","",IF('DATA ENTRY'!W414="","",IF($D$4="All Post",'DATA ENTRY'!W414,IF(AND($D$4='DATA ENTRY'!CK414),'DATA ENTRY'!W414,""))))</f>
        <v/>
      </c>
      <c r="O415" s="3" t="str">
        <f>IF('DATA ENTRY'!CK414="","",IF('DATA ENTRY'!X414="","",IF($D$4="All Post",'DATA ENTRY'!X414,IF(AND($D$4='DATA ENTRY'!CK414),'DATA ENTRY'!X414,""))))</f>
        <v/>
      </c>
      <c r="P415" s="3" t="str">
        <f>IF('DATA ENTRY'!CK414="","",IF('DATA ENTRY'!G414="","",IF($D$4="All Post",'DATA ENTRY'!G414,IF(AND($D$4='DATA ENTRY'!CK414),'DATA ENTRY'!G414,""))))</f>
        <v/>
      </c>
      <c r="S415">
        <f t="shared" si="99"/>
        <v>0</v>
      </c>
      <c r="T415" t="str">
        <f t="shared" si="100"/>
        <v/>
      </c>
      <c r="BZ415" t="str">
        <f t="shared" si="101"/>
        <v/>
      </c>
      <c r="CA415" t="str">
        <f t="shared" si="102"/>
        <v/>
      </c>
      <c r="CB415" s="224">
        <v>409</v>
      </c>
      <c r="CC415" s="3" t="str">
        <f>IF('DATA ENTRY'!CK414="","",IF('DATA ENTRY'!B414="","",IF(AND($CD$4='DATA ENTRY'!CK414,$CG$4='DATA ENTRY'!D414),'DATA ENTRY'!B414,"")))</f>
        <v/>
      </c>
      <c r="CD415" s="3" t="str">
        <f>IF('DATA ENTRY'!CK414="","",IF('DATA ENTRY'!C414="","",IF(AND($CD$4='DATA ENTRY'!CK414,$CG$4='DATA ENTRY'!D414),'DATA ENTRY'!C414,"")))</f>
        <v/>
      </c>
      <c r="CE415" s="4" t="str">
        <f>IF('DATA ENTRY'!CK414="","",IF('DATA ENTRY'!I414="","",IF(AND($CD$4='DATA ENTRY'!CK414,$CG$4='DATA ENTRY'!D414),'DATA ENTRY'!I414,"")))</f>
        <v/>
      </c>
      <c r="CF415" s="4" t="str">
        <f>IF('DATA ENTRY'!CK414="","",IF('DATA ENTRY'!CK414="","",IF(AND($CD$4='DATA ENTRY'!CK414,$CG$4='DATA ENTRY'!D414),'DATA ENTRY'!CK414,"")))</f>
        <v/>
      </c>
      <c r="CG415" s="3" t="str">
        <f>IF('DATA ENTRY'!CK414="","",IF('DATA ENTRY'!N414="","",IF(AND($CD$4='DATA ENTRY'!CK414,$CG$4='DATA ENTRY'!D414),'DATA ENTRY'!N414,"")))</f>
        <v/>
      </c>
      <c r="CH415" s="107" t="str">
        <f>IF('DATA ENTRY'!CK414="","",IF('DATA ENTRY'!O414="","",IF(AND($CD$4='DATA ENTRY'!CK414,$CG$4='DATA ENTRY'!D414),'DATA ENTRY'!O414,"")))</f>
        <v/>
      </c>
      <c r="CI415" s="3" t="str">
        <f>IF('DATA ENTRY'!CK414="","",IF('DATA ENTRY'!P414="","",IF(AND($CD$4='DATA ENTRY'!CK414,$CG$4='DATA ENTRY'!D414),'DATA ENTRY'!P414,"")))</f>
        <v/>
      </c>
      <c r="CJ415" s="107" t="str">
        <f>IF('DATA ENTRY'!CK414="","",IF('DATA ENTRY'!Q414="","",IF(AND($CD$4='DATA ENTRY'!CK414,$CG$4='DATA ENTRY'!D414),'DATA ENTRY'!Q414,"")))</f>
        <v/>
      </c>
      <c r="CK415" s="3" t="str">
        <f>IF('DATA ENTRY'!CK414="","",IF('DATA ENTRY'!R414="","",IF(AND($CD$4='DATA ENTRY'!CK414,$CG$4='DATA ENTRY'!D414),'DATA ENTRY'!R414,"")))</f>
        <v/>
      </c>
      <c r="CL415" s="3" t="str">
        <f>IF('DATA ENTRY'!CK414="","",IF('DATA ENTRY'!S414="","",IF(AND($CD$4='DATA ENTRY'!CK414,$CG$4='DATA ENTRY'!D414),'DATA ENTRY'!S414,"")))</f>
        <v/>
      </c>
      <c r="CM415" s="3" t="str">
        <f>IF('DATA ENTRY'!CK414="","",IF('DATA ENTRY'!E414="","",IF(AND($CD$4='DATA ENTRY'!CK414,$CG$4='DATA ENTRY'!D414),'DATA ENTRY'!E414,"")))</f>
        <v/>
      </c>
      <c r="CN415" s="3" t="str">
        <f>IF('DATA ENTRY'!CK414="","",IF('DATA ENTRY'!W414="","",IF(AND($CD$4='DATA ENTRY'!CK414,$CG$4='DATA ENTRY'!D414),'DATA ENTRY'!W414,"")))</f>
        <v/>
      </c>
      <c r="CO415" s="3" t="str">
        <f>IF('DATA ENTRY'!CK414="","",IF('DATA ENTRY'!X414="","",IF(AND($CD$4='DATA ENTRY'!CK414,$CG$4='DATA ENTRY'!D414),'DATA ENTRY'!X414,"")))</f>
        <v/>
      </c>
      <c r="CP415" s="108" t="str">
        <f t="shared" si="103"/>
        <v/>
      </c>
      <c r="CQ415" s="108" t="str">
        <f>IF('DATA ENTRY'!CK414="","",IF('DATA ENTRY'!G414="","",IF(AND($CD$4='DATA ENTRY'!CK414,$CG$4='DATA ENTRY'!D414),'DATA ENTRY'!G414,"")))</f>
        <v/>
      </c>
      <c r="CR415" s="230" t="str">
        <f>IF('DATA ENTRY'!CK414="","",IF('DATA ENTRY'!D414="","",IF(AND($CD$4='DATA ENTRY'!CK414,$CG$4='DATA ENTRY'!D414),'DATA ENTRY'!D414,"")))</f>
        <v/>
      </c>
      <c r="CS415">
        <f t="shared" si="104"/>
        <v>0</v>
      </c>
      <c r="CT415">
        <f t="shared" si="105"/>
        <v>0</v>
      </c>
      <c r="CV415" s="139"/>
      <c r="CX415">
        <f t="shared" si="106"/>
        <v>0</v>
      </c>
      <c r="DB415" t="str">
        <f t="shared" si="113"/>
        <v/>
      </c>
      <c r="DC415" t="str">
        <f t="shared" si="114"/>
        <v/>
      </c>
      <c r="DD415" s="224">
        <v>409</v>
      </c>
      <c r="DE415" s="3" t="str">
        <f>IF('DATA ENTRY'!CK414="","",IF('DATA ENTRY'!B414="","",IF(AND($DF$4='DATA ENTRY'!D414),'DATA ENTRY'!B414,"")))</f>
        <v/>
      </c>
      <c r="DF415" s="3" t="str">
        <f>IF('DATA ENTRY'!CK414="","",IF('DATA ENTRY'!C414="","",IF(AND($DF$4='DATA ENTRY'!D414),'DATA ENTRY'!C414,"")))</f>
        <v/>
      </c>
      <c r="DG415" s="4" t="str">
        <f>IF('DATA ENTRY'!CK414="","",IF('DATA ENTRY'!I414="","",IF(AND($DF$4='DATA ENTRY'!D414),'DATA ENTRY'!I414,"")))</f>
        <v/>
      </c>
      <c r="DH415" s="4" t="str">
        <f>IF('DATA ENTRY'!CK414="","",IF('DATA ENTRY'!CK414="","",IF(AND($DF$4='DATA ENTRY'!D414),'DATA ENTRY'!CK414,"")))</f>
        <v/>
      </c>
      <c r="DI415" s="3" t="str">
        <f>IF('DATA ENTRY'!CK414="","",IF('DATA ENTRY'!N414="","",IF(AND($DF$4='DATA ENTRY'!D414),'DATA ENTRY'!N414,"")))</f>
        <v/>
      </c>
      <c r="DJ415" s="107" t="str">
        <f>IF('DATA ENTRY'!CK414="","",IF('DATA ENTRY'!O414="","",IF(AND($DF$4='DATA ENTRY'!D414),'DATA ENTRY'!O414,"")))</f>
        <v/>
      </c>
      <c r="DK415" s="3" t="str">
        <f>IF('DATA ENTRY'!CK414="","",IF('DATA ENTRY'!P414="","",IF(AND($DF$4='DATA ENTRY'!D414),'DATA ENTRY'!P414,"")))</f>
        <v/>
      </c>
      <c r="DL415" s="107" t="str">
        <f>IF('DATA ENTRY'!CK414="","",IF('DATA ENTRY'!Q414="","",IF(AND($DF$4='DATA ENTRY'!D414),'DATA ENTRY'!Q414,"")))</f>
        <v/>
      </c>
      <c r="DM415" s="3" t="str">
        <f>IF('DATA ENTRY'!CK414="","",IF('DATA ENTRY'!R414="","",IF(AND($DF$4='DATA ENTRY'!D414),'DATA ENTRY'!R414,"")))</f>
        <v/>
      </c>
      <c r="DN415" s="107" t="str">
        <f>IF('DATA ENTRY'!CK414="","",IF('DATA ENTRY'!S414="","",IF(AND($DF$4='DATA ENTRY'!D414),'DATA ENTRY'!S414,"")))</f>
        <v/>
      </c>
      <c r="DO415" s="3" t="str">
        <f>IF('DATA ENTRY'!CK414="","",IF('DATA ENTRY'!E414="","",IF(AND($DF$4='DATA ENTRY'!D414),'DATA ENTRY'!E414,"")))</f>
        <v/>
      </c>
      <c r="DP415" s="3" t="str">
        <f>IF('DATA ENTRY'!CK414="","",IF('DATA ENTRY'!D414="","",IF(AND($DF$4='DATA ENTRY'!D414),'DATA ENTRY'!D414,"")))</f>
        <v/>
      </c>
      <c r="DQ415" s="3" t="str">
        <f>IF('DATA ENTRY'!CK414="","",IF('DATA ENTRY'!W414="","",IF(AND($DF$4='DATA ENTRY'!D414),'DATA ENTRY'!W414,"")))</f>
        <v/>
      </c>
      <c r="DR415" s="3" t="str">
        <f>IF('DATA ENTRY'!CK414="","",IF('DATA ENTRY'!X414="","",IF(AND($DF$4='DATA ENTRY'!D414),'DATA ENTRY'!X414,"")))</f>
        <v/>
      </c>
      <c r="DS415" s="108" t="str">
        <f t="shared" si="107"/>
        <v/>
      </c>
      <c r="DT415" s="108" t="str">
        <f>IF('DATA ENTRY'!CK414="","",IF('DATA ENTRY'!D414="","",IF(AND($DF$4='DATA ENTRY'!D414),'DATA ENTRY'!G414,"")))</f>
        <v/>
      </c>
      <c r="DY415">
        <f t="shared" si="108"/>
        <v>0</v>
      </c>
      <c r="EB415" t="str">
        <f t="shared" si="109"/>
        <v/>
      </c>
      <c r="EC415" t="str">
        <f t="shared" si="110"/>
        <v/>
      </c>
      <c r="ED415" s="224">
        <v>409</v>
      </c>
      <c r="EE415" s="3" t="str">
        <f>IF('DATA ENTRY'!CK414="","",IF('DATA ENTRY'!B414="","",IF(AND($EF$4='DATA ENTRY'!G414,$EH$4='DATA ENTRY'!F414),'DATA ENTRY'!B414,"")))</f>
        <v/>
      </c>
      <c r="EF415" s="3" t="str">
        <f>IF('DATA ENTRY'!CK414="","",IF('DATA ENTRY'!C414="","",IF(AND($EF$4='DATA ENTRY'!G414,$EH$4='DATA ENTRY'!F414),'DATA ENTRY'!C414,"")))</f>
        <v/>
      </c>
      <c r="EG415" s="4" t="str">
        <f>IF('DATA ENTRY'!CK414="","",IF('DATA ENTRY'!I414="","",IF(AND($EF$4='DATA ENTRY'!G414,$EH$4='DATA ENTRY'!F414),'DATA ENTRY'!I414,"")))</f>
        <v/>
      </c>
      <c r="EH415" s="4" t="str">
        <f>IF('DATA ENTRY'!CK414="","",IF('DATA ENTRY'!CK414="","",IF(AND($EF$4='DATA ENTRY'!G414,$EH$4='DATA ENTRY'!F414),'DATA ENTRY'!CK414,"")))</f>
        <v/>
      </c>
      <c r="EI415" s="3" t="str">
        <f>IF('DATA ENTRY'!CK414="","",IF('DATA ENTRY'!N414="","",IF(AND($EF$4='DATA ENTRY'!G414,$EH$4='DATA ENTRY'!F414),'DATA ENTRY'!N414,"")))</f>
        <v/>
      </c>
      <c r="EJ415" s="107" t="str">
        <f>IF('DATA ENTRY'!CK414="","",IF('DATA ENTRY'!O414="","",IF(AND($EF$4='DATA ENTRY'!G414,$EH$4='DATA ENTRY'!F414),'DATA ENTRY'!O414,"")))</f>
        <v/>
      </c>
      <c r="EK415" s="3" t="str">
        <f>IF('DATA ENTRY'!CK414="","",IF('DATA ENTRY'!P414="","",IF(AND($EF$4='DATA ENTRY'!G414,$EH$4='DATA ENTRY'!F414),'DATA ENTRY'!P414,"")))</f>
        <v/>
      </c>
      <c r="EL415" s="107" t="str">
        <f>IF('DATA ENTRY'!CK414="","",IF('DATA ENTRY'!Q414="","",IF(AND($EF$4='DATA ENTRY'!G414,$EH$4='DATA ENTRY'!F414),'DATA ENTRY'!Q414,"")))</f>
        <v/>
      </c>
      <c r="EM415" s="3" t="str">
        <f>IF('DATA ENTRY'!CK414="","",IF('DATA ENTRY'!R414="","",IF(AND($EF$4='DATA ENTRY'!G414,$EH$4='DATA ENTRY'!F414),'DATA ENTRY'!R414,"")))</f>
        <v/>
      </c>
      <c r="EN415" s="107" t="str">
        <f>IF('DATA ENTRY'!CK414="","",IF('DATA ENTRY'!S414="","",IF(AND($EF$4='DATA ENTRY'!G414,$EH$4='DATA ENTRY'!F414),'DATA ENTRY'!S414,"")))</f>
        <v/>
      </c>
      <c r="EO415" s="3" t="str">
        <f>IF('DATA ENTRY'!CK414="","",IF('DATA ENTRY'!E414="","",IF(AND($EF$4='DATA ENTRY'!G414,$EH$4='DATA ENTRY'!F414),'DATA ENTRY'!E414,"")))</f>
        <v/>
      </c>
      <c r="EP415" s="3" t="str">
        <f>IF('DATA ENTRY'!CK414="","",IF('DATA ENTRY'!D414="","",IF(AND($EF$4='DATA ENTRY'!G414,$EH$4='DATA ENTRY'!F414),'DATA ENTRY'!D414,"")))</f>
        <v/>
      </c>
      <c r="EQ415" s="3" t="str">
        <f>IF('DATA ENTRY'!CK414="","",IF('DATA ENTRY'!W414="","",IF(AND($EF$4='DATA ENTRY'!G414,$EH$4='DATA ENTRY'!F414),'DATA ENTRY'!W414,"")))</f>
        <v/>
      </c>
      <c r="ER415" s="3" t="str">
        <f>IF('DATA ENTRY'!CK414="","",IF('DATA ENTRY'!X414="","",IF(AND($EF$4='DATA ENTRY'!G414,$EH$4='DATA ENTRY'!F414),'DATA ENTRY'!X414,"")))</f>
        <v/>
      </c>
      <c r="ES415" s="108" t="str">
        <f t="shared" si="111"/>
        <v/>
      </c>
      <c r="ET415" s="108" t="str">
        <f>IF('DATA ENTRY'!CK414="","",IF('DATA ENTRY'!D414="","",IF(AND($EF$4='DATA ENTRY'!G414,$EH$4='DATA ENTRY'!F414),'DATA ENTRY'!G414,"")))</f>
        <v/>
      </c>
      <c r="EY415">
        <f t="shared" si="112"/>
        <v>0</v>
      </c>
    </row>
    <row r="416" spans="1:155">
      <c r="A416" t="str">
        <f>IF(S416=0,"",1+(MAX($A$7:A415)))</f>
        <v/>
      </c>
      <c r="B416" s="224">
        <v>410</v>
      </c>
      <c r="C416" s="3" t="str">
        <f>IF('DATA ENTRY'!CK415="","",IF('DATA ENTRY'!B415="","",IF($D$4="All Post",'DATA ENTRY'!B415,IF(AND($D$4='DATA ENTRY'!CK415),'DATA ENTRY'!B415,""))))</f>
        <v/>
      </c>
      <c r="D416" s="3" t="str">
        <f>IF('DATA ENTRY'!CK415="","",IF('DATA ENTRY'!C415="","",IF($D$4="All Post",'DATA ENTRY'!C415,IF(AND($D$4='DATA ENTRY'!CK415),'DATA ENTRY'!C415,""))))</f>
        <v/>
      </c>
      <c r="E416" s="4" t="str">
        <f>IF('DATA ENTRY'!CK415="","",IF('DATA ENTRY'!I415="","",IF($D$4="All Post",'DATA ENTRY'!I415,IF(AND($D$4='DATA ENTRY'!CK415),'DATA ENTRY'!I415,""))))</f>
        <v/>
      </c>
      <c r="F416" s="4" t="str">
        <f>IF('DATA ENTRY'!CK415="","",IF('DATA ENTRY'!CK415="","",IF($D$4="All Post",'DATA ENTRY'!CK415,IF(AND($D$4='DATA ENTRY'!CK415),'DATA ENTRY'!CK415,""))))</f>
        <v/>
      </c>
      <c r="G416" s="3" t="str">
        <f>IF('DATA ENTRY'!CK415="","",IF('DATA ENTRY'!N415="","",IF($D$4="All Post",'DATA ENTRY'!N415,IF(AND($D$4='DATA ENTRY'!CK415),'DATA ENTRY'!N415,""))))</f>
        <v/>
      </c>
      <c r="H416" s="107" t="str">
        <f>IF('DATA ENTRY'!CK415="","",IF('DATA ENTRY'!O415="","",IF($D$4="All Post",'DATA ENTRY'!O415,IF(AND($D$4='DATA ENTRY'!CK415),'DATA ENTRY'!O415,""))))</f>
        <v/>
      </c>
      <c r="I416" s="3" t="str">
        <f>IF('DATA ENTRY'!CK415="","",IF('DATA ENTRY'!P415="","",IF($D$4="All Post",'DATA ENTRY'!P415,IF(AND($D$4='DATA ENTRY'!CK415),'DATA ENTRY'!P415,""))))</f>
        <v/>
      </c>
      <c r="J416" s="107" t="str">
        <f>IF('DATA ENTRY'!CK415="","",IF('DATA ENTRY'!Q415="","",IF($D$4="All Post",'DATA ENTRY'!Q415,IF(AND($D$4='DATA ENTRY'!CK415),'DATA ENTRY'!Q415,""))))</f>
        <v/>
      </c>
      <c r="K416" s="3" t="str">
        <f>IF('DATA ENTRY'!CK415="","",IF('DATA ENTRY'!R415="","",IF($D$4="All Post",'DATA ENTRY'!R415,IF(AND($D$4='DATA ENTRY'!CK415),'DATA ENTRY'!R415,""))))</f>
        <v/>
      </c>
      <c r="L416" s="3" t="str">
        <f>IF('DATA ENTRY'!CK415="","",IF('DATA ENTRY'!S415="","",IF($D$4="All Post",'DATA ENTRY'!S415,IF(AND($D$4='DATA ENTRY'!CK415),'DATA ENTRY'!S415,""))))</f>
        <v/>
      </c>
      <c r="M416" s="3" t="str">
        <f>IF('DATA ENTRY'!CK415="","",IF('DATA ENTRY'!E415="","",IF($D$4="All Post",'DATA ENTRY'!E415,IF(AND($D$4='DATA ENTRY'!CK415),'DATA ENTRY'!E415,""))))</f>
        <v/>
      </c>
      <c r="N416" s="3" t="str">
        <f>IF('DATA ENTRY'!CK415="","",IF('DATA ENTRY'!W415="","",IF($D$4="All Post",'DATA ENTRY'!W415,IF(AND($D$4='DATA ENTRY'!CK415),'DATA ENTRY'!W415,""))))</f>
        <v/>
      </c>
      <c r="O416" s="3" t="str">
        <f>IF('DATA ENTRY'!CK415="","",IF('DATA ENTRY'!X415="","",IF($D$4="All Post",'DATA ENTRY'!X415,IF(AND($D$4='DATA ENTRY'!CK415),'DATA ENTRY'!X415,""))))</f>
        <v/>
      </c>
      <c r="P416" s="3" t="str">
        <f>IF('DATA ENTRY'!CK415="","",IF('DATA ENTRY'!G415="","",IF($D$4="All Post",'DATA ENTRY'!G415,IF(AND($D$4='DATA ENTRY'!CK415),'DATA ENTRY'!G415,""))))</f>
        <v/>
      </c>
      <c r="S416">
        <f t="shared" si="99"/>
        <v>0</v>
      </c>
      <c r="T416" t="str">
        <f t="shared" si="100"/>
        <v/>
      </c>
      <c r="BZ416" t="str">
        <f t="shared" si="101"/>
        <v/>
      </c>
      <c r="CA416" t="str">
        <f t="shared" si="102"/>
        <v/>
      </c>
      <c r="CB416" s="224">
        <v>410</v>
      </c>
      <c r="CC416" s="3" t="str">
        <f>IF('DATA ENTRY'!CK415="","",IF('DATA ENTRY'!B415="","",IF(AND($CD$4='DATA ENTRY'!CK415,$CG$4='DATA ENTRY'!D415),'DATA ENTRY'!B415,"")))</f>
        <v/>
      </c>
      <c r="CD416" s="3" t="str">
        <f>IF('DATA ENTRY'!CK415="","",IF('DATA ENTRY'!C415="","",IF(AND($CD$4='DATA ENTRY'!CK415,$CG$4='DATA ENTRY'!D415),'DATA ENTRY'!C415,"")))</f>
        <v/>
      </c>
      <c r="CE416" s="4" t="str">
        <f>IF('DATA ENTRY'!CK415="","",IF('DATA ENTRY'!I415="","",IF(AND($CD$4='DATA ENTRY'!CK415,$CG$4='DATA ENTRY'!D415),'DATA ENTRY'!I415,"")))</f>
        <v/>
      </c>
      <c r="CF416" s="4" t="str">
        <f>IF('DATA ENTRY'!CK415="","",IF('DATA ENTRY'!CK415="","",IF(AND($CD$4='DATA ENTRY'!CK415,$CG$4='DATA ENTRY'!D415),'DATA ENTRY'!CK415,"")))</f>
        <v/>
      </c>
      <c r="CG416" s="3" t="str">
        <f>IF('DATA ENTRY'!CK415="","",IF('DATA ENTRY'!N415="","",IF(AND($CD$4='DATA ENTRY'!CK415,$CG$4='DATA ENTRY'!D415),'DATA ENTRY'!N415,"")))</f>
        <v/>
      </c>
      <c r="CH416" s="107" t="str">
        <f>IF('DATA ENTRY'!CK415="","",IF('DATA ENTRY'!O415="","",IF(AND($CD$4='DATA ENTRY'!CK415,$CG$4='DATA ENTRY'!D415),'DATA ENTRY'!O415,"")))</f>
        <v/>
      </c>
      <c r="CI416" s="3" t="str">
        <f>IF('DATA ENTRY'!CK415="","",IF('DATA ENTRY'!P415="","",IF(AND($CD$4='DATA ENTRY'!CK415,$CG$4='DATA ENTRY'!D415),'DATA ENTRY'!P415,"")))</f>
        <v/>
      </c>
      <c r="CJ416" s="107" t="str">
        <f>IF('DATA ENTRY'!CK415="","",IF('DATA ENTRY'!Q415="","",IF(AND($CD$4='DATA ENTRY'!CK415,$CG$4='DATA ENTRY'!D415),'DATA ENTRY'!Q415,"")))</f>
        <v/>
      </c>
      <c r="CK416" s="3" t="str">
        <f>IF('DATA ENTRY'!CK415="","",IF('DATA ENTRY'!R415="","",IF(AND($CD$4='DATA ENTRY'!CK415,$CG$4='DATA ENTRY'!D415),'DATA ENTRY'!R415,"")))</f>
        <v/>
      </c>
      <c r="CL416" s="3" t="str">
        <f>IF('DATA ENTRY'!CK415="","",IF('DATA ENTRY'!S415="","",IF(AND($CD$4='DATA ENTRY'!CK415,$CG$4='DATA ENTRY'!D415),'DATA ENTRY'!S415,"")))</f>
        <v/>
      </c>
      <c r="CM416" s="3" t="str">
        <f>IF('DATA ENTRY'!CK415="","",IF('DATA ENTRY'!E415="","",IF(AND($CD$4='DATA ENTRY'!CK415,$CG$4='DATA ENTRY'!D415),'DATA ENTRY'!E415,"")))</f>
        <v/>
      </c>
      <c r="CN416" s="3" t="str">
        <f>IF('DATA ENTRY'!CK415="","",IF('DATA ENTRY'!W415="","",IF(AND($CD$4='DATA ENTRY'!CK415,$CG$4='DATA ENTRY'!D415),'DATA ENTRY'!W415,"")))</f>
        <v/>
      </c>
      <c r="CO416" s="3" t="str">
        <f>IF('DATA ENTRY'!CK415="","",IF('DATA ENTRY'!X415="","",IF(AND($CD$4='DATA ENTRY'!CK415,$CG$4='DATA ENTRY'!D415),'DATA ENTRY'!X415,"")))</f>
        <v/>
      </c>
      <c r="CP416" s="108" t="str">
        <f t="shared" si="103"/>
        <v/>
      </c>
      <c r="CQ416" s="108" t="str">
        <f>IF('DATA ENTRY'!CK415="","",IF('DATA ENTRY'!G415="","",IF(AND($CD$4='DATA ENTRY'!CK415,$CG$4='DATA ENTRY'!D415),'DATA ENTRY'!G415,"")))</f>
        <v/>
      </c>
      <c r="CR416" s="230" t="str">
        <f>IF('DATA ENTRY'!CK415="","",IF('DATA ENTRY'!D415="","",IF(AND($CD$4='DATA ENTRY'!CK415,$CG$4='DATA ENTRY'!D415),'DATA ENTRY'!D415,"")))</f>
        <v/>
      </c>
      <c r="CS416">
        <f t="shared" si="104"/>
        <v>0</v>
      </c>
      <c r="CT416">
        <f t="shared" si="105"/>
        <v>0</v>
      </c>
      <c r="CV416" s="139"/>
      <c r="CX416">
        <f t="shared" si="106"/>
        <v>0</v>
      </c>
      <c r="DB416" t="str">
        <f t="shared" si="113"/>
        <v/>
      </c>
      <c r="DC416" t="str">
        <f t="shared" si="114"/>
        <v/>
      </c>
      <c r="DD416" s="224">
        <v>410</v>
      </c>
      <c r="DE416" s="3" t="str">
        <f>IF('DATA ENTRY'!CK415="","",IF('DATA ENTRY'!B415="","",IF(AND($DF$4='DATA ENTRY'!D415),'DATA ENTRY'!B415,"")))</f>
        <v/>
      </c>
      <c r="DF416" s="3" t="str">
        <f>IF('DATA ENTRY'!CK415="","",IF('DATA ENTRY'!C415="","",IF(AND($DF$4='DATA ENTRY'!D415),'DATA ENTRY'!C415,"")))</f>
        <v/>
      </c>
      <c r="DG416" s="4" t="str">
        <f>IF('DATA ENTRY'!CK415="","",IF('DATA ENTRY'!I415="","",IF(AND($DF$4='DATA ENTRY'!D415),'DATA ENTRY'!I415,"")))</f>
        <v/>
      </c>
      <c r="DH416" s="4" t="str">
        <f>IF('DATA ENTRY'!CK415="","",IF('DATA ENTRY'!CK415="","",IF(AND($DF$4='DATA ENTRY'!D415),'DATA ENTRY'!CK415,"")))</f>
        <v/>
      </c>
      <c r="DI416" s="3" t="str">
        <f>IF('DATA ENTRY'!CK415="","",IF('DATA ENTRY'!N415="","",IF(AND($DF$4='DATA ENTRY'!D415),'DATA ENTRY'!N415,"")))</f>
        <v/>
      </c>
      <c r="DJ416" s="107" t="str">
        <f>IF('DATA ENTRY'!CK415="","",IF('DATA ENTRY'!O415="","",IF(AND($DF$4='DATA ENTRY'!D415),'DATA ENTRY'!O415,"")))</f>
        <v/>
      </c>
      <c r="DK416" s="3" t="str">
        <f>IF('DATA ENTRY'!CK415="","",IF('DATA ENTRY'!P415="","",IF(AND($DF$4='DATA ENTRY'!D415),'DATA ENTRY'!P415,"")))</f>
        <v/>
      </c>
      <c r="DL416" s="107" t="str">
        <f>IF('DATA ENTRY'!CK415="","",IF('DATA ENTRY'!Q415="","",IF(AND($DF$4='DATA ENTRY'!D415),'DATA ENTRY'!Q415,"")))</f>
        <v/>
      </c>
      <c r="DM416" s="3" t="str">
        <f>IF('DATA ENTRY'!CK415="","",IF('DATA ENTRY'!R415="","",IF(AND($DF$4='DATA ENTRY'!D415),'DATA ENTRY'!R415,"")))</f>
        <v/>
      </c>
      <c r="DN416" s="107" t="str">
        <f>IF('DATA ENTRY'!CK415="","",IF('DATA ENTRY'!S415="","",IF(AND($DF$4='DATA ENTRY'!D415),'DATA ENTRY'!S415,"")))</f>
        <v/>
      </c>
      <c r="DO416" s="3" t="str">
        <f>IF('DATA ENTRY'!CK415="","",IF('DATA ENTRY'!E415="","",IF(AND($DF$4='DATA ENTRY'!D415),'DATA ENTRY'!E415,"")))</f>
        <v/>
      </c>
      <c r="DP416" s="3" t="str">
        <f>IF('DATA ENTRY'!CK415="","",IF('DATA ENTRY'!D415="","",IF(AND($DF$4='DATA ENTRY'!D415),'DATA ENTRY'!D415,"")))</f>
        <v/>
      </c>
      <c r="DQ416" s="3" t="str">
        <f>IF('DATA ENTRY'!CK415="","",IF('DATA ENTRY'!W415="","",IF(AND($DF$4='DATA ENTRY'!D415),'DATA ENTRY'!W415,"")))</f>
        <v/>
      </c>
      <c r="DR416" s="3" t="str">
        <f>IF('DATA ENTRY'!CK415="","",IF('DATA ENTRY'!X415="","",IF(AND($DF$4='DATA ENTRY'!D415),'DATA ENTRY'!X415,"")))</f>
        <v/>
      </c>
      <c r="DS416" s="108" t="str">
        <f t="shared" si="107"/>
        <v/>
      </c>
      <c r="DT416" s="108" t="str">
        <f>IF('DATA ENTRY'!CK415="","",IF('DATA ENTRY'!D415="","",IF(AND($DF$4='DATA ENTRY'!D415),'DATA ENTRY'!G415,"")))</f>
        <v/>
      </c>
      <c r="DY416">
        <f t="shared" si="108"/>
        <v>0</v>
      </c>
      <c r="EB416" t="str">
        <f t="shared" si="109"/>
        <v/>
      </c>
      <c r="EC416" t="str">
        <f t="shared" si="110"/>
        <v/>
      </c>
      <c r="ED416" s="224">
        <v>410</v>
      </c>
      <c r="EE416" s="3" t="str">
        <f>IF('DATA ENTRY'!CK415="","",IF('DATA ENTRY'!B415="","",IF(AND($EF$4='DATA ENTRY'!G415,$EH$4='DATA ENTRY'!F415),'DATA ENTRY'!B415,"")))</f>
        <v/>
      </c>
      <c r="EF416" s="3" t="str">
        <f>IF('DATA ENTRY'!CK415="","",IF('DATA ENTRY'!C415="","",IF(AND($EF$4='DATA ENTRY'!G415,$EH$4='DATA ENTRY'!F415),'DATA ENTRY'!C415,"")))</f>
        <v/>
      </c>
      <c r="EG416" s="4" t="str">
        <f>IF('DATA ENTRY'!CK415="","",IF('DATA ENTRY'!I415="","",IF(AND($EF$4='DATA ENTRY'!G415,$EH$4='DATA ENTRY'!F415),'DATA ENTRY'!I415,"")))</f>
        <v/>
      </c>
      <c r="EH416" s="4" t="str">
        <f>IF('DATA ENTRY'!CK415="","",IF('DATA ENTRY'!CK415="","",IF(AND($EF$4='DATA ENTRY'!G415,$EH$4='DATA ENTRY'!F415),'DATA ENTRY'!CK415,"")))</f>
        <v/>
      </c>
      <c r="EI416" s="3" t="str">
        <f>IF('DATA ENTRY'!CK415="","",IF('DATA ENTRY'!N415="","",IF(AND($EF$4='DATA ENTRY'!G415,$EH$4='DATA ENTRY'!F415),'DATA ENTRY'!N415,"")))</f>
        <v/>
      </c>
      <c r="EJ416" s="107" t="str">
        <f>IF('DATA ENTRY'!CK415="","",IF('DATA ENTRY'!O415="","",IF(AND($EF$4='DATA ENTRY'!G415,$EH$4='DATA ENTRY'!F415),'DATA ENTRY'!O415,"")))</f>
        <v/>
      </c>
      <c r="EK416" s="3" t="str">
        <f>IF('DATA ENTRY'!CK415="","",IF('DATA ENTRY'!P415="","",IF(AND($EF$4='DATA ENTRY'!G415,$EH$4='DATA ENTRY'!F415),'DATA ENTRY'!P415,"")))</f>
        <v/>
      </c>
      <c r="EL416" s="107" t="str">
        <f>IF('DATA ENTRY'!CK415="","",IF('DATA ENTRY'!Q415="","",IF(AND($EF$4='DATA ENTRY'!G415,$EH$4='DATA ENTRY'!F415),'DATA ENTRY'!Q415,"")))</f>
        <v/>
      </c>
      <c r="EM416" s="3" t="str">
        <f>IF('DATA ENTRY'!CK415="","",IF('DATA ENTRY'!R415="","",IF(AND($EF$4='DATA ENTRY'!G415,$EH$4='DATA ENTRY'!F415),'DATA ENTRY'!R415,"")))</f>
        <v/>
      </c>
      <c r="EN416" s="107" t="str">
        <f>IF('DATA ENTRY'!CK415="","",IF('DATA ENTRY'!S415="","",IF(AND($EF$4='DATA ENTRY'!G415,$EH$4='DATA ENTRY'!F415),'DATA ENTRY'!S415,"")))</f>
        <v/>
      </c>
      <c r="EO416" s="3" t="str">
        <f>IF('DATA ENTRY'!CK415="","",IF('DATA ENTRY'!E415="","",IF(AND($EF$4='DATA ENTRY'!G415,$EH$4='DATA ENTRY'!F415),'DATA ENTRY'!E415,"")))</f>
        <v/>
      </c>
      <c r="EP416" s="3" t="str">
        <f>IF('DATA ENTRY'!CK415="","",IF('DATA ENTRY'!D415="","",IF(AND($EF$4='DATA ENTRY'!G415,$EH$4='DATA ENTRY'!F415),'DATA ENTRY'!D415,"")))</f>
        <v/>
      </c>
      <c r="EQ416" s="3" t="str">
        <f>IF('DATA ENTRY'!CK415="","",IF('DATA ENTRY'!W415="","",IF(AND($EF$4='DATA ENTRY'!G415,$EH$4='DATA ENTRY'!F415),'DATA ENTRY'!W415,"")))</f>
        <v/>
      </c>
      <c r="ER416" s="3" t="str">
        <f>IF('DATA ENTRY'!CK415="","",IF('DATA ENTRY'!X415="","",IF(AND($EF$4='DATA ENTRY'!G415,$EH$4='DATA ENTRY'!F415),'DATA ENTRY'!X415,"")))</f>
        <v/>
      </c>
      <c r="ES416" s="108" t="str">
        <f t="shared" si="111"/>
        <v/>
      </c>
      <c r="ET416" s="108" t="str">
        <f>IF('DATA ENTRY'!CK415="","",IF('DATA ENTRY'!D415="","",IF(AND($EF$4='DATA ENTRY'!G415,$EH$4='DATA ENTRY'!F415),'DATA ENTRY'!G415,"")))</f>
        <v/>
      </c>
      <c r="EY416">
        <f t="shared" si="112"/>
        <v>0</v>
      </c>
    </row>
    <row r="417" spans="1:155">
      <c r="A417" t="str">
        <f>IF(S417=0,"",1+(MAX($A$7:A416)))</f>
        <v/>
      </c>
      <c r="B417" s="224">
        <v>411</v>
      </c>
      <c r="C417" s="3" t="str">
        <f>IF('DATA ENTRY'!CK416="","",IF('DATA ENTRY'!B416="","",IF($D$4="All Post",'DATA ENTRY'!B416,IF(AND($D$4='DATA ENTRY'!CK416),'DATA ENTRY'!B416,""))))</f>
        <v/>
      </c>
      <c r="D417" s="3" t="str">
        <f>IF('DATA ENTRY'!CK416="","",IF('DATA ENTRY'!C416="","",IF($D$4="All Post",'DATA ENTRY'!C416,IF(AND($D$4='DATA ENTRY'!CK416),'DATA ENTRY'!C416,""))))</f>
        <v/>
      </c>
      <c r="E417" s="4" t="str">
        <f>IF('DATA ENTRY'!CK416="","",IF('DATA ENTRY'!I416="","",IF($D$4="All Post",'DATA ENTRY'!I416,IF(AND($D$4='DATA ENTRY'!CK416),'DATA ENTRY'!I416,""))))</f>
        <v/>
      </c>
      <c r="F417" s="4" t="str">
        <f>IF('DATA ENTRY'!CK416="","",IF('DATA ENTRY'!CK416="","",IF($D$4="All Post",'DATA ENTRY'!CK416,IF(AND($D$4='DATA ENTRY'!CK416),'DATA ENTRY'!CK416,""))))</f>
        <v/>
      </c>
      <c r="G417" s="3" t="str">
        <f>IF('DATA ENTRY'!CK416="","",IF('DATA ENTRY'!N416="","",IF($D$4="All Post",'DATA ENTRY'!N416,IF(AND($D$4='DATA ENTRY'!CK416),'DATA ENTRY'!N416,""))))</f>
        <v/>
      </c>
      <c r="H417" s="107" t="str">
        <f>IF('DATA ENTRY'!CK416="","",IF('DATA ENTRY'!O416="","",IF($D$4="All Post",'DATA ENTRY'!O416,IF(AND($D$4='DATA ENTRY'!CK416),'DATA ENTRY'!O416,""))))</f>
        <v/>
      </c>
      <c r="I417" s="3" t="str">
        <f>IF('DATA ENTRY'!CK416="","",IF('DATA ENTRY'!P416="","",IF($D$4="All Post",'DATA ENTRY'!P416,IF(AND($D$4='DATA ENTRY'!CK416),'DATA ENTRY'!P416,""))))</f>
        <v/>
      </c>
      <c r="J417" s="107" t="str">
        <f>IF('DATA ENTRY'!CK416="","",IF('DATA ENTRY'!Q416="","",IF($D$4="All Post",'DATA ENTRY'!Q416,IF(AND($D$4='DATA ENTRY'!CK416),'DATA ENTRY'!Q416,""))))</f>
        <v/>
      </c>
      <c r="K417" s="3" t="str">
        <f>IF('DATA ENTRY'!CK416="","",IF('DATA ENTRY'!R416="","",IF($D$4="All Post",'DATA ENTRY'!R416,IF(AND($D$4='DATA ENTRY'!CK416),'DATA ENTRY'!R416,""))))</f>
        <v/>
      </c>
      <c r="L417" s="3" t="str">
        <f>IF('DATA ENTRY'!CK416="","",IF('DATA ENTRY'!S416="","",IF($D$4="All Post",'DATA ENTRY'!S416,IF(AND($D$4='DATA ENTRY'!CK416),'DATA ENTRY'!S416,""))))</f>
        <v/>
      </c>
      <c r="M417" s="3" t="str">
        <f>IF('DATA ENTRY'!CK416="","",IF('DATA ENTRY'!E416="","",IF($D$4="All Post",'DATA ENTRY'!E416,IF(AND($D$4='DATA ENTRY'!CK416),'DATA ENTRY'!E416,""))))</f>
        <v/>
      </c>
      <c r="N417" s="3" t="str">
        <f>IF('DATA ENTRY'!CK416="","",IF('DATA ENTRY'!W416="","",IF($D$4="All Post",'DATA ENTRY'!W416,IF(AND($D$4='DATA ENTRY'!CK416),'DATA ENTRY'!W416,""))))</f>
        <v/>
      </c>
      <c r="O417" s="3" t="str">
        <f>IF('DATA ENTRY'!CK416="","",IF('DATA ENTRY'!X416="","",IF($D$4="All Post",'DATA ENTRY'!X416,IF(AND($D$4='DATA ENTRY'!CK416),'DATA ENTRY'!X416,""))))</f>
        <v/>
      </c>
      <c r="P417" s="3" t="str">
        <f>IF('DATA ENTRY'!CK416="","",IF('DATA ENTRY'!G416="","",IF($D$4="All Post",'DATA ENTRY'!G416,IF(AND($D$4='DATA ENTRY'!CK416),'DATA ENTRY'!G416,""))))</f>
        <v/>
      </c>
      <c r="S417">
        <f t="shared" si="99"/>
        <v>0</v>
      </c>
      <c r="T417" t="str">
        <f t="shared" si="100"/>
        <v/>
      </c>
      <c r="BZ417" t="str">
        <f t="shared" si="101"/>
        <v/>
      </c>
      <c r="CA417" t="str">
        <f t="shared" si="102"/>
        <v/>
      </c>
      <c r="CB417" s="224">
        <v>411</v>
      </c>
      <c r="CC417" s="3" t="str">
        <f>IF('DATA ENTRY'!CK416="","",IF('DATA ENTRY'!B416="","",IF(AND($CD$4='DATA ENTRY'!CK416,$CG$4='DATA ENTRY'!D416),'DATA ENTRY'!B416,"")))</f>
        <v/>
      </c>
      <c r="CD417" s="3" t="str">
        <f>IF('DATA ENTRY'!CK416="","",IF('DATA ENTRY'!C416="","",IF(AND($CD$4='DATA ENTRY'!CK416,$CG$4='DATA ENTRY'!D416),'DATA ENTRY'!C416,"")))</f>
        <v/>
      </c>
      <c r="CE417" s="4" t="str">
        <f>IF('DATA ENTRY'!CK416="","",IF('DATA ENTRY'!I416="","",IF(AND($CD$4='DATA ENTRY'!CK416,$CG$4='DATA ENTRY'!D416),'DATA ENTRY'!I416,"")))</f>
        <v/>
      </c>
      <c r="CF417" s="4" t="str">
        <f>IF('DATA ENTRY'!CK416="","",IF('DATA ENTRY'!CK416="","",IF(AND($CD$4='DATA ENTRY'!CK416,$CG$4='DATA ENTRY'!D416),'DATA ENTRY'!CK416,"")))</f>
        <v/>
      </c>
      <c r="CG417" s="3" t="str">
        <f>IF('DATA ENTRY'!CK416="","",IF('DATA ENTRY'!N416="","",IF(AND($CD$4='DATA ENTRY'!CK416,$CG$4='DATA ENTRY'!D416),'DATA ENTRY'!N416,"")))</f>
        <v/>
      </c>
      <c r="CH417" s="107" t="str">
        <f>IF('DATA ENTRY'!CK416="","",IF('DATA ENTRY'!O416="","",IF(AND($CD$4='DATA ENTRY'!CK416,$CG$4='DATA ENTRY'!D416),'DATA ENTRY'!O416,"")))</f>
        <v/>
      </c>
      <c r="CI417" s="3" t="str">
        <f>IF('DATA ENTRY'!CK416="","",IF('DATA ENTRY'!P416="","",IF(AND($CD$4='DATA ENTRY'!CK416,$CG$4='DATA ENTRY'!D416),'DATA ENTRY'!P416,"")))</f>
        <v/>
      </c>
      <c r="CJ417" s="107" t="str">
        <f>IF('DATA ENTRY'!CK416="","",IF('DATA ENTRY'!Q416="","",IF(AND($CD$4='DATA ENTRY'!CK416,$CG$4='DATA ENTRY'!D416),'DATA ENTRY'!Q416,"")))</f>
        <v/>
      </c>
      <c r="CK417" s="3" t="str">
        <f>IF('DATA ENTRY'!CK416="","",IF('DATA ENTRY'!R416="","",IF(AND($CD$4='DATA ENTRY'!CK416,$CG$4='DATA ENTRY'!D416),'DATA ENTRY'!R416,"")))</f>
        <v/>
      </c>
      <c r="CL417" s="3" t="str">
        <f>IF('DATA ENTRY'!CK416="","",IF('DATA ENTRY'!S416="","",IF(AND($CD$4='DATA ENTRY'!CK416,$CG$4='DATA ENTRY'!D416),'DATA ENTRY'!S416,"")))</f>
        <v/>
      </c>
      <c r="CM417" s="3" t="str">
        <f>IF('DATA ENTRY'!CK416="","",IF('DATA ENTRY'!E416="","",IF(AND($CD$4='DATA ENTRY'!CK416,$CG$4='DATA ENTRY'!D416),'DATA ENTRY'!E416,"")))</f>
        <v/>
      </c>
      <c r="CN417" s="3" t="str">
        <f>IF('DATA ENTRY'!CK416="","",IF('DATA ENTRY'!W416="","",IF(AND($CD$4='DATA ENTRY'!CK416,$CG$4='DATA ENTRY'!D416),'DATA ENTRY'!W416,"")))</f>
        <v/>
      </c>
      <c r="CO417" s="3" t="str">
        <f>IF('DATA ENTRY'!CK416="","",IF('DATA ENTRY'!X416="","",IF(AND($CD$4='DATA ENTRY'!CK416,$CG$4='DATA ENTRY'!D416),'DATA ENTRY'!X416,"")))</f>
        <v/>
      </c>
      <c r="CP417" s="108" t="str">
        <f t="shared" si="103"/>
        <v/>
      </c>
      <c r="CQ417" s="108" t="str">
        <f>IF('DATA ENTRY'!CK416="","",IF('DATA ENTRY'!G416="","",IF(AND($CD$4='DATA ENTRY'!CK416,$CG$4='DATA ENTRY'!D416),'DATA ENTRY'!G416,"")))</f>
        <v/>
      </c>
      <c r="CR417" s="230" t="str">
        <f>IF('DATA ENTRY'!CK416="","",IF('DATA ENTRY'!D416="","",IF(AND($CD$4='DATA ENTRY'!CK416,$CG$4='DATA ENTRY'!D416),'DATA ENTRY'!D416,"")))</f>
        <v/>
      </c>
      <c r="CS417">
        <f t="shared" si="104"/>
        <v>0</v>
      </c>
      <c r="CT417">
        <f t="shared" si="105"/>
        <v>0</v>
      </c>
      <c r="CV417" s="139"/>
      <c r="CX417">
        <f t="shared" si="106"/>
        <v>0</v>
      </c>
      <c r="DB417" t="str">
        <f t="shared" si="113"/>
        <v/>
      </c>
      <c r="DC417" t="str">
        <f t="shared" si="114"/>
        <v/>
      </c>
      <c r="DD417" s="224">
        <v>411</v>
      </c>
      <c r="DE417" s="3" t="str">
        <f>IF('DATA ENTRY'!CK416="","",IF('DATA ENTRY'!B416="","",IF(AND($DF$4='DATA ENTRY'!D416),'DATA ENTRY'!B416,"")))</f>
        <v/>
      </c>
      <c r="DF417" s="3" t="str">
        <f>IF('DATA ENTRY'!CK416="","",IF('DATA ENTRY'!C416="","",IF(AND($DF$4='DATA ENTRY'!D416),'DATA ENTRY'!C416,"")))</f>
        <v/>
      </c>
      <c r="DG417" s="4" t="str">
        <f>IF('DATA ENTRY'!CK416="","",IF('DATA ENTRY'!I416="","",IF(AND($DF$4='DATA ENTRY'!D416),'DATA ENTRY'!I416,"")))</f>
        <v/>
      </c>
      <c r="DH417" s="4" t="str">
        <f>IF('DATA ENTRY'!CK416="","",IF('DATA ENTRY'!CK416="","",IF(AND($DF$4='DATA ENTRY'!D416),'DATA ENTRY'!CK416,"")))</f>
        <v/>
      </c>
      <c r="DI417" s="3" t="str">
        <f>IF('DATA ENTRY'!CK416="","",IF('DATA ENTRY'!N416="","",IF(AND($DF$4='DATA ENTRY'!D416),'DATA ENTRY'!N416,"")))</f>
        <v/>
      </c>
      <c r="DJ417" s="107" t="str">
        <f>IF('DATA ENTRY'!CK416="","",IF('DATA ENTRY'!O416="","",IF(AND($DF$4='DATA ENTRY'!D416),'DATA ENTRY'!O416,"")))</f>
        <v/>
      </c>
      <c r="DK417" s="3" t="str">
        <f>IF('DATA ENTRY'!CK416="","",IF('DATA ENTRY'!P416="","",IF(AND($DF$4='DATA ENTRY'!D416),'DATA ENTRY'!P416,"")))</f>
        <v/>
      </c>
      <c r="DL417" s="107" t="str">
        <f>IF('DATA ENTRY'!CK416="","",IF('DATA ENTRY'!Q416="","",IF(AND($DF$4='DATA ENTRY'!D416),'DATA ENTRY'!Q416,"")))</f>
        <v/>
      </c>
      <c r="DM417" s="3" t="str">
        <f>IF('DATA ENTRY'!CK416="","",IF('DATA ENTRY'!R416="","",IF(AND($DF$4='DATA ENTRY'!D416),'DATA ENTRY'!R416,"")))</f>
        <v/>
      </c>
      <c r="DN417" s="107" t="str">
        <f>IF('DATA ENTRY'!CK416="","",IF('DATA ENTRY'!S416="","",IF(AND($DF$4='DATA ENTRY'!D416),'DATA ENTRY'!S416,"")))</f>
        <v/>
      </c>
      <c r="DO417" s="3" t="str">
        <f>IF('DATA ENTRY'!CK416="","",IF('DATA ENTRY'!E416="","",IF(AND($DF$4='DATA ENTRY'!D416),'DATA ENTRY'!E416,"")))</f>
        <v/>
      </c>
      <c r="DP417" s="3" t="str">
        <f>IF('DATA ENTRY'!CK416="","",IF('DATA ENTRY'!D416="","",IF(AND($DF$4='DATA ENTRY'!D416),'DATA ENTRY'!D416,"")))</f>
        <v/>
      </c>
      <c r="DQ417" s="3" t="str">
        <f>IF('DATA ENTRY'!CK416="","",IF('DATA ENTRY'!W416="","",IF(AND($DF$4='DATA ENTRY'!D416),'DATA ENTRY'!W416,"")))</f>
        <v/>
      </c>
      <c r="DR417" s="3" t="str">
        <f>IF('DATA ENTRY'!CK416="","",IF('DATA ENTRY'!X416="","",IF(AND($DF$4='DATA ENTRY'!D416),'DATA ENTRY'!X416,"")))</f>
        <v/>
      </c>
      <c r="DS417" s="108" t="str">
        <f t="shared" si="107"/>
        <v/>
      </c>
      <c r="DT417" s="108" t="str">
        <f>IF('DATA ENTRY'!CK416="","",IF('DATA ENTRY'!D416="","",IF(AND($DF$4='DATA ENTRY'!D416),'DATA ENTRY'!G416,"")))</f>
        <v/>
      </c>
      <c r="DY417">
        <f t="shared" si="108"/>
        <v>0</v>
      </c>
      <c r="EB417" t="str">
        <f t="shared" si="109"/>
        <v/>
      </c>
      <c r="EC417" t="str">
        <f t="shared" si="110"/>
        <v/>
      </c>
      <c r="ED417" s="224">
        <v>411</v>
      </c>
      <c r="EE417" s="3" t="str">
        <f>IF('DATA ENTRY'!CK416="","",IF('DATA ENTRY'!B416="","",IF(AND($EF$4='DATA ENTRY'!G416,$EH$4='DATA ENTRY'!F416),'DATA ENTRY'!B416,"")))</f>
        <v/>
      </c>
      <c r="EF417" s="3" t="str">
        <f>IF('DATA ENTRY'!CK416="","",IF('DATA ENTRY'!C416="","",IF(AND($EF$4='DATA ENTRY'!G416,$EH$4='DATA ENTRY'!F416),'DATA ENTRY'!C416,"")))</f>
        <v/>
      </c>
      <c r="EG417" s="4" t="str">
        <f>IF('DATA ENTRY'!CK416="","",IF('DATA ENTRY'!I416="","",IF(AND($EF$4='DATA ENTRY'!G416,$EH$4='DATA ENTRY'!F416),'DATA ENTRY'!I416,"")))</f>
        <v/>
      </c>
      <c r="EH417" s="4" t="str">
        <f>IF('DATA ENTRY'!CK416="","",IF('DATA ENTRY'!CK416="","",IF(AND($EF$4='DATA ENTRY'!G416,$EH$4='DATA ENTRY'!F416),'DATA ENTRY'!CK416,"")))</f>
        <v/>
      </c>
      <c r="EI417" s="3" t="str">
        <f>IF('DATA ENTRY'!CK416="","",IF('DATA ENTRY'!N416="","",IF(AND($EF$4='DATA ENTRY'!G416,$EH$4='DATA ENTRY'!F416),'DATA ENTRY'!N416,"")))</f>
        <v/>
      </c>
      <c r="EJ417" s="107" t="str">
        <f>IF('DATA ENTRY'!CK416="","",IF('DATA ENTRY'!O416="","",IF(AND($EF$4='DATA ENTRY'!G416,$EH$4='DATA ENTRY'!F416),'DATA ENTRY'!O416,"")))</f>
        <v/>
      </c>
      <c r="EK417" s="3" t="str">
        <f>IF('DATA ENTRY'!CK416="","",IF('DATA ENTRY'!P416="","",IF(AND($EF$4='DATA ENTRY'!G416,$EH$4='DATA ENTRY'!F416),'DATA ENTRY'!P416,"")))</f>
        <v/>
      </c>
      <c r="EL417" s="107" t="str">
        <f>IF('DATA ENTRY'!CK416="","",IF('DATA ENTRY'!Q416="","",IF(AND($EF$4='DATA ENTRY'!G416,$EH$4='DATA ENTRY'!F416),'DATA ENTRY'!Q416,"")))</f>
        <v/>
      </c>
      <c r="EM417" s="3" t="str">
        <f>IF('DATA ENTRY'!CK416="","",IF('DATA ENTRY'!R416="","",IF(AND($EF$4='DATA ENTRY'!G416,$EH$4='DATA ENTRY'!F416),'DATA ENTRY'!R416,"")))</f>
        <v/>
      </c>
      <c r="EN417" s="107" t="str">
        <f>IF('DATA ENTRY'!CK416="","",IF('DATA ENTRY'!S416="","",IF(AND($EF$4='DATA ENTRY'!G416,$EH$4='DATA ENTRY'!F416),'DATA ENTRY'!S416,"")))</f>
        <v/>
      </c>
      <c r="EO417" s="3" t="str">
        <f>IF('DATA ENTRY'!CK416="","",IF('DATA ENTRY'!E416="","",IF(AND($EF$4='DATA ENTRY'!G416,$EH$4='DATA ENTRY'!F416),'DATA ENTRY'!E416,"")))</f>
        <v/>
      </c>
      <c r="EP417" s="3" t="str">
        <f>IF('DATA ENTRY'!CK416="","",IF('DATA ENTRY'!D416="","",IF(AND($EF$4='DATA ENTRY'!G416,$EH$4='DATA ENTRY'!F416),'DATA ENTRY'!D416,"")))</f>
        <v/>
      </c>
      <c r="EQ417" s="3" t="str">
        <f>IF('DATA ENTRY'!CK416="","",IF('DATA ENTRY'!W416="","",IF(AND($EF$4='DATA ENTRY'!G416,$EH$4='DATA ENTRY'!F416),'DATA ENTRY'!W416,"")))</f>
        <v/>
      </c>
      <c r="ER417" s="3" t="str">
        <f>IF('DATA ENTRY'!CK416="","",IF('DATA ENTRY'!X416="","",IF(AND($EF$4='DATA ENTRY'!G416,$EH$4='DATA ENTRY'!F416),'DATA ENTRY'!X416,"")))</f>
        <v/>
      </c>
      <c r="ES417" s="108" t="str">
        <f t="shared" si="111"/>
        <v/>
      </c>
      <c r="ET417" s="108" t="str">
        <f>IF('DATA ENTRY'!CK416="","",IF('DATA ENTRY'!D416="","",IF(AND($EF$4='DATA ENTRY'!G416,$EH$4='DATA ENTRY'!F416),'DATA ENTRY'!G416,"")))</f>
        <v/>
      </c>
      <c r="EY417">
        <f t="shared" si="112"/>
        <v>0</v>
      </c>
    </row>
    <row r="418" spans="1:155">
      <c r="A418" t="str">
        <f>IF(S418=0,"",1+(MAX($A$7:A417)))</f>
        <v/>
      </c>
      <c r="B418" s="224">
        <v>412</v>
      </c>
      <c r="C418" s="3" t="str">
        <f>IF('DATA ENTRY'!CK417="","",IF('DATA ENTRY'!B417="","",IF($D$4="All Post",'DATA ENTRY'!B417,IF(AND($D$4='DATA ENTRY'!CK417),'DATA ENTRY'!B417,""))))</f>
        <v/>
      </c>
      <c r="D418" s="3" t="str">
        <f>IF('DATA ENTRY'!CK417="","",IF('DATA ENTRY'!C417="","",IF($D$4="All Post",'DATA ENTRY'!C417,IF(AND($D$4='DATA ENTRY'!CK417),'DATA ENTRY'!C417,""))))</f>
        <v/>
      </c>
      <c r="E418" s="4" t="str">
        <f>IF('DATA ENTRY'!CK417="","",IF('DATA ENTRY'!I417="","",IF($D$4="All Post",'DATA ENTRY'!I417,IF(AND($D$4='DATA ENTRY'!CK417),'DATA ENTRY'!I417,""))))</f>
        <v/>
      </c>
      <c r="F418" s="4" t="str">
        <f>IF('DATA ENTRY'!CK417="","",IF('DATA ENTRY'!CK417="","",IF($D$4="All Post",'DATA ENTRY'!CK417,IF(AND($D$4='DATA ENTRY'!CK417),'DATA ENTRY'!CK417,""))))</f>
        <v/>
      </c>
      <c r="G418" s="3" t="str">
        <f>IF('DATA ENTRY'!CK417="","",IF('DATA ENTRY'!N417="","",IF($D$4="All Post",'DATA ENTRY'!N417,IF(AND($D$4='DATA ENTRY'!CK417),'DATA ENTRY'!N417,""))))</f>
        <v/>
      </c>
      <c r="H418" s="107" t="str">
        <f>IF('DATA ENTRY'!CK417="","",IF('DATA ENTRY'!O417="","",IF($D$4="All Post",'DATA ENTRY'!O417,IF(AND($D$4='DATA ENTRY'!CK417),'DATA ENTRY'!O417,""))))</f>
        <v/>
      </c>
      <c r="I418" s="3" t="str">
        <f>IF('DATA ENTRY'!CK417="","",IF('DATA ENTRY'!P417="","",IF($D$4="All Post",'DATA ENTRY'!P417,IF(AND($D$4='DATA ENTRY'!CK417),'DATA ENTRY'!P417,""))))</f>
        <v/>
      </c>
      <c r="J418" s="107" t="str">
        <f>IF('DATA ENTRY'!CK417="","",IF('DATA ENTRY'!Q417="","",IF($D$4="All Post",'DATA ENTRY'!Q417,IF(AND($D$4='DATA ENTRY'!CK417),'DATA ENTRY'!Q417,""))))</f>
        <v/>
      </c>
      <c r="K418" s="3" t="str">
        <f>IF('DATA ENTRY'!CK417="","",IF('DATA ENTRY'!R417="","",IF($D$4="All Post",'DATA ENTRY'!R417,IF(AND($D$4='DATA ENTRY'!CK417),'DATA ENTRY'!R417,""))))</f>
        <v/>
      </c>
      <c r="L418" s="3" t="str">
        <f>IF('DATA ENTRY'!CK417="","",IF('DATA ENTRY'!S417="","",IF($D$4="All Post",'DATA ENTRY'!S417,IF(AND($D$4='DATA ENTRY'!CK417),'DATA ENTRY'!S417,""))))</f>
        <v/>
      </c>
      <c r="M418" s="3" t="str">
        <f>IF('DATA ENTRY'!CK417="","",IF('DATA ENTRY'!E417="","",IF($D$4="All Post",'DATA ENTRY'!E417,IF(AND($D$4='DATA ENTRY'!CK417),'DATA ENTRY'!E417,""))))</f>
        <v/>
      </c>
      <c r="N418" s="3" t="str">
        <f>IF('DATA ENTRY'!CK417="","",IF('DATA ENTRY'!W417="","",IF($D$4="All Post",'DATA ENTRY'!W417,IF(AND($D$4='DATA ENTRY'!CK417),'DATA ENTRY'!W417,""))))</f>
        <v/>
      </c>
      <c r="O418" s="3" t="str">
        <f>IF('DATA ENTRY'!CK417="","",IF('DATA ENTRY'!X417="","",IF($D$4="All Post",'DATA ENTRY'!X417,IF(AND($D$4='DATA ENTRY'!CK417),'DATA ENTRY'!X417,""))))</f>
        <v/>
      </c>
      <c r="P418" s="3" t="str">
        <f>IF('DATA ENTRY'!CK417="","",IF('DATA ENTRY'!G417="","",IF($D$4="All Post",'DATA ENTRY'!G417,IF(AND($D$4='DATA ENTRY'!CK417),'DATA ENTRY'!G417,""))))</f>
        <v/>
      </c>
      <c r="S418">
        <f t="shared" si="99"/>
        <v>0</v>
      </c>
      <c r="T418" t="str">
        <f t="shared" si="100"/>
        <v/>
      </c>
      <c r="BZ418" t="str">
        <f t="shared" si="101"/>
        <v/>
      </c>
      <c r="CA418" t="str">
        <f t="shared" si="102"/>
        <v/>
      </c>
      <c r="CB418" s="224">
        <v>412</v>
      </c>
      <c r="CC418" s="3" t="str">
        <f>IF('DATA ENTRY'!CK417="","",IF('DATA ENTRY'!B417="","",IF(AND($CD$4='DATA ENTRY'!CK417,$CG$4='DATA ENTRY'!D417),'DATA ENTRY'!B417,"")))</f>
        <v/>
      </c>
      <c r="CD418" s="3" t="str">
        <f>IF('DATA ENTRY'!CK417="","",IF('DATA ENTRY'!C417="","",IF(AND($CD$4='DATA ENTRY'!CK417,$CG$4='DATA ENTRY'!D417),'DATA ENTRY'!C417,"")))</f>
        <v/>
      </c>
      <c r="CE418" s="4" t="str">
        <f>IF('DATA ENTRY'!CK417="","",IF('DATA ENTRY'!I417="","",IF(AND($CD$4='DATA ENTRY'!CK417,$CG$4='DATA ENTRY'!D417),'DATA ENTRY'!I417,"")))</f>
        <v/>
      </c>
      <c r="CF418" s="4" t="str">
        <f>IF('DATA ENTRY'!CK417="","",IF('DATA ENTRY'!CK417="","",IF(AND($CD$4='DATA ENTRY'!CK417,$CG$4='DATA ENTRY'!D417),'DATA ENTRY'!CK417,"")))</f>
        <v/>
      </c>
      <c r="CG418" s="3" t="str">
        <f>IF('DATA ENTRY'!CK417="","",IF('DATA ENTRY'!N417="","",IF(AND($CD$4='DATA ENTRY'!CK417,$CG$4='DATA ENTRY'!D417),'DATA ENTRY'!N417,"")))</f>
        <v/>
      </c>
      <c r="CH418" s="107" t="str">
        <f>IF('DATA ENTRY'!CK417="","",IF('DATA ENTRY'!O417="","",IF(AND($CD$4='DATA ENTRY'!CK417,$CG$4='DATA ENTRY'!D417),'DATA ENTRY'!O417,"")))</f>
        <v/>
      </c>
      <c r="CI418" s="3" t="str">
        <f>IF('DATA ENTRY'!CK417="","",IF('DATA ENTRY'!P417="","",IF(AND($CD$4='DATA ENTRY'!CK417,$CG$4='DATA ENTRY'!D417),'DATA ENTRY'!P417,"")))</f>
        <v/>
      </c>
      <c r="CJ418" s="107" t="str">
        <f>IF('DATA ENTRY'!CK417="","",IF('DATA ENTRY'!Q417="","",IF(AND($CD$4='DATA ENTRY'!CK417,$CG$4='DATA ENTRY'!D417),'DATA ENTRY'!Q417,"")))</f>
        <v/>
      </c>
      <c r="CK418" s="3" t="str">
        <f>IF('DATA ENTRY'!CK417="","",IF('DATA ENTRY'!R417="","",IF(AND($CD$4='DATA ENTRY'!CK417,$CG$4='DATA ENTRY'!D417),'DATA ENTRY'!R417,"")))</f>
        <v/>
      </c>
      <c r="CL418" s="3" t="str">
        <f>IF('DATA ENTRY'!CK417="","",IF('DATA ENTRY'!S417="","",IF(AND($CD$4='DATA ENTRY'!CK417,$CG$4='DATA ENTRY'!D417),'DATA ENTRY'!S417,"")))</f>
        <v/>
      </c>
      <c r="CM418" s="3" t="str">
        <f>IF('DATA ENTRY'!CK417="","",IF('DATA ENTRY'!E417="","",IF(AND($CD$4='DATA ENTRY'!CK417,$CG$4='DATA ENTRY'!D417),'DATA ENTRY'!E417,"")))</f>
        <v/>
      </c>
      <c r="CN418" s="3" t="str">
        <f>IF('DATA ENTRY'!CK417="","",IF('DATA ENTRY'!W417="","",IF(AND($CD$4='DATA ENTRY'!CK417,$CG$4='DATA ENTRY'!D417),'DATA ENTRY'!W417,"")))</f>
        <v/>
      </c>
      <c r="CO418" s="3" t="str">
        <f>IF('DATA ENTRY'!CK417="","",IF('DATA ENTRY'!X417="","",IF(AND($CD$4='DATA ENTRY'!CK417,$CG$4='DATA ENTRY'!D417),'DATA ENTRY'!X417,"")))</f>
        <v/>
      </c>
      <c r="CP418" s="108" t="str">
        <f t="shared" si="103"/>
        <v/>
      </c>
      <c r="CQ418" s="108" t="str">
        <f>IF('DATA ENTRY'!CK417="","",IF('DATA ENTRY'!G417="","",IF(AND($CD$4='DATA ENTRY'!CK417,$CG$4='DATA ENTRY'!D417),'DATA ENTRY'!G417,"")))</f>
        <v/>
      </c>
      <c r="CR418" s="230" t="str">
        <f>IF('DATA ENTRY'!CK417="","",IF('DATA ENTRY'!D417="","",IF(AND($CD$4='DATA ENTRY'!CK417,$CG$4='DATA ENTRY'!D417),'DATA ENTRY'!D417,"")))</f>
        <v/>
      </c>
      <c r="CS418">
        <f t="shared" si="104"/>
        <v>0</v>
      </c>
      <c r="CT418">
        <f t="shared" si="105"/>
        <v>0</v>
      </c>
      <c r="CV418" s="139"/>
      <c r="CX418">
        <f t="shared" si="106"/>
        <v>0</v>
      </c>
      <c r="DB418" t="str">
        <f t="shared" si="113"/>
        <v/>
      </c>
      <c r="DC418" t="str">
        <f t="shared" si="114"/>
        <v/>
      </c>
      <c r="DD418" s="224">
        <v>412</v>
      </c>
      <c r="DE418" s="3" t="str">
        <f>IF('DATA ENTRY'!CK417="","",IF('DATA ENTRY'!B417="","",IF(AND($DF$4='DATA ENTRY'!D417),'DATA ENTRY'!B417,"")))</f>
        <v/>
      </c>
      <c r="DF418" s="3" t="str">
        <f>IF('DATA ENTRY'!CK417="","",IF('DATA ENTRY'!C417="","",IF(AND($DF$4='DATA ENTRY'!D417),'DATA ENTRY'!C417,"")))</f>
        <v/>
      </c>
      <c r="DG418" s="4" t="str">
        <f>IF('DATA ENTRY'!CK417="","",IF('DATA ENTRY'!I417="","",IF(AND($DF$4='DATA ENTRY'!D417),'DATA ENTRY'!I417,"")))</f>
        <v/>
      </c>
      <c r="DH418" s="4" t="str">
        <f>IF('DATA ENTRY'!CK417="","",IF('DATA ENTRY'!CK417="","",IF(AND($DF$4='DATA ENTRY'!D417),'DATA ENTRY'!CK417,"")))</f>
        <v/>
      </c>
      <c r="DI418" s="3" t="str">
        <f>IF('DATA ENTRY'!CK417="","",IF('DATA ENTRY'!N417="","",IF(AND($DF$4='DATA ENTRY'!D417),'DATA ENTRY'!N417,"")))</f>
        <v/>
      </c>
      <c r="DJ418" s="107" t="str">
        <f>IF('DATA ENTRY'!CK417="","",IF('DATA ENTRY'!O417="","",IF(AND($DF$4='DATA ENTRY'!D417),'DATA ENTRY'!O417,"")))</f>
        <v/>
      </c>
      <c r="DK418" s="3" t="str">
        <f>IF('DATA ENTRY'!CK417="","",IF('DATA ENTRY'!P417="","",IF(AND($DF$4='DATA ENTRY'!D417),'DATA ENTRY'!P417,"")))</f>
        <v/>
      </c>
      <c r="DL418" s="107" t="str">
        <f>IF('DATA ENTRY'!CK417="","",IF('DATA ENTRY'!Q417="","",IF(AND($DF$4='DATA ENTRY'!D417),'DATA ENTRY'!Q417,"")))</f>
        <v/>
      </c>
      <c r="DM418" s="3" t="str">
        <f>IF('DATA ENTRY'!CK417="","",IF('DATA ENTRY'!R417="","",IF(AND($DF$4='DATA ENTRY'!D417),'DATA ENTRY'!R417,"")))</f>
        <v/>
      </c>
      <c r="DN418" s="107" t="str">
        <f>IF('DATA ENTRY'!CK417="","",IF('DATA ENTRY'!S417="","",IF(AND($DF$4='DATA ENTRY'!D417),'DATA ENTRY'!S417,"")))</f>
        <v/>
      </c>
      <c r="DO418" s="3" t="str">
        <f>IF('DATA ENTRY'!CK417="","",IF('DATA ENTRY'!E417="","",IF(AND($DF$4='DATA ENTRY'!D417),'DATA ENTRY'!E417,"")))</f>
        <v/>
      </c>
      <c r="DP418" s="3" t="str">
        <f>IF('DATA ENTRY'!CK417="","",IF('DATA ENTRY'!D417="","",IF(AND($DF$4='DATA ENTRY'!D417),'DATA ENTRY'!D417,"")))</f>
        <v/>
      </c>
      <c r="DQ418" s="3" t="str">
        <f>IF('DATA ENTRY'!CK417="","",IF('DATA ENTRY'!W417="","",IF(AND($DF$4='DATA ENTRY'!D417),'DATA ENTRY'!W417,"")))</f>
        <v/>
      </c>
      <c r="DR418" s="3" t="str">
        <f>IF('DATA ENTRY'!CK417="","",IF('DATA ENTRY'!X417="","",IF(AND($DF$4='DATA ENTRY'!D417),'DATA ENTRY'!X417,"")))</f>
        <v/>
      </c>
      <c r="DS418" s="108" t="str">
        <f t="shared" si="107"/>
        <v/>
      </c>
      <c r="DT418" s="108" t="str">
        <f>IF('DATA ENTRY'!CK417="","",IF('DATA ENTRY'!D417="","",IF(AND($DF$4='DATA ENTRY'!D417),'DATA ENTRY'!G417,"")))</f>
        <v/>
      </c>
      <c r="DY418">
        <f t="shared" si="108"/>
        <v>0</v>
      </c>
      <c r="EB418" t="str">
        <f t="shared" si="109"/>
        <v/>
      </c>
      <c r="EC418" t="str">
        <f t="shared" si="110"/>
        <v/>
      </c>
      <c r="ED418" s="224">
        <v>412</v>
      </c>
      <c r="EE418" s="3" t="str">
        <f>IF('DATA ENTRY'!CK417="","",IF('DATA ENTRY'!B417="","",IF(AND($EF$4='DATA ENTRY'!G417,$EH$4='DATA ENTRY'!F417),'DATA ENTRY'!B417,"")))</f>
        <v/>
      </c>
      <c r="EF418" s="3" t="str">
        <f>IF('DATA ENTRY'!CK417="","",IF('DATA ENTRY'!C417="","",IF(AND($EF$4='DATA ENTRY'!G417,$EH$4='DATA ENTRY'!F417),'DATA ENTRY'!C417,"")))</f>
        <v/>
      </c>
      <c r="EG418" s="4" t="str">
        <f>IF('DATA ENTRY'!CK417="","",IF('DATA ENTRY'!I417="","",IF(AND($EF$4='DATA ENTRY'!G417,$EH$4='DATA ENTRY'!F417),'DATA ENTRY'!I417,"")))</f>
        <v/>
      </c>
      <c r="EH418" s="4" t="str">
        <f>IF('DATA ENTRY'!CK417="","",IF('DATA ENTRY'!CK417="","",IF(AND($EF$4='DATA ENTRY'!G417,$EH$4='DATA ENTRY'!F417),'DATA ENTRY'!CK417,"")))</f>
        <v/>
      </c>
      <c r="EI418" s="3" t="str">
        <f>IF('DATA ENTRY'!CK417="","",IF('DATA ENTRY'!N417="","",IF(AND($EF$4='DATA ENTRY'!G417,$EH$4='DATA ENTRY'!F417),'DATA ENTRY'!N417,"")))</f>
        <v/>
      </c>
      <c r="EJ418" s="107" t="str">
        <f>IF('DATA ENTRY'!CK417="","",IF('DATA ENTRY'!O417="","",IF(AND($EF$4='DATA ENTRY'!G417,$EH$4='DATA ENTRY'!F417),'DATA ENTRY'!O417,"")))</f>
        <v/>
      </c>
      <c r="EK418" s="3" t="str">
        <f>IF('DATA ENTRY'!CK417="","",IF('DATA ENTRY'!P417="","",IF(AND($EF$4='DATA ENTRY'!G417,$EH$4='DATA ENTRY'!F417),'DATA ENTRY'!P417,"")))</f>
        <v/>
      </c>
      <c r="EL418" s="107" t="str">
        <f>IF('DATA ENTRY'!CK417="","",IF('DATA ENTRY'!Q417="","",IF(AND($EF$4='DATA ENTRY'!G417,$EH$4='DATA ENTRY'!F417),'DATA ENTRY'!Q417,"")))</f>
        <v/>
      </c>
      <c r="EM418" s="3" t="str">
        <f>IF('DATA ENTRY'!CK417="","",IF('DATA ENTRY'!R417="","",IF(AND($EF$4='DATA ENTRY'!G417,$EH$4='DATA ENTRY'!F417),'DATA ENTRY'!R417,"")))</f>
        <v/>
      </c>
      <c r="EN418" s="107" t="str">
        <f>IF('DATA ENTRY'!CK417="","",IF('DATA ENTRY'!S417="","",IF(AND($EF$4='DATA ENTRY'!G417,$EH$4='DATA ENTRY'!F417),'DATA ENTRY'!S417,"")))</f>
        <v/>
      </c>
      <c r="EO418" s="3" t="str">
        <f>IF('DATA ENTRY'!CK417="","",IF('DATA ENTRY'!E417="","",IF(AND($EF$4='DATA ENTRY'!G417,$EH$4='DATA ENTRY'!F417),'DATA ENTRY'!E417,"")))</f>
        <v/>
      </c>
      <c r="EP418" s="3" t="str">
        <f>IF('DATA ENTRY'!CK417="","",IF('DATA ENTRY'!D417="","",IF(AND($EF$4='DATA ENTRY'!G417,$EH$4='DATA ENTRY'!F417),'DATA ENTRY'!D417,"")))</f>
        <v/>
      </c>
      <c r="EQ418" s="3" t="str">
        <f>IF('DATA ENTRY'!CK417="","",IF('DATA ENTRY'!W417="","",IF(AND($EF$4='DATA ENTRY'!G417,$EH$4='DATA ENTRY'!F417),'DATA ENTRY'!W417,"")))</f>
        <v/>
      </c>
      <c r="ER418" s="3" t="str">
        <f>IF('DATA ENTRY'!CK417="","",IF('DATA ENTRY'!X417="","",IF(AND($EF$4='DATA ENTRY'!G417,$EH$4='DATA ENTRY'!F417),'DATA ENTRY'!X417,"")))</f>
        <v/>
      </c>
      <c r="ES418" s="108" t="str">
        <f t="shared" si="111"/>
        <v/>
      </c>
      <c r="ET418" s="108" t="str">
        <f>IF('DATA ENTRY'!CK417="","",IF('DATA ENTRY'!D417="","",IF(AND($EF$4='DATA ENTRY'!G417,$EH$4='DATA ENTRY'!F417),'DATA ENTRY'!G417,"")))</f>
        <v/>
      </c>
      <c r="EY418">
        <f t="shared" si="112"/>
        <v>0</v>
      </c>
    </row>
    <row r="419" spans="1:155">
      <c r="A419" t="str">
        <f>IF(S419=0,"",1+(MAX($A$7:A418)))</f>
        <v/>
      </c>
      <c r="B419" s="224">
        <v>413</v>
      </c>
      <c r="C419" s="3" t="str">
        <f>IF('DATA ENTRY'!CK418="","",IF('DATA ENTRY'!B418="","",IF($D$4="All Post",'DATA ENTRY'!B418,IF(AND($D$4='DATA ENTRY'!CK418),'DATA ENTRY'!B418,""))))</f>
        <v/>
      </c>
      <c r="D419" s="3" t="str">
        <f>IF('DATA ENTRY'!CK418="","",IF('DATA ENTRY'!C418="","",IF($D$4="All Post",'DATA ENTRY'!C418,IF(AND($D$4='DATA ENTRY'!CK418),'DATA ENTRY'!C418,""))))</f>
        <v/>
      </c>
      <c r="E419" s="4" t="str">
        <f>IF('DATA ENTRY'!CK418="","",IF('DATA ENTRY'!I418="","",IF($D$4="All Post",'DATA ENTRY'!I418,IF(AND($D$4='DATA ENTRY'!CK418),'DATA ENTRY'!I418,""))))</f>
        <v/>
      </c>
      <c r="F419" s="4" t="str">
        <f>IF('DATA ENTRY'!CK418="","",IF('DATA ENTRY'!CK418="","",IF($D$4="All Post",'DATA ENTRY'!CK418,IF(AND($D$4='DATA ENTRY'!CK418),'DATA ENTRY'!CK418,""))))</f>
        <v/>
      </c>
      <c r="G419" s="3" t="str">
        <f>IF('DATA ENTRY'!CK418="","",IF('DATA ENTRY'!N418="","",IF($D$4="All Post",'DATA ENTRY'!N418,IF(AND($D$4='DATA ENTRY'!CK418),'DATA ENTRY'!N418,""))))</f>
        <v/>
      </c>
      <c r="H419" s="107" t="str">
        <f>IF('DATA ENTRY'!CK418="","",IF('DATA ENTRY'!O418="","",IF($D$4="All Post",'DATA ENTRY'!O418,IF(AND($D$4='DATA ENTRY'!CK418),'DATA ENTRY'!O418,""))))</f>
        <v/>
      </c>
      <c r="I419" s="3" t="str">
        <f>IF('DATA ENTRY'!CK418="","",IF('DATA ENTRY'!P418="","",IF($D$4="All Post",'DATA ENTRY'!P418,IF(AND($D$4='DATA ENTRY'!CK418),'DATA ENTRY'!P418,""))))</f>
        <v/>
      </c>
      <c r="J419" s="107" t="str">
        <f>IF('DATA ENTRY'!CK418="","",IF('DATA ENTRY'!Q418="","",IF($D$4="All Post",'DATA ENTRY'!Q418,IF(AND($D$4='DATA ENTRY'!CK418),'DATA ENTRY'!Q418,""))))</f>
        <v/>
      </c>
      <c r="K419" s="3" t="str">
        <f>IF('DATA ENTRY'!CK418="","",IF('DATA ENTRY'!R418="","",IF($D$4="All Post",'DATA ENTRY'!R418,IF(AND($D$4='DATA ENTRY'!CK418),'DATA ENTRY'!R418,""))))</f>
        <v/>
      </c>
      <c r="L419" s="3" t="str">
        <f>IF('DATA ENTRY'!CK418="","",IF('DATA ENTRY'!S418="","",IF($D$4="All Post",'DATA ENTRY'!S418,IF(AND($D$4='DATA ENTRY'!CK418),'DATA ENTRY'!S418,""))))</f>
        <v/>
      </c>
      <c r="M419" s="3" t="str">
        <f>IF('DATA ENTRY'!CK418="","",IF('DATA ENTRY'!E418="","",IF($D$4="All Post",'DATA ENTRY'!E418,IF(AND($D$4='DATA ENTRY'!CK418),'DATA ENTRY'!E418,""))))</f>
        <v/>
      </c>
      <c r="N419" s="3" t="str">
        <f>IF('DATA ENTRY'!CK418="","",IF('DATA ENTRY'!W418="","",IF($D$4="All Post",'DATA ENTRY'!W418,IF(AND($D$4='DATA ENTRY'!CK418),'DATA ENTRY'!W418,""))))</f>
        <v/>
      </c>
      <c r="O419" s="3" t="str">
        <f>IF('DATA ENTRY'!CK418="","",IF('DATA ENTRY'!X418="","",IF($D$4="All Post",'DATA ENTRY'!X418,IF(AND($D$4='DATA ENTRY'!CK418),'DATA ENTRY'!X418,""))))</f>
        <v/>
      </c>
      <c r="P419" s="3" t="str">
        <f>IF('DATA ENTRY'!CK418="","",IF('DATA ENTRY'!G418="","",IF($D$4="All Post",'DATA ENTRY'!G418,IF(AND($D$4='DATA ENTRY'!CK418),'DATA ENTRY'!G418,""))))</f>
        <v/>
      </c>
      <c r="S419">
        <f t="shared" si="99"/>
        <v>0</v>
      </c>
      <c r="T419" t="str">
        <f t="shared" si="100"/>
        <v/>
      </c>
      <c r="BZ419" t="str">
        <f t="shared" si="101"/>
        <v/>
      </c>
      <c r="CA419" t="str">
        <f t="shared" si="102"/>
        <v/>
      </c>
      <c r="CB419" s="224">
        <v>413</v>
      </c>
      <c r="CC419" s="3" t="str">
        <f>IF('DATA ENTRY'!CK418="","",IF('DATA ENTRY'!B418="","",IF(AND($CD$4='DATA ENTRY'!CK418,$CG$4='DATA ENTRY'!D418),'DATA ENTRY'!B418,"")))</f>
        <v/>
      </c>
      <c r="CD419" s="3" t="str">
        <f>IF('DATA ENTRY'!CK418="","",IF('DATA ENTRY'!C418="","",IF(AND($CD$4='DATA ENTRY'!CK418,$CG$4='DATA ENTRY'!D418),'DATA ENTRY'!C418,"")))</f>
        <v/>
      </c>
      <c r="CE419" s="4" t="str">
        <f>IF('DATA ENTRY'!CK418="","",IF('DATA ENTRY'!I418="","",IF(AND($CD$4='DATA ENTRY'!CK418,$CG$4='DATA ENTRY'!D418),'DATA ENTRY'!I418,"")))</f>
        <v/>
      </c>
      <c r="CF419" s="4" t="str">
        <f>IF('DATA ENTRY'!CK418="","",IF('DATA ENTRY'!CK418="","",IF(AND($CD$4='DATA ENTRY'!CK418,$CG$4='DATA ENTRY'!D418),'DATA ENTRY'!CK418,"")))</f>
        <v/>
      </c>
      <c r="CG419" s="3" t="str">
        <f>IF('DATA ENTRY'!CK418="","",IF('DATA ENTRY'!N418="","",IF(AND($CD$4='DATA ENTRY'!CK418,$CG$4='DATA ENTRY'!D418),'DATA ENTRY'!N418,"")))</f>
        <v/>
      </c>
      <c r="CH419" s="107" t="str">
        <f>IF('DATA ENTRY'!CK418="","",IF('DATA ENTRY'!O418="","",IF(AND($CD$4='DATA ENTRY'!CK418,$CG$4='DATA ENTRY'!D418),'DATA ENTRY'!O418,"")))</f>
        <v/>
      </c>
      <c r="CI419" s="3" t="str">
        <f>IF('DATA ENTRY'!CK418="","",IF('DATA ENTRY'!P418="","",IF(AND($CD$4='DATA ENTRY'!CK418,$CG$4='DATA ENTRY'!D418),'DATA ENTRY'!P418,"")))</f>
        <v/>
      </c>
      <c r="CJ419" s="107" t="str">
        <f>IF('DATA ENTRY'!CK418="","",IF('DATA ENTRY'!Q418="","",IF(AND($CD$4='DATA ENTRY'!CK418,$CG$4='DATA ENTRY'!D418),'DATA ENTRY'!Q418,"")))</f>
        <v/>
      </c>
      <c r="CK419" s="3" t="str">
        <f>IF('DATA ENTRY'!CK418="","",IF('DATA ENTRY'!R418="","",IF(AND($CD$4='DATA ENTRY'!CK418,$CG$4='DATA ENTRY'!D418),'DATA ENTRY'!R418,"")))</f>
        <v/>
      </c>
      <c r="CL419" s="3" t="str">
        <f>IF('DATA ENTRY'!CK418="","",IF('DATA ENTRY'!S418="","",IF(AND($CD$4='DATA ENTRY'!CK418,$CG$4='DATA ENTRY'!D418),'DATA ENTRY'!S418,"")))</f>
        <v/>
      </c>
      <c r="CM419" s="3" t="str">
        <f>IF('DATA ENTRY'!CK418="","",IF('DATA ENTRY'!E418="","",IF(AND($CD$4='DATA ENTRY'!CK418,$CG$4='DATA ENTRY'!D418),'DATA ENTRY'!E418,"")))</f>
        <v/>
      </c>
      <c r="CN419" s="3" t="str">
        <f>IF('DATA ENTRY'!CK418="","",IF('DATA ENTRY'!W418="","",IF(AND($CD$4='DATA ENTRY'!CK418,$CG$4='DATA ENTRY'!D418),'DATA ENTRY'!W418,"")))</f>
        <v/>
      </c>
      <c r="CO419" s="3" t="str">
        <f>IF('DATA ENTRY'!CK418="","",IF('DATA ENTRY'!X418="","",IF(AND($CD$4='DATA ENTRY'!CK418,$CG$4='DATA ENTRY'!D418),'DATA ENTRY'!X418,"")))</f>
        <v/>
      </c>
      <c r="CP419" s="108" t="str">
        <f t="shared" si="103"/>
        <v/>
      </c>
      <c r="CQ419" s="108" t="str">
        <f>IF('DATA ENTRY'!CK418="","",IF('DATA ENTRY'!G418="","",IF(AND($CD$4='DATA ENTRY'!CK418,$CG$4='DATA ENTRY'!D418),'DATA ENTRY'!G418,"")))</f>
        <v/>
      </c>
      <c r="CR419" s="230" t="str">
        <f>IF('DATA ENTRY'!CK418="","",IF('DATA ENTRY'!D418="","",IF(AND($CD$4='DATA ENTRY'!CK418,$CG$4='DATA ENTRY'!D418),'DATA ENTRY'!D418,"")))</f>
        <v/>
      </c>
      <c r="CS419">
        <f t="shared" si="104"/>
        <v>0</v>
      </c>
      <c r="CT419">
        <f t="shared" si="105"/>
        <v>0</v>
      </c>
      <c r="CV419" s="139"/>
      <c r="CX419">
        <f t="shared" si="106"/>
        <v>0</v>
      </c>
      <c r="DB419" t="str">
        <f t="shared" si="113"/>
        <v/>
      </c>
      <c r="DC419" t="str">
        <f t="shared" si="114"/>
        <v/>
      </c>
      <c r="DD419" s="224">
        <v>413</v>
      </c>
      <c r="DE419" s="3" t="str">
        <f>IF('DATA ENTRY'!CK418="","",IF('DATA ENTRY'!B418="","",IF(AND($DF$4='DATA ENTRY'!D418),'DATA ENTRY'!B418,"")))</f>
        <v/>
      </c>
      <c r="DF419" s="3" t="str">
        <f>IF('DATA ENTRY'!CK418="","",IF('DATA ENTRY'!C418="","",IF(AND($DF$4='DATA ENTRY'!D418),'DATA ENTRY'!C418,"")))</f>
        <v/>
      </c>
      <c r="DG419" s="4" t="str">
        <f>IF('DATA ENTRY'!CK418="","",IF('DATA ENTRY'!I418="","",IF(AND($DF$4='DATA ENTRY'!D418),'DATA ENTRY'!I418,"")))</f>
        <v/>
      </c>
      <c r="DH419" s="4" t="str">
        <f>IF('DATA ENTRY'!CK418="","",IF('DATA ENTRY'!CK418="","",IF(AND($DF$4='DATA ENTRY'!D418),'DATA ENTRY'!CK418,"")))</f>
        <v/>
      </c>
      <c r="DI419" s="3" t="str">
        <f>IF('DATA ENTRY'!CK418="","",IF('DATA ENTRY'!N418="","",IF(AND($DF$4='DATA ENTRY'!D418),'DATA ENTRY'!N418,"")))</f>
        <v/>
      </c>
      <c r="DJ419" s="107" t="str">
        <f>IF('DATA ENTRY'!CK418="","",IF('DATA ENTRY'!O418="","",IF(AND($DF$4='DATA ENTRY'!D418),'DATA ENTRY'!O418,"")))</f>
        <v/>
      </c>
      <c r="DK419" s="3" t="str">
        <f>IF('DATA ENTRY'!CK418="","",IF('DATA ENTRY'!P418="","",IF(AND($DF$4='DATA ENTRY'!D418),'DATA ENTRY'!P418,"")))</f>
        <v/>
      </c>
      <c r="DL419" s="107" t="str">
        <f>IF('DATA ENTRY'!CK418="","",IF('DATA ENTRY'!Q418="","",IF(AND($DF$4='DATA ENTRY'!D418),'DATA ENTRY'!Q418,"")))</f>
        <v/>
      </c>
      <c r="DM419" s="3" t="str">
        <f>IF('DATA ENTRY'!CK418="","",IF('DATA ENTRY'!R418="","",IF(AND($DF$4='DATA ENTRY'!D418),'DATA ENTRY'!R418,"")))</f>
        <v/>
      </c>
      <c r="DN419" s="107" t="str">
        <f>IF('DATA ENTRY'!CK418="","",IF('DATA ENTRY'!S418="","",IF(AND($DF$4='DATA ENTRY'!D418),'DATA ENTRY'!S418,"")))</f>
        <v/>
      </c>
      <c r="DO419" s="3" t="str">
        <f>IF('DATA ENTRY'!CK418="","",IF('DATA ENTRY'!E418="","",IF(AND($DF$4='DATA ENTRY'!D418),'DATA ENTRY'!E418,"")))</f>
        <v/>
      </c>
      <c r="DP419" s="3" t="str">
        <f>IF('DATA ENTRY'!CK418="","",IF('DATA ENTRY'!D418="","",IF(AND($DF$4='DATA ENTRY'!D418),'DATA ENTRY'!D418,"")))</f>
        <v/>
      </c>
      <c r="DQ419" s="3" t="str">
        <f>IF('DATA ENTRY'!CK418="","",IF('DATA ENTRY'!W418="","",IF(AND($DF$4='DATA ENTRY'!D418),'DATA ENTRY'!W418,"")))</f>
        <v/>
      </c>
      <c r="DR419" s="3" t="str">
        <f>IF('DATA ENTRY'!CK418="","",IF('DATA ENTRY'!X418="","",IF(AND($DF$4='DATA ENTRY'!D418),'DATA ENTRY'!X418,"")))</f>
        <v/>
      </c>
      <c r="DS419" s="108" t="str">
        <f t="shared" si="107"/>
        <v/>
      </c>
      <c r="DT419" s="108" t="str">
        <f>IF('DATA ENTRY'!CK418="","",IF('DATA ENTRY'!D418="","",IF(AND($DF$4='DATA ENTRY'!D418),'DATA ENTRY'!G418,"")))</f>
        <v/>
      </c>
      <c r="DY419">
        <f t="shared" si="108"/>
        <v>0</v>
      </c>
      <c r="EB419" t="str">
        <f t="shared" si="109"/>
        <v/>
      </c>
      <c r="EC419" t="str">
        <f t="shared" si="110"/>
        <v/>
      </c>
      <c r="ED419" s="224">
        <v>413</v>
      </c>
      <c r="EE419" s="3" t="str">
        <f>IF('DATA ENTRY'!CK418="","",IF('DATA ENTRY'!B418="","",IF(AND($EF$4='DATA ENTRY'!G418,$EH$4='DATA ENTRY'!F418),'DATA ENTRY'!B418,"")))</f>
        <v/>
      </c>
      <c r="EF419" s="3" t="str">
        <f>IF('DATA ENTRY'!CK418="","",IF('DATA ENTRY'!C418="","",IF(AND($EF$4='DATA ENTRY'!G418,$EH$4='DATA ENTRY'!F418),'DATA ENTRY'!C418,"")))</f>
        <v/>
      </c>
      <c r="EG419" s="4" t="str">
        <f>IF('DATA ENTRY'!CK418="","",IF('DATA ENTRY'!I418="","",IF(AND($EF$4='DATA ENTRY'!G418,$EH$4='DATA ENTRY'!F418),'DATA ENTRY'!I418,"")))</f>
        <v/>
      </c>
      <c r="EH419" s="4" t="str">
        <f>IF('DATA ENTRY'!CK418="","",IF('DATA ENTRY'!CK418="","",IF(AND($EF$4='DATA ENTRY'!G418,$EH$4='DATA ENTRY'!F418),'DATA ENTRY'!CK418,"")))</f>
        <v/>
      </c>
      <c r="EI419" s="3" t="str">
        <f>IF('DATA ENTRY'!CK418="","",IF('DATA ENTRY'!N418="","",IF(AND($EF$4='DATA ENTRY'!G418,$EH$4='DATA ENTRY'!F418),'DATA ENTRY'!N418,"")))</f>
        <v/>
      </c>
      <c r="EJ419" s="107" t="str">
        <f>IF('DATA ENTRY'!CK418="","",IF('DATA ENTRY'!O418="","",IF(AND($EF$4='DATA ENTRY'!G418,$EH$4='DATA ENTRY'!F418),'DATA ENTRY'!O418,"")))</f>
        <v/>
      </c>
      <c r="EK419" s="3" t="str">
        <f>IF('DATA ENTRY'!CK418="","",IF('DATA ENTRY'!P418="","",IF(AND($EF$4='DATA ENTRY'!G418,$EH$4='DATA ENTRY'!F418),'DATA ENTRY'!P418,"")))</f>
        <v/>
      </c>
      <c r="EL419" s="107" t="str">
        <f>IF('DATA ENTRY'!CK418="","",IF('DATA ENTRY'!Q418="","",IF(AND($EF$4='DATA ENTRY'!G418,$EH$4='DATA ENTRY'!F418),'DATA ENTRY'!Q418,"")))</f>
        <v/>
      </c>
      <c r="EM419" s="3" t="str">
        <f>IF('DATA ENTRY'!CK418="","",IF('DATA ENTRY'!R418="","",IF(AND($EF$4='DATA ENTRY'!G418,$EH$4='DATA ENTRY'!F418),'DATA ENTRY'!R418,"")))</f>
        <v/>
      </c>
      <c r="EN419" s="107" t="str">
        <f>IF('DATA ENTRY'!CK418="","",IF('DATA ENTRY'!S418="","",IF(AND($EF$4='DATA ENTRY'!G418,$EH$4='DATA ENTRY'!F418),'DATA ENTRY'!S418,"")))</f>
        <v/>
      </c>
      <c r="EO419" s="3" t="str">
        <f>IF('DATA ENTRY'!CK418="","",IF('DATA ENTRY'!E418="","",IF(AND($EF$4='DATA ENTRY'!G418,$EH$4='DATA ENTRY'!F418),'DATA ENTRY'!E418,"")))</f>
        <v/>
      </c>
      <c r="EP419" s="3" t="str">
        <f>IF('DATA ENTRY'!CK418="","",IF('DATA ENTRY'!D418="","",IF(AND($EF$4='DATA ENTRY'!G418,$EH$4='DATA ENTRY'!F418),'DATA ENTRY'!D418,"")))</f>
        <v/>
      </c>
      <c r="EQ419" s="3" t="str">
        <f>IF('DATA ENTRY'!CK418="","",IF('DATA ENTRY'!W418="","",IF(AND($EF$4='DATA ENTRY'!G418,$EH$4='DATA ENTRY'!F418),'DATA ENTRY'!W418,"")))</f>
        <v/>
      </c>
      <c r="ER419" s="3" t="str">
        <f>IF('DATA ENTRY'!CK418="","",IF('DATA ENTRY'!X418="","",IF(AND($EF$4='DATA ENTRY'!G418,$EH$4='DATA ENTRY'!F418),'DATA ENTRY'!X418,"")))</f>
        <v/>
      </c>
      <c r="ES419" s="108" t="str">
        <f t="shared" si="111"/>
        <v/>
      </c>
      <c r="ET419" s="108" t="str">
        <f>IF('DATA ENTRY'!CK418="","",IF('DATA ENTRY'!D418="","",IF(AND($EF$4='DATA ENTRY'!G418,$EH$4='DATA ENTRY'!F418),'DATA ENTRY'!G418,"")))</f>
        <v/>
      </c>
      <c r="EY419">
        <f t="shared" si="112"/>
        <v>0</v>
      </c>
    </row>
    <row r="420" spans="1:155">
      <c r="A420" t="str">
        <f>IF(S420=0,"",1+(MAX($A$7:A419)))</f>
        <v/>
      </c>
      <c r="B420" s="224">
        <v>414</v>
      </c>
      <c r="C420" s="3" t="str">
        <f>IF('DATA ENTRY'!CK419="","",IF('DATA ENTRY'!B419="","",IF($D$4="All Post",'DATA ENTRY'!B419,IF(AND($D$4='DATA ENTRY'!CK419),'DATA ENTRY'!B419,""))))</f>
        <v/>
      </c>
      <c r="D420" s="3" t="str">
        <f>IF('DATA ENTRY'!CK419="","",IF('DATA ENTRY'!C419="","",IF($D$4="All Post",'DATA ENTRY'!C419,IF(AND($D$4='DATA ENTRY'!CK419),'DATA ENTRY'!C419,""))))</f>
        <v/>
      </c>
      <c r="E420" s="4" t="str">
        <f>IF('DATA ENTRY'!CK419="","",IF('DATA ENTRY'!I419="","",IF($D$4="All Post",'DATA ENTRY'!I419,IF(AND($D$4='DATA ENTRY'!CK419),'DATA ENTRY'!I419,""))))</f>
        <v/>
      </c>
      <c r="F420" s="4" t="str">
        <f>IF('DATA ENTRY'!CK419="","",IF('DATA ENTRY'!CK419="","",IF($D$4="All Post",'DATA ENTRY'!CK419,IF(AND($D$4='DATA ENTRY'!CK419),'DATA ENTRY'!CK419,""))))</f>
        <v/>
      </c>
      <c r="G420" s="3" t="str">
        <f>IF('DATA ENTRY'!CK419="","",IF('DATA ENTRY'!N419="","",IF($D$4="All Post",'DATA ENTRY'!N419,IF(AND($D$4='DATA ENTRY'!CK419),'DATA ENTRY'!N419,""))))</f>
        <v/>
      </c>
      <c r="H420" s="107" t="str">
        <f>IF('DATA ENTRY'!CK419="","",IF('DATA ENTRY'!O419="","",IF($D$4="All Post",'DATA ENTRY'!O419,IF(AND($D$4='DATA ENTRY'!CK419),'DATA ENTRY'!O419,""))))</f>
        <v/>
      </c>
      <c r="I420" s="3" t="str">
        <f>IF('DATA ENTRY'!CK419="","",IF('DATA ENTRY'!P419="","",IF($D$4="All Post",'DATA ENTRY'!P419,IF(AND($D$4='DATA ENTRY'!CK419),'DATA ENTRY'!P419,""))))</f>
        <v/>
      </c>
      <c r="J420" s="107" t="str">
        <f>IF('DATA ENTRY'!CK419="","",IF('DATA ENTRY'!Q419="","",IF($D$4="All Post",'DATA ENTRY'!Q419,IF(AND($D$4='DATA ENTRY'!CK419),'DATA ENTRY'!Q419,""))))</f>
        <v/>
      </c>
      <c r="K420" s="3" t="str">
        <f>IF('DATA ENTRY'!CK419="","",IF('DATA ENTRY'!R419="","",IF($D$4="All Post",'DATA ENTRY'!R419,IF(AND($D$4='DATA ENTRY'!CK419),'DATA ENTRY'!R419,""))))</f>
        <v/>
      </c>
      <c r="L420" s="3" t="str">
        <f>IF('DATA ENTRY'!CK419="","",IF('DATA ENTRY'!S419="","",IF($D$4="All Post",'DATA ENTRY'!S419,IF(AND($D$4='DATA ENTRY'!CK419),'DATA ENTRY'!S419,""))))</f>
        <v/>
      </c>
      <c r="M420" s="3" t="str">
        <f>IF('DATA ENTRY'!CK419="","",IF('DATA ENTRY'!E419="","",IF($D$4="All Post",'DATA ENTRY'!E419,IF(AND($D$4='DATA ENTRY'!CK419),'DATA ENTRY'!E419,""))))</f>
        <v/>
      </c>
      <c r="N420" s="3" t="str">
        <f>IF('DATA ENTRY'!CK419="","",IF('DATA ENTRY'!W419="","",IF($D$4="All Post",'DATA ENTRY'!W419,IF(AND($D$4='DATA ENTRY'!CK419),'DATA ENTRY'!W419,""))))</f>
        <v/>
      </c>
      <c r="O420" s="3" t="str">
        <f>IF('DATA ENTRY'!CK419="","",IF('DATA ENTRY'!X419="","",IF($D$4="All Post",'DATA ENTRY'!X419,IF(AND($D$4='DATA ENTRY'!CK419),'DATA ENTRY'!X419,""))))</f>
        <v/>
      </c>
      <c r="P420" s="3" t="str">
        <f>IF('DATA ENTRY'!CK419="","",IF('DATA ENTRY'!G419="","",IF($D$4="All Post",'DATA ENTRY'!G419,IF(AND($D$4='DATA ENTRY'!CK419),'DATA ENTRY'!G419,""))))</f>
        <v/>
      </c>
      <c r="S420">
        <f t="shared" si="99"/>
        <v>0</v>
      </c>
      <c r="T420" t="str">
        <f t="shared" si="100"/>
        <v/>
      </c>
      <c r="BZ420" t="str">
        <f t="shared" si="101"/>
        <v/>
      </c>
      <c r="CA420" t="str">
        <f t="shared" si="102"/>
        <v/>
      </c>
      <c r="CB420" s="224">
        <v>414</v>
      </c>
      <c r="CC420" s="3" t="str">
        <f>IF('DATA ENTRY'!CK419="","",IF('DATA ENTRY'!B419="","",IF(AND($CD$4='DATA ENTRY'!CK419,$CG$4='DATA ENTRY'!D419),'DATA ENTRY'!B419,"")))</f>
        <v/>
      </c>
      <c r="CD420" s="3" t="str">
        <f>IF('DATA ENTRY'!CK419="","",IF('DATA ENTRY'!C419="","",IF(AND($CD$4='DATA ENTRY'!CK419,$CG$4='DATA ENTRY'!D419),'DATA ENTRY'!C419,"")))</f>
        <v/>
      </c>
      <c r="CE420" s="4" t="str">
        <f>IF('DATA ENTRY'!CK419="","",IF('DATA ENTRY'!I419="","",IF(AND($CD$4='DATA ENTRY'!CK419,$CG$4='DATA ENTRY'!D419),'DATA ENTRY'!I419,"")))</f>
        <v/>
      </c>
      <c r="CF420" s="4" t="str">
        <f>IF('DATA ENTRY'!CK419="","",IF('DATA ENTRY'!CK419="","",IF(AND($CD$4='DATA ENTRY'!CK419,$CG$4='DATA ENTRY'!D419),'DATA ENTRY'!CK419,"")))</f>
        <v/>
      </c>
      <c r="CG420" s="3" t="str">
        <f>IF('DATA ENTRY'!CK419="","",IF('DATA ENTRY'!N419="","",IF(AND($CD$4='DATA ENTRY'!CK419,$CG$4='DATA ENTRY'!D419),'DATA ENTRY'!N419,"")))</f>
        <v/>
      </c>
      <c r="CH420" s="107" t="str">
        <f>IF('DATA ENTRY'!CK419="","",IF('DATA ENTRY'!O419="","",IF(AND($CD$4='DATA ENTRY'!CK419,$CG$4='DATA ENTRY'!D419),'DATA ENTRY'!O419,"")))</f>
        <v/>
      </c>
      <c r="CI420" s="3" t="str">
        <f>IF('DATA ENTRY'!CK419="","",IF('DATA ENTRY'!P419="","",IF(AND($CD$4='DATA ENTRY'!CK419,$CG$4='DATA ENTRY'!D419),'DATA ENTRY'!P419,"")))</f>
        <v/>
      </c>
      <c r="CJ420" s="107" t="str">
        <f>IF('DATA ENTRY'!CK419="","",IF('DATA ENTRY'!Q419="","",IF(AND($CD$4='DATA ENTRY'!CK419,$CG$4='DATA ENTRY'!D419),'DATA ENTRY'!Q419,"")))</f>
        <v/>
      </c>
      <c r="CK420" s="3" t="str">
        <f>IF('DATA ENTRY'!CK419="","",IF('DATA ENTRY'!R419="","",IF(AND($CD$4='DATA ENTRY'!CK419,$CG$4='DATA ENTRY'!D419),'DATA ENTRY'!R419,"")))</f>
        <v/>
      </c>
      <c r="CL420" s="3" t="str">
        <f>IF('DATA ENTRY'!CK419="","",IF('DATA ENTRY'!S419="","",IF(AND($CD$4='DATA ENTRY'!CK419,$CG$4='DATA ENTRY'!D419),'DATA ENTRY'!S419,"")))</f>
        <v/>
      </c>
      <c r="CM420" s="3" t="str">
        <f>IF('DATA ENTRY'!CK419="","",IF('DATA ENTRY'!E419="","",IF(AND($CD$4='DATA ENTRY'!CK419,$CG$4='DATA ENTRY'!D419),'DATA ENTRY'!E419,"")))</f>
        <v/>
      </c>
      <c r="CN420" s="3" t="str">
        <f>IF('DATA ENTRY'!CK419="","",IF('DATA ENTRY'!W419="","",IF(AND($CD$4='DATA ENTRY'!CK419,$CG$4='DATA ENTRY'!D419),'DATA ENTRY'!W419,"")))</f>
        <v/>
      </c>
      <c r="CO420" s="3" t="str">
        <f>IF('DATA ENTRY'!CK419="","",IF('DATA ENTRY'!X419="","",IF(AND($CD$4='DATA ENTRY'!CK419,$CG$4='DATA ENTRY'!D419),'DATA ENTRY'!X419,"")))</f>
        <v/>
      </c>
      <c r="CP420" s="108" t="str">
        <f t="shared" si="103"/>
        <v/>
      </c>
      <c r="CQ420" s="108" t="str">
        <f>IF('DATA ENTRY'!CK419="","",IF('DATA ENTRY'!G419="","",IF(AND($CD$4='DATA ENTRY'!CK419,$CG$4='DATA ENTRY'!D419),'DATA ENTRY'!G419,"")))</f>
        <v/>
      </c>
      <c r="CR420" s="230" t="str">
        <f>IF('DATA ENTRY'!CK419="","",IF('DATA ENTRY'!D419="","",IF(AND($CD$4='DATA ENTRY'!CK419,$CG$4='DATA ENTRY'!D419),'DATA ENTRY'!D419,"")))</f>
        <v/>
      </c>
      <c r="CS420">
        <f t="shared" si="104"/>
        <v>0</v>
      </c>
      <c r="CT420">
        <f t="shared" si="105"/>
        <v>0</v>
      </c>
      <c r="CV420" s="139"/>
      <c r="CX420">
        <f t="shared" si="106"/>
        <v>0</v>
      </c>
      <c r="DB420" t="str">
        <f t="shared" si="113"/>
        <v/>
      </c>
      <c r="DC420" t="str">
        <f t="shared" si="114"/>
        <v/>
      </c>
      <c r="DD420" s="224">
        <v>414</v>
      </c>
      <c r="DE420" s="3" t="str">
        <f>IF('DATA ENTRY'!CK419="","",IF('DATA ENTRY'!B419="","",IF(AND($DF$4='DATA ENTRY'!D419),'DATA ENTRY'!B419,"")))</f>
        <v/>
      </c>
      <c r="DF420" s="3" t="str">
        <f>IF('DATA ENTRY'!CK419="","",IF('DATA ENTRY'!C419="","",IF(AND($DF$4='DATA ENTRY'!D419),'DATA ENTRY'!C419,"")))</f>
        <v/>
      </c>
      <c r="DG420" s="4" t="str">
        <f>IF('DATA ENTRY'!CK419="","",IF('DATA ENTRY'!I419="","",IF(AND($DF$4='DATA ENTRY'!D419),'DATA ENTRY'!I419,"")))</f>
        <v/>
      </c>
      <c r="DH420" s="4" t="str">
        <f>IF('DATA ENTRY'!CK419="","",IF('DATA ENTRY'!CK419="","",IF(AND($DF$4='DATA ENTRY'!D419),'DATA ENTRY'!CK419,"")))</f>
        <v/>
      </c>
      <c r="DI420" s="3" t="str">
        <f>IF('DATA ENTRY'!CK419="","",IF('DATA ENTRY'!N419="","",IF(AND($DF$4='DATA ENTRY'!D419),'DATA ENTRY'!N419,"")))</f>
        <v/>
      </c>
      <c r="DJ420" s="107" t="str">
        <f>IF('DATA ENTRY'!CK419="","",IF('DATA ENTRY'!O419="","",IF(AND($DF$4='DATA ENTRY'!D419),'DATA ENTRY'!O419,"")))</f>
        <v/>
      </c>
      <c r="DK420" s="3" t="str">
        <f>IF('DATA ENTRY'!CK419="","",IF('DATA ENTRY'!P419="","",IF(AND($DF$4='DATA ENTRY'!D419),'DATA ENTRY'!P419,"")))</f>
        <v/>
      </c>
      <c r="DL420" s="107" t="str">
        <f>IF('DATA ENTRY'!CK419="","",IF('DATA ENTRY'!Q419="","",IF(AND($DF$4='DATA ENTRY'!D419),'DATA ENTRY'!Q419,"")))</f>
        <v/>
      </c>
      <c r="DM420" s="3" t="str">
        <f>IF('DATA ENTRY'!CK419="","",IF('DATA ENTRY'!R419="","",IF(AND($DF$4='DATA ENTRY'!D419),'DATA ENTRY'!R419,"")))</f>
        <v/>
      </c>
      <c r="DN420" s="107" t="str">
        <f>IF('DATA ENTRY'!CK419="","",IF('DATA ENTRY'!S419="","",IF(AND($DF$4='DATA ENTRY'!D419),'DATA ENTRY'!S419,"")))</f>
        <v/>
      </c>
      <c r="DO420" s="3" t="str">
        <f>IF('DATA ENTRY'!CK419="","",IF('DATA ENTRY'!E419="","",IF(AND($DF$4='DATA ENTRY'!D419),'DATA ENTRY'!E419,"")))</f>
        <v/>
      </c>
      <c r="DP420" s="3" t="str">
        <f>IF('DATA ENTRY'!CK419="","",IF('DATA ENTRY'!D419="","",IF(AND($DF$4='DATA ENTRY'!D419),'DATA ENTRY'!D419,"")))</f>
        <v/>
      </c>
      <c r="DQ420" s="3" t="str">
        <f>IF('DATA ENTRY'!CK419="","",IF('DATA ENTRY'!W419="","",IF(AND($DF$4='DATA ENTRY'!D419),'DATA ENTRY'!W419,"")))</f>
        <v/>
      </c>
      <c r="DR420" s="3" t="str">
        <f>IF('DATA ENTRY'!CK419="","",IF('DATA ENTRY'!X419="","",IF(AND($DF$4='DATA ENTRY'!D419),'DATA ENTRY'!X419,"")))</f>
        <v/>
      </c>
      <c r="DS420" s="108" t="str">
        <f t="shared" si="107"/>
        <v/>
      </c>
      <c r="DT420" s="108" t="str">
        <f>IF('DATA ENTRY'!CK419="","",IF('DATA ENTRY'!D419="","",IF(AND($DF$4='DATA ENTRY'!D419),'DATA ENTRY'!G419,"")))</f>
        <v/>
      </c>
      <c r="DY420">
        <f t="shared" si="108"/>
        <v>0</v>
      </c>
      <c r="EB420" t="str">
        <f t="shared" si="109"/>
        <v/>
      </c>
      <c r="EC420" t="str">
        <f t="shared" si="110"/>
        <v/>
      </c>
      <c r="ED420" s="224">
        <v>414</v>
      </c>
      <c r="EE420" s="3" t="str">
        <f>IF('DATA ENTRY'!CK419="","",IF('DATA ENTRY'!B419="","",IF(AND($EF$4='DATA ENTRY'!G419,$EH$4='DATA ENTRY'!F419),'DATA ENTRY'!B419,"")))</f>
        <v/>
      </c>
      <c r="EF420" s="3" t="str">
        <f>IF('DATA ENTRY'!CK419="","",IF('DATA ENTRY'!C419="","",IF(AND($EF$4='DATA ENTRY'!G419,$EH$4='DATA ENTRY'!F419),'DATA ENTRY'!C419,"")))</f>
        <v/>
      </c>
      <c r="EG420" s="4" t="str">
        <f>IF('DATA ENTRY'!CK419="","",IF('DATA ENTRY'!I419="","",IF(AND($EF$4='DATA ENTRY'!G419,$EH$4='DATA ENTRY'!F419),'DATA ENTRY'!I419,"")))</f>
        <v/>
      </c>
      <c r="EH420" s="4" t="str">
        <f>IF('DATA ENTRY'!CK419="","",IF('DATA ENTRY'!CK419="","",IF(AND($EF$4='DATA ENTRY'!G419,$EH$4='DATA ENTRY'!F419),'DATA ENTRY'!CK419,"")))</f>
        <v/>
      </c>
      <c r="EI420" s="3" t="str">
        <f>IF('DATA ENTRY'!CK419="","",IF('DATA ENTRY'!N419="","",IF(AND($EF$4='DATA ENTRY'!G419,$EH$4='DATA ENTRY'!F419),'DATA ENTRY'!N419,"")))</f>
        <v/>
      </c>
      <c r="EJ420" s="107" t="str">
        <f>IF('DATA ENTRY'!CK419="","",IF('DATA ENTRY'!O419="","",IF(AND($EF$4='DATA ENTRY'!G419,$EH$4='DATA ENTRY'!F419),'DATA ENTRY'!O419,"")))</f>
        <v/>
      </c>
      <c r="EK420" s="3" t="str">
        <f>IF('DATA ENTRY'!CK419="","",IF('DATA ENTRY'!P419="","",IF(AND($EF$4='DATA ENTRY'!G419,$EH$4='DATA ENTRY'!F419),'DATA ENTRY'!P419,"")))</f>
        <v/>
      </c>
      <c r="EL420" s="107" t="str">
        <f>IF('DATA ENTRY'!CK419="","",IF('DATA ENTRY'!Q419="","",IF(AND($EF$4='DATA ENTRY'!G419,$EH$4='DATA ENTRY'!F419),'DATA ENTRY'!Q419,"")))</f>
        <v/>
      </c>
      <c r="EM420" s="3" t="str">
        <f>IF('DATA ENTRY'!CK419="","",IF('DATA ENTRY'!R419="","",IF(AND($EF$4='DATA ENTRY'!G419,$EH$4='DATA ENTRY'!F419),'DATA ENTRY'!R419,"")))</f>
        <v/>
      </c>
      <c r="EN420" s="107" t="str">
        <f>IF('DATA ENTRY'!CK419="","",IF('DATA ENTRY'!S419="","",IF(AND($EF$4='DATA ENTRY'!G419,$EH$4='DATA ENTRY'!F419),'DATA ENTRY'!S419,"")))</f>
        <v/>
      </c>
      <c r="EO420" s="3" t="str">
        <f>IF('DATA ENTRY'!CK419="","",IF('DATA ENTRY'!E419="","",IF(AND($EF$4='DATA ENTRY'!G419,$EH$4='DATA ENTRY'!F419),'DATA ENTRY'!E419,"")))</f>
        <v/>
      </c>
      <c r="EP420" s="3" t="str">
        <f>IF('DATA ENTRY'!CK419="","",IF('DATA ENTRY'!D419="","",IF(AND($EF$4='DATA ENTRY'!G419,$EH$4='DATA ENTRY'!F419),'DATA ENTRY'!D419,"")))</f>
        <v/>
      </c>
      <c r="EQ420" s="3" t="str">
        <f>IF('DATA ENTRY'!CK419="","",IF('DATA ENTRY'!W419="","",IF(AND($EF$4='DATA ENTRY'!G419,$EH$4='DATA ENTRY'!F419),'DATA ENTRY'!W419,"")))</f>
        <v/>
      </c>
      <c r="ER420" s="3" t="str">
        <f>IF('DATA ENTRY'!CK419="","",IF('DATA ENTRY'!X419="","",IF(AND($EF$4='DATA ENTRY'!G419,$EH$4='DATA ENTRY'!F419),'DATA ENTRY'!X419,"")))</f>
        <v/>
      </c>
      <c r="ES420" s="108" t="str">
        <f t="shared" si="111"/>
        <v/>
      </c>
      <c r="ET420" s="108" t="str">
        <f>IF('DATA ENTRY'!CK419="","",IF('DATA ENTRY'!D419="","",IF(AND($EF$4='DATA ENTRY'!G419,$EH$4='DATA ENTRY'!F419),'DATA ENTRY'!G419,"")))</f>
        <v/>
      </c>
      <c r="EY420">
        <f t="shared" si="112"/>
        <v>0</v>
      </c>
    </row>
    <row r="421" spans="1:155">
      <c r="A421" t="str">
        <f>IF(S421=0,"",1+(MAX($A$7:A420)))</f>
        <v/>
      </c>
      <c r="B421" s="224">
        <v>415</v>
      </c>
      <c r="C421" s="3" t="str">
        <f>IF('DATA ENTRY'!CK420="","",IF('DATA ENTRY'!B420="","",IF($D$4="All Post",'DATA ENTRY'!B420,IF(AND($D$4='DATA ENTRY'!CK420),'DATA ENTRY'!B420,""))))</f>
        <v/>
      </c>
      <c r="D421" s="3" t="str">
        <f>IF('DATA ENTRY'!CK420="","",IF('DATA ENTRY'!C420="","",IF($D$4="All Post",'DATA ENTRY'!C420,IF(AND($D$4='DATA ENTRY'!CK420),'DATA ENTRY'!C420,""))))</f>
        <v/>
      </c>
      <c r="E421" s="4" t="str">
        <f>IF('DATA ENTRY'!CK420="","",IF('DATA ENTRY'!I420="","",IF($D$4="All Post",'DATA ENTRY'!I420,IF(AND($D$4='DATA ENTRY'!CK420),'DATA ENTRY'!I420,""))))</f>
        <v/>
      </c>
      <c r="F421" s="4" t="str">
        <f>IF('DATA ENTRY'!CK420="","",IF('DATA ENTRY'!CK420="","",IF($D$4="All Post",'DATA ENTRY'!CK420,IF(AND($D$4='DATA ENTRY'!CK420),'DATA ENTRY'!CK420,""))))</f>
        <v/>
      </c>
      <c r="G421" s="3" t="str">
        <f>IF('DATA ENTRY'!CK420="","",IF('DATA ENTRY'!N420="","",IF($D$4="All Post",'DATA ENTRY'!N420,IF(AND($D$4='DATA ENTRY'!CK420),'DATA ENTRY'!N420,""))))</f>
        <v/>
      </c>
      <c r="H421" s="107" t="str">
        <f>IF('DATA ENTRY'!CK420="","",IF('DATA ENTRY'!O420="","",IF($D$4="All Post",'DATA ENTRY'!O420,IF(AND($D$4='DATA ENTRY'!CK420),'DATA ENTRY'!O420,""))))</f>
        <v/>
      </c>
      <c r="I421" s="3" t="str">
        <f>IF('DATA ENTRY'!CK420="","",IF('DATA ENTRY'!P420="","",IF($D$4="All Post",'DATA ENTRY'!P420,IF(AND($D$4='DATA ENTRY'!CK420),'DATA ENTRY'!P420,""))))</f>
        <v/>
      </c>
      <c r="J421" s="107" t="str">
        <f>IF('DATA ENTRY'!CK420="","",IF('DATA ENTRY'!Q420="","",IF($D$4="All Post",'DATA ENTRY'!Q420,IF(AND($D$4='DATA ENTRY'!CK420),'DATA ENTRY'!Q420,""))))</f>
        <v/>
      </c>
      <c r="K421" s="3" t="str">
        <f>IF('DATA ENTRY'!CK420="","",IF('DATA ENTRY'!R420="","",IF($D$4="All Post",'DATA ENTRY'!R420,IF(AND($D$4='DATA ENTRY'!CK420),'DATA ENTRY'!R420,""))))</f>
        <v/>
      </c>
      <c r="L421" s="3" t="str">
        <f>IF('DATA ENTRY'!CK420="","",IF('DATA ENTRY'!S420="","",IF($D$4="All Post",'DATA ENTRY'!S420,IF(AND($D$4='DATA ENTRY'!CK420),'DATA ENTRY'!S420,""))))</f>
        <v/>
      </c>
      <c r="M421" s="3" t="str">
        <f>IF('DATA ENTRY'!CK420="","",IF('DATA ENTRY'!E420="","",IF($D$4="All Post",'DATA ENTRY'!E420,IF(AND($D$4='DATA ENTRY'!CK420),'DATA ENTRY'!E420,""))))</f>
        <v/>
      </c>
      <c r="N421" s="3" t="str">
        <f>IF('DATA ENTRY'!CK420="","",IF('DATA ENTRY'!W420="","",IF($D$4="All Post",'DATA ENTRY'!W420,IF(AND($D$4='DATA ENTRY'!CK420),'DATA ENTRY'!W420,""))))</f>
        <v/>
      </c>
      <c r="O421" s="3" t="str">
        <f>IF('DATA ENTRY'!CK420="","",IF('DATA ENTRY'!X420="","",IF($D$4="All Post",'DATA ENTRY'!X420,IF(AND($D$4='DATA ENTRY'!CK420),'DATA ENTRY'!X420,""))))</f>
        <v/>
      </c>
      <c r="P421" s="3" t="str">
        <f>IF('DATA ENTRY'!CK420="","",IF('DATA ENTRY'!G420="","",IF($D$4="All Post",'DATA ENTRY'!G420,IF(AND($D$4='DATA ENTRY'!CK420),'DATA ENTRY'!G420,""))))</f>
        <v/>
      </c>
      <c r="S421">
        <f t="shared" si="99"/>
        <v>0</v>
      </c>
      <c r="T421" t="str">
        <f t="shared" si="100"/>
        <v/>
      </c>
      <c r="BZ421" t="str">
        <f t="shared" si="101"/>
        <v/>
      </c>
      <c r="CA421" t="str">
        <f t="shared" si="102"/>
        <v/>
      </c>
      <c r="CB421" s="224">
        <v>415</v>
      </c>
      <c r="CC421" s="3" t="str">
        <f>IF('DATA ENTRY'!CK420="","",IF('DATA ENTRY'!B420="","",IF(AND($CD$4='DATA ENTRY'!CK420,$CG$4='DATA ENTRY'!D420),'DATA ENTRY'!B420,"")))</f>
        <v/>
      </c>
      <c r="CD421" s="3" t="str">
        <f>IF('DATA ENTRY'!CK420="","",IF('DATA ENTRY'!C420="","",IF(AND($CD$4='DATA ENTRY'!CK420,$CG$4='DATA ENTRY'!D420),'DATA ENTRY'!C420,"")))</f>
        <v/>
      </c>
      <c r="CE421" s="4" t="str">
        <f>IF('DATA ENTRY'!CK420="","",IF('DATA ENTRY'!I420="","",IF(AND($CD$4='DATA ENTRY'!CK420,$CG$4='DATA ENTRY'!D420),'DATA ENTRY'!I420,"")))</f>
        <v/>
      </c>
      <c r="CF421" s="4" t="str">
        <f>IF('DATA ENTRY'!CK420="","",IF('DATA ENTRY'!CK420="","",IF(AND($CD$4='DATA ENTRY'!CK420,$CG$4='DATA ENTRY'!D420),'DATA ENTRY'!CK420,"")))</f>
        <v/>
      </c>
      <c r="CG421" s="3" t="str">
        <f>IF('DATA ENTRY'!CK420="","",IF('DATA ENTRY'!N420="","",IF(AND($CD$4='DATA ENTRY'!CK420,$CG$4='DATA ENTRY'!D420),'DATA ENTRY'!N420,"")))</f>
        <v/>
      </c>
      <c r="CH421" s="107" t="str">
        <f>IF('DATA ENTRY'!CK420="","",IF('DATA ENTRY'!O420="","",IF(AND($CD$4='DATA ENTRY'!CK420,$CG$4='DATA ENTRY'!D420),'DATA ENTRY'!O420,"")))</f>
        <v/>
      </c>
      <c r="CI421" s="3" t="str">
        <f>IF('DATA ENTRY'!CK420="","",IF('DATA ENTRY'!P420="","",IF(AND($CD$4='DATA ENTRY'!CK420,$CG$4='DATA ENTRY'!D420),'DATA ENTRY'!P420,"")))</f>
        <v/>
      </c>
      <c r="CJ421" s="107" t="str">
        <f>IF('DATA ENTRY'!CK420="","",IF('DATA ENTRY'!Q420="","",IF(AND($CD$4='DATA ENTRY'!CK420,$CG$4='DATA ENTRY'!D420),'DATA ENTRY'!Q420,"")))</f>
        <v/>
      </c>
      <c r="CK421" s="3" t="str">
        <f>IF('DATA ENTRY'!CK420="","",IF('DATA ENTRY'!R420="","",IF(AND($CD$4='DATA ENTRY'!CK420,$CG$4='DATA ENTRY'!D420),'DATA ENTRY'!R420,"")))</f>
        <v/>
      </c>
      <c r="CL421" s="3" t="str">
        <f>IF('DATA ENTRY'!CK420="","",IF('DATA ENTRY'!S420="","",IF(AND($CD$4='DATA ENTRY'!CK420,$CG$4='DATA ENTRY'!D420),'DATA ENTRY'!S420,"")))</f>
        <v/>
      </c>
      <c r="CM421" s="3" t="str">
        <f>IF('DATA ENTRY'!CK420="","",IF('DATA ENTRY'!E420="","",IF(AND($CD$4='DATA ENTRY'!CK420,$CG$4='DATA ENTRY'!D420),'DATA ENTRY'!E420,"")))</f>
        <v/>
      </c>
      <c r="CN421" s="3" t="str">
        <f>IF('DATA ENTRY'!CK420="","",IF('DATA ENTRY'!W420="","",IF(AND($CD$4='DATA ENTRY'!CK420,$CG$4='DATA ENTRY'!D420),'DATA ENTRY'!W420,"")))</f>
        <v/>
      </c>
      <c r="CO421" s="3" t="str">
        <f>IF('DATA ENTRY'!CK420="","",IF('DATA ENTRY'!X420="","",IF(AND($CD$4='DATA ENTRY'!CK420,$CG$4='DATA ENTRY'!D420),'DATA ENTRY'!X420,"")))</f>
        <v/>
      </c>
      <c r="CP421" s="108" t="str">
        <f t="shared" si="103"/>
        <v/>
      </c>
      <c r="CQ421" s="108" t="str">
        <f>IF('DATA ENTRY'!CK420="","",IF('DATA ENTRY'!G420="","",IF(AND($CD$4='DATA ENTRY'!CK420,$CG$4='DATA ENTRY'!D420),'DATA ENTRY'!G420,"")))</f>
        <v/>
      </c>
      <c r="CR421" s="230" t="str">
        <f>IF('DATA ENTRY'!CK420="","",IF('DATA ENTRY'!D420="","",IF(AND($CD$4='DATA ENTRY'!CK420,$CG$4='DATA ENTRY'!D420),'DATA ENTRY'!D420,"")))</f>
        <v/>
      </c>
      <c r="CS421">
        <f t="shared" si="104"/>
        <v>0</v>
      </c>
      <c r="CT421">
        <f t="shared" si="105"/>
        <v>0</v>
      </c>
      <c r="CV421" s="139"/>
      <c r="CX421">
        <f t="shared" si="106"/>
        <v>0</v>
      </c>
      <c r="DB421" t="str">
        <f t="shared" si="113"/>
        <v/>
      </c>
      <c r="DC421" t="str">
        <f t="shared" si="114"/>
        <v/>
      </c>
      <c r="DD421" s="224">
        <v>415</v>
      </c>
      <c r="DE421" s="3" t="str">
        <f>IF('DATA ENTRY'!CK420="","",IF('DATA ENTRY'!B420="","",IF(AND($DF$4='DATA ENTRY'!D420),'DATA ENTRY'!B420,"")))</f>
        <v/>
      </c>
      <c r="DF421" s="3" t="str">
        <f>IF('DATA ENTRY'!CK420="","",IF('DATA ENTRY'!C420="","",IF(AND($DF$4='DATA ENTRY'!D420),'DATA ENTRY'!C420,"")))</f>
        <v/>
      </c>
      <c r="DG421" s="4" t="str">
        <f>IF('DATA ENTRY'!CK420="","",IF('DATA ENTRY'!I420="","",IF(AND($DF$4='DATA ENTRY'!D420),'DATA ENTRY'!I420,"")))</f>
        <v/>
      </c>
      <c r="DH421" s="4" t="str">
        <f>IF('DATA ENTRY'!CK420="","",IF('DATA ENTRY'!CK420="","",IF(AND($DF$4='DATA ENTRY'!D420),'DATA ENTRY'!CK420,"")))</f>
        <v/>
      </c>
      <c r="DI421" s="3" t="str">
        <f>IF('DATA ENTRY'!CK420="","",IF('DATA ENTRY'!N420="","",IF(AND($DF$4='DATA ENTRY'!D420),'DATA ENTRY'!N420,"")))</f>
        <v/>
      </c>
      <c r="DJ421" s="107" t="str">
        <f>IF('DATA ENTRY'!CK420="","",IF('DATA ENTRY'!O420="","",IF(AND($DF$4='DATA ENTRY'!D420),'DATA ENTRY'!O420,"")))</f>
        <v/>
      </c>
      <c r="DK421" s="3" t="str">
        <f>IF('DATA ENTRY'!CK420="","",IF('DATA ENTRY'!P420="","",IF(AND($DF$4='DATA ENTRY'!D420),'DATA ENTRY'!P420,"")))</f>
        <v/>
      </c>
      <c r="DL421" s="107" t="str">
        <f>IF('DATA ENTRY'!CK420="","",IF('DATA ENTRY'!Q420="","",IF(AND($DF$4='DATA ENTRY'!D420),'DATA ENTRY'!Q420,"")))</f>
        <v/>
      </c>
      <c r="DM421" s="3" t="str">
        <f>IF('DATA ENTRY'!CK420="","",IF('DATA ENTRY'!R420="","",IF(AND($DF$4='DATA ENTRY'!D420),'DATA ENTRY'!R420,"")))</f>
        <v/>
      </c>
      <c r="DN421" s="107" t="str">
        <f>IF('DATA ENTRY'!CK420="","",IF('DATA ENTRY'!S420="","",IF(AND($DF$4='DATA ENTRY'!D420),'DATA ENTRY'!S420,"")))</f>
        <v/>
      </c>
      <c r="DO421" s="3" t="str">
        <f>IF('DATA ENTRY'!CK420="","",IF('DATA ENTRY'!E420="","",IF(AND($DF$4='DATA ENTRY'!D420),'DATA ENTRY'!E420,"")))</f>
        <v/>
      </c>
      <c r="DP421" s="3" t="str">
        <f>IF('DATA ENTRY'!CK420="","",IF('DATA ENTRY'!D420="","",IF(AND($DF$4='DATA ENTRY'!D420),'DATA ENTRY'!D420,"")))</f>
        <v/>
      </c>
      <c r="DQ421" s="3" t="str">
        <f>IF('DATA ENTRY'!CK420="","",IF('DATA ENTRY'!W420="","",IF(AND($DF$4='DATA ENTRY'!D420),'DATA ENTRY'!W420,"")))</f>
        <v/>
      </c>
      <c r="DR421" s="3" t="str">
        <f>IF('DATA ENTRY'!CK420="","",IF('DATA ENTRY'!X420="","",IF(AND($DF$4='DATA ENTRY'!D420),'DATA ENTRY'!X420,"")))</f>
        <v/>
      </c>
      <c r="DS421" s="108" t="str">
        <f t="shared" si="107"/>
        <v/>
      </c>
      <c r="DT421" s="108" t="str">
        <f>IF('DATA ENTRY'!CK420="","",IF('DATA ENTRY'!D420="","",IF(AND($DF$4='DATA ENTRY'!D420),'DATA ENTRY'!G420,"")))</f>
        <v/>
      </c>
      <c r="DY421">
        <f t="shared" si="108"/>
        <v>0</v>
      </c>
      <c r="EB421" t="str">
        <f t="shared" si="109"/>
        <v/>
      </c>
      <c r="EC421" t="str">
        <f t="shared" si="110"/>
        <v/>
      </c>
      <c r="ED421" s="224">
        <v>415</v>
      </c>
      <c r="EE421" s="3" t="str">
        <f>IF('DATA ENTRY'!CK420="","",IF('DATA ENTRY'!B420="","",IF(AND($EF$4='DATA ENTRY'!G420,$EH$4='DATA ENTRY'!F420),'DATA ENTRY'!B420,"")))</f>
        <v/>
      </c>
      <c r="EF421" s="3" t="str">
        <f>IF('DATA ENTRY'!CK420="","",IF('DATA ENTRY'!C420="","",IF(AND($EF$4='DATA ENTRY'!G420,$EH$4='DATA ENTRY'!F420),'DATA ENTRY'!C420,"")))</f>
        <v/>
      </c>
      <c r="EG421" s="4" t="str">
        <f>IF('DATA ENTRY'!CK420="","",IF('DATA ENTRY'!I420="","",IF(AND($EF$4='DATA ENTRY'!G420,$EH$4='DATA ENTRY'!F420),'DATA ENTRY'!I420,"")))</f>
        <v/>
      </c>
      <c r="EH421" s="4" t="str">
        <f>IF('DATA ENTRY'!CK420="","",IF('DATA ENTRY'!CK420="","",IF(AND($EF$4='DATA ENTRY'!G420,$EH$4='DATA ENTRY'!F420),'DATA ENTRY'!CK420,"")))</f>
        <v/>
      </c>
      <c r="EI421" s="3" t="str">
        <f>IF('DATA ENTRY'!CK420="","",IF('DATA ENTRY'!N420="","",IF(AND($EF$4='DATA ENTRY'!G420,$EH$4='DATA ENTRY'!F420),'DATA ENTRY'!N420,"")))</f>
        <v/>
      </c>
      <c r="EJ421" s="107" t="str">
        <f>IF('DATA ENTRY'!CK420="","",IF('DATA ENTRY'!O420="","",IF(AND($EF$4='DATA ENTRY'!G420,$EH$4='DATA ENTRY'!F420),'DATA ENTRY'!O420,"")))</f>
        <v/>
      </c>
      <c r="EK421" s="3" t="str">
        <f>IF('DATA ENTRY'!CK420="","",IF('DATA ENTRY'!P420="","",IF(AND($EF$4='DATA ENTRY'!G420,$EH$4='DATA ENTRY'!F420),'DATA ENTRY'!P420,"")))</f>
        <v/>
      </c>
      <c r="EL421" s="107" t="str">
        <f>IF('DATA ENTRY'!CK420="","",IF('DATA ENTRY'!Q420="","",IF(AND($EF$4='DATA ENTRY'!G420,$EH$4='DATA ENTRY'!F420),'DATA ENTRY'!Q420,"")))</f>
        <v/>
      </c>
      <c r="EM421" s="3" t="str">
        <f>IF('DATA ENTRY'!CK420="","",IF('DATA ENTRY'!R420="","",IF(AND($EF$4='DATA ENTRY'!G420,$EH$4='DATA ENTRY'!F420),'DATA ENTRY'!R420,"")))</f>
        <v/>
      </c>
      <c r="EN421" s="107" t="str">
        <f>IF('DATA ENTRY'!CK420="","",IF('DATA ENTRY'!S420="","",IF(AND($EF$4='DATA ENTRY'!G420,$EH$4='DATA ENTRY'!F420),'DATA ENTRY'!S420,"")))</f>
        <v/>
      </c>
      <c r="EO421" s="3" t="str">
        <f>IF('DATA ENTRY'!CK420="","",IF('DATA ENTRY'!E420="","",IF(AND($EF$4='DATA ENTRY'!G420,$EH$4='DATA ENTRY'!F420),'DATA ENTRY'!E420,"")))</f>
        <v/>
      </c>
      <c r="EP421" s="3" t="str">
        <f>IF('DATA ENTRY'!CK420="","",IF('DATA ENTRY'!D420="","",IF(AND($EF$4='DATA ENTRY'!G420,$EH$4='DATA ENTRY'!F420),'DATA ENTRY'!D420,"")))</f>
        <v/>
      </c>
      <c r="EQ421" s="3" t="str">
        <f>IF('DATA ENTRY'!CK420="","",IF('DATA ENTRY'!W420="","",IF(AND($EF$4='DATA ENTRY'!G420,$EH$4='DATA ENTRY'!F420),'DATA ENTRY'!W420,"")))</f>
        <v/>
      </c>
      <c r="ER421" s="3" t="str">
        <f>IF('DATA ENTRY'!CK420="","",IF('DATA ENTRY'!X420="","",IF(AND($EF$4='DATA ENTRY'!G420,$EH$4='DATA ENTRY'!F420),'DATA ENTRY'!X420,"")))</f>
        <v/>
      </c>
      <c r="ES421" s="108" t="str">
        <f t="shared" si="111"/>
        <v/>
      </c>
      <c r="ET421" s="108" t="str">
        <f>IF('DATA ENTRY'!CK420="","",IF('DATA ENTRY'!D420="","",IF(AND($EF$4='DATA ENTRY'!G420,$EH$4='DATA ENTRY'!F420),'DATA ENTRY'!G420,"")))</f>
        <v/>
      </c>
      <c r="EY421">
        <f t="shared" si="112"/>
        <v>0</v>
      </c>
    </row>
    <row r="422" spans="1:155">
      <c r="A422" t="str">
        <f>IF(S422=0,"",1+(MAX($A$7:A421)))</f>
        <v/>
      </c>
      <c r="B422" s="224">
        <v>416</v>
      </c>
      <c r="C422" s="3" t="str">
        <f>IF('DATA ENTRY'!CK421="","",IF('DATA ENTRY'!B421="","",IF($D$4="All Post",'DATA ENTRY'!B421,IF(AND($D$4='DATA ENTRY'!CK421),'DATA ENTRY'!B421,""))))</f>
        <v/>
      </c>
      <c r="D422" s="3" t="str">
        <f>IF('DATA ENTRY'!CK421="","",IF('DATA ENTRY'!C421="","",IF($D$4="All Post",'DATA ENTRY'!C421,IF(AND($D$4='DATA ENTRY'!CK421),'DATA ENTRY'!C421,""))))</f>
        <v/>
      </c>
      <c r="E422" s="4" t="str">
        <f>IF('DATA ENTRY'!CK421="","",IF('DATA ENTRY'!I421="","",IF($D$4="All Post",'DATA ENTRY'!I421,IF(AND($D$4='DATA ENTRY'!CK421),'DATA ENTRY'!I421,""))))</f>
        <v/>
      </c>
      <c r="F422" s="4" t="str">
        <f>IF('DATA ENTRY'!CK421="","",IF('DATA ENTRY'!CK421="","",IF($D$4="All Post",'DATA ENTRY'!CK421,IF(AND($D$4='DATA ENTRY'!CK421),'DATA ENTRY'!CK421,""))))</f>
        <v/>
      </c>
      <c r="G422" s="3" t="str">
        <f>IF('DATA ENTRY'!CK421="","",IF('DATA ENTRY'!N421="","",IF($D$4="All Post",'DATA ENTRY'!N421,IF(AND($D$4='DATA ENTRY'!CK421),'DATA ENTRY'!N421,""))))</f>
        <v/>
      </c>
      <c r="H422" s="107" t="str">
        <f>IF('DATA ENTRY'!CK421="","",IF('DATA ENTRY'!O421="","",IF($D$4="All Post",'DATA ENTRY'!O421,IF(AND($D$4='DATA ENTRY'!CK421),'DATA ENTRY'!O421,""))))</f>
        <v/>
      </c>
      <c r="I422" s="3" t="str">
        <f>IF('DATA ENTRY'!CK421="","",IF('DATA ENTRY'!P421="","",IF($D$4="All Post",'DATA ENTRY'!P421,IF(AND($D$4='DATA ENTRY'!CK421),'DATA ENTRY'!P421,""))))</f>
        <v/>
      </c>
      <c r="J422" s="107" t="str">
        <f>IF('DATA ENTRY'!CK421="","",IF('DATA ENTRY'!Q421="","",IF($D$4="All Post",'DATA ENTRY'!Q421,IF(AND($D$4='DATA ENTRY'!CK421),'DATA ENTRY'!Q421,""))))</f>
        <v/>
      </c>
      <c r="K422" s="3" t="str">
        <f>IF('DATA ENTRY'!CK421="","",IF('DATA ENTRY'!R421="","",IF($D$4="All Post",'DATA ENTRY'!R421,IF(AND($D$4='DATA ENTRY'!CK421),'DATA ENTRY'!R421,""))))</f>
        <v/>
      </c>
      <c r="L422" s="3" t="str">
        <f>IF('DATA ENTRY'!CK421="","",IF('DATA ENTRY'!S421="","",IF($D$4="All Post",'DATA ENTRY'!S421,IF(AND($D$4='DATA ENTRY'!CK421),'DATA ENTRY'!S421,""))))</f>
        <v/>
      </c>
      <c r="M422" s="3" t="str">
        <f>IF('DATA ENTRY'!CK421="","",IF('DATA ENTRY'!E421="","",IF($D$4="All Post",'DATA ENTRY'!E421,IF(AND($D$4='DATA ENTRY'!CK421),'DATA ENTRY'!E421,""))))</f>
        <v/>
      </c>
      <c r="N422" s="3" t="str">
        <f>IF('DATA ENTRY'!CK421="","",IF('DATA ENTRY'!W421="","",IF($D$4="All Post",'DATA ENTRY'!W421,IF(AND($D$4='DATA ENTRY'!CK421),'DATA ENTRY'!W421,""))))</f>
        <v/>
      </c>
      <c r="O422" s="3" t="str">
        <f>IF('DATA ENTRY'!CK421="","",IF('DATA ENTRY'!X421="","",IF($D$4="All Post",'DATA ENTRY'!X421,IF(AND($D$4='DATA ENTRY'!CK421),'DATA ENTRY'!X421,""))))</f>
        <v/>
      </c>
      <c r="P422" s="3" t="str">
        <f>IF('DATA ENTRY'!CK421="","",IF('DATA ENTRY'!G421="","",IF($D$4="All Post",'DATA ENTRY'!G421,IF(AND($D$4='DATA ENTRY'!CK421),'DATA ENTRY'!G421,""))))</f>
        <v/>
      </c>
      <c r="S422">
        <f t="shared" si="99"/>
        <v>0</v>
      </c>
      <c r="T422" t="str">
        <f t="shared" si="100"/>
        <v/>
      </c>
      <c r="BZ422" t="str">
        <f t="shared" si="101"/>
        <v/>
      </c>
      <c r="CA422" t="str">
        <f t="shared" si="102"/>
        <v/>
      </c>
      <c r="CB422" s="224">
        <v>416</v>
      </c>
      <c r="CC422" s="3" t="str">
        <f>IF('DATA ENTRY'!CK421="","",IF('DATA ENTRY'!B421="","",IF(AND($CD$4='DATA ENTRY'!CK421,$CG$4='DATA ENTRY'!D421),'DATA ENTRY'!B421,"")))</f>
        <v/>
      </c>
      <c r="CD422" s="3" t="str">
        <f>IF('DATA ENTRY'!CK421="","",IF('DATA ENTRY'!C421="","",IF(AND($CD$4='DATA ENTRY'!CK421,$CG$4='DATA ENTRY'!D421),'DATA ENTRY'!C421,"")))</f>
        <v/>
      </c>
      <c r="CE422" s="4" t="str">
        <f>IF('DATA ENTRY'!CK421="","",IF('DATA ENTRY'!I421="","",IF(AND($CD$4='DATA ENTRY'!CK421,$CG$4='DATA ENTRY'!D421),'DATA ENTRY'!I421,"")))</f>
        <v/>
      </c>
      <c r="CF422" s="4" t="str">
        <f>IF('DATA ENTRY'!CK421="","",IF('DATA ENTRY'!CK421="","",IF(AND($CD$4='DATA ENTRY'!CK421,$CG$4='DATA ENTRY'!D421),'DATA ENTRY'!CK421,"")))</f>
        <v/>
      </c>
      <c r="CG422" s="3" t="str">
        <f>IF('DATA ENTRY'!CK421="","",IF('DATA ENTRY'!N421="","",IF(AND($CD$4='DATA ENTRY'!CK421,$CG$4='DATA ENTRY'!D421),'DATA ENTRY'!N421,"")))</f>
        <v/>
      </c>
      <c r="CH422" s="107" t="str">
        <f>IF('DATA ENTRY'!CK421="","",IF('DATA ENTRY'!O421="","",IF(AND($CD$4='DATA ENTRY'!CK421,$CG$4='DATA ENTRY'!D421),'DATA ENTRY'!O421,"")))</f>
        <v/>
      </c>
      <c r="CI422" s="3" t="str">
        <f>IF('DATA ENTRY'!CK421="","",IF('DATA ENTRY'!P421="","",IF(AND($CD$4='DATA ENTRY'!CK421,$CG$4='DATA ENTRY'!D421),'DATA ENTRY'!P421,"")))</f>
        <v/>
      </c>
      <c r="CJ422" s="107" t="str">
        <f>IF('DATA ENTRY'!CK421="","",IF('DATA ENTRY'!Q421="","",IF(AND($CD$4='DATA ENTRY'!CK421,$CG$4='DATA ENTRY'!D421),'DATA ENTRY'!Q421,"")))</f>
        <v/>
      </c>
      <c r="CK422" s="3" t="str">
        <f>IF('DATA ENTRY'!CK421="","",IF('DATA ENTRY'!R421="","",IF(AND($CD$4='DATA ENTRY'!CK421,$CG$4='DATA ENTRY'!D421),'DATA ENTRY'!R421,"")))</f>
        <v/>
      </c>
      <c r="CL422" s="3" t="str">
        <f>IF('DATA ENTRY'!CK421="","",IF('DATA ENTRY'!S421="","",IF(AND($CD$4='DATA ENTRY'!CK421,$CG$4='DATA ENTRY'!D421),'DATA ENTRY'!S421,"")))</f>
        <v/>
      </c>
      <c r="CM422" s="3" t="str">
        <f>IF('DATA ENTRY'!CK421="","",IF('DATA ENTRY'!E421="","",IF(AND($CD$4='DATA ENTRY'!CK421,$CG$4='DATA ENTRY'!D421),'DATA ENTRY'!E421,"")))</f>
        <v/>
      </c>
      <c r="CN422" s="3" t="str">
        <f>IF('DATA ENTRY'!CK421="","",IF('DATA ENTRY'!W421="","",IF(AND($CD$4='DATA ENTRY'!CK421,$CG$4='DATA ENTRY'!D421),'DATA ENTRY'!W421,"")))</f>
        <v/>
      </c>
      <c r="CO422" s="3" t="str">
        <f>IF('DATA ENTRY'!CK421="","",IF('DATA ENTRY'!X421="","",IF(AND($CD$4='DATA ENTRY'!CK421,$CG$4='DATA ENTRY'!D421),'DATA ENTRY'!X421,"")))</f>
        <v/>
      </c>
      <c r="CP422" s="108" t="str">
        <f t="shared" si="103"/>
        <v/>
      </c>
      <c r="CQ422" s="108" t="str">
        <f>IF('DATA ENTRY'!CK421="","",IF('DATA ENTRY'!G421="","",IF(AND($CD$4='DATA ENTRY'!CK421,$CG$4='DATA ENTRY'!D421),'DATA ENTRY'!G421,"")))</f>
        <v/>
      </c>
      <c r="CR422" s="230" t="str">
        <f>IF('DATA ENTRY'!CK421="","",IF('DATA ENTRY'!D421="","",IF(AND($CD$4='DATA ENTRY'!CK421,$CG$4='DATA ENTRY'!D421),'DATA ENTRY'!D421,"")))</f>
        <v/>
      </c>
      <c r="CS422">
        <f t="shared" si="104"/>
        <v>0</v>
      </c>
      <c r="CT422">
        <f t="shared" si="105"/>
        <v>0</v>
      </c>
      <c r="CV422" s="139"/>
      <c r="CX422">
        <f t="shared" si="106"/>
        <v>0</v>
      </c>
      <c r="DB422" t="str">
        <f t="shared" si="113"/>
        <v/>
      </c>
      <c r="DC422" t="str">
        <f t="shared" si="114"/>
        <v/>
      </c>
      <c r="DD422" s="224">
        <v>416</v>
      </c>
      <c r="DE422" s="3" t="str">
        <f>IF('DATA ENTRY'!CK421="","",IF('DATA ENTRY'!B421="","",IF(AND($DF$4='DATA ENTRY'!D421),'DATA ENTRY'!B421,"")))</f>
        <v/>
      </c>
      <c r="DF422" s="3" t="str">
        <f>IF('DATA ENTRY'!CK421="","",IF('DATA ENTRY'!C421="","",IF(AND($DF$4='DATA ENTRY'!D421),'DATA ENTRY'!C421,"")))</f>
        <v/>
      </c>
      <c r="DG422" s="4" t="str">
        <f>IF('DATA ENTRY'!CK421="","",IF('DATA ENTRY'!I421="","",IF(AND($DF$4='DATA ENTRY'!D421),'DATA ENTRY'!I421,"")))</f>
        <v/>
      </c>
      <c r="DH422" s="4" t="str">
        <f>IF('DATA ENTRY'!CK421="","",IF('DATA ENTRY'!CK421="","",IF(AND($DF$4='DATA ENTRY'!D421),'DATA ENTRY'!CK421,"")))</f>
        <v/>
      </c>
      <c r="DI422" s="3" t="str">
        <f>IF('DATA ENTRY'!CK421="","",IF('DATA ENTRY'!N421="","",IF(AND($DF$4='DATA ENTRY'!D421),'DATA ENTRY'!N421,"")))</f>
        <v/>
      </c>
      <c r="DJ422" s="107" t="str">
        <f>IF('DATA ENTRY'!CK421="","",IF('DATA ENTRY'!O421="","",IF(AND($DF$4='DATA ENTRY'!D421),'DATA ENTRY'!O421,"")))</f>
        <v/>
      </c>
      <c r="DK422" s="3" t="str">
        <f>IF('DATA ENTRY'!CK421="","",IF('DATA ENTRY'!P421="","",IF(AND($DF$4='DATA ENTRY'!D421),'DATA ENTRY'!P421,"")))</f>
        <v/>
      </c>
      <c r="DL422" s="107" t="str">
        <f>IF('DATA ENTRY'!CK421="","",IF('DATA ENTRY'!Q421="","",IF(AND($DF$4='DATA ENTRY'!D421),'DATA ENTRY'!Q421,"")))</f>
        <v/>
      </c>
      <c r="DM422" s="3" t="str">
        <f>IF('DATA ENTRY'!CK421="","",IF('DATA ENTRY'!R421="","",IF(AND($DF$4='DATA ENTRY'!D421),'DATA ENTRY'!R421,"")))</f>
        <v/>
      </c>
      <c r="DN422" s="107" t="str">
        <f>IF('DATA ENTRY'!CK421="","",IF('DATA ENTRY'!S421="","",IF(AND($DF$4='DATA ENTRY'!D421),'DATA ENTRY'!S421,"")))</f>
        <v/>
      </c>
      <c r="DO422" s="3" t="str">
        <f>IF('DATA ENTRY'!CK421="","",IF('DATA ENTRY'!E421="","",IF(AND($DF$4='DATA ENTRY'!D421),'DATA ENTRY'!E421,"")))</f>
        <v/>
      </c>
      <c r="DP422" s="3" t="str">
        <f>IF('DATA ENTRY'!CK421="","",IF('DATA ENTRY'!D421="","",IF(AND($DF$4='DATA ENTRY'!D421),'DATA ENTRY'!D421,"")))</f>
        <v/>
      </c>
      <c r="DQ422" s="3" t="str">
        <f>IF('DATA ENTRY'!CK421="","",IF('DATA ENTRY'!W421="","",IF(AND($DF$4='DATA ENTRY'!D421),'DATA ENTRY'!W421,"")))</f>
        <v/>
      </c>
      <c r="DR422" s="3" t="str">
        <f>IF('DATA ENTRY'!CK421="","",IF('DATA ENTRY'!X421="","",IF(AND($DF$4='DATA ENTRY'!D421),'DATA ENTRY'!X421,"")))</f>
        <v/>
      </c>
      <c r="DS422" s="108" t="str">
        <f t="shared" si="107"/>
        <v/>
      </c>
      <c r="DT422" s="108" t="str">
        <f>IF('DATA ENTRY'!CK421="","",IF('DATA ENTRY'!D421="","",IF(AND($DF$4='DATA ENTRY'!D421),'DATA ENTRY'!G421,"")))</f>
        <v/>
      </c>
      <c r="DY422">
        <f t="shared" si="108"/>
        <v>0</v>
      </c>
      <c r="EB422" t="str">
        <f t="shared" si="109"/>
        <v/>
      </c>
      <c r="EC422" t="str">
        <f t="shared" si="110"/>
        <v/>
      </c>
      <c r="ED422" s="224">
        <v>416</v>
      </c>
      <c r="EE422" s="3" t="str">
        <f>IF('DATA ENTRY'!CK421="","",IF('DATA ENTRY'!B421="","",IF(AND($EF$4='DATA ENTRY'!G421,$EH$4='DATA ENTRY'!F421),'DATA ENTRY'!B421,"")))</f>
        <v/>
      </c>
      <c r="EF422" s="3" t="str">
        <f>IF('DATA ENTRY'!CK421="","",IF('DATA ENTRY'!C421="","",IF(AND($EF$4='DATA ENTRY'!G421,$EH$4='DATA ENTRY'!F421),'DATA ENTRY'!C421,"")))</f>
        <v/>
      </c>
      <c r="EG422" s="4" t="str">
        <f>IF('DATA ENTRY'!CK421="","",IF('DATA ENTRY'!I421="","",IF(AND($EF$4='DATA ENTRY'!G421,$EH$4='DATA ENTRY'!F421),'DATA ENTRY'!I421,"")))</f>
        <v/>
      </c>
      <c r="EH422" s="4" t="str">
        <f>IF('DATA ENTRY'!CK421="","",IF('DATA ENTRY'!CK421="","",IF(AND($EF$4='DATA ENTRY'!G421,$EH$4='DATA ENTRY'!F421),'DATA ENTRY'!CK421,"")))</f>
        <v/>
      </c>
      <c r="EI422" s="3" t="str">
        <f>IF('DATA ENTRY'!CK421="","",IF('DATA ENTRY'!N421="","",IF(AND($EF$4='DATA ENTRY'!G421,$EH$4='DATA ENTRY'!F421),'DATA ENTRY'!N421,"")))</f>
        <v/>
      </c>
      <c r="EJ422" s="107" t="str">
        <f>IF('DATA ENTRY'!CK421="","",IF('DATA ENTRY'!O421="","",IF(AND($EF$4='DATA ENTRY'!G421,$EH$4='DATA ENTRY'!F421),'DATA ENTRY'!O421,"")))</f>
        <v/>
      </c>
      <c r="EK422" s="3" t="str">
        <f>IF('DATA ENTRY'!CK421="","",IF('DATA ENTRY'!P421="","",IF(AND($EF$4='DATA ENTRY'!G421,$EH$4='DATA ENTRY'!F421),'DATA ENTRY'!P421,"")))</f>
        <v/>
      </c>
      <c r="EL422" s="107" t="str">
        <f>IF('DATA ENTRY'!CK421="","",IF('DATA ENTRY'!Q421="","",IF(AND($EF$4='DATA ENTRY'!G421,$EH$4='DATA ENTRY'!F421),'DATA ENTRY'!Q421,"")))</f>
        <v/>
      </c>
      <c r="EM422" s="3" t="str">
        <f>IF('DATA ENTRY'!CK421="","",IF('DATA ENTRY'!R421="","",IF(AND($EF$4='DATA ENTRY'!G421,$EH$4='DATA ENTRY'!F421),'DATA ENTRY'!R421,"")))</f>
        <v/>
      </c>
      <c r="EN422" s="107" t="str">
        <f>IF('DATA ENTRY'!CK421="","",IF('DATA ENTRY'!S421="","",IF(AND($EF$4='DATA ENTRY'!G421,$EH$4='DATA ENTRY'!F421),'DATA ENTRY'!S421,"")))</f>
        <v/>
      </c>
      <c r="EO422" s="3" t="str">
        <f>IF('DATA ENTRY'!CK421="","",IF('DATA ENTRY'!E421="","",IF(AND($EF$4='DATA ENTRY'!G421,$EH$4='DATA ENTRY'!F421),'DATA ENTRY'!E421,"")))</f>
        <v/>
      </c>
      <c r="EP422" s="3" t="str">
        <f>IF('DATA ENTRY'!CK421="","",IF('DATA ENTRY'!D421="","",IF(AND($EF$4='DATA ENTRY'!G421,$EH$4='DATA ENTRY'!F421),'DATA ENTRY'!D421,"")))</f>
        <v/>
      </c>
      <c r="EQ422" s="3" t="str">
        <f>IF('DATA ENTRY'!CK421="","",IF('DATA ENTRY'!W421="","",IF(AND($EF$4='DATA ENTRY'!G421,$EH$4='DATA ENTRY'!F421),'DATA ENTRY'!W421,"")))</f>
        <v/>
      </c>
      <c r="ER422" s="3" t="str">
        <f>IF('DATA ENTRY'!CK421="","",IF('DATA ENTRY'!X421="","",IF(AND($EF$4='DATA ENTRY'!G421,$EH$4='DATA ENTRY'!F421),'DATA ENTRY'!X421,"")))</f>
        <v/>
      </c>
      <c r="ES422" s="108" t="str">
        <f t="shared" si="111"/>
        <v/>
      </c>
      <c r="ET422" s="108" t="str">
        <f>IF('DATA ENTRY'!CK421="","",IF('DATA ENTRY'!D421="","",IF(AND($EF$4='DATA ENTRY'!G421,$EH$4='DATA ENTRY'!F421),'DATA ENTRY'!G421,"")))</f>
        <v/>
      </c>
      <c r="EY422">
        <f t="shared" si="112"/>
        <v>0</v>
      </c>
    </row>
    <row r="423" spans="1:155">
      <c r="A423" t="str">
        <f>IF(S423=0,"",1+(MAX($A$7:A422)))</f>
        <v/>
      </c>
      <c r="B423" s="224">
        <v>417</v>
      </c>
      <c r="C423" s="3" t="str">
        <f>IF('DATA ENTRY'!CK422="","",IF('DATA ENTRY'!B422="","",IF($D$4="All Post",'DATA ENTRY'!B422,IF(AND($D$4='DATA ENTRY'!CK422),'DATA ENTRY'!B422,""))))</f>
        <v/>
      </c>
      <c r="D423" s="3" t="str">
        <f>IF('DATA ENTRY'!CK422="","",IF('DATA ENTRY'!C422="","",IF($D$4="All Post",'DATA ENTRY'!C422,IF(AND($D$4='DATA ENTRY'!CK422),'DATA ENTRY'!C422,""))))</f>
        <v/>
      </c>
      <c r="E423" s="4" t="str">
        <f>IF('DATA ENTRY'!CK422="","",IF('DATA ENTRY'!I422="","",IF($D$4="All Post",'DATA ENTRY'!I422,IF(AND($D$4='DATA ENTRY'!CK422),'DATA ENTRY'!I422,""))))</f>
        <v/>
      </c>
      <c r="F423" s="4" t="str">
        <f>IF('DATA ENTRY'!CK422="","",IF('DATA ENTRY'!CK422="","",IF($D$4="All Post",'DATA ENTRY'!CK422,IF(AND($D$4='DATA ENTRY'!CK422),'DATA ENTRY'!CK422,""))))</f>
        <v/>
      </c>
      <c r="G423" s="3" t="str">
        <f>IF('DATA ENTRY'!CK422="","",IF('DATA ENTRY'!N422="","",IF($D$4="All Post",'DATA ENTRY'!N422,IF(AND($D$4='DATA ENTRY'!CK422),'DATA ENTRY'!N422,""))))</f>
        <v/>
      </c>
      <c r="H423" s="107" t="str">
        <f>IF('DATA ENTRY'!CK422="","",IF('DATA ENTRY'!O422="","",IF($D$4="All Post",'DATA ENTRY'!O422,IF(AND($D$4='DATA ENTRY'!CK422),'DATA ENTRY'!O422,""))))</f>
        <v/>
      </c>
      <c r="I423" s="3" t="str">
        <f>IF('DATA ENTRY'!CK422="","",IF('DATA ENTRY'!P422="","",IF($D$4="All Post",'DATA ENTRY'!P422,IF(AND($D$4='DATA ENTRY'!CK422),'DATA ENTRY'!P422,""))))</f>
        <v/>
      </c>
      <c r="J423" s="107" t="str">
        <f>IF('DATA ENTRY'!CK422="","",IF('DATA ENTRY'!Q422="","",IF($D$4="All Post",'DATA ENTRY'!Q422,IF(AND($D$4='DATA ENTRY'!CK422),'DATA ENTRY'!Q422,""))))</f>
        <v/>
      </c>
      <c r="K423" s="3" t="str">
        <f>IF('DATA ENTRY'!CK422="","",IF('DATA ENTRY'!R422="","",IF($D$4="All Post",'DATA ENTRY'!R422,IF(AND($D$4='DATA ENTRY'!CK422),'DATA ENTRY'!R422,""))))</f>
        <v/>
      </c>
      <c r="L423" s="3" t="str">
        <f>IF('DATA ENTRY'!CK422="","",IF('DATA ENTRY'!S422="","",IF($D$4="All Post",'DATA ENTRY'!S422,IF(AND($D$4='DATA ENTRY'!CK422),'DATA ENTRY'!S422,""))))</f>
        <v/>
      </c>
      <c r="M423" s="3" t="str">
        <f>IF('DATA ENTRY'!CK422="","",IF('DATA ENTRY'!E422="","",IF($D$4="All Post",'DATA ENTRY'!E422,IF(AND($D$4='DATA ENTRY'!CK422),'DATA ENTRY'!E422,""))))</f>
        <v/>
      </c>
      <c r="N423" s="3" t="str">
        <f>IF('DATA ENTRY'!CK422="","",IF('DATA ENTRY'!W422="","",IF($D$4="All Post",'DATA ENTRY'!W422,IF(AND($D$4='DATA ENTRY'!CK422),'DATA ENTRY'!W422,""))))</f>
        <v/>
      </c>
      <c r="O423" s="3" t="str">
        <f>IF('DATA ENTRY'!CK422="","",IF('DATA ENTRY'!X422="","",IF($D$4="All Post",'DATA ENTRY'!X422,IF(AND($D$4='DATA ENTRY'!CK422),'DATA ENTRY'!X422,""))))</f>
        <v/>
      </c>
      <c r="P423" s="3" t="str">
        <f>IF('DATA ENTRY'!CK422="","",IF('DATA ENTRY'!G422="","",IF($D$4="All Post",'DATA ENTRY'!G422,IF(AND($D$4='DATA ENTRY'!CK422),'DATA ENTRY'!G422,""))))</f>
        <v/>
      </c>
      <c r="S423">
        <f t="shared" si="99"/>
        <v>0</v>
      </c>
      <c r="T423" t="str">
        <f t="shared" si="100"/>
        <v/>
      </c>
      <c r="BZ423" t="str">
        <f t="shared" si="101"/>
        <v/>
      </c>
      <c r="CA423" t="str">
        <f t="shared" si="102"/>
        <v/>
      </c>
      <c r="CB423" s="224">
        <v>417</v>
      </c>
      <c r="CC423" s="3" t="str">
        <f>IF('DATA ENTRY'!CK422="","",IF('DATA ENTRY'!B422="","",IF(AND($CD$4='DATA ENTRY'!CK422,$CG$4='DATA ENTRY'!D422),'DATA ENTRY'!B422,"")))</f>
        <v/>
      </c>
      <c r="CD423" s="3" t="str">
        <f>IF('DATA ENTRY'!CK422="","",IF('DATA ENTRY'!C422="","",IF(AND($CD$4='DATA ENTRY'!CK422,$CG$4='DATA ENTRY'!D422),'DATA ENTRY'!C422,"")))</f>
        <v/>
      </c>
      <c r="CE423" s="4" t="str">
        <f>IF('DATA ENTRY'!CK422="","",IF('DATA ENTRY'!I422="","",IF(AND($CD$4='DATA ENTRY'!CK422,$CG$4='DATA ENTRY'!D422),'DATA ENTRY'!I422,"")))</f>
        <v/>
      </c>
      <c r="CF423" s="4" t="str">
        <f>IF('DATA ENTRY'!CK422="","",IF('DATA ENTRY'!CK422="","",IF(AND($CD$4='DATA ENTRY'!CK422,$CG$4='DATA ENTRY'!D422),'DATA ENTRY'!CK422,"")))</f>
        <v/>
      </c>
      <c r="CG423" s="3" t="str">
        <f>IF('DATA ENTRY'!CK422="","",IF('DATA ENTRY'!N422="","",IF(AND($CD$4='DATA ENTRY'!CK422,$CG$4='DATA ENTRY'!D422),'DATA ENTRY'!N422,"")))</f>
        <v/>
      </c>
      <c r="CH423" s="107" t="str">
        <f>IF('DATA ENTRY'!CK422="","",IF('DATA ENTRY'!O422="","",IF(AND($CD$4='DATA ENTRY'!CK422,$CG$4='DATA ENTRY'!D422),'DATA ENTRY'!O422,"")))</f>
        <v/>
      </c>
      <c r="CI423" s="3" t="str">
        <f>IF('DATA ENTRY'!CK422="","",IF('DATA ENTRY'!P422="","",IF(AND($CD$4='DATA ENTRY'!CK422,$CG$4='DATA ENTRY'!D422),'DATA ENTRY'!P422,"")))</f>
        <v/>
      </c>
      <c r="CJ423" s="107" t="str">
        <f>IF('DATA ENTRY'!CK422="","",IF('DATA ENTRY'!Q422="","",IF(AND($CD$4='DATA ENTRY'!CK422,$CG$4='DATA ENTRY'!D422),'DATA ENTRY'!Q422,"")))</f>
        <v/>
      </c>
      <c r="CK423" s="3" t="str">
        <f>IF('DATA ENTRY'!CK422="","",IF('DATA ENTRY'!R422="","",IF(AND($CD$4='DATA ENTRY'!CK422,$CG$4='DATA ENTRY'!D422),'DATA ENTRY'!R422,"")))</f>
        <v/>
      </c>
      <c r="CL423" s="3" t="str">
        <f>IF('DATA ENTRY'!CK422="","",IF('DATA ENTRY'!S422="","",IF(AND($CD$4='DATA ENTRY'!CK422,$CG$4='DATA ENTRY'!D422),'DATA ENTRY'!S422,"")))</f>
        <v/>
      </c>
      <c r="CM423" s="3" t="str">
        <f>IF('DATA ENTRY'!CK422="","",IF('DATA ENTRY'!E422="","",IF(AND($CD$4='DATA ENTRY'!CK422,$CG$4='DATA ENTRY'!D422),'DATA ENTRY'!E422,"")))</f>
        <v/>
      </c>
      <c r="CN423" s="3" t="str">
        <f>IF('DATA ENTRY'!CK422="","",IF('DATA ENTRY'!W422="","",IF(AND($CD$4='DATA ENTRY'!CK422,$CG$4='DATA ENTRY'!D422),'DATA ENTRY'!W422,"")))</f>
        <v/>
      </c>
      <c r="CO423" s="3" t="str">
        <f>IF('DATA ENTRY'!CK422="","",IF('DATA ENTRY'!X422="","",IF(AND($CD$4='DATA ENTRY'!CK422,$CG$4='DATA ENTRY'!D422),'DATA ENTRY'!X422,"")))</f>
        <v/>
      </c>
      <c r="CP423" s="108" t="str">
        <f t="shared" si="103"/>
        <v/>
      </c>
      <c r="CQ423" s="108" t="str">
        <f>IF('DATA ENTRY'!CK422="","",IF('DATA ENTRY'!G422="","",IF(AND($CD$4='DATA ENTRY'!CK422,$CG$4='DATA ENTRY'!D422),'DATA ENTRY'!G422,"")))</f>
        <v/>
      </c>
      <c r="CR423" s="230" t="str">
        <f>IF('DATA ENTRY'!CK422="","",IF('DATA ENTRY'!D422="","",IF(AND($CD$4='DATA ENTRY'!CK422,$CG$4='DATA ENTRY'!D422),'DATA ENTRY'!D422,"")))</f>
        <v/>
      </c>
      <c r="CS423">
        <f t="shared" si="104"/>
        <v>0</v>
      </c>
      <c r="CT423">
        <f t="shared" si="105"/>
        <v>0</v>
      </c>
      <c r="CV423" s="139"/>
      <c r="CX423">
        <f t="shared" si="106"/>
        <v>0</v>
      </c>
      <c r="DB423" t="str">
        <f t="shared" si="113"/>
        <v/>
      </c>
      <c r="DC423" t="str">
        <f t="shared" si="114"/>
        <v/>
      </c>
      <c r="DD423" s="224">
        <v>417</v>
      </c>
      <c r="DE423" s="3" t="str">
        <f>IF('DATA ENTRY'!CK422="","",IF('DATA ENTRY'!B422="","",IF(AND($DF$4='DATA ENTRY'!D422),'DATA ENTRY'!B422,"")))</f>
        <v/>
      </c>
      <c r="DF423" s="3" t="str">
        <f>IF('DATA ENTRY'!CK422="","",IF('DATA ENTRY'!C422="","",IF(AND($DF$4='DATA ENTRY'!D422),'DATA ENTRY'!C422,"")))</f>
        <v/>
      </c>
      <c r="DG423" s="4" t="str">
        <f>IF('DATA ENTRY'!CK422="","",IF('DATA ENTRY'!I422="","",IF(AND($DF$4='DATA ENTRY'!D422),'DATA ENTRY'!I422,"")))</f>
        <v/>
      </c>
      <c r="DH423" s="4" t="str">
        <f>IF('DATA ENTRY'!CK422="","",IF('DATA ENTRY'!CK422="","",IF(AND($DF$4='DATA ENTRY'!D422),'DATA ENTRY'!CK422,"")))</f>
        <v/>
      </c>
      <c r="DI423" s="3" t="str">
        <f>IF('DATA ENTRY'!CK422="","",IF('DATA ENTRY'!N422="","",IF(AND($DF$4='DATA ENTRY'!D422),'DATA ENTRY'!N422,"")))</f>
        <v/>
      </c>
      <c r="DJ423" s="107" t="str">
        <f>IF('DATA ENTRY'!CK422="","",IF('DATA ENTRY'!O422="","",IF(AND($DF$4='DATA ENTRY'!D422),'DATA ENTRY'!O422,"")))</f>
        <v/>
      </c>
      <c r="DK423" s="3" t="str">
        <f>IF('DATA ENTRY'!CK422="","",IF('DATA ENTRY'!P422="","",IF(AND($DF$4='DATA ENTRY'!D422),'DATA ENTRY'!P422,"")))</f>
        <v/>
      </c>
      <c r="DL423" s="107" t="str">
        <f>IF('DATA ENTRY'!CK422="","",IF('DATA ENTRY'!Q422="","",IF(AND($DF$4='DATA ENTRY'!D422),'DATA ENTRY'!Q422,"")))</f>
        <v/>
      </c>
      <c r="DM423" s="3" t="str">
        <f>IF('DATA ENTRY'!CK422="","",IF('DATA ENTRY'!R422="","",IF(AND($DF$4='DATA ENTRY'!D422),'DATA ENTRY'!R422,"")))</f>
        <v/>
      </c>
      <c r="DN423" s="107" t="str">
        <f>IF('DATA ENTRY'!CK422="","",IF('DATA ENTRY'!S422="","",IF(AND($DF$4='DATA ENTRY'!D422),'DATA ENTRY'!S422,"")))</f>
        <v/>
      </c>
      <c r="DO423" s="3" t="str">
        <f>IF('DATA ENTRY'!CK422="","",IF('DATA ENTRY'!E422="","",IF(AND($DF$4='DATA ENTRY'!D422),'DATA ENTRY'!E422,"")))</f>
        <v/>
      </c>
      <c r="DP423" s="3" t="str">
        <f>IF('DATA ENTRY'!CK422="","",IF('DATA ENTRY'!D422="","",IF(AND($DF$4='DATA ENTRY'!D422),'DATA ENTRY'!D422,"")))</f>
        <v/>
      </c>
      <c r="DQ423" s="3" t="str">
        <f>IF('DATA ENTRY'!CK422="","",IF('DATA ENTRY'!W422="","",IF(AND($DF$4='DATA ENTRY'!D422),'DATA ENTRY'!W422,"")))</f>
        <v/>
      </c>
      <c r="DR423" s="3" t="str">
        <f>IF('DATA ENTRY'!CK422="","",IF('DATA ENTRY'!X422="","",IF(AND($DF$4='DATA ENTRY'!D422),'DATA ENTRY'!X422,"")))</f>
        <v/>
      </c>
      <c r="DS423" s="108" t="str">
        <f t="shared" si="107"/>
        <v/>
      </c>
      <c r="DT423" s="108" t="str">
        <f>IF('DATA ENTRY'!CK422="","",IF('DATA ENTRY'!D422="","",IF(AND($DF$4='DATA ENTRY'!D422),'DATA ENTRY'!G422,"")))</f>
        <v/>
      </c>
      <c r="DY423">
        <f t="shared" si="108"/>
        <v>0</v>
      </c>
      <c r="EB423" t="str">
        <f t="shared" si="109"/>
        <v/>
      </c>
      <c r="EC423" t="str">
        <f t="shared" si="110"/>
        <v/>
      </c>
      <c r="ED423" s="224">
        <v>417</v>
      </c>
      <c r="EE423" s="3" t="str">
        <f>IF('DATA ENTRY'!CK422="","",IF('DATA ENTRY'!B422="","",IF(AND($EF$4='DATA ENTRY'!G422,$EH$4='DATA ENTRY'!F422),'DATA ENTRY'!B422,"")))</f>
        <v/>
      </c>
      <c r="EF423" s="3" t="str">
        <f>IF('DATA ENTRY'!CK422="","",IF('DATA ENTRY'!C422="","",IF(AND($EF$4='DATA ENTRY'!G422,$EH$4='DATA ENTRY'!F422),'DATA ENTRY'!C422,"")))</f>
        <v/>
      </c>
      <c r="EG423" s="4" t="str">
        <f>IF('DATA ENTRY'!CK422="","",IF('DATA ENTRY'!I422="","",IF(AND($EF$4='DATA ENTRY'!G422,$EH$4='DATA ENTRY'!F422),'DATA ENTRY'!I422,"")))</f>
        <v/>
      </c>
      <c r="EH423" s="4" t="str">
        <f>IF('DATA ENTRY'!CK422="","",IF('DATA ENTRY'!CK422="","",IF(AND($EF$4='DATA ENTRY'!G422,$EH$4='DATA ENTRY'!F422),'DATA ENTRY'!CK422,"")))</f>
        <v/>
      </c>
      <c r="EI423" s="3" t="str">
        <f>IF('DATA ENTRY'!CK422="","",IF('DATA ENTRY'!N422="","",IF(AND($EF$4='DATA ENTRY'!G422,$EH$4='DATA ENTRY'!F422),'DATA ENTRY'!N422,"")))</f>
        <v/>
      </c>
      <c r="EJ423" s="107" t="str">
        <f>IF('DATA ENTRY'!CK422="","",IF('DATA ENTRY'!O422="","",IF(AND($EF$4='DATA ENTRY'!G422,$EH$4='DATA ENTRY'!F422),'DATA ENTRY'!O422,"")))</f>
        <v/>
      </c>
      <c r="EK423" s="3" t="str">
        <f>IF('DATA ENTRY'!CK422="","",IF('DATA ENTRY'!P422="","",IF(AND($EF$4='DATA ENTRY'!G422,$EH$4='DATA ENTRY'!F422),'DATA ENTRY'!P422,"")))</f>
        <v/>
      </c>
      <c r="EL423" s="107" t="str">
        <f>IF('DATA ENTRY'!CK422="","",IF('DATA ENTRY'!Q422="","",IF(AND($EF$4='DATA ENTRY'!G422,$EH$4='DATA ENTRY'!F422),'DATA ENTRY'!Q422,"")))</f>
        <v/>
      </c>
      <c r="EM423" s="3" t="str">
        <f>IF('DATA ENTRY'!CK422="","",IF('DATA ENTRY'!R422="","",IF(AND($EF$4='DATA ENTRY'!G422,$EH$4='DATA ENTRY'!F422),'DATA ENTRY'!R422,"")))</f>
        <v/>
      </c>
      <c r="EN423" s="107" t="str">
        <f>IF('DATA ENTRY'!CK422="","",IF('DATA ENTRY'!S422="","",IF(AND($EF$4='DATA ENTRY'!G422,$EH$4='DATA ENTRY'!F422),'DATA ENTRY'!S422,"")))</f>
        <v/>
      </c>
      <c r="EO423" s="3" t="str">
        <f>IF('DATA ENTRY'!CK422="","",IF('DATA ENTRY'!E422="","",IF(AND($EF$4='DATA ENTRY'!G422,$EH$4='DATA ENTRY'!F422),'DATA ENTRY'!E422,"")))</f>
        <v/>
      </c>
      <c r="EP423" s="3" t="str">
        <f>IF('DATA ENTRY'!CK422="","",IF('DATA ENTRY'!D422="","",IF(AND($EF$4='DATA ENTRY'!G422,$EH$4='DATA ENTRY'!F422),'DATA ENTRY'!D422,"")))</f>
        <v/>
      </c>
      <c r="EQ423" s="3" t="str">
        <f>IF('DATA ENTRY'!CK422="","",IF('DATA ENTRY'!W422="","",IF(AND($EF$4='DATA ENTRY'!G422,$EH$4='DATA ENTRY'!F422),'DATA ENTRY'!W422,"")))</f>
        <v/>
      </c>
      <c r="ER423" s="3" t="str">
        <f>IF('DATA ENTRY'!CK422="","",IF('DATA ENTRY'!X422="","",IF(AND($EF$4='DATA ENTRY'!G422,$EH$4='DATA ENTRY'!F422),'DATA ENTRY'!X422,"")))</f>
        <v/>
      </c>
      <c r="ES423" s="108" t="str">
        <f t="shared" si="111"/>
        <v/>
      </c>
      <c r="ET423" s="108" t="str">
        <f>IF('DATA ENTRY'!CK422="","",IF('DATA ENTRY'!D422="","",IF(AND($EF$4='DATA ENTRY'!G422,$EH$4='DATA ENTRY'!F422),'DATA ENTRY'!G422,"")))</f>
        <v/>
      </c>
      <c r="EY423">
        <f t="shared" si="112"/>
        <v>0</v>
      </c>
    </row>
    <row r="424" spans="1:155">
      <c r="A424" t="str">
        <f>IF(S424=0,"",1+(MAX($A$7:A423)))</f>
        <v/>
      </c>
      <c r="B424" s="224">
        <v>418</v>
      </c>
      <c r="C424" s="3" t="str">
        <f>IF('DATA ENTRY'!CK423="","",IF('DATA ENTRY'!B423="","",IF($D$4="All Post",'DATA ENTRY'!B423,IF(AND($D$4='DATA ENTRY'!CK423),'DATA ENTRY'!B423,""))))</f>
        <v/>
      </c>
      <c r="D424" s="3" t="str">
        <f>IF('DATA ENTRY'!CK423="","",IF('DATA ENTRY'!C423="","",IF($D$4="All Post",'DATA ENTRY'!C423,IF(AND($D$4='DATA ENTRY'!CK423),'DATA ENTRY'!C423,""))))</f>
        <v/>
      </c>
      <c r="E424" s="4" t="str">
        <f>IF('DATA ENTRY'!CK423="","",IF('DATA ENTRY'!I423="","",IF($D$4="All Post",'DATA ENTRY'!I423,IF(AND($D$4='DATA ENTRY'!CK423),'DATA ENTRY'!I423,""))))</f>
        <v/>
      </c>
      <c r="F424" s="4" t="str">
        <f>IF('DATA ENTRY'!CK423="","",IF('DATA ENTRY'!CK423="","",IF($D$4="All Post",'DATA ENTRY'!CK423,IF(AND($D$4='DATA ENTRY'!CK423),'DATA ENTRY'!CK423,""))))</f>
        <v/>
      </c>
      <c r="G424" s="3" t="str">
        <f>IF('DATA ENTRY'!CK423="","",IF('DATA ENTRY'!N423="","",IF($D$4="All Post",'DATA ENTRY'!N423,IF(AND($D$4='DATA ENTRY'!CK423),'DATA ENTRY'!N423,""))))</f>
        <v/>
      </c>
      <c r="H424" s="107" t="str">
        <f>IF('DATA ENTRY'!CK423="","",IF('DATA ENTRY'!O423="","",IF($D$4="All Post",'DATA ENTRY'!O423,IF(AND($D$4='DATA ENTRY'!CK423),'DATA ENTRY'!O423,""))))</f>
        <v/>
      </c>
      <c r="I424" s="3" t="str">
        <f>IF('DATA ENTRY'!CK423="","",IF('DATA ENTRY'!P423="","",IF($D$4="All Post",'DATA ENTRY'!P423,IF(AND($D$4='DATA ENTRY'!CK423),'DATA ENTRY'!P423,""))))</f>
        <v/>
      </c>
      <c r="J424" s="107" t="str">
        <f>IF('DATA ENTRY'!CK423="","",IF('DATA ENTRY'!Q423="","",IF($D$4="All Post",'DATA ENTRY'!Q423,IF(AND($D$4='DATA ENTRY'!CK423),'DATA ENTRY'!Q423,""))))</f>
        <v/>
      </c>
      <c r="K424" s="3" t="str">
        <f>IF('DATA ENTRY'!CK423="","",IF('DATA ENTRY'!R423="","",IF($D$4="All Post",'DATA ENTRY'!R423,IF(AND($D$4='DATA ENTRY'!CK423),'DATA ENTRY'!R423,""))))</f>
        <v/>
      </c>
      <c r="L424" s="3" t="str">
        <f>IF('DATA ENTRY'!CK423="","",IF('DATA ENTRY'!S423="","",IF($D$4="All Post",'DATA ENTRY'!S423,IF(AND($D$4='DATA ENTRY'!CK423),'DATA ENTRY'!S423,""))))</f>
        <v/>
      </c>
      <c r="M424" s="3" t="str">
        <f>IF('DATA ENTRY'!CK423="","",IF('DATA ENTRY'!E423="","",IF($D$4="All Post",'DATA ENTRY'!E423,IF(AND($D$4='DATA ENTRY'!CK423),'DATA ENTRY'!E423,""))))</f>
        <v/>
      </c>
      <c r="N424" s="3" t="str">
        <f>IF('DATA ENTRY'!CK423="","",IF('DATA ENTRY'!W423="","",IF($D$4="All Post",'DATA ENTRY'!W423,IF(AND($D$4='DATA ENTRY'!CK423),'DATA ENTRY'!W423,""))))</f>
        <v/>
      </c>
      <c r="O424" s="3" t="str">
        <f>IF('DATA ENTRY'!CK423="","",IF('DATA ENTRY'!X423="","",IF($D$4="All Post",'DATA ENTRY'!X423,IF(AND($D$4='DATA ENTRY'!CK423),'DATA ENTRY'!X423,""))))</f>
        <v/>
      </c>
      <c r="P424" s="3" t="str">
        <f>IF('DATA ENTRY'!CK423="","",IF('DATA ENTRY'!G423="","",IF($D$4="All Post",'DATA ENTRY'!G423,IF(AND($D$4='DATA ENTRY'!CK423),'DATA ENTRY'!G423,""))))</f>
        <v/>
      </c>
      <c r="S424">
        <f t="shared" si="99"/>
        <v>0</v>
      </c>
      <c r="T424" t="str">
        <f t="shared" si="100"/>
        <v/>
      </c>
      <c r="BZ424" t="str">
        <f t="shared" si="101"/>
        <v/>
      </c>
      <c r="CA424" t="str">
        <f t="shared" si="102"/>
        <v/>
      </c>
      <c r="CB424" s="224">
        <v>418</v>
      </c>
      <c r="CC424" s="3" t="str">
        <f>IF('DATA ENTRY'!CK423="","",IF('DATA ENTRY'!B423="","",IF(AND($CD$4='DATA ENTRY'!CK423,$CG$4='DATA ENTRY'!D423),'DATA ENTRY'!B423,"")))</f>
        <v/>
      </c>
      <c r="CD424" s="3" t="str">
        <f>IF('DATA ENTRY'!CK423="","",IF('DATA ENTRY'!C423="","",IF(AND($CD$4='DATA ENTRY'!CK423,$CG$4='DATA ENTRY'!D423),'DATA ENTRY'!C423,"")))</f>
        <v/>
      </c>
      <c r="CE424" s="4" t="str">
        <f>IF('DATA ENTRY'!CK423="","",IF('DATA ENTRY'!I423="","",IF(AND($CD$4='DATA ENTRY'!CK423,$CG$4='DATA ENTRY'!D423),'DATA ENTRY'!I423,"")))</f>
        <v/>
      </c>
      <c r="CF424" s="4" t="str">
        <f>IF('DATA ENTRY'!CK423="","",IF('DATA ENTRY'!CK423="","",IF(AND($CD$4='DATA ENTRY'!CK423,$CG$4='DATA ENTRY'!D423),'DATA ENTRY'!CK423,"")))</f>
        <v/>
      </c>
      <c r="CG424" s="3" t="str">
        <f>IF('DATA ENTRY'!CK423="","",IF('DATA ENTRY'!N423="","",IF(AND($CD$4='DATA ENTRY'!CK423,$CG$4='DATA ENTRY'!D423),'DATA ENTRY'!N423,"")))</f>
        <v/>
      </c>
      <c r="CH424" s="107" t="str">
        <f>IF('DATA ENTRY'!CK423="","",IF('DATA ENTRY'!O423="","",IF(AND($CD$4='DATA ENTRY'!CK423,$CG$4='DATA ENTRY'!D423),'DATA ENTRY'!O423,"")))</f>
        <v/>
      </c>
      <c r="CI424" s="3" t="str">
        <f>IF('DATA ENTRY'!CK423="","",IF('DATA ENTRY'!P423="","",IF(AND($CD$4='DATA ENTRY'!CK423,$CG$4='DATA ENTRY'!D423),'DATA ENTRY'!P423,"")))</f>
        <v/>
      </c>
      <c r="CJ424" s="107" t="str">
        <f>IF('DATA ENTRY'!CK423="","",IF('DATA ENTRY'!Q423="","",IF(AND($CD$4='DATA ENTRY'!CK423,$CG$4='DATA ENTRY'!D423),'DATA ENTRY'!Q423,"")))</f>
        <v/>
      </c>
      <c r="CK424" s="3" t="str">
        <f>IF('DATA ENTRY'!CK423="","",IF('DATA ENTRY'!R423="","",IF(AND($CD$4='DATA ENTRY'!CK423,$CG$4='DATA ENTRY'!D423),'DATA ENTRY'!R423,"")))</f>
        <v/>
      </c>
      <c r="CL424" s="3" t="str">
        <f>IF('DATA ENTRY'!CK423="","",IF('DATA ENTRY'!S423="","",IF(AND($CD$4='DATA ENTRY'!CK423,$CG$4='DATA ENTRY'!D423),'DATA ENTRY'!S423,"")))</f>
        <v/>
      </c>
      <c r="CM424" s="3" t="str">
        <f>IF('DATA ENTRY'!CK423="","",IF('DATA ENTRY'!E423="","",IF(AND($CD$4='DATA ENTRY'!CK423,$CG$4='DATA ENTRY'!D423),'DATA ENTRY'!E423,"")))</f>
        <v/>
      </c>
      <c r="CN424" s="3" t="str">
        <f>IF('DATA ENTRY'!CK423="","",IF('DATA ENTRY'!W423="","",IF(AND($CD$4='DATA ENTRY'!CK423,$CG$4='DATA ENTRY'!D423),'DATA ENTRY'!W423,"")))</f>
        <v/>
      </c>
      <c r="CO424" s="3" t="str">
        <f>IF('DATA ENTRY'!CK423="","",IF('DATA ENTRY'!X423="","",IF(AND($CD$4='DATA ENTRY'!CK423,$CG$4='DATA ENTRY'!D423),'DATA ENTRY'!X423,"")))</f>
        <v/>
      </c>
      <c r="CP424" s="108" t="str">
        <f t="shared" si="103"/>
        <v/>
      </c>
      <c r="CQ424" s="108" t="str">
        <f>IF('DATA ENTRY'!CK423="","",IF('DATA ENTRY'!G423="","",IF(AND($CD$4='DATA ENTRY'!CK423,$CG$4='DATA ENTRY'!D423),'DATA ENTRY'!G423,"")))</f>
        <v/>
      </c>
      <c r="CR424" s="230" t="str">
        <f>IF('DATA ENTRY'!CK423="","",IF('DATA ENTRY'!D423="","",IF(AND($CD$4='DATA ENTRY'!CK423,$CG$4='DATA ENTRY'!D423),'DATA ENTRY'!D423,"")))</f>
        <v/>
      </c>
      <c r="CS424">
        <f t="shared" si="104"/>
        <v>0</v>
      </c>
      <c r="CT424">
        <f t="shared" si="105"/>
        <v>0</v>
      </c>
      <c r="CV424" s="139"/>
      <c r="CX424">
        <f t="shared" si="106"/>
        <v>0</v>
      </c>
      <c r="DB424" t="str">
        <f t="shared" si="113"/>
        <v/>
      </c>
      <c r="DC424" t="str">
        <f t="shared" si="114"/>
        <v/>
      </c>
      <c r="DD424" s="224">
        <v>418</v>
      </c>
      <c r="DE424" s="3" t="str">
        <f>IF('DATA ENTRY'!CK423="","",IF('DATA ENTRY'!B423="","",IF(AND($DF$4='DATA ENTRY'!D423),'DATA ENTRY'!B423,"")))</f>
        <v/>
      </c>
      <c r="DF424" s="3" t="str">
        <f>IF('DATA ENTRY'!CK423="","",IF('DATA ENTRY'!C423="","",IF(AND($DF$4='DATA ENTRY'!D423),'DATA ENTRY'!C423,"")))</f>
        <v/>
      </c>
      <c r="DG424" s="4" t="str">
        <f>IF('DATA ENTRY'!CK423="","",IF('DATA ENTRY'!I423="","",IF(AND($DF$4='DATA ENTRY'!D423),'DATA ENTRY'!I423,"")))</f>
        <v/>
      </c>
      <c r="DH424" s="4" t="str">
        <f>IF('DATA ENTRY'!CK423="","",IF('DATA ENTRY'!CK423="","",IF(AND($DF$4='DATA ENTRY'!D423),'DATA ENTRY'!CK423,"")))</f>
        <v/>
      </c>
      <c r="DI424" s="3" t="str">
        <f>IF('DATA ENTRY'!CK423="","",IF('DATA ENTRY'!N423="","",IF(AND($DF$4='DATA ENTRY'!D423),'DATA ENTRY'!N423,"")))</f>
        <v/>
      </c>
      <c r="DJ424" s="107" t="str">
        <f>IF('DATA ENTRY'!CK423="","",IF('DATA ENTRY'!O423="","",IF(AND($DF$4='DATA ENTRY'!D423),'DATA ENTRY'!O423,"")))</f>
        <v/>
      </c>
      <c r="DK424" s="3" t="str">
        <f>IF('DATA ENTRY'!CK423="","",IF('DATA ENTRY'!P423="","",IF(AND($DF$4='DATA ENTRY'!D423),'DATA ENTRY'!P423,"")))</f>
        <v/>
      </c>
      <c r="DL424" s="107" t="str">
        <f>IF('DATA ENTRY'!CK423="","",IF('DATA ENTRY'!Q423="","",IF(AND($DF$4='DATA ENTRY'!D423),'DATA ENTRY'!Q423,"")))</f>
        <v/>
      </c>
      <c r="DM424" s="3" t="str">
        <f>IF('DATA ENTRY'!CK423="","",IF('DATA ENTRY'!R423="","",IF(AND($DF$4='DATA ENTRY'!D423),'DATA ENTRY'!R423,"")))</f>
        <v/>
      </c>
      <c r="DN424" s="107" t="str">
        <f>IF('DATA ENTRY'!CK423="","",IF('DATA ENTRY'!S423="","",IF(AND($DF$4='DATA ENTRY'!D423),'DATA ENTRY'!S423,"")))</f>
        <v/>
      </c>
      <c r="DO424" s="3" t="str">
        <f>IF('DATA ENTRY'!CK423="","",IF('DATA ENTRY'!E423="","",IF(AND($DF$4='DATA ENTRY'!D423),'DATA ENTRY'!E423,"")))</f>
        <v/>
      </c>
      <c r="DP424" s="3" t="str">
        <f>IF('DATA ENTRY'!CK423="","",IF('DATA ENTRY'!D423="","",IF(AND($DF$4='DATA ENTRY'!D423),'DATA ENTRY'!D423,"")))</f>
        <v/>
      </c>
      <c r="DQ424" s="3" t="str">
        <f>IF('DATA ENTRY'!CK423="","",IF('DATA ENTRY'!W423="","",IF(AND($DF$4='DATA ENTRY'!D423),'DATA ENTRY'!W423,"")))</f>
        <v/>
      </c>
      <c r="DR424" s="3" t="str">
        <f>IF('DATA ENTRY'!CK423="","",IF('DATA ENTRY'!X423="","",IF(AND($DF$4='DATA ENTRY'!D423),'DATA ENTRY'!X423,"")))</f>
        <v/>
      </c>
      <c r="DS424" s="108" t="str">
        <f t="shared" si="107"/>
        <v/>
      </c>
      <c r="DT424" s="108" t="str">
        <f>IF('DATA ENTRY'!CK423="","",IF('DATA ENTRY'!D423="","",IF(AND($DF$4='DATA ENTRY'!D423),'DATA ENTRY'!G423,"")))</f>
        <v/>
      </c>
      <c r="DY424">
        <f t="shared" si="108"/>
        <v>0</v>
      </c>
      <c r="EB424" t="str">
        <f t="shared" si="109"/>
        <v/>
      </c>
      <c r="EC424" t="str">
        <f t="shared" si="110"/>
        <v/>
      </c>
      <c r="ED424" s="224">
        <v>418</v>
      </c>
      <c r="EE424" s="3" t="str">
        <f>IF('DATA ENTRY'!CK423="","",IF('DATA ENTRY'!B423="","",IF(AND($EF$4='DATA ENTRY'!G423,$EH$4='DATA ENTRY'!F423),'DATA ENTRY'!B423,"")))</f>
        <v/>
      </c>
      <c r="EF424" s="3" t="str">
        <f>IF('DATA ENTRY'!CK423="","",IF('DATA ENTRY'!C423="","",IF(AND($EF$4='DATA ENTRY'!G423,$EH$4='DATA ENTRY'!F423),'DATA ENTRY'!C423,"")))</f>
        <v/>
      </c>
      <c r="EG424" s="4" t="str">
        <f>IF('DATA ENTRY'!CK423="","",IF('DATA ENTRY'!I423="","",IF(AND($EF$4='DATA ENTRY'!G423,$EH$4='DATA ENTRY'!F423),'DATA ENTRY'!I423,"")))</f>
        <v/>
      </c>
      <c r="EH424" s="4" t="str">
        <f>IF('DATA ENTRY'!CK423="","",IF('DATA ENTRY'!CK423="","",IF(AND($EF$4='DATA ENTRY'!G423,$EH$4='DATA ENTRY'!F423),'DATA ENTRY'!CK423,"")))</f>
        <v/>
      </c>
      <c r="EI424" s="3" t="str">
        <f>IF('DATA ENTRY'!CK423="","",IF('DATA ENTRY'!N423="","",IF(AND($EF$4='DATA ENTRY'!G423,$EH$4='DATA ENTRY'!F423),'DATA ENTRY'!N423,"")))</f>
        <v/>
      </c>
      <c r="EJ424" s="107" t="str">
        <f>IF('DATA ENTRY'!CK423="","",IF('DATA ENTRY'!O423="","",IF(AND($EF$4='DATA ENTRY'!G423,$EH$4='DATA ENTRY'!F423),'DATA ENTRY'!O423,"")))</f>
        <v/>
      </c>
      <c r="EK424" s="3" t="str">
        <f>IF('DATA ENTRY'!CK423="","",IF('DATA ENTRY'!P423="","",IF(AND($EF$4='DATA ENTRY'!G423,$EH$4='DATA ENTRY'!F423),'DATA ENTRY'!P423,"")))</f>
        <v/>
      </c>
      <c r="EL424" s="107" t="str">
        <f>IF('DATA ENTRY'!CK423="","",IF('DATA ENTRY'!Q423="","",IF(AND($EF$4='DATA ENTRY'!G423,$EH$4='DATA ENTRY'!F423),'DATA ENTRY'!Q423,"")))</f>
        <v/>
      </c>
      <c r="EM424" s="3" t="str">
        <f>IF('DATA ENTRY'!CK423="","",IF('DATA ENTRY'!R423="","",IF(AND($EF$4='DATA ENTRY'!G423,$EH$4='DATA ENTRY'!F423),'DATA ENTRY'!R423,"")))</f>
        <v/>
      </c>
      <c r="EN424" s="107" t="str">
        <f>IF('DATA ENTRY'!CK423="","",IF('DATA ENTRY'!S423="","",IF(AND($EF$4='DATA ENTRY'!G423,$EH$4='DATA ENTRY'!F423),'DATA ENTRY'!S423,"")))</f>
        <v/>
      </c>
      <c r="EO424" s="3" t="str">
        <f>IF('DATA ENTRY'!CK423="","",IF('DATA ENTRY'!E423="","",IF(AND($EF$4='DATA ENTRY'!G423,$EH$4='DATA ENTRY'!F423),'DATA ENTRY'!E423,"")))</f>
        <v/>
      </c>
      <c r="EP424" s="3" t="str">
        <f>IF('DATA ENTRY'!CK423="","",IF('DATA ENTRY'!D423="","",IF(AND($EF$4='DATA ENTRY'!G423,$EH$4='DATA ENTRY'!F423),'DATA ENTRY'!D423,"")))</f>
        <v/>
      </c>
      <c r="EQ424" s="3" t="str">
        <f>IF('DATA ENTRY'!CK423="","",IF('DATA ENTRY'!W423="","",IF(AND($EF$4='DATA ENTRY'!G423,$EH$4='DATA ENTRY'!F423),'DATA ENTRY'!W423,"")))</f>
        <v/>
      </c>
      <c r="ER424" s="3" t="str">
        <f>IF('DATA ENTRY'!CK423="","",IF('DATA ENTRY'!X423="","",IF(AND($EF$4='DATA ENTRY'!G423,$EH$4='DATA ENTRY'!F423),'DATA ENTRY'!X423,"")))</f>
        <v/>
      </c>
      <c r="ES424" s="108" t="str">
        <f t="shared" si="111"/>
        <v/>
      </c>
      <c r="ET424" s="108" t="str">
        <f>IF('DATA ENTRY'!CK423="","",IF('DATA ENTRY'!D423="","",IF(AND($EF$4='DATA ENTRY'!G423,$EH$4='DATA ENTRY'!F423),'DATA ENTRY'!G423,"")))</f>
        <v/>
      </c>
      <c r="EY424">
        <f t="shared" si="112"/>
        <v>0</v>
      </c>
    </row>
    <row r="425" spans="1:155">
      <c r="A425" t="str">
        <f>IF(S425=0,"",1+(MAX($A$7:A424)))</f>
        <v/>
      </c>
      <c r="B425" s="224">
        <v>419</v>
      </c>
      <c r="C425" s="3" t="str">
        <f>IF('DATA ENTRY'!CK424="","",IF('DATA ENTRY'!B424="","",IF($D$4="All Post",'DATA ENTRY'!B424,IF(AND($D$4='DATA ENTRY'!CK424),'DATA ENTRY'!B424,""))))</f>
        <v/>
      </c>
      <c r="D425" s="3" t="str">
        <f>IF('DATA ENTRY'!CK424="","",IF('DATA ENTRY'!C424="","",IF($D$4="All Post",'DATA ENTRY'!C424,IF(AND($D$4='DATA ENTRY'!CK424),'DATA ENTRY'!C424,""))))</f>
        <v/>
      </c>
      <c r="E425" s="4" t="str">
        <f>IF('DATA ENTRY'!CK424="","",IF('DATA ENTRY'!I424="","",IF($D$4="All Post",'DATA ENTRY'!I424,IF(AND($D$4='DATA ENTRY'!CK424),'DATA ENTRY'!I424,""))))</f>
        <v/>
      </c>
      <c r="F425" s="4" t="str">
        <f>IF('DATA ENTRY'!CK424="","",IF('DATA ENTRY'!CK424="","",IF($D$4="All Post",'DATA ENTRY'!CK424,IF(AND($D$4='DATA ENTRY'!CK424),'DATA ENTRY'!CK424,""))))</f>
        <v/>
      </c>
      <c r="G425" s="3" t="str">
        <f>IF('DATA ENTRY'!CK424="","",IF('DATA ENTRY'!N424="","",IF($D$4="All Post",'DATA ENTRY'!N424,IF(AND($D$4='DATA ENTRY'!CK424),'DATA ENTRY'!N424,""))))</f>
        <v/>
      </c>
      <c r="H425" s="107" t="str">
        <f>IF('DATA ENTRY'!CK424="","",IF('DATA ENTRY'!O424="","",IF($D$4="All Post",'DATA ENTRY'!O424,IF(AND($D$4='DATA ENTRY'!CK424),'DATA ENTRY'!O424,""))))</f>
        <v/>
      </c>
      <c r="I425" s="3" t="str">
        <f>IF('DATA ENTRY'!CK424="","",IF('DATA ENTRY'!P424="","",IF($D$4="All Post",'DATA ENTRY'!P424,IF(AND($D$4='DATA ENTRY'!CK424),'DATA ENTRY'!P424,""))))</f>
        <v/>
      </c>
      <c r="J425" s="107" t="str">
        <f>IF('DATA ENTRY'!CK424="","",IF('DATA ENTRY'!Q424="","",IF($D$4="All Post",'DATA ENTRY'!Q424,IF(AND($D$4='DATA ENTRY'!CK424),'DATA ENTRY'!Q424,""))))</f>
        <v/>
      </c>
      <c r="K425" s="3" t="str">
        <f>IF('DATA ENTRY'!CK424="","",IF('DATA ENTRY'!R424="","",IF($D$4="All Post",'DATA ENTRY'!R424,IF(AND($D$4='DATA ENTRY'!CK424),'DATA ENTRY'!R424,""))))</f>
        <v/>
      </c>
      <c r="L425" s="3" t="str">
        <f>IF('DATA ENTRY'!CK424="","",IF('DATA ENTRY'!S424="","",IF($D$4="All Post",'DATA ENTRY'!S424,IF(AND($D$4='DATA ENTRY'!CK424),'DATA ENTRY'!S424,""))))</f>
        <v/>
      </c>
      <c r="M425" s="3" t="str">
        <f>IF('DATA ENTRY'!CK424="","",IF('DATA ENTRY'!E424="","",IF($D$4="All Post",'DATA ENTRY'!E424,IF(AND($D$4='DATA ENTRY'!CK424),'DATA ENTRY'!E424,""))))</f>
        <v/>
      </c>
      <c r="N425" s="3" t="str">
        <f>IF('DATA ENTRY'!CK424="","",IF('DATA ENTRY'!W424="","",IF($D$4="All Post",'DATA ENTRY'!W424,IF(AND($D$4='DATA ENTRY'!CK424),'DATA ENTRY'!W424,""))))</f>
        <v/>
      </c>
      <c r="O425" s="3" t="str">
        <f>IF('DATA ENTRY'!CK424="","",IF('DATA ENTRY'!X424="","",IF($D$4="All Post",'DATA ENTRY'!X424,IF(AND($D$4='DATA ENTRY'!CK424),'DATA ENTRY'!X424,""))))</f>
        <v/>
      </c>
      <c r="P425" s="3" t="str">
        <f>IF('DATA ENTRY'!CK424="","",IF('DATA ENTRY'!G424="","",IF($D$4="All Post",'DATA ENTRY'!G424,IF(AND($D$4='DATA ENTRY'!CK424),'DATA ENTRY'!G424,""))))</f>
        <v/>
      </c>
      <c r="S425">
        <f t="shared" si="99"/>
        <v>0</v>
      </c>
      <c r="T425" t="str">
        <f t="shared" si="100"/>
        <v/>
      </c>
      <c r="BZ425" t="str">
        <f t="shared" si="101"/>
        <v/>
      </c>
      <c r="CA425" t="str">
        <f t="shared" si="102"/>
        <v/>
      </c>
      <c r="CB425" s="224">
        <v>419</v>
      </c>
      <c r="CC425" s="3" t="str">
        <f>IF('DATA ENTRY'!CK424="","",IF('DATA ENTRY'!B424="","",IF(AND($CD$4='DATA ENTRY'!CK424,$CG$4='DATA ENTRY'!D424),'DATA ENTRY'!B424,"")))</f>
        <v/>
      </c>
      <c r="CD425" s="3" t="str">
        <f>IF('DATA ENTRY'!CK424="","",IF('DATA ENTRY'!C424="","",IF(AND($CD$4='DATA ENTRY'!CK424,$CG$4='DATA ENTRY'!D424),'DATA ENTRY'!C424,"")))</f>
        <v/>
      </c>
      <c r="CE425" s="4" t="str">
        <f>IF('DATA ENTRY'!CK424="","",IF('DATA ENTRY'!I424="","",IF(AND($CD$4='DATA ENTRY'!CK424,$CG$4='DATA ENTRY'!D424),'DATA ENTRY'!I424,"")))</f>
        <v/>
      </c>
      <c r="CF425" s="4" t="str">
        <f>IF('DATA ENTRY'!CK424="","",IF('DATA ENTRY'!CK424="","",IF(AND($CD$4='DATA ENTRY'!CK424,$CG$4='DATA ENTRY'!D424),'DATA ENTRY'!CK424,"")))</f>
        <v/>
      </c>
      <c r="CG425" s="3" t="str">
        <f>IF('DATA ENTRY'!CK424="","",IF('DATA ENTRY'!N424="","",IF(AND($CD$4='DATA ENTRY'!CK424,$CG$4='DATA ENTRY'!D424),'DATA ENTRY'!N424,"")))</f>
        <v/>
      </c>
      <c r="CH425" s="107" t="str">
        <f>IF('DATA ENTRY'!CK424="","",IF('DATA ENTRY'!O424="","",IF(AND($CD$4='DATA ENTRY'!CK424,$CG$4='DATA ENTRY'!D424),'DATA ENTRY'!O424,"")))</f>
        <v/>
      </c>
      <c r="CI425" s="3" t="str">
        <f>IF('DATA ENTRY'!CK424="","",IF('DATA ENTRY'!P424="","",IF(AND($CD$4='DATA ENTRY'!CK424,$CG$4='DATA ENTRY'!D424),'DATA ENTRY'!P424,"")))</f>
        <v/>
      </c>
      <c r="CJ425" s="107" t="str">
        <f>IF('DATA ENTRY'!CK424="","",IF('DATA ENTRY'!Q424="","",IF(AND($CD$4='DATA ENTRY'!CK424,$CG$4='DATA ENTRY'!D424),'DATA ENTRY'!Q424,"")))</f>
        <v/>
      </c>
      <c r="CK425" s="3" t="str">
        <f>IF('DATA ENTRY'!CK424="","",IF('DATA ENTRY'!R424="","",IF(AND($CD$4='DATA ENTRY'!CK424,$CG$4='DATA ENTRY'!D424),'DATA ENTRY'!R424,"")))</f>
        <v/>
      </c>
      <c r="CL425" s="3" t="str">
        <f>IF('DATA ENTRY'!CK424="","",IF('DATA ENTRY'!S424="","",IF(AND($CD$4='DATA ENTRY'!CK424,$CG$4='DATA ENTRY'!D424),'DATA ENTRY'!S424,"")))</f>
        <v/>
      </c>
      <c r="CM425" s="3" t="str">
        <f>IF('DATA ENTRY'!CK424="","",IF('DATA ENTRY'!E424="","",IF(AND($CD$4='DATA ENTRY'!CK424,$CG$4='DATA ENTRY'!D424),'DATA ENTRY'!E424,"")))</f>
        <v/>
      </c>
      <c r="CN425" s="3" t="str">
        <f>IF('DATA ENTRY'!CK424="","",IF('DATA ENTRY'!W424="","",IF(AND($CD$4='DATA ENTRY'!CK424,$CG$4='DATA ENTRY'!D424),'DATA ENTRY'!W424,"")))</f>
        <v/>
      </c>
      <c r="CO425" s="3" t="str">
        <f>IF('DATA ENTRY'!CK424="","",IF('DATA ENTRY'!X424="","",IF(AND($CD$4='DATA ENTRY'!CK424,$CG$4='DATA ENTRY'!D424),'DATA ENTRY'!X424,"")))</f>
        <v/>
      </c>
      <c r="CP425" s="108" t="str">
        <f t="shared" si="103"/>
        <v/>
      </c>
      <c r="CQ425" s="108" t="str">
        <f>IF('DATA ENTRY'!CK424="","",IF('DATA ENTRY'!G424="","",IF(AND($CD$4='DATA ENTRY'!CK424,$CG$4='DATA ENTRY'!D424),'DATA ENTRY'!G424,"")))</f>
        <v/>
      </c>
      <c r="CR425" s="230" t="str">
        <f>IF('DATA ENTRY'!CK424="","",IF('DATA ENTRY'!D424="","",IF(AND($CD$4='DATA ENTRY'!CK424,$CG$4='DATA ENTRY'!D424),'DATA ENTRY'!D424,"")))</f>
        <v/>
      </c>
      <c r="CS425">
        <f t="shared" si="104"/>
        <v>0</v>
      </c>
      <c r="CT425">
        <f t="shared" si="105"/>
        <v>0</v>
      </c>
      <c r="CV425" s="139"/>
      <c r="CX425">
        <f t="shared" si="106"/>
        <v>0</v>
      </c>
      <c r="DB425" t="str">
        <f t="shared" si="113"/>
        <v/>
      </c>
      <c r="DC425" t="str">
        <f t="shared" si="114"/>
        <v/>
      </c>
      <c r="DD425" s="224">
        <v>419</v>
      </c>
      <c r="DE425" s="3" t="str">
        <f>IF('DATA ENTRY'!CK424="","",IF('DATA ENTRY'!B424="","",IF(AND($DF$4='DATA ENTRY'!D424),'DATA ENTRY'!B424,"")))</f>
        <v/>
      </c>
      <c r="DF425" s="3" t="str">
        <f>IF('DATA ENTRY'!CK424="","",IF('DATA ENTRY'!C424="","",IF(AND($DF$4='DATA ENTRY'!D424),'DATA ENTRY'!C424,"")))</f>
        <v/>
      </c>
      <c r="DG425" s="4" t="str">
        <f>IF('DATA ENTRY'!CK424="","",IF('DATA ENTRY'!I424="","",IF(AND($DF$4='DATA ENTRY'!D424),'DATA ENTRY'!I424,"")))</f>
        <v/>
      </c>
      <c r="DH425" s="4" t="str">
        <f>IF('DATA ENTRY'!CK424="","",IF('DATA ENTRY'!CK424="","",IF(AND($DF$4='DATA ENTRY'!D424),'DATA ENTRY'!CK424,"")))</f>
        <v/>
      </c>
      <c r="DI425" s="3" t="str">
        <f>IF('DATA ENTRY'!CK424="","",IF('DATA ENTRY'!N424="","",IF(AND($DF$4='DATA ENTRY'!D424),'DATA ENTRY'!N424,"")))</f>
        <v/>
      </c>
      <c r="DJ425" s="107" t="str">
        <f>IF('DATA ENTRY'!CK424="","",IF('DATA ENTRY'!O424="","",IF(AND($DF$4='DATA ENTRY'!D424),'DATA ENTRY'!O424,"")))</f>
        <v/>
      </c>
      <c r="DK425" s="3" t="str">
        <f>IF('DATA ENTRY'!CK424="","",IF('DATA ENTRY'!P424="","",IF(AND($DF$4='DATA ENTRY'!D424),'DATA ENTRY'!P424,"")))</f>
        <v/>
      </c>
      <c r="DL425" s="107" t="str">
        <f>IF('DATA ENTRY'!CK424="","",IF('DATA ENTRY'!Q424="","",IF(AND($DF$4='DATA ENTRY'!D424),'DATA ENTRY'!Q424,"")))</f>
        <v/>
      </c>
      <c r="DM425" s="3" t="str">
        <f>IF('DATA ENTRY'!CK424="","",IF('DATA ENTRY'!R424="","",IF(AND($DF$4='DATA ENTRY'!D424),'DATA ENTRY'!R424,"")))</f>
        <v/>
      </c>
      <c r="DN425" s="107" t="str">
        <f>IF('DATA ENTRY'!CK424="","",IF('DATA ENTRY'!S424="","",IF(AND($DF$4='DATA ENTRY'!D424),'DATA ENTRY'!S424,"")))</f>
        <v/>
      </c>
      <c r="DO425" s="3" t="str">
        <f>IF('DATA ENTRY'!CK424="","",IF('DATA ENTRY'!E424="","",IF(AND($DF$4='DATA ENTRY'!D424),'DATA ENTRY'!E424,"")))</f>
        <v/>
      </c>
      <c r="DP425" s="3" t="str">
        <f>IF('DATA ENTRY'!CK424="","",IF('DATA ENTRY'!D424="","",IF(AND($DF$4='DATA ENTRY'!D424),'DATA ENTRY'!D424,"")))</f>
        <v/>
      </c>
      <c r="DQ425" s="3" t="str">
        <f>IF('DATA ENTRY'!CK424="","",IF('DATA ENTRY'!W424="","",IF(AND($DF$4='DATA ENTRY'!D424),'DATA ENTRY'!W424,"")))</f>
        <v/>
      </c>
      <c r="DR425" s="3" t="str">
        <f>IF('DATA ENTRY'!CK424="","",IF('DATA ENTRY'!X424="","",IF(AND($DF$4='DATA ENTRY'!D424),'DATA ENTRY'!X424,"")))</f>
        <v/>
      </c>
      <c r="DS425" s="108" t="str">
        <f t="shared" si="107"/>
        <v/>
      </c>
      <c r="DT425" s="108" t="str">
        <f>IF('DATA ENTRY'!CK424="","",IF('DATA ENTRY'!D424="","",IF(AND($DF$4='DATA ENTRY'!D424),'DATA ENTRY'!G424,"")))</f>
        <v/>
      </c>
      <c r="DY425">
        <f t="shared" si="108"/>
        <v>0</v>
      </c>
      <c r="EB425" t="str">
        <f t="shared" si="109"/>
        <v/>
      </c>
      <c r="EC425" t="str">
        <f t="shared" si="110"/>
        <v/>
      </c>
      <c r="ED425" s="224">
        <v>419</v>
      </c>
      <c r="EE425" s="3" t="str">
        <f>IF('DATA ENTRY'!CK424="","",IF('DATA ENTRY'!B424="","",IF(AND($EF$4='DATA ENTRY'!G424,$EH$4='DATA ENTRY'!F424),'DATA ENTRY'!B424,"")))</f>
        <v/>
      </c>
      <c r="EF425" s="3" t="str">
        <f>IF('DATA ENTRY'!CK424="","",IF('DATA ENTRY'!C424="","",IF(AND($EF$4='DATA ENTRY'!G424,$EH$4='DATA ENTRY'!F424),'DATA ENTRY'!C424,"")))</f>
        <v/>
      </c>
      <c r="EG425" s="4" t="str">
        <f>IF('DATA ENTRY'!CK424="","",IF('DATA ENTRY'!I424="","",IF(AND($EF$4='DATA ENTRY'!G424,$EH$4='DATA ENTRY'!F424),'DATA ENTRY'!I424,"")))</f>
        <v/>
      </c>
      <c r="EH425" s="4" t="str">
        <f>IF('DATA ENTRY'!CK424="","",IF('DATA ENTRY'!CK424="","",IF(AND($EF$4='DATA ENTRY'!G424,$EH$4='DATA ENTRY'!F424),'DATA ENTRY'!CK424,"")))</f>
        <v/>
      </c>
      <c r="EI425" s="3" t="str">
        <f>IF('DATA ENTRY'!CK424="","",IF('DATA ENTRY'!N424="","",IF(AND($EF$4='DATA ENTRY'!G424,$EH$4='DATA ENTRY'!F424),'DATA ENTRY'!N424,"")))</f>
        <v/>
      </c>
      <c r="EJ425" s="107" t="str">
        <f>IF('DATA ENTRY'!CK424="","",IF('DATA ENTRY'!O424="","",IF(AND($EF$4='DATA ENTRY'!G424,$EH$4='DATA ENTRY'!F424),'DATA ENTRY'!O424,"")))</f>
        <v/>
      </c>
      <c r="EK425" s="3" t="str">
        <f>IF('DATA ENTRY'!CK424="","",IF('DATA ENTRY'!P424="","",IF(AND($EF$4='DATA ENTRY'!G424,$EH$4='DATA ENTRY'!F424),'DATA ENTRY'!P424,"")))</f>
        <v/>
      </c>
      <c r="EL425" s="107" t="str">
        <f>IF('DATA ENTRY'!CK424="","",IF('DATA ENTRY'!Q424="","",IF(AND($EF$4='DATA ENTRY'!G424,$EH$4='DATA ENTRY'!F424),'DATA ENTRY'!Q424,"")))</f>
        <v/>
      </c>
      <c r="EM425" s="3" t="str">
        <f>IF('DATA ENTRY'!CK424="","",IF('DATA ENTRY'!R424="","",IF(AND($EF$4='DATA ENTRY'!G424,$EH$4='DATA ENTRY'!F424),'DATA ENTRY'!R424,"")))</f>
        <v/>
      </c>
      <c r="EN425" s="107" t="str">
        <f>IF('DATA ENTRY'!CK424="","",IF('DATA ENTRY'!S424="","",IF(AND($EF$4='DATA ENTRY'!G424,$EH$4='DATA ENTRY'!F424),'DATA ENTRY'!S424,"")))</f>
        <v/>
      </c>
      <c r="EO425" s="3" t="str">
        <f>IF('DATA ENTRY'!CK424="","",IF('DATA ENTRY'!E424="","",IF(AND($EF$4='DATA ENTRY'!G424,$EH$4='DATA ENTRY'!F424),'DATA ENTRY'!E424,"")))</f>
        <v/>
      </c>
      <c r="EP425" s="3" t="str">
        <f>IF('DATA ENTRY'!CK424="","",IF('DATA ENTRY'!D424="","",IF(AND($EF$4='DATA ENTRY'!G424,$EH$4='DATA ENTRY'!F424),'DATA ENTRY'!D424,"")))</f>
        <v/>
      </c>
      <c r="EQ425" s="3" t="str">
        <f>IF('DATA ENTRY'!CK424="","",IF('DATA ENTRY'!W424="","",IF(AND($EF$4='DATA ENTRY'!G424,$EH$4='DATA ENTRY'!F424),'DATA ENTRY'!W424,"")))</f>
        <v/>
      </c>
      <c r="ER425" s="3" t="str">
        <f>IF('DATA ENTRY'!CK424="","",IF('DATA ENTRY'!X424="","",IF(AND($EF$4='DATA ENTRY'!G424,$EH$4='DATA ENTRY'!F424),'DATA ENTRY'!X424,"")))</f>
        <v/>
      </c>
      <c r="ES425" s="108" t="str">
        <f t="shared" si="111"/>
        <v/>
      </c>
      <c r="ET425" s="108" t="str">
        <f>IF('DATA ENTRY'!CK424="","",IF('DATA ENTRY'!D424="","",IF(AND($EF$4='DATA ENTRY'!G424,$EH$4='DATA ENTRY'!F424),'DATA ENTRY'!G424,"")))</f>
        <v/>
      </c>
      <c r="EY425">
        <f t="shared" si="112"/>
        <v>0</v>
      </c>
    </row>
    <row r="426" spans="1:155">
      <c r="A426" t="str">
        <f>IF(S426=0,"",1+(MAX($A$7:A425)))</f>
        <v/>
      </c>
      <c r="B426" s="224">
        <v>420</v>
      </c>
      <c r="C426" s="3" t="str">
        <f>IF('DATA ENTRY'!CK425="","",IF('DATA ENTRY'!B425="","",IF($D$4="All Post",'DATA ENTRY'!B425,IF(AND($D$4='DATA ENTRY'!CK425),'DATA ENTRY'!B425,""))))</f>
        <v/>
      </c>
      <c r="D426" s="3" t="str">
        <f>IF('DATA ENTRY'!CK425="","",IF('DATA ENTRY'!C425="","",IF($D$4="All Post",'DATA ENTRY'!C425,IF(AND($D$4='DATA ENTRY'!CK425),'DATA ENTRY'!C425,""))))</f>
        <v/>
      </c>
      <c r="E426" s="4" t="str">
        <f>IF('DATA ENTRY'!CK425="","",IF('DATA ENTRY'!I425="","",IF($D$4="All Post",'DATA ENTRY'!I425,IF(AND($D$4='DATA ENTRY'!CK425),'DATA ENTRY'!I425,""))))</f>
        <v/>
      </c>
      <c r="F426" s="4" t="str">
        <f>IF('DATA ENTRY'!CK425="","",IF('DATA ENTRY'!CK425="","",IF($D$4="All Post",'DATA ENTRY'!CK425,IF(AND($D$4='DATA ENTRY'!CK425),'DATA ENTRY'!CK425,""))))</f>
        <v/>
      </c>
      <c r="G426" s="3" t="str">
        <f>IF('DATA ENTRY'!CK425="","",IF('DATA ENTRY'!N425="","",IF($D$4="All Post",'DATA ENTRY'!N425,IF(AND($D$4='DATA ENTRY'!CK425),'DATA ENTRY'!N425,""))))</f>
        <v/>
      </c>
      <c r="H426" s="107" t="str">
        <f>IF('DATA ENTRY'!CK425="","",IF('DATA ENTRY'!O425="","",IF($D$4="All Post",'DATA ENTRY'!O425,IF(AND($D$4='DATA ENTRY'!CK425),'DATA ENTRY'!O425,""))))</f>
        <v/>
      </c>
      <c r="I426" s="3" t="str">
        <f>IF('DATA ENTRY'!CK425="","",IF('DATA ENTRY'!P425="","",IF($D$4="All Post",'DATA ENTRY'!P425,IF(AND($D$4='DATA ENTRY'!CK425),'DATA ENTRY'!P425,""))))</f>
        <v/>
      </c>
      <c r="J426" s="107" t="str">
        <f>IF('DATA ENTRY'!CK425="","",IF('DATA ENTRY'!Q425="","",IF($D$4="All Post",'DATA ENTRY'!Q425,IF(AND($D$4='DATA ENTRY'!CK425),'DATA ENTRY'!Q425,""))))</f>
        <v/>
      </c>
      <c r="K426" s="3" t="str">
        <f>IF('DATA ENTRY'!CK425="","",IF('DATA ENTRY'!R425="","",IF($D$4="All Post",'DATA ENTRY'!R425,IF(AND($D$4='DATA ENTRY'!CK425),'DATA ENTRY'!R425,""))))</f>
        <v/>
      </c>
      <c r="L426" s="3" t="str">
        <f>IF('DATA ENTRY'!CK425="","",IF('DATA ENTRY'!S425="","",IF($D$4="All Post",'DATA ENTRY'!S425,IF(AND($D$4='DATA ENTRY'!CK425),'DATA ENTRY'!S425,""))))</f>
        <v/>
      </c>
      <c r="M426" s="3" t="str">
        <f>IF('DATA ENTRY'!CK425="","",IF('DATA ENTRY'!E425="","",IF($D$4="All Post",'DATA ENTRY'!E425,IF(AND($D$4='DATA ENTRY'!CK425),'DATA ENTRY'!E425,""))))</f>
        <v/>
      </c>
      <c r="N426" s="3" t="str">
        <f>IF('DATA ENTRY'!CK425="","",IF('DATA ENTRY'!W425="","",IF($D$4="All Post",'DATA ENTRY'!W425,IF(AND($D$4='DATA ENTRY'!CK425),'DATA ENTRY'!W425,""))))</f>
        <v/>
      </c>
      <c r="O426" s="3" t="str">
        <f>IF('DATA ENTRY'!CK425="","",IF('DATA ENTRY'!X425="","",IF($D$4="All Post",'DATA ENTRY'!X425,IF(AND($D$4='DATA ENTRY'!CK425),'DATA ENTRY'!X425,""))))</f>
        <v/>
      </c>
      <c r="P426" s="3" t="str">
        <f>IF('DATA ENTRY'!CK425="","",IF('DATA ENTRY'!G425="","",IF($D$4="All Post",'DATA ENTRY'!G425,IF(AND($D$4='DATA ENTRY'!CK425),'DATA ENTRY'!G425,""))))</f>
        <v/>
      </c>
      <c r="S426">
        <f t="shared" si="99"/>
        <v>0</v>
      </c>
      <c r="T426" t="str">
        <f t="shared" si="100"/>
        <v/>
      </c>
      <c r="BZ426" t="str">
        <f t="shared" si="101"/>
        <v/>
      </c>
      <c r="CA426" t="str">
        <f t="shared" si="102"/>
        <v/>
      </c>
      <c r="CB426" s="224">
        <v>420</v>
      </c>
      <c r="CC426" s="3" t="str">
        <f>IF('DATA ENTRY'!CK425="","",IF('DATA ENTRY'!B425="","",IF(AND($CD$4='DATA ENTRY'!CK425,$CG$4='DATA ENTRY'!D425),'DATA ENTRY'!B425,"")))</f>
        <v/>
      </c>
      <c r="CD426" s="3" t="str">
        <f>IF('DATA ENTRY'!CK425="","",IF('DATA ENTRY'!C425="","",IF(AND($CD$4='DATA ENTRY'!CK425,$CG$4='DATA ENTRY'!D425),'DATA ENTRY'!C425,"")))</f>
        <v/>
      </c>
      <c r="CE426" s="4" t="str">
        <f>IF('DATA ENTRY'!CK425="","",IF('DATA ENTRY'!I425="","",IF(AND($CD$4='DATA ENTRY'!CK425,$CG$4='DATA ENTRY'!D425),'DATA ENTRY'!I425,"")))</f>
        <v/>
      </c>
      <c r="CF426" s="4" t="str">
        <f>IF('DATA ENTRY'!CK425="","",IF('DATA ENTRY'!CK425="","",IF(AND($CD$4='DATA ENTRY'!CK425,$CG$4='DATA ENTRY'!D425),'DATA ENTRY'!CK425,"")))</f>
        <v/>
      </c>
      <c r="CG426" s="3" t="str">
        <f>IF('DATA ENTRY'!CK425="","",IF('DATA ENTRY'!N425="","",IF(AND($CD$4='DATA ENTRY'!CK425,$CG$4='DATA ENTRY'!D425),'DATA ENTRY'!N425,"")))</f>
        <v/>
      </c>
      <c r="CH426" s="107" t="str">
        <f>IF('DATA ENTRY'!CK425="","",IF('DATA ENTRY'!O425="","",IF(AND($CD$4='DATA ENTRY'!CK425,$CG$4='DATA ENTRY'!D425),'DATA ENTRY'!O425,"")))</f>
        <v/>
      </c>
      <c r="CI426" s="3" t="str">
        <f>IF('DATA ENTRY'!CK425="","",IF('DATA ENTRY'!P425="","",IF(AND($CD$4='DATA ENTRY'!CK425,$CG$4='DATA ENTRY'!D425),'DATA ENTRY'!P425,"")))</f>
        <v/>
      </c>
      <c r="CJ426" s="107" t="str">
        <f>IF('DATA ENTRY'!CK425="","",IF('DATA ENTRY'!Q425="","",IF(AND($CD$4='DATA ENTRY'!CK425,$CG$4='DATA ENTRY'!D425),'DATA ENTRY'!Q425,"")))</f>
        <v/>
      </c>
      <c r="CK426" s="3" t="str">
        <f>IF('DATA ENTRY'!CK425="","",IF('DATA ENTRY'!R425="","",IF(AND($CD$4='DATA ENTRY'!CK425,$CG$4='DATA ENTRY'!D425),'DATA ENTRY'!R425,"")))</f>
        <v/>
      </c>
      <c r="CL426" s="3" t="str">
        <f>IF('DATA ENTRY'!CK425="","",IF('DATA ENTRY'!S425="","",IF(AND($CD$4='DATA ENTRY'!CK425,$CG$4='DATA ENTRY'!D425),'DATA ENTRY'!S425,"")))</f>
        <v/>
      </c>
      <c r="CM426" s="3" t="str">
        <f>IF('DATA ENTRY'!CK425="","",IF('DATA ENTRY'!E425="","",IF(AND($CD$4='DATA ENTRY'!CK425,$CG$4='DATA ENTRY'!D425),'DATA ENTRY'!E425,"")))</f>
        <v/>
      </c>
      <c r="CN426" s="3" t="str">
        <f>IF('DATA ENTRY'!CK425="","",IF('DATA ENTRY'!W425="","",IF(AND($CD$4='DATA ENTRY'!CK425,$CG$4='DATA ENTRY'!D425),'DATA ENTRY'!W425,"")))</f>
        <v/>
      </c>
      <c r="CO426" s="3" t="str">
        <f>IF('DATA ENTRY'!CK425="","",IF('DATA ENTRY'!X425="","",IF(AND($CD$4='DATA ENTRY'!CK425,$CG$4='DATA ENTRY'!D425),'DATA ENTRY'!X425,"")))</f>
        <v/>
      </c>
      <c r="CP426" s="108" t="str">
        <f t="shared" si="103"/>
        <v/>
      </c>
      <c r="CQ426" s="108" t="str">
        <f>IF('DATA ENTRY'!CK425="","",IF('DATA ENTRY'!G425="","",IF(AND($CD$4='DATA ENTRY'!CK425,$CG$4='DATA ENTRY'!D425),'DATA ENTRY'!G425,"")))</f>
        <v/>
      </c>
      <c r="CR426" s="230" t="str">
        <f>IF('DATA ENTRY'!CK425="","",IF('DATA ENTRY'!D425="","",IF(AND($CD$4='DATA ENTRY'!CK425,$CG$4='DATA ENTRY'!D425),'DATA ENTRY'!D425,"")))</f>
        <v/>
      </c>
      <c r="CS426">
        <f t="shared" si="104"/>
        <v>0</v>
      </c>
      <c r="CT426">
        <f t="shared" si="105"/>
        <v>0</v>
      </c>
      <c r="CV426" s="139"/>
      <c r="CX426">
        <f t="shared" si="106"/>
        <v>0</v>
      </c>
      <c r="DB426" t="str">
        <f t="shared" si="113"/>
        <v/>
      </c>
      <c r="DC426" t="str">
        <f t="shared" si="114"/>
        <v/>
      </c>
      <c r="DD426" s="224">
        <v>420</v>
      </c>
      <c r="DE426" s="3" t="str">
        <f>IF('DATA ENTRY'!CK425="","",IF('DATA ENTRY'!B425="","",IF(AND($DF$4='DATA ENTRY'!D425),'DATA ENTRY'!B425,"")))</f>
        <v/>
      </c>
      <c r="DF426" s="3" t="str">
        <f>IF('DATA ENTRY'!CK425="","",IF('DATA ENTRY'!C425="","",IF(AND($DF$4='DATA ENTRY'!D425),'DATA ENTRY'!C425,"")))</f>
        <v/>
      </c>
      <c r="DG426" s="4" t="str">
        <f>IF('DATA ENTRY'!CK425="","",IF('DATA ENTRY'!I425="","",IF(AND($DF$4='DATA ENTRY'!D425),'DATA ENTRY'!I425,"")))</f>
        <v/>
      </c>
      <c r="DH426" s="4" t="str">
        <f>IF('DATA ENTRY'!CK425="","",IF('DATA ENTRY'!CK425="","",IF(AND($DF$4='DATA ENTRY'!D425),'DATA ENTRY'!CK425,"")))</f>
        <v/>
      </c>
      <c r="DI426" s="3" t="str">
        <f>IF('DATA ENTRY'!CK425="","",IF('DATA ENTRY'!N425="","",IF(AND($DF$4='DATA ENTRY'!D425),'DATA ENTRY'!N425,"")))</f>
        <v/>
      </c>
      <c r="DJ426" s="107" t="str">
        <f>IF('DATA ENTRY'!CK425="","",IF('DATA ENTRY'!O425="","",IF(AND($DF$4='DATA ENTRY'!D425),'DATA ENTRY'!O425,"")))</f>
        <v/>
      </c>
      <c r="DK426" s="3" t="str">
        <f>IF('DATA ENTRY'!CK425="","",IF('DATA ENTRY'!P425="","",IF(AND($DF$4='DATA ENTRY'!D425),'DATA ENTRY'!P425,"")))</f>
        <v/>
      </c>
      <c r="DL426" s="107" t="str">
        <f>IF('DATA ENTRY'!CK425="","",IF('DATA ENTRY'!Q425="","",IF(AND($DF$4='DATA ENTRY'!D425),'DATA ENTRY'!Q425,"")))</f>
        <v/>
      </c>
      <c r="DM426" s="3" t="str">
        <f>IF('DATA ENTRY'!CK425="","",IF('DATA ENTRY'!R425="","",IF(AND($DF$4='DATA ENTRY'!D425),'DATA ENTRY'!R425,"")))</f>
        <v/>
      </c>
      <c r="DN426" s="107" t="str">
        <f>IF('DATA ENTRY'!CK425="","",IF('DATA ENTRY'!S425="","",IF(AND($DF$4='DATA ENTRY'!D425),'DATA ENTRY'!S425,"")))</f>
        <v/>
      </c>
      <c r="DO426" s="3" t="str">
        <f>IF('DATA ENTRY'!CK425="","",IF('DATA ENTRY'!E425="","",IF(AND($DF$4='DATA ENTRY'!D425),'DATA ENTRY'!E425,"")))</f>
        <v/>
      </c>
      <c r="DP426" s="3" t="str">
        <f>IF('DATA ENTRY'!CK425="","",IF('DATA ENTRY'!D425="","",IF(AND($DF$4='DATA ENTRY'!D425),'DATA ENTRY'!D425,"")))</f>
        <v/>
      </c>
      <c r="DQ426" s="3" t="str">
        <f>IF('DATA ENTRY'!CK425="","",IF('DATA ENTRY'!W425="","",IF(AND($DF$4='DATA ENTRY'!D425),'DATA ENTRY'!W425,"")))</f>
        <v/>
      </c>
      <c r="DR426" s="3" t="str">
        <f>IF('DATA ENTRY'!CK425="","",IF('DATA ENTRY'!X425="","",IF(AND($DF$4='DATA ENTRY'!D425),'DATA ENTRY'!X425,"")))</f>
        <v/>
      </c>
      <c r="DS426" s="108" t="str">
        <f t="shared" si="107"/>
        <v/>
      </c>
      <c r="DT426" s="108" t="str">
        <f>IF('DATA ENTRY'!CK425="","",IF('DATA ENTRY'!D425="","",IF(AND($DF$4='DATA ENTRY'!D425),'DATA ENTRY'!G425,"")))</f>
        <v/>
      </c>
      <c r="DY426">
        <f t="shared" si="108"/>
        <v>0</v>
      </c>
      <c r="EB426" t="str">
        <f t="shared" si="109"/>
        <v/>
      </c>
      <c r="EC426" t="str">
        <f t="shared" si="110"/>
        <v/>
      </c>
      <c r="ED426" s="224">
        <v>420</v>
      </c>
      <c r="EE426" s="3" t="str">
        <f>IF('DATA ENTRY'!CK425="","",IF('DATA ENTRY'!B425="","",IF(AND($EF$4='DATA ENTRY'!G425,$EH$4='DATA ENTRY'!F425),'DATA ENTRY'!B425,"")))</f>
        <v/>
      </c>
      <c r="EF426" s="3" t="str">
        <f>IF('DATA ENTRY'!CK425="","",IF('DATA ENTRY'!C425="","",IF(AND($EF$4='DATA ENTRY'!G425,$EH$4='DATA ENTRY'!F425),'DATA ENTRY'!C425,"")))</f>
        <v/>
      </c>
      <c r="EG426" s="4" t="str">
        <f>IF('DATA ENTRY'!CK425="","",IF('DATA ENTRY'!I425="","",IF(AND($EF$4='DATA ENTRY'!G425,$EH$4='DATA ENTRY'!F425),'DATA ENTRY'!I425,"")))</f>
        <v/>
      </c>
      <c r="EH426" s="4" t="str">
        <f>IF('DATA ENTRY'!CK425="","",IF('DATA ENTRY'!CK425="","",IF(AND($EF$4='DATA ENTRY'!G425,$EH$4='DATA ENTRY'!F425),'DATA ENTRY'!CK425,"")))</f>
        <v/>
      </c>
      <c r="EI426" s="3" t="str">
        <f>IF('DATA ENTRY'!CK425="","",IF('DATA ENTRY'!N425="","",IF(AND($EF$4='DATA ENTRY'!G425,$EH$4='DATA ENTRY'!F425),'DATA ENTRY'!N425,"")))</f>
        <v/>
      </c>
      <c r="EJ426" s="107" t="str">
        <f>IF('DATA ENTRY'!CK425="","",IF('DATA ENTRY'!O425="","",IF(AND($EF$4='DATA ENTRY'!G425,$EH$4='DATA ENTRY'!F425),'DATA ENTRY'!O425,"")))</f>
        <v/>
      </c>
      <c r="EK426" s="3" t="str">
        <f>IF('DATA ENTRY'!CK425="","",IF('DATA ENTRY'!P425="","",IF(AND($EF$4='DATA ENTRY'!G425,$EH$4='DATA ENTRY'!F425),'DATA ENTRY'!P425,"")))</f>
        <v/>
      </c>
      <c r="EL426" s="107" t="str">
        <f>IF('DATA ENTRY'!CK425="","",IF('DATA ENTRY'!Q425="","",IF(AND($EF$4='DATA ENTRY'!G425,$EH$4='DATA ENTRY'!F425),'DATA ENTRY'!Q425,"")))</f>
        <v/>
      </c>
      <c r="EM426" s="3" t="str">
        <f>IF('DATA ENTRY'!CK425="","",IF('DATA ENTRY'!R425="","",IF(AND($EF$4='DATA ENTRY'!G425,$EH$4='DATA ENTRY'!F425),'DATA ENTRY'!R425,"")))</f>
        <v/>
      </c>
      <c r="EN426" s="107" t="str">
        <f>IF('DATA ENTRY'!CK425="","",IF('DATA ENTRY'!S425="","",IF(AND($EF$4='DATA ENTRY'!G425,$EH$4='DATA ENTRY'!F425),'DATA ENTRY'!S425,"")))</f>
        <v/>
      </c>
      <c r="EO426" s="3" t="str">
        <f>IF('DATA ENTRY'!CK425="","",IF('DATA ENTRY'!E425="","",IF(AND($EF$4='DATA ENTRY'!G425,$EH$4='DATA ENTRY'!F425),'DATA ENTRY'!E425,"")))</f>
        <v/>
      </c>
      <c r="EP426" s="3" t="str">
        <f>IF('DATA ENTRY'!CK425="","",IF('DATA ENTRY'!D425="","",IF(AND($EF$4='DATA ENTRY'!G425,$EH$4='DATA ENTRY'!F425),'DATA ENTRY'!D425,"")))</f>
        <v/>
      </c>
      <c r="EQ426" s="3" t="str">
        <f>IF('DATA ENTRY'!CK425="","",IF('DATA ENTRY'!W425="","",IF(AND($EF$4='DATA ENTRY'!G425,$EH$4='DATA ENTRY'!F425),'DATA ENTRY'!W425,"")))</f>
        <v/>
      </c>
      <c r="ER426" s="3" t="str">
        <f>IF('DATA ENTRY'!CK425="","",IF('DATA ENTRY'!X425="","",IF(AND($EF$4='DATA ENTRY'!G425,$EH$4='DATA ENTRY'!F425),'DATA ENTRY'!X425,"")))</f>
        <v/>
      </c>
      <c r="ES426" s="108" t="str">
        <f t="shared" si="111"/>
        <v/>
      </c>
      <c r="ET426" s="108" t="str">
        <f>IF('DATA ENTRY'!CK425="","",IF('DATA ENTRY'!D425="","",IF(AND($EF$4='DATA ENTRY'!G425,$EH$4='DATA ENTRY'!F425),'DATA ENTRY'!G425,"")))</f>
        <v/>
      </c>
      <c r="EY426">
        <f t="shared" si="112"/>
        <v>0</v>
      </c>
    </row>
    <row r="427" spans="1:155">
      <c r="A427" t="str">
        <f>IF(S427=0,"",1+(MAX($A$7:A426)))</f>
        <v/>
      </c>
      <c r="B427" s="224">
        <v>421</v>
      </c>
      <c r="C427" s="3" t="str">
        <f>IF('DATA ENTRY'!CK426="","",IF('DATA ENTRY'!B426="","",IF($D$4="All Post",'DATA ENTRY'!B426,IF(AND($D$4='DATA ENTRY'!CK426),'DATA ENTRY'!B426,""))))</f>
        <v/>
      </c>
      <c r="D427" s="3" t="str">
        <f>IF('DATA ENTRY'!CK426="","",IF('DATA ENTRY'!C426="","",IF($D$4="All Post",'DATA ENTRY'!C426,IF(AND($D$4='DATA ENTRY'!CK426),'DATA ENTRY'!C426,""))))</f>
        <v/>
      </c>
      <c r="E427" s="4" t="str">
        <f>IF('DATA ENTRY'!CK426="","",IF('DATA ENTRY'!I426="","",IF($D$4="All Post",'DATA ENTRY'!I426,IF(AND($D$4='DATA ENTRY'!CK426),'DATA ENTRY'!I426,""))))</f>
        <v/>
      </c>
      <c r="F427" s="4" t="str">
        <f>IF('DATA ENTRY'!CK426="","",IF('DATA ENTRY'!CK426="","",IF($D$4="All Post",'DATA ENTRY'!CK426,IF(AND($D$4='DATA ENTRY'!CK426),'DATA ENTRY'!CK426,""))))</f>
        <v/>
      </c>
      <c r="G427" s="3" t="str">
        <f>IF('DATA ENTRY'!CK426="","",IF('DATA ENTRY'!N426="","",IF($D$4="All Post",'DATA ENTRY'!N426,IF(AND($D$4='DATA ENTRY'!CK426),'DATA ENTRY'!N426,""))))</f>
        <v/>
      </c>
      <c r="H427" s="107" t="str">
        <f>IF('DATA ENTRY'!CK426="","",IF('DATA ENTRY'!O426="","",IF($D$4="All Post",'DATA ENTRY'!O426,IF(AND($D$4='DATA ENTRY'!CK426),'DATA ENTRY'!O426,""))))</f>
        <v/>
      </c>
      <c r="I427" s="3" t="str">
        <f>IF('DATA ENTRY'!CK426="","",IF('DATA ENTRY'!P426="","",IF($D$4="All Post",'DATA ENTRY'!P426,IF(AND($D$4='DATA ENTRY'!CK426),'DATA ENTRY'!P426,""))))</f>
        <v/>
      </c>
      <c r="J427" s="107" t="str">
        <f>IF('DATA ENTRY'!CK426="","",IF('DATA ENTRY'!Q426="","",IF($D$4="All Post",'DATA ENTRY'!Q426,IF(AND($D$4='DATA ENTRY'!CK426),'DATA ENTRY'!Q426,""))))</f>
        <v/>
      </c>
      <c r="K427" s="3" t="str">
        <f>IF('DATA ENTRY'!CK426="","",IF('DATA ENTRY'!R426="","",IF($D$4="All Post",'DATA ENTRY'!R426,IF(AND($D$4='DATA ENTRY'!CK426),'DATA ENTRY'!R426,""))))</f>
        <v/>
      </c>
      <c r="L427" s="3" t="str">
        <f>IF('DATA ENTRY'!CK426="","",IF('DATA ENTRY'!S426="","",IF($D$4="All Post",'DATA ENTRY'!S426,IF(AND($D$4='DATA ENTRY'!CK426),'DATA ENTRY'!S426,""))))</f>
        <v/>
      </c>
      <c r="M427" s="3" t="str">
        <f>IF('DATA ENTRY'!CK426="","",IF('DATA ENTRY'!E426="","",IF($D$4="All Post",'DATA ENTRY'!E426,IF(AND($D$4='DATA ENTRY'!CK426),'DATA ENTRY'!E426,""))))</f>
        <v/>
      </c>
      <c r="N427" s="3" t="str">
        <f>IF('DATA ENTRY'!CK426="","",IF('DATA ENTRY'!W426="","",IF($D$4="All Post",'DATA ENTRY'!W426,IF(AND($D$4='DATA ENTRY'!CK426),'DATA ENTRY'!W426,""))))</f>
        <v/>
      </c>
      <c r="O427" s="3" t="str">
        <f>IF('DATA ENTRY'!CK426="","",IF('DATA ENTRY'!X426="","",IF($D$4="All Post",'DATA ENTRY'!X426,IF(AND($D$4='DATA ENTRY'!CK426),'DATA ENTRY'!X426,""))))</f>
        <v/>
      </c>
      <c r="P427" s="3" t="str">
        <f>IF('DATA ENTRY'!CK426="","",IF('DATA ENTRY'!G426="","",IF($D$4="All Post",'DATA ENTRY'!G426,IF(AND($D$4='DATA ENTRY'!CK426),'DATA ENTRY'!G426,""))))</f>
        <v/>
      </c>
      <c r="S427">
        <f t="shared" si="99"/>
        <v>0</v>
      </c>
      <c r="T427" t="str">
        <f t="shared" si="100"/>
        <v/>
      </c>
      <c r="BZ427" t="str">
        <f t="shared" si="101"/>
        <v/>
      </c>
      <c r="CA427" t="str">
        <f t="shared" si="102"/>
        <v/>
      </c>
      <c r="CB427" s="224">
        <v>421</v>
      </c>
      <c r="CC427" s="3" t="str">
        <f>IF('DATA ENTRY'!CK426="","",IF('DATA ENTRY'!B426="","",IF(AND($CD$4='DATA ENTRY'!CK426,$CG$4='DATA ENTRY'!D426),'DATA ENTRY'!B426,"")))</f>
        <v/>
      </c>
      <c r="CD427" s="3" t="str">
        <f>IF('DATA ENTRY'!CK426="","",IF('DATA ENTRY'!C426="","",IF(AND($CD$4='DATA ENTRY'!CK426,$CG$4='DATA ENTRY'!D426),'DATA ENTRY'!C426,"")))</f>
        <v/>
      </c>
      <c r="CE427" s="4" t="str">
        <f>IF('DATA ENTRY'!CK426="","",IF('DATA ENTRY'!I426="","",IF(AND($CD$4='DATA ENTRY'!CK426,$CG$4='DATA ENTRY'!D426),'DATA ENTRY'!I426,"")))</f>
        <v/>
      </c>
      <c r="CF427" s="4" t="str">
        <f>IF('DATA ENTRY'!CK426="","",IF('DATA ENTRY'!CK426="","",IF(AND($CD$4='DATA ENTRY'!CK426,$CG$4='DATA ENTRY'!D426),'DATA ENTRY'!CK426,"")))</f>
        <v/>
      </c>
      <c r="CG427" s="3" t="str">
        <f>IF('DATA ENTRY'!CK426="","",IF('DATA ENTRY'!N426="","",IF(AND($CD$4='DATA ENTRY'!CK426,$CG$4='DATA ENTRY'!D426),'DATA ENTRY'!N426,"")))</f>
        <v/>
      </c>
      <c r="CH427" s="107" t="str">
        <f>IF('DATA ENTRY'!CK426="","",IF('DATA ENTRY'!O426="","",IF(AND($CD$4='DATA ENTRY'!CK426,$CG$4='DATA ENTRY'!D426),'DATA ENTRY'!O426,"")))</f>
        <v/>
      </c>
      <c r="CI427" s="3" t="str">
        <f>IF('DATA ENTRY'!CK426="","",IF('DATA ENTRY'!P426="","",IF(AND($CD$4='DATA ENTRY'!CK426,$CG$4='DATA ENTRY'!D426),'DATA ENTRY'!P426,"")))</f>
        <v/>
      </c>
      <c r="CJ427" s="107" t="str">
        <f>IF('DATA ENTRY'!CK426="","",IF('DATA ENTRY'!Q426="","",IF(AND($CD$4='DATA ENTRY'!CK426,$CG$4='DATA ENTRY'!D426),'DATA ENTRY'!Q426,"")))</f>
        <v/>
      </c>
      <c r="CK427" s="3" t="str">
        <f>IF('DATA ENTRY'!CK426="","",IF('DATA ENTRY'!R426="","",IF(AND($CD$4='DATA ENTRY'!CK426,$CG$4='DATA ENTRY'!D426),'DATA ENTRY'!R426,"")))</f>
        <v/>
      </c>
      <c r="CL427" s="3" t="str">
        <f>IF('DATA ENTRY'!CK426="","",IF('DATA ENTRY'!S426="","",IF(AND($CD$4='DATA ENTRY'!CK426,$CG$4='DATA ENTRY'!D426),'DATA ENTRY'!S426,"")))</f>
        <v/>
      </c>
      <c r="CM427" s="3" t="str">
        <f>IF('DATA ENTRY'!CK426="","",IF('DATA ENTRY'!E426="","",IF(AND($CD$4='DATA ENTRY'!CK426,$CG$4='DATA ENTRY'!D426),'DATA ENTRY'!E426,"")))</f>
        <v/>
      </c>
      <c r="CN427" s="3" t="str">
        <f>IF('DATA ENTRY'!CK426="","",IF('DATA ENTRY'!W426="","",IF(AND($CD$4='DATA ENTRY'!CK426,$CG$4='DATA ENTRY'!D426),'DATA ENTRY'!W426,"")))</f>
        <v/>
      </c>
      <c r="CO427" s="3" t="str">
        <f>IF('DATA ENTRY'!CK426="","",IF('DATA ENTRY'!X426="","",IF(AND($CD$4='DATA ENTRY'!CK426,$CG$4='DATA ENTRY'!D426),'DATA ENTRY'!X426,"")))</f>
        <v/>
      </c>
      <c r="CP427" s="108" t="str">
        <f t="shared" si="103"/>
        <v/>
      </c>
      <c r="CQ427" s="108" t="str">
        <f>IF('DATA ENTRY'!CK426="","",IF('DATA ENTRY'!G426="","",IF(AND($CD$4='DATA ENTRY'!CK426,$CG$4='DATA ENTRY'!D426),'DATA ENTRY'!G426,"")))</f>
        <v/>
      </c>
      <c r="CR427" s="230" t="str">
        <f>IF('DATA ENTRY'!CK426="","",IF('DATA ENTRY'!D426="","",IF(AND($CD$4='DATA ENTRY'!CK426,$CG$4='DATA ENTRY'!D426),'DATA ENTRY'!D426,"")))</f>
        <v/>
      </c>
      <c r="CS427">
        <f t="shared" si="104"/>
        <v>0</v>
      </c>
      <c r="CT427">
        <f t="shared" si="105"/>
        <v>0</v>
      </c>
      <c r="CV427" s="139"/>
      <c r="CX427">
        <f t="shared" si="106"/>
        <v>0</v>
      </c>
      <c r="DB427" t="str">
        <f t="shared" si="113"/>
        <v/>
      </c>
      <c r="DC427" t="str">
        <f t="shared" si="114"/>
        <v/>
      </c>
      <c r="DD427" s="224">
        <v>421</v>
      </c>
      <c r="DE427" s="3" t="str">
        <f>IF('DATA ENTRY'!CK426="","",IF('DATA ENTRY'!B426="","",IF(AND($DF$4='DATA ENTRY'!D426),'DATA ENTRY'!B426,"")))</f>
        <v/>
      </c>
      <c r="DF427" s="3" t="str">
        <f>IF('DATA ENTRY'!CK426="","",IF('DATA ENTRY'!C426="","",IF(AND($DF$4='DATA ENTRY'!D426),'DATA ENTRY'!C426,"")))</f>
        <v/>
      </c>
      <c r="DG427" s="4" t="str">
        <f>IF('DATA ENTRY'!CK426="","",IF('DATA ENTRY'!I426="","",IF(AND($DF$4='DATA ENTRY'!D426),'DATA ENTRY'!I426,"")))</f>
        <v/>
      </c>
      <c r="DH427" s="4" t="str">
        <f>IF('DATA ENTRY'!CK426="","",IF('DATA ENTRY'!CK426="","",IF(AND($DF$4='DATA ENTRY'!D426),'DATA ENTRY'!CK426,"")))</f>
        <v/>
      </c>
      <c r="DI427" s="3" t="str">
        <f>IF('DATA ENTRY'!CK426="","",IF('DATA ENTRY'!N426="","",IF(AND($DF$4='DATA ENTRY'!D426),'DATA ENTRY'!N426,"")))</f>
        <v/>
      </c>
      <c r="DJ427" s="107" t="str">
        <f>IF('DATA ENTRY'!CK426="","",IF('DATA ENTRY'!O426="","",IF(AND($DF$4='DATA ENTRY'!D426),'DATA ENTRY'!O426,"")))</f>
        <v/>
      </c>
      <c r="DK427" s="3" t="str">
        <f>IF('DATA ENTRY'!CK426="","",IF('DATA ENTRY'!P426="","",IF(AND($DF$4='DATA ENTRY'!D426),'DATA ENTRY'!P426,"")))</f>
        <v/>
      </c>
      <c r="DL427" s="107" t="str">
        <f>IF('DATA ENTRY'!CK426="","",IF('DATA ENTRY'!Q426="","",IF(AND($DF$4='DATA ENTRY'!D426),'DATA ENTRY'!Q426,"")))</f>
        <v/>
      </c>
      <c r="DM427" s="3" t="str">
        <f>IF('DATA ENTRY'!CK426="","",IF('DATA ENTRY'!R426="","",IF(AND($DF$4='DATA ENTRY'!D426),'DATA ENTRY'!R426,"")))</f>
        <v/>
      </c>
      <c r="DN427" s="107" t="str">
        <f>IF('DATA ENTRY'!CK426="","",IF('DATA ENTRY'!S426="","",IF(AND($DF$4='DATA ENTRY'!D426),'DATA ENTRY'!S426,"")))</f>
        <v/>
      </c>
      <c r="DO427" s="3" t="str">
        <f>IF('DATA ENTRY'!CK426="","",IF('DATA ENTRY'!E426="","",IF(AND($DF$4='DATA ENTRY'!D426),'DATA ENTRY'!E426,"")))</f>
        <v/>
      </c>
      <c r="DP427" s="3" t="str">
        <f>IF('DATA ENTRY'!CK426="","",IF('DATA ENTRY'!D426="","",IF(AND($DF$4='DATA ENTRY'!D426),'DATA ENTRY'!D426,"")))</f>
        <v/>
      </c>
      <c r="DQ427" s="3" t="str">
        <f>IF('DATA ENTRY'!CK426="","",IF('DATA ENTRY'!W426="","",IF(AND($DF$4='DATA ENTRY'!D426),'DATA ENTRY'!W426,"")))</f>
        <v/>
      </c>
      <c r="DR427" s="3" t="str">
        <f>IF('DATA ENTRY'!CK426="","",IF('DATA ENTRY'!X426="","",IF(AND($DF$4='DATA ENTRY'!D426),'DATA ENTRY'!X426,"")))</f>
        <v/>
      </c>
      <c r="DS427" s="108" t="str">
        <f t="shared" si="107"/>
        <v/>
      </c>
      <c r="DT427" s="108" t="str">
        <f>IF('DATA ENTRY'!CK426="","",IF('DATA ENTRY'!D426="","",IF(AND($DF$4='DATA ENTRY'!D426),'DATA ENTRY'!G426,"")))</f>
        <v/>
      </c>
      <c r="DY427">
        <f t="shared" si="108"/>
        <v>0</v>
      </c>
      <c r="EB427" t="str">
        <f t="shared" si="109"/>
        <v/>
      </c>
      <c r="EC427" t="str">
        <f t="shared" si="110"/>
        <v/>
      </c>
      <c r="ED427" s="224">
        <v>421</v>
      </c>
      <c r="EE427" s="3" t="str">
        <f>IF('DATA ENTRY'!CK426="","",IF('DATA ENTRY'!B426="","",IF(AND($EF$4='DATA ENTRY'!G426,$EH$4='DATA ENTRY'!F426),'DATA ENTRY'!B426,"")))</f>
        <v/>
      </c>
      <c r="EF427" s="3" t="str">
        <f>IF('DATA ENTRY'!CK426="","",IF('DATA ENTRY'!C426="","",IF(AND($EF$4='DATA ENTRY'!G426,$EH$4='DATA ENTRY'!F426),'DATA ENTRY'!C426,"")))</f>
        <v/>
      </c>
      <c r="EG427" s="4" t="str">
        <f>IF('DATA ENTRY'!CK426="","",IF('DATA ENTRY'!I426="","",IF(AND($EF$4='DATA ENTRY'!G426,$EH$4='DATA ENTRY'!F426),'DATA ENTRY'!I426,"")))</f>
        <v/>
      </c>
      <c r="EH427" s="4" t="str">
        <f>IF('DATA ENTRY'!CK426="","",IF('DATA ENTRY'!CK426="","",IF(AND($EF$4='DATA ENTRY'!G426,$EH$4='DATA ENTRY'!F426),'DATA ENTRY'!CK426,"")))</f>
        <v/>
      </c>
      <c r="EI427" s="3" t="str">
        <f>IF('DATA ENTRY'!CK426="","",IF('DATA ENTRY'!N426="","",IF(AND($EF$4='DATA ENTRY'!G426,$EH$4='DATA ENTRY'!F426),'DATA ENTRY'!N426,"")))</f>
        <v/>
      </c>
      <c r="EJ427" s="107" t="str">
        <f>IF('DATA ENTRY'!CK426="","",IF('DATA ENTRY'!O426="","",IF(AND($EF$4='DATA ENTRY'!G426,$EH$4='DATA ENTRY'!F426),'DATA ENTRY'!O426,"")))</f>
        <v/>
      </c>
      <c r="EK427" s="3" t="str">
        <f>IF('DATA ENTRY'!CK426="","",IF('DATA ENTRY'!P426="","",IF(AND($EF$4='DATA ENTRY'!G426,$EH$4='DATA ENTRY'!F426),'DATA ENTRY'!P426,"")))</f>
        <v/>
      </c>
      <c r="EL427" s="107" t="str">
        <f>IF('DATA ENTRY'!CK426="","",IF('DATA ENTRY'!Q426="","",IF(AND($EF$4='DATA ENTRY'!G426,$EH$4='DATA ENTRY'!F426),'DATA ENTRY'!Q426,"")))</f>
        <v/>
      </c>
      <c r="EM427" s="3" t="str">
        <f>IF('DATA ENTRY'!CK426="","",IF('DATA ENTRY'!R426="","",IF(AND($EF$4='DATA ENTRY'!G426,$EH$4='DATA ENTRY'!F426),'DATA ENTRY'!R426,"")))</f>
        <v/>
      </c>
      <c r="EN427" s="107" t="str">
        <f>IF('DATA ENTRY'!CK426="","",IF('DATA ENTRY'!S426="","",IF(AND($EF$4='DATA ENTRY'!G426,$EH$4='DATA ENTRY'!F426),'DATA ENTRY'!S426,"")))</f>
        <v/>
      </c>
      <c r="EO427" s="3" t="str">
        <f>IF('DATA ENTRY'!CK426="","",IF('DATA ENTRY'!E426="","",IF(AND($EF$4='DATA ENTRY'!G426,$EH$4='DATA ENTRY'!F426),'DATA ENTRY'!E426,"")))</f>
        <v/>
      </c>
      <c r="EP427" s="3" t="str">
        <f>IF('DATA ENTRY'!CK426="","",IF('DATA ENTRY'!D426="","",IF(AND($EF$4='DATA ENTRY'!G426,$EH$4='DATA ENTRY'!F426),'DATA ENTRY'!D426,"")))</f>
        <v/>
      </c>
      <c r="EQ427" s="3" t="str">
        <f>IF('DATA ENTRY'!CK426="","",IF('DATA ENTRY'!W426="","",IF(AND($EF$4='DATA ENTRY'!G426,$EH$4='DATA ENTRY'!F426),'DATA ENTRY'!W426,"")))</f>
        <v/>
      </c>
      <c r="ER427" s="3" t="str">
        <f>IF('DATA ENTRY'!CK426="","",IF('DATA ENTRY'!X426="","",IF(AND($EF$4='DATA ENTRY'!G426,$EH$4='DATA ENTRY'!F426),'DATA ENTRY'!X426,"")))</f>
        <v/>
      </c>
      <c r="ES427" s="108" t="str">
        <f t="shared" si="111"/>
        <v/>
      </c>
      <c r="ET427" s="108" t="str">
        <f>IF('DATA ENTRY'!CK426="","",IF('DATA ENTRY'!D426="","",IF(AND($EF$4='DATA ENTRY'!G426,$EH$4='DATA ENTRY'!F426),'DATA ENTRY'!G426,"")))</f>
        <v/>
      </c>
      <c r="EY427">
        <f t="shared" si="112"/>
        <v>0</v>
      </c>
    </row>
    <row r="428" spans="1:155">
      <c r="A428" t="str">
        <f>IF(S428=0,"",1+(MAX($A$7:A427)))</f>
        <v/>
      </c>
      <c r="B428" s="224">
        <v>422</v>
      </c>
      <c r="C428" s="3" t="str">
        <f>IF('DATA ENTRY'!CK427="","",IF('DATA ENTRY'!B427="","",IF($D$4="All Post",'DATA ENTRY'!B427,IF(AND($D$4='DATA ENTRY'!CK427),'DATA ENTRY'!B427,""))))</f>
        <v/>
      </c>
      <c r="D428" s="3" t="str">
        <f>IF('DATA ENTRY'!CK427="","",IF('DATA ENTRY'!C427="","",IF($D$4="All Post",'DATA ENTRY'!C427,IF(AND($D$4='DATA ENTRY'!CK427),'DATA ENTRY'!C427,""))))</f>
        <v/>
      </c>
      <c r="E428" s="4" t="str">
        <f>IF('DATA ENTRY'!CK427="","",IF('DATA ENTRY'!I427="","",IF($D$4="All Post",'DATA ENTRY'!I427,IF(AND($D$4='DATA ENTRY'!CK427),'DATA ENTRY'!I427,""))))</f>
        <v/>
      </c>
      <c r="F428" s="4" t="str">
        <f>IF('DATA ENTRY'!CK427="","",IF('DATA ENTRY'!CK427="","",IF($D$4="All Post",'DATA ENTRY'!CK427,IF(AND($D$4='DATA ENTRY'!CK427),'DATA ENTRY'!CK427,""))))</f>
        <v/>
      </c>
      <c r="G428" s="3" t="str">
        <f>IF('DATA ENTRY'!CK427="","",IF('DATA ENTRY'!N427="","",IF($D$4="All Post",'DATA ENTRY'!N427,IF(AND($D$4='DATA ENTRY'!CK427),'DATA ENTRY'!N427,""))))</f>
        <v/>
      </c>
      <c r="H428" s="107" t="str">
        <f>IF('DATA ENTRY'!CK427="","",IF('DATA ENTRY'!O427="","",IF($D$4="All Post",'DATA ENTRY'!O427,IF(AND($D$4='DATA ENTRY'!CK427),'DATA ENTRY'!O427,""))))</f>
        <v/>
      </c>
      <c r="I428" s="3" t="str">
        <f>IF('DATA ENTRY'!CK427="","",IF('DATA ENTRY'!P427="","",IF($D$4="All Post",'DATA ENTRY'!P427,IF(AND($D$4='DATA ENTRY'!CK427),'DATA ENTRY'!P427,""))))</f>
        <v/>
      </c>
      <c r="J428" s="107" t="str">
        <f>IF('DATA ENTRY'!CK427="","",IF('DATA ENTRY'!Q427="","",IF($D$4="All Post",'DATA ENTRY'!Q427,IF(AND($D$4='DATA ENTRY'!CK427),'DATA ENTRY'!Q427,""))))</f>
        <v/>
      </c>
      <c r="K428" s="3" t="str">
        <f>IF('DATA ENTRY'!CK427="","",IF('DATA ENTRY'!R427="","",IF($D$4="All Post",'DATA ENTRY'!R427,IF(AND($D$4='DATA ENTRY'!CK427),'DATA ENTRY'!R427,""))))</f>
        <v/>
      </c>
      <c r="L428" s="3" t="str">
        <f>IF('DATA ENTRY'!CK427="","",IF('DATA ENTRY'!S427="","",IF($D$4="All Post",'DATA ENTRY'!S427,IF(AND($D$4='DATA ENTRY'!CK427),'DATA ENTRY'!S427,""))))</f>
        <v/>
      </c>
      <c r="M428" s="3" t="str">
        <f>IF('DATA ENTRY'!CK427="","",IF('DATA ENTRY'!E427="","",IF($D$4="All Post",'DATA ENTRY'!E427,IF(AND($D$4='DATA ENTRY'!CK427),'DATA ENTRY'!E427,""))))</f>
        <v/>
      </c>
      <c r="N428" s="3" t="str">
        <f>IF('DATA ENTRY'!CK427="","",IF('DATA ENTRY'!W427="","",IF($D$4="All Post",'DATA ENTRY'!W427,IF(AND($D$4='DATA ENTRY'!CK427),'DATA ENTRY'!W427,""))))</f>
        <v/>
      </c>
      <c r="O428" s="3" t="str">
        <f>IF('DATA ENTRY'!CK427="","",IF('DATA ENTRY'!X427="","",IF($D$4="All Post",'DATA ENTRY'!X427,IF(AND($D$4='DATA ENTRY'!CK427),'DATA ENTRY'!X427,""))))</f>
        <v/>
      </c>
      <c r="P428" s="3" t="str">
        <f>IF('DATA ENTRY'!CK427="","",IF('DATA ENTRY'!G427="","",IF($D$4="All Post",'DATA ENTRY'!G427,IF(AND($D$4='DATA ENTRY'!CK427),'DATA ENTRY'!G427,""))))</f>
        <v/>
      </c>
      <c r="S428">
        <f t="shared" si="99"/>
        <v>0</v>
      </c>
      <c r="T428" t="str">
        <f t="shared" si="100"/>
        <v/>
      </c>
      <c r="BZ428" t="str">
        <f t="shared" si="101"/>
        <v/>
      </c>
      <c r="CA428" t="str">
        <f t="shared" si="102"/>
        <v/>
      </c>
      <c r="CB428" s="224">
        <v>422</v>
      </c>
      <c r="CC428" s="3" t="str">
        <f>IF('DATA ENTRY'!CK427="","",IF('DATA ENTRY'!B427="","",IF(AND($CD$4='DATA ENTRY'!CK427,$CG$4='DATA ENTRY'!D427),'DATA ENTRY'!B427,"")))</f>
        <v/>
      </c>
      <c r="CD428" s="3" t="str">
        <f>IF('DATA ENTRY'!CK427="","",IF('DATA ENTRY'!C427="","",IF(AND($CD$4='DATA ENTRY'!CK427,$CG$4='DATA ENTRY'!D427),'DATA ENTRY'!C427,"")))</f>
        <v/>
      </c>
      <c r="CE428" s="4" t="str">
        <f>IF('DATA ENTRY'!CK427="","",IF('DATA ENTRY'!I427="","",IF(AND($CD$4='DATA ENTRY'!CK427,$CG$4='DATA ENTRY'!D427),'DATA ENTRY'!I427,"")))</f>
        <v/>
      </c>
      <c r="CF428" s="4" t="str">
        <f>IF('DATA ENTRY'!CK427="","",IF('DATA ENTRY'!CK427="","",IF(AND($CD$4='DATA ENTRY'!CK427,$CG$4='DATA ENTRY'!D427),'DATA ENTRY'!CK427,"")))</f>
        <v/>
      </c>
      <c r="CG428" s="3" t="str">
        <f>IF('DATA ENTRY'!CK427="","",IF('DATA ENTRY'!N427="","",IF(AND($CD$4='DATA ENTRY'!CK427,$CG$4='DATA ENTRY'!D427),'DATA ENTRY'!N427,"")))</f>
        <v/>
      </c>
      <c r="CH428" s="107" t="str">
        <f>IF('DATA ENTRY'!CK427="","",IF('DATA ENTRY'!O427="","",IF(AND($CD$4='DATA ENTRY'!CK427,$CG$4='DATA ENTRY'!D427),'DATA ENTRY'!O427,"")))</f>
        <v/>
      </c>
      <c r="CI428" s="3" t="str">
        <f>IF('DATA ENTRY'!CK427="","",IF('DATA ENTRY'!P427="","",IF(AND($CD$4='DATA ENTRY'!CK427,$CG$4='DATA ENTRY'!D427),'DATA ENTRY'!P427,"")))</f>
        <v/>
      </c>
      <c r="CJ428" s="107" t="str">
        <f>IF('DATA ENTRY'!CK427="","",IF('DATA ENTRY'!Q427="","",IF(AND($CD$4='DATA ENTRY'!CK427,$CG$4='DATA ENTRY'!D427),'DATA ENTRY'!Q427,"")))</f>
        <v/>
      </c>
      <c r="CK428" s="3" t="str">
        <f>IF('DATA ENTRY'!CK427="","",IF('DATA ENTRY'!R427="","",IF(AND($CD$4='DATA ENTRY'!CK427,$CG$4='DATA ENTRY'!D427),'DATA ENTRY'!R427,"")))</f>
        <v/>
      </c>
      <c r="CL428" s="3" t="str">
        <f>IF('DATA ENTRY'!CK427="","",IF('DATA ENTRY'!S427="","",IF(AND($CD$4='DATA ENTRY'!CK427,$CG$4='DATA ENTRY'!D427),'DATA ENTRY'!S427,"")))</f>
        <v/>
      </c>
      <c r="CM428" s="3" t="str">
        <f>IF('DATA ENTRY'!CK427="","",IF('DATA ENTRY'!E427="","",IF(AND($CD$4='DATA ENTRY'!CK427,$CG$4='DATA ENTRY'!D427),'DATA ENTRY'!E427,"")))</f>
        <v/>
      </c>
      <c r="CN428" s="3" t="str">
        <f>IF('DATA ENTRY'!CK427="","",IF('DATA ENTRY'!W427="","",IF(AND($CD$4='DATA ENTRY'!CK427,$CG$4='DATA ENTRY'!D427),'DATA ENTRY'!W427,"")))</f>
        <v/>
      </c>
      <c r="CO428" s="3" t="str">
        <f>IF('DATA ENTRY'!CK427="","",IF('DATA ENTRY'!X427="","",IF(AND($CD$4='DATA ENTRY'!CK427,$CG$4='DATA ENTRY'!D427),'DATA ENTRY'!X427,"")))</f>
        <v/>
      </c>
      <c r="CP428" s="108" t="str">
        <f t="shared" si="103"/>
        <v/>
      </c>
      <c r="CQ428" s="108" t="str">
        <f>IF('DATA ENTRY'!CK427="","",IF('DATA ENTRY'!G427="","",IF(AND($CD$4='DATA ENTRY'!CK427,$CG$4='DATA ENTRY'!D427),'DATA ENTRY'!G427,"")))</f>
        <v/>
      </c>
      <c r="CR428" s="230" t="str">
        <f>IF('DATA ENTRY'!CK427="","",IF('DATA ENTRY'!D427="","",IF(AND($CD$4='DATA ENTRY'!CK427,$CG$4='DATA ENTRY'!D427),'DATA ENTRY'!D427,"")))</f>
        <v/>
      </c>
      <c r="CS428">
        <f t="shared" si="104"/>
        <v>0</v>
      </c>
      <c r="CT428">
        <f t="shared" si="105"/>
        <v>0</v>
      </c>
      <c r="CV428" s="139"/>
      <c r="CX428">
        <f t="shared" si="106"/>
        <v>0</v>
      </c>
      <c r="DB428" t="str">
        <f t="shared" si="113"/>
        <v/>
      </c>
      <c r="DC428" t="str">
        <f t="shared" si="114"/>
        <v/>
      </c>
      <c r="DD428" s="224">
        <v>422</v>
      </c>
      <c r="DE428" s="3" t="str">
        <f>IF('DATA ENTRY'!CK427="","",IF('DATA ENTRY'!B427="","",IF(AND($DF$4='DATA ENTRY'!D427),'DATA ENTRY'!B427,"")))</f>
        <v/>
      </c>
      <c r="DF428" s="3" t="str">
        <f>IF('DATA ENTRY'!CK427="","",IF('DATA ENTRY'!C427="","",IF(AND($DF$4='DATA ENTRY'!D427),'DATA ENTRY'!C427,"")))</f>
        <v/>
      </c>
      <c r="DG428" s="4" t="str">
        <f>IF('DATA ENTRY'!CK427="","",IF('DATA ENTRY'!I427="","",IF(AND($DF$4='DATA ENTRY'!D427),'DATA ENTRY'!I427,"")))</f>
        <v/>
      </c>
      <c r="DH428" s="4" t="str">
        <f>IF('DATA ENTRY'!CK427="","",IF('DATA ENTRY'!CK427="","",IF(AND($DF$4='DATA ENTRY'!D427),'DATA ENTRY'!CK427,"")))</f>
        <v/>
      </c>
      <c r="DI428" s="3" t="str">
        <f>IF('DATA ENTRY'!CK427="","",IF('DATA ENTRY'!N427="","",IF(AND($DF$4='DATA ENTRY'!D427),'DATA ENTRY'!N427,"")))</f>
        <v/>
      </c>
      <c r="DJ428" s="107" t="str">
        <f>IF('DATA ENTRY'!CK427="","",IF('DATA ENTRY'!O427="","",IF(AND($DF$4='DATA ENTRY'!D427),'DATA ENTRY'!O427,"")))</f>
        <v/>
      </c>
      <c r="DK428" s="3" t="str">
        <f>IF('DATA ENTRY'!CK427="","",IF('DATA ENTRY'!P427="","",IF(AND($DF$4='DATA ENTRY'!D427),'DATA ENTRY'!P427,"")))</f>
        <v/>
      </c>
      <c r="DL428" s="107" t="str">
        <f>IF('DATA ENTRY'!CK427="","",IF('DATA ENTRY'!Q427="","",IF(AND($DF$4='DATA ENTRY'!D427),'DATA ENTRY'!Q427,"")))</f>
        <v/>
      </c>
      <c r="DM428" s="3" t="str">
        <f>IF('DATA ENTRY'!CK427="","",IF('DATA ENTRY'!R427="","",IF(AND($DF$4='DATA ENTRY'!D427),'DATA ENTRY'!R427,"")))</f>
        <v/>
      </c>
      <c r="DN428" s="107" t="str">
        <f>IF('DATA ENTRY'!CK427="","",IF('DATA ENTRY'!S427="","",IF(AND($DF$4='DATA ENTRY'!D427),'DATA ENTRY'!S427,"")))</f>
        <v/>
      </c>
      <c r="DO428" s="3" t="str">
        <f>IF('DATA ENTRY'!CK427="","",IF('DATA ENTRY'!E427="","",IF(AND($DF$4='DATA ENTRY'!D427),'DATA ENTRY'!E427,"")))</f>
        <v/>
      </c>
      <c r="DP428" s="3" t="str">
        <f>IF('DATA ENTRY'!CK427="","",IF('DATA ENTRY'!D427="","",IF(AND($DF$4='DATA ENTRY'!D427),'DATA ENTRY'!D427,"")))</f>
        <v/>
      </c>
      <c r="DQ428" s="3" t="str">
        <f>IF('DATA ENTRY'!CK427="","",IF('DATA ENTRY'!W427="","",IF(AND($DF$4='DATA ENTRY'!D427),'DATA ENTRY'!W427,"")))</f>
        <v/>
      </c>
      <c r="DR428" s="3" t="str">
        <f>IF('DATA ENTRY'!CK427="","",IF('DATA ENTRY'!X427="","",IF(AND($DF$4='DATA ENTRY'!D427),'DATA ENTRY'!X427,"")))</f>
        <v/>
      </c>
      <c r="DS428" s="108" t="str">
        <f t="shared" si="107"/>
        <v/>
      </c>
      <c r="DT428" s="108" t="str">
        <f>IF('DATA ENTRY'!CK427="","",IF('DATA ENTRY'!D427="","",IF(AND($DF$4='DATA ENTRY'!D427),'DATA ENTRY'!G427,"")))</f>
        <v/>
      </c>
      <c r="DY428">
        <f t="shared" si="108"/>
        <v>0</v>
      </c>
      <c r="EB428" t="str">
        <f t="shared" si="109"/>
        <v/>
      </c>
      <c r="EC428" t="str">
        <f t="shared" si="110"/>
        <v/>
      </c>
      <c r="ED428" s="224">
        <v>422</v>
      </c>
      <c r="EE428" s="3" t="str">
        <f>IF('DATA ENTRY'!CK427="","",IF('DATA ENTRY'!B427="","",IF(AND($EF$4='DATA ENTRY'!G427,$EH$4='DATA ENTRY'!F427),'DATA ENTRY'!B427,"")))</f>
        <v/>
      </c>
      <c r="EF428" s="3" t="str">
        <f>IF('DATA ENTRY'!CK427="","",IF('DATA ENTRY'!C427="","",IF(AND($EF$4='DATA ENTRY'!G427,$EH$4='DATA ENTRY'!F427),'DATA ENTRY'!C427,"")))</f>
        <v/>
      </c>
      <c r="EG428" s="4" t="str">
        <f>IF('DATA ENTRY'!CK427="","",IF('DATA ENTRY'!I427="","",IF(AND($EF$4='DATA ENTRY'!G427,$EH$4='DATA ENTRY'!F427),'DATA ENTRY'!I427,"")))</f>
        <v/>
      </c>
      <c r="EH428" s="4" t="str">
        <f>IF('DATA ENTRY'!CK427="","",IF('DATA ENTRY'!CK427="","",IF(AND($EF$4='DATA ENTRY'!G427,$EH$4='DATA ENTRY'!F427),'DATA ENTRY'!CK427,"")))</f>
        <v/>
      </c>
      <c r="EI428" s="3" t="str">
        <f>IF('DATA ENTRY'!CK427="","",IF('DATA ENTRY'!N427="","",IF(AND($EF$4='DATA ENTRY'!G427,$EH$4='DATA ENTRY'!F427),'DATA ENTRY'!N427,"")))</f>
        <v/>
      </c>
      <c r="EJ428" s="107" t="str">
        <f>IF('DATA ENTRY'!CK427="","",IF('DATA ENTRY'!O427="","",IF(AND($EF$4='DATA ENTRY'!G427,$EH$4='DATA ENTRY'!F427),'DATA ENTRY'!O427,"")))</f>
        <v/>
      </c>
      <c r="EK428" s="3" t="str">
        <f>IF('DATA ENTRY'!CK427="","",IF('DATA ENTRY'!P427="","",IF(AND($EF$4='DATA ENTRY'!G427,$EH$4='DATA ENTRY'!F427),'DATA ENTRY'!P427,"")))</f>
        <v/>
      </c>
      <c r="EL428" s="107" t="str">
        <f>IF('DATA ENTRY'!CK427="","",IF('DATA ENTRY'!Q427="","",IF(AND($EF$4='DATA ENTRY'!G427,$EH$4='DATA ENTRY'!F427),'DATA ENTRY'!Q427,"")))</f>
        <v/>
      </c>
      <c r="EM428" s="3" t="str">
        <f>IF('DATA ENTRY'!CK427="","",IF('DATA ENTRY'!R427="","",IF(AND($EF$4='DATA ENTRY'!G427,$EH$4='DATA ENTRY'!F427),'DATA ENTRY'!R427,"")))</f>
        <v/>
      </c>
      <c r="EN428" s="107" t="str">
        <f>IF('DATA ENTRY'!CK427="","",IF('DATA ENTRY'!S427="","",IF(AND($EF$4='DATA ENTRY'!G427,$EH$4='DATA ENTRY'!F427),'DATA ENTRY'!S427,"")))</f>
        <v/>
      </c>
      <c r="EO428" s="3" t="str">
        <f>IF('DATA ENTRY'!CK427="","",IF('DATA ENTRY'!E427="","",IF(AND($EF$4='DATA ENTRY'!G427,$EH$4='DATA ENTRY'!F427),'DATA ENTRY'!E427,"")))</f>
        <v/>
      </c>
      <c r="EP428" s="3" t="str">
        <f>IF('DATA ENTRY'!CK427="","",IF('DATA ENTRY'!D427="","",IF(AND($EF$4='DATA ENTRY'!G427,$EH$4='DATA ENTRY'!F427),'DATA ENTRY'!D427,"")))</f>
        <v/>
      </c>
      <c r="EQ428" s="3" t="str">
        <f>IF('DATA ENTRY'!CK427="","",IF('DATA ENTRY'!W427="","",IF(AND($EF$4='DATA ENTRY'!G427,$EH$4='DATA ENTRY'!F427),'DATA ENTRY'!W427,"")))</f>
        <v/>
      </c>
      <c r="ER428" s="3" t="str">
        <f>IF('DATA ENTRY'!CK427="","",IF('DATA ENTRY'!X427="","",IF(AND($EF$4='DATA ENTRY'!G427,$EH$4='DATA ENTRY'!F427),'DATA ENTRY'!X427,"")))</f>
        <v/>
      </c>
      <c r="ES428" s="108" t="str">
        <f t="shared" si="111"/>
        <v/>
      </c>
      <c r="ET428" s="108" t="str">
        <f>IF('DATA ENTRY'!CK427="","",IF('DATA ENTRY'!D427="","",IF(AND($EF$4='DATA ENTRY'!G427,$EH$4='DATA ENTRY'!F427),'DATA ENTRY'!G427,"")))</f>
        <v/>
      </c>
      <c r="EY428">
        <f t="shared" si="112"/>
        <v>0</v>
      </c>
    </row>
    <row r="429" spans="1:155">
      <c r="A429" t="str">
        <f>IF(S429=0,"",1+(MAX($A$7:A428)))</f>
        <v/>
      </c>
      <c r="B429" s="224">
        <v>423</v>
      </c>
      <c r="C429" s="3" t="str">
        <f>IF('DATA ENTRY'!CK428="","",IF('DATA ENTRY'!B428="","",IF($D$4="All Post",'DATA ENTRY'!B428,IF(AND($D$4='DATA ENTRY'!CK428),'DATA ENTRY'!B428,""))))</f>
        <v/>
      </c>
      <c r="D429" s="3" t="str">
        <f>IF('DATA ENTRY'!CK428="","",IF('DATA ENTRY'!C428="","",IF($D$4="All Post",'DATA ENTRY'!C428,IF(AND($D$4='DATA ENTRY'!CK428),'DATA ENTRY'!C428,""))))</f>
        <v/>
      </c>
      <c r="E429" s="4" t="str">
        <f>IF('DATA ENTRY'!CK428="","",IF('DATA ENTRY'!I428="","",IF($D$4="All Post",'DATA ENTRY'!I428,IF(AND($D$4='DATA ENTRY'!CK428),'DATA ENTRY'!I428,""))))</f>
        <v/>
      </c>
      <c r="F429" s="4" t="str">
        <f>IF('DATA ENTRY'!CK428="","",IF('DATA ENTRY'!CK428="","",IF($D$4="All Post",'DATA ENTRY'!CK428,IF(AND($D$4='DATA ENTRY'!CK428),'DATA ENTRY'!CK428,""))))</f>
        <v/>
      </c>
      <c r="G429" s="3" t="str">
        <f>IF('DATA ENTRY'!CK428="","",IF('DATA ENTRY'!N428="","",IF($D$4="All Post",'DATA ENTRY'!N428,IF(AND($D$4='DATA ENTRY'!CK428),'DATA ENTRY'!N428,""))))</f>
        <v/>
      </c>
      <c r="H429" s="107" t="str">
        <f>IF('DATA ENTRY'!CK428="","",IF('DATA ENTRY'!O428="","",IF($D$4="All Post",'DATA ENTRY'!O428,IF(AND($D$4='DATA ENTRY'!CK428),'DATA ENTRY'!O428,""))))</f>
        <v/>
      </c>
      <c r="I429" s="3" t="str">
        <f>IF('DATA ENTRY'!CK428="","",IF('DATA ENTRY'!P428="","",IF($D$4="All Post",'DATA ENTRY'!P428,IF(AND($D$4='DATA ENTRY'!CK428),'DATA ENTRY'!P428,""))))</f>
        <v/>
      </c>
      <c r="J429" s="107" t="str">
        <f>IF('DATA ENTRY'!CK428="","",IF('DATA ENTRY'!Q428="","",IF($D$4="All Post",'DATA ENTRY'!Q428,IF(AND($D$4='DATA ENTRY'!CK428),'DATA ENTRY'!Q428,""))))</f>
        <v/>
      </c>
      <c r="K429" s="3" t="str">
        <f>IF('DATA ENTRY'!CK428="","",IF('DATA ENTRY'!R428="","",IF($D$4="All Post",'DATA ENTRY'!R428,IF(AND($D$4='DATA ENTRY'!CK428),'DATA ENTRY'!R428,""))))</f>
        <v/>
      </c>
      <c r="L429" s="3" t="str">
        <f>IF('DATA ENTRY'!CK428="","",IF('DATA ENTRY'!S428="","",IF($D$4="All Post",'DATA ENTRY'!S428,IF(AND($D$4='DATA ENTRY'!CK428),'DATA ENTRY'!S428,""))))</f>
        <v/>
      </c>
      <c r="M429" s="3" t="str">
        <f>IF('DATA ENTRY'!CK428="","",IF('DATA ENTRY'!E428="","",IF($D$4="All Post",'DATA ENTRY'!E428,IF(AND($D$4='DATA ENTRY'!CK428),'DATA ENTRY'!E428,""))))</f>
        <v/>
      </c>
      <c r="N429" s="3" t="str">
        <f>IF('DATA ENTRY'!CK428="","",IF('DATA ENTRY'!W428="","",IF($D$4="All Post",'DATA ENTRY'!W428,IF(AND($D$4='DATA ENTRY'!CK428),'DATA ENTRY'!W428,""))))</f>
        <v/>
      </c>
      <c r="O429" s="3" t="str">
        <f>IF('DATA ENTRY'!CK428="","",IF('DATA ENTRY'!X428="","",IF($D$4="All Post",'DATA ENTRY'!X428,IF(AND($D$4='DATA ENTRY'!CK428),'DATA ENTRY'!X428,""))))</f>
        <v/>
      </c>
      <c r="P429" s="3" t="str">
        <f>IF('DATA ENTRY'!CK428="","",IF('DATA ENTRY'!G428="","",IF($D$4="All Post",'DATA ENTRY'!G428,IF(AND($D$4='DATA ENTRY'!CK428),'DATA ENTRY'!G428,""))))</f>
        <v/>
      </c>
      <c r="S429">
        <f t="shared" si="99"/>
        <v>0</v>
      </c>
      <c r="T429" t="str">
        <f t="shared" si="100"/>
        <v/>
      </c>
      <c r="BZ429" t="str">
        <f t="shared" si="101"/>
        <v/>
      </c>
      <c r="CA429" t="str">
        <f t="shared" si="102"/>
        <v/>
      </c>
      <c r="CB429" s="224">
        <v>423</v>
      </c>
      <c r="CC429" s="3" t="str">
        <f>IF('DATA ENTRY'!CK428="","",IF('DATA ENTRY'!B428="","",IF(AND($CD$4='DATA ENTRY'!CK428,$CG$4='DATA ENTRY'!D428),'DATA ENTRY'!B428,"")))</f>
        <v/>
      </c>
      <c r="CD429" s="3" t="str">
        <f>IF('DATA ENTRY'!CK428="","",IF('DATA ENTRY'!C428="","",IF(AND($CD$4='DATA ENTRY'!CK428,$CG$4='DATA ENTRY'!D428),'DATA ENTRY'!C428,"")))</f>
        <v/>
      </c>
      <c r="CE429" s="4" t="str">
        <f>IF('DATA ENTRY'!CK428="","",IF('DATA ENTRY'!I428="","",IF(AND($CD$4='DATA ENTRY'!CK428,$CG$4='DATA ENTRY'!D428),'DATA ENTRY'!I428,"")))</f>
        <v/>
      </c>
      <c r="CF429" s="4" t="str">
        <f>IF('DATA ENTRY'!CK428="","",IF('DATA ENTRY'!CK428="","",IF(AND($CD$4='DATA ENTRY'!CK428,$CG$4='DATA ENTRY'!D428),'DATA ENTRY'!CK428,"")))</f>
        <v/>
      </c>
      <c r="CG429" s="3" t="str">
        <f>IF('DATA ENTRY'!CK428="","",IF('DATA ENTRY'!N428="","",IF(AND($CD$4='DATA ENTRY'!CK428,$CG$4='DATA ENTRY'!D428),'DATA ENTRY'!N428,"")))</f>
        <v/>
      </c>
      <c r="CH429" s="107" t="str">
        <f>IF('DATA ENTRY'!CK428="","",IF('DATA ENTRY'!O428="","",IF(AND($CD$4='DATA ENTRY'!CK428,$CG$4='DATA ENTRY'!D428),'DATA ENTRY'!O428,"")))</f>
        <v/>
      </c>
      <c r="CI429" s="3" t="str">
        <f>IF('DATA ENTRY'!CK428="","",IF('DATA ENTRY'!P428="","",IF(AND($CD$4='DATA ENTRY'!CK428,$CG$4='DATA ENTRY'!D428),'DATA ENTRY'!P428,"")))</f>
        <v/>
      </c>
      <c r="CJ429" s="107" t="str">
        <f>IF('DATA ENTRY'!CK428="","",IF('DATA ENTRY'!Q428="","",IF(AND($CD$4='DATA ENTRY'!CK428,$CG$4='DATA ENTRY'!D428),'DATA ENTRY'!Q428,"")))</f>
        <v/>
      </c>
      <c r="CK429" s="3" t="str">
        <f>IF('DATA ENTRY'!CK428="","",IF('DATA ENTRY'!R428="","",IF(AND($CD$4='DATA ENTRY'!CK428,$CG$4='DATA ENTRY'!D428),'DATA ENTRY'!R428,"")))</f>
        <v/>
      </c>
      <c r="CL429" s="3" t="str">
        <f>IF('DATA ENTRY'!CK428="","",IF('DATA ENTRY'!S428="","",IF(AND($CD$4='DATA ENTRY'!CK428,$CG$4='DATA ENTRY'!D428),'DATA ENTRY'!S428,"")))</f>
        <v/>
      </c>
      <c r="CM429" s="3" t="str">
        <f>IF('DATA ENTRY'!CK428="","",IF('DATA ENTRY'!E428="","",IF(AND($CD$4='DATA ENTRY'!CK428,$CG$4='DATA ENTRY'!D428),'DATA ENTRY'!E428,"")))</f>
        <v/>
      </c>
      <c r="CN429" s="3" t="str">
        <f>IF('DATA ENTRY'!CK428="","",IF('DATA ENTRY'!W428="","",IF(AND($CD$4='DATA ENTRY'!CK428,$CG$4='DATA ENTRY'!D428),'DATA ENTRY'!W428,"")))</f>
        <v/>
      </c>
      <c r="CO429" s="3" t="str">
        <f>IF('DATA ENTRY'!CK428="","",IF('DATA ENTRY'!X428="","",IF(AND($CD$4='DATA ENTRY'!CK428,$CG$4='DATA ENTRY'!D428),'DATA ENTRY'!X428,"")))</f>
        <v/>
      </c>
      <c r="CP429" s="108" t="str">
        <f t="shared" si="103"/>
        <v/>
      </c>
      <c r="CQ429" s="108" t="str">
        <f>IF('DATA ENTRY'!CK428="","",IF('DATA ENTRY'!G428="","",IF(AND($CD$4='DATA ENTRY'!CK428,$CG$4='DATA ENTRY'!D428),'DATA ENTRY'!G428,"")))</f>
        <v/>
      </c>
      <c r="CR429" s="230" t="str">
        <f>IF('DATA ENTRY'!CK428="","",IF('DATA ENTRY'!D428="","",IF(AND($CD$4='DATA ENTRY'!CK428,$CG$4='DATA ENTRY'!D428),'DATA ENTRY'!D428,"")))</f>
        <v/>
      </c>
      <c r="CS429">
        <f t="shared" si="104"/>
        <v>0</v>
      </c>
      <c r="CT429">
        <f t="shared" si="105"/>
        <v>0</v>
      </c>
      <c r="CV429" s="139"/>
      <c r="CX429">
        <f t="shared" si="106"/>
        <v>0</v>
      </c>
      <c r="DB429" t="str">
        <f t="shared" si="113"/>
        <v/>
      </c>
      <c r="DC429" t="str">
        <f t="shared" si="114"/>
        <v/>
      </c>
      <c r="DD429" s="224">
        <v>423</v>
      </c>
      <c r="DE429" s="3" t="str">
        <f>IF('DATA ENTRY'!CK428="","",IF('DATA ENTRY'!B428="","",IF(AND($DF$4='DATA ENTRY'!D428),'DATA ENTRY'!B428,"")))</f>
        <v/>
      </c>
      <c r="DF429" s="3" t="str">
        <f>IF('DATA ENTRY'!CK428="","",IF('DATA ENTRY'!C428="","",IF(AND($DF$4='DATA ENTRY'!D428),'DATA ENTRY'!C428,"")))</f>
        <v/>
      </c>
      <c r="DG429" s="4" t="str">
        <f>IF('DATA ENTRY'!CK428="","",IF('DATA ENTRY'!I428="","",IF(AND($DF$4='DATA ENTRY'!D428),'DATA ENTRY'!I428,"")))</f>
        <v/>
      </c>
      <c r="DH429" s="4" t="str">
        <f>IF('DATA ENTRY'!CK428="","",IF('DATA ENTRY'!CK428="","",IF(AND($DF$4='DATA ENTRY'!D428),'DATA ENTRY'!CK428,"")))</f>
        <v/>
      </c>
      <c r="DI429" s="3" t="str">
        <f>IF('DATA ENTRY'!CK428="","",IF('DATA ENTRY'!N428="","",IF(AND($DF$4='DATA ENTRY'!D428),'DATA ENTRY'!N428,"")))</f>
        <v/>
      </c>
      <c r="DJ429" s="107" t="str">
        <f>IF('DATA ENTRY'!CK428="","",IF('DATA ENTRY'!O428="","",IF(AND($DF$4='DATA ENTRY'!D428),'DATA ENTRY'!O428,"")))</f>
        <v/>
      </c>
      <c r="DK429" s="3" t="str">
        <f>IF('DATA ENTRY'!CK428="","",IF('DATA ENTRY'!P428="","",IF(AND($DF$4='DATA ENTRY'!D428),'DATA ENTRY'!P428,"")))</f>
        <v/>
      </c>
      <c r="DL429" s="107" t="str">
        <f>IF('DATA ENTRY'!CK428="","",IF('DATA ENTRY'!Q428="","",IF(AND($DF$4='DATA ENTRY'!D428),'DATA ENTRY'!Q428,"")))</f>
        <v/>
      </c>
      <c r="DM429" s="3" t="str">
        <f>IF('DATA ENTRY'!CK428="","",IF('DATA ENTRY'!R428="","",IF(AND($DF$4='DATA ENTRY'!D428),'DATA ENTRY'!R428,"")))</f>
        <v/>
      </c>
      <c r="DN429" s="107" t="str">
        <f>IF('DATA ENTRY'!CK428="","",IF('DATA ENTRY'!S428="","",IF(AND($DF$4='DATA ENTRY'!D428),'DATA ENTRY'!S428,"")))</f>
        <v/>
      </c>
      <c r="DO429" s="3" t="str">
        <f>IF('DATA ENTRY'!CK428="","",IF('DATA ENTRY'!E428="","",IF(AND($DF$4='DATA ENTRY'!D428),'DATA ENTRY'!E428,"")))</f>
        <v/>
      </c>
      <c r="DP429" s="3" t="str">
        <f>IF('DATA ENTRY'!CK428="","",IF('DATA ENTRY'!D428="","",IF(AND($DF$4='DATA ENTRY'!D428),'DATA ENTRY'!D428,"")))</f>
        <v/>
      </c>
      <c r="DQ429" s="3" t="str">
        <f>IF('DATA ENTRY'!CK428="","",IF('DATA ENTRY'!W428="","",IF(AND($DF$4='DATA ENTRY'!D428),'DATA ENTRY'!W428,"")))</f>
        <v/>
      </c>
      <c r="DR429" s="3" t="str">
        <f>IF('DATA ENTRY'!CK428="","",IF('DATA ENTRY'!X428="","",IF(AND($DF$4='DATA ENTRY'!D428),'DATA ENTRY'!X428,"")))</f>
        <v/>
      </c>
      <c r="DS429" s="108" t="str">
        <f t="shared" si="107"/>
        <v/>
      </c>
      <c r="DT429" s="108" t="str">
        <f>IF('DATA ENTRY'!CK428="","",IF('DATA ENTRY'!D428="","",IF(AND($DF$4='DATA ENTRY'!D428),'DATA ENTRY'!G428,"")))</f>
        <v/>
      </c>
      <c r="DY429">
        <f t="shared" si="108"/>
        <v>0</v>
      </c>
      <c r="EB429" t="str">
        <f t="shared" si="109"/>
        <v/>
      </c>
      <c r="EC429" t="str">
        <f t="shared" si="110"/>
        <v/>
      </c>
      <c r="ED429" s="224">
        <v>423</v>
      </c>
      <c r="EE429" s="3" t="str">
        <f>IF('DATA ENTRY'!CK428="","",IF('DATA ENTRY'!B428="","",IF(AND($EF$4='DATA ENTRY'!G428,$EH$4='DATA ENTRY'!F428),'DATA ENTRY'!B428,"")))</f>
        <v/>
      </c>
      <c r="EF429" s="3" t="str">
        <f>IF('DATA ENTRY'!CK428="","",IF('DATA ENTRY'!C428="","",IF(AND($EF$4='DATA ENTRY'!G428,$EH$4='DATA ENTRY'!F428),'DATA ENTRY'!C428,"")))</f>
        <v/>
      </c>
      <c r="EG429" s="4" t="str">
        <f>IF('DATA ENTRY'!CK428="","",IF('DATA ENTRY'!I428="","",IF(AND($EF$4='DATA ENTRY'!G428,$EH$4='DATA ENTRY'!F428),'DATA ENTRY'!I428,"")))</f>
        <v/>
      </c>
      <c r="EH429" s="4" t="str">
        <f>IF('DATA ENTRY'!CK428="","",IF('DATA ENTRY'!CK428="","",IF(AND($EF$4='DATA ENTRY'!G428,$EH$4='DATA ENTRY'!F428),'DATA ENTRY'!CK428,"")))</f>
        <v/>
      </c>
      <c r="EI429" s="3" t="str">
        <f>IF('DATA ENTRY'!CK428="","",IF('DATA ENTRY'!N428="","",IF(AND($EF$4='DATA ENTRY'!G428,$EH$4='DATA ENTRY'!F428),'DATA ENTRY'!N428,"")))</f>
        <v/>
      </c>
      <c r="EJ429" s="107" t="str">
        <f>IF('DATA ENTRY'!CK428="","",IF('DATA ENTRY'!O428="","",IF(AND($EF$4='DATA ENTRY'!G428,$EH$4='DATA ENTRY'!F428),'DATA ENTRY'!O428,"")))</f>
        <v/>
      </c>
      <c r="EK429" s="3" t="str">
        <f>IF('DATA ENTRY'!CK428="","",IF('DATA ENTRY'!P428="","",IF(AND($EF$4='DATA ENTRY'!G428,$EH$4='DATA ENTRY'!F428),'DATA ENTRY'!P428,"")))</f>
        <v/>
      </c>
      <c r="EL429" s="107" t="str">
        <f>IF('DATA ENTRY'!CK428="","",IF('DATA ENTRY'!Q428="","",IF(AND($EF$4='DATA ENTRY'!G428,$EH$4='DATA ENTRY'!F428),'DATA ENTRY'!Q428,"")))</f>
        <v/>
      </c>
      <c r="EM429" s="3" t="str">
        <f>IF('DATA ENTRY'!CK428="","",IF('DATA ENTRY'!R428="","",IF(AND($EF$4='DATA ENTRY'!G428,$EH$4='DATA ENTRY'!F428),'DATA ENTRY'!R428,"")))</f>
        <v/>
      </c>
      <c r="EN429" s="107" t="str">
        <f>IF('DATA ENTRY'!CK428="","",IF('DATA ENTRY'!S428="","",IF(AND($EF$4='DATA ENTRY'!G428,$EH$4='DATA ENTRY'!F428),'DATA ENTRY'!S428,"")))</f>
        <v/>
      </c>
      <c r="EO429" s="3" t="str">
        <f>IF('DATA ENTRY'!CK428="","",IF('DATA ENTRY'!E428="","",IF(AND($EF$4='DATA ENTRY'!G428,$EH$4='DATA ENTRY'!F428),'DATA ENTRY'!E428,"")))</f>
        <v/>
      </c>
      <c r="EP429" s="3" t="str">
        <f>IF('DATA ENTRY'!CK428="","",IF('DATA ENTRY'!D428="","",IF(AND($EF$4='DATA ENTRY'!G428,$EH$4='DATA ENTRY'!F428),'DATA ENTRY'!D428,"")))</f>
        <v/>
      </c>
      <c r="EQ429" s="3" t="str">
        <f>IF('DATA ENTRY'!CK428="","",IF('DATA ENTRY'!W428="","",IF(AND($EF$4='DATA ENTRY'!G428,$EH$4='DATA ENTRY'!F428),'DATA ENTRY'!W428,"")))</f>
        <v/>
      </c>
      <c r="ER429" s="3" t="str">
        <f>IF('DATA ENTRY'!CK428="","",IF('DATA ENTRY'!X428="","",IF(AND($EF$4='DATA ENTRY'!G428,$EH$4='DATA ENTRY'!F428),'DATA ENTRY'!X428,"")))</f>
        <v/>
      </c>
      <c r="ES429" s="108" t="str">
        <f t="shared" si="111"/>
        <v/>
      </c>
      <c r="ET429" s="108" t="str">
        <f>IF('DATA ENTRY'!CK428="","",IF('DATA ENTRY'!D428="","",IF(AND($EF$4='DATA ENTRY'!G428,$EH$4='DATA ENTRY'!F428),'DATA ENTRY'!G428,"")))</f>
        <v/>
      </c>
      <c r="EY429">
        <f t="shared" si="112"/>
        <v>0</v>
      </c>
    </row>
    <row r="430" spans="1:155">
      <c r="A430" t="str">
        <f>IF(S430=0,"",1+(MAX($A$7:A429)))</f>
        <v/>
      </c>
      <c r="B430" s="224">
        <v>424</v>
      </c>
      <c r="C430" s="3" t="str">
        <f>IF('DATA ENTRY'!CK429="","",IF('DATA ENTRY'!B429="","",IF($D$4="All Post",'DATA ENTRY'!B429,IF(AND($D$4='DATA ENTRY'!CK429),'DATA ENTRY'!B429,""))))</f>
        <v/>
      </c>
      <c r="D430" s="3" t="str">
        <f>IF('DATA ENTRY'!CK429="","",IF('DATA ENTRY'!C429="","",IF($D$4="All Post",'DATA ENTRY'!C429,IF(AND($D$4='DATA ENTRY'!CK429),'DATA ENTRY'!C429,""))))</f>
        <v/>
      </c>
      <c r="E430" s="4" t="str">
        <f>IF('DATA ENTRY'!CK429="","",IF('DATA ENTRY'!I429="","",IF($D$4="All Post",'DATA ENTRY'!I429,IF(AND($D$4='DATA ENTRY'!CK429),'DATA ENTRY'!I429,""))))</f>
        <v/>
      </c>
      <c r="F430" s="4" t="str">
        <f>IF('DATA ENTRY'!CK429="","",IF('DATA ENTRY'!CK429="","",IF($D$4="All Post",'DATA ENTRY'!CK429,IF(AND($D$4='DATA ENTRY'!CK429),'DATA ENTRY'!CK429,""))))</f>
        <v/>
      </c>
      <c r="G430" s="3" t="str">
        <f>IF('DATA ENTRY'!CK429="","",IF('DATA ENTRY'!N429="","",IF($D$4="All Post",'DATA ENTRY'!N429,IF(AND($D$4='DATA ENTRY'!CK429),'DATA ENTRY'!N429,""))))</f>
        <v/>
      </c>
      <c r="H430" s="107" t="str">
        <f>IF('DATA ENTRY'!CK429="","",IF('DATA ENTRY'!O429="","",IF($D$4="All Post",'DATA ENTRY'!O429,IF(AND($D$4='DATA ENTRY'!CK429),'DATA ENTRY'!O429,""))))</f>
        <v/>
      </c>
      <c r="I430" s="3" t="str">
        <f>IF('DATA ENTRY'!CK429="","",IF('DATA ENTRY'!P429="","",IF($D$4="All Post",'DATA ENTRY'!P429,IF(AND($D$4='DATA ENTRY'!CK429),'DATA ENTRY'!P429,""))))</f>
        <v/>
      </c>
      <c r="J430" s="107" t="str">
        <f>IF('DATA ENTRY'!CK429="","",IF('DATA ENTRY'!Q429="","",IF($D$4="All Post",'DATA ENTRY'!Q429,IF(AND($D$4='DATA ENTRY'!CK429),'DATA ENTRY'!Q429,""))))</f>
        <v/>
      </c>
      <c r="K430" s="3" t="str">
        <f>IF('DATA ENTRY'!CK429="","",IF('DATA ENTRY'!R429="","",IF($D$4="All Post",'DATA ENTRY'!R429,IF(AND($D$4='DATA ENTRY'!CK429),'DATA ENTRY'!R429,""))))</f>
        <v/>
      </c>
      <c r="L430" s="3" t="str">
        <f>IF('DATA ENTRY'!CK429="","",IF('DATA ENTRY'!S429="","",IF($D$4="All Post",'DATA ENTRY'!S429,IF(AND($D$4='DATA ENTRY'!CK429),'DATA ENTRY'!S429,""))))</f>
        <v/>
      </c>
      <c r="M430" s="3" t="str">
        <f>IF('DATA ENTRY'!CK429="","",IF('DATA ENTRY'!E429="","",IF($D$4="All Post",'DATA ENTRY'!E429,IF(AND($D$4='DATA ENTRY'!CK429),'DATA ENTRY'!E429,""))))</f>
        <v/>
      </c>
      <c r="N430" s="3" t="str">
        <f>IF('DATA ENTRY'!CK429="","",IF('DATA ENTRY'!W429="","",IF($D$4="All Post",'DATA ENTRY'!W429,IF(AND($D$4='DATA ENTRY'!CK429),'DATA ENTRY'!W429,""))))</f>
        <v/>
      </c>
      <c r="O430" s="3" t="str">
        <f>IF('DATA ENTRY'!CK429="","",IF('DATA ENTRY'!X429="","",IF($D$4="All Post",'DATA ENTRY'!X429,IF(AND($D$4='DATA ENTRY'!CK429),'DATA ENTRY'!X429,""))))</f>
        <v/>
      </c>
      <c r="P430" s="3" t="str">
        <f>IF('DATA ENTRY'!CK429="","",IF('DATA ENTRY'!G429="","",IF($D$4="All Post",'DATA ENTRY'!G429,IF(AND($D$4='DATA ENTRY'!CK429),'DATA ENTRY'!G429,""))))</f>
        <v/>
      </c>
      <c r="S430">
        <f t="shared" si="99"/>
        <v>0</v>
      </c>
      <c r="T430" t="str">
        <f t="shared" si="100"/>
        <v/>
      </c>
      <c r="BZ430" t="str">
        <f t="shared" si="101"/>
        <v/>
      </c>
      <c r="CA430" t="str">
        <f t="shared" si="102"/>
        <v/>
      </c>
      <c r="CB430" s="224">
        <v>424</v>
      </c>
      <c r="CC430" s="3" t="str">
        <f>IF('DATA ENTRY'!CK429="","",IF('DATA ENTRY'!B429="","",IF(AND($CD$4='DATA ENTRY'!CK429,$CG$4='DATA ENTRY'!D429),'DATA ENTRY'!B429,"")))</f>
        <v/>
      </c>
      <c r="CD430" s="3" t="str">
        <f>IF('DATA ENTRY'!CK429="","",IF('DATA ENTRY'!C429="","",IF(AND($CD$4='DATA ENTRY'!CK429,$CG$4='DATA ENTRY'!D429),'DATA ENTRY'!C429,"")))</f>
        <v/>
      </c>
      <c r="CE430" s="4" t="str">
        <f>IF('DATA ENTRY'!CK429="","",IF('DATA ENTRY'!I429="","",IF(AND($CD$4='DATA ENTRY'!CK429,$CG$4='DATA ENTRY'!D429),'DATA ENTRY'!I429,"")))</f>
        <v/>
      </c>
      <c r="CF430" s="4" t="str">
        <f>IF('DATA ENTRY'!CK429="","",IF('DATA ENTRY'!CK429="","",IF(AND($CD$4='DATA ENTRY'!CK429,$CG$4='DATA ENTRY'!D429),'DATA ENTRY'!CK429,"")))</f>
        <v/>
      </c>
      <c r="CG430" s="3" t="str">
        <f>IF('DATA ENTRY'!CK429="","",IF('DATA ENTRY'!N429="","",IF(AND($CD$4='DATA ENTRY'!CK429,$CG$4='DATA ENTRY'!D429),'DATA ENTRY'!N429,"")))</f>
        <v/>
      </c>
      <c r="CH430" s="107" t="str">
        <f>IF('DATA ENTRY'!CK429="","",IF('DATA ENTRY'!O429="","",IF(AND($CD$4='DATA ENTRY'!CK429,$CG$4='DATA ENTRY'!D429),'DATA ENTRY'!O429,"")))</f>
        <v/>
      </c>
      <c r="CI430" s="3" t="str">
        <f>IF('DATA ENTRY'!CK429="","",IF('DATA ENTRY'!P429="","",IF(AND($CD$4='DATA ENTRY'!CK429,$CG$4='DATA ENTRY'!D429),'DATA ENTRY'!P429,"")))</f>
        <v/>
      </c>
      <c r="CJ430" s="107" t="str">
        <f>IF('DATA ENTRY'!CK429="","",IF('DATA ENTRY'!Q429="","",IF(AND($CD$4='DATA ENTRY'!CK429,$CG$4='DATA ENTRY'!D429),'DATA ENTRY'!Q429,"")))</f>
        <v/>
      </c>
      <c r="CK430" s="3" t="str">
        <f>IF('DATA ENTRY'!CK429="","",IF('DATA ENTRY'!R429="","",IF(AND($CD$4='DATA ENTRY'!CK429,$CG$4='DATA ENTRY'!D429),'DATA ENTRY'!R429,"")))</f>
        <v/>
      </c>
      <c r="CL430" s="3" t="str">
        <f>IF('DATA ENTRY'!CK429="","",IF('DATA ENTRY'!S429="","",IF(AND($CD$4='DATA ENTRY'!CK429,$CG$4='DATA ENTRY'!D429),'DATA ENTRY'!S429,"")))</f>
        <v/>
      </c>
      <c r="CM430" s="3" t="str">
        <f>IF('DATA ENTRY'!CK429="","",IF('DATA ENTRY'!E429="","",IF(AND($CD$4='DATA ENTRY'!CK429,$CG$4='DATA ENTRY'!D429),'DATA ENTRY'!E429,"")))</f>
        <v/>
      </c>
      <c r="CN430" s="3" t="str">
        <f>IF('DATA ENTRY'!CK429="","",IF('DATA ENTRY'!W429="","",IF(AND($CD$4='DATA ENTRY'!CK429,$CG$4='DATA ENTRY'!D429),'DATA ENTRY'!W429,"")))</f>
        <v/>
      </c>
      <c r="CO430" s="3" t="str">
        <f>IF('DATA ENTRY'!CK429="","",IF('DATA ENTRY'!X429="","",IF(AND($CD$4='DATA ENTRY'!CK429,$CG$4='DATA ENTRY'!D429),'DATA ENTRY'!X429,"")))</f>
        <v/>
      </c>
      <c r="CP430" s="108" t="str">
        <f t="shared" si="103"/>
        <v/>
      </c>
      <c r="CQ430" s="108" t="str">
        <f>IF('DATA ENTRY'!CK429="","",IF('DATA ENTRY'!G429="","",IF(AND($CD$4='DATA ENTRY'!CK429,$CG$4='DATA ENTRY'!D429),'DATA ENTRY'!G429,"")))</f>
        <v/>
      </c>
      <c r="CR430" s="230" t="str">
        <f>IF('DATA ENTRY'!CK429="","",IF('DATA ENTRY'!D429="","",IF(AND($CD$4='DATA ENTRY'!CK429,$CG$4='DATA ENTRY'!D429),'DATA ENTRY'!D429,"")))</f>
        <v/>
      </c>
      <c r="CS430">
        <f t="shared" si="104"/>
        <v>0</v>
      </c>
      <c r="CT430">
        <f t="shared" si="105"/>
        <v>0</v>
      </c>
      <c r="CV430" s="139"/>
      <c r="CX430">
        <f t="shared" si="106"/>
        <v>0</v>
      </c>
      <c r="DB430" t="str">
        <f t="shared" si="113"/>
        <v/>
      </c>
      <c r="DC430" t="str">
        <f t="shared" si="114"/>
        <v/>
      </c>
      <c r="DD430" s="224">
        <v>424</v>
      </c>
      <c r="DE430" s="3" t="str">
        <f>IF('DATA ENTRY'!CK429="","",IF('DATA ENTRY'!B429="","",IF(AND($DF$4='DATA ENTRY'!D429),'DATA ENTRY'!B429,"")))</f>
        <v/>
      </c>
      <c r="DF430" s="3" t="str">
        <f>IF('DATA ENTRY'!CK429="","",IF('DATA ENTRY'!C429="","",IF(AND($DF$4='DATA ENTRY'!D429),'DATA ENTRY'!C429,"")))</f>
        <v/>
      </c>
      <c r="DG430" s="4" t="str">
        <f>IF('DATA ENTRY'!CK429="","",IF('DATA ENTRY'!I429="","",IF(AND($DF$4='DATA ENTRY'!D429),'DATA ENTRY'!I429,"")))</f>
        <v/>
      </c>
      <c r="DH430" s="4" t="str">
        <f>IF('DATA ENTRY'!CK429="","",IF('DATA ENTRY'!CK429="","",IF(AND($DF$4='DATA ENTRY'!D429),'DATA ENTRY'!CK429,"")))</f>
        <v/>
      </c>
      <c r="DI430" s="3" t="str">
        <f>IF('DATA ENTRY'!CK429="","",IF('DATA ENTRY'!N429="","",IF(AND($DF$4='DATA ENTRY'!D429),'DATA ENTRY'!N429,"")))</f>
        <v/>
      </c>
      <c r="DJ430" s="107" t="str">
        <f>IF('DATA ENTRY'!CK429="","",IF('DATA ENTRY'!O429="","",IF(AND($DF$4='DATA ENTRY'!D429),'DATA ENTRY'!O429,"")))</f>
        <v/>
      </c>
      <c r="DK430" s="3" t="str">
        <f>IF('DATA ENTRY'!CK429="","",IF('DATA ENTRY'!P429="","",IF(AND($DF$4='DATA ENTRY'!D429),'DATA ENTRY'!P429,"")))</f>
        <v/>
      </c>
      <c r="DL430" s="107" t="str">
        <f>IF('DATA ENTRY'!CK429="","",IF('DATA ENTRY'!Q429="","",IF(AND($DF$4='DATA ENTRY'!D429),'DATA ENTRY'!Q429,"")))</f>
        <v/>
      </c>
      <c r="DM430" s="3" t="str">
        <f>IF('DATA ENTRY'!CK429="","",IF('DATA ENTRY'!R429="","",IF(AND($DF$4='DATA ENTRY'!D429),'DATA ENTRY'!R429,"")))</f>
        <v/>
      </c>
      <c r="DN430" s="107" t="str">
        <f>IF('DATA ENTRY'!CK429="","",IF('DATA ENTRY'!S429="","",IF(AND($DF$4='DATA ENTRY'!D429),'DATA ENTRY'!S429,"")))</f>
        <v/>
      </c>
      <c r="DO430" s="3" t="str">
        <f>IF('DATA ENTRY'!CK429="","",IF('DATA ENTRY'!E429="","",IF(AND($DF$4='DATA ENTRY'!D429),'DATA ENTRY'!E429,"")))</f>
        <v/>
      </c>
      <c r="DP430" s="3" t="str">
        <f>IF('DATA ENTRY'!CK429="","",IF('DATA ENTRY'!D429="","",IF(AND($DF$4='DATA ENTRY'!D429),'DATA ENTRY'!D429,"")))</f>
        <v/>
      </c>
      <c r="DQ430" s="3" t="str">
        <f>IF('DATA ENTRY'!CK429="","",IF('DATA ENTRY'!W429="","",IF(AND($DF$4='DATA ENTRY'!D429),'DATA ENTRY'!W429,"")))</f>
        <v/>
      </c>
      <c r="DR430" s="3" t="str">
        <f>IF('DATA ENTRY'!CK429="","",IF('DATA ENTRY'!X429="","",IF(AND($DF$4='DATA ENTRY'!D429),'DATA ENTRY'!X429,"")))</f>
        <v/>
      </c>
      <c r="DS430" s="108" t="str">
        <f t="shared" si="107"/>
        <v/>
      </c>
      <c r="DT430" s="108" t="str">
        <f>IF('DATA ENTRY'!CK429="","",IF('DATA ENTRY'!D429="","",IF(AND($DF$4='DATA ENTRY'!D429),'DATA ENTRY'!G429,"")))</f>
        <v/>
      </c>
      <c r="DY430">
        <f t="shared" si="108"/>
        <v>0</v>
      </c>
      <c r="EB430" t="str">
        <f t="shared" si="109"/>
        <v/>
      </c>
      <c r="EC430" t="str">
        <f t="shared" si="110"/>
        <v/>
      </c>
      <c r="ED430" s="224">
        <v>424</v>
      </c>
      <c r="EE430" s="3" t="str">
        <f>IF('DATA ENTRY'!CK429="","",IF('DATA ENTRY'!B429="","",IF(AND($EF$4='DATA ENTRY'!G429,$EH$4='DATA ENTRY'!F429),'DATA ENTRY'!B429,"")))</f>
        <v/>
      </c>
      <c r="EF430" s="3" t="str">
        <f>IF('DATA ENTRY'!CK429="","",IF('DATA ENTRY'!C429="","",IF(AND($EF$4='DATA ENTRY'!G429,$EH$4='DATA ENTRY'!F429),'DATA ENTRY'!C429,"")))</f>
        <v/>
      </c>
      <c r="EG430" s="4" t="str">
        <f>IF('DATA ENTRY'!CK429="","",IF('DATA ENTRY'!I429="","",IF(AND($EF$4='DATA ENTRY'!G429,$EH$4='DATA ENTRY'!F429),'DATA ENTRY'!I429,"")))</f>
        <v/>
      </c>
      <c r="EH430" s="4" t="str">
        <f>IF('DATA ENTRY'!CK429="","",IF('DATA ENTRY'!CK429="","",IF(AND($EF$4='DATA ENTRY'!G429,$EH$4='DATA ENTRY'!F429),'DATA ENTRY'!CK429,"")))</f>
        <v/>
      </c>
      <c r="EI430" s="3" t="str">
        <f>IF('DATA ENTRY'!CK429="","",IF('DATA ENTRY'!N429="","",IF(AND($EF$4='DATA ENTRY'!G429,$EH$4='DATA ENTRY'!F429),'DATA ENTRY'!N429,"")))</f>
        <v/>
      </c>
      <c r="EJ430" s="107" t="str">
        <f>IF('DATA ENTRY'!CK429="","",IF('DATA ENTRY'!O429="","",IF(AND($EF$4='DATA ENTRY'!G429,$EH$4='DATA ENTRY'!F429),'DATA ENTRY'!O429,"")))</f>
        <v/>
      </c>
      <c r="EK430" s="3" t="str">
        <f>IF('DATA ENTRY'!CK429="","",IF('DATA ENTRY'!P429="","",IF(AND($EF$4='DATA ENTRY'!G429,$EH$4='DATA ENTRY'!F429),'DATA ENTRY'!P429,"")))</f>
        <v/>
      </c>
      <c r="EL430" s="107" t="str">
        <f>IF('DATA ENTRY'!CK429="","",IF('DATA ENTRY'!Q429="","",IF(AND($EF$4='DATA ENTRY'!G429,$EH$4='DATA ENTRY'!F429),'DATA ENTRY'!Q429,"")))</f>
        <v/>
      </c>
      <c r="EM430" s="3" t="str">
        <f>IF('DATA ENTRY'!CK429="","",IF('DATA ENTRY'!R429="","",IF(AND($EF$4='DATA ENTRY'!G429,$EH$4='DATA ENTRY'!F429),'DATA ENTRY'!R429,"")))</f>
        <v/>
      </c>
      <c r="EN430" s="107" t="str">
        <f>IF('DATA ENTRY'!CK429="","",IF('DATA ENTRY'!S429="","",IF(AND($EF$4='DATA ENTRY'!G429,$EH$4='DATA ENTRY'!F429),'DATA ENTRY'!S429,"")))</f>
        <v/>
      </c>
      <c r="EO430" s="3" t="str">
        <f>IF('DATA ENTRY'!CK429="","",IF('DATA ENTRY'!E429="","",IF(AND($EF$4='DATA ENTRY'!G429,$EH$4='DATA ENTRY'!F429),'DATA ENTRY'!E429,"")))</f>
        <v/>
      </c>
      <c r="EP430" s="3" t="str">
        <f>IF('DATA ENTRY'!CK429="","",IF('DATA ENTRY'!D429="","",IF(AND($EF$4='DATA ENTRY'!G429,$EH$4='DATA ENTRY'!F429),'DATA ENTRY'!D429,"")))</f>
        <v/>
      </c>
      <c r="EQ430" s="3" t="str">
        <f>IF('DATA ENTRY'!CK429="","",IF('DATA ENTRY'!W429="","",IF(AND($EF$4='DATA ENTRY'!G429,$EH$4='DATA ENTRY'!F429),'DATA ENTRY'!W429,"")))</f>
        <v/>
      </c>
      <c r="ER430" s="3" t="str">
        <f>IF('DATA ENTRY'!CK429="","",IF('DATA ENTRY'!X429="","",IF(AND($EF$4='DATA ENTRY'!G429,$EH$4='DATA ENTRY'!F429),'DATA ENTRY'!X429,"")))</f>
        <v/>
      </c>
      <c r="ES430" s="108" t="str">
        <f t="shared" si="111"/>
        <v/>
      </c>
      <c r="ET430" s="108" t="str">
        <f>IF('DATA ENTRY'!CK429="","",IF('DATA ENTRY'!D429="","",IF(AND($EF$4='DATA ENTRY'!G429,$EH$4='DATA ENTRY'!F429),'DATA ENTRY'!G429,"")))</f>
        <v/>
      </c>
      <c r="EY430">
        <f t="shared" si="112"/>
        <v>0</v>
      </c>
    </row>
    <row r="431" spans="1:155">
      <c r="A431" t="str">
        <f>IF(S431=0,"",1+(MAX($A$7:A430)))</f>
        <v/>
      </c>
      <c r="B431" s="224">
        <v>425</v>
      </c>
      <c r="C431" s="3" t="str">
        <f>IF('DATA ENTRY'!CK430="","",IF('DATA ENTRY'!B430="","",IF($D$4="All Post",'DATA ENTRY'!B430,IF(AND($D$4='DATA ENTRY'!CK430),'DATA ENTRY'!B430,""))))</f>
        <v/>
      </c>
      <c r="D431" s="3" t="str">
        <f>IF('DATA ENTRY'!CK430="","",IF('DATA ENTRY'!C430="","",IF($D$4="All Post",'DATA ENTRY'!C430,IF(AND($D$4='DATA ENTRY'!CK430),'DATA ENTRY'!C430,""))))</f>
        <v/>
      </c>
      <c r="E431" s="4" t="str">
        <f>IF('DATA ENTRY'!CK430="","",IF('DATA ENTRY'!I430="","",IF($D$4="All Post",'DATA ENTRY'!I430,IF(AND($D$4='DATA ENTRY'!CK430),'DATA ENTRY'!I430,""))))</f>
        <v/>
      </c>
      <c r="F431" s="4" t="str">
        <f>IF('DATA ENTRY'!CK430="","",IF('DATA ENTRY'!CK430="","",IF($D$4="All Post",'DATA ENTRY'!CK430,IF(AND($D$4='DATA ENTRY'!CK430),'DATA ENTRY'!CK430,""))))</f>
        <v/>
      </c>
      <c r="G431" s="3" t="str">
        <f>IF('DATA ENTRY'!CK430="","",IF('DATA ENTRY'!N430="","",IF($D$4="All Post",'DATA ENTRY'!N430,IF(AND($D$4='DATA ENTRY'!CK430),'DATA ENTRY'!N430,""))))</f>
        <v/>
      </c>
      <c r="H431" s="107" t="str">
        <f>IF('DATA ENTRY'!CK430="","",IF('DATA ENTRY'!O430="","",IF($D$4="All Post",'DATA ENTRY'!O430,IF(AND($D$4='DATA ENTRY'!CK430),'DATA ENTRY'!O430,""))))</f>
        <v/>
      </c>
      <c r="I431" s="3" t="str">
        <f>IF('DATA ENTRY'!CK430="","",IF('DATA ENTRY'!P430="","",IF($D$4="All Post",'DATA ENTRY'!P430,IF(AND($D$4='DATA ENTRY'!CK430),'DATA ENTRY'!P430,""))))</f>
        <v/>
      </c>
      <c r="J431" s="107" t="str">
        <f>IF('DATA ENTRY'!CK430="","",IF('DATA ENTRY'!Q430="","",IF($D$4="All Post",'DATA ENTRY'!Q430,IF(AND($D$4='DATA ENTRY'!CK430),'DATA ENTRY'!Q430,""))))</f>
        <v/>
      </c>
      <c r="K431" s="3" t="str">
        <f>IF('DATA ENTRY'!CK430="","",IF('DATA ENTRY'!R430="","",IF($D$4="All Post",'DATA ENTRY'!R430,IF(AND($D$4='DATA ENTRY'!CK430),'DATA ENTRY'!R430,""))))</f>
        <v/>
      </c>
      <c r="L431" s="3" t="str">
        <f>IF('DATA ENTRY'!CK430="","",IF('DATA ENTRY'!S430="","",IF($D$4="All Post",'DATA ENTRY'!S430,IF(AND($D$4='DATA ENTRY'!CK430),'DATA ENTRY'!S430,""))))</f>
        <v/>
      </c>
      <c r="M431" s="3" t="str">
        <f>IF('DATA ENTRY'!CK430="","",IF('DATA ENTRY'!E430="","",IF($D$4="All Post",'DATA ENTRY'!E430,IF(AND($D$4='DATA ENTRY'!CK430),'DATA ENTRY'!E430,""))))</f>
        <v/>
      </c>
      <c r="N431" s="3" t="str">
        <f>IF('DATA ENTRY'!CK430="","",IF('DATA ENTRY'!W430="","",IF($D$4="All Post",'DATA ENTRY'!W430,IF(AND($D$4='DATA ENTRY'!CK430),'DATA ENTRY'!W430,""))))</f>
        <v/>
      </c>
      <c r="O431" s="3" t="str">
        <f>IF('DATA ENTRY'!CK430="","",IF('DATA ENTRY'!X430="","",IF($D$4="All Post",'DATA ENTRY'!X430,IF(AND($D$4='DATA ENTRY'!CK430),'DATA ENTRY'!X430,""))))</f>
        <v/>
      </c>
      <c r="P431" s="3" t="str">
        <f>IF('DATA ENTRY'!CK430="","",IF('DATA ENTRY'!G430="","",IF($D$4="All Post",'DATA ENTRY'!G430,IF(AND($D$4='DATA ENTRY'!CK430),'DATA ENTRY'!G430,""))))</f>
        <v/>
      </c>
      <c r="S431">
        <f t="shared" si="99"/>
        <v>0</v>
      </c>
      <c r="T431" t="str">
        <f t="shared" si="100"/>
        <v/>
      </c>
      <c r="BZ431" t="str">
        <f t="shared" si="101"/>
        <v/>
      </c>
      <c r="CA431" t="str">
        <f t="shared" si="102"/>
        <v/>
      </c>
      <c r="CB431" s="224">
        <v>425</v>
      </c>
      <c r="CC431" s="3" t="str">
        <f>IF('DATA ENTRY'!CK430="","",IF('DATA ENTRY'!B430="","",IF(AND($CD$4='DATA ENTRY'!CK430,$CG$4='DATA ENTRY'!D430),'DATA ENTRY'!B430,"")))</f>
        <v/>
      </c>
      <c r="CD431" s="3" t="str">
        <f>IF('DATA ENTRY'!CK430="","",IF('DATA ENTRY'!C430="","",IF(AND($CD$4='DATA ENTRY'!CK430,$CG$4='DATA ENTRY'!D430),'DATA ENTRY'!C430,"")))</f>
        <v/>
      </c>
      <c r="CE431" s="4" t="str">
        <f>IF('DATA ENTRY'!CK430="","",IF('DATA ENTRY'!I430="","",IF(AND($CD$4='DATA ENTRY'!CK430,$CG$4='DATA ENTRY'!D430),'DATA ENTRY'!I430,"")))</f>
        <v/>
      </c>
      <c r="CF431" s="4" t="str">
        <f>IF('DATA ENTRY'!CK430="","",IF('DATA ENTRY'!CK430="","",IF(AND($CD$4='DATA ENTRY'!CK430,$CG$4='DATA ENTRY'!D430),'DATA ENTRY'!CK430,"")))</f>
        <v/>
      </c>
      <c r="CG431" s="3" t="str">
        <f>IF('DATA ENTRY'!CK430="","",IF('DATA ENTRY'!N430="","",IF(AND($CD$4='DATA ENTRY'!CK430,$CG$4='DATA ENTRY'!D430),'DATA ENTRY'!N430,"")))</f>
        <v/>
      </c>
      <c r="CH431" s="107" t="str">
        <f>IF('DATA ENTRY'!CK430="","",IF('DATA ENTRY'!O430="","",IF(AND($CD$4='DATA ENTRY'!CK430,$CG$4='DATA ENTRY'!D430),'DATA ENTRY'!O430,"")))</f>
        <v/>
      </c>
      <c r="CI431" s="3" t="str">
        <f>IF('DATA ENTRY'!CK430="","",IF('DATA ENTRY'!P430="","",IF(AND($CD$4='DATA ENTRY'!CK430,$CG$4='DATA ENTRY'!D430),'DATA ENTRY'!P430,"")))</f>
        <v/>
      </c>
      <c r="CJ431" s="107" t="str">
        <f>IF('DATA ENTRY'!CK430="","",IF('DATA ENTRY'!Q430="","",IF(AND($CD$4='DATA ENTRY'!CK430,$CG$4='DATA ENTRY'!D430),'DATA ENTRY'!Q430,"")))</f>
        <v/>
      </c>
      <c r="CK431" s="3" t="str">
        <f>IF('DATA ENTRY'!CK430="","",IF('DATA ENTRY'!R430="","",IF(AND($CD$4='DATA ENTRY'!CK430,$CG$4='DATA ENTRY'!D430),'DATA ENTRY'!R430,"")))</f>
        <v/>
      </c>
      <c r="CL431" s="3" t="str">
        <f>IF('DATA ENTRY'!CK430="","",IF('DATA ENTRY'!S430="","",IF(AND($CD$4='DATA ENTRY'!CK430,$CG$4='DATA ENTRY'!D430),'DATA ENTRY'!S430,"")))</f>
        <v/>
      </c>
      <c r="CM431" s="3" t="str">
        <f>IF('DATA ENTRY'!CK430="","",IF('DATA ENTRY'!E430="","",IF(AND($CD$4='DATA ENTRY'!CK430,$CG$4='DATA ENTRY'!D430),'DATA ENTRY'!E430,"")))</f>
        <v/>
      </c>
      <c r="CN431" s="3" t="str">
        <f>IF('DATA ENTRY'!CK430="","",IF('DATA ENTRY'!W430="","",IF(AND($CD$4='DATA ENTRY'!CK430,$CG$4='DATA ENTRY'!D430),'DATA ENTRY'!W430,"")))</f>
        <v/>
      </c>
      <c r="CO431" s="3" t="str">
        <f>IF('DATA ENTRY'!CK430="","",IF('DATA ENTRY'!X430="","",IF(AND($CD$4='DATA ENTRY'!CK430,$CG$4='DATA ENTRY'!D430),'DATA ENTRY'!X430,"")))</f>
        <v/>
      </c>
      <c r="CP431" s="108" t="str">
        <f t="shared" si="103"/>
        <v/>
      </c>
      <c r="CQ431" s="108" t="str">
        <f>IF('DATA ENTRY'!CK430="","",IF('DATA ENTRY'!G430="","",IF(AND($CD$4='DATA ENTRY'!CK430,$CG$4='DATA ENTRY'!D430),'DATA ENTRY'!G430,"")))</f>
        <v/>
      </c>
      <c r="CR431" s="230" t="str">
        <f>IF('DATA ENTRY'!CK430="","",IF('DATA ENTRY'!D430="","",IF(AND($CD$4='DATA ENTRY'!CK430,$CG$4='DATA ENTRY'!D430),'DATA ENTRY'!D430,"")))</f>
        <v/>
      </c>
      <c r="CS431">
        <f t="shared" si="104"/>
        <v>0</v>
      </c>
      <c r="CT431">
        <f t="shared" si="105"/>
        <v>0</v>
      </c>
      <c r="CV431" s="139"/>
      <c r="CX431">
        <f t="shared" si="106"/>
        <v>0</v>
      </c>
      <c r="DB431" t="str">
        <f t="shared" si="113"/>
        <v/>
      </c>
      <c r="DC431" t="str">
        <f t="shared" si="114"/>
        <v/>
      </c>
      <c r="DD431" s="224">
        <v>425</v>
      </c>
      <c r="DE431" s="3" t="str">
        <f>IF('DATA ENTRY'!CK430="","",IF('DATA ENTRY'!B430="","",IF(AND($DF$4='DATA ENTRY'!D430),'DATA ENTRY'!B430,"")))</f>
        <v/>
      </c>
      <c r="DF431" s="3" t="str">
        <f>IF('DATA ENTRY'!CK430="","",IF('DATA ENTRY'!C430="","",IF(AND($DF$4='DATA ENTRY'!D430),'DATA ENTRY'!C430,"")))</f>
        <v/>
      </c>
      <c r="DG431" s="4" t="str">
        <f>IF('DATA ENTRY'!CK430="","",IF('DATA ENTRY'!I430="","",IF(AND($DF$4='DATA ENTRY'!D430),'DATA ENTRY'!I430,"")))</f>
        <v/>
      </c>
      <c r="DH431" s="4" t="str">
        <f>IF('DATA ENTRY'!CK430="","",IF('DATA ENTRY'!CK430="","",IF(AND($DF$4='DATA ENTRY'!D430),'DATA ENTRY'!CK430,"")))</f>
        <v/>
      </c>
      <c r="DI431" s="3" t="str">
        <f>IF('DATA ENTRY'!CK430="","",IF('DATA ENTRY'!N430="","",IF(AND($DF$4='DATA ENTRY'!D430),'DATA ENTRY'!N430,"")))</f>
        <v/>
      </c>
      <c r="DJ431" s="107" t="str">
        <f>IF('DATA ENTRY'!CK430="","",IF('DATA ENTRY'!O430="","",IF(AND($DF$4='DATA ENTRY'!D430),'DATA ENTRY'!O430,"")))</f>
        <v/>
      </c>
      <c r="DK431" s="3" t="str">
        <f>IF('DATA ENTRY'!CK430="","",IF('DATA ENTRY'!P430="","",IF(AND($DF$4='DATA ENTRY'!D430),'DATA ENTRY'!P430,"")))</f>
        <v/>
      </c>
      <c r="DL431" s="107" t="str">
        <f>IF('DATA ENTRY'!CK430="","",IF('DATA ENTRY'!Q430="","",IF(AND($DF$4='DATA ENTRY'!D430),'DATA ENTRY'!Q430,"")))</f>
        <v/>
      </c>
      <c r="DM431" s="3" t="str">
        <f>IF('DATA ENTRY'!CK430="","",IF('DATA ENTRY'!R430="","",IF(AND($DF$4='DATA ENTRY'!D430),'DATA ENTRY'!R430,"")))</f>
        <v/>
      </c>
      <c r="DN431" s="107" t="str">
        <f>IF('DATA ENTRY'!CK430="","",IF('DATA ENTRY'!S430="","",IF(AND($DF$4='DATA ENTRY'!D430),'DATA ENTRY'!S430,"")))</f>
        <v/>
      </c>
      <c r="DO431" s="3" t="str">
        <f>IF('DATA ENTRY'!CK430="","",IF('DATA ENTRY'!E430="","",IF(AND($DF$4='DATA ENTRY'!D430),'DATA ENTRY'!E430,"")))</f>
        <v/>
      </c>
      <c r="DP431" s="3" t="str">
        <f>IF('DATA ENTRY'!CK430="","",IF('DATA ENTRY'!D430="","",IF(AND($DF$4='DATA ENTRY'!D430),'DATA ENTRY'!D430,"")))</f>
        <v/>
      </c>
      <c r="DQ431" s="3" t="str">
        <f>IF('DATA ENTRY'!CK430="","",IF('DATA ENTRY'!W430="","",IF(AND($DF$4='DATA ENTRY'!D430),'DATA ENTRY'!W430,"")))</f>
        <v/>
      </c>
      <c r="DR431" s="3" t="str">
        <f>IF('DATA ENTRY'!CK430="","",IF('DATA ENTRY'!X430="","",IF(AND($DF$4='DATA ENTRY'!D430),'DATA ENTRY'!X430,"")))</f>
        <v/>
      </c>
      <c r="DS431" s="108" t="str">
        <f t="shared" si="107"/>
        <v/>
      </c>
      <c r="DT431" s="108" t="str">
        <f>IF('DATA ENTRY'!CK430="","",IF('DATA ENTRY'!D430="","",IF(AND($DF$4='DATA ENTRY'!D430),'DATA ENTRY'!G430,"")))</f>
        <v/>
      </c>
      <c r="DY431">
        <f t="shared" si="108"/>
        <v>0</v>
      </c>
      <c r="EB431" t="str">
        <f t="shared" si="109"/>
        <v/>
      </c>
      <c r="EC431" t="str">
        <f t="shared" si="110"/>
        <v/>
      </c>
      <c r="ED431" s="224">
        <v>425</v>
      </c>
      <c r="EE431" s="3" t="str">
        <f>IF('DATA ENTRY'!CK430="","",IF('DATA ENTRY'!B430="","",IF(AND($EF$4='DATA ENTRY'!G430,$EH$4='DATA ENTRY'!F430),'DATA ENTRY'!B430,"")))</f>
        <v/>
      </c>
      <c r="EF431" s="3" t="str">
        <f>IF('DATA ENTRY'!CK430="","",IF('DATA ENTRY'!C430="","",IF(AND($EF$4='DATA ENTRY'!G430,$EH$4='DATA ENTRY'!F430),'DATA ENTRY'!C430,"")))</f>
        <v/>
      </c>
      <c r="EG431" s="4" t="str">
        <f>IF('DATA ENTRY'!CK430="","",IF('DATA ENTRY'!I430="","",IF(AND($EF$4='DATA ENTRY'!G430,$EH$4='DATA ENTRY'!F430),'DATA ENTRY'!I430,"")))</f>
        <v/>
      </c>
      <c r="EH431" s="4" t="str">
        <f>IF('DATA ENTRY'!CK430="","",IF('DATA ENTRY'!CK430="","",IF(AND($EF$4='DATA ENTRY'!G430,$EH$4='DATA ENTRY'!F430),'DATA ENTRY'!CK430,"")))</f>
        <v/>
      </c>
      <c r="EI431" s="3" t="str">
        <f>IF('DATA ENTRY'!CK430="","",IF('DATA ENTRY'!N430="","",IF(AND($EF$4='DATA ENTRY'!G430,$EH$4='DATA ENTRY'!F430),'DATA ENTRY'!N430,"")))</f>
        <v/>
      </c>
      <c r="EJ431" s="107" t="str">
        <f>IF('DATA ENTRY'!CK430="","",IF('DATA ENTRY'!O430="","",IF(AND($EF$4='DATA ENTRY'!G430,$EH$4='DATA ENTRY'!F430),'DATA ENTRY'!O430,"")))</f>
        <v/>
      </c>
      <c r="EK431" s="3" t="str">
        <f>IF('DATA ENTRY'!CK430="","",IF('DATA ENTRY'!P430="","",IF(AND($EF$4='DATA ENTRY'!G430,$EH$4='DATA ENTRY'!F430),'DATA ENTRY'!P430,"")))</f>
        <v/>
      </c>
      <c r="EL431" s="107" t="str">
        <f>IF('DATA ENTRY'!CK430="","",IF('DATA ENTRY'!Q430="","",IF(AND($EF$4='DATA ENTRY'!G430,$EH$4='DATA ENTRY'!F430),'DATA ENTRY'!Q430,"")))</f>
        <v/>
      </c>
      <c r="EM431" s="3" t="str">
        <f>IF('DATA ENTRY'!CK430="","",IF('DATA ENTRY'!R430="","",IF(AND($EF$4='DATA ENTRY'!G430,$EH$4='DATA ENTRY'!F430),'DATA ENTRY'!R430,"")))</f>
        <v/>
      </c>
      <c r="EN431" s="107" t="str">
        <f>IF('DATA ENTRY'!CK430="","",IF('DATA ENTRY'!S430="","",IF(AND($EF$4='DATA ENTRY'!G430,$EH$4='DATA ENTRY'!F430),'DATA ENTRY'!S430,"")))</f>
        <v/>
      </c>
      <c r="EO431" s="3" t="str">
        <f>IF('DATA ENTRY'!CK430="","",IF('DATA ENTRY'!E430="","",IF(AND($EF$4='DATA ENTRY'!G430,$EH$4='DATA ENTRY'!F430),'DATA ENTRY'!E430,"")))</f>
        <v/>
      </c>
      <c r="EP431" s="3" t="str">
        <f>IF('DATA ENTRY'!CK430="","",IF('DATA ENTRY'!D430="","",IF(AND($EF$4='DATA ENTRY'!G430,$EH$4='DATA ENTRY'!F430),'DATA ENTRY'!D430,"")))</f>
        <v/>
      </c>
      <c r="EQ431" s="3" t="str">
        <f>IF('DATA ENTRY'!CK430="","",IF('DATA ENTRY'!W430="","",IF(AND($EF$4='DATA ENTRY'!G430,$EH$4='DATA ENTRY'!F430),'DATA ENTRY'!W430,"")))</f>
        <v/>
      </c>
      <c r="ER431" s="3" t="str">
        <f>IF('DATA ENTRY'!CK430="","",IF('DATA ENTRY'!X430="","",IF(AND($EF$4='DATA ENTRY'!G430,$EH$4='DATA ENTRY'!F430),'DATA ENTRY'!X430,"")))</f>
        <v/>
      </c>
      <c r="ES431" s="108" t="str">
        <f t="shared" si="111"/>
        <v/>
      </c>
      <c r="ET431" s="108" t="str">
        <f>IF('DATA ENTRY'!CK430="","",IF('DATA ENTRY'!D430="","",IF(AND($EF$4='DATA ENTRY'!G430,$EH$4='DATA ENTRY'!F430),'DATA ENTRY'!G430,"")))</f>
        <v/>
      </c>
      <c r="EY431">
        <f t="shared" si="112"/>
        <v>0</v>
      </c>
    </row>
    <row r="432" spans="1:155">
      <c r="A432" t="str">
        <f>IF(S432=0,"",1+(MAX($A$7:A431)))</f>
        <v/>
      </c>
      <c r="B432" s="224">
        <v>426</v>
      </c>
      <c r="C432" s="3" t="str">
        <f>IF('DATA ENTRY'!CK431="","",IF('DATA ENTRY'!B431="","",IF($D$4="All Post",'DATA ENTRY'!B431,IF(AND($D$4='DATA ENTRY'!CK431),'DATA ENTRY'!B431,""))))</f>
        <v/>
      </c>
      <c r="D432" s="3" t="str">
        <f>IF('DATA ENTRY'!CK431="","",IF('DATA ENTRY'!C431="","",IF($D$4="All Post",'DATA ENTRY'!C431,IF(AND($D$4='DATA ENTRY'!CK431),'DATA ENTRY'!C431,""))))</f>
        <v/>
      </c>
      <c r="E432" s="4" t="str">
        <f>IF('DATA ENTRY'!CK431="","",IF('DATA ENTRY'!I431="","",IF($D$4="All Post",'DATA ENTRY'!I431,IF(AND($D$4='DATA ENTRY'!CK431),'DATA ENTRY'!I431,""))))</f>
        <v/>
      </c>
      <c r="F432" s="4" t="str">
        <f>IF('DATA ENTRY'!CK431="","",IF('DATA ENTRY'!CK431="","",IF($D$4="All Post",'DATA ENTRY'!CK431,IF(AND($D$4='DATA ENTRY'!CK431),'DATA ENTRY'!CK431,""))))</f>
        <v/>
      </c>
      <c r="G432" s="3" t="str">
        <f>IF('DATA ENTRY'!CK431="","",IF('DATA ENTRY'!N431="","",IF($D$4="All Post",'DATA ENTRY'!N431,IF(AND($D$4='DATA ENTRY'!CK431),'DATA ENTRY'!N431,""))))</f>
        <v/>
      </c>
      <c r="H432" s="107" t="str">
        <f>IF('DATA ENTRY'!CK431="","",IF('DATA ENTRY'!O431="","",IF($D$4="All Post",'DATA ENTRY'!O431,IF(AND($D$4='DATA ENTRY'!CK431),'DATA ENTRY'!O431,""))))</f>
        <v/>
      </c>
      <c r="I432" s="3" t="str">
        <f>IF('DATA ENTRY'!CK431="","",IF('DATA ENTRY'!P431="","",IF($D$4="All Post",'DATA ENTRY'!P431,IF(AND($D$4='DATA ENTRY'!CK431),'DATA ENTRY'!P431,""))))</f>
        <v/>
      </c>
      <c r="J432" s="107" t="str">
        <f>IF('DATA ENTRY'!CK431="","",IF('DATA ENTRY'!Q431="","",IF($D$4="All Post",'DATA ENTRY'!Q431,IF(AND($D$4='DATA ENTRY'!CK431),'DATA ENTRY'!Q431,""))))</f>
        <v/>
      </c>
      <c r="K432" s="3" t="str">
        <f>IF('DATA ENTRY'!CK431="","",IF('DATA ENTRY'!R431="","",IF($D$4="All Post",'DATA ENTRY'!R431,IF(AND($D$4='DATA ENTRY'!CK431),'DATA ENTRY'!R431,""))))</f>
        <v/>
      </c>
      <c r="L432" s="3" t="str">
        <f>IF('DATA ENTRY'!CK431="","",IF('DATA ENTRY'!S431="","",IF($D$4="All Post",'DATA ENTRY'!S431,IF(AND($D$4='DATA ENTRY'!CK431),'DATA ENTRY'!S431,""))))</f>
        <v/>
      </c>
      <c r="M432" s="3" t="str">
        <f>IF('DATA ENTRY'!CK431="","",IF('DATA ENTRY'!E431="","",IF($D$4="All Post",'DATA ENTRY'!E431,IF(AND($D$4='DATA ENTRY'!CK431),'DATA ENTRY'!E431,""))))</f>
        <v/>
      </c>
      <c r="N432" s="3" t="str">
        <f>IF('DATA ENTRY'!CK431="","",IF('DATA ENTRY'!W431="","",IF($D$4="All Post",'DATA ENTRY'!W431,IF(AND($D$4='DATA ENTRY'!CK431),'DATA ENTRY'!W431,""))))</f>
        <v/>
      </c>
      <c r="O432" s="3" t="str">
        <f>IF('DATA ENTRY'!CK431="","",IF('DATA ENTRY'!X431="","",IF($D$4="All Post",'DATA ENTRY'!X431,IF(AND($D$4='DATA ENTRY'!CK431),'DATA ENTRY'!X431,""))))</f>
        <v/>
      </c>
      <c r="P432" s="3" t="str">
        <f>IF('DATA ENTRY'!CK431="","",IF('DATA ENTRY'!G431="","",IF($D$4="All Post",'DATA ENTRY'!G431,IF(AND($D$4='DATA ENTRY'!CK431),'DATA ENTRY'!G431,""))))</f>
        <v/>
      </c>
      <c r="S432">
        <f t="shared" si="99"/>
        <v>0</v>
      </c>
      <c r="T432" t="str">
        <f t="shared" si="100"/>
        <v/>
      </c>
      <c r="BZ432" t="str">
        <f t="shared" si="101"/>
        <v/>
      </c>
      <c r="CA432" t="str">
        <f t="shared" si="102"/>
        <v/>
      </c>
      <c r="CB432" s="224">
        <v>426</v>
      </c>
      <c r="CC432" s="3" t="str">
        <f>IF('DATA ENTRY'!CK431="","",IF('DATA ENTRY'!B431="","",IF(AND($CD$4='DATA ENTRY'!CK431,$CG$4='DATA ENTRY'!D431),'DATA ENTRY'!B431,"")))</f>
        <v/>
      </c>
      <c r="CD432" s="3" t="str">
        <f>IF('DATA ENTRY'!CK431="","",IF('DATA ENTRY'!C431="","",IF(AND($CD$4='DATA ENTRY'!CK431,$CG$4='DATA ENTRY'!D431),'DATA ENTRY'!C431,"")))</f>
        <v/>
      </c>
      <c r="CE432" s="4" t="str">
        <f>IF('DATA ENTRY'!CK431="","",IF('DATA ENTRY'!I431="","",IF(AND($CD$4='DATA ENTRY'!CK431,$CG$4='DATA ENTRY'!D431),'DATA ENTRY'!I431,"")))</f>
        <v/>
      </c>
      <c r="CF432" s="4" t="str">
        <f>IF('DATA ENTRY'!CK431="","",IF('DATA ENTRY'!CK431="","",IF(AND($CD$4='DATA ENTRY'!CK431,$CG$4='DATA ENTRY'!D431),'DATA ENTRY'!CK431,"")))</f>
        <v/>
      </c>
      <c r="CG432" s="3" t="str">
        <f>IF('DATA ENTRY'!CK431="","",IF('DATA ENTRY'!N431="","",IF(AND($CD$4='DATA ENTRY'!CK431,$CG$4='DATA ENTRY'!D431),'DATA ENTRY'!N431,"")))</f>
        <v/>
      </c>
      <c r="CH432" s="107" t="str">
        <f>IF('DATA ENTRY'!CK431="","",IF('DATA ENTRY'!O431="","",IF(AND($CD$4='DATA ENTRY'!CK431,$CG$4='DATA ENTRY'!D431),'DATA ENTRY'!O431,"")))</f>
        <v/>
      </c>
      <c r="CI432" s="3" t="str">
        <f>IF('DATA ENTRY'!CK431="","",IF('DATA ENTRY'!P431="","",IF(AND($CD$4='DATA ENTRY'!CK431,$CG$4='DATA ENTRY'!D431),'DATA ENTRY'!P431,"")))</f>
        <v/>
      </c>
      <c r="CJ432" s="107" t="str">
        <f>IF('DATA ENTRY'!CK431="","",IF('DATA ENTRY'!Q431="","",IF(AND($CD$4='DATA ENTRY'!CK431,$CG$4='DATA ENTRY'!D431),'DATA ENTRY'!Q431,"")))</f>
        <v/>
      </c>
      <c r="CK432" s="3" t="str">
        <f>IF('DATA ENTRY'!CK431="","",IF('DATA ENTRY'!R431="","",IF(AND($CD$4='DATA ENTRY'!CK431,$CG$4='DATA ENTRY'!D431),'DATA ENTRY'!R431,"")))</f>
        <v/>
      </c>
      <c r="CL432" s="3" t="str">
        <f>IF('DATA ENTRY'!CK431="","",IF('DATA ENTRY'!S431="","",IF(AND($CD$4='DATA ENTRY'!CK431,$CG$4='DATA ENTRY'!D431),'DATA ENTRY'!S431,"")))</f>
        <v/>
      </c>
      <c r="CM432" s="3" t="str">
        <f>IF('DATA ENTRY'!CK431="","",IF('DATA ENTRY'!E431="","",IF(AND($CD$4='DATA ENTRY'!CK431,$CG$4='DATA ENTRY'!D431),'DATA ENTRY'!E431,"")))</f>
        <v/>
      </c>
      <c r="CN432" s="3" t="str">
        <f>IF('DATA ENTRY'!CK431="","",IF('DATA ENTRY'!W431="","",IF(AND($CD$4='DATA ENTRY'!CK431,$CG$4='DATA ENTRY'!D431),'DATA ENTRY'!W431,"")))</f>
        <v/>
      </c>
      <c r="CO432" s="3" t="str">
        <f>IF('DATA ENTRY'!CK431="","",IF('DATA ENTRY'!X431="","",IF(AND($CD$4='DATA ENTRY'!CK431,$CG$4='DATA ENTRY'!D431),'DATA ENTRY'!X431,"")))</f>
        <v/>
      </c>
      <c r="CP432" s="108" t="str">
        <f t="shared" si="103"/>
        <v/>
      </c>
      <c r="CQ432" s="108" t="str">
        <f>IF('DATA ENTRY'!CK431="","",IF('DATA ENTRY'!G431="","",IF(AND($CD$4='DATA ENTRY'!CK431,$CG$4='DATA ENTRY'!D431),'DATA ENTRY'!G431,"")))</f>
        <v/>
      </c>
      <c r="CR432" s="230" t="str">
        <f>IF('DATA ENTRY'!CK431="","",IF('DATA ENTRY'!D431="","",IF(AND($CD$4='DATA ENTRY'!CK431,$CG$4='DATA ENTRY'!D431),'DATA ENTRY'!D431,"")))</f>
        <v/>
      </c>
      <c r="CS432">
        <f t="shared" si="104"/>
        <v>0</v>
      </c>
      <c r="CT432">
        <f t="shared" si="105"/>
        <v>0</v>
      </c>
      <c r="CV432" s="139"/>
      <c r="CX432">
        <f t="shared" si="106"/>
        <v>0</v>
      </c>
      <c r="DB432" t="str">
        <f t="shared" si="113"/>
        <v/>
      </c>
      <c r="DC432" t="str">
        <f t="shared" si="114"/>
        <v/>
      </c>
      <c r="DD432" s="224">
        <v>426</v>
      </c>
      <c r="DE432" s="3" t="str">
        <f>IF('DATA ENTRY'!CK431="","",IF('DATA ENTRY'!B431="","",IF(AND($DF$4='DATA ENTRY'!D431),'DATA ENTRY'!B431,"")))</f>
        <v/>
      </c>
      <c r="DF432" s="3" t="str">
        <f>IF('DATA ENTRY'!CK431="","",IF('DATA ENTRY'!C431="","",IF(AND($DF$4='DATA ENTRY'!D431),'DATA ENTRY'!C431,"")))</f>
        <v/>
      </c>
      <c r="DG432" s="4" t="str">
        <f>IF('DATA ENTRY'!CK431="","",IF('DATA ENTRY'!I431="","",IF(AND($DF$4='DATA ENTRY'!D431),'DATA ENTRY'!I431,"")))</f>
        <v/>
      </c>
      <c r="DH432" s="4" t="str">
        <f>IF('DATA ENTRY'!CK431="","",IF('DATA ENTRY'!CK431="","",IF(AND($DF$4='DATA ENTRY'!D431),'DATA ENTRY'!CK431,"")))</f>
        <v/>
      </c>
      <c r="DI432" s="3" t="str">
        <f>IF('DATA ENTRY'!CK431="","",IF('DATA ENTRY'!N431="","",IF(AND($DF$4='DATA ENTRY'!D431),'DATA ENTRY'!N431,"")))</f>
        <v/>
      </c>
      <c r="DJ432" s="107" t="str">
        <f>IF('DATA ENTRY'!CK431="","",IF('DATA ENTRY'!O431="","",IF(AND($DF$4='DATA ENTRY'!D431),'DATA ENTRY'!O431,"")))</f>
        <v/>
      </c>
      <c r="DK432" s="3" t="str">
        <f>IF('DATA ENTRY'!CK431="","",IF('DATA ENTRY'!P431="","",IF(AND($DF$4='DATA ENTRY'!D431),'DATA ENTRY'!P431,"")))</f>
        <v/>
      </c>
      <c r="DL432" s="107" t="str">
        <f>IF('DATA ENTRY'!CK431="","",IF('DATA ENTRY'!Q431="","",IF(AND($DF$4='DATA ENTRY'!D431),'DATA ENTRY'!Q431,"")))</f>
        <v/>
      </c>
      <c r="DM432" s="3" t="str">
        <f>IF('DATA ENTRY'!CK431="","",IF('DATA ENTRY'!R431="","",IF(AND($DF$4='DATA ENTRY'!D431),'DATA ENTRY'!R431,"")))</f>
        <v/>
      </c>
      <c r="DN432" s="107" t="str">
        <f>IF('DATA ENTRY'!CK431="","",IF('DATA ENTRY'!S431="","",IF(AND($DF$4='DATA ENTRY'!D431),'DATA ENTRY'!S431,"")))</f>
        <v/>
      </c>
      <c r="DO432" s="3" t="str">
        <f>IF('DATA ENTRY'!CK431="","",IF('DATA ENTRY'!E431="","",IF(AND($DF$4='DATA ENTRY'!D431),'DATA ENTRY'!E431,"")))</f>
        <v/>
      </c>
      <c r="DP432" s="3" t="str">
        <f>IF('DATA ENTRY'!CK431="","",IF('DATA ENTRY'!D431="","",IF(AND($DF$4='DATA ENTRY'!D431),'DATA ENTRY'!D431,"")))</f>
        <v/>
      </c>
      <c r="DQ432" s="3" t="str">
        <f>IF('DATA ENTRY'!CK431="","",IF('DATA ENTRY'!W431="","",IF(AND($DF$4='DATA ENTRY'!D431),'DATA ENTRY'!W431,"")))</f>
        <v/>
      </c>
      <c r="DR432" s="3" t="str">
        <f>IF('DATA ENTRY'!CK431="","",IF('DATA ENTRY'!X431="","",IF(AND($DF$4='DATA ENTRY'!D431),'DATA ENTRY'!X431,"")))</f>
        <v/>
      </c>
      <c r="DS432" s="108" t="str">
        <f t="shared" si="107"/>
        <v/>
      </c>
      <c r="DT432" s="108" t="str">
        <f>IF('DATA ENTRY'!CK431="","",IF('DATA ENTRY'!D431="","",IF(AND($DF$4='DATA ENTRY'!D431),'DATA ENTRY'!G431,"")))</f>
        <v/>
      </c>
      <c r="DY432">
        <f t="shared" si="108"/>
        <v>0</v>
      </c>
      <c r="EB432" t="str">
        <f t="shared" si="109"/>
        <v/>
      </c>
      <c r="EC432" t="str">
        <f t="shared" si="110"/>
        <v/>
      </c>
      <c r="ED432" s="224">
        <v>426</v>
      </c>
      <c r="EE432" s="3" t="str">
        <f>IF('DATA ENTRY'!CK431="","",IF('DATA ENTRY'!B431="","",IF(AND($EF$4='DATA ENTRY'!G431,$EH$4='DATA ENTRY'!F431),'DATA ENTRY'!B431,"")))</f>
        <v/>
      </c>
      <c r="EF432" s="3" t="str">
        <f>IF('DATA ENTRY'!CK431="","",IF('DATA ENTRY'!C431="","",IF(AND($EF$4='DATA ENTRY'!G431,$EH$4='DATA ENTRY'!F431),'DATA ENTRY'!C431,"")))</f>
        <v/>
      </c>
      <c r="EG432" s="4" t="str">
        <f>IF('DATA ENTRY'!CK431="","",IF('DATA ENTRY'!I431="","",IF(AND($EF$4='DATA ENTRY'!G431,$EH$4='DATA ENTRY'!F431),'DATA ENTRY'!I431,"")))</f>
        <v/>
      </c>
      <c r="EH432" s="4" t="str">
        <f>IF('DATA ENTRY'!CK431="","",IF('DATA ENTRY'!CK431="","",IF(AND($EF$4='DATA ENTRY'!G431,$EH$4='DATA ENTRY'!F431),'DATA ENTRY'!CK431,"")))</f>
        <v/>
      </c>
      <c r="EI432" s="3" t="str">
        <f>IF('DATA ENTRY'!CK431="","",IF('DATA ENTRY'!N431="","",IF(AND($EF$4='DATA ENTRY'!G431,$EH$4='DATA ENTRY'!F431),'DATA ENTRY'!N431,"")))</f>
        <v/>
      </c>
      <c r="EJ432" s="107" t="str">
        <f>IF('DATA ENTRY'!CK431="","",IF('DATA ENTRY'!O431="","",IF(AND($EF$4='DATA ENTRY'!G431,$EH$4='DATA ENTRY'!F431),'DATA ENTRY'!O431,"")))</f>
        <v/>
      </c>
      <c r="EK432" s="3" t="str">
        <f>IF('DATA ENTRY'!CK431="","",IF('DATA ENTRY'!P431="","",IF(AND($EF$4='DATA ENTRY'!G431,$EH$4='DATA ENTRY'!F431),'DATA ENTRY'!P431,"")))</f>
        <v/>
      </c>
      <c r="EL432" s="107" t="str">
        <f>IF('DATA ENTRY'!CK431="","",IF('DATA ENTRY'!Q431="","",IF(AND($EF$4='DATA ENTRY'!G431,$EH$4='DATA ENTRY'!F431),'DATA ENTRY'!Q431,"")))</f>
        <v/>
      </c>
      <c r="EM432" s="3" t="str">
        <f>IF('DATA ENTRY'!CK431="","",IF('DATA ENTRY'!R431="","",IF(AND($EF$4='DATA ENTRY'!G431,$EH$4='DATA ENTRY'!F431),'DATA ENTRY'!R431,"")))</f>
        <v/>
      </c>
      <c r="EN432" s="107" t="str">
        <f>IF('DATA ENTRY'!CK431="","",IF('DATA ENTRY'!S431="","",IF(AND($EF$4='DATA ENTRY'!G431,$EH$4='DATA ENTRY'!F431),'DATA ENTRY'!S431,"")))</f>
        <v/>
      </c>
      <c r="EO432" s="3" t="str">
        <f>IF('DATA ENTRY'!CK431="","",IF('DATA ENTRY'!E431="","",IF(AND($EF$4='DATA ENTRY'!G431,$EH$4='DATA ENTRY'!F431),'DATA ENTRY'!E431,"")))</f>
        <v/>
      </c>
      <c r="EP432" s="3" t="str">
        <f>IF('DATA ENTRY'!CK431="","",IF('DATA ENTRY'!D431="","",IF(AND($EF$4='DATA ENTRY'!G431,$EH$4='DATA ENTRY'!F431),'DATA ENTRY'!D431,"")))</f>
        <v/>
      </c>
      <c r="EQ432" s="3" t="str">
        <f>IF('DATA ENTRY'!CK431="","",IF('DATA ENTRY'!W431="","",IF(AND($EF$4='DATA ENTRY'!G431,$EH$4='DATA ENTRY'!F431),'DATA ENTRY'!W431,"")))</f>
        <v/>
      </c>
      <c r="ER432" s="3" t="str">
        <f>IF('DATA ENTRY'!CK431="","",IF('DATA ENTRY'!X431="","",IF(AND($EF$4='DATA ENTRY'!G431,$EH$4='DATA ENTRY'!F431),'DATA ENTRY'!X431,"")))</f>
        <v/>
      </c>
      <c r="ES432" s="108" t="str">
        <f t="shared" si="111"/>
        <v/>
      </c>
      <c r="ET432" s="108" t="str">
        <f>IF('DATA ENTRY'!CK431="","",IF('DATA ENTRY'!D431="","",IF(AND($EF$4='DATA ENTRY'!G431,$EH$4='DATA ENTRY'!F431),'DATA ENTRY'!G431,"")))</f>
        <v/>
      </c>
      <c r="EY432">
        <f t="shared" si="112"/>
        <v>0</v>
      </c>
    </row>
    <row r="433" spans="1:155">
      <c r="A433" t="str">
        <f>IF(S433=0,"",1+(MAX($A$7:A432)))</f>
        <v/>
      </c>
      <c r="B433" s="224">
        <v>427</v>
      </c>
      <c r="C433" s="3" t="str">
        <f>IF('DATA ENTRY'!CK432="","",IF('DATA ENTRY'!B432="","",IF($D$4="All Post",'DATA ENTRY'!B432,IF(AND($D$4='DATA ENTRY'!CK432),'DATA ENTRY'!B432,""))))</f>
        <v/>
      </c>
      <c r="D433" s="3" t="str">
        <f>IF('DATA ENTRY'!CK432="","",IF('DATA ENTRY'!C432="","",IF($D$4="All Post",'DATA ENTRY'!C432,IF(AND($D$4='DATA ENTRY'!CK432),'DATA ENTRY'!C432,""))))</f>
        <v/>
      </c>
      <c r="E433" s="4" t="str">
        <f>IF('DATA ENTRY'!CK432="","",IF('DATA ENTRY'!I432="","",IF($D$4="All Post",'DATA ENTRY'!I432,IF(AND($D$4='DATA ENTRY'!CK432),'DATA ENTRY'!I432,""))))</f>
        <v/>
      </c>
      <c r="F433" s="4" t="str">
        <f>IF('DATA ENTRY'!CK432="","",IF('DATA ENTRY'!CK432="","",IF($D$4="All Post",'DATA ENTRY'!CK432,IF(AND($D$4='DATA ENTRY'!CK432),'DATA ENTRY'!CK432,""))))</f>
        <v/>
      </c>
      <c r="G433" s="3" t="str">
        <f>IF('DATA ENTRY'!CK432="","",IF('DATA ENTRY'!N432="","",IF($D$4="All Post",'DATA ENTRY'!N432,IF(AND($D$4='DATA ENTRY'!CK432),'DATA ENTRY'!N432,""))))</f>
        <v/>
      </c>
      <c r="H433" s="107" t="str">
        <f>IF('DATA ENTRY'!CK432="","",IF('DATA ENTRY'!O432="","",IF($D$4="All Post",'DATA ENTRY'!O432,IF(AND($D$4='DATA ENTRY'!CK432),'DATA ENTRY'!O432,""))))</f>
        <v/>
      </c>
      <c r="I433" s="3" t="str">
        <f>IF('DATA ENTRY'!CK432="","",IF('DATA ENTRY'!P432="","",IF($D$4="All Post",'DATA ENTRY'!P432,IF(AND($D$4='DATA ENTRY'!CK432),'DATA ENTRY'!P432,""))))</f>
        <v/>
      </c>
      <c r="J433" s="107" t="str">
        <f>IF('DATA ENTRY'!CK432="","",IF('DATA ENTRY'!Q432="","",IF($D$4="All Post",'DATA ENTRY'!Q432,IF(AND($D$4='DATA ENTRY'!CK432),'DATA ENTRY'!Q432,""))))</f>
        <v/>
      </c>
      <c r="K433" s="3" t="str">
        <f>IF('DATA ENTRY'!CK432="","",IF('DATA ENTRY'!R432="","",IF($D$4="All Post",'DATA ENTRY'!R432,IF(AND($D$4='DATA ENTRY'!CK432),'DATA ENTRY'!R432,""))))</f>
        <v/>
      </c>
      <c r="L433" s="3" t="str">
        <f>IF('DATA ENTRY'!CK432="","",IF('DATA ENTRY'!S432="","",IF($D$4="All Post",'DATA ENTRY'!S432,IF(AND($D$4='DATA ENTRY'!CK432),'DATA ENTRY'!S432,""))))</f>
        <v/>
      </c>
      <c r="M433" s="3" t="str">
        <f>IF('DATA ENTRY'!CK432="","",IF('DATA ENTRY'!E432="","",IF($D$4="All Post",'DATA ENTRY'!E432,IF(AND($D$4='DATA ENTRY'!CK432),'DATA ENTRY'!E432,""))))</f>
        <v/>
      </c>
      <c r="N433" s="3" t="str">
        <f>IF('DATA ENTRY'!CK432="","",IF('DATA ENTRY'!W432="","",IF($D$4="All Post",'DATA ENTRY'!W432,IF(AND($D$4='DATA ENTRY'!CK432),'DATA ENTRY'!W432,""))))</f>
        <v/>
      </c>
      <c r="O433" s="3" t="str">
        <f>IF('DATA ENTRY'!CK432="","",IF('DATA ENTRY'!X432="","",IF($D$4="All Post",'DATA ENTRY'!X432,IF(AND($D$4='DATA ENTRY'!CK432),'DATA ENTRY'!X432,""))))</f>
        <v/>
      </c>
      <c r="P433" s="3" t="str">
        <f>IF('DATA ENTRY'!CK432="","",IF('DATA ENTRY'!G432="","",IF($D$4="All Post",'DATA ENTRY'!G432,IF(AND($D$4='DATA ENTRY'!CK432),'DATA ENTRY'!G432,""))))</f>
        <v/>
      </c>
      <c r="S433">
        <f t="shared" si="99"/>
        <v>0</v>
      </c>
      <c r="T433" t="str">
        <f t="shared" si="100"/>
        <v/>
      </c>
      <c r="BZ433" t="str">
        <f t="shared" si="101"/>
        <v/>
      </c>
      <c r="CA433" t="str">
        <f t="shared" si="102"/>
        <v/>
      </c>
      <c r="CB433" s="224">
        <v>427</v>
      </c>
      <c r="CC433" s="3" t="str">
        <f>IF('DATA ENTRY'!CK432="","",IF('DATA ENTRY'!B432="","",IF(AND($CD$4='DATA ENTRY'!CK432,$CG$4='DATA ENTRY'!D432),'DATA ENTRY'!B432,"")))</f>
        <v/>
      </c>
      <c r="CD433" s="3" t="str">
        <f>IF('DATA ENTRY'!CK432="","",IF('DATA ENTRY'!C432="","",IF(AND($CD$4='DATA ENTRY'!CK432,$CG$4='DATA ENTRY'!D432),'DATA ENTRY'!C432,"")))</f>
        <v/>
      </c>
      <c r="CE433" s="4" t="str">
        <f>IF('DATA ENTRY'!CK432="","",IF('DATA ENTRY'!I432="","",IF(AND($CD$4='DATA ENTRY'!CK432,$CG$4='DATA ENTRY'!D432),'DATA ENTRY'!I432,"")))</f>
        <v/>
      </c>
      <c r="CF433" s="4" t="str">
        <f>IF('DATA ENTRY'!CK432="","",IF('DATA ENTRY'!CK432="","",IF(AND($CD$4='DATA ENTRY'!CK432,$CG$4='DATA ENTRY'!D432),'DATA ENTRY'!CK432,"")))</f>
        <v/>
      </c>
      <c r="CG433" s="3" t="str">
        <f>IF('DATA ENTRY'!CK432="","",IF('DATA ENTRY'!N432="","",IF(AND($CD$4='DATA ENTRY'!CK432,$CG$4='DATA ENTRY'!D432),'DATA ENTRY'!N432,"")))</f>
        <v/>
      </c>
      <c r="CH433" s="107" t="str">
        <f>IF('DATA ENTRY'!CK432="","",IF('DATA ENTRY'!O432="","",IF(AND($CD$4='DATA ENTRY'!CK432,$CG$4='DATA ENTRY'!D432),'DATA ENTRY'!O432,"")))</f>
        <v/>
      </c>
      <c r="CI433" s="3" t="str">
        <f>IF('DATA ENTRY'!CK432="","",IF('DATA ENTRY'!P432="","",IF(AND($CD$4='DATA ENTRY'!CK432,$CG$4='DATA ENTRY'!D432),'DATA ENTRY'!P432,"")))</f>
        <v/>
      </c>
      <c r="CJ433" s="107" t="str">
        <f>IF('DATA ENTRY'!CK432="","",IF('DATA ENTRY'!Q432="","",IF(AND($CD$4='DATA ENTRY'!CK432,$CG$4='DATA ENTRY'!D432),'DATA ENTRY'!Q432,"")))</f>
        <v/>
      </c>
      <c r="CK433" s="3" t="str">
        <f>IF('DATA ENTRY'!CK432="","",IF('DATA ENTRY'!R432="","",IF(AND($CD$4='DATA ENTRY'!CK432,$CG$4='DATA ENTRY'!D432),'DATA ENTRY'!R432,"")))</f>
        <v/>
      </c>
      <c r="CL433" s="3" t="str">
        <f>IF('DATA ENTRY'!CK432="","",IF('DATA ENTRY'!S432="","",IF(AND($CD$4='DATA ENTRY'!CK432,$CG$4='DATA ENTRY'!D432),'DATA ENTRY'!S432,"")))</f>
        <v/>
      </c>
      <c r="CM433" s="3" t="str">
        <f>IF('DATA ENTRY'!CK432="","",IF('DATA ENTRY'!E432="","",IF(AND($CD$4='DATA ENTRY'!CK432,$CG$4='DATA ENTRY'!D432),'DATA ENTRY'!E432,"")))</f>
        <v/>
      </c>
      <c r="CN433" s="3" t="str">
        <f>IF('DATA ENTRY'!CK432="","",IF('DATA ENTRY'!W432="","",IF(AND($CD$4='DATA ENTRY'!CK432,$CG$4='DATA ENTRY'!D432),'DATA ENTRY'!W432,"")))</f>
        <v/>
      </c>
      <c r="CO433" s="3" t="str">
        <f>IF('DATA ENTRY'!CK432="","",IF('DATA ENTRY'!X432="","",IF(AND($CD$4='DATA ENTRY'!CK432,$CG$4='DATA ENTRY'!D432),'DATA ENTRY'!X432,"")))</f>
        <v/>
      </c>
      <c r="CP433" s="108" t="str">
        <f t="shared" si="103"/>
        <v/>
      </c>
      <c r="CQ433" s="108" t="str">
        <f>IF('DATA ENTRY'!CK432="","",IF('DATA ENTRY'!G432="","",IF(AND($CD$4='DATA ENTRY'!CK432,$CG$4='DATA ENTRY'!D432),'DATA ENTRY'!G432,"")))</f>
        <v/>
      </c>
      <c r="CR433" s="230" t="str">
        <f>IF('DATA ENTRY'!CK432="","",IF('DATA ENTRY'!D432="","",IF(AND($CD$4='DATA ENTRY'!CK432,$CG$4='DATA ENTRY'!D432),'DATA ENTRY'!D432,"")))</f>
        <v/>
      </c>
      <c r="CS433">
        <f t="shared" si="104"/>
        <v>0</v>
      </c>
      <c r="CT433">
        <f t="shared" si="105"/>
        <v>0</v>
      </c>
      <c r="CV433" s="139"/>
      <c r="CX433">
        <f t="shared" si="106"/>
        <v>0</v>
      </c>
      <c r="DB433" t="str">
        <f t="shared" si="113"/>
        <v/>
      </c>
      <c r="DC433" t="str">
        <f t="shared" si="114"/>
        <v/>
      </c>
      <c r="DD433" s="224">
        <v>427</v>
      </c>
      <c r="DE433" s="3" t="str">
        <f>IF('DATA ENTRY'!CK432="","",IF('DATA ENTRY'!B432="","",IF(AND($DF$4='DATA ENTRY'!D432),'DATA ENTRY'!B432,"")))</f>
        <v/>
      </c>
      <c r="DF433" s="3" t="str">
        <f>IF('DATA ENTRY'!CK432="","",IF('DATA ENTRY'!C432="","",IF(AND($DF$4='DATA ENTRY'!D432),'DATA ENTRY'!C432,"")))</f>
        <v/>
      </c>
      <c r="DG433" s="4" t="str">
        <f>IF('DATA ENTRY'!CK432="","",IF('DATA ENTRY'!I432="","",IF(AND($DF$4='DATA ENTRY'!D432),'DATA ENTRY'!I432,"")))</f>
        <v/>
      </c>
      <c r="DH433" s="4" t="str">
        <f>IF('DATA ENTRY'!CK432="","",IF('DATA ENTRY'!CK432="","",IF(AND($DF$4='DATA ENTRY'!D432),'DATA ENTRY'!CK432,"")))</f>
        <v/>
      </c>
      <c r="DI433" s="3" t="str">
        <f>IF('DATA ENTRY'!CK432="","",IF('DATA ENTRY'!N432="","",IF(AND($DF$4='DATA ENTRY'!D432),'DATA ENTRY'!N432,"")))</f>
        <v/>
      </c>
      <c r="DJ433" s="107" t="str">
        <f>IF('DATA ENTRY'!CK432="","",IF('DATA ENTRY'!O432="","",IF(AND($DF$4='DATA ENTRY'!D432),'DATA ENTRY'!O432,"")))</f>
        <v/>
      </c>
      <c r="DK433" s="3" t="str">
        <f>IF('DATA ENTRY'!CK432="","",IF('DATA ENTRY'!P432="","",IF(AND($DF$4='DATA ENTRY'!D432),'DATA ENTRY'!P432,"")))</f>
        <v/>
      </c>
      <c r="DL433" s="107" t="str">
        <f>IF('DATA ENTRY'!CK432="","",IF('DATA ENTRY'!Q432="","",IF(AND($DF$4='DATA ENTRY'!D432),'DATA ENTRY'!Q432,"")))</f>
        <v/>
      </c>
      <c r="DM433" s="3" t="str">
        <f>IF('DATA ENTRY'!CK432="","",IF('DATA ENTRY'!R432="","",IF(AND($DF$4='DATA ENTRY'!D432),'DATA ENTRY'!R432,"")))</f>
        <v/>
      </c>
      <c r="DN433" s="107" t="str">
        <f>IF('DATA ENTRY'!CK432="","",IF('DATA ENTRY'!S432="","",IF(AND($DF$4='DATA ENTRY'!D432),'DATA ENTRY'!S432,"")))</f>
        <v/>
      </c>
      <c r="DO433" s="3" t="str">
        <f>IF('DATA ENTRY'!CK432="","",IF('DATA ENTRY'!E432="","",IF(AND($DF$4='DATA ENTRY'!D432),'DATA ENTRY'!E432,"")))</f>
        <v/>
      </c>
      <c r="DP433" s="3" t="str">
        <f>IF('DATA ENTRY'!CK432="","",IF('DATA ENTRY'!D432="","",IF(AND($DF$4='DATA ENTRY'!D432),'DATA ENTRY'!D432,"")))</f>
        <v/>
      </c>
      <c r="DQ433" s="3" t="str">
        <f>IF('DATA ENTRY'!CK432="","",IF('DATA ENTRY'!W432="","",IF(AND($DF$4='DATA ENTRY'!D432),'DATA ENTRY'!W432,"")))</f>
        <v/>
      </c>
      <c r="DR433" s="3" t="str">
        <f>IF('DATA ENTRY'!CK432="","",IF('DATA ENTRY'!X432="","",IF(AND($DF$4='DATA ENTRY'!D432),'DATA ENTRY'!X432,"")))</f>
        <v/>
      </c>
      <c r="DS433" s="108" t="str">
        <f t="shared" si="107"/>
        <v/>
      </c>
      <c r="DT433" s="108" t="str">
        <f>IF('DATA ENTRY'!CK432="","",IF('DATA ENTRY'!D432="","",IF(AND($DF$4='DATA ENTRY'!D432),'DATA ENTRY'!G432,"")))</f>
        <v/>
      </c>
      <c r="DY433">
        <f t="shared" si="108"/>
        <v>0</v>
      </c>
      <c r="EB433" t="str">
        <f t="shared" si="109"/>
        <v/>
      </c>
      <c r="EC433" t="str">
        <f t="shared" si="110"/>
        <v/>
      </c>
      <c r="ED433" s="224">
        <v>427</v>
      </c>
      <c r="EE433" s="3" t="str">
        <f>IF('DATA ENTRY'!CK432="","",IF('DATA ENTRY'!B432="","",IF(AND($EF$4='DATA ENTRY'!G432,$EH$4='DATA ENTRY'!F432),'DATA ENTRY'!B432,"")))</f>
        <v/>
      </c>
      <c r="EF433" s="3" t="str">
        <f>IF('DATA ENTRY'!CK432="","",IF('DATA ENTRY'!C432="","",IF(AND($EF$4='DATA ENTRY'!G432,$EH$4='DATA ENTRY'!F432),'DATA ENTRY'!C432,"")))</f>
        <v/>
      </c>
      <c r="EG433" s="4" t="str">
        <f>IF('DATA ENTRY'!CK432="","",IF('DATA ENTRY'!I432="","",IF(AND($EF$4='DATA ENTRY'!G432,$EH$4='DATA ENTRY'!F432),'DATA ENTRY'!I432,"")))</f>
        <v/>
      </c>
      <c r="EH433" s="4" t="str">
        <f>IF('DATA ENTRY'!CK432="","",IF('DATA ENTRY'!CK432="","",IF(AND($EF$4='DATA ENTRY'!G432,$EH$4='DATA ENTRY'!F432),'DATA ENTRY'!CK432,"")))</f>
        <v/>
      </c>
      <c r="EI433" s="3" t="str">
        <f>IF('DATA ENTRY'!CK432="","",IF('DATA ENTRY'!N432="","",IF(AND($EF$4='DATA ENTRY'!G432,$EH$4='DATA ENTRY'!F432),'DATA ENTRY'!N432,"")))</f>
        <v/>
      </c>
      <c r="EJ433" s="107" t="str">
        <f>IF('DATA ENTRY'!CK432="","",IF('DATA ENTRY'!O432="","",IF(AND($EF$4='DATA ENTRY'!G432,$EH$4='DATA ENTRY'!F432),'DATA ENTRY'!O432,"")))</f>
        <v/>
      </c>
      <c r="EK433" s="3" t="str">
        <f>IF('DATA ENTRY'!CK432="","",IF('DATA ENTRY'!P432="","",IF(AND($EF$4='DATA ENTRY'!G432,$EH$4='DATA ENTRY'!F432),'DATA ENTRY'!P432,"")))</f>
        <v/>
      </c>
      <c r="EL433" s="107" t="str">
        <f>IF('DATA ENTRY'!CK432="","",IF('DATA ENTRY'!Q432="","",IF(AND($EF$4='DATA ENTRY'!G432,$EH$4='DATA ENTRY'!F432),'DATA ENTRY'!Q432,"")))</f>
        <v/>
      </c>
      <c r="EM433" s="3" t="str">
        <f>IF('DATA ENTRY'!CK432="","",IF('DATA ENTRY'!R432="","",IF(AND($EF$4='DATA ENTRY'!G432,$EH$4='DATA ENTRY'!F432),'DATA ENTRY'!R432,"")))</f>
        <v/>
      </c>
      <c r="EN433" s="107" t="str">
        <f>IF('DATA ENTRY'!CK432="","",IF('DATA ENTRY'!S432="","",IF(AND($EF$4='DATA ENTRY'!G432,$EH$4='DATA ENTRY'!F432),'DATA ENTRY'!S432,"")))</f>
        <v/>
      </c>
      <c r="EO433" s="3" t="str">
        <f>IF('DATA ENTRY'!CK432="","",IF('DATA ENTRY'!E432="","",IF(AND($EF$4='DATA ENTRY'!G432,$EH$4='DATA ENTRY'!F432),'DATA ENTRY'!E432,"")))</f>
        <v/>
      </c>
      <c r="EP433" s="3" t="str">
        <f>IF('DATA ENTRY'!CK432="","",IF('DATA ENTRY'!D432="","",IF(AND($EF$4='DATA ENTRY'!G432,$EH$4='DATA ENTRY'!F432),'DATA ENTRY'!D432,"")))</f>
        <v/>
      </c>
      <c r="EQ433" s="3" t="str">
        <f>IF('DATA ENTRY'!CK432="","",IF('DATA ENTRY'!W432="","",IF(AND($EF$4='DATA ENTRY'!G432,$EH$4='DATA ENTRY'!F432),'DATA ENTRY'!W432,"")))</f>
        <v/>
      </c>
      <c r="ER433" s="3" t="str">
        <f>IF('DATA ENTRY'!CK432="","",IF('DATA ENTRY'!X432="","",IF(AND($EF$4='DATA ENTRY'!G432,$EH$4='DATA ENTRY'!F432),'DATA ENTRY'!X432,"")))</f>
        <v/>
      </c>
      <c r="ES433" s="108" t="str">
        <f t="shared" si="111"/>
        <v/>
      </c>
      <c r="ET433" s="108" t="str">
        <f>IF('DATA ENTRY'!CK432="","",IF('DATA ENTRY'!D432="","",IF(AND($EF$4='DATA ENTRY'!G432,$EH$4='DATA ENTRY'!F432),'DATA ENTRY'!G432,"")))</f>
        <v/>
      </c>
      <c r="EY433">
        <f t="shared" si="112"/>
        <v>0</v>
      </c>
    </row>
    <row r="434" spans="1:155">
      <c r="A434" t="str">
        <f>IF(S434=0,"",1+(MAX($A$7:A433)))</f>
        <v/>
      </c>
      <c r="B434" s="224">
        <v>428</v>
      </c>
      <c r="C434" s="3" t="str">
        <f>IF('DATA ENTRY'!CK433="","",IF('DATA ENTRY'!B433="","",IF($D$4="All Post",'DATA ENTRY'!B433,IF(AND($D$4='DATA ENTRY'!CK433),'DATA ENTRY'!B433,""))))</f>
        <v/>
      </c>
      <c r="D434" s="3" t="str">
        <f>IF('DATA ENTRY'!CK433="","",IF('DATA ENTRY'!C433="","",IF($D$4="All Post",'DATA ENTRY'!C433,IF(AND($D$4='DATA ENTRY'!CK433),'DATA ENTRY'!C433,""))))</f>
        <v/>
      </c>
      <c r="E434" s="4" t="str">
        <f>IF('DATA ENTRY'!CK433="","",IF('DATA ENTRY'!I433="","",IF($D$4="All Post",'DATA ENTRY'!I433,IF(AND($D$4='DATA ENTRY'!CK433),'DATA ENTRY'!I433,""))))</f>
        <v/>
      </c>
      <c r="F434" s="4" t="str">
        <f>IF('DATA ENTRY'!CK433="","",IF('DATA ENTRY'!CK433="","",IF($D$4="All Post",'DATA ENTRY'!CK433,IF(AND($D$4='DATA ENTRY'!CK433),'DATA ENTRY'!CK433,""))))</f>
        <v/>
      </c>
      <c r="G434" s="3" t="str">
        <f>IF('DATA ENTRY'!CK433="","",IF('DATA ENTRY'!N433="","",IF($D$4="All Post",'DATA ENTRY'!N433,IF(AND($D$4='DATA ENTRY'!CK433),'DATA ENTRY'!N433,""))))</f>
        <v/>
      </c>
      <c r="H434" s="107" t="str">
        <f>IF('DATA ENTRY'!CK433="","",IF('DATA ENTRY'!O433="","",IF($D$4="All Post",'DATA ENTRY'!O433,IF(AND($D$4='DATA ENTRY'!CK433),'DATA ENTRY'!O433,""))))</f>
        <v/>
      </c>
      <c r="I434" s="3" t="str">
        <f>IF('DATA ENTRY'!CK433="","",IF('DATA ENTRY'!P433="","",IF($D$4="All Post",'DATA ENTRY'!P433,IF(AND($D$4='DATA ENTRY'!CK433),'DATA ENTRY'!P433,""))))</f>
        <v/>
      </c>
      <c r="J434" s="107" t="str">
        <f>IF('DATA ENTRY'!CK433="","",IF('DATA ENTRY'!Q433="","",IF($D$4="All Post",'DATA ENTRY'!Q433,IF(AND($D$4='DATA ENTRY'!CK433),'DATA ENTRY'!Q433,""))))</f>
        <v/>
      </c>
      <c r="K434" s="3" t="str">
        <f>IF('DATA ENTRY'!CK433="","",IF('DATA ENTRY'!R433="","",IF($D$4="All Post",'DATA ENTRY'!R433,IF(AND($D$4='DATA ENTRY'!CK433),'DATA ENTRY'!R433,""))))</f>
        <v/>
      </c>
      <c r="L434" s="3" t="str">
        <f>IF('DATA ENTRY'!CK433="","",IF('DATA ENTRY'!S433="","",IF($D$4="All Post",'DATA ENTRY'!S433,IF(AND($D$4='DATA ENTRY'!CK433),'DATA ENTRY'!S433,""))))</f>
        <v/>
      </c>
      <c r="M434" s="3" t="str">
        <f>IF('DATA ENTRY'!CK433="","",IF('DATA ENTRY'!E433="","",IF($D$4="All Post",'DATA ENTRY'!E433,IF(AND($D$4='DATA ENTRY'!CK433),'DATA ENTRY'!E433,""))))</f>
        <v/>
      </c>
      <c r="N434" s="3" t="str">
        <f>IF('DATA ENTRY'!CK433="","",IF('DATA ENTRY'!W433="","",IF($D$4="All Post",'DATA ENTRY'!W433,IF(AND($D$4='DATA ENTRY'!CK433),'DATA ENTRY'!W433,""))))</f>
        <v/>
      </c>
      <c r="O434" s="3" t="str">
        <f>IF('DATA ENTRY'!CK433="","",IF('DATA ENTRY'!X433="","",IF($D$4="All Post",'DATA ENTRY'!X433,IF(AND($D$4='DATA ENTRY'!CK433),'DATA ENTRY'!X433,""))))</f>
        <v/>
      </c>
      <c r="P434" s="3" t="str">
        <f>IF('DATA ENTRY'!CK433="","",IF('DATA ENTRY'!G433="","",IF($D$4="All Post",'DATA ENTRY'!G433,IF(AND($D$4='DATA ENTRY'!CK433),'DATA ENTRY'!G433,""))))</f>
        <v/>
      </c>
      <c r="S434">
        <f t="shared" si="99"/>
        <v>0</v>
      </c>
      <c r="T434" t="str">
        <f t="shared" si="100"/>
        <v/>
      </c>
      <c r="BZ434" t="str">
        <f t="shared" si="101"/>
        <v/>
      </c>
      <c r="CA434" t="str">
        <f t="shared" si="102"/>
        <v/>
      </c>
      <c r="CB434" s="224">
        <v>428</v>
      </c>
      <c r="CC434" s="3" t="str">
        <f>IF('DATA ENTRY'!CK433="","",IF('DATA ENTRY'!B433="","",IF(AND($CD$4='DATA ENTRY'!CK433,$CG$4='DATA ENTRY'!D433),'DATA ENTRY'!B433,"")))</f>
        <v/>
      </c>
      <c r="CD434" s="3" t="str">
        <f>IF('DATA ENTRY'!CK433="","",IF('DATA ENTRY'!C433="","",IF(AND($CD$4='DATA ENTRY'!CK433,$CG$4='DATA ENTRY'!D433),'DATA ENTRY'!C433,"")))</f>
        <v/>
      </c>
      <c r="CE434" s="4" t="str">
        <f>IF('DATA ENTRY'!CK433="","",IF('DATA ENTRY'!I433="","",IF(AND($CD$4='DATA ENTRY'!CK433,$CG$4='DATA ENTRY'!D433),'DATA ENTRY'!I433,"")))</f>
        <v/>
      </c>
      <c r="CF434" s="4" t="str">
        <f>IF('DATA ENTRY'!CK433="","",IF('DATA ENTRY'!CK433="","",IF(AND($CD$4='DATA ENTRY'!CK433,$CG$4='DATA ENTRY'!D433),'DATA ENTRY'!CK433,"")))</f>
        <v/>
      </c>
      <c r="CG434" s="3" t="str">
        <f>IF('DATA ENTRY'!CK433="","",IF('DATA ENTRY'!N433="","",IF(AND($CD$4='DATA ENTRY'!CK433,$CG$4='DATA ENTRY'!D433),'DATA ENTRY'!N433,"")))</f>
        <v/>
      </c>
      <c r="CH434" s="107" t="str">
        <f>IF('DATA ENTRY'!CK433="","",IF('DATA ENTRY'!O433="","",IF(AND($CD$4='DATA ENTRY'!CK433,$CG$4='DATA ENTRY'!D433),'DATA ENTRY'!O433,"")))</f>
        <v/>
      </c>
      <c r="CI434" s="3" t="str">
        <f>IF('DATA ENTRY'!CK433="","",IF('DATA ENTRY'!P433="","",IF(AND($CD$4='DATA ENTRY'!CK433,$CG$4='DATA ENTRY'!D433),'DATA ENTRY'!P433,"")))</f>
        <v/>
      </c>
      <c r="CJ434" s="107" t="str">
        <f>IF('DATA ENTRY'!CK433="","",IF('DATA ENTRY'!Q433="","",IF(AND($CD$4='DATA ENTRY'!CK433,$CG$4='DATA ENTRY'!D433),'DATA ENTRY'!Q433,"")))</f>
        <v/>
      </c>
      <c r="CK434" s="3" t="str">
        <f>IF('DATA ENTRY'!CK433="","",IF('DATA ENTRY'!R433="","",IF(AND($CD$4='DATA ENTRY'!CK433,$CG$4='DATA ENTRY'!D433),'DATA ENTRY'!R433,"")))</f>
        <v/>
      </c>
      <c r="CL434" s="3" t="str">
        <f>IF('DATA ENTRY'!CK433="","",IF('DATA ENTRY'!S433="","",IF(AND($CD$4='DATA ENTRY'!CK433,$CG$4='DATA ENTRY'!D433),'DATA ENTRY'!S433,"")))</f>
        <v/>
      </c>
      <c r="CM434" s="3" t="str">
        <f>IF('DATA ENTRY'!CK433="","",IF('DATA ENTRY'!E433="","",IF(AND($CD$4='DATA ENTRY'!CK433,$CG$4='DATA ENTRY'!D433),'DATA ENTRY'!E433,"")))</f>
        <v/>
      </c>
      <c r="CN434" s="3" t="str">
        <f>IF('DATA ENTRY'!CK433="","",IF('DATA ENTRY'!W433="","",IF(AND($CD$4='DATA ENTRY'!CK433,$CG$4='DATA ENTRY'!D433),'DATA ENTRY'!W433,"")))</f>
        <v/>
      </c>
      <c r="CO434" s="3" t="str">
        <f>IF('DATA ENTRY'!CK433="","",IF('DATA ENTRY'!X433="","",IF(AND($CD$4='DATA ENTRY'!CK433,$CG$4='DATA ENTRY'!D433),'DATA ENTRY'!X433,"")))</f>
        <v/>
      </c>
      <c r="CP434" s="108" t="str">
        <f t="shared" si="103"/>
        <v/>
      </c>
      <c r="CQ434" s="108" t="str">
        <f>IF('DATA ENTRY'!CK433="","",IF('DATA ENTRY'!G433="","",IF(AND($CD$4='DATA ENTRY'!CK433,$CG$4='DATA ENTRY'!D433),'DATA ENTRY'!G433,"")))</f>
        <v/>
      </c>
      <c r="CR434" s="230" t="str">
        <f>IF('DATA ENTRY'!CK433="","",IF('DATA ENTRY'!D433="","",IF(AND($CD$4='DATA ENTRY'!CK433,$CG$4='DATA ENTRY'!D433),'DATA ENTRY'!D433,"")))</f>
        <v/>
      </c>
      <c r="CS434">
        <f t="shared" si="104"/>
        <v>0</v>
      </c>
      <c r="CT434">
        <f t="shared" si="105"/>
        <v>0</v>
      </c>
      <c r="CV434" s="139"/>
      <c r="CX434">
        <f t="shared" si="106"/>
        <v>0</v>
      </c>
      <c r="DB434" t="str">
        <f t="shared" si="113"/>
        <v/>
      </c>
      <c r="DC434" t="str">
        <f t="shared" si="114"/>
        <v/>
      </c>
      <c r="DD434" s="224">
        <v>428</v>
      </c>
      <c r="DE434" s="3" t="str">
        <f>IF('DATA ENTRY'!CK433="","",IF('DATA ENTRY'!B433="","",IF(AND($DF$4='DATA ENTRY'!D433),'DATA ENTRY'!B433,"")))</f>
        <v/>
      </c>
      <c r="DF434" s="3" t="str">
        <f>IF('DATA ENTRY'!CK433="","",IF('DATA ENTRY'!C433="","",IF(AND($DF$4='DATA ENTRY'!D433),'DATA ENTRY'!C433,"")))</f>
        <v/>
      </c>
      <c r="DG434" s="4" t="str">
        <f>IF('DATA ENTRY'!CK433="","",IF('DATA ENTRY'!I433="","",IF(AND($DF$4='DATA ENTRY'!D433),'DATA ENTRY'!I433,"")))</f>
        <v/>
      </c>
      <c r="DH434" s="4" t="str">
        <f>IF('DATA ENTRY'!CK433="","",IF('DATA ENTRY'!CK433="","",IF(AND($DF$4='DATA ENTRY'!D433),'DATA ENTRY'!CK433,"")))</f>
        <v/>
      </c>
      <c r="DI434" s="3" t="str">
        <f>IF('DATA ENTRY'!CK433="","",IF('DATA ENTRY'!N433="","",IF(AND($DF$4='DATA ENTRY'!D433),'DATA ENTRY'!N433,"")))</f>
        <v/>
      </c>
      <c r="DJ434" s="107" t="str">
        <f>IF('DATA ENTRY'!CK433="","",IF('DATA ENTRY'!O433="","",IF(AND($DF$4='DATA ENTRY'!D433),'DATA ENTRY'!O433,"")))</f>
        <v/>
      </c>
      <c r="DK434" s="3" t="str">
        <f>IF('DATA ENTRY'!CK433="","",IF('DATA ENTRY'!P433="","",IF(AND($DF$4='DATA ENTRY'!D433),'DATA ENTRY'!P433,"")))</f>
        <v/>
      </c>
      <c r="DL434" s="107" t="str">
        <f>IF('DATA ENTRY'!CK433="","",IF('DATA ENTRY'!Q433="","",IF(AND($DF$4='DATA ENTRY'!D433),'DATA ENTRY'!Q433,"")))</f>
        <v/>
      </c>
      <c r="DM434" s="3" t="str">
        <f>IF('DATA ENTRY'!CK433="","",IF('DATA ENTRY'!R433="","",IF(AND($DF$4='DATA ENTRY'!D433),'DATA ENTRY'!R433,"")))</f>
        <v/>
      </c>
      <c r="DN434" s="107" t="str">
        <f>IF('DATA ENTRY'!CK433="","",IF('DATA ENTRY'!S433="","",IF(AND($DF$4='DATA ENTRY'!D433),'DATA ENTRY'!S433,"")))</f>
        <v/>
      </c>
      <c r="DO434" s="3" t="str">
        <f>IF('DATA ENTRY'!CK433="","",IF('DATA ENTRY'!E433="","",IF(AND($DF$4='DATA ENTRY'!D433),'DATA ENTRY'!E433,"")))</f>
        <v/>
      </c>
      <c r="DP434" s="3" t="str">
        <f>IF('DATA ENTRY'!CK433="","",IF('DATA ENTRY'!D433="","",IF(AND($DF$4='DATA ENTRY'!D433),'DATA ENTRY'!D433,"")))</f>
        <v/>
      </c>
      <c r="DQ434" s="3" t="str">
        <f>IF('DATA ENTRY'!CK433="","",IF('DATA ENTRY'!W433="","",IF(AND($DF$4='DATA ENTRY'!D433),'DATA ENTRY'!W433,"")))</f>
        <v/>
      </c>
      <c r="DR434" s="3" t="str">
        <f>IF('DATA ENTRY'!CK433="","",IF('DATA ENTRY'!X433="","",IF(AND($DF$4='DATA ENTRY'!D433),'DATA ENTRY'!X433,"")))</f>
        <v/>
      </c>
      <c r="DS434" s="108" t="str">
        <f t="shared" si="107"/>
        <v/>
      </c>
      <c r="DT434" s="108" t="str">
        <f>IF('DATA ENTRY'!CK433="","",IF('DATA ENTRY'!D433="","",IF(AND($DF$4='DATA ENTRY'!D433),'DATA ENTRY'!G433,"")))</f>
        <v/>
      </c>
      <c r="DY434">
        <f t="shared" si="108"/>
        <v>0</v>
      </c>
      <c r="EB434" t="str">
        <f t="shared" si="109"/>
        <v/>
      </c>
      <c r="EC434" t="str">
        <f t="shared" si="110"/>
        <v/>
      </c>
      <c r="ED434" s="224">
        <v>428</v>
      </c>
      <c r="EE434" s="3" t="str">
        <f>IF('DATA ENTRY'!CK433="","",IF('DATA ENTRY'!B433="","",IF(AND($EF$4='DATA ENTRY'!G433,$EH$4='DATA ENTRY'!F433),'DATA ENTRY'!B433,"")))</f>
        <v/>
      </c>
      <c r="EF434" s="3" t="str">
        <f>IF('DATA ENTRY'!CK433="","",IF('DATA ENTRY'!C433="","",IF(AND($EF$4='DATA ENTRY'!G433,$EH$4='DATA ENTRY'!F433),'DATA ENTRY'!C433,"")))</f>
        <v/>
      </c>
      <c r="EG434" s="4" t="str">
        <f>IF('DATA ENTRY'!CK433="","",IF('DATA ENTRY'!I433="","",IF(AND($EF$4='DATA ENTRY'!G433,$EH$4='DATA ENTRY'!F433),'DATA ENTRY'!I433,"")))</f>
        <v/>
      </c>
      <c r="EH434" s="4" t="str">
        <f>IF('DATA ENTRY'!CK433="","",IF('DATA ENTRY'!CK433="","",IF(AND($EF$4='DATA ENTRY'!G433,$EH$4='DATA ENTRY'!F433),'DATA ENTRY'!CK433,"")))</f>
        <v/>
      </c>
      <c r="EI434" s="3" t="str">
        <f>IF('DATA ENTRY'!CK433="","",IF('DATA ENTRY'!N433="","",IF(AND($EF$4='DATA ENTRY'!G433,$EH$4='DATA ENTRY'!F433),'DATA ENTRY'!N433,"")))</f>
        <v/>
      </c>
      <c r="EJ434" s="107" t="str">
        <f>IF('DATA ENTRY'!CK433="","",IF('DATA ENTRY'!O433="","",IF(AND($EF$4='DATA ENTRY'!G433,$EH$4='DATA ENTRY'!F433),'DATA ENTRY'!O433,"")))</f>
        <v/>
      </c>
      <c r="EK434" s="3" t="str">
        <f>IF('DATA ENTRY'!CK433="","",IF('DATA ENTRY'!P433="","",IF(AND($EF$4='DATA ENTRY'!G433,$EH$4='DATA ENTRY'!F433),'DATA ENTRY'!P433,"")))</f>
        <v/>
      </c>
      <c r="EL434" s="107" t="str">
        <f>IF('DATA ENTRY'!CK433="","",IF('DATA ENTRY'!Q433="","",IF(AND($EF$4='DATA ENTRY'!G433,$EH$4='DATA ENTRY'!F433),'DATA ENTRY'!Q433,"")))</f>
        <v/>
      </c>
      <c r="EM434" s="3" t="str">
        <f>IF('DATA ENTRY'!CK433="","",IF('DATA ENTRY'!R433="","",IF(AND($EF$4='DATA ENTRY'!G433,$EH$4='DATA ENTRY'!F433),'DATA ENTRY'!R433,"")))</f>
        <v/>
      </c>
      <c r="EN434" s="107" t="str">
        <f>IF('DATA ENTRY'!CK433="","",IF('DATA ENTRY'!S433="","",IF(AND($EF$4='DATA ENTRY'!G433,$EH$4='DATA ENTRY'!F433),'DATA ENTRY'!S433,"")))</f>
        <v/>
      </c>
      <c r="EO434" s="3" t="str">
        <f>IF('DATA ENTRY'!CK433="","",IF('DATA ENTRY'!E433="","",IF(AND($EF$4='DATA ENTRY'!G433,$EH$4='DATA ENTRY'!F433),'DATA ENTRY'!E433,"")))</f>
        <v/>
      </c>
      <c r="EP434" s="3" t="str">
        <f>IF('DATA ENTRY'!CK433="","",IF('DATA ENTRY'!D433="","",IF(AND($EF$4='DATA ENTRY'!G433,$EH$4='DATA ENTRY'!F433),'DATA ENTRY'!D433,"")))</f>
        <v/>
      </c>
      <c r="EQ434" s="3" t="str">
        <f>IF('DATA ENTRY'!CK433="","",IF('DATA ENTRY'!W433="","",IF(AND($EF$4='DATA ENTRY'!G433,$EH$4='DATA ENTRY'!F433),'DATA ENTRY'!W433,"")))</f>
        <v/>
      </c>
      <c r="ER434" s="3" t="str">
        <f>IF('DATA ENTRY'!CK433="","",IF('DATA ENTRY'!X433="","",IF(AND($EF$4='DATA ENTRY'!G433,$EH$4='DATA ENTRY'!F433),'DATA ENTRY'!X433,"")))</f>
        <v/>
      </c>
      <c r="ES434" s="108" t="str">
        <f t="shared" si="111"/>
        <v/>
      </c>
      <c r="ET434" s="108" t="str">
        <f>IF('DATA ENTRY'!CK433="","",IF('DATA ENTRY'!D433="","",IF(AND($EF$4='DATA ENTRY'!G433,$EH$4='DATA ENTRY'!F433),'DATA ENTRY'!G433,"")))</f>
        <v/>
      </c>
      <c r="EY434">
        <f t="shared" si="112"/>
        <v>0</v>
      </c>
    </row>
    <row r="435" spans="1:155">
      <c r="A435" t="str">
        <f>IF(S435=0,"",1+(MAX($A$7:A434)))</f>
        <v/>
      </c>
      <c r="B435" s="224">
        <v>429</v>
      </c>
      <c r="C435" s="3" t="str">
        <f>IF('DATA ENTRY'!CK434="","",IF('DATA ENTRY'!B434="","",IF($D$4="All Post",'DATA ENTRY'!B434,IF(AND($D$4='DATA ENTRY'!CK434),'DATA ENTRY'!B434,""))))</f>
        <v/>
      </c>
      <c r="D435" s="3" t="str">
        <f>IF('DATA ENTRY'!CK434="","",IF('DATA ENTRY'!C434="","",IF($D$4="All Post",'DATA ENTRY'!C434,IF(AND($D$4='DATA ENTRY'!CK434),'DATA ENTRY'!C434,""))))</f>
        <v/>
      </c>
      <c r="E435" s="4" t="str">
        <f>IF('DATA ENTRY'!CK434="","",IF('DATA ENTRY'!I434="","",IF($D$4="All Post",'DATA ENTRY'!I434,IF(AND($D$4='DATA ENTRY'!CK434),'DATA ENTRY'!I434,""))))</f>
        <v/>
      </c>
      <c r="F435" s="4" t="str">
        <f>IF('DATA ENTRY'!CK434="","",IF('DATA ENTRY'!CK434="","",IF($D$4="All Post",'DATA ENTRY'!CK434,IF(AND($D$4='DATA ENTRY'!CK434),'DATA ENTRY'!CK434,""))))</f>
        <v/>
      </c>
      <c r="G435" s="3" t="str">
        <f>IF('DATA ENTRY'!CK434="","",IF('DATA ENTRY'!N434="","",IF($D$4="All Post",'DATA ENTRY'!N434,IF(AND($D$4='DATA ENTRY'!CK434),'DATA ENTRY'!N434,""))))</f>
        <v/>
      </c>
      <c r="H435" s="107" t="str">
        <f>IF('DATA ENTRY'!CK434="","",IF('DATA ENTRY'!O434="","",IF($D$4="All Post",'DATA ENTRY'!O434,IF(AND($D$4='DATA ENTRY'!CK434),'DATA ENTRY'!O434,""))))</f>
        <v/>
      </c>
      <c r="I435" s="3" t="str">
        <f>IF('DATA ENTRY'!CK434="","",IF('DATA ENTRY'!P434="","",IF($D$4="All Post",'DATA ENTRY'!P434,IF(AND($D$4='DATA ENTRY'!CK434),'DATA ENTRY'!P434,""))))</f>
        <v/>
      </c>
      <c r="J435" s="107" t="str">
        <f>IF('DATA ENTRY'!CK434="","",IF('DATA ENTRY'!Q434="","",IF($D$4="All Post",'DATA ENTRY'!Q434,IF(AND($D$4='DATA ENTRY'!CK434),'DATA ENTRY'!Q434,""))))</f>
        <v/>
      </c>
      <c r="K435" s="3" t="str">
        <f>IF('DATA ENTRY'!CK434="","",IF('DATA ENTRY'!R434="","",IF($D$4="All Post",'DATA ENTRY'!R434,IF(AND($D$4='DATA ENTRY'!CK434),'DATA ENTRY'!R434,""))))</f>
        <v/>
      </c>
      <c r="L435" s="3" t="str">
        <f>IF('DATA ENTRY'!CK434="","",IF('DATA ENTRY'!S434="","",IF($D$4="All Post",'DATA ENTRY'!S434,IF(AND($D$4='DATA ENTRY'!CK434),'DATA ENTRY'!S434,""))))</f>
        <v/>
      </c>
      <c r="M435" s="3" t="str">
        <f>IF('DATA ENTRY'!CK434="","",IF('DATA ENTRY'!E434="","",IF($D$4="All Post",'DATA ENTRY'!E434,IF(AND($D$4='DATA ENTRY'!CK434),'DATA ENTRY'!E434,""))))</f>
        <v/>
      </c>
      <c r="N435" s="3" t="str">
        <f>IF('DATA ENTRY'!CK434="","",IF('DATA ENTRY'!W434="","",IF($D$4="All Post",'DATA ENTRY'!W434,IF(AND($D$4='DATA ENTRY'!CK434),'DATA ENTRY'!W434,""))))</f>
        <v/>
      </c>
      <c r="O435" s="3" t="str">
        <f>IF('DATA ENTRY'!CK434="","",IF('DATA ENTRY'!X434="","",IF($D$4="All Post",'DATA ENTRY'!X434,IF(AND($D$4='DATA ENTRY'!CK434),'DATA ENTRY'!X434,""))))</f>
        <v/>
      </c>
      <c r="P435" s="3" t="str">
        <f>IF('DATA ENTRY'!CK434="","",IF('DATA ENTRY'!G434="","",IF($D$4="All Post",'DATA ENTRY'!G434,IF(AND($D$4='DATA ENTRY'!CK434),'DATA ENTRY'!G434,""))))</f>
        <v/>
      </c>
      <c r="S435">
        <f t="shared" si="99"/>
        <v>0</v>
      </c>
      <c r="T435" t="str">
        <f t="shared" si="100"/>
        <v/>
      </c>
      <c r="BZ435" t="str">
        <f t="shared" si="101"/>
        <v/>
      </c>
      <c r="CA435" t="str">
        <f t="shared" si="102"/>
        <v/>
      </c>
      <c r="CB435" s="224">
        <v>429</v>
      </c>
      <c r="CC435" s="3" t="str">
        <f>IF('DATA ENTRY'!CK434="","",IF('DATA ENTRY'!B434="","",IF(AND($CD$4='DATA ENTRY'!CK434,$CG$4='DATA ENTRY'!D434),'DATA ENTRY'!B434,"")))</f>
        <v/>
      </c>
      <c r="CD435" s="3" t="str">
        <f>IF('DATA ENTRY'!CK434="","",IF('DATA ENTRY'!C434="","",IF(AND($CD$4='DATA ENTRY'!CK434,$CG$4='DATA ENTRY'!D434),'DATA ENTRY'!C434,"")))</f>
        <v/>
      </c>
      <c r="CE435" s="4" t="str">
        <f>IF('DATA ENTRY'!CK434="","",IF('DATA ENTRY'!I434="","",IF(AND($CD$4='DATA ENTRY'!CK434,$CG$4='DATA ENTRY'!D434),'DATA ENTRY'!I434,"")))</f>
        <v/>
      </c>
      <c r="CF435" s="4" t="str">
        <f>IF('DATA ENTRY'!CK434="","",IF('DATA ENTRY'!CK434="","",IF(AND($CD$4='DATA ENTRY'!CK434,$CG$4='DATA ENTRY'!D434),'DATA ENTRY'!CK434,"")))</f>
        <v/>
      </c>
      <c r="CG435" s="3" t="str">
        <f>IF('DATA ENTRY'!CK434="","",IF('DATA ENTRY'!N434="","",IF(AND($CD$4='DATA ENTRY'!CK434,$CG$4='DATA ENTRY'!D434),'DATA ENTRY'!N434,"")))</f>
        <v/>
      </c>
      <c r="CH435" s="107" t="str">
        <f>IF('DATA ENTRY'!CK434="","",IF('DATA ENTRY'!O434="","",IF(AND($CD$4='DATA ENTRY'!CK434,$CG$4='DATA ENTRY'!D434),'DATA ENTRY'!O434,"")))</f>
        <v/>
      </c>
      <c r="CI435" s="3" t="str">
        <f>IF('DATA ENTRY'!CK434="","",IF('DATA ENTRY'!P434="","",IF(AND($CD$4='DATA ENTRY'!CK434,$CG$4='DATA ENTRY'!D434),'DATA ENTRY'!P434,"")))</f>
        <v/>
      </c>
      <c r="CJ435" s="107" t="str">
        <f>IF('DATA ENTRY'!CK434="","",IF('DATA ENTRY'!Q434="","",IF(AND($CD$4='DATA ENTRY'!CK434,$CG$4='DATA ENTRY'!D434),'DATA ENTRY'!Q434,"")))</f>
        <v/>
      </c>
      <c r="CK435" s="3" t="str">
        <f>IF('DATA ENTRY'!CK434="","",IF('DATA ENTRY'!R434="","",IF(AND($CD$4='DATA ENTRY'!CK434,$CG$4='DATA ENTRY'!D434),'DATA ENTRY'!R434,"")))</f>
        <v/>
      </c>
      <c r="CL435" s="3" t="str">
        <f>IF('DATA ENTRY'!CK434="","",IF('DATA ENTRY'!S434="","",IF(AND($CD$4='DATA ENTRY'!CK434,$CG$4='DATA ENTRY'!D434),'DATA ENTRY'!S434,"")))</f>
        <v/>
      </c>
      <c r="CM435" s="3" t="str">
        <f>IF('DATA ENTRY'!CK434="","",IF('DATA ENTRY'!E434="","",IF(AND($CD$4='DATA ENTRY'!CK434,$CG$4='DATA ENTRY'!D434),'DATA ENTRY'!E434,"")))</f>
        <v/>
      </c>
      <c r="CN435" s="3" t="str">
        <f>IF('DATA ENTRY'!CK434="","",IF('DATA ENTRY'!W434="","",IF(AND($CD$4='DATA ENTRY'!CK434,$CG$4='DATA ENTRY'!D434),'DATA ENTRY'!W434,"")))</f>
        <v/>
      </c>
      <c r="CO435" s="3" t="str">
        <f>IF('DATA ENTRY'!CK434="","",IF('DATA ENTRY'!X434="","",IF(AND($CD$4='DATA ENTRY'!CK434,$CG$4='DATA ENTRY'!D434),'DATA ENTRY'!X434,"")))</f>
        <v/>
      </c>
      <c r="CP435" s="108" t="str">
        <f t="shared" si="103"/>
        <v/>
      </c>
      <c r="CQ435" s="108" t="str">
        <f>IF('DATA ENTRY'!CK434="","",IF('DATA ENTRY'!G434="","",IF(AND($CD$4='DATA ENTRY'!CK434,$CG$4='DATA ENTRY'!D434),'DATA ENTRY'!G434,"")))</f>
        <v/>
      </c>
      <c r="CR435" s="230" t="str">
        <f>IF('DATA ENTRY'!CK434="","",IF('DATA ENTRY'!D434="","",IF(AND($CD$4='DATA ENTRY'!CK434,$CG$4='DATA ENTRY'!D434),'DATA ENTRY'!D434,"")))</f>
        <v/>
      </c>
      <c r="CS435">
        <f t="shared" si="104"/>
        <v>0</v>
      </c>
      <c r="CT435">
        <f t="shared" si="105"/>
        <v>0</v>
      </c>
      <c r="CV435" s="139"/>
      <c r="CX435">
        <f t="shared" si="106"/>
        <v>0</v>
      </c>
      <c r="DB435" t="str">
        <f t="shared" si="113"/>
        <v/>
      </c>
      <c r="DC435" t="str">
        <f t="shared" si="114"/>
        <v/>
      </c>
      <c r="DD435" s="224">
        <v>429</v>
      </c>
      <c r="DE435" s="3" t="str">
        <f>IF('DATA ENTRY'!CK434="","",IF('DATA ENTRY'!B434="","",IF(AND($DF$4='DATA ENTRY'!D434),'DATA ENTRY'!B434,"")))</f>
        <v/>
      </c>
      <c r="DF435" s="3" t="str">
        <f>IF('DATA ENTRY'!CK434="","",IF('DATA ENTRY'!C434="","",IF(AND($DF$4='DATA ENTRY'!D434),'DATA ENTRY'!C434,"")))</f>
        <v/>
      </c>
      <c r="DG435" s="4" t="str">
        <f>IF('DATA ENTRY'!CK434="","",IF('DATA ENTRY'!I434="","",IF(AND($DF$4='DATA ENTRY'!D434),'DATA ENTRY'!I434,"")))</f>
        <v/>
      </c>
      <c r="DH435" s="4" t="str">
        <f>IF('DATA ENTRY'!CK434="","",IF('DATA ENTRY'!CK434="","",IF(AND($DF$4='DATA ENTRY'!D434),'DATA ENTRY'!CK434,"")))</f>
        <v/>
      </c>
      <c r="DI435" s="3" t="str">
        <f>IF('DATA ENTRY'!CK434="","",IF('DATA ENTRY'!N434="","",IF(AND($DF$4='DATA ENTRY'!D434),'DATA ENTRY'!N434,"")))</f>
        <v/>
      </c>
      <c r="DJ435" s="107" t="str">
        <f>IF('DATA ENTRY'!CK434="","",IF('DATA ENTRY'!O434="","",IF(AND($DF$4='DATA ENTRY'!D434),'DATA ENTRY'!O434,"")))</f>
        <v/>
      </c>
      <c r="DK435" s="3" t="str">
        <f>IF('DATA ENTRY'!CK434="","",IF('DATA ENTRY'!P434="","",IF(AND($DF$4='DATA ENTRY'!D434),'DATA ENTRY'!P434,"")))</f>
        <v/>
      </c>
      <c r="DL435" s="107" t="str">
        <f>IF('DATA ENTRY'!CK434="","",IF('DATA ENTRY'!Q434="","",IF(AND($DF$4='DATA ENTRY'!D434),'DATA ENTRY'!Q434,"")))</f>
        <v/>
      </c>
      <c r="DM435" s="3" t="str">
        <f>IF('DATA ENTRY'!CK434="","",IF('DATA ENTRY'!R434="","",IF(AND($DF$4='DATA ENTRY'!D434),'DATA ENTRY'!R434,"")))</f>
        <v/>
      </c>
      <c r="DN435" s="107" t="str">
        <f>IF('DATA ENTRY'!CK434="","",IF('DATA ENTRY'!S434="","",IF(AND($DF$4='DATA ENTRY'!D434),'DATA ENTRY'!S434,"")))</f>
        <v/>
      </c>
      <c r="DO435" s="3" t="str">
        <f>IF('DATA ENTRY'!CK434="","",IF('DATA ENTRY'!E434="","",IF(AND($DF$4='DATA ENTRY'!D434),'DATA ENTRY'!E434,"")))</f>
        <v/>
      </c>
      <c r="DP435" s="3" t="str">
        <f>IF('DATA ENTRY'!CK434="","",IF('DATA ENTRY'!D434="","",IF(AND($DF$4='DATA ENTRY'!D434),'DATA ENTRY'!D434,"")))</f>
        <v/>
      </c>
      <c r="DQ435" s="3" t="str">
        <f>IF('DATA ENTRY'!CK434="","",IF('DATA ENTRY'!W434="","",IF(AND($DF$4='DATA ENTRY'!D434),'DATA ENTRY'!W434,"")))</f>
        <v/>
      </c>
      <c r="DR435" s="3" t="str">
        <f>IF('DATA ENTRY'!CK434="","",IF('DATA ENTRY'!X434="","",IF(AND($DF$4='DATA ENTRY'!D434),'DATA ENTRY'!X434,"")))</f>
        <v/>
      </c>
      <c r="DS435" s="108" t="str">
        <f t="shared" si="107"/>
        <v/>
      </c>
      <c r="DT435" s="108" t="str">
        <f>IF('DATA ENTRY'!CK434="","",IF('DATA ENTRY'!D434="","",IF(AND($DF$4='DATA ENTRY'!D434),'DATA ENTRY'!G434,"")))</f>
        <v/>
      </c>
      <c r="DY435">
        <f t="shared" si="108"/>
        <v>0</v>
      </c>
      <c r="EB435" t="str">
        <f t="shared" si="109"/>
        <v/>
      </c>
      <c r="EC435" t="str">
        <f t="shared" si="110"/>
        <v/>
      </c>
      <c r="ED435" s="224">
        <v>429</v>
      </c>
      <c r="EE435" s="3" t="str">
        <f>IF('DATA ENTRY'!CK434="","",IF('DATA ENTRY'!B434="","",IF(AND($EF$4='DATA ENTRY'!G434,$EH$4='DATA ENTRY'!F434),'DATA ENTRY'!B434,"")))</f>
        <v/>
      </c>
      <c r="EF435" s="3" t="str">
        <f>IF('DATA ENTRY'!CK434="","",IF('DATA ENTRY'!C434="","",IF(AND($EF$4='DATA ENTRY'!G434,$EH$4='DATA ENTRY'!F434),'DATA ENTRY'!C434,"")))</f>
        <v/>
      </c>
      <c r="EG435" s="4" t="str">
        <f>IF('DATA ENTRY'!CK434="","",IF('DATA ENTRY'!I434="","",IF(AND($EF$4='DATA ENTRY'!G434,$EH$4='DATA ENTRY'!F434),'DATA ENTRY'!I434,"")))</f>
        <v/>
      </c>
      <c r="EH435" s="4" t="str">
        <f>IF('DATA ENTRY'!CK434="","",IF('DATA ENTRY'!CK434="","",IF(AND($EF$4='DATA ENTRY'!G434,$EH$4='DATA ENTRY'!F434),'DATA ENTRY'!CK434,"")))</f>
        <v/>
      </c>
      <c r="EI435" s="3" t="str">
        <f>IF('DATA ENTRY'!CK434="","",IF('DATA ENTRY'!N434="","",IF(AND($EF$4='DATA ENTRY'!G434,$EH$4='DATA ENTRY'!F434),'DATA ENTRY'!N434,"")))</f>
        <v/>
      </c>
      <c r="EJ435" s="107" t="str">
        <f>IF('DATA ENTRY'!CK434="","",IF('DATA ENTRY'!O434="","",IF(AND($EF$4='DATA ENTRY'!G434,$EH$4='DATA ENTRY'!F434),'DATA ENTRY'!O434,"")))</f>
        <v/>
      </c>
      <c r="EK435" s="3" t="str">
        <f>IF('DATA ENTRY'!CK434="","",IF('DATA ENTRY'!P434="","",IF(AND($EF$4='DATA ENTRY'!G434,$EH$4='DATA ENTRY'!F434),'DATA ENTRY'!P434,"")))</f>
        <v/>
      </c>
      <c r="EL435" s="107" t="str">
        <f>IF('DATA ENTRY'!CK434="","",IF('DATA ENTRY'!Q434="","",IF(AND($EF$4='DATA ENTRY'!G434,$EH$4='DATA ENTRY'!F434),'DATA ENTRY'!Q434,"")))</f>
        <v/>
      </c>
      <c r="EM435" s="3" t="str">
        <f>IF('DATA ENTRY'!CK434="","",IF('DATA ENTRY'!R434="","",IF(AND($EF$4='DATA ENTRY'!G434,$EH$4='DATA ENTRY'!F434),'DATA ENTRY'!R434,"")))</f>
        <v/>
      </c>
      <c r="EN435" s="107" t="str">
        <f>IF('DATA ENTRY'!CK434="","",IF('DATA ENTRY'!S434="","",IF(AND($EF$4='DATA ENTRY'!G434,$EH$4='DATA ENTRY'!F434),'DATA ENTRY'!S434,"")))</f>
        <v/>
      </c>
      <c r="EO435" s="3" t="str">
        <f>IF('DATA ENTRY'!CK434="","",IF('DATA ENTRY'!E434="","",IF(AND($EF$4='DATA ENTRY'!G434,$EH$4='DATA ENTRY'!F434),'DATA ENTRY'!E434,"")))</f>
        <v/>
      </c>
      <c r="EP435" s="3" t="str">
        <f>IF('DATA ENTRY'!CK434="","",IF('DATA ENTRY'!D434="","",IF(AND($EF$4='DATA ENTRY'!G434,$EH$4='DATA ENTRY'!F434),'DATA ENTRY'!D434,"")))</f>
        <v/>
      </c>
      <c r="EQ435" s="3" t="str">
        <f>IF('DATA ENTRY'!CK434="","",IF('DATA ENTRY'!W434="","",IF(AND($EF$4='DATA ENTRY'!G434,$EH$4='DATA ENTRY'!F434),'DATA ENTRY'!W434,"")))</f>
        <v/>
      </c>
      <c r="ER435" s="3" t="str">
        <f>IF('DATA ENTRY'!CK434="","",IF('DATA ENTRY'!X434="","",IF(AND($EF$4='DATA ENTRY'!G434,$EH$4='DATA ENTRY'!F434),'DATA ENTRY'!X434,"")))</f>
        <v/>
      </c>
      <c r="ES435" s="108" t="str">
        <f t="shared" si="111"/>
        <v/>
      </c>
      <c r="ET435" s="108" t="str">
        <f>IF('DATA ENTRY'!CK434="","",IF('DATA ENTRY'!D434="","",IF(AND($EF$4='DATA ENTRY'!G434,$EH$4='DATA ENTRY'!F434),'DATA ENTRY'!G434,"")))</f>
        <v/>
      </c>
      <c r="EY435">
        <f t="shared" si="112"/>
        <v>0</v>
      </c>
    </row>
    <row r="436" spans="1:155">
      <c r="A436" t="str">
        <f>IF(S436=0,"",1+(MAX($A$7:A435)))</f>
        <v/>
      </c>
      <c r="B436" s="224">
        <v>430</v>
      </c>
      <c r="C436" s="3" t="str">
        <f>IF('DATA ENTRY'!CK435="","",IF('DATA ENTRY'!B435="","",IF($D$4="All Post",'DATA ENTRY'!B435,IF(AND($D$4='DATA ENTRY'!CK435),'DATA ENTRY'!B435,""))))</f>
        <v/>
      </c>
      <c r="D436" s="3" t="str">
        <f>IF('DATA ENTRY'!CK435="","",IF('DATA ENTRY'!C435="","",IF($D$4="All Post",'DATA ENTRY'!C435,IF(AND($D$4='DATA ENTRY'!CK435),'DATA ENTRY'!C435,""))))</f>
        <v/>
      </c>
      <c r="E436" s="4" t="str">
        <f>IF('DATA ENTRY'!CK435="","",IF('DATA ENTRY'!I435="","",IF($D$4="All Post",'DATA ENTRY'!I435,IF(AND($D$4='DATA ENTRY'!CK435),'DATA ENTRY'!I435,""))))</f>
        <v/>
      </c>
      <c r="F436" s="4" t="str">
        <f>IF('DATA ENTRY'!CK435="","",IF('DATA ENTRY'!CK435="","",IF($D$4="All Post",'DATA ENTRY'!CK435,IF(AND($D$4='DATA ENTRY'!CK435),'DATA ENTRY'!CK435,""))))</f>
        <v/>
      </c>
      <c r="G436" s="3" t="str">
        <f>IF('DATA ENTRY'!CK435="","",IF('DATA ENTRY'!N435="","",IF($D$4="All Post",'DATA ENTRY'!N435,IF(AND($D$4='DATA ENTRY'!CK435),'DATA ENTRY'!N435,""))))</f>
        <v/>
      </c>
      <c r="H436" s="107" t="str">
        <f>IF('DATA ENTRY'!CK435="","",IF('DATA ENTRY'!O435="","",IF($D$4="All Post",'DATA ENTRY'!O435,IF(AND($D$4='DATA ENTRY'!CK435),'DATA ENTRY'!O435,""))))</f>
        <v/>
      </c>
      <c r="I436" s="3" t="str">
        <f>IF('DATA ENTRY'!CK435="","",IF('DATA ENTRY'!P435="","",IF($D$4="All Post",'DATA ENTRY'!P435,IF(AND($D$4='DATA ENTRY'!CK435),'DATA ENTRY'!P435,""))))</f>
        <v/>
      </c>
      <c r="J436" s="107" t="str">
        <f>IF('DATA ENTRY'!CK435="","",IF('DATA ENTRY'!Q435="","",IF($D$4="All Post",'DATA ENTRY'!Q435,IF(AND($D$4='DATA ENTRY'!CK435),'DATA ENTRY'!Q435,""))))</f>
        <v/>
      </c>
      <c r="K436" s="3" t="str">
        <f>IF('DATA ENTRY'!CK435="","",IF('DATA ENTRY'!R435="","",IF($D$4="All Post",'DATA ENTRY'!R435,IF(AND($D$4='DATA ENTRY'!CK435),'DATA ENTRY'!R435,""))))</f>
        <v/>
      </c>
      <c r="L436" s="3" t="str">
        <f>IF('DATA ENTRY'!CK435="","",IF('DATA ENTRY'!S435="","",IF($D$4="All Post",'DATA ENTRY'!S435,IF(AND($D$4='DATA ENTRY'!CK435),'DATA ENTRY'!S435,""))))</f>
        <v/>
      </c>
      <c r="M436" s="3" t="str">
        <f>IF('DATA ENTRY'!CK435="","",IF('DATA ENTRY'!E435="","",IF($D$4="All Post",'DATA ENTRY'!E435,IF(AND($D$4='DATA ENTRY'!CK435),'DATA ENTRY'!E435,""))))</f>
        <v/>
      </c>
      <c r="N436" s="3" t="str">
        <f>IF('DATA ENTRY'!CK435="","",IF('DATA ENTRY'!W435="","",IF($D$4="All Post",'DATA ENTRY'!W435,IF(AND($D$4='DATA ENTRY'!CK435),'DATA ENTRY'!W435,""))))</f>
        <v/>
      </c>
      <c r="O436" s="3" t="str">
        <f>IF('DATA ENTRY'!CK435="","",IF('DATA ENTRY'!X435="","",IF($D$4="All Post",'DATA ENTRY'!X435,IF(AND($D$4='DATA ENTRY'!CK435),'DATA ENTRY'!X435,""))))</f>
        <v/>
      </c>
      <c r="P436" s="3" t="str">
        <f>IF('DATA ENTRY'!CK435="","",IF('DATA ENTRY'!G435="","",IF($D$4="All Post",'DATA ENTRY'!G435,IF(AND($D$4='DATA ENTRY'!CK435),'DATA ENTRY'!G435,""))))</f>
        <v/>
      </c>
      <c r="S436">
        <f t="shared" si="99"/>
        <v>0</v>
      </c>
      <c r="T436" t="str">
        <f t="shared" si="100"/>
        <v/>
      </c>
      <c r="BZ436" t="str">
        <f t="shared" si="101"/>
        <v/>
      </c>
      <c r="CA436" t="str">
        <f t="shared" si="102"/>
        <v/>
      </c>
      <c r="CB436" s="224">
        <v>430</v>
      </c>
      <c r="CC436" s="3" t="str">
        <f>IF('DATA ENTRY'!CK435="","",IF('DATA ENTRY'!B435="","",IF(AND($CD$4='DATA ENTRY'!CK435,$CG$4='DATA ENTRY'!D435),'DATA ENTRY'!B435,"")))</f>
        <v/>
      </c>
      <c r="CD436" s="3" t="str">
        <f>IF('DATA ENTRY'!CK435="","",IF('DATA ENTRY'!C435="","",IF(AND($CD$4='DATA ENTRY'!CK435,$CG$4='DATA ENTRY'!D435),'DATA ENTRY'!C435,"")))</f>
        <v/>
      </c>
      <c r="CE436" s="4" t="str">
        <f>IF('DATA ENTRY'!CK435="","",IF('DATA ENTRY'!I435="","",IF(AND($CD$4='DATA ENTRY'!CK435,$CG$4='DATA ENTRY'!D435),'DATA ENTRY'!I435,"")))</f>
        <v/>
      </c>
      <c r="CF436" s="4" t="str">
        <f>IF('DATA ENTRY'!CK435="","",IF('DATA ENTRY'!CK435="","",IF(AND($CD$4='DATA ENTRY'!CK435,$CG$4='DATA ENTRY'!D435),'DATA ENTRY'!CK435,"")))</f>
        <v/>
      </c>
      <c r="CG436" s="3" t="str">
        <f>IF('DATA ENTRY'!CK435="","",IF('DATA ENTRY'!N435="","",IF(AND($CD$4='DATA ENTRY'!CK435,$CG$4='DATA ENTRY'!D435),'DATA ENTRY'!N435,"")))</f>
        <v/>
      </c>
      <c r="CH436" s="107" t="str">
        <f>IF('DATA ENTRY'!CK435="","",IF('DATA ENTRY'!O435="","",IF(AND($CD$4='DATA ENTRY'!CK435,$CG$4='DATA ENTRY'!D435),'DATA ENTRY'!O435,"")))</f>
        <v/>
      </c>
      <c r="CI436" s="3" t="str">
        <f>IF('DATA ENTRY'!CK435="","",IF('DATA ENTRY'!P435="","",IF(AND($CD$4='DATA ENTRY'!CK435,$CG$4='DATA ENTRY'!D435),'DATA ENTRY'!P435,"")))</f>
        <v/>
      </c>
      <c r="CJ436" s="107" t="str">
        <f>IF('DATA ENTRY'!CK435="","",IF('DATA ENTRY'!Q435="","",IF(AND($CD$4='DATA ENTRY'!CK435,$CG$4='DATA ENTRY'!D435),'DATA ENTRY'!Q435,"")))</f>
        <v/>
      </c>
      <c r="CK436" s="3" t="str">
        <f>IF('DATA ENTRY'!CK435="","",IF('DATA ENTRY'!R435="","",IF(AND($CD$4='DATA ENTRY'!CK435,$CG$4='DATA ENTRY'!D435),'DATA ENTRY'!R435,"")))</f>
        <v/>
      </c>
      <c r="CL436" s="3" t="str">
        <f>IF('DATA ENTRY'!CK435="","",IF('DATA ENTRY'!S435="","",IF(AND($CD$4='DATA ENTRY'!CK435,$CG$4='DATA ENTRY'!D435),'DATA ENTRY'!S435,"")))</f>
        <v/>
      </c>
      <c r="CM436" s="3" t="str">
        <f>IF('DATA ENTRY'!CK435="","",IF('DATA ENTRY'!E435="","",IF(AND($CD$4='DATA ENTRY'!CK435,$CG$4='DATA ENTRY'!D435),'DATA ENTRY'!E435,"")))</f>
        <v/>
      </c>
      <c r="CN436" s="3" t="str">
        <f>IF('DATA ENTRY'!CK435="","",IF('DATA ENTRY'!W435="","",IF(AND($CD$4='DATA ENTRY'!CK435,$CG$4='DATA ENTRY'!D435),'DATA ENTRY'!W435,"")))</f>
        <v/>
      </c>
      <c r="CO436" s="3" t="str">
        <f>IF('DATA ENTRY'!CK435="","",IF('DATA ENTRY'!X435="","",IF(AND($CD$4='DATA ENTRY'!CK435,$CG$4='DATA ENTRY'!D435),'DATA ENTRY'!X435,"")))</f>
        <v/>
      </c>
      <c r="CP436" s="108" t="str">
        <f t="shared" si="103"/>
        <v/>
      </c>
      <c r="CQ436" s="108" t="str">
        <f>IF('DATA ENTRY'!CK435="","",IF('DATA ENTRY'!G435="","",IF(AND($CD$4='DATA ENTRY'!CK435,$CG$4='DATA ENTRY'!D435),'DATA ENTRY'!G435,"")))</f>
        <v/>
      </c>
      <c r="CR436" s="230" t="str">
        <f>IF('DATA ENTRY'!CK435="","",IF('DATA ENTRY'!D435="","",IF(AND($CD$4='DATA ENTRY'!CK435,$CG$4='DATA ENTRY'!D435),'DATA ENTRY'!D435,"")))</f>
        <v/>
      </c>
      <c r="CS436">
        <f t="shared" si="104"/>
        <v>0</v>
      </c>
      <c r="CT436">
        <f t="shared" si="105"/>
        <v>0</v>
      </c>
      <c r="CV436" s="139"/>
      <c r="CX436">
        <f t="shared" si="106"/>
        <v>0</v>
      </c>
      <c r="DB436" t="str">
        <f t="shared" si="113"/>
        <v/>
      </c>
      <c r="DC436" t="str">
        <f t="shared" si="114"/>
        <v/>
      </c>
      <c r="DD436" s="224">
        <v>430</v>
      </c>
      <c r="DE436" s="3" t="str">
        <f>IF('DATA ENTRY'!CK435="","",IF('DATA ENTRY'!B435="","",IF(AND($DF$4='DATA ENTRY'!D435),'DATA ENTRY'!B435,"")))</f>
        <v/>
      </c>
      <c r="DF436" s="3" t="str">
        <f>IF('DATA ENTRY'!CK435="","",IF('DATA ENTRY'!C435="","",IF(AND($DF$4='DATA ENTRY'!D435),'DATA ENTRY'!C435,"")))</f>
        <v/>
      </c>
      <c r="DG436" s="4" t="str">
        <f>IF('DATA ENTRY'!CK435="","",IF('DATA ENTRY'!I435="","",IF(AND($DF$4='DATA ENTRY'!D435),'DATA ENTRY'!I435,"")))</f>
        <v/>
      </c>
      <c r="DH436" s="4" t="str">
        <f>IF('DATA ENTRY'!CK435="","",IF('DATA ENTRY'!CK435="","",IF(AND($DF$4='DATA ENTRY'!D435),'DATA ENTRY'!CK435,"")))</f>
        <v/>
      </c>
      <c r="DI436" s="3" t="str">
        <f>IF('DATA ENTRY'!CK435="","",IF('DATA ENTRY'!N435="","",IF(AND($DF$4='DATA ENTRY'!D435),'DATA ENTRY'!N435,"")))</f>
        <v/>
      </c>
      <c r="DJ436" s="107" t="str">
        <f>IF('DATA ENTRY'!CK435="","",IF('DATA ENTRY'!O435="","",IF(AND($DF$4='DATA ENTRY'!D435),'DATA ENTRY'!O435,"")))</f>
        <v/>
      </c>
      <c r="DK436" s="3" t="str">
        <f>IF('DATA ENTRY'!CK435="","",IF('DATA ENTRY'!P435="","",IF(AND($DF$4='DATA ENTRY'!D435),'DATA ENTRY'!P435,"")))</f>
        <v/>
      </c>
      <c r="DL436" s="107" t="str">
        <f>IF('DATA ENTRY'!CK435="","",IF('DATA ENTRY'!Q435="","",IF(AND($DF$4='DATA ENTRY'!D435),'DATA ENTRY'!Q435,"")))</f>
        <v/>
      </c>
      <c r="DM436" s="3" t="str">
        <f>IF('DATA ENTRY'!CK435="","",IF('DATA ENTRY'!R435="","",IF(AND($DF$4='DATA ENTRY'!D435),'DATA ENTRY'!R435,"")))</f>
        <v/>
      </c>
      <c r="DN436" s="107" t="str">
        <f>IF('DATA ENTRY'!CK435="","",IF('DATA ENTRY'!S435="","",IF(AND($DF$4='DATA ENTRY'!D435),'DATA ENTRY'!S435,"")))</f>
        <v/>
      </c>
      <c r="DO436" s="3" t="str">
        <f>IF('DATA ENTRY'!CK435="","",IF('DATA ENTRY'!E435="","",IF(AND($DF$4='DATA ENTRY'!D435),'DATA ENTRY'!E435,"")))</f>
        <v/>
      </c>
      <c r="DP436" s="3" t="str">
        <f>IF('DATA ENTRY'!CK435="","",IF('DATA ENTRY'!D435="","",IF(AND($DF$4='DATA ENTRY'!D435),'DATA ENTRY'!D435,"")))</f>
        <v/>
      </c>
      <c r="DQ436" s="3" t="str">
        <f>IF('DATA ENTRY'!CK435="","",IF('DATA ENTRY'!W435="","",IF(AND($DF$4='DATA ENTRY'!D435),'DATA ENTRY'!W435,"")))</f>
        <v/>
      </c>
      <c r="DR436" s="3" t="str">
        <f>IF('DATA ENTRY'!CK435="","",IF('DATA ENTRY'!X435="","",IF(AND($DF$4='DATA ENTRY'!D435),'DATA ENTRY'!X435,"")))</f>
        <v/>
      </c>
      <c r="DS436" s="108" t="str">
        <f t="shared" si="107"/>
        <v/>
      </c>
      <c r="DT436" s="108" t="str">
        <f>IF('DATA ENTRY'!CK435="","",IF('DATA ENTRY'!D435="","",IF(AND($DF$4='DATA ENTRY'!D435),'DATA ENTRY'!G435,"")))</f>
        <v/>
      </c>
      <c r="DY436">
        <f t="shared" si="108"/>
        <v>0</v>
      </c>
      <c r="EB436" t="str">
        <f t="shared" si="109"/>
        <v/>
      </c>
      <c r="EC436" t="str">
        <f t="shared" si="110"/>
        <v/>
      </c>
      <c r="ED436" s="224">
        <v>430</v>
      </c>
      <c r="EE436" s="3" t="str">
        <f>IF('DATA ENTRY'!CK435="","",IF('DATA ENTRY'!B435="","",IF(AND($EF$4='DATA ENTRY'!G435,$EH$4='DATA ENTRY'!F435),'DATA ENTRY'!B435,"")))</f>
        <v/>
      </c>
      <c r="EF436" s="3" t="str">
        <f>IF('DATA ENTRY'!CK435="","",IF('DATA ENTRY'!C435="","",IF(AND($EF$4='DATA ENTRY'!G435,$EH$4='DATA ENTRY'!F435),'DATA ENTRY'!C435,"")))</f>
        <v/>
      </c>
      <c r="EG436" s="4" t="str">
        <f>IF('DATA ENTRY'!CK435="","",IF('DATA ENTRY'!I435="","",IF(AND($EF$4='DATA ENTRY'!G435,$EH$4='DATA ENTRY'!F435),'DATA ENTRY'!I435,"")))</f>
        <v/>
      </c>
      <c r="EH436" s="4" t="str">
        <f>IF('DATA ENTRY'!CK435="","",IF('DATA ENTRY'!CK435="","",IF(AND($EF$4='DATA ENTRY'!G435,$EH$4='DATA ENTRY'!F435),'DATA ENTRY'!CK435,"")))</f>
        <v/>
      </c>
      <c r="EI436" s="3" t="str">
        <f>IF('DATA ENTRY'!CK435="","",IF('DATA ENTRY'!N435="","",IF(AND($EF$4='DATA ENTRY'!G435,$EH$4='DATA ENTRY'!F435),'DATA ENTRY'!N435,"")))</f>
        <v/>
      </c>
      <c r="EJ436" s="107" t="str">
        <f>IF('DATA ENTRY'!CK435="","",IF('DATA ENTRY'!O435="","",IF(AND($EF$4='DATA ENTRY'!G435,$EH$4='DATA ENTRY'!F435),'DATA ENTRY'!O435,"")))</f>
        <v/>
      </c>
      <c r="EK436" s="3" t="str">
        <f>IF('DATA ENTRY'!CK435="","",IF('DATA ENTRY'!P435="","",IF(AND($EF$4='DATA ENTRY'!G435,$EH$4='DATA ENTRY'!F435),'DATA ENTRY'!P435,"")))</f>
        <v/>
      </c>
      <c r="EL436" s="107" t="str">
        <f>IF('DATA ENTRY'!CK435="","",IF('DATA ENTRY'!Q435="","",IF(AND($EF$4='DATA ENTRY'!G435,$EH$4='DATA ENTRY'!F435),'DATA ENTRY'!Q435,"")))</f>
        <v/>
      </c>
      <c r="EM436" s="3" t="str">
        <f>IF('DATA ENTRY'!CK435="","",IF('DATA ENTRY'!R435="","",IF(AND($EF$4='DATA ENTRY'!G435,$EH$4='DATA ENTRY'!F435),'DATA ENTRY'!R435,"")))</f>
        <v/>
      </c>
      <c r="EN436" s="107" t="str">
        <f>IF('DATA ENTRY'!CK435="","",IF('DATA ENTRY'!S435="","",IF(AND($EF$4='DATA ENTRY'!G435,$EH$4='DATA ENTRY'!F435),'DATA ENTRY'!S435,"")))</f>
        <v/>
      </c>
      <c r="EO436" s="3" t="str">
        <f>IF('DATA ENTRY'!CK435="","",IF('DATA ENTRY'!E435="","",IF(AND($EF$4='DATA ENTRY'!G435,$EH$4='DATA ENTRY'!F435),'DATA ENTRY'!E435,"")))</f>
        <v/>
      </c>
      <c r="EP436" s="3" t="str">
        <f>IF('DATA ENTRY'!CK435="","",IF('DATA ENTRY'!D435="","",IF(AND($EF$4='DATA ENTRY'!G435,$EH$4='DATA ENTRY'!F435),'DATA ENTRY'!D435,"")))</f>
        <v/>
      </c>
      <c r="EQ436" s="3" t="str">
        <f>IF('DATA ENTRY'!CK435="","",IF('DATA ENTRY'!W435="","",IF(AND($EF$4='DATA ENTRY'!G435,$EH$4='DATA ENTRY'!F435),'DATA ENTRY'!W435,"")))</f>
        <v/>
      </c>
      <c r="ER436" s="3" t="str">
        <f>IF('DATA ENTRY'!CK435="","",IF('DATA ENTRY'!X435="","",IF(AND($EF$4='DATA ENTRY'!G435,$EH$4='DATA ENTRY'!F435),'DATA ENTRY'!X435,"")))</f>
        <v/>
      </c>
      <c r="ES436" s="108" t="str">
        <f t="shared" si="111"/>
        <v/>
      </c>
      <c r="ET436" s="108" t="str">
        <f>IF('DATA ENTRY'!CK435="","",IF('DATA ENTRY'!D435="","",IF(AND($EF$4='DATA ENTRY'!G435,$EH$4='DATA ENTRY'!F435),'DATA ENTRY'!G435,"")))</f>
        <v/>
      </c>
      <c r="EY436">
        <f t="shared" si="112"/>
        <v>0</v>
      </c>
    </row>
    <row r="437" spans="1:155">
      <c r="A437" t="str">
        <f>IF(S437=0,"",1+(MAX($A$7:A436)))</f>
        <v/>
      </c>
      <c r="B437" s="224">
        <v>431</v>
      </c>
      <c r="C437" s="3" t="str">
        <f>IF('DATA ENTRY'!CK436="","",IF('DATA ENTRY'!B436="","",IF($D$4="All Post",'DATA ENTRY'!B436,IF(AND($D$4='DATA ENTRY'!CK436),'DATA ENTRY'!B436,""))))</f>
        <v/>
      </c>
      <c r="D437" s="3" t="str">
        <f>IF('DATA ENTRY'!CK436="","",IF('DATA ENTRY'!C436="","",IF($D$4="All Post",'DATA ENTRY'!C436,IF(AND($D$4='DATA ENTRY'!CK436),'DATA ENTRY'!C436,""))))</f>
        <v/>
      </c>
      <c r="E437" s="4" t="str">
        <f>IF('DATA ENTRY'!CK436="","",IF('DATA ENTRY'!I436="","",IF($D$4="All Post",'DATA ENTRY'!I436,IF(AND($D$4='DATA ENTRY'!CK436),'DATA ENTRY'!I436,""))))</f>
        <v/>
      </c>
      <c r="F437" s="4" t="str">
        <f>IF('DATA ENTRY'!CK436="","",IF('DATA ENTRY'!CK436="","",IF($D$4="All Post",'DATA ENTRY'!CK436,IF(AND($D$4='DATA ENTRY'!CK436),'DATA ENTRY'!CK436,""))))</f>
        <v/>
      </c>
      <c r="G437" s="3" t="str">
        <f>IF('DATA ENTRY'!CK436="","",IF('DATA ENTRY'!N436="","",IF($D$4="All Post",'DATA ENTRY'!N436,IF(AND($D$4='DATA ENTRY'!CK436),'DATA ENTRY'!N436,""))))</f>
        <v/>
      </c>
      <c r="H437" s="107" t="str">
        <f>IF('DATA ENTRY'!CK436="","",IF('DATA ENTRY'!O436="","",IF($D$4="All Post",'DATA ENTRY'!O436,IF(AND($D$4='DATA ENTRY'!CK436),'DATA ENTRY'!O436,""))))</f>
        <v/>
      </c>
      <c r="I437" s="3" t="str">
        <f>IF('DATA ENTRY'!CK436="","",IF('DATA ENTRY'!P436="","",IF($D$4="All Post",'DATA ENTRY'!P436,IF(AND($D$4='DATA ENTRY'!CK436),'DATA ENTRY'!P436,""))))</f>
        <v/>
      </c>
      <c r="J437" s="107" t="str">
        <f>IF('DATA ENTRY'!CK436="","",IF('DATA ENTRY'!Q436="","",IF($D$4="All Post",'DATA ENTRY'!Q436,IF(AND($D$4='DATA ENTRY'!CK436),'DATA ENTRY'!Q436,""))))</f>
        <v/>
      </c>
      <c r="K437" s="3" t="str">
        <f>IF('DATA ENTRY'!CK436="","",IF('DATA ENTRY'!R436="","",IF($D$4="All Post",'DATA ENTRY'!R436,IF(AND($D$4='DATA ENTRY'!CK436),'DATA ENTRY'!R436,""))))</f>
        <v/>
      </c>
      <c r="L437" s="3" t="str">
        <f>IF('DATA ENTRY'!CK436="","",IF('DATA ENTRY'!S436="","",IF($D$4="All Post",'DATA ENTRY'!S436,IF(AND($D$4='DATA ENTRY'!CK436),'DATA ENTRY'!S436,""))))</f>
        <v/>
      </c>
      <c r="M437" s="3" t="str">
        <f>IF('DATA ENTRY'!CK436="","",IF('DATA ENTRY'!E436="","",IF($D$4="All Post",'DATA ENTRY'!E436,IF(AND($D$4='DATA ENTRY'!CK436),'DATA ENTRY'!E436,""))))</f>
        <v/>
      </c>
      <c r="N437" s="3" t="str">
        <f>IF('DATA ENTRY'!CK436="","",IF('DATA ENTRY'!W436="","",IF($D$4="All Post",'DATA ENTRY'!W436,IF(AND($D$4='DATA ENTRY'!CK436),'DATA ENTRY'!W436,""))))</f>
        <v/>
      </c>
      <c r="O437" s="3" t="str">
        <f>IF('DATA ENTRY'!CK436="","",IF('DATA ENTRY'!X436="","",IF($D$4="All Post",'DATA ENTRY'!X436,IF(AND($D$4='DATA ENTRY'!CK436),'DATA ENTRY'!X436,""))))</f>
        <v/>
      </c>
      <c r="P437" s="3" t="str">
        <f>IF('DATA ENTRY'!CK436="","",IF('DATA ENTRY'!G436="","",IF($D$4="All Post",'DATA ENTRY'!G436,IF(AND($D$4='DATA ENTRY'!CK436),'DATA ENTRY'!G436,""))))</f>
        <v/>
      </c>
      <c r="S437">
        <f t="shared" si="99"/>
        <v>0</v>
      </c>
      <c r="T437" t="str">
        <f t="shared" si="100"/>
        <v/>
      </c>
      <c r="BZ437" t="str">
        <f t="shared" si="101"/>
        <v/>
      </c>
      <c r="CA437" t="str">
        <f t="shared" si="102"/>
        <v/>
      </c>
      <c r="CB437" s="224">
        <v>431</v>
      </c>
      <c r="CC437" s="3" t="str">
        <f>IF('DATA ENTRY'!CK436="","",IF('DATA ENTRY'!B436="","",IF(AND($CD$4='DATA ENTRY'!CK436,$CG$4='DATA ENTRY'!D436),'DATA ENTRY'!B436,"")))</f>
        <v/>
      </c>
      <c r="CD437" s="3" t="str">
        <f>IF('DATA ENTRY'!CK436="","",IF('DATA ENTRY'!C436="","",IF(AND($CD$4='DATA ENTRY'!CK436,$CG$4='DATA ENTRY'!D436),'DATA ENTRY'!C436,"")))</f>
        <v/>
      </c>
      <c r="CE437" s="4" t="str">
        <f>IF('DATA ENTRY'!CK436="","",IF('DATA ENTRY'!I436="","",IF(AND($CD$4='DATA ENTRY'!CK436,$CG$4='DATA ENTRY'!D436),'DATA ENTRY'!I436,"")))</f>
        <v/>
      </c>
      <c r="CF437" s="4" t="str">
        <f>IF('DATA ENTRY'!CK436="","",IF('DATA ENTRY'!CK436="","",IF(AND($CD$4='DATA ENTRY'!CK436,$CG$4='DATA ENTRY'!D436),'DATA ENTRY'!CK436,"")))</f>
        <v/>
      </c>
      <c r="CG437" s="3" t="str">
        <f>IF('DATA ENTRY'!CK436="","",IF('DATA ENTRY'!N436="","",IF(AND($CD$4='DATA ENTRY'!CK436,$CG$4='DATA ENTRY'!D436),'DATA ENTRY'!N436,"")))</f>
        <v/>
      </c>
      <c r="CH437" s="107" t="str">
        <f>IF('DATA ENTRY'!CK436="","",IF('DATA ENTRY'!O436="","",IF(AND($CD$4='DATA ENTRY'!CK436,$CG$4='DATA ENTRY'!D436),'DATA ENTRY'!O436,"")))</f>
        <v/>
      </c>
      <c r="CI437" s="3" t="str">
        <f>IF('DATA ENTRY'!CK436="","",IF('DATA ENTRY'!P436="","",IF(AND($CD$4='DATA ENTRY'!CK436,$CG$4='DATA ENTRY'!D436),'DATA ENTRY'!P436,"")))</f>
        <v/>
      </c>
      <c r="CJ437" s="107" t="str">
        <f>IF('DATA ENTRY'!CK436="","",IF('DATA ENTRY'!Q436="","",IF(AND($CD$4='DATA ENTRY'!CK436,$CG$4='DATA ENTRY'!D436),'DATA ENTRY'!Q436,"")))</f>
        <v/>
      </c>
      <c r="CK437" s="3" t="str">
        <f>IF('DATA ENTRY'!CK436="","",IF('DATA ENTRY'!R436="","",IF(AND($CD$4='DATA ENTRY'!CK436,$CG$4='DATA ENTRY'!D436),'DATA ENTRY'!R436,"")))</f>
        <v/>
      </c>
      <c r="CL437" s="3" t="str">
        <f>IF('DATA ENTRY'!CK436="","",IF('DATA ENTRY'!S436="","",IF(AND($CD$4='DATA ENTRY'!CK436,$CG$4='DATA ENTRY'!D436),'DATA ENTRY'!S436,"")))</f>
        <v/>
      </c>
      <c r="CM437" s="3" t="str">
        <f>IF('DATA ENTRY'!CK436="","",IF('DATA ENTRY'!E436="","",IF(AND($CD$4='DATA ENTRY'!CK436,$CG$4='DATA ENTRY'!D436),'DATA ENTRY'!E436,"")))</f>
        <v/>
      </c>
      <c r="CN437" s="3" t="str">
        <f>IF('DATA ENTRY'!CK436="","",IF('DATA ENTRY'!W436="","",IF(AND($CD$4='DATA ENTRY'!CK436,$CG$4='DATA ENTRY'!D436),'DATA ENTRY'!W436,"")))</f>
        <v/>
      </c>
      <c r="CO437" s="3" t="str">
        <f>IF('DATA ENTRY'!CK436="","",IF('DATA ENTRY'!X436="","",IF(AND($CD$4='DATA ENTRY'!CK436,$CG$4='DATA ENTRY'!D436),'DATA ENTRY'!X436,"")))</f>
        <v/>
      </c>
      <c r="CP437" s="108" t="str">
        <f t="shared" si="103"/>
        <v/>
      </c>
      <c r="CQ437" s="108" t="str">
        <f>IF('DATA ENTRY'!CK436="","",IF('DATA ENTRY'!G436="","",IF(AND($CD$4='DATA ENTRY'!CK436,$CG$4='DATA ENTRY'!D436),'DATA ENTRY'!G436,"")))</f>
        <v/>
      </c>
      <c r="CR437" s="230" t="str">
        <f>IF('DATA ENTRY'!CK436="","",IF('DATA ENTRY'!D436="","",IF(AND($CD$4='DATA ENTRY'!CK436,$CG$4='DATA ENTRY'!D436),'DATA ENTRY'!D436,"")))</f>
        <v/>
      </c>
      <c r="CS437">
        <f t="shared" si="104"/>
        <v>0</v>
      </c>
      <c r="CT437">
        <f t="shared" si="105"/>
        <v>0</v>
      </c>
      <c r="CV437" s="139"/>
      <c r="CX437">
        <f t="shared" si="106"/>
        <v>0</v>
      </c>
      <c r="DB437" t="str">
        <f t="shared" si="113"/>
        <v/>
      </c>
      <c r="DC437" t="str">
        <f t="shared" si="114"/>
        <v/>
      </c>
      <c r="DD437" s="224">
        <v>431</v>
      </c>
      <c r="DE437" s="3" t="str">
        <f>IF('DATA ENTRY'!CK436="","",IF('DATA ENTRY'!B436="","",IF(AND($DF$4='DATA ENTRY'!D436),'DATA ENTRY'!B436,"")))</f>
        <v/>
      </c>
      <c r="DF437" s="3" t="str">
        <f>IF('DATA ENTRY'!CK436="","",IF('DATA ENTRY'!C436="","",IF(AND($DF$4='DATA ENTRY'!D436),'DATA ENTRY'!C436,"")))</f>
        <v/>
      </c>
      <c r="DG437" s="4" t="str">
        <f>IF('DATA ENTRY'!CK436="","",IF('DATA ENTRY'!I436="","",IF(AND($DF$4='DATA ENTRY'!D436),'DATA ENTRY'!I436,"")))</f>
        <v/>
      </c>
      <c r="DH437" s="4" t="str">
        <f>IF('DATA ENTRY'!CK436="","",IF('DATA ENTRY'!CK436="","",IF(AND($DF$4='DATA ENTRY'!D436),'DATA ENTRY'!CK436,"")))</f>
        <v/>
      </c>
      <c r="DI437" s="3" t="str">
        <f>IF('DATA ENTRY'!CK436="","",IF('DATA ENTRY'!N436="","",IF(AND($DF$4='DATA ENTRY'!D436),'DATA ENTRY'!N436,"")))</f>
        <v/>
      </c>
      <c r="DJ437" s="107" t="str">
        <f>IF('DATA ENTRY'!CK436="","",IF('DATA ENTRY'!O436="","",IF(AND($DF$4='DATA ENTRY'!D436),'DATA ENTRY'!O436,"")))</f>
        <v/>
      </c>
      <c r="DK437" s="3" t="str">
        <f>IF('DATA ENTRY'!CK436="","",IF('DATA ENTRY'!P436="","",IF(AND($DF$4='DATA ENTRY'!D436),'DATA ENTRY'!P436,"")))</f>
        <v/>
      </c>
      <c r="DL437" s="107" t="str">
        <f>IF('DATA ENTRY'!CK436="","",IF('DATA ENTRY'!Q436="","",IF(AND($DF$4='DATA ENTRY'!D436),'DATA ENTRY'!Q436,"")))</f>
        <v/>
      </c>
      <c r="DM437" s="3" t="str">
        <f>IF('DATA ENTRY'!CK436="","",IF('DATA ENTRY'!R436="","",IF(AND($DF$4='DATA ENTRY'!D436),'DATA ENTRY'!R436,"")))</f>
        <v/>
      </c>
      <c r="DN437" s="107" t="str">
        <f>IF('DATA ENTRY'!CK436="","",IF('DATA ENTRY'!S436="","",IF(AND($DF$4='DATA ENTRY'!D436),'DATA ENTRY'!S436,"")))</f>
        <v/>
      </c>
      <c r="DO437" s="3" t="str">
        <f>IF('DATA ENTRY'!CK436="","",IF('DATA ENTRY'!E436="","",IF(AND($DF$4='DATA ENTRY'!D436),'DATA ENTRY'!E436,"")))</f>
        <v/>
      </c>
      <c r="DP437" s="3" t="str">
        <f>IF('DATA ENTRY'!CK436="","",IF('DATA ENTRY'!D436="","",IF(AND($DF$4='DATA ENTRY'!D436),'DATA ENTRY'!D436,"")))</f>
        <v/>
      </c>
      <c r="DQ437" s="3" t="str">
        <f>IF('DATA ENTRY'!CK436="","",IF('DATA ENTRY'!W436="","",IF(AND($DF$4='DATA ENTRY'!D436),'DATA ENTRY'!W436,"")))</f>
        <v/>
      </c>
      <c r="DR437" s="3" t="str">
        <f>IF('DATA ENTRY'!CK436="","",IF('DATA ENTRY'!X436="","",IF(AND($DF$4='DATA ENTRY'!D436),'DATA ENTRY'!X436,"")))</f>
        <v/>
      </c>
      <c r="DS437" s="108" t="str">
        <f t="shared" si="107"/>
        <v/>
      </c>
      <c r="DT437" s="108" t="str">
        <f>IF('DATA ENTRY'!CK436="","",IF('DATA ENTRY'!D436="","",IF(AND($DF$4='DATA ENTRY'!D436),'DATA ENTRY'!G436,"")))</f>
        <v/>
      </c>
      <c r="DY437">
        <f t="shared" si="108"/>
        <v>0</v>
      </c>
      <c r="EB437" t="str">
        <f t="shared" si="109"/>
        <v/>
      </c>
      <c r="EC437" t="str">
        <f t="shared" si="110"/>
        <v/>
      </c>
      <c r="ED437" s="224">
        <v>431</v>
      </c>
      <c r="EE437" s="3" t="str">
        <f>IF('DATA ENTRY'!CK436="","",IF('DATA ENTRY'!B436="","",IF(AND($EF$4='DATA ENTRY'!G436,$EH$4='DATA ENTRY'!F436),'DATA ENTRY'!B436,"")))</f>
        <v/>
      </c>
      <c r="EF437" s="3" t="str">
        <f>IF('DATA ENTRY'!CK436="","",IF('DATA ENTRY'!C436="","",IF(AND($EF$4='DATA ENTRY'!G436,$EH$4='DATA ENTRY'!F436),'DATA ENTRY'!C436,"")))</f>
        <v/>
      </c>
      <c r="EG437" s="4" t="str">
        <f>IF('DATA ENTRY'!CK436="","",IF('DATA ENTRY'!I436="","",IF(AND($EF$4='DATA ENTRY'!G436,$EH$4='DATA ENTRY'!F436),'DATA ENTRY'!I436,"")))</f>
        <v/>
      </c>
      <c r="EH437" s="4" t="str">
        <f>IF('DATA ENTRY'!CK436="","",IF('DATA ENTRY'!CK436="","",IF(AND($EF$4='DATA ENTRY'!G436,$EH$4='DATA ENTRY'!F436),'DATA ENTRY'!CK436,"")))</f>
        <v/>
      </c>
      <c r="EI437" s="3" t="str">
        <f>IF('DATA ENTRY'!CK436="","",IF('DATA ENTRY'!N436="","",IF(AND($EF$4='DATA ENTRY'!G436,$EH$4='DATA ENTRY'!F436),'DATA ENTRY'!N436,"")))</f>
        <v/>
      </c>
      <c r="EJ437" s="107" t="str">
        <f>IF('DATA ENTRY'!CK436="","",IF('DATA ENTRY'!O436="","",IF(AND($EF$4='DATA ENTRY'!G436,$EH$4='DATA ENTRY'!F436),'DATA ENTRY'!O436,"")))</f>
        <v/>
      </c>
      <c r="EK437" s="3" t="str">
        <f>IF('DATA ENTRY'!CK436="","",IF('DATA ENTRY'!P436="","",IF(AND($EF$4='DATA ENTRY'!G436,$EH$4='DATA ENTRY'!F436),'DATA ENTRY'!P436,"")))</f>
        <v/>
      </c>
      <c r="EL437" s="107" t="str">
        <f>IF('DATA ENTRY'!CK436="","",IF('DATA ENTRY'!Q436="","",IF(AND($EF$4='DATA ENTRY'!G436,$EH$4='DATA ENTRY'!F436),'DATA ENTRY'!Q436,"")))</f>
        <v/>
      </c>
      <c r="EM437" s="3" t="str">
        <f>IF('DATA ENTRY'!CK436="","",IF('DATA ENTRY'!R436="","",IF(AND($EF$4='DATA ENTRY'!G436,$EH$4='DATA ENTRY'!F436),'DATA ENTRY'!R436,"")))</f>
        <v/>
      </c>
      <c r="EN437" s="107" t="str">
        <f>IF('DATA ENTRY'!CK436="","",IF('DATA ENTRY'!S436="","",IF(AND($EF$4='DATA ENTRY'!G436,$EH$4='DATA ENTRY'!F436),'DATA ENTRY'!S436,"")))</f>
        <v/>
      </c>
      <c r="EO437" s="3" t="str">
        <f>IF('DATA ENTRY'!CK436="","",IF('DATA ENTRY'!E436="","",IF(AND($EF$4='DATA ENTRY'!G436,$EH$4='DATA ENTRY'!F436),'DATA ENTRY'!E436,"")))</f>
        <v/>
      </c>
      <c r="EP437" s="3" t="str">
        <f>IF('DATA ENTRY'!CK436="","",IF('DATA ENTRY'!D436="","",IF(AND($EF$4='DATA ENTRY'!G436,$EH$4='DATA ENTRY'!F436),'DATA ENTRY'!D436,"")))</f>
        <v/>
      </c>
      <c r="EQ437" s="3" t="str">
        <f>IF('DATA ENTRY'!CK436="","",IF('DATA ENTRY'!W436="","",IF(AND($EF$4='DATA ENTRY'!G436,$EH$4='DATA ENTRY'!F436),'DATA ENTRY'!W436,"")))</f>
        <v/>
      </c>
      <c r="ER437" s="3" t="str">
        <f>IF('DATA ENTRY'!CK436="","",IF('DATA ENTRY'!X436="","",IF(AND($EF$4='DATA ENTRY'!G436,$EH$4='DATA ENTRY'!F436),'DATA ENTRY'!X436,"")))</f>
        <v/>
      </c>
      <c r="ES437" s="108" t="str">
        <f t="shared" si="111"/>
        <v/>
      </c>
      <c r="ET437" s="108" t="str">
        <f>IF('DATA ENTRY'!CK436="","",IF('DATA ENTRY'!D436="","",IF(AND($EF$4='DATA ENTRY'!G436,$EH$4='DATA ENTRY'!F436),'DATA ENTRY'!G436,"")))</f>
        <v/>
      </c>
      <c r="EY437">
        <f t="shared" si="112"/>
        <v>0</v>
      </c>
    </row>
    <row r="438" spans="1:155">
      <c r="A438" t="str">
        <f>IF(S438=0,"",1+(MAX($A$7:A437)))</f>
        <v/>
      </c>
      <c r="B438" s="224">
        <v>432</v>
      </c>
      <c r="C438" s="3" t="str">
        <f>IF('DATA ENTRY'!CK437="","",IF('DATA ENTRY'!B437="","",IF($D$4="All Post",'DATA ENTRY'!B437,IF(AND($D$4='DATA ENTRY'!CK437),'DATA ENTRY'!B437,""))))</f>
        <v/>
      </c>
      <c r="D438" s="3" t="str">
        <f>IF('DATA ENTRY'!CK437="","",IF('DATA ENTRY'!C437="","",IF($D$4="All Post",'DATA ENTRY'!C437,IF(AND($D$4='DATA ENTRY'!CK437),'DATA ENTRY'!C437,""))))</f>
        <v/>
      </c>
      <c r="E438" s="4" t="str">
        <f>IF('DATA ENTRY'!CK437="","",IF('DATA ENTRY'!I437="","",IF($D$4="All Post",'DATA ENTRY'!I437,IF(AND($D$4='DATA ENTRY'!CK437),'DATA ENTRY'!I437,""))))</f>
        <v/>
      </c>
      <c r="F438" s="4" t="str">
        <f>IF('DATA ENTRY'!CK437="","",IF('DATA ENTRY'!CK437="","",IF($D$4="All Post",'DATA ENTRY'!CK437,IF(AND($D$4='DATA ENTRY'!CK437),'DATA ENTRY'!CK437,""))))</f>
        <v/>
      </c>
      <c r="G438" s="3" t="str">
        <f>IF('DATA ENTRY'!CK437="","",IF('DATA ENTRY'!N437="","",IF($D$4="All Post",'DATA ENTRY'!N437,IF(AND($D$4='DATA ENTRY'!CK437),'DATA ENTRY'!N437,""))))</f>
        <v/>
      </c>
      <c r="H438" s="107" t="str">
        <f>IF('DATA ENTRY'!CK437="","",IF('DATA ENTRY'!O437="","",IF($D$4="All Post",'DATA ENTRY'!O437,IF(AND($D$4='DATA ENTRY'!CK437),'DATA ENTRY'!O437,""))))</f>
        <v/>
      </c>
      <c r="I438" s="3" t="str">
        <f>IF('DATA ENTRY'!CK437="","",IF('DATA ENTRY'!P437="","",IF($D$4="All Post",'DATA ENTRY'!P437,IF(AND($D$4='DATA ENTRY'!CK437),'DATA ENTRY'!P437,""))))</f>
        <v/>
      </c>
      <c r="J438" s="107" t="str">
        <f>IF('DATA ENTRY'!CK437="","",IF('DATA ENTRY'!Q437="","",IF($D$4="All Post",'DATA ENTRY'!Q437,IF(AND($D$4='DATA ENTRY'!CK437),'DATA ENTRY'!Q437,""))))</f>
        <v/>
      </c>
      <c r="K438" s="3" t="str">
        <f>IF('DATA ENTRY'!CK437="","",IF('DATA ENTRY'!R437="","",IF($D$4="All Post",'DATA ENTRY'!R437,IF(AND($D$4='DATA ENTRY'!CK437),'DATA ENTRY'!R437,""))))</f>
        <v/>
      </c>
      <c r="L438" s="3" t="str">
        <f>IF('DATA ENTRY'!CK437="","",IF('DATA ENTRY'!S437="","",IF($D$4="All Post",'DATA ENTRY'!S437,IF(AND($D$4='DATA ENTRY'!CK437),'DATA ENTRY'!S437,""))))</f>
        <v/>
      </c>
      <c r="M438" s="3" t="str">
        <f>IF('DATA ENTRY'!CK437="","",IF('DATA ENTRY'!E437="","",IF($D$4="All Post",'DATA ENTRY'!E437,IF(AND($D$4='DATA ENTRY'!CK437),'DATA ENTRY'!E437,""))))</f>
        <v/>
      </c>
      <c r="N438" s="3" t="str">
        <f>IF('DATA ENTRY'!CK437="","",IF('DATA ENTRY'!W437="","",IF($D$4="All Post",'DATA ENTRY'!W437,IF(AND($D$4='DATA ENTRY'!CK437),'DATA ENTRY'!W437,""))))</f>
        <v/>
      </c>
      <c r="O438" s="3" t="str">
        <f>IF('DATA ENTRY'!CK437="","",IF('DATA ENTRY'!X437="","",IF($D$4="All Post",'DATA ENTRY'!X437,IF(AND($D$4='DATA ENTRY'!CK437),'DATA ENTRY'!X437,""))))</f>
        <v/>
      </c>
      <c r="P438" s="3" t="str">
        <f>IF('DATA ENTRY'!CK437="","",IF('DATA ENTRY'!G437="","",IF($D$4="All Post",'DATA ENTRY'!G437,IF(AND($D$4='DATA ENTRY'!CK437),'DATA ENTRY'!G437,""))))</f>
        <v/>
      </c>
      <c r="S438">
        <f t="shared" si="99"/>
        <v>0</v>
      </c>
      <c r="T438" t="str">
        <f t="shared" si="100"/>
        <v/>
      </c>
      <c r="BZ438" t="str">
        <f t="shared" si="101"/>
        <v/>
      </c>
      <c r="CA438" t="str">
        <f t="shared" si="102"/>
        <v/>
      </c>
      <c r="CB438" s="224">
        <v>432</v>
      </c>
      <c r="CC438" s="3" t="str">
        <f>IF('DATA ENTRY'!CK437="","",IF('DATA ENTRY'!B437="","",IF(AND($CD$4='DATA ENTRY'!CK437,$CG$4='DATA ENTRY'!D437),'DATA ENTRY'!B437,"")))</f>
        <v/>
      </c>
      <c r="CD438" s="3" t="str">
        <f>IF('DATA ENTRY'!CK437="","",IF('DATA ENTRY'!C437="","",IF(AND($CD$4='DATA ENTRY'!CK437,$CG$4='DATA ENTRY'!D437),'DATA ENTRY'!C437,"")))</f>
        <v/>
      </c>
      <c r="CE438" s="4" t="str">
        <f>IF('DATA ENTRY'!CK437="","",IF('DATA ENTRY'!I437="","",IF(AND($CD$4='DATA ENTRY'!CK437,$CG$4='DATA ENTRY'!D437),'DATA ENTRY'!I437,"")))</f>
        <v/>
      </c>
      <c r="CF438" s="4" t="str">
        <f>IF('DATA ENTRY'!CK437="","",IF('DATA ENTRY'!CK437="","",IF(AND($CD$4='DATA ENTRY'!CK437,$CG$4='DATA ENTRY'!D437),'DATA ENTRY'!CK437,"")))</f>
        <v/>
      </c>
      <c r="CG438" s="3" t="str">
        <f>IF('DATA ENTRY'!CK437="","",IF('DATA ENTRY'!N437="","",IF(AND($CD$4='DATA ENTRY'!CK437,$CG$4='DATA ENTRY'!D437),'DATA ENTRY'!N437,"")))</f>
        <v/>
      </c>
      <c r="CH438" s="107" t="str">
        <f>IF('DATA ENTRY'!CK437="","",IF('DATA ENTRY'!O437="","",IF(AND($CD$4='DATA ENTRY'!CK437,$CG$4='DATA ENTRY'!D437),'DATA ENTRY'!O437,"")))</f>
        <v/>
      </c>
      <c r="CI438" s="3" t="str">
        <f>IF('DATA ENTRY'!CK437="","",IF('DATA ENTRY'!P437="","",IF(AND($CD$4='DATA ENTRY'!CK437,$CG$4='DATA ENTRY'!D437),'DATA ENTRY'!P437,"")))</f>
        <v/>
      </c>
      <c r="CJ438" s="107" t="str">
        <f>IF('DATA ENTRY'!CK437="","",IF('DATA ENTRY'!Q437="","",IF(AND($CD$4='DATA ENTRY'!CK437,$CG$4='DATA ENTRY'!D437),'DATA ENTRY'!Q437,"")))</f>
        <v/>
      </c>
      <c r="CK438" s="3" t="str">
        <f>IF('DATA ENTRY'!CK437="","",IF('DATA ENTRY'!R437="","",IF(AND($CD$4='DATA ENTRY'!CK437,$CG$4='DATA ENTRY'!D437),'DATA ENTRY'!R437,"")))</f>
        <v/>
      </c>
      <c r="CL438" s="3" t="str">
        <f>IF('DATA ENTRY'!CK437="","",IF('DATA ENTRY'!S437="","",IF(AND($CD$4='DATA ENTRY'!CK437,$CG$4='DATA ENTRY'!D437),'DATA ENTRY'!S437,"")))</f>
        <v/>
      </c>
      <c r="CM438" s="3" t="str">
        <f>IF('DATA ENTRY'!CK437="","",IF('DATA ENTRY'!E437="","",IF(AND($CD$4='DATA ENTRY'!CK437,$CG$4='DATA ENTRY'!D437),'DATA ENTRY'!E437,"")))</f>
        <v/>
      </c>
      <c r="CN438" s="3" t="str">
        <f>IF('DATA ENTRY'!CK437="","",IF('DATA ENTRY'!W437="","",IF(AND($CD$4='DATA ENTRY'!CK437,$CG$4='DATA ENTRY'!D437),'DATA ENTRY'!W437,"")))</f>
        <v/>
      </c>
      <c r="CO438" s="3" t="str">
        <f>IF('DATA ENTRY'!CK437="","",IF('DATA ENTRY'!X437="","",IF(AND($CD$4='DATA ENTRY'!CK437,$CG$4='DATA ENTRY'!D437),'DATA ENTRY'!X437,"")))</f>
        <v/>
      </c>
      <c r="CP438" s="108" t="str">
        <f t="shared" si="103"/>
        <v/>
      </c>
      <c r="CQ438" s="108" t="str">
        <f>IF('DATA ENTRY'!CK437="","",IF('DATA ENTRY'!G437="","",IF(AND($CD$4='DATA ENTRY'!CK437,$CG$4='DATA ENTRY'!D437),'DATA ENTRY'!G437,"")))</f>
        <v/>
      </c>
      <c r="CR438" s="230" t="str">
        <f>IF('DATA ENTRY'!CK437="","",IF('DATA ENTRY'!D437="","",IF(AND($CD$4='DATA ENTRY'!CK437,$CG$4='DATA ENTRY'!D437),'DATA ENTRY'!D437,"")))</f>
        <v/>
      </c>
      <c r="CS438">
        <f t="shared" si="104"/>
        <v>0</v>
      </c>
      <c r="CT438">
        <f t="shared" si="105"/>
        <v>0</v>
      </c>
      <c r="CV438" s="139"/>
      <c r="CX438">
        <f t="shared" si="106"/>
        <v>0</v>
      </c>
      <c r="DB438" t="str">
        <f t="shared" si="113"/>
        <v/>
      </c>
      <c r="DC438" t="str">
        <f t="shared" si="114"/>
        <v/>
      </c>
      <c r="DD438" s="224">
        <v>432</v>
      </c>
      <c r="DE438" s="3" t="str">
        <f>IF('DATA ENTRY'!CK437="","",IF('DATA ENTRY'!B437="","",IF(AND($DF$4='DATA ENTRY'!D437),'DATA ENTRY'!B437,"")))</f>
        <v/>
      </c>
      <c r="DF438" s="3" t="str">
        <f>IF('DATA ENTRY'!CK437="","",IF('DATA ENTRY'!C437="","",IF(AND($DF$4='DATA ENTRY'!D437),'DATA ENTRY'!C437,"")))</f>
        <v/>
      </c>
      <c r="DG438" s="4" t="str">
        <f>IF('DATA ENTRY'!CK437="","",IF('DATA ENTRY'!I437="","",IF(AND($DF$4='DATA ENTRY'!D437),'DATA ENTRY'!I437,"")))</f>
        <v/>
      </c>
      <c r="DH438" s="4" t="str">
        <f>IF('DATA ENTRY'!CK437="","",IF('DATA ENTRY'!CK437="","",IF(AND($DF$4='DATA ENTRY'!D437),'DATA ENTRY'!CK437,"")))</f>
        <v/>
      </c>
      <c r="DI438" s="3" t="str">
        <f>IF('DATA ENTRY'!CK437="","",IF('DATA ENTRY'!N437="","",IF(AND($DF$4='DATA ENTRY'!D437),'DATA ENTRY'!N437,"")))</f>
        <v/>
      </c>
      <c r="DJ438" s="107" t="str">
        <f>IF('DATA ENTRY'!CK437="","",IF('DATA ENTRY'!O437="","",IF(AND($DF$4='DATA ENTRY'!D437),'DATA ENTRY'!O437,"")))</f>
        <v/>
      </c>
      <c r="DK438" s="3" t="str">
        <f>IF('DATA ENTRY'!CK437="","",IF('DATA ENTRY'!P437="","",IF(AND($DF$4='DATA ENTRY'!D437),'DATA ENTRY'!P437,"")))</f>
        <v/>
      </c>
      <c r="DL438" s="107" t="str">
        <f>IF('DATA ENTRY'!CK437="","",IF('DATA ENTRY'!Q437="","",IF(AND($DF$4='DATA ENTRY'!D437),'DATA ENTRY'!Q437,"")))</f>
        <v/>
      </c>
      <c r="DM438" s="3" t="str">
        <f>IF('DATA ENTRY'!CK437="","",IF('DATA ENTRY'!R437="","",IF(AND($DF$4='DATA ENTRY'!D437),'DATA ENTRY'!R437,"")))</f>
        <v/>
      </c>
      <c r="DN438" s="107" t="str">
        <f>IF('DATA ENTRY'!CK437="","",IF('DATA ENTRY'!S437="","",IF(AND($DF$4='DATA ENTRY'!D437),'DATA ENTRY'!S437,"")))</f>
        <v/>
      </c>
      <c r="DO438" s="3" t="str">
        <f>IF('DATA ENTRY'!CK437="","",IF('DATA ENTRY'!E437="","",IF(AND($DF$4='DATA ENTRY'!D437),'DATA ENTRY'!E437,"")))</f>
        <v/>
      </c>
      <c r="DP438" s="3" t="str">
        <f>IF('DATA ENTRY'!CK437="","",IF('DATA ENTRY'!D437="","",IF(AND($DF$4='DATA ENTRY'!D437),'DATA ENTRY'!D437,"")))</f>
        <v/>
      </c>
      <c r="DQ438" s="3" t="str">
        <f>IF('DATA ENTRY'!CK437="","",IF('DATA ENTRY'!W437="","",IF(AND($DF$4='DATA ENTRY'!D437),'DATA ENTRY'!W437,"")))</f>
        <v/>
      </c>
      <c r="DR438" s="3" t="str">
        <f>IF('DATA ENTRY'!CK437="","",IF('DATA ENTRY'!X437="","",IF(AND($DF$4='DATA ENTRY'!D437),'DATA ENTRY'!X437,"")))</f>
        <v/>
      </c>
      <c r="DS438" s="108" t="str">
        <f t="shared" si="107"/>
        <v/>
      </c>
      <c r="DT438" s="108" t="str">
        <f>IF('DATA ENTRY'!CK437="","",IF('DATA ENTRY'!D437="","",IF(AND($DF$4='DATA ENTRY'!D437),'DATA ENTRY'!G437,"")))</f>
        <v/>
      </c>
      <c r="DY438">
        <f t="shared" si="108"/>
        <v>0</v>
      </c>
      <c r="EB438" t="str">
        <f t="shared" si="109"/>
        <v/>
      </c>
      <c r="EC438" t="str">
        <f t="shared" si="110"/>
        <v/>
      </c>
      <c r="ED438" s="224">
        <v>432</v>
      </c>
      <c r="EE438" s="3" t="str">
        <f>IF('DATA ENTRY'!CK437="","",IF('DATA ENTRY'!B437="","",IF(AND($EF$4='DATA ENTRY'!G437,$EH$4='DATA ENTRY'!F437),'DATA ENTRY'!B437,"")))</f>
        <v/>
      </c>
      <c r="EF438" s="3" t="str">
        <f>IF('DATA ENTRY'!CK437="","",IF('DATA ENTRY'!C437="","",IF(AND($EF$4='DATA ENTRY'!G437,$EH$4='DATA ENTRY'!F437),'DATA ENTRY'!C437,"")))</f>
        <v/>
      </c>
      <c r="EG438" s="4" t="str">
        <f>IF('DATA ENTRY'!CK437="","",IF('DATA ENTRY'!I437="","",IF(AND($EF$4='DATA ENTRY'!G437,$EH$4='DATA ENTRY'!F437),'DATA ENTRY'!I437,"")))</f>
        <v/>
      </c>
      <c r="EH438" s="4" t="str">
        <f>IF('DATA ENTRY'!CK437="","",IF('DATA ENTRY'!CK437="","",IF(AND($EF$4='DATA ENTRY'!G437,$EH$4='DATA ENTRY'!F437),'DATA ENTRY'!CK437,"")))</f>
        <v/>
      </c>
      <c r="EI438" s="3" t="str">
        <f>IF('DATA ENTRY'!CK437="","",IF('DATA ENTRY'!N437="","",IF(AND($EF$4='DATA ENTRY'!G437,$EH$4='DATA ENTRY'!F437),'DATA ENTRY'!N437,"")))</f>
        <v/>
      </c>
      <c r="EJ438" s="107" t="str">
        <f>IF('DATA ENTRY'!CK437="","",IF('DATA ENTRY'!O437="","",IF(AND($EF$4='DATA ENTRY'!G437,$EH$4='DATA ENTRY'!F437),'DATA ENTRY'!O437,"")))</f>
        <v/>
      </c>
      <c r="EK438" s="3" t="str">
        <f>IF('DATA ENTRY'!CK437="","",IF('DATA ENTRY'!P437="","",IF(AND($EF$4='DATA ENTRY'!G437,$EH$4='DATA ENTRY'!F437),'DATA ENTRY'!P437,"")))</f>
        <v/>
      </c>
      <c r="EL438" s="107" t="str">
        <f>IF('DATA ENTRY'!CK437="","",IF('DATA ENTRY'!Q437="","",IF(AND($EF$4='DATA ENTRY'!G437,$EH$4='DATA ENTRY'!F437),'DATA ENTRY'!Q437,"")))</f>
        <v/>
      </c>
      <c r="EM438" s="3" t="str">
        <f>IF('DATA ENTRY'!CK437="","",IF('DATA ENTRY'!R437="","",IF(AND($EF$4='DATA ENTRY'!G437,$EH$4='DATA ENTRY'!F437),'DATA ENTRY'!R437,"")))</f>
        <v/>
      </c>
      <c r="EN438" s="107" t="str">
        <f>IF('DATA ENTRY'!CK437="","",IF('DATA ENTRY'!S437="","",IF(AND($EF$4='DATA ENTRY'!G437,$EH$4='DATA ENTRY'!F437),'DATA ENTRY'!S437,"")))</f>
        <v/>
      </c>
      <c r="EO438" s="3" t="str">
        <f>IF('DATA ENTRY'!CK437="","",IF('DATA ENTRY'!E437="","",IF(AND($EF$4='DATA ENTRY'!G437,$EH$4='DATA ENTRY'!F437),'DATA ENTRY'!E437,"")))</f>
        <v/>
      </c>
      <c r="EP438" s="3" t="str">
        <f>IF('DATA ENTRY'!CK437="","",IF('DATA ENTRY'!D437="","",IF(AND($EF$4='DATA ENTRY'!G437,$EH$4='DATA ENTRY'!F437),'DATA ENTRY'!D437,"")))</f>
        <v/>
      </c>
      <c r="EQ438" s="3" t="str">
        <f>IF('DATA ENTRY'!CK437="","",IF('DATA ENTRY'!W437="","",IF(AND($EF$4='DATA ENTRY'!G437,$EH$4='DATA ENTRY'!F437),'DATA ENTRY'!W437,"")))</f>
        <v/>
      </c>
      <c r="ER438" s="3" t="str">
        <f>IF('DATA ENTRY'!CK437="","",IF('DATA ENTRY'!X437="","",IF(AND($EF$4='DATA ENTRY'!G437,$EH$4='DATA ENTRY'!F437),'DATA ENTRY'!X437,"")))</f>
        <v/>
      </c>
      <c r="ES438" s="108" t="str">
        <f t="shared" si="111"/>
        <v/>
      </c>
      <c r="ET438" s="108" t="str">
        <f>IF('DATA ENTRY'!CK437="","",IF('DATA ENTRY'!D437="","",IF(AND($EF$4='DATA ENTRY'!G437,$EH$4='DATA ENTRY'!F437),'DATA ENTRY'!G437,"")))</f>
        <v/>
      </c>
      <c r="EY438">
        <f t="shared" si="112"/>
        <v>0</v>
      </c>
    </row>
    <row r="439" spans="1:155">
      <c r="A439" t="str">
        <f>IF(S439=0,"",1+(MAX($A$7:A438)))</f>
        <v/>
      </c>
      <c r="B439" s="224">
        <v>433</v>
      </c>
      <c r="C439" s="3" t="str">
        <f>IF('DATA ENTRY'!CK438="","",IF('DATA ENTRY'!B438="","",IF($D$4="All Post",'DATA ENTRY'!B438,IF(AND($D$4='DATA ENTRY'!CK438),'DATA ENTRY'!B438,""))))</f>
        <v/>
      </c>
      <c r="D439" s="3" t="str">
        <f>IF('DATA ENTRY'!CK438="","",IF('DATA ENTRY'!C438="","",IF($D$4="All Post",'DATA ENTRY'!C438,IF(AND($D$4='DATA ENTRY'!CK438),'DATA ENTRY'!C438,""))))</f>
        <v/>
      </c>
      <c r="E439" s="4" t="str">
        <f>IF('DATA ENTRY'!CK438="","",IF('DATA ENTRY'!I438="","",IF($D$4="All Post",'DATA ENTRY'!I438,IF(AND($D$4='DATA ENTRY'!CK438),'DATA ENTRY'!I438,""))))</f>
        <v/>
      </c>
      <c r="F439" s="4" t="str">
        <f>IF('DATA ENTRY'!CK438="","",IF('DATA ENTRY'!CK438="","",IF($D$4="All Post",'DATA ENTRY'!CK438,IF(AND($D$4='DATA ENTRY'!CK438),'DATA ENTRY'!CK438,""))))</f>
        <v/>
      </c>
      <c r="G439" s="3" t="str">
        <f>IF('DATA ENTRY'!CK438="","",IF('DATA ENTRY'!N438="","",IF($D$4="All Post",'DATA ENTRY'!N438,IF(AND($D$4='DATA ENTRY'!CK438),'DATA ENTRY'!N438,""))))</f>
        <v/>
      </c>
      <c r="H439" s="107" t="str">
        <f>IF('DATA ENTRY'!CK438="","",IF('DATA ENTRY'!O438="","",IF($D$4="All Post",'DATA ENTRY'!O438,IF(AND($D$4='DATA ENTRY'!CK438),'DATA ENTRY'!O438,""))))</f>
        <v/>
      </c>
      <c r="I439" s="3" t="str">
        <f>IF('DATA ENTRY'!CK438="","",IF('DATA ENTRY'!P438="","",IF($D$4="All Post",'DATA ENTRY'!P438,IF(AND($D$4='DATA ENTRY'!CK438),'DATA ENTRY'!P438,""))))</f>
        <v/>
      </c>
      <c r="J439" s="107" t="str">
        <f>IF('DATA ENTRY'!CK438="","",IF('DATA ENTRY'!Q438="","",IF($D$4="All Post",'DATA ENTRY'!Q438,IF(AND($D$4='DATA ENTRY'!CK438),'DATA ENTRY'!Q438,""))))</f>
        <v/>
      </c>
      <c r="K439" s="3" t="str">
        <f>IF('DATA ENTRY'!CK438="","",IF('DATA ENTRY'!R438="","",IF($D$4="All Post",'DATA ENTRY'!R438,IF(AND($D$4='DATA ENTRY'!CK438),'DATA ENTRY'!R438,""))))</f>
        <v/>
      </c>
      <c r="L439" s="3" t="str">
        <f>IF('DATA ENTRY'!CK438="","",IF('DATA ENTRY'!S438="","",IF($D$4="All Post",'DATA ENTRY'!S438,IF(AND($D$4='DATA ENTRY'!CK438),'DATA ENTRY'!S438,""))))</f>
        <v/>
      </c>
      <c r="M439" s="3" t="str">
        <f>IF('DATA ENTRY'!CK438="","",IF('DATA ENTRY'!E438="","",IF($D$4="All Post",'DATA ENTRY'!E438,IF(AND($D$4='DATA ENTRY'!CK438),'DATA ENTRY'!E438,""))))</f>
        <v/>
      </c>
      <c r="N439" s="3" t="str">
        <f>IF('DATA ENTRY'!CK438="","",IF('DATA ENTRY'!W438="","",IF($D$4="All Post",'DATA ENTRY'!W438,IF(AND($D$4='DATA ENTRY'!CK438),'DATA ENTRY'!W438,""))))</f>
        <v/>
      </c>
      <c r="O439" s="3" t="str">
        <f>IF('DATA ENTRY'!CK438="","",IF('DATA ENTRY'!X438="","",IF($D$4="All Post",'DATA ENTRY'!X438,IF(AND($D$4='DATA ENTRY'!CK438),'DATA ENTRY'!X438,""))))</f>
        <v/>
      </c>
      <c r="P439" s="3" t="str">
        <f>IF('DATA ENTRY'!CK438="","",IF('DATA ENTRY'!G438="","",IF($D$4="All Post",'DATA ENTRY'!G438,IF(AND($D$4='DATA ENTRY'!CK438),'DATA ENTRY'!G438,""))))</f>
        <v/>
      </c>
      <c r="S439">
        <f t="shared" si="99"/>
        <v>0</v>
      </c>
      <c r="T439" t="str">
        <f t="shared" si="100"/>
        <v/>
      </c>
      <c r="BZ439" t="str">
        <f t="shared" si="101"/>
        <v/>
      </c>
      <c r="CA439" t="str">
        <f t="shared" si="102"/>
        <v/>
      </c>
      <c r="CB439" s="224">
        <v>433</v>
      </c>
      <c r="CC439" s="3" t="str">
        <f>IF('DATA ENTRY'!CK438="","",IF('DATA ENTRY'!B438="","",IF(AND($CD$4='DATA ENTRY'!CK438,$CG$4='DATA ENTRY'!D438),'DATA ENTRY'!B438,"")))</f>
        <v/>
      </c>
      <c r="CD439" s="3" t="str">
        <f>IF('DATA ENTRY'!CK438="","",IF('DATA ENTRY'!C438="","",IF(AND($CD$4='DATA ENTRY'!CK438,$CG$4='DATA ENTRY'!D438),'DATA ENTRY'!C438,"")))</f>
        <v/>
      </c>
      <c r="CE439" s="4" t="str">
        <f>IF('DATA ENTRY'!CK438="","",IF('DATA ENTRY'!I438="","",IF(AND($CD$4='DATA ENTRY'!CK438,$CG$4='DATA ENTRY'!D438),'DATA ENTRY'!I438,"")))</f>
        <v/>
      </c>
      <c r="CF439" s="4" t="str">
        <f>IF('DATA ENTRY'!CK438="","",IF('DATA ENTRY'!CK438="","",IF(AND($CD$4='DATA ENTRY'!CK438,$CG$4='DATA ENTRY'!D438),'DATA ENTRY'!CK438,"")))</f>
        <v/>
      </c>
      <c r="CG439" s="3" t="str">
        <f>IF('DATA ENTRY'!CK438="","",IF('DATA ENTRY'!N438="","",IF(AND($CD$4='DATA ENTRY'!CK438,$CG$4='DATA ENTRY'!D438),'DATA ENTRY'!N438,"")))</f>
        <v/>
      </c>
      <c r="CH439" s="107" t="str">
        <f>IF('DATA ENTRY'!CK438="","",IF('DATA ENTRY'!O438="","",IF(AND($CD$4='DATA ENTRY'!CK438,$CG$4='DATA ENTRY'!D438),'DATA ENTRY'!O438,"")))</f>
        <v/>
      </c>
      <c r="CI439" s="3" t="str">
        <f>IF('DATA ENTRY'!CK438="","",IF('DATA ENTRY'!P438="","",IF(AND($CD$4='DATA ENTRY'!CK438,$CG$4='DATA ENTRY'!D438),'DATA ENTRY'!P438,"")))</f>
        <v/>
      </c>
      <c r="CJ439" s="107" t="str">
        <f>IF('DATA ENTRY'!CK438="","",IF('DATA ENTRY'!Q438="","",IF(AND($CD$4='DATA ENTRY'!CK438,$CG$4='DATA ENTRY'!D438),'DATA ENTRY'!Q438,"")))</f>
        <v/>
      </c>
      <c r="CK439" s="3" t="str">
        <f>IF('DATA ENTRY'!CK438="","",IF('DATA ENTRY'!R438="","",IF(AND($CD$4='DATA ENTRY'!CK438,$CG$4='DATA ENTRY'!D438),'DATA ENTRY'!R438,"")))</f>
        <v/>
      </c>
      <c r="CL439" s="3" t="str">
        <f>IF('DATA ENTRY'!CK438="","",IF('DATA ENTRY'!S438="","",IF(AND($CD$4='DATA ENTRY'!CK438,$CG$4='DATA ENTRY'!D438),'DATA ENTRY'!S438,"")))</f>
        <v/>
      </c>
      <c r="CM439" s="3" t="str">
        <f>IF('DATA ENTRY'!CK438="","",IF('DATA ENTRY'!E438="","",IF(AND($CD$4='DATA ENTRY'!CK438,$CG$4='DATA ENTRY'!D438),'DATA ENTRY'!E438,"")))</f>
        <v/>
      </c>
      <c r="CN439" s="3" t="str">
        <f>IF('DATA ENTRY'!CK438="","",IF('DATA ENTRY'!W438="","",IF(AND($CD$4='DATA ENTRY'!CK438,$CG$4='DATA ENTRY'!D438),'DATA ENTRY'!W438,"")))</f>
        <v/>
      </c>
      <c r="CO439" s="3" t="str">
        <f>IF('DATA ENTRY'!CK438="","",IF('DATA ENTRY'!X438="","",IF(AND($CD$4='DATA ENTRY'!CK438,$CG$4='DATA ENTRY'!D438),'DATA ENTRY'!X438,"")))</f>
        <v/>
      </c>
      <c r="CP439" s="108" t="str">
        <f t="shared" si="103"/>
        <v/>
      </c>
      <c r="CQ439" s="108" t="str">
        <f>IF('DATA ENTRY'!CK438="","",IF('DATA ENTRY'!G438="","",IF(AND($CD$4='DATA ENTRY'!CK438,$CG$4='DATA ENTRY'!D438),'DATA ENTRY'!G438,"")))</f>
        <v/>
      </c>
      <c r="CR439" s="230" t="str">
        <f>IF('DATA ENTRY'!CK438="","",IF('DATA ENTRY'!D438="","",IF(AND($CD$4='DATA ENTRY'!CK438,$CG$4='DATA ENTRY'!D438),'DATA ENTRY'!D438,"")))</f>
        <v/>
      </c>
      <c r="CS439">
        <f t="shared" si="104"/>
        <v>0</v>
      </c>
      <c r="CT439">
        <f t="shared" si="105"/>
        <v>0</v>
      </c>
      <c r="CV439" s="139"/>
      <c r="CX439">
        <f t="shared" si="106"/>
        <v>0</v>
      </c>
      <c r="DB439" t="str">
        <f t="shared" si="113"/>
        <v/>
      </c>
      <c r="DC439" t="str">
        <f t="shared" si="114"/>
        <v/>
      </c>
      <c r="DD439" s="224">
        <v>433</v>
      </c>
      <c r="DE439" s="3" t="str">
        <f>IF('DATA ENTRY'!CK438="","",IF('DATA ENTRY'!B438="","",IF(AND($DF$4='DATA ENTRY'!D438),'DATA ENTRY'!B438,"")))</f>
        <v/>
      </c>
      <c r="DF439" s="3" t="str">
        <f>IF('DATA ENTRY'!CK438="","",IF('DATA ENTRY'!C438="","",IF(AND($DF$4='DATA ENTRY'!D438),'DATA ENTRY'!C438,"")))</f>
        <v/>
      </c>
      <c r="DG439" s="4" t="str">
        <f>IF('DATA ENTRY'!CK438="","",IF('DATA ENTRY'!I438="","",IF(AND($DF$4='DATA ENTRY'!D438),'DATA ENTRY'!I438,"")))</f>
        <v/>
      </c>
      <c r="DH439" s="4" t="str">
        <f>IF('DATA ENTRY'!CK438="","",IF('DATA ENTRY'!CK438="","",IF(AND($DF$4='DATA ENTRY'!D438),'DATA ENTRY'!CK438,"")))</f>
        <v/>
      </c>
      <c r="DI439" s="3" t="str">
        <f>IF('DATA ENTRY'!CK438="","",IF('DATA ENTRY'!N438="","",IF(AND($DF$4='DATA ENTRY'!D438),'DATA ENTRY'!N438,"")))</f>
        <v/>
      </c>
      <c r="DJ439" s="107" t="str">
        <f>IF('DATA ENTRY'!CK438="","",IF('DATA ENTRY'!O438="","",IF(AND($DF$4='DATA ENTRY'!D438),'DATA ENTRY'!O438,"")))</f>
        <v/>
      </c>
      <c r="DK439" s="3" t="str">
        <f>IF('DATA ENTRY'!CK438="","",IF('DATA ENTRY'!P438="","",IF(AND($DF$4='DATA ENTRY'!D438),'DATA ENTRY'!P438,"")))</f>
        <v/>
      </c>
      <c r="DL439" s="107" t="str">
        <f>IF('DATA ENTRY'!CK438="","",IF('DATA ENTRY'!Q438="","",IF(AND($DF$4='DATA ENTRY'!D438),'DATA ENTRY'!Q438,"")))</f>
        <v/>
      </c>
      <c r="DM439" s="3" t="str">
        <f>IF('DATA ENTRY'!CK438="","",IF('DATA ENTRY'!R438="","",IF(AND($DF$4='DATA ENTRY'!D438),'DATA ENTRY'!R438,"")))</f>
        <v/>
      </c>
      <c r="DN439" s="107" t="str">
        <f>IF('DATA ENTRY'!CK438="","",IF('DATA ENTRY'!S438="","",IF(AND($DF$4='DATA ENTRY'!D438),'DATA ENTRY'!S438,"")))</f>
        <v/>
      </c>
      <c r="DO439" s="3" t="str">
        <f>IF('DATA ENTRY'!CK438="","",IF('DATA ENTRY'!E438="","",IF(AND($DF$4='DATA ENTRY'!D438),'DATA ENTRY'!E438,"")))</f>
        <v/>
      </c>
      <c r="DP439" s="3" t="str">
        <f>IF('DATA ENTRY'!CK438="","",IF('DATA ENTRY'!D438="","",IF(AND($DF$4='DATA ENTRY'!D438),'DATA ENTRY'!D438,"")))</f>
        <v/>
      </c>
      <c r="DQ439" s="3" t="str">
        <f>IF('DATA ENTRY'!CK438="","",IF('DATA ENTRY'!W438="","",IF(AND($DF$4='DATA ENTRY'!D438),'DATA ENTRY'!W438,"")))</f>
        <v/>
      </c>
      <c r="DR439" s="3" t="str">
        <f>IF('DATA ENTRY'!CK438="","",IF('DATA ENTRY'!X438="","",IF(AND($DF$4='DATA ENTRY'!D438),'DATA ENTRY'!X438,"")))</f>
        <v/>
      </c>
      <c r="DS439" s="108" t="str">
        <f t="shared" si="107"/>
        <v/>
      </c>
      <c r="DT439" s="108" t="str">
        <f>IF('DATA ENTRY'!CK438="","",IF('DATA ENTRY'!D438="","",IF(AND($DF$4='DATA ENTRY'!D438),'DATA ENTRY'!G438,"")))</f>
        <v/>
      </c>
      <c r="DY439">
        <f t="shared" si="108"/>
        <v>0</v>
      </c>
      <c r="EB439" t="str">
        <f t="shared" si="109"/>
        <v/>
      </c>
      <c r="EC439" t="str">
        <f t="shared" si="110"/>
        <v/>
      </c>
      <c r="ED439" s="224">
        <v>433</v>
      </c>
      <c r="EE439" s="3" t="str">
        <f>IF('DATA ENTRY'!CK438="","",IF('DATA ENTRY'!B438="","",IF(AND($EF$4='DATA ENTRY'!G438,$EH$4='DATA ENTRY'!F438),'DATA ENTRY'!B438,"")))</f>
        <v/>
      </c>
      <c r="EF439" s="3" t="str">
        <f>IF('DATA ENTRY'!CK438="","",IF('DATA ENTRY'!C438="","",IF(AND($EF$4='DATA ENTRY'!G438,$EH$4='DATA ENTRY'!F438),'DATA ENTRY'!C438,"")))</f>
        <v/>
      </c>
      <c r="EG439" s="4" t="str">
        <f>IF('DATA ENTRY'!CK438="","",IF('DATA ENTRY'!I438="","",IF(AND($EF$4='DATA ENTRY'!G438,$EH$4='DATA ENTRY'!F438),'DATA ENTRY'!I438,"")))</f>
        <v/>
      </c>
      <c r="EH439" s="4" t="str">
        <f>IF('DATA ENTRY'!CK438="","",IF('DATA ENTRY'!CK438="","",IF(AND($EF$4='DATA ENTRY'!G438,$EH$4='DATA ENTRY'!F438),'DATA ENTRY'!CK438,"")))</f>
        <v/>
      </c>
      <c r="EI439" s="3" t="str">
        <f>IF('DATA ENTRY'!CK438="","",IF('DATA ENTRY'!N438="","",IF(AND($EF$4='DATA ENTRY'!G438,$EH$4='DATA ENTRY'!F438),'DATA ENTRY'!N438,"")))</f>
        <v/>
      </c>
      <c r="EJ439" s="107" t="str">
        <f>IF('DATA ENTRY'!CK438="","",IF('DATA ENTRY'!O438="","",IF(AND($EF$4='DATA ENTRY'!G438,$EH$4='DATA ENTRY'!F438),'DATA ENTRY'!O438,"")))</f>
        <v/>
      </c>
      <c r="EK439" s="3" t="str">
        <f>IF('DATA ENTRY'!CK438="","",IF('DATA ENTRY'!P438="","",IF(AND($EF$4='DATA ENTRY'!G438,$EH$4='DATA ENTRY'!F438),'DATA ENTRY'!P438,"")))</f>
        <v/>
      </c>
      <c r="EL439" s="107" t="str">
        <f>IF('DATA ENTRY'!CK438="","",IF('DATA ENTRY'!Q438="","",IF(AND($EF$4='DATA ENTRY'!G438,$EH$4='DATA ENTRY'!F438),'DATA ENTRY'!Q438,"")))</f>
        <v/>
      </c>
      <c r="EM439" s="3" t="str">
        <f>IF('DATA ENTRY'!CK438="","",IF('DATA ENTRY'!R438="","",IF(AND($EF$4='DATA ENTRY'!G438,$EH$4='DATA ENTRY'!F438),'DATA ENTRY'!R438,"")))</f>
        <v/>
      </c>
      <c r="EN439" s="107" t="str">
        <f>IF('DATA ENTRY'!CK438="","",IF('DATA ENTRY'!S438="","",IF(AND($EF$4='DATA ENTRY'!G438,$EH$4='DATA ENTRY'!F438),'DATA ENTRY'!S438,"")))</f>
        <v/>
      </c>
      <c r="EO439" s="3" t="str">
        <f>IF('DATA ENTRY'!CK438="","",IF('DATA ENTRY'!E438="","",IF(AND($EF$4='DATA ENTRY'!G438,$EH$4='DATA ENTRY'!F438),'DATA ENTRY'!E438,"")))</f>
        <v/>
      </c>
      <c r="EP439" s="3" t="str">
        <f>IF('DATA ENTRY'!CK438="","",IF('DATA ENTRY'!D438="","",IF(AND($EF$4='DATA ENTRY'!G438,$EH$4='DATA ENTRY'!F438),'DATA ENTRY'!D438,"")))</f>
        <v/>
      </c>
      <c r="EQ439" s="3" t="str">
        <f>IF('DATA ENTRY'!CK438="","",IF('DATA ENTRY'!W438="","",IF(AND($EF$4='DATA ENTRY'!G438,$EH$4='DATA ENTRY'!F438),'DATA ENTRY'!W438,"")))</f>
        <v/>
      </c>
      <c r="ER439" s="3" t="str">
        <f>IF('DATA ENTRY'!CK438="","",IF('DATA ENTRY'!X438="","",IF(AND($EF$4='DATA ENTRY'!G438,$EH$4='DATA ENTRY'!F438),'DATA ENTRY'!X438,"")))</f>
        <v/>
      </c>
      <c r="ES439" s="108" t="str">
        <f t="shared" si="111"/>
        <v/>
      </c>
      <c r="ET439" s="108" t="str">
        <f>IF('DATA ENTRY'!CK438="","",IF('DATA ENTRY'!D438="","",IF(AND($EF$4='DATA ENTRY'!G438,$EH$4='DATA ENTRY'!F438),'DATA ENTRY'!G438,"")))</f>
        <v/>
      </c>
      <c r="EY439">
        <f t="shared" si="112"/>
        <v>0</v>
      </c>
    </row>
    <row r="440" spans="1:155">
      <c r="A440" t="str">
        <f>IF(S440=0,"",1+(MAX($A$7:A439)))</f>
        <v/>
      </c>
      <c r="B440" s="224">
        <v>434</v>
      </c>
      <c r="C440" s="3" t="str">
        <f>IF('DATA ENTRY'!CK439="","",IF('DATA ENTRY'!B439="","",IF($D$4="All Post",'DATA ENTRY'!B439,IF(AND($D$4='DATA ENTRY'!CK439),'DATA ENTRY'!B439,""))))</f>
        <v/>
      </c>
      <c r="D440" s="3" t="str">
        <f>IF('DATA ENTRY'!CK439="","",IF('DATA ENTRY'!C439="","",IF($D$4="All Post",'DATA ENTRY'!C439,IF(AND($D$4='DATA ENTRY'!CK439),'DATA ENTRY'!C439,""))))</f>
        <v/>
      </c>
      <c r="E440" s="4" t="str">
        <f>IF('DATA ENTRY'!CK439="","",IF('DATA ENTRY'!I439="","",IF($D$4="All Post",'DATA ENTRY'!I439,IF(AND($D$4='DATA ENTRY'!CK439),'DATA ENTRY'!I439,""))))</f>
        <v/>
      </c>
      <c r="F440" s="4" t="str">
        <f>IF('DATA ENTRY'!CK439="","",IF('DATA ENTRY'!CK439="","",IF($D$4="All Post",'DATA ENTRY'!CK439,IF(AND($D$4='DATA ENTRY'!CK439),'DATA ENTRY'!CK439,""))))</f>
        <v/>
      </c>
      <c r="G440" s="3" t="str">
        <f>IF('DATA ENTRY'!CK439="","",IF('DATA ENTRY'!N439="","",IF($D$4="All Post",'DATA ENTRY'!N439,IF(AND($D$4='DATA ENTRY'!CK439),'DATA ENTRY'!N439,""))))</f>
        <v/>
      </c>
      <c r="H440" s="107" t="str">
        <f>IF('DATA ENTRY'!CK439="","",IF('DATA ENTRY'!O439="","",IF($D$4="All Post",'DATA ENTRY'!O439,IF(AND($D$4='DATA ENTRY'!CK439),'DATA ENTRY'!O439,""))))</f>
        <v/>
      </c>
      <c r="I440" s="3" t="str">
        <f>IF('DATA ENTRY'!CK439="","",IF('DATA ENTRY'!P439="","",IF($D$4="All Post",'DATA ENTRY'!P439,IF(AND($D$4='DATA ENTRY'!CK439),'DATA ENTRY'!P439,""))))</f>
        <v/>
      </c>
      <c r="J440" s="107" t="str">
        <f>IF('DATA ENTRY'!CK439="","",IF('DATA ENTRY'!Q439="","",IF($D$4="All Post",'DATA ENTRY'!Q439,IF(AND($D$4='DATA ENTRY'!CK439),'DATA ENTRY'!Q439,""))))</f>
        <v/>
      </c>
      <c r="K440" s="3" t="str">
        <f>IF('DATA ENTRY'!CK439="","",IF('DATA ENTRY'!R439="","",IF($D$4="All Post",'DATA ENTRY'!R439,IF(AND($D$4='DATA ENTRY'!CK439),'DATA ENTRY'!R439,""))))</f>
        <v/>
      </c>
      <c r="L440" s="3" t="str">
        <f>IF('DATA ENTRY'!CK439="","",IF('DATA ENTRY'!S439="","",IF($D$4="All Post",'DATA ENTRY'!S439,IF(AND($D$4='DATA ENTRY'!CK439),'DATA ENTRY'!S439,""))))</f>
        <v/>
      </c>
      <c r="M440" s="3" t="str">
        <f>IF('DATA ENTRY'!CK439="","",IF('DATA ENTRY'!E439="","",IF($D$4="All Post",'DATA ENTRY'!E439,IF(AND($D$4='DATA ENTRY'!CK439),'DATA ENTRY'!E439,""))))</f>
        <v/>
      </c>
      <c r="N440" s="3" t="str">
        <f>IF('DATA ENTRY'!CK439="","",IF('DATA ENTRY'!W439="","",IF($D$4="All Post",'DATA ENTRY'!W439,IF(AND($D$4='DATA ENTRY'!CK439),'DATA ENTRY'!W439,""))))</f>
        <v/>
      </c>
      <c r="O440" s="3" t="str">
        <f>IF('DATA ENTRY'!CK439="","",IF('DATA ENTRY'!X439="","",IF($D$4="All Post",'DATA ENTRY'!X439,IF(AND($D$4='DATA ENTRY'!CK439),'DATA ENTRY'!X439,""))))</f>
        <v/>
      </c>
      <c r="P440" s="3" t="str">
        <f>IF('DATA ENTRY'!CK439="","",IF('DATA ENTRY'!G439="","",IF($D$4="All Post",'DATA ENTRY'!G439,IF(AND($D$4='DATA ENTRY'!CK439),'DATA ENTRY'!G439,""))))</f>
        <v/>
      </c>
      <c r="S440">
        <f t="shared" si="99"/>
        <v>0</v>
      </c>
      <c r="T440" t="str">
        <f t="shared" si="100"/>
        <v/>
      </c>
      <c r="BZ440" t="str">
        <f t="shared" si="101"/>
        <v/>
      </c>
      <c r="CA440" t="str">
        <f t="shared" si="102"/>
        <v/>
      </c>
      <c r="CB440" s="224">
        <v>434</v>
      </c>
      <c r="CC440" s="3" t="str">
        <f>IF('DATA ENTRY'!CK439="","",IF('DATA ENTRY'!B439="","",IF(AND($CD$4='DATA ENTRY'!CK439,$CG$4='DATA ENTRY'!D439),'DATA ENTRY'!B439,"")))</f>
        <v/>
      </c>
      <c r="CD440" s="3" t="str">
        <f>IF('DATA ENTRY'!CK439="","",IF('DATA ENTRY'!C439="","",IF(AND($CD$4='DATA ENTRY'!CK439,$CG$4='DATA ENTRY'!D439),'DATA ENTRY'!C439,"")))</f>
        <v/>
      </c>
      <c r="CE440" s="4" t="str">
        <f>IF('DATA ENTRY'!CK439="","",IF('DATA ENTRY'!I439="","",IF(AND($CD$4='DATA ENTRY'!CK439,$CG$4='DATA ENTRY'!D439),'DATA ENTRY'!I439,"")))</f>
        <v/>
      </c>
      <c r="CF440" s="4" t="str">
        <f>IF('DATA ENTRY'!CK439="","",IF('DATA ENTRY'!CK439="","",IF(AND($CD$4='DATA ENTRY'!CK439,$CG$4='DATA ENTRY'!D439),'DATA ENTRY'!CK439,"")))</f>
        <v/>
      </c>
      <c r="CG440" s="3" t="str">
        <f>IF('DATA ENTRY'!CK439="","",IF('DATA ENTRY'!N439="","",IF(AND($CD$4='DATA ENTRY'!CK439,$CG$4='DATA ENTRY'!D439),'DATA ENTRY'!N439,"")))</f>
        <v/>
      </c>
      <c r="CH440" s="107" t="str">
        <f>IF('DATA ENTRY'!CK439="","",IF('DATA ENTRY'!O439="","",IF(AND($CD$4='DATA ENTRY'!CK439,$CG$4='DATA ENTRY'!D439),'DATA ENTRY'!O439,"")))</f>
        <v/>
      </c>
      <c r="CI440" s="3" t="str">
        <f>IF('DATA ENTRY'!CK439="","",IF('DATA ENTRY'!P439="","",IF(AND($CD$4='DATA ENTRY'!CK439,$CG$4='DATA ENTRY'!D439),'DATA ENTRY'!P439,"")))</f>
        <v/>
      </c>
      <c r="CJ440" s="107" t="str">
        <f>IF('DATA ENTRY'!CK439="","",IF('DATA ENTRY'!Q439="","",IF(AND($CD$4='DATA ENTRY'!CK439,$CG$4='DATA ENTRY'!D439),'DATA ENTRY'!Q439,"")))</f>
        <v/>
      </c>
      <c r="CK440" s="3" t="str">
        <f>IF('DATA ENTRY'!CK439="","",IF('DATA ENTRY'!R439="","",IF(AND($CD$4='DATA ENTRY'!CK439,$CG$4='DATA ENTRY'!D439),'DATA ENTRY'!R439,"")))</f>
        <v/>
      </c>
      <c r="CL440" s="3" t="str">
        <f>IF('DATA ENTRY'!CK439="","",IF('DATA ENTRY'!S439="","",IF(AND($CD$4='DATA ENTRY'!CK439,$CG$4='DATA ENTRY'!D439),'DATA ENTRY'!S439,"")))</f>
        <v/>
      </c>
      <c r="CM440" s="3" t="str">
        <f>IF('DATA ENTRY'!CK439="","",IF('DATA ENTRY'!E439="","",IF(AND($CD$4='DATA ENTRY'!CK439,$CG$4='DATA ENTRY'!D439),'DATA ENTRY'!E439,"")))</f>
        <v/>
      </c>
      <c r="CN440" s="3" t="str">
        <f>IF('DATA ENTRY'!CK439="","",IF('DATA ENTRY'!W439="","",IF(AND($CD$4='DATA ENTRY'!CK439,$CG$4='DATA ENTRY'!D439),'DATA ENTRY'!W439,"")))</f>
        <v/>
      </c>
      <c r="CO440" s="3" t="str">
        <f>IF('DATA ENTRY'!CK439="","",IF('DATA ENTRY'!X439="","",IF(AND($CD$4='DATA ENTRY'!CK439,$CG$4='DATA ENTRY'!D439),'DATA ENTRY'!X439,"")))</f>
        <v/>
      </c>
      <c r="CP440" s="108" t="str">
        <f t="shared" si="103"/>
        <v/>
      </c>
      <c r="CQ440" s="108" t="str">
        <f>IF('DATA ENTRY'!CK439="","",IF('DATA ENTRY'!G439="","",IF(AND($CD$4='DATA ENTRY'!CK439,$CG$4='DATA ENTRY'!D439),'DATA ENTRY'!G439,"")))</f>
        <v/>
      </c>
      <c r="CR440" s="230" t="str">
        <f>IF('DATA ENTRY'!CK439="","",IF('DATA ENTRY'!D439="","",IF(AND($CD$4='DATA ENTRY'!CK439,$CG$4='DATA ENTRY'!D439),'DATA ENTRY'!D439,"")))</f>
        <v/>
      </c>
      <c r="CS440">
        <f t="shared" si="104"/>
        <v>0</v>
      </c>
      <c r="CT440">
        <f t="shared" si="105"/>
        <v>0</v>
      </c>
      <c r="CV440" s="139"/>
      <c r="CX440">
        <f t="shared" si="106"/>
        <v>0</v>
      </c>
      <c r="DB440" t="str">
        <f t="shared" si="113"/>
        <v/>
      </c>
      <c r="DC440" t="str">
        <f t="shared" si="114"/>
        <v/>
      </c>
      <c r="DD440" s="224">
        <v>434</v>
      </c>
      <c r="DE440" s="3" t="str">
        <f>IF('DATA ENTRY'!CK439="","",IF('DATA ENTRY'!B439="","",IF(AND($DF$4='DATA ENTRY'!D439),'DATA ENTRY'!B439,"")))</f>
        <v/>
      </c>
      <c r="DF440" s="3" t="str">
        <f>IF('DATA ENTRY'!CK439="","",IF('DATA ENTRY'!C439="","",IF(AND($DF$4='DATA ENTRY'!D439),'DATA ENTRY'!C439,"")))</f>
        <v/>
      </c>
      <c r="DG440" s="4" t="str">
        <f>IF('DATA ENTRY'!CK439="","",IF('DATA ENTRY'!I439="","",IF(AND($DF$4='DATA ENTRY'!D439),'DATA ENTRY'!I439,"")))</f>
        <v/>
      </c>
      <c r="DH440" s="4" t="str">
        <f>IF('DATA ENTRY'!CK439="","",IF('DATA ENTRY'!CK439="","",IF(AND($DF$4='DATA ENTRY'!D439),'DATA ENTRY'!CK439,"")))</f>
        <v/>
      </c>
      <c r="DI440" s="3" t="str">
        <f>IF('DATA ENTRY'!CK439="","",IF('DATA ENTRY'!N439="","",IF(AND($DF$4='DATA ENTRY'!D439),'DATA ENTRY'!N439,"")))</f>
        <v/>
      </c>
      <c r="DJ440" s="107" t="str">
        <f>IF('DATA ENTRY'!CK439="","",IF('DATA ENTRY'!O439="","",IF(AND($DF$4='DATA ENTRY'!D439),'DATA ENTRY'!O439,"")))</f>
        <v/>
      </c>
      <c r="DK440" s="3" t="str">
        <f>IF('DATA ENTRY'!CK439="","",IF('DATA ENTRY'!P439="","",IF(AND($DF$4='DATA ENTRY'!D439),'DATA ENTRY'!P439,"")))</f>
        <v/>
      </c>
      <c r="DL440" s="107" t="str">
        <f>IF('DATA ENTRY'!CK439="","",IF('DATA ENTRY'!Q439="","",IF(AND($DF$4='DATA ENTRY'!D439),'DATA ENTRY'!Q439,"")))</f>
        <v/>
      </c>
      <c r="DM440" s="3" t="str">
        <f>IF('DATA ENTRY'!CK439="","",IF('DATA ENTRY'!R439="","",IF(AND($DF$4='DATA ENTRY'!D439),'DATA ENTRY'!R439,"")))</f>
        <v/>
      </c>
      <c r="DN440" s="107" t="str">
        <f>IF('DATA ENTRY'!CK439="","",IF('DATA ENTRY'!S439="","",IF(AND($DF$4='DATA ENTRY'!D439),'DATA ENTRY'!S439,"")))</f>
        <v/>
      </c>
      <c r="DO440" s="3" t="str">
        <f>IF('DATA ENTRY'!CK439="","",IF('DATA ENTRY'!E439="","",IF(AND($DF$4='DATA ENTRY'!D439),'DATA ENTRY'!E439,"")))</f>
        <v/>
      </c>
      <c r="DP440" s="3" t="str">
        <f>IF('DATA ENTRY'!CK439="","",IF('DATA ENTRY'!D439="","",IF(AND($DF$4='DATA ENTRY'!D439),'DATA ENTRY'!D439,"")))</f>
        <v/>
      </c>
      <c r="DQ440" s="3" t="str">
        <f>IF('DATA ENTRY'!CK439="","",IF('DATA ENTRY'!W439="","",IF(AND($DF$4='DATA ENTRY'!D439),'DATA ENTRY'!W439,"")))</f>
        <v/>
      </c>
      <c r="DR440" s="3" t="str">
        <f>IF('DATA ENTRY'!CK439="","",IF('DATA ENTRY'!X439="","",IF(AND($DF$4='DATA ENTRY'!D439),'DATA ENTRY'!X439,"")))</f>
        <v/>
      </c>
      <c r="DS440" s="108" t="str">
        <f t="shared" si="107"/>
        <v/>
      </c>
      <c r="DT440" s="108" t="str">
        <f>IF('DATA ENTRY'!CK439="","",IF('DATA ENTRY'!D439="","",IF(AND($DF$4='DATA ENTRY'!D439),'DATA ENTRY'!G439,"")))</f>
        <v/>
      </c>
      <c r="DY440">
        <f t="shared" si="108"/>
        <v>0</v>
      </c>
      <c r="EB440" t="str">
        <f t="shared" si="109"/>
        <v/>
      </c>
      <c r="EC440" t="str">
        <f t="shared" si="110"/>
        <v/>
      </c>
      <c r="ED440" s="224">
        <v>434</v>
      </c>
      <c r="EE440" s="3" t="str">
        <f>IF('DATA ENTRY'!CK439="","",IF('DATA ENTRY'!B439="","",IF(AND($EF$4='DATA ENTRY'!G439,$EH$4='DATA ENTRY'!F439),'DATA ENTRY'!B439,"")))</f>
        <v/>
      </c>
      <c r="EF440" s="3" t="str">
        <f>IF('DATA ENTRY'!CK439="","",IF('DATA ENTRY'!C439="","",IF(AND($EF$4='DATA ENTRY'!G439,$EH$4='DATA ENTRY'!F439),'DATA ENTRY'!C439,"")))</f>
        <v/>
      </c>
      <c r="EG440" s="4" t="str">
        <f>IF('DATA ENTRY'!CK439="","",IF('DATA ENTRY'!I439="","",IF(AND($EF$4='DATA ENTRY'!G439,$EH$4='DATA ENTRY'!F439),'DATA ENTRY'!I439,"")))</f>
        <v/>
      </c>
      <c r="EH440" s="4" t="str">
        <f>IF('DATA ENTRY'!CK439="","",IF('DATA ENTRY'!CK439="","",IF(AND($EF$4='DATA ENTRY'!G439,$EH$4='DATA ENTRY'!F439),'DATA ENTRY'!CK439,"")))</f>
        <v/>
      </c>
      <c r="EI440" s="3" t="str">
        <f>IF('DATA ENTRY'!CK439="","",IF('DATA ENTRY'!N439="","",IF(AND($EF$4='DATA ENTRY'!G439,$EH$4='DATA ENTRY'!F439),'DATA ENTRY'!N439,"")))</f>
        <v/>
      </c>
      <c r="EJ440" s="107" t="str">
        <f>IF('DATA ENTRY'!CK439="","",IF('DATA ENTRY'!O439="","",IF(AND($EF$4='DATA ENTRY'!G439,$EH$4='DATA ENTRY'!F439),'DATA ENTRY'!O439,"")))</f>
        <v/>
      </c>
      <c r="EK440" s="3" t="str">
        <f>IF('DATA ENTRY'!CK439="","",IF('DATA ENTRY'!P439="","",IF(AND($EF$4='DATA ENTRY'!G439,$EH$4='DATA ENTRY'!F439),'DATA ENTRY'!P439,"")))</f>
        <v/>
      </c>
      <c r="EL440" s="107" t="str">
        <f>IF('DATA ENTRY'!CK439="","",IF('DATA ENTRY'!Q439="","",IF(AND($EF$4='DATA ENTRY'!G439,$EH$4='DATA ENTRY'!F439),'DATA ENTRY'!Q439,"")))</f>
        <v/>
      </c>
      <c r="EM440" s="3" t="str">
        <f>IF('DATA ENTRY'!CK439="","",IF('DATA ENTRY'!R439="","",IF(AND($EF$4='DATA ENTRY'!G439,$EH$4='DATA ENTRY'!F439),'DATA ENTRY'!R439,"")))</f>
        <v/>
      </c>
      <c r="EN440" s="107" t="str">
        <f>IF('DATA ENTRY'!CK439="","",IF('DATA ENTRY'!S439="","",IF(AND($EF$4='DATA ENTRY'!G439,$EH$4='DATA ENTRY'!F439),'DATA ENTRY'!S439,"")))</f>
        <v/>
      </c>
      <c r="EO440" s="3" t="str">
        <f>IF('DATA ENTRY'!CK439="","",IF('DATA ENTRY'!E439="","",IF(AND($EF$4='DATA ENTRY'!G439,$EH$4='DATA ENTRY'!F439),'DATA ENTRY'!E439,"")))</f>
        <v/>
      </c>
      <c r="EP440" s="3" t="str">
        <f>IF('DATA ENTRY'!CK439="","",IF('DATA ENTRY'!D439="","",IF(AND($EF$4='DATA ENTRY'!G439,$EH$4='DATA ENTRY'!F439),'DATA ENTRY'!D439,"")))</f>
        <v/>
      </c>
      <c r="EQ440" s="3" t="str">
        <f>IF('DATA ENTRY'!CK439="","",IF('DATA ENTRY'!W439="","",IF(AND($EF$4='DATA ENTRY'!G439,$EH$4='DATA ENTRY'!F439),'DATA ENTRY'!W439,"")))</f>
        <v/>
      </c>
      <c r="ER440" s="3" t="str">
        <f>IF('DATA ENTRY'!CK439="","",IF('DATA ENTRY'!X439="","",IF(AND($EF$4='DATA ENTRY'!G439,$EH$4='DATA ENTRY'!F439),'DATA ENTRY'!X439,"")))</f>
        <v/>
      </c>
      <c r="ES440" s="108" t="str">
        <f t="shared" si="111"/>
        <v/>
      </c>
      <c r="ET440" s="108" t="str">
        <f>IF('DATA ENTRY'!CK439="","",IF('DATA ENTRY'!D439="","",IF(AND($EF$4='DATA ENTRY'!G439,$EH$4='DATA ENTRY'!F439),'DATA ENTRY'!G439,"")))</f>
        <v/>
      </c>
      <c r="EY440">
        <f t="shared" si="112"/>
        <v>0</v>
      </c>
    </row>
    <row r="441" spans="1:155">
      <c r="A441" t="str">
        <f>IF(S441=0,"",1+(MAX($A$7:A440)))</f>
        <v/>
      </c>
      <c r="B441" s="224">
        <v>435</v>
      </c>
      <c r="C441" s="3" t="str">
        <f>IF('DATA ENTRY'!CK440="","",IF('DATA ENTRY'!B440="","",IF($D$4="All Post",'DATA ENTRY'!B440,IF(AND($D$4='DATA ENTRY'!CK440),'DATA ENTRY'!B440,""))))</f>
        <v/>
      </c>
      <c r="D441" s="3" t="str">
        <f>IF('DATA ENTRY'!CK440="","",IF('DATA ENTRY'!C440="","",IF($D$4="All Post",'DATA ENTRY'!C440,IF(AND($D$4='DATA ENTRY'!CK440),'DATA ENTRY'!C440,""))))</f>
        <v/>
      </c>
      <c r="E441" s="4" t="str">
        <f>IF('DATA ENTRY'!CK440="","",IF('DATA ENTRY'!I440="","",IF($D$4="All Post",'DATA ENTRY'!I440,IF(AND($D$4='DATA ENTRY'!CK440),'DATA ENTRY'!I440,""))))</f>
        <v/>
      </c>
      <c r="F441" s="4" t="str">
        <f>IF('DATA ENTRY'!CK440="","",IF('DATA ENTRY'!CK440="","",IF($D$4="All Post",'DATA ENTRY'!CK440,IF(AND($D$4='DATA ENTRY'!CK440),'DATA ENTRY'!CK440,""))))</f>
        <v/>
      </c>
      <c r="G441" s="3" t="str">
        <f>IF('DATA ENTRY'!CK440="","",IF('DATA ENTRY'!N440="","",IF($D$4="All Post",'DATA ENTRY'!N440,IF(AND($D$4='DATA ENTRY'!CK440),'DATA ENTRY'!N440,""))))</f>
        <v/>
      </c>
      <c r="H441" s="107" t="str">
        <f>IF('DATA ENTRY'!CK440="","",IF('DATA ENTRY'!O440="","",IF($D$4="All Post",'DATA ENTRY'!O440,IF(AND($D$4='DATA ENTRY'!CK440),'DATA ENTRY'!O440,""))))</f>
        <v/>
      </c>
      <c r="I441" s="3" t="str">
        <f>IF('DATA ENTRY'!CK440="","",IF('DATA ENTRY'!P440="","",IF($D$4="All Post",'DATA ENTRY'!P440,IF(AND($D$4='DATA ENTRY'!CK440),'DATA ENTRY'!P440,""))))</f>
        <v/>
      </c>
      <c r="J441" s="107" t="str">
        <f>IF('DATA ENTRY'!CK440="","",IF('DATA ENTRY'!Q440="","",IF($D$4="All Post",'DATA ENTRY'!Q440,IF(AND($D$4='DATA ENTRY'!CK440),'DATA ENTRY'!Q440,""))))</f>
        <v/>
      </c>
      <c r="K441" s="3" t="str">
        <f>IF('DATA ENTRY'!CK440="","",IF('DATA ENTRY'!R440="","",IF($D$4="All Post",'DATA ENTRY'!R440,IF(AND($D$4='DATA ENTRY'!CK440),'DATA ENTRY'!R440,""))))</f>
        <v/>
      </c>
      <c r="L441" s="3" t="str">
        <f>IF('DATA ENTRY'!CK440="","",IF('DATA ENTRY'!S440="","",IF($D$4="All Post",'DATA ENTRY'!S440,IF(AND($D$4='DATA ENTRY'!CK440),'DATA ENTRY'!S440,""))))</f>
        <v/>
      </c>
      <c r="M441" s="3" t="str">
        <f>IF('DATA ENTRY'!CK440="","",IF('DATA ENTRY'!E440="","",IF($D$4="All Post",'DATA ENTRY'!E440,IF(AND($D$4='DATA ENTRY'!CK440),'DATA ENTRY'!E440,""))))</f>
        <v/>
      </c>
      <c r="N441" s="3" t="str">
        <f>IF('DATA ENTRY'!CK440="","",IF('DATA ENTRY'!W440="","",IF($D$4="All Post",'DATA ENTRY'!W440,IF(AND($D$4='DATA ENTRY'!CK440),'DATA ENTRY'!W440,""))))</f>
        <v/>
      </c>
      <c r="O441" s="3" t="str">
        <f>IF('DATA ENTRY'!CK440="","",IF('DATA ENTRY'!X440="","",IF($D$4="All Post",'DATA ENTRY'!X440,IF(AND($D$4='DATA ENTRY'!CK440),'DATA ENTRY'!X440,""))))</f>
        <v/>
      </c>
      <c r="P441" s="3" t="str">
        <f>IF('DATA ENTRY'!CK440="","",IF('DATA ENTRY'!G440="","",IF($D$4="All Post",'DATA ENTRY'!G440,IF(AND($D$4='DATA ENTRY'!CK440),'DATA ENTRY'!G440,""))))</f>
        <v/>
      </c>
      <c r="S441">
        <f t="shared" si="99"/>
        <v>0</v>
      </c>
      <c r="T441" t="str">
        <f t="shared" si="100"/>
        <v/>
      </c>
      <c r="BZ441" t="str">
        <f t="shared" si="101"/>
        <v/>
      </c>
      <c r="CA441" t="str">
        <f t="shared" si="102"/>
        <v/>
      </c>
      <c r="CB441" s="224">
        <v>435</v>
      </c>
      <c r="CC441" s="3" t="str">
        <f>IF('DATA ENTRY'!CK440="","",IF('DATA ENTRY'!B440="","",IF(AND($CD$4='DATA ENTRY'!CK440,$CG$4='DATA ENTRY'!D440),'DATA ENTRY'!B440,"")))</f>
        <v/>
      </c>
      <c r="CD441" s="3" t="str">
        <f>IF('DATA ENTRY'!CK440="","",IF('DATA ENTRY'!C440="","",IF(AND($CD$4='DATA ENTRY'!CK440,$CG$4='DATA ENTRY'!D440),'DATA ENTRY'!C440,"")))</f>
        <v/>
      </c>
      <c r="CE441" s="4" t="str">
        <f>IF('DATA ENTRY'!CK440="","",IF('DATA ENTRY'!I440="","",IF(AND($CD$4='DATA ENTRY'!CK440,$CG$4='DATA ENTRY'!D440),'DATA ENTRY'!I440,"")))</f>
        <v/>
      </c>
      <c r="CF441" s="4" t="str">
        <f>IF('DATA ENTRY'!CK440="","",IF('DATA ENTRY'!CK440="","",IF(AND($CD$4='DATA ENTRY'!CK440,$CG$4='DATA ENTRY'!D440),'DATA ENTRY'!CK440,"")))</f>
        <v/>
      </c>
      <c r="CG441" s="3" t="str">
        <f>IF('DATA ENTRY'!CK440="","",IF('DATA ENTRY'!N440="","",IF(AND($CD$4='DATA ENTRY'!CK440,$CG$4='DATA ENTRY'!D440),'DATA ENTRY'!N440,"")))</f>
        <v/>
      </c>
      <c r="CH441" s="107" t="str">
        <f>IF('DATA ENTRY'!CK440="","",IF('DATA ENTRY'!O440="","",IF(AND($CD$4='DATA ENTRY'!CK440,$CG$4='DATA ENTRY'!D440),'DATA ENTRY'!O440,"")))</f>
        <v/>
      </c>
      <c r="CI441" s="3" t="str">
        <f>IF('DATA ENTRY'!CK440="","",IF('DATA ENTRY'!P440="","",IF(AND($CD$4='DATA ENTRY'!CK440,$CG$4='DATA ENTRY'!D440),'DATA ENTRY'!P440,"")))</f>
        <v/>
      </c>
      <c r="CJ441" s="107" t="str">
        <f>IF('DATA ENTRY'!CK440="","",IF('DATA ENTRY'!Q440="","",IF(AND($CD$4='DATA ENTRY'!CK440,$CG$4='DATA ENTRY'!D440),'DATA ENTRY'!Q440,"")))</f>
        <v/>
      </c>
      <c r="CK441" s="3" t="str">
        <f>IF('DATA ENTRY'!CK440="","",IF('DATA ENTRY'!R440="","",IF(AND($CD$4='DATA ENTRY'!CK440,$CG$4='DATA ENTRY'!D440),'DATA ENTRY'!R440,"")))</f>
        <v/>
      </c>
      <c r="CL441" s="3" t="str">
        <f>IF('DATA ENTRY'!CK440="","",IF('DATA ENTRY'!S440="","",IF(AND($CD$4='DATA ENTRY'!CK440,$CG$4='DATA ENTRY'!D440),'DATA ENTRY'!S440,"")))</f>
        <v/>
      </c>
      <c r="CM441" s="3" t="str">
        <f>IF('DATA ENTRY'!CK440="","",IF('DATA ENTRY'!E440="","",IF(AND($CD$4='DATA ENTRY'!CK440,$CG$4='DATA ENTRY'!D440),'DATA ENTRY'!E440,"")))</f>
        <v/>
      </c>
      <c r="CN441" s="3" t="str">
        <f>IF('DATA ENTRY'!CK440="","",IF('DATA ENTRY'!W440="","",IF(AND($CD$4='DATA ENTRY'!CK440,$CG$4='DATA ENTRY'!D440),'DATA ENTRY'!W440,"")))</f>
        <v/>
      </c>
      <c r="CO441" s="3" t="str">
        <f>IF('DATA ENTRY'!CK440="","",IF('DATA ENTRY'!X440="","",IF(AND($CD$4='DATA ENTRY'!CK440,$CG$4='DATA ENTRY'!D440),'DATA ENTRY'!X440,"")))</f>
        <v/>
      </c>
      <c r="CP441" s="108" t="str">
        <f t="shared" si="103"/>
        <v/>
      </c>
      <c r="CQ441" s="108" t="str">
        <f>IF('DATA ENTRY'!CK440="","",IF('DATA ENTRY'!G440="","",IF(AND($CD$4='DATA ENTRY'!CK440,$CG$4='DATA ENTRY'!D440),'DATA ENTRY'!G440,"")))</f>
        <v/>
      </c>
      <c r="CR441" s="230" t="str">
        <f>IF('DATA ENTRY'!CK440="","",IF('DATA ENTRY'!D440="","",IF(AND($CD$4='DATA ENTRY'!CK440,$CG$4='DATA ENTRY'!D440),'DATA ENTRY'!D440,"")))</f>
        <v/>
      </c>
      <c r="CS441">
        <f t="shared" si="104"/>
        <v>0</v>
      </c>
      <c r="CT441">
        <f t="shared" si="105"/>
        <v>0</v>
      </c>
      <c r="CV441" s="139"/>
      <c r="CX441">
        <f t="shared" si="106"/>
        <v>0</v>
      </c>
      <c r="DB441" t="str">
        <f t="shared" si="113"/>
        <v/>
      </c>
      <c r="DC441" t="str">
        <f t="shared" si="114"/>
        <v/>
      </c>
      <c r="DD441" s="224">
        <v>435</v>
      </c>
      <c r="DE441" s="3" t="str">
        <f>IF('DATA ENTRY'!CK440="","",IF('DATA ENTRY'!B440="","",IF(AND($DF$4='DATA ENTRY'!D440),'DATA ENTRY'!B440,"")))</f>
        <v/>
      </c>
      <c r="DF441" s="3" t="str">
        <f>IF('DATA ENTRY'!CK440="","",IF('DATA ENTRY'!C440="","",IF(AND($DF$4='DATA ENTRY'!D440),'DATA ENTRY'!C440,"")))</f>
        <v/>
      </c>
      <c r="DG441" s="4" t="str">
        <f>IF('DATA ENTRY'!CK440="","",IF('DATA ENTRY'!I440="","",IF(AND($DF$4='DATA ENTRY'!D440),'DATA ENTRY'!I440,"")))</f>
        <v/>
      </c>
      <c r="DH441" s="4" t="str">
        <f>IF('DATA ENTRY'!CK440="","",IF('DATA ENTRY'!CK440="","",IF(AND($DF$4='DATA ENTRY'!D440),'DATA ENTRY'!CK440,"")))</f>
        <v/>
      </c>
      <c r="DI441" s="3" t="str">
        <f>IF('DATA ENTRY'!CK440="","",IF('DATA ENTRY'!N440="","",IF(AND($DF$4='DATA ENTRY'!D440),'DATA ENTRY'!N440,"")))</f>
        <v/>
      </c>
      <c r="DJ441" s="107" t="str">
        <f>IF('DATA ENTRY'!CK440="","",IF('DATA ENTRY'!O440="","",IF(AND($DF$4='DATA ENTRY'!D440),'DATA ENTRY'!O440,"")))</f>
        <v/>
      </c>
      <c r="DK441" s="3" t="str">
        <f>IF('DATA ENTRY'!CK440="","",IF('DATA ENTRY'!P440="","",IF(AND($DF$4='DATA ENTRY'!D440),'DATA ENTRY'!P440,"")))</f>
        <v/>
      </c>
      <c r="DL441" s="107" t="str">
        <f>IF('DATA ENTRY'!CK440="","",IF('DATA ENTRY'!Q440="","",IF(AND($DF$4='DATA ENTRY'!D440),'DATA ENTRY'!Q440,"")))</f>
        <v/>
      </c>
      <c r="DM441" s="3" t="str">
        <f>IF('DATA ENTRY'!CK440="","",IF('DATA ENTRY'!R440="","",IF(AND($DF$4='DATA ENTRY'!D440),'DATA ENTRY'!R440,"")))</f>
        <v/>
      </c>
      <c r="DN441" s="107" t="str">
        <f>IF('DATA ENTRY'!CK440="","",IF('DATA ENTRY'!S440="","",IF(AND($DF$4='DATA ENTRY'!D440),'DATA ENTRY'!S440,"")))</f>
        <v/>
      </c>
      <c r="DO441" s="3" t="str">
        <f>IF('DATA ENTRY'!CK440="","",IF('DATA ENTRY'!E440="","",IF(AND($DF$4='DATA ENTRY'!D440),'DATA ENTRY'!E440,"")))</f>
        <v/>
      </c>
      <c r="DP441" s="3" t="str">
        <f>IF('DATA ENTRY'!CK440="","",IF('DATA ENTRY'!D440="","",IF(AND($DF$4='DATA ENTRY'!D440),'DATA ENTRY'!D440,"")))</f>
        <v/>
      </c>
      <c r="DQ441" s="3" t="str">
        <f>IF('DATA ENTRY'!CK440="","",IF('DATA ENTRY'!W440="","",IF(AND($DF$4='DATA ENTRY'!D440),'DATA ENTRY'!W440,"")))</f>
        <v/>
      </c>
      <c r="DR441" s="3" t="str">
        <f>IF('DATA ENTRY'!CK440="","",IF('DATA ENTRY'!X440="","",IF(AND($DF$4='DATA ENTRY'!D440),'DATA ENTRY'!X440,"")))</f>
        <v/>
      </c>
      <c r="DS441" s="108" t="str">
        <f t="shared" si="107"/>
        <v/>
      </c>
      <c r="DT441" s="108" t="str">
        <f>IF('DATA ENTRY'!CK440="","",IF('DATA ENTRY'!D440="","",IF(AND($DF$4='DATA ENTRY'!D440),'DATA ENTRY'!G440,"")))</f>
        <v/>
      </c>
      <c r="DY441">
        <f t="shared" si="108"/>
        <v>0</v>
      </c>
      <c r="EB441" t="str">
        <f t="shared" si="109"/>
        <v/>
      </c>
      <c r="EC441" t="str">
        <f t="shared" si="110"/>
        <v/>
      </c>
      <c r="ED441" s="224">
        <v>435</v>
      </c>
      <c r="EE441" s="3" t="str">
        <f>IF('DATA ENTRY'!CK440="","",IF('DATA ENTRY'!B440="","",IF(AND($EF$4='DATA ENTRY'!G440,$EH$4='DATA ENTRY'!F440),'DATA ENTRY'!B440,"")))</f>
        <v/>
      </c>
      <c r="EF441" s="3" t="str">
        <f>IF('DATA ENTRY'!CK440="","",IF('DATA ENTRY'!C440="","",IF(AND($EF$4='DATA ENTRY'!G440,$EH$4='DATA ENTRY'!F440),'DATA ENTRY'!C440,"")))</f>
        <v/>
      </c>
      <c r="EG441" s="4" t="str">
        <f>IF('DATA ENTRY'!CK440="","",IF('DATA ENTRY'!I440="","",IF(AND($EF$4='DATA ENTRY'!G440,$EH$4='DATA ENTRY'!F440),'DATA ENTRY'!I440,"")))</f>
        <v/>
      </c>
      <c r="EH441" s="4" t="str">
        <f>IF('DATA ENTRY'!CK440="","",IF('DATA ENTRY'!CK440="","",IF(AND($EF$4='DATA ENTRY'!G440,$EH$4='DATA ENTRY'!F440),'DATA ENTRY'!CK440,"")))</f>
        <v/>
      </c>
      <c r="EI441" s="3" t="str">
        <f>IF('DATA ENTRY'!CK440="","",IF('DATA ENTRY'!N440="","",IF(AND($EF$4='DATA ENTRY'!G440,$EH$4='DATA ENTRY'!F440),'DATA ENTRY'!N440,"")))</f>
        <v/>
      </c>
      <c r="EJ441" s="107" t="str">
        <f>IF('DATA ENTRY'!CK440="","",IF('DATA ENTRY'!O440="","",IF(AND($EF$4='DATA ENTRY'!G440,$EH$4='DATA ENTRY'!F440),'DATA ENTRY'!O440,"")))</f>
        <v/>
      </c>
      <c r="EK441" s="3" t="str">
        <f>IF('DATA ENTRY'!CK440="","",IF('DATA ENTRY'!P440="","",IF(AND($EF$4='DATA ENTRY'!G440,$EH$4='DATA ENTRY'!F440),'DATA ENTRY'!P440,"")))</f>
        <v/>
      </c>
      <c r="EL441" s="107" t="str">
        <f>IF('DATA ENTRY'!CK440="","",IF('DATA ENTRY'!Q440="","",IF(AND($EF$4='DATA ENTRY'!G440,$EH$4='DATA ENTRY'!F440),'DATA ENTRY'!Q440,"")))</f>
        <v/>
      </c>
      <c r="EM441" s="3" t="str">
        <f>IF('DATA ENTRY'!CK440="","",IF('DATA ENTRY'!R440="","",IF(AND($EF$4='DATA ENTRY'!G440,$EH$4='DATA ENTRY'!F440),'DATA ENTRY'!R440,"")))</f>
        <v/>
      </c>
      <c r="EN441" s="107" t="str">
        <f>IF('DATA ENTRY'!CK440="","",IF('DATA ENTRY'!S440="","",IF(AND($EF$4='DATA ENTRY'!G440,$EH$4='DATA ENTRY'!F440),'DATA ENTRY'!S440,"")))</f>
        <v/>
      </c>
      <c r="EO441" s="3" t="str">
        <f>IF('DATA ENTRY'!CK440="","",IF('DATA ENTRY'!E440="","",IF(AND($EF$4='DATA ENTRY'!G440,$EH$4='DATA ENTRY'!F440),'DATA ENTRY'!E440,"")))</f>
        <v/>
      </c>
      <c r="EP441" s="3" t="str">
        <f>IF('DATA ENTRY'!CK440="","",IF('DATA ENTRY'!D440="","",IF(AND($EF$4='DATA ENTRY'!G440,$EH$4='DATA ENTRY'!F440),'DATA ENTRY'!D440,"")))</f>
        <v/>
      </c>
      <c r="EQ441" s="3" t="str">
        <f>IF('DATA ENTRY'!CK440="","",IF('DATA ENTRY'!W440="","",IF(AND($EF$4='DATA ENTRY'!G440,$EH$4='DATA ENTRY'!F440),'DATA ENTRY'!W440,"")))</f>
        <v/>
      </c>
      <c r="ER441" s="3" t="str">
        <f>IF('DATA ENTRY'!CK440="","",IF('DATA ENTRY'!X440="","",IF(AND($EF$4='DATA ENTRY'!G440,$EH$4='DATA ENTRY'!F440),'DATA ENTRY'!X440,"")))</f>
        <v/>
      </c>
      <c r="ES441" s="108" t="str">
        <f t="shared" si="111"/>
        <v/>
      </c>
      <c r="ET441" s="108" t="str">
        <f>IF('DATA ENTRY'!CK440="","",IF('DATA ENTRY'!D440="","",IF(AND($EF$4='DATA ENTRY'!G440,$EH$4='DATA ENTRY'!F440),'DATA ENTRY'!G440,"")))</f>
        <v/>
      </c>
      <c r="EY441">
        <f t="shared" si="112"/>
        <v>0</v>
      </c>
    </row>
    <row r="442" spans="1:155">
      <c r="A442" t="str">
        <f>IF(S442=0,"",1+(MAX($A$7:A441)))</f>
        <v/>
      </c>
      <c r="B442" s="224">
        <v>436</v>
      </c>
      <c r="C442" s="3" t="str">
        <f>IF('DATA ENTRY'!CK441="","",IF('DATA ENTRY'!B441="","",IF($D$4="All Post",'DATA ENTRY'!B441,IF(AND($D$4='DATA ENTRY'!CK441),'DATA ENTRY'!B441,""))))</f>
        <v/>
      </c>
      <c r="D442" s="3" t="str">
        <f>IF('DATA ENTRY'!CK441="","",IF('DATA ENTRY'!C441="","",IF($D$4="All Post",'DATA ENTRY'!C441,IF(AND($D$4='DATA ENTRY'!CK441),'DATA ENTRY'!C441,""))))</f>
        <v/>
      </c>
      <c r="E442" s="4" t="str">
        <f>IF('DATA ENTRY'!CK441="","",IF('DATA ENTRY'!I441="","",IF($D$4="All Post",'DATA ENTRY'!I441,IF(AND($D$4='DATA ENTRY'!CK441),'DATA ENTRY'!I441,""))))</f>
        <v/>
      </c>
      <c r="F442" s="4" t="str">
        <f>IF('DATA ENTRY'!CK441="","",IF('DATA ENTRY'!CK441="","",IF($D$4="All Post",'DATA ENTRY'!CK441,IF(AND($D$4='DATA ENTRY'!CK441),'DATA ENTRY'!CK441,""))))</f>
        <v/>
      </c>
      <c r="G442" s="3" t="str">
        <f>IF('DATA ENTRY'!CK441="","",IF('DATA ENTRY'!N441="","",IF($D$4="All Post",'DATA ENTRY'!N441,IF(AND($D$4='DATA ENTRY'!CK441),'DATA ENTRY'!N441,""))))</f>
        <v/>
      </c>
      <c r="H442" s="107" t="str">
        <f>IF('DATA ENTRY'!CK441="","",IF('DATA ENTRY'!O441="","",IF($D$4="All Post",'DATA ENTRY'!O441,IF(AND($D$4='DATA ENTRY'!CK441),'DATA ENTRY'!O441,""))))</f>
        <v/>
      </c>
      <c r="I442" s="3" t="str">
        <f>IF('DATA ENTRY'!CK441="","",IF('DATA ENTRY'!P441="","",IF($D$4="All Post",'DATA ENTRY'!P441,IF(AND($D$4='DATA ENTRY'!CK441),'DATA ENTRY'!P441,""))))</f>
        <v/>
      </c>
      <c r="J442" s="107" t="str">
        <f>IF('DATA ENTRY'!CK441="","",IF('DATA ENTRY'!Q441="","",IF($D$4="All Post",'DATA ENTRY'!Q441,IF(AND($D$4='DATA ENTRY'!CK441),'DATA ENTRY'!Q441,""))))</f>
        <v/>
      </c>
      <c r="K442" s="3" t="str">
        <f>IF('DATA ENTRY'!CK441="","",IF('DATA ENTRY'!R441="","",IF($D$4="All Post",'DATA ENTRY'!R441,IF(AND($D$4='DATA ENTRY'!CK441),'DATA ENTRY'!R441,""))))</f>
        <v/>
      </c>
      <c r="L442" s="3" t="str">
        <f>IF('DATA ENTRY'!CK441="","",IF('DATA ENTRY'!S441="","",IF($D$4="All Post",'DATA ENTRY'!S441,IF(AND($D$4='DATA ENTRY'!CK441),'DATA ENTRY'!S441,""))))</f>
        <v/>
      </c>
      <c r="M442" s="3" t="str">
        <f>IF('DATA ENTRY'!CK441="","",IF('DATA ENTRY'!E441="","",IF($D$4="All Post",'DATA ENTRY'!E441,IF(AND($D$4='DATA ENTRY'!CK441),'DATA ENTRY'!E441,""))))</f>
        <v/>
      </c>
      <c r="N442" s="3" t="str">
        <f>IF('DATA ENTRY'!CK441="","",IF('DATA ENTRY'!W441="","",IF($D$4="All Post",'DATA ENTRY'!W441,IF(AND($D$4='DATA ENTRY'!CK441),'DATA ENTRY'!W441,""))))</f>
        <v/>
      </c>
      <c r="O442" s="3" t="str">
        <f>IF('DATA ENTRY'!CK441="","",IF('DATA ENTRY'!X441="","",IF($D$4="All Post",'DATA ENTRY'!X441,IF(AND($D$4='DATA ENTRY'!CK441),'DATA ENTRY'!X441,""))))</f>
        <v/>
      </c>
      <c r="P442" s="3" t="str">
        <f>IF('DATA ENTRY'!CK441="","",IF('DATA ENTRY'!G441="","",IF($D$4="All Post",'DATA ENTRY'!G441,IF(AND($D$4='DATA ENTRY'!CK441),'DATA ENTRY'!G441,""))))</f>
        <v/>
      </c>
      <c r="S442">
        <f t="shared" si="99"/>
        <v>0</v>
      </c>
      <c r="T442" t="str">
        <f t="shared" si="100"/>
        <v/>
      </c>
      <c r="BZ442" t="str">
        <f t="shared" si="101"/>
        <v/>
      </c>
      <c r="CA442" t="str">
        <f t="shared" si="102"/>
        <v/>
      </c>
      <c r="CB442" s="224">
        <v>436</v>
      </c>
      <c r="CC442" s="3" t="str">
        <f>IF('DATA ENTRY'!CK441="","",IF('DATA ENTRY'!B441="","",IF(AND($CD$4='DATA ENTRY'!CK441,$CG$4='DATA ENTRY'!D441),'DATA ENTRY'!B441,"")))</f>
        <v/>
      </c>
      <c r="CD442" s="3" t="str">
        <f>IF('DATA ENTRY'!CK441="","",IF('DATA ENTRY'!C441="","",IF(AND($CD$4='DATA ENTRY'!CK441,$CG$4='DATA ENTRY'!D441),'DATA ENTRY'!C441,"")))</f>
        <v/>
      </c>
      <c r="CE442" s="4" t="str">
        <f>IF('DATA ENTRY'!CK441="","",IF('DATA ENTRY'!I441="","",IF(AND($CD$4='DATA ENTRY'!CK441,$CG$4='DATA ENTRY'!D441),'DATA ENTRY'!I441,"")))</f>
        <v/>
      </c>
      <c r="CF442" s="4" t="str">
        <f>IF('DATA ENTRY'!CK441="","",IF('DATA ENTRY'!CK441="","",IF(AND($CD$4='DATA ENTRY'!CK441,$CG$4='DATA ENTRY'!D441),'DATA ENTRY'!CK441,"")))</f>
        <v/>
      </c>
      <c r="CG442" s="3" t="str">
        <f>IF('DATA ENTRY'!CK441="","",IF('DATA ENTRY'!N441="","",IF(AND($CD$4='DATA ENTRY'!CK441,$CG$4='DATA ENTRY'!D441),'DATA ENTRY'!N441,"")))</f>
        <v/>
      </c>
      <c r="CH442" s="107" t="str">
        <f>IF('DATA ENTRY'!CK441="","",IF('DATA ENTRY'!O441="","",IF(AND($CD$4='DATA ENTRY'!CK441,$CG$4='DATA ENTRY'!D441),'DATA ENTRY'!O441,"")))</f>
        <v/>
      </c>
      <c r="CI442" s="3" t="str">
        <f>IF('DATA ENTRY'!CK441="","",IF('DATA ENTRY'!P441="","",IF(AND($CD$4='DATA ENTRY'!CK441,$CG$4='DATA ENTRY'!D441),'DATA ENTRY'!P441,"")))</f>
        <v/>
      </c>
      <c r="CJ442" s="107" t="str">
        <f>IF('DATA ENTRY'!CK441="","",IF('DATA ENTRY'!Q441="","",IF(AND($CD$4='DATA ENTRY'!CK441,$CG$4='DATA ENTRY'!D441),'DATA ENTRY'!Q441,"")))</f>
        <v/>
      </c>
      <c r="CK442" s="3" t="str">
        <f>IF('DATA ENTRY'!CK441="","",IF('DATA ENTRY'!R441="","",IF(AND($CD$4='DATA ENTRY'!CK441,$CG$4='DATA ENTRY'!D441),'DATA ENTRY'!R441,"")))</f>
        <v/>
      </c>
      <c r="CL442" s="3" t="str">
        <f>IF('DATA ENTRY'!CK441="","",IF('DATA ENTRY'!S441="","",IF(AND($CD$4='DATA ENTRY'!CK441,$CG$4='DATA ENTRY'!D441),'DATA ENTRY'!S441,"")))</f>
        <v/>
      </c>
      <c r="CM442" s="3" t="str">
        <f>IF('DATA ENTRY'!CK441="","",IF('DATA ENTRY'!E441="","",IF(AND($CD$4='DATA ENTRY'!CK441,$CG$4='DATA ENTRY'!D441),'DATA ENTRY'!E441,"")))</f>
        <v/>
      </c>
      <c r="CN442" s="3" t="str">
        <f>IF('DATA ENTRY'!CK441="","",IF('DATA ENTRY'!W441="","",IF(AND($CD$4='DATA ENTRY'!CK441,$CG$4='DATA ENTRY'!D441),'DATA ENTRY'!W441,"")))</f>
        <v/>
      </c>
      <c r="CO442" s="3" t="str">
        <f>IF('DATA ENTRY'!CK441="","",IF('DATA ENTRY'!X441="","",IF(AND($CD$4='DATA ENTRY'!CK441,$CG$4='DATA ENTRY'!D441),'DATA ENTRY'!X441,"")))</f>
        <v/>
      </c>
      <c r="CP442" s="108" t="str">
        <f t="shared" si="103"/>
        <v/>
      </c>
      <c r="CQ442" s="108" t="str">
        <f>IF('DATA ENTRY'!CK441="","",IF('DATA ENTRY'!G441="","",IF(AND($CD$4='DATA ENTRY'!CK441,$CG$4='DATA ENTRY'!D441),'DATA ENTRY'!G441,"")))</f>
        <v/>
      </c>
      <c r="CR442" s="230" t="str">
        <f>IF('DATA ENTRY'!CK441="","",IF('DATA ENTRY'!D441="","",IF(AND($CD$4='DATA ENTRY'!CK441,$CG$4='DATA ENTRY'!D441),'DATA ENTRY'!D441,"")))</f>
        <v/>
      </c>
      <c r="CS442">
        <f t="shared" si="104"/>
        <v>0</v>
      </c>
      <c r="CT442">
        <f t="shared" si="105"/>
        <v>0</v>
      </c>
      <c r="CV442" s="139"/>
      <c r="CX442">
        <f t="shared" si="106"/>
        <v>0</v>
      </c>
      <c r="DB442" t="str">
        <f t="shared" si="113"/>
        <v/>
      </c>
      <c r="DC442" t="str">
        <f t="shared" si="114"/>
        <v/>
      </c>
      <c r="DD442" s="224">
        <v>436</v>
      </c>
      <c r="DE442" s="3" t="str">
        <f>IF('DATA ENTRY'!CK441="","",IF('DATA ENTRY'!B441="","",IF(AND($DF$4='DATA ENTRY'!D441),'DATA ENTRY'!B441,"")))</f>
        <v/>
      </c>
      <c r="DF442" s="3" t="str">
        <f>IF('DATA ENTRY'!CK441="","",IF('DATA ENTRY'!C441="","",IF(AND($DF$4='DATA ENTRY'!D441),'DATA ENTRY'!C441,"")))</f>
        <v/>
      </c>
      <c r="DG442" s="4" t="str">
        <f>IF('DATA ENTRY'!CK441="","",IF('DATA ENTRY'!I441="","",IF(AND($DF$4='DATA ENTRY'!D441),'DATA ENTRY'!I441,"")))</f>
        <v/>
      </c>
      <c r="DH442" s="4" t="str">
        <f>IF('DATA ENTRY'!CK441="","",IF('DATA ENTRY'!CK441="","",IF(AND($DF$4='DATA ENTRY'!D441),'DATA ENTRY'!CK441,"")))</f>
        <v/>
      </c>
      <c r="DI442" s="3" t="str">
        <f>IF('DATA ENTRY'!CK441="","",IF('DATA ENTRY'!N441="","",IF(AND($DF$4='DATA ENTRY'!D441),'DATA ENTRY'!N441,"")))</f>
        <v/>
      </c>
      <c r="DJ442" s="107" t="str">
        <f>IF('DATA ENTRY'!CK441="","",IF('DATA ENTRY'!O441="","",IF(AND($DF$4='DATA ENTRY'!D441),'DATA ENTRY'!O441,"")))</f>
        <v/>
      </c>
      <c r="DK442" s="3" t="str">
        <f>IF('DATA ENTRY'!CK441="","",IF('DATA ENTRY'!P441="","",IF(AND($DF$4='DATA ENTRY'!D441),'DATA ENTRY'!P441,"")))</f>
        <v/>
      </c>
      <c r="DL442" s="107" t="str">
        <f>IF('DATA ENTRY'!CK441="","",IF('DATA ENTRY'!Q441="","",IF(AND($DF$4='DATA ENTRY'!D441),'DATA ENTRY'!Q441,"")))</f>
        <v/>
      </c>
      <c r="DM442" s="3" t="str">
        <f>IF('DATA ENTRY'!CK441="","",IF('DATA ENTRY'!R441="","",IF(AND($DF$4='DATA ENTRY'!D441),'DATA ENTRY'!R441,"")))</f>
        <v/>
      </c>
      <c r="DN442" s="107" t="str">
        <f>IF('DATA ENTRY'!CK441="","",IF('DATA ENTRY'!S441="","",IF(AND($DF$4='DATA ENTRY'!D441),'DATA ENTRY'!S441,"")))</f>
        <v/>
      </c>
      <c r="DO442" s="3" t="str">
        <f>IF('DATA ENTRY'!CK441="","",IF('DATA ENTRY'!E441="","",IF(AND($DF$4='DATA ENTRY'!D441),'DATA ENTRY'!E441,"")))</f>
        <v/>
      </c>
      <c r="DP442" s="3" t="str">
        <f>IF('DATA ENTRY'!CK441="","",IF('DATA ENTRY'!D441="","",IF(AND($DF$4='DATA ENTRY'!D441),'DATA ENTRY'!D441,"")))</f>
        <v/>
      </c>
      <c r="DQ442" s="3" t="str">
        <f>IF('DATA ENTRY'!CK441="","",IF('DATA ENTRY'!W441="","",IF(AND($DF$4='DATA ENTRY'!D441),'DATA ENTRY'!W441,"")))</f>
        <v/>
      </c>
      <c r="DR442" s="3" t="str">
        <f>IF('DATA ENTRY'!CK441="","",IF('DATA ENTRY'!X441="","",IF(AND($DF$4='DATA ENTRY'!D441),'DATA ENTRY'!X441,"")))</f>
        <v/>
      </c>
      <c r="DS442" s="108" t="str">
        <f t="shared" si="107"/>
        <v/>
      </c>
      <c r="DT442" s="108" t="str">
        <f>IF('DATA ENTRY'!CK441="","",IF('DATA ENTRY'!D441="","",IF(AND($DF$4='DATA ENTRY'!D441),'DATA ENTRY'!G441,"")))</f>
        <v/>
      </c>
      <c r="DY442">
        <f t="shared" si="108"/>
        <v>0</v>
      </c>
      <c r="EB442" t="str">
        <f t="shared" si="109"/>
        <v/>
      </c>
      <c r="EC442" t="str">
        <f t="shared" si="110"/>
        <v/>
      </c>
      <c r="ED442" s="224">
        <v>436</v>
      </c>
      <c r="EE442" s="3" t="str">
        <f>IF('DATA ENTRY'!CK441="","",IF('DATA ENTRY'!B441="","",IF(AND($EF$4='DATA ENTRY'!G441,$EH$4='DATA ENTRY'!F441),'DATA ENTRY'!B441,"")))</f>
        <v/>
      </c>
      <c r="EF442" s="3" t="str">
        <f>IF('DATA ENTRY'!CK441="","",IF('DATA ENTRY'!C441="","",IF(AND($EF$4='DATA ENTRY'!G441,$EH$4='DATA ENTRY'!F441),'DATA ENTRY'!C441,"")))</f>
        <v/>
      </c>
      <c r="EG442" s="4" t="str">
        <f>IF('DATA ENTRY'!CK441="","",IF('DATA ENTRY'!I441="","",IF(AND($EF$4='DATA ENTRY'!G441,$EH$4='DATA ENTRY'!F441),'DATA ENTRY'!I441,"")))</f>
        <v/>
      </c>
      <c r="EH442" s="4" t="str">
        <f>IF('DATA ENTRY'!CK441="","",IF('DATA ENTRY'!CK441="","",IF(AND($EF$4='DATA ENTRY'!G441,$EH$4='DATA ENTRY'!F441),'DATA ENTRY'!CK441,"")))</f>
        <v/>
      </c>
      <c r="EI442" s="3" t="str">
        <f>IF('DATA ENTRY'!CK441="","",IF('DATA ENTRY'!N441="","",IF(AND($EF$4='DATA ENTRY'!G441,$EH$4='DATA ENTRY'!F441),'DATA ENTRY'!N441,"")))</f>
        <v/>
      </c>
      <c r="EJ442" s="107" t="str">
        <f>IF('DATA ENTRY'!CK441="","",IF('DATA ENTRY'!O441="","",IF(AND($EF$4='DATA ENTRY'!G441,$EH$4='DATA ENTRY'!F441),'DATA ENTRY'!O441,"")))</f>
        <v/>
      </c>
      <c r="EK442" s="3" t="str">
        <f>IF('DATA ENTRY'!CK441="","",IF('DATA ENTRY'!P441="","",IF(AND($EF$4='DATA ENTRY'!G441,$EH$4='DATA ENTRY'!F441),'DATA ENTRY'!P441,"")))</f>
        <v/>
      </c>
      <c r="EL442" s="107" t="str">
        <f>IF('DATA ENTRY'!CK441="","",IF('DATA ENTRY'!Q441="","",IF(AND($EF$4='DATA ENTRY'!G441,$EH$4='DATA ENTRY'!F441),'DATA ENTRY'!Q441,"")))</f>
        <v/>
      </c>
      <c r="EM442" s="3" t="str">
        <f>IF('DATA ENTRY'!CK441="","",IF('DATA ENTRY'!R441="","",IF(AND($EF$4='DATA ENTRY'!G441,$EH$4='DATA ENTRY'!F441),'DATA ENTRY'!R441,"")))</f>
        <v/>
      </c>
      <c r="EN442" s="107" t="str">
        <f>IF('DATA ENTRY'!CK441="","",IF('DATA ENTRY'!S441="","",IF(AND($EF$4='DATA ENTRY'!G441,$EH$4='DATA ENTRY'!F441),'DATA ENTRY'!S441,"")))</f>
        <v/>
      </c>
      <c r="EO442" s="3" t="str">
        <f>IF('DATA ENTRY'!CK441="","",IF('DATA ENTRY'!E441="","",IF(AND($EF$4='DATA ENTRY'!G441,$EH$4='DATA ENTRY'!F441),'DATA ENTRY'!E441,"")))</f>
        <v/>
      </c>
      <c r="EP442" s="3" t="str">
        <f>IF('DATA ENTRY'!CK441="","",IF('DATA ENTRY'!D441="","",IF(AND($EF$4='DATA ENTRY'!G441,$EH$4='DATA ENTRY'!F441),'DATA ENTRY'!D441,"")))</f>
        <v/>
      </c>
      <c r="EQ442" s="3" t="str">
        <f>IF('DATA ENTRY'!CK441="","",IF('DATA ENTRY'!W441="","",IF(AND($EF$4='DATA ENTRY'!G441,$EH$4='DATA ENTRY'!F441),'DATA ENTRY'!W441,"")))</f>
        <v/>
      </c>
      <c r="ER442" s="3" t="str">
        <f>IF('DATA ENTRY'!CK441="","",IF('DATA ENTRY'!X441="","",IF(AND($EF$4='DATA ENTRY'!G441,$EH$4='DATA ENTRY'!F441),'DATA ENTRY'!X441,"")))</f>
        <v/>
      </c>
      <c r="ES442" s="108" t="str">
        <f t="shared" si="111"/>
        <v/>
      </c>
      <c r="ET442" s="108" t="str">
        <f>IF('DATA ENTRY'!CK441="","",IF('DATA ENTRY'!D441="","",IF(AND($EF$4='DATA ENTRY'!G441,$EH$4='DATA ENTRY'!F441),'DATA ENTRY'!G441,"")))</f>
        <v/>
      </c>
      <c r="EY442">
        <f t="shared" si="112"/>
        <v>0</v>
      </c>
    </row>
    <row r="443" spans="1:155">
      <c r="A443" t="str">
        <f>IF(S443=0,"",1+(MAX($A$7:A442)))</f>
        <v/>
      </c>
      <c r="B443" s="224">
        <v>437</v>
      </c>
      <c r="C443" s="3" t="str">
        <f>IF('DATA ENTRY'!CK442="","",IF('DATA ENTRY'!B442="","",IF($D$4="All Post",'DATA ENTRY'!B442,IF(AND($D$4='DATA ENTRY'!CK442),'DATA ENTRY'!B442,""))))</f>
        <v/>
      </c>
      <c r="D443" s="3" t="str">
        <f>IF('DATA ENTRY'!CK442="","",IF('DATA ENTRY'!C442="","",IF($D$4="All Post",'DATA ENTRY'!C442,IF(AND($D$4='DATA ENTRY'!CK442),'DATA ENTRY'!C442,""))))</f>
        <v/>
      </c>
      <c r="E443" s="4" t="str">
        <f>IF('DATA ENTRY'!CK442="","",IF('DATA ENTRY'!I442="","",IF($D$4="All Post",'DATA ENTRY'!I442,IF(AND($D$4='DATA ENTRY'!CK442),'DATA ENTRY'!I442,""))))</f>
        <v/>
      </c>
      <c r="F443" s="4" t="str">
        <f>IF('DATA ENTRY'!CK442="","",IF('DATA ENTRY'!CK442="","",IF($D$4="All Post",'DATA ENTRY'!CK442,IF(AND($D$4='DATA ENTRY'!CK442),'DATA ENTRY'!CK442,""))))</f>
        <v/>
      </c>
      <c r="G443" s="3" t="str">
        <f>IF('DATA ENTRY'!CK442="","",IF('DATA ENTRY'!N442="","",IF($D$4="All Post",'DATA ENTRY'!N442,IF(AND($D$4='DATA ENTRY'!CK442),'DATA ENTRY'!N442,""))))</f>
        <v/>
      </c>
      <c r="H443" s="107" t="str">
        <f>IF('DATA ENTRY'!CK442="","",IF('DATA ENTRY'!O442="","",IF($D$4="All Post",'DATA ENTRY'!O442,IF(AND($D$4='DATA ENTRY'!CK442),'DATA ENTRY'!O442,""))))</f>
        <v/>
      </c>
      <c r="I443" s="3" t="str">
        <f>IF('DATA ENTRY'!CK442="","",IF('DATA ENTRY'!P442="","",IF($D$4="All Post",'DATA ENTRY'!P442,IF(AND($D$4='DATA ENTRY'!CK442),'DATA ENTRY'!P442,""))))</f>
        <v/>
      </c>
      <c r="J443" s="107" t="str">
        <f>IF('DATA ENTRY'!CK442="","",IF('DATA ENTRY'!Q442="","",IF($D$4="All Post",'DATA ENTRY'!Q442,IF(AND($D$4='DATA ENTRY'!CK442),'DATA ENTRY'!Q442,""))))</f>
        <v/>
      </c>
      <c r="K443" s="3" t="str">
        <f>IF('DATA ENTRY'!CK442="","",IF('DATA ENTRY'!R442="","",IF($D$4="All Post",'DATA ENTRY'!R442,IF(AND($D$4='DATA ENTRY'!CK442),'DATA ENTRY'!R442,""))))</f>
        <v/>
      </c>
      <c r="L443" s="3" t="str">
        <f>IF('DATA ENTRY'!CK442="","",IF('DATA ENTRY'!S442="","",IF($D$4="All Post",'DATA ENTRY'!S442,IF(AND($D$4='DATA ENTRY'!CK442),'DATA ENTRY'!S442,""))))</f>
        <v/>
      </c>
      <c r="M443" s="3" t="str">
        <f>IF('DATA ENTRY'!CK442="","",IF('DATA ENTRY'!E442="","",IF($D$4="All Post",'DATA ENTRY'!E442,IF(AND($D$4='DATA ENTRY'!CK442),'DATA ENTRY'!E442,""))))</f>
        <v/>
      </c>
      <c r="N443" s="3" t="str">
        <f>IF('DATA ENTRY'!CK442="","",IF('DATA ENTRY'!W442="","",IF($D$4="All Post",'DATA ENTRY'!W442,IF(AND($D$4='DATA ENTRY'!CK442),'DATA ENTRY'!W442,""))))</f>
        <v/>
      </c>
      <c r="O443" s="3" t="str">
        <f>IF('DATA ENTRY'!CK442="","",IF('DATA ENTRY'!X442="","",IF($D$4="All Post",'DATA ENTRY'!X442,IF(AND($D$4='DATA ENTRY'!CK442),'DATA ENTRY'!X442,""))))</f>
        <v/>
      </c>
      <c r="P443" s="3" t="str">
        <f>IF('DATA ENTRY'!CK442="","",IF('DATA ENTRY'!G442="","",IF($D$4="All Post",'DATA ENTRY'!G442,IF(AND($D$4='DATA ENTRY'!CK442),'DATA ENTRY'!G442,""))))</f>
        <v/>
      </c>
      <c r="S443">
        <f t="shared" si="99"/>
        <v>0</v>
      </c>
      <c r="T443" t="str">
        <f t="shared" si="100"/>
        <v/>
      </c>
      <c r="BZ443" t="str">
        <f t="shared" si="101"/>
        <v/>
      </c>
      <c r="CA443" t="str">
        <f t="shared" si="102"/>
        <v/>
      </c>
      <c r="CB443" s="224">
        <v>437</v>
      </c>
      <c r="CC443" s="3" t="str">
        <f>IF('DATA ENTRY'!CK442="","",IF('DATA ENTRY'!B442="","",IF(AND($CD$4='DATA ENTRY'!CK442,$CG$4='DATA ENTRY'!D442),'DATA ENTRY'!B442,"")))</f>
        <v/>
      </c>
      <c r="CD443" s="3" t="str">
        <f>IF('DATA ENTRY'!CK442="","",IF('DATA ENTRY'!C442="","",IF(AND($CD$4='DATA ENTRY'!CK442,$CG$4='DATA ENTRY'!D442),'DATA ENTRY'!C442,"")))</f>
        <v/>
      </c>
      <c r="CE443" s="4" t="str">
        <f>IF('DATA ENTRY'!CK442="","",IF('DATA ENTRY'!I442="","",IF(AND($CD$4='DATA ENTRY'!CK442,$CG$4='DATA ENTRY'!D442),'DATA ENTRY'!I442,"")))</f>
        <v/>
      </c>
      <c r="CF443" s="4" t="str">
        <f>IF('DATA ENTRY'!CK442="","",IF('DATA ENTRY'!CK442="","",IF(AND($CD$4='DATA ENTRY'!CK442,$CG$4='DATA ENTRY'!D442),'DATA ENTRY'!CK442,"")))</f>
        <v/>
      </c>
      <c r="CG443" s="3" t="str">
        <f>IF('DATA ENTRY'!CK442="","",IF('DATA ENTRY'!N442="","",IF(AND($CD$4='DATA ENTRY'!CK442,$CG$4='DATA ENTRY'!D442),'DATA ENTRY'!N442,"")))</f>
        <v/>
      </c>
      <c r="CH443" s="107" t="str">
        <f>IF('DATA ENTRY'!CK442="","",IF('DATA ENTRY'!O442="","",IF(AND($CD$4='DATA ENTRY'!CK442,$CG$4='DATA ENTRY'!D442),'DATA ENTRY'!O442,"")))</f>
        <v/>
      </c>
      <c r="CI443" s="3" t="str">
        <f>IF('DATA ENTRY'!CK442="","",IF('DATA ENTRY'!P442="","",IF(AND($CD$4='DATA ENTRY'!CK442,$CG$4='DATA ENTRY'!D442),'DATA ENTRY'!P442,"")))</f>
        <v/>
      </c>
      <c r="CJ443" s="107" t="str">
        <f>IF('DATA ENTRY'!CK442="","",IF('DATA ENTRY'!Q442="","",IF(AND($CD$4='DATA ENTRY'!CK442,$CG$4='DATA ENTRY'!D442),'DATA ENTRY'!Q442,"")))</f>
        <v/>
      </c>
      <c r="CK443" s="3" t="str">
        <f>IF('DATA ENTRY'!CK442="","",IF('DATA ENTRY'!R442="","",IF(AND($CD$4='DATA ENTRY'!CK442,$CG$4='DATA ENTRY'!D442),'DATA ENTRY'!R442,"")))</f>
        <v/>
      </c>
      <c r="CL443" s="3" t="str">
        <f>IF('DATA ENTRY'!CK442="","",IF('DATA ENTRY'!S442="","",IF(AND($CD$4='DATA ENTRY'!CK442,$CG$4='DATA ENTRY'!D442),'DATA ENTRY'!S442,"")))</f>
        <v/>
      </c>
      <c r="CM443" s="3" t="str">
        <f>IF('DATA ENTRY'!CK442="","",IF('DATA ENTRY'!E442="","",IF(AND($CD$4='DATA ENTRY'!CK442,$CG$4='DATA ENTRY'!D442),'DATA ENTRY'!E442,"")))</f>
        <v/>
      </c>
      <c r="CN443" s="3" t="str">
        <f>IF('DATA ENTRY'!CK442="","",IF('DATA ENTRY'!W442="","",IF(AND($CD$4='DATA ENTRY'!CK442,$CG$4='DATA ENTRY'!D442),'DATA ENTRY'!W442,"")))</f>
        <v/>
      </c>
      <c r="CO443" s="3" t="str">
        <f>IF('DATA ENTRY'!CK442="","",IF('DATA ENTRY'!X442="","",IF(AND($CD$4='DATA ENTRY'!CK442,$CG$4='DATA ENTRY'!D442),'DATA ENTRY'!X442,"")))</f>
        <v/>
      </c>
      <c r="CP443" s="108" t="str">
        <f t="shared" si="103"/>
        <v/>
      </c>
      <c r="CQ443" s="108" t="str">
        <f>IF('DATA ENTRY'!CK442="","",IF('DATA ENTRY'!G442="","",IF(AND($CD$4='DATA ENTRY'!CK442,$CG$4='DATA ENTRY'!D442),'DATA ENTRY'!G442,"")))</f>
        <v/>
      </c>
      <c r="CR443" s="230" t="str">
        <f>IF('DATA ENTRY'!CK442="","",IF('DATA ENTRY'!D442="","",IF(AND($CD$4='DATA ENTRY'!CK442,$CG$4='DATA ENTRY'!D442),'DATA ENTRY'!D442,"")))</f>
        <v/>
      </c>
      <c r="CS443">
        <f t="shared" si="104"/>
        <v>0</v>
      </c>
      <c r="CT443">
        <f t="shared" si="105"/>
        <v>0</v>
      </c>
      <c r="CV443" s="139"/>
      <c r="CX443">
        <f t="shared" si="106"/>
        <v>0</v>
      </c>
      <c r="DB443" t="str">
        <f t="shared" si="113"/>
        <v/>
      </c>
      <c r="DC443" t="str">
        <f t="shared" si="114"/>
        <v/>
      </c>
      <c r="DD443" s="224">
        <v>437</v>
      </c>
      <c r="DE443" s="3" t="str">
        <f>IF('DATA ENTRY'!CK442="","",IF('DATA ENTRY'!B442="","",IF(AND($DF$4='DATA ENTRY'!D442),'DATA ENTRY'!B442,"")))</f>
        <v/>
      </c>
      <c r="DF443" s="3" t="str">
        <f>IF('DATA ENTRY'!CK442="","",IF('DATA ENTRY'!C442="","",IF(AND($DF$4='DATA ENTRY'!D442),'DATA ENTRY'!C442,"")))</f>
        <v/>
      </c>
      <c r="DG443" s="4" t="str">
        <f>IF('DATA ENTRY'!CK442="","",IF('DATA ENTRY'!I442="","",IF(AND($DF$4='DATA ENTRY'!D442),'DATA ENTRY'!I442,"")))</f>
        <v/>
      </c>
      <c r="DH443" s="4" t="str">
        <f>IF('DATA ENTRY'!CK442="","",IF('DATA ENTRY'!CK442="","",IF(AND($DF$4='DATA ENTRY'!D442),'DATA ENTRY'!CK442,"")))</f>
        <v/>
      </c>
      <c r="DI443" s="3" t="str">
        <f>IF('DATA ENTRY'!CK442="","",IF('DATA ENTRY'!N442="","",IF(AND($DF$4='DATA ENTRY'!D442),'DATA ENTRY'!N442,"")))</f>
        <v/>
      </c>
      <c r="DJ443" s="107" t="str">
        <f>IF('DATA ENTRY'!CK442="","",IF('DATA ENTRY'!O442="","",IF(AND($DF$4='DATA ENTRY'!D442),'DATA ENTRY'!O442,"")))</f>
        <v/>
      </c>
      <c r="DK443" s="3" t="str">
        <f>IF('DATA ENTRY'!CK442="","",IF('DATA ENTRY'!P442="","",IF(AND($DF$4='DATA ENTRY'!D442),'DATA ENTRY'!P442,"")))</f>
        <v/>
      </c>
      <c r="DL443" s="107" t="str">
        <f>IF('DATA ENTRY'!CK442="","",IF('DATA ENTRY'!Q442="","",IF(AND($DF$4='DATA ENTRY'!D442),'DATA ENTRY'!Q442,"")))</f>
        <v/>
      </c>
      <c r="DM443" s="3" t="str">
        <f>IF('DATA ENTRY'!CK442="","",IF('DATA ENTRY'!R442="","",IF(AND($DF$4='DATA ENTRY'!D442),'DATA ENTRY'!R442,"")))</f>
        <v/>
      </c>
      <c r="DN443" s="107" t="str">
        <f>IF('DATA ENTRY'!CK442="","",IF('DATA ENTRY'!S442="","",IF(AND($DF$4='DATA ENTRY'!D442),'DATA ENTRY'!S442,"")))</f>
        <v/>
      </c>
      <c r="DO443" s="3" t="str">
        <f>IF('DATA ENTRY'!CK442="","",IF('DATA ENTRY'!E442="","",IF(AND($DF$4='DATA ENTRY'!D442),'DATA ENTRY'!E442,"")))</f>
        <v/>
      </c>
      <c r="DP443" s="3" t="str">
        <f>IF('DATA ENTRY'!CK442="","",IF('DATA ENTRY'!D442="","",IF(AND($DF$4='DATA ENTRY'!D442),'DATA ENTRY'!D442,"")))</f>
        <v/>
      </c>
      <c r="DQ443" s="3" t="str">
        <f>IF('DATA ENTRY'!CK442="","",IF('DATA ENTRY'!W442="","",IF(AND($DF$4='DATA ENTRY'!D442),'DATA ENTRY'!W442,"")))</f>
        <v/>
      </c>
      <c r="DR443" s="3" t="str">
        <f>IF('DATA ENTRY'!CK442="","",IF('DATA ENTRY'!X442="","",IF(AND($DF$4='DATA ENTRY'!D442),'DATA ENTRY'!X442,"")))</f>
        <v/>
      </c>
      <c r="DS443" s="108" t="str">
        <f t="shared" si="107"/>
        <v/>
      </c>
      <c r="DT443" s="108" t="str">
        <f>IF('DATA ENTRY'!CK442="","",IF('DATA ENTRY'!D442="","",IF(AND($DF$4='DATA ENTRY'!D442),'DATA ENTRY'!G442,"")))</f>
        <v/>
      </c>
      <c r="DY443">
        <f t="shared" si="108"/>
        <v>0</v>
      </c>
      <c r="EB443" t="str">
        <f t="shared" si="109"/>
        <v/>
      </c>
      <c r="EC443" t="str">
        <f t="shared" si="110"/>
        <v/>
      </c>
      <c r="ED443" s="224">
        <v>437</v>
      </c>
      <c r="EE443" s="3" t="str">
        <f>IF('DATA ENTRY'!CK442="","",IF('DATA ENTRY'!B442="","",IF(AND($EF$4='DATA ENTRY'!G442,$EH$4='DATA ENTRY'!F442),'DATA ENTRY'!B442,"")))</f>
        <v/>
      </c>
      <c r="EF443" s="3" t="str">
        <f>IF('DATA ENTRY'!CK442="","",IF('DATA ENTRY'!C442="","",IF(AND($EF$4='DATA ENTRY'!G442,$EH$4='DATA ENTRY'!F442),'DATA ENTRY'!C442,"")))</f>
        <v/>
      </c>
      <c r="EG443" s="4" t="str">
        <f>IF('DATA ENTRY'!CK442="","",IF('DATA ENTRY'!I442="","",IF(AND($EF$4='DATA ENTRY'!G442,$EH$4='DATA ENTRY'!F442),'DATA ENTRY'!I442,"")))</f>
        <v/>
      </c>
      <c r="EH443" s="4" t="str">
        <f>IF('DATA ENTRY'!CK442="","",IF('DATA ENTRY'!CK442="","",IF(AND($EF$4='DATA ENTRY'!G442,$EH$4='DATA ENTRY'!F442),'DATA ENTRY'!CK442,"")))</f>
        <v/>
      </c>
      <c r="EI443" s="3" t="str">
        <f>IF('DATA ENTRY'!CK442="","",IF('DATA ENTRY'!N442="","",IF(AND($EF$4='DATA ENTRY'!G442,$EH$4='DATA ENTRY'!F442),'DATA ENTRY'!N442,"")))</f>
        <v/>
      </c>
      <c r="EJ443" s="107" t="str">
        <f>IF('DATA ENTRY'!CK442="","",IF('DATA ENTRY'!O442="","",IF(AND($EF$4='DATA ENTRY'!G442,$EH$4='DATA ENTRY'!F442),'DATA ENTRY'!O442,"")))</f>
        <v/>
      </c>
      <c r="EK443" s="3" t="str">
        <f>IF('DATA ENTRY'!CK442="","",IF('DATA ENTRY'!P442="","",IF(AND($EF$4='DATA ENTRY'!G442,$EH$4='DATA ENTRY'!F442),'DATA ENTRY'!P442,"")))</f>
        <v/>
      </c>
      <c r="EL443" s="107" t="str">
        <f>IF('DATA ENTRY'!CK442="","",IF('DATA ENTRY'!Q442="","",IF(AND($EF$4='DATA ENTRY'!G442,$EH$4='DATA ENTRY'!F442),'DATA ENTRY'!Q442,"")))</f>
        <v/>
      </c>
      <c r="EM443" s="3" t="str">
        <f>IF('DATA ENTRY'!CK442="","",IF('DATA ENTRY'!R442="","",IF(AND($EF$4='DATA ENTRY'!G442,$EH$4='DATA ENTRY'!F442),'DATA ENTRY'!R442,"")))</f>
        <v/>
      </c>
      <c r="EN443" s="107" t="str">
        <f>IF('DATA ENTRY'!CK442="","",IF('DATA ENTRY'!S442="","",IF(AND($EF$4='DATA ENTRY'!G442,$EH$4='DATA ENTRY'!F442),'DATA ENTRY'!S442,"")))</f>
        <v/>
      </c>
      <c r="EO443" s="3" t="str">
        <f>IF('DATA ENTRY'!CK442="","",IF('DATA ENTRY'!E442="","",IF(AND($EF$4='DATA ENTRY'!G442,$EH$4='DATA ENTRY'!F442),'DATA ENTRY'!E442,"")))</f>
        <v/>
      </c>
      <c r="EP443" s="3" t="str">
        <f>IF('DATA ENTRY'!CK442="","",IF('DATA ENTRY'!D442="","",IF(AND($EF$4='DATA ENTRY'!G442,$EH$4='DATA ENTRY'!F442),'DATA ENTRY'!D442,"")))</f>
        <v/>
      </c>
      <c r="EQ443" s="3" t="str">
        <f>IF('DATA ENTRY'!CK442="","",IF('DATA ENTRY'!W442="","",IF(AND($EF$4='DATA ENTRY'!G442,$EH$4='DATA ENTRY'!F442),'DATA ENTRY'!W442,"")))</f>
        <v/>
      </c>
      <c r="ER443" s="3" t="str">
        <f>IF('DATA ENTRY'!CK442="","",IF('DATA ENTRY'!X442="","",IF(AND($EF$4='DATA ENTRY'!G442,$EH$4='DATA ENTRY'!F442),'DATA ENTRY'!X442,"")))</f>
        <v/>
      </c>
      <c r="ES443" s="108" t="str">
        <f t="shared" si="111"/>
        <v/>
      </c>
      <c r="ET443" s="108" t="str">
        <f>IF('DATA ENTRY'!CK442="","",IF('DATA ENTRY'!D442="","",IF(AND($EF$4='DATA ENTRY'!G442,$EH$4='DATA ENTRY'!F442),'DATA ENTRY'!G442,"")))</f>
        <v/>
      </c>
      <c r="EY443">
        <f t="shared" si="112"/>
        <v>0</v>
      </c>
    </row>
    <row r="444" spans="1:155">
      <c r="A444" t="str">
        <f>IF(S444=0,"",1+(MAX($A$7:A443)))</f>
        <v/>
      </c>
      <c r="B444" s="224">
        <v>438</v>
      </c>
      <c r="C444" s="3" t="str">
        <f>IF('DATA ENTRY'!CK443="","",IF('DATA ENTRY'!B443="","",IF($D$4="All Post",'DATA ENTRY'!B443,IF(AND($D$4='DATA ENTRY'!CK443),'DATA ENTRY'!B443,""))))</f>
        <v/>
      </c>
      <c r="D444" s="3" t="str">
        <f>IF('DATA ENTRY'!CK443="","",IF('DATA ENTRY'!C443="","",IF($D$4="All Post",'DATA ENTRY'!C443,IF(AND($D$4='DATA ENTRY'!CK443),'DATA ENTRY'!C443,""))))</f>
        <v/>
      </c>
      <c r="E444" s="4" t="str">
        <f>IF('DATA ENTRY'!CK443="","",IF('DATA ENTRY'!I443="","",IF($D$4="All Post",'DATA ENTRY'!I443,IF(AND($D$4='DATA ENTRY'!CK443),'DATA ENTRY'!I443,""))))</f>
        <v/>
      </c>
      <c r="F444" s="4" t="str">
        <f>IF('DATA ENTRY'!CK443="","",IF('DATA ENTRY'!CK443="","",IF($D$4="All Post",'DATA ENTRY'!CK443,IF(AND($D$4='DATA ENTRY'!CK443),'DATA ENTRY'!CK443,""))))</f>
        <v/>
      </c>
      <c r="G444" s="3" t="str">
        <f>IF('DATA ENTRY'!CK443="","",IF('DATA ENTRY'!N443="","",IF($D$4="All Post",'DATA ENTRY'!N443,IF(AND($D$4='DATA ENTRY'!CK443),'DATA ENTRY'!N443,""))))</f>
        <v/>
      </c>
      <c r="H444" s="107" t="str">
        <f>IF('DATA ENTRY'!CK443="","",IF('DATA ENTRY'!O443="","",IF($D$4="All Post",'DATA ENTRY'!O443,IF(AND($D$4='DATA ENTRY'!CK443),'DATA ENTRY'!O443,""))))</f>
        <v/>
      </c>
      <c r="I444" s="3" t="str">
        <f>IF('DATA ENTRY'!CK443="","",IF('DATA ENTRY'!P443="","",IF($D$4="All Post",'DATA ENTRY'!P443,IF(AND($D$4='DATA ENTRY'!CK443),'DATA ENTRY'!P443,""))))</f>
        <v/>
      </c>
      <c r="J444" s="107" t="str">
        <f>IF('DATA ENTRY'!CK443="","",IF('DATA ENTRY'!Q443="","",IF($D$4="All Post",'DATA ENTRY'!Q443,IF(AND($D$4='DATA ENTRY'!CK443),'DATA ENTRY'!Q443,""))))</f>
        <v/>
      </c>
      <c r="K444" s="3" t="str">
        <f>IF('DATA ENTRY'!CK443="","",IF('DATA ENTRY'!R443="","",IF($D$4="All Post",'DATA ENTRY'!R443,IF(AND($D$4='DATA ENTRY'!CK443),'DATA ENTRY'!R443,""))))</f>
        <v/>
      </c>
      <c r="L444" s="3" t="str">
        <f>IF('DATA ENTRY'!CK443="","",IF('DATA ENTRY'!S443="","",IF($D$4="All Post",'DATA ENTRY'!S443,IF(AND($D$4='DATA ENTRY'!CK443),'DATA ENTRY'!S443,""))))</f>
        <v/>
      </c>
      <c r="M444" s="3" t="str">
        <f>IF('DATA ENTRY'!CK443="","",IF('DATA ENTRY'!E443="","",IF($D$4="All Post",'DATA ENTRY'!E443,IF(AND($D$4='DATA ENTRY'!CK443),'DATA ENTRY'!E443,""))))</f>
        <v/>
      </c>
      <c r="N444" s="3" t="str">
        <f>IF('DATA ENTRY'!CK443="","",IF('DATA ENTRY'!W443="","",IF($D$4="All Post",'DATA ENTRY'!W443,IF(AND($D$4='DATA ENTRY'!CK443),'DATA ENTRY'!W443,""))))</f>
        <v/>
      </c>
      <c r="O444" s="3" t="str">
        <f>IF('DATA ENTRY'!CK443="","",IF('DATA ENTRY'!X443="","",IF($D$4="All Post",'DATA ENTRY'!X443,IF(AND($D$4='DATA ENTRY'!CK443),'DATA ENTRY'!X443,""))))</f>
        <v/>
      </c>
      <c r="P444" s="3" t="str">
        <f>IF('DATA ENTRY'!CK443="","",IF('DATA ENTRY'!G443="","",IF($D$4="All Post",'DATA ENTRY'!G443,IF(AND($D$4='DATA ENTRY'!CK443),'DATA ENTRY'!G443,""))))</f>
        <v/>
      </c>
      <c r="S444">
        <f t="shared" si="99"/>
        <v>0</v>
      </c>
      <c r="T444" t="str">
        <f t="shared" si="100"/>
        <v/>
      </c>
      <c r="BZ444" t="str">
        <f t="shared" si="101"/>
        <v/>
      </c>
      <c r="CA444" t="str">
        <f t="shared" si="102"/>
        <v/>
      </c>
      <c r="CB444" s="224">
        <v>438</v>
      </c>
      <c r="CC444" s="3" t="str">
        <f>IF('DATA ENTRY'!CK443="","",IF('DATA ENTRY'!B443="","",IF(AND($CD$4='DATA ENTRY'!CK443,$CG$4='DATA ENTRY'!D443),'DATA ENTRY'!B443,"")))</f>
        <v/>
      </c>
      <c r="CD444" s="3" t="str">
        <f>IF('DATA ENTRY'!CK443="","",IF('DATA ENTRY'!C443="","",IF(AND($CD$4='DATA ENTRY'!CK443,$CG$4='DATA ENTRY'!D443),'DATA ENTRY'!C443,"")))</f>
        <v/>
      </c>
      <c r="CE444" s="4" t="str">
        <f>IF('DATA ENTRY'!CK443="","",IF('DATA ENTRY'!I443="","",IF(AND($CD$4='DATA ENTRY'!CK443,$CG$4='DATA ENTRY'!D443),'DATA ENTRY'!I443,"")))</f>
        <v/>
      </c>
      <c r="CF444" s="4" t="str">
        <f>IF('DATA ENTRY'!CK443="","",IF('DATA ENTRY'!CK443="","",IF(AND($CD$4='DATA ENTRY'!CK443,$CG$4='DATA ENTRY'!D443),'DATA ENTRY'!CK443,"")))</f>
        <v/>
      </c>
      <c r="CG444" s="3" t="str">
        <f>IF('DATA ENTRY'!CK443="","",IF('DATA ENTRY'!N443="","",IF(AND($CD$4='DATA ENTRY'!CK443,$CG$4='DATA ENTRY'!D443),'DATA ENTRY'!N443,"")))</f>
        <v/>
      </c>
      <c r="CH444" s="107" t="str">
        <f>IF('DATA ENTRY'!CK443="","",IF('DATA ENTRY'!O443="","",IF(AND($CD$4='DATA ENTRY'!CK443,$CG$4='DATA ENTRY'!D443),'DATA ENTRY'!O443,"")))</f>
        <v/>
      </c>
      <c r="CI444" s="3" t="str">
        <f>IF('DATA ENTRY'!CK443="","",IF('DATA ENTRY'!P443="","",IF(AND($CD$4='DATA ENTRY'!CK443,$CG$4='DATA ENTRY'!D443),'DATA ENTRY'!P443,"")))</f>
        <v/>
      </c>
      <c r="CJ444" s="107" t="str">
        <f>IF('DATA ENTRY'!CK443="","",IF('DATA ENTRY'!Q443="","",IF(AND($CD$4='DATA ENTRY'!CK443,$CG$4='DATA ENTRY'!D443),'DATA ENTRY'!Q443,"")))</f>
        <v/>
      </c>
      <c r="CK444" s="3" t="str">
        <f>IF('DATA ENTRY'!CK443="","",IF('DATA ENTRY'!R443="","",IF(AND($CD$4='DATA ENTRY'!CK443,$CG$4='DATA ENTRY'!D443),'DATA ENTRY'!R443,"")))</f>
        <v/>
      </c>
      <c r="CL444" s="3" t="str">
        <f>IF('DATA ENTRY'!CK443="","",IF('DATA ENTRY'!S443="","",IF(AND($CD$4='DATA ENTRY'!CK443,$CG$4='DATA ENTRY'!D443),'DATA ENTRY'!S443,"")))</f>
        <v/>
      </c>
      <c r="CM444" s="3" t="str">
        <f>IF('DATA ENTRY'!CK443="","",IF('DATA ENTRY'!E443="","",IF(AND($CD$4='DATA ENTRY'!CK443,$CG$4='DATA ENTRY'!D443),'DATA ENTRY'!E443,"")))</f>
        <v/>
      </c>
      <c r="CN444" s="3" t="str">
        <f>IF('DATA ENTRY'!CK443="","",IF('DATA ENTRY'!W443="","",IF(AND($CD$4='DATA ENTRY'!CK443,$CG$4='DATA ENTRY'!D443),'DATA ENTRY'!W443,"")))</f>
        <v/>
      </c>
      <c r="CO444" s="3" t="str">
        <f>IF('DATA ENTRY'!CK443="","",IF('DATA ENTRY'!X443="","",IF(AND($CD$4='DATA ENTRY'!CK443,$CG$4='DATA ENTRY'!D443),'DATA ENTRY'!X443,"")))</f>
        <v/>
      </c>
      <c r="CP444" s="108" t="str">
        <f t="shared" si="103"/>
        <v/>
      </c>
      <c r="CQ444" s="108" t="str">
        <f>IF('DATA ENTRY'!CK443="","",IF('DATA ENTRY'!G443="","",IF(AND($CD$4='DATA ENTRY'!CK443,$CG$4='DATA ENTRY'!D443),'DATA ENTRY'!G443,"")))</f>
        <v/>
      </c>
      <c r="CR444" s="230" t="str">
        <f>IF('DATA ENTRY'!CK443="","",IF('DATA ENTRY'!D443="","",IF(AND($CD$4='DATA ENTRY'!CK443,$CG$4='DATA ENTRY'!D443),'DATA ENTRY'!D443,"")))</f>
        <v/>
      </c>
      <c r="CS444">
        <f t="shared" si="104"/>
        <v>0</v>
      </c>
      <c r="CT444">
        <f t="shared" si="105"/>
        <v>0</v>
      </c>
      <c r="CV444" s="139"/>
      <c r="CX444">
        <f t="shared" si="106"/>
        <v>0</v>
      </c>
      <c r="DB444" t="str">
        <f t="shared" si="113"/>
        <v/>
      </c>
      <c r="DC444" t="str">
        <f t="shared" si="114"/>
        <v/>
      </c>
      <c r="DD444" s="224">
        <v>438</v>
      </c>
      <c r="DE444" s="3" t="str">
        <f>IF('DATA ENTRY'!CK443="","",IF('DATA ENTRY'!B443="","",IF(AND($DF$4='DATA ENTRY'!D443),'DATA ENTRY'!B443,"")))</f>
        <v/>
      </c>
      <c r="DF444" s="3" t="str">
        <f>IF('DATA ENTRY'!CK443="","",IF('DATA ENTRY'!C443="","",IF(AND($DF$4='DATA ENTRY'!D443),'DATA ENTRY'!C443,"")))</f>
        <v/>
      </c>
      <c r="DG444" s="4" t="str">
        <f>IF('DATA ENTRY'!CK443="","",IF('DATA ENTRY'!I443="","",IF(AND($DF$4='DATA ENTRY'!D443),'DATA ENTRY'!I443,"")))</f>
        <v/>
      </c>
      <c r="DH444" s="4" t="str">
        <f>IF('DATA ENTRY'!CK443="","",IF('DATA ENTRY'!CK443="","",IF(AND($DF$4='DATA ENTRY'!D443),'DATA ENTRY'!CK443,"")))</f>
        <v/>
      </c>
      <c r="DI444" s="3" t="str">
        <f>IF('DATA ENTRY'!CK443="","",IF('DATA ENTRY'!N443="","",IF(AND($DF$4='DATA ENTRY'!D443),'DATA ENTRY'!N443,"")))</f>
        <v/>
      </c>
      <c r="DJ444" s="107" t="str">
        <f>IF('DATA ENTRY'!CK443="","",IF('DATA ENTRY'!O443="","",IF(AND($DF$4='DATA ENTRY'!D443),'DATA ENTRY'!O443,"")))</f>
        <v/>
      </c>
      <c r="DK444" s="3" t="str">
        <f>IF('DATA ENTRY'!CK443="","",IF('DATA ENTRY'!P443="","",IF(AND($DF$4='DATA ENTRY'!D443),'DATA ENTRY'!P443,"")))</f>
        <v/>
      </c>
      <c r="DL444" s="107" t="str">
        <f>IF('DATA ENTRY'!CK443="","",IF('DATA ENTRY'!Q443="","",IF(AND($DF$4='DATA ENTRY'!D443),'DATA ENTRY'!Q443,"")))</f>
        <v/>
      </c>
      <c r="DM444" s="3" t="str">
        <f>IF('DATA ENTRY'!CK443="","",IF('DATA ENTRY'!R443="","",IF(AND($DF$4='DATA ENTRY'!D443),'DATA ENTRY'!R443,"")))</f>
        <v/>
      </c>
      <c r="DN444" s="107" t="str">
        <f>IF('DATA ENTRY'!CK443="","",IF('DATA ENTRY'!S443="","",IF(AND($DF$4='DATA ENTRY'!D443),'DATA ENTRY'!S443,"")))</f>
        <v/>
      </c>
      <c r="DO444" s="3" t="str">
        <f>IF('DATA ENTRY'!CK443="","",IF('DATA ENTRY'!E443="","",IF(AND($DF$4='DATA ENTRY'!D443),'DATA ENTRY'!E443,"")))</f>
        <v/>
      </c>
      <c r="DP444" s="3" t="str">
        <f>IF('DATA ENTRY'!CK443="","",IF('DATA ENTRY'!D443="","",IF(AND($DF$4='DATA ENTRY'!D443),'DATA ENTRY'!D443,"")))</f>
        <v/>
      </c>
      <c r="DQ444" s="3" t="str">
        <f>IF('DATA ENTRY'!CK443="","",IF('DATA ENTRY'!W443="","",IF(AND($DF$4='DATA ENTRY'!D443),'DATA ENTRY'!W443,"")))</f>
        <v/>
      </c>
      <c r="DR444" s="3" t="str">
        <f>IF('DATA ENTRY'!CK443="","",IF('DATA ENTRY'!X443="","",IF(AND($DF$4='DATA ENTRY'!D443),'DATA ENTRY'!X443,"")))</f>
        <v/>
      </c>
      <c r="DS444" s="108" t="str">
        <f t="shared" si="107"/>
        <v/>
      </c>
      <c r="DT444" s="108" t="str">
        <f>IF('DATA ENTRY'!CK443="","",IF('DATA ENTRY'!D443="","",IF(AND($DF$4='DATA ENTRY'!D443),'DATA ENTRY'!G443,"")))</f>
        <v/>
      </c>
      <c r="DY444">
        <f t="shared" si="108"/>
        <v>0</v>
      </c>
      <c r="EB444" t="str">
        <f t="shared" si="109"/>
        <v/>
      </c>
      <c r="EC444" t="str">
        <f t="shared" si="110"/>
        <v/>
      </c>
      <c r="ED444" s="224">
        <v>438</v>
      </c>
      <c r="EE444" s="3" t="str">
        <f>IF('DATA ENTRY'!CK443="","",IF('DATA ENTRY'!B443="","",IF(AND($EF$4='DATA ENTRY'!G443,$EH$4='DATA ENTRY'!F443),'DATA ENTRY'!B443,"")))</f>
        <v/>
      </c>
      <c r="EF444" s="3" t="str">
        <f>IF('DATA ENTRY'!CK443="","",IF('DATA ENTRY'!C443="","",IF(AND($EF$4='DATA ENTRY'!G443,$EH$4='DATA ENTRY'!F443),'DATA ENTRY'!C443,"")))</f>
        <v/>
      </c>
      <c r="EG444" s="4" t="str">
        <f>IF('DATA ENTRY'!CK443="","",IF('DATA ENTRY'!I443="","",IF(AND($EF$4='DATA ENTRY'!G443,$EH$4='DATA ENTRY'!F443),'DATA ENTRY'!I443,"")))</f>
        <v/>
      </c>
      <c r="EH444" s="4" t="str">
        <f>IF('DATA ENTRY'!CK443="","",IF('DATA ENTRY'!CK443="","",IF(AND($EF$4='DATA ENTRY'!G443,$EH$4='DATA ENTRY'!F443),'DATA ENTRY'!CK443,"")))</f>
        <v/>
      </c>
      <c r="EI444" s="3" t="str">
        <f>IF('DATA ENTRY'!CK443="","",IF('DATA ENTRY'!N443="","",IF(AND($EF$4='DATA ENTRY'!G443,$EH$4='DATA ENTRY'!F443),'DATA ENTRY'!N443,"")))</f>
        <v/>
      </c>
      <c r="EJ444" s="107" t="str">
        <f>IF('DATA ENTRY'!CK443="","",IF('DATA ENTRY'!O443="","",IF(AND($EF$4='DATA ENTRY'!G443,$EH$4='DATA ENTRY'!F443),'DATA ENTRY'!O443,"")))</f>
        <v/>
      </c>
      <c r="EK444" s="3" t="str">
        <f>IF('DATA ENTRY'!CK443="","",IF('DATA ENTRY'!P443="","",IF(AND($EF$4='DATA ENTRY'!G443,$EH$4='DATA ENTRY'!F443),'DATA ENTRY'!P443,"")))</f>
        <v/>
      </c>
      <c r="EL444" s="107" t="str">
        <f>IF('DATA ENTRY'!CK443="","",IF('DATA ENTRY'!Q443="","",IF(AND($EF$4='DATA ENTRY'!G443,$EH$4='DATA ENTRY'!F443),'DATA ENTRY'!Q443,"")))</f>
        <v/>
      </c>
      <c r="EM444" s="3" t="str">
        <f>IF('DATA ENTRY'!CK443="","",IF('DATA ENTRY'!R443="","",IF(AND($EF$4='DATA ENTRY'!G443,$EH$4='DATA ENTRY'!F443),'DATA ENTRY'!R443,"")))</f>
        <v/>
      </c>
      <c r="EN444" s="107" t="str">
        <f>IF('DATA ENTRY'!CK443="","",IF('DATA ENTRY'!S443="","",IF(AND($EF$4='DATA ENTRY'!G443,$EH$4='DATA ENTRY'!F443),'DATA ENTRY'!S443,"")))</f>
        <v/>
      </c>
      <c r="EO444" s="3" t="str">
        <f>IF('DATA ENTRY'!CK443="","",IF('DATA ENTRY'!E443="","",IF(AND($EF$4='DATA ENTRY'!G443,$EH$4='DATA ENTRY'!F443),'DATA ENTRY'!E443,"")))</f>
        <v/>
      </c>
      <c r="EP444" s="3" t="str">
        <f>IF('DATA ENTRY'!CK443="","",IF('DATA ENTRY'!D443="","",IF(AND($EF$4='DATA ENTRY'!G443,$EH$4='DATA ENTRY'!F443),'DATA ENTRY'!D443,"")))</f>
        <v/>
      </c>
      <c r="EQ444" s="3" t="str">
        <f>IF('DATA ENTRY'!CK443="","",IF('DATA ENTRY'!W443="","",IF(AND($EF$4='DATA ENTRY'!G443,$EH$4='DATA ENTRY'!F443),'DATA ENTRY'!W443,"")))</f>
        <v/>
      </c>
      <c r="ER444" s="3" t="str">
        <f>IF('DATA ENTRY'!CK443="","",IF('DATA ENTRY'!X443="","",IF(AND($EF$4='DATA ENTRY'!G443,$EH$4='DATA ENTRY'!F443),'DATA ENTRY'!X443,"")))</f>
        <v/>
      </c>
      <c r="ES444" s="108" t="str">
        <f t="shared" si="111"/>
        <v/>
      </c>
      <c r="ET444" s="108" t="str">
        <f>IF('DATA ENTRY'!CK443="","",IF('DATA ENTRY'!D443="","",IF(AND($EF$4='DATA ENTRY'!G443,$EH$4='DATA ENTRY'!F443),'DATA ENTRY'!G443,"")))</f>
        <v/>
      </c>
      <c r="EY444">
        <f t="shared" si="112"/>
        <v>0</v>
      </c>
    </row>
    <row r="445" spans="1:155">
      <c r="A445" t="str">
        <f>IF(S445=0,"",1+(MAX($A$7:A444)))</f>
        <v/>
      </c>
      <c r="B445" s="224">
        <v>439</v>
      </c>
      <c r="C445" s="3" t="str">
        <f>IF('DATA ENTRY'!CK444="","",IF('DATA ENTRY'!B444="","",IF($D$4="All Post",'DATA ENTRY'!B444,IF(AND($D$4='DATA ENTRY'!CK444),'DATA ENTRY'!B444,""))))</f>
        <v/>
      </c>
      <c r="D445" s="3" t="str">
        <f>IF('DATA ENTRY'!CK444="","",IF('DATA ENTRY'!C444="","",IF($D$4="All Post",'DATA ENTRY'!C444,IF(AND($D$4='DATA ENTRY'!CK444),'DATA ENTRY'!C444,""))))</f>
        <v/>
      </c>
      <c r="E445" s="4" t="str">
        <f>IF('DATA ENTRY'!CK444="","",IF('DATA ENTRY'!I444="","",IF($D$4="All Post",'DATA ENTRY'!I444,IF(AND($D$4='DATA ENTRY'!CK444),'DATA ENTRY'!I444,""))))</f>
        <v/>
      </c>
      <c r="F445" s="4" t="str">
        <f>IF('DATA ENTRY'!CK444="","",IF('DATA ENTRY'!CK444="","",IF($D$4="All Post",'DATA ENTRY'!CK444,IF(AND($D$4='DATA ENTRY'!CK444),'DATA ENTRY'!CK444,""))))</f>
        <v/>
      </c>
      <c r="G445" s="3" t="str">
        <f>IF('DATA ENTRY'!CK444="","",IF('DATA ENTRY'!N444="","",IF($D$4="All Post",'DATA ENTRY'!N444,IF(AND($D$4='DATA ENTRY'!CK444),'DATA ENTRY'!N444,""))))</f>
        <v/>
      </c>
      <c r="H445" s="107" t="str">
        <f>IF('DATA ENTRY'!CK444="","",IF('DATA ENTRY'!O444="","",IF($D$4="All Post",'DATA ENTRY'!O444,IF(AND($D$4='DATA ENTRY'!CK444),'DATA ENTRY'!O444,""))))</f>
        <v/>
      </c>
      <c r="I445" s="3" t="str">
        <f>IF('DATA ENTRY'!CK444="","",IF('DATA ENTRY'!P444="","",IF($D$4="All Post",'DATA ENTRY'!P444,IF(AND($D$4='DATA ENTRY'!CK444),'DATA ENTRY'!P444,""))))</f>
        <v/>
      </c>
      <c r="J445" s="107" t="str">
        <f>IF('DATA ENTRY'!CK444="","",IF('DATA ENTRY'!Q444="","",IF($D$4="All Post",'DATA ENTRY'!Q444,IF(AND($D$4='DATA ENTRY'!CK444),'DATA ENTRY'!Q444,""))))</f>
        <v/>
      </c>
      <c r="K445" s="3" t="str">
        <f>IF('DATA ENTRY'!CK444="","",IF('DATA ENTRY'!R444="","",IF($D$4="All Post",'DATA ENTRY'!R444,IF(AND($D$4='DATA ENTRY'!CK444),'DATA ENTRY'!R444,""))))</f>
        <v/>
      </c>
      <c r="L445" s="3" t="str">
        <f>IF('DATA ENTRY'!CK444="","",IF('DATA ENTRY'!S444="","",IF($D$4="All Post",'DATA ENTRY'!S444,IF(AND($D$4='DATA ENTRY'!CK444),'DATA ENTRY'!S444,""))))</f>
        <v/>
      </c>
      <c r="M445" s="3" t="str">
        <f>IF('DATA ENTRY'!CK444="","",IF('DATA ENTRY'!E444="","",IF($D$4="All Post",'DATA ENTRY'!E444,IF(AND($D$4='DATA ENTRY'!CK444),'DATA ENTRY'!E444,""))))</f>
        <v/>
      </c>
      <c r="N445" s="3" t="str">
        <f>IF('DATA ENTRY'!CK444="","",IF('DATA ENTRY'!W444="","",IF($D$4="All Post",'DATA ENTRY'!W444,IF(AND($D$4='DATA ENTRY'!CK444),'DATA ENTRY'!W444,""))))</f>
        <v/>
      </c>
      <c r="O445" s="3" t="str">
        <f>IF('DATA ENTRY'!CK444="","",IF('DATA ENTRY'!X444="","",IF($D$4="All Post",'DATA ENTRY'!X444,IF(AND($D$4='DATA ENTRY'!CK444),'DATA ENTRY'!X444,""))))</f>
        <v/>
      </c>
      <c r="P445" s="3" t="str">
        <f>IF('DATA ENTRY'!CK444="","",IF('DATA ENTRY'!G444="","",IF($D$4="All Post",'DATA ENTRY'!G444,IF(AND($D$4='DATA ENTRY'!CK444),'DATA ENTRY'!G444,""))))</f>
        <v/>
      </c>
      <c r="S445">
        <f t="shared" si="99"/>
        <v>0</v>
      </c>
      <c r="T445" t="str">
        <f t="shared" si="100"/>
        <v/>
      </c>
      <c r="BZ445" t="str">
        <f t="shared" si="101"/>
        <v/>
      </c>
      <c r="CA445" t="str">
        <f t="shared" si="102"/>
        <v/>
      </c>
      <c r="CB445" s="224">
        <v>439</v>
      </c>
      <c r="CC445" s="3" t="str">
        <f>IF('DATA ENTRY'!CK444="","",IF('DATA ENTRY'!B444="","",IF(AND($CD$4='DATA ENTRY'!CK444,$CG$4='DATA ENTRY'!D444),'DATA ENTRY'!B444,"")))</f>
        <v/>
      </c>
      <c r="CD445" s="3" t="str">
        <f>IF('DATA ENTRY'!CK444="","",IF('DATA ENTRY'!C444="","",IF(AND($CD$4='DATA ENTRY'!CK444,$CG$4='DATA ENTRY'!D444),'DATA ENTRY'!C444,"")))</f>
        <v/>
      </c>
      <c r="CE445" s="4" t="str">
        <f>IF('DATA ENTRY'!CK444="","",IF('DATA ENTRY'!I444="","",IF(AND($CD$4='DATA ENTRY'!CK444,$CG$4='DATA ENTRY'!D444),'DATA ENTRY'!I444,"")))</f>
        <v/>
      </c>
      <c r="CF445" s="4" t="str">
        <f>IF('DATA ENTRY'!CK444="","",IF('DATA ENTRY'!CK444="","",IF(AND($CD$4='DATA ENTRY'!CK444,$CG$4='DATA ENTRY'!D444),'DATA ENTRY'!CK444,"")))</f>
        <v/>
      </c>
      <c r="CG445" s="3" t="str">
        <f>IF('DATA ENTRY'!CK444="","",IF('DATA ENTRY'!N444="","",IF(AND($CD$4='DATA ENTRY'!CK444,$CG$4='DATA ENTRY'!D444),'DATA ENTRY'!N444,"")))</f>
        <v/>
      </c>
      <c r="CH445" s="107" t="str">
        <f>IF('DATA ENTRY'!CK444="","",IF('DATA ENTRY'!O444="","",IF(AND($CD$4='DATA ENTRY'!CK444,$CG$4='DATA ENTRY'!D444),'DATA ENTRY'!O444,"")))</f>
        <v/>
      </c>
      <c r="CI445" s="3" t="str">
        <f>IF('DATA ENTRY'!CK444="","",IF('DATA ENTRY'!P444="","",IF(AND($CD$4='DATA ENTRY'!CK444,$CG$4='DATA ENTRY'!D444),'DATA ENTRY'!P444,"")))</f>
        <v/>
      </c>
      <c r="CJ445" s="107" t="str">
        <f>IF('DATA ENTRY'!CK444="","",IF('DATA ENTRY'!Q444="","",IF(AND($CD$4='DATA ENTRY'!CK444,$CG$4='DATA ENTRY'!D444),'DATA ENTRY'!Q444,"")))</f>
        <v/>
      </c>
      <c r="CK445" s="3" t="str">
        <f>IF('DATA ENTRY'!CK444="","",IF('DATA ENTRY'!R444="","",IF(AND($CD$4='DATA ENTRY'!CK444,$CG$4='DATA ENTRY'!D444),'DATA ENTRY'!R444,"")))</f>
        <v/>
      </c>
      <c r="CL445" s="3" t="str">
        <f>IF('DATA ENTRY'!CK444="","",IF('DATA ENTRY'!S444="","",IF(AND($CD$4='DATA ENTRY'!CK444,$CG$4='DATA ENTRY'!D444),'DATA ENTRY'!S444,"")))</f>
        <v/>
      </c>
      <c r="CM445" s="3" t="str">
        <f>IF('DATA ENTRY'!CK444="","",IF('DATA ENTRY'!E444="","",IF(AND($CD$4='DATA ENTRY'!CK444,$CG$4='DATA ENTRY'!D444),'DATA ENTRY'!E444,"")))</f>
        <v/>
      </c>
      <c r="CN445" s="3" t="str">
        <f>IF('DATA ENTRY'!CK444="","",IF('DATA ENTRY'!W444="","",IF(AND($CD$4='DATA ENTRY'!CK444,$CG$4='DATA ENTRY'!D444),'DATA ENTRY'!W444,"")))</f>
        <v/>
      </c>
      <c r="CO445" s="3" t="str">
        <f>IF('DATA ENTRY'!CK444="","",IF('DATA ENTRY'!X444="","",IF(AND($CD$4='DATA ENTRY'!CK444,$CG$4='DATA ENTRY'!D444),'DATA ENTRY'!X444,"")))</f>
        <v/>
      </c>
      <c r="CP445" s="108" t="str">
        <f t="shared" si="103"/>
        <v/>
      </c>
      <c r="CQ445" s="108" t="str">
        <f>IF('DATA ENTRY'!CK444="","",IF('DATA ENTRY'!G444="","",IF(AND($CD$4='DATA ENTRY'!CK444,$CG$4='DATA ENTRY'!D444),'DATA ENTRY'!G444,"")))</f>
        <v/>
      </c>
      <c r="CR445" s="230" t="str">
        <f>IF('DATA ENTRY'!CK444="","",IF('DATA ENTRY'!D444="","",IF(AND($CD$4='DATA ENTRY'!CK444,$CG$4='DATA ENTRY'!D444),'DATA ENTRY'!D444,"")))</f>
        <v/>
      </c>
      <c r="CS445">
        <f t="shared" si="104"/>
        <v>0</v>
      </c>
      <c r="CT445">
        <f t="shared" si="105"/>
        <v>0</v>
      </c>
      <c r="CV445" s="139"/>
      <c r="CX445">
        <f t="shared" si="106"/>
        <v>0</v>
      </c>
      <c r="DB445" t="str">
        <f t="shared" si="113"/>
        <v/>
      </c>
      <c r="DC445" t="str">
        <f t="shared" si="114"/>
        <v/>
      </c>
      <c r="DD445" s="224">
        <v>439</v>
      </c>
      <c r="DE445" s="3" t="str">
        <f>IF('DATA ENTRY'!CK444="","",IF('DATA ENTRY'!B444="","",IF(AND($DF$4='DATA ENTRY'!D444),'DATA ENTRY'!B444,"")))</f>
        <v/>
      </c>
      <c r="DF445" s="3" t="str">
        <f>IF('DATA ENTRY'!CK444="","",IF('DATA ENTRY'!C444="","",IF(AND($DF$4='DATA ENTRY'!D444),'DATA ENTRY'!C444,"")))</f>
        <v/>
      </c>
      <c r="DG445" s="4" t="str">
        <f>IF('DATA ENTRY'!CK444="","",IF('DATA ENTRY'!I444="","",IF(AND($DF$4='DATA ENTRY'!D444),'DATA ENTRY'!I444,"")))</f>
        <v/>
      </c>
      <c r="DH445" s="4" t="str">
        <f>IF('DATA ENTRY'!CK444="","",IF('DATA ENTRY'!CK444="","",IF(AND($DF$4='DATA ENTRY'!D444),'DATA ENTRY'!CK444,"")))</f>
        <v/>
      </c>
      <c r="DI445" s="3" t="str">
        <f>IF('DATA ENTRY'!CK444="","",IF('DATA ENTRY'!N444="","",IF(AND($DF$4='DATA ENTRY'!D444),'DATA ENTRY'!N444,"")))</f>
        <v/>
      </c>
      <c r="DJ445" s="107" t="str">
        <f>IF('DATA ENTRY'!CK444="","",IF('DATA ENTRY'!O444="","",IF(AND($DF$4='DATA ENTRY'!D444),'DATA ENTRY'!O444,"")))</f>
        <v/>
      </c>
      <c r="DK445" s="3" t="str">
        <f>IF('DATA ENTRY'!CK444="","",IF('DATA ENTRY'!P444="","",IF(AND($DF$4='DATA ENTRY'!D444),'DATA ENTRY'!P444,"")))</f>
        <v/>
      </c>
      <c r="DL445" s="107" t="str">
        <f>IF('DATA ENTRY'!CK444="","",IF('DATA ENTRY'!Q444="","",IF(AND($DF$4='DATA ENTRY'!D444),'DATA ENTRY'!Q444,"")))</f>
        <v/>
      </c>
      <c r="DM445" s="3" t="str">
        <f>IF('DATA ENTRY'!CK444="","",IF('DATA ENTRY'!R444="","",IF(AND($DF$4='DATA ENTRY'!D444),'DATA ENTRY'!R444,"")))</f>
        <v/>
      </c>
      <c r="DN445" s="107" t="str">
        <f>IF('DATA ENTRY'!CK444="","",IF('DATA ENTRY'!S444="","",IF(AND($DF$4='DATA ENTRY'!D444),'DATA ENTRY'!S444,"")))</f>
        <v/>
      </c>
      <c r="DO445" s="3" t="str">
        <f>IF('DATA ENTRY'!CK444="","",IF('DATA ENTRY'!E444="","",IF(AND($DF$4='DATA ENTRY'!D444),'DATA ENTRY'!E444,"")))</f>
        <v/>
      </c>
      <c r="DP445" s="3" t="str">
        <f>IF('DATA ENTRY'!CK444="","",IF('DATA ENTRY'!D444="","",IF(AND($DF$4='DATA ENTRY'!D444),'DATA ENTRY'!D444,"")))</f>
        <v/>
      </c>
      <c r="DQ445" s="3" t="str">
        <f>IF('DATA ENTRY'!CK444="","",IF('DATA ENTRY'!W444="","",IF(AND($DF$4='DATA ENTRY'!D444),'DATA ENTRY'!W444,"")))</f>
        <v/>
      </c>
      <c r="DR445" s="3" t="str">
        <f>IF('DATA ENTRY'!CK444="","",IF('DATA ENTRY'!X444="","",IF(AND($DF$4='DATA ENTRY'!D444),'DATA ENTRY'!X444,"")))</f>
        <v/>
      </c>
      <c r="DS445" s="108" t="str">
        <f t="shared" si="107"/>
        <v/>
      </c>
      <c r="DT445" s="108" t="str">
        <f>IF('DATA ENTRY'!CK444="","",IF('DATA ENTRY'!D444="","",IF(AND($DF$4='DATA ENTRY'!D444),'DATA ENTRY'!G444,"")))</f>
        <v/>
      </c>
      <c r="DY445">
        <f t="shared" si="108"/>
        <v>0</v>
      </c>
      <c r="EB445" t="str">
        <f t="shared" si="109"/>
        <v/>
      </c>
      <c r="EC445" t="str">
        <f t="shared" si="110"/>
        <v/>
      </c>
      <c r="ED445" s="224">
        <v>439</v>
      </c>
      <c r="EE445" s="3" t="str">
        <f>IF('DATA ENTRY'!CK444="","",IF('DATA ENTRY'!B444="","",IF(AND($EF$4='DATA ENTRY'!G444,$EH$4='DATA ENTRY'!F444),'DATA ENTRY'!B444,"")))</f>
        <v/>
      </c>
      <c r="EF445" s="3" t="str">
        <f>IF('DATA ENTRY'!CK444="","",IF('DATA ENTRY'!C444="","",IF(AND($EF$4='DATA ENTRY'!G444,$EH$4='DATA ENTRY'!F444),'DATA ENTRY'!C444,"")))</f>
        <v/>
      </c>
      <c r="EG445" s="4" t="str">
        <f>IF('DATA ENTRY'!CK444="","",IF('DATA ENTRY'!I444="","",IF(AND($EF$4='DATA ENTRY'!G444,$EH$4='DATA ENTRY'!F444),'DATA ENTRY'!I444,"")))</f>
        <v/>
      </c>
      <c r="EH445" s="4" t="str">
        <f>IF('DATA ENTRY'!CK444="","",IF('DATA ENTRY'!CK444="","",IF(AND($EF$4='DATA ENTRY'!G444,$EH$4='DATA ENTRY'!F444),'DATA ENTRY'!CK444,"")))</f>
        <v/>
      </c>
      <c r="EI445" s="3" t="str">
        <f>IF('DATA ENTRY'!CK444="","",IF('DATA ENTRY'!N444="","",IF(AND($EF$4='DATA ENTRY'!G444,$EH$4='DATA ENTRY'!F444),'DATA ENTRY'!N444,"")))</f>
        <v/>
      </c>
      <c r="EJ445" s="107" t="str">
        <f>IF('DATA ENTRY'!CK444="","",IF('DATA ENTRY'!O444="","",IF(AND($EF$4='DATA ENTRY'!G444,$EH$4='DATA ENTRY'!F444),'DATA ENTRY'!O444,"")))</f>
        <v/>
      </c>
      <c r="EK445" s="3" t="str">
        <f>IF('DATA ENTRY'!CK444="","",IF('DATA ENTRY'!P444="","",IF(AND($EF$4='DATA ENTRY'!G444,$EH$4='DATA ENTRY'!F444),'DATA ENTRY'!P444,"")))</f>
        <v/>
      </c>
      <c r="EL445" s="107" t="str">
        <f>IF('DATA ENTRY'!CK444="","",IF('DATA ENTRY'!Q444="","",IF(AND($EF$4='DATA ENTRY'!G444,$EH$4='DATA ENTRY'!F444),'DATA ENTRY'!Q444,"")))</f>
        <v/>
      </c>
      <c r="EM445" s="3" t="str">
        <f>IF('DATA ENTRY'!CK444="","",IF('DATA ENTRY'!R444="","",IF(AND($EF$4='DATA ENTRY'!G444,$EH$4='DATA ENTRY'!F444),'DATA ENTRY'!R444,"")))</f>
        <v/>
      </c>
      <c r="EN445" s="107" t="str">
        <f>IF('DATA ENTRY'!CK444="","",IF('DATA ENTRY'!S444="","",IF(AND($EF$4='DATA ENTRY'!G444,$EH$4='DATA ENTRY'!F444),'DATA ENTRY'!S444,"")))</f>
        <v/>
      </c>
      <c r="EO445" s="3" t="str">
        <f>IF('DATA ENTRY'!CK444="","",IF('DATA ENTRY'!E444="","",IF(AND($EF$4='DATA ENTRY'!G444,$EH$4='DATA ENTRY'!F444),'DATA ENTRY'!E444,"")))</f>
        <v/>
      </c>
      <c r="EP445" s="3" t="str">
        <f>IF('DATA ENTRY'!CK444="","",IF('DATA ENTRY'!D444="","",IF(AND($EF$4='DATA ENTRY'!G444,$EH$4='DATA ENTRY'!F444),'DATA ENTRY'!D444,"")))</f>
        <v/>
      </c>
      <c r="EQ445" s="3" t="str">
        <f>IF('DATA ENTRY'!CK444="","",IF('DATA ENTRY'!W444="","",IF(AND($EF$4='DATA ENTRY'!G444,$EH$4='DATA ENTRY'!F444),'DATA ENTRY'!W444,"")))</f>
        <v/>
      </c>
      <c r="ER445" s="3" t="str">
        <f>IF('DATA ENTRY'!CK444="","",IF('DATA ENTRY'!X444="","",IF(AND($EF$4='DATA ENTRY'!G444,$EH$4='DATA ENTRY'!F444),'DATA ENTRY'!X444,"")))</f>
        <v/>
      </c>
      <c r="ES445" s="108" t="str">
        <f t="shared" si="111"/>
        <v/>
      </c>
      <c r="ET445" s="108" t="str">
        <f>IF('DATA ENTRY'!CK444="","",IF('DATA ENTRY'!D444="","",IF(AND($EF$4='DATA ENTRY'!G444,$EH$4='DATA ENTRY'!F444),'DATA ENTRY'!G444,"")))</f>
        <v/>
      </c>
      <c r="EY445">
        <f t="shared" si="112"/>
        <v>0</v>
      </c>
    </row>
    <row r="446" spans="1:155">
      <c r="A446" t="str">
        <f>IF(S446=0,"",1+(MAX($A$7:A445)))</f>
        <v/>
      </c>
      <c r="B446" s="224">
        <v>440</v>
      </c>
      <c r="C446" s="3" t="str">
        <f>IF('DATA ENTRY'!CK445="","",IF('DATA ENTRY'!B445="","",IF($D$4="All Post",'DATA ENTRY'!B445,IF(AND($D$4='DATA ENTRY'!CK445),'DATA ENTRY'!B445,""))))</f>
        <v/>
      </c>
      <c r="D446" s="3" t="str">
        <f>IF('DATA ENTRY'!CK445="","",IF('DATA ENTRY'!C445="","",IF($D$4="All Post",'DATA ENTRY'!C445,IF(AND($D$4='DATA ENTRY'!CK445),'DATA ENTRY'!C445,""))))</f>
        <v/>
      </c>
      <c r="E446" s="4" t="str">
        <f>IF('DATA ENTRY'!CK445="","",IF('DATA ENTRY'!I445="","",IF($D$4="All Post",'DATA ENTRY'!I445,IF(AND($D$4='DATA ENTRY'!CK445),'DATA ENTRY'!I445,""))))</f>
        <v/>
      </c>
      <c r="F446" s="4" t="str">
        <f>IF('DATA ENTRY'!CK445="","",IF('DATA ENTRY'!CK445="","",IF($D$4="All Post",'DATA ENTRY'!CK445,IF(AND($D$4='DATA ENTRY'!CK445),'DATA ENTRY'!CK445,""))))</f>
        <v/>
      </c>
      <c r="G446" s="3" t="str">
        <f>IF('DATA ENTRY'!CK445="","",IF('DATA ENTRY'!N445="","",IF($D$4="All Post",'DATA ENTRY'!N445,IF(AND($D$4='DATA ENTRY'!CK445),'DATA ENTRY'!N445,""))))</f>
        <v/>
      </c>
      <c r="H446" s="107" t="str">
        <f>IF('DATA ENTRY'!CK445="","",IF('DATA ENTRY'!O445="","",IF($D$4="All Post",'DATA ENTRY'!O445,IF(AND($D$4='DATA ENTRY'!CK445),'DATA ENTRY'!O445,""))))</f>
        <v/>
      </c>
      <c r="I446" s="3" t="str">
        <f>IF('DATA ENTRY'!CK445="","",IF('DATA ENTRY'!P445="","",IF($D$4="All Post",'DATA ENTRY'!P445,IF(AND($D$4='DATA ENTRY'!CK445),'DATA ENTRY'!P445,""))))</f>
        <v/>
      </c>
      <c r="J446" s="107" t="str">
        <f>IF('DATA ENTRY'!CK445="","",IF('DATA ENTRY'!Q445="","",IF($D$4="All Post",'DATA ENTRY'!Q445,IF(AND($D$4='DATA ENTRY'!CK445),'DATA ENTRY'!Q445,""))))</f>
        <v/>
      </c>
      <c r="K446" s="3" t="str">
        <f>IF('DATA ENTRY'!CK445="","",IF('DATA ENTRY'!R445="","",IF($D$4="All Post",'DATA ENTRY'!R445,IF(AND($D$4='DATA ENTRY'!CK445),'DATA ENTRY'!R445,""))))</f>
        <v/>
      </c>
      <c r="L446" s="3" t="str">
        <f>IF('DATA ENTRY'!CK445="","",IF('DATA ENTRY'!S445="","",IF($D$4="All Post",'DATA ENTRY'!S445,IF(AND($D$4='DATA ENTRY'!CK445),'DATA ENTRY'!S445,""))))</f>
        <v/>
      </c>
      <c r="M446" s="3" t="str">
        <f>IF('DATA ENTRY'!CK445="","",IF('DATA ENTRY'!E445="","",IF($D$4="All Post",'DATA ENTRY'!E445,IF(AND($D$4='DATA ENTRY'!CK445),'DATA ENTRY'!E445,""))))</f>
        <v/>
      </c>
      <c r="N446" s="3" t="str">
        <f>IF('DATA ENTRY'!CK445="","",IF('DATA ENTRY'!W445="","",IF($D$4="All Post",'DATA ENTRY'!W445,IF(AND($D$4='DATA ENTRY'!CK445),'DATA ENTRY'!W445,""))))</f>
        <v/>
      </c>
      <c r="O446" s="3" t="str">
        <f>IF('DATA ENTRY'!CK445="","",IF('DATA ENTRY'!X445="","",IF($D$4="All Post",'DATA ENTRY'!X445,IF(AND($D$4='DATA ENTRY'!CK445),'DATA ENTRY'!X445,""))))</f>
        <v/>
      </c>
      <c r="P446" s="3" t="str">
        <f>IF('DATA ENTRY'!CK445="","",IF('DATA ENTRY'!G445="","",IF($D$4="All Post",'DATA ENTRY'!G445,IF(AND($D$4='DATA ENTRY'!CK445),'DATA ENTRY'!G445,""))))</f>
        <v/>
      </c>
      <c r="S446">
        <f t="shared" si="99"/>
        <v>0</v>
      </c>
      <c r="T446" t="str">
        <f t="shared" si="100"/>
        <v/>
      </c>
      <c r="BZ446" t="str">
        <f t="shared" si="101"/>
        <v/>
      </c>
      <c r="CA446" t="str">
        <f t="shared" si="102"/>
        <v/>
      </c>
      <c r="CB446" s="224">
        <v>440</v>
      </c>
      <c r="CC446" s="3" t="str">
        <f>IF('DATA ENTRY'!CK445="","",IF('DATA ENTRY'!B445="","",IF(AND($CD$4='DATA ENTRY'!CK445,$CG$4='DATA ENTRY'!D445),'DATA ENTRY'!B445,"")))</f>
        <v/>
      </c>
      <c r="CD446" s="3" t="str">
        <f>IF('DATA ENTRY'!CK445="","",IF('DATA ENTRY'!C445="","",IF(AND($CD$4='DATA ENTRY'!CK445,$CG$4='DATA ENTRY'!D445),'DATA ENTRY'!C445,"")))</f>
        <v/>
      </c>
      <c r="CE446" s="4" t="str">
        <f>IF('DATA ENTRY'!CK445="","",IF('DATA ENTRY'!I445="","",IF(AND($CD$4='DATA ENTRY'!CK445,$CG$4='DATA ENTRY'!D445),'DATA ENTRY'!I445,"")))</f>
        <v/>
      </c>
      <c r="CF446" s="4" t="str">
        <f>IF('DATA ENTRY'!CK445="","",IF('DATA ENTRY'!CK445="","",IF(AND($CD$4='DATA ENTRY'!CK445,$CG$4='DATA ENTRY'!D445),'DATA ENTRY'!CK445,"")))</f>
        <v/>
      </c>
      <c r="CG446" s="3" t="str">
        <f>IF('DATA ENTRY'!CK445="","",IF('DATA ENTRY'!N445="","",IF(AND($CD$4='DATA ENTRY'!CK445,$CG$4='DATA ENTRY'!D445),'DATA ENTRY'!N445,"")))</f>
        <v/>
      </c>
      <c r="CH446" s="107" t="str">
        <f>IF('DATA ENTRY'!CK445="","",IF('DATA ENTRY'!O445="","",IF(AND($CD$4='DATA ENTRY'!CK445,$CG$4='DATA ENTRY'!D445),'DATA ENTRY'!O445,"")))</f>
        <v/>
      </c>
      <c r="CI446" s="3" t="str">
        <f>IF('DATA ENTRY'!CK445="","",IF('DATA ENTRY'!P445="","",IF(AND($CD$4='DATA ENTRY'!CK445,$CG$4='DATA ENTRY'!D445),'DATA ENTRY'!P445,"")))</f>
        <v/>
      </c>
      <c r="CJ446" s="107" t="str">
        <f>IF('DATA ENTRY'!CK445="","",IF('DATA ENTRY'!Q445="","",IF(AND($CD$4='DATA ENTRY'!CK445,$CG$4='DATA ENTRY'!D445),'DATA ENTRY'!Q445,"")))</f>
        <v/>
      </c>
      <c r="CK446" s="3" t="str">
        <f>IF('DATA ENTRY'!CK445="","",IF('DATA ENTRY'!R445="","",IF(AND($CD$4='DATA ENTRY'!CK445,$CG$4='DATA ENTRY'!D445),'DATA ENTRY'!R445,"")))</f>
        <v/>
      </c>
      <c r="CL446" s="3" t="str">
        <f>IF('DATA ENTRY'!CK445="","",IF('DATA ENTRY'!S445="","",IF(AND($CD$4='DATA ENTRY'!CK445,$CG$4='DATA ENTRY'!D445),'DATA ENTRY'!S445,"")))</f>
        <v/>
      </c>
      <c r="CM446" s="3" t="str">
        <f>IF('DATA ENTRY'!CK445="","",IF('DATA ENTRY'!E445="","",IF(AND($CD$4='DATA ENTRY'!CK445,$CG$4='DATA ENTRY'!D445),'DATA ENTRY'!E445,"")))</f>
        <v/>
      </c>
      <c r="CN446" s="3" t="str">
        <f>IF('DATA ENTRY'!CK445="","",IF('DATA ENTRY'!W445="","",IF(AND($CD$4='DATA ENTRY'!CK445,$CG$4='DATA ENTRY'!D445),'DATA ENTRY'!W445,"")))</f>
        <v/>
      </c>
      <c r="CO446" s="3" t="str">
        <f>IF('DATA ENTRY'!CK445="","",IF('DATA ENTRY'!X445="","",IF(AND($CD$4='DATA ENTRY'!CK445,$CG$4='DATA ENTRY'!D445),'DATA ENTRY'!X445,"")))</f>
        <v/>
      </c>
      <c r="CP446" s="108" t="str">
        <f t="shared" si="103"/>
        <v/>
      </c>
      <c r="CQ446" s="108" t="str">
        <f>IF('DATA ENTRY'!CK445="","",IF('DATA ENTRY'!G445="","",IF(AND($CD$4='DATA ENTRY'!CK445,$CG$4='DATA ENTRY'!D445),'DATA ENTRY'!G445,"")))</f>
        <v/>
      </c>
      <c r="CR446" s="230" t="str">
        <f>IF('DATA ENTRY'!CK445="","",IF('DATA ENTRY'!D445="","",IF(AND($CD$4='DATA ENTRY'!CK445,$CG$4='DATA ENTRY'!D445),'DATA ENTRY'!D445,"")))</f>
        <v/>
      </c>
      <c r="CS446">
        <f t="shared" si="104"/>
        <v>0</v>
      </c>
      <c r="CT446">
        <f t="shared" si="105"/>
        <v>0</v>
      </c>
      <c r="CV446" s="139"/>
      <c r="CX446">
        <f t="shared" si="106"/>
        <v>0</v>
      </c>
      <c r="DB446" t="str">
        <f t="shared" si="113"/>
        <v/>
      </c>
      <c r="DC446" t="str">
        <f t="shared" si="114"/>
        <v/>
      </c>
      <c r="DD446" s="224">
        <v>440</v>
      </c>
      <c r="DE446" s="3" t="str">
        <f>IF('DATA ENTRY'!CK445="","",IF('DATA ENTRY'!B445="","",IF(AND($DF$4='DATA ENTRY'!D445),'DATA ENTRY'!B445,"")))</f>
        <v/>
      </c>
      <c r="DF446" s="3" t="str">
        <f>IF('DATA ENTRY'!CK445="","",IF('DATA ENTRY'!C445="","",IF(AND($DF$4='DATA ENTRY'!D445),'DATA ENTRY'!C445,"")))</f>
        <v/>
      </c>
      <c r="DG446" s="4" t="str">
        <f>IF('DATA ENTRY'!CK445="","",IF('DATA ENTRY'!I445="","",IF(AND($DF$4='DATA ENTRY'!D445),'DATA ENTRY'!I445,"")))</f>
        <v/>
      </c>
      <c r="DH446" s="4" t="str">
        <f>IF('DATA ENTRY'!CK445="","",IF('DATA ENTRY'!CK445="","",IF(AND($DF$4='DATA ENTRY'!D445),'DATA ENTRY'!CK445,"")))</f>
        <v/>
      </c>
      <c r="DI446" s="3" t="str">
        <f>IF('DATA ENTRY'!CK445="","",IF('DATA ENTRY'!N445="","",IF(AND($DF$4='DATA ENTRY'!D445),'DATA ENTRY'!N445,"")))</f>
        <v/>
      </c>
      <c r="DJ446" s="107" t="str">
        <f>IF('DATA ENTRY'!CK445="","",IF('DATA ENTRY'!O445="","",IF(AND($DF$4='DATA ENTRY'!D445),'DATA ENTRY'!O445,"")))</f>
        <v/>
      </c>
      <c r="DK446" s="3" t="str">
        <f>IF('DATA ENTRY'!CK445="","",IF('DATA ENTRY'!P445="","",IF(AND($DF$4='DATA ENTRY'!D445),'DATA ENTRY'!P445,"")))</f>
        <v/>
      </c>
      <c r="DL446" s="107" t="str">
        <f>IF('DATA ENTRY'!CK445="","",IF('DATA ENTRY'!Q445="","",IF(AND($DF$4='DATA ENTRY'!D445),'DATA ENTRY'!Q445,"")))</f>
        <v/>
      </c>
      <c r="DM446" s="3" t="str">
        <f>IF('DATA ENTRY'!CK445="","",IF('DATA ENTRY'!R445="","",IF(AND($DF$4='DATA ENTRY'!D445),'DATA ENTRY'!R445,"")))</f>
        <v/>
      </c>
      <c r="DN446" s="107" t="str">
        <f>IF('DATA ENTRY'!CK445="","",IF('DATA ENTRY'!S445="","",IF(AND($DF$4='DATA ENTRY'!D445),'DATA ENTRY'!S445,"")))</f>
        <v/>
      </c>
      <c r="DO446" s="3" t="str">
        <f>IF('DATA ENTRY'!CK445="","",IF('DATA ENTRY'!E445="","",IF(AND($DF$4='DATA ENTRY'!D445),'DATA ENTRY'!E445,"")))</f>
        <v/>
      </c>
      <c r="DP446" s="3" t="str">
        <f>IF('DATA ENTRY'!CK445="","",IF('DATA ENTRY'!D445="","",IF(AND($DF$4='DATA ENTRY'!D445),'DATA ENTRY'!D445,"")))</f>
        <v/>
      </c>
      <c r="DQ446" s="3" t="str">
        <f>IF('DATA ENTRY'!CK445="","",IF('DATA ENTRY'!W445="","",IF(AND($DF$4='DATA ENTRY'!D445),'DATA ENTRY'!W445,"")))</f>
        <v/>
      </c>
      <c r="DR446" s="3" t="str">
        <f>IF('DATA ENTRY'!CK445="","",IF('DATA ENTRY'!X445="","",IF(AND($DF$4='DATA ENTRY'!D445),'DATA ENTRY'!X445,"")))</f>
        <v/>
      </c>
      <c r="DS446" s="108" t="str">
        <f t="shared" si="107"/>
        <v/>
      </c>
      <c r="DT446" s="108" t="str">
        <f>IF('DATA ENTRY'!CK445="","",IF('DATA ENTRY'!D445="","",IF(AND($DF$4='DATA ENTRY'!D445),'DATA ENTRY'!G445,"")))</f>
        <v/>
      </c>
      <c r="DY446">
        <f t="shared" si="108"/>
        <v>0</v>
      </c>
      <c r="EB446" t="str">
        <f t="shared" si="109"/>
        <v/>
      </c>
      <c r="EC446" t="str">
        <f t="shared" si="110"/>
        <v/>
      </c>
      <c r="ED446" s="224">
        <v>440</v>
      </c>
      <c r="EE446" s="3" t="str">
        <f>IF('DATA ENTRY'!CK445="","",IF('DATA ENTRY'!B445="","",IF(AND($EF$4='DATA ENTRY'!G445,$EH$4='DATA ENTRY'!F445),'DATA ENTRY'!B445,"")))</f>
        <v/>
      </c>
      <c r="EF446" s="3" t="str">
        <f>IF('DATA ENTRY'!CK445="","",IF('DATA ENTRY'!C445="","",IF(AND($EF$4='DATA ENTRY'!G445,$EH$4='DATA ENTRY'!F445),'DATA ENTRY'!C445,"")))</f>
        <v/>
      </c>
      <c r="EG446" s="4" t="str">
        <f>IF('DATA ENTRY'!CK445="","",IF('DATA ENTRY'!I445="","",IF(AND($EF$4='DATA ENTRY'!G445,$EH$4='DATA ENTRY'!F445),'DATA ENTRY'!I445,"")))</f>
        <v/>
      </c>
      <c r="EH446" s="4" t="str">
        <f>IF('DATA ENTRY'!CK445="","",IF('DATA ENTRY'!CK445="","",IF(AND($EF$4='DATA ENTRY'!G445,$EH$4='DATA ENTRY'!F445),'DATA ENTRY'!CK445,"")))</f>
        <v/>
      </c>
      <c r="EI446" s="3" t="str">
        <f>IF('DATA ENTRY'!CK445="","",IF('DATA ENTRY'!N445="","",IF(AND($EF$4='DATA ENTRY'!G445,$EH$4='DATA ENTRY'!F445),'DATA ENTRY'!N445,"")))</f>
        <v/>
      </c>
      <c r="EJ446" s="107" t="str">
        <f>IF('DATA ENTRY'!CK445="","",IF('DATA ENTRY'!O445="","",IF(AND($EF$4='DATA ENTRY'!G445,$EH$4='DATA ENTRY'!F445),'DATA ENTRY'!O445,"")))</f>
        <v/>
      </c>
      <c r="EK446" s="3" t="str">
        <f>IF('DATA ENTRY'!CK445="","",IF('DATA ENTRY'!P445="","",IF(AND($EF$4='DATA ENTRY'!G445,$EH$4='DATA ENTRY'!F445),'DATA ENTRY'!P445,"")))</f>
        <v/>
      </c>
      <c r="EL446" s="107" t="str">
        <f>IF('DATA ENTRY'!CK445="","",IF('DATA ENTRY'!Q445="","",IF(AND($EF$4='DATA ENTRY'!G445,$EH$4='DATA ENTRY'!F445),'DATA ENTRY'!Q445,"")))</f>
        <v/>
      </c>
      <c r="EM446" s="3" t="str">
        <f>IF('DATA ENTRY'!CK445="","",IF('DATA ENTRY'!R445="","",IF(AND($EF$4='DATA ENTRY'!G445,$EH$4='DATA ENTRY'!F445),'DATA ENTRY'!R445,"")))</f>
        <v/>
      </c>
      <c r="EN446" s="107" t="str">
        <f>IF('DATA ENTRY'!CK445="","",IF('DATA ENTRY'!S445="","",IF(AND($EF$4='DATA ENTRY'!G445,$EH$4='DATA ENTRY'!F445),'DATA ENTRY'!S445,"")))</f>
        <v/>
      </c>
      <c r="EO446" s="3" t="str">
        <f>IF('DATA ENTRY'!CK445="","",IF('DATA ENTRY'!E445="","",IF(AND($EF$4='DATA ENTRY'!G445,$EH$4='DATA ENTRY'!F445),'DATA ENTRY'!E445,"")))</f>
        <v/>
      </c>
      <c r="EP446" s="3" t="str">
        <f>IF('DATA ENTRY'!CK445="","",IF('DATA ENTRY'!D445="","",IF(AND($EF$4='DATA ENTRY'!G445,$EH$4='DATA ENTRY'!F445),'DATA ENTRY'!D445,"")))</f>
        <v/>
      </c>
      <c r="EQ446" s="3" t="str">
        <f>IF('DATA ENTRY'!CK445="","",IF('DATA ENTRY'!W445="","",IF(AND($EF$4='DATA ENTRY'!G445,$EH$4='DATA ENTRY'!F445),'DATA ENTRY'!W445,"")))</f>
        <v/>
      </c>
      <c r="ER446" s="3" t="str">
        <f>IF('DATA ENTRY'!CK445="","",IF('DATA ENTRY'!X445="","",IF(AND($EF$4='DATA ENTRY'!G445,$EH$4='DATA ENTRY'!F445),'DATA ENTRY'!X445,"")))</f>
        <v/>
      </c>
      <c r="ES446" s="108" t="str">
        <f t="shared" si="111"/>
        <v/>
      </c>
      <c r="ET446" s="108" t="str">
        <f>IF('DATA ENTRY'!CK445="","",IF('DATA ENTRY'!D445="","",IF(AND($EF$4='DATA ENTRY'!G445,$EH$4='DATA ENTRY'!F445),'DATA ENTRY'!G445,"")))</f>
        <v/>
      </c>
      <c r="EY446">
        <f t="shared" si="112"/>
        <v>0</v>
      </c>
    </row>
    <row r="447" spans="1:155">
      <c r="A447" t="str">
        <f>IF(S447=0,"",1+(MAX($A$7:A446)))</f>
        <v/>
      </c>
      <c r="B447" s="224">
        <v>441</v>
      </c>
      <c r="C447" s="3" t="str">
        <f>IF('DATA ENTRY'!CK446="","",IF('DATA ENTRY'!B446="","",IF($D$4="All Post",'DATA ENTRY'!B446,IF(AND($D$4='DATA ENTRY'!CK446),'DATA ENTRY'!B446,""))))</f>
        <v/>
      </c>
      <c r="D447" s="3" t="str">
        <f>IF('DATA ENTRY'!CK446="","",IF('DATA ENTRY'!C446="","",IF($D$4="All Post",'DATA ENTRY'!C446,IF(AND($D$4='DATA ENTRY'!CK446),'DATA ENTRY'!C446,""))))</f>
        <v/>
      </c>
      <c r="E447" s="4" t="str">
        <f>IF('DATA ENTRY'!CK446="","",IF('DATA ENTRY'!I446="","",IF($D$4="All Post",'DATA ENTRY'!I446,IF(AND($D$4='DATA ENTRY'!CK446),'DATA ENTRY'!I446,""))))</f>
        <v/>
      </c>
      <c r="F447" s="4" t="str">
        <f>IF('DATA ENTRY'!CK446="","",IF('DATA ENTRY'!CK446="","",IF($D$4="All Post",'DATA ENTRY'!CK446,IF(AND($D$4='DATA ENTRY'!CK446),'DATA ENTRY'!CK446,""))))</f>
        <v/>
      </c>
      <c r="G447" s="3" t="str">
        <f>IF('DATA ENTRY'!CK446="","",IF('DATA ENTRY'!N446="","",IF($D$4="All Post",'DATA ENTRY'!N446,IF(AND($D$4='DATA ENTRY'!CK446),'DATA ENTRY'!N446,""))))</f>
        <v/>
      </c>
      <c r="H447" s="107" t="str">
        <f>IF('DATA ENTRY'!CK446="","",IF('DATA ENTRY'!O446="","",IF($D$4="All Post",'DATA ENTRY'!O446,IF(AND($D$4='DATA ENTRY'!CK446),'DATA ENTRY'!O446,""))))</f>
        <v/>
      </c>
      <c r="I447" s="3" t="str">
        <f>IF('DATA ENTRY'!CK446="","",IF('DATA ENTRY'!P446="","",IF($D$4="All Post",'DATA ENTRY'!P446,IF(AND($D$4='DATA ENTRY'!CK446),'DATA ENTRY'!P446,""))))</f>
        <v/>
      </c>
      <c r="J447" s="107" t="str">
        <f>IF('DATA ENTRY'!CK446="","",IF('DATA ENTRY'!Q446="","",IF($D$4="All Post",'DATA ENTRY'!Q446,IF(AND($D$4='DATA ENTRY'!CK446),'DATA ENTRY'!Q446,""))))</f>
        <v/>
      </c>
      <c r="K447" s="3" t="str">
        <f>IF('DATA ENTRY'!CK446="","",IF('DATA ENTRY'!R446="","",IF($D$4="All Post",'DATA ENTRY'!R446,IF(AND($D$4='DATA ENTRY'!CK446),'DATA ENTRY'!R446,""))))</f>
        <v/>
      </c>
      <c r="L447" s="3" t="str">
        <f>IF('DATA ENTRY'!CK446="","",IF('DATA ENTRY'!S446="","",IF($D$4="All Post",'DATA ENTRY'!S446,IF(AND($D$4='DATA ENTRY'!CK446),'DATA ENTRY'!S446,""))))</f>
        <v/>
      </c>
      <c r="M447" s="3" t="str">
        <f>IF('DATA ENTRY'!CK446="","",IF('DATA ENTRY'!E446="","",IF($D$4="All Post",'DATA ENTRY'!E446,IF(AND($D$4='DATA ENTRY'!CK446),'DATA ENTRY'!E446,""))))</f>
        <v/>
      </c>
      <c r="N447" s="3" t="str">
        <f>IF('DATA ENTRY'!CK446="","",IF('DATA ENTRY'!W446="","",IF($D$4="All Post",'DATA ENTRY'!W446,IF(AND($D$4='DATA ENTRY'!CK446),'DATA ENTRY'!W446,""))))</f>
        <v/>
      </c>
      <c r="O447" s="3" t="str">
        <f>IF('DATA ENTRY'!CK446="","",IF('DATA ENTRY'!X446="","",IF($D$4="All Post",'DATA ENTRY'!X446,IF(AND($D$4='DATA ENTRY'!CK446),'DATA ENTRY'!X446,""))))</f>
        <v/>
      </c>
      <c r="P447" s="3" t="str">
        <f>IF('DATA ENTRY'!CK446="","",IF('DATA ENTRY'!G446="","",IF($D$4="All Post",'DATA ENTRY'!G446,IF(AND($D$4='DATA ENTRY'!CK446),'DATA ENTRY'!G446,""))))</f>
        <v/>
      </c>
      <c r="S447">
        <f t="shared" si="99"/>
        <v>0</v>
      </c>
      <c r="T447" t="str">
        <f t="shared" si="100"/>
        <v/>
      </c>
      <c r="BZ447" t="str">
        <f t="shared" si="101"/>
        <v/>
      </c>
      <c r="CA447" t="str">
        <f t="shared" si="102"/>
        <v/>
      </c>
      <c r="CB447" s="224">
        <v>441</v>
      </c>
      <c r="CC447" s="3" t="str">
        <f>IF('DATA ENTRY'!CK446="","",IF('DATA ENTRY'!B446="","",IF(AND($CD$4='DATA ENTRY'!CK446,$CG$4='DATA ENTRY'!D446),'DATA ENTRY'!B446,"")))</f>
        <v/>
      </c>
      <c r="CD447" s="3" t="str">
        <f>IF('DATA ENTRY'!CK446="","",IF('DATA ENTRY'!C446="","",IF(AND($CD$4='DATA ENTRY'!CK446,$CG$4='DATA ENTRY'!D446),'DATA ENTRY'!C446,"")))</f>
        <v/>
      </c>
      <c r="CE447" s="4" t="str">
        <f>IF('DATA ENTRY'!CK446="","",IF('DATA ENTRY'!I446="","",IF(AND($CD$4='DATA ENTRY'!CK446,$CG$4='DATA ENTRY'!D446),'DATA ENTRY'!I446,"")))</f>
        <v/>
      </c>
      <c r="CF447" s="4" t="str">
        <f>IF('DATA ENTRY'!CK446="","",IF('DATA ENTRY'!CK446="","",IF(AND($CD$4='DATA ENTRY'!CK446,$CG$4='DATA ENTRY'!D446),'DATA ENTRY'!CK446,"")))</f>
        <v/>
      </c>
      <c r="CG447" s="3" t="str">
        <f>IF('DATA ENTRY'!CK446="","",IF('DATA ENTRY'!N446="","",IF(AND($CD$4='DATA ENTRY'!CK446,$CG$4='DATA ENTRY'!D446),'DATA ENTRY'!N446,"")))</f>
        <v/>
      </c>
      <c r="CH447" s="107" t="str">
        <f>IF('DATA ENTRY'!CK446="","",IF('DATA ENTRY'!O446="","",IF(AND($CD$4='DATA ENTRY'!CK446,$CG$4='DATA ENTRY'!D446),'DATA ENTRY'!O446,"")))</f>
        <v/>
      </c>
      <c r="CI447" s="3" t="str">
        <f>IF('DATA ENTRY'!CK446="","",IF('DATA ENTRY'!P446="","",IF(AND($CD$4='DATA ENTRY'!CK446,$CG$4='DATA ENTRY'!D446),'DATA ENTRY'!P446,"")))</f>
        <v/>
      </c>
      <c r="CJ447" s="107" t="str">
        <f>IF('DATA ENTRY'!CK446="","",IF('DATA ENTRY'!Q446="","",IF(AND($CD$4='DATA ENTRY'!CK446,$CG$4='DATA ENTRY'!D446),'DATA ENTRY'!Q446,"")))</f>
        <v/>
      </c>
      <c r="CK447" s="3" t="str">
        <f>IF('DATA ENTRY'!CK446="","",IF('DATA ENTRY'!R446="","",IF(AND($CD$4='DATA ENTRY'!CK446,$CG$4='DATA ENTRY'!D446),'DATA ENTRY'!R446,"")))</f>
        <v/>
      </c>
      <c r="CL447" s="3" t="str">
        <f>IF('DATA ENTRY'!CK446="","",IF('DATA ENTRY'!S446="","",IF(AND($CD$4='DATA ENTRY'!CK446,$CG$4='DATA ENTRY'!D446),'DATA ENTRY'!S446,"")))</f>
        <v/>
      </c>
      <c r="CM447" s="3" t="str">
        <f>IF('DATA ENTRY'!CK446="","",IF('DATA ENTRY'!E446="","",IF(AND($CD$4='DATA ENTRY'!CK446,$CG$4='DATA ENTRY'!D446),'DATA ENTRY'!E446,"")))</f>
        <v/>
      </c>
      <c r="CN447" s="3" t="str">
        <f>IF('DATA ENTRY'!CK446="","",IF('DATA ENTRY'!W446="","",IF(AND($CD$4='DATA ENTRY'!CK446,$CG$4='DATA ENTRY'!D446),'DATA ENTRY'!W446,"")))</f>
        <v/>
      </c>
      <c r="CO447" s="3" t="str">
        <f>IF('DATA ENTRY'!CK446="","",IF('DATA ENTRY'!X446="","",IF(AND($CD$4='DATA ENTRY'!CK446,$CG$4='DATA ENTRY'!D446),'DATA ENTRY'!X446,"")))</f>
        <v/>
      </c>
      <c r="CP447" s="108" t="str">
        <f t="shared" si="103"/>
        <v/>
      </c>
      <c r="CQ447" s="108" t="str">
        <f>IF('DATA ENTRY'!CK446="","",IF('DATA ENTRY'!G446="","",IF(AND($CD$4='DATA ENTRY'!CK446,$CG$4='DATA ENTRY'!D446),'DATA ENTRY'!G446,"")))</f>
        <v/>
      </c>
      <c r="CR447" s="230" t="str">
        <f>IF('DATA ENTRY'!CK446="","",IF('DATA ENTRY'!D446="","",IF(AND($CD$4='DATA ENTRY'!CK446,$CG$4='DATA ENTRY'!D446),'DATA ENTRY'!D446,"")))</f>
        <v/>
      </c>
      <c r="CS447">
        <f t="shared" si="104"/>
        <v>0</v>
      </c>
      <c r="CT447">
        <f t="shared" si="105"/>
        <v>0</v>
      </c>
      <c r="CV447" s="139"/>
      <c r="CX447">
        <f t="shared" si="106"/>
        <v>0</v>
      </c>
      <c r="DB447" t="str">
        <f t="shared" si="113"/>
        <v/>
      </c>
      <c r="DC447" t="str">
        <f t="shared" si="114"/>
        <v/>
      </c>
      <c r="DD447" s="224">
        <v>441</v>
      </c>
      <c r="DE447" s="3" t="str">
        <f>IF('DATA ENTRY'!CK446="","",IF('DATA ENTRY'!B446="","",IF(AND($DF$4='DATA ENTRY'!D446),'DATA ENTRY'!B446,"")))</f>
        <v/>
      </c>
      <c r="DF447" s="3" t="str">
        <f>IF('DATA ENTRY'!CK446="","",IF('DATA ENTRY'!C446="","",IF(AND($DF$4='DATA ENTRY'!D446),'DATA ENTRY'!C446,"")))</f>
        <v/>
      </c>
      <c r="DG447" s="4" t="str">
        <f>IF('DATA ENTRY'!CK446="","",IF('DATA ENTRY'!I446="","",IF(AND($DF$4='DATA ENTRY'!D446),'DATA ENTRY'!I446,"")))</f>
        <v/>
      </c>
      <c r="DH447" s="4" t="str">
        <f>IF('DATA ENTRY'!CK446="","",IF('DATA ENTRY'!CK446="","",IF(AND($DF$4='DATA ENTRY'!D446),'DATA ENTRY'!CK446,"")))</f>
        <v/>
      </c>
      <c r="DI447" s="3" t="str">
        <f>IF('DATA ENTRY'!CK446="","",IF('DATA ENTRY'!N446="","",IF(AND($DF$4='DATA ENTRY'!D446),'DATA ENTRY'!N446,"")))</f>
        <v/>
      </c>
      <c r="DJ447" s="107" t="str">
        <f>IF('DATA ENTRY'!CK446="","",IF('DATA ENTRY'!O446="","",IF(AND($DF$4='DATA ENTRY'!D446),'DATA ENTRY'!O446,"")))</f>
        <v/>
      </c>
      <c r="DK447" s="3" t="str">
        <f>IF('DATA ENTRY'!CK446="","",IF('DATA ENTRY'!P446="","",IF(AND($DF$4='DATA ENTRY'!D446),'DATA ENTRY'!P446,"")))</f>
        <v/>
      </c>
      <c r="DL447" s="107" t="str">
        <f>IF('DATA ENTRY'!CK446="","",IF('DATA ENTRY'!Q446="","",IF(AND($DF$4='DATA ENTRY'!D446),'DATA ENTRY'!Q446,"")))</f>
        <v/>
      </c>
      <c r="DM447" s="3" t="str">
        <f>IF('DATA ENTRY'!CK446="","",IF('DATA ENTRY'!R446="","",IF(AND($DF$4='DATA ENTRY'!D446),'DATA ENTRY'!R446,"")))</f>
        <v/>
      </c>
      <c r="DN447" s="107" t="str">
        <f>IF('DATA ENTRY'!CK446="","",IF('DATA ENTRY'!S446="","",IF(AND($DF$4='DATA ENTRY'!D446),'DATA ENTRY'!S446,"")))</f>
        <v/>
      </c>
      <c r="DO447" s="3" t="str">
        <f>IF('DATA ENTRY'!CK446="","",IF('DATA ENTRY'!E446="","",IF(AND($DF$4='DATA ENTRY'!D446),'DATA ENTRY'!E446,"")))</f>
        <v/>
      </c>
      <c r="DP447" s="3" t="str">
        <f>IF('DATA ENTRY'!CK446="","",IF('DATA ENTRY'!D446="","",IF(AND($DF$4='DATA ENTRY'!D446),'DATA ENTRY'!D446,"")))</f>
        <v/>
      </c>
      <c r="DQ447" s="3" t="str">
        <f>IF('DATA ENTRY'!CK446="","",IF('DATA ENTRY'!W446="","",IF(AND($DF$4='DATA ENTRY'!D446),'DATA ENTRY'!W446,"")))</f>
        <v/>
      </c>
      <c r="DR447" s="3" t="str">
        <f>IF('DATA ENTRY'!CK446="","",IF('DATA ENTRY'!X446="","",IF(AND($DF$4='DATA ENTRY'!D446),'DATA ENTRY'!X446,"")))</f>
        <v/>
      </c>
      <c r="DS447" s="108" t="str">
        <f t="shared" si="107"/>
        <v/>
      </c>
      <c r="DT447" s="108" t="str">
        <f>IF('DATA ENTRY'!CK446="","",IF('DATA ENTRY'!D446="","",IF(AND($DF$4='DATA ENTRY'!D446),'DATA ENTRY'!G446,"")))</f>
        <v/>
      </c>
      <c r="DY447">
        <f t="shared" si="108"/>
        <v>0</v>
      </c>
      <c r="EB447" t="str">
        <f t="shared" si="109"/>
        <v/>
      </c>
      <c r="EC447" t="str">
        <f t="shared" si="110"/>
        <v/>
      </c>
      <c r="ED447" s="224">
        <v>441</v>
      </c>
      <c r="EE447" s="3" t="str">
        <f>IF('DATA ENTRY'!CK446="","",IF('DATA ENTRY'!B446="","",IF(AND($EF$4='DATA ENTRY'!G446,$EH$4='DATA ENTRY'!F446),'DATA ENTRY'!B446,"")))</f>
        <v/>
      </c>
      <c r="EF447" s="3" t="str">
        <f>IF('DATA ENTRY'!CK446="","",IF('DATA ENTRY'!C446="","",IF(AND($EF$4='DATA ENTRY'!G446,$EH$4='DATA ENTRY'!F446),'DATA ENTRY'!C446,"")))</f>
        <v/>
      </c>
      <c r="EG447" s="4" t="str">
        <f>IF('DATA ENTRY'!CK446="","",IF('DATA ENTRY'!I446="","",IF(AND($EF$4='DATA ENTRY'!G446,$EH$4='DATA ENTRY'!F446),'DATA ENTRY'!I446,"")))</f>
        <v/>
      </c>
      <c r="EH447" s="4" t="str">
        <f>IF('DATA ENTRY'!CK446="","",IF('DATA ENTRY'!CK446="","",IF(AND($EF$4='DATA ENTRY'!G446,$EH$4='DATA ENTRY'!F446),'DATA ENTRY'!CK446,"")))</f>
        <v/>
      </c>
      <c r="EI447" s="3" t="str">
        <f>IF('DATA ENTRY'!CK446="","",IF('DATA ENTRY'!N446="","",IF(AND($EF$4='DATA ENTRY'!G446,$EH$4='DATA ENTRY'!F446),'DATA ENTRY'!N446,"")))</f>
        <v/>
      </c>
      <c r="EJ447" s="107" t="str">
        <f>IF('DATA ENTRY'!CK446="","",IF('DATA ENTRY'!O446="","",IF(AND($EF$4='DATA ENTRY'!G446,$EH$4='DATA ENTRY'!F446),'DATA ENTRY'!O446,"")))</f>
        <v/>
      </c>
      <c r="EK447" s="3" t="str">
        <f>IF('DATA ENTRY'!CK446="","",IF('DATA ENTRY'!P446="","",IF(AND($EF$4='DATA ENTRY'!G446,$EH$4='DATA ENTRY'!F446),'DATA ENTRY'!P446,"")))</f>
        <v/>
      </c>
      <c r="EL447" s="107" t="str">
        <f>IF('DATA ENTRY'!CK446="","",IF('DATA ENTRY'!Q446="","",IF(AND($EF$4='DATA ENTRY'!G446,$EH$4='DATA ENTRY'!F446),'DATA ENTRY'!Q446,"")))</f>
        <v/>
      </c>
      <c r="EM447" s="3" t="str">
        <f>IF('DATA ENTRY'!CK446="","",IF('DATA ENTRY'!R446="","",IF(AND($EF$4='DATA ENTRY'!G446,$EH$4='DATA ENTRY'!F446),'DATA ENTRY'!R446,"")))</f>
        <v/>
      </c>
      <c r="EN447" s="107" t="str">
        <f>IF('DATA ENTRY'!CK446="","",IF('DATA ENTRY'!S446="","",IF(AND($EF$4='DATA ENTRY'!G446,$EH$4='DATA ENTRY'!F446),'DATA ENTRY'!S446,"")))</f>
        <v/>
      </c>
      <c r="EO447" s="3" t="str">
        <f>IF('DATA ENTRY'!CK446="","",IF('DATA ENTRY'!E446="","",IF(AND($EF$4='DATA ENTRY'!G446,$EH$4='DATA ENTRY'!F446),'DATA ENTRY'!E446,"")))</f>
        <v/>
      </c>
      <c r="EP447" s="3" t="str">
        <f>IF('DATA ENTRY'!CK446="","",IF('DATA ENTRY'!D446="","",IF(AND($EF$4='DATA ENTRY'!G446,$EH$4='DATA ENTRY'!F446),'DATA ENTRY'!D446,"")))</f>
        <v/>
      </c>
      <c r="EQ447" s="3" t="str">
        <f>IF('DATA ENTRY'!CK446="","",IF('DATA ENTRY'!W446="","",IF(AND($EF$4='DATA ENTRY'!G446,$EH$4='DATA ENTRY'!F446),'DATA ENTRY'!W446,"")))</f>
        <v/>
      </c>
      <c r="ER447" s="3" t="str">
        <f>IF('DATA ENTRY'!CK446="","",IF('DATA ENTRY'!X446="","",IF(AND($EF$4='DATA ENTRY'!G446,$EH$4='DATA ENTRY'!F446),'DATA ENTRY'!X446,"")))</f>
        <v/>
      </c>
      <c r="ES447" s="108" t="str">
        <f t="shared" si="111"/>
        <v/>
      </c>
      <c r="ET447" s="108" t="str">
        <f>IF('DATA ENTRY'!CK446="","",IF('DATA ENTRY'!D446="","",IF(AND($EF$4='DATA ENTRY'!G446,$EH$4='DATA ENTRY'!F446),'DATA ENTRY'!G446,"")))</f>
        <v/>
      </c>
      <c r="EY447">
        <f t="shared" si="112"/>
        <v>0</v>
      </c>
    </row>
    <row r="448" spans="1:155">
      <c r="A448" t="str">
        <f>IF(S448=0,"",1+(MAX($A$7:A447)))</f>
        <v/>
      </c>
      <c r="B448" s="224">
        <v>442</v>
      </c>
      <c r="C448" s="3" t="str">
        <f>IF('DATA ENTRY'!CK447="","",IF('DATA ENTRY'!B447="","",IF($D$4="All Post",'DATA ENTRY'!B447,IF(AND($D$4='DATA ENTRY'!CK447),'DATA ENTRY'!B447,""))))</f>
        <v/>
      </c>
      <c r="D448" s="3" t="str">
        <f>IF('DATA ENTRY'!CK447="","",IF('DATA ENTRY'!C447="","",IF($D$4="All Post",'DATA ENTRY'!C447,IF(AND($D$4='DATA ENTRY'!CK447),'DATA ENTRY'!C447,""))))</f>
        <v/>
      </c>
      <c r="E448" s="4" t="str">
        <f>IF('DATA ENTRY'!CK447="","",IF('DATA ENTRY'!I447="","",IF($D$4="All Post",'DATA ENTRY'!I447,IF(AND($D$4='DATA ENTRY'!CK447),'DATA ENTRY'!I447,""))))</f>
        <v/>
      </c>
      <c r="F448" s="4" t="str">
        <f>IF('DATA ENTRY'!CK447="","",IF('DATA ENTRY'!CK447="","",IF($D$4="All Post",'DATA ENTRY'!CK447,IF(AND($D$4='DATA ENTRY'!CK447),'DATA ENTRY'!CK447,""))))</f>
        <v/>
      </c>
      <c r="G448" s="3" t="str">
        <f>IF('DATA ENTRY'!CK447="","",IF('DATA ENTRY'!N447="","",IF($D$4="All Post",'DATA ENTRY'!N447,IF(AND($D$4='DATA ENTRY'!CK447),'DATA ENTRY'!N447,""))))</f>
        <v/>
      </c>
      <c r="H448" s="107" t="str">
        <f>IF('DATA ENTRY'!CK447="","",IF('DATA ENTRY'!O447="","",IF($D$4="All Post",'DATA ENTRY'!O447,IF(AND($D$4='DATA ENTRY'!CK447),'DATA ENTRY'!O447,""))))</f>
        <v/>
      </c>
      <c r="I448" s="3" t="str">
        <f>IF('DATA ENTRY'!CK447="","",IF('DATA ENTRY'!P447="","",IF($D$4="All Post",'DATA ENTRY'!P447,IF(AND($D$4='DATA ENTRY'!CK447),'DATA ENTRY'!P447,""))))</f>
        <v/>
      </c>
      <c r="J448" s="107" t="str">
        <f>IF('DATA ENTRY'!CK447="","",IF('DATA ENTRY'!Q447="","",IF($D$4="All Post",'DATA ENTRY'!Q447,IF(AND($D$4='DATA ENTRY'!CK447),'DATA ENTRY'!Q447,""))))</f>
        <v/>
      </c>
      <c r="K448" s="3" t="str">
        <f>IF('DATA ENTRY'!CK447="","",IF('DATA ENTRY'!R447="","",IF($D$4="All Post",'DATA ENTRY'!R447,IF(AND($D$4='DATA ENTRY'!CK447),'DATA ENTRY'!R447,""))))</f>
        <v/>
      </c>
      <c r="L448" s="3" t="str">
        <f>IF('DATA ENTRY'!CK447="","",IF('DATA ENTRY'!S447="","",IF($D$4="All Post",'DATA ENTRY'!S447,IF(AND($D$4='DATA ENTRY'!CK447),'DATA ENTRY'!S447,""))))</f>
        <v/>
      </c>
      <c r="M448" s="3" t="str">
        <f>IF('DATA ENTRY'!CK447="","",IF('DATA ENTRY'!E447="","",IF($D$4="All Post",'DATA ENTRY'!E447,IF(AND($D$4='DATA ENTRY'!CK447),'DATA ENTRY'!E447,""))))</f>
        <v/>
      </c>
      <c r="N448" s="3" t="str">
        <f>IF('DATA ENTRY'!CK447="","",IF('DATA ENTRY'!W447="","",IF($D$4="All Post",'DATA ENTRY'!W447,IF(AND($D$4='DATA ENTRY'!CK447),'DATA ENTRY'!W447,""))))</f>
        <v/>
      </c>
      <c r="O448" s="3" t="str">
        <f>IF('DATA ENTRY'!CK447="","",IF('DATA ENTRY'!X447="","",IF($D$4="All Post",'DATA ENTRY'!X447,IF(AND($D$4='DATA ENTRY'!CK447),'DATA ENTRY'!X447,""))))</f>
        <v/>
      </c>
      <c r="P448" s="3" t="str">
        <f>IF('DATA ENTRY'!CK447="","",IF('DATA ENTRY'!G447="","",IF($D$4="All Post",'DATA ENTRY'!G447,IF(AND($D$4='DATA ENTRY'!CK447),'DATA ENTRY'!G447,""))))</f>
        <v/>
      </c>
      <c r="S448">
        <f t="shared" si="99"/>
        <v>0</v>
      </c>
      <c r="T448" t="str">
        <f t="shared" si="100"/>
        <v/>
      </c>
      <c r="BZ448" t="str">
        <f t="shared" si="101"/>
        <v/>
      </c>
      <c r="CA448" t="str">
        <f t="shared" si="102"/>
        <v/>
      </c>
      <c r="CB448" s="224">
        <v>442</v>
      </c>
      <c r="CC448" s="3" t="str">
        <f>IF('DATA ENTRY'!CK447="","",IF('DATA ENTRY'!B447="","",IF(AND($CD$4='DATA ENTRY'!CK447,$CG$4='DATA ENTRY'!D447),'DATA ENTRY'!B447,"")))</f>
        <v/>
      </c>
      <c r="CD448" s="3" t="str">
        <f>IF('DATA ENTRY'!CK447="","",IF('DATA ENTRY'!C447="","",IF(AND($CD$4='DATA ENTRY'!CK447,$CG$4='DATA ENTRY'!D447),'DATA ENTRY'!C447,"")))</f>
        <v/>
      </c>
      <c r="CE448" s="4" t="str">
        <f>IF('DATA ENTRY'!CK447="","",IF('DATA ENTRY'!I447="","",IF(AND($CD$4='DATA ENTRY'!CK447,$CG$4='DATA ENTRY'!D447),'DATA ENTRY'!I447,"")))</f>
        <v/>
      </c>
      <c r="CF448" s="4" t="str">
        <f>IF('DATA ENTRY'!CK447="","",IF('DATA ENTRY'!CK447="","",IF(AND($CD$4='DATA ENTRY'!CK447,$CG$4='DATA ENTRY'!D447),'DATA ENTRY'!CK447,"")))</f>
        <v/>
      </c>
      <c r="CG448" s="3" t="str">
        <f>IF('DATA ENTRY'!CK447="","",IF('DATA ENTRY'!N447="","",IF(AND($CD$4='DATA ENTRY'!CK447,$CG$4='DATA ENTRY'!D447),'DATA ENTRY'!N447,"")))</f>
        <v/>
      </c>
      <c r="CH448" s="107" t="str">
        <f>IF('DATA ENTRY'!CK447="","",IF('DATA ENTRY'!O447="","",IF(AND($CD$4='DATA ENTRY'!CK447,$CG$4='DATA ENTRY'!D447),'DATA ENTRY'!O447,"")))</f>
        <v/>
      </c>
      <c r="CI448" s="3" t="str">
        <f>IF('DATA ENTRY'!CK447="","",IF('DATA ENTRY'!P447="","",IF(AND($CD$4='DATA ENTRY'!CK447,$CG$4='DATA ENTRY'!D447),'DATA ENTRY'!P447,"")))</f>
        <v/>
      </c>
      <c r="CJ448" s="107" t="str">
        <f>IF('DATA ENTRY'!CK447="","",IF('DATA ENTRY'!Q447="","",IF(AND($CD$4='DATA ENTRY'!CK447,$CG$4='DATA ENTRY'!D447),'DATA ENTRY'!Q447,"")))</f>
        <v/>
      </c>
      <c r="CK448" s="3" t="str">
        <f>IF('DATA ENTRY'!CK447="","",IF('DATA ENTRY'!R447="","",IF(AND($CD$4='DATA ENTRY'!CK447,$CG$4='DATA ENTRY'!D447),'DATA ENTRY'!R447,"")))</f>
        <v/>
      </c>
      <c r="CL448" s="3" t="str">
        <f>IF('DATA ENTRY'!CK447="","",IF('DATA ENTRY'!S447="","",IF(AND($CD$4='DATA ENTRY'!CK447,$CG$4='DATA ENTRY'!D447),'DATA ENTRY'!S447,"")))</f>
        <v/>
      </c>
      <c r="CM448" s="3" t="str">
        <f>IF('DATA ENTRY'!CK447="","",IF('DATA ENTRY'!E447="","",IF(AND($CD$4='DATA ENTRY'!CK447,$CG$4='DATA ENTRY'!D447),'DATA ENTRY'!E447,"")))</f>
        <v/>
      </c>
      <c r="CN448" s="3" t="str">
        <f>IF('DATA ENTRY'!CK447="","",IF('DATA ENTRY'!W447="","",IF(AND($CD$4='DATA ENTRY'!CK447,$CG$4='DATA ENTRY'!D447),'DATA ENTRY'!W447,"")))</f>
        <v/>
      </c>
      <c r="CO448" s="3" t="str">
        <f>IF('DATA ENTRY'!CK447="","",IF('DATA ENTRY'!X447="","",IF(AND($CD$4='DATA ENTRY'!CK447,$CG$4='DATA ENTRY'!D447),'DATA ENTRY'!X447,"")))</f>
        <v/>
      </c>
      <c r="CP448" s="108" t="str">
        <f t="shared" si="103"/>
        <v/>
      </c>
      <c r="CQ448" s="108" t="str">
        <f>IF('DATA ENTRY'!CK447="","",IF('DATA ENTRY'!G447="","",IF(AND($CD$4='DATA ENTRY'!CK447,$CG$4='DATA ENTRY'!D447),'DATA ENTRY'!G447,"")))</f>
        <v/>
      </c>
      <c r="CR448" s="230" t="str">
        <f>IF('DATA ENTRY'!CK447="","",IF('DATA ENTRY'!D447="","",IF(AND($CD$4='DATA ENTRY'!CK447,$CG$4='DATA ENTRY'!D447),'DATA ENTRY'!D447,"")))</f>
        <v/>
      </c>
      <c r="CS448">
        <f t="shared" si="104"/>
        <v>0</v>
      </c>
      <c r="CT448">
        <f t="shared" si="105"/>
        <v>0</v>
      </c>
      <c r="CV448" s="139"/>
      <c r="CX448">
        <f t="shared" si="106"/>
        <v>0</v>
      </c>
      <c r="DB448" t="str">
        <f t="shared" si="113"/>
        <v/>
      </c>
      <c r="DC448" t="str">
        <f t="shared" si="114"/>
        <v/>
      </c>
      <c r="DD448" s="224">
        <v>442</v>
      </c>
      <c r="DE448" s="3" t="str">
        <f>IF('DATA ENTRY'!CK447="","",IF('DATA ENTRY'!B447="","",IF(AND($DF$4='DATA ENTRY'!D447),'DATA ENTRY'!B447,"")))</f>
        <v/>
      </c>
      <c r="DF448" s="3" t="str">
        <f>IF('DATA ENTRY'!CK447="","",IF('DATA ENTRY'!C447="","",IF(AND($DF$4='DATA ENTRY'!D447),'DATA ENTRY'!C447,"")))</f>
        <v/>
      </c>
      <c r="DG448" s="4" t="str">
        <f>IF('DATA ENTRY'!CK447="","",IF('DATA ENTRY'!I447="","",IF(AND($DF$4='DATA ENTRY'!D447),'DATA ENTRY'!I447,"")))</f>
        <v/>
      </c>
      <c r="DH448" s="4" t="str">
        <f>IF('DATA ENTRY'!CK447="","",IF('DATA ENTRY'!CK447="","",IF(AND($DF$4='DATA ENTRY'!D447),'DATA ENTRY'!CK447,"")))</f>
        <v/>
      </c>
      <c r="DI448" s="3" t="str">
        <f>IF('DATA ENTRY'!CK447="","",IF('DATA ENTRY'!N447="","",IF(AND($DF$4='DATA ENTRY'!D447),'DATA ENTRY'!N447,"")))</f>
        <v/>
      </c>
      <c r="DJ448" s="107" t="str">
        <f>IF('DATA ENTRY'!CK447="","",IF('DATA ENTRY'!O447="","",IF(AND($DF$4='DATA ENTRY'!D447),'DATA ENTRY'!O447,"")))</f>
        <v/>
      </c>
      <c r="DK448" s="3" t="str">
        <f>IF('DATA ENTRY'!CK447="","",IF('DATA ENTRY'!P447="","",IF(AND($DF$4='DATA ENTRY'!D447),'DATA ENTRY'!P447,"")))</f>
        <v/>
      </c>
      <c r="DL448" s="107" t="str">
        <f>IF('DATA ENTRY'!CK447="","",IF('DATA ENTRY'!Q447="","",IF(AND($DF$4='DATA ENTRY'!D447),'DATA ENTRY'!Q447,"")))</f>
        <v/>
      </c>
      <c r="DM448" s="3" t="str">
        <f>IF('DATA ENTRY'!CK447="","",IF('DATA ENTRY'!R447="","",IF(AND($DF$4='DATA ENTRY'!D447),'DATA ENTRY'!R447,"")))</f>
        <v/>
      </c>
      <c r="DN448" s="107" t="str">
        <f>IF('DATA ENTRY'!CK447="","",IF('DATA ENTRY'!S447="","",IF(AND($DF$4='DATA ENTRY'!D447),'DATA ENTRY'!S447,"")))</f>
        <v/>
      </c>
      <c r="DO448" s="3" t="str">
        <f>IF('DATA ENTRY'!CK447="","",IF('DATA ENTRY'!E447="","",IF(AND($DF$4='DATA ENTRY'!D447),'DATA ENTRY'!E447,"")))</f>
        <v/>
      </c>
      <c r="DP448" s="3" t="str">
        <f>IF('DATA ENTRY'!CK447="","",IF('DATA ENTRY'!D447="","",IF(AND($DF$4='DATA ENTRY'!D447),'DATA ENTRY'!D447,"")))</f>
        <v/>
      </c>
      <c r="DQ448" s="3" t="str">
        <f>IF('DATA ENTRY'!CK447="","",IF('DATA ENTRY'!W447="","",IF(AND($DF$4='DATA ENTRY'!D447),'DATA ENTRY'!W447,"")))</f>
        <v/>
      </c>
      <c r="DR448" s="3" t="str">
        <f>IF('DATA ENTRY'!CK447="","",IF('DATA ENTRY'!X447="","",IF(AND($DF$4='DATA ENTRY'!D447),'DATA ENTRY'!X447,"")))</f>
        <v/>
      </c>
      <c r="DS448" s="108" t="str">
        <f t="shared" si="107"/>
        <v/>
      </c>
      <c r="DT448" s="108" t="str">
        <f>IF('DATA ENTRY'!CK447="","",IF('DATA ENTRY'!D447="","",IF(AND($DF$4='DATA ENTRY'!D447),'DATA ENTRY'!G447,"")))</f>
        <v/>
      </c>
      <c r="DY448">
        <f t="shared" si="108"/>
        <v>0</v>
      </c>
      <c r="EB448" t="str">
        <f t="shared" si="109"/>
        <v/>
      </c>
      <c r="EC448" t="str">
        <f t="shared" si="110"/>
        <v/>
      </c>
      <c r="ED448" s="224">
        <v>442</v>
      </c>
      <c r="EE448" s="3" t="str">
        <f>IF('DATA ENTRY'!CK447="","",IF('DATA ENTRY'!B447="","",IF(AND($EF$4='DATA ENTRY'!G447,$EH$4='DATA ENTRY'!F447),'DATA ENTRY'!B447,"")))</f>
        <v/>
      </c>
      <c r="EF448" s="3" t="str">
        <f>IF('DATA ENTRY'!CK447="","",IF('DATA ENTRY'!C447="","",IF(AND($EF$4='DATA ENTRY'!G447,$EH$4='DATA ENTRY'!F447),'DATA ENTRY'!C447,"")))</f>
        <v/>
      </c>
      <c r="EG448" s="4" t="str">
        <f>IF('DATA ENTRY'!CK447="","",IF('DATA ENTRY'!I447="","",IF(AND($EF$4='DATA ENTRY'!G447,$EH$4='DATA ENTRY'!F447),'DATA ENTRY'!I447,"")))</f>
        <v/>
      </c>
      <c r="EH448" s="4" t="str">
        <f>IF('DATA ENTRY'!CK447="","",IF('DATA ENTRY'!CK447="","",IF(AND($EF$4='DATA ENTRY'!G447,$EH$4='DATA ENTRY'!F447),'DATA ENTRY'!CK447,"")))</f>
        <v/>
      </c>
      <c r="EI448" s="3" t="str">
        <f>IF('DATA ENTRY'!CK447="","",IF('DATA ENTRY'!N447="","",IF(AND($EF$4='DATA ENTRY'!G447,$EH$4='DATA ENTRY'!F447),'DATA ENTRY'!N447,"")))</f>
        <v/>
      </c>
      <c r="EJ448" s="107" t="str">
        <f>IF('DATA ENTRY'!CK447="","",IF('DATA ENTRY'!O447="","",IF(AND($EF$4='DATA ENTRY'!G447,$EH$4='DATA ENTRY'!F447),'DATA ENTRY'!O447,"")))</f>
        <v/>
      </c>
      <c r="EK448" s="3" t="str">
        <f>IF('DATA ENTRY'!CK447="","",IF('DATA ENTRY'!P447="","",IF(AND($EF$4='DATA ENTRY'!G447,$EH$4='DATA ENTRY'!F447),'DATA ENTRY'!P447,"")))</f>
        <v/>
      </c>
      <c r="EL448" s="107" t="str">
        <f>IF('DATA ENTRY'!CK447="","",IF('DATA ENTRY'!Q447="","",IF(AND($EF$4='DATA ENTRY'!G447,$EH$4='DATA ENTRY'!F447),'DATA ENTRY'!Q447,"")))</f>
        <v/>
      </c>
      <c r="EM448" s="3" t="str">
        <f>IF('DATA ENTRY'!CK447="","",IF('DATA ENTRY'!R447="","",IF(AND($EF$4='DATA ENTRY'!G447,$EH$4='DATA ENTRY'!F447),'DATA ENTRY'!R447,"")))</f>
        <v/>
      </c>
      <c r="EN448" s="107" t="str">
        <f>IF('DATA ENTRY'!CK447="","",IF('DATA ENTRY'!S447="","",IF(AND($EF$4='DATA ENTRY'!G447,$EH$4='DATA ENTRY'!F447),'DATA ENTRY'!S447,"")))</f>
        <v/>
      </c>
      <c r="EO448" s="3" t="str">
        <f>IF('DATA ENTRY'!CK447="","",IF('DATA ENTRY'!E447="","",IF(AND($EF$4='DATA ENTRY'!G447,$EH$4='DATA ENTRY'!F447),'DATA ENTRY'!E447,"")))</f>
        <v/>
      </c>
      <c r="EP448" s="3" t="str">
        <f>IF('DATA ENTRY'!CK447="","",IF('DATA ENTRY'!D447="","",IF(AND($EF$4='DATA ENTRY'!G447,$EH$4='DATA ENTRY'!F447),'DATA ENTRY'!D447,"")))</f>
        <v/>
      </c>
      <c r="EQ448" s="3" t="str">
        <f>IF('DATA ENTRY'!CK447="","",IF('DATA ENTRY'!W447="","",IF(AND($EF$4='DATA ENTRY'!G447,$EH$4='DATA ENTRY'!F447),'DATA ENTRY'!W447,"")))</f>
        <v/>
      </c>
      <c r="ER448" s="3" t="str">
        <f>IF('DATA ENTRY'!CK447="","",IF('DATA ENTRY'!X447="","",IF(AND($EF$4='DATA ENTRY'!G447,$EH$4='DATA ENTRY'!F447),'DATA ENTRY'!X447,"")))</f>
        <v/>
      </c>
      <c r="ES448" s="108" t="str">
        <f t="shared" si="111"/>
        <v/>
      </c>
      <c r="ET448" s="108" t="str">
        <f>IF('DATA ENTRY'!CK447="","",IF('DATA ENTRY'!D447="","",IF(AND($EF$4='DATA ENTRY'!G447,$EH$4='DATA ENTRY'!F447),'DATA ENTRY'!G447,"")))</f>
        <v/>
      </c>
      <c r="EY448">
        <f t="shared" si="112"/>
        <v>0</v>
      </c>
    </row>
    <row r="449" spans="1:155">
      <c r="A449" t="str">
        <f>IF(S449=0,"",1+(MAX($A$7:A448)))</f>
        <v/>
      </c>
      <c r="B449" s="224">
        <v>443</v>
      </c>
      <c r="C449" s="3" t="str">
        <f>IF('DATA ENTRY'!CK448="","",IF('DATA ENTRY'!B448="","",IF($D$4="All Post",'DATA ENTRY'!B448,IF(AND($D$4='DATA ENTRY'!CK448),'DATA ENTRY'!B448,""))))</f>
        <v/>
      </c>
      <c r="D449" s="3" t="str">
        <f>IF('DATA ENTRY'!CK448="","",IF('DATA ENTRY'!C448="","",IF($D$4="All Post",'DATA ENTRY'!C448,IF(AND($D$4='DATA ENTRY'!CK448),'DATA ENTRY'!C448,""))))</f>
        <v/>
      </c>
      <c r="E449" s="4" t="str">
        <f>IF('DATA ENTRY'!CK448="","",IF('DATA ENTRY'!I448="","",IF($D$4="All Post",'DATA ENTRY'!I448,IF(AND($D$4='DATA ENTRY'!CK448),'DATA ENTRY'!I448,""))))</f>
        <v/>
      </c>
      <c r="F449" s="4" t="str">
        <f>IF('DATA ENTRY'!CK448="","",IF('DATA ENTRY'!CK448="","",IF($D$4="All Post",'DATA ENTRY'!CK448,IF(AND($D$4='DATA ENTRY'!CK448),'DATA ENTRY'!CK448,""))))</f>
        <v/>
      </c>
      <c r="G449" s="3" t="str">
        <f>IF('DATA ENTRY'!CK448="","",IF('DATA ENTRY'!N448="","",IF($D$4="All Post",'DATA ENTRY'!N448,IF(AND($D$4='DATA ENTRY'!CK448),'DATA ENTRY'!N448,""))))</f>
        <v/>
      </c>
      <c r="H449" s="107" t="str">
        <f>IF('DATA ENTRY'!CK448="","",IF('DATA ENTRY'!O448="","",IF($D$4="All Post",'DATA ENTRY'!O448,IF(AND($D$4='DATA ENTRY'!CK448),'DATA ENTRY'!O448,""))))</f>
        <v/>
      </c>
      <c r="I449" s="3" t="str">
        <f>IF('DATA ENTRY'!CK448="","",IF('DATA ENTRY'!P448="","",IF($D$4="All Post",'DATA ENTRY'!P448,IF(AND($D$4='DATA ENTRY'!CK448),'DATA ENTRY'!P448,""))))</f>
        <v/>
      </c>
      <c r="J449" s="107" t="str">
        <f>IF('DATA ENTRY'!CK448="","",IF('DATA ENTRY'!Q448="","",IF($D$4="All Post",'DATA ENTRY'!Q448,IF(AND($D$4='DATA ENTRY'!CK448),'DATA ENTRY'!Q448,""))))</f>
        <v/>
      </c>
      <c r="K449" s="3" t="str">
        <f>IF('DATA ENTRY'!CK448="","",IF('DATA ENTRY'!R448="","",IF($D$4="All Post",'DATA ENTRY'!R448,IF(AND($D$4='DATA ENTRY'!CK448),'DATA ENTRY'!R448,""))))</f>
        <v/>
      </c>
      <c r="L449" s="3" t="str">
        <f>IF('DATA ENTRY'!CK448="","",IF('DATA ENTRY'!S448="","",IF($D$4="All Post",'DATA ENTRY'!S448,IF(AND($D$4='DATA ENTRY'!CK448),'DATA ENTRY'!S448,""))))</f>
        <v/>
      </c>
      <c r="M449" s="3" t="str">
        <f>IF('DATA ENTRY'!CK448="","",IF('DATA ENTRY'!E448="","",IF($D$4="All Post",'DATA ENTRY'!E448,IF(AND($D$4='DATA ENTRY'!CK448),'DATA ENTRY'!E448,""))))</f>
        <v/>
      </c>
      <c r="N449" s="3" t="str">
        <f>IF('DATA ENTRY'!CK448="","",IF('DATA ENTRY'!W448="","",IF($D$4="All Post",'DATA ENTRY'!W448,IF(AND($D$4='DATA ENTRY'!CK448),'DATA ENTRY'!W448,""))))</f>
        <v/>
      </c>
      <c r="O449" s="3" t="str">
        <f>IF('DATA ENTRY'!CK448="","",IF('DATA ENTRY'!X448="","",IF($D$4="All Post",'DATA ENTRY'!X448,IF(AND($D$4='DATA ENTRY'!CK448),'DATA ENTRY'!X448,""))))</f>
        <v/>
      </c>
      <c r="P449" s="3" t="str">
        <f>IF('DATA ENTRY'!CK448="","",IF('DATA ENTRY'!G448="","",IF($D$4="All Post",'DATA ENTRY'!G448,IF(AND($D$4='DATA ENTRY'!CK448),'DATA ENTRY'!G448,""))))</f>
        <v/>
      </c>
      <c r="S449">
        <f t="shared" si="99"/>
        <v>0</v>
      </c>
      <c r="T449" t="str">
        <f t="shared" si="100"/>
        <v/>
      </c>
      <c r="BZ449" t="str">
        <f t="shared" si="101"/>
        <v/>
      </c>
      <c r="CA449" t="str">
        <f t="shared" si="102"/>
        <v/>
      </c>
      <c r="CB449" s="224">
        <v>443</v>
      </c>
      <c r="CC449" s="3" t="str">
        <f>IF('DATA ENTRY'!CK448="","",IF('DATA ENTRY'!B448="","",IF(AND($CD$4='DATA ENTRY'!CK448,$CG$4='DATA ENTRY'!D448),'DATA ENTRY'!B448,"")))</f>
        <v/>
      </c>
      <c r="CD449" s="3" t="str">
        <f>IF('DATA ENTRY'!CK448="","",IF('DATA ENTRY'!C448="","",IF(AND($CD$4='DATA ENTRY'!CK448,$CG$4='DATA ENTRY'!D448),'DATA ENTRY'!C448,"")))</f>
        <v/>
      </c>
      <c r="CE449" s="4" t="str">
        <f>IF('DATA ENTRY'!CK448="","",IF('DATA ENTRY'!I448="","",IF(AND($CD$4='DATA ENTRY'!CK448,$CG$4='DATA ENTRY'!D448),'DATA ENTRY'!I448,"")))</f>
        <v/>
      </c>
      <c r="CF449" s="4" t="str">
        <f>IF('DATA ENTRY'!CK448="","",IF('DATA ENTRY'!CK448="","",IF(AND($CD$4='DATA ENTRY'!CK448,$CG$4='DATA ENTRY'!D448),'DATA ENTRY'!CK448,"")))</f>
        <v/>
      </c>
      <c r="CG449" s="3" t="str">
        <f>IF('DATA ENTRY'!CK448="","",IF('DATA ENTRY'!N448="","",IF(AND($CD$4='DATA ENTRY'!CK448,$CG$4='DATA ENTRY'!D448),'DATA ENTRY'!N448,"")))</f>
        <v/>
      </c>
      <c r="CH449" s="107" t="str">
        <f>IF('DATA ENTRY'!CK448="","",IF('DATA ENTRY'!O448="","",IF(AND($CD$4='DATA ENTRY'!CK448,$CG$4='DATA ENTRY'!D448),'DATA ENTRY'!O448,"")))</f>
        <v/>
      </c>
      <c r="CI449" s="3" t="str">
        <f>IF('DATA ENTRY'!CK448="","",IF('DATA ENTRY'!P448="","",IF(AND($CD$4='DATA ENTRY'!CK448,$CG$4='DATA ENTRY'!D448),'DATA ENTRY'!P448,"")))</f>
        <v/>
      </c>
      <c r="CJ449" s="107" t="str">
        <f>IF('DATA ENTRY'!CK448="","",IF('DATA ENTRY'!Q448="","",IF(AND($CD$4='DATA ENTRY'!CK448,$CG$4='DATA ENTRY'!D448),'DATA ENTRY'!Q448,"")))</f>
        <v/>
      </c>
      <c r="CK449" s="3" t="str">
        <f>IF('DATA ENTRY'!CK448="","",IF('DATA ENTRY'!R448="","",IF(AND($CD$4='DATA ENTRY'!CK448,$CG$4='DATA ENTRY'!D448),'DATA ENTRY'!R448,"")))</f>
        <v/>
      </c>
      <c r="CL449" s="3" t="str">
        <f>IF('DATA ENTRY'!CK448="","",IF('DATA ENTRY'!S448="","",IF(AND($CD$4='DATA ENTRY'!CK448,$CG$4='DATA ENTRY'!D448),'DATA ENTRY'!S448,"")))</f>
        <v/>
      </c>
      <c r="CM449" s="3" t="str">
        <f>IF('DATA ENTRY'!CK448="","",IF('DATA ENTRY'!E448="","",IF(AND($CD$4='DATA ENTRY'!CK448,$CG$4='DATA ENTRY'!D448),'DATA ENTRY'!E448,"")))</f>
        <v/>
      </c>
      <c r="CN449" s="3" t="str">
        <f>IF('DATA ENTRY'!CK448="","",IF('DATA ENTRY'!W448="","",IF(AND($CD$4='DATA ENTRY'!CK448,$CG$4='DATA ENTRY'!D448),'DATA ENTRY'!W448,"")))</f>
        <v/>
      </c>
      <c r="CO449" s="3" t="str">
        <f>IF('DATA ENTRY'!CK448="","",IF('DATA ENTRY'!X448="","",IF(AND($CD$4='DATA ENTRY'!CK448,$CG$4='DATA ENTRY'!D448),'DATA ENTRY'!X448,"")))</f>
        <v/>
      </c>
      <c r="CP449" s="108" t="str">
        <f t="shared" si="103"/>
        <v/>
      </c>
      <c r="CQ449" s="108" t="str">
        <f>IF('DATA ENTRY'!CK448="","",IF('DATA ENTRY'!G448="","",IF(AND($CD$4='DATA ENTRY'!CK448,$CG$4='DATA ENTRY'!D448),'DATA ENTRY'!G448,"")))</f>
        <v/>
      </c>
      <c r="CR449" s="230" t="str">
        <f>IF('DATA ENTRY'!CK448="","",IF('DATA ENTRY'!D448="","",IF(AND($CD$4='DATA ENTRY'!CK448,$CG$4='DATA ENTRY'!D448),'DATA ENTRY'!D448,"")))</f>
        <v/>
      </c>
      <c r="CS449">
        <f t="shared" si="104"/>
        <v>0</v>
      </c>
      <c r="CT449">
        <f t="shared" si="105"/>
        <v>0</v>
      </c>
      <c r="CV449" s="139"/>
      <c r="CX449">
        <f t="shared" si="106"/>
        <v>0</v>
      </c>
      <c r="DB449" t="str">
        <f t="shared" si="113"/>
        <v/>
      </c>
      <c r="DC449" t="str">
        <f t="shared" si="114"/>
        <v/>
      </c>
      <c r="DD449" s="224">
        <v>443</v>
      </c>
      <c r="DE449" s="3" t="str">
        <f>IF('DATA ENTRY'!CK448="","",IF('DATA ENTRY'!B448="","",IF(AND($DF$4='DATA ENTRY'!D448),'DATA ENTRY'!B448,"")))</f>
        <v/>
      </c>
      <c r="DF449" s="3" t="str">
        <f>IF('DATA ENTRY'!CK448="","",IF('DATA ENTRY'!C448="","",IF(AND($DF$4='DATA ENTRY'!D448),'DATA ENTRY'!C448,"")))</f>
        <v/>
      </c>
      <c r="DG449" s="4" t="str">
        <f>IF('DATA ENTRY'!CK448="","",IF('DATA ENTRY'!I448="","",IF(AND($DF$4='DATA ENTRY'!D448),'DATA ENTRY'!I448,"")))</f>
        <v/>
      </c>
      <c r="DH449" s="4" t="str">
        <f>IF('DATA ENTRY'!CK448="","",IF('DATA ENTRY'!CK448="","",IF(AND($DF$4='DATA ENTRY'!D448),'DATA ENTRY'!CK448,"")))</f>
        <v/>
      </c>
      <c r="DI449" s="3" t="str">
        <f>IF('DATA ENTRY'!CK448="","",IF('DATA ENTRY'!N448="","",IF(AND($DF$4='DATA ENTRY'!D448),'DATA ENTRY'!N448,"")))</f>
        <v/>
      </c>
      <c r="DJ449" s="107" t="str">
        <f>IF('DATA ENTRY'!CK448="","",IF('DATA ENTRY'!O448="","",IF(AND($DF$4='DATA ENTRY'!D448),'DATA ENTRY'!O448,"")))</f>
        <v/>
      </c>
      <c r="DK449" s="3" t="str">
        <f>IF('DATA ENTRY'!CK448="","",IF('DATA ENTRY'!P448="","",IF(AND($DF$4='DATA ENTRY'!D448),'DATA ENTRY'!P448,"")))</f>
        <v/>
      </c>
      <c r="DL449" s="107" t="str">
        <f>IF('DATA ENTRY'!CK448="","",IF('DATA ENTRY'!Q448="","",IF(AND($DF$4='DATA ENTRY'!D448),'DATA ENTRY'!Q448,"")))</f>
        <v/>
      </c>
      <c r="DM449" s="3" t="str">
        <f>IF('DATA ENTRY'!CK448="","",IF('DATA ENTRY'!R448="","",IF(AND($DF$4='DATA ENTRY'!D448),'DATA ENTRY'!R448,"")))</f>
        <v/>
      </c>
      <c r="DN449" s="107" t="str">
        <f>IF('DATA ENTRY'!CK448="","",IF('DATA ENTRY'!S448="","",IF(AND($DF$4='DATA ENTRY'!D448),'DATA ENTRY'!S448,"")))</f>
        <v/>
      </c>
      <c r="DO449" s="3" t="str">
        <f>IF('DATA ENTRY'!CK448="","",IF('DATA ENTRY'!E448="","",IF(AND($DF$4='DATA ENTRY'!D448),'DATA ENTRY'!E448,"")))</f>
        <v/>
      </c>
      <c r="DP449" s="3" t="str">
        <f>IF('DATA ENTRY'!CK448="","",IF('DATA ENTRY'!D448="","",IF(AND($DF$4='DATA ENTRY'!D448),'DATA ENTRY'!D448,"")))</f>
        <v/>
      </c>
      <c r="DQ449" s="3" t="str">
        <f>IF('DATA ENTRY'!CK448="","",IF('DATA ENTRY'!W448="","",IF(AND($DF$4='DATA ENTRY'!D448),'DATA ENTRY'!W448,"")))</f>
        <v/>
      </c>
      <c r="DR449" s="3" t="str">
        <f>IF('DATA ENTRY'!CK448="","",IF('DATA ENTRY'!X448="","",IF(AND($DF$4='DATA ENTRY'!D448),'DATA ENTRY'!X448,"")))</f>
        <v/>
      </c>
      <c r="DS449" s="108" t="str">
        <f t="shared" si="107"/>
        <v/>
      </c>
      <c r="DT449" s="108" t="str">
        <f>IF('DATA ENTRY'!CK448="","",IF('DATA ENTRY'!D448="","",IF(AND($DF$4='DATA ENTRY'!D448),'DATA ENTRY'!G448,"")))</f>
        <v/>
      </c>
      <c r="DY449">
        <f t="shared" si="108"/>
        <v>0</v>
      </c>
      <c r="EB449" t="str">
        <f t="shared" si="109"/>
        <v/>
      </c>
      <c r="EC449" t="str">
        <f t="shared" si="110"/>
        <v/>
      </c>
      <c r="ED449" s="224">
        <v>443</v>
      </c>
      <c r="EE449" s="3" t="str">
        <f>IF('DATA ENTRY'!CK448="","",IF('DATA ENTRY'!B448="","",IF(AND($EF$4='DATA ENTRY'!G448,$EH$4='DATA ENTRY'!F448),'DATA ENTRY'!B448,"")))</f>
        <v/>
      </c>
      <c r="EF449" s="3" t="str">
        <f>IF('DATA ENTRY'!CK448="","",IF('DATA ENTRY'!C448="","",IF(AND($EF$4='DATA ENTRY'!G448,$EH$4='DATA ENTRY'!F448),'DATA ENTRY'!C448,"")))</f>
        <v/>
      </c>
      <c r="EG449" s="4" t="str">
        <f>IF('DATA ENTRY'!CK448="","",IF('DATA ENTRY'!I448="","",IF(AND($EF$4='DATA ENTRY'!G448,$EH$4='DATA ENTRY'!F448),'DATA ENTRY'!I448,"")))</f>
        <v/>
      </c>
      <c r="EH449" s="4" t="str">
        <f>IF('DATA ENTRY'!CK448="","",IF('DATA ENTRY'!CK448="","",IF(AND($EF$4='DATA ENTRY'!G448,$EH$4='DATA ENTRY'!F448),'DATA ENTRY'!CK448,"")))</f>
        <v/>
      </c>
      <c r="EI449" s="3" t="str">
        <f>IF('DATA ENTRY'!CK448="","",IF('DATA ENTRY'!N448="","",IF(AND($EF$4='DATA ENTRY'!G448,$EH$4='DATA ENTRY'!F448),'DATA ENTRY'!N448,"")))</f>
        <v/>
      </c>
      <c r="EJ449" s="107" t="str">
        <f>IF('DATA ENTRY'!CK448="","",IF('DATA ENTRY'!O448="","",IF(AND($EF$4='DATA ENTRY'!G448,$EH$4='DATA ENTRY'!F448),'DATA ENTRY'!O448,"")))</f>
        <v/>
      </c>
      <c r="EK449" s="3" t="str">
        <f>IF('DATA ENTRY'!CK448="","",IF('DATA ENTRY'!P448="","",IF(AND($EF$4='DATA ENTRY'!G448,$EH$4='DATA ENTRY'!F448),'DATA ENTRY'!P448,"")))</f>
        <v/>
      </c>
      <c r="EL449" s="107" t="str">
        <f>IF('DATA ENTRY'!CK448="","",IF('DATA ENTRY'!Q448="","",IF(AND($EF$4='DATA ENTRY'!G448,$EH$4='DATA ENTRY'!F448),'DATA ENTRY'!Q448,"")))</f>
        <v/>
      </c>
      <c r="EM449" s="3" t="str">
        <f>IF('DATA ENTRY'!CK448="","",IF('DATA ENTRY'!R448="","",IF(AND($EF$4='DATA ENTRY'!G448,$EH$4='DATA ENTRY'!F448),'DATA ENTRY'!R448,"")))</f>
        <v/>
      </c>
      <c r="EN449" s="107" t="str">
        <f>IF('DATA ENTRY'!CK448="","",IF('DATA ENTRY'!S448="","",IF(AND($EF$4='DATA ENTRY'!G448,$EH$4='DATA ENTRY'!F448),'DATA ENTRY'!S448,"")))</f>
        <v/>
      </c>
      <c r="EO449" s="3" t="str">
        <f>IF('DATA ENTRY'!CK448="","",IF('DATA ENTRY'!E448="","",IF(AND($EF$4='DATA ENTRY'!G448,$EH$4='DATA ENTRY'!F448),'DATA ENTRY'!E448,"")))</f>
        <v/>
      </c>
      <c r="EP449" s="3" t="str">
        <f>IF('DATA ENTRY'!CK448="","",IF('DATA ENTRY'!D448="","",IF(AND($EF$4='DATA ENTRY'!G448,$EH$4='DATA ENTRY'!F448),'DATA ENTRY'!D448,"")))</f>
        <v/>
      </c>
      <c r="EQ449" s="3" t="str">
        <f>IF('DATA ENTRY'!CK448="","",IF('DATA ENTRY'!W448="","",IF(AND($EF$4='DATA ENTRY'!G448,$EH$4='DATA ENTRY'!F448),'DATA ENTRY'!W448,"")))</f>
        <v/>
      </c>
      <c r="ER449" s="3" t="str">
        <f>IF('DATA ENTRY'!CK448="","",IF('DATA ENTRY'!X448="","",IF(AND($EF$4='DATA ENTRY'!G448,$EH$4='DATA ENTRY'!F448),'DATA ENTRY'!X448,"")))</f>
        <v/>
      </c>
      <c r="ES449" s="108" t="str">
        <f t="shared" si="111"/>
        <v/>
      </c>
      <c r="ET449" s="108" t="str">
        <f>IF('DATA ENTRY'!CK448="","",IF('DATA ENTRY'!D448="","",IF(AND($EF$4='DATA ENTRY'!G448,$EH$4='DATA ENTRY'!F448),'DATA ENTRY'!G448,"")))</f>
        <v/>
      </c>
      <c r="EY449">
        <f t="shared" si="112"/>
        <v>0</v>
      </c>
    </row>
    <row r="450" spans="1:155">
      <c r="A450" t="str">
        <f>IF(S450=0,"",1+(MAX($A$7:A449)))</f>
        <v/>
      </c>
      <c r="B450" s="224">
        <v>444</v>
      </c>
      <c r="C450" s="3" t="str">
        <f>IF('DATA ENTRY'!CK449="","",IF('DATA ENTRY'!B449="","",IF($D$4="All Post",'DATA ENTRY'!B449,IF(AND($D$4='DATA ENTRY'!CK449),'DATA ENTRY'!B449,""))))</f>
        <v/>
      </c>
      <c r="D450" s="3" t="str">
        <f>IF('DATA ENTRY'!CK449="","",IF('DATA ENTRY'!C449="","",IF($D$4="All Post",'DATA ENTRY'!C449,IF(AND($D$4='DATA ENTRY'!CK449),'DATA ENTRY'!C449,""))))</f>
        <v/>
      </c>
      <c r="E450" s="4" t="str">
        <f>IF('DATA ENTRY'!CK449="","",IF('DATA ENTRY'!I449="","",IF($D$4="All Post",'DATA ENTRY'!I449,IF(AND($D$4='DATA ENTRY'!CK449),'DATA ENTRY'!I449,""))))</f>
        <v/>
      </c>
      <c r="F450" s="4" t="str">
        <f>IF('DATA ENTRY'!CK449="","",IF('DATA ENTRY'!CK449="","",IF($D$4="All Post",'DATA ENTRY'!CK449,IF(AND($D$4='DATA ENTRY'!CK449),'DATA ENTRY'!CK449,""))))</f>
        <v/>
      </c>
      <c r="G450" s="3" t="str">
        <f>IF('DATA ENTRY'!CK449="","",IF('DATA ENTRY'!N449="","",IF($D$4="All Post",'DATA ENTRY'!N449,IF(AND($D$4='DATA ENTRY'!CK449),'DATA ENTRY'!N449,""))))</f>
        <v/>
      </c>
      <c r="H450" s="107" t="str">
        <f>IF('DATA ENTRY'!CK449="","",IF('DATA ENTRY'!O449="","",IF($D$4="All Post",'DATA ENTRY'!O449,IF(AND($D$4='DATA ENTRY'!CK449),'DATA ENTRY'!O449,""))))</f>
        <v/>
      </c>
      <c r="I450" s="3" t="str">
        <f>IF('DATA ENTRY'!CK449="","",IF('DATA ENTRY'!P449="","",IF($D$4="All Post",'DATA ENTRY'!P449,IF(AND($D$4='DATA ENTRY'!CK449),'DATA ENTRY'!P449,""))))</f>
        <v/>
      </c>
      <c r="J450" s="107" t="str">
        <f>IF('DATA ENTRY'!CK449="","",IF('DATA ENTRY'!Q449="","",IF($D$4="All Post",'DATA ENTRY'!Q449,IF(AND($D$4='DATA ENTRY'!CK449),'DATA ENTRY'!Q449,""))))</f>
        <v/>
      </c>
      <c r="K450" s="3" t="str">
        <f>IF('DATA ENTRY'!CK449="","",IF('DATA ENTRY'!R449="","",IF($D$4="All Post",'DATA ENTRY'!R449,IF(AND($D$4='DATA ENTRY'!CK449),'DATA ENTRY'!R449,""))))</f>
        <v/>
      </c>
      <c r="L450" s="3" t="str">
        <f>IF('DATA ENTRY'!CK449="","",IF('DATA ENTRY'!S449="","",IF($D$4="All Post",'DATA ENTRY'!S449,IF(AND($D$4='DATA ENTRY'!CK449),'DATA ENTRY'!S449,""))))</f>
        <v/>
      </c>
      <c r="M450" s="3" t="str">
        <f>IF('DATA ENTRY'!CK449="","",IF('DATA ENTRY'!E449="","",IF($D$4="All Post",'DATA ENTRY'!E449,IF(AND($D$4='DATA ENTRY'!CK449),'DATA ENTRY'!E449,""))))</f>
        <v/>
      </c>
      <c r="N450" s="3" t="str">
        <f>IF('DATA ENTRY'!CK449="","",IF('DATA ENTRY'!W449="","",IF($D$4="All Post",'DATA ENTRY'!W449,IF(AND($D$4='DATA ENTRY'!CK449),'DATA ENTRY'!W449,""))))</f>
        <v/>
      </c>
      <c r="O450" s="3" t="str">
        <f>IF('DATA ENTRY'!CK449="","",IF('DATA ENTRY'!X449="","",IF($D$4="All Post",'DATA ENTRY'!X449,IF(AND($D$4='DATA ENTRY'!CK449),'DATA ENTRY'!X449,""))))</f>
        <v/>
      </c>
      <c r="P450" s="3" t="str">
        <f>IF('DATA ENTRY'!CK449="","",IF('DATA ENTRY'!G449="","",IF($D$4="All Post",'DATA ENTRY'!G449,IF(AND($D$4='DATA ENTRY'!CK449),'DATA ENTRY'!G449,""))))</f>
        <v/>
      </c>
      <c r="S450">
        <f t="shared" si="99"/>
        <v>0</v>
      </c>
      <c r="T450" t="str">
        <f t="shared" si="100"/>
        <v/>
      </c>
      <c r="BZ450" t="str">
        <f t="shared" si="101"/>
        <v/>
      </c>
      <c r="CA450" t="str">
        <f t="shared" si="102"/>
        <v/>
      </c>
      <c r="CB450" s="224">
        <v>444</v>
      </c>
      <c r="CC450" s="3" t="str">
        <f>IF('DATA ENTRY'!CK449="","",IF('DATA ENTRY'!B449="","",IF(AND($CD$4='DATA ENTRY'!CK449,$CG$4='DATA ENTRY'!D449),'DATA ENTRY'!B449,"")))</f>
        <v/>
      </c>
      <c r="CD450" s="3" t="str">
        <f>IF('DATA ENTRY'!CK449="","",IF('DATA ENTRY'!C449="","",IF(AND($CD$4='DATA ENTRY'!CK449,$CG$4='DATA ENTRY'!D449),'DATA ENTRY'!C449,"")))</f>
        <v/>
      </c>
      <c r="CE450" s="4" t="str">
        <f>IF('DATA ENTRY'!CK449="","",IF('DATA ENTRY'!I449="","",IF(AND($CD$4='DATA ENTRY'!CK449,$CG$4='DATA ENTRY'!D449),'DATA ENTRY'!I449,"")))</f>
        <v/>
      </c>
      <c r="CF450" s="4" t="str">
        <f>IF('DATA ENTRY'!CK449="","",IF('DATA ENTRY'!CK449="","",IF(AND($CD$4='DATA ENTRY'!CK449,$CG$4='DATA ENTRY'!D449),'DATA ENTRY'!CK449,"")))</f>
        <v/>
      </c>
      <c r="CG450" s="3" t="str">
        <f>IF('DATA ENTRY'!CK449="","",IF('DATA ENTRY'!N449="","",IF(AND($CD$4='DATA ENTRY'!CK449,$CG$4='DATA ENTRY'!D449),'DATA ENTRY'!N449,"")))</f>
        <v/>
      </c>
      <c r="CH450" s="107" t="str">
        <f>IF('DATA ENTRY'!CK449="","",IF('DATA ENTRY'!O449="","",IF(AND($CD$4='DATA ENTRY'!CK449,$CG$4='DATA ENTRY'!D449),'DATA ENTRY'!O449,"")))</f>
        <v/>
      </c>
      <c r="CI450" s="3" t="str">
        <f>IF('DATA ENTRY'!CK449="","",IF('DATA ENTRY'!P449="","",IF(AND($CD$4='DATA ENTRY'!CK449,$CG$4='DATA ENTRY'!D449),'DATA ENTRY'!P449,"")))</f>
        <v/>
      </c>
      <c r="CJ450" s="107" t="str">
        <f>IF('DATA ENTRY'!CK449="","",IF('DATA ENTRY'!Q449="","",IF(AND($CD$4='DATA ENTRY'!CK449,$CG$4='DATA ENTRY'!D449),'DATA ENTRY'!Q449,"")))</f>
        <v/>
      </c>
      <c r="CK450" s="3" t="str">
        <f>IF('DATA ENTRY'!CK449="","",IF('DATA ENTRY'!R449="","",IF(AND($CD$4='DATA ENTRY'!CK449,$CG$4='DATA ENTRY'!D449),'DATA ENTRY'!R449,"")))</f>
        <v/>
      </c>
      <c r="CL450" s="3" t="str">
        <f>IF('DATA ENTRY'!CK449="","",IF('DATA ENTRY'!S449="","",IF(AND($CD$4='DATA ENTRY'!CK449,$CG$4='DATA ENTRY'!D449),'DATA ENTRY'!S449,"")))</f>
        <v/>
      </c>
      <c r="CM450" s="3" t="str">
        <f>IF('DATA ENTRY'!CK449="","",IF('DATA ENTRY'!E449="","",IF(AND($CD$4='DATA ENTRY'!CK449,$CG$4='DATA ENTRY'!D449),'DATA ENTRY'!E449,"")))</f>
        <v/>
      </c>
      <c r="CN450" s="3" t="str">
        <f>IF('DATA ENTRY'!CK449="","",IF('DATA ENTRY'!W449="","",IF(AND($CD$4='DATA ENTRY'!CK449,$CG$4='DATA ENTRY'!D449),'DATA ENTRY'!W449,"")))</f>
        <v/>
      </c>
      <c r="CO450" s="3" t="str">
        <f>IF('DATA ENTRY'!CK449="","",IF('DATA ENTRY'!X449="","",IF(AND($CD$4='DATA ENTRY'!CK449,$CG$4='DATA ENTRY'!D449),'DATA ENTRY'!X449,"")))</f>
        <v/>
      </c>
      <c r="CP450" s="108" t="str">
        <f t="shared" si="103"/>
        <v/>
      </c>
      <c r="CQ450" s="108" t="str">
        <f>IF('DATA ENTRY'!CK449="","",IF('DATA ENTRY'!G449="","",IF(AND($CD$4='DATA ENTRY'!CK449,$CG$4='DATA ENTRY'!D449),'DATA ENTRY'!G449,"")))</f>
        <v/>
      </c>
      <c r="CR450" s="230" t="str">
        <f>IF('DATA ENTRY'!CK449="","",IF('DATA ENTRY'!D449="","",IF(AND($CD$4='DATA ENTRY'!CK449,$CG$4='DATA ENTRY'!D449),'DATA ENTRY'!D449,"")))</f>
        <v/>
      </c>
      <c r="CS450">
        <f t="shared" si="104"/>
        <v>0</v>
      </c>
      <c r="CT450">
        <f t="shared" si="105"/>
        <v>0</v>
      </c>
      <c r="CV450" s="139"/>
      <c r="CX450">
        <f t="shared" si="106"/>
        <v>0</v>
      </c>
      <c r="DB450" t="str">
        <f t="shared" si="113"/>
        <v/>
      </c>
      <c r="DC450" t="str">
        <f t="shared" si="114"/>
        <v/>
      </c>
      <c r="DD450" s="224">
        <v>444</v>
      </c>
      <c r="DE450" s="3" t="str">
        <f>IF('DATA ENTRY'!CK449="","",IF('DATA ENTRY'!B449="","",IF(AND($DF$4='DATA ENTRY'!D449),'DATA ENTRY'!B449,"")))</f>
        <v/>
      </c>
      <c r="DF450" s="3" t="str">
        <f>IF('DATA ENTRY'!CK449="","",IF('DATA ENTRY'!C449="","",IF(AND($DF$4='DATA ENTRY'!D449),'DATA ENTRY'!C449,"")))</f>
        <v/>
      </c>
      <c r="DG450" s="4" t="str">
        <f>IF('DATA ENTRY'!CK449="","",IF('DATA ENTRY'!I449="","",IF(AND($DF$4='DATA ENTRY'!D449),'DATA ENTRY'!I449,"")))</f>
        <v/>
      </c>
      <c r="DH450" s="4" t="str">
        <f>IF('DATA ENTRY'!CK449="","",IF('DATA ENTRY'!CK449="","",IF(AND($DF$4='DATA ENTRY'!D449),'DATA ENTRY'!CK449,"")))</f>
        <v/>
      </c>
      <c r="DI450" s="3" t="str">
        <f>IF('DATA ENTRY'!CK449="","",IF('DATA ENTRY'!N449="","",IF(AND($DF$4='DATA ENTRY'!D449),'DATA ENTRY'!N449,"")))</f>
        <v/>
      </c>
      <c r="DJ450" s="107" t="str">
        <f>IF('DATA ENTRY'!CK449="","",IF('DATA ENTRY'!O449="","",IF(AND($DF$4='DATA ENTRY'!D449),'DATA ENTRY'!O449,"")))</f>
        <v/>
      </c>
      <c r="DK450" s="3" t="str">
        <f>IF('DATA ENTRY'!CK449="","",IF('DATA ENTRY'!P449="","",IF(AND($DF$4='DATA ENTRY'!D449),'DATA ENTRY'!P449,"")))</f>
        <v/>
      </c>
      <c r="DL450" s="107" t="str">
        <f>IF('DATA ENTRY'!CK449="","",IF('DATA ENTRY'!Q449="","",IF(AND($DF$4='DATA ENTRY'!D449),'DATA ENTRY'!Q449,"")))</f>
        <v/>
      </c>
      <c r="DM450" s="3" t="str">
        <f>IF('DATA ENTRY'!CK449="","",IF('DATA ENTRY'!R449="","",IF(AND($DF$4='DATA ENTRY'!D449),'DATA ENTRY'!R449,"")))</f>
        <v/>
      </c>
      <c r="DN450" s="107" t="str">
        <f>IF('DATA ENTRY'!CK449="","",IF('DATA ENTRY'!S449="","",IF(AND($DF$4='DATA ENTRY'!D449),'DATA ENTRY'!S449,"")))</f>
        <v/>
      </c>
      <c r="DO450" s="3" t="str">
        <f>IF('DATA ENTRY'!CK449="","",IF('DATA ENTRY'!E449="","",IF(AND($DF$4='DATA ENTRY'!D449),'DATA ENTRY'!E449,"")))</f>
        <v/>
      </c>
      <c r="DP450" s="3" t="str">
        <f>IF('DATA ENTRY'!CK449="","",IF('DATA ENTRY'!D449="","",IF(AND($DF$4='DATA ENTRY'!D449),'DATA ENTRY'!D449,"")))</f>
        <v/>
      </c>
      <c r="DQ450" s="3" t="str">
        <f>IF('DATA ENTRY'!CK449="","",IF('DATA ENTRY'!W449="","",IF(AND($DF$4='DATA ENTRY'!D449),'DATA ENTRY'!W449,"")))</f>
        <v/>
      </c>
      <c r="DR450" s="3" t="str">
        <f>IF('DATA ENTRY'!CK449="","",IF('DATA ENTRY'!X449="","",IF(AND($DF$4='DATA ENTRY'!D449),'DATA ENTRY'!X449,"")))</f>
        <v/>
      </c>
      <c r="DS450" s="108" t="str">
        <f t="shared" si="107"/>
        <v/>
      </c>
      <c r="DT450" s="108" t="str">
        <f>IF('DATA ENTRY'!CK449="","",IF('DATA ENTRY'!D449="","",IF(AND($DF$4='DATA ENTRY'!D449),'DATA ENTRY'!G449,"")))</f>
        <v/>
      </c>
      <c r="DY450">
        <f t="shared" si="108"/>
        <v>0</v>
      </c>
      <c r="EB450" t="str">
        <f t="shared" si="109"/>
        <v/>
      </c>
      <c r="EC450" t="str">
        <f t="shared" si="110"/>
        <v/>
      </c>
      <c r="ED450" s="224">
        <v>444</v>
      </c>
      <c r="EE450" s="3" t="str">
        <f>IF('DATA ENTRY'!CK449="","",IF('DATA ENTRY'!B449="","",IF(AND($EF$4='DATA ENTRY'!G449,$EH$4='DATA ENTRY'!F449),'DATA ENTRY'!B449,"")))</f>
        <v/>
      </c>
      <c r="EF450" s="3" t="str">
        <f>IF('DATA ENTRY'!CK449="","",IF('DATA ENTRY'!C449="","",IF(AND($EF$4='DATA ENTRY'!G449,$EH$4='DATA ENTRY'!F449),'DATA ENTRY'!C449,"")))</f>
        <v/>
      </c>
      <c r="EG450" s="4" t="str">
        <f>IF('DATA ENTRY'!CK449="","",IF('DATA ENTRY'!I449="","",IF(AND($EF$4='DATA ENTRY'!G449,$EH$4='DATA ENTRY'!F449),'DATA ENTRY'!I449,"")))</f>
        <v/>
      </c>
      <c r="EH450" s="4" t="str">
        <f>IF('DATA ENTRY'!CK449="","",IF('DATA ENTRY'!CK449="","",IF(AND($EF$4='DATA ENTRY'!G449,$EH$4='DATA ENTRY'!F449),'DATA ENTRY'!CK449,"")))</f>
        <v/>
      </c>
      <c r="EI450" s="3" t="str">
        <f>IF('DATA ENTRY'!CK449="","",IF('DATA ENTRY'!N449="","",IF(AND($EF$4='DATA ENTRY'!G449,$EH$4='DATA ENTRY'!F449),'DATA ENTRY'!N449,"")))</f>
        <v/>
      </c>
      <c r="EJ450" s="107" t="str">
        <f>IF('DATA ENTRY'!CK449="","",IF('DATA ENTRY'!O449="","",IF(AND($EF$4='DATA ENTRY'!G449,$EH$4='DATA ENTRY'!F449),'DATA ENTRY'!O449,"")))</f>
        <v/>
      </c>
      <c r="EK450" s="3" t="str">
        <f>IF('DATA ENTRY'!CK449="","",IF('DATA ENTRY'!P449="","",IF(AND($EF$4='DATA ENTRY'!G449,$EH$4='DATA ENTRY'!F449),'DATA ENTRY'!P449,"")))</f>
        <v/>
      </c>
      <c r="EL450" s="107" t="str">
        <f>IF('DATA ENTRY'!CK449="","",IF('DATA ENTRY'!Q449="","",IF(AND($EF$4='DATA ENTRY'!G449,$EH$4='DATA ENTRY'!F449),'DATA ENTRY'!Q449,"")))</f>
        <v/>
      </c>
      <c r="EM450" s="3" t="str">
        <f>IF('DATA ENTRY'!CK449="","",IF('DATA ENTRY'!R449="","",IF(AND($EF$4='DATA ENTRY'!G449,$EH$4='DATA ENTRY'!F449),'DATA ENTRY'!R449,"")))</f>
        <v/>
      </c>
      <c r="EN450" s="107" t="str">
        <f>IF('DATA ENTRY'!CK449="","",IF('DATA ENTRY'!S449="","",IF(AND($EF$4='DATA ENTRY'!G449,$EH$4='DATA ENTRY'!F449),'DATA ENTRY'!S449,"")))</f>
        <v/>
      </c>
      <c r="EO450" s="3" t="str">
        <f>IF('DATA ENTRY'!CK449="","",IF('DATA ENTRY'!E449="","",IF(AND($EF$4='DATA ENTRY'!G449,$EH$4='DATA ENTRY'!F449),'DATA ENTRY'!E449,"")))</f>
        <v/>
      </c>
      <c r="EP450" s="3" t="str">
        <f>IF('DATA ENTRY'!CK449="","",IF('DATA ENTRY'!D449="","",IF(AND($EF$4='DATA ENTRY'!G449,$EH$4='DATA ENTRY'!F449),'DATA ENTRY'!D449,"")))</f>
        <v/>
      </c>
      <c r="EQ450" s="3" t="str">
        <f>IF('DATA ENTRY'!CK449="","",IF('DATA ENTRY'!W449="","",IF(AND($EF$4='DATA ENTRY'!G449,$EH$4='DATA ENTRY'!F449),'DATA ENTRY'!W449,"")))</f>
        <v/>
      </c>
      <c r="ER450" s="3" t="str">
        <f>IF('DATA ENTRY'!CK449="","",IF('DATA ENTRY'!X449="","",IF(AND($EF$4='DATA ENTRY'!G449,$EH$4='DATA ENTRY'!F449),'DATA ENTRY'!X449,"")))</f>
        <v/>
      </c>
      <c r="ES450" s="108" t="str">
        <f t="shared" si="111"/>
        <v/>
      </c>
      <c r="ET450" s="108" t="str">
        <f>IF('DATA ENTRY'!CK449="","",IF('DATA ENTRY'!D449="","",IF(AND($EF$4='DATA ENTRY'!G449,$EH$4='DATA ENTRY'!F449),'DATA ENTRY'!G449,"")))</f>
        <v/>
      </c>
      <c r="EY450">
        <f t="shared" si="112"/>
        <v>0</v>
      </c>
    </row>
    <row r="451" spans="1:155">
      <c r="A451" t="str">
        <f>IF(S451=0,"",1+(MAX($A$7:A450)))</f>
        <v/>
      </c>
      <c r="B451" s="224">
        <v>445</v>
      </c>
      <c r="C451" s="3" t="str">
        <f>IF('DATA ENTRY'!CK450="","",IF('DATA ENTRY'!B450="","",IF($D$4="All Post",'DATA ENTRY'!B450,IF(AND($D$4='DATA ENTRY'!CK450),'DATA ENTRY'!B450,""))))</f>
        <v/>
      </c>
      <c r="D451" s="3" t="str">
        <f>IF('DATA ENTRY'!CK450="","",IF('DATA ENTRY'!C450="","",IF($D$4="All Post",'DATA ENTRY'!C450,IF(AND($D$4='DATA ENTRY'!CK450),'DATA ENTRY'!C450,""))))</f>
        <v/>
      </c>
      <c r="E451" s="4" t="str">
        <f>IF('DATA ENTRY'!CK450="","",IF('DATA ENTRY'!I450="","",IF($D$4="All Post",'DATA ENTRY'!I450,IF(AND($D$4='DATA ENTRY'!CK450),'DATA ENTRY'!I450,""))))</f>
        <v/>
      </c>
      <c r="F451" s="4" t="str">
        <f>IF('DATA ENTRY'!CK450="","",IF('DATA ENTRY'!CK450="","",IF($D$4="All Post",'DATA ENTRY'!CK450,IF(AND($D$4='DATA ENTRY'!CK450),'DATA ENTRY'!CK450,""))))</f>
        <v/>
      </c>
      <c r="G451" s="3" t="str">
        <f>IF('DATA ENTRY'!CK450="","",IF('DATA ENTRY'!N450="","",IF($D$4="All Post",'DATA ENTRY'!N450,IF(AND($D$4='DATA ENTRY'!CK450),'DATA ENTRY'!N450,""))))</f>
        <v/>
      </c>
      <c r="H451" s="107" t="str">
        <f>IF('DATA ENTRY'!CK450="","",IF('DATA ENTRY'!O450="","",IF($D$4="All Post",'DATA ENTRY'!O450,IF(AND($D$4='DATA ENTRY'!CK450),'DATA ENTRY'!O450,""))))</f>
        <v/>
      </c>
      <c r="I451" s="3" t="str">
        <f>IF('DATA ENTRY'!CK450="","",IF('DATA ENTRY'!P450="","",IF($D$4="All Post",'DATA ENTRY'!P450,IF(AND($D$4='DATA ENTRY'!CK450),'DATA ENTRY'!P450,""))))</f>
        <v/>
      </c>
      <c r="J451" s="107" t="str">
        <f>IF('DATA ENTRY'!CK450="","",IF('DATA ENTRY'!Q450="","",IF($D$4="All Post",'DATA ENTRY'!Q450,IF(AND($D$4='DATA ENTRY'!CK450),'DATA ENTRY'!Q450,""))))</f>
        <v/>
      </c>
      <c r="K451" s="3" t="str">
        <f>IF('DATA ENTRY'!CK450="","",IF('DATA ENTRY'!R450="","",IF($D$4="All Post",'DATA ENTRY'!R450,IF(AND($D$4='DATA ENTRY'!CK450),'DATA ENTRY'!R450,""))))</f>
        <v/>
      </c>
      <c r="L451" s="3" t="str">
        <f>IF('DATA ENTRY'!CK450="","",IF('DATA ENTRY'!S450="","",IF($D$4="All Post",'DATA ENTRY'!S450,IF(AND($D$4='DATA ENTRY'!CK450),'DATA ENTRY'!S450,""))))</f>
        <v/>
      </c>
      <c r="M451" s="3" t="str">
        <f>IF('DATA ENTRY'!CK450="","",IF('DATA ENTRY'!E450="","",IF($D$4="All Post",'DATA ENTRY'!E450,IF(AND($D$4='DATA ENTRY'!CK450),'DATA ENTRY'!E450,""))))</f>
        <v/>
      </c>
      <c r="N451" s="3" t="str">
        <f>IF('DATA ENTRY'!CK450="","",IF('DATA ENTRY'!W450="","",IF($D$4="All Post",'DATA ENTRY'!W450,IF(AND($D$4='DATA ENTRY'!CK450),'DATA ENTRY'!W450,""))))</f>
        <v/>
      </c>
      <c r="O451" s="3" t="str">
        <f>IF('DATA ENTRY'!CK450="","",IF('DATA ENTRY'!X450="","",IF($D$4="All Post",'DATA ENTRY'!X450,IF(AND($D$4='DATA ENTRY'!CK450),'DATA ENTRY'!X450,""))))</f>
        <v/>
      </c>
      <c r="P451" s="3" t="str">
        <f>IF('DATA ENTRY'!CK450="","",IF('DATA ENTRY'!G450="","",IF($D$4="All Post",'DATA ENTRY'!G450,IF(AND($D$4='DATA ENTRY'!CK450),'DATA ENTRY'!G450,""))))</f>
        <v/>
      </c>
      <c r="S451">
        <f t="shared" si="99"/>
        <v>0</v>
      </c>
      <c r="T451" t="str">
        <f t="shared" si="100"/>
        <v/>
      </c>
      <c r="BZ451" t="str">
        <f t="shared" si="101"/>
        <v/>
      </c>
      <c r="CA451" t="str">
        <f t="shared" si="102"/>
        <v/>
      </c>
      <c r="CB451" s="224">
        <v>445</v>
      </c>
      <c r="CC451" s="3" t="str">
        <f>IF('DATA ENTRY'!CK450="","",IF('DATA ENTRY'!B450="","",IF(AND($CD$4='DATA ENTRY'!CK450,$CG$4='DATA ENTRY'!D450),'DATA ENTRY'!B450,"")))</f>
        <v/>
      </c>
      <c r="CD451" s="3" t="str">
        <f>IF('DATA ENTRY'!CK450="","",IF('DATA ENTRY'!C450="","",IF(AND($CD$4='DATA ENTRY'!CK450,$CG$4='DATA ENTRY'!D450),'DATA ENTRY'!C450,"")))</f>
        <v/>
      </c>
      <c r="CE451" s="4" t="str">
        <f>IF('DATA ENTRY'!CK450="","",IF('DATA ENTRY'!I450="","",IF(AND($CD$4='DATA ENTRY'!CK450,$CG$4='DATA ENTRY'!D450),'DATA ENTRY'!I450,"")))</f>
        <v/>
      </c>
      <c r="CF451" s="4" t="str">
        <f>IF('DATA ENTRY'!CK450="","",IF('DATA ENTRY'!CK450="","",IF(AND($CD$4='DATA ENTRY'!CK450,$CG$4='DATA ENTRY'!D450),'DATA ENTRY'!CK450,"")))</f>
        <v/>
      </c>
      <c r="CG451" s="3" t="str">
        <f>IF('DATA ENTRY'!CK450="","",IF('DATA ENTRY'!N450="","",IF(AND($CD$4='DATA ENTRY'!CK450,$CG$4='DATA ENTRY'!D450),'DATA ENTRY'!N450,"")))</f>
        <v/>
      </c>
      <c r="CH451" s="107" t="str">
        <f>IF('DATA ENTRY'!CK450="","",IF('DATA ENTRY'!O450="","",IF(AND($CD$4='DATA ENTRY'!CK450,$CG$4='DATA ENTRY'!D450),'DATA ENTRY'!O450,"")))</f>
        <v/>
      </c>
      <c r="CI451" s="3" t="str">
        <f>IF('DATA ENTRY'!CK450="","",IF('DATA ENTRY'!P450="","",IF(AND($CD$4='DATA ENTRY'!CK450,$CG$4='DATA ENTRY'!D450),'DATA ENTRY'!P450,"")))</f>
        <v/>
      </c>
      <c r="CJ451" s="107" t="str">
        <f>IF('DATA ENTRY'!CK450="","",IF('DATA ENTRY'!Q450="","",IF(AND($CD$4='DATA ENTRY'!CK450,$CG$4='DATA ENTRY'!D450),'DATA ENTRY'!Q450,"")))</f>
        <v/>
      </c>
      <c r="CK451" s="3" t="str">
        <f>IF('DATA ENTRY'!CK450="","",IF('DATA ENTRY'!R450="","",IF(AND($CD$4='DATA ENTRY'!CK450,$CG$4='DATA ENTRY'!D450),'DATA ENTRY'!R450,"")))</f>
        <v/>
      </c>
      <c r="CL451" s="3" t="str">
        <f>IF('DATA ENTRY'!CK450="","",IF('DATA ENTRY'!S450="","",IF(AND($CD$4='DATA ENTRY'!CK450,$CG$4='DATA ENTRY'!D450),'DATA ENTRY'!S450,"")))</f>
        <v/>
      </c>
      <c r="CM451" s="3" t="str">
        <f>IF('DATA ENTRY'!CK450="","",IF('DATA ENTRY'!E450="","",IF(AND($CD$4='DATA ENTRY'!CK450,$CG$4='DATA ENTRY'!D450),'DATA ENTRY'!E450,"")))</f>
        <v/>
      </c>
      <c r="CN451" s="3" t="str">
        <f>IF('DATA ENTRY'!CK450="","",IF('DATA ENTRY'!W450="","",IF(AND($CD$4='DATA ENTRY'!CK450,$CG$4='DATA ENTRY'!D450),'DATA ENTRY'!W450,"")))</f>
        <v/>
      </c>
      <c r="CO451" s="3" t="str">
        <f>IF('DATA ENTRY'!CK450="","",IF('DATA ENTRY'!X450="","",IF(AND($CD$4='DATA ENTRY'!CK450,$CG$4='DATA ENTRY'!D450),'DATA ENTRY'!X450,"")))</f>
        <v/>
      </c>
      <c r="CP451" s="108" t="str">
        <f t="shared" si="103"/>
        <v/>
      </c>
      <c r="CQ451" s="108" t="str">
        <f>IF('DATA ENTRY'!CK450="","",IF('DATA ENTRY'!G450="","",IF(AND($CD$4='DATA ENTRY'!CK450,$CG$4='DATA ENTRY'!D450),'DATA ENTRY'!G450,"")))</f>
        <v/>
      </c>
      <c r="CR451" s="230" t="str">
        <f>IF('DATA ENTRY'!CK450="","",IF('DATA ENTRY'!D450="","",IF(AND($CD$4='DATA ENTRY'!CK450,$CG$4='DATA ENTRY'!D450),'DATA ENTRY'!D450,"")))</f>
        <v/>
      </c>
      <c r="CS451">
        <f t="shared" si="104"/>
        <v>0</v>
      </c>
      <c r="CT451">
        <f t="shared" si="105"/>
        <v>0</v>
      </c>
      <c r="CV451" s="139"/>
      <c r="CX451">
        <f t="shared" si="106"/>
        <v>0</v>
      </c>
      <c r="DB451" t="str">
        <f t="shared" si="113"/>
        <v/>
      </c>
      <c r="DC451" t="str">
        <f t="shared" si="114"/>
        <v/>
      </c>
      <c r="DD451" s="224">
        <v>445</v>
      </c>
      <c r="DE451" s="3" t="str">
        <f>IF('DATA ENTRY'!CK450="","",IF('DATA ENTRY'!B450="","",IF(AND($DF$4='DATA ENTRY'!D450),'DATA ENTRY'!B450,"")))</f>
        <v/>
      </c>
      <c r="DF451" s="3" t="str">
        <f>IF('DATA ENTRY'!CK450="","",IF('DATA ENTRY'!C450="","",IF(AND($DF$4='DATA ENTRY'!D450),'DATA ENTRY'!C450,"")))</f>
        <v/>
      </c>
      <c r="DG451" s="4" t="str">
        <f>IF('DATA ENTRY'!CK450="","",IF('DATA ENTRY'!I450="","",IF(AND($DF$4='DATA ENTRY'!D450),'DATA ENTRY'!I450,"")))</f>
        <v/>
      </c>
      <c r="DH451" s="4" t="str">
        <f>IF('DATA ENTRY'!CK450="","",IF('DATA ENTRY'!CK450="","",IF(AND($DF$4='DATA ENTRY'!D450),'DATA ENTRY'!CK450,"")))</f>
        <v/>
      </c>
      <c r="DI451" s="3" t="str">
        <f>IF('DATA ENTRY'!CK450="","",IF('DATA ENTRY'!N450="","",IF(AND($DF$4='DATA ENTRY'!D450),'DATA ENTRY'!N450,"")))</f>
        <v/>
      </c>
      <c r="DJ451" s="107" t="str">
        <f>IF('DATA ENTRY'!CK450="","",IF('DATA ENTRY'!O450="","",IF(AND($DF$4='DATA ENTRY'!D450),'DATA ENTRY'!O450,"")))</f>
        <v/>
      </c>
      <c r="DK451" s="3" t="str">
        <f>IF('DATA ENTRY'!CK450="","",IF('DATA ENTRY'!P450="","",IF(AND($DF$4='DATA ENTRY'!D450),'DATA ENTRY'!P450,"")))</f>
        <v/>
      </c>
      <c r="DL451" s="107" t="str">
        <f>IF('DATA ENTRY'!CK450="","",IF('DATA ENTRY'!Q450="","",IF(AND($DF$4='DATA ENTRY'!D450),'DATA ENTRY'!Q450,"")))</f>
        <v/>
      </c>
      <c r="DM451" s="3" t="str">
        <f>IF('DATA ENTRY'!CK450="","",IF('DATA ENTRY'!R450="","",IF(AND($DF$4='DATA ENTRY'!D450),'DATA ENTRY'!R450,"")))</f>
        <v/>
      </c>
      <c r="DN451" s="107" t="str">
        <f>IF('DATA ENTRY'!CK450="","",IF('DATA ENTRY'!S450="","",IF(AND($DF$4='DATA ENTRY'!D450),'DATA ENTRY'!S450,"")))</f>
        <v/>
      </c>
      <c r="DO451" s="3" t="str">
        <f>IF('DATA ENTRY'!CK450="","",IF('DATA ENTRY'!E450="","",IF(AND($DF$4='DATA ENTRY'!D450),'DATA ENTRY'!E450,"")))</f>
        <v/>
      </c>
      <c r="DP451" s="3" t="str">
        <f>IF('DATA ENTRY'!CK450="","",IF('DATA ENTRY'!D450="","",IF(AND($DF$4='DATA ENTRY'!D450),'DATA ENTRY'!D450,"")))</f>
        <v/>
      </c>
      <c r="DQ451" s="3" t="str">
        <f>IF('DATA ENTRY'!CK450="","",IF('DATA ENTRY'!W450="","",IF(AND($DF$4='DATA ENTRY'!D450),'DATA ENTRY'!W450,"")))</f>
        <v/>
      </c>
      <c r="DR451" s="3" t="str">
        <f>IF('DATA ENTRY'!CK450="","",IF('DATA ENTRY'!X450="","",IF(AND($DF$4='DATA ENTRY'!D450),'DATA ENTRY'!X450,"")))</f>
        <v/>
      </c>
      <c r="DS451" s="108" t="str">
        <f t="shared" si="107"/>
        <v/>
      </c>
      <c r="DT451" s="108" t="str">
        <f>IF('DATA ENTRY'!CK450="","",IF('DATA ENTRY'!D450="","",IF(AND($DF$4='DATA ENTRY'!D450),'DATA ENTRY'!G450,"")))</f>
        <v/>
      </c>
      <c r="DY451">
        <f t="shared" si="108"/>
        <v>0</v>
      </c>
      <c r="EB451" t="str">
        <f t="shared" si="109"/>
        <v/>
      </c>
      <c r="EC451" t="str">
        <f t="shared" si="110"/>
        <v/>
      </c>
      <c r="ED451" s="224">
        <v>445</v>
      </c>
      <c r="EE451" s="3" t="str">
        <f>IF('DATA ENTRY'!CK450="","",IF('DATA ENTRY'!B450="","",IF(AND($EF$4='DATA ENTRY'!G450,$EH$4='DATA ENTRY'!F450),'DATA ENTRY'!B450,"")))</f>
        <v/>
      </c>
      <c r="EF451" s="3" t="str">
        <f>IF('DATA ENTRY'!CK450="","",IF('DATA ENTRY'!C450="","",IF(AND($EF$4='DATA ENTRY'!G450,$EH$4='DATA ENTRY'!F450),'DATA ENTRY'!C450,"")))</f>
        <v/>
      </c>
      <c r="EG451" s="4" t="str">
        <f>IF('DATA ENTRY'!CK450="","",IF('DATA ENTRY'!I450="","",IF(AND($EF$4='DATA ENTRY'!G450,$EH$4='DATA ENTRY'!F450),'DATA ENTRY'!I450,"")))</f>
        <v/>
      </c>
      <c r="EH451" s="4" t="str">
        <f>IF('DATA ENTRY'!CK450="","",IF('DATA ENTRY'!CK450="","",IF(AND($EF$4='DATA ENTRY'!G450,$EH$4='DATA ENTRY'!F450),'DATA ENTRY'!CK450,"")))</f>
        <v/>
      </c>
      <c r="EI451" s="3" t="str">
        <f>IF('DATA ENTRY'!CK450="","",IF('DATA ENTRY'!N450="","",IF(AND($EF$4='DATA ENTRY'!G450,$EH$4='DATA ENTRY'!F450),'DATA ENTRY'!N450,"")))</f>
        <v/>
      </c>
      <c r="EJ451" s="107" t="str">
        <f>IF('DATA ENTRY'!CK450="","",IF('DATA ENTRY'!O450="","",IF(AND($EF$4='DATA ENTRY'!G450,$EH$4='DATA ENTRY'!F450),'DATA ENTRY'!O450,"")))</f>
        <v/>
      </c>
      <c r="EK451" s="3" t="str">
        <f>IF('DATA ENTRY'!CK450="","",IF('DATA ENTRY'!P450="","",IF(AND($EF$4='DATA ENTRY'!G450,$EH$4='DATA ENTRY'!F450),'DATA ENTRY'!P450,"")))</f>
        <v/>
      </c>
      <c r="EL451" s="107" t="str">
        <f>IF('DATA ENTRY'!CK450="","",IF('DATA ENTRY'!Q450="","",IF(AND($EF$4='DATA ENTRY'!G450,$EH$4='DATA ENTRY'!F450),'DATA ENTRY'!Q450,"")))</f>
        <v/>
      </c>
      <c r="EM451" s="3" t="str">
        <f>IF('DATA ENTRY'!CK450="","",IF('DATA ENTRY'!R450="","",IF(AND($EF$4='DATA ENTRY'!G450,$EH$4='DATA ENTRY'!F450),'DATA ENTRY'!R450,"")))</f>
        <v/>
      </c>
      <c r="EN451" s="107" t="str">
        <f>IF('DATA ENTRY'!CK450="","",IF('DATA ENTRY'!S450="","",IF(AND($EF$4='DATA ENTRY'!G450,$EH$4='DATA ENTRY'!F450),'DATA ENTRY'!S450,"")))</f>
        <v/>
      </c>
      <c r="EO451" s="3" t="str">
        <f>IF('DATA ENTRY'!CK450="","",IF('DATA ENTRY'!E450="","",IF(AND($EF$4='DATA ENTRY'!G450,$EH$4='DATA ENTRY'!F450),'DATA ENTRY'!E450,"")))</f>
        <v/>
      </c>
      <c r="EP451" s="3" t="str">
        <f>IF('DATA ENTRY'!CK450="","",IF('DATA ENTRY'!D450="","",IF(AND($EF$4='DATA ENTRY'!G450,$EH$4='DATA ENTRY'!F450),'DATA ENTRY'!D450,"")))</f>
        <v/>
      </c>
      <c r="EQ451" s="3" t="str">
        <f>IF('DATA ENTRY'!CK450="","",IF('DATA ENTRY'!W450="","",IF(AND($EF$4='DATA ENTRY'!G450,$EH$4='DATA ENTRY'!F450),'DATA ENTRY'!W450,"")))</f>
        <v/>
      </c>
      <c r="ER451" s="3" t="str">
        <f>IF('DATA ENTRY'!CK450="","",IF('DATA ENTRY'!X450="","",IF(AND($EF$4='DATA ENTRY'!G450,$EH$4='DATA ENTRY'!F450),'DATA ENTRY'!X450,"")))</f>
        <v/>
      </c>
      <c r="ES451" s="108" t="str">
        <f t="shared" si="111"/>
        <v/>
      </c>
      <c r="ET451" s="108" t="str">
        <f>IF('DATA ENTRY'!CK450="","",IF('DATA ENTRY'!D450="","",IF(AND($EF$4='DATA ENTRY'!G450,$EH$4='DATA ENTRY'!F450),'DATA ENTRY'!G450,"")))</f>
        <v/>
      </c>
      <c r="EY451">
        <f t="shared" si="112"/>
        <v>0</v>
      </c>
    </row>
    <row r="452" spans="1:155">
      <c r="A452" t="str">
        <f>IF(S452=0,"",1+(MAX($A$7:A451)))</f>
        <v/>
      </c>
      <c r="B452" s="224">
        <v>446</v>
      </c>
      <c r="C452" s="3" t="str">
        <f>IF('DATA ENTRY'!CK451="","",IF('DATA ENTRY'!B451="","",IF($D$4="All Post",'DATA ENTRY'!B451,IF(AND($D$4='DATA ENTRY'!CK451),'DATA ENTRY'!B451,""))))</f>
        <v/>
      </c>
      <c r="D452" s="3" t="str">
        <f>IF('DATA ENTRY'!CK451="","",IF('DATA ENTRY'!C451="","",IF($D$4="All Post",'DATA ENTRY'!C451,IF(AND($D$4='DATA ENTRY'!CK451),'DATA ENTRY'!C451,""))))</f>
        <v/>
      </c>
      <c r="E452" s="4" t="str">
        <f>IF('DATA ENTRY'!CK451="","",IF('DATA ENTRY'!I451="","",IF($D$4="All Post",'DATA ENTRY'!I451,IF(AND($D$4='DATA ENTRY'!CK451),'DATA ENTRY'!I451,""))))</f>
        <v/>
      </c>
      <c r="F452" s="4" t="str">
        <f>IF('DATA ENTRY'!CK451="","",IF('DATA ENTRY'!CK451="","",IF($D$4="All Post",'DATA ENTRY'!CK451,IF(AND($D$4='DATA ENTRY'!CK451),'DATA ENTRY'!CK451,""))))</f>
        <v/>
      </c>
      <c r="G452" s="3" t="str">
        <f>IF('DATA ENTRY'!CK451="","",IF('DATA ENTRY'!N451="","",IF($D$4="All Post",'DATA ENTRY'!N451,IF(AND($D$4='DATA ENTRY'!CK451),'DATA ENTRY'!N451,""))))</f>
        <v/>
      </c>
      <c r="H452" s="107" t="str">
        <f>IF('DATA ENTRY'!CK451="","",IF('DATA ENTRY'!O451="","",IF($D$4="All Post",'DATA ENTRY'!O451,IF(AND($D$4='DATA ENTRY'!CK451),'DATA ENTRY'!O451,""))))</f>
        <v/>
      </c>
      <c r="I452" s="3" t="str">
        <f>IF('DATA ENTRY'!CK451="","",IF('DATA ENTRY'!P451="","",IF($D$4="All Post",'DATA ENTRY'!P451,IF(AND($D$4='DATA ENTRY'!CK451),'DATA ENTRY'!P451,""))))</f>
        <v/>
      </c>
      <c r="J452" s="107" t="str">
        <f>IF('DATA ENTRY'!CK451="","",IF('DATA ENTRY'!Q451="","",IF($D$4="All Post",'DATA ENTRY'!Q451,IF(AND($D$4='DATA ENTRY'!CK451),'DATA ENTRY'!Q451,""))))</f>
        <v/>
      </c>
      <c r="K452" s="3" t="str">
        <f>IF('DATA ENTRY'!CK451="","",IF('DATA ENTRY'!R451="","",IF($D$4="All Post",'DATA ENTRY'!R451,IF(AND($D$4='DATA ENTRY'!CK451),'DATA ENTRY'!R451,""))))</f>
        <v/>
      </c>
      <c r="L452" s="3" t="str">
        <f>IF('DATA ENTRY'!CK451="","",IF('DATA ENTRY'!S451="","",IF($D$4="All Post",'DATA ENTRY'!S451,IF(AND($D$4='DATA ENTRY'!CK451),'DATA ENTRY'!S451,""))))</f>
        <v/>
      </c>
      <c r="M452" s="3" t="str">
        <f>IF('DATA ENTRY'!CK451="","",IF('DATA ENTRY'!E451="","",IF($D$4="All Post",'DATA ENTRY'!E451,IF(AND($D$4='DATA ENTRY'!CK451),'DATA ENTRY'!E451,""))))</f>
        <v/>
      </c>
      <c r="N452" s="3" t="str">
        <f>IF('DATA ENTRY'!CK451="","",IF('DATA ENTRY'!W451="","",IF($D$4="All Post",'DATA ENTRY'!W451,IF(AND($D$4='DATA ENTRY'!CK451),'DATA ENTRY'!W451,""))))</f>
        <v/>
      </c>
      <c r="O452" s="3" t="str">
        <f>IF('DATA ENTRY'!CK451="","",IF('DATA ENTRY'!X451="","",IF($D$4="All Post",'DATA ENTRY'!X451,IF(AND($D$4='DATA ENTRY'!CK451),'DATA ENTRY'!X451,""))))</f>
        <v/>
      </c>
      <c r="P452" s="3" t="str">
        <f>IF('DATA ENTRY'!CK451="","",IF('DATA ENTRY'!G451="","",IF($D$4="All Post",'DATA ENTRY'!G451,IF(AND($D$4='DATA ENTRY'!CK451),'DATA ENTRY'!G451,""))))</f>
        <v/>
      </c>
      <c r="S452">
        <f t="shared" si="99"/>
        <v>0</v>
      </c>
      <c r="T452" t="str">
        <f t="shared" si="100"/>
        <v/>
      </c>
      <c r="BZ452" t="str">
        <f t="shared" si="101"/>
        <v/>
      </c>
      <c r="CA452" t="str">
        <f t="shared" si="102"/>
        <v/>
      </c>
      <c r="CB452" s="224">
        <v>446</v>
      </c>
      <c r="CC452" s="3" t="str">
        <f>IF('DATA ENTRY'!CK451="","",IF('DATA ENTRY'!B451="","",IF(AND($CD$4='DATA ENTRY'!CK451,$CG$4='DATA ENTRY'!D451),'DATA ENTRY'!B451,"")))</f>
        <v/>
      </c>
      <c r="CD452" s="3" t="str">
        <f>IF('DATA ENTRY'!CK451="","",IF('DATA ENTRY'!C451="","",IF(AND($CD$4='DATA ENTRY'!CK451,$CG$4='DATA ENTRY'!D451),'DATA ENTRY'!C451,"")))</f>
        <v/>
      </c>
      <c r="CE452" s="4" t="str">
        <f>IF('DATA ENTRY'!CK451="","",IF('DATA ENTRY'!I451="","",IF(AND($CD$4='DATA ENTRY'!CK451,$CG$4='DATA ENTRY'!D451),'DATA ENTRY'!I451,"")))</f>
        <v/>
      </c>
      <c r="CF452" s="4" t="str">
        <f>IF('DATA ENTRY'!CK451="","",IF('DATA ENTRY'!CK451="","",IF(AND($CD$4='DATA ENTRY'!CK451,$CG$4='DATA ENTRY'!D451),'DATA ENTRY'!CK451,"")))</f>
        <v/>
      </c>
      <c r="CG452" s="3" t="str">
        <f>IF('DATA ENTRY'!CK451="","",IF('DATA ENTRY'!N451="","",IF(AND($CD$4='DATA ENTRY'!CK451,$CG$4='DATA ENTRY'!D451),'DATA ENTRY'!N451,"")))</f>
        <v/>
      </c>
      <c r="CH452" s="107" t="str">
        <f>IF('DATA ENTRY'!CK451="","",IF('DATA ENTRY'!O451="","",IF(AND($CD$4='DATA ENTRY'!CK451,$CG$4='DATA ENTRY'!D451),'DATA ENTRY'!O451,"")))</f>
        <v/>
      </c>
      <c r="CI452" s="3" t="str">
        <f>IF('DATA ENTRY'!CK451="","",IF('DATA ENTRY'!P451="","",IF(AND($CD$4='DATA ENTRY'!CK451,$CG$4='DATA ENTRY'!D451),'DATA ENTRY'!P451,"")))</f>
        <v/>
      </c>
      <c r="CJ452" s="107" t="str">
        <f>IF('DATA ENTRY'!CK451="","",IF('DATA ENTRY'!Q451="","",IF(AND($CD$4='DATA ENTRY'!CK451,$CG$4='DATA ENTRY'!D451),'DATA ENTRY'!Q451,"")))</f>
        <v/>
      </c>
      <c r="CK452" s="3" t="str">
        <f>IF('DATA ENTRY'!CK451="","",IF('DATA ENTRY'!R451="","",IF(AND($CD$4='DATA ENTRY'!CK451,$CG$4='DATA ENTRY'!D451),'DATA ENTRY'!R451,"")))</f>
        <v/>
      </c>
      <c r="CL452" s="3" t="str">
        <f>IF('DATA ENTRY'!CK451="","",IF('DATA ENTRY'!S451="","",IF(AND($CD$4='DATA ENTRY'!CK451,$CG$4='DATA ENTRY'!D451),'DATA ENTRY'!S451,"")))</f>
        <v/>
      </c>
      <c r="CM452" s="3" t="str">
        <f>IF('DATA ENTRY'!CK451="","",IF('DATA ENTRY'!E451="","",IF(AND($CD$4='DATA ENTRY'!CK451,$CG$4='DATA ENTRY'!D451),'DATA ENTRY'!E451,"")))</f>
        <v/>
      </c>
      <c r="CN452" s="3" t="str">
        <f>IF('DATA ENTRY'!CK451="","",IF('DATA ENTRY'!W451="","",IF(AND($CD$4='DATA ENTRY'!CK451,$CG$4='DATA ENTRY'!D451),'DATA ENTRY'!W451,"")))</f>
        <v/>
      </c>
      <c r="CO452" s="3" t="str">
        <f>IF('DATA ENTRY'!CK451="","",IF('DATA ENTRY'!X451="","",IF(AND($CD$4='DATA ENTRY'!CK451,$CG$4='DATA ENTRY'!D451),'DATA ENTRY'!X451,"")))</f>
        <v/>
      </c>
      <c r="CP452" s="108" t="str">
        <f t="shared" si="103"/>
        <v/>
      </c>
      <c r="CQ452" s="108" t="str">
        <f>IF('DATA ENTRY'!CK451="","",IF('DATA ENTRY'!G451="","",IF(AND($CD$4='DATA ENTRY'!CK451,$CG$4='DATA ENTRY'!D451),'DATA ENTRY'!G451,"")))</f>
        <v/>
      </c>
      <c r="CR452" s="230" t="str">
        <f>IF('DATA ENTRY'!CK451="","",IF('DATA ENTRY'!D451="","",IF(AND($CD$4='DATA ENTRY'!CK451,$CG$4='DATA ENTRY'!D451),'DATA ENTRY'!D451,"")))</f>
        <v/>
      </c>
      <c r="CS452">
        <f t="shared" si="104"/>
        <v>0</v>
      </c>
      <c r="CT452">
        <f t="shared" si="105"/>
        <v>0</v>
      </c>
      <c r="CV452" s="139"/>
      <c r="CX452">
        <f t="shared" si="106"/>
        <v>0</v>
      </c>
      <c r="DB452" t="str">
        <f t="shared" si="113"/>
        <v/>
      </c>
      <c r="DC452" t="str">
        <f t="shared" si="114"/>
        <v/>
      </c>
      <c r="DD452" s="224">
        <v>446</v>
      </c>
      <c r="DE452" s="3" t="str">
        <f>IF('DATA ENTRY'!CK451="","",IF('DATA ENTRY'!B451="","",IF(AND($DF$4='DATA ENTRY'!D451),'DATA ENTRY'!B451,"")))</f>
        <v/>
      </c>
      <c r="DF452" s="3" t="str">
        <f>IF('DATA ENTRY'!CK451="","",IF('DATA ENTRY'!C451="","",IF(AND($DF$4='DATA ENTRY'!D451),'DATA ENTRY'!C451,"")))</f>
        <v/>
      </c>
      <c r="DG452" s="4" t="str">
        <f>IF('DATA ENTRY'!CK451="","",IF('DATA ENTRY'!I451="","",IF(AND($DF$4='DATA ENTRY'!D451),'DATA ENTRY'!I451,"")))</f>
        <v/>
      </c>
      <c r="DH452" s="4" t="str">
        <f>IF('DATA ENTRY'!CK451="","",IF('DATA ENTRY'!CK451="","",IF(AND($DF$4='DATA ENTRY'!D451),'DATA ENTRY'!CK451,"")))</f>
        <v/>
      </c>
      <c r="DI452" s="3" t="str">
        <f>IF('DATA ENTRY'!CK451="","",IF('DATA ENTRY'!N451="","",IF(AND($DF$4='DATA ENTRY'!D451),'DATA ENTRY'!N451,"")))</f>
        <v/>
      </c>
      <c r="DJ452" s="107" t="str">
        <f>IF('DATA ENTRY'!CK451="","",IF('DATA ENTRY'!O451="","",IF(AND($DF$4='DATA ENTRY'!D451),'DATA ENTRY'!O451,"")))</f>
        <v/>
      </c>
      <c r="DK452" s="3" t="str">
        <f>IF('DATA ENTRY'!CK451="","",IF('DATA ENTRY'!P451="","",IF(AND($DF$4='DATA ENTRY'!D451),'DATA ENTRY'!P451,"")))</f>
        <v/>
      </c>
      <c r="DL452" s="107" t="str">
        <f>IF('DATA ENTRY'!CK451="","",IF('DATA ENTRY'!Q451="","",IF(AND($DF$4='DATA ENTRY'!D451),'DATA ENTRY'!Q451,"")))</f>
        <v/>
      </c>
      <c r="DM452" s="3" t="str">
        <f>IF('DATA ENTRY'!CK451="","",IF('DATA ENTRY'!R451="","",IF(AND($DF$4='DATA ENTRY'!D451),'DATA ENTRY'!R451,"")))</f>
        <v/>
      </c>
      <c r="DN452" s="107" t="str">
        <f>IF('DATA ENTRY'!CK451="","",IF('DATA ENTRY'!S451="","",IF(AND($DF$4='DATA ENTRY'!D451),'DATA ENTRY'!S451,"")))</f>
        <v/>
      </c>
      <c r="DO452" s="3" t="str">
        <f>IF('DATA ENTRY'!CK451="","",IF('DATA ENTRY'!E451="","",IF(AND($DF$4='DATA ENTRY'!D451),'DATA ENTRY'!E451,"")))</f>
        <v/>
      </c>
      <c r="DP452" s="3" t="str">
        <f>IF('DATA ENTRY'!CK451="","",IF('DATA ENTRY'!D451="","",IF(AND($DF$4='DATA ENTRY'!D451),'DATA ENTRY'!D451,"")))</f>
        <v/>
      </c>
      <c r="DQ452" s="3" t="str">
        <f>IF('DATA ENTRY'!CK451="","",IF('DATA ENTRY'!W451="","",IF(AND($DF$4='DATA ENTRY'!D451),'DATA ENTRY'!W451,"")))</f>
        <v/>
      </c>
      <c r="DR452" s="3" t="str">
        <f>IF('DATA ENTRY'!CK451="","",IF('DATA ENTRY'!X451="","",IF(AND($DF$4='DATA ENTRY'!D451),'DATA ENTRY'!X451,"")))</f>
        <v/>
      </c>
      <c r="DS452" s="108" t="str">
        <f t="shared" si="107"/>
        <v/>
      </c>
      <c r="DT452" s="108" t="str">
        <f>IF('DATA ENTRY'!CK451="","",IF('DATA ENTRY'!D451="","",IF(AND($DF$4='DATA ENTRY'!D451),'DATA ENTRY'!G451,"")))</f>
        <v/>
      </c>
      <c r="DY452">
        <f t="shared" si="108"/>
        <v>0</v>
      </c>
      <c r="EB452" t="str">
        <f t="shared" si="109"/>
        <v/>
      </c>
      <c r="EC452" t="str">
        <f t="shared" si="110"/>
        <v/>
      </c>
      <c r="ED452" s="224">
        <v>446</v>
      </c>
      <c r="EE452" s="3" t="str">
        <f>IF('DATA ENTRY'!CK451="","",IF('DATA ENTRY'!B451="","",IF(AND($EF$4='DATA ENTRY'!G451,$EH$4='DATA ENTRY'!F451),'DATA ENTRY'!B451,"")))</f>
        <v/>
      </c>
      <c r="EF452" s="3" t="str">
        <f>IF('DATA ENTRY'!CK451="","",IF('DATA ENTRY'!C451="","",IF(AND($EF$4='DATA ENTRY'!G451,$EH$4='DATA ENTRY'!F451),'DATA ENTRY'!C451,"")))</f>
        <v/>
      </c>
      <c r="EG452" s="4" t="str">
        <f>IF('DATA ENTRY'!CK451="","",IF('DATA ENTRY'!I451="","",IF(AND($EF$4='DATA ENTRY'!G451,$EH$4='DATA ENTRY'!F451),'DATA ENTRY'!I451,"")))</f>
        <v/>
      </c>
      <c r="EH452" s="4" t="str">
        <f>IF('DATA ENTRY'!CK451="","",IF('DATA ENTRY'!CK451="","",IF(AND($EF$4='DATA ENTRY'!G451,$EH$4='DATA ENTRY'!F451),'DATA ENTRY'!CK451,"")))</f>
        <v/>
      </c>
      <c r="EI452" s="3" t="str">
        <f>IF('DATA ENTRY'!CK451="","",IF('DATA ENTRY'!N451="","",IF(AND($EF$4='DATA ENTRY'!G451,$EH$4='DATA ENTRY'!F451),'DATA ENTRY'!N451,"")))</f>
        <v/>
      </c>
      <c r="EJ452" s="107" t="str">
        <f>IF('DATA ENTRY'!CK451="","",IF('DATA ENTRY'!O451="","",IF(AND($EF$4='DATA ENTRY'!G451,$EH$4='DATA ENTRY'!F451),'DATA ENTRY'!O451,"")))</f>
        <v/>
      </c>
      <c r="EK452" s="3" t="str">
        <f>IF('DATA ENTRY'!CK451="","",IF('DATA ENTRY'!P451="","",IF(AND($EF$4='DATA ENTRY'!G451,$EH$4='DATA ENTRY'!F451),'DATA ENTRY'!P451,"")))</f>
        <v/>
      </c>
      <c r="EL452" s="107" t="str">
        <f>IF('DATA ENTRY'!CK451="","",IF('DATA ENTRY'!Q451="","",IF(AND($EF$4='DATA ENTRY'!G451,$EH$4='DATA ENTRY'!F451),'DATA ENTRY'!Q451,"")))</f>
        <v/>
      </c>
      <c r="EM452" s="3" t="str">
        <f>IF('DATA ENTRY'!CK451="","",IF('DATA ENTRY'!R451="","",IF(AND($EF$4='DATA ENTRY'!G451,$EH$4='DATA ENTRY'!F451),'DATA ENTRY'!R451,"")))</f>
        <v/>
      </c>
      <c r="EN452" s="107" t="str">
        <f>IF('DATA ENTRY'!CK451="","",IF('DATA ENTRY'!S451="","",IF(AND($EF$4='DATA ENTRY'!G451,$EH$4='DATA ENTRY'!F451),'DATA ENTRY'!S451,"")))</f>
        <v/>
      </c>
      <c r="EO452" s="3" t="str">
        <f>IF('DATA ENTRY'!CK451="","",IF('DATA ENTRY'!E451="","",IF(AND($EF$4='DATA ENTRY'!G451,$EH$4='DATA ENTRY'!F451),'DATA ENTRY'!E451,"")))</f>
        <v/>
      </c>
      <c r="EP452" s="3" t="str">
        <f>IF('DATA ENTRY'!CK451="","",IF('DATA ENTRY'!D451="","",IF(AND($EF$4='DATA ENTRY'!G451,$EH$4='DATA ENTRY'!F451),'DATA ENTRY'!D451,"")))</f>
        <v/>
      </c>
      <c r="EQ452" s="3" t="str">
        <f>IF('DATA ENTRY'!CK451="","",IF('DATA ENTRY'!W451="","",IF(AND($EF$4='DATA ENTRY'!G451,$EH$4='DATA ENTRY'!F451),'DATA ENTRY'!W451,"")))</f>
        <v/>
      </c>
      <c r="ER452" s="3" t="str">
        <f>IF('DATA ENTRY'!CK451="","",IF('DATA ENTRY'!X451="","",IF(AND($EF$4='DATA ENTRY'!G451,$EH$4='DATA ENTRY'!F451),'DATA ENTRY'!X451,"")))</f>
        <v/>
      </c>
      <c r="ES452" s="108" t="str">
        <f t="shared" si="111"/>
        <v/>
      </c>
      <c r="ET452" s="108" t="str">
        <f>IF('DATA ENTRY'!CK451="","",IF('DATA ENTRY'!D451="","",IF(AND($EF$4='DATA ENTRY'!G451,$EH$4='DATA ENTRY'!F451),'DATA ENTRY'!G451,"")))</f>
        <v/>
      </c>
      <c r="EY452">
        <f t="shared" si="112"/>
        <v>0</v>
      </c>
    </row>
    <row r="453" spans="1:155">
      <c r="A453" t="str">
        <f>IF(S453=0,"",1+(MAX($A$7:A452)))</f>
        <v/>
      </c>
      <c r="B453" s="224">
        <v>447</v>
      </c>
      <c r="C453" s="3" t="str">
        <f>IF('DATA ENTRY'!CK452="","",IF('DATA ENTRY'!B452="","",IF($D$4="All Post",'DATA ENTRY'!B452,IF(AND($D$4='DATA ENTRY'!CK452),'DATA ENTRY'!B452,""))))</f>
        <v/>
      </c>
      <c r="D453" s="3" t="str">
        <f>IF('DATA ENTRY'!CK452="","",IF('DATA ENTRY'!C452="","",IF($D$4="All Post",'DATA ENTRY'!C452,IF(AND($D$4='DATA ENTRY'!CK452),'DATA ENTRY'!C452,""))))</f>
        <v/>
      </c>
      <c r="E453" s="4" t="str">
        <f>IF('DATA ENTRY'!CK452="","",IF('DATA ENTRY'!I452="","",IF($D$4="All Post",'DATA ENTRY'!I452,IF(AND($D$4='DATA ENTRY'!CK452),'DATA ENTRY'!I452,""))))</f>
        <v/>
      </c>
      <c r="F453" s="4" t="str">
        <f>IF('DATA ENTRY'!CK452="","",IF('DATA ENTRY'!CK452="","",IF($D$4="All Post",'DATA ENTRY'!CK452,IF(AND($D$4='DATA ENTRY'!CK452),'DATA ENTRY'!CK452,""))))</f>
        <v/>
      </c>
      <c r="G453" s="3" t="str">
        <f>IF('DATA ENTRY'!CK452="","",IF('DATA ENTRY'!N452="","",IF($D$4="All Post",'DATA ENTRY'!N452,IF(AND($D$4='DATA ENTRY'!CK452),'DATA ENTRY'!N452,""))))</f>
        <v/>
      </c>
      <c r="H453" s="107" t="str">
        <f>IF('DATA ENTRY'!CK452="","",IF('DATA ENTRY'!O452="","",IF($D$4="All Post",'DATA ENTRY'!O452,IF(AND($D$4='DATA ENTRY'!CK452),'DATA ENTRY'!O452,""))))</f>
        <v/>
      </c>
      <c r="I453" s="3" t="str">
        <f>IF('DATA ENTRY'!CK452="","",IF('DATA ENTRY'!P452="","",IF($D$4="All Post",'DATA ENTRY'!P452,IF(AND($D$4='DATA ENTRY'!CK452),'DATA ENTRY'!P452,""))))</f>
        <v/>
      </c>
      <c r="J453" s="107" t="str">
        <f>IF('DATA ENTRY'!CK452="","",IF('DATA ENTRY'!Q452="","",IF($D$4="All Post",'DATA ENTRY'!Q452,IF(AND($D$4='DATA ENTRY'!CK452),'DATA ENTRY'!Q452,""))))</f>
        <v/>
      </c>
      <c r="K453" s="3" t="str">
        <f>IF('DATA ENTRY'!CK452="","",IF('DATA ENTRY'!R452="","",IF($D$4="All Post",'DATA ENTRY'!R452,IF(AND($D$4='DATA ENTRY'!CK452),'DATA ENTRY'!R452,""))))</f>
        <v/>
      </c>
      <c r="L453" s="3" t="str">
        <f>IF('DATA ENTRY'!CK452="","",IF('DATA ENTRY'!S452="","",IF($D$4="All Post",'DATA ENTRY'!S452,IF(AND($D$4='DATA ENTRY'!CK452),'DATA ENTRY'!S452,""))))</f>
        <v/>
      </c>
      <c r="M453" s="3" t="str">
        <f>IF('DATA ENTRY'!CK452="","",IF('DATA ENTRY'!E452="","",IF($D$4="All Post",'DATA ENTRY'!E452,IF(AND($D$4='DATA ENTRY'!CK452),'DATA ENTRY'!E452,""))))</f>
        <v/>
      </c>
      <c r="N453" s="3" t="str">
        <f>IF('DATA ENTRY'!CK452="","",IF('DATA ENTRY'!W452="","",IF($D$4="All Post",'DATA ENTRY'!W452,IF(AND($D$4='DATA ENTRY'!CK452),'DATA ENTRY'!W452,""))))</f>
        <v/>
      </c>
      <c r="O453" s="3" t="str">
        <f>IF('DATA ENTRY'!CK452="","",IF('DATA ENTRY'!X452="","",IF($D$4="All Post",'DATA ENTRY'!X452,IF(AND($D$4='DATA ENTRY'!CK452),'DATA ENTRY'!X452,""))))</f>
        <v/>
      </c>
      <c r="P453" s="3" t="str">
        <f>IF('DATA ENTRY'!CK452="","",IF('DATA ENTRY'!G452="","",IF($D$4="All Post",'DATA ENTRY'!G452,IF(AND($D$4='DATA ENTRY'!CK452),'DATA ENTRY'!G452,""))))</f>
        <v/>
      </c>
      <c r="S453">
        <f t="shared" si="99"/>
        <v>0</v>
      </c>
      <c r="T453" t="str">
        <f t="shared" si="100"/>
        <v/>
      </c>
      <c r="BZ453" t="str">
        <f t="shared" si="101"/>
        <v/>
      </c>
      <c r="CA453" t="str">
        <f t="shared" si="102"/>
        <v/>
      </c>
      <c r="CB453" s="224">
        <v>447</v>
      </c>
      <c r="CC453" s="3" t="str">
        <f>IF('DATA ENTRY'!CK452="","",IF('DATA ENTRY'!B452="","",IF(AND($CD$4='DATA ENTRY'!CK452,$CG$4='DATA ENTRY'!D452),'DATA ENTRY'!B452,"")))</f>
        <v/>
      </c>
      <c r="CD453" s="3" t="str">
        <f>IF('DATA ENTRY'!CK452="","",IF('DATA ENTRY'!C452="","",IF(AND($CD$4='DATA ENTRY'!CK452,$CG$4='DATA ENTRY'!D452),'DATA ENTRY'!C452,"")))</f>
        <v/>
      </c>
      <c r="CE453" s="4" t="str">
        <f>IF('DATA ENTRY'!CK452="","",IF('DATA ENTRY'!I452="","",IF(AND($CD$4='DATA ENTRY'!CK452,$CG$4='DATA ENTRY'!D452),'DATA ENTRY'!I452,"")))</f>
        <v/>
      </c>
      <c r="CF453" s="4" t="str">
        <f>IF('DATA ENTRY'!CK452="","",IF('DATA ENTRY'!CK452="","",IF(AND($CD$4='DATA ENTRY'!CK452,$CG$4='DATA ENTRY'!D452),'DATA ENTRY'!CK452,"")))</f>
        <v/>
      </c>
      <c r="CG453" s="3" t="str">
        <f>IF('DATA ENTRY'!CK452="","",IF('DATA ENTRY'!N452="","",IF(AND($CD$4='DATA ENTRY'!CK452,$CG$4='DATA ENTRY'!D452),'DATA ENTRY'!N452,"")))</f>
        <v/>
      </c>
      <c r="CH453" s="107" t="str">
        <f>IF('DATA ENTRY'!CK452="","",IF('DATA ENTRY'!O452="","",IF(AND($CD$4='DATA ENTRY'!CK452,$CG$4='DATA ENTRY'!D452),'DATA ENTRY'!O452,"")))</f>
        <v/>
      </c>
      <c r="CI453" s="3" t="str">
        <f>IF('DATA ENTRY'!CK452="","",IF('DATA ENTRY'!P452="","",IF(AND($CD$4='DATA ENTRY'!CK452,$CG$4='DATA ENTRY'!D452),'DATA ENTRY'!P452,"")))</f>
        <v/>
      </c>
      <c r="CJ453" s="107" t="str">
        <f>IF('DATA ENTRY'!CK452="","",IF('DATA ENTRY'!Q452="","",IF(AND($CD$4='DATA ENTRY'!CK452,$CG$4='DATA ENTRY'!D452),'DATA ENTRY'!Q452,"")))</f>
        <v/>
      </c>
      <c r="CK453" s="3" t="str">
        <f>IF('DATA ENTRY'!CK452="","",IF('DATA ENTRY'!R452="","",IF(AND($CD$4='DATA ENTRY'!CK452,$CG$4='DATA ENTRY'!D452),'DATA ENTRY'!R452,"")))</f>
        <v/>
      </c>
      <c r="CL453" s="3" t="str">
        <f>IF('DATA ENTRY'!CK452="","",IF('DATA ENTRY'!S452="","",IF(AND($CD$4='DATA ENTRY'!CK452,$CG$4='DATA ENTRY'!D452),'DATA ENTRY'!S452,"")))</f>
        <v/>
      </c>
      <c r="CM453" s="3" t="str">
        <f>IF('DATA ENTRY'!CK452="","",IF('DATA ENTRY'!E452="","",IF(AND($CD$4='DATA ENTRY'!CK452,$CG$4='DATA ENTRY'!D452),'DATA ENTRY'!E452,"")))</f>
        <v/>
      </c>
      <c r="CN453" s="3" t="str">
        <f>IF('DATA ENTRY'!CK452="","",IF('DATA ENTRY'!W452="","",IF(AND($CD$4='DATA ENTRY'!CK452,$CG$4='DATA ENTRY'!D452),'DATA ENTRY'!W452,"")))</f>
        <v/>
      </c>
      <c r="CO453" s="3" t="str">
        <f>IF('DATA ENTRY'!CK452="","",IF('DATA ENTRY'!X452="","",IF(AND($CD$4='DATA ENTRY'!CK452,$CG$4='DATA ENTRY'!D452),'DATA ENTRY'!X452,"")))</f>
        <v/>
      </c>
      <c r="CP453" s="108" t="str">
        <f t="shared" si="103"/>
        <v/>
      </c>
      <c r="CQ453" s="108" t="str">
        <f>IF('DATA ENTRY'!CK452="","",IF('DATA ENTRY'!G452="","",IF(AND($CD$4='DATA ENTRY'!CK452,$CG$4='DATA ENTRY'!D452),'DATA ENTRY'!G452,"")))</f>
        <v/>
      </c>
      <c r="CR453" s="230" t="str">
        <f>IF('DATA ENTRY'!CK452="","",IF('DATA ENTRY'!D452="","",IF(AND($CD$4='DATA ENTRY'!CK452,$CG$4='DATA ENTRY'!D452),'DATA ENTRY'!D452,"")))</f>
        <v/>
      </c>
      <c r="CS453">
        <f t="shared" si="104"/>
        <v>0</v>
      </c>
      <c r="CT453">
        <f t="shared" si="105"/>
        <v>0</v>
      </c>
      <c r="CV453" s="139"/>
      <c r="CX453">
        <f t="shared" si="106"/>
        <v>0</v>
      </c>
      <c r="DB453" t="str">
        <f t="shared" si="113"/>
        <v/>
      </c>
      <c r="DC453" t="str">
        <f t="shared" si="114"/>
        <v/>
      </c>
      <c r="DD453" s="224">
        <v>447</v>
      </c>
      <c r="DE453" s="3" t="str">
        <f>IF('DATA ENTRY'!CK452="","",IF('DATA ENTRY'!B452="","",IF(AND($DF$4='DATA ENTRY'!D452),'DATA ENTRY'!B452,"")))</f>
        <v/>
      </c>
      <c r="DF453" s="3" t="str">
        <f>IF('DATA ENTRY'!CK452="","",IF('DATA ENTRY'!C452="","",IF(AND($DF$4='DATA ENTRY'!D452),'DATA ENTRY'!C452,"")))</f>
        <v/>
      </c>
      <c r="DG453" s="4" t="str">
        <f>IF('DATA ENTRY'!CK452="","",IF('DATA ENTRY'!I452="","",IF(AND($DF$4='DATA ENTRY'!D452),'DATA ENTRY'!I452,"")))</f>
        <v/>
      </c>
      <c r="DH453" s="4" t="str">
        <f>IF('DATA ENTRY'!CK452="","",IF('DATA ENTRY'!CK452="","",IF(AND($DF$4='DATA ENTRY'!D452),'DATA ENTRY'!CK452,"")))</f>
        <v/>
      </c>
      <c r="DI453" s="3" t="str">
        <f>IF('DATA ENTRY'!CK452="","",IF('DATA ENTRY'!N452="","",IF(AND($DF$4='DATA ENTRY'!D452),'DATA ENTRY'!N452,"")))</f>
        <v/>
      </c>
      <c r="DJ453" s="107" t="str">
        <f>IF('DATA ENTRY'!CK452="","",IF('DATA ENTRY'!O452="","",IF(AND($DF$4='DATA ENTRY'!D452),'DATA ENTRY'!O452,"")))</f>
        <v/>
      </c>
      <c r="DK453" s="3" t="str">
        <f>IF('DATA ENTRY'!CK452="","",IF('DATA ENTRY'!P452="","",IF(AND($DF$4='DATA ENTRY'!D452),'DATA ENTRY'!P452,"")))</f>
        <v/>
      </c>
      <c r="DL453" s="107" t="str">
        <f>IF('DATA ENTRY'!CK452="","",IF('DATA ENTRY'!Q452="","",IF(AND($DF$4='DATA ENTRY'!D452),'DATA ENTRY'!Q452,"")))</f>
        <v/>
      </c>
      <c r="DM453" s="3" t="str">
        <f>IF('DATA ENTRY'!CK452="","",IF('DATA ENTRY'!R452="","",IF(AND($DF$4='DATA ENTRY'!D452),'DATA ENTRY'!R452,"")))</f>
        <v/>
      </c>
      <c r="DN453" s="107" t="str">
        <f>IF('DATA ENTRY'!CK452="","",IF('DATA ENTRY'!S452="","",IF(AND($DF$4='DATA ENTRY'!D452),'DATA ENTRY'!S452,"")))</f>
        <v/>
      </c>
      <c r="DO453" s="3" t="str">
        <f>IF('DATA ENTRY'!CK452="","",IF('DATA ENTRY'!E452="","",IF(AND($DF$4='DATA ENTRY'!D452),'DATA ENTRY'!E452,"")))</f>
        <v/>
      </c>
      <c r="DP453" s="3" t="str">
        <f>IF('DATA ENTRY'!CK452="","",IF('DATA ENTRY'!D452="","",IF(AND($DF$4='DATA ENTRY'!D452),'DATA ENTRY'!D452,"")))</f>
        <v/>
      </c>
      <c r="DQ453" s="3" t="str">
        <f>IF('DATA ENTRY'!CK452="","",IF('DATA ENTRY'!W452="","",IF(AND($DF$4='DATA ENTRY'!D452),'DATA ENTRY'!W452,"")))</f>
        <v/>
      </c>
      <c r="DR453" s="3" t="str">
        <f>IF('DATA ENTRY'!CK452="","",IF('DATA ENTRY'!X452="","",IF(AND($DF$4='DATA ENTRY'!D452),'DATA ENTRY'!X452,"")))</f>
        <v/>
      </c>
      <c r="DS453" s="108" t="str">
        <f t="shared" si="107"/>
        <v/>
      </c>
      <c r="DT453" s="108" t="str">
        <f>IF('DATA ENTRY'!CK452="","",IF('DATA ENTRY'!D452="","",IF(AND($DF$4='DATA ENTRY'!D452),'DATA ENTRY'!G452,"")))</f>
        <v/>
      </c>
      <c r="DY453">
        <f t="shared" si="108"/>
        <v>0</v>
      </c>
      <c r="EB453" t="str">
        <f t="shared" si="109"/>
        <v/>
      </c>
      <c r="EC453" t="str">
        <f t="shared" si="110"/>
        <v/>
      </c>
      <c r="ED453" s="224">
        <v>447</v>
      </c>
      <c r="EE453" s="3" t="str">
        <f>IF('DATA ENTRY'!CK452="","",IF('DATA ENTRY'!B452="","",IF(AND($EF$4='DATA ENTRY'!G452,$EH$4='DATA ENTRY'!F452),'DATA ENTRY'!B452,"")))</f>
        <v/>
      </c>
      <c r="EF453" s="3" t="str">
        <f>IF('DATA ENTRY'!CK452="","",IF('DATA ENTRY'!C452="","",IF(AND($EF$4='DATA ENTRY'!G452,$EH$4='DATA ENTRY'!F452),'DATA ENTRY'!C452,"")))</f>
        <v/>
      </c>
      <c r="EG453" s="4" t="str">
        <f>IF('DATA ENTRY'!CK452="","",IF('DATA ENTRY'!I452="","",IF(AND($EF$4='DATA ENTRY'!G452,$EH$4='DATA ENTRY'!F452),'DATA ENTRY'!I452,"")))</f>
        <v/>
      </c>
      <c r="EH453" s="4" t="str">
        <f>IF('DATA ENTRY'!CK452="","",IF('DATA ENTRY'!CK452="","",IF(AND($EF$4='DATA ENTRY'!G452,$EH$4='DATA ENTRY'!F452),'DATA ENTRY'!CK452,"")))</f>
        <v/>
      </c>
      <c r="EI453" s="3" t="str">
        <f>IF('DATA ENTRY'!CK452="","",IF('DATA ENTRY'!N452="","",IF(AND($EF$4='DATA ENTRY'!G452,$EH$4='DATA ENTRY'!F452),'DATA ENTRY'!N452,"")))</f>
        <v/>
      </c>
      <c r="EJ453" s="107" t="str">
        <f>IF('DATA ENTRY'!CK452="","",IF('DATA ENTRY'!O452="","",IF(AND($EF$4='DATA ENTRY'!G452,$EH$4='DATA ENTRY'!F452),'DATA ENTRY'!O452,"")))</f>
        <v/>
      </c>
      <c r="EK453" s="3" t="str">
        <f>IF('DATA ENTRY'!CK452="","",IF('DATA ENTRY'!P452="","",IF(AND($EF$4='DATA ENTRY'!G452,$EH$4='DATA ENTRY'!F452),'DATA ENTRY'!P452,"")))</f>
        <v/>
      </c>
      <c r="EL453" s="107" t="str">
        <f>IF('DATA ENTRY'!CK452="","",IF('DATA ENTRY'!Q452="","",IF(AND($EF$4='DATA ENTRY'!G452,$EH$4='DATA ENTRY'!F452),'DATA ENTRY'!Q452,"")))</f>
        <v/>
      </c>
      <c r="EM453" s="3" t="str">
        <f>IF('DATA ENTRY'!CK452="","",IF('DATA ENTRY'!R452="","",IF(AND($EF$4='DATA ENTRY'!G452,$EH$4='DATA ENTRY'!F452),'DATA ENTRY'!R452,"")))</f>
        <v/>
      </c>
      <c r="EN453" s="107" t="str">
        <f>IF('DATA ENTRY'!CK452="","",IF('DATA ENTRY'!S452="","",IF(AND($EF$4='DATA ENTRY'!G452,$EH$4='DATA ENTRY'!F452),'DATA ENTRY'!S452,"")))</f>
        <v/>
      </c>
      <c r="EO453" s="3" t="str">
        <f>IF('DATA ENTRY'!CK452="","",IF('DATA ENTRY'!E452="","",IF(AND($EF$4='DATA ENTRY'!G452,$EH$4='DATA ENTRY'!F452),'DATA ENTRY'!E452,"")))</f>
        <v/>
      </c>
      <c r="EP453" s="3" t="str">
        <f>IF('DATA ENTRY'!CK452="","",IF('DATA ENTRY'!D452="","",IF(AND($EF$4='DATA ENTRY'!G452,$EH$4='DATA ENTRY'!F452),'DATA ENTRY'!D452,"")))</f>
        <v/>
      </c>
      <c r="EQ453" s="3" t="str">
        <f>IF('DATA ENTRY'!CK452="","",IF('DATA ENTRY'!W452="","",IF(AND($EF$4='DATA ENTRY'!G452,$EH$4='DATA ENTRY'!F452),'DATA ENTRY'!W452,"")))</f>
        <v/>
      </c>
      <c r="ER453" s="3" t="str">
        <f>IF('DATA ENTRY'!CK452="","",IF('DATA ENTRY'!X452="","",IF(AND($EF$4='DATA ENTRY'!G452,$EH$4='DATA ENTRY'!F452),'DATA ENTRY'!X452,"")))</f>
        <v/>
      </c>
      <c r="ES453" s="108" t="str">
        <f t="shared" si="111"/>
        <v/>
      </c>
      <c r="ET453" s="108" t="str">
        <f>IF('DATA ENTRY'!CK452="","",IF('DATA ENTRY'!D452="","",IF(AND($EF$4='DATA ENTRY'!G452,$EH$4='DATA ENTRY'!F452),'DATA ENTRY'!G452,"")))</f>
        <v/>
      </c>
      <c r="EY453">
        <f t="shared" si="112"/>
        <v>0</v>
      </c>
    </row>
    <row r="454" spans="1:155">
      <c r="A454" t="str">
        <f>IF(S454=0,"",1+(MAX($A$7:A453)))</f>
        <v/>
      </c>
      <c r="B454" s="224">
        <v>448</v>
      </c>
      <c r="C454" s="3" t="str">
        <f>IF('DATA ENTRY'!CK453="","",IF('DATA ENTRY'!B453="","",IF($D$4="All Post",'DATA ENTRY'!B453,IF(AND($D$4='DATA ENTRY'!CK453),'DATA ENTRY'!B453,""))))</f>
        <v/>
      </c>
      <c r="D454" s="3" t="str">
        <f>IF('DATA ENTRY'!CK453="","",IF('DATA ENTRY'!C453="","",IF($D$4="All Post",'DATA ENTRY'!C453,IF(AND($D$4='DATA ENTRY'!CK453),'DATA ENTRY'!C453,""))))</f>
        <v/>
      </c>
      <c r="E454" s="4" t="str">
        <f>IF('DATA ENTRY'!CK453="","",IF('DATA ENTRY'!I453="","",IF($D$4="All Post",'DATA ENTRY'!I453,IF(AND($D$4='DATA ENTRY'!CK453),'DATA ENTRY'!I453,""))))</f>
        <v/>
      </c>
      <c r="F454" s="4" t="str">
        <f>IF('DATA ENTRY'!CK453="","",IF('DATA ENTRY'!CK453="","",IF($D$4="All Post",'DATA ENTRY'!CK453,IF(AND($D$4='DATA ENTRY'!CK453),'DATA ENTRY'!CK453,""))))</f>
        <v/>
      </c>
      <c r="G454" s="3" t="str">
        <f>IF('DATA ENTRY'!CK453="","",IF('DATA ENTRY'!N453="","",IF($D$4="All Post",'DATA ENTRY'!N453,IF(AND($D$4='DATA ENTRY'!CK453),'DATA ENTRY'!N453,""))))</f>
        <v/>
      </c>
      <c r="H454" s="107" t="str">
        <f>IF('DATA ENTRY'!CK453="","",IF('DATA ENTRY'!O453="","",IF($D$4="All Post",'DATA ENTRY'!O453,IF(AND($D$4='DATA ENTRY'!CK453),'DATA ENTRY'!O453,""))))</f>
        <v/>
      </c>
      <c r="I454" s="3" t="str">
        <f>IF('DATA ENTRY'!CK453="","",IF('DATA ENTRY'!P453="","",IF($D$4="All Post",'DATA ENTRY'!P453,IF(AND($D$4='DATA ENTRY'!CK453),'DATA ENTRY'!P453,""))))</f>
        <v/>
      </c>
      <c r="J454" s="107" t="str">
        <f>IF('DATA ENTRY'!CK453="","",IF('DATA ENTRY'!Q453="","",IF($D$4="All Post",'DATA ENTRY'!Q453,IF(AND($D$4='DATA ENTRY'!CK453),'DATA ENTRY'!Q453,""))))</f>
        <v/>
      </c>
      <c r="K454" s="3" t="str">
        <f>IF('DATA ENTRY'!CK453="","",IF('DATA ENTRY'!R453="","",IF($D$4="All Post",'DATA ENTRY'!R453,IF(AND($D$4='DATA ENTRY'!CK453),'DATA ENTRY'!R453,""))))</f>
        <v/>
      </c>
      <c r="L454" s="3" t="str">
        <f>IF('DATA ENTRY'!CK453="","",IF('DATA ENTRY'!S453="","",IF($D$4="All Post",'DATA ENTRY'!S453,IF(AND($D$4='DATA ENTRY'!CK453),'DATA ENTRY'!S453,""))))</f>
        <v/>
      </c>
      <c r="M454" s="3" t="str">
        <f>IF('DATA ENTRY'!CK453="","",IF('DATA ENTRY'!E453="","",IF($D$4="All Post",'DATA ENTRY'!E453,IF(AND($D$4='DATA ENTRY'!CK453),'DATA ENTRY'!E453,""))))</f>
        <v/>
      </c>
      <c r="N454" s="3" t="str">
        <f>IF('DATA ENTRY'!CK453="","",IF('DATA ENTRY'!W453="","",IF($D$4="All Post",'DATA ENTRY'!W453,IF(AND($D$4='DATA ENTRY'!CK453),'DATA ENTRY'!W453,""))))</f>
        <v/>
      </c>
      <c r="O454" s="3" t="str">
        <f>IF('DATA ENTRY'!CK453="","",IF('DATA ENTRY'!X453="","",IF($D$4="All Post",'DATA ENTRY'!X453,IF(AND($D$4='DATA ENTRY'!CK453),'DATA ENTRY'!X453,""))))</f>
        <v/>
      </c>
      <c r="P454" s="3" t="str">
        <f>IF('DATA ENTRY'!CK453="","",IF('DATA ENTRY'!G453="","",IF($D$4="All Post",'DATA ENTRY'!G453,IF(AND($D$4='DATA ENTRY'!CK453),'DATA ENTRY'!G453,""))))</f>
        <v/>
      </c>
      <c r="S454">
        <f t="shared" si="99"/>
        <v>0</v>
      </c>
      <c r="T454" t="str">
        <f t="shared" si="100"/>
        <v/>
      </c>
      <c r="BZ454" t="str">
        <f t="shared" si="101"/>
        <v/>
      </c>
      <c r="CA454" t="str">
        <f t="shared" si="102"/>
        <v/>
      </c>
      <c r="CB454" s="224">
        <v>448</v>
      </c>
      <c r="CC454" s="3" t="str">
        <f>IF('DATA ENTRY'!CK453="","",IF('DATA ENTRY'!B453="","",IF(AND($CD$4='DATA ENTRY'!CK453,$CG$4='DATA ENTRY'!D453),'DATA ENTRY'!B453,"")))</f>
        <v/>
      </c>
      <c r="CD454" s="3" t="str">
        <f>IF('DATA ENTRY'!CK453="","",IF('DATA ENTRY'!C453="","",IF(AND($CD$4='DATA ENTRY'!CK453,$CG$4='DATA ENTRY'!D453),'DATA ENTRY'!C453,"")))</f>
        <v/>
      </c>
      <c r="CE454" s="4" t="str">
        <f>IF('DATA ENTRY'!CK453="","",IF('DATA ENTRY'!I453="","",IF(AND($CD$4='DATA ENTRY'!CK453,$CG$4='DATA ENTRY'!D453),'DATA ENTRY'!I453,"")))</f>
        <v/>
      </c>
      <c r="CF454" s="4" t="str">
        <f>IF('DATA ENTRY'!CK453="","",IF('DATA ENTRY'!CK453="","",IF(AND($CD$4='DATA ENTRY'!CK453,$CG$4='DATA ENTRY'!D453),'DATA ENTRY'!CK453,"")))</f>
        <v/>
      </c>
      <c r="CG454" s="3" t="str">
        <f>IF('DATA ENTRY'!CK453="","",IF('DATA ENTRY'!N453="","",IF(AND($CD$4='DATA ENTRY'!CK453,$CG$4='DATA ENTRY'!D453),'DATA ENTRY'!N453,"")))</f>
        <v/>
      </c>
      <c r="CH454" s="107" t="str">
        <f>IF('DATA ENTRY'!CK453="","",IF('DATA ENTRY'!O453="","",IF(AND($CD$4='DATA ENTRY'!CK453,$CG$4='DATA ENTRY'!D453),'DATA ENTRY'!O453,"")))</f>
        <v/>
      </c>
      <c r="CI454" s="3" t="str">
        <f>IF('DATA ENTRY'!CK453="","",IF('DATA ENTRY'!P453="","",IF(AND($CD$4='DATA ENTRY'!CK453,$CG$4='DATA ENTRY'!D453),'DATA ENTRY'!P453,"")))</f>
        <v/>
      </c>
      <c r="CJ454" s="107" t="str">
        <f>IF('DATA ENTRY'!CK453="","",IF('DATA ENTRY'!Q453="","",IF(AND($CD$4='DATA ENTRY'!CK453,$CG$4='DATA ENTRY'!D453),'DATA ENTRY'!Q453,"")))</f>
        <v/>
      </c>
      <c r="CK454" s="3" t="str">
        <f>IF('DATA ENTRY'!CK453="","",IF('DATA ENTRY'!R453="","",IF(AND($CD$4='DATA ENTRY'!CK453,$CG$4='DATA ENTRY'!D453),'DATA ENTRY'!R453,"")))</f>
        <v/>
      </c>
      <c r="CL454" s="3" t="str">
        <f>IF('DATA ENTRY'!CK453="","",IF('DATA ENTRY'!S453="","",IF(AND($CD$4='DATA ENTRY'!CK453,$CG$4='DATA ENTRY'!D453),'DATA ENTRY'!S453,"")))</f>
        <v/>
      </c>
      <c r="CM454" s="3" t="str">
        <f>IF('DATA ENTRY'!CK453="","",IF('DATA ENTRY'!E453="","",IF(AND($CD$4='DATA ENTRY'!CK453,$CG$4='DATA ENTRY'!D453),'DATA ENTRY'!E453,"")))</f>
        <v/>
      </c>
      <c r="CN454" s="3" t="str">
        <f>IF('DATA ENTRY'!CK453="","",IF('DATA ENTRY'!W453="","",IF(AND($CD$4='DATA ENTRY'!CK453,$CG$4='DATA ENTRY'!D453),'DATA ENTRY'!W453,"")))</f>
        <v/>
      </c>
      <c r="CO454" s="3" t="str">
        <f>IF('DATA ENTRY'!CK453="","",IF('DATA ENTRY'!X453="","",IF(AND($CD$4='DATA ENTRY'!CK453,$CG$4='DATA ENTRY'!D453),'DATA ENTRY'!X453,"")))</f>
        <v/>
      </c>
      <c r="CP454" s="108" t="str">
        <f t="shared" si="103"/>
        <v/>
      </c>
      <c r="CQ454" s="108" t="str">
        <f>IF('DATA ENTRY'!CK453="","",IF('DATA ENTRY'!G453="","",IF(AND($CD$4='DATA ENTRY'!CK453,$CG$4='DATA ENTRY'!D453),'DATA ENTRY'!G453,"")))</f>
        <v/>
      </c>
      <c r="CR454" s="230" t="str">
        <f>IF('DATA ENTRY'!CK453="","",IF('DATA ENTRY'!D453="","",IF(AND($CD$4='DATA ENTRY'!CK453,$CG$4='DATA ENTRY'!D453),'DATA ENTRY'!D453,"")))</f>
        <v/>
      </c>
      <c r="CS454">
        <f t="shared" si="104"/>
        <v>0</v>
      </c>
      <c r="CT454">
        <f t="shared" si="105"/>
        <v>0</v>
      </c>
      <c r="CV454" s="139"/>
      <c r="CX454">
        <f t="shared" si="106"/>
        <v>0</v>
      </c>
      <c r="DB454" t="str">
        <f t="shared" si="113"/>
        <v/>
      </c>
      <c r="DC454" t="str">
        <f t="shared" si="114"/>
        <v/>
      </c>
      <c r="DD454" s="224">
        <v>448</v>
      </c>
      <c r="DE454" s="3" t="str">
        <f>IF('DATA ENTRY'!CK453="","",IF('DATA ENTRY'!B453="","",IF(AND($DF$4='DATA ENTRY'!D453),'DATA ENTRY'!B453,"")))</f>
        <v/>
      </c>
      <c r="DF454" s="3" t="str">
        <f>IF('DATA ENTRY'!CK453="","",IF('DATA ENTRY'!C453="","",IF(AND($DF$4='DATA ENTRY'!D453),'DATA ENTRY'!C453,"")))</f>
        <v/>
      </c>
      <c r="DG454" s="4" t="str">
        <f>IF('DATA ENTRY'!CK453="","",IF('DATA ENTRY'!I453="","",IF(AND($DF$4='DATA ENTRY'!D453),'DATA ENTRY'!I453,"")))</f>
        <v/>
      </c>
      <c r="DH454" s="4" t="str">
        <f>IF('DATA ENTRY'!CK453="","",IF('DATA ENTRY'!CK453="","",IF(AND($DF$4='DATA ENTRY'!D453),'DATA ENTRY'!CK453,"")))</f>
        <v/>
      </c>
      <c r="DI454" s="3" t="str">
        <f>IF('DATA ENTRY'!CK453="","",IF('DATA ENTRY'!N453="","",IF(AND($DF$4='DATA ENTRY'!D453),'DATA ENTRY'!N453,"")))</f>
        <v/>
      </c>
      <c r="DJ454" s="107" t="str">
        <f>IF('DATA ENTRY'!CK453="","",IF('DATA ENTRY'!O453="","",IF(AND($DF$4='DATA ENTRY'!D453),'DATA ENTRY'!O453,"")))</f>
        <v/>
      </c>
      <c r="DK454" s="3" t="str">
        <f>IF('DATA ENTRY'!CK453="","",IF('DATA ENTRY'!P453="","",IF(AND($DF$4='DATA ENTRY'!D453),'DATA ENTRY'!P453,"")))</f>
        <v/>
      </c>
      <c r="DL454" s="107" t="str">
        <f>IF('DATA ENTRY'!CK453="","",IF('DATA ENTRY'!Q453="","",IF(AND($DF$4='DATA ENTRY'!D453),'DATA ENTRY'!Q453,"")))</f>
        <v/>
      </c>
      <c r="DM454" s="3" t="str">
        <f>IF('DATA ENTRY'!CK453="","",IF('DATA ENTRY'!R453="","",IF(AND($DF$4='DATA ENTRY'!D453),'DATA ENTRY'!R453,"")))</f>
        <v/>
      </c>
      <c r="DN454" s="107" t="str">
        <f>IF('DATA ENTRY'!CK453="","",IF('DATA ENTRY'!S453="","",IF(AND($DF$4='DATA ENTRY'!D453),'DATA ENTRY'!S453,"")))</f>
        <v/>
      </c>
      <c r="DO454" s="3" t="str">
        <f>IF('DATA ENTRY'!CK453="","",IF('DATA ENTRY'!E453="","",IF(AND($DF$4='DATA ENTRY'!D453),'DATA ENTRY'!E453,"")))</f>
        <v/>
      </c>
      <c r="DP454" s="3" t="str">
        <f>IF('DATA ENTRY'!CK453="","",IF('DATA ENTRY'!D453="","",IF(AND($DF$4='DATA ENTRY'!D453),'DATA ENTRY'!D453,"")))</f>
        <v/>
      </c>
      <c r="DQ454" s="3" t="str">
        <f>IF('DATA ENTRY'!CK453="","",IF('DATA ENTRY'!W453="","",IF(AND($DF$4='DATA ENTRY'!D453),'DATA ENTRY'!W453,"")))</f>
        <v/>
      </c>
      <c r="DR454" s="3" t="str">
        <f>IF('DATA ENTRY'!CK453="","",IF('DATA ENTRY'!X453="","",IF(AND($DF$4='DATA ENTRY'!D453),'DATA ENTRY'!X453,"")))</f>
        <v/>
      </c>
      <c r="DS454" s="108" t="str">
        <f t="shared" si="107"/>
        <v/>
      </c>
      <c r="DT454" s="108" t="str">
        <f>IF('DATA ENTRY'!CK453="","",IF('DATA ENTRY'!D453="","",IF(AND($DF$4='DATA ENTRY'!D453),'DATA ENTRY'!G453,"")))</f>
        <v/>
      </c>
      <c r="DY454">
        <f t="shared" si="108"/>
        <v>0</v>
      </c>
      <c r="EB454" t="str">
        <f t="shared" si="109"/>
        <v/>
      </c>
      <c r="EC454" t="str">
        <f t="shared" si="110"/>
        <v/>
      </c>
      <c r="ED454" s="224">
        <v>448</v>
      </c>
      <c r="EE454" s="3" t="str">
        <f>IF('DATA ENTRY'!CK453="","",IF('DATA ENTRY'!B453="","",IF(AND($EF$4='DATA ENTRY'!G453,$EH$4='DATA ENTRY'!F453),'DATA ENTRY'!B453,"")))</f>
        <v/>
      </c>
      <c r="EF454" s="3" t="str">
        <f>IF('DATA ENTRY'!CK453="","",IF('DATA ENTRY'!C453="","",IF(AND($EF$4='DATA ENTRY'!G453,$EH$4='DATA ENTRY'!F453),'DATA ENTRY'!C453,"")))</f>
        <v/>
      </c>
      <c r="EG454" s="4" t="str">
        <f>IF('DATA ENTRY'!CK453="","",IF('DATA ENTRY'!I453="","",IF(AND($EF$4='DATA ENTRY'!G453,$EH$4='DATA ENTRY'!F453),'DATA ENTRY'!I453,"")))</f>
        <v/>
      </c>
      <c r="EH454" s="4" t="str">
        <f>IF('DATA ENTRY'!CK453="","",IF('DATA ENTRY'!CK453="","",IF(AND($EF$4='DATA ENTRY'!G453,$EH$4='DATA ENTRY'!F453),'DATA ENTRY'!CK453,"")))</f>
        <v/>
      </c>
      <c r="EI454" s="3" t="str">
        <f>IF('DATA ENTRY'!CK453="","",IF('DATA ENTRY'!N453="","",IF(AND($EF$4='DATA ENTRY'!G453,$EH$4='DATA ENTRY'!F453),'DATA ENTRY'!N453,"")))</f>
        <v/>
      </c>
      <c r="EJ454" s="107" t="str">
        <f>IF('DATA ENTRY'!CK453="","",IF('DATA ENTRY'!O453="","",IF(AND($EF$4='DATA ENTRY'!G453,$EH$4='DATA ENTRY'!F453),'DATA ENTRY'!O453,"")))</f>
        <v/>
      </c>
      <c r="EK454" s="3" t="str">
        <f>IF('DATA ENTRY'!CK453="","",IF('DATA ENTRY'!P453="","",IF(AND($EF$4='DATA ENTRY'!G453,$EH$4='DATA ENTRY'!F453),'DATA ENTRY'!P453,"")))</f>
        <v/>
      </c>
      <c r="EL454" s="107" t="str">
        <f>IF('DATA ENTRY'!CK453="","",IF('DATA ENTRY'!Q453="","",IF(AND($EF$4='DATA ENTRY'!G453,$EH$4='DATA ENTRY'!F453),'DATA ENTRY'!Q453,"")))</f>
        <v/>
      </c>
      <c r="EM454" s="3" t="str">
        <f>IF('DATA ENTRY'!CK453="","",IF('DATA ENTRY'!R453="","",IF(AND($EF$4='DATA ENTRY'!G453,$EH$4='DATA ENTRY'!F453),'DATA ENTRY'!R453,"")))</f>
        <v/>
      </c>
      <c r="EN454" s="107" t="str">
        <f>IF('DATA ENTRY'!CK453="","",IF('DATA ENTRY'!S453="","",IF(AND($EF$4='DATA ENTRY'!G453,$EH$4='DATA ENTRY'!F453),'DATA ENTRY'!S453,"")))</f>
        <v/>
      </c>
      <c r="EO454" s="3" t="str">
        <f>IF('DATA ENTRY'!CK453="","",IF('DATA ENTRY'!E453="","",IF(AND($EF$4='DATA ENTRY'!G453,$EH$4='DATA ENTRY'!F453),'DATA ENTRY'!E453,"")))</f>
        <v/>
      </c>
      <c r="EP454" s="3" t="str">
        <f>IF('DATA ENTRY'!CK453="","",IF('DATA ENTRY'!D453="","",IF(AND($EF$4='DATA ENTRY'!G453,$EH$4='DATA ENTRY'!F453),'DATA ENTRY'!D453,"")))</f>
        <v/>
      </c>
      <c r="EQ454" s="3" t="str">
        <f>IF('DATA ENTRY'!CK453="","",IF('DATA ENTRY'!W453="","",IF(AND($EF$4='DATA ENTRY'!G453,$EH$4='DATA ENTRY'!F453),'DATA ENTRY'!W453,"")))</f>
        <v/>
      </c>
      <c r="ER454" s="3" t="str">
        <f>IF('DATA ENTRY'!CK453="","",IF('DATA ENTRY'!X453="","",IF(AND($EF$4='DATA ENTRY'!G453,$EH$4='DATA ENTRY'!F453),'DATA ENTRY'!X453,"")))</f>
        <v/>
      </c>
      <c r="ES454" s="108" t="str">
        <f t="shared" si="111"/>
        <v/>
      </c>
      <c r="ET454" s="108" t="str">
        <f>IF('DATA ENTRY'!CK453="","",IF('DATA ENTRY'!D453="","",IF(AND($EF$4='DATA ENTRY'!G453,$EH$4='DATA ENTRY'!F453),'DATA ENTRY'!G453,"")))</f>
        <v/>
      </c>
      <c r="EY454">
        <f t="shared" si="112"/>
        <v>0</v>
      </c>
    </row>
    <row r="455" spans="1:155">
      <c r="A455" t="str">
        <f>IF(S455=0,"",1+(MAX($A$7:A454)))</f>
        <v/>
      </c>
      <c r="B455" s="224">
        <v>449</v>
      </c>
      <c r="C455" s="3" t="str">
        <f>IF('DATA ENTRY'!CK454="","",IF('DATA ENTRY'!B454="","",IF($D$4="All Post",'DATA ENTRY'!B454,IF(AND($D$4='DATA ENTRY'!CK454),'DATA ENTRY'!B454,""))))</f>
        <v/>
      </c>
      <c r="D455" s="3" t="str">
        <f>IF('DATA ENTRY'!CK454="","",IF('DATA ENTRY'!C454="","",IF($D$4="All Post",'DATA ENTRY'!C454,IF(AND($D$4='DATA ENTRY'!CK454),'DATA ENTRY'!C454,""))))</f>
        <v/>
      </c>
      <c r="E455" s="4" t="str">
        <f>IF('DATA ENTRY'!CK454="","",IF('DATA ENTRY'!I454="","",IF($D$4="All Post",'DATA ENTRY'!I454,IF(AND($D$4='DATA ENTRY'!CK454),'DATA ENTRY'!I454,""))))</f>
        <v/>
      </c>
      <c r="F455" s="4" t="str">
        <f>IF('DATA ENTRY'!CK454="","",IF('DATA ENTRY'!CK454="","",IF($D$4="All Post",'DATA ENTRY'!CK454,IF(AND($D$4='DATA ENTRY'!CK454),'DATA ENTRY'!CK454,""))))</f>
        <v/>
      </c>
      <c r="G455" s="3" t="str">
        <f>IF('DATA ENTRY'!CK454="","",IF('DATA ENTRY'!N454="","",IF($D$4="All Post",'DATA ENTRY'!N454,IF(AND($D$4='DATA ENTRY'!CK454),'DATA ENTRY'!N454,""))))</f>
        <v/>
      </c>
      <c r="H455" s="107" t="str">
        <f>IF('DATA ENTRY'!CK454="","",IF('DATA ENTRY'!O454="","",IF($D$4="All Post",'DATA ENTRY'!O454,IF(AND($D$4='DATA ENTRY'!CK454),'DATA ENTRY'!O454,""))))</f>
        <v/>
      </c>
      <c r="I455" s="3" t="str">
        <f>IF('DATA ENTRY'!CK454="","",IF('DATA ENTRY'!P454="","",IF($D$4="All Post",'DATA ENTRY'!P454,IF(AND($D$4='DATA ENTRY'!CK454),'DATA ENTRY'!P454,""))))</f>
        <v/>
      </c>
      <c r="J455" s="107" t="str">
        <f>IF('DATA ENTRY'!CK454="","",IF('DATA ENTRY'!Q454="","",IF($D$4="All Post",'DATA ENTRY'!Q454,IF(AND($D$4='DATA ENTRY'!CK454),'DATA ENTRY'!Q454,""))))</f>
        <v/>
      </c>
      <c r="K455" s="3" t="str">
        <f>IF('DATA ENTRY'!CK454="","",IF('DATA ENTRY'!R454="","",IF($D$4="All Post",'DATA ENTRY'!R454,IF(AND($D$4='DATA ENTRY'!CK454),'DATA ENTRY'!R454,""))))</f>
        <v/>
      </c>
      <c r="L455" s="3" t="str">
        <f>IF('DATA ENTRY'!CK454="","",IF('DATA ENTRY'!S454="","",IF($D$4="All Post",'DATA ENTRY'!S454,IF(AND($D$4='DATA ENTRY'!CK454),'DATA ENTRY'!S454,""))))</f>
        <v/>
      </c>
      <c r="M455" s="3" t="str">
        <f>IF('DATA ENTRY'!CK454="","",IF('DATA ENTRY'!E454="","",IF($D$4="All Post",'DATA ENTRY'!E454,IF(AND($D$4='DATA ENTRY'!CK454),'DATA ENTRY'!E454,""))))</f>
        <v/>
      </c>
      <c r="N455" s="3" t="str">
        <f>IF('DATA ENTRY'!CK454="","",IF('DATA ENTRY'!W454="","",IF($D$4="All Post",'DATA ENTRY'!W454,IF(AND($D$4='DATA ENTRY'!CK454),'DATA ENTRY'!W454,""))))</f>
        <v/>
      </c>
      <c r="O455" s="3" t="str">
        <f>IF('DATA ENTRY'!CK454="","",IF('DATA ENTRY'!X454="","",IF($D$4="All Post",'DATA ENTRY'!X454,IF(AND($D$4='DATA ENTRY'!CK454),'DATA ENTRY'!X454,""))))</f>
        <v/>
      </c>
      <c r="P455" s="3" t="str">
        <f>IF('DATA ENTRY'!CK454="","",IF('DATA ENTRY'!G454="","",IF($D$4="All Post",'DATA ENTRY'!G454,IF(AND($D$4='DATA ENTRY'!CK454),'DATA ENTRY'!G454,""))))</f>
        <v/>
      </c>
      <c r="S455">
        <f t="shared" si="99"/>
        <v>0</v>
      </c>
      <c r="T455" t="str">
        <f t="shared" si="100"/>
        <v/>
      </c>
      <c r="BZ455" t="str">
        <f t="shared" si="101"/>
        <v/>
      </c>
      <c r="CA455" t="str">
        <f t="shared" si="102"/>
        <v/>
      </c>
      <c r="CB455" s="224">
        <v>449</v>
      </c>
      <c r="CC455" s="3" t="str">
        <f>IF('DATA ENTRY'!CK454="","",IF('DATA ENTRY'!B454="","",IF(AND($CD$4='DATA ENTRY'!CK454,$CG$4='DATA ENTRY'!D454),'DATA ENTRY'!B454,"")))</f>
        <v/>
      </c>
      <c r="CD455" s="3" t="str">
        <f>IF('DATA ENTRY'!CK454="","",IF('DATA ENTRY'!C454="","",IF(AND($CD$4='DATA ENTRY'!CK454,$CG$4='DATA ENTRY'!D454),'DATA ENTRY'!C454,"")))</f>
        <v/>
      </c>
      <c r="CE455" s="4" t="str">
        <f>IF('DATA ENTRY'!CK454="","",IF('DATA ENTRY'!I454="","",IF(AND($CD$4='DATA ENTRY'!CK454,$CG$4='DATA ENTRY'!D454),'DATA ENTRY'!I454,"")))</f>
        <v/>
      </c>
      <c r="CF455" s="4" t="str">
        <f>IF('DATA ENTRY'!CK454="","",IF('DATA ENTRY'!CK454="","",IF(AND($CD$4='DATA ENTRY'!CK454,$CG$4='DATA ENTRY'!D454),'DATA ENTRY'!CK454,"")))</f>
        <v/>
      </c>
      <c r="CG455" s="3" t="str">
        <f>IF('DATA ENTRY'!CK454="","",IF('DATA ENTRY'!N454="","",IF(AND($CD$4='DATA ENTRY'!CK454,$CG$4='DATA ENTRY'!D454),'DATA ENTRY'!N454,"")))</f>
        <v/>
      </c>
      <c r="CH455" s="107" t="str">
        <f>IF('DATA ENTRY'!CK454="","",IF('DATA ENTRY'!O454="","",IF(AND($CD$4='DATA ENTRY'!CK454,$CG$4='DATA ENTRY'!D454),'DATA ENTRY'!O454,"")))</f>
        <v/>
      </c>
      <c r="CI455" s="3" t="str">
        <f>IF('DATA ENTRY'!CK454="","",IF('DATA ENTRY'!P454="","",IF(AND($CD$4='DATA ENTRY'!CK454,$CG$4='DATA ENTRY'!D454),'DATA ENTRY'!P454,"")))</f>
        <v/>
      </c>
      <c r="CJ455" s="107" t="str">
        <f>IF('DATA ENTRY'!CK454="","",IF('DATA ENTRY'!Q454="","",IF(AND($CD$4='DATA ENTRY'!CK454,$CG$4='DATA ENTRY'!D454),'DATA ENTRY'!Q454,"")))</f>
        <v/>
      </c>
      <c r="CK455" s="3" t="str">
        <f>IF('DATA ENTRY'!CK454="","",IF('DATA ENTRY'!R454="","",IF(AND($CD$4='DATA ENTRY'!CK454,$CG$4='DATA ENTRY'!D454),'DATA ENTRY'!R454,"")))</f>
        <v/>
      </c>
      <c r="CL455" s="3" t="str">
        <f>IF('DATA ENTRY'!CK454="","",IF('DATA ENTRY'!S454="","",IF(AND($CD$4='DATA ENTRY'!CK454,$CG$4='DATA ENTRY'!D454),'DATA ENTRY'!S454,"")))</f>
        <v/>
      </c>
      <c r="CM455" s="3" t="str">
        <f>IF('DATA ENTRY'!CK454="","",IF('DATA ENTRY'!E454="","",IF(AND($CD$4='DATA ENTRY'!CK454,$CG$4='DATA ENTRY'!D454),'DATA ENTRY'!E454,"")))</f>
        <v/>
      </c>
      <c r="CN455" s="3" t="str">
        <f>IF('DATA ENTRY'!CK454="","",IF('DATA ENTRY'!W454="","",IF(AND($CD$4='DATA ENTRY'!CK454,$CG$4='DATA ENTRY'!D454),'DATA ENTRY'!W454,"")))</f>
        <v/>
      </c>
      <c r="CO455" s="3" t="str">
        <f>IF('DATA ENTRY'!CK454="","",IF('DATA ENTRY'!X454="","",IF(AND($CD$4='DATA ENTRY'!CK454,$CG$4='DATA ENTRY'!D454),'DATA ENTRY'!X454,"")))</f>
        <v/>
      </c>
      <c r="CP455" s="108" t="str">
        <f t="shared" si="103"/>
        <v/>
      </c>
      <c r="CQ455" s="108" t="str">
        <f>IF('DATA ENTRY'!CK454="","",IF('DATA ENTRY'!G454="","",IF(AND($CD$4='DATA ENTRY'!CK454,$CG$4='DATA ENTRY'!D454),'DATA ENTRY'!G454,"")))</f>
        <v/>
      </c>
      <c r="CR455" s="230" t="str">
        <f>IF('DATA ENTRY'!CK454="","",IF('DATA ENTRY'!D454="","",IF(AND($CD$4='DATA ENTRY'!CK454,$CG$4='DATA ENTRY'!D454),'DATA ENTRY'!D454,"")))</f>
        <v/>
      </c>
      <c r="CS455">
        <f t="shared" si="104"/>
        <v>0</v>
      </c>
      <c r="CT455">
        <f t="shared" si="105"/>
        <v>0</v>
      </c>
      <c r="CV455" s="139"/>
      <c r="CX455">
        <f t="shared" si="106"/>
        <v>0</v>
      </c>
      <c r="DB455" t="str">
        <f t="shared" si="113"/>
        <v/>
      </c>
      <c r="DC455" t="str">
        <f t="shared" si="114"/>
        <v/>
      </c>
      <c r="DD455" s="224">
        <v>449</v>
      </c>
      <c r="DE455" s="3" t="str">
        <f>IF('DATA ENTRY'!CK454="","",IF('DATA ENTRY'!B454="","",IF(AND($DF$4='DATA ENTRY'!D454),'DATA ENTRY'!B454,"")))</f>
        <v/>
      </c>
      <c r="DF455" s="3" t="str">
        <f>IF('DATA ENTRY'!CK454="","",IF('DATA ENTRY'!C454="","",IF(AND($DF$4='DATA ENTRY'!D454),'DATA ENTRY'!C454,"")))</f>
        <v/>
      </c>
      <c r="DG455" s="4" t="str">
        <f>IF('DATA ENTRY'!CK454="","",IF('DATA ENTRY'!I454="","",IF(AND($DF$4='DATA ENTRY'!D454),'DATA ENTRY'!I454,"")))</f>
        <v/>
      </c>
      <c r="DH455" s="4" t="str">
        <f>IF('DATA ENTRY'!CK454="","",IF('DATA ENTRY'!CK454="","",IF(AND($DF$4='DATA ENTRY'!D454),'DATA ENTRY'!CK454,"")))</f>
        <v/>
      </c>
      <c r="DI455" s="3" t="str">
        <f>IF('DATA ENTRY'!CK454="","",IF('DATA ENTRY'!N454="","",IF(AND($DF$4='DATA ENTRY'!D454),'DATA ENTRY'!N454,"")))</f>
        <v/>
      </c>
      <c r="DJ455" s="107" t="str">
        <f>IF('DATA ENTRY'!CK454="","",IF('DATA ENTRY'!O454="","",IF(AND($DF$4='DATA ENTRY'!D454),'DATA ENTRY'!O454,"")))</f>
        <v/>
      </c>
      <c r="DK455" s="3" t="str">
        <f>IF('DATA ENTRY'!CK454="","",IF('DATA ENTRY'!P454="","",IF(AND($DF$4='DATA ENTRY'!D454),'DATA ENTRY'!P454,"")))</f>
        <v/>
      </c>
      <c r="DL455" s="107" t="str">
        <f>IF('DATA ENTRY'!CK454="","",IF('DATA ENTRY'!Q454="","",IF(AND($DF$4='DATA ENTRY'!D454),'DATA ENTRY'!Q454,"")))</f>
        <v/>
      </c>
      <c r="DM455" s="3" t="str">
        <f>IF('DATA ENTRY'!CK454="","",IF('DATA ENTRY'!R454="","",IF(AND($DF$4='DATA ENTRY'!D454),'DATA ENTRY'!R454,"")))</f>
        <v/>
      </c>
      <c r="DN455" s="107" t="str">
        <f>IF('DATA ENTRY'!CK454="","",IF('DATA ENTRY'!S454="","",IF(AND($DF$4='DATA ENTRY'!D454),'DATA ENTRY'!S454,"")))</f>
        <v/>
      </c>
      <c r="DO455" s="3" t="str">
        <f>IF('DATA ENTRY'!CK454="","",IF('DATA ENTRY'!E454="","",IF(AND($DF$4='DATA ENTRY'!D454),'DATA ENTRY'!E454,"")))</f>
        <v/>
      </c>
      <c r="DP455" s="3" t="str">
        <f>IF('DATA ENTRY'!CK454="","",IF('DATA ENTRY'!D454="","",IF(AND($DF$4='DATA ENTRY'!D454),'DATA ENTRY'!D454,"")))</f>
        <v/>
      </c>
      <c r="DQ455" s="3" t="str">
        <f>IF('DATA ENTRY'!CK454="","",IF('DATA ENTRY'!W454="","",IF(AND($DF$4='DATA ENTRY'!D454),'DATA ENTRY'!W454,"")))</f>
        <v/>
      </c>
      <c r="DR455" s="3" t="str">
        <f>IF('DATA ENTRY'!CK454="","",IF('DATA ENTRY'!X454="","",IF(AND($DF$4='DATA ENTRY'!D454),'DATA ENTRY'!X454,"")))</f>
        <v/>
      </c>
      <c r="DS455" s="108" t="str">
        <f t="shared" si="107"/>
        <v/>
      </c>
      <c r="DT455" s="108" t="str">
        <f>IF('DATA ENTRY'!CK454="","",IF('DATA ENTRY'!D454="","",IF(AND($DF$4='DATA ENTRY'!D454),'DATA ENTRY'!G454,"")))</f>
        <v/>
      </c>
      <c r="DY455">
        <f t="shared" si="108"/>
        <v>0</v>
      </c>
      <c r="EB455" t="str">
        <f t="shared" si="109"/>
        <v/>
      </c>
      <c r="EC455" t="str">
        <f t="shared" si="110"/>
        <v/>
      </c>
      <c r="ED455" s="224">
        <v>449</v>
      </c>
      <c r="EE455" s="3" t="str">
        <f>IF('DATA ENTRY'!CK454="","",IF('DATA ENTRY'!B454="","",IF(AND($EF$4='DATA ENTRY'!G454,$EH$4='DATA ENTRY'!F454),'DATA ENTRY'!B454,"")))</f>
        <v/>
      </c>
      <c r="EF455" s="3" t="str">
        <f>IF('DATA ENTRY'!CK454="","",IF('DATA ENTRY'!C454="","",IF(AND($EF$4='DATA ENTRY'!G454,$EH$4='DATA ENTRY'!F454),'DATA ENTRY'!C454,"")))</f>
        <v/>
      </c>
      <c r="EG455" s="4" t="str">
        <f>IF('DATA ENTRY'!CK454="","",IF('DATA ENTRY'!I454="","",IF(AND($EF$4='DATA ENTRY'!G454,$EH$4='DATA ENTRY'!F454),'DATA ENTRY'!I454,"")))</f>
        <v/>
      </c>
      <c r="EH455" s="4" t="str">
        <f>IF('DATA ENTRY'!CK454="","",IF('DATA ENTRY'!CK454="","",IF(AND($EF$4='DATA ENTRY'!G454,$EH$4='DATA ENTRY'!F454),'DATA ENTRY'!CK454,"")))</f>
        <v/>
      </c>
      <c r="EI455" s="3" t="str">
        <f>IF('DATA ENTRY'!CK454="","",IF('DATA ENTRY'!N454="","",IF(AND($EF$4='DATA ENTRY'!G454,$EH$4='DATA ENTRY'!F454),'DATA ENTRY'!N454,"")))</f>
        <v/>
      </c>
      <c r="EJ455" s="107" t="str">
        <f>IF('DATA ENTRY'!CK454="","",IF('DATA ENTRY'!O454="","",IF(AND($EF$4='DATA ENTRY'!G454,$EH$4='DATA ENTRY'!F454),'DATA ENTRY'!O454,"")))</f>
        <v/>
      </c>
      <c r="EK455" s="3" t="str">
        <f>IF('DATA ENTRY'!CK454="","",IF('DATA ENTRY'!P454="","",IF(AND($EF$4='DATA ENTRY'!G454,$EH$4='DATA ENTRY'!F454),'DATA ENTRY'!P454,"")))</f>
        <v/>
      </c>
      <c r="EL455" s="107" t="str">
        <f>IF('DATA ENTRY'!CK454="","",IF('DATA ENTRY'!Q454="","",IF(AND($EF$4='DATA ENTRY'!G454,$EH$4='DATA ENTRY'!F454),'DATA ENTRY'!Q454,"")))</f>
        <v/>
      </c>
      <c r="EM455" s="3" t="str">
        <f>IF('DATA ENTRY'!CK454="","",IF('DATA ENTRY'!R454="","",IF(AND($EF$4='DATA ENTRY'!G454,$EH$4='DATA ENTRY'!F454),'DATA ENTRY'!R454,"")))</f>
        <v/>
      </c>
      <c r="EN455" s="107" t="str">
        <f>IF('DATA ENTRY'!CK454="","",IF('DATA ENTRY'!S454="","",IF(AND($EF$4='DATA ENTRY'!G454,$EH$4='DATA ENTRY'!F454),'DATA ENTRY'!S454,"")))</f>
        <v/>
      </c>
      <c r="EO455" s="3" t="str">
        <f>IF('DATA ENTRY'!CK454="","",IF('DATA ENTRY'!E454="","",IF(AND($EF$4='DATA ENTRY'!G454,$EH$4='DATA ENTRY'!F454),'DATA ENTRY'!E454,"")))</f>
        <v/>
      </c>
      <c r="EP455" s="3" t="str">
        <f>IF('DATA ENTRY'!CK454="","",IF('DATA ENTRY'!D454="","",IF(AND($EF$4='DATA ENTRY'!G454,$EH$4='DATA ENTRY'!F454),'DATA ENTRY'!D454,"")))</f>
        <v/>
      </c>
      <c r="EQ455" s="3" t="str">
        <f>IF('DATA ENTRY'!CK454="","",IF('DATA ENTRY'!W454="","",IF(AND($EF$4='DATA ENTRY'!G454,$EH$4='DATA ENTRY'!F454),'DATA ENTRY'!W454,"")))</f>
        <v/>
      </c>
      <c r="ER455" s="3" t="str">
        <f>IF('DATA ENTRY'!CK454="","",IF('DATA ENTRY'!X454="","",IF(AND($EF$4='DATA ENTRY'!G454,$EH$4='DATA ENTRY'!F454),'DATA ENTRY'!X454,"")))</f>
        <v/>
      </c>
      <c r="ES455" s="108" t="str">
        <f t="shared" si="111"/>
        <v/>
      </c>
      <c r="ET455" s="108" t="str">
        <f>IF('DATA ENTRY'!CK454="","",IF('DATA ENTRY'!D454="","",IF(AND($EF$4='DATA ENTRY'!G454,$EH$4='DATA ENTRY'!F454),'DATA ENTRY'!G454,"")))</f>
        <v/>
      </c>
      <c r="EY455">
        <f t="shared" si="112"/>
        <v>0</v>
      </c>
    </row>
    <row r="456" spans="1:155">
      <c r="A456" t="str">
        <f>IF(S456=0,"",1+(MAX($A$7:A455)))</f>
        <v/>
      </c>
      <c r="B456" s="224">
        <v>450</v>
      </c>
      <c r="C456" s="3" t="str">
        <f>IF('DATA ENTRY'!CK455="","",IF('DATA ENTRY'!B455="","",IF($D$4="All Post",'DATA ENTRY'!B455,IF(AND($D$4='DATA ENTRY'!CK455),'DATA ENTRY'!B455,""))))</f>
        <v/>
      </c>
      <c r="D456" s="3" t="str">
        <f>IF('DATA ENTRY'!CK455="","",IF('DATA ENTRY'!C455="","",IF($D$4="All Post",'DATA ENTRY'!C455,IF(AND($D$4='DATA ENTRY'!CK455),'DATA ENTRY'!C455,""))))</f>
        <v/>
      </c>
      <c r="E456" s="4" t="str">
        <f>IF('DATA ENTRY'!CK455="","",IF('DATA ENTRY'!I455="","",IF($D$4="All Post",'DATA ENTRY'!I455,IF(AND($D$4='DATA ENTRY'!CK455),'DATA ENTRY'!I455,""))))</f>
        <v/>
      </c>
      <c r="F456" s="4" t="str">
        <f>IF('DATA ENTRY'!CK455="","",IF('DATA ENTRY'!CK455="","",IF($D$4="All Post",'DATA ENTRY'!CK455,IF(AND($D$4='DATA ENTRY'!CK455),'DATA ENTRY'!CK455,""))))</f>
        <v/>
      </c>
      <c r="G456" s="3" t="str">
        <f>IF('DATA ENTRY'!CK455="","",IF('DATA ENTRY'!N455="","",IF($D$4="All Post",'DATA ENTRY'!N455,IF(AND($D$4='DATA ENTRY'!CK455),'DATA ENTRY'!N455,""))))</f>
        <v/>
      </c>
      <c r="H456" s="107" t="str">
        <f>IF('DATA ENTRY'!CK455="","",IF('DATA ENTRY'!O455="","",IF($D$4="All Post",'DATA ENTRY'!O455,IF(AND($D$4='DATA ENTRY'!CK455),'DATA ENTRY'!O455,""))))</f>
        <v/>
      </c>
      <c r="I456" s="3" t="str">
        <f>IF('DATA ENTRY'!CK455="","",IF('DATA ENTRY'!P455="","",IF($D$4="All Post",'DATA ENTRY'!P455,IF(AND($D$4='DATA ENTRY'!CK455),'DATA ENTRY'!P455,""))))</f>
        <v/>
      </c>
      <c r="J456" s="107" t="str">
        <f>IF('DATA ENTRY'!CK455="","",IF('DATA ENTRY'!Q455="","",IF($D$4="All Post",'DATA ENTRY'!Q455,IF(AND($D$4='DATA ENTRY'!CK455),'DATA ENTRY'!Q455,""))))</f>
        <v/>
      </c>
      <c r="K456" s="3" t="str">
        <f>IF('DATA ENTRY'!CK455="","",IF('DATA ENTRY'!R455="","",IF($D$4="All Post",'DATA ENTRY'!R455,IF(AND($D$4='DATA ENTRY'!CK455),'DATA ENTRY'!R455,""))))</f>
        <v/>
      </c>
      <c r="L456" s="3" t="str">
        <f>IF('DATA ENTRY'!CK455="","",IF('DATA ENTRY'!S455="","",IF($D$4="All Post",'DATA ENTRY'!S455,IF(AND($D$4='DATA ENTRY'!CK455),'DATA ENTRY'!S455,""))))</f>
        <v/>
      </c>
      <c r="M456" s="3" t="str">
        <f>IF('DATA ENTRY'!CK455="","",IF('DATA ENTRY'!E455="","",IF($D$4="All Post",'DATA ENTRY'!E455,IF(AND($D$4='DATA ENTRY'!CK455),'DATA ENTRY'!E455,""))))</f>
        <v/>
      </c>
      <c r="N456" s="3" t="str">
        <f>IF('DATA ENTRY'!CK455="","",IF('DATA ENTRY'!W455="","",IF($D$4="All Post",'DATA ENTRY'!W455,IF(AND($D$4='DATA ENTRY'!CK455),'DATA ENTRY'!W455,""))))</f>
        <v/>
      </c>
      <c r="O456" s="3" t="str">
        <f>IF('DATA ENTRY'!CK455="","",IF('DATA ENTRY'!X455="","",IF($D$4="All Post",'DATA ENTRY'!X455,IF(AND($D$4='DATA ENTRY'!CK455),'DATA ENTRY'!X455,""))))</f>
        <v/>
      </c>
      <c r="P456" s="3" t="str">
        <f>IF('DATA ENTRY'!CK455="","",IF('DATA ENTRY'!G455="","",IF($D$4="All Post",'DATA ENTRY'!G455,IF(AND($D$4='DATA ENTRY'!CK455),'DATA ENTRY'!G455,""))))</f>
        <v/>
      </c>
      <c r="S456">
        <f t="shared" ref="S456:S519" si="115">IF($D$4=F456,1,IF(T456="All Post",1,0))</f>
        <v>0</v>
      </c>
      <c r="T456" t="str">
        <f t="shared" ref="T456:T519" si="116">IF(AND(C456="",F456=""),"","All Post")</f>
        <v/>
      </c>
      <c r="BZ456" t="str">
        <f t="shared" ref="BZ456:BZ519" si="117">IF(CE456="","",RANK(CE456,$CE$7:$CE$211,1))</f>
        <v/>
      </c>
      <c r="CA456" t="str">
        <f t="shared" ref="CA456:CA519" si="118">IF(CX456=0,"",CX456)</f>
        <v/>
      </c>
      <c r="CB456" s="224">
        <v>450</v>
      </c>
      <c r="CC456" s="3" t="str">
        <f>IF('DATA ENTRY'!CK455="","",IF('DATA ENTRY'!B455="","",IF(AND($CD$4='DATA ENTRY'!CK455,$CG$4='DATA ENTRY'!D455),'DATA ENTRY'!B455,"")))</f>
        <v/>
      </c>
      <c r="CD456" s="3" t="str">
        <f>IF('DATA ENTRY'!CK455="","",IF('DATA ENTRY'!C455="","",IF(AND($CD$4='DATA ENTRY'!CK455,$CG$4='DATA ENTRY'!D455),'DATA ENTRY'!C455,"")))</f>
        <v/>
      </c>
      <c r="CE456" s="4" t="str">
        <f>IF('DATA ENTRY'!CK455="","",IF('DATA ENTRY'!I455="","",IF(AND($CD$4='DATA ENTRY'!CK455,$CG$4='DATA ENTRY'!D455),'DATA ENTRY'!I455,"")))</f>
        <v/>
      </c>
      <c r="CF456" s="4" t="str">
        <f>IF('DATA ENTRY'!CK455="","",IF('DATA ENTRY'!CK455="","",IF(AND($CD$4='DATA ENTRY'!CK455,$CG$4='DATA ENTRY'!D455),'DATA ENTRY'!CK455,"")))</f>
        <v/>
      </c>
      <c r="CG456" s="3" t="str">
        <f>IF('DATA ENTRY'!CK455="","",IF('DATA ENTRY'!N455="","",IF(AND($CD$4='DATA ENTRY'!CK455,$CG$4='DATA ENTRY'!D455),'DATA ENTRY'!N455,"")))</f>
        <v/>
      </c>
      <c r="CH456" s="107" t="str">
        <f>IF('DATA ENTRY'!CK455="","",IF('DATA ENTRY'!O455="","",IF(AND($CD$4='DATA ENTRY'!CK455,$CG$4='DATA ENTRY'!D455),'DATA ENTRY'!O455,"")))</f>
        <v/>
      </c>
      <c r="CI456" s="3" t="str">
        <f>IF('DATA ENTRY'!CK455="","",IF('DATA ENTRY'!P455="","",IF(AND($CD$4='DATA ENTRY'!CK455,$CG$4='DATA ENTRY'!D455),'DATA ENTRY'!P455,"")))</f>
        <v/>
      </c>
      <c r="CJ456" s="107" t="str">
        <f>IF('DATA ENTRY'!CK455="","",IF('DATA ENTRY'!Q455="","",IF(AND($CD$4='DATA ENTRY'!CK455,$CG$4='DATA ENTRY'!D455),'DATA ENTRY'!Q455,"")))</f>
        <v/>
      </c>
      <c r="CK456" s="3" t="str">
        <f>IF('DATA ENTRY'!CK455="","",IF('DATA ENTRY'!R455="","",IF(AND($CD$4='DATA ENTRY'!CK455,$CG$4='DATA ENTRY'!D455),'DATA ENTRY'!R455,"")))</f>
        <v/>
      </c>
      <c r="CL456" s="3" t="str">
        <f>IF('DATA ENTRY'!CK455="","",IF('DATA ENTRY'!S455="","",IF(AND($CD$4='DATA ENTRY'!CK455,$CG$4='DATA ENTRY'!D455),'DATA ENTRY'!S455,"")))</f>
        <v/>
      </c>
      <c r="CM456" s="3" t="str">
        <f>IF('DATA ENTRY'!CK455="","",IF('DATA ENTRY'!E455="","",IF(AND($CD$4='DATA ENTRY'!CK455,$CG$4='DATA ENTRY'!D455),'DATA ENTRY'!E455,"")))</f>
        <v/>
      </c>
      <c r="CN456" s="3" t="str">
        <f>IF('DATA ENTRY'!CK455="","",IF('DATA ENTRY'!W455="","",IF(AND($CD$4='DATA ENTRY'!CK455,$CG$4='DATA ENTRY'!D455),'DATA ENTRY'!W455,"")))</f>
        <v/>
      </c>
      <c r="CO456" s="3" t="str">
        <f>IF('DATA ENTRY'!CK455="","",IF('DATA ENTRY'!X455="","",IF(AND($CD$4='DATA ENTRY'!CK455,$CG$4='DATA ENTRY'!D455),'DATA ENTRY'!X455,"")))</f>
        <v/>
      </c>
      <c r="CP456" s="108" t="str">
        <f t="shared" ref="CP456:CP519" si="119">IFERROR(IF(CF456="","",SUM(CH456*75%+CJ456*25%)),"")</f>
        <v/>
      </c>
      <c r="CQ456" s="108" t="str">
        <f>IF('DATA ENTRY'!CK455="","",IF('DATA ENTRY'!G455="","",IF(AND($CD$4='DATA ENTRY'!CK455,$CG$4='DATA ENTRY'!D455),'DATA ENTRY'!G455,"")))</f>
        <v/>
      </c>
      <c r="CR456" s="230" t="str">
        <f>IF('DATA ENTRY'!CK455="","",IF('DATA ENTRY'!D455="","",IF(AND($CD$4='DATA ENTRY'!CK455,$CG$4='DATA ENTRY'!D455),'DATA ENTRY'!D455,"")))</f>
        <v/>
      </c>
      <c r="CS456">
        <f t="shared" ref="CS456:CS519" si="120">SUMPRODUCT((CP456&lt;$CP$7:$CP$211)/COUNTIF($CP$7:$CP$211,$CP$7:$CP$211))</f>
        <v>0</v>
      </c>
      <c r="CT456">
        <f t="shared" ref="CT456:CT519" si="121">SUMPRODUCT((CE456&lt;$CE$7:$CE$211)/COUNTIF($CE$7:$CE$211,$CE$7:$CE$211))</f>
        <v>0</v>
      </c>
      <c r="CV456" s="139"/>
      <c r="CX456">
        <f t="shared" ref="CX456:CX519" si="122">IF($CD$4=CF456,1,0)</f>
        <v>0</v>
      </c>
      <c r="DB456" t="str">
        <f t="shared" si="113"/>
        <v/>
      </c>
      <c r="DC456" t="str">
        <f t="shared" si="114"/>
        <v/>
      </c>
      <c r="DD456" s="224">
        <v>450</v>
      </c>
      <c r="DE456" s="3" t="str">
        <f>IF('DATA ENTRY'!CK455="","",IF('DATA ENTRY'!B455="","",IF(AND($DF$4='DATA ENTRY'!D455),'DATA ENTRY'!B455,"")))</f>
        <v/>
      </c>
      <c r="DF456" s="3" t="str">
        <f>IF('DATA ENTRY'!CK455="","",IF('DATA ENTRY'!C455="","",IF(AND($DF$4='DATA ENTRY'!D455),'DATA ENTRY'!C455,"")))</f>
        <v/>
      </c>
      <c r="DG456" s="4" t="str">
        <f>IF('DATA ENTRY'!CK455="","",IF('DATA ENTRY'!I455="","",IF(AND($DF$4='DATA ENTRY'!D455),'DATA ENTRY'!I455,"")))</f>
        <v/>
      </c>
      <c r="DH456" s="4" t="str">
        <f>IF('DATA ENTRY'!CK455="","",IF('DATA ENTRY'!CK455="","",IF(AND($DF$4='DATA ENTRY'!D455),'DATA ENTRY'!CK455,"")))</f>
        <v/>
      </c>
      <c r="DI456" s="3" t="str">
        <f>IF('DATA ENTRY'!CK455="","",IF('DATA ENTRY'!N455="","",IF(AND($DF$4='DATA ENTRY'!D455),'DATA ENTRY'!N455,"")))</f>
        <v/>
      </c>
      <c r="DJ456" s="107" t="str">
        <f>IF('DATA ENTRY'!CK455="","",IF('DATA ENTRY'!O455="","",IF(AND($DF$4='DATA ENTRY'!D455),'DATA ENTRY'!O455,"")))</f>
        <v/>
      </c>
      <c r="DK456" s="3" t="str">
        <f>IF('DATA ENTRY'!CK455="","",IF('DATA ENTRY'!P455="","",IF(AND($DF$4='DATA ENTRY'!D455),'DATA ENTRY'!P455,"")))</f>
        <v/>
      </c>
      <c r="DL456" s="107" t="str">
        <f>IF('DATA ENTRY'!CK455="","",IF('DATA ENTRY'!Q455="","",IF(AND($DF$4='DATA ENTRY'!D455),'DATA ENTRY'!Q455,"")))</f>
        <v/>
      </c>
      <c r="DM456" s="3" t="str">
        <f>IF('DATA ENTRY'!CK455="","",IF('DATA ENTRY'!R455="","",IF(AND($DF$4='DATA ENTRY'!D455),'DATA ENTRY'!R455,"")))</f>
        <v/>
      </c>
      <c r="DN456" s="107" t="str">
        <f>IF('DATA ENTRY'!CK455="","",IF('DATA ENTRY'!S455="","",IF(AND($DF$4='DATA ENTRY'!D455),'DATA ENTRY'!S455,"")))</f>
        <v/>
      </c>
      <c r="DO456" s="3" t="str">
        <f>IF('DATA ENTRY'!CK455="","",IF('DATA ENTRY'!E455="","",IF(AND($DF$4='DATA ENTRY'!D455),'DATA ENTRY'!E455,"")))</f>
        <v/>
      </c>
      <c r="DP456" s="3" t="str">
        <f>IF('DATA ENTRY'!CK455="","",IF('DATA ENTRY'!D455="","",IF(AND($DF$4='DATA ENTRY'!D455),'DATA ENTRY'!D455,"")))</f>
        <v/>
      </c>
      <c r="DQ456" s="3" t="str">
        <f>IF('DATA ENTRY'!CK455="","",IF('DATA ENTRY'!W455="","",IF(AND($DF$4='DATA ENTRY'!D455),'DATA ENTRY'!W455,"")))</f>
        <v/>
      </c>
      <c r="DR456" s="3" t="str">
        <f>IF('DATA ENTRY'!CK455="","",IF('DATA ENTRY'!X455="","",IF(AND($DF$4='DATA ENTRY'!D455),'DATA ENTRY'!X455,"")))</f>
        <v/>
      </c>
      <c r="DS456" s="108" t="str">
        <f t="shared" ref="DS456:DS519" si="123">IFERROR(IF(DH456="","",SUM(DJ456*75%+DL456*25%)),"")</f>
        <v/>
      </c>
      <c r="DT456" s="108" t="str">
        <f>IF('DATA ENTRY'!CK455="","",IF('DATA ENTRY'!D455="","",IF(AND($DF$4='DATA ENTRY'!D455),'DATA ENTRY'!G455,"")))</f>
        <v/>
      </c>
      <c r="DY456">
        <f t="shared" ref="DY456:DY519" si="124">IF($DF$4="",0,IF($DF$4=DP456,1,0))</f>
        <v>0</v>
      </c>
      <c r="EB456" t="str">
        <f t="shared" ref="EB456:EB519" si="125">IF(EG456="","",RANK(EG456,$EG$7:$EG$211,1))</f>
        <v/>
      </c>
      <c r="EC456" t="str">
        <f t="shared" ref="EC456:EC519" si="126">IF(EY456=0,"",EY456)</f>
        <v/>
      </c>
      <c r="ED456" s="224">
        <v>450</v>
      </c>
      <c r="EE456" s="3" t="str">
        <f>IF('DATA ENTRY'!CK455="","",IF('DATA ENTRY'!B455="","",IF(AND($EF$4='DATA ENTRY'!G455,$EH$4='DATA ENTRY'!F455),'DATA ENTRY'!B455,"")))</f>
        <v/>
      </c>
      <c r="EF456" s="3" t="str">
        <f>IF('DATA ENTRY'!CK455="","",IF('DATA ENTRY'!C455="","",IF(AND($EF$4='DATA ENTRY'!G455,$EH$4='DATA ENTRY'!F455),'DATA ENTRY'!C455,"")))</f>
        <v/>
      </c>
      <c r="EG456" s="4" t="str">
        <f>IF('DATA ENTRY'!CK455="","",IF('DATA ENTRY'!I455="","",IF(AND($EF$4='DATA ENTRY'!G455,$EH$4='DATA ENTRY'!F455),'DATA ENTRY'!I455,"")))</f>
        <v/>
      </c>
      <c r="EH456" s="4" t="str">
        <f>IF('DATA ENTRY'!CK455="","",IF('DATA ENTRY'!CK455="","",IF(AND($EF$4='DATA ENTRY'!G455,$EH$4='DATA ENTRY'!F455),'DATA ENTRY'!CK455,"")))</f>
        <v/>
      </c>
      <c r="EI456" s="3" t="str">
        <f>IF('DATA ENTRY'!CK455="","",IF('DATA ENTRY'!N455="","",IF(AND($EF$4='DATA ENTRY'!G455,$EH$4='DATA ENTRY'!F455),'DATA ENTRY'!N455,"")))</f>
        <v/>
      </c>
      <c r="EJ456" s="107" t="str">
        <f>IF('DATA ENTRY'!CK455="","",IF('DATA ENTRY'!O455="","",IF(AND($EF$4='DATA ENTRY'!G455,$EH$4='DATA ENTRY'!F455),'DATA ENTRY'!O455,"")))</f>
        <v/>
      </c>
      <c r="EK456" s="3" t="str">
        <f>IF('DATA ENTRY'!CK455="","",IF('DATA ENTRY'!P455="","",IF(AND($EF$4='DATA ENTRY'!G455,$EH$4='DATA ENTRY'!F455),'DATA ENTRY'!P455,"")))</f>
        <v/>
      </c>
      <c r="EL456" s="107" t="str">
        <f>IF('DATA ENTRY'!CK455="","",IF('DATA ENTRY'!Q455="","",IF(AND($EF$4='DATA ENTRY'!G455,$EH$4='DATA ENTRY'!F455),'DATA ENTRY'!Q455,"")))</f>
        <v/>
      </c>
      <c r="EM456" s="3" t="str">
        <f>IF('DATA ENTRY'!CK455="","",IF('DATA ENTRY'!R455="","",IF(AND($EF$4='DATA ENTRY'!G455,$EH$4='DATA ENTRY'!F455),'DATA ENTRY'!R455,"")))</f>
        <v/>
      </c>
      <c r="EN456" s="107" t="str">
        <f>IF('DATA ENTRY'!CK455="","",IF('DATA ENTRY'!S455="","",IF(AND($EF$4='DATA ENTRY'!G455,$EH$4='DATA ENTRY'!F455),'DATA ENTRY'!S455,"")))</f>
        <v/>
      </c>
      <c r="EO456" s="3" t="str">
        <f>IF('DATA ENTRY'!CK455="","",IF('DATA ENTRY'!E455="","",IF(AND($EF$4='DATA ENTRY'!G455,$EH$4='DATA ENTRY'!F455),'DATA ENTRY'!E455,"")))</f>
        <v/>
      </c>
      <c r="EP456" s="3" t="str">
        <f>IF('DATA ENTRY'!CK455="","",IF('DATA ENTRY'!D455="","",IF(AND($EF$4='DATA ENTRY'!G455,$EH$4='DATA ENTRY'!F455),'DATA ENTRY'!D455,"")))</f>
        <v/>
      </c>
      <c r="EQ456" s="3" t="str">
        <f>IF('DATA ENTRY'!CK455="","",IF('DATA ENTRY'!W455="","",IF(AND($EF$4='DATA ENTRY'!G455,$EH$4='DATA ENTRY'!F455),'DATA ENTRY'!W455,"")))</f>
        <v/>
      </c>
      <c r="ER456" s="3" t="str">
        <f>IF('DATA ENTRY'!CK455="","",IF('DATA ENTRY'!X455="","",IF(AND($EF$4='DATA ENTRY'!G455,$EH$4='DATA ENTRY'!F455),'DATA ENTRY'!X455,"")))</f>
        <v/>
      </c>
      <c r="ES456" s="108" t="str">
        <f t="shared" ref="ES456:ES519" si="127">IFERROR(IF(EH456="","",SUM(EJ456*75%+EL456*25%)),"")</f>
        <v/>
      </c>
      <c r="ET456" s="108" t="str">
        <f>IF('DATA ENTRY'!CK455="","",IF('DATA ENTRY'!D455="","",IF(AND($EF$4='DATA ENTRY'!G455,$EH$4='DATA ENTRY'!F455),'DATA ENTRY'!G455,"")))</f>
        <v/>
      </c>
      <c r="EY456">
        <f t="shared" ref="EY456:EY519" si="128">IF($DF$4="",0,IF($DF$4=EP456,1,0))</f>
        <v>0</v>
      </c>
    </row>
    <row r="457" spans="1:155">
      <c r="A457" t="str">
        <f>IF(S457=0,"",1+(MAX($A$7:A456)))</f>
        <v/>
      </c>
      <c r="B457" s="224">
        <v>451</v>
      </c>
      <c r="C457" s="3" t="str">
        <f>IF('DATA ENTRY'!CK456="","",IF('DATA ENTRY'!B456="","",IF($D$4="All Post",'DATA ENTRY'!B456,IF(AND($D$4='DATA ENTRY'!CK456),'DATA ENTRY'!B456,""))))</f>
        <v/>
      </c>
      <c r="D457" s="3" t="str">
        <f>IF('DATA ENTRY'!CK456="","",IF('DATA ENTRY'!C456="","",IF($D$4="All Post",'DATA ENTRY'!C456,IF(AND($D$4='DATA ENTRY'!CK456),'DATA ENTRY'!C456,""))))</f>
        <v/>
      </c>
      <c r="E457" s="4" t="str">
        <f>IF('DATA ENTRY'!CK456="","",IF('DATA ENTRY'!I456="","",IF($D$4="All Post",'DATA ENTRY'!I456,IF(AND($D$4='DATA ENTRY'!CK456),'DATA ENTRY'!I456,""))))</f>
        <v/>
      </c>
      <c r="F457" s="4" t="str">
        <f>IF('DATA ENTRY'!CK456="","",IF('DATA ENTRY'!CK456="","",IF($D$4="All Post",'DATA ENTRY'!CK456,IF(AND($D$4='DATA ENTRY'!CK456),'DATA ENTRY'!CK456,""))))</f>
        <v/>
      </c>
      <c r="G457" s="3" t="str">
        <f>IF('DATA ENTRY'!CK456="","",IF('DATA ENTRY'!N456="","",IF($D$4="All Post",'DATA ENTRY'!N456,IF(AND($D$4='DATA ENTRY'!CK456),'DATA ENTRY'!N456,""))))</f>
        <v/>
      </c>
      <c r="H457" s="107" t="str">
        <f>IF('DATA ENTRY'!CK456="","",IF('DATA ENTRY'!O456="","",IF($D$4="All Post",'DATA ENTRY'!O456,IF(AND($D$4='DATA ENTRY'!CK456),'DATA ENTRY'!O456,""))))</f>
        <v/>
      </c>
      <c r="I457" s="3" t="str">
        <f>IF('DATA ENTRY'!CK456="","",IF('DATA ENTRY'!P456="","",IF($D$4="All Post",'DATA ENTRY'!P456,IF(AND($D$4='DATA ENTRY'!CK456),'DATA ENTRY'!P456,""))))</f>
        <v/>
      </c>
      <c r="J457" s="107" t="str">
        <f>IF('DATA ENTRY'!CK456="","",IF('DATA ENTRY'!Q456="","",IF($D$4="All Post",'DATA ENTRY'!Q456,IF(AND($D$4='DATA ENTRY'!CK456),'DATA ENTRY'!Q456,""))))</f>
        <v/>
      </c>
      <c r="K457" s="3" t="str">
        <f>IF('DATA ENTRY'!CK456="","",IF('DATA ENTRY'!R456="","",IF($D$4="All Post",'DATA ENTRY'!R456,IF(AND($D$4='DATA ENTRY'!CK456),'DATA ENTRY'!R456,""))))</f>
        <v/>
      </c>
      <c r="L457" s="3" t="str">
        <f>IF('DATA ENTRY'!CK456="","",IF('DATA ENTRY'!S456="","",IF($D$4="All Post",'DATA ENTRY'!S456,IF(AND($D$4='DATA ENTRY'!CK456),'DATA ENTRY'!S456,""))))</f>
        <v/>
      </c>
      <c r="M457" s="3" t="str">
        <f>IF('DATA ENTRY'!CK456="","",IF('DATA ENTRY'!E456="","",IF($D$4="All Post",'DATA ENTRY'!E456,IF(AND($D$4='DATA ENTRY'!CK456),'DATA ENTRY'!E456,""))))</f>
        <v/>
      </c>
      <c r="N457" s="3" t="str">
        <f>IF('DATA ENTRY'!CK456="","",IF('DATA ENTRY'!W456="","",IF($D$4="All Post",'DATA ENTRY'!W456,IF(AND($D$4='DATA ENTRY'!CK456),'DATA ENTRY'!W456,""))))</f>
        <v/>
      </c>
      <c r="O457" s="3" t="str">
        <f>IF('DATA ENTRY'!CK456="","",IF('DATA ENTRY'!X456="","",IF($D$4="All Post",'DATA ENTRY'!X456,IF(AND($D$4='DATA ENTRY'!CK456),'DATA ENTRY'!X456,""))))</f>
        <v/>
      </c>
      <c r="P457" s="3" t="str">
        <f>IF('DATA ENTRY'!CK456="","",IF('DATA ENTRY'!G456="","",IF($D$4="All Post",'DATA ENTRY'!G456,IF(AND($D$4='DATA ENTRY'!CK456),'DATA ENTRY'!G456,""))))</f>
        <v/>
      </c>
      <c r="S457">
        <f t="shared" si="115"/>
        <v>0</v>
      </c>
      <c r="T457" t="str">
        <f t="shared" si="116"/>
        <v/>
      </c>
      <c r="BZ457" t="str">
        <f t="shared" si="117"/>
        <v/>
      </c>
      <c r="CA457" t="str">
        <f t="shared" si="118"/>
        <v/>
      </c>
      <c r="CB457" s="224">
        <v>451</v>
      </c>
      <c r="CC457" s="3" t="str">
        <f>IF('DATA ENTRY'!CK456="","",IF('DATA ENTRY'!B456="","",IF(AND($CD$4='DATA ENTRY'!CK456,$CG$4='DATA ENTRY'!D456),'DATA ENTRY'!B456,"")))</f>
        <v/>
      </c>
      <c r="CD457" s="3" t="str">
        <f>IF('DATA ENTRY'!CK456="","",IF('DATA ENTRY'!C456="","",IF(AND($CD$4='DATA ENTRY'!CK456,$CG$4='DATA ENTRY'!D456),'DATA ENTRY'!C456,"")))</f>
        <v/>
      </c>
      <c r="CE457" s="4" t="str">
        <f>IF('DATA ENTRY'!CK456="","",IF('DATA ENTRY'!I456="","",IF(AND($CD$4='DATA ENTRY'!CK456,$CG$4='DATA ENTRY'!D456),'DATA ENTRY'!I456,"")))</f>
        <v/>
      </c>
      <c r="CF457" s="4" t="str">
        <f>IF('DATA ENTRY'!CK456="","",IF('DATA ENTRY'!CK456="","",IF(AND($CD$4='DATA ENTRY'!CK456,$CG$4='DATA ENTRY'!D456),'DATA ENTRY'!CK456,"")))</f>
        <v/>
      </c>
      <c r="CG457" s="3" t="str">
        <f>IF('DATA ENTRY'!CK456="","",IF('DATA ENTRY'!N456="","",IF(AND($CD$4='DATA ENTRY'!CK456,$CG$4='DATA ENTRY'!D456),'DATA ENTRY'!N456,"")))</f>
        <v/>
      </c>
      <c r="CH457" s="107" t="str">
        <f>IF('DATA ENTRY'!CK456="","",IF('DATA ENTRY'!O456="","",IF(AND($CD$4='DATA ENTRY'!CK456,$CG$4='DATA ENTRY'!D456),'DATA ENTRY'!O456,"")))</f>
        <v/>
      </c>
      <c r="CI457" s="3" t="str">
        <f>IF('DATA ENTRY'!CK456="","",IF('DATA ENTRY'!P456="","",IF(AND($CD$4='DATA ENTRY'!CK456,$CG$4='DATA ENTRY'!D456),'DATA ENTRY'!P456,"")))</f>
        <v/>
      </c>
      <c r="CJ457" s="107" t="str">
        <f>IF('DATA ENTRY'!CK456="","",IF('DATA ENTRY'!Q456="","",IF(AND($CD$4='DATA ENTRY'!CK456,$CG$4='DATA ENTRY'!D456),'DATA ENTRY'!Q456,"")))</f>
        <v/>
      </c>
      <c r="CK457" s="3" t="str">
        <f>IF('DATA ENTRY'!CK456="","",IF('DATA ENTRY'!R456="","",IF(AND($CD$4='DATA ENTRY'!CK456,$CG$4='DATA ENTRY'!D456),'DATA ENTRY'!R456,"")))</f>
        <v/>
      </c>
      <c r="CL457" s="3" t="str">
        <f>IF('DATA ENTRY'!CK456="","",IF('DATA ENTRY'!S456="","",IF(AND($CD$4='DATA ENTRY'!CK456,$CG$4='DATA ENTRY'!D456),'DATA ENTRY'!S456,"")))</f>
        <v/>
      </c>
      <c r="CM457" s="3" t="str">
        <f>IF('DATA ENTRY'!CK456="","",IF('DATA ENTRY'!E456="","",IF(AND($CD$4='DATA ENTRY'!CK456,$CG$4='DATA ENTRY'!D456),'DATA ENTRY'!E456,"")))</f>
        <v/>
      </c>
      <c r="CN457" s="3" t="str">
        <f>IF('DATA ENTRY'!CK456="","",IF('DATA ENTRY'!W456="","",IF(AND($CD$4='DATA ENTRY'!CK456,$CG$4='DATA ENTRY'!D456),'DATA ENTRY'!W456,"")))</f>
        <v/>
      </c>
      <c r="CO457" s="3" t="str">
        <f>IF('DATA ENTRY'!CK456="","",IF('DATA ENTRY'!X456="","",IF(AND($CD$4='DATA ENTRY'!CK456,$CG$4='DATA ENTRY'!D456),'DATA ENTRY'!X456,"")))</f>
        <v/>
      </c>
      <c r="CP457" s="108" t="str">
        <f t="shared" si="119"/>
        <v/>
      </c>
      <c r="CQ457" s="108" t="str">
        <f>IF('DATA ENTRY'!CK456="","",IF('DATA ENTRY'!G456="","",IF(AND($CD$4='DATA ENTRY'!CK456,$CG$4='DATA ENTRY'!D456),'DATA ENTRY'!G456,"")))</f>
        <v/>
      </c>
      <c r="CR457" s="230" t="str">
        <f>IF('DATA ENTRY'!CK456="","",IF('DATA ENTRY'!D456="","",IF(AND($CD$4='DATA ENTRY'!CK456,$CG$4='DATA ENTRY'!D456),'DATA ENTRY'!D456,"")))</f>
        <v/>
      </c>
      <c r="CS457">
        <f t="shared" si="120"/>
        <v>0</v>
      </c>
      <c r="CT457">
        <f t="shared" si="121"/>
        <v>0</v>
      </c>
      <c r="CV457" s="139"/>
      <c r="CX457">
        <f t="shared" si="122"/>
        <v>0</v>
      </c>
      <c r="DB457" t="str">
        <f t="shared" si="113"/>
        <v/>
      </c>
      <c r="DC457" t="str">
        <f t="shared" si="114"/>
        <v/>
      </c>
      <c r="DD457" s="224">
        <v>451</v>
      </c>
      <c r="DE457" s="3" t="str">
        <f>IF('DATA ENTRY'!CK456="","",IF('DATA ENTRY'!B456="","",IF(AND($DF$4='DATA ENTRY'!D456),'DATA ENTRY'!B456,"")))</f>
        <v/>
      </c>
      <c r="DF457" s="3" t="str">
        <f>IF('DATA ENTRY'!CK456="","",IF('DATA ENTRY'!C456="","",IF(AND($DF$4='DATA ENTRY'!D456),'DATA ENTRY'!C456,"")))</f>
        <v/>
      </c>
      <c r="DG457" s="4" t="str">
        <f>IF('DATA ENTRY'!CK456="","",IF('DATA ENTRY'!I456="","",IF(AND($DF$4='DATA ENTRY'!D456),'DATA ENTRY'!I456,"")))</f>
        <v/>
      </c>
      <c r="DH457" s="4" t="str">
        <f>IF('DATA ENTRY'!CK456="","",IF('DATA ENTRY'!CK456="","",IF(AND($DF$4='DATA ENTRY'!D456),'DATA ENTRY'!CK456,"")))</f>
        <v/>
      </c>
      <c r="DI457" s="3" t="str">
        <f>IF('DATA ENTRY'!CK456="","",IF('DATA ENTRY'!N456="","",IF(AND($DF$4='DATA ENTRY'!D456),'DATA ENTRY'!N456,"")))</f>
        <v/>
      </c>
      <c r="DJ457" s="107" t="str">
        <f>IF('DATA ENTRY'!CK456="","",IF('DATA ENTRY'!O456="","",IF(AND($DF$4='DATA ENTRY'!D456),'DATA ENTRY'!O456,"")))</f>
        <v/>
      </c>
      <c r="DK457" s="3" t="str">
        <f>IF('DATA ENTRY'!CK456="","",IF('DATA ENTRY'!P456="","",IF(AND($DF$4='DATA ENTRY'!D456),'DATA ENTRY'!P456,"")))</f>
        <v/>
      </c>
      <c r="DL457" s="107" t="str">
        <f>IF('DATA ENTRY'!CK456="","",IF('DATA ENTRY'!Q456="","",IF(AND($DF$4='DATA ENTRY'!D456),'DATA ENTRY'!Q456,"")))</f>
        <v/>
      </c>
      <c r="DM457" s="3" t="str">
        <f>IF('DATA ENTRY'!CK456="","",IF('DATA ENTRY'!R456="","",IF(AND($DF$4='DATA ENTRY'!D456),'DATA ENTRY'!R456,"")))</f>
        <v/>
      </c>
      <c r="DN457" s="107" t="str">
        <f>IF('DATA ENTRY'!CK456="","",IF('DATA ENTRY'!S456="","",IF(AND($DF$4='DATA ENTRY'!D456),'DATA ENTRY'!S456,"")))</f>
        <v/>
      </c>
      <c r="DO457" s="3" t="str">
        <f>IF('DATA ENTRY'!CK456="","",IF('DATA ENTRY'!E456="","",IF(AND($DF$4='DATA ENTRY'!D456),'DATA ENTRY'!E456,"")))</f>
        <v/>
      </c>
      <c r="DP457" s="3" t="str">
        <f>IF('DATA ENTRY'!CK456="","",IF('DATA ENTRY'!D456="","",IF(AND($DF$4='DATA ENTRY'!D456),'DATA ENTRY'!D456,"")))</f>
        <v/>
      </c>
      <c r="DQ457" s="3" t="str">
        <f>IF('DATA ENTRY'!CK456="","",IF('DATA ENTRY'!W456="","",IF(AND($DF$4='DATA ENTRY'!D456),'DATA ENTRY'!W456,"")))</f>
        <v/>
      </c>
      <c r="DR457" s="3" t="str">
        <f>IF('DATA ENTRY'!CK456="","",IF('DATA ENTRY'!X456="","",IF(AND($DF$4='DATA ENTRY'!D456),'DATA ENTRY'!X456,"")))</f>
        <v/>
      </c>
      <c r="DS457" s="108" t="str">
        <f t="shared" si="123"/>
        <v/>
      </c>
      <c r="DT457" s="108" t="str">
        <f>IF('DATA ENTRY'!CK456="","",IF('DATA ENTRY'!D456="","",IF(AND($DF$4='DATA ENTRY'!D456),'DATA ENTRY'!G456,"")))</f>
        <v/>
      </c>
      <c r="DY457">
        <f t="shared" si="124"/>
        <v>0</v>
      </c>
      <c r="EB457" t="str">
        <f t="shared" si="125"/>
        <v/>
      </c>
      <c r="EC457" t="str">
        <f t="shared" si="126"/>
        <v/>
      </c>
      <c r="ED457" s="224">
        <v>451</v>
      </c>
      <c r="EE457" s="3" t="str">
        <f>IF('DATA ENTRY'!CK456="","",IF('DATA ENTRY'!B456="","",IF(AND($EF$4='DATA ENTRY'!G456,$EH$4='DATA ENTRY'!F456),'DATA ENTRY'!B456,"")))</f>
        <v/>
      </c>
      <c r="EF457" s="3" t="str">
        <f>IF('DATA ENTRY'!CK456="","",IF('DATA ENTRY'!C456="","",IF(AND($EF$4='DATA ENTRY'!G456,$EH$4='DATA ENTRY'!F456),'DATA ENTRY'!C456,"")))</f>
        <v/>
      </c>
      <c r="EG457" s="4" t="str">
        <f>IF('DATA ENTRY'!CK456="","",IF('DATA ENTRY'!I456="","",IF(AND($EF$4='DATA ENTRY'!G456,$EH$4='DATA ENTRY'!F456),'DATA ENTRY'!I456,"")))</f>
        <v/>
      </c>
      <c r="EH457" s="4" t="str">
        <f>IF('DATA ENTRY'!CK456="","",IF('DATA ENTRY'!CK456="","",IF(AND($EF$4='DATA ENTRY'!G456,$EH$4='DATA ENTRY'!F456),'DATA ENTRY'!CK456,"")))</f>
        <v/>
      </c>
      <c r="EI457" s="3" t="str">
        <f>IF('DATA ENTRY'!CK456="","",IF('DATA ENTRY'!N456="","",IF(AND($EF$4='DATA ENTRY'!G456,$EH$4='DATA ENTRY'!F456),'DATA ENTRY'!N456,"")))</f>
        <v/>
      </c>
      <c r="EJ457" s="107" t="str">
        <f>IF('DATA ENTRY'!CK456="","",IF('DATA ENTRY'!O456="","",IF(AND($EF$4='DATA ENTRY'!G456,$EH$4='DATA ENTRY'!F456),'DATA ENTRY'!O456,"")))</f>
        <v/>
      </c>
      <c r="EK457" s="3" t="str">
        <f>IF('DATA ENTRY'!CK456="","",IF('DATA ENTRY'!P456="","",IF(AND($EF$4='DATA ENTRY'!G456,$EH$4='DATA ENTRY'!F456),'DATA ENTRY'!P456,"")))</f>
        <v/>
      </c>
      <c r="EL457" s="107" t="str">
        <f>IF('DATA ENTRY'!CK456="","",IF('DATA ENTRY'!Q456="","",IF(AND($EF$4='DATA ENTRY'!G456,$EH$4='DATA ENTRY'!F456),'DATA ENTRY'!Q456,"")))</f>
        <v/>
      </c>
      <c r="EM457" s="3" t="str">
        <f>IF('DATA ENTRY'!CK456="","",IF('DATA ENTRY'!R456="","",IF(AND($EF$4='DATA ENTRY'!G456,$EH$4='DATA ENTRY'!F456),'DATA ENTRY'!R456,"")))</f>
        <v/>
      </c>
      <c r="EN457" s="107" t="str">
        <f>IF('DATA ENTRY'!CK456="","",IF('DATA ENTRY'!S456="","",IF(AND($EF$4='DATA ENTRY'!G456,$EH$4='DATA ENTRY'!F456),'DATA ENTRY'!S456,"")))</f>
        <v/>
      </c>
      <c r="EO457" s="3" t="str">
        <f>IF('DATA ENTRY'!CK456="","",IF('DATA ENTRY'!E456="","",IF(AND($EF$4='DATA ENTRY'!G456,$EH$4='DATA ENTRY'!F456),'DATA ENTRY'!E456,"")))</f>
        <v/>
      </c>
      <c r="EP457" s="3" t="str">
        <f>IF('DATA ENTRY'!CK456="","",IF('DATA ENTRY'!D456="","",IF(AND($EF$4='DATA ENTRY'!G456,$EH$4='DATA ENTRY'!F456),'DATA ENTRY'!D456,"")))</f>
        <v/>
      </c>
      <c r="EQ457" s="3" t="str">
        <f>IF('DATA ENTRY'!CK456="","",IF('DATA ENTRY'!W456="","",IF(AND($EF$4='DATA ENTRY'!G456,$EH$4='DATA ENTRY'!F456),'DATA ENTRY'!W456,"")))</f>
        <v/>
      </c>
      <c r="ER457" s="3" t="str">
        <f>IF('DATA ENTRY'!CK456="","",IF('DATA ENTRY'!X456="","",IF(AND($EF$4='DATA ENTRY'!G456,$EH$4='DATA ENTRY'!F456),'DATA ENTRY'!X456,"")))</f>
        <v/>
      </c>
      <c r="ES457" s="108" t="str">
        <f t="shared" si="127"/>
        <v/>
      </c>
      <c r="ET457" s="108" t="str">
        <f>IF('DATA ENTRY'!CK456="","",IF('DATA ENTRY'!D456="","",IF(AND($EF$4='DATA ENTRY'!G456,$EH$4='DATA ENTRY'!F456),'DATA ENTRY'!G456,"")))</f>
        <v/>
      </c>
      <c r="EY457">
        <f t="shared" si="128"/>
        <v>0</v>
      </c>
    </row>
    <row r="458" spans="1:155">
      <c r="A458" t="str">
        <f>IF(S458=0,"",1+(MAX($A$7:A457)))</f>
        <v/>
      </c>
      <c r="B458" s="224">
        <v>452</v>
      </c>
      <c r="C458" s="3" t="str">
        <f>IF('DATA ENTRY'!CK457="","",IF('DATA ENTRY'!B457="","",IF($D$4="All Post",'DATA ENTRY'!B457,IF(AND($D$4='DATA ENTRY'!CK457),'DATA ENTRY'!B457,""))))</f>
        <v/>
      </c>
      <c r="D458" s="3" t="str">
        <f>IF('DATA ENTRY'!CK457="","",IF('DATA ENTRY'!C457="","",IF($D$4="All Post",'DATA ENTRY'!C457,IF(AND($D$4='DATA ENTRY'!CK457),'DATA ENTRY'!C457,""))))</f>
        <v/>
      </c>
      <c r="E458" s="4" t="str">
        <f>IF('DATA ENTRY'!CK457="","",IF('DATA ENTRY'!I457="","",IF($D$4="All Post",'DATA ENTRY'!I457,IF(AND($D$4='DATA ENTRY'!CK457),'DATA ENTRY'!I457,""))))</f>
        <v/>
      </c>
      <c r="F458" s="4" t="str">
        <f>IF('DATA ENTRY'!CK457="","",IF('DATA ENTRY'!CK457="","",IF($D$4="All Post",'DATA ENTRY'!CK457,IF(AND($D$4='DATA ENTRY'!CK457),'DATA ENTRY'!CK457,""))))</f>
        <v/>
      </c>
      <c r="G458" s="3" t="str">
        <f>IF('DATA ENTRY'!CK457="","",IF('DATA ENTRY'!N457="","",IF($D$4="All Post",'DATA ENTRY'!N457,IF(AND($D$4='DATA ENTRY'!CK457),'DATA ENTRY'!N457,""))))</f>
        <v/>
      </c>
      <c r="H458" s="107" t="str">
        <f>IF('DATA ENTRY'!CK457="","",IF('DATA ENTRY'!O457="","",IF($D$4="All Post",'DATA ENTRY'!O457,IF(AND($D$4='DATA ENTRY'!CK457),'DATA ENTRY'!O457,""))))</f>
        <v/>
      </c>
      <c r="I458" s="3" t="str">
        <f>IF('DATA ENTRY'!CK457="","",IF('DATA ENTRY'!P457="","",IF($D$4="All Post",'DATA ENTRY'!P457,IF(AND($D$4='DATA ENTRY'!CK457),'DATA ENTRY'!P457,""))))</f>
        <v/>
      </c>
      <c r="J458" s="107" t="str">
        <f>IF('DATA ENTRY'!CK457="","",IF('DATA ENTRY'!Q457="","",IF($D$4="All Post",'DATA ENTRY'!Q457,IF(AND($D$4='DATA ENTRY'!CK457),'DATA ENTRY'!Q457,""))))</f>
        <v/>
      </c>
      <c r="K458" s="3" t="str">
        <f>IF('DATA ENTRY'!CK457="","",IF('DATA ENTRY'!R457="","",IF($D$4="All Post",'DATA ENTRY'!R457,IF(AND($D$4='DATA ENTRY'!CK457),'DATA ENTRY'!R457,""))))</f>
        <v/>
      </c>
      <c r="L458" s="3" t="str">
        <f>IF('DATA ENTRY'!CK457="","",IF('DATA ENTRY'!S457="","",IF($D$4="All Post",'DATA ENTRY'!S457,IF(AND($D$4='DATA ENTRY'!CK457),'DATA ENTRY'!S457,""))))</f>
        <v/>
      </c>
      <c r="M458" s="3" t="str">
        <f>IF('DATA ENTRY'!CK457="","",IF('DATA ENTRY'!E457="","",IF($D$4="All Post",'DATA ENTRY'!E457,IF(AND($D$4='DATA ENTRY'!CK457),'DATA ENTRY'!E457,""))))</f>
        <v/>
      </c>
      <c r="N458" s="3" t="str">
        <f>IF('DATA ENTRY'!CK457="","",IF('DATA ENTRY'!W457="","",IF($D$4="All Post",'DATA ENTRY'!W457,IF(AND($D$4='DATA ENTRY'!CK457),'DATA ENTRY'!W457,""))))</f>
        <v/>
      </c>
      <c r="O458" s="3" t="str">
        <f>IF('DATA ENTRY'!CK457="","",IF('DATA ENTRY'!X457="","",IF($D$4="All Post",'DATA ENTRY'!X457,IF(AND($D$4='DATA ENTRY'!CK457),'DATA ENTRY'!X457,""))))</f>
        <v/>
      </c>
      <c r="P458" s="3" t="str">
        <f>IF('DATA ENTRY'!CK457="","",IF('DATA ENTRY'!G457="","",IF($D$4="All Post",'DATA ENTRY'!G457,IF(AND($D$4='DATA ENTRY'!CK457),'DATA ENTRY'!G457,""))))</f>
        <v/>
      </c>
      <c r="S458">
        <f t="shared" si="115"/>
        <v>0</v>
      </c>
      <c r="T458" t="str">
        <f t="shared" si="116"/>
        <v/>
      </c>
      <c r="BZ458" t="str">
        <f t="shared" si="117"/>
        <v/>
      </c>
      <c r="CA458" t="str">
        <f t="shared" si="118"/>
        <v/>
      </c>
      <c r="CB458" s="224">
        <v>452</v>
      </c>
      <c r="CC458" s="3" t="str">
        <f>IF('DATA ENTRY'!CK457="","",IF('DATA ENTRY'!B457="","",IF(AND($CD$4='DATA ENTRY'!CK457,$CG$4='DATA ENTRY'!D457),'DATA ENTRY'!B457,"")))</f>
        <v/>
      </c>
      <c r="CD458" s="3" t="str">
        <f>IF('DATA ENTRY'!CK457="","",IF('DATA ENTRY'!C457="","",IF(AND($CD$4='DATA ENTRY'!CK457,$CG$4='DATA ENTRY'!D457),'DATA ENTRY'!C457,"")))</f>
        <v/>
      </c>
      <c r="CE458" s="4" t="str">
        <f>IF('DATA ENTRY'!CK457="","",IF('DATA ENTRY'!I457="","",IF(AND($CD$4='DATA ENTRY'!CK457,$CG$4='DATA ENTRY'!D457),'DATA ENTRY'!I457,"")))</f>
        <v/>
      </c>
      <c r="CF458" s="4" t="str">
        <f>IF('DATA ENTRY'!CK457="","",IF('DATA ENTRY'!CK457="","",IF(AND($CD$4='DATA ENTRY'!CK457,$CG$4='DATA ENTRY'!D457),'DATA ENTRY'!CK457,"")))</f>
        <v/>
      </c>
      <c r="CG458" s="3" t="str">
        <f>IF('DATA ENTRY'!CK457="","",IF('DATA ENTRY'!N457="","",IF(AND($CD$4='DATA ENTRY'!CK457,$CG$4='DATA ENTRY'!D457),'DATA ENTRY'!N457,"")))</f>
        <v/>
      </c>
      <c r="CH458" s="107" t="str">
        <f>IF('DATA ENTRY'!CK457="","",IF('DATA ENTRY'!O457="","",IF(AND($CD$4='DATA ENTRY'!CK457,$CG$4='DATA ENTRY'!D457),'DATA ENTRY'!O457,"")))</f>
        <v/>
      </c>
      <c r="CI458" s="3" t="str">
        <f>IF('DATA ENTRY'!CK457="","",IF('DATA ENTRY'!P457="","",IF(AND($CD$4='DATA ENTRY'!CK457,$CG$4='DATA ENTRY'!D457),'DATA ENTRY'!P457,"")))</f>
        <v/>
      </c>
      <c r="CJ458" s="107" t="str">
        <f>IF('DATA ENTRY'!CK457="","",IF('DATA ENTRY'!Q457="","",IF(AND($CD$4='DATA ENTRY'!CK457,$CG$4='DATA ENTRY'!D457),'DATA ENTRY'!Q457,"")))</f>
        <v/>
      </c>
      <c r="CK458" s="3" t="str">
        <f>IF('DATA ENTRY'!CK457="","",IF('DATA ENTRY'!R457="","",IF(AND($CD$4='DATA ENTRY'!CK457,$CG$4='DATA ENTRY'!D457),'DATA ENTRY'!R457,"")))</f>
        <v/>
      </c>
      <c r="CL458" s="3" t="str">
        <f>IF('DATA ENTRY'!CK457="","",IF('DATA ENTRY'!S457="","",IF(AND($CD$4='DATA ENTRY'!CK457,$CG$4='DATA ENTRY'!D457),'DATA ENTRY'!S457,"")))</f>
        <v/>
      </c>
      <c r="CM458" s="3" t="str">
        <f>IF('DATA ENTRY'!CK457="","",IF('DATA ENTRY'!E457="","",IF(AND($CD$4='DATA ENTRY'!CK457,$CG$4='DATA ENTRY'!D457),'DATA ENTRY'!E457,"")))</f>
        <v/>
      </c>
      <c r="CN458" s="3" t="str">
        <f>IF('DATA ENTRY'!CK457="","",IF('DATA ENTRY'!W457="","",IF(AND($CD$4='DATA ENTRY'!CK457,$CG$4='DATA ENTRY'!D457),'DATA ENTRY'!W457,"")))</f>
        <v/>
      </c>
      <c r="CO458" s="3" t="str">
        <f>IF('DATA ENTRY'!CK457="","",IF('DATA ENTRY'!X457="","",IF(AND($CD$4='DATA ENTRY'!CK457,$CG$4='DATA ENTRY'!D457),'DATA ENTRY'!X457,"")))</f>
        <v/>
      </c>
      <c r="CP458" s="108" t="str">
        <f t="shared" si="119"/>
        <v/>
      </c>
      <c r="CQ458" s="108" t="str">
        <f>IF('DATA ENTRY'!CK457="","",IF('DATA ENTRY'!G457="","",IF(AND($CD$4='DATA ENTRY'!CK457,$CG$4='DATA ENTRY'!D457),'DATA ENTRY'!G457,"")))</f>
        <v/>
      </c>
      <c r="CR458" s="230" t="str">
        <f>IF('DATA ENTRY'!CK457="","",IF('DATA ENTRY'!D457="","",IF(AND($CD$4='DATA ENTRY'!CK457,$CG$4='DATA ENTRY'!D457),'DATA ENTRY'!D457,"")))</f>
        <v/>
      </c>
      <c r="CS458">
        <f t="shared" si="120"/>
        <v>0</v>
      </c>
      <c r="CT458">
        <f t="shared" si="121"/>
        <v>0</v>
      </c>
      <c r="CV458" s="139"/>
      <c r="CX458">
        <f t="shared" si="122"/>
        <v>0</v>
      </c>
      <c r="DB458" t="str">
        <f t="shared" si="113"/>
        <v/>
      </c>
      <c r="DC458" t="str">
        <f t="shared" si="114"/>
        <v/>
      </c>
      <c r="DD458" s="224">
        <v>452</v>
      </c>
      <c r="DE458" s="3" t="str">
        <f>IF('DATA ENTRY'!CK457="","",IF('DATA ENTRY'!B457="","",IF(AND($DF$4='DATA ENTRY'!D457),'DATA ENTRY'!B457,"")))</f>
        <v/>
      </c>
      <c r="DF458" s="3" t="str">
        <f>IF('DATA ENTRY'!CK457="","",IF('DATA ENTRY'!C457="","",IF(AND($DF$4='DATA ENTRY'!D457),'DATA ENTRY'!C457,"")))</f>
        <v/>
      </c>
      <c r="DG458" s="4" t="str">
        <f>IF('DATA ENTRY'!CK457="","",IF('DATA ENTRY'!I457="","",IF(AND($DF$4='DATA ENTRY'!D457),'DATA ENTRY'!I457,"")))</f>
        <v/>
      </c>
      <c r="DH458" s="4" t="str">
        <f>IF('DATA ENTRY'!CK457="","",IF('DATA ENTRY'!CK457="","",IF(AND($DF$4='DATA ENTRY'!D457),'DATA ENTRY'!CK457,"")))</f>
        <v/>
      </c>
      <c r="DI458" s="3" t="str">
        <f>IF('DATA ENTRY'!CK457="","",IF('DATA ENTRY'!N457="","",IF(AND($DF$4='DATA ENTRY'!D457),'DATA ENTRY'!N457,"")))</f>
        <v/>
      </c>
      <c r="DJ458" s="107" t="str">
        <f>IF('DATA ENTRY'!CK457="","",IF('DATA ENTRY'!O457="","",IF(AND($DF$4='DATA ENTRY'!D457),'DATA ENTRY'!O457,"")))</f>
        <v/>
      </c>
      <c r="DK458" s="3" t="str">
        <f>IF('DATA ENTRY'!CK457="","",IF('DATA ENTRY'!P457="","",IF(AND($DF$4='DATA ENTRY'!D457),'DATA ENTRY'!P457,"")))</f>
        <v/>
      </c>
      <c r="DL458" s="107" t="str">
        <f>IF('DATA ENTRY'!CK457="","",IF('DATA ENTRY'!Q457="","",IF(AND($DF$4='DATA ENTRY'!D457),'DATA ENTRY'!Q457,"")))</f>
        <v/>
      </c>
      <c r="DM458" s="3" t="str">
        <f>IF('DATA ENTRY'!CK457="","",IF('DATA ENTRY'!R457="","",IF(AND($DF$4='DATA ENTRY'!D457),'DATA ENTRY'!R457,"")))</f>
        <v/>
      </c>
      <c r="DN458" s="107" t="str">
        <f>IF('DATA ENTRY'!CK457="","",IF('DATA ENTRY'!S457="","",IF(AND($DF$4='DATA ENTRY'!D457),'DATA ENTRY'!S457,"")))</f>
        <v/>
      </c>
      <c r="DO458" s="3" t="str">
        <f>IF('DATA ENTRY'!CK457="","",IF('DATA ENTRY'!E457="","",IF(AND($DF$4='DATA ENTRY'!D457),'DATA ENTRY'!E457,"")))</f>
        <v/>
      </c>
      <c r="DP458" s="3" t="str">
        <f>IF('DATA ENTRY'!CK457="","",IF('DATA ENTRY'!D457="","",IF(AND($DF$4='DATA ENTRY'!D457),'DATA ENTRY'!D457,"")))</f>
        <v/>
      </c>
      <c r="DQ458" s="3" t="str">
        <f>IF('DATA ENTRY'!CK457="","",IF('DATA ENTRY'!W457="","",IF(AND($DF$4='DATA ENTRY'!D457),'DATA ENTRY'!W457,"")))</f>
        <v/>
      </c>
      <c r="DR458" s="3" t="str">
        <f>IF('DATA ENTRY'!CK457="","",IF('DATA ENTRY'!X457="","",IF(AND($DF$4='DATA ENTRY'!D457),'DATA ENTRY'!X457,"")))</f>
        <v/>
      </c>
      <c r="DS458" s="108" t="str">
        <f t="shared" si="123"/>
        <v/>
      </c>
      <c r="DT458" s="108" t="str">
        <f>IF('DATA ENTRY'!CK457="","",IF('DATA ENTRY'!D457="","",IF(AND($DF$4='DATA ENTRY'!D457),'DATA ENTRY'!G457,"")))</f>
        <v/>
      </c>
      <c r="DY458">
        <f t="shared" si="124"/>
        <v>0</v>
      </c>
      <c r="EB458" t="str">
        <f t="shared" si="125"/>
        <v/>
      </c>
      <c r="EC458" t="str">
        <f t="shared" si="126"/>
        <v/>
      </c>
      <c r="ED458" s="224">
        <v>452</v>
      </c>
      <c r="EE458" s="3" t="str">
        <f>IF('DATA ENTRY'!CK457="","",IF('DATA ENTRY'!B457="","",IF(AND($EF$4='DATA ENTRY'!G457,$EH$4='DATA ENTRY'!F457),'DATA ENTRY'!B457,"")))</f>
        <v/>
      </c>
      <c r="EF458" s="3" t="str">
        <f>IF('DATA ENTRY'!CK457="","",IF('DATA ENTRY'!C457="","",IF(AND($EF$4='DATA ENTRY'!G457,$EH$4='DATA ENTRY'!F457),'DATA ENTRY'!C457,"")))</f>
        <v/>
      </c>
      <c r="EG458" s="4" t="str">
        <f>IF('DATA ENTRY'!CK457="","",IF('DATA ENTRY'!I457="","",IF(AND($EF$4='DATA ENTRY'!G457,$EH$4='DATA ENTRY'!F457),'DATA ENTRY'!I457,"")))</f>
        <v/>
      </c>
      <c r="EH458" s="4" t="str">
        <f>IF('DATA ENTRY'!CK457="","",IF('DATA ENTRY'!CK457="","",IF(AND($EF$4='DATA ENTRY'!G457,$EH$4='DATA ENTRY'!F457),'DATA ENTRY'!CK457,"")))</f>
        <v/>
      </c>
      <c r="EI458" s="3" t="str">
        <f>IF('DATA ENTRY'!CK457="","",IF('DATA ENTRY'!N457="","",IF(AND($EF$4='DATA ENTRY'!G457,$EH$4='DATA ENTRY'!F457),'DATA ENTRY'!N457,"")))</f>
        <v/>
      </c>
      <c r="EJ458" s="107" t="str">
        <f>IF('DATA ENTRY'!CK457="","",IF('DATA ENTRY'!O457="","",IF(AND($EF$4='DATA ENTRY'!G457,$EH$4='DATA ENTRY'!F457),'DATA ENTRY'!O457,"")))</f>
        <v/>
      </c>
      <c r="EK458" s="3" t="str">
        <f>IF('DATA ENTRY'!CK457="","",IF('DATA ENTRY'!P457="","",IF(AND($EF$4='DATA ENTRY'!G457,$EH$4='DATA ENTRY'!F457),'DATA ENTRY'!P457,"")))</f>
        <v/>
      </c>
      <c r="EL458" s="107" t="str">
        <f>IF('DATA ENTRY'!CK457="","",IF('DATA ENTRY'!Q457="","",IF(AND($EF$4='DATA ENTRY'!G457,$EH$4='DATA ENTRY'!F457),'DATA ENTRY'!Q457,"")))</f>
        <v/>
      </c>
      <c r="EM458" s="3" t="str">
        <f>IF('DATA ENTRY'!CK457="","",IF('DATA ENTRY'!R457="","",IF(AND($EF$4='DATA ENTRY'!G457,$EH$4='DATA ENTRY'!F457),'DATA ENTRY'!R457,"")))</f>
        <v/>
      </c>
      <c r="EN458" s="107" t="str">
        <f>IF('DATA ENTRY'!CK457="","",IF('DATA ENTRY'!S457="","",IF(AND($EF$4='DATA ENTRY'!G457,$EH$4='DATA ENTRY'!F457),'DATA ENTRY'!S457,"")))</f>
        <v/>
      </c>
      <c r="EO458" s="3" t="str">
        <f>IF('DATA ENTRY'!CK457="","",IF('DATA ENTRY'!E457="","",IF(AND($EF$4='DATA ENTRY'!G457,$EH$4='DATA ENTRY'!F457),'DATA ENTRY'!E457,"")))</f>
        <v/>
      </c>
      <c r="EP458" s="3" t="str">
        <f>IF('DATA ENTRY'!CK457="","",IF('DATA ENTRY'!D457="","",IF(AND($EF$4='DATA ENTRY'!G457,$EH$4='DATA ENTRY'!F457),'DATA ENTRY'!D457,"")))</f>
        <v/>
      </c>
      <c r="EQ458" s="3" t="str">
        <f>IF('DATA ENTRY'!CK457="","",IF('DATA ENTRY'!W457="","",IF(AND($EF$4='DATA ENTRY'!G457,$EH$4='DATA ENTRY'!F457),'DATA ENTRY'!W457,"")))</f>
        <v/>
      </c>
      <c r="ER458" s="3" t="str">
        <f>IF('DATA ENTRY'!CK457="","",IF('DATA ENTRY'!X457="","",IF(AND($EF$4='DATA ENTRY'!G457,$EH$4='DATA ENTRY'!F457),'DATA ENTRY'!X457,"")))</f>
        <v/>
      </c>
      <c r="ES458" s="108" t="str">
        <f t="shared" si="127"/>
        <v/>
      </c>
      <c r="ET458" s="108" t="str">
        <f>IF('DATA ENTRY'!CK457="","",IF('DATA ENTRY'!D457="","",IF(AND($EF$4='DATA ENTRY'!G457,$EH$4='DATA ENTRY'!F457),'DATA ENTRY'!G457,"")))</f>
        <v/>
      </c>
      <c r="EY458">
        <f t="shared" si="128"/>
        <v>0</v>
      </c>
    </row>
    <row r="459" spans="1:155">
      <c r="A459" t="str">
        <f>IF(S459=0,"",1+(MAX($A$7:A458)))</f>
        <v/>
      </c>
      <c r="B459" s="224">
        <v>453</v>
      </c>
      <c r="C459" s="3" t="str">
        <f>IF('DATA ENTRY'!CK458="","",IF('DATA ENTRY'!B458="","",IF($D$4="All Post",'DATA ENTRY'!B458,IF(AND($D$4='DATA ENTRY'!CK458),'DATA ENTRY'!B458,""))))</f>
        <v/>
      </c>
      <c r="D459" s="3" t="str">
        <f>IF('DATA ENTRY'!CK458="","",IF('DATA ENTRY'!C458="","",IF($D$4="All Post",'DATA ENTRY'!C458,IF(AND($D$4='DATA ENTRY'!CK458),'DATA ENTRY'!C458,""))))</f>
        <v/>
      </c>
      <c r="E459" s="4" t="str">
        <f>IF('DATA ENTRY'!CK458="","",IF('DATA ENTRY'!I458="","",IF($D$4="All Post",'DATA ENTRY'!I458,IF(AND($D$4='DATA ENTRY'!CK458),'DATA ENTRY'!I458,""))))</f>
        <v/>
      </c>
      <c r="F459" s="4" t="str">
        <f>IF('DATA ENTRY'!CK458="","",IF('DATA ENTRY'!CK458="","",IF($D$4="All Post",'DATA ENTRY'!CK458,IF(AND($D$4='DATA ENTRY'!CK458),'DATA ENTRY'!CK458,""))))</f>
        <v/>
      </c>
      <c r="G459" s="3" t="str">
        <f>IF('DATA ENTRY'!CK458="","",IF('DATA ENTRY'!N458="","",IF($D$4="All Post",'DATA ENTRY'!N458,IF(AND($D$4='DATA ENTRY'!CK458),'DATA ENTRY'!N458,""))))</f>
        <v/>
      </c>
      <c r="H459" s="107" t="str">
        <f>IF('DATA ENTRY'!CK458="","",IF('DATA ENTRY'!O458="","",IF($D$4="All Post",'DATA ENTRY'!O458,IF(AND($D$4='DATA ENTRY'!CK458),'DATA ENTRY'!O458,""))))</f>
        <v/>
      </c>
      <c r="I459" s="3" t="str">
        <f>IF('DATA ENTRY'!CK458="","",IF('DATA ENTRY'!P458="","",IF($D$4="All Post",'DATA ENTRY'!P458,IF(AND($D$4='DATA ENTRY'!CK458),'DATA ENTRY'!P458,""))))</f>
        <v/>
      </c>
      <c r="J459" s="107" t="str">
        <f>IF('DATA ENTRY'!CK458="","",IF('DATA ENTRY'!Q458="","",IF($D$4="All Post",'DATA ENTRY'!Q458,IF(AND($D$4='DATA ENTRY'!CK458),'DATA ENTRY'!Q458,""))))</f>
        <v/>
      </c>
      <c r="K459" s="3" t="str">
        <f>IF('DATA ENTRY'!CK458="","",IF('DATA ENTRY'!R458="","",IF($D$4="All Post",'DATA ENTRY'!R458,IF(AND($D$4='DATA ENTRY'!CK458),'DATA ENTRY'!R458,""))))</f>
        <v/>
      </c>
      <c r="L459" s="3" t="str">
        <f>IF('DATA ENTRY'!CK458="","",IF('DATA ENTRY'!S458="","",IF($D$4="All Post",'DATA ENTRY'!S458,IF(AND($D$4='DATA ENTRY'!CK458),'DATA ENTRY'!S458,""))))</f>
        <v/>
      </c>
      <c r="M459" s="3" t="str">
        <f>IF('DATA ENTRY'!CK458="","",IF('DATA ENTRY'!E458="","",IF($D$4="All Post",'DATA ENTRY'!E458,IF(AND($D$4='DATA ENTRY'!CK458),'DATA ENTRY'!E458,""))))</f>
        <v/>
      </c>
      <c r="N459" s="3" t="str">
        <f>IF('DATA ENTRY'!CK458="","",IF('DATA ENTRY'!W458="","",IF($D$4="All Post",'DATA ENTRY'!W458,IF(AND($D$4='DATA ENTRY'!CK458),'DATA ENTRY'!W458,""))))</f>
        <v/>
      </c>
      <c r="O459" s="3" t="str">
        <f>IF('DATA ENTRY'!CK458="","",IF('DATA ENTRY'!X458="","",IF($D$4="All Post",'DATA ENTRY'!X458,IF(AND($D$4='DATA ENTRY'!CK458),'DATA ENTRY'!X458,""))))</f>
        <v/>
      </c>
      <c r="P459" s="3" t="str">
        <f>IF('DATA ENTRY'!CK458="","",IF('DATA ENTRY'!G458="","",IF($D$4="All Post",'DATA ENTRY'!G458,IF(AND($D$4='DATA ENTRY'!CK458),'DATA ENTRY'!G458,""))))</f>
        <v/>
      </c>
      <c r="S459">
        <f t="shared" si="115"/>
        <v>0</v>
      </c>
      <c r="T459" t="str">
        <f t="shared" si="116"/>
        <v/>
      </c>
      <c r="BZ459" t="str">
        <f t="shared" si="117"/>
        <v/>
      </c>
      <c r="CA459" t="str">
        <f t="shared" si="118"/>
        <v/>
      </c>
      <c r="CB459" s="224">
        <v>453</v>
      </c>
      <c r="CC459" s="3" t="str">
        <f>IF('DATA ENTRY'!CK458="","",IF('DATA ENTRY'!B458="","",IF(AND($CD$4='DATA ENTRY'!CK458,$CG$4='DATA ENTRY'!D458),'DATA ENTRY'!B458,"")))</f>
        <v/>
      </c>
      <c r="CD459" s="3" t="str">
        <f>IF('DATA ENTRY'!CK458="","",IF('DATA ENTRY'!C458="","",IF(AND($CD$4='DATA ENTRY'!CK458,$CG$4='DATA ENTRY'!D458),'DATA ENTRY'!C458,"")))</f>
        <v/>
      </c>
      <c r="CE459" s="4" t="str">
        <f>IF('DATA ENTRY'!CK458="","",IF('DATA ENTRY'!I458="","",IF(AND($CD$4='DATA ENTRY'!CK458,$CG$4='DATA ENTRY'!D458),'DATA ENTRY'!I458,"")))</f>
        <v/>
      </c>
      <c r="CF459" s="4" t="str">
        <f>IF('DATA ENTRY'!CK458="","",IF('DATA ENTRY'!CK458="","",IF(AND($CD$4='DATA ENTRY'!CK458,$CG$4='DATA ENTRY'!D458),'DATA ENTRY'!CK458,"")))</f>
        <v/>
      </c>
      <c r="CG459" s="3" t="str">
        <f>IF('DATA ENTRY'!CK458="","",IF('DATA ENTRY'!N458="","",IF(AND($CD$4='DATA ENTRY'!CK458,$CG$4='DATA ENTRY'!D458),'DATA ENTRY'!N458,"")))</f>
        <v/>
      </c>
      <c r="CH459" s="107" t="str">
        <f>IF('DATA ENTRY'!CK458="","",IF('DATA ENTRY'!O458="","",IF(AND($CD$4='DATA ENTRY'!CK458,$CG$4='DATA ENTRY'!D458),'DATA ENTRY'!O458,"")))</f>
        <v/>
      </c>
      <c r="CI459" s="3" t="str">
        <f>IF('DATA ENTRY'!CK458="","",IF('DATA ENTRY'!P458="","",IF(AND($CD$4='DATA ENTRY'!CK458,$CG$4='DATA ENTRY'!D458),'DATA ENTRY'!P458,"")))</f>
        <v/>
      </c>
      <c r="CJ459" s="107" t="str">
        <f>IF('DATA ENTRY'!CK458="","",IF('DATA ENTRY'!Q458="","",IF(AND($CD$4='DATA ENTRY'!CK458,$CG$4='DATA ENTRY'!D458),'DATA ENTRY'!Q458,"")))</f>
        <v/>
      </c>
      <c r="CK459" s="3" t="str">
        <f>IF('DATA ENTRY'!CK458="","",IF('DATA ENTRY'!R458="","",IF(AND($CD$4='DATA ENTRY'!CK458,$CG$4='DATA ENTRY'!D458),'DATA ENTRY'!R458,"")))</f>
        <v/>
      </c>
      <c r="CL459" s="3" t="str">
        <f>IF('DATA ENTRY'!CK458="","",IF('DATA ENTRY'!S458="","",IF(AND($CD$4='DATA ENTRY'!CK458,$CG$4='DATA ENTRY'!D458),'DATA ENTRY'!S458,"")))</f>
        <v/>
      </c>
      <c r="CM459" s="3" t="str">
        <f>IF('DATA ENTRY'!CK458="","",IF('DATA ENTRY'!E458="","",IF(AND($CD$4='DATA ENTRY'!CK458,$CG$4='DATA ENTRY'!D458),'DATA ENTRY'!E458,"")))</f>
        <v/>
      </c>
      <c r="CN459" s="3" t="str">
        <f>IF('DATA ENTRY'!CK458="","",IF('DATA ENTRY'!W458="","",IF(AND($CD$4='DATA ENTRY'!CK458,$CG$4='DATA ENTRY'!D458),'DATA ENTRY'!W458,"")))</f>
        <v/>
      </c>
      <c r="CO459" s="3" t="str">
        <f>IF('DATA ENTRY'!CK458="","",IF('DATA ENTRY'!X458="","",IF(AND($CD$4='DATA ENTRY'!CK458,$CG$4='DATA ENTRY'!D458),'DATA ENTRY'!X458,"")))</f>
        <v/>
      </c>
      <c r="CP459" s="108" t="str">
        <f t="shared" si="119"/>
        <v/>
      </c>
      <c r="CQ459" s="108" t="str">
        <f>IF('DATA ENTRY'!CK458="","",IF('DATA ENTRY'!G458="","",IF(AND($CD$4='DATA ENTRY'!CK458,$CG$4='DATA ENTRY'!D458),'DATA ENTRY'!G458,"")))</f>
        <v/>
      </c>
      <c r="CR459" s="230" t="str">
        <f>IF('DATA ENTRY'!CK458="","",IF('DATA ENTRY'!D458="","",IF(AND($CD$4='DATA ENTRY'!CK458,$CG$4='DATA ENTRY'!D458),'DATA ENTRY'!D458,"")))</f>
        <v/>
      </c>
      <c r="CS459">
        <f t="shared" si="120"/>
        <v>0</v>
      </c>
      <c r="CT459">
        <f t="shared" si="121"/>
        <v>0</v>
      </c>
      <c r="CV459" s="139"/>
      <c r="CX459">
        <f t="shared" si="122"/>
        <v>0</v>
      </c>
      <c r="DB459" t="str">
        <f t="shared" si="113"/>
        <v/>
      </c>
      <c r="DC459" t="str">
        <f t="shared" si="114"/>
        <v/>
      </c>
      <c r="DD459" s="224">
        <v>453</v>
      </c>
      <c r="DE459" s="3" t="str">
        <f>IF('DATA ENTRY'!CK458="","",IF('DATA ENTRY'!B458="","",IF(AND($DF$4='DATA ENTRY'!D458),'DATA ENTRY'!B458,"")))</f>
        <v/>
      </c>
      <c r="DF459" s="3" t="str">
        <f>IF('DATA ENTRY'!CK458="","",IF('DATA ENTRY'!C458="","",IF(AND($DF$4='DATA ENTRY'!D458),'DATA ENTRY'!C458,"")))</f>
        <v/>
      </c>
      <c r="DG459" s="4" t="str">
        <f>IF('DATA ENTRY'!CK458="","",IF('DATA ENTRY'!I458="","",IF(AND($DF$4='DATA ENTRY'!D458),'DATA ENTRY'!I458,"")))</f>
        <v/>
      </c>
      <c r="DH459" s="4" t="str">
        <f>IF('DATA ENTRY'!CK458="","",IF('DATA ENTRY'!CK458="","",IF(AND($DF$4='DATA ENTRY'!D458),'DATA ENTRY'!CK458,"")))</f>
        <v/>
      </c>
      <c r="DI459" s="3" t="str">
        <f>IF('DATA ENTRY'!CK458="","",IF('DATA ENTRY'!N458="","",IF(AND($DF$4='DATA ENTRY'!D458),'DATA ENTRY'!N458,"")))</f>
        <v/>
      </c>
      <c r="DJ459" s="107" t="str">
        <f>IF('DATA ENTRY'!CK458="","",IF('DATA ENTRY'!O458="","",IF(AND($DF$4='DATA ENTRY'!D458),'DATA ENTRY'!O458,"")))</f>
        <v/>
      </c>
      <c r="DK459" s="3" t="str">
        <f>IF('DATA ENTRY'!CK458="","",IF('DATA ENTRY'!P458="","",IF(AND($DF$4='DATA ENTRY'!D458),'DATA ENTRY'!P458,"")))</f>
        <v/>
      </c>
      <c r="DL459" s="107" t="str">
        <f>IF('DATA ENTRY'!CK458="","",IF('DATA ENTRY'!Q458="","",IF(AND($DF$4='DATA ENTRY'!D458),'DATA ENTRY'!Q458,"")))</f>
        <v/>
      </c>
      <c r="DM459" s="3" t="str">
        <f>IF('DATA ENTRY'!CK458="","",IF('DATA ENTRY'!R458="","",IF(AND($DF$4='DATA ENTRY'!D458),'DATA ENTRY'!R458,"")))</f>
        <v/>
      </c>
      <c r="DN459" s="107" t="str">
        <f>IF('DATA ENTRY'!CK458="","",IF('DATA ENTRY'!S458="","",IF(AND($DF$4='DATA ENTRY'!D458),'DATA ENTRY'!S458,"")))</f>
        <v/>
      </c>
      <c r="DO459" s="3" t="str">
        <f>IF('DATA ENTRY'!CK458="","",IF('DATA ENTRY'!E458="","",IF(AND($DF$4='DATA ENTRY'!D458),'DATA ENTRY'!E458,"")))</f>
        <v/>
      </c>
      <c r="DP459" s="3" t="str">
        <f>IF('DATA ENTRY'!CK458="","",IF('DATA ENTRY'!D458="","",IF(AND($DF$4='DATA ENTRY'!D458),'DATA ENTRY'!D458,"")))</f>
        <v/>
      </c>
      <c r="DQ459" s="3" t="str">
        <f>IF('DATA ENTRY'!CK458="","",IF('DATA ENTRY'!W458="","",IF(AND($DF$4='DATA ENTRY'!D458),'DATA ENTRY'!W458,"")))</f>
        <v/>
      </c>
      <c r="DR459" s="3" t="str">
        <f>IF('DATA ENTRY'!CK458="","",IF('DATA ENTRY'!X458="","",IF(AND($DF$4='DATA ENTRY'!D458),'DATA ENTRY'!X458,"")))</f>
        <v/>
      </c>
      <c r="DS459" s="108" t="str">
        <f t="shared" si="123"/>
        <v/>
      </c>
      <c r="DT459" s="108" t="str">
        <f>IF('DATA ENTRY'!CK458="","",IF('DATA ENTRY'!D458="","",IF(AND($DF$4='DATA ENTRY'!D458),'DATA ENTRY'!G458,"")))</f>
        <v/>
      </c>
      <c r="DY459">
        <f t="shared" si="124"/>
        <v>0</v>
      </c>
      <c r="EB459" t="str">
        <f t="shared" si="125"/>
        <v/>
      </c>
      <c r="EC459" t="str">
        <f t="shared" si="126"/>
        <v/>
      </c>
      <c r="ED459" s="224">
        <v>453</v>
      </c>
      <c r="EE459" s="3" t="str">
        <f>IF('DATA ENTRY'!CK458="","",IF('DATA ENTRY'!B458="","",IF(AND($EF$4='DATA ENTRY'!G458,$EH$4='DATA ENTRY'!F458),'DATA ENTRY'!B458,"")))</f>
        <v/>
      </c>
      <c r="EF459" s="3" t="str">
        <f>IF('DATA ENTRY'!CK458="","",IF('DATA ENTRY'!C458="","",IF(AND($EF$4='DATA ENTRY'!G458,$EH$4='DATA ENTRY'!F458),'DATA ENTRY'!C458,"")))</f>
        <v/>
      </c>
      <c r="EG459" s="4" t="str">
        <f>IF('DATA ENTRY'!CK458="","",IF('DATA ENTRY'!I458="","",IF(AND($EF$4='DATA ENTRY'!G458,$EH$4='DATA ENTRY'!F458),'DATA ENTRY'!I458,"")))</f>
        <v/>
      </c>
      <c r="EH459" s="4" t="str">
        <f>IF('DATA ENTRY'!CK458="","",IF('DATA ENTRY'!CK458="","",IF(AND($EF$4='DATA ENTRY'!G458,$EH$4='DATA ENTRY'!F458),'DATA ENTRY'!CK458,"")))</f>
        <v/>
      </c>
      <c r="EI459" s="3" t="str">
        <f>IF('DATA ENTRY'!CK458="","",IF('DATA ENTRY'!N458="","",IF(AND($EF$4='DATA ENTRY'!G458,$EH$4='DATA ENTRY'!F458),'DATA ENTRY'!N458,"")))</f>
        <v/>
      </c>
      <c r="EJ459" s="107" t="str">
        <f>IF('DATA ENTRY'!CK458="","",IF('DATA ENTRY'!O458="","",IF(AND($EF$4='DATA ENTRY'!G458,$EH$4='DATA ENTRY'!F458),'DATA ENTRY'!O458,"")))</f>
        <v/>
      </c>
      <c r="EK459" s="3" t="str">
        <f>IF('DATA ENTRY'!CK458="","",IF('DATA ENTRY'!P458="","",IF(AND($EF$4='DATA ENTRY'!G458,$EH$4='DATA ENTRY'!F458),'DATA ENTRY'!P458,"")))</f>
        <v/>
      </c>
      <c r="EL459" s="107" t="str">
        <f>IF('DATA ENTRY'!CK458="","",IF('DATA ENTRY'!Q458="","",IF(AND($EF$4='DATA ENTRY'!G458,$EH$4='DATA ENTRY'!F458),'DATA ENTRY'!Q458,"")))</f>
        <v/>
      </c>
      <c r="EM459" s="3" t="str">
        <f>IF('DATA ENTRY'!CK458="","",IF('DATA ENTRY'!R458="","",IF(AND($EF$4='DATA ENTRY'!G458,$EH$4='DATA ENTRY'!F458),'DATA ENTRY'!R458,"")))</f>
        <v/>
      </c>
      <c r="EN459" s="107" t="str">
        <f>IF('DATA ENTRY'!CK458="","",IF('DATA ENTRY'!S458="","",IF(AND($EF$4='DATA ENTRY'!G458,$EH$4='DATA ENTRY'!F458),'DATA ENTRY'!S458,"")))</f>
        <v/>
      </c>
      <c r="EO459" s="3" t="str">
        <f>IF('DATA ENTRY'!CK458="","",IF('DATA ENTRY'!E458="","",IF(AND($EF$4='DATA ENTRY'!G458,$EH$4='DATA ENTRY'!F458),'DATA ENTRY'!E458,"")))</f>
        <v/>
      </c>
      <c r="EP459" s="3" t="str">
        <f>IF('DATA ENTRY'!CK458="","",IF('DATA ENTRY'!D458="","",IF(AND($EF$4='DATA ENTRY'!G458,$EH$4='DATA ENTRY'!F458),'DATA ENTRY'!D458,"")))</f>
        <v/>
      </c>
      <c r="EQ459" s="3" t="str">
        <f>IF('DATA ENTRY'!CK458="","",IF('DATA ENTRY'!W458="","",IF(AND($EF$4='DATA ENTRY'!G458,$EH$4='DATA ENTRY'!F458),'DATA ENTRY'!W458,"")))</f>
        <v/>
      </c>
      <c r="ER459" s="3" t="str">
        <f>IF('DATA ENTRY'!CK458="","",IF('DATA ENTRY'!X458="","",IF(AND($EF$4='DATA ENTRY'!G458,$EH$4='DATA ENTRY'!F458),'DATA ENTRY'!X458,"")))</f>
        <v/>
      </c>
      <c r="ES459" s="108" t="str">
        <f t="shared" si="127"/>
        <v/>
      </c>
      <c r="ET459" s="108" t="str">
        <f>IF('DATA ENTRY'!CK458="","",IF('DATA ENTRY'!D458="","",IF(AND($EF$4='DATA ENTRY'!G458,$EH$4='DATA ENTRY'!F458),'DATA ENTRY'!G458,"")))</f>
        <v/>
      </c>
      <c r="EY459">
        <f t="shared" si="128"/>
        <v>0</v>
      </c>
    </row>
    <row r="460" spans="1:155">
      <c r="A460" t="str">
        <f>IF(S460=0,"",1+(MAX($A$7:A459)))</f>
        <v/>
      </c>
      <c r="B460" s="224">
        <v>454</v>
      </c>
      <c r="C460" s="3" t="str">
        <f>IF('DATA ENTRY'!CK459="","",IF('DATA ENTRY'!B459="","",IF($D$4="All Post",'DATA ENTRY'!B459,IF(AND($D$4='DATA ENTRY'!CK459),'DATA ENTRY'!B459,""))))</f>
        <v/>
      </c>
      <c r="D460" s="3" t="str">
        <f>IF('DATA ENTRY'!CK459="","",IF('DATA ENTRY'!C459="","",IF($D$4="All Post",'DATA ENTRY'!C459,IF(AND($D$4='DATA ENTRY'!CK459),'DATA ENTRY'!C459,""))))</f>
        <v/>
      </c>
      <c r="E460" s="4" t="str">
        <f>IF('DATA ENTRY'!CK459="","",IF('DATA ENTRY'!I459="","",IF($D$4="All Post",'DATA ENTRY'!I459,IF(AND($D$4='DATA ENTRY'!CK459),'DATA ENTRY'!I459,""))))</f>
        <v/>
      </c>
      <c r="F460" s="4" t="str">
        <f>IF('DATA ENTRY'!CK459="","",IF('DATA ENTRY'!CK459="","",IF($D$4="All Post",'DATA ENTRY'!CK459,IF(AND($D$4='DATA ENTRY'!CK459),'DATA ENTRY'!CK459,""))))</f>
        <v/>
      </c>
      <c r="G460" s="3" t="str">
        <f>IF('DATA ENTRY'!CK459="","",IF('DATA ENTRY'!N459="","",IF($D$4="All Post",'DATA ENTRY'!N459,IF(AND($D$4='DATA ENTRY'!CK459),'DATA ENTRY'!N459,""))))</f>
        <v/>
      </c>
      <c r="H460" s="107" t="str">
        <f>IF('DATA ENTRY'!CK459="","",IF('DATA ENTRY'!O459="","",IF($D$4="All Post",'DATA ENTRY'!O459,IF(AND($D$4='DATA ENTRY'!CK459),'DATA ENTRY'!O459,""))))</f>
        <v/>
      </c>
      <c r="I460" s="3" t="str">
        <f>IF('DATA ENTRY'!CK459="","",IF('DATA ENTRY'!P459="","",IF($D$4="All Post",'DATA ENTRY'!P459,IF(AND($D$4='DATA ENTRY'!CK459),'DATA ENTRY'!P459,""))))</f>
        <v/>
      </c>
      <c r="J460" s="107" t="str">
        <f>IF('DATA ENTRY'!CK459="","",IF('DATA ENTRY'!Q459="","",IF($D$4="All Post",'DATA ENTRY'!Q459,IF(AND($D$4='DATA ENTRY'!CK459),'DATA ENTRY'!Q459,""))))</f>
        <v/>
      </c>
      <c r="K460" s="3" t="str">
        <f>IF('DATA ENTRY'!CK459="","",IF('DATA ENTRY'!R459="","",IF($D$4="All Post",'DATA ENTRY'!R459,IF(AND($D$4='DATA ENTRY'!CK459),'DATA ENTRY'!R459,""))))</f>
        <v/>
      </c>
      <c r="L460" s="3" t="str">
        <f>IF('DATA ENTRY'!CK459="","",IF('DATA ENTRY'!S459="","",IF($D$4="All Post",'DATA ENTRY'!S459,IF(AND($D$4='DATA ENTRY'!CK459),'DATA ENTRY'!S459,""))))</f>
        <v/>
      </c>
      <c r="M460" s="3" t="str">
        <f>IF('DATA ENTRY'!CK459="","",IF('DATA ENTRY'!E459="","",IF($D$4="All Post",'DATA ENTRY'!E459,IF(AND($D$4='DATA ENTRY'!CK459),'DATA ENTRY'!E459,""))))</f>
        <v/>
      </c>
      <c r="N460" s="3" t="str">
        <f>IF('DATA ENTRY'!CK459="","",IF('DATA ENTRY'!W459="","",IF($D$4="All Post",'DATA ENTRY'!W459,IF(AND($D$4='DATA ENTRY'!CK459),'DATA ENTRY'!W459,""))))</f>
        <v/>
      </c>
      <c r="O460" s="3" t="str">
        <f>IF('DATA ENTRY'!CK459="","",IF('DATA ENTRY'!X459="","",IF($D$4="All Post",'DATA ENTRY'!X459,IF(AND($D$4='DATA ENTRY'!CK459),'DATA ENTRY'!X459,""))))</f>
        <v/>
      </c>
      <c r="P460" s="3" t="str">
        <f>IF('DATA ENTRY'!CK459="","",IF('DATA ENTRY'!G459="","",IF($D$4="All Post",'DATA ENTRY'!G459,IF(AND($D$4='DATA ENTRY'!CK459),'DATA ENTRY'!G459,""))))</f>
        <v/>
      </c>
      <c r="S460">
        <f t="shared" si="115"/>
        <v>0</v>
      </c>
      <c r="T460" t="str">
        <f t="shared" si="116"/>
        <v/>
      </c>
      <c r="BZ460" t="str">
        <f t="shared" si="117"/>
        <v/>
      </c>
      <c r="CA460" t="str">
        <f t="shared" si="118"/>
        <v/>
      </c>
      <c r="CB460" s="224">
        <v>454</v>
      </c>
      <c r="CC460" s="3" t="str">
        <f>IF('DATA ENTRY'!CK459="","",IF('DATA ENTRY'!B459="","",IF(AND($CD$4='DATA ENTRY'!CK459,$CG$4='DATA ENTRY'!D459),'DATA ENTRY'!B459,"")))</f>
        <v/>
      </c>
      <c r="CD460" s="3" t="str">
        <f>IF('DATA ENTRY'!CK459="","",IF('DATA ENTRY'!C459="","",IF(AND($CD$4='DATA ENTRY'!CK459,$CG$4='DATA ENTRY'!D459),'DATA ENTRY'!C459,"")))</f>
        <v/>
      </c>
      <c r="CE460" s="4" t="str">
        <f>IF('DATA ENTRY'!CK459="","",IF('DATA ENTRY'!I459="","",IF(AND($CD$4='DATA ENTRY'!CK459,$CG$4='DATA ENTRY'!D459),'DATA ENTRY'!I459,"")))</f>
        <v/>
      </c>
      <c r="CF460" s="4" t="str">
        <f>IF('DATA ENTRY'!CK459="","",IF('DATA ENTRY'!CK459="","",IF(AND($CD$4='DATA ENTRY'!CK459,$CG$4='DATA ENTRY'!D459),'DATA ENTRY'!CK459,"")))</f>
        <v/>
      </c>
      <c r="CG460" s="3" t="str">
        <f>IF('DATA ENTRY'!CK459="","",IF('DATA ENTRY'!N459="","",IF(AND($CD$4='DATA ENTRY'!CK459,$CG$4='DATA ENTRY'!D459),'DATA ENTRY'!N459,"")))</f>
        <v/>
      </c>
      <c r="CH460" s="107" t="str">
        <f>IF('DATA ENTRY'!CK459="","",IF('DATA ENTRY'!O459="","",IF(AND($CD$4='DATA ENTRY'!CK459,$CG$4='DATA ENTRY'!D459),'DATA ENTRY'!O459,"")))</f>
        <v/>
      </c>
      <c r="CI460" s="3" t="str">
        <f>IF('DATA ENTRY'!CK459="","",IF('DATA ENTRY'!P459="","",IF(AND($CD$4='DATA ENTRY'!CK459,$CG$4='DATA ENTRY'!D459),'DATA ENTRY'!P459,"")))</f>
        <v/>
      </c>
      <c r="CJ460" s="107" t="str">
        <f>IF('DATA ENTRY'!CK459="","",IF('DATA ENTRY'!Q459="","",IF(AND($CD$4='DATA ENTRY'!CK459,$CG$4='DATA ENTRY'!D459),'DATA ENTRY'!Q459,"")))</f>
        <v/>
      </c>
      <c r="CK460" s="3" t="str">
        <f>IF('DATA ENTRY'!CK459="","",IF('DATA ENTRY'!R459="","",IF(AND($CD$4='DATA ENTRY'!CK459,$CG$4='DATA ENTRY'!D459),'DATA ENTRY'!R459,"")))</f>
        <v/>
      </c>
      <c r="CL460" s="3" t="str">
        <f>IF('DATA ENTRY'!CK459="","",IF('DATA ENTRY'!S459="","",IF(AND($CD$4='DATA ENTRY'!CK459,$CG$4='DATA ENTRY'!D459),'DATA ENTRY'!S459,"")))</f>
        <v/>
      </c>
      <c r="CM460" s="3" t="str">
        <f>IF('DATA ENTRY'!CK459="","",IF('DATA ENTRY'!E459="","",IF(AND($CD$4='DATA ENTRY'!CK459,$CG$4='DATA ENTRY'!D459),'DATA ENTRY'!E459,"")))</f>
        <v/>
      </c>
      <c r="CN460" s="3" t="str">
        <f>IF('DATA ENTRY'!CK459="","",IF('DATA ENTRY'!W459="","",IF(AND($CD$4='DATA ENTRY'!CK459,$CG$4='DATA ENTRY'!D459),'DATA ENTRY'!W459,"")))</f>
        <v/>
      </c>
      <c r="CO460" s="3" t="str">
        <f>IF('DATA ENTRY'!CK459="","",IF('DATA ENTRY'!X459="","",IF(AND($CD$4='DATA ENTRY'!CK459,$CG$4='DATA ENTRY'!D459),'DATA ENTRY'!X459,"")))</f>
        <v/>
      </c>
      <c r="CP460" s="108" t="str">
        <f t="shared" si="119"/>
        <v/>
      </c>
      <c r="CQ460" s="108" t="str">
        <f>IF('DATA ENTRY'!CK459="","",IF('DATA ENTRY'!G459="","",IF(AND($CD$4='DATA ENTRY'!CK459,$CG$4='DATA ENTRY'!D459),'DATA ENTRY'!G459,"")))</f>
        <v/>
      </c>
      <c r="CR460" s="230" t="str">
        <f>IF('DATA ENTRY'!CK459="","",IF('DATA ENTRY'!D459="","",IF(AND($CD$4='DATA ENTRY'!CK459,$CG$4='DATA ENTRY'!D459),'DATA ENTRY'!D459,"")))</f>
        <v/>
      </c>
      <c r="CS460">
        <f t="shared" si="120"/>
        <v>0</v>
      </c>
      <c r="CT460">
        <f t="shared" si="121"/>
        <v>0</v>
      </c>
      <c r="CV460" s="139"/>
      <c r="CX460">
        <f t="shared" si="122"/>
        <v>0</v>
      </c>
      <c r="DB460" t="str">
        <f t="shared" ref="DB460:DB523" si="129">IF(DG460="","",RANK(DG460,$DG$7:$DG$211,1))</f>
        <v/>
      </c>
      <c r="DC460" t="str">
        <f t="shared" ref="DC460:DC523" si="130">IF(DY460=0,"",DY460)</f>
        <v/>
      </c>
      <c r="DD460" s="224">
        <v>454</v>
      </c>
      <c r="DE460" s="3" t="str">
        <f>IF('DATA ENTRY'!CK459="","",IF('DATA ENTRY'!B459="","",IF(AND($DF$4='DATA ENTRY'!D459),'DATA ENTRY'!B459,"")))</f>
        <v/>
      </c>
      <c r="DF460" s="3" t="str">
        <f>IF('DATA ENTRY'!CK459="","",IF('DATA ENTRY'!C459="","",IF(AND($DF$4='DATA ENTRY'!D459),'DATA ENTRY'!C459,"")))</f>
        <v/>
      </c>
      <c r="DG460" s="4" t="str">
        <f>IF('DATA ENTRY'!CK459="","",IF('DATA ENTRY'!I459="","",IF(AND($DF$4='DATA ENTRY'!D459),'DATA ENTRY'!I459,"")))</f>
        <v/>
      </c>
      <c r="DH460" s="4" t="str">
        <f>IF('DATA ENTRY'!CK459="","",IF('DATA ENTRY'!CK459="","",IF(AND($DF$4='DATA ENTRY'!D459),'DATA ENTRY'!CK459,"")))</f>
        <v/>
      </c>
      <c r="DI460" s="3" t="str">
        <f>IF('DATA ENTRY'!CK459="","",IF('DATA ENTRY'!N459="","",IF(AND($DF$4='DATA ENTRY'!D459),'DATA ENTRY'!N459,"")))</f>
        <v/>
      </c>
      <c r="DJ460" s="107" t="str">
        <f>IF('DATA ENTRY'!CK459="","",IF('DATA ENTRY'!O459="","",IF(AND($DF$4='DATA ENTRY'!D459),'DATA ENTRY'!O459,"")))</f>
        <v/>
      </c>
      <c r="DK460" s="3" t="str">
        <f>IF('DATA ENTRY'!CK459="","",IF('DATA ENTRY'!P459="","",IF(AND($DF$4='DATA ENTRY'!D459),'DATA ENTRY'!P459,"")))</f>
        <v/>
      </c>
      <c r="DL460" s="107" t="str">
        <f>IF('DATA ENTRY'!CK459="","",IF('DATA ENTRY'!Q459="","",IF(AND($DF$4='DATA ENTRY'!D459),'DATA ENTRY'!Q459,"")))</f>
        <v/>
      </c>
      <c r="DM460" s="3" t="str">
        <f>IF('DATA ENTRY'!CK459="","",IF('DATA ENTRY'!R459="","",IF(AND($DF$4='DATA ENTRY'!D459),'DATA ENTRY'!R459,"")))</f>
        <v/>
      </c>
      <c r="DN460" s="107" t="str">
        <f>IF('DATA ENTRY'!CK459="","",IF('DATA ENTRY'!S459="","",IF(AND($DF$4='DATA ENTRY'!D459),'DATA ENTRY'!S459,"")))</f>
        <v/>
      </c>
      <c r="DO460" s="3" t="str">
        <f>IF('DATA ENTRY'!CK459="","",IF('DATA ENTRY'!E459="","",IF(AND($DF$4='DATA ENTRY'!D459),'DATA ENTRY'!E459,"")))</f>
        <v/>
      </c>
      <c r="DP460" s="3" t="str">
        <f>IF('DATA ENTRY'!CK459="","",IF('DATA ENTRY'!D459="","",IF(AND($DF$4='DATA ENTRY'!D459),'DATA ENTRY'!D459,"")))</f>
        <v/>
      </c>
      <c r="DQ460" s="3" t="str">
        <f>IF('DATA ENTRY'!CK459="","",IF('DATA ENTRY'!W459="","",IF(AND($DF$4='DATA ENTRY'!D459),'DATA ENTRY'!W459,"")))</f>
        <v/>
      </c>
      <c r="DR460" s="3" t="str">
        <f>IF('DATA ENTRY'!CK459="","",IF('DATA ENTRY'!X459="","",IF(AND($DF$4='DATA ENTRY'!D459),'DATA ENTRY'!X459,"")))</f>
        <v/>
      </c>
      <c r="DS460" s="108" t="str">
        <f t="shared" si="123"/>
        <v/>
      </c>
      <c r="DT460" s="108" t="str">
        <f>IF('DATA ENTRY'!CK459="","",IF('DATA ENTRY'!D459="","",IF(AND($DF$4='DATA ENTRY'!D459),'DATA ENTRY'!G459,"")))</f>
        <v/>
      </c>
      <c r="DY460">
        <f t="shared" si="124"/>
        <v>0</v>
      </c>
      <c r="EB460" t="str">
        <f t="shared" si="125"/>
        <v/>
      </c>
      <c r="EC460" t="str">
        <f t="shared" si="126"/>
        <v/>
      </c>
      <c r="ED460" s="224">
        <v>454</v>
      </c>
      <c r="EE460" s="3" t="str">
        <f>IF('DATA ENTRY'!CK459="","",IF('DATA ENTRY'!B459="","",IF(AND($EF$4='DATA ENTRY'!G459,$EH$4='DATA ENTRY'!F459),'DATA ENTRY'!B459,"")))</f>
        <v/>
      </c>
      <c r="EF460" s="3" t="str">
        <f>IF('DATA ENTRY'!CK459="","",IF('DATA ENTRY'!C459="","",IF(AND($EF$4='DATA ENTRY'!G459,$EH$4='DATA ENTRY'!F459),'DATA ENTRY'!C459,"")))</f>
        <v/>
      </c>
      <c r="EG460" s="4" t="str">
        <f>IF('DATA ENTRY'!CK459="","",IF('DATA ENTRY'!I459="","",IF(AND($EF$4='DATA ENTRY'!G459,$EH$4='DATA ENTRY'!F459),'DATA ENTRY'!I459,"")))</f>
        <v/>
      </c>
      <c r="EH460" s="4" t="str">
        <f>IF('DATA ENTRY'!CK459="","",IF('DATA ENTRY'!CK459="","",IF(AND($EF$4='DATA ENTRY'!G459,$EH$4='DATA ENTRY'!F459),'DATA ENTRY'!CK459,"")))</f>
        <v/>
      </c>
      <c r="EI460" s="3" t="str">
        <f>IF('DATA ENTRY'!CK459="","",IF('DATA ENTRY'!N459="","",IF(AND($EF$4='DATA ENTRY'!G459,$EH$4='DATA ENTRY'!F459),'DATA ENTRY'!N459,"")))</f>
        <v/>
      </c>
      <c r="EJ460" s="107" t="str">
        <f>IF('DATA ENTRY'!CK459="","",IF('DATA ENTRY'!O459="","",IF(AND($EF$4='DATA ENTRY'!G459,$EH$4='DATA ENTRY'!F459),'DATA ENTRY'!O459,"")))</f>
        <v/>
      </c>
      <c r="EK460" s="3" t="str">
        <f>IF('DATA ENTRY'!CK459="","",IF('DATA ENTRY'!P459="","",IF(AND($EF$4='DATA ENTRY'!G459,$EH$4='DATA ENTRY'!F459),'DATA ENTRY'!P459,"")))</f>
        <v/>
      </c>
      <c r="EL460" s="107" t="str">
        <f>IF('DATA ENTRY'!CK459="","",IF('DATA ENTRY'!Q459="","",IF(AND($EF$4='DATA ENTRY'!G459,$EH$4='DATA ENTRY'!F459),'DATA ENTRY'!Q459,"")))</f>
        <v/>
      </c>
      <c r="EM460" s="3" t="str">
        <f>IF('DATA ENTRY'!CK459="","",IF('DATA ENTRY'!R459="","",IF(AND($EF$4='DATA ENTRY'!G459,$EH$4='DATA ENTRY'!F459),'DATA ENTRY'!R459,"")))</f>
        <v/>
      </c>
      <c r="EN460" s="107" t="str">
        <f>IF('DATA ENTRY'!CK459="","",IF('DATA ENTRY'!S459="","",IF(AND($EF$4='DATA ENTRY'!G459,$EH$4='DATA ENTRY'!F459),'DATA ENTRY'!S459,"")))</f>
        <v/>
      </c>
      <c r="EO460" s="3" t="str">
        <f>IF('DATA ENTRY'!CK459="","",IF('DATA ENTRY'!E459="","",IF(AND($EF$4='DATA ENTRY'!G459,$EH$4='DATA ENTRY'!F459),'DATA ENTRY'!E459,"")))</f>
        <v/>
      </c>
      <c r="EP460" s="3" t="str">
        <f>IF('DATA ENTRY'!CK459="","",IF('DATA ENTRY'!D459="","",IF(AND($EF$4='DATA ENTRY'!G459,$EH$4='DATA ENTRY'!F459),'DATA ENTRY'!D459,"")))</f>
        <v/>
      </c>
      <c r="EQ460" s="3" t="str">
        <f>IF('DATA ENTRY'!CK459="","",IF('DATA ENTRY'!W459="","",IF(AND($EF$4='DATA ENTRY'!G459,$EH$4='DATA ENTRY'!F459),'DATA ENTRY'!W459,"")))</f>
        <v/>
      </c>
      <c r="ER460" s="3" t="str">
        <f>IF('DATA ENTRY'!CK459="","",IF('DATA ENTRY'!X459="","",IF(AND($EF$4='DATA ENTRY'!G459,$EH$4='DATA ENTRY'!F459),'DATA ENTRY'!X459,"")))</f>
        <v/>
      </c>
      <c r="ES460" s="108" t="str">
        <f t="shared" si="127"/>
        <v/>
      </c>
      <c r="ET460" s="108" t="str">
        <f>IF('DATA ENTRY'!CK459="","",IF('DATA ENTRY'!D459="","",IF(AND($EF$4='DATA ENTRY'!G459,$EH$4='DATA ENTRY'!F459),'DATA ENTRY'!G459,"")))</f>
        <v/>
      </c>
      <c r="EY460">
        <f t="shared" si="128"/>
        <v>0</v>
      </c>
    </row>
    <row r="461" spans="1:155">
      <c r="A461" t="str">
        <f>IF(S461=0,"",1+(MAX($A$7:A460)))</f>
        <v/>
      </c>
      <c r="B461" s="224">
        <v>455</v>
      </c>
      <c r="C461" s="3" t="str">
        <f>IF('DATA ENTRY'!CK460="","",IF('DATA ENTRY'!B460="","",IF($D$4="All Post",'DATA ENTRY'!B460,IF(AND($D$4='DATA ENTRY'!CK460),'DATA ENTRY'!B460,""))))</f>
        <v/>
      </c>
      <c r="D461" s="3" t="str">
        <f>IF('DATA ENTRY'!CK460="","",IF('DATA ENTRY'!C460="","",IF($D$4="All Post",'DATA ENTRY'!C460,IF(AND($D$4='DATA ENTRY'!CK460),'DATA ENTRY'!C460,""))))</f>
        <v/>
      </c>
      <c r="E461" s="4" t="str">
        <f>IF('DATA ENTRY'!CK460="","",IF('DATA ENTRY'!I460="","",IF($D$4="All Post",'DATA ENTRY'!I460,IF(AND($D$4='DATA ENTRY'!CK460),'DATA ENTRY'!I460,""))))</f>
        <v/>
      </c>
      <c r="F461" s="4" t="str">
        <f>IF('DATA ENTRY'!CK460="","",IF('DATA ENTRY'!CK460="","",IF($D$4="All Post",'DATA ENTRY'!CK460,IF(AND($D$4='DATA ENTRY'!CK460),'DATA ENTRY'!CK460,""))))</f>
        <v/>
      </c>
      <c r="G461" s="3" t="str">
        <f>IF('DATA ENTRY'!CK460="","",IF('DATA ENTRY'!N460="","",IF($D$4="All Post",'DATA ENTRY'!N460,IF(AND($D$4='DATA ENTRY'!CK460),'DATA ENTRY'!N460,""))))</f>
        <v/>
      </c>
      <c r="H461" s="107" t="str">
        <f>IF('DATA ENTRY'!CK460="","",IF('DATA ENTRY'!O460="","",IF($D$4="All Post",'DATA ENTRY'!O460,IF(AND($D$4='DATA ENTRY'!CK460),'DATA ENTRY'!O460,""))))</f>
        <v/>
      </c>
      <c r="I461" s="3" t="str">
        <f>IF('DATA ENTRY'!CK460="","",IF('DATA ENTRY'!P460="","",IF($D$4="All Post",'DATA ENTRY'!P460,IF(AND($D$4='DATA ENTRY'!CK460),'DATA ENTRY'!P460,""))))</f>
        <v/>
      </c>
      <c r="J461" s="107" t="str">
        <f>IF('DATA ENTRY'!CK460="","",IF('DATA ENTRY'!Q460="","",IF($D$4="All Post",'DATA ENTRY'!Q460,IF(AND($D$4='DATA ENTRY'!CK460),'DATA ENTRY'!Q460,""))))</f>
        <v/>
      </c>
      <c r="K461" s="3" t="str">
        <f>IF('DATA ENTRY'!CK460="","",IF('DATA ENTRY'!R460="","",IF($D$4="All Post",'DATA ENTRY'!R460,IF(AND($D$4='DATA ENTRY'!CK460),'DATA ENTRY'!R460,""))))</f>
        <v/>
      </c>
      <c r="L461" s="3" t="str">
        <f>IF('DATA ENTRY'!CK460="","",IF('DATA ENTRY'!S460="","",IF($D$4="All Post",'DATA ENTRY'!S460,IF(AND($D$4='DATA ENTRY'!CK460),'DATA ENTRY'!S460,""))))</f>
        <v/>
      </c>
      <c r="M461" s="3" t="str">
        <f>IF('DATA ENTRY'!CK460="","",IF('DATA ENTRY'!E460="","",IF($D$4="All Post",'DATA ENTRY'!E460,IF(AND($D$4='DATA ENTRY'!CK460),'DATA ENTRY'!E460,""))))</f>
        <v/>
      </c>
      <c r="N461" s="3" t="str">
        <f>IF('DATA ENTRY'!CK460="","",IF('DATA ENTRY'!W460="","",IF($D$4="All Post",'DATA ENTRY'!W460,IF(AND($D$4='DATA ENTRY'!CK460),'DATA ENTRY'!W460,""))))</f>
        <v/>
      </c>
      <c r="O461" s="3" t="str">
        <f>IF('DATA ENTRY'!CK460="","",IF('DATA ENTRY'!X460="","",IF($D$4="All Post",'DATA ENTRY'!X460,IF(AND($D$4='DATA ENTRY'!CK460),'DATA ENTRY'!X460,""))))</f>
        <v/>
      </c>
      <c r="P461" s="3" t="str">
        <f>IF('DATA ENTRY'!CK460="","",IF('DATA ENTRY'!G460="","",IF($D$4="All Post",'DATA ENTRY'!G460,IF(AND($D$4='DATA ENTRY'!CK460),'DATA ENTRY'!G460,""))))</f>
        <v/>
      </c>
      <c r="S461">
        <f t="shared" si="115"/>
        <v>0</v>
      </c>
      <c r="T461" t="str">
        <f t="shared" si="116"/>
        <v/>
      </c>
      <c r="BZ461" t="str">
        <f t="shared" si="117"/>
        <v/>
      </c>
      <c r="CA461" t="str">
        <f t="shared" si="118"/>
        <v/>
      </c>
      <c r="CB461" s="224">
        <v>455</v>
      </c>
      <c r="CC461" s="3" t="str">
        <f>IF('DATA ENTRY'!CK460="","",IF('DATA ENTRY'!B460="","",IF(AND($CD$4='DATA ENTRY'!CK460,$CG$4='DATA ENTRY'!D460),'DATA ENTRY'!B460,"")))</f>
        <v/>
      </c>
      <c r="CD461" s="3" t="str">
        <f>IF('DATA ENTRY'!CK460="","",IF('DATA ENTRY'!C460="","",IF(AND($CD$4='DATA ENTRY'!CK460,$CG$4='DATA ENTRY'!D460),'DATA ENTRY'!C460,"")))</f>
        <v/>
      </c>
      <c r="CE461" s="4" t="str">
        <f>IF('DATA ENTRY'!CK460="","",IF('DATA ENTRY'!I460="","",IF(AND($CD$4='DATA ENTRY'!CK460,$CG$4='DATA ENTRY'!D460),'DATA ENTRY'!I460,"")))</f>
        <v/>
      </c>
      <c r="CF461" s="4" t="str">
        <f>IF('DATA ENTRY'!CK460="","",IF('DATA ENTRY'!CK460="","",IF(AND($CD$4='DATA ENTRY'!CK460,$CG$4='DATA ENTRY'!D460),'DATA ENTRY'!CK460,"")))</f>
        <v/>
      </c>
      <c r="CG461" s="3" t="str">
        <f>IF('DATA ENTRY'!CK460="","",IF('DATA ENTRY'!N460="","",IF(AND($CD$4='DATA ENTRY'!CK460,$CG$4='DATA ENTRY'!D460),'DATA ENTRY'!N460,"")))</f>
        <v/>
      </c>
      <c r="CH461" s="107" t="str">
        <f>IF('DATA ENTRY'!CK460="","",IF('DATA ENTRY'!O460="","",IF(AND($CD$4='DATA ENTRY'!CK460,$CG$4='DATA ENTRY'!D460),'DATA ENTRY'!O460,"")))</f>
        <v/>
      </c>
      <c r="CI461" s="3" t="str">
        <f>IF('DATA ENTRY'!CK460="","",IF('DATA ENTRY'!P460="","",IF(AND($CD$4='DATA ENTRY'!CK460,$CG$4='DATA ENTRY'!D460),'DATA ENTRY'!P460,"")))</f>
        <v/>
      </c>
      <c r="CJ461" s="107" t="str">
        <f>IF('DATA ENTRY'!CK460="","",IF('DATA ENTRY'!Q460="","",IF(AND($CD$4='DATA ENTRY'!CK460,$CG$4='DATA ENTRY'!D460),'DATA ENTRY'!Q460,"")))</f>
        <v/>
      </c>
      <c r="CK461" s="3" t="str">
        <f>IF('DATA ENTRY'!CK460="","",IF('DATA ENTRY'!R460="","",IF(AND($CD$4='DATA ENTRY'!CK460,$CG$4='DATA ENTRY'!D460),'DATA ENTRY'!R460,"")))</f>
        <v/>
      </c>
      <c r="CL461" s="3" t="str">
        <f>IF('DATA ENTRY'!CK460="","",IF('DATA ENTRY'!S460="","",IF(AND($CD$4='DATA ENTRY'!CK460,$CG$4='DATA ENTRY'!D460),'DATA ENTRY'!S460,"")))</f>
        <v/>
      </c>
      <c r="CM461" s="3" t="str">
        <f>IF('DATA ENTRY'!CK460="","",IF('DATA ENTRY'!E460="","",IF(AND($CD$4='DATA ENTRY'!CK460,$CG$4='DATA ENTRY'!D460),'DATA ENTRY'!E460,"")))</f>
        <v/>
      </c>
      <c r="CN461" s="3" t="str">
        <f>IF('DATA ENTRY'!CK460="","",IF('DATA ENTRY'!W460="","",IF(AND($CD$4='DATA ENTRY'!CK460,$CG$4='DATA ENTRY'!D460),'DATA ENTRY'!W460,"")))</f>
        <v/>
      </c>
      <c r="CO461" s="3" t="str">
        <f>IF('DATA ENTRY'!CK460="","",IF('DATA ENTRY'!X460="","",IF(AND($CD$4='DATA ENTRY'!CK460,$CG$4='DATA ENTRY'!D460),'DATA ENTRY'!X460,"")))</f>
        <v/>
      </c>
      <c r="CP461" s="108" t="str">
        <f t="shared" si="119"/>
        <v/>
      </c>
      <c r="CQ461" s="108" t="str">
        <f>IF('DATA ENTRY'!CK460="","",IF('DATA ENTRY'!G460="","",IF(AND($CD$4='DATA ENTRY'!CK460,$CG$4='DATA ENTRY'!D460),'DATA ENTRY'!G460,"")))</f>
        <v/>
      </c>
      <c r="CR461" s="230" t="str">
        <f>IF('DATA ENTRY'!CK460="","",IF('DATA ENTRY'!D460="","",IF(AND($CD$4='DATA ENTRY'!CK460,$CG$4='DATA ENTRY'!D460),'DATA ENTRY'!D460,"")))</f>
        <v/>
      </c>
      <c r="CS461">
        <f t="shared" si="120"/>
        <v>0</v>
      </c>
      <c r="CT461">
        <f t="shared" si="121"/>
        <v>0</v>
      </c>
      <c r="CV461" s="139"/>
      <c r="CX461">
        <f t="shared" si="122"/>
        <v>0</v>
      </c>
      <c r="DB461" t="str">
        <f t="shared" si="129"/>
        <v/>
      </c>
      <c r="DC461" t="str">
        <f t="shared" si="130"/>
        <v/>
      </c>
      <c r="DD461" s="224">
        <v>455</v>
      </c>
      <c r="DE461" s="3" t="str">
        <f>IF('DATA ENTRY'!CK460="","",IF('DATA ENTRY'!B460="","",IF(AND($DF$4='DATA ENTRY'!D460),'DATA ENTRY'!B460,"")))</f>
        <v/>
      </c>
      <c r="DF461" s="3" t="str">
        <f>IF('DATA ENTRY'!CK460="","",IF('DATA ENTRY'!C460="","",IF(AND($DF$4='DATA ENTRY'!D460),'DATA ENTRY'!C460,"")))</f>
        <v/>
      </c>
      <c r="DG461" s="4" t="str">
        <f>IF('DATA ENTRY'!CK460="","",IF('DATA ENTRY'!I460="","",IF(AND($DF$4='DATA ENTRY'!D460),'DATA ENTRY'!I460,"")))</f>
        <v/>
      </c>
      <c r="DH461" s="4" t="str">
        <f>IF('DATA ENTRY'!CK460="","",IF('DATA ENTRY'!CK460="","",IF(AND($DF$4='DATA ENTRY'!D460),'DATA ENTRY'!CK460,"")))</f>
        <v/>
      </c>
      <c r="DI461" s="3" t="str">
        <f>IF('DATA ENTRY'!CK460="","",IF('DATA ENTRY'!N460="","",IF(AND($DF$4='DATA ENTRY'!D460),'DATA ENTRY'!N460,"")))</f>
        <v/>
      </c>
      <c r="DJ461" s="107" t="str">
        <f>IF('DATA ENTRY'!CK460="","",IF('DATA ENTRY'!O460="","",IF(AND($DF$4='DATA ENTRY'!D460),'DATA ENTRY'!O460,"")))</f>
        <v/>
      </c>
      <c r="DK461" s="3" t="str">
        <f>IF('DATA ENTRY'!CK460="","",IF('DATA ENTRY'!P460="","",IF(AND($DF$4='DATA ENTRY'!D460),'DATA ENTRY'!P460,"")))</f>
        <v/>
      </c>
      <c r="DL461" s="107" t="str">
        <f>IF('DATA ENTRY'!CK460="","",IF('DATA ENTRY'!Q460="","",IF(AND($DF$4='DATA ENTRY'!D460),'DATA ENTRY'!Q460,"")))</f>
        <v/>
      </c>
      <c r="DM461" s="3" t="str">
        <f>IF('DATA ENTRY'!CK460="","",IF('DATA ENTRY'!R460="","",IF(AND($DF$4='DATA ENTRY'!D460),'DATA ENTRY'!R460,"")))</f>
        <v/>
      </c>
      <c r="DN461" s="107" t="str">
        <f>IF('DATA ENTRY'!CK460="","",IF('DATA ENTRY'!S460="","",IF(AND($DF$4='DATA ENTRY'!D460),'DATA ENTRY'!S460,"")))</f>
        <v/>
      </c>
      <c r="DO461" s="3" t="str">
        <f>IF('DATA ENTRY'!CK460="","",IF('DATA ENTRY'!E460="","",IF(AND($DF$4='DATA ENTRY'!D460),'DATA ENTRY'!E460,"")))</f>
        <v/>
      </c>
      <c r="DP461" s="3" t="str">
        <f>IF('DATA ENTRY'!CK460="","",IF('DATA ENTRY'!D460="","",IF(AND($DF$4='DATA ENTRY'!D460),'DATA ENTRY'!D460,"")))</f>
        <v/>
      </c>
      <c r="DQ461" s="3" t="str">
        <f>IF('DATA ENTRY'!CK460="","",IF('DATA ENTRY'!W460="","",IF(AND($DF$4='DATA ENTRY'!D460),'DATA ENTRY'!W460,"")))</f>
        <v/>
      </c>
      <c r="DR461" s="3" t="str">
        <f>IF('DATA ENTRY'!CK460="","",IF('DATA ENTRY'!X460="","",IF(AND($DF$4='DATA ENTRY'!D460),'DATA ENTRY'!X460,"")))</f>
        <v/>
      </c>
      <c r="DS461" s="108" t="str">
        <f t="shared" si="123"/>
        <v/>
      </c>
      <c r="DT461" s="108" t="str">
        <f>IF('DATA ENTRY'!CK460="","",IF('DATA ENTRY'!D460="","",IF(AND($DF$4='DATA ENTRY'!D460),'DATA ENTRY'!G460,"")))</f>
        <v/>
      </c>
      <c r="DY461">
        <f t="shared" si="124"/>
        <v>0</v>
      </c>
      <c r="EB461" t="str">
        <f t="shared" si="125"/>
        <v/>
      </c>
      <c r="EC461" t="str">
        <f t="shared" si="126"/>
        <v/>
      </c>
      <c r="ED461" s="224">
        <v>455</v>
      </c>
      <c r="EE461" s="3" t="str">
        <f>IF('DATA ENTRY'!CK460="","",IF('DATA ENTRY'!B460="","",IF(AND($EF$4='DATA ENTRY'!G460,$EH$4='DATA ENTRY'!F460),'DATA ENTRY'!B460,"")))</f>
        <v/>
      </c>
      <c r="EF461" s="3" t="str">
        <f>IF('DATA ENTRY'!CK460="","",IF('DATA ENTRY'!C460="","",IF(AND($EF$4='DATA ENTRY'!G460,$EH$4='DATA ENTRY'!F460),'DATA ENTRY'!C460,"")))</f>
        <v/>
      </c>
      <c r="EG461" s="4" t="str">
        <f>IF('DATA ENTRY'!CK460="","",IF('DATA ENTRY'!I460="","",IF(AND($EF$4='DATA ENTRY'!G460,$EH$4='DATA ENTRY'!F460),'DATA ENTRY'!I460,"")))</f>
        <v/>
      </c>
      <c r="EH461" s="4" t="str">
        <f>IF('DATA ENTRY'!CK460="","",IF('DATA ENTRY'!CK460="","",IF(AND($EF$4='DATA ENTRY'!G460,$EH$4='DATA ENTRY'!F460),'DATA ENTRY'!CK460,"")))</f>
        <v/>
      </c>
      <c r="EI461" s="3" t="str">
        <f>IF('DATA ENTRY'!CK460="","",IF('DATA ENTRY'!N460="","",IF(AND($EF$4='DATA ENTRY'!G460,$EH$4='DATA ENTRY'!F460),'DATA ENTRY'!N460,"")))</f>
        <v/>
      </c>
      <c r="EJ461" s="107" t="str">
        <f>IF('DATA ENTRY'!CK460="","",IF('DATA ENTRY'!O460="","",IF(AND($EF$4='DATA ENTRY'!G460,$EH$4='DATA ENTRY'!F460),'DATA ENTRY'!O460,"")))</f>
        <v/>
      </c>
      <c r="EK461" s="3" t="str">
        <f>IF('DATA ENTRY'!CK460="","",IF('DATA ENTRY'!P460="","",IF(AND($EF$4='DATA ENTRY'!G460,$EH$4='DATA ENTRY'!F460),'DATA ENTRY'!P460,"")))</f>
        <v/>
      </c>
      <c r="EL461" s="107" t="str">
        <f>IF('DATA ENTRY'!CK460="","",IF('DATA ENTRY'!Q460="","",IF(AND($EF$4='DATA ENTRY'!G460,$EH$4='DATA ENTRY'!F460),'DATA ENTRY'!Q460,"")))</f>
        <v/>
      </c>
      <c r="EM461" s="3" t="str">
        <f>IF('DATA ENTRY'!CK460="","",IF('DATA ENTRY'!R460="","",IF(AND($EF$4='DATA ENTRY'!G460,$EH$4='DATA ENTRY'!F460),'DATA ENTRY'!R460,"")))</f>
        <v/>
      </c>
      <c r="EN461" s="107" t="str">
        <f>IF('DATA ENTRY'!CK460="","",IF('DATA ENTRY'!S460="","",IF(AND($EF$4='DATA ENTRY'!G460,$EH$4='DATA ENTRY'!F460),'DATA ENTRY'!S460,"")))</f>
        <v/>
      </c>
      <c r="EO461" s="3" t="str">
        <f>IF('DATA ENTRY'!CK460="","",IF('DATA ENTRY'!E460="","",IF(AND($EF$4='DATA ENTRY'!G460,$EH$4='DATA ENTRY'!F460),'DATA ENTRY'!E460,"")))</f>
        <v/>
      </c>
      <c r="EP461" s="3" t="str">
        <f>IF('DATA ENTRY'!CK460="","",IF('DATA ENTRY'!D460="","",IF(AND($EF$4='DATA ENTRY'!G460,$EH$4='DATA ENTRY'!F460),'DATA ENTRY'!D460,"")))</f>
        <v/>
      </c>
      <c r="EQ461" s="3" t="str">
        <f>IF('DATA ENTRY'!CK460="","",IF('DATA ENTRY'!W460="","",IF(AND($EF$4='DATA ENTRY'!G460,$EH$4='DATA ENTRY'!F460),'DATA ENTRY'!W460,"")))</f>
        <v/>
      </c>
      <c r="ER461" s="3" t="str">
        <f>IF('DATA ENTRY'!CK460="","",IF('DATA ENTRY'!X460="","",IF(AND($EF$4='DATA ENTRY'!G460,$EH$4='DATA ENTRY'!F460),'DATA ENTRY'!X460,"")))</f>
        <v/>
      </c>
      <c r="ES461" s="108" t="str">
        <f t="shared" si="127"/>
        <v/>
      </c>
      <c r="ET461" s="108" t="str">
        <f>IF('DATA ENTRY'!CK460="","",IF('DATA ENTRY'!D460="","",IF(AND($EF$4='DATA ENTRY'!G460,$EH$4='DATA ENTRY'!F460),'DATA ENTRY'!G460,"")))</f>
        <v/>
      </c>
      <c r="EY461">
        <f t="shared" si="128"/>
        <v>0</v>
      </c>
    </row>
    <row r="462" spans="1:155">
      <c r="A462" t="str">
        <f>IF(S462=0,"",1+(MAX($A$7:A461)))</f>
        <v/>
      </c>
      <c r="B462" s="224">
        <v>456</v>
      </c>
      <c r="C462" s="3" t="str">
        <f>IF('DATA ENTRY'!CK461="","",IF('DATA ENTRY'!B461="","",IF($D$4="All Post",'DATA ENTRY'!B461,IF(AND($D$4='DATA ENTRY'!CK461),'DATA ENTRY'!B461,""))))</f>
        <v/>
      </c>
      <c r="D462" s="3" t="str">
        <f>IF('DATA ENTRY'!CK461="","",IF('DATA ENTRY'!C461="","",IF($D$4="All Post",'DATA ENTRY'!C461,IF(AND($D$4='DATA ENTRY'!CK461),'DATA ENTRY'!C461,""))))</f>
        <v/>
      </c>
      <c r="E462" s="4" t="str">
        <f>IF('DATA ENTRY'!CK461="","",IF('DATA ENTRY'!I461="","",IF($D$4="All Post",'DATA ENTRY'!I461,IF(AND($D$4='DATA ENTRY'!CK461),'DATA ENTRY'!I461,""))))</f>
        <v/>
      </c>
      <c r="F462" s="4" t="str">
        <f>IF('DATA ENTRY'!CK461="","",IF('DATA ENTRY'!CK461="","",IF($D$4="All Post",'DATA ENTRY'!CK461,IF(AND($D$4='DATA ENTRY'!CK461),'DATA ENTRY'!CK461,""))))</f>
        <v/>
      </c>
      <c r="G462" s="3" t="str">
        <f>IF('DATA ENTRY'!CK461="","",IF('DATA ENTRY'!N461="","",IF($D$4="All Post",'DATA ENTRY'!N461,IF(AND($D$4='DATA ENTRY'!CK461),'DATA ENTRY'!N461,""))))</f>
        <v/>
      </c>
      <c r="H462" s="107" t="str">
        <f>IF('DATA ENTRY'!CK461="","",IF('DATA ENTRY'!O461="","",IF($D$4="All Post",'DATA ENTRY'!O461,IF(AND($D$4='DATA ENTRY'!CK461),'DATA ENTRY'!O461,""))))</f>
        <v/>
      </c>
      <c r="I462" s="3" t="str">
        <f>IF('DATA ENTRY'!CK461="","",IF('DATA ENTRY'!P461="","",IF($D$4="All Post",'DATA ENTRY'!P461,IF(AND($D$4='DATA ENTRY'!CK461),'DATA ENTRY'!P461,""))))</f>
        <v/>
      </c>
      <c r="J462" s="107" t="str">
        <f>IF('DATA ENTRY'!CK461="","",IF('DATA ENTRY'!Q461="","",IF($D$4="All Post",'DATA ENTRY'!Q461,IF(AND($D$4='DATA ENTRY'!CK461),'DATA ENTRY'!Q461,""))))</f>
        <v/>
      </c>
      <c r="K462" s="3" t="str">
        <f>IF('DATA ENTRY'!CK461="","",IF('DATA ENTRY'!R461="","",IF($D$4="All Post",'DATA ENTRY'!R461,IF(AND($D$4='DATA ENTRY'!CK461),'DATA ENTRY'!R461,""))))</f>
        <v/>
      </c>
      <c r="L462" s="3" t="str">
        <f>IF('DATA ENTRY'!CK461="","",IF('DATA ENTRY'!S461="","",IF($D$4="All Post",'DATA ENTRY'!S461,IF(AND($D$4='DATA ENTRY'!CK461),'DATA ENTRY'!S461,""))))</f>
        <v/>
      </c>
      <c r="M462" s="3" t="str">
        <f>IF('DATA ENTRY'!CK461="","",IF('DATA ENTRY'!E461="","",IF($D$4="All Post",'DATA ENTRY'!E461,IF(AND($D$4='DATA ENTRY'!CK461),'DATA ENTRY'!E461,""))))</f>
        <v/>
      </c>
      <c r="N462" s="3" t="str">
        <f>IF('DATA ENTRY'!CK461="","",IF('DATA ENTRY'!W461="","",IF($D$4="All Post",'DATA ENTRY'!W461,IF(AND($D$4='DATA ENTRY'!CK461),'DATA ENTRY'!W461,""))))</f>
        <v/>
      </c>
      <c r="O462" s="3" t="str">
        <f>IF('DATA ENTRY'!CK461="","",IF('DATA ENTRY'!X461="","",IF($D$4="All Post",'DATA ENTRY'!X461,IF(AND($D$4='DATA ENTRY'!CK461),'DATA ENTRY'!X461,""))))</f>
        <v/>
      </c>
      <c r="P462" s="3" t="str">
        <f>IF('DATA ENTRY'!CK461="","",IF('DATA ENTRY'!G461="","",IF($D$4="All Post",'DATA ENTRY'!G461,IF(AND($D$4='DATA ENTRY'!CK461),'DATA ENTRY'!G461,""))))</f>
        <v/>
      </c>
      <c r="S462">
        <f t="shared" si="115"/>
        <v>0</v>
      </c>
      <c r="T462" t="str">
        <f t="shared" si="116"/>
        <v/>
      </c>
      <c r="BZ462" t="str">
        <f t="shared" si="117"/>
        <v/>
      </c>
      <c r="CA462" t="str">
        <f t="shared" si="118"/>
        <v/>
      </c>
      <c r="CB462" s="224">
        <v>456</v>
      </c>
      <c r="CC462" s="3" t="str">
        <f>IF('DATA ENTRY'!CK461="","",IF('DATA ENTRY'!B461="","",IF(AND($CD$4='DATA ENTRY'!CK461,$CG$4='DATA ENTRY'!D461),'DATA ENTRY'!B461,"")))</f>
        <v/>
      </c>
      <c r="CD462" s="3" t="str">
        <f>IF('DATA ENTRY'!CK461="","",IF('DATA ENTRY'!C461="","",IF(AND($CD$4='DATA ENTRY'!CK461,$CG$4='DATA ENTRY'!D461),'DATA ENTRY'!C461,"")))</f>
        <v/>
      </c>
      <c r="CE462" s="4" t="str">
        <f>IF('DATA ENTRY'!CK461="","",IF('DATA ENTRY'!I461="","",IF(AND($CD$4='DATA ENTRY'!CK461,$CG$4='DATA ENTRY'!D461),'DATA ENTRY'!I461,"")))</f>
        <v/>
      </c>
      <c r="CF462" s="4" t="str">
        <f>IF('DATA ENTRY'!CK461="","",IF('DATA ENTRY'!CK461="","",IF(AND($CD$4='DATA ENTRY'!CK461,$CG$4='DATA ENTRY'!D461),'DATA ENTRY'!CK461,"")))</f>
        <v/>
      </c>
      <c r="CG462" s="3" t="str">
        <f>IF('DATA ENTRY'!CK461="","",IF('DATA ENTRY'!N461="","",IF(AND($CD$4='DATA ENTRY'!CK461,$CG$4='DATA ENTRY'!D461),'DATA ENTRY'!N461,"")))</f>
        <v/>
      </c>
      <c r="CH462" s="107" t="str">
        <f>IF('DATA ENTRY'!CK461="","",IF('DATA ENTRY'!O461="","",IF(AND($CD$4='DATA ENTRY'!CK461,$CG$4='DATA ENTRY'!D461),'DATA ENTRY'!O461,"")))</f>
        <v/>
      </c>
      <c r="CI462" s="3" t="str">
        <f>IF('DATA ENTRY'!CK461="","",IF('DATA ENTRY'!P461="","",IF(AND($CD$4='DATA ENTRY'!CK461,$CG$4='DATA ENTRY'!D461),'DATA ENTRY'!P461,"")))</f>
        <v/>
      </c>
      <c r="CJ462" s="107" t="str">
        <f>IF('DATA ENTRY'!CK461="","",IF('DATA ENTRY'!Q461="","",IF(AND($CD$4='DATA ENTRY'!CK461,$CG$4='DATA ENTRY'!D461),'DATA ENTRY'!Q461,"")))</f>
        <v/>
      </c>
      <c r="CK462" s="3" t="str">
        <f>IF('DATA ENTRY'!CK461="","",IF('DATA ENTRY'!R461="","",IF(AND($CD$4='DATA ENTRY'!CK461,$CG$4='DATA ENTRY'!D461),'DATA ENTRY'!R461,"")))</f>
        <v/>
      </c>
      <c r="CL462" s="3" t="str">
        <f>IF('DATA ENTRY'!CK461="","",IF('DATA ENTRY'!S461="","",IF(AND($CD$4='DATA ENTRY'!CK461,$CG$4='DATA ENTRY'!D461),'DATA ENTRY'!S461,"")))</f>
        <v/>
      </c>
      <c r="CM462" s="3" t="str">
        <f>IF('DATA ENTRY'!CK461="","",IF('DATA ENTRY'!E461="","",IF(AND($CD$4='DATA ENTRY'!CK461,$CG$4='DATA ENTRY'!D461),'DATA ENTRY'!E461,"")))</f>
        <v/>
      </c>
      <c r="CN462" s="3" t="str">
        <f>IF('DATA ENTRY'!CK461="","",IF('DATA ENTRY'!W461="","",IF(AND($CD$4='DATA ENTRY'!CK461,$CG$4='DATA ENTRY'!D461),'DATA ENTRY'!W461,"")))</f>
        <v/>
      </c>
      <c r="CO462" s="3" t="str">
        <f>IF('DATA ENTRY'!CK461="","",IF('DATA ENTRY'!X461="","",IF(AND($CD$4='DATA ENTRY'!CK461,$CG$4='DATA ENTRY'!D461),'DATA ENTRY'!X461,"")))</f>
        <v/>
      </c>
      <c r="CP462" s="108" t="str">
        <f t="shared" si="119"/>
        <v/>
      </c>
      <c r="CQ462" s="108" t="str">
        <f>IF('DATA ENTRY'!CK461="","",IF('DATA ENTRY'!G461="","",IF(AND($CD$4='DATA ENTRY'!CK461,$CG$4='DATA ENTRY'!D461),'DATA ENTRY'!G461,"")))</f>
        <v/>
      </c>
      <c r="CR462" s="230" t="str">
        <f>IF('DATA ENTRY'!CK461="","",IF('DATA ENTRY'!D461="","",IF(AND($CD$4='DATA ENTRY'!CK461,$CG$4='DATA ENTRY'!D461),'DATA ENTRY'!D461,"")))</f>
        <v/>
      </c>
      <c r="CS462">
        <f t="shared" si="120"/>
        <v>0</v>
      </c>
      <c r="CT462">
        <f t="shared" si="121"/>
        <v>0</v>
      </c>
      <c r="CV462" s="139"/>
      <c r="CX462">
        <f t="shared" si="122"/>
        <v>0</v>
      </c>
      <c r="DB462" t="str">
        <f t="shared" si="129"/>
        <v/>
      </c>
      <c r="DC462" t="str">
        <f t="shared" si="130"/>
        <v/>
      </c>
      <c r="DD462" s="224">
        <v>456</v>
      </c>
      <c r="DE462" s="3" t="str">
        <f>IF('DATA ENTRY'!CK461="","",IF('DATA ENTRY'!B461="","",IF(AND($DF$4='DATA ENTRY'!D461),'DATA ENTRY'!B461,"")))</f>
        <v/>
      </c>
      <c r="DF462" s="3" t="str">
        <f>IF('DATA ENTRY'!CK461="","",IF('DATA ENTRY'!C461="","",IF(AND($DF$4='DATA ENTRY'!D461),'DATA ENTRY'!C461,"")))</f>
        <v/>
      </c>
      <c r="DG462" s="4" t="str">
        <f>IF('DATA ENTRY'!CK461="","",IF('DATA ENTRY'!I461="","",IF(AND($DF$4='DATA ENTRY'!D461),'DATA ENTRY'!I461,"")))</f>
        <v/>
      </c>
      <c r="DH462" s="4" t="str">
        <f>IF('DATA ENTRY'!CK461="","",IF('DATA ENTRY'!CK461="","",IF(AND($DF$4='DATA ENTRY'!D461),'DATA ENTRY'!CK461,"")))</f>
        <v/>
      </c>
      <c r="DI462" s="3" t="str">
        <f>IF('DATA ENTRY'!CK461="","",IF('DATA ENTRY'!N461="","",IF(AND($DF$4='DATA ENTRY'!D461),'DATA ENTRY'!N461,"")))</f>
        <v/>
      </c>
      <c r="DJ462" s="107" t="str">
        <f>IF('DATA ENTRY'!CK461="","",IF('DATA ENTRY'!O461="","",IF(AND($DF$4='DATA ENTRY'!D461),'DATA ENTRY'!O461,"")))</f>
        <v/>
      </c>
      <c r="DK462" s="3" t="str">
        <f>IF('DATA ENTRY'!CK461="","",IF('DATA ENTRY'!P461="","",IF(AND($DF$4='DATA ENTRY'!D461),'DATA ENTRY'!P461,"")))</f>
        <v/>
      </c>
      <c r="DL462" s="107" t="str">
        <f>IF('DATA ENTRY'!CK461="","",IF('DATA ENTRY'!Q461="","",IF(AND($DF$4='DATA ENTRY'!D461),'DATA ENTRY'!Q461,"")))</f>
        <v/>
      </c>
      <c r="DM462" s="3" t="str">
        <f>IF('DATA ENTRY'!CK461="","",IF('DATA ENTRY'!R461="","",IF(AND($DF$4='DATA ENTRY'!D461),'DATA ENTRY'!R461,"")))</f>
        <v/>
      </c>
      <c r="DN462" s="107" t="str">
        <f>IF('DATA ENTRY'!CK461="","",IF('DATA ENTRY'!S461="","",IF(AND($DF$4='DATA ENTRY'!D461),'DATA ENTRY'!S461,"")))</f>
        <v/>
      </c>
      <c r="DO462" s="3" t="str">
        <f>IF('DATA ENTRY'!CK461="","",IF('DATA ENTRY'!E461="","",IF(AND($DF$4='DATA ENTRY'!D461),'DATA ENTRY'!E461,"")))</f>
        <v/>
      </c>
      <c r="DP462" s="3" t="str">
        <f>IF('DATA ENTRY'!CK461="","",IF('DATA ENTRY'!D461="","",IF(AND($DF$4='DATA ENTRY'!D461),'DATA ENTRY'!D461,"")))</f>
        <v/>
      </c>
      <c r="DQ462" s="3" t="str">
        <f>IF('DATA ENTRY'!CK461="","",IF('DATA ENTRY'!W461="","",IF(AND($DF$4='DATA ENTRY'!D461),'DATA ENTRY'!W461,"")))</f>
        <v/>
      </c>
      <c r="DR462" s="3" t="str">
        <f>IF('DATA ENTRY'!CK461="","",IF('DATA ENTRY'!X461="","",IF(AND($DF$4='DATA ENTRY'!D461),'DATA ENTRY'!X461,"")))</f>
        <v/>
      </c>
      <c r="DS462" s="108" t="str">
        <f t="shared" si="123"/>
        <v/>
      </c>
      <c r="DT462" s="108" t="str">
        <f>IF('DATA ENTRY'!CK461="","",IF('DATA ENTRY'!D461="","",IF(AND($DF$4='DATA ENTRY'!D461),'DATA ENTRY'!G461,"")))</f>
        <v/>
      </c>
      <c r="DY462">
        <f t="shared" si="124"/>
        <v>0</v>
      </c>
      <c r="EB462" t="str">
        <f t="shared" si="125"/>
        <v/>
      </c>
      <c r="EC462" t="str">
        <f t="shared" si="126"/>
        <v/>
      </c>
      <c r="ED462" s="224">
        <v>456</v>
      </c>
      <c r="EE462" s="3" t="str">
        <f>IF('DATA ENTRY'!CK461="","",IF('DATA ENTRY'!B461="","",IF(AND($EF$4='DATA ENTRY'!G461,$EH$4='DATA ENTRY'!F461),'DATA ENTRY'!B461,"")))</f>
        <v/>
      </c>
      <c r="EF462" s="3" t="str">
        <f>IF('DATA ENTRY'!CK461="","",IF('DATA ENTRY'!C461="","",IF(AND($EF$4='DATA ENTRY'!G461,$EH$4='DATA ENTRY'!F461),'DATA ENTRY'!C461,"")))</f>
        <v/>
      </c>
      <c r="EG462" s="4" t="str">
        <f>IF('DATA ENTRY'!CK461="","",IF('DATA ENTRY'!I461="","",IF(AND($EF$4='DATA ENTRY'!G461,$EH$4='DATA ENTRY'!F461),'DATA ENTRY'!I461,"")))</f>
        <v/>
      </c>
      <c r="EH462" s="4" t="str">
        <f>IF('DATA ENTRY'!CK461="","",IF('DATA ENTRY'!CK461="","",IF(AND($EF$4='DATA ENTRY'!G461,$EH$4='DATA ENTRY'!F461),'DATA ENTRY'!CK461,"")))</f>
        <v/>
      </c>
      <c r="EI462" s="3" t="str">
        <f>IF('DATA ENTRY'!CK461="","",IF('DATA ENTRY'!N461="","",IF(AND($EF$4='DATA ENTRY'!G461,$EH$4='DATA ENTRY'!F461),'DATA ENTRY'!N461,"")))</f>
        <v/>
      </c>
      <c r="EJ462" s="107" t="str">
        <f>IF('DATA ENTRY'!CK461="","",IF('DATA ENTRY'!O461="","",IF(AND($EF$4='DATA ENTRY'!G461,$EH$4='DATA ENTRY'!F461),'DATA ENTRY'!O461,"")))</f>
        <v/>
      </c>
      <c r="EK462" s="3" t="str">
        <f>IF('DATA ENTRY'!CK461="","",IF('DATA ENTRY'!P461="","",IF(AND($EF$4='DATA ENTRY'!G461,$EH$4='DATA ENTRY'!F461),'DATA ENTRY'!P461,"")))</f>
        <v/>
      </c>
      <c r="EL462" s="107" t="str">
        <f>IF('DATA ENTRY'!CK461="","",IF('DATA ENTRY'!Q461="","",IF(AND($EF$4='DATA ENTRY'!G461,$EH$4='DATA ENTRY'!F461),'DATA ENTRY'!Q461,"")))</f>
        <v/>
      </c>
      <c r="EM462" s="3" t="str">
        <f>IF('DATA ENTRY'!CK461="","",IF('DATA ENTRY'!R461="","",IF(AND($EF$4='DATA ENTRY'!G461,$EH$4='DATA ENTRY'!F461),'DATA ENTRY'!R461,"")))</f>
        <v/>
      </c>
      <c r="EN462" s="107" t="str">
        <f>IF('DATA ENTRY'!CK461="","",IF('DATA ENTRY'!S461="","",IF(AND($EF$4='DATA ENTRY'!G461,$EH$4='DATA ENTRY'!F461),'DATA ENTRY'!S461,"")))</f>
        <v/>
      </c>
      <c r="EO462" s="3" t="str">
        <f>IF('DATA ENTRY'!CK461="","",IF('DATA ENTRY'!E461="","",IF(AND($EF$4='DATA ENTRY'!G461,$EH$4='DATA ENTRY'!F461),'DATA ENTRY'!E461,"")))</f>
        <v/>
      </c>
      <c r="EP462" s="3" t="str">
        <f>IF('DATA ENTRY'!CK461="","",IF('DATA ENTRY'!D461="","",IF(AND($EF$4='DATA ENTRY'!G461,$EH$4='DATA ENTRY'!F461),'DATA ENTRY'!D461,"")))</f>
        <v/>
      </c>
      <c r="EQ462" s="3" t="str">
        <f>IF('DATA ENTRY'!CK461="","",IF('DATA ENTRY'!W461="","",IF(AND($EF$4='DATA ENTRY'!G461,$EH$4='DATA ENTRY'!F461),'DATA ENTRY'!W461,"")))</f>
        <v/>
      </c>
      <c r="ER462" s="3" t="str">
        <f>IF('DATA ENTRY'!CK461="","",IF('DATA ENTRY'!X461="","",IF(AND($EF$4='DATA ENTRY'!G461,$EH$4='DATA ENTRY'!F461),'DATA ENTRY'!X461,"")))</f>
        <v/>
      </c>
      <c r="ES462" s="108" t="str">
        <f t="shared" si="127"/>
        <v/>
      </c>
      <c r="ET462" s="108" t="str">
        <f>IF('DATA ENTRY'!CK461="","",IF('DATA ENTRY'!D461="","",IF(AND($EF$4='DATA ENTRY'!G461,$EH$4='DATA ENTRY'!F461),'DATA ENTRY'!G461,"")))</f>
        <v/>
      </c>
      <c r="EY462">
        <f t="shared" si="128"/>
        <v>0</v>
      </c>
    </row>
    <row r="463" spans="1:155">
      <c r="A463" t="str">
        <f>IF(S463=0,"",1+(MAX($A$7:A462)))</f>
        <v/>
      </c>
      <c r="B463" s="224">
        <v>457</v>
      </c>
      <c r="C463" s="3" t="str">
        <f>IF('DATA ENTRY'!CK462="","",IF('DATA ENTRY'!B462="","",IF($D$4="All Post",'DATA ENTRY'!B462,IF(AND($D$4='DATA ENTRY'!CK462),'DATA ENTRY'!B462,""))))</f>
        <v/>
      </c>
      <c r="D463" s="3" t="str">
        <f>IF('DATA ENTRY'!CK462="","",IF('DATA ENTRY'!C462="","",IF($D$4="All Post",'DATA ENTRY'!C462,IF(AND($D$4='DATA ENTRY'!CK462),'DATA ENTRY'!C462,""))))</f>
        <v/>
      </c>
      <c r="E463" s="4" t="str">
        <f>IF('DATA ENTRY'!CK462="","",IF('DATA ENTRY'!I462="","",IF($D$4="All Post",'DATA ENTRY'!I462,IF(AND($D$4='DATA ENTRY'!CK462),'DATA ENTRY'!I462,""))))</f>
        <v/>
      </c>
      <c r="F463" s="4" t="str">
        <f>IF('DATA ENTRY'!CK462="","",IF('DATA ENTRY'!CK462="","",IF($D$4="All Post",'DATA ENTRY'!CK462,IF(AND($D$4='DATA ENTRY'!CK462),'DATA ENTRY'!CK462,""))))</f>
        <v/>
      </c>
      <c r="G463" s="3" t="str">
        <f>IF('DATA ENTRY'!CK462="","",IF('DATA ENTRY'!N462="","",IF($D$4="All Post",'DATA ENTRY'!N462,IF(AND($D$4='DATA ENTRY'!CK462),'DATA ENTRY'!N462,""))))</f>
        <v/>
      </c>
      <c r="H463" s="107" t="str">
        <f>IF('DATA ENTRY'!CK462="","",IF('DATA ENTRY'!O462="","",IF($D$4="All Post",'DATA ENTRY'!O462,IF(AND($D$4='DATA ENTRY'!CK462),'DATA ENTRY'!O462,""))))</f>
        <v/>
      </c>
      <c r="I463" s="3" t="str">
        <f>IF('DATA ENTRY'!CK462="","",IF('DATA ENTRY'!P462="","",IF($D$4="All Post",'DATA ENTRY'!P462,IF(AND($D$4='DATA ENTRY'!CK462),'DATA ENTRY'!P462,""))))</f>
        <v/>
      </c>
      <c r="J463" s="107" t="str">
        <f>IF('DATA ENTRY'!CK462="","",IF('DATA ENTRY'!Q462="","",IF($D$4="All Post",'DATA ENTRY'!Q462,IF(AND($D$4='DATA ENTRY'!CK462),'DATA ENTRY'!Q462,""))))</f>
        <v/>
      </c>
      <c r="K463" s="3" t="str">
        <f>IF('DATA ENTRY'!CK462="","",IF('DATA ENTRY'!R462="","",IF($D$4="All Post",'DATA ENTRY'!R462,IF(AND($D$4='DATA ENTRY'!CK462),'DATA ENTRY'!R462,""))))</f>
        <v/>
      </c>
      <c r="L463" s="3" t="str">
        <f>IF('DATA ENTRY'!CK462="","",IF('DATA ENTRY'!S462="","",IF($D$4="All Post",'DATA ENTRY'!S462,IF(AND($D$4='DATA ENTRY'!CK462),'DATA ENTRY'!S462,""))))</f>
        <v/>
      </c>
      <c r="M463" s="3" t="str">
        <f>IF('DATA ENTRY'!CK462="","",IF('DATA ENTRY'!E462="","",IF($D$4="All Post",'DATA ENTRY'!E462,IF(AND($D$4='DATA ENTRY'!CK462),'DATA ENTRY'!E462,""))))</f>
        <v/>
      </c>
      <c r="N463" s="3" t="str">
        <f>IF('DATA ENTRY'!CK462="","",IF('DATA ENTRY'!W462="","",IF($D$4="All Post",'DATA ENTRY'!W462,IF(AND($D$4='DATA ENTRY'!CK462),'DATA ENTRY'!W462,""))))</f>
        <v/>
      </c>
      <c r="O463" s="3" t="str">
        <f>IF('DATA ENTRY'!CK462="","",IF('DATA ENTRY'!X462="","",IF($D$4="All Post",'DATA ENTRY'!X462,IF(AND($D$4='DATA ENTRY'!CK462),'DATA ENTRY'!X462,""))))</f>
        <v/>
      </c>
      <c r="P463" s="3" t="str">
        <f>IF('DATA ENTRY'!CK462="","",IF('DATA ENTRY'!G462="","",IF($D$4="All Post",'DATA ENTRY'!G462,IF(AND($D$4='DATA ENTRY'!CK462),'DATA ENTRY'!G462,""))))</f>
        <v/>
      </c>
      <c r="S463">
        <f t="shared" si="115"/>
        <v>0</v>
      </c>
      <c r="T463" t="str">
        <f t="shared" si="116"/>
        <v/>
      </c>
      <c r="BZ463" t="str">
        <f t="shared" si="117"/>
        <v/>
      </c>
      <c r="CA463" t="str">
        <f t="shared" si="118"/>
        <v/>
      </c>
      <c r="CB463" s="224">
        <v>457</v>
      </c>
      <c r="CC463" s="3" t="str">
        <f>IF('DATA ENTRY'!CK462="","",IF('DATA ENTRY'!B462="","",IF(AND($CD$4='DATA ENTRY'!CK462,$CG$4='DATA ENTRY'!D462),'DATA ENTRY'!B462,"")))</f>
        <v/>
      </c>
      <c r="CD463" s="3" t="str">
        <f>IF('DATA ENTRY'!CK462="","",IF('DATA ENTRY'!C462="","",IF(AND($CD$4='DATA ENTRY'!CK462,$CG$4='DATA ENTRY'!D462),'DATA ENTRY'!C462,"")))</f>
        <v/>
      </c>
      <c r="CE463" s="4" t="str">
        <f>IF('DATA ENTRY'!CK462="","",IF('DATA ENTRY'!I462="","",IF(AND($CD$4='DATA ENTRY'!CK462,$CG$4='DATA ENTRY'!D462),'DATA ENTRY'!I462,"")))</f>
        <v/>
      </c>
      <c r="CF463" s="4" t="str">
        <f>IF('DATA ENTRY'!CK462="","",IF('DATA ENTRY'!CK462="","",IF(AND($CD$4='DATA ENTRY'!CK462,$CG$4='DATA ENTRY'!D462),'DATA ENTRY'!CK462,"")))</f>
        <v/>
      </c>
      <c r="CG463" s="3" t="str">
        <f>IF('DATA ENTRY'!CK462="","",IF('DATA ENTRY'!N462="","",IF(AND($CD$4='DATA ENTRY'!CK462,$CG$4='DATA ENTRY'!D462),'DATA ENTRY'!N462,"")))</f>
        <v/>
      </c>
      <c r="CH463" s="107" t="str">
        <f>IF('DATA ENTRY'!CK462="","",IF('DATA ENTRY'!O462="","",IF(AND($CD$4='DATA ENTRY'!CK462,$CG$4='DATA ENTRY'!D462),'DATA ENTRY'!O462,"")))</f>
        <v/>
      </c>
      <c r="CI463" s="3" t="str">
        <f>IF('DATA ENTRY'!CK462="","",IF('DATA ENTRY'!P462="","",IF(AND($CD$4='DATA ENTRY'!CK462,$CG$4='DATA ENTRY'!D462),'DATA ENTRY'!P462,"")))</f>
        <v/>
      </c>
      <c r="CJ463" s="107" t="str">
        <f>IF('DATA ENTRY'!CK462="","",IF('DATA ENTRY'!Q462="","",IF(AND($CD$4='DATA ENTRY'!CK462,$CG$4='DATA ENTRY'!D462),'DATA ENTRY'!Q462,"")))</f>
        <v/>
      </c>
      <c r="CK463" s="3" t="str">
        <f>IF('DATA ENTRY'!CK462="","",IF('DATA ENTRY'!R462="","",IF(AND($CD$4='DATA ENTRY'!CK462,$CG$4='DATA ENTRY'!D462),'DATA ENTRY'!R462,"")))</f>
        <v/>
      </c>
      <c r="CL463" s="3" t="str">
        <f>IF('DATA ENTRY'!CK462="","",IF('DATA ENTRY'!S462="","",IF(AND($CD$4='DATA ENTRY'!CK462,$CG$4='DATA ENTRY'!D462),'DATA ENTRY'!S462,"")))</f>
        <v/>
      </c>
      <c r="CM463" s="3" t="str">
        <f>IF('DATA ENTRY'!CK462="","",IF('DATA ENTRY'!E462="","",IF(AND($CD$4='DATA ENTRY'!CK462,$CG$4='DATA ENTRY'!D462),'DATA ENTRY'!E462,"")))</f>
        <v/>
      </c>
      <c r="CN463" s="3" t="str">
        <f>IF('DATA ENTRY'!CK462="","",IF('DATA ENTRY'!W462="","",IF(AND($CD$4='DATA ENTRY'!CK462,$CG$4='DATA ENTRY'!D462),'DATA ENTRY'!W462,"")))</f>
        <v/>
      </c>
      <c r="CO463" s="3" t="str">
        <f>IF('DATA ENTRY'!CK462="","",IF('DATA ENTRY'!X462="","",IF(AND($CD$4='DATA ENTRY'!CK462,$CG$4='DATA ENTRY'!D462),'DATA ENTRY'!X462,"")))</f>
        <v/>
      </c>
      <c r="CP463" s="108" t="str">
        <f t="shared" si="119"/>
        <v/>
      </c>
      <c r="CQ463" s="108" t="str">
        <f>IF('DATA ENTRY'!CK462="","",IF('DATA ENTRY'!G462="","",IF(AND($CD$4='DATA ENTRY'!CK462,$CG$4='DATA ENTRY'!D462),'DATA ENTRY'!G462,"")))</f>
        <v/>
      </c>
      <c r="CR463" s="230" t="str">
        <f>IF('DATA ENTRY'!CK462="","",IF('DATA ENTRY'!D462="","",IF(AND($CD$4='DATA ENTRY'!CK462,$CG$4='DATA ENTRY'!D462),'DATA ENTRY'!D462,"")))</f>
        <v/>
      </c>
      <c r="CS463">
        <f t="shared" si="120"/>
        <v>0</v>
      </c>
      <c r="CT463">
        <f t="shared" si="121"/>
        <v>0</v>
      </c>
      <c r="CV463" s="139"/>
      <c r="CX463">
        <f t="shared" si="122"/>
        <v>0</v>
      </c>
      <c r="DB463" t="str">
        <f t="shared" si="129"/>
        <v/>
      </c>
      <c r="DC463" t="str">
        <f t="shared" si="130"/>
        <v/>
      </c>
      <c r="DD463" s="224">
        <v>457</v>
      </c>
      <c r="DE463" s="3" t="str">
        <f>IF('DATA ENTRY'!CK462="","",IF('DATA ENTRY'!B462="","",IF(AND($DF$4='DATA ENTRY'!D462),'DATA ENTRY'!B462,"")))</f>
        <v/>
      </c>
      <c r="DF463" s="3" t="str">
        <f>IF('DATA ENTRY'!CK462="","",IF('DATA ENTRY'!C462="","",IF(AND($DF$4='DATA ENTRY'!D462),'DATA ENTRY'!C462,"")))</f>
        <v/>
      </c>
      <c r="DG463" s="4" t="str">
        <f>IF('DATA ENTRY'!CK462="","",IF('DATA ENTRY'!I462="","",IF(AND($DF$4='DATA ENTRY'!D462),'DATA ENTRY'!I462,"")))</f>
        <v/>
      </c>
      <c r="DH463" s="4" t="str">
        <f>IF('DATA ENTRY'!CK462="","",IF('DATA ENTRY'!CK462="","",IF(AND($DF$4='DATA ENTRY'!D462),'DATA ENTRY'!CK462,"")))</f>
        <v/>
      </c>
      <c r="DI463" s="3" t="str">
        <f>IF('DATA ENTRY'!CK462="","",IF('DATA ENTRY'!N462="","",IF(AND($DF$4='DATA ENTRY'!D462),'DATA ENTRY'!N462,"")))</f>
        <v/>
      </c>
      <c r="DJ463" s="107" t="str">
        <f>IF('DATA ENTRY'!CK462="","",IF('DATA ENTRY'!O462="","",IF(AND($DF$4='DATA ENTRY'!D462),'DATA ENTRY'!O462,"")))</f>
        <v/>
      </c>
      <c r="DK463" s="3" t="str">
        <f>IF('DATA ENTRY'!CK462="","",IF('DATA ENTRY'!P462="","",IF(AND($DF$4='DATA ENTRY'!D462),'DATA ENTRY'!P462,"")))</f>
        <v/>
      </c>
      <c r="DL463" s="107" t="str">
        <f>IF('DATA ENTRY'!CK462="","",IF('DATA ENTRY'!Q462="","",IF(AND($DF$4='DATA ENTRY'!D462),'DATA ENTRY'!Q462,"")))</f>
        <v/>
      </c>
      <c r="DM463" s="3" t="str">
        <f>IF('DATA ENTRY'!CK462="","",IF('DATA ENTRY'!R462="","",IF(AND($DF$4='DATA ENTRY'!D462),'DATA ENTRY'!R462,"")))</f>
        <v/>
      </c>
      <c r="DN463" s="107" t="str">
        <f>IF('DATA ENTRY'!CK462="","",IF('DATA ENTRY'!S462="","",IF(AND($DF$4='DATA ENTRY'!D462),'DATA ENTRY'!S462,"")))</f>
        <v/>
      </c>
      <c r="DO463" s="3" t="str">
        <f>IF('DATA ENTRY'!CK462="","",IF('DATA ENTRY'!E462="","",IF(AND($DF$4='DATA ENTRY'!D462),'DATA ENTRY'!E462,"")))</f>
        <v/>
      </c>
      <c r="DP463" s="3" t="str">
        <f>IF('DATA ENTRY'!CK462="","",IF('DATA ENTRY'!D462="","",IF(AND($DF$4='DATA ENTRY'!D462),'DATA ENTRY'!D462,"")))</f>
        <v/>
      </c>
      <c r="DQ463" s="3" t="str">
        <f>IF('DATA ENTRY'!CK462="","",IF('DATA ENTRY'!W462="","",IF(AND($DF$4='DATA ENTRY'!D462),'DATA ENTRY'!W462,"")))</f>
        <v/>
      </c>
      <c r="DR463" s="3" t="str">
        <f>IF('DATA ENTRY'!CK462="","",IF('DATA ENTRY'!X462="","",IF(AND($DF$4='DATA ENTRY'!D462),'DATA ENTRY'!X462,"")))</f>
        <v/>
      </c>
      <c r="DS463" s="108" t="str">
        <f t="shared" si="123"/>
        <v/>
      </c>
      <c r="DT463" s="108" t="str">
        <f>IF('DATA ENTRY'!CK462="","",IF('DATA ENTRY'!D462="","",IF(AND($DF$4='DATA ENTRY'!D462),'DATA ENTRY'!G462,"")))</f>
        <v/>
      </c>
      <c r="DY463">
        <f t="shared" si="124"/>
        <v>0</v>
      </c>
      <c r="EB463" t="str">
        <f t="shared" si="125"/>
        <v/>
      </c>
      <c r="EC463" t="str">
        <f t="shared" si="126"/>
        <v/>
      </c>
      <c r="ED463" s="224">
        <v>457</v>
      </c>
      <c r="EE463" s="3" t="str">
        <f>IF('DATA ENTRY'!CK462="","",IF('DATA ENTRY'!B462="","",IF(AND($EF$4='DATA ENTRY'!G462,$EH$4='DATA ENTRY'!F462),'DATA ENTRY'!B462,"")))</f>
        <v/>
      </c>
      <c r="EF463" s="3" t="str">
        <f>IF('DATA ENTRY'!CK462="","",IF('DATA ENTRY'!C462="","",IF(AND($EF$4='DATA ENTRY'!G462,$EH$4='DATA ENTRY'!F462),'DATA ENTRY'!C462,"")))</f>
        <v/>
      </c>
      <c r="EG463" s="4" t="str">
        <f>IF('DATA ENTRY'!CK462="","",IF('DATA ENTRY'!I462="","",IF(AND($EF$4='DATA ENTRY'!G462,$EH$4='DATA ENTRY'!F462),'DATA ENTRY'!I462,"")))</f>
        <v/>
      </c>
      <c r="EH463" s="4" t="str">
        <f>IF('DATA ENTRY'!CK462="","",IF('DATA ENTRY'!CK462="","",IF(AND($EF$4='DATA ENTRY'!G462,$EH$4='DATA ENTRY'!F462),'DATA ENTRY'!CK462,"")))</f>
        <v/>
      </c>
      <c r="EI463" s="3" t="str">
        <f>IF('DATA ENTRY'!CK462="","",IF('DATA ENTRY'!N462="","",IF(AND($EF$4='DATA ENTRY'!G462,$EH$4='DATA ENTRY'!F462),'DATA ENTRY'!N462,"")))</f>
        <v/>
      </c>
      <c r="EJ463" s="107" t="str">
        <f>IF('DATA ENTRY'!CK462="","",IF('DATA ENTRY'!O462="","",IF(AND($EF$4='DATA ENTRY'!G462,$EH$4='DATA ENTRY'!F462),'DATA ENTRY'!O462,"")))</f>
        <v/>
      </c>
      <c r="EK463" s="3" t="str">
        <f>IF('DATA ENTRY'!CK462="","",IF('DATA ENTRY'!P462="","",IF(AND($EF$4='DATA ENTRY'!G462,$EH$4='DATA ENTRY'!F462),'DATA ENTRY'!P462,"")))</f>
        <v/>
      </c>
      <c r="EL463" s="107" t="str">
        <f>IF('DATA ENTRY'!CK462="","",IF('DATA ENTRY'!Q462="","",IF(AND($EF$4='DATA ENTRY'!G462,$EH$4='DATA ENTRY'!F462),'DATA ENTRY'!Q462,"")))</f>
        <v/>
      </c>
      <c r="EM463" s="3" t="str">
        <f>IF('DATA ENTRY'!CK462="","",IF('DATA ENTRY'!R462="","",IF(AND($EF$4='DATA ENTRY'!G462,$EH$4='DATA ENTRY'!F462),'DATA ENTRY'!R462,"")))</f>
        <v/>
      </c>
      <c r="EN463" s="107" t="str">
        <f>IF('DATA ENTRY'!CK462="","",IF('DATA ENTRY'!S462="","",IF(AND($EF$4='DATA ENTRY'!G462,$EH$4='DATA ENTRY'!F462),'DATA ENTRY'!S462,"")))</f>
        <v/>
      </c>
      <c r="EO463" s="3" t="str">
        <f>IF('DATA ENTRY'!CK462="","",IF('DATA ENTRY'!E462="","",IF(AND($EF$4='DATA ENTRY'!G462,$EH$4='DATA ENTRY'!F462),'DATA ENTRY'!E462,"")))</f>
        <v/>
      </c>
      <c r="EP463" s="3" t="str">
        <f>IF('DATA ENTRY'!CK462="","",IF('DATA ENTRY'!D462="","",IF(AND($EF$4='DATA ENTRY'!G462,$EH$4='DATA ENTRY'!F462),'DATA ENTRY'!D462,"")))</f>
        <v/>
      </c>
      <c r="EQ463" s="3" t="str">
        <f>IF('DATA ENTRY'!CK462="","",IF('DATA ENTRY'!W462="","",IF(AND($EF$4='DATA ENTRY'!G462,$EH$4='DATA ENTRY'!F462),'DATA ENTRY'!W462,"")))</f>
        <v/>
      </c>
      <c r="ER463" s="3" t="str">
        <f>IF('DATA ENTRY'!CK462="","",IF('DATA ENTRY'!X462="","",IF(AND($EF$4='DATA ENTRY'!G462,$EH$4='DATA ENTRY'!F462),'DATA ENTRY'!X462,"")))</f>
        <v/>
      </c>
      <c r="ES463" s="108" t="str">
        <f t="shared" si="127"/>
        <v/>
      </c>
      <c r="ET463" s="108" t="str">
        <f>IF('DATA ENTRY'!CK462="","",IF('DATA ENTRY'!D462="","",IF(AND($EF$4='DATA ENTRY'!G462,$EH$4='DATA ENTRY'!F462),'DATA ENTRY'!G462,"")))</f>
        <v/>
      </c>
      <c r="EY463">
        <f t="shared" si="128"/>
        <v>0</v>
      </c>
    </row>
    <row r="464" spans="1:155">
      <c r="A464" t="str">
        <f>IF(S464=0,"",1+(MAX($A$7:A463)))</f>
        <v/>
      </c>
      <c r="B464" s="224">
        <v>458</v>
      </c>
      <c r="C464" s="3" t="str">
        <f>IF('DATA ENTRY'!CK463="","",IF('DATA ENTRY'!B463="","",IF($D$4="All Post",'DATA ENTRY'!B463,IF(AND($D$4='DATA ENTRY'!CK463),'DATA ENTRY'!B463,""))))</f>
        <v/>
      </c>
      <c r="D464" s="3" t="str">
        <f>IF('DATA ENTRY'!CK463="","",IF('DATA ENTRY'!C463="","",IF($D$4="All Post",'DATA ENTRY'!C463,IF(AND($D$4='DATA ENTRY'!CK463),'DATA ENTRY'!C463,""))))</f>
        <v/>
      </c>
      <c r="E464" s="4" t="str">
        <f>IF('DATA ENTRY'!CK463="","",IF('DATA ENTRY'!I463="","",IF($D$4="All Post",'DATA ENTRY'!I463,IF(AND($D$4='DATA ENTRY'!CK463),'DATA ENTRY'!I463,""))))</f>
        <v/>
      </c>
      <c r="F464" s="4" t="str">
        <f>IF('DATA ENTRY'!CK463="","",IF('DATA ENTRY'!CK463="","",IF($D$4="All Post",'DATA ENTRY'!CK463,IF(AND($D$4='DATA ENTRY'!CK463),'DATA ENTRY'!CK463,""))))</f>
        <v/>
      </c>
      <c r="G464" s="3" t="str">
        <f>IF('DATA ENTRY'!CK463="","",IF('DATA ENTRY'!N463="","",IF($D$4="All Post",'DATA ENTRY'!N463,IF(AND($D$4='DATA ENTRY'!CK463),'DATA ENTRY'!N463,""))))</f>
        <v/>
      </c>
      <c r="H464" s="107" t="str">
        <f>IF('DATA ENTRY'!CK463="","",IF('DATA ENTRY'!O463="","",IF($D$4="All Post",'DATA ENTRY'!O463,IF(AND($D$4='DATA ENTRY'!CK463),'DATA ENTRY'!O463,""))))</f>
        <v/>
      </c>
      <c r="I464" s="3" t="str">
        <f>IF('DATA ENTRY'!CK463="","",IF('DATA ENTRY'!P463="","",IF($D$4="All Post",'DATA ENTRY'!P463,IF(AND($D$4='DATA ENTRY'!CK463),'DATA ENTRY'!P463,""))))</f>
        <v/>
      </c>
      <c r="J464" s="107" t="str">
        <f>IF('DATA ENTRY'!CK463="","",IF('DATA ENTRY'!Q463="","",IF($D$4="All Post",'DATA ENTRY'!Q463,IF(AND($D$4='DATA ENTRY'!CK463),'DATA ENTRY'!Q463,""))))</f>
        <v/>
      </c>
      <c r="K464" s="3" t="str">
        <f>IF('DATA ENTRY'!CK463="","",IF('DATA ENTRY'!R463="","",IF($D$4="All Post",'DATA ENTRY'!R463,IF(AND($D$4='DATA ENTRY'!CK463),'DATA ENTRY'!R463,""))))</f>
        <v/>
      </c>
      <c r="L464" s="3" t="str">
        <f>IF('DATA ENTRY'!CK463="","",IF('DATA ENTRY'!S463="","",IF($D$4="All Post",'DATA ENTRY'!S463,IF(AND($D$4='DATA ENTRY'!CK463),'DATA ENTRY'!S463,""))))</f>
        <v/>
      </c>
      <c r="M464" s="3" t="str">
        <f>IF('DATA ENTRY'!CK463="","",IF('DATA ENTRY'!E463="","",IF($D$4="All Post",'DATA ENTRY'!E463,IF(AND($D$4='DATA ENTRY'!CK463),'DATA ENTRY'!E463,""))))</f>
        <v/>
      </c>
      <c r="N464" s="3" t="str">
        <f>IF('DATA ENTRY'!CK463="","",IF('DATA ENTRY'!W463="","",IF($D$4="All Post",'DATA ENTRY'!W463,IF(AND($D$4='DATA ENTRY'!CK463),'DATA ENTRY'!W463,""))))</f>
        <v/>
      </c>
      <c r="O464" s="3" t="str">
        <f>IF('DATA ENTRY'!CK463="","",IF('DATA ENTRY'!X463="","",IF($D$4="All Post",'DATA ENTRY'!X463,IF(AND($D$4='DATA ENTRY'!CK463),'DATA ENTRY'!X463,""))))</f>
        <v/>
      </c>
      <c r="P464" s="3" t="str">
        <f>IF('DATA ENTRY'!CK463="","",IF('DATA ENTRY'!G463="","",IF($D$4="All Post",'DATA ENTRY'!G463,IF(AND($D$4='DATA ENTRY'!CK463),'DATA ENTRY'!G463,""))))</f>
        <v/>
      </c>
      <c r="S464">
        <f t="shared" si="115"/>
        <v>0</v>
      </c>
      <c r="T464" t="str">
        <f t="shared" si="116"/>
        <v/>
      </c>
      <c r="BZ464" t="str">
        <f t="shared" si="117"/>
        <v/>
      </c>
      <c r="CA464" t="str">
        <f t="shared" si="118"/>
        <v/>
      </c>
      <c r="CB464" s="224">
        <v>458</v>
      </c>
      <c r="CC464" s="3" t="str">
        <f>IF('DATA ENTRY'!CK463="","",IF('DATA ENTRY'!B463="","",IF(AND($CD$4='DATA ENTRY'!CK463,$CG$4='DATA ENTRY'!D463),'DATA ENTRY'!B463,"")))</f>
        <v/>
      </c>
      <c r="CD464" s="3" t="str">
        <f>IF('DATA ENTRY'!CK463="","",IF('DATA ENTRY'!C463="","",IF(AND($CD$4='DATA ENTRY'!CK463,$CG$4='DATA ENTRY'!D463),'DATA ENTRY'!C463,"")))</f>
        <v/>
      </c>
      <c r="CE464" s="4" t="str">
        <f>IF('DATA ENTRY'!CK463="","",IF('DATA ENTRY'!I463="","",IF(AND($CD$4='DATA ENTRY'!CK463,$CG$4='DATA ENTRY'!D463),'DATA ENTRY'!I463,"")))</f>
        <v/>
      </c>
      <c r="CF464" s="4" t="str">
        <f>IF('DATA ENTRY'!CK463="","",IF('DATA ENTRY'!CK463="","",IF(AND($CD$4='DATA ENTRY'!CK463,$CG$4='DATA ENTRY'!D463),'DATA ENTRY'!CK463,"")))</f>
        <v/>
      </c>
      <c r="CG464" s="3" t="str">
        <f>IF('DATA ENTRY'!CK463="","",IF('DATA ENTRY'!N463="","",IF(AND($CD$4='DATA ENTRY'!CK463,$CG$4='DATA ENTRY'!D463),'DATA ENTRY'!N463,"")))</f>
        <v/>
      </c>
      <c r="CH464" s="107" t="str">
        <f>IF('DATA ENTRY'!CK463="","",IF('DATA ENTRY'!O463="","",IF(AND($CD$4='DATA ENTRY'!CK463,$CG$4='DATA ENTRY'!D463),'DATA ENTRY'!O463,"")))</f>
        <v/>
      </c>
      <c r="CI464" s="3" t="str">
        <f>IF('DATA ENTRY'!CK463="","",IF('DATA ENTRY'!P463="","",IF(AND($CD$4='DATA ENTRY'!CK463,$CG$4='DATA ENTRY'!D463),'DATA ENTRY'!P463,"")))</f>
        <v/>
      </c>
      <c r="CJ464" s="107" t="str">
        <f>IF('DATA ENTRY'!CK463="","",IF('DATA ENTRY'!Q463="","",IF(AND($CD$4='DATA ENTRY'!CK463,$CG$4='DATA ENTRY'!D463),'DATA ENTRY'!Q463,"")))</f>
        <v/>
      </c>
      <c r="CK464" s="3" t="str">
        <f>IF('DATA ENTRY'!CK463="","",IF('DATA ENTRY'!R463="","",IF(AND($CD$4='DATA ENTRY'!CK463,$CG$4='DATA ENTRY'!D463),'DATA ENTRY'!R463,"")))</f>
        <v/>
      </c>
      <c r="CL464" s="3" t="str">
        <f>IF('DATA ENTRY'!CK463="","",IF('DATA ENTRY'!S463="","",IF(AND($CD$4='DATA ENTRY'!CK463,$CG$4='DATA ENTRY'!D463),'DATA ENTRY'!S463,"")))</f>
        <v/>
      </c>
      <c r="CM464" s="3" t="str">
        <f>IF('DATA ENTRY'!CK463="","",IF('DATA ENTRY'!E463="","",IF(AND($CD$4='DATA ENTRY'!CK463,$CG$4='DATA ENTRY'!D463),'DATA ENTRY'!E463,"")))</f>
        <v/>
      </c>
      <c r="CN464" s="3" t="str">
        <f>IF('DATA ENTRY'!CK463="","",IF('DATA ENTRY'!W463="","",IF(AND($CD$4='DATA ENTRY'!CK463,$CG$4='DATA ENTRY'!D463),'DATA ENTRY'!W463,"")))</f>
        <v/>
      </c>
      <c r="CO464" s="3" t="str">
        <f>IF('DATA ENTRY'!CK463="","",IF('DATA ENTRY'!X463="","",IF(AND($CD$4='DATA ENTRY'!CK463,$CG$4='DATA ENTRY'!D463),'DATA ENTRY'!X463,"")))</f>
        <v/>
      </c>
      <c r="CP464" s="108" t="str">
        <f t="shared" si="119"/>
        <v/>
      </c>
      <c r="CQ464" s="108" t="str">
        <f>IF('DATA ENTRY'!CK463="","",IF('DATA ENTRY'!G463="","",IF(AND($CD$4='DATA ENTRY'!CK463,$CG$4='DATA ENTRY'!D463),'DATA ENTRY'!G463,"")))</f>
        <v/>
      </c>
      <c r="CR464" s="230" t="str">
        <f>IF('DATA ENTRY'!CK463="","",IF('DATA ENTRY'!D463="","",IF(AND($CD$4='DATA ENTRY'!CK463,$CG$4='DATA ENTRY'!D463),'DATA ENTRY'!D463,"")))</f>
        <v/>
      </c>
      <c r="CS464">
        <f t="shared" si="120"/>
        <v>0</v>
      </c>
      <c r="CT464">
        <f t="shared" si="121"/>
        <v>0</v>
      </c>
      <c r="CV464" s="139"/>
      <c r="CX464">
        <f t="shared" si="122"/>
        <v>0</v>
      </c>
      <c r="DB464" t="str">
        <f t="shared" si="129"/>
        <v/>
      </c>
      <c r="DC464" t="str">
        <f t="shared" si="130"/>
        <v/>
      </c>
      <c r="DD464" s="224">
        <v>458</v>
      </c>
      <c r="DE464" s="3" t="str">
        <f>IF('DATA ENTRY'!CK463="","",IF('DATA ENTRY'!B463="","",IF(AND($DF$4='DATA ENTRY'!D463),'DATA ENTRY'!B463,"")))</f>
        <v/>
      </c>
      <c r="DF464" s="3" t="str">
        <f>IF('DATA ENTRY'!CK463="","",IF('DATA ENTRY'!C463="","",IF(AND($DF$4='DATA ENTRY'!D463),'DATA ENTRY'!C463,"")))</f>
        <v/>
      </c>
      <c r="DG464" s="4" t="str">
        <f>IF('DATA ENTRY'!CK463="","",IF('DATA ENTRY'!I463="","",IF(AND($DF$4='DATA ENTRY'!D463),'DATA ENTRY'!I463,"")))</f>
        <v/>
      </c>
      <c r="DH464" s="4" t="str">
        <f>IF('DATA ENTRY'!CK463="","",IF('DATA ENTRY'!CK463="","",IF(AND($DF$4='DATA ENTRY'!D463),'DATA ENTRY'!CK463,"")))</f>
        <v/>
      </c>
      <c r="DI464" s="3" t="str">
        <f>IF('DATA ENTRY'!CK463="","",IF('DATA ENTRY'!N463="","",IF(AND($DF$4='DATA ENTRY'!D463),'DATA ENTRY'!N463,"")))</f>
        <v/>
      </c>
      <c r="DJ464" s="107" t="str">
        <f>IF('DATA ENTRY'!CK463="","",IF('DATA ENTRY'!O463="","",IF(AND($DF$4='DATA ENTRY'!D463),'DATA ENTRY'!O463,"")))</f>
        <v/>
      </c>
      <c r="DK464" s="3" t="str">
        <f>IF('DATA ENTRY'!CK463="","",IF('DATA ENTRY'!P463="","",IF(AND($DF$4='DATA ENTRY'!D463),'DATA ENTRY'!P463,"")))</f>
        <v/>
      </c>
      <c r="DL464" s="107" t="str">
        <f>IF('DATA ENTRY'!CK463="","",IF('DATA ENTRY'!Q463="","",IF(AND($DF$4='DATA ENTRY'!D463),'DATA ENTRY'!Q463,"")))</f>
        <v/>
      </c>
      <c r="DM464" s="3" t="str">
        <f>IF('DATA ENTRY'!CK463="","",IF('DATA ENTRY'!R463="","",IF(AND($DF$4='DATA ENTRY'!D463),'DATA ENTRY'!R463,"")))</f>
        <v/>
      </c>
      <c r="DN464" s="107" t="str">
        <f>IF('DATA ENTRY'!CK463="","",IF('DATA ENTRY'!S463="","",IF(AND($DF$4='DATA ENTRY'!D463),'DATA ENTRY'!S463,"")))</f>
        <v/>
      </c>
      <c r="DO464" s="3" t="str">
        <f>IF('DATA ENTRY'!CK463="","",IF('DATA ENTRY'!E463="","",IF(AND($DF$4='DATA ENTRY'!D463),'DATA ENTRY'!E463,"")))</f>
        <v/>
      </c>
      <c r="DP464" s="3" t="str">
        <f>IF('DATA ENTRY'!CK463="","",IF('DATA ENTRY'!D463="","",IF(AND($DF$4='DATA ENTRY'!D463),'DATA ENTRY'!D463,"")))</f>
        <v/>
      </c>
      <c r="DQ464" s="3" t="str">
        <f>IF('DATA ENTRY'!CK463="","",IF('DATA ENTRY'!W463="","",IF(AND($DF$4='DATA ENTRY'!D463),'DATA ENTRY'!W463,"")))</f>
        <v/>
      </c>
      <c r="DR464" s="3" t="str">
        <f>IF('DATA ENTRY'!CK463="","",IF('DATA ENTRY'!X463="","",IF(AND($DF$4='DATA ENTRY'!D463),'DATA ENTRY'!X463,"")))</f>
        <v/>
      </c>
      <c r="DS464" s="108" t="str">
        <f t="shared" si="123"/>
        <v/>
      </c>
      <c r="DT464" s="108" t="str">
        <f>IF('DATA ENTRY'!CK463="","",IF('DATA ENTRY'!D463="","",IF(AND($DF$4='DATA ENTRY'!D463),'DATA ENTRY'!G463,"")))</f>
        <v/>
      </c>
      <c r="DY464">
        <f t="shared" si="124"/>
        <v>0</v>
      </c>
      <c r="EB464" t="str">
        <f t="shared" si="125"/>
        <v/>
      </c>
      <c r="EC464" t="str">
        <f t="shared" si="126"/>
        <v/>
      </c>
      <c r="ED464" s="224">
        <v>458</v>
      </c>
      <c r="EE464" s="3" t="str">
        <f>IF('DATA ENTRY'!CK463="","",IF('DATA ENTRY'!B463="","",IF(AND($EF$4='DATA ENTRY'!G463,$EH$4='DATA ENTRY'!F463),'DATA ENTRY'!B463,"")))</f>
        <v/>
      </c>
      <c r="EF464" s="3" t="str">
        <f>IF('DATA ENTRY'!CK463="","",IF('DATA ENTRY'!C463="","",IF(AND($EF$4='DATA ENTRY'!G463,$EH$4='DATA ENTRY'!F463),'DATA ENTRY'!C463,"")))</f>
        <v/>
      </c>
      <c r="EG464" s="4" t="str">
        <f>IF('DATA ENTRY'!CK463="","",IF('DATA ENTRY'!I463="","",IF(AND($EF$4='DATA ENTRY'!G463,$EH$4='DATA ENTRY'!F463),'DATA ENTRY'!I463,"")))</f>
        <v/>
      </c>
      <c r="EH464" s="4" t="str">
        <f>IF('DATA ENTRY'!CK463="","",IF('DATA ENTRY'!CK463="","",IF(AND($EF$4='DATA ENTRY'!G463,$EH$4='DATA ENTRY'!F463),'DATA ENTRY'!CK463,"")))</f>
        <v/>
      </c>
      <c r="EI464" s="3" t="str">
        <f>IF('DATA ENTRY'!CK463="","",IF('DATA ENTRY'!N463="","",IF(AND($EF$4='DATA ENTRY'!G463,$EH$4='DATA ENTRY'!F463),'DATA ENTRY'!N463,"")))</f>
        <v/>
      </c>
      <c r="EJ464" s="107" t="str">
        <f>IF('DATA ENTRY'!CK463="","",IF('DATA ENTRY'!O463="","",IF(AND($EF$4='DATA ENTRY'!G463,$EH$4='DATA ENTRY'!F463),'DATA ENTRY'!O463,"")))</f>
        <v/>
      </c>
      <c r="EK464" s="3" t="str">
        <f>IF('DATA ENTRY'!CK463="","",IF('DATA ENTRY'!P463="","",IF(AND($EF$4='DATA ENTRY'!G463,$EH$4='DATA ENTRY'!F463),'DATA ENTRY'!P463,"")))</f>
        <v/>
      </c>
      <c r="EL464" s="107" t="str">
        <f>IF('DATA ENTRY'!CK463="","",IF('DATA ENTRY'!Q463="","",IF(AND($EF$4='DATA ENTRY'!G463,$EH$4='DATA ENTRY'!F463),'DATA ENTRY'!Q463,"")))</f>
        <v/>
      </c>
      <c r="EM464" s="3" t="str">
        <f>IF('DATA ENTRY'!CK463="","",IF('DATA ENTRY'!R463="","",IF(AND($EF$4='DATA ENTRY'!G463,$EH$4='DATA ENTRY'!F463),'DATA ENTRY'!R463,"")))</f>
        <v/>
      </c>
      <c r="EN464" s="107" t="str">
        <f>IF('DATA ENTRY'!CK463="","",IF('DATA ENTRY'!S463="","",IF(AND($EF$4='DATA ENTRY'!G463,$EH$4='DATA ENTRY'!F463),'DATA ENTRY'!S463,"")))</f>
        <v/>
      </c>
      <c r="EO464" s="3" t="str">
        <f>IF('DATA ENTRY'!CK463="","",IF('DATA ENTRY'!E463="","",IF(AND($EF$4='DATA ENTRY'!G463,$EH$4='DATA ENTRY'!F463),'DATA ENTRY'!E463,"")))</f>
        <v/>
      </c>
      <c r="EP464" s="3" t="str">
        <f>IF('DATA ENTRY'!CK463="","",IF('DATA ENTRY'!D463="","",IF(AND($EF$4='DATA ENTRY'!G463,$EH$4='DATA ENTRY'!F463),'DATA ENTRY'!D463,"")))</f>
        <v/>
      </c>
      <c r="EQ464" s="3" t="str">
        <f>IF('DATA ENTRY'!CK463="","",IF('DATA ENTRY'!W463="","",IF(AND($EF$4='DATA ENTRY'!G463,$EH$4='DATA ENTRY'!F463),'DATA ENTRY'!W463,"")))</f>
        <v/>
      </c>
      <c r="ER464" s="3" t="str">
        <f>IF('DATA ENTRY'!CK463="","",IF('DATA ENTRY'!X463="","",IF(AND($EF$4='DATA ENTRY'!G463,$EH$4='DATA ENTRY'!F463),'DATA ENTRY'!X463,"")))</f>
        <v/>
      </c>
      <c r="ES464" s="108" t="str">
        <f t="shared" si="127"/>
        <v/>
      </c>
      <c r="ET464" s="108" t="str">
        <f>IF('DATA ENTRY'!CK463="","",IF('DATA ENTRY'!D463="","",IF(AND($EF$4='DATA ENTRY'!G463,$EH$4='DATA ENTRY'!F463),'DATA ENTRY'!G463,"")))</f>
        <v/>
      </c>
      <c r="EY464">
        <f t="shared" si="128"/>
        <v>0</v>
      </c>
    </row>
    <row r="465" spans="1:155">
      <c r="A465" t="str">
        <f>IF(S465=0,"",1+(MAX($A$7:A464)))</f>
        <v/>
      </c>
      <c r="B465" s="224">
        <v>459</v>
      </c>
      <c r="C465" s="3" t="str">
        <f>IF('DATA ENTRY'!CK464="","",IF('DATA ENTRY'!B464="","",IF($D$4="All Post",'DATA ENTRY'!B464,IF(AND($D$4='DATA ENTRY'!CK464),'DATA ENTRY'!B464,""))))</f>
        <v/>
      </c>
      <c r="D465" s="3" t="str">
        <f>IF('DATA ENTRY'!CK464="","",IF('DATA ENTRY'!C464="","",IF($D$4="All Post",'DATA ENTRY'!C464,IF(AND($D$4='DATA ENTRY'!CK464),'DATA ENTRY'!C464,""))))</f>
        <v/>
      </c>
      <c r="E465" s="4" t="str">
        <f>IF('DATA ENTRY'!CK464="","",IF('DATA ENTRY'!I464="","",IF($D$4="All Post",'DATA ENTRY'!I464,IF(AND($D$4='DATA ENTRY'!CK464),'DATA ENTRY'!I464,""))))</f>
        <v/>
      </c>
      <c r="F465" s="4" t="str">
        <f>IF('DATA ENTRY'!CK464="","",IF('DATA ENTRY'!CK464="","",IF($D$4="All Post",'DATA ENTRY'!CK464,IF(AND($D$4='DATA ENTRY'!CK464),'DATA ENTRY'!CK464,""))))</f>
        <v/>
      </c>
      <c r="G465" s="3" t="str">
        <f>IF('DATA ENTRY'!CK464="","",IF('DATA ENTRY'!N464="","",IF($D$4="All Post",'DATA ENTRY'!N464,IF(AND($D$4='DATA ENTRY'!CK464),'DATA ENTRY'!N464,""))))</f>
        <v/>
      </c>
      <c r="H465" s="107" t="str">
        <f>IF('DATA ENTRY'!CK464="","",IF('DATA ENTRY'!O464="","",IF($D$4="All Post",'DATA ENTRY'!O464,IF(AND($D$4='DATA ENTRY'!CK464),'DATA ENTRY'!O464,""))))</f>
        <v/>
      </c>
      <c r="I465" s="3" t="str">
        <f>IF('DATA ENTRY'!CK464="","",IF('DATA ENTRY'!P464="","",IF($D$4="All Post",'DATA ENTRY'!P464,IF(AND($D$4='DATA ENTRY'!CK464),'DATA ENTRY'!P464,""))))</f>
        <v/>
      </c>
      <c r="J465" s="107" t="str">
        <f>IF('DATA ENTRY'!CK464="","",IF('DATA ENTRY'!Q464="","",IF($D$4="All Post",'DATA ENTRY'!Q464,IF(AND($D$4='DATA ENTRY'!CK464),'DATA ENTRY'!Q464,""))))</f>
        <v/>
      </c>
      <c r="K465" s="3" t="str">
        <f>IF('DATA ENTRY'!CK464="","",IF('DATA ENTRY'!R464="","",IF($D$4="All Post",'DATA ENTRY'!R464,IF(AND($D$4='DATA ENTRY'!CK464),'DATA ENTRY'!R464,""))))</f>
        <v/>
      </c>
      <c r="L465" s="3" t="str">
        <f>IF('DATA ENTRY'!CK464="","",IF('DATA ENTRY'!S464="","",IF($D$4="All Post",'DATA ENTRY'!S464,IF(AND($D$4='DATA ENTRY'!CK464),'DATA ENTRY'!S464,""))))</f>
        <v/>
      </c>
      <c r="M465" s="3" t="str">
        <f>IF('DATA ENTRY'!CK464="","",IF('DATA ENTRY'!E464="","",IF($D$4="All Post",'DATA ENTRY'!E464,IF(AND($D$4='DATA ENTRY'!CK464),'DATA ENTRY'!E464,""))))</f>
        <v/>
      </c>
      <c r="N465" s="3" t="str">
        <f>IF('DATA ENTRY'!CK464="","",IF('DATA ENTRY'!W464="","",IF($D$4="All Post",'DATA ENTRY'!W464,IF(AND($D$4='DATA ENTRY'!CK464),'DATA ENTRY'!W464,""))))</f>
        <v/>
      </c>
      <c r="O465" s="3" t="str">
        <f>IF('DATA ENTRY'!CK464="","",IF('DATA ENTRY'!X464="","",IF($D$4="All Post",'DATA ENTRY'!X464,IF(AND($D$4='DATA ENTRY'!CK464),'DATA ENTRY'!X464,""))))</f>
        <v/>
      </c>
      <c r="P465" s="3" t="str">
        <f>IF('DATA ENTRY'!CK464="","",IF('DATA ENTRY'!G464="","",IF($D$4="All Post",'DATA ENTRY'!G464,IF(AND($D$4='DATA ENTRY'!CK464),'DATA ENTRY'!G464,""))))</f>
        <v/>
      </c>
      <c r="S465">
        <f t="shared" si="115"/>
        <v>0</v>
      </c>
      <c r="T465" t="str">
        <f t="shared" si="116"/>
        <v/>
      </c>
      <c r="BZ465" t="str">
        <f t="shared" si="117"/>
        <v/>
      </c>
      <c r="CA465" t="str">
        <f t="shared" si="118"/>
        <v/>
      </c>
      <c r="CB465" s="224">
        <v>459</v>
      </c>
      <c r="CC465" s="3" t="str">
        <f>IF('DATA ENTRY'!CK464="","",IF('DATA ENTRY'!B464="","",IF(AND($CD$4='DATA ENTRY'!CK464,$CG$4='DATA ENTRY'!D464),'DATA ENTRY'!B464,"")))</f>
        <v/>
      </c>
      <c r="CD465" s="3" t="str">
        <f>IF('DATA ENTRY'!CK464="","",IF('DATA ENTRY'!C464="","",IF(AND($CD$4='DATA ENTRY'!CK464,$CG$4='DATA ENTRY'!D464),'DATA ENTRY'!C464,"")))</f>
        <v/>
      </c>
      <c r="CE465" s="4" t="str">
        <f>IF('DATA ENTRY'!CK464="","",IF('DATA ENTRY'!I464="","",IF(AND($CD$4='DATA ENTRY'!CK464,$CG$4='DATA ENTRY'!D464),'DATA ENTRY'!I464,"")))</f>
        <v/>
      </c>
      <c r="CF465" s="4" t="str">
        <f>IF('DATA ENTRY'!CK464="","",IF('DATA ENTRY'!CK464="","",IF(AND($CD$4='DATA ENTRY'!CK464,$CG$4='DATA ENTRY'!D464),'DATA ENTRY'!CK464,"")))</f>
        <v/>
      </c>
      <c r="CG465" s="3" t="str">
        <f>IF('DATA ENTRY'!CK464="","",IF('DATA ENTRY'!N464="","",IF(AND($CD$4='DATA ENTRY'!CK464,$CG$4='DATA ENTRY'!D464),'DATA ENTRY'!N464,"")))</f>
        <v/>
      </c>
      <c r="CH465" s="107" t="str">
        <f>IF('DATA ENTRY'!CK464="","",IF('DATA ENTRY'!O464="","",IF(AND($CD$4='DATA ENTRY'!CK464,$CG$4='DATA ENTRY'!D464),'DATA ENTRY'!O464,"")))</f>
        <v/>
      </c>
      <c r="CI465" s="3" t="str">
        <f>IF('DATA ENTRY'!CK464="","",IF('DATA ENTRY'!P464="","",IF(AND($CD$4='DATA ENTRY'!CK464,$CG$4='DATA ENTRY'!D464),'DATA ENTRY'!P464,"")))</f>
        <v/>
      </c>
      <c r="CJ465" s="107" t="str">
        <f>IF('DATA ENTRY'!CK464="","",IF('DATA ENTRY'!Q464="","",IF(AND($CD$4='DATA ENTRY'!CK464,$CG$4='DATA ENTRY'!D464),'DATA ENTRY'!Q464,"")))</f>
        <v/>
      </c>
      <c r="CK465" s="3" t="str">
        <f>IF('DATA ENTRY'!CK464="","",IF('DATA ENTRY'!R464="","",IF(AND($CD$4='DATA ENTRY'!CK464,$CG$4='DATA ENTRY'!D464),'DATA ENTRY'!R464,"")))</f>
        <v/>
      </c>
      <c r="CL465" s="3" t="str">
        <f>IF('DATA ENTRY'!CK464="","",IF('DATA ENTRY'!S464="","",IF(AND($CD$4='DATA ENTRY'!CK464,$CG$4='DATA ENTRY'!D464),'DATA ENTRY'!S464,"")))</f>
        <v/>
      </c>
      <c r="CM465" s="3" t="str">
        <f>IF('DATA ENTRY'!CK464="","",IF('DATA ENTRY'!E464="","",IF(AND($CD$4='DATA ENTRY'!CK464,$CG$4='DATA ENTRY'!D464),'DATA ENTRY'!E464,"")))</f>
        <v/>
      </c>
      <c r="CN465" s="3" t="str">
        <f>IF('DATA ENTRY'!CK464="","",IF('DATA ENTRY'!W464="","",IF(AND($CD$4='DATA ENTRY'!CK464,$CG$4='DATA ENTRY'!D464),'DATA ENTRY'!W464,"")))</f>
        <v/>
      </c>
      <c r="CO465" s="3" t="str">
        <f>IF('DATA ENTRY'!CK464="","",IF('DATA ENTRY'!X464="","",IF(AND($CD$4='DATA ENTRY'!CK464,$CG$4='DATA ENTRY'!D464),'DATA ENTRY'!X464,"")))</f>
        <v/>
      </c>
      <c r="CP465" s="108" t="str">
        <f t="shared" si="119"/>
        <v/>
      </c>
      <c r="CQ465" s="108" t="str">
        <f>IF('DATA ENTRY'!CK464="","",IF('DATA ENTRY'!G464="","",IF(AND($CD$4='DATA ENTRY'!CK464,$CG$4='DATA ENTRY'!D464),'DATA ENTRY'!G464,"")))</f>
        <v/>
      </c>
      <c r="CR465" s="230" t="str">
        <f>IF('DATA ENTRY'!CK464="","",IF('DATA ENTRY'!D464="","",IF(AND($CD$4='DATA ENTRY'!CK464,$CG$4='DATA ENTRY'!D464),'DATA ENTRY'!D464,"")))</f>
        <v/>
      </c>
      <c r="CS465">
        <f t="shared" si="120"/>
        <v>0</v>
      </c>
      <c r="CT465">
        <f t="shared" si="121"/>
        <v>0</v>
      </c>
      <c r="CV465" s="139"/>
      <c r="CX465">
        <f t="shared" si="122"/>
        <v>0</v>
      </c>
      <c r="DB465" t="str">
        <f t="shared" si="129"/>
        <v/>
      </c>
      <c r="DC465" t="str">
        <f t="shared" si="130"/>
        <v/>
      </c>
      <c r="DD465" s="224">
        <v>459</v>
      </c>
      <c r="DE465" s="3" t="str">
        <f>IF('DATA ENTRY'!CK464="","",IF('DATA ENTRY'!B464="","",IF(AND($DF$4='DATA ENTRY'!D464),'DATA ENTRY'!B464,"")))</f>
        <v/>
      </c>
      <c r="DF465" s="3" t="str">
        <f>IF('DATA ENTRY'!CK464="","",IF('DATA ENTRY'!C464="","",IF(AND($DF$4='DATA ENTRY'!D464),'DATA ENTRY'!C464,"")))</f>
        <v/>
      </c>
      <c r="DG465" s="4" t="str">
        <f>IF('DATA ENTRY'!CK464="","",IF('DATA ENTRY'!I464="","",IF(AND($DF$4='DATA ENTRY'!D464),'DATA ENTRY'!I464,"")))</f>
        <v/>
      </c>
      <c r="DH465" s="4" t="str">
        <f>IF('DATA ENTRY'!CK464="","",IF('DATA ENTRY'!CK464="","",IF(AND($DF$4='DATA ENTRY'!D464),'DATA ENTRY'!CK464,"")))</f>
        <v/>
      </c>
      <c r="DI465" s="3" t="str">
        <f>IF('DATA ENTRY'!CK464="","",IF('DATA ENTRY'!N464="","",IF(AND($DF$4='DATA ENTRY'!D464),'DATA ENTRY'!N464,"")))</f>
        <v/>
      </c>
      <c r="DJ465" s="107" t="str">
        <f>IF('DATA ENTRY'!CK464="","",IF('DATA ENTRY'!O464="","",IF(AND($DF$4='DATA ENTRY'!D464),'DATA ENTRY'!O464,"")))</f>
        <v/>
      </c>
      <c r="DK465" s="3" t="str">
        <f>IF('DATA ENTRY'!CK464="","",IF('DATA ENTRY'!P464="","",IF(AND($DF$4='DATA ENTRY'!D464),'DATA ENTRY'!P464,"")))</f>
        <v/>
      </c>
      <c r="DL465" s="107" t="str">
        <f>IF('DATA ENTRY'!CK464="","",IF('DATA ENTRY'!Q464="","",IF(AND($DF$4='DATA ENTRY'!D464),'DATA ENTRY'!Q464,"")))</f>
        <v/>
      </c>
      <c r="DM465" s="3" t="str">
        <f>IF('DATA ENTRY'!CK464="","",IF('DATA ENTRY'!R464="","",IF(AND($DF$4='DATA ENTRY'!D464),'DATA ENTRY'!R464,"")))</f>
        <v/>
      </c>
      <c r="DN465" s="107" t="str">
        <f>IF('DATA ENTRY'!CK464="","",IF('DATA ENTRY'!S464="","",IF(AND($DF$4='DATA ENTRY'!D464),'DATA ENTRY'!S464,"")))</f>
        <v/>
      </c>
      <c r="DO465" s="3" t="str">
        <f>IF('DATA ENTRY'!CK464="","",IF('DATA ENTRY'!E464="","",IF(AND($DF$4='DATA ENTRY'!D464),'DATA ENTRY'!E464,"")))</f>
        <v/>
      </c>
      <c r="DP465" s="3" t="str">
        <f>IF('DATA ENTRY'!CK464="","",IF('DATA ENTRY'!D464="","",IF(AND($DF$4='DATA ENTRY'!D464),'DATA ENTRY'!D464,"")))</f>
        <v/>
      </c>
      <c r="DQ465" s="3" t="str">
        <f>IF('DATA ENTRY'!CK464="","",IF('DATA ENTRY'!W464="","",IF(AND($DF$4='DATA ENTRY'!D464),'DATA ENTRY'!W464,"")))</f>
        <v/>
      </c>
      <c r="DR465" s="3" t="str">
        <f>IF('DATA ENTRY'!CK464="","",IF('DATA ENTRY'!X464="","",IF(AND($DF$4='DATA ENTRY'!D464),'DATA ENTRY'!X464,"")))</f>
        <v/>
      </c>
      <c r="DS465" s="108" t="str">
        <f t="shared" si="123"/>
        <v/>
      </c>
      <c r="DT465" s="108" t="str">
        <f>IF('DATA ENTRY'!CK464="","",IF('DATA ENTRY'!D464="","",IF(AND($DF$4='DATA ENTRY'!D464),'DATA ENTRY'!G464,"")))</f>
        <v/>
      </c>
      <c r="DY465">
        <f t="shared" si="124"/>
        <v>0</v>
      </c>
      <c r="EB465" t="str">
        <f t="shared" si="125"/>
        <v/>
      </c>
      <c r="EC465" t="str">
        <f t="shared" si="126"/>
        <v/>
      </c>
      <c r="ED465" s="224">
        <v>459</v>
      </c>
      <c r="EE465" s="3" t="str">
        <f>IF('DATA ENTRY'!CK464="","",IF('DATA ENTRY'!B464="","",IF(AND($EF$4='DATA ENTRY'!G464,$EH$4='DATA ENTRY'!F464),'DATA ENTRY'!B464,"")))</f>
        <v/>
      </c>
      <c r="EF465" s="3" t="str">
        <f>IF('DATA ENTRY'!CK464="","",IF('DATA ENTRY'!C464="","",IF(AND($EF$4='DATA ENTRY'!G464,$EH$4='DATA ENTRY'!F464),'DATA ENTRY'!C464,"")))</f>
        <v/>
      </c>
      <c r="EG465" s="4" t="str">
        <f>IF('DATA ENTRY'!CK464="","",IF('DATA ENTRY'!I464="","",IF(AND($EF$4='DATA ENTRY'!G464,$EH$4='DATA ENTRY'!F464),'DATA ENTRY'!I464,"")))</f>
        <v/>
      </c>
      <c r="EH465" s="4" t="str">
        <f>IF('DATA ENTRY'!CK464="","",IF('DATA ENTRY'!CK464="","",IF(AND($EF$4='DATA ENTRY'!G464,$EH$4='DATA ENTRY'!F464),'DATA ENTRY'!CK464,"")))</f>
        <v/>
      </c>
      <c r="EI465" s="3" t="str">
        <f>IF('DATA ENTRY'!CK464="","",IF('DATA ENTRY'!N464="","",IF(AND($EF$4='DATA ENTRY'!G464,$EH$4='DATA ENTRY'!F464),'DATA ENTRY'!N464,"")))</f>
        <v/>
      </c>
      <c r="EJ465" s="107" t="str">
        <f>IF('DATA ENTRY'!CK464="","",IF('DATA ENTRY'!O464="","",IF(AND($EF$4='DATA ENTRY'!G464,$EH$4='DATA ENTRY'!F464),'DATA ENTRY'!O464,"")))</f>
        <v/>
      </c>
      <c r="EK465" s="3" t="str">
        <f>IF('DATA ENTRY'!CK464="","",IF('DATA ENTRY'!P464="","",IF(AND($EF$4='DATA ENTRY'!G464,$EH$4='DATA ENTRY'!F464),'DATA ENTRY'!P464,"")))</f>
        <v/>
      </c>
      <c r="EL465" s="107" t="str">
        <f>IF('DATA ENTRY'!CK464="","",IF('DATA ENTRY'!Q464="","",IF(AND($EF$4='DATA ENTRY'!G464,$EH$4='DATA ENTRY'!F464),'DATA ENTRY'!Q464,"")))</f>
        <v/>
      </c>
      <c r="EM465" s="3" t="str">
        <f>IF('DATA ENTRY'!CK464="","",IF('DATA ENTRY'!R464="","",IF(AND($EF$4='DATA ENTRY'!G464,$EH$4='DATA ENTRY'!F464),'DATA ENTRY'!R464,"")))</f>
        <v/>
      </c>
      <c r="EN465" s="107" t="str">
        <f>IF('DATA ENTRY'!CK464="","",IF('DATA ENTRY'!S464="","",IF(AND($EF$4='DATA ENTRY'!G464,$EH$4='DATA ENTRY'!F464),'DATA ENTRY'!S464,"")))</f>
        <v/>
      </c>
      <c r="EO465" s="3" t="str">
        <f>IF('DATA ENTRY'!CK464="","",IF('DATA ENTRY'!E464="","",IF(AND($EF$4='DATA ENTRY'!G464,$EH$4='DATA ENTRY'!F464),'DATA ENTRY'!E464,"")))</f>
        <v/>
      </c>
      <c r="EP465" s="3" t="str">
        <f>IF('DATA ENTRY'!CK464="","",IF('DATA ENTRY'!D464="","",IF(AND($EF$4='DATA ENTRY'!G464,$EH$4='DATA ENTRY'!F464),'DATA ENTRY'!D464,"")))</f>
        <v/>
      </c>
      <c r="EQ465" s="3" t="str">
        <f>IF('DATA ENTRY'!CK464="","",IF('DATA ENTRY'!W464="","",IF(AND($EF$4='DATA ENTRY'!G464,$EH$4='DATA ENTRY'!F464),'DATA ENTRY'!W464,"")))</f>
        <v/>
      </c>
      <c r="ER465" s="3" t="str">
        <f>IF('DATA ENTRY'!CK464="","",IF('DATA ENTRY'!X464="","",IF(AND($EF$4='DATA ENTRY'!G464,$EH$4='DATA ENTRY'!F464),'DATA ENTRY'!X464,"")))</f>
        <v/>
      </c>
      <c r="ES465" s="108" t="str">
        <f t="shared" si="127"/>
        <v/>
      </c>
      <c r="ET465" s="108" t="str">
        <f>IF('DATA ENTRY'!CK464="","",IF('DATA ENTRY'!D464="","",IF(AND($EF$4='DATA ENTRY'!G464,$EH$4='DATA ENTRY'!F464),'DATA ENTRY'!G464,"")))</f>
        <v/>
      </c>
      <c r="EY465">
        <f t="shared" si="128"/>
        <v>0</v>
      </c>
    </row>
    <row r="466" spans="1:155">
      <c r="A466" t="str">
        <f>IF(S466=0,"",1+(MAX($A$7:A465)))</f>
        <v/>
      </c>
      <c r="B466" s="224">
        <v>460</v>
      </c>
      <c r="C466" s="3" t="str">
        <f>IF('DATA ENTRY'!CK465="","",IF('DATA ENTRY'!B465="","",IF($D$4="All Post",'DATA ENTRY'!B465,IF(AND($D$4='DATA ENTRY'!CK465),'DATA ENTRY'!B465,""))))</f>
        <v/>
      </c>
      <c r="D466" s="3" t="str">
        <f>IF('DATA ENTRY'!CK465="","",IF('DATA ENTRY'!C465="","",IF($D$4="All Post",'DATA ENTRY'!C465,IF(AND($D$4='DATA ENTRY'!CK465),'DATA ENTRY'!C465,""))))</f>
        <v/>
      </c>
      <c r="E466" s="4" t="str">
        <f>IF('DATA ENTRY'!CK465="","",IF('DATA ENTRY'!I465="","",IF($D$4="All Post",'DATA ENTRY'!I465,IF(AND($D$4='DATA ENTRY'!CK465),'DATA ENTRY'!I465,""))))</f>
        <v/>
      </c>
      <c r="F466" s="4" t="str">
        <f>IF('DATA ENTRY'!CK465="","",IF('DATA ENTRY'!CK465="","",IF($D$4="All Post",'DATA ENTRY'!CK465,IF(AND($D$4='DATA ENTRY'!CK465),'DATA ENTRY'!CK465,""))))</f>
        <v/>
      </c>
      <c r="G466" s="3" t="str">
        <f>IF('DATA ENTRY'!CK465="","",IF('DATA ENTRY'!N465="","",IF($D$4="All Post",'DATA ENTRY'!N465,IF(AND($D$4='DATA ENTRY'!CK465),'DATA ENTRY'!N465,""))))</f>
        <v/>
      </c>
      <c r="H466" s="107" t="str">
        <f>IF('DATA ENTRY'!CK465="","",IF('DATA ENTRY'!O465="","",IF($D$4="All Post",'DATA ENTRY'!O465,IF(AND($D$4='DATA ENTRY'!CK465),'DATA ENTRY'!O465,""))))</f>
        <v/>
      </c>
      <c r="I466" s="3" t="str">
        <f>IF('DATA ENTRY'!CK465="","",IF('DATA ENTRY'!P465="","",IF($D$4="All Post",'DATA ENTRY'!P465,IF(AND($D$4='DATA ENTRY'!CK465),'DATA ENTRY'!P465,""))))</f>
        <v/>
      </c>
      <c r="J466" s="107" t="str">
        <f>IF('DATA ENTRY'!CK465="","",IF('DATA ENTRY'!Q465="","",IF($D$4="All Post",'DATA ENTRY'!Q465,IF(AND($D$4='DATA ENTRY'!CK465),'DATA ENTRY'!Q465,""))))</f>
        <v/>
      </c>
      <c r="K466" s="3" t="str">
        <f>IF('DATA ENTRY'!CK465="","",IF('DATA ENTRY'!R465="","",IF($D$4="All Post",'DATA ENTRY'!R465,IF(AND($D$4='DATA ENTRY'!CK465),'DATA ENTRY'!R465,""))))</f>
        <v/>
      </c>
      <c r="L466" s="3" t="str">
        <f>IF('DATA ENTRY'!CK465="","",IF('DATA ENTRY'!S465="","",IF($D$4="All Post",'DATA ENTRY'!S465,IF(AND($D$4='DATA ENTRY'!CK465),'DATA ENTRY'!S465,""))))</f>
        <v/>
      </c>
      <c r="M466" s="3" t="str">
        <f>IF('DATA ENTRY'!CK465="","",IF('DATA ENTRY'!E465="","",IF($D$4="All Post",'DATA ENTRY'!E465,IF(AND($D$4='DATA ENTRY'!CK465),'DATA ENTRY'!E465,""))))</f>
        <v/>
      </c>
      <c r="N466" s="3" t="str">
        <f>IF('DATA ENTRY'!CK465="","",IF('DATA ENTRY'!W465="","",IF($D$4="All Post",'DATA ENTRY'!W465,IF(AND($D$4='DATA ENTRY'!CK465),'DATA ENTRY'!W465,""))))</f>
        <v/>
      </c>
      <c r="O466" s="3" t="str">
        <f>IF('DATA ENTRY'!CK465="","",IF('DATA ENTRY'!X465="","",IF($D$4="All Post",'DATA ENTRY'!X465,IF(AND($D$4='DATA ENTRY'!CK465),'DATA ENTRY'!X465,""))))</f>
        <v/>
      </c>
      <c r="P466" s="3" t="str">
        <f>IF('DATA ENTRY'!CK465="","",IF('DATA ENTRY'!G465="","",IF($D$4="All Post",'DATA ENTRY'!G465,IF(AND($D$4='DATA ENTRY'!CK465),'DATA ENTRY'!G465,""))))</f>
        <v/>
      </c>
      <c r="S466">
        <f t="shared" si="115"/>
        <v>0</v>
      </c>
      <c r="T466" t="str">
        <f t="shared" si="116"/>
        <v/>
      </c>
      <c r="BZ466" t="str">
        <f t="shared" si="117"/>
        <v/>
      </c>
      <c r="CA466" t="str">
        <f t="shared" si="118"/>
        <v/>
      </c>
      <c r="CB466" s="224">
        <v>460</v>
      </c>
      <c r="CC466" s="3" t="str">
        <f>IF('DATA ENTRY'!CK465="","",IF('DATA ENTRY'!B465="","",IF(AND($CD$4='DATA ENTRY'!CK465,$CG$4='DATA ENTRY'!D465),'DATA ENTRY'!B465,"")))</f>
        <v/>
      </c>
      <c r="CD466" s="3" t="str">
        <f>IF('DATA ENTRY'!CK465="","",IF('DATA ENTRY'!C465="","",IF(AND($CD$4='DATA ENTRY'!CK465,$CG$4='DATA ENTRY'!D465),'DATA ENTRY'!C465,"")))</f>
        <v/>
      </c>
      <c r="CE466" s="4" t="str">
        <f>IF('DATA ENTRY'!CK465="","",IF('DATA ENTRY'!I465="","",IF(AND($CD$4='DATA ENTRY'!CK465,$CG$4='DATA ENTRY'!D465),'DATA ENTRY'!I465,"")))</f>
        <v/>
      </c>
      <c r="CF466" s="4" t="str">
        <f>IF('DATA ENTRY'!CK465="","",IF('DATA ENTRY'!CK465="","",IF(AND($CD$4='DATA ENTRY'!CK465,$CG$4='DATA ENTRY'!D465),'DATA ENTRY'!CK465,"")))</f>
        <v/>
      </c>
      <c r="CG466" s="3" t="str">
        <f>IF('DATA ENTRY'!CK465="","",IF('DATA ENTRY'!N465="","",IF(AND($CD$4='DATA ENTRY'!CK465,$CG$4='DATA ENTRY'!D465),'DATA ENTRY'!N465,"")))</f>
        <v/>
      </c>
      <c r="CH466" s="107" t="str">
        <f>IF('DATA ENTRY'!CK465="","",IF('DATA ENTRY'!O465="","",IF(AND($CD$4='DATA ENTRY'!CK465,$CG$4='DATA ENTRY'!D465),'DATA ENTRY'!O465,"")))</f>
        <v/>
      </c>
      <c r="CI466" s="3" t="str">
        <f>IF('DATA ENTRY'!CK465="","",IF('DATA ENTRY'!P465="","",IF(AND($CD$4='DATA ENTRY'!CK465,$CG$4='DATA ENTRY'!D465),'DATA ENTRY'!P465,"")))</f>
        <v/>
      </c>
      <c r="CJ466" s="107" t="str">
        <f>IF('DATA ENTRY'!CK465="","",IF('DATA ENTRY'!Q465="","",IF(AND($CD$4='DATA ENTRY'!CK465,$CG$4='DATA ENTRY'!D465),'DATA ENTRY'!Q465,"")))</f>
        <v/>
      </c>
      <c r="CK466" s="3" t="str">
        <f>IF('DATA ENTRY'!CK465="","",IF('DATA ENTRY'!R465="","",IF(AND($CD$4='DATA ENTRY'!CK465,$CG$4='DATA ENTRY'!D465),'DATA ENTRY'!R465,"")))</f>
        <v/>
      </c>
      <c r="CL466" s="3" t="str">
        <f>IF('DATA ENTRY'!CK465="","",IF('DATA ENTRY'!S465="","",IF(AND($CD$4='DATA ENTRY'!CK465,$CG$4='DATA ENTRY'!D465),'DATA ENTRY'!S465,"")))</f>
        <v/>
      </c>
      <c r="CM466" s="3" t="str">
        <f>IF('DATA ENTRY'!CK465="","",IF('DATA ENTRY'!E465="","",IF(AND($CD$4='DATA ENTRY'!CK465,$CG$4='DATA ENTRY'!D465),'DATA ENTRY'!E465,"")))</f>
        <v/>
      </c>
      <c r="CN466" s="3" t="str">
        <f>IF('DATA ENTRY'!CK465="","",IF('DATA ENTRY'!W465="","",IF(AND($CD$4='DATA ENTRY'!CK465,$CG$4='DATA ENTRY'!D465),'DATA ENTRY'!W465,"")))</f>
        <v/>
      </c>
      <c r="CO466" s="3" t="str">
        <f>IF('DATA ENTRY'!CK465="","",IF('DATA ENTRY'!X465="","",IF(AND($CD$4='DATA ENTRY'!CK465,$CG$4='DATA ENTRY'!D465),'DATA ENTRY'!X465,"")))</f>
        <v/>
      </c>
      <c r="CP466" s="108" t="str">
        <f t="shared" si="119"/>
        <v/>
      </c>
      <c r="CQ466" s="108" t="str">
        <f>IF('DATA ENTRY'!CK465="","",IF('DATA ENTRY'!G465="","",IF(AND($CD$4='DATA ENTRY'!CK465,$CG$4='DATA ENTRY'!D465),'DATA ENTRY'!G465,"")))</f>
        <v/>
      </c>
      <c r="CR466" s="230" t="str">
        <f>IF('DATA ENTRY'!CK465="","",IF('DATA ENTRY'!D465="","",IF(AND($CD$4='DATA ENTRY'!CK465,$CG$4='DATA ENTRY'!D465),'DATA ENTRY'!D465,"")))</f>
        <v/>
      </c>
      <c r="CS466">
        <f t="shared" si="120"/>
        <v>0</v>
      </c>
      <c r="CT466">
        <f t="shared" si="121"/>
        <v>0</v>
      </c>
      <c r="CV466" s="139"/>
      <c r="CX466">
        <f t="shared" si="122"/>
        <v>0</v>
      </c>
      <c r="DB466" t="str">
        <f t="shared" si="129"/>
        <v/>
      </c>
      <c r="DC466" t="str">
        <f t="shared" si="130"/>
        <v/>
      </c>
      <c r="DD466" s="224">
        <v>460</v>
      </c>
      <c r="DE466" s="3" t="str">
        <f>IF('DATA ENTRY'!CK465="","",IF('DATA ENTRY'!B465="","",IF(AND($DF$4='DATA ENTRY'!D465),'DATA ENTRY'!B465,"")))</f>
        <v/>
      </c>
      <c r="DF466" s="3" t="str">
        <f>IF('DATA ENTRY'!CK465="","",IF('DATA ENTRY'!C465="","",IF(AND($DF$4='DATA ENTRY'!D465),'DATA ENTRY'!C465,"")))</f>
        <v/>
      </c>
      <c r="DG466" s="4" t="str">
        <f>IF('DATA ENTRY'!CK465="","",IF('DATA ENTRY'!I465="","",IF(AND($DF$4='DATA ENTRY'!D465),'DATA ENTRY'!I465,"")))</f>
        <v/>
      </c>
      <c r="DH466" s="4" t="str">
        <f>IF('DATA ENTRY'!CK465="","",IF('DATA ENTRY'!CK465="","",IF(AND($DF$4='DATA ENTRY'!D465),'DATA ENTRY'!CK465,"")))</f>
        <v/>
      </c>
      <c r="DI466" s="3" t="str">
        <f>IF('DATA ENTRY'!CK465="","",IF('DATA ENTRY'!N465="","",IF(AND($DF$4='DATA ENTRY'!D465),'DATA ENTRY'!N465,"")))</f>
        <v/>
      </c>
      <c r="DJ466" s="107" t="str">
        <f>IF('DATA ENTRY'!CK465="","",IF('DATA ENTRY'!O465="","",IF(AND($DF$4='DATA ENTRY'!D465),'DATA ENTRY'!O465,"")))</f>
        <v/>
      </c>
      <c r="DK466" s="3" t="str">
        <f>IF('DATA ENTRY'!CK465="","",IF('DATA ENTRY'!P465="","",IF(AND($DF$4='DATA ENTRY'!D465),'DATA ENTRY'!P465,"")))</f>
        <v/>
      </c>
      <c r="DL466" s="107" t="str">
        <f>IF('DATA ENTRY'!CK465="","",IF('DATA ENTRY'!Q465="","",IF(AND($DF$4='DATA ENTRY'!D465),'DATA ENTRY'!Q465,"")))</f>
        <v/>
      </c>
      <c r="DM466" s="3" t="str">
        <f>IF('DATA ENTRY'!CK465="","",IF('DATA ENTRY'!R465="","",IF(AND($DF$4='DATA ENTRY'!D465),'DATA ENTRY'!R465,"")))</f>
        <v/>
      </c>
      <c r="DN466" s="107" t="str">
        <f>IF('DATA ENTRY'!CK465="","",IF('DATA ENTRY'!S465="","",IF(AND($DF$4='DATA ENTRY'!D465),'DATA ENTRY'!S465,"")))</f>
        <v/>
      </c>
      <c r="DO466" s="3" t="str">
        <f>IF('DATA ENTRY'!CK465="","",IF('DATA ENTRY'!E465="","",IF(AND($DF$4='DATA ENTRY'!D465),'DATA ENTRY'!E465,"")))</f>
        <v/>
      </c>
      <c r="DP466" s="3" t="str">
        <f>IF('DATA ENTRY'!CK465="","",IF('DATA ENTRY'!D465="","",IF(AND($DF$4='DATA ENTRY'!D465),'DATA ENTRY'!D465,"")))</f>
        <v/>
      </c>
      <c r="DQ466" s="3" t="str">
        <f>IF('DATA ENTRY'!CK465="","",IF('DATA ENTRY'!W465="","",IF(AND($DF$4='DATA ENTRY'!D465),'DATA ENTRY'!W465,"")))</f>
        <v/>
      </c>
      <c r="DR466" s="3" t="str">
        <f>IF('DATA ENTRY'!CK465="","",IF('DATA ENTRY'!X465="","",IF(AND($DF$4='DATA ENTRY'!D465),'DATA ENTRY'!X465,"")))</f>
        <v/>
      </c>
      <c r="DS466" s="108" t="str">
        <f t="shared" si="123"/>
        <v/>
      </c>
      <c r="DT466" s="108" t="str">
        <f>IF('DATA ENTRY'!CK465="","",IF('DATA ENTRY'!D465="","",IF(AND($DF$4='DATA ENTRY'!D465),'DATA ENTRY'!G465,"")))</f>
        <v/>
      </c>
      <c r="DY466">
        <f t="shared" si="124"/>
        <v>0</v>
      </c>
      <c r="EB466" t="str">
        <f t="shared" si="125"/>
        <v/>
      </c>
      <c r="EC466" t="str">
        <f t="shared" si="126"/>
        <v/>
      </c>
      <c r="ED466" s="224">
        <v>460</v>
      </c>
      <c r="EE466" s="3" t="str">
        <f>IF('DATA ENTRY'!CK465="","",IF('DATA ENTRY'!B465="","",IF(AND($EF$4='DATA ENTRY'!G465,$EH$4='DATA ENTRY'!F465),'DATA ENTRY'!B465,"")))</f>
        <v/>
      </c>
      <c r="EF466" s="3" t="str">
        <f>IF('DATA ENTRY'!CK465="","",IF('DATA ENTRY'!C465="","",IF(AND($EF$4='DATA ENTRY'!G465,$EH$4='DATA ENTRY'!F465),'DATA ENTRY'!C465,"")))</f>
        <v/>
      </c>
      <c r="EG466" s="4" t="str">
        <f>IF('DATA ENTRY'!CK465="","",IF('DATA ENTRY'!I465="","",IF(AND($EF$4='DATA ENTRY'!G465,$EH$4='DATA ENTRY'!F465),'DATA ENTRY'!I465,"")))</f>
        <v/>
      </c>
      <c r="EH466" s="4" t="str">
        <f>IF('DATA ENTRY'!CK465="","",IF('DATA ENTRY'!CK465="","",IF(AND($EF$4='DATA ENTRY'!G465,$EH$4='DATA ENTRY'!F465),'DATA ENTRY'!CK465,"")))</f>
        <v/>
      </c>
      <c r="EI466" s="3" t="str">
        <f>IF('DATA ENTRY'!CK465="","",IF('DATA ENTRY'!N465="","",IF(AND($EF$4='DATA ENTRY'!G465,$EH$4='DATA ENTRY'!F465),'DATA ENTRY'!N465,"")))</f>
        <v/>
      </c>
      <c r="EJ466" s="107" t="str">
        <f>IF('DATA ENTRY'!CK465="","",IF('DATA ENTRY'!O465="","",IF(AND($EF$4='DATA ENTRY'!G465,$EH$4='DATA ENTRY'!F465),'DATA ENTRY'!O465,"")))</f>
        <v/>
      </c>
      <c r="EK466" s="3" t="str">
        <f>IF('DATA ENTRY'!CK465="","",IF('DATA ENTRY'!P465="","",IF(AND($EF$4='DATA ENTRY'!G465,$EH$4='DATA ENTRY'!F465),'DATA ENTRY'!P465,"")))</f>
        <v/>
      </c>
      <c r="EL466" s="107" t="str">
        <f>IF('DATA ENTRY'!CK465="","",IF('DATA ENTRY'!Q465="","",IF(AND($EF$4='DATA ENTRY'!G465,$EH$4='DATA ENTRY'!F465),'DATA ENTRY'!Q465,"")))</f>
        <v/>
      </c>
      <c r="EM466" s="3" t="str">
        <f>IF('DATA ENTRY'!CK465="","",IF('DATA ENTRY'!R465="","",IF(AND($EF$4='DATA ENTRY'!G465,$EH$4='DATA ENTRY'!F465),'DATA ENTRY'!R465,"")))</f>
        <v/>
      </c>
      <c r="EN466" s="107" t="str">
        <f>IF('DATA ENTRY'!CK465="","",IF('DATA ENTRY'!S465="","",IF(AND($EF$4='DATA ENTRY'!G465,$EH$4='DATA ENTRY'!F465),'DATA ENTRY'!S465,"")))</f>
        <v/>
      </c>
      <c r="EO466" s="3" t="str">
        <f>IF('DATA ENTRY'!CK465="","",IF('DATA ENTRY'!E465="","",IF(AND($EF$4='DATA ENTRY'!G465,$EH$4='DATA ENTRY'!F465),'DATA ENTRY'!E465,"")))</f>
        <v/>
      </c>
      <c r="EP466" s="3" t="str">
        <f>IF('DATA ENTRY'!CK465="","",IF('DATA ENTRY'!D465="","",IF(AND($EF$4='DATA ENTRY'!G465,$EH$4='DATA ENTRY'!F465),'DATA ENTRY'!D465,"")))</f>
        <v/>
      </c>
      <c r="EQ466" s="3" t="str">
        <f>IF('DATA ENTRY'!CK465="","",IF('DATA ENTRY'!W465="","",IF(AND($EF$4='DATA ENTRY'!G465,$EH$4='DATA ENTRY'!F465),'DATA ENTRY'!W465,"")))</f>
        <v/>
      </c>
      <c r="ER466" s="3" t="str">
        <f>IF('DATA ENTRY'!CK465="","",IF('DATA ENTRY'!X465="","",IF(AND($EF$4='DATA ENTRY'!G465,$EH$4='DATA ENTRY'!F465),'DATA ENTRY'!X465,"")))</f>
        <v/>
      </c>
      <c r="ES466" s="108" t="str">
        <f t="shared" si="127"/>
        <v/>
      </c>
      <c r="ET466" s="108" t="str">
        <f>IF('DATA ENTRY'!CK465="","",IF('DATA ENTRY'!D465="","",IF(AND($EF$4='DATA ENTRY'!G465,$EH$4='DATA ENTRY'!F465),'DATA ENTRY'!G465,"")))</f>
        <v/>
      </c>
      <c r="EY466">
        <f t="shared" si="128"/>
        <v>0</v>
      </c>
    </row>
    <row r="467" spans="1:155">
      <c r="A467" t="str">
        <f>IF(S467=0,"",1+(MAX($A$7:A466)))</f>
        <v/>
      </c>
      <c r="B467" s="224">
        <v>461</v>
      </c>
      <c r="C467" s="3" t="str">
        <f>IF('DATA ENTRY'!CK466="","",IF('DATA ENTRY'!B466="","",IF($D$4="All Post",'DATA ENTRY'!B466,IF(AND($D$4='DATA ENTRY'!CK466),'DATA ENTRY'!B466,""))))</f>
        <v/>
      </c>
      <c r="D467" s="3" t="str">
        <f>IF('DATA ENTRY'!CK466="","",IF('DATA ENTRY'!C466="","",IF($D$4="All Post",'DATA ENTRY'!C466,IF(AND($D$4='DATA ENTRY'!CK466),'DATA ENTRY'!C466,""))))</f>
        <v/>
      </c>
      <c r="E467" s="4" t="str">
        <f>IF('DATA ENTRY'!CK466="","",IF('DATA ENTRY'!I466="","",IF($D$4="All Post",'DATA ENTRY'!I466,IF(AND($D$4='DATA ENTRY'!CK466),'DATA ENTRY'!I466,""))))</f>
        <v/>
      </c>
      <c r="F467" s="4" t="str">
        <f>IF('DATA ENTRY'!CK466="","",IF('DATA ENTRY'!CK466="","",IF($D$4="All Post",'DATA ENTRY'!CK466,IF(AND($D$4='DATA ENTRY'!CK466),'DATA ENTRY'!CK466,""))))</f>
        <v/>
      </c>
      <c r="G467" s="3" t="str">
        <f>IF('DATA ENTRY'!CK466="","",IF('DATA ENTRY'!N466="","",IF($D$4="All Post",'DATA ENTRY'!N466,IF(AND($D$4='DATA ENTRY'!CK466),'DATA ENTRY'!N466,""))))</f>
        <v/>
      </c>
      <c r="H467" s="107" t="str">
        <f>IF('DATA ENTRY'!CK466="","",IF('DATA ENTRY'!O466="","",IF($D$4="All Post",'DATA ENTRY'!O466,IF(AND($D$4='DATA ENTRY'!CK466),'DATA ENTRY'!O466,""))))</f>
        <v/>
      </c>
      <c r="I467" s="3" t="str">
        <f>IF('DATA ENTRY'!CK466="","",IF('DATA ENTRY'!P466="","",IF($D$4="All Post",'DATA ENTRY'!P466,IF(AND($D$4='DATA ENTRY'!CK466),'DATA ENTRY'!P466,""))))</f>
        <v/>
      </c>
      <c r="J467" s="107" t="str">
        <f>IF('DATA ENTRY'!CK466="","",IF('DATA ENTRY'!Q466="","",IF($D$4="All Post",'DATA ENTRY'!Q466,IF(AND($D$4='DATA ENTRY'!CK466),'DATA ENTRY'!Q466,""))))</f>
        <v/>
      </c>
      <c r="K467" s="3" t="str">
        <f>IF('DATA ENTRY'!CK466="","",IF('DATA ENTRY'!R466="","",IF($D$4="All Post",'DATA ENTRY'!R466,IF(AND($D$4='DATA ENTRY'!CK466),'DATA ENTRY'!R466,""))))</f>
        <v/>
      </c>
      <c r="L467" s="3" t="str">
        <f>IF('DATA ENTRY'!CK466="","",IF('DATA ENTRY'!S466="","",IF($D$4="All Post",'DATA ENTRY'!S466,IF(AND($D$4='DATA ENTRY'!CK466),'DATA ENTRY'!S466,""))))</f>
        <v/>
      </c>
      <c r="M467" s="3" t="str">
        <f>IF('DATA ENTRY'!CK466="","",IF('DATA ENTRY'!E466="","",IF($D$4="All Post",'DATA ENTRY'!E466,IF(AND($D$4='DATA ENTRY'!CK466),'DATA ENTRY'!E466,""))))</f>
        <v/>
      </c>
      <c r="N467" s="3" t="str">
        <f>IF('DATA ENTRY'!CK466="","",IF('DATA ENTRY'!W466="","",IF($D$4="All Post",'DATA ENTRY'!W466,IF(AND($D$4='DATA ENTRY'!CK466),'DATA ENTRY'!W466,""))))</f>
        <v/>
      </c>
      <c r="O467" s="3" t="str">
        <f>IF('DATA ENTRY'!CK466="","",IF('DATA ENTRY'!X466="","",IF($D$4="All Post",'DATA ENTRY'!X466,IF(AND($D$4='DATA ENTRY'!CK466),'DATA ENTRY'!X466,""))))</f>
        <v/>
      </c>
      <c r="P467" s="3" t="str">
        <f>IF('DATA ENTRY'!CK466="","",IF('DATA ENTRY'!G466="","",IF($D$4="All Post",'DATA ENTRY'!G466,IF(AND($D$4='DATA ENTRY'!CK466),'DATA ENTRY'!G466,""))))</f>
        <v/>
      </c>
      <c r="S467">
        <f t="shared" si="115"/>
        <v>0</v>
      </c>
      <c r="T467" t="str">
        <f t="shared" si="116"/>
        <v/>
      </c>
      <c r="BZ467" t="str">
        <f t="shared" si="117"/>
        <v/>
      </c>
      <c r="CA467" t="str">
        <f t="shared" si="118"/>
        <v/>
      </c>
      <c r="CB467" s="224">
        <v>461</v>
      </c>
      <c r="CC467" s="3" t="str">
        <f>IF('DATA ENTRY'!CK466="","",IF('DATA ENTRY'!B466="","",IF(AND($CD$4='DATA ENTRY'!CK466,$CG$4='DATA ENTRY'!D466),'DATA ENTRY'!B466,"")))</f>
        <v/>
      </c>
      <c r="CD467" s="3" t="str">
        <f>IF('DATA ENTRY'!CK466="","",IF('DATA ENTRY'!C466="","",IF(AND($CD$4='DATA ENTRY'!CK466,$CG$4='DATA ENTRY'!D466),'DATA ENTRY'!C466,"")))</f>
        <v/>
      </c>
      <c r="CE467" s="4" t="str">
        <f>IF('DATA ENTRY'!CK466="","",IF('DATA ENTRY'!I466="","",IF(AND($CD$4='DATA ENTRY'!CK466,$CG$4='DATA ENTRY'!D466),'DATA ENTRY'!I466,"")))</f>
        <v/>
      </c>
      <c r="CF467" s="4" t="str">
        <f>IF('DATA ENTRY'!CK466="","",IF('DATA ENTRY'!CK466="","",IF(AND($CD$4='DATA ENTRY'!CK466,$CG$4='DATA ENTRY'!D466),'DATA ENTRY'!CK466,"")))</f>
        <v/>
      </c>
      <c r="CG467" s="3" t="str">
        <f>IF('DATA ENTRY'!CK466="","",IF('DATA ENTRY'!N466="","",IF(AND($CD$4='DATA ENTRY'!CK466,$CG$4='DATA ENTRY'!D466),'DATA ENTRY'!N466,"")))</f>
        <v/>
      </c>
      <c r="CH467" s="107" t="str">
        <f>IF('DATA ENTRY'!CK466="","",IF('DATA ENTRY'!O466="","",IF(AND($CD$4='DATA ENTRY'!CK466,$CG$4='DATA ENTRY'!D466),'DATA ENTRY'!O466,"")))</f>
        <v/>
      </c>
      <c r="CI467" s="3" t="str">
        <f>IF('DATA ENTRY'!CK466="","",IF('DATA ENTRY'!P466="","",IF(AND($CD$4='DATA ENTRY'!CK466,$CG$4='DATA ENTRY'!D466),'DATA ENTRY'!P466,"")))</f>
        <v/>
      </c>
      <c r="CJ467" s="107" t="str">
        <f>IF('DATA ENTRY'!CK466="","",IF('DATA ENTRY'!Q466="","",IF(AND($CD$4='DATA ENTRY'!CK466,$CG$4='DATA ENTRY'!D466),'DATA ENTRY'!Q466,"")))</f>
        <v/>
      </c>
      <c r="CK467" s="3" t="str">
        <f>IF('DATA ENTRY'!CK466="","",IF('DATA ENTRY'!R466="","",IF(AND($CD$4='DATA ENTRY'!CK466,$CG$4='DATA ENTRY'!D466),'DATA ENTRY'!R466,"")))</f>
        <v/>
      </c>
      <c r="CL467" s="3" t="str">
        <f>IF('DATA ENTRY'!CK466="","",IF('DATA ENTRY'!S466="","",IF(AND($CD$4='DATA ENTRY'!CK466,$CG$4='DATA ENTRY'!D466),'DATA ENTRY'!S466,"")))</f>
        <v/>
      </c>
      <c r="CM467" s="3" t="str">
        <f>IF('DATA ENTRY'!CK466="","",IF('DATA ENTRY'!E466="","",IF(AND($CD$4='DATA ENTRY'!CK466,$CG$4='DATA ENTRY'!D466),'DATA ENTRY'!E466,"")))</f>
        <v/>
      </c>
      <c r="CN467" s="3" t="str">
        <f>IF('DATA ENTRY'!CK466="","",IF('DATA ENTRY'!W466="","",IF(AND($CD$4='DATA ENTRY'!CK466,$CG$4='DATA ENTRY'!D466),'DATA ENTRY'!W466,"")))</f>
        <v/>
      </c>
      <c r="CO467" s="3" t="str">
        <f>IF('DATA ENTRY'!CK466="","",IF('DATA ENTRY'!X466="","",IF(AND($CD$4='DATA ENTRY'!CK466,$CG$4='DATA ENTRY'!D466),'DATA ENTRY'!X466,"")))</f>
        <v/>
      </c>
      <c r="CP467" s="108" t="str">
        <f t="shared" si="119"/>
        <v/>
      </c>
      <c r="CQ467" s="108" t="str">
        <f>IF('DATA ENTRY'!CK466="","",IF('DATA ENTRY'!G466="","",IF(AND($CD$4='DATA ENTRY'!CK466,$CG$4='DATA ENTRY'!D466),'DATA ENTRY'!G466,"")))</f>
        <v/>
      </c>
      <c r="CR467" s="230" t="str">
        <f>IF('DATA ENTRY'!CK466="","",IF('DATA ENTRY'!D466="","",IF(AND($CD$4='DATA ENTRY'!CK466,$CG$4='DATA ENTRY'!D466),'DATA ENTRY'!D466,"")))</f>
        <v/>
      </c>
      <c r="CS467">
        <f t="shared" si="120"/>
        <v>0</v>
      </c>
      <c r="CT467">
        <f t="shared" si="121"/>
        <v>0</v>
      </c>
      <c r="CV467" s="139"/>
      <c r="CX467">
        <f t="shared" si="122"/>
        <v>0</v>
      </c>
      <c r="DB467" t="str">
        <f t="shared" si="129"/>
        <v/>
      </c>
      <c r="DC467" t="str">
        <f t="shared" si="130"/>
        <v/>
      </c>
      <c r="DD467" s="224">
        <v>461</v>
      </c>
      <c r="DE467" s="3" t="str">
        <f>IF('DATA ENTRY'!CK466="","",IF('DATA ENTRY'!B466="","",IF(AND($DF$4='DATA ENTRY'!D466),'DATA ENTRY'!B466,"")))</f>
        <v/>
      </c>
      <c r="DF467" s="3" t="str">
        <f>IF('DATA ENTRY'!CK466="","",IF('DATA ENTRY'!C466="","",IF(AND($DF$4='DATA ENTRY'!D466),'DATA ENTRY'!C466,"")))</f>
        <v/>
      </c>
      <c r="DG467" s="4" t="str">
        <f>IF('DATA ENTRY'!CK466="","",IF('DATA ENTRY'!I466="","",IF(AND($DF$4='DATA ENTRY'!D466),'DATA ENTRY'!I466,"")))</f>
        <v/>
      </c>
      <c r="DH467" s="4" t="str">
        <f>IF('DATA ENTRY'!CK466="","",IF('DATA ENTRY'!CK466="","",IF(AND($DF$4='DATA ENTRY'!D466),'DATA ENTRY'!CK466,"")))</f>
        <v/>
      </c>
      <c r="DI467" s="3" t="str">
        <f>IF('DATA ENTRY'!CK466="","",IF('DATA ENTRY'!N466="","",IF(AND($DF$4='DATA ENTRY'!D466),'DATA ENTRY'!N466,"")))</f>
        <v/>
      </c>
      <c r="DJ467" s="107" t="str">
        <f>IF('DATA ENTRY'!CK466="","",IF('DATA ENTRY'!O466="","",IF(AND($DF$4='DATA ENTRY'!D466),'DATA ENTRY'!O466,"")))</f>
        <v/>
      </c>
      <c r="DK467" s="3" t="str">
        <f>IF('DATA ENTRY'!CK466="","",IF('DATA ENTRY'!P466="","",IF(AND($DF$4='DATA ENTRY'!D466),'DATA ENTRY'!P466,"")))</f>
        <v/>
      </c>
      <c r="DL467" s="107" t="str">
        <f>IF('DATA ENTRY'!CK466="","",IF('DATA ENTRY'!Q466="","",IF(AND($DF$4='DATA ENTRY'!D466),'DATA ENTRY'!Q466,"")))</f>
        <v/>
      </c>
      <c r="DM467" s="3" t="str">
        <f>IF('DATA ENTRY'!CK466="","",IF('DATA ENTRY'!R466="","",IF(AND($DF$4='DATA ENTRY'!D466),'DATA ENTRY'!R466,"")))</f>
        <v/>
      </c>
      <c r="DN467" s="107" t="str">
        <f>IF('DATA ENTRY'!CK466="","",IF('DATA ENTRY'!S466="","",IF(AND($DF$4='DATA ENTRY'!D466),'DATA ENTRY'!S466,"")))</f>
        <v/>
      </c>
      <c r="DO467" s="3" t="str">
        <f>IF('DATA ENTRY'!CK466="","",IF('DATA ENTRY'!E466="","",IF(AND($DF$4='DATA ENTRY'!D466),'DATA ENTRY'!E466,"")))</f>
        <v/>
      </c>
      <c r="DP467" s="3" t="str">
        <f>IF('DATA ENTRY'!CK466="","",IF('DATA ENTRY'!D466="","",IF(AND($DF$4='DATA ENTRY'!D466),'DATA ENTRY'!D466,"")))</f>
        <v/>
      </c>
      <c r="DQ467" s="3" t="str">
        <f>IF('DATA ENTRY'!CK466="","",IF('DATA ENTRY'!W466="","",IF(AND($DF$4='DATA ENTRY'!D466),'DATA ENTRY'!W466,"")))</f>
        <v/>
      </c>
      <c r="DR467" s="3" t="str">
        <f>IF('DATA ENTRY'!CK466="","",IF('DATA ENTRY'!X466="","",IF(AND($DF$4='DATA ENTRY'!D466),'DATA ENTRY'!X466,"")))</f>
        <v/>
      </c>
      <c r="DS467" s="108" t="str">
        <f t="shared" si="123"/>
        <v/>
      </c>
      <c r="DT467" s="108" t="str">
        <f>IF('DATA ENTRY'!CK466="","",IF('DATA ENTRY'!D466="","",IF(AND($DF$4='DATA ENTRY'!D466),'DATA ENTRY'!G466,"")))</f>
        <v/>
      </c>
      <c r="DY467">
        <f t="shared" si="124"/>
        <v>0</v>
      </c>
      <c r="EB467" t="str">
        <f t="shared" si="125"/>
        <v/>
      </c>
      <c r="EC467" t="str">
        <f t="shared" si="126"/>
        <v/>
      </c>
      <c r="ED467" s="224">
        <v>461</v>
      </c>
      <c r="EE467" s="3" t="str">
        <f>IF('DATA ENTRY'!CK466="","",IF('DATA ENTRY'!B466="","",IF(AND($EF$4='DATA ENTRY'!G466,$EH$4='DATA ENTRY'!F466),'DATA ENTRY'!B466,"")))</f>
        <v/>
      </c>
      <c r="EF467" s="3" t="str">
        <f>IF('DATA ENTRY'!CK466="","",IF('DATA ENTRY'!C466="","",IF(AND($EF$4='DATA ENTRY'!G466,$EH$4='DATA ENTRY'!F466),'DATA ENTRY'!C466,"")))</f>
        <v/>
      </c>
      <c r="EG467" s="4" t="str">
        <f>IF('DATA ENTRY'!CK466="","",IF('DATA ENTRY'!I466="","",IF(AND($EF$4='DATA ENTRY'!G466,$EH$4='DATA ENTRY'!F466),'DATA ENTRY'!I466,"")))</f>
        <v/>
      </c>
      <c r="EH467" s="4" t="str">
        <f>IF('DATA ENTRY'!CK466="","",IF('DATA ENTRY'!CK466="","",IF(AND($EF$4='DATA ENTRY'!G466,$EH$4='DATA ENTRY'!F466),'DATA ENTRY'!CK466,"")))</f>
        <v/>
      </c>
      <c r="EI467" s="3" t="str">
        <f>IF('DATA ENTRY'!CK466="","",IF('DATA ENTRY'!N466="","",IF(AND($EF$4='DATA ENTRY'!G466,$EH$4='DATA ENTRY'!F466),'DATA ENTRY'!N466,"")))</f>
        <v/>
      </c>
      <c r="EJ467" s="107" t="str">
        <f>IF('DATA ENTRY'!CK466="","",IF('DATA ENTRY'!O466="","",IF(AND($EF$4='DATA ENTRY'!G466,$EH$4='DATA ENTRY'!F466),'DATA ENTRY'!O466,"")))</f>
        <v/>
      </c>
      <c r="EK467" s="3" t="str">
        <f>IF('DATA ENTRY'!CK466="","",IF('DATA ENTRY'!P466="","",IF(AND($EF$4='DATA ENTRY'!G466,$EH$4='DATA ENTRY'!F466),'DATA ENTRY'!P466,"")))</f>
        <v/>
      </c>
      <c r="EL467" s="107" t="str">
        <f>IF('DATA ENTRY'!CK466="","",IF('DATA ENTRY'!Q466="","",IF(AND($EF$4='DATA ENTRY'!G466,$EH$4='DATA ENTRY'!F466),'DATA ENTRY'!Q466,"")))</f>
        <v/>
      </c>
      <c r="EM467" s="3" t="str">
        <f>IF('DATA ENTRY'!CK466="","",IF('DATA ENTRY'!R466="","",IF(AND($EF$4='DATA ENTRY'!G466,$EH$4='DATA ENTRY'!F466),'DATA ENTRY'!R466,"")))</f>
        <v/>
      </c>
      <c r="EN467" s="107" t="str">
        <f>IF('DATA ENTRY'!CK466="","",IF('DATA ENTRY'!S466="","",IF(AND($EF$4='DATA ENTRY'!G466,$EH$4='DATA ENTRY'!F466),'DATA ENTRY'!S466,"")))</f>
        <v/>
      </c>
      <c r="EO467" s="3" t="str">
        <f>IF('DATA ENTRY'!CK466="","",IF('DATA ENTRY'!E466="","",IF(AND($EF$4='DATA ENTRY'!G466,$EH$4='DATA ENTRY'!F466),'DATA ENTRY'!E466,"")))</f>
        <v/>
      </c>
      <c r="EP467" s="3" t="str">
        <f>IF('DATA ENTRY'!CK466="","",IF('DATA ENTRY'!D466="","",IF(AND($EF$4='DATA ENTRY'!G466,$EH$4='DATA ENTRY'!F466),'DATA ENTRY'!D466,"")))</f>
        <v/>
      </c>
      <c r="EQ467" s="3" t="str">
        <f>IF('DATA ENTRY'!CK466="","",IF('DATA ENTRY'!W466="","",IF(AND($EF$4='DATA ENTRY'!G466,$EH$4='DATA ENTRY'!F466),'DATA ENTRY'!W466,"")))</f>
        <v/>
      </c>
      <c r="ER467" s="3" t="str">
        <f>IF('DATA ENTRY'!CK466="","",IF('DATA ENTRY'!X466="","",IF(AND($EF$4='DATA ENTRY'!G466,$EH$4='DATA ENTRY'!F466),'DATA ENTRY'!X466,"")))</f>
        <v/>
      </c>
      <c r="ES467" s="108" t="str">
        <f t="shared" si="127"/>
        <v/>
      </c>
      <c r="ET467" s="108" t="str">
        <f>IF('DATA ENTRY'!CK466="","",IF('DATA ENTRY'!D466="","",IF(AND($EF$4='DATA ENTRY'!G466,$EH$4='DATA ENTRY'!F466),'DATA ENTRY'!G466,"")))</f>
        <v/>
      </c>
      <c r="EY467">
        <f t="shared" si="128"/>
        <v>0</v>
      </c>
    </row>
    <row r="468" spans="1:155">
      <c r="A468" t="str">
        <f>IF(S468=0,"",1+(MAX($A$7:A467)))</f>
        <v/>
      </c>
      <c r="B468" s="224">
        <v>462</v>
      </c>
      <c r="C468" s="3" t="str">
        <f>IF('DATA ENTRY'!CK467="","",IF('DATA ENTRY'!B467="","",IF($D$4="All Post",'DATA ENTRY'!B467,IF(AND($D$4='DATA ENTRY'!CK467),'DATA ENTRY'!B467,""))))</f>
        <v/>
      </c>
      <c r="D468" s="3" t="str">
        <f>IF('DATA ENTRY'!CK467="","",IF('DATA ENTRY'!C467="","",IF($D$4="All Post",'DATA ENTRY'!C467,IF(AND($D$4='DATA ENTRY'!CK467),'DATA ENTRY'!C467,""))))</f>
        <v/>
      </c>
      <c r="E468" s="4" t="str">
        <f>IF('DATA ENTRY'!CK467="","",IF('DATA ENTRY'!I467="","",IF($D$4="All Post",'DATA ENTRY'!I467,IF(AND($D$4='DATA ENTRY'!CK467),'DATA ENTRY'!I467,""))))</f>
        <v/>
      </c>
      <c r="F468" s="4" t="str">
        <f>IF('DATA ENTRY'!CK467="","",IF('DATA ENTRY'!CK467="","",IF($D$4="All Post",'DATA ENTRY'!CK467,IF(AND($D$4='DATA ENTRY'!CK467),'DATA ENTRY'!CK467,""))))</f>
        <v/>
      </c>
      <c r="G468" s="3" t="str">
        <f>IF('DATA ENTRY'!CK467="","",IF('DATA ENTRY'!N467="","",IF($D$4="All Post",'DATA ENTRY'!N467,IF(AND($D$4='DATA ENTRY'!CK467),'DATA ENTRY'!N467,""))))</f>
        <v/>
      </c>
      <c r="H468" s="107" t="str">
        <f>IF('DATA ENTRY'!CK467="","",IF('DATA ENTRY'!O467="","",IF($D$4="All Post",'DATA ENTRY'!O467,IF(AND($D$4='DATA ENTRY'!CK467),'DATA ENTRY'!O467,""))))</f>
        <v/>
      </c>
      <c r="I468" s="3" t="str">
        <f>IF('DATA ENTRY'!CK467="","",IF('DATA ENTRY'!P467="","",IF($D$4="All Post",'DATA ENTRY'!P467,IF(AND($D$4='DATA ENTRY'!CK467),'DATA ENTRY'!P467,""))))</f>
        <v/>
      </c>
      <c r="J468" s="107" t="str">
        <f>IF('DATA ENTRY'!CK467="","",IF('DATA ENTRY'!Q467="","",IF($D$4="All Post",'DATA ENTRY'!Q467,IF(AND($D$4='DATA ENTRY'!CK467),'DATA ENTRY'!Q467,""))))</f>
        <v/>
      </c>
      <c r="K468" s="3" t="str">
        <f>IF('DATA ENTRY'!CK467="","",IF('DATA ENTRY'!R467="","",IF($D$4="All Post",'DATA ENTRY'!R467,IF(AND($D$4='DATA ENTRY'!CK467),'DATA ENTRY'!R467,""))))</f>
        <v/>
      </c>
      <c r="L468" s="3" t="str">
        <f>IF('DATA ENTRY'!CK467="","",IF('DATA ENTRY'!S467="","",IF($D$4="All Post",'DATA ENTRY'!S467,IF(AND($D$4='DATA ENTRY'!CK467),'DATA ENTRY'!S467,""))))</f>
        <v/>
      </c>
      <c r="M468" s="3" t="str">
        <f>IF('DATA ENTRY'!CK467="","",IF('DATA ENTRY'!E467="","",IF($D$4="All Post",'DATA ENTRY'!E467,IF(AND($D$4='DATA ENTRY'!CK467),'DATA ENTRY'!E467,""))))</f>
        <v/>
      </c>
      <c r="N468" s="3" t="str">
        <f>IF('DATA ENTRY'!CK467="","",IF('DATA ENTRY'!W467="","",IF($D$4="All Post",'DATA ENTRY'!W467,IF(AND($D$4='DATA ENTRY'!CK467),'DATA ENTRY'!W467,""))))</f>
        <v/>
      </c>
      <c r="O468" s="3" t="str">
        <f>IF('DATA ENTRY'!CK467="","",IF('DATA ENTRY'!X467="","",IF($D$4="All Post",'DATA ENTRY'!X467,IF(AND($D$4='DATA ENTRY'!CK467),'DATA ENTRY'!X467,""))))</f>
        <v/>
      </c>
      <c r="P468" s="3" t="str">
        <f>IF('DATA ENTRY'!CK467="","",IF('DATA ENTRY'!G467="","",IF($D$4="All Post",'DATA ENTRY'!G467,IF(AND($D$4='DATA ENTRY'!CK467),'DATA ENTRY'!G467,""))))</f>
        <v/>
      </c>
      <c r="S468">
        <f t="shared" si="115"/>
        <v>0</v>
      </c>
      <c r="T468" t="str">
        <f t="shared" si="116"/>
        <v/>
      </c>
      <c r="BZ468" t="str">
        <f t="shared" si="117"/>
        <v/>
      </c>
      <c r="CA468" t="str">
        <f t="shared" si="118"/>
        <v/>
      </c>
      <c r="CB468" s="224">
        <v>462</v>
      </c>
      <c r="CC468" s="3" t="str">
        <f>IF('DATA ENTRY'!CK467="","",IF('DATA ENTRY'!B467="","",IF(AND($CD$4='DATA ENTRY'!CK467,$CG$4='DATA ENTRY'!D467),'DATA ENTRY'!B467,"")))</f>
        <v/>
      </c>
      <c r="CD468" s="3" t="str">
        <f>IF('DATA ENTRY'!CK467="","",IF('DATA ENTRY'!C467="","",IF(AND($CD$4='DATA ENTRY'!CK467,$CG$4='DATA ENTRY'!D467),'DATA ENTRY'!C467,"")))</f>
        <v/>
      </c>
      <c r="CE468" s="4" t="str">
        <f>IF('DATA ENTRY'!CK467="","",IF('DATA ENTRY'!I467="","",IF(AND($CD$4='DATA ENTRY'!CK467,$CG$4='DATA ENTRY'!D467),'DATA ENTRY'!I467,"")))</f>
        <v/>
      </c>
      <c r="CF468" s="4" t="str">
        <f>IF('DATA ENTRY'!CK467="","",IF('DATA ENTRY'!CK467="","",IF(AND($CD$4='DATA ENTRY'!CK467,$CG$4='DATA ENTRY'!D467),'DATA ENTRY'!CK467,"")))</f>
        <v/>
      </c>
      <c r="CG468" s="3" t="str">
        <f>IF('DATA ENTRY'!CK467="","",IF('DATA ENTRY'!N467="","",IF(AND($CD$4='DATA ENTRY'!CK467,$CG$4='DATA ENTRY'!D467),'DATA ENTRY'!N467,"")))</f>
        <v/>
      </c>
      <c r="CH468" s="107" t="str">
        <f>IF('DATA ENTRY'!CK467="","",IF('DATA ENTRY'!O467="","",IF(AND($CD$4='DATA ENTRY'!CK467,$CG$4='DATA ENTRY'!D467),'DATA ENTRY'!O467,"")))</f>
        <v/>
      </c>
      <c r="CI468" s="3" t="str">
        <f>IF('DATA ENTRY'!CK467="","",IF('DATA ENTRY'!P467="","",IF(AND($CD$4='DATA ENTRY'!CK467,$CG$4='DATA ENTRY'!D467),'DATA ENTRY'!P467,"")))</f>
        <v/>
      </c>
      <c r="CJ468" s="107" t="str">
        <f>IF('DATA ENTRY'!CK467="","",IF('DATA ENTRY'!Q467="","",IF(AND($CD$4='DATA ENTRY'!CK467,$CG$4='DATA ENTRY'!D467),'DATA ENTRY'!Q467,"")))</f>
        <v/>
      </c>
      <c r="CK468" s="3" t="str">
        <f>IF('DATA ENTRY'!CK467="","",IF('DATA ENTRY'!R467="","",IF(AND($CD$4='DATA ENTRY'!CK467,$CG$4='DATA ENTRY'!D467),'DATA ENTRY'!R467,"")))</f>
        <v/>
      </c>
      <c r="CL468" s="3" t="str">
        <f>IF('DATA ENTRY'!CK467="","",IF('DATA ENTRY'!S467="","",IF(AND($CD$4='DATA ENTRY'!CK467,$CG$4='DATA ENTRY'!D467),'DATA ENTRY'!S467,"")))</f>
        <v/>
      </c>
      <c r="CM468" s="3" t="str">
        <f>IF('DATA ENTRY'!CK467="","",IF('DATA ENTRY'!E467="","",IF(AND($CD$4='DATA ENTRY'!CK467,$CG$4='DATA ENTRY'!D467),'DATA ENTRY'!E467,"")))</f>
        <v/>
      </c>
      <c r="CN468" s="3" t="str">
        <f>IF('DATA ENTRY'!CK467="","",IF('DATA ENTRY'!W467="","",IF(AND($CD$4='DATA ENTRY'!CK467,$CG$4='DATA ENTRY'!D467),'DATA ENTRY'!W467,"")))</f>
        <v/>
      </c>
      <c r="CO468" s="3" t="str">
        <f>IF('DATA ENTRY'!CK467="","",IF('DATA ENTRY'!X467="","",IF(AND($CD$4='DATA ENTRY'!CK467,$CG$4='DATA ENTRY'!D467),'DATA ENTRY'!X467,"")))</f>
        <v/>
      </c>
      <c r="CP468" s="108" t="str">
        <f t="shared" si="119"/>
        <v/>
      </c>
      <c r="CQ468" s="108" t="str">
        <f>IF('DATA ENTRY'!CK467="","",IF('DATA ENTRY'!G467="","",IF(AND($CD$4='DATA ENTRY'!CK467,$CG$4='DATA ENTRY'!D467),'DATA ENTRY'!G467,"")))</f>
        <v/>
      </c>
      <c r="CR468" s="230" t="str">
        <f>IF('DATA ENTRY'!CK467="","",IF('DATA ENTRY'!D467="","",IF(AND($CD$4='DATA ENTRY'!CK467,$CG$4='DATA ENTRY'!D467),'DATA ENTRY'!D467,"")))</f>
        <v/>
      </c>
      <c r="CS468">
        <f t="shared" si="120"/>
        <v>0</v>
      </c>
      <c r="CT468">
        <f t="shared" si="121"/>
        <v>0</v>
      </c>
      <c r="CV468" s="139"/>
      <c r="CX468">
        <f t="shared" si="122"/>
        <v>0</v>
      </c>
      <c r="DB468" t="str">
        <f t="shared" si="129"/>
        <v/>
      </c>
      <c r="DC468" t="str">
        <f t="shared" si="130"/>
        <v/>
      </c>
      <c r="DD468" s="224">
        <v>462</v>
      </c>
      <c r="DE468" s="3" t="str">
        <f>IF('DATA ENTRY'!CK467="","",IF('DATA ENTRY'!B467="","",IF(AND($DF$4='DATA ENTRY'!D467),'DATA ENTRY'!B467,"")))</f>
        <v/>
      </c>
      <c r="DF468" s="3" t="str">
        <f>IF('DATA ENTRY'!CK467="","",IF('DATA ENTRY'!C467="","",IF(AND($DF$4='DATA ENTRY'!D467),'DATA ENTRY'!C467,"")))</f>
        <v/>
      </c>
      <c r="DG468" s="4" t="str">
        <f>IF('DATA ENTRY'!CK467="","",IF('DATA ENTRY'!I467="","",IF(AND($DF$4='DATA ENTRY'!D467),'DATA ENTRY'!I467,"")))</f>
        <v/>
      </c>
      <c r="DH468" s="4" t="str">
        <f>IF('DATA ENTRY'!CK467="","",IF('DATA ENTRY'!CK467="","",IF(AND($DF$4='DATA ENTRY'!D467),'DATA ENTRY'!CK467,"")))</f>
        <v/>
      </c>
      <c r="DI468" s="3" t="str">
        <f>IF('DATA ENTRY'!CK467="","",IF('DATA ENTRY'!N467="","",IF(AND($DF$4='DATA ENTRY'!D467),'DATA ENTRY'!N467,"")))</f>
        <v/>
      </c>
      <c r="DJ468" s="107" t="str">
        <f>IF('DATA ENTRY'!CK467="","",IF('DATA ENTRY'!O467="","",IF(AND($DF$4='DATA ENTRY'!D467),'DATA ENTRY'!O467,"")))</f>
        <v/>
      </c>
      <c r="DK468" s="3" t="str">
        <f>IF('DATA ENTRY'!CK467="","",IF('DATA ENTRY'!P467="","",IF(AND($DF$4='DATA ENTRY'!D467),'DATA ENTRY'!P467,"")))</f>
        <v/>
      </c>
      <c r="DL468" s="107" t="str">
        <f>IF('DATA ENTRY'!CK467="","",IF('DATA ENTRY'!Q467="","",IF(AND($DF$4='DATA ENTRY'!D467),'DATA ENTRY'!Q467,"")))</f>
        <v/>
      </c>
      <c r="DM468" s="3" t="str">
        <f>IF('DATA ENTRY'!CK467="","",IF('DATA ENTRY'!R467="","",IF(AND($DF$4='DATA ENTRY'!D467),'DATA ENTRY'!R467,"")))</f>
        <v/>
      </c>
      <c r="DN468" s="107" t="str">
        <f>IF('DATA ENTRY'!CK467="","",IF('DATA ENTRY'!S467="","",IF(AND($DF$4='DATA ENTRY'!D467),'DATA ENTRY'!S467,"")))</f>
        <v/>
      </c>
      <c r="DO468" s="3" t="str">
        <f>IF('DATA ENTRY'!CK467="","",IF('DATA ENTRY'!E467="","",IF(AND($DF$4='DATA ENTRY'!D467),'DATA ENTRY'!E467,"")))</f>
        <v/>
      </c>
      <c r="DP468" s="3" t="str">
        <f>IF('DATA ENTRY'!CK467="","",IF('DATA ENTRY'!D467="","",IF(AND($DF$4='DATA ENTRY'!D467),'DATA ENTRY'!D467,"")))</f>
        <v/>
      </c>
      <c r="DQ468" s="3" t="str">
        <f>IF('DATA ENTRY'!CK467="","",IF('DATA ENTRY'!W467="","",IF(AND($DF$4='DATA ENTRY'!D467),'DATA ENTRY'!W467,"")))</f>
        <v/>
      </c>
      <c r="DR468" s="3" t="str">
        <f>IF('DATA ENTRY'!CK467="","",IF('DATA ENTRY'!X467="","",IF(AND($DF$4='DATA ENTRY'!D467),'DATA ENTRY'!X467,"")))</f>
        <v/>
      </c>
      <c r="DS468" s="108" t="str">
        <f t="shared" si="123"/>
        <v/>
      </c>
      <c r="DT468" s="108" t="str">
        <f>IF('DATA ENTRY'!CK467="","",IF('DATA ENTRY'!D467="","",IF(AND($DF$4='DATA ENTRY'!D467),'DATA ENTRY'!G467,"")))</f>
        <v/>
      </c>
      <c r="DY468">
        <f t="shared" si="124"/>
        <v>0</v>
      </c>
      <c r="EB468" t="str">
        <f t="shared" si="125"/>
        <v/>
      </c>
      <c r="EC468" t="str">
        <f t="shared" si="126"/>
        <v/>
      </c>
      <c r="ED468" s="224">
        <v>462</v>
      </c>
      <c r="EE468" s="3" t="str">
        <f>IF('DATA ENTRY'!CK467="","",IF('DATA ENTRY'!B467="","",IF(AND($EF$4='DATA ENTRY'!G467,$EH$4='DATA ENTRY'!F467),'DATA ENTRY'!B467,"")))</f>
        <v/>
      </c>
      <c r="EF468" s="3" t="str">
        <f>IF('DATA ENTRY'!CK467="","",IF('DATA ENTRY'!C467="","",IF(AND($EF$4='DATA ENTRY'!G467,$EH$4='DATA ENTRY'!F467),'DATA ENTRY'!C467,"")))</f>
        <v/>
      </c>
      <c r="EG468" s="4" t="str">
        <f>IF('DATA ENTRY'!CK467="","",IF('DATA ENTRY'!I467="","",IF(AND($EF$4='DATA ENTRY'!G467,$EH$4='DATA ENTRY'!F467),'DATA ENTRY'!I467,"")))</f>
        <v/>
      </c>
      <c r="EH468" s="4" t="str">
        <f>IF('DATA ENTRY'!CK467="","",IF('DATA ENTRY'!CK467="","",IF(AND($EF$4='DATA ENTRY'!G467,$EH$4='DATA ENTRY'!F467),'DATA ENTRY'!CK467,"")))</f>
        <v/>
      </c>
      <c r="EI468" s="3" t="str">
        <f>IF('DATA ENTRY'!CK467="","",IF('DATA ENTRY'!N467="","",IF(AND($EF$4='DATA ENTRY'!G467,$EH$4='DATA ENTRY'!F467),'DATA ENTRY'!N467,"")))</f>
        <v/>
      </c>
      <c r="EJ468" s="107" t="str">
        <f>IF('DATA ENTRY'!CK467="","",IF('DATA ENTRY'!O467="","",IF(AND($EF$4='DATA ENTRY'!G467,$EH$4='DATA ENTRY'!F467),'DATA ENTRY'!O467,"")))</f>
        <v/>
      </c>
      <c r="EK468" s="3" t="str">
        <f>IF('DATA ENTRY'!CK467="","",IF('DATA ENTRY'!P467="","",IF(AND($EF$4='DATA ENTRY'!G467,$EH$4='DATA ENTRY'!F467),'DATA ENTRY'!P467,"")))</f>
        <v/>
      </c>
      <c r="EL468" s="107" t="str">
        <f>IF('DATA ENTRY'!CK467="","",IF('DATA ENTRY'!Q467="","",IF(AND($EF$4='DATA ENTRY'!G467,$EH$4='DATA ENTRY'!F467),'DATA ENTRY'!Q467,"")))</f>
        <v/>
      </c>
      <c r="EM468" s="3" t="str">
        <f>IF('DATA ENTRY'!CK467="","",IF('DATA ENTRY'!R467="","",IF(AND($EF$4='DATA ENTRY'!G467,$EH$4='DATA ENTRY'!F467),'DATA ENTRY'!R467,"")))</f>
        <v/>
      </c>
      <c r="EN468" s="107" t="str">
        <f>IF('DATA ENTRY'!CK467="","",IF('DATA ENTRY'!S467="","",IF(AND($EF$4='DATA ENTRY'!G467,$EH$4='DATA ENTRY'!F467),'DATA ENTRY'!S467,"")))</f>
        <v/>
      </c>
      <c r="EO468" s="3" t="str">
        <f>IF('DATA ENTRY'!CK467="","",IF('DATA ENTRY'!E467="","",IF(AND($EF$4='DATA ENTRY'!G467,$EH$4='DATA ENTRY'!F467),'DATA ENTRY'!E467,"")))</f>
        <v/>
      </c>
      <c r="EP468" s="3" t="str">
        <f>IF('DATA ENTRY'!CK467="","",IF('DATA ENTRY'!D467="","",IF(AND($EF$4='DATA ENTRY'!G467,$EH$4='DATA ENTRY'!F467),'DATA ENTRY'!D467,"")))</f>
        <v/>
      </c>
      <c r="EQ468" s="3" t="str">
        <f>IF('DATA ENTRY'!CK467="","",IF('DATA ENTRY'!W467="","",IF(AND($EF$4='DATA ENTRY'!G467,$EH$4='DATA ENTRY'!F467),'DATA ENTRY'!W467,"")))</f>
        <v/>
      </c>
      <c r="ER468" s="3" t="str">
        <f>IF('DATA ENTRY'!CK467="","",IF('DATA ENTRY'!X467="","",IF(AND($EF$4='DATA ENTRY'!G467,$EH$4='DATA ENTRY'!F467),'DATA ENTRY'!X467,"")))</f>
        <v/>
      </c>
      <c r="ES468" s="108" t="str">
        <f t="shared" si="127"/>
        <v/>
      </c>
      <c r="ET468" s="108" t="str">
        <f>IF('DATA ENTRY'!CK467="","",IF('DATA ENTRY'!D467="","",IF(AND($EF$4='DATA ENTRY'!G467,$EH$4='DATA ENTRY'!F467),'DATA ENTRY'!G467,"")))</f>
        <v/>
      </c>
      <c r="EY468">
        <f t="shared" si="128"/>
        <v>0</v>
      </c>
    </row>
    <row r="469" spans="1:155">
      <c r="A469" t="str">
        <f>IF(S469=0,"",1+(MAX($A$7:A468)))</f>
        <v/>
      </c>
      <c r="B469" s="224">
        <v>463</v>
      </c>
      <c r="C469" s="3" t="str">
        <f>IF('DATA ENTRY'!CK468="","",IF('DATA ENTRY'!B468="","",IF($D$4="All Post",'DATA ENTRY'!B468,IF(AND($D$4='DATA ENTRY'!CK468),'DATA ENTRY'!B468,""))))</f>
        <v/>
      </c>
      <c r="D469" s="3" t="str">
        <f>IF('DATA ENTRY'!CK468="","",IF('DATA ENTRY'!C468="","",IF($D$4="All Post",'DATA ENTRY'!C468,IF(AND($D$4='DATA ENTRY'!CK468),'DATA ENTRY'!C468,""))))</f>
        <v/>
      </c>
      <c r="E469" s="4" t="str">
        <f>IF('DATA ENTRY'!CK468="","",IF('DATA ENTRY'!I468="","",IF($D$4="All Post",'DATA ENTRY'!I468,IF(AND($D$4='DATA ENTRY'!CK468),'DATA ENTRY'!I468,""))))</f>
        <v/>
      </c>
      <c r="F469" s="4" t="str">
        <f>IF('DATA ENTRY'!CK468="","",IF('DATA ENTRY'!CK468="","",IF($D$4="All Post",'DATA ENTRY'!CK468,IF(AND($D$4='DATA ENTRY'!CK468),'DATA ENTRY'!CK468,""))))</f>
        <v/>
      </c>
      <c r="G469" s="3" t="str">
        <f>IF('DATA ENTRY'!CK468="","",IF('DATA ENTRY'!N468="","",IF($D$4="All Post",'DATA ENTRY'!N468,IF(AND($D$4='DATA ENTRY'!CK468),'DATA ENTRY'!N468,""))))</f>
        <v/>
      </c>
      <c r="H469" s="107" t="str">
        <f>IF('DATA ENTRY'!CK468="","",IF('DATA ENTRY'!O468="","",IF($D$4="All Post",'DATA ENTRY'!O468,IF(AND($D$4='DATA ENTRY'!CK468),'DATA ENTRY'!O468,""))))</f>
        <v/>
      </c>
      <c r="I469" s="3" t="str">
        <f>IF('DATA ENTRY'!CK468="","",IF('DATA ENTRY'!P468="","",IF($D$4="All Post",'DATA ENTRY'!P468,IF(AND($D$4='DATA ENTRY'!CK468),'DATA ENTRY'!P468,""))))</f>
        <v/>
      </c>
      <c r="J469" s="107" t="str">
        <f>IF('DATA ENTRY'!CK468="","",IF('DATA ENTRY'!Q468="","",IF($D$4="All Post",'DATA ENTRY'!Q468,IF(AND($D$4='DATA ENTRY'!CK468),'DATA ENTRY'!Q468,""))))</f>
        <v/>
      </c>
      <c r="K469" s="3" t="str">
        <f>IF('DATA ENTRY'!CK468="","",IF('DATA ENTRY'!R468="","",IF($D$4="All Post",'DATA ENTRY'!R468,IF(AND($D$4='DATA ENTRY'!CK468),'DATA ENTRY'!R468,""))))</f>
        <v/>
      </c>
      <c r="L469" s="3" t="str">
        <f>IF('DATA ENTRY'!CK468="","",IF('DATA ENTRY'!S468="","",IF($D$4="All Post",'DATA ENTRY'!S468,IF(AND($D$4='DATA ENTRY'!CK468),'DATA ENTRY'!S468,""))))</f>
        <v/>
      </c>
      <c r="M469" s="3" t="str">
        <f>IF('DATA ENTRY'!CK468="","",IF('DATA ENTRY'!E468="","",IF($D$4="All Post",'DATA ENTRY'!E468,IF(AND($D$4='DATA ENTRY'!CK468),'DATA ENTRY'!E468,""))))</f>
        <v/>
      </c>
      <c r="N469" s="3" t="str">
        <f>IF('DATA ENTRY'!CK468="","",IF('DATA ENTRY'!W468="","",IF($D$4="All Post",'DATA ENTRY'!W468,IF(AND($D$4='DATA ENTRY'!CK468),'DATA ENTRY'!W468,""))))</f>
        <v/>
      </c>
      <c r="O469" s="3" t="str">
        <f>IF('DATA ENTRY'!CK468="","",IF('DATA ENTRY'!X468="","",IF($D$4="All Post",'DATA ENTRY'!X468,IF(AND($D$4='DATA ENTRY'!CK468),'DATA ENTRY'!X468,""))))</f>
        <v/>
      </c>
      <c r="P469" s="3" t="str">
        <f>IF('DATA ENTRY'!CK468="","",IF('DATA ENTRY'!G468="","",IF($D$4="All Post",'DATA ENTRY'!G468,IF(AND($D$4='DATA ENTRY'!CK468),'DATA ENTRY'!G468,""))))</f>
        <v/>
      </c>
      <c r="S469">
        <f t="shared" si="115"/>
        <v>0</v>
      </c>
      <c r="T469" t="str">
        <f t="shared" si="116"/>
        <v/>
      </c>
      <c r="BZ469" t="str">
        <f t="shared" si="117"/>
        <v/>
      </c>
      <c r="CA469" t="str">
        <f t="shared" si="118"/>
        <v/>
      </c>
      <c r="CB469" s="224">
        <v>463</v>
      </c>
      <c r="CC469" s="3" t="str">
        <f>IF('DATA ENTRY'!CK468="","",IF('DATA ENTRY'!B468="","",IF(AND($CD$4='DATA ENTRY'!CK468,$CG$4='DATA ENTRY'!D468),'DATA ENTRY'!B468,"")))</f>
        <v/>
      </c>
      <c r="CD469" s="3" t="str">
        <f>IF('DATA ENTRY'!CK468="","",IF('DATA ENTRY'!C468="","",IF(AND($CD$4='DATA ENTRY'!CK468,$CG$4='DATA ENTRY'!D468),'DATA ENTRY'!C468,"")))</f>
        <v/>
      </c>
      <c r="CE469" s="4" t="str">
        <f>IF('DATA ENTRY'!CK468="","",IF('DATA ENTRY'!I468="","",IF(AND($CD$4='DATA ENTRY'!CK468,$CG$4='DATA ENTRY'!D468),'DATA ENTRY'!I468,"")))</f>
        <v/>
      </c>
      <c r="CF469" s="4" t="str">
        <f>IF('DATA ENTRY'!CK468="","",IF('DATA ENTRY'!CK468="","",IF(AND($CD$4='DATA ENTRY'!CK468,$CG$4='DATA ENTRY'!D468),'DATA ENTRY'!CK468,"")))</f>
        <v/>
      </c>
      <c r="CG469" s="3" t="str">
        <f>IF('DATA ENTRY'!CK468="","",IF('DATA ENTRY'!N468="","",IF(AND($CD$4='DATA ENTRY'!CK468,$CG$4='DATA ENTRY'!D468),'DATA ENTRY'!N468,"")))</f>
        <v/>
      </c>
      <c r="CH469" s="107" t="str">
        <f>IF('DATA ENTRY'!CK468="","",IF('DATA ENTRY'!O468="","",IF(AND($CD$4='DATA ENTRY'!CK468,$CG$4='DATA ENTRY'!D468),'DATA ENTRY'!O468,"")))</f>
        <v/>
      </c>
      <c r="CI469" s="3" t="str">
        <f>IF('DATA ENTRY'!CK468="","",IF('DATA ENTRY'!P468="","",IF(AND($CD$4='DATA ENTRY'!CK468,$CG$4='DATA ENTRY'!D468),'DATA ENTRY'!P468,"")))</f>
        <v/>
      </c>
      <c r="CJ469" s="107" t="str">
        <f>IF('DATA ENTRY'!CK468="","",IF('DATA ENTRY'!Q468="","",IF(AND($CD$4='DATA ENTRY'!CK468,$CG$4='DATA ENTRY'!D468),'DATA ENTRY'!Q468,"")))</f>
        <v/>
      </c>
      <c r="CK469" s="3" t="str">
        <f>IF('DATA ENTRY'!CK468="","",IF('DATA ENTRY'!R468="","",IF(AND($CD$4='DATA ENTRY'!CK468,$CG$4='DATA ENTRY'!D468),'DATA ENTRY'!R468,"")))</f>
        <v/>
      </c>
      <c r="CL469" s="3" t="str">
        <f>IF('DATA ENTRY'!CK468="","",IF('DATA ENTRY'!S468="","",IF(AND($CD$4='DATA ENTRY'!CK468,$CG$4='DATA ENTRY'!D468),'DATA ENTRY'!S468,"")))</f>
        <v/>
      </c>
      <c r="CM469" s="3" t="str">
        <f>IF('DATA ENTRY'!CK468="","",IF('DATA ENTRY'!E468="","",IF(AND($CD$4='DATA ENTRY'!CK468,$CG$4='DATA ENTRY'!D468),'DATA ENTRY'!E468,"")))</f>
        <v/>
      </c>
      <c r="CN469" s="3" t="str">
        <f>IF('DATA ENTRY'!CK468="","",IF('DATA ENTRY'!W468="","",IF(AND($CD$4='DATA ENTRY'!CK468,$CG$4='DATA ENTRY'!D468),'DATA ENTRY'!W468,"")))</f>
        <v/>
      </c>
      <c r="CO469" s="3" t="str">
        <f>IF('DATA ENTRY'!CK468="","",IF('DATA ENTRY'!X468="","",IF(AND($CD$4='DATA ENTRY'!CK468,$CG$4='DATA ENTRY'!D468),'DATA ENTRY'!X468,"")))</f>
        <v/>
      </c>
      <c r="CP469" s="108" t="str">
        <f t="shared" si="119"/>
        <v/>
      </c>
      <c r="CQ469" s="108" t="str">
        <f>IF('DATA ENTRY'!CK468="","",IF('DATA ENTRY'!G468="","",IF(AND($CD$4='DATA ENTRY'!CK468,$CG$4='DATA ENTRY'!D468),'DATA ENTRY'!G468,"")))</f>
        <v/>
      </c>
      <c r="CR469" s="230" t="str">
        <f>IF('DATA ENTRY'!CK468="","",IF('DATA ENTRY'!D468="","",IF(AND($CD$4='DATA ENTRY'!CK468,$CG$4='DATA ENTRY'!D468),'DATA ENTRY'!D468,"")))</f>
        <v/>
      </c>
      <c r="CS469">
        <f t="shared" si="120"/>
        <v>0</v>
      </c>
      <c r="CT469">
        <f t="shared" si="121"/>
        <v>0</v>
      </c>
      <c r="CV469" s="139"/>
      <c r="CX469">
        <f t="shared" si="122"/>
        <v>0</v>
      </c>
      <c r="DB469" t="str">
        <f t="shared" si="129"/>
        <v/>
      </c>
      <c r="DC469" t="str">
        <f t="shared" si="130"/>
        <v/>
      </c>
      <c r="DD469" s="224">
        <v>463</v>
      </c>
      <c r="DE469" s="3" t="str">
        <f>IF('DATA ENTRY'!CK468="","",IF('DATA ENTRY'!B468="","",IF(AND($DF$4='DATA ENTRY'!D468),'DATA ENTRY'!B468,"")))</f>
        <v/>
      </c>
      <c r="DF469" s="3" t="str">
        <f>IF('DATA ENTRY'!CK468="","",IF('DATA ENTRY'!C468="","",IF(AND($DF$4='DATA ENTRY'!D468),'DATA ENTRY'!C468,"")))</f>
        <v/>
      </c>
      <c r="DG469" s="4" t="str">
        <f>IF('DATA ENTRY'!CK468="","",IF('DATA ENTRY'!I468="","",IF(AND($DF$4='DATA ENTRY'!D468),'DATA ENTRY'!I468,"")))</f>
        <v/>
      </c>
      <c r="DH469" s="4" t="str">
        <f>IF('DATA ENTRY'!CK468="","",IF('DATA ENTRY'!CK468="","",IF(AND($DF$4='DATA ENTRY'!D468),'DATA ENTRY'!CK468,"")))</f>
        <v/>
      </c>
      <c r="DI469" s="3" t="str">
        <f>IF('DATA ENTRY'!CK468="","",IF('DATA ENTRY'!N468="","",IF(AND($DF$4='DATA ENTRY'!D468),'DATA ENTRY'!N468,"")))</f>
        <v/>
      </c>
      <c r="DJ469" s="107" t="str">
        <f>IF('DATA ENTRY'!CK468="","",IF('DATA ENTRY'!O468="","",IF(AND($DF$4='DATA ENTRY'!D468),'DATA ENTRY'!O468,"")))</f>
        <v/>
      </c>
      <c r="DK469" s="3" t="str">
        <f>IF('DATA ENTRY'!CK468="","",IF('DATA ENTRY'!P468="","",IF(AND($DF$4='DATA ENTRY'!D468),'DATA ENTRY'!P468,"")))</f>
        <v/>
      </c>
      <c r="DL469" s="107" t="str">
        <f>IF('DATA ENTRY'!CK468="","",IF('DATA ENTRY'!Q468="","",IF(AND($DF$4='DATA ENTRY'!D468),'DATA ENTRY'!Q468,"")))</f>
        <v/>
      </c>
      <c r="DM469" s="3" t="str">
        <f>IF('DATA ENTRY'!CK468="","",IF('DATA ENTRY'!R468="","",IF(AND($DF$4='DATA ENTRY'!D468),'DATA ENTRY'!R468,"")))</f>
        <v/>
      </c>
      <c r="DN469" s="107" t="str">
        <f>IF('DATA ENTRY'!CK468="","",IF('DATA ENTRY'!S468="","",IF(AND($DF$4='DATA ENTRY'!D468),'DATA ENTRY'!S468,"")))</f>
        <v/>
      </c>
      <c r="DO469" s="3" t="str">
        <f>IF('DATA ENTRY'!CK468="","",IF('DATA ENTRY'!E468="","",IF(AND($DF$4='DATA ENTRY'!D468),'DATA ENTRY'!E468,"")))</f>
        <v/>
      </c>
      <c r="DP469" s="3" t="str">
        <f>IF('DATA ENTRY'!CK468="","",IF('DATA ENTRY'!D468="","",IF(AND($DF$4='DATA ENTRY'!D468),'DATA ENTRY'!D468,"")))</f>
        <v/>
      </c>
      <c r="DQ469" s="3" t="str">
        <f>IF('DATA ENTRY'!CK468="","",IF('DATA ENTRY'!W468="","",IF(AND($DF$4='DATA ENTRY'!D468),'DATA ENTRY'!W468,"")))</f>
        <v/>
      </c>
      <c r="DR469" s="3" t="str">
        <f>IF('DATA ENTRY'!CK468="","",IF('DATA ENTRY'!X468="","",IF(AND($DF$4='DATA ENTRY'!D468),'DATA ENTRY'!X468,"")))</f>
        <v/>
      </c>
      <c r="DS469" s="108" t="str">
        <f t="shared" si="123"/>
        <v/>
      </c>
      <c r="DT469" s="108" t="str">
        <f>IF('DATA ENTRY'!CK468="","",IF('DATA ENTRY'!D468="","",IF(AND($DF$4='DATA ENTRY'!D468),'DATA ENTRY'!G468,"")))</f>
        <v/>
      </c>
      <c r="DY469">
        <f t="shared" si="124"/>
        <v>0</v>
      </c>
      <c r="EB469" t="str">
        <f t="shared" si="125"/>
        <v/>
      </c>
      <c r="EC469" t="str">
        <f t="shared" si="126"/>
        <v/>
      </c>
      <c r="ED469" s="224">
        <v>463</v>
      </c>
      <c r="EE469" s="3" t="str">
        <f>IF('DATA ENTRY'!CK468="","",IF('DATA ENTRY'!B468="","",IF(AND($EF$4='DATA ENTRY'!G468,$EH$4='DATA ENTRY'!F468),'DATA ENTRY'!B468,"")))</f>
        <v/>
      </c>
      <c r="EF469" s="3" t="str">
        <f>IF('DATA ENTRY'!CK468="","",IF('DATA ENTRY'!C468="","",IF(AND($EF$4='DATA ENTRY'!G468,$EH$4='DATA ENTRY'!F468),'DATA ENTRY'!C468,"")))</f>
        <v/>
      </c>
      <c r="EG469" s="4" t="str">
        <f>IF('DATA ENTRY'!CK468="","",IF('DATA ENTRY'!I468="","",IF(AND($EF$4='DATA ENTRY'!G468,$EH$4='DATA ENTRY'!F468),'DATA ENTRY'!I468,"")))</f>
        <v/>
      </c>
      <c r="EH469" s="4" t="str">
        <f>IF('DATA ENTRY'!CK468="","",IF('DATA ENTRY'!CK468="","",IF(AND($EF$4='DATA ENTRY'!G468,$EH$4='DATA ENTRY'!F468),'DATA ENTRY'!CK468,"")))</f>
        <v/>
      </c>
      <c r="EI469" s="3" t="str">
        <f>IF('DATA ENTRY'!CK468="","",IF('DATA ENTRY'!N468="","",IF(AND($EF$4='DATA ENTRY'!G468,$EH$4='DATA ENTRY'!F468),'DATA ENTRY'!N468,"")))</f>
        <v/>
      </c>
      <c r="EJ469" s="107" t="str">
        <f>IF('DATA ENTRY'!CK468="","",IF('DATA ENTRY'!O468="","",IF(AND($EF$4='DATA ENTRY'!G468,$EH$4='DATA ENTRY'!F468),'DATA ENTRY'!O468,"")))</f>
        <v/>
      </c>
      <c r="EK469" s="3" t="str">
        <f>IF('DATA ENTRY'!CK468="","",IF('DATA ENTRY'!P468="","",IF(AND($EF$4='DATA ENTRY'!G468,$EH$4='DATA ENTRY'!F468),'DATA ENTRY'!P468,"")))</f>
        <v/>
      </c>
      <c r="EL469" s="107" t="str">
        <f>IF('DATA ENTRY'!CK468="","",IF('DATA ENTRY'!Q468="","",IF(AND($EF$4='DATA ENTRY'!G468,$EH$4='DATA ENTRY'!F468),'DATA ENTRY'!Q468,"")))</f>
        <v/>
      </c>
      <c r="EM469" s="3" t="str">
        <f>IF('DATA ENTRY'!CK468="","",IF('DATA ENTRY'!R468="","",IF(AND($EF$4='DATA ENTRY'!G468,$EH$4='DATA ENTRY'!F468),'DATA ENTRY'!R468,"")))</f>
        <v/>
      </c>
      <c r="EN469" s="107" t="str">
        <f>IF('DATA ENTRY'!CK468="","",IF('DATA ENTRY'!S468="","",IF(AND($EF$4='DATA ENTRY'!G468,$EH$4='DATA ENTRY'!F468),'DATA ENTRY'!S468,"")))</f>
        <v/>
      </c>
      <c r="EO469" s="3" t="str">
        <f>IF('DATA ENTRY'!CK468="","",IF('DATA ENTRY'!E468="","",IF(AND($EF$4='DATA ENTRY'!G468,$EH$4='DATA ENTRY'!F468),'DATA ENTRY'!E468,"")))</f>
        <v/>
      </c>
      <c r="EP469" s="3" t="str">
        <f>IF('DATA ENTRY'!CK468="","",IF('DATA ENTRY'!D468="","",IF(AND($EF$4='DATA ENTRY'!G468,$EH$4='DATA ENTRY'!F468),'DATA ENTRY'!D468,"")))</f>
        <v/>
      </c>
      <c r="EQ469" s="3" t="str">
        <f>IF('DATA ENTRY'!CK468="","",IF('DATA ENTRY'!W468="","",IF(AND($EF$4='DATA ENTRY'!G468,$EH$4='DATA ENTRY'!F468),'DATA ENTRY'!W468,"")))</f>
        <v/>
      </c>
      <c r="ER469" s="3" t="str">
        <f>IF('DATA ENTRY'!CK468="","",IF('DATA ENTRY'!X468="","",IF(AND($EF$4='DATA ENTRY'!G468,$EH$4='DATA ENTRY'!F468),'DATA ENTRY'!X468,"")))</f>
        <v/>
      </c>
      <c r="ES469" s="108" t="str">
        <f t="shared" si="127"/>
        <v/>
      </c>
      <c r="ET469" s="108" t="str">
        <f>IF('DATA ENTRY'!CK468="","",IF('DATA ENTRY'!D468="","",IF(AND($EF$4='DATA ENTRY'!G468,$EH$4='DATA ENTRY'!F468),'DATA ENTRY'!G468,"")))</f>
        <v/>
      </c>
      <c r="EY469">
        <f t="shared" si="128"/>
        <v>0</v>
      </c>
    </row>
    <row r="470" spans="1:155">
      <c r="A470" t="str">
        <f>IF(S470=0,"",1+(MAX($A$7:A469)))</f>
        <v/>
      </c>
      <c r="B470" s="224">
        <v>464</v>
      </c>
      <c r="C470" s="3" t="str">
        <f>IF('DATA ENTRY'!CK469="","",IF('DATA ENTRY'!B469="","",IF($D$4="All Post",'DATA ENTRY'!B469,IF(AND($D$4='DATA ENTRY'!CK469),'DATA ENTRY'!B469,""))))</f>
        <v/>
      </c>
      <c r="D470" s="3" t="str">
        <f>IF('DATA ENTRY'!CK469="","",IF('DATA ENTRY'!C469="","",IF($D$4="All Post",'DATA ENTRY'!C469,IF(AND($D$4='DATA ENTRY'!CK469),'DATA ENTRY'!C469,""))))</f>
        <v/>
      </c>
      <c r="E470" s="4" t="str">
        <f>IF('DATA ENTRY'!CK469="","",IF('DATA ENTRY'!I469="","",IF($D$4="All Post",'DATA ENTRY'!I469,IF(AND($D$4='DATA ENTRY'!CK469),'DATA ENTRY'!I469,""))))</f>
        <v/>
      </c>
      <c r="F470" s="4" t="str">
        <f>IF('DATA ENTRY'!CK469="","",IF('DATA ENTRY'!CK469="","",IF($D$4="All Post",'DATA ENTRY'!CK469,IF(AND($D$4='DATA ENTRY'!CK469),'DATA ENTRY'!CK469,""))))</f>
        <v/>
      </c>
      <c r="G470" s="3" t="str">
        <f>IF('DATA ENTRY'!CK469="","",IF('DATA ENTRY'!N469="","",IF($D$4="All Post",'DATA ENTRY'!N469,IF(AND($D$4='DATA ENTRY'!CK469),'DATA ENTRY'!N469,""))))</f>
        <v/>
      </c>
      <c r="H470" s="107" t="str">
        <f>IF('DATA ENTRY'!CK469="","",IF('DATA ENTRY'!O469="","",IF($D$4="All Post",'DATA ENTRY'!O469,IF(AND($D$4='DATA ENTRY'!CK469),'DATA ENTRY'!O469,""))))</f>
        <v/>
      </c>
      <c r="I470" s="3" t="str">
        <f>IF('DATA ENTRY'!CK469="","",IF('DATA ENTRY'!P469="","",IF($D$4="All Post",'DATA ENTRY'!P469,IF(AND($D$4='DATA ENTRY'!CK469),'DATA ENTRY'!P469,""))))</f>
        <v/>
      </c>
      <c r="J470" s="107" t="str">
        <f>IF('DATA ENTRY'!CK469="","",IF('DATA ENTRY'!Q469="","",IF($D$4="All Post",'DATA ENTRY'!Q469,IF(AND($D$4='DATA ENTRY'!CK469),'DATA ENTRY'!Q469,""))))</f>
        <v/>
      </c>
      <c r="K470" s="3" t="str">
        <f>IF('DATA ENTRY'!CK469="","",IF('DATA ENTRY'!R469="","",IF($D$4="All Post",'DATA ENTRY'!R469,IF(AND($D$4='DATA ENTRY'!CK469),'DATA ENTRY'!R469,""))))</f>
        <v/>
      </c>
      <c r="L470" s="3" t="str">
        <f>IF('DATA ENTRY'!CK469="","",IF('DATA ENTRY'!S469="","",IF($D$4="All Post",'DATA ENTRY'!S469,IF(AND($D$4='DATA ENTRY'!CK469),'DATA ENTRY'!S469,""))))</f>
        <v/>
      </c>
      <c r="M470" s="3" t="str">
        <f>IF('DATA ENTRY'!CK469="","",IF('DATA ENTRY'!E469="","",IF($D$4="All Post",'DATA ENTRY'!E469,IF(AND($D$4='DATA ENTRY'!CK469),'DATA ENTRY'!E469,""))))</f>
        <v/>
      </c>
      <c r="N470" s="3" t="str">
        <f>IF('DATA ENTRY'!CK469="","",IF('DATA ENTRY'!W469="","",IF($D$4="All Post",'DATA ENTRY'!W469,IF(AND($D$4='DATA ENTRY'!CK469),'DATA ENTRY'!W469,""))))</f>
        <v/>
      </c>
      <c r="O470" s="3" t="str">
        <f>IF('DATA ENTRY'!CK469="","",IF('DATA ENTRY'!X469="","",IF($D$4="All Post",'DATA ENTRY'!X469,IF(AND($D$4='DATA ENTRY'!CK469),'DATA ENTRY'!X469,""))))</f>
        <v/>
      </c>
      <c r="P470" s="3" t="str">
        <f>IF('DATA ENTRY'!CK469="","",IF('DATA ENTRY'!G469="","",IF($D$4="All Post",'DATA ENTRY'!G469,IF(AND($D$4='DATA ENTRY'!CK469),'DATA ENTRY'!G469,""))))</f>
        <v/>
      </c>
      <c r="S470">
        <f t="shared" si="115"/>
        <v>0</v>
      </c>
      <c r="T470" t="str">
        <f t="shared" si="116"/>
        <v/>
      </c>
      <c r="BZ470" t="str">
        <f t="shared" si="117"/>
        <v/>
      </c>
      <c r="CA470" t="str">
        <f t="shared" si="118"/>
        <v/>
      </c>
      <c r="CB470" s="224">
        <v>464</v>
      </c>
      <c r="CC470" s="3" t="str">
        <f>IF('DATA ENTRY'!CK469="","",IF('DATA ENTRY'!B469="","",IF(AND($CD$4='DATA ENTRY'!CK469,$CG$4='DATA ENTRY'!D469),'DATA ENTRY'!B469,"")))</f>
        <v/>
      </c>
      <c r="CD470" s="3" t="str">
        <f>IF('DATA ENTRY'!CK469="","",IF('DATA ENTRY'!C469="","",IF(AND($CD$4='DATA ENTRY'!CK469,$CG$4='DATA ENTRY'!D469),'DATA ENTRY'!C469,"")))</f>
        <v/>
      </c>
      <c r="CE470" s="4" t="str">
        <f>IF('DATA ENTRY'!CK469="","",IF('DATA ENTRY'!I469="","",IF(AND($CD$4='DATA ENTRY'!CK469,$CG$4='DATA ENTRY'!D469),'DATA ENTRY'!I469,"")))</f>
        <v/>
      </c>
      <c r="CF470" s="4" t="str">
        <f>IF('DATA ENTRY'!CK469="","",IF('DATA ENTRY'!CK469="","",IF(AND($CD$4='DATA ENTRY'!CK469,$CG$4='DATA ENTRY'!D469),'DATA ENTRY'!CK469,"")))</f>
        <v/>
      </c>
      <c r="CG470" s="3" t="str">
        <f>IF('DATA ENTRY'!CK469="","",IF('DATA ENTRY'!N469="","",IF(AND($CD$4='DATA ENTRY'!CK469,$CG$4='DATA ENTRY'!D469),'DATA ENTRY'!N469,"")))</f>
        <v/>
      </c>
      <c r="CH470" s="107" t="str">
        <f>IF('DATA ENTRY'!CK469="","",IF('DATA ENTRY'!O469="","",IF(AND($CD$4='DATA ENTRY'!CK469,$CG$4='DATA ENTRY'!D469),'DATA ENTRY'!O469,"")))</f>
        <v/>
      </c>
      <c r="CI470" s="3" t="str">
        <f>IF('DATA ENTRY'!CK469="","",IF('DATA ENTRY'!P469="","",IF(AND($CD$4='DATA ENTRY'!CK469,$CG$4='DATA ENTRY'!D469),'DATA ENTRY'!P469,"")))</f>
        <v/>
      </c>
      <c r="CJ470" s="107" t="str">
        <f>IF('DATA ENTRY'!CK469="","",IF('DATA ENTRY'!Q469="","",IF(AND($CD$4='DATA ENTRY'!CK469,$CG$4='DATA ENTRY'!D469),'DATA ENTRY'!Q469,"")))</f>
        <v/>
      </c>
      <c r="CK470" s="3" t="str">
        <f>IF('DATA ENTRY'!CK469="","",IF('DATA ENTRY'!R469="","",IF(AND($CD$4='DATA ENTRY'!CK469,$CG$4='DATA ENTRY'!D469),'DATA ENTRY'!R469,"")))</f>
        <v/>
      </c>
      <c r="CL470" s="3" t="str">
        <f>IF('DATA ENTRY'!CK469="","",IF('DATA ENTRY'!S469="","",IF(AND($CD$4='DATA ENTRY'!CK469,$CG$4='DATA ENTRY'!D469),'DATA ENTRY'!S469,"")))</f>
        <v/>
      </c>
      <c r="CM470" s="3" t="str">
        <f>IF('DATA ENTRY'!CK469="","",IF('DATA ENTRY'!E469="","",IF(AND($CD$4='DATA ENTRY'!CK469,$CG$4='DATA ENTRY'!D469),'DATA ENTRY'!E469,"")))</f>
        <v/>
      </c>
      <c r="CN470" s="3" t="str">
        <f>IF('DATA ENTRY'!CK469="","",IF('DATA ENTRY'!W469="","",IF(AND($CD$4='DATA ENTRY'!CK469,$CG$4='DATA ENTRY'!D469),'DATA ENTRY'!W469,"")))</f>
        <v/>
      </c>
      <c r="CO470" s="3" t="str">
        <f>IF('DATA ENTRY'!CK469="","",IF('DATA ENTRY'!X469="","",IF(AND($CD$4='DATA ENTRY'!CK469,$CG$4='DATA ENTRY'!D469),'DATA ENTRY'!X469,"")))</f>
        <v/>
      </c>
      <c r="CP470" s="108" t="str">
        <f t="shared" si="119"/>
        <v/>
      </c>
      <c r="CQ470" s="108" t="str">
        <f>IF('DATA ENTRY'!CK469="","",IF('DATA ENTRY'!G469="","",IF(AND($CD$4='DATA ENTRY'!CK469,$CG$4='DATA ENTRY'!D469),'DATA ENTRY'!G469,"")))</f>
        <v/>
      </c>
      <c r="CR470" s="230" t="str">
        <f>IF('DATA ENTRY'!CK469="","",IF('DATA ENTRY'!D469="","",IF(AND($CD$4='DATA ENTRY'!CK469,$CG$4='DATA ENTRY'!D469),'DATA ENTRY'!D469,"")))</f>
        <v/>
      </c>
      <c r="CS470">
        <f t="shared" si="120"/>
        <v>0</v>
      </c>
      <c r="CT470">
        <f t="shared" si="121"/>
        <v>0</v>
      </c>
      <c r="CV470" s="139"/>
      <c r="CX470">
        <f t="shared" si="122"/>
        <v>0</v>
      </c>
      <c r="DB470" t="str">
        <f t="shared" si="129"/>
        <v/>
      </c>
      <c r="DC470" t="str">
        <f t="shared" si="130"/>
        <v/>
      </c>
      <c r="DD470" s="224">
        <v>464</v>
      </c>
      <c r="DE470" s="3" t="str">
        <f>IF('DATA ENTRY'!CK469="","",IF('DATA ENTRY'!B469="","",IF(AND($DF$4='DATA ENTRY'!D469),'DATA ENTRY'!B469,"")))</f>
        <v/>
      </c>
      <c r="DF470" s="3" t="str">
        <f>IF('DATA ENTRY'!CK469="","",IF('DATA ENTRY'!C469="","",IF(AND($DF$4='DATA ENTRY'!D469),'DATA ENTRY'!C469,"")))</f>
        <v/>
      </c>
      <c r="DG470" s="4" t="str">
        <f>IF('DATA ENTRY'!CK469="","",IF('DATA ENTRY'!I469="","",IF(AND($DF$4='DATA ENTRY'!D469),'DATA ENTRY'!I469,"")))</f>
        <v/>
      </c>
      <c r="DH470" s="4" t="str">
        <f>IF('DATA ENTRY'!CK469="","",IF('DATA ENTRY'!CK469="","",IF(AND($DF$4='DATA ENTRY'!D469),'DATA ENTRY'!CK469,"")))</f>
        <v/>
      </c>
      <c r="DI470" s="3" t="str">
        <f>IF('DATA ENTRY'!CK469="","",IF('DATA ENTRY'!N469="","",IF(AND($DF$4='DATA ENTRY'!D469),'DATA ENTRY'!N469,"")))</f>
        <v/>
      </c>
      <c r="DJ470" s="107" t="str">
        <f>IF('DATA ENTRY'!CK469="","",IF('DATA ENTRY'!O469="","",IF(AND($DF$4='DATA ENTRY'!D469),'DATA ENTRY'!O469,"")))</f>
        <v/>
      </c>
      <c r="DK470" s="3" t="str">
        <f>IF('DATA ENTRY'!CK469="","",IF('DATA ENTRY'!P469="","",IF(AND($DF$4='DATA ENTRY'!D469),'DATA ENTRY'!P469,"")))</f>
        <v/>
      </c>
      <c r="DL470" s="107" t="str">
        <f>IF('DATA ENTRY'!CK469="","",IF('DATA ENTRY'!Q469="","",IF(AND($DF$4='DATA ENTRY'!D469),'DATA ENTRY'!Q469,"")))</f>
        <v/>
      </c>
      <c r="DM470" s="3" t="str">
        <f>IF('DATA ENTRY'!CK469="","",IF('DATA ENTRY'!R469="","",IF(AND($DF$4='DATA ENTRY'!D469),'DATA ENTRY'!R469,"")))</f>
        <v/>
      </c>
      <c r="DN470" s="107" t="str">
        <f>IF('DATA ENTRY'!CK469="","",IF('DATA ENTRY'!S469="","",IF(AND($DF$4='DATA ENTRY'!D469),'DATA ENTRY'!S469,"")))</f>
        <v/>
      </c>
      <c r="DO470" s="3" t="str">
        <f>IF('DATA ENTRY'!CK469="","",IF('DATA ENTRY'!E469="","",IF(AND($DF$4='DATA ENTRY'!D469),'DATA ENTRY'!E469,"")))</f>
        <v/>
      </c>
      <c r="DP470" s="3" t="str">
        <f>IF('DATA ENTRY'!CK469="","",IF('DATA ENTRY'!D469="","",IF(AND($DF$4='DATA ENTRY'!D469),'DATA ENTRY'!D469,"")))</f>
        <v/>
      </c>
      <c r="DQ470" s="3" t="str">
        <f>IF('DATA ENTRY'!CK469="","",IF('DATA ENTRY'!W469="","",IF(AND($DF$4='DATA ENTRY'!D469),'DATA ENTRY'!W469,"")))</f>
        <v/>
      </c>
      <c r="DR470" s="3" t="str">
        <f>IF('DATA ENTRY'!CK469="","",IF('DATA ENTRY'!X469="","",IF(AND($DF$4='DATA ENTRY'!D469),'DATA ENTRY'!X469,"")))</f>
        <v/>
      </c>
      <c r="DS470" s="108" t="str">
        <f t="shared" si="123"/>
        <v/>
      </c>
      <c r="DT470" s="108" t="str">
        <f>IF('DATA ENTRY'!CK469="","",IF('DATA ENTRY'!D469="","",IF(AND($DF$4='DATA ENTRY'!D469),'DATA ENTRY'!G469,"")))</f>
        <v/>
      </c>
      <c r="DY470">
        <f t="shared" si="124"/>
        <v>0</v>
      </c>
      <c r="EB470" t="str">
        <f t="shared" si="125"/>
        <v/>
      </c>
      <c r="EC470" t="str">
        <f t="shared" si="126"/>
        <v/>
      </c>
      <c r="ED470" s="224">
        <v>464</v>
      </c>
      <c r="EE470" s="3" t="str">
        <f>IF('DATA ENTRY'!CK469="","",IF('DATA ENTRY'!B469="","",IF(AND($EF$4='DATA ENTRY'!G469,$EH$4='DATA ENTRY'!F469),'DATA ENTRY'!B469,"")))</f>
        <v/>
      </c>
      <c r="EF470" s="3" t="str">
        <f>IF('DATA ENTRY'!CK469="","",IF('DATA ENTRY'!C469="","",IF(AND($EF$4='DATA ENTRY'!G469,$EH$4='DATA ENTRY'!F469),'DATA ENTRY'!C469,"")))</f>
        <v/>
      </c>
      <c r="EG470" s="4" t="str">
        <f>IF('DATA ENTRY'!CK469="","",IF('DATA ENTRY'!I469="","",IF(AND($EF$4='DATA ENTRY'!G469,$EH$4='DATA ENTRY'!F469),'DATA ENTRY'!I469,"")))</f>
        <v/>
      </c>
      <c r="EH470" s="4" t="str">
        <f>IF('DATA ENTRY'!CK469="","",IF('DATA ENTRY'!CK469="","",IF(AND($EF$4='DATA ENTRY'!G469,$EH$4='DATA ENTRY'!F469),'DATA ENTRY'!CK469,"")))</f>
        <v/>
      </c>
      <c r="EI470" s="3" t="str">
        <f>IF('DATA ENTRY'!CK469="","",IF('DATA ENTRY'!N469="","",IF(AND($EF$4='DATA ENTRY'!G469,$EH$4='DATA ENTRY'!F469),'DATA ENTRY'!N469,"")))</f>
        <v/>
      </c>
      <c r="EJ470" s="107" t="str">
        <f>IF('DATA ENTRY'!CK469="","",IF('DATA ENTRY'!O469="","",IF(AND($EF$4='DATA ENTRY'!G469,$EH$4='DATA ENTRY'!F469),'DATA ENTRY'!O469,"")))</f>
        <v/>
      </c>
      <c r="EK470" s="3" t="str">
        <f>IF('DATA ENTRY'!CK469="","",IF('DATA ENTRY'!P469="","",IF(AND($EF$4='DATA ENTRY'!G469,$EH$4='DATA ENTRY'!F469),'DATA ENTRY'!P469,"")))</f>
        <v/>
      </c>
      <c r="EL470" s="107" t="str">
        <f>IF('DATA ENTRY'!CK469="","",IF('DATA ENTRY'!Q469="","",IF(AND($EF$4='DATA ENTRY'!G469,$EH$4='DATA ENTRY'!F469),'DATA ENTRY'!Q469,"")))</f>
        <v/>
      </c>
      <c r="EM470" s="3" t="str">
        <f>IF('DATA ENTRY'!CK469="","",IF('DATA ENTRY'!R469="","",IF(AND($EF$4='DATA ENTRY'!G469,$EH$4='DATA ENTRY'!F469),'DATA ENTRY'!R469,"")))</f>
        <v/>
      </c>
      <c r="EN470" s="107" t="str">
        <f>IF('DATA ENTRY'!CK469="","",IF('DATA ENTRY'!S469="","",IF(AND($EF$4='DATA ENTRY'!G469,$EH$4='DATA ENTRY'!F469),'DATA ENTRY'!S469,"")))</f>
        <v/>
      </c>
      <c r="EO470" s="3" t="str">
        <f>IF('DATA ENTRY'!CK469="","",IF('DATA ENTRY'!E469="","",IF(AND($EF$4='DATA ENTRY'!G469,$EH$4='DATA ENTRY'!F469),'DATA ENTRY'!E469,"")))</f>
        <v/>
      </c>
      <c r="EP470" s="3" t="str">
        <f>IF('DATA ENTRY'!CK469="","",IF('DATA ENTRY'!D469="","",IF(AND($EF$4='DATA ENTRY'!G469,$EH$4='DATA ENTRY'!F469),'DATA ENTRY'!D469,"")))</f>
        <v/>
      </c>
      <c r="EQ470" s="3" t="str">
        <f>IF('DATA ENTRY'!CK469="","",IF('DATA ENTRY'!W469="","",IF(AND($EF$4='DATA ENTRY'!G469,$EH$4='DATA ENTRY'!F469),'DATA ENTRY'!W469,"")))</f>
        <v/>
      </c>
      <c r="ER470" s="3" t="str">
        <f>IF('DATA ENTRY'!CK469="","",IF('DATA ENTRY'!X469="","",IF(AND($EF$4='DATA ENTRY'!G469,$EH$4='DATA ENTRY'!F469),'DATA ENTRY'!X469,"")))</f>
        <v/>
      </c>
      <c r="ES470" s="108" t="str">
        <f t="shared" si="127"/>
        <v/>
      </c>
      <c r="ET470" s="108" t="str">
        <f>IF('DATA ENTRY'!CK469="","",IF('DATA ENTRY'!D469="","",IF(AND($EF$4='DATA ENTRY'!G469,$EH$4='DATA ENTRY'!F469),'DATA ENTRY'!G469,"")))</f>
        <v/>
      </c>
      <c r="EY470">
        <f t="shared" si="128"/>
        <v>0</v>
      </c>
    </row>
    <row r="471" spans="1:155">
      <c r="A471" t="str">
        <f>IF(S471=0,"",1+(MAX($A$7:A470)))</f>
        <v/>
      </c>
      <c r="B471" s="224">
        <v>465</v>
      </c>
      <c r="C471" s="3" t="str">
        <f>IF('DATA ENTRY'!CK470="","",IF('DATA ENTRY'!B470="","",IF($D$4="All Post",'DATA ENTRY'!B470,IF(AND($D$4='DATA ENTRY'!CK470),'DATA ENTRY'!B470,""))))</f>
        <v/>
      </c>
      <c r="D471" s="3" t="str">
        <f>IF('DATA ENTRY'!CK470="","",IF('DATA ENTRY'!C470="","",IF($D$4="All Post",'DATA ENTRY'!C470,IF(AND($D$4='DATA ENTRY'!CK470),'DATA ENTRY'!C470,""))))</f>
        <v/>
      </c>
      <c r="E471" s="4" t="str">
        <f>IF('DATA ENTRY'!CK470="","",IF('DATA ENTRY'!I470="","",IF($D$4="All Post",'DATA ENTRY'!I470,IF(AND($D$4='DATA ENTRY'!CK470),'DATA ENTRY'!I470,""))))</f>
        <v/>
      </c>
      <c r="F471" s="4" t="str">
        <f>IF('DATA ENTRY'!CK470="","",IF('DATA ENTRY'!CK470="","",IF($D$4="All Post",'DATA ENTRY'!CK470,IF(AND($D$4='DATA ENTRY'!CK470),'DATA ENTRY'!CK470,""))))</f>
        <v/>
      </c>
      <c r="G471" s="3" t="str">
        <f>IF('DATA ENTRY'!CK470="","",IF('DATA ENTRY'!N470="","",IF($D$4="All Post",'DATA ENTRY'!N470,IF(AND($D$4='DATA ENTRY'!CK470),'DATA ENTRY'!N470,""))))</f>
        <v/>
      </c>
      <c r="H471" s="107" t="str">
        <f>IF('DATA ENTRY'!CK470="","",IF('DATA ENTRY'!O470="","",IF($D$4="All Post",'DATA ENTRY'!O470,IF(AND($D$4='DATA ENTRY'!CK470),'DATA ENTRY'!O470,""))))</f>
        <v/>
      </c>
      <c r="I471" s="3" t="str">
        <f>IF('DATA ENTRY'!CK470="","",IF('DATA ENTRY'!P470="","",IF($D$4="All Post",'DATA ENTRY'!P470,IF(AND($D$4='DATA ENTRY'!CK470),'DATA ENTRY'!P470,""))))</f>
        <v/>
      </c>
      <c r="J471" s="107" t="str">
        <f>IF('DATA ENTRY'!CK470="","",IF('DATA ENTRY'!Q470="","",IF($D$4="All Post",'DATA ENTRY'!Q470,IF(AND($D$4='DATA ENTRY'!CK470),'DATA ENTRY'!Q470,""))))</f>
        <v/>
      </c>
      <c r="K471" s="3" t="str">
        <f>IF('DATA ENTRY'!CK470="","",IF('DATA ENTRY'!R470="","",IF($D$4="All Post",'DATA ENTRY'!R470,IF(AND($D$4='DATA ENTRY'!CK470),'DATA ENTRY'!R470,""))))</f>
        <v/>
      </c>
      <c r="L471" s="3" t="str">
        <f>IF('DATA ENTRY'!CK470="","",IF('DATA ENTRY'!S470="","",IF($D$4="All Post",'DATA ENTRY'!S470,IF(AND($D$4='DATA ENTRY'!CK470),'DATA ENTRY'!S470,""))))</f>
        <v/>
      </c>
      <c r="M471" s="3" t="str">
        <f>IF('DATA ENTRY'!CK470="","",IF('DATA ENTRY'!E470="","",IF($D$4="All Post",'DATA ENTRY'!E470,IF(AND($D$4='DATA ENTRY'!CK470),'DATA ENTRY'!E470,""))))</f>
        <v/>
      </c>
      <c r="N471" s="3" t="str">
        <f>IF('DATA ENTRY'!CK470="","",IF('DATA ENTRY'!W470="","",IF($D$4="All Post",'DATA ENTRY'!W470,IF(AND($D$4='DATA ENTRY'!CK470),'DATA ENTRY'!W470,""))))</f>
        <v/>
      </c>
      <c r="O471" s="3" t="str">
        <f>IF('DATA ENTRY'!CK470="","",IF('DATA ENTRY'!X470="","",IF($D$4="All Post",'DATA ENTRY'!X470,IF(AND($D$4='DATA ENTRY'!CK470),'DATA ENTRY'!X470,""))))</f>
        <v/>
      </c>
      <c r="P471" s="3" t="str">
        <f>IF('DATA ENTRY'!CK470="","",IF('DATA ENTRY'!G470="","",IF($D$4="All Post",'DATA ENTRY'!G470,IF(AND($D$4='DATA ENTRY'!CK470),'DATA ENTRY'!G470,""))))</f>
        <v/>
      </c>
      <c r="S471">
        <f t="shared" si="115"/>
        <v>0</v>
      </c>
      <c r="T471" t="str">
        <f t="shared" si="116"/>
        <v/>
      </c>
      <c r="BZ471" t="str">
        <f t="shared" si="117"/>
        <v/>
      </c>
      <c r="CA471" t="str">
        <f t="shared" si="118"/>
        <v/>
      </c>
      <c r="CB471" s="224">
        <v>465</v>
      </c>
      <c r="CC471" s="3" t="str">
        <f>IF('DATA ENTRY'!CK470="","",IF('DATA ENTRY'!B470="","",IF(AND($CD$4='DATA ENTRY'!CK470,$CG$4='DATA ENTRY'!D470),'DATA ENTRY'!B470,"")))</f>
        <v/>
      </c>
      <c r="CD471" s="3" t="str">
        <f>IF('DATA ENTRY'!CK470="","",IF('DATA ENTRY'!C470="","",IF(AND($CD$4='DATA ENTRY'!CK470,$CG$4='DATA ENTRY'!D470),'DATA ENTRY'!C470,"")))</f>
        <v/>
      </c>
      <c r="CE471" s="4" t="str">
        <f>IF('DATA ENTRY'!CK470="","",IF('DATA ENTRY'!I470="","",IF(AND($CD$4='DATA ENTRY'!CK470,$CG$4='DATA ENTRY'!D470),'DATA ENTRY'!I470,"")))</f>
        <v/>
      </c>
      <c r="CF471" s="4" t="str">
        <f>IF('DATA ENTRY'!CK470="","",IF('DATA ENTRY'!CK470="","",IF(AND($CD$4='DATA ENTRY'!CK470,$CG$4='DATA ENTRY'!D470),'DATA ENTRY'!CK470,"")))</f>
        <v/>
      </c>
      <c r="CG471" s="3" t="str">
        <f>IF('DATA ENTRY'!CK470="","",IF('DATA ENTRY'!N470="","",IF(AND($CD$4='DATA ENTRY'!CK470,$CG$4='DATA ENTRY'!D470),'DATA ENTRY'!N470,"")))</f>
        <v/>
      </c>
      <c r="CH471" s="107" t="str">
        <f>IF('DATA ENTRY'!CK470="","",IF('DATA ENTRY'!O470="","",IF(AND($CD$4='DATA ENTRY'!CK470,$CG$4='DATA ENTRY'!D470),'DATA ENTRY'!O470,"")))</f>
        <v/>
      </c>
      <c r="CI471" s="3" t="str">
        <f>IF('DATA ENTRY'!CK470="","",IF('DATA ENTRY'!P470="","",IF(AND($CD$4='DATA ENTRY'!CK470,$CG$4='DATA ENTRY'!D470),'DATA ENTRY'!P470,"")))</f>
        <v/>
      </c>
      <c r="CJ471" s="107" t="str">
        <f>IF('DATA ENTRY'!CK470="","",IF('DATA ENTRY'!Q470="","",IF(AND($CD$4='DATA ENTRY'!CK470,$CG$4='DATA ENTRY'!D470),'DATA ENTRY'!Q470,"")))</f>
        <v/>
      </c>
      <c r="CK471" s="3" t="str">
        <f>IF('DATA ENTRY'!CK470="","",IF('DATA ENTRY'!R470="","",IF(AND($CD$4='DATA ENTRY'!CK470,$CG$4='DATA ENTRY'!D470),'DATA ENTRY'!R470,"")))</f>
        <v/>
      </c>
      <c r="CL471" s="3" t="str">
        <f>IF('DATA ENTRY'!CK470="","",IF('DATA ENTRY'!S470="","",IF(AND($CD$4='DATA ENTRY'!CK470,$CG$4='DATA ENTRY'!D470),'DATA ENTRY'!S470,"")))</f>
        <v/>
      </c>
      <c r="CM471" s="3" t="str">
        <f>IF('DATA ENTRY'!CK470="","",IF('DATA ENTRY'!E470="","",IF(AND($CD$4='DATA ENTRY'!CK470,$CG$4='DATA ENTRY'!D470),'DATA ENTRY'!E470,"")))</f>
        <v/>
      </c>
      <c r="CN471" s="3" t="str">
        <f>IF('DATA ENTRY'!CK470="","",IF('DATA ENTRY'!W470="","",IF(AND($CD$4='DATA ENTRY'!CK470,$CG$4='DATA ENTRY'!D470),'DATA ENTRY'!W470,"")))</f>
        <v/>
      </c>
      <c r="CO471" s="3" t="str">
        <f>IF('DATA ENTRY'!CK470="","",IF('DATA ENTRY'!X470="","",IF(AND($CD$4='DATA ENTRY'!CK470,$CG$4='DATA ENTRY'!D470),'DATA ENTRY'!X470,"")))</f>
        <v/>
      </c>
      <c r="CP471" s="108" t="str">
        <f t="shared" si="119"/>
        <v/>
      </c>
      <c r="CQ471" s="108" t="str">
        <f>IF('DATA ENTRY'!CK470="","",IF('DATA ENTRY'!G470="","",IF(AND($CD$4='DATA ENTRY'!CK470,$CG$4='DATA ENTRY'!D470),'DATA ENTRY'!G470,"")))</f>
        <v/>
      </c>
      <c r="CR471" s="230" t="str">
        <f>IF('DATA ENTRY'!CK470="","",IF('DATA ENTRY'!D470="","",IF(AND($CD$4='DATA ENTRY'!CK470,$CG$4='DATA ENTRY'!D470),'DATA ENTRY'!D470,"")))</f>
        <v/>
      </c>
      <c r="CS471">
        <f t="shared" si="120"/>
        <v>0</v>
      </c>
      <c r="CT471">
        <f t="shared" si="121"/>
        <v>0</v>
      </c>
      <c r="CV471" s="139"/>
      <c r="CX471">
        <f t="shared" si="122"/>
        <v>0</v>
      </c>
      <c r="DB471" t="str">
        <f t="shared" si="129"/>
        <v/>
      </c>
      <c r="DC471" t="str">
        <f t="shared" si="130"/>
        <v/>
      </c>
      <c r="DD471" s="224">
        <v>465</v>
      </c>
      <c r="DE471" s="3" t="str">
        <f>IF('DATA ENTRY'!CK470="","",IF('DATA ENTRY'!B470="","",IF(AND($DF$4='DATA ENTRY'!D470),'DATA ENTRY'!B470,"")))</f>
        <v/>
      </c>
      <c r="DF471" s="3" t="str">
        <f>IF('DATA ENTRY'!CK470="","",IF('DATA ENTRY'!C470="","",IF(AND($DF$4='DATA ENTRY'!D470),'DATA ENTRY'!C470,"")))</f>
        <v/>
      </c>
      <c r="DG471" s="4" t="str">
        <f>IF('DATA ENTRY'!CK470="","",IF('DATA ENTRY'!I470="","",IF(AND($DF$4='DATA ENTRY'!D470),'DATA ENTRY'!I470,"")))</f>
        <v/>
      </c>
      <c r="DH471" s="4" t="str">
        <f>IF('DATA ENTRY'!CK470="","",IF('DATA ENTRY'!CK470="","",IF(AND($DF$4='DATA ENTRY'!D470),'DATA ENTRY'!CK470,"")))</f>
        <v/>
      </c>
      <c r="DI471" s="3" t="str">
        <f>IF('DATA ENTRY'!CK470="","",IF('DATA ENTRY'!N470="","",IF(AND($DF$4='DATA ENTRY'!D470),'DATA ENTRY'!N470,"")))</f>
        <v/>
      </c>
      <c r="DJ471" s="107" t="str">
        <f>IF('DATA ENTRY'!CK470="","",IF('DATA ENTRY'!O470="","",IF(AND($DF$4='DATA ENTRY'!D470),'DATA ENTRY'!O470,"")))</f>
        <v/>
      </c>
      <c r="DK471" s="3" t="str">
        <f>IF('DATA ENTRY'!CK470="","",IF('DATA ENTRY'!P470="","",IF(AND($DF$4='DATA ENTRY'!D470),'DATA ENTRY'!P470,"")))</f>
        <v/>
      </c>
      <c r="DL471" s="107" t="str">
        <f>IF('DATA ENTRY'!CK470="","",IF('DATA ENTRY'!Q470="","",IF(AND($DF$4='DATA ENTRY'!D470),'DATA ENTRY'!Q470,"")))</f>
        <v/>
      </c>
      <c r="DM471" s="3" t="str">
        <f>IF('DATA ENTRY'!CK470="","",IF('DATA ENTRY'!R470="","",IF(AND($DF$4='DATA ENTRY'!D470),'DATA ENTRY'!R470,"")))</f>
        <v/>
      </c>
      <c r="DN471" s="107" t="str">
        <f>IF('DATA ENTRY'!CK470="","",IF('DATA ENTRY'!S470="","",IF(AND($DF$4='DATA ENTRY'!D470),'DATA ENTRY'!S470,"")))</f>
        <v/>
      </c>
      <c r="DO471" s="3" t="str">
        <f>IF('DATA ENTRY'!CK470="","",IF('DATA ENTRY'!E470="","",IF(AND($DF$4='DATA ENTRY'!D470),'DATA ENTRY'!E470,"")))</f>
        <v/>
      </c>
      <c r="DP471" s="3" t="str">
        <f>IF('DATA ENTRY'!CK470="","",IF('DATA ENTRY'!D470="","",IF(AND($DF$4='DATA ENTRY'!D470),'DATA ENTRY'!D470,"")))</f>
        <v/>
      </c>
      <c r="DQ471" s="3" t="str">
        <f>IF('DATA ENTRY'!CK470="","",IF('DATA ENTRY'!W470="","",IF(AND($DF$4='DATA ENTRY'!D470),'DATA ENTRY'!W470,"")))</f>
        <v/>
      </c>
      <c r="DR471" s="3" t="str">
        <f>IF('DATA ENTRY'!CK470="","",IF('DATA ENTRY'!X470="","",IF(AND($DF$4='DATA ENTRY'!D470),'DATA ENTRY'!X470,"")))</f>
        <v/>
      </c>
      <c r="DS471" s="108" t="str">
        <f t="shared" si="123"/>
        <v/>
      </c>
      <c r="DT471" s="108" t="str">
        <f>IF('DATA ENTRY'!CK470="","",IF('DATA ENTRY'!D470="","",IF(AND($DF$4='DATA ENTRY'!D470),'DATA ENTRY'!G470,"")))</f>
        <v/>
      </c>
      <c r="DY471">
        <f t="shared" si="124"/>
        <v>0</v>
      </c>
      <c r="EB471" t="str">
        <f t="shared" si="125"/>
        <v/>
      </c>
      <c r="EC471" t="str">
        <f t="shared" si="126"/>
        <v/>
      </c>
      <c r="ED471" s="224">
        <v>465</v>
      </c>
      <c r="EE471" s="3" t="str">
        <f>IF('DATA ENTRY'!CK470="","",IF('DATA ENTRY'!B470="","",IF(AND($EF$4='DATA ENTRY'!G470,$EH$4='DATA ENTRY'!F470),'DATA ENTRY'!B470,"")))</f>
        <v/>
      </c>
      <c r="EF471" s="3" t="str">
        <f>IF('DATA ENTRY'!CK470="","",IF('DATA ENTRY'!C470="","",IF(AND($EF$4='DATA ENTRY'!G470,$EH$4='DATA ENTRY'!F470),'DATA ENTRY'!C470,"")))</f>
        <v/>
      </c>
      <c r="EG471" s="4" t="str">
        <f>IF('DATA ENTRY'!CK470="","",IF('DATA ENTRY'!I470="","",IF(AND($EF$4='DATA ENTRY'!G470,$EH$4='DATA ENTRY'!F470),'DATA ENTRY'!I470,"")))</f>
        <v/>
      </c>
      <c r="EH471" s="4" t="str">
        <f>IF('DATA ENTRY'!CK470="","",IF('DATA ENTRY'!CK470="","",IF(AND($EF$4='DATA ENTRY'!G470,$EH$4='DATA ENTRY'!F470),'DATA ENTRY'!CK470,"")))</f>
        <v/>
      </c>
      <c r="EI471" s="3" t="str">
        <f>IF('DATA ENTRY'!CK470="","",IF('DATA ENTRY'!N470="","",IF(AND($EF$4='DATA ENTRY'!G470,$EH$4='DATA ENTRY'!F470),'DATA ENTRY'!N470,"")))</f>
        <v/>
      </c>
      <c r="EJ471" s="107" t="str">
        <f>IF('DATA ENTRY'!CK470="","",IF('DATA ENTRY'!O470="","",IF(AND($EF$4='DATA ENTRY'!G470,$EH$4='DATA ENTRY'!F470),'DATA ENTRY'!O470,"")))</f>
        <v/>
      </c>
      <c r="EK471" s="3" t="str">
        <f>IF('DATA ENTRY'!CK470="","",IF('DATA ENTRY'!P470="","",IF(AND($EF$4='DATA ENTRY'!G470,$EH$4='DATA ENTRY'!F470),'DATA ENTRY'!P470,"")))</f>
        <v/>
      </c>
      <c r="EL471" s="107" t="str">
        <f>IF('DATA ENTRY'!CK470="","",IF('DATA ENTRY'!Q470="","",IF(AND($EF$4='DATA ENTRY'!G470,$EH$4='DATA ENTRY'!F470),'DATA ENTRY'!Q470,"")))</f>
        <v/>
      </c>
      <c r="EM471" s="3" t="str">
        <f>IF('DATA ENTRY'!CK470="","",IF('DATA ENTRY'!R470="","",IF(AND($EF$4='DATA ENTRY'!G470,$EH$4='DATA ENTRY'!F470),'DATA ENTRY'!R470,"")))</f>
        <v/>
      </c>
      <c r="EN471" s="107" t="str">
        <f>IF('DATA ENTRY'!CK470="","",IF('DATA ENTRY'!S470="","",IF(AND($EF$4='DATA ENTRY'!G470,$EH$4='DATA ENTRY'!F470),'DATA ENTRY'!S470,"")))</f>
        <v/>
      </c>
      <c r="EO471" s="3" t="str">
        <f>IF('DATA ENTRY'!CK470="","",IF('DATA ENTRY'!E470="","",IF(AND($EF$4='DATA ENTRY'!G470,$EH$4='DATA ENTRY'!F470),'DATA ENTRY'!E470,"")))</f>
        <v/>
      </c>
      <c r="EP471" s="3" t="str">
        <f>IF('DATA ENTRY'!CK470="","",IF('DATA ENTRY'!D470="","",IF(AND($EF$4='DATA ENTRY'!G470,$EH$4='DATA ENTRY'!F470),'DATA ENTRY'!D470,"")))</f>
        <v/>
      </c>
      <c r="EQ471" s="3" t="str">
        <f>IF('DATA ENTRY'!CK470="","",IF('DATA ENTRY'!W470="","",IF(AND($EF$4='DATA ENTRY'!G470,$EH$4='DATA ENTRY'!F470),'DATA ENTRY'!W470,"")))</f>
        <v/>
      </c>
      <c r="ER471" s="3" t="str">
        <f>IF('DATA ENTRY'!CK470="","",IF('DATA ENTRY'!X470="","",IF(AND($EF$4='DATA ENTRY'!G470,$EH$4='DATA ENTRY'!F470),'DATA ENTRY'!X470,"")))</f>
        <v/>
      </c>
      <c r="ES471" s="108" t="str">
        <f t="shared" si="127"/>
        <v/>
      </c>
      <c r="ET471" s="108" t="str">
        <f>IF('DATA ENTRY'!CK470="","",IF('DATA ENTRY'!D470="","",IF(AND($EF$4='DATA ENTRY'!G470,$EH$4='DATA ENTRY'!F470),'DATA ENTRY'!G470,"")))</f>
        <v/>
      </c>
      <c r="EY471">
        <f t="shared" si="128"/>
        <v>0</v>
      </c>
    </row>
    <row r="472" spans="1:155">
      <c r="A472" t="str">
        <f>IF(S472=0,"",1+(MAX($A$7:A471)))</f>
        <v/>
      </c>
      <c r="B472" s="224">
        <v>466</v>
      </c>
      <c r="C472" s="3" t="str">
        <f>IF('DATA ENTRY'!CK471="","",IF('DATA ENTRY'!B471="","",IF($D$4="All Post",'DATA ENTRY'!B471,IF(AND($D$4='DATA ENTRY'!CK471),'DATA ENTRY'!B471,""))))</f>
        <v/>
      </c>
      <c r="D472" s="3" t="str">
        <f>IF('DATA ENTRY'!CK471="","",IF('DATA ENTRY'!C471="","",IF($D$4="All Post",'DATA ENTRY'!C471,IF(AND($D$4='DATA ENTRY'!CK471),'DATA ENTRY'!C471,""))))</f>
        <v/>
      </c>
      <c r="E472" s="4" t="str">
        <f>IF('DATA ENTRY'!CK471="","",IF('DATA ENTRY'!I471="","",IF($D$4="All Post",'DATA ENTRY'!I471,IF(AND($D$4='DATA ENTRY'!CK471),'DATA ENTRY'!I471,""))))</f>
        <v/>
      </c>
      <c r="F472" s="4" t="str">
        <f>IF('DATA ENTRY'!CK471="","",IF('DATA ENTRY'!CK471="","",IF($D$4="All Post",'DATA ENTRY'!CK471,IF(AND($D$4='DATA ENTRY'!CK471),'DATA ENTRY'!CK471,""))))</f>
        <v/>
      </c>
      <c r="G472" s="3" t="str">
        <f>IF('DATA ENTRY'!CK471="","",IF('DATA ENTRY'!N471="","",IF($D$4="All Post",'DATA ENTRY'!N471,IF(AND($D$4='DATA ENTRY'!CK471),'DATA ENTRY'!N471,""))))</f>
        <v/>
      </c>
      <c r="H472" s="107" t="str">
        <f>IF('DATA ENTRY'!CK471="","",IF('DATA ENTRY'!O471="","",IF($D$4="All Post",'DATA ENTRY'!O471,IF(AND($D$4='DATA ENTRY'!CK471),'DATA ENTRY'!O471,""))))</f>
        <v/>
      </c>
      <c r="I472" s="3" t="str">
        <f>IF('DATA ENTRY'!CK471="","",IF('DATA ENTRY'!P471="","",IF($D$4="All Post",'DATA ENTRY'!P471,IF(AND($D$4='DATA ENTRY'!CK471),'DATA ENTRY'!P471,""))))</f>
        <v/>
      </c>
      <c r="J472" s="107" t="str">
        <f>IF('DATA ENTRY'!CK471="","",IF('DATA ENTRY'!Q471="","",IF($D$4="All Post",'DATA ENTRY'!Q471,IF(AND($D$4='DATA ENTRY'!CK471),'DATA ENTRY'!Q471,""))))</f>
        <v/>
      </c>
      <c r="K472" s="3" t="str">
        <f>IF('DATA ENTRY'!CK471="","",IF('DATA ENTRY'!R471="","",IF($D$4="All Post",'DATA ENTRY'!R471,IF(AND($D$4='DATA ENTRY'!CK471),'DATA ENTRY'!R471,""))))</f>
        <v/>
      </c>
      <c r="L472" s="3" t="str">
        <f>IF('DATA ENTRY'!CK471="","",IF('DATA ENTRY'!S471="","",IF($D$4="All Post",'DATA ENTRY'!S471,IF(AND($D$4='DATA ENTRY'!CK471),'DATA ENTRY'!S471,""))))</f>
        <v/>
      </c>
      <c r="M472" s="3" t="str">
        <f>IF('DATA ENTRY'!CK471="","",IF('DATA ENTRY'!E471="","",IF($D$4="All Post",'DATA ENTRY'!E471,IF(AND($D$4='DATA ENTRY'!CK471),'DATA ENTRY'!E471,""))))</f>
        <v/>
      </c>
      <c r="N472" s="3" t="str">
        <f>IF('DATA ENTRY'!CK471="","",IF('DATA ENTRY'!W471="","",IF($D$4="All Post",'DATA ENTRY'!W471,IF(AND($D$4='DATA ENTRY'!CK471),'DATA ENTRY'!W471,""))))</f>
        <v/>
      </c>
      <c r="O472" s="3" t="str">
        <f>IF('DATA ENTRY'!CK471="","",IF('DATA ENTRY'!X471="","",IF($D$4="All Post",'DATA ENTRY'!X471,IF(AND($D$4='DATA ENTRY'!CK471),'DATA ENTRY'!X471,""))))</f>
        <v/>
      </c>
      <c r="P472" s="3" t="str">
        <f>IF('DATA ENTRY'!CK471="","",IF('DATA ENTRY'!G471="","",IF($D$4="All Post",'DATA ENTRY'!G471,IF(AND($D$4='DATA ENTRY'!CK471),'DATA ENTRY'!G471,""))))</f>
        <v/>
      </c>
      <c r="S472">
        <f t="shared" si="115"/>
        <v>0</v>
      </c>
      <c r="T472" t="str">
        <f t="shared" si="116"/>
        <v/>
      </c>
      <c r="BZ472" t="str">
        <f t="shared" si="117"/>
        <v/>
      </c>
      <c r="CA472" t="str">
        <f t="shared" si="118"/>
        <v/>
      </c>
      <c r="CB472" s="224">
        <v>466</v>
      </c>
      <c r="CC472" s="3" t="str">
        <f>IF('DATA ENTRY'!CK471="","",IF('DATA ENTRY'!B471="","",IF(AND($CD$4='DATA ENTRY'!CK471,$CG$4='DATA ENTRY'!D471),'DATA ENTRY'!B471,"")))</f>
        <v/>
      </c>
      <c r="CD472" s="3" t="str">
        <f>IF('DATA ENTRY'!CK471="","",IF('DATA ENTRY'!C471="","",IF(AND($CD$4='DATA ENTRY'!CK471,$CG$4='DATA ENTRY'!D471),'DATA ENTRY'!C471,"")))</f>
        <v/>
      </c>
      <c r="CE472" s="4" t="str">
        <f>IF('DATA ENTRY'!CK471="","",IF('DATA ENTRY'!I471="","",IF(AND($CD$4='DATA ENTRY'!CK471,$CG$4='DATA ENTRY'!D471),'DATA ENTRY'!I471,"")))</f>
        <v/>
      </c>
      <c r="CF472" s="4" t="str">
        <f>IF('DATA ENTRY'!CK471="","",IF('DATA ENTRY'!CK471="","",IF(AND($CD$4='DATA ENTRY'!CK471,$CG$4='DATA ENTRY'!D471),'DATA ENTRY'!CK471,"")))</f>
        <v/>
      </c>
      <c r="CG472" s="3" t="str">
        <f>IF('DATA ENTRY'!CK471="","",IF('DATA ENTRY'!N471="","",IF(AND($CD$4='DATA ENTRY'!CK471,$CG$4='DATA ENTRY'!D471),'DATA ENTRY'!N471,"")))</f>
        <v/>
      </c>
      <c r="CH472" s="107" t="str">
        <f>IF('DATA ENTRY'!CK471="","",IF('DATA ENTRY'!O471="","",IF(AND($CD$4='DATA ENTRY'!CK471,$CG$4='DATA ENTRY'!D471),'DATA ENTRY'!O471,"")))</f>
        <v/>
      </c>
      <c r="CI472" s="3" t="str">
        <f>IF('DATA ENTRY'!CK471="","",IF('DATA ENTRY'!P471="","",IF(AND($CD$4='DATA ENTRY'!CK471,$CG$4='DATA ENTRY'!D471),'DATA ENTRY'!P471,"")))</f>
        <v/>
      </c>
      <c r="CJ472" s="107" t="str">
        <f>IF('DATA ENTRY'!CK471="","",IF('DATA ENTRY'!Q471="","",IF(AND($CD$4='DATA ENTRY'!CK471,$CG$4='DATA ENTRY'!D471),'DATA ENTRY'!Q471,"")))</f>
        <v/>
      </c>
      <c r="CK472" s="3" t="str">
        <f>IF('DATA ENTRY'!CK471="","",IF('DATA ENTRY'!R471="","",IF(AND($CD$4='DATA ENTRY'!CK471,$CG$4='DATA ENTRY'!D471),'DATA ENTRY'!R471,"")))</f>
        <v/>
      </c>
      <c r="CL472" s="3" t="str">
        <f>IF('DATA ENTRY'!CK471="","",IF('DATA ENTRY'!S471="","",IF(AND($CD$4='DATA ENTRY'!CK471,$CG$4='DATA ENTRY'!D471),'DATA ENTRY'!S471,"")))</f>
        <v/>
      </c>
      <c r="CM472" s="3" t="str">
        <f>IF('DATA ENTRY'!CK471="","",IF('DATA ENTRY'!E471="","",IF(AND($CD$4='DATA ENTRY'!CK471,$CG$4='DATA ENTRY'!D471),'DATA ENTRY'!E471,"")))</f>
        <v/>
      </c>
      <c r="CN472" s="3" t="str">
        <f>IF('DATA ENTRY'!CK471="","",IF('DATA ENTRY'!W471="","",IF(AND($CD$4='DATA ENTRY'!CK471,$CG$4='DATA ENTRY'!D471),'DATA ENTRY'!W471,"")))</f>
        <v/>
      </c>
      <c r="CO472" s="3" t="str">
        <f>IF('DATA ENTRY'!CK471="","",IF('DATA ENTRY'!X471="","",IF(AND($CD$4='DATA ENTRY'!CK471,$CG$4='DATA ENTRY'!D471),'DATA ENTRY'!X471,"")))</f>
        <v/>
      </c>
      <c r="CP472" s="108" t="str">
        <f t="shared" si="119"/>
        <v/>
      </c>
      <c r="CQ472" s="108" t="str">
        <f>IF('DATA ENTRY'!CK471="","",IF('DATA ENTRY'!G471="","",IF(AND($CD$4='DATA ENTRY'!CK471,$CG$4='DATA ENTRY'!D471),'DATA ENTRY'!G471,"")))</f>
        <v/>
      </c>
      <c r="CR472" s="230" t="str">
        <f>IF('DATA ENTRY'!CK471="","",IF('DATA ENTRY'!D471="","",IF(AND($CD$4='DATA ENTRY'!CK471,$CG$4='DATA ENTRY'!D471),'DATA ENTRY'!D471,"")))</f>
        <v/>
      </c>
      <c r="CS472">
        <f t="shared" si="120"/>
        <v>0</v>
      </c>
      <c r="CT472">
        <f t="shared" si="121"/>
        <v>0</v>
      </c>
      <c r="CV472" s="139"/>
      <c r="CX472">
        <f t="shared" si="122"/>
        <v>0</v>
      </c>
      <c r="DB472" t="str">
        <f t="shared" si="129"/>
        <v/>
      </c>
      <c r="DC472" t="str">
        <f t="shared" si="130"/>
        <v/>
      </c>
      <c r="DD472" s="224">
        <v>466</v>
      </c>
      <c r="DE472" s="3" t="str">
        <f>IF('DATA ENTRY'!CK471="","",IF('DATA ENTRY'!B471="","",IF(AND($DF$4='DATA ENTRY'!D471),'DATA ENTRY'!B471,"")))</f>
        <v/>
      </c>
      <c r="DF472" s="3" t="str">
        <f>IF('DATA ENTRY'!CK471="","",IF('DATA ENTRY'!C471="","",IF(AND($DF$4='DATA ENTRY'!D471),'DATA ENTRY'!C471,"")))</f>
        <v/>
      </c>
      <c r="DG472" s="4" t="str">
        <f>IF('DATA ENTRY'!CK471="","",IF('DATA ENTRY'!I471="","",IF(AND($DF$4='DATA ENTRY'!D471),'DATA ENTRY'!I471,"")))</f>
        <v/>
      </c>
      <c r="DH472" s="4" t="str">
        <f>IF('DATA ENTRY'!CK471="","",IF('DATA ENTRY'!CK471="","",IF(AND($DF$4='DATA ENTRY'!D471),'DATA ENTRY'!CK471,"")))</f>
        <v/>
      </c>
      <c r="DI472" s="3" t="str">
        <f>IF('DATA ENTRY'!CK471="","",IF('DATA ENTRY'!N471="","",IF(AND($DF$4='DATA ENTRY'!D471),'DATA ENTRY'!N471,"")))</f>
        <v/>
      </c>
      <c r="DJ472" s="107" t="str">
        <f>IF('DATA ENTRY'!CK471="","",IF('DATA ENTRY'!O471="","",IF(AND($DF$4='DATA ENTRY'!D471),'DATA ENTRY'!O471,"")))</f>
        <v/>
      </c>
      <c r="DK472" s="3" t="str">
        <f>IF('DATA ENTRY'!CK471="","",IF('DATA ENTRY'!P471="","",IF(AND($DF$4='DATA ENTRY'!D471),'DATA ENTRY'!P471,"")))</f>
        <v/>
      </c>
      <c r="DL472" s="107" t="str">
        <f>IF('DATA ENTRY'!CK471="","",IF('DATA ENTRY'!Q471="","",IF(AND($DF$4='DATA ENTRY'!D471),'DATA ENTRY'!Q471,"")))</f>
        <v/>
      </c>
      <c r="DM472" s="3" t="str">
        <f>IF('DATA ENTRY'!CK471="","",IF('DATA ENTRY'!R471="","",IF(AND($DF$4='DATA ENTRY'!D471),'DATA ENTRY'!R471,"")))</f>
        <v/>
      </c>
      <c r="DN472" s="107" t="str">
        <f>IF('DATA ENTRY'!CK471="","",IF('DATA ENTRY'!S471="","",IF(AND($DF$4='DATA ENTRY'!D471),'DATA ENTRY'!S471,"")))</f>
        <v/>
      </c>
      <c r="DO472" s="3" t="str">
        <f>IF('DATA ENTRY'!CK471="","",IF('DATA ENTRY'!E471="","",IF(AND($DF$4='DATA ENTRY'!D471),'DATA ENTRY'!E471,"")))</f>
        <v/>
      </c>
      <c r="DP472" s="3" t="str">
        <f>IF('DATA ENTRY'!CK471="","",IF('DATA ENTRY'!D471="","",IF(AND($DF$4='DATA ENTRY'!D471),'DATA ENTRY'!D471,"")))</f>
        <v/>
      </c>
      <c r="DQ472" s="3" t="str">
        <f>IF('DATA ENTRY'!CK471="","",IF('DATA ENTRY'!W471="","",IF(AND($DF$4='DATA ENTRY'!D471),'DATA ENTRY'!W471,"")))</f>
        <v/>
      </c>
      <c r="DR472" s="3" t="str">
        <f>IF('DATA ENTRY'!CK471="","",IF('DATA ENTRY'!X471="","",IF(AND($DF$4='DATA ENTRY'!D471),'DATA ENTRY'!X471,"")))</f>
        <v/>
      </c>
      <c r="DS472" s="108" t="str">
        <f t="shared" si="123"/>
        <v/>
      </c>
      <c r="DT472" s="108" t="str">
        <f>IF('DATA ENTRY'!CK471="","",IF('DATA ENTRY'!D471="","",IF(AND($DF$4='DATA ENTRY'!D471),'DATA ENTRY'!G471,"")))</f>
        <v/>
      </c>
      <c r="DY472">
        <f t="shared" si="124"/>
        <v>0</v>
      </c>
      <c r="EB472" t="str">
        <f t="shared" si="125"/>
        <v/>
      </c>
      <c r="EC472" t="str">
        <f t="shared" si="126"/>
        <v/>
      </c>
      <c r="ED472" s="224">
        <v>466</v>
      </c>
      <c r="EE472" s="3" t="str">
        <f>IF('DATA ENTRY'!CK471="","",IF('DATA ENTRY'!B471="","",IF(AND($EF$4='DATA ENTRY'!G471,$EH$4='DATA ENTRY'!F471),'DATA ENTRY'!B471,"")))</f>
        <v/>
      </c>
      <c r="EF472" s="3" t="str">
        <f>IF('DATA ENTRY'!CK471="","",IF('DATA ENTRY'!C471="","",IF(AND($EF$4='DATA ENTRY'!G471,$EH$4='DATA ENTRY'!F471),'DATA ENTRY'!C471,"")))</f>
        <v/>
      </c>
      <c r="EG472" s="4" t="str">
        <f>IF('DATA ENTRY'!CK471="","",IF('DATA ENTRY'!I471="","",IF(AND($EF$4='DATA ENTRY'!G471,$EH$4='DATA ENTRY'!F471),'DATA ENTRY'!I471,"")))</f>
        <v/>
      </c>
      <c r="EH472" s="4" t="str">
        <f>IF('DATA ENTRY'!CK471="","",IF('DATA ENTRY'!CK471="","",IF(AND($EF$4='DATA ENTRY'!G471,$EH$4='DATA ENTRY'!F471),'DATA ENTRY'!CK471,"")))</f>
        <v/>
      </c>
      <c r="EI472" s="3" t="str">
        <f>IF('DATA ENTRY'!CK471="","",IF('DATA ENTRY'!N471="","",IF(AND($EF$4='DATA ENTRY'!G471,$EH$4='DATA ENTRY'!F471),'DATA ENTRY'!N471,"")))</f>
        <v/>
      </c>
      <c r="EJ472" s="107" t="str">
        <f>IF('DATA ENTRY'!CK471="","",IF('DATA ENTRY'!O471="","",IF(AND($EF$4='DATA ENTRY'!G471,$EH$4='DATA ENTRY'!F471),'DATA ENTRY'!O471,"")))</f>
        <v/>
      </c>
      <c r="EK472" s="3" t="str">
        <f>IF('DATA ENTRY'!CK471="","",IF('DATA ENTRY'!P471="","",IF(AND($EF$4='DATA ENTRY'!G471,$EH$4='DATA ENTRY'!F471),'DATA ENTRY'!P471,"")))</f>
        <v/>
      </c>
      <c r="EL472" s="107" t="str">
        <f>IF('DATA ENTRY'!CK471="","",IF('DATA ENTRY'!Q471="","",IF(AND($EF$4='DATA ENTRY'!G471,$EH$4='DATA ENTRY'!F471),'DATA ENTRY'!Q471,"")))</f>
        <v/>
      </c>
      <c r="EM472" s="3" t="str">
        <f>IF('DATA ENTRY'!CK471="","",IF('DATA ENTRY'!R471="","",IF(AND($EF$4='DATA ENTRY'!G471,$EH$4='DATA ENTRY'!F471),'DATA ENTRY'!R471,"")))</f>
        <v/>
      </c>
      <c r="EN472" s="107" t="str">
        <f>IF('DATA ENTRY'!CK471="","",IF('DATA ENTRY'!S471="","",IF(AND($EF$4='DATA ENTRY'!G471,$EH$4='DATA ENTRY'!F471),'DATA ENTRY'!S471,"")))</f>
        <v/>
      </c>
      <c r="EO472" s="3" t="str">
        <f>IF('DATA ENTRY'!CK471="","",IF('DATA ENTRY'!E471="","",IF(AND($EF$4='DATA ENTRY'!G471,$EH$4='DATA ENTRY'!F471),'DATA ENTRY'!E471,"")))</f>
        <v/>
      </c>
      <c r="EP472" s="3" t="str">
        <f>IF('DATA ENTRY'!CK471="","",IF('DATA ENTRY'!D471="","",IF(AND($EF$4='DATA ENTRY'!G471,$EH$4='DATA ENTRY'!F471),'DATA ENTRY'!D471,"")))</f>
        <v/>
      </c>
      <c r="EQ472" s="3" t="str">
        <f>IF('DATA ENTRY'!CK471="","",IF('DATA ENTRY'!W471="","",IF(AND($EF$4='DATA ENTRY'!G471,$EH$4='DATA ENTRY'!F471),'DATA ENTRY'!W471,"")))</f>
        <v/>
      </c>
      <c r="ER472" s="3" t="str">
        <f>IF('DATA ENTRY'!CK471="","",IF('DATA ENTRY'!X471="","",IF(AND($EF$4='DATA ENTRY'!G471,$EH$4='DATA ENTRY'!F471),'DATA ENTRY'!X471,"")))</f>
        <v/>
      </c>
      <c r="ES472" s="108" t="str">
        <f t="shared" si="127"/>
        <v/>
      </c>
      <c r="ET472" s="108" t="str">
        <f>IF('DATA ENTRY'!CK471="","",IF('DATA ENTRY'!D471="","",IF(AND($EF$4='DATA ENTRY'!G471,$EH$4='DATA ENTRY'!F471),'DATA ENTRY'!G471,"")))</f>
        <v/>
      </c>
      <c r="EY472">
        <f t="shared" si="128"/>
        <v>0</v>
      </c>
    </row>
    <row r="473" spans="1:155">
      <c r="A473" t="str">
        <f>IF(S473=0,"",1+(MAX($A$7:A472)))</f>
        <v/>
      </c>
      <c r="B473" s="224">
        <v>467</v>
      </c>
      <c r="C473" s="3" t="str">
        <f>IF('DATA ENTRY'!CK472="","",IF('DATA ENTRY'!B472="","",IF($D$4="All Post",'DATA ENTRY'!B472,IF(AND($D$4='DATA ENTRY'!CK472),'DATA ENTRY'!B472,""))))</f>
        <v/>
      </c>
      <c r="D473" s="3" t="str">
        <f>IF('DATA ENTRY'!CK472="","",IF('DATA ENTRY'!C472="","",IF($D$4="All Post",'DATA ENTRY'!C472,IF(AND($D$4='DATA ENTRY'!CK472),'DATA ENTRY'!C472,""))))</f>
        <v/>
      </c>
      <c r="E473" s="4" t="str">
        <f>IF('DATA ENTRY'!CK472="","",IF('DATA ENTRY'!I472="","",IF($D$4="All Post",'DATA ENTRY'!I472,IF(AND($D$4='DATA ENTRY'!CK472),'DATA ENTRY'!I472,""))))</f>
        <v/>
      </c>
      <c r="F473" s="4" t="str">
        <f>IF('DATA ENTRY'!CK472="","",IF('DATA ENTRY'!CK472="","",IF($D$4="All Post",'DATA ENTRY'!CK472,IF(AND($D$4='DATA ENTRY'!CK472),'DATA ENTRY'!CK472,""))))</f>
        <v/>
      </c>
      <c r="G473" s="3" t="str">
        <f>IF('DATA ENTRY'!CK472="","",IF('DATA ENTRY'!N472="","",IF($D$4="All Post",'DATA ENTRY'!N472,IF(AND($D$4='DATA ENTRY'!CK472),'DATA ENTRY'!N472,""))))</f>
        <v/>
      </c>
      <c r="H473" s="107" t="str">
        <f>IF('DATA ENTRY'!CK472="","",IF('DATA ENTRY'!O472="","",IF($D$4="All Post",'DATA ENTRY'!O472,IF(AND($D$4='DATA ENTRY'!CK472),'DATA ENTRY'!O472,""))))</f>
        <v/>
      </c>
      <c r="I473" s="3" t="str">
        <f>IF('DATA ENTRY'!CK472="","",IF('DATA ENTRY'!P472="","",IF($D$4="All Post",'DATA ENTRY'!P472,IF(AND($D$4='DATA ENTRY'!CK472),'DATA ENTRY'!P472,""))))</f>
        <v/>
      </c>
      <c r="J473" s="107" t="str">
        <f>IF('DATA ENTRY'!CK472="","",IF('DATA ENTRY'!Q472="","",IF($D$4="All Post",'DATA ENTRY'!Q472,IF(AND($D$4='DATA ENTRY'!CK472),'DATA ENTRY'!Q472,""))))</f>
        <v/>
      </c>
      <c r="K473" s="3" t="str">
        <f>IF('DATA ENTRY'!CK472="","",IF('DATA ENTRY'!R472="","",IF($D$4="All Post",'DATA ENTRY'!R472,IF(AND($D$4='DATA ENTRY'!CK472),'DATA ENTRY'!R472,""))))</f>
        <v/>
      </c>
      <c r="L473" s="3" t="str">
        <f>IF('DATA ENTRY'!CK472="","",IF('DATA ENTRY'!S472="","",IF($D$4="All Post",'DATA ENTRY'!S472,IF(AND($D$4='DATA ENTRY'!CK472),'DATA ENTRY'!S472,""))))</f>
        <v/>
      </c>
      <c r="M473" s="3" t="str">
        <f>IF('DATA ENTRY'!CK472="","",IF('DATA ENTRY'!E472="","",IF($D$4="All Post",'DATA ENTRY'!E472,IF(AND($D$4='DATA ENTRY'!CK472),'DATA ENTRY'!E472,""))))</f>
        <v/>
      </c>
      <c r="N473" s="3" t="str">
        <f>IF('DATA ENTRY'!CK472="","",IF('DATA ENTRY'!W472="","",IF($D$4="All Post",'DATA ENTRY'!W472,IF(AND($D$4='DATA ENTRY'!CK472),'DATA ENTRY'!W472,""))))</f>
        <v/>
      </c>
      <c r="O473" s="3" t="str">
        <f>IF('DATA ENTRY'!CK472="","",IF('DATA ENTRY'!X472="","",IF($D$4="All Post",'DATA ENTRY'!X472,IF(AND($D$4='DATA ENTRY'!CK472),'DATA ENTRY'!X472,""))))</f>
        <v/>
      </c>
      <c r="P473" s="3" t="str">
        <f>IF('DATA ENTRY'!CK472="","",IF('DATA ENTRY'!G472="","",IF($D$4="All Post",'DATA ENTRY'!G472,IF(AND($D$4='DATA ENTRY'!CK472),'DATA ENTRY'!G472,""))))</f>
        <v/>
      </c>
      <c r="S473">
        <f t="shared" si="115"/>
        <v>0</v>
      </c>
      <c r="T473" t="str">
        <f t="shared" si="116"/>
        <v/>
      </c>
      <c r="BZ473" t="str">
        <f t="shared" si="117"/>
        <v/>
      </c>
      <c r="CA473" t="str">
        <f t="shared" si="118"/>
        <v/>
      </c>
      <c r="CB473" s="224">
        <v>467</v>
      </c>
      <c r="CC473" s="3" t="str">
        <f>IF('DATA ENTRY'!CK472="","",IF('DATA ENTRY'!B472="","",IF(AND($CD$4='DATA ENTRY'!CK472,$CG$4='DATA ENTRY'!D472),'DATA ENTRY'!B472,"")))</f>
        <v/>
      </c>
      <c r="CD473" s="3" t="str">
        <f>IF('DATA ENTRY'!CK472="","",IF('DATA ENTRY'!C472="","",IF(AND($CD$4='DATA ENTRY'!CK472,$CG$4='DATA ENTRY'!D472),'DATA ENTRY'!C472,"")))</f>
        <v/>
      </c>
      <c r="CE473" s="4" t="str">
        <f>IF('DATA ENTRY'!CK472="","",IF('DATA ENTRY'!I472="","",IF(AND($CD$4='DATA ENTRY'!CK472,$CG$4='DATA ENTRY'!D472),'DATA ENTRY'!I472,"")))</f>
        <v/>
      </c>
      <c r="CF473" s="4" t="str">
        <f>IF('DATA ENTRY'!CK472="","",IF('DATA ENTRY'!CK472="","",IF(AND($CD$4='DATA ENTRY'!CK472,$CG$4='DATA ENTRY'!D472),'DATA ENTRY'!CK472,"")))</f>
        <v/>
      </c>
      <c r="CG473" s="3" t="str">
        <f>IF('DATA ENTRY'!CK472="","",IF('DATA ENTRY'!N472="","",IF(AND($CD$4='DATA ENTRY'!CK472,$CG$4='DATA ENTRY'!D472),'DATA ENTRY'!N472,"")))</f>
        <v/>
      </c>
      <c r="CH473" s="107" t="str">
        <f>IF('DATA ENTRY'!CK472="","",IF('DATA ENTRY'!O472="","",IF(AND($CD$4='DATA ENTRY'!CK472,$CG$4='DATA ENTRY'!D472),'DATA ENTRY'!O472,"")))</f>
        <v/>
      </c>
      <c r="CI473" s="3" t="str">
        <f>IF('DATA ENTRY'!CK472="","",IF('DATA ENTRY'!P472="","",IF(AND($CD$4='DATA ENTRY'!CK472,$CG$4='DATA ENTRY'!D472),'DATA ENTRY'!P472,"")))</f>
        <v/>
      </c>
      <c r="CJ473" s="107" t="str">
        <f>IF('DATA ENTRY'!CK472="","",IF('DATA ENTRY'!Q472="","",IF(AND($CD$4='DATA ENTRY'!CK472,$CG$4='DATA ENTRY'!D472),'DATA ENTRY'!Q472,"")))</f>
        <v/>
      </c>
      <c r="CK473" s="3" t="str">
        <f>IF('DATA ENTRY'!CK472="","",IF('DATA ENTRY'!R472="","",IF(AND($CD$4='DATA ENTRY'!CK472,$CG$4='DATA ENTRY'!D472),'DATA ENTRY'!R472,"")))</f>
        <v/>
      </c>
      <c r="CL473" s="3" t="str">
        <f>IF('DATA ENTRY'!CK472="","",IF('DATA ENTRY'!S472="","",IF(AND($CD$4='DATA ENTRY'!CK472,$CG$4='DATA ENTRY'!D472),'DATA ENTRY'!S472,"")))</f>
        <v/>
      </c>
      <c r="CM473" s="3" t="str">
        <f>IF('DATA ENTRY'!CK472="","",IF('DATA ENTRY'!E472="","",IF(AND($CD$4='DATA ENTRY'!CK472,$CG$4='DATA ENTRY'!D472),'DATA ENTRY'!E472,"")))</f>
        <v/>
      </c>
      <c r="CN473" s="3" t="str">
        <f>IF('DATA ENTRY'!CK472="","",IF('DATA ENTRY'!W472="","",IF(AND($CD$4='DATA ENTRY'!CK472,$CG$4='DATA ENTRY'!D472),'DATA ENTRY'!W472,"")))</f>
        <v/>
      </c>
      <c r="CO473" s="3" t="str">
        <f>IF('DATA ENTRY'!CK472="","",IF('DATA ENTRY'!X472="","",IF(AND($CD$4='DATA ENTRY'!CK472,$CG$4='DATA ENTRY'!D472),'DATA ENTRY'!X472,"")))</f>
        <v/>
      </c>
      <c r="CP473" s="108" t="str">
        <f t="shared" si="119"/>
        <v/>
      </c>
      <c r="CQ473" s="108" t="str">
        <f>IF('DATA ENTRY'!CK472="","",IF('DATA ENTRY'!G472="","",IF(AND($CD$4='DATA ENTRY'!CK472,$CG$4='DATA ENTRY'!D472),'DATA ENTRY'!G472,"")))</f>
        <v/>
      </c>
      <c r="CR473" s="230" t="str">
        <f>IF('DATA ENTRY'!CK472="","",IF('DATA ENTRY'!D472="","",IF(AND($CD$4='DATA ENTRY'!CK472,$CG$4='DATA ENTRY'!D472),'DATA ENTRY'!D472,"")))</f>
        <v/>
      </c>
      <c r="CS473">
        <f t="shared" si="120"/>
        <v>0</v>
      </c>
      <c r="CT473">
        <f t="shared" si="121"/>
        <v>0</v>
      </c>
      <c r="CV473" s="139"/>
      <c r="CX473">
        <f t="shared" si="122"/>
        <v>0</v>
      </c>
      <c r="DB473" t="str">
        <f t="shared" si="129"/>
        <v/>
      </c>
      <c r="DC473" t="str">
        <f t="shared" si="130"/>
        <v/>
      </c>
      <c r="DD473" s="224">
        <v>467</v>
      </c>
      <c r="DE473" s="3" t="str">
        <f>IF('DATA ENTRY'!CK472="","",IF('DATA ENTRY'!B472="","",IF(AND($DF$4='DATA ENTRY'!D472),'DATA ENTRY'!B472,"")))</f>
        <v/>
      </c>
      <c r="DF473" s="3" t="str">
        <f>IF('DATA ENTRY'!CK472="","",IF('DATA ENTRY'!C472="","",IF(AND($DF$4='DATA ENTRY'!D472),'DATA ENTRY'!C472,"")))</f>
        <v/>
      </c>
      <c r="DG473" s="4" t="str">
        <f>IF('DATA ENTRY'!CK472="","",IF('DATA ENTRY'!I472="","",IF(AND($DF$4='DATA ENTRY'!D472),'DATA ENTRY'!I472,"")))</f>
        <v/>
      </c>
      <c r="DH473" s="4" t="str">
        <f>IF('DATA ENTRY'!CK472="","",IF('DATA ENTRY'!CK472="","",IF(AND($DF$4='DATA ENTRY'!D472),'DATA ENTRY'!CK472,"")))</f>
        <v/>
      </c>
      <c r="DI473" s="3" t="str">
        <f>IF('DATA ENTRY'!CK472="","",IF('DATA ENTRY'!N472="","",IF(AND($DF$4='DATA ENTRY'!D472),'DATA ENTRY'!N472,"")))</f>
        <v/>
      </c>
      <c r="DJ473" s="107" t="str">
        <f>IF('DATA ENTRY'!CK472="","",IF('DATA ENTRY'!O472="","",IF(AND($DF$4='DATA ENTRY'!D472),'DATA ENTRY'!O472,"")))</f>
        <v/>
      </c>
      <c r="DK473" s="3" t="str">
        <f>IF('DATA ENTRY'!CK472="","",IF('DATA ENTRY'!P472="","",IF(AND($DF$4='DATA ENTRY'!D472),'DATA ENTRY'!P472,"")))</f>
        <v/>
      </c>
      <c r="DL473" s="107" t="str">
        <f>IF('DATA ENTRY'!CK472="","",IF('DATA ENTRY'!Q472="","",IF(AND($DF$4='DATA ENTRY'!D472),'DATA ENTRY'!Q472,"")))</f>
        <v/>
      </c>
      <c r="DM473" s="3" t="str">
        <f>IF('DATA ENTRY'!CK472="","",IF('DATA ENTRY'!R472="","",IF(AND($DF$4='DATA ENTRY'!D472),'DATA ENTRY'!R472,"")))</f>
        <v/>
      </c>
      <c r="DN473" s="107" t="str">
        <f>IF('DATA ENTRY'!CK472="","",IF('DATA ENTRY'!S472="","",IF(AND($DF$4='DATA ENTRY'!D472),'DATA ENTRY'!S472,"")))</f>
        <v/>
      </c>
      <c r="DO473" s="3" t="str">
        <f>IF('DATA ENTRY'!CK472="","",IF('DATA ENTRY'!E472="","",IF(AND($DF$4='DATA ENTRY'!D472),'DATA ENTRY'!E472,"")))</f>
        <v/>
      </c>
      <c r="DP473" s="3" t="str">
        <f>IF('DATA ENTRY'!CK472="","",IF('DATA ENTRY'!D472="","",IF(AND($DF$4='DATA ENTRY'!D472),'DATA ENTRY'!D472,"")))</f>
        <v/>
      </c>
      <c r="DQ473" s="3" t="str">
        <f>IF('DATA ENTRY'!CK472="","",IF('DATA ENTRY'!W472="","",IF(AND($DF$4='DATA ENTRY'!D472),'DATA ENTRY'!W472,"")))</f>
        <v/>
      </c>
      <c r="DR473" s="3" t="str">
        <f>IF('DATA ENTRY'!CK472="","",IF('DATA ENTRY'!X472="","",IF(AND($DF$4='DATA ENTRY'!D472),'DATA ENTRY'!X472,"")))</f>
        <v/>
      </c>
      <c r="DS473" s="108" t="str">
        <f t="shared" si="123"/>
        <v/>
      </c>
      <c r="DT473" s="108" t="str">
        <f>IF('DATA ENTRY'!CK472="","",IF('DATA ENTRY'!D472="","",IF(AND($DF$4='DATA ENTRY'!D472),'DATA ENTRY'!G472,"")))</f>
        <v/>
      </c>
      <c r="DY473">
        <f t="shared" si="124"/>
        <v>0</v>
      </c>
      <c r="EB473" t="str">
        <f t="shared" si="125"/>
        <v/>
      </c>
      <c r="EC473" t="str">
        <f t="shared" si="126"/>
        <v/>
      </c>
      <c r="ED473" s="224">
        <v>467</v>
      </c>
      <c r="EE473" s="3" t="str">
        <f>IF('DATA ENTRY'!CK472="","",IF('DATA ENTRY'!B472="","",IF(AND($EF$4='DATA ENTRY'!G472,$EH$4='DATA ENTRY'!F472),'DATA ENTRY'!B472,"")))</f>
        <v/>
      </c>
      <c r="EF473" s="3" t="str">
        <f>IF('DATA ENTRY'!CK472="","",IF('DATA ENTRY'!C472="","",IF(AND($EF$4='DATA ENTRY'!G472,$EH$4='DATA ENTRY'!F472),'DATA ENTRY'!C472,"")))</f>
        <v/>
      </c>
      <c r="EG473" s="4" t="str">
        <f>IF('DATA ENTRY'!CK472="","",IF('DATA ENTRY'!I472="","",IF(AND($EF$4='DATA ENTRY'!G472,$EH$4='DATA ENTRY'!F472),'DATA ENTRY'!I472,"")))</f>
        <v/>
      </c>
      <c r="EH473" s="4" t="str">
        <f>IF('DATA ENTRY'!CK472="","",IF('DATA ENTRY'!CK472="","",IF(AND($EF$4='DATA ENTRY'!G472,$EH$4='DATA ENTRY'!F472),'DATA ENTRY'!CK472,"")))</f>
        <v/>
      </c>
      <c r="EI473" s="3" t="str">
        <f>IF('DATA ENTRY'!CK472="","",IF('DATA ENTRY'!N472="","",IF(AND($EF$4='DATA ENTRY'!G472,$EH$4='DATA ENTRY'!F472),'DATA ENTRY'!N472,"")))</f>
        <v/>
      </c>
      <c r="EJ473" s="107" t="str">
        <f>IF('DATA ENTRY'!CK472="","",IF('DATA ENTRY'!O472="","",IF(AND($EF$4='DATA ENTRY'!G472,$EH$4='DATA ENTRY'!F472),'DATA ENTRY'!O472,"")))</f>
        <v/>
      </c>
      <c r="EK473" s="3" t="str">
        <f>IF('DATA ENTRY'!CK472="","",IF('DATA ENTRY'!P472="","",IF(AND($EF$4='DATA ENTRY'!G472,$EH$4='DATA ENTRY'!F472),'DATA ENTRY'!P472,"")))</f>
        <v/>
      </c>
      <c r="EL473" s="107" t="str">
        <f>IF('DATA ENTRY'!CK472="","",IF('DATA ENTRY'!Q472="","",IF(AND($EF$4='DATA ENTRY'!G472,$EH$4='DATA ENTRY'!F472),'DATA ENTRY'!Q472,"")))</f>
        <v/>
      </c>
      <c r="EM473" s="3" t="str">
        <f>IF('DATA ENTRY'!CK472="","",IF('DATA ENTRY'!R472="","",IF(AND($EF$4='DATA ENTRY'!G472,$EH$4='DATA ENTRY'!F472),'DATA ENTRY'!R472,"")))</f>
        <v/>
      </c>
      <c r="EN473" s="107" t="str">
        <f>IF('DATA ENTRY'!CK472="","",IF('DATA ENTRY'!S472="","",IF(AND($EF$4='DATA ENTRY'!G472,$EH$4='DATA ENTRY'!F472),'DATA ENTRY'!S472,"")))</f>
        <v/>
      </c>
      <c r="EO473" s="3" t="str">
        <f>IF('DATA ENTRY'!CK472="","",IF('DATA ENTRY'!E472="","",IF(AND($EF$4='DATA ENTRY'!G472,$EH$4='DATA ENTRY'!F472),'DATA ENTRY'!E472,"")))</f>
        <v/>
      </c>
      <c r="EP473" s="3" t="str">
        <f>IF('DATA ENTRY'!CK472="","",IF('DATA ENTRY'!D472="","",IF(AND($EF$4='DATA ENTRY'!G472,$EH$4='DATA ENTRY'!F472),'DATA ENTRY'!D472,"")))</f>
        <v/>
      </c>
      <c r="EQ473" s="3" t="str">
        <f>IF('DATA ENTRY'!CK472="","",IF('DATA ENTRY'!W472="","",IF(AND($EF$4='DATA ENTRY'!G472,$EH$4='DATA ENTRY'!F472),'DATA ENTRY'!W472,"")))</f>
        <v/>
      </c>
      <c r="ER473" s="3" t="str">
        <f>IF('DATA ENTRY'!CK472="","",IF('DATA ENTRY'!X472="","",IF(AND($EF$4='DATA ENTRY'!G472,$EH$4='DATA ENTRY'!F472),'DATA ENTRY'!X472,"")))</f>
        <v/>
      </c>
      <c r="ES473" s="108" t="str">
        <f t="shared" si="127"/>
        <v/>
      </c>
      <c r="ET473" s="108" t="str">
        <f>IF('DATA ENTRY'!CK472="","",IF('DATA ENTRY'!D472="","",IF(AND($EF$4='DATA ENTRY'!G472,$EH$4='DATA ENTRY'!F472),'DATA ENTRY'!G472,"")))</f>
        <v/>
      </c>
      <c r="EY473">
        <f t="shared" si="128"/>
        <v>0</v>
      </c>
    </row>
    <row r="474" spans="1:155">
      <c r="A474" t="str">
        <f>IF(S474=0,"",1+(MAX($A$7:A473)))</f>
        <v/>
      </c>
      <c r="B474" s="224">
        <v>468</v>
      </c>
      <c r="C474" s="3" t="str">
        <f>IF('DATA ENTRY'!CK473="","",IF('DATA ENTRY'!B473="","",IF($D$4="All Post",'DATA ENTRY'!B473,IF(AND($D$4='DATA ENTRY'!CK473),'DATA ENTRY'!B473,""))))</f>
        <v/>
      </c>
      <c r="D474" s="3" t="str">
        <f>IF('DATA ENTRY'!CK473="","",IF('DATA ENTRY'!C473="","",IF($D$4="All Post",'DATA ENTRY'!C473,IF(AND($D$4='DATA ENTRY'!CK473),'DATA ENTRY'!C473,""))))</f>
        <v/>
      </c>
      <c r="E474" s="4" t="str">
        <f>IF('DATA ENTRY'!CK473="","",IF('DATA ENTRY'!I473="","",IF($D$4="All Post",'DATA ENTRY'!I473,IF(AND($D$4='DATA ENTRY'!CK473),'DATA ENTRY'!I473,""))))</f>
        <v/>
      </c>
      <c r="F474" s="4" t="str">
        <f>IF('DATA ENTRY'!CK473="","",IF('DATA ENTRY'!CK473="","",IF($D$4="All Post",'DATA ENTRY'!CK473,IF(AND($D$4='DATA ENTRY'!CK473),'DATA ENTRY'!CK473,""))))</f>
        <v/>
      </c>
      <c r="G474" s="3" t="str">
        <f>IF('DATA ENTRY'!CK473="","",IF('DATA ENTRY'!N473="","",IF($D$4="All Post",'DATA ENTRY'!N473,IF(AND($D$4='DATA ENTRY'!CK473),'DATA ENTRY'!N473,""))))</f>
        <v/>
      </c>
      <c r="H474" s="107" t="str">
        <f>IF('DATA ENTRY'!CK473="","",IF('DATA ENTRY'!O473="","",IF($D$4="All Post",'DATA ENTRY'!O473,IF(AND($D$4='DATA ENTRY'!CK473),'DATA ENTRY'!O473,""))))</f>
        <v/>
      </c>
      <c r="I474" s="3" t="str">
        <f>IF('DATA ENTRY'!CK473="","",IF('DATA ENTRY'!P473="","",IF($D$4="All Post",'DATA ENTRY'!P473,IF(AND($D$4='DATA ENTRY'!CK473),'DATA ENTRY'!P473,""))))</f>
        <v/>
      </c>
      <c r="J474" s="107" t="str">
        <f>IF('DATA ENTRY'!CK473="","",IF('DATA ENTRY'!Q473="","",IF($D$4="All Post",'DATA ENTRY'!Q473,IF(AND($D$4='DATA ENTRY'!CK473),'DATA ENTRY'!Q473,""))))</f>
        <v/>
      </c>
      <c r="K474" s="3" t="str">
        <f>IF('DATA ENTRY'!CK473="","",IF('DATA ENTRY'!R473="","",IF($D$4="All Post",'DATA ENTRY'!R473,IF(AND($D$4='DATA ENTRY'!CK473),'DATA ENTRY'!R473,""))))</f>
        <v/>
      </c>
      <c r="L474" s="3" t="str">
        <f>IF('DATA ENTRY'!CK473="","",IF('DATA ENTRY'!S473="","",IF($D$4="All Post",'DATA ENTRY'!S473,IF(AND($D$4='DATA ENTRY'!CK473),'DATA ENTRY'!S473,""))))</f>
        <v/>
      </c>
      <c r="M474" s="3" t="str">
        <f>IF('DATA ENTRY'!CK473="","",IF('DATA ENTRY'!E473="","",IF($D$4="All Post",'DATA ENTRY'!E473,IF(AND($D$4='DATA ENTRY'!CK473),'DATA ENTRY'!E473,""))))</f>
        <v/>
      </c>
      <c r="N474" s="3" t="str">
        <f>IF('DATA ENTRY'!CK473="","",IF('DATA ENTRY'!W473="","",IF($D$4="All Post",'DATA ENTRY'!W473,IF(AND($D$4='DATA ENTRY'!CK473),'DATA ENTRY'!W473,""))))</f>
        <v/>
      </c>
      <c r="O474" s="3" t="str">
        <f>IF('DATA ENTRY'!CK473="","",IF('DATA ENTRY'!X473="","",IF($D$4="All Post",'DATA ENTRY'!X473,IF(AND($D$4='DATA ENTRY'!CK473),'DATA ENTRY'!X473,""))))</f>
        <v/>
      </c>
      <c r="P474" s="3" t="str">
        <f>IF('DATA ENTRY'!CK473="","",IF('DATA ENTRY'!G473="","",IF($D$4="All Post",'DATA ENTRY'!G473,IF(AND($D$4='DATA ENTRY'!CK473),'DATA ENTRY'!G473,""))))</f>
        <v/>
      </c>
      <c r="S474">
        <f t="shared" si="115"/>
        <v>0</v>
      </c>
      <c r="T474" t="str">
        <f t="shared" si="116"/>
        <v/>
      </c>
      <c r="BZ474" t="str">
        <f t="shared" si="117"/>
        <v/>
      </c>
      <c r="CA474" t="str">
        <f t="shared" si="118"/>
        <v/>
      </c>
      <c r="CB474" s="224">
        <v>468</v>
      </c>
      <c r="CC474" s="3" t="str">
        <f>IF('DATA ENTRY'!CK473="","",IF('DATA ENTRY'!B473="","",IF(AND($CD$4='DATA ENTRY'!CK473,$CG$4='DATA ENTRY'!D473),'DATA ENTRY'!B473,"")))</f>
        <v/>
      </c>
      <c r="CD474" s="3" t="str">
        <f>IF('DATA ENTRY'!CK473="","",IF('DATA ENTRY'!C473="","",IF(AND($CD$4='DATA ENTRY'!CK473,$CG$4='DATA ENTRY'!D473),'DATA ENTRY'!C473,"")))</f>
        <v/>
      </c>
      <c r="CE474" s="4" t="str">
        <f>IF('DATA ENTRY'!CK473="","",IF('DATA ENTRY'!I473="","",IF(AND($CD$4='DATA ENTRY'!CK473,$CG$4='DATA ENTRY'!D473),'DATA ENTRY'!I473,"")))</f>
        <v/>
      </c>
      <c r="CF474" s="4" t="str">
        <f>IF('DATA ENTRY'!CK473="","",IF('DATA ENTRY'!CK473="","",IF(AND($CD$4='DATA ENTRY'!CK473,$CG$4='DATA ENTRY'!D473),'DATA ENTRY'!CK473,"")))</f>
        <v/>
      </c>
      <c r="CG474" s="3" t="str">
        <f>IF('DATA ENTRY'!CK473="","",IF('DATA ENTRY'!N473="","",IF(AND($CD$4='DATA ENTRY'!CK473,$CG$4='DATA ENTRY'!D473),'DATA ENTRY'!N473,"")))</f>
        <v/>
      </c>
      <c r="CH474" s="107" t="str">
        <f>IF('DATA ENTRY'!CK473="","",IF('DATA ENTRY'!O473="","",IF(AND($CD$4='DATA ENTRY'!CK473,$CG$4='DATA ENTRY'!D473),'DATA ENTRY'!O473,"")))</f>
        <v/>
      </c>
      <c r="CI474" s="3" t="str">
        <f>IF('DATA ENTRY'!CK473="","",IF('DATA ENTRY'!P473="","",IF(AND($CD$4='DATA ENTRY'!CK473,$CG$4='DATA ENTRY'!D473),'DATA ENTRY'!P473,"")))</f>
        <v/>
      </c>
      <c r="CJ474" s="107" t="str">
        <f>IF('DATA ENTRY'!CK473="","",IF('DATA ENTRY'!Q473="","",IF(AND($CD$4='DATA ENTRY'!CK473,$CG$4='DATA ENTRY'!D473),'DATA ENTRY'!Q473,"")))</f>
        <v/>
      </c>
      <c r="CK474" s="3" t="str">
        <f>IF('DATA ENTRY'!CK473="","",IF('DATA ENTRY'!R473="","",IF(AND($CD$4='DATA ENTRY'!CK473,$CG$4='DATA ENTRY'!D473),'DATA ENTRY'!R473,"")))</f>
        <v/>
      </c>
      <c r="CL474" s="3" t="str">
        <f>IF('DATA ENTRY'!CK473="","",IF('DATA ENTRY'!S473="","",IF(AND($CD$4='DATA ENTRY'!CK473,$CG$4='DATA ENTRY'!D473),'DATA ENTRY'!S473,"")))</f>
        <v/>
      </c>
      <c r="CM474" s="3" t="str">
        <f>IF('DATA ENTRY'!CK473="","",IF('DATA ENTRY'!E473="","",IF(AND($CD$4='DATA ENTRY'!CK473,$CG$4='DATA ENTRY'!D473),'DATA ENTRY'!E473,"")))</f>
        <v/>
      </c>
      <c r="CN474" s="3" t="str">
        <f>IF('DATA ENTRY'!CK473="","",IF('DATA ENTRY'!W473="","",IF(AND($CD$4='DATA ENTRY'!CK473,$CG$4='DATA ENTRY'!D473),'DATA ENTRY'!W473,"")))</f>
        <v/>
      </c>
      <c r="CO474" s="3" t="str">
        <f>IF('DATA ENTRY'!CK473="","",IF('DATA ENTRY'!X473="","",IF(AND($CD$4='DATA ENTRY'!CK473,$CG$4='DATA ENTRY'!D473),'DATA ENTRY'!X473,"")))</f>
        <v/>
      </c>
      <c r="CP474" s="108" t="str">
        <f t="shared" si="119"/>
        <v/>
      </c>
      <c r="CQ474" s="108" t="str">
        <f>IF('DATA ENTRY'!CK473="","",IF('DATA ENTRY'!G473="","",IF(AND($CD$4='DATA ENTRY'!CK473,$CG$4='DATA ENTRY'!D473),'DATA ENTRY'!G473,"")))</f>
        <v/>
      </c>
      <c r="CR474" s="230" t="str">
        <f>IF('DATA ENTRY'!CK473="","",IF('DATA ENTRY'!D473="","",IF(AND($CD$4='DATA ENTRY'!CK473,$CG$4='DATA ENTRY'!D473),'DATA ENTRY'!D473,"")))</f>
        <v/>
      </c>
      <c r="CS474">
        <f t="shared" si="120"/>
        <v>0</v>
      </c>
      <c r="CT474">
        <f t="shared" si="121"/>
        <v>0</v>
      </c>
      <c r="CV474" s="139"/>
      <c r="CX474">
        <f t="shared" si="122"/>
        <v>0</v>
      </c>
      <c r="DB474" t="str">
        <f t="shared" si="129"/>
        <v/>
      </c>
      <c r="DC474" t="str">
        <f t="shared" si="130"/>
        <v/>
      </c>
      <c r="DD474" s="224">
        <v>468</v>
      </c>
      <c r="DE474" s="3" t="str">
        <f>IF('DATA ENTRY'!CK473="","",IF('DATA ENTRY'!B473="","",IF(AND($DF$4='DATA ENTRY'!D473),'DATA ENTRY'!B473,"")))</f>
        <v/>
      </c>
      <c r="DF474" s="3" t="str">
        <f>IF('DATA ENTRY'!CK473="","",IF('DATA ENTRY'!C473="","",IF(AND($DF$4='DATA ENTRY'!D473),'DATA ENTRY'!C473,"")))</f>
        <v/>
      </c>
      <c r="DG474" s="4" t="str">
        <f>IF('DATA ENTRY'!CK473="","",IF('DATA ENTRY'!I473="","",IF(AND($DF$4='DATA ENTRY'!D473),'DATA ENTRY'!I473,"")))</f>
        <v/>
      </c>
      <c r="DH474" s="4" t="str">
        <f>IF('DATA ENTRY'!CK473="","",IF('DATA ENTRY'!CK473="","",IF(AND($DF$4='DATA ENTRY'!D473),'DATA ENTRY'!CK473,"")))</f>
        <v/>
      </c>
      <c r="DI474" s="3" t="str">
        <f>IF('DATA ENTRY'!CK473="","",IF('DATA ENTRY'!N473="","",IF(AND($DF$4='DATA ENTRY'!D473),'DATA ENTRY'!N473,"")))</f>
        <v/>
      </c>
      <c r="DJ474" s="107" t="str">
        <f>IF('DATA ENTRY'!CK473="","",IF('DATA ENTRY'!O473="","",IF(AND($DF$4='DATA ENTRY'!D473),'DATA ENTRY'!O473,"")))</f>
        <v/>
      </c>
      <c r="DK474" s="3" t="str">
        <f>IF('DATA ENTRY'!CK473="","",IF('DATA ENTRY'!P473="","",IF(AND($DF$4='DATA ENTRY'!D473),'DATA ENTRY'!P473,"")))</f>
        <v/>
      </c>
      <c r="DL474" s="107" t="str">
        <f>IF('DATA ENTRY'!CK473="","",IF('DATA ENTRY'!Q473="","",IF(AND($DF$4='DATA ENTRY'!D473),'DATA ENTRY'!Q473,"")))</f>
        <v/>
      </c>
      <c r="DM474" s="3" t="str">
        <f>IF('DATA ENTRY'!CK473="","",IF('DATA ENTRY'!R473="","",IF(AND($DF$4='DATA ENTRY'!D473),'DATA ENTRY'!R473,"")))</f>
        <v/>
      </c>
      <c r="DN474" s="107" t="str">
        <f>IF('DATA ENTRY'!CK473="","",IF('DATA ENTRY'!S473="","",IF(AND($DF$4='DATA ENTRY'!D473),'DATA ENTRY'!S473,"")))</f>
        <v/>
      </c>
      <c r="DO474" s="3" t="str">
        <f>IF('DATA ENTRY'!CK473="","",IF('DATA ENTRY'!E473="","",IF(AND($DF$4='DATA ENTRY'!D473),'DATA ENTRY'!E473,"")))</f>
        <v/>
      </c>
      <c r="DP474" s="3" t="str">
        <f>IF('DATA ENTRY'!CK473="","",IF('DATA ENTRY'!D473="","",IF(AND($DF$4='DATA ENTRY'!D473),'DATA ENTRY'!D473,"")))</f>
        <v/>
      </c>
      <c r="DQ474" s="3" t="str">
        <f>IF('DATA ENTRY'!CK473="","",IF('DATA ENTRY'!W473="","",IF(AND($DF$4='DATA ENTRY'!D473),'DATA ENTRY'!W473,"")))</f>
        <v/>
      </c>
      <c r="DR474" s="3" t="str">
        <f>IF('DATA ENTRY'!CK473="","",IF('DATA ENTRY'!X473="","",IF(AND($DF$4='DATA ENTRY'!D473),'DATA ENTRY'!X473,"")))</f>
        <v/>
      </c>
      <c r="DS474" s="108" t="str">
        <f t="shared" si="123"/>
        <v/>
      </c>
      <c r="DT474" s="108" t="str">
        <f>IF('DATA ENTRY'!CK473="","",IF('DATA ENTRY'!D473="","",IF(AND($DF$4='DATA ENTRY'!D473),'DATA ENTRY'!G473,"")))</f>
        <v/>
      </c>
      <c r="DY474">
        <f t="shared" si="124"/>
        <v>0</v>
      </c>
      <c r="EB474" t="str">
        <f t="shared" si="125"/>
        <v/>
      </c>
      <c r="EC474" t="str">
        <f t="shared" si="126"/>
        <v/>
      </c>
      <c r="ED474" s="224">
        <v>468</v>
      </c>
      <c r="EE474" s="3" t="str">
        <f>IF('DATA ENTRY'!CK473="","",IF('DATA ENTRY'!B473="","",IF(AND($EF$4='DATA ENTRY'!G473,$EH$4='DATA ENTRY'!F473),'DATA ENTRY'!B473,"")))</f>
        <v/>
      </c>
      <c r="EF474" s="3" t="str">
        <f>IF('DATA ENTRY'!CK473="","",IF('DATA ENTRY'!C473="","",IF(AND($EF$4='DATA ENTRY'!G473,$EH$4='DATA ENTRY'!F473),'DATA ENTRY'!C473,"")))</f>
        <v/>
      </c>
      <c r="EG474" s="4" t="str">
        <f>IF('DATA ENTRY'!CK473="","",IF('DATA ENTRY'!I473="","",IF(AND($EF$4='DATA ENTRY'!G473,$EH$4='DATA ENTRY'!F473),'DATA ENTRY'!I473,"")))</f>
        <v/>
      </c>
      <c r="EH474" s="4" t="str">
        <f>IF('DATA ENTRY'!CK473="","",IF('DATA ENTRY'!CK473="","",IF(AND($EF$4='DATA ENTRY'!G473,$EH$4='DATA ENTRY'!F473),'DATA ENTRY'!CK473,"")))</f>
        <v/>
      </c>
      <c r="EI474" s="3" t="str">
        <f>IF('DATA ENTRY'!CK473="","",IF('DATA ENTRY'!N473="","",IF(AND($EF$4='DATA ENTRY'!G473,$EH$4='DATA ENTRY'!F473),'DATA ENTRY'!N473,"")))</f>
        <v/>
      </c>
      <c r="EJ474" s="107" t="str">
        <f>IF('DATA ENTRY'!CK473="","",IF('DATA ENTRY'!O473="","",IF(AND($EF$4='DATA ENTRY'!G473,$EH$4='DATA ENTRY'!F473),'DATA ENTRY'!O473,"")))</f>
        <v/>
      </c>
      <c r="EK474" s="3" t="str">
        <f>IF('DATA ENTRY'!CK473="","",IF('DATA ENTRY'!P473="","",IF(AND($EF$4='DATA ENTRY'!G473,$EH$4='DATA ENTRY'!F473),'DATA ENTRY'!P473,"")))</f>
        <v/>
      </c>
      <c r="EL474" s="107" t="str">
        <f>IF('DATA ENTRY'!CK473="","",IF('DATA ENTRY'!Q473="","",IF(AND($EF$4='DATA ENTRY'!G473,$EH$4='DATA ENTRY'!F473),'DATA ENTRY'!Q473,"")))</f>
        <v/>
      </c>
      <c r="EM474" s="3" t="str">
        <f>IF('DATA ENTRY'!CK473="","",IF('DATA ENTRY'!R473="","",IF(AND($EF$4='DATA ENTRY'!G473,$EH$4='DATA ENTRY'!F473),'DATA ENTRY'!R473,"")))</f>
        <v/>
      </c>
      <c r="EN474" s="107" t="str">
        <f>IF('DATA ENTRY'!CK473="","",IF('DATA ENTRY'!S473="","",IF(AND($EF$4='DATA ENTRY'!G473,$EH$4='DATA ENTRY'!F473),'DATA ENTRY'!S473,"")))</f>
        <v/>
      </c>
      <c r="EO474" s="3" t="str">
        <f>IF('DATA ENTRY'!CK473="","",IF('DATA ENTRY'!E473="","",IF(AND($EF$4='DATA ENTRY'!G473,$EH$4='DATA ENTRY'!F473),'DATA ENTRY'!E473,"")))</f>
        <v/>
      </c>
      <c r="EP474" s="3" t="str">
        <f>IF('DATA ENTRY'!CK473="","",IF('DATA ENTRY'!D473="","",IF(AND($EF$4='DATA ENTRY'!G473,$EH$4='DATA ENTRY'!F473),'DATA ENTRY'!D473,"")))</f>
        <v/>
      </c>
      <c r="EQ474" s="3" t="str">
        <f>IF('DATA ENTRY'!CK473="","",IF('DATA ENTRY'!W473="","",IF(AND($EF$4='DATA ENTRY'!G473,$EH$4='DATA ENTRY'!F473),'DATA ENTRY'!W473,"")))</f>
        <v/>
      </c>
      <c r="ER474" s="3" t="str">
        <f>IF('DATA ENTRY'!CK473="","",IF('DATA ENTRY'!X473="","",IF(AND($EF$4='DATA ENTRY'!G473,$EH$4='DATA ENTRY'!F473),'DATA ENTRY'!X473,"")))</f>
        <v/>
      </c>
      <c r="ES474" s="108" t="str">
        <f t="shared" si="127"/>
        <v/>
      </c>
      <c r="ET474" s="108" t="str">
        <f>IF('DATA ENTRY'!CK473="","",IF('DATA ENTRY'!D473="","",IF(AND($EF$4='DATA ENTRY'!G473,$EH$4='DATA ENTRY'!F473),'DATA ENTRY'!G473,"")))</f>
        <v/>
      </c>
      <c r="EY474">
        <f t="shared" si="128"/>
        <v>0</v>
      </c>
    </row>
    <row r="475" spans="1:155">
      <c r="A475" t="str">
        <f>IF(S475=0,"",1+(MAX($A$7:A474)))</f>
        <v/>
      </c>
      <c r="B475" s="224">
        <v>469</v>
      </c>
      <c r="C475" s="3" t="str">
        <f>IF('DATA ENTRY'!CK474="","",IF('DATA ENTRY'!B474="","",IF($D$4="All Post",'DATA ENTRY'!B474,IF(AND($D$4='DATA ENTRY'!CK474),'DATA ENTRY'!B474,""))))</f>
        <v/>
      </c>
      <c r="D475" s="3" t="str">
        <f>IF('DATA ENTRY'!CK474="","",IF('DATA ENTRY'!C474="","",IF($D$4="All Post",'DATA ENTRY'!C474,IF(AND($D$4='DATA ENTRY'!CK474),'DATA ENTRY'!C474,""))))</f>
        <v/>
      </c>
      <c r="E475" s="4" t="str">
        <f>IF('DATA ENTRY'!CK474="","",IF('DATA ENTRY'!I474="","",IF($D$4="All Post",'DATA ENTRY'!I474,IF(AND($D$4='DATA ENTRY'!CK474),'DATA ENTRY'!I474,""))))</f>
        <v/>
      </c>
      <c r="F475" s="4" t="str">
        <f>IF('DATA ENTRY'!CK474="","",IF('DATA ENTRY'!CK474="","",IF($D$4="All Post",'DATA ENTRY'!CK474,IF(AND($D$4='DATA ENTRY'!CK474),'DATA ENTRY'!CK474,""))))</f>
        <v/>
      </c>
      <c r="G475" s="3" t="str">
        <f>IF('DATA ENTRY'!CK474="","",IF('DATA ENTRY'!N474="","",IF($D$4="All Post",'DATA ENTRY'!N474,IF(AND($D$4='DATA ENTRY'!CK474),'DATA ENTRY'!N474,""))))</f>
        <v/>
      </c>
      <c r="H475" s="107" t="str">
        <f>IF('DATA ENTRY'!CK474="","",IF('DATA ENTRY'!O474="","",IF($D$4="All Post",'DATA ENTRY'!O474,IF(AND($D$4='DATA ENTRY'!CK474),'DATA ENTRY'!O474,""))))</f>
        <v/>
      </c>
      <c r="I475" s="3" t="str">
        <f>IF('DATA ENTRY'!CK474="","",IF('DATA ENTRY'!P474="","",IF($D$4="All Post",'DATA ENTRY'!P474,IF(AND($D$4='DATA ENTRY'!CK474),'DATA ENTRY'!P474,""))))</f>
        <v/>
      </c>
      <c r="J475" s="107" t="str">
        <f>IF('DATA ENTRY'!CK474="","",IF('DATA ENTRY'!Q474="","",IF($D$4="All Post",'DATA ENTRY'!Q474,IF(AND($D$4='DATA ENTRY'!CK474),'DATA ENTRY'!Q474,""))))</f>
        <v/>
      </c>
      <c r="K475" s="3" t="str">
        <f>IF('DATA ENTRY'!CK474="","",IF('DATA ENTRY'!R474="","",IF($D$4="All Post",'DATA ENTRY'!R474,IF(AND($D$4='DATA ENTRY'!CK474),'DATA ENTRY'!R474,""))))</f>
        <v/>
      </c>
      <c r="L475" s="3" t="str">
        <f>IF('DATA ENTRY'!CK474="","",IF('DATA ENTRY'!S474="","",IF($D$4="All Post",'DATA ENTRY'!S474,IF(AND($D$4='DATA ENTRY'!CK474),'DATA ENTRY'!S474,""))))</f>
        <v/>
      </c>
      <c r="M475" s="3" t="str">
        <f>IF('DATA ENTRY'!CK474="","",IF('DATA ENTRY'!E474="","",IF($D$4="All Post",'DATA ENTRY'!E474,IF(AND($D$4='DATA ENTRY'!CK474),'DATA ENTRY'!E474,""))))</f>
        <v/>
      </c>
      <c r="N475" s="3" t="str">
        <f>IF('DATA ENTRY'!CK474="","",IF('DATA ENTRY'!W474="","",IF($D$4="All Post",'DATA ENTRY'!W474,IF(AND($D$4='DATA ENTRY'!CK474),'DATA ENTRY'!W474,""))))</f>
        <v/>
      </c>
      <c r="O475" s="3" t="str">
        <f>IF('DATA ENTRY'!CK474="","",IF('DATA ENTRY'!X474="","",IF($D$4="All Post",'DATA ENTRY'!X474,IF(AND($D$4='DATA ENTRY'!CK474),'DATA ENTRY'!X474,""))))</f>
        <v/>
      </c>
      <c r="P475" s="3" t="str">
        <f>IF('DATA ENTRY'!CK474="","",IF('DATA ENTRY'!G474="","",IF($D$4="All Post",'DATA ENTRY'!G474,IF(AND($D$4='DATA ENTRY'!CK474),'DATA ENTRY'!G474,""))))</f>
        <v/>
      </c>
      <c r="S475">
        <f t="shared" si="115"/>
        <v>0</v>
      </c>
      <c r="T475" t="str">
        <f t="shared" si="116"/>
        <v/>
      </c>
      <c r="BZ475" t="str">
        <f t="shared" si="117"/>
        <v/>
      </c>
      <c r="CA475" t="str">
        <f t="shared" si="118"/>
        <v/>
      </c>
      <c r="CB475" s="224">
        <v>469</v>
      </c>
      <c r="CC475" s="3" t="str">
        <f>IF('DATA ENTRY'!CK474="","",IF('DATA ENTRY'!B474="","",IF(AND($CD$4='DATA ENTRY'!CK474,$CG$4='DATA ENTRY'!D474),'DATA ENTRY'!B474,"")))</f>
        <v/>
      </c>
      <c r="CD475" s="3" t="str">
        <f>IF('DATA ENTRY'!CK474="","",IF('DATA ENTRY'!C474="","",IF(AND($CD$4='DATA ENTRY'!CK474,$CG$4='DATA ENTRY'!D474),'DATA ENTRY'!C474,"")))</f>
        <v/>
      </c>
      <c r="CE475" s="4" t="str">
        <f>IF('DATA ENTRY'!CK474="","",IF('DATA ENTRY'!I474="","",IF(AND($CD$4='DATA ENTRY'!CK474,$CG$4='DATA ENTRY'!D474),'DATA ENTRY'!I474,"")))</f>
        <v/>
      </c>
      <c r="CF475" s="4" t="str">
        <f>IF('DATA ENTRY'!CK474="","",IF('DATA ENTRY'!CK474="","",IF(AND($CD$4='DATA ENTRY'!CK474,$CG$4='DATA ENTRY'!D474),'DATA ENTRY'!CK474,"")))</f>
        <v/>
      </c>
      <c r="CG475" s="3" t="str">
        <f>IF('DATA ENTRY'!CK474="","",IF('DATA ENTRY'!N474="","",IF(AND($CD$4='DATA ENTRY'!CK474,$CG$4='DATA ENTRY'!D474),'DATA ENTRY'!N474,"")))</f>
        <v/>
      </c>
      <c r="CH475" s="107" t="str">
        <f>IF('DATA ENTRY'!CK474="","",IF('DATA ENTRY'!O474="","",IF(AND($CD$4='DATA ENTRY'!CK474,$CG$4='DATA ENTRY'!D474),'DATA ENTRY'!O474,"")))</f>
        <v/>
      </c>
      <c r="CI475" s="3" t="str">
        <f>IF('DATA ENTRY'!CK474="","",IF('DATA ENTRY'!P474="","",IF(AND($CD$4='DATA ENTRY'!CK474,$CG$4='DATA ENTRY'!D474),'DATA ENTRY'!P474,"")))</f>
        <v/>
      </c>
      <c r="CJ475" s="107" t="str">
        <f>IF('DATA ENTRY'!CK474="","",IF('DATA ENTRY'!Q474="","",IF(AND($CD$4='DATA ENTRY'!CK474,$CG$4='DATA ENTRY'!D474),'DATA ENTRY'!Q474,"")))</f>
        <v/>
      </c>
      <c r="CK475" s="3" t="str">
        <f>IF('DATA ENTRY'!CK474="","",IF('DATA ENTRY'!R474="","",IF(AND($CD$4='DATA ENTRY'!CK474,$CG$4='DATA ENTRY'!D474),'DATA ENTRY'!R474,"")))</f>
        <v/>
      </c>
      <c r="CL475" s="3" t="str">
        <f>IF('DATA ENTRY'!CK474="","",IF('DATA ENTRY'!S474="","",IF(AND($CD$4='DATA ENTRY'!CK474,$CG$4='DATA ENTRY'!D474),'DATA ENTRY'!S474,"")))</f>
        <v/>
      </c>
      <c r="CM475" s="3" t="str">
        <f>IF('DATA ENTRY'!CK474="","",IF('DATA ENTRY'!E474="","",IF(AND($CD$4='DATA ENTRY'!CK474,$CG$4='DATA ENTRY'!D474),'DATA ENTRY'!E474,"")))</f>
        <v/>
      </c>
      <c r="CN475" s="3" t="str">
        <f>IF('DATA ENTRY'!CK474="","",IF('DATA ENTRY'!W474="","",IF(AND($CD$4='DATA ENTRY'!CK474,$CG$4='DATA ENTRY'!D474),'DATA ENTRY'!W474,"")))</f>
        <v/>
      </c>
      <c r="CO475" s="3" t="str">
        <f>IF('DATA ENTRY'!CK474="","",IF('DATA ENTRY'!X474="","",IF(AND($CD$4='DATA ENTRY'!CK474,$CG$4='DATA ENTRY'!D474),'DATA ENTRY'!X474,"")))</f>
        <v/>
      </c>
      <c r="CP475" s="108" t="str">
        <f t="shared" si="119"/>
        <v/>
      </c>
      <c r="CQ475" s="108" t="str">
        <f>IF('DATA ENTRY'!CK474="","",IF('DATA ENTRY'!G474="","",IF(AND($CD$4='DATA ENTRY'!CK474,$CG$4='DATA ENTRY'!D474),'DATA ENTRY'!G474,"")))</f>
        <v/>
      </c>
      <c r="CR475" s="230" t="str">
        <f>IF('DATA ENTRY'!CK474="","",IF('DATA ENTRY'!D474="","",IF(AND($CD$4='DATA ENTRY'!CK474,$CG$4='DATA ENTRY'!D474),'DATA ENTRY'!D474,"")))</f>
        <v/>
      </c>
      <c r="CS475">
        <f t="shared" si="120"/>
        <v>0</v>
      </c>
      <c r="CT475">
        <f t="shared" si="121"/>
        <v>0</v>
      </c>
      <c r="CV475" s="139"/>
      <c r="CX475">
        <f t="shared" si="122"/>
        <v>0</v>
      </c>
      <c r="DB475" t="str">
        <f t="shared" si="129"/>
        <v/>
      </c>
      <c r="DC475" t="str">
        <f t="shared" si="130"/>
        <v/>
      </c>
      <c r="DD475" s="224">
        <v>469</v>
      </c>
      <c r="DE475" s="3" t="str">
        <f>IF('DATA ENTRY'!CK474="","",IF('DATA ENTRY'!B474="","",IF(AND($DF$4='DATA ENTRY'!D474),'DATA ENTRY'!B474,"")))</f>
        <v/>
      </c>
      <c r="DF475" s="3" t="str">
        <f>IF('DATA ENTRY'!CK474="","",IF('DATA ENTRY'!C474="","",IF(AND($DF$4='DATA ENTRY'!D474),'DATA ENTRY'!C474,"")))</f>
        <v/>
      </c>
      <c r="DG475" s="4" t="str">
        <f>IF('DATA ENTRY'!CK474="","",IF('DATA ENTRY'!I474="","",IF(AND($DF$4='DATA ENTRY'!D474),'DATA ENTRY'!I474,"")))</f>
        <v/>
      </c>
      <c r="DH475" s="4" t="str">
        <f>IF('DATA ENTRY'!CK474="","",IF('DATA ENTRY'!CK474="","",IF(AND($DF$4='DATA ENTRY'!D474),'DATA ENTRY'!CK474,"")))</f>
        <v/>
      </c>
      <c r="DI475" s="3" t="str">
        <f>IF('DATA ENTRY'!CK474="","",IF('DATA ENTRY'!N474="","",IF(AND($DF$4='DATA ENTRY'!D474),'DATA ENTRY'!N474,"")))</f>
        <v/>
      </c>
      <c r="DJ475" s="107" t="str">
        <f>IF('DATA ENTRY'!CK474="","",IF('DATA ENTRY'!O474="","",IF(AND($DF$4='DATA ENTRY'!D474),'DATA ENTRY'!O474,"")))</f>
        <v/>
      </c>
      <c r="DK475" s="3" t="str">
        <f>IF('DATA ENTRY'!CK474="","",IF('DATA ENTRY'!P474="","",IF(AND($DF$4='DATA ENTRY'!D474),'DATA ENTRY'!P474,"")))</f>
        <v/>
      </c>
      <c r="DL475" s="107" t="str">
        <f>IF('DATA ENTRY'!CK474="","",IF('DATA ENTRY'!Q474="","",IF(AND($DF$4='DATA ENTRY'!D474),'DATA ENTRY'!Q474,"")))</f>
        <v/>
      </c>
      <c r="DM475" s="3" t="str">
        <f>IF('DATA ENTRY'!CK474="","",IF('DATA ENTRY'!R474="","",IF(AND($DF$4='DATA ENTRY'!D474),'DATA ENTRY'!R474,"")))</f>
        <v/>
      </c>
      <c r="DN475" s="107" t="str">
        <f>IF('DATA ENTRY'!CK474="","",IF('DATA ENTRY'!S474="","",IF(AND($DF$4='DATA ENTRY'!D474),'DATA ENTRY'!S474,"")))</f>
        <v/>
      </c>
      <c r="DO475" s="3" t="str">
        <f>IF('DATA ENTRY'!CK474="","",IF('DATA ENTRY'!E474="","",IF(AND($DF$4='DATA ENTRY'!D474),'DATA ENTRY'!E474,"")))</f>
        <v/>
      </c>
      <c r="DP475" s="3" t="str">
        <f>IF('DATA ENTRY'!CK474="","",IF('DATA ENTRY'!D474="","",IF(AND($DF$4='DATA ENTRY'!D474),'DATA ENTRY'!D474,"")))</f>
        <v/>
      </c>
      <c r="DQ475" s="3" t="str">
        <f>IF('DATA ENTRY'!CK474="","",IF('DATA ENTRY'!W474="","",IF(AND($DF$4='DATA ENTRY'!D474),'DATA ENTRY'!W474,"")))</f>
        <v/>
      </c>
      <c r="DR475" s="3" t="str">
        <f>IF('DATA ENTRY'!CK474="","",IF('DATA ENTRY'!X474="","",IF(AND($DF$4='DATA ENTRY'!D474),'DATA ENTRY'!X474,"")))</f>
        <v/>
      </c>
      <c r="DS475" s="108" t="str">
        <f t="shared" si="123"/>
        <v/>
      </c>
      <c r="DT475" s="108" t="str">
        <f>IF('DATA ENTRY'!CK474="","",IF('DATA ENTRY'!D474="","",IF(AND($DF$4='DATA ENTRY'!D474),'DATA ENTRY'!G474,"")))</f>
        <v/>
      </c>
      <c r="DY475">
        <f t="shared" si="124"/>
        <v>0</v>
      </c>
      <c r="EB475" t="str">
        <f t="shared" si="125"/>
        <v/>
      </c>
      <c r="EC475" t="str">
        <f t="shared" si="126"/>
        <v/>
      </c>
      <c r="ED475" s="224">
        <v>469</v>
      </c>
      <c r="EE475" s="3" t="str">
        <f>IF('DATA ENTRY'!CK474="","",IF('DATA ENTRY'!B474="","",IF(AND($EF$4='DATA ENTRY'!G474,$EH$4='DATA ENTRY'!F474),'DATA ENTRY'!B474,"")))</f>
        <v/>
      </c>
      <c r="EF475" s="3" t="str">
        <f>IF('DATA ENTRY'!CK474="","",IF('DATA ENTRY'!C474="","",IF(AND($EF$4='DATA ENTRY'!G474,$EH$4='DATA ENTRY'!F474),'DATA ENTRY'!C474,"")))</f>
        <v/>
      </c>
      <c r="EG475" s="4" t="str">
        <f>IF('DATA ENTRY'!CK474="","",IF('DATA ENTRY'!I474="","",IF(AND($EF$4='DATA ENTRY'!G474,$EH$4='DATA ENTRY'!F474),'DATA ENTRY'!I474,"")))</f>
        <v/>
      </c>
      <c r="EH475" s="4" t="str">
        <f>IF('DATA ENTRY'!CK474="","",IF('DATA ENTRY'!CK474="","",IF(AND($EF$4='DATA ENTRY'!G474,$EH$4='DATA ENTRY'!F474),'DATA ENTRY'!CK474,"")))</f>
        <v/>
      </c>
      <c r="EI475" s="3" t="str">
        <f>IF('DATA ENTRY'!CK474="","",IF('DATA ENTRY'!N474="","",IF(AND($EF$4='DATA ENTRY'!G474,$EH$4='DATA ENTRY'!F474),'DATA ENTRY'!N474,"")))</f>
        <v/>
      </c>
      <c r="EJ475" s="107" t="str">
        <f>IF('DATA ENTRY'!CK474="","",IF('DATA ENTRY'!O474="","",IF(AND($EF$4='DATA ENTRY'!G474,$EH$4='DATA ENTRY'!F474),'DATA ENTRY'!O474,"")))</f>
        <v/>
      </c>
      <c r="EK475" s="3" t="str">
        <f>IF('DATA ENTRY'!CK474="","",IF('DATA ENTRY'!P474="","",IF(AND($EF$4='DATA ENTRY'!G474,$EH$4='DATA ENTRY'!F474),'DATA ENTRY'!P474,"")))</f>
        <v/>
      </c>
      <c r="EL475" s="107" t="str">
        <f>IF('DATA ENTRY'!CK474="","",IF('DATA ENTRY'!Q474="","",IF(AND($EF$4='DATA ENTRY'!G474,$EH$4='DATA ENTRY'!F474),'DATA ENTRY'!Q474,"")))</f>
        <v/>
      </c>
      <c r="EM475" s="3" t="str">
        <f>IF('DATA ENTRY'!CK474="","",IF('DATA ENTRY'!R474="","",IF(AND($EF$4='DATA ENTRY'!G474,$EH$4='DATA ENTRY'!F474),'DATA ENTRY'!R474,"")))</f>
        <v/>
      </c>
      <c r="EN475" s="107" t="str">
        <f>IF('DATA ENTRY'!CK474="","",IF('DATA ENTRY'!S474="","",IF(AND($EF$4='DATA ENTRY'!G474,$EH$4='DATA ENTRY'!F474),'DATA ENTRY'!S474,"")))</f>
        <v/>
      </c>
      <c r="EO475" s="3" t="str">
        <f>IF('DATA ENTRY'!CK474="","",IF('DATA ENTRY'!E474="","",IF(AND($EF$4='DATA ENTRY'!G474,$EH$4='DATA ENTRY'!F474),'DATA ENTRY'!E474,"")))</f>
        <v/>
      </c>
      <c r="EP475" s="3" t="str">
        <f>IF('DATA ENTRY'!CK474="","",IF('DATA ENTRY'!D474="","",IF(AND($EF$4='DATA ENTRY'!G474,$EH$4='DATA ENTRY'!F474),'DATA ENTRY'!D474,"")))</f>
        <v/>
      </c>
      <c r="EQ475" s="3" t="str">
        <f>IF('DATA ENTRY'!CK474="","",IF('DATA ENTRY'!W474="","",IF(AND($EF$4='DATA ENTRY'!G474,$EH$4='DATA ENTRY'!F474),'DATA ENTRY'!W474,"")))</f>
        <v/>
      </c>
      <c r="ER475" s="3" t="str">
        <f>IF('DATA ENTRY'!CK474="","",IF('DATA ENTRY'!X474="","",IF(AND($EF$4='DATA ENTRY'!G474,$EH$4='DATA ENTRY'!F474),'DATA ENTRY'!X474,"")))</f>
        <v/>
      </c>
      <c r="ES475" s="108" t="str">
        <f t="shared" si="127"/>
        <v/>
      </c>
      <c r="ET475" s="108" t="str">
        <f>IF('DATA ENTRY'!CK474="","",IF('DATA ENTRY'!D474="","",IF(AND($EF$4='DATA ENTRY'!G474,$EH$4='DATA ENTRY'!F474),'DATA ENTRY'!G474,"")))</f>
        <v/>
      </c>
      <c r="EY475">
        <f t="shared" si="128"/>
        <v>0</v>
      </c>
    </row>
    <row r="476" spans="1:155">
      <c r="A476" t="str">
        <f>IF(S476=0,"",1+(MAX($A$7:A475)))</f>
        <v/>
      </c>
      <c r="B476" s="224">
        <v>470</v>
      </c>
      <c r="C476" s="3" t="str">
        <f>IF('DATA ENTRY'!CK475="","",IF('DATA ENTRY'!B475="","",IF($D$4="All Post",'DATA ENTRY'!B475,IF(AND($D$4='DATA ENTRY'!CK475),'DATA ENTRY'!B475,""))))</f>
        <v/>
      </c>
      <c r="D476" s="3" t="str">
        <f>IF('DATA ENTRY'!CK475="","",IF('DATA ENTRY'!C475="","",IF($D$4="All Post",'DATA ENTRY'!C475,IF(AND($D$4='DATA ENTRY'!CK475),'DATA ENTRY'!C475,""))))</f>
        <v/>
      </c>
      <c r="E476" s="4" t="str">
        <f>IF('DATA ENTRY'!CK475="","",IF('DATA ENTRY'!I475="","",IF($D$4="All Post",'DATA ENTRY'!I475,IF(AND($D$4='DATA ENTRY'!CK475),'DATA ENTRY'!I475,""))))</f>
        <v/>
      </c>
      <c r="F476" s="4" t="str">
        <f>IF('DATA ENTRY'!CK475="","",IF('DATA ENTRY'!CK475="","",IF($D$4="All Post",'DATA ENTRY'!CK475,IF(AND($D$4='DATA ENTRY'!CK475),'DATA ENTRY'!CK475,""))))</f>
        <v/>
      </c>
      <c r="G476" s="3" t="str">
        <f>IF('DATA ENTRY'!CK475="","",IF('DATA ENTRY'!N475="","",IF($D$4="All Post",'DATA ENTRY'!N475,IF(AND($D$4='DATA ENTRY'!CK475),'DATA ENTRY'!N475,""))))</f>
        <v/>
      </c>
      <c r="H476" s="107" t="str">
        <f>IF('DATA ENTRY'!CK475="","",IF('DATA ENTRY'!O475="","",IF($D$4="All Post",'DATA ENTRY'!O475,IF(AND($D$4='DATA ENTRY'!CK475),'DATA ENTRY'!O475,""))))</f>
        <v/>
      </c>
      <c r="I476" s="3" t="str">
        <f>IF('DATA ENTRY'!CK475="","",IF('DATA ENTRY'!P475="","",IF($D$4="All Post",'DATA ENTRY'!P475,IF(AND($D$4='DATA ENTRY'!CK475),'DATA ENTRY'!P475,""))))</f>
        <v/>
      </c>
      <c r="J476" s="107" t="str">
        <f>IF('DATA ENTRY'!CK475="","",IF('DATA ENTRY'!Q475="","",IF($D$4="All Post",'DATA ENTRY'!Q475,IF(AND($D$4='DATA ENTRY'!CK475),'DATA ENTRY'!Q475,""))))</f>
        <v/>
      </c>
      <c r="K476" s="3" t="str">
        <f>IF('DATA ENTRY'!CK475="","",IF('DATA ENTRY'!R475="","",IF($D$4="All Post",'DATA ENTRY'!R475,IF(AND($D$4='DATA ENTRY'!CK475),'DATA ENTRY'!R475,""))))</f>
        <v/>
      </c>
      <c r="L476" s="3" t="str">
        <f>IF('DATA ENTRY'!CK475="","",IF('DATA ENTRY'!S475="","",IF($D$4="All Post",'DATA ENTRY'!S475,IF(AND($D$4='DATA ENTRY'!CK475),'DATA ENTRY'!S475,""))))</f>
        <v/>
      </c>
      <c r="M476" s="3" t="str">
        <f>IF('DATA ENTRY'!CK475="","",IF('DATA ENTRY'!E475="","",IF($D$4="All Post",'DATA ENTRY'!E475,IF(AND($D$4='DATA ENTRY'!CK475),'DATA ENTRY'!E475,""))))</f>
        <v/>
      </c>
      <c r="N476" s="3" t="str">
        <f>IF('DATA ENTRY'!CK475="","",IF('DATA ENTRY'!W475="","",IF($D$4="All Post",'DATA ENTRY'!W475,IF(AND($D$4='DATA ENTRY'!CK475),'DATA ENTRY'!W475,""))))</f>
        <v/>
      </c>
      <c r="O476" s="3" t="str">
        <f>IF('DATA ENTRY'!CK475="","",IF('DATA ENTRY'!X475="","",IF($D$4="All Post",'DATA ENTRY'!X475,IF(AND($D$4='DATA ENTRY'!CK475),'DATA ENTRY'!X475,""))))</f>
        <v/>
      </c>
      <c r="P476" s="3" t="str">
        <f>IF('DATA ENTRY'!CK475="","",IF('DATA ENTRY'!G475="","",IF($D$4="All Post",'DATA ENTRY'!G475,IF(AND($D$4='DATA ENTRY'!CK475),'DATA ENTRY'!G475,""))))</f>
        <v/>
      </c>
      <c r="S476">
        <f t="shared" si="115"/>
        <v>0</v>
      </c>
      <c r="T476" t="str">
        <f t="shared" si="116"/>
        <v/>
      </c>
      <c r="BZ476" t="str">
        <f t="shared" si="117"/>
        <v/>
      </c>
      <c r="CA476" t="str">
        <f t="shared" si="118"/>
        <v/>
      </c>
      <c r="CB476" s="224">
        <v>470</v>
      </c>
      <c r="CC476" s="3" t="str">
        <f>IF('DATA ENTRY'!CK475="","",IF('DATA ENTRY'!B475="","",IF(AND($CD$4='DATA ENTRY'!CK475,$CG$4='DATA ENTRY'!D475),'DATA ENTRY'!B475,"")))</f>
        <v/>
      </c>
      <c r="CD476" s="3" t="str">
        <f>IF('DATA ENTRY'!CK475="","",IF('DATA ENTRY'!C475="","",IF(AND($CD$4='DATA ENTRY'!CK475,$CG$4='DATA ENTRY'!D475),'DATA ENTRY'!C475,"")))</f>
        <v/>
      </c>
      <c r="CE476" s="4" t="str">
        <f>IF('DATA ENTRY'!CK475="","",IF('DATA ENTRY'!I475="","",IF(AND($CD$4='DATA ENTRY'!CK475,$CG$4='DATA ENTRY'!D475),'DATA ENTRY'!I475,"")))</f>
        <v/>
      </c>
      <c r="CF476" s="4" t="str">
        <f>IF('DATA ENTRY'!CK475="","",IF('DATA ENTRY'!CK475="","",IF(AND($CD$4='DATA ENTRY'!CK475,$CG$4='DATA ENTRY'!D475),'DATA ENTRY'!CK475,"")))</f>
        <v/>
      </c>
      <c r="CG476" s="3" t="str">
        <f>IF('DATA ENTRY'!CK475="","",IF('DATA ENTRY'!N475="","",IF(AND($CD$4='DATA ENTRY'!CK475,$CG$4='DATA ENTRY'!D475),'DATA ENTRY'!N475,"")))</f>
        <v/>
      </c>
      <c r="CH476" s="107" t="str">
        <f>IF('DATA ENTRY'!CK475="","",IF('DATA ENTRY'!O475="","",IF(AND($CD$4='DATA ENTRY'!CK475,$CG$4='DATA ENTRY'!D475),'DATA ENTRY'!O475,"")))</f>
        <v/>
      </c>
      <c r="CI476" s="3" t="str">
        <f>IF('DATA ENTRY'!CK475="","",IF('DATA ENTRY'!P475="","",IF(AND($CD$4='DATA ENTRY'!CK475,$CG$4='DATA ENTRY'!D475),'DATA ENTRY'!P475,"")))</f>
        <v/>
      </c>
      <c r="CJ476" s="107" t="str">
        <f>IF('DATA ENTRY'!CK475="","",IF('DATA ENTRY'!Q475="","",IF(AND($CD$4='DATA ENTRY'!CK475,$CG$4='DATA ENTRY'!D475),'DATA ENTRY'!Q475,"")))</f>
        <v/>
      </c>
      <c r="CK476" s="3" t="str">
        <f>IF('DATA ENTRY'!CK475="","",IF('DATA ENTRY'!R475="","",IF(AND($CD$4='DATA ENTRY'!CK475,$CG$4='DATA ENTRY'!D475),'DATA ENTRY'!R475,"")))</f>
        <v/>
      </c>
      <c r="CL476" s="3" t="str">
        <f>IF('DATA ENTRY'!CK475="","",IF('DATA ENTRY'!S475="","",IF(AND($CD$4='DATA ENTRY'!CK475,$CG$4='DATA ENTRY'!D475),'DATA ENTRY'!S475,"")))</f>
        <v/>
      </c>
      <c r="CM476" s="3" t="str">
        <f>IF('DATA ENTRY'!CK475="","",IF('DATA ENTRY'!E475="","",IF(AND($CD$4='DATA ENTRY'!CK475,$CG$4='DATA ENTRY'!D475),'DATA ENTRY'!E475,"")))</f>
        <v/>
      </c>
      <c r="CN476" s="3" t="str">
        <f>IF('DATA ENTRY'!CK475="","",IF('DATA ENTRY'!W475="","",IF(AND($CD$4='DATA ENTRY'!CK475,$CG$4='DATA ENTRY'!D475),'DATA ENTRY'!W475,"")))</f>
        <v/>
      </c>
      <c r="CO476" s="3" t="str">
        <f>IF('DATA ENTRY'!CK475="","",IF('DATA ENTRY'!X475="","",IF(AND($CD$4='DATA ENTRY'!CK475,$CG$4='DATA ENTRY'!D475),'DATA ENTRY'!X475,"")))</f>
        <v/>
      </c>
      <c r="CP476" s="108" t="str">
        <f t="shared" si="119"/>
        <v/>
      </c>
      <c r="CQ476" s="108" t="str">
        <f>IF('DATA ENTRY'!CK475="","",IF('DATA ENTRY'!G475="","",IF(AND($CD$4='DATA ENTRY'!CK475,$CG$4='DATA ENTRY'!D475),'DATA ENTRY'!G475,"")))</f>
        <v/>
      </c>
      <c r="CR476" s="230" t="str">
        <f>IF('DATA ENTRY'!CK475="","",IF('DATA ENTRY'!D475="","",IF(AND($CD$4='DATA ENTRY'!CK475,$CG$4='DATA ENTRY'!D475),'DATA ENTRY'!D475,"")))</f>
        <v/>
      </c>
      <c r="CS476">
        <f t="shared" si="120"/>
        <v>0</v>
      </c>
      <c r="CT476">
        <f t="shared" si="121"/>
        <v>0</v>
      </c>
      <c r="CV476" s="139"/>
      <c r="CX476">
        <f t="shared" si="122"/>
        <v>0</v>
      </c>
      <c r="DB476" t="str">
        <f t="shared" si="129"/>
        <v/>
      </c>
      <c r="DC476" t="str">
        <f t="shared" si="130"/>
        <v/>
      </c>
      <c r="DD476" s="224">
        <v>470</v>
      </c>
      <c r="DE476" s="3" t="str">
        <f>IF('DATA ENTRY'!CK475="","",IF('DATA ENTRY'!B475="","",IF(AND($DF$4='DATA ENTRY'!D475),'DATA ENTRY'!B475,"")))</f>
        <v/>
      </c>
      <c r="DF476" s="3" t="str">
        <f>IF('DATA ENTRY'!CK475="","",IF('DATA ENTRY'!C475="","",IF(AND($DF$4='DATA ENTRY'!D475),'DATA ENTRY'!C475,"")))</f>
        <v/>
      </c>
      <c r="DG476" s="4" t="str">
        <f>IF('DATA ENTRY'!CK475="","",IF('DATA ENTRY'!I475="","",IF(AND($DF$4='DATA ENTRY'!D475),'DATA ENTRY'!I475,"")))</f>
        <v/>
      </c>
      <c r="DH476" s="4" t="str">
        <f>IF('DATA ENTRY'!CK475="","",IF('DATA ENTRY'!CK475="","",IF(AND($DF$4='DATA ENTRY'!D475),'DATA ENTRY'!CK475,"")))</f>
        <v/>
      </c>
      <c r="DI476" s="3" t="str">
        <f>IF('DATA ENTRY'!CK475="","",IF('DATA ENTRY'!N475="","",IF(AND($DF$4='DATA ENTRY'!D475),'DATA ENTRY'!N475,"")))</f>
        <v/>
      </c>
      <c r="DJ476" s="107" t="str">
        <f>IF('DATA ENTRY'!CK475="","",IF('DATA ENTRY'!O475="","",IF(AND($DF$4='DATA ENTRY'!D475),'DATA ENTRY'!O475,"")))</f>
        <v/>
      </c>
      <c r="DK476" s="3" t="str">
        <f>IF('DATA ENTRY'!CK475="","",IF('DATA ENTRY'!P475="","",IF(AND($DF$4='DATA ENTRY'!D475),'DATA ENTRY'!P475,"")))</f>
        <v/>
      </c>
      <c r="DL476" s="107" t="str">
        <f>IF('DATA ENTRY'!CK475="","",IF('DATA ENTRY'!Q475="","",IF(AND($DF$4='DATA ENTRY'!D475),'DATA ENTRY'!Q475,"")))</f>
        <v/>
      </c>
      <c r="DM476" s="3" t="str">
        <f>IF('DATA ENTRY'!CK475="","",IF('DATA ENTRY'!R475="","",IF(AND($DF$4='DATA ENTRY'!D475),'DATA ENTRY'!R475,"")))</f>
        <v/>
      </c>
      <c r="DN476" s="107" t="str">
        <f>IF('DATA ENTRY'!CK475="","",IF('DATA ENTRY'!S475="","",IF(AND($DF$4='DATA ENTRY'!D475),'DATA ENTRY'!S475,"")))</f>
        <v/>
      </c>
      <c r="DO476" s="3" t="str">
        <f>IF('DATA ENTRY'!CK475="","",IF('DATA ENTRY'!E475="","",IF(AND($DF$4='DATA ENTRY'!D475),'DATA ENTRY'!E475,"")))</f>
        <v/>
      </c>
      <c r="DP476" s="3" t="str">
        <f>IF('DATA ENTRY'!CK475="","",IF('DATA ENTRY'!D475="","",IF(AND($DF$4='DATA ENTRY'!D475),'DATA ENTRY'!D475,"")))</f>
        <v/>
      </c>
      <c r="DQ476" s="3" t="str">
        <f>IF('DATA ENTRY'!CK475="","",IF('DATA ENTRY'!W475="","",IF(AND($DF$4='DATA ENTRY'!D475),'DATA ENTRY'!W475,"")))</f>
        <v/>
      </c>
      <c r="DR476" s="3" t="str">
        <f>IF('DATA ENTRY'!CK475="","",IF('DATA ENTRY'!X475="","",IF(AND($DF$4='DATA ENTRY'!D475),'DATA ENTRY'!X475,"")))</f>
        <v/>
      </c>
      <c r="DS476" s="108" t="str">
        <f t="shared" si="123"/>
        <v/>
      </c>
      <c r="DT476" s="108" t="str">
        <f>IF('DATA ENTRY'!CK475="","",IF('DATA ENTRY'!D475="","",IF(AND($DF$4='DATA ENTRY'!D475),'DATA ENTRY'!G475,"")))</f>
        <v/>
      </c>
      <c r="DY476">
        <f t="shared" si="124"/>
        <v>0</v>
      </c>
      <c r="EB476" t="str">
        <f t="shared" si="125"/>
        <v/>
      </c>
      <c r="EC476" t="str">
        <f t="shared" si="126"/>
        <v/>
      </c>
      <c r="ED476" s="224">
        <v>470</v>
      </c>
      <c r="EE476" s="3" t="str">
        <f>IF('DATA ENTRY'!CK475="","",IF('DATA ENTRY'!B475="","",IF(AND($EF$4='DATA ENTRY'!G475,$EH$4='DATA ENTRY'!F475),'DATA ENTRY'!B475,"")))</f>
        <v/>
      </c>
      <c r="EF476" s="3" t="str">
        <f>IF('DATA ENTRY'!CK475="","",IF('DATA ENTRY'!C475="","",IF(AND($EF$4='DATA ENTRY'!G475,$EH$4='DATA ENTRY'!F475),'DATA ENTRY'!C475,"")))</f>
        <v/>
      </c>
      <c r="EG476" s="4" t="str">
        <f>IF('DATA ENTRY'!CK475="","",IF('DATA ENTRY'!I475="","",IF(AND($EF$4='DATA ENTRY'!G475,$EH$4='DATA ENTRY'!F475),'DATA ENTRY'!I475,"")))</f>
        <v/>
      </c>
      <c r="EH476" s="4" t="str">
        <f>IF('DATA ENTRY'!CK475="","",IF('DATA ENTRY'!CK475="","",IF(AND($EF$4='DATA ENTRY'!G475,$EH$4='DATA ENTRY'!F475),'DATA ENTRY'!CK475,"")))</f>
        <v/>
      </c>
      <c r="EI476" s="3" t="str">
        <f>IF('DATA ENTRY'!CK475="","",IF('DATA ENTRY'!N475="","",IF(AND($EF$4='DATA ENTRY'!G475,$EH$4='DATA ENTRY'!F475),'DATA ENTRY'!N475,"")))</f>
        <v/>
      </c>
      <c r="EJ476" s="107" t="str">
        <f>IF('DATA ENTRY'!CK475="","",IF('DATA ENTRY'!O475="","",IF(AND($EF$4='DATA ENTRY'!G475,$EH$4='DATA ENTRY'!F475),'DATA ENTRY'!O475,"")))</f>
        <v/>
      </c>
      <c r="EK476" s="3" t="str">
        <f>IF('DATA ENTRY'!CK475="","",IF('DATA ENTRY'!P475="","",IF(AND($EF$4='DATA ENTRY'!G475,$EH$4='DATA ENTRY'!F475),'DATA ENTRY'!P475,"")))</f>
        <v/>
      </c>
      <c r="EL476" s="107" t="str">
        <f>IF('DATA ENTRY'!CK475="","",IF('DATA ENTRY'!Q475="","",IF(AND($EF$4='DATA ENTRY'!G475,$EH$4='DATA ENTRY'!F475),'DATA ENTRY'!Q475,"")))</f>
        <v/>
      </c>
      <c r="EM476" s="3" t="str">
        <f>IF('DATA ENTRY'!CK475="","",IF('DATA ENTRY'!R475="","",IF(AND($EF$4='DATA ENTRY'!G475,$EH$4='DATA ENTRY'!F475),'DATA ENTRY'!R475,"")))</f>
        <v/>
      </c>
      <c r="EN476" s="107" t="str">
        <f>IF('DATA ENTRY'!CK475="","",IF('DATA ENTRY'!S475="","",IF(AND($EF$4='DATA ENTRY'!G475,$EH$4='DATA ENTRY'!F475),'DATA ENTRY'!S475,"")))</f>
        <v/>
      </c>
      <c r="EO476" s="3" t="str">
        <f>IF('DATA ENTRY'!CK475="","",IF('DATA ENTRY'!E475="","",IF(AND($EF$4='DATA ENTRY'!G475,$EH$4='DATA ENTRY'!F475),'DATA ENTRY'!E475,"")))</f>
        <v/>
      </c>
      <c r="EP476" s="3" t="str">
        <f>IF('DATA ENTRY'!CK475="","",IF('DATA ENTRY'!D475="","",IF(AND($EF$4='DATA ENTRY'!G475,$EH$4='DATA ENTRY'!F475),'DATA ENTRY'!D475,"")))</f>
        <v/>
      </c>
      <c r="EQ476" s="3" t="str">
        <f>IF('DATA ENTRY'!CK475="","",IF('DATA ENTRY'!W475="","",IF(AND($EF$4='DATA ENTRY'!G475,$EH$4='DATA ENTRY'!F475),'DATA ENTRY'!W475,"")))</f>
        <v/>
      </c>
      <c r="ER476" s="3" t="str">
        <f>IF('DATA ENTRY'!CK475="","",IF('DATA ENTRY'!X475="","",IF(AND($EF$4='DATA ENTRY'!G475,$EH$4='DATA ENTRY'!F475),'DATA ENTRY'!X475,"")))</f>
        <v/>
      </c>
      <c r="ES476" s="108" t="str">
        <f t="shared" si="127"/>
        <v/>
      </c>
      <c r="ET476" s="108" t="str">
        <f>IF('DATA ENTRY'!CK475="","",IF('DATA ENTRY'!D475="","",IF(AND($EF$4='DATA ENTRY'!G475,$EH$4='DATA ENTRY'!F475),'DATA ENTRY'!G475,"")))</f>
        <v/>
      </c>
      <c r="EY476">
        <f t="shared" si="128"/>
        <v>0</v>
      </c>
    </row>
    <row r="477" spans="1:155">
      <c r="A477" t="str">
        <f>IF(S477=0,"",1+(MAX($A$7:A476)))</f>
        <v/>
      </c>
      <c r="B477" s="224">
        <v>471</v>
      </c>
      <c r="C477" s="3" t="str">
        <f>IF('DATA ENTRY'!CK476="","",IF('DATA ENTRY'!B476="","",IF($D$4="All Post",'DATA ENTRY'!B476,IF(AND($D$4='DATA ENTRY'!CK476),'DATA ENTRY'!B476,""))))</f>
        <v/>
      </c>
      <c r="D477" s="3" t="str">
        <f>IF('DATA ENTRY'!CK476="","",IF('DATA ENTRY'!C476="","",IF($D$4="All Post",'DATA ENTRY'!C476,IF(AND($D$4='DATA ENTRY'!CK476),'DATA ENTRY'!C476,""))))</f>
        <v/>
      </c>
      <c r="E477" s="4" t="str">
        <f>IF('DATA ENTRY'!CK476="","",IF('DATA ENTRY'!I476="","",IF($D$4="All Post",'DATA ENTRY'!I476,IF(AND($D$4='DATA ENTRY'!CK476),'DATA ENTRY'!I476,""))))</f>
        <v/>
      </c>
      <c r="F477" s="4" t="str">
        <f>IF('DATA ENTRY'!CK476="","",IF('DATA ENTRY'!CK476="","",IF($D$4="All Post",'DATA ENTRY'!CK476,IF(AND($D$4='DATA ENTRY'!CK476),'DATA ENTRY'!CK476,""))))</f>
        <v/>
      </c>
      <c r="G477" s="3" t="str">
        <f>IF('DATA ENTRY'!CK476="","",IF('DATA ENTRY'!N476="","",IF($D$4="All Post",'DATA ENTRY'!N476,IF(AND($D$4='DATA ENTRY'!CK476),'DATA ENTRY'!N476,""))))</f>
        <v/>
      </c>
      <c r="H477" s="107" t="str">
        <f>IF('DATA ENTRY'!CK476="","",IF('DATA ENTRY'!O476="","",IF($D$4="All Post",'DATA ENTRY'!O476,IF(AND($D$4='DATA ENTRY'!CK476),'DATA ENTRY'!O476,""))))</f>
        <v/>
      </c>
      <c r="I477" s="3" t="str">
        <f>IF('DATA ENTRY'!CK476="","",IF('DATA ENTRY'!P476="","",IF($D$4="All Post",'DATA ENTRY'!P476,IF(AND($D$4='DATA ENTRY'!CK476),'DATA ENTRY'!P476,""))))</f>
        <v/>
      </c>
      <c r="J477" s="107" t="str">
        <f>IF('DATA ENTRY'!CK476="","",IF('DATA ENTRY'!Q476="","",IF($D$4="All Post",'DATA ENTRY'!Q476,IF(AND($D$4='DATA ENTRY'!CK476),'DATA ENTRY'!Q476,""))))</f>
        <v/>
      </c>
      <c r="K477" s="3" t="str">
        <f>IF('DATA ENTRY'!CK476="","",IF('DATA ENTRY'!R476="","",IF($D$4="All Post",'DATA ENTRY'!R476,IF(AND($D$4='DATA ENTRY'!CK476),'DATA ENTRY'!R476,""))))</f>
        <v/>
      </c>
      <c r="L477" s="3" t="str">
        <f>IF('DATA ENTRY'!CK476="","",IF('DATA ENTRY'!S476="","",IF($D$4="All Post",'DATA ENTRY'!S476,IF(AND($D$4='DATA ENTRY'!CK476),'DATA ENTRY'!S476,""))))</f>
        <v/>
      </c>
      <c r="M477" s="3" t="str">
        <f>IF('DATA ENTRY'!CK476="","",IF('DATA ENTRY'!E476="","",IF($D$4="All Post",'DATA ENTRY'!E476,IF(AND($D$4='DATA ENTRY'!CK476),'DATA ENTRY'!E476,""))))</f>
        <v/>
      </c>
      <c r="N477" s="3" t="str">
        <f>IF('DATA ENTRY'!CK476="","",IF('DATA ENTRY'!W476="","",IF($D$4="All Post",'DATA ENTRY'!W476,IF(AND($D$4='DATA ENTRY'!CK476),'DATA ENTRY'!W476,""))))</f>
        <v/>
      </c>
      <c r="O477" s="3" t="str">
        <f>IF('DATA ENTRY'!CK476="","",IF('DATA ENTRY'!X476="","",IF($D$4="All Post",'DATA ENTRY'!X476,IF(AND($D$4='DATA ENTRY'!CK476),'DATA ENTRY'!X476,""))))</f>
        <v/>
      </c>
      <c r="P477" s="3" t="str">
        <f>IF('DATA ENTRY'!CK476="","",IF('DATA ENTRY'!G476="","",IF($D$4="All Post",'DATA ENTRY'!G476,IF(AND($D$4='DATA ENTRY'!CK476),'DATA ENTRY'!G476,""))))</f>
        <v/>
      </c>
      <c r="S477">
        <f t="shared" si="115"/>
        <v>0</v>
      </c>
      <c r="T477" t="str">
        <f t="shared" si="116"/>
        <v/>
      </c>
      <c r="BZ477" t="str">
        <f t="shared" si="117"/>
        <v/>
      </c>
      <c r="CA477" t="str">
        <f t="shared" si="118"/>
        <v/>
      </c>
      <c r="CB477" s="224">
        <v>471</v>
      </c>
      <c r="CC477" s="3" t="str">
        <f>IF('DATA ENTRY'!CK476="","",IF('DATA ENTRY'!B476="","",IF(AND($CD$4='DATA ENTRY'!CK476,$CG$4='DATA ENTRY'!D476),'DATA ENTRY'!B476,"")))</f>
        <v/>
      </c>
      <c r="CD477" s="3" t="str">
        <f>IF('DATA ENTRY'!CK476="","",IF('DATA ENTRY'!C476="","",IF(AND($CD$4='DATA ENTRY'!CK476,$CG$4='DATA ENTRY'!D476),'DATA ENTRY'!C476,"")))</f>
        <v/>
      </c>
      <c r="CE477" s="4" t="str">
        <f>IF('DATA ENTRY'!CK476="","",IF('DATA ENTRY'!I476="","",IF(AND($CD$4='DATA ENTRY'!CK476,$CG$4='DATA ENTRY'!D476),'DATA ENTRY'!I476,"")))</f>
        <v/>
      </c>
      <c r="CF477" s="4" t="str">
        <f>IF('DATA ENTRY'!CK476="","",IF('DATA ENTRY'!CK476="","",IF(AND($CD$4='DATA ENTRY'!CK476,$CG$4='DATA ENTRY'!D476),'DATA ENTRY'!CK476,"")))</f>
        <v/>
      </c>
      <c r="CG477" s="3" t="str">
        <f>IF('DATA ENTRY'!CK476="","",IF('DATA ENTRY'!N476="","",IF(AND($CD$4='DATA ENTRY'!CK476,$CG$4='DATA ENTRY'!D476),'DATA ENTRY'!N476,"")))</f>
        <v/>
      </c>
      <c r="CH477" s="107" t="str">
        <f>IF('DATA ENTRY'!CK476="","",IF('DATA ENTRY'!O476="","",IF(AND($CD$4='DATA ENTRY'!CK476,$CG$4='DATA ENTRY'!D476),'DATA ENTRY'!O476,"")))</f>
        <v/>
      </c>
      <c r="CI477" s="3" t="str">
        <f>IF('DATA ENTRY'!CK476="","",IF('DATA ENTRY'!P476="","",IF(AND($CD$4='DATA ENTRY'!CK476,$CG$4='DATA ENTRY'!D476),'DATA ENTRY'!P476,"")))</f>
        <v/>
      </c>
      <c r="CJ477" s="107" t="str">
        <f>IF('DATA ENTRY'!CK476="","",IF('DATA ENTRY'!Q476="","",IF(AND($CD$4='DATA ENTRY'!CK476,$CG$4='DATA ENTRY'!D476),'DATA ENTRY'!Q476,"")))</f>
        <v/>
      </c>
      <c r="CK477" s="3" t="str">
        <f>IF('DATA ENTRY'!CK476="","",IF('DATA ENTRY'!R476="","",IF(AND($CD$4='DATA ENTRY'!CK476,$CG$4='DATA ENTRY'!D476),'DATA ENTRY'!R476,"")))</f>
        <v/>
      </c>
      <c r="CL477" s="3" t="str">
        <f>IF('DATA ENTRY'!CK476="","",IF('DATA ENTRY'!S476="","",IF(AND($CD$4='DATA ENTRY'!CK476,$CG$4='DATA ENTRY'!D476),'DATA ENTRY'!S476,"")))</f>
        <v/>
      </c>
      <c r="CM477" s="3" t="str">
        <f>IF('DATA ENTRY'!CK476="","",IF('DATA ENTRY'!E476="","",IF(AND($CD$4='DATA ENTRY'!CK476,$CG$4='DATA ENTRY'!D476),'DATA ENTRY'!E476,"")))</f>
        <v/>
      </c>
      <c r="CN477" s="3" t="str">
        <f>IF('DATA ENTRY'!CK476="","",IF('DATA ENTRY'!W476="","",IF(AND($CD$4='DATA ENTRY'!CK476,$CG$4='DATA ENTRY'!D476),'DATA ENTRY'!W476,"")))</f>
        <v/>
      </c>
      <c r="CO477" s="3" t="str">
        <f>IF('DATA ENTRY'!CK476="","",IF('DATA ENTRY'!X476="","",IF(AND($CD$4='DATA ENTRY'!CK476,$CG$4='DATA ENTRY'!D476),'DATA ENTRY'!X476,"")))</f>
        <v/>
      </c>
      <c r="CP477" s="108" t="str">
        <f t="shared" si="119"/>
        <v/>
      </c>
      <c r="CQ477" s="108" t="str">
        <f>IF('DATA ENTRY'!CK476="","",IF('DATA ENTRY'!G476="","",IF(AND($CD$4='DATA ENTRY'!CK476,$CG$4='DATA ENTRY'!D476),'DATA ENTRY'!G476,"")))</f>
        <v/>
      </c>
      <c r="CR477" s="230" t="str">
        <f>IF('DATA ENTRY'!CK476="","",IF('DATA ENTRY'!D476="","",IF(AND($CD$4='DATA ENTRY'!CK476,$CG$4='DATA ENTRY'!D476),'DATA ENTRY'!D476,"")))</f>
        <v/>
      </c>
      <c r="CS477">
        <f t="shared" si="120"/>
        <v>0</v>
      </c>
      <c r="CT477">
        <f t="shared" si="121"/>
        <v>0</v>
      </c>
      <c r="CV477" s="139"/>
      <c r="CX477">
        <f t="shared" si="122"/>
        <v>0</v>
      </c>
      <c r="DB477" t="str">
        <f t="shared" si="129"/>
        <v/>
      </c>
      <c r="DC477" t="str">
        <f t="shared" si="130"/>
        <v/>
      </c>
      <c r="DD477" s="224">
        <v>471</v>
      </c>
      <c r="DE477" s="3" t="str">
        <f>IF('DATA ENTRY'!CK476="","",IF('DATA ENTRY'!B476="","",IF(AND($DF$4='DATA ENTRY'!D476),'DATA ENTRY'!B476,"")))</f>
        <v/>
      </c>
      <c r="DF477" s="3" t="str">
        <f>IF('DATA ENTRY'!CK476="","",IF('DATA ENTRY'!C476="","",IF(AND($DF$4='DATA ENTRY'!D476),'DATA ENTRY'!C476,"")))</f>
        <v/>
      </c>
      <c r="DG477" s="4" t="str">
        <f>IF('DATA ENTRY'!CK476="","",IF('DATA ENTRY'!I476="","",IF(AND($DF$4='DATA ENTRY'!D476),'DATA ENTRY'!I476,"")))</f>
        <v/>
      </c>
      <c r="DH477" s="4" t="str">
        <f>IF('DATA ENTRY'!CK476="","",IF('DATA ENTRY'!CK476="","",IF(AND($DF$4='DATA ENTRY'!D476),'DATA ENTRY'!CK476,"")))</f>
        <v/>
      </c>
      <c r="DI477" s="3" t="str">
        <f>IF('DATA ENTRY'!CK476="","",IF('DATA ENTRY'!N476="","",IF(AND($DF$4='DATA ENTRY'!D476),'DATA ENTRY'!N476,"")))</f>
        <v/>
      </c>
      <c r="DJ477" s="107" t="str">
        <f>IF('DATA ENTRY'!CK476="","",IF('DATA ENTRY'!O476="","",IF(AND($DF$4='DATA ENTRY'!D476),'DATA ENTRY'!O476,"")))</f>
        <v/>
      </c>
      <c r="DK477" s="3" t="str">
        <f>IF('DATA ENTRY'!CK476="","",IF('DATA ENTRY'!P476="","",IF(AND($DF$4='DATA ENTRY'!D476),'DATA ENTRY'!P476,"")))</f>
        <v/>
      </c>
      <c r="DL477" s="107" t="str">
        <f>IF('DATA ENTRY'!CK476="","",IF('DATA ENTRY'!Q476="","",IF(AND($DF$4='DATA ENTRY'!D476),'DATA ENTRY'!Q476,"")))</f>
        <v/>
      </c>
      <c r="DM477" s="3" t="str">
        <f>IF('DATA ENTRY'!CK476="","",IF('DATA ENTRY'!R476="","",IF(AND($DF$4='DATA ENTRY'!D476),'DATA ENTRY'!R476,"")))</f>
        <v/>
      </c>
      <c r="DN477" s="107" t="str">
        <f>IF('DATA ENTRY'!CK476="","",IF('DATA ENTRY'!S476="","",IF(AND($DF$4='DATA ENTRY'!D476),'DATA ENTRY'!S476,"")))</f>
        <v/>
      </c>
      <c r="DO477" s="3" t="str">
        <f>IF('DATA ENTRY'!CK476="","",IF('DATA ENTRY'!E476="","",IF(AND($DF$4='DATA ENTRY'!D476),'DATA ENTRY'!E476,"")))</f>
        <v/>
      </c>
      <c r="DP477" s="3" t="str">
        <f>IF('DATA ENTRY'!CK476="","",IF('DATA ENTRY'!D476="","",IF(AND($DF$4='DATA ENTRY'!D476),'DATA ENTRY'!D476,"")))</f>
        <v/>
      </c>
      <c r="DQ477" s="3" t="str">
        <f>IF('DATA ENTRY'!CK476="","",IF('DATA ENTRY'!W476="","",IF(AND($DF$4='DATA ENTRY'!D476),'DATA ENTRY'!W476,"")))</f>
        <v/>
      </c>
      <c r="DR477" s="3" t="str">
        <f>IF('DATA ENTRY'!CK476="","",IF('DATA ENTRY'!X476="","",IF(AND($DF$4='DATA ENTRY'!D476),'DATA ENTRY'!X476,"")))</f>
        <v/>
      </c>
      <c r="DS477" s="108" t="str">
        <f t="shared" si="123"/>
        <v/>
      </c>
      <c r="DT477" s="108" t="str">
        <f>IF('DATA ENTRY'!CK476="","",IF('DATA ENTRY'!D476="","",IF(AND($DF$4='DATA ENTRY'!D476),'DATA ENTRY'!G476,"")))</f>
        <v/>
      </c>
      <c r="DY477">
        <f t="shared" si="124"/>
        <v>0</v>
      </c>
      <c r="EB477" t="str">
        <f t="shared" si="125"/>
        <v/>
      </c>
      <c r="EC477" t="str">
        <f t="shared" si="126"/>
        <v/>
      </c>
      <c r="ED477" s="224">
        <v>471</v>
      </c>
      <c r="EE477" s="3" t="str">
        <f>IF('DATA ENTRY'!CK476="","",IF('DATA ENTRY'!B476="","",IF(AND($EF$4='DATA ENTRY'!G476,$EH$4='DATA ENTRY'!F476),'DATA ENTRY'!B476,"")))</f>
        <v/>
      </c>
      <c r="EF477" s="3" t="str">
        <f>IF('DATA ENTRY'!CK476="","",IF('DATA ENTRY'!C476="","",IF(AND($EF$4='DATA ENTRY'!G476,$EH$4='DATA ENTRY'!F476),'DATA ENTRY'!C476,"")))</f>
        <v/>
      </c>
      <c r="EG477" s="4" t="str">
        <f>IF('DATA ENTRY'!CK476="","",IF('DATA ENTRY'!I476="","",IF(AND($EF$4='DATA ENTRY'!G476,$EH$4='DATA ENTRY'!F476),'DATA ENTRY'!I476,"")))</f>
        <v/>
      </c>
      <c r="EH477" s="4" t="str">
        <f>IF('DATA ENTRY'!CK476="","",IF('DATA ENTRY'!CK476="","",IF(AND($EF$4='DATA ENTRY'!G476,$EH$4='DATA ENTRY'!F476),'DATA ENTRY'!CK476,"")))</f>
        <v/>
      </c>
      <c r="EI477" s="3" t="str">
        <f>IF('DATA ENTRY'!CK476="","",IF('DATA ENTRY'!N476="","",IF(AND($EF$4='DATA ENTRY'!G476,$EH$4='DATA ENTRY'!F476),'DATA ENTRY'!N476,"")))</f>
        <v/>
      </c>
      <c r="EJ477" s="107" t="str">
        <f>IF('DATA ENTRY'!CK476="","",IF('DATA ENTRY'!O476="","",IF(AND($EF$4='DATA ENTRY'!G476,$EH$4='DATA ENTRY'!F476),'DATA ENTRY'!O476,"")))</f>
        <v/>
      </c>
      <c r="EK477" s="3" t="str">
        <f>IF('DATA ENTRY'!CK476="","",IF('DATA ENTRY'!P476="","",IF(AND($EF$4='DATA ENTRY'!G476,$EH$4='DATA ENTRY'!F476),'DATA ENTRY'!P476,"")))</f>
        <v/>
      </c>
      <c r="EL477" s="107" t="str">
        <f>IF('DATA ENTRY'!CK476="","",IF('DATA ENTRY'!Q476="","",IF(AND($EF$4='DATA ENTRY'!G476,$EH$4='DATA ENTRY'!F476),'DATA ENTRY'!Q476,"")))</f>
        <v/>
      </c>
      <c r="EM477" s="3" t="str">
        <f>IF('DATA ENTRY'!CK476="","",IF('DATA ENTRY'!R476="","",IF(AND($EF$4='DATA ENTRY'!G476,$EH$4='DATA ENTRY'!F476),'DATA ENTRY'!R476,"")))</f>
        <v/>
      </c>
      <c r="EN477" s="107" t="str">
        <f>IF('DATA ENTRY'!CK476="","",IF('DATA ENTRY'!S476="","",IF(AND($EF$4='DATA ENTRY'!G476,$EH$4='DATA ENTRY'!F476),'DATA ENTRY'!S476,"")))</f>
        <v/>
      </c>
      <c r="EO477" s="3" t="str">
        <f>IF('DATA ENTRY'!CK476="","",IF('DATA ENTRY'!E476="","",IF(AND($EF$4='DATA ENTRY'!G476,$EH$4='DATA ENTRY'!F476),'DATA ENTRY'!E476,"")))</f>
        <v/>
      </c>
      <c r="EP477" s="3" t="str">
        <f>IF('DATA ENTRY'!CK476="","",IF('DATA ENTRY'!D476="","",IF(AND($EF$4='DATA ENTRY'!G476,$EH$4='DATA ENTRY'!F476),'DATA ENTRY'!D476,"")))</f>
        <v/>
      </c>
      <c r="EQ477" s="3" t="str">
        <f>IF('DATA ENTRY'!CK476="","",IF('DATA ENTRY'!W476="","",IF(AND($EF$4='DATA ENTRY'!G476,$EH$4='DATA ENTRY'!F476),'DATA ENTRY'!W476,"")))</f>
        <v/>
      </c>
      <c r="ER477" s="3" t="str">
        <f>IF('DATA ENTRY'!CK476="","",IF('DATA ENTRY'!X476="","",IF(AND($EF$4='DATA ENTRY'!G476,$EH$4='DATA ENTRY'!F476),'DATA ENTRY'!X476,"")))</f>
        <v/>
      </c>
      <c r="ES477" s="108" t="str">
        <f t="shared" si="127"/>
        <v/>
      </c>
      <c r="ET477" s="108" t="str">
        <f>IF('DATA ENTRY'!CK476="","",IF('DATA ENTRY'!D476="","",IF(AND($EF$4='DATA ENTRY'!G476,$EH$4='DATA ENTRY'!F476),'DATA ENTRY'!G476,"")))</f>
        <v/>
      </c>
      <c r="EY477">
        <f t="shared" si="128"/>
        <v>0</v>
      </c>
    </row>
    <row r="478" spans="1:155">
      <c r="A478" t="str">
        <f>IF(S478=0,"",1+(MAX($A$7:A477)))</f>
        <v/>
      </c>
      <c r="B478" s="224">
        <v>472</v>
      </c>
      <c r="C478" s="3" t="str">
        <f>IF('DATA ENTRY'!CK477="","",IF('DATA ENTRY'!B477="","",IF($D$4="All Post",'DATA ENTRY'!B477,IF(AND($D$4='DATA ENTRY'!CK477),'DATA ENTRY'!B477,""))))</f>
        <v/>
      </c>
      <c r="D478" s="3" t="str">
        <f>IF('DATA ENTRY'!CK477="","",IF('DATA ENTRY'!C477="","",IF($D$4="All Post",'DATA ENTRY'!C477,IF(AND($D$4='DATA ENTRY'!CK477),'DATA ENTRY'!C477,""))))</f>
        <v/>
      </c>
      <c r="E478" s="4" t="str">
        <f>IF('DATA ENTRY'!CK477="","",IF('DATA ENTRY'!I477="","",IF($D$4="All Post",'DATA ENTRY'!I477,IF(AND($D$4='DATA ENTRY'!CK477),'DATA ENTRY'!I477,""))))</f>
        <v/>
      </c>
      <c r="F478" s="4" t="str">
        <f>IF('DATA ENTRY'!CK477="","",IF('DATA ENTRY'!CK477="","",IF($D$4="All Post",'DATA ENTRY'!CK477,IF(AND($D$4='DATA ENTRY'!CK477),'DATA ENTRY'!CK477,""))))</f>
        <v/>
      </c>
      <c r="G478" s="3" t="str">
        <f>IF('DATA ENTRY'!CK477="","",IF('DATA ENTRY'!N477="","",IF($D$4="All Post",'DATA ENTRY'!N477,IF(AND($D$4='DATA ENTRY'!CK477),'DATA ENTRY'!N477,""))))</f>
        <v/>
      </c>
      <c r="H478" s="107" t="str">
        <f>IF('DATA ENTRY'!CK477="","",IF('DATA ENTRY'!O477="","",IF($D$4="All Post",'DATA ENTRY'!O477,IF(AND($D$4='DATA ENTRY'!CK477),'DATA ENTRY'!O477,""))))</f>
        <v/>
      </c>
      <c r="I478" s="3" t="str">
        <f>IF('DATA ENTRY'!CK477="","",IF('DATA ENTRY'!P477="","",IF($D$4="All Post",'DATA ENTRY'!P477,IF(AND($D$4='DATA ENTRY'!CK477),'DATA ENTRY'!P477,""))))</f>
        <v/>
      </c>
      <c r="J478" s="107" t="str">
        <f>IF('DATA ENTRY'!CK477="","",IF('DATA ENTRY'!Q477="","",IF($D$4="All Post",'DATA ENTRY'!Q477,IF(AND($D$4='DATA ENTRY'!CK477),'DATA ENTRY'!Q477,""))))</f>
        <v/>
      </c>
      <c r="K478" s="3" t="str">
        <f>IF('DATA ENTRY'!CK477="","",IF('DATA ENTRY'!R477="","",IF($D$4="All Post",'DATA ENTRY'!R477,IF(AND($D$4='DATA ENTRY'!CK477),'DATA ENTRY'!R477,""))))</f>
        <v/>
      </c>
      <c r="L478" s="3" t="str">
        <f>IF('DATA ENTRY'!CK477="","",IF('DATA ENTRY'!S477="","",IF($D$4="All Post",'DATA ENTRY'!S477,IF(AND($D$4='DATA ENTRY'!CK477),'DATA ENTRY'!S477,""))))</f>
        <v/>
      </c>
      <c r="M478" s="3" t="str">
        <f>IF('DATA ENTRY'!CK477="","",IF('DATA ENTRY'!E477="","",IF($D$4="All Post",'DATA ENTRY'!E477,IF(AND($D$4='DATA ENTRY'!CK477),'DATA ENTRY'!E477,""))))</f>
        <v/>
      </c>
      <c r="N478" s="3" t="str">
        <f>IF('DATA ENTRY'!CK477="","",IF('DATA ENTRY'!W477="","",IF($D$4="All Post",'DATA ENTRY'!W477,IF(AND($D$4='DATA ENTRY'!CK477),'DATA ENTRY'!W477,""))))</f>
        <v/>
      </c>
      <c r="O478" s="3" t="str">
        <f>IF('DATA ENTRY'!CK477="","",IF('DATA ENTRY'!X477="","",IF($D$4="All Post",'DATA ENTRY'!X477,IF(AND($D$4='DATA ENTRY'!CK477),'DATA ENTRY'!X477,""))))</f>
        <v/>
      </c>
      <c r="P478" s="3" t="str">
        <f>IF('DATA ENTRY'!CK477="","",IF('DATA ENTRY'!G477="","",IF($D$4="All Post",'DATA ENTRY'!G477,IF(AND($D$4='DATA ENTRY'!CK477),'DATA ENTRY'!G477,""))))</f>
        <v/>
      </c>
      <c r="S478">
        <f t="shared" si="115"/>
        <v>0</v>
      </c>
      <c r="T478" t="str">
        <f t="shared" si="116"/>
        <v/>
      </c>
      <c r="BZ478" t="str">
        <f t="shared" si="117"/>
        <v/>
      </c>
      <c r="CA478" t="str">
        <f t="shared" si="118"/>
        <v/>
      </c>
      <c r="CB478" s="224">
        <v>472</v>
      </c>
      <c r="CC478" s="3" t="str">
        <f>IF('DATA ENTRY'!CK477="","",IF('DATA ENTRY'!B477="","",IF(AND($CD$4='DATA ENTRY'!CK477,$CG$4='DATA ENTRY'!D477),'DATA ENTRY'!B477,"")))</f>
        <v/>
      </c>
      <c r="CD478" s="3" t="str">
        <f>IF('DATA ENTRY'!CK477="","",IF('DATA ENTRY'!C477="","",IF(AND($CD$4='DATA ENTRY'!CK477,$CG$4='DATA ENTRY'!D477),'DATA ENTRY'!C477,"")))</f>
        <v/>
      </c>
      <c r="CE478" s="4" t="str">
        <f>IF('DATA ENTRY'!CK477="","",IF('DATA ENTRY'!I477="","",IF(AND($CD$4='DATA ENTRY'!CK477,$CG$4='DATA ENTRY'!D477),'DATA ENTRY'!I477,"")))</f>
        <v/>
      </c>
      <c r="CF478" s="4" t="str">
        <f>IF('DATA ENTRY'!CK477="","",IF('DATA ENTRY'!CK477="","",IF(AND($CD$4='DATA ENTRY'!CK477,$CG$4='DATA ENTRY'!D477),'DATA ENTRY'!CK477,"")))</f>
        <v/>
      </c>
      <c r="CG478" s="3" t="str">
        <f>IF('DATA ENTRY'!CK477="","",IF('DATA ENTRY'!N477="","",IF(AND($CD$4='DATA ENTRY'!CK477,$CG$4='DATA ENTRY'!D477),'DATA ENTRY'!N477,"")))</f>
        <v/>
      </c>
      <c r="CH478" s="107" t="str">
        <f>IF('DATA ENTRY'!CK477="","",IF('DATA ENTRY'!O477="","",IF(AND($CD$4='DATA ENTRY'!CK477,$CG$4='DATA ENTRY'!D477),'DATA ENTRY'!O477,"")))</f>
        <v/>
      </c>
      <c r="CI478" s="3" t="str">
        <f>IF('DATA ENTRY'!CK477="","",IF('DATA ENTRY'!P477="","",IF(AND($CD$4='DATA ENTRY'!CK477,$CG$4='DATA ENTRY'!D477),'DATA ENTRY'!P477,"")))</f>
        <v/>
      </c>
      <c r="CJ478" s="107" t="str">
        <f>IF('DATA ENTRY'!CK477="","",IF('DATA ENTRY'!Q477="","",IF(AND($CD$4='DATA ENTRY'!CK477,$CG$4='DATA ENTRY'!D477),'DATA ENTRY'!Q477,"")))</f>
        <v/>
      </c>
      <c r="CK478" s="3" t="str">
        <f>IF('DATA ENTRY'!CK477="","",IF('DATA ENTRY'!R477="","",IF(AND($CD$4='DATA ENTRY'!CK477,$CG$4='DATA ENTRY'!D477),'DATA ENTRY'!R477,"")))</f>
        <v/>
      </c>
      <c r="CL478" s="3" t="str">
        <f>IF('DATA ENTRY'!CK477="","",IF('DATA ENTRY'!S477="","",IF(AND($CD$4='DATA ENTRY'!CK477,$CG$4='DATA ENTRY'!D477),'DATA ENTRY'!S477,"")))</f>
        <v/>
      </c>
      <c r="CM478" s="3" t="str">
        <f>IF('DATA ENTRY'!CK477="","",IF('DATA ENTRY'!E477="","",IF(AND($CD$4='DATA ENTRY'!CK477,$CG$4='DATA ENTRY'!D477),'DATA ENTRY'!E477,"")))</f>
        <v/>
      </c>
      <c r="CN478" s="3" t="str">
        <f>IF('DATA ENTRY'!CK477="","",IF('DATA ENTRY'!W477="","",IF(AND($CD$4='DATA ENTRY'!CK477,$CG$4='DATA ENTRY'!D477),'DATA ENTRY'!W477,"")))</f>
        <v/>
      </c>
      <c r="CO478" s="3" t="str">
        <f>IF('DATA ENTRY'!CK477="","",IF('DATA ENTRY'!X477="","",IF(AND($CD$4='DATA ENTRY'!CK477,$CG$4='DATA ENTRY'!D477),'DATA ENTRY'!X477,"")))</f>
        <v/>
      </c>
      <c r="CP478" s="108" t="str">
        <f t="shared" si="119"/>
        <v/>
      </c>
      <c r="CQ478" s="108" t="str">
        <f>IF('DATA ENTRY'!CK477="","",IF('DATA ENTRY'!G477="","",IF(AND($CD$4='DATA ENTRY'!CK477,$CG$4='DATA ENTRY'!D477),'DATA ENTRY'!G477,"")))</f>
        <v/>
      </c>
      <c r="CR478" s="230" t="str">
        <f>IF('DATA ENTRY'!CK477="","",IF('DATA ENTRY'!D477="","",IF(AND($CD$4='DATA ENTRY'!CK477,$CG$4='DATA ENTRY'!D477),'DATA ENTRY'!D477,"")))</f>
        <v/>
      </c>
      <c r="CS478">
        <f t="shared" si="120"/>
        <v>0</v>
      </c>
      <c r="CT478">
        <f t="shared" si="121"/>
        <v>0</v>
      </c>
      <c r="CV478" s="139"/>
      <c r="CX478">
        <f t="shared" si="122"/>
        <v>0</v>
      </c>
      <c r="DB478" t="str">
        <f t="shared" si="129"/>
        <v/>
      </c>
      <c r="DC478" t="str">
        <f t="shared" si="130"/>
        <v/>
      </c>
      <c r="DD478" s="224">
        <v>472</v>
      </c>
      <c r="DE478" s="3" t="str">
        <f>IF('DATA ENTRY'!CK477="","",IF('DATA ENTRY'!B477="","",IF(AND($DF$4='DATA ENTRY'!D477),'DATA ENTRY'!B477,"")))</f>
        <v/>
      </c>
      <c r="DF478" s="3" t="str">
        <f>IF('DATA ENTRY'!CK477="","",IF('DATA ENTRY'!C477="","",IF(AND($DF$4='DATA ENTRY'!D477),'DATA ENTRY'!C477,"")))</f>
        <v/>
      </c>
      <c r="DG478" s="4" t="str">
        <f>IF('DATA ENTRY'!CK477="","",IF('DATA ENTRY'!I477="","",IF(AND($DF$4='DATA ENTRY'!D477),'DATA ENTRY'!I477,"")))</f>
        <v/>
      </c>
      <c r="DH478" s="4" t="str">
        <f>IF('DATA ENTRY'!CK477="","",IF('DATA ENTRY'!CK477="","",IF(AND($DF$4='DATA ENTRY'!D477),'DATA ENTRY'!CK477,"")))</f>
        <v/>
      </c>
      <c r="DI478" s="3" t="str">
        <f>IF('DATA ENTRY'!CK477="","",IF('DATA ENTRY'!N477="","",IF(AND($DF$4='DATA ENTRY'!D477),'DATA ENTRY'!N477,"")))</f>
        <v/>
      </c>
      <c r="DJ478" s="107" t="str">
        <f>IF('DATA ENTRY'!CK477="","",IF('DATA ENTRY'!O477="","",IF(AND($DF$4='DATA ENTRY'!D477),'DATA ENTRY'!O477,"")))</f>
        <v/>
      </c>
      <c r="DK478" s="3" t="str">
        <f>IF('DATA ENTRY'!CK477="","",IF('DATA ENTRY'!P477="","",IF(AND($DF$4='DATA ENTRY'!D477),'DATA ENTRY'!P477,"")))</f>
        <v/>
      </c>
      <c r="DL478" s="107" t="str">
        <f>IF('DATA ENTRY'!CK477="","",IF('DATA ENTRY'!Q477="","",IF(AND($DF$4='DATA ENTRY'!D477),'DATA ENTRY'!Q477,"")))</f>
        <v/>
      </c>
      <c r="DM478" s="3" t="str">
        <f>IF('DATA ENTRY'!CK477="","",IF('DATA ENTRY'!R477="","",IF(AND($DF$4='DATA ENTRY'!D477),'DATA ENTRY'!R477,"")))</f>
        <v/>
      </c>
      <c r="DN478" s="107" t="str">
        <f>IF('DATA ENTRY'!CK477="","",IF('DATA ENTRY'!S477="","",IF(AND($DF$4='DATA ENTRY'!D477),'DATA ENTRY'!S477,"")))</f>
        <v/>
      </c>
      <c r="DO478" s="3" t="str">
        <f>IF('DATA ENTRY'!CK477="","",IF('DATA ENTRY'!E477="","",IF(AND($DF$4='DATA ENTRY'!D477),'DATA ENTRY'!E477,"")))</f>
        <v/>
      </c>
      <c r="DP478" s="3" t="str">
        <f>IF('DATA ENTRY'!CK477="","",IF('DATA ENTRY'!D477="","",IF(AND($DF$4='DATA ENTRY'!D477),'DATA ENTRY'!D477,"")))</f>
        <v/>
      </c>
      <c r="DQ478" s="3" t="str">
        <f>IF('DATA ENTRY'!CK477="","",IF('DATA ENTRY'!W477="","",IF(AND($DF$4='DATA ENTRY'!D477),'DATA ENTRY'!W477,"")))</f>
        <v/>
      </c>
      <c r="DR478" s="3" t="str">
        <f>IF('DATA ENTRY'!CK477="","",IF('DATA ENTRY'!X477="","",IF(AND($DF$4='DATA ENTRY'!D477),'DATA ENTRY'!X477,"")))</f>
        <v/>
      </c>
      <c r="DS478" s="108" t="str">
        <f t="shared" si="123"/>
        <v/>
      </c>
      <c r="DT478" s="108" t="str">
        <f>IF('DATA ENTRY'!CK477="","",IF('DATA ENTRY'!D477="","",IF(AND($DF$4='DATA ENTRY'!D477),'DATA ENTRY'!G477,"")))</f>
        <v/>
      </c>
      <c r="DY478">
        <f t="shared" si="124"/>
        <v>0</v>
      </c>
      <c r="EB478" t="str">
        <f t="shared" si="125"/>
        <v/>
      </c>
      <c r="EC478" t="str">
        <f t="shared" si="126"/>
        <v/>
      </c>
      <c r="ED478" s="224">
        <v>472</v>
      </c>
      <c r="EE478" s="3" t="str">
        <f>IF('DATA ENTRY'!CK477="","",IF('DATA ENTRY'!B477="","",IF(AND($EF$4='DATA ENTRY'!G477,$EH$4='DATA ENTRY'!F477),'DATA ENTRY'!B477,"")))</f>
        <v/>
      </c>
      <c r="EF478" s="3" t="str">
        <f>IF('DATA ENTRY'!CK477="","",IF('DATA ENTRY'!C477="","",IF(AND($EF$4='DATA ENTRY'!G477,$EH$4='DATA ENTRY'!F477),'DATA ENTRY'!C477,"")))</f>
        <v/>
      </c>
      <c r="EG478" s="4" t="str">
        <f>IF('DATA ENTRY'!CK477="","",IF('DATA ENTRY'!I477="","",IF(AND($EF$4='DATA ENTRY'!G477,$EH$4='DATA ENTRY'!F477),'DATA ENTRY'!I477,"")))</f>
        <v/>
      </c>
      <c r="EH478" s="4" t="str">
        <f>IF('DATA ENTRY'!CK477="","",IF('DATA ENTRY'!CK477="","",IF(AND($EF$4='DATA ENTRY'!G477,$EH$4='DATA ENTRY'!F477),'DATA ENTRY'!CK477,"")))</f>
        <v/>
      </c>
      <c r="EI478" s="3" t="str">
        <f>IF('DATA ENTRY'!CK477="","",IF('DATA ENTRY'!N477="","",IF(AND($EF$4='DATA ENTRY'!G477,$EH$4='DATA ENTRY'!F477),'DATA ENTRY'!N477,"")))</f>
        <v/>
      </c>
      <c r="EJ478" s="107" t="str">
        <f>IF('DATA ENTRY'!CK477="","",IF('DATA ENTRY'!O477="","",IF(AND($EF$4='DATA ENTRY'!G477,$EH$4='DATA ENTRY'!F477),'DATA ENTRY'!O477,"")))</f>
        <v/>
      </c>
      <c r="EK478" s="3" t="str">
        <f>IF('DATA ENTRY'!CK477="","",IF('DATA ENTRY'!P477="","",IF(AND($EF$4='DATA ENTRY'!G477,$EH$4='DATA ENTRY'!F477),'DATA ENTRY'!P477,"")))</f>
        <v/>
      </c>
      <c r="EL478" s="107" t="str">
        <f>IF('DATA ENTRY'!CK477="","",IF('DATA ENTRY'!Q477="","",IF(AND($EF$4='DATA ENTRY'!G477,$EH$4='DATA ENTRY'!F477),'DATA ENTRY'!Q477,"")))</f>
        <v/>
      </c>
      <c r="EM478" s="3" t="str">
        <f>IF('DATA ENTRY'!CK477="","",IF('DATA ENTRY'!R477="","",IF(AND($EF$4='DATA ENTRY'!G477,$EH$4='DATA ENTRY'!F477),'DATA ENTRY'!R477,"")))</f>
        <v/>
      </c>
      <c r="EN478" s="107" t="str">
        <f>IF('DATA ENTRY'!CK477="","",IF('DATA ENTRY'!S477="","",IF(AND($EF$4='DATA ENTRY'!G477,$EH$4='DATA ENTRY'!F477),'DATA ENTRY'!S477,"")))</f>
        <v/>
      </c>
      <c r="EO478" s="3" t="str">
        <f>IF('DATA ENTRY'!CK477="","",IF('DATA ENTRY'!E477="","",IF(AND($EF$4='DATA ENTRY'!G477,$EH$4='DATA ENTRY'!F477),'DATA ENTRY'!E477,"")))</f>
        <v/>
      </c>
      <c r="EP478" s="3" t="str">
        <f>IF('DATA ENTRY'!CK477="","",IF('DATA ENTRY'!D477="","",IF(AND($EF$4='DATA ENTRY'!G477,$EH$4='DATA ENTRY'!F477),'DATA ENTRY'!D477,"")))</f>
        <v/>
      </c>
      <c r="EQ478" s="3" t="str">
        <f>IF('DATA ENTRY'!CK477="","",IF('DATA ENTRY'!W477="","",IF(AND($EF$4='DATA ENTRY'!G477,$EH$4='DATA ENTRY'!F477),'DATA ENTRY'!W477,"")))</f>
        <v/>
      </c>
      <c r="ER478" s="3" t="str">
        <f>IF('DATA ENTRY'!CK477="","",IF('DATA ENTRY'!X477="","",IF(AND($EF$4='DATA ENTRY'!G477,$EH$4='DATA ENTRY'!F477),'DATA ENTRY'!X477,"")))</f>
        <v/>
      </c>
      <c r="ES478" s="108" t="str">
        <f t="shared" si="127"/>
        <v/>
      </c>
      <c r="ET478" s="108" t="str">
        <f>IF('DATA ENTRY'!CK477="","",IF('DATA ENTRY'!D477="","",IF(AND($EF$4='DATA ENTRY'!G477,$EH$4='DATA ENTRY'!F477),'DATA ENTRY'!G477,"")))</f>
        <v/>
      </c>
      <c r="EY478">
        <f t="shared" si="128"/>
        <v>0</v>
      </c>
    </row>
    <row r="479" spans="1:155">
      <c r="A479" t="str">
        <f>IF(S479=0,"",1+(MAX($A$7:A478)))</f>
        <v/>
      </c>
      <c r="B479" s="224">
        <v>473</v>
      </c>
      <c r="C479" s="3" t="str">
        <f>IF('DATA ENTRY'!CK478="","",IF('DATA ENTRY'!B478="","",IF($D$4="All Post",'DATA ENTRY'!B478,IF(AND($D$4='DATA ENTRY'!CK478),'DATA ENTRY'!B478,""))))</f>
        <v/>
      </c>
      <c r="D479" s="3" t="str">
        <f>IF('DATA ENTRY'!CK478="","",IF('DATA ENTRY'!C478="","",IF($D$4="All Post",'DATA ENTRY'!C478,IF(AND($D$4='DATA ENTRY'!CK478),'DATA ENTRY'!C478,""))))</f>
        <v/>
      </c>
      <c r="E479" s="4" t="str">
        <f>IF('DATA ENTRY'!CK478="","",IF('DATA ENTRY'!I478="","",IF($D$4="All Post",'DATA ENTRY'!I478,IF(AND($D$4='DATA ENTRY'!CK478),'DATA ENTRY'!I478,""))))</f>
        <v/>
      </c>
      <c r="F479" s="4" t="str">
        <f>IF('DATA ENTRY'!CK478="","",IF('DATA ENTRY'!CK478="","",IF($D$4="All Post",'DATA ENTRY'!CK478,IF(AND($D$4='DATA ENTRY'!CK478),'DATA ENTRY'!CK478,""))))</f>
        <v/>
      </c>
      <c r="G479" s="3" t="str">
        <f>IF('DATA ENTRY'!CK478="","",IF('DATA ENTRY'!N478="","",IF($D$4="All Post",'DATA ENTRY'!N478,IF(AND($D$4='DATA ENTRY'!CK478),'DATA ENTRY'!N478,""))))</f>
        <v/>
      </c>
      <c r="H479" s="107" t="str">
        <f>IF('DATA ENTRY'!CK478="","",IF('DATA ENTRY'!O478="","",IF($D$4="All Post",'DATA ENTRY'!O478,IF(AND($D$4='DATA ENTRY'!CK478),'DATA ENTRY'!O478,""))))</f>
        <v/>
      </c>
      <c r="I479" s="3" t="str">
        <f>IF('DATA ENTRY'!CK478="","",IF('DATA ENTRY'!P478="","",IF($D$4="All Post",'DATA ENTRY'!P478,IF(AND($D$4='DATA ENTRY'!CK478),'DATA ENTRY'!P478,""))))</f>
        <v/>
      </c>
      <c r="J479" s="107" t="str">
        <f>IF('DATA ENTRY'!CK478="","",IF('DATA ENTRY'!Q478="","",IF($D$4="All Post",'DATA ENTRY'!Q478,IF(AND($D$4='DATA ENTRY'!CK478),'DATA ENTRY'!Q478,""))))</f>
        <v/>
      </c>
      <c r="K479" s="3" t="str">
        <f>IF('DATA ENTRY'!CK478="","",IF('DATA ENTRY'!R478="","",IF($D$4="All Post",'DATA ENTRY'!R478,IF(AND($D$4='DATA ENTRY'!CK478),'DATA ENTRY'!R478,""))))</f>
        <v/>
      </c>
      <c r="L479" s="3" t="str">
        <f>IF('DATA ENTRY'!CK478="","",IF('DATA ENTRY'!S478="","",IF($D$4="All Post",'DATA ENTRY'!S478,IF(AND($D$4='DATA ENTRY'!CK478),'DATA ENTRY'!S478,""))))</f>
        <v/>
      </c>
      <c r="M479" s="3" t="str">
        <f>IF('DATA ENTRY'!CK478="","",IF('DATA ENTRY'!E478="","",IF($D$4="All Post",'DATA ENTRY'!E478,IF(AND($D$4='DATA ENTRY'!CK478),'DATA ENTRY'!E478,""))))</f>
        <v/>
      </c>
      <c r="N479" s="3" t="str">
        <f>IF('DATA ENTRY'!CK478="","",IF('DATA ENTRY'!W478="","",IF($D$4="All Post",'DATA ENTRY'!W478,IF(AND($D$4='DATA ENTRY'!CK478),'DATA ENTRY'!W478,""))))</f>
        <v/>
      </c>
      <c r="O479" s="3" t="str">
        <f>IF('DATA ENTRY'!CK478="","",IF('DATA ENTRY'!X478="","",IF($D$4="All Post",'DATA ENTRY'!X478,IF(AND($D$4='DATA ENTRY'!CK478),'DATA ENTRY'!X478,""))))</f>
        <v/>
      </c>
      <c r="P479" s="3" t="str">
        <f>IF('DATA ENTRY'!CK478="","",IF('DATA ENTRY'!G478="","",IF($D$4="All Post",'DATA ENTRY'!G478,IF(AND($D$4='DATA ENTRY'!CK478),'DATA ENTRY'!G478,""))))</f>
        <v/>
      </c>
      <c r="S479">
        <f t="shared" si="115"/>
        <v>0</v>
      </c>
      <c r="T479" t="str">
        <f t="shared" si="116"/>
        <v/>
      </c>
      <c r="BZ479" t="str">
        <f t="shared" si="117"/>
        <v/>
      </c>
      <c r="CA479" t="str">
        <f t="shared" si="118"/>
        <v/>
      </c>
      <c r="CB479" s="224">
        <v>473</v>
      </c>
      <c r="CC479" s="3" t="str">
        <f>IF('DATA ENTRY'!CK478="","",IF('DATA ENTRY'!B478="","",IF(AND($CD$4='DATA ENTRY'!CK478,$CG$4='DATA ENTRY'!D478),'DATA ENTRY'!B478,"")))</f>
        <v/>
      </c>
      <c r="CD479" s="3" t="str">
        <f>IF('DATA ENTRY'!CK478="","",IF('DATA ENTRY'!C478="","",IF(AND($CD$4='DATA ENTRY'!CK478,$CG$4='DATA ENTRY'!D478),'DATA ENTRY'!C478,"")))</f>
        <v/>
      </c>
      <c r="CE479" s="4" t="str">
        <f>IF('DATA ENTRY'!CK478="","",IF('DATA ENTRY'!I478="","",IF(AND($CD$4='DATA ENTRY'!CK478,$CG$4='DATA ENTRY'!D478),'DATA ENTRY'!I478,"")))</f>
        <v/>
      </c>
      <c r="CF479" s="4" t="str">
        <f>IF('DATA ENTRY'!CK478="","",IF('DATA ENTRY'!CK478="","",IF(AND($CD$4='DATA ENTRY'!CK478,$CG$4='DATA ENTRY'!D478),'DATA ENTRY'!CK478,"")))</f>
        <v/>
      </c>
      <c r="CG479" s="3" t="str">
        <f>IF('DATA ENTRY'!CK478="","",IF('DATA ENTRY'!N478="","",IF(AND($CD$4='DATA ENTRY'!CK478,$CG$4='DATA ENTRY'!D478),'DATA ENTRY'!N478,"")))</f>
        <v/>
      </c>
      <c r="CH479" s="107" t="str">
        <f>IF('DATA ENTRY'!CK478="","",IF('DATA ENTRY'!O478="","",IF(AND($CD$4='DATA ENTRY'!CK478,$CG$4='DATA ENTRY'!D478),'DATA ENTRY'!O478,"")))</f>
        <v/>
      </c>
      <c r="CI479" s="3" t="str">
        <f>IF('DATA ENTRY'!CK478="","",IF('DATA ENTRY'!P478="","",IF(AND($CD$4='DATA ENTRY'!CK478,$CG$4='DATA ENTRY'!D478),'DATA ENTRY'!P478,"")))</f>
        <v/>
      </c>
      <c r="CJ479" s="107" t="str">
        <f>IF('DATA ENTRY'!CK478="","",IF('DATA ENTRY'!Q478="","",IF(AND($CD$4='DATA ENTRY'!CK478,$CG$4='DATA ENTRY'!D478),'DATA ENTRY'!Q478,"")))</f>
        <v/>
      </c>
      <c r="CK479" s="3" t="str">
        <f>IF('DATA ENTRY'!CK478="","",IF('DATA ENTRY'!R478="","",IF(AND($CD$4='DATA ENTRY'!CK478,$CG$4='DATA ENTRY'!D478),'DATA ENTRY'!R478,"")))</f>
        <v/>
      </c>
      <c r="CL479" s="3" t="str">
        <f>IF('DATA ENTRY'!CK478="","",IF('DATA ENTRY'!S478="","",IF(AND($CD$4='DATA ENTRY'!CK478,$CG$4='DATA ENTRY'!D478),'DATA ENTRY'!S478,"")))</f>
        <v/>
      </c>
      <c r="CM479" s="3" t="str">
        <f>IF('DATA ENTRY'!CK478="","",IF('DATA ENTRY'!E478="","",IF(AND($CD$4='DATA ENTRY'!CK478,$CG$4='DATA ENTRY'!D478),'DATA ENTRY'!E478,"")))</f>
        <v/>
      </c>
      <c r="CN479" s="3" t="str">
        <f>IF('DATA ENTRY'!CK478="","",IF('DATA ENTRY'!W478="","",IF(AND($CD$4='DATA ENTRY'!CK478,$CG$4='DATA ENTRY'!D478),'DATA ENTRY'!W478,"")))</f>
        <v/>
      </c>
      <c r="CO479" s="3" t="str">
        <f>IF('DATA ENTRY'!CK478="","",IF('DATA ENTRY'!X478="","",IF(AND($CD$4='DATA ENTRY'!CK478,$CG$4='DATA ENTRY'!D478),'DATA ENTRY'!X478,"")))</f>
        <v/>
      </c>
      <c r="CP479" s="108" t="str">
        <f t="shared" si="119"/>
        <v/>
      </c>
      <c r="CQ479" s="108" t="str">
        <f>IF('DATA ENTRY'!CK478="","",IF('DATA ENTRY'!G478="","",IF(AND($CD$4='DATA ENTRY'!CK478,$CG$4='DATA ENTRY'!D478),'DATA ENTRY'!G478,"")))</f>
        <v/>
      </c>
      <c r="CR479" s="230" t="str">
        <f>IF('DATA ENTRY'!CK478="","",IF('DATA ENTRY'!D478="","",IF(AND($CD$4='DATA ENTRY'!CK478,$CG$4='DATA ENTRY'!D478),'DATA ENTRY'!D478,"")))</f>
        <v/>
      </c>
      <c r="CS479">
        <f t="shared" si="120"/>
        <v>0</v>
      </c>
      <c r="CT479">
        <f t="shared" si="121"/>
        <v>0</v>
      </c>
      <c r="CV479" s="139"/>
      <c r="CX479">
        <f t="shared" si="122"/>
        <v>0</v>
      </c>
      <c r="DB479" t="str">
        <f t="shared" si="129"/>
        <v/>
      </c>
      <c r="DC479" t="str">
        <f t="shared" si="130"/>
        <v/>
      </c>
      <c r="DD479" s="224">
        <v>473</v>
      </c>
      <c r="DE479" s="3" t="str">
        <f>IF('DATA ENTRY'!CK478="","",IF('DATA ENTRY'!B478="","",IF(AND($DF$4='DATA ENTRY'!D478),'DATA ENTRY'!B478,"")))</f>
        <v/>
      </c>
      <c r="DF479" s="3" t="str">
        <f>IF('DATA ENTRY'!CK478="","",IF('DATA ENTRY'!C478="","",IF(AND($DF$4='DATA ENTRY'!D478),'DATA ENTRY'!C478,"")))</f>
        <v/>
      </c>
      <c r="DG479" s="4" t="str">
        <f>IF('DATA ENTRY'!CK478="","",IF('DATA ENTRY'!I478="","",IF(AND($DF$4='DATA ENTRY'!D478),'DATA ENTRY'!I478,"")))</f>
        <v/>
      </c>
      <c r="DH479" s="4" t="str">
        <f>IF('DATA ENTRY'!CK478="","",IF('DATA ENTRY'!CK478="","",IF(AND($DF$4='DATA ENTRY'!D478),'DATA ENTRY'!CK478,"")))</f>
        <v/>
      </c>
      <c r="DI479" s="3" t="str">
        <f>IF('DATA ENTRY'!CK478="","",IF('DATA ENTRY'!N478="","",IF(AND($DF$4='DATA ENTRY'!D478),'DATA ENTRY'!N478,"")))</f>
        <v/>
      </c>
      <c r="DJ479" s="107" t="str">
        <f>IF('DATA ENTRY'!CK478="","",IF('DATA ENTRY'!O478="","",IF(AND($DF$4='DATA ENTRY'!D478),'DATA ENTRY'!O478,"")))</f>
        <v/>
      </c>
      <c r="DK479" s="3" t="str">
        <f>IF('DATA ENTRY'!CK478="","",IF('DATA ENTRY'!P478="","",IF(AND($DF$4='DATA ENTRY'!D478),'DATA ENTRY'!P478,"")))</f>
        <v/>
      </c>
      <c r="DL479" s="107" t="str">
        <f>IF('DATA ENTRY'!CK478="","",IF('DATA ENTRY'!Q478="","",IF(AND($DF$4='DATA ENTRY'!D478),'DATA ENTRY'!Q478,"")))</f>
        <v/>
      </c>
      <c r="DM479" s="3" t="str">
        <f>IF('DATA ENTRY'!CK478="","",IF('DATA ENTRY'!R478="","",IF(AND($DF$4='DATA ENTRY'!D478),'DATA ENTRY'!R478,"")))</f>
        <v/>
      </c>
      <c r="DN479" s="107" t="str">
        <f>IF('DATA ENTRY'!CK478="","",IF('DATA ENTRY'!S478="","",IF(AND($DF$4='DATA ENTRY'!D478),'DATA ENTRY'!S478,"")))</f>
        <v/>
      </c>
      <c r="DO479" s="3" t="str">
        <f>IF('DATA ENTRY'!CK478="","",IF('DATA ENTRY'!E478="","",IF(AND($DF$4='DATA ENTRY'!D478),'DATA ENTRY'!E478,"")))</f>
        <v/>
      </c>
      <c r="DP479" s="3" t="str">
        <f>IF('DATA ENTRY'!CK478="","",IF('DATA ENTRY'!D478="","",IF(AND($DF$4='DATA ENTRY'!D478),'DATA ENTRY'!D478,"")))</f>
        <v/>
      </c>
      <c r="DQ479" s="3" t="str">
        <f>IF('DATA ENTRY'!CK478="","",IF('DATA ENTRY'!W478="","",IF(AND($DF$4='DATA ENTRY'!D478),'DATA ENTRY'!W478,"")))</f>
        <v/>
      </c>
      <c r="DR479" s="3" t="str">
        <f>IF('DATA ENTRY'!CK478="","",IF('DATA ENTRY'!X478="","",IF(AND($DF$4='DATA ENTRY'!D478),'DATA ENTRY'!X478,"")))</f>
        <v/>
      </c>
      <c r="DS479" s="108" t="str">
        <f t="shared" si="123"/>
        <v/>
      </c>
      <c r="DT479" s="108" t="str">
        <f>IF('DATA ENTRY'!CK478="","",IF('DATA ENTRY'!D478="","",IF(AND($DF$4='DATA ENTRY'!D478),'DATA ENTRY'!G478,"")))</f>
        <v/>
      </c>
      <c r="DY479">
        <f t="shared" si="124"/>
        <v>0</v>
      </c>
      <c r="EB479" t="str">
        <f t="shared" si="125"/>
        <v/>
      </c>
      <c r="EC479" t="str">
        <f t="shared" si="126"/>
        <v/>
      </c>
      <c r="ED479" s="224">
        <v>473</v>
      </c>
      <c r="EE479" s="3" t="str">
        <f>IF('DATA ENTRY'!CK478="","",IF('DATA ENTRY'!B478="","",IF(AND($EF$4='DATA ENTRY'!G478,$EH$4='DATA ENTRY'!F478),'DATA ENTRY'!B478,"")))</f>
        <v/>
      </c>
      <c r="EF479" s="3" t="str">
        <f>IF('DATA ENTRY'!CK478="","",IF('DATA ENTRY'!C478="","",IF(AND($EF$4='DATA ENTRY'!G478,$EH$4='DATA ENTRY'!F478),'DATA ENTRY'!C478,"")))</f>
        <v/>
      </c>
      <c r="EG479" s="4" t="str">
        <f>IF('DATA ENTRY'!CK478="","",IF('DATA ENTRY'!I478="","",IF(AND($EF$4='DATA ENTRY'!G478,$EH$4='DATA ENTRY'!F478),'DATA ENTRY'!I478,"")))</f>
        <v/>
      </c>
      <c r="EH479" s="4" t="str">
        <f>IF('DATA ENTRY'!CK478="","",IF('DATA ENTRY'!CK478="","",IF(AND($EF$4='DATA ENTRY'!G478,$EH$4='DATA ENTRY'!F478),'DATA ENTRY'!CK478,"")))</f>
        <v/>
      </c>
      <c r="EI479" s="3" t="str">
        <f>IF('DATA ENTRY'!CK478="","",IF('DATA ENTRY'!N478="","",IF(AND($EF$4='DATA ENTRY'!G478,$EH$4='DATA ENTRY'!F478),'DATA ENTRY'!N478,"")))</f>
        <v/>
      </c>
      <c r="EJ479" s="107" t="str">
        <f>IF('DATA ENTRY'!CK478="","",IF('DATA ENTRY'!O478="","",IF(AND($EF$4='DATA ENTRY'!G478,$EH$4='DATA ENTRY'!F478),'DATA ENTRY'!O478,"")))</f>
        <v/>
      </c>
      <c r="EK479" s="3" t="str">
        <f>IF('DATA ENTRY'!CK478="","",IF('DATA ENTRY'!P478="","",IF(AND($EF$4='DATA ENTRY'!G478,$EH$4='DATA ENTRY'!F478),'DATA ENTRY'!P478,"")))</f>
        <v/>
      </c>
      <c r="EL479" s="107" t="str">
        <f>IF('DATA ENTRY'!CK478="","",IF('DATA ENTRY'!Q478="","",IF(AND($EF$4='DATA ENTRY'!G478,$EH$4='DATA ENTRY'!F478),'DATA ENTRY'!Q478,"")))</f>
        <v/>
      </c>
      <c r="EM479" s="3" t="str">
        <f>IF('DATA ENTRY'!CK478="","",IF('DATA ENTRY'!R478="","",IF(AND($EF$4='DATA ENTRY'!G478,$EH$4='DATA ENTRY'!F478),'DATA ENTRY'!R478,"")))</f>
        <v/>
      </c>
      <c r="EN479" s="107" t="str">
        <f>IF('DATA ENTRY'!CK478="","",IF('DATA ENTRY'!S478="","",IF(AND($EF$4='DATA ENTRY'!G478,$EH$4='DATA ENTRY'!F478),'DATA ENTRY'!S478,"")))</f>
        <v/>
      </c>
      <c r="EO479" s="3" t="str">
        <f>IF('DATA ENTRY'!CK478="","",IF('DATA ENTRY'!E478="","",IF(AND($EF$4='DATA ENTRY'!G478,$EH$4='DATA ENTRY'!F478),'DATA ENTRY'!E478,"")))</f>
        <v/>
      </c>
      <c r="EP479" s="3" t="str">
        <f>IF('DATA ENTRY'!CK478="","",IF('DATA ENTRY'!D478="","",IF(AND($EF$4='DATA ENTRY'!G478,$EH$4='DATA ENTRY'!F478),'DATA ENTRY'!D478,"")))</f>
        <v/>
      </c>
      <c r="EQ479" s="3" t="str">
        <f>IF('DATA ENTRY'!CK478="","",IF('DATA ENTRY'!W478="","",IF(AND($EF$4='DATA ENTRY'!G478,$EH$4='DATA ENTRY'!F478),'DATA ENTRY'!W478,"")))</f>
        <v/>
      </c>
      <c r="ER479" s="3" t="str">
        <f>IF('DATA ENTRY'!CK478="","",IF('DATA ENTRY'!X478="","",IF(AND($EF$4='DATA ENTRY'!G478,$EH$4='DATA ENTRY'!F478),'DATA ENTRY'!X478,"")))</f>
        <v/>
      </c>
      <c r="ES479" s="108" t="str">
        <f t="shared" si="127"/>
        <v/>
      </c>
      <c r="ET479" s="108" t="str">
        <f>IF('DATA ENTRY'!CK478="","",IF('DATA ENTRY'!D478="","",IF(AND($EF$4='DATA ENTRY'!G478,$EH$4='DATA ENTRY'!F478),'DATA ENTRY'!G478,"")))</f>
        <v/>
      </c>
      <c r="EY479">
        <f t="shared" si="128"/>
        <v>0</v>
      </c>
    </row>
    <row r="480" spans="1:155">
      <c r="A480" t="str">
        <f>IF(S480=0,"",1+(MAX($A$7:A479)))</f>
        <v/>
      </c>
      <c r="B480" s="224">
        <v>474</v>
      </c>
      <c r="C480" s="3" t="str">
        <f>IF('DATA ENTRY'!CK479="","",IF('DATA ENTRY'!B479="","",IF($D$4="All Post",'DATA ENTRY'!B479,IF(AND($D$4='DATA ENTRY'!CK479),'DATA ENTRY'!B479,""))))</f>
        <v/>
      </c>
      <c r="D480" s="3" t="str">
        <f>IF('DATA ENTRY'!CK479="","",IF('DATA ENTRY'!C479="","",IF($D$4="All Post",'DATA ENTRY'!C479,IF(AND($D$4='DATA ENTRY'!CK479),'DATA ENTRY'!C479,""))))</f>
        <v/>
      </c>
      <c r="E480" s="4" t="str">
        <f>IF('DATA ENTRY'!CK479="","",IF('DATA ENTRY'!I479="","",IF($D$4="All Post",'DATA ENTRY'!I479,IF(AND($D$4='DATA ENTRY'!CK479),'DATA ENTRY'!I479,""))))</f>
        <v/>
      </c>
      <c r="F480" s="4" t="str">
        <f>IF('DATA ENTRY'!CK479="","",IF('DATA ENTRY'!CK479="","",IF($D$4="All Post",'DATA ENTRY'!CK479,IF(AND($D$4='DATA ENTRY'!CK479),'DATA ENTRY'!CK479,""))))</f>
        <v/>
      </c>
      <c r="G480" s="3" t="str">
        <f>IF('DATA ENTRY'!CK479="","",IF('DATA ENTRY'!N479="","",IF($D$4="All Post",'DATA ENTRY'!N479,IF(AND($D$4='DATA ENTRY'!CK479),'DATA ENTRY'!N479,""))))</f>
        <v/>
      </c>
      <c r="H480" s="107" t="str">
        <f>IF('DATA ENTRY'!CK479="","",IF('DATA ENTRY'!O479="","",IF($D$4="All Post",'DATA ENTRY'!O479,IF(AND($D$4='DATA ENTRY'!CK479),'DATA ENTRY'!O479,""))))</f>
        <v/>
      </c>
      <c r="I480" s="3" t="str">
        <f>IF('DATA ENTRY'!CK479="","",IF('DATA ENTRY'!P479="","",IF($D$4="All Post",'DATA ENTRY'!P479,IF(AND($D$4='DATA ENTRY'!CK479),'DATA ENTRY'!P479,""))))</f>
        <v/>
      </c>
      <c r="J480" s="107" t="str">
        <f>IF('DATA ENTRY'!CK479="","",IF('DATA ENTRY'!Q479="","",IF($D$4="All Post",'DATA ENTRY'!Q479,IF(AND($D$4='DATA ENTRY'!CK479),'DATA ENTRY'!Q479,""))))</f>
        <v/>
      </c>
      <c r="K480" s="3" t="str">
        <f>IF('DATA ENTRY'!CK479="","",IF('DATA ENTRY'!R479="","",IF($D$4="All Post",'DATA ENTRY'!R479,IF(AND($D$4='DATA ENTRY'!CK479),'DATA ENTRY'!R479,""))))</f>
        <v/>
      </c>
      <c r="L480" s="3" t="str">
        <f>IF('DATA ENTRY'!CK479="","",IF('DATA ENTRY'!S479="","",IF($D$4="All Post",'DATA ENTRY'!S479,IF(AND($D$4='DATA ENTRY'!CK479),'DATA ENTRY'!S479,""))))</f>
        <v/>
      </c>
      <c r="M480" s="3" t="str">
        <f>IF('DATA ENTRY'!CK479="","",IF('DATA ENTRY'!E479="","",IF($D$4="All Post",'DATA ENTRY'!E479,IF(AND($D$4='DATA ENTRY'!CK479),'DATA ENTRY'!E479,""))))</f>
        <v/>
      </c>
      <c r="N480" s="3" t="str">
        <f>IF('DATA ENTRY'!CK479="","",IF('DATA ENTRY'!W479="","",IF($D$4="All Post",'DATA ENTRY'!W479,IF(AND($D$4='DATA ENTRY'!CK479),'DATA ENTRY'!W479,""))))</f>
        <v/>
      </c>
      <c r="O480" s="3" t="str">
        <f>IF('DATA ENTRY'!CK479="","",IF('DATA ENTRY'!X479="","",IF($D$4="All Post",'DATA ENTRY'!X479,IF(AND($D$4='DATA ENTRY'!CK479),'DATA ENTRY'!X479,""))))</f>
        <v/>
      </c>
      <c r="P480" s="3" t="str">
        <f>IF('DATA ENTRY'!CK479="","",IF('DATA ENTRY'!G479="","",IF($D$4="All Post",'DATA ENTRY'!G479,IF(AND($D$4='DATA ENTRY'!CK479),'DATA ENTRY'!G479,""))))</f>
        <v/>
      </c>
      <c r="S480">
        <f t="shared" si="115"/>
        <v>0</v>
      </c>
      <c r="T480" t="str">
        <f t="shared" si="116"/>
        <v/>
      </c>
      <c r="BZ480" t="str">
        <f t="shared" si="117"/>
        <v/>
      </c>
      <c r="CA480" t="str">
        <f t="shared" si="118"/>
        <v/>
      </c>
      <c r="CB480" s="224">
        <v>474</v>
      </c>
      <c r="CC480" s="3" t="str">
        <f>IF('DATA ENTRY'!CK479="","",IF('DATA ENTRY'!B479="","",IF(AND($CD$4='DATA ENTRY'!CK479,$CG$4='DATA ENTRY'!D479),'DATA ENTRY'!B479,"")))</f>
        <v/>
      </c>
      <c r="CD480" s="3" t="str">
        <f>IF('DATA ENTRY'!CK479="","",IF('DATA ENTRY'!C479="","",IF(AND($CD$4='DATA ENTRY'!CK479,$CG$4='DATA ENTRY'!D479),'DATA ENTRY'!C479,"")))</f>
        <v/>
      </c>
      <c r="CE480" s="4" t="str">
        <f>IF('DATA ENTRY'!CK479="","",IF('DATA ENTRY'!I479="","",IF(AND($CD$4='DATA ENTRY'!CK479,$CG$4='DATA ENTRY'!D479),'DATA ENTRY'!I479,"")))</f>
        <v/>
      </c>
      <c r="CF480" s="4" t="str">
        <f>IF('DATA ENTRY'!CK479="","",IF('DATA ENTRY'!CK479="","",IF(AND($CD$4='DATA ENTRY'!CK479,$CG$4='DATA ENTRY'!D479),'DATA ENTRY'!CK479,"")))</f>
        <v/>
      </c>
      <c r="CG480" s="3" t="str">
        <f>IF('DATA ENTRY'!CK479="","",IF('DATA ENTRY'!N479="","",IF(AND($CD$4='DATA ENTRY'!CK479,$CG$4='DATA ENTRY'!D479),'DATA ENTRY'!N479,"")))</f>
        <v/>
      </c>
      <c r="CH480" s="107" t="str">
        <f>IF('DATA ENTRY'!CK479="","",IF('DATA ENTRY'!O479="","",IF(AND($CD$4='DATA ENTRY'!CK479,$CG$4='DATA ENTRY'!D479),'DATA ENTRY'!O479,"")))</f>
        <v/>
      </c>
      <c r="CI480" s="3" t="str">
        <f>IF('DATA ENTRY'!CK479="","",IF('DATA ENTRY'!P479="","",IF(AND($CD$4='DATA ENTRY'!CK479,$CG$4='DATA ENTRY'!D479),'DATA ENTRY'!P479,"")))</f>
        <v/>
      </c>
      <c r="CJ480" s="107" t="str">
        <f>IF('DATA ENTRY'!CK479="","",IF('DATA ENTRY'!Q479="","",IF(AND($CD$4='DATA ENTRY'!CK479,$CG$4='DATA ENTRY'!D479),'DATA ENTRY'!Q479,"")))</f>
        <v/>
      </c>
      <c r="CK480" s="3" t="str">
        <f>IF('DATA ENTRY'!CK479="","",IF('DATA ENTRY'!R479="","",IF(AND($CD$4='DATA ENTRY'!CK479,$CG$4='DATA ENTRY'!D479),'DATA ENTRY'!R479,"")))</f>
        <v/>
      </c>
      <c r="CL480" s="3" t="str">
        <f>IF('DATA ENTRY'!CK479="","",IF('DATA ENTRY'!S479="","",IF(AND($CD$4='DATA ENTRY'!CK479,$CG$4='DATA ENTRY'!D479),'DATA ENTRY'!S479,"")))</f>
        <v/>
      </c>
      <c r="CM480" s="3" t="str">
        <f>IF('DATA ENTRY'!CK479="","",IF('DATA ENTRY'!E479="","",IF(AND($CD$4='DATA ENTRY'!CK479,$CG$4='DATA ENTRY'!D479),'DATA ENTRY'!E479,"")))</f>
        <v/>
      </c>
      <c r="CN480" s="3" t="str">
        <f>IF('DATA ENTRY'!CK479="","",IF('DATA ENTRY'!W479="","",IF(AND($CD$4='DATA ENTRY'!CK479,$CG$4='DATA ENTRY'!D479),'DATA ENTRY'!W479,"")))</f>
        <v/>
      </c>
      <c r="CO480" s="3" t="str">
        <f>IF('DATA ENTRY'!CK479="","",IF('DATA ENTRY'!X479="","",IF(AND($CD$4='DATA ENTRY'!CK479,$CG$4='DATA ENTRY'!D479),'DATA ENTRY'!X479,"")))</f>
        <v/>
      </c>
      <c r="CP480" s="108" t="str">
        <f t="shared" si="119"/>
        <v/>
      </c>
      <c r="CQ480" s="108" t="str">
        <f>IF('DATA ENTRY'!CK479="","",IF('DATA ENTRY'!G479="","",IF(AND($CD$4='DATA ENTRY'!CK479,$CG$4='DATA ENTRY'!D479),'DATA ENTRY'!G479,"")))</f>
        <v/>
      </c>
      <c r="CR480" s="230" t="str">
        <f>IF('DATA ENTRY'!CK479="","",IF('DATA ENTRY'!D479="","",IF(AND($CD$4='DATA ENTRY'!CK479,$CG$4='DATA ENTRY'!D479),'DATA ENTRY'!D479,"")))</f>
        <v/>
      </c>
      <c r="CS480">
        <f t="shared" si="120"/>
        <v>0</v>
      </c>
      <c r="CT480">
        <f t="shared" si="121"/>
        <v>0</v>
      </c>
      <c r="CV480" s="139"/>
      <c r="CX480">
        <f t="shared" si="122"/>
        <v>0</v>
      </c>
      <c r="DB480" t="str">
        <f t="shared" si="129"/>
        <v/>
      </c>
      <c r="DC480" t="str">
        <f t="shared" si="130"/>
        <v/>
      </c>
      <c r="DD480" s="224">
        <v>474</v>
      </c>
      <c r="DE480" s="3" t="str">
        <f>IF('DATA ENTRY'!CK479="","",IF('DATA ENTRY'!B479="","",IF(AND($DF$4='DATA ENTRY'!D479),'DATA ENTRY'!B479,"")))</f>
        <v/>
      </c>
      <c r="DF480" s="3" t="str">
        <f>IF('DATA ENTRY'!CK479="","",IF('DATA ENTRY'!C479="","",IF(AND($DF$4='DATA ENTRY'!D479),'DATA ENTRY'!C479,"")))</f>
        <v/>
      </c>
      <c r="DG480" s="4" t="str">
        <f>IF('DATA ENTRY'!CK479="","",IF('DATA ENTRY'!I479="","",IF(AND($DF$4='DATA ENTRY'!D479),'DATA ENTRY'!I479,"")))</f>
        <v/>
      </c>
      <c r="DH480" s="4" t="str">
        <f>IF('DATA ENTRY'!CK479="","",IF('DATA ENTRY'!CK479="","",IF(AND($DF$4='DATA ENTRY'!D479),'DATA ENTRY'!CK479,"")))</f>
        <v/>
      </c>
      <c r="DI480" s="3" t="str">
        <f>IF('DATA ENTRY'!CK479="","",IF('DATA ENTRY'!N479="","",IF(AND($DF$4='DATA ENTRY'!D479),'DATA ENTRY'!N479,"")))</f>
        <v/>
      </c>
      <c r="DJ480" s="107" t="str">
        <f>IF('DATA ENTRY'!CK479="","",IF('DATA ENTRY'!O479="","",IF(AND($DF$4='DATA ENTRY'!D479),'DATA ENTRY'!O479,"")))</f>
        <v/>
      </c>
      <c r="DK480" s="3" t="str">
        <f>IF('DATA ENTRY'!CK479="","",IF('DATA ENTRY'!P479="","",IF(AND($DF$4='DATA ENTRY'!D479),'DATA ENTRY'!P479,"")))</f>
        <v/>
      </c>
      <c r="DL480" s="107" t="str">
        <f>IF('DATA ENTRY'!CK479="","",IF('DATA ENTRY'!Q479="","",IF(AND($DF$4='DATA ENTRY'!D479),'DATA ENTRY'!Q479,"")))</f>
        <v/>
      </c>
      <c r="DM480" s="3" t="str">
        <f>IF('DATA ENTRY'!CK479="","",IF('DATA ENTRY'!R479="","",IF(AND($DF$4='DATA ENTRY'!D479),'DATA ENTRY'!R479,"")))</f>
        <v/>
      </c>
      <c r="DN480" s="107" t="str">
        <f>IF('DATA ENTRY'!CK479="","",IF('DATA ENTRY'!S479="","",IF(AND($DF$4='DATA ENTRY'!D479),'DATA ENTRY'!S479,"")))</f>
        <v/>
      </c>
      <c r="DO480" s="3" t="str">
        <f>IF('DATA ENTRY'!CK479="","",IF('DATA ENTRY'!E479="","",IF(AND($DF$4='DATA ENTRY'!D479),'DATA ENTRY'!E479,"")))</f>
        <v/>
      </c>
      <c r="DP480" s="3" t="str">
        <f>IF('DATA ENTRY'!CK479="","",IF('DATA ENTRY'!D479="","",IF(AND($DF$4='DATA ENTRY'!D479),'DATA ENTRY'!D479,"")))</f>
        <v/>
      </c>
      <c r="DQ480" s="3" t="str">
        <f>IF('DATA ENTRY'!CK479="","",IF('DATA ENTRY'!W479="","",IF(AND($DF$4='DATA ENTRY'!D479),'DATA ENTRY'!W479,"")))</f>
        <v/>
      </c>
      <c r="DR480" s="3" t="str">
        <f>IF('DATA ENTRY'!CK479="","",IF('DATA ENTRY'!X479="","",IF(AND($DF$4='DATA ENTRY'!D479),'DATA ENTRY'!X479,"")))</f>
        <v/>
      </c>
      <c r="DS480" s="108" t="str">
        <f t="shared" si="123"/>
        <v/>
      </c>
      <c r="DT480" s="108" t="str">
        <f>IF('DATA ENTRY'!CK479="","",IF('DATA ENTRY'!D479="","",IF(AND($DF$4='DATA ENTRY'!D479),'DATA ENTRY'!G479,"")))</f>
        <v/>
      </c>
      <c r="DY480">
        <f t="shared" si="124"/>
        <v>0</v>
      </c>
      <c r="EB480" t="str">
        <f t="shared" si="125"/>
        <v/>
      </c>
      <c r="EC480" t="str">
        <f t="shared" si="126"/>
        <v/>
      </c>
      <c r="ED480" s="224">
        <v>474</v>
      </c>
      <c r="EE480" s="3" t="str">
        <f>IF('DATA ENTRY'!CK479="","",IF('DATA ENTRY'!B479="","",IF(AND($EF$4='DATA ENTRY'!G479,$EH$4='DATA ENTRY'!F479),'DATA ENTRY'!B479,"")))</f>
        <v/>
      </c>
      <c r="EF480" s="3" t="str">
        <f>IF('DATA ENTRY'!CK479="","",IF('DATA ENTRY'!C479="","",IF(AND($EF$4='DATA ENTRY'!G479,$EH$4='DATA ENTRY'!F479),'DATA ENTRY'!C479,"")))</f>
        <v/>
      </c>
      <c r="EG480" s="4" t="str">
        <f>IF('DATA ENTRY'!CK479="","",IF('DATA ENTRY'!I479="","",IF(AND($EF$4='DATA ENTRY'!G479,$EH$4='DATA ENTRY'!F479),'DATA ENTRY'!I479,"")))</f>
        <v/>
      </c>
      <c r="EH480" s="4" t="str">
        <f>IF('DATA ENTRY'!CK479="","",IF('DATA ENTRY'!CK479="","",IF(AND($EF$4='DATA ENTRY'!G479,$EH$4='DATA ENTRY'!F479),'DATA ENTRY'!CK479,"")))</f>
        <v/>
      </c>
      <c r="EI480" s="3" t="str">
        <f>IF('DATA ENTRY'!CK479="","",IF('DATA ENTRY'!N479="","",IF(AND($EF$4='DATA ENTRY'!G479,$EH$4='DATA ENTRY'!F479),'DATA ENTRY'!N479,"")))</f>
        <v/>
      </c>
      <c r="EJ480" s="107" t="str">
        <f>IF('DATA ENTRY'!CK479="","",IF('DATA ENTRY'!O479="","",IF(AND($EF$4='DATA ENTRY'!G479,$EH$4='DATA ENTRY'!F479),'DATA ENTRY'!O479,"")))</f>
        <v/>
      </c>
      <c r="EK480" s="3" t="str">
        <f>IF('DATA ENTRY'!CK479="","",IF('DATA ENTRY'!P479="","",IF(AND($EF$4='DATA ENTRY'!G479,$EH$4='DATA ENTRY'!F479),'DATA ENTRY'!P479,"")))</f>
        <v/>
      </c>
      <c r="EL480" s="107" t="str">
        <f>IF('DATA ENTRY'!CK479="","",IF('DATA ENTRY'!Q479="","",IF(AND($EF$4='DATA ENTRY'!G479,$EH$4='DATA ENTRY'!F479),'DATA ENTRY'!Q479,"")))</f>
        <v/>
      </c>
      <c r="EM480" s="3" t="str">
        <f>IF('DATA ENTRY'!CK479="","",IF('DATA ENTRY'!R479="","",IF(AND($EF$4='DATA ENTRY'!G479,$EH$4='DATA ENTRY'!F479),'DATA ENTRY'!R479,"")))</f>
        <v/>
      </c>
      <c r="EN480" s="107" t="str">
        <f>IF('DATA ENTRY'!CK479="","",IF('DATA ENTRY'!S479="","",IF(AND($EF$4='DATA ENTRY'!G479,$EH$4='DATA ENTRY'!F479),'DATA ENTRY'!S479,"")))</f>
        <v/>
      </c>
      <c r="EO480" s="3" t="str">
        <f>IF('DATA ENTRY'!CK479="","",IF('DATA ENTRY'!E479="","",IF(AND($EF$4='DATA ENTRY'!G479,$EH$4='DATA ENTRY'!F479),'DATA ENTRY'!E479,"")))</f>
        <v/>
      </c>
      <c r="EP480" s="3" t="str">
        <f>IF('DATA ENTRY'!CK479="","",IF('DATA ENTRY'!D479="","",IF(AND($EF$4='DATA ENTRY'!G479,$EH$4='DATA ENTRY'!F479),'DATA ENTRY'!D479,"")))</f>
        <v/>
      </c>
      <c r="EQ480" s="3" t="str">
        <f>IF('DATA ENTRY'!CK479="","",IF('DATA ENTRY'!W479="","",IF(AND($EF$4='DATA ENTRY'!G479,$EH$4='DATA ENTRY'!F479),'DATA ENTRY'!W479,"")))</f>
        <v/>
      </c>
      <c r="ER480" s="3" t="str">
        <f>IF('DATA ENTRY'!CK479="","",IF('DATA ENTRY'!X479="","",IF(AND($EF$4='DATA ENTRY'!G479,$EH$4='DATA ENTRY'!F479),'DATA ENTRY'!X479,"")))</f>
        <v/>
      </c>
      <c r="ES480" s="108" t="str">
        <f t="shared" si="127"/>
        <v/>
      </c>
      <c r="ET480" s="108" t="str">
        <f>IF('DATA ENTRY'!CK479="","",IF('DATA ENTRY'!D479="","",IF(AND($EF$4='DATA ENTRY'!G479,$EH$4='DATA ENTRY'!F479),'DATA ENTRY'!G479,"")))</f>
        <v/>
      </c>
      <c r="EY480">
        <f t="shared" si="128"/>
        <v>0</v>
      </c>
    </row>
    <row r="481" spans="1:155">
      <c r="A481" t="str">
        <f>IF(S481=0,"",1+(MAX($A$7:A480)))</f>
        <v/>
      </c>
      <c r="B481" s="224">
        <v>475</v>
      </c>
      <c r="C481" s="3" t="str">
        <f>IF('DATA ENTRY'!CK480="","",IF('DATA ENTRY'!B480="","",IF($D$4="All Post",'DATA ENTRY'!B480,IF(AND($D$4='DATA ENTRY'!CK480),'DATA ENTRY'!B480,""))))</f>
        <v/>
      </c>
      <c r="D481" s="3" t="str">
        <f>IF('DATA ENTRY'!CK480="","",IF('DATA ENTRY'!C480="","",IF($D$4="All Post",'DATA ENTRY'!C480,IF(AND($D$4='DATA ENTRY'!CK480),'DATA ENTRY'!C480,""))))</f>
        <v/>
      </c>
      <c r="E481" s="4" t="str">
        <f>IF('DATA ENTRY'!CK480="","",IF('DATA ENTRY'!I480="","",IF($D$4="All Post",'DATA ENTRY'!I480,IF(AND($D$4='DATA ENTRY'!CK480),'DATA ENTRY'!I480,""))))</f>
        <v/>
      </c>
      <c r="F481" s="4" t="str">
        <f>IF('DATA ENTRY'!CK480="","",IF('DATA ENTRY'!CK480="","",IF($D$4="All Post",'DATA ENTRY'!CK480,IF(AND($D$4='DATA ENTRY'!CK480),'DATA ENTRY'!CK480,""))))</f>
        <v/>
      </c>
      <c r="G481" s="3" t="str">
        <f>IF('DATA ENTRY'!CK480="","",IF('DATA ENTRY'!N480="","",IF($D$4="All Post",'DATA ENTRY'!N480,IF(AND($D$4='DATA ENTRY'!CK480),'DATA ENTRY'!N480,""))))</f>
        <v/>
      </c>
      <c r="H481" s="107" t="str">
        <f>IF('DATA ENTRY'!CK480="","",IF('DATA ENTRY'!O480="","",IF($D$4="All Post",'DATA ENTRY'!O480,IF(AND($D$4='DATA ENTRY'!CK480),'DATA ENTRY'!O480,""))))</f>
        <v/>
      </c>
      <c r="I481" s="3" t="str">
        <f>IF('DATA ENTRY'!CK480="","",IF('DATA ENTRY'!P480="","",IF($D$4="All Post",'DATA ENTRY'!P480,IF(AND($D$4='DATA ENTRY'!CK480),'DATA ENTRY'!P480,""))))</f>
        <v/>
      </c>
      <c r="J481" s="107" t="str">
        <f>IF('DATA ENTRY'!CK480="","",IF('DATA ENTRY'!Q480="","",IF($D$4="All Post",'DATA ENTRY'!Q480,IF(AND($D$4='DATA ENTRY'!CK480),'DATA ENTRY'!Q480,""))))</f>
        <v/>
      </c>
      <c r="K481" s="3" t="str">
        <f>IF('DATA ENTRY'!CK480="","",IF('DATA ENTRY'!R480="","",IF($D$4="All Post",'DATA ENTRY'!R480,IF(AND($D$4='DATA ENTRY'!CK480),'DATA ENTRY'!R480,""))))</f>
        <v/>
      </c>
      <c r="L481" s="3" t="str">
        <f>IF('DATA ENTRY'!CK480="","",IF('DATA ENTRY'!S480="","",IF($D$4="All Post",'DATA ENTRY'!S480,IF(AND($D$4='DATA ENTRY'!CK480),'DATA ENTRY'!S480,""))))</f>
        <v/>
      </c>
      <c r="M481" s="3" t="str">
        <f>IF('DATA ENTRY'!CK480="","",IF('DATA ENTRY'!E480="","",IF($D$4="All Post",'DATA ENTRY'!E480,IF(AND($D$4='DATA ENTRY'!CK480),'DATA ENTRY'!E480,""))))</f>
        <v/>
      </c>
      <c r="N481" s="3" t="str">
        <f>IF('DATA ENTRY'!CK480="","",IF('DATA ENTRY'!W480="","",IF($D$4="All Post",'DATA ENTRY'!W480,IF(AND($D$4='DATA ENTRY'!CK480),'DATA ENTRY'!W480,""))))</f>
        <v/>
      </c>
      <c r="O481" s="3" t="str">
        <f>IF('DATA ENTRY'!CK480="","",IF('DATA ENTRY'!X480="","",IF($D$4="All Post",'DATA ENTRY'!X480,IF(AND($D$4='DATA ENTRY'!CK480),'DATA ENTRY'!X480,""))))</f>
        <v/>
      </c>
      <c r="P481" s="3" t="str">
        <f>IF('DATA ENTRY'!CK480="","",IF('DATA ENTRY'!G480="","",IF($D$4="All Post",'DATA ENTRY'!G480,IF(AND($D$4='DATA ENTRY'!CK480),'DATA ENTRY'!G480,""))))</f>
        <v/>
      </c>
      <c r="S481">
        <f t="shared" si="115"/>
        <v>0</v>
      </c>
      <c r="T481" t="str">
        <f t="shared" si="116"/>
        <v/>
      </c>
      <c r="BZ481" t="str">
        <f t="shared" si="117"/>
        <v/>
      </c>
      <c r="CA481" t="str">
        <f t="shared" si="118"/>
        <v/>
      </c>
      <c r="CB481" s="224">
        <v>475</v>
      </c>
      <c r="CC481" s="3" t="str">
        <f>IF('DATA ENTRY'!CK480="","",IF('DATA ENTRY'!B480="","",IF(AND($CD$4='DATA ENTRY'!CK480,$CG$4='DATA ENTRY'!D480),'DATA ENTRY'!B480,"")))</f>
        <v/>
      </c>
      <c r="CD481" s="3" t="str">
        <f>IF('DATA ENTRY'!CK480="","",IF('DATA ENTRY'!C480="","",IF(AND($CD$4='DATA ENTRY'!CK480,$CG$4='DATA ENTRY'!D480),'DATA ENTRY'!C480,"")))</f>
        <v/>
      </c>
      <c r="CE481" s="4" t="str">
        <f>IF('DATA ENTRY'!CK480="","",IF('DATA ENTRY'!I480="","",IF(AND($CD$4='DATA ENTRY'!CK480,$CG$4='DATA ENTRY'!D480),'DATA ENTRY'!I480,"")))</f>
        <v/>
      </c>
      <c r="CF481" s="4" t="str">
        <f>IF('DATA ENTRY'!CK480="","",IF('DATA ENTRY'!CK480="","",IF(AND($CD$4='DATA ENTRY'!CK480,$CG$4='DATA ENTRY'!D480),'DATA ENTRY'!CK480,"")))</f>
        <v/>
      </c>
      <c r="CG481" s="3" t="str">
        <f>IF('DATA ENTRY'!CK480="","",IF('DATA ENTRY'!N480="","",IF(AND($CD$4='DATA ENTRY'!CK480,$CG$4='DATA ENTRY'!D480),'DATA ENTRY'!N480,"")))</f>
        <v/>
      </c>
      <c r="CH481" s="107" t="str">
        <f>IF('DATA ENTRY'!CK480="","",IF('DATA ENTRY'!O480="","",IF(AND($CD$4='DATA ENTRY'!CK480,$CG$4='DATA ENTRY'!D480),'DATA ENTRY'!O480,"")))</f>
        <v/>
      </c>
      <c r="CI481" s="3" t="str">
        <f>IF('DATA ENTRY'!CK480="","",IF('DATA ENTRY'!P480="","",IF(AND($CD$4='DATA ENTRY'!CK480,$CG$4='DATA ENTRY'!D480),'DATA ENTRY'!P480,"")))</f>
        <v/>
      </c>
      <c r="CJ481" s="107" t="str">
        <f>IF('DATA ENTRY'!CK480="","",IF('DATA ENTRY'!Q480="","",IF(AND($CD$4='DATA ENTRY'!CK480,$CG$4='DATA ENTRY'!D480),'DATA ENTRY'!Q480,"")))</f>
        <v/>
      </c>
      <c r="CK481" s="3" t="str">
        <f>IF('DATA ENTRY'!CK480="","",IF('DATA ENTRY'!R480="","",IF(AND($CD$4='DATA ENTRY'!CK480,$CG$4='DATA ENTRY'!D480),'DATA ENTRY'!R480,"")))</f>
        <v/>
      </c>
      <c r="CL481" s="3" t="str">
        <f>IF('DATA ENTRY'!CK480="","",IF('DATA ENTRY'!S480="","",IF(AND($CD$4='DATA ENTRY'!CK480,$CG$4='DATA ENTRY'!D480),'DATA ENTRY'!S480,"")))</f>
        <v/>
      </c>
      <c r="CM481" s="3" t="str">
        <f>IF('DATA ENTRY'!CK480="","",IF('DATA ENTRY'!E480="","",IF(AND($CD$4='DATA ENTRY'!CK480,$CG$4='DATA ENTRY'!D480),'DATA ENTRY'!E480,"")))</f>
        <v/>
      </c>
      <c r="CN481" s="3" t="str">
        <f>IF('DATA ENTRY'!CK480="","",IF('DATA ENTRY'!W480="","",IF(AND($CD$4='DATA ENTRY'!CK480,$CG$4='DATA ENTRY'!D480),'DATA ENTRY'!W480,"")))</f>
        <v/>
      </c>
      <c r="CO481" s="3" t="str">
        <f>IF('DATA ENTRY'!CK480="","",IF('DATA ENTRY'!X480="","",IF(AND($CD$4='DATA ENTRY'!CK480,$CG$4='DATA ENTRY'!D480),'DATA ENTRY'!X480,"")))</f>
        <v/>
      </c>
      <c r="CP481" s="108" t="str">
        <f t="shared" si="119"/>
        <v/>
      </c>
      <c r="CQ481" s="108" t="str">
        <f>IF('DATA ENTRY'!CK480="","",IF('DATA ENTRY'!G480="","",IF(AND($CD$4='DATA ENTRY'!CK480,$CG$4='DATA ENTRY'!D480),'DATA ENTRY'!G480,"")))</f>
        <v/>
      </c>
      <c r="CR481" s="230" t="str">
        <f>IF('DATA ENTRY'!CK480="","",IF('DATA ENTRY'!D480="","",IF(AND($CD$4='DATA ENTRY'!CK480,$CG$4='DATA ENTRY'!D480),'DATA ENTRY'!D480,"")))</f>
        <v/>
      </c>
      <c r="CS481">
        <f t="shared" si="120"/>
        <v>0</v>
      </c>
      <c r="CT481">
        <f t="shared" si="121"/>
        <v>0</v>
      </c>
      <c r="CV481" s="139"/>
      <c r="CX481">
        <f t="shared" si="122"/>
        <v>0</v>
      </c>
      <c r="DB481" t="str">
        <f t="shared" si="129"/>
        <v/>
      </c>
      <c r="DC481" t="str">
        <f t="shared" si="130"/>
        <v/>
      </c>
      <c r="DD481" s="224">
        <v>475</v>
      </c>
      <c r="DE481" s="3" t="str">
        <f>IF('DATA ENTRY'!CK480="","",IF('DATA ENTRY'!B480="","",IF(AND($DF$4='DATA ENTRY'!D480),'DATA ENTRY'!B480,"")))</f>
        <v/>
      </c>
      <c r="DF481" s="3" t="str">
        <f>IF('DATA ENTRY'!CK480="","",IF('DATA ENTRY'!C480="","",IF(AND($DF$4='DATA ENTRY'!D480),'DATA ENTRY'!C480,"")))</f>
        <v/>
      </c>
      <c r="DG481" s="4" t="str">
        <f>IF('DATA ENTRY'!CK480="","",IF('DATA ENTRY'!I480="","",IF(AND($DF$4='DATA ENTRY'!D480),'DATA ENTRY'!I480,"")))</f>
        <v/>
      </c>
      <c r="DH481" s="4" t="str">
        <f>IF('DATA ENTRY'!CK480="","",IF('DATA ENTRY'!CK480="","",IF(AND($DF$4='DATA ENTRY'!D480),'DATA ENTRY'!CK480,"")))</f>
        <v/>
      </c>
      <c r="DI481" s="3" t="str">
        <f>IF('DATA ENTRY'!CK480="","",IF('DATA ENTRY'!N480="","",IF(AND($DF$4='DATA ENTRY'!D480),'DATA ENTRY'!N480,"")))</f>
        <v/>
      </c>
      <c r="DJ481" s="107" t="str">
        <f>IF('DATA ENTRY'!CK480="","",IF('DATA ENTRY'!O480="","",IF(AND($DF$4='DATA ENTRY'!D480),'DATA ENTRY'!O480,"")))</f>
        <v/>
      </c>
      <c r="DK481" s="3" t="str">
        <f>IF('DATA ENTRY'!CK480="","",IF('DATA ENTRY'!P480="","",IF(AND($DF$4='DATA ENTRY'!D480),'DATA ENTRY'!P480,"")))</f>
        <v/>
      </c>
      <c r="DL481" s="107" t="str">
        <f>IF('DATA ENTRY'!CK480="","",IF('DATA ENTRY'!Q480="","",IF(AND($DF$4='DATA ENTRY'!D480),'DATA ENTRY'!Q480,"")))</f>
        <v/>
      </c>
      <c r="DM481" s="3" t="str">
        <f>IF('DATA ENTRY'!CK480="","",IF('DATA ENTRY'!R480="","",IF(AND($DF$4='DATA ENTRY'!D480),'DATA ENTRY'!R480,"")))</f>
        <v/>
      </c>
      <c r="DN481" s="107" t="str">
        <f>IF('DATA ENTRY'!CK480="","",IF('DATA ENTRY'!S480="","",IF(AND($DF$4='DATA ENTRY'!D480),'DATA ENTRY'!S480,"")))</f>
        <v/>
      </c>
      <c r="DO481" s="3" t="str">
        <f>IF('DATA ENTRY'!CK480="","",IF('DATA ENTRY'!E480="","",IF(AND($DF$4='DATA ENTRY'!D480),'DATA ENTRY'!E480,"")))</f>
        <v/>
      </c>
      <c r="DP481" s="3" t="str">
        <f>IF('DATA ENTRY'!CK480="","",IF('DATA ENTRY'!D480="","",IF(AND($DF$4='DATA ENTRY'!D480),'DATA ENTRY'!D480,"")))</f>
        <v/>
      </c>
      <c r="DQ481" s="3" t="str">
        <f>IF('DATA ENTRY'!CK480="","",IF('DATA ENTRY'!W480="","",IF(AND($DF$4='DATA ENTRY'!D480),'DATA ENTRY'!W480,"")))</f>
        <v/>
      </c>
      <c r="DR481" s="3" t="str">
        <f>IF('DATA ENTRY'!CK480="","",IF('DATA ENTRY'!X480="","",IF(AND($DF$4='DATA ENTRY'!D480),'DATA ENTRY'!X480,"")))</f>
        <v/>
      </c>
      <c r="DS481" s="108" t="str">
        <f t="shared" si="123"/>
        <v/>
      </c>
      <c r="DT481" s="108" t="str">
        <f>IF('DATA ENTRY'!CK480="","",IF('DATA ENTRY'!D480="","",IF(AND($DF$4='DATA ENTRY'!D480),'DATA ENTRY'!G480,"")))</f>
        <v/>
      </c>
      <c r="DY481">
        <f t="shared" si="124"/>
        <v>0</v>
      </c>
      <c r="EB481" t="str">
        <f t="shared" si="125"/>
        <v/>
      </c>
      <c r="EC481" t="str">
        <f t="shared" si="126"/>
        <v/>
      </c>
      <c r="ED481" s="224">
        <v>475</v>
      </c>
      <c r="EE481" s="3" t="str">
        <f>IF('DATA ENTRY'!CK480="","",IF('DATA ENTRY'!B480="","",IF(AND($EF$4='DATA ENTRY'!G480,$EH$4='DATA ENTRY'!F480),'DATA ENTRY'!B480,"")))</f>
        <v/>
      </c>
      <c r="EF481" s="3" t="str">
        <f>IF('DATA ENTRY'!CK480="","",IF('DATA ENTRY'!C480="","",IF(AND($EF$4='DATA ENTRY'!G480,$EH$4='DATA ENTRY'!F480),'DATA ENTRY'!C480,"")))</f>
        <v/>
      </c>
      <c r="EG481" s="4" t="str">
        <f>IF('DATA ENTRY'!CK480="","",IF('DATA ENTRY'!I480="","",IF(AND($EF$4='DATA ENTRY'!G480,$EH$4='DATA ENTRY'!F480),'DATA ENTRY'!I480,"")))</f>
        <v/>
      </c>
      <c r="EH481" s="4" t="str">
        <f>IF('DATA ENTRY'!CK480="","",IF('DATA ENTRY'!CK480="","",IF(AND($EF$4='DATA ENTRY'!G480,$EH$4='DATA ENTRY'!F480),'DATA ENTRY'!CK480,"")))</f>
        <v/>
      </c>
      <c r="EI481" s="3" t="str">
        <f>IF('DATA ENTRY'!CK480="","",IF('DATA ENTRY'!N480="","",IF(AND($EF$4='DATA ENTRY'!G480,$EH$4='DATA ENTRY'!F480),'DATA ENTRY'!N480,"")))</f>
        <v/>
      </c>
      <c r="EJ481" s="107" t="str">
        <f>IF('DATA ENTRY'!CK480="","",IF('DATA ENTRY'!O480="","",IF(AND($EF$4='DATA ENTRY'!G480,$EH$4='DATA ENTRY'!F480),'DATA ENTRY'!O480,"")))</f>
        <v/>
      </c>
      <c r="EK481" s="3" t="str">
        <f>IF('DATA ENTRY'!CK480="","",IF('DATA ENTRY'!P480="","",IF(AND($EF$4='DATA ENTRY'!G480,$EH$4='DATA ENTRY'!F480),'DATA ENTRY'!P480,"")))</f>
        <v/>
      </c>
      <c r="EL481" s="107" t="str">
        <f>IF('DATA ENTRY'!CK480="","",IF('DATA ENTRY'!Q480="","",IF(AND($EF$4='DATA ENTRY'!G480,$EH$4='DATA ENTRY'!F480),'DATA ENTRY'!Q480,"")))</f>
        <v/>
      </c>
      <c r="EM481" s="3" t="str">
        <f>IF('DATA ENTRY'!CK480="","",IF('DATA ENTRY'!R480="","",IF(AND($EF$4='DATA ENTRY'!G480,$EH$4='DATA ENTRY'!F480),'DATA ENTRY'!R480,"")))</f>
        <v/>
      </c>
      <c r="EN481" s="107" t="str">
        <f>IF('DATA ENTRY'!CK480="","",IF('DATA ENTRY'!S480="","",IF(AND($EF$4='DATA ENTRY'!G480,$EH$4='DATA ENTRY'!F480),'DATA ENTRY'!S480,"")))</f>
        <v/>
      </c>
      <c r="EO481" s="3" t="str">
        <f>IF('DATA ENTRY'!CK480="","",IF('DATA ENTRY'!E480="","",IF(AND($EF$4='DATA ENTRY'!G480,$EH$4='DATA ENTRY'!F480),'DATA ENTRY'!E480,"")))</f>
        <v/>
      </c>
      <c r="EP481" s="3" t="str">
        <f>IF('DATA ENTRY'!CK480="","",IF('DATA ENTRY'!D480="","",IF(AND($EF$4='DATA ENTRY'!G480,$EH$4='DATA ENTRY'!F480),'DATA ENTRY'!D480,"")))</f>
        <v/>
      </c>
      <c r="EQ481" s="3" t="str">
        <f>IF('DATA ENTRY'!CK480="","",IF('DATA ENTRY'!W480="","",IF(AND($EF$4='DATA ENTRY'!G480,$EH$4='DATA ENTRY'!F480),'DATA ENTRY'!W480,"")))</f>
        <v/>
      </c>
      <c r="ER481" s="3" t="str">
        <f>IF('DATA ENTRY'!CK480="","",IF('DATA ENTRY'!X480="","",IF(AND($EF$4='DATA ENTRY'!G480,$EH$4='DATA ENTRY'!F480),'DATA ENTRY'!X480,"")))</f>
        <v/>
      </c>
      <c r="ES481" s="108" t="str">
        <f t="shared" si="127"/>
        <v/>
      </c>
      <c r="ET481" s="108" t="str">
        <f>IF('DATA ENTRY'!CK480="","",IF('DATA ENTRY'!D480="","",IF(AND($EF$4='DATA ENTRY'!G480,$EH$4='DATA ENTRY'!F480),'DATA ENTRY'!G480,"")))</f>
        <v/>
      </c>
      <c r="EY481">
        <f t="shared" si="128"/>
        <v>0</v>
      </c>
    </row>
    <row r="482" spans="1:155">
      <c r="A482" t="str">
        <f>IF(S482=0,"",1+(MAX($A$7:A481)))</f>
        <v/>
      </c>
      <c r="B482" s="224">
        <v>476</v>
      </c>
      <c r="C482" s="3" t="str">
        <f>IF('DATA ENTRY'!CK481="","",IF('DATA ENTRY'!B481="","",IF($D$4="All Post",'DATA ENTRY'!B481,IF(AND($D$4='DATA ENTRY'!CK481),'DATA ENTRY'!B481,""))))</f>
        <v/>
      </c>
      <c r="D482" s="3" t="str">
        <f>IF('DATA ENTRY'!CK481="","",IF('DATA ENTRY'!C481="","",IF($D$4="All Post",'DATA ENTRY'!C481,IF(AND($D$4='DATA ENTRY'!CK481),'DATA ENTRY'!C481,""))))</f>
        <v/>
      </c>
      <c r="E482" s="4" t="str">
        <f>IF('DATA ENTRY'!CK481="","",IF('DATA ENTRY'!I481="","",IF($D$4="All Post",'DATA ENTRY'!I481,IF(AND($D$4='DATA ENTRY'!CK481),'DATA ENTRY'!I481,""))))</f>
        <v/>
      </c>
      <c r="F482" s="4" t="str">
        <f>IF('DATA ENTRY'!CK481="","",IF('DATA ENTRY'!CK481="","",IF($D$4="All Post",'DATA ENTRY'!CK481,IF(AND($D$4='DATA ENTRY'!CK481),'DATA ENTRY'!CK481,""))))</f>
        <v/>
      </c>
      <c r="G482" s="3" t="str">
        <f>IF('DATA ENTRY'!CK481="","",IF('DATA ENTRY'!N481="","",IF($D$4="All Post",'DATA ENTRY'!N481,IF(AND($D$4='DATA ENTRY'!CK481),'DATA ENTRY'!N481,""))))</f>
        <v/>
      </c>
      <c r="H482" s="107" t="str">
        <f>IF('DATA ENTRY'!CK481="","",IF('DATA ENTRY'!O481="","",IF($D$4="All Post",'DATA ENTRY'!O481,IF(AND($D$4='DATA ENTRY'!CK481),'DATA ENTRY'!O481,""))))</f>
        <v/>
      </c>
      <c r="I482" s="3" t="str">
        <f>IF('DATA ENTRY'!CK481="","",IF('DATA ENTRY'!P481="","",IF($D$4="All Post",'DATA ENTRY'!P481,IF(AND($D$4='DATA ENTRY'!CK481),'DATA ENTRY'!P481,""))))</f>
        <v/>
      </c>
      <c r="J482" s="107" t="str">
        <f>IF('DATA ENTRY'!CK481="","",IF('DATA ENTRY'!Q481="","",IF($D$4="All Post",'DATA ENTRY'!Q481,IF(AND($D$4='DATA ENTRY'!CK481),'DATA ENTRY'!Q481,""))))</f>
        <v/>
      </c>
      <c r="K482" s="3" t="str">
        <f>IF('DATA ENTRY'!CK481="","",IF('DATA ENTRY'!R481="","",IF($D$4="All Post",'DATA ENTRY'!R481,IF(AND($D$4='DATA ENTRY'!CK481),'DATA ENTRY'!R481,""))))</f>
        <v/>
      </c>
      <c r="L482" s="3" t="str">
        <f>IF('DATA ENTRY'!CK481="","",IF('DATA ENTRY'!S481="","",IF($D$4="All Post",'DATA ENTRY'!S481,IF(AND($D$4='DATA ENTRY'!CK481),'DATA ENTRY'!S481,""))))</f>
        <v/>
      </c>
      <c r="M482" s="3" t="str">
        <f>IF('DATA ENTRY'!CK481="","",IF('DATA ENTRY'!E481="","",IF($D$4="All Post",'DATA ENTRY'!E481,IF(AND($D$4='DATA ENTRY'!CK481),'DATA ENTRY'!E481,""))))</f>
        <v/>
      </c>
      <c r="N482" s="3" t="str">
        <f>IF('DATA ENTRY'!CK481="","",IF('DATA ENTRY'!W481="","",IF($D$4="All Post",'DATA ENTRY'!W481,IF(AND($D$4='DATA ENTRY'!CK481),'DATA ENTRY'!W481,""))))</f>
        <v/>
      </c>
      <c r="O482" s="3" t="str">
        <f>IF('DATA ENTRY'!CK481="","",IF('DATA ENTRY'!X481="","",IF($D$4="All Post",'DATA ENTRY'!X481,IF(AND($D$4='DATA ENTRY'!CK481),'DATA ENTRY'!X481,""))))</f>
        <v/>
      </c>
      <c r="P482" s="3" t="str">
        <f>IF('DATA ENTRY'!CK481="","",IF('DATA ENTRY'!G481="","",IF($D$4="All Post",'DATA ENTRY'!G481,IF(AND($D$4='DATA ENTRY'!CK481),'DATA ENTRY'!G481,""))))</f>
        <v/>
      </c>
      <c r="S482">
        <f t="shared" si="115"/>
        <v>0</v>
      </c>
      <c r="T482" t="str">
        <f t="shared" si="116"/>
        <v/>
      </c>
      <c r="BZ482" t="str">
        <f t="shared" si="117"/>
        <v/>
      </c>
      <c r="CA482" t="str">
        <f t="shared" si="118"/>
        <v/>
      </c>
      <c r="CB482" s="224">
        <v>476</v>
      </c>
      <c r="CC482" s="3" t="str">
        <f>IF('DATA ENTRY'!CK481="","",IF('DATA ENTRY'!B481="","",IF(AND($CD$4='DATA ENTRY'!CK481,$CG$4='DATA ENTRY'!D481),'DATA ENTRY'!B481,"")))</f>
        <v/>
      </c>
      <c r="CD482" s="3" t="str">
        <f>IF('DATA ENTRY'!CK481="","",IF('DATA ENTRY'!C481="","",IF(AND($CD$4='DATA ENTRY'!CK481,$CG$4='DATA ENTRY'!D481),'DATA ENTRY'!C481,"")))</f>
        <v/>
      </c>
      <c r="CE482" s="4" t="str">
        <f>IF('DATA ENTRY'!CK481="","",IF('DATA ENTRY'!I481="","",IF(AND($CD$4='DATA ENTRY'!CK481,$CG$4='DATA ENTRY'!D481),'DATA ENTRY'!I481,"")))</f>
        <v/>
      </c>
      <c r="CF482" s="4" t="str">
        <f>IF('DATA ENTRY'!CK481="","",IF('DATA ENTRY'!CK481="","",IF(AND($CD$4='DATA ENTRY'!CK481,$CG$4='DATA ENTRY'!D481),'DATA ENTRY'!CK481,"")))</f>
        <v/>
      </c>
      <c r="CG482" s="3" t="str">
        <f>IF('DATA ENTRY'!CK481="","",IF('DATA ENTRY'!N481="","",IF(AND($CD$4='DATA ENTRY'!CK481,$CG$4='DATA ENTRY'!D481),'DATA ENTRY'!N481,"")))</f>
        <v/>
      </c>
      <c r="CH482" s="107" t="str">
        <f>IF('DATA ENTRY'!CK481="","",IF('DATA ENTRY'!O481="","",IF(AND($CD$4='DATA ENTRY'!CK481,$CG$4='DATA ENTRY'!D481),'DATA ENTRY'!O481,"")))</f>
        <v/>
      </c>
      <c r="CI482" s="3" t="str">
        <f>IF('DATA ENTRY'!CK481="","",IF('DATA ENTRY'!P481="","",IF(AND($CD$4='DATA ENTRY'!CK481,$CG$4='DATA ENTRY'!D481),'DATA ENTRY'!P481,"")))</f>
        <v/>
      </c>
      <c r="CJ482" s="107" t="str">
        <f>IF('DATA ENTRY'!CK481="","",IF('DATA ENTRY'!Q481="","",IF(AND($CD$4='DATA ENTRY'!CK481,$CG$4='DATA ENTRY'!D481),'DATA ENTRY'!Q481,"")))</f>
        <v/>
      </c>
      <c r="CK482" s="3" t="str">
        <f>IF('DATA ENTRY'!CK481="","",IF('DATA ENTRY'!R481="","",IF(AND($CD$4='DATA ENTRY'!CK481,$CG$4='DATA ENTRY'!D481),'DATA ENTRY'!R481,"")))</f>
        <v/>
      </c>
      <c r="CL482" s="3" t="str">
        <f>IF('DATA ENTRY'!CK481="","",IF('DATA ENTRY'!S481="","",IF(AND($CD$4='DATA ENTRY'!CK481,$CG$4='DATA ENTRY'!D481),'DATA ENTRY'!S481,"")))</f>
        <v/>
      </c>
      <c r="CM482" s="3" t="str">
        <f>IF('DATA ENTRY'!CK481="","",IF('DATA ENTRY'!E481="","",IF(AND($CD$4='DATA ENTRY'!CK481,$CG$4='DATA ENTRY'!D481),'DATA ENTRY'!E481,"")))</f>
        <v/>
      </c>
      <c r="CN482" s="3" t="str">
        <f>IF('DATA ENTRY'!CK481="","",IF('DATA ENTRY'!W481="","",IF(AND($CD$4='DATA ENTRY'!CK481,$CG$4='DATA ENTRY'!D481),'DATA ENTRY'!W481,"")))</f>
        <v/>
      </c>
      <c r="CO482" s="3" t="str">
        <f>IF('DATA ENTRY'!CK481="","",IF('DATA ENTRY'!X481="","",IF(AND($CD$4='DATA ENTRY'!CK481,$CG$4='DATA ENTRY'!D481),'DATA ENTRY'!X481,"")))</f>
        <v/>
      </c>
      <c r="CP482" s="108" t="str">
        <f t="shared" si="119"/>
        <v/>
      </c>
      <c r="CQ482" s="108" t="str">
        <f>IF('DATA ENTRY'!CK481="","",IF('DATA ENTRY'!G481="","",IF(AND($CD$4='DATA ENTRY'!CK481,$CG$4='DATA ENTRY'!D481),'DATA ENTRY'!G481,"")))</f>
        <v/>
      </c>
      <c r="CR482" s="230" t="str">
        <f>IF('DATA ENTRY'!CK481="","",IF('DATA ENTRY'!D481="","",IF(AND($CD$4='DATA ENTRY'!CK481,$CG$4='DATA ENTRY'!D481),'DATA ENTRY'!D481,"")))</f>
        <v/>
      </c>
      <c r="CS482">
        <f t="shared" si="120"/>
        <v>0</v>
      </c>
      <c r="CT482">
        <f t="shared" si="121"/>
        <v>0</v>
      </c>
      <c r="CV482" s="139"/>
      <c r="CX482">
        <f t="shared" si="122"/>
        <v>0</v>
      </c>
      <c r="DB482" t="str">
        <f t="shared" si="129"/>
        <v/>
      </c>
      <c r="DC482" t="str">
        <f t="shared" si="130"/>
        <v/>
      </c>
      <c r="DD482" s="224">
        <v>476</v>
      </c>
      <c r="DE482" s="3" t="str">
        <f>IF('DATA ENTRY'!CK481="","",IF('DATA ENTRY'!B481="","",IF(AND($DF$4='DATA ENTRY'!D481),'DATA ENTRY'!B481,"")))</f>
        <v/>
      </c>
      <c r="DF482" s="3" t="str">
        <f>IF('DATA ENTRY'!CK481="","",IF('DATA ENTRY'!C481="","",IF(AND($DF$4='DATA ENTRY'!D481),'DATA ENTRY'!C481,"")))</f>
        <v/>
      </c>
      <c r="DG482" s="4" t="str">
        <f>IF('DATA ENTRY'!CK481="","",IF('DATA ENTRY'!I481="","",IF(AND($DF$4='DATA ENTRY'!D481),'DATA ENTRY'!I481,"")))</f>
        <v/>
      </c>
      <c r="DH482" s="4" t="str">
        <f>IF('DATA ENTRY'!CK481="","",IF('DATA ENTRY'!CK481="","",IF(AND($DF$4='DATA ENTRY'!D481),'DATA ENTRY'!CK481,"")))</f>
        <v/>
      </c>
      <c r="DI482" s="3" t="str">
        <f>IF('DATA ENTRY'!CK481="","",IF('DATA ENTRY'!N481="","",IF(AND($DF$4='DATA ENTRY'!D481),'DATA ENTRY'!N481,"")))</f>
        <v/>
      </c>
      <c r="DJ482" s="107" t="str">
        <f>IF('DATA ENTRY'!CK481="","",IF('DATA ENTRY'!O481="","",IF(AND($DF$4='DATA ENTRY'!D481),'DATA ENTRY'!O481,"")))</f>
        <v/>
      </c>
      <c r="DK482" s="3" t="str">
        <f>IF('DATA ENTRY'!CK481="","",IF('DATA ENTRY'!P481="","",IF(AND($DF$4='DATA ENTRY'!D481),'DATA ENTRY'!P481,"")))</f>
        <v/>
      </c>
      <c r="DL482" s="107" t="str">
        <f>IF('DATA ENTRY'!CK481="","",IF('DATA ENTRY'!Q481="","",IF(AND($DF$4='DATA ENTRY'!D481),'DATA ENTRY'!Q481,"")))</f>
        <v/>
      </c>
      <c r="DM482" s="3" t="str">
        <f>IF('DATA ENTRY'!CK481="","",IF('DATA ENTRY'!R481="","",IF(AND($DF$4='DATA ENTRY'!D481),'DATA ENTRY'!R481,"")))</f>
        <v/>
      </c>
      <c r="DN482" s="107" t="str">
        <f>IF('DATA ENTRY'!CK481="","",IF('DATA ENTRY'!S481="","",IF(AND($DF$4='DATA ENTRY'!D481),'DATA ENTRY'!S481,"")))</f>
        <v/>
      </c>
      <c r="DO482" s="3" t="str">
        <f>IF('DATA ENTRY'!CK481="","",IF('DATA ENTRY'!E481="","",IF(AND($DF$4='DATA ENTRY'!D481),'DATA ENTRY'!E481,"")))</f>
        <v/>
      </c>
      <c r="DP482" s="3" t="str">
        <f>IF('DATA ENTRY'!CK481="","",IF('DATA ENTRY'!D481="","",IF(AND($DF$4='DATA ENTRY'!D481),'DATA ENTRY'!D481,"")))</f>
        <v/>
      </c>
      <c r="DQ482" s="3" t="str">
        <f>IF('DATA ENTRY'!CK481="","",IF('DATA ENTRY'!W481="","",IF(AND($DF$4='DATA ENTRY'!D481),'DATA ENTRY'!W481,"")))</f>
        <v/>
      </c>
      <c r="DR482" s="3" t="str">
        <f>IF('DATA ENTRY'!CK481="","",IF('DATA ENTRY'!X481="","",IF(AND($DF$4='DATA ENTRY'!D481),'DATA ENTRY'!X481,"")))</f>
        <v/>
      </c>
      <c r="DS482" s="108" t="str">
        <f t="shared" si="123"/>
        <v/>
      </c>
      <c r="DT482" s="108" t="str">
        <f>IF('DATA ENTRY'!CK481="","",IF('DATA ENTRY'!D481="","",IF(AND($DF$4='DATA ENTRY'!D481),'DATA ENTRY'!G481,"")))</f>
        <v/>
      </c>
      <c r="DY482">
        <f t="shared" si="124"/>
        <v>0</v>
      </c>
      <c r="EB482" t="str">
        <f t="shared" si="125"/>
        <v/>
      </c>
      <c r="EC482" t="str">
        <f t="shared" si="126"/>
        <v/>
      </c>
      <c r="ED482" s="224">
        <v>476</v>
      </c>
      <c r="EE482" s="3" t="str">
        <f>IF('DATA ENTRY'!CK481="","",IF('DATA ENTRY'!B481="","",IF(AND($EF$4='DATA ENTRY'!G481,$EH$4='DATA ENTRY'!F481),'DATA ENTRY'!B481,"")))</f>
        <v/>
      </c>
      <c r="EF482" s="3" t="str">
        <f>IF('DATA ENTRY'!CK481="","",IF('DATA ENTRY'!C481="","",IF(AND($EF$4='DATA ENTRY'!G481,$EH$4='DATA ENTRY'!F481),'DATA ENTRY'!C481,"")))</f>
        <v/>
      </c>
      <c r="EG482" s="4" t="str">
        <f>IF('DATA ENTRY'!CK481="","",IF('DATA ENTRY'!I481="","",IF(AND($EF$4='DATA ENTRY'!G481,$EH$4='DATA ENTRY'!F481),'DATA ENTRY'!I481,"")))</f>
        <v/>
      </c>
      <c r="EH482" s="4" t="str">
        <f>IF('DATA ENTRY'!CK481="","",IF('DATA ENTRY'!CK481="","",IF(AND($EF$4='DATA ENTRY'!G481,$EH$4='DATA ENTRY'!F481),'DATA ENTRY'!CK481,"")))</f>
        <v/>
      </c>
      <c r="EI482" s="3" t="str">
        <f>IF('DATA ENTRY'!CK481="","",IF('DATA ENTRY'!N481="","",IF(AND($EF$4='DATA ENTRY'!G481,$EH$4='DATA ENTRY'!F481),'DATA ENTRY'!N481,"")))</f>
        <v/>
      </c>
      <c r="EJ482" s="107" t="str">
        <f>IF('DATA ENTRY'!CK481="","",IF('DATA ENTRY'!O481="","",IF(AND($EF$4='DATA ENTRY'!G481,$EH$4='DATA ENTRY'!F481),'DATA ENTRY'!O481,"")))</f>
        <v/>
      </c>
      <c r="EK482" s="3" t="str">
        <f>IF('DATA ENTRY'!CK481="","",IF('DATA ENTRY'!P481="","",IF(AND($EF$4='DATA ENTRY'!G481,$EH$4='DATA ENTRY'!F481),'DATA ENTRY'!P481,"")))</f>
        <v/>
      </c>
      <c r="EL482" s="107" t="str">
        <f>IF('DATA ENTRY'!CK481="","",IF('DATA ENTRY'!Q481="","",IF(AND($EF$4='DATA ENTRY'!G481,$EH$4='DATA ENTRY'!F481),'DATA ENTRY'!Q481,"")))</f>
        <v/>
      </c>
      <c r="EM482" s="3" t="str">
        <f>IF('DATA ENTRY'!CK481="","",IF('DATA ENTRY'!R481="","",IF(AND($EF$4='DATA ENTRY'!G481,$EH$4='DATA ENTRY'!F481),'DATA ENTRY'!R481,"")))</f>
        <v/>
      </c>
      <c r="EN482" s="107" t="str">
        <f>IF('DATA ENTRY'!CK481="","",IF('DATA ENTRY'!S481="","",IF(AND($EF$4='DATA ENTRY'!G481,$EH$4='DATA ENTRY'!F481),'DATA ENTRY'!S481,"")))</f>
        <v/>
      </c>
      <c r="EO482" s="3" t="str">
        <f>IF('DATA ENTRY'!CK481="","",IF('DATA ENTRY'!E481="","",IF(AND($EF$4='DATA ENTRY'!G481,$EH$4='DATA ENTRY'!F481),'DATA ENTRY'!E481,"")))</f>
        <v/>
      </c>
      <c r="EP482" s="3" t="str">
        <f>IF('DATA ENTRY'!CK481="","",IF('DATA ENTRY'!D481="","",IF(AND($EF$4='DATA ENTRY'!G481,$EH$4='DATA ENTRY'!F481),'DATA ENTRY'!D481,"")))</f>
        <v/>
      </c>
      <c r="EQ482" s="3" t="str">
        <f>IF('DATA ENTRY'!CK481="","",IF('DATA ENTRY'!W481="","",IF(AND($EF$4='DATA ENTRY'!G481,$EH$4='DATA ENTRY'!F481),'DATA ENTRY'!W481,"")))</f>
        <v/>
      </c>
      <c r="ER482" s="3" t="str">
        <f>IF('DATA ENTRY'!CK481="","",IF('DATA ENTRY'!X481="","",IF(AND($EF$4='DATA ENTRY'!G481,$EH$4='DATA ENTRY'!F481),'DATA ENTRY'!X481,"")))</f>
        <v/>
      </c>
      <c r="ES482" s="108" t="str">
        <f t="shared" si="127"/>
        <v/>
      </c>
      <c r="ET482" s="108" t="str">
        <f>IF('DATA ENTRY'!CK481="","",IF('DATA ENTRY'!D481="","",IF(AND($EF$4='DATA ENTRY'!G481,$EH$4='DATA ENTRY'!F481),'DATA ENTRY'!G481,"")))</f>
        <v/>
      </c>
      <c r="EY482">
        <f t="shared" si="128"/>
        <v>0</v>
      </c>
    </row>
    <row r="483" spans="1:155">
      <c r="A483" t="str">
        <f>IF(S483=0,"",1+(MAX($A$7:A482)))</f>
        <v/>
      </c>
      <c r="B483" s="224">
        <v>477</v>
      </c>
      <c r="C483" s="3" t="str">
        <f>IF('DATA ENTRY'!CK482="","",IF('DATA ENTRY'!B482="","",IF($D$4="All Post",'DATA ENTRY'!B482,IF(AND($D$4='DATA ENTRY'!CK482),'DATA ENTRY'!B482,""))))</f>
        <v/>
      </c>
      <c r="D483" s="3" t="str">
        <f>IF('DATA ENTRY'!CK482="","",IF('DATA ENTRY'!C482="","",IF($D$4="All Post",'DATA ENTRY'!C482,IF(AND($D$4='DATA ENTRY'!CK482),'DATA ENTRY'!C482,""))))</f>
        <v/>
      </c>
      <c r="E483" s="4" t="str">
        <f>IF('DATA ENTRY'!CK482="","",IF('DATA ENTRY'!I482="","",IF($D$4="All Post",'DATA ENTRY'!I482,IF(AND($D$4='DATA ENTRY'!CK482),'DATA ENTRY'!I482,""))))</f>
        <v/>
      </c>
      <c r="F483" s="4" t="str">
        <f>IF('DATA ENTRY'!CK482="","",IF('DATA ENTRY'!CK482="","",IF($D$4="All Post",'DATA ENTRY'!CK482,IF(AND($D$4='DATA ENTRY'!CK482),'DATA ENTRY'!CK482,""))))</f>
        <v/>
      </c>
      <c r="G483" s="3" t="str">
        <f>IF('DATA ENTRY'!CK482="","",IF('DATA ENTRY'!N482="","",IF($D$4="All Post",'DATA ENTRY'!N482,IF(AND($D$4='DATA ENTRY'!CK482),'DATA ENTRY'!N482,""))))</f>
        <v/>
      </c>
      <c r="H483" s="107" t="str">
        <f>IF('DATA ENTRY'!CK482="","",IF('DATA ENTRY'!O482="","",IF($D$4="All Post",'DATA ENTRY'!O482,IF(AND($D$4='DATA ENTRY'!CK482),'DATA ENTRY'!O482,""))))</f>
        <v/>
      </c>
      <c r="I483" s="3" t="str">
        <f>IF('DATA ENTRY'!CK482="","",IF('DATA ENTRY'!P482="","",IF($D$4="All Post",'DATA ENTRY'!P482,IF(AND($D$4='DATA ENTRY'!CK482),'DATA ENTRY'!P482,""))))</f>
        <v/>
      </c>
      <c r="J483" s="107" t="str">
        <f>IF('DATA ENTRY'!CK482="","",IF('DATA ENTRY'!Q482="","",IF($D$4="All Post",'DATA ENTRY'!Q482,IF(AND($D$4='DATA ENTRY'!CK482),'DATA ENTRY'!Q482,""))))</f>
        <v/>
      </c>
      <c r="K483" s="3" t="str">
        <f>IF('DATA ENTRY'!CK482="","",IF('DATA ENTRY'!R482="","",IF($D$4="All Post",'DATA ENTRY'!R482,IF(AND($D$4='DATA ENTRY'!CK482),'DATA ENTRY'!R482,""))))</f>
        <v/>
      </c>
      <c r="L483" s="3" t="str">
        <f>IF('DATA ENTRY'!CK482="","",IF('DATA ENTRY'!S482="","",IF($D$4="All Post",'DATA ENTRY'!S482,IF(AND($D$4='DATA ENTRY'!CK482),'DATA ENTRY'!S482,""))))</f>
        <v/>
      </c>
      <c r="M483" s="3" t="str">
        <f>IF('DATA ENTRY'!CK482="","",IF('DATA ENTRY'!E482="","",IF($D$4="All Post",'DATA ENTRY'!E482,IF(AND($D$4='DATA ENTRY'!CK482),'DATA ENTRY'!E482,""))))</f>
        <v/>
      </c>
      <c r="N483" s="3" t="str">
        <f>IF('DATA ENTRY'!CK482="","",IF('DATA ENTRY'!W482="","",IF($D$4="All Post",'DATA ENTRY'!W482,IF(AND($D$4='DATA ENTRY'!CK482),'DATA ENTRY'!W482,""))))</f>
        <v/>
      </c>
      <c r="O483" s="3" t="str">
        <f>IF('DATA ENTRY'!CK482="","",IF('DATA ENTRY'!X482="","",IF($D$4="All Post",'DATA ENTRY'!X482,IF(AND($D$4='DATA ENTRY'!CK482),'DATA ENTRY'!X482,""))))</f>
        <v/>
      </c>
      <c r="P483" s="3" t="str">
        <f>IF('DATA ENTRY'!CK482="","",IF('DATA ENTRY'!G482="","",IF($D$4="All Post",'DATA ENTRY'!G482,IF(AND($D$4='DATA ENTRY'!CK482),'DATA ENTRY'!G482,""))))</f>
        <v/>
      </c>
      <c r="S483">
        <f t="shared" si="115"/>
        <v>0</v>
      </c>
      <c r="T483" t="str">
        <f t="shared" si="116"/>
        <v/>
      </c>
      <c r="BZ483" t="str">
        <f t="shared" si="117"/>
        <v/>
      </c>
      <c r="CA483" t="str">
        <f t="shared" si="118"/>
        <v/>
      </c>
      <c r="CB483" s="224">
        <v>477</v>
      </c>
      <c r="CC483" s="3" t="str">
        <f>IF('DATA ENTRY'!CK482="","",IF('DATA ENTRY'!B482="","",IF(AND($CD$4='DATA ENTRY'!CK482,$CG$4='DATA ENTRY'!D482),'DATA ENTRY'!B482,"")))</f>
        <v/>
      </c>
      <c r="CD483" s="3" t="str">
        <f>IF('DATA ENTRY'!CK482="","",IF('DATA ENTRY'!C482="","",IF(AND($CD$4='DATA ENTRY'!CK482,$CG$4='DATA ENTRY'!D482),'DATA ENTRY'!C482,"")))</f>
        <v/>
      </c>
      <c r="CE483" s="4" t="str">
        <f>IF('DATA ENTRY'!CK482="","",IF('DATA ENTRY'!I482="","",IF(AND($CD$4='DATA ENTRY'!CK482,$CG$4='DATA ENTRY'!D482),'DATA ENTRY'!I482,"")))</f>
        <v/>
      </c>
      <c r="CF483" s="4" t="str">
        <f>IF('DATA ENTRY'!CK482="","",IF('DATA ENTRY'!CK482="","",IF(AND($CD$4='DATA ENTRY'!CK482,$CG$4='DATA ENTRY'!D482),'DATA ENTRY'!CK482,"")))</f>
        <v/>
      </c>
      <c r="CG483" s="3" t="str">
        <f>IF('DATA ENTRY'!CK482="","",IF('DATA ENTRY'!N482="","",IF(AND($CD$4='DATA ENTRY'!CK482,$CG$4='DATA ENTRY'!D482),'DATA ENTRY'!N482,"")))</f>
        <v/>
      </c>
      <c r="CH483" s="107" t="str">
        <f>IF('DATA ENTRY'!CK482="","",IF('DATA ENTRY'!O482="","",IF(AND($CD$4='DATA ENTRY'!CK482,$CG$4='DATA ENTRY'!D482),'DATA ENTRY'!O482,"")))</f>
        <v/>
      </c>
      <c r="CI483" s="3" t="str">
        <f>IF('DATA ENTRY'!CK482="","",IF('DATA ENTRY'!P482="","",IF(AND($CD$4='DATA ENTRY'!CK482,$CG$4='DATA ENTRY'!D482),'DATA ENTRY'!P482,"")))</f>
        <v/>
      </c>
      <c r="CJ483" s="107" t="str">
        <f>IF('DATA ENTRY'!CK482="","",IF('DATA ENTRY'!Q482="","",IF(AND($CD$4='DATA ENTRY'!CK482,$CG$4='DATA ENTRY'!D482),'DATA ENTRY'!Q482,"")))</f>
        <v/>
      </c>
      <c r="CK483" s="3" t="str">
        <f>IF('DATA ENTRY'!CK482="","",IF('DATA ENTRY'!R482="","",IF(AND($CD$4='DATA ENTRY'!CK482,$CG$4='DATA ENTRY'!D482),'DATA ENTRY'!R482,"")))</f>
        <v/>
      </c>
      <c r="CL483" s="3" t="str">
        <f>IF('DATA ENTRY'!CK482="","",IF('DATA ENTRY'!S482="","",IF(AND($CD$4='DATA ENTRY'!CK482,$CG$4='DATA ENTRY'!D482),'DATA ENTRY'!S482,"")))</f>
        <v/>
      </c>
      <c r="CM483" s="3" t="str">
        <f>IF('DATA ENTRY'!CK482="","",IF('DATA ENTRY'!E482="","",IF(AND($CD$4='DATA ENTRY'!CK482,$CG$4='DATA ENTRY'!D482),'DATA ENTRY'!E482,"")))</f>
        <v/>
      </c>
      <c r="CN483" s="3" t="str">
        <f>IF('DATA ENTRY'!CK482="","",IF('DATA ENTRY'!W482="","",IF(AND($CD$4='DATA ENTRY'!CK482,$CG$4='DATA ENTRY'!D482),'DATA ENTRY'!W482,"")))</f>
        <v/>
      </c>
      <c r="CO483" s="3" t="str">
        <f>IF('DATA ENTRY'!CK482="","",IF('DATA ENTRY'!X482="","",IF(AND($CD$4='DATA ENTRY'!CK482,$CG$4='DATA ENTRY'!D482),'DATA ENTRY'!X482,"")))</f>
        <v/>
      </c>
      <c r="CP483" s="108" t="str">
        <f t="shared" si="119"/>
        <v/>
      </c>
      <c r="CQ483" s="108" t="str">
        <f>IF('DATA ENTRY'!CK482="","",IF('DATA ENTRY'!G482="","",IF(AND($CD$4='DATA ENTRY'!CK482,$CG$4='DATA ENTRY'!D482),'DATA ENTRY'!G482,"")))</f>
        <v/>
      </c>
      <c r="CR483" s="230" t="str">
        <f>IF('DATA ENTRY'!CK482="","",IF('DATA ENTRY'!D482="","",IF(AND($CD$4='DATA ENTRY'!CK482,$CG$4='DATA ENTRY'!D482),'DATA ENTRY'!D482,"")))</f>
        <v/>
      </c>
      <c r="CS483">
        <f t="shared" si="120"/>
        <v>0</v>
      </c>
      <c r="CT483">
        <f t="shared" si="121"/>
        <v>0</v>
      </c>
      <c r="CV483" s="139"/>
      <c r="CX483">
        <f t="shared" si="122"/>
        <v>0</v>
      </c>
      <c r="DB483" t="str">
        <f t="shared" si="129"/>
        <v/>
      </c>
      <c r="DC483" t="str">
        <f t="shared" si="130"/>
        <v/>
      </c>
      <c r="DD483" s="224">
        <v>477</v>
      </c>
      <c r="DE483" s="3" t="str">
        <f>IF('DATA ENTRY'!CK482="","",IF('DATA ENTRY'!B482="","",IF(AND($DF$4='DATA ENTRY'!D482),'DATA ENTRY'!B482,"")))</f>
        <v/>
      </c>
      <c r="DF483" s="3" t="str">
        <f>IF('DATA ENTRY'!CK482="","",IF('DATA ENTRY'!C482="","",IF(AND($DF$4='DATA ENTRY'!D482),'DATA ENTRY'!C482,"")))</f>
        <v/>
      </c>
      <c r="DG483" s="4" t="str">
        <f>IF('DATA ENTRY'!CK482="","",IF('DATA ENTRY'!I482="","",IF(AND($DF$4='DATA ENTRY'!D482),'DATA ENTRY'!I482,"")))</f>
        <v/>
      </c>
      <c r="DH483" s="4" t="str">
        <f>IF('DATA ENTRY'!CK482="","",IF('DATA ENTRY'!CK482="","",IF(AND($DF$4='DATA ENTRY'!D482),'DATA ENTRY'!CK482,"")))</f>
        <v/>
      </c>
      <c r="DI483" s="3" t="str">
        <f>IF('DATA ENTRY'!CK482="","",IF('DATA ENTRY'!N482="","",IF(AND($DF$4='DATA ENTRY'!D482),'DATA ENTRY'!N482,"")))</f>
        <v/>
      </c>
      <c r="DJ483" s="107" t="str">
        <f>IF('DATA ENTRY'!CK482="","",IF('DATA ENTRY'!O482="","",IF(AND($DF$4='DATA ENTRY'!D482),'DATA ENTRY'!O482,"")))</f>
        <v/>
      </c>
      <c r="DK483" s="3" t="str">
        <f>IF('DATA ENTRY'!CK482="","",IF('DATA ENTRY'!P482="","",IF(AND($DF$4='DATA ENTRY'!D482),'DATA ENTRY'!P482,"")))</f>
        <v/>
      </c>
      <c r="DL483" s="107" t="str">
        <f>IF('DATA ENTRY'!CK482="","",IF('DATA ENTRY'!Q482="","",IF(AND($DF$4='DATA ENTRY'!D482),'DATA ENTRY'!Q482,"")))</f>
        <v/>
      </c>
      <c r="DM483" s="3" t="str">
        <f>IF('DATA ENTRY'!CK482="","",IF('DATA ENTRY'!R482="","",IF(AND($DF$4='DATA ENTRY'!D482),'DATA ENTRY'!R482,"")))</f>
        <v/>
      </c>
      <c r="DN483" s="107" t="str">
        <f>IF('DATA ENTRY'!CK482="","",IF('DATA ENTRY'!S482="","",IF(AND($DF$4='DATA ENTRY'!D482),'DATA ENTRY'!S482,"")))</f>
        <v/>
      </c>
      <c r="DO483" s="3" t="str">
        <f>IF('DATA ENTRY'!CK482="","",IF('DATA ENTRY'!E482="","",IF(AND($DF$4='DATA ENTRY'!D482),'DATA ENTRY'!E482,"")))</f>
        <v/>
      </c>
      <c r="DP483" s="3" t="str">
        <f>IF('DATA ENTRY'!CK482="","",IF('DATA ENTRY'!D482="","",IF(AND($DF$4='DATA ENTRY'!D482),'DATA ENTRY'!D482,"")))</f>
        <v/>
      </c>
      <c r="DQ483" s="3" t="str">
        <f>IF('DATA ENTRY'!CK482="","",IF('DATA ENTRY'!W482="","",IF(AND($DF$4='DATA ENTRY'!D482),'DATA ENTRY'!W482,"")))</f>
        <v/>
      </c>
      <c r="DR483" s="3" t="str">
        <f>IF('DATA ENTRY'!CK482="","",IF('DATA ENTRY'!X482="","",IF(AND($DF$4='DATA ENTRY'!D482),'DATA ENTRY'!X482,"")))</f>
        <v/>
      </c>
      <c r="DS483" s="108" t="str">
        <f t="shared" si="123"/>
        <v/>
      </c>
      <c r="DT483" s="108" t="str">
        <f>IF('DATA ENTRY'!CK482="","",IF('DATA ENTRY'!D482="","",IF(AND($DF$4='DATA ENTRY'!D482),'DATA ENTRY'!G482,"")))</f>
        <v/>
      </c>
      <c r="DY483">
        <f t="shared" si="124"/>
        <v>0</v>
      </c>
      <c r="EB483" t="str">
        <f t="shared" si="125"/>
        <v/>
      </c>
      <c r="EC483" t="str">
        <f t="shared" si="126"/>
        <v/>
      </c>
      <c r="ED483" s="224">
        <v>477</v>
      </c>
      <c r="EE483" s="3" t="str">
        <f>IF('DATA ENTRY'!CK482="","",IF('DATA ENTRY'!B482="","",IF(AND($EF$4='DATA ENTRY'!G482,$EH$4='DATA ENTRY'!F482),'DATA ENTRY'!B482,"")))</f>
        <v/>
      </c>
      <c r="EF483" s="3" t="str">
        <f>IF('DATA ENTRY'!CK482="","",IF('DATA ENTRY'!C482="","",IF(AND($EF$4='DATA ENTRY'!G482,$EH$4='DATA ENTRY'!F482),'DATA ENTRY'!C482,"")))</f>
        <v/>
      </c>
      <c r="EG483" s="4" t="str">
        <f>IF('DATA ENTRY'!CK482="","",IF('DATA ENTRY'!I482="","",IF(AND($EF$4='DATA ENTRY'!G482,$EH$4='DATA ENTRY'!F482),'DATA ENTRY'!I482,"")))</f>
        <v/>
      </c>
      <c r="EH483" s="4" t="str">
        <f>IF('DATA ENTRY'!CK482="","",IF('DATA ENTRY'!CK482="","",IF(AND($EF$4='DATA ENTRY'!G482,$EH$4='DATA ENTRY'!F482),'DATA ENTRY'!CK482,"")))</f>
        <v/>
      </c>
      <c r="EI483" s="3" t="str">
        <f>IF('DATA ENTRY'!CK482="","",IF('DATA ENTRY'!N482="","",IF(AND($EF$4='DATA ENTRY'!G482,$EH$4='DATA ENTRY'!F482),'DATA ENTRY'!N482,"")))</f>
        <v/>
      </c>
      <c r="EJ483" s="107" t="str">
        <f>IF('DATA ENTRY'!CK482="","",IF('DATA ENTRY'!O482="","",IF(AND($EF$4='DATA ENTRY'!G482,$EH$4='DATA ENTRY'!F482),'DATA ENTRY'!O482,"")))</f>
        <v/>
      </c>
      <c r="EK483" s="3" t="str">
        <f>IF('DATA ENTRY'!CK482="","",IF('DATA ENTRY'!P482="","",IF(AND($EF$4='DATA ENTRY'!G482,$EH$4='DATA ENTRY'!F482),'DATA ENTRY'!P482,"")))</f>
        <v/>
      </c>
      <c r="EL483" s="107" t="str">
        <f>IF('DATA ENTRY'!CK482="","",IF('DATA ENTRY'!Q482="","",IF(AND($EF$4='DATA ENTRY'!G482,$EH$4='DATA ENTRY'!F482),'DATA ENTRY'!Q482,"")))</f>
        <v/>
      </c>
      <c r="EM483" s="3" t="str">
        <f>IF('DATA ENTRY'!CK482="","",IF('DATA ENTRY'!R482="","",IF(AND($EF$4='DATA ENTRY'!G482,$EH$4='DATA ENTRY'!F482),'DATA ENTRY'!R482,"")))</f>
        <v/>
      </c>
      <c r="EN483" s="107" t="str">
        <f>IF('DATA ENTRY'!CK482="","",IF('DATA ENTRY'!S482="","",IF(AND($EF$4='DATA ENTRY'!G482,$EH$4='DATA ENTRY'!F482),'DATA ENTRY'!S482,"")))</f>
        <v/>
      </c>
      <c r="EO483" s="3" t="str">
        <f>IF('DATA ENTRY'!CK482="","",IF('DATA ENTRY'!E482="","",IF(AND($EF$4='DATA ENTRY'!G482,$EH$4='DATA ENTRY'!F482),'DATA ENTRY'!E482,"")))</f>
        <v/>
      </c>
      <c r="EP483" s="3" t="str">
        <f>IF('DATA ENTRY'!CK482="","",IF('DATA ENTRY'!D482="","",IF(AND($EF$4='DATA ENTRY'!G482,$EH$4='DATA ENTRY'!F482),'DATA ENTRY'!D482,"")))</f>
        <v/>
      </c>
      <c r="EQ483" s="3" t="str">
        <f>IF('DATA ENTRY'!CK482="","",IF('DATA ENTRY'!W482="","",IF(AND($EF$4='DATA ENTRY'!G482,$EH$4='DATA ENTRY'!F482),'DATA ENTRY'!W482,"")))</f>
        <v/>
      </c>
      <c r="ER483" s="3" t="str">
        <f>IF('DATA ENTRY'!CK482="","",IF('DATA ENTRY'!X482="","",IF(AND($EF$4='DATA ENTRY'!G482,$EH$4='DATA ENTRY'!F482),'DATA ENTRY'!X482,"")))</f>
        <v/>
      </c>
      <c r="ES483" s="108" t="str">
        <f t="shared" si="127"/>
        <v/>
      </c>
      <c r="ET483" s="108" t="str">
        <f>IF('DATA ENTRY'!CK482="","",IF('DATA ENTRY'!D482="","",IF(AND($EF$4='DATA ENTRY'!G482,$EH$4='DATA ENTRY'!F482),'DATA ENTRY'!G482,"")))</f>
        <v/>
      </c>
      <c r="EY483">
        <f t="shared" si="128"/>
        <v>0</v>
      </c>
    </row>
    <row r="484" spans="1:155">
      <c r="A484" t="str">
        <f>IF(S484=0,"",1+(MAX($A$7:A483)))</f>
        <v/>
      </c>
      <c r="B484" s="224">
        <v>478</v>
      </c>
      <c r="C484" s="3" t="str">
        <f>IF('DATA ENTRY'!CK483="","",IF('DATA ENTRY'!B483="","",IF($D$4="All Post",'DATA ENTRY'!B483,IF(AND($D$4='DATA ENTRY'!CK483),'DATA ENTRY'!B483,""))))</f>
        <v/>
      </c>
      <c r="D484" s="3" t="str">
        <f>IF('DATA ENTRY'!CK483="","",IF('DATA ENTRY'!C483="","",IF($D$4="All Post",'DATA ENTRY'!C483,IF(AND($D$4='DATA ENTRY'!CK483),'DATA ENTRY'!C483,""))))</f>
        <v/>
      </c>
      <c r="E484" s="4" t="str">
        <f>IF('DATA ENTRY'!CK483="","",IF('DATA ENTRY'!I483="","",IF($D$4="All Post",'DATA ENTRY'!I483,IF(AND($D$4='DATA ENTRY'!CK483),'DATA ENTRY'!I483,""))))</f>
        <v/>
      </c>
      <c r="F484" s="4" t="str">
        <f>IF('DATA ENTRY'!CK483="","",IF('DATA ENTRY'!CK483="","",IF($D$4="All Post",'DATA ENTRY'!CK483,IF(AND($D$4='DATA ENTRY'!CK483),'DATA ENTRY'!CK483,""))))</f>
        <v/>
      </c>
      <c r="G484" s="3" t="str">
        <f>IF('DATA ENTRY'!CK483="","",IF('DATA ENTRY'!N483="","",IF($D$4="All Post",'DATA ENTRY'!N483,IF(AND($D$4='DATA ENTRY'!CK483),'DATA ENTRY'!N483,""))))</f>
        <v/>
      </c>
      <c r="H484" s="107" t="str">
        <f>IF('DATA ENTRY'!CK483="","",IF('DATA ENTRY'!O483="","",IF($D$4="All Post",'DATA ENTRY'!O483,IF(AND($D$4='DATA ENTRY'!CK483),'DATA ENTRY'!O483,""))))</f>
        <v/>
      </c>
      <c r="I484" s="3" t="str">
        <f>IF('DATA ENTRY'!CK483="","",IF('DATA ENTRY'!P483="","",IF($D$4="All Post",'DATA ENTRY'!P483,IF(AND($D$4='DATA ENTRY'!CK483),'DATA ENTRY'!P483,""))))</f>
        <v/>
      </c>
      <c r="J484" s="107" t="str">
        <f>IF('DATA ENTRY'!CK483="","",IF('DATA ENTRY'!Q483="","",IF($D$4="All Post",'DATA ENTRY'!Q483,IF(AND($D$4='DATA ENTRY'!CK483),'DATA ENTRY'!Q483,""))))</f>
        <v/>
      </c>
      <c r="K484" s="3" t="str">
        <f>IF('DATA ENTRY'!CK483="","",IF('DATA ENTRY'!R483="","",IF($D$4="All Post",'DATA ENTRY'!R483,IF(AND($D$4='DATA ENTRY'!CK483),'DATA ENTRY'!R483,""))))</f>
        <v/>
      </c>
      <c r="L484" s="3" t="str">
        <f>IF('DATA ENTRY'!CK483="","",IF('DATA ENTRY'!S483="","",IF($D$4="All Post",'DATA ENTRY'!S483,IF(AND($D$4='DATA ENTRY'!CK483),'DATA ENTRY'!S483,""))))</f>
        <v/>
      </c>
      <c r="M484" s="3" t="str">
        <f>IF('DATA ENTRY'!CK483="","",IF('DATA ENTRY'!E483="","",IF($D$4="All Post",'DATA ENTRY'!E483,IF(AND($D$4='DATA ENTRY'!CK483),'DATA ENTRY'!E483,""))))</f>
        <v/>
      </c>
      <c r="N484" s="3" t="str">
        <f>IF('DATA ENTRY'!CK483="","",IF('DATA ENTRY'!W483="","",IF($D$4="All Post",'DATA ENTRY'!W483,IF(AND($D$4='DATA ENTRY'!CK483),'DATA ENTRY'!W483,""))))</f>
        <v/>
      </c>
      <c r="O484" s="3" t="str">
        <f>IF('DATA ENTRY'!CK483="","",IF('DATA ENTRY'!X483="","",IF($D$4="All Post",'DATA ENTRY'!X483,IF(AND($D$4='DATA ENTRY'!CK483),'DATA ENTRY'!X483,""))))</f>
        <v/>
      </c>
      <c r="P484" s="3" t="str">
        <f>IF('DATA ENTRY'!CK483="","",IF('DATA ENTRY'!G483="","",IF($D$4="All Post",'DATA ENTRY'!G483,IF(AND($D$4='DATA ENTRY'!CK483),'DATA ENTRY'!G483,""))))</f>
        <v/>
      </c>
      <c r="S484">
        <f t="shared" si="115"/>
        <v>0</v>
      </c>
      <c r="T484" t="str">
        <f t="shared" si="116"/>
        <v/>
      </c>
      <c r="BZ484" t="str">
        <f t="shared" si="117"/>
        <v/>
      </c>
      <c r="CA484" t="str">
        <f t="shared" si="118"/>
        <v/>
      </c>
      <c r="CB484" s="224">
        <v>478</v>
      </c>
      <c r="CC484" s="3" t="str">
        <f>IF('DATA ENTRY'!CK483="","",IF('DATA ENTRY'!B483="","",IF(AND($CD$4='DATA ENTRY'!CK483,$CG$4='DATA ENTRY'!D483),'DATA ENTRY'!B483,"")))</f>
        <v/>
      </c>
      <c r="CD484" s="3" t="str">
        <f>IF('DATA ENTRY'!CK483="","",IF('DATA ENTRY'!C483="","",IF(AND($CD$4='DATA ENTRY'!CK483,$CG$4='DATA ENTRY'!D483),'DATA ENTRY'!C483,"")))</f>
        <v/>
      </c>
      <c r="CE484" s="4" t="str">
        <f>IF('DATA ENTRY'!CK483="","",IF('DATA ENTRY'!I483="","",IF(AND($CD$4='DATA ENTRY'!CK483,$CG$4='DATA ENTRY'!D483),'DATA ENTRY'!I483,"")))</f>
        <v/>
      </c>
      <c r="CF484" s="4" t="str">
        <f>IF('DATA ENTRY'!CK483="","",IF('DATA ENTRY'!CK483="","",IF(AND($CD$4='DATA ENTRY'!CK483,$CG$4='DATA ENTRY'!D483),'DATA ENTRY'!CK483,"")))</f>
        <v/>
      </c>
      <c r="CG484" s="3" t="str">
        <f>IF('DATA ENTRY'!CK483="","",IF('DATA ENTRY'!N483="","",IF(AND($CD$4='DATA ENTRY'!CK483,$CG$4='DATA ENTRY'!D483),'DATA ENTRY'!N483,"")))</f>
        <v/>
      </c>
      <c r="CH484" s="107" t="str">
        <f>IF('DATA ENTRY'!CK483="","",IF('DATA ENTRY'!O483="","",IF(AND($CD$4='DATA ENTRY'!CK483,$CG$4='DATA ENTRY'!D483),'DATA ENTRY'!O483,"")))</f>
        <v/>
      </c>
      <c r="CI484" s="3" t="str">
        <f>IF('DATA ENTRY'!CK483="","",IF('DATA ENTRY'!P483="","",IF(AND($CD$4='DATA ENTRY'!CK483,$CG$4='DATA ENTRY'!D483),'DATA ENTRY'!P483,"")))</f>
        <v/>
      </c>
      <c r="CJ484" s="107" t="str">
        <f>IF('DATA ENTRY'!CK483="","",IF('DATA ENTRY'!Q483="","",IF(AND($CD$4='DATA ENTRY'!CK483,$CG$4='DATA ENTRY'!D483),'DATA ENTRY'!Q483,"")))</f>
        <v/>
      </c>
      <c r="CK484" s="3" t="str">
        <f>IF('DATA ENTRY'!CK483="","",IF('DATA ENTRY'!R483="","",IF(AND($CD$4='DATA ENTRY'!CK483,$CG$4='DATA ENTRY'!D483),'DATA ENTRY'!R483,"")))</f>
        <v/>
      </c>
      <c r="CL484" s="3" t="str">
        <f>IF('DATA ENTRY'!CK483="","",IF('DATA ENTRY'!S483="","",IF(AND($CD$4='DATA ENTRY'!CK483,$CG$4='DATA ENTRY'!D483),'DATA ENTRY'!S483,"")))</f>
        <v/>
      </c>
      <c r="CM484" s="3" t="str">
        <f>IF('DATA ENTRY'!CK483="","",IF('DATA ENTRY'!E483="","",IF(AND($CD$4='DATA ENTRY'!CK483,$CG$4='DATA ENTRY'!D483),'DATA ENTRY'!E483,"")))</f>
        <v/>
      </c>
      <c r="CN484" s="3" t="str">
        <f>IF('DATA ENTRY'!CK483="","",IF('DATA ENTRY'!W483="","",IF(AND($CD$4='DATA ENTRY'!CK483,$CG$4='DATA ENTRY'!D483),'DATA ENTRY'!W483,"")))</f>
        <v/>
      </c>
      <c r="CO484" s="3" t="str">
        <f>IF('DATA ENTRY'!CK483="","",IF('DATA ENTRY'!X483="","",IF(AND($CD$4='DATA ENTRY'!CK483,$CG$4='DATA ENTRY'!D483),'DATA ENTRY'!X483,"")))</f>
        <v/>
      </c>
      <c r="CP484" s="108" t="str">
        <f t="shared" si="119"/>
        <v/>
      </c>
      <c r="CQ484" s="108" t="str">
        <f>IF('DATA ENTRY'!CK483="","",IF('DATA ENTRY'!G483="","",IF(AND($CD$4='DATA ENTRY'!CK483,$CG$4='DATA ENTRY'!D483),'DATA ENTRY'!G483,"")))</f>
        <v/>
      </c>
      <c r="CR484" s="230" t="str">
        <f>IF('DATA ENTRY'!CK483="","",IF('DATA ENTRY'!D483="","",IF(AND($CD$4='DATA ENTRY'!CK483,$CG$4='DATA ENTRY'!D483),'DATA ENTRY'!D483,"")))</f>
        <v/>
      </c>
      <c r="CS484">
        <f t="shared" si="120"/>
        <v>0</v>
      </c>
      <c r="CT484">
        <f t="shared" si="121"/>
        <v>0</v>
      </c>
      <c r="CV484" s="139"/>
      <c r="CX484">
        <f t="shared" si="122"/>
        <v>0</v>
      </c>
      <c r="DB484" t="str">
        <f t="shared" si="129"/>
        <v/>
      </c>
      <c r="DC484" t="str">
        <f t="shared" si="130"/>
        <v/>
      </c>
      <c r="DD484" s="224">
        <v>478</v>
      </c>
      <c r="DE484" s="3" t="str">
        <f>IF('DATA ENTRY'!CK483="","",IF('DATA ENTRY'!B483="","",IF(AND($DF$4='DATA ENTRY'!D483),'DATA ENTRY'!B483,"")))</f>
        <v/>
      </c>
      <c r="DF484" s="3" t="str">
        <f>IF('DATA ENTRY'!CK483="","",IF('DATA ENTRY'!C483="","",IF(AND($DF$4='DATA ENTRY'!D483),'DATA ENTRY'!C483,"")))</f>
        <v/>
      </c>
      <c r="DG484" s="4" t="str">
        <f>IF('DATA ENTRY'!CK483="","",IF('DATA ENTRY'!I483="","",IF(AND($DF$4='DATA ENTRY'!D483),'DATA ENTRY'!I483,"")))</f>
        <v/>
      </c>
      <c r="DH484" s="4" t="str">
        <f>IF('DATA ENTRY'!CK483="","",IF('DATA ENTRY'!CK483="","",IF(AND($DF$4='DATA ENTRY'!D483),'DATA ENTRY'!CK483,"")))</f>
        <v/>
      </c>
      <c r="DI484" s="3" t="str">
        <f>IF('DATA ENTRY'!CK483="","",IF('DATA ENTRY'!N483="","",IF(AND($DF$4='DATA ENTRY'!D483),'DATA ENTRY'!N483,"")))</f>
        <v/>
      </c>
      <c r="DJ484" s="107" t="str">
        <f>IF('DATA ENTRY'!CK483="","",IF('DATA ENTRY'!O483="","",IF(AND($DF$4='DATA ENTRY'!D483),'DATA ENTRY'!O483,"")))</f>
        <v/>
      </c>
      <c r="DK484" s="3" t="str">
        <f>IF('DATA ENTRY'!CK483="","",IF('DATA ENTRY'!P483="","",IF(AND($DF$4='DATA ENTRY'!D483),'DATA ENTRY'!P483,"")))</f>
        <v/>
      </c>
      <c r="DL484" s="107" t="str">
        <f>IF('DATA ENTRY'!CK483="","",IF('DATA ENTRY'!Q483="","",IF(AND($DF$4='DATA ENTRY'!D483),'DATA ENTRY'!Q483,"")))</f>
        <v/>
      </c>
      <c r="DM484" s="3" t="str">
        <f>IF('DATA ENTRY'!CK483="","",IF('DATA ENTRY'!R483="","",IF(AND($DF$4='DATA ENTRY'!D483),'DATA ENTRY'!R483,"")))</f>
        <v/>
      </c>
      <c r="DN484" s="107" t="str">
        <f>IF('DATA ENTRY'!CK483="","",IF('DATA ENTRY'!S483="","",IF(AND($DF$4='DATA ENTRY'!D483),'DATA ENTRY'!S483,"")))</f>
        <v/>
      </c>
      <c r="DO484" s="3" t="str">
        <f>IF('DATA ENTRY'!CK483="","",IF('DATA ENTRY'!E483="","",IF(AND($DF$4='DATA ENTRY'!D483),'DATA ENTRY'!E483,"")))</f>
        <v/>
      </c>
      <c r="DP484" s="3" t="str">
        <f>IF('DATA ENTRY'!CK483="","",IF('DATA ENTRY'!D483="","",IF(AND($DF$4='DATA ENTRY'!D483),'DATA ENTRY'!D483,"")))</f>
        <v/>
      </c>
      <c r="DQ484" s="3" t="str">
        <f>IF('DATA ENTRY'!CK483="","",IF('DATA ENTRY'!W483="","",IF(AND($DF$4='DATA ENTRY'!D483),'DATA ENTRY'!W483,"")))</f>
        <v/>
      </c>
      <c r="DR484" s="3" t="str">
        <f>IF('DATA ENTRY'!CK483="","",IF('DATA ENTRY'!X483="","",IF(AND($DF$4='DATA ENTRY'!D483),'DATA ENTRY'!X483,"")))</f>
        <v/>
      </c>
      <c r="DS484" s="108" t="str">
        <f t="shared" si="123"/>
        <v/>
      </c>
      <c r="DT484" s="108" t="str">
        <f>IF('DATA ENTRY'!CK483="","",IF('DATA ENTRY'!D483="","",IF(AND($DF$4='DATA ENTRY'!D483),'DATA ENTRY'!G483,"")))</f>
        <v/>
      </c>
      <c r="DY484">
        <f t="shared" si="124"/>
        <v>0</v>
      </c>
      <c r="EB484" t="str">
        <f t="shared" si="125"/>
        <v/>
      </c>
      <c r="EC484" t="str">
        <f t="shared" si="126"/>
        <v/>
      </c>
      <c r="ED484" s="224">
        <v>478</v>
      </c>
      <c r="EE484" s="3" t="str">
        <f>IF('DATA ENTRY'!CK483="","",IF('DATA ENTRY'!B483="","",IF(AND($EF$4='DATA ENTRY'!G483,$EH$4='DATA ENTRY'!F483),'DATA ENTRY'!B483,"")))</f>
        <v/>
      </c>
      <c r="EF484" s="3" t="str">
        <f>IF('DATA ENTRY'!CK483="","",IF('DATA ENTRY'!C483="","",IF(AND($EF$4='DATA ENTRY'!G483,$EH$4='DATA ENTRY'!F483),'DATA ENTRY'!C483,"")))</f>
        <v/>
      </c>
      <c r="EG484" s="4" t="str">
        <f>IF('DATA ENTRY'!CK483="","",IF('DATA ENTRY'!I483="","",IF(AND($EF$4='DATA ENTRY'!G483,$EH$4='DATA ENTRY'!F483),'DATA ENTRY'!I483,"")))</f>
        <v/>
      </c>
      <c r="EH484" s="4" t="str">
        <f>IF('DATA ENTRY'!CK483="","",IF('DATA ENTRY'!CK483="","",IF(AND($EF$4='DATA ENTRY'!G483,$EH$4='DATA ENTRY'!F483),'DATA ENTRY'!CK483,"")))</f>
        <v/>
      </c>
      <c r="EI484" s="3" t="str">
        <f>IF('DATA ENTRY'!CK483="","",IF('DATA ENTRY'!N483="","",IF(AND($EF$4='DATA ENTRY'!G483,$EH$4='DATA ENTRY'!F483),'DATA ENTRY'!N483,"")))</f>
        <v/>
      </c>
      <c r="EJ484" s="107" t="str">
        <f>IF('DATA ENTRY'!CK483="","",IF('DATA ENTRY'!O483="","",IF(AND($EF$4='DATA ENTRY'!G483,$EH$4='DATA ENTRY'!F483),'DATA ENTRY'!O483,"")))</f>
        <v/>
      </c>
      <c r="EK484" s="3" t="str">
        <f>IF('DATA ENTRY'!CK483="","",IF('DATA ENTRY'!P483="","",IF(AND($EF$4='DATA ENTRY'!G483,$EH$4='DATA ENTRY'!F483),'DATA ENTRY'!P483,"")))</f>
        <v/>
      </c>
      <c r="EL484" s="107" t="str">
        <f>IF('DATA ENTRY'!CK483="","",IF('DATA ENTRY'!Q483="","",IF(AND($EF$4='DATA ENTRY'!G483,$EH$4='DATA ENTRY'!F483),'DATA ENTRY'!Q483,"")))</f>
        <v/>
      </c>
      <c r="EM484" s="3" t="str">
        <f>IF('DATA ENTRY'!CK483="","",IF('DATA ENTRY'!R483="","",IF(AND($EF$4='DATA ENTRY'!G483,$EH$4='DATA ENTRY'!F483),'DATA ENTRY'!R483,"")))</f>
        <v/>
      </c>
      <c r="EN484" s="107" t="str">
        <f>IF('DATA ENTRY'!CK483="","",IF('DATA ENTRY'!S483="","",IF(AND($EF$4='DATA ENTRY'!G483,$EH$4='DATA ENTRY'!F483),'DATA ENTRY'!S483,"")))</f>
        <v/>
      </c>
      <c r="EO484" s="3" t="str">
        <f>IF('DATA ENTRY'!CK483="","",IF('DATA ENTRY'!E483="","",IF(AND($EF$4='DATA ENTRY'!G483,$EH$4='DATA ENTRY'!F483),'DATA ENTRY'!E483,"")))</f>
        <v/>
      </c>
      <c r="EP484" s="3" t="str">
        <f>IF('DATA ENTRY'!CK483="","",IF('DATA ENTRY'!D483="","",IF(AND($EF$4='DATA ENTRY'!G483,$EH$4='DATA ENTRY'!F483),'DATA ENTRY'!D483,"")))</f>
        <v/>
      </c>
      <c r="EQ484" s="3" t="str">
        <f>IF('DATA ENTRY'!CK483="","",IF('DATA ENTRY'!W483="","",IF(AND($EF$4='DATA ENTRY'!G483,$EH$4='DATA ENTRY'!F483),'DATA ENTRY'!W483,"")))</f>
        <v/>
      </c>
      <c r="ER484" s="3" t="str">
        <f>IF('DATA ENTRY'!CK483="","",IF('DATA ENTRY'!X483="","",IF(AND($EF$4='DATA ENTRY'!G483,$EH$4='DATA ENTRY'!F483),'DATA ENTRY'!X483,"")))</f>
        <v/>
      </c>
      <c r="ES484" s="108" t="str">
        <f t="shared" si="127"/>
        <v/>
      </c>
      <c r="ET484" s="108" t="str">
        <f>IF('DATA ENTRY'!CK483="","",IF('DATA ENTRY'!D483="","",IF(AND($EF$4='DATA ENTRY'!G483,$EH$4='DATA ENTRY'!F483),'DATA ENTRY'!G483,"")))</f>
        <v/>
      </c>
      <c r="EY484">
        <f t="shared" si="128"/>
        <v>0</v>
      </c>
    </row>
    <row r="485" spans="1:155">
      <c r="A485" t="str">
        <f>IF(S485=0,"",1+(MAX($A$7:A484)))</f>
        <v/>
      </c>
      <c r="B485" s="224">
        <v>479</v>
      </c>
      <c r="C485" s="3" t="str">
        <f>IF('DATA ENTRY'!CK484="","",IF('DATA ENTRY'!B484="","",IF($D$4="All Post",'DATA ENTRY'!B484,IF(AND($D$4='DATA ENTRY'!CK484),'DATA ENTRY'!B484,""))))</f>
        <v/>
      </c>
      <c r="D485" s="3" t="str">
        <f>IF('DATA ENTRY'!CK484="","",IF('DATA ENTRY'!C484="","",IF($D$4="All Post",'DATA ENTRY'!C484,IF(AND($D$4='DATA ENTRY'!CK484),'DATA ENTRY'!C484,""))))</f>
        <v/>
      </c>
      <c r="E485" s="4" t="str">
        <f>IF('DATA ENTRY'!CK484="","",IF('DATA ENTRY'!I484="","",IF($D$4="All Post",'DATA ENTRY'!I484,IF(AND($D$4='DATA ENTRY'!CK484),'DATA ENTRY'!I484,""))))</f>
        <v/>
      </c>
      <c r="F485" s="4" t="str">
        <f>IF('DATA ENTRY'!CK484="","",IF('DATA ENTRY'!CK484="","",IF($D$4="All Post",'DATA ENTRY'!CK484,IF(AND($D$4='DATA ENTRY'!CK484),'DATA ENTRY'!CK484,""))))</f>
        <v/>
      </c>
      <c r="G485" s="3" t="str">
        <f>IF('DATA ENTRY'!CK484="","",IF('DATA ENTRY'!N484="","",IF($D$4="All Post",'DATA ENTRY'!N484,IF(AND($D$4='DATA ENTRY'!CK484),'DATA ENTRY'!N484,""))))</f>
        <v/>
      </c>
      <c r="H485" s="107" t="str">
        <f>IF('DATA ENTRY'!CK484="","",IF('DATA ENTRY'!O484="","",IF($D$4="All Post",'DATA ENTRY'!O484,IF(AND($D$4='DATA ENTRY'!CK484),'DATA ENTRY'!O484,""))))</f>
        <v/>
      </c>
      <c r="I485" s="3" t="str">
        <f>IF('DATA ENTRY'!CK484="","",IF('DATA ENTRY'!P484="","",IF($D$4="All Post",'DATA ENTRY'!P484,IF(AND($D$4='DATA ENTRY'!CK484),'DATA ENTRY'!P484,""))))</f>
        <v/>
      </c>
      <c r="J485" s="107" t="str">
        <f>IF('DATA ENTRY'!CK484="","",IF('DATA ENTRY'!Q484="","",IF($D$4="All Post",'DATA ENTRY'!Q484,IF(AND($D$4='DATA ENTRY'!CK484),'DATA ENTRY'!Q484,""))))</f>
        <v/>
      </c>
      <c r="K485" s="3" t="str">
        <f>IF('DATA ENTRY'!CK484="","",IF('DATA ENTRY'!R484="","",IF($D$4="All Post",'DATA ENTRY'!R484,IF(AND($D$4='DATA ENTRY'!CK484),'DATA ENTRY'!R484,""))))</f>
        <v/>
      </c>
      <c r="L485" s="3" t="str">
        <f>IF('DATA ENTRY'!CK484="","",IF('DATA ENTRY'!S484="","",IF($D$4="All Post",'DATA ENTRY'!S484,IF(AND($D$4='DATA ENTRY'!CK484),'DATA ENTRY'!S484,""))))</f>
        <v/>
      </c>
      <c r="M485" s="3" t="str">
        <f>IF('DATA ENTRY'!CK484="","",IF('DATA ENTRY'!E484="","",IF($D$4="All Post",'DATA ENTRY'!E484,IF(AND($D$4='DATA ENTRY'!CK484),'DATA ENTRY'!E484,""))))</f>
        <v/>
      </c>
      <c r="N485" s="3" t="str">
        <f>IF('DATA ENTRY'!CK484="","",IF('DATA ENTRY'!W484="","",IF($D$4="All Post",'DATA ENTRY'!W484,IF(AND($D$4='DATA ENTRY'!CK484),'DATA ENTRY'!W484,""))))</f>
        <v/>
      </c>
      <c r="O485" s="3" t="str">
        <f>IF('DATA ENTRY'!CK484="","",IF('DATA ENTRY'!X484="","",IF($D$4="All Post",'DATA ENTRY'!X484,IF(AND($D$4='DATA ENTRY'!CK484),'DATA ENTRY'!X484,""))))</f>
        <v/>
      </c>
      <c r="P485" s="3" t="str">
        <f>IF('DATA ENTRY'!CK484="","",IF('DATA ENTRY'!G484="","",IF($D$4="All Post",'DATA ENTRY'!G484,IF(AND($D$4='DATA ENTRY'!CK484),'DATA ENTRY'!G484,""))))</f>
        <v/>
      </c>
      <c r="S485">
        <f t="shared" si="115"/>
        <v>0</v>
      </c>
      <c r="T485" t="str">
        <f t="shared" si="116"/>
        <v/>
      </c>
      <c r="BZ485" t="str">
        <f t="shared" si="117"/>
        <v/>
      </c>
      <c r="CA485" t="str">
        <f t="shared" si="118"/>
        <v/>
      </c>
      <c r="CB485" s="224">
        <v>479</v>
      </c>
      <c r="CC485" s="3" t="str">
        <f>IF('DATA ENTRY'!CK484="","",IF('DATA ENTRY'!B484="","",IF(AND($CD$4='DATA ENTRY'!CK484,$CG$4='DATA ENTRY'!D484),'DATA ENTRY'!B484,"")))</f>
        <v/>
      </c>
      <c r="CD485" s="3" t="str">
        <f>IF('DATA ENTRY'!CK484="","",IF('DATA ENTRY'!C484="","",IF(AND($CD$4='DATA ENTRY'!CK484,$CG$4='DATA ENTRY'!D484),'DATA ENTRY'!C484,"")))</f>
        <v/>
      </c>
      <c r="CE485" s="4" t="str">
        <f>IF('DATA ENTRY'!CK484="","",IF('DATA ENTRY'!I484="","",IF(AND($CD$4='DATA ENTRY'!CK484,$CG$4='DATA ENTRY'!D484),'DATA ENTRY'!I484,"")))</f>
        <v/>
      </c>
      <c r="CF485" s="4" t="str">
        <f>IF('DATA ENTRY'!CK484="","",IF('DATA ENTRY'!CK484="","",IF(AND($CD$4='DATA ENTRY'!CK484,$CG$4='DATA ENTRY'!D484),'DATA ENTRY'!CK484,"")))</f>
        <v/>
      </c>
      <c r="CG485" s="3" t="str">
        <f>IF('DATA ENTRY'!CK484="","",IF('DATA ENTRY'!N484="","",IF(AND($CD$4='DATA ENTRY'!CK484,$CG$4='DATA ENTRY'!D484),'DATA ENTRY'!N484,"")))</f>
        <v/>
      </c>
      <c r="CH485" s="107" t="str">
        <f>IF('DATA ENTRY'!CK484="","",IF('DATA ENTRY'!O484="","",IF(AND($CD$4='DATA ENTRY'!CK484,$CG$4='DATA ENTRY'!D484),'DATA ENTRY'!O484,"")))</f>
        <v/>
      </c>
      <c r="CI485" s="3" t="str">
        <f>IF('DATA ENTRY'!CK484="","",IF('DATA ENTRY'!P484="","",IF(AND($CD$4='DATA ENTRY'!CK484,$CG$4='DATA ENTRY'!D484),'DATA ENTRY'!P484,"")))</f>
        <v/>
      </c>
      <c r="CJ485" s="107" t="str">
        <f>IF('DATA ENTRY'!CK484="","",IF('DATA ENTRY'!Q484="","",IF(AND($CD$4='DATA ENTRY'!CK484,$CG$4='DATA ENTRY'!D484),'DATA ENTRY'!Q484,"")))</f>
        <v/>
      </c>
      <c r="CK485" s="3" t="str">
        <f>IF('DATA ENTRY'!CK484="","",IF('DATA ENTRY'!R484="","",IF(AND($CD$4='DATA ENTRY'!CK484,$CG$4='DATA ENTRY'!D484),'DATA ENTRY'!R484,"")))</f>
        <v/>
      </c>
      <c r="CL485" s="3" t="str">
        <f>IF('DATA ENTRY'!CK484="","",IF('DATA ENTRY'!S484="","",IF(AND($CD$4='DATA ENTRY'!CK484,$CG$4='DATA ENTRY'!D484),'DATA ENTRY'!S484,"")))</f>
        <v/>
      </c>
      <c r="CM485" s="3" t="str">
        <f>IF('DATA ENTRY'!CK484="","",IF('DATA ENTRY'!E484="","",IF(AND($CD$4='DATA ENTRY'!CK484,$CG$4='DATA ENTRY'!D484),'DATA ENTRY'!E484,"")))</f>
        <v/>
      </c>
      <c r="CN485" s="3" t="str">
        <f>IF('DATA ENTRY'!CK484="","",IF('DATA ENTRY'!W484="","",IF(AND($CD$4='DATA ENTRY'!CK484,$CG$4='DATA ENTRY'!D484),'DATA ENTRY'!W484,"")))</f>
        <v/>
      </c>
      <c r="CO485" s="3" t="str">
        <f>IF('DATA ENTRY'!CK484="","",IF('DATA ENTRY'!X484="","",IF(AND($CD$4='DATA ENTRY'!CK484,$CG$4='DATA ENTRY'!D484),'DATA ENTRY'!X484,"")))</f>
        <v/>
      </c>
      <c r="CP485" s="108" t="str">
        <f t="shared" si="119"/>
        <v/>
      </c>
      <c r="CQ485" s="108" t="str">
        <f>IF('DATA ENTRY'!CK484="","",IF('DATA ENTRY'!G484="","",IF(AND($CD$4='DATA ENTRY'!CK484,$CG$4='DATA ENTRY'!D484),'DATA ENTRY'!G484,"")))</f>
        <v/>
      </c>
      <c r="CR485" s="230" t="str">
        <f>IF('DATA ENTRY'!CK484="","",IF('DATA ENTRY'!D484="","",IF(AND($CD$4='DATA ENTRY'!CK484,$CG$4='DATA ENTRY'!D484),'DATA ENTRY'!D484,"")))</f>
        <v/>
      </c>
      <c r="CS485">
        <f t="shared" si="120"/>
        <v>0</v>
      </c>
      <c r="CT485">
        <f t="shared" si="121"/>
        <v>0</v>
      </c>
      <c r="CV485" s="139"/>
      <c r="CX485">
        <f t="shared" si="122"/>
        <v>0</v>
      </c>
      <c r="DB485" t="str">
        <f t="shared" si="129"/>
        <v/>
      </c>
      <c r="DC485" t="str">
        <f t="shared" si="130"/>
        <v/>
      </c>
      <c r="DD485" s="224">
        <v>479</v>
      </c>
      <c r="DE485" s="3" t="str">
        <f>IF('DATA ENTRY'!CK484="","",IF('DATA ENTRY'!B484="","",IF(AND($DF$4='DATA ENTRY'!D484),'DATA ENTRY'!B484,"")))</f>
        <v/>
      </c>
      <c r="DF485" s="3" t="str">
        <f>IF('DATA ENTRY'!CK484="","",IF('DATA ENTRY'!C484="","",IF(AND($DF$4='DATA ENTRY'!D484),'DATA ENTRY'!C484,"")))</f>
        <v/>
      </c>
      <c r="DG485" s="4" t="str">
        <f>IF('DATA ENTRY'!CK484="","",IF('DATA ENTRY'!I484="","",IF(AND($DF$4='DATA ENTRY'!D484),'DATA ENTRY'!I484,"")))</f>
        <v/>
      </c>
      <c r="DH485" s="4" t="str">
        <f>IF('DATA ENTRY'!CK484="","",IF('DATA ENTRY'!CK484="","",IF(AND($DF$4='DATA ENTRY'!D484),'DATA ENTRY'!CK484,"")))</f>
        <v/>
      </c>
      <c r="DI485" s="3" t="str">
        <f>IF('DATA ENTRY'!CK484="","",IF('DATA ENTRY'!N484="","",IF(AND($DF$4='DATA ENTRY'!D484),'DATA ENTRY'!N484,"")))</f>
        <v/>
      </c>
      <c r="DJ485" s="107" t="str">
        <f>IF('DATA ENTRY'!CK484="","",IF('DATA ENTRY'!O484="","",IF(AND($DF$4='DATA ENTRY'!D484),'DATA ENTRY'!O484,"")))</f>
        <v/>
      </c>
      <c r="DK485" s="3" t="str">
        <f>IF('DATA ENTRY'!CK484="","",IF('DATA ENTRY'!P484="","",IF(AND($DF$4='DATA ENTRY'!D484),'DATA ENTRY'!P484,"")))</f>
        <v/>
      </c>
      <c r="DL485" s="107" t="str">
        <f>IF('DATA ENTRY'!CK484="","",IF('DATA ENTRY'!Q484="","",IF(AND($DF$4='DATA ENTRY'!D484),'DATA ENTRY'!Q484,"")))</f>
        <v/>
      </c>
      <c r="DM485" s="3" t="str">
        <f>IF('DATA ENTRY'!CK484="","",IF('DATA ENTRY'!R484="","",IF(AND($DF$4='DATA ENTRY'!D484),'DATA ENTRY'!R484,"")))</f>
        <v/>
      </c>
      <c r="DN485" s="107" t="str">
        <f>IF('DATA ENTRY'!CK484="","",IF('DATA ENTRY'!S484="","",IF(AND($DF$4='DATA ENTRY'!D484),'DATA ENTRY'!S484,"")))</f>
        <v/>
      </c>
      <c r="DO485" s="3" t="str">
        <f>IF('DATA ENTRY'!CK484="","",IF('DATA ENTRY'!E484="","",IF(AND($DF$4='DATA ENTRY'!D484),'DATA ENTRY'!E484,"")))</f>
        <v/>
      </c>
      <c r="DP485" s="3" t="str">
        <f>IF('DATA ENTRY'!CK484="","",IF('DATA ENTRY'!D484="","",IF(AND($DF$4='DATA ENTRY'!D484),'DATA ENTRY'!D484,"")))</f>
        <v/>
      </c>
      <c r="DQ485" s="3" t="str">
        <f>IF('DATA ENTRY'!CK484="","",IF('DATA ENTRY'!W484="","",IF(AND($DF$4='DATA ENTRY'!D484),'DATA ENTRY'!W484,"")))</f>
        <v/>
      </c>
      <c r="DR485" s="3" t="str">
        <f>IF('DATA ENTRY'!CK484="","",IF('DATA ENTRY'!X484="","",IF(AND($DF$4='DATA ENTRY'!D484),'DATA ENTRY'!X484,"")))</f>
        <v/>
      </c>
      <c r="DS485" s="108" t="str">
        <f t="shared" si="123"/>
        <v/>
      </c>
      <c r="DT485" s="108" t="str">
        <f>IF('DATA ENTRY'!CK484="","",IF('DATA ENTRY'!D484="","",IF(AND($DF$4='DATA ENTRY'!D484),'DATA ENTRY'!G484,"")))</f>
        <v/>
      </c>
      <c r="DY485">
        <f t="shared" si="124"/>
        <v>0</v>
      </c>
      <c r="EB485" t="str">
        <f t="shared" si="125"/>
        <v/>
      </c>
      <c r="EC485" t="str">
        <f t="shared" si="126"/>
        <v/>
      </c>
      <c r="ED485" s="224">
        <v>479</v>
      </c>
      <c r="EE485" s="3" t="str">
        <f>IF('DATA ENTRY'!CK484="","",IF('DATA ENTRY'!B484="","",IF(AND($EF$4='DATA ENTRY'!G484,$EH$4='DATA ENTRY'!F484),'DATA ENTRY'!B484,"")))</f>
        <v/>
      </c>
      <c r="EF485" s="3" t="str">
        <f>IF('DATA ENTRY'!CK484="","",IF('DATA ENTRY'!C484="","",IF(AND($EF$4='DATA ENTRY'!G484,$EH$4='DATA ENTRY'!F484),'DATA ENTRY'!C484,"")))</f>
        <v/>
      </c>
      <c r="EG485" s="4" t="str">
        <f>IF('DATA ENTRY'!CK484="","",IF('DATA ENTRY'!I484="","",IF(AND($EF$4='DATA ENTRY'!G484,$EH$4='DATA ENTRY'!F484),'DATA ENTRY'!I484,"")))</f>
        <v/>
      </c>
      <c r="EH485" s="4" t="str">
        <f>IF('DATA ENTRY'!CK484="","",IF('DATA ENTRY'!CK484="","",IF(AND($EF$4='DATA ENTRY'!G484,$EH$4='DATA ENTRY'!F484),'DATA ENTRY'!CK484,"")))</f>
        <v/>
      </c>
      <c r="EI485" s="3" t="str">
        <f>IF('DATA ENTRY'!CK484="","",IF('DATA ENTRY'!N484="","",IF(AND($EF$4='DATA ENTRY'!G484,$EH$4='DATA ENTRY'!F484),'DATA ENTRY'!N484,"")))</f>
        <v/>
      </c>
      <c r="EJ485" s="107" t="str">
        <f>IF('DATA ENTRY'!CK484="","",IF('DATA ENTRY'!O484="","",IF(AND($EF$4='DATA ENTRY'!G484,$EH$4='DATA ENTRY'!F484),'DATA ENTRY'!O484,"")))</f>
        <v/>
      </c>
      <c r="EK485" s="3" t="str">
        <f>IF('DATA ENTRY'!CK484="","",IF('DATA ENTRY'!P484="","",IF(AND($EF$4='DATA ENTRY'!G484,$EH$4='DATA ENTRY'!F484),'DATA ENTRY'!P484,"")))</f>
        <v/>
      </c>
      <c r="EL485" s="107" t="str">
        <f>IF('DATA ENTRY'!CK484="","",IF('DATA ENTRY'!Q484="","",IF(AND($EF$4='DATA ENTRY'!G484,$EH$4='DATA ENTRY'!F484),'DATA ENTRY'!Q484,"")))</f>
        <v/>
      </c>
      <c r="EM485" s="3" t="str">
        <f>IF('DATA ENTRY'!CK484="","",IF('DATA ENTRY'!R484="","",IF(AND($EF$4='DATA ENTRY'!G484,$EH$4='DATA ENTRY'!F484),'DATA ENTRY'!R484,"")))</f>
        <v/>
      </c>
      <c r="EN485" s="107" t="str">
        <f>IF('DATA ENTRY'!CK484="","",IF('DATA ENTRY'!S484="","",IF(AND($EF$4='DATA ENTRY'!G484,$EH$4='DATA ENTRY'!F484),'DATA ENTRY'!S484,"")))</f>
        <v/>
      </c>
      <c r="EO485" s="3" t="str">
        <f>IF('DATA ENTRY'!CK484="","",IF('DATA ENTRY'!E484="","",IF(AND($EF$4='DATA ENTRY'!G484,$EH$4='DATA ENTRY'!F484),'DATA ENTRY'!E484,"")))</f>
        <v/>
      </c>
      <c r="EP485" s="3" t="str">
        <f>IF('DATA ENTRY'!CK484="","",IF('DATA ENTRY'!D484="","",IF(AND($EF$4='DATA ENTRY'!G484,$EH$4='DATA ENTRY'!F484),'DATA ENTRY'!D484,"")))</f>
        <v/>
      </c>
      <c r="EQ485" s="3" t="str">
        <f>IF('DATA ENTRY'!CK484="","",IF('DATA ENTRY'!W484="","",IF(AND($EF$4='DATA ENTRY'!G484,$EH$4='DATA ENTRY'!F484),'DATA ENTRY'!W484,"")))</f>
        <v/>
      </c>
      <c r="ER485" s="3" t="str">
        <f>IF('DATA ENTRY'!CK484="","",IF('DATA ENTRY'!X484="","",IF(AND($EF$4='DATA ENTRY'!G484,$EH$4='DATA ENTRY'!F484),'DATA ENTRY'!X484,"")))</f>
        <v/>
      </c>
      <c r="ES485" s="108" t="str">
        <f t="shared" si="127"/>
        <v/>
      </c>
      <c r="ET485" s="108" t="str">
        <f>IF('DATA ENTRY'!CK484="","",IF('DATA ENTRY'!D484="","",IF(AND($EF$4='DATA ENTRY'!G484,$EH$4='DATA ENTRY'!F484),'DATA ENTRY'!G484,"")))</f>
        <v/>
      </c>
      <c r="EY485">
        <f t="shared" si="128"/>
        <v>0</v>
      </c>
    </row>
    <row r="486" spans="1:155">
      <c r="A486" t="str">
        <f>IF(S486=0,"",1+(MAX($A$7:A485)))</f>
        <v/>
      </c>
      <c r="B486" s="224">
        <v>480</v>
      </c>
      <c r="C486" s="3" t="str">
        <f>IF('DATA ENTRY'!CK485="","",IF('DATA ENTRY'!B485="","",IF($D$4="All Post",'DATA ENTRY'!B485,IF(AND($D$4='DATA ENTRY'!CK485),'DATA ENTRY'!B485,""))))</f>
        <v/>
      </c>
      <c r="D486" s="3" t="str">
        <f>IF('DATA ENTRY'!CK485="","",IF('DATA ENTRY'!C485="","",IF($D$4="All Post",'DATA ENTRY'!C485,IF(AND($D$4='DATA ENTRY'!CK485),'DATA ENTRY'!C485,""))))</f>
        <v/>
      </c>
      <c r="E486" s="4" t="str">
        <f>IF('DATA ENTRY'!CK485="","",IF('DATA ENTRY'!I485="","",IF($D$4="All Post",'DATA ENTRY'!I485,IF(AND($D$4='DATA ENTRY'!CK485),'DATA ENTRY'!I485,""))))</f>
        <v/>
      </c>
      <c r="F486" s="4" t="str">
        <f>IF('DATA ENTRY'!CK485="","",IF('DATA ENTRY'!CK485="","",IF($D$4="All Post",'DATA ENTRY'!CK485,IF(AND($D$4='DATA ENTRY'!CK485),'DATA ENTRY'!CK485,""))))</f>
        <v/>
      </c>
      <c r="G486" s="3" t="str">
        <f>IF('DATA ENTRY'!CK485="","",IF('DATA ENTRY'!N485="","",IF($D$4="All Post",'DATA ENTRY'!N485,IF(AND($D$4='DATA ENTRY'!CK485),'DATA ENTRY'!N485,""))))</f>
        <v/>
      </c>
      <c r="H486" s="107" t="str">
        <f>IF('DATA ENTRY'!CK485="","",IF('DATA ENTRY'!O485="","",IF($D$4="All Post",'DATA ENTRY'!O485,IF(AND($D$4='DATA ENTRY'!CK485),'DATA ENTRY'!O485,""))))</f>
        <v/>
      </c>
      <c r="I486" s="3" t="str">
        <f>IF('DATA ENTRY'!CK485="","",IF('DATA ENTRY'!P485="","",IF($D$4="All Post",'DATA ENTRY'!P485,IF(AND($D$4='DATA ENTRY'!CK485),'DATA ENTRY'!P485,""))))</f>
        <v/>
      </c>
      <c r="J486" s="107" t="str">
        <f>IF('DATA ENTRY'!CK485="","",IF('DATA ENTRY'!Q485="","",IF($D$4="All Post",'DATA ENTRY'!Q485,IF(AND($D$4='DATA ENTRY'!CK485),'DATA ENTRY'!Q485,""))))</f>
        <v/>
      </c>
      <c r="K486" s="3" t="str">
        <f>IF('DATA ENTRY'!CK485="","",IF('DATA ENTRY'!R485="","",IF($D$4="All Post",'DATA ENTRY'!R485,IF(AND($D$4='DATA ENTRY'!CK485),'DATA ENTRY'!R485,""))))</f>
        <v/>
      </c>
      <c r="L486" s="3" t="str">
        <f>IF('DATA ENTRY'!CK485="","",IF('DATA ENTRY'!S485="","",IF($D$4="All Post",'DATA ENTRY'!S485,IF(AND($D$4='DATA ENTRY'!CK485),'DATA ENTRY'!S485,""))))</f>
        <v/>
      </c>
      <c r="M486" s="3" t="str">
        <f>IF('DATA ENTRY'!CK485="","",IF('DATA ENTRY'!E485="","",IF($D$4="All Post",'DATA ENTRY'!E485,IF(AND($D$4='DATA ENTRY'!CK485),'DATA ENTRY'!E485,""))))</f>
        <v/>
      </c>
      <c r="N486" s="3" t="str">
        <f>IF('DATA ENTRY'!CK485="","",IF('DATA ENTRY'!W485="","",IF($D$4="All Post",'DATA ENTRY'!W485,IF(AND($D$4='DATA ENTRY'!CK485),'DATA ENTRY'!W485,""))))</f>
        <v/>
      </c>
      <c r="O486" s="3" t="str">
        <f>IF('DATA ENTRY'!CK485="","",IF('DATA ENTRY'!X485="","",IF($D$4="All Post",'DATA ENTRY'!X485,IF(AND($D$4='DATA ENTRY'!CK485),'DATA ENTRY'!X485,""))))</f>
        <v/>
      </c>
      <c r="P486" s="3" t="str">
        <f>IF('DATA ENTRY'!CK485="","",IF('DATA ENTRY'!G485="","",IF($D$4="All Post",'DATA ENTRY'!G485,IF(AND($D$4='DATA ENTRY'!CK485),'DATA ENTRY'!G485,""))))</f>
        <v/>
      </c>
      <c r="S486">
        <f t="shared" si="115"/>
        <v>0</v>
      </c>
      <c r="T486" t="str">
        <f t="shared" si="116"/>
        <v/>
      </c>
      <c r="BZ486" t="str">
        <f t="shared" si="117"/>
        <v/>
      </c>
      <c r="CA486" t="str">
        <f t="shared" si="118"/>
        <v/>
      </c>
      <c r="CB486" s="224">
        <v>480</v>
      </c>
      <c r="CC486" s="3" t="str">
        <f>IF('DATA ENTRY'!CK485="","",IF('DATA ENTRY'!B485="","",IF(AND($CD$4='DATA ENTRY'!CK485,$CG$4='DATA ENTRY'!D485),'DATA ENTRY'!B485,"")))</f>
        <v/>
      </c>
      <c r="CD486" s="3" t="str">
        <f>IF('DATA ENTRY'!CK485="","",IF('DATA ENTRY'!C485="","",IF(AND($CD$4='DATA ENTRY'!CK485,$CG$4='DATA ENTRY'!D485),'DATA ENTRY'!C485,"")))</f>
        <v/>
      </c>
      <c r="CE486" s="4" t="str">
        <f>IF('DATA ENTRY'!CK485="","",IF('DATA ENTRY'!I485="","",IF(AND($CD$4='DATA ENTRY'!CK485,$CG$4='DATA ENTRY'!D485),'DATA ENTRY'!I485,"")))</f>
        <v/>
      </c>
      <c r="CF486" s="4" t="str">
        <f>IF('DATA ENTRY'!CK485="","",IF('DATA ENTRY'!CK485="","",IF(AND($CD$4='DATA ENTRY'!CK485,$CG$4='DATA ENTRY'!D485),'DATA ENTRY'!CK485,"")))</f>
        <v/>
      </c>
      <c r="CG486" s="3" t="str">
        <f>IF('DATA ENTRY'!CK485="","",IF('DATA ENTRY'!N485="","",IF(AND($CD$4='DATA ENTRY'!CK485,$CG$4='DATA ENTRY'!D485),'DATA ENTRY'!N485,"")))</f>
        <v/>
      </c>
      <c r="CH486" s="107" t="str">
        <f>IF('DATA ENTRY'!CK485="","",IF('DATA ENTRY'!O485="","",IF(AND($CD$4='DATA ENTRY'!CK485,$CG$4='DATA ENTRY'!D485),'DATA ENTRY'!O485,"")))</f>
        <v/>
      </c>
      <c r="CI486" s="3" t="str">
        <f>IF('DATA ENTRY'!CK485="","",IF('DATA ENTRY'!P485="","",IF(AND($CD$4='DATA ENTRY'!CK485,$CG$4='DATA ENTRY'!D485),'DATA ENTRY'!P485,"")))</f>
        <v/>
      </c>
      <c r="CJ486" s="107" t="str">
        <f>IF('DATA ENTRY'!CK485="","",IF('DATA ENTRY'!Q485="","",IF(AND($CD$4='DATA ENTRY'!CK485,$CG$4='DATA ENTRY'!D485),'DATA ENTRY'!Q485,"")))</f>
        <v/>
      </c>
      <c r="CK486" s="3" t="str">
        <f>IF('DATA ENTRY'!CK485="","",IF('DATA ENTRY'!R485="","",IF(AND($CD$4='DATA ENTRY'!CK485,$CG$4='DATA ENTRY'!D485),'DATA ENTRY'!R485,"")))</f>
        <v/>
      </c>
      <c r="CL486" s="3" t="str">
        <f>IF('DATA ENTRY'!CK485="","",IF('DATA ENTRY'!S485="","",IF(AND($CD$4='DATA ENTRY'!CK485,$CG$4='DATA ENTRY'!D485),'DATA ENTRY'!S485,"")))</f>
        <v/>
      </c>
      <c r="CM486" s="3" t="str">
        <f>IF('DATA ENTRY'!CK485="","",IF('DATA ENTRY'!E485="","",IF(AND($CD$4='DATA ENTRY'!CK485,$CG$4='DATA ENTRY'!D485),'DATA ENTRY'!E485,"")))</f>
        <v/>
      </c>
      <c r="CN486" s="3" t="str">
        <f>IF('DATA ENTRY'!CK485="","",IF('DATA ENTRY'!W485="","",IF(AND($CD$4='DATA ENTRY'!CK485,$CG$4='DATA ENTRY'!D485),'DATA ENTRY'!W485,"")))</f>
        <v/>
      </c>
      <c r="CO486" s="3" t="str">
        <f>IF('DATA ENTRY'!CK485="","",IF('DATA ENTRY'!X485="","",IF(AND($CD$4='DATA ENTRY'!CK485,$CG$4='DATA ENTRY'!D485),'DATA ENTRY'!X485,"")))</f>
        <v/>
      </c>
      <c r="CP486" s="108" t="str">
        <f t="shared" si="119"/>
        <v/>
      </c>
      <c r="CQ486" s="108" t="str">
        <f>IF('DATA ENTRY'!CK485="","",IF('DATA ENTRY'!G485="","",IF(AND($CD$4='DATA ENTRY'!CK485,$CG$4='DATA ENTRY'!D485),'DATA ENTRY'!G485,"")))</f>
        <v/>
      </c>
      <c r="CR486" s="230" t="str">
        <f>IF('DATA ENTRY'!CK485="","",IF('DATA ENTRY'!D485="","",IF(AND($CD$4='DATA ENTRY'!CK485,$CG$4='DATA ENTRY'!D485),'DATA ENTRY'!D485,"")))</f>
        <v/>
      </c>
      <c r="CS486">
        <f t="shared" si="120"/>
        <v>0</v>
      </c>
      <c r="CT486">
        <f t="shared" si="121"/>
        <v>0</v>
      </c>
      <c r="CV486" s="139"/>
      <c r="CX486">
        <f t="shared" si="122"/>
        <v>0</v>
      </c>
      <c r="DB486" t="str">
        <f t="shared" si="129"/>
        <v/>
      </c>
      <c r="DC486" t="str">
        <f t="shared" si="130"/>
        <v/>
      </c>
      <c r="DD486" s="224">
        <v>480</v>
      </c>
      <c r="DE486" s="3" t="str">
        <f>IF('DATA ENTRY'!CK485="","",IF('DATA ENTRY'!B485="","",IF(AND($DF$4='DATA ENTRY'!D485),'DATA ENTRY'!B485,"")))</f>
        <v/>
      </c>
      <c r="DF486" s="3" t="str">
        <f>IF('DATA ENTRY'!CK485="","",IF('DATA ENTRY'!C485="","",IF(AND($DF$4='DATA ENTRY'!D485),'DATA ENTRY'!C485,"")))</f>
        <v/>
      </c>
      <c r="DG486" s="4" t="str">
        <f>IF('DATA ENTRY'!CK485="","",IF('DATA ENTRY'!I485="","",IF(AND($DF$4='DATA ENTRY'!D485),'DATA ENTRY'!I485,"")))</f>
        <v/>
      </c>
      <c r="DH486" s="4" t="str">
        <f>IF('DATA ENTRY'!CK485="","",IF('DATA ENTRY'!CK485="","",IF(AND($DF$4='DATA ENTRY'!D485),'DATA ENTRY'!CK485,"")))</f>
        <v/>
      </c>
      <c r="DI486" s="3" t="str">
        <f>IF('DATA ENTRY'!CK485="","",IF('DATA ENTRY'!N485="","",IF(AND($DF$4='DATA ENTRY'!D485),'DATA ENTRY'!N485,"")))</f>
        <v/>
      </c>
      <c r="DJ486" s="107" t="str">
        <f>IF('DATA ENTRY'!CK485="","",IF('DATA ENTRY'!O485="","",IF(AND($DF$4='DATA ENTRY'!D485),'DATA ENTRY'!O485,"")))</f>
        <v/>
      </c>
      <c r="DK486" s="3" t="str">
        <f>IF('DATA ENTRY'!CK485="","",IF('DATA ENTRY'!P485="","",IF(AND($DF$4='DATA ENTRY'!D485),'DATA ENTRY'!P485,"")))</f>
        <v/>
      </c>
      <c r="DL486" s="107" t="str">
        <f>IF('DATA ENTRY'!CK485="","",IF('DATA ENTRY'!Q485="","",IF(AND($DF$4='DATA ENTRY'!D485),'DATA ENTRY'!Q485,"")))</f>
        <v/>
      </c>
      <c r="DM486" s="3" t="str">
        <f>IF('DATA ENTRY'!CK485="","",IF('DATA ENTRY'!R485="","",IF(AND($DF$4='DATA ENTRY'!D485),'DATA ENTRY'!R485,"")))</f>
        <v/>
      </c>
      <c r="DN486" s="107" t="str">
        <f>IF('DATA ENTRY'!CK485="","",IF('DATA ENTRY'!S485="","",IF(AND($DF$4='DATA ENTRY'!D485),'DATA ENTRY'!S485,"")))</f>
        <v/>
      </c>
      <c r="DO486" s="3" t="str">
        <f>IF('DATA ENTRY'!CK485="","",IF('DATA ENTRY'!E485="","",IF(AND($DF$4='DATA ENTRY'!D485),'DATA ENTRY'!E485,"")))</f>
        <v/>
      </c>
      <c r="DP486" s="3" t="str">
        <f>IF('DATA ENTRY'!CK485="","",IF('DATA ENTRY'!D485="","",IF(AND($DF$4='DATA ENTRY'!D485),'DATA ENTRY'!D485,"")))</f>
        <v/>
      </c>
      <c r="DQ486" s="3" t="str">
        <f>IF('DATA ENTRY'!CK485="","",IF('DATA ENTRY'!W485="","",IF(AND($DF$4='DATA ENTRY'!D485),'DATA ENTRY'!W485,"")))</f>
        <v/>
      </c>
      <c r="DR486" s="3" t="str">
        <f>IF('DATA ENTRY'!CK485="","",IF('DATA ENTRY'!X485="","",IF(AND($DF$4='DATA ENTRY'!D485),'DATA ENTRY'!X485,"")))</f>
        <v/>
      </c>
      <c r="DS486" s="108" t="str">
        <f t="shared" si="123"/>
        <v/>
      </c>
      <c r="DT486" s="108" t="str">
        <f>IF('DATA ENTRY'!CK485="","",IF('DATA ENTRY'!D485="","",IF(AND($DF$4='DATA ENTRY'!D485),'DATA ENTRY'!G485,"")))</f>
        <v/>
      </c>
      <c r="DY486">
        <f t="shared" si="124"/>
        <v>0</v>
      </c>
      <c r="EB486" t="str">
        <f t="shared" si="125"/>
        <v/>
      </c>
      <c r="EC486" t="str">
        <f t="shared" si="126"/>
        <v/>
      </c>
      <c r="ED486" s="224">
        <v>480</v>
      </c>
      <c r="EE486" s="3" t="str">
        <f>IF('DATA ENTRY'!CK485="","",IF('DATA ENTRY'!B485="","",IF(AND($EF$4='DATA ENTRY'!G485,$EH$4='DATA ENTRY'!F485),'DATA ENTRY'!B485,"")))</f>
        <v/>
      </c>
      <c r="EF486" s="3" t="str">
        <f>IF('DATA ENTRY'!CK485="","",IF('DATA ENTRY'!C485="","",IF(AND($EF$4='DATA ENTRY'!G485,$EH$4='DATA ENTRY'!F485),'DATA ENTRY'!C485,"")))</f>
        <v/>
      </c>
      <c r="EG486" s="4" t="str">
        <f>IF('DATA ENTRY'!CK485="","",IF('DATA ENTRY'!I485="","",IF(AND($EF$4='DATA ENTRY'!G485,$EH$4='DATA ENTRY'!F485),'DATA ENTRY'!I485,"")))</f>
        <v/>
      </c>
      <c r="EH486" s="4" t="str">
        <f>IF('DATA ENTRY'!CK485="","",IF('DATA ENTRY'!CK485="","",IF(AND($EF$4='DATA ENTRY'!G485,$EH$4='DATA ENTRY'!F485),'DATA ENTRY'!CK485,"")))</f>
        <v/>
      </c>
      <c r="EI486" s="3" t="str">
        <f>IF('DATA ENTRY'!CK485="","",IF('DATA ENTRY'!N485="","",IF(AND($EF$4='DATA ENTRY'!G485,$EH$4='DATA ENTRY'!F485),'DATA ENTRY'!N485,"")))</f>
        <v/>
      </c>
      <c r="EJ486" s="107" t="str">
        <f>IF('DATA ENTRY'!CK485="","",IF('DATA ENTRY'!O485="","",IF(AND($EF$4='DATA ENTRY'!G485,$EH$4='DATA ENTRY'!F485),'DATA ENTRY'!O485,"")))</f>
        <v/>
      </c>
      <c r="EK486" s="3" t="str">
        <f>IF('DATA ENTRY'!CK485="","",IF('DATA ENTRY'!P485="","",IF(AND($EF$4='DATA ENTRY'!G485,$EH$4='DATA ENTRY'!F485),'DATA ENTRY'!P485,"")))</f>
        <v/>
      </c>
      <c r="EL486" s="107" t="str">
        <f>IF('DATA ENTRY'!CK485="","",IF('DATA ENTRY'!Q485="","",IF(AND($EF$4='DATA ENTRY'!G485,$EH$4='DATA ENTRY'!F485),'DATA ENTRY'!Q485,"")))</f>
        <v/>
      </c>
      <c r="EM486" s="3" t="str">
        <f>IF('DATA ENTRY'!CK485="","",IF('DATA ENTRY'!R485="","",IF(AND($EF$4='DATA ENTRY'!G485,$EH$4='DATA ENTRY'!F485),'DATA ENTRY'!R485,"")))</f>
        <v/>
      </c>
      <c r="EN486" s="107" t="str">
        <f>IF('DATA ENTRY'!CK485="","",IF('DATA ENTRY'!S485="","",IF(AND($EF$4='DATA ENTRY'!G485,$EH$4='DATA ENTRY'!F485),'DATA ENTRY'!S485,"")))</f>
        <v/>
      </c>
      <c r="EO486" s="3" t="str">
        <f>IF('DATA ENTRY'!CK485="","",IF('DATA ENTRY'!E485="","",IF(AND($EF$4='DATA ENTRY'!G485,$EH$4='DATA ENTRY'!F485),'DATA ENTRY'!E485,"")))</f>
        <v/>
      </c>
      <c r="EP486" s="3" t="str">
        <f>IF('DATA ENTRY'!CK485="","",IF('DATA ENTRY'!D485="","",IF(AND($EF$4='DATA ENTRY'!G485,$EH$4='DATA ENTRY'!F485),'DATA ENTRY'!D485,"")))</f>
        <v/>
      </c>
      <c r="EQ486" s="3" t="str">
        <f>IF('DATA ENTRY'!CK485="","",IF('DATA ENTRY'!W485="","",IF(AND($EF$4='DATA ENTRY'!G485,$EH$4='DATA ENTRY'!F485),'DATA ENTRY'!W485,"")))</f>
        <v/>
      </c>
      <c r="ER486" s="3" t="str">
        <f>IF('DATA ENTRY'!CK485="","",IF('DATA ENTRY'!X485="","",IF(AND($EF$4='DATA ENTRY'!G485,$EH$4='DATA ENTRY'!F485),'DATA ENTRY'!X485,"")))</f>
        <v/>
      </c>
      <c r="ES486" s="108" t="str">
        <f t="shared" si="127"/>
        <v/>
      </c>
      <c r="ET486" s="108" t="str">
        <f>IF('DATA ENTRY'!CK485="","",IF('DATA ENTRY'!D485="","",IF(AND($EF$4='DATA ENTRY'!G485,$EH$4='DATA ENTRY'!F485),'DATA ENTRY'!G485,"")))</f>
        <v/>
      </c>
      <c r="EY486">
        <f t="shared" si="128"/>
        <v>0</v>
      </c>
    </row>
    <row r="487" spans="1:155">
      <c r="A487" t="str">
        <f>IF(S487=0,"",1+(MAX($A$7:A486)))</f>
        <v/>
      </c>
      <c r="B487" s="224">
        <v>481</v>
      </c>
      <c r="C487" s="3" t="str">
        <f>IF('DATA ENTRY'!CK486="","",IF('DATA ENTRY'!B486="","",IF($D$4="All Post",'DATA ENTRY'!B486,IF(AND($D$4='DATA ENTRY'!CK486),'DATA ENTRY'!B486,""))))</f>
        <v/>
      </c>
      <c r="D487" s="3" t="str">
        <f>IF('DATA ENTRY'!CK486="","",IF('DATA ENTRY'!C486="","",IF($D$4="All Post",'DATA ENTRY'!C486,IF(AND($D$4='DATA ENTRY'!CK486),'DATA ENTRY'!C486,""))))</f>
        <v/>
      </c>
      <c r="E487" s="4" t="str">
        <f>IF('DATA ENTRY'!CK486="","",IF('DATA ENTRY'!I486="","",IF($D$4="All Post",'DATA ENTRY'!I486,IF(AND($D$4='DATA ENTRY'!CK486),'DATA ENTRY'!I486,""))))</f>
        <v/>
      </c>
      <c r="F487" s="4" t="str">
        <f>IF('DATA ENTRY'!CK486="","",IF('DATA ENTRY'!CK486="","",IF($D$4="All Post",'DATA ENTRY'!CK486,IF(AND($D$4='DATA ENTRY'!CK486),'DATA ENTRY'!CK486,""))))</f>
        <v/>
      </c>
      <c r="G487" s="3" t="str">
        <f>IF('DATA ENTRY'!CK486="","",IF('DATA ENTRY'!N486="","",IF($D$4="All Post",'DATA ENTRY'!N486,IF(AND($D$4='DATA ENTRY'!CK486),'DATA ENTRY'!N486,""))))</f>
        <v/>
      </c>
      <c r="H487" s="107" t="str">
        <f>IF('DATA ENTRY'!CK486="","",IF('DATA ENTRY'!O486="","",IF($D$4="All Post",'DATA ENTRY'!O486,IF(AND($D$4='DATA ENTRY'!CK486),'DATA ENTRY'!O486,""))))</f>
        <v/>
      </c>
      <c r="I487" s="3" t="str">
        <f>IF('DATA ENTRY'!CK486="","",IF('DATA ENTRY'!P486="","",IF($D$4="All Post",'DATA ENTRY'!P486,IF(AND($D$4='DATA ENTRY'!CK486),'DATA ENTRY'!P486,""))))</f>
        <v/>
      </c>
      <c r="J487" s="107" t="str">
        <f>IF('DATA ENTRY'!CK486="","",IF('DATA ENTRY'!Q486="","",IF($D$4="All Post",'DATA ENTRY'!Q486,IF(AND($D$4='DATA ENTRY'!CK486),'DATA ENTRY'!Q486,""))))</f>
        <v/>
      </c>
      <c r="K487" s="3" t="str">
        <f>IF('DATA ENTRY'!CK486="","",IF('DATA ENTRY'!R486="","",IF($D$4="All Post",'DATA ENTRY'!R486,IF(AND($D$4='DATA ENTRY'!CK486),'DATA ENTRY'!R486,""))))</f>
        <v/>
      </c>
      <c r="L487" s="3" t="str">
        <f>IF('DATA ENTRY'!CK486="","",IF('DATA ENTRY'!S486="","",IF($D$4="All Post",'DATA ENTRY'!S486,IF(AND($D$4='DATA ENTRY'!CK486),'DATA ENTRY'!S486,""))))</f>
        <v/>
      </c>
      <c r="M487" s="3" t="str">
        <f>IF('DATA ENTRY'!CK486="","",IF('DATA ENTRY'!E486="","",IF($D$4="All Post",'DATA ENTRY'!E486,IF(AND($D$4='DATA ENTRY'!CK486),'DATA ENTRY'!E486,""))))</f>
        <v/>
      </c>
      <c r="N487" s="3" t="str">
        <f>IF('DATA ENTRY'!CK486="","",IF('DATA ENTRY'!W486="","",IF($D$4="All Post",'DATA ENTRY'!W486,IF(AND($D$4='DATA ENTRY'!CK486),'DATA ENTRY'!W486,""))))</f>
        <v/>
      </c>
      <c r="O487" s="3" t="str">
        <f>IF('DATA ENTRY'!CK486="","",IF('DATA ENTRY'!X486="","",IF($D$4="All Post",'DATA ENTRY'!X486,IF(AND($D$4='DATA ENTRY'!CK486),'DATA ENTRY'!X486,""))))</f>
        <v/>
      </c>
      <c r="P487" s="3" t="str">
        <f>IF('DATA ENTRY'!CK486="","",IF('DATA ENTRY'!G486="","",IF($D$4="All Post",'DATA ENTRY'!G486,IF(AND($D$4='DATA ENTRY'!CK486),'DATA ENTRY'!G486,""))))</f>
        <v/>
      </c>
      <c r="S487">
        <f t="shared" si="115"/>
        <v>0</v>
      </c>
      <c r="T487" t="str">
        <f t="shared" si="116"/>
        <v/>
      </c>
      <c r="BZ487" t="str">
        <f t="shared" si="117"/>
        <v/>
      </c>
      <c r="CA487" t="str">
        <f t="shared" si="118"/>
        <v/>
      </c>
      <c r="CB487" s="224">
        <v>481</v>
      </c>
      <c r="CC487" s="3" t="str">
        <f>IF('DATA ENTRY'!CK486="","",IF('DATA ENTRY'!B486="","",IF(AND($CD$4='DATA ENTRY'!CK486,$CG$4='DATA ENTRY'!D486),'DATA ENTRY'!B486,"")))</f>
        <v/>
      </c>
      <c r="CD487" s="3" t="str">
        <f>IF('DATA ENTRY'!CK486="","",IF('DATA ENTRY'!C486="","",IF(AND($CD$4='DATA ENTRY'!CK486,$CG$4='DATA ENTRY'!D486),'DATA ENTRY'!C486,"")))</f>
        <v/>
      </c>
      <c r="CE487" s="4" t="str">
        <f>IF('DATA ENTRY'!CK486="","",IF('DATA ENTRY'!I486="","",IF(AND($CD$4='DATA ENTRY'!CK486,$CG$4='DATA ENTRY'!D486),'DATA ENTRY'!I486,"")))</f>
        <v/>
      </c>
      <c r="CF487" s="4" t="str">
        <f>IF('DATA ENTRY'!CK486="","",IF('DATA ENTRY'!CK486="","",IF(AND($CD$4='DATA ENTRY'!CK486,$CG$4='DATA ENTRY'!D486),'DATA ENTRY'!CK486,"")))</f>
        <v/>
      </c>
      <c r="CG487" s="3" t="str">
        <f>IF('DATA ENTRY'!CK486="","",IF('DATA ENTRY'!N486="","",IF(AND($CD$4='DATA ENTRY'!CK486,$CG$4='DATA ENTRY'!D486),'DATA ENTRY'!N486,"")))</f>
        <v/>
      </c>
      <c r="CH487" s="107" t="str">
        <f>IF('DATA ENTRY'!CK486="","",IF('DATA ENTRY'!O486="","",IF(AND($CD$4='DATA ENTRY'!CK486,$CG$4='DATA ENTRY'!D486),'DATA ENTRY'!O486,"")))</f>
        <v/>
      </c>
      <c r="CI487" s="3" t="str">
        <f>IF('DATA ENTRY'!CK486="","",IF('DATA ENTRY'!P486="","",IF(AND($CD$4='DATA ENTRY'!CK486,$CG$4='DATA ENTRY'!D486),'DATA ENTRY'!P486,"")))</f>
        <v/>
      </c>
      <c r="CJ487" s="107" t="str">
        <f>IF('DATA ENTRY'!CK486="","",IF('DATA ENTRY'!Q486="","",IF(AND($CD$4='DATA ENTRY'!CK486,$CG$4='DATA ENTRY'!D486),'DATA ENTRY'!Q486,"")))</f>
        <v/>
      </c>
      <c r="CK487" s="3" t="str">
        <f>IF('DATA ENTRY'!CK486="","",IF('DATA ENTRY'!R486="","",IF(AND($CD$4='DATA ENTRY'!CK486,$CG$4='DATA ENTRY'!D486),'DATA ENTRY'!R486,"")))</f>
        <v/>
      </c>
      <c r="CL487" s="3" t="str">
        <f>IF('DATA ENTRY'!CK486="","",IF('DATA ENTRY'!S486="","",IF(AND($CD$4='DATA ENTRY'!CK486,$CG$4='DATA ENTRY'!D486),'DATA ENTRY'!S486,"")))</f>
        <v/>
      </c>
      <c r="CM487" s="3" t="str">
        <f>IF('DATA ENTRY'!CK486="","",IF('DATA ENTRY'!E486="","",IF(AND($CD$4='DATA ENTRY'!CK486,$CG$4='DATA ENTRY'!D486),'DATA ENTRY'!E486,"")))</f>
        <v/>
      </c>
      <c r="CN487" s="3" t="str">
        <f>IF('DATA ENTRY'!CK486="","",IF('DATA ENTRY'!W486="","",IF(AND($CD$4='DATA ENTRY'!CK486,$CG$4='DATA ENTRY'!D486),'DATA ENTRY'!W486,"")))</f>
        <v/>
      </c>
      <c r="CO487" s="3" t="str">
        <f>IF('DATA ENTRY'!CK486="","",IF('DATA ENTRY'!X486="","",IF(AND($CD$4='DATA ENTRY'!CK486,$CG$4='DATA ENTRY'!D486),'DATA ENTRY'!X486,"")))</f>
        <v/>
      </c>
      <c r="CP487" s="108" t="str">
        <f t="shared" si="119"/>
        <v/>
      </c>
      <c r="CQ487" s="108" t="str">
        <f>IF('DATA ENTRY'!CK486="","",IF('DATA ENTRY'!G486="","",IF(AND($CD$4='DATA ENTRY'!CK486,$CG$4='DATA ENTRY'!D486),'DATA ENTRY'!G486,"")))</f>
        <v/>
      </c>
      <c r="CR487" s="230" t="str">
        <f>IF('DATA ENTRY'!CK486="","",IF('DATA ENTRY'!D486="","",IF(AND($CD$4='DATA ENTRY'!CK486,$CG$4='DATA ENTRY'!D486),'DATA ENTRY'!D486,"")))</f>
        <v/>
      </c>
      <c r="CS487">
        <f t="shared" si="120"/>
        <v>0</v>
      </c>
      <c r="CT487">
        <f t="shared" si="121"/>
        <v>0</v>
      </c>
      <c r="CV487" s="139"/>
      <c r="CX487">
        <f t="shared" si="122"/>
        <v>0</v>
      </c>
      <c r="DB487" t="str">
        <f t="shared" si="129"/>
        <v/>
      </c>
      <c r="DC487" t="str">
        <f t="shared" si="130"/>
        <v/>
      </c>
      <c r="DD487" s="224">
        <v>481</v>
      </c>
      <c r="DE487" s="3" t="str">
        <f>IF('DATA ENTRY'!CK486="","",IF('DATA ENTRY'!B486="","",IF(AND($DF$4='DATA ENTRY'!D486),'DATA ENTRY'!B486,"")))</f>
        <v/>
      </c>
      <c r="DF487" s="3" t="str">
        <f>IF('DATA ENTRY'!CK486="","",IF('DATA ENTRY'!C486="","",IF(AND($DF$4='DATA ENTRY'!D486),'DATA ENTRY'!C486,"")))</f>
        <v/>
      </c>
      <c r="DG487" s="4" t="str">
        <f>IF('DATA ENTRY'!CK486="","",IF('DATA ENTRY'!I486="","",IF(AND($DF$4='DATA ENTRY'!D486),'DATA ENTRY'!I486,"")))</f>
        <v/>
      </c>
      <c r="DH487" s="4" t="str">
        <f>IF('DATA ENTRY'!CK486="","",IF('DATA ENTRY'!CK486="","",IF(AND($DF$4='DATA ENTRY'!D486),'DATA ENTRY'!CK486,"")))</f>
        <v/>
      </c>
      <c r="DI487" s="3" t="str">
        <f>IF('DATA ENTRY'!CK486="","",IF('DATA ENTRY'!N486="","",IF(AND($DF$4='DATA ENTRY'!D486),'DATA ENTRY'!N486,"")))</f>
        <v/>
      </c>
      <c r="DJ487" s="107" t="str">
        <f>IF('DATA ENTRY'!CK486="","",IF('DATA ENTRY'!O486="","",IF(AND($DF$4='DATA ENTRY'!D486),'DATA ENTRY'!O486,"")))</f>
        <v/>
      </c>
      <c r="DK487" s="3" t="str">
        <f>IF('DATA ENTRY'!CK486="","",IF('DATA ENTRY'!P486="","",IF(AND($DF$4='DATA ENTRY'!D486),'DATA ENTRY'!P486,"")))</f>
        <v/>
      </c>
      <c r="DL487" s="107" t="str">
        <f>IF('DATA ENTRY'!CK486="","",IF('DATA ENTRY'!Q486="","",IF(AND($DF$4='DATA ENTRY'!D486),'DATA ENTRY'!Q486,"")))</f>
        <v/>
      </c>
      <c r="DM487" s="3" t="str">
        <f>IF('DATA ENTRY'!CK486="","",IF('DATA ENTRY'!R486="","",IF(AND($DF$4='DATA ENTRY'!D486),'DATA ENTRY'!R486,"")))</f>
        <v/>
      </c>
      <c r="DN487" s="107" t="str">
        <f>IF('DATA ENTRY'!CK486="","",IF('DATA ENTRY'!S486="","",IF(AND($DF$4='DATA ENTRY'!D486),'DATA ENTRY'!S486,"")))</f>
        <v/>
      </c>
      <c r="DO487" s="3" t="str">
        <f>IF('DATA ENTRY'!CK486="","",IF('DATA ENTRY'!E486="","",IF(AND($DF$4='DATA ENTRY'!D486),'DATA ENTRY'!E486,"")))</f>
        <v/>
      </c>
      <c r="DP487" s="3" t="str">
        <f>IF('DATA ENTRY'!CK486="","",IF('DATA ENTRY'!D486="","",IF(AND($DF$4='DATA ENTRY'!D486),'DATA ENTRY'!D486,"")))</f>
        <v/>
      </c>
      <c r="DQ487" s="3" t="str">
        <f>IF('DATA ENTRY'!CK486="","",IF('DATA ENTRY'!W486="","",IF(AND($DF$4='DATA ENTRY'!D486),'DATA ENTRY'!W486,"")))</f>
        <v/>
      </c>
      <c r="DR487" s="3" t="str">
        <f>IF('DATA ENTRY'!CK486="","",IF('DATA ENTRY'!X486="","",IF(AND($DF$4='DATA ENTRY'!D486),'DATA ENTRY'!X486,"")))</f>
        <v/>
      </c>
      <c r="DS487" s="108" t="str">
        <f t="shared" si="123"/>
        <v/>
      </c>
      <c r="DT487" s="108" t="str">
        <f>IF('DATA ENTRY'!CK486="","",IF('DATA ENTRY'!D486="","",IF(AND($DF$4='DATA ENTRY'!D486),'DATA ENTRY'!G486,"")))</f>
        <v/>
      </c>
      <c r="DY487">
        <f t="shared" si="124"/>
        <v>0</v>
      </c>
      <c r="EB487" t="str">
        <f t="shared" si="125"/>
        <v/>
      </c>
      <c r="EC487" t="str">
        <f t="shared" si="126"/>
        <v/>
      </c>
      <c r="ED487" s="224">
        <v>481</v>
      </c>
      <c r="EE487" s="3" t="str">
        <f>IF('DATA ENTRY'!CK486="","",IF('DATA ENTRY'!B486="","",IF(AND($EF$4='DATA ENTRY'!G486,$EH$4='DATA ENTRY'!F486),'DATA ENTRY'!B486,"")))</f>
        <v/>
      </c>
      <c r="EF487" s="3" t="str">
        <f>IF('DATA ENTRY'!CK486="","",IF('DATA ENTRY'!C486="","",IF(AND($EF$4='DATA ENTRY'!G486,$EH$4='DATA ENTRY'!F486),'DATA ENTRY'!C486,"")))</f>
        <v/>
      </c>
      <c r="EG487" s="4" t="str">
        <f>IF('DATA ENTRY'!CK486="","",IF('DATA ENTRY'!I486="","",IF(AND($EF$4='DATA ENTRY'!G486,$EH$4='DATA ENTRY'!F486),'DATA ENTRY'!I486,"")))</f>
        <v/>
      </c>
      <c r="EH487" s="4" t="str">
        <f>IF('DATA ENTRY'!CK486="","",IF('DATA ENTRY'!CK486="","",IF(AND($EF$4='DATA ENTRY'!G486,$EH$4='DATA ENTRY'!F486),'DATA ENTRY'!CK486,"")))</f>
        <v/>
      </c>
      <c r="EI487" s="3" t="str">
        <f>IF('DATA ENTRY'!CK486="","",IF('DATA ENTRY'!N486="","",IF(AND($EF$4='DATA ENTRY'!G486,$EH$4='DATA ENTRY'!F486),'DATA ENTRY'!N486,"")))</f>
        <v/>
      </c>
      <c r="EJ487" s="107" t="str">
        <f>IF('DATA ENTRY'!CK486="","",IF('DATA ENTRY'!O486="","",IF(AND($EF$4='DATA ENTRY'!G486,$EH$4='DATA ENTRY'!F486),'DATA ENTRY'!O486,"")))</f>
        <v/>
      </c>
      <c r="EK487" s="3" t="str">
        <f>IF('DATA ENTRY'!CK486="","",IF('DATA ENTRY'!P486="","",IF(AND($EF$4='DATA ENTRY'!G486,$EH$4='DATA ENTRY'!F486),'DATA ENTRY'!P486,"")))</f>
        <v/>
      </c>
      <c r="EL487" s="107" t="str">
        <f>IF('DATA ENTRY'!CK486="","",IF('DATA ENTRY'!Q486="","",IF(AND($EF$4='DATA ENTRY'!G486,$EH$4='DATA ENTRY'!F486),'DATA ENTRY'!Q486,"")))</f>
        <v/>
      </c>
      <c r="EM487" s="3" t="str">
        <f>IF('DATA ENTRY'!CK486="","",IF('DATA ENTRY'!R486="","",IF(AND($EF$4='DATA ENTRY'!G486,$EH$4='DATA ENTRY'!F486),'DATA ENTRY'!R486,"")))</f>
        <v/>
      </c>
      <c r="EN487" s="107" t="str">
        <f>IF('DATA ENTRY'!CK486="","",IF('DATA ENTRY'!S486="","",IF(AND($EF$4='DATA ENTRY'!G486,$EH$4='DATA ENTRY'!F486),'DATA ENTRY'!S486,"")))</f>
        <v/>
      </c>
      <c r="EO487" s="3" t="str">
        <f>IF('DATA ENTRY'!CK486="","",IF('DATA ENTRY'!E486="","",IF(AND($EF$4='DATA ENTRY'!G486,$EH$4='DATA ENTRY'!F486),'DATA ENTRY'!E486,"")))</f>
        <v/>
      </c>
      <c r="EP487" s="3" t="str">
        <f>IF('DATA ENTRY'!CK486="","",IF('DATA ENTRY'!D486="","",IF(AND($EF$4='DATA ENTRY'!G486,$EH$4='DATA ENTRY'!F486),'DATA ENTRY'!D486,"")))</f>
        <v/>
      </c>
      <c r="EQ487" s="3" t="str">
        <f>IF('DATA ENTRY'!CK486="","",IF('DATA ENTRY'!W486="","",IF(AND($EF$4='DATA ENTRY'!G486,$EH$4='DATA ENTRY'!F486),'DATA ENTRY'!W486,"")))</f>
        <v/>
      </c>
      <c r="ER487" s="3" t="str">
        <f>IF('DATA ENTRY'!CK486="","",IF('DATA ENTRY'!X486="","",IF(AND($EF$4='DATA ENTRY'!G486,$EH$4='DATA ENTRY'!F486),'DATA ENTRY'!X486,"")))</f>
        <v/>
      </c>
      <c r="ES487" s="108" t="str">
        <f t="shared" si="127"/>
        <v/>
      </c>
      <c r="ET487" s="108" t="str">
        <f>IF('DATA ENTRY'!CK486="","",IF('DATA ENTRY'!D486="","",IF(AND($EF$4='DATA ENTRY'!G486,$EH$4='DATA ENTRY'!F486),'DATA ENTRY'!G486,"")))</f>
        <v/>
      </c>
      <c r="EY487">
        <f t="shared" si="128"/>
        <v>0</v>
      </c>
    </row>
    <row r="488" spans="1:155">
      <c r="A488" t="str">
        <f>IF(S488=0,"",1+(MAX($A$7:A487)))</f>
        <v/>
      </c>
      <c r="B488" s="224">
        <v>482</v>
      </c>
      <c r="C488" s="3" t="str">
        <f>IF('DATA ENTRY'!CK487="","",IF('DATA ENTRY'!B487="","",IF($D$4="All Post",'DATA ENTRY'!B487,IF(AND($D$4='DATA ENTRY'!CK487),'DATA ENTRY'!B487,""))))</f>
        <v/>
      </c>
      <c r="D488" s="3" t="str">
        <f>IF('DATA ENTRY'!CK487="","",IF('DATA ENTRY'!C487="","",IF($D$4="All Post",'DATA ENTRY'!C487,IF(AND($D$4='DATA ENTRY'!CK487),'DATA ENTRY'!C487,""))))</f>
        <v/>
      </c>
      <c r="E488" s="4" t="str">
        <f>IF('DATA ENTRY'!CK487="","",IF('DATA ENTRY'!I487="","",IF($D$4="All Post",'DATA ENTRY'!I487,IF(AND($D$4='DATA ENTRY'!CK487),'DATA ENTRY'!I487,""))))</f>
        <v/>
      </c>
      <c r="F488" s="4" t="str">
        <f>IF('DATA ENTRY'!CK487="","",IF('DATA ENTRY'!CK487="","",IF($D$4="All Post",'DATA ENTRY'!CK487,IF(AND($D$4='DATA ENTRY'!CK487),'DATA ENTRY'!CK487,""))))</f>
        <v/>
      </c>
      <c r="G488" s="3" t="str">
        <f>IF('DATA ENTRY'!CK487="","",IF('DATA ENTRY'!N487="","",IF($D$4="All Post",'DATA ENTRY'!N487,IF(AND($D$4='DATA ENTRY'!CK487),'DATA ENTRY'!N487,""))))</f>
        <v/>
      </c>
      <c r="H488" s="107" t="str">
        <f>IF('DATA ENTRY'!CK487="","",IF('DATA ENTRY'!O487="","",IF($D$4="All Post",'DATA ENTRY'!O487,IF(AND($D$4='DATA ENTRY'!CK487),'DATA ENTRY'!O487,""))))</f>
        <v/>
      </c>
      <c r="I488" s="3" t="str">
        <f>IF('DATA ENTRY'!CK487="","",IF('DATA ENTRY'!P487="","",IF($D$4="All Post",'DATA ENTRY'!P487,IF(AND($D$4='DATA ENTRY'!CK487),'DATA ENTRY'!P487,""))))</f>
        <v/>
      </c>
      <c r="J488" s="107" t="str">
        <f>IF('DATA ENTRY'!CK487="","",IF('DATA ENTRY'!Q487="","",IF($D$4="All Post",'DATA ENTRY'!Q487,IF(AND($D$4='DATA ENTRY'!CK487),'DATA ENTRY'!Q487,""))))</f>
        <v/>
      </c>
      <c r="K488" s="3" t="str">
        <f>IF('DATA ENTRY'!CK487="","",IF('DATA ENTRY'!R487="","",IF($D$4="All Post",'DATA ENTRY'!R487,IF(AND($D$4='DATA ENTRY'!CK487),'DATA ENTRY'!R487,""))))</f>
        <v/>
      </c>
      <c r="L488" s="3" t="str">
        <f>IF('DATA ENTRY'!CK487="","",IF('DATA ENTRY'!S487="","",IF($D$4="All Post",'DATA ENTRY'!S487,IF(AND($D$4='DATA ENTRY'!CK487),'DATA ENTRY'!S487,""))))</f>
        <v/>
      </c>
      <c r="M488" s="3" t="str">
        <f>IF('DATA ENTRY'!CK487="","",IF('DATA ENTRY'!E487="","",IF($D$4="All Post",'DATA ENTRY'!E487,IF(AND($D$4='DATA ENTRY'!CK487),'DATA ENTRY'!E487,""))))</f>
        <v/>
      </c>
      <c r="N488" s="3" t="str">
        <f>IF('DATA ENTRY'!CK487="","",IF('DATA ENTRY'!W487="","",IF($D$4="All Post",'DATA ENTRY'!W487,IF(AND($D$4='DATA ENTRY'!CK487),'DATA ENTRY'!W487,""))))</f>
        <v/>
      </c>
      <c r="O488" s="3" t="str">
        <f>IF('DATA ENTRY'!CK487="","",IF('DATA ENTRY'!X487="","",IF($D$4="All Post",'DATA ENTRY'!X487,IF(AND($D$4='DATA ENTRY'!CK487),'DATA ENTRY'!X487,""))))</f>
        <v/>
      </c>
      <c r="P488" s="3" t="str">
        <f>IF('DATA ENTRY'!CK487="","",IF('DATA ENTRY'!G487="","",IF($D$4="All Post",'DATA ENTRY'!G487,IF(AND($D$4='DATA ENTRY'!CK487),'DATA ENTRY'!G487,""))))</f>
        <v/>
      </c>
      <c r="S488">
        <f t="shared" si="115"/>
        <v>0</v>
      </c>
      <c r="T488" t="str">
        <f t="shared" si="116"/>
        <v/>
      </c>
      <c r="BZ488" t="str">
        <f t="shared" si="117"/>
        <v/>
      </c>
      <c r="CA488" t="str">
        <f t="shared" si="118"/>
        <v/>
      </c>
      <c r="CB488" s="224">
        <v>482</v>
      </c>
      <c r="CC488" s="3" t="str">
        <f>IF('DATA ENTRY'!CK487="","",IF('DATA ENTRY'!B487="","",IF(AND($CD$4='DATA ENTRY'!CK487,$CG$4='DATA ENTRY'!D487),'DATA ENTRY'!B487,"")))</f>
        <v/>
      </c>
      <c r="CD488" s="3" t="str">
        <f>IF('DATA ENTRY'!CK487="","",IF('DATA ENTRY'!C487="","",IF(AND($CD$4='DATA ENTRY'!CK487,$CG$4='DATA ENTRY'!D487),'DATA ENTRY'!C487,"")))</f>
        <v/>
      </c>
      <c r="CE488" s="4" t="str">
        <f>IF('DATA ENTRY'!CK487="","",IF('DATA ENTRY'!I487="","",IF(AND($CD$4='DATA ENTRY'!CK487,$CG$4='DATA ENTRY'!D487),'DATA ENTRY'!I487,"")))</f>
        <v/>
      </c>
      <c r="CF488" s="4" t="str">
        <f>IF('DATA ENTRY'!CK487="","",IF('DATA ENTRY'!CK487="","",IF(AND($CD$4='DATA ENTRY'!CK487,$CG$4='DATA ENTRY'!D487),'DATA ENTRY'!CK487,"")))</f>
        <v/>
      </c>
      <c r="CG488" s="3" t="str">
        <f>IF('DATA ENTRY'!CK487="","",IF('DATA ENTRY'!N487="","",IF(AND($CD$4='DATA ENTRY'!CK487,$CG$4='DATA ENTRY'!D487),'DATA ENTRY'!N487,"")))</f>
        <v/>
      </c>
      <c r="CH488" s="107" t="str">
        <f>IF('DATA ENTRY'!CK487="","",IF('DATA ENTRY'!O487="","",IF(AND($CD$4='DATA ENTRY'!CK487,$CG$4='DATA ENTRY'!D487),'DATA ENTRY'!O487,"")))</f>
        <v/>
      </c>
      <c r="CI488" s="3" t="str">
        <f>IF('DATA ENTRY'!CK487="","",IF('DATA ENTRY'!P487="","",IF(AND($CD$4='DATA ENTRY'!CK487,$CG$4='DATA ENTRY'!D487),'DATA ENTRY'!P487,"")))</f>
        <v/>
      </c>
      <c r="CJ488" s="107" t="str">
        <f>IF('DATA ENTRY'!CK487="","",IF('DATA ENTRY'!Q487="","",IF(AND($CD$4='DATA ENTRY'!CK487,$CG$4='DATA ENTRY'!D487),'DATA ENTRY'!Q487,"")))</f>
        <v/>
      </c>
      <c r="CK488" s="3" t="str">
        <f>IF('DATA ENTRY'!CK487="","",IF('DATA ENTRY'!R487="","",IF(AND($CD$4='DATA ENTRY'!CK487,$CG$4='DATA ENTRY'!D487),'DATA ENTRY'!R487,"")))</f>
        <v/>
      </c>
      <c r="CL488" s="3" t="str">
        <f>IF('DATA ENTRY'!CK487="","",IF('DATA ENTRY'!S487="","",IF(AND($CD$4='DATA ENTRY'!CK487,$CG$4='DATA ENTRY'!D487),'DATA ENTRY'!S487,"")))</f>
        <v/>
      </c>
      <c r="CM488" s="3" t="str">
        <f>IF('DATA ENTRY'!CK487="","",IF('DATA ENTRY'!E487="","",IF(AND($CD$4='DATA ENTRY'!CK487,$CG$4='DATA ENTRY'!D487),'DATA ENTRY'!E487,"")))</f>
        <v/>
      </c>
      <c r="CN488" s="3" t="str">
        <f>IF('DATA ENTRY'!CK487="","",IF('DATA ENTRY'!W487="","",IF(AND($CD$4='DATA ENTRY'!CK487,$CG$4='DATA ENTRY'!D487),'DATA ENTRY'!W487,"")))</f>
        <v/>
      </c>
      <c r="CO488" s="3" t="str">
        <f>IF('DATA ENTRY'!CK487="","",IF('DATA ENTRY'!X487="","",IF(AND($CD$4='DATA ENTRY'!CK487,$CG$4='DATA ENTRY'!D487),'DATA ENTRY'!X487,"")))</f>
        <v/>
      </c>
      <c r="CP488" s="108" t="str">
        <f t="shared" si="119"/>
        <v/>
      </c>
      <c r="CQ488" s="108" t="str">
        <f>IF('DATA ENTRY'!CK487="","",IF('DATA ENTRY'!G487="","",IF(AND($CD$4='DATA ENTRY'!CK487,$CG$4='DATA ENTRY'!D487),'DATA ENTRY'!G487,"")))</f>
        <v/>
      </c>
      <c r="CR488" s="230" t="str">
        <f>IF('DATA ENTRY'!CK487="","",IF('DATA ENTRY'!D487="","",IF(AND($CD$4='DATA ENTRY'!CK487,$CG$4='DATA ENTRY'!D487),'DATA ENTRY'!D487,"")))</f>
        <v/>
      </c>
      <c r="CS488">
        <f t="shared" si="120"/>
        <v>0</v>
      </c>
      <c r="CT488">
        <f t="shared" si="121"/>
        <v>0</v>
      </c>
      <c r="CV488" s="139"/>
      <c r="CX488">
        <f t="shared" si="122"/>
        <v>0</v>
      </c>
      <c r="DB488" t="str">
        <f t="shared" si="129"/>
        <v/>
      </c>
      <c r="DC488" t="str">
        <f t="shared" si="130"/>
        <v/>
      </c>
      <c r="DD488" s="224">
        <v>482</v>
      </c>
      <c r="DE488" s="3" t="str">
        <f>IF('DATA ENTRY'!CK487="","",IF('DATA ENTRY'!B487="","",IF(AND($DF$4='DATA ENTRY'!D487),'DATA ENTRY'!B487,"")))</f>
        <v/>
      </c>
      <c r="DF488" s="3" t="str">
        <f>IF('DATA ENTRY'!CK487="","",IF('DATA ENTRY'!C487="","",IF(AND($DF$4='DATA ENTRY'!D487),'DATA ENTRY'!C487,"")))</f>
        <v/>
      </c>
      <c r="DG488" s="4" t="str">
        <f>IF('DATA ENTRY'!CK487="","",IF('DATA ENTRY'!I487="","",IF(AND($DF$4='DATA ENTRY'!D487),'DATA ENTRY'!I487,"")))</f>
        <v/>
      </c>
      <c r="DH488" s="4" t="str">
        <f>IF('DATA ENTRY'!CK487="","",IF('DATA ENTRY'!CK487="","",IF(AND($DF$4='DATA ENTRY'!D487),'DATA ENTRY'!CK487,"")))</f>
        <v/>
      </c>
      <c r="DI488" s="3" t="str">
        <f>IF('DATA ENTRY'!CK487="","",IF('DATA ENTRY'!N487="","",IF(AND($DF$4='DATA ENTRY'!D487),'DATA ENTRY'!N487,"")))</f>
        <v/>
      </c>
      <c r="DJ488" s="107" t="str">
        <f>IF('DATA ENTRY'!CK487="","",IF('DATA ENTRY'!O487="","",IF(AND($DF$4='DATA ENTRY'!D487),'DATA ENTRY'!O487,"")))</f>
        <v/>
      </c>
      <c r="DK488" s="3" t="str">
        <f>IF('DATA ENTRY'!CK487="","",IF('DATA ENTRY'!P487="","",IF(AND($DF$4='DATA ENTRY'!D487),'DATA ENTRY'!P487,"")))</f>
        <v/>
      </c>
      <c r="DL488" s="107" t="str">
        <f>IF('DATA ENTRY'!CK487="","",IF('DATA ENTRY'!Q487="","",IF(AND($DF$4='DATA ENTRY'!D487),'DATA ENTRY'!Q487,"")))</f>
        <v/>
      </c>
      <c r="DM488" s="3" t="str">
        <f>IF('DATA ENTRY'!CK487="","",IF('DATA ENTRY'!R487="","",IF(AND($DF$4='DATA ENTRY'!D487),'DATA ENTRY'!R487,"")))</f>
        <v/>
      </c>
      <c r="DN488" s="107" t="str">
        <f>IF('DATA ENTRY'!CK487="","",IF('DATA ENTRY'!S487="","",IF(AND($DF$4='DATA ENTRY'!D487),'DATA ENTRY'!S487,"")))</f>
        <v/>
      </c>
      <c r="DO488" s="3" t="str">
        <f>IF('DATA ENTRY'!CK487="","",IF('DATA ENTRY'!E487="","",IF(AND($DF$4='DATA ENTRY'!D487),'DATA ENTRY'!E487,"")))</f>
        <v/>
      </c>
      <c r="DP488" s="3" t="str">
        <f>IF('DATA ENTRY'!CK487="","",IF('DATA ENTRY'!D487="","",IF(AND($DF$4='DATA ENTRY'!D487),'DATA ENTRY'!D487,"")))</f>
        <v/>
      </c>
      <c r="DQ488" s="3" t="str">
        <f>IF('DATA ENTRY'!CK487="","",IF('DATA ENTRY'!W487="","",IF(AND($DF$4='DATA ENTRY'!D487),'DATA ENTRY'!W487,"")))</f>
        <v/>
      </c>
      <c r="DR488" s="3" t="str">
        <f>IF('DATA ENTRY'!CK487="","",IF('DATA ENTRY'!X487="","",IF(AND($DF$4='DATA ENTRY'!D487),'DATA ENTRY'!X487,"")))</f>
        <v/>
      </c>
      <c r="DS488" s="108" t="str">
        <f t="shared" si="123"/>
        <v/>
      </c>
      <c r="DT488" s="108" t="str">
        <f>IF('DATA ENTRY'!CK487="","",IF('DATA ENTRY'!D487="","",IF(AND($DF$4='DATA ENTRY'!D487),'DATA ENTRY'!G487,"")))</f>
        <v/>
      </c>
      <c r="DY488">
        <f t="shared" si="124"/>
        <v>0</v>
      </c>
      <c r="EB488" t="str">
        <f t="shared" si="125"/>
        <v/>
      </c>
      <c r="EC488" t="str">
        <f t="shared" si="126"/>
        <v/>
      </c>
      <c r="ED488" s="224">
        <v>482</v>
      </c>
      <c r="EE488" s="3" t="str">
        <f>IF('DATA ENTRY'!CK487="","",IF('DATA ENTRY'!B487="","",IF(AND($EF$4='DATA ENTRY'!G487,$EH$4='DATA ENTRY'!F487),'DATA ENTRY'!B487,"")))</f>
        <v/>
      </c>
      <c r="EF488" s="3" t="str">
        <f>IF('DATA ENTRY'!CK487="","",IF('DATA ENTRY'!C487="","",IF(AND($EF$4='DATA ENTRY'!G487,$EH$4='DATA ENTRY'!F487),'DATA ENTRY'!C487,"")))</f>
        <v/>
      </c>
      <c r="EG488" s="4" t="str">
        <f>IF('DATA ENTRY'!CK487="","",IF('DATA ENTRY'!I487="","",IF(AND($EF$4='DATA ENTRY'!G487,$EH$4='DATA ENTRY'!F487),'DATA ENTRY'!I487,"")))</f>
        <v/>
      </c>
      <c r="EH488" s="4" t="str">
        <f>IF('DATA ENTRY'!CK487="","",IF('DATA ENTRY'!CK487="","",IF(AND($EF$4='DATA ENTRY'!G487,$EH$4='DATA ENTRY'!F487),'DATA ENTRY'!CK487,"")))</f>
        <v/>
      </c>
      <c r="EI488" s="3" t="str">
        <f>IF('DATA ENTRY'!CK487="","",IF('DATA ENTRY'!N487="","",IF(AND($EF$4='DATA ENTRY'!G487,$EH$4='DATA ENTRY'!F487),'DATA ENTRY'!N487,"")))</f>
        <v/>
      </c>
      <c r="EJ488" s="107" t="str">
        <f>IF('DATA ENTRY'!CK487="","",IF('DATA ENTRY'!O487="","",IF(AND($EF$4='DATA ENTRY'!G487,$EH$4='DATA ENTRY'!F487),'DATA ENTRY'!O487,"")))</f>
        <v/>
      </c>
      <c r="EK488" s="3" t="str">
        <f>IF('DATA ENTRY'!CK487="","",IF('DATA ENTRY'!P487="","",IF(AND($EF$4='DATA ENTRY'!G487,$EH$4='DATA ENTRY'!F487),'DATA ENTRY'!P487,"")))</f>
        <v/>
      </c>
      <c r="EL488" s="107" t="str">
        <f>IF('DATA ENTRY'!CK487="","",IF('DATA ENTRY'!Q487="","",IF(AND($EF$4='DATA ENTRY'!G487,$EH$4='DATA ENTRY'!F487),'DATA ENTRY'!Q487,"")))</f>
        <v/>
      </c>
      <c r="EM488" s="3" t="str">
        <f>IF('DATA ENTRY'!CK487="","",IF('DATA ENTRY'!R487="","",IF(AND($EF$4='DATA ENTRY'!G487,$EH$4='DATA ENTRY'!F487),'DATA ENTRY'!R487,"")))</f>
        <v/>
      </c>
      <c r="EN488" s="107" t="str">
        <f>IF('DATA ENTRY'!CK487="","",IF('DATA ENTRY'!S487="","",IF(AND($EF$4='DATA ENTRY'!G487,$EH$4='DATA ENTRY'!F487),'DATA ENTRY'!S487,"")))</f>
        <v/>
      </c>
      <c r="EO488" s="3" t="str">
        <f>IF('DATA ENTRY'!CK487="","",IF('DATA ENTRY'!E487="","",IF(AND($EF$4='DATA ENTRY'!G487,$EH$4='DATA ENTRY'!F487),'DATA ENTRY'!E487,"")))</f>
        <v/>
      </c>
      <c r="EP488" s="3" t="str">
        <f>IF('DATA ENTRY'!CK487="","",IF('DATA ENTRY'!D487="","",IF(AND($EF$4='DATA ENTRY'!G487,$EH$4='DATA ENTRY'!F487),'DATA ENTRY'!D487,"")))</f>
        <v/>
      </c>
      <c r="EQ488" s="3" t="str">
        <f>IF('DATA ENTRY'!CK487="","",IF('DATA ENTRY'!W487="","",IF(AND($EF$4='DATA ENTRY'!G487,$EH$4='DATA ENTRY'!F487),'DATA ENTRY'!W487,"")))</f>
        <v/>
      </c>
      <c r="ER488" s="3" t="str">
        <f>IF('DATA ENTRY'!CK487="","",IF('DATA ENTRY'!X487="","",IF(AND($EF$4='DATA ENTRY'!G487,$EH$4='DATA ENTRY'!F487),'DATA ENTRY'!X487,"")))</f>
        <v/>
      </c>
      <c r="ES488" s="108" t="str">
        <f t="shared" si="127"/>
        <v/>
      </c>
      <c r="ET488" s="108" t="str">
        <f>IF('DATA ENTRY'!CK487="","",IF('DATA ENTRY'!D487="","",IF(AND($EF$4='DATA ENTRY'!G487,$EH$4='DATA ENTRY'!F487),'DATA ENTRY'!G487,"")))</f>
        <v/>
      </c>
      <c r="EY488">
        <f t="shared" si="128"/>
        <v>0</v>
      </c>
    </row>
    <row r="489" spans="1:155">
      <c r="A489" t="str">
        <f>IF(S489=0,"",1+(MAX($A$7:A488)))</f>
        <v/>
      </c>
      <c r="B489" s="224">
        <v>483</v>
      </c>
      <c r="C489" s="3" t="str">
        <f>IF('DATA ENTRY'!CK488="","",IF('DATA ENTRY'!B488="","",IF($D$4="All Post",'DATA ENTRY'!B488,IF(AND($D$4='DATA ENTRY'!CK488),'DATA ENTRY'!B488,""))))</f>
        <v/>
      </c>
      <c r="D489" s="3" t="str">
        <f>IF('DATA ENTRY'!CK488="","",IF('DATA ENTRY'!C488="","",IF($D$4="All Post",'DATA ENTRY'!C488,IF(AND($D$4='DATA ENTRY'!CK488),'DATA ENTRY'!C488,""))))</f>
        <v/>
      </c>
      <c r="E489" s="4" t="str">
        <f>IF('DATA ENTRY'!CK488="","",IF('DATA ENTRY'!I488="","",IF($D$4="All Post",'DATA ENTRY'!I488,IF(AND($D$4='DATA ENTRY'!CK488),'DATA ENTRY'!I488,""))))</f>
        <v/>
      </c>
      <c r="F489" s="4" t="str">
        <f>IF('DATA ENTRY'!CK488="","",IF('DATA ENTRY'!CK488="","",IF($D$4="All Post",'DATA ENTRY'!CK488,IF(AND($D$4='DATA ENTRY'!CK488),'DATA ENTRY'!CK488,""))))</f>
        <v/>
      </c>
      <c r="G489" s="3" t="str">
        <f>IF('DATA ENTRY'!CK488="","",IF('DATA ENTRY'!N488="","",IF($D$4="All Post",'DATA ENTRY'!N488,IF(AND($D$4='DATA ENTRY'!CK488),'DATA ENTRY'!N488,""))))</f>
        <v/>
      </c>
      <c r="H489" s="107" t="str">
        <f>IF('DATA ENTRY'!CK488="","",IF('DATA ENTRY'!O488="","",IF($D$4="All Post",'DATA ENTRY'!O488,IF(AND($D$4='DATA ENTRY'!CK488),'DATA ENTRY'!O488,""))))</f>
        <v/>
      </c>
      <c r="I489" s="3" t="str">
        <f>IF('DATA ENTRY'!CK488="","",IF('DATA ENTRY'!P488="","",IF($D$4="All Post",'DATA ENTRY'!P488,IF(AND($D$4='DATA ENTRY'!CK488),'DATA ENTRY'!P488,""))))</f>
        <v/>
      </c>
      <c r="J489" s="107" t="str">
        <f>IF('DATA ENTRY'!CK488="","",IF('DATA ENTRY'!Q488="","",IF($D$4="All Post",'DATA ENTRY'!Q488,IF(AND($D$4='DATA ENTRY'!CK488),'DATA ENTRY'!Q488,""))))</f>
        <v/>
      </c>
      <c r="K489" s="3" t="str">
        <f>IF('DATA ENTRY'!CK488="","",IF('DATA ENTRY'!R488="","",IF($D$4="All Post",'DATA ENTRY'!R488,IF(AND($D$4='DATA ENTRY'!CK488),'DATA ENTRY'!R488,""))))</f>
        <v/>
      </c>
      <c r="L489" s="3" t="str">
        <f>IF('DATA ENTRY'!CK488="","",IF('DATA ENTRY'!S488="","",IF($D$4="All Post",'DATA ENTRY'!S488,IF(AND($D$4='DATA ENTRY'!CK488),'DATA ENTRY'!S488,""))))</f>
        <v/>
      </c>
      <c r="M489" s="3" t="str">
        <f>IF('DATA ENTRY'!CK488="","",IF('DATA ENTRY'!E488="","",IF($D$4="All Post",'DATA ENTRY'!E488,IF(AND($D$4='DATA ENTRY'!CK488),'DATA ENTRY'!E488,""))))</f>
        <v/>
      </c>
      <c r="N489" s="3" t="str">
        <f>IF('DATA ENTRY'!CK488="","",IF('DATA ENTRY'!W488="","",IF($D$4="All Post",'DATA ENTRY'!W488,IF(AND($D$4='DATA ENTRY'!CK488),'DATA ENTRY'!W488,""))))</f>
        <v/>
      </c>
      <c r="O489" s="3" t="str">
        <f>IF('DATA ENTRY'!CK488="","",IF('DATA ENTRY'!X488="","",IF($D$4="All Post",'DATA ENTRY'!X488,IF(AND($D$4='DATA ENTRY'!CK488),'DATA ENTRY'!X488,""))))</f>
        <v/>
      </c>
      <c r="P489" s="3" t="str">
        <f>IF('DATA ENTRY'!CK488="","",IF('DATA ENTRY'!G488="","",IF($D$4="All Post",'DATA ENTRY'!G488,IF(AND($D$4='DATA ENTRY'!CK488),'DATA ENTRY'!G488,""))))</f>
        <v/>
      </c>
      <c r="S489">
        <f t="shared" si="115"/>
        <v>0</v>
      </c>
      <c r="T489" t="str">
        <f t="shared" si="116"/>
        <v/>
      </c>
      <c r="BZ489" t="str">
        <f t="shared" si="117"/>
        <v/>
      </c>
      <c r="CA489" t="str">
        <f t="shared" si="118"/>
        <v/>
      </c>
      <c r="CB489" s="224">
        <v>483</v>
      </c>
      <c r="CC489" s="3" t="str">
        <f>IF('DATA ENTRY'!CK488="","",IF('DATA ENTRY'!B488="","",IF(AND($CD$4='DATA ENTRY'!CK488,$CG$4='DATA ENTRY'!D488),'DATA ENTRY'!B488,"")))</f>
        <v/>
      </c>
      <c r="CD489" s="3" t="str">
        <f>IF('DATA ENTRY'!CK488="","",IF('DATA ENTRY'!C488="","",IF(AND($CD$4='DATA ENTRY'!CK488,$CG$4='DATA ENTRY'!D488),'DATA ENTRY'!C488,"")))</f>
        <v/>
      </c>
      <c r="CE489" s="4" t="str">
        <f>IF('DATA ENTRY'!CK488="","",IF('DATA ENTRY'!I488="","",IF(AND($CD$4='DATA ENTRY'!CK488,$CG$4='DATA ENTRY'!D488),'DATA ENTRY'!I488,"")))</f>
        <v/>
      </c>
      <c r="CF489" s="4" t="str">
        <f>IF('DATA ENTRY'!CK488="","",IF('DATA ENTRY'!CK488="","",IF(AND($CD$4='DATA ENTRY'!CK488,$CG$4='DATA ENTRY'!D488),'DATA ENTRY'!CK488,"")))</f>
        <v/>
      </c>
      <c r="CG489" s="3" t="str">
        <f>IF('DATA ENTRY'!CK488="","",IF('DATA ENTRY'!N488="","",IF(AND($CD$4='DATA ENTRY'!CK488,$CG$4='DATA ENTRY'!D488),'DATA ENTRY'!N488,"")))</f>
        <v/>
      </c>
      <c r="CH489" s="107" t="str">
        <f>IF('DATA ENTRY'!CK488="","",IF('DATA ENTRY'!O488="","",IF(AND($CD$4='DATA ENTRY'!CK488,$CG$4='DATA ENTRY'!D488),'DATA ENTRY'!O488,"")))</f>
        <v/>
      </c>
      <c r="CI489" s="3" t="str">
        <f>IF('DATA ENTRY'!CK488="","",IF('DATA ENTRY'!P488="","",IF(AND($CD$4='DATA ENTRY'!CK488,$CG$4='DATA ENTRY'!D488),'DATA ENTRY'!P488,"")))</f>
        <v/>
      </c>
      <c r="CJ489" s="107" t="str">
        <f>IF('DATA ENTRY'!CK488="","",IF('DATA ENTRY'!Q488="","",IF(AND($CD$4='DATA ENTRY'!CK488,$CG$4='DATA ENTRY'!D488),'DATA ENTRY'!Q488,"")))</f>
        <v/>
      </c>
      <c r="CK489" s="3" t="str">
        <f>IF('DATA ENTRY'!CK488="","",IF('DATA ENTRY'!R488="","",IF(AND($CD$4='DATA ENTRY'!CK488,$CG$4='DATA ENTRY'!D488),'DATA ENTRY'!R488,"")))</f>
        <v/>
      </c>
      <c r="CL489" s="3" t="str">
        <f>IF('DATA ENTRY'!CK488="","",IF('DATA ENTRY'!S488="","",IF(AND($CD$4='DATA ENTRY'!CK488,$CG$4='DATA ENTRY'!D488),'DATA ENTRY'!S488,"")))</f>
        <v/>
      </c>
      <c r="CM489" s="3" t="str">
        <f>IF('DATA ENTRY'!CK488="","",IF('DATA ENTRY'!E488="","",IF(AND($CD$4='DATA ENTRY'!CK488,$CG$4='DATA ENTRY'!D488),'DATA ENTRY'!E488,"")))</f>
        <v/>
      </c>
      <c r="CN489" s="3" t="str">
        <f>IF('DATA ENTRY'!CK488="","",IF('DATA ENTRY'!W488="","",IF(AND($CD$4='DATA ENTRY'!CK488,$CG$4='DATA ENTRY'!D488),'DATA ENTRY'!W488,"")))</f>
        <v/>
      </c>
      <c r="CO489" s="3" t="str">
        <f>IF('DATA ENTRY'!CK488="","",IF('DATA ENTRY'!X488="","",IF(AND($CD$4='DATA ENTRY'!CK488,$CG$4='DATA ENTRY'!D488),'DATA ENTRY'!X488,"")))</f>
        <v/>
      </c>
      <c r="CP489" s="108" t="str">
        <f t="shared" si="119"/>
        <v/>
      </c>
      <c r="CQ489" s="108" t="str">
        <f>IF('DATA ENTRY'!CK488="","",IF('DATA ENTRY'!G488="","",IF(AND($CD$4='DATA ENTRY'!CK488,$CG$4='DATA ENTRY'!D488),'DATA ENTRY'!G488,"")))</f>
        <v/>
      </c>
      <c r="CR489" s="230" t="str">
        <f>IF('DATA ENTRY'!CK488="","",IF('DATA ENTRY'!D488="","",IF(AND($CD$4='DATA ENTRY'!CK488,$CG$4='DATA ENTRY'!D488),'DATA ENTRY'!D488,"")))</f>
        <v/>
      </c>
      <c r="CS489">
        <f t="shared" si="120"/>
        <v>0</v>
      </c>
      <c r="CT489">
        <f t="shared" si="121"/>
        <v>0</v>
      </c>
      <c r="CV489" s="139"/>
      <c r="CX489">
        <f t="shared" si="122"/>
        <v>0</v>
      </c>
      <c r="DB489" t="str">
        <f t="shared" si="129"/>
        <v/>
      </c>
      <c r="DC489" t="str">
        <f t="shared" si="130"/>
        <v/>
      </c>
      <c r="DD489" s="224">
        <v>483</v>
      </c>
      <c r="DE489" s="3" t="str">
        <f>IF('DATA ENTRY'!CK488="","",IF('DATA ENTRY'!B488="","",IF(AND($DF$4='DATA ENTRY'!D488),'DATA ENTRY'!B488,"")))</f>
        <v/>
      </c>
      <c r="DF489" s="3" t="str">
        <f>IF('DATA ENTRY'!CK488="","",IF('DATA ENTRY'!C488="","",IF(AND($DF$4='DATA ENTRY'!D488),'DATA ENTRY'!C488,"")))</f>
        <v/>
      </c>
      <c r="DG489" s="4" t="str">
        <f>IF('DATA ENTRY'!CK488="","",IF('DATA ENTRY'!I488="","",IF(AND($DF$4='DATA ENTRY'!D488),'DATA ENTRY'!I488,"")))</f>
        <v/>
      </c>
      <c r="DH489" s="4" t="str">
        <f>IF('DATA ENTRY'!CK488="","",IF('DATA ENTRY'!CK488="","",IF(AND($DF$4='DATA ENTRY'!D488),'DATA ENTRY'!CK488,"")))</f>
        <v/>
      </c>
      <c r="DI489" s="3" t="str">
        <f>IF('DATA ENTRY'!CK488="","",IF('DATA ENTRY'!N488="","",IF(AND($DF$4='DATA ENTRY'!D488),'DATA ENTRY'!N488,"")))</f>
        <v/>
      </c>
      <c r="DJ489" s="107" t="str">
        <f>IF('DATA ENTRY'!CK488="","",IF('DATA ENTRY'!O488="","",IF(AND($DF$4='DATA ENTRY'!D488),'DATA ENTRY'!O488,"")))</f>
        <v/>
      </c>
      <c r="DK489" s="3" t="str">
        <f>IF('DATA ENTRY'!CK488="","",IF('DATA ENTRY'!P488="","",IF(AND($DF$4='DATA ENTRY'!D488),'DATA ENTRY'!P488,"")))</f>
        <v/>
      </c>
      <c r="DL489" s="107" t="str">
        <f>IF('DATA ENTRY'!CK488="","",IF('DATA ENTRY'!Q488="","",IF(AND($DF$4='DATA ENTRY'!D488),'DATA ENTRY'!Q488,"")))</f>
        <v/>
      </c>
      <c r="DM489" s="3" t="str">
        <f>IF('DATA ENTRY'!CK488="","",IF('DATA ENTRY'!R488="","",IF(AND($DF$4='DATA ENTRY'!D488),'DATA ENTRY'!R488,"")))</f>
        <v/>
      </c>
      <c r="DN489" s="107" t="str">
        <f>IF('DATA ENTRY'!CK488="","",IF('DATA ENTRY'!S488="","",IF(AND($DF$4='DATA ENTRY'!D488),'DATA ENTRY'!S488,"")))</f>
        <v/>
      </c>
      <c r="DO489" s="3" t="str">
        <f>IF('DATA ENTRY'!CK488="","",IF('DATA ENTRY'!E488="","",IF(AND($DF$4='DATA ENTRY'!D488),'DATA ENTRY'!E488,"")))</f>
        <v/>
      </c>
      <c r="DP489" s="3" t="str">
        <f>IF('DATA ENTRY'!CK488="","",IF('DATA ENTRY'!D488="","",IF(AND($DF$4='DATA ENTRY'!D488),'DATA ENTRY'!D488,"")))</f>
        <v/>
      </c>
      <c r="DQ489" s="3" t="str">
        <f>IF('DATA ENTRY'!CK488="","",IF('DATA ENTRY'!W488="","",IF(AND($DF$4='DATA ENTRY'!D488),'DATA ENTRY'!W488,"")))</f>
        <v/>
      </c>
      <c r="DR489" s="3" t="str">
        <f>IF('DATA ENTRY'!CK488="","",IF('DATA ENTRY'!X488="","",IF(AND($DF$4='DATA ENTRY'!D488),'DATA ENTRY'!X488,"")))</f>
        <v/>
      </c>
      <c r="DS489" s="108" t="str">
        <f t="shared" si="123"/>
        <v/>
      </c>
      <c r="DT489" s="108" t="str">
        <f>IF('DATA ENTRY'!CK488="","",IF('DATA ENTRY'!D488="","",IF(AND($DF$4='DATA ENTRY'!D488),'DATA ENTRY'!G488,"")))</f>
        <v/>
      </c>
      <c r="DY489">
        <f t="shared" si="124"/>
        <v>0</v>
      </c>
      <c r="EB489" t="str">
        <f t="shared" si="125"/>
        <v/>
      </c>
      <c r="EC489" t="str">
        <f t="shared" si="126"/>
        <v/>
      </c>
      <c r="ED489" s="224">
        <v>483</v>
      </c>
      <c r="EE489" s="3" t="str">
        <f>IF('DATA ENTRY'!CK488="","",IF('DATA ENTRY'!B488="","",IF(AND($EF$4='DATA ENTRY'!G488,$EH$4='DATA ENTRY'!F488),'DATA ENTRY'!B488,"")))</f>
        <v/>
      </c>
      <c r="EF489" s="3" t="str">
        <f>IF('DATA ENTRY'!CK488="","",IF('DATA ENTRY'!C488="","",IF(AND($EF$4='DATA ENTRY'!G488,$EH$4='DATA ENTRY'!F488),'DATA ENTRY'!C488,"")))</f>
        <v/>
      </c>
      <c r="EG489" s="4" t="str">
        <f>IF('DATA ENTRY'!CK488="","",IF('DATA ENTRY'!I488="","",IF(AND($EF$4='DATA ENTRY'!G488,$EH$4='DATA ENTRY'!F488),'DATA ENTRY'!I488,"")))</f>
        <v/>
      </c>
      <c r="EH489" s="4" t="str">
        <f>IF('DATA ENTRY'!CK488="","",IF('DATA ENTRY'!CK488="","",IF(AND($EF$4='DATA ENTRY'!G488,$EH$4='DATA ENTRY'!F488),'DATA ENTRY'!CK488,"")))</f>
        <v/>
      </c>
      <c r="EI489" s="3" t="str">
        <f>IF('DATA ENTRY'!CK488="","",IF('DATA ENTRY'!N488="","",IF(AND($EF$4='DATA ENTRY'!G488,$EH$4='DATA ENTRY'!F488),'DATA ENTRY'!N488,"")))</f>
        <v/>
      </c>
      <c r="EJ489" s="107" t="str">
        <f>IF('DATA ENTRY'!CK488="","",IF('DATA ENTRY'!O488="","",IF(AND($EF$4='DATA ENTRY'!G488,$EH$4='DATA ENTRY'!F488),'DATA ENTRY'!O488,"")))</f>
        <v/>
      </c>
      <c r="EK489" s="3" t="str">
        <f>IF('DATA ENTRY'!CK488="","",IF('DATA ENTRY'!P488="","",IF(AND($EF$4='DATA ENTRY'!G488,$EH$4='DATA ENTRY'!F488),'DATA ENTRY'!P488,"")))</f>
        <v/>
      </c>
      <c r="EL489" s="107" t="str">
        <f>IF('DATA ENTRY'!CK488="","",IF('DATA ENTRY'!Q488="","",IF(AND($EF$4='DATA ENTRY'!G488,$EH$4='DATA ENTRY'!F488),'DATA ENTRY'!Q488,"")))</f>
        <v/>
      </c>
      <c r="EM489" s="3" t="str">
        <f>IF('DATA ENTRY'!CK488="","",IF('DATA ENTRY'!R488="","",IF(AND($EF$4='DATA ENTRY'!G488,$EH$4='DATA ENTRY'!F488),'DATA ENTRY'!R488,"")))</f>
        <v/>
      </c>
      <c r="EN489" s="107" t="str">
        <f>IF('DATA ENTRY'!CK488="","",IF('DATA ENTRY'!S488="","",IF(AND($EF$4='DATA ENTRY'!G488,$EH$4='DATA ENTRY'!F488),'DATA ENTRY'!S488,"")))</f>
        <v/>
      </c>
      <c r="EO489" s="3" t="str">
        <f>IF('DATA ENTRY'!CK488="","",IF('DATA ENTRY'!E488="","",IF(AND($EF$4='DATA ENTRY'!G488,$EH$4='DATA ENTRY'!F488),'DATA ENTRY'!E488,"")))</f>
        <v/>
      </c>
      <c r="EP489" s="3" t="str">
        <f>IF('DATA ENTRY'!CK488="","",IF('DATA ENTRY'!D488="","",IF(AND($EF$4='DATA ENTRY'!G488,$EH$4='DATA ENTRY'!F488),'DATA ENTRY'!D488,"")))</f>
        <v/>
      </c>
      <c r="EQ489" s="3" t="str">
        <f>IF('DATA ENTRY'!CK488="","",IF('DATA ENTRY'!W488="","",IF(AND($EF$4='DATA ENTRY'!G488,$EH$4='DATA ENTRY'!F488),'DATA ENTRY'!W488,"")))</f>
        <v/>
      </c>
      <c r="ER489" s="3" t="str">
        <f>IF('DATA ENTRY'!CK488="","",IF('DATA ENTRY'!X488="","",IF(AND($EF$4='DATA ENTRY'!G488,$EH$4='DATA ENTRY'!F488),'DATA ENTRY'!X488,"")))</f>
        <v/>
      </c>
      <c r="ES489" s="108" t="str">
        <f t="shared" si="127"/>
        <v/>
      </c>
      <c r="ET489" s="108" t="str">
        <f>IF('DATA ENTRY'!CK488="","",IF('DATA ENTRY'!D488="","",IF(AND($EF$4='DATA ENTRY'!G488,$EH$4='DATA ENTRY'!F488),'DATA ENTRY'!G488,"")))</f>
        <v/>
      </c>
      <c r="EY489">
        <f t="shared" si="128"/>
        <v>0</v>
      </c>
    </row>
    <row r="490" spans="1:155">
      <c r="A490" t="str">
        <f>IF(S490=0,"",1+(MAX($A$7:A489)))</f>
        <v/>
      </c>
      <c r="B490" s="224">
        <v>484</v>
      </c>
      <c r="C490" s="3" t="str">
        <f>IF('DATA ENTRY'!CK489="","",IF('DATA ENTRY'!B489="","",IF($D$4="All Post",'DATA ENTRY'!B489,IF(AND($D$4='DATA ENTRY'!CK489),'DATA ENTRY'!B489,""))))</f>
        <v/>
      </c>
      <c r="D490" s="3" t="str">
        <f>IF('DATA ENTRY'!CK489="","",IF('DATA ENTRY'!C489="","",IF($D$4="All Post",'DATA ENTRY'!C489,IF(AND($D$4='DATA ENTRY'!CK489),'DATA ENTRY'!C489,""))))</f>
        <v/>
      </c>
      <c r="E490" s="4" t="str">
        <f>IF('DATA ENTRY'!CK489="","",IF('DATA ENTRY'!I489="","",IF($D$4="All Post",'DATA ENTRY'!I489,IF(AND($D$4='DATA ENTRY'!CK489),'DATA ENTRY'!I489,""))))</f>
        <v/>
      </c>
      <c r="F490" s="4" t="str">
        <f>IF('DATA ENTRY'!CK489="","",IF('DATA ENTRY'!CK489="","",IF($D$4="All Post",'DATA ENTRY'!CK489,IF(AND($D$4='DATA ENTRY'!CK489),'DATA ENTRY'!CK489,""))))</f>
        <v/>
      </c>
      <c r="G490" s="3" t="str">
        <f>IF('DATA ENTRY'!CK489="","",IF('DATA ENTRY'!N489="","",IF($D$4="All Post",'DATA ENTRY'!N489,IF(AND($D$4='DATA ENTRY'!CK489),'DATA ENTRY'!N489,""))))</f>
        <v/>
      </c>
      <c r="H490" s="107" t="str">
        <f>IF('DATA ENTRY'!CK489="","",IF('DATA ENTRY'!O489="","",IF($D$4="All Post",'DATA ENTRY'!O489,IF(AND($D$4='DATA ENTRY'!CK489),'DATA ENTRY'!O489,""))))</f>
        <v/>
      </c>
      <c r="I490" s="3" t="str">
        <f>IF('DATA ENTRY'!CK489="","",IF('DATA ENTRY'!P489="","",IF($D$4="All Post",'DATA ENTRY'!P489,IF(AND($D$4='DATA ENTRY'!CK489),'DATA ENTRY'!P489,""))))</f>
        <v/>
      </c>
      <c r="J490" s="107" t="str">
        <f>IF('DATA ENTRY'!CK489="","",IF('DATA ENTRY'!Q489="","",IF($D$4="All Post",'DATA ENTRY'!Q489,IF(AND($D$4='DATA ENTRY'!CK489),'DATA ENTRY'!Q489,""))))</f>
        <v/>
      </c>
      <c r="K490" s="3" t="str">
        <f>IF('DATA ENTRY'!CK489="","",IF('DATA ENTRY'!R489="","",IF($D$4="All Post",'DATA ENTRY'!R489,IF(AND($D$4='DATA ENTRY'!CK489),'DATA ENTRY'!R489,""))))</f>
        <v/>
      </c>
      <c r="L490" s="3" t="str">
        <f>IF('DATA ENTRY'!CK489="","",IF('DATA ENTRY'!S489="","",IF($D$4="All Post",'DATA ENTRY'!S489,IF(AND($D$4='DATA ENTRY'!CK489),'DATA ENTRY'!S489,""))))</f>
        <v/>
      </c>
      <c r="M490" s="3" t="str">
        <f>IF('DATA ENTRY'!CK489="","",IF('DATA ENTRY'!E489="","",IF($D$4="All Post",'DATA ENTRY'!E489,IF(AND($D$4='DATA ENTRY'!CK489),'DATA ENTRY'!E489,""))))</f>
        <v/>
      </c>
      <c r="N490" s="3" t="str">
        <f>IF('DATA ENTRY'!CK489="","",IF('DATA ENTRY'!W489="","",IF($D$4="All Post",'DATA ENTRY'!W489,IF(AND($D$4='DATA ENTRY'!CK489),'DATA ENTRY'!W489,""))))</f>
        <v/>
      </c>
      <c r="O490" s="3" t="str">
        <f>IF('DATA ENTRY'!CK489="","",IF('DATA ENTRY'!X489="","",IF($D$4="All Post",'DATA ENTRY'!X489,IF(AND($D$4='DATA ENTRY'!CK489),'DATA ENTRY'!X489,""))))</f>
        <v/>
      </c>
      <c r="P490" s="3" t="str">
        <f>IF('DATA ENTRY'!CK489="","",IF('DATA ENTRY'!G489="","",IF($D$4="All Post",'DATA ENTRY'!G489,IF(AND($D$4='DATA ENTRY'!CK489),'DATA ENTRY'!G489,""))))</f>
        <v/>
      </c>
      <c r="S490">
        <f t="shared" si="115"/>
        <v>0</v>
      </c>
      <c r="T490" t="str">
        <f t="shared" si="116"/>
        <v/>
      </c>
      <c r="BZ490" t="str">
        <f t="shared" si="117"/>
        <v/>
      </c>
      <c r="CA490" t="str">
        <f t="shared" si="118"/>
        <v/>
      </c>
      <c r="CB490" s="224">
        <v>484</v>
      </c>
      <c r="CC490" s="3" t="str">
        <f>IF('DATA ENTRY'!CK489="","",IF('DATA ENTRY'!B489="","",IF(AND($CD$4='DATA ENTRY'!CK489,$CG$4='DATA ENTRY'!D489),'DATA ENTRY'!B489,"")))</f>
        <v/>
      </c>
      <c r="CD490" s="3" t="str">
        <f>IF('DATA ENTRY'!CK489="","",IF('DATA ENTRY'!C489="","",IF(AND($CD$4='DATA ENTRY'!CK489,$CG$4='DATA ENTRY'!D489),'DATA ENTRY'!C489,"")))</f>
        <v/>
      </c>
      <c r="CE490" s="4" t="str">
        <f>IF('DATA ENTRY'!CK489="","",IF('DATA ENTRY'!I489="","",IF(AND($CD$4='DATA ENTRY'!CK489,$CG$4='DATA ENTRY'!D489),'DATA ENTRY'!I489,"")))</f>
        <v/>
      </c>
      <c r="CF490" s="4" t="str">
        <f>IF('DATA ENTRY'!CK489="","",IF('DATA ENTRY'!CK489="","",IF(AND($CD$4='DATA ENTRY'!CK489,$CG$4='DATA ENTRY'!D489),'DATA ENTRY'!CK489,"")))</f>
        <v/>
      </c>
      <c r="CG490" s="3" t="str">
        <f>IF('DATA ENTRY'!CK489="","",IF('DATA ENTRY'!N489="","",IF(AND($CD$4='DATA ENTRY'!CK489,$CG$4='DATA ENTRY'!D489),'DATA ENTRY'!N489,"")))</f>
        <v/>
      </c>
      <c r="CH490" s="107" t="str">
        <f>IF('DATA ENTRY'!CK489="","",IF('DATA ENTRY'!O489="","",IF(AND($CD$4='DATA ENTRY'!CK489,$CG$4='DATA ENTRY'!D489),'DATA ENTRY'!O489,"")))</f>
        <v/>
      </c>
      <c r="CI490" s="3" t="str">
        <f>IF('DATA ENTRY'!CK489="","",IF('DATA ENTRY'!P489="","",IF(AND($CD$4='DATA ENTRY'!CK489,$CG$4='DATA ENTRY'!D489),'DATA ENTRY'!P489,"")))</f>
        <v/>
      </c>
      <c r="CJ490" s="107" t="str">
        <f>IF('DATA ENTRY'!CK489="","",IF('DATA ENTRY'!Q489="","",IF(AND($CD$4='DATA ENTRY'!CK489,$CG$4='DATA ENTRY'!D489),'DATA ENTRY'!Q489,"")))</f>
        <v/>
      </c>
      <c r="CK490" s="3" t="str">
        <f>IF('DATA ENTRY'!CK489="","",IF('DATA ENTRY'!R489="","",IF(AND($CD$4='DATA ENTRY'!CK489,$CG$4='DATA ENTRY'!D489),'DATA ENTRY'!R489,"")))</f>
        <v/>
      </c>
      <c r="CL490" s="3" t="str">
        <f>IF('DATA ENTRY'!CK489="","",IF('DATA ENTRY'!S489="","",IF(AND($CD$4='DATA ENTRY'!CK489,$CG$4='DATA ENTRY'!D489),'DATA ENTRY'!S489,"")))</f>
        <v/>
      </c>
      <c r="CM490" s="3" t="str">
        <f>IF('DATA ENTRY'!CK489="","",IF('DATA ENTRY'!E489="","",IF(AND($CD$4='DATA ENTRY'!CK489,$CG$4='DATA ENTRY'!D489),'DATA ENTRY'!E489,"")))</f>
        <v/>
      </c>
      <c r="CN490" s="3" t="str">
        <f>IF('DATA ENTRY'!CK489="","",IF('DATA ENTRY'!W489="","",IF(AND($CD$4='DATA ENTRY'!CK489,$CG$4='DATA ENTRY'!D489),'DATA ENTRY'!W489,"")))</f>
        <v/>
      </c>
      <c r="CO490" s="3" t="str">
        <f>IF('DATA ENTRY'!CK489="","",IF('DATA ENTRY'!X489="","",IF(AND($CD$4='DATA ENTRY'!CK489,$CG$4='DATA ENTRY'!D489),'DATA ENTRY'!X489,"")))</f>
        <v/>
      </c>
      <c r="CP490" s="108" t="str">
        <f t="shared" si="119"/>
        <v/>
      </c>
      <c r="CQ490" s="108" t="str">
        <f>IF('DATA ENTRY'!CK489="","",IF('DATA ENTRY'!G489="","",IF(AND($CD$4='DATA ENTRY'!CK489,$CG$4='DATA ENTRY'!D489),'DATA ENTRY'!G489,"")))</f>
        <v/>
      </c>
      <c r="CR490" s="230" t="str">
        <f>IF('DATA ENTRY'!CK489="","",IF('DATA ENTRY'!D489="","",IF(AND($CD$4='DATA ENTRY'!CK489,$CG$4='DATA ENTRY'!D489),'DATA ENTRY'!D489,"")))</f>
        <v/>
      </c>
      <c r="CS490">
        <f t="shared" si="120"/>
        <v>0</v>
      </c>
      <c r="CT490">
        <f t="shared" si="121"/>
        <v>0</v>
      </c>
      <c r="CV490" s="139"/>
      <c r="CX490">
        <f t="shared" si="122"/>
        <v>0</v>
      </c>
      <c r="DB490" t="str">
        <f t="shared" si="129"/>
        <v/>
      </c>
      <c r="DC490" t="str">
        <f t="shared" si="130"/>
        <v/>
      </c>
      <c r="DD490" s="224">
        <v>484</v>
      </c>
      <c r="DE490" s="3" t="str">
        <f>IF('DATA ENTRY'!CK489="","",IF('DATA ENTRY'!B489="","",IF(AND($DF$4='DATA ENTRY'!D489),'DATA ENTRY'!B489,"")))</f>
        <v/>
      </c>
      <c r="DF490" s="3" t="str">
        <f>IF('DATA ENTRY'!CK489="","",IF('DATA ENTRY'!C489="","",IF(AND($DF$4='DATA ENTRY'!D489),'DATA ENTRY'!C489,"")))</f>
        <v/>
      </c>
      <c r="DG490" s="4" t="str">
        <f>IF('DATA ENTRY'!CK489="","",IF('DATA ENTRY'!I489="","",IF(AND($DF$4='DATA ENTRY'!D489),'DATA ENTRY'!I489,"")))</f>
        <v/>
      </c>
      <c r="DH490" s="4" t="str">
        <f>IF('DATA ENTRY'!CK489="","",IF('DATA ENTRY'!CK489="","",IF(AND($DF$4='DATA ENTRY'!D489),'DATA ENTRY'!CK489,"")))</f>
        <v/>
      </c>
      <c r="DI490" s="3" t="str">
        <f>IF('DATA ENTRY'!CK489="","",IF('DATA ENTRY'!N489="","",IF(AND($DF$4='DATA ENTRY'!D489),'DATA ENTRY'!N489,"")))</f>
        <v/>
      </c>
      <c r="DJ490" s="107" t="str">
        <f>IF('DATA ENTRY'!CK489="","",IF('DATA ENTRY'!O489="","",IF(AND($DF$4='DATA ENTRY'!D489),'DATA ENTRY'!O489,"")))</f>
        <v/>
      </c>
      <c r="DK490" s="3" t="str">
        <f>IF('DATA ENTRY'!CK489="","",IF('DATA ENTRY'!P489="","",IF(AND($DF$4='DATA ENTRY'!D489),'DATA ENTRY'!P489,"")))</f>
        <v/>
      </c>
      <c r="DL490" s="107" t="str">
        <f>IF('DATA ENTRY'!CK489="","",IF('DATA ENTRY'!Q489="","",IF(AND($DF$4='DATA ENTRY'!D489),'DATA ENTRY'!Q489,"")))</f>
        <v/>
      </c>
      <c r="DM490" s="3" t="str">
        <f>IF('DATA ENTRY'!CK489="","",IF('DATA ENTRY'!R489="","",IF(AND($DF$4='DATA ENTRY'!D489),'DATA ENTRY'!R489,"")))</f>
        <v/>
      </c>
      <c r="DN490" s="107" t="str">
        <f>IF('DATA ENTRY'!CK489="","",IF('DATA ENTRY'!S489="","",IF(AND($DF$4='DATA ENTRY'!D489),'DATA ENTRY'!S489,"")))</f>
        <v/>
      </c>
      <c r="DO490" s="3" t="str">
        <f>IF('DATA ENTRY'!CK489="","",IF('DATA ENTRY'!E489="","",IF(AND($DF$4='DATA ENTRY'!D489),'DATA ENTRY'!E489,"")))</f>
        <v/>
      </c>
      <c r="DP490" s="3" t="str">
        <f>IF('DATA ENTRY'!CK489="","",IF('DATA ENTRY'!D489="","",IF(AND($DF$4='DATA ENTRY'!D489),'DATA ENTRY'!D489,"")))</f>
        <v/>
      </c>
      <c r="DQ490" s="3" t="str">
        <f>IF('DATA ENTRY'!CK489="","",IF('DATA ENTRY'!W489="","",IF(AND($DF$4='DATA ENTRY'!D489),'DATA ENTRY'!W489,"")))</f>
        <v/>
      </c>
      <c r="DR490" s="3" t="str">
        <f>IF('DATA ENTRY'!CK489="","",IF('DATA ENTRY'!X489="","",IF(AND($DF$4='DATA ENTRY'!D489),'DATA ENTRY'!X489,"")))</f>
        <v/>
      </c>
      <c r="DS490" s="108" t="str">
        <f t="shared" si="123"/>
        <v/>
      </c>
      <c r="DT490" s="108" t="str">
        <f>IF('DATA ENTRY'!CK489="","",IF('DATA ENTRY'!D489="","",IF(AND($DF$4='DATA ENTRY'!D489),'DATA ENTRY'!G489,"")))</f>
        <v/>
      </c>
      <c r="DY490">
        <f t="shared" si="124"/>
        <v>0</v>
      </c>
      <c r="EB490" t="str">
        <f t="shared" si="125"/>
        <v/>
      </c>
      <c r="EC490" t="str">
        <f t="shared" si="126"/>
        <v/>
      </c>
      <c r="ED490" s="224">
        <v>484</v>
      </c>
      <c r="EE490" s="3" t="str">
        <f>IF('DATA ENTRY'!CK489="","",IF('DATA ENTRY'!B489="","",IF(AND($EF$4='DATA ENTRY'!G489,$EH$4='DATA ENTRY'!F489),'DATA ENTRY'!B489,"")))</f>
        <v/>
      </c>
      <c r="EF490" s="3" t="str">
        <f>IF('DATA ENTRY'!CK489="","",IF('DATA ENTRY'!C489="","",IF(AND($EF$4='DATA ENTRY'!G489,$EH$4='DATA ENTRY'!F489),'DATA ENTRY'!C489,"")))</f>
        <v/>
      </c>
      <c r="EG490" s="4" t="str">
        <f>IF('DATA ENTRY'!CK489="","",IF('DATA ENTRY'!I489="","",IF(AND($EF$4='DATA ENTRY'!G489,$EH$4='DATA ENTRY'!F489),'DATA ENTRY'!I489,"")))</f>
        <v/>
      </c>
      <c r="EH490" s="4" t="str">
        <f>IF('DATA ENTRY'!CK489="","",IF('DATA ENTRY'!CK489="","",IF(AND($EF$4='DATA ENTRY'!G489,$EH$4='DATA ENTRY'!F489),'DATA ENTRY'!CK489,"")))</f>
        <v/>
      </c>
      <c r="EI490" s="3" t="str">
        <f>IF('DATA ENTRY'!CK489="","",IF('DATA ENTRY'!N489="","",IF(AND($EF$4='DATA ENTRY'!G489,$EH$4='DATA ENTRY'!F489),'DATA ENTRY'!N489,"")))</f>
        <v/>
      </c>
      <c r="EJ490" s="107" t="str">
        <f>IF('DATA ENTRY'!CK489="","",IF('DATA ENTRY'!O489="","",IF(AND($EF$4='DATA ENTRY'!G489,$EH$4='DATA ENTRY'!F489),'DATA ENTRY'!O489,"")))</f>
        <v/>
      </c>
      <c r="EK490" s="3" t="str">
        <f>IF('DATA ENTRY'!CK489="","",IF('DATA ENTRY'!P489="","",IF(AND($EF$4='DATA ENTRY'!G489,$EH$4='DATA ENTRY'!F489),'DATA ENTRY'!P489,"")))</f>
        <v/>
      </c>
      <c r="EL490" s="107" t="str">
        <f>IF('DATA ENTRY'!CK489="","",IF('DATA ENTRY'!Q489="","",IF(AND($EF$4='DATA ENTRY'!G489,$EH$4='DATA ENTRY'!F489),'DATA ENTRY'!Q489,"")))</f>
        <v/>
      </c>
      <c r="EM490" s="3" t="str">
        <f>IF('DATA ENTRY'!CK489="","",IF('DATA ENTRY'!R489="","",IF(AND($EF$4='DATA ENTRY'!G489,$EH$4='DATA ENTRY'!F489),'DATA ENTRY'!R489,"")))</f>
        <v/>
      </c>
      <c r="EN490" s="107" t="str">
        <f>IF('DATA ENTRY'!CK489="","",IF('DATA ENTRY'!S489="","",IF(AND($EF$4='DATA ENTRY'!G489,$EH$4='DATA ENTRY'!F489),'DATA ENTRY'!S489,"")))</f>
        <v/>
      </c>
      <c r="EO490" s="3" t="str">
        <f>IF('DATA ENTRY'!CK489="","",IF('DATA ENTRY'!E489="","",IF(AND($EF$4='DATA ENTRY'!G489,$EH$4='DATA ENTRY'!F489),'DATA ENTRY'!E489,"")))</f>
        <v/>
      </c>
      <c r="EP490" s="3" t="str">
        <f>IF('DATA ENTRY'!CK489="","",IF('DATA ENTRY'!D489="","",IF(AND($EF$4='DATA ENTRY'!G489,$EH$4='DATA ENTRY'!F489),'DATA ENTRY'!D489,"")))</f>
        <v/>
      </c>
      <c r="EQ490" s="3" t="str">
        <f>IF('DATA ENTRY'!CK489="","",IF('DATA ENTRY'!W489="","",IF(AND($EF$4='DATA ENTRY'!G489,$EH$4='DATA ENTRY'!F489),'DATA ENTRY'!W489,"")))</f>
        <v/>
      </c>
      <c r="ER490" s="3" t="str">
        <f>IF('DATA ENTRY'!CK489="","",IF('DATA ENTRY'!X489="","",IF(AND($EF$4='DATA ENTRY'!G489,$EH$4='DATA ENTRY'!F489),'DATA ENTRY'!X489,"")))</f>
        <v/>
      </c>
      <c r="ES490" s="108" t="str">
        <f t="shared" si="127"/>
        <v/>
      </c>
      <c r="ET490" s="108" t="str">
        <f>IF('DATA ENTRY'!CK489="","",IF('DATA ENTRY'!D489="","",IF(AND($EF$4='DATA ENTRY'!G489,$EH$4='DATA ENTRY'!F489),'DATA ENTRY'!G489,"")))</f>
        <v/>
      </c>
      <c r="EY490">
        <f t="shared" si="128"/>
        <v>0</v>
      </c>
    </row>
    <row r="491" spans="1:155">
      <c r="A491" t="str">
        <f>IF(S491=0,"",1+(MAX($A$7:A490)))</f>
        <v/>
      </c>
      <c r="B491" s="224">
        <v>485</v>
      </c>
      <c r="C491" s="3" t="str">
        <f>IF('DATA ENTRY'!CK490="","",IF('DATA ENTRY'!B490="","",IF($D$4="All Post",'DATA ENTRY'!B490,IF(AND($D$4='DATA ENTRY'!CK490),'DATA ENTRY'!B490,""))))</f>
        <v/>
      </c>
      <c r="D491" s="3" t="str">
        <f>IF('DATA ENTRY'!CK490="","",IF('DATA ENTRY'!C490="","",IF($D$4="All Post",'DATA ENTRY'!C490,IF(AND($D$4='DATA ENTRY'!CK490),'DATA ENTRY'!C490,""))))</f>
        <v/>
      </c>
      <c r="E491" s="4" t="str">
        <f>IF('DATA ENTRY'!CK490="","",IF('DATA ENTRY'!I490="","",IF($D$4="All Post",'DATA ENTRY'!I490,IF(AND($D$4='DATA ENTRY'!CK490),'DATA ENTRY'!I490,""))))</f>
        <v/>
      </c>
      <c r="F491" s="4" t="str">
        <f>IF('DATA ENTRY'!CK490="","",IF('DATA ENTRY'!CK490="","",IF($D$4="All Post",'DATA ENTRY'!CK490,IF(AND($D$4='DATA ENTRY'!CK490),'DATA ENTRY'!CK490,""))))</f>
        <v/>
      </c>
      <c r="G491" s="3" t="str">
        <f>IF('DATA ENTRY'!CK490="","",IF('DATA ENTRY'!N490="","",IF($D$4="All Post",'DATA ENTRY'!N490,IF(AND($D$4='DATA ENTRY'!CK490),'DATA ENTRY'!N490,""))))</f>
        <v/>
      </c>
      <c r="H491" s="107" t="str">
        <f>IF('DATA ENTRY'!CK490="","",IF('DATA ENTRY'!O490="","",IF($D$4="All Post",'DATA ENTRY'!O490,IF(AND($D$4='DATA ENTRY'!CK490),'DATA ENTRY'!O490,""))))</f>
        <v/>
      </c>
      <c r="I491" s="3" t="str">
        <f>IF('DATA ENTRY'!CK490="","",IF('DATA ENTRY'!P490="","",IF($D$4="All Post",'DATA ENTRY'!P490,IF(AND($D$4='DATA ENTRY'!CK490),'DATA ENTRY'!P490,""))))</f>
        <v/>
      </c>
      <c r="J491" s="107" t="str">
        <f>IF('DATA ENTRY'!CK490="","",IF('DATA ENTRY'!Q490="","",IF($D$4="All Post",'DATA ENTRY'!Q490,IF(AND($D$4='DATA ENTRY'!CK490),'DATA ENTRY'!Q490,""))))</f>
        <v/>
      </c>
      <c r="K491" s="3" t="str">
        <f>IF('DATA ENTRY'!CK490="","",IF('DATA ENTRY'!R490="","",IF($D$4="All Post",'DATA ENTRY'!R490,IF(AND($D$4='DATA ENTRY'!CK490),'DATA ENTRY'!R490,""))))</f>
        <v/>
      </c>
      <c r="L491" s="3" t="str">
        <f>IF('DATA ENTRY'!CK490="","",IF('DATA ENTRY'!S490="","",IF($D$4="All Post",'DATA ENTRY'!S490,IF(AND($D$4='DATA ENTRY'!CK490),'DATA ENTRY'!S490,""))))</f>
        <v/>
      </c>
      <c r="M491" s="3" t="str">
        <f>IF('DATA ENTRY'!CK490="","",IF('DATA ENTRY'!E490="","",IF($D$4="All Post",'DATA ENTRY'!E490,IF(AND($D$4='DATA ENTRY'!CK490),'DATA ENTRY'!E490,""))))</f>
        <v/>
      </c>
      <c r="N491" s="3" t="str">
        <f>IF('DATA ENTRY'!CK490="","",IF('DATA ENTRY'!W490="","",IF($D$4="All Post",'DATA ENTRY'!W490,IF(AND($D$4='DATA ENTRY'!CK490),'DATA ENTRY'!W490,""))))</f>
        <v/>
      </c>
      <c r="O491" s="3" t="str">
        <f>IF('DATA ENTRY'!CK490="","",IF('DATA ENTRY'!X490="","",IF($D$4="All Post",'DATA ENTRY'!X490,IF(AND($D$4='DATA ENTRY'!CK490),'DATA ENTRY'!X490,""))))</f>
        <v/>
      </c>
      <c r="P491" s="3" t="str">
        <f>IF('DATA ENTRY'!CK490="","",IF('DATA ENTRY'!G490="","",IF($D$4="All Post",'DATA ENTRY'!G490,IF(AND($D$4='DATA ENTRY'!CK490),'DATA ENTRY'!G490,""))))</f>
        <v/>
      </c>
      <c r="S491">
        <f t="shared" si="115"/>
        <v>0</v>
      </c>
      <c r="T491" t="str">
        <f t="shared" si="116"/>
        <v/>
      </c>
      <c r="BZ491" t="str">
        <f t="shared" si="117"/>
        <v/>
      </c>
      <c r="CA491" t="str">
        <f t="shared" si="118"/>
        <v/>
      </c>
      <c r="CB491" s="224">
        <v>485</v>
      </c>
      <c r="CC491" s="3" t="str">
        <f>IF('DATA ENTRY'!CK490="","",IF('DATA ENTRY'!B490="","",IF(AND($CD$4='DATA ENTRY'!CK490,$CG$4='DATA ENTRY'!D490),'DATA ENTRY'!B490,"")))</f>
        <v/>
      </c>
      <c r="CD491" s="3" t="str">
        <f>IF('DATA ENTRY'!CK490="","",IF('DATA ENTRY'!C490="","",IF(AND($CD$4='DATA ENTRY'!CK490,$CG$4='DATA ENTRY'!D490),'DATA ENTRY'!C490,"")))</f>
        <v/>
      </c>
      <c r="CE491" s="4" t="str">
        <f>IF('DATA ENTRY'!CK490="","",IF('DATA ENTRY'!I490="","",IF(AND($CD$4='DATA ENTRY'!CK490,$CG$4='DATA ENTRY'!D490),'DATA ENTRY'!I490,"")))</f>
        <v/>
      </c>
      <c r="CF491" s="4" t="str">
        <f>IF('DATA ENTRY'!CK490="","",IF('DATA ENTRY'!CK490="","",IF(AND($CD$4='DATA ENTRY'!CK490,$CG$4='DATA ENTRY'!D490),'DATA ENTRY'!CK490,"")))</f>
        <v/>
      </c>
      <c r="CG491" s="3" t="str">
        <f>IF('DATA ENTRY'!CK490="","",IF('DATA ENTRY'!N490="","",IF(AND($CD$4='DATA ENTRY'!CK490,$CG$4='DATA ENTRY'!D490),'DATA ENTRY'!N490,"")))</f>
        <v/>
      </c>
      <c r="CH491" s="107" t="str">
        <f>IF('DATA ENTRY'!CK490="","",IF('DATA ENTRY'!O490="","",IF(AND($CD$4='DATA ENTRY'!CK490,$CG$4='DATA ENTRY'!D490),'DATA ENTRY'!O490,"")))</f>
        <v/>
      </c>
      <c r="CI491" s="3" t="str">
        <f>IF('DATA ENTRY'!CK490="","",IF('DATA ENTRY'!P490="","",IF(AND($CD$4='DATA ENTRY'!CK490,$CG$4='DATA ENTRY'!D490),'DATA ENTRY'!P490,"")))</f>
        <v/>
      </c>
      <c r="CJ491" s="107" t="str">
        <f>IF('DATA ENTRY'!CK490="","",IF('DATA ENTRY'!Q490="","",IF(AND($CD$4='DATA ENTRY'!CK490,$CG$4='DATA ENTRY'!D490),'DATA ENTRY'!Q490,"")))</f>
        <v/>
      </c>
      <c r="CK491" s="3" t="str">
        <f>IF('DATA ENTRY'!CK490="","",IF('DATA ENTRY'!R490="","",IF(AND($CD$4='DATA ENTRY'!CK490,$CG$4='DATA ENTRY'!D490),'DATA ENTRY'!R490,"")))</f>
        <v/>
      </c>
      <c r="CL491" s="3" t="str">
        <f>IF('DATA ENTRY'!CK490="","",IF('DATA ENTRY'!S490="","",IF(AND($CD$4='DATA ENTRY'!CK490,$CG$4='DATA ENTRY'!D490),'DATA ENTRY'!S490,"")))</f>
        <v/>
      </c>
      <c r="CM491" s="3" t="str">
        <f>IF('DATA ENTRY'!CK490="","",IF('DATA ENTRY'!E490="","",IF(AND($CD$4='DATA ENTRY'!CK490,$CG$4='DATA ENTRY'!D490),'DATA ENTRY'!E490,"")))</f>
        <v/>
      </c>
      <c r="CN491" s="3" t="str">
        <f>IF('DATA ENTRY'!CK490="","",IF('DATA ENTRY'!W490="","",IF(AND($CD$4='DATA ENTRY'!CK490,$CG$4='DATA ENTRY'!D490),'DATA ENTRY'!W490,"")))</f>
        <v/>
      </c>
      <c r="CO491" s="3" t="str">
        <f>IF('DATA ENTRY'!CK490="","",IF('DATA ENTRY'!X490="","",IF(AND($CD$4='DATA ENTRY'!CK490,$CG$4='DATA ENTRY'!D490),'DATA ENTRY'!X490,"")))</f>
        <v/>
      </c>
      <c r="CP491" s="108" t="str">
        <f t="shared" si="119"/>
        <v/>
      </c>
      <c r="CQ491" s="108" t="str">
        <f>IF('DATA ENTRY'!CK490="","",IF('DATA ENTRY'!G490="","",IF(AND($CD$4='DATA ENTRY'!CK490,$CG$4='DATA ENTRY'!D490),'DATA ENTRY'!G490,"")))</f>
        <v/>
      </c>
      <c r="CR491" s="230" t="str">
        <f>IF('DATA ENTRY'!CK490="","",IF('DATA ENTRY'!D490="","",IF(AND($CD$4='DATA ENTRY'!CK490,$CG$4='DATA ENTRY'!D490),'DATA ENTRY'!D490,"")))</f>
        <v/>
      </c>
      <c r="CS491">
        <f t="shared" si="120"/>
        <v>0</v>
      </c>
      <c r="CT491">
        <f t="shared" si="121"/>
        <v>0</v>
      </c>
      <c r="CV491" s="139"/>
      <c r="CX491">
        <f t="shared" si="122"/>
        <v>0</v>
      </c>
      <c r="DB491" t="str">
        <f t="shared" si="129"/>
        <v/>
      </c>
      <c r="DC491" t="str">
        <f t="shared" si="130"/>
        <v/>
      </c>
      <c r="DD491" s="224">
        <v>485</v>
      </c>
      <c r="DE491" s="3" t="str">
        <f>IF('DATA ENTRY'!CK490="","",IF('DATA ENTRY'!B490="","",IF(AND($DF$4='DATA ENTRY'!D490),'DATA ENTRY'!B490,"")))</f>
        <v/>
      </c>
      <c r="DF491" s="3" t="str">
        <f>IF('DATA ENTRY'!CK490="","",IF('DATA ENTRY'!C490="","",IF(AND($DF$4='DATA ENTRY'!D490),'DATA ENTRY'!C490,"")))</f>
        <v/>
      </c>
      <c r="DG491" s="4" t="str">
        <f>IF('DATA ENTRY'!CK490="","",IF('DATA ENTRY'!I490="","",IF(AND($DF$4='DATA ENTRY'!D490),'DATA ENTRY'!I490,"")))</f>
        <v/>
      </c>
      <c r="DH491" s="4" t="str">
        <f>IF('DATA ENTRY'!CK490="","",IF('DATA ENTRY'!CK490="","",IF(AND($DF$4='DATA ENTRY'!D490),'DATA ENTRY'!CK490,"")))</f>
        <v/>
      </c>
      <c r="DI491" s="3" t="str">
        <f>IF('DATA ENTRY'!CK490="","",IF('DATA ENTRY'!N490="","",IF(AND($DF$4='DATA ENTRY'!D490),'DATA ENTRY'!N490,"")))</f>
        <v/>
      </c>
      <c r="DJ491" s="107" t="str">
        <f>IF('DATA ENTRY'!CK490="","",IF('DATA ENTRY'!O490="","",IF(AND($DF$4='DATA ENTRY'!D490),'DATA ENTRY'!O490,"")))</f>
        <v/>
      </c>
      <c r="DK491" s="3" t="str">
        <f>IF('DATA ENTRY'!CK490="","",IF('DATA ENTRY'!P490="","",IF(AND($DF$4='DATA ENTRY'!D490),'DATA ENTRY'!P490,"")))</f>
        <v/>
      </c>
      <c r="DL491" s="107" t="str">
        <f>IF('DATA ENTRY'!CK490="","",IF('DATA ENTRY'!Q490="","",IF(AND($DF$4='DATA ENTRY'!D490),'DATA ENTRY'!Q490,"")))</f>
        <v/>
      </c>
      <c r="DM491" s="3" t="str">
        <f>IF('DATA ENTRY'!CK490="","",IF('DATA ENTRY'!R490="","",IF(AND($DF$4='DATA ENTRY'!D490),'DATA ENTRY'!R490,"")))</f>
        <v/>
      </c>
      <c r="DN491" s="107" t="str">
        <f>IF('DATA ENTRY'!CK490="","",IF('DATA ENTRY'!S490="","",IF(AND($DF$4='DATA ENTRY'!D490),'DATA ENTRY'!S490,"")))</f>
        <v/>
      </c>
      <c r="DO491" s="3" t="str">
        <f>IF('DATA ENTRY'!CK490="","",IF('DATA ENTRY'!E490="","",IF(AND($DF$4='DATA ENTRY'!D490),'DATA ENTRY'!E490,"")))</f>
        <v/>
      </c>
      <c r="DP491" s="3" t="str">
        <f>IF('DATA ENTRY'!CK490="","",IF('DATA ENTRY'!D490="","",IF(AND($DF$4='DATA ENTRY'!D490),'DATA ENTRY'!D490,"")))</f>
        <v/>
      </c>
      <c r="DQ491" s="3" t="str">
        <f>IF('DATA ENTRY'!CK490="","",IF('DATA ENTRY'!W490="","",IF(AND($DF$4='DATA ENTRY'!D490),'DATA ENTRY'!W490,"")))</f>
        <v/>
      </c>
      <c r="DR491" s="3" t="str">
        <f>IF('DATA ENTRY'!CK490="","",IF('DATA ENTRY'!X490="","",IF(AND($DF$4='DATA ENTRY'!D490),'DATA ENTRY'!X490,"")))</f>
        <v/>
      </c>
      <c r="DS491" s="108" t="str">
        <f t="shared" si="123"/>
        <v/>
      </c>
      <c r="DT491" s="108" t="str">
        <f>IF('DATA ENTRY'!CK490="","",IF('DATA ENTRY'!D490="","",IF(AND($DF$4='DATA ENTRY'!D490),'DATA ENTRY'!G490,"")))</f>
        <v/>
      </c>
      <c r="DY491">
        <f t="shared" si="124"/>
        <v>0</v>
      </c>
      <c r="EB491" t="str">
        <f t="shared" si="125"/>
        <v/>
      </c>
      <c r="EC491" t="str">
        <f t="shared" si="126"/>
        <v/>
      </c>
      <c r="ED491" s="224">
        <v>485</v>
      </c>
      <c r="EE491" s="3" t="str">
        <f>IF('DATA ENTRY'!CK490="","",IF('DATA ENTRY'!B490="","",IF(AND($EF$4='DATA ENTRY'!G490,$EH$4='DATA ENTRY'!F490),'DATA ENTRY'!B490,"")))</f>
        <v/>
      </c>
      <c r="EF491" s="3" t="str">
        <f>IF('DATA ENTRY'!CK490="","",IF('DATA ENTRY'!C490="","",IF(AND($EF$4='DATA ENTRY'!G490,$EH$4='DATA ENTRY'!F490),'DATA ENTRY'!C490,"")))</f>
        <v/>
      </c>
      <c r="EG491" s="4" t="str">
        <f>IF('DATA ENTRY'!CK490="","",IF('DATA ENTRY'!I490="","",IF(AND($EF$4='DATA ENTRY'!G490,$EH$4='DATA ENTRY'!F490),'DATA ENTRY'!I490,"")))</f>
        <v/>
      </c>
      <c r="EH491" s="4" t="str">
        <f>IF('DATA ENTRY'!CK490="","",IF('DATA ENTRY'!CK490="","",IF(AND($EF$4='DATA ENTRY'!G490,$EH$4='DATA ENTRY'!F490),'DATA ENTRY'!CK490,"")))</f>
        <v/>
      </c>
      <c r="EI491" s="3" t="str">
        <f>IF('DATA ENTRY'!CK490="","",IF('DATA ENTRY'!N490="","",IF(AND($EF$4='DATA ENTRY'!G490,$EH$4='DATA ENTRY'!F490),'DATA ENTRY'!N490,"")))</f>
        <v/>
      </c>
      <c r="EJ491" s="107" t="str">
        <f>IF('DATA ENTRY'!CK490="","",IF('DATA ENTRY'!O490="","",IF(AND($EF$4='DATA ENTRY'!G490,$EH$4='DATA ENTRY'!F490),'DATA ENTRY'!O490,"")))</f>
        <v/>
      </c>
      <c r="EK491" s="3" t="str">
        <f>IF('DATA ENTRY'!CK490="","",IF('DATA ENTRY'!P490="","",IF(AND($EF$4='DATA ENTRY'!G490,$EH$4='DATA ENTRY'!F490),'DATA ENTRY'!P490,"")))</f>
        <v/>
      </c>
      <c r="EL491" s="107" t="str">
        <f>IF('DATA ENTRY'!CK490="","",IF('DATA ENTRY'!Q490="","",IF(AND($EF$4='DATA ENTRY'!G490,$EH$4='DATA ENTRY'!F490),'DATA ENTRY'!Q490,"")))</f>
        <v/>
      </c>
      <c r="EM491" s="3" t="str">
        <f>IF('DATA ENTRY'!CK490="","",IF('DATA ENTRY'!R490="","",IF(AND($EF$4='DATA ENTRY'!G490,$EH$4='DATA ENTRY'!F490),'DATA ENTRY'!R490,"")))</f>
        <v/>
      </c>
      <c r="EN491" s="107" t="str">
        <f>IF('DATA ENTRY'!CK490="","",IF('DATA ENTRY'!S490="","",IF(AND($EF$4='DATA ENTRY'!G490,$EH$4='DATA ENTRY'!F490),'DATA ENTRY'!S490,"")))</f>
        <v/>
      </c>
      <c r="EO491" s="3" t="str">
        <f>IF('DATA ENTRY'!CK490="","",IF('DATA ENTRY'!E490="","",IF(AND($EF$4='DATA ENTRY'!G490,$EH$4='DATA ENTRY'!F490),'DATA ENTRY'!E490,"")))</f>
        <v/>
      </c>
      <c r="EP491" s="3" t="str">
        <f>IF('DATA ENTRY'!CK490="","",IF('DATA ENTRY'!D490="","",IF(AND($EF$4='DATA ENTRY'!G490,$EH$4='DATA ENTRY'!F490),'DATA ENTRY'!D490,"")))</f>
        <v/>
      </c>
      <c r="EQ491" s="3" t="str">
        <f>IF('DATA ENTRY'!CK490="","",IF('DATA ENTRY'!W490="","",IF(AND($EF$4='DATA ENTRY'!G490,$EH$4='DATA ENTRY'!F490),'DATA ENTRY'!W490,"")))</f>
        <v/>
      </c>
      <c r="ER491" s="3" t="str">
        <f>IF('DATA ENTRY'!CK490="","",IF('DATA ENTRY'!X490="","",IF(AND($EF$4='DATA ENTRY'!G490,$EH$4='DATA ENTRY'!F490),'DATA ENTRY'!X490,"")))</f>
        <v/>
      </c>
      <c r="ES491" s="108" t="str">
        <f t="shared" si="127"/>
        <v/>
      </c>
      <c r="ET491" s="108" t="str">
        <f>IF('DATA ENTRY'!CK490="","",IF('DATA ENTRY'!D490="","",IF(AND($EF$4='DATA ENTRY'!G490,$EH$4='DATA ENTRY'!F490),'DATA ENTRY'!G490,"")))</f>
        <v/>
      </c>
      <c r="EY491">
        <f t="shared" si="128"/>
        <v>0</v>
      </c>
    </row>
    <row r="492" spans="1:155">
      <c r="A492" t="str">
        <f>IF(S492=0,"",1+(MAX($A$7:A491)))</f>
        <v/>
      </c>
      <c r="B492" s="224">
        <v>486</v>
      </c>
      <c r="C492" s="3" t="str">
        <f>IF('DATA ENTRY'!CK491="","",IF('DATA ENTRY'!B491="","",IF($D$4="All Post",'DATA ENTRY'!B491,IF(AND($D$4='DATA ENTRY'!CK491),'DATA ENTRY'!B491,""))))</f>
        <v/>
      </c>
      <c r="D492" s="3" t="str">
        <f>IF('DATA ENTRY'!CK491="","",IF('DATA ENTRY'!C491="","",IF($D$4="All Post",'DATA ENTRY'!C491,IF(AND($D$4='DATA ENTRY'!CK491),'DATA ENTRY'!C491,""))))</f>
        <v/>
      </c>
      <c r="E492" s="4" t="str">
        <f>IF('DATA ENTRY'!CK491="","",IF('DATA ENTRY'!I491="","",IF($D$4="All Post",'DATA ENTRY'!I491,IF(AND($D$4='DATA ENTRY'!CK491),'DATA ENTRY'!I491,""))))</f>
        <v/>
      </c>
      <c r="F492" s="4" t="str">
        <f>IF('DATA ENTRY'!CK491="","",IF('DATA ENTRY'!CK491="","",IF($D$4="All Post",'DATA ENTRY'!CK491,IF(AND($D$4='DATA ENTRY'!CK491),'DATA ENTRY'!CK491,""))))</f>
        <v/>
      </c>
      <c r="G492" s="3" t="str">
        <f>IF('DATA ENTRY'!CK491="","",IF('DATA ENTRY'!N491="","",IF($D$4="All Post",'DATA ENTRY'!N491,IF(AND($D$4='DATA ENTRY'!CK491),'DATA ENTRY'!N491,""))))</f>
        <v/>
      </c>
      <c r="H492" s="107" t="str">
        <f>IF('DATA ENTRY'!CK491="","",IF('DATA ENTRY'!O491="","",IF($D$4="All Post",'DATA ENTRY'!O491,IF(AND($D$4='DATA ENTRY'!CK491),'DATA ENTRY'!O491,""))))</f>
        <v/>
      </c>
      <c r="I492" s="3" t="str">
        <f>IF('DATA ENTRY'!CK491="","",IF('DATA ENTRY'!P491="","",IF($D$4="All Post",'DATA ENTRY'!P491,IF(AND($D$4='DATA ENTRY'!CK491),'DATA ENTRY'!P491,""))))</f>
        <v/>
      </c>
      <c r="J492" s="107" t="str">
        <f>IF('DATA ENTRY'!CK491="","",IF('DATA ENTRY'!Q491="","",IF($D$4="All Post",'DATA ENTRY'!Q491,IF(AND($D$4='DATA ENTRY'!CK491),'DATA ENTRY'!Q491,""))))</f>
        <v/>
      </c>
      <c r="K492" s="3" t="str">
        <f>IF('DATA ENTRY'!CK491="","",IF('DATA ENTRY'!R491="","",IF($D$4="All Post",'DATA ENTRY'!R491,IF(AND($D$4='DATA ENTRY'!CK491),'DATA ENTRY'!R491,""))))</f>
        <v/>
      </c>
      <c r="L492" s="3" t="str">
        <f>IF('DATA ENTRY'!CK491="","",IF('DATA ENTRY'!S491="","",IF($D$4="All Post",'DATA ENTRY'!S491,IF(AND($D$4='DATA ENTRY'!CK491),'DATA ENTRY'!S491,""))))</f>
        <v/>
      </c>
      <c r="M492" s="3" t="str">
        <f>IF('DATA ENTRY'!CK491="","",IF('DATA ENTRY'!E491="","",IF($D$4="All Post",'DATA ENTRY'!E491,IF(AND($D$4='DATA ENTRY'!CK491),'DATA ENTRY'!E491,""))))</f>
        <v/>
      </c>
      <c r="N492" s="3" t="str">
        <f>IF('DATA ENTRY'!CK491="","",IF('DATA ENTRY'!W491="","",IF($D$4="All Post",'DATA ENTRY'!W491,IF(AND($D$4='DATA ENTRY'!CK491),'DATA ENTRY'!W491,""))))</f>
        <v/>
      </c>
      <c r="O492" s="3" t="str">
        <f>IF('DATA ENTRY'!CK491="","",IF('DATA ENTRY'!X491="","",IF($D$4="All Post",'DATA ENTRY'!X491,IF(AND($D$4='DATA ENTRY'!CK491),'DATA ENTRY'!X491,""))))</f>
        <v/>
      </c>
      <c r="P492" s="3" t="str">
        <f>IF('DATA ENTRY'!CK491="","",IF('DATA ENTRY'!G491="","",IF($D$4="All Post",'DATA ENTRY'!G491,IF(AND($D$4='DATA ENTRY'!CK491),'DATA ENTRY'!G491,""))))</f>
        <v/>
      </c>
      <c r="S492">
        <f t="shared" si="115"/>
        <v>0</v>
      </c>
      <c r="T492" t="str">
        <f t="shared" si="116"/>
        <v/>
      </c>
      <c r="BZ492" t="str">
        <f t="shared" si="117"/>
        <v/>
      </c>
      <c r="CA492" t="str">
        <f t="shared" si="118"/>
        <v/>
      </c>
      <c r="CB492" s="224">
        <v>486</v>
      </c>
      <c r="CC492" s="3" t="str">
        <f>IF('DATA ENTRY'!CK491="","",IF('DATA ENTRY'!B491="","",IF(AND($CD$4='DATA ENTRY'!CK491,$CG$4='DATA ENTRY'!D491),'DATA ENTRY'!B491,"")))</f>
        <v/>
      </c>
      <c r="CD492" s="3" t="str">
        <f>IF('DATA ENTRY'!CK491="","",IF('DATA ENTRY'!C491="","",IF(AND($CD$4='DATA ENTRY'!CK491,$CG$4='DATA ENTRY'!D491),'DATA ENTRY'!C491,"")))</f>
        <v/>
      </c>
      <c r="CE492" s="4" t="str">
        <f>IF('DATA ENTRY'!CK491="","",IF('DATA ENTRY'!I491="","",IF(AND($CD$4='DATA ENTRY'!CK491,$CG$4='DATA ENTRY'!D491),'DATA ENTRY'!I491,"")))</f>
        <v/>
      </c>
      <c r="CF492" s="4" t="str">
        <f>IF('DATA ENTRY'!CK491="","",IF('DATA ENTRY'!CK491="","",IF(AND($CD$4='DATA ENTRY'!CK491,$CG$4='DATA ENTRY'!D491),'DATA ENTRY'!CK491,"")))</f>
        <v/>
      </c>
      <c r="CG492" s="3" t="str">
        <f>IF('DATA ENTRY'!CK491="","",IF('DATA ENTRY'!N491="","",IF(AND($CD$4='DATA ENTRY'!CK491,$CG$4='DATA ENTRY'!D491),'DATA ENTRY'!N491,"")))</f>
        <v/>
      </c>
      <c r="CH492" s="107" t="str">
        <f>IF('DATA ENTRY'!CK491="","",IF('DATA ENTRY'!O491="","",IF(AND($CD$4='DATA ENTRY'!CK491,$CG$4='DATA ENTRY'!D491),'DATA ENTRY'!O491,"")))</f>
        <v/>
      </c>
      <c r="CI492" s="3" t="str">
        <f>IF('DATA ENTRY'!CK491="","",IF('DATA ENTRY'!P491="","",IF(AND($CD$4='DATA ENTRY'!CK491,$CG$4='DATA ENTRY'!D491),'DATA ENTRY'!P491,"")))</f>
        <v/>
      </c>
      <c r="CJ492" s="107" t="str">
        <f>IF('DATA ENTRY'!CK491="","",IF('DATA ENTRY'!Q491="","",IF(AND($CD$4='DATA ENTRY'!CK491,$CG$4='DATA ENTRY'!D491),'DATA ENTRY'!Q491,"")))</f>
        <v/>
      </c>
      <c r="CK492" s="3" t="str">
        <f>IF('DATA ENTRY'!CK491="","",IF('DATA ENTRY'!R491="","",IF(AND($CD$4='DATA ENTRY'!CK491,$CG$4='DATA ENTRY'!D491),'DATA ENTRY'!R491,"")))</f>
        <v/>
      </c>
      <c r="CL492" s="3" t="str">
        <f>IF('DATA ENTRY'!CK491="","",IF('DATA ENTRY'!S491="","",IF(AND($CD$4='DATA ENTRY'!CK491,$CG$4='DATA ENTRY'!D491),'DATA ENTRY'!S491,"")))</f>
        <v/>
      </c>
      <c r="CM492" s="3" t="str">
        <f>IF('DATA ENTRY'!CK491="","",IF('DATA ENTRY'!E491="","",IF(AND($CD$4='DATA ENTRY'!CK491,$CG$4='DATA ENTRY'!D491),'DATA ENTRY'!E491,"")))</f>
        <v/>
      </c>
      <c r="CN492" s="3" t="str">
        <f>IF('DATA ENTRY'!CK491="","",IF('DATA ENTRY'!W491="","",IF(AND($CD$4='DATA ENTRY'!CK491,$CG$4='DATA ENTRY'!D491),'DATA ENTRY'!W491,"")))</f>
        <v/>
      </c>
      <c r="CO492" s="3" t="str">
        <f>IF('DATA ENTRY'!CK491="","",IF('DATA ENTRY'!X491="","",IF(AND($CD$4='DATA ENTRY'!CK491,$CG$4='DATA ENTRY'!D491),'DATA ENTRY'!X491,"")))</f>
        <v/>
      </c>
      <c r="CP492" s="108" t="str">
        <f t="shared" si="119"/>
        <v/>
      </c>
      <c r="CQ492" s="108" t="str">
        <f>IF('DATA ENTRY'!CK491="","",IF('DATA ENTRY'!G491="","",IF(AND($CD$4='DATA ENTRY'!CK491,$CG$4='DATA ENTRY'!D491),'DATA ENTRY'!G491,"")))</f>
        <v/>
      </c>
      <c r="CR492" s="230" t="str">
        <f>IF('DATA ENTRY'!CK491="","",IF('DATA ENTRY'!D491="","",IF(AND($CD$4='DATA ENTRY'!CK491,$CG$4='DATA ENTRY'!D491),'DATA ENTRY'!D491,"")))</f>
        <v/>
      </c>
      <c r="CS492">
        <f t="shared" si="120"/>
        <v>0</v>
      </c>
      <c r="CT492">
        <f t="shared" si="121"/>
        <v>0</v>
      </c>
      <c r="CV492" s="139"/>
      <c r="CX492">
        <f t="shared" si="122"/>
        <v>0</v>
      </c>
      <c r="DB492" t="str">
        <f t="shared" si="129"/>
        <v/>
      </c>
      <c r="DC492" t="str">
        <f t="shared" si="130"/>
        <v/>
      </c>
      <c r="DD492" s="224">
        <v>486</v>
      </c>
      <c r="DE492" s="3" t="str">
        <f>IF('DATA ENTRY'!CK491="","",IF('DATA ENTRY'!B491="","",IF(AND($DF$4='DATA ENTRY'!D491),'DATA ENTRY'!B491,"")))</f>
        <v/>
      </c>
      <c r="DF492" s="3" t="str">
        <f>IF('DATA ENTRY'!CK491="","",IF('DATA ENTRY'!C491="","",IF(AND($DF$4='DATA ENTRY'!D491),'DATA ENTRY'!C491,"")))</f>
        <v/>
      </c>
      <c r="DG492" s="4" t="str">
        <f>IF('DATA ENTRY'!CK491="","",IF('DATA ENTRY'!I491="","",IF(AND($DF$4='DATA ENTRY'!D491),'DATA ENTRY'!I491,"")))</f>
        <v/>
      </c>
      <c r="DH492" s="4" t="str">
        <f>IF('DATA ENTRY'!CK491="","",IF('DATA ENTRY'!CK491="","",IF(AND($DF$4='DATA ENTRY'!D491),'DATA ENTRY'!CK491,"")))</f>
        <v/>
      </c>
      <c r="DI492" s="3" t="str">
        <f>IF('DATA ENTRY'!CK491="","",IF('DATA ENTRY'!N491="","",IF(AND($DF$4='DATA ENTRY'!D491),'DATA ENTRY'!N491,"")))</f>
        <v/>
      </c>
      <c r="DJ492" s="107" t="str">
        <f>IF('DATA ENTRY'!CK491="","",IF('DATA ENTRY'!O491="","",IF(AND($DF$4='DATA ENTRY'!D491),'DATA ENTRY'!O491,"")))</f>
        <v/>
      </c>
      <c r="DK492" s="3" t="str">
        <f>IF('DATA ENTRY'!CK491="","",IF('DATA ENTRY'!P491="","",IF(AND($DF$4='DATA ENTRY'!D491),'DATA ENTRY'!P491,"")))</f>
        <v/>
      </c>
      <c r="DL492" s="107" t="str">
        <f>IF('DATA ENTRY'!CK491="","",IF('DATA ENTRY'!Q491="","",IF(AND($DF$4='DATA ENTRY'!D491),'DATA ENTRY'!Q491,"")))</f>
        <v/>
      </c>
      <c r="DM492" s="3" t="str">
        <f>IF('DATA ENTRY'!CK491="","",IF('DATA ENTRY'!R491="","",IF(AND($DF$4='DATA ENTRY'!D491),'DATA ENTRY'!R491,"")))</f>
        <v/>
      </c>
      <c r="DN492" s="107" t="str">
        <f>IF('DATA ENTRY'!CK491="","",IF('DATA ENTRY'!S491="","",IF(AND($DF$4='DATA ENTRY'!D491),'DATA ENTRY'!S491,"")))</f>
        <v/>
      </c>
      <c r="DO492" s="3" t="str">
        <f>IF('DATA ENTRY'!CK491="","",IF('DATA ENTRY'!E491="","",IF(AND($DF$4='DATA ENTRY'!D491),'DATA ENTRY'!E491,"")))</f>
        <v/>
      </c>
      <c r="DP492" s="3" t="str">
        <f>IF('DATA ENTRY'!CK491="","",IF('DATA ENTRY'!D491="","",IF(AND($DF$4='DATA ENTRY'!D491),'DATA ENTRY'!D491,"")))</f>
        <v/>
      </c>
      <c r="DQ492" s="3" t="str">
        <f>IF('DATA ENTRY'!CK491="","",IF('DATA ENTRY'!W491="","",IF(AND($DF$4='DATA ENTRY'!D491),'DATA ENTRY'!W491,"")))</f>
        <v/>
      </c>
      <c r="DR492" s="3" t="str">
        <f>IF('DATA ENTRY'!CK491="","",IF('DATA ENTRY'!X491="","",IF(AND($DF$4='DATA ENTRY'!D491),'DATA ENTRY'!X491,"")))</f>
        <v/>
      </c>
      <c r="DS492" s="108" t="str">
        <f t="shared" si="123"/>
        <v/>
      </c>
      <c r="DT492" s="108" t="str">
        <f>IF('DATA ENTRY'!CK491="","",IF('DATA ENTRY'!D491="","",IF(AND($DF$4='DATA ENTRY'!D491),'DATA ENTRY'!G491,"")))</f>
        <v/>
      </c>
      <c r="DY492">
        <f t="shared" si="124"/>
        <v>0</v>
      </c>
      <c r="EB492" t="str">
        <f t="shared" si="125"/>
        <v/>
      </c>
      <c r="EC492" t="str">
        <f t="shared" si="126"/>
        <v/>
      </c>
      <c r="ED492" s="224">
        <v>486</v>
      </c>
      <c r="EE492" s="3" t="str">
        <f>IF('DATA ENTRY'!CK491="","",IF('DATA ENTRY'!B491="","",IF(AND($EF$4='DATA ENTRY'!G491,$EH$4='DATA ENTRY'!F491),'DATA ENTRY'!B491,"")))</f>
        <v/>
      </c>
      <c r="EF492" s="3" t="str">
        <f>IF('DATA ENTRY'!CK491="","",IF('DATA ENTRY'!C491="","",IF(AND($EF$4='DATA ENTRY'!G491,$EH$4='DATA ENTRY'!F491),'DATA ENTRY'!C491,"")))</f>
        <v/>
      </c>
      <c r="EG492" s="4" t="str">
        <f>IF('DATA ENTRY'!CK491="","",IF('DATA ENTRY'!I491="","",IF(AND($EF$4='DATA ENTRY'!G491,$EH$4='DATA ENTRY'!F491),'DATA ENTRY'!I491,"")))</f>
        <v/>
      </c>
      <c r="EH492" s="4" t="str">
        <f>IF('DATA ENTRY'!CK491="","",IF('DATA ENTRY'!CK491="","",IF(AND($EF$4='DATA ENTRY'!G491,$EH$4='DATA ENTRY'!F491),'DATA ENTRY'!CK491,"")))</f>
        <v/>
      </c>
      <c r="EI492" s="3" t="str">
        <f>IF('DATA ENTRY'!CK491="","",IF('DATA ENTRY'!N491="","",IF(AND($EF$4='DATA ENTRY'!G491,$EH$4='DATA ENTRY'!F491),'DATA ENTRY'!N491,"")))</f>
        <v/>
      </c>
      <c r="EJ492" s="107" t="str">
        <f>IF('DATA ENTRY'!CK491="","",IF('DATA ENTRY'!O491="","",IF(AND($EF$4='DATA ENTRY'!G491,$EH$4='DATA ENTRY'!F491),'DATA ENTRY'!O491,"")))</f>
        <v/>
      </c>
      <c r="EK492" s="3" t="str">
        <f>IF('DATA ENTRY'!CK491="","",IF('DATA ENTRY'!P491="","",IF(AND($EF$4='DATA ENTRY'!G491,$EH$4='DATA ENTRY'!F491),'DATA ENTRY'!P491,"")))</f>
        <v/>
      </c>
      <c r="EL492" s="107" t="str">
        <f>IF('DATA ENTRY'!CK491="","",IF('DATA ENTRY'!Q491="","",IF(AND($EF$4='DATA ENTRY'!G491,$EH$4='DATA ENTRY'!F491),'DATA ENTRY'!Q491,"")))</f>
        <v/>
      </c>
      <c r="EM492" s="3" t="str">
        <f>IF('DATA ENTRY'!CK491="","",IF('DATA ENTRY'!R491="","",IF(AND($EF$4='DATA ENTRY'!G491,$EH$4='DATA ENTRY'!F491),'DATA ENTRY'!R491,"")))</f>
        <v/>
      </c>
      <c r="EN492" s="107" t="str">
        <f>IF('DATA ENTRY'!CK491="","",IF('DATA ENTRY'!S491="","",IF(AND($EF$4='DATA ENTRY'!G491,$EH$4='DATA ENTRY'!F491),'DATA ENTRY'!S491,"")))</f>
        <v/>
      </c>
      <c r="EO492" s="3" t="str">
        <f>IF('DATA ENTRY'!CK491="","",IF('DATA ENTRY'!E491="","",IF(AND($EF$4='DATA ENTRY'!G491,$EH$4='DATA ENTRY'!F491),'DATA ENTRY'!E491,"")))</f>
        <v/>
      </c>
      <c r="EP492" s="3" t="str">
        <f>IF('DATA ENTRY'!CK491="","",IF('DATA ENTRY'!D491="","",IF(AND($EF$4='DATA ENTRY'!G491,$EH$4='DATA ENTRY'!F491),'DATA ENTRY'!D491,"")))</f>
        <v/>
      </c>
      <c r="EQ492" s="3" t="str">
        <f>IF('DATA ENTRY'!CK491="","",IF('DATA ENTRY'!W491="","",IF(AND($EF$4='DATA ENTRY'!G491,$EH$4='DATA ENTRY'!F491),'DATA ENTRY'!W491,"")))</f>
        <v/>
      </c>
      <c r="ER492" s="3" t="str">
        <f>IF('DATA ENTRY'!CK491="","",IF('DATA ENTRY'!X491="","",IF(AND($EF$4='DATA ENTRY'!G491,$EH$4='DATA ENTRY'!F491),'DATA ENTRY'!X491,"")))</f>
        <v/>
      </c>
      <c r="ES492" s="108" t="str">
        <f t="shared" si="127"/>
        <v/>
      </c>
      <c r="ET492" s="108" t="str">
        <f>IF('DATA ENTRY'!CK491="","",IF('DATA ENTRY'!D491="","",IF(AND($EF$4='DATA ENTRY'!G491,$EH$4='DATA ENTRY'!F491),'DATA ENTRY'!G491,"")))</f>
        <v/>
      </c>
      <c r="EY492">
        <f t="shared" si="128"/>
        <v>0</v>
      </c>
    </row>
    <row r="493" spans="1:155">
      <c r="A493" t="str">
        <f>IF(S493=0,"",1+(MAX($A$7:A492)))</f>
        <v/>
      </c>
      <c r="B493" s="224">
        <v>487</v>
      </c>
      <c r="C493" s="3" t="str">
        <f>IF('DATA ENTRY'!CK492="","",IF('DATA ENTRY'!B492="","",IF($D$4="All Post",'DATA ENTRY'!B492,IF(AND($D$4='DATA ENTRY'!CK492),'DATA ENTRY'!B492,""))))</f>
        <v/>
      </c>
      <c r="D493" s="3" t="str">
        <f>IF('DATA ENTRY'!CK492="","",IF('DATA ENTRY'!C492="","",IF($D$4="All Post",'DATA ENTRY'!C492,IF(AND($D$4='DATA ENTRY'!CK492),'DATA ENTRY'!C492,""))))</f>
        <v/>
      </c>
      <c r="E493" s="4" t="str">
        <f>IF('DATA ENTRY'!CK492="","",IF('DATA ENTRY'!I492="","",IF($D$4="All Post",'DATA ENTRY'!I492,IF(AND($D$4='DATA ENTRY'!CK492),'DATA ENTRY'!I492,""))))</f>
        <v/>
      </c>
      <c r="F493" s="4" t="str">
        <f>IF('DATA ENTRY'!CK492="","",IF('DATA ENTRY'!CK492="","",IF($D$4="All Post",'DATA ENTRY'!CK492,IF(AND($D$4='DATA ENTRY'!CK492),'DATA ENTRY'!CK492,""))))</f>
        <v/>
      </c>
      <c r="G493" s="3" t="str">
        <f>IF('DATA ENTRY'!CK492="","",IF('DATA ENTRY'!N492="","",IF($D$4="All Post",'DATA ENTRY'!N492,IF(AND($D$4='DATA ENTRY'!CK492),'DATA ENTRY'!N492,""))))</f>
        <v/>
      </c>
      <c r="H493" s="107" t="str">
        <f>IF('DATA ENTRY'!CK492="","",IF('DATA ENTRY'!O492="","",IF($D$4="All Post",'DATA ENTRY'!O492,IF(AND($D$4='DATA ENTRY'!CK492),'DATA ENTRY'!O492,""))))</f>
        <v/>
      </c>
      <c r="I493" s="3" t="str">
        <f>IF('DATA ENTRY'!CK492="","",IF('DATA ENTRY'!P492="","",IF($D$4="All Post",'DATA ENTRY'!P492,IF(AND($D$4='DATA ENTRY'!CK492),'DATA ENTRY'!P492,""))))</f>
        <v/>
      </c>
      <c r="J493" s="107" t="str">
        <f>IF('DATA ENTRY'!CK492="","",IF('DATA ENTRY'!Q492="","",IF($D$4="All Post",'DATA ENTRY'!Q492,IF(AND($D$4='DATA ENTRY'!CK492),'DATA ENTRY'!Q492,""))))</f>
        <v/>
      </c>
      <c r="K493" s="3" t="str">
        <f>IF('DATA ENTRY'!CK492="","",IF('DATA ENTRY'!R492="","",IF($D$4="All Post",'DATA ENTRY'!R492,IF(AND($D$4='DATA ENTRY'!CK492),'DATA ENTRY'!R492,""))))</f>
        <v/>
      </c>
      <c r="L493" s="3" t="str">
        <f>IF('DATA ENTRY'!CK492="","",IF('DATA ENTRY'!S492="","",IF($D$4="All Post",'DATA ENTRY'!S492,IF(AND($D$4='DATA ENTRY'!CK492),'DATA ENTRY'!S492,""))))</f>
        <v/>
      </c>
      <c r="M493" s="3" t="str">
        <f>IF('DATA ENTRY'!CK492="","",IF('DATA ENTRY'!E492="","",IF($D$4="All Post",'DATA ENTRY'!E492,IF(AND($D$4='DATA ENTRY'!CK492),'DATA ENTRY'!E492,""))))</f>
        <v/>
      </c>
      <c r="N493" s="3" t="str">
        <f>IF('DATA ENTRY'!CK492="","",IF('DATA ENTRY'!W492="","",IF($D$4="All Post",'DATA ENTRY'!W492,IF(AND($D$4='DATA ENTRY'!CK492),'DATA ENTRY'!W492,""))))</f>
        <v/>
      </c>
      <c r="O493" s="3" t="str">
        <f>IF('DATA ENTRY'!CK492="","",IF('DATA ENTRY'!X492="","",IF($D$4="All Post",'DATA ENTRY'!X492,IF(AND($D$4='DATA ENTRY'!CK492),'DATA ENTRY'!X492,""))))</f>
        <v/>
      </c>
      <c r="P493" s="3" t="str">
        <f>IF('DATA ENTRY'!CK492="","",IF('DATA ENTRY'!G492="","",IF($D$4="All Post",'DATA ENTRY'!G492,IF(AND($D$4='DATA ENTRY'!CK492),'DATA ENTRY'!G492,""))))</f>
        <v/>
      </c>
      <c r="S493">
        <f t="shared" si="115"/>
        <v>0</v>
      </c>
      <c r="T493" t="str">
        <f t="shared" si="116"/>
        <v/>
      </c>
      <c r="BZ493" t="str">
        <f t="shared" si="117"/>
        <v/>
      </c>
      <c r="CA493" t="str">
        <f t="shared" si="118"/>
        <v/>
      </c>
      <c r="CB493" s="224">
        <v>487</v>
      </c>
      <c r="CC493" s="3" t="str">
        <f>IF('DATA ENTRY'!CK492="","",IF('DATA ENTRY'!B492="","",IF(AND($CD$4='DATA ENTRY'!CK492,$CG$4='DATA ENTRY'!D492),'DATA ENTRY'!B492,"")))</f>
        <v/>
      </c>
      <c r="CD493" s="3" t="str">
        <f>IF('DATA ENTRY'!CK492="","",IF('DATA ENTRY'!C492="","",IF(AND($CD$4='DATA ENTRY'!CK492,$CG$4='DATA ENTRY'!D492),'DATA ENTRY'!C492,"")))</f>
        <v/>
      </c>
      <c r="CE493" s="4" t="str">
        <f>IF('DATA ENTRY'!CK492="","",IF('DATA ENTRY'!I492="","",IF(AND($CD$4='DATA ENTRY'!CK492,$CG$4='DATA ENTRY'!D492),'DATA ENTRY'!I492,"")))</f>
        <v/>
      </c>
      <c r="CF493" s="4" t="str">
        <f>IF('DATA ENTRY'!CK492="","",IF('DATA ENTRY'!CK492="","",IF(AND($CD$4='DATA ENTRY'!CK492,$CG$4='DATA ENTRY'!D492),'DATA ENTRY'!CK492,"")))</f>
        <v/>
      </c>
      <c r="CG493" s="3" t="str">
        <f>IF('DATA ENTRY'!CK492="","",IF('DATA ENTRY'!N492="","",IF(AND($CD$4='DATA ENTRY'!CK492,$CG$4='DATA ENTRY'!D492),'DATA ENTRY'!N492,"")))</f>
        <v/>
      </c>
      <c r="CH493" s="107" t="str">
        <f>IF('DATA ENTRY'!CK492="","",IF('DATA ENTRY'!O492="","",IF(AND($CD$4='DATA ENTRY'!CK492,$CG$4='DATA ENTRY'!D492),'DATA ENTRY'!O492,"")))</f>
        <v/>
      </c>
      <c r="CI493" s="3" t="str">
        <f>IF('DATA ENTRY'!CK492="","",IF('DATA ENTRY'!P492="","",IF(AND($CD$4='DATA ENTRY'!CK492,$CG$4='DATA ENTRY'!D492),'DATA ENTRY'!P492,"")))</f>
        <v/>
      </c>
      <c r="CJ493" s="107" t="str">
        <f>IF('DATA ENTRY'!CK492="","",IF('DATA ENTRY'!Q492="","",IF(AND($CD$4='DATA ENTRY'!CK492,$CG$4='DATA ENTRY'!D492),'DATA ENTRY'!Q492,"")))</f>
        <v/>
      </c>
      <c r="CK493" s="3" t="str">
        <f>IF('DATA ENTRY'!CK492="","",IF('DATA ENTRY'!R492="","",IF(AND($CD$4='DATA ENTRY'!CK492,$CG$4='DATA ENTRY'!D492),'DATA ENTRY'!R492,"")))</f>
        <v/>
      </c>
      <c r="CL493" s="3" t="str">
        <f>IF('DATA ENTRY'!CK492="","",IF('DATA ENTRY'!S492="","",IF(AND($CD$4='DATA ENTRY'!CK492,$CG$4='DATA ENTRY'!D492),'DATA ENTRY'!S492,"")))</f>
        <v/>
      </c>
      <c r="CM493" s="3" t="str">
        <f>IF('DATA ENTRY'!CK492="","",IF('DATA ENTRY'!E492="","",IF(AND($CD$4='DATA ENTRY'!CK492,$CG$4='DATA ENTRY'!D492),'DATA ENTRY'!E492,"")))</f>
        <v/>
      </c>
      <c r="CN493" s="3" t="str">
        <f>IF('DATA ENTRY'!CK492="","",IF('DATA ENTRY'!W492="","",IF(AND($CD$4='DATA ENTRY'!CK492,$CG$4='DATA ENTRY'!D492),'DATA ENTRY'!W492,"")))</f>
        <v/>
      </c>
      <c r="CO493" s="3" t="str">
        <f>IF('DATA ENTRY'!CK492="","",IF('DATA ENTRY'!X492="","",IF(AND($CD$4='DATA ENTRY'!CK492,$CG$4='DATA ENTRY'!D492),'DATA ENTRY'!X492,"")))</f>
        <v/>
      </c>
      <c r="CP493" s="108" t="str">
        <f t="shared" si="119"/>
        <v/>
      </c>
      <c r="CQ493" s="108" t="str">
        <f>IF('DATA ENTRY'!CK492="","",IF('DATA ENTRY'!G492="","",IF(AND($CD$4='DATA ENTRY'!CK492,$CG$4='DATA ENTRY'!D492),'DATA ENTRY'!G492,"")))</f>
        <v/>
      </c>
      <c r="CR493" s="230" t="str">
        <f>IF('DATA ENTRY'!CK492="","",IF('DATA ENTRY'!D492="","",IF(AND($CD$4='DATA ENTRY'!CK492,$CG$4='DATA ENTRY'!D492),'DATA ENTRY'!D492,"")))</f>
        <v/>
      </c>
      <c r="CS493">
        <f t="shared" si="120"/>
        <v>0</v>
      </c>
      <c r="CT493">
        <f t="shared" si="121"/>
        <v>0</v>
      </c>
      <c r="CV493" s="139"/>
      <c r="CX493">
        <f t="shared" si="122"/>
        <v>0</v>
      </c>
      <c r="DB493" t="str">
        <f t="shared" si="129"/>
        <v/>
      </c>
      <c r="DC493" t="str">
        <f t="shared" si="130"/>
        <v/>
      </c>
      <c r="DD493" s="224">
        <v>487</v>
      </c>
      <c r="DE493" s="3" t="str">
        <f>IF('DATA ENTRY'!CK492="","",IF('DATA ENTRY'!B492="","",IF(AND($DF$4='DATA ENTRY'!D492),'DATA ENTRY'!B492,"")))</f>
        <v/>
      </c>
      <c r="DF493" s="3" t="str">
        <f>IF('DATA ENTRY'!CK492="","",IF('DATA ENTRY'!C492="","",IF(AND($DF$4='DATA ENTRY'!D492),'DATA ENTRY'!C492,"")))</f>
        <v/>
      </c>
      <c r="DG493" s="4" t="str">
        <f>IF('DATA ENTRY'!CK492="","",IF('DATA ENTRY'!I492="","",IF(AND($DF$4='DATA ENTRY'!D492),'DATA ENTRY'!I492,"")))</f>
        <v/>
      </c>
      <c r="DH493" s="4" t="str">
        <f>IF('DATA ENTRY'!CK492="","",IF('DATA ENTRY'!CK492="","",IF(AND($DF$4='DATA ENTRY'!D492),'DATA ENTRY'!CK492,"")))</f>
        <v/>
      </c>
      <c r="DI493" s="3" t="str">
        <f>IF('DATA ENTRY'!CK492="","",IF('DATA ENTRY'!N492="","",IF(AND($DF$4='DATA ENTRY'!D492),'DATA ENTRY'!N492,"")))</f>
        <v/>
      </c>
      <c r="DJ493" s="107" t="str">
        <f>IF('DATA ENTRY'!CK492="","",IF('DATA ENTRY'!O492="","",IF(AND($DF$4='DATA ENTRY'!D492),'DATA ENTRY'!O492,"")))</f>
        <v/>
      </c>
      <c r="DK493" s="3" t="str">
        <f>IF('DATA ENTRY'!CK492="","",IF('DATA ENTRY'!P492="","",IF(AND($DF$4='DATA ENTRY'!D492),'DATA ENTRY'!P492,"")))</f>
        <v/>
      </c>
      <c r="DL493" s="107" t="str">
        <f>IF('DATA ENTRY'!CK492="","",IF('DATA ENTRY'!Q492="","",IF(AND($DF$4='DATA ENTRY'!D492),'DATA ENTRY'!Q492,"")))</f>
        <v/>
      </c>
      <c r="DM493" s="3" t="str">
        <f>IF('DATA ENTRY'!CK492="","",IF('DATA ENTRY'!R492="","",IF(AND($DF$4='DATA ENTRY'!D492),'DATA ENTRY'!R492,"")))</f>
        <v/>
      </c>
      <c r="DN493" s="107" t="str">
        <f>IF('DATA ENTRY'!CK492="","",IF('DATA ENTRY'!S492="","",IF(AND($DF$4='DATA ENTRY'!D492),'DATA ENTRY'!S492,"")))</f>
        <v/>
      </c>
      <c r="DO493" s="3" t="str">
        <f>IF('DATA ENTRY'!CK492="","",IF('DATA ENTRY'!E492="","",IF(AND($DF$4='DATA ENTRY'!D492),'DATA ENTRY'!E492,"")))</f>
        <v/>
      </c>
      <c r="DP493" s="3" t="str">
        <f>IF('DATA ENTRY'!CK492="","",IF('DATA ENTRY'!D492="","",IF(AND($DF$4='DATA ENTRY'!D492),'DATA ENTRY'!D492,"")))</f>
        <v/>
      </c>
      <c r="DQ493" s="3" t="str">
        <f>IF('DATA ENTRY'!CK492="","",IF('DATA ENTRY'!W492="","",IF(AND($DF$4='DATA ENTRY'!D492),'DATA ENTRY'!W492,"")))</f>
        <v/>
      </c>
      <c r="DR493" s="3" t="str">
        <f>IF('DATA ENTRY'!CK492="","",IF('DATA ENTRY'!X492="","",IF(AND($DF$4='DATA ENTRY'!D492),'DATA ENTRY'!X492,"")))</f>
        <v/>
      </c>
      <c r="DS493" s="108" t="str">
        <f t="shared" si="123"/>
        <v/>
      </c>
      <c r="DT493" s="108" t="str">
        <f>IF('DATA ENTRY'!CK492="","",IF('DATA ENTRY'!D492="","",IF(AND($DF$4='DATA ENTRY'!D492),'DATA ENTRY'!G492,"")))</f>
        <v/>
      </c>
      <c r="DY493">
        <f t="shared" si="124"/>
        <v>0</v>
      </c>
      <c r="EB493" t="str">
        <f t="shared" si="125"/>
        <v/>
      </c>
      <c r="EC493" t="str">
        <f t="shared" si="126"/>
        <v/>
      </c>
      <c r="ED493" s="224">
        <v>487</v>
      </c>
      <c r="EE493" s="3" t="str">
        <f>IF('DATA ENTRY'!CK492="","",IF('DATA ENTRY'!B492="","",IF(AND($EF$4='DATA ENTRY'!G492,$EH$4='DATA ENTRY'!F492),'DATA ENTRY'!B492,"")))</f>
        <v/>
      </c>
      <c r="EF493" s="3" t="str">
        <f>IF('DATA ENTRY'!CK492="","",IF('DATA ENTRY'!C492="","",IF(AND($EF$4='DATA ENTRY'!G492,$EH$4='DATA ENTRY'!F492),'DATA ENTRY'!C492,"")))</f>
        <v/>
      </c>
      <c r="EG493" s="4" t="str">
        <f>IF('DATA ENTRY'!CK492="","",IF('DATA ENTRY'!I492="","",IF(AND($EF$4='DATA ENTRY'!G492,$EH$4='DATA ENTRY'!F492),'DATA ENTRY'!I492,"")))</f>
        <v/>
      </c>
      <c r="EH493" s="4" t="str">
        <f>IF('DATA ENTRY'!CK492="","",IF('DATA ENTRY'!CK492="","",IF(AND($EF$4='DATA ENTRY'!G492,$EH$4='DATA ENTRY'!F492),'DATA ENTRY'!CK492,"")))</f>
        <v/>
      </c>
      <c r="EI493" s="3" t="str">
        <f>IF('DATA ENTRY'!CK492="","",IF('DATA ENTRY'!N492="","",IF(AND($EF$4='DATA ENTRY'!G492,$EH$4='DATA ENTRY'!F492),'DATA ENTRY'!N492,"")))</f>
        <v/>
      </c>
      <c r="EJ493" s="107" t="str">
        <f>IF('DATA ENTRY'!CK492="","",IF('DATA ENTRY'!O492="","",IF(AND($EF$4='DATA ENTRY'!G492,$EH$4='DATA ENTRY'!F492),'DATA ENTRY'!O492,"")))</f>
        <v/>
      </c>
      <c r="EK493" s="3" t="str">
        <f>IF('DATA ENTRY'!CK492="","",IF('DATA ENTRY'!P492="","",IF(AND($EF$4='DATA ENTRY'!G492,$EH$4='DATA ENTRY'!F492),'DATA ENTRY'!P492,"")))</f>
        <v/>
      </c>
      <c r="EL493" s="107" t="str">
        <f>IF('DATA ENTRY'!CK492="","",IF('DATA ENTRY'!Q492="","",IF(AND($EF$4='DATA ENTRY'!G492,$EH$4='DATA ENTRY'!F492),'DATA ENTRY'!Q492,"")))</f>
        <v/>
      </c>
      <c r="EM493" s="3" t="str">
        <f>IF('DATA ENTRY'!CK492="","",IF('DATA ENTRY'!R492="","",IF(AND($EF$4='DATA ENTRY'!G492,$EH$4='DATA ENTRY'!F492),'DATA ENTRY'!R492,"")))</f>
        <v/>
      </c>
      <c r="EN493" s="107" t="str">
        <f>IF('DATA ENTRY'!CK492="","",IF('DATA ENTRY'!S492="","",IF(AND($EF$4='DATA ENTRY'!G492,$EH$4='DATA ENTRY'!F492),'DATA ENTRY'!S492,"")))</f>
        <v/>
      </c>
      <c r="EO493" s="3" t="str">
        <f>IF('DATA ENTRY'!CK492="","",IF('DATA ENTRY'!E492="","",IF(AND($EF$4='DATA ENTRY'!G492,$EH$4='DATA ENTRY'!F492),'DATA ENTRY'!E492,"")))</f>
        <v/>
      </c>
      <c r="EP493" s="3" t="str">
        <f>IF('DATA ENTRY'!CK492="","",IF('DATA ENTRY'!D492="","",IF(AND($EF$4='DATA ENTRY'!G492,$EH$4='DATA ENTRY'!F492),'DATA ENTRY'!D492,"")))</f>
        <v/>
      </c>
      <c r="EQ493" s="3" t="str">
        <f>IF('DATA ENTRY'!CK492="","",IF('DATA ENTRY'!W492="","",IF(AND($EF$4='DATA ENTRY'!G492,$EH$4='DATA ENTRY'!F492),'DATA ENTRY'!W492,"")))</f>
        <v/>
      </c>
      <c r="ER493" s="3" t="str">
        <f>IF('DATA ENTRY'!CK492="","",IF('DATA ENTRY'!X492="","",IF(AND($EF$4='DATA ENTRY'!G492,$EH$4='DATA ENTRY'!F492),'DATA ENTRY'!X492,"")))</f>
        <v/>
      </c>
      <c r="ES493" s="108" t="str">
        <f t="shared" si="127"/>
        <v/>
      </c>
      <c r="ET493" s="108" t="str">
        <f>IF('DATA ENTRY'!CK492="","",IF('DATA ENTRY'!D492="","",IF(AND($EF$4='DATA ENTRY'!G492,$EH$4='DATA ENTRY'!F492),'DATA ENTRY'!G492,"")))</f>
        <v/>
      </c>
      <c r="EY493">
        <f t="shared" si="128"/>
        <v>0</v>
      </c>
    </row>
    <row r="494" spans="1:155">
      <c r="A494" t="str">
        <f>IF(S494=0,"",1+(MAX($A$7:A493)))</f>
        <v/>
      </c>
      <c r="B494" s="224">
        <v>488</v>
      </c>
      <c r="C494" s="3" t="str">
        <f>IF('DATA ENTRY'!CK493="","",IF('DATA ENTRY'!B493="","",IF($D$4="All Post",'DATA ENTRY'!B493,IF(AND($D$4='DATA ENTRY'!CK493),'DATA ENTRY'!B493,""))))</f>
        <v/>
      </c>
      <c r="D494" s="3" t="str">
        <f>IF('DATA ENTRY'!CK493="","",IF('DATA ENTRY'!C493="","",IF($D$4="All Post",'DATA ENTRY'!C493,IF(AND($D$4='DATA ENTRY'!CK493),'DATA ENTRY'!C493,""))))</f>
        <v/>
      </c>
      <c r="E494" s="4" t="str">
        <f>IF('DATA ENTRY'!CK493="","",IF('DATA ENTRY'!I493="","",IF($D$4="All Post",'DATA ENTRY'!I493,IF(AND($D$4='DATA ENTRY'!CK493),'DATA ENTRY'!I493,""))))</f>
        <v/>
      </c>
      <c r="F494" s="4" t="str">
        <f>IF('DATA ENTRY'!CK493="","",IF('DATA ENTRY'!CK493="","",IF($D$4="All Post",'DATA ENTRY'!CK493,IF(AND($D$4='DATA ENTRY'!CK493),'DATA ENTRY'!CK493,""))))</f>
        <v/>
      </c>
      <c r="G494" s="3" t="str">
        <f>IF('DATA ENTRY'!CK493="","",IF('DATA ENTRY'!N493="","",IF($D$4="All Post",'DATA ENTRY'!N493,IF(AND($D$4='DATA ENTRY'!CK493),'DATA ENTRY'!N493,""))))</f>
        <v/>
      </c>
      <c r="H494" s="107" t="str">
        <f>IF('DATA ENTRY'!CK493="","",IF('DATA ENTRY'!O493="","",IF($D$4="All Post",'DATA ENTRY'!O493,IF(AND($D$4='DATA ENTRY'!CK493),'DATA ENTRY'!O493,""))))</f>
        <v/>
      </c>
      <c r="I494" s="3" t="str">
        <f>IF('DATA ENTRY'!CK493="","",IF('DATA ENTRY'!P493="","",IF($D$4="All Post",'DATA ENTRY'!P493,IF(AND($D$4='DATA ENTRY'!CK493),'DATA ENTRY'!P493,""))))</f>
        <v/>
      </c>
      <c r="J494" s="107" t="str">
        <f>IF('DATA ENTRY'!CK493="","",IF('DATA ENTRY'!Q493="","",IF($D$4="All Post",'DATA ENTRY'!Q493,IF(AND($D$4='DATA ENTRY'!CK493),'DATA ENTRY'!Q493,""))))</f>
        <v/>
      </c>
      <c r="K494" s="3" t="str">
        <f>IF('DATA ENTRY'!CK493="","",IF('DATA ENTRY'!R493="","",IF($D$4="All Post",'DATA ENTRY'!R493,IF(AND($D$4='DATA ENTRY'!CK493),'DATA ENTRY'!R493,""))))</f>
        <v/>
      </c>
      <c r="L494" s="3" t="str">
        <f>IF('DATA ENTRY'!CK493="","",IF('DATA ENTRY'!S493="","",IF($D$4="All Post",'DATA ENTRY'!S493,IF(AND($D$4='DATA ENTRY'!CK493),'DATA ENTRY'!S493,""))))</f>
        <v/>
      </c>
      <c r="M494" s="3" t="str">
        <f>IF('DATA ENTRY'!CK493="","",IF('DATA ENTRY'!E493="","",IF($D$4="All Post",'DATA ENTRY'!E493,IF(AND($D$4='DATA ENTRY'!CK493),'DATA ENTRY'!E493,""))))</f>
        <v/>
      </c>
      <c r="N494" s="3" t="str">
        <f>IF('DATA ENTRY'!CK493="","",IF('DATA ENTRY'!W493="","",IF($D$4="All Post",'DATA ENTRY'!W493,IF(AND($D$4='DATA ENTRY'!CK493),'DATA ENTRY'!W493,""))))</f>
        <v/>
      </c>
      <c r="O494" s="3" t="str">
        <f>IF('DATA ENTRY'!CK493="","",IF('DATA ENTRY'!X493="","",IF($D$4="All Post",'DATA ENTRY'!X493,IF(AND($D$4='DATA ENTRY'!CK493),'DATA ENTRY'!X493,""))))</f>
        <v/>
      </c>
      <c r="P494" s="3" t="str">
        <f>IF('DATA ENTRY'!CK493="","",IF('DATA ENTRY'!G493="","",IF($D$4="All Post",'DATA ENTRY'!G493,IF(AND($D$4='DATA ENTRY'!CK493),'DATA ENTRY'!G493,""))))</f>
        <v/>
      </c>
      <c r="S494">
        <f t="shared" si="115"/>
        <v>0</v>
      </c>
      <c r="T494" t="str">
        <f t="shared" si="116"/>
        <v/>
      </c>
      <c r="BZ494" t="str">
        <f t="shared" si="117"/>
        <v/>
      </c>
      <c r="CA494" t="str">
        <f t="shared" si="118"/>
        <v/>
      </c>
      <c r="CB494" s="224">
        <v>488</v>
      </c>
      <c r="CC494" s="3" t="str">
        <f>IF('DATA ENTRY'!CK493="","",IF('DATA ENTRY'!B493="","",IF(AND($CD$4='DATA ENTRY'!CK493,$CG$4='DATA ENTRY'!D493),'DATA ENTRY'!B493,"")))</f>
        <v/>
      </c>
      <c r="CD494" s="3" t="str">
        <f>IF('DATA ENTRY'!CK493="","",IF('DATA ENTRY'!C493="","",IF(AND($CD$4='DATA ENTRY'!CK493,$CG$4='DATA ENTRY'!D493),'DATA ENTRY'!C493,"")))</f>
        <v/>
      </c>
      <c r="CE494" s="4" t="str">
        <f>IF('DATA ENTRY'!CK493="","",IF('DATA ENTRY'!I493="","",IF(AND($CD$4='DATA ENTRY'!CK493,$CG$4='DATA ENTRY'!D493),'DATA ENTRY'!I493,"")))</f>
        <v/>
      </c>
      <c r="CF494" s="4" t="str">
        <f>IF('DATA ENTRY'!CK493="","",IF('DATA ENTRY'!CK493="","",IF(AND($CD$4='DATA ENTRY'!CK493,$CG$4='DATA ENTRY'!D493),'DATA ENTRY'!CK493,"")))</f>
        <v/>
      </c>
      <c r="CG494" s="3" t="str">
        <f>IF('DATA ENTRY'!CK493="","",IF('DATA ENTRY'!N493="","",IF(AND($CD$4='DATA ENTRY'!CK493,$CG$4='DATA ENTRY'!D493),'DATA ENTRY'!N493,"")))</f>
        <v/>
      </c>
      <c r="CH494" s="107" t="str">
        <f>IF('DATA ENTRY'!CK493="","",IF('DATA ENTRY'!O493="","",IF(AND($CD$4='DATA ENTRY'!CK493,$CG$4='DATA ENTRY'!D493),'DATA ENTRY'!O493,"")))</f>
        <v/>
      </c>
      <c r="CI494" s="3" t="str">
        <f>IF('DATA ENTRY'!CK493="","",IF('DATA ENTRY'!P493="","",IF(AND($CD$4='DATA ENTRY'!CK493,$CG$4='DATA ENTRY'!D493),'DATA ENTRY'!P493,"")))</f>
        <v/>
      </c>
      <c r="CJ494" s="107" t="str">
        <f>IF('DATA ENTRY'!CK493="","",IF('DATA ENTRY'!Q493="","",IF(AND($CD$4='DATA ENTRY'!CK493,$CG$4='DATA ENTRY'!D493),'DATA ENTRY'!Q493,"")))</f>
        <v/>
      </c>
      <c r="CK494" s="3" t="str">
        <f>IF('DATA ENTRY'!CK493="","",IF('DATA ENTRY'!R493="","",IF(AND($CD$4='DATA ENTRY'!CK493,$CG$4='DATA ENTRY'!D493),'DATA ENTRY'!R493,"")))</f>
        <v/>
      </c>
      <c r="CL494" s="3" t="str">
        <f>IF('DATA ENTRY'!CK493="","",IF('DATA ENTRY'!S493="","",IF(AND($CD$4='DATA ENTRY'!CK493,$CG$4='DATA ENTRY'!D493),'DATA ENTRY'!S493,"")))</f>
        <v/>
      </c>
      <c r="CM494" s="3" t="str">
        <f>IF('DATA ENTRY'!CK493="","",IF('DATA ENTRY'!E493="","",IF(AND($CD$4='DATA ENTRY'!CK493,$CG$4='DATA ENTRY'!D493),'DATA ENTRY'!E493,"")))</f>
        <v/>
      </c>
      <c r="CN494" s="3" t="str">
        <f>IF('DATA ENTRY'!CK493="","",IF('DATA ENTRY'!W493="","",IF(AND($CD$4='DATA ENTRY'!CK493,$CG$4='DATA ENTRY'!D493),'DATA ENTRY'!W493,"")))</f>
        <v/>
      </c>
      <c r="CO494" s="3" t="str">
        <f>IF('DATA ENTRY'!CK493="","",IF('DATA ENTRY'!X493="","",IF(AND($CD$4='DATA ENTRY'!CK493,$CG$4='DATA ENTRY'!D493),'DATA ENTRY'!X493,"")))</f>
        <v/>
      </c>
      <c r="CP494" s="108" t="str">
        <f t="shared" si="119"/>
        <v/>
      </c>
      <c r="CQ494" s="108" t="str">
        <f>IF('DATA ENTRY'!CK493="","",IF('DATA ENTRY'!G493="","",IF(AND($CD$4='DATA ENTRY'!CK493,$CG$4='DATA ENTRY'!D493),'DATA ENTRY'!G493,"")))</f>
        <v/>
      </c>
      <c r="CR494" s="230" t="str">
        <f>IF('DATA ENTRY'!CK493="","",IF('DATA ENTRY'!D493="","",IF(AND($CD$4='DATA ENTRY'!CK493,$CG$4='DATA ENTRY'!D493),'DATA ENTRY'!D493,"")))</f>
        <v/>
      </c>
      <c r="CS494">
        <f t="shared" si="120"/>
        <v>0</v>
      </c>
      <c r="CT494">
        <f t="shared" si="121"/>
        <v>0</v>
      </c>
      <c r="CV494" s="139"/>
      <c r="CX494">
        <f t="shared" si="122"/>
        <v>0</v>
      </c>
      <c r="DB494" t="str">
        <f t="shared" si="129"/>
        <v/>
      </c>
      <c r="DC494" t="str">
        <f t="shared" si="130"/>
        <v/>
      </c>
      <c r="DD494" s="224">
        <v>488</v>
      </c>
      <c r="DE494" s="3" t="str">
        <f>IF('DATA ENTRY'!CK493="","",IF('DATA ENTRY'!B493="","",IF(AND($DF$4='DATA ENTRY'!D493),'DATA ENTRY'!B493,"")))</f>
        <v/>
      </c>
      <c r="DF494" s="3" t="str">
        <f>IF('DATA ENTRY'!CK493="","",IF('DATA ENTRY'!C493="","",IF(AND($DF$4='DATA ENTRY'!D493),'DATA ENTRY'!C493,"")))</f>
        <v/>
      </c>
      <c r="DG494" s="4" t="str">
        <f>IF('DATA ENTRY'!CK493="","",IF('DATA ENTRY'!I493="","",IF(AND($DF$4='DATA ENTRY'!D493),'DATA ENTRY'!I493,"")))</f>
        <v/>
      </c>
      <c r="DH494" s="4" t="str">
        <f>IF('DATA ENTRY'!CK493="","",IF('DATA ENTRY'!CK493="","",IF(AND($DF$4='DATA ENTRY'!D493),'DATA ENTRY'!CK493,"")))</f>
        <v/>
      </c>
      <c r="DI494" s="3" t="str">
        <f>IF('DATA ENTRY'!CK493="","",IF('DATA ENTRY'!N493="","",IF(AND($DF$4='DATA ENTRY'!D493),'DATA ENTRY'!N493,"")))</f>
        <v/>
      </c>
      <c r="DJ494" s="107" t="str">
        <f>IF('DATA ENTRY'!CK493="","",IF('DATA ENTRY'!O493="","",IF(AND($DF$4='DATA ENTRY'!D493),'DATA ENTRY'!O493,"")))</f>
        <v/>
      </c>
      <c r="DK494" s="3" t="str">
        <f>IF('DATA ENTRY'!CK493="","",IF('DATA ENTRY'!P493="","",IF(AND($DF$4='DATA ENTRY'!D493),'DATA ENTRY'!P493,"")))</f>
        <v/>
      </c>
      <c r="DL494" s="107" t="str">
        <f>IF('DATA ENTRY'!CK493="","",IF('DATA ENTRY'!Q493="","",IF(AND($DF$4='DATA ENTRY'!D493),'DATA ENTRY'!Q493,"")))</f>
        <v/>
      </c>
      <c r="DM494" s="3" t="str">
        <f>IF('DATA ENTRY'!CK493="","",IF('DATA ENTRY'!R493="","",IF(AND($DF$4='DATA ENTRY'!D493),'DATA ENTRY'!R493,"")))</f>
        <v/>
      </c>
      <c r="DN494" s="107" t="str">
        <f>IF('DATA ENTRY'!CK493="","",IF('DATA ENTRY'!S493="","",IF(AND($DF$4='DATA ENTRY'!D493),'DATA ENTRY'!S493,"")))</f>
        <v/>
      </c>
      <c r="DO494" s="3" t="str">
        <f>IF('DATA ENTRY'!CK493="","",IF('DATA ENTRY'!E493="","",IF(AND($DF$4='DATA ENTRY'!D493),'DATA ENTRY'!E493,"")))</f>
        <v/>
      </c>
      <c r="DP494" s="3" t="str">
        <f>IF('DATA ENTRY'!CK493="","",IF('DATA ENTRY'!D493="","",IF(AND($DF$4='DATA ENTRY'!D493),'DATA ENTRY'!D493,"")))</f>
        <v/>
      </c>
      <c r="DQ494" s="3" t="str">
        <f>IF('DATA ENTRY'!CK493="","",IF('DATA ENTRY'!W493="","",IF(AND($DF$4='DATA ENTRY'!D493),'DATA ENTRY'!W493,"")))</f>
        <v/>
      </c>
      <c r="DR494" s="3" t="str">
        <f>IF('DATA ENTRY'!CK493="","",IF('DATA ENTRY'!X493="","",IF(AND($DF$4='DATA ENTRY'!D493),'DATA ENTRY'!X493,"")))</f>
        <v/>
      </c>
      <c r="DS494" s="108" t="str">
        <f t="shared" si="123"/>
        <v/>
      </c>
      <c r="DT494" s="108" t="str">
        <f>IF('DATA ENTRY'!CK493="","",IF('DATA ENTRY'!D493="","",IF(AND($DF$4='DATA ENTRY'!D493),'DATA ENTRY'!G493,"")))</f>
        <v/>
      </c>
      <c r="DY494">
        <f t="shared" si="124"/>
        <v>0</v>
      </c>
      <c r="EB494" t="str">
        <f t="shared" si="125"/>
        <v/>
      </c>
      <c r="EC494" t="str">
        <f t="shared" si="126"/>
        <v/>
      </c>
      <c r="ED494" s="224">
        <v>488</v>
      </c>
      <c r="EE494" s="3" t="str">
        <f>IF('DATA ENTRY'!CK493="","",IF('DATA ENTRY'!B493="","",IF(AND($EF$4='DATA ENTRY'!G493,$EH$4='DATA ENTRY'!F493),'DATA ENTRY'!B493,"")))</f>
        <v/>
      </c>
      <c r="EF494" s="3" t="str">
        <f>IF('DATA ENTRY'!CK493="","",IF('DATA ENTRY'!C493="","",IF(AND($EF$4='DATA ENTRY'!G493,$EH$4='DATA ENTRY'!F493),'DATA ENTRY'!C493,"")))</f>
        <v/>
      </c>
      <c r="EG494" s="4" t="str">
        <f>IF('DATA ENTRY'!CK493="","",IF('DATA ENTRY'!I493="","",IF(AND($EF$4='DATA ENTRY'!G493,$EH$4='DATA ENTRY'!F493),'DATA ENTRY'!I493,"")))</f>
        <v/>
      </c>
      <c r="EH494" s="4" t="str">
        <f>IF('DATA ENTRY'!CK493="","",IF('DATA ENTRY'!CK493="","",IF(AND($EF$4='DATA ENTRY'!G493,$EH$4='DATA ENTRY'!F493),'DATA ENTRY'!CK493,"")))</f>
        <v/>
      </c>
      <c r="EI494" s="3" t="str">
        <f>IF('DATA ENTRY'!CK493="","",IF('DATA ENTRY'!N493="","",IF(AND($EF$4='DATA ENTRY'!G493,$EH$4='DATA ENTRY'!F493),'DATA ENTRY'!N493,"")))</f>
        <v/>
      </c>
      <c r="EJ494" s="107" t="str">
        <f>IF('DATA ENTRY'!CK493="","",IF('DATA ENTRY'!O493="","",IF(AND($EF$4='DATA ENTRY'!G493,$EH$4='DATA ENTRY'!F493),'DATA ENTRY'!O493,"")))</f>
        <v/>
      </c>
      <c r="EK494" s="3" t="str">
        <f>IF('DATA ENTRY'!CK493="","",IF('DATA ENTRY'!P493="","",IF(AND($EF$4='DATA ENTRY'!G493,$EH$4='DATA ENTRY'!F493),'DATA ENTRY'!P493,"")))</f>
        <v/>
      </c>
      <c r="EL494" s="107" t="str">
        <f>IF('DATA ENTRY'!CK493="","",IF('DATA ENTRY'!Q493="","",IF(AND($EF$4='DATA ENTRY'!G493,$EH$4='DATA ENTRY'!F493),'DATA ENTRY'!Q493,"")))</f>
        <v/>
      </c>
      <c r="EM494" s="3" t="str">
        <f>IF('DATA ENTRY'!CK493="","",IF('DATA ENTRY'!R493="","",IF(AND($EF$4='DATA ENTRY'!G493,$EH$4='DATA ENTRY'!F493),'DATA ENTRY'!R493,"")))</f>
        <v/>
      </c>
      <c r="EN494" s="107" t="str">
        <f>IF('DATA ENTRY'!CK493="","",IF('DATA ENTRY'!S493="","",IF(AND($EF$4='DATA ENTRY'!G493,$EH$4='DATA ENTRY'!F493),'DATA ENTRY'!S493,"")))</f>
        <v/>
      </c>
      <c r="EO494" s="3" t="str">
        <f>IF('DATA ENTRY'!CK493="","",IF('DATA ENTRY'!E493="","",IF(AND($EF$4='DATA ENTRY'!G493,$EH$4='DATA ENTRY'!F493),'DATA ENTRY'!E493,"")))</f>
        <v/>
      </c>
      <c r="EP494" s="3" t="str">
        <f>IF('DATA ENTRY'!CK493="","",IF('DATA ENTRY'!D493="","",IF(AND($EF$4='DATA ENTRY'!G493,$EH$4='DATA ENTRY'!F493),'DATA ENTRY'!D493,"")))</f>
        <v/>
      </c>
      <c r="EQ494" s="3" t="str">
        <f>IF('DATA ENTRY'!CK493="","",IF('DATA ENTRY'!W493="","",IF(AND($EF$4='DATA ENTRY'!G493,$EH$4='DATA ENTRY'!F493),'DATA ENTRY'!W493,"")))</f>
        <v/>
      </c>
      <c r="ER494" s="3" t="str">
        <f>IF('DATA ENTRY'!CK493="","",IF('DATA ENTRY'!X493="","",IF(AND($EF$4='DATA ENTRY'!G493,$EH$4='DATA ENTRY'!F493),'DATA ENTRY'!X493,"")))</f>
        <v/>
      </c>
      <c r="ES494" s="108" t="str">
        <f t="shared" si="127"/>
        <v/>
      </c>
      <c r="ET494" s="108" t="str">
        <f>IF('DATA ENTRY'!CK493="","",IF('DATA ENTRY'!D493="","",IF(AND($EF$4='DATA ENTRY'!G493,$EH$4='DATA ENTRY'!F493),'DATA ENTRY'!G493,"")))</f>
        <v/>
      </c>
      <c r="EY494">
        <f t="shared" si="128"/>
        <v>0</v>
      </c>
    </row>
    <row r="495" spans="1:155">
      <c r="A495" t="str">
        <f>IF(S495=0,"",1+(MAX($A$7:A494)))</f>
        <v/>
      </c>
      <c r="B495" s="224">
        <v>489</v>
      </c>
      <c r="C495" s="3" t="str">
        <f>IF('DATA ENTRY'!CK494="","",IF('DATA ENTRY'!B494="","",IF($D$4="All Post",'DATA ENTRY'!B494,IF(AND($D$4='DATA ENTRY'!CK494),'DATA ENTRY'!B494,""))))</f>
        <v/>
      </c>
      <c r="D495" s="3" t="str">
        <f>IF('DATA ENTRY'!CK494="","",IF('DATA ENTRY'!C494="","",IF($D$4="All Post",'DATA ENTRY'!C494,IF(AND($D$4='DATA ENTRY'!CK494),'DATA ENTRY'!C494,""))))</f>
        <v/>
      </c>
      <c r="E495" s="4" t="str">
        <f>IF('DATA ENTRY'!CK494="","",IF('DATA ENTRY'!I494="","",IF($D$4="All Post",'DATA ENTRY'!I494,IF(AND($D$4='DATA ENTRY'!CK494),'DATA ENTRY'!I494,""))))</f>
        <v/>
      </c>
      <c r="F495" s="4" t="str">
        <f>IF('DATA ENTRY'!CK494="","",IF('DATA ENTRY'!CK494="","",IF($D$4="All Post",'DATA ENTRY'!CK494,IF(AND($D$4='DATA ENTRY'!CK494),'DATA ENTRY'!CK494,""))))</f>
        <v/>
      </c>
      <c r="G495" s="3" t="str">
        <f>IF('DATA ENTRY'!CK494="","",IF('DATA ENTRY'!N494="","",IF($D$4="All Post",'DATA ENTRY'!N494,IF(AND($D$4='DATA ENTRY'!CK494),'DATA ENTRY'!N494,""))))</f>
        <v/>
      </c>
      <c r="H495" s="107" t="str">
        <f>IF('DATA ENTRY'!CK494="","",IF('DATA ENTRY'!O494="","",IF($D$4="All Post",'DATA ENTRY'!O494,IF(AND($D$4='DATA ENTRY'!CK494),'DATA ENTRY'!O494,""))))</f>
        <v/>
      </c>
      <c r="I495" s="3" t="str">
        <f>IF('DATA ENTRY'!CK494="","",IF('DATA ENTRY'!P494="","",IF($D$4="All Post",'DATA ENTRY'!P494,IF(AND($D$4='DATA ENTRY'!CK494),'DATA ENTRY'!P494,""))))</f>
        <v/>
      </c>
      <c r="J495" s="107" t="str">
        <f>IF('DATA ENTRY'!CK494="","",IF('DATA ENTRY'!Q494="","",IF($D$4="All Post",'DATA ENTRY'!Q494,IF(AND($D$4='DATA ENTRY'!CK494),'DATA ENTRY'!Q494,""))))</f>
        <v/>
      </c>
      <c r="K495" s="3" t="str">
        <f>IF('DATA ENTRY'!CK494="","",IF('DATA ENTRY'!R494="","",IF($D$4="All Post",'DATA ENTRY'!R494,IF(AND($D$4='DATA ENTRY'!CK494),'DATA ENTRY'!R494,""))))</f>
        <v/>
      </c>
      <c r="L495" s="3" t="str">
        <f>IF('DATA ENTRY'!CK494="","",IF('DATA ENTRY'!S494="","",IF($D$4="All Post",'DATA ENTRY'!S494,IF(AND($D$4='DATA ENTRY'!CK494),'DATA ENTRY'!S494,""))))</f>
        <v/>
      </c>
      <c r="M495" s="3" t="str">
        <f>IF('DATA ENTRY'!CK494="","",IF('DATA ENTRY'!E494="","",IF($D$4="All Post",'DATA ENTRY'!E494,IF(AND($D$4='DATA ENTRY'!CK494),'DATA ENTRY'!E494,""))))</f>
        <v/>
      </c>
      <c r="N495" s="3" t="str">
        <f>IF('DATA ENTRY'!CK494="","",IF('DATA ENTRY'!W494="","",IF($D$4="All Post",'DATA ENTRY'!W494,IF(AND($D$4='DATA ENTRY'!CK494),'DATA ENTRY'!W494,""))))</f>
        <v/>
      </c>
      <c r="O495" s="3" t="str">
        <f>IF('DATA ENTRY'!CK494="","",IF('DATA ENTRY'!X494="","",IF($D$4="All Post",'DATA ENTRY'!X494,IF(AND($D$4='DATA ENTRY'!CK494),'DATA ENTRY'!X494,""))))</f>
        <v/>
      </c>
      <c r="P495" s="3" t="str">
        <f>IF('DATA ENTRY'!CK494="","",IF('DATA ENTRY'!G494="","",IF($D$4="All Post",'DATA ENTRY'!G494,IF(AND($D$4='DATA ENTRY'!CK494),'DATA ENTRY'!G494,""))))</f>
        <v/>
      </c>
      <c r="S495">
        <f t="shared" si="115"/>
        <v>0</v>
      </c>
      <c r="T495" t="str">
        <f t="shared" si="116"/>
        <v/>
      </c>
      <c r="BZ495" t="str">
        <f t="shared" si="117"/>
        <v/>
      </c>
      <c r="CA495" t="str">
        <f t="shared" si="118"/>
        <v/>
      </c>
      <c r="CB495" s="224">
        <v>489</v>
      </c>
      <c r="CC495" s="3" t="str">
        <f>IF('DATA ENTRY'!CK494="","",IF('DATA ENTRY'!B494="","",IF(AND($CD$4='DATA ENTRY'!CK494,$CG$4='DATA ENTRY'!D494),'DATA ENTRY'!B494,"")))</f>
        <v/>
      </c>
      <c r="CD495" s="3" t="str">
        <f>IF('DATA ENTRY'!CK494="","",IF('DATA ENTRY'!C494="","",IF(AND($CD$4='DATA ENTRY'!CK494,$CG$4='DATA ENTRY'!D494),'DATA ENTRY'!C494,"")))</f>
        <v/>
      </c>
      <c r="CE495" s="4" t="str">
        <f>IF('DATA ENTRY'!CK494="","",IF('DATA ENTRY'!I494="","",IF(AND($CD$4='DATA ENTRY'!CK494,$CG$4='DATA ENTRY'!D494),'DATA ENTRY'!I494,"")))</f>
        <v/>
      </c>
      <c r="CF495" s="4" t="str">
        <f>IF('DATA ENTRY'!CK494="","",IF('DATA ENTRY'!CK494="","",IF(AND($CD$4='DATA ENTRY'!CK494,$CG$4='DATA ENTRY'!D494),'DATA ENTRY'!CK494,"")))</f>
        <v/>
      </c>
      <c r="CG495" s="3" t="str">
        <f>IF('DATA ENTRY'!CK494="","",IF('DATA ENTRY'!N494="","",IF(AND($CD$4='DATA ENTRY'!CK494,$CG$4='DATA ENTRY'!D494),'DATA ENTRY'!N494,"")))</f>
        <v/>
      </c>
      <c r="CH495" s="107" t="str">
        <f>IF('DATA ENTRY'!CK494="","",IF('DATA ENTRY'!O494="","",IF(AND($CD$4='DATA ENTRY'!CK494,$CG$4='DATA ENTRY'!D494),'DATA ENTRY'!O494,"")))</f>
        <v/>
      </c>
      <c r="CI495" s="3" t="str">
        <f>IF('DATA ENTRY'!CK494="","",IF('DATA ENTRY'!P494="","",IF(AND($CD$4='DATA ENTRY'!CK494,$CG$4='DATA ENTRY'!D494),'DATA ENTRY'!P494,"")))</f>
        <v/>
      </c>
      <c r="CJ495" s="107" t="str">
        <f>IF('DATA ENTRY'!CK494="","",IF('DATA ENTRY'!Q494="","",IF(AND($CD$4='DATA ENTRY'!CK494,$CG$4='DATA ENTRY'!D494),'DATA ENTRY'!Q494,"")))</f>
        <v/>
      </c>
      <c r="CK495" s="3" t="str">
        <f>IF('DATA ENTRY'!CK494="","",IF('DATA ENTRY'!R494="","",IF(AND($CD$4='DATA ENTRY'!CK494,$CG$4='DATA ENTRY'!D494),'DATA ENTRY'!R494,"")))</f>
        <v/>
      </c>
      <c r="CL495" s="3" t="str">
        <f>IF('DATA ENTRY'!CK494="","",IF('DATA ENTRY'!S494="","",IF(AND($CD$4='DATA ENTRY'!CK494,$CG$4='DATA ENTRY'!D494),'DATA ENTRY'!S494,"")))</f>
        <v/>
      </c>
      <c r="CM495" s="3" t="str">
        <f>IF('DATA ENTRY'!CK494="","",IF('DATA ENTRY'!E494="","",IF(AND($CD$4='DATA ENTRY'!CK494,$CG$4='DATA ENTRY'!D494),'DATA ENTRY'!E494,"")))</f>
        <v/>
      </c>
      <c r="CN495" s="3" t="str">
        <f>IF('DATA ENTRY'!CK494="","",IF('DATA ENTRY'!W494="","",IF(AND($CD$4='DATA ENTRY'!CK494,$CG$4='DATA ENTRY'!D494),'DATA ENTRY'!W494,"")))</f>
        <v/>
      </c>
      <c r="CO495" s="3" t="str">
        <f>IF('DATA ENTRY'!CK494="","",IF('DATA ENTRY'!X494="","",IF(AND($CD$4='DATA ENTRY'!CK494,$CG$4='DATA ENTRY'!D494),'DATA ENTRY'!X494,"")))</f>
        <v/>
      </c>
      <c r="CP495" s="108" t="str">
        <f t="shared" si="119"/>
        <v/>
      </c>
      <c r="CQ495" s="108" t="str">
        <f>IF('DATA ENTRY'!CK494="","",IF('DATA ENTRY'!G494="","",IF(AND($CD$4='DATA ENTRY'!CK494,$CG$4='DATA ENTRY'!D494),'DATA ENTRY'!G494,"")))</f>
        <v/>
      </c>
      <c r="CR495" s="230" t="str">
        <f>IF('DATA ENTRY'!CK494="","",IF('DATA ENTRY'!D494="","",IF(AND($CD$4='DATA ENTRY'!CK494,$CG$4='DATA ENTRY'!D494),'DATA ENTRY'!D494,"")))</f>
        <v/>
      </c>
      <c r="CS495">
        <f t="shared" si="120"/>
        <v>0</v>
      </c>
      <c r="CT495">
        <f t="shared" si="121"/>
        <v>0</v>
      </c>
      <c r="CV495" s="139"/>
      <c r="CX495">
        <f t="shared" si="122"/>
        <v>0</v>
      </c>
      <c r="DB495" t="str">
        <f t="shared" si="129"/>
        <v/>
      </c>
      <c r="DC495" t="str">
        <f t="shared" si="130"/>
        <v/>
      </c>
      <c r="DD495" s="224">
        <v>489</v>
      </c>
      <c r="DE495" s="3" t="str">
        <f>IF('DATA ENTRY'!CK494="","",IF('DATA ENTRY'!B494="","",IF(AND($DF$4='DATA ENTRY'!D494),'DATA ENTRY'!B494,"")))</f>
        <v/>
      </c>
      <c r="DF495" s="3" t="str">
        <f>IF('DATA ENTRY'!CK494="","",IF('DATA ENTRY'!C494="","",IF(AND($DF$4='DATA ENTRY'!D494),'DATA ENTRY'!C494,"")))</f>
        <v/>
      </c>
      <c r="DG495" s="4" t="str">
        <f>IF('DATA ENTRY'!CK494="","",IF('DATA ENTRY'!I494="","",IF(AND($DF$4='DATA ENTRY'!D494),'DATA ENTRY'!I494,"")))</f>
        <v/>
      </c>
      <c r="DH495" s="4" t="str">
        <f>IF('DATA ENTRY'!CK494="","",IF('DATA ENTRY'!CK494="","",IF(AND($DF$4='DATA ENTRY'!D494),'DATA ENTRY'!CK494,"")))</f>
        <v/>
      </c>
      <c r="DI495" s="3" t="str">
        <f>IF('DATA ENTRY'!CK494="","",IF('DATA ENTRY'!N494="","",IF(AND($DF$4='DATA ENTRY'!D494),'DATA ENTRY'!N494,"")))</f>
        <v/>
      </c>
      <c r="DJ495" s="107" t="str">
        <f>IF('DATA ENTRY'!CK494="","",IF('DATA ENTRY'!O494="","",IF(AND($DF$4='DATA ENTRY'!D494),'DATA ENTRY'!O494,"")))</f>
        <v/>
      </c>
      <c r="DK495" s="3" t="str">
        <f>IF('DATA ENTRY'!CK494="","",IF('DATA ENTRY'!P494="","",IF(AND($DF$4='DATA ENTRY'!D494),'DATA ENTRY'!P494,"")))</f>
        <v/>
      </c>
      <c r="DL495" s="107" t="str">
        <f>IF('DATA ENTRY'!CK494="","",IF('DATA ENTRY'!Q494="","",IF(AND($DF$4='DATA ENTRY'!D494),'DATA ENTRY'!Q494,"")))</f>
        <v/>
      </c>
      <c r="DM495" s="3" t="str">
        <f>IF('DATA ENTRY'!CK494="","",IF('DATA ENTRY'!R494="","",IF(AND($DF$4='DATA ENTRY'!D494),'DATA ENTRY'!R494,"")))</f>
        <v/>
      </c>
      <c r="DN495" s="107" t="str">
        <f>IF('DATA ENTRY'!CK494="","",IF('DATA ENTRY'!S494="","",IF(AND($DF$4='DATA ENTRY'!D494),'DATA ENTRY'!S494,"")))</f>
        <v/>
      </c>
      <c r="DO495" s="3" t="str">
        <f>IF('DATA ENTRY'!CK494="","",IF('DATA ENTRY'!E494="","",IF(AND($DF$4='DATA ENTRY'!D494),'DATA ENTRY'!E494,"")))</f>
        <v/>
      </c>
      <c r="DP495" s="3" t="str">
        <f>IF('DATA ENTRY'!CK494="","",IF('DATA ENTRY'!D494="","",IF(AND($DF$4='DATA ENTRY'!D494),'DATA ENTRY'!D494,"")))</f>
        <v/>
      </c>
      <c r="DQ495" s="3" t="str">
        <f>IF('DATA ENTRY'!CK494="","",IF('DATA ENTRY'!W494="","",IF(AND($DF$4='DATA ENTRY'!D494),'DATA ENTRY'!W494,"")))</f>
        <v/>
      </c>
      <c r="DR495" s="3" t="str">
        <f>IF('DATA ENTRY'!CK494="","",IF('DATA ENTRY'!X494="","",IF(AND($DF$4='DATA ENTRY'!D494),'DATA ENTRY'!X494,"")))</f>
        <v/>
      </c>
      <c r="DS495" s="108" t="str">
        <f t="shared" si="123"/>
        <v/>
      </c>
      <c r="DT495" s="108" t="str">
        <f>IF('DATA ENTRY'!CK494="","",IF('DATA ENTRY'!D494="","",IF(AND($DF$4='DATA ENTRY'!D494),'DATA ENTRY'!G494,"")))</f>
        <v/>
      </c>
      <c r="DY495">
        <f t="shared" si="124"/>
        <v>0</v>
      </c>
      <c r="EB495" t="str">
        <f t="shared" si="125"/>
        <v/>
      </c>
      <c r="EC495" t="str">
        <f t="shared" si="126"/>
        <v/>
      </c>
      <c r="ED495" s="224">
        <v>489</v>
      </c>
      <c r="EE495" s="3" t="str">
        <f>IF('DATA ENTRY'!CK494="","",IF('DATA ENTRY'!B494="","",IF(AND($EF$4='DATA ENTRY'!G494,$EH$4='DATA ENTRY'!F494),'DATA ENTRY'!B494,"")))</f>
        <v/>
      </c>
      <c r="EF495" s="3" t="str">
        <f>IF('DATA ENTRY'!CK494="","",IF('DATA ENTRY'!C494="","",IF(AND($EF$4='DATA ENTRY'!G494,$EH$4='DATA ENTRY'!F494),'DATA ENTRY'!C494,"")))</f>
        <v/>
      </c>
      <c r="EG495" s="4" t="str">
        <f>IF('DATA ENTRY'!CK494="","",IF('DATA ENTRY'!I494="","",IF(AND($EF$4='DATA ENTRY'!G494,$EH$4='DATA ENTRY'!F494),'DATA ENTRY'!I494,"")))</f>
        <v/>
      </c>
      <c r="EH495" s="4" t="str">
        <f>IF('DATA ENTRY'!CK494="","",IF('DATA ENTRY'!CK494="","",IF(AND($EF$4='DATA ENTRY'!G494,$EH$4='DATA ENTRY'!F494),'DATA ENTRY'!CK494,"")))</f>
        <v/>
      </c>
      <c r="EI495" s="3" t="str">
        <f>IF('DATA ENTRY'!CK494="","",IF('DATA ENTRY'!N494="","",IF(AND($EF$4='DATA ENTRY'!G494,$EH$4='DATA ENTRY'!F494),'DATA ENTRY'!N494,"")))</f>
        <v/>
      </c>
      <c r="EJ495" s="107" t="str">
        <f>IF('DATA ENTRY'!CK494="","",IF('DATA ENTRY'!O494="","",IF(AND($EF$4='DATA ENTRY'!G494,$EH$4='DATA ENTRY'!F494),'DATA ENTRY'!O494,"")))</f>
        <v/>
      </c>
      <c r="EK495" s="3" t="str">
        <f>IF('DATA ENTRY'!CK494="","",IF('DATA ENTRY'!P494="","",IF(AND($EF$4='DATA ENTRY'!G494,$EH$4='DATA ENTRY'!F494),'DATA ENTRY'!P494,"")))</f>
        <v/>
      </c>
      <c r="EL495" s="107" t="str">
        <f>IF('DATA ENTRY'!CK494="","",IF('DATA ENTRY'!Q494="","",IF(AND($EF$4='DATA ENTRY'!G494,$EH$4='DATA ENTRY'!F494),'DATA ENTRY'!Q494,"")))</f>
        <v/>
      </c>
      <c r="EM495" s="3" t="str">
        <f>IF('DATA ENTRY'!CK494="","",IF('DATA ENTRY'!R494="","",IF(AND($EF$4='DATA ENTRY'!G494,$EH$4='DATA ENTRY'!F494),'DATA ENTRY'!R494,"")))</f>
        <v/>
      </c>
      <c r="EN495" s="107" t="str">
        <f>IF('DATA ENTRY'!CK494="","",IF('DATA ENTRY'!S494="","",IF(AND($EF$4='DATA ENTRY'!G494,$EH$4='DATA ENTRY'!F494),'DATA ENTRY'!S494,"")))</f>
        <v/>
      </c>
      <c r="EO495" s="3" t="str">
        <f>IF('DATA ENTRY'!CK494="","",IF('DATA ENTRY'!E494="","",IF(AND($EF$4='DATA ENTRY'!G494,$EH$4='DATA ENTRY'!F494),'DATA ENTRY'!E494,"")))</f>
        <v/>
      </c>
      <c r="EP495" s="3" t="str">
        <f>IF('DATA ENTRY'!CK494="","",IF('DATA ENTRY'!D494="","",IF(AND($EF$4='DATA ENTRY'!G494,$EH$4='DATA ENTRY'!F494),'DATA ENTRY'!D494,"")))</f>
        <v/>
      </c>
      <c r="EQ495" s="3" t="str">
        <f>IF('DATA ENTRY'!CK494="","",IF('DATA ENTRY'!W494="","",IF(AND($EF$4='DATA ENTRY'!G494,$EH$4='DATA ENTRY'!F494),'DATA ENTRY'!W494,"")))</f>
        <v/>
      </c>
      <c r="ER495" s="3" t="str">
        <f>IF('DATA ENTRY'!CK494="","",IF('DATA ENTRY'!X494="","",IF(AND($EF$4='DATA ENTRY'!G494,$EH$4='DATA ENTRY'!F494),'DATA ENTRY'!X494,"")))</f>
        <v/>
      </c>
      <c r="ES495" s="108" t="str">
        <f t="shared" si="127"/>
        <v/>
      </c>
      <c r="ET495" s="108" t="str">
        <f>IF('DATA ENTRY'!CK494="","",IF('DATA ENTRY'!D494="","",IF(AND($EF$4='DATA ENTRY'!G494,$EH$4='DATA ENTRY'!F494),'DATA ENTRY'!G494,"")))</f>
        <v/>
      </c>
      <c r="EY495">
        <f t="shared" si="128"/>
        <v>0</v>
      </c>
    </row>
    <row r="496" spans="1:155">
      <c r="A496" t="str">
        <f>IF(S496=0,"",1+(MAX($A$7:A495)))</f>
        <v/>
      </c>
      <c r="B496" s="224">
        <v>490</v>
      </c>
      <c r="C496" s="3" t="str">
        <f>IF('DATA ENTRY'!CK495="","",IF('DATA ENTRY'!B495="","",IF($D$4="All Post",'DATA ENTRY'!B495,IF(AND($D$4='DATA ENTRY'!CK495),'DATA ENTRY'!B495,""))))</f>
        <v/>
      </c>
      <c r="D496" s="3" t="str">
        <f>IF('DATA ENTRY'!CK495="","",IF('DATA ENTRY'!C495="","",IF($D$4="All Post",'DATA ENTRY'!C495,IF(AND($D$4='DATA ENTRY'!CK495),'DATA ENTRY'!C495,""))))</f>
        <v/>
      </c>
      <c r="E496" s="4" t="str">
        <f>IF('DATA ENTRY'!CK495="","",IF('DATA ENTRY'!I495="","",IF($D$4="All Post",'DATA ENTRY'!I495,IF(AND($D$4='DATA ENTRY'!CK495),'DATA ENTRY'!I495,""))))</f>
        <v/>
      </c>
      <c r="F496" s="4" t="str">
        <f>IF('DATA ENTRY'!CK495="","",IF('DATA ENTRY'!CK495="","",IF($D$4="All Post",'DATA ENTRY'!CK495,IF(AND($D$4='DATA ENTRY'!CK495),'DATA ENTRY'!CK495,""))))</f>
        <v/>
      </c>
      <c r="G496" s="3" t="str">
        <f>IF('DATA ENTRY'!CK495="","",IF('DATA ENTRY'!N495="","",IF($D$4="All Post",'DATA ENTRY'!N495,IF(AND($D$4='DATA ENTRY'!CK495),'DATA ENTRY'!N495,""))))</f>
        <v/>
      </c>
      <c r="H496" s="107" t="str">
        <f>IF('DATA ENTRY'!CK495="","",IF('DATA ENTRY'!O495="","",IF($D$4="All Post",'DATA ENTRY'!O495,IF(AND($D$4='DATA ENTRY'!CK495),'DATA ENTRY'!O495,""))))</f>
        <v/>
      </c>
      <c r="I496" s="3" t="str">
        <f>IF('DATA ENTRY'!CK495="","",IF('DATA ENTRY'!P495="","",IF($D$4="All Post",'DATA ENTRY'!P495,IF(AND($D$4='DATA ENTRY'!CK495),'DATA ENTRY'!P495,""))))</f>
        <v/>
      </c>
      <c r="J496" s="107" t="str">
        <f>IF('DATA ENTRY'!CK495="","",IF('DATA ENTRY'!Q495="","",IF($D$4="All Post",'DATA ENTRY'!Q495,IF(AND($D$4='DATA ENTRY'!CK495),'DATA ENTRY'!Q495,""))))</f>
        <v/>
      </c>
      <c r="K496" s="3" t="str">
        <f>IF('DATA ENTRY'!CK495="","",IF('DATA ENTRY'!R495="","",IF($D$4="All Post",'DATA ENTRY'!R495,IF(AND($D$4='DATA ENTRY'!CK495),'DATA ENTRY'!R495,""))))</f>
        <v/>
      </c>
      <c r="L496" s="3" t="str">
        <f>IF('DATA ENTRY'!CK495="","",IF('DATA ENTRY'!S495="","",IF($D$4="All Post",'DATA ENTRY'!S495,IF(AND($D$4='DATA ENTRY'!CK495),'DATA ENTRY'!S495,""))))</f>
        <v/>
      </c>
      <c r="M496" s="3" t="str">
        <f>IF('DATA ENTRY'!CK495="","",IF('DATA ENTRY'!E495="","",IF($D$4="All Post",'DATA ENTRY'!E495,IF(AND($D$4='DATA ENTRY'!CK495),'DATA ENTRY'!E495,""))))</f>
        <v/>
      </c>
      <c r="N496" s="3" t="str">
        <f>IF('DATA ENTRY'!CK495="","",IF('DATA ENTRY'!W495="","",IF($D$4="All Post",'DATA ENTRY'!W495,IF(AND($D$4='DATA ENTRY'!CK495),'DATA ENTRY'!W495,""))))</f>
        <v/>
      </c>
      <c r="O496" s="3" t="str">
        <f>IF('DATA ENTRY'!CK495="","",IF('DATA ENTRY'!X495="","",IF($D$4="All Post",'DATA ENTRY'!X495,IF(AND($D$4='DATA ENTRY'!CK495),'DATA ENTRY'!X495,""))))</f>
        <v/>
      </c>
      <c r="P496" s="3" t="str">
        <f>IF('DATA ENTRY'!CK495="","",IF('DATA ENTRY'!G495="","",IF($D$4="All Post",'DATA ENTRY'!G495,IF(AND($D$4='DATA ENTRY'!CK495),'DATA ENTRY'!G495,""))))</f>
        <v/>
      </c>
      <c r="S496">
        <f t="shared" si="115"/>
        <v>0</v>
      </c>
      <c r="T496" t="str">
        <f t="shared" si="116"/>
        <v/>
      </c>
      <c r="BZ496" t="str">
        <f t="shared" si="117"/>
        <v/>
      </c>
      <c r="CA496" t="str">
        <f t="shared" si="118"/>
        <v/>
      </c>
      <c r="CB496" s="224">
        <v>490</v>
      </c>
      <c r="CC496" s="3" t="str">
        <f>IF('DATA ENTRY'!CK495="","",IF('DATA ENTRY'!B495="","",IF(AND($CD$4='DATA ENTRY'!CK495,$CG$4='DATA ENTRY'!D495),'DATA ENTRY'!B495,"")))</f>
        <v/>
      </c>
      <c r="CD496" s="3" t="str">
        <f>IF('DATA ENTRY'!CK495="","",IF('DATA ENTRY'!C495="","",IF(AND($CD$4='DATA ENTRY'!CK495,$CG$4='DATA ENTRY'!D495),'DATA ENTRY'!C495,"")))</f>
        <v/>
      </c>
      <c r="CE496" s="4" t="str">
        <f>IF('DATA ENTRY'!CK495="","",IF('DATA ENTRY'!I495="","",IF(AND($CD$4='DATA ENTRY'!CK495,$CG$4='DATA ENTRY'!D495),'DATA ENTRY'!I495,"")))</f>
        <v/>
      </c>
      <c r="CF496" s="4" t="str">
        <f>IF('DATA ENTRY'!CK495="","",IF('DATA ENTRY'!CK495="","",IF(AND($CD$4='DATA ENTRY'!CK495,$CG$4='DATA ENTRY'!D495),'DATA ENTRY'!CK495,"")))</f>
        <v/>
      </c>
      <c r="CG496" s="3" t="str">
        <f>IF('DATA ENTRY'!CK495="","",IF('DATA ENTRY'!N495="","",IF(AND($CD$4='DATA ENTRY'!CK495,$CG$4='DATA ENTRY'!D495),'DATA ENTRY'!N495,"")))</f>
        <v/>
      </c>
      <c r="CH496" s="107" t="str">
        <f>IF('DATA ENTRY'!CK495="","",IF('DATA ENTRY'!O495="","",IF(AND($CD$4='DATA ENTRY'!CK495,$CG$4='DATA ENTRY'!D495),'DATA ENTRY'!O495,"")))</f>
        <v/>
      </c>
      <c r="CI496" s="3" t="str">
        <f>IF('DATA ENTRY'!CK495="","",IF('DATA ENTRY'!P495="","",IF(AND($CD$4='DATA ENTRY'!CK495,$CG$4='DATA ENTRY'!D495),'DATA ENTRY'!P495,"")))</f>
        <v/>
      </c>
      <c r="CJ496" s="107" t="str">
        <f>IF('DATA ENTRY'!CK495="","",IF('DATA ENTRY'!Q495="","",IF(AND($CD$4='DATA ENTRY'!CK495,$CG$4='DATA ENTRY'!D495),'DATA ENTRY'!Q495,"")))</f>
        <v/>
      </c>
      <c r="CK496" s="3" t="str">
        <f>IF('DATA ENTRY'!CK495="","",IF('DATA ENTRY'!R495="","",IF(AND($CD$4='DATA ENTRY'!CK495,$CG$4='DATA ENTRY'!D495),'DATA ENTRY'!R495,"")))</f>
        <v/>
      </c>
      <c r="CL496" s="3" t="str">
        <f>IF('DATA ENTRY'!CK495="","",IF('DATA ENTRY'!S495="","",IF(AND($CD$4='DATA ENTRY'!CK495,$CG$4='DATA ENTRY'!D495),'DATA ENTRY'!S495,"")))</f>
        <v/>
      </c>
      <c r="CM496" s="3" t="str">
        <f>IF('DATA ENTRY'!CK495="","",IF('DATA ENTRY'!E495="","",IF(AND($CD$4='DATA ENTRY'!CK495,$CG$4='DATA ENTRY'!D495),'DATA ENTRY'!E495,"")))</f>
        <v/>
      </c>
      <c r="CN496" s="3" t="str">
        <f>IF('DATA ENTRY'!CK495="","",IF('DATA ENTRY'!W495="","",IF(AND($CD$4='DATA ENTRY'!CK495,$CG$4='DATA ENTRY'!D495),'DATA ENTRY'!W495,"")))</f>
        <v/>
      </c>
      <c r="CO496" s="3" t="str">
        <f>IF('DATA ENTRY'!CK495="","",IF('DATA ENTRY'!X495="","",IF(AND($CD$4='DATA ENTRY'!CK495,$CG$4='DATA ENTRY'!D495),'DATA ENTRY'!X495,"")))</f>
        <v/>
      </c>
      <c r="CP496" s="108" t="str">
        <f t="shared" si="119"/>
        <v/>
      </c>
      <c r="CQ496" s="108" t="str">
        <f>IF('DATA ENTRY'!CK495="","",IF('DATA ENTRY'!G495="","",IF(AND($CD$4='DATA ENTRY'!CK495,$CG$4='DATA ENTRY'!D495),'DATA ENTRY'!G495,"")))</f>
        <v/>
      </c>
      <c r="CR496" s="230" t="str">
        <f>IF('DATA ENTRY'!CK495="","",IF('DATA ENTRY'!D495="","",IF(AND($CD$4='DATA ENTRY'!CK495,$CG$4='DATA ENTRY'!D495),'DATA ENTRY'!D495,"")))</f>
        <v/>
      </c>
      <c r="CS496">
        <f t="shared" si="120"/>
        <v>0</v>
      </c>
      <c r="CT496">
        <f t="shared" si="121"/>
        <v>0</v>
      </c>
      <c r="CV496" s="139"/>
      <c r="CX496">
        <f t="shared" si="122"/>
        <v>0</v>
      </c>
      <c r="DB496" t="str">
        <f t="shared" si="129"/>
        <v/>
      </c>
      <c r="DC496" t="str">
        <f t="shared" si="130"/>
        <v/>
      </c>
      <c r="DD496" s="224">
        <v>490</v>
      </c>
      <c r="DE496" s="3" t="str">
        <f>IF('DATA ENTRY'!CK495="","",IF('DATA ENTRY'!B495="","",IF(AND($DF$4='DATA ENTRY'!D495),'DATA ENTRY'!B495,"")))</f>
        <v/>
      </c>
      <c r="DF496" s="3" t="str">
        <f>IF('DATA ENTRY'!CK495="","",IF('DATA ENTRY'!C495="","",IF(AND($DF$4='DATA ENTRY'!D495),'DATA ENTRY'!C495,"")))</f>
        <v/>
      </c>
      <c r="DG496" s="4" t="str">
        <f>IF('DATA ENTRY'!CK495="","",IF('DATA ENTRY'!I495="","",IF(AND($DF$4='DATA ENTRY'!D495),'DATA ENTRY'!I495,"")))</f>
        <v/>
      </c>
      <c r="DH496" s="4" t="str">
        <f>IF('DATA ENTRY'!CK495="","",IF('DATA ENTRY'!CK495="","",IF(AND($DF$4='DATA ENTRY'!D495),'DATA ENTRY'!CK495,"")))</f>
        <v/>
      </c>
      <c r="DI496" s="3" t="str">
        <f>IF('DATA ENTRY'!CK495="","",IF('DATA ENTRY'!N495="","",IF(AND($DF$4='DATA ENTRY'!D495),'DATA ENTRY'!N495,"")))</f>
        <v/>
      </c>
      <c r="DJ496" s="107" t="str">
        <f>IF('DATA ENTRY'!CK495="","",IF('DATA ENTRY'!O495="","",IF(AND($DF$4='DATA ENTRY'!D495),'DATA ENTRY'!O495,"")))</f>
        <v/>
      </c>
      <c r="DK496" s="3" t="str">
        <f>IF('DATA ENTRY'!CK495="","",IF('DATA ENTRY'!P495="","",IF(AND($DF$4='DATA ENTRY'!D495),'DATA ENTRY'!P495,"")))</f>
        <v/>
      </c>
      <c r="DL496" s="107" t="str">
        <f>IF('DATA ENTRY'!CK495="","",IF('DATA ENTRY'!Q495="","",IF(AND($DF$4='DATA ENTRY'!D495),'DATA ENTRY'!Q495,"")))</f>
        <v/>
      </c>
      <c r="DM496" s="3" t="str">
        <f>IF('DATA ENTRY'!CK495="","",IF('DATA ENTRY'!R495="","",IF(AND($DF$4='DATA ENTRY'!D495),'DATA ENTRY'!R495,"")))</f>
        <v/>
      </c>
      <c r="DN496" s="107" t="str">
        <f>IF('DATA ENTRY'!CK495="","",IF('DATA ENTRY'!S495="","",IF(AND($DF$4='DATA ENTRY'!D495),'DATA ENTRY'!S495,"")))</f>
        <v/>
      </c>
      <c r="DO496" s="3" t="str">
        <f>IF('DATA ENTRY'!CK495="","",IF('DATA ENTRY'!E495="","",IF(AND($DF$4='DATA ENTRY'!D495),'DATA ENTRY'!E495,"")))</f>
        <v/>
      </c>
      <c r="DP496" s="3" t="str">
        <f>IF('DATA ENTRY'!CK495="","",IF('DATA ENTRY'!D495="","",IF(AND($DF$4='DATA ENTRY'!D495),'DATA ENTRY'!D495,"")))</f>
        <v/>
      </c>
      <c r="DQ496" s="3" t="str">
        <f>IF('DATA ENTRY'!CK495="","",IF('DATA ENTRY'!W495="","",IF(AND($DF$4='DATA ENTRY'!D495),'DATA ENTRY'!W495,"")))</f>
        <v/>
      </c>
      <c r="DR496" s="3" t="str">
        <f>IF('DATA ENTRY'!CK495="","",IF('DATA ENTRY'!X495="","",IF(AND($DF$4='DATA ENTRY'!D495),'DATA ENTRY'!X495,"")))</f>
        <v/>
      </c>
      <c r="DS496" s="108" t="str">
        <f t="shared" si="123"/>
        <v/>
      </c>
      <c r="DT496" s="108" t="str">
        <f>IF('DATA ENTRY'!CK495="","",IF('DATA ENTRY'!D495="","",IF(AND($DF$4='DATA ENTRY'!D495),'DATA ENTRY'!G495,"")))</f>
        <v/>
      </c>
      <c r="DY496">
        <f t="shared" si="124"/>
        <v>0</v>
      </c>
      <c r="EB496" t="str">
        <f t="shared" si="125"/>
        <v/>
      </c>
      <c r="EC496" t="str">
        <f t="shared" si="126"/>
        <v/>
      </c>
      <c r="ED496" s="224">
        <v>490</v>
      </c>
      <c r="EE496" s="3" t="str">
        <f>IF('DATA ENTRY'!CK495="","",IF('DATA ENTRY'!B495="","",IF(AND($EF$4='DATA ENTRY'!G495,$EH$4='DATA ENTRY'!F495),'DATA ENTRY'!B495,"")))</f>
        <v/>
      </c>
      <c r="EF496" s="3" t="str">
        <f>IF('DATA ENTRY'!CK495="","",IF('DATA ENTRY'!C495="","",IF(AND($EF$4='DATA ENTRY'!G495,$EH$4='DATA ENTRY'!F495),'DATA ENTRY'!C495,"")))</f>
        <v/>
      </c>
      <c r="EG496" s="4" t="str">
        <f>IF('DATA ENTRY'!CK495="","",IF('DATA ENTRY'!I495="","",IF(AND($EF$4='DATA ENTRY'!G495,$EH$4='DATA ENTRY'!F495),'DATA ENTRY'!I495,"")))</f>
        <v/>
      </c>
      <c r="EH496" s="4" t="str">
        <f>IF('DATA ENTRY'!CK495="","",IF('DATA ENTRY'!CK495="","",IF(AND($EF$4='DATA ENTRY'!G495,$EH$4='DATA ENTRY'!F495),'DATA ENTRY'!CK495,"")))</f>
        <v/>
      </c>
      <c r="EI496" s="3" t="str">
        <f>IF('DATA ENTRY'!CK495="","",IF('DATA ENTRY'!N495="","",IF(AND($EF$4='DATA ENTRY'!G495,$EH$4='DATA ENTRY'!F495),'DATA ENTRY'!N495,"")))</f>
        <v/>
      </c>
      <c r="EJ496" s="107" t="str">
        <f>IF('DATA ENTRY'!CK495="","",IF('DATA ENTRY'!O495="","",IF(AND($EF$4='DATA ENTRY'!G495,$EH$4='DATA ENTRY'!F495),'DATA ENTRY'!O495,"")))</f>
        <v/>
      </c>
      <c r="EK496" s="3" t="str">
        <f>IF('DATA ENTRY'!CK495="","",IF('DATA ENTRY'!P495="","",IF(AND($EF$4='DATA ENTRY'!G495,$EH$4='DATA ENTRY'!F495),'DATA ENTRY'!P495,"")))</f>
        <v/>
      </c>
      <c r="EL496" s="107" t="str">
        <f>IF('DATA ENTRY'!CK495="","",IF('DATA ENTRY'!Q495="","",IF(AND($EF$4='DATA ENTRY'!G495,$EH$4='DATA ENTRY'!F495),'DATA ENTRY'!Q495,"")))</f>
        <v/>
      </c>
      <c r="EM496" s="3" t="str">
        <f>IF('DATA ENTRY'!CK495="","",IF('DATA ENTRY'!R495="","",IF(AND($EF$4='DATA ENTRY'!G495,$EH$4='DATA ENTRY'!F495),'DATA ENTRY'!R495,"")))</f>
        <v/>
      </c>
      <c r="EN496" s="107" t="str">
        <f>IF('DATA ENTRY'!CK495="","",IF('DATA ENTRY'!S495="","",IF(AND($EF$4='DATA ENTRY'!G495,$EH$4='DATA ENTRY'!F495),'DATA ENTRY'!S495,"")))</f>
        <v/>
      </c>
      <c r="EO496" s="3" t="str">
        <f>IF('DATA ENTRY'!CK495="","",IF('DATA ENTRY'!E495="","",IF(AND($EF$4='DATA ENTRY'!G495,$EH$4='DATA ENTRY'!F495),'DATA ENTRY'!E495,"")))</f>
        <v/>
      </c>
      <c r="EP496" s="3" t="str">
        <f>IF('DATA ENTRY'!CK495="","",IF('DATA ENTRY'!D495="","",IF(AND($EF$4='DATA ENTRY'!G495,$EH$4='DATA ENTRY'!F495),'DATA ENTRY'!D495,"")))</f>
        <v/>
      </c>
      <c r="EQ496" s="3" t="str">
        <f>IF('DATA ENTRY'!CK495="","",IF('DATA ENTRY'!W495="","",IF(AND($EF$4='DATA ENTRY'!G495,$EH$4='DATA ENTRY'!F495),'DATA ENTRY'!W495,"")))</f>
        <v/>
      </c>
      <c r="ER496" s="3" t="str">
        <f>IF('DATA ENTRY'!CK495="","",IF('DATA ENTRY'!X495="","",IF(AND($EF$4='DATA ENTRY'!G495,$EH$4='DATA ENTRY'!F495),'DATA ENTRY'!X495,"")))</f>
        <v/>
      </c>
      <c r="ES496" s="108" t="str">
        <f t="shared" si="127"/>
        <v/>
      </c>
      <c r="ET496" s="108" t="str">
        <f>IF('DATA ENTRY'!CK495="","",IF('DATA ENTRY'!D495="","",IF(AND($EF$4='DATA ENTRY'!G495,$EH$4='DATA ENTRY'!F495),'DATA ENTRY'!G495,"")))</f>
        <v/>
      </c>
      <c r="EY496">
        <f t="shared" si="128"/>
        <v>0</v>
      </c>
    </row>
    <row r="497" spans="1:155">
      <c r="A497" t="str">
        <f>IF(S497=0,"",1+(MAX($A$7:A496)))</f>
        <v/>
      </c>
      <c r="B497" s="224">
        <v>491</v>
      </c>
      <c r="C497" s="3" t="str">
        <f>IF('DATA ENTRY'!CK496="","",IF('DATA ENTRY'!B496="","",IF($D$4="All Post",'DATA ENTRY'!B496,IF(AND($D$4='DATA ENTRY'!CK496),'DATA ENTRY'!B496,""))))</f>
        <v/>
      </c>
      <c r="D497" s="3" t="str">
        <f>IF('DATA ENTRY'!CK496="","",IF('DATA ENTRY'!C496="","",IF($D$4="All Post",'DATA ENTRY'!C496,IF(AND($D$4='DATA ENTRY'!CK496),'DATA ENTRY'!C496,""))))</f>
        <v/>
      </c>
      <c r="E497" s="4" t="str">
        <f>IF('DATA ENTRY'!CK496="","",IF('DATA ENTRY'!I496="","",IF($D$4="All Post",'DATA ENTRY'!I496,IF(AND($D$4='DATA ENTRY'!CK496),'DATA ENTRY'!I496,""))))</f>
        <v/>
      </c>
      <c r="F497" s="4" t="str">
        <f>IF('DATA ENTRY'!CK496="","",IF('DATA ENTRY'!CK496="","",IF($D$4="All Post",'DATA ENTRY'!CK496,IF(AND($D$4='DATA ENTRY'!CK496),'DATA ENTRY'!CK496,""))))</f>
        <v/>
      </c>
      <c r="G497" s="3" t="str">
        <f>IF('DATA ENTRY'!CK496="","",IF('DATA ENTRY'!N496="","",IF($D$4="All Post",'DATA ENTRY'!N496,IF(AND($D$4='DATA ENTRY'!CK496),'DATA ENTRY'!N496,""))))</f>
        <v/>
      </c>
      <c r="H497" s="107" t="str">
        <f>IF('DATA ENTRY'!CK496="","",IF('DATA ENTRY'!O496="","",IF($D$4="All Post",'DATA ENTRY'!O496,IF(AND($D$4='DATA ENTRY'!CK496),'DATA ENTRY'!O496,""))))</f>
        <v/>
      </c>
      <c r="I497" s="3" t="str">
        <f>IF('DATA ENTRY'!CK496="","",IF('DATA ENTRY'!P496="","",IF($D$4="All Post",'DATA ENTRY'!P496,IF(AND($D$4='DATA ENTRY'!CK496),'DATA ENTRY'!P496,""))))</f>
        <v/>
      </c>
      <c r="J497" s="107" t="str">
        <f>IF('DATA ENTRY'!CK496="","",IF('DATA ENTRY'!Q496="","",IF($D$4="All Post",'DATA ENTRY'!Q496,IF(AND($D$4='DATA ENTRY'!CK496),'DATA ENTRY'!Q496,""))))</f>
        <v/>
      </c>
      <c r="K497" s="3" t="str">
        <f>IF('DATA ENTRY'!CK496="","",IF('DATA ENTRY'!R496="","",IF($D$4="All Post",'DATA ENTRY'!R496,IF(AND($D$4='DATA ENTRY'!CK496),'DATA ENTRY'!R496,""))))</f>
        <v/>
      </c>
      <c r="L497" s="3" t="str">
        <f>IF('DATA ENTRY'!CK496="","",IF('DATA ENTRY'!S496="","",IF($D$4="All Post",'DATA ENTRY'!S496,IF(AND($D$4='DATA ENTRY'!CK496),'DATA ENTRY'!S496,""))))</f>
        <v/>
      </c>
      <c r="M497" s="3" t="str">
        <f>IF('DATA ENTRY'!CK496="","",IF('DATA ENTRY'!E496="","",IF($D$4="All Post",'DATA ENTRY'!E496,IF(AND($D$4='DATA ENTRY'!CK496),'DATA ENTRY'!E496,""))))</f>
        <v/>
      </c>
      <c r="N497" s="3" t="str">
        <f>IF('DATA ENTRY'!CK496="","",IF('DATA ENTRY'!W496="","",IF($D$4="All Post",'DATA ENTRY'!W496,IF(AND($D$4='DATA ENTRY'!CK496),'DATA ENTRY'!W496,""))))</f>
        <v/>
      </c>
      <c r="O497" s="3" t="str">
        <f>IF('DATA ENTRY'!CK496="","",IF('DATA ENTRY'!X496="","",IF($D$4="All Post",'DATA ENTRY'!X496,IF(AND($D$4='DATA ENTRY'!CK496),'DATA ENTRY'!X496,""))))</f>
        <v/>
      </c>
      <c r="P497" s="3" t="str">
        <f>IF('DATA ENTRY'!CK496="","",IF('DATA ENTRY'!G496="","",IF($D$4="All Post",'DATA ENTRY'!G496,IF(AND($D$4='DATA ENTRY'!CK496),'DATA ENTRY'!G496,""))))</f>
        <v/>
      </c>
      <c r="S497">
        <f t="shared" si="115"/>
        <v>0</v>
      </c>
      <c r="T497" t="str">
        <f t="shared" si="116"/>
        <v/>
      </c>
      <c r="BZ497" t="str">
        <f t="shared" si="117"/>
        <v/>
      </c>
      <c r="CA497" t="str">
        <f t="shared" si="118"/>
        <v/>
      </c>
      <c r="CB497" s="224">
        <v>491</v>
      </c>
      <c r="CC497" s="3" t="str">
        <f>IF('DATA ENTRY'!CK496="","",IF('DATA ENTRY'!B496="","",IF(AND($CD$4='DATA ENTRY'!CK496,$CG$4='DATA ENTRY'!D496),'DATA ENTRY'!B496,"")))</f>
        <v/>
      </c>
      <c r="CD497" s="3" t="str">
        <f>IF('DATA ENTRY'!CK496="","",IF('DATA ENTRY'!C496="","",IF(AND($CD$4='DATA ENTRY'!CK496,$CG$4='DATA ENTRY'!D496),'DATA ENTRY'!C496,"")))</f>
        <v/>
      </c>
      <c r="CE497" s="4" t="str">
        <f>IF('DATA ENTRY'!CK496="","",IF('DATA ENTRY'!I496="","",IF(AND($CD$4='DATA ENTRY'!CK496,$CG$4='DATA ENTRY'!D496),'DATA ENTRY'!I496,"")))</f>
        <v/>
      </c>
      <c r="CF497" s="4" t="str">
        <f>IF('DATA ENTRY'!CK496="","",IF('DATA ENTRY'!CK496="","",IF(AND($CD$4='DATA ENTRY'!CK496,$CG$4='DATA ENTRY'!D496),'DATA ENTRY'!CK496,"")))</f>
        <v/>
      </c>
      <c r="CG497" s="3" t="str">
        <f>IF('DATA ENTRY'!CK496="","",IF('DATA ENTRY'!N496="","",IF(AND($CD$4='DATA ENTRY'!CK496,$CG$4='DATA ENTRY'!D496),'DATA ENTRY'!N496,"")))</f>
        <v/>
      </c>
      <c r="CH497" s="107" t="str">
        <f>IF('DATA ENTRY'!CK496="","",IF('DATA ENTRY'!O496="","",IF(AND($CD$4='DATA ENTRY'!CK496,$CG$4='DATA ENTRY'!D496),'DATA ENTRY'!O496,"")))</f>
        <v/>
      </c>
      <c r="CI497" s="3" t="str">
        <f>IF('DATA ENTRY'!CK496="","",IF('DATA ENTRY'!P496="","",IF(AND($CD$4='DATA ENTRY'!CK496,$CG$4='DATA ENTRY'!D496),'DATA ENTRY'!P496,"")))</f>
        <v/>
      </c>
      <c r="CJ497" s="107" t="str">
        <f>IF('DATA ENTRY'!CK496="","",IF('DATA ENTRY'!Q496="","",IF(AND($CD$4='DATA ENTRY'!CK496,$CG$4='DATA ENTRY'!D496),'DATA ENTRY'!Q496,"")))</f>
        <v/>
      </c>
      <c r="CK497" s="3" t="str">
        <f>IF('DATA ENTRY'!CK496="","",IF('DATA ENTRY'!R496="","",IF(AND($CD$4='DATA ENTRY'!CK496,$CG$4='DATA ENTRY'!D496),'DATA ENTRY'!R496,"")))</f>
        <v/>
      </c>
      <c r="CL497" s="3" t="str">
        <f>IF('DATA ENTRY'!CK496="","",IF('DATA ENTRY'!S496="","",IF(AND($CD$4='DATA ENTRY'!CK496,$CG$4='DATA ENTRY'!D496),'DATA ENTRY'!S496,"")))</f>
        <v/>
      </c>
      <c r="CM497" s="3" t="str">
        <f>IF('DATA ENTRY'!CK496="","",IF('DATA ENTRY'!E496="","",IF(AND($CD$4='DATA ENTRY'!CK496,$CG$4='DATA ENTRY'!D496),'DATA ENTRY'!E496,"")))</f>
        <v/>
      </c>
      <c r="CN497" s="3" t="str">
        <f>IF('DATA ENTRY'!CK496="","",IF('DATA ENTRY'!W496="","",IF(AND($CD$4='DATA ENTRY'!CK496,$CG$4='DATA ENTRY'!D496),'DATA ENTRY'!W496,"")))</f>
        <v/>
      </c>
      <c r="CO497" s="3" t="str">
        <f>IF('DATA ENTRY'!CK496="","",IF('DATA ENTRY'!X496="","",IF(AND($CD$4='DATA ENTRY'!CK496,$CG$4='DATA ENTRY'!D496),'DATA ENTRY'!X496,"")))</f>
        <v/>
      </c>
      <c r="CP497" s="108" t="str">
        <f t="shared" si="119"/>
        <v/>
      </c>
      <c r="CQ497" s="108" t="str">
        <f>IF('DATA ENTRY'!CK496="","",IF('DATA ENTRY'!G496="","",IF(AND($CD$4='DATA ENTRY'!CK496,$CG$4='DATA ENTRY'!D496),'DATA ENTRY'!G496,"")))</f>
        <v/>
      </c>
      <c r="CR497" s="230" t="str">
        <f>IF('DATA ENTRY'!CK496="","",IF('DATA ENTRY'!D496="","",IF(AND($CD$4='DATA ENTRY'!CK496,$CG$4='DATA ENTRY'!D496),'DATA ENTRY'!D496,"")))</f>
        <v/>
      </c>
      <c r="CS497">
        <f t="shared" si="120"/>
        <v>0</v>
      </c>
      <c r="CT497">
        <f t="shared" si="121"/>
        <v>0</v>
      </c>
      <c r="CV497" s="139"/>
      <c r="CX497">
        <f t="shared" si="122"/>
        <v>0</v>
      </c>
      <c r="DB497" t="str">
        <f t="shared" si="129"/>
        <v/>
      </c>
      <c r="DC497" t="str">
        <f t="shared" si="130"/>
        <v/>
      </c>
      <c r="DD497" s="224">
        <v>491</v>
      </c>
      <c r="DE497" s="3" t="str">
        <f>IF('DATA ENTRY'!CK496="","",IF('DATA ENTRY'!B496="","",IF(AND($DF$4='DATA ENTRY'!D496),'DATA ENTRY'!B496,"")))</f>
        <v/>
      </c>
      <c r="DF497" s="3" t="str">
        <f>IF('DATA ENTRY'!CK496="","",IF('DATA ENTRY'!C496="","",IF(AND($DF$4='DATA ENTRY'!D496),'DATA ENTRY'!C496,"")))</f>
        <v/>
      </c>
      <c r="DG497" s="4" t="str">
        <f>IF('DATA ENTRY'!CK496="","",IF('DATA ENTRY'!I496="","",IF(AND($DF$4='DATA ENTRY'!D496),'DATA ENTRY'!I496,"")))</f>
        <v/>
      </c>
      <c r="DH497" s="4" t="str">
        <f>IF('DATA ENTRY'!CK496="","",IF('DATA ENTRY'!CK496="","",IF(AND($DF$4='DATA ENTRY'!D496),'DATA ENTRY'!CK496,"")))</f>
        <v/>
      </c>
      <c r="DI497" s="3" t="str">
        <f>IF('DATA ENTRY'!CK496="","",IF('DATA ENTRY'!N496="","",IF(AND($DF$4='DATA ENTRY'!D496),'DATA ENTRY'!N496,"")))</f>
        <v/>
      </c>
      <c r="DJ497" s="107" t="str">
        <f>IF('DATA ENTRY'!CK496="","",IF('DATA ENTRY'!O496="","",IF(AND($DF$4='DATA ENTRY'!D496),'DATA ENTRY'!O496,"")))</f>
        <v/>
      </c>
      <c r="DK497" s="3" t="str">
        <f>IF('DATA ENTRY'!CK496="","",IF('DATA ENTRY'!P496="","",IF(AND($DF$4='DATA ENTRY'!D496),'DATA ENTRY'!P496,"")))</f>
        <v/>
      </c>
      <c r="DL497" s="107" t="str">
        <f>IF('DATA ENTRY'!CK496="","",IF('DATA ENTRY'!Q496="","",IF(AND($DF$4='DATA ENTRY'!D496),'DATA ENTRY'!Q496,"")))</f>
        <v/>
      </c>
      <c r="DM497" s="3" t="str">
        <f>IF('DATA ENTRY'!CK496="","",IF('DATA ENTRY'!R496="","",IF(AND($DF$4='DATA ENTRY'!D496),'DATA ENTRY'!R496,"")))</f>
        <v/>
      </c>
      <c r="DN497" s="107" t="str">
        <f>IF('DATA ENTRY'!CK496="","",IF('DATA ENTRY'!S496="","",IF(AND($DF$4='DATA ENTRY'!D496),'DATA ENTRY'!S496,"")))</f>
        <v/>
      </c>
      <c r="DO497" s="3" t="str">
        <f>IF('DATA ENTRY'!CK496="","",IF('DATA ENTRY'!E496="","",IF(AND($DF$4='DATA ENTRY'!D496),'DATA ENTRY'!E496,"")))</f>
        <v/>
      </c>
      <c r="DP497" s="3" t="str">
        <f>IF('DATA ENTRY'!CK496="","",IF('DATA ENTRY'!D496="","",IF(AND($DF$4='DATA ENTRY'!D496),'DATA ENTRY'!D496,"")))</f>
        <v/>
      </c>
      <c r="DQ497" s="3" t="str">
        <f>IF('DATA ENTRY'!CK496="","",IF('DATA ENTRY'!W496="","",IF(AND($DF$4='DATA ENTRY'!D496),'DATA ENTRY'!W496,"")))</f>
        <v/>
      </c>
      <c r="DR497" s="3" t="str">
        <f>IF('DATA ENTRY'!CK496="","",IF('DATA ENTRY'!X496="","",IF(AND($DF$4='DATA ENTRY'!D496),'DATA ENTRY'!X496,"")))</f>
        <v/>
      </c>
      <c r="DS497" s="108" t="str">
        <f t="shared" si="123"/>
        <v/>
      </c>
      <c r="DT497" s="108" t="str">
        <f>IF('DATA ENTRY'!CK496="","",IF('DATA ENTRY'!D496="","",IF(AND($DF$4='DATA ENTRY'!D496),'DATA ENTRY'!G496,"")))</f>
        <v/>
      </c>
      <c r="DY497">
        <f t="shared" si="124"/>
        <v>0</v>
      </c>
      <c r="EB497" t="str">
        <f t="shared" si="125"/>
        <v/>
      </c>
      <c r="EC497" t="str">
        <f t="shared" si="126"/>
        <v/>
      </c>
      <c r="ED497" s="224">
        <v>491</v>
      </c>
      <c r="EE497" s="3" t="str">
        <f>IF('DATA ENTRY'!CK496="","",IF('DATA ENTRY'!B496="","",IF(AND($EF$4='DATA ENTRY'!G496,$EH$4='DATA ENTRY'!F496),'DATA ENTRY'!B496,"")))</f>
        <v/>
      </c>
      <c r="EF497" s="3" t="str">
        <f>IF('DATA ENTRY'!CK496="","",IF('DATA ENTRY'!C496="","",IF(AND($EF$4='DATA ENTRY'!G496,$EH$4='DATA ENTRY'!F496),'DATA ENTRY'!C496,"")))</f>
        <v/>
      </c>
      <c r="EG497" s="4" t="str">
        <f>IF('DATA ENTRY'!CK496="","",IF('DATA ENTRY'!I496="","",IF(AND($EF$4='DATA ENTRY'!G496,$EH$4='DATA ENTRY'!F496),'DATA ENTRY'!I496,"")))</f>
        <v/>
      </c>
      <c r="EH497" s="4" t="str">
        <f>IF('DATA ENTRY'!CK496="","",IF('DATA ENTRY'!CK496="","",IF(AND($EF$4='DATA ENTRY'!G496,$EH$4='DATA ENTRY'!F496),'DATA ENTRY'!CK496,"")))</f>
        <v/>
      </c>
      <c r="EI497" s="3" t="str">
        <f>IF('DATA ENTRY'!CK496="","",IF('DATA ENTRY'!N496="","",IF(AND($EF$4='DATA ENTRY'!G496,$EH$4='DATA ENTRY'!F496),'DATA ENTRY'!N496,"")))</f>
        <v/>
      </c>
      <c r="EJ497" s="107" t="str">
        <f>IF('DATA ENTRY'!CK496="","",IF('DATA ENTRY'!O496="","",IF(AND($EF$4='DATA ENTRY'!G496,$EH$4='DATA ENTRY'!F496),'DATA ENTRY'!O496,"")))</f>
        <v/>
      </c>
      <c r="EK497" s="3" t="str">
        <f>IF('DATA ENTRY'!CK496="","",IF('DATA ENTRY'!P496="","",IF(AND($EF$4='DATA ENTRY'!G496,$EH$4='DATA ENTRY'!F496),'DATA ENTRY'!P496,"")))</f>
        <v/>
      </c>
      <c r="EL497" s="107" t="str">
        <f>IF('DATA ENTRY'!CK496="","",IF('DATA ENTRY'!Q496="","",IF(AND($EF$4='DATA ENTRY'!G496,$EH$4='DATA ENTRY'!F496),'DATA ENTRY'!Q496,"")))</f>
        <v/>
      </c>
      <c r="EM497" s="3" t="str">
        <f>IF('DATA ENTRY'!CK496="","",IF('DATA ENTRY'!R496="","",IF(AND($EF$4='DATA ENTRY'!G496,$EH$4='DATA ENTRY'!F496),'DATA ENTRY'!R496,"")))</f>
        <v/>
      </c>
      <c r="EN497" s="107" t="str">
        <f>IF('DATA ENTRY'!CK496="","",IF('DATA ENTRY'!S496="","",IF(AND($EF$4='DATA ENTRY'!G496,$EH$4='DATA ENTRY'!F496),'DATA ENTRY'!S496,"")))</f>
        <v/>
      </c>
      <c r="EO497" s="3" t="str">
        <f>IF('DATA ENTRY'!CK496="","",IF('DATA ENTRY'!E496="","",IF(AND($EF$4='DATA ENTRY'!G496,$EH$4='DATA ENTRY'!F496),'DATA ENTRY'!E496,"")))</f>
        <v/>
      </c>
      <c r="EP497" s="3" t="str">
        <f>IF('DATA ENTRY'!CK496="","",IF('DATA ENTRY'!D496="","",IF(AND($EF$4='DATA ENTRY'!G496,$EH$4='DATA ENTRY'!F496),'DATA ENTRY'!D496,"")))</f>
        <v/>
      </c>
      <c r="EQ497" s="3" t="str">
        <f>IF('DATA ENTRY'!CK496="","",IF('DATA ENTRY'!W496="","",IF(AND($EF$4='DATA ENTRY'!G496,$EH$4='DATA ENTRY'!F496),'DATA ENTRY'!W496,"")))</f>
        <v/>
      </c>
      <c r="ER497" s="3" t="str">
        <f>IF('DATA ENTRY'!CK496="","",IF('DATA ENTRY'!X496="","",IF(AND($EF$4='DATA ENTRY'!G496,$EH$4='DATA ENTRY'!F496),'DATA ENTRY'!X496,"")))</f>
        <v/>
      </c>
      <c r="ES497" s="108" t="str">
        <f t="shared" si="127"/>
        <v/>
      </c>
      <c r="ET497" s="108" t="str">
        <f>IF('DATA ENTRY'!CK496="","",IF('DATA ENTRY'!D496="","",IF(AND($EF$4='DATA ENTRY'!G496,$EH$4='DATA ENTRY'!F496),'DATA ENTRY'!G496,"")))</f>
        <v/>
      </c>
      <c r="EY497">
        <f t="shared" si="128"/>
        <v>0</v>
      </c>
    </row>
    <row r="498" spans="1:155">
      <c r="A498" t="str">
        <f>IF(S498=0,"",1+(MAX($A$7:A497)))</f>
        <v/>
      </c>
      <c r="B498" s="224">
        <v>492</v>
      </c>
      <c r="C498" s="3" t="str">
        <f>IF('DATA ENTRY'!CK497="","",IF('DATA ENTRY'!B497="","",IF($D$4="All Post",'DATA ENTRY'!B497,IF(AND($D$4='DATA ENTRY'!CK497),'DATA ENTRY'!B497,""))))</f>
        <v/>
      </c>
      <c r="D498" s="3" t="str">
        <f>IF('DATA ENTRY'!CK497="","",IF('DATA ENTRY'!C497="","",IF($D$4="All Post",'DATA ENTRY'!C497,IF(AND($D$4='DATA ENTRY'!CK497),'DATA ENTRY'!C497,""))))</f>
        <v/>
      </c>
      <c r="E498" s="4" t="str">
        <f>IF('DATA ENTRY'!CK497="","",IF('DATA ENTRY'!I497="","",IF($D$4="All Post",'DATA ENTRY'!I497,IF(AND($D$4='DATA ENTRY'!CK497),'DATA ENTRY'!I497,""))))</f>
        <v/>
      </c>
      <c r="F498" s="4" t="str">
        <f>IF('DATA ENTRY'!CK497="","",IF('DATA ENTRY'!CK497="","",IF($D$4="All Post",'DATA ENTRY'!CK497,IF(AND($D$4='DATA ENTRY'!CK497),'DATA ENTRY'!CK497,""))))</f>
        <v/>
      </c>
      <c r="G498" s="3" t="str">
        <f>IF('DATA ENTRY'!CK497="","",IF('DATA ENTRY'!N497="","",IF($D$4="All Post",'DATA ENTRY'!N497,IF(AND($D$4='DATA ENTRY'!CK497),'DATA ENTRY'!N497,""))))</f>
        <v/>
      </c>
      <c r="H498" s="107" t="str">
        <f>IF('DATA ENTRY'!CK497="","",IF('DATA ENTRY'!O497="","",IF($D$4="All Post",'DATA ENTRY'!O497,IF(AND($D$4='DATA ENTRY'!CK497),'DATA ENTRY'!O497,""))))</f>
        <v/>
      </c>
      <c r="I498" s="3" t="str">
        <f>IF('DATA ENTRY'!CK497="","",IF('DATA ENTRY'!P497="","",IF($D$4="All Post",'DATA ENTRY'!P497,IF(AND($D$4='DATA ENTRY'!CK497),'DATA ENTRY'!P497,""))))</f>
        <v/>
      </c>
      <c r="J498" s="107" t="str">
        <f>IF('DATA ENTRY'!CK497="","",IF('DATA ENTRY'!Q497="","",IF($D$4="All Post",'DATA ENTRY'!Q497,IF(AND($D$4='DATA ENTRY'!CK497),'DATA ENTRY'!Q497,""))))</f>
        <v/>
      </c>
      <c r="K498" s="3" t="str">
        <f>IF('DATA ENTRY'!CK497="","",IF('DATA ENTRY'!R497="","",IF($D$4="All Post",'DATA ENTRY'!R497,IF(AND($D$4='DATA ENTRY'!CK497),'DATA ENTRY'!R497,""))))</f>
        <v/>
      </c>
      <c r="L498" s="3" t="str">
        <f>IF('DATA ENTRY'!CK497="","",IF('DATA ENTRY'!S497="","",IF($D$4="All Post",'DATA ENTRY'!S497,IF(AND($D$4='DATA ENTRY'!CK497),'DATA ENTRY'!S497,""))))</f>
        <v/>
      </c>
      <c r="M498" s="3" t="str">
        <f>IF('DATA ENTRY'!CK497="","",IF('DATA ENTRY'!E497="","",IF($D$4="All Post",'DATA ENTRY'!E497,IF(AND($D$4='DATA ENTRY'!CK497),'DATA ENTRY'!E497,""))))</f>
        <v/>
      </c>
      <c r="N498" s="3" t="str">
        <f>IF('DATA ENTRY'!CK497="","",IF('DATA ENTRY'!W497="","",IF($D$4="All Post",'DATA ENTRY'!W497,IF(AND($D$4='DATA ENTRY'!CK497),'DATA ENTRY'!W497,""))))</f>
        <v/>
      </c>
      <c r="O498" s="3" t="str">
        <f>IF('DATA ENTRY'!CK497="","",IF('DATA ENTRY'!X497="","",IF($D$4="All Post",'DATA ENTRY'!X497,IF(AND($D$4='DATA ENTRY'!CK497),'DATA ENTRY'!X497,""))))</f>
        <v/>
      </c>
      <c r="P498" s="3" t="str">
        <f>IF('DATA ENTRY'!CK497="","",IF('DATA ENTRY'!G497="","",IF($D$4="All Post",'DATA ENTRY'!G497,IF(AND($D$4='DATA ENTRY'!CK497),'DATA ENTRY'!G497,""))))</f>
        <v/>
      </c>
      <c r="S498">
        <f t="shared" si="115"/>
        <v>0</v>
      </c>
      <c r="T498" t="str">
        <f t="shared" si="116"/>
        <v/>
      </c>
      <c r="BZ498" t="str">
        <f t="shared" si="117"/>
        <v/>
      </c>
      <c r="CA498" t="str">
        <f t="shared" si="118"/>
        <v/>
      </c>
      <c r="CB498" s="224">
        <v>492</v>
      </c>
      <c r="CC498" s="3" t="str">
        <f>IF('DATA ENTRY'!CK497="","",IF('DATA ENTRY'!B497="","",IF(AND($CD$4='DATA ENTRY'!CK497,$CG$4='DATA ENTRY'!D497),'DATA ENTRY'!B497,"")))</f>
        <v/>
      </c>
      <c r="CD498" s="3" t="str">
        <f>IF('DATA ENTRY'!CK497="","",IF('DATA ENTRY'!C497="","",IF(AND($CD$4='DATA ENTRY'!CK497,$CG$4='DATA ENTRY'!D497),'DATA ENTRY'!C497,"")))</f>
        <v/>
      </c>
      <c r="CE498" s="4" t="str">
        <f>IF('DATA ENTRY'!CK497="","",IF('DATA ENTRY'!I497="","",IF(AND($CD$4='DATA ENTRY'!CK497,$CG$4='DATA ENTRY'!D497),'DATA ENTRY'!I497,"")))</f>
        <v/>
      </c>
      <c r="CF498" s="4" t="str">
        <f>IF('DATA ENTRY'!CK497="","",IF('DATA ENTRY'!CK497="","",IF(AND($CD$4='DATA ENTRY'!CK497,$CG$4='DATA ENTRY'!D497),'DATA ENTRY'!CK497,"")))</f>
        <v/>
      </c>
      <c r="CG498" s="3" t="str">
        <f>IF('DATA ENTRY'!CK497="","",IF('DATA ENTRY'!N497="","",IF(AND($CD$4='DATA ENTRY'!CK497,$CG$4='DATA ENTRY'!D497),'DATA ENTRY'!N497,"")))</f>
        <v/>
      </c>
      <c r="CH498" s="107" t="str">
        <f>IF('DATA ENTRY'!CK497="","",IF('DATA ENTRY'!O497="","",IF(AND($CD$4='DATA ENTRY'!CK497,$CG$4='DATA ENTRY'!D497),'DATA ENTRY'!O497,"")))</f>
        <v/>
      </c>
      <c r="CI498" s="3" t="str">
        <f>IF('DATA ENTRY'!CK497="","",IF('DATA ENTRY'!P497="","",IF(AND($CD$4='DATA ENTRY'!CK497,$CG$4='DATA ENTRY'!D497),'DATA ENTRY'!P497,"")))</f>
        <v/>
      </c>
      <c r="CJ498" s="107" t="str">
        <f>IF('DATA ENTRY'!CK497="","",IF('DATA ENTRY'!Q497="","",IF(AND($CD$4='DATA ENTRY'!CK497,$CG$4='DATA ENTRY'!D497),'DATA ENTRY'!Q497,"")))</f>
        <v/>
      </c>
      <c r="CK498" s="3" t="str">
        <f>IF('DATA ENTRY'!CK497="","",IF('DATA ENTRY'!R497="","",IF(AND($CD$4='DATA ENTRY'!CK497,$CG$4='DATA ENTRY'!D497),'DATA ENTRY'!R497,"")))</f>
        <v/>
      </c>
      <c r="CL498" s="3" t="str">
        <f>IF('DATA ENTRY'!CK497="","",IF('DATA ENTRY'!S497="","",IF(AND($CD$4='DATA ENTRY'!CK497,$CG$4='DATA ENTRY'!D497),'DATA ENTRY'!S497,"")))</f>
        <v/>
      </c>
      <c r="CM498" s="3" t="str">
        <f>IF('DATA ENTRY'!CK497="","",IF('DATA ENTRY'!E497="","",IF(AND($CD$4='DATA ENTRY'!CK497,$CG$4='DATA ENTRY'!D497),'DATA ENTRY'!E497,"")))</f>
        <v/>
      </c>
      <c r="CN498" s="3" t="str">
        <f>IF('DATA ENTRY'!CK497="","",IF('DATA ENTRY'!W497="","",IF(AND($CD$4='DATA ENTRY'!CK497,$CG$4='DATA ENTRY'!D497),'DATA ENTRY'!W497,"")))</f>
        <v/>
      </c>
      <c r="CO498" s="3" t="str">
        <f>IF('DATA ENTRY'!CK497="","",IF('DATA ENTRY'!X497="","",IF(AND($CD$4='DATA ENTRY'!CK497,$CG$4='DATA ENTRY'!D497),'DATA ENTRY'!X497,"")))</f>
        <v/>
      </c>
      <c r="CP498" s="108" t="str">
        <f t="shared" si="119"/>
        <v/>
      </c>
      <c r="CQ498" s="108" t="str">
        <f>IF('DATA ENTRY'!CK497="","",IF('DATA ENTRY'!G497="","",IF(AND($CD$4='DATA ENTRY'!CK497,$CG$4='DATA ENTRY'!D497),'DATA ENTRY'!G497,"")))</f>
        <v/>
      </c>
      <c r="CR498" s="230" t="str">
        <f>IF('DATA ENTRY'!CK497="","",IF('DATA ENTRY'!D497="","",IF(AND($CD$4='DATA ENTRY'!CK497,$CG$4='DATA ENTRY'!D497),'DATA ENTRY'!D497,"")))</f>
        <v/>
      </c>
      <c r="CS498">
        <f t="shared" si="120"/>
        <v>0</v>
      </c>
      <c r="CT498">
        <f t="shared" si="121"/>
        <v>0</v>
      </c>
      <c r="CV498" s="139"/>
      <c r="CX498">
        <f t="shared" si="122"/>
        <v>0</v>
      </c>
      <c r="DB498" t="str">
        <f t="shared" si="129"/>
        <v/>
      </c>
      <c r="DC498" t="str">
        <f t="shared" si="130"/>
        <v/>
      </c>
      <c r="DD498" s="224">
        <v>492</v>
      </c>
      <c r="DE498" s="3" t="str">
        <f>IF('DATA ENTRY'!CK497="","",IF('DATA ENTRY'!B497="","",IF(AND($DF$4='DATA ENTRY'!D497),'DATA ENTRY'!B497,"")))</f>
        <v/>
      </c>
      <c r="DF498" s="3" t="str">
        <f>IF('DATA ENTRY'!CK497="","",IF('DATA ENTRY'!C497="","",IF(AND($DF$4='DATA ENTRY'!D497),'DATA ENTRY'!C497,"")))</f>
        <v/>
      </c>
      <c r="DG498" s="4" t="str">
        <f>IF('DATA ENTRY'!CK497="","",IF('DATA ENTRY'!I497="","",IF(AND($DF$4='DATA ENTRY'!D497),'DATA ENTRY'!I497,"")))</f>
        <v/>
      </c>
      <c r="DH498" s="4" t="str">
        <f>IF('DATA ENTRY'!CK497="","",IF('DATA ENTRY'!CK497="","",IF(AND($DF$4='DATA ENTRY'!D497),'DATA ENTRY'!CK497,"")))</f>
        <v/>
      </c>
      <c r="DI498" s="3" t="str">
        <f>IF('DATA ENTRY'!CK497="","",IF('DATA ENTRY'!N497="","",IF(AND($DF$4='DATA ENTRY'!D497),'DATA ENTRY'!N497,"")))</f>
        <v/>
      </c>
      <c r="DJ498" s="107" t="str">
        <f>IF('DATA ENTRY'!CK497="","",IF('DATA ENTRY'!O497="","",IF(AND($DF$4='DATA ENTRY'!D497),'DATA ENTRY'!O497,"")))</f>
        <v/>
      </c>
      <c r="DK498" s="3" t="str">
        <f>IF('DATA ENTRY'!CK497="","",IF('DATA ENTRY'!P497="","",IF(AND($DF$4='DATA ENTRY'!D497),'DATA ENTRY'!P497,"")))</f>
        <v/>
      </c>
      <c r="DL498" s="107" t="str">
        <f>IF('DATA ENTRY'!CK497="","",IF('DATA ENTRY'!Q497="","",IF(AND($DF$4='DATA ENTRY'!D497),'DATA ENTRY'!Q497,"")))</f>
        <v/>
      </c>
      <c r="DM498" s="3" t="str">
        <f>IF('DATA ENTRY'!CK497="","",IF('DATA ENTRY'!R497="","",IF(AND($DF$4='DATA ENTRY'!D497),'DATA ENTRY'!R497,"")))</f>
        <v/>
      </c>
      <c r="DN498" s="107" t="str">
        <f>IF('DATA ENTRY'!CK497="","",IF('DATA ENTRY'!S497="","",IF(AND($DF$4='DATA ENTRY'!D497),'DATA ENTRY'!S497,"")))</f>
        <v/>
      </c>
      <c r="DO498" s="3" t="str">
        <f>IF('DATA ENTRY'!CK497="","",IF('DATA ENTRY'!E497="","",IF(AND($DF$4='DATA ENTRY'!D497),'DATA ENTRY'!E497,"")))</f>
        <v/>
      </c>
      <c r="DP498" s="3" t="str">
        <f>IF('DATA ENTRY'!CK497="","",IF('DATA ENTRY'!D497="","",IF(AND($DF$4='DATA ENTRY'!D497),'DATA ENTRY'!D497,"")))</f>
        <v/>
      </c>
      <c r="DQ498" s="3" t="str">
        <f>IF('DATA ENTRY'!CK497="","",IF('DATA ENTRY'!W497="","",IF(AND($DF$4='DATA ENTRY'!D497),'DATA ENTRY'!W497,"")))</f>
        <v/>
      </c>
      <c r="DR498" s="3" t="str">
        <f>IF('DATA ENTRY'!CK497="","",IF('DATA ENTRY'!X497="","",IF(AND($DF$4='DATA ENTRY'!D497),'DATA ENTRY'!X497,"")))</f>
        <v/>
      </c>
      <c r="DS498" s="108" t="str">
        <f t="shared" si="123"/>
        <v/>
      </c>
      <c r="DT498" s="108" t="str">
        <f>IF('DATA ENTRY'!CK497="","",IF('DATA ENTRY'!D497="","",IF(AND($DF$4='DATA ENTRY'!D497),'DATA ENTRY'!G497,"")))</f>
        <v/>
      </c>
      <c r="DY498">
        <f t="shared" si="124"/>
        <v>0</v>
      </c>
      <c r="EB498" t="str">
        <f t="shared" si="125"/>
        <v/>
      </c>
      <c r="EC498" t="str">
        <f t="shared" si="126"/>
        <v/>
      </c>
      <c r="ED498" s="224">
        <v>492</v>
      </c>
      <c r="EE498" s="3" t="str">
        <f>IF('DATA ENTRY'!CK497="","",IF('DATA ENTRY'!B497="","",IF(AND($EF$4='DATA ENTRY'!G497,$EH$4='DATA ENTRY'!F497),'DATA ENTRY'!B497,"")))</f>
        <v/>
      </c>
      <c r="EF498" s="3" t="str">
        <f>IF('DATA ENTRY'!CK497="","",IF('DATA ENTRY'!C497="","",IF(AND($EF$4='DATA ENTRY'!G497,$EH$4='DATA ENTRY'!F497),'DATA ENTRY'!C497,"")))</f>
        <v/>
      </c>
      <c r="EG498" s="4" t="str">
        <f>IF('DATA ENTRY'!CK497="","",IF('DATA ENTRY'!I497="","",IF(AND($EF$4='DATA ENTRY'!G497,$EH$4='DATA ENTRY'!F497),'DATA ENTRY'!I497,"")))</f>
        <v/>
      </c>
      <c r="EH498" s="4" t="str">
        <f>IF('DATA ENTRY'!CK497="","",IF('DATA ENTRY'!CK497="","",IF(AND($EF$4='DATA ENTRY'!G497,$EH$4='DATA ENTRY'!F497),'DATA ENTRY'!CK497,"")))</f>
        <v/>
      </c>
      <c r="EI498" s="3" t="str">
        <f>IF('DATA ENTRY'!CK497="","",IF('DATA ENTRY'!N497="","",IF(AND($EF$4='DATA ENTRY'!G497,$EH$4='DATA ENTRY'!F497),'DATA ENTRY'!N497,"")))</f>
        <v/>
      </c>
      <c r="EJ498" s="107" t="str">
        <f>IF('DATA ENTRY'!CK497="","",IF('DATA ENTRY'!O497="","",IF(AND($EF$4='DATA ENTRY'!G497,$EH$4='DATA ENTRY'!F497),'DATA ENTRY'!O497,"")))</f>
        <v/>
      </c>
      <c r="EK498" s="3" t="str">
        <f>IF('DATA ENTRY'!CK497="","",IF('DATA ENTRY'!P497="","",IF(AND($EF$4='DATA ENTRY'!G497,$EH$4='DATA ENTRY'!F497),'DATA ENTRY'!P497,"")))</f>
        <v/>
      </c>
      <c r="EL498" s="107" t="str">
        <f>IF('DATA ENTRY'!CK497="","",IF('DATA ENTRY'!Q497="","",IF(AND($EF$4='DATA ENTRY'!G497,$EH$4='DATA ENTRY'!F497),'DATA ENTRY'!Q497,"")))</f>
        <v/>
      </c>
      <c r="EM498" s="3" t="str">
        <f>IF('DATA ENTRY'!CK497="","",IF('DATA ENTRY'!R497="","",IF(AND($EF$4='DATA ENTRY'!G497,$EH$4='DATA ENTRY'!F497),'DATA ENTRY'!R497,"")))</f>
        <v/>
      </c>
      <c r="EN498" s="107" t="str">
        <f>IF('DATA ENTRY'!CK497="","",IF('DATA ENTRY'!S497="","",IF(AND($EF$4='DATA ENTRY'!G497,$EH$4='DATA ENTRY'!F497),'DATA ENTRY'!S497,"")))</f>
        <v/>
      </c>
      <c r="EO498" s="3" t="str">
        <f>IF('DATA ENTRY'!CK497="","",IF('DATA ENTRY'!E497="","",IF(AND($EF$4='DATA ENTRY'!G497,$EH$4='DATA ENTRY'!F497),'DATA ENTRY'!E497,"")))</f>
        <v/>
      </c>
      <c r="EP498" s="3" t="str">
        <f>IF('DATA ENTRY'!CK497="","",IF('DATA ENTRY'!D497="","",IF(AND($EF$4='DATA ENTRY'!G497,$EH$4='DATA ENTRY'!F497),'DATA ENTRY'!D497,"")))</f>
        <v/>
      </c>
      <c r="EQ498" s="3" t="str">
        <f>IF('DATA ENTRY'!CK497="","",IF('DATA ENTRY'!W497="","",IF(AND($EF$4='DATA ENTRY'!G497,$EH$4='DATA ENTRY'!F497),'DATA ENTRY'!W497,"")))</f>
        <v/>
      </c>
      <c r="ER498" s="3" t="str">
        <f>IF('DATA ENTRY'!CK497="","",IF('DATA ENTRY'!X497="","",IF(AND($EF$4='DATA ENTRY'!G497,$EH$4='DATA ENTRY'!F497),'DATA ENTRY'!X497,"")))</f>
        <v/>
      </c>
      <c r="ES498" s="108" t="str">
        <f t="shared" si="127"/>
        <v/>
      </c>
      <c r="ET498" s="108" t="str">
        <f>IF('DATA ENTRY'!CK497="","",IF('DATA ENTRY'!D497="","",IF(AND($EF$4='DATA ENTRY'!G497,$EH$4='DATA ENTRY'!F497),'DATA ENTRY'!G497,"")))</f>
        <v/>
      </c>
      <c r="EY498">
        <f t="shared" si="128"/>
        <v>0</v>
      </c>
    </row>
    <row r="499" spans="1:155">
      <c r="A499" t="str">
        <f>IF(S499=0,"",1+(MAX($A$7:A498)))</f>
        <v/>
      </c>
      <c r="B499" s="224">
        <v>493</v>
      </c>
      <c r="C499" s="3" t="str">
        <f>IF('DATA ENTRY'!CK498="","",IF('DATA ENTRY'!B498="","",IF($D$4="All Post",'DATA ENTRY'!B498,IF(AND($D$4='DATA ENTRY'!CK498),'DATA ENTRY'!B498,""))))</f>
        <v/>
      </c>
      <c r="D499" s="3" t="str">
        <f>IF('DATA ENTRY'!CK498="","",IF('DATA ENTRY'!C498="","",IF($D$4="All Post",'DATA ENTRY'!C498,IF(AND($D$4='DATA ENTRY'!CK498),'DATA ENTRY'!C498,""))))</f>
        <v/>
      </c>
      <c r="E499" s="4" t="str">
        <f>IF('DATA ENTRY'!CK498="","",IF('DATA ENTRY'!I498="","",IF($D$4="All Post",'DATA ENTRY'!I498,IF(AND($D$4='DATA ENTRY'!CK498),'DATA ENTRY'!I498,""))))</f>
        <v/>
      </c>
      <c r="F499" s="4" t="str">
        <f>IF('DATA ENTRY'!CK498="","",IF('DATA ENTRY'!CK498="","",IF($D$4="All Post",'DATA ENTRY'!CK498,IF(AND($D$4='DATA ENTRY'!CK498),'DATA ENTRY'!CK498,""))))</f>
        <v/>
      </c>
      <c r="G499" s="3" t="str">
        <f>IF('DATA ENTRY'!CK498="","",IF('DATA ENTRY'!N498="","",IF($D$4="All Post",'DATA ENTRY'!N498,IF(AND($D$4='DATA ENTRY'!CK498),'DATA ENTRY'!N498,""))))</f>
        <v/>
      </c>
      <c r="H499" s="107" t="str">
        <f>IF('DATA ENTRY'!CK498="","",IF('DATA ENTRY'!O498="","",IF($D$4="All Post",'DATA ENTRY'!O498,IF(AND($D$4='DATA ENTRY'!CK498),'DATA ENTRY'!O498,""))))</f>
        <v/>
      </c>
      <c r="I499" s="3" t="str">
        <f>IF('DATA ENTRY'!CK498="","",IF('DATA ENTRY'!P498="","",IF($D$4="All Post",'DATA ENTRY'!P498,IF(AND($D$4='DATA ENTRY'!CK498),'DATA ENTRY'!P498,""))))</f>
        <v/>
      </c>
      <c r="J499" s="107" t="str">
        <f>IF('DATA ENTRY'!CK498="","",IF('DATA ENTRY'!Q498="","",IF($D$4="All Post",'DATA ENTRY'!Q498,IF(AND($D$4='DATA ENTRY'!CK498),'DATA ENTRY'!Q498,""))))</f>
        <v/>
      </c>
      <c r="K499" s="3" t="str">
        <f>IF('DATA ENTRY'!CK498="","",IF('DATA ENTRY'!R498="","",IF($D$4="All Post",'DATA ENTRY'!R498,IF(AND($D$4='DATA ENTRY'!CK498),'DATA ENTRY'!R498,""))))</f>
        <v/>
      </c>
      <c r="L499" s="3" t="str">
        <f>IF('DATA ENTRY'!CK498="","",IF('DATA ENTRY'!S498="","",IF($D$4="All Post",'DATA ENTRY'!S498,IF(AND($D$4='DATA ENTRY'!CK498),'DATA ENTRY'!S498,""))))</f>
        <v/>
      </c>
      <c r="M499" s="3" t="str">
        <f>IF('DATA ENTRY'!CK498="","",IF('DATA ENTRY'!E498="","",IF($D$4="All Post",'DATA ENTRY'!E498,IF(AND($D$4='DATA ENTRY'!CK498),'DATA ENTRY'!E498,""))))</f>
        <v/>
      </c>
      <c r="N499" s="3" t="str">
        <f>IF('DATA ENTRY'!CK498="","",IF('DATA ENTRY'!W498="","",IF($D$4="All Post",'DATA ENTRY'!W498,IF(AND($D$4='DATA ENTRY'!CK498),'DATA ENTRY'!W498,""))))</f>
        <v/>
      </c>
      <c r="O499" s="3" t="str">
        <f>IF('DATA ENTRY'!CK498="","",IF('DATA ENTRY'!X498="","",IF($D$4="All Post",'DATA ENTRY'!X498,IF(AND($D$4='DATA ENTRY'!CK498),'DATA ENTRY'!X498,""))))</f>
        <v/>
      </c>
      <c r="P499" s="3" t="str">
        <f>IF('DATA ENTRY'!CK498="","",IF('DATA ENTRY'!G498="","",IF($D$4="All Post",'DATA ENTRY'!G498,IF(AND($D$4='DATA ENTRY'!CK498),'DATA ENTRY'!G498,""))))</f>
        <v/>
      </c>
      <c r="S499">
        <f t="shared" si="115"/>
        <v>0</v>
      </c>
      <c r="T499" t="str">
        <f t="shared" si="116"/>
        <v/>
      </c>
      <c r="BZ499" t="str">
        <f t="shared" si="117"/>
        <v/>
      </c>
      <c r="CA499" t="str">
        <f t="shared" si="118"/>
        <v/>
      </c>
      <c r="CB499" s="224">
        <v>493</v>
      </c>
      <c r="CC499" s="3" t="str">
        <f>IF('DATA ENTRY'!CK498="","",IF('DATA ENTRY'!B498="","",IF(AND($CD$4='DATA ENTRY'!CK498,$CG$4='DATA ENTRY'!D498),'DATA ENTRY'!B498,"")))</f>
        <v/>
      </c>
      <c r="CD499" s="3" t="str">
        <f>IF('DATA ENTRY'!CK498="","",IF('DATA ENTRY'!C498="","",IF(AND($CD$4='DATA ENTRY'!CK498,$CG$4='DATA ENTRY'!D498),'DATA ENTRY'!C498,"")))</f>
        <v/>
      </c>
      <c r="CE499" s="4" t="str">
        <f>IF('DATA ENTRY'!CK498="","",IF('DATA ENTRY'!I498="","",IF(AND($CD$4='DATA ENTRY'!CK498,$CG$4='DATA ENTRY'!D498),'DATA ENTRY'!I498,"")))</f>
        <v/>
      </c>
      <c r="CF499" s="4" t="str">
        <f>IF('DATA ENTRY'!CK498="","",IF('DATA ENTRY'!CK498="","",IF(AND($CD$4='DATA ENTRY'!CK498,$CG$4='DATA ENTRY'!D498),'DATA ENTRY'!CK498,"")))</f>
        <v/>
      </c>
      <c r="CG499" s="3" t="str">
        <f>IF('DATA ENTRY'!CK498="","",IF('DATA ENTRY'!N498="","",IF(AND($CD$4='DATA ENTRY'!CK498,$CG$4='DATA ENTRY'!D498),'DATA ENTRY'!N498,"")))</f>
        <v/>
      </c>
      <c r="CH499" s="107" t="str">
        <f>IF('DATA ENTRY'!CK498="","",IF('DATA ENTRY'!O498="","",IF(AND($CD$4='DATA ENTRY'!CK498,$CG$4='DATA ENTRY'!D498),'DATA ENTRY'!O498,"")))</f>
        <v/>
      </c>
      <c r="CI499" s="3" t="str">
        <f>IF('DATA ENTRY'!CK498="","",IF('DATA ENTRY'!P498="","",IF(AND($CD$4='DATA ENTRY'!CK498,$CG$4='DATA ENTRY'!D498),'DATA ENTRY'!P498,"")))</f>
        <v/>
      </c>
      <c r="CJ499" s="107" t="str">
        <f>IF('DATA ENTRY'!CK498="","",IF('DATA ENTRY'!Q498="","",IF(AND($CD$4='DATA ENTRY'!CK498,$CG$4='DATA ENTRY'!D498),'DATA ENTRY'!Q498,"")))</f>
        <v/>
      </c>
      <c r="CK499" s="3" t="str">
        <f>IF('DATA ENTRY'!CK498="","",IF('DATA ENTRY'!R498="","",IF(AND($CD$4='DATA ENTRY'!CK498,$CG$4='DATA ENTRY'!D498),'DATA ENTRY'!R498,"")))</f>
        <v/>
      </c>
      <c r="CL499" s="3" t="str">
        <f>IF('DATA ENTRY'!CK498="","",IF('DATA ENTRY'!S498="","",IF(AND($CD$4='DATA ENTRY'!CK498,$CG$4='DATA ENTRY'!D498),'DATA ENTRY'!S498,"")))</f>
        <v/>
      </c>
      <c r="CM499" s="3" t="str">
        <f>IF('DATA ENTRY'!CK498="","",IF('DATA ENTRY'!E498="","",IF(AND($CD$4='DATA ENTRY'!CK498,$CG$4='DATA ENTRY'!D498),'DATA ENTRY'!E498,"")))</f>
        <v/>
      </c>
      <c r="CN499" s="3" t="str">
        <f>IF('DATA ENTRY'!CK498="","",IF('DATA ENTRY'!W498="","",IF(AND($CD$4='DATA ENTRY'!CK498,$CG$4='DATA ENTRY'!D498),'DATA ENTRY'!W498,"")))</f>
        <v/>
      </c>
      <c r="CO499" s="3" t="str">
        <f>IF('DATA ENTRY'!CK498="","",IF('DATA ENTRY'!X498="","",IF(AND($CD$4='DATA ENTRY'!CK498,$CG$4='DATA ENTRY'!D498),'DATA ENTRY'!X498,"")))</f>
        <v/>
      </c>
      <c r="CP499" s="108" t="str">
        <f t="shared" si="119"/>
        <v/>
      </c>
      <c r="CQ499" s="108" t="str">
        <f>IF('DATA ENTRY'!CK498="","",IF('DATA ENTRY'!G498="","",IF(AND($CD$4='DATA ENTRY'!CK498,$CG$4='DATA ENTRY'!D498),'DATA ENTRY'!G498,"")))</f>
        <v/>
      </c>
      <c r="CR499" s="230" t="str">
        <f>IF('DATA ENTRY'!CK498="","",IF('DATA ENTRY'!D498="","",IF(AND($CD$4='DATA ENTRY'!CK498,$CG$4='DATA ENTRY'!D498),'DATA ENTRY'!D498,"")))</f>
        <v/>
      </c>
      <c r="CS499">
        <f t="shared" si="120"/>
        <v>0</v>
      </c>
      <c r="CT499">
        <f t="shared" si="121"/>
        <v>0</v>
      </c>
      <c r="CV499" s="139"/>
      <c r="CX499">
        <f t="shared" si="122"/>
        <v>0</v>
      </c>
      <c r="DB499" t="str">
        <f t="shared" si="129"/>
        <v/>
      </c>
      <c r="DC499" t="str">
        <f t="shared" si="130"/>
        <v/>
      </c>
      <c r="DD499" s="224">
        <v>493</v>
      </c>
      <c r="DE499" s="3" t="str">
        <f>IF('DATA ENTRY'!CK498="","",IF('DATA ENTRY'!B498="","",IF(AND($DF$4='DATA ENTRY'!D498),'DATA ENTRY'!B498,"")))</f>
        <v/>
      </c>
      <c r="DF499" s="3" t="str">
        <f>IF('DATA ENTRY'!CK498="","",IF('DATA ENTRY'!C498="","",IF(AND($DF$4='DATA ENTRY'!D498),'DATA ENTRY'!C498,"")))</f>
        <v/>
      </c>
      <c r="DG499" s="4" t="str">
        <f>IF('DATA ENTRY'!CK498="","",IF('DATA ENTRY'!I498="","",IF(AND($DF$4='DATA ENTRY'!D498),'DATA ENTRY'!I498,"")))</f>
        <v/>
      </c>
      <c r="DH499" s="4" t="str">
        <f>IF('DATA ENTRY'!CK498="","",IF('DATA ENTRY'!CK498="","",IF(AND($DF$4='DATA ENTRY'!D498),'DATA ENTRY'!CK498,"")))</f>
        <v/>
      </c>
      <c r="DI499" s="3" t="str">
        <f>IF('DATA ENTRY'!CK498="","",IF('DATA ENTRY'!N498="","",IF(AND($DF$4='DATA ENTRY'!D498),'DATA ENTRY'!N498,"")))</f>
        <v/>
      </c>
      <c r="DJ499" s="107" t="str">
        <f>IF('DATA ENTRY'!CK498="","",IF('DATA ENTRY'!O498="","",IF(AND($DF$4='DATA ENTRY'!D498),'DATA ENTRY'!O498,"")))</f>
        <v/>
      </c>
      <c r="DK499" s="3" t="str">
        <f>IF('DATA ENTRY'!CK498="","",IF('DATA ENTRY'!P498="","",IF(AND($DF$4='DATA ENTRY'!D498),'DATA ENTRY'!P498,"")))</f>
        <v/>
      </c>
      <c r="DL499" s="107" t="str">
        <f>IF('DATA ENTRY'!CK498="","",IF('DATA ENTRY'!Q498="","",IF(AND($DF$4='DATA ENTRY'!D498),'DATA ENTRY'!Q498,"")))</f>
        <v/>
      </c>
      <c r="DM499" s="3" t="str">
        <f>IF('DATA ENTRY'!CK498="","",IF('DATA ENTRY'!R498="","",IF(AND($DF$4='DATA ENTRY'!D498),'DATA ENTRY'!R498,"")))</f>
        <v/>
      </c>
      <c r="DN499" s="107" t="str">
        <f>IF('DATA ENTRY'!CK498="","",IF('DATA ENTRY'!S498="","",IF(AND($DF$4='DATA ENTRY'!D498),'DATA ENTRY'!S498,"")))</f>
        <v/>
      </c>
      <c r="DO499" s="3" t="str">
        <f>IF('DATA ENTRY'!CK498="","",IF('DATA ENTRY'!E498="","",IF(AND($DF$4='DATA ENTRY'!D498),'DATA ENTRY'!E498,"")))</f>
        <v/>
      </c>
      <c r="DP499" s="3" t="str">
        <f>IF('DATA ENTRY'!CK498="","",IF('DATA ENTRY'!D498="","",IF(AND($DF$4='DATA ENTRY'!D498),'DATA ENTRY'!D498,"")))</f>
        <v/>
      </c>
      <c r="DQ499" s="3" t="str">
        <f>IF('DATA ENTRY'!CK498="","",IF('DATA ENTRY'!W498="","",IF(AND($DF$4='DATA ENTRY'!D498),'DATA ENTRY'!W498,"")))</f>
        <v/>
      </c>
      <c r="DR499" s="3" t="str">
        <f>IF('DATA ENTRY'!CK498="","",IF('DATA ENTRY'!X498="","",IF(AND($DF$4='DATA ENTRY'!D498),'DATA ENTRY'!X498,"")))</f>
        <v/>
      </c>
      <c r="DS499" s="108" t="str">
        <f t="shared" si="123"/>
        <v/>
      </c>
      <c r="DT499" s="108" t="str">
        <f>IF('DATA ENTRY'!CK498="","",IF('DATA ENTRY'!D498="","",IF(AND($DF$4='DATA ENTRY'!D498),'DATA ENTRY'!G498,"")))</f>
        <v/>
      </c>
      <c r="DY499">
        <f t="shared" si="124"/>
        <v>0</v>
      </c>
      <c r="EB499" t="str">
        <f t="shared" si="125"/>
        <v/>
      </c>
      <c r="EC499" t="str">
        <f t="shared" si="126"/>
        <v/>
      </c>
      <c r="ED499" s="224">
        <v>493</v>
      </c>
      <c r="EE499" s="3" t="str">
        <f>IF('DATA ENTRY'!CK498="","",IF('DATA ENTRY'!B498="","",IF(AND($EF$4='DATA ENTRY'!G498,$EH$4='DATA ENTRY'!F498),'DATA ENTRY'!B498,"")))</f>
        <v/>
      </c>
      <c r="EF499" s="3" t="str">
        <f>IF('DATA ENTRY'!CK498="","",IF('DATA ENTRY'!C498="","",IF(AND($EF$4='DATA ENTRY'!G498,$EH$4='DATA ENTRY'!F498),'DATA ENTRY'!C498,"")))</f>
        <v/>
      </c>
      <c r="EG499" s="4" t="str">
        <f>IF('DATA ENTRY'!CK498="","",IF('DATA ENTRY'!I498="","",IF(AND($EF$4='DATA ENTRY'!G498,$EH$4='DATA ENTRY'!F498),'DATA ENTRY'!I498,"")))</f>
        <v/>
      </c>
      <c r="EH499" s="4" t="str">
        <f>IF('DATA ENTRY'!CK498="","",IF('DATA ENTRY'!CK498="","",IF(AND($EF$4='DATA ENTRY'!G498,$EH$4='DATA ENTRY'!F498),'DATA ENTRY'!CK498,"")))</f>
        <v/>
      </c>
      <c r="EI499" s="3" t="str">
        <f>IF('DATA ENTRY'!CK498="","",IF('DATA ENTRY'!N498="","",IF(AND($EF$4='DATA ENTRY'!G498,$EH$4='DATA ENTRY'!F498),'DATA ENTRY'!N498,"")))</f>
        <v/>
      </c>
      <c r="EJ499" s="107" t="str">
        <f>IF('DATA ENTRY'!CK498="","",IF('DATA ENTRY'!O498="","",IF(AND($EF$4='DATA ENTRY'!G498,$EH$4='DATA ENTRY'!F498),'DATA ENTRY'!O498,"")))</f>
        <v/>
      </c>
      <c r="EK499" s="3" t="str">
        <f>IF('DATA ENTRY'!CK498="","",IF('DATA ENTRY'!P498="","",IF(AND($EF$4='DATA ENTRY'!G498,$EH$4='DATA ENTRY'!F498),'DATA ENTRY'!P498,"")))</f>
        <v/>
      </c>
      <c r="EL499" s="107" t="str">
        <f>IF('DATA ENTRY'!CK498="","",IF('DATA ENTRY'!Q498="","",IF(AND($EF$4='DATA ENTRY'!G498,$EH$4='DATA ENTRY'!F498),'DATA ENTRY'!Q498,"")))</f>
        <v/>
      </c>
      <c r="EM499" s="3" t="str">
        <f>IF('DATA ENTRY'!CK498="","",IF('DATA ENTRY'!R498="","",IF(AND($EF$4='DATA ENTRY'!G498,$EH$4='DATA ENTRY'!F498),'DATA ENTRY'!R498,"")))</f>
        <v/>
      </c>
      <c r="EN499" s="107" t="str">
        <f>IF('DATA ENTRY'!CK498="","",IF('DATA ENTRY'!S498="","",IF(AND($EF$4='DATA ENTRY'!G498,$EH$4='DATA ENTRY'!F498),'DATA ENTRY'!S498,"")))</f>
        <v/>
      </c>
      <c r="EO499" s="3" t="str">
        <f>IF('DATA ENTRY'!CK498="","",IF('DATA ENTRY'!E498="","",IF(AND($EF$4='DATA ENTRY'!G498,$EH$4='DATA ENTRY'!F498),'DATA ENTRY'!E498,"")))</f>
        <v/>
      </c>
      <c r="EP499" s="3" t="str">
        <f>IF('DATA ENTRY'!CK498="","",IF('DATA ENTRY'!D498="","",IF(AND($EF$4='DATA ENTRY'!G498,$EH$4='DATA ENTRY'!F498),'DATA ENTRY'!D498,"")))</f>
        <v/>
      </c>
      <c r="EQ499" s="3" t="str">
        <f>IF('DATA ENTRY'!CK498="","",IF('DATA ENTRY'!W498="","",IF(AND($EF$4='DATA ENTRY'!G498,$EH$4='DATA ENTRY'!F498),'DATA ENTRY'!W498,"")))</f>
        <v/>
      </c>
      <c r="ER499" s="3" t="str">
        <f>IF('DATA ENTRY'!CK498="","",IF('DATA ENTRY'!X498="","",IF(AND($EF$4='DATA ENTRY'!G498,$EH$4='DATA ENTRY'!F498),'DATA ENTRY'!X498,"")))</f>
        <v/>
      </c>
      <c r="ES499" s="108" t="str">
        <f t="shared" si="127"/>
        <v/>
      </c>
      <c r="ET499" s="108" t="str">
        <f>IF('DATA ENTRY'!CK498="","",IF('DATA ENTRY'!D498="","",IF(AND($EF$4='DATA ENTRY'!G498,$EH$4='DATA ENTRY'!F498),'DATA ENTRY'!G498,"")))</f>
        <v/>
      </c>
      <c r="EY499">
        <f t="shared" si="128"/>
        <v>0</v>
      </c>
    </row>
    <row r="500" spans="1:155">
      <c r="A500" t="str">
        <f>IF(S500=0,"",1+(MAX($A$7:A499)))</f>
        <v/>
      </c>
      <c r="B500" s="224">
        <v>494</v>
      </c>
      <c r="C500" s="3" t="str">
        <f>IF('DATA ENTRY'!CK499="","",IF('DATA ENTRY'!B499="","",IF($D$4="All Post",'DATA ENTRY'!B499,IF(AND($D$4='DATA ENTRY'!CK499),'DATA ENTRY'!B499,""))))</f>
        <v/>
      </c>
      <c r="D500" s="3" t="str">
        <f>IF('DATA ENTRY'!CK499="","",IF('DATA ENTRY'!C499="","",IF($D$4="All Post",'DATA ENTRY'!C499,IF(AND($D$4='DATA ENTRY'!CK499),'DATA ENTRY'!C499,""))))</f>
        <v/>
      </c>
      <c r="E500" s="4" t="str">
        <f>IF('DATA ENTRY'!CK499="","",IF('DATA ENTRY'!I499="","",IF($D$4="All Post",'DATA ENTRY'!I499,IF(AND($D$4='DATA ENTRY'!CK499),'DATA ENTRY'!I499,""))))</f>
        <v/>
      </c>
      <c r="F500" s="4" t="str">
        <f>IF('DATA ENTRY'!CK499="","",IF('DATA ENTRY'!CK499="","",IF($D$4="All Post",'DATA ENTRY'!CK499,IF(AND($D$4='DATA ENTRY'!CK499),'DATA ENTRY'!CK499,""))))</f>
        <v/>
      </c>
      <c r="G500" s="3" t="str">
        <f>IF('DATA ENTRY'!CK499="","",IF('DATA ENTRY'!N499="","",IF($D$4="All Post",'DATA ENTRY'!N499,IF(AND($D$4='DATA ENTRY'!CK499),'DATA ENTRY'!N499,""))))</f>
        <v/>
      </c>
      <c r="H500" s="107" t="str">
        <f>IF('DATA ENTRY'!CK499="","",IF('DATA ENTRY'!O499="","",IF($D$4="All Post",'DATA ENTRY'!O499,IF(AND($D$4='DATA ENTRY'!CK499),'DATA ENTRY'!O499,""))))</f>
        <v/>
      </c>
      <c r="I500" s="3" t="str">
        <f>IF('DATA ENTRY'!CK499="","",IF('DATA ENTRY'!P499="","",IF($D$4="All Post",'DATA ENTRY'!P499,IF(AND($D$4='DATA ENTRY'!CK499),'DATA ENTRY'!P499,""))))</f>
        <v/>
      </c>
      <c r="J500" s="107" t="str">
        <f>IF('DATA ENTRY'!CK499="","",IF('DATA ENTRY'!Q499="","",IF($D$4="All Post",'DATA ENTRY'!Q499,IF(AND($D$4='DATA ENTRY'!CK499),'DATA ENTRY'!Q499,""))))</f>
        <v/>
      </c>
      <c r="K500" s="3" t="str">
        <f>IF('DATA ENTRY'!CK499="","",IF('DATA ENTRY'!R499="","",IF($D$4="All Post",'DATA ENTRY'!R499,IF(AND($D$4='DATA ENTRY'!CK499),'DATA ENTRY'!R499,""))))</f>
        <v/>
      </c>
      <c r="L500" s="3" t="str">
        <f>IF('DATA ENTRY'!CK499="","",IF('DATA ENTRY'!S499="","",IF($D$4="All Post",'DATA ENTRY'!S499,IF(AND($D$4='DATA ENTRY'!CK499),'DATA ENTRY'!S499,""))))</f>
        <v/>
      </c>
      <c r="M500" s="3" t="str">
        <f>IF('DATA ENTRY'!CK499="","",IF('DATA ENTRY'!E499="","",IF($D$4="All Post",'DATA ENTRY'!E499,IF(AND($D$4='DATA ENTRY'!CK499),'DATA ENTRY'!E499,""))))</f>
        <v/>
      </c>
      <c r="N500" s="3" t="str">
        <f>IF('DATA ENTRY'!CK499="","",IF('DATA ENTRY'!W499="","",IF($D$4="All Post",'DATA ENTRY'!W499,IF(AND($D$4='DATA ENTRY'!CK499),'DATA ENTRY'!W499,""))))</f>
        <v/>
      </c>
      <c r="O500" s="3" t="str">
        <f>IF('DATA ENTRY'!CK499="","",IF('DATA ENTRY'!X499="","",IF($D$4="All Post",'DATA ENTRY'!X499,IF(AND($D$4='DATA ENTRY'!CK499),'DATA ENTRY'!X499,""))))</f>
        <v/>
      </c>
      <c r="P500" s="3" t="str">
        <f>IF('DATA ENTRY'!CK499="","",IF('DATA ENTRY'!G499="","",IF($D$4="All Post",'DATA ENTRY'!G499,IF(AND($D$4='DATA ENTRY'!CK499),'DATA ENTRY'!G499,""))))</f>
        <v/>
      </c>
      <c r="S500">
        <f t="shared" si="115"/>
        <v>0</v>
      </c>
      <c r="T500" t="str">
        <f t="shared" si="116"/>
        <v/>
      </c>
      <c r="BZ500" t="str">
        <f t="shared" si="117"/>
        <v/>
      </c>
      <c r="CA500" t="str">
        <f t="shared" si="118"/>
        <v/>
      </c>
      <c r="CB500" s="224">
        <v>494</v>
      </c>
      <c r="CC500" s="3" t="str">
        <f>IF('DATA ENTRY'!CK499="","",IF('DATA ENTRY'!B499="","",IF(AND($CD$4='DATA ENTRY'!CK499,$CG$4='DATA ENTRY'!D499),'DATA ENTRY'!B499,"")))</f>
        <v/>
      </c>
      <c r="CD500" s="3" t="str">
        <f>IF('DATA ENTRY'!CK499="","",IF('DATA ENTRY'!C499="","",IF(AND($CD$4='DATA ENTRY'!CK499,$CG$4='DATA ENTRY'!D499),'DATA ENTRY'!C499,"")))</f>
        <v/>
      </c>
      <c r="CE500" s="4" t="str">
        <f>IF('DATA ENTRY'!CK499="","",IF('DATA ENTRY'!I499="","",IF(AND($CD$4='DATA ENTRY'!CK499,$CG$4='DATA ENTRY'!D499),'DATA ENTRY'!I499,"")))</f>
        <v/>
      </c>
      <c r="CF500" s="4" t="str">
        <f>IF('DATA ENTRY'!CK499="","",IF('DATA ENTRY'!CK499="","",IF(AND($CD$4='DATA ENTRY'!CK499,$CG$4='DATA ENTRY'!D499),'DATA ENTRY'!CK499,"")))</f>
        <v/>
      </c>
      <c r="CG500" s="3" t="str">
        <f>IF('DATA ENTRY'!CK499="","",IF('DATA ENTRY'!N499="","",IF(AND($CD$4='DATA ENTRY'!CK499,$CG$4='DATA ENTRY'!D499),'DATA ENTRY'!N499,"")))</f>
        <v/>
      </c>
      <c r="CH500" s="107" t="str">
        <f>IF('DATA ENTRY'!CK499="","",IF('DATA ENTRY'!O499="","",IF(AND($CD$4='DATA ENTRY'!CK499,$CG$4='DATA ENTRY'!D499),'DATA ENTRY'!O499,"")))</f>
        <v/>
      </c>
      <c r="CI500" s="3" t="str">
        <f>IF('DATA ENTRY'!CK499="","",IF('DATA ENTRY'!P499="","",IF(AND($CD$4='DATA ENTRY'!CK499,$CG$4='DATA ENTRY'!D499),'DATA ENTRY'!P499,"")))</f>
        <v/>
      </c>
      <c r="CJ500" s="107" t="str">
        <f>IF('DATA ENTRY'!CK499="","",IF('DATA ENTRY'!Q499="","",IF(AND($CD$4='DATA ENTRY'!CK499,$CG$4='DATA ENTRY'!D499),'DATA ENTRY'!Q499,"")))</f>
        <v/>
      </c>
      <c r="CK500" s="3" t="str">
        <f>IF('DATA ENTRY'!CK499="","",IF('DATA ENTRY'!R499="","",IF(AND($CD$4='DATA ENTRY'!CK499,$CG$4='DATA ENTRY'!D499),'DATA ENTRY'!R499,"")))</f>
        <v/>
      </c>
      <c r="CL500" s="3" t="str">
        <f>IF('DATA ENTRY'!CK499="","",IF('DATA ENTRY'!S499="","",IF(AND($CD$4='DATA ENTRY'!CK499,$CG$4='DATA ENTRY'!D499),'DATA ENTRY'!S499,"")))</f>
        <v/>
      </c>
      <c r="CM500" s="3" t="str">
        <f>IF('DATA ENTRY'!CK499="","",IF('DATA ENTRY'!E499="","",IF(AND($CD$4='DATA ENTRY'!CK499,$CG$4='DATA ENTRY'!D499),'DATA ENTRY'!E499,"")))</f>
        <v/>
      </c>
      <c r="CN500" s="3" t="str">
        <f>IF('DATA ENTRY'!CK499="","",IF('DATA ENTRY'!W499="","",IF(AND($CD$4='DATA ENTRY'!CK499,$CG$4='DATA ENTRY'!D499),'DATA ENTRY'!W499,"")))</f>
        <v/>
      </c>
      <c r="CO500" s="3" t="str">
        <f>IF('DATA ENTRY'!CK499="","",IF('DATA ENTRY'!X499="","",IF(AND($CD$4='DATA ENTRY'!CK499,$CG$4='DATA ENTRY'!D499),'DATA ENTRY'!X499,"")))</f>
        <v/>
      </c>
      <c r="CP500" s="108" t="str">
        <f t="shared" si="119"/>
        <v/>
      </c>
      <c r="CQ500" s="108" t="str">
        <f>IF('DATA ENTRY'!CK499="","",IF('DATA ENTRY'!G499="","",IF(AND($CD$4='DATA ENTRY'!CK499,$CG$4='DATA ENTRY'!D499),'DATA ENTRY'!G499,"")))</f>
        <v/>
      </c>
      <c r="CR500" s="230" t="str">
        <f>IF('DATA ENTRY'!CK499="","",IF('DATA ENTRY'!D499="","",IF(AND($CD$4='DATA ENTRY'!CK499,$CG$4='DATA ENTRY'!D499),'DATA ENTRY'!D499,"")))</f>
        <v/>
      </c>
      <c r="CS500">
        <f t="shared" si="120"/>
        <v>0</v>
      </c>
      <c r="CT500">
        <f t="shared" si="121"/>
        <v>0</v>
      </c>
      <c r="CV500" s="139"/>
      <c r="CX500">
        <f t="shared" si="122"/>
        <v>0</v>
      </c>
      <c r="DB500" t="str">
        <f t="shared" si="129"/>
        <v/>
      </c>
      <c r="DC500" t="str">
        <f t="shared" si="130"/>
        <v/>
      </c>
      <c r="DD500" s="224">
        <v>494</v>
      </c>
      <c r="DE500" s="3" t="str">
        <f>IF('DATA ENTRY'!CK499="","",IF('DATA ENTRY'!B499="","",IF(AND($DF$4='DATA ENTRY'!D499),'DATA ENTRY'!B499,"")))</f>
        <v/>
      </c>
      <c r="DF500" s="3" t="str">
        <f>IF('DATA ENTRY'!CK499="","",IF('DATA ENTRY'!C499="","",IF(AND($DF$4='DATA ENTRY'!D499),'DATA ENTRY'!C499,"")))</f>
        <v/>
      </c>
      <c r="DG500" s="4" t="str">
        <f>IF('DATA ENTRY'!CK499="","",IF('DATA ENTRY'!I499="","",IF(AND($DF$4='DATA ENTRY'!D499),'DATA ENTRY'!I499,"")))</f>
        <v/>
      </c>
      <c r="DH500" s="4" t="str">
        <f>IF('DATA ENTRY'!CK499="","",IF('DATA ENTRY'!CK499="","",IF(AND($DF$4='DATA ENTRY'!D499),'DATA ENTRY'!CK499,"")))</f>
        <v/>
      </c>
      <c r="DI500" s="3" t="str">
        <f>IF('DATA ENTRY'!CK499="","",IF('DATA ENTRY'!N499="","",IF(AND($DF$4='DATA ENTRY'!D499),'DATA ENTRY'!N499,"")))</f>
        <v/>
      </c>
      <c r="DJ500" s="107" t="str">
        <f>IF('DATA ENTRY'!CK499="","",IF('DATA ENTRY'!O499="","",IF(AND($DF$4='DATA ENTRY'!D499),'DATA ENTRY'!O499,"")))</f>
        <v/>
      </c>
      <c r="DK500" s="3" t="str">
        <f>IF('DATA ENTRY'!CK499="","",IF('DATA ENTRY'!P499="","",IF(AND($DF$4='DATA ENTRY'!D499),'DATA ENTRY'!P499,"")))</f>
        <v/>
      </c>
      <c r="DL500" s="107" t="str">
        <f>IF('DATA ENTRY'!CK499="","",IF('DATA ENTRY'!Q499="","",IF(AND($DF$4='DATA ENTRY'!D499),'DATA ENTRY'!Q499,"")))</f>
        <v/>
      </c>
      <c r="DM500" s="3" t="str">
        <f>IF('DATA ENTRY'!CK499="","",IF('DATA ENTRY'!R499="","",IF(AND($DF$4='DATA ENTRY'!D499),'DATA ENTRY'!R499,"")))</f>
        <v/>
      </c>
      <c r="DN500" s="107" t="str">
        <f>IF('DATA ENTRY'!CK499="","",IF('DATA ENTRY'!S499="","",IF(AND($DF$4='DATA ENTRY'!D499),'DATA ENTRY'!S499,"")))</f>
        <v/>
      </c>
      <c r="DO500" s="3" t="str">
        <f>IF('DATA ENTRY'!CK499="","",IF('DATA ENTRY'!E499="","",IF(AND($DF$4='DATA ENTRY'!D499),'DATA ENTRY'!E499,"")))</f>
        <v/>
      </c>
      <c r="DP500" s="3" t="str">
        <f>IF('DATA ENTRY'!CK499="","",IF('DATA ENTRY'!D499="","",IF(AND($DF$4='DATA ENTRY'!D499),'DATA ENTRY'!D499,"")))</f>
        <v/>
      </c>
      <c r="DQ500" s="3" t="str">
        <f>IF('DATA ENTRY'!CK499="","",IF('DATA ENTRY'!W499="","",IF(AND($DF$4='DATA ENTRY'!D499),'DATA ENTRY'!W499,"")))</f>
        <v/>
      </c>
      <c r="DR500" s="3" t="str">
        <f>IF('DATA ENTRY'!CK499="","",IF('DATA ENTRY'!X499="","",IF(AND($DF$4='DATA ENTRY'!D499),'DATA ENTRY'!X499,"")))</f>
        <v/>
      </c>
      <c r="DS500" s="108" t="str">
        <f t="shared" si="123"/>
        <v/>
      </c>
      <c r="DT500" s="108" t="str">
        <f>IF('DATA ENTRY'!CK499="","",IF('DATA ENTRY'!D499="","",IF(AND($DF$4='DATA ENTRY'!D499),'DATA ENTRY'!G499,"")))</f>
        <v/>
      </c>
      <c r="DY500">
        <f t="shared" si="124"/>
        <v>0</v>
      </c>
      <c r="EB500" t="str">
        <f t="shared" si="125"/>
        <v/>
      </c>
      <c r="EC500" t="str">
        <f t="shared" si="126"/>
        <v/>
      </c>
      <c r="ED500" s="224">
        <v>494</v>
      </c>
      <c r="EE500" s="3" t="str">
        <f>IF('DATA ENTRY'!CK499="","",IF('DATA ENTRY'!B499="","",IF(AND($EF$4='DATA ENTRY'!G499,$EH$4='DATA ENTRY'!F499),'DATA ENTRY'!B499,"")))</f>
        <v/>
      </c>
      <c r="EF500" s="3" t="str">
        <f>IF('DATA ENTRY'!CK499="","",IF('DATA ENTRY'!C499="","",IF(AND($EF$4='DATA ENTRY'!G499,$EH$4='DATA ENTRY'!F499),'DATA ENTRY'!C499,"")))</f>
        <v/>
      </c>
      <c r="EG500" s="4" t="str">
        <f>IF('DATA ENTRY'!CK499="","",IF('DATA ENTRY'!I499="","",IF(AND($EF$4='DATA ENTRY'!G499,$EH$4='DATA ENTRY'!F499),'DATA ENTRY'!I499,"")))</f>
        <v/>
      </c>
      <c r="EH500" s="4" t="str">
        <f>IF('DATA ENTRY'!CK499="","",IF('DATA ENTRY'!CK499="","",IF(AND($EF$4='DATA ENTRY'!G499,$EH$4='DATA ENTRY'!F499),'DATA ENTRY'!CK499,"")))</f>
        <v/>
      </c>
      <c r="EI500" s="3" t="str">
        <f>IF('DATA ENTRY'!CK499="","",IF('DATA ENTRY'!N499="","",IF(AND($EF$4='DATA ENTRY'!G499,$EH$4='DATA ENTRY'!F499),'DATA ENTRY'!N499,"")))</f>
        <v/>
      </c>
      <c r="EJ500" s="107" t="str">
        <f>IF('DATA ENTRY'!CK499="","",IF('DATA ENTRY'!O499="","",IF(AND($EF$4='DATA ENTRY'!G499,$EH$4='DATA ENTRY'!F499),'DATA ENTRY'!O499,"")))</f>
        <v/>
      </c>
      <c r="EK500" s="3" t="str">
        <f>IF('DATA ENTRY'!CK499="","",IF('DATA ENTRY'!P499="","",IF(AND($EF$4='DATA ENTRY'!G499,$EH$4='DATA ENTRY'!F499),'DATA ENTRY'!P499,"")))</f>
        <v/>
      </c>
      <c r="EL500" s="107" t="str">
        <f>IF('DATA ENTRY'!CK499="","",IF('DATA ENTRY'!Q499="","",IF(AND($EF$4='DATA ENTRY'!G499,$EH$4='DATA ENTRY'!F499),'DATA ENTRY'!Q499,"")))</f>
        <v/>
      </c>
      <c r="EM500" s="3" t="str">
        <f>IF('DATA ENTRY'!CK499="","",IF('DATA ENTRY'!R499="","",IF(AND($EF$4='DATA ENTRY'!G499,$EH$4='DATA ENTRY'!F499),'DATA ENTRY'!R499,"")))</f>
        <v/>
      </c>
      <c r="EN500" s="107" t="str">
        <f>IF('DATA ENTRY'!CK499="","",IF('DATA ENTRY'!S499="","",IF(AND($EF$4='DATA ENTRY'!G499,$EH$4='DATA ENTRY'!F499),'DATA ENTRY'!S499,"")))</f>
        <v/>
      </c>
      <c r="EO500" s="3" t="str">
        <f>IF('DATA ENTRY'!CK499="","",IF('DATA ENTRY'!E499="","",IF(AND($EF$4='DATA ENTRY'!G499,$EH$4='DATA ENTRY'!F499),'DATA ENTRY'!E499,"")))</f>
        <v/>
      </c>
      <c r="EP500" s="3" t="str">
        <f>IF('DATA ENTRY'!CK499="","",IF('DATA ENTRY'!D499="","",IF(AND($EF$4='DATA ENTRY'!G499,$EH$4='DATA ENTRY'!F499),'DATA ENTRY'!D499,"")))</f>
        <v/>
      </c>
      <c r="EQ500" s="3" t="str">
        <f>IF('DATA ENTRY'!CK499="","",IF('DATA ENTRY'!W499="","",IF(AND($EF$4='DATA ENTRY'!G499,$EH$4='DATA ENTRY'!F499),'DATA ENTRY'!W499,"")))</f>
        <v/>
      </c>
      <c r="ER500" s="3" t="str">
        <f>IF('DATA ENTRY'!CK499="","",IF('DATA ENTRY'!X499="","",IF(AND($EF$4='DATA ENTRY'!G499,$EH$4='DATA ENTRY'!F499),'DATA ENTRY'!X499,"")))</f>
        <v/>
      </c>
      <c r="ES500" s="108" t="str">
        <f t="shared" si="127"/>
        <v/>
      </c>
      <c r="ET500" s="108" t="str">
        <f>IF('DATA ENTRY'!CK499="","",IF('DATA ENTRY'!D499="","",IF(AND($EF$4='DATA ENTRY'!G499,$EH$4='DATA ENTRY'!F499),'DATA ENTRY'!G499,"")))</f>
        <v/>
      </c>
      <c r="EY500">
        <f t="shared" si="128"/>
        <v>0</v>
      </c>
    </row>
    <row r="501" spans="1:155">
      <c r="A501" t="str">
        <f>IF(S501=0,"",1+(MAX($A$7:A500)))</f>
        <v/>
      </c>
      <c r="B501" s="224">
        <v>495</v>
      </c>
      <c r="C501" s="3" t="str">
        <f>IF('DATA ENTRY'!CK500="","",IF('DATA ENTRY'!B500="","",IF($D$4="All Post",'DATA ENTRY'!B500,IF(AND($D$4='DATA ENTRY'!CK500),'DATA ENTRY'!B500,""))))</f>
        <v/>
      </c>
      <c r="D501" s="3" t="str">
        <f>IF('DATA ENTRY'!CK500="","",IF('DATA ENTRY'!C500="","",IF($D$4="All Post",'DATA ENTRY'!C500,IF(AND($D$4='DATA ENTRY'!CK500),'DATA ENTRY'!C500,""))))</f>
        <v/>
      </c>
      <c r="E501" s="4" t="str">
        <f>IF('DATA ENTRY'!CK500="","",IF('DATA ENTRY'!I500="","",IF($D$4="All Post",'DATA ENTRY'!I500,IF(AND($D$4='DATA ENTRY'!CK500),'DATA ENTRY'!I500,""))))</f>
        <v/>
      </c>
      <c r="F501" s="4" t="str">
        <f>IF('DATA ENTRY'!CK500="","",IF('DATA ENTRY'!CK500="","",IF($D$4="All Post",'DATA ENTRY'!CK500,IF(AND($D$4='DATA ENTRY'!CK500),'DATA ENTRY'!CK500,""))))</f>
        <v/>
      </c>
      <c r="G501" s="3" t="str">
        <f>IF('DATA ENTRY'!CK500="","",IF('DATA ENTRY'!N500="","",IF($D$4="All Post",'DATA ENTRY'!N500,IF(AND($D$4='DATA ENTRY'!CK500),'DATA ENTRY'!N500,""))))</f>
        <v/>
      </c>
      <c r="H501" s="107" t="str">
        <f>IF('DATA ENTRY'!CK500="","",IF('DATA ENTRY'!O500="","",IF($D$4="All Post",'DATA ENTRY'!O500,IF(AND($D$4='DATA ENTRY'!CK500),'DATA ENTRY'!O500,""))))</f>
        <v/>
      </c>
      <c r="I501" s="3" t="str">
        <f>IF('DATA ENTRY'!CK500="","",IF('DATA ENTRY'!P500="","",IF($D$4="All Post",'DATA ENTRY'!P500,IF(AND($D$4='DATA ENTRY'!CK500),'DATA ENTRY'!P500,""))))</f>
        <v/>
      </c>
      <c r="J501" s="107" t="str">
        <f>IF('DATA ENTRY'!CK500="","",IF('DATA ENTRY'!Q500="","",IF($D$4="All Post",'DATA ENTRY'!Q500,IF(AND($D$4='DATA ENTRY'!CK500),'DATA ENTRY'!Q500,""))))</f>
        <v/>
      </c>
      <c r="K501" s="3" t="str">
        <f>IF('DATA ENTRY'!CK500="","",IF('DATA ENTRY'!R500="","",IF($D$4="All Post",'DATA ENTRY'!R500,IF(AND($D$4='DATA ENTRY'!CK500),'DATA ENTRY'!R500,""))))</f>
        <v/>
      </c>
      <c r="L501" s="3" t="str">
        <f>IF('DATA ENTRY'!CK500="","",IF('DATA ENTRY'!S500="","",IF($D$4="All Post",'DATA ENTRY'!S500,IF(AND($D$4='DATA ENTRY'!CK500),'DATA ENTRY'!S500,""))))</f>
        <v/>
      </c>
      <c r="M501" s="3" t="str">
        <f>IF('DATA ENTRY'!CK500="","",IF('DATA ENTRY'!E500="","",IF($D$4="All Post",'DATA ENTRY'!E500,IF(AND($D$4='DATA ENTRY'!CK500),'DATA ENTRY'!E500,""))))</f>
        <v/>
      </c>
      <c r="N501" s="3" t="str">
        <f>IF('DATA ENTRY'!CK500="","",IF('DATA ENTRY'!W500="","",IF($D$4="All Post",'DATA ENTRY'!W500,IF(AND($D$4='DATA ENTRY'!CK500),'DATA ENTRY'!W500,""))))</f>
        <v/>
      </c>
      <c r="O501" s="3" t="str">
        <f>IF('DATA ENTRY'!CK500="","",IF('DATA ENTRY'!X500="","",IF($D$4="All Post",'DATA ENTRY'!X500,IF(AND($D$4='DATA ENTRY'!CK500),'DATA ENTRY'!X500,""))))</f>
        <v/>
      </c>
      <c r="P501" s="3" t="str">
        <f>IF('DATA ENTRY'!CK500="","",IF('DATA ENTRY'!G500="","",IF($D$4="All Post",'DATA ENTRY'!G500,IF(AND($D$4='DATA ENTRY'!CK500),'DATA ENTRY'!G500,""))))</f>
        <v/>
      </c>
      <c r="S501">
        <f t="shared" si="115"/>
        <v>0</v>
      </c>
      <c r="T501" t="str">
        <f t="shared" si="116"/>
        <v/>
      </c>
      <c r="BZ501" t="str">
        <f t="shared" si="117"/>
        <v/>
      </c>
      <c r="CA501" t="str">
        <f t="shared" si="118"/>
        <v/>
      </c>
      <c r="CB501" s="224">
        <v>495</v>
      </c>
      <c r="CC501" s="3" t="str">
        <f>IF('DATA ENTRY'!CK500="","",IF('DATA ENTRY'!B500="","",IF(AND($CD$4='DATA ENTRY'!CK500,$CG$4='DATA ENTRY'!D500),'DATA ENTRY'!B500,"")))</f>
        <v/>
      </c>
      <c r="CD501" s="3" t="str">
        <f>IF('DATA ENTRY'!CK500="","",IF('DATA ENTRY'!C500="","",IF(AND($CD$4='DATA ENTRY'!CK500,$CG$4='DATA ENTRY'!D500),'DATA ENTRY'!C500,"")))</f>
        <v/>
      </c>
      <c r="CE501" s="4" t="str">
        <f>IF('DATA ENTRY'!CK500="","",IF('DATA ENTRY'!I500="","",IF(AND($CD$4='DATA ENTRY'!CK500,$CG$4='DATA ENTRY'!D500),'DATA ENTRY'!I500,"")))</f>
        <v/>
      </c>
      <c r="CF501" s="4" t="str">
        <f>IF('DATA ENTRY'!CK500="","",IF('DATA ENTRY'!CK500="","",IF(AND($CD$4='DATA ENTRY'!CK500,$CG$4='DATA ENTRY'!D500),'DATA ENTRY'!CK500,"")))</f>
        <v/>
      </c>
      <c r="CG501" s="3" t="str">
        <f>IF('DATA ENTRY'!CK500="","",IF('DATA ENTRY'!N500="","",IF(AND($CD$4='DATA ENTRY'!CK500,$CG$4='DATA ENTRY'!D500),'DATA ENTRY'!N500,"")))</f>
        <v/>
      </c>
      <c r="CH501" s="107" t="str">
        <f>IF('DATA ENTRY'!CK500="","",IF('DATA ENTRY'!O500="","",IF(AND($CD$4='DATA ENTRY'!CK500,$CG$4='DATA ENTRY'!D500),'DATA ENTRY'!O500,"")))</f>
        <v/>
      </c>
      <c r="CI501" s="3" t="str">
        <f>IF('DATA ENTRY'!CK500="","",IF('DATA ENTRY'!P500="","",IF(AND($CD$4='DATA ENTRY'!CK500,$CG$4='DATA ENTRY'!D500),'DATA ENTRY'!P500,"")))</f>
        <v/>
      </c>
      <c r="CJ501" s="107" t="str">
        <f>IF('DATA ENTRY'!CK500="","",IF('DATA ENTRY'!Q500="","",IF(AND($CD$4='DATA ENTRY'!CK500,$CG$4='DATA ENTRY'!D500),'DATA ENTRY'!Q500,"")))</f>
        <v/>
      </c>
      <c r="CK501" s="3" t="str">
        <f>IF('DATA ENTRY'!CK500="","",IF('DATA ENTRY'!R500="","",IF(AND($CD$4='DATA ENTRY'!CK500,$CG$4='DATA ENTRY'!D500),'DATA ENTRY'!R500,"")))</f>
        <v/>
      </c>
      <c r="CL501" s="3" t="str">
        <f>IF('DATA ENTRY'!CK500="","",IF('DATA ENTRY'!S500="","",IF(AND($CD$4='DATA ENTRY'!CK500,$CG$4='DATA ENTRY'!D500),'DATA ENTRY'!S500,"")))</f>
        <v/>
      </c>
      <c r="CM501" s="3" t="str">
        <f>IF('DATA ENTRY'!CK500="","",IF('DATA ENTRY'!E500="","",IF(AND($CD$4='DATA ENTRY'!CK500,$CG$4='DATA ENTRY'!D500),'DATA ENTRY'!E500,"")))</f>
        <v/>
      </c>
      <c r="CN501" s="3" t="str">
        <f>IF('DATA ENTRY'!CK500="","",IF('DATA ENTRY'!W500="","",IF(AND($CD$4='DATA ENTRY'!CK500,$CG$4='DATA ENTRY'!D500),'DATA ENTRY'!W500,"")))</f>
        <v/>
      </c>
      <c r="CO501" s="3" t="str">
        <f>IF('DATA ENTRY'!CK500="","",IF('DATA ENTRY'!X500="","",IF(AND($CD$4='DATA ENTRY'!CK500,$CG$4='DATA ENTRY'!D500),'DATA ENTRY'!X500,"")))</f>
        <v/>
      </c>
      <c r="CP501" s="108" t="str">
        <f t="shared" si="119"/>
        <v/>
      </c>
      <c r="CQ501" s="108" t="str">
        <f>IF('DATA ENTRY'!CK500="","",IF('DATA ENTRY'!G500="","",IF(AND($CD$4='DATA ENTRY'!CK500,$CG$4='DATA ENTRY'!D500),'DATA ENTRY'!G500,"")))</f>
        <v/>
      </c>
      <c r="CR501" s="230" t="str">
        <f>IF('DATA ENTRY'!CK500="","",IF('DATA ENTRY'!D500="","",IF(AND($CD$4='DATA ENTRY'!CK500,$CG$4='DATA ENTRY'!D500),'DATA ENTRY'!D500,"")))</f>
        <v/>
      </c>
      <c r="CS501">
        <f t="shared" si="120"/>
        <v>0</v>
      </c>
      <c r="CT501">
        <f t="shared" si="121"/>
        <v>0</v>
      </c>
      <c r="CV501" s="139"/>
      <c r="CX501">
        <f t="shared" si="122"/>
        <v>0</v>
      </c>
      <c r="DB501" t="str">
        <f t="shared" si="129"/>
        <v/>
      </c>
      <c r="DC501" t="str">
        <f t="shared" si="130"/>
        <v/>
      </c>
      <c r="DD501" s="224">
        <v>495</v>
      </c>
      <c r="DE501" s="3" t="str">
        <f>IF('DATA ENTRY'!CK500="","",IF('DATA ENTRY'!B500="","",IF(AND($DF$4='DATA ENTRY'!D500),'DATA ENTRY'!B500,"")))</f>
        <v/>
      </c>
      <c r="DF501" s="3" t="str">
        <f>IF('DATA ENTRY'!CK500="","",IF('DATA ENTRY'!C500="","",IF(AND($DF$4='DATA ENTRY'!D500),'DATA ENTRY'!C500,"")))</f>
        <v/>
      </c>
      <c r="DG501" s="4" t="str">
        <f>IF('DATA ENTRY'!CK500="","",IF('DATA ENTRY'!I500="","",IF(AND($DF$4='DATA ENTRY'!D500),'DATA ENTRY'!I500,"")))</f>
        <v/>
      </c>
      <c r="DH501" s="4" t="str">
        <f>IF('DATA ENTRY'!CK500="","",IF('DATA ENTRY'!CK500="","",IF(AND($DF$4='DATA ENTRY'!D500),'DATA ENTRY'!CK500,"")))</f>
        <v/>
      </c>
      <c r="DI501" s="3" t="str">
        <f>IF('DATA ENTRY'!CK500="","",IF('DATA ENTRY'!N500="","",IF(AND($DF$4='DATA ENTRY'!D500),'DATA ENTRY'!N500,"")))</f>
        <v/>
      </c>
      <c r="DJ501" s="107" t="str">
        <f>IF('DATA ENTRY'!CK500="","",IF('DATA ENTRY'!O500="","",IF(AND($DF$4='DATA ENTRY'!D500),'DATA ENTRY'!O500,"")))</f>
        <v/>
      </c>
      <c r="DK501" s="3" t="str">
        <f>IF('DATA ENTRY'!CK500="","",IF('DATA ENTRY'!P500="","",IF(AND($DF$4='DATA ENTRY'!D500),'DATA ENTRY'!P500,"")))</f>
        <v/>
      </c>
      <c r="DL501" s="107" t="str">
        <f>IF('DATA ENTRY'!CK500="","",IF('DATA ENTRY'!Q500="","",IF(AND($DF$4='DATA ENTRY'!D500),'DATA ENTRY'!Q500,"")))</f>
        <v/>
      </c>
      <c r="DM501" s="3" t="str">
        <f>IF('DATA ENTRY'!CK500="","",IF('DATA ENTRY'!R500="","",IF(AND($DF$4='DATA ENTRY'!D500),'DATA ENTRY'!R500,"")))</f>
        <v/>
      </c>
      <c r="DN501" s="107" t="str">
        <f>IF('DATA ENTRY'!CK500="","",IF('DATA ENTRY'!S500="","",IF(AND($DF$4='DATA ENTRY'!D500),'DATA ENTRY'!S500,"")))</f>
        <v/>
      </c>
      <c r="DO501" s="3" t="str">
        <f>IF('DATA ENTRY'!CK500="","",IF('DATA ENTRY'!E500="","",IF(AND($DF$4='DATA ENTRY'!D500),'DATA ENTRY'!E500,"")))</f>
        <v/>
      </c>
      <c r="DP501" s="3" t="str">
        <f>IF('DATA ENTRY'!CK500="","",IF('DATA ENTRY'!D500="","",IF(AND($DF$4='DATA ENTRY'!D500),'DATA ENTRY'!D500,"")))</f>
        <v/>
      </c>
      <c r="DQ501" s="3" t="str">
        <f>IF('DATA ENTRY'!CK500="","",IF('DATA ENTRY'!W500="","",IF(AND($DF$4='DATA ENTRY'!D500),'DATA ENTRY'!W500,"")))</f>
        <v/>
      </c>
      <c r="DR501" s="3" t="str">
        <f>IF('DATA ENTRY'!CK500="","",IF('DATA ENTRY'!X500="","",IF(AND($DF$4='DATA ENTRY'!D500),'DATA ENTRY'!X500,"")))</f>
        <v/>
      </c>
      <c r="DS501" s="108" t="str">
        <f t="shared" si="123"/>
        <v/>
      </c>
      <c r="DT501" s="108" t="str">
        <f>IF('DATA ENTRY'!CK500="","",IF('DATA ENTRY'!D500="","",IF(AND($DF$4='DATA ENTRY'!D500),'DATA ENTRY'!G500,"")))</f>
        <v/>
      </c>
      <c r="DY501">
        <f t="shared" si="124"/>
        <v>0</v>
      </c>
      <c r="EB501" t="str">
        <f t="shared" si="125"/>
        <v/>
      </c>
      <c r="EC501" t="str">
        <f t="shared" si="126"/>
        <v/>
      </c>
      <c r="ED501" s="224">
        <v>495</v>
      </c>
      <c r="EE501" s="3" t="str">
        <f>IF('DATA ENTRY'!CK500="","",IF('DATA ENTRY'!B500="","",IF(AND($EF$4='DATA ENTRY'!G500,$EH$4='DATA ENTRY'!F500),'DATA ENTRY'!B500,"")))</f>
        <v/>
      </c>
      <c r="EF501" s="3" t="str">
        <f>IF('DATA ENTRY'!CK500="","",IF('DATA ENTRY'!C500="","",IF(AND($EF$4='DATA ENTRY'!G500,$EH$4='DATA ENTRY'!F500),'DATA ENTRY'!C500,"")))</f>
        <v/>
      </c>
      <c r="EG501" s="4" t="str">
        <f>IF('DATA ENTRY'!CK500="","",IF('DATA ENTRY'!I500="","",IF(AND($EF$4='DATA ENTRY'!G500,$EH$4='DATA ENTRY'!F500),'DATA ENTRY'!I500,"")))</f>
        <v/>
      </c>
      <c r="EH501" s="4" t="str">
        <f>IF('DATA ENTRY'!CK500="","",IF('DATA ENTRY'!CK500="","",IF(AND($EF$4='DATA ENTRY'!G500,$EH$4='DATA ENTRY'!F500),'DATA ENTRY'!CK500,"")))</f>
        <v/>
      </c>
      <c r="EI501" s="3" t="str">
        <f>IF('DATA ENTRY'!CK500="","",IF('DATA ENTRY'!N500="","",IF(AND($EF$4='DATA ENTRY'!G500,$EH$4='DATA ENTRY'!F500),'DATA ENTRY'!N500,"")))</f>
        <v/>
      </c>
      <c r="EJ501" s="107" t="str">
        <f>IF('DATA ENTRY'!CK500="","",IF('DATA ENTRY'!O500="","",IF(AND($EF$4='DATA ENTRY'!G500,$EH$4='DATA ENTRY'!F500),'DATA ENTRY'!O500,"")))</f>
        <v/>
      </c>
      <c r="EK501" s="3" t="str">
        <f>IF('DATA ENTRY'!CK500="","",IF('DATA ENTRY'!P500="","",IF(AND($EF$4='DATA ENTRY'!G500,$EH$4='DATA ENTRY'!F500),'DATA ENTRY'!P500,"")))</f>
        <v/>
      </c>
      <c r="EL501" s="107" t="str">
        <f>IF('DATA ENTRY'!CK500="","",IF('DATA ENTRY'!Q500="","",IF(AND($EF$4='DATA ENTRY'!G500,$EH$4='DATA ENTRY'!F500),'DATA ENTRY'!Q500,"")))</f>
        <v/>
      </c>
      <c r="EM501" s="3" t="str">
        <f>IF('DATA ENTRY'!CK500="","",IF('DATA ENTRY'!R500="","",IF(AND($EF$4='DATA ENTRY'!G500,$EH$4='DATA ENTRY'!F500),'DATA ENTRY'!R500,"")))</f>
        <v/>
      </c>
      <c r="EN501" s="107" t="str">
        <f>IF('DATA ENTRY'!CK500="","",IF('DATA ENTRY'!S500="","",IF(AND($EF$4='DATA ENTRY'!G500,$EH$4='DATA ENTRY'!F500),'DATA ENTRY'!S500,"")))</f>
        <v/>
      </c>
      <c r="EO501" s="3" t="str">
        <f>IF('DATA ENTRY'!CK500="","",IF('DATA ENTRY'!E500="","",IF(AND($EF$4='DATA ENTRY'!G500,$EH$4='DATA ENTRY'!F500),'DATA ENTRY'!E500,"")))</f>
        <v/>
      </c>
      <c r="EP501" s="3" t="str">
        <f>IF('DATA ENTRY'!CK500="","",IF('DATA ENTRY'!D500="","",IF(AND($EF$4='DATA ENTRY'!G500,$EH$4='DATA ENTRY'!F500),'DATA ENTRY'!D500,"")))</f>
        <v/>
      </c>
      <c r="EQ501" s="3" t="str">
        <f>IF('DATA ENTRY'!CK500="","",IF('DATA ENTRY'!W500="","",IF(AND($EF$4='DATA ENTRY'!G500,$EH$4='DATA ENTRY'!F500),'DATA ENTRY'!W500,"")))</f>
        <v/>
      </c>
      <c r="ER501" s="3" t="str">
        <f>IF('DATA ENTRY'!CK500="","",IF('DATA ENTRY'!X500="","",IF(AND($EF$4='DATA ENTRY'!G500,$EH$4='DATA ENTRY'!F500),'DATA ENTRY'!X500,"")))</f>
        <v/>
      </c>
      <c r="ES501" s="108" t="str">
        <f t="shared" si="127"/>
        <v/>
      </c>
      <c r="ET501" s="108" t="str">
        <f>IF('DATA ENTRY'!CK500="","",IF('DATA ENTRY'!D500="","",IF(AND($EF$4='DATA ENTRY'!G500,$EH$4='DATA ENTRY'!F500),'DATA ENTRY'!G500,"")))</f>
        <v/>
      </c>
      <c r="EY501">
        <f t="shared" si="128"/>
        <v>0</v>
      </c>
    </row>
    <row r="502" spans="1:155">
      <c r="A502" t="str">
        <f>IF(S502=0,"",1+(MAX($A$7:A501)))</f>
        <v/>
      </c>
      <c r="B502" s="224">
        <v>496</v>
      </c>
      <c r="C502" s="3" t="str">
        <f>IF('DATA ENTRY'!CK501="","",IF('DATA ENTRY'!B501="","",IF($D$4="All Post",'DATA ENTRY'!B501,IF(AND($D$4='DATA ENTRY'!CK501),'DATA ENTRY'!B501,""))))</f>
        <v/>
      </c>
      <c r="D502" s="3" t="str">
        <f>IF('DATA ENTRY'!CK501="","",IF('DATA ENTRY'!C501="","",IF($D$4="All Post",'DATA ENTRY'!C501,IF(AND($D$4='DATA ENTRY'!CK501),'DATA ENTRY'!C501,""))))</f>
        <v/>
      </c>
      <c r="E502" s="4" t="str">
        <f>IF('DATA ENTRY'!CK501="","",IF('DATA ENTRY'!I501="","",IF($D$4="All Post",'DATA ENTRY'!I501,IF(AND($D$4='DATA ENTRY'!CK501),'DATA ENTRY'!I501,""))))</f>
        <v/>
      </c>
      <c r="F502" s="4" t="str">
        <f>IF('DATA ENTRY'!CK501="","",IF('DATA ENTRY'!CK501="","",IF($D$4="All Post",'DATA ENTRY'!CK501,IF(AND($D$4='DATA ENTRY'!CK501),'DATA ENTRY'!CK501,""))))</f>
        <v/>
      </c>
      <c r="G502" s="3" t="str">
        <f>IF('DATA ENTRY'!CK501="","",IF('DATA ENTRY'!N501="","",IF($D$4="All Post",'DATA ENTRY'!N501,IF(AND($D$4='DATA ENTRY'!CK501),'DATA ENTRY'!N501,""))))</f>
        <v/>
      </c>
      <c r="H502" s="107" t="str">
        <f>IF('DATA ENTRY'!CK501="","",IF('DATA ENTRY'!O501="","",IF($D$4="All Post",'DATA ENTRY'!O501,IF(AND($D$4='DATA ENTRY'!CK501),'DATA ENTRY'!O501,""))))</f>
        <v/>
      </c>
      <c r="I502" s="3" t="str">
        <f>IF('DATA ENTRY'!CK501="","",IF('DATA ENTRY'!P501="","",IF($D$4="All Post",'DATA ENTRY'!P501,IF(AND($D$4='DATA ENTRY'!CK501),'DATA ENTRY'!P501,""))))</f>
        <v/>
      </c>
      <c r="J502" s="107" t="str">
        <f>IF('DATA ENTRY'!CK501="","",IF('DATA ENTRY'!Q501="","",IF($D$4="All Post",'DATA ENTRY'!Q501,IF(AND($D$4='DATA ENTRY'!CK501),'DATA ENTRY'!Q501,""))))</f>
        <v/>
      </c>
      <c r="K502" s="3" t="str">
        <f>IF('DATA ENTRY'!CK501="","",IF('DATA ENTRY'!R501="","",IF($D$4="All Post",'DATA ENTRY'!R501,IF(AND($D$4='DATA ENTRY'!CK501),'DATA ENTRY'!R501,""))))</f>
        <v/>
      </c>
      <c r="L502" s="3" t="str">
        <f>IF('DATA ENTRY'!CK501="","",IF('DATA ENTRY'!S501="","",IF($D$4="All Post",'DATA ENTRY'!S501,IF(AND($D$4='DATA ENTRY'!CK501),'DATA ENTRY'!S501,""))))</f>
        <v/>
      </c>
      <c r="M502" s="3" t="str">
        <f>IF('DATA ENTRY'!CK501="","",IF('DATA ENTRY'!E501="","",IF($D$4="All Post",'DATA ENTRY'!E501,IF(AND($D$4='DATA ENTRY'!CK501),'DATA ENTRY'!E501,""))))</f>
        <v/>
      </c>
      <c r="N502" s="3" t="str">
        <f>IF('DATA ENTRY'!CK501="","",IF('DATA ENTRY'!W501="","",IF($D$4="All Post",'DATA ENTRY'!W501,IF(AND($D$4='DATA ENTRY'!CK501),'DATA ENTRY'!W501,""))))</f>
        <v/>
      </c>
      <c r="O502" s="3" t="str">
        <f>IF('DATA ENTRY'!CK501="","",IF('DATA ENTRY'!X501="","",IF($D$4="All Post",'DATA ENTRY'!X501,IF(AND($D$4='DATA ENTRY'!CK501),'DATA ENTRY'!X501,""))))</f>
        <v/>
      </c>
      <c r="P502" s="3" t="str">
        <f>IF('DATA ENTRY'!CK501="","",IF('DATA ENTRY'!G501="","",IF($D$4="All Post",'DATA ENTRY'!G501,IF(AND($D$4='DATA ENTRY'!CK501),'DATA ENTRY'!G501,""))))</f>
        <v/>
      </c>
      <c r="S502">
        <f t="shared" si="115"/>
        <v>0</v>
      </c>
      <c r="T502" t="str">
        <f t="shared" si="116"/>
        <v/>
      </c>
      <c r="BZ502" t="str">
        <f t="shared" si="117"/>
        <v/>
      </c>
      <c r="CA502" t="str">
        <f t="shared" si="118"/>
        <v/>
      </c>
      <c r="CB502" s="224">
        <v>496</v>
      </c>
      <c r="CC502" s="3" t="str">
        <f>IF('DATA ENTRY'!CK501="","",IF('DATA ENTRY'!B501="","",IF(AND($CD$4='DATA ENTRY'!CK501,$CG$4='DATA ENTRY'!D501),'DATA ENTRY'!B501,"")))</f>
        <v/>
      </c>
      <c r="CD502" s="3" t="str">
        <f>IF('DATA ENTRY'!CK501="","",IF('DATA ENTRY'!C501="","",IF(AND($CD$4='DATA ENTRY'!CK501,$CG$4='DATA ENTRY'!D501),'DATA ENTRY'!C501,"")))</f>
        <v/>
      </c>
      <c r="CE502" s="4" t="str">
        <f>IF('DATA ENTRY'!CK501="","",IF('DATA ENTRY'!I501="","",IF(AND($CD$4='DATA ENTRY'!CK501,$CG$4='DATA ENTRY'!D501),'DATA ENTRY'!I501,"")))</f>
        <v/>
      </c>
      <c r="CF502" s="4" t="str">
        <f>IF('DATA ENTRY'!CK501="","",IF('DATA ENTRY'!CK501="","",IF(AND($CD$4='DATA ENTRY'!CK501,$CG$4='DATA ENTRY'!D501),'DATA ENTRY'!CK501,"")))</f>
        <v/>
      </c>
      <c r="CG502" s="3" t="str">
        <f>IF('DATA ENTRY'!CK501="","",IF('DATA ENTRY'!N501="","",IF(AND($CD$4='DATA ENTRY'!CK501,$CG$4='DATA ENTRY'!D501),'DATA ENTRY'!N501,"")))</f>
        <v/>
      </c>
      <c r="CH502" s="107" t="str">
        <f>IF('DATA ENTRY'!CK501="","",IF('DATA ENTRY'!O501="","",IF(AND($CD$4='DATA ENTRY'!CK501,$CG$4='DATA ENTRY'!D501),'DATA ENTRY'!O501,"")))</f>
        <v/>
      </c>
      <c r="CI502" s="3" t="str">
        <f>IF('DATA ENTRY'!CK501="","",IF('DATA ENTRY'!P501="","",IF(AND($CD$4='DATA ENTRY'!CK501,$CG$4='DATA ENTRY'!D501),'DATA ENTRY'!P501,"")))</f>
        <v/>
      </c>
      <c r="CJ502" s="107" t="str">
        <f>IF('DATA ENTRY'!CK501="","",IF('DATA ENTRY'!Q501="","",IF(AND($CD$4='DATA ENTRY'!CK501,$CG$4='DATA ENTRY'!D501),'DATA ENTRY'!Q501,"")))</f>
        <v/>
      </c>
      <c r="CK502" s="3" t="str">
        <f>IF('DATA ENTRY'!CK501="","",IF('DATA ENTRY'!R501="","",IF(AND($CD$4='DATA ENTRY'!CK501,$CG$4='DATA ENTRY'!D501),'DATA ENTRY'!R501,"")))</f>
        <v/>
      </c>
      <c r="CL502" s="3" t="str">
        <f>IF('DATA ENTRY'!CK501="","",IF('DATA ENTRY'!S501="","",IF(AND($CD$4='DATA ENTRY'!CK501,$CG$4='DATA ENTRY'!D501),'DATA ENTRY'!S501,"")))</f>
        <v/>
      </c>
      <c r="CM502" s="3" t="str">
        <f>IF('DATA ENTRY'!CK501="","",IF('DATA ENTRY'!E501="","",IF(AND($CD$4='DATA ENTRY'!CK501,$CG$4='DATA ENTRY'!D501),'DATA ENTRY'!E501,"")))</f>
        <v/>
      </c>
      <c r="CN502" s="3" t="str">
        <f>IF('DATA ENTRY'!CK501="","",IF('DATA ENTRY'!W501="","",IF(AND($CD$4='DATA ENTRY'!CK501,$CG$4='DATA ENTRY'!D501),'DATA ENTRY'!W501,"")))</f>
        <v/>
      </c>
      <c r="CO502" s="3" t="str">
        <f>IF('DATA ENTRY'!CK501="","",IF('DATA ENTRY'!X501="","",IF(AND($CD$4='DATA ENTRY'!CK501,$CG$4='DATA ENTRY'!D501),'DATA ENTRY'!X501,"")))</f>
        <v/>
      </c>
      <c r="CP502" s="108" t="str">
        <f t="shared" si="119"/>
        <v/>
      </c>
      <c r="CQ502" s="108" t="str">
        <f>IF('DATA ENTRY'!CK501="","",IF('DATA ENTRY'!G501="","",IF(AND($CD$4='DATA ENTRY'!CK501,$CG$4='DATA ENTRY'!D501),'DATA ENTRY'!G501,"")))</f>
        <v/>
      </c>
      <c r="CR502" s="230" t="str">
        <f>IF('DATA ENTRY'!CK501="","",IF('DATA ENTRY'!D501="","",IF(AND($CD$4='DATA ENTRY'!CK501,$CG$4='DATA ENTRY'!D501),'DATA ENTRY'!D501,"")))</f>
        <v/>
      </c>
      <c r="CS502">
        <f t="shared" si="120"/>
        <v>0</v>
      </c>
      <c r="CT502">
        <f t="shared" si="121"/>
        <v>0</v>
      </c>
      <c r="CV502" s="139"/>
      <c r="CX502">
        <f t="shared" si="122"/>
        <v>0</v>
      </c>
      <c r="DB502" t="str">
        <f t="shared" si="129"/>
        <v/>
      </c>
      <c r="DC502" t="str">
        <f t="shared" si="130"/>
        <v/>
      </c>
      <c r="DD502" s="224">
        <v>496</v>
      </c>
      <c r="DE502" s="3" t="str">
        <f>IF('DATA ENTRY'!CK501="","",IF('DATA ENTRY'!B501="","",IF(AND($DF$4='DATA ENTRY'!D501),'DATA ENTRY'!B501,"")))</f>
        <v/>
      </c>
      <c r="DF502" s="3" t="str">
        <f>IF('DATA ENTRY'!CK501="","",IF('DATA ENTRY'!C501="","",IF(AND($DF$4='DATA ENTRY'!D501),'DATA ENTRY'!C501,"")))</f>
        <v/>
      </c>
      <c r="DG502" s="4" t="str">
        <f>IF('DATA ENTRY'!CK501="","",IF('DATA ENTRY'!I501="","",IF(AND($DF$4='DATA ENTRY'!D501),'DATA ENTRY'!I501,"")))</f>
        <v/>
      </c>
      <c r="DH502" s="4" t="str">
        <f>IF('DATA ENTRY'!CK501="","",IF('DATA ENTRY'!CK501="","",IF(AND($DF$4='DATA ENTRY'!D501),'DATA ENTRY'!CK501,"")))</f>
        <v/>
      </c>
      <c r="DI502" s="3" t="str">
        <f>IF('DATA ENTRY'!CK501="","",IF('DATA ENTRY'!N501="","",IF(AND($DF$4='DATA ENTRY'!D501),'DATA ENTRY'!N501,"")))</f>
        <v/>
      </c>
      <c r="DJ502" s="107" t="str">
        <f>IF('DATA ENTRY'!CK501="","",IF('DATA ENTRY'!O501="","",IF(AND($DF$4='DATA ENTRY'!D501),'DATA ENTRY'!O501,"")))</f>
        <v/>
      </c>
      <c r="DK502" s="3" t="str">
        <f>IF('DATA ENTRY'!CK501="","",IF('DATA ENTRY'!P501="","",IF(AND($DF$4='DATA ENTRY'!D501),'DATA ENTRY'!P501,"")))</f>
        <v/>
      </c>
      <c r="DL502" s="107" t="str">
        <f>IF('DATA ENTRY'!CK501="","",IF('DATA ENTRY'!Q501="","",IF(AND($DF$4='DATA ENTRY'!D501),'DATA ENTRY'!Q501,"")))</f>
        <v/>
      </c>
      <c r="DM502" s="3" t="str">
        <f>IF('DATA ENTRY'!CK501="","",IF('DATA ENTRY'!R501="","",IF(AND($DF$4='DATA ENTRY'!D501),'DATA ENTRY'!R501,"")))</f>
        <v/>
      </c>
      <c r="DN502" s="107" t="str">
        <f>IF('DATA ENTRY'!CK501="","",IF('DATA ENTRY'!S501="","",IF(AND($DF$4='DATA ENTRY'!D501),'DATA ENTRY'!S501,"")))</f>
        <v/>
      </c>
      <c r="DO502" s="3" t="str">
        <f>IF('DATA ENTRY'!CK501="","",IF('DATA ENTRY'!E501="","",IF(AND($DF$4='DATA ENTRY'!D501),'DATA ENTRY'!E501,"")))</f>
        <v/>
      </c>
      <c r="DP502" s="3" t="str">
        <f>IF('DATA ENTRY'!CK501="","",IF('DATA ENTRY'!D501="","",IF(AND($DF$4='DATA ENTRY'!D501),'DATA ENTRY'!D501,"")))</f>
        <v/>
      </c>
      <c r="DQ502" s="3" t="str">
        <f>IF('DATA ENTRY'!CK501="","",IF('DATA ENTRY'!W501="","",IF(AND($DF$4='DATA ENTRY'!D501),'DATA ENTRY'!W501,"")))</f>
        <v/>
      </c>
      <c r="DR502" s="3" t="str">
        <f>IF('DATA ENTRY'!CK501="","",IF('DATA ENTRY'!X501="","",IF(AND($DF$4='DATA ENTRY'!D501),'DATA ENTRY'!X501,"")))</f>
        <v/>
      </c>
      <c r="DS502" s="108" t="str">
        <f t="shared" si="123"/>
        <v/>
      </c>
      <c r="DT502" s="108" t="str">
        <f>IF('DATA ENTRY'!CK501="","",IF('DATA ENTRY'!D501="","",IF(AND($DF$4='DATA ENTRY'!D501),'DATA ENTRY'!G501,"")))</f>
        <v/>
      </c>
      <c r="DY502">
        <f t="shared" si="124"/>
        <v>0</v>
      </c>
      <c r="EB502" t="str">
        <f t="shared" si="125"/>
        <v/>
      </c>
      <c r="EC502" t="str">
        <f t="shared" si="126"/>
        <v/>
      </c>
      <c r="ED502" s="224">
        <v>496</v>
      </c>
      <c r="EE502" s="3" t="str">
        <f>IF('DATA ENTRY'!CK501="","",IF('DATA ENTRY'!B501="","",IF(AND($EF$4='DATA ENTRY'!G501,$EH$4='DATA ENTRY'!F501),'DATA ENTRY'!B501,"")))</f>
        <v/>
      </c>
      <c r="EF502" s="3" t="str">
        <f>IF('DATA ENTRY'!CK501="","",IF('DATA ENTRY'!C501="","",IF(AND($EF$4='DATA ENTRY'!G501,$EH$4='DATA ENTRY'!F501),'DATA ENTRY'!C501,"")))</f>
        <v/>
      </c>
      <c r="EG502" s="4" t="str">
        <f>IF('DATA ENTRY'!CK501="","",IF('DATA ENTRY'!I501="","",IF(AND($EF$4='DATA ENTRY'!G501,$EH$4='DATA ENTRY'!F501),'DATA ENTRY'!I501,"")))</f>
        <v/>
      </c>
      <c r="EH502" s="4" t="str">
        <f>IF('DATA ENTRY'!CK501="","",IF('DATA ENTRY'!CK501="","",IF(AND($EF$4='DATA ENTRY'!G501,$EH$4='DATA ENTRY'!F501),'DATA ENTRY'!CK501,"")))</f>
        <v/>
      </c>
      <c r="EI502" s="3" t="str">
        <f>IF('DATA ENTRY'!CK501="","",IF('DATA ENTRY'!N501="","",IF(AND($EF$4='DATA ENTRY'!G501,$EH$4='DATA ENTRY'!F501),'DATA ENTRY'!N501,"")))</f>
        <v/>
      </c>
      <c r="EJ502" s="107" t="str">
        <f>IF('DATA ENTRY'!CK501="","",IF('DATA ENTRY'!O501="","",IF(AND($EF$4='DATA ENTRY'!G501,$EH$4='DATA ENTRY'!F501),'DATA ENTRY'!O501,"")))</f>
        <v/>
      </c>
      <c r="EK502" s="3" t="str">
        <f>IF('DATA ENTRY'!CK501="","",IF('DATA ENTRY'!P501="","",IF(AND($EF$4='DATA ENTRY'!G501,$EH$4='DATA ENTRY'!F501),'DATA ENTRY'!P501,"")))</f>
        <v/>
      </c>
      <c r="EL502" s="107" t="str">
        <f>IF('DATA ENTRY'!CK501="","",IF('DATA ENTRY'!Q501="","",IF(AND($EF$4='DATA ENTRY'!G501,$EH$4='DATA ENTRY'!F501),'DATA ENTRY'!Q501,"")))</f>
        <v/>
      </c>
      <c r="EM502" s="3" t="str">
        <f>IF('DATA ENTRY'!CK501="","",IF('DATA ENTRY'!R501="","",IF(AND($EF$4='DATA ENTRY'!G501,$EH$4='DATA ENTRY'!F501),'DATA ENTRY'!R501,"")))</f>
        <v/>
      </c>
      <c r="EN502" s="107" t="str">
        <f>IF('DATA ENTRY'!CK501="","",IF('DATA ENTRY'!S501="","",IF(AND($EF$4='DATA ENTRY'!G501,$EH$4='DATA ENTRY'!F501),'DATA ENTRY'!S501,"")))</f>
        <v/>
      </c>
      <c r="EO502" s="3" t="str">
        <f>IF('DATA ENTRY'!CK501="","",IF('DATA ENTRY'!E501="","",IF(AND($EF$4='DATA ENTRY'!G501,$EH$4='DATA ENTRY'!F501),'DATA ENTRY'!E501,"")))</f>
        <v/>
      </c>
      <c r="EP502" s="3" t="str">
        <f>IF('DATA ENTRY'!CK501="","",IF('DATA ENTRY'!D501="","",IF(AND($EF$4='DATA ENTRY'!G501,$EH$4='DATA ENTRY'!F501),'DATA ENTRY'!D501,"")))</f>
        <v/>
      </c>
      <c r="EQ502" s="3" t="str">
        <f>IF('DATA ENTRY'!CK501="","",IF('DATA ENTRY'!W501="","",IF(AND($EF$4='DATA ENTRY'!G501,$EH$4='DATA ENTRY'!F501),'DATA ENTRY'!W501,"")))</f>
        <v/>
      </c>
      <c r="ER502" s="3" t="str">
        <f>IF('DATA ENTRY'!CK501="","",IF('DATA ENTRY'!X501="","",IF(AND($EF$4='DATA ENTRY'!G501,$EH$4='DATA ENTRY'!F501),'DATA ENTRY'!X501,"")))</f>
        <v/>
      </c>
      <c r="ES502" s="108" t="str">
        <f t="shared" si="127"/>
        <v/>
      </c>
      <c r="ET502" s="108" t="str">
        <f>IF('DATA ENTRY'!CK501="","",IF('DATA ENTRY'!D501="","",IF(AND($EF$4='DATA ENTRY'!G501,$EH$4='DATA ENTRY'!F501),'DATA ENTRY'!G501,"")))</f>
        <v/>
      </c>
      <c r="EY502">
        <f t="shared" si="128"/>
        <v>0</v>
      </c>
    </row>
    <row r="503" spans="1:155">
      <c r="A503" t="str">
        <f>IF(S503=0,"",1+(MAX($A$7:A502)))</f>
        <v/>
      </c>
      <c r="B503" s="224">
        <v>497</v>
      </c>
      <c r="C503" s="3" t="str">
        <f>IF('DATA ENTRY'!CK502="","",IF('DATA ENTRY'!B502="","",IF($D$4="All Post",'DATA ENTRY'!B502,IF(AND($D$4='DATA ENTRY'!CK502),'DATA ENTRY'!B502,""))))</f>
        <v/>
      </c>
      <c r="D503" s="3" t="str">
        <f>IF('DATA ENTRY'!CK502="","",IF('DATA ENTRY'!C502="","",IF($D$4="All Post",'DATA ENTRY'!C502,IF(AND($D$4='DATA ENTRY'!CK502),'DATA ENTRY'!C502,""))))</f>
        <v/>
      </c>
      <c r="E503" s="4" t="str">
        <f>IF('DATA ENTRY'!CK502="","",IF('DATA ENTRY'!I502="","",IF($D$4="All Post",'DATA ENTRY'!I502,IF(AND($D$4='DATA ENTRY'!CK502),'DATA ENTRY'!I502,""))))</f>
        <v/>
      </c>
      <c r="F503" s="4" t="str">
        <f>IF('DATA ENTRY'!CK502="","",IF('DATA ENTRY'!CK502="","",IF($D$4="All Post",'DATA ENTRY'!CK502,IF(AND($D$4='DATA ENTRY'!CK502),'DATA ENTRY'!CK502,""))))</f>
        <v/>
      </c>
      <c r="G503" s="3" t="str">
        <f>IF('DATA ENTRY'!CK502="","",IF('DATA ENTRY'!N502="","",IF($D$4="All Post",'DATA ENTRY'!N502,IF(AND($D$4='DATA ENTRY'!CK502),'DATA ENTRY'!N502,""))))</f>
        <v/>
      </c>
      <c r="H503" s="107" t="str">
        <f>IF('DATA ENTRY'!CK502="","",IF('DATA ENTRY'!O502="","",IF($D$4="All Post",'DATA ENTRY'!O502,IF(AND($D$4='DATA ENTRY'!CK502),'DATA ENTRY'!O502,""))))</f>
        <v/>
      </c>
      <c r="I503" s="3" t="str">
        <f>IF('DATA ENTRY'!CK502="","",IF('DATA ENTRY'!P502="","",IF($D$4="All Post",'DATA ENTRY'!P502,IF(AND($D$4='DATA ENTRY'!CK502),'DATA ENTRY'!P502,""))))</f>
        <v/>
      </c>
      <c r="J503" s="107" t="str">
        <f>IF('DATA ENTRY'!CK502="","",IF('DATA ENTRY'!Q502="","",IF($D$4="All Post",'DATA ENTRY'!Q502,IF(AND($D$4='DATA ENTRY'!CK502),'DATA ENTRY'!Q502,""))))</f>
        <v/>
      </c>
      <c r="K503" s="3" t="str">
        <f>IF('DATA ENTRY'!CK502="","",IF('DATA ENTRY'!R502="","",IF($D$4="All Post",'DATA ENTRY'!R502,IF(AND($D$4='DATA ENTRY'!CK502),'DATA ENTRY'!R502,""))))</f>
        <v/>
      </c>
      <c r="L503" s="3" t="str">
        <f>IF('DATA ENTRY'!CK502="","",IF('DATA ENTRY'!S502="","",IF($D$4="All Post",'DATA ENTRY'!S502,IF(AND($D$4='DATA ENTRY'!CK502),'DATA ENTRY'!S502,""))))</f>
        <v/>
      </c>
      <c r="M503" s="3" t="str">
        <f>IF('DATA ENTRY'!CK502="","",IF('DATA ENTRY'!E502="","",IF($D$4="All Post",'DATA ENTRY'!E502,IF(AND($D$4='DATA ENTRY'!CK502),'DATA ENTRY'!E502,""))))</f>
        <v/>
      </c>
      <c r="N503" s="3" t="str">
        <f>IF('DATA ENTRY'!CK502="","",IF('DATA ENTRY'!W502="","",IF($D$4="All Post",'DATA ENTRY'!W502,IF(AND($D$4='DATA ENTRY'!CK502),'DATA ENTRY'!W502,""))))</f>
        <v/>
      </c>
      <c r="O503" s="3" t="str">
        <f>IF('DATA ENTRY'!CK502="","",IF('DATA ENTRY'!X502="","",IF($D$4="All Post",'DATA ENTRY'!X502,IF(AND($D$4='DATA ENTRY'!CK502),'DATA ENTRY'!X502,""))))</f>
        <v/>
      </c>
      <c r="P503" s="3" t="str">
        <f>IF('DATA ENTRY'!CK502="","",IF('DATA ENTRY'!G502="","",IF($D$4="All Post",'DATA ENTRY'!G502,IF(AND($D$4='DATA ENTRY'!CK502),'DATA ENTRY'!G502,""))))</f>
        <v/>
      </c>
      <c r="S503">
        <f t="shared" si="115"/>
        <v>0</v>
      </c>
      <c r="T503" t="str">
        <f t="shared" si="116"/>
        <v/>
      </c>
      <c r="BZ503" t="str">
        <f t="shared" si="117"/>
        <v/>
      </c>
      <c r="CA503" t="str">
        <f t="shared" si="118"/>
        <v/>
      </c>
      <c r="CB503" s="224">
        <v>497</v>
      </c>
      <c r="CC503" s="3" t="str">
        <f>IF('DATA ENTRY'!CK502="","",IF('DATA ENTRY'!B502="","",IF(AND($CD$4='DATA ENTRY'!CK502,$CG$4='DATA ENTRY'!D502),'DATA ENTRY'!B502,"")))</f>
        <v/>
      </c>
      <c r="CD503" s="3" t="str">
        <f>IF('DATA ENTRY'!CK502="","",IF('DATA ENTRY'!C502="","",IF(AND($CD$4='DATA ENTRY'!CK502,$CG$4='DATA ENTRY'!D502),'DATA ENTRY'!C502,"")))</f>
        <v/>
      </c>
      <c r="CE503" s="4" t="str">
        <f>IF('DATA ENTRY'!CK502="","",IF('DATA ENTRY'!I502="","",IF(AND($CD$4='DATA ENTRY'!CK502,$CG$4='DATA ENTRY'!D502),'DATA ENTRY'!I502,"")))</f>
        <v/>
      </c>
      <c r="CF503" s="4" t="str">
        <f>IF('DATA ENTRY'!CK502="","",IF('DATA ENTRY'!CK502="","",IF(AND($CD$4='DATA ENTRY'!CK502,$CG$4='DATA ENTRY'!D502),'DATA ENTRY'!CK502,"")))</f>
        <v/>
      </c>
      <c r="CG503" s="3" t="str">
        <f>IF('DATA ENTRY'!CK502="","",IF('DATA ENTRY'!N502="","",IF(AND($CD$4='DATA ENTRY'!CK502,$CG$4='DATA ENTRY'!D502),'DATA ENTRY'!N502,"")))</f>
        <v/>
      </c>
      <c r="CH503" s="107" t="str">
        <f>IF('DATA ENTRY'!CK502="","",IF('DATA ENTRY'!O502="","",IF(AND($CD$4='DATA ENTRY'!CK502,$CG$4='DATA ENTRY'!D502),'DATA ENTRY'!O502,"")))</f>
        <v/>
      </c>
      <c r="CI503" s="3" t="str">
        <f>IF('DATA ENTRY'!CK502="","",IF('DATA ENTRY'!P502="","",IF(AND($CD$4='DATA ENTRY'!CK502,$CG$4='DATA ENTRY'!D502),'DATA ENTRY'!P502,"")))</f>
        <v/>
      </c>
      <c r="CJ503" s="107" t="str">
        <f>IF('DATA ENTRY'!CK502="","",IF('DATA ENTRY'!Q502="","",IF(AND($CD$4='DATA ENTRY'!CK502,$CG$4='DATA ENTRY'!D502),'DATA ENTRY'!Q502,"")))</f>
        <v/>
      </c>
      <c r="CK503" s="3" t="str">
        <f>IF('DATA ENTRY'!CK502="","",IF('DATA ENTRY'!R502="","",IF(AND($CD$4='DATA ENTRY'!CK502,$CG$4='DATA ENTRY'!D502),'DATA ENTRY'!R502,"")))</f>
        <v/>
      </c>
      <c r="CL503" s="3" t="str">
        <f>IF('DATA ENTRY'!CK502="","",IF('DATA ENTRY'!S502="","",IF(AND($CD$4='DATA ENTRY'!CK502,$CG$4='DATA ENTRY'!D502),'DATA ENTRY'!S502,"")))</f>
        <v/>
      </c>
      <c r="CM503" s="3" t="str">
        <f>IF('DATA ENTRY'!CK502="","",IF('DATA ENTRY'!E502="","",IF(AND($CD$4='DATA ENTRY'!CK502,$CG$4='DATA ENTRY'!D502),'DATA ENTRY'!E502,"")))</f>
        <v/>
      </c>
      <c r="CN503" s="3" t="str">
        <f>IF('DATA ENTRY'!CK502="","",IF('DATA ENTRY'!W502="","",IF(AND($CD$4='DATA ENTRY'!CK502,$CG$4='DATA ENTRY'!D502),'DATA ENTRY'!W502,"")))</f>
        <v/>
      </c>
      <c r="CO503" s="3" t="str">
        <f>IF('DATA ENTRY'!CK502="","",IF('DATA ENTRY'!X502="","",IF(AND($CD$4='DATA ENTRY'!CK502,$CG$4='DATA ENTRY'!D502),'DATA ENTRY'!X502,"")))</f>
        <v/>
      </c>
      <c r="CP503" s="108" t="str">
        <f t="shared" si="119"/>
        <v/>
      </c>
      <c r="CQ503" s="108" t="str">
        <f>IF('DATA ENTRY'!CK502="","",IF('DATA ENTRY'!G502="","",IF(AND($CD$4='DATA ENTRY'!CK502,$CG$4='DATA ENTRY'!D502),'DATA ENTRY'!G502,"")))</f>
        <v/>
      </c>
      <c r="CR503" s="230" t="str">
        <f>IF('DATA ENTRY'!CK502="","",IF('DATA ENTRY'!D502="","",IF(AND($CD$4='DATA ENTRY'!CK502,$CG$4='DATA ENTRY'!D502),'DATA ENTRY'!D502,"")))</f>
        <v/>
      </c>
      <c r="CS503">
        <f t="shared" si="120"/>
        <v>0</v>
      </c>
      <c r="CT503">
        <f t="shared" si="121"/>
        <v>0</v>
      </c>
      <c r="CV503" s="139"/>
      <c r="CX503">
        <f t="shared" si="122"/>
        <v>0</v>
      </c>
      <c r="DB503" t="str">
        <f t="shared" si="129"/>
        <v/>
      </c>
      <c r="DC503" t="str">
        <f t="shared" si="130"/>
        <v/>
      </c>
      <c r="DD503" s="224">
        <v>497</v>
      </c>
      <c r="DE503" s="3" t="str">
        <f>IF('DATA ENTRY'!CK502="","",IF('DATA ENTRY'!B502="","",IF(AND($DF$4='DATA ENTRY'!D502),'DATA ENTRY'!B502,"")))</f>
        <v/>
      </c>
      <c r="DF503" s="3" t="str">
        <f>IF('DATA ENTRY'!CK502="","",IF('DATA ENTRY'!C502="","",IF(AND($DF$4='DATA ENTRY'!D502),'DATA ENTRY'!C502,"")))</f>
        <v/>
      </c>
      <c r="DG503" s="4" t="str">
        <f>IF('DATA ENTRY'!CK502="","",IF('DATA ENTRY'!I502="","",IF(AND($DF$4='DATA ENTRY'!D502),'DATA ENTRY'!I502,"")))</f>
        <v/>
      </c>
      <c r="DH503" s="4" t="str">
        <f>IF('DATA ENTRY'!CK502="","",IF('DATA ENTRY'!CK502="","",IF(AND($DF$4='DATA ENTRY'!D502),'DATA ENTRY'!CK502,"")))</f>
        <v/>
      </c>
      <c r="DI503" s="3" t="str">
        <f>IF('DATA ENTRY'!CK502="","",IF('DATA ENTRY'!N502="","",IF(AND($DF$4='DATA ENTRY'!D502),'DATA ENTRY'!N502,"")))</f>
        <v/>
      </c>
      <c r="DJ503" s="107" t="str">
        <f>IF('DATA ENTRY'!CK502="","",IF('DATA ENTRY'!O502="","",IF(AND($DF$4='DATA ENTRY'!D502),'DATA ENTRY'!O502,"")))</f>
        <v/>
      </c>
      <c r="DK503" s="3" t="str">
        <f>IF('DATA ENTRY'!CK502="","",IF('DATA ENTRY'!P502="","",IF(AND($DF$4='DATA ENTRY'!D502),'DATA ENTRY'!P502,"")))</f>
        <v/>
      </c>
      <c r="DL503" s="107" t="str">
        <f>IF('DATA ENTRY'!CK502="","",IF('DATA ENTRY'!Q502="","",IF(AND($DF$4='DATA ENTRY'!D502),'DATA ENTRY'!Q502,"")))</f>
        <v/>
      </c>
      <c r="DM503" s="3" t="str">
        <f>IF('DATA ENTRY'!CK502="","",IF('DATA ENTRY'!R502="","",IF(AND($DF$4='DATA ENTRY'!D502),'DATA ENTRY'!R502,"")))</f>
        <v/>
      </c>
      <c r="DN503" s="107" t="str">
        <f>IF('DATA ENTRY'!CK502="","",IF('DATA ENTRY'!S502="","",IF(AND($DF$4='DATA ENTRY'!D502),'DATA ENTRY'!S502,"")))</f>
        <v/>
      </c>
      <c r="DO503" s="3" t="str">
        <f>IF('DATA ENTRY'!CK502="","",IF('DATA ENTRY'!E502="","",IF(AND($DF$4='DATA ENTRY'!D502),'DATA ENTRY'!E502,"")))</f>
        <v/>
      </c>
      <c r="DP503" s="3" t="str">
        <f>IF('DATA ENTRY'!CK502="","",IF('DATA ENTRY'!D502="","",IF(AND($DF$4='DATA ENTRY'!D502),'DATA ENTRY'!D502,"")))</f>
        <v/>
      </c>
      <c r="DQ503" s="3" t="str">
        <f>IF('DATA ENTRY'!CK502="","",IF('DATA ENTRY'!W502="","",IF(AND($DF$4='DATA ENTRY'!D502),'DATA ENTRY'!W502,"")))</f>
        <v/>
      </c>
      <c r="DR503" s="3" t="str">
        <f>IF('DATA ENTRY'!CK502="","",IF('DATA ENTRY'!X502="","",IF(AND($DF$4='DATA ENTRY'!D502),'DATA ENTRY'!X502,"")))</f>
        <v/>
      </c>
      <c r="DS503" s="108" t="str">
        <f t="shared" si="123"/>
        <v/>
      </c>
      <c r="DT503" s="108" t="str">
        <f>IF('DATA ENTRY'!CK502="","",IF('DATA ENTRY'!D502="","",IF(AND($DF$4='DATA ENTRY'!D502),'DATA ENTRY'!G502,"")))</f>
        <v/>
      </c>
      <c r="DY503">
        <f t="shared" si="124"/>
        <v>0</v>
      </c>
      <c r="EB503" t="str">
        <f t="shared" si="125"/>
        <v/>
      </c>
      <c r="EC503" t="str">
        <f t="shared" si="126"/>
        <v/>
      </c>
      <c r="ED503" s="224">
        <v>497</v>
      </c>
      <c r="EE503" s="3" t="str">
        <f>IF('DATA ENTRY'!CK502="","",IF('DATA ENTRY'!B502="","",IF(AND($EF$4='DATA ENTRY'!G502,$EH$4='DATA ENTRY'!F502),'DATA ENTRY'!B502,"")))</f>
        <v/>
      </c>
      <c r="EF503" s="3" t="str">
        <f>IF('DATA ENTRY'!CK502="","",IF('DATA ENTRY'!C502="","",IF(AND($EF$4='DATA ENTRY'!G502,$EH$4='DATA ENTRY'!F502),'DATA ENTRY'!C502,"")))</f>
        <v/>
      </c>
      <c r="EG503" s="4" t="str">
        <f>IF('DATA ENTRY'!CK502="","",IF('DATA ENTRY'!I502="","",IF(AND($EF$4='DATA ENTRY'!G502,$EH$4='DATA ENTRY'!F502),'DATA ENTRY'!I502,"")))</f>
        <v/>
      </c>
      <c r="EH503" s="4" t="str">
        <f>IF('DATA ENTRY'!CK502="","",IF('DATA ENTRY'!CK502="","",IF(AND($EF$4='DATA ENTRY'!G502,$EH$4='DATA ENTRY'!F502),'DATA ENTRY'!CK502,"")))</f>
        <v/>
      </c>
      <c r="EI503" s="3" t="str">
        <f>IF('DATA ENTRY'!CK502="","",IF('DATA ENTRY'!N502="","",IF(AND($EF$4='DATA ENTRY'!G502,$EH$4='DATA ENTRY'!F502),'DATA ENTRY'!N502,"")))</f>
        <v/>
      </c>
      <c r="EJ503" s="107" t="str">
        <f>IF('DATA ENTRY'!CK502="","",IF('DATA ENTRY'!O502="","",IF(AND($EF$4='DATA ENTRY'!G502,$EH$4='DATA ENTRY'!F502),'DATA ENTRY'!O502,"")))</f>
        <v/>
      </c>
      <c r="EK503" s="3" t="str">
        <f>IF('DATA ENTRY'!CK502="","",IF('DATA ENTRY'!P502="","",IF(AND($EF$4='DATA ENTRY'!G502,$EH$4='DATA ENTRY'!F502),'DATA ENTRY'!P502,"")))</f>
        <v/>
      </c>
      <c r="EL503" s="107" t="str">
        <f>IF('DATA ENTRY'!CK502="","",IF('DATA ENTRY'!Q502="","",IF(AND($EF$4='DATA ENTRY'!G502,$EH$4='DATA ENTRY'!F502),'DATA ENTRY'!Q502,"")))</f>
        <v/>
      </c>
      <c r="EM503" s="3" t="str">
        <f>IF('DATA ENTRY'!CK502="","",IF('DATA ENTRY'!R502="","",IF(AND($EF$4='DATA ENTRY'!G502,$EH$4='DATA ENTRY'!F502),'DATA ENTRY'!R502,"")))</f>
        <v/>
      </c>
      <c r="EN503" s="107" t="str">
        <f>IF('DATA ENTRY'!CK502="","",IF('DATA ENTRY'!S502="","",IF(AND($EF$4='DATA ENTRY'!G502,$EH$4='DATA ENTRY'!F502),'DATA ENTRY'!S502,"")))</f>
        <v/>
      </c>
      <c r="EO503" s="3" t="str">
        <f>IF('DATA ENTRY'!CK502="","",IF('DATA ENTRY'!E502="","",IF(AND($EF$4='DATA ENTRY'!G502,$EH$4='DATA ENTRY'!F502),'DATA ENTRY'!E502,"")))</f>
        <v/>
      </c>
      <c r="EP503" s="3" t="str">
        <f>IF('DATA ENTRY'!CK502="","",IF('DATA ENTRY'!D502="","",IF(AND($EF$4='DATA ENTRY'!G502,$EH$4='DATA ENTRY'!F502),'DATA ENTRY'!D502,"")))</f>
        <v/>
      </c>
      <c r="EQ503" s="3" t="str">
        <f>IF('DATA ENTRY'!CK502="","",IF('DATA ENTRY'!W502="","",IF(AND($EF$4='DATA ENTRY'!G502,$EH$4='DATA ENTRY'!F502),'DATA ENTRY'!W502,"")))</f>
        <v/>
      </c>
      <c r="ER503" s="3" t="str">
        <f>IF('DATA ENTRY'!CK502="","",IF('DATA ENTRY'!X502="","",IF(AND($EF$4='DATA ENTRY'!G502,$EH$4='DATA ENTRY'!F502),'DATA ENTRY'!X502,"")))</f>
        <v/>
      </c>
      <c r="ES503" s="108" t="str">
        <f t="shared" si="127"/>
        <v/>
      </c>
      <c r="ET503" s="108" t="str">
        <f>IF('DATA ENTRY'!CK502="","",IF('DATA ENTRY'!D502="","",IF(AND($EF$4='DATA ENTRY'!G502,$EH$4='DATA ENTRY'!F502),'DATA ENTRY'!G502,"")))</f>
        <v/>
      </c>
      <c r="EY503">
        <f t="shared" si="128"/>
        <v>0</v>
      </c>
    </row>
    <row r="504" spans="1:155">
      <c r="A504" t="str">
        <f>IF(S504=0,"",1+(MAX($A$7:A503)))</f>
        <v/>
      </c>
      <c r="B504" s="224">
        <v>498</v>
      </c>
      <c r="C504" s="3" t="str">
        <f>IF('DATA ENTRY'!CK503="","",IF('DATA ENTRY'!B503="","",IF($D$4="All Post",'DATA ENTRY'!B503,IF(AND($D$4='DATA ENTRY'!CK503),'DATA ENTRY'!B503,""))))</f>
        <v/>
      </c>
      <c r="D504" s="3" t="str">
        <f>IF('DATA ENTRY'!CK503="","",IF('DATA ENTRY'!C503="","",IF($D$4="All Post",'DATA ENTRY'!C503,IF(AND($D$4='DATA ENTRY'!CK503),'DATA ENTRY'!C503,""))))</f>
        <v/>
      </c>
      <c r="E504" s="4" t="str">
        <f>IF('DATA ENTRY'!CK503="","",IF('DATA ENTRY'!I503="","",IF($D$4="All Post",'DATA ENTRY'!I503,IF(AND($D$4='DATA ENTRY'!CK503),'DATA ENTRY'!I503,""))))</f>
        <v/>
      </c>
      <c r="F504" s="4" t="str">
        <f>IF('DATA ENTRY'!CK503="","",IF('DATA ENTRY'!CK503="","",IF($D$4="All Post",'DATA ENTRY'!CK503,IF(AND($D$4='DATA ENTRY'!CK503),'DATA ENTRY'!CK503,""))))</f>
        <v/>
      </c>
      <c r="G504" s="3" t="str">
        <f>IF('DATA ENTRY'!CK503="","",IF('DATA ENTRY'!N503="","",IF($D$4="All Post",'DATA ENTRY'!N503,IF(AND($D$4='DATA ENTRY'!CK503),'DATA ENTRY'!N503,""))))</f>
        <v/>
      </c>
      <c r="H504" s="107" t="str">
        <f>IF('DATA ENTRY'!CK503="","",IF('DATA ENTRY'!O503="","",IF($D$4="All Post",'DATA ENTRY'!O503,IF(AND($D$4='DATA ENTRY'!CK503),'DATA ENTRY'!O503,""))))</f>
        <v/>
      </c>
      <c r="I504" s="3" t="str">
        <f>IF('DATA ENTRY'!CK503="","",IF('DATA ENTRY'!P503="","",IF($D$4="All Post",'DATA ENTRY'!P503,IF(AND($D$4='DATA ENTRY'!CK503),'DATA ENTRY'!P503,""))))</f>
        <v/>
      </c>
      <c r="J504" s="107" t="str">
        <f>IF('DATA ENTRY'!CK503="","",IF('DATA ENTRY'!Q503="","",IF($D$4="All Post",'DATA ENTRY'!Q503,IF(AND($D$4='DATA ENTRY'!CK503),'DATA ENTRY'!Q503,""))))</f>
        <v/>
      </c>
      <c r="K504" s="3" t="str">
        <f>IF('DATA ENTRY'!CK503="","",IF('DATA ENTRY'!R503="","",IF($D$4="All Post",'DATA ENTRY'!R503,IF(AND($D$4='DATA ENTRY'!CK503),'DATA ENTRY'!R503,""))))</f>
        <v/>
      </c>
      <c r="L504" s="3" t="str">
        <f>IF('DATA ENTRY'!CK503="","",IF('DATA ENTRY'!S503="","",IF($D$4="All Post",'DATA ENTRY'!S503,IF(AND($D$4='DATA ENTRY'!CK503),'DATA ENTRY'!S503,""))))</f>
        <v/>
      </c>
      <c r="M504" s="3" t="str">
        <f>IF('DATA ENTRY'!CK503="","",IF('DATA ENTRY'!E503="","",IF($D$4="All Post",'DATA ENTRY'!E503,IF(AND($D$4='DATA ENTRY'!CK503),'DATA ENTRY'!E503,""))))</f>
        <v/>
      </c>
      <c r="N504" s="3" t="str">
        <f>IF('DATA ENTRY'!CK503="","",IF('DATA ENTRY'!W503="","",IF($D$4="All Post",'DATA ENTRY'!W503,IF(AND($D$4='DATA ENTRY'!CK503),'DATA ENTRY'!W503,""))))</f>
        <v/>
      </c>
      <c r="O504" s="3" t="str">
        <f>IF('DATA ENTRY'!CK503="","",IF('DATA ENTRY'!X503="","",IF($D$4="All Post",'DATA ENTRY'!X503,IF(AND($D$4='DATA ENTRY'!CK503),'DATA ENTRY'!X503,""))))</f>
        <v/>
      </c>
      <c r="P504" s="3" t="str">
        <f>IF('DATA ENTRY'!CK503="","",IF('DATA ENTRY'!G503="","",IF($D$4="All Post",'DATA ENTRY'!G503,IF(AND($D$4='DATA ENTRY'!CK503),'DATA ENTRY'!G503,""))))</f>
        <v/>
      </c>
      <c r="S504">
        <f t="shared" si="115"/>
        <v>0</v>
      </c>
      <c r="T504" t="str">
        <f t="shared" si="116"/>
        <v/>
      </c>
      <c r="BZ504" t="str">
        <f t="shared" si="117"/>
        <v/>
      </c>
      <c r="CA504" t="str">
        <f t="shared" si="118"/>
        <v/>
      </c>
      <c r="CB504" s="224">
        <v>498</v>
      </c>
      <c r="CC504" s="3" t="str">
        <f>IF('DATA ENTRY'!CK503="","",IF('DATA ENTRY'!B503="","",IF(AND($CD$4='DATA ENTRY'!CK503,$CG$4='DATA ENTRY'!D503),'DATA ENTRY'!B503,"")))</f>
        <v/>
      </c>
      <c r="CD504" s="3" t="str">
        <f>IF('DATA ENTRY'!CK503="","",IF('DATA ENTRY'!C503="","",IF(AND($CD$4='DATA ENTRY'!CK503,$CG$4='DATA ENTRY'!D503),'DATA ENTRY'!C503,"")))</f>
        <v/>
      </c>
      <c r="CE504" s="4" t="str">
        <f>IF('DATA ENTRY'!CK503="","",IF('DATA ENTRY'!I503="","",IF(AND($CD$4='DATA ENTRY'!CK503,$CG$4='DATA ENTRY'!D503),'DATA ENTRY'!I503,"")))</f>
        <v/>
      </c>
      <c r="CF504" s="4" t="str">
        <f>IF('DATA ENTRY'!CK503="","",IF('DATA ENTRY'!CK503="","",IF(AND($CD$4='DATA ENTRY'!CK503,$CG$4='DATA ENTRY'!D503),'DATA ENTRY'!CK503,"")))</f>
        <v/>
      </c>
      <c r="CG504" s="3" t="str">
        <f>IF('DATA ENTRY'!CK503="","",IF('DATA ENTRY'!N503="","",IF(AND($CD$4='DATA ENTRY'!CK503,$CG$4='DATA ENTRY'!D503),'DATA ENTRY'!N503,"")))</f>
        <v/>
      </c>
      <c r="CH504" s="107" t="str">
        <f>IF('DATA ENTRY'!CK503="","",IF('DATA ENTRY'!O503="","",IF(AND($CD$4='DATA ENTRY'!CK503,$CG$4='DATA ENTRY'!D503),'DATA ENTRY'!O503,"")))</f>
        <v/>
      </c>
      <c r="CI504" s="3" t="str">
        <f>IF('DATA ENTRY'!CK503="","",IF('DATA ENTRY'!P503="","",IF(AND($CD$4='DATA ENTRY'!CK503,$CG$4='DATA ENTRY'!D503),'DATA ENTRY'!P503,"")))</f>
        <v/>
      </c>
      <c r="CJ504" s="107" t="str">
        <f>IF('DATA ENTRY'!CK503="","",IF('DATA ENTRY'!Q503="","",IF(AND($CD$4='DATA ENTRY'!CK503,$CG$4='DATA ENTRY'!D503),'DATA ENTRY'!Q503,"")))</f>
        <v/>
      </c>
      <c r="CK504" s="3" t="str">
        <f>IF('DATA ENTRY'!CK503="","",IF('DATA ENTRY'!R503="","",IF(AND($CD$4='DATA ENTRY'!CK503,$CG$4='DATA ENTRY'!D503),'DATA ENTRY'!R503,"")))</f>
        <v/>
      </c>
      <c r="CL504" s="3" t="str">
        <f>IF('DATA ENTRY'!CK503="","",IF('DATA ENTRY'!S503="","",IF(AND($CD$4='DATA ENTRY'!CK503,$CG$4='DATA ENTRY'!D503),'DATA ENTRY'!S503,"")))</f>
        <v/>
      </c>
      <c r="CM504" s="3" t="str">
        <f>IF('DATA ENTRY'!CK503="","",IF('DATA ENTRY'!E503="","",IF(AND($CD$4='DATA ENTRY'!CK503,$CG$4='DATA ENTRY'!D503),'DATA ENTRY'!E503,"")))</f>
        <v/>
      </c>
      <c r="CN504" s="3" t="str">
        <f>IF('DATA ENTRY'!CK503="","",IF('DATA ENTRY'!W503="","",IF(AND($CD$4='DATA ENTRY'!CK503,$CG$4='DATA ENTRY'!D503),'DATA ENTRY'!W503,"")))</f>
        <v/>
      </c>
      <c r="CO504" s="3" t="str">
        <f>IF('DATA ENTRY'!CK503="","",IF('DATA ENTRY'!X503="","",IF(AND($CD$4='DATA ENTRY'!CK503,$CG$4='DATA ENTRY'!D503),'DATA ENTRY'!X503,"")))</f>
        <v/>
      </c>
      <c r="CP504" s="108" t="str">
        <f t="shared" si="119"/>
        <v/>
      </c>
      <c r="CQ504" s="108" t="str">
        <f>IF('DATA ENTRY'!CK503="","",IF('DATA ENTRY'!G503="","",IF(AND($CD$4='DATA ENTRY'!CK503,$CG$4='DATA ENTRY'!D503),'DATA ENTRY'!G503,"")))</f>
        <v/>
      </c>
      <c r="CR504" s="230" t="str">
        <f>IF('DATA ENTRY'!CK503="","",IF('DATA ENTRY'!D503="","",IF(AND($CD$4='DATA ENTRY'!CK503,$CG$4='DATA ENTRY'!D503),'DATA ENTRY'!D503,"")))</f>
        <v/>
      </c>
      <c r="CS504">
        <f t="shared" si="120"/>
        <v>0</v>
      </c>
      <c r="CT504">
        <f t="shared" si="121"/>
        <v>0</v>
      </c>
      <c r="CV504" s="139"/>
      <c r="CX504">
        <f t="shared" si="122"/>
        <v>0</v>
      </c>
      <c r="DB504" t="str">
        <f t="shared" si="129"/>
        <v/>
      </c>
      <c r="DC504" t="str">
        <f t="shared" si="130"/>
        <v/>
      </c>
      <c r="DD504" s="224">
        <v>498</v>
      </c>
      <c r="DE504" s="3" t="str">
        <f>IF('DATA ENTRY'!CK503="","",IF('DATA ENTRY'!B503="","",IF(AND($DF$4='DATA ENTRY'!D503),'DATA ENTRY'!B503,"")))</f>
        <v/>
      </c>
      <c r="DF504" s="3" t="str">
        <f>IF('DATA ENTRY'!CK503="","",IF('DATA ENTRY'!C503="","",IF(AND($DF$4='DATA ENTRY'!D503),'DATA ENTRY'!C503,"")))</f>
        <v/>
      </c>
      <c r="DG504" s="4" t="str">
        <f>IF('DATA ENTRY'!CK503="","",IF('DATA ENTRY'!I503="","",IF(AND($DF$4='DATA ENTRY'!D503),'DATA ENTRY'!I503,"")))</f>
        <v/>
      </c>
      <c r="DH504" s="4" t="str">
        <f>IF('DATA ENTRY'!CK503="","",IF('DATA ENTRY'!CK503="","",IF(AND($DF$4='DATA ENTRY'!D503),'DATA ENTRY'!CK503,"")))</f>
        <v/>
      </c>
      <c r="DI504" s="3" t="str">
        <f>IF('DATA ENTRY'!CK503="","",IF('DATA ENTRY'!N503="","",IF(AND($DF$4='DATA ENTRY'!D503),'DATA ENTRY'!N503,"")))</f>
        <v/>
      </c>
      <c r="DJ504" s="107" t="str">
        <f>IF('DATA ENTRY'!CK503="","",IF('DATA ENTRY'!O503="","",IF(AND($DF$4='DATA ENTRY'!D503),'DATA ENTRY'!O503,"")))</f>
        <v/>
      </c>
      <c r="DK504" s="3" t="str">
        <f>IF('DATA ENTRY'!CK503="","",IF('DATA ENTRY'!P503="","",IF(AND($DF$4='DATA ENTRY'!D503),'DATA ENTRY'!P503,"")))</f>
        <v/>
      </c>
      <c r="DL504" s="107" t="str">
        <f>IF('DATA ENTRY'!CK503="","",IF('DATA ENTRY'!Q503="","",IF(AND($DF$4='DATA ENTRY'!D503),'DATA ENTRY'!Q503,"")))</f>
        <v/>
      </c>
      <c r="DM504" s="3" t="str">
        <f>IF('DATA ENTRY'!CK503="","",IF('DATA ENTRY'!R503="","",IF(AND($DF$4='DATA ENTRY'!D503),'DATA ENTRY'!R503,"")))</f>
        <v/>
      </c>
      <c r="DN504" s="107" t="str">
        <f>IF('DATA ENTRY'!CK503="","",IF('DATA ENTRY'!S503="","",IF(AND($DF$4='DATA ENTRY'!D503),'DATA ENTRY'!S503,"")))</f>
        <v/>
      </c>
      <c r="DO504" s="3" t="str">
        <f>IF('DATA ENTRY'!CK503="","",IF('DATA ENTRY'!E503="","",IF(AND($DF$4='DATA ENTRY'!D503),'DATA ENTRY'!E503,"")))</f>
        <v/>
      </c>
      <c r="DP504" s="3" t="str">
        <f>IF('DATA ENTRY'!CK503="","",IF('DATA ENTRY'!D503="","",IF(AND($DF$4='DATA ENTRY'!D503),'DATA ENTRY'!D503,"")))</f>
        <v/>
      </c>
      <c r="DQ504" s="3" t="str">
        <f>IF('DATA ENTRY'!CK503="","",IF('DATA ENTRY'!W503="","",IF(AND($DF$4='DATA ENTRY'!D503),'DATA ENTRY'!W503,"")))</f>
        <v/>
      </c>
      <c r="DR504" s="3" t="str">
        <f>IF('DATA ENTRY'!CK503="","",IF('DATA ENTRY'!X503="","",IF(AND($DF$4='DATA ENTRY'!D503),'DATA ENTRY'!X503,"")))</f>
        <v/>
      </c>
      <c r="DS504" s="108" t="str">
        <f t="shared" si="123"/>
        <v/>
      </c>
      <c r="DT504" s="108" t="str">
        <f>IF('DATA ENTRY'!CK503="","",IF('DATA ENTRY'!D503="","",IF(AND($DF$4='DATA ENTRY'!D503),'DATA ENTRY'!G503,"")))</f>
        <v/>
      </c>
      <c r="DY504">
        <f t="shared" si="124"/>
        <v>0</v>
      </c>
      <c r="EB504" t="str">
        <f t="shared" si="125"/>
        <v/>
      </c>
      <c r="EC504" t="str">
        <f t="shared" si="126"/>
        <v/>
      </c>
      <c r="ED504" s="224">
        <v>498</v>
      </c>
      <c r="EE504" s="3" t="str">
        <f>IF('DATA ENTRY'!CK503="","",IF('DATA ENTRY'!B503="","",IF(AND($EF$4='DATA ENTRY'!G503,$EH$4='DATA ENTRY'!F503),'DATA ENTRY'!B503,"")))</f>
        <v/>
      </c>
      <c r="EF504" s="3" t="str">
        <f>IF('DATA ENTRY'!CK503="","",IF('DATA ENTRY'!C503="","",IF(AND($EF$4='DATA ENTRY'!G503,$EH$4='DATA ENTRY'!F503),'DATA ENTRY'!C503,"")))</f>
        <v/>
      </c>
      <c r="EG504" s="4" t="str">
        <f>IF('DATA ENTRY'!CK503="","",IF('DATA ENTRY'!I503="","",IF(AND($EF$4='DATA ENTRY'!G503,$EH$4='DATA ENTRY'!F503),'DATA ENTRY'!I503,"")))</f>
        <v/>
      </c>
      <c r="EH504" s="4" t="str">
        <f>IF('DATA ENTRY'!CK503="","",IF('DATA ENTRY'!CK503="","",IF(AND($EF$4='DATA ENTRY'!G503,$EH$4='DATA ENTRY'!F503),'DATA ENTRY'!CK503,"")))</f>
        <v/>
      </c>
      <c r="EI504" s="3" t="str">
        <f>IF('DATA ENTRY'!CK503="","",IF('DATA ENTRY'!N503="","",IF(AND($EF$4='DATA ENTRY'!G503,$EH$4='DATA ENTRY'!F503),'DATA ENTRY'!N503,"")))</f>
        <v/>
      </c>
      <c r="EJ504" s="107" t="str">
        <f>IF('DATA ENTRY'!CK503="","",IF('DATA ENTRY'!O503="","",IF(AND($EF$4='DATA ENTRY'!G503,$EH$4='DATA ENTRY'!F503),'DATA ENTRY'!O503,"")))</f>
        <v/>
      </c>
      <c r="EK504" s="3" t="str">
        <f>IF('DATA ENTRY'!CK503="","",IF('DATA ENTRY'!P503="","",IF(AND($EF$4='DATA ENTRY'!G503,$EH$4='DATA ENTRY'!F503),'DATA ENTRY'!P503,"")))</f>
        <v/>
      </c>
      <c r="EL504" s="107" t="str">
        <f>IF('DATA ENTRY'!CK503="","",IF('DATA ENTRY'!Q503="","",IF(AND($EF$4='DATA ENTRY'!G503,$EH$4='DATA ENTRY'!F503),'DATA ENTRY'!Q503,"")))</f>
        <v/>
      </c>
      <c r="EM504" s="3" t="str">
        <f>IF('DATA ENTRY'!CK503="","",IF('DATA ENTRY'!R503="","",IF(AND($EF$4='DATA ENTRY'!G503,$EH$4='DATA ENTRY'!F503),'DATA ENTRY'!R503,"")))</f>
        <v/>
      </c>
      <c r="EN504" s="107" t="str">
        <f>IF('DATA ENTRY'!CK503="","",IF('DATA ENTRY'!S503="","",IF(AND($EF$4='DATA ENTRY'!G503,$EH$4='DATA ENTRY'!F503),'DATA ENTRY'!S503,"")))</f>
        <v/>
      </c>
      <c r="EO504" s="3" t="str">
        <f>IF('DATA ENTRY'!CK503="","",IF('DATA ENTRY'!E503="","",IF(AND($EF$4='DATA ENTRY'!G503,$EH$4='DATA ENTRY'!F503),'DATA ENTRY'!E503,"")))</f>
        <v/>
      </c>
      <c r="EP504" s="3" t="str">
        <f>IF('DATA ENTRY'!CK503="","",IF('DATA ENTRY'!D503="","",IF(AND($EF$4='DATA ENTRY'!G503,$EH$4='DATA ENTRY'!F503),'DATA ENTRY'!D503,"")))</f>
        <v/>
      </c>
      <c r="EQ504" s="3" t="str">
        <f>IF('DATA ENTRY'!CK503="","",IF('DATA ENTRY'!W503="","",IF(AND($EF$4='DATA ENTRY'!G503,$EH$4='DATA ENTRY'!F503),'DATA ENTRY'!W503,"")))</f>
        <v/>
      </c>
      <c r="ER504" s="3" t="str">
        <f>IF('DATA ENTRY'!CK503="","",IF('DATA ENTRY'!X503="","",IF(AND($EF$4='DATA ENTRY'!G503,$EH$4='DATA ENTRY'!F503),'DATA ENTRY'!X503,"")))</f>
        <v/>
      </c>
      <c r="ES504" s="108" t="str">
        <f t="shared" si="127"/>
        <v/>
      </c>
      <c r="ET504" s="108" t="str">
        <f>IF('DATA ENTRY'!CK503="","",IF('DATA ENTRY'!D503="","",IF(AND($EF$4='DATA ENTRY'!G503,$EH$4='DATA ENTRY'!F503),'DATA ENTRY'!G503,"")))</f>
        <v/>
      </c>
      <c r="EY504">
        <f t="shared" si="128"/>
        <v>0</v>
      </c>
    </row>
    <row r="505" spans="1:155">
      <c r="A505" t="str">
        <f>IF(S505=0,"",1+(MAX($A$7:A504)))</f>
        <v/>
      </c>
      <c r="B505" s="224">
        <v>499</v>
      </c>
      <c r="C505" s="3" t="str">
        <f>IF('DATA ENTRY'!CK504="","",IF('DATA ENTRY'!B504="","",IF($D$4="All Post",'DATA ENTRY'!B504,IF(AND($D$4='DATA ENTRY'!CK504),'DATA ENTRY'!B504,""))))</f>
        <v/>
      </c>
      <c r="D505" s="3" t="str">
        <f>IF('DATA ENTRY'!CK504="","",IF('DATA ENTRY'!C504="","",IF($D$4="All Post",'DATA ENTRY'!C504,IF(AND($D$4='DATA ENTRY'!CK504),'DATA ENTRY'!C504,""))))</f>
        <v/>
      </c>
      <c r="E505" s="4" t="str">
        <f>IF('DATA ENTRY'!CK504="","",IF('DATA ENTRY'!I504="","",IF($D$4="All Post",'DATA ENTRY'!I504,IF(AND($D$4='DATA ENTRY'!CK504),'DATA ENTRY'!I504,""))))</f>
        <v/>
      </c>
      <c r="F505" s="4" t="str">
        <f>IF('DATA ENTRY'!CK504="","",IF('DATA ENTRY'!CK504="","",IF($D$4="All Post",'DATA ENTRY'!CK504,IF(AND($D$4='DATA ENTRY'!CK504),'DATA ENTRY'!CK504,""))))</f>
        <v/>
      </c>
      <c r="G505" s="3" t="str">
        <f>IF('DATA ENTRY'!CK504="","",IF('DATA ENTRY'!N504="","",IF($D$4="All Post",'DATA ENTRY'!N504,IF(AND($D$4='DATA ENTRY'!CK504),'DATA ENTRY'!N504,""))))</f>
        <v/>
      </c>
      <c r="H505" s="107" t="str">
        <f>IF('DATA ENTRY'!CK504="","",IF('DATA ENTRY'!O504="","",IF($D$4="All Post",'DATA ENTRY'!O504,IF(AND($D$4='DATA ENTRY'!CK504),'DATA ENTRY'!O504,""))))</f>
        <v/>
      </c>
      <c r="I505" s="3" t="str">
        <f>IF('DATA ENTRY'!CK504="","",IF('DATA ENTRY'!P504="","",IF($D$4="All Post",'DATA ENTRY'!P504,IF(AND($D$4='DATA ENTRY'!CK504),'DATA ENTRY'!P504,""))))</f>
        <v/>
      </c>
      <c r="J505" s="107" t="str">
        <f>IF('DATA ENTRY'!CK504="","",IF('DATA ENTRY'!Q504="","",IF($D$4="All Post",'DATA ENTRY'!Q504,IF(AND($D$4='DATA ENTRY'!CK504),'DATA ENTRY'!Q504,""))))</f>
        <v/>
      </c>
      <c r="K505" s="3" t="str">
        <f>IF('DATA ENTRY'!CK504="","",IF('DATA ENTRY'!R504="","",IF($D$4="All Post",'DATA ENTRY'!R504,IF(AND($D$4='DATA ENTRY'!CK504),'DATA ENTRY'!R504,""))))</f>
        <v/>
      </c>
      <c r="L505" s="3" t="str">
        <f>IF('DATA ENTRY'!CK504="","",IF('DATA ENTRY'!S504="","",IF($D$4="All Post",'DATA ENTRY'!S504,IF(AND($D$4='DATA ENTRY'!CK504),'DATA ENTRY'!S504,""))))</f>
        <v/>
      </c>
      <c r="M505" s="3" t="str">
        <f>IF('DATA ENTRY'!CK504="","",IF('DATA ENTRY'!E504="","",IF($D$4="All Post",'DATA ENTRY'!E504,IF(AND($D$4='DATA ENTRY'!CK504),'DATA ENTRY'!E504,""))))</f>
        <v/>
      </c>
      <c r="N505" s="3" t="str">
        <f>IF('DATA ENTRY'!CK504="","",IF('DATA ENTRY'!W504="","",IF($D$4="All Post",'DATA ENTRY'!W504,IF(AND($D$4='DATA ENTRY'!CK504),'DATA ENTRY'!W504,""))))</f>
        <v/>
      </c>
      <c r="O505" s="3" t="str">
        <f>IF('DATA ENTRY'!CK504="","",IF('DATA ENTRY'!X504="","",IF($D$4="All Post",'DATA ENTRY'!X504,IF(AND($D$4='DATA ENTRY'!CK504),'DATA ENTRY'!X504,""))))</f>
        <v/>
      </c>
      <c r="P505" s="3" t="str">
        <f>IF('DATA ENTRY'!CK504="","",IF('DATA ENTRY'!G504="","",IF($D$4="All Post",'DATA ENTRY'!G504,IF(AND($D$4='DATA ENTRY'!CK504),'DATA ENTRY'!G504,""))))</f>
        <v/>
      </c>
      <c r="S505">
        <f t="shared" si="115"/>
        <v>0</v>
      </c>
      <c r="T505" t="str">
        <f t="shared" si="116"/>
        <v/>
      </c>
      <c r="BZ505" t="str">
        <f t="shared" si="117"/>
        <v/>
      </c>
      <c r="CA505" t="str">
        <f t="shared" si="118"/>
        <v/>
      </c>
      <c r="CB505" s="224">
        <v>499</v>
      </c>
      <c r="CC505" s="3" t="str">
        <f>IF('DATA ENTRY'!CK504="","",IF('DATA ENTRY'!B504="","",IF(AND($CD$4='DATA ENTRY'!CK504,$CG$4='DATA ENTRY'!D504),'DATA ENTRY'!B504,"")))</f>
        <v/>
      </c>
      <c r="CD505" s="3" t="str">
        <f>IF('DATA ENTRY'!CK504="","",IF('DATA ENTRY'!C504="","",IF(AND($CD$4='DATA ENTRY'!CK504,$CG$4='DATA ENTRY'!D504),'DATA ENTRY'!C504,"")))</f>
        <v/>
      </c>
      <c r="CE505" s="4" t="str">
        <f>IF('DATA ENTRY'!CK504="","",IF('DATA ENTRY'!I504="","",IF(AND($CD$4='DATA ENTRY'!CK504,$CG$4='DATA ENTRY'!D504),'DATA ENTRY'!I504,"")))</f>
        <v/>
      </c>
      <c r="CF505" s="4" t="str">
        <f>IF('DATA ENTRY'!CK504="","",IF('DATA ENTRY'!CK504="","",IF(AND($CD$4='DATA ENTRY'!CK504,$CG$4='DATA ENTRY'!D504),'DATA ENTRY'!CK504,"")))</f>
        <v/>
      </c>
      <c r="CG505" s="3" t="str">
        <f>IF('DATA ENTRY'!CK504="","",IF('DATA ENTRY'!N504="","",IF(AND($CD$4='DATA ENTRY'!CK504,$CG$4='DATA ENTRY'!D504),'DATA ENTRY'!N504,"")))</f>
        <v/>
      </c>
      <c r="CH505" s="107" t="str">
        <f>IF('DATA ENTRY'!CK504="","",IF('DATA ENTRY'!O504="","",IF(AND($CD$4='DATA ENTRY'!CK504,$CG$4='DATA ENTRY'!D504),'DATA ENTRY'!O504,"")))</f>
        <v/>
      </c>
      <c r="CI505" s="3" t="str">
        <f>IF('DATA ENTRY'!CK504="","",IF('DATA ENTRY'!P504="","",IF(AND($CD$4='DATA ENTRY'!CK504,$CG$4='DATA ENTRY'!D504),'DATA ENTRY'!P504,"")))</f>
        <v/>
      </c>
      <c r="CJ505" s="107" t="str">
        <f>IF('DATA ENTRY'!CK504="","",IF('DATA ENTRY'!Q504="","",IF(AND($CD$4='DATA ENTRY'!CK504,$CG$4='DATA ENTRY'!D504),'DATA ENTRY'!Q504,"")))</f>
        <v/>
      </c>
      <c r="CK505" s="3" t="str">
        <f>IF('DATA ENTRY'!CK504="","",IF('DATA ENTRY'!R504="","",IF(AND($CD$4='DATA ENTRY'!CK504,$CG$4='DATA ENTRY'!D504),'DATA ENTRY'!R504,"")))</f>
        <v/>
      </c>
      <c r="CL505" s="3" t="str">
        <f>IF('DATA ENTRY'!CK504="","",IF('DATA ENTRY'!S504="","",IF(AND($CD$4='DATA ENTRY'!CK504,$CG$4='DATA ENTRY'!D504),'DATA ENTRY'!S504,"")))</f>
        <v/>
      </c>
      <c r="CM505" s="3" t="str">
        <f>IF('DATA ENTRY'!CK504="","",IF('DATA ENTRY'!E504="","",IF(AND($CD$4='DATA ENTRY'!CK504,$CG$4='DATA ENTRY'!D504),'DATA ENTRY'!E504,"")))</f>
        <v/>
      </c>
      <c r="CN505" s="3" t="str">
        <f>IF('DATA ENTRY'!CK504="","",IF('DATA ENTRY'!W504="","",IF(AND($CD$4='DATA ENTRY'!CK504,$CG$4='DATA ENTRY'!D504),'DATA ENTRY'!W504,"")))</f>
        <v/>
      </c>
      <c r="CO505" s="3" t="str">
        <f>IF('DATA ENTRY'!CK504="","",IF('DATA ENTRY'!X504="","",IF(AND($CD$4='DATA ENTRY'!CK504,$CG$4='DATA ENTRY'!D504),'DATA ENTRY'!X504,"")))</f>
        <v/>
      </c>
      <c r="CP505" s="108" t="str">
        <f t="shared" si="119"/>
        <v/>
      </c>
      <c r="CQ505" s="108" t="str">
        <f>IF('DATA ENTRY'!CK504="","",IF('DATA ENTRY'!G504="","",IF(AND($CD$4='DATA ENTRY'!CK504,$CG$4='DATA ENTRY'!D504),'DATA ENTRY'!G504,"")))</f>
        <v/>
      </c>
      <c r="CR505" s="230" t="str">
        <f>IF('DATA ENTRY'!CK504="","",IF('DATA ENTRY'!D504="","",IF(AND($CD$4='DATA ENTRY'!CK504,$CG$4='DATA ENTRY'!D504),'DATA ENTRY'!D504,"")))</f>
        <v/>
      </c>
      <c r="CS505">
        <f t="shared" si="120"/>
        <v>0</v>
      </c>
      <c r="CT505">
        <f t="shared" si="121"/>
        <v>0</v>
      </c>
      <c r="CV505" s="139"/>
      <c r="CX505">
        <f t="shared" si="122"/>
        <v>0</v>
      </c>
      <c r="DB505" t="str">
        <f t="shared" si="129"/>
        <v/>
      </c>
      <c r="DC505" t="str">
        <f t="shared" si="130"/>
        <v/>
      </c>
      <c r="DD505" s="224">
        <v>499</v>
      </c>
      <c r="DE505" s="3" t="str">
        <f>IF('DATA ENTRY'!CK504="","",IF('DATA ENTRY'!B504="","",IF(AND($DF$4='DATA ENTRY'!D504),'DATA ENTRY'!B504,"")))</f>
        <v/>
      </c>
      <c r="DF505" s="3" t="str">
        <f>IF('DATA ENTRY'!CK504="","",IF('DATA ENTRY'!C504="","",IF(AND($DF$4='DATA ENTRY'!D504),'DATA ENTRY'!C504,"")))</f>
        <v/>
      </c>
      <c r="DG505" s="4" t="str">
        <f>IF('DATA ENTRY'!CK504="","",IF('DATA ENTRY'!I504="","",IF(AND($DF$4='DATA ENTRY'!D504),'DATA ENTRY'!I504,"")))</f>
        <v/>
      </c>
      <c r="DH505" s="4" t="str">
        <f>IF('DATA ENTRY'!CK504="","",IF('DATA ENTRY'!CK504="","",IF(AND($DF$4='DATA ENTRY'!D504),'DATA ENTRY'!CK504,"")))</f>
        <v/>
      </c>
      <c r="DI505" s="3" t="str">
        <f>IF('DATA ENTRY'!CK504="","",IF('DATA ENTRY'!N504="","",IF(AND($DF$4='DATA ENTRY'!D504),'DATA ENTRY'!N504,"")))</f>
        <v/>
      </c>
      <c r="DJ505" s="107" t="str">
        <f>IF('DATA ENTRY'!CK504="","",IF('DATA ENTRY'!O504="","",IF(AND($DF$4='DATA ENTRY'!D504),'DATA ENTRY'!O504,"")))</f>
        <v/>
      </c>
      <c r="DK505" s="3" t="str">
        <f>IF('DATA ENTRY'!CK504="","",IF('DATA ENTRY'!P504="","",IF(AND($DF$4='DATA ENTRY'!D504),'DATA ENTRY'!P504,"")))</f>
        <v/>
      </c>
      <c r="DL505" s="107" t="str">
        <f>IF('DATA ENTRY'!CK504="","",IF('DATA ENTRY'!Q504="","",IF(AND($DF$4='DATA ENTRY'!D504),'DATA ENTRY'!Q504,"")))</f>
        <v/>
      </c>
      <c r="DM505" s="3" t="str">
        <f>IF('DATA ENTRY'!CK504="","",IF('DATA ENTRY'!R504="","",IF(AND($DF$4='DATA ENTRY'!D504),'DATA ENTRY'!R504,"")))</f>
        <v/>
      </c>
      <c r="DN505" s="107" t="str">
        <f>IF('DATA ENTRY'!CK504="","",IF('DATA ENTRY'!S504="","",IF(AND($DF$4='DATA ENTRY'!D504),'DATA ENTRY'!S504,"")))</f>
        <v/>
      </c>
      <c r="DO505" s="3" t="str">
        <f>IF('DATA ENTRY'!CK504="","",IF('DATA ENTRY'!E504="","",IF(AND($DF$4='DATA ENTRY'!D504),'DATA ENTRY'!E504,"")))</f>
        <v/>
      </c>
      <c r="DP505" s="3" t="str">
        <f>IF('DATA ENTRY'!CK504="","",IF('DATA ENTRY'!D504="","",IF(AND($DF$4='DATA ENTRY'!D504),'DATA ENTRY'!D504,"")))</f>
        <v/>
      </c>
      <c r="DQ505" s="3" t="str">
        <f>IF('DATA ENTRY'!CK504="","",IF('DATA ENTRY'!W504="","",IF(AND($DF$4='DATA ENTRY'!D504),'DATA ENTRY'!W504,"")))</f>
        <v/>
      </c>
      <c r="DR505" s="3" t="str">
        <f>IF('DATA ENTRY'!CK504="","",IF('DATA ENTRY'!X504="","",IF(AND($DF$4='DATA ENTRY'!D504),'DATA ENTRY'!X504,"")))</f>
        <v/>
      </c>
      <c r="DS505" s="108" t="str">
        <f t="shared" si="123"/>
        <v/>
      </c>
      <c r="DT505" s="108" t="str">
        <f>IF('DATA ENTRY'!CK504="","",IF('DATA ENTRY'!D504="","",IF(AND($DF$4='DATA ENTRY'!D504),'DATA ENTRY'!G504,"")))</f>
        <v/>
      </c>
      <c r="DY505">
        <f t="shared" si="124"/>
        <v>0</v>
      </c>
      <c r="EB505" t="str">
        <f t="shared" si="125"/>
        <v/>
      </c>
      <c r="EC505" t="str">
        <f t="shared" si="126"/>
        <v/>
      </c>
      <c r="ED505" s="224">
        <v>499</v>
      </c>
      <c r="EE505" s="3" t="str">
        <f>IF('DATA ENTRY'!CK504="","",IF('DATA ENTRY'!B504="","",IF(AND($EF$4='DATA ENTRY'!G504,$EH$4='DATA ENTRY'!F504),'DATA ENTRY'!B504,"")))</f>
        <v/>
      </c>
      <c r="EF505" s="3" t="str">
        <f>IF('DATA ENTRY'!CK504="","",IF('DATA ENTRY'!C504="","",IF(AND($EF$4='DATA ENTRY'!G504,$EH$4='DATA ENTRY'!F504),'DATA ENTRY'!C504,"")))</f>
        <v/>
      </c>
      <c r="EG505" s="4" t="str">
        <f>IF('DATA ENTRY'!CK504="","",IF('DATA ENTRY'!I504="","",IF(AND($EF$4='DATA ENTRY'!G504,$EH$4='DATA ENTRY'!F504),'DATA ENTRY'!I504,"")))</f>
        <v/>
      </c>
      <c r="EH505" s="4" t="str">
        <f>IF('DATA ENTRY'!CK504="","",IF('DATA ENTRY'!CK504="","",IF(AND($EF$4='DATA ENTRY'!G504,$EH$4='DATA ENTRY'!F504),'DATA ENTRY'!CK504,"")))</f>
        <v/>
      </c>
      <c r="EI505" s="3" t="str">
        <f>IF('DATA ENTRY'!CK504="","",IF('DATA ENTRY'!N504="","",IF(AND($EF$4='DATA ENTRY'!G504,$EH$4='DATA ENTRY'!F504),'DATA ENTRY'!N504,"")))</f>
        <v/>
      </c>
      <c r="EJ505" s="107" t="str">
        <f>IF('DATA ENTRY'!CK504="","",IF('DATA ENTRY'!O504="","",IF(AND($EF$4='DATA ENTRY'!G504,$EH$4='DATA ENTRY'!F504),'DATA ENTRY'!O504,"")))</f>
        <v/>
      </c>
      <c r="EK505" s="3" t="str">
        <f>IF('DATA ENTRY'!CK504="","",IF('DATA ENTRY'!P504="","",IF(AND($EF$4='DATA ENTRY'!G504,$EH$4='DATA ENTRY'!F504),'DATA ENTRY'!P504,"")))</f>
        <v/>
      </c>
      <c r="EL505" s="107" t="str">
        <f>IF('DATA ENTRY'!CK504="","",IF('DATA ENTRY'!Q504="","",IF(AND($EF$4='DATA ENTRY'!G504,$EH$4='DATA ENTRY'!F504),'DATA ENTRY'!Q504,"")))</f>
        <v/>
      </c>
      <c r="EM505" s="3" t="str">
        <f>IF('DATA ENTRY'!CK504="","",IF('DATA ENTRY'!R504="","",IF(AND($EF$4='DATA ENTRY'!G504,$EH$4='DATA ENTRY'!F504),'DATA ENTRY'!R504,"")))</f>
        <v/>
      </c>
      <c r="EN505" s="107" t="str">
        <f>IF('DATA ENTRY'!CK504="","",IF('DATA ENTRY'!S504="","",IF(AND($EF$4='DATA ENTRY'!G504,$EH$4='DATA ENTRY'!F504),'DATA ENTRY'!S504,"")))</f>
        <v/>
      </c>
      <c r="EO505" s="3" t="str">
        <f>IF('DATA ENTRY'!CK504="","",IF('DATA ENTRY'!E504="","",IF(AND($EF$4='DATA ENTRY'!G504,$EH$4='DATA ENTRY'!F504),'DATA ENTRY'!E504,"")))</f>
        <v/>
      </c>
      <c r="EP505" s="3" t="str">
        <f>IF('DATA ENTRY'!CK504="","",IF('DATA ENTRY'!D504="","",IF(AND($EF$4='DATA ENTRY'!G504,$EH$4='DATA ENTRY'!F504),'DATA ENTRY'!D504,"")))</f>
        <v/>
      </c>
      <c r="EQ505" s="3" t="str">
        <f>IF('DATA ENTRY'!CK504="","",IF('DATA ENTRY'!W504="","",IF(AND($EF$4='DATA ENTRY'!G504,$EH$4='DATA ENTRY'!F504),'DATA ENTRY'!W504,"")))</f>
        <v/>
      </c>
      <c r="ER505" s="3" t="str">
        <f>IF('DATA ENTRY'!CK504="","",IF('DATA ENTRY'!X504="","",IF(AND($EF$4='DATA ENTRY'!G504,$EH$4='DATA ENTRY'!F504),'DATA ENTRY'!X504,"")))</f>
        <v/>
      </c>
      <c r="ES505" s="108" t="str">
        <f t="shared" si="127"/>
        <v/>
      </c>
      <c r="ET505" s="108" t="str">
        <f>IF('DATA ENTRY'!CK504="","",IF('DATA ENTRY'!D504="","",IF(AND($EF$4='DATA ENTRY'!G504,$EH$4='DATA ENTRY'!F504),'DATA ENTRY'!G504,"")))</f>
        <v/>
      </c>
      <c r="EY505">
        <f t="shared" si="128"/>
        <v>0</v>
      </c>
    </row>
    <row r="506" spans="1:155">
      <c r="A506" t="str">
        <f>IF(S506=0,"",1+(MAX($A$7:A505)))</f>
        <v/>
      </c>
      <c r="B506" s="224">
        <v>500</v>
      </c>
      <c r="C506" s="3" t="str">
        <f>IF('DATA ENTRY'!CK505="","",IF('DATA ENTRY'!B505="","",IF($D$4="All Post",'DATA ENTRY'!B505,IF(AND($D$4='DATA ENTRY'!CK505),'DATA ENTRY'!B505,""))))</f>
        <v/>
      </c>
      <c r="D506" s="3" t="str">
        <f>IF('DATA ENTRY'!CK505="","",IF('DATA ENTRY'!C505="","",IF($D$4="All Post",'DATA ENTRY'!C505,IF(AND($D$4='DATA ENTRY'!CK505),'DATA ENTRY'!C505,""))))</f>
        <v/>
      </c>
      <c r="E506" s="4" t="str">
        <f>IF('DATA ENTRY'!CK505="","",IF('DATA ENTRY'!I505="","",IF($D$4="All Post",'DATA ENTRY'!I505,IF(AND($D$4='DATA ENTRY'!CK505),'DATA ENTRY'!I505,""))))</f>
        <v/>
      </c>
      <c r="F506" s="4" t="str">
        <f>IF('DATA ENTRY'!CK505="","",IF('DATA ENTRY'!CK505="","",IF($D$4="All Post",'DATA ENTRY'!CK505,IF(AND($D$4='DATA ENTRY'!CK505),'DATA ENTRY'!CK505,""))))</f>
        <v/>
      </c>
      <c r="G506" s="3" t="str">
        <f>IF('DATA ENTRY'!CK505="","",IF('DATA ENTRY'!N505="","",IF($D$4="All Post",'DATA ENTRY'!N505,IF(AND($D$4='DATA ENTRY'!CK505),'DATA ENTRY'!N505,""))))</f>
        <v/>
      </c>
      <c r="H506" s="107" t="str">
        <f>IF('DATA ENTRY'!CK505="","",IF('DATA ENTRY'!O505="","",IF($D$4="All Post",'DATA ENTRY'!O505,IF(AND($D$4='DATA ENTRY'!CK505),'DATA ENTRY'!O505,""))))</f>
        <v/>
      </c>
      <c r="I506" s="3" t="str">
        <f>IF('DATA ENTRY'!CK505="","",IF('DATA ENTRY'!P505="","",IF($D$4="All Post",'DATA ENTRY'!P505,IF(AND($D$4='DATA ENTRY'!CK505),'DATA ENTRY'!P505,""))))</f>
        <v/>
      </c>
      <c r="J506" s="107" t="str">
        <f>IF('DATA ENTRY'!CK505="","",IF('DATA ENTRY'!Q505="","",IF($D$4="All Post",'DATA ENTRY'!Q505,IF(AND($D$4='DATA ENTRY'!CK505),'DATA ENTRY'!Q505,""))))</f>
        <v/>
      </c>
      <c r="K506" s="3" t="str">
        <f>IF('DATA ENTRY'!CK505="","",IF('DATA ENTRY'!R505="","",IF($D$4="All Post",'DATA ENTRY'!R505,IF(AND($D$4='DATA ENTRY'!CK505),'DATA ENTRY'!R505,""))))</f>
        <v/>
      </c>
      <c r="L506" s="3" t="str">
        <f>IF('DATA ENTRY'!CK505="","",IF('DATA ENTRY'!S505="","",IF($D$4="All Post",'DATA ENTRY'!S505,IF(AND($D$4='DATA ENTRY'!CK505),'DATA ENTRY'!S505,""))))</f>
        <v/>
      </c>
      <c r="M506" s="3" t="str">
        <f>IF('DATA ENTRY'!CK505="","",IF('DATA ENTRY'!E505="","",IF($D$4="All Post",'DATA ENTRY'!E505,IF(AND($D$4='DATA ENTRY'!CK505),'DATA ENTRY'!E505,""))))</f>
        <v/>
      </c>
      <c r="N506" s="3" t="str">
        <f>IF('DATA ENTRY'!CK505="","",IF('DATA ENTRY'!W505="","",IF($D$4="All Post",'DATA ENTRY'!W505,IF(AND($D$4='DATA ENTRY'!CK505),'DATA ENTRY'!W505,""))))</f>
        <v/>
      </c>
      <c r="O506" s="3" t="str">
        <f>IF('DATA ENTRY'!CK505="","",IF('DATA ENTRY'!X505="","",IF($D$4="All Post",'DATA ENTRY'!X505,IF(AND($D$4='DATA ENTRY'!CK505),'DATA ENTRY'!X505,""))))</f>
        <v/>
      </c>
      <c r="P506" s="3" t="str">
        <f>IF('DATA ENTRY'!CK505="","",IF('DATA ENTRY'!G505="","",IF($D$4="All Post",'DATA ENTRY'!G505,IF(AND($D$4='DATA ENTRY'!CK505),'DATA ENTRY'!G505,""))))</f>
        <v/>
      </c>
      <c r="S506">
        <f t="shared" si="115"/>
        <v>0</v>
      </c>
      <c r="T506" t="str">
        <f t="shared" si="116"/>
        <v/>
      </c>
      <c r="BZ506" t="str">
        <f t="shared" si="117"/>
        <v/>
      </c>
      <c r="CA506" t="str">
        <f t="shared" si="118"/>
        <v/>
      </c>
      <c r="CB506" s="224">
        <v>500</v>
      </c>
      <c r="CC506" s="3" t="str">
        <f>IF('DATA ENTRY'!CK505="","",IF('DATA ENTRY'!B505="","",IF(AND($CD$4='DATA ENTRY'!CK505,$CG$4='DATA ENTRY'!D505),'DATA ENTRY'!B505,"")))</f>
        <v/>
      </c>
      <c r="CD506" s="3" t="str">
        <f>IF('DATA ENTRY'!CK505="","",IF('DATA ENTRY'!C505="","",IF(AND($CD$4='DATA ENTRY'!CK505,$CG$4='DATA ENTRY'!D505),'DATA ENTRY'!C505,"")))</f>
        <v/>
      </c>
      <c r="CE506" s="4" t="str">
        <f>IF('DATA ENTRY'!CK505="","",IF('DATA ENTRY'!I505="","",IF(AND($CD$4='DATA ENTRY'!CK505,$CG$4='DATA ENTRY'!D505),'DATA ENTRY'!I505,"")))</f>
        <v/>
      </c>
      <c r="CF506" s="4" t="str">
        <f>IF('DATA ENTRY'!CK505="","",IF('DATA ENTRY'!CK505="","",IF(AND($CD$4='DATA ENTRY'!CK505,$CG$4='DATA ENTRY'!D505),'DATA ENTRY'!CK505,"")))</f>
        <v/>
      </c>
      <c r="CG506" s="3" t="str">
        <f>IF('DATA ENTRY'!CK505="","",IF('DATA ENTRY'!N505="","",IF(AND($CD$4='DATA ENTRY'!CK505,$CG$4='DATA ENTRY'!D505),'DATA ENTRY'!N505,"")))</f>
        <v/>
      </c>
      <c r="CH506" s="107" t="str">
        <f>IF('DATA ENTRY'!CK505="","",IF('DATA ENTRY'!O505="","",IF(AND($CD$4='DATA ENTRY'!CK505,$CG$4='DATA ENTRY'!D505),'DATA ENTRY'!O505,"")))</f>
        <v/>
      </c>
      <c r="CI506" s="3" t="str">
        <f>IF('DATA ENTRY'!CK505="","",IF('DATA ENTRY'!P505="","",IF(AND($CD$4='DATA ENTRY'!CK505,$CG$4='DATA ENTRY'!D505),'DATA ENTRY'!P505,"")))</f>
        <v/>
      </c>
      <c r="CJ506" s="107" t="str">
        <f>IF('DATA ENTRY'!CK505="","",IF('DATA ENTRY'!Q505="","",IF(AND($CD$4='DATA ENTRY'!CK505,$CG$4='DATA ENTRY'!D505),'DATA ENTRY'!Q505,"")))</f>
        <v/>
      </c>
      <c r="CK506" s="3" t="str">
        <f>IF('DATA ENTRY'!CK505="","",IF('DATA ENTRY'!R505="","",IF(AND($CD$4='DATA ENTRY'!CK505,$CG$4='DATA ENTRY'!D505),'DATA ENTRY'!R505,"")))</f>
        <v/>
      </c>
      <c r="CL506" s="3" t="str">
        <f>IF('DATA ENTRY'!CK505="","",IF('DATA ENTRY'!S505="","",IF(AND($CD$4='DATA ENTRY'!CK505,$CG$4='DATA ENTRY'!D505),'DATA ENTRY'!S505,"")))</f>
        <v/>
      </c>
      <c r="CM506" s="3" t="str">
        <f>IF('DATA ENTRY'!CK505="","",IF('DATA ENTRY'!E505="","",IF(AND($CD$4='DATA ENTRY'!CK505,$CG$4='DATA ENTRY'!D505),'DATA ENTRY'!E505,"")))</f>
        <v/>
      </c>
      <c r="CN506" s="3" t="str">
        <f>IF('DATA ENTRY'!CK505="","",IF('DATA ENTRY'!W505="","",IF(AND($CD$4='DATA ENTRY'!CK505,$CG$4='DATA ENTRY'!D505),'DATA ENTRY'!W505,"")))</f>
        <v/>
      </c>
      <c r="CO506" s="3" t="str">
        <f>IF('DATA ENTRY'!CK505="","",IF('DATA ENTRY'!X505="","",IF(AND($CD$4='DATA ENTRY'!CK505,$CG$4='DATA ENTRY'!D505),'DATA ENTRY'!X505,"")))</f>
        <v/>
      </c>
      <c r="CP506" s="108" t="str">
        <f t="shared" si="119"/>
        <v/>
      </c>
      <c r="CQ506" s="108" t="str">
        <f>IF('DATA ENTRY'!CK505="","",IF('DATA ENTRY'!G505="","",IF(AND($CD$4='DATA ENTRY'!CK505,$CG$4='DATA ENTRY'!D505),'DATA ENTRY'!G505,"")))</f>
        <v/>
      </c>
      <c r="CR506" s="230" t="str">
        <f>IF('DATA ENTRY'!CK505="","",IF('DATA ENTRY'!D505="","",IF(AND($CD$4='DATA ENTRY'!CK505,$CG$4='DATA ENTRY'!D505),'DATA ENTRY'!D505,"")))</f>
        <v/>
      </c>
      <c r="CS506">
        <f t="shared" si="120"/>
        <v>0</v>
      </c>
      <c r="CT506">
        <f t="shared" si="121"/>
        <v>0</v>
      </c>
      <c r="CV506" s="139"/>
      <c r="CX506">
        <f t="shared" si="122"/>
        <v>0</v>
      </c>
      <c r="DB506" t="str">
        <f t="shared" si="129"/>
        <v/>
      </c>
      <c r="DC506" t="str">
        <f t="shared" si="130"/>
        <v/>
      </c>
      <c r="DD506" s="224">
        <v>500</v>
      </c>
      <c r="DE506" s="3" t="str">
        <f>IF('DATA ENTRY'!CK505="","",IF('DATA ENTRY'!B505="","",IF(AND($DF$4='DATA ENTRY'!D505),'DATA ENTRY'!B505,"")))</f>
        <v/>
      </c>
      <c r="DF506" s="3" t="str">
        <f>IF('DATA ENTRY'!CK505="","",IF('DATA ENTRY'!C505="","",IF(AND($DF$4='DATA ENTRY'!D505),'DATA ENTRY'!C505,"")))</f>
        <v/>
      </c>
      <c r="DG506" s="4" t="str">
        <f>IF('DATA ENTRY'!CK505="","",IF('DATA ENTRY'!I505="","",IF(AND($DF$4='DATA ENTRY'!D505),'DATA ENTRY'!I505,"")))</f>
        <v/>
      </c>
      <c r="DH506" s="4" t="str">
        <f>IF('DATA ENTRY'!CK505="","",IF('DATA ENTRY'!CK505="","",IF(AND($DF$4='DATA ENTRY'!D505),'DATA ENTRY'!CK505,"")))</f>
        <v/>
      </c>
      <c r="DI506" s="3" t="str">
        <f>IF('DATA ENTRY'!CK505="","",IF('DATA ENTRY'!N505="","",IF(AND($DF$4='DATA ENTRY'!D505),'DATA ENTRY'!N505,"")))</f>
        <v/>
      </c>
      <c r="DJ506" s="107" t="str">
        <f>IF('DATA ENTRY'!CK505="","",IF('DATA ENTRY'!O505="","",IF(AND($DF$4='DATA ENTRY'!D505),'DATA ENTRY'!O505,"")))</f>
        <v/>
      </c>
      <c r="DK506" s="3" t="str">
        <f>IF('DATA ENTRY'!CK505="","",IF('DATA ENTRY'!P505="","",IF(AND($DF$4='DATA ENTRY'!D505),'DATA ENTRY'!P505,"")))</f>
        <v/>
      </c>
      <c r="DL506" s="107" t="str">
        <f>IF('DATA ENTRY'!CK505="","",IF('DATA ENTRY'!Q505="","",IF(AND($DF$4='DATA ENTRY'!D505),'DATA ENTRY'!Q505,"")))</f>
        <v/>
      </c>
      <c r="DM506" s="3" t="str">
        <f>IF('DATA ENTRY'!CK505="","",IF('DATA ENTRY'!R505="","",IF(AND($DF$4='DATA ENTRY'!D505),'DATA ENTRY'!R505,"")))</f>
        <v/>
      </c>
      <c r="DN506" s="107" t="str">
        <f>IF('DATA ENTRY'!CK505="","",IF('DATA ENTRY'!S505="","",IF(AND($DF$4='DATA ENTRY'!D505),'DATA ENTRY'!S505,"")))</f>
        <v/>
      </c>
      <c r="DO506" s="3" t="str">
        <f>IF('DATA ENTRY'!CK505="","",IF('DATA ENTRY'!E505="","",IF(AND($DF$4='DATA ENTRY'!D505),'DATA ENTRY'!E505,"")))</f>
        <v/>
      </c>
      <c r="DP506" s="3" t="str">
        <f>IF('DATA ENTRY'!CK505="","",IF('DATA ENTRY'!D505="","",IF(AND($DF$4='DATA ENTRY'!D505),'DATA ENTRY'!D505,"")))</f>
        <v/>
      </c>
      <c r="DQ506" s="3" t="str">
        <f>IF('DATA ENTRY'!CK505="","",IF('DATA ENTRY'!W505="","",IF(AND($DF$4='DATA ENTRY'!D505),'DATA ENTRY'!W505,"")))</f>
        <v/>
      </c>
      <c r="DR506" s="3" t="str">
        <f>IF('DATA ENTRY'!CK505="","",IF('DATA ENTRY'!X505="","",IF(AND($DF$4='DATA ENTRY'!D505),'DATA ENTRY'!X505,"")))</f>
        <v/>
      </c>
      <c r="DS506" s="108" t="str">
        <f t="shared" si="123"/>
        <v/>
      </c>
      <c r="DT506" s="108" t="str">
        <f>IF('DATA ENTRY'!CK505="","",IF('DATA ENTRY'!D505="","",IF(AND($DF$4='DATA ENTRY'!D505),'DATA ENTRY'!G505,"")))</f>
        <v/>
      </c>
      <c r="DY506">
        <f t="shared" si="124"/>
        <v>0</v>
      </c>
      <c r="EB506" t="str">
        <f t="shared" si="125"/>
        <v/>
      </c>
      <c r="EC506" t="str">
        <f t="shared" si="126"/>
        <v/>
      </c>
      <c r="ED506" s="224">
        <v>500</v>
      </c>
      <c r="EE506" s="3" t="str">
        <f>IF('DATA ENTRY'!CK505="","",IF('DATA ENTRY'!B505="","",IF(AND($EF$4='DATA ENTRY'!G505,$EH$4='DATA ENTRY'!F505),'DATA ENTRY'!B505,"")))</f>
        <v/>
      </c>
      <c r="EF506" s="3" t="str">
        <f>IF('DATA ENTRY'!CK505="","",IF('DATA ENTRY'!C505="","",IF(AND($EF$4='DATA ENTRY'!G505,$EH$4='DATA ENTRY'!F505),'DATA ENTRY'!C505,"")))</f>
        <v/>
      </c>
      <c r="EG506" s="4" t="str">
        <f>IF('DATA ENTRY'!CK505="","",IF('DATA ENTRY'!I505="","",IF(AND($EF$4='DATA ENTRY'!G505,$EH$4='DATA ENTRY'!F505),'DATA ENTRY'!I505,"")))</f>
        <v/>
      </c>
      <c r="EH506" s="4" t="str">
        <f>IF('DATA ENTRY'!CK505="","",IF('DATA ENTRY'!CK505="","",IF(AND($EF$4='DATA ENTRY'!G505,$EH$4='DATA ENTRY'!F505),'DATA ENTRY'!CK505,"")))</f>
        <v/>
      </c>
      <c r="EI506" s="3" t="str">
        <f>IF('DATA ENTRY'!CK505="","",IF('DATA ENTRY'!N505="","",IF(AND($EF$4='DATA ENTRY'!G505,$EH$4='DATA ENTRY'!F505),'DATA ENTRY'!N505,"")))</f>
        <v/>
      </c>
      <c r="EJ506" s="107" t="str">
        <f>IF('DATA ENTRY'!CK505="","",IF('DATA ENTRY'!O505="","",IF(AND($EF$4='DATA ENTRY'!G505,$EH$4='DATA ENTRY'!F505),'DATA ENTRY'!O505,"")))</f>
        <v/>
      </c>
      <c r="EK506" s="3" t="str">
        <f>IF('DATA ENTRY'!CK505="","",IF('DATA ENTRY'!P505="","",IF(AND($EF$4='DATA ENTRY'!G505,$EH$4='DATA ENTRY'!F505),'DATA ENTRY'!P505,"")))</f>
        <v/>
      </c>
      <c r="EL506" s="107" t="str">
        <f>IF('DATA ENTRY'!CK505="","",IF('DATA ENTRY'!Q505="","",IF(AND($EF$4='DATA ENTRY'!G505,$EH$4='DATA ENTRY'!F505),'DATA ENTRY'!Q505,"")))</f>
        <v/>
      </c>
      <c r="EM506" s="3" t="str">
        <f>IF('DATA ENTRY'!CK505="","",IF('DATA ENTRY'!R505="","",IF(AND($EF$4='DATA ENTRY'!G505,$EH$4='DATA ENTRY'!F505),'DATA ENTRY'!R505,"")))</f>
        <v/>
      </c>
      <c r="EN506" s="107" t="str">
        <f>IF('DATA ENTRY'!CK505="","",IF('DATA ENTRY'!S505="","",IF(AND($EF$4='DATA ENTRY'!G505,$EH$4='DATA ENTRY'!F505),'DATA ENTRY'!S505,"")))</f>
        <v/>
      </c>
      <c r="EO506" s="3" t="str">
        <f>IF('DATA ENTRY'!CK505="","",IF('DATA ENTRY'!E505="","",IF(AND($EF$4='DATA ENTRY'!G505,$EH$4='DATA ENTRY'!F505),'DATA ENTRY'!E505,"")))</f>
        <v/>
      </c>
      <c r="EP506" s="3" t="str">
        <f>IF('DATA ENTRY'!CK505="","",IF('DATA ENTRY'!D505="","",IF(AND($EF$4='DATA ENTRY'!G505,$EH$4='DATA ENTRY'!F505),'DATA ENTRY'!D505,"")))</f>
        <v/>
      </c>
      <c r="EQ506" s="3" t="str">
        <f>IF('DATA ENTRY'!CK505="","",IF('DATA ENTRY'!W505="","",IF(AND($EF$4='DATA ENTRY'!G505,$EH$4='DATA ENTRY'!F505),'DATA ENTRY'!W505,"")))</f>
        <v/>
      </c>
      <c r="ER506" s="3" t="str">
        <f>IF('DATA ENTRY'!CK505="","",IF('DATA ENTRY'!X505="","",IF(AND($EF$4='DATA ENTRY'!G505,$EH$4='DATA ENTRY'!F505),'DATA ENTRY'!X505,"")))</f>
        <v/>
      </c>
      <c r="ES506" s="108" t="str">
        <f t="shared" si="127"/>
        <v/>
      </c>
      <c r="ET506" s="108" t="str">
        <f>IF('DATA ENTRY'!CK505="","",IF('DATA ENTRY'!D505="","",IF(AND($EF$4='DATA ENTRY'!G505,$EH$4='DATA ENTRY'!F505),'DATA ENTRY'!G505,"")))</f>
        <v/>
      </c>
      <c r="EY506">
        <f t="shared" si="128"/>
        <v>0</v>
      </c>
    </row>
    <row r="507" spans="1:155">
      <c r="A507" t="str">
        <f>IF(S507=0,"",1+(MAX($A$7:A506)))</f>
        <v/>
      </c>
      <c r="B507" s="224">
        <v>501</v>
      </c>
      <c r="C507" s="3" t="str">
        <f>IF('DATA ENTRY'!CK506="","",IF('DATA ENTRY'!B506="","",IF($D$4="All Post",'DATA ENTRY'!B506,IF(AND($D$4='DATA ENTRY'!CK506),'DATA ENTRY'!B506,""))))</f>
        <v/>
      </c>
      <c r="D507" s="3" t="str">
        <f>IF('DATA ENTRY'!CK506="","",IF('DATA ENTRY'!C506="","",IF($D$4="All Post",'DATA ENTRY'!C506,IF(AND($D$4='DATA ENTRY'!CK506),'DATA ENTRY'!C506,""))))</f>
        <v/>
      </c>
      <c r="E507" s="4" t="str">
        <f>IF('DATA ENTRY'!CK506="","",IF('DATA ENTRY'!I506="","",IF($D$4="All Post",'DATA ENTRY'!I506,IF(AND($D$4='DATA ENTRY'!CK506),'DATA ENTRY'!I506,""))))</f>
        <v/>
      </c>
      <c r="F507" s="4" t="str">
        <f>IF('DATA ENTRY'!CK506="","",IF('DATA ENTRY'!CK506="","",IF($D$4="All Post",'DATA ENTRY'!CK506,IF(AND($D$4='DATA ENTRY'!CK506),'DATA ENTRY'!CK506,""))))</f>
        <v/>
      </c>
      <c r="G507" s="3" t="str">
        <f>IF('DATA ENTRY'!CK506="","",IF('DATA ENTRY'!N506="","",IF($D$4="All Post",'DATA ENTRY'!N506,IF(AND($D$4='DATA ENTRY'!CK506),'DATA ENTRY'!N506,""))))</f>
        <v/>
      </c>
      <c r="H507" s="107" t="str">
        <f>IF('DATA ENTRY'!CK506="","",IF('DATA ENTRY'!O506="","",IF($D$4="All Post",'DATA ENTRY'!O506,IF(AND($D$4='DATA ENTRY'!CK506),'DATA ENTRY'!O506,""))))</f>
        <v/>
      </c>
      <c r="I507" s="3" t="str">
        <f>IF('DATA ENTRY'!CK506="","",IF('DATA ENTRY'!P506="","",IF($D$4="All Post",'DATA ENTRY'!P506,IF(AND($D$4='DATA ENTRY'!CK506),'DATA ENTRY'!P506,""))))</f>
        <v/>
      </c>
      <c r="J507" s="107" t="str">
        <f>IF('DATA ENTRY'!CK506="","",IF('DATA ENTRY'!Q506="","",IF($D$4="All Post",'DATA ENTRY'!Q506,IF(AND($D$4='DATA ENTRY'!CK506),'DATA ENTRY'!Q506,""))))</f>
        <v/>
      </c>
      <c r="K507" s="3" t="str">
        <f>IF('DATA ENTRY'!CK506="","",IF('DATA ENTRY'!R506="","",IF($D$4="All Post",'DATA ENTRY'!R506,IF(AND($D$4='DATA ENTRY'!CK506),'DATA ENTRY'!R506,""))))</f>
        <v/>
      </c>
      <c r="L507" s="3" t="str">
        <f>IF('DATA ENTRY'!CK506="","",IF('DATA ENTRY'!S506="","",IF($D$4="All Post",'DATA ENTRY'!S506,IF(AND($D$4='DATA ENTRY'!CK506),'DATA ENTRY'!S506,""))))</f>
        <v/>
      </c>
      <c r="M507" s="3" t="str">
        <f>IF('DATA ENTRY'!CK506="","",IF('DATA ENTRY'!E506="","",IF($D$4="All Post",'DATA ENTRY'!E506,IF(AND($D$4='DATA ENTRY'!CK506),'DATA ENTRY'!E506,""))))</f>
        <v/>
      </c>
      <c r="N507" s="3" t="str">
        <f>IF('DATA ENTRY'!CK506="","",IF('DATA ENTRY'!W506="","",IF($D$4="All Post",'DATA ENTRY'!W506,IF(AND($D$4='DATA ENTRY'!CK506),'DATA ENTRY'!W506,""))))</f>
        <v/>
      </c>
      <c r="O507" s="3" t="str">
        <f>IF('DATA ENTRY'!CK506="","",IF('DATA ENTRY'!X506="","",IF($D$4="All Post",'DATA ENTRY'!X506,IF(AND($D$4='DATA ENTRY'!CK506),'DATA ENTRY'!X506,""))))</f>
        <v/>
      </c>
      <c r="P507" s="3" t="str">
        <f>IF('DATA ENTRY'!CK506="","",IF('DATA ENTRY'!G506="","",IF($D$4="All Post",'DATA ENTRY'!G506,IF(AND($D$4='DATA ENTRY'!CK506),'DATA ENTRY'!G506,""))))</f>
        <v/>
      </c>
      <c r="S507">
        <f t="shared" si="115"/>
        <v>0</v>
      </c>
      <c r="T507" t="str">
        <f t="shared" si="116"/>
        <v/>
      </c>
      <c r="BZ507" t="str">
        <f t="shared" si="117"/>
        <v/>
      </c>
      <c r="CA507" t="str">
        <f t="shared" si="118"/>
        <v/>
      </c>
      <c r="CB507" s="224">
        <v>501</v>
      </c>
      <c r="CC507" s="3" t="str">
        <f>IF('DATA ENTRY'!CK506="","",IF('DATA ENTRY'!B506="","",IF(AND($CD$4='DATA ENTRY'!CK506,$CG$4='DATA ENTRY'!D506),'DATA ENTRY'!B506,"")))</f>
        <v/>
      </c>
      <c r="CD507" s="3" t="str">
        <f>IF('DATA ENTRY'!CK506="","",IF('DATA ENTRY'!C506="","",IF(AND($CD$4='DATA ENTRY'!CK506,$CG$4='DATA ENTRY'!D506),'DATA ENTRY'!C506,"")))</f>
        <v/>
      </c>
      <c r="CE507" s="4" t="str">
        <f>IF('DATA ENTRY'!CK506="","",IF('DATA ENTRY'!I506="","",IF(AND($CD$4='DATA ENTRY'!CK506,$CG$4='DATA ENTRY'!D506),'DATA ENTRY'!I506,"")))</f>
        <v/>
      </c>
      <c r="CF507" s="4" t="str">
        <f>IF('DATA ENTRY'!CK506="","",IF('DATA ENTRY'!CK506="","",IF(AND($CD$4='DATA ENTRY'!CK506,$CG$4='DATA ENTRY'!D506),'DATA ENTRY'!CK506,"")))</f>
        <v/>
      </c>
      <c r="CG507" s="3" t="str">
        <f>IF('DATA ENTRY'!CK506="","",IF('DATA ENTRY'!N506="","",IF(AND($CD$4='DATA ENTRY'!CK506,$CG$4='DATA ENTRY'!D506),'DATA ENTRY'!N506,"")))</f>
        <v/>
      </c>
      <c r="CH507" s="107" t="str">
        <f>IF('DATA ENTRY'!CK506="","",IF('DATA ENTRY'!O506="","",IF(AND($CD$4='DATA ENTRY'!CK506,$CG$4='DATA ENTRY'!D506),'DATA ENTRY'!O506,"")))</f>
        <v/>
      </c>
      <c r="CI507" s="3" t="str">
        <f>IF('DATA ENTRY'!CK506="","",IF('DATA ENTRY'!P506="","",IF(AND($CD$4='DATA ENTRY'!CK506,$CG$4='DATA ENTRY'!D506),'DATA ENTRY'!P506,"")))</f>
        <v/>
      </c>
      <c r="CJ507" s="107" t="str">
        <f>IF('DATA ENTRY'!CK506="","",IF('DATA ENTRY'!Q506="","",IF(AND($CD$4='DATA ENTRY'!CK506,$CG$4='DATA ENTRY'!D506),'DATA ENTRY'!Q506,"")))</f>
        <v/>
      </c>
      <c r="CK507" s="3" t="str">
        <f>IF('DATA ENTRY'!CK506="","",IF('DATA ENTRY'!R506="","",IF(AND($CD$4='DATA ENTRY'!CK506,$CG$4='DATA ENTRY'!D506),'DATA ENTRY'!R506,"")))</f>
        <v/>
      </c>
      <c r="CL507" s="3" t="str">
        <f>IF('DATA ENTRY'!CK506="","",IF('DATA ENTRY'!S506="","",IF(AND($CD$4='DATA ENTRY'!CK506,$CG$4='DATA ENTRY'!D506),'DATA ENTRY'!S506,"")))</f>
        <v/>
      </c>
      <c r="CM507" s="3" t="str">
        <f>IF('DATA ENTRY'!CK506="","",IF('DATA ENTRY'!E506="","",IF(AND($CD$4='DATA ENTRY'!CK506,$CG$4='DATA ENTRY'!D506),'DATA ENTRY'!E506,"")))</f>
        <v/>
      </c>
      <c r="CN507" s="3" t="str">
        <f>IF('DATA ENTRY'!CK506="","",IF('DATA ENTRY'!W506="","",IF(AND($CD$4='DATA ENTRY'!CK506,$CG$4='DATA ENTRY'!D506),'DATA ENTRY'!W506,"")))</f>
        <v/>
      </c>
      <c r="CO507" s="3" t="str">
        <f>IF('DATA ENTRY'!CK506="","",IF('DATA ENTRY'!X506="","",IF(AND($CD$4='DATA ENTRY'!CK506,$CG$4='DATA ENTRY'!D506),'DATA ENTRY'!X506,"")))</f>
        <v/>
      </c>
      <c r="CP507" s="108" t="str">
        <f t="shared" si="119"/>
        <v/>
      </c>
      <c r="CQ507" s="108" t="str">
        <f>IF('DATA ENTRY'!CK506="","",IF('DATA ENTRY'!G506="","",IF(AND($CD$4='DATA ENTRY'!CK506,$CG$4='DATA ENTRY'!D506),'DATA ENTRY'!G506,"")))</f>
        <v/>
      </c>
      <c r="CR507" s="230" t="str">
        <f>IF('DATA ENTRY'!CK506="","",IF('DATA ENTRY'!D506="","",IF(AND($CD$4='DATA ENTRY'!CK506,$CG$4='DATA ENTRY'!D506),'DATA ENTRY'!D506,"")))</f>
        <v/>
      </c>
      <c r="CS507">
        <f t="shared" si="120"/>
        <v>0</v>
      </c>
      <c r="CT507">
        <f t="shared" si="121"/>
        <v>0</v>
      </c>
      <c r="CV507" s="139"/>
      <c r="CX507">
        <f t="shared" si="122"/>
        <v>0</v>
      </c>
      <c r="DB507" t="str">
        <f t="shared" si="129"/>
        <v/>
      </c>
      <c r="DC507" t="str">
        <f t="shared" si="130"/>
        <v/>
      </c>
      <c r="DD507" s="224">
        <v>501</v>
      </c>
      <c r="DE507" s="3" t="str">
        <f>IF('DATA ENTRY'!CK506="","",IF('DATA ENTRY'!B506="","",IF(AND($DF$4='DATA ENTRY'!D506),'DATA ENTRY'!B506,"")))</f>
        <v/>
      </c>
      <c r="DF507" s="3" t="str">
        <f>IF('DATA ENTRY'!CK506="","",IF('DATA ENTRY'!C506="","",IF(AND($DF$4='DATA ENTRY'!D506),'DATA ENTRY'!C506,"")))</f>
        <v/>
      </c>
      <c r="DG507" s="4" t="str">
        <f>IF('DATA ENTRY'!CK506="","",IF('DATA ENTRY'!I506="","",IF(AND($DF$4='DATA ENTRY'!D506),'DATA ENTRY'!I506,"")))</f>
        <v/>
      </c>
      <c r="DH507" s="4" t="str">
        <f>IF('DATA ENTRY'!CK506="","",IF('DATA ENTRY'!CK506="","",IF(AND($DF$4='DATA ENTRY'!D506),'DATA ENTRY'!CK506,"")))</f>
        <v/>
      </c>
      <c r="DI507" s="3" t="str">
        <f>IF('DATA ENTRY'!CK506="","",IF('DATA ENTRY'!N506="","",IF(AND($DF$4='DATA ENTRY'!D506),'DATA ENTRY'!N506,"")))</f>
        <v/>
      </c>
      <c r="DJ507" s="107" t="str">
        <f>IF('DATA ENTRY'!CK506="","",IF('DATA ENTRY'!O506="","",IF(AND($DF$4='DATA ENTRY'!D506),'DATA ENTRY'!O506,"")))</f>
        <v/>
      </c>
      <c r="DK507" s="3" t="str">
        <f>IF('DATA ENTRY'!CK506="","",IF('DATA ENTRY'!P506="","",IF(AND($DF$4='DATA ENTRY'!D506),'DATA ENTRY'!P506,"")))</f>
        <v/>
      </c>
      <c r="DL507" s="107" t="str">
        <f>IF('DATA ENTRY'!CK506="","",IF('DATA ENTRY'!Q506="","",IF(AND($DF$4='DATA ENTRY'!D506),'DATA ENTRY'!Q506,"")))</f>
        <v/>
      </c>
      <c r="DM507" s="3" t="str">
        <f>IF('DATA ENTRY'!CK506="","",IF('DATA ENTRY'!R506="","",IF(AND($DF$4='DATA ENTRY'!D506),'DATA ENTRY'!R506,"")))</f>
        <v/>
      </c>
      <c r="DN507" s="107" t="str">
        <f>IF('DATA ENTRY'!CK506="","",IF('DATA ENTRY'!S506="","",IF(AND($DF$4='DATA ENTRY'!D506),'DATA ENTRY'!S506,"")))</f>
        <v/>
      </c>
      <c r="DO507" s="3" t="str">
        <f>IF('DATA ENTRY'!CK506="","",IF('DATA ENTRY'!E506="","",IF(AND($DF$4='DATA ENTRY'!D506),'DATA ENTRY'!E506,"")))</f>
        <v/>
      </c>
      <c r="DP507" s="3" t="str">
        <f>IF('DATA ENTRY'!CK506="","",IF('DATA ENTRY'!D506="","",IF(AND($DF$4='DATA ENTRY'!D506),'DATA ENTRY'!D506,"")))</f>
        <v/>
      </c>
      <c r="DQ507" s="3" t="str">
        <f>IF('DATA ENTRY'!CK506="","",IF('DATA ENTRY'!W506="","",IF(AND($DF$4='DATA ENTRY'!D506),'DATA ENTRY'!W506,"")))</f>
        <v/>
      </c>
      <c r="DR507" s="3" t="str">
        <f>IF('DATA ENTRY'!CK506="","",IF('DATA ENTRY'!X506="","",IF(AND($DF$4='DATA ENTRY'!D506),'DATA ENTRY'!X506,"")))</f>
        <v/>
      </c>
      <c r="DS507" s="108" t="str">
        <f t="shared" si="123"/>
        <v/>
      </c>
      <c r="DT507" s="108" t="str">
        <f>IF('DATA ENTRY'!CK506="","",IF('DATA ENTRY'!D506="","",IF(AND($DF$4='DATA ENTRY'!D506),'DATA ENTRY'!G506,"")))</f>
        <v/>
      </c>
      <c r="DY507">
        <f t="shared" si="124"/>
        <v>0</v>
      </c>
      <c r="EB507" t="str">
        <f t="shared" si="125"/>
        <v/>
      </c>
      <c r="EC507" t="str">
        <f t="shared" si="126"/>
        <v/>
      </c>
      <c r="ED507" s="224">
        <v>501</v>
      </c>
      <c r="EE507" s="3" t="str">
        <f>IF('DATA ENTRY'!CK506="","",IF('DATA ENTRY'!B506="","",IF(AND($EF$4='DATA ENTRY'!G506,$EH$4='DATA ENTRY'!F506),'DATA ENTRY'!B506,"")))</f>
        <v/>
      </c>
      <c r="EF507" s="3" t="str">
        <f>IF('DATA ENTRY'!CK506="","",IF('DATA ENTRY'!C506="","",IF(AND($EF$4='DATA ENTRY'!G506,$EH$4='DATA ENTRY'!F506),'DATA ENTRY'!C506,"")))</f>
        <v/>
      </c>
      <c r="EG507" s="4" t="str">
        <f>IF('DATA ENTRY'!CK506="","",IF('DATA ENTRY'!I506="","",IF(AND($EF$4='DATA ENTRY'!G506,$EH$4='DATA ENTRY'!F506),'DATA ENTRY'!I506,"")))</f>
        <v/>
      </c>
      <c r="EH507" s="4" t="str">
        <f>IF('DATA ENTRY'!CK506="","",IF('DATA ENTRY'!CK506="","",IF(AND($EF$4='DATA ENTRY'!G506,$EH$4='DATA ENTRY'!F506),'DATA ENTRY'!CK506,"")))</f>
        <v/>
      </c>
      <c r="EI507" s="3" t="str">
        <f>IF('DATA ENTRY'!CK506="","",IF('DATA ENTRY'!N506="","",IF(AND($EF$4='DATA ENTRY'!G506,$EH$4='DATA ENTRY'!F506),'DATA ENTRY'!N506,"")))</f>
        <v/>
      </c>
      <c r="EJ507" s="107" t="str">
        <f>IF('DATA ENTRY'!CK506="","",IF('DATA ENTRY'!O506="","",IF(AND($EF$4='DATA ENTRY'!G506,$EH$4='DATA ENTRY'!F506),'DATA ENTRY'!O506,"")))</f>
        <v/>
      </c>
      <c r="EK507" s="3" t="str">
        <f>IF('DATA ENTRY'!CK506="","",IF('DATA ENTRY'!P506="","",IF(AND($EF$4='DATA ENTRY'!G506,$EH$4='DATA ENTRY'!F506),'DATA ENTRY'!P506,"")))</f>
        <v/>
      </c>
      <c r="EL507" s="107" t="str">
        <f>IF('DATA ENTRY'!CK506="","",IF('DATA ENTRY'!Q506="","",IF(AND($EF$4='DATA ENTRY'!G506,$EH$4='DATA ENTRY'!F506),'DATA ENTRY'!Q506,"")))</f>
        <v/>
      </c>
      <c r="EM507" s="3" t="str">
        <f>IF('DATA ENTRY'!CK506="","",IF('DATA ENTRY'!R506="","",IF(AND($EF$4='DATA ENTRY'!G506,$EH$4='DATA ENTRY'!F506),'DATA ENTRY'!R506,"")))</f>
        <v/>
      </c>
      <c r="EN507" s="107" t="str">
        <f>IF('DATA ENTRY'!CK506="","",IF('DATA ENTRY'!S506="","",IF(AND($EF$4='DATA ENTRY'!G506,$EH$4='DATA ENTRY'!F506),'DATA ENTRY'!S506,"")))</f>
        <v/>
      </c>
      <c r="EO507" s="3" t="str">
        <f>IF('DATA ENTRY'!CK506="","",IF('DATA ENTRY'!E506="","",IF(AND($EF$4='DATA ENTRY'!G506,$EH$4='DATA ENTRY'!F506),'DATA ENTRY'!E506,"")))</f>
        <v/>
      </c>
      <c r="EP507" s="3" t="str">
        <f>IF('DATA ENTRY'!CK506="","",IF('DATA ENTRY'!D506="","",IF(AND($EF$4='DATA ENTRY'!G506,$EH$4='DATA ENTRY'!F506),'DATA ENTRY'!D506,"")))</f>
        <v/>
      </c>
      <c r="EQ507" s="3" t="str">
        <f>IF('DATA ENTRY'!CK506="","",IF('DATA ENTRY'!W506="","",IF(AND($EF$4='DATA ENTRY'!G506,$EH$4='DATA ENTRY'!F506),'DATA ENTRY'!W506,"")))</f>
        <v/>
      </c>
      <c r="ER507" s="3" t="str">
        <f>IF('DATA ENTRY'!CK506="","",IF('DATA ENTRY'!X506="","",IF(AND($EF$4='DATA ENTRY'!G506,$EH$4='DATA ENTRY'!F506),'DATA ENTRY'!X506,"")))</f>
        <v/>
      </c>
      <c r="ES507" s="108" t="str">
        <f t="shared" si="127"/>
        <v/>
      </c>
      <c r="ET507" s="108" t="str">
        <f>IF('DATA ENTRY'!CK506="","",IF('DATA ENTRY'!D506="","",IF(AND($EF$4='DATA ENTRY'!G506,$EH$4='DATA ENTRY'!F506),'DATA ENTRY'!G506,"")))</f>
        <v/>
      </c>
      <c r="EY507">
        <f t="shared" si="128"/>
        <v>0</v>
      </c>
    </row>
    <row r="508" spans="1:155">
      <c r="A508" t="str">
        <f>IF(S508=0,"",1+(MAX($A$7:A507)))</f>
        <v/>
      </c>
      <c r="B508" s="224">
        <v>502</v>
      </c>
      <c r="C508" s="3" t="str">
        <f>IF('DATA ENTRY'!CK507="","",IF('DATA ENTRY'!B507="","",IF($D$4="All Post",'DATA ENTRY'!B507,IF(AND($D$4='DATA ENTRY'!CK507),'DATA ENTRY'!B507,""))))</f>
        <v/>
      </c>
      <c r="D508" s="3" t="str">
        <f>IF('DATA ENTRY'!CK507="","",IF('DATA ENTRY'!C507="","",IF($D$4="All Post",'DATA ENTRY'!C507,IF(AND($D$4='DATA ENTRY'!CK507),'DATA ENTRY'!C507,""))))</f>
        <v/>
      </c>
      <c r="E508" s="4" t="str">
        <f>IF('DATA ENTRY'!CK507="","",IF('DATA ENTRY'!I507="","",IF($D$4="All Post",'DATA ENTRY'!I507,IF(AND($D$4='DATA ENTRY'!CK507),'DATA ENTRY'!I507,""))))</f>
        <v/>
      </c>
      <c r="F508" s="4" t="str">
        <f>IF('DATA ENTRY'!CK507="","",IF('DATA ENTRY'!CK507="","",IF($D$4="All Post",'DATA ENTRY'!CK507,IF(AND($D$4='DATA ENTRY'!CK507),'DATA ENTRY'!CK507,""))))</f>
        <v/>
      </c>
      <c r="G508" s="3" t="str">
        <f>IF('DATA ENTRY'!CK507="","",IF('DATA ENTRY'!N507="","",IF($D$4="All Post",'DATA ENTRY'!N507,IF(AND($D$4='DATA ENTRY'!CK507),'DATA ENTRY'!N507,""))))</f>
        <v/>
      </c>
      <c r="H508" s="107" t="str">
        <f>IF('DATA ENTRY'!CK507="","",IF('DATA ENTRY'!O507="","",IF($D$4="All Post",'DATA ENTRY'!O507,IF(AND($D$4='DATA ENTRY'!CK507),'DATA ENTRY'!O507,""))))</f>
        <v/>
      </c>
      <c r="I508" s="3" t="str">
        <f>IF('DATA ENTRY'!CK507="","",IF('DATA ENTRY'!P507="","",IF($D$4="All Post",'DATA ENTRY'!P507,IF(AND($D$4='DATA ENTRY'!CK507),'DATA ENTRY'!P507,""))))</f>
        <v/>
      </c>
      <c r="J508" s="107" t="str">
        <f>IF('DATA ENTRY'!CK507="","",IF('DATA ENTRY'!Q507="","",IF($D$4="All Post",'DATA ENTRY'!Q507,IF(AND($D$4='DATA ENTRY'!CK507),'DATA ENTRY'!Q507,""))))</f>
        <v/>
      </c>
      <c r="K508" s="3" t="str">
        <f>IF('DATA ENTRY'!CK507="","",IF('DATA ENTRY'!R507="","",IF($D$4="All Post",'DATA ENTRY'!R507,IF(AND($D$4='DATA ENTRY'!CK507),'DATA ENTRY'!R507,""))))</f>
        <v/>
      </c>
      <c r="L508" s="3" t="str">
        <f>IF('DATA ENTRY'!CK507="","",IF('DATA ENTRY'!S507="","",IF($D$4="All Post",'DATA ENTRY'!S507,IF(AND($D$4='DATA ENTRY'!CK507),'DATA ENTRY'!S507,""))))</f>
        <v/>
      </c>
      <c r="M508" s="3" t="str">
        <f>IF('DATA ENTRY'!CK507="","",IF('DATA ENTRY'!E507="","",IF($D$4="All Post",'DATA ENTRY'!E507,IF(AND($D$4='DATA ENTRY'!CK507),'DATA ENTRY'!E507,""))))</f>
        <v/>
      </c>
      <c r="N508" s="3" t="str">
        <f>IF('DATA ENTRY'!CK507="","",IF('DATA ENTRY'!W507="","",IF($D$4="All Post",'DATA ENTRY'!W507,IF(AND($D$4='DATA ENTRY'!CK507),'DATA ENTRY'!W507,""))))</f>
        <v/>
      </c>
      <c r="O508" s="3" t="str">
        <f>IF('DATA ENTRY'!CK507="","",IF('DATA ENTRY'!X507="","",IF($D$4="All Post",'DATA ENTRY'!X507,IF(AND($D$4='DATA ENTRY'!CK507),'DATA ENTRY'!X507,""))))</f>
        <v/>
      </c>
      <c r="P508" s="3" t="str">
        <f>IF('DATA ENTRY'!CK507="","",IF('DATA ENTRY'!G507="","",IF($D$4="All Post",'DATA ENTRY'!G507,IF(AND($D$4='DATA ENTRY'!CK507),'DATA ENTRY'!G507,""))))</f>
        <v/>
      </c>
      <c r="S508">
        <f t="shared" si="115"/>
        <v>0</v>
      </c>
      <c r="T508" t="str">
        <f t="shared" si="116"/>
        <v/>
      </c>
      <c r="BZ508" t="str">
        <f t="shared" si="117"/>
        <v/>
      </c>
      <c r="CA508" t="str">
        <f t="shared" si="118"/>
        <v/>
      </c>
      <c r="CB508" s="224">
        <v>502</v>
      </c>
      <c r="CC508" s="3" t="str">
        <f>IF('DATA ENTRY'!CK507="","",IF('DATA ENTRY'!B507="","",IF(AND($CD$4='DATA ENTRY'!CK507,$CG$4='DATA ENTRY'!D507),'DATA ENTRY'!B507,"")))</f>
        <v/>
      </c>
      <c r="CD508" s="3" t="str">
        <f>IF('DATA ENTRY'!CK507="","",IF('DATA ENTRY'!C507="","",IF(AND($CD$4='DATA ENTRY'!CK507,$CG$4='DATA ENTRY'!D507),'DATA ENTRY'!C507,"")))</f>
        <v/>
      </c>
      <c r="CE508" s="4" t="str">
        <f>IF('DATA ENTRY'!CK507="","",IF('DATA ENTRY'!I507="","",IF(AND($CD$4='DATA ENTRY'!CK507,$CG$4='DATA ENTRY'!D507),'DATA ENTRY'!I507,"")))</f>
        <v/>
      </c>
      <c r="CF508" s="4" t="str">
        <f>IF('DATA ENTRY'!CK507="","",IF('DATA ENTRY'!CK507="","",IF(AND($CD$4='DATA ENTRY'!CK507,$CG$4='DATA ENTRY'!D507),'DATA ENTRY'!CK507,"")))</f>
        <v/>
      </c>
      <c r="CG508" s="3" t="str">
        <f>IF('DATA ENTRY'!CK507="","",IF('DATA ENTRY'!N507="","",IF(AND($CD$4='DATA ENTRY'!CK507,$CG$4='DATA ENTRY'!D507),'DATA ENTRY'!N507,"")))</f>
        <v/>
      </c>
      <c r="CH508" s="107" t="str">
        <f>IF('DATA ENTRY'!CK507="","",IF('DATA ENTRY'!O507="","",IF(AND($CD$4='DATA ENTRY'!CK507,$CG$4='DATA ENTRY'!D507),'DATA ENTRY'!O507,"")))</f>
        <v/>
      </c>
      <c r="CI508" s="3" t="str">
        <f>IF('DATA ENTRY'!CK507="","",IF('DATA ENTRY'!P507="","",IF(AND($CD$4='DATA ENTRY'!CK507,$CG$4='DATA ENTRY'!D507),'DATA ENTRY'!P507,"")))</f>
        <v/>
      </c>
      <c r="CJ508" s="107" t="str">
        <f>IF('DATA ENTRY'!CK507="","",IF('DATA ENTRY'!Q507="","",IF(AND($CD$4='DATA ENTRY'!CK507,$CG$4='DATA ENTRY'!D507),'DATA ENTRY'!Q507,"")))</f>
        <v/>
      </c>
      <c r="CK508" s="3" t="str">
        <f>IF('DATA ENTRY'!CK507="","",IF('DATA ENTRY'!R507="","",IF(AND($CD$4='DATA ENTRY'!CK507,$CG$4='DATA ENTRY'!D507),'DATA ENTRY'!R507,"")))</f>
        <v/>
      </c>
      <c r="CL508" s="3" t="str">
        <f>IF('DATA ENTRY'!CK507="","",IF('DATA ENTRY'!S507="","",IF(AND($CD$4='DATA ENTRY'!CK507,$CG$4='DATA ENTRY'!D507),'DATA ENTRY'!S507,"")))</f>
        <v/>
      </c>
      <c r="CM508" s="3" t="str">
        <f>IF('DATA ENTRY'!CK507="","",IF('DATA ENTRY'!E507="","",IF(AND($CD$4='DATA ENTRY'!CK507,$CG$4='DATA ENTRY'!D507),'DATA ENTRY'!E507,"")))</f>
        <v/>
      </c>
      <c r="CN508" s="3" t="str">
        <f>IF('DATA ENTRY'!CK507="","",IF('DATA ENTRY'!W507="","",IF(AND($CD$4='DATA ENTRY'!CK507,$CG$4='DATA ENTRY'!D507),'DATA ENTRY'!W507,"")))</f>
        <v/>
      </c>
      <c r="CO508" s="3" t="str">
        <f>IF('DATA ENTRY'!CK507="","",IF('DATA ENTRY'!X507="","",IF(AND($CD$4='DATA ENTRY'!CK507,$CG$4='DATA ENTRY'!D507),'DATA ENTRY'!X507,"")))</f>
        <v/>
      </c>
      <c r="CP508" s="108" t="str">
        <f t="shared" si="119"/>
        <v/>
      </c>
      <c r="CQ508" s="108" t="str">
        <f>IF('DATA ENTRY'!CK507="","",IF('DATA ENTRY'!G507="","",IF(AND($CD$4='DATA ENTRY'!CK507,$CG$4='DATA ENTRY'!D507),'DATA ENTRY'!G507,"")))</f>
        <v/>
      </c>
      <c r="CR508" s="230" t="str">
        <f>IF('DATA ENTRY'!CK507="","",IF('DATA ENTRY'!D507="","",IF(AND($CD$4='DATA ENTRY'!CK507,$CG$4='DATA ENTRY'!D507),'DATA ENTRY'!D507,"")))</f>
        <v/>
      </c>
      <c r="CS508">
        <f t="shared" si="120"/>
        <v>0</v>
      </c>
      <c r="CT508">
        <f t="shared" si="121"/>
        <v>0</v>
      </c>
      <c r="CV508" s="139"/>
      <c r="CX508">
        <f t="shared" si="122"/>
        <v>0</v>
      </c>
      <c r="DB508" t="str">
        <f t="shared" si="129"/>
        <v/>
      </c>
      <c r="DC508" t="str">
        <f t="shared" si="130"/>
        <v/>
      </c>
      <c r="DD508" s="224">
        <v>502</v>
      </c>
      <c r="DE508" s="3" t="str">
        <f>IF('DATA ENTRY'!CK507="","",IF('DATA ENTRY'!B507="","",IF(AND($DF$4='DATA ENTRY'!D507),'DATA ENTRY'!B507,"")))</f>
        <v/>
      </c>
      <c r="DF508" s="3" t="str">
        <f>IF('DATA ENTRY'!CK507="","",IF('DATA ENTRY'!C507="","",IF(AND($DF$4='DATA ENTRY'!D507),'DATA ENTRY'!C507,"")))</f>
        <v/>
      </c>
      <c r="DG508" s="4" t="str">
        <f>IF('DATA ENTRY'!CK507="","",IF('DATA ENTRY'!I507="","",IF(AND($DF$4='DATA ENTRY'!D507),'DATA ENTRY'!I507,"")))</f>
        <v/>
      </c>
      <c r="DH508" s="4" t="str">
        <f>IF('DATA ENTRY'!CK507="","",IF('DATA ENTRY'!CK507="","",IF(AND($DF$4='DATA ENTRY'!D507),'DATA ENTRY'!CK507,"")))</f>
        <v/>
      </c>
      <c r="DI508" s="3" t="str">
        <f>IF('DATA ENTRY'!CK507="","",IF('DATA ENTRY'!N507="","",IF(AND($DF$4='DATA ENTRY'!D507),'DATA ENTRY'!N507,"")))</f>
        <v/>
      </c>
      <c r="DJ508" s="107" t="str">
        <f>IF('DATA ENTRY'!CK507="","",IF('DATA ENTRY'!O507="","",IF(AND($DF$4='DATA ENTRY'!D507),'DATA ENTRY'!O507,"")))</f>
        <v/>
      </c>
      <c r="DK508" s="3" t="str">
        <f>IF('DATA ENTRY'!CK507="","",IF('DATA ENTRY'!P507="","",IF(AND($DF$4='DATA ENTRY'!D507),'DATA ENTRY'!P507,"")))</f>
        <v/>
      </c>
      <c r="DL508" s="107" t="str">
        <f>IF('DATA ENTRY'!CK507="","",IF('DATA ENTRY'!Q507="","",IF(AND($DF$4='DATA ENTRY'!D507),'DATA ENTRY'!Q507,"")))</f>
        <v/>
      </c>
      <c r="DM508" s="3" t="str">
        <f>IF('DATA ENTRY'!CK507="","",IF('DATA ENTRY'!R507="","",IF(AND($DF$4='DATA ENTRY'!D507),'DATA ENTRY'!R507,"")))</f>
        <v/>
      </c>
      <c r="DN508" s="107" t="str">
        <f>IF('DATA ENTRY'!CK507="","",IF('DATA ENTRY'!S507="","",IF(AND($DF$4='DATA ENTRY'!D507),'DATA ENTRY'!S507,"")))</f>
        <v/>
      </c>
      <c r="DO508" s="3" t="str">
        <f>IF('DATA ENTRY'!CK507="","",IF('DATA ENTRY'!E507="","",IF(AND($DF$4='DATA ENTRY'!D507),'DATA ENTRY'!E507,"")))</f>
        <v/>
      </c>
      <c r="DP508" s="3" t="str">
        <f>IF('DATA ENTRY'!CK507="","",IF('DATA ENTRY'!D507="","",IF(AND($DF$4='DATA ENTRY'!D507),'DATA ENTRY'!D507,"")))</f>
        <v/>
      </c>
      <c r="DQ508" s="3" t="str">
        <f>IF('DATA ENTRY'!CK507="","",IF('DATA ENTRY'!W507="","",IF(AND($DF$4='DATA ENTRY'!D507),'DATA ENTRY'!W507,"")))</f>
        <v/>
      </c>
      <c r="DR508" s="3" t="str">
        <f>IF('DATA ENTRY'!CK507="","",IF('DATA ENTRY'!X507="","",IF(AND($DF$4='DATA ENTRY'!D507),'DATA ENTRY'!X507,"")))</f>
        <v/>
      </c>
      <c r="DS508" s="108" t="str">
        <f t="shared" si="123"/>
        <v/>
      </c>
      <c r="DT508" s="108" t="str">
        <f>IF('DATA ENTRY'!CK507="","",IF('DATA ENTRY'!D507="","",IF(AND($DF$4='DATA ENTRY'!D507),'DATA ENTRY'!G507,"")))</f>
        <v/>
      </c>
      <c r="DY508">
        <f t="shared" si="124"/>
        <v>0</v>
      </c>
      <c r="EB508" t="str">
        <f t="shared" si="125"/>
        <v/>
      </c>
      <c r="EC508" t="str">
        <f t="shared" si="126"/>
        <v/>
      </c>
      <c r="ED508" s="224">
        <v>502</v>
      </c>
      <c r="EE508" s="3" t="str">
        <f>IF('DATA ENTRY'!CK507="","",IF('DATA ENTRY'!B507="","",IF(AND($EF$4='DATA ENTRY'!G507,$EH$4='DATA ENTRY'!F507),'DATA ENTRY'!B507,"")))</f>
        <v/>
      </c>
      <c r="EF508" s="3" t="str">
        <f>IF('DATA ENTRY'!CK507="","",IF('DATA ENTRY'!C507="","",IF(AND($EF$4='DATA ENTRY'!G507,$EH$4='DATA ENTRY'!F507),'DATA ENTRY'!C507,"")))</f>
        <v/>
      </c>
      <c r="EG508" s="4" t="str">
        <f>IF('DATA ENTRY'!CK507="","",IF('DATA ENTRY'!I507="","",IF(AND($EF$4='DATA ENTRY'!G507,$EH$4='DATA ENTRY'!F507),'DATA ENTRY'!I507,"")))</f>
        <v/>
      </c>
      <c r="EH508" s="4" t="str">
        <f>IF('DATA ENTRY'!CK507="","",IF('DATA ENTRY'!CK507="","",IF(AND($EF$4='DATA ENTRY'!G507,$EH$4='DATA ENTRY'!F507),'DATA ENTRY'!CK507,"")))</f>
        <v/>
      </c>
      <c r="EI508" s="3" t="str">
        <f>IF('DATA ENTRY'!CK507="","",IF('DATA ENTRY'!N507="","",IF(AND($EF$4='DATA ENTRY'!G507,$EH$4='DATA ENTRY'!F507),'DATA ENTRY'!N507,"")))</f>
        <v/>
      </c>
      <c r="EJ508" s="107" t="str">
        <f>IF('DATA ENTRY'!CK507="","",IF('DATA ENTRY'!O507="","",IF(AND($EF$4='DATA ENTRY'!G507,$EH$4='DATA ENTRY'!F507),'DATA ENTRY'!O507,"")))</f>
        <v/>
      </c>
      <c r="EK508" s="3" t="str">
        <f>IF('DATA ENTRY'!CK507="","",IF('DATA ENTRY'!P507="","",IF(AND($EF$4='DATA ENTRY'!G507,$EH$4='DATA ENTRY'!F507),'DATA ENTRY'!P507,"")))</f>
        <v/>
      </c>
      <c r="EL508" s="107" t="str">
        <f>IF('DATA ENTRY'!CK507="","",IF('DATA ENTRY'!Q507="","",IF(AND($EF$4='DATA ENTRY'!G507,$EH$4='DATA ENTRY'!F507),'DATA ENTRY'!Q507,"")))</f>
        <v/>
      </c>
      <c r="EM508" s="3" t="str">
        <f>IF('DATA ENTRY'!CK507="","",IF('DATA ENTRY'!R507="","",IF(AND($EF$4='DATA ENTRY'!G507,$EH$4='DATA ENTRY'!F507),'DATA ENTRY'!R507,"")))</f>
        <v/>
      </c>
      <c r="EN508" s="107" t="str">
        <f>IF('DATA ENTRY'!CK507="","",IF('DATA ENTRY'!S507="","",IF(AND($EF$4='DATA ENTRY'!G507,$EH$4='DATA ENTRY'!F507),'DATA ENTRY'!S507,"")))</f>
        <v/>
      </c>
      <c r="EO508" s="3" t="str">
        <f>IF('DATA ENTRY'!CK507="","",IF('DATA ENTRY'!E507="","",IF(AND($EF$4='DATA ENTRY'!G507,$EH$4='DATA ENTRY'!F507),'DATA ENTRY'!E507,"")))</f>
        <v/>
      </c>
      <c r="EP508" s="3" t="str">
        <f>IF('DATA ENTRY'!CK507="","",IF('DATA ENTRY'!D507="","",IF(AND($EF$4='DATA ENTRY'!G507,$EH$4='DATA ENTRY'!F507),'DATA ENTRY'!D507,"")))</f>
        <v/>
      </c>
      <c r="EQ508" s="3" t="str">
        <f>IF('DATA ENTRY'!CK507="","",IF('DATA ENTRY'!W507="","",IF(AND($EF$4='DATA ENTRY'!G507,$EH$4='DATA ENTRY'!F507),'DATA ENTRY'!W507,"")))</f>
        <v/>
      </c>
      <c r="ER508" s="3" t="str">
        <f>IF('DATA ENTRY'!CK507="","",IF('DATA ENTRY'!X507="","",IF(AND($EF$4='DATA ENTRY'!G507,$EH$4='DATA ENTRY'!F507),'DATA ENTRY'!X507,"")))</f>
        <v/>
      </c>
      <c r="ES508" s="108" t="str">
        <f t="shared" si="127"/>
        <v/>
      </c>
      <c r="ET508" s="108" t="str">
        <f>IF('DATA ENTRY'!CK507="","",IF('DATA ENTRY'!D507="","",IF(AND($EF$4='DATA ENTRY'!G507,$EH$4='DATA ENTRY'!F507),'DATA ENTRY'!G507,"")))</f>
        <v/>
      </c>
      <c r="EY508">
        <f t="shared" si="128"/>
        <v>0</v>
      </c>
    </row>
    <row r="509" spans="1:155">
      <c r="A509" t="str">
        <f>IF(S509=0,"",1+(MAX($A$7:A508)))</f>
        <v/>
      </c>
      <c r="B509" s="224">
        <v>503</v>
      </c>
      <c r="C509" s="3" t="str">
        <f>IF('DATA ENTRY'!CK508="","",IF('DATA ENTRY'!B508="","",IF($D$4="All Post",'DATA ENTRY'!B508,IF(AND($D$4='DATA ENTRY'!CK508),'DATA ENTRY'!B508,""))))</f>
        <v/>
      </c>
      <c r="D509" s="3" t="str">
        <f>IF('DATA ENTRY'!CK508="","",IF('DATA ENTRY'!C508="","",IF($D$4="All Post",'DATA ENTRY'!C508,IF(AND($D$4='DATA ENTRY'!CK508),'DATA ENTRY'!C508,""))))</f>
        <v/>
      </c>
      <c r="E509" s="4" t="str">
        <f>IF('DATA ENTRY'!CK508="","",IF('DATA ENTRY'!I508="","",IF($D$4="All Post",'DATA ENTRY'!I508,IF(AND($D$4='DATA ENTRY'!CK508),'DATA ENTRY'!I508,""))))</f>
        <v/>
      </c>
      <c r="F509" s="4" t="str">
        <f>IF('DATA ENTRY'!CK508="","",IF('DATA ENTRY'!CK508="","",IF($D$4="All Post",'DATA ENTRY'!CK508,IF(AND($D$4='DATA ENTRY'!CK508),'DATA ENTRY'!CK508,""))))</f>
        <v/>
      </c>
      <c r="G509" s="3" t="str">
        <f>IF('DATA ENTRY'!CK508="","",IF('DATA ENTRY'!N508="","",IF($D$4="All Post",'DATA ENTRY'!N508,IF(AND($D$4='DATA ENTRY'!CK508),'DATA ENTRY'!N508,""))))</f>
        <v/>
      </c>
      <c r="H509" s="107" t="str">
        <f>IF('DATA ENTRY'!CK508="","",IF('DATA ENTRY'!O508="","",IF($D$4="All Post",'DATA ENTRY'!O508,IF(AND($D$4='DATA ENTRY'!CK508),'DATA ENTRY'!O508,""))))</f>
        <v/>
      </c>
      <c r="I509" s="3" t="str">
        <f>IF('DATA ENTRY'!CK508="","",IF('DATA ENTRY'!P508="","",IF($D$4="All Post",'DATA ENTRY'!P508,IF(AND($D$4='DATA ENTRY'!CK508),'DATA ENTRY'!P508,""))))</f>
        <v/>
      </c>
      <c r="J509" s="107" t="str">
        <f>IF('DATA ENTRY'!CK508="","",IF('DATA ENTRY'!Q508="","",IF($D$4="All Post",'DATA ENTRY'!Q508,IF(AND($D$4='DATA ENTRY'!CK508),'DATA ENTRY'!Q508,""))))</f>
        <v/>
      </c>
      <c r="K509" s="3" t="str">
        <f>IF('DATA ENTRY'!CK508="","",IF('DATA ENTRY'!R508="","",IF($D$4="All Post",'DATA ENTRY'!R508,IF(AND($D$4='DATA ENTRY'!CK508),'DATA ENTRY'!R508,""))))</f>
        <v/>
      </c>
      <c r="L509" s="3" t="str">
        <f>IF('DATA ENTRY'!CK508="","",IF('DATA ENTRY'!S508="","",IF($D$4="All Post",'DATA ENTRY'!S508,IF(AND($D$4='DATA ENTRY'!CK508),'DATA ENTRY'!S508,""))))</f>
        <v/>
      </c>
      <c r="M509" s="3" t="str">
        <f>IF('DATA ENTRY'!CK508="","",IF('DATA ENTRY'!E508="","",IF($D$4="All Post",'DATA ENTRY'!E508,IF(AND($D$4='DATA ENTRY'!CK508),'DATA ENTRY'!E508,""))))</f>
        <v/>
      </c>
      <c r="N509" s="3" t="str">
        <f>IF('DATA ENTRY'!CK508="","",IF('DATA ENTRY'!W508="","",IF($D$4="All Post",'DATA ENTRY'!W508,IF(AND($D$4='DATA ENTRY'!CK508),'DATA ENTRY'!W508,""))))</f>
        <v/>
      </c>
      <c r="O509" s="3" t="str">
        <f>IF('DATA ENTRY'!CK508="","",IF('DATA ENTRY'!X508="","",IF($D$4="All Post",'DATA ENTRY'!X508,IF(AND($D$4='DATA ENTRY'!CK508),'DATA ENTRY'!X508,""))))</f>
        <v/>
      </c>
      <c r="P509" s="3" t="str">
        <f>IF('DATA ENTRY'!CK508="","",IF('DATA ENTRY'!G508="","",IF($D$4="All Post",'DATA ENTRY'!G508,IF(AND($D$4='DATA ENTRY'!CK508),'DATA ENTRY'!G508,""))))</f>
        <v/>
      </c>
      <c r="S509">
        <f t="shared" si="115"/>
        <v>0</v>
      </c>
      <c r="T509" t="str">
        <f t="shared" si="116"/>
        <v/>
      </c>
      <c r="BZ509" t="str">
        <f t="shared" si="117"/>
        <v/>
      </c>
      <c r="CA509" t="str">
        <f t="shared" si="118"/>
        <v/>
      </c>
      <c r="CB509" s="224">
        <v>503</v>
      </c>
      <c r="CC509" s="3" t="str">
        <f>IF('DATA ENTRY'!CK508="","",IF('DATA ENTRY'!B508="","",IF(AND($CD$4='DATA ENTRY'!CK508,$CG$4='DATA ENTRY'!D508),'DATA ENTRY'!B508,"")))</f>
        <v/>
      </c>
      <c r="CD509" s="3" t="str">
        <f>IF('DATA ENTRY'!CK508="","",IF('DATA ENTRY'!C508="","",IF(AND($CD$4='DATA ENTRY'!CK508,$CG$4='DATA ENTRY'!D508),'DATA ENTRY'!C508,"")))</f>
        <v/>
      </c>
      <c r="CE509" s="4" t="str">
        <f>IF('DATA ENTRY'!CK508="","",IF('DATA ENTRY'!I508="","",IF(AND($CD$4='DATA ENTRY'!CK508,$CG$4='DATA ENTRY'!D508),'DATA ENTRY'!I508,"")))</f>
        <v/>
      </c>
      <c r="CF509" s="4" t="str">
        <f>IF('DATA ENTRY'!CK508="","",IF('DATA ENTRY'!CK508="","",IF(AND($CD$4='DATA ENTRY'!CK508,$CG$4='DATA ENTRY'!D508),'DATA ENTRY'!CK508,"")))</f>
        <v/>
      </c>
      <c r="CG509" s="3" t="str">
        <f>IF('DATA ENTRY'!CK508="","",IF('DATA ENTRY'!N508="","",IF(AND($CD$4='DATA ENTRY'!CK508,$CG$4='DATA ENTRY'!D508),'DATA ENTRY'!N508,"")))</f>
        <v/>
      </c>
      <c r="CH509" s="107" t="str">
        <f>IF('DATA ENTRY'!CK508="","",IF('DATA ENTRY'!O508="","",IF(AND($CD$4='DATA ENTRY'!CK508,$CG$4='DATA ENTRY'!D508),'DATA ENTRY'!O508,"")))</f>
        <v/>
      </c>
      <c r="CI509" s="3" t="str">
        <f>IF('DATA ENTRY'!CK508="","",IF('DATA ENTRY'!P508="","",IF(AND($CD$4='DATA ENTRY'!CK508,$CG$4='DATA ENTRY'!D508),'DATA ENTRY'!P508,"")))</f>
        <v/>
      </c>
      <c r="CJ509" s="107" t="str">
        <f>IF('DATA ENTRY'!CK508="","",IF('DATA ENTRY'!Q508="","",IF(AND($CD$4='DATA ENTRY'!CK508,$CG$4='DATA ENTRY'!D508),'DATA ENTRY'!Q508,"")))</f>
        <v/>
      </c>
      <c r="CK509" s="3" t="str">
        <f>IF('DATA ENTRY'!CK508="","",IF('DATA ENTRY'!R508="","",IF(AND($CD$4='DATA ENTRY'!CK508,$CG$4='DATA ENTRY'!D508),'DATA ENTRY'!R508,"")))</f>
        <v/>
      </c>
      <c r="CL509" s="3" t="str">
        <f>IF('DATA ENTRY'!CK508="","",IF('DATA ENTRY'!S508="","",IF(AND($CD$4='DATA ENTRY'!CK508,$CG$4='DATA ENTRY'!D508),'DATA ENTRY'!S508,"")))</f>
        <v/>
      </c>
      <c r="CM509" s="3" t="str">
        <f>IF('DATA ENTRY'!CK508="","",IF('DATA ENTRY'!E508="","",IF(AND($CD$4='DATA ENTRY'!CK508,$CG$4='DATA ENTRY'!D508),'DATA ENTRY'!E508,"")))</f>
        <v/>
      </c>
      <c r="CN509" s="3" t="str">
        <f>IF('DATA ENTRY'!CK508="","",IF('DATA ENTRY'!W508="","",IF(AND($CD$4='DATA ENTRY'!CK508,$CG$4='DATA ENTRY'!D508),'DATA ENTRY'!W508,"")))</f>
        <v/>
      </c>
      <c r="CO509" s="3" t="str">
        <f>IF('DATA ENTRY'!CK508="","",IF('DATA ENTRY'!X508="","",IF(AND($CD$4='DATA ENTRY'!CK508,$CG$4='DATA ENTRY'!D508),'DATA ENTRY'!X508,"")))</f>
        <v/>
      </c>
      <c r="CP509" s="108" t="str">
        <f t="shared" si="119"/>
        <v/>
      </c>
      <c r="CQ509" s="108" t="str">
        <f>IF('DATA ENTRY'!CK508="","",IF('DATA ENTRY'!G508="","",IF(AND($CD$4='DATA ENTRY'!CK508,$CG$4='DATA ENTRY'!D508),'DATA ENTRY'!G508,"")))</f>
        <v/>
      </c>
      <c r="CR509" s="230" t="str">
        <f>IF('DATA ENTRY'!CK508="","",IF('DATA ENTRY'!D508="","",IF(AND($CD$4='DATA ENTRY'!CK508,$CG$4='DATA ENTRY'!D508),'DATA ENTRY'!D508,"")))</f>
        <v/>
      </c>
      <c r="CS509">
        <f t="shared" si="120"/>
        <v>0</v>
      </c>
      <c r="CT509">
        <f t="shared" si="121"/>
        <v>0</v>
      </c>
      <c r="CV509" s="139"/>
      <c r="CX509">
        <f t="shared" si="122"/>
        <v>0</v>
      </c>
      <c r="DB509" t="str">
        <f t="shared" si="129"/>
        <v/>
      </c>
      <c r="DC509" t="str">
        <f t="shared" si="130"/>
        <v/>
      </c>
      <c r="DD509" s="224">
        <v>503</v>
      </c>
      <c r="DE509" s="3" t="str">
        <f>IF('DATA ENTRY'!CK508="","",IF('DATA ENTRY'!B508="","",IF(AND($DF$4='DATA ENTRY'!D508),'DATA ENTRY'!B508,"")))</f>
        <v/>
      </c>
      <c r="DF509" s="3" t="str">
        <f>IF('DATA ENTRY'!CK508="","",IF('DATA ENTRY'!C508="","",IF(AND($DF$4='DATA ENTRY'!D508),'DATA ENTRY'!C508,"")))</f>
        <v/>
      </c>
      <c r="DG509" s="4" t="str">
        <f>IF('DATA ENTRY'!CK508="","",IF('DATA ENTRY'!I508="","",IF(AND($DF$4='DATA ENTRY'!D508),'DATA ENTRY'!I508,"")))</f>
        <v/>
      </c>
      <c r="DH509" s="4" t="str">
        <f>IF('DATA ENTRY'!CK508="","",IF('DATA ENTRY'!CK508="","",IF(AND($DF$4='DATA ENTRY'!D508),'DATA ENTRY'!CK508,"")))</f>
        <v/>
      </c>
      <c r="DI509" s="3" t="str">
        <f>IF('DATA ENTRY'!CK508="","",IF('DATA ENTRY'!N508="","",IF(AND($DF$4='DATA ENTRY'!D508),'DATA ENTRY'!N508,"")))</f>
        <v/>
      </c>
      <c r="DJ509" s="107" t="str">
        <f>IF('DATA ENTRY'!CK508="","",IF('DATA ENTRY'!O508="","",IF(AND($DF$4='DATA ENTRY'!D508),'DATA ENTRY'!O508,"")))</f>
        <v/>
      </c>
      <c r="DK509" s="3" t="str">
        <f>IF('DATA ENTRY'!CK508="","",IF('DATA ENTRY'!P508="","",IF(AND($DF$4='DATA ENTRY'!D508),'DATA ENTRY'!P508,"")))</f>
        <v/>
      </c>
      <c r="DL509" s="107" t="str">
        <f>IF('DATA ENTRY'!CK508="","",IF('DATA ENTRY'!Q508="","",IF(AND($DF$4='DATA ENTRY'!D508),'DATA ENTRY'!Q508,"")))</f>
        <v/>
      </c>
      <c r="DM509" s="3" t="str">
        <f>IF('DATA ENTRY'!CK508="","",IF('DATA ENTRY'!R508="","",IF(AND($DF$4='DATA ENTRY'!D508),'DATA ENTRY'!R508,"")))</f>
        <v/>
      </c>
      <c r="DN509" s="107" t="str">
        <f>IF('DATA ENTRY'!CK508="","",IF('DATA ENTRY'!S508="","",IF(AND($DF$4='DATA ENTRY'!D508),'DATA ENTRY'!S508,"")))</f>
        <v/>
      </c>
      <c r="DO509" s="3" t="str">
        <f>IF('DATA ENTRY'!CK508="","",IF('DATA ENTRY'!E508="","",IF(AND($DF$4='DATA ENTRY'!D508),'DATA ENTRY'!E508,"")))</f>
        <v/>
      </c>
      <c r="DP509" s="3" t="str">
        <f>IF('DATA ENTRY'!CK508="","",IF('DATA ENTRY'!D508="","",IF(AND($DF$4='DATA ENTRY'!D508),'DATA ENTRY'!D508,"")))</f>
        <v/>
      </c>
      <c r="DQ509" s="3" t="str">
        <f>IF('DATA ENTRY'!CK508="","",IF('DATA ENTRY'!W508="","",IF(AND($DF$4='DATA ENTRY'!D508),'DATA ENTRY'!W508,"")))</f>
        <v/>
      </c>
      <c r="DR509" s="3" t="str">
        <f>IF('DATA ENTRY'!CK508="","",IF('DATA ENTRY'!X508="","",IF(AND($DF$4='DATA ENTRY'!D508),'DATA ENTRY'!X508,"")))</f>
        <v/>
      </c>
      <c r="DS509" s="108" t="str">
        <f t="shared" si="123"/>
        <v/>
      </c>
      <c r="DT509" s="108" t="str">
        <f>IF('DATA ENTRY'!CK508="","",IF('DATA ENTRY'!D508="","",IF(AND($DF$4='DATA ENTRY'!D508),'DATA ENTRY'!G508,"")))</f>
        <v/>
      </c>
      <c r="DY509">
        <f t="shared" si="124"/>
        <v>0</v>
      </c>
      <c r="EB509" t="str">
        <f t="shared" si="125"/>
        <v/>
      </c>
      <c r="EC509" t="str">
        <f t="shared" si="126"/>
        <v/>
      </c>
      <c r="ED509" s="224">
        <v>503</v>
      </c>
      <c r="EE509" s="3" t="str">
        <f>IF('DATA ENTRY'!CK508="","",IF('DATA ENTRY'!B508="","",IF(AND($EF$4='DATA ENTRY'!G508,$EH$4='DATA ENTRY'!F508),'DATA ENTRY'!B508,"")))</f>
        <v/>
      </c>
      <c r="EF509" s="3" t="str">
        <f>IF('DATA ENTRY'!CK508="","",IF('DATA ENTRY'!C508="","",IF(AND($EF$4='DATA ENTRY'!G508,$EH$4='DATA ENTRY'!F508),'DATA ENTRY'!C508,"")))</f>
        <v/>
      </c>
      <c r="EG509" s="4" t="str">
        <f>IF('DATA ENTRY'!CK508="","",IF('DATA ENTRY'!I508="","",IF(AND($EF$4='DATA ENTRY'!G508,$EH$4='DATA ENTRY'!F508),'DATA ENTRY'!I508,"")))</f>
        <v/>
      </c>
      <c r="EH509" s="4" t="str">
        <f>IF('DATA ENTRY'!CK508="","",IF('DATA ENTRY'!CK508="","",IF(AND($EF$4='DATA ENTRY'!G508,$EH$4='DATA ENTRY'!F508),'DATA ENTRY'!CK508,"")))</f>
        <v/>
      </c>
      <c r="EI509" s="3" t="str">
        <f>IF('DATA ENTRY'!CK508="","",IF('DATA ENTRY'!N508="","",IF(AND($EF$4='DATA ENTRY'!G508,$EH$4='DATA ENTRY'!F508),'DATA ENTRY'!N508,"")))</f>
        <v/>
      </c>
      <c r="EJ509" s="107" t="str">
        <f>IF('DATA ENTRY'!CK508="","",IF('DATA ENTRY'!O508="","",IF(AND($EF$4='DATA ENTRY'!G508,$EH$4='DATA ENTRY'!F508),'DATA ENTRY'!O508,"")))</f>
        <v/>
      </c>
      <c r="EK509" s="3" t="str">
        <f>IF('DATA ENTRY'!CK508="","",IF('DATA ENTRY'!P508="","",IF(AND($EF$4='DATA ENTRY'!G508,$EH$4='DATA ENTRY'!F508),'DATA ENTRY'!P508,"")))</f>
        <v/>
      </c>
      <c r="EL509" s="107" t="str">
        <f>IF('DATA ENTRY'!CK508="","",IF('DATA ENTRY'!Q508="","",IF(AND($EF$4='DATA ENTRY'!G508,$EH$4='DATA ENTRY'!F508),'DATA ENTRY'!Q508,"")))</f>
        <v/>
      </c>
      <c r="EM509" s="3" t="str">
        <f>IF('DATA ENTRY'!CK508="","",IF('DATA ENTRY'!R508="","",IF(AND($EF$4='DATA ENTRY'!G508,$EH$4='DATA ENTRY'!F508),'DATA ENTRY'!R508,"")))</f>
        <v/>
      </c>
      <c r="EN509" s="107" t="str">
        <f>IF('DATA ENTRY'!CK508="","",IF('DATA ENTRY'!S508="","",IF(AND($EF$4='DATA ENTRY'!G508,$EH$4='DATA ENTRY'!F508),'DATA ENTRY'!S508,"")))</f>
        <v/>
      </c>
      <c r="EO509" s="3" t="str">
        <f>IF('DATA ENTRY'!CK508="","",IF('DATA ENTRY'!E508="","",IF(AND($EF$4='DATA ENTRY'!G508,$EH$4='DATA ENTRY'!F508),'DATA ENTRY'!E508,"")))</f>
        <v/>
      </c>
      <c r="EP509" s="3" t="str">
        <f>IF('DATA ENTRY'!CK508="","",IF('DATA ENTRY'!D508="","",IF(AND($EF$4='DATA ENTRY'!G508,$EH$4='DATA ENTRY'!F508),'DATA ENTRY'!D508,"")))</f>
        <v/>
      </c>
      <c r="EQ509" s="3" t="str">
        <f>IF('DATA ENTRY'!CK508="","",IF('DATA ENTRY'!W508="","",IF(AND($EF$4='DATA ENTRY'!G508,$EH$4='DATA ENTRY'!F508),'DATA ENTRY'!W508,"")))</f>
        <v/>
      </c>
      <c r="ER509" s="3" t="str">
        <f>IF('DATA ENTRY'!CK508="","",IF('DATA ENTRY'!X508="","",IF(AND($EF$4='DATA ENTRY'!G508,$EH$4='DATA ENTRY'!F508),'DATA ENTRY'!X508,"")))</f>
        <v/>
      </c>
      <c r="ES509" s="108" t="str">
        <f t="shared" si="127"/>
        <v/>
      </c>
      <c r="ET509" s="108" t="str">
        <f>IF('DATA ENTRY'!CK508="","",IF('DATA ENTRY'!D508="","",IF(AND($EF$4='DATA ENTRY'!G508,$EH$4='DATA ENTRY'!F508),'DATA ENTRY'!G508,"")))</f>
        <v/>
      </c>
      <c r="EY509">
        <f t="shared" si="128"/>
        <v>0</v>
      </c>
    </row>
    <row r="510" spans="1:155">
      <c r="A510" t="str">
        <f>IF(S510=0,"",1+(MAX($A$7:A509)))</f>
        <v/>
      </c>
      <c r="B510" s="224">
        <v>504</v>
      </c>
      <c r="C510" s="3" t="str">
        <f>IF('DATA ENTRY'!CK509="","",IF('DATA ENTRY'!B509="","",IF($D$4="All Post",'DATA ENTRY'!B509,IF(AND($D$4='DATA ENTRY'!CK509),'DATA ENTRY'!B509,""))))</f>
        <v/>
      </c>
      <c r="D510" s="3" t="str">
        <f>IF('DATA ENTRY'!CK509="","",IF('DATA ENTRY'!C509="","",IF($D$4="All Post",'DATA ENTRY'!C509,IF(AND($D$4='DATA ENTRY'!CK509),'DATA ENTRY'!C509,""))))</f>
        <v/>
      </c>
      <c r="E510" s="4" t="str">
        <f>IF('DATA ENTRY'!CK509="","",IF('DATA ENTRY'!I509="","",IF($D$4="All Post",'DATA ENTRY'!I509,IF(AND($D$4='DATA ENTRY'!CK509),'DATA ENTRY'!I509,""))))</f>
        <v/>
      </c>
      <c r="F510" s="4" t="str">
        <f>IF('DATA ENTRY'!CK509="","",IF('DATA ENTRY'!CK509="","",IF($D$4="All Post",'DATA ENTRY'!CK509,IF(AND($D$4='DATA ENTRY'!CK509),'DATA ENTRY'!CK509,""))))</f>
        <v/>
      </c>
      <c r="G510" s="3" t="str">
        <f>IF('DATA ENTRY'!CK509="","",IF('DATA ENTRY'!N509="","",IF($D$4="All Post",'DATA ENTRY'!N509,IF(AND($D$4='DATA ENTRY'!CK509),'DATA ENTRY'!N509,""))))</f>
        <v/>
      </c>
      <c r="H510" s="107" t="str">
        <f>IF('DATA ENTRY'!CK509="","",IF('DATA ENTRY'!O509="","",IF($D$4="All Post",'DATA ENTRY'!O509,IF(AND($D$4='DATA ENTRY'!CK509),'DATA ENTRY'!O509,""))))</f>
        <v/>
      </c>
      <c r="I510" s="3" t="str">
        <f>IF('DATA ENTRY'!CK509="","",IF('DATA ENTRY'!P509="","",IF($D$4="All Post",'DATA ENTRY'!P509,IF(AND($D$4='DATA ENTRY'!CK509),'DATA ENTRY'!P509,""))))</f>
        <v/>
      </c>
      <c r="J510" s="107" t="str">
        <f>IF('DATA ENTRY'!CK509="","",IF('DATA ENTRY'!Q509="","",IF($D$4="All Post",'DATA ENTRY'!Q509,IF(AND($D$4='DATA ENTRY'!CK509),'DATA ENTRY'!Q509,""))))</f>
        <v/>
      </c>
      <c r="K510" s="3" t="str">
        <f>IF('DATA ENTRY'!CK509="","",IF('DATA ENTRY'!R509="","",IF($D$4="All Post",'DATA ENTRY'!R509,IF(AND($D$4='DATA ENTRY'!CK509),'DATA ENTRY'!R509,""))))</f>
        <v/>
      </c>
      <c r="L510" s="3" t="str">
        <f>IF('DATA ENTRY'!CK509="","",IF('DATA ENTRY'!S509="","",IF($D$4="All Post",'DATA ENTRY'!S509,IF(AND($D$4='DATA ENTRY'!CK509),'DATA ENTRY'!S509,""))))</f>
        <v/>
      </c>
      <c r="M510" s="3" t="str">
        <f>IF('DATA ENTRY'!CK509="","",IF('DATA ENTRY'!E509="","",IF($D$4="All Post",'DATA ENTRY'!E509,IF(AND($D$4='DATA ENTRY'!CK509),'DATA ENTRY'!E509,""))))</f>
        <v/>
      </c>
      <c r="N510" s="3" t="str">
        <f>IF('DATA ENTRY'!CK509="","",IF('DATA ENTRY'!W509="","",IF($D$4="All Post",'DATA ENTRY'!W509,IF(AND($D$4='DATA ENTRY'!CK509),'DATA ENTRY'!W509,""))))</f>
        <v/>
      </c>
      <c r="O510" s="3" t="str">
        <f>IF('DATA ENTRY'!CK509="","",IF('DATA ENTRY'!X509="","",IF($D$4="All Post",'DATA ENTRY'!X509,IF(AND($D$4='DATA ENTRY'!CK509),'DATA ENTRY'!X509,""))))</f>
        <v/>
      </c>
      <c r="P510" s="3" t="str">
        <f>IF('DATA ENTRY'!CK509="","",IF('DATA ENTRY'!G509="","",IF($D$4="All Post",'DATA ENTRY'!G509,IF(AND($D$4='DATA ENTRY'!CK509),'DATA ENTRY'!G509,""))))</f>
        <v/>
      </c>
      <c r="S510">
        <f t="shared" si="115"/>
        <v>0</v>
      </c>
      <c r="T510" t="str">
        <f t="shared" si="116"/>
        <v/>
      </c>
      <c r="BZ510" t="str">
        <f t="shared" si="117"/>
        <v/>
      </c>
      <c r="CA510" t="str">
        <f t="shared" si="118"/>
        <v/>
      </c>
      <c r="CB510" s="224">
        <v>504</v>
      </c>
      <c r="CC510" s="3" t="str">
        <f>IF('DATA ENTRY'!CK509="","",IF('DATA ENTRY'!B509="","",IF(AND($CD$4='DATA ENTRY'!CK509,$CG$4='DATA ENTRY'!D509),'DATA ENTRY'!B509,"")))</f>
        <v/>
      </c>
      <c r="CD510" s="3" t="str">
        <f>IF('DATA ENTRY'!CK509="","",IF('DATA ENTRY'!C509="","",IF(AND($CD$4='DATA ENTRY'!CK509,$CG$4='DATA ENTRY'!D509),'DATA ENTRY'!C509,"")))</f>
        <v/>
      </c>
      <c r="CE510" s="4" t="str">
        <f>IF('DATA ENTRY'!CK509="","",IF('DATA ENTRY'!I509="","",IF(AND($CD$4='DATA ENTRY'!CK509,$CG$4='DATA ENTRY'!D509),'DATA ENTRY'!I509,"")))</f>
        <v/>
      </c>
      <c r="CF510" s="4" t="str">
        <f>IF('DATA ENTRY'!CK509="","",IF('DATA ENTRY'!CK509="","",IF(AND($CD$4='DATA ENTRY'!CK509,$CG$4='DATA ENTRY'!D509),'DATA ENTRY'!CK509,"")))</f>
        <v/>
      </c>
      <c r="CG510" s="3" t="str">
        <f>IF('DATA ENTRY'!CK509="","",IF('DATA ENTRY'!N509="","",IF(AND($CD$4='DATA ENTRY'!CK509,$CG$4='DATA ENTRY'!D509),'DATA ENTRY'!N509,"")))</f>
        <v/>
      </c>
      <c r="CH510" s="107" t="str">
        <f>IF('DATA ENTRY'!CK509="","",IF('DATA ENTRY'!O509="","",IF(AND($CD$4='DATA ENTRY'!CK509,$CG$4='DATA ENTRY'!D509),'DATA ENTRY'!O509,"")))</f>
        <v/>
      </c>
      <c r="CI510" s="3" t="str">
        <f>IF('DATA ENTRY'!CK509="","",IF('DATA ENTRY'!P509="","",IF(AND($CD$4='DATA ENTRY'!CK509,$CG$4='DATA ENTRY'!D509),'DATA ENTRY'!P509,"")))</f>
        <v/>
      </c>
      <c r="CJ510" s="107" t="str">
        <f>IF('DATA ENTRY'!CK509="","",IF('DATA ENTRY'!Q509="","",IF(AND($CD$4='DATA ENTRY'!CK509,$CG$4='DATA ENTRY'!D509),'DATA ENTRY'!Q509,"")))</f>
        <v/>
      </c>
      <c r="CK510" s="3" t="str">
        <f>IF('DATA ENTRY'!CK509="","",IF('DATA ENTRY'!R509="","",IF(AND($CD$4='DATA ENTRY'!CK509,$CG$4='DATA ENTRY'!D509),'DATA ENTRY'!R509,"")))</f>
        <v/>
      </c>
      <c r="CL510" s="3" t="str">
        <f>IF('DATA ENTRY'!CK509="","",IF('DATA ENTRY'!S509="","",IF(AND($CD$4='DATA ENTRY'!CK509,$CG$4='DATA ENTRY'!D509),'DATA ENTRY'!S509,"")))</f>
        <v/>
      </c>
      <c r="CM510" s="3" t="str">
        <f>IF('DATA ENTRY'!CK509="","",IF('DATA ENTRY'!E509="","",IF(AND($CD$4='DATA ENTRY'!CK509,$CG$4='DATA ENTRY'!D509),'DATA ENTRY'!E509,"")))</f>
        <v/>
      </c>
      <c r="CN510" s="3" t="str">
        <f>IF('DATA ENTRY'!CK509="","",IF('DATA ENTRY'!W509="","",IF(AND($CD$4='DATA ENTRY'!CK509,$CG$4='DATA ENTRY'!D509),'DATA ENTRY'!W509,"")))</f>
        <v/>
      </c>
      <c r="CO510" s="3" t="str">
        <f>IF('DATA ENTRY'!CK509="","",IF('DATA ENTRY'!X509="","",IF(AND($CD$4='DATA ENTRY'!CK509,$CG$4='DATA ENTRY'!D509),'DATA ENTRY'!X509,"")))</f>
        <v/>
      </c>
      <c r="CP510" s="108" t="str">
        <f t="shared" si="119"/>
        <v/>
      </c>
      <c r="CQ510" s="108" t="str">
        <f>IF('DATA ENTRY'!CK509="","",IF('DATA ENTRY'!G509="","",IF(AND($CD$4='DATA ENTRY'!CK509,$CG$4='DATA ENTRY'!D509),'DATA ENTRY'!G509,"")))</f>
        <v/>
      </c>
      <c r="CR510" s="230" t="str">
        <f>IF('DATA ENTRY'!CK509="","",IF('DATA ENTRY'!D509="","",IF(AND($CD$4='DATA ENTRY'!CK509,$CG$4='DATA ENTRY'!D509),'DATA ENTRY'!D509,"")))</f>
        <v/>
      </c>
      <c r="CS510">
        <f t="shared" si="120"/>
        <v>0</v>
      </c>
      <c r="CT510">
        <f t="shared" si="121"/>
        <v>0</v>
      </c>
      <c r="CV510" s="139"/>
      <c r="CX510">
        <f t="shared" si="122"/>
        <v>0</v>
      </c>
      <c r="DB510" t="str">
        <f t="shared" si="129"/>
        <v/>
      </c>
      <c r="DC510" t="str">
        <f t="shared" si="130"/>
        <v/>
      </c>
      <c r="DD510" s="224">
        <v>504</v>
      </c>
      <c r="DE510" s="3" t="str">
        <f>IF('DATA ENTRY'!CK509="","",IF('DATA ENTRY'!B509="","",IF(AND($DF$4='DATA ENTRY'!D509),'DATA ENTRY'!B509,"")))</f>
        <v/>
      </c>
      <c r="DF510" s="3" t="str">
        <f>IF('DATA ENTRY'!CK509="","",IF('DATA ENTRY'!C509="","",IF(AND($DF$4='DATA ENTRY'!D509),'DATA ENTRY'!C509,"")))</f>
        <v/>
      </c>
      <c r="DG510" s="4" t="str">
        <f>IF('DATA ENTRY'!CK509="","",IF('DATA ENTRY'!I509="","",IF(AND($DF$4='DATA ENTRY'!D509),'DATA ENTRY'!I509,"")))</f>
        <v/>
      </c>
      <c r="DH510" s="4" t="str">
        <f>IF('DATA ENTRY'!CK509="","",IF('DATA ENTRY'!CK509="","",IF(AND($DF$4='DATA ENTRY'!D509),'DATA ENTRY'!CK509,"")))</f>
        <v/>
      </c>
      <c r="DI510" s="3" t="str">
        <f>IF('DATA ENTRY'!CK509="","",IF('DATA ENTRY'!N509="","",IF(AND($DF$4='DATA ENTRY'!D509),'DATA ENTRY'!N509,"")))</f>
        <v/>
      </c>
      <c r="DJ510" s="107" t="str">
        <f>IF('DATA ENTRY'!CK509="","",IF('DATA ENTRY'!O509="","",IF(AND($DF$4='DATA ENTRY'!D509),'DATA ENTRY'!O509,"")))</f>
        <v/>
      </c>
      <c r="DK510" s="3" t="str">
        <f>IF('DATA ENTRY'!CK509="","",IF('DATA ENTRY'!P509="","",IF(AND($DF$4='DATA ENTRY'!D509),'DATA ENTRY'!P509,"")))</f>
        <v/>
      </c>
      <c r="DL510" s="107" t="str">
        <f>IF('DATA ENTRY'!CK509="","",IF('DATA ENTRY'!Q509="","",IF(AND($DF$4='DATA ENTRY'!D509),'DATA ENTRY'!Q509,"")))</f>
        <v/>
      </c>
      <c r="DM510" s="3" t="str">
        <f>IF('DATA ENTRY'!CK509="","",IF('DATA ENTRY'!R509="","",IF(AND($DF$4='DATA ENTRY'!D509),'DATA ENTRY'!R509,"")))</f>
        <v/>
      </c>
      <c r="DN510" s="107" t="str">
        <f>IF('DATA ENTRY'!CK509="","",IF('DATA ENTRY'!S509="","",IF(AND($DF$4='DATA ENTRY'!D509),'DATA ENTRY'!S509,"")))</f>
        <v/>
      </c>
      <c r="DO510" s="3" t="str">
        <f>IF('DATA ENTRY'!CK509="","",IF('DATA ENTRY'!E509="","",IF(AND($DF$4='DATA ENTRY'!D509),'DATA ENTRY'!E509,"")))</f>
        <v/>
      </c>
      <c r="DP510" s="3" t="str">
        <f>IF('DATA ENTRY'!CK509="","",IF('DATA ENTRY'!D509="","",IF(AND($DF$4='DATA ENTRY'!D509),'DATA ENTRY'!D509,"")))</f>
        <v/>
      </c>
      <c r="DQ510" s="3" t="str">
        <f>IF('DATA ENTRY'!CK509="","",IF('DATA ENTRY'!W509="","",IF(AND($DF$4='DATA ENTRY'!D509),'DATA ENTRY'!W509,"")))</f>
        <v/>
      </c>
      <c r="DR510" s="3" t="str">
        <f>IF('DATA ENTRY'!CK509="","",IF('DATA ENTRY'!X509="","",IF(AND($DF$4='DATA ENTRY'!D509),'DATA ENTRY'!X509,"")))</f>
        <v/>
      </c>
      <c r="DS510" s="108" t="str">
        <f t="shared" si="123"/>
        <v/>
      </c>
      <c r="DT510" s="108" t="str">
        <f>IF('DATA ENTRY'!CK509="","",IF('DATA ENTRY'!D509="","",IF(AND($DF$4='DATA ENTRY'!D509),'DATA ENTRY'!G509,"")))</f>
        <v/>
      </c>
      <c r="DY510">
        <f t="shared" si="124"/>
        <v>0</v>
      </c>
      <c r="EB510" t="str">
        <f t="shared" si="125"/>
        <v/>
      </c>
      <c r="EC510" t="str">
        <f t="shared" si="126"/>
        <v/>
      </c>
      <c r="ED510" s="224">
        <v>504</v>
      </c>
      <c r="EE510" s="3" t="str">
        <f>IF('DATA ENTRY'!CK509="","",IF('DATA ENTRY'!B509="","",IF(AND($EF$4='DATA ENTRY'!G509,$EH$4='DATA ENTRY'!F509),'DATA ENTRY'!B509,"")))</f>
        <v/>
      </c>
      <c r="EF510" s="3" t="str">
        <f>IF('DATA ENTRY'!CK509="","",IF('DATA ENTRY'!C509="","",IF(AND($EF$4='DATA ENTRY'!G509,$EH$4='DATA ENTRY'!F509),'DATA ENTRY'!C509,"")))</f>
        <v/>
      </c>
      <c r="EG510" s="4" t="str">
        <f>IF('DATA ENTRY'!CK509="","",IF('DATA ENTRY'!I509="","",IF(AND($EF$4='DATA ENTRY'!G509,$EH$4='DATA ENTRY'!F509),'DATA ENTRY'!I509,"")))</f>
        <v/>
      </c>
      <c r="EH510" s="4" t="str">
        <f>IF('DATA ENTRY'!CK509="","",IF('DATA ENTRY'!CK509="","",IF(AND($EF$4='DATA ENTRY'!G509,$EH$4='DATA ENTRY'!F509),'DATA ENTRY'!CK509,"")))</f>
        <v/>
      </c>
      <c r="EI510" s="3" t="str">
        <f>IF('DATA ENTRY'!CK509="","",IF('DATA ENTRY'!N509="","",IF(AND($EF$4='DATA ENTRY'!G509,$EH$4='DATA ENTRY'!F509),'DATA ENTRY'!N509,"")))</f>
        <v/>
      </c>
      <c r="EJ510" s="107" t="str">
        <f>IF('DATA ENTRY'!CK509="","",IF('DATA ENTRY'!O509="","",IF(AND($EF$4='DATA ENTRY'!G509,$EH$4='DATA ENTRY'!F509),'DATA ENTRY'!O509,"")))</f>
        <v/>
      </c>
      <c r="EK510" s="3" t="str">
        <f>IF('DATA ENTRY'!CK509="","",IF('DATA ENTRY'!P509="","",IF(AND($EF$4='DATA ENTRY'!G509,$EH$4='DATA ENTRY'!F509),'DATA ENTRY'!P509,"")))</f>
        <v/>
      </c>
      <c r="EL510" s="107" t="str">
        <f>IF('DATA ENTRY'!CK509="","",IF('DATA ENTRY'!Q509="","",IF(AND($EF$4='DATA ENTRY'!G509,$EH$4='DATA ENTRY'!F509),'DATA ENTRY'!Q509,"")))</f>
        <v/>
      </c>
      <c r="EM510" s="3" t="str">
        <f>IF('DATA ENTRY'!CK509="","",IF('DATA ENTRY'!R509="","",IF(AND($EF$4='DATA ENTRY'!G509,$EH$4='DATA ENTRY'!F509),'DATA ENTRY'!R509,"")))</f>
        <v/>
      </c>
      <c r="EN510" s="107" t="str">
        <f>IF('DATA ENTRY'!CK509="","",IF('DATA ENTRY'!S509="","",IF(AND($EF$4='DATA ENTRY'!G509,$EH$4='DATA ENTRY'!F509),'DATA ENTRY'!S509,"")))</f>
        <v/>
      </c>
      <c r="EO510" s="3" t="str">
        <f>IF('DATA ENTRY'!CK509="","",IF('DATA ENTRY'!E509="","",IF(AND($EF$4='DATA ENTRY'!G509,$EH$4='DATA ENTRY'!F509),'DATA ENTRY'!E509,"")))</f>
        <v/>
      </c>
      <c r="EP510" s="3" t="str">
        <f>IF('DATA ENTRY'!CK509="","",IF('DATA ENTRY'!D509="","",IF(AND($EF$4='DATA ENTRY'!G509,$EH$4='DATA ENTRY'!F509),'DATA ENTRY'!D509,"")))</f>
        <v/>
      </c>
      <c r="EQ510" s="3" t="str">
        <f>IF('DATA ENTRY'!CK509="","",IF('DATA ENTRY'!W509="","",IF(AND($EF$4='DATA ENTRY'!G509,$EH$4='DATA ENTRY'!F509),'DATA ENTRY'!W509,"")))</f>
        <v/>
      </c>
      <c r="ER510" s="3" t="str">
        <f>IF('DATA ENTRY'!CK509="","",IF('DATA ENTRY'!X509="","",IF(AND($EF$4='DATA ENTRY'!G509,$EH$4='DATA ENTRY'!F509),'DATA ENTRY'!X509,"")))</f>
        <v/>
      </c>
      <c r="ES510" s="108" t="str">
        <f t="shared" si="127"/>
        <v/>
      </c>
      <c r="ET510" s="108" t="str">
        <f>IF('DATA ENTRY'!CK509="","",IF('DATA ENTRY'!D509="","",IF(AND($EF$4='DATA ENTRY'!G509,$EH$4='DATA ENTRY'!F509),'DATA ENTRY'!G509,"")))</f>
        <v/>
      </c>
      <c r="EY510">
        <f t="shared" si="128"/>
        <v>0</v>
      </c>
    </row>
    <row r="511" spans="1:155">
      <c r="A511" t="str">
        <f>IF(S511=0,"",1+(MAX($A$7:A510)))</f>
        <v/>
      </c>
      <c r="B511" s="224">
        <v>505</v>
      </c>
      <c r="C511" s="3" t="str">
        <f>IF('DATA ENTRY'!CK510="","",IF('DATA ENTRY'!B510="","",IF($D$4="All Post",'DATA ENTRY'!B510,IF(AND($D$4='DATA ENTRY'!CK510),'DATA ENTRY'!B510,""))))</f>
        <v/>
      </c>
      <c r="D511" s="3" t="str">
        <f>IF('DATA ENTRY'!CK510="","",IF('DATA ENTRY'!C510="","",IF($D$4="All Post",'DATA ENTRY'!C510,IF(AND($D$4='DATA ENTRY'!CK510),'DATA ENTRY'!C510,""))))</f>
        <v/>
      </c>
      <c r="E511" s="4" t="str">
        <f>IF('DATA ENTRY'!CK510="","",IF('DATA ENTRY'!I510="","",IF($D$4="All Post",'DATA ENTRY'!I510,IF(AND($D$4='DATA ENTRY'!CK510),'DATA ENTRY'!I510,""))))</f>
        <v/>
      </c>
      <c r="F511" s="4" t="str">
        <f>IF('DATA ENTRY'!CK510="","",IF('DATA ENTRY'!CK510="","",IF($D$4="All Post",'DATA ENTRY'!CK510,IF(AND($D$4='DATA ENTRY'!CK510),'DATA ENTRY'!CK510,""))))</f>
        <v/>
      </c>
      <c r="G511" s="3" t="str">
        <f>IF('DATA ENTRY'!CK510="","",IF('DATA ENTRY'!N510="","",IF($D$4="All Post",'DATA ENTRY'!N510,IF(AND($D$4='DATA ENTRY'!CK510),'DATA ENTRY'!N510,""))))</f>
        <v/>
      </c>
      <c r="H511" s="107" t="str">
        <f>IF('DATA ENTRY'!CK510="","",IF('DATA ENTRY'!O510="","",IF($D$4="All Post",'DATA ENTRY'!O510,IF(AND($D$4='DATA ENTRY'!CK510),'DATA ENTRY'!O510,""))))</f>
        <v/>
      </c>
      <c r="I511" s="3" t="str">
        <f>IF('DATA ENTRY'!CK510="","",IF('DATA ENTRY'!P510="","",IF($D$4="All Post",'DATA ENTRY'!P510,IF(AND($D$4='DATA ENTRY'!CK510),'DATA ENTRY'!P510,""))))</f>
        <v/>
      </c>
      <c r="J511" s="107" t="str">
        <f>IF('DATA ENTRY'!CK510="","",IF('DATA ENTRY'!Q510="","",IF($D$4="All Post",'DATA ENTRY'!Q510,IF(AND($D$4='DATA ENTRY'!CK510),'DATA ENTRY'!Q510,""))))</f>
        <v/>
      </c>
      <c r="K511" s="3" t="str">
        <f>IF('DATA ENTRY'!CK510="","",IF('DATA ENTRY'!R510="","",IF($D$4="All Post",'DATA ENTRY'!R510,IF(AND($D$4='DATA ENTRY'!CK510),'DATA ENTRY'!R510,""))))</f>
        <v/>
      </c>
      <c r="L511" s="3" t="str">
        <f>IF('DATA ENTRY'!CK510="","",IF('DATA ENTRY'!S510="","",IF($D$4="All Post",'DATA ENTRY'!S510,IF(AND($D$4='DATA ENTRY'!CK510),'DATA ENTRY'!S510,""))))</f>
        <v/>
      </c>
      <c r="M511" s="3" t="str">
        <f>IF('DATA ENTRY'!CK510="","",IF('DATA ENTRY'!E510="","",IF($D$4="All Post",'DATA ENTRY'!E510,IF(AND($D$4='DATA ENTRY'!CK510),'DATA ENTRY'!E510,""))))</f>
        <v/>
      </c>
      <c r="N511" s="3" t="str">
        <f>IF('DATA ENTRY'!CK510="","",IF('DATA ENTRY'!W510="","",IF($D$4="All Post",'DATA ENTRY'!W510,IF(AND($D$4='DATA ENTRY'!CK510),'DATA ENTRY'!W510,""))))</f>
        <v/>
      </c>
      <c r="O511" s="3" t="str">
        <f>IF('DATA ENTRY'!CK510="","",IF('DATA ENTRY'!X510="","",IF($D$4="All Post",'DATA ENTRY'!X510,IF(AND($D$4='DATA ENTRY'!CK510),'DATA ENTRY'!X510,""))))</f>
        <v/>
      </c>
      <c r="P511" s="3" t="str">
        <f>IF('DATA ENTRY'!CK510="","",IF('DATA ENTRY'!G510="","",IF($D$4="All Post",'DATA ENTRY'!G510,IF(AND($D$4='DATA ENTRY'!CK510),'DATA ENTRY'!G510,""))))</f>
        <v/>
      </c>
      <c r="S511">
        <f t="shared" si="115"/>
        <v>0</v>
      </c>
      <c r="T511" t="str">
        <f t="shared" si="116"/>
        <v/>
      </c>
      <c r="BZ511" t="str">
        <f t="shared" si="117"/>
        <v/>
      </c>
      <c r="CA511" t="str">
        <f t="shared" si="118"/>
        <v/>
      </c>
      <c r="CB511" s="224">
        <v>505</v>
      </c>
      <c r="CC511" s="3" t="str">
        <f>IF('DATA ENTRY'!CK510="","",IF('DATA ENTRY'!B510="","",IF(AND($CD$4='DATA ENTRY'!CK510,$CG$4='DATA ENTRY'!D510),'DATA ENTRY'!B510,"")))</f>
        <v/>
      </c>
      <c r="CD511" s="3" t="str">
        <f>IF('DATA ENTRY'!CK510="","",IF('DATA ENTRY'!C510="","",IF(AND($CD$4='DATA ENTRY'!CK510,$CG$4='DATA ENTRY'!D510),'DATA ENTRY'!C510,"")))</f>
        <v/>
      </c>
      <c r="CE511" s="4" t="str">
        <f>IF('DATA ENTRY'!CK510="","",IF('DATA ENTRY'!I510="","",IF(AND($CD$4='DATA ENTRY'!CK510,$CG$4='DATA ENTRY'!D510),'DATA ENTRY'!I510,"")))</f>
        <v/>
      </c>
      <c r="CF511" s="4" t="str">
        <f>IF('DATA ENTRY'!CK510="","",IF('DATA ENTRY'!CK510="","",IF(AND($CD$4='DATA ENTRY'!CK510,$CG$4='DATA ENTRY'!D510),'DATA ENTRY'!CK510,"")))</f>
        <v/>
      </c>
      <c r="CG511" s="3" t="str">
        <f>IF('DATA ENTRY'!CK510="","",IF('DATA ENTRY'!N510="","",IF(AND($CD$4='DATA ENTRY'!CK510,$CG$4='DATA ENTRY'!D510),'DATA ENTRY'!N510,"")))</f>
        <v/>
      </c>
      <c r="CH511" s="107" t="str">
        <f>IF('DATA ENTRY'!CK510="","",IF('DATA ENTRY'!O510="","",IF(AND($CD$4='DATA ENTRY'!CK510,$CG$4='DATA ENTRY'!D510),'DATA ENTRY'!O510,"")))</f>
        <v/>
      </c>
      <c r="CI511" s="3" t="str">
        <f>IF('DATA ENTRY'!CK510="","",IF('DATA ENTRY'!P510="","",IF(AND($CD$4='DATA ENTRY'!CK510,$CG$4='DATA ENTRY'!D510),'DATA ENTRY'!P510,"")))</f>
        <v/>
      </c>
      <c r="CJ511" s="107" t="str">
        <f>IF('DATA ENTRY'!CK510="","",IF('DATA ENTRY'!Q510="","",IF(AND($CD$4='DATA ENTRY'!CK510,$CG$4='DATA ENTRY'!D510),'DATA ENTRY'!Q510,"")))</f>
        <v/>
      </c>
      <c r="CK511" s="3" t="str">
        <f>IF('DATA ENTRY'!CK510="","",IF('DATA ENTRY'!R510="","",IF(AND($CD$4='DATA ENTRY'!CK510,$CG$4='DATA ENTRY'!D510),'DATA ENTRY'!R510,"")))</f>
        <v/>
      </c>
      <c r="CL511" s="3" t="str">
        <f>IF('DATA ENTRY'!CK510="","",IF('DATA ENTRY'!S510="","",IF(AND($CD$4='DATA ENTRY'!CK510,$CG$4='DATA ENTRY'!D510),'DATA ENTRY'!S510,"")))</f>
        <v/>
      </c>
      <c r="CM511" s="3" t="str">
        <f>IF('DATA ENTRY'!CK510="","",IF('DATA ENTRY'!E510="","",IF(AND($CD$4='DATA ENTRY'!CK510,$CG$4='DATA ENTRY'!D510),'DATA ENTRY'!E510,"")))</f>
        <v/>
      </c>
      <c r="CN511" s="3" t="str">
        <f>IF('DATA ENTRY'!CK510="","",IF('DATA ENTRY'!W510="","",IF(AND($CD$4='DATA ENTRY'!CK510,$CG$4='DATA ENTRY'!D510),'DATA ENTRY'!W510,"")))</f>
        <v/>
      </c>
      <c r="CO511" s="3" t="str">
        <f>IF('DATA ENTRY'!CK510="","",IF('DATA ENTRY'!X510="","",IF(AND($CD$4='DATA ENTRY'!CK510,$CG$4='DATA ENTRY'!D510),'DATA ENTRY'!X510,"")))</f>
        <v/>
      </c>
      <c r="CP511" s="108" t="str">
        <f t="shared" si="119"/>
        <v/>
      </c>
      <c r="CQ511" s="108" t="str">
        <f>IF('DATA ENTRY'!CK510="","",IF('DATA ENTRY'!G510="","",IF(AND($CD$4='DATA ENTRY'!CK510,$CG$4='DATA ENTRY'!D510),'DATA ENTRY'!G510,"")))</f>
        <v/>
      </c>
      <c r="CR511" s="230" t="str">
        <f>IF('DATA ENTRY'!CK510="","",IF('DATA ENTRY'!D510="","",IF(AND($CD$4='DATA ENTRY'!CK510,$CG$4='DATA ENTRY'!D510),'DATA ENTRY'!D510,"")))</f>
        <v/>
      </c>
      <c r="CS511">
        <f t="shared" si="120"/>
        <v>0</v>
      </c>
      <c r="CT511">
        <f t="shared" si="121"/>
        <v>0</v>
      </c>
      <c r="CV511" s="139"/>
      <c r="CX511">
        <f t="shared" si="122"/>
        <v>0</v>
      </c>
      <c r="DB511" t="str">
        <f t="shared" si="129"/>
        <v/>
      </c>
      <c r="DC511" t="str">
        <f t="shared" si="130"/>
        <v/>
      </c>
      <c r="DD511" s="224">
        <v>505</v>
      </c>
      <c r="DE511" s="3" t="str">
        <f>IF('DATA ENTRY'!CK510="","",IF('DATA ENTRY'!B510="","",IF(AND($DF$4='DATA ENTRY'!D510),'DATA ENTRY'!B510,"")))</f>
        <v/>
      </c>
      <c r="DF511" s="3" t="str">
        <f>IF('DATA ENTRY'!CK510="","",IF('DATA ENTRY'!C510="","",IF(AND($DF$4='DATA ENTRY'!D510),'DATA ENTRY'!C510,"")))</f>
        <v/>
      </c>
      <c r="DG511" s="4" t="str">
        <f>IF('DATA ENTRY'!CK510="","",IF('DATA ENTRY'!I510="","",IF(AND($DF$4='DATA ENTRY'!D510),'DATA ENTRY'!I510,"")))</f>
        <v/>
      </c>
      <c r="DH511" s="4" t="str">
        <f>IF('DATA ENTRY'!CK510="","",IF('DATA ENTRY'!CK510="","",IF(AND($DF$4='DATA ENTRY'!D510),'DATA ENTRY'!CK510,"")))</f>
        <v/>
      </c>
      <c r="DI511" s="3" t="str">
        <f>IF('DATA ENTRY'!CK510="","",IF('DATA ENTRY'!N510="","",IF(AND($DF$4='DATA ENTRY'!D510),'DATA ENTRY'!N510,"")))</f>
        <v/>
      </c>
      <c r="DJ511" s="107" t="str">
        <f>IF('DATA ENTRY'!CK510="","",IF('DATA ENTRY'!O510="","",IF(AND($DF$4='DATA ENTRY'!D510),'DATA ENTRY'!O510,"")))</f>
        <v/>
      </c>
      <c r="DK511" s="3" t="str">
        <f>IF('DATA ENTRY'!CK510="","",IF('DATA ENTRY'!P510="","",IF(AND($DF$4='DATA ENTRY'!D510),'DATA ENTRY'!P510,"")))</f>
        <v/>
      </c>
      <c r="DL511" s="107" t="str">
        <f>IF('DATA ENTRY'!CK510="","",IF('DATA ENTRY'!Q510="","",IF(AND($DF$4='DATA ENTRY'!D510),'DATA ENTRY'!Q510,"")))</f>
        <v/>
      </c>
      <c r="DM511" s="3" t="str">
        <f>IF('DATA ENTRY'!CK510="","",IF('DATA ENTRY'!R510="","",IF(AND($DF$4='DATA ENTRY'!D510),'DATA ENTRY'!R510,"")))</f>
        <v/>
      </c>
      <c r="DN511" s="107" t="str">
        <f>IF('DATA ENTRY'!CK510="","",IF('DATA ENTRY'!S510="","",IF(AND($DF$4='DATA ENTRY'!D510),'DATA ENTRY'!S510,"")))</f>
        <v/>
      </c>
      <c r="DO511" s="3" t="str">
        <f>IF('DATA ENTRY'!CK510="","",IF('DATA ENTRY'!E510="","",IF(AND($DF$4='DATA ENTRY'!D510),'DATA ENTRY'!E510,"")))</f>
        <v/>
      </c>
      <c r="DP511" s="3" t="str">
        <f>IF('DATA ENTRY'!CK510="","",IF('DATA ENTRY'!D510="","",IF(AND($DF$4='DATA ENTRY'!D510),'DATA ENTRY'!D510,"")))</f>
        <v/>
      </c>
      <c r="DQ511" s="3" t="str">
        <f>IF('DATA ENTRY'!CK510="","",IF('DATA ENTRY'!W510="","",IF(AND($DF$4='DATA ENTRY'!D510),'DATA ENTRY'!W510,"")))</f>
        <v/>
      </c>
      <c r="DR511" s="3" t="str">
        <f>IF('DATA ENTRY'!CK510="","",IF('DATA ENTRY'!X510="","",IF(AND($DF$4='DATA ENTRY'!D510),'DATA ENTRY'!X510,"")))</f>
        <v/>
      </c>
      <c r="DS511" s="108" t="str">
        <f t="shared" si="123"/>
        <v/>
      </c>
      <c r="DT511" s="108" t="str">
        <f>IF('DATA ENTRY'!CK510="","",IF('DATA ENTRY'!D510="","",IF(AND($DF$4='DATA ENTRY'!D510),'DATA ENTRY'!G510,"")))</f>
        <v/>
      </c>
      <c r="DY511">
        <f t="shared" si="124"/>
        <v>0</v>
      </c>
      <c r="EB511" t="str">
        <f t="shared" si="125"/>
        <v/>
      </c>
      <c r="EC511" t="str">
        <f t="shared" si="126"/>
        <v/>
      </c>
      <c r="ED511" s="224">
        <v>505</v>
      </c>
      <c r="EE511" s="3" t="str">
        <f>IF('DATA ENTRY'!CK510="","",IF('DATA ENTRY'!B510="","",IF(AND($EF$4='DATA ENTRY'!G510,$EH$4='DATA ENTRY'!F510),'DATA ENTRY'!B510,"")))</f>
        <v/>
      </c>
      <c r="EF511" s="3" t="str">
        <f>IF('DATA ENTRY'!CK510="","",IF('DATA ENTRY'!C510="","",IF(AND($EF$4='DATA ENTRY'!G510,$EH$4='DATA ENTRY'!F510),'DATA ENTRY'!C510,"")))</f>
        <v/>
      </c>
      <c r="EG511" s="4" t="str">
        <f>IF('DATA ENTRY'!CK510="","",IF('DATA ENTRY'!I510="","",IF(AND($EF$4='DATA ENTRY'!G510,$EH$4='DATA ENTRY'!F510),'DATA ENTRY'!I510,"")))</f>
        <v/>
      </c>
      <c r="EH511" s="4" t="str">
        <f>IF('DATA ENTRY'!CK510="","",IF('DATA ENTRY'!CK510="","",IF(AND($EF$4='DATA ENTRY'!G510,$EH$4='DATA ENTRY'!F510),'DATA ENTRY'!CK510,"")))</f>
        <v/>
      </c>
      <c r="EI511" s="3" t="str">
        <f>IF('DATA ENTRY'!CK510="","",IF('DATA ENTRY'!N510="","",IF(AND($EF$4='DATA ENTRY'!G510,$EH$4='DATA ENTRY'!F510),'DATA ENTRY'!N510,"")))</f>
        <v/>
      </c>
      <c r="EJ511" s="107" t="str">
        <f>IF('DATA ENTRY'!CK510="","",IF('DATA ENTRY'!O510="","",IF(AND($EF$4='DATA ENTRY'!G510,$EH$4='DATA ENTRY'!F510),'DATA ENTRY'!O510,"")))</f>
        <v/>
      </c>
      <c r="EK511" s="3" t="str">
        <f>IF('DATA ENTRY'!CK510="","",IF('DATA ENTRY'!P510="","",IF(AND($EF$4='DATA ENTRY'!G510,$EH$4='DATA ENTRY'!F510),'DATA ENTRY'!P510,"")))</f>
        <v/>
      </c>
      <c r="EL511" s="107" t="str">
        <f>IF('DATA ENTRY'!CK510="","",IF('DATA ENTRY'!Q510="","",IF(AND($EF$4='DATA ENTRY'!G510,$EH$4='DATA ENTRY'!F510),'DATA ENTRY'!Q510,"")))</f>
        <v/>
      </c>
      <c r="EM511" s="3" t="str">
        <f>IF('DATA ENTRY'!CK510="","",IF('DATA ENTRY'!R510="","",IF(AND($EF$4='DATA ENTRY'!G510,$EH$4='DATA ENTRY'!F510),'DATA ENTRY'!R510,"")))</f>
        <v/>
      </c>
      <c r="EN511" s="107" t="str">
        <f>IF('DATA ENTRY'!CK510="","",IF('DATA ENTRY'!S510="","",IF(AND($EF$4='DATA ENTRY'!G510,$EH$4='DATA ENTRY'!F510),'DATA ENTRY'!S510,"")))</f>
        <v/>
      </c>
      <c r="EO511" s="3" t="str">
        <f>IF('DATA ENTRY'!CK510="","",IF('DATA ENTRY'!E510="","",IF(AND($EF$4='DATA ENTRY'!G510,$EH$4='DATA ENTRY'!F510),'DATA ENTRY'!E510,"")))</f>
        <v/>
      </c>
      <c r="EP511" s="3" t="str">
        <f>IF('DATA ENTRY'!CK510="","",IF('DATA ENTRY'!D510="","",IF(AND($EF$4='DATA ENTRY'!G510,$EH$4='DATA ENTRY'!F510),'DATA ENTRY'!D510,"")))</f>
        <v/>
      </c>
      <c r="EQ511" s="3" t="str">
        <f>IF('DATA ENTRY'!CK510="","",IF('DATA ENTRY'!W510="","",IF(AND($EF$4='DATA ENTRY'!G510,$EH$4='DATA ENTRY'!F510),'DATA ENTRY'!W510,"")))</f>
        <v/>
      </c>
      <c r="ER511" s="3" t="str">
        <f>IF('DATA ENTRY'!CK510="","",IF('DATA ENTRY'!X510="","",IF(AND($EF$4='DATA ENTRY'!G510,$EH$4='DATA ENTRY'!F510),'DATA ENTRY'!X510,"")))</f>
        <v/>
      </c>
      <c r="ES511" s="108" t="str">
        <f t="shared" si="127"/>
        <v/>
      </c>
      <c r="ET511" s="108" t="str">
        <f>IF('DATA ENTRY'!CK510="","",IF('DATA ENTRY'!D510="","",IF(AND($EF$4='DATA ENTRY'!G510,$EH$4='DATA ENTRY'!F510),'DATA ENTRY'!G510,"")))</f>
        <v/>
      </c>
      <c r="EY511">
        <f t="shared" si="128"/>
        <v>0</v>
      </c>
    </row>
    <row r="512" spans="1:155">
      <c r="A512" t="str">
        <f>IF(S512=0,"",1+(MAX($A$7:A511)))</f>
        <v/>
      </c>
      <c r="B512" s="224">
        <v>506</v>
      </c>
      <c r="C512" s="3" t="str">
        <f>IF('DATA ENTRY'!CK511="","",IF('DATA ENTRY'!B511="","",IF($D$4="All Post",'DATA ENTRY'!B511,IF(AND($D$4='DATA ENTRY'!CK511),'DATA ENTRY'!B511,""))))</f>
        <v/>
      </c>
      <c r="D512" s="3" t="str">
        <f>IF('DATA ENTRY'!CK511="","",IF('DATA ENTRY'!C511="","",IF($D$4="All Post",'DATA ENTRY'!C511,IF(AND($D$4='DATA ENTRY'!CK511),'DATA ENTRY'!C511,""))))</f>
        <v/>
      </c>
      <c r="E512" s="4" t="str">
        <f>IF('DATA ENTRY'!CK511="","",IF('DATA ENTRY'!I511="","",IF($D$4="All Post",'DATA ENTRY'!I511,IF(AND($D$4='DATA ENTRY'!CK511),'DATA ENTRY'!I511,""))))</f>
        <v/>
      </c>
      <c r="F512" s="4" t="str">
        <f>IF('DATA ENTRY'!CK511="","",IF('DATA ENTRY'!CK511="","",IF($D$4="All Post",'DATA ENTRY'!CK511,IF(AND($D$4='DATA ENTRY'!CK511),'DATA ENTRY'!CK511,""))))</f>
        <v/>
      </c>
      <c r="G512" s="3" t="str">
        <f>IF('DATA ENTRY'!CK511="","",IF('DATA ENTRY'!N511="","",IF($D$4="All Post",'DATA ENTRY'!N511,IF(AND($D$4='DATA ENTRY'!CK511),'DATA ENTRY'!N511,""))))</f>
        <v/>
      </c>
      <c r="H512" s="107" t="str">
        <f>IF('DATA ENTRY'!CK511="","",IF('DATA ENTRY'!O511="","",IF($D$4="All Post",'DATA ENTRY'!O511,IF(AND($D$4='DATA ENTRY'!CK511),'DATA ENTRY'!O511,""))))</f>
        <v/>
      </c>
      <c r="I512" s="3" t="str">
        <f>IF('DATA ENTRY'!CK511="","",IF('DATA ENTRY'!P511="","",IF($D$4="All Post",'DATA ENTRY'!P511,IF(AND($D$4='DATA ENTRY'!CK511),'DATA ENTRY'!P511,""))))</f>
        <v/>
      </c>
      <c r="J512" s="107" t="str">
        <f>IF('DATA ENTRY'!CK511="","",IF('DATA ENTRY'!Q511="","",IF($D$4="All Post",'DATA ENTRY'!Q511,IF(AND($D$4='DATA ENTRY'!CK511),'DATA ENTRY'!Q511,""))))</f>
        <v/>
      </c>
      <c r="K512" s="3" t="str">
        <f>IF('DATA ENTRY'!CK511="","",IF('DATA ENTRY'!R511="","",IF($D$4="All Post",'DATA ENTRY'!R511,IF(AND($D$4='DATA ENTRY'!CK511),'DATA ENTRY'!R511,""))))</f>
        <v/>
      </c>
      <c r="L512" s="3" t="str">
        <f>IF('DATA ENTRY'!CK511="","",IF('DATA ENTRY'!S511="","",IF($D$4="All Post",'DATA ENTRY'!S511,IF(AND($D$4='DATA ENTRY'!CK511),'DATA ENTRY'!S511,""))))</f>
        <v/>
      </c>
      <c r="M512" s="3" t="str">
        <f>IF('DATA ENTRY'!CK511="","",IF('DATA ENTRY'!E511="","",IF($D$4="All Post",'DATA ENTRY'!E511,IF(AND($D$4='DATA ENTRY'!CK511),'DATA ENTRY'!E511,""))))</f>
        <v/>
      </c>
      <c r="N512" s="3" t="str">
        <f>IF('DATA ENTRY'!CK511="","",IF('DATA ENTRY'!W511="","",IF($D$4="All Post",'DATA ENTRY'!W511,IF(AND($D$4='DATA ENTRY'!CK511),'DATA ENTRY'!W511,""))))</f>
        <v/>
      </c>
      <c r="O512" s="3" t="str">
        <f>IF('DATA ENTRY'!CK511="","",IF('DATA ENTRY'!X511="","",IF($D$4="All Post",'DATA ENTRY'!X511,IF(AND($D$4='DATA ENTRY'!CK511),'DATA ENTRY'!X511,""))))</f>
        <v/>
      </c>
      <c r="P512" s="3" t="str">
        <f>IF('DATA ENTRY'!CK511="","",IF('DATA ENTRY'!G511="","",IF($D$4="All Post",'DATA ENTRY'!G511,IF(AND($D$4='DATA ENTRY'!CK511),'DATA ENTRY'!G511,""))))</f>
        <v/>
      </c>
      <c r="S512">
        <f t="shared" si="115"/>
        <v>0</v>
      </c>
      <c r="T512" t="str">
        <f t="shared" si="116"/>
        <v/>
      </c>
      <c r="BZ512" t="str">
        <f t="shared" si="117"/>
        <v/>
      </c>
      <c r="CA512" t="str">
        <f t="shared" si="118"/>
        <v/>
      </c>
      <c r="CB512" s="224">
        <v>506</v>
      </c>
      <c r="CC512" s="3" t="str">
        <f>IF('DATA ENTRY'!CK511="","",IF('DATA ENTRY'!B511="","",IF(AND($CD$4='DATA ENTRY'!CK511,$CG$4='DATA ENTRY'!D511),'DATA ENTRY'!B511,"")))</f>
        <v/>
      </c>
      <c r="CD512" s="3" t="str">
        <f>IF('DATA ENTRY'!CK511="","",IF('DATA ENTRY'!C511="","",IF(AND($CD$4='DATA ENTRY'!CK511,$CG$4='DATA ENTRY'!D511),'DATA ENTRY'!C511,"")))</f>
        <v/>
      </c>
      <c r="CE512" s="4" t="str">
        <f>IF('DATA ENTRY'!CK511="","",IF('DATA ENTRY'!I511="","",IF(AND($CD$4='DATA ENTRY'!CK511,$CG$4='DATA ENTRY'!D511),'DATA ENTRY'!I511,"")))</f>
        <v/>
      </c>
      <c r="CF512" s="4" t="str">
        <f>IF('DATA ENTRY'!CK511="","",IF('DATA ENTRY'!CK511="","",IF(AND($CD$4='DATA ENTRY'!CK511,$CG$4='DATA ENTRY'!D511),'DATA ENTRY'!CK511,"")))</f>
        <v/>
      </c>
      <c r="CG512" s="3" t="str">
        <f>IF('DATA ENTRY'!CK511="","",IF('DATA ENTRY'!N511="","",IF(AND($CD$4='DATA ENTRY'!CK511,$CG$4='DATA ENTRY'!D511),'DATA ENTRY'!N511,"")))</f>
        <v/>
      </c>
      <c r="CH512" s="107" t="str">
        <f>IF('DATA ENTRY'!CK511="","",IF('DATA ENTRY'!O511="","",IF(AND($CD$4='DATA ENTRY'!CK511,$CG$4='DATA ENTRY'!D511),'DATA ENTRY'!O511,"")))</f>
        <v/>
      </c>
      <c r="CI512" s="3" t="str">
        <f>IF('DATA ENTRY'!CK511="","",IF('DATA ENTRY'!P511="","",IF(AND($CD$4='DATA ENTRY'!CK511,$CG$4='DATA ENTRY'!D511),'DATA ENTRY'!P511,"")))</f>
        <v/>
      </c>
      <c r="CJ512" s="107" t="str">
        <f>IF('DATA ENTRY'!CK511="","",IF('DATA ENTRY'!Q511="","",IF(AND($CD$4='DATA ENTRY'!CK511,$CG$4='DATA ENTRY'!D511),'DATA ENTRY'!Q511,"")))</f>
        <v/>
      </c>
      <c r="CK512" s="3" t="str">
        <f>IF('DATA ENTRY'!CK511="","",IF('DATA ENTRY'!R511="","",IF(AND($CD$4='DATA ENTRY'!CK511,$CG$4='DATA ENTRY'!D511),'DATA ENTRY'!R511,"")))</f>
        <v/>
      </c>
      <c r="CL512" s="3" t="str">
        <f>IF('DATA ENTRY'!CK511="","",IF('DATA ENTRY'!S511="","",IF(AND($CD$4='DATA ENTRY'!CK511,$CG$4='DATA ENTRY'!D511),'DATA ENTRY'!S511,"")))</f>
        <v/>
      </c>
      <c r="CM512" s="3" t="str">
        <f>IF('DATA ENTRY'!CK511="","",IF('DATA ENTRY'!E511="","",IF(AND($CD$4='DATA ENTRY'!CK511,$CG$4='DATA ENTRY'!D511),'DATA ENTRY'!E511,"")))</f>
        <v/>
      </c>
      <c r="CN512" s="3" t="str">
        <f>IF('DATA ENTRY'!CK511="","",IF('DATA ENTRY'!W511="","",IF(AND($CD$4='DATA ENTRY'!CK511,$CG$4='DATA ENTRY'!D511),'DATA ENTRY'!W511,"")))</f>
        <v/>
      </c>
      <c r="CO512" s="3" t="str">
        <f>IF('DATA ENTRY'!CK511="","",IF('DATA ENTRY'!X511="","",IF(AND($CD$4='DATA ENTRY'!CK511,$CG$4='DATA ENTRY'!D511),'DATA ENTRY'!X511,"")))</f>
        <v/>
      </c>
      <c r="CP512" s="108" t="str">
        <f t="shared" si="119"/>
        <v/>
      </c>
      <c r="CQ512" s="108" t="str">
        <f>IF('DATA ENTRY'!CK511="","",IF('DATA ENTRY'!G511="","",IF(AND($CD$4='DATA ENTRY'!CK511,$CG$4='DATA ENTRY'!D511),'DATA ENTRY'!G511,"")))</f>
        <v/>
      </c>
      <c r="CR512" s="230" t="str">
        <f>IF('DATA ENTRY'!CK511="","",IF('DATA ENTRY'!D511="","",IF(AND($CD$4='DATA ENTRY'!CK511,$CG$4='DATA ENTRY'!D511),'DATA ENTRY'!D511,"")))</f>
        <v/>
      </c>
      <c r="CS512">
        <f t="shared" si="120"/>
        <v>0</v>
      </c>
      <c r="CT512">
        <f t="shared" si="121"/>
        <v>0</v>
      </c>
      <c r="CV512" s="139"/>
      <c r="CX512">
        <f t="shared" si="122"/>
        <v>0</v>
      </c>
      <c r="DB512" t="str">
        <f t="shared" si="129"/>
        <v/>
      </c>
      <c r="DC512" t="str">
        <f t="shared" si="130"/>
        <v/>
      </c>
      <c r="DD512" s="224">
        <v>506</v>
      </c>
      <c r="DE512" s="3" t="str">
        <f>IF('DATA ENTRY'!CK511="","",IF('DATA ENTRY'!B511="","",IF(AND($DF$4='DATA ENTRY'!D511),'DATA ENTRY'!B511,"")))</f>
        <v/>
      </c>
      <c r="DF512" s="3" t="str">
        <f>IF('DATA ENTRY'!CK511="","",IF('DATA ENTRY'!C511="","",IF(AND($DF$4='DATA ENTRY'!D511),'DATA ENTRY'!C511,"")))</f>
        <v/>
      </c>
      <c r="DG512" s="4" t="str">
        <f>IF('DATA ENTRY'!CK511="","",IF('DATA ENTRY'!I511="","",IF(AND($DF$4='DATA ENTRY'!D511),'DATA ENTRY'!I511,"")))</f>
        <v/>
      </c>
      <c r="DH512" s="4" t="str">
        <f>IF('DATA ENTRY'!CK511="","",IF('DATA ENTRY'!CK511="","",IF(AND($DF$4='DATA ENTRY'!D511),'DATA ENTRY'!CK511,"")))</f>
        <v/>
      </c>
      <c r="DI512" s="3" t="str">
        <f>IF('DATA ENTRY'!CK511="","",IF('DATA ENTRY'!N511="","",IF(AND($DF$4='DATA ENTRY'!D511),'DATA ENTRY'!N511,"")))</f>
        <v/>
      </c>
      <c r="DJ512" s="107" t="str">
        <f>IF('DATA ENTRY'!CK511="","",IF('DATA ENTRY'!O511="","",IF(AND($DF$4='DATA ENTRY'!D511),'DATA ENTRY'!O511,"")))</f>
        <v/>
      </c>
      <c r="DK512" s="3" t="str">
        <f>IF('DATA ENTRY'!CK511="","",IF('DATA ENTRY'!P511="","",IF(AND($DF$4='DATA ENTRY'!D511),'DATA ENTRY'!P511,"")))</f>
        <v/>
      </c>
      <c r="DL512" s="107" t="str">
        <f>IF('DATA ENTRY'!CK511="","",IF('DATA ENTRY'!Q511="","",IF(AND($DF$4='DATA ENTRY'!D511),'DATA ENTRY'!Q511,"")))</f>
        <v/>
      </c>
      <c r="DM512" s="3" t="str">
        <f>IF('DATA ENTRY'!CK511="","",IF('DATA ENTRY'!R511="","",IF(AND($DF$4='DATA ENTRY'!D511),'DATA ENTRY'!R511,"")))</f>
        <v/>
      </c>
      <c r="DN512" s="107" t="str">
        <f>IF('DATA ENTRY'!CK511="","",IF('DATA ENTRY'!S511="","",IF(AND($DF$4='DATA ENTRY'!D511),'DATA ENTRY'!S511,"")))</f>
        <v/>
      </c>
      <c r="DO512" s="3" t="str">
        <f>IF('DATA ENTRY'!CK511="","",IF('DATA ENTRY'!E511="","",IF(AND($DF$4='DATA ENTRY'!D511),'DATA ENTRY'!E511,"")))</f>
        <v/>
      </c>
      <c r="DP512" s="3" t="str">
        <f>IF('DATA ENTRY'!CK511="","",IF('DATA ENTRY'!D511="","",IF(AND($DF$4='DATA ENTRY'!D511),'DATA ENTRY'!D511,"")))</f>
        <v/>
      </c>
      <c r="DQ512" s="3" t="str">
        <f>IF('DATA ENTRY'!CK511="","",IF('DATA ENTRY'!W511="","",IF(AND($DF$4='DATA ENTRY'!D511),'DATA ENTRY'!W511,"")))</f>
        <v/>
      </c>
      <c r="DR512" s="3" t="str">
        <f>IF('DATA ENTRY'!CK511="","",IF('DATA ENTRY'!X511="","",IF(AND($DF$4='DATA ENTRY'!D511),'DATA ENTRY'!X511,"")))</f>
        <v/>
      </c>
      <c r="DS512" s="108" t="str">
        <f t="shared" si="123"/>
        <v/>
      </c>
      <c r="DT512" s="108" t="str">
        <f>IF('DATA ENTRY'!CK511="","",IF('DATA ENTRY'!D511="","",IF(AND($DF$4='DATA ENTRY'!D511),'DATA ENTRY'!G511,"")))</f>
        <v/>
      </c>
      <c r="DY512">
        <f t="shared" si="124"/>
        <v>0</v>
      </c>
      <c r="EB512" t="str">
        <f t="shared" si="125"/>
        <v/>
      </c>
      <c r="EC512" t="str">
        <f t="shared" si="126"/>
        <v/>
      </c>
      <c r="ED512" s="224">
        <v>506</v>
      </c>
      <c r="EE512" s="3" t="str">
        <f>IF('DATA ENTRY'!CK511="","",IF('DATA ENTRY'!B511="","",IF(AND($EF$4='DATA ENTRY'!G511,$EH$4='DATA ENTRY'!F511),'DATA ENTRY'!B511,"")))</f>
        <v/>
      </c>
      <c r="EF512" s="3" t="str">
        <f>IF('DATA ENTRY'!CK511="","",IF('DATA ENTRY'!C511="","",IF(AND($EF$4='DATA ENTRY'!G511,$EH$4='DATA ENTRY'!F511),'DATA ENTRY'!C511,"")))</f>
        <v/>
      </c>
      <c r="EG512" s="4" t="str">
        <f>IF('DATA ENTRY'!CK511="","",IF('DATA ENTRY'!I511="","",IF(AND($EF$4='DATA ENTRY'!G511,$EH$4='DATA ENTRY'!F511),'DATA ENTRY'!I511,"")))</f>
        <v/>
      </c>
      <c r="EH512" s="4" t="str">
        <f>IF('DATA ENTRY'!CK511="","",IF('DATA ENTRY'!CK511="","",IF(AND($EF$4='DATA ENTRY'!G511,$EH$4='DATA ENTRY'!F511),'DATA ENTRY'!CK511,"")))</f>
        <v/>
      </c>
      <c r="EI512" s="3" t="str">
        <f>IF('DATA ENTRY'!CK511="","",IF('DATA ENTRY'!N511="","",IF(AND($EF$4='DATA ENTRY'!G511,$EH$4='DATA ENTRY'!F511),'DATA ENTRY'!N511,"")))</f>
        <v/>
      </c>
      <c r="EJ512" s="107" t="str">
        <f>IF('DATA ENTRY'!CK511="","",IF('DATA ENTRY'!O511="","",IF(AND($EF$4='DATA ENTRY'!G511,$EH$4='DATA ENTRY'!F511),'DATA ENTRY'!O511,"")))</f>
        <v/>
      </c>
      <c r="EK512" s="3" t="str">
        <f>IF('DATA ENTRY'!CK511="","",IF('DATA ENTRY'!P511="","",IF(AND($EF$4='DATA ENTRY'!G511,$EH$4='DATA ENTRY'!F511),'DATA ENTRY'!P511,"")))</f>
        <v/>
      </c>
      <c r="EL512" s="107" t="str">
        <f>IF('DATA ENTRY'!CK511="","",IF('DATA ENTRY'!Q511="","",IF(AND($EF$4='DATA ENTRY'!G511,$EH$4='DATA ENTRY'!F511),'DATA ENTRY'!Q511,"")))</f>
        <v/>
      </c>
      <c r="EM512" s="3" t="str">
        <f>IF('DATA ENTRY'!CK511="","",IF('DATA ENTRY'!R511="","",IF(AND($EF$4='DATA ENTRY'!G511,$EH$4='DATA ENTRY'!F511),'DATA ENTRY'!R511,"")))</f>
        <v/>
      </c>
      <c r="EN512" s="107" t="str">
        <f>IF('DATA ENTRY'!CK511="","",IF('DATA ENTRY'!S511="","",IF(AND($EF$4='DATA ENTRY'!G511,$EH$4='DATA ENTRY'!F511),'DATA ENTRY'!S511,"")))</f>
        <v/>
      </c>
      <c r="EO512" s="3" t="str">
        <f>IF('DATA ENTRY'!CK511="","",IF('DATA ENTRY'!E511="","",IF(AND($EF$4='DATA ENTRY'!G511,$EH$4='DATA ENTRY'!F511),'DATA ENTRY'!E511,"")))</f>
        <v/>
      </c>
      <c r="EP512" s="3" t="str">
        <f>IF('DATA ENTRY'!CK511="","",IF('DATA ENTRY'!D511="","",IF(AND($EF$4='DATA ENTRY'!G511,$EH$4='DATA ENTRY'!F511),'DATA ENTRY'!D511,"")))</f>
        <v/>
      </c>
      <c r="EQ512" s="3" t="str">
        <f>IF('DATA ENTRY'!CK511="","",IF('DATA ENTRY'!W511="","",IF(AND($EF$4='DATA ENTRY'!G511,$EH$4='DATA ENTRY'!F511),'DATA ENTRY'!W511,"")))</f>
        <v/>
      </c>
      <c r="ER512" s="3" t="str">
        <f>IF('DATA ENTRY'!CK511="","",IF('DATA ENTRY'!X511="","",IF(AND($EF$4='DATA ENTRY'!G511,$EH$4='DATA ENTRY'!F511),'DATA ENTRY'!X511,"")))</f>
        <v/>
      </c>
      <c r="ES512" s="108" t="str">
        <f t="shared" si="127"/>
        <v/>
      </c>
      <c r="ET512" s="108" t="str">
        <f>IF('DATA ENTRY'!CK511="","",IF('DATA ENTRY'!D511="","",IF(AND($EF$4='DATA ENTRY'!G511,$EH$4='DATA ENTRY'!F511),'DATA ENTRY'!G511,"")))</f>
        <v/>
      </c>
      <c r="EY512">
        <f t="shared" si="128"/>
        <v>0</v>
      </c>
    </row>
    <row r="513" spans="1:155">
      <c r="A513" t="str">
        <f>IF(S513=0,"",1+(MAX($A$7:A512)))</f>
        <v/>
      </c>
      <c r="B513" s="224">
        <v>507</v>
      </c>
      <c r="C513" s="3" t="str">
        <f>IF('DATA ENTRY'!CK512="","",IF('DATA ENTRY'!B512="","",IF($D$4="All Post",'DATA ENTRY'!B512,IF(AND($D$4='DATA ENTRY'!CK512),'DATA ENTRY'!B512,""))))</f>
        <v/>
      </c>
      <c r="D513" s="3" t="str">
        <f>IF('DATA ENTRY'!CK512="","",IF('DATA ENTRY'!C512="","",IF($D$4="All Post",'DATA ENTRY'!C512,IF(AND($D$4='DATA ENTRY'!CK512),'DATA ENTRY'!C512,""))))</f>
        <v/>
      </c>
      <c r="E513" s="4" t="str">
        <f>IF('DATA ENTRY'!CK512="","",IF('DATA ENTRY'!I512="","",IF($D$4="All Post",'DATA ENTRY'!I512,IF(AND($D$4='DATA ENTRY'!CK512),'DATA ENTRY'!I512,""))))</f>
        <v/>
      </c>
      <c r="F513" s="4" t="str">
        <f>IF('DATA ENTRY'!CK512="","",IF('DATA ENTRY'!CK512="","",IF($D$4="All Post",'DATA ENTRY'!CK512,IF(AND($D$4='DATA ENTRY'!CK512),'DATA ENTRY'!CK512,""))))</f>
        <v/>
      </c>
      <c r="G513" s="3" t="str">
        <f>IF('DATA ENTRY'!CK512="","",IF('DATA ENTRY'!N512="","",IF($D$4="All Post",'DATA ENTRY'!N512,IF(AND($D$4='DATA ENTRY'!CK512),'DATA ENTRY'!N512,""))))</f>
        <v/>
      </c>
      <c r="H513" s="107" t="str">
        <f>IF('DATA ENTRY'!CK512="","",IF('DATA ENTRY'!O512="","",IF($D$4="All Post",'DATA ENTRY'!O512,IF(AND($D$4='DATA ENTRY'!CK512),'DATA ENTRY'!O512,""))))</f>
        <v/>
      </c>
      <c r="I513" s="3" t="str">
        <f>IF('DATA ENTRY'!CK512="","",IF('DATA ENTRY'!P512="","",IF($D$4="All Post",'DATA ENTRY'!P512,IF(AND($D$4='DATA ENTRY'!CK512),'DATA ENTRY'!P512,""))))</f>
        <v/>
      </c>
      <c r="J513" s="107" t="str">
        <f>IF('DATA ENTRY'!CK512="","",IF('DATA ENTRY'!Q512="","",IF($D$4="All Post",'DATA ENTRY'!Q512,IF(AND($D$4='DATA ENTRY'!CK512),'DATA ENTRY'!Q512,""))))</f>
        <v/>
      </c>
      <c r="K513" s="3" t="str">
        <f>IF('DATA ENTRY'!CK512="","",IF('DATA ENTRY'!R512="","",IF($D$4="All Post",'DATA ENTRY'!R512,IF(AND($D$4='DATA ENTRY'!CK512),'DATA ENTRY'!R512,""))))</f>
        <v/>
      </c>
      <c r="L513" s="3" t="str">
        <f>IF('DATA ENTRY'!CK512="","",IF('DATA ENTRY'!S512="","",IF($D$4="All Post",'DATA ENTRY'!S512,IF(AND($D$4='DATA ENTRY'!CK512),'DATA ENTRY'!S512,""))))</f>
        <v/>
      </c>
      <c r="M513" s="3" t="str">
        <f>IF('DATA ENTRY'!CK512="","",IF('DATA ENTRY'!E512="","",IF($D$4="All Post",'DATA ENTRY'!E512,IF(AND($D$4='DATA ENTRY'!CK512),'DATA ENTRY'!E512,""))))</f>
        <v/>
      </c>
      <c r="N513" s="3" t="str">
        <f>IF('DATA ENTRY'!CK512="","",IF('DATA ENTRY'!W512="","",IF($D$4="All Post",'DATA ENTRY'!W512,IF(AND($D$4='DATA ENTRY'!CK512),'DATA ENTRY'!W512,""))))</f>
        <v/>
      </c>
      <c r="O513" s="3" t="str">
        <f>IF('DATA ENTRY'!CK512="","",IF('DATA ENTRY'!X512="","",IF($D$4="All Post",'DATA ENTRY'!X512,IF(AND($D$4='DATA ENTRY'!CK512),'DATA ENTRY'!X512,""))))</f>
        <v/>
      </c>
      <c r="P513" s="3" t="str">
        <f>IF('DATA ENTRY'!CK512="","",IF('DATA ENTRY'!G512="","",IF($D$4="All Post",'DATA ENTRY'!G512,IF(AND($D$4='DATA ENTRY'!CK512),'DATA ENTRY'!G512,""))))</f>
        <v/>
      </c>
      <c r="S513">
        <f t="shared" si="115"/>
        <v>0</v>
      </c>
      <c r="T513" t="str">
        <f t="shared" si="116"/>
        <v/>
      </c>
      <c r="BZ513" t="str">
        <f t="shared" si="117"/>
        <v/>
      </c>
      <c r="CA513" t="str">
        <f t="shared" si="118"/>
        <v/>
      </c>
      <c r="CB513" s="224">
        <v>507</v>
      </c>
      <c r="CC513" s="3" t="str">
        <f>IF('DATA ENTRY'!CK512="","",IF('DATA ENTRY'!B512="","",IF(AND($CD$4='DATA ENTRY'!CK512,$CG$4='DATA ENTRY'!D512),'DATA ENTRY'!B512,"")))</f>
        <v/>
      </c>
      <c r="CD513" s="3" t="str">
        <f>IF('DATA ENTRY'!CK512="","",IF('DATA ENTRY'!C512="","",IF(AND($CD$4='DATA ENTRY'!CK512,$CG$4='DATA ENTRY'!D512),'DATA ENTRY'!C512,"")))</f>
        <v/>
      </c>
      <c r="CE513" s="4" t="str">
        <f>IF('DATA ENTRY'!CK512="","",IF('DATA ENTRY'!I512="","",IF(AND($CD$4='DATA ENTRY'!CK512,$CG$4='DATA ENTRY'!D512),'DATA ENTRY'!I512,"")))</f>
        <v/>
      </c>
      <c r="CF513" s="4" t="str">
        <f>IF('DATA ENTRY'!CK512="","",IF('DATA ENTRY'!CK512="","",IF(AND($CD$4='DATA ENTRY'!CK512,$CG$4='DATA ENTRY'!D512),'DATA ENTRY'!CK512,"")))</f>
        <v/>
      </c>
      <c r="CG513" s="3" t="str">
        <f>IF('DATA ENTRY'!CK512="","",IF('DATA ENTRY'!N512="","",IF(AND($CD$4='DATA ENTRY'!CK512,$CG$4='DATA ENTRY'!D512),'DATA ENTRY'!N512,"")))</f>
        <v/>
      </c>
      <c r="CH513" s="107" t="str">
        <f>IF('DATA ENTRY'!CK512="","",IF('DATA ENTRY'!O512="","",IF(AND($CD$4='DATA ENTRY'!CK512,$CG$4='DATA ENTRY'!D512),'DATA ENTRY'!O512,"")))</f>
        <v/>
      </c>
      <c r="CI513" s="3" t="str">
        <f>IF('DATA ENTRY'!CK512="","",IF('DATA ENTRY'!P512="","",IF(AND($CD$4='DATA ENTRY'!CK512,$CG$4='DATA ENTRY'!D512),'DATA ENTRY'!P512,"")))</f>
        <v/>
      </c>
      <c r="CJ513" s="107" t="str">
        <f>IF('DATA ENTRY'!CK512="","",IF('DATA ENTRY'!Q512="","",IF(AND($CD$4='DATA ENTRY'!CK512,$CG$4='DATA ENTRY'!D512),'DATA ENTRY'!Q512,"")))</f>
        <v/>
      </c>
      <c r="CK513" s="3" t="str">
        <f>IF('DATA ENTRY'!CK512="","",IF('DATA ENTRY'!R512="","",IF(AND($CD$4='DATA ENTRY'!CK512,$CG$4='DATA ENTRY'!D512),'DATA ENTRY'!R512,"")))</f>
        <v/>
      </c>
      <c r="CL513" s="3" t="str">
        <f>IF('DATA ENTRY'!CK512="","",IF('DATA ENTRY'!S512="","",IF(AND($CD$4='DATA ENTRY'!CK512,$CG$4='DATA ENTRY'!D512),'DATA ENTRY'!S512,"")))</f>
        <v/>
      </c>
      <c r="CM513" s="3" t="str">
        <f>IF('DATA ENTRY'!CK512="","",IF('DATA ENTRY'!E512="","",IF(AND($CD$4='DATA ENTRY'!CK512,$CG$4='DATA ENTRY'!D512),'DATA ENTRY'!E512,"")))</f>
        <v/>
      </c>
      <c r="CN513" s="3" t="str">
        <f>IF('DATA ENTRY'!CK512="","",IF('DATA ENTRY'!W512="","",IF(AND($CD$4='DATA ENTRY'!CK512,$CG$4='DATA ENTRY'!D512),'DATA ENTRY'!W512,"")))</f>
        <v/>
      </c>
      <c r="CO513" s="3" t="str">
        <f>IF('DATA ENTRY'!CK512="","",IF('DATA ENTRY'!X512="","",IF(AND($CD$4='DATA ENTRY'!CK512,$CG$4='DATA ENTRY'!D512),'DATA ENTRY'!X512,"")))</f>
        <v/>
      </c>
      <c r="CP513" s="108" t="str">
        <f t="shared" si="119"/>
        <v/>
      </c>
      <c r="CQ513" s="108" t="str">
        <f>IF('DATA ENTRY'!CK512="","",IF('DATA ENTRY'!G512="","",IF(AND($CD$4='DATA ENTRY'!CK512,$CG$4='DATA ENTRY'!D512),'DATA ENTRY'!G512,"")))</f>
        <v/>
      </c>
      <c r="CR513" s="230" t="str">
        <f>IF('DATA ENTRY'!CK512="","",IF('DATA ENTRY'!D512="","",IF(AND($CD$4='DATA ENTRY'!CK512,$CG$4='DATA ENTRY'!D512),'DATA ENTRY'!D512,"")))</f>
        <v/>
      </c>
      <c r="CS513">
        <f t="shared" si="120"/>
        <v>0</v>
      </c>
      <c r="CT513">
        <f t="shared" si="121"/>
        <v>0</v>
      </c>
      <c r="CV513" s="139"/>
      <c r="CX513">
        <f t="shared" si="122"/>
        <v>0</v>
      </c>
      <c r="DB513" t="str">
        <f t="shared" si="129"/>
        <v/>
      </c>
      <c r="DC513" t="str">
        <f t="shared" si="130"/>
        <v/>
      </c>
      <c r="DD513" s="224">
        <v>507</v>
      </c>
      <c r="DE513" s="3" t="str">
        <f>IF('DATA ENTRY'!CK512="","",IF('DATA ENTRY'!B512="","",IF(AND($DF$4='DATA ENTRY'!D512),'DATA ENTRY'!B512,"")))</f>
        <v/>
      </c>
      <c r="DF513" s="3" t="str">
        <f>IF('DATA ENTRY'!CK512="","",IF('DATA ENTRY'!C512="","",IF(AND($DF$4='DATA ENTRY'!D512),'DATA ENTRY'!C512,"")))</f>
        <v/>
      </c>
      <c r="DG513" s="4" t="str">
        <f>IF('DATA ENTRY'!CK512="","",IF('DATA ENTRY'!I512="","",IF(AND($DF$4='DATA ENTRY'!D512),'DATA ENTRY'!I512,"")))</f>
        <v/>
      </c>
      <c r="DH513" s="4" t="str">
        <f>IF('DATA ENTRY'!CK512="","",IF('DATA ENTRY'!CK512="","",IF(AND($DF$4='DATA ENTRY'!D512),'DATA ENTRY'!CK512,"")))</f>
        <v/>
      </c>
      <c r="DI513" s="3" t="str">
        <f>IF('DATA ENTRY'!CK512="","",IF('DATA ENTRY'!N512="","",IF(AND($DF$4='DATA ENTRY'!D512),'DATA ENTRY'!N512,"")))</f>
        <v/>
      </c>
      <c r="DJ513" s="107" t="str">
        <f>IF('DATA ENTRY'!CK512="","",IF('DATA ENTRY'!O512="","",IF(AND($DF$4='DATA ENTRY'!D512),'DATA ENTRY'!O512,"")))</f>
        <v/>
      </c>
      <c r="DK513" s="3" t="str">
        <f>IF('DATA ENTRY'!CK512="","",IF('DATA ENTRY'!P512="","",IF(AND($DF$4='DATA ENTRY'!D512),'DATA ENTRY'!P512,"")))</f>
        <v/>
      </c>
      <c r="DL513" s="107" t="str">
        <f>IF('DATA ENTRY'!CK512="","",IF('DATA ENTRY'!Q512="","",IF(AND($DF$4='DATA ENTRY'!D512),'DATA ENTRY'!Q512,"")))</f>
        <v/>
      </c>
      <c r="DM513" s="3" t="str">
        <f>IF('DATA ENTRY'!CK512="","",IF('DATA ENTRY'!R512="","",IF(AND($DF$4='DATA ENTRY'!D512),'DATA ENTRY'!R512,"")))</f>
        <v/>
      </c>
      <c r="DN513" s="107" t="str">
        <f>IF('DATA ENTRY'!CK512="","",IF('DATA ENTRY'!S512="","",IF(AND($DF$4='DATA ENTRY'!D512),'DATA ENTRY'!S512,"")))</f>
        <v/>
      </c>
      <c r="DO513" s="3" t="str">
        <f>IF('DATA ENTRY'!CK512="","",IF('DATA ENTRY'!E512="","",IF(AND($DF$4='DATA ENTRY'!D512),'DATA ENTRY'!E512,"")))</f>
        <v/>
      </c>
      <c r="DP513" s="3" t="str">
        <f>IF('DATA ENTRY'!CK512="","",IF('DATA ENTRY'!D512="","",IF(AND($DF$4='DATA ENTRY'!D512),'DATA ENTRY'!D512,"")))</f>
        <v/>
      </c>
      <c r="DQ513" s="3" t="str">
        <f>IF('DATA ENTRY'!CK512="","",IF('DATA ENTRY'!W512="","",IF(AND($DF$4='DATA ENTRY'!D512),'DATA ENTRY'!W512,"")))</f>
        <v/>
      </c>
      <c r="DR513" s="3" t="str">
        <f>IF('DATA ENTRY'!CK512="","",IF('DATA ENTRY'!X512="","",IF(AND($DF$4='DATA ENTRY'!D512),'DATA ENTRY'!X512,"")))</f>
        <v/>
      </c>
      <c r="DS513" s="108" t="str">
        <f t="shared" si="123"/>
        <v/>
      </c>
      <c r="DT513" s="108" t="str">
        <f>IF('DATA ENTRY'!CK512="","",IF('DATA ENTRY'!D512="","",IF(AND($DF$4='DATA ENTRY'!D512),'DATA ENTRY'!G512,"")))</f>
        <v/>
      </c>
      <c r="DY513">
        <f t="shared" si="124"/>
        <v>0</v>
      </c>
      <c r="EB513" t="str">
        <f t="shared" si="125"/>
        <v/>
      </c>
      <c r="EC513" t="str">
        <f t="shared" si="126"/>
        <v/>
      </c>
      <c r="ED513" s="224">
        <v>507</v>
      </c>
      <c r="EE513" s="3" t="str">
        <f>IF('DATA ENTRY'!CK512="","",IF('DATA ENTRY'!B512="","",IF(AND($EF$4='DATA ENTRY'!G512,$EH$4='DATA ENTRY'!F512),'DATA ENTRY'!B512,"")))</f>
        <v/>
      </c>
      <c r="EF513" s="3" t="str">
        <f>IF('DATA ENTRY'!CK512="","",IF('DATA ENTRY'!C512="","",IF(AND($EF$4='DATA ENTRY'!G512,$EH$4='DATA ENTRY'!F512),'DATA ENTRY'!C512,"")))</f>
        <v/>
      </c>
      <c r="EG513" s="4" t="str">
        <f>IF('DATA ENTRY'!CK512="","",IF('DATA ENTRY'!I512="","",IF(AND($EF$4='DATA ENTRY'!G512,$EH$4='DATA ENTRY'!F512),'DATA ENTRY'!I512,"")))</f>
        <v/>
      </c>
      <c r="EH513" s="4" t="str">
        <f>IF('DATA ENTRY'!CK512="","",IF('DATA ENTRY'!CK512="","",IF(AND($EF$4='DATA ENTRY'!G512,$EH$4='DATA ENTRY'!F512),'DATA ENTRY'!CK512,"")))</f>
        <v/>
      </c>
      <c r="EI513" s="3" t="str">
        <f>IF('DATA ENTRY'!CK512="","",IF('DATA ENTRY'!N512="","",IF(AND($EF$4='DATA ENTRY'!G512,$EH$4='DATA ENTRY'!F512),'DATA ENTRY'!N512,"")))</f>
        <v/>
      </c>
      <c r="EJ513" s="107" t="str">
        <f>IF('DATA ENTRY'!CK512="","",IF('DATA ENTRY'!O512="","",IF(AND($EF$4='DATA ENTRY'!G512,$EH$4='DATA ENTRY'!F512),'DATA ENTRY'!O512,"")))</f>
        <v/>
      </c>
      <c r="EK513" s="3" t="str">
        <f>IF('DATA ENTRY'!CK512="","",IF('DATA ENTRY'!P512="","",IF(AND($EF$4='DATA ENTRY'!G512,$EH$4='DATA ENTRY'!F512),'DATA ENTRY'!P512,"")))</f>
        <v/>
      </c>
      <c r="EL513" s="107" t="str">
        <f>IF('DATA ENTRY'!CK512="","",IF('DATA ENTRY'!Q512="","",IF(AND($EF$4='DATA ENTRY'!G512,$EH$4='DATA ENTRY'!F512),'DATA ENTRY'!Q512,"")))</f>
        <v/>
      </c>
      <c r="EM513" s="3" t="str">
        <f>IF('DATA ENTRY'!CK512="","",IF('DATA ENTRY'!R512="","",IF(AND($EF$4='DATA ENTRY'!G512,$EH$4='DATA ENTRY'!F512),'DATA ENTRY'!R512,"")))</f>
        <v/>
      </c>
      <c r="EN513" s="107" t="str">
        <f>IF('DATA ENTRY'!CK512="","",IF('DATA ENTRY'!S512="","",IF(AND($EF$4='DATA ENTRY'!G512,$EH$4='DATA ENTRY'!F512),'DATA ENTRY'!S512,"")))</f>
        <v/>
      </c>
      <c r="EO513" s="3" t="str">
        <f>IF('DATA ENTRY'!CK512="","",IF('DATA ENTRY'!E512="","",IF(AND($EF$4='DATA ENTRY'!G512,$EH$4='DATA ENTRY'!F512),'DATA ENTRY'!E512,"")))</f>
        <v/>
      </c>
      <c r="EP513" s="3" t="str">
        <f>IF('DATA ENTRY'!CK512="","",IF('DATA ENTRY'!D512="","",IF(AND($EF$4='DATA ENTRY'!G512,$EH$4='DATA ENTRY'!F512),'DATA ENTRY'!D512,"")))</f>
        <v/>
      </c>
      <c r="EQ513" s="3" t="str">
        <f>IF('DATA ENTRY'!CK512="","",IF('DATA ENTRY'!W512="","",IF(AND($EF$4='DATA ENTRY'!G512,$EH$4='DATA ENTRY'!F512),'DATA ENTRY'!W512,"")))</f>
        <v/>
      </c>
      <c r="ER513" s="3" t="str">
        <f>IF('DATA ENTRY'!CK512="","",IF('DATA ENTRY'!X512="","",IF(AND($EF$4='DATA ENTRY'!G512,$EH$4='DATA ENTRY'!F512),'DATA ENTRY'!X512,"")))</f>
        <v/>
      </c>
      <c r="ES513" s="108" t="str">
        <f t="shared" si="127"/>
        <v/>
      </c>
      <c r="ET513" s="108" t="str">
        <f>IF('DATA ENTRY'!CK512="","",IF('DATA ENTRY'!D512="","",IF(AND($EF$4='DATA ENTRY'!G512,$EH$4='DATA ENTRY'!F512),'DATA ENTRY'!G512,"")))</f>
        <v/>
      </c>
      <c r="EY513">
        <f t="shared" si="128"/>
        <v>0</v>
      </c>
    </row>
    <row r="514" spans="1:155">
      <c r="A514" t="str">
        <f>IF(S514=0,"",1+(MAX($A$7:A513)))</f>
        <v/>
      </c>
      <c r="B514" s="224">
        <v>508</v>
      </c>
      <c r="C514" s="3" t="str">
        <f>IF('DATA ENTRY'!CK513="","",IF('DATA ENTRY'!B513="","",IF($D$4="All Post",'DATA ENTRY'!B513,IF(AND($D$4='DATA ENTRY'!CK513),'DATA ENTRY'!B513,""))))</f>
        <v/>
      </c>
      <c r="D514" s="3" t="str">
        <f>IF('DATA ENTRY'!CK513="","",IF('DATA ENTRY'!C513="","",IF($D$4="All Post",'DATA ENTRY'!C513,IF(AND($D$4='DATA ENTRY'!CK513),'DATA ENTRY'!C513,""))))</f>
        <v/>
      </c>
      <c r="E514" s="4" t="str">
        <f>IF('DATA ENTRY'!CK513="","",IF('DATA ENTRY'!I513="","",IF($D$4="All Post",'DATA ENTRY'!I513,IF(AND($D$4='DATA ENTRY'!CK513),'DATA ENTRY'!I513,""))))</f>
        <v/>
      </c>
      <c r="F514" s="4" t="str">
        <f>IF('DATA ENTRY'!CK513="","",IF('DATA ENTRY'!CK513="","",IF($D$4="All Post",'DATA ENTRY'!CK513,IF(AND($D$4='DATA ENTRY'!CK513),'DATA ENTRY'!CK513,""))))</f>
        <v/>
      </c>
      <c r="G514" s="3" t="str">
        <f>IF('DATA ENTRY'!CK513="","",IF('DATA ENTRY'!N513="","",IF($D$4="All Post",'DATA ENTRY'!N513,IF(AND($D$4='DATA ENTRY'!CK513),'DATA ENTRY'!N513,""))))</f>
        <v/>
      </c>
      <c r="H514" s="107" t="str">
        <f>IF('DATA ENTRY'!CK513="","",IF('DATA ENTRY'!O513="","",IF($D$4="All Post",'DATA ENTRY'!O513,IF(AND($D$4='DATA ENTRY'!CK513),'DATA ENTRY'!O513,""))))</f>
        <v/>
      </c>
      <c r="I514" s="3" t="str">
        <f>IF('DATA ENTRY'!CK513="","",IF('DATA ENTRY'!P513="","",IF($D$4="All Post",'DATA ENTRY'!P513,IF(AND($D$4='DATA ENTRY'!CK513),'DATA ENTRY'!P513,""))))</f>
        <v/>
      </c>
      <c r="J514" s="107" t="str">
        <f>IF('DATA ENTRY'!CK513="","",IF('DATA ENTRY'!Q513="","",IF($D$4="All Post",'DATA ENTRY'!Q513,IF(AND($D$4='DATA ENTRY'!CK513),'DATA ENTRY'!Q513,""))))</f>
        <v/>
      </c>
      <c r="K514" s="3" t="str">
        <f>IF('DATA ENTRY'!CK513="","",IF('DATA ENTRY'!R513="","",IF($D$4="All Post",'DATA ENTRY'!R513,IF(AND($D$4='DATA ENTRY'!CK513),'DATA ENTRY'!R513,""))))</f>
        <v/>
      </c>
      <c r="L514" s="3" t="str">
        <f>IF('DATA ENTRY'!CK513="","",IF('DATA ENTRY'!S513="","",IF($D$4="All Post",'DATA ENTRY'!S513,IF(AND($D$4='DATA ENTRY'!CK513),'DATA ENTRY'!S513,""))))</f>
        <v/>
      </c>
      <c r="M514" s="3" t="str">
        <f>IF('DATA ENTRY'!CK513="","",IF('DATA ENTRY'!E513="","",IF($D$4="All Post",'DATA ENTRY'!E513,IF(AND($D$4='DATA ENTRY'!CK513),'DATA ENTRY'!E513,""))))</f>
        <v/>
      </c>
      <c r="N514" s="3" t="str">
        <f>IF('DATA ENTRY'!CK513="","",IF('DATA ENTRY'!W513="","",IF($D$4="All Post",'DATA ENTRY'!W513,IF(AND($D$4='DATA ENTRY'!CK513),'DATA ENTRY'!W513,""))))</f>
        <v/>
      </c>
      <c r="O514" s="3" t="str">
        <f>IF('DATA ENTRY'!CK513="","",IF('DATA ENTRY'!X513="","",IF($D$4="All Post",'DATA ENTRY'!X513,IF(AND($D$4='DATA ENTRY'!CK513),'DATA ENTRY'!X513,""))))</f>
        <v/>
      </c>
      <c r="P514" s="3" t="str">
        <f>IF('DATA ENTRY'!CK513="","",IF('DATA ENTRY'!G513="","",IF($D$4="All Post",'DATA ENTRY'!G513,IF(AND($D$4='DATA ENTRY'!CK513),'DATA ENTRY'!G513,""))))</f>
        <v/>
      </c>
      <c r="S514">
        <f t="shared" si="115"/>
        <v>0</v>
      </c>
      <c r="T514" t="str">
        <f t="shared" si="116"/>
        <v/>
      </c>
      <c r="BZ514" t="str">
        <f t="shared" si="117"/>
        <v/>
      </c>
      <c r="CA514" t="str">
        <f t="shared" si="118"/>
        <v/>
      </c>
      <c r="CB514" s="224">
        <v>508</v>
      </c>
      <c r="CC514" s="3" t="str">
        <f>IF('DATA ENTRY'!CK513="","",IF('DATA ENTRY'!B513="","",IF(AND($CD$4='DATA ENTRY'!CK513,$CG$4='DATA ENTRY'!D513),'DATA ENTRY'!B513,"")))</f>
        <v/>
      </c>
      <c r="CD514" s="3" t="str">
        <f>IF('DATA ENTRY'!CK513="","",IF('DATA ENTRY'!C513="","",IF(AND($CD$4='DATA ENTRY'!CK513,$CG$4='DATA ENTRY'!D513),'DATA ENTRY'!C513,"")))</f>
        <v/>
      </c>
      <c r="CE514" s="4" t="str">
        <f>IF('DATA ENTRY'!CK513="","",IF('DATA ENTRY'!I513="","",IF(AND($CD$4='DATA ENTRY'!CK513,$CG$4='DATA ENTRY'!D513),'DATA ENTRY'!I513,"")))</f>
        <v/>
      </c>
      <c r="CF514" s="4" t="str">
        <f>IF('DATA ENTRY'!CK513="","",IF('DATA ENTRY'!CK513="","",IF(AND($CD$4='DATA ENTRY'!CK513,$CG$4='DATA ENTRY'!D513),'DATA ENTRY'!CK513,"")))</f>
        <v/>
      </c>
      <c r="CG514" s="3" t="str">
        <f>IF('DATA ENTRY'!CK513="","",IF('DATA ENTRY'!N513="","",IF(AND($CD$4='DATA ENTRY'!CK513,$CG$4='DATA ENTRY'!D513),'DATA ENTRY'!N513,"")))</f>
        <v/>
      </c>
      <c r="CH514" s="107" t="str">
        <f>IF('DATA ENTRY'!CK513="","",IF('DATA ENTRY'!O513="","",IF(AND($CD$4='DATA ENTRY'!CK513,$CG$4='DATA ENTRY'!D513),'DATA ENTRY'!O513,"")))</f>
        <v/>
      </c>
      <c r="CI514" s="3" t="str">
        <f>IF('DATA ENTRY'!CK513="","",IF('DATA ENTRY'!P513="","",IF(AND($CD$4='DATA ENTRY'!CK513,$CG$4='DATA ENTRY'!D513),'DATA ENTRY'!P513,"")))</f>
        <v/>
      </c>
      <c r="CJ514" s="107" t="str">
        <f>IF('DATA ENTRY'!CK513="","",IF('DATA ENTRY'!Q513="","",IF(AND($CD$4='DATA ENTRY'!CK513,$CG$4='DATA ENTRY'!D513),'DATA ENTRY'!Q513,"")))</f>
        <v/>
      </c>
      <c r="CK514" s="3" t="str">
        <f>IF('DATA ENTRY'!CK513="","",IF('DATA ENTRY'!R513="","",IF(AND($CD$4='DATA ENTRY'!CK513,$CG$4='DATA ENTRY'!D513),'DATA ENTRY'!R513,"")))</f>
        <v/>
      </c>
      <c r="CL514" s="3" t="str">
        <f>IF('DATA ENTRY'!CK513="","",IF('DATA ENTRY'!S513="","",IF(AND($CD$4='DATA ENTRY'!CK513,$CG$4='DATA ENTRY'!D513),'DATA ENTRY'!S513,"")))</f>
        <v/>
      </c>
      <c r="CM514" s="3" t="str">
        <f>IF('DATA ENTRY'!CK513="","",IF('DATA ENTRY'!E513="","",IF(AND($CD$4='DATA ENTRY'!CK513,$CG$4='DATA ENTRY'!D513),'DATA ENTRY'!E513,"")))</f>
        <v/>
      </c>
      <c r="CN514" s="3" t="str">
        <f>IF('DATA ENTRY'!CK513="","",IF('DATA ENTRY'!W513="","",IF(AND($CD$4='DATA ENTRY'!CK513,$CG$4='DATA ENTRY'!D513),'DATA ENTRY'!W513,"")))</f>
        <v/>
      </c>
      <c r="CO514" s="3" t="str">
        <f>IF('DATA ENTRY'!CK513="","",IF('DATA ENTRY'!X513="","",IF(AND($CD$4='DATA ENTRY'!CK513,$CG$4='DATA ENTRY'!D513),'DATA ENTRY'!X513,"")))</f>
        <v/>
      </c>
      <c r="CP514" s="108" t="str">
        <f t="shared" si="119"/>
        <v/>
      </c>
      <c r="CQ514" s="108" t="str">
        <f>IF('DATA ENTRY'!CK513="","",IF('DATA ENTRY'!G513="","",IF(AND($CD$4='DATA ENTRY'!CK513,$CG$4='DATA ENTRY'!D513),'DATA ENTRY'!G513,"")))</f>
        <v/>
      </c>
      <c r="CR514" s="230" t="str">
        <f>IF('DATA ENTRY'!CK513="","",IF('DATA ENTRY'!D513="","",IF(AND($CD$4='DATA ENTRY'!CK513,$CG$4='DATA ENTRY'!D513),'DATA ENTRY'!D513,"")))</f>
        <v/>
      </c>
      <c r="CS514">
        <f t="shared" si="120"/>
        <v>0</v>
      </c>
      <c r="CT514">
        <f t="shared" si="121"/>
        <v>0</v>
      </c>
      <c r="CV514" s="139"/>
      <c r="CX514">
        <f t="shared" si="122"/>
        <v>0</v>
      </c>
      <c r="DB514" t="str">
        <f t="shared" si="129"/>
        <v/>
      </c>
      <c r="DC514" t="str">
        <f t="shared" si="130"/>
        <v/>
      </c>
      <c r="DD514" s="224">
        <v>508</v>
      </c>
      <c r="DE514" s="3" t="str">
        <f>IF('DATA ENTRY'!CK513="","",IF('DATA ENTRY'!B513="","",IF(AND($DF$4='DATA ENTRY'!D513),'DATA ENTRY'!B513,"")))</f>
        <v/>
      </c>
      <c r="DF514" s="3" t="str">
        <f>IF('DATA ENTRY'!CK513="","",IF('DATA ENTRY'!C513="","",IF(AND($DF$4='DATA ENTRY'!D513),'DATA ENTRY'!C513,"")))</f>
        <v/>
      </c>
      <c r="DG514" s="4" t="str">
        <f>IF('DATA ENTRY'!CK513="","",IF('DATA ENTRY'!I513="","",IF(AND($DF$4='DATA ENTRY'!D513),'DATA ENTRY'!I513,"")))</f>
        <v/>
      </c>
      <c r="DH514" s="4" t="str">
        <f>IF('DATA ENTRY'!CK513="","",IF('DATA ENTRY'!CK513="","",IF(AND($DF$4='DATA ENTRY'!D513),'DATA ENTRY'!CK513,"")))</f>
        <v/>
      </c>
      <c r="DI514" s="3" t="str">
        <f>IF('DATA ENTRY'!CK513="","",IF('DATA ENTRY'!N513="","",IF(AND($DF$4='DATA ENTRY'!D513),'DATA ENTRY'!N513,"")))</f>
        <v/>
      </c>
      <c r="DJ514" s="107" t="str">
        <f>IF('DATA ENTRY'!CK513="","",IF('DATA ENTRY'!O513="","",IF(AND($DF$4='DATA ENTRY'!D513),'DATA ENTRY'!O513,"")))</f>
        <v/>
      </c>
      <c r="DK514" s="3" t="str">
        <f>IF('DATA ENTRY'!CK513="","",IF('DATA ENTRY'!P513="","",IF(AND($DF$4='DATA ENTRY'!D513),'DATA ENTRY'!P513,"")))</f>
        <v/>
      </c>
      <c r="DL514" s="107" t="str">
        <f>IF('DATA ENTRY'!CK513="","",IF('DATA ENTRY'!Q513="","",IF(AND($DF$4='DATA ENTRY'!D513),'DATA ENTRY'!Q513,"")))</f>
        <v/>
      </c>
      <c r="DM514" s="3" t="str">
        <f>IF('DATA ENTRY'!CK513="","",IF('DATA ENTRY'!R513="","",IF(AND($DF$4='DATA ENTRY'!D513),'DATA ENTRY'!R513,"")))</f>
        <v/>
      </c>
      <c r="DN514" s="107" t="str">
        <f>IF('DATA ENTRY'!CK513="","",IF('DATA ENTRY'!S513="","",IF(AND($DF$4='DATA ENTRY'!D513),'DATA ENTRY'!S513,"")))</f>
        <v/>
      </c>
      <c r="DO514" s="3" t="str">
        <f>IF('DATA ENTRY'!CK513="","",IF('DATA ENTRY'!E513="","",IF(AND($DF$4='DATA ENTRY'!D513),'DATA ENTRY'!E513,"")))</f>
        <v/>
      </c>
      <c r="DP514" s="3" t="str">
        <f>IF('DATA ENTRY'!CK513="","",IF('DATA ENTRY'!D513="","",IF(AND($DF$4='DATA ENTRY'!D513),'DATA ENTRY'!D513,"")))</f>
        <v/>
      </c>
      <c r="DQ514" s="3" t="str">
        <f>IF('DATA ENTRY'!CK513="","",IF('DATA ENTRY'!W513="","",IF(AND($DF$4='DATA ENTRY'!D513),'DATA ENTRY'!W513,"")))</f>
        <v/>
      </c>
      <c r="DR514" s="3" t="str">
        <f>IF('DATA ENTRY'!CK513="","",IF('DATA ENTRY'!X513="","",IF(AND($DF$4='DATA ENTRY'!D513),'DATA ENTRY'!X513,"")))</f>
        <v/>
      </c>
      <c r="DS514" s="108" t="str">
        <f t="shared" si="123"/>
        <v/>
      </c>
      <c r="DT514" s="108" t="str">
        <f>IF('DATA ENTRY'!CK513="","",IF('DATA ENTRY'!D513="","",IF(AND($DF$4='DATA ENTRY'!D513),'DATA ENTRY'!G513,"")))</f>
        <v/>
      </c>
      <c r="DY514">
        <f t="shared" si="124"/>
        <v>0</v>
      </c>
      <c r="EB514" t="str">
        <f t="shared" si="125"/>
        <v/>
      </c>
      <c r="EC514" t="str">
        <f t="shared" si="126"/>
        <v/>
      </c>
      <c r="ED514" s="224">
        <v>508</v>
      </c>
      <c r="EE514" s="3" t="str">
        <f>IF('DATA ENTRY'!CK513="","",IF('DATA ENTRY'!B513="","",IF(AND($EF$4='DATA ENTRY'!G513,$EH$4='DATA ENTRY'!F513),'DATA ENTRY'!B513,"")))</f>
        <v/>
      </c>
      <c r="EF514" s="3" t="str">
        <f>IF('DATA ENTRY'!CK513="","",IF('DATA ENTRY'!C513="","",IF(AND($EF$4='DATA ENTRY'!G513,$EH$4='DATA ENTRY'!F513),'DATA ENTRY'!C513,"")))</f>
        <v/>
      </c>
      <c r="EG514" s="4" t="str">
        <f>IF('DATA ENTRY'!CK513="","",IF('DATA ENTRY'!I513="","",IF(AND($EF$4='DATA ENTRY'!G513,$EH$4='DATA ENTRY'!F513),'DATA ENTRY'!I513,"")))</f>
        <v/>
      </c>
      <c r="EH514" s="4" t="str">
        <f>IF('DATA ENTRY'!CK513="","",IF('DATA ENTRY'!CK513="","",IF(AND($EF$4='DATA ENTRY'!G513,$EH$4='DATA ENTRY'!F513),'DATA ENTRY'!CK513,"")))</f>
        <v/>
      </c>
      <c r="EI514" s="3" t="str">
        <f>IF('DATA ENTRY'!CK513="","",IF('DATA ENTRY'!N513="","",IF(AND($EF$4='DATA ENTRY'!G513,$EH$4='DATA ENTRY'!F513),'DATA ENTRY'!N513,"")))</f>
        <v/>
      </c>
      <c r="EJ514" s="107" t="str">
        <f>IF('DATA ENTRY'!CK513="","",IF('DATA ENTRY'!O513="","",IF(AND($EF$4='DATA ENTRY'!G513,$EH$4='DATA ENTRY'!F513),'DATA ENTRY'!O513,"")))</f>
        <v/>
      </c>
      <c r="EK514" s="3" t="str">
        <f>IF('DATA ENTRY'!CK513="","",IF('DATA ENTRY'!P513="","",IF(AND($EF$4='DATA ENTRY'!G513,$EH$4='DATA ENTRY'!F513),'DATA ENTRY'!P513,"")))</f>
        <v/>
      </c>
      <c r="EL514" s="107" t="str">
        <f>IF('DATA ENTRY'!CK513="","",IF('DATA ENTRY'!Q513="","",IF(AND($EF$4='DATA ENTRY'!G513,$EH$4='DATA ENTRY'!F513),'DATA ENTRY'!Q513,"")))</f>
        <v/>
      </c>
      <c r="EM514" s="3" t="str">
        <f>IF('DATA ENTRY'!CK513="","",IF('DATA ENTRY'!R513="","",IF(AND($EF$4='DATA ENTRY'!G513,$EH$4='DATA ENTRY'!F513),'DATA ENTRY'!R513,"")))</f>
        <v/>
      </c>
      <c r="EN514" s="107" t="str">
        <f>IF('DATA ENTRY'!CK513="","",IF('DATA ENTRY'!S513="","",IF(AND($EF$4='DATA ENTRY'!G513,$EH$4='DATA ENTRY'!F513),'DATA ENTRY'!S513,"")))</f>
        <v/>
      </c>
      <c r="EO514" s="3" t="str">
        <f>IF('DATA ENTRY'!CK513="","",IF('DATA ENTRY'!E513="","",IF(AND($EF$4='DATA ENTRY'!G513,$EH$4='DATA ENTRY'!F513),'DATA ENTRY'!E513,"")))</f>
        <v/>
      </c>
      <c r="EP514" s="3" t="str">
        <f>IF('DATA ENTRY'!CK513="","",IF('DATA ENTRY'!D513="","",IF(AND($EF$4='DATA ENTRY'!G513,$EH$4='DATA ENTRY'!F513),'DATA ENTRY'!D513,"")))</f>
        <v/>
      </c>
      <c r="EQ514" s="3" t="str">
        <f>IF('DATA ENTRY'!CK513="","",IF('DATA ENTRY'!W513="","",IF(AND($EF$4='DATA ENTRY'!G513,$EH$4='DATA ENTRY'!F513),'DATA ENTRY'!W513,"")))</f>
        <v/>
      </c>
      <c r="ER514" s="3" t="str">
        <f>IF('DATA ENTRY'!CK513="","",IF('DATA ENTRY'!X513="","",IF(AND($EF$4='DATA ENTRY'!G513,$EH$4='DATA ENTRY'!F513),'DATA ENTRY'!X513,"")))</f>
        <v/>
      </c>
      <c r="ES514" s="108" t="str">
        <f t="shared" si="127"/>
        <v/>
      </c>
      <c r="ET514" s="108" t="str">
        <f>IF('DATA ENTRY'!CK513="","",IF('DATA ENTRY'!D513="","",IF(AND($EF$4='DATA ENTRY'!G513,$EH$4='DATA ENTRY'!F513),'DATA ENTRY'!G513,"")))</f>
        <v/>
      </c>
      <c r="EY514">
        <f t="shared" si="128"/>
        <v>0</v>
      </c>
    </row>
    <row r="515" spans="1:155">
      <c r="A515" t="str">
        <f>IF(S515=0,"",1+(MAX($A$7:A514)))</f>
        <v/>
      </c>
      <c r="B515" s="224">
        <v>509</v>
      </c>
      <c r="C515" s="3" t="str">
        <f>IF('DATA ENTRY'!CK514="","",IF('DATA ENTRY'!B514="","",IF($D$4="All Post",'DATA ENTRY'!B514,IF(AND($D$4='DATA ENTRY'!CK514),'DATA ENTRY'!B514,""))))</f>
        <v/>
      </c>
      <c r="D515" s="3" t="str">
        <f>IF('DATA ENTRY'!CK514="","",IF('DATA ENTRY'!C514="","",IF($D$4="All Post",'DATA ENTRY'!C514,IF(AND($D$4='DATA ENTRY'!CK514),'DATA ENTRY'!C514,""))))</f>
        <v/>
      </c>
      <c r="E515" s="4" t="str">
        <f>IF('DATA ENTRY'!CK514="","",IF('DATA ENTRY'!I514="","",IF($D$4="All Post",'DATA ENTRY'!I514,IF(AND($D$4='DATA ENTRY'!CK514),'DATA ENTRY'!I514,""))))</f>
        <v/>
      </c>
      <c r="F515" s="4" t="str">
        <f>IF('DATA ENTRY'!CK514="","",IF('DATA ENTRY'!CK514="","",IF($D$4="All Post",'DATA ENTRY'!CK514,IF(AND($D$4='DATA ENTRY'!CK514),'DATA ENTRY'!CK514,""))))</f>
        <v/>
      </c>
      <c r="G515" s="3" t="str">
        <f>IF('DATA ENTRY'!CK514="","",IF('DATA ENTRY'!N514="","",IF($D$4="All Post",'DATA ENTRY'!N514,IF(AND($D$4='DATA ENTRY'!CK514),'DATA ENTRY'!N514,""))))</f>
        <v/>
      </c>
      <c r="H515" s="107" t="str">
        <f>IF('DATA ENTRY'!CK514="","",IF('DATA ENTRY'!O514="","",IF($D$4="All Post",'DATA ENTRY'!O514,IF(AND($D$4='DATA ENTRY'!CK514),'DATA ENTRY'!O514,""))))</f>
        <v/>
      </c>
      <c r="I515" s="3" t="str">
        <f>IF('DATA ENTRY'!CK514="","",IF('DATA ENTRY'!P514="","",IF($D$4="All Post",'DATA ENTRY'!P514,IF(AND($D$4='DATA ENTRY'!CK514),'DATA ENTRY'!P514,""))))</f>
        <v/>
      </c>
      <c r="J515" s="107" t="str">
        <f>IF('DATA ENTRY'!CK514="","",IF('DATA ENTRY'!Q514="","",IF($D$4="All Post",'DATA ENTRY'!Q514,IF(AND($D$4='DATA ENTRY'!CK514),'DATA ENTRY'!Q514,""))))</f>
        <v/>
      </c>
      <c r="K515" s="3" t="str">
        <f>IF('DATA ENTRY'!CK514="","",IF('DATA ENTRY'!R514="","",IF($D$4="All Post",'DATA ENTRY'!R514,IF(AND($D$4='DATA ENTRY'!CK514),'DATA ENTRY'!R514,""))))</f>
        <v/>
      </c>
      <c r="L515" s="3" t="str">
        <f>IF('DATA ENTRY'!CK514="","",IF('DATA ENTRY'!S514="","",IF($D$4="All Post",'DATA ENTRY'!S514,IF(AND($D$4='DATA ENTRY'!CK514),'DATA ENTRY'!S514,""))))</f>
        <v/>
      </c>
      <c r="M515" s="3" t="str">
        <f>IF('DATA ENTRY'!CK514="","",IF('DATA ENTRY'!E514="","",IF($D$4="All Post",'DATA ENTRY'!E514,IF(AND($D$4='DATA ENTRY'!CK514),'DATA ENTRY'!E514,""))))</f>
        <v/>
      </c>
      <c r="N515" s="3" t="str">
        <f>IF('DATA ENTRY'!CK514="","",IF('DATA ENTRY'!W514="","",IF($D$4="All Post",'DATA ENTRY'!W514,IF(AND($D$4='DATA ENTRY'!CK514),'DATA ENTRY'!W514,""))))</f>
        <v/>
      </c>
      <c r="O515" s="3" t="str">
        <f>IF('DATA ENTRY'!CK514="","",IF('DATA ENTRY'!X514="","",IF($D$4="All Post",'DATA ENTRY'!X514,IF(AND($D$4='DATA ENTRY'!CK514),'DATA ENTRY'!X514,""))))</f>
        <v/>
      </c>
      <c r="P515" s="3" t="str">
        <f>IF('DATA ENTRY'!CK514="","",IF('DATA ENTRY'!G514="","",IF($D$4="All Post",'DATA ENTRY'!G514,IF(AND($D$4='DATA ENTRY'!CK514),'DATA ENTRY'!G514,""))))</f>
        <v/>
      </c>
      <c r="S515">
        <f t="shared" si="115"/>
        <v>0</v>
      </c>
      <c r="T515" t="str">
        <f t="shared" si="116"/>
        <v/>
      </c>
      <c r="BZ515" t="str">
        <f t="shared" si="117"/>
        <v/>
      </c>
      <c r="CA515" t="str">
        <f t="shared" si="118"/>
        <v/>
      </c>
      <c r="CB515" s="224">
        <v>509</v>
      </c>
      <c r="CC515" s="3" t="str">
        <f>IF('DATA ENTRY'!CK514="","",IF('DATA ENTRY'!B514="","",IF(AND($CD$4='DATA ENTRY'!CK514,$CG$4='DATA ENTRY'!D514),'DATA ENTRY'!B514,"")))</f>
        <v/>
      </c>
      <c r="CD515" s="3" t="str">
        <f>IF('DATA ENTRY'!CK514="","",IF('DATA ENTRY'!C514="","",IF(AND($CD$4='DATA ENTRY'!CK514,$CG$4='DATA ENTRY'!D514),'DATA ENTRY'!C514,"")))</f>
        <v/>
      </c>
      <c r="CE515" s="4" t="str">
        <f>IF('DATA ENTRY'!CK514="","",IF('DATA ENTRY'!I514="","",IF(AND($CD$4='DATA ENTRY'!CK514,$CG$4='DATA ENTRY'!D514),'DATA ENTRY'!I514,"")))</f>
        <v/>
      </c>
      <c r="CF515" s="4" t="str">
        <f>IF('DATA ENTRY'!CK514="","",IF('DATA ENTRY'!CK514="","",IF(AND($CD$4='DATA ENTRY'!CK514,$CG$4='DATA ENTRY'!D514),'DATA ENTRY'!CK514,"")))</f>
        <v/>
      </c>
      <c r="CG515" s="3" t="str">
        <f>IF('DATA ENTRY'!CK514="","",IF('DATA ENTRY'!N514="","",IF(AND($CD$4='DATA ENTRY'!CK514,$CG$4='DATA ENTRY'!D514),'DATA ENTRY'!N514,"")))</f>
        <v/>
      </c>
      <c r="CH515" s="107" t="str">
        <f>IF('DATA ENTRY'!CK514="","",IF('DATA ENTRY'!O514="","",IF(AND($CD$4='DATA ENTRY'!CK514,$CG$4='DATA ENTRY'!D514),'DATA ENTRY'!O514,"")))</f>
        <v/>
      </c>
      <c r="CI515" s="3" t="str">
        <f>IF('DATA ENTRY'!CK514="","",IF('DATA ENTRY'!P514="","",IF(AND($CD$4='DATA ENTRY'!CK514,$CG$4='DATA ENTRY'!D514),'DATA ENTRY'!P514,"")))</f>
        <v/>
      </c>
      <c r="CJ515" s="107" t="str">
        <f>IF('DATA ENTRY'!CK514="","",IF('DATA ENTRY'!Q514="","",IF(AND($CD$4='DATA ENTRY'!CK514,$CG$4='DATA ENTRY'!D514),'DATA ENTRY'!Q514,"")))</f>
        <v/>
      </c>
      <c r="CK515" s="3" t="str">
        <f>IF('DATA ENTRY'!CK514="","",IF('DATA ENTRY'!R514="","",IF(AND($CD$4='DATA ENTRY'!CK514,$CG$4='DATA ENTRY'!D514),'DATA ENTRY'!R514,"")))</f>
        <v/>
      </c>
      <c r="CL515" s="3" t="str">
        <f>IF('DATA ENTRY'!CK514="","",IF('DATA ENTRY'!S514="","",IF(AND($CD$4='DATA ENTRY'!CK514,$CG$4='DATA ENTRY'!D514),'DATA ENTRY'!S514,"")))</f>
        <v/>
      </c>
      <c r="CM515" s="3" t="str">
        <f>IF('DATA ENTRY'!CK514="","",IF('DATA ENTRY'!E514="","",IF(AND($CD$4='DATA ENTRY'!CK514,$CG$4='DATA ENTRY'!D514),'DATA ENTRY'!E514,"")))</f>
        <v/>
      </c>
      <c r="CN515" s="3" t="str">
        <f>IF('DATA ENTRY'!CK514="","",IF('DATA ENTRY'!W514="","",IF(AND($CD$4='DATA ENTRY'!CK514,$CG$4='DATA ENTRY'!D514),'DATA ENTRY'!W514,"")))</f>
        <v/>
      </c>
      <c r="CO515" s="3" t="str">
        <f>IF('DATA ENTRY'!CK514="","",IF('DATA ENTRY'!X514="","",IF(AND($CD$4='DATA ENTRY'!CK514,$CG$4='DATA ENTRY'!D514),'DATA ENTRY'!X514,"")))</f>
        <v/>
      </c>
      <c r="CP515" s="108" t="str">
        <f t="shared" si="119"/>
        <v/>
      </c>
      <c r="CQ515" s="108" t="str">
        <f>IF('DATA ENTRY'!CK514="","",IF('DATA ENTRY'!G514="","",IF(AND($CD$4='DATA ENTRY'!CK514,$CG$4='DATA ENTRY'!D514),'DATA ENTRY'!G514,"")))</f>
        <v/>
      </c>
      <c r="CR515" s="230" t="str">
        <f>IF('DATA ENTRY'!CK514="","",IF('DATA ENTRY'!D514="","",IF(AND($CD$4='DATA ENTRY'!CK514,$CG$4='DATA ENTRY'!D514),'DATA ENTRY'!D514,"")))</f>
        <v/>
      </c>
      <c r="CS515">
        <f t="shared" si="120"/>
        <v>0</v>
      </c>
      <c r="CT515">
        <f t="shared" si="121"/>
        <v>0</v>
      </c>
      <c r="CV515" s="139"/>
      <c r="CX515">
        <f t="shared" si="122"/>
        <v>0</v>
      </c>
      <c r="DB515" t="str">
        <f t="shared" si="129"/>
        <v/>
      </c>
      <c r="DC515" t="str">
        <f t="shared" si="130"/>
        <v/>
      </c>
      <c r="DD515" s="224">
        <v>509</v>
      </c>
      <c r="DE515" s="3" t="str">
        <f>IF('DATA ENTRY'!CK514="","",IF('DATA ENTRY'!B514="","",IF(AND($DF$4='DATA ENTRY'!D514),'DATA ENTRY'!B514,"")))</f>
        <v/>
      </c>
      <c r="DF515" s="3" t="str">
        <f>IF('DATA ENTRY'!CK514="","",IF('DATA ENTRY'!C514="","",IF(AND($DF$4='DATA ENTRY'!D514),'DATA ENTRY'!C514,"")))</f>
        <v/>
      </c>
      <c r="DG515" s="4" t="str">
        <f>IF('DATA ENTRY'!CK514="","",IF('DATA ENTRY'!I514="","",IF(AND($DF$4='DATA ENTRY'!D514),'DATA ENTRY'!I514,"")))</f>
        <v/>
      </c>
      <c r="DH515" s="4" t="str">
        <f>IF('DATA ENTRY'!CK514="","",IF('DATA ENTRY'!CK514="","",IF(AND($DF$4='DATA ENTRY'!D514),'DATA ENTRY'!CK514,"")))</f>
        <v/>
      </c>
      <c r="DI515" s="3" t="str">
        <f>IF('DATA ENTRY'!CK514="","",IF('DATA ENTRY'!N514="","",IF(AND($DF$4='DATA ENTRY'!D514),'DATA ENTRY'!N514,"")))</f>
        <v/>
      </c>
      <c r="DJ515" s="107" t="str">
        <f>IF('DATA ENTRY'!CK514="","",IF('DATA ENTRY'!O514="","",IF(AND($DF$4='DATA ENTRY'!D514),'DATA ENTRY'!O514,"")))</f>
        <v/>
      </c>
      <c r="DK515" s="3" t="str">
        <f>IF('DATA ENTRY'!CK514="","",IF('DATA ENTRY'!P514="","",IF(AND($DF$4='DATA ENTRY'!D514),'DATA ENTRY'!P514,"")))</f>
        <v/>
      </c>
      <c r="DL515" s="107" t="str">
        <f>IF('DATA ENTRY'!CK514="","",IF('DATA ENTRY'!Q514="","",IF(AND($DF$4='DATA ENTRY'!D514),'DATA ENTRY'!Q514,"")))</f>
        <v/>
      </c>
      <c r="DM515" s="3" t="str">
        <f>IF('DATA ENTRY'!CK514="","",IF('DATA ENTRY'!R514="","",IF(AND($DF$4='DATA ENTRY'!D514),'DATA ENTRY'!R514,"")))</f>
        <v/>
      </c>
      <c r="DN515" s="107" t="str">
        <f>IF('DATA ENTRY'!CK514="","",IF('DATA ENTRY'!S514="","",IF(AND($DF$4='DATA ENTRY'!D514),'DATA ENTRY'!S514,"")))</f>
        <v/>
      </c>
      <c r="DO515" s="3" t="str">
        <f>IF('DATA ENTRY'!CK514="","",IF('DATA ENTRY'!E514="","",IF(AND($DF$4='DATA ENTRY'!D514),'DATA ENTRY'!E514,"")))</f>
        <v/>
      </c>
      <c r="DP515" s="3" t="str">
        <f>IF('DATA ENTRY'!CK514="","",IF('DATA ENTRY'!D514="","",IF(AND($DF$4='DATA ENTRY'!D514),'DATA ENTRY'!D514,"")))</f>
        <v/>
      </c>
      <c r="DQ515" s="3" t="str">
        <f>IF('DATA ENTRY'!CK514="","",IF('DATA ENTRY'!W514="","",IF(AND($DF$4='DATA ENTRY'!D514),'DATA ENTRY'!W514,"")))</f>
        <v/>
      </c>
      <c r="DR515" s="3" t="str">
        <f>IF('DATA ENTRY'!CK514="","",IF('DATA ENTRY'!X514="","",IF(AND($DF$4='DATA ENTRY'!D514),'DATA ENTRY'!X514,"")))</f>
        <v/>
      </c>
      <c r="DS515" s="108" t="str">
        <f t="shared" si="123"/>
        <v/>
      </c>
      <c r="DT515" s="108" t="str">
        <f>IF('DATA ENTRY'!CK514="","",IF('DATA ENTRY'!D514="","",IF(AND($DF$4='DATA ENTRY'!D514),'DATA ENTRY'!G514,"")))</f>
        <v/>
      </c>
      <c r="DY515">
        <f t="shared" si="124"/>
        <v>0</v>
      </c>
      <c r="EB515" t="str">
        <f t="shared" si="125"/>
        <v/>
      </c>
      <c r="EC515" t="str">
        <f t="shared" si="126"/>
        <v/>
      </c>
      <c r="ED515" s="224">
        <v>509</v>
      </c>
      <c r="EE515" s="3" t="str">
        <f>IF('DATA ENTRY'!CK514="","",IF('DATA ENTRY'!B514="","",IF(AND($EF$4='DATA ENTRY'!G514,$EH$4='DATA ENTRY'!F514),'DATA ENTRY'!B514,"")))</f>
        <v/>
      </c>
      <c r="EF515" s="3" t="str">
        <f>IF('DATA ENTRY'!CK514="","",IF('DATA ENTRY'!C514="","",IF(AND($EF$4='DATA ENTRY'!G514,$EH$4='DATA ENTRY'!F514),'DATA ENTRY'!C514,"")))</f>
        <v/>
      </c>
      <c r="EG515" s="4" t="str">
        <f>IF('DATA ENTRY'!CK514="","",IF('DATA ENTRY'!I514="","",IF(AND($EF$4='DATA ENTRY'!G514,$EH$4='DATA ENTRY'!F514),'DATA ENTRY'!I514,"")))</f>
        <v/>
      </c>
      <c r="EH515" s="4" t="str">
        <f>IF('DATA ENTRY'!CK514="","",IF('DATA ENTRY'!CK514="","",IF(AND($EF$4='DATA ENTRY'!G514,$EH$4='DATA ENTRY'!F514),'DATA ENTRY'!CK514,"")))</f>
        <v/>
      </c>
      <c r="EI515" s="3" t="str">
        <f>IF('DATA ENTRY'!CK514="","",IF('DATA ENTRY'!N514="","",IF(AND($EF$4='DATA ENTRY'!G514,$EH$4='DATA ENTRY'!F514),'DATA ENTRY'!N514,"")))</f>
        <v/>
      </c>
      <c r="EJ515" s="107" t="str">
        <f>IF('DATA ENTRY'!CK514="","",IF('DATA ENTRY'!O514="","",IF(AND($EF$4='DATA ENTRY'!G514,$EH$4='DATA ENTRY'!F514),'DATA ENTRY'!O514,"")))</f>
        <v/>
      </c>
      <c r="EK515" s="3" t="str">
        <f>IF('DATA ENTRY'!CK514="","",IF('DATA ENTRY'!P514="","",IF(AND($EF$4='DATA ENTRY'!G514,$EH$4='DATA ENTRY'!F514),'DATA ENTRY'!P514,"")))</f>
        <v/>
      </c>
      <c r="EL515" s="107" t="str">
        <f>IF('DATA ENTRY'!CK514="","",IF('DATA ENTRY'!Q514="","",IF(AND($EF$4='DATA ENTRY'!G514,$EH$4='DATA ENTRY'!F514),'DATA ENTRY'!Q514,"")))</f>
        <v/>
      </c>
      <c r="EM515" s="3" t="str">
        <f>IF('DATA ENTRY'!CK514="","",IF('DATA ENTRY'!R514="","",IF(AND($EF$4='DATA ENTRY'!G514,$EH$4='DATA ENTRY'!F514),'DATA ENTRY'!R514,"")))</f>
        <v/>
      </c>
      <c r="EN515" s="107" t="str">
        <f>IF('DATA ENTRY'!CK514="","",IF('DATA ENTRY'!S514="","",IF(AND($EF$4='DATA ENTRY'!G514,$EH$4='DATA ENTRY'!F514),'DATA ENTRY'!S514,"")))</f>
        <v/>
      </c>
      <c r="EO515" s="3" t="str">
        <f>IF('DATA ENTRY'!CK514="","",IF('DATA ENTRY'!E514="","",IF(AND($EF$4='DATA ENTRY'!G514,$EH$4='DATA ENTRY'!F514),'DATA ENTRY'!E514,"")))</f>
        <v/>
      </c>
      <c r="EP515" s="3" t="str">
        <f>IF('DATA ENTRY'!CK514="","",IF('DATA ENTRY'!D514="","",IF(AND($EF$4='DATA ENTRY'!G514,$EH$4='DATA ENTRY'!F514),'DATA ENTRY'!D514,"")))</f>
        <v/>
      </c>
      <c r="EQ515" s="3" t="str">
        <f>IF('DATA ENTRY'!CK514="","",IF('DATA ENTRY'!W514="","",IF(AND($EF$4='DATA ENTRY'!G514,$EH$4='DATA ENTRY'!F514),'DATA ENTRY'!W514,"")))</f>
        <v/>
      </c>
      <c r="ER515" s="3" t="str">
        <f>IF('DATA ENTRY'!CK514="","",IF('DATA ENTRY'!X514="","",IF(AND($EF$4='DATA ENTRY'!G514,$EH$4='DATA ENTRY'!F514),'DATA ENTRY'!X514,"")))</f>
        <v/>
      </c>
      <c r="ES515" s="108" t="str">
        <f t="shared" si="127"/>
        <v/>
      </c>
      <c r="ET515" s="108" t="str">
        <f>IF('DATA ENTRY'!CK514="","",IF('DATA ENTRY'!D514="","",IF(AND($EF$4='DATA ENTRY'!G514,$EH$4='DATA ENTRY'!F514),'DATA ENTRY'!G514,"")))</f>
        <v/>
      </c>
      <c r="EY515">
        <f t="shared" si="128"/>
        <v>0</v>
      </c>
    </row>
    <row r="516" spans="1:155">
      <c r="A516" t="str">
        <f>IF(S516=0,"",1+(MAX($A$7:A515)))</f>
        <v/>
      </c>
      <c r="B516" s="224">
        <v>510</v>
      </c>
      <c r="C516" s="3" t="str">
        <f>IF('DATA ENTRY'!CK515="","",IF('DATA ENTRY'!B515="","",IF($D$4="All Post",'DATA ENTRY'!B515,IF(AND($D$4='DATA ENTRY'!CK515),'DATA ENTRY'!B515,""))))</f>
        <v/>
      </c>
      <c r="D516" s="3" t="str">
        <f>IF('DATA ENTRY'!CK515="","",IF('DATA ENTRY'!C515="","",IF($D$4="All Post",'DATA ENTRY'!C515,IF(AND($D$4='DATA ENTRY'!CK515),'DATA ENTRY'!C515,""))))</f>
        <v/>
      </c>
      <c r="E516" s="4" t="str">
        <f>IF('DATA ENTRY'!CK515="","",IF('DATA ENTRY'!I515="","",IF($D$4="All Post",'DATA ENTRY'!I515,IF(AND($D$4='DATA ENTRY'!CK515),'DATA ENTRY'!I515,""))))</f>
        <v/>
      </c>
      <c r="F516" s="4" t="str">
        <f>IF('DATA ENTRY'!CK515="","",IF('DATA ENTRY'!CK515="","",IF($D$4="All Post",'DATA ENTRY'!CK515,IF(AND($D$4='DATA ENTRY'!CK515),'DATA ENTRY'!CK515,""))))</f>
        <v/>
      </c>
      <c r="G516" s="3" t="str">
        <f>IF('DATA ENTRY'!CK515="","",IF('DATA ENTRY'!N515="","",IF($D$4="All Post",'DATA ENTRY'!N515,IF(AND($D$4='DATA ENTRY'!CK515),'DATA ENTRY'!N515,""))))</f>
        <v/>
      </c>
      <c r="H516" s="107" t="str">
        <f>IF('DATA ENTRY'!CK515="","",IF('DATA ENTRY'!O515="","",IF($D$4="All Post",'DATA ENTRY'!O515,IF(AND($D$4='DATA ENTRY'!CK515),'DATA ENTRY'!O515,""))))</f>
        <v/>
      </c>
      <c r="I516" s="3" t="str">
        <f>IF('DATA ENTRY'!CK515="","",IF('DATA ENTRY'!P515="","",IF($D$4="All Post",'DATA ENTRY'!P515,IF(AND($D$4='DATA ENTRY'!CK515),'DATA ENTRY'!P515,""))))</f>
        <v/>
      </c>
      <c r="J516" s="107" t="str">
        <f>IF('DATA ENTRY'!CK515="","",IF('DATA ENTRY'!Q515="","",IF($D$4="All Post",'DATA ENTRY'!Q515,IF(AND($D$4='DATA ENTRY'!CK515),'DATA ENTRY'!Q515,""))))</f>
        <v/>
      </c>
      <c r="K516" s="3" t="str">
        <f>IF('DATA ENTRY'!CK515="","",IF('DATA ENTRY'!R515="","",IF($D$4="All Post",'DATA ENTRY'!R515,IF(AND($D$4='DATA ENTRY'!CK515),'DATA ENTRY'!R515,""))))</f>
        <v/>
      </c>
      <c r="L516" s="3" t="str">
        <f>IF('DATA ENTRY'!CK515="","",IF('DATA ENTRY'!S515="","",IF($D$4="All Post",'DATA ENTRY'!S515,IF(AND($D$4='DATA ENTRY'!CK515),'DATA ENTRY'!S515,""))))</f>
        <v/>
      </c>
      <c r="M516" s="3" t="str">
        <f>IF('DATA ENTRY'!CK515="","",IF('DATA ENTRY'!E515="","",IF($D$4="All Post",'DATA ENTRY'!E515,IF(AND($D$4='DATA ENTRY'!CK515),'DATA ENTRY'!E515,""))))</f>
        <v/>
      </c>
      <c r="N516" s="3" t="str">
        <f>IF('DATA ENTRY'!CK515="","",IF('DATA ENTRY'!W515="","",IF($D$4="All Post",'DATA ENTRY'!W515,IF(AND($D$4='DATA ENTRY'!CK515),'DATA ENTRY'!W515,""))))</f>
        <v/>
      </c>
      <c r="O516" s="3" t="str">
        <f>IF('DATA ENTRY'!CK515="","",IF('DATA ENTRY'!X515="","",IF($D$4="All Post",'DATA ENTRY'!X515,IF(AND($D$4='DATA ENTRY'!CK515),'DATA ENTRY'!X515,""))))</f>
        <v/>
      </c>
      <c r="P516" s="3" t="str">
        <f>IF('DATA ENTRY'!CK515="","",IF('DATA ENTRY'!G515="","",IF($D$4="All Post",'DATA ENTRY'!G515,IF(AND($D$4='DATA ENTRY'!CK515),'DATA ENTRY'!G515,""))))</f>
        <v/>
      </c>
      <c r="S516">
        <f t="shared" si="115"/>
        <v>0</v>
      </c>
      <c r="T516" t="str">
        <f t="shared" si="116"/>
        <v/>
      </c>
      <c r="BZ516" t="str">
        <f t="shared" si="117"/>
        <v/>
      </c>
      <c r="CA516" t="str">
        <f t="shared" si="118"/>
        <v/>
      </c>
      <c r="CB516" s="224">
        <v>510</v>
      </c>
      <c r="CC516" s="3" t="str">
        <f>IF('DATA ENTRY'!CK515="","",IF('DATA ENTRY'!B515="","",IF(AND($CD$4='DATA ENTRY'!CK515,$CG$4='DATA ENTRY'!D515),'DATA ENTRY'!B515,"")))</f>
        <v/>
      </c>
      <c r="CD516" s="3" t="str">
        <f>IF('DATA ENTRY'!CK515="","",IF('DATA ENTRY'!C515="","",IF(AND($CD$4='DATA ENTRY'!CK515,$CG$4='DATA ENTRY'!D515),'DATA ENTRY'!C515,"")))</f>
        <v/>
      </c>
      <c r="CE516" s="4" t="str">
        <f>IF('DATA ENTRY'!CK515="","",IF('DATA ENTRY'!I515="","",IF(AND($CD$4='DATA ENTRY'!CK515,$CG$4='DATA ENTRY'!D515),'DATA ENTRY'!I515,"")))</f>
        <v/>
      </c>
      <c r="CF516" s="4" t="str">
        <f>IF('DATA ENTRY'!CK515="","",IF('DATA ENTRY'!CK515="","",IF(AND($CD$4='DATA ENTRY'!CK515,$CG$4='DATA ENTRY'!D515),'DATA ENTRY'!CK515,"")))</f>
        <v/>
      </c>
      <c r="CG516" s="3" t="str">
        <f>IF('DATA ENTRY'!CK515="","",IF('DATA ENTRY'!N515="","",IF(AND($CD$4='DATA ENTRY'!CK515,$CG$4='DATA ENTRY'!D515),'DATA ENTRY'!N515,"")))</f>
        <v/>
      </c>
      <c r="CH516" s="107" t="str">
        <f>IF('DATA ENTRY'!CK515="","",IF('DATA ENTRY'!O515="","",IF(AND($CD$4='DATA ENTRY'!CK515,$CG$4='DATA ENTRY'!D515),'DATA ENTRY'!O515,"")))</f>
        <v/>
      </c>
      <c r="CI516" s="3" t="str">
        <f>IF('DATA ENTRY'!CK515="","",IF('DATA ENTRY'!P515="","",IF(AND($CD$4='DATA ENTRY'!CK515,$CG$4='DATA ENTRY'!D515),'DATA ENTRY'!P515,"")))</f>
        <v/>
      </c>
      <c r="CJ516" s="107" t="str">
        <f>IF('DATA ENTRY'!CK515="","",IF('DATA ENTRY'!Q515="","",IF(AND($CD$4='DATA ENTRY'!CK515,$CG$4='DATA ENTRY'!D515),'DATA ENTRY'!Q515,"")))</f>
        <v/>
      </c>
      <c r="CK516" s="3" t="str">
        <f>IF('DATA ENTRY'!CK515="","",IF('DATA ENTRY'!R515="","",IF(AND($CD$4='DATA ENTRY'!CK515,$CG$4='DATA ENTRY'!D515),'DATA ENTRY'!R515,"")))</f>
        <v/>
      </c>
      <c r="CL516" s="3" t="str">
        <f>IF('DATA ENTRY'!CK515="","",IF('DATA ENTRY'!S515="","",IF(AND($CD$4='DATA ENTRY'!CK515,$CG$4='DATA ENTRY'!D515),'DATA ENTRY'!S515,"")))</f>
        <v/>
      </c>
      <c r="CM516" s="3" t="str">
        <f>IF('DATA ENTRY'!CK515="","",IF('DATA ENTRY'!E515="","",IF(AND($CD$4='DATA ENTRY'!CK515,$CG$4='DATA ENTRY'!D515),'DATA ENTRY'!E515,"")))</f>
        <v/>
      </c>
      <c r="CN516" s="3" t="str">
        <f>IF('DATA ENTRY'!CK515="","",IF('DATA ENTRY'!W515="","",IF(AND($CD$4='DATA ENTRY'!CK515,$CG$4='DATA ENTRY'!D515),'DATA ENTRY'!W515,"")))</f>
        <v/>
      </c>
      <c r="CO516" s="3" t="str">
        <f>IF('DATA ENTRY'!CK515="","",IF('DATA ENTRY'!X515="","",IF(AND($CD$4='DATA ENTRY'!CK515,$CG$4='DATA ENTRY'!D515),'DATA ENTRY'!X515,"")))</f>
        <v/>
      </c>
      <c r="CP516" s="108" t="str">
        <f t="shared" si="119"/>
        <v/>
      </c>
      <c r="CQ516" s="108" t="str">
        <f>IF('DATA ENTRY'!CK515="","",IF('DATA ENTRY'!G515="","",IF(AND($CD$4='DATA ENTRY'!CK515,$CG$4='DATA ENTRY'!D515),'DATA ENTRY'!G515,"")))</f>
        <v/>
      </c>
      <c r="CR516" s="230" t="str">
        <f>IF('DATA ENTRY'!CK515="","",IF('DATA ENTRY'!D515="","",IF(AND($CD$4='DATA ENTRY'!CK515,$CG$4='DATA ENTRY'!D515),'DATA ENTRY'!D515,"")))</f>
        <v/>
      </c>
      <c r="CS516">
        <f t="shared" si="120"/>
        <v>0</v>
      </c>
      <c r="CT516">
        <f t="shared" si="121"/>
        <v>0</v>
      </c>
      <c r="CV516" s="139"/>
      <c r="CX516">
        <f t="shared" si="122"/>
        <v>0</v>
      </c>
      <c r="DB516" t="str">
        <f t="shared" si="129"/>
        <v/>
      </c>
      <c r="DC516" t="str">
        <f t="shared" si="130"/>
        <v/>
      </c>
      <c r="DD516" s="224">
        <v>510</v>
      </c>
      <c r="DE516" s="3" t="str">
        <f>IF('DATA ENTRY'!CK515="","",IF('DATA ENTRY'!B515="","",IF(AND($DF$4='DATA ENTRY'!D515),'DATA ENTRY'!B515,"")))</f>
        <v/>
      </c>
      <c r="DF516" s="3" t="str">
        <f>IF('DATA ENTRY'!CK515="","",IF('DATA ENTRY'!C515="","",IF(AND($DF$4='DATA ENTRY'!D515),'DATA ENTRY'!C515,"")))</f>
        <v/>
      </c>
      <c r="DG516" s="4" t="str">
        <f>IF('DATA ENTRY'!CK515="","",IF('DATA ENTRY'!I515="","",IF(AND($DF$4='DATA ENTRY'!D515),'DATA ENTRY'!I515,"")))</f>
        <v/>
      </c>
      <c r="DH516" s="4" t="str">
        <f>IF('DATA ENTRY'!CK515="","",IF('DATA ENTRY'!CK515="","",IF(AND($DF$4='DATA ENTRY'!D515),'DATA ENTRY'!CK515,"")))</f>
        <v/>
      </c>
      <c r="DI516" s="3" t="str">
        <f>IF('DATA ENTRY'!CK515="","",IF('DATA ENTRY'!N515="","",IF(AND($DF$4='DATA ENTRY'!D515),'DATA ENTRY'!N515,"")))</f>
        <v/>
      </c>
      <c r="DJ516" s="107" t="str">
        <f>IF('DATA ENTRY'!CK515="","",IF('DATA ENTRY'!O515="","",IF(AND($DF$4='DATA ENTRY'!D515),'DATA ENTRY'!O515,"")))</f>
        <v/>
      </c>
      <c r="DK516" s="3" t="str">
        <f>IF('DATA ENTRY'!CK515="","",IF('DATA ENTRY'!P515="","",IF(AND($DF$4='DATA ENTRY'!D515),'DATA ENTRY'!P515,"")))</f>
        <v/>
      </c>
      <c r="DL516" s="107" t="str">
        <f>IF('DATA ENTRY'!CK515="","",IF('DATA ENTRY'!Q515="","",IF(AND($DF$4='DATA ENTRY'!D515),'DATA ENTRY'!Q515,"")))</f>
        <v/>
      </c>
      <c r="DM516" s="3" t="str">
        <f>IF('DATA ENTRY'!CK515="","",IF('DATA ENTRY'!R515="","",IF(AND($DF$4='DATA ENTRY'!D515),'DATA ENTRY'!R515,"")))</f>
        <v/>
      </c>
      <c r="DN516" s="107" t="str">
        <f>IF('DATA ENTRY'!CK515="","",IF('DATA ENTRY'!S515="","",IF(AND($DF$4='DATA ENTRY'!D515),'DATA ENTRY'!S515,"")))</f>
        <v/>
      </c>
      <c r="DO516" s="3" t="str">
        <f>IF('DATA ENTRY'!CK515="","",IF('DATA ENTRY'!E515="","",IF(AND($DF$4='DATA ENTRY'!D515),'DATA ENTRY'!E515,"")))</f>
        <v/>
      </c>
      <c r="DP516" s="3" t="str">
        <f>IF('DATA ENTRY'!CK515="","",IF('DATA ENTRY'!D515="","",IF(AND($DF$4='DATA ENTRY'!D515),'DATA ENTRY'!D515,"")))</f>
        <v/>
      </c>
      <c r="DQ516" s="3" t="str">
        <f>IF('DATA ENTRY'!CK515="","",IF('DATA ENTRY'!W515="","",IF(AND($DF$4='DATA ENTRY'!D515),'DATA ENTRY'!W515,"")))</f>
        <v/>
      </c>
      <c r="DR516" s="3" t="str">
        <f>IF('DATA ENTRY'!CK515="","",IF('DATA ENTRY'!X515="","",IF(AND($DF$4='DATA ENTRY'!D515),'DATA ENTRY'!X515,"")))</f>
        <v/>
      </c>
      <c r="DS516" s="108" t="str">
        <f t="shared" si="123"/>
        <v/>
      </c>
      <c r="DT516" s="108" t="str">
        <f>IF('DATA ENTRY'!CK515="","",IF('DATA ENTRY'!D515="","",IF(AND($DF$4='DATA ENTRY'!D515),'DATA ENTRY'!G515,"")))</f>
        <v/>
      </c>
      <c r="DY516">
        <f t="shared" si="124"/>
        <v>0</v>
      </c>
      <c r="EB516" t="str">
        <f t="shared" si="125"/>
        <v/>
      </c>
      <c r="EC516" t="str">
        <f t="shared" si="126"/>
        <v/>
      </c>
      <c r="ED516" s="224">
        <v>510</v>
      </c>
      <c r="EE516" s="3" t="str">
        <f>IF('DATA ENTRY'!CK515="","",IF('DATA ENTRY'!B515="","",IF(AND($EF$4='DATA ENTRY'!G515,$EH$4='DATA ENTRY'!F515),'DATA ENTRY'!B515,"")))</f>
        <v/>
      </c>
      <c r="EF516" s="3" t="str">
        <f>IF('DATA ENTRY'!CK515="","",IF('DATA ENTRY'!C515="","",IF(AND($EF$4='DATA ENTRY'!G515,$EH$4='DATA ENTRY'!F515),'DATA ENTRY'!C515,"")))</f>
        <v/>
      </c>
      <c r="EG516" s="4" t="str">
        <f>IF('DATA ENTRY'!CK515="","",IF('DATA ENTRY'!I515="","",IF(AND($EF$4='DATA ENTRY'!G515,$EH$4='DATA ENTRY'!F515),'DATA ENTRY'!I515,"")))</f>
        <v/>
      </c>
      <c r="EH516" s="4" t="str">
        <f>IF('DATA ENTRY'!CK515="","",IF('DATA ENTRY'!CK515="","",IF(AND($EF$4='DATA ENTRY'!G515,$EH$4='DATA ENTRY'!F515),'DATA ENTRY'!CK515,"")))</f>
        <v/>
      </c>
      <c r="EI516" s="3" t="str">
        <f>IF('DATA ENTRY'!CK515="","",IF('DATA ENTRY'!N515="","",IF(AND($EF$4='DATA ENTRY'!G515,$EH$4='DATA ENTRY'!F515),'DATA ENTRY'!N515,"")))</f>
        <v/>
      </c>
      <c r="EJ516" s="107" t="str">
        <f>IF('DATA ENTRY'!CK515="","",IF('DATA ENTRY'!O515="","",IF(AND($EF$4='DATA ENTRY'!G515,$EH$4='DATA ENTRY'!F515),'DATA ENTRY'!O515,"")))</f>
        <v/>
      </c>
      <c r="EK516" s="3" t="str">
        <f>IF('DATA ENTRY'!CK515="","",IF('DATA ENTRY'!P515="","",IF(AND($EF$4='DATA ENTRY'!G515,$EH$4='DATA ENTRY'!F515),'DATA ENTRY'!P515,"")))</f>
        <v/>
      </c>
      <c r="EL516" s="107" t="str">
        <f>IF('DATA ENTRY'!CK515="","",IF('DATA ENTRY'!Q515="","",IF(AND($EF$4='DATA ENTRY'!G515,$EH$4='DATA ENTRY'!F515),'DATA ENTRY'!Q515,"")))</f>
        <v/>
      </c>
      <c r="EM516" s="3" t="str">
        <f>IF('DATA ENTRY'!CK515="","",IF('DATA ENTRY'!R515="","",IF(AND($EF$4='DATA ENTRY'!G515,$EH$4='DATA ENTRY'!F515),'DATA ENTRY'!R515,"")))</f>
        <v/>
      </c>
      <c r="EN516" s="107" t="str">
        <f>IF('DATA ENTRY'!CK515="","",IF('DATA ENTRY'!S515="","",IF(AND($EF$4='DATA ENTRY'!G515,$EH$4='DATA ENTRY'!F515),'DATA ENTRY'!S515,"")))</f>
        <v/>
      </c>
      <c r="EO516" s="3" t="str">
        <f>IF('DATA ENTRY'!CK515="","",IF('DATA ENTRY'!E515="","",IF(AND($EF$4='DATA ENTRY'!G515,$EH$4='DATA ENTRY'!F515),'DATA ENTRY'!E515,"")))</f>
        <v/>
      </c>
      <c r="EP516" s="3" t="str">
        <f>IF('DATA ENTRY'!CK515="","",IF('DATA ENTRY'!D515="","",IF(AND($EF$4='DATA ENTRY'!G515,$EH$4='DATA ENTRY'!F515),'DATA ENTRY'!D515,"")))</f>
        <v/>
      </c>
      <c r="EQ516" s="3" t="str">
        <f>IF('DATA ENTRY'!CK515="","",IF('DATA ENTRY'!W515="","",IF(AND($EF$4='DATA ENTRY'!G515,$EH$4='DATA ENTRY'!F515),'DATA ENTRY'!W515,"")))</f>
        <v/>
      </c>
      <c r="ER516" s="3" t="str">
        <f>IF('DATA ENTRY'!CK515="","",IF('DATA ENTRY'!X515="","",IF(AND($EF$4='DATA ENTRY'!G515,$EH$4='DATA ENTRY'!F515),'DATA ENTRY'!X515,"")))</f>
        <v/>
      </c>
      <c r="ES516" s="108" t="str">
        <f t="shared" si="127"/>
        <v/>
      </c>
      <c r="ET516" s="108" t="str">
        <f>IF('DATA ENTRY'!CK515="","",IF('DATA ENTRY'!D515="","",IF(AND($EF$4='DATA ENTRY'!G515,$EH$4='DATA ENTRY'!F515),'DATA ENTRY'!G515,"")))</f>
        <v/>
      </c>
      <c r="EY516">
        <f t="shared" si="128"/>
        <v>0</v>
      </c>
    </row>
    <row r="517" spans="1:155">
      <c r="A517" t="str">
        <f>IF(S517=0,"",1+(MAX($A$7:A516)))</f>
        <v/>
      </c>
      <c r="B517" s="224">
        <v>511</v>
      </c>
      <c r="C517" s="3" t="str">
        <f>IF('DATA ENTRY'!CK516="","",IF('DATA ENTRY'!B516="","",IF($D$4="All Post",'DATA ENTRY'!B516,IF(AND($D$4='DATA ENTRY'!CK516),'DATA ENTRY'!B516,""))))</f>
        <v/>
      </c>
      <c r="D517" s="3" t="str">
        <f>IF('DATA ENTRY'!CK516="","",IF('DATA ENTRY'!C516="","",IF($D$4="All Post",'DATA ENTRY'!C516,IF(AND($D$4='DATA ENTRY'!CK516),'DATA ENTRY'!C516,""))))</f>
        <v/>
      </c>
      <c r="E517" s="4" t="str">
        <f>IF('DATA ENTRY'!CK516="","",IF('DATA ENTRY'!I516="","",IF($D$4="All Post",'DATA ENTRY'!I516,IF(AND($D$4='DATA ENTRY'!CK516),'DATA ENTRY'!I516,""))))</f>
        <v/>
      </c>
      <c r="F517" s="4" t="str">
        <f>IF('DATA ENTRY'!CK516="","",IF('DATA ENTRY'!CK516="","",IF($D$4="All Post",'DATA ENTRY'!CK516,IF(AND($D$4='DATA ENTRY'!CK516),'DATA ENTRY'!CK516,""))))</f>
        <v/>
      </c>
      <c r="G517" s="3" t="str">
        <f>IF('DATA ENTRY'!CK516="","",IF('DATA ENTRY'!N516="","",IF($D$4="All Post",'DATA ENTRY'!N516,IF(AND($D$4='DATA ENTRY'!CK516),'DATA ENTRY'!N516,""))))</f>
        <v/>
      </c>
      <c r="H517" s="107" t="str">
        <f>IF('DATA ENTRY'!CK516="","",IF('DATA ENTRY'!O516="","",IF($D$4="All Post",'DATA ENTRY'!O516,IF(AND($D$4='DATA ENTRY'!CK516),'DATA ENTRY'!O516,""))))</f>
        <v/>
      </c>
      <c r="I517" s="3" t="str">
        <f>IF('DATA ENTRY'!CK516="","",IF('DATA ENTRY'!P516="","",IF($D$4="All Post",'DATA ENTRY'!P516,IF(AND($D$4='DATA ENTRY'!CK516),'DATA ENTRY'!P516,""))))</f>
        <v/>
      </c>
      <c r="J517" s="107" t="str">
        <f>IF('DATA ENTRY'!CK516="","",IF('DATA ENTRY'!Q516="","",IF($D$4="All Post",'DATA ENTRY'!Q516,IF(AND($D$4='DATA ENTRY'!CK516),'DATA ENTRY'!Q516,""))))</f>
        <v/>
      </c>
      <c r="K517" s="3" t="str">
        <f>IF('DATA ENTRY'!CK516="","",IF('DATA ENTRY'!R516="","",IF($D$4="All Post",'DATA ENTRY'!R516,IF(AND($D$4='DATA ENTRY'!CK516),'DATA ENTRY'!R516,""))))</f>
        <v/>
      </c>
      <c r="L517" s="3" t="str">
        <f>IF('DATA ENTRY'!CK516="","",IF('DATA ENTRY'!S516="","",IF($D$4="All Post",'DATA ENTRY'!S516,IF(AND($D$4='DATA ENTRY'!CK516),'DATA ENTRY'!S516,""))))</f>
        <v/>
      </c>
      <c r="M517" s="3" t="str">
        <f>IF('DATA ENTRY'!CK516="","",IF('DATA ENTRY'!E516="","",IF($D$4="All Post",'DATA ENTRY'!E516,IF(AND($D$4='DATA ENTRY'!CK516),'DATA ENTRY'!E516,""))))</f>
        <v/>
      </c>
      <c r="N517" s="3" t="str">
        <f>IF('DATA ENTRY'!CK516="","",IF('DATA ENTRY'!W516="","",IF($D$4="All Post",'DATA ENTRY'!W516,IF(AND($D$4='DATA ENTRY'!CK516),'DATA ENTRY'!W516,""))))</f>
        <v/>
      </c>
      <c r="O517" s="3" t="str">
        <f>IF('DATA ENTRY'!CK516="","",IF('DATA ENTRY'!X516="","",IF($D$4="All Post",'DATA ENTRY'!X516,IF(AND($D$4='DATA ENTRY'!CK516),'DATA ENTRY'!X516,""))))</f>
        <v/>
      </c>
      <c r="P517" s="3" t="str">
        <f>IF('DATA ENTRY'!CK516="","",IF('DATA ENTRY'!G516="","",IF($D$4="All Post",'DATA ENTRY'!G516,IF(AND($D$4='DATA ENTRY'!CK516),'DATA ENTRY'!G516,""))))</f>
        <v/>
      </c>
      <c r="S517">
        <f t="shared" si="115"/>
        <v>0</v>
      </c>
      <c r="T517" t="str">
        <f t="shared" si="116"/>
        <v/>
      </c>
      <c r="BZ517" t="str">
        <f t="shared" si="117"/>
        <v/>
      </c>
      <c r="CA517" t="str">
        <f t="shared" si="118"/>
        <v/>
      </c>
      <c r="CB517" s="224">
        <v>511</v>
      </c>
      <c r="CC517" s="3" t="str">
        <f>IF('DATA ENTRY'!CK516="","",IF('DATA ENTRY'!B516="","",IF(AND($CD$4='DATA ENTRY'!CK516,$CG$4='DATA ENTRY'!D516),'DATA ENTRY'!B516,"")))</f>
        <v/>
      </c>
      <c r="CD517" s="3" t="str">
        <f>IF('DATA ENTRY'!CK516="","",IF('DATA ENTRY'!C516="","",IF(AND($CD$4='DATA ENTRY'!CK516,$CG$4='DATA ENTRY'!D516),'DATA ENTRY'!C516,"")))</f>
        <v/>
      </c>
      <c r="CE517" s="4" t="str">
        <f>IF('DATA ENTRY'!CK516="","",IF('DATA ENTRY'!I516="","",IF(AND($CD$4='DATA ENTRY'!CK516,$CG$4='DATA ENTRY'!D516),'DATA ENTRY'!I516,"")))</f>
        <v/>
      </c>
      <c r="CF517" s="4" t="str">
        <f>IF('DATA ENTRY'!CK516="","",IF('DATA ENTRY'!CK516="","",IF(AND($CD$4='DATA ENTRY'!CK516,$CG$4='DATA ENTRY'!D516),'DATA ENTRY'!CK516,"")))</f>
        <v/>
      </c>
      <c r="CG517" s="3" t="str">
        <f>IF('DATA ENTRY'!CK516="","",IF('DATA ENTRY'!N516="","",IF(AND($CD$4='DATA ENTRY'!CK516,$CG$4='DATA ENTRY'!D516),'DATA ENTRY'!N516,"")))</f>
        <v/>
      </c>
      <c r="CH517" s="107" t="str">
        <f>IF('DATA ENTRY'!CK516="","",IF('DATA ENTRY'!O516="","",IF(AND($CD$4='DATA ENTRY'!CK516,$CG$4='DATA ENTRY'!D516),'DATA ENTRY'!O516,"")))</f>
        <v/>
      </c>
      <c r="CI517" s="3" t="str">
        <f>IF('DATA ENTRY'!CK516="","",IF('DATA ENTRY'!P516="","",IF(AND($CD$4='DATA ENTRY'!CK516,$CG$4='DATA ENTRY'!D516),'DATA ENTRY'!P516,"")))</f>
        <v/>
      </c>
      <c r="CJ517" s="107" t="str">
        <f>IF('DATA ENTRY'!CK516="","",IF('DATA ENTRY'!Q516="","",IF(AND($CD$4='DATA ENTRY'!CK516,$CG$4='DATA ENTRY'!D516),'DATA ENTRY'!Q516,"")))</f>
        <v/>
      </c>
      <c r="CK517" s="3" t="str">
        <f>IF('DATA ENTRY'!CK516="","",IF('DATA ENTRY'!R516="","",IF(AND($CD$4='DATA ENTRY'!CK516,$CG$4='DATA ENTRY'!D516),'DATA ENTRY'!R516,"")))</f>
        <v/>
      </c>
      <c r="CL517" s="3" t="str">
        <f>IF('DATA ENTRY'!CK516="","",IF('DATA ENTRY'!S516="","",IF(AND($CD$4='DATA ENTRY'!CK516,$CG$4='DATA ENTRY'!D516),'DATA ENTRY'!S516,"")))</f>
        <v/>
      </c>
      <c r="CM517" s="3" t="str">
        <f>IF('DATA ENTRY'!CK516="","",IF('DATA ENTRY'!E516="","",IF(AND($CD$4='DATA ENTRY'!CK516,$CG$4='DATA ENTRY'!D516),'DATA ENTRY'!E516,"")))</f>
        <v/>
      </c>
      <c r="CN517" s="3" t="str">
        <f>IF('DATA ENTRY'!CK516="","",IF('DATA ENTRY'!W516="","",IF(AND($CD$4='DATA ENTRY'!CK516,$CG$4='DATA ENTRY'!D516),'DATA ENTRY'!W516,"")))</f>
        <v/>
      </c>
      <c r="CO517" s="3" t="str">
        <f>IF('DATA ENTRY'!CK516="","",IF('DATA ENTRY'!X516="","",IF(AND($CD$4='DATA ENTRY'!CK516,$CG$4='DATA ENTRY'!D516),'DATA ENTRY'!X516,"")))</f>
        <v/>
      </c>
      <c r="CP517" s="108" t="str">
        <f t="shared" si="119"/>
        <v/>
      </c>
      <c r="CQ517" s="108" t="str">
        <f>IF('DATA ENTRY'!CK516="","",IF('DATA ENTRY'!G516="","",IF(AND($CD$4='DATA ENTRY'!CK516,$CG$4='DATA ENTRY'!D516),'DATA ENTRY'!G516,"")))</f>
        <v/>
      </c>
      <c r="CR517" s="230" t="str">
        <f>IF('DATA ENTRY'!CK516="","",IF('DATA ENTRY'!D516="","",IF(AND($CD$4='DATA ENTRY'!CK516,$CG$4='DATA ENTRY'!D516),'DATA ENTRY'!D516,"")))</f>
        <v/>
      </c>
      <c r="CS517">
        <f t="shared" si="120"/>
        <v>0</v>
      </c>
      <c r="CT517">
        <f t="shared" si="121"/>
        <v>0</v>
      </c>
      <c r="CV517" s="139"/>
      <c r="CX517">
        <f t="shared" si="122"/>
        <v>0</v>
      </c>
      <c r="DB517" t="str">
        <f t="shared" si="129"/>
        <v/>
      </c>
      <c r="DC517" t="str">
        <f t="shared" si="130"/>
        <v/>
      </c>
      <c r="DD517" s="224">
        <v>511</v>
      </c>
      <c r="DE517" s="3" t="str">
        <f>IF('DATA ENTRY'!CK516="","",IF('DATA ENTRY'!B516="","",IF(AND($DF$4='DATA ENTRY'!D516),'DATA ENTRY'!B516,"")))</f>
        <v/>
      </c>
      <c r="DF517" s="3" t="str">
        <f>IF('DATA ENTRY'!CK516="","",IF('DATA ENTRY'!C516="","",IF(AND($DF$4='DATA ENTRY'!D516),'DATA ENTRY'!C516,"")))</f>
        <v/>
      </c>
      <c r="DG517" s="4" t="str">
        <f>IF('DATA ENTRY'!CK516="","",IF('DATA ENTRY'!I516="","",IF(AND($DF$4='DATA ENTRY'!D516),'DATA ENTRY'!I516,"")))</f>
        <v/>
      </c>
      <c r="DH517" s="4" t="str">
        <f>IF('DATA ENTRY'!CK516="","",IF('DATA ENTRY'!CK516="","",IF(AND($DF$4='DATA ENTRY'!D516),'DATA ENTRY'!CK516,"")))</f>
        <v/>
      </c>
      <c r="DI517" s="3" t="str">
        <f>IF('DATA ENTRY'!CK516="","",IF('DATA ENTRY'!N516="","",IF(AND($DF$4='DATA ENTRY'!D516),'DATA ENTRY'!N516,"")))</f>
        <v/>
      </c>
      <c r="DJ517" s="107" t="str">
        <f>IF('DATA ENTRY'!CK516="","",IF('DATA ENTRY'!O516="","",IF(AND($DF$4='DATA ENTRY'!D516),'DATA ENTRY'!O516,"")))</f>
        <v/>
      </c>
      <c r="DK517" s="3" t="str">
        <f>IF('DATA ENTRY'!CK516="","",IF('DATA ENTRY'!P516="","",IF(AND($DF$4='DATA ENTRY'!D516),'DATA ENTRY'!P516,"")))</f>
        <v/>
      </c>
      <c r="DL517" s="107" t="str">
        <f>IF('DATA ENTRY'!CK516="","",IF('DATA ENTRY'!Q516="","",IF(AND($DF$4='DATA ENTRY'!D516),'DATA ENTRY'!Q516,"")))</f>
        <v/>
      </c>
      <c r="DM517" s="3" t="str">
        <f>IF('DATA ENTRY'!CK516="","",IF('DATA ENTRY'!R516="","",IF(AND($DF$4='DATA ENTRY'!D516),'DATA ENTRY'!R516,"")))</f>
        <v/>
      </c>
      <c r="DN517" s="107" t="str">
        <f>IF('DATA ENTRY'!CK516="","",IF('DATA ENTRY'!S516="","",IF(AND($DF$4='DATA ENTRY'!D516),'DATA ENTRY'!S516,"")))</f>
        <v/>
      </c>
      <c r="DO517" s="3" t="str">
        <f>IF('DATA ENTRY'!CK516="","",IF('DATA ENTRY'!E516="","",IF(AND($DF$4='DATA ENTRY'!D516),'DATA ENTRY'!E516,"")))</f>
        <v/>
      </c>
      <c r="DP517" s="3" t="str">
        <f>IF('DATA ENTRY'!CK516="","",IF('DATA ENTRY'!D516="","",IF(AND($DF$4='DATA ENTRY'!D516),'DATA ENTRY'!D516,"")))</f>
        <v/>
      </c>
      <c r="DQ517" s="3" t="str">
        <f>IF('DATA ENTRY'!CK516="","",IF('DATA ENTRY'!W516="","",IF(AND($DF$4='DATA ENTRY'!D516),'DATA ENTRY'!W516,"")))</f>
        <v/>
      </c>
      <c r="DR517" s="3" t="str">
        <f>IF('DATA ENTRY'!CK516="","",IF('DATA ENTRY'!X516="","",IF(AND($DF$4='DATA ENTRY'!D516),'DATA ENTRY'!X516,"")))</f>
        <v/>
      </c>
      <c r="DS517" s="108" t="str">
        <f t="shared" si="123"/>
        <v/>
      </c>
      <c r="DT517" s="108" t="str">
        <f>IF('DATA ENTRY'!CK516="","",IF('DATA ENTRY'!D516="","",IF(AND($DF$4='DATA ENTRY'!D516),'DATA ENTRY'!G516,"")))</f>
        <v/>
      </c>
      <c r="DY517">
        <f t="shared" si="124"/>
        <v>0</v>
      </c>
      <c r="EB517" t="str">
        <f t="shared" si="125"/>
        <v/>
      </c>
      <c r="EC517" t="str">
        <f t="shared" si="126"/>
        <v/>
      </c>
      <c r="ED517" s="224">
        <v>511</v>
      </c>
      <c r="EE517" s="3" t="str">
        <f>IF('DATA ENTRY'!CK516="","",IF('DATA ENTRY'!B516="","",IF(AND($EF$4='DATA ENTRY'!G516,$EH$4='DATA ENTRY'!F516),'DATA ENTRY'!B516,"")))</f>
        <v/>
      </c>
      <c r="EF517" s="3" t="str">
        <f>IF('DATA ENTRY'!CK516="","",IF('DATA ENTRY'!C516="","",IF(AND($EF$4='DATA ENTRY'!G516,$EH$4='DATA ENTRY'!F516),'DATA ENTRY'!C516,"")))</f>
        <v/>
      </c>
      <c r="EG517" s="4" t="str">
        <f>IF('DATA ENTRY'!CK516="","",IF('DATA ENTRY'!I516="","",IF(AND($EF$4='DATA ENTRY'!G516,$EH$4='DATA ENTRY'!F516),'DATA ENTRY'!I516,"")))</f>
        <v/>
      </c>
      <c r="EH517" s="4" t="str">
        <f>IF('DATA ENTRY'!CK516="","",IF('DATA ENTRY'!CK516="","",IF(AND($EF$4='DATA ENTRY'!G516,$EH$4='DATA ENTRY'!F516),'DATA ENTRY'!CK516,"")))</f>
        <v/>
      </c>
      <c r="EI517" s="3" t="str">
        <f>IF('DATA ENTRY'!CK516="","",IF('DATA ENTRY'!N516="","",IF(AND($EF$4='DATA ENTRY'!G516,$EH$4='DATA ENTRY'!F516),'DATA ENTRY'!N516,"")))</f>
        <v/>
      </c>
      <c r="EJ517" s="107" t="str">
        <f>IF('DATA ENTRY'!CK516="","",IF('DATA ENTRY'!O516="","",IF(AND($EF$4='DATA ENTRY'!G516,$EH$4='DATA ENTRY'!F516),'DATA ENTRY'!O516,"")))</f>
        <v/>
      </c>
      <c r="EK517" s="3" t="str">
        <f>IF('DATA ENTRY'!CK516="","",IF('DATA ENTRY'!P516="","",IF(AND($EF$4='DATA ENTRY'!G516,$EH$4='DATA ENTRY'!F516),'DATA ENTRY'!P516,"")))</f>
        <v/>
      </c>
      <c r="EL517" s="107" t="str">
        <f>IF('DATA ENTRY'!CK516="","",IF('DATA ENTRY'!Q516="","",IF(AND($EF$4='DATA ENTRY'!G516,$EH$4='DATA ENTRY'!F516),'DATA ENTRY'!Q516,"")))</f>
        <v/>
      </c>
      <c r="EM517" s="3" t="str">
        <f>IF('DATA ENTRY'!CK516="","",IF('DATA ENTRY'!R516="","",IF(AND($EF$4='DATA ENTRY'!G516,$EH$4='DATA ENTRY'!F516),'DATA ENTRY'!R516,"")))</f>
        <v/>
      </c>
      <c r="EN517" s="107" t="str">
        <f>IF('DATA ENTRY'!CK516="","",IF('DATA ENTRY'!S516="","",IF(AND($EF$4='DATA ENTRY'!G516,$EH$4='DATA ENTRY'!F516),'DATA ENTRY'!S516,"")))</f>
        <v/>
      </c>
      <c r="EO517" s="3" t="str">
        <f>IF('DATA ENTRY'!CK516="","",IF('DATA ENTRY'!E516="","",IF(AND($EF$4='DATA ENTRY'!G516,$EH$4='DATA ENTRY'!F516),'DATA ENTRY'!E516,"")))</f>
        <v/>
      </c>
      <c r="EP517" s="3" t="str">
        <f>IF('DATA ENTRY'!CK516="","",IF('DATA ENTRY'!D516="","",IF(AND($EF$4='DATA ENTRY'!G516,$EH$4='DATA ENTRY'!F516),'DATA ENTRY'!D516,"")))</f>
        <v/>
      </c>
      <c r="EQ517" s="3" t="str">
        <f>IF('DATA ENTRY'!CK516="","",IF('DATA ENTRY'!W516="","",IF(AND($EF$4='DATA ENTRY'!G516,$EH$4='DATA ENTRY'!F516),'DATA ENTRY'!W516,"")))</f>
        <v/>
      </c>
      <c r="ER517" s="3" t="str">
        <f>IF('DATA ENTRY'!CK516="","",IF('DATA ENTRY'!X516="","",IF(AND($EF$4='DATA ENTRY'!G516,$EH$4='DATA ENTRY'!F516),'DATA ENTRY'!X516,"")))</f>
        <v/>
      </c>
      <c r="ES517" s="108" t="str">
        <f t="shared" si="127"/>
        <v/>
      </c>
      <c r="ET517" s="108" t="str">
        <f>IF('DATA ENTRY'!CK516="","",IF('DATA ENTRY'!D516="","",IF(AND($EF$4='DATA ENTRY'!G516,$EH$4='DATA ENTRY'!F516),'DATA ENTRY'!G516,"")))</f>
        <v/>
      </c>
      <c r="EY517">
        <f t="shared" si="128"/>
        <v>0</v>
      </c>
    </row>
    <row r="518" spans="1:155">
      <c r="A518" t="str">
        <f>IF(S518=0,"",1+(MAX($A$7:A517)))</f>
        <v/>
      </c>
      <c r="B518" s="224">
        <v>512</v>
      </c>
      <c r="C518" s="3" t="str">
        <f>IF('DATA ENTRY'!CK517="","",IF('DATA ENTRY'!B517="","",IF($D$4="All Post",'DATA ENTRY'!B517,IF(AND($D$4='DATA ENTRY'!CK517),'DATA ENTRY'!B517,""))))</f>
        <v/>
      </c>
      <c r="D518" s="3" t="str">
        <f>IF('DATA ENTRY'!CK517="","",IF('DATA ENTRY'!C517="","",IF($D$4="All Post",'DATA ENTRY'!C517,IF(AND($D$4='DATA ENTRY'!CK517),'DATA ENTRY'!C517,""))))</f>
        <v/>
      </c>
      <c r="E518" s="4" t="str">
        <f>IF('DATA ENTRY'!CK517="","",IF('DATA ENTRY'!I517="","",IF($D$4="All Post",'DATA ENTRY'!I517,IF(AND($D$4='DATA ENTRY'!CK517),'DATA ENTRY'!I517,""))))</f>
        <v/>
      </c>
      <c r="F518" s="4" t="str">
        <f>IF('DATA ENTRY'!CK517="","",IF('DATA ENTRY'!CK517="","",IF($D$4="All Post",'DATA ENTRY'!CK517,IF(AND($D$4='DATA ENTRY'!CK517),'DATA ENTRY'!CK517,""))))</f>
        <v/>
      </c>
      <c r="G518" s="3" t="str">
        <f>IF('DATA ENTRY'!CK517="","",IF('DATA ENTRY'!N517="","",IF($D$4="All Post",'DATA ENTRY'!N517,IF(AND($D$4='DATA ENTRY'!CK517),'DATA ENTRY'!N517,""))))</f>
        <v/>
      </c>
      <c r="H518" s="107" t="str">
        <f>IF('DATA ENTRY'!CK517="","",IF('DATA ENTRY'!O517="","",IF($D$4="All Post",'DATA ENTRY'!O517,IF(AND($D$4='DATA ENTRY'!CK517),'DATA ENTRY'!O517,""))))</f>
        <v/>
      </c>
      <c r="I518" s="3" t="str">
        <f>IF('DATA ENTRY'!CK517="","",IF('DATA ENTRY'!P517="","",IF($D$4="All Post",'DATA ENTRY'!P517,IF(AND($D$4='DATA ENTRY'!CK517),'DATA ENTRY'!P517,""))))</f>
        <v/>
      </c>
      <c r="J518" s="107" t="str">
        <f>IF('DATA ENTRY'!CK517="","",IF('DATA ENTRY'!Q517="","",IF($D$4="All Post",'DATA ENTRY'!Q517,IF(AND($D$4='DATA ENTRY'!CK517),'DATA ENTRY'!Q517,""))))</f>
        <v/>
      </c>
      <c r="K518" s="3" t="str">
        <f>IF('DATA ENTRY'!CK517="","",IF('DATA ENTRY'!R517="","",IF($D$4="All Post",'DATA ENTRY'!R517,IF(AND($D$4='DATA ENTRY'!CK517),'DATA ENTRY'!R517,""))))</f>
        <v/>
      </c>
      <c r="L518" s="3" t="str">
        <f>IF('DATA ENTRY'!CK517="","",IF('DATA ENTRY'!S517="","",IF($D$4="All Post",'DATA ENTRY'!S517,IF(AND($D$4='DATA ENTRY'!CK517),'DATA ENTRY'!S517,""))))</f>
        <v/>
      </c>
      <c r="M518" s="3" t="str">
        <f>IF('DATA ENTRY'!CK517="","",IF('DATA ENTRY'!E517="","",IF($D$4="All Post",'DATA ENTRY'!E517,IF(AND($D$4='DATA ENTRY'!CK517),'DATA ENTRY'!E517,""))))</f>
        <v/>
      </c>
      <c r="N518" s="3" t="str">
        <f>IF('DATA ENTRY'!CK517="","",IF('DATA ENTRY'!W517="","",IF($D$4="All Post",'DATA ENTRY'!W517,IF(AND($D$4='DATA ENTRY'!CK517),'DATA ENTRY'!W517,""))))</f>
        <v/>
      </c>
      <c r="O518" s="3" t="str">
        <f>IF('DATA ENTRY'!CK517="","",IF('DATA ENTRY'!X517="","",IF($D$4="All Post",'DATA ENTRY'!X517,IF(AND($D$4='DATA ENTRY'!CK517),'DATA ENTRY'!X517,""))))</f>
        <v/>
      </c>
      <c r="P518" s="3" t="str">
        <f>IF('DATA ENTRY'!CK517="","",IF('DATA ENTRY'!G517="","",IF($D$4="All Post",'DATA ENTRY'!G517,IF(AND($D$4='DATA ENTRY'!CK517),'DATA ENTRY'!G517,""))))</f>
        <v/>
      </c>
      <c r="S518">
        <f t="shared" si="115"/>
        <v>0</v>
      </c>
      <c r="T518" t="str">
        <f t="shared" si="116"/>
        <v/>
      </c>
      <c r="BZ518" t="str">
        <f t="shared" si="117"/>
        <v/>
      </c>
      <c r="CA518" t="str">
        <f t="shared" si="118"/>
        <v/>
      </c>
      <c r="CB518" s="224">
        <v>512</v>
      </c>
      <c r="CC518" s="3" t="str">
        <f>IF('DATA ENTRY'!CK517="","",IF('DATA ENTRY'!B517="","",IF(AND($CD$4='DATA ENTRY'!CK517,$CG$4='DATA ENTRY'!D517),'DATA ENTRY'!B517,"")))</f>
        <v/>
      </c>
      <c r="CD518" s="3" t="str">
        <f>IF('DATA ENTRY'!CK517="","",IF('DATA ENTRY'!C517="","",IF(AND($CD$4='DATA ENTRY'!CK517,$CG$4='DATA ENTRY'!D517),'DATA ENTRY'!C517,"")))</f>
        <v/>
      </c>
      <c r="CE518" s="4" t="str">
        <f>IF('DATA ENTRY'!CK517="","",IF('DATA ENTRY'!I517="","",IF(AND($CD$4='DATA ENTRY'!CK517,$CG$4='DATA ENTRY'!D517),'DATA ENTRY'!I517,"")))</f>
        <v/>
      </c>
      <c r="CF518" s="4" t="str">
        <f>IF('DATA ENTRY'!CK517="","",IF('DATA ENTRY'!CK517="","",IF(AND($CD$4='DATA ENTRY'!CK517,$CG$4='DATA ENTRY'!D517),'DATA ENTRY'!CK517,"")))</f>
        <v/>
      </c>
      <c r="CG518" s="3" t="str">
        <f>IF('DATA ENTRY'!CK517="","",IF('DATA ENTRY'!N517="","",IF(AND($CD$4='DATA ENTRY'!CK517,$CG$4='DATA ENTRY'!D517),'DATA ENTRY'!N517,"")))</f>
        <v/>
      </c>
      <c r="CH518" s="107" t="str">
        <f>IF('DATA ENTRY'!CK517="","",IF('DATA ENTRY'!O517="","",IF(AND($CD$4='DATA ENTRY'!CK517,$CG$4='DATA ENTRY'!D517),'DATA ENTRY'!O517,"")))</f>
        <v/>
      </c>
      <c r="CI518" s="3" t="str">
        <f>IF('DATA ENTRY'!CK517="","",IF('DATA ENTRY'!P517="","",IF(AND($CD$4='DATA ENTRY'!CK517,$CG$4='DATA ENTRY'!D517),'DATA ENTRY'!P517,"")))</f>
        <v/>
      </c>
      <c r="CJ518" s="107" t="str">
        <f>IF('DATA ENTRY'!CK517="","",IF('DATA ENTRY'!Q517="","",IF(AND($CD$4='DATA ENTRY'!CK517,$CG$4='DATA ENTRY'!D517),'DATA ENTRY'!Q517,"")))</f>
        <v/>
      </c>
      <c r="CK518" s="3" t="str">
        <f>IF('DATA ENTRY'!CK517="","",IF('DATA ENTRY'!R517="","",IF(AND($CD$4='DATA ENTRY'!CK517,$CG$4='DATA ENTRY'!D517),'DATA ENTRY'!R517,"")))</f>
        <v/>
      </c>
      <c r="CL518" s="3" t="str">
        <f>IF('DATA ENTRY'!CK517="","",IF('DATA ENTRY'!S517="","",IF(AND($CD$4='DATA ENTRY'!CK517,$CG$4='DATA ENTRY'!D517),'DATA ENTRY'!S517,"")))</f>
        <v/>
      </c>
      <c r="CM518" s="3" t="str">
        <f>IF('DATA ENTRY'!CK517="","",IF('DATA ENTRY'!E517="","",IF(AND($CD$4='DATA ENTRY'!CK517,$CG$4='DATA ENTRY'!D517),'DATA ENTRY'!E517,"")))</f>
        <v/>
      </c>
      <c r="CN518" s="3" t="str">
        <f>IF('DATA ENTRY'!CK517="","",IF('DATA ENTRY'!W517="","",IF(AND($CD$4='DATA ENTRY'!CK517,$CG$4='DATA ENTRY'!D517),'DATA ENTRY'!W517,"")))</f>
        <v/>
      </c>
      <c r="CO518" s="3" t="str">
        <f>IF('DATA ENTRY'!CK517="","",IF('DATA ENTRY'!X517="","",IF(AND($CD$4='DATA ENTRY'!CK517,$CG$4='DATA ENTRY'!D517),'DATA ENTRY'!X517,"")))</f>
        <v/>
      </c>
      <c r="CP518" s="108" t="str">
        <f t="shared" si="119"/>
        <v/>
      </c>
      <c r="CQ518" s="108" t="str">
        <f>IF('DATA ENTRY'!CK517="","",IF('DATA ENTRY'!G517="","",IF(AND($CD$4='DATA ENTRY'!CK517,$CG$4='DATA ENTRY'!D517),'DATA ENTRY'!G517,"")))</f>
        <v/>
      </c>
      <c r="CR518" s="230" t="str">
        <f>IF('DATA ENTRY'!CK517="","",IF('DATA ENTRY'!D517="","",IF(AND($CD$4='DATA ENTRY'!CK517,$CG$4='DATA ENTRY'!D517),'DATA ENTRY'!D517,"")))</f>
        <v/>
      </c>
      <c r="CS518">
        <f t="shared" si="120"/>
        <v>0</v>
      </c>
      <c r="CT518">
        <f t="shared" si="121"/>
        <v>0</v>
      </c>
      <c r="CV518" s="139"/>
      <c r="CX518">
        <f t="shared" si="122"/>
        <v>0</v>
      </c>
      <c r="DB518" t="str">
        <f t="shared" si="129"/>
        <v/>
      </c>
      <c r="DC518" t="str">
        <f t="shared" si="130"/>
        <v/>
      </c>
      <c r="DD518" s="224">
        <v>512</v>
      </c>
      <c r="DE518" s="3" t="str">
        <f>IF('DATA ENTRY'!CK517="","",IF('DATA ENTRY'!B517="","",IF(AND($DF$4='DATA ENTRY'!D517),'DATA ENTRY'!B517,"")))</f>
        <v/>
      </c>
      <c r="DF518" s="3" t="str">
        <f>IF('DATA ENTRY'!CK517="","",IF('DATA ENTRY'!C517="","",IF(AND($DF$4='DATA ENTRY'!D517),'DATA ENTRY'!C517,"")))</f>
        <v/>
      </c>
      <c r="DG518" s="4" t="str">
        <f>IF('DATA ENTRY'!CK517="","",IF('DATA ENTRY'!I517="","",IF(AND($DF$4='DATA ENTRY'!D517),'DATA ENTRY'!I517,"")))</f>
        <v/>
      </c>
      <c r="DH518" s="4" t="str">
        <f>IF('DATA ENTRY'!CK517="","",IF('DATA ENTRY'!CK517="","",IF(AND($DF$4='DATA ENTRY'!D517),'DATA ENTRY'!CK517,"")))</f>
        <v/>
      </c>
      <c r="DI518" s="3" t="str">
        <f>IF('DATA ENTRY'!CK517="","",IF('DATA ENTRY'!N517="","",IF(AND($DF$4='DATA ENTRY'!D517),'DATA ENTRY'!N517,"")))</f>
        <v/>
      </c>
      <c r="DJ518" s="107" t="str">
        <f>IF('DATA ENTRY'!CK517="","",IF('DATA ENTRY'!O517="","",IF(AND($DF$4='DATA ENTRY'!D517),'DATA ENTRY'!O517,"")))</f>
        <v/>
      </c>
      <c r="DK518" s="3" t="str">
        <f>IF('DATA ENTRY'!CK517="","",IF('DATA ENTRY'!P517="","",IF(AND($DF$4='DATA ENTRY'!D517),'DATA ENTRY'!P517,"")))</f>
        <v/>
      </c>
      <c r="DL518" s="107" t="str">
        <f>IF('DATA ENTRY'!CK517="","",IF('DATA ENTRY'!Q517="","",IF(AND($DF$4='DATA ENTRY'!D517),'DATA ENTRY'!Q517,"")))</f>
        <v/>
      </c>
      <c r="DM518" s="3" t="str">
        <f>IF('DATA ENTRY'!CK517="","",IF('DATA ENTRY'!R517="","",IF(AND($DF$4='DATA ENTRY'!D517),'DATA ENTRY'!R517,"")))</f>
        <v/>
      </c>
      <c r="DN518" s="107" t="str">
        <f>IF('DATA ENTRY'!CK517="","",IF('DATA ENTRY'!S517="","",IF(AND($DF$4='DATA ENTRY'!D517),'DATA ENTRY'!S517,"")))</f>
        <v/>
      </c>
      <c r="DO518" s="3" t="str">
        <f>IF('DATA ENTRY'!CK517="","",IF('DATA ENTRY'!E517="","",IF(AND($DF$4='DATA ENTRY'!D517),'DATA ENTRY'!E517,"")))</f>
        <v/>
      </c>
      <c r="DP518" s="3" t="str">
        <f>IF('DATA ENTRY'!CK517="","",IF('DATA ENTRY'!D517="","",IF(AND($DF$4='DATA ENTRY'!D517),'DATA ENTRY'!D517,"")))</f>
        <v/>
      </c>
      <c r="DQ518" s="3" t="str">
        <f>IF('DATA ENTRY'!CK517="","",IF('DATA ENTRY'!W517="","",IF(AND($DF$4='DATA ENTRY'!D517),'DATA ENTRY'!W517,"")))</f>
        <v/>
      </c>
      <c r="DR518" s="3" t="str">
        <f>IF('DATA ENTRY'!CK517="","",IF('DATA ENTRY'!X517="","",IF(AND($DF$4='DATA ENTRY'!D517),'DATA ENTRY'!X517,"")))</f>
        <v/>
      </c>
      <c r="DS518" s="108" t="str">
        <f t="shared" si="123"/>
        <v/>
      </c>
      <c r="DT518" s="108" t="str">
        <f>IF('DATA ENTRY'!CK517="","",IF('DATA ENTRY'!D517="","",IF(AND($DF$4='DATA ENTRY'!D517),'DATA ENTRY'!G517,"")))</f>
        <v/>
      </c>
      <c r="DY518">
        <f t="shared" si="124"/>
        <v>0</v>
      </c>
      <c r="EB518" t="str">
        <f t="shared" si="125"/>
        <v/>
      </c>
      <c r="EC518" t="str">
        <f t="shared" si="126"/>
        <v/>
      </c>
      <c r="ED518" s="224">
        <v>512</v>
      </c>
      <c r="EE518" s="3" t="str">
        <f>IF('DATA ENTRY'!CK517="","",IF('DATA ENTRY'!B517="","",IF(AND($EF$4='DATA ENTRY'!G517,$EH$4='DATA ENTRY'!F517),'DATA ENTRY'!B517,"")))</f>
        <v/>
      </c>
      <c r="EF518" s="3" t="str">
        <f>IF('DATA ENTRY'!CK517="","",IF('DATA ENTRY'!C517="","",IF(AND($EF$4='DATA ENTRY'!G517,$EH$4='DATA ENTRY'!F517),'DATA ENTRY'!C517,"")))</f>
        <v/>
      </c>
      <c r="EG518" s="4" t="str">
        <f>IF('DATA ENTRY'!CK517="","",IF('DATA ENTRY'!I517="","",IF(AND($EF$4='DATA ENTRY'!G517,$EH$4='DATA ENTRY'!F517),'DATA ENTRY'!I517,"")))</f>
        <v/>
      </c>
      <c r="EH518" s="4" t="str">
        <f>IF('DATA ENTRY'!CK517="","",IF('DATA ENTRY'!CK517="","",IF(AND($EF$4='DATA ENTRY'!G517,$EH$4='DATA ENTRY'!F517),'DATA ENTRY'!CK517,"")))</f>
        <v/>
      </c>
      <c r="EI518" s="3" t="str">
        <f>IF('DATA ENTRY'!CK517="","",IF('DATA ENTRY'!N517="","",IF(AND($EF$4='DATA ENTRY'!G517,$EH$4='DATA ENTRY'!F517),'DATA ENTRY'!N517,"")))</f>
        <v/>
      </c>
      <c r="EJ518" s="107" t="str">
        <f>IF('DATA ENTRY'!CK517="","",IF('DATA ENTRY'!O517="","",IF(AND($EF$4='DATA ENTRY'!G517,$EH$4='DATA ENTRY'!F517),'DATA ENTRY'!O517,"")))</f>
        <v/>
      </c>
      <c r="EK518" s="3" t="str">
        <f>IF('DATA ENTRY'!CK517="","",IF('DATA ENTRY'!P517="","",IF(AND($EF$4='DATA ENTRY'!G517,$EH$4='DATA ENTRY'!F517),'DATA ENTRY'!P517,"")))</f>
        <v/>
      </c>
      <c r="EL518" s="107" t="str">
        <f>IF('DATA ENTRY'!CK517="","",IF('DATA ENTRY'!Q517="","",IF(AND($EF$4='DATA ENTRY'!G517,$EH$4='DATA ENTRY'!F517),'DATA ENTRY'!Q517,"")))</f>
        <v/>
      </c>
      <c r="EM518" s="3" t="str">
        <f>IF('DATA ENTRY'!CK517="","",IF('DATA ENTRY'!R517="","",IF(AND($EF$4='DATA ENTRY'!G517,$EH$4='DATA ENTRY'!F517),'DATA ENTRY'!R517,"")))</f>
        <v/>
      </c>
      <c r="EN518" s="107" t="str">
        <f>IF('DATA ENTRY'!CK517="","",IF('DATA ENTRY'!S517="","",IF(AND($EF$4='DATA ENTRY'!G517,$EH$4='DATA ENTRY'!F517),'DATA ENTRY'!S517,"")))</f>
        <v/>
      </c>
      <c r="EO518" s="3" t="str">
        <f>IF('DATA ENTRY'!CK517="","",IF('DATA ENTRY'!E517="","",IF(AND($EF$4='DATA ENTRY'!G517,$EH$4='DATA ENTRY'!F517),'DATA ENTRY'!E517,"")))</f>
        <v/>
      </c>
      <c r="EP518" s="3" t="str">
        <f>IF('DATA ENTRY'!CK517="","",IF('DATA ENTRY'!D517="","",IF(AND($EF$4='DATA ENTRY'!G517,$EH$4='DATA ENTRY'!F517),'DATA ENTRY'!D517,"")))</f>
        <v/>
      </c>
      <c r="EQ518" s="3" t="str">
        <f>IF('DATA ENTRY'!CK517="","",IF('DATA ENTRY'!W517="","",IF(AND($EF$4='DATA ENTRY'!G517,$EH$4='DATA ENTRY'!F517),'DATA ENTRY'!W517,"")))</f>
        <v/>
      </c>
      <c r="ER518" s="3" t="str">
        <f>IF('DATA ENTRY'!CK517="","",IF('DATA ENTRY'!X517="","",IF(AND($EF$4='DATA ENTRY'!G517,$EH$4='DATA ENTRY'!F517),'DATA ENTRY'!X517,"")))</f>
        <v/>
      </c>
      <c r="ES518" s="108" t="str">
        <f t="shared" si="127"/>
        <v/>
      </c>
      <c r="ET518" s="108" t="str">
        <f>IF('DATA ENTRY'!CK517="","",IF('DATA ENTRY'!D517="","",IF(AND($EF$4='DATA ENTRY'!G517,$EH$4='DATA ENTRY'!F517),'DATA ENTRY'!G517,"")))</f>
        <v/>
      </c>
      <c r="EY518">
        <f t="shared" si="128"/>
        <v>0</v>
      </c>
    </row>
    <row r="519" spans="1:155">
      <c r="A519" t="str">
        <f>IF(S519=0,"",1+(MAX($A$7:A518)))</f>
        <v/>
      </c>
      <c r="B519" s="224">
        <v>513</v>
      </c>
      <c r="C519" s="3" t="str">
        <f>IF('DATA ENTRY'!CK518="","",IF('DATA ENTRY'!B518="","",IF($D$4="All Post",'DATA ENTRY'!B518,IF(AND($D$4='DATA ENTRY'!CK518),'DATA ENTRY'!B518,""))))</f>
        <v/>
      </c>
      <c r="D519" s="3" t="str">
        <f>IF('DATA ENTRY'!CK518="","",IF('DATA ENTRY'!C518="","",IF($D$4="All Post",'DATA ENTRY'!C518,IF(AND($D$4='DATA ENTRY'!CK518),'DATA ENTRY'!C518,""))))</f>
        <v/>
      </c>
      <c r="E519" s="4" t="str">
        <f>IF('DATA ENTRY'!CK518="","",IF('DATA ENTRY'!I518="","",IF($D$4="All Post",'DATA ENTRY'!I518,IF(AND($D$4='DATA ENTRY'!CK518),'DATA ENTRY'!I518,""))))</f>
        <v/>
      </c>
      <c r="F519" s="4" t="str">
        <f>IF('DATA ENTRY'!CK518="","",IF('DATA ENTRY'!CK518="","",IF($D$4="All Post",'DATA ENTRY'!CK518,IF(AND($D$4='DATA ENTRY'!CK518),'DATA ENTRY'!CK518,""))))</f>
        <v/>
      </c>
      <c r="G519" s="3" t="str">
        <f>IF('DATA ENTRY'!CK518="","",IF('DATA ENTRY'!N518="","",IF($D$4="All Post",'DATA ENTRY'!N518,IF(AND($D$4='DATA ENTRY'!CK518),'DATA ENTRY'!N518,""))))</f>
        <v/>
      </c>
      <c r="H519" s="107" t="str">
        <f>IF('DATA ENTRY'!CK518="","",IF('DATA ENTRY'!O518="","",IF($D$4="All Post",'DATA ENTRY'!O518,IF(AND($D$4='DATA ENTRY'!CK518),'DATA ENTRY'!O518,""))))</f>
        <v/>
      </c>
      <c r="I519" s="3" t="str">
        <f>IF('DATA ENTRY'!CK518="","",IF('DATA ENTRY'!P518="","",IF($D$4="All Post",'DATA ENTRY'!P518,IF(AND($D$4='DATA ENTRY'!CK518),'DATA ENTRY'!P518,""))))</f>
        <v/>
      </c>
      <c r="J519" s="107" t="str">
        <f>IF('DATA ENTRY'!CK518="","",IF('DATA ENTRY'!Q518="","",IF($D$4="All Post",'DATA ENTRY'!Q518,IF(AND($D$4='DATA ENTRY'!CK518),'DATA ENTRY'!Q518,""))))</f>
        <v/>
      </c>
      <c r="K519" s="3" t="str">
        <f>IF('DATA ENTRY'!CK518="","",IF('DATA ENTRY'!R518="","",IF($D$4="All Post",'DATA ENTRY'!R518,IF(AND($D$4='DATA ENTRY'!CK518),'DATA ENTRY'!R518,""))))</f>
        <v/>
      </c>
      <c r="L519" s="3" t="str">
        <f>IF('DATA ENTRY'!CK518="","",IF('DATA ENTRY'!S518="","",IF($D$4="All Post",'DATA ENTRY'!S518,IF(AND($D$4='DATA ENTRY'!CK518),'DATA ENTRY'!S518,""))))</f>
        <v/>
      </c>
      <c r="M519" s="3" t="str">
        <f>IF('DATA ENTRY'!CK518="","",IF('DATA ENTRY'!E518="","",IF($D$4="All Post",'DATA ENTRY'!E518,IF(AND($D$4='DATA ENTRY'!CK518),'DATA ENTRY'!E518,""))))</f>
        <v/>
      </c>
      <c r="N519" s="3" t="str">
        <f>IF('DATA ENTRY'!CK518="","",IF('DATA ENTRY'!W518="","",IF($D$4="All Post",'DATA ENTRY'!W518,IF(AND($D$4='DATA ENTRY'!CK518),'DATA ENTRY'!W518,""))))</f>
        <v/>
      </c>
      <c r="O519" s="3" t="str">
        <f>IF('DATA ENTRY'!CK518="","",IF('DATA ENTRY'!X518="","",IF($D$4="All Post",'DATA ENTRY'!X518,IF(AND($D$4='DATA ENTRY'!CK518),'DATA ENTRY'!X518,""))))</f>
        <v/>
      </c>
      <c r="P519" s="3" t="str">
        <f>IF('DATA ENTRY'!CK518="","",IF('DATA ENTRY'!G518="","",IF($D$4="All Post",'DATA ENTRY'!G518,IF(AND($D$4='DATA ENTRY'!CK518),'DATA ENTRY'!G518,""))))</f>
        <v/>
      </c>
      <c r="S519">
        <f t="shared" si="115"/>
        <v>0</v>
      </c>
      <c r="T519" t="str">
        <f t="shared" si="116"/>
        <v/>
      </c>
      <c r="BZ519" t="str">
        <f t="shared" si="117"/>
        <v/>
      </c>
      <c r="CA519" t="str">
        <f t="shared" si="118"/>
        <v/>
      </c>
      <c r="CB519" s="224">
        <v>513</v>
      </c>
      <c r="CC519" s="3" t="str">
        <f>IF('DATA ENTRY'!CK518="","",IF('DATA ENTRY'!B518="","",IF(AND($CD$4='DATA ENTRY'!CK518,$CG$4='DATA ENTRY'!D518),'DATA ENTRY'!B518,"")))</f>
        <v/>
      </c>
      <c r="CD519" s="3" t="str">
        <f>IF('DATA ENTRY'!CK518="","",IF('DATA ENTRY'!C518="","",IF(AND($CD$4='DATA ENTRY'!CK518,$CG$4='DATA ENTRY'!D518),'DATA ENTRY'!C518,"")))</f>
        <v/>
      </c>
      <c r="CE519" s="4" t="str">
        <f>IF('DATA ENTRY'!CK518="","",IF('DATA ENTRY'!I518="","",IF(AND($CD$4='DATA ENTRY'!CK518,$CG$4='DATA ENTRY'!D518),'DATA ENTRY'!I518,"")))</f>
        <v/>
      </c>
      <c r="CF519" s="4" t="str">
        <f>IF('DATA ENTRY'!CK518="","",IF('DATA ENTRY'!CK518="","",IF(AND($CD$4='DATA ENTRY'!CK518,$CG$4='DATA ENTRY'!D518),'DATA ENTRY'!CK518,"")))</f>
        <v/>
      </c>
      <c r="CG519" s="3" t="str">
        <f>IF('DATA ENTRY'!CK518="","",IF('DATA ENTRY'!N518="","",IF(AND($CD$4='DATA ENTRY'!CK518,$CG$4='DATA ENTRY'!D518),'DATA ENTRY'!N518,"")))</f>
        <v/>
      </c>
      <c r="CH519" s="107" t="str">
        <f>IF('DATA ENTRY'!CK518="","",IF('DATA ENTRY'!O518="","",IF(AND($CD$4='DATA ENTRY'!CK518,$CG$4='DATA ENTRY'!D518),'DATA ENTRY'!O518,"")))</f>
        <v/>
      </c>
      <c r="CI519" s="3" t="str">
        <f>IF('DATA ENTRY'!CK518="","",IF('DATA ENTRY'!P518="","",IF(AND($CD$4='DATA ENTRY'!CK518,$CG$4='DATA ENTRY'!D518),'DATA ENTRY'!P518,"")))</f>
        <v/>
      </c>
      <c r="CJ519" s="107" t="str">
        <f>IF('DATA ENTRY'!CK518="","",IF('DATA ENTRY'!Q518="","",IF(AND($CD$4='DATA ENTRY'!CK518,$CG$4='DATA ENTRY'!D518),'DATA ENTRY'!Q518,"")))</f>
        <v/>
      </c>
      <c r="CK519" s="3" t="str">
        <f>IF('DATA ENTRY'!CK518="","",IF('DATA ENTRY'!R518="","",IF(AND($CD$4='DATA ENTRY'!CK518,$CG$4='DATA ENTRY'!D518),'DATA ENTRY'!R518,"")))</f>
        <v/>
      </c>
      <c r="CL519" s="3" t="str">
        <f>IF('DATA ENTRY'!CK518="","",IF('DATA ENTRY'!S518="","",IF(AND($CD$4='DATA ENTRY'!CK518,$CG$4='DATA ENTRY'!D518),'DATA ENTRY'!S518,"")))</f>
        <v/>
      </c>
      <c r="CM519" s="3" t="str">
        <f>IF('DATA ENTRY'!CK518="","",IF('DATA ENTRY'!E518="","",IF(AND($CD$4='DATA ENTRY'!CK518,$CG$4='DATA ENTRY'!D518),'DATA ENTRY'!E518,"")))</f>
        <v/>
      </c>
      <c r="CN519" s="3" t="str">
        <f>IF('DATA ENTRY'!CK518="","",IF('DATA ENTRY'!W518="","",IF(AND($CD$4='DATA ENTRY'!CK518,$CG$4='DATA ENTRY'!D518),'DATA ENTRY'!W518,"")))</f>
        <v/>
      </c>
      <c r="CO519" s="3" t="str">
        <f>IF('DATA ENTRY'!CK518="","",IF('DATA ENTRY'!X518="","",IF(AND($CD$4='DATA ENTRY'!CK518,$CG$4='DATA ENTRY'!D518),'DATA ENTRY'!X518,"")))</f>
        <v/>
      </c>
      <c r="CP519" s="108" t="str">
        <f t="shared" si="119"/>
        <v/>
      </c>
      <c r="CQ519" s="108" t="str">
        <f>IF('DATA ENTRY'!CK518="","",IF('DATA ENTRY'!G518="","",IF(AND($CD$4='DATA ENTRY'!CK518,$CG$4='DATA ENTRY'!D518),'DATA ENTRY'!G518,"")))</f>
        <v/>
      </c>
      <c r="CR519" s="230" t="str">
        <f>IF('DATA ENTRY'!CK518="","",IF('DATA ENTRY'!D518="","",IF(AND($CD$4='DATA ENTRY'!CK518,$CG$4='DATA ENTRY'!D518),'DATA ENTRY'!D518,"")))</f>
        <v/>
      </c>
      <c r="CS519">
        <f t="shared" si="120"/>
        <v>0</v>
      </c>
      <c r="CT519">
        <f t="shared" si="121"/>
        <v>0</v>
      </c>
      <c r="CV519" s="139"/>
      <c r="CX519">
        <f t="shared" si="122"/>
        <v>0</v>
      </c>
      <c r="DB519" t="str">
        <f t="shared" si="129"/>
        <v/>
      </c>
      <c r="DC519" t="str">
        <f t="shared" si="130"/>
        <v/>
      </c>
      <c r="DD519" s="224">
        <v>513</v>
      </c>
      <c r="DE519" s="3" t="str">
        <f>IF('DATA ENTRY'!CK518="","",IF('DATA ENTRY'!B518="","",IF(AND($DF$4='DATA ENTRY'!D518),'DATA ENTRY'!B518,"")))</f>
        <v/>
      </c>
      <c r="DF519" s="3" t="str">
        <f>IF('DATA ENTRY'!CK518="","",IF('DATA ENTRY'!C518="","",IF(AND($DF$4='DATA ENTRY'!D518),'DATA ENTRY'!C518,"")))</f>
        <v/>
      </c>
      <c r="DG519" s="4" t="str">
        <f>IF('DATA ENTRY'!CK518="","",IF('DATA ENTRY'!I518="","",IF(AND($DF$4='DATA ENTRY'!D518),'DATA ENTRY'!I518,"")))</f>
        <v/>
      </c>
      <c r="DH519" s="4" t="str">
        <f>IF('DATA ENTRY'!CK518="","",IF('DATA ENTRY'!CK518="","",IF(AND($DF$4='DATA ENTRY'!D518),'DATA ENTRY'!CK518,"")))</f>
        <v/>
      </c>
      <c r="DI519" s="3" t="str">
        <f>IF('DATA ENTRY'!CK518="","",IF('DATA ENTRY'!N518="","",IF(AND($DF$4='DATA ENTRY'!D518),'DATA ENTRY'!N518,"")))</f>
        <v/>
      </c>
      <c r="DJ519" s="107" t="str">
        <f>IF('DATA ENTRY'!CK518="","",IF('DATA ENTRY'!O518="","",IF(AND($DF$4='DATA ENTRY'!D518),'DATA ENTRY'!O518,"")))</f>
        <v/>
      </c>
      <c r="DK519" s="3" t="str">
        <f>IF('DATA ENTRY'!CK518="","",IF('DATA ENTRY'!P518="","",IF(AND($DF$4='DATA ENTRY'!D518),'DATA ENTRY'!P518,"")))</f>
        <v/>
      </c>
      <c r="DL519" s="107" t="str">
        <f>IF('DATA ENTRY'!CK518="","",IF('DATA ENTRY'!Q518="","",IF(AND($DF$4='DATA ENTRY'!D518),'DATA ENTRY'!Q518,"")))</f>
        <v/>
      </c>
      <c r="DM519" s="3" t="str">
        <f>IF('DATA ENTRY'!CK518="","",IF('DATA ENTRY'!R518="","",IF(AND($DF$4='DATA ENTRY'!D518),'DATA ENTRY'!R518,"")))</f>
        <v/>
      </c>
      <c r="DN519" s="107" t="str">
        <f>IF('DATA ENTRY'!CK518="","",IF('DATA ENTRY'!S518="","",IF(AND($DF$4='DATA ENTRY'!D518),'DATA ENTRY'!S518,"")))</f>
        <v/>
      </c>
      <c r="DO519" s="3" t="str">
        <f>IF('DATA ENTRY'!CK518="","",IF('DATA ENTRY'!E518="","",IF(AND($DF$4='DATA ENTRY'!D518),'DATA ENTRY'!E518,"")))</f>
        <v/>
      </c>
      <c r="DP519" s="3" t="str">
        <f>IF('DATA ENTRY'!CK518="","",IF('DATA ENTRY'!D518="","",IF(AND($DF$4='DATA ENTRY'!D518),'DATA ENTRY'!D518,"")))</f>
        <v/>
      </c>
      <c r="DQ519" s="3" t="str">
        <f>IF('DATA ENTRY'!CK518="","",IF('DATA ENTRY'!W518="","",IF(AND($DF$4='DATA ENTRY'!D518),'DATA ENTRY'!W518,"")))</f>
        <v/>
      </c>
      <c r="DR519" s="3" t="str">
        <f>IF('DATA ENTRY'!CK518="","",IF('DATA ENTRY'!X518="","",IF(AND($DF$4='DATA ENTRY'!D518),'DATA ENTRY'!X518,"")))</f>
        <v/>
      </c>
      <c r="DS519" s="108" t="str">
        <f t="shared" si="123"/>
        <v/>
      </c>
      <c r="DT519" s="108" t="str">
        <f>IF('DATA ENTRY'!CK518="","",IF('DATA ENTRY'!D518="","",IF(AND($DF$4='DATA ENTRY'!D518),'DATA ENTRY'!G518,"")))</f>
        <v/>
      </c>
      <c r="DY519">
        <f t="shared" si="124"/>
        <v>0</v>
      </c>
      <c r="EB519" t="str">
        <f t="shared" si="125"/>
        <v/>
      </c>
      <c r="EC519" t="str">
        <f t="shared" si="126"/>
        <v/>
      </c>
      <c r="ED519" s="224">
        <v>513</v>
      </c>
      <c r="EE519" s="3" t="str">
        <f>IF('DATA ENTRY'!CK518="","",IF('DATA ENTRY'!B518="","",IF(AND($EF$4='DATA ENTRY'!G518,$EH$4='DATA ENTRY'!F518),'DATA ENTRY'!B518,"")))</f>
        <v/>
      </c>
      <c r="EF519" s="3" t="str">
        <f>IF('DATA ENTRY'!CK518="","",IF('DATA ENTRY'!C518="","",IF(AND($EF$4='DATA ENTRY'!G518,$EH$4='DATA ENTRY'!F518),'DATA ENTRY'!C518,"")))</f>
        <v/>
      </c>
      <c r="EG519" s="4" t="str">
        <f>IF('DATA ENTRY'!CK518="","",IF('DATA ENTRY'!I518="","",IF(AND($EF$4='DATA ENTRY'!G518,$EH$4='DATA ENTRY'!F518),'DATA ENTRY'!I518,"")))</f>
        <v/>
      </c>
      <c r="EH519" s="4" t="str">
        <f>IF('DATA ENTRY'!CK518="","",IF('DATA ENTRY'!CK518="","",IF(AND($EF$4='DATA ENTRY'!G518,$EH$4='DATA ENTRY'!F518),'DATA ENTRY'!CK518,"")))</f>
        <v/>
      </c>
      <c r="EI519" s="3" t="str">
        <f>IF('DATA ENTRY'!CK518="","",IF('DATA ENTRY'!N518="","",IF(AND($EF$4='DATA ENTRY'!G518,$EH$4='DATA ENTRY'!F518),'DATA ENTRY'!N518,"")))</f>
        <v/>
      </c>
      <c r="EJ519" s="107" t="str">
        <f>IF('DATA ENTRY'!CK518="","",IF('DATA ENTRY'!O518="","",IF(AND($EF$4='DATA ENTRY'!G518,$EH$4='DATA ENTRY'!F518),'DATA ENTRY'!O518,"")))</f>
        <v/>
      </c>
      <c r="EK519" s="3" t="str">
        <f>IF('DATA ENTRY'!CK518="","",IF('DATA ENTRY'!P518="","",IF(AND($EF$4='DATA ENTRY'!G518,$EH$4='DATA ENTRY'!F518),'DATA ENTRY'!P518,"")))</f>
        <v/>
      </c>
      <c r="EL519" s="107" t="str">
        <f>IF('DATA ENTRY'!CK518="","",IF('DATA ENTRY'!Q518="","",IF(AND($EF$4='DATA ENTRY'!G518,$EH$4='DATA ENTRY'!F518),'DATA ENTRY'!Q518,"")))</f>
        <v/>
      </c>
      <c r="EM519" s="3" t="str">
        <f>IF('DATA ENTRY'!CK518="","",IF('DATA ENTRY'!R518="","",IF(AND($EF$4='DATA ENTRY'!G518,$EH$4='DATA ENTRY'!F518),'DATA ENTRY'!R518,"")))</f>
        <v/>
      </c>
      <c r="EN519" s="107" t="str">
        <f>IF('DATA ENTRY'!CK518="","",IF('DATA ENTRY'!S518="","",IF(AND($EF$4='DATA ENTRY'!G518,$EH$4='DATA ENTRY'!F518),'DATA ENTRY'!S518,"")))</f>
        <v/>
      </c>
      <c r="EO519" s="3" t="str">
        <f>IF('DATA ENTRY'!CK518="","",IF('DATA ENTRY'!E518="","",IF(AND($EF$4='DATA ENTRY'!G518,$EH$4='DATA ENTRY'!F518),'DATA ENTRY'!E518,"")))</f>
        <v/>
      </c>
      <c r="EP519" s="3" t="str">
        <f>IF('DATA ENTRY'!CK518="","",IF('DATA ENTRY'!D518="","",IF(AND($EF$4='DATA ENTRY'!G518,$EH$4='DATA ENTRY'!F518),'DATA ENTRY'!D518,"")))</f>
        <v/>
      </c>
      <c r="EQ519" s="3" t="str">
        <f>IF('DATA ENTRY'!CK518="","",IF('DATA ENTRY'!W518="","",IF(AND($EF$4='DATA ENTRY'!G518,$EH$4='DATA ENTRY'!F518),'DATA ENTRY'!W518,"")))</f>
        <v/>
      </c>
      <c r="ER519" s="3" t="str">
        <f>IF('DATA ENTRY'!CK518="","",IF('DATA ENTRY'!X518="","",IF(AND($EF$4='DATA ENTRY'!G518,$EH$4='DATA ENTRY'!F518),'DATA ENTRY'!X518,"")))</f>
        <v/>
      </c>
      <c r="ES519" s="108" t="str">
        <f t="shared" si="127"/>
        <v/>
      </c>
      <c r="ET519" s="108" t="str">
        <f>IF('DATA ENTRY'!CK518="","",IF('DATA ENTRY'!D518="","",IF(AND($EF$4='DATA ENTRY'!G518,$EH$4='DATA ENTRY'!F518),'DATA ENTRY'!G518,"")))</f>
        <v/>
      </c>
      <c r="EY519">
        <f t="shared" si="128"/>
        <v>0</v>
      </c>
    </row>
    <row r="520" spans="1:155">
      <c r="A520" t="str">
        <f>IF(S520=0,"",1+(MAX($A$7:A519)))</f>
        <v/>
      </c>
      <c r="B520" s="224">
        <v>514</v>
      </c>
      <c r="C520" s="3" t="str">
        <f>IF('DATA ENTRY'!CK519="","",IF('DATA ENTRY'!B519="","",IF($D$4="All Post",'DATA ENTRY'!B519,IF(AND($D$4='DATA ENTRY'!CK519),'DATA ENTRY'!B519,""))))</f>
        <v/>
      </c>
      <c r="D520" s="3" t="str">
        <f>IF('DATA ENTRY'!CK519="","",IF('DATA ENTRY'!C519="","",IF($D$4="All Post",'DATA ENTRY'!C519,IF(AND($D$4='DATA ENTRY'!CK519),'DATA ENTRY'!C519,""))))</f>
        <v/>
      </c>
      <c r="E520" s="4" t="str">
        <f>IF('DATA ENTRY'!CK519="","",IF('DATA ENTRY'!I519="","",IF($D$4="All Post",'DATA ENTRY'!I519,IF(AND($D$4='DATA ENTRY'!CK519),'DATA ENTRY'!I519,""))))</f>
        <v/>
      </c>
      <c r="F520" s="4" t="str">
        <f>IF('DATA ENTRY'!CK519="","",IF('DATA ENTRY'!CK519="","",IF($D$4="All Post",'DATA ENTRY'!CK519,IF(AND($D$4='DATA ENTRY'!CK519),'DATA ENTRY'!CK519,""))))</f>
        <v/>
      </c>
      <c r="G520" s="3" t="str">
        <f>IF('DATA ENTRY'!CK519="","",IF('DATA ENTRY'!N519="","",IF($D$4="All Post",'DATA ENTRY'!N519,IF(AND($D$4='DATA ENTRY'!CK519),'DATA ENTRY'!N519,""))))</f>
        <v/>
      </c>
      <c r="H520" s="107" t="str">
        <f>IF('DATA ENTRY'!CK519="","",IF('DATA ENTRY'!O519="","",IF($D$4="All Post",'DATA ENTRY'!O519,IF(AND($D$4='DATA ENTRY'!CK519),'DATA ENTRY'!O519,""))))</f>
        <v/>
      </c>
      <c r="I520" s="3" t="str">
        <f>IF('DATA ENTRY'!CK519="","",IF('DATA ENTRY'!P519="","",IF($D$4="All Post",'DATA ENTRY'!P519,IF(AND($D$4='DATA ENTRY'!CK519),'DATA ENTRY'!P519,""))))</f>
        <v/>
      </c>
      <c r="J520" s="107" t="str">
        <f>IF('DATA ENTRY'!CK519="","",IF('DATA ENTRY'!Q519="","",IF($D$4="All Post",'DATA ENTRY'!Q519,IF(AND($D$4='DATA ENTRY'!CK519),'DATA ENTRY'!Q519,""))))</f>
        <v/>
      </c>
      <c r="K520" s="3" t="str">
        <f>IF('DATA ENTRY'!CK519="","",IF('DATA ENTRY'!R519="","",IF($D$4="All Post",'DATA ENTRY'!R519,IF(AND($D$4='DATA ENTRY'!CK519),'DATA ENTRY'!R519,""))))</f>
        <v/>
      </c>
      <c r="L520" s="3" t="str">
        <f>IF('DATA ENTRY'!CK519="","",IF('DATA ENTRY'!S519="","",IF($D$4="All Post",'DATA ENTRY'!S519,IF(AND($D$4='DATA ENTRY'!CK519),'DATA ENTRY'!S519,""))))</f>
        <v/>
      </c>
      <c r="M520" s="3" t="str">
        <f>IF('DATA ENTRY'!CK519="","",IF('DATA ENTRY'!E519="","",IF($D$4="All Post",'DATA ENTRY'!E519,IF(AND($D$4='DATA ENTRY'!CK519),'DATA ENTRY'!E519,""))))</f>
        <v/>
      </c>
      <c r="N520" s="3" t="str">
        <f>IF('DATA ENTRY'!CK519="","",IF('DATA ENTRY'!W519="","",IF($D$4="All Post",'DATA ENTRY'!W519,IF(AND($D$4='DATA ENTRY'!CK519),'DATA ENTRY'!W519,""))))</f>
        <v/>
      </c>
      <c r="O520" s="3" t="str">
        <f>IF('DATA ENTRY'!CK519="","",IF('DATA ENTRY'!X519="","",IF($D$4="All Post",'DATA ENTRY'!X519,IF(AND($D$4='DATA ENTRY'!CK519),'DATA ENTRY'!X519,""))))</f>
        <v/>
      </c>
      <c r="P520" s="3" t="str">
        <f>IF('DATA ENTRY'!CK519="","",IF('DATA ENTRY'!G519="","",IF($D$4="All Post",'DATA ENTRY'!G519,IF(AND($D$4='DATA ENTRY'!CK519),'DATA ENTRY'!G519,""))))</f>
        <v/>
      </c>
      <c r="S520">
        <f t="shared" ref="S520:S583" si="131">IF($D$4=F520,1,IF(T520="All Post",1,0))</f>
        <v>0</v>
      </c>
      <c r="T520" t="str">
        <f t="shared" ref="T520:T583" si="132">IF(AND(C520="",F520=""),"","All Post")</f>
        <v/>
      </c>
      <c r="BZ520" t="str">
        <f t="shared" ref="BZ520:BZ583" si="133">IF(CE520="","",RANK(CE520,$CE$7:$CE$211,1))</f>
        <v/>
      </c>
      <c r="CA520" t="str">
        <f t="shared" ref="CA520:CA583" si="134">IF(CX520=0,"",CX520)</f>
        <v/>
      </c>
      <c r="CB520" s="224">
        <v>514</v>
      </c>
      <c r="CC520" s="3" t="str">
        <f>IF('DATA ENTRY'!CK519="","",IF('DATA ENTRY'!B519="","",IF(AND($CD$4='DATA ENTRY'!CK519,$CG$4='DATA ENTRY'!D519),'DATA ENTRY'!B519,"")))</f>
        <v/>
      </c>
      <c r="CD520" s="3" t="str">
        <f>IF('DATA ENTRY'!CK519="","",IF('DATA ENTRY'!C519="","",IF(AND($CD$4='DATA ENTRY'!CK519,$CG$4='DATA ENTRY'!D519),'DATA ENTRY'!C519,"")))</f>
        <v/>
      </c>
      <c r="CE520" s="4" t="str">
        <f>IF('DATA ENTRY'!CK519="","",IF('DATA ENTRY'!I519="","",IF(AND($CD$4='DATA ENTRY'!CK519,$CG$4='DATA ENTRY'!D519),'DATA ENTRY'!I519,"")))</f>
        <v/>
      </c>
      <c r="CF520" s="4" t="str">
        <f>IF('DATA ENTRY'!CK519="","",IF('DATA ENTRY'!CK519="","",IF(AND($CD$4='DATA ENTRY'!CK519,$CG$4='DATA ENTRY'!D519),'DATA ENTRY'!CK519,"")))</f>
        <v/>
      </c>
      <c r="CG520" s="3" t="str">
        <f>IF('DATA ENTRY'!CK519="","",IF('DATA ENTRY'!N519="","",IF(AND($CD$4='DATA ENTRY'!CK519,$CG$4='DATA ENTRY'!D519),'DATA ENTRY'!N519,"")))</f>
        <v/>
      </c>
      <c r="CH520" s="107" t="str">
        <f>IF('DATA ENTRY'!CK519="","",IF('DATA ENTRY'!O519="","",IF(AND($CD$4='DATA ENTRY'!CK519,$CG$4='DATA ENTRY'!D519),'DATA ENTRY'!O519,"")))</f>
        <v/>
      </c>
      <c r="CI520" s="3" t="str">
        <f>IF('DATA ENTRY'!CK519="","",IF('DATA ENTRY'!P519="","",IF(AND($CD$4='DATA ENTRY'!CK519,$CG$4='DATA ENTRY'!D519),'DATA ENTRY'!P519,"")))</f>
        <v/>
      </c>
      <c r="CJ520" s="107" t="str">
        <f>IF('DATA ENTRY'!CK519="","",IF('DATA ENTRY'!Q519="","",IF(AND($CD$4='DATA ENTRY'!CK519,$CG$4='DATA ENTRY'!D519),'DATA ENTRY'!Q519,"")))</f>
        <v/>
      </c>
      <c r="CK520" s="3" t="str">
        <f>IF('DATA ENTRY'!CK519="","",IF('DATA ENTRY'!R519="","",IF(AND($CD$4='DATA ENTRY'!CK519,$CG$4='DATA ENTRY'!D519),'DATA ENTRY'!R519,"")))</f>
        <v/>
      </c>
      <c r="CL520" s="3" t="str">
        <f>IF('DATA ENTRY'!CK519="","",IF('DATA ENTRY'!S519="","",IF(AND($CD$4='DATA ENTRY'!CK519,$CG$4='DATA ENTRY'!D519),'DATA ENTRY'!S519,"")))</f>
        <v/>
      </c>
      <c r="CM520" s="3" t="str">
        <f>IF('DATA ENTRY'!CK519="","",IF('DATA ENTRY'!E519="","",IF(AND($CD$4='DATA ENTRY'!CK519,$CG$4='DATA ENTRY'!D519),'DATA ENTRY'!E519,"")))</f>
        <v/>
      </c>
      <c r="CN520" s="3" t="str">
        <f>IF('DATA ENTRY'!CK519="","",IF('DATA ENTRY'!W519="","",IF(AND($CD$4='DATA ENTRY'!CK519,$CG$4='DATA ENTRY'!D519),'DATA ENTRY'!W519,"")))</f>
        <v/>
      </c>
      <c r="CO520" s="3" t="str">
        <f>IF('DATA ENTRY'!CK519="","",IF('DATA ENTRY'!X519="","",IF(AND($CD$4='DATA ENTRY'!CK519,$CG$4='DATA ENTRY'!D519),'DATA ENTRY'!X519,"")))</f>
        <v/>
      </c>
      <c r="CP520" s="108" t="str">
        <f t="shared" ref="CP520:CP583" si="135">IFERROR(IF(CF520="","",SUM(CH520*75%+CJ520*25%)),"")</f>
        <v/>
      </c>
      <c r="CQ520" s="108" t="str">
        <f>IF('DATA ENTRY'!CK519="","",IF('DATA ENTRY'!G519="","",IF(AND($CD$4='DATA ENTRY'!CK519,$CG$4='DATA ENTRY'!D519),'DATA ENTRY'!G519,"")))</f>
        <v/>
      </c>
      <c r="CR520" s="230" t="str">
        <f>IF('DATA ENTRY'!CK519="","",IF('DATA ENTRY'!D519="","",IF(AND($CD$4='DATA ENTRY'!CK519,$CG$4='DATA ENTRY'!D519),'DATA ENTRY'!D519,"")))</f>
        <v/>
      </c>
      <c r="CS520">
        <f t="shared" ref="CS520:CS583" si="136">SUMPRODUCT((CP520&lt;$CP$7:$CP$211)/COUNTIF($CP$7:$CP$211,$CP$7:$CP$211))</f>
        <v>0</v>
      </c>
      <c r="CT520">
        <f t="shared" ref="CT520:CT583" si="137">SUMPRODUCT((CE520&lt;$CE$7:$CE$211)/COUNTIF($CE$7:$CE$211,$CE$7:$CE$211))</f>
        <v>0</v>
      </c>
      <c r="CV520" s="139"/>
      <c r="CX520">
        <f t="shared" ref="CX520:CX583" si="138">IF($CD$4=CF520,1,0)</f>
        <v>0</v>
      </c>
      <c r="DB520" t="str">
        <f t="shared" si="129"/>
        <v/>
      </c>
      <c r="DC520" t="str">
        <f t="shared" si="130"/>
        <v/>
      </c>
      <c r="DD520" s="224">
        <v>514</v>
      </c>
      <c r="DE520" s="3" t="str">
        <f>IF('DATA ENTRY'!CK519="","",IF('DATA ENTRY'!B519="","",IF(AND($DF$4='DATA ENTRY'!D519),'DATA ENTRY'!B519,"")))</f>
        <v/>
      </c>
      <c r="DF520" s="3" t="str">
        <f>IF('DATA ENTRY'!CK519="","",IF('DATA ENTRY'!C519="","",IF(AND($DF$4='DATA ENTRY'!D519),'DATA ENTRY'!C519,"")))</f>
        <v/>
      </c>
      <c r="DG520" s="4" t="str">
        <f>IF('DATA ENTRY'!CK519="","",IF('DATA ENTRY'!I519="","",IF(AND($DF$4='DATA ENTRY'!D519),'DATA ENTRY'!I519,"")))</f>
        <v/>
      </c>
      <c r="DH520" s="4" t="str">
        <f>IF('DATA ENTRY'!CK519="","",IF('DATA ENTRY'!CK519="","",IF(AND($DF$4='DATA ENTRY'!D519),'DATA ENTRY'!CK519,"")))</f>
        <v/>
      </c>
      <c r="DI520" s="3" t="str">
        <f>IF('DATA ENTRY'!CK519="","",IF('DATA ENTRY'!N519="","",IF(AND($DF$4='DATA ENTRY'!D519),'DATA ENTRY'!N519,"")))</f>
        <v/>
      </c>
      <c r="DJ520" s="107" t="str">
        <f>IF('DATA ENTRY'!CK519="","",IF('DATA ENTRY'!O519="","",IF(AND($DF$4='DATA ENTRY'!D519),'DATA ENTRY'!O519,"")))</f>
        <v/>
      </c>
      <c r="DK520" s="3" t="str">
        <f>IF('DATA ENTRY'!CK519="","",IF('DATA ENTRY'!P519="","",IF(AND($DF$4='DATA ENTRY'!D519),'DATA ENTRY'!P519,"")))</f>
        <v/>
      </c>
      <c r="DL520" s="107" t="str">
        <f>IF('DATA ENTRY'!CK519="","",IF('DATA ENTRY'!Q519="","",IF(AND($DF$4='DATA ENTRY'!D519),'DATA ENTRY'!Q519,"")))</f>
        <v/>
      </c>
      <c r="DM520" s="3" t="str">
        <f>IF('DATA ENTRY'!CK519="","",IF('DATA ENTRY'!R519="","",IF(AND($DF$4='DATA ENTRY'!D519),'DATA ENTRY'!R519,"")))</f>
        <v/>
      </c>
      <c r="DN520" s="107" t="str">
        <f>IF('DATA ENTRY'!CK519="","",IF('DATA ENTRY'!S519="","",IF(AND($DF$4='DATA ENTRY'!D519),'DATA ENTRY'!S519,"")))</f>
        <v/>
      </c>
      <c r="DO520" s="3" t="str">
        <f>IF('DATA ENTRY'!CK519="","",IF('DATA ENTRY'!E519="","",IF(AND($DF$4='DATA ENTRY'!D519),'DATA ENTRY'!E519,"")))</f>
        <v/>
      </c>
      <c r="DP520" s="3" t="str">
        <f>IF('DATA ENTRY'!CK519="","",IF('DATA ENTRY'!D519="","",IF(AND($DF$4='DATA ENTRY'!D519),'DATA ENTRY'!D519,"")))</f>
        <v/>
      </c>
      <c r="DQ520" s="3" t="str">
        <f>IF('DATA ENTRY'!CK519="","",IF('DATA ENTRY'!W519="","",IF(AND($DF$4='DATA ENTRY'!D519),'DATA ENTRY'!W519,"")))</f>
        <v/>
      </c>
      <c r="DR520" s="3" t="str">
        <f>IF('DATA ENTRY'!CK519="","",IF('DATA ENTRY'!X519="","",IF(AND($DF$4='DATA ENTRY'!D519),'DATA ENTRY'!X519,"")))</f>
        <v/>
      </c>
      <c r="DS520" s="108" t="str">
        <f t="shared" ref="DS520:DS583" si="139">IFERROR(IF(DH520="","",SUM(DJ520*75%+DL520*25%)),"")</f>
        <v/>
      </c>
      <c r="DT520" s="108" t="str">
        <f>IF('DATA ENTRY'!CK519="","",IF('DATA ENTRY'!D519="","",IF(AND($DF$4='DATA ENTRY'!D519),'DATA ENTRY'!G519,"")))</f>
        <v/>
      </c>
      <c r="DY520">
        <f t="shared" ref="DY520:DY583" si="140">IF($DF$4="",0,IF($DF$4=DP520,1,0))</f>
        <v>0</v>
      </c>
      <c r="EB520" t="str">
        <f t="shared" ref="EB520:EB583" si="141">IF(EG520="","",RANK(EG520,$EG$7:$EG$211,1))</f>
        <v/>
      </c>
      <c r="EC520" t="str">
        <f t="shared" ref="EC520:EC583" si="142">IF(EY520=0,"",EY520)</f>
        <v/>
      </c>
      <c r="ED520" s="224">
        <v>514</v>
      </c>
      <c r="EE520" s="3" t="str">
        <f>IF('DATA ENTRY'!CK519="","",IF('DATA ENTRY'!B519="","",IF(AND($EF$4='DATA ENTRY'!G519,$EH$4='DATA ENTRY'!F519),'DATA ENTRY'!B519,"")))</f>
        <v/>
      </c>
      <c r="EF520" s="3" t="str">
        <f>IF('DATA ENTRY'!CK519="","",IF('DATA ENTRY'!C519="","",IF(AND($EF$4='DATA ENTRY'!G519,$EH$4='DATA ENTRY'!F519),'DATA ENTRY'!C519,"")))</f>
        <v/>
      </c>
      <c r="EG520" s="4" t="str">
        <f>IF('DATA ENTRY'!CK519="","",IF('DATA ENTRY'!I519="","",IF(AND($EF$4='DATA ENTRY'!G519,$EH$4='DATA ENTRY'!F519),'DATA ENTRY'!I519,"")))</f>
        <v/>
      </c>
      <c r="EH520" s="4" t="str">
        <f>IF('DATA ENTRY'!CK519="","",IF('DATA ENTRY'!CK519="","",IF(AND($EF$4='DATA ENTRY'!G519,$EH$4='DATA ENTRY'!F519),'DATA ENTRY'!CK519,"")))</f>
        <v/>
      </c>
      <c r="EI520" s="3" t="str">
        <f>IF('DATA ENTRY'!CK519="","",IF('DATA ENTRY'!N519="","",IF(AND($EF$4='DATA ENTRY'!G519,$EH$4='DATA ENTRY'!F519),'DATA ENTRY'!N519,"")))</f>
        <v/>
      </c>
      <c r="EJ520" s="107" t="str">
        <f>IF('DATA ENTRY'!CK519="","",IF('DATA ENTRY'!O519="","",IF(AND($EF$4='DATA ENTRY'!G519,$EH$4='DATA ENTRY'!F519),'DATA ENTRY'!O519,"")))</f>
        <v/>
      </c>
      <c r="EK520" s="3" t="str">
        <f>IF('DATA ENTRY'!CK519="","",IF('DATA ENTRY'!P519="","",IF(AND($EF$4='DATA ENTRY'!G519,$EH$4='DATA ENTRY'!F519),'DATA ENTRY'!P519,"")))</f>
        <v/>
      </c>
      <c r="EL520" s="107" t="str">
        <f>IF('DATA ENTRY'!CK519="","",IF('DATA ENTRY'!Q519="","",IF(AND($EF$4='DATA ENTRY'!G519,$EH$4='DATA ENTRY'!F519),'DATA ENTRY'!Q519,"")))</f>
        <v/>
      </c>
      <c r="EM520" s="3" t="str">
        <f>IF('DATA ENTRY'!CK519="","",IF('DATA ENTRY'!R519="","",IF(AND($EF$4='DATA ENTRY'!G519,$EH$4='DATA ENTRY'!F519),'DATA ENTRY'!R519,"")))</f>
        <v/>
      </c>
      <c r="EN520" s="107" t="str">
        <f>IF('DATA ENTRY'!CK519="","",IF('DATA ENTRY'!S519="","",IF(AND($EF$4='DATA ENTRY'!G519,$EH$4='DATA ENTRY'!F519),'DATA ENTRY'!S519,"")))</f>
        <v/>
      </c>
      <c r="EO520" s="3" t="str">
        <f>IF('DATA ENTRY'!CK519="","",IF('DATA ENTRY'!E519="","",IF(AND($EF$4='DATA ENTRY'!G519,$EH$4='DATA ENTRY'!F519),'DATA ENTRY'!E519,"")))</f>
        <v/>
      </c>
      <c r="EP520" s="3" t="str">
        <f>IF('DATA ENTRY'!CK519="","",IF('DATA ENTRY'!D519="","",IF(AND($EF$4='DATA ENTRY'!G519,$EH$4='DATA ENTRY'!F519),'DATA ENTRY'!D519,"")))</f>
        <v/>
      </c>
      <c r="EQ520" s="3" t="str">
        <f>IF('DATA ENTRY'!CK519="","",IF('DATA ENTRY'!W519="","",IF(AND($EF$4='DATA ENTRY'!G519,$EH$4='DATA ENTRY'!F519),'DATA ENTRY'!W519,"")))</f>
        <v/>
      </c>
      <c r="ER520" s="3" t="str">
        <f>IF('DATA ENTRY'!CK519="","",IF('DATA ENTRY'!X519="","",IF(AND($EF$4='DATA ENTRY'!G519,$EH$4='DATA ENTRY'!F519),'DATA ENTRY'!X519,"")))</f>
        <v/>
      </c>
      <c r="ES520" s="108" t="str">
        <f t="shared" ref="ES520:ES583" si="143">IFERROR(IF(EH520="","",SUM(EJ520*75%+EL520*25%)),"")</f>
        <v/>
      </c>
      <c r="ET520" s="108" t="str">
        <f>IF('DATA ENTRY'!CK519="","",IF('DATA ENTRY'!D519="","",IF(AND($EF$4='DATA ENTRY'!G519,$EH$4='DATA ENTRY'!F519),'DATA ENTRY'!G519,"")))</f>
        <v/>
      </c>
      <c r="EY520">
        <f t="shared" ref="EY520:EY583" si="144">IF($DF$4="",0,IF($DF$4=EP520,1,0))</f>
        <v>0</v>
      </c>
    </row>
    <row r="521" spans="1:155">
      <c r="A521" t="str">
        <f>IF(S521=0,"",1+(MAX($A$7:A520)))</f>
        <v/>
      </c>
      <c r="B521" s="224">
        <v>515</v>
      </c>
      <c r="C521" s="3" t="str">
        <f>IF('DATA ENTRY'!CK520="","",IF('DATA ENTRY'!B520="","",IF($D$4="All Post",'DATA ENTRY'!B520,IF(AND($D$4='DATA ENTRY'!CK520),'DATA ENTRY'!B520,""))))</f>
        <v/>
      </c>
      <c r="D521" s="3" t="str">
        <f>IF('DATA ENTRY'!CK520="","",IF('DATA ENTRY'!C520="","",IF($D$4="All Post",'DATA ENTRY'!C520,IF(AND($D$4='DATA ENTRY'!CK520),'DATA ENTRY'!C520,""))))</f>
        <v/>
      </c>
      <c r="E521" s="4" t="str">
        <f>IF('DATA ENTRY'!CK520="","",IF('DATA ENTRY'!I520="","",IF($D$4="All Post",'DATA ENTRY'!I520,IF(AND($D$4='DATA ENTRY'!CK520),'DATA ENTRY'!I520,""))))</f>
        <v/>
      </c>
      <c r="F521" s="4" t="str">
        <f>IF('DATA ENTRY'!CK520="","",IF('DATA ENTRY'!CK520="","",IF($D$4="All Post",'DATA ENTRY'!CK520,IF(AND($D$4='DATA ENTRY'!CK520),'DATA ENTRY'!CK520,""))))</f>
        <v/>
      </c>
      <c r="G521" s="3" t="str">
        <f>IF('DATA ENTRY'!CK520="","",IF('DATA ENTRY'!N520="","",IF($D$4="All Post",'DATA ENTRY'!N520,IF(AND($D$4='DATA ENTRY'!CK520),'DATA ENTRY'!N520,""))))</f>
        <v/>
      </c>
      <c r="H521" s="107" t="str">
        <f>IF('DATA ENTRY'!CK520="","",IF('DATA ENTRY'!O520="","",IF($D$4="All Post",'DATA ENTRY'!O520,IF(AND($D$4='DATA ENTRY'!CK520),'DATA ENTRY'!O520,""))))</f>
        <v/>
      </c>
      <c r="I521" s="3" t="str">
        <f>IF('DATA ENTRY'!CK520="","",IF('DATA ENTRY'!P520="","",IF($D$4="All Post",'DATA ENTRY'!P520,IF(AND($D$4='DATA ENTRY'!CK520),'DATA ENTRY'!P520,""))))</f>
        <v/>
      </c>
      <c r="J521" s="107" t="str">
        <f>IF('DATA ENTRY'!CK520="","",IF('DATA ENTRY'!Q520="","",IF($D$4="All Post",'DATA ENTRY'!Q520,IF(AND($D$4='DATA ENTRY'!CK520),'DATA ENTRY'!Q520,""))))</f>
        <v/>
      </c>
      <c r="K521" s="3" t="str">
        <f>IF('DATA ENTRY'!CK520="","",IF('DATA ENTRY'!R520="","",IF($D$4="All Post",'DATA ENTRY'!R520,IF(AND($D$4='DATA ENTRY'!CK520),'DATA ENTRY'!R520,""))))</f>
        <v/>
      </c>
      <c r="L521" s="3" t="str">
        <f>IF('DATA ENTRY'!CK520="","",IF('DATA ENTRY'!S520="","",IF($D$4="All Post",'DATA ENTRY'!S520,IF(AND($D$4='DATA ENTRY'!CK520),'DATA ENTRY'!S520,""))))</f>
        <v/>
      </c>
      <c r="M521" s="3" t="str">
        <f>IF('DATA ENTRY'!CK520="","",IF('DATA ENTRY'!E520="","",IF($D$4="All Post",'DATA ENTRY'!E520,IF(AND($D$4='DATA ENTRY'!CK520),'DATA ENTRY'!E520,""))))</f>
        <v/>
      </c>
      <c r="N521" s="3" t="str">
        <f>IF('DATA ENTRY'!CK520="","",IF('DATA ENTRY'!W520="","",IF($D$4="All Post",'DATA ENTRY'!W520,IF(AND($D$4='DATA ENTRY'!CK520),'DATA ENTRY'!W520,""))))</f>
        <v/>
      </c>
      <c r="O521" s="3" t="str">
        <f>IF('DATA ENTRY'!CK520="","",IF('DATA ENTRY'!X520="","",IF($D$4="All Post",'DATA ENTRY'!X520,IF(AND($D$4='DATA ENTRY'!CK520),'DATA ENTRY'!X520,""))))</f>
        <v/>
      </c>
      <c r="P521" s="3" t="str">
        <f>IF('DATA ENTRY'!CK520="","",IF('DATA ENTRY'!G520="","",IF($D$4="All Post",'DATA ENTRY'!G520,IF(AND($D$4='DATA ENTRY'!CK520),'DATA ENTRY'!G520,""))))</f>
        <v/>
      </c>
      <c r="S521">
        <f t="shared" si="131"/>
        <v>0</v>
      </c>
      <c r="T521" t="str">
        <f t="shared" si="132"/>
        <v/>
      </c>
      <c r="BZ521" t="str">
        <f t="shared" si="133"/>
        <v/>
      </c>
      <c r="CA521" t="str">
        <f t="shared" si="134"/>
        <v/>
      </c>
      <c r="CB521" s="224">
        <v>515</v>
      </c>
      <c r="CC521" s="3" t="str">
        <f>IF('DATA ENTRY'!CK520="","",IF('DATA ENTRY'!B520="","",IF(AND($CD$4='DATA ENTRY'!CK520,$CG$4='DATA ENTRY'!D520),'DATA ENTRY'!B520,"")))</f>
        <v/>
      </c>
      <c r="CD521" s="3" t="str">
        <f>IF('DATA ENTRY'!CK520="","",IF('DATA ENTRY'!C520="","",IF(AND($CD$4='DATA ENTRY'!CK520,$CG$4='DATA ENTRY'!D520),'DATA ENTRY'!C520,"")))</f>
        <v/>
      </c>
      <c r="CE521" s="4" t="str">
        <f>IF('DATA ENTRY'!CK520="","",IF('DATA ENTRY'!I520="","",IF(AND($CD$4='DATA ENTRY'!CK520,$CG$4='DATA ENTRY'!D520),'DATA ENTRY'!I520,"")))</f>
        <v/>
      </c>
      <c r="CF521" s="4" t="str">
        <f>IF('DATA ENTRY'!CK520="","",IF('DATA ENTRY'!CK520="","",IF(AND($CD$4='DATA ENTRY'!CK520,$CG$4='DATA ENTRY'!D520),'DATA ENTRY'!CK520,"")))</f>
        <v/>
      </c>
      <c r="CG521" s="3" t="str">
        <f>IF('DATA ENTRY'!CK520="","",IF('DATA ENTRY'!N520="","",IF(AND($CD$4='DATA ENTRY'!CK520,$CG$4='DATA ENTRY'!D520),'DATA ENTRY'!N520,"")))</f>
        <v/>
      </c>
      <c r="CH521" s="107" t="str">
        <f>IF('DATA ENTRY'!CK520="","",IF('DATA ENTRY'!O520="","",IF(AND($CD$4='DATA ENTRY'!CK520,$CG$4='DATA ENTRY'!D520),'DATA ENTRY'!O520,"")))</f>
        <v/>
      </c>
      <c r="CI521" s="3" t="str">
        <f>IF('DATA ENTRY'!CK520="","",IF('DATA ENTRY'!P520="","",IF(AND($CD$4='DATA ENTRY'!CK520,$CG$4='DATA ENTRY'!D520),'DATA ENTRY'!P520,"")))</f>
        <v/>
      </c>
      <c r="CJ521" s="107" t="str">
        <f>IF('DATA ENTRY'!CK520="","",IF('DATA ENTRY'!Q520="","",IF(AND($CD$4='DATA ENTRY'!CK520,$CG$4='DATA ENTRY'!D520),'DATA ENTRY'!Q520,"")))</f>
        <v/>
      </c>
      <c r="CK521" s="3" t="str">
        <f>IF('DATA ENTRY'!CK520="","",IF('DATA ENTRY'!R520="","",IF(AND($CD$4='DATA ENTRY'!CK520,$CG$4='DATA ENTRY'!D520),'DATA ENTRY'!R520,"")))</f>
        <v/>
      </c>
      <c r="CL521" s="3" t="str">
        <f>IF('DATA ENTRY'!CK520="","",IF('DATA ENTRY'!S520="","",IF(AND($CD$4='DATA ENTRY'!CK520,$CG$4='DATA ENTRY'!D520),'DATA ENTRY'!S520,"")))</f>
        <v/>
      </c>
      <c r="CM521" s="3" t="str">
        <f>IF('DATA ENTRY'!CK520="","",IF('DATA ENTRY'!E520="","",IF(AND($CD$4='DATA ENTRY'!CK520,$CG$4='DATA ENTRY'!D520),'DATA ENTRY'!E520,"")))</f>
        <v/>
      </c>
      <c r="CN521" s="3" t="str">
        <f>IF('DATA ENTRY'!CK520="","",IF('DATA ENTRY'!W520="","",IF(AND($CD$4='DATA ENTRY'!CK520,$CG$4='DATA ENTRY'!D520),'DATA ENTRY'!W520,"")))</f>
        <v/>
      </c>
      <c r="CO521" s="3" t="str">
        <f>IF('DATA ENTRY'!CK520="","",IF('DATA ENTRY'!X520="","",IF(AND($CD$4='DATA ENTRY'!CK520,$CG$4='DATA ENTRY'!D520),'DATA ENTRY'!X520,"")))</f>
        <v/>
      </c>
      <c r="CP521" s="108" t="str">
        <f t="shared" si="135"/>
        <v/>
      </c>
      <c r="CQ521" s="108" t="str">
        <f>IF('DATA ENTRY'!CK520="","",IF('DATA ENTRY'!G520="","",IF(AND($CD$4='DATA ENTRY'!CK520,$CG$4='DATA ENTRY'!D520),'DATA ENTRY'!G520,"")))</f>
        <v/>
      </c>
      <c r="CR521" s="230" t="str">
        <f>IF('DATA ENTRY'!CK520="","",IF('DATA ENTRY'!D520="","",IF(AND($CD$4='DATA ENTRY'!CK520,$CG$4='DATA ENTRY'!D520),'DATA ENTRY'!D520,"")))</f>
        <v/>
      </c>
      <c r="CS521">
        <f t="shared" si="136"/>
        <v>0</v>
      </c>
      <c r="CT521">
        <f t="shared" si="137"/>
        <v>0</v>
      </c>
      <c r="CV521" s="139"/>
      <c r="CX521">
        <f t="shared" si="138"/>
        <v>0</v>
      </c>
      <c r="DB521" t="str">
        <f t="shared" si="129"/>
        <v/>
      </c>
      <c r="DC521" t="str">
        <f t="shared" si="130"/>
        <v/>
      </c>
      <c r="DD521" s="224">
        <v>515</v>
      </c>
      <c r="DE521" s="3" t="str">
        <f>IF('DATA ENTRY'!CK520="","",IF('DATA ENTRY'!B520="","",IF(AND($DF$4='DATA ENTRY'!D520),'DATA ENTRY'!B520,"")))</f>
        <v/>
      </c>
      <c r="DF521" s="3" t="str">
        <f>IF('DATA ENTRY'!CK520="","",IF('DATA ENTRY'!C520="","",IF(AND($DF$4='DATA ENTRY'!D520),'DATA ENTRY'!C520,"")))</f>
        <v/>
      </c>
      <c r="DG521" s="4" t="str">
        <f>IF('DATA ENTRY'!CK520="","",IF('DATA ENTRY'!I520="","",IF(AND($DF$4='DATA ENTRY'!D520),'DATA ENTRY'!I520,"")))</f>
        <v/>
      </c>
      <c r="DH521" s="4" t="str">
        <f>IF('DATA ENTRY'!CK520="","",IF('DATA ENTRY'!CK520="","",IF(AND($DF$4='DATA ENTRY'!D520),'DATA ENTRY'!CK520,"")))</f>
        <v/>
      </c>
      <c r="DI521" s="3" t="str">
        <f>IF('DATA ENTRY'!CK520="","",IF('DATA ENTRY'!N520="","",IF(AND($DF$4='DATA ENTRY'!D520),'DATA ENTRY'!N520,"")))</f>
        <v/>
      </c>
      <c r="DJ521" s="107" t="str">
        <f>IF('DATA ENTRY'!CK520="","",IF('DATA ENTRY'!O520="","",IF(AND($DF$4='DATA ENTRY'!D520),'DATA ENTRY'!O520,"")))</f>
        <v/>
      </c>
      <c r="DK521" s="3" t="str">
        <f>IF('DATA ENTRY'!CK520="","",IF('DATA ENTRY'!P520="","",IF(AND($DF$4='DATA ENTRY'!D520),'DATA ENTRY'!P520,"")))</f>
        <v/>
      </c>
      <c r="DL521" s="107" t="str">
        <f>IF('DATA ENTRY'!CK520="","",IF('DATA ENTRY'!Q520="","",IF(AND($DF$4='DATA ENTRY'!D520),'DATA ENTRY'!Q520,"")))</f>
        <v/>
      </c>
      <c r="DM521" s="3" t="str">
        <f>IF('DATA ENTRY'!CK520="","",IF('DATA ENTRY'!R520="","",IF(AND($DF$4='DATA ENTRY'!D520),'DATA ENTRY'!R520,"")))</f>
        <v/>
      </c>
      <c r="DN521" s="107" t="str">
        <f>IF('DATA ENTRY'!CK520="","",IF('DATA ENTRY'!S520="","",IF(AND($DF$4='DATA ENTRY'!D520),'DATA ENTRY'!S520,"")))</f>
        <v/>
      </c>
      <c r="DO521" s="3" t="str">
        <f>IF('DATA ENTRY'!CK520="","",IF('DATA ENTRY'!E520="","",IF(AND($DF$4='DATA ENTRY'!D520),'DATA ENTRY'!E520,"")))</f>
        <v/>
      </c>
      <c r="DP521" s="3" t="str">
        <f>IF('DATA ENTRY'!CK520="","",IF('DATA ENTRY'!D520="","",IF(AND($DF$4='DATA ENTRY'!D520),'DATA ENTRY'!D520,"")))</f>
        <v/>
      </c>
      <c r="DQ521" s="3" t="str">
        <f>IF('DATA ENTRY'!CK520="","",IF('DATA ENTRY'!W520="","",IF(AND($DF$4='DATA ENTRY'!D520),'DATA ENTRY'!W520,"")))</f>
        <v/>
      </c>
      <c r="DR521" s="3" t="str">
        <f>IF('DATA ENTRY'!CK520="","",IF('DATA ENTRY'!X520="","",IF(AND($DF$4='DATA ENTRY'!D520),'DATA ENTRY'!X520,"")))</f>
        <v/>
      </c>
      <c r="DS521" s="108" t="str">
        <f t="shared" si="139"/>
        <v/>
      </c>
      <c r="DT521" s="108" t="str">
        <f>IF('DATA ENTRY'!CK520="","",IF('DATA ENTRY'!D520="","",IF(AND($DF$4='DATA ENTRY'!D520),'DATA ENTRY'!G520,"")))</f>
        <v/>
      </c>
      <c r="DY521">
        <f t="shared" si="140"/>
        <v>0</v>
      </c>
      <c r="EB521" t="str">
        <f t="shared" si="141"/>
        <v/>
      </c>
      <c r="EC521" t="str">
        <f t="shared" si="142"/>
        <v/>
      </c>
      <c r="ED521" s="224">
        <v>515</v>
      </c>
      <c r="EE521" s="3" t="str">
        <f>IF('DATA ENTRY'!CK520="","",IF('DATA ENTRY'!B520="","",IF(AND($EF$4='DATA ENTRY'!G520,$EH$4='DATA ENTRY'!F520),'DATA ENTRY'!B520,"")))</f>
        <v/>
      </c>
      <c r="EF521" s="3" t="str">
        <f>IF('DATA ENTRY'!CK520="","",IF('DATA ENTRY'!C520="","",IF(AND($EF$4='DATA ENTRY'!G520,$EH$4='DATA ENTRY'!F520),'DATA ENTRY'!C520,"")))</f>
        <v/>
      </c>
      <c r="EG521" s="4" t="str">
        <f>IF('DATA ENTRY'!CK520="","",IF('DATA ENTRY'!I520="","",IF(AND($EF$4='DATA ENTRY'!G520,$EH$4='DATA ENTRY'!F520),'DATA ENTRY'!I520,"")))</f>
        <v/>
      </c>
      <c r="EH521" s="4" t="str">
        <f>IF('DATA ENTRY'!CK520="","",IF('DATA ENTRY'!CK520="","",IF(AND($EF$4='DATA ENTRY'!G520,$EH$4='DATA ENTRY'!F520),'DATA ENTRY'!CK520,"")))</f>
        <v/>
      </c>
      <c r="EI521" s="3" t="str">
        <f>IF('DATA ENTRY'!CK520="","",IF('DATA ENTRY'!N520="","",IF(AND($EF$4='DATA ENTRY'!G520,$EH$4='DATA ENTRY'!F520),'DATA ENTRY'!N520,"")))</f>
        <v/>
      </c>
      <c r="EJ521" s="107" t="str">
        <f>IF('DATA ENTRY'!CK520="","",IF('DATA ENTRY'!O520="","",IF(AND($EF$4='DATA ENTRY'!G520,$EH$4='DATA ENTRY'!F520),'DATA ENTRY'!O520,"")))</f>
        <v/>
      </c>
      <c r="EK521" s="3" t="str">
        <f>IF('DATA ENTRY'!CK520="","",IF('DATA ENTRY'!P520="","",IF(AND($EF$4='DATA ENTRY'!G520,$EH$4='DATA ENTRY'!F520),'DATA ENTRY'!P520,"")))</f>
        <v/>
      </c>
      <c r="EL521" s="107" t="str">
        <f>IF('DATA ENTRY'!CK520="","",IF('DATA ENTRY'!Q520="","",IF(AND($EF$4='DATA ENTRY'!G520,$EH$4='DATA ENTRY'!F520),'DATA ENTRY'!Q520,"")))</f>
        <v/>
      </c>
      <c r="EM521" s="3" t="str">
        <f>IF('DATA ENTRY'!CK520="","",IF('DATA ENTRY'!R520="","",IF(AND($EF$4='DATA ENTRY'!G520,$EH$4='DATA ENTRY'!F520),'DATA ENTRY'!R520,"")))</f>
        <v/>
      </c>
      <c r="EN521" s="107" t="str">
        <f>IF('DATA ENTRY'!CK520="","",IF('DATA ENTRY'!S520="","",IF(AND($EF$4='DATA ENTRY'!G520,$EH$4='DATA ENTRY'!F520),'DATA ENTRY'!S520,"")))</f>
        <v/>
      </c>
      <c r="EO521" s="3" t="str">
        <f>IF('DATA ENTRY'!CK520="","",IF('DATA ENTRY'!E520="","",IF(AND($EF$4='DATA ENTRY'!G520,$EH$4='DATA ENTRY'!F520),'DATA ENTRY'!E520,"")))</f>
        <v/>
      </c>
      <c r="EP521" s="3" t="str">
        <f>IF('DATA ENTRY'!CK520="","",IF('DATA ENTRY'!D520="","",IF(AND($EF$4='DATA ENTRY'!G520,$EH$4='DATA ENTRY'!F520),'DATA ENTRY'!D520,"")))</f>
        <v/>
      </c>
      <c r="EQ521" s="3" t="str">
        <f>IF('DATA ENTRY'!CK520="","",IF('DATA ENTRY'!W520="","",IF(AND($EF$4='DATA ENTRY'!G520,$EH$4='DATA ENTRY'!F520),'DATA ENTRY'!W520,"")))</f>
        <v/>
      </c>
      <c r="ER521" s="3" t="str">
        <f>IF('DATA ENTRY'!CK520="","",IF('DATA ENTRY'!X520="","",IF(AND($EF$4='DATA ENTRY'!G520,$EH$4='DATA ENTRY'!F520),'DATA ENTRY'!X520,"")))</f>
        <v/>
      </c>
      <c r="ES521" s="108" t="str">
        <f t="shared" si="143"/>
        <v/>
      </c>
      <c r="ET521" s="108" t="str">
        <f>IF('DATA ENTRY'!CK520="","",IF('DATA ENTRY'!D520="","",IF(AND($EF$4='DATA ENTRY'!G520,$EH$4='DATA ENTRY'!F520),'DATA ENTRY'!G520,"")))</f>
        <v/>
      </c>
      <c r="EY521">
        <f t="shared" si="144"/>
        <v>0</v>
      </c>
    </row>
    <row r="522" spans="1:155">
      <c r="A522" t="str">
        <f>IF(S522=0,"",1+(MAX($A$7:A521)))</f>
        <v/>
      </c>
      <c r="B522" s="224">
        <v>516</v>
      </c>
      <c r="C522" s="3" t="str">
        <f>IF('DATA ENTRY'!CK521="","",IF('DATA ENTRY'!B521="","",IF($D$4="All Post",'DATA ENTRY'!B521,IF(AND($D$4='DATA ENTRY'!CK521),'DATA ENTRY'!B521,""))))</f>
        <v/>
      </c>
      <c r="D522" s="3" t="str">
        <f>IF('DATA ENTRY'!CK521="","",IF('DATA ENTRY'!C521="","",IF($D$4="All Post",'DATA ENTRY'!C521,IF(AND($D$4='DATA ENTRY'!CK521),'DATA ENTRY'!C521,""))))</f>
        <v/>
      </c>
      <c r="E522" s="4" t="str">
        <f>IF('DATA ENTRY'!CK521="","",IF('DATA ENTRY'!I521="","",IF($D$4="All Post",'DATA ENTRY'!I521,IF(AND($D$4='DATA ENTRY'!CK521),'DATA ENTRY'!I521,""))))</f>
        <v/>
      </c>
      <c r="F522" s="4" t="str">
        <f>IF('DATA ENTRY'!CK521="","",IF('DATA ENTRY'!CK521="","",IF($D$4="All Post",'DATA ENTRY'!CK521,IF(AND($D$4='DATA ENTRY'!CK521),'DATA ENTRY'!CK521,""))))</f>
        <v/>
      </c>
      <c r="G522" s="3" t="str">
        <f>IF('DATA ENTRY'!CK521="","",IF('DATA ENTRY'!N521="","",IF($D$4="All Post",'DATA ENTRY'!N521,IF(AND($D$4='DATA ENTRY'!CK521),'DATA ENTRY'!N521,""))))</f>
        <v/>
      </c>
      <c r="H522" s="107" t="str">
        <f>IF('DATA ENTRY'!CK521="","",IF('DATA ENTRY'!O521="","",IF($D$4="All Post",'DATA ENTRY'!O521,IF(AND($D$4='DATA ENTRY'!CK521),'DATA ENTRY'!O521,""))))</f>
        <v/>
      </c>
      <c r="I522" s="3" t="str">
        <f>IF('DATA ENTRY'!CK521="","",IF('DATA ENTRY'!P521="","",IF($D$4="All Post",'DATA ENTRY'!P521,IF(AND($D$4='DATA ENTRY'!CK521),'DATA ENTRY'!P521,""))))</f>
        <v/>
      </c>
      <c r="J522" s="107" t="str">
        <f>IF('DATA ENTRY'!CK521="","",IF('DATA ENTRY'!Q521="","",IF($D$4="All Post",'DATA ENTRY'!Q521,IF(AND($D$4='DATA ENTRY'!CK521),'DATA ENTRY'!Q521,""))))</f>
        <v/>
      </c>
      <c r="K522" s="3" t="str">
        <f>IF('DATA ENTRY'!CK521="","",IF('DATA ENTRY'!R521="","",IF($D$4="All Post",'DATA ENTRY'!R521,IF(AND($D$4='DATA ENTRY'!CK521),'DATA ENTRY'!R521,""))))</f>
        <v/>
      </c>
      <c r="L522" s="3" t="str">
        <f>IF('DATA ENTRY'!CK521="","",IF('DATA ENTRY'!S521="","",IF($D$4="All Post",'DATA ENTRY'!S521,IF(AND($D$4='DATA ENTRY'!CK521),'DATA ENTRY'!S521,""))))</f>
        <v/>
      </c>
      <c r="M522" s="3" t="str">
        <f>IF('DATA ENTRY'!CK521="","",IF('DATA ENTRY'!E521="","",IF($D$4="All Post",'DATA ENTRY'!E521,IF(AND($D$4='DATA ENTRY'!CK521),'DATA ENTRY'!E521,""))))</f>
        <v/>
      </c>
      <c r="N522" s="3" t="str">
        <f>IF('DATA ENTRY'!CK521="","",IF('DATA ENTRY'!W521="","",IF($D$4="All Post",'DATA ENTRY'!W521,IF(AND($D$4='DATA ENTRY'!CK521),'DATA ENTRY'!W521,""))))</f>
        <v/>
      </c>
      <c r="O522" s="3" t="str">
        <f>IF('DATA ENTRY'!CK521="","",IF('DATA ENTRY'!X521="","",IF($D$4="All Post",'DATA ENTRY'!X521,IF(AND($D$4='DATA ENTRY'!CK521),'DATA ENTRY'!X521,""))))</f>
        <v/>
      </c>
      <c r="P522" s="3" t="str">
        <f>IF('DATA ENTRY'!CK521="","",IF('DATA ENTRY'!G521="","",IF($D$4="All Post",'DATA ENTRY'!G521,IF(AND($D$4='DATA ENTRY'!CK521),'DATA ENTRY'!G521,""))))</f>
        <v/>
      </c>
      <c r="S522">
        <f t="shared" si="131"/>
        <v>0</v>
      </c>
      <c r="T522" t="str">
        <f t="shared" si="132"/>
        <v/>
      </c>
      <c r="BZ522" t="str">
        <f t="shared" si="133"/>
        <v/>
      </c>
      <c r="CA522" t="str">
        <f t="shared" si="134"/>
        <v/>
      </c>
      <c r="CB522" s="224">
        <v>516</v>
      </c>
      <c r="CC522" s="3" t="str">
        <f>IF('DATA ENTRY'!CK521="","",IF('DATA ENTRY'!B521="","",IF(AND($CD$4='DATA ENTRY'!CK521,$CG$4='DATA ENTRY'!D521),'DATA ENTRY'!B521,"")))</f>
        <v/>
      </c>
      <c r="CD522" s="3" t="str">
        <f>IF('DATA ENTRY'!CK521="","",IF('DATA ENTRY'!C521="","",IF(AND($CD$4='DATA ENTRY'!CK521,$CG$4='DATA ENTRY'!D521),'DATA ENTRY'!C521,"")))</f>
        <v/>
      </c>
      <c r="CE522" s="4" t="str">
        <f>IF('DATA ENTRY'!CK521="","",IF('DATA ENTRY'!I521="","",IF(AND($CD$4='DATA ENTRY'!CK521,$CG$4='DATA ENTRY'!D521),'DATA ENTRY'!I521,"")))</f>
        <v/>
      </c>
      <c r="CF522" s="4" t="str">
        <f>IF('DATA ENTRY'!CK521="","",IF('DATA ENTRY'!CK521="","",IF(AND($CD$4='DATA ENTRY'!CK521,$CG$4='DATA ENTRY'!D521),'DATA ENTRY'!CK521,"")))</f>
        <v/>
      </c>
      <c r="CG522" s="3" t="str">
        <f>IF('DATA ENTRY'!CK521="","",IF('DATA ENTRY'!N521="","",IF(AND($CD$4='DATA ENTRY'!CK521,$CG$4='DATA ENTRY'!D521),'DATA ENTRY'!N521,"")))</f>
        <v/>
      </c>
      <c r="CH522" s="107" t="str">
        <f>IF('DATA ENTRY'!CK521="","",IF('DATA ENTRY'!O521="","",IF(AND($CD$4='DATA ENTRY'!CK521,$CG$4='DATA ENTRY'!D521),'DATA ENTRY'!O521,"")))</f>
        <v/>
      </c>
      <c r="CI522" s="3" t="str">
        <f>IF('DATA ENTRY'!CK521="","",IF('DATA ENTRY'!P521="","",IF(AND($CD$4='DATA ENTRY'!CK521,$CG$4='DATA ENTRY'!D521),'DATA ENTRY'!P521,"")))</f>
        <v/>
      </c>
      <c r="CJ522" s="107" t="str">
        <f>IF('DATA ENTRY'!CK521="","",IF('DATA ENTRY'!Q521="","",IF(AND($CD$4='DATA ENTRY'!CK521,$CG$4='DATA ENTRY'!D521),'DATA ENTRY'!Q521,"")))</f>
        <v/>
      </c>
      <c r="CK522" s="3" t="str">
        <f>IF('DATA ENTRY'!CK521="","",IF('DATA ENTRY'!R521="","",IF(AND($CD$4='DATA ENTRY'!CK521,$CG$4='DATA ENTRY'!D521),'DATA ENTRY'!R521,"")))</f>
        <v/>
      </c>
      <c r="CL522" s="3" t="str">
        <f>IF('DATA ENTRY'!CK521="","",IF('DATA ENTRY'!S521="","",IF(AND($CD$4='DATA ENTRY'!CK521,$CG$4='DATA ENTRY'!D521),'DATA ENTRY'!S521,"")))</f>
        <v/>
      </c>
      <c r="CM522" s="3" t="str">
        <f>IF('DATA ENTRY'!CK521="","",IF('DATA ENTRY'!E521="","",IF(AND($CD$4='DATA ENTRY'!CK521,$CG$4='DATA ENTRY'!D521),'DATA ENTRY'!E521,"")))</f>
        <v/>
      </c>
      <c r="CN522" s="3" t="str">
        <f>IF('DATA ENTRY'!CK521="","",IF('DATA ENTRY'!W521="","",IF(AND($CD$4='DATA ENTRY'!CK521,$CG$4='DATA ENTRY'!D521),'DATA ENTRY'!W521,"")))</f>
        <v/>
      </c>
      <c r="CO522" s="3" t="str">
        <f>IF('DATA ENTRY'!CK521="","",IF('DATA ENTRY'!X521="","",IF(AND($CD$4='DATA ENTRY'!CK521,$CG$4='DATA ENTRY'!D521),'DATA ENTRY'!X521,"")))</f>
        <v/>
      </c>
      <c r="CP522" s="108" t="str">
        <f t="shared" si="135"/>
        <v/>
      </c>
      <c r="CQ522" s="108" t="str">
        <f>IF('DATA ENTRY'!CK521="","",IF('DATA ENTRY'!G521="","",IF(AND($CD$4='DATA ENTRY'!CK521,$CG$4='DATA ENTRY'!D521),'DATA ENTRY'!G521,"")))</f>
        <v/>
      </c>
      <c r="CR522" s="230" t="str">
        <f>IF('DATA ENTRY'!CK521="","",IF('DATA ENTRY'!D521="","",IF(AND($CD$4='DATA ENTRY'!CK521,$CG$4='DATA ENTRY'!D521),'DATA ENTRY'!D521,"")))</f>
        <v/>
      </c>
      <c r="CS522">
        <f t="shared" si="136"/>
        <v>0</v>
      </c>
      <c r="CT522">
        <f t="shared" si="137"/>
        <v>0</v>
      </c>
      <c r="CV522" s="139"/>
      <c r="CX522">
        <f t="shared" si="138"/>
        <v>0</v>
      </c>
      <c r="DB522" t="str">
        <f t="shared" si="129"/>
        <v/>
      </c>
      <c r="DC522" t="str">
        <f t="shared" si="130"/>
        <v/>
      </c>
      <c r="DD522" s="224">
        <v>516</v>
      </c>
      <c r="DE522" s="3" t="str">
        <f>IF('DATA ENTRY'!CK521="","",IF('DATA ENTRY'!B521="","",IF(AND($DF$4='DATA ENTRY'!D521),'DATA ENTRY'!B521,"")))</f>
        <v/>
      </c>
      <c r="DF522" s="3" t="str">
        <f>IF('DATA ENTRY'!CK521="","",IF('DATA ENTRY'!C521="","",IF(AND($DF$4='DATA ENTRY'!D521),'DATA ENTRY'!C521,"")))</f>
        <v/>
      </c>
      <c r="DG522" s="4" t="str">
        <f>IF('DATA ENTRY'!CK521="","",IF('DATA ENTRY'!I521="","",IF(AND($DF$4='DATA ENTRY'!D521),'DATA ENTRY'!I521,"")))</f>
        <v/>
      </c>
      <c r="DH522" s="4" t="str">
        <f>IF('DATA ENTRY'!CK521="","",IF('DATA ENTRY'!CK521="","",IF(AND($DF$4='DATA ENTRY'!D521),'DATA ENTRY'!CK521,"")))</f>
        <v/>
      </c>
      <c r="DI522" s="3" t="str">
        <f>IF('DATA ENTRY'!CK521="","",IF('DATA ENTRY'!N521="","",IF(AND($DF$4='DATA ENTRY'!D521),'DATA ENTRY'!N521,"")))</f>
        <v/>
      </c>
      <c r="DJ522" s="107" t="str">
        <f>IF('DATA ENTRY'!CK521="","",IF('DATA ENTRY'!O521="","",IF(AND($DF$4='DATA ENTRY'!D521),'DATA ENTRY'!O521,"")))</f>
        <v/>
      </c>
      <c r="DK522" s="3" t="str">
        <f>IF('DATA ENTRY'!CK521="","",IF('DATA ENTRY'!P521="","",IF(AND($DF$4='DATA ENTRY'!D521),'DATA ENTRY'!P521,"")))</f>
        <v/>
      </c>
      <c r="DL522" s="107" t="str">
        <f>IF('DATA ENTRY'!CK521="","",IF('DATA ENTRY'!Q521="","",IF(AND($DF$4='DATA ENTRY'!D521),'DATA ENTRY'!Q521,"")))</f>
        <v/>
      </c>
      <c r="DM522" s="3" t="str">
        <f>IF('DATA ENTRY'!CK521="","",IF('DATA ENTRY'!R521="","",IF(AND($DF$4='DATA ENTRY'!D521),'DATA ENTRY'!R521,"")))</f>
        <v/>
      </c>
      <c r="DN522" s="107" t="str">
        <f>IF('DATA ENTRY'!CK521="","",IF('DATA ENTRY'!S521="","",IF(AND($DF$4='DATA ENTRY'!D521),'DATA ENTRY'!S521,"")))</f>
        <v/>
      </c>
      <c r="DO522" s="3" t="str">
        <f>IF('DATA ENTRY'!CK521="","",IF('DATA ENTRY'!E521="","",IF(AND($DF$4='DATA ENTRY'!D521),'DATA ENTRY'!E521,"")))</f>
        <v/>
      </c>
      <c r="DP522" s="3" t="str">
        <f>IF('DATA ENTRY'!CK521="","",IF('DATA ENTRY'!D521="","",IF(AND($DF$4='DATA ENTRY'!D521),'DATA ENTRY'!D521,"")))</f>
        <v/>
      </c>
      <c r="DQ522" s="3" t="str">
        <f>IF('DATA ENTRY'!CK521="","",IF('DATA ENTRY'!W521="","",IF(AND($DF$4='DATA ENTRY'!D521),'DATA ENTRY'!W521,"")))</f>
        <v/>
      </c>
      <c r="DR522" s="3" t="str">
        <f>IF('DATA ENTRY'!CK521="","",IF('DATA ENTRY'!X521="","",IF(AND($DF$4='DATA ENTRY'!D521),'DATA ENTRY'!X521,"")))</f>
        <v/>
      </c>
      <c r="DS522" s="108" t="str">
        <f t="shared" si="139"/>
        <v/>
      </c>
      <c r="DT522" s="108" t="str">
        <f>IF('DATA ENTRY'!CK521="","",IF('DATA ENTRY'!D521="","",IF(AND($DF$4='DATA ENTRY'!D521),'DATA ENTRY'!G521,"")))</f>
        <v/>
      </c>
      <c r="DY522">
        <f t="shared" si="140"/>
        <v>0</v>
      </c>
      <c r="EB522" t="str">
        <f t="shared" si="141"/>
        <v/>
      </c>
      <c r="EC522" t="str">
        <f t="shared" si="142"/>
        <v/>
      </c>
      <c r="ED522" s="224">
        <v>516</v>
      </c>
      <c r="EE522" s="3" t="str">
        <f>IF('DATA ENTRY'!CK521="","",IF('DATA ENTRY'!B521="","",IF(AND($EF$4='DATA ENTRY'!G521,$EH$4='DATA ENTRY'!F521),'DATA ENTRY'!B521,"")))</f>
        <v/>
      </c>
      <c r="EF522" s="3" t="str">
        <f>IF('DATA ENTRY'!CK521="","",IF('DATA ENTRY'!C521="","",IF(AND($EF$4='DATA ENTRY'!G521,$EH$4='DATA ENTRY'!F521),'DATA ENTRY'!C521,"")))</f>
        <v/>
      </c>
      <c r="EG522" s="4" t="str">
        <f>IF('DATA ENTRY'!CK521="","",IF('DATA ENTRY'!I521="","",IF(AND($EF$4='DATA ENTRY'!G521,$EH$4='DATA ENTRY'!F521),'DATA ENTRY'!I521,"")))</f>
        <v/>
      </c>
      <c r="EH522" s="4" t="str">
        <f>IF('DATA ENTRY'!CK521="","",IF('DATA ENTRY'!CK521="","",IF(AND($EF$4='DATA ENTRY'!G521,$EH$4='DATA ENTRY'!F521),'DATA ENTRY'!CK521,"")))</f>
        <v/>
      </c>
      <c r="EI522" s="3" t="str">
        <f>IF('DATA ENTRY'!CK521="","",IF('DATA ENTRY'!N521="","",IF(AND($EF$4='DATA ENTRY'!G521,$EH$4='DATA ENTRY'!F521),'DATA ENTRY'!N521,"")))</f>
        <v/>
      </c>
      <c r="EJ522" s="107" t="str">
        <f>IF('DATA ENTRY'!CK521="","",IF('DATA ENTRY'!O521="","",IF(AND($EF$4='DATA ENTRY'!G521,$EH$4='DATA ENTRY'!F521),'DATA ENTRY'!O521,"")))</f>
        <v/>
      </c>
      <c r="EK522" s="3" t="str">
        <f>IF('DATA ENTRY'!CK521="","",IF('DATA ENTRY'!P521="","",IF(AND($EF$4='DATA ENTRY'!G521,$EH$4='DATA ENTRY'!F521),'DATA ENTRY'!P521,"")))</f>
        <v/>
      </c>
      <c r="EL522" s="107" t="str">
        <f>IF('DATA ENTRY'!CK521="","",IF('DATA ENTRY'!Q521="","",IF(AND($EF$4='DATA ENTRY'!G521,$EH$4='DATA ENTRY'!F521),'DATA ENTRY'!Q521,"")))</f>
        <v/>
      </c>
      <c r="EM522" s="3" t="str">
        <f>IF('DATA ENTRY'!CK521="","",IF('DATA ENTRY'!R521="","",IF(AND($EF$4='DATA ENTRY'!G521,$EH$4='DATA ENTRY'!F521),'DATA ENTRY'!R521,"")))</f>
        <v/>
      </c>
      <c r="EN522" s="107" t="str">
        <f>IF('DATA ENTRY'!CK521="","",IF('DATA ENTRY'!S521="","",IF(AND($EF$4='DATA ENTRY'!G521,$EH$4='DATA ENTRY'!F521),'DATA ENTRY'!S521,"")))</f>
        <v/>
      </c>
      <c r="EO522" s="3" t="str">
        <f>IF('DATA ENTRY'!CK521="","",IF('DATA ENTRY'!E521="","",IF(AND($EF$4='DATA ENTRY'!G521,$EH$4='DATA ENTRY'!F521),'DATA ENTRY'!E521,"")))</f>
        <v/>
      </c>
      <c r="EP522" s="3" t="str">
        <f>IF('DATA ENTRY'!CK521="","",IF('DATA ENTRY'!D521="","",IF(AND($EF$4='DATA ENTRY'!G521,$EH$4='DATA ENTRY'!F521),'DATA ENTRY'!D521,"")))</f>
        <v/>
      </c>
      <c r="EQ522" s="3" t="str">
        <f>IF('DATA ENTRY'!CK521="","",IF('DATA ENTRY'!W521="","",IF(AND($EF$4='DATA ENTRY'!G521,$EH$4='DATA ENTRY'!F521),'DATA ENTRY'!W521,"")))</f>
        <v/>
      </c>
      <c r="ER522" s="3" t="str">
        <f>IF('DATA ENTRY'!CK521="","",IF('DATA ENTRY'!X521="","",IF(AND($EF$4='DATA ENTRY'!G521,$EH$4='DATA ENTRY'!F521),'DATA ENTRY'!X521,"")))</f>
        <v/>
      </c>
      <c r="ES522" s="108" t="str">
        <f t="shared" si="143"/>
        <v/>
      </c>
      <c r="ET522" s="108" t="str">
        <f>IF('DATA ENTRY'!CK521="","",IF('DATA ENTRY'!D521="","",IF(AND($EF$4='DATA ENTRY'!G521,$EH$4='DATA ENTRY'!F521),'DATA ENTRY'!G521,"")))</f>
        <v/>
      </c>
      <c r="EY522">
        <f t="shared" si="144"/>
        <v>0</v>
      </c>
    </row>
    <row r="523" spans="1:155">
      <c r="A523" t="str">
        <f>IF(S523=0,"",1+(MAX($A$7:A522)))</f>
        <v/>
      </c>
      <c r="B523" s="224">
        <v>517</v>
      </c>
      <c r="C523" s="3" t="str">
        <f>IF('DATA ENTRY'!CK522="","",IF('DATA ENTRY'!B522="","",IF($D$4="All Post",'DATA ENTRY'!B522,IF(AND($D$4='DATA ENTRY'!CK522),'DATA ENTRY'!B522,""))))</f>
        <v/>
      </c>
      <c r="D523" s="3" t="str">
        <f>IF('DATA ENTRY'!CK522="","",IF('DATA ENTRY'!C522="","",IF($D$4="All Post",'DATA ENTRY'!C522,IF(AND($D$4='DATA ENTRY'!CK522),'DATA ENTRY'!C522,""))))</f>
        <v/>
      </c>
      <c r="E523" s="4" t="str">
        <f>IF('DATA ENTRY'!CK522="","",IF('DATA ENTRY'!I522="","",IF($D$4="All Post",'DATA ENTRY'!I522,IF(AND($D$4='DATA ENTRY'!CK522),'DATA ENTRY'!I522,""))))</f>
        <v/>
      </c>
      <c r="F523" s="4" t="str">
        <f>IF('DATA ENTRY'!CK522="","",IF('DATA ENTRY'!CK522="","",IF($D$4="All Post",'DATA ENTRY'!CK522,IF(AND($D$4='DATA ENTRY'!CK522),'DATA ENTRY'!CK522,""))))</f>
        <v/>
      </c>
      <c r="G523" s="3" t="str">
        <f>IF('DATA ENTRY'!CK522="","",IF('DATA ENTRY'!N522="","",IF($D$4="All Post",'DATA ENTRY'!N522,IF(AND($D$4='DATA ENTRY'!CK522),'DATA ENTRY'!N522,""))))</f>
        <v/>
      </c>
      <c r="H523" s="107" t="str">
        <f>IF('DATA ENTRY'!CK522="","",IF('DATA ENTRY'!O522="","",IF($D$4="All Post",'DATA ENTRY'!O522,IF(AND($D$4='DATA ENTRY'!CK522),'DATA ENTRY'!O522,""))))</f>
        <v/>
      </c>
      <c r="I523" s="3" t="str">
        <f>IF('DATA ENTRY'!CK522="","",IF('DATA ENTRY'!P522="","",IF($D$4="All Post",'DATA ENTRY'!P522,IF(AND($D$4='DATA ENTRY'!CK522),'DATA ENTRY'!P522,""))))</f>
        <v/>
      </c>
      <c r="J523" s="107" t="str">
        <f>IF('DATA ENTRY'!CK522="","",IF('DATA ENTRY'!Q522="","",IF($D$4="All Post",'DATA ENTRY'!Q522,IF(AND($D$4='DATA ENTRY'!CK522),'DATA ENTRY'!Q522,""))))</f>
        <v/>
      </c>
      <c r="K523" s="3" t="str">
        <f>IF('DATA ENTRY'!CK522="","",IF('DATA ENTRY'!R522="","",IF($D$4="All Post",'DATA ENTRY'!R522,IF(AND($D$4='DATA ENTRY'!CK522),'DATA ENTRY'!R522,""))))</f>
        <v/>
      </c>
      <c r="L523" s="3" t="str">
        <f>IF('DATA ENTRY'!CK522="","",IF('DATA ENTRY'!S522="","",IF($D$4="All Post",'DATA ENTRY'!S522,IF(AND($D$4='DATA ENTRY'!CK522),'DATA ENTRY'!S522,""))))</f>
        <v/>
      </c>
      <c r="M523" s="3" t="str">
        <f>IF('DATA ENTRY'!CK522="","",IF('DATA ENTRY'!E522="","",IF($D$4="All Post",'DATA ENTRY'!E522,IF(AND($D$4='DATA ENTRY'!CK522),'DATA ENTRY'!E522,""))))</f>
        <v/>
      </c>
      <c r="N523" s="3" t="str">
        <f>IF('DATA ENTRY'!CK522="","",IF('DATA ENTRY'!W522="","",IF($D$4="All Post",'DATA ENTRY'!W522,IF(AND($D$4='DATA ENTRY'!CK522),'DATA ENTRY'!W522,""))))</f>
        <v/>
      </c>
      <c r="O523" s="3" t="str">
        <f>IF('DATA ENTRY'!CK522="","",IF('DATA ENTRY'!X522="","",IF($D$4="All Post",'DATA ENTRY'!X522,IF(AND($D$4='DATA ENTRY'!CK522),'DATA ENTRY'!X522,""))))</f>
        <v/>
      </c>
      <c r="P523" s="3" t="str">
        <f>IF('DATA ENTRY'!CK522="","",IF('DATA ENTRY'!G522="","",IF($D$4="All Post",'DATA ENTRY'!G522,IF(AND($D$4='DATA ENTRY'!CK522),'DATA ENTRY'!G522,""))))</f>
        <v/>
      </c>
      <c r="S523">
        <f t="shared" si="131"/>
        <v>0</v>
      </c>
      <c r="T523" t="str">
        <f t="shared" si="132"/>
        <v/>
      </c>
      <c r="BZ523" t="str">
        <f t="shared" si="133"/>
        <v/>
      </c>
      <c r="CA523" t="str">
        <f t="shared" si="134"/>
        <v/>
      </c>
      <c r="CB523" s="224">
        <v>517</v>
      </c>
      <c r="CC523" s="3" t="str">
        <f>IF('DATA ENTRY'!CK522="","",IF('DATA ENTRY'!B522="","",IF(AND($CD$4='DATA ENTRY'!CK522,$CG$4='DATA ENTRY'!D522),'DATA ENTRY'!B522,"")))</f>
        <v/>
      </c>
      <c r="CD523" s="3" t="str">
        <f>IF('DATA ENTRY'!CK522="","",IF('DATA ENTRY'!C522="","",IF(AND($CD$4='DATA ENTRY'!CK522,$CG$4='DATA ENTRY'!D522),'DATA ENTRY'!C522,"")))</f>
        <v/>
      </c>
      <c r="CE523" s="4" t="str">
        <f>IF('DATA ENTRY'!CK522="","",IF('DATA ENTRY'!I522="","",IF(AND($CD$4='DATA ENTRY'!CK522,$CG$4='DATA ENTRY'!D522),'DATA ENTRY'!I522,"")))</f>
        <v/>
      </c>
      <c r="CF523" s="4" t="str">
        <f>IF('DATA ENTRY'!CK522="","",IF('DATA ENTRY'!CK522="","",IF(AND($CD$4='DATA ENTRY'!CK522,$CG$4='DATA ENTRY'!D522),'DATA ENTRY'!CK522,"")))</f>
        <v/>
      </c>
      <c r="CG523" s="3" t="str">
        <f>IF('DATA ENTRY'!CK522="","",IF('DATA ENTRY'!N522="","",IF(AND($CD$4='DATA ENTRY'!CK522,$CG$4='DATA ENTRY'!D522),'DATA ENTRY'!N522,"")))</f>
        <v/>
      </c>
      <c r="CH523" s="107" t="str">
        <f>IF('DATA ENTRY'!CK522="","",IF('DATA ENTRY'!O522="","",IF(AND($CD$4='DATA ENTRY'!CK522,$CG$4='DATA ENTRY'!D522),'DATA ENTRY'!O522,"")))</f>
        <v/>
      </c>
      <c r="CI523" s="3" t="str">
        <f>IF('DATA ENTRY'!CK522="","",IF('DATA ENTRY'!P522="","",IF(AND($CD$4='DATA ENTRY'!CK522,$CG$4='DATA ENTRY'!D522),'DATA ENTRY'!P522,"")))</f>
        <v/>
      </c>
      <c r="CJ523" s="107" t="str">
        <f>IF('DATA ENTRY'!CK522="","",IF('DATA ENTRY'!Q522="","",IF(AND($CD$4='DATA ENTRY'!CK522,$CG$4='DATA ENTRY'!D522),'DATA ENTRY'!Q522,"")))</f>
        <v/>
      </c>
      <c r="CK523" s="3" t="str">
        <f>IF('DATA ENTRY'!CK522="","",IF('DATA ENTRY'!R522="","",IF(AND($CD$4='DATA ENTRY'!CK522,$CG$4='DATA ENTRY'!D522),'DATA ENTRY'!R522,"")))</f>
        <v/>
      </c>
      <c r="CL523" s="3" t="str">
        <f>IF('DATA ENTRY'!CK522="","",IF('DATA ENTRY'!S522="","",IF(AND($CD$4='DATA ENTRY'!CK522,$CG$4='DATA ENTRY'!D522),'DATA ENTRY'!S522,"")))</f>
        <v/>
      </c>
      <c r="CM523" s="3" t="str">
        <f>IF('DATA ENTRY'!CK522="","",IF('DATA ENTRY'!E522="","",IF(AND($CD$4='DATA ENTRY'!CK522,$CG$4='DATA ENTRY'!D522),'DATA ENTRY'!E522,"")))</f>
        <v/>
      </c>
      <c r="CN523" s="3" t="str">
        <f>IF('DATA ENTRY'!CK522="","",IF('DATA ENTRY'!W522="","",IF(AND($CD$4='DATA ENTRY'!CK522,$CG$4='DATA ENTRY'!D522),'DATA ENTRY'!W522,"")))</f>
        <v/>
      </c>
      <c r="CO523" s="3" t="str">
        <f>IF('DATA ENTRY'!CK522="","",IF('DATA ENTRY'!X522="","",IF(AND($CD$4='DATA ENTRY'!CK522,$CG$4='DATA ENTRY'!D522),'DATA ENTRY'!X522,"")))</f>
        <v/>
      </c>
      <c r="CP523" s="108" t="str">
        <f t="shared" si="135"/>
        <v/>
      </c>
      <c r="CQ523" s="108" t="str">
        <f>IF('DATA ENTRY'!CK522="","",IF('DATA ENTRY'!G522="","",IF(AND($CD$4='DATA ENTRY'!CK522,$CG$4='DATA ENTRY'!D522),'DATA ENTRY'!G522,"")))</f>
        <v/>
      </c>
      <c r="CR523" s="230" t="str">
        <f>IF('DATA ENTRY'!CK522="","",IF('DATA ENTRY'!D522="","",IF(AND($CD$4='DATA ENTRY'!CK522,$CG$4='DATA ENTRY'!D522),'DATA ENTRY'!D522,"")))</f>
        <v/>
      </c>
      <c r="CS523">
        <f t="shared" si="136"/>
        <v>0</v>
      </c>
      <c r="CT523">
        <f t="shared" si="137"/>
        <v>0</v>
      </c>
      <c r="CV523" s="139"/>
      <c r="CX523">
        <f t="shared" si="138"/>
        <v>0</v>
      </c>
      <c r="DB523" t="str">
        <f t="shared" si="129"/>
        <v/>
      </c>
      <c r="DC523" t="str">
        <f t="shared" si="130"/>
        <v/>
      </c>
      <c r="DD523" s="224">
        <v>517</v>
      </c>
      <c r="DE523" s="3" t="str">
        <f>IF('DATA ENTRY'!CK522="","",IF('DATA ENTRY'!B522="","",IF(AND($DF$4='DATA ENTRY'!D522),'DATA ENTRY'!B522,"")))</f>
        <v/>
      </c>
      <c r="DF523" s="3" t="str">
        <f>IF('DATA ENTRY'!CK522="","",IF('DATA ENTRY'!C522="","",IF(AND($DF$4='DATA ENTRY'!D522),'DATA ENTRY'!C522,"")))</f>
        <v/>
      </c>
      <c r="DG523" s="4" t="str">
        <f>IF('DATA ENTRY'!CK522="","",IF('DATA ENTRY'!I522="","",IF(AND($DF$4='DATA ENTRY'!D522),'DATA ENTRY'!I522,"")))</f>
        <v/>
      </c>
      <c r="DH523" s="4" t="str">
        <f>IF('DATA ENTRY'!CK522="","",IF('DATA ENTRY'!CK522="","",IF(AND($DF$4='DATA ENTRY'!D522),'DATA ENTRY'!CK522,"")))</f>
        <v/>
      </c>
      <c r="DI523" s="3" t="str">
        <f>IF('DATA ENTRY'!CK522="","",IF('DATA ENTRY'!N522="","",IF(AND($DF$4='DATA ENTRY'!D522),'DATA ENTRY'!N522,"")))</f>
        <v/>
      </c>
      <c r="DJ523" s="107" t="str">
        <f>IF('DATA ENTRY'!CK522="","",IF('DATA ENTRY'!O522="","",IF(AND($DF$4='DATA ENTRY'!D522),'DATA ENTRY'!O522,"")))</f>
        <v/>
      </c>
      <c r="DK523" s="3" t="str">
        <f>IF('DATA ENTRY'!CK522="","",IF('DATA ENTRY'!P522="","",IF(AND($DF$4='DATA ENTRY'!D522),'DATA ENTRY'!P522,"")))</f>
        <v/>
      </c>
      <c r="DL523" s="107" t="str">
        <f>IF('DATA ENTRY'!CK522="","",IF('DATA ENTRY'!Q522="","",IF(AND($DF$4='DATA ENTRY'!D522),'DATA ENTRY'!Q522,"")))</f>
        <v/>
      </c>
      <c r="DM523" s="3" t="str">
        <f>IF('DATA ENTRY'!CK522="","",IF('DATA ENTRY'!R522="","",IF(AND($DF$4='DATA ENTRY'!D522),'DATA ENTRY'!R522,"")))</f>
        <v/>
      </c>
      <c r="DN523" s="107" t="str">
        <f>IF('DATA ENTRY'!CK522="","",IF('DATA ENTRY'!S522="","",IF(AND($DF$4='DATA ENTRY'!D522),'DATA ENTRY'!S522,"")))</f>
        <v/>
      </c>
      <c r="DO523" s="3" t="str">
        <f>IF('DATA ENTRY'!CK522="","",IF('DATA ENTRY'!E522="","",IF(AND($DF$4='DATA ENTRY'!D522),'DATA ENTRY'!E522,"")))</f>
        <v/>
      </c>
      <c r="DP523" s="3" t="str">
        <f>IF('DATA ENTRY'!CK522="","",IF('DATA ENTRY'!D522="","",IF(AND($DF$4='DATA ENTRY'!D522),'DATA ENTRY'!D522,"")))</f>
        <v/>
      </c>
      <c r="DQ523" s="3" t="str">
        <f>IF('DATA ENTRY'!CK522="","",IF('DATA ENTRY'!W522="","",IF(AND($DF$4='DATA ENTRY'!D522),'DATA ENTRY'!W522,"")))</f>
        <v/>
      </c>
      <c r="DR523" s="3" t="str">
        <f>IF('DATA ENTRY'!CK522="","",IF('DATA ENTRY'!X522="","",IF(AND($DF$4='DATA ENTRY'!D522),'DATA ENTRY'!X522,"")))</f>
        <v/>
      </c>
      <c r="DS523" s="108" t="str">
        <f t="shared" si="139"/>
        <v/>
      </c>
      <c r="DT523" s="108" t="str">
        <f>IF('DATA ENTRY'!CK522="","",IF('DATA ENTRY'!D522="","",IF(AND($DF$4='DATA ENTRY'!D522),'DATA ENTRY'!G522,"")))</f>
        <v/>
      </c>
      <c r="DY523">
        <f t="shared" si="140"/>
        <v>0</v>
      </c>
      <c r="EB523" t="str">
        <f t="shared" si="141"/>
        <v/>
      </c>
      <c r="EC523" t="str">
        <f t="shared" si="142"/>
        <v/>
      </c>
      <c r="ED523" s="224">
        <v>517</v>
      </c>
      <c r="EE523" s="3" t="str">
        <f>IF('DATA ENTRY'!CK522="","",IF('DATA ENTRY'!B522="","",IF(AND($EF$4='DATA ENTRY'!G522,$EH$4='DATA ENTRY'!F522),'DATA ENTRY'!B522,"")))</f>
        <v/>
      </c>
      <c r="EF523" s="3" t="str">
        <f>IF('DATA ENTRY'!CK522="","",IF('DATA ENTRY'!C522="","",IF(AND($EF$4='DATA ENTRY'!G522,$EH$4='DATA ENTRY'!F522),'DATA ENTRY'!C522,"")))</f>
        <v/>
      </c>
      <c r="EG523" s="4" t="str">
        <f>IF('DATA ENTRY'!CK522="","",IF('DATA ENTRY'!I522="","",IF(AND($EF$4='DATA ENTRY'!G522,$EH$4='DATA ENTRY'!F522),'DATA ENTRY'!I522,"")))</f>
        <v/>
      </c>
      <c r="EH523" s="4" t="str">
        <f>IF('DATA ENTRY'!CK522="","",IF('DATA ENTRY'!CK522="","",IF(AND($EF$4='DATA ENTRY'!G522,$EH$4='DATA ENTRY'!F522),'DATA ENTRY'!CK522,"")))</f>
        <v/>
      </c>
      <c r="EI523" s="3" t="str">
        <f>IF('DATA ENTRY'!CK522="","",IF('DATA ENTRY'!N522="","",IF(AND($EF$4='DATA ENTRY'!G522,$EH$4='DATA ENTRY'!F522),'DATA ENTRY'!N522,"")))</f>
        <v/>
      </c>
      <c r="EJ523" s="107" t="str">
        <f>IF('DATA ENTRY'!CK522="","",IF('DATA ENTRY'!O522="","",IF(AND($EF$4='DATA ENTRY'!G522,$EH$4='DATA ENTRY'!F522),'DATA ENTRY'!O522,"")))</f>
        <v/>
      </c>
      <c r="EK523" s="3" t="str">
        <f>IF('DATA ENTRY'!CK522="","",IF('DATA ENTRY'!P522="","",IF(AND($EF$4='DATA ENTRY'!G522,$EH$4='DATA ENTRY'!F522),'DATA ENTRY'!P522,"")))</f>
        <v/>
      </c>
      <c r="EL523" s="107" t="str">
        <f>IF('DATA ENTRY'!CK522="","",IF('DATA ENTRY'!Q522="","",IF(AND($EF$4='DATA ENTRY'!G522,$EH$4='DATA ENTRY'!F522),'DATA ENTRY'!Q522,"")))</f>
        <v/>
      </c>
      <c r="EM523" s="3" t="str">
        <f>IF('DATA ENTRY'!CK522="","",IF('DATA ENTRY'!R522="","",IF(AND($EF$4='DATA ENTRY'!G522,$EH$4='DATA ENTRY'!F522),'DATA ENTRY'!R522,"")))</f>
        <v/>
      </c>
      <c r="EN523" s="107" t="str">
        <f>IF('DATA ENTRY'!CK522="","",IF('DATA ENTRY'!S522="","",IF(AND($EF$4='DATA ENTRY'!G522,$EH$4='DATA ENTRY'!F522),'DATA ENTRY'!S522,"")))</f>
        <v/>
      </c>
      <c r="EO523" s="3" t="str">
        <f>IF('DATA ENTRY'!CK522="","",IF('DATA ENTRY'!E522="","",IF(AND($EF$4='DATA ENTRY'!G522,$EH$4='DATA ENTRY'!F522),'DATA ENTRY'!E522,"")))</f>
        <v/>
      </c>
      <c r="EP523" s="3" t="str">
        <f>IF('DATA ENTRY'!CK522="","",IF('DATA ENTRY'!D522="","",IF(AND($EF$4='DATA ENTRY'!G522,$EH$4='DATA ENTRY'!F522),'DATA ENTRY'!D522,"")))</f>
        <v/>
      </c>
      <c r="EQ523" s="3" t="str">
        <f>IF('DATA ENTRY'!CK522="","",IF('DATA ENTRY'!W522="","",IF(AND($EF$4='DATA ENTRY'!G522,$EH$4='DATA ENTRY'!F522),'DATA ENTRY'!W522,"")))</f>
        <v/>
      </c>
      <c r="ER523" s="3" t="str">
        <f>IF('DATA ENTRY'!CK522="","",IF('DATA ENTRY'!X522="","",IF(AND($EF$4='DATA ENTRY'!G522,$EH$4='DATA ENTRY'!F522),'DATA ENTRY'!X522,"")))</f>
        <v/>
      </c>
      <c r="ES523" s="108" t="str">
        <f t="shared" si="143"/>
        <v/>
      </c>
      <c r="ET523" s="108" t="str">
        <f>IF('DATA ENTRY'!CK522="","",IF('DATA ENTRY'!D522="","",IF(AND($EF$4='DATA ENTRY'!G522,$EH$4='DATA ENTRY'!F522),'DATA ENTRY'!G522,"")))</f>
        <v/>
      </c>
      <c r="EY523">
        <f t="shared" si="144"/>
        <v>0</v>
      </c>
    </row>
    <row r="524" spans="1:155">
      <c r="A524" t="str">
        <f>IF(S524=0,"",1+(MAX($A$7:A523)))</f>
        <v/>
      </c>
      <c r="B524" s="224">
        <v>518</v>
      </c>
      <c r="C524" s="3" t="str">
        <f>IF('DATA ENTRY'!CK523="","",IF('DATA ENTRY'!B523="","",IF($D$4="All Post",'DATA ENTRY'!B523,IF(AND($D$4='DATA ENTRY'!CK523),'DATA ENTRY'!B523,""))))</f>
        <v/>
      </c>
      <c r="D524" s="3" t="str">
        <f>IF('DATA ENTRY'!CK523="","",IF('DATA ENTRY'!C523="","",IF($D$4="All Post",'DATA ENTRY'!C523,IF(AND($D$4='DATA ENTRY'!CK523),'DATA ENTRY'!C523,""))))</f>
        <v/>
      </c>
      <c r="E524" s="4" t="str">
        <f>IF('DATA ENTRY'!CK523="","",IF('DATA ENTRY'!I523="","",IF($D$4="All Post",'DATA ENTRY'!I523,IF(AND($D$4='DATA ENTRY'!CK523),'DATA ENTRY'!I523,""))))</f>
        <v/>
      </c>
      <c r="F524" s="4" t="str">
        <f>IF('DATA ENTRY'!CK523="","",IF('DATA ENTRY'!CK523="","",IF($D$4="All Post",'DATA ENTRY'!CK523,IF(AND($D$4='DATA ENTRY'!CK523),'DATA ENTRY'!CK523,""))))</f>
        <v/>
      </c>
      <c r="G524" s="3" t="str">
        <f>IF('DATA ENTRY'!CK523="","",IF('DATA ENTRY'!N523="","",IF($D$4="All Post",'DATA ENTRY'!N523,IF(AND($D$4='DATA ENTRY'!CK523),'DATA ENTRY'!N523,""))))</f>
        <v/>
      </c>
      <c r="H524" s="107" t="str">
        <f>IF('DATA ENTRY'!CK523="","",IF('DATA ENTRY'!O523="","",IF($D$4="All Post",'DATA ENTRY'!O523,IF(AND($D$4='DATA ENTRY'!CK523),'DATA ENTRY'!O523,""))))</f>
        <v/>
      </c>
      <c r="I524" s="3" t="str">
        <f>IF('DATA ENTRY'!CK523="","",IF('DATA ENTRY'!P523="","",IF($D$4="All Post",'DATA ENTRY'!P523,IF(AND($D$4='DATA ENTRY'!CK523),'DATA ENTRY'!P523,""))))</f>
        <v/>
      </c>
      <c r="J524" s="107" t="str">
        <f>IF('DATA ENTRY'!CK523="","",IF('DATA ENTRY'!Q523="","",IF($D$4="All Post",'DATA ENTRY'!Q523,IF(AND($D$4='DATA ENTRY'!CK523),'DATA ENTRY'!Q523,""))))</f>
        <v/>
      </c>
      <c r="K524" s="3" t="str">
        <f>IF('DATA ENTRY'!CK523="","",IF('DATA ENTRY'!R523="","",IF($D$4="All Post",'DATA ENTRY'!R523,IF(AND($D$4='DATA ENTRY'!CK523),'DATA ENTRY'!R523,""))))</f>
        <v/>
      </c>
      <c r="L524" s="3" t="str">
        <f>IF('DATA ENTRY'!CK523="","",IF('DATA ENTRY'!S523="","",IF($D$4="All Post",'DATA ENTRY'!S523,IF(AND($D$4='DATA ENTRY'!CK523),'DATA ENTRY'!S523,""))))</f>
        <v/>
      </c>
      <c r="M524" s="3" t="str">
        <f>IF('DATA ENTRY'!CK523="","",IF('DATA ENTRY'!E523="","",IF($D$4="All Post",'DATA ENTRY'!E523,IF(AND($D$4='DATA ENTRY'!CK523),'DATA ENTRY'!E523,""))))</f>
        <v/>
      </c>
      <c r="N524" s="3" t="str">
        <f>IF('DATA ENTRY'!CK523="","",IF('DATA ENTRY'!W523="","",IF($D$4="All Post",'DATA ENTRY'!W523,IF(AND($D$4='DATA ENTRY'!CK523),'DATA ENTRY'!W523,""))))</f>
        <v/>
      </c>
      <c r="O524" s="3" t="str">
        <f>IF('DATA ENTRY'!CK523="","",IF('DATA ENTRY'!X523="","",IF($D$4="All Post",'DATA ENTRY'!X523,IF(AND($D$4='DATA ENTRY'!CK523),'DATA ENTRY'!X523,""))))</f>
        <v/>
      </c>
      <c r="P524" s="3" t="str">
        <f>IF('DATA ENTRY'!CK523="","",IF('DATA ENTRY'!G523="","",IF($D$4="All Post",'DATA ENTRY'!G523,IF(AND($D$4='DATA ENTRY'!CK523),'DATA ENTRY'!G523,""))))</f>
        <v/>
      </c>
      <c r="S524">
        <f t="shared" si="131"/>
        <v>0</v>
      </c>
      <c r="T524" t="str">
        <f t="shared" si="132"/>
        <v/>
      </c>
      <c r="BZ524" t="str">
        <f t="shared" si="133"/>
        <v/>
      </c>
      <c r="CA524" t="str">
        <f t="shared" si="134"/>
        <v/>
      </c>
      <c r="CB524" s="224">
        <v>518</v>
      </c>
      <c r="CC524" s="3" t="str">
        <f>IF('DATA ENTRY'!CK523="","",IF('DATA ENTRY'!B523="","",IF(AND($CD$4='DATA ENTRY'!CK523,$CG$4='DATA ENTRY'!D523),'DATA ENTRY'!B523,"")))</f>
        <v/>
      </c>
      <c r="CD524" s="3" t="str">
        <f>IF('DATA ENTRY'!CK523="","",IF('DATA ENTRY'!C523="","",IF(AND($CD$4='DATA ENTRY'!CK523,$CG$4='DATA ENTRY'!D523),'DATA ENTRY'!C523,"")))</f>
        <v/>
      </c>
      <c r="CE524" s="4" t="str">
        <f>IF('DATA ENTRY'!CK523="","",IF('DATA ENTRY'!I523="","",IF(AND($CD$4='DATA ENTRY'!CK523,$CG$4='DATA ENTRY'!D523),'DATA ENTRY'!I523,"")))</f>
        <v/>
      </c>
      <c r="CF524" s="4" t="str">
        <f>IF('DATA ENTRY'!CK523="","",IF('DATA ENTRY'!CK523="","",IF(AND($CD$4='DATA ENTRY'!CK523,$CG$4='DATA ENTRY'!D523),'DATA ENTRY'!CK523,"")))</f>
        <v/>
      </c>
      <c r="CG524" s="3" t="str">
        <f>IF('DATA ENTRY'!CK523="","",IF('DATA ENTRY'!N523="","",IF(AND($CD$4='DATA ENTRY'!CK523,$CG$4='DATA ENTRY'!D523),'DATA ENTRY'!N523,"")))</f>
        <v/>
      </c>
      <c r="CH524" s="107" t="str">
        <f>IF('DATA ENTRY'!CK523="","",IF('DATA ENTRY'!O523="","",IF(AND($CD$4='DATA ENTRY'!CK523,$CG$4='DATA ENTRY'!D523),'DATA ENTRY'!O523,"")))</f>
        <v/>
      </c>
      <c r="CI524" s="3" t="str">
        <f>IF('DATA ENTRY'!CK523="","",IF('DATA ENTRY'!P523="","",IF(AND($CD$4='DATA ENTRY'!CK523,$CG$4='DATA ENTRY'!D523),'DATA ENTRY'!P523,"")))</f>
        <v/>
      </c>
      <c r="CJ524" s="107" t="str">
        <f>IF('DATA ENTRY'!CK523="","",IF('DATA ENTRY'!Q523="","",IF(AND($CD$4='DATA ENTRY'!CK523,$CG$4='DATA ENTRY'!D523),'DATA ENTRY'!Q523,"")))</f>
        <v/>
      </c>
      <c r="CK524" s="3" t="str">
        <f>IF('DATA ENTRY'!CK523="","",IF('DATA ENTRY'!R523="","",IF(AND($CD$4='DATA ENTRY'!CK523,$CG$4='DATA ENTRY'!D523),'DATA ENTRY'!R523,"")))</f>
        <v/>
      </c>
      <c r="CL524" s="3" t="str">
        <f>IF('DATA ENTRY'!CK523="","",IF('DATA ENTRY'!S523="","",IF(AND($CD$4='DATA ENTRY'!CK523,$CG$4='DATA ENTRY'!D523),'DATA ENTRY'!S523,"")))</f>
        <v/>
      </c>
      <c r="CM524" s="3" t="str">
        <f>IF('DATA ENTRY'!CK523="","",IF('DATA ENTRY'!E523="","",IF(AND($CD$4='DATA ENTRY'!CK523,$CG$4='DATA ENTRY'!D523),'DATA ENTRY'!E523,"")))</f>
        <v/>
      </c>
      <c r="CN524" s="3" t="str">
        <f>IF('DATA ENTRY'!CK523="","",IF('DATA ENTRY'!W523="","",IF(AND($CD$4='DATA ENTRY'!CK523,$CG$4='DATA ENTRY'!D523),'DATA ENTRY'!W523,"")))</f>
        <v/>
      </c>
      <c r="CO524" s="3" t="str">
        <f>IF('DATA ENTRY'!CK523="","",IF('DATA ENTRY'!X523="","",IF(AND($CD$4='DATA ENTRY'!CK523,$CG$4='DATA ENTRY'!D523),'DATA ENTRY'!X523,"")))</f>
        <v/>
      </c>
      <c r="CP524" s="108" t="str">
        <f t="shared" si="135"/>
        <v/>
      </c>
      <c r="CQ524" s="108" t="str">
        <f>IF('DATA ENTRY'!CK523="","",IF('DATA ENTRY'!G523="","",IF(AND($CD$4='DATA ENTRY'!CK523,$CG$4='DATA ENTRY'!D523),'DATA ENTRY'!G523,"")))</f>
        <v/>
      </c>
      <c r="CR524" s="230" t="str">
        <f>IF('DATA ENTRY'!CK523="","",IF('DATA ENTRY'!D523="","",IF(AND($CD$4='DATA ENTRY'!CK523,$CG$4='DATA ENTRY'!D523),'DATA ENTRY'!D523,"")))</f>
        <v/>
      </c>
      <c r="CS524">
        <f t="shared" si="136"/>
        <v>0</v>
      </c>
      <c r="CT524">
        <f t="shared" si="137"/>
        <v>0</v>
      </c>
      <c r="CV524" s="139"/>
      <c r="CX524">
        <f t="shared" si="138"/>
        <v>0</v>
      </c>
      <c r="DB524" t="str">
        <f t="shared" ref="DB524:DB587" si="145">IF(DG524="","",RANK(DG524,$DG$7:$DG$211,1))</f>
        <v/>
      </c>
      <c r="DC524" t="str">
        <f t="shared" ref="DC524:DC587" si="146">IF(DY524=0,"",DY524)</f>
        <v/>
      </c>
      <c r="DD524" s="224">
        <v>518</v>
      </c>
      <c r="DE524" s="3" t="str">
        <f>IF('DATA ENTRY'!CK523="","",IF('DATA ENTRY'!B523="","",IF(AND($DF$4='DATA ENTRY'!D523),'DATA ENTRY'!B523,"")))</f>
        <v/>
      </c>
      <c r="DF524" s="3" t="str">
        <f>IF('DATA ENTRY'!CK523="","",IF('DATA ENTRY'!C523="","",IF(AND($DF$4='DATA ENTRY'!D523),'DATA ENTRY'!C523,"")))</f>
        <v/>
      </c>
      <c r="DG524" s="4" t="str">
        <f>IF('DATA ENTRY'!CK523="","",IF('DATA ENTRY'!I523="","",IF(AND($DF$4='DATA ENTRY'!D523),'DATA ENTRY'!I523,"")))</f>
        <v/>
      </c>
      <c r="DH524" s="4" t="str">
        <f>IF('DATA ENTRY'!CK523="","",IF('DATA ENTRY'!CK523="","",IF(AND($DF$4='DATA ENTRY'!D523),'DATA ENTRY'!CK523,"")))</f>
        <v/>
      </c>
      <c r="DI524" s="3" t="str">
        <f>IF('DATA ENTRY'!CK523="","",IF('DATA ENTRY'!N523="","",IF(AND($DF$4='DATA ENTRY'!D523),'DATA ENTRY'!N523,"")))</f>
        <v/>
      </c>
      <c r="DJ524" s="107" t="str">
        <f>IF('DATA ENTRY'!CK523="","",IF('DATA ENTRY'!O523="","",IF(AND($DF$4='DATA ENTRY'!D523),'DATA ENTRY'!O523,"")))</f>
        <v/>
      </c>
      <c r="DK524" s="3" t="str">
        <f>IF('DATA ENTRY'!CK523="","",IF('DATA ENTRY'!P523="","",IF(AND($DF$4='DATA ENTRY'!D523),'DATA ENTRY'!P523,"")))</f>
        <v/>
      </c>
      <c r="DL524" s="107" t="str">
        <f>IF('DATA ENTRY'!CK523="","",IF('DATA ENTRY'!Q523="","",IF(AND($DF$4='DATA ENTRY'!D523),'DATA ENTRY'!Q523,"")))</f>
        <v/>
      </c>
      <c r="DM524" s="3" t="str">
        <f>IF('DATA ENTRY'!CK523="","",IF('DATA ENTRY'!R523="","",IF(AND($DF$4='DATA ENTRY'!D523),'DATA ENTRY'!R523,"")))</f>
        <v/>
      </c>
      <c r="DN524" s="107" t="str">
        <f>IF('DATA ENTRY'!CK523="","",IF('DATA ENTRY'!S523="","",IF(AND($DF$4='DATA ENTRY'!D523),'DATA ENTRY'!S523,"")))</f>
        <v/>
      </c>
      <c r="DO524" s="3" t="str">
        <f>IF('DATA ENTRY'!CK523="","",IF('DATA ENTRY'!E523="","",IF(AND($DF$4='DATA ENTRY'!D523),'DATA ENTRY'!E523,"")))</f>
        <v/>
      </c>
      <c r="DP524" s="3" t="str">
        <f>IF('DATA ENTRY'!CK523="","",IF('DATA ENTRY'!D523="","",IF(AND($DF$4='DATA ENTRY'!D523),'DATA ENTRY'!D523,"")))</f>
        <v/>
      </c>
      <c r="DQ524" s="3" t="str">
        <f>IF('DATA ENTRY'!CK523="","",IF('DATA ENTRY'!W523="","",IF(AND($DF$4='DATA ENTRY'!D523),'DATA ENTRY'!W523,"")))</f>
        <v/>
      </c>
      <c r="DR524" s="3" t="str">
        <f>IF('DATA ENTRY'!CK523="","",IF('DATA ENTRY'!X523="","",IF(AND($DF$4='DATA ENTRY'!D523),'DATA ENTRY'!X523,"")))</f>
        <v/>
      </c>
      <c r="DS524" s="108" t="str">
        <f t="shared" si="139"/>
        <v/>
      </c>
      <c r="DT524" s="108" t="str">
        <f>IF('DATA ENTRY'!CK523="","",IF('DATA ENTRY'!D523="","",IF(AND($DF$4='DATA ENTRY'!D523),'DATA ENTRY'!G523,"")))</f>
        <v/>
      </c>
      <c r="DY524">
        <f t="shared" si="140"/>
        <v>0</v>
      </c>
      <c r="EB524" t="str">
        <f t="shared" si="141"/>
        <v/>
      </c>
      <c r="EC524" t="str">
        <f t="shared" si="142"/>
        <v/>
      </c>
      <c r="ED524" s="224">
        <v>518</v>
      </c>
      <c r="EE524" s="3" t="str">
        <f>IF('DATA ENTRY'!CK523="","",IF('DATA ENTRY'!B523="","",IF(AND($EF$4='DATA ENTRY'!G523,$EH$4='DATA ENTRY'!F523),'DATA ENTRY'!B523,"")))</f>
        <v/>
      </c>
      <c r="EF524" s="3" t="str">
        <f>IF('DATA ENTRY'!CK523="","",IF('DATA ENTRY'!C523="","",IF(AND($EF$4='DATA ENTRY'!G523,$EH$4='DATA ENTRY'!F523),'DATA ENTRY'!C523,"")))</f>
        <v/>
      </c>
      <c r="EG524" s="4" t="str">
        <f>IF('DATA ENTRY'!CK523="","",IF('DATA ENTRY'!I523="","",IF(AND($EF$4='DATA ENTRY'!G523,$EH$4='DATA ENTRY'!F523),'DATA ENTRY'!I523,"")))</f>
        <v/>
      </c>
      <c r="EH524" s="4" t="str">
        <f>IF('DATA ENTRY'!CK523="","",IF('DATA ENTRY'!CK523="","",IF(AND($EF$4='DATA ENTRY'!G523,$EH$4='DATA ENTRY'!F523),'DATA ENTRY'!CK523,"")))</f>
        <v/>
      </c>
      <c r="EI524" s="3" t="str">
        <f>IF('DATA ENTRY'!CK523="","",IF('DATA ENTRY'!N523="","",IF(AND($EF$4='DATA ENTRY'!G523,$EH$4='DATA ENTRY'!F523),'DATA ENTRY'!N523,"")))</f>
        <v/>
      </c>
      <c r="EJ524" s="107" t="str">
        <f>IF('DATA ENTRY'!CK523="","",IF('DATA ENTRY'!O523="","",IF(AND($EF$4='DATA ENTRY'!G523,$EH$4='DATA ENTRY'!F523),'DATA ENTRY'!O523,"")))</f>
        <v/>
      </c>
      <c r="EK524" s="3" t="str">
        <f>IF('DATA ENTRY'!CK523="","",IF('DATA ENTRY'!P523="","",IF(AND($EF$4='DATA ENTRY'!G523,$EH$4='DATA ENTRY'!F523),'DATA ENTRY'!P523,"")))</f>
        <v/>
      </c>
      <c r="EL524" s="107" t="str">
        <f>IF('DATA ENTRY'!CK523="","",IF('DATA ENTRY'!Q523="","",IF(AND($EF$4='DATA ENTRY'!G523,$EH$4='DATA ENTRY'!F523),'DATA ENTRY'!Q523,"")))</f>
        <v/>
      </c>
      <c r="EM524" s="3" t="str">
        <f>IF('DATA ENTRY'!CK523="","",IF('DATA ENTRY'!R523="","",IF(AND($EF$4='DATA ENTRY'!G523,$EH$4='DATA ENTRY'!F523),'DATA ENTRY'!R523,"")))</f>
        <v/>
      </c>
      <c r="EN524" s="107" t="str">
        <f>IF('DATA ENTRY'!CK523="","",IF('DATA ENTRY'!S523="","",IF(AND($EF$4='DATA ENTRY'!G523,$EH$4='DATA ENTRY'!F523),'DATA ENTRY'!S523,"")))</f>
        <v/>
      </c>
      <c r="EO524" s="3" t="str">
        <f>IF('DATA ENTRY'!CK523="","",IF('DATA ENTRY'!E523="","",IF(AND($EF$4='DATA ENTRY'!G523,$EH$4='DATA ENTRY'!F523),'DATA ENTRY'!E523,"")))</f>
        <v/>
      </c>
      <c r="EP524" s="3" t="str">
        <f>IF('DATA ENTRY'!CK523="","",IF('DATA ENTRY'!D523="","",IF(AND($EF$4='DATA ENTRY'!G523,$EH$4='DATA ENTRY'!F523),'DATA ENTRY'!D523,"")))</f>
        <v/>
      </c>
      <c r="EQ524" s="3" t="str">
        <f>IF('DATA ENTRY'!CK523="","",IF('DATA ENTRY'!W523="","",IF(AND($EF$4='DATA ENTRY'!G523,$EH$4='DATA ENTRY'!F523),'DATA ENTRY'!W523,"")))</f>
        <v/>
      </c>
      <c r="ER524" s="3" t="str">
        <f>IF('DATA ENTRY'!CK523="","",IF('DATA ENTRY'!X523="","",IF(AND($EF$4='DATA ENTRY'!G523,$EH$4='DATA ENTRY'!F523),'DATA ENTRY'!X523,"")))</f>
        <v/>
      </c>
      <c r="ES524" s="108" t="str">
        <f t="shared" si="143"/>
        <v/>
      </c>
      <c r="ET524" s="108" t="str">
        <f>IF('DATA ENTRY'!CK523="","",IF('DATA ENTRY'!D523="","",IF(AND($EF$4='DATA ENTRY'!G523,$EH$4='DATA ENTRY'!F523),'DATA ENTRY'!G523,"")))</f>
        <v/>
      </c>
      <c r="EY524">
        <f t="shared" si="144"/>
        <v>0</v>
      </c>
    </row>
    <row r="525" spans="1:155">
      <c r="A525" t="str">
        <f>IF(S525=0,"",1+(MAX($A$7:A524)))</f>
        <v/>
      </c>
      <c r="B525" s="224">
        <v>519</v>
      </c>
      <c r="C525" s="3" t="str">
        <f>IF('DATA ENTRY'!CK524="","",IF('DATA ENTRY'!B524="","",IF($D$4="All Post",'DATA ENTRY'!B524,IF(AND($D$4='DATA ENTRY'!CK524),'DATA ENTRY'!B524,""))))</f>
        <v/>
      </c>
      <c r="D525" s="3" t="str">
        <f>IF('DATA ENTRY'!CK524="","",IF('DATA ENTRY'!C524="","",IF($D$4="All Post",'DATA ENTRY'!C524,IF(AND($D$4='DATA ENTRY'!CK524),'DATA ENTRY'!C524,""))))</f>
        <v/>
      </c>
      <c r="E525" s="4" t="str">
        <f>IF('DATA ENTRY'!CK524="","",IF('DATA ENTRY'!I524="","",IF($D$4="All Post",'DATA ENTRY'!I524,IF(AND($D$4='DATA ENTRY'!CK524),'DATA ENTRY'!I524,""))))</f>
        <v/>
      </c>
      <c r="F525" s="4" t="str">
        <f>IF('DATA ENTRY'!CK524="","",IF('DATA ENTRY'!CK524="","",IF($D$4="All Post",'DATA ENTRY'!CK524,IF(AND($D$4='DATA ENTRY'!CK524),'DATA ENTRY'!CK524,""))))</f>
        <v/>
      </c>
      <c r="G525" s="3" t="str">
        <f>IF('DATA ENTRY'!CK524="","",IF('DATA ENTRY'!N524="","",IF($D$4="All Post",'DATA ENTRY'!N524,IF(AND($D$4='DATA ENTRY'!CK524),'DATA ENTRY'!N524,""))))</f>
        <v/>
      </c>
      <c r="H525" s="107" t="str">
        <f>IF('DATA ENTRY'!CK524="","",IF('DATA ENTRY'!O524="","",IF($D$4="All Post",'DATA ENTRY'!O524,IF(AND($D$4='DATA ENTRY'!CK524),'DATA ENTRY'!O524,""))))</f>
        <v/>
      </c>
      <c r="I525" s="3" t="str">
        <f>IF('DATA ENTRY'!CK524="","",IF('DATA ENTRY'!P524="","",IF($D$4="All Post",'DATA ENTRY'!P524,IF(AND($D$4='DATA ENTRY'!CK524),'DATA ENTRY'!P524,""))))</f>
        <v/>
      </c>
      <c r="J525" s="107" t="str">
        <f>IF('DATA ENTRY'!CK524="","",IF('DATA ENTRY'!Q524="","",IF($D$4="All Post",'DATA ENTRY'!Q524,IF(AND($D$4='DATA ENTRY'!CK524),'DATA ENTRY'!Q524,""))))</f>
        <v/>
      </c>
      <c r="K525" s="3" t="str">
        <f>IF('DATA ENTRY'!CK524="","",IF('DATA ENTRY'!R524="","",IF($D$4="All Post",'DATA ENTRY'!R524,IF(AND($D$4='DATA ENTRY'!CK524),'DATA ENTRY'!R524,""))))</f>
        <v/>
      </c>
      <c r="L525" s="3" t="str">
        <f>IF('DATA ENTRY'!CK524="","",IF('DATA ENTRY'!S524="","",IF($D$4="All Post",'DATA ENTRY'!S524,IF(AND($D$4='DATA ENTRY'!CK524),'DATA ENTRY'!S524,""))))</f>
        <v/>
      </c>
      <c r="M525" s="3" t="str">
        <f>IF('DATA ENTRY'!CK524="","",IF('DATA ENTRY'!E524="","",IF($D$4="All Post",'DATA ENTRY'!E524,IF(AND($D$4='DATA ENTRY'!CK524),'DATA ENTRY'!E524,""))))</f>
        <v/>
      </c>
      <c r="N525" s="3" t="str">
        <f>IF('DATA ENTRY'!CK524="","",IF('DATA ENTRY'!W524="","",IF($D$4="All Post",'DATA ENTRY'!W524,IF(AND($D$4='DATA ENTRY'!CK524),'DATA ENTRY'!W524,""))))</f>
        <v/>
      </c>
      <c r="O525" s="3" t="str">
        <f>IF('DATA ENTRY'!CK524="","",IF('DATA ENTRY'!X524="","",IF($D$4="All Post",'DATA ENTRY'!X524,IF(AND($D$4='DATA ENTRY'!CK524),'DATA ENTRY'!X524,""))))</f>
        <v/>
      </c>
      <c r="P525" s="3" t="str">
        <f>IF('DATA ENTRY'!CK524="","",IF('DATA ENTRY'!G524="","",IF($D$4="All Post",'DATA ENTRY'!G524,IF(AND($D$4='DATA ENTRY'!CK524),'DATA ENTRY'!G524,""))))</f>
        <v/>
      </c>
      <c r="S525">
        <f t="shared" si="131"/>
        <v>0</v>
      </c>
      <c r="T525" t="str">
        <f t="shared" si="132"/>
        <v/>
      </c>
      <c r="BZ525" t="str">
        <f t="shared" si="133"/>
        <v/>
      </c>
      <c r="CA525" t="str">
        <f t="shared" si="134"/>
        <v/>
      </c>
      <c r="CB525" s="224">
        <v>519</v>
      </c>
      <c r="CC525" s="3" t="str">
        <f>IF('DATA ENTRY'!CK524="","",IF('DATA ENTRY'!B524="","",IF(AND($CD$4='DATA ENTRY'!CK524,$CG$4='DATA ENTRY'!D524),'DATA ENTRY'!B524,"")))</f>
        <v/>
      </c>
      <c r="CD525" s="3" t="str">
        <f>IF('DATA ENTRY'!CK524="","",IF('DATA ENTRY'!C524="","",IF(AND($CD$4='DATA ENTRY'!CK524,$CG$4='DATA ENTRY'!D524),'DATA ENTRY'!C524,"")))</f>
        <v/>
      </c>
      <c r="CE525" s="4" t="str">
        <f>IF('DATA ENTRY'!CK524="","",IF('DATA ENTRY'!I524="","",IF(AND($CD$4='DATA ENTRY'!CK524,$CG$4='DATA ENTRY'!D524),'DATA ENTRY'!I524,"")))</f>
        <v/>
      </c>
      <c r="CF525" s="4" t="str">
        <f>IF('DATA ENTRY'!CK524="","",IF('DATA ENTRY'!CK524="","",IF(AND($CD$4='DATA ENTRY'!CK524,$CG$4='DATA ENTRY'!D524),'DATA ENTRY'!CK524,"")))</f>
        <v/>
      </c>
      <c r="CG525" s="3" t="str">
        <f>IF('DATA ENTRY'!CK524="","",IF('DATA ENTRY'!N524="","",IF(AND($CD$4='DATA ENTRY'!CK524,$CG$4='DATA ENTRY'!D524),'DATA ENTRY'!N524,"")))</f>
        <v/>
      </c>
      <c r="CH525" s="107" t="str">
        <f>IF('DATA ENTRY'!CK524="","",IF('DATA ENTRY'!O524="","",IF(AND($CD$4='DATA ENTRY'!CK524,$CG$4='DATA ENTRY'!D524),'DATA ENTRY'!O524,"")))</f>
        <v/>
      </c>
      <c r="CI525" s="3" t="str">
        <f>IF('DATA ENTRY'!CK524="","",IF('DATA ENTRY'!P524="","",IF(AND($CD$4='DATA ENTRY'!CK524,$CG$4='DATA ENTRY'!D524),'DATA ENTRY'!P524,"")))</f>
        <v/>
      </c>
      <c r="CJ525" s="107" t="str">
        <f>IF('DATA ENTRY'!CK524="","",IF('DATA ENTRY'!Q524="","",IF(AND($CD$4='DATA ENTRY'!CK524,$CG$4='DATA ENTRY'!D524),'DATA ENTRY'!Q524,"")))</f>
        <v/>
      </c>
      <c r="CK525" s="3" t="str">
        <f>IF('DATA ENTRY'!CK524="","",IF('DATA ENTRY'!R524="","",IF(AND($CD$4='DATA ENTRY'!CK524,$CG$4='DATA ENTRY'!D524),'DATA ENTRY'!R524,"")))</f>
        <v/>
      </c>
      <c r="CL525" s="3" t="str">
        <f>IF('DATA ENTRY'!CK524="","",IF('DATA ENTRY'!S524="","",IF(AND($CD$4='DATA ENTRY'!CK524,$CG$4='DATA ENTRY'!D524),'DATA ENTRY'!S524,"")))</f>
        <v/>
      </c>
      <c r="CM525" s="3" t="str">
        <f>IF('DATA ENTRY'!CK524="","",IF('DATA ENTRY'!E524="","",IF(AND($CD$4='DATA ENTRY'!CK524,$CG$4='DATA ENTRY'!D524),'DATA ENTRY'!E524,"")))</f>
        <v/>
      </c>
      <c r="CN525" s="3" t="str">
        <f>IF('DATA ENTRY'!CK524="","",IF('DATA ENTRY'!W524="","",IF(AND($CD$4='DATA ENTRY'!CK524,$CG$4='DATA ENTRY'!D524),'DATA ENTRY'!W524,"")))</f>
        <v/>
      </c>
      <c r="CO525" s="3" t="str">
        <f>IF('DATA ENTRY'!CK524="","",IF('DATA ENTRY'!X524="","",IF(AND($CD$4='DATA ENTRY'!CK524,$CG$4='DATA ENTRY'!D524),'DATA ENTRY'!X524,"")))</f>
        <v/>
      </c>
      <c r="CP525" s="108" t="str">
        <f t="shared" si="135"/>
        <v/>
      </c>
      <c r="CQ525" s="108" t="str">
        <f>IF('DATA ENTRY'!CK524="","",IF('DATA ENTRY'!G524="","",IF(AND($CD$4='DATA ENTRY'!CK524,$CG$4='DATA ENTRY'!D524),'DATA ENTRY'!G524,"")))</f>
        <v/>
      </c>
      <c r="CR525" s="230" t="str">
        <f>IF('DATA ENTRY'!CK524="","",IF('DATA ENTRY'!D524="","",IF(AND($CD$4='DATA ENTRY'!CK524,$CG$4='DATA ENTRY'!D524),'DATA ENTRY'!D524,"")))</f>
        <v/>
      </c>
      <c r="CS525">
        <f t="shared" si="136"/>
        <v>0</v>
      </c>
      <c r="CT525">
        <f t="shared" si="137"/>
        <v>0</v>
      </c>
      <c r="CV525" s="139"/>
      <c r="CX525">
        <f t="shared" si="138"/>
        <v>0</v>
      </c>
      <c r="DB525" t="str">
        <f t="shared" si="145"/>
        <v/>
      </c>
      <c r="DC525" t="str">
        <f t="shared" si="146"/>
        <v/>
      </c>
      <c r="DD525" s="224">
        <v>519</v>
      </c>
      <c r="DE525" s="3" t="str">
        <f>IF('DATA ENTRY'!CK524="","",IF('DATA ENTRY'!B524="","",IF(AND($DF$4='DATA ENTRY'!D524),'DATA ENTRY'!B524,"")))</f>
        <v/>
      </c>
      <c r="DF525" s="3" t="str">
        <f>IF('DATA ENTRY'!CK524="","",IF('DATA ENTRY'!C524="","",IF(AND($DF$4='DATA ENTRY'!D524),'DATA ENTRY'!C524,"")))</f>
        <v/>
      </c>
      <c r="DG525" s="4" t="str">
        <f>IF('DATA ENTRY'!CK524="","",IF('DATA ENTRY'!I524="","",IF(AND($DF$4='DATA ENTRY'!D524),'DATA ENTRY'!I524,"")))</f>
        <v/>
      </c>
      <c r="DH525" s="4" t="str">
        <f>IF('DATA ENTRY'!CK524="","",IF('DATA ENTRY'!CK524="","",IF(AND($DF$4='DATA ENTRY'!D524),'DATA ENTRY'!CK524,"")))</f>
        <v/>
      </c>
      <c r="DI525" s="3" t="str">
        <f>IF('DATA ENTRY'!CK524="","",IF('DATA ENTRY'!N524="","",IF(AND($DF$4='DATA ENTRY'!D524),'DATA ENTRY'!N524,"")))</f>
        <v/>
      </c>
      <c r="DJ525" s="107" t="str">
        <f>IF('DATA ENTRY'!CK524="","",IF('DATA ENTRY'!O524="","",IF(AND($DF$4='DATA ENTRY'!D524),'DATA ENTRY'!O524,"")))</f>
        <v/>
      </c>
      <c r="DK525" s="3" t="str">
        <f>IF('DATA ENTRY'!CK524="","",IF('DATA ENTRY'!P524="","",IF(AND($DF$4='DATA ENTRY'!D524),'DATA ENTRY'!P524,"")))</f>
        <v/>
      </c>
      <c r="DL525" s="107" t="str">
        <f>IF('DATA ENTRY'!CK524="","",IF('DATA ENTRY'!Q524="","",IF(AND($DF$4='DATA ENTRY'!D524),'DATA ENTRY'!Q524,"")))</f>
        <v/>
      </c>
      <c r="DM525" s="3" t="str">
        <f>IF('DATA ENTRY'!CK524="","",IF('DATA ENTRY'!R524="","",IF(AND($DF$4='DATA ENTRY'!D524),'DATA ENTRY'!R524,"")))</f>
        <v/>
      </c>
      <c r="DN525" s="107" t="str">
        <f>IF('DATA ENTRY'!CK524="","",IF('DATA ENTRY'!S524="","",IF(AND($DF$4='DATA ENTRY'!D524),'DATA ENTRY'!S524,"")))</f>
        <v/>
      </c>
      <c r="DO525" s="3" t="str">
        <f>IF('DATA ENTRY'!CK524="","",IF('DATA ENTRY'!E524="","",IF(AND($DF$4='DATA ENTRY'!D524),'DATA ENTRY'!E524,"")))</f>
        <v/>
      </c>
      <c r="DP525" s="3" t="str">
        <f>IF('DATA ENTRY'!CK524="","",IF('DATA ENTRY'!D524="","",IF(AND($DF$4='DATA ENTRY'!D524),'DATA ENTRY'!D524,"")))</f>
        <v/>
      </c>
      <c r="DQ525" s="3" t="str">
        <f>IF('DATA ENTRY'!CK524="","",IF('DATA ENTRY'!W524="","",IF(AND($DF$4='DATA ENTRY'!D524),'DATA ENTRY'!W524,"")))</f>
        <v/>
      </c>
      <c r="DR525" s="3" t="str">
        <f>IF('DATA ENTRY'!CK524="","",IF('DATA ENTRY'!X524="","",IF(AND($DF$4='DATA ENTRY'!D524),'DATA ENTRY'!X524,"")))</f>
        <v/>
      </c>
      <c r="DS525" s="108" t="str">
        <f t="shared" si="139"/>
        <v/>
      </c>
      <c r="DT525" s="108" t="str">
        <f>IF('DATA ENTRY'!CK524="","",IF('DATA ENTRY'!D524="","",IF(AND($DF$4='DATA ENTRY'!D524),'DATA ENTRY'!G524,"")))</f>
        <v/>
      </c>
      <c r="DY525">
        <f t="shared" si="140"/>
        <v>0</v>
      </c>
      <c r="EB525" t="str">
        <f t="shared" si="141"/>
        <v/>
      </c>
      <c r="EC525" t="str">
        <f t="shared" si="142"/>
        <v/>
      </c>
      <c r="ED525" s="224">
        <v>519</v>
      </c>
      <c r="EE525" s="3" t="str">
        <f>IF('DATA ENTRY'!CK524="","",IF('DATA ENTRY'!B524="","",IF(AND($EF$4='DATA ENTRY'!G524,$EH$4='DATA ENTRY'!F524),'DATA ENTRY'!B524,"")))</f>
        <v/>
      </c>
      <c r="EF525" s="3" t="str">
        <f>IF('DATA ENTRY'!CK524="","",IF('DATA ENTRY'!C524="","",IF(AND($EF$4='DATA ENTRY'!G524,$EH$4='DATA ENTRY'!F524),'DATA ENTRY'!C524,"")))</f>
        <v/>
      </c>
      <c r="EG525" s="4" t="str">
        <f>IF('DATA ENTRY'!CK524="","",IF('DATA ENTRY'!I524="","",IF(AND($EF$4='DATA ENTRY'!G524,$EH$4='DATA ENTRY'!F524),'DATA ENTRY'!I524,"")))</f>
        <v/>
      </c>
      <c r="EH525" s="4" t="str">
        <f>IF('DATA ENTRY'!CK524="","",IF('DATA ENTRY'!CK524="","",IF(AND($EF$4='DATA ENTRY'!G524,$EH$4='DATA ENTRY'!F524),'DATA ENTRY'!CK524,"")))</f>
        <v/>
      </c>
      <c r="EI525" s="3" t="str">
        <f>IF('DATA ENTRY'!CK524="","",IF('DATA ENTRY'!N524="","",IF(AND($EF$4='DATA ENTRY'!G524,$EH$4='DATA ENTRY'!F524),'DATA ENTRY'!N524,"")))</f>
        <v/>
      </c>
      <c r="EJ525" s="107" t="str">
        <f>IF('DATA ENTRY'!CK524="","",IF('DATA ENTRY'!O524="","",IF(AND($EF$4='DATA ENTRY'!G524,$EH$4='DATA ENTRY'!F524),'DATA ENTRY'!O524,"")))</f>
        <v/>
      </c>
      <c r="EK525" s="3" t="str">
        <f>IF('DATA ENTRY'!CK524="","",IF('DATA ENTRY'!P524="","",IF(AND($EF$4='DATA ENTRY'!G524,$EH$4='DATA ENTRY'!F524),'DATA ENTRY'!P524,"")))</f>
        <v/>
      </c>
      <c r="EL525" s="107" t="str">
        <f>IF('DATA ENTRY'!CK524="","",IF('DATA ENTRY'!Q524="","",IF(AND($EF$4='DATA ENTRY'!G524,$EH$4='DATA ENTRY'!F524),'DATA ENTRY'!Q524,"")))</f>
        <v/>
      </c>
      <c r="EM525" s="3" t="str">
        <f>IF('DATA ENTRY'!CK524="","",IF('DATA ENTRY'!R524="","",IF(AND($EF$4='DATA ENTRY'!G524,$EH$4='DATA ENTRY'!F524),'DATA ENTRY'!R524,"")))</f>
        <v/>
      </c>
      <c r="EN525" s="107" t="str">
        <f>IF('DATA ENTRY'!CK524="","",IF('DATA ENTRY'!S524="","",IF(AND($EF$4='DATA ENTRY'!G524,$EH$4='DATA ENTRY'!F524),'DATA ENTRY'!S524,"")))</f>
        <v/>
      </c>
      <c r="EO525" s="3" t="str">
        <f>IF('DATA ENTRY'!CK524="","",IF('DATA ENTRY'!E524="","",IF(AND($EF$4='DATA ENTRY'!G524,$EH$4='DATA ENTRY'!F524),'DATA ENTRY'!E524,"")))</f>
        <v/>
      </c>
      <c r="EP525" s="3" t="str">
        <f>IF('DATA ENTRY'!CK524="","",IF('DATA ENTRY'!D524="","",IF(AND($EF$4='DATA ENTRY'!G524,$EH$4='DATA ENTRY'!F524),'DATA ENTRY'!D524,"")))</f>
        <v/>
      </c>
      <c r="EQ525" s="3" t="str">
        <f>IF('DATA ENTRY'!CK524="","",IF('DATA ENTRY'!W524="","",IF(AND($EF$4='DATA ENTRY'!G524,$EH$4='DATA ENTRY'!F524),'DATA ENTRY'!W524,"")))</f>
        <v/>
      </c>
      <c r="ER525" s="3" t="str">
        <f>IF('DATA ENTRY'!CK524="","",IF('DATA ENTRY'!X524="","",IF(AND($EF$4='DATA ENTRY'!G524,$EH$4='DATA ENTRY'!F524),'DATA ENTRY'!X524,"")))</f>
        <v/>
      </c>
      <c r="ES525" s="108" t="str">
        <f t="shared" si="143"/>
        <v/>
      </c>
      <c r="ET525" s="108" t="str">
        <f>IF('DATA ENTRY'!CK524="","",IF('DATA ENTRY'!D524="","",IF(AND($EF$4='DATA ENTRY'!G524,$EH$4='DATA ENTRY'!F524),'DATA ENTRY'!G524,"")))</f>
        <v/>
      </c>
      <c r="EY525">
        <f t="shared" si="144"/>
        <v>0</v>
      </c>
    </row>
    <row r="526" spans="1:155">
      <c r="A526" t="str">
        <f>IF(S526=0,"",1+(MAX($A$7:A525)))</f>
        <v/>
      </c>
      <c r="B526" s="224">
        <v>520</v>
      </c>
      <c r="C526" s="3" t="str">
        <f>IF('DATA ENTRY'!CK525="","",IF('DATA ENTRY'!B525="","",IF($D$4="All Post",'DATA ENTRY'!B525,IF(AND($D$4='DATA ENTRY'!CK525),'DATA ENTRY'!B525,""))))</f>
        <v/>
      </c>
      <c r="D526" s="3" t="str">
        <f>IF('DATA ENTRY'!CK525="","",IF('DATA ENTRY'!C525="","",IF($D$4="All Post",'DATA ENTRY'!C525,IF(AND($D$4='DATA ENTRY'!CK525),'DATA ENTRY'!C525,""))))</f>
        <v/>
      </c>
      <c r="E526" s="4" t="str">
        <f>IF('DATA ENTRY'!CK525="","",IF('DATA ENTRY'!I525="","",IF($D$4="All Post",'DATA ENTRY'!I525,IF(AND($D$4='DATA ENTRY'!CK525),'DATA ENTRY'!I525,""))))</f>
        <v/>
      </c>
      <c r="F526" s="4" t="str">
        <f>IF('DATA ENTRY'!CK525="","",IF('DATA ENTRY'!CK525="","",IF($D$4="All Post",'DATA ENTRY'!CK525,IF(AND($D$4='DATA ENTRY'!CK525),'DATA ENTRY'!CK525,""))))</f>
        <v/>
      </c>
      <c r="G526" s="3" t="str">
        <f>IF('DATA ENTRY'!CK525="","",IF('DATA ENTRY'!N525="","",IF($D$4="All Post",'DATA ENTRY'!N525,IF(AND($D$4='DATA ENTRY'!CK525),'DATA ENTRY'!N525,""))))</f>
        <v/>
      </c>
      <c r="H526" s="107" t="str">
        <f>IF('DATA ENTRY'!CK525="","",IF('DATA ENTRY'!O525="","",IF($D$4="All Post",'DATA ENTRY'!O525,IF(AND($D$4='DATA ENTRY'!CK525),'DATA ENTRY'!O525,""))))</f>
        <v/>
      </c>
      <c r="I526" s="3" t="str">
        <f>IF('DATA ENTRY'!CK525="","",IF('DATA ENTRY'!P525="","",IF($D$4="All Post",'DATA ENTRY'!P525,IF(AND($D$4='DATA ENTRY'!CK525),'DATA ENTRY'!P525,""))))</f>
        <v/>
      </c>
      <c r="J526" s="107" t="str">
        <f>IF('DATA ENTRY'!CK525="","",IF('DATA ENTRY'!Q525="","",IF($D$4="All Post",'DATA ENTRY'!Q525,IF(AND($D$4='DATA ENTRY'!CK525),'DATA ENTRY'!Q525,""))))</f>
        <v/>
      </c>
      <c r="K526" s="3" t="str">
        <f>IF('DATA ENTRY'!CK525="","",IF('DATA ENTRY'!R525="","",IF($D$4="All Post",'DATA ENTRY'!R525,IF(AND($D$4='DATA ENTRY'!CK525),'DATA ENTRY'!R525,""))))</f>
        <v/>
      </c>
      <c r="L526" s="3" t="str">
        <f>IF('DATA ENTRY'!CK525="","",IF('DATA ENTRY'!S525="","",IF($D$4="All Post",'DATA ENTRY'!S525,IF(AND($D$4='DATA ENTRY'!CK525),'DATA ENTRY'!S525,""))))</f>
        <v/>
      </c>
      <c r="M526" s="3" t="str">
        <f>IF('DATA ENTRY'!CK525="","",IF('DATA ENTRY'!E525="","",IF($D$4="All Post",'DATA ENTRY'!E525,IF(AND($D$4='DATA ENTRY'!CK525),'DATA ENTRY'!E525,""))))</f>
        <v/>
      </c>
      <c r="N526" s="3" t="str">
        <f>IF('DATA ENTRY'!CK525="","",IF('DATA ENTRY'!W525="","",IF($D$4="All Post",'DATA ENTRY'!W525,IF(AND($D$4='DATA ENTRY'!CK525),'DATA ENTRY'!W525,""))))</f>
        <v/>
      </c>
      <c r="O526" s="3" t="str">
        <f>IF('DATA ENTRY'!CK525="","",IF('DATA ENTRY'!X525="","",IF($D$4="All Post",'DATA ENTRY'!X525,IF(AND($D$4='DATA ENTRY'!CK525),'DATA ENTRY'!X525,""))))</f>
        <v/>
      </c>
      <c r="P526" s="3" t="str">
        <f>IF('DATA ENTRY'!CK525="","",IF('DATA ENTRY'!G525="","",IF($D$4="All Post",'DATA ENTRY'!G525,IF(AND($D$4='DATA ENTRY'!CK525),'DATA ENTRY'!G525,""))))</f>
        <v/>
      </c>
      <c r="S526">
        <f t="shared" si="131"/>
        <v>0</v>
      </c>
      <c r="T526" t="str">
        <f t="shared" si="132"/>
        <v/>
      </c>
      <c r="BZ526" t="str">
        <f t="shared" si="133"/>
        <v/>
      </c>
      <c r="CA526" t="str">
        <f t="shared" si="134"/>
        <v/>
      </c>
      <c r="CB526" s="224">
        <v>520</v>
      </c>
      <c r="CC526" s="3" t="str">
        <f>IF('DATA ENTRY'!CK525="","",IF('DATA ENTRY'!B525="","",IF(AND($CD$4='DATA ENTRY'!CK525,$CG$4='DATA ENTRY'!D525),'DATA ENTRY'!B525,"")))</f>
        <v/>
      </c>
      <c r="CD526" s="3" t="str">
        <f>IF('DATA ENTRY'!CK525="","",IF('DATA ENTRY'!C525="","",IF(AND($CD$4='DATA ENTRY'!CK525,$CG$4='DATA ENTRY'!D525),'DATA ENTRY'!C525,"")))</f>
        <v/>
      </c>
      <c r="CE526" s="4" t="str">
        <f>IF('DATA ENTRY'!CK525="","",IF('DATA ENTRY'!I525="","",IF(AND($CD$4='DATA ENTRY'!CK525,$CG$4='DATA ENTRY'!D525),'DATA ENTRY'!I525,"")))</f>
        <v/>
      </c>
      <c r="CF526" s="4" t="str">
        <f>IF('DATA ENTRY'!CK525="","",IF('DATA ENTRY'!CK525="","",IF(AND($CD$4='DATA ENTRY'!CK525,$CG$4='DATA ENTRY'!D525),'DATA ENTRY'!CK525,"")))</f>
        <v/>
      </c>
      <c r="CG526" s="3" t="str">
        <f>IF('DATA ENTRY'!CK525="","",IF('DATA ENTRY'!N525="","",IF(AND($CD$4='DATA ENTRY'!CK525,$CG$4='DATA ENTRY'!D525),'DATA ENTRY'!N525,"")))</f>
        <v/>
      </c>
      <c r="CH526" s="107" t="str">
        <f>IF('DATA ENTRY'!CK525="","",IF('DATA ENTRY'!O525="","",IF(AND($CD$4='DATA ENTRY'!CK525,$CG$4='DATA ENTRY'!D525),'DATA ENTRY'!O525,"")))</f>
        <v/>
      </c>
      <c r="CI526" s="3" t="str">
        <f>IF('DATA ENTRY'!CK525="","",IF('DATA ENTRY'!P525="","",IF(AND($CD$4='DATA ENTRY'!CK525,$CG$4='DATA ENTRY'!D525),'DATA ENTRY'!P525,"")))</f>
        <v/>
      </c>
      <c r="CJ526" s="107" t="str">
        <f>IF('DATA ENTRY'!CK525="","",IF('DATA ENTRY'!Q525="","",IF(AND($CD$4='DATA ENTRY'!CK525,$CG$4='DATA ENTRY'!D525),'DATA ENTRY'!Q525,"")))</f>
        <v/>
      </c>
      <c r="CK526" s="3" t="str">
        <f>IF('DATA ENTRY'!CK525="","",IF('DATA ENTRY'!R525="","",IF(AND($CD$4='DATA ENTRY'!CK525,$CG$4='DATA ENTRY'!D525),'DATA ENTRY'!R525,"")))</f>
        <v/>
      </c>
      <c r="CL526" s="3" t="str">
        <f>IF('DATA ENTRY'!CK525="","",IF('DATA ENTRY'!S525="","",IF(AND($CD$4='DATA ENTRY'!CK525,$CG$4='DATA ENTRY'!D525),'DATA ENTRY'!S525,"")))</f>
        <v/>
      </c>
      <c r="CM526" s="3" t="str">
        <f>IF('DATA ENTRY'!CK525="","",IF('DATA ENTRY'!E525="","",IF(AND($CD$4='DATA ENTRY'!CK525,$CG$4='DATA ENTRY'!D525),'DATA ENTRY'!E525,"")))</f>
        <v/>
      </c>
      <c r="CN526" s="3" t="str">
        <f>IF('DATA ENTRY'!CK525="","",IF('DATA ENTRY'!W525="","",IF(AND($CD$4='DATA ENTRY'!CK525,$CG$4='DATA ENTRY'!D525),'DATA ENTRY'!W525,"")))</f>
        <v/>
      </c>
      <c r="CO526" s="3" t="str">
        <f>IF('DATA ENTRY'!CK525="","",IF('DATA ENTRY'!X525="","",IF(AND($CD$4='DATA ENTRY'!CK525,$CG$4='DATA ENTRY'!D525),'DATA ENTRY'!X525,"")))</f>
        <v/>
      </c>
      <c r="CP526" s="108" t="str">
        <f t="shared" si="135"/>
        <v/>
      </c>
      <c r="CQ526" s="108" t="str">
        <f>IF('DATA ENTRY'!CK525="","",IF('DATA ENTRY'!G525="","",IF(AND($CD$4='DATA ENTRY'!CK525,$CG$4='DATA ENTRY'!D525),'DATA ENTRY'!G525,"")))</f>
        <v/>
      </c>
      <c r="CR526" s="230" t="str">
        <f>IF('DATA ENTRY'!CK525="","",IF('DATA ENTRY'!D525="","",IF(AND($CD$4='DATA ENTRY'!CK525,$CG$4='DATA ENTRY'!D525),'DATA ENTRY'!D525,"")))</f>
        <v/>
      </c>
      <c r="CS526">
        <f t="shared" si="136"/>
        <v>0</v>
      </c>
      <c r="CT526">
        <f t="shared" si="137"/>
        <v>0</v>
      </c>
      <c r="CV526" s="139"/>
      <c r="CX526">
        <f t="shared" si="138"/>
        <v>0</v>
      </c>
      <c r="DB526" t="str">
        <f t="shared" si="145"/>
        <v/>
      </c>
      <c r="DC526" t="str">
        <f t="shared" si="146"/>
        <v/>
      </c>
      <c r="DD526" s="224">
        <v>520</v>
      </c>
      <c r="DE526" s="3" t="str">
        <f>IF('DATA ENTRY'!CK525="","",IF('DATA ENTRY'!B525="","",IF(AND($DF$4='DATA ENTRY'!D525),'DATA ENTRY'!B525,"")))</f>
        <v/>
      </c>
      <c r="DF526" s="3" t="str">
        <f>IF('DATA ENTRY'!CK525="","",IF('DATA ENTRY'!C525="","",IF(AND($DF$4='DATA ENTRY'!D525),'DATA ENTRY'!C525,"")))</f>
        <v/>
      </c>
      <c r="DG526" s="4" t="str">
        <f>IF('DATA ENTRY'!CK525="","",IF('DATA ENTRY'!I525="","",IF(AND($DF$4='DATA ENTRY'!D525),'DATA ENTRY'!I525,"")))</f>
        <v/>
      </c>
      <c r="DH526" s="4" t="str">
        <f>IF('DATA ENTRY'!CK525="","",IF('DATA ENTRY'!CK525="","",IF(AND($DF$4='DATA ENTRY'!D525),'DATA ENTRY'!CK525,"")))</f>
        <v/>
      </c>
      <c r="DI526" s="3" t="str">
        <f>IF('DATA ENTRY'!CK525="","",IF('DATA ENTRY'!N525="","",IF(AND($DF$4='DATA ENTRY'!D525),'DATA ENTRY'!N525,"")))</f>
        <v/>
      </c>
      <c r="DJ526" s="107" t="str">
        <f>IF('DATA ENTRY'!CK525="","",IF('DATA ENTRY'!O525="","",IF(AND($DF$4='DATA ENTRY'!D525),'DATA ENTRY'!O525,"")))</f>
        <v/>
      </c>
      <c r="DK526" s="3" t="str">
        <f>IF('DATA ENTRY'!CK525="","",IF('DATA ENTRY'!P525="","",IF(AND($DF$4='DATA ENTRY'!D525),'DATA ENTRY'!P525,"")))</f>
        <v/>
      </c>
      <c r="DL526" s="107" t="str">
        <f>IF('DATA ENTRY'!CK525="","",IF('DATA ENTRY'!Q525="","",IF(AND($DF$4='DATA ENTRY'!D525),'DATA ENTRY'!Q525,"")))</f>
        <v/>
      </c>
      <c r="DM526" s="3" t="str">
        <f>IF('DATA ENTRY'!CK525="","",IF('DATA ENTRY'!R525="","",IF(AND($DF$4='DATA ENTRY'!D525),'DATA ENTRY'!R525,"")))</f>
        <v/>
      </c>
      <c r="DN526" s="107" t="str">
        <f>IF('DATA ENTRY'!CK525="","",IF('DATA ENTRY'!S525="","",IF(AND($DF$4='DATA ENTRY'!D525),'DATA ENTRY'!S525,"")))</f>
        <v/>
      </c>
      <c r="DO526" s="3" t="str">
        <f>IF('DATA ENTRY'!CK525="","",IF('DATA ENTRY'!E525="","",IF(AND($DF$4='DATA ENTRY'!D525),'DATA ENTRY'!E525,"")))</f>
        <v/>
      </c>
      <c r="DP526" s="3" t="str">
        <f>IF('DATA ENTRY'!CK525="","",IF('DATA ENTRY'!D525="","",IF(AND($DF$4='DATA ENTRY'!D525),'DATA ENTRY'!D525,"")))</f>
        <v/>
      </c>
      <c r="DQ526" s="3" t="str">
        <f>IF('DATA ENTRY'!CK525="","",IF('DATA ENTRY'!W525="","",IF(AND($DF$4='DATA ENTRY'!D525),'DATA ENTRY'!W525,"")))</f>
        <v/>
      </c>
      <c r="DR526" s="3" t="str">
        <f>IF('DATA ENTRY'!CK525="","",IF('DATA ENTRY'!X525="","",IF(AND($DF$4='DATA ENTRY'!D525),'DATA ENTRY'!X525,"")))</f>
        <v/>
      </c>
      <c r="DS526" s="108" t="str">
        <f t="shared" si="139"/>
        <v/>
      </c>
      <c r="DT526" s="108" t="str">
        <f>IF('DATA ENTRY'!CK525="","",IF('DATA ENTRY'!D525="","",IF(AND($DF$4='DATA ENTRY'!D525),'DATA ENTRY'!G525,"")))</f>
        <v/>
      </c>
      <c r="DY526">
        <f t="shared" si="140"/>
        <v>0</v>
      </c>
      <c r="EB526" t="str">
        <f t="shared" si="141"/>
        <v/>
      </c>
      <c r="EC526" t="str">
        <f t="shared" si="142"/>
        <v/>
      </c>
      <c r="ED526" s="224">
        <v>520</v>
      </c>
      <c r="EE526" s="3" t="str">
        <f>IF('DATA ENTRY'!CK525="","",IF('DATA ENTRY'!B525="","",IF(AND($EF$4='DATA ENTRY'!G525,$EH$4='DATA ENTRY'!F525),'DATA ENTRY'!B525,"")))</f>
        <v/>
      </c>
      <c r="EF526" s="3" t="str">
        <f>IF('DATA ENTRY'!CK525="","",IF('DATA ENTRY'!C525="","",IF(AND($EF$4='DATA ENTRY'!G525,$EH$4='DATA ENTRY'!F525),'DATA ENTRY'!C525,"")))</f>
        <v/>
      </c>
      <c r="EG526" s="4" t="str">
        <f>IF('DATA ENTRY'!CK525="","",IF('DATA ENTRY'!I525="","",IF(AND($EF$4='DATA ENTRY'!G525,$EH$4='DATA ENTRY'!F525),'DATA ENTRY'!I525,"")))</f>
        <v/>
      </c>
      <c r="EH526" s="4" t="str">
        <f>IF('DATA ENTRY'!CK525="","",IF('DATA ENTRY'!CK525="","",IF(AND($EF$4='DATA ENTRY'!G525,$EH$4='DATA ENTRY'!F525),'DATA ENTRY'!CK525,"")))</f>
        <v/>
      </c>
      <c r="EI526" s="3" t="str">
        <f>IF('DATA ENTRY'!CK525="","",IF('DATA ENTRY'!N525="","",IF(AND($EF$4='DATA ENTRY'!G525,$EH$4='DATA ENTRY'!F525),'DATA ENTRY'!N525,"")))</f>
        <v/>
      </c>
      <c r="EJ526" s="107" t="str">
        <f>IF('DATA ENTRY'!CK525="","",IF('DATA ENTRY'!O525="","",IF(AND($EF$4='DATA ENTRY'!G525,$EH$4='DATA ENTRY'!F525),'DATA ENTRY'!O525,"")))</f>
        <v/>
      </c>
      <c r="EK526" s="3" t="str">
        <f>IF('DATA ENTRY'!CK525="","",IF('DATA ENTRY'!P525="","",IF(AND($EF$4='DATA ENTRY'!G525,$EH$4='DATA ENTRY'!F525),'DATA ENTRY'!P525,"")))</f>
        <v/>
      </c>
      <c r="EL526" s="107" t="str">
        <f>IF('DATA ENTRY'!CK525="","",IF('DATA ENTRY'!Q525="","",IF(AND($EF$4='DATA ENTRY'!G525,$EH$4='DATA ENTRY'!F525),'DATA ENTRY'!Q525,"")))</f>
        <v/>
      </c>
      <c r="EM526" s="3" t="str">
        <f>IF('DATA ENTRY'!CK525="","",IF('DATA ENTRY'!R525="","",IF(AND($EF$4='DATA ENTRY'!G525,$EH$4='DATA ENTRY'!F525),'DATA ENTRY'!R525,"")))</f>
        <v/>
      </c>
      <c r="EN526" s="107" t="str">
        <f>IF('DATA ENTRY'!CK525="","",IF('DATA ENTRY'!S525="","",IF(AND($EF$4='DATA ENTRY'!G525,$EH$4='DATA ENTRY'!F525),'DATA ENTRY'!S525,"")))</f>
        <v/>
      </c>
      <c r="EO526" s="3" t="str">
        <f>IF('DATA ENTRY'!CK525="","",IF('DATA ENTRY'!E525="","",IF(AND($EF$4='DATA ENTRY'!G525,$EH$4='DATA ENTRY'!F525),'DATA ENTRY'!E525,"")))</f>
        <v/>
      </c>
      <c r="EP526" s="3" t="str">
        <f>IF('DATA ENTRY'!CK525="","",IF('DATA ENTRY'!D525="","",IF(AND($EF$4='DATA ENTRY'!G525,$EH$4='DATA ENTRY'!F525),'DATA ENTRY'!D525,"")))</f>
        <v/>
      </c>
      <c r="EQ526" s="3" t="str">
        <f>IF('DATA ENTRY'!CK525="","",IF('DATA ENTRY'!W525="","",IF(AND($EF$4='DATA ENTRY'!G525,$EH$4='DATA ENTRY'!F525),'DATA ENTRY'!W525,"")))</f>
        <v/>
      </c>
      <c r="ER526" s="3" t="str">
        <f>IF('DATA ENTRY'!CK525="","",IF('DATA ENTRY'!X525="","",IF(AND($EF$4='DATA ENTRY'!G525,$EH$4='DATA ENTRY'!F525),'DATA ENTRY'!X525,"")))</f>
        <v/>
      </c>
      <c r="ES526" s="108" t="str">
        <f t="shared" si="143"/>
        <v/>
      </c>
      <c r="ET526" s="108" t="str">
        <f>IF('DATA ENTRY'!CK525="","",IF('DATA ENTRY'!D525="","",IF(AND($EF$4='DATA ENTRY'!G525,$EH$4='DATA ENTRY'!F525),'DATA ENTRY'!G525,"")))</f>
        <v/>
      </c>
      <c r="EY526">
        <f t="shared" si="144"/>
        <v>0</v>
      </c>
    </row>
    <row r="527" spans="1:155">
      <c r="A527" t="str">
        <f>IF(S527=0,"",1+(MAX($A$7:A526)))</f>
        <v/>
      </c>
      <c r="B527" s="224">
        <v>521</v>
      </c>
      <c r="C527" s="3" t="str">
        <f>IF('DATA ENTRY'!CK526="","",IF('DATA ENTRY'!B526="","",IF($D$4="All Post",'DATA ENTRY'!B526,IF(AND($D$4='DATA ENTRY'!CK526),'DATA ENTRY'!B526,""))))</f>
        <v/>
      </c>
      <c r="D527" s="3" t="str">
        <f>IF('DATA ENTRY'!CK526="","",IF('DATA ENTRY'!C526="","",IF($D$4="All Post",'DATA ENTRY'!C526,IF(AND($D$4='DATA ENTRY'!CK526),'DATA ENTRY'!C526,""))))</f>
        <v/>
      </c>
      <c r="E527" s="4" t="str">
        <f>IF('DATA ENTRY'!CK526="","",IF('DATA ENTRY'!I526="","",IF($D$4="All Post",'DATA ENTRY'!I526,IF(AND($D$4='DATA ENTRY'!CK526),'DATA ENTRY'!I526,""))))</f>
        <v/>
      </c>
      <c r="F527" s="4" t="str">
        <f>IF('DATA ENTRY'!CK526="","",IF('DATA ENTRY'!CK526="","",IF($D$4="All Post",'DATA ENTRY'!CK526,IF(AND($D$4='DATA ENTRY'!CK526),'DATA ENTRY'!CK526,""))))</f>
        <v/>
      </c>
      <c r="G527" s="3" t="str">
        <f>IF('DATA ENTRY'!CK526="","",IF('DATA ENTRY'!N526="","",IF($D$4="All Post",'DATA ENTRY'!N526,IF(AND($D$4='DATA ENTRY'!CK526),'DATA ENTRY'!N526,""))))</f>
        <v/>
      </c>
      <c r="H527" s="107" t="str">
        <f>IF('DATA ENTRY'!CK526="","",IF('DATA ENTRY'!O526="","",IF($D$4="All Post",'DATA ENTRY'!O526,IF(AND($D$4='DATA ENTRY'!CK526),'DATA ENTRY'!O526,""))))</f>
        <v/>
      </c>
      <c r="I527" s="3" t="str">
        <f>IF('DATA ENTRY'!CK526="","",IF('DATA ENTRY'!P526="","",IF($D$4="All Post",'DATA ENTRY'!P526,IF(AND($D$4='DATA ENTRY'!CK526),'DATA ENTRY'!P526,""))))</f>
        <v/>
      </c>
      <c r="J527" s="107" t="str">
        <f>IF('DATA ENTRY'!CK526="","",IF('DATA ENTRY'!Q526="","",IF($D$4="All Post",'DATA ENTRY'!Q526,IF(AND($D$4='DATA ENTRY'!CK526),'DATA ENTRY'!Q526,""))))</f>
        <v/>
      </c>
      <c r="K527" s="3" t="str">
        <f>IF('DATA ENTRY'!CK526="","",IF('DATA ENTRY'!R526="","",IF($D$4="All Post",'DATA ENTRY'!R526,IF(AND($D$4='DATA ENTRY'!CK526),'DATA ENTRY'!R526,""))))</f>
        <v/>
      </c>
      <c r="L527" s="3" t="str">
        <f>IF('DATA ENTRY'!CK526="","",IF('DATA ENTRY'!S526="","",IF($D$4="All Post",'DATA ENTRY'!S526,IF(AND($D$4='DATA ENTRY'!CK526),'DATA ENTRY'!S526,""))))</f>
        <v/>
      </c>
      <c r="M527" s="3" t="str">
        <f>IF('DATA ENTRY'!CK526="","",IF('DATA ENTRY'!E526="","",IF($D$4="All Post",'DATA ENTRY'!E526,IF(AND($D$4='DATA ENTRY'!CK526),'DATA ENTRY'!E526,""))))</f>
        <v/>
      </c>
      <c r="N527" s="3" t="str">
        <f>IF('DATA ENTRY'!CK526="","",IF('DATA ENTRY'!W526="","",IF($D$4="All Post",'DATA ENTRY'!W526,IF(AND($D$4='DATA ENTRY'!CK526),'DATA ENTRY'!W526,""))))</f>
        <v/>
      </c>
      <c r="O527" s="3" t="str">
        <f>IF('DATA ENTRY'!CK526="","",IF('DATA ENTRY'!X526="","",IF($D$4="All Post",'DATA ENTRY'!X526,IF(AND($D$4='DATA ENTRY'!CK526),'DATA ENTRY'!X526,""))))</f>
        <v/>
      </c>
      <c r="P527" s="3" t="str">
        <f>IF('DATA ENTRY'!CK526="","",IF('DATA ENTRY'!G526="","",IF($D$4="All Post",'DATA ENTRY'!G526,IF(AND($D$4='DATA ENTRY'!CK526),'DATA ENTRY'!G526,""))))</f>
        <v/>
      </c>
      <c r="S527">
        <f t="shared" si="131"/>
        <v>0</v>
      </c>
      <c r="T527" t="str">
        <f t="shared" si="132"/>
        <v/>
      </c>
      <c r="BZ527" t="str">
        <f t="shared" si="133"/>
        <v/>
      </c>
      <c r="CA527" t="str">
        <f t="shared" si="134"/>
        <v/>
      </c>
      <c r="CB527" s="224">
        <v>521</v>
      </c>
      <c r="CC527" s="3" t="str">
        <f>IF('DATA ENTRY'!CK526="","",IF('DATA ENTRY'!B526="","",IF(AND($CD$4='DATA ENTRY'!CK526,$CG$4='DATA ENTRY'!D526),'DATA ENTRY'!B526,"")))</f>
        <v/>
      </c>
      <c r="CD527" s="3" t="str">
        <f>IF('DATA ENTRY'!CK526="","",IF('DATA ENTRY'!C526="","",IF(AND($CD$4='DATA ENTRY'!CK526,$CG$4='DATA ENTRY'!D526),'DATA ENTRY'!C526,"")))</f>
        <v/>
      </c>
      <c r="CE527" s="4" t="str">
        <f>IF('DATA ENTRY'!CK526="","",IF('DATA ENTRY'!I526="","",IF(AND($CD$4='DATA ENTRY'!CK526,$CG$4='DATA ENTRY'!D526),'DATA ENTRY'!I526,"")))</f>
        <v/>
      </c>
      <c r="CF527" s="4" t="str">
        <f>IF('DATA ENTRY'!CK526="","",IF('DATA ENTRY'!CK526="","",IF(AND($CD$4='DATA ENTRY'!CK526,$CG$4='DATA ENTRY'!D526),'DATA ENTRY'!CK526,"")))</f>
        <v/>
      </c>
      <c r="CG527" s="3" t="str">
        <f>IF('DATA ENTRY'!CK526="","",IF('DATA ENTRY'!N526="","",IF(AND($CD$4='DATA ENTRY'!CK526,$CG$4='DATA ENTRY'!D526),'DATA ENTRY'!N526,"")))</f>
        <v/>
      </c>
      <c r="CH527" s="107" t="str">
        <f>IF('DATA ENTRY'!CK526="","",IF('DATA ENTRY'!O526="","",IF(AND($CD$4='DATA ENTRY'!CK526,$CG$4='DATA ENTRY'!D526),'DATA ENTRY'!O526,"")))</f>
        <v/>
      </c>
      <c r="CI527" s="3" t="str">
        <f>IF('DATA ENTRY'!CK526="","",IF('DATA ENTRY'!P526="","",IF(AND($CD$4='DATA ENTRY'!CK526,$CG$4='DATA ENTRY'!D526),'DATA ENTRY'!P526,"")))</f>
        <v/>
      </c>
      <c r="CJ527" s="107" t="str">
        <f>IF('DATA ENTRY'!CK526="","",IF('DATA ENTRY'!Q526="","",IF(AND($CD$4='DATA ENTRY'!CK526,$CG$4='DATA ENTRY'!D526),'DATA ENTRY'!Q526,"")))</f>
        <v/>
      </c>
      <c r="CK527" s="3" t="str">
        <f>IF('DATA ENTRY'!CK526="","",IF('DATA ENTRY'!R526="","",IF(AND($CD$4='DATA ENTRY'!CK526,$CG$4='DATA ENTRY'!D526),'DATA ENTRY'!R526,"")))</f>
        <v/>
      </c>
      <c r="CL527" s="3" t="str">
        <f>IF('DATA ENTRY'!CK526="","",IF('DATA ENTRY'!S526="","",IF(AND($CD$4='DATA ENTRY'!CK526,$CG$4='DATA ENTRY'!D526),'DATA ENTRY'!S526,"")))</f>
        <v/>
      </c>
      <c r="CM527" s="3" t="str">
        <f>IF('DATA ENTRY'!CK526="","",IF('DATA ENTRY'!E526="","",IF(AND($CD$4='DATA ENTRY'!CK526,$CG$4='DATA ENTRY'!D526),'DATA ENTRY'!E526,"")))</f>
        <v/>
      </c>
      <c r="CN527" s="3" t="str">
        <f>IF('DATA ENTRY'!CK526="","",IF('DATA ENTRY'!W526="","",IF(AND($CD$4='DATA ENTRY'!CK526,$CG$4='DATA ENTRY'!D526),'DATA ENTRY'!W526,"")))</f>
        <v/>
      </c>
      <c r="CO527" s="3" t="str">
        <f>IF('DATA ENTRY'!CK526="","",IF('DATA ENTRY'!X526="","",IF(AND($CD$4='DATA ENTRY'!CK526,$CG$4='DATA ENTRY'!D526),'DATA ENTRY'!X526,"")))</f>
        <v/>
      </c>
      <c r="CP527" s="108" t="str">
        <f t="shared" si="135"/>
        <v/>
      </c>
      <c r="CQ527" s="108" t="str">
        <f>IF('DATA ENTRY'!CK526="","",IF('DATA ENTRY'!G526="","",IF(AND($CD$4='DATA ENTRY'!CK526,$CG$4='DATA ENTRY'!D526),'DATA ENTRY'!G526,"")))</f>
        <v/>
      </c>
      <c r="CR527" s="230" t="str">
        <f>IF('DATA ENTRY'!CK526="","",IF('DATA ENTRY'!D526="","",IF(AND($CD$4='DATA ENTRY'!CK526,$CG$4='DATA ENTRY'!D526),'DATA ENTRY'!D526,"")))</f>
        <v/>
      </c>
      <c r="CS527">
        <f t="shared" si="136"/>
        <v>0</v>
      </c>
      <c r="CT527">
        <f t="shared" si="137"/>
        <v>0</v>
      </c>
      <c r="CV527" s="139"/>
      <c r="CX527">
        <f t="shared" si="138"/>
        <v>0</v>
      </c>
      <c r="DB527" t="str">
        <f t="shared" si="145"/>
        <v/>
      </c>
      <c r="DC527" t="str">
        <f t="shared" si="146"/>
        <v/>
      </c>
      <c r="DD527" s="224">
        <v>521</v>
      </c>
      <c r="DE527" s="3" t="str">
        <f>IF('DATA ENTRY'!CK526="","",IF('DATA ENTRY'!B526="","",IF(AND($DF$4='DATA ENTRY'!D526),'DATA ENTRY'!B526,"")))</f>
        <v/>
      </c>
      <c r="DF527" s="3" t="str">
        <f>IF('DATA ENTRY'!CK526="","",IF('DATA ENTRY'!C526="","",IF(AND($DF$4='DATA ENTRY'!D526),'DATA ENTRY'!C526,"")))</f>
        <v/>
      </c>
      <c r="DG527" s="4" t="str">
        <f>IF('DATA ENTRY'!CK526="","",IF('DATA ENTRY'!I526="","",IF(AND($DF$4='DATA ENTRY'!D526),'DATA ENTRY'!I526,"")))</f>
        <v/>
      </c>
      <c r="DH527" s="4" t="str">
        <f>IF('DATA ENTRY'!CK526="","",IF('DATA ENTRY'!CK526="","",IF(AND($DF$4='DATA ENTRY'!D526),'DATA ENTRY'!CK526,"")))</f>
        <v/>
      </c>
      <c r="DI527" s="3" t="str">
        <f>IF('DATA ENTRY'!CK526="","",IF('DATA ENTRY'!N526="","",IF(AND($DF$4='DATA ENTRY'!D526),'DATA ENTRY'!N526,"")))</f>
        <v/>
      </c>
      <c r="DJ527" s="107" t="str">
        <f>IF('DATA ENTRY'!CK526="","",IF('DATA ENTRY'!O526="","",IF(AND($DF$4='DATA ENTRY'!D526),'DATA ENTRY'!O526,"")))</f>
        <v/>
      </c>
      <c r="DK527" s="3" t="str">
        <f>IF('DATA ENTRY'!CK526="","",IF('DATA ENTRY'!P526="","",IF(AND($DF$4='DATA ENTRY'!D526),'DATA ENTRY'!P526,"")))</f>
        <v/>
      </c>
      <c r="DL527" s="107" t="str">
        <f>IF('DATA ENTRY'!CK526="","",IF('DATA ENTRY'!Q526="","",IF(AND($DF$4='DATA ENTRY'!D526),'DATA ENTRY'!Q526,"")))</f>
        <v/>
      </c>
      <c r="DM527" s="3" t="str">
        <f>IF('DATA ENTRY'!CK526="","",IF('DATA ENTRY'!R526="","",IF(AND($DF$4='DATA ENTRY'!D526),'DATA ENTRY'!R526,"")))</f>
        <v/>
      </c>
      <c r="DN527" s="107" t="str">
        <f>IF('DATA ENTRY'!CK526="","",IF('DATA ENTRY'!S526="","",IF(AND($DF$4='DATA ENTRY'!D526),'DATA ENTRY'!S526,"")))</f>
        <v/>
      </c>
      <c r="DO527" s="3" t="str">
        <f>IF('DATA ENTRY'!CK526="","",IF('DATA ENTRY'!E526="","",IF(AND($DF$4='DATA ENTRY'!D526),'DATA ENTRY'!E526,"")))</f>
        <v/>
      </c>
      <c r="DP527" s="3" t="str">
        <f>IF('DATA ENTRY'!CK526="","",IF('DATA ENTRY'!D526="","",IF(AND($DF$4='DATA ENTRY'!D526),'DATA ENTRY'!D526,"")))</f>
        <v/>
      </c>
      <c r="DQ527" s="3" t="str">
        <f>IF('DATA ENTRY'!CK526="","",IF('DATA ENTRY'!W526="","",IF(AND($DF$4='DATA ENTRY'!D526),'DATA ENTRY'!W526,"")))</f>
        <v/>
      </c>
      <c r="DR527" s="3" t="str">
        <f>IF('DATA ENTRY'!CK526="","",IF('DATA ENTRY'!X526="","",IF(AND($DF$4='DATA ENTRY'!D526),'DATA ENTRY'!X526,"")))</f>
        <v/>
      </c>
      <c r="DS527" s="108" t="str">
        <f t="shared" si="139"/>
        <v/>
      </c>
      <c r="DT527" s="108" t="str">
        <f>IF('DATA ENTRY'!CK526="","",IF('DATA ENTRY'!D526="","",IF(AND($DF$4='DATA ENTRY'!D526),'DATA ENTRY'!G526,"")))</f>
        <v/>
      </c>
      <c r="DY527">
        <f t="shared" si="140"/>
        <v>0</v>
      </c>
      <c r="EB527" t="str">
        <f t="shared" si="141"/>
        <v/>
      </c>
      <c r="EC527" t="str">
        <f t="shared" si="142"/>
        <v/>
      </c>
      <c r="ED527" s="224">
        <v>521</v>
      </c>
      <c r="EE527" s="3" t="str">
        <f>IF('DATA ENTRY'!CK526="","",IF('DATA ENTRY'!B526="","",IF(AND($EF$4='DATA ENTRY'!G526,$EH$4='DATA ENTRY'!F526),'DATA ENTRY'!B526,"")))</f>
        <v/>
      </c>
      <c r="EF527" s="3" t="str">
        <f>IF('DATA ENTRY'!CK526="","",IF('DATA ENTRY'!C526="","",IF(AND($EF$4='DATA ENTRY'!G526,$EH$4='DATA ENTRY'!F526),'DATA ENTRY'!C526,"")))</f>
        <v/>
      </c>
      <c r="EG527" s="4" t="str">
        <f>IF('DATA ENTRY'!CK526="","",IF('DATA ENTRY'!I526="","",IF(AND($EF$4='DATA ENTRY'!G526,$EH$4='DATA ENTRY'!F526),'DATA ENTRY'!I526,"")))</f>
        <v/>
      </c>
      <c r="EH527" s="4" t="str">
        <f>IF('DATA ENTRY'!CK526="","",IF('DATA ENTRY'!CK526="","",IF(AND($EF$4='DATA ENTRY'!G526,$EH$4='DATA ENTRY'!F526),'DATA ENTRY'!CK526,"")))</f>
        <v/>
      </c>
      <c r="EI527" s="3" t="str">
        <f>IF('DATA ENTRY'!CK526="","",IF('DATA ENTRY'!N526="","",IF(AND($EF$4='DATA ENTRY'!G526,$EH$4='DATA ENTRY'!F526),'DATA ENTRY'!N526,"")))</f>
        <v/>
      </c>
      <c r="EJ527" s="107" t="str">
        <f>IF('DATA ENTRY'!CK526="","",IF('DATA ENTRY'!O526="","",IF(AND($EF$4='DATA ENTRY'!G526,$EH$4='DATA ENTRY'!F526),'DATA ENTRY'!O526,"")))</f>
        <v/>
      </c>
      <c r="EK527" s="3" t="str">
        <f>IF('DATA ENTRY'!CK526="","",IF('DATA ENTRY'!P526="","",IF(AND($EF$4='DATA ENTRY'!G526,$EH$4='DATA ENTRY'!F526),'DATA ENTRY'!P526,"")))</f>
        <v/>
      </c>
      <c r="EL527" s="107" t="str">
        <f>IF('DATA ENTRY'!CK526="","",IF('DATA ENTRY'!Q526="","",IF(AND($EF$4='DATA ENTRY'!G526,$EH$4='DATA ENTRY'!F526),'DATA ENTRY'!Q526,"")))</f>
        <v/>
      </c>
      <c r="EM527" s="3" t="str">
        <f>IF('DATA ENTRY'!CK526="","",IF('DATA ENTRY'!R526="","",IF(AND($EF$4='DATA ENTRY'!G526,$EH$4='DATA ENTRY'!F526),'DATA ENTRY'!R526,"")))</f>
        <v/>
      </c>
      <c r="EN527" s="107" t="str">
        <f>IF('DATA ENTRY'!CK526="","",IF('DATA ENTRY'!S526="","",IF(AND($EF$4='DATA ENTRY'!G526,$EH$4='DATA ENTRY'!F526),'DATA ENTRY'!S526,"")))</f>
        <v/>
      </c>
      <c r="EO527" s="3" t="str">
        <f>IF('DATA ENTRY'!CK526="","",IF('DATA ENTRY'!E526="","",IF(AND($EF$4='DATA ENTRY'!G526,$EH$4='DATA ENTRY'!F526),'DATA ENTRY'!E526,"")))</f>
        <v/>
      </c>
      <c r="EP527" s="3" t="str">
        <f>IF('DATA ENTRY'!CK526="","",IF('DATA ENTRY'!D526="","",IF(AND($EF$4='DATA ENTRY'!G526,$EH$4='DATA ENTRY'!F526),'DATA ENTRY'!D526,"")))</f>
        <v/>
      </c>
      <c r="EQ527" s="3" t="str">
        <f>IF('DATA ENTRY'!CK526="","",IF('DATA ENTRY'!W526="","",IF(AND($EF$4='DATA ENTRY'!G526,$EH$4='DATA ENTRY'!F526),'DATA ENTRY'!W526,"")))</f>
        <v/>
      </c>
      <c r="ER527" s="3" t="str">
        <f>IF('DATA ENTRY'!CK526="","",IF('DATA ENTRY'!X526="","",IF(AND($EF$4='DATA ENTRY'!G526,$EH$4='DATA ENTRY'!F526),'DATA ENTRY'!X526,"")))</f>
        <v/>
      </c>
      <c r="ES527" s="108" t="str">
        <f t="shared" si="143"/>
        <v/>
      </c>
      <c r="ET527" s="108" t="str">
        <f>IF('DATA ENTRY'!CK526="","",IF('DATA ENTRY'!D526="","",IF(AND($EF$4='DATA ENTRY'!G526,$EH$4='DATA ENTRY'!F526),'DATA ENTRY'!G526,"")))</f>
        <v/>
      </c>
      <c r="EY527">
        <f t="shared" si="144"/>
        <v>0</v>
      </c>
    </row>
    <row r="528" spans="1:155">
      <c r="A528" t="str">
        <f>IF(S528=0,"",1+(MAX($A$7:A527)))</f>
        <v/>
      </c>
      <c r="B528" s="224">
        <v>522</v>
      </c>
      <c r="C528" s="3" t="str">
        <f>IF('DATA ENTRY'!CK527="","",IF('DATA ENTRY'!B527="","",IF($D$4="All Post",'DATA ENTRY'!B527,IF(AND($D$4='DATA ENTRY'!CK527),'DATA ENTRY'!B527,""))))</f>
        <v/>
      </c>
      <c r="D528" s="3" t="str">
        <f>IF('DATA ENTRY'!CK527="","",IF('DATA ENTRY'!C527="","",IF($D$4="All Post",'DATA ENTRY'!C527,IF(AND($D$4='DATA ENTRY'!CK527),'DATA ENTRY'!C527,""))))</f>
        <v/>
      </c>
      <c r="E528" s="4" t="str">
        <f>IF('DATA ENTRY'!CK527="","",IF('DATA ENTRY'!I527="","",IF($D$4="All Post",'DATA ENTRY'!I527,IF(AND($D$4='DATA ENTRY'!CK527),'DATA ENTRY'!I527,""))))</f>
        <v/>
      </c>
      <c r="F528" s="4" t="str">
        <f>IF('DATA ENTRY'!CK527="","",IF('DATA ENTRY'!CK527="","",IF($D$4="All Post",'DATA ENTRY'!CK527,IF(AND($D$4='DATA ENTRY'!CK527),'DATA ENTRY'!CK527,""))))</f>
        <v/>
      </c>
      <c r="G528" s="3" t="str">
        <f>IF('DATA ENTRY'!CK527="","",IF('DATA ENTRY'!N527="","",IF($D$4="All Post",'DATA ENTRY'!N527,IF(AND($D$4='DATA ENTRY'!CK527),'DATA ENTRY'!N527,""))))</f>
        <v/>
      </c>
      <c r="H528" s="107" t="str">
        <f>IF('DATA ENTRY'!CK527="","",IF('DATA ENTRY'!O527="","",IF($D$4="All Post",'DATA ENTRY'!O527,IF(AND($D$4='DATA ENTRY'!CK527),'DATA ENTRY'!O527,""))))</f>
        <v/>
      </c>
      <c r="I528" s="3" t="str">
        <f>IF('DATA ENTRY'!CK527="","",IF('DATA ENTRY'!P527="","",IF($D$4="All Post",'DATA ENTRY'!P527,IF(AND($D$4='DATA ENTRY'!CK527),'DATA ENTRY'!P527,""))))</f>
        <v/>
      </c>
      <c r="J528" s="107" t="str">
        <f>IF('DATA ENTRY'!CK527="","",IF('DATA ENTRY'!Q527="","",IF($D$4="All Post",'DATA ENTRY'!Q527,IF(AND($D$4='DATA ENTRY'!CK527),'DATA ENTRY'!Q527,""))))</f>
        <v/>
      </c>
      <c r="K528" s="3" t="str">
        <f>IF('DATA ENTRY'!CK527="","",IF('DATA ENTRY'!R527="","",IF($D$4="All Post",'DATA ENTRY'!R527,IF(AND($D$4='DATA ENTRY'!CK527),'DATA ENTRY'!R527,""))))</f>
        <v/>
      </c>
      <c r="L528" s="3" t="str">
        <f>IF('DATA ENTRY'!CK527="","",IF('DATA ENTRY'!S527="","",IF($D$4="All Post",'DATA ENTRY'!S527,IF(AND($D$4='DATA ENTRY'!CK527),'DATA ENTRY'!S527,""))))</f>
        <v/>
      </c>
      <c r="M528" s="3" t="str">
        <f>IF('DATA ENTRY'!CK527="","",IF('DATA ENTRY'!E527="","",IF($D$4="All Post",'DATA ENTRY'!E527,IF(AND($D$4='DATA ENTRY'!CK527),'DATA ENTRY'!E527,""))))</f>
        <v/>
      </c>
      <c r="N528" s="3" t="str">
        <f>IF('DATA ENTRY'!CK527="","",IF('DATA ENTRY'!W527="","",IF($D$4="All Post",'DATA ENTRY'!W527,IF(AND($D$4='DATA ENTRY'!CK527),'DATA ENTRY'!W527,""))))</f>
        <v/>
      </c>
      <c r="O528" s="3" t="str">
        <f>IF('DATA ENTRY'!CK527="","",IF('DATA ENTRY'!X527="","",IF($D$4="All Post",'DATA ENTRY'!X527,IF(AND($D$4='DATA ENTRY'!CK527),'DATA ENTRY'!X527,""))))</f>
        <v/>
      </c>
      <c r="P528" s="3" t="str">
        <f>IF('DATA ENTRY'!CK527="","",IF('DATA ENTRY'!G527="","",IF($D$4="All Post",'DATA ENTRY'!G527,IF(AND($D$4='DATA ENTRY'!CK527),'DATA ENTRY'!G527,""))))</f>
        <v/>
      </c>
      <c r="S528">
        <f t="shared" si="131"/>
        <v>0</v>
      </c>
      <c r="T528" t="str">
        <f t="shared" si="132"/>
        <v/>
      </c>
      <c r="BZ528" t="str">
        <f t="shared" si="133"/>
        <v/>
      </c>
      <c r="CA528" t="str">
        <f t="shared" si="134"/>
        <v/>
      </c>
      <c r="CB528" s="224">
        <v>522</v>
      </c>
      <c r="CC528" s="3" t="str">
        <f>IF('DATA ENTRY'!CK527="","",IF('DATA ENTRY'!B527="","",IF(AND($CD$4='DATA ENTRY'!CK527,$CG$4='DATA ENTRY'!D527),'DATA ENTRY'!B527,"")))</f>
        <v/>
      </c>
      <c r="CD528" s="3" t="str">
        <f>IF('DATA ENTRY'!CK527="","",IF('DATA ENTRY'!C527="","",IF(AND($CD$4='DATA ENTRY'!CK527,$CG$4='DATA ENTRY'!D527),'DATA ENTRY'!C527,"")))</f>
        <v/>
      </c>
      <c r="CE528" s="4" t="str">
        <f>IF('DATA ENTRY'!CK527="","",IF('DATA ENTRY'!I527="","",IF(AND($CD$4='DATA ENTRY'!CK527,$CG$4='DATA ENTRY'!D527),'DATA ENTRY'!I527,"")))</f>
        <v/>
      </c>
      <c r="CF528" s="4" t="str">
        <f>IF('DATA ENTRY'!CK527="","",IF('DATA ENTRY'!CK527="","",IF(AND($CD$4='DATA ENTRY'!CK527,$CG$4='DATA ENTRY'!D527),'DATA ENTRY'!CK527,"")))</f>
        <v/>
      </c>
      <c r="CG528" s="3" t="str">
        <f>IF('DATA ENTRY'!CK527="","",IF('DATA ENTRY'!N527="","",IF(AND($CD$4='DATA ENTRY'!CK527,$CG$4='DATA ENTRY'!D527),'DATA ENTRY'!N527,"")))</f>
        <v/>
      </c>
      <c r="CH528" s="107" t="str">
        <f>IF('DATA ENTRY'!CK527="","",IF('DATA ENTRY'!O527="","",IF(AND($CD$4='DATA ENTRY'!CK527,$CG$4='DATA ENTRY'!D527),'DATA ENTRY'!O527,"")))</f>
        <v/>
      </c>
      <c r="CI528" s="3" t="str">
        <f>IF('DATA ENTRY'!CK527="","",IF('DATA ENTRY'!P527="","",IF(AND($CD$4='DATA ENTRY'!CK527,$CG$4='DATA ENTRY'!D527),'DATA ENTRY'!P527,"")))</f>
        <v/>
      </c>
      <c r="CJ528" s="107" t="str">
        <f>IF('DATA ENTRY'!CK527="","",IF('DATA ENTRY'!Q527="","",IF(AND($CD$4='DATA ENTRY'!CK527,$CG$4='DATA ENTRY'!D527),'DATA ENTRY'!Q527,"")))</f>
        <v/>
      </c>
      <c r="CK528" s="3" t="str">
        <f>IF('DATA ENTRY'!CK527="","",IF('DATA ENTRY'!R527="","",IF(AND($CD$4='DATA ENTRY'!CK527,$CG$4='DATA ENTRY'!D527),'DATA ENTRY'!R527,"")))</f>
        <v/>
      </c>
      <c r="CL528" s="3" t="str">
        <f>IF('DATA ENTRY'!CK527="","",IF('DATA ENTRY'!S527="","",IF(AND($CD$4='DATA ENTRY'!CK527,$CG$4='DATA ENTRY'!D527),'DATA ENTRY'!S527,"")))</f>
        <v/>
      </c>
      <c r="CM528" s="3" t="str">
        <f>IF('DATA ENTRY'!CK527="","",IF('DATA ENTRY'!E527="","",IF(AND($CD$4='DATA ENTRY'!CK527,$CG$4='DATA ENTRY'!D527),'DATA ENTRY'!E527,"")))</f>
        <v/>
      </c>
      <c r="CN528" s="3" t="str">
        <f>IF('DATA ENTRY'!CK527="","",IF('DATA ENTRY'!W527="","",IF(AND($CD$4='DATA ENTRY'!CK527,$CG$4='DATA ENTRY'!D527),'DATA ENTRY'!W527,"")))</f>
        <v/>
      </c>
      <c r="CO528" s="3" t="str">
        <f>IF('DATA ENTRY'!CK527="","",IF('DATA ENTRY'!X527="","",IF(AND($CD$4='DATA ENTRY'!CK527,$CG$4='DATA ENTRY'!D527),'DATA ENTRY'!X527,"")))</f>
        <v/>
      </c>
      <c r="CP528" s="108" t="str">
        <f t="shared" si="135"/>
        <v/>
      </c>
      <c r="CQ528" s="108" t="str">
        <f>IF('DATA ENTRY'!CK527="","",IF('DATA ENTRY'!G527="","",IF(AND($CD$4='DATA ENTRY'!CK527,$CG$4='DATA ENTRY'!D527),'DATA ENTRY'!G527,"")))</f>
        <v/>
      </c>
      <c r="CR528" s="230" t="str">
        <f>IF('DATA ENTRY'!CK527="","",IF('DATA ENTRY'!D527="","",IF(AND($CD$4='DATA ENTRY'!CK527,$CG$4='DATA ENTRY'!D527),'DATA ENTRY'!D527,"")))</f>
        <v/>
      </c>
      <c r="CS528">
        <f t="shared" si="136"/>
        <v>0</v>
      </c>
      <c r="CT528">
        <f t="shared" si="137"/>
        <v>0</v>
      </c>
      <c r="CV528" s="139"/>
      <c r="CX528">
        <f t="shared" si="138"/>
        <v>0</v>
      </c>
      <c r="DB528" t="str">
        <f t="shared" si="145"/>
        <v/>
      </c>
      <c r="DC528" t="str">
        <f t="shared" si="146"/>
        <v/>
      </c>
      <c r="DD528" s="224">
        <v>522</v>
      </c>
      <c r="DE528" s="3" t="str">
        <f>IF('DATA ENTRY'!CK527="","",IF('DATA ENTRY'!B527="","",IF(AND($DF$4='DATA ENTRY'!D527),'DATA ENTRY'!B527,"")))</f>
        <v/>
      </c>
      <c r="DF528" s="3" t="str">
        <f>IF('DATA ENTRY'!CK527="","",IF('DATA ENTRY'!C527="","",IF(AND($DF$4='DATA ENTRY'!D527),'DATA ENTRY'!C527,"")))</f>
        <v/>
      </c>
      <c r="DG528" s="4" t="str">
        <f>IF('DATA ENTRY'!CK527="","",IF('DATA ENTRY'!I527="","",IF(AND($DF$4='DATA ENTRY'!D527),'DATA ENTRY'!I527,"")))</f>
        <v/>
      </c>
      <c r="DH528" s="4" t="str">
        <f>IF('DATA ENTRY'!CK527="","",IF('DATA ENTRY'!CK527="","",IF(AND($DF$4='DATA ENTRY'!D527),'DATA ENTRY'!CK527,"")))</f>
        <v/>
      </c>
      <c r="DI528" s="3" t="str">
        <f>IF('DATA ENTRY'!CK527="","",IF('DATA ENTRY'!N527="","",IF(AND($DF$4='DATA ENTRY'!D527),'DATA ENTRY'!N527,"")))</f>
        <v/>
      </c>
      <c r="DJ528" s="107" t="str">
        <f>IF('DATA ENTRY'!CK527="","",IF('DATA ENTRY'!O527="","",IF(AND($DF$4='DATA ENTRY'!D527),'DATA ENTRY'!O527,"")))</f>
        <v/>
      </c>
      <c r="DK528" s="3" t="str">
        <f>IF('DATA ENTRY'!CK527="","",IF('DATA ENTRY'!P527="","",IF(AND($DF$4='DATA ENTRY'!D527),'DATA ENTRY'!P527,"")))</f>
        <v/>
      </c>
      <c r="DL528" s="107" t="str">
        <f>IF('DATA ENTRY'!CK527="","",IF('DATA ENTRY'!Q527="","",IF(AND($DF$4='DATA ENTRY'!D527),'DATA ENTRY'!Q527,"")))</f>
        <v/>
      </c>
      <c r="DM528" s="3" t="str">
        <f>IF('DATA ENTRY'!CK527="","",IF('DATA ENTRY'!R527="","",IF(AND($DF$4='DATA ENTRY'!D527),'DATA ENTRY'!R527,"")))</f>
        <v/>
      </c>
      <c r="DN528" s="107" t="str">
        <f>IF('DATA ENTRY'!CK527="","",IF('DATA ENTRY'!S527="","",IF(AND($DF$4='DATA ENTRY'!D527),'DATA ENTRY'!S527,"")))</f>
        <v/>
      </c>
      <c r="DO528" s="3" t="str">
        <f>IF('DATA ENTRY'!CK527="","",IF('DATA ENTRY'!E527="","",IF(AND($DF$4='DATA ENTRY'!D527),'DATA ENTRY'!E527,"")))</f>
        <v/>
      </c>
      <c r="DP528" s="3" t="str">
        <f>IF('DATA ENTRY'!CK527="","",IF('DATA ENTRY'!D527="","",IF(AND($DF$4='DATA ENTRY'!D527),'DATA ENTRY'!D527,"")))</f>
        <v/>
      </c>
      <c r="DQ528" s="3" t="str">
        <f>IF('DATA ENTRY'!CK527="","",IF('DATA ENTRY'!W527="","",IF(AND($DF$4='DATA ENTRY'!D527),'DATA ENTRY'!W527,"")))</f>
        <v/>
      </c>
      <c r="DR528" s="3" t="str">
        <f>IF('DATA ENTRY'!CK527="","",IF('DATA ENTRY'!X527="","",IF(AND($DF$4='DATA ENTRY'!D527),'DATA ENTRY'!X527,"")))</f>
        <v/>
      </c>
      <c r="DS528" s="108" t="str">
        <f t="shared" si="139"/>
        <v/>
      </c>
      <c r="DT528" s="108" t="str">
        <f>IF('DATA ENTRY'!CK527="","",IF('DATA ENTRY'!D527="","",IF(AND($DF$4='DATA ENTRY'!D527),'DATA ENTRY'!G527,"")))</f>
        <v/>
      </c>
      <c r="DY528">
        <f t="shared" si="140"/>
        <v>0</v>
      </c>
      <c r="EB528" t="str">
        <f t="shared" si="141"/>
        <v/>
      </c>
      <c r="EC528" t="str">
        <f t="shared" si="142"/>
        <v/>
      </c>
      <c r="ED528" s="224">
        <v>522</v>
      </c>
      <c r="EE528" s="3" t="str">
        <f>IF('DATA ENTRY'!CK527="","",IF('DATA ENTRY'!B527="","",IF(AND($EF$4='DATA ENTRY'!G527,$EH$4='DATA ENTRY'!F527),'DATA ENTRY'!B527,"")))</f>
        <v/>
      </c>
      <c r="EF528" s="3" t="str">
        <f>IF('DATA ENTRY'!CK527="","",IF('DATA ENTRY'!C527="","",IF(AND($EF$4='DATA ENTRY'!G527,$EH$4='DATA ENTRY'!F527),'DATA ENTRY'!C527,"")))</f>
        <v/>
      </c>
      <c r="EG528" s="4" t="str">
        <f>IF('DATA ENTRY'!CK527="","",IF('DATA ENTRY'!I527="","",IF(AND($EF$4='DATA ENTRY'!G527,$EH$4='DATA ENTRY'!F527),'DATA ENTRY'!I527,"")))</f>
        <v/>
      </c>
      <c r="EH528" s="4" t="str">
        <f>IF('DATA ENTRY'!CK527="","",IF('DATA ENTRY'!CK527="","",IF(AND($EF$4='DATA ENTRY'!G527,$EH$4='DATA ENTRY'!F527),'DATA ENTRY'!CK527,"")))</f>
        <v/>
      </c>
      <c r="EI528" s="3" t="str">
        <f>IF('DATA ENTRY'!CK527="","",IF('DATA ENTRY'!N527="","",IF(AND($EF$4='DATA ENTRY'!G527,$EH$4='DATA ENTRY'!F527),'DATA ENTRY'!N527,"")))</f>
        <v/>
      </c>
      <c r="EJ528" s="107" t="str">
        <f>IF('DATA ENTRY'!CK527="","",IF('DATA ENTRY'!O527="","",IF(AND($EF$4='DATA ENTRY'!G527,$EH$4='DATA ENTRY'!F527),'DATA ENTRY'!O527,"")))</f>
        <v/>
      </c>
      <c r="EK528" s="3" t="str">
        <f>IF('DATA ENTRY'!CK527="","",IF('DATA ENTRY'!P527="","",IF(AND($EF$4='DATA ENTRY'!G527,$EH$4='DATA ENTRY'!F527),'DATA ENTRY'!P527,"")))</f>
        <v/>
      </c>
      <c r="EL528" s="107" t="str">
        <f>IF('DATA ENTRY'!CK527="","",IF('DATA ENTRY'!Q527="","",IF(AND($EF$4='DATA ENTRY'!G527,$EH$4='DATA ENTRY'!F527),'DATA ENTRY'!Q527,"")))</f>
        <v/>
      </c>
      <c r="EM528" s="3" t="str">
        <f>IF('DATA ENTRY'!CK527="","",IF('DATA ENTRY'!R527="","",IF(AND($EF$4='DATA ENTRY'!G527,$EH$4='DATA ENTRY'!F527),'DATA ENTRY'!R527,"")))</f>
        <v/>
      </c>
      <c r="EN528" s="107" t="str">
        <f>IF('DATA ENTRY'!CK527="","",IF('DATA ENTRY'!S527="","",IF(AND($EF$4='DATA ENTRY'!G527,$EH$4='DATA ENTRY'!F527),'DATA ENTRY'!S527,"")))</f>
        <v/>
      </c>
      <c r="EO528" s="3" t="str">
        <f>IF('DATA ENTRY'!CK527="","",IF('DATA ENTRY'!E527="","",IF(AND($EF$4='DATA ENTRY'!G527,$EH$4='DATA ENTRY'!F527),'DATA ENTRY'!E527,"")))</f>
        <v/>
      </c>
      <c r="EP528" s="3" t="str">
        <f>IF('DATA ENTRY'!CK527="","",IF('DATA ENTRY'!D527="","",IF(AND($EF$4='DATA ENTRY'!G527,$EH$4='DATA ENTRY'!F527),'DATA ENTRY'!D527,"")))</f>
        <v/>
      </c>
      <c r="EQ528" s="3" t="str">
        <f>IF('DATA ENTRY'!CK527="","",IF('DATA ENTRY'!W527="","",IF(AND($EF$4='DATA ENTRY'!G527,$EH$4='DATA ENTRY'!F527),'DATA ENTRY'!W527,"")))</f>
        <v/>
      </c>
      <c r="ER528" s="3" t="str">
        <f>IF('DATA ENTRY'!CK527="","",IF('DATA ENTRY'!X527="","",IF(AND($EF$4='DATA ENTRY'!G527,$EH$4='DATA ENTRY'!F527),'DATA ENTRY'!X527,"")))</f>
        <v/>
      </c>
      <c r="ES528" s="108" t="str">
        <f t="shared" si="143"/>
        <v/>
      </c>
      <c r="ET528" s="108" t="str">
        <f>IF('DATA ENTRY'!CK527="","",IF('DATA ENTRY'!D527="","",IF(AND($EF$4='DATA ENTRY'!G527,$EH$4='DATA ENTRY'!F527),'DATA ENTRY'!G527,"")))</f>
        <v/>
      </c>
      <c r="EY528">
        <f t="shared" si="144"/>
        <v>0</v>
      </c>
    </row>
    <row r="529" spans="1:155">
      <c r="A529" t="str">
        <f>IF(S529=0,"",1+(MAX($A$7:A528)))</f>
        <v/>
      </c>
      <c r="B529" s="224">
        <v>523</v>
      </c>
      <c r="C529" s="3" t="str">
        <f>IF('DATA ENTRY'!CK528="","",IF('DATA ENTRY'!B528="","",IF($D$4="All Post",'DATA ENTRY'!B528,IF(AND($D$4='DATA ENTRY'!CK528),'DATA ENTRY'!B528,""))))</f>
        <v/>
      </c>
      <c r="D529" s="3" t="str">
        <f>IF('DATA ENTRY'!CK528="","",IF('DATA ENTRY'!C528="","",IF($D$4="All Post",'DATA ENTRY'!C528,IF(AND($D$4='DATA ENTRY'!CK528),'DATA ENTRY'!C528,""))))</f>
        <v/>
      </c>
      <c r="E529" s="4" t="str">
        <f>IF('DATA ENTRY'!CK528="","",IF('DATA ENTRY'!I528="","",IF($D$4="All Post",'DATA ENTRY'!I528,IF(AND($D$4='DATA ENTRY'!CK528),'DATA ENTRY'!I528,""))))</f>
        <v/>
      </c>
      <c r="F529" s="4" t="str">
        <f>IF('DATA ENTRY'!CK528="","",IF('DATA ENTRY'!CK528="","",IF($D$4="All Post",'DATA ENTRY'!CK528,IF(AND($D$4='DATA ENTRY'!CK528),'DATA ENTRY'!CK528,""))))</f>
        <v/>
      </c>
      <c r="G529" s="3" t="str">
        <f>IF('DATA ENTRY'!CK528="","",IF('DATA ENTRY'!N528="","",IF($D$4="All Post",'DATA ENTRY'!N528,IF(AND($D$4='DATA ENTRY'!CK528),'DATA ENTRY'!N528,""))))</f>
        <v/>
      </c>
      <c r="H529" s="107" t="str">
        <f>IF('DATA ENTRY'!CK528="","",IF('DATA ENTRY'!O528="","",IF($D$4="All Post",'DATA ENTRY'!O528,IF(AND($D$4='DATA ENTRY'!CK528),'DATA ENTRY'!O528,""))))</f>
        <v/>
      </c>
      <c r="I529" s="3" t="str">
        <f>IF('DATA ENTRY'!CK528="","",IF('DATA ENTRY'!P528="","",IF($D$4="All Post",'DATA ENTRY'!P528,IF(AND($D$4='DATA ENTRY'!CK528),'DATA ENTRY'!P528,""))))</f>
        <v/>
      </c>
      <c r="J529" s="107" t="str">
        <f>IF('DATA ENTRY'!CK528="","",IF('DATA ENTRY'!Q528="","",IF($D$4="All Post",'DATA ENTRY'!Q528,IF(AND($D$4='DATA ENTRY'!CK528),'DATA ENTRY'!Q528,""))))</f>
        <v/>
      </c>
      <c r="K529" s="3" t="str">
        <f>IF('DATA ENTRY'!CK528="","",IF('DATA ENTRY'!R528="","",IF($D$4="All Post",'DATA ENTRY'!R528,IF(AND($D$4='DATA ENTRY'!CK528),'DATA ENTRY'!R528,""))))</f>
        <v/>
      </c>
      <c r="L529" s="3" t="str">
        <f>IF('DATA ENTRY'!CK528="","",IF('DATA ENTRY'!S528="","",IF($D$4="All Post",'DATA ENTRY'!S528,IF(AND($D$4='DATA ENTRY'!CK528),'DATA ENTRY'!S528,""))))</f>
        <v/>
      </c>
      <c r="M529" s="3" t="str">
        <f>IF('DATA ENTRY'!CK528="","",IF('DATA ENTRY'!E528="","",IF($D$4="All Post",'DATA ENTRY'!E528,IF(AND($D$4='DATA ENTRY'!CK528),'DATA ENTRY'!E528,""))))</f>
        <v/>
      </c>
      <c r="N529" s="3" t="str">
        <f>IF('DATA ENTRY'!CK528="","",IF('DATA ENTRY'!W528="","",IF($D$4="All Post",'DATA ENTRY'!W528,IF(AND($D$4='DATA ENTRY'!CK528),'DATA ENTRY'!W528,""))))</f>
        <v/>
      </c>
      <c r="O529" s="3" t="str">
        <f>IF('DATA ENTRY'!CK528="","",IF('DATA ENTRY'!X528="","",IF($D$4="All Post",'DATA ENTRY'!X528,IF(AND($D$4='DATA ENTRY'!CK528),'DATA ENTRY'!X528,""))))</f>
        <v/>
      </c>
      <c r="P529" s="3" t="str">
        <f>IF('DATA ENTRY'!CK528="","",IF('DATA ENTRY'!G528="","",IF($D$4="All Post",'DATA ENTRY'!G528,IF(AND($D$4='DATA ENTRY'!CK528),'DATA ENTRY'!G528,""))))</f>
        <v/>
      </c>
      <c r="S529">
        <f t="shared" si="131"/>
        <v>0</v>
      </c>
      <c r="T529" t="str">
        <f t="shared" si="132"/>
        <v/>
      </c>
      <c r="BZ529" t="str">
        <f t="shared" si="133"/>
        <v/>
      </c>
      <c r="CA529" t="str">
        <f t="shared" si="134"/>
        <v/>
      </c>
      <c r="CB529" s="224">
        <v>523</v>
      </c>
      <c r="CC529" s="3" t="str">
        <f>IF('DATA ENTRY'!CK528="","",IF('DATA ENTRY'!B528="","",IF(AND($CD$4='DATA ENTRY'!CK528,$CG$4='DATA ENTRY'!D528),'DATA ENTRY'!B528,"")))</f>
        <v/>
      </c>
      <c r="CD529" s="3" t="str">
        <f>IF('DATA ENTRY'!CK528="","",IF('DATA ENTRY'!C528="","",IF(AND($CD$4='DATA ENTRY'!CK528,$CG$4='DATA ENTRY'!D528),'DATA ENTRY'!C528,"")))</f>
        <v/>
      </c>
      <c r="CE529" s="4" t="str">
        <f>IF('DATA ENTRY'!CK528="","",IF('DATA ENTRY'!I528="","",IF(AND($CD$4='DATA ENTRY'!CK528,$CG$4='DATA ENTRY'!D528),'DATA ENTRY'!I528,"")))</f>
        <v/>
      </c>
      <c r="CF529" s="4" t="str">
        <f>IF('DATA ENTRY'!CK528="","",IF('DATA ENTRY'!CK528="","",IF(AND($CD$4='DATA ENTRY'!CK528,$CG$4='DATA ENTRY'!D528),'DATA ENTRY'!CK528,"")))</f>
        <v/>
      </c>
      <c r="CG529" s="3" t="str">
        <f>IF('DATA ENTRY'!CK528="","",IF('DATA ENTRY'!N528="","",IF(AND($CD$4='DATA ENTRY'!CK528,$CG$4='DATA ENTRY'!D528),'DATA ENTRY'!N528,"")))</f>
        <v/>
      </c>
      <c r="CH529" s="107" t="str">
        <f>IF('DATA ENTRY'!CK528="","",IF('DATA ENTRY'!O528="","",IF(AND($CD$4='DATA ENTRY'!CK528,$CG$4='DATA ENTRY'!D528),'DATA ENTRY'!O528,"")))</f>
        <v/>
      </c>
      <c r="CI529" s="3" t="str">
        <f>IF('DATA ENTRY'!CK528="","",IF('DATA ENTRY'!P528="","",IF(AND($CD$4='DATA ENTRY'!CK528,$CG$4='DATA ENTRY'!D528),'DATA ENTRY'!P528,"")))</f>
        <v/>
      </c>
      <c r="CJ529" s="107" t="str">
        <f>IF('DATA ENTRY'!CK528="","",IF('DATA ENTRY'!Q528="","",IF(AND($CD$4='DATA ENTRY'!CK528,$CG$4='DATA ENTRY'!D528),'DATA ENTRY'!Q528,"")))</f>
        <v/>
      </c>
      <c r="CK529" s="3" t="str">
        <f>IF('DATA ENTRY'!CK528="","",IF('DATA ENTRY'!R528="","",IF(AND($CD$4='DATA ENTRY'!CK528,$CG$4='DATA ENTRY'!D528),'DATA ENTRY'!R528,"")))</f>
        <v/>
      </c>
      <c r="CL529" s="3" t="str">
        <f>IF('DATA ENTRY'!CK528="","",IF('DATA ENTRY'!S528="","",IF(AND($CD$4='DATA ENTRY'!CK528,$CG$4='DATA ENTRY'!D528),'DATA ENTRY'!S528,"")))</f>
        <v/>
      </c>
      <c r="CM529" s="3" t="str">
        <f>IF('DATA ENTRY'!CK528="","",IF('DATA ENTRY'!E528="","",IF(AND($CD$4='DATA ENTRY'!CK528,$CG$4='DATA ENTRY'!D528),'DATA ENTRY'!E528,"")))</f>
        <v/>
      </c>
      <c r="CN529" s="3" t="str">
        <f>IF('DATA ENTRY'!CK528="","",IF('DATA ENTRY'!W528="","",IF(AND($CD$4='DATA ENTRY'!CK528,$CG$4='DATA ENTRY'!D528),'DATA ENTRY'!W528,"")))</f>
        <v/>
      </c>
      <c r="CO529" s="3" t="str">
        <f>IF('DATA ENTRY'!CK528="","",IF('DATA ENTRY'!X528="","",IF(AND($CD$4='DATA ENTRY'!CK528,$CG$4='DATA ENTRY'!D528),'DATA ENTRY'!X528,"")))</f>
        <v/>
      </c>
      <c r="CP529" s="108" t="str">
        <f t="shared" si="135"/>
        <v/>
      </c>
      <c r="CQ529" s="108" t="str">
        <f>IF('DATA ENTRY'!CK528="","",IF('DATA ENTRY'!G528="","",IF(AND($CD$4='DATA ENTRY'!CK528,$CG$4='DATA ENTRY'!D528),'DATA ENTRY'!G528,"")))</f>
        <v/>
      </c>
      <c r="CR529" s="230" t="str">
        <f>IF('DATA ENTRY'!CK528="","",IF('DATA ENTRY'!D528="","",IF(AND($CD$4='DATA ENTRY'!CK528,$CG$4='DATA ENTRY'!D528),'DATA ENTRY'!D528,"")))</f>
        <v/>
      </c>
      <c r="CS529">
        <f t="shared" si="136"/>
        <v>0</v>
      </c>
      <c r="CT529">
        <f t="shared" si="137"/>
        <v>0</v>
      </c>
      <c r="CV529" s="139"/>
      <c r="CX529">
        <f t="shared" si="138"/>
        <v>0</v>
      </c>
      <c r="DB529" t="str">
        <f t="shared" si="145"/>
        <v/>
      </c>
      <c r="DC529" t="str">
        <f t="shared" si="146"/>
        <v/>
      </c>
      <c r="DD529" s="224">
        <v>523</v>
      </c>
      <c r="DE529" s="3" t="str">
        <f>IF('DATA ENTRY'!CK528="","",IF('DATA ENTRY'!B528="","",IF(AND($DF$4='DATA ENTRY'!D528),'DATA ENTRY'!B528,"")))</f>
        <v/>
      </c>
      <c r="DF529" s="3" t="str">
        <f>IF('DATA ENTRY'!CK528="","",IF('DATA ENTRY'!C528="","",IF(AND($DF$4='DATA ENTRY'!D528),'DATA ENTRY'!C528,"")))</f>
        <v/>
      </c>
      <c r="DG529" s="4" t="str">
        <f>IF('DATA ENTRY'!CK528="","",IF('DATA ENTRY'!I528="","",IF(AND($DF$4='DATA ENTRY'!D528),'DATA ENTRY'!I528,"")))</f>
        <v/>
      </c>
      <c r="DH529" s="4" t="str">
        <f>IF('DATA ENTRY'!CK528="","",IF('DATA ENTRY'!CK528="","",IF(AND($DF$4='DATA ENTRY'!D528),'DATA ENTRY'!CK528,"")))</f>
        <v/>
      </c>
      <c r="DI529" s="3" t="str">
        <f>IF('DATA ENTRY'!CK528="","",IF('DATA ENTRY'!N528="","",IF(AND($DF$4='DATA ENTRY'!D528),'DATA ENTRY'!N528,"")))</f>
        <v/>
      </c>
      <c r="DJ529" s="107" t="str">
        <f>IF('DATA ENTRY'!CK528="","",IF('DATA ENTRY'!O528="","",IF(AND($DF$4='DATA ENTRY'!D528),'DATA ENTRY'!O528,"")))</f>
        <v/>
      </c>
      <c r="DK529" s="3" t="str">
        <f>IF('DATA ENTRY'!CK528="","",IF('DATA ENTRY'!P528="","",IF(AND($DF$4='DATA ENTRY'!D528),'DATA ENTRY'!P528,"")))</f>
        <v/>
      </c>
      <c r="DL529" s="107" t="str">
        <f>IF('DATA ENTRY'!CK528="","",IF('DATA ENTRY'!Q528="","",IF(AND($DF$4='DATA ENTRY'!D528),'DATA ENTRY'!Q528,"")))</f>
        <v/>
      </c>
      <c r="DM529" s="3" t="str">
        <f>IF('DATA ENTRY'!CK528="","",IF('DATA ENTRY'!R528="","",IF(AND($DF$4='DATA ENTRY'!D528),'DATA ENTRY'!R528,"")))</f>
        <v/>
      </c>
      <c r="DN529" s="107" t="str">
        <f>IF('DATA ENTRY'!CK528="","",IF('DATA ENTRY'!S528="","",IF(AND($DF$4='DATA ENTRY'!D528),'DATA ENTRY'!S528,"")))</f>
        <v/>
      </c>
      <c r="DO529" s="3" t="str">
        <f>IF('DATA ENTRY'!CK528="","",IF('DATA ENTRY'!E528="","",IF(AND($DF$4='DATA ENTRY'!D528),'DATA ENTRY'!E528,"")))</f>
        <v/>
      </c>
      <c r="DP529" s="3" t="str">
        <f>IF('DATA ENTRY'!CK528="","",IF('DATA ENTRY'!D528="","",IF(AND($DF$4='DATA ENTRY'!D528),'DATA ENTRY'!D528,"")))</f>
        <v/>
      </c>
      <c r="DQ529" s="3" t="str">
        <f>IF('DATA ENTRY'!CK528="","",IF('DATA ENTRY'!W528="","",IF(AND($DF$4='DATA ENTRY'!D528),'DATA ENTRY'!W528,"")))</f>
        <v/>
      </c>
      <c r="DR529" s="3" t="str">
        <f>IF('DATA ENTRY'!CK528="","",IF('DATA ENTRY'!X528="","",IF(AND($DF$4='DATA ENTRY'!D528),'DATA ENTRY'!X528,"")))</f>
        <v/>
      </c>
      <c r="DS529" s="108" t="str">
        <f t="shared" si="139"/>
        <v/>
      </c>
      <c r="DT529" s="108" t="str">
        <f>IF('DATA ENTRY'!CK528="","",IF('DATA ENTRY'!D528="","",IF(AND($DF$4='DATA ENTRY'!D528),'DATA ENTRY'!G528,"")))</f>
        <v/>
      </c>
      <c r="DY529">
        <f t="shared" si="140"/>
        <v>0</v>
      </c>
      <c r="EB529" t="str">
        <f t="shared" si="141"/>
        <v/>
      </c>
      <c r="EC529" t="str">
        <f t="shared" si="142"/>
        <v/>
      </c>
      <c r="ED529" s="224">
        <v>523</v>
      </c>
      <c r="EE529" s="3" t="str">
        <f>IF('DATA ENTRY'!CK528="","",IF('DATA ENTRY'!B528="","",IF(AND($EF$4='DATA ENTRY'!G528,$EH$4='DATA ENTRY'!F528),'DATA ENTRY'!B528,"")))</f>
        <v/>
      </c>
      <c r="EF529" s="3" t="str">
        <f>IF('DATA ENTRY'!CK528="","",IF('DATA ENTRY'!C528="","",IF(AND($EF$4='DATA ENTRY'!G528,$EH$4='DATA ENTRY'!F528),'DATA ENTRY'!C528,"")))</f>
        <v/>
      </c>
      <c r="EG529" s="4" t="str">
        <f>IF('DATA ENTRY'!CK528="","",IF('DATA ENTRY'!I528="","",IF(AND($EF$4='DATA ENTRY'!G528,$EH$4='DATA ENTRY'!F528),'DATA ENTRY'!I528,"")))</f>
        <v/>
      </c>
      <c r="EH529" s="4" t="str">
        <f>IF('DATA ENTRY'!CK528="","",IF('DATA ENTRY'!CK528="","",IF(AND($EF$4='DATA ENTRY'!G528,$EH$4='DATA ENTRY'!F528),'DATA ENTRY'!CK528,"")))</f>
        <v/>
      </c>
      <c r="EI529" s="3" t="str">
        <f>IF('DATA ENTRY'!CK528="","",IF('DATA ENTRY'!N528="","",IF(AND($EF$4='DATA ENTRY'!G528,$EH$4='DATA ENTRY'!F528),'DATA ENTRY'!N528,"")))</f>
        <v/>
      </c>
      <c r="EJ529" s="107" t="str">
        <f>IF('DATA ENTRY'!CK528="","",IF('DATA ENTRY'!O528="","",IF(AND($EF$4='DATA ENTRY'!G528,$EH$4='DATA ENTRY'!F528),'DATA ENTRY'!O528,"")))</f>
        <v/>
      </c>
      <c r="EK529" s="3" t="str">
        <f>IF('DATA ENTRY'!CK528="","",IF('DATA ENTRY'!P528="","",IF(AND($EF$4='DATA ENTRY'!G528,$EH$4='DATA ENTRY'!F528),'DATA ENTRY'!P528,"")))</f>
        <v/>
      </c>
      <c r="EL529" s="107" t="str">
        <f>IF('DATA ENTRY'!CK528="","",IF('DATA ENTRY'!Q528="","",IF(AND($EF$4='DATA ENTRY'!G528,$EH$4='DATA ENTRY'!F528),'DATA ENTRY'!Q528,"")))</f>
        <v/>
      </c>
      <c r="EM529" s="3" t="str">
        <f>IF('DATA ENTRY'!CK528="","",IF('DATA ENTRY'!R528="","",IF(AND($EF$4='DATA ENTRY'!G528,$EH$4='DATA ENTRY'!F528),'DATA ENTRY'!R528,"")))</f>
        <v/>
      </c>
      <c r="EN529" s="107" t="str">
        <f>IF('DATA ENTRY'!CK528="","",IF('DATA ENTRY'!S528="","",IF(AND($EF$4='DATA ENTRY'!G528,$EH$4='DATA ENTRY'!F528),'DATA ENTRY'!S528,"")))</f>
        <v/>
      </c>
      <c r="EO529" s="3" t="str">
        <f>IF('DATA ENTRY'!CK528="","",IF('DATA ENTRY'!E528="","",IF(AND($EF$4='DATA ENTRY'!G528,$EH$4='DATA ENTRY'!F528),'DATA ENTRY'!E528,"")))</f>
        <v/>
      </c>
      <c r="EP529" s="3" t="str">
        <f>IF('DATA ENTRY'!CK528="","",IF('DATA ENTRY'!D528="","",IF(AND($EF$4='DATA ENTRY'!G528,$EH$4='DATA ENTRY'!F528),'DATA ENTRY'!D528,"")))</f>
        <v/>
      </c>
      <c r="EQ529" s="3" t="str">
        <f>IF('DATA ENTRY'!CK528="","",IF('DATA ENTRY'!W528="","",IF(AND($EF$4='DATA ENTRY'!G528,$EH$4='DATA ENTRY'!F528),'DATA ENTRY'!W528,"")))</f>
        <v/>
      </c>
      <c r="ER529" s="3" t="str">
        <f>IF('DATA ENTRY'!CK528="","",IF('DATA ENTRY'!X528="","",IF(AND($EF$4='DATA ENTRY'!G528,$EH$4='DATA ENTRY'!F528),'DATA ENTRY'!X528,"")))</f>
        <v/>
      </c>
      <c r="ES529" s="108" t="str">
        <f t="shared" si="143"/>
        <v/>
      </c>
      <c r="ET529" s="108" t="str">
        <f>IF('DATA ENTRY'!CK528="","",IF('DATA ENTRY'!D528="","",IF(AND($EF$4='DATA ENTRY'!G528,$EH$4='DATA ENTRY'!F528),'DATA ENTRY'!G528,"")))</f>
        <v/>
      </c>
      <c r="EY529">
        <f t="shared" si="144"/>
        <v>0</v>
      </c>
    </row>
    <row r="530" spans="1:155">
      <c r="A530" t="str">
        <f>IF(S530=0,"",1+(MAX($A$7:A529)))</f>
        <v/>
      </c>
      <c r="B530" s="224">
        <v>524</v>
      </c>
      <c r="C530" s="3" t="str">
        <f>IF('DATA ENTRY'!CK529="","",IF('DATA ENTRY'!B529="","",IF($D$4="All Post",'DATA ENTRY'!B529,IF(AND($D$4='DATA ENTRY'!CK529),'DATA ENTRY'!B529,""))))</f>
        <v/>
      </c>
      <c r="D530" s="3" t="str">
        <f>IF('DATA ENTRY'!CK529="","",IF('DATA ENTRY'!C529="","",IF($D$4="All Post",'DATA ENTRY'!C529,IF(AND($D$4='DATA ENTRY'!CK529),'DATA ENTRY'!C529,""))))</f>
        <v/>
      </c>
      <c r="E530" s="4" t="str">
        <f>IF('DATA ENTRY'!CK529="","",IF('DATA ENTRY'!I529="","",IF($D$4="All Post",'DATA ENTRY'!I529,IF(AND($D$4='DATA ENTRY'!CK529),'DATA ENTRY'!I529,""))))</f>
        <v/>
      </c>
      <c r="F530" s="4" t="str">
        <f>IF('DATA ENTRY'!CK529="","",IF('DATA ENTRY'!CK529="","",IF($D$4="All Post",'DATA ENTRY'!CK529,IF(AND($D$4='DATA ENTRY'!CK529),'DATA ENTRY'!CK529,""))))</f>
        <v/>
      </c>
      <c r="G530" s="3" t="str">
        <f>IF('DATA ENTRY'!CK529="","",IF('DATA ENTRY'!N529="","",IF($D$4="All Post",'DATA ENTRY'!N529,IF(AND($D$4='DATA ENTRY'!CK529),'DATA ENTRY'!N529,""))))</f>
        <v/>
      </c>
      <c r="H530" s="107" t="str">
        <f>IF('DATA ENTRY'!CK529="","",IF('DATA ENTRY'!O529="","",IF($D$4="All Post",'DATA ENTRY'!O529,IF(AND($D$4='DATA ENTRY'!CK529),'DATA ENTRY'!O529,""))))</f>
        <v/>
      </c>
      <c r="I530" s="3" t="str">
        <f>IF('DATA ENTRY'!CK529="","",IF('DATA ENTRY'!P529="","",IF($D$4="All Post",'DATA ENTRY'!P529,IF(AND($D$4='DATA ENTRY'!CK529),'DATA ENTRY'!P529,""))))</f>
        <v/>
      </c>
      <c r="J530" s="107" t="str">
        <f>IF('DATA ENTRY'!CK529="","",IF('DATA ENTRY'!Q529="","",IF($D$4="All Post",'DATA ENTRY'!Q529,IF(AND($D$4='DATA ENTRY'!CK529),'DATA ENTRY'!Q529,""))))</f>
        <v/>
      </c>
      <c r="K530" s="3" t="str">
        <f>IF('DATA ENTRY'!CK529="","",IF('DATA ENTRY'!R529="","",IF($D$4="All Post",'DATA ENTRY'!R529,IF(AND($D$4='DATA ENTRY'!CK529),'DATA ENTRY'!R529,""))))</f>
        <v/>
      </c>
      <c r="L530" s="3" t="str">
        <f>IF('DATA ENTRY'!CK529="","",IF('DATA ENTRY'!S529="","",IF($D$4="All Post",'DATA ENTRY'!S529,IF(AND($D$4='DATA ENTRY'!CK529),'DATA ENTRY'!S529,""))))</f>
        <v/>
      </c>
      <c r="M530" s="3" t="str">
        <f>IF('DATA ENTRY'!CK529="","",IF('DATA ENTRY'!E529="","",IF($D$4="All Post",'DATA ENTRY'!E529,IF(AND($D$4='DATA ENTRY'!CK529),'DATA ENTRY'!E529,""))))</f>
        <v/>
      </c>
      <c r="N530" s="3" t="str">
        <f>IF('DATA ENTRY'!CK529="","",IF('DATA ENTRY'!W529="","",IF($D$4="All Post",'DATA ENTRY'!W529,IF(AND($D$4='DATA ENTRY'!CK529),'DATA ENTRY'!W529,""))))</f>
        <v/>
      </c>
      <c r="O530" s="3" t="str">
        <f>IF('DATA ENTRY'!CK529="","",IF('DATA ENTRY'!X529="","",IF($D$4="All Post",'DATA ENTRY'!X529,IF(AND($D$4='DATA ENTRY'!CK529),'DATA ENTRY'!X529,""))))</f>
        <v/>
      </c>
      <c r="P530" s="3" t="str">
        <f>IF('DATA ENTRY'!CK529="","",IF('DATA ENTRY'!G529="","",IF($D$4="All Post",'DATA ENTRY'!G529,IF(AND($D$4='DATA ENTRY'!CK529),'DATA ENTRY'!G529,""))))</f>
        <v/>
      </c>
      <c r="S530">
        <f t="shared" si="131"/>
        <v>0</v>
      </c>
      <c r="T530" t="str">
        <f t="shared" si="132"/>
        <v/>
      </c>
      <c r="BZ530" t="str">
        <f t="shared" si="133"/>
        <v/>
      </c>
      <c r="CA530" t="str">
        <f t="shared" si="134"/>
        <v/>
      </c>
      <c r="CB530" s="224">
        <v>524</v>
      </c>
      <c r="CC530" s="3" t="str">
        <f>IF('DATA ENTRY'!CK529="","",IF('DATA ENTRY'!B529="","",IF(AND($CD$4='DATA ENTRY'!CK529,$CG$4='DATA ENTRY'!D529),'DATA ENTRY'!B529,"")))</f>
        <v/>
      </c>
      <c r="CD530" s="3" t="str">
        <f>IF('DATA ENTRY'!CK529="","",IF('DATA ENTRY'!C529="","",IF(AND($CD$4='DATA ENTRY'!CK529,$CG$4='DATA ENTRY'!D529),'DATA ENTRY'!C529,"")))</f>
        <v/>
      </c>
      <c r="CE530" s="4" t="str">
        <f>IF('DATA ENTRY'!CK529="","",IF('DATA ENTRY'!I529="","",IF(AND($CD$4='DATA ENTRY'!CK529,$CG$4='DATA ENTRY'!D529),'DATA ENTRY'!I529,"")))</f>
        <v/>
      </c>
      <c r="CF530" s="4" t="str">
        <f>IF('DATA ENTRY'!CK529="","",IF('DATA ENTRY'!CK529="","",IF(AND($CD$4='DATA ENTRY'!CK529,$CG$4='DATA ENTRY'!D529),'DATA ENTRY'!CK529,"")))</f>
        <v/>
      </c>
      <c r="CG530" s="3" t="str">
        <f>IF('DATA ENTRY'!CK529="","",IF('DATA ENTRY'!N529="","",IF(AND($CD$4='DATA ENTRY'!CK529,$CG$4='DATA ENTRY'!D529),'DATA ENTRY'!N529,"")))</f>
        <v/>
      </c>
      <c r="CH530" s="107" t="str">
        <f>IF('DATA ENTRY'!CK529="","",IF('DATA ENTRY'!O529="","",IF(AND($CD$4='DATA ENTRY'!CK529,$CG$4='DATA ENTRY'!D529),'DATA ENTRY'!O529,"")))</f>
        <v/>
      </c>
      <c r="CI530" s="3" t="str">
        <f>IF('DATA ENTRY'!CK529="","",IF('DATA ENTRY'!P529="","",IF(AND($CD$4='DATA ENTRY'!CK529,$CG$4='DATA ENTRY'!D529),'DATA ENTRY'!P529,"")))</f>
        <v/>
      </c>
      <c r="CJ530" s="107" t="str">
        <f>IF('DATA ENTRY'!CK529="","",IF('DATA ENTRY'!Q529="","",IF(AND($CD$4='DATA ENTRY'!CK529,$CG$4='DATA ENTRY'!D529),'DATA ENTRY'!Q529,"")))</f>
        <v/>
      </c>
      <c r="CK530" s="3" t="str">
        <f>IF('DATA ENTRY'!CK529="","",IF('DATA ENTRY'!R529="","",IF(AND($CD$4='DATA ENTRY'!CK529,$CG$4='DATA ENTRY'!D529),'DATA ENTRY'!R529,"")))</f>
        <v/>
      </c>
      <c r="CL530" s="3" t="str">
        <f>IF('DATA ENTRY'!CK529="","",IF('DATA ENTRY'!S529="","",IF(AND($CD$4='DATA ENTRY'!CK529,$CG$4='DATA ENTRY'!D529),'DATA ENTRY'!S529,"")))</f>
        <v/>
      </c>
      <c r="CM530" s="3" t="str">
        <f>IF('DATA ENTRY'!CK529="","",IF('DATA ENTRY'!E529="","",IF(AND($CD$4='DATA ENTRY'!CK529,$CG$4='DATA ENTRY'!D529),'DATA ENTRY'!E529,"")))</f>
        <v/>
      </c>
      <c r="CN530" s="3" t="str">
        <f>IF('DATA ENTRY'!CK529="","",IF('DATA ENTRY'!W529="","",IF(AND($CD$4='DATA ENTRY'!CK529,$CG$4='DATA ENTRY'!D529),'DATA ENTRY'!W529,"")))</f>
        <v/>
      </c>
      <c r="CO530" s="3" t="str">
        <f>IF('DATA ENTRY'!CK529="","",IF('DATA ENTRY'!X529="","",IF(AND($CD$4='DATA ENTRY'!CK529,$CG$4='DATA ENTRY'!D529),'DATA ENTRY'!X529,"")))</f>
        <v/>
      </c>
      <c r="CP530" s="108" t="str">
        <f t="shared" si="135"/>
        <v/>
      </c>
      <c r="CQ530" s="108" t="str">
        <f>IF('DATA ENTRY'!CK529="","",IF('DATA ENTRY'!G529="","",IF(AND($CD$4='DATA ENTRY'!CK529,$CG$4='DATA ENTRY'!D529),'DATA ENTRY'!G529,"")))</f>
        <v/>
      </c>
      <c r="CR530" s="230" t="str">
        <f>IF('DATA ENTRY'!CK529="","",IF('DATA ENTRY'!D529="","",IF(AND($CD$4='DATA ENTRY'!CK529,$CG$4='DATA ENTRY'!D529),'DATA ENTRY'!D529,"")))</f>
        <v/>
      </c>
      <c r="CS530">
        <f t="shared" si="136"/>
        <v>0</v>
      </c>
      <c r="CT530">
        <f t="shared" si="137"/>
        <v>0</v>
      </c>
      <c r="CV530" s="139"/>
      <c r="CX530">
        <f t="shared" si="138"/>
        <v>0</v>
      </c>
      <c r="DB530" t="str">
        <f t="shared" si="145"/>
        <v/>
      </c>
      <c r="DC530" t="str">
        <f t="shared" si="146"/>
        <v/>
      </c>
      <c r="DD530" s="224">
        <v>524</v>
      </c>
      <c r="DE530" s="3" t="str">
        <f>IF('DATA ENTRY'!CK529="","",IF('DATA ENTRY'!B529="","",IF(AND($DF$4='DATA ENTRY'!D529),'DATA ENTRY'!B529,"")))</f>
        <v/>
      </c>
      <c r="DF530" s="3" t="str">
        <f>IF('DATA ENTRY'!CK529="","",IF('DATA ENTRY'!C529="","",IF(AND($DF$4='DATA ENTRY'!D529),'DATA ENTRY'!C529,"")))</f>
        <v/>
      </c>
      <c r="DG530" s="4" t="str">
        <f>IF('DATA ENTRY'!CK529="","",IF('DATA ENTRY'!I529="","",IF(AND($DF$4='DATA ENTRY'!D529),'DATA ENTRY'!I529,"")))</f>
        <v/>
      </c>
      <c r="DH530" s="4" t="str">
        <f>IF('DATA ENTRY'!CK529="","",IF('DATA ENTRY'!CK529="","",IF(AND($DF$4='DATA ENTRY'!D529),'DATA ENTRY'!CK529,"")))</f>
        <v/>
      </c>
      <c r="DI530" s="3" t="str">
        <f>IF('DATA ENTRY'!CK529="","",IF('DATA ENTRY'!N529="","",IF(AND($DF$4='DATA ENTRY'!D529),'DATA ENTRY'!N529,"")))</f>
        <v/>
      </c>
      <c r="DJ530" s="107" t="str">
        <f>IF('DATA ENTRY'!CK529="","",IF('DATA ENTRY'!O529="","",IF(AND($DF$4='DATA ENTRY'!D529),'DATA ENTRY'!O529,"")))</f>
        <v/>
      </c>
      <c r="DK530" s="3" t="str">
        <f>IF('DATA ENTRY'!CK529="","",IF('DATA ENTRY'!P529="","",IF(AND($DF$4='DATA ENTRY'!D529),'DATA ENTRY'!P529,"")))</f>
        <v/>
      </c>
      <c r="DL530" s="107" t="str">
        <f>IF('DATA ENTRY'!CK529="","",IF('DATA ENTRY'!Q529="","",IF(AND($DF$4='DATA ENTRY'!D529),'DATA ENTRY'!Q529,"")))</f>
        <v/>
      </c>
      <c r="DM530" s="3" t="str">
        <f>IF('DATA ENTRY'!CK529="","",IF('DATA ENTRY'!R529="","",IF(AND($DF$4='DATA ENTRY'!D529),'DATA ENTRY'!R529,"")))</f>
        <v/>
      </c>
      <c r="DN530" s="107" t="str">
        <f>IF('DATA ENTRY'!CK529="","",IF('DATA ENTRY'!S529="","",IF(AND($DF$4='DATA ENTRY'!D529),'DATA ENTRY'!S529,"")))</f>
        <v/>
      </c>
      <c r="DO530" s="3" t="str">
        <f>IF('DATA ENTRY'!CK529="","",IF('DATA ENTRY'!E529="","",IF(AND($DF$4='DATA ENTRY'!D529),'DATA ENTRY'!E529,"")))</f>
        <v/>
      </c>
      <c r="DP530" s="3" t="str">
        <f>IF('DATA ENTRY'!CK529="","",IF('DATA ENTRY'!D529="","",IF(AND($DF$4='DATA ENTRY'!D529),'DATA ENTRY'!D529,"")))</f>
        <v/>
      </c>
      <c r="DQ530" s="3" t="str">
        <f>IF('DATA ENTRY'!CK529="","",IF('DATA ENTRY'!W529="","",IF(AND($DF$4='DATA ENTRY'!D529),'DATA ENTRY'!W529,"")))</f>
        <v/>
      </c>
      <c r="DR530" s="3" t="str">
        <f>IF('DATA ENTRY'!CK529="","",IF('DATA ENTRY'!X529="","",IF(AND($DF$4='DATA ENTRY'!D529),'DATA ENTRY'!X529,"")))</f>
        <v/>
      </c>
      <c r="DS530" s="108" t="str">
        <f t="shared" si="139"/>
        <v/>
      </c>
      <c r="DT530" s="108" t="str">
        <f>IF('DATA ENTRY'!CK529="","",IF('DATA ENTRY'!D529="","",IF(AND($DF$4='DATA ENTRY'!D529),'DATA ENTRY'!G529,"")))</f>
        <v/>
      </c>
      <c r="DY530">
        <f t="shared" si="140"/>
        <v>0</v>
      </c>
      <c r="EB530" t="str">
        <f t="shared" si="141"/>
        <v/>
      </c>
      <c r="EC530" t="str">
        <f t="shared" si="142"/>
        <v/>
      </c>
      <c r="ED530" s="224">
        <v>524</v>
      </c>
      <c r="EE530" s="3" t="str">
        <f>IF('DATA ENTRY'!CK529="","",IF('DATA ENTRY'!B529="","",IF(AND($EF$4='DATA ENTRY'!G529,$EH$4='DATA ENTRY'!F529),'DATA ENTRY'!B529,"")))</f>
        <v/>
      </c>
      <c r="EF530" s="3" t="str">
        <f>IF('DATA ENTRY'!CK529="","",IF('DATA ENTRY'!C529="","",IF(AND($EF$4='DATA ENTRY'!G529,$EH$4='DATA ENTRY'!F529),'DATA ENTRY'!C529,"")))</f>
        <v/>
      </c>
      <c r="EG530" s="4" t="str">
        <f>IF('DATA ENTRY'!CK529="","",IF('DATA ENTRY'!I529="","",IF(AND($EF$4='DATA ENTRY'!G529,$EH$4='DATA ENTRY'!F529),'DATA ENTRY'!I529,"")))</f>
        <v/>
      </c>
      <c r="EH530" s="4" t="str">
        <f>IF('DATA ENTRY'!CK529="","",IF('DATA ENTRY'!CK529="","",IF(AND($EF$4='DATA ENTRY'!G529,$EH$4='DATA ENTRY'!F529),'DATA ENTRY'!CK529,"")))</f>
        <v/>
      </c>
      <c r="EI530" s="3" t="str">
        <f>IF('DATA ENTRY'!CK529="","",IF('DATA ENTRY'!N529="","",IF(AND($EF$4='DATA ENTRY'!G529,$EH$4='DATA ENTRY'!F529),'DATA ENTRY'!N529,"")))</f>
        <v/>
      </c>
      <c r="EJ530" s="107" t="str">
        <f>IF('DATA ENTRY'!CK529="","",IF('DATA ENTRY'!O529="","",IF(AND($EF$4='DATA ENTRY'!G529,$EH$4='DATA ENTRY'!F529),'DATA ENTRY'!O529,"")))</f>
        <v/>
      </c>
      <c r="EK530" s="3" t="str">
        <f>IF('DATA ENTRY'!CK529="","",IF('DATA ENTRY'!P529="","",IF(AND($EF$4='DATA ENTRY'!G529,$EH$4='DATA ENTRY'!F529),'DATA ENTRY'!P529,"")))</f>
        <v/>
      </c>
      <c r="EL530" s="107" t="str">
        <f>IF('DATA ENTRY'!CK529="","",IF('DATA ENTRY'!Q529="","",IF(AND($EF$4='DATA ENTRY'!G529,$EH$4='DATA ENTRY'!F529),'DATA ENTRY'!Q529,"")))</f>
        <v/>
      </c>
      <c r="EM530" s="3" t="str">
        <f>IF('DATA ENTRY'!CK529="","",IF('DATA ENTRY'!R529="","",IF(AND($EF$4='DATA ENTRY'!G529,$EH$4='DATA ENTRY'!F529),'DATA ENTRY'!R529,"")))</f>
        <v/>
      </c>
      <c r="EN530" s="107" t="str">
        <f>IF('DATA ENTRY'!CK529="","",IF('DATA ENTRY'!S529="","",IF(AND($EF$4='DATA ENTRY'!G529,$EH$4='DATA ENTRY'!F529),'DATA ENTRY'!S529,"")))</f>
        <v/>
      </c>
      <c r="EO530" s="3" t="str">
        <f>IF('DATA ENTRY'!CK529="","",IF('DATA ENTRY'!E529="","",IF(AND($EF$4='DATA ENTRY'!G529,$EH$4='DATA ENTRY'!F529),'DATA ENTRY'!E529,"")))</f>
        <v/>
      </c>
      <c r="EP530" s="3" t="str">
        <f>IF('DATA ENTRY'!CK529="","",IF('DATA ENTRY'!D529="","",IF(AND($EF$4='DATA ENTRY'!G529,$EH$4='DATA ENTRY'!F529),'DATA ENTRY'!D529,"")))</f>
        <v/>
      </c>
      <c r="EQ530" s="3" t="str">
        <f>IF('DATA ENTRY'!CK529="","",IF('DATA ENTRY'!W529="","",IF(AND($EF$4='DATA ENTRY'!G529,$EH$4='DATA ENTRY'!F529),'DATA ENTRY'!W529,"")))</f>
        <v/>
      </c>
      <c r="ER530" s="3" t="str">
        <f>IF('DATA ENTRY'!CK529="","",IF('DATA ENTRY'!X529="","",IF(AND($EF$4='DATA ENTRY'!G529,$EH$4='DATA ENTRY'!F529),'DATA ENTRY'!X529,"")))</f>
        <v/>
      </c>
      <c r="ES530" s="108" t="str">
        <f t="shared" si="143"/>
        <v/>
      </c>
      <c r="ET530" s="108" t="str">
        <f>IF('DATA ENTRY'!CK529="","",IF('DATA ENTRY'!D529="","",IF(AND($EF$4='DATA ENTRY'!G529,$EH$4='DATA ENTRY'!F529),'DATA ENTRY'!G529,"")))</f>
        <v/>
      </c>
      <c r="EY530">
        <f t="shared" si="144"/>
        <v>0</v>
      </c>
    </row>
    <row r="531" spans="1:155">
      <c r="A531" t="str">
        <f>IF(S531=0,"",1+(MAX($A$7:A530)))</f>
        <v/>
      </c>
      <c r="B531" s="224">
        <v>525</v>
      </c>
      <c r="C531" s="3" t="str">
        <f>IF('DATA ENTRY'!CK530="","",IF('DATA ENTRY'!B530="","",IF($D$4="All Post",'DATA ENTRY'!B530,IF(AND($D$4='DATA ENTRY'!CK530),'DATA ENTRY'!B530,""))))</f>
        <v/>
      </c>
      <c r="D531" s="3" t="str">
        <f>IF('DATA ENTRY'!CK530="","",IF('DATA ENTRY'!C530="","",IF($D$4="All Post",'DATA ENTRY'!C530,IF(AND($D$4='DATA ENTRY'!CK530),'DATA ENTRY'!C530,""))))</f>
        <v/>
      </c>
      <c r="E531" s="4" t="str">
        <f>IF('DATA ENTRY'!CK530="","",IF('DATA ENTRY'!I530="","",IF($D$4="All Post",'DATA ENTRY'!I530,IF(AND($D$4='DATA ENTRY'!CK530),'DATA ENTRY'!I530,""))))</f>
        <v/>
      </c>
      <c r="F531" s="4" t="str">
        <f>IF('DATA ENTRY'!CK530="","",IF('DATA ENTRY'!CK530="","",IF($D$4="All Post",'DATA ENTRY'!CK530,IF(AND($D$4='DATA ENTRY'!CK530),'DATA ENTRY'!CK530,""))))</f>
        <v/>
      </c>
      <c r="G531" s="3" t="str">
        <f>IF('DATA ENTRY'!CK530="","",IF('DATA ENTRY'!N530="","",IF($D$4="All Post",'DATA ENTRY'!N530,IF(AND($D$4='DATA ENTRY'!CK530),'DATA ENTRY'!N530,""))))</f>
        <v/>
      </c>
      <c r="H531" s="107" t="str">
        <f>IF('DATA ENTRY'!CK530="","",IF('DATA ENTRY'!O530="","",IF($D$4="All Post",'DATA ENTRY'!O530,IF(AND($D$4='DATA ENTRY'!CK530),'DATA ENTRY'!O530,""))))</f>
        <v/>
      </c>
      <c r="I531" s="3" t="str">
        <f>IF('DATA ENTRY'!CK530="","",IF('DATA ENTRY'!P530="","",IF($D$4="All Post",'DATA ENTRY'!P530,IF(AND($D$4='DATA ENTRY'!CK530),'DATA ENTRY'!P530,""))))</f>
        <v/>
      </c>
      <c r="J531" s="107" t="str">
        <f>IF('DATA ENTRY'!CK530="","",IF('DATA ENTRY'!Q530="","",IF($D$4="All Post",'DATA ENTRY'!Q530,IF(AND($D$4='DATA ENTRY'!CK530),'DATA ENTRY'!Q530,""))))</f>
        <v/>
      </c>
      <c r="K531" s="3" t="str">
        <f>IF('DATA ENTRY'!CK530="","",IF('DATA ENTRY'!R530="","",IF($D$4="All Post",'DATA ENTRY'!R530,IF(AND($D$4='DATA ENTRY'!CK530),'DATA ENTRY'!R530,""))))</f>
        <v/>
      </c>
      <c r="L531" s="3" t="str">
        <f>IF('DATA ENTRY'!CK530="","",IF('DATA ENTRY'!S530="","",IF($D$4="All Post",'DATA ENTRY'!S530,IF(AND($D$4='DATA ENTRY'!CK530),'DATA ENTRY'!S530,""))))</f>
        <v/>
      </c>
      <c r="M531" s="3" t="str">
        <f>IF('DATA ENTRY'!CK530="","",IF('DATA ENTRY'!E530="","",IF($D$4="All Post",'DATA ENTRY'!E530,IF(AND($D$4='DATA ENTRY'!CK530),'DATA ENTRY'!E530,""))))</f>
        <v/>
      </c>
      <c r="N531" s="3" t="str">
        <f>IF('DATA ENTRY'!CK530="","",IF('DATA ENTRY'!W530="","",IF($D$4="All Post",'DATA ENTRY'!W530,IF(AND($D$4='DATA ENTRY'!CK530),'DATA ENTRY'!W530,""))))</f>
        <v/>
      </c>
      <c r="O531" s="3" t="str">
        <f>IF('DATA ENTRY'!CK530="","",IF('DATA ENTRY'!X530="","",IF($D$4="All Post",'DATA ENTRY'!X530,IF(AND($D$4='DATA ENTRY'!CK530),'DATA ENTRY'!X530,""))))</f>
        <v/>
      </c>
      <c r="P531" s="3" t="str">
        <f>IF('DATA ENTRY'!CK530="","",IF('DATA ENTRY'!G530="","",IF($D$4="All Post",'DATA ENTRY'!G530,IF(AND($D$4='DATA ENTRY'!CK530),'DATA ENTRY'!G530,""))))</f>
        <v/>
      </c>
      <c r="S531">
        <f t="shared" si="131"/>
        <v>0</v>
      </c>
      <c r="T531" t="str">
        <f t="shared" si="132"/>
        <v/>
      </c>
      <c r="BZ531" t="str">
        <f t="shared" si="133"/>
        <v/>
      </c>
      <c r="CA531" t="str">
        <f t="shared" si="134"/>
        <v/>
      </c>
      <c r="CB531" s="224">
        <v>525</v>
      </c>
      <c r="CC531" s="3" t="str">
        <f>IF('DATA ENTRY'!CK530="","",IF('DATA ENTRY'!B530="","",IF(AND($CD$4='DATA ENTRY'!CK530,$CG$4='DATA ENTRY'!D530),'DATA ENTRY'!B530,"")))</f>
        <v/>
      </c>
      <c r="CD531" s="3" t="str">
        <f>IF('DATA ENTRY'!CK530="","",IF('DATA ENTRY'!C530="","",IF(AND($CD$4='DATA ENTRY'!CK530,$CG$4='DATA ENTRY'!D530),'DATA ENTRY'!C530,"")))</f>
        <v/>
      </c>
      <c r="CE531" s="4" t="str">
        <f>IF('DATA ENTRY'!CK530="","",IF('DATA ENTRY'!I530="","",IF(AND($CD$4='DATA ENTRY'!CK530,$CG$4='DATA ENTRY'!D530),'DATA ENTRY'!I530,"")))</f>
        <v/>
      </c>
      <c r="CF531" s="4" t="str">
        <f>IF('DATA ENTRY'!CK530="","",IF('DATA ENTRY'!CK530="","",IF(AND($CD$4='DATA ENTRY'!CK530,$CG$4='DATA ENTRY'!D530),'DATA ENTRY'!CK530,"")))</f>
        <v/>
      </c>
      <c r="CG531" s="3" t="str">
        <f>IF('DATA ENTRY'!CK530="","",IF('DATA ENTRY'!N530="","",IF(AND($CD$4='DATA ENTRY'!CK530,$CG$4='DATA ENTRY'!D530),'DATA ENTRY'!N530,"")))</f>
        <v/>
      </c>
      <c r="CH531" s="107" t="str">
        <f>IF('DATA ENTRY'!CK530="","",IF('DATA ENTRY'!O530="","",IF(AND($CD$4='DATA ENTRY'!CK530,$CG$4='DATA ENTRY'!D530),'DATA ENTRY'!O530,"")))</f>
        <v/>
      </c>
      <c r="CI531" s="3" t="str">
        <f>IF('DATA ENTRY'!CK530="","",IF('DATA ENTRY'!P530="","",IF(AND($CD$4='DATA ENTRY'!CK530,$CG$4='DATA ENTRY'!D530),'DATA ENTRY'!P530,"")))</f>
        <v/>
      </c>
      <c r="CJ531" s="107" t="str">
        <f>IF('DATA ENTRY'!CK530="","",IF('DATA ENTRY'!Q530="","",IF(AND($CD$4='DATA ENTRY'!CK530,$CG$4='DATA ENTRY'!D530),'DATA ENTRY'!Q530,"")))</f>
        <v/>
      </c>
      <c r="CK531" s="3" t="str">
        <f>IF('DATA ENTRY'!CK530="","",IF('DATA ENTRY'!R530="","",IF(AND($CD$4='DATA ENTRY'!CK530,$CG$4='DATA ENTRY'!D530),'DATA ENTRY'!R530,"")))</f>
        <v/>
      </c>
      <c r="CL531" s="3" t="str">
        <f>IF('DATA ENTRY'!CK530="","",IF('DATA ENTRY'!S530="","",IF(AND($CD$4='DATA ENTRY'!CK530,$CG$4='DATA ENTRY'!D530),'DATA ENTRY'!S530,"")))</f>
        <v/>
      </c>
      <c r="CM531" s="3" t="str">
        <f>IF('DATA ENTRY'!CK530="","",IF('DATA ENTRY'!E530="","",IF(AND($CD$4='DATA ENTRY'!CK530,$CG$4='DATA ENTRY'!D530),'DATA ENTRY'!E530,"")))</f>
        <v/>
      </c>
      <c r="CN531" s="3" t="str">
        <f>IF('DATA ENTRY'!CK530="","",IF('DATA ENTRY'!W530="","",IF(AND($CD$4='DATA ENTRY'!CK530,$CG$4='DATA ENTRY'!D530),'DATA ENTRY'!W530,"")))</f>
        <v/>
      </c>
      <c r="CO531" s="3" t="str">
        <f>IF('DATA ENTRY'!CK530="","",IF('DATA ENTRY'!X530="","",IF(AND($CD$4='DATA ENTRY'!CK530,$CG$4='DATA ENTRY'!D530),'DATA ENTRY'!X530,"")))</f>
        <v/>
      </c>
      <c r="CP531" s="108" t="str">
        <f t="shared" si="135"/>
        <v/>
      </c>
      <c r="CQ531" s="108" t="str">
        <f>IF('DATA ENTRY'!CK530="","",IF('DATA ENTRY'!G530="","",IF(AND($CD$4='DATA ENTRY'!CK530,$CG$4='DATA ENTRY'!D530),'DATA ENTRY'!G530,"")))</f>
        <v/>
      </c>
      <c r="CR531" s="230" t="str">
        <f>IF('DATA ENTRY'!CK530="","",IF('DATA ENTRY'!D530="","",IF(AND($CD$4='DATA ENTRY'!CK530,$CG$4='DATA ENTRY'!D530),'DATA ENTRY'!D530,"")))</f>
        <v/>
      </c>
      <c r="CS531">
        <f t="shared" si="136"/>
        <v>0</v>
      </c>
      <c r="CT531">
        <f t="shared" si="137"/>
        <v>0</v>
      </c>
      <c r="CV531" s="139"/>
      <c r="CX531">
        <f t="shared" si="138"/>
        <v>0</v>
      </c>
      <c r="DB531" t="str">
        <f t="shared" si="145"/>
        <v/>
      </c>
      <c r="DC531" t="str">
        <f t="shared" si="146"/>
        <v/>
      </c>
      <c r="DD531" s="224">
        <v>525</v>
      </c>
      <c r="DE531" s="3" t="str">
        <f>IF('DATA ENTRY'!CK530="","",IF('DATA ENTRY'!B530="","",IF(AND($DF$4='DATA ENTRY'!D530),'DATA ENTRY'!B530,"")))</f>
        <v/>
      </c>
      <c r="DF531" s="3" t="str">
        <f>IF('DATA ENTRY'!CK530="","",IF('DATA ENTRY'!C530="","",IF(AND($DF$4='DATA ENTRY'!D530),'DATA ENTRY'!C530,"")))</f>
        <v/>
      </c>
      <c r="DG531" s="4" t="str">
        <f>IF('DATA ENTRY'!CK530="","",IF('DATA ENTRY'!I530="","",IF(AND($DF$4='DATA ENTRY'!D530),'DATA ENTRY'!I530,"")))</f>
        <v/>
      </c>
      <c r="DH531" s="4" t="str">
        <f>IF('DATA ENTRY'!CK530="","",IF('DATA ENTRY'!CK530="","",IF(AND($DF$4='DATA ENTRY'!D530),'DATA ENTRY'!CK530,"")))</f>
        <v/>
      </c>
      <c r="DI531" s="3" t="str">
        <f>IF('DATA ENTRY'!CK530="","",IF('DATA ENTRY'!N530="","",IF(AND($DF$4='DATA ENTRY'!D530),'DATA ENTRY'!N530,"")))</f>
        <v/>
      </c>
      <c r="DJ531" s="107" t="str">
        <f>IF('DATA ENTRY'!CK530="","",IF('DATA ENTRY'!O530="","",IF(AND($DF$4='DATA ENTRY'!D530),'DATA ENTRY'!O530,"")))</f>
        <v/>
      </c>
      <c r="DK531" s="3" t="str">
        <f>IF('DATA ENTRY'!CK530="","",IF('DATA ENTRY'!P530="","",IF(AND($DF$4='DATA ENTRY'!D530),'DATA ENTRY'!P530,"")))</f>
        <v/>
      </c>
      <c r="DL531" s="107" t="str">
        <f>IF('DATA ENTRY'!CK530="","",IF('DATA ENTRY'!Q530="","",IF(AND($DF$4='DATA ENTRY'!D530),'DATA ENTRY'!Q530,"")))</f>
        <v/>
      </c>
      <c r="DM531" s="3" t="str">
        <f>IF('DATA ENTRY'!CK530="","",IF('DATA ENTRY'!R530="","",IF(AND($DF$4='DATA ENTRY'!D530),'DATA ENTRY'!R530,"")))</f>
        <v/>
      </c>
      <c r="DN531" s="107" t="str">
        <f>IF('DATA ENTRY'!CK530="","",IF('DATA ENTRY'!S530="","",IF(AND($DF$4='DATA ENTRY'!D530),'DATA ENTRY'!S530,"")))</f>
        <v/>
      </c>
      <c r="DO531" s="3" t="str">
        <f>IF('DATA ENTRY'!CK530="","",IF('DATA ENTRY'!E530="","",IF(AND($DF$4='DATA ENTRY'!D530),'DATA ENTRY'!E530,"")))</f>
        <v/>
      </c>
      <c r="DP531" s="3" t="str">
        <f>IF('DATA ENTRY'!CK530="","",IF('DATA ENTRY'!D530="","",IF(AND($DF$4='DATA ENTRY'!D530),'DATA ENTRY'!D530,"")))</f>
        <v/>
      </c>
      <c r="DQ531" s="3" t="str">
        <f>IF('DATA ENTRY'!CK530="","",IF('DATA ENTRY'!W530="","",IF(AND($DF$4='DATA ENTRY'!D530),'DATA ENTRY'!W530,"")))</f>
        <v/>
      </c>
      <c r="DR531" s="3" t="str">
        <f>IF('DATA ENTRY'!CK530="","",IF('DATA ENTRY'!X530="","",IF(AND($DF$4='DATA ENTRY'!D530),'DATA ENTRY'!X530,"")))</f>
        <v/>
      </c>
      <c r="DS531" s="108" t="str">
        <f t="shared" si="139"/>
        <v/>
      </c>
      <c r="DT531" s="108" t="str">
        <f>IF('DATA ENTRY'!CK530="","",IF('DATA ENTRY'!D530="","",IF(AND($DF$4='DATA ENTRY'!D530),'DATA ENTRY'!G530,"")))</f>
        <v/>
      </c>
      <c r="DY531">
        <f t="shared" si="140"/>
        <v>0</v>
      </c>
      <c r="EB531" t="str">
        <f t="shared" si="141"/>
        <v/>
      </c>
      <c r="EC531" t="str">
        <f t="shared" si="142"/>
        <v/>
      </c>
      <c r="ED531" s="224">
        <v>525</v>
      </c>
      <c r="EE531" s="3" t="str">
        <f>IF('DATA ENTRY'!CK530="","",IF('DATA ENTRY'!B530="","",IF(AND($EF$4='DATA ENTRY'!G530,$EH$4='DATA ENTRY'!F530),'DATA ENTRY'!B530,"")))</f>
        <v/>
      </c>
      <c r="EF531" s="3" t="str">
        <f>IF('DATA ENTRY'!CK530="","",IF('DATA ENTRY'!C530="","",IF(AND($EF$4='DATA ENTRY'!G530,$EH$4='DATA ENTRY'!F530),'DATA ENTRY'!C530,"")))</f>
        <v/>
      </c>
      <c r="EG531" s="4" t="str">
        <f>IF('DATA ENTRY'!CK530="","",IF('DATA ENTRY'!I530="","",IF(AND($EF$4='DATA ENTRY'!G530,$EH$4='DATA ENTRY'!F530),'DATA ENTRY'!I530,"")))</f>
        <v/>
      </c>
      <c r="EH531" s="4" t="str">
        <f>IF('DATA ENTRY'!CK530="","",IF('DATA ENTRY'!CK530="","",IF(AND($EF$4='DATA ENTRY'!G530,$EH$4='DATA ENTRY'!F530),'DATA ENTRY'!CK530,"")))</f>
        <v/>
      </c>
      <c r="EI531" s="3" t="str">
        <f>IF('DATA ENTRY'!CK530="","",IF('DATA ENTRY'!N530="","",IF(AND($EF$4='DATA ENTRY'!G530,$EH$4='DATA ENTRY'!F530),'DATA ENTRY'!N530,"")))</f>
        <v/>
      </c>
      <c r="EJ531" s="107" t="str">
        <f>IF('DATA ENTRY'!CK530="","",IF('DATA ENTRY'!O530="","",IF(AND($EF$4='DATA ENTRY'!G530,$EH$4='DATA ENTRY'!F530),'DATA ENTRY'!O530,"")))</f>
        <v/>
      </c>
      <c r="EK531" s="3" t="str">
        <f>IF('DATA ENTRY'!CK530="","",IF('DATA ENTRY'!P530="","",IF(AND($EF$4='DATA ENTRY'!G530,$EH$4='DATA ENTRY'!F530),'DATA ENTRY'!P530,"")))</f>
        <v/>
      </c>
      <c r="EL531" s="107" t="str">
        <f>IF('DATA ENTRY'!CK530="","",IF('DATA ENTRY'!Q530="","",IF(AND($EF$4='DATA ENTRY'!G530,$EH$4='DATA ENTRY'!F530),'DATA ENTRY'!Q530,"")))</f>
        <v/>
      </c>
      <c r="EM531" s="3" t="str">
        <f>IF('DATA ENTRY'!CK530="","",IF('DATA ENTRY'!R530="","",IF(AND($EF$4='DATA ENTRY'!G530,$EH$4='DATA ENTRY'!F530),'DATA ENTRY'!R530,"")))</f>
        <v/>
      </c>
      <c r="EN531" s="107" t="str">
        <f>IF('DATA ENTRY'!CK530="","",IF('DATA ENTRY'!S530="","",IF(AND($EF$4='DATA ENTRY'!G530,$EH$4='DATA ENTRY'!F530),'DATA ENTRY'!S530,"")))</f>
        <v/>
      </c>
      <c r="EO531" s="3" t="str">
        <f>IF('DATA ENTRY'!CK530="","",IF('DATA ENTRY'!E530="","",IF(AND($EF$4='DATA ENTRY'!G530,$EH$4='DATA ENTRY'!F530),'DATA ENTRY'!E530,"")))</f>
        <v/>
      </c>
      <c r="EP531" s="3" t="str">
        <f>IF('DATA ENTRY'!CK530="","",IF('DATA ENTRY'!D530="","",IF(AND($EF$4='DATA ENTRY'!G530,$EH$4='DATA ENTRY'!F530),'DATA ENTRY'!D530,"")))</f>
        <v/>
      </c>
      <c r="EQ531" s="3" t="str">
        <f>IF('DATA ENTRY'!CK530="","",IF('DATA ENTRY'!W530="","",IF(AND($EF$4='DATA ENTRY'!G530,$EH$4='DATA ENTRY'!F530),'DATA ENTRY'!W530,"")))</f>
        <v/>
      </c>
      <c r="ER531" s="3" t="str">
        <f>IF('DATA ENTRY'!CK530="","",IF('DATA ENTRY'!X530="","",IF(AND($EF$4='DATA ENTRY'!G530,$EH$4='DATA ENTRY'!F530),'DATA ENTRY'!X530,"")))</f>
        <v/>
      </c>
      <c r="ES531" s="108" t="str">
        <f t="shared" si="143"/>
        <v/>
      </c>
      <c r="ET531" s="108" t="str">
        <f>IF('DATA ENTRY'!CK530="","",IF('DATA ENTRY'!D530="","",IF(AND($EF$4='DATA ENTRY'!G530,$EH$4='DATA ENTRY'!F530),'DATA ENTRY'!G530,"")))</f>
        <v/>
      </c>
      <c r="EY531">
        <f t="shared" si="144"/>
        <v>0</v>
      </c>
    </row>
    <row r="532" spans="1:155">
      <c r="A532" t="str">
        <f>IF(S532=0,"",1+(MAX($A$7:A531)))</f>
        <v/>
      </c>
      <c r="B532" s="224">
        <v>526</v>
      </c>
      <c r="C532" s="3" t="str">
        <f>IF('DATA ENTRY'!CK531="","",IF('DATA ENTRY'!B531="","",IF($D$4="All Post",'DATA ENTRY'!B531,IF(AND($D$4='DATA ENTRY'!CK531),'DATA ENTRY'!B531,""))))</f>
        <v/>
      </c>
      <c r="D532" s="3" t="str">
        <f>IF('DATA ENTRY'!CK531="","",IF('DATA ENTRY'!C531="","",IF($D$4="All Post",'DATA ENTRY'!C531,IF(AND($D$4='DATA ENTRY'!CK531),'DATA ENTRY'!C531,""))))</f>
        <v/>
      </c>
      <c r="E532" s="4" t="str">
        <f>IF('DATA ENTRY'!CK531="","",IF('DATA ENTRY'!I531="","",IF($D$4="All Post",'DATA ENTRY'!I531,IF(AND($D$4='DATA ENTRY'!CK531),'DATA ENTRY'!I531,""))))</f>
        <v/>
      </c>
      <c r="F532" s="4" t="str">
        <f>IF('DATA ENTRY'!CK531="","",IF('DATA ENTRY'!CK531="","",IF($D$4="All Post",'DATA ENTRY'!CK531,IF(AND($D$4='DATA ENTRY'!CK531),'DATA ENTRY'!CK531,""))))</f>
        <v/>
      </c>
      <c r="G532" s="3" t="str">
        <f>IF('DATA ENTRY'!CK531="","",IF('DATA ENTRY'!N531="","",IF($D$4="All Post",'DATA ENTRY'!N531,IF(AND($D$4='DATA ENTRY'!CK531),'DATA ENTRY'!N531,""))))</f>
        <v/>
      </c>
      <c r="H532" s="107" t="str">
        <f>IF('DATA ENTRY'!CK531="","",IF('DATA ENTRY'!O531="","",IF($D$4="All Post",'DATA ENTRY'!O531,IF(AND($D$4='DATA ENTRY'!CK531),'DATA ENTRY'!O531,""))))</f>
        <v/>
      </c>
      <c r="I532" s="3" t="str">
        <f>IF('DATA ENTRY'!CK531="","",IF('DATA ENTRY'!P531="","",IF($D$4="All Post",'DATA ENTRY'!P531,IF(AND($D$4='DATA ENTRY'!CK531),'DATA ENTRY'!P531,""))))</f>
        <v/>
      </c>
      <c r="J532" s="107" t="str">
        <f>IF('DATA ENTRY'!CK531="","",IF('DATA ENTRY'!Q531="","",IF($D$4="All Post",'DATA ENTRY'!Q531,IF(AND($D$4='DATA ENTRY'!CK531),'DATA ENTRY'!Q531,""))))</f>
        <v/>
      </c>
      <c r="K532" s="3" t="str">
        <f>IF('DATA ENTRY'!CK531="","",IF('DATA ENTRY'!R531="","",IF($D$4="All Post",'DATA ENTRY'!R531,IF(AND($D$4='DATA ENTRY'!CK531),'DATA ENTRY'!R531,""))))</f>
        <v/>
      </c>
      <c r="L532" s="3" t="str">
        <f>IF('DATA ENTRY'!CK531="","",IF('DATA ENTRY'!S531="","",IF($D$4="All Post",'DATA ENTRY'!S531,IF(AND($D$4='DATA ENTRY'!CK531),'DATA ENTRY'!S531,""))))</f>
        <v/>
      </c>
      <c r="M532" s="3" t="str">
        <f>IF('DATA ENTRY'!CK531="","",IF('DATA ENTRY'!E531="","",IF($D$4="All Post",'DATA ENTRY'!E531,IF(AND($D$4='DATA ENTRY'!CK531),'DATA ENTRY'!E531,""))))</f>
        <v/>
      </c>
      <c r="N532" s="3" t="str">
        <f>IF('DATA ENTRY'!CK531="","",IF('DATA ENTRY'!W531="","",IF($D$4="All Post",'DATA ENTRY'!W531,IF(AND($D$4='DATA ENTRY'!CK531),'DATA ENTRY'!W531,""))))</f>
        <v/>
      </c>
      <c r="O532" s="3" t="str">
        <f>IF('DATA ENTRY'!CK531="","",IF('DATA ENTRY'!X531="","",IF($D$4="All Post",'DATA ENTRY'!X531,IF(AND($D$4='DATA ENTRY'!CK531),'DATA ENTRY'!X531,""))))</f>
        <v/>
      </c>
      <c r="P532" s="3" t="str">
        <f>IF('DATA ENTRY'!CK531="","",IF('DATA ENTRY'!G531="","",IF($D$4="All Post",'DATA ENTRY'!G531,IF(AND($D$4='DATA ENTRY'!CK531),'DATA ENTRY'!G531,""))))</f>
        <v/>
      </c>
      <c r="S532">
        <f t="shared" si="131"/>
        <v>0</v>
      </c>
      <c r="T532" t="str">
        <f t="shared" si="132"/>
        <v/>
      </c>
      <c r="BZ532" t="str">
        <f t="shared" si="133"/>
        <v/>
      </c>
      <c r="CA532" t="str">
        <f t="shared" si="134"/>
        <v/>
      </c>
      <c r="CB532" s="224">
        <v>526</v>
      </c>
      <c r="CC532" s="3" t="str">
        <f>IF('DATA ENTRY'!CK531="","",IF('DATA ENTRY'!B531="","",IF(AND($CD$4='DATA ENTRY'!CK531,$CG$4='DATA ENTRY'!D531),'DATA ENTRY'!B531,"")))</f>
        <v/>
      </c>
      <c r="CD532" s="3" t="str">
        <f>IF('DATA ENTRY'!CK531="","",IF('DATA ENTRY'!C531="","",IF(AND($CD$4='DATA ENTRY'!CK531,$CG$4='DATA ENTRY'!D531),'DATA ENTRY'!C531,"")))</f>
        <v/>
      </c>
      <c r="CE532" s="4" t="str">
        <f>IF('DATA ENTRY'!CK531="","",IF('DATA ENTRY'!I531="","",IF(AND($CD$4='DATA ENTRY'!CK531,$CG$4='DATA ENTRY'!D531),'DATA ENTRY'!I531,"")))</f>
        <v/>
      </c>
      <c r="CF532" s="4" t="str">
        <f>IF('DATA ENTRY'!CK531="","",IF('DATA ENTRY'!CK531="","",IF(AND($CD$4='DATA ENTRY'!CK531,$CG$4='DATA ENTRY'!D531),'DATA ENTRY'!CK531,"")))</f>
        <v/>
      </c>
      <c r="CG532" s="3" t="str">
        <f>IF('DATA ENTRY'!CK531="","",IF('DATA ENTRY'!N531="","",IF(AND($CD$4='DATA ENTRY'!CK531,$CG$4='DATA ENTRY'!D531),'DATA ENTRY'!N531,"")))</f>
        <v/>
      </c>
      <c r="CH532" s="107" t="str">
        <f>IF('DATA ENTRY'!CK531="","",IF('DATA ENTRY'!O531="","",IF(AND($CD$4='DATA ENTRY'!CK531,$CG$4='DATA ENTRY'!D531),'DATA ENTRY'!O531,"")))</f>
        <v/>
      </c>
      <c r="CI532" s="3" t="str">
        <f>IF('DATA ENTRY'!CK531="","",IF('DATA ENTRY'!P531="","",IF(AND($CD$4='DATA ENTRY'!CK531,$CG$4='DATA ENTRY'!D531),'DATA ENTRY'!P531,"")))</f>
        <v/>
      </c>
      <c r="CJ532" s="107" t="str">
        <f>IF('DATA ENTRY'!CK531="","",IF('DATA ENTRY'!Q531="","",IF(AND($CD$4='DATA ENTRY'!CK531,$CG$4='DATA ENTRY'!D531),'DATA ENTRY'!Q531,"")))</f>
        <v/>
      </c>
      <c r="CK532" s="3" t="str">
        <f>IF('DATA ENTRY'!CK531="","",IF('DATA ENTRY'!R531="","",IF(AND($CD$4='DATA ENTRY'!CK531,$CG$4='DATA ENTRY'!D531),'DATA ENTRY'!R531,"")))</f>
        <v/>
      </c>
      <c r="CL532" s="3" t="str">
        <f>IF('DATA ENTRY'!CK531="","",IF('DATA ENTRY'!S531="","",IF(AND($CD$4='DATA ENTRY'!CK531,$CG$4='DATA ENTRY'!D531),'DATA ENTRY'!S531,"")))</f>
        <v/>
      </c>
      <c r="CM532" s="3" t="str">
        <f>IF('DATA ENTRY'!CK531="","",IF('DATA ENTRY'!E531="","",IF(AND($CD$4='DATA ENTRY'!CK531,$CG$4='DATA ENTRY'!D531),'DATA ENTRY'!E531,"")))</f>
        <v/>
      </c>
      <c r="CN532" s="3" t="str">
        <f>IF('DATA ENTRY'!CK531="","",IF('DATA ENTRY'!W531="","",IF(AND($CD$4='DATA ENTRY'!CK531,$CG$4='DATA ENTRY'!D531),'DATA ENTRY'!W531,"")))</f>
        <v/>
      </c>
      <c r="CO532" s="3" t="str">
        <f>IF('DATA ENTRY'!CK531="","",IF('DATA ENTRY'!X531="","",IF(AND($CD$4='DATA ENTRY'!CK531,$CG$4='DATA ENTRY'!D531),'DATA ENTRY'!X531,"")))</f>
        <v/>
      </c>
      <c r="CP532" s="108" t="str">
        <f t="shared" si="135"/>
        <v/>
      </c>
      <c r="CQ532" s="108" t="str">
        <f>IF('DATA ENTRY'!CK531="","",IF('DATA ENTRY'!G531="","",IF(AND($CD$4='DATA ENTRY'!CK531,$CG$4='DATA ENTRY'!D531),'DATA ENTRY'!G531,"")))</f>
        <v/>
      </c>
      <c r="CR532" s="230" t="str">
        <f>IF('DATA ENTRY'!CK531="","",IF('DATA ENTRY'!D531="","",IF(AND($CD$4='DATA ENTRY'!CK531,$CG$4='DATA ENTRY'!D531),'DATA ENTRY'!D531,"")))</f>
        <v/>
      </c>
      <c r="CS532">
        <f t="shared" si="136"/>
        <v>0</v>
      </c>
      <c r="CT532">
        <f t="shared" si="137"/>
        <v>0</v>
      </c>
      <c r="CV532" s="139"/>
      <c r="CX532">
        <f t="shared" si="138"/>
        <v>0</v>
      </c>
      <c r="DB532" t="str">
        <f t="shared" si="145"/>
        <v/>
      </c>
      <c r="DC532" t="str">
        <f t="shared" si="146"/>
        <v/>
      </c>
      <c r="DD532" s="224">
        <v>526</v>
      </c>
      <c r="DE532" s="3" t="str">
        <f>IF('DATA ENTRY'!CK531="","",IF('DATA ENTRY'!B531="","",IF(AND($DF$4='DATA ENTRY'!D531),'DATA ENTRY'!B531,"")))</f>
        <v/>
      </c>
      <c r="DF532" s="3" t="str">
        <f>IF('DATA ENTRY'!CK531="","",IF('DATA ENTRY'!C531="","",IF(AND($DF$4='DATA ENTRY'!D531),'DATA ENTRY'!C531,"")))</f>
        <v/>
      </c>
      <c r="DG532" s="4" t="str">
        <f>IF('DATA ENTRY'!CK531="","",IF('DATA ENTRY'!I531="","",IF(AND($DF$4='DATA ENTRY'!D531),'DATA ENTRY'!I531,"")))</f>
        <v/>
      </c>
      <c r="DH532" s="4" t="str">
        <f>IF('DATA ENTRY'!CK531="","",IF('DATA ENTRY'!CK531="","",IF(AND($DF$4='DATA ENTRY'!D531),'DATA ENTRY'!CK531,"")))</f>
        <v/>
      </c>
      <c r="DI532" s="3" t="str">
        <f>IF('DATA ENTRY'!CK531="","",IF('DATA ENTRY'!N531="","",IF(AND($DF$4='DATA ENTRY'!D531),'DATA ENTRY'!N531,"")))</f>
        <v/>
      </c>
      <c r="DJ532" s="107" t="str">
        <f>IF('DATA ENTRY'!CK531="","",IF('DATA ENTRY'!O531="","",IF(AND($DF$4='DATA ENTRY'!D531),'DATA ENTRY'!O531,"")))</f>
        <v/>
      </c>
      <c r="DK532" s="3" t="str">
        <f>IF('DATA ENTRY'!CK531="","",IF('DATA ENTRY'!P531="","",IF(AND($DF$4='DATA ENTRY'!D531),'DATA ENTRY'!P531,"")))</f>
        <v/>
      </c>
      <c r="DL532" s="107" t="str">
        <f>IF('DATA ENTRY'!CK531="","",IF('DATA ENTRY'!Q531="","",IF(AND($DF$4='DATA ENTRY'!D531),'DATA ENTRY'!Q531,"")))</f>
        <v/>
      </c>
      <c r="DM532" s="3" t="str">
        <f>IF('DATA ENTRY'!CK531="","",IF('DATA ENTRY'!R531="","",IF(AND($DF$4='DATA ENTRY'!D531),'DATA ENTRY'!R531,"")))</f>
        <v/>
      </c>
      <c r="DN532" s="107" t="str">
        <f>IF('DATA ENTRY'!CK531="","",IF('DATA ENTRY'!S531="","",IF(AND($DF$4='DATA ENTRY'!D531),'DATA ENTRY'!S531,"")))</f>
        <v/>
      </c>
      <c r="DO532" s="3" t="str">
        <f>IF('DATA ENTRY'!CK531="","",IF('DATA ENTRY'!E531="","",IF(AND($DF$4='DATA ENTRY'!D531),'DATA ENTRY'!E531,"")))</f>
        <v/>
      </c>
      <c r="DP532" s="3" t="str">
        <f>IF('DATA ENTRY'!CK531="","",IF('DATA ENTRY'!D531="","",IF(AND($DF$4='DATA ENTRY'!D531),'DATA ENTRY'!D531,"")))</f>
        <v/>
      </c>
      <c r="DQ532" s="3" t="str">
        <f>IF('DATA ENTRY'!CK531="","",IF('DATA ENTRY'!W531="","",IF(AND($DF$4='DATA ENTRY'!D531),'DATA ENTRY'!W531,"")))</f>
        <v/>
      </c>
      <c r="DR532" s="3" t="str">
        <f>IF('DATA ENTRY'!CK531="","",IF('DATA ENTRY'!X531="","",IF(AND($DF$4='DATA ENTRY'!D531),'DATA ENTRY'!X531,"")))</f>
        <v/>
      </c>
      <c r="DS532" s="108" t="str">
        <f t="shared" si="139"/>
        <v/>
      </c>
      <c r="DT532" s="108" t="str">
        <f>IF('DATA ENTRY'!CK531="","",IF('DATA ENTRY'!D531="","",IF(AND($DF$4='DATA ENTRY'!D531),'DATA ENTRY'!G531,"")))</f>
        <v/>
      </c>
      <c r="DY532">
        <f t="shared" si="140"/>
        <v>0</v>
      </c>
      <c r="EB532" t="str">
        <f t="shared" si="141"/>
        <v/>
      </c>
      <c r="EC532" t="str">
        <f t="shared" si="142"/>
        <v/>
      </c>
      <c r="ED532" s="224">
        <v>526</v>
      </c>
      <c r="EE532" s="3" t="str">
        <f>IF('DATA ENTRY'!CK531="","",IF('DATA ENTRY'!B531="","",IF(AND($EF$4='DATA ENTRY'!G531,$EH$4='DATA ENTRY'!F531),'DATA ENTRY'!B531,"")))</f>
        <v/>
      </c>
      <c r="EF532" s="3" t="str">
        <f>IF('DATA ENTRY'!CK531="","",IF('DATA ENTRY'!C531="","",IF(AND($EF$4='DATA ENTRY'!G531,$EH$4='DATA ENTRY'!F531),'DATA ENTRY'!C531,"")))</f>
        <v/>
      </c>
      <c r="EG532" s="4" t="str">
        <f>IF('DATA ENTRY'!CK531="","",IF('DATA ENTRY'!I531="","",IF(AND($EF$4='DATA ENTRY'!G531,$EH$4='DATA ENTRY'!F531),'DATA ENTRY'!I531,"")))</f>
        <v/>
      </c>
      <c r="EH532" s="4" t="str">
        <f>IF('DATA ENTRY'!CK531="","",IF('DATA ENTRY'!CK531="","",IF(AND($EF$4='DATA ENTRY'!G531,$EH$4='DATA ENTRY'!F531),'DATA ENTRY'!CK531,"")))</f>
        <v/>
      </c>
      <c r="EI532" s="3" t="str">
        <f>IF('DATA ENTRY'!CK531="","",IF('DATA ENTRY'!N531="","",IF(AND($EF$4='DATA ENTRY'!G531,$EH$4='DATA ENTRY'!F531),'DATA ENTRY'!N531,"")))</f>
        <v/>
      </c>
      <c r="EJ532" s="107" t="str">
        <f>IF('DATA ENTRY'!CK531="","",IF('DATA ENTRY'!O531="","",IF(AND($EF$4='DATA ENTRY'!G531,$EH$4='DATA ENTRY'!F531),'DATA ENTRY'!O531,"")))</f>
        <v/>
      </c>
      <c r="EK532" s="3" t="str">
        <f>IF('DATA ENTRY'!CK531="","",IF('DATA ENTRY'!P531="","",IF(AND($EF$4='DATA ENTRY'!G531,$EH$4='DATA ENTRY'!F531),'DATA ENTRY'!P531,"")))</f>
        <v/>
      </c>
      <c r="EL532" s="107" t="str">
        <f>IF('DATA ENTRY'!CK531="","",IF('DATA ENTRY'!Q531="","",IF(AND($EF$4='DATA ENTRY'!G531,$EH$4='DATA ENTRY'!F531),'DATA ENTRY'!Q531,"")))</f>
        <v/>
      </c>
      <c r="EM532" s="3" t="str">
        <f>IF('DATA ENTRY'!CK531="","",IF('DATA ENTRY'!R531="","",IF(AND($EF$4='DATA ENTRY'!G531,$EH$4='DATA ENTRY'!F531),'DATA ENTRY'!R531,"")))</f>
        <v/>
      </c>
      <c r="EN532" s="107" t="str">
        <f>IF('DATA ENTRY'!CK531="","",IF('DATA ENTRY'!S531="","",IF(AND($EF$4='DATA ENTRY'!G531,$EH$4='DATA ENTRY'!F531),'DATA ENTRY'!S531,"")))</f>
        <v/>
      </c>
      <c r="EO532" s="3" t="str">
        <f>IF('DATA ENTRY'!CK531="","",IF('DATA ENTRY'!E531="","",IF(AND($EF$4='DATA ENTRY'!G531,$EH$4='DATA ENTRY'!F531),'DATA ENTRY'!E531,"")))</f>
        <v/>
      </c>
      <c r="EP532" s="3" t="str">
        <f>IF('DATA ENTRY'!CK531="","",IF('DATA ENTRY'!D531="","",IF(AND($EF$4='DATA ENTRY'!G531,$EH$4='DATA ENTRY'!F531),'DATA ENTRY'!D531,"")))</f>
        <v/>
      </c>
      <c r="EQ532" s="3" t="str">
        <f>IF('DATA ENTRY'!CK531="","",IF('DATA ENTRY'!W531="","",IF(AND($EF$4='DATA ENTRY'!G531,$EH$4='DATA ENTRY'!F531),'DATA ENTRY'!W531,"")))</f>
        <v/>
      </c>
      <c r="ER532" s="3" t="str">
        <f>IF('DATA ENTRY'!CK531="","",IF('DATA ENTRY'!X531="","",IF(AND($EF$4='DATA ENTRY'!G531,$EH$4='DATA ENTRY'!F531),'DATA ENTRY'!X531,"")))</f>
        <v/>
      </c>
      <c r="ES532" s="108" t="str">
        <f t="shared" si="143"/>
        <v/>
      </c>
      <c r="ET532" s="108" t="str">
        <f>IF('DATA ENTRY'!CK531="","",IF('DATA ENTRY'!D531="","",IF(AND($EF$4='DATA ENTRY'!G531,$EH$4='DATA ENTRY'!F531),'DATA ENTRY'!G531,"")))</f>
        <v/>
      </c>
      <c r="EY532">
        <f t="shared" si="144"/>
        <v>0</v>
      </c>
    </row>
    <row r="533" spans="1:155">
      <c r="A533" t="str">
        <f>IF(S533=0,"",1+(MAX($A$7:A532)))</f>
        <v/>
      </c>
      <c r="B533" s="224">
        <v>527</v>
      </c>
      <c r="C533" s="3" t="str">
        <f>IF('DATA ENTRY'!CK532="","",IF('DATA ENTRY'!B532="","",IF($D$4="All Post",'DATA ENTRY'!B532,IF(AND($D$4='DATA ENTRY'!CK532),'DATA ENTRY'!B532,""))))</f>
        <v/>
      </c>
      <c r="D533" s="3" t="str">
        <f>IF('DATA ENTRY'!CK532="","",IF('DATA ENTRY'!C532="","",IF($D$4="All Post",'DATA ENTRY'!C532,IF(AND($D$4='DATA ENTRY'!CK532),'DATA ENTRY'!C532,""))))</f>
        <v/>
      </c>
      <c r="E533" s="4" t="str">
        <f>IF('DATA ENTRY'!CK532="","",IF('DATA ENTRY'!I532="","",IF($D$4="All Post",'DATA ENTRY'!I532,IF(AND($D$4='DATA ENTRY'!CK532),'DATA ENTRY'!I532,""))))</f>
        <v/>
      </c>
      <c r="F533" s="4" t="str">
        <f>IF('DATA ENTRY'!CK532="","",IF('DATA ENTRY'!CK532="","",IF($D$4="All Post",'DATA ENTRY'!CK532,IF(AND($D$4='DATA ENTRY'!CK532),'DATA ENTRY'!CK532,""))))</f>
        <v/>
      </c>
      <c r="G533" s="3" t="str">
        <f>IF('DATA ENTRY'!CK532="","",IF('DATA ENTRY'!N532="","",IF($D$4="All Post",'DATA ENTRY'!N532,IF(AND($D$4='DATA ENTRY'!CK532),'DATA ENTRY'!N532,""))))</f>
        <v/>
      </c>
      <c r="H533" s="107" t="str">
        <f>IF('DATA ENTRY'!CK532="","",IF('DATA ENTRY'!O532="","",IF($D$4="All Post",'DATA ENTRY'!O532,IF(AND($D$4='DATA ENTRY'!CK532),'DATA ENTRY'!O532,""))))</f>
        <v/>
      </c>
      <c r="I533" s="3" t="str">
        <f>IF('DATA ENTRY'!CK532="","",IF('DATA ENTRY'!P532="","",IF($D$4="All Post",'DATA ENTRY'!P532,IF(AND($D$4='DATA ENTRY'!CK532),'DATA ENTRY'!P532,""))))</f>
        <v/>
      </c>
      <c r="J533" s="107" t="str">
        <f>IF('DATA ENTRY'!CK532="","",IF('DATA ENTRY'!Q532="","",IF($D$4="All Post",'DATA ENTRY'!Q532,IF(AND($D$4='DATA ENTRY'!CK532),'DATA ENTRY'!Q532,""))))</f>
        <v/>
      </c>
      <c r="K533" s="3" t="str">
        <f>IF('DATA ENTRY'!CK532="","",IF('DATA ENTRY'!R532="","",IF($D$4="All Post",'DATA ENTRY'!R532,IF(AND($D$4='DATA ENTRY'!CK532),'DATA ENTRY'!R532,""))))</f>
        <v/>
      </c>
      <c r="L533" s="3" t="str">
        <f>IF('DATA ENTRY'!CK532="","",IF('DATA ENTRY'!S532="","",IF($D$4="All Post",'DATA ENTRY'!S532,IF(AND($D$4='DATA ENTRY'!CK532),'DATA ENTRY'!S532,""))))</f>
        <v/>
      </c>
      <c r="M533" s="3" t="str">
        <f>IF('DATA ENTRY'!CK532="","",IF('DATA ENTRY'!E532="","",IF($D$4="All Post",'DATA ENTRY'!E532,IF(AND($D$4='DATA ENTRY'!CK532),'DATA ENTRY'!E532,""))))</f>
        <v/>
      </c>
      <c r="N533" s="3" t="str">
        <f>IF('DATA ENTRY'!CK532="","",IF('DATA ENTRY'!W532="","",IF($D$4="All Post",'DATA ENTRY'!W532,IF(AND($D$4='DATA ENTRY'!CK532),'DATA ENTRY'!W532,""))))</f>
        <v/>
      </c>
      <c r="O533" s="3" t="str">
        <f>IF('DATA ENTRY'!CK532="","",IF('DATA ENTRY'!X532="","",IF($D$4="All Post",'DATA ENTRY'!X532,IF(AND($D$4='DATA ENTRY'!CK532),'DATA ENTRY'!X532,""))))</f>
        <v/>
      </c>
      <c r="P533" s="3" t="str">
        <f>IF('DATA ENTRY'!CK532="","",IF('DATA ENTRY'!G532="","",IF($D$4="All Post",'DATA ENTRY'!G532,IF(AND($D$4='DATA ENTRY'!CK532),'DATA ENTRY'!G532,""))))</f>
        <v/>
      </c>
      <c r="S533">
        <f t="shared" si="131"/>
        <v>0</v>
      </c>
      <c r="T533" t="str">
        <f t="shared" si="132"/>
        <v/>
      </c>
      <c r="BZ533" t="str">
        <f t="shared" si="133"/>
        <v/>
      </c>
      <c r="CA533" t="str">
        <f t="shared" si="134"/>
        <v/>
      </c>
      <c r="CB533" s="224">
        <v>527</v>
      </c>
      <c r="CC533" s="3" t="str">
        <f>IF('DATA ENTRY'!CK532="","",IF('DATA ENTRY'!B532="","",IF(AND($CD$4='DATA ENTRY'!CK532,$CG$4='DATA ENTRY'!D532),'DATA ENTRY'!B532,"")))</f>
        <v/>
      </c>
      <c r="CD533" s="3" t="str">
        <f>IF('DATA ENTRY'!CK532="","",IF('DATA ENTRY'!C532="","",IF(AND($CD$4='DATA ENTRY'!CK532,$CG$4='DATA ENTRY'!D532),'DATA ENTRY'!C532,"")))</f>
        <v/>
      </c>
      <c r="CE533" s="4" t="str">
        <f>IF('DATA ENTRY'!CK532="","",IF('DATA ENTRY'!I532="","",IF(AND($CD$4='DATA ENTRY'!CK532,$CG$4='DATA ENTRY'!D532),'DATA ENTRY'!I532,"")))</f>
        <v/>
      </c>
      <c r="CF533" s="4" t="str">
        <f>IF('DATA ENTRY'!CK532="","",IF('DATA ENTRY'!CK532="","",IF(AND($CD$4='DATA ENTRY'!CK532,$CG$4='DATA ENTRY'!D532),'DATA ENTRY'!CK532,"")))</f>
        <v/>
      </c>
      <c r="CG533" s="3" t="str">
        <f>IF('DATA ENTRY'!CK532="","",IF('DATA ENTRY'!N532="","",IF(AND($CD$4='DATA ENTRY'!CK532,$CG$4='DATA ENTRY'!D532),'DATA ENTRY'!N532,"")))</f>
        <v/>
      </c>
      <c r="CH533" s="107" t="str">
        <f>IF('DATA ENTRY'!CK532="","",IF('DATA ENTRY'!O532="","",IF(AND($CD$4='DATA ENTRY'!CK532,$CG$4='DATA ENTRY'!D532),'DATA ENTRY'!O532,"")))</f>
        <v/>
      </c>
      <c r="CI533" s="3" t="str">
        <f>IF('DATA ENTRY'!CK532="","",IF('DATA ENTRY'!P532="","",IF(AND($CD$4='DATA ENTRY'!CK532,$CG$4='DATA ENTRY'!D532),'DATA ENTRY'!P532,"")))</f>
        <v/>
      </c>
      <c r="CJ533" s="107" t="str">
        <f>IF('DATA ENTRY'!CK532="","",IF('DATA ENTRY'!Q532="","",IF(AND($CD$4='DATA ENTRY'!CK532,$CG$4='DATA ENTRY'!D532),'DATA ENTRY'!Q532,"")))</f>
        <v/>
      </c>
      <c r="CK533" s="3" t="str">
        <f>IF('DATA ENTRY'!CK532="","",IF('DATA ENTRY'!R532="","",IF(AND($CD$4='DATA ENTRY'!CK532,$CG$4='DATA ENTRY'!D532),'DATA ENTRY'!R532,"")))</f>
        <v/>
      </c>
      <c r="CL533" s="3" t="str">
        <f>IF('DATA ENTRY'!CK532="","",IF('DATA ENTRY'!S532="","",IF(AND($CD$4='DATA ENTRY'!CK532,$CG$4='DATA ENTRY'!D532),'DATA ENTRY'!S532,"")))</f>
        <v/>
      </c>
      <c r="CM533" s="3" t="str">
        <f>IF('DATA ENTRY'!CK532="","",IF('DATA ENTRY'!E532="","",IF(AND($CD$4='DATA ENTRY'!CK532,$CG$4='DATA ENTRY'!D532),'DATA ENTRY'!E532,"")))</f>
        <v/>
      </c>
      <c r="CN533" s="3" t="str">
        <f>IF('DATA ENTRY'!CK532="","",IF('DATA ENTRY'!W532="","",IF(AND($CD$4='DATA ENTRY'!CK532,$CG$4='DATA ENTRY'!D532),'DATA ENTRY'!W532,"")))</f>
        <v/>
      </c>
      <c r="CO533" s="3" t="str">
        <f>IF('DATA ENTRY'!CK532="","",IF('DATA ENTRY'!X532="","",IF(AND($CD$4='DATA ENTRY'!CK532,$CG$4='DATA ENTRY'!D532),'DATA ENTRY'!X532,"")))</f>
        <v/>
      </c>
      <c r="CP533" s="108" t="str">
        <f t="shared" si="135"/>
        <v/>
      </c>
      <c r="CQ533" s="108" t="str">
        <f>IF('DATA ENTRY'!CK532="","",IF('DATA ENTRY'!G532="","",IF(AND($CD$4='DATA ENTRY'!CK532,$CG$4='DATA ENTRY'!D532),'DATA ENTRY'!G532,"")))</f>
        <v/>
      </c>
      <c r="CR533" s="230" t="str">
        <f>IF('DATA ENTRY'!CK532="","",IF('DATA ENTRY'!D532="","",IF(AND($CD$4='DATA ENTRY'!CK532,$CG$4='DATA ENTRY'!D532),'DATA ENTRY'!D532,"")))</f>
        <v/>
      </c>
      <c r="CS533">
        <f t="shared" si="136"/>
        <v>0</v>
      </c>
      <c r="CT533">
        <f t="shared" si="137"/>
        <v>0</v>
      </c>
      <c r="CV533" s="139"/>
      <c r="CX533">
        <f t="shared" si="138"/>
        <v>0</v>
      </c>
      <c r="DB533" t="str">
        <f t="shared" si="145"/>
        <v/>
      </c>
      <c r="DC533" t="str">
        <f t="shared" si="146"/>
        <v/>
      </c>
      <c r="DD533" s="224">
        <v>527</v>
      </c>
      <c r="DE533" s="3" t="str">
        <f>IF('DATA ENTRY'!CK532="","",IF('DATA ENTRY'!B532="","",IF(AND($DF$4='DATA ENTRY'!D532),'DATA ENTRY'!B532,"")))</f>
        <v/>
      </c>
      <c r="DF533" s="3" t="str">
        <f>IF('DATA ENTRY'!CK532="","",IF('DATA ENTRY'!C532="","",IF(AND($DF$4='DATA ENTRY'!D532),'DATA ENTRY'!C532,"")))</f>
        <v/>
      </c>
      <c r="DG533" s="4" t="str">
        <f>IF('DATA ENTRY'!CK532="","",IF('DATA ENTRY'!I532="","",IF(AND($DF$4='DATA ENTRY'!D532),'DATA ENTRY'!I532,"")))</f>
        <v/>
      </c>
      <c r="DH533" s="4" t="str">
        <f>IF('DATA ENTRY'!CK532="","",IF('DATA ENTRY'!CK532="","",IF(AND($DF$4='DATA ENTRY'!D532),'DATA ENTRY'!CK532,"")))</f>
        <v/>
      </c>
      <c r="DI533" s="3" t="str">
        <f>IF('DATA ENTRY'!CK532="","",IF('DATA ENTRY'!N532="","",IF(AND($DF$4='DATA ENTRY'!D532),'DATA ENTRY'!N532,"")))</f>
        <v/>
      </c>
      <c r="DJ533" s="107" t="str">
        <f>IF('DATA ENTRY'!CK532="","",IF('DATA ENTRY'!O532="","",IF(AND($DF$4='DATA ENTRY'!D532),'DATA ENTRY'!O532,"")))</f>
        <v/>
      </c>
      <c r="DK533" s="3" t="str">
        <f>IF('DATA ENTRY'!CK532="","",IF('DATA ENTRY'!P532="","",IF(AND($DF$4='DATA ENTRY'!D532),'DATA ENTRY'!P532,"")))</f>
        <v/>
      </c>
      <c r="DL533" s="107" t="str">
        <f>IF('DATA ENTRY'!CK532="","",IF('DATA ENTRY'!Q532="","",IF(AND($DF$4='DATA ENTRY'!D532),'DATA ENTRY'!Q532,"")))</f>
        <v/>
      </c>
      <c r="DM533" s="3" t="str">
        <f>IF('DATA ENTRY'!CK532="","",IF('DATA ENTRY'!R532="","",IF(AND($DF$4='DATA ENTRY'!D532),'DATA ENTRY'!R532,"")))</f>
        <v/>
      </c>
      <c r="DN533" s="107" t="str">
        <f>IF('DATA ENTRY'!CK532="","",IF('DATA ENTRY'!S532="","",IF(AND($DF$4='DATA ENTRY'!D532),'DATA ENTRY'!S532,"")))</f>
        <v/>
      </c>
      <c r="DO533" s="3" t="str">
        <f>IF('DATA ENTRY'!CK532="","",IF('DATA ENTRY'!E532="","",IF(AND($DF$4='DATA ENTRY'!D532),'DATA ENTRY'!E532,"")))</f>
        <v/>
      </c>
      <c r="DP533" s="3" t="str">
        <f>IF('DATA ENTRY'!CK532="","",IF('DATA ENTRY'!D532="","",IF(AND($DF$4='DATA ENTRY'!D532),'DATA ENTRY'!D532,"")))</f>
        <v/>
      </c>
      <c r="DQ533" s="3" t="str">
        <f>IF('DATA ENTRY'!CK532="","",IF('DATA ENTRY'!W532="","",IF(AND($DF$4='DATA ENTRY'!D532),'DATA ENTRY'!W532,"")))</f>
        <v/>
      </c>
      <c r="DR533" s="3" t="str">
        <f>IF('DATA ENTRY'!CK532="","",IF('DATA ENTRY'!X532="","",IF(AND($DF$4='DATA ENTRY'!D532),'DATA ENTRY'!X532,"")))</f>
        <v/>
      </c>
      <c r="DS533" s="108" t="str">
        <f t="shared" si="139"/>
        <v/>
      </c>
      <c r="DT533" s="108" t="str">
        <f>IF('DATA ENTRY'!CK532="","",IF('DATA ENTRY'!D532="","",IF(AND($DF$4='DATA ENTRY'!D532),'DATA ENTRY'!G532,"")))</f>
        <v/>
      </c>
      <c r="DY533">
        <f t="shared" si="140"/>
        <v>0</v>
      </c>
      <c r="EB533" t="str">
        <f t="shared" si="141"/>
        <v/>
      </c>
      <c r="EC533" t="str">
        <f t="shared" si="142"/>
        <v/>
      </c>
      <c r="ED533" s="224">
        <v>527</v>
      </c>
      <c r="EE533" s="3" t="str">
        <f>IF('DATA ENTRY'!CK532="","",IF('DATA ENTRY'!B532="","",IF(AND($EF$4='DATA ENTRY'!G532,$EH$4='DATA ENTRY'!F532),'DATA ENTRY'!B532,"")))</f>
        <v/>
      </c>
      <c r="EF533" s="3" t="str">
        <f>IF('DATA ENTRY'!CK532="","",IF('DATA ENTRY'!C532="","",IF(AND($EF$4='DATA ENTRY'!G532,$EH$4='DATA ENTRY'!F532),'DATA ENTRY'!C532,"")))</f>
        <v/>
      </c>
      <c r="EG533" s="4" t="str">
        <f>IF('DATA ENTRY'!CK532="","",IF('DATA ENTRY'!I532="","",IF(AND($EF$4='DATA ENTRY'!G532,$EH$4='DATA ENTRY'!F532),'DATA ENTRY'!I532,"")))</f>
        <v/>
      </c>
      <c r="EH533" s="4" t="str">
        <f>IF('DATA ENTRY'!CK532="","",IF('DATA ENTRY'!CK532="","",IF(AND($EF$4='DATA ENTRY'!G532,$EH$4='DATA ENTRY'!F532),'DATA ENTRY'!CK532,"")))</f>
        <v/>
      </c>
      <c r="EI533" s="3" t="str">
        <f>IF('DATA ENTRY'!CK532="","",IF('DATA ENTRY'!N532="","",IF(AND($EF$4='DATA ENTRY'!G532,$EH$4='DATA ENTRY'!F532),'DATA ENTRY'!N532,"")))</f>
        <v/>
      </c>
      <c r="EJ533" s="107" t="str">
        <f>IF('DATA ENTRY'!CK532="","",IF('DATA ENTRY'!O532="","",IF(AND($EF$4='DATA ENTRY'!G532,$EH$4='DATA ENTRY'!F532),'DATA ENTRY'!O532,"")))</f>
        <v/>
      </c>
      <c r="EK533" s="3" t="str">
        <f>IF('DATA ENTRY'!CK532="","",IF('DATA ENTRY'!P532="","",IF(AND($EF$4='DATA ENTRY'!G532,$EH$4='DATA ENTRY'!F532),'DATA ENTRY'!P532,"")))</f>
        <v/>
      </c>
      <c r="EL533" s="107" t="str">
        <f>IF('DATA ENTRY'!CK532="","",IF('DATA ENTRY'!Q532="","",IF(AND($EF$4='DATA ENTRY'!G532,$EH$4='DATA ENTRY'!F532),'DATA ENTRY'!Q532,"")))</f>
        <v/>
      </c>
      <c r="EM533" s="3" t="str">
        <f>IF('DATA ENTRY'!CK532="","",IF('DATA ENTRY'!R532="","",IF(AND($EF$4='DATA ENTRY'!G532,$EH$4='DATA ENTRY'!F532),'DATA ENTRY'!R532,"")))</f>
        <v/>
      </c>
      <c r="EN533" s="107" t="str">
        <f>IF('DATA ENTRY'!CK532="","",IF('DATA ENTRY'!S532="","",IF(AND($EF$4='DATA ENTRY'!G532,$EH$4='DATA ENTRY'!F532),'DATA ENTRY'!S532,"")))</f>
        <v/>
      </c>
      <c r="EO533" s="3" t="str">
        <f>IF('DATA ENTRY'!CK532="","",IF('DATA ENTRY'!E532="","",IF(AND($EF$4='DATA ENTRY'!G532,$EH$4='DATA ENTRY'!F532),'DATA ENTRY'!E532,"")))</f>
        <v/>
      </c>
      <c r="EP533" s="3" t="str">
        <f>IF('DATA ENTRY'!CK532="","",IF('DATA ENTRY'!D532="","",IF(AND($EF$4='DATA ENTRY'!G532,$EH$4='DATA ENTRY'!F532),'DATA ENTRY'!D532,"")))</f>
        <v/>
      </c>
      <c r="EQ533" s="3" t="str">
        <f>IF('DATA ENTRY'!CK532="","",IF('DATA ENTRY'!W532="","",IF(AND($EF$4='DATA ENTRY'!G532,$EH$4='DATA ENTRY'!F532),'DATA ENTRY'!W532,"")))</f>
        <v/>
      </c>
      <c r="ER533" s="3" t="str">
        <f>IF('DATA ENTRY'!CK532="","",IF('DATA ENTRY'!X532="","",IF(AND($EF$4='DATA ENTRY'!G532,$EH$4='DATA ENTRY'!F532),'DATA ENTRY'!X532,"")))</f>
        <v/>
      </c>
      <c r="ES533" s="108" t="str">
        <f t="shared" si="143"/>
        <v/>
      </c>
      <c r="ET533" s="108" t="str">
        <f>IF('DATA ENTRY'!CK532="","",IF('DATA ENTRY'!D532="","",IF(AND($EF$4='DATA ENTRY'!G532,$EH$4='DATA ENTRY'!F532),'DATA ENTRY'!G532,"")))</f>
        <v/>
      </c>
      <c r="EY533">
        <f t="shared" si="144"/>
        <v>0</v>
      </c>
    </row>
    <row r="534" spans="1:155">
      <c r="A534" t="str">
        <f>IF(S534=0,"",1+(MAX($A$7:A533)))</f>
        <v/>
      </c>
      <c r="B534" s="224">
        <v>528</v>
      </c>
      <c r="C534" s="3" t="str">
        <f>IF('DATA ENTRY'!CK533="","",IF('DATA ENTRY'!B533="","",IF($D$4="All Post",'DATA ENTRY'!B533,IF(AND($D$4='DATA ENTRY'!CK533),'DATA ENTRY'!B533,""))))</f>
        <v/>
      </c>
      <c r="D534" s="3" t="str">
        <f>IF('DATA ENTRY'!CK533="","",IF('DATA ENTRY'!C533="","",IF($D$4="All Post",'DATA ENTRY'!C533,IF(AND($D$4='DATA ENTRY'!CK533),'DATA ENTRY'!C533,""))))</f>
        <v/>
      </c>
      <c r="E534" s="4" t="str">
        <f>IF('DATA ENTRY'!CK533="","",IF('DATA ENTRY'!I533="","",IF($D$4="All Post",'DATA ENTRY'!I533,IF(AND($D$4='DATA ENTRY'!CK533),'DATA ENTRY'!I533,""))))</f>
        <v/>
      </c>
      <c r="F534" s="4" t="str">
        <f>IF('DATA ENTRY'!CK533="","",IF('DATA ENTRY'!CK533="","",IF($D$4="All Post",'DATA ENTRY'!CK533,IF(AND($D$4='DATA ENTRY'!CK533),'DATA ENTRY'!CK533,""))))</f>
        <v/>
      </c>
      <c r="G534" s="3" t="str">
        <f>IF('DATA ENTRY'!CK533="","",IF('DATA ENTRY'!N533="","",IF($D$4="All Post",'DATA ENTRY'!N533,IF(AND($D$4='DATA ENTRY'!CK533),'DATA ENTRY'!N533,""))))</f>
        <v/>
      </c>
      <c r="H534" s="107" t="str">
        <f>IF('DATA ENTRY'!CK533="","",IF('DATA ENTRY'!O533="","",IF($D$4="All Post",'DATA ENTRY'!O533,IF(AND($D$4='DATA ENTRY'!CK533),'DATA ENTRY'!O533,""))))</f>
        <v/>
      </c>
      <c r="I534" s="3" t="str">
        <f>IF('DATA ENTRY'!CK533="","",IF('DATA ENTRY'!P533="","",IF($D$4="All Post",'DATA ENTRY'!P533,IF(AND($D$4='DATA ENTRY'!CK533),'DATA ENTRY'!P533,""))))</f>
        <v/>
      </c>
      <c r="J534" s="107" t="str">
        <f>IF('DATA ENTRY'!CK533="","",IF('DATA ENTRY'!Q533="","",IF($D$4="All Post",'DATA ENTRY'!Q533,IF(AND($D$4='DATA ENTRY'!CK533),'DATA ENTRY'!Q533,""))))</f>
        <v/>
      </c>
      <c r="K534" s="3" t="str">
        <f>IF('DATA ENTRY'!CK533="","",IF('DATA ENTRY'!R533="","",IF($D$4="All Post",'DATA ENTRY'!R533,IF(AND($D$4='DATA ENTRY'!CK533),'DATA ENTRY'!R533,""))))</f>
        <v/>
      </c>
      <c r="L534" s="3" t="str">
        <f>IF('DATA ENTRY'!CK533="","",IF('DATA ENTRY'!S533="","",IF($D$4="All Post",'DATA ENTRY'!S533,IF(AND($D$4='DATA ENTRY'!CK533),'DATA ENTRY'!S533,""))))</f>
        <v/>
      </c>
      <c r="M534" s="3" t="str">
        <f>IF('DATA ENTRY'!CK533="","",IF('DATA ENTRY'!E533="","",IF($D$4="All Post",'DATA ENTRY'!E533,IF(AND($D$4='DATA ENTRY'!CK533),'DATA ENTRY'!E533,""))))</f>
        <v/>
      </c>
      <c r="N534" s="3" t="str">
        <f>IF('DATA ENTRY'!CK533="","",IF('DATA ENTRY'!W533="","",IF($D$4="All Post",'DATA ENTRY'!W533,IF(AND($D$4='DATA ENTRY'!CK533),'DATA ENTRY'!W533,""))))</f>
        <v/>
      </c>
      <c r="O534" s="3" t="str">
        <f>IF('DATA ENTRY'!CK533="","",IF('DATA ENTRY'!X533="","",IF($D$4="All Post",'DATA ENTRY'!X533,IF(AND($D$4='DATA ENTRY'!CK533),'DATA ENTRY'!X533,""))))</f>
        <v/>
      </c>
      <c r="P534" s="3" t="str">
        <f>IF('DATA ENTRY'!CK533="","",IF('DATA ENTRY'!G533="","",IF($D$4="All Post",'DATA ENTRY'!G533,IF(AND($D$4='DATA ENTRY'!CK533),'DATA ENTRY'!G533,""))))</f>
        <v/>
      </c>
      <c r="S534">
        <f t="shared" si="131"/>
        <v>0</v>
      </c>
      <c r="T534" t="str">
        <f t="shared" si="132"/>
        <v/>
      </c>
      <c r="BZ534" t="str">
        <f t="shared" si="133"/>
        <v/>
      </c>
      <c r="CA534" t="str">
        <f t="shared" si="134"/>
        <v/>
      </c>
      <c r="CB534" s="224">
        <v>528</v>
      </c>
      <c r="CC534" s="3" t="str">
        <f>IF('DATA ENTRY'!CK533="","",IF('DATA ENTRY'!B533="","",IF(AND($CD$4='DATA ENTRY'!CK533,$CG$4='DATA ENTRY'!D533),'DATA ENTRY'!B533,"")))</f>
        <v/>
      </c>
      <c r="CD534" s="3" t="str">
        <f>IF('DATA ENTRY'!CK533="","",IF('DATA ENTRY'!C533="","",IF(AND($CD$4='DATA ENTRY'!CK533,$CG$4='DATA ENTRY'!D533),'DATA ENTRY'!C533,"")))</f>
        <v/>
      </c>
      <c r="CE534" s="4" t="str">
        <f>IF('DATA ENTRY'!CK533="","",IF('DATA ENTRY'!I533="","",IF(AND($CD$4='DATA ENTRY'!CK533,$CG$4='DATA ENTRY'!D533),'DATA ENTRY'!I533,"")))</f>
        <v/>
      </c>
      <c r="CF534" s="4" t="str">
        <f>IF('DATA ENTRY'!CK533="","",IF('DATA ENTRY'!CK533="","",IF(AND($CD$4='DATA ENTRY'!CK533,$CG$4='DATA ENTRY'!D533),'DATA ENTRY'!CK533,"")))</f>
        <v/>
      </c>
      <c r="CG534" s="3" t="str">
        <f>IF('DATA ENTRY'!CK533="","",IF('DATA ENTRY'!N533="","",IF(AND($CD$4='DATA ENTRY'!CK533,$CG$4='DATA ENTRY'!D533),'DATA ENTRY'!N533,"")))</f>
        <v/>
      </c>
      <c r="CH534" s="107" t="str">
        <f>IF('DATA ENTRY'!CK533="","",IF('DATA ENTRY'!O533="","",IF(AND($CD$4='DATA ENTRY'!CK533,$CG$4='DATA ENTRY'!D533),'DATA ENTRY'!O533,"")))</f>
        <v/>
      </c>
      <c r="CI534" s="3" t="str">
        <f>IF('DATA ENTRY'!CK533="","",IF('DATA ENTRY'!P533="","",IF(AND($CD$4='DATA ENTRY'!CK533,$CG$4='DATA ENTRY'!D533),'DATA ENTRY'!P533,"")))</f>
        <v/>
      </c>
      <c r="CJ534" s="107" t="str">
        <f>IF('DATA ENTRY'!CK533="","",IF('DATA ENTRY'!Q533="","",IF(AND($CD$4='DATA ENTRY'!CK533,$CG$4='DATA ENTRY'!D533),'DATA ENTRY'!Q533,"")))</f>
        <v/>
      </c>
      <c r="CK534" s="3" t="str">
        <f>IF('DATA ENTRY'!CK533="","",IF('DATA ENTRY'!R533="","",IF(AND($CD$4='DATA ENTRY'!CK533,$CG$4='DATA ENTRY'!D533),'DATA ENTRY'!R533,"")))</f>
        <v/>
      </c>
      <c r="CL534" s="3" t="str">
        <f>IF('DATA ENTRY'!CK533="","",IF('DATA ENTRY'!S533="","",IF(AND($CD$4='DATA ENTRY'!CK533,$CG$4='DATA ENTRY'!D533),'DATA ENTRY'!S533,"")))</f>
        <v/>
      </c>
      <c r="CM534" s="3" t="str">
        <f>IF('DATA ENTRY'!CK533="","",IF('DATA ENTRY'!E533="","",IF(AND($CD$4='DATA ENTRY'!CK533,$CG$4='DATA ENTRY'!D533),'DATA ENTRY'!E533,"")))</f>
        <v/>
      </c>
      <c r="CN534" s="3" t="str">
        <f>IF('DATA ENTRY'!CK533="","",IF('DATA ENTRY'!W533="","",IF(AND($CD$4='DATA ENTRY'!CK533,$CG$4='DATA ENTRY'!D533),'DATA ENTRY'!W533,"")))</f>
        <v/>
      </c>
      <c r="CO534" s="3" t="str">
        <f>IF('DATA ENTRY'!CK533="","",IF('DATA ENTRY'!X533="","",IF(AND($CD$4='DATA ENTRY'!CK533,$CG$4='DATA ENTRY'!D533),'DATA ENTRY'!X533,"")))</f>
        <v/>
      </c>
      <c r="CP534" s="108" t="str">
        <f t="shared" si="135"/>
        <v/>
      </c>
      <c r="CQ534" s="108" t="str">
        <f>IF('DATA ENTRY'!CK533="","",IF('DATA ENTRY'!G533="","",IF(AND($CD$4='DATA ENTRY'!CK533,$CG$4='DATA ENTRY'!D533),'DATA ENTRY'!G533,"")))</f>
        <v/>
      </c>
      <c r="CR534" s="230" t="str">
        <f>IF('DATA ENTRY'!CK533="","",IF('DATA ENTRY'!D533="","",IF(AND($CD$4='DATA ENTRY'!CK533,$CG$4='DATA ENTRY'!D533),'DATA ENTRY'!D533,"")))</f>
        <v/>
      </c>
      <c r="CS534">
        <f t="shared" si="136"/>
        <v>0</v>
      </c>
      <c r="CT534">
        <f t="shared" si="137"/>
        <v>0</v>
      </c>
      <c r="CV534" s="139"/>
      <c r="CX534">
        <f t="shared" si="138"/>
        <v>0</v>
      </c>
      <c r="DB534" t="str">
        <f t="shared" si="145"/>
        <v/>
      </c>
      <c r="DC534" t="str">
        <f t="shared" si="146"/>
        <v/>
      </c>
      <c r="DD534" s="224">
        <v>528</v>
      </c>
      <c r="DE534" s="3" t="str">
        <f>IF('DATA ENTRY'!CK533="","",IF('DATA ENTRY'!B533="","",IF(AND($DF$4='DATA ENTRY'!D533),'DATA ENTRY'!B533,"")))</f>
        <v/>
      </c>
      <c r="DF534" s="3" t="str">
        <f>IF('DATA ENTRY'!CK533="","",IF('DATA ENTRY'!C533="","",IF(AND($DF$4='DATA ENTRY'!D533),'DATA ENTRY'!C533,"")))</f>
        <v/>
      </c>
      <c r="DG534" s="4" t="str">
        <f>IF('DATA ENTRY'!CK533="","",IF('DATA ENTRY'!I533="","",IF(AND($DF$4='DATA ENTRY'!D533),'DATA ENTRY'!I533,"")))</f>
        <v/>
      </c>
      <c r="DH534" s="4" t="str">
        <f>IF('DATA ENTRY'!CK533="","",IF('DATA ENTRY'!CK533="","",IF(AND($DF$4='DATA ENTRY'!D533),'DATA ENTRY'!CK533,"")))</f>
        <v/>
      </c>
      <c r="DI534" s="3" t="str">
        <f>IF('DATA ENTRY'!CK533="","",IF('DATA ENTRY'!N533="","",IF(AND($DF$4='DATA ENTRY'!D533),'DATA ENTRY'!N533,"")))</f>
        <v/>
      </c>
      <c r="DJ534" s="107" t="str">
        <f>IF('DATA ENTRY'!CK533="","",IF('DATA ENTRY'!O533="","",IF(AND($DF$4='DATA ENTRY'!D533),'DATA ENTRY'!O533,"")))</f>
        <v/>
      </c>
      <c r="DK534" s="3" t="str">
        <f>IF('DATA ENTRY'!CK533="","",IF('DATA ENTRY'!P533="","",IF(AND($DF$4='DATA ENTRY'!D533),'DATA ENTRY'!P533,"")))</f>
        <v/>
      </c>
      <c r="DL534" s="107" t="str">
        <f>IF('DATA ENTRY'!CK533="","",IF('DATA ENTRY'!Q533="","",IF(AND($DF$4='DATA ENTRY'!D533),'DATA ENTRY'!Q533,"")))</f>
        <v/>
      </c>
      <c r="DM534" s="3" t="str">
        <f>IF('DATA ENTRY'!CK533="","",IF('DATA ENTRY'!R533="","",IF(AND($DF$4='DATA ENTRY'!D533),'DATA ENTRY'!R533,"")))</f>
        <v/>
      </c>
      <c r="DN534" s="107" t="str">
        <f>IF('DATA ENTRY'!CK533="","",IF('DATA ENTRY'!S533="","",IF(AND($DF$4='DATA ENTRY'!D533),'DATA ENTRY'!S533,"")))</f>
        <v/>
      </c>
      <c r="DO534" s="3" t="str">
        <f>IF('DATA ENTRY'!CK533="","",IF('DATA ENTRY'!E533="","",IF(AND($DF$4='DATA ENTRY'!D533),'DATA ENTRY'!E533,"")))</f>
        <v/>
      </c>
      <c r="DP534" s="3" t="str">
        <f>IF('DATA ENTRY'!CK533="","",IF('DATA ENTRY'!D533="","",IF(AND($DF$4='DATA ENTRY'!D533),'DATA ENTRY'!D533,"")))</f>
        <v/>
      </c>
      <c r="DQ534" s="3" t="str">
        <f>IF('DATA ENTRY'!CK533="","",IF('DATA ENTRY'!W533="","",IF(AND($DF$4='DATA ENTRY'!D533),'DATA ENTRY'!W533,"")))</f>
        <v/>
      </c>
      <c r="DR534" s="3" t="str">
        <f>IF('DATA ENTRY'!CK533="","",IF('DATA ENTRY'!X533="","",IF(AND($DF$4='DATA ENTRY'!D533),'DATA ENTRY'!X533,"")))</f>
        <v/>
      </c>
      <c r="DS534" s="108" t="str">
        <f t="shared" si="139"/>
        <v/>
      </c>
      <c r="DT534" s="108" t="str">
        <f>IF('DATA ENTRY'!CK533="","",IF('DATA ENTRY'!D533="","",IF(AND($DF$4='DATA ENTRY'!D533),'DATA ENTRY'!G533,"")))</f>
        <v/>
      </c>
      <c r="DY534">
        <f t="shared" si="140"/>
        <v>0</v>
      </c>
      <c r="EB534" t="str">
        <f t="shared" si="141"/>
        <v/>
      </c>
      <c r="EC534" t="str">
        <f t="shared" si="142"/>
        <v/>
      </c>
      <c r="ED534" s="224">
        <v>528</v>
      </c>
      <c r="EE534" s="3" t="str">
        <f>IF('DATA ENTRY'!CK533="","",IF('DATA ENTRY'!B533="","",IF(AND($EF$4='DATA ENTRY'!G533,$EH$4='DATA ENTRY'!F533),'DATA ENTRY'!B533,"")))</f>
        <v/>
      </c>
      <c r="EF534" s="3" t="str">
        <f>IF('DATA ENTRY'!CK533="","",IF('DATA ENTRY'!C533="","",IF(AND($EF$4='DATA ENTRY'!G533,$EH$4='DATA ENTRY'!F533),'DATA ENTRY'!C533,"")))</f>
        <v/>
      </c>
      <c r="EG534" s="4" t="str">
        <f>IF('DATA ENTRY'!CK533="","",IF('DATA ENTRY'!I533="","",IF(AND($EF$4='DATA ENTRY'!G533,$EH$4='DATA ENTRY'!F533),'DATA ENTRY'!I533,"")))</f>
        <v/>
      </c>
      <c r="EH534" s="4" t="str">
        <f>IF('DATA ENTRY'!CK533="","",IF('DATA ENTRY'!CK533="","",IF(AND($EF$4='DATA ENTRY'!G533,$EH$4='DATA ENTRY'!F533),'DATA ENTRY'!CK533,"")))</f>
        <v/>
      </c>
      <c r="EI534" s="3" t="str">
        <f>IF('DATA ENTRY'!CK533="","",IF('DATA ENTRY'!N533="","",IF(AND($EF$4='DATA ENTRY'!G533,$EH$4='DATA ENTRY'!F533),'DATA ENTRY'!N533,"")))</f>
        <v/>
      </c>
      <c r="EJ534" s="107" t="str">
        <f>IF('DATA ENTRY'!CK533="","",IF('DATA ENTRY'!O533="","",IF(AND($EF$4='DATA ENTRY'!G533,$EH$4='DATA ENTRY'!F533),'DATA ENTRY'!O533,"")))</f>
        <v/>
      </c>
      <c r="EK534" s="3" t="str">
        <f>IF('DATA ENTRY'!CK533="","",IF('DATA ENTRY'!P533="","",IF(AND($EF$4='DATA ENTRY'!G533,$EH$4='DATA ENTRY'!F533),'DATA ENTRY'!P533,"")))</f>
        <v/>
      </c>
      <c r="EL534" s="107" t="str">
        <f>IF('DATA ENTRY'!CK533="","",IF('DATA ENTRY'!Q533="","",IF(AND($EF$4='DATA ENTRY'!G533,$EH$4='DATA ENTRY'!F533),'DATA ENTRY'!Q533,"")))</f>
        <v/>
      </c>
      <c r="EM534" s="3" t="str">
        <f>IF('DATA ENTRY'!CK533="","",IF('DATA ENTRY'!R533="","",IF(AND($EF$4='DATA ENTRY'!G533,$EH$4='DATA ENTRY'!F533),'DATA ENTRY'!R533,"")))</f>
        <v/>
      </c>
      <c r="EN534" s="107" t="str">
        <f>IF('DATA ENTRY'!CK533="","",IF('DATA ENTRY'!S533="","",IF(AND($EF$4='DATA ENTRY'!G533,$EH$4='DATA ENTRY'!F533),'DATA ENTRY'!S533,"")))</f>
        <v/>
      </c>
      <c r="EO534" s="3" t="str">
        <f>IF('DATA ENTRY'!CK533="","",IF('DATA ENTRY'!E533="","",IF(AND($EF$4='DATA ENTRY'!G533,$EH$4='DATA ENTRY'!F533),'DATA ENTRY'!E533,"")))</f>
        <v/>
      </c>
      <c r="EP534" s="3" t="str">
        <f>IF('DATA ENTRY'!CK533="","",IF('DATA ENTRY'!D533="","",IF(AND($EF$4='DATA ENTRY'!G533,$EH$4='DATA ENTRY'!F533),'DATA ENTRY'!D533,"")))</f>
        <v/>
      </c>
      <c r="EQ534" s="3" t="str">
        <f>IF('DATA ENTRY'!CK533="","",IF('DATA ENTRY'!W533="","",IF(AND($EF$4='DATA ENTRY'!G533,$EH$4='DATA ENTRY'!F533),'DATA ENTRY'!W533,"")))</f>
        <v/>
      </c>
      <c r="ER534" s="3" t="str">
        <f>IF('DATA ENTRY'!CK533="","",IF('DATA ENTRY'!X533="","",IF(AND($EF$4='DATA ENTRY'!G533,$EH$4='DATA ENTRY'!F533),'DATA ENTRY'!X533,"")))</f>
        <v/>
      </c>
      <c r="ES534" s="108" t="str">
        <f t="shared" si="143"/>
        <v/>
      </c>
      <c r="ET534" s="108" t="str">
        <f>IF('DATA ENTRY'!CK533="","",IF('DATA ENTRY'!D533="","",IF(AND($EF$4='DATA ENTRY'!G533,$EH$4='DATA ENTRY'!F533),'DATA ENTRY'!G533,"")))</f>
        <v/>
      </c>
      <c r="EY534">
        <f t="shared" si="144"/>
        <v>0</v>
      </c>
    </row>
    <row r="535" spans="1:155">
      <c r="A535" t="str">
        <f>IF(S535=0,"",1+(MAX($A$7:A534)))</f>
        <v/>
      </c>
      <c r="B535" s="224">
        <v>529</v>
      </c>
      <c r="C535" s="3" t="str">
        <f>IF('DATA ENTRY'!CK534="","",IF('DATA ENTRY'!B534="","",IF($D$4="All Post",'DATA ENTRY'!B534,IF(AND($D$4='DATA ENTRY'!CK534),'DATA ENTRY'!B534,""))))</f>
        <v/>
      </c>
      <c r="D535" s="3" t="str">
        <f>IF('DATA ENTRY'!CK534="","",IF('DATA ENTRY'!C534="","",IF($D$4="All Post",'DATA ENTRY'!C534,IF(AND($D$4='DATA ENTRY'!CK534),'DATA ENTRY'!C534,""))))</f>
        <v/>
      </c>
      <c r="E535" s="4" t="str">
        <f>IF('DATA ENTRY'!CK534="","",IF('DATA ENTRY'!I534="","",IF($D$4="All Post",'DATA ENTRY'!I534,IF(AND($D$4='DATA ENTRY'!CK534),'DATA ENTRY'!I534,""))))</f>
        <v/>
      </c>
      <c r="F535" s="4" t="str">
        <f>IF('DATA ENTRY'!CK534="","",IF('DATA ENTRY'!CK534="","",IF($D$4="All Post",'DATA ENTRY'!CK534,IF(AND($D$4='DATA ENTRY'!CK534),'DATA ENTRY'!CK534,""))))</f>
        <v/>
      </c>
      <c r="G535" s="3" t="str">
        <f>IF('DATA ENTRY'!CK534="","",IF('DATA ENTRY'!N534="","",IF($D$4="All Post",'DATA ENTRY'!N534,IF(AND($D$4='DATA ENTRY'!CK534),'DATA ENTRY'!N534,""))))</f>
        <v/>
      </c>
      <c r="H535" s="107" t="str">
        <f>IF('DATA ENTRY'!CK534="","",IF('DATA ENTRY'!O534="","",IF($D$4="All Post",'DATA ENTRY'!O534,IF(AND($D$4='DATA ENTRY'!CK534),'DATA ENTRY'!O534,""))))</f>
        <v/>
      </c>
      <c r="I535" s="3" t="str">
        <f>IF('DATA ENTRY'!CK534="","",IF('DATA ENTRY'!P534="","",IF($D$4="All Post",'DATA ENTRY'!P534,IF(AND($D$4='DATA ENTRY'!CK534),'DATA ENTRY'!P534,""))))</f>
        <v/>
      </c>
      <c r="J535" s="107" t="str">
        <f>IF('DATA ENTRY'!CK534="","",IF('DATA ENTRY'!Q534="","",IF($D$4="All Post",'DATA ENTRY'!Q534,IF(AND($D$4='DATA ENTRY'!CK534),'DATA ENTRY'!Q534,""))))</f>
        <v/>
      </c>
      <c r="K535" s="3" t="str">
        <f>IF('DATA ENTRY'!CK534="","",IF('DATA ENTRY'!R534="","",IF($D$4="All Post",'DATA ENTRY'!R534,IF(AND($D$4='DATA ENTRY'!CK534),'DATA ENTRY'!R534,""))))</f>
        <v/>
      </c>
      <c r="L535" s="3" t="str">
        <f>IF('DATA ENTRY'!CK534="","",IF('DATA ENTRY'!S534="","",IF($D$4="All Post",'DATA ENTRY'!S534,IF(AND($D$4='DATA ENTRY'!CK534),'DATA ENTRY'!S534,""))))</f>
        <v/>
      </c>
      <c r="M535" s="3" t="str">
        <f>IF('DATA ENTRY'!CK534="","",IF('DATA ENTRY'!E534="","",IF($D$4="All Post",'DATA ENTRY'!E534,IF(AND($D$4='DATA ENTRY'!CK534),'DATA ENTRY'!E534,""))))</f>
        <v/>
      </c>
      <c r="N535" s="3" t="str">
        <f>IF('DATA ENTRY'!CK534="","",IF('DATA ENTRY'!W534="","",IF($D$4="All Post",'DATA ENTRY'!W534,IF(AND($D$4='DATA ENTRY'!CK534),'DATA ENTRY'!W534,""))))</f>
        <v/>
      </c>
      <c r="O535" s="3" t="str">
        <f>IF('DATA ENTRY'!CK534="","",IF('DATA ENTRY'!X534="","",IF($D$4="All Post",'DATA ENTRY'!X534,IF(AND($D$4='DATA ENTRY'!CK534),'DATA ENTRY'!X534,""))))</f>
        <v/>
      </c>
      <c r="P535" s="3" t="str">
        <f>IF('DATA ENTRY'!CK534="","",IF('DATA ENTRY'!G534="","",IF($D$4="All Post",'DATA ENTRY'!G534,IF(AND($D$4='DATA ENTRY'!CK534),'DATA ENTRY'!G534,""))))</f>
        <v/>
      </c>
      <c r="S535">
        <f t="shared" si="131"/>
        <v>0</v>
      </c>
      <c r="T535" t="str">
        <f t="shared" si="132"/>
        <v/>
      </c>
      <c r="BZ535" t="str">
        <f t="shared" si="133"/>
        <v/>
      </c>
      <c r="CA535" t="str">
        <f t="shared" si="134"/>
        <v/>
      </c>
      <c r="CB535" s="224">
        <v>529</v>
      </c>
      <c r="CC535" s="3" t="str">
        <f>IF('DATA ENTRY'!CK534="","",IF('DATA ENTRY'!B534="","",IF(AND($CD$4='DATA ENTRY'!CK534,$CG$4='DATA ENTRY'!D534),'DATA ENTRY'!B534,"")))</f>
        <v/>
      </c>
      <c r="CD535" s="3" t="str">
        <f>IF('DATA ENTRY'!CK534="","",IF('DATA ENTRY'!C534="","",IF(AND($CD$4='DATA ENTRY'!CK534,$CG$4='DATA ENTRY'!D534),'DATA ENTRY'!C534,"")))</f>
        <v/>
      </c>
      <c r="CE535" s="4" t="str">
        <f>IF('DATA ENTRY'!CK534="","",IF('DATA ENTRY'!I534="","",IF(AND($CD$4='DATA ENTRY'!CK534,$CG$4='DATA ENTRY'!D534),'DATA ENTRY'!I534,"")))</f>
        <v/>
      </c>
      <c r="CF535" s="4" t="str">
        <f>IF('DATA ENTRY'!CK534="","",IF('DATA ENTRY'!CK534="","",IF(AND($CD$4='DATA ENTRY'!CK534,$CG$4='DATA ENTRY'!D534),'DATA ENTRY'!CK534,"")))</f>
        <v/>
      </c>
      <c r="CG535" s="3" t="str">
        <f>IF('DATA ENTRY'!CK534="","",IF('DATA ENTRY'!N534="","",IF(AND($CD$4='DATA ENTRY'!CK534,$CG$4='DATA ENTRY'!D534),'DATA ENTRY'!N534,"")))</f>
        <v/>
      </c>
      <c r="CH535" s="107" t="str">
        <f>IF('DATA ENTRY'!CK534="","",IF('DATA ENTRY'!O534="","",IF(AND($CD$4='DATA ENTRY'!CK534,$CG$4='DATA ENTRY'!D534),'DATA ENTRY'!O534,"")))</f>
        <v/>
      </c>
      <c r="CI535" s="3" t="str">
        <f>IF('DATA ENTRY'!CK534="","",IF('DATA ENTRY'!P534="","",IF(AND($CD$4='DATA ENTRY'!CK534,$CG$4='DATA ENTRY'!D534),'DATA ENTRY'!P534,"")))</f>
        <v/>
      </c>
      <c r="CJ535" s="107" t="str">
        <f>IF('DATA ENTRY'!CK534="","",IF('DATA ENTRY'!Q534="","",IF(AND($CD$4='DATA ENTRY'!CK534,$CG$4='DATA ENTRY'!D534),'DATA ENTRY'!Q534,"")))</f>
        <v/>
      </c>
      <c r="CK535" s="3" t="str">
        <f>IF('DATA ENTRY'!CK534="","",IF('DATA ENTRY'!R534="","",IF(AND($CD$4='DATA ENTRY'!CK534,$CG$4='DATA ENTRY'!D534),'DATA ENTRY'!R534,"")))</f>
        <v/>
      </c>
      <c r="CL535" s="3" t="str">
        <f>IF('DATA ENTRY'!CK534="","",IF('DATA ENTRY'!S534="","",IF(AND($CD$4='DATA ENTRY'!CK534,$CG$4='DATA ENTRY'!D534),'DATA ENTRY'!S534,"")))</f>
        <v/>
      </c>
      <c r="CM535" s="3" t="str">
        <f>IF('DATA ENTRY'!CK534="","",IF('DATA ENTRY'!E534="","",IF(AND($CD$4='DATA ENTRY'!CK534,$CG$4='DATA ENTRY'!D534),'DATA ENTRY'!E534,"")))</f>
        <v/>
      </c>
      <c r="CN535" s="3" t="str">
        <f>IF('DATA ENTRY'!CK534="","",IF('DATA ENTRY'!W534="","",IF(AND($CD$4='DATA ENTRY'!CK534,$CG$4='DATA ENTRY'!D534),'DATA ENTRY'!W534,"")))</f>
        <v/>
      </c>
      <c r="CO535" s="3" t="str">
        <f>IF('DATA ENTRY'!CK534="","",IF('DATA ENTRY'!X534="","",IF(AND($CD$4='DATA ENTRY'!CK534,$CG$4='DATA ENTRY'!D534),'DATA ENTRY'!X534,"")))</f>
        <v/>
      </c>
      <c r="CP535" s="108" t="str">
        <f t="shared" si="135"/>
        <v/>
      </c>
      <c r="CQ535" s="108" t="str">
        <f>IF('DATA ENTRY'!CK534="","",IF('DATA ENTRY'!G534="","",IF(AND($CD$4='DATA ENTRY'!CK534,$CG$4='DATA ENTRY'!D534),'DATA ENTRY'!G534,"")))</f>
        <v/>
      </c>
      <c r="CR535" s="230" t="str">
        <f>IF('DATA ENTRY'!CK534="","",IF('DATA ENTRY'!D534="","",IF(AND($CD$4='DATA ENTRY'!CK534,$CG$4='DATA ENTRY'!D534),'DATA ENTRY'!D534,"")))</f>
        <v/>
      </c>
      <c r="CS535">
        <f t="shared" si="136"/>
        <v>0</v>
      </c>
      <c r="CT535">
        <f t="shared" si="137"/>
        <v>0</v>
      </c>
      <c r="CV535" s="139"/>
      <c r="CX535">
        <f t="shared" si="138"/>
        <v>0</v>
      </c>
      <c r="DB535" t="str">
        <f t="shared" si="145"/>
        <v/>
      </c>
      <c r="DC535" t="str">
        <f t="shared" si="146"/>
        <v/>
      </c>
      <c r="DD535" s="224">
        <v>529</v>
      </c>
      <c r="DE535" s="3" t="str">
        <f>IF('DATA ENTRY'!CK534="","",IF('DATA ENTRY'!B534="","",IF(AND($DF$4='DATA ENTRY'!D534),'DATA ENTRY'!B534,"")))</f>
        <v/>
      </c>
      <c r="DF535" s="3" t="str">
        <f>IF('DATA ENTRY'!CK534="","",IF('DATA ENTRY'!C534="","",IF(AND($DF$4='DATA ENTRY'!D534),'DATA ENTRY'!C534,"")))</f>
        <v/>
      </c>
      <c r="DG535" s="4" t="str">
        <f>IF('DATA ENTRY'!CK534="","",IF('DATA ENTRY'!I534="","",IF(AND($DF$4='DATA ENTRY'!D534),'DATA ENTRY'!I534,"")))</f>
        <v/>
      </c>
      <c r="DH535" s="4" t="str">
        <f>IF('DATA ENTRY'!CK534="","",IF('DATA ENTRY'!CK534="","",IF(AND($DF$4='DATA ENTRY'!D534),'DATA ENTRY'!CK534,"")))</f>
        <v/>
      </c>
      <c r="DI535" s="3" t="str">
        <f>IF('DATA ENTRY'!CK534="","",IF('DATA ENTRY'!N534="","",IF(AND($DF$4='DATA ENTRY'!D534),'DATA ENTRY'!N534,"")))</f>
        <v/>
      </c>
      <c r="DJ535" s="107" t="str">
        <f>IF('DATA ENTRY'!CK534="","",IF('DATA ENTRY'!O534="","",IF(AND($DF$4='DATA ENTRY'!D534),'DATA ENTRY'!O534,"")))</f>
        <v/>
      </c>
      <c r="DK535" s="3" t="str">
        <f>IF('DATA ENTRY'!CK534="","",IF('DATA ENTRY'!P534="","",IF(AND($DF$4='DATA ENTRY'!D534),'DATA ENTRY'!P534,"")))</f>
        <v/>
      </c>
      <c r="DL535" s="107" t="str">
        <f>IF('DATA ENTRY'!CK534="","",IF('DATA ENTRY'!Q534="","",IF(AND($DF$4='DATA ENTRY'!D534),'DATA ENTRY'!Q534,"")))</f>
        <v/>
      </c>
      <c r="DM535" s="3" t="str">
        <f>IF('DATA ENTRY'!CK534="","",IF('DATA ENTRY'!R534="","",IF(AND($DF$4='DATA ENTRY'!D534),'DATA ENTRY'!R534,"")))</f>
        <v/>
      </c>
      <c r="DN535" s="107" t="str">
        <f>IF('DATA ENTRY'!CK534="","",IF('DATA ENTRY'!S534="","",IF(AND($DF$4='DATA ENTRY'!D534),'DATA ENTRY'!S534,"")))</f>
        <v/>
      </c>
      <c r="DO535" s="3" t="str">
        <f>IF('DATA ENTRY'!CK534="","",IF('DATA ENTRY'!E534="","",IF(AND($DF$4='DATA ENTRY'!D534),'DATA ENTRY'!E534,"")))</f>
        <v/>
      </c>
      <c r="DP535" s="3" t="str">
        <f>IF('DATA ENTRY'!CK534="","",IF('DATA ENTRY'!D534="","",IF(AND($DF$4='DATA ENTRY'!D534),'DATA ENTRY'!D534,"")))</f>
        <v/>
      </c>
      <c r="DQ535" s="3" t="str">
        <f>IF('DATA ENTRY'!CK534="","",IF('DATA ENTRY'!W534="","",IF(AND($DF$4='DATA ENTRY'!D534),'DATA ENTRY'!W534,"")))</f>
        <v/>
      </c>
      <c r="DR535" s="3" t="str">
        <f>IF('DATA ENTRY'!CK534="","",IF('DATA ENTRY'!X534="","",IF(AND($DF$4='DATA ENTRY'!D534),'DATA ENTRY'!X534,"")))</f>
        <v/>
      </c>
      <c r="DS535" s="108" t="str">
        <f t="shared" si="139"/>
        <v/>
      </c>
      <c r="DT535" s="108" t="str">
        <f>IF('DATA ENTRY'!CK534="","",IF('DATA ENTRY'!D534="","",IF(AND($DF$4='DATA ENTRY'!D534),'DATA ENTRY'!G534,"")))</f>
        <v/>
      </c>
      <c r="DY535">
        <f t="shared" si="140"/>
        <v>0</v>
      </c>
      <c r="EB535" t="str">
        <f t="shared" si="141"/>
        <v/>
      </c>
      <c r="EC535" t="str">
        <f t="shared" si="142"/>
        <v/>
      </c>
      <c r="ED535" s="224">
        <v>529</v>
      </c>
      <c r="EE535" s="3" t="str">
        <f>IF('DATA ENTRY'!CK534="","",IF('DATA ENTRY'!B534="","",IF(AND($EF$4='DATA ENTRY'!G534,$EH$4='DATA ENTRY'!F534),'DATA ENTRY'!B534,"")))</f>
        <v/>
      </c>
      <c r="EF535" s="3" t="str">
        <f>IF('DATA ENTRY'!CK534="","",IF('DATA ENTRY'!C534="","",IF(AND($EF$4='DATA ENTRY'!G534,$EH$4='DATA ENTRY'!F534),'DATA ENTRY'!C534,"")))</f>
        <v/>
      </c>
      <c r="EG535" s="4" t="str">
        <f>IF('DATA ENTRY'!CK534="","",IF('DATA ENTRY'!I534="","",IF(AND($EF$4='DATA ENTRY'!G534,$EH$4='DATA ENTRY'!F534),'DATA ENTRY'!I534,"")))</f>
        <v/>
      </c>
      <c r="EH535" s="4" t="str">
        <f>IF('DATA ENTRY'!CK534="","",IF('DATA ENTRY'!CK534="","",IF(AND($EF$4='DATA ENTRY'!G534,$EH$4='DATA ENTRY'!F534),'DATA ENTRY'!CK534,"")))</f>
        <v/>
      </c>
      <c r="EI535" s="3" t="str">
        <f>IF('DATA ENTRY'!CK534="","",IF('DATA ENTRY'!N534="","",IF(AND($EF$4='DATA ENTRY'!G534,$EH$4='DATA ENTRY'!F534),'DATA ENTRY'!N534,"")))</f>
        <v/>
      </c>
      <c r="EJ535" s="107" t="str">
        <f>IF('DATA ENTRY'!CK534="","",IF('DATA ENTRY'!O534="","",IF(AND($EF$4='DATA ENTRY'!G534,$EH$4='DATA ENTRY'!F534),'DATA ENTRY'!O534,"")))</f>
        <v/>
      </c>
      <c r="EK535" s="3" t="str">
        <f>IF('DATA ENTRY'!CK534="","",IF('DATA ENTRY'!P534="","",IF(AND($EF$4='DATA ENTRY'!G534,$EH$4='DATA ENTRY'!F534),'DATA ENTRY'!P534,"")))</f>
        <v/>
      </c>
      <c r="EL535" s="107" t="str">
        <f>IF('DATA ENTRY'!CK534="","",IF('DATA ENTRY'!Q534="","",IF(AND($EF$4='DATA ENTRY'!G534,$EH$4='DATA ENTRY'!F534),'DATA ENTRY'!Q534,"")))</f>
        <v/>
      </c>
      <c r="EM535" s="3" t="str">
        <f>IF('DATA ENTRY'!CK534="","",IF('DATA ENTRY'!R534="","",IF(AND($EF$4='DATA ENTRY'!G534,$EH$4='DATA ENTRY'!F534),'DATA ENTRY'!R534,"")))</f>
        <v/>
      </c>
      <c r="EN535" s="107" t="str">
        <f>IF('DATA ENTRY'!CK534="","",IF('DATA ENTRY'!S534="","",IF(AND($EF$4='DATA ENTRY'!G534,$EH$4='DATA ENTRY'!F534),'DATA ENTRY'!S534,"")))</f>
        <v/>
      </c>
      <c r="EO535" s="3" t="str">
        <f>IF('DATA ENTRY'!CK534="","",IF('DATA ENTRY'!E534="","",IF(AND($EF$4='DATA ENTRY'!G534,$EH$4='DATA ENTRY'!F534),'DATA ENTRY'!E534,"")))</f>
        <v/>
      </c>
      <c r="EP535" s="3" t="str">
        <f>IF('DATA ENTRY'!CK534="","",IF('DATA ENTRY'!D534="","",IF(AND($EF$4='DATA ENTRY'!G534,$EH$4='DATA ENTRY'!F534),'DATA ENTRY'!D534,"")))</f>
        <v/>
      </c>
      <c r="EQ535" s="3" t="str">
        <f>IF('DATA ENTRY'!CK534="","",IF('DATA ENTRY'!W534="","",IF(AND($EF$4='DATA ENTRY'!G534,$EH$4='DATA ENTRY'!F534),'DATA ENTRY'!W534,"")))</f>
        <v/>
      </c>
      <c r="ER535" s="3" t="str">
        <f>IF('DATA ENTRY'!CK534="","",IF('DATA ENTRY'!X534="","",IF(AND($EF$4='DATA ENTRY'!G534,$EH$4='DATA ENTRY'!F534),'DATA ENTRY'!X534,"")))</f>
        <v/>
      </c>
      <c r="ES535" s="108" t="str">
        <f t="shared" si="143"/>
        <v/>
      </c>
      <c r="ET535" s="108" t="str">
        <f>IF('DATA ENTRY'!CK534="","",IF('DATA ENTRY'!D534="","",IF(AND($EF$4='DATA ENTRY'!G534,$EH$4='DATA ENTRY'!F534),'DATA ENTRY'!G534,"")))</f>
        <v/>
      </c>
      <c r="EY535">
        <f t="shared" si="144"/>
        <v>0</v>
      </c>
    </row>
    <row r="536" spans="1:155">
      <c r="A536" t="str">
        <f>IF(S536=0,"",1+(MAX($A$7:A535)))</f>
        <v/>
      </c>
      <c r="B536" s="224">
        <v>530</v>
      </c>
      <c r="C536" s="3" t="str">
        <f>IF('DATA ENTRY'!CK535="","",IF('DATA ENTRY'!B535="","",IF($D$4="All Post",'DATA ENTRY'!B535,IF(AND($D$4='DATA ENTRY'!CK535),'DATA ENTRY'!B535,""))))</f>
        <v/>
      </c>
      <c r="D536" s="3" t="str">
        <f>IF('DATA ENTRY'!CK535="","",IF('DATA ENTRY'!C535="","",IF($D$4="All Post",'DATA ENTRY'!C535,IF(AND($D$4='DATA ENTRY'!CK535),'DATA ENTRY'!C535,""))))</f>
        <v/>
      </c>
      <c r="E536" s="4" t="str">
        <f>IF('DATA ENTRY'!CK535="","",IF('DATA ENTRY'!I535="","",IF($D$4="All Post",'DATA ENTRY'!I535,IF(AND($D$4='DATA ENTRY'!CK535),'DATA ENTRY'!I535,""))))</f>
        <v/>
      </c>
      <c r="F536" s="4" t="str">
        <f>IF('DATA ENTRY'!CK535="","",IF('DATA ENTRY'!CK535="","",IF($D$4="All Post",'DATA ENTRY'!CK535,IF(AND($D$4='DATA ENTRY'!CK535),'DATA ENTRY'!CK535,""))))</f>
        <v/>
      </c>
      <c r="G536" s="3" t="str">
        <f>IF('DATA ENTRY'!CK535="","",IF('DATA ENTRY'!N535="","",IF($D$4="All Post",'DATA ENTRY'!N535,IF(AND($D$4='DATA ENTRY'!CK535),'DATA ENTRY'!N535,""))))</f>
        <v/>
      </c>
      <c r="H536" s="107" t="str">
        <f>IF('DATA ENTRY'!CK535="","",IF('DATA ENTRY'!O535="","",IF($D$4="All Post",'DATA ENTRY'!O535,IF(AND($D$4='DATA ENTRY'!CK535),'DATA ENTRY'!O535,""))))</f>
        <v/>
      </c>
      <c r="I536" s="3" t="str">
        <f>IF('DATA ENTRY'!CK535="","",IF('DATA ENTRY'!P535="","",IF($D$4="All Post",'DATA ENTRY'!P535,IF(AND($D$4='DATA ENTRY'!CK535),'DATA ENTRY'!P535,""))))</f>
        <v/>
      </c>
      <c r="J536" s="107" t="str">
        <f>IF('DATA ENTRY'!CK535="","",IF('DATA ENTRY'!Q535="","",IF($D$4="All Post",'DATA ENTRY'!Q535,IF(AND($D$4='DATA ENTRY'!CK535),'DATA ENTRY'!Q535,""))))</f>
        <v/>
      </c>
      <c r="K536" s="3" t="str">
        <f>IF('DATA ENTRY'!CK535="","",IF('DATA ENTRY'!R535="","",IF($D$4="All Post",'DATA ENTRY'!R535,IF(AND($D$4='DATA ENTRY'!CK535),'DATA ENTRY'!R535,""))))</f>
        <v/>
      </c>
      <c r="L536" s="3" t="str">
        <f>IF('DATA ENTRY'!CK535="","",IF('DATA ENTRY'!S535="","",IF($D$4="All Post",'DATA ENTRY'!S535,IF(AND($D$4='DATA ENTRY'!CK535),'DATA ENTRY'!S535,""))))</f>
        <v/>
      </c>
      <c r="M536" s="3" t="str">
        <f>IF('DATA ENTRY'!CK535="","",IF('DATA ENTRY'!E535="","",IF($D$4="All Post",'DATA ENTRY'!E535,IF(AND($D$4='DATA ENTRY'!CK535),'DATA ENTRY'!E535,""))))</f>
        <v/>
      </c>
      <c r="N536" s="3" t="str">
        <f>IF('DATA ENTRY'!CK535="","",IF('DATA ENTRY'!W535="","",IF($D$4="All Post",'DATA ENTRY'!W535,IF(AND($D$4='DATA ENTRY'!CK535),'DATA ENTRY'!W535,""))))</f>
        <v/>
      </c>
      <c r="O536" s="3" t="str">
        <f>IF('DATA ENTRY'!CK535="","",IF('DATA ENTRY'!X535="","",IF($D$4="All Post",'DATA ENTRY'!X535,IF(AND($D$4='DATA ENTRY'!CK535),'DATA ENTRY'!X535,""))))</f>
        <v/>
      </c>
      <c r="P536" s="3" t="str">
        <f>IF('DATA ENTRY'!CK535="","",IF('DATA ENTRY'!G535="","",IF($D$4="All Post",'DATA ENTRY'!G535,IF(AND($D$4='DATA ENTRY'!CK535),'DATA ENTRY'!G535,""))))</f>
        <v/>
      </c>
      <c r="S536">
        <f t="shared" si="131"/>
        <v>0</v>
      </c>
      <c r="T536" t="str">
        <f t="shared" si="132"/>
        <v/>
      </c>
      <c r="BZ536" t="str">
        <f t="shared" si="133"/>
        <v/>
      </c>
      <c r="CA536" t="str">
        <f t="shared" si="134"/>
        <v/>
      </c>
      <c r="CB536" s="224">
        <v>530</v>
      </c>
      <c r="CC536" s="3" t="str">
        <f>IF('DATA ENTRY'!CK535="","",IF('DATA ENTRY'!B535="","",IF(AND($CD$4='DATA ENTRY'!CK535,$CG$4='DATA ENTRY'!D535),'DATA ENTRY'!B535,"")))</f>
        <v/>
      </c>
      <c r="CD536" s="3" t="str">
        <f>IF('DATA ENTRY'!CK535="","",IF('DATA ENTRY'!C535="","",IF(AND($CD$4='DATA ENTRY'!CK535,$CG$4='DATA ENTRY'!D535),'DATA ENTRY'!C535,"")))</f>
        <v/>
      </c>
      <c r="CE536" s="4" t="str">
        <f>IF('DATA ENTRY'!CK535="","",IF('DATA ENTRY'!I535="","",IF(AND($CD$4='DATA ENTRY'!CK535,$CG$4='DATA ENTRY'!D535),'DATA ENTRY'!I535,"")))</f>
        <v/>
      </c>
      <c r="CF536" s="4" t="str">
        <f>IF('DATA ENTRY'!CK535="","",IF('DATA ENTRY'!CK535="","",IF(AND($CD$4='DATA ENTRY'!CK535,$CG$4='DATA ENTRY'!D535),'DATA ENTRY'!CK535,"")))</f>
        <v/>
      </c>
      <c r="CG536" s="3" t="str">
        <f>IF('DATA ENTRY'!CK535="","",IF('DATA ENTRY'!N535="","",IF(AND($CD$4='DATA ENTRY'!CK535,$CG$4='DATA ENTRY'!D535),'DATA ENTRY'!N535,"")))</f>
        <v/>
      </c>
      <c r="CH536" s="107" t="str">
        <f>IF('DATA ENTRY'!CK535="","",IF('DATA ENTRY'!O535="","",IF(AND($CD$4='DATA ENTRY'!CK535,$CG$4='DATA ENTRY'!D535),'DATA ENTRY'!O535,"")))</f>
        <v/>
      </c>
      <c r="CI536" s="3" t="str">
        <f>IF('DATA ENTRY'!CK535="","",IF('DATA ENTRY'!P535="","",IF(AND($CD$4='DATA ENTRY'!CK535,$CG$4='DATA ENTRY'!D535),'DATA ENTRY'!P535,"")))</f>
        <v/>
      </c>
      <c r="CJ536" s="107" t="str">
        <f>IF('DATA ENTRY'!CK535="","",IF('DATA ENTRY'!Q535="","",IF(AND($CD$4='DATA ENTRY'!CK535,$CG$4='DATA ENTRY'!D535),'DATA ENTRY'!Q535,"")))</f>
        <v/>
      </c>
      <c r="CK536" s="3" t="str">
        <f>IF('DATA ENTRY'!CK535="","",IF('DATA ENTRY'!R535="","",IF(AND($CD$4='DATA ENTRY'!CK535,$CG$4='DATA ENTRY'!D535),'DATA ENTRY'!R535,"")))</f>
        <v/>
      </c>
      <c r="CL536" s="3" t="str">
        <f>IF('DATA ENTRY'!CK535="","",IF('DATA ENTRY'!S535="","",IF(AND($CD$4='DATA ENTRY'!CK535,$CG$4='DATA ENTRY'!D535),'DATA ENTRY'!S535,"")))</f>
        <v/>
      </c>
      <c r="CM536" s="3" t="str">
        <f>IF('DATA ENTRY'!CK535="","",IF('DATA ENTRY'!E535="","",IF(AND($CD$4='DATA ENTRY'!CK535,$CG$4='DATA ENTRY'!D535),'DATA ENTRY'!E535,"")))</f>
        <v/>
      </c>
      <c r="CN536" s="3" t="str">
        <f>IF('DATA ENTRY'!CK535="","",IF('DATA ENTRY'!W535="","",IF(AND($CD$4='DATA ENTRY'!CK535,$CG$4='DATA ENTRY'!D535),'DATA ENTRY'!W535,"")))</f>
        <v/>
      </c>
      <c r="CO536" s="3" t="str">
        <f>IF('DATA ENTRY'!CK535="","",IF('DATA ENTRY'!X535="","",IF(AND($CD$4='DATA ENTRY'!CK535,$CG$4='DATA ENTRY'!D535),'DATA ENTRY'!X535,"")))</f>
        <v/>
      </c>
      <c r="CP536" s="108" t="str">
        <f t="shared" si="135"/>
        <v/>
      </c>
      <c r="CQ536" s="108" t="str">
        <f>IF('DATA ENTRY'!CK535="","",IF('DATA ENTRY'!G535="","",IF(AND($CD$4='DATA ENTRY'!CK535,$CG$4='DATA ENTRY'!D535),'DATA ENTRY'!G535,"")))</f>
        <v/>
      </c>
      <c r="CR536" s="230" t="str">
        <f>IF('DATA ENTRY'!CK535="","",IF('DATA ENTRY'!D535="","",IF(AND($CD$4='DATA ENTRY'!CK535,$CG$4='DATA ENTRY'!D535),'DATA ENTRY'!D535,"")))</f>
        <v/>
      </c>
      <c r="CS536">
        <f t="shared" si="136"/>
        <v>0</v>
      </c>
      <c r="CT536">
        <f t="shared" si="137"/>
        <v>0</v>
      </c>
      <c r="CV536" s="139"/>
      <c r="CX536">
        <f t="shared" si="138"/>
        <v>0</v>
      </c>
      <c r="DB536" t="str">
        <f t="shared" si="145"/>
        <v/>
      </c>
      <c r="DC536" t="str">
        <f t="shared" si="146"/>
        <v/>
      </c>
      <c r="DD536" s="224">
        <v>530</v>
      </c>
      <c r="DE536" s="3" t="str">
        <f>IF('DATA ENTRY'!CK535="","",IF('DATA ENTRY'!B535="","",IF(AND($DF$4='DATA ENTRY'!D535),'DATA ENTRY'!B535,"")))</f>
        <v/>
      </c>
      <c r="DF536" s="3" t="str">
        <f>IF('DATA ENTRY'!CK535="","",IF('DATA ENTRY'!C535="","",IF(AND($DF$4='DATA ENTRY'!D535),'DATA ENTRY'!C535,"")))</f>
        <v/>
      </c>
      <c r="DG536" s="4" t="str">
        <f>IF('DATA ENTRY'!CK535="","",IF('DATA ENTRY'!I535="","",IF(AND($DF$4='DATA ENTRY'!D535),'DATA ENTRY'!I535,"")))</f>
        <v/>
      </c>
      <c r="DH536" s="4" t="str">
        <f>IF('DATA ENTRY'!CK535="","",IF('DATA ENTRY'!CK535="","",IF(AND($DF$4='DATA ENTRY'!D535),'DATA ENTRY'!CK535,"")))</f>
        <v/>
      </c>
      <c r="DI536" s="3" t="str">
        <f>IF('DATA ENTRY'!CK535="","",IF('DATA ENTRY'!N535="","",IF(AND($DF$4='DATA ENTRY'!D535),'DATA ENTRY'!N535,"")))</f>
        <v/>
      </c>
      <c r="DJ536" s="107" t="str">
        <f>IF('DATA ENTRY'!CK535="","",IF('DATA ENTRY'!O535="","",IF(AND($DF$4='DATA ENTRY'!D535),'DATA ENTRY'!O535,"")))</f>
        <v/>
      </c>
      <c r="DK536" s="3" t="str">
        <f>IF('DATA ENTRY'!CK535="","",IF('DATA ENTRY'!P535="","",IF(AND($DF$4='DATA ENTRY'!D535),'DATA ENTRY'!P535,"")))</f>
        <v/>
      </c>
      <c r="DL536" s="107" t="str">
        <f>IF('DATA ENTRY'!CK535="","",IF('DATA ENTRY'!Q535="","",IF(AND($DF$4='DATA ENTRY'!D535),'DATA ENTRY'!Q535,"")))</f>
        <v/>
      </c>
      <c r="DM536" s="3" t="str">
        <f>IF('DATA ENTRY'!CK535="","",IF('DATA ENTRY'!R535="","",IF(AND($DF$4='DATA ENTRY'!D535),'DATA ENTRY'!R535,"")))</f>
        <v/>
      </c>
      <c r="DN536" s="107" t="str">
        <f>IF('DATA ENTRY'!CK535="","",IF('DATA ENTRY'!S535="","",IF(AND($DF$4='DATA ENTRY'!D535),'DATA ENTRY'!S535,"")))</f>
        <v/>
      </c>
      <c r="DO536" s="3" t="str">
        <f>IF('DATA ENTRY'!CK535="","",IF('DATA ENTRY'!E535="","",IF(AND($DF$4='DATA ENTRY'!D535),'DATA ENTRY'!E535,"")))</f>
        <v/>
      </c>
      <c r="DP536" s="3" t="str">
        <f>IF('DATA ENTRY'!CK535="","",IF('DATA ENTRY'!D535="","",IF(AND($DF$4='DATA ENTRY'!D535),'DATA ENTRY'!D535,"")))</f>
        <v/>
      </c>
      <c r="DQ536" s="3" t="str">
        <f>IF('DATA ENTRY'!CK535="","",IF('DATA ENTRY'!W535="","",IF(AND($DF$4='DATA ENTRY'!D535),'DATA ENTRY'!W535,"")))</f>
        <v/>
      </c>
      <c r="DR536" s="3" t="str">
        <f>IF('DATA ENTRY'!CK535="","",IF('DATA ENTRY'!X535="","",IF(AND($DF$4='DATA ENTRY'!D535),'DATA ENTRY'!X535,"")))</f>
        <v/>
      </c>
      <c r="DS536" s="108" t="str">
        <f t="shared" si="139"/>
        <v/>
      </c>
      <c r="DT536" s="108" t="str">
        <f>IF('DATA ENTRY'!CK535="","",IF('DATA ENTRY'!D535="","",IF(AND($DF$4='DATA ENTRY'!D535),'DATA ENTRY'!G535,"")))</f>
        <v/>
      </c>
      <c r="DY536">
        <f t="shared" si="140"/>
        <v>0</v>
      </c>
      <c r="EB536" t="str">
        <f t="shared" si="141"/>
        <v/>
      </c>
      <c r="EC536" t="str">
        <f t="shared" si="142"/>
        <v/>
      </c>
      <c r="ED536" s="224">
        <v>530</v>
      </c>
      <c r="EE536" s="3" t="str">
        <f>IF('DATA ENTRY'!CK535="","",IF('DATA ENTRY'!B535="","",IF(AND($EF$4='DATA ENTRY'!G535,$EH$4='DATA ENTRY'!F535),'DATA ENTRY'!B535,"")))</f>
        <v/>
      </c>
      <c r="EF536" s="3" t="str">
        <f>IF('DATA ENTRY'!CK535="","",IF('DATA ENTRY'!C535="","",IF(AND($EF$4='DATA ENTRY'!G535,$EH$4='DATA ENTRY'!F535),'DATA ENTRY'!C535,"")))</f>
        <v/>
      </c>
      <c r="EG536" s="4" t="str">
        <f>IF('DATA ENTRY'!CK535="","",IF('DATA ENTRY'!I535="","",IF(AND($EF$4='DATA ENTRY'!G535,$EH$4='DATA ENTRY'!F535),'DATA ENTRY'!I535,"")))</f>
        <v/>
      </c>
      <c r="EH536" s="4" t="str">
        <f>IF('DATA ENTRY'!CK535="","",IF('DATA ENTRY'!CK535="","",IF(AND($EF$4='DATA ENTRY'!G535,$EH$4='DATA ENTRY'!F535),'DATA ENTRY'!CK535,"")))</f>
        <v/>
      </c>
      <c r="EI536" s="3" t="str">
        <f>IF('DATA ENTRY'!CK535="","",IF('DATA ENTRY'!N535="","",IF(AND($EF$4='DATA ENTRY'!G535,$EH$4='DATA ENTRY'!F535),'DATA ENTRY'!N535,"")))</f>
        <v/>
      </c>
      <c r="EJ536" s="107" t="str">
        <f>IF('DATA ENTRY'!CK535="","",IF('DATA ENTRY'!O535="","",IF(AND($EF$4='DATA ENTRY'!G535,$EH$4='DATA ENTRY'!F535),'DATA ENTRY'!O535,"")))</f>
        <v/>
      </c>
      <c r="EK536" s="3" t="str">
        <f>IF('DATA ENTRY'!CK535="","",IF('DATA ENTRY'!P535="","",IF(AND($EF$4='DATA ENTRY'!G535,$EH$4='DATA ENTRY'!F535),'DATA ENTRY'!P535,"")))</f>
        <v/>
      </c>
      <c r="EL536" s="107" t="str">
        <f>IF('DATA ENTRY'!CK535="","",IF('DATA ENTRY'!Q535="","",IF(AND($EF$4='DATA ENTRY'!G535,$EH$4='DATA ENTRY'!F535),'DATA ENTRY'!Q535,"")))</f>
        <v/>
      </c>
      <c r="EM536" s="3" t="str">
        <f>IF('DATA ENTRY'!CK535="","",IF('DATA ENTRY'!R535="","",IF(AND($EF$4='DATA ENTRY'!G535,$EH$4='DATA ENTRY'!F535),'DATA ENTRY'!R535,"")))</f>
        <v/>
      </c>
      <c r="EN536" s="107" t="str">
        <f>IF('DATA ENTRY'!CK535="","",IF('DATA ENTRY'!S535="","",IF(AND($EF$4='DATA ENTRY'!G535,$EH$4='DATA ENTRY'!F535),'DATA ENTRY'!S535,"")))</f>
        <v/>
      </c>
      <c r="EO536" s="3" t="str">
        <f>IF('DATA ENTRY'!CK535="","",IF('DATA ENTRY'!E535="","",IF(AND($EF$4='DATA ENTRY'!G535,$EH$4='DATA ENTRY'!F535),'DATA ENTRY'!E535,"")))</f>
        <v/>
      </c>
      <c r="EP536" s="3" t="str">
        <f>IF('DATA ENTRY'!CK535="","",IF('DATA ENTRY'!D535="","",IF(AND($EF$4='DATA ENTRY'!G535,$EH$4='DATA ENTRY'!F535),'DATA ENTRY'!D535,"")))</f>
        <v/>
      </c>
      <c r="EQ536" s="3" t="str">
        <f>IF('DATA ENTRY'!CK535="","",IF('DATA ENTRY'!W535="","",IF(AND($EF$4='DATA ENTRY'!G535,$EH$4='DATA ENTRY'!F535),'DATA ENTRY'!W535,"")))</f>
        <v/>
      </c>
      <c r="ER536" s="3" t="str">
        <f>IF('DATA ENTRY'!CK535="","",IF('DATA ENTRY'!X535="","",IF(AND($EF$4='DATA ENTRY'!G535,$EH$4='DATA ENTRY'!F535),'DATA ENTRY'!X535,"")))</f>
        <v/>
      </c>
      <c r="ES536" s="108" t="str">
        <f t="shared" si="143"/>
        <v/>
      </c>
      <c r="ET536" s="108" t="str">
        <f>IF('DATA ENTRY'!CK535="","",IF('DATA ENTRY'!D535="","",IF(AND($EF$4='DATA ENTRY'!G535,$EH$4='DATA ENTRY'!F535),'DATA ENTRY'!G535,"")))</f>
        <v/>
      </c>
      <c r="EY536">
        <f t="shared" si="144"/>
        <v>0</v>
      </c>
    </row>
    <row r="537" spans="1:155">
      <c r="A537" t="str">
        <f>IF(S537=0,"",1+(MAX($A$7:A536)))</f>
        <v/>
      </c>
      <c r="B537" s="224">
        <v>531</v>
      </c>
      <c r="C537" s="3" t="str">
        <f>IF('DATA ENTRY'!CK536="","",IF('DATA ENTRY'!B536="","",IF($D$4="All Post",'DATA ENTRY'!B536,IF(AND($D$4='DATA ENTRY'!CK536),'DATA ENTRY'!B536,""))))</f>
        <v/>
      </c>
      <c r="D537" s="3" t="str">
        <f>IF('DATA ENTRY'!CK536="","",IF('DATA ENTRY'!C536="","",IF($D$4="All Post",'DATA ENTRY'!C536,IF(AND($D$4='DATA ENTRY'!CK536),'DATA ENTRY'!C536,""))))</f>
        <v/>
      </c>
      <c r="E537" s="4" t="str">
        <f>IF('DATA ENTRY'!CK536="","",IF('DATA ENTRY'!I536="","",IF($D$4="All Post",'DATA ENTRY'!I536,IF(AND($D$4='DATA ENTRY'!CK536),'DATA ENTRY'!I536,""))))</f>
        <v/>
      </c>
      <c r="F537" s="4" t="str">
        <f>IF('DATA ENTRY'!CK536="","",IF('DATA ENTRY'!CK536="","",IF($D$4="All Post",'DATA ENTRY'!CK536,IF(AND($D$4='DATA ENTRY'!CK536),'DATA ENTRY'!CK536,""))))</f>
        <v/>
      </c>
      <c r="G537" s="3" t="str">
        <f>IF('DATA ENTRY'!CK536="","",IF('DATA ENTRY'!N536="","",IF($D$4="All Post",'DATA ENTRY'!N536,IF(AND($D$4='DATA ENTRY'!CK536),'DATA ENTRY'!N536,""))))</f>
        <v/>
      </c>
      <c r="H537" s="107" t="str">
        <f>IF('DATA ENTRY'!CK536="","",IF('DATA ENTRY'!O536="","",IF($D$4="All Post",'DATA ENTRY'!O536,IF(AND($D$4='DATA ENTRY'!CK536),'DATA ENTRY'!O536,""))))</f>
        <v/>
      </c>
      <c r="I537" s="3" t="str">
        <f>IF('DATA ENTRY'!CK536="","",IF('DATA ENTRY'!P536="","",IF($D$4="All Post",'DATA ENTRY'!P536,IF(AND($D$4='DATA ENTRY'!CK536),'DATA ENTRY'!P536,""))))</f>
        <v/>
      </c>
      <c r="J537" s="107" t="str">
        <f>IF('DATA ENTRY'!CK536="","",IF('DATA ENTRY'!Q536="","",IF($D$4="All Post",'DATA ENTRY'!Q536,IF(AND($D$4='DATA ENTRY'!CK536),'DATA ENTRY'!Q536,""))))</f>
        <v/>
      </c>
      <c r="K537" s="3" t="str">
        <f>IF('DATA ENTRY'!CK536="","",IF('DATA ENTRY'!R536="","",IF($D$4="All Post",'DATA ENTRY'!R536,IF(AND($D$4='DATA ENTRY'!CK536),'DATA ENTRY'!R536,""))))</f>
        <v/>
      </c>
      <c r="L537" s="3" t="str">
        <f>IF('DATA ENTRY'!CK536="","",IF('DATA ENTRY'!S536="","",IF($D$4="All Post",'DATA ENTRY'!S536,IF(AND($D$4='DATA ENTRY'!CK536),'DATA ENTRY'!S536,""))))</f>
        <v/>
      </c>
      <c r="M537" s="3" t="str">
        <f>IF('DATA ENTRY'!CK536="","",IF('DATA ENTRY'!E536="","",IF($D$4="All Post",'DATA ENTRY'!E536,IF(AND($D$4='DATA ENTRY'!CK536),'DATA ENTRY'!E536,""))))</f>
        <v/>
      </c>
      <c r="N537" s="3" t="str">
        <f>IF('DATA ENTRY'!CK536="","",IF('DATA ENTRY'!W536="","",IF($D$4="All Post",'DATA ENTRY'!W536,IF(AND($D$4='DATA ENTRY'!CK536),'DATA ENTRY'!W536,""))))</f>
        <v/>
      </c>
      <c r="O537" s="3" t="str">
        <f>IF('DATA ENTRY'!CK536="","",IF('DATA ENTRY'!X536="","",IF($D$4="All Post",'DATA ENTRY'!X536,IF(AND($D$4='DATA ENTRY'!CK536),'DATA ENTRY'!X536,""))))</f>
        <v/>
      </c>
      <c r="P537" s="3" t="str">
        <f>IF('DATA ENTRY'!CK536="","",IF('DATA ENTRY'!G536="","",IF($D$4="All Post",'DATA ENTRY'!G536,IF(AND($D$4='DATA ENTRY'!CK536),'DATA ENTRY'!G536,""))))</f>
        <v/>
      </c>
      <c r="S537">
        <f t="shared" si="131"/>
        <v>0</v>
      </c>
      <c r="T537" t="str">
        <f t="shared" si="132"/>
        <v/>
      </c>
      <c r="BZ537" t="str">
        <f t="shared" si="133"/>
        <v/>
      </c>
      <c r="CA537" t="str">
        <f t="shared" si="134"/>
        <v/>
      </c>
      <c r="CB537" s="224">
        <v>531</v>
      </c>
      <c r="CC537" s="3" t="str">
        <f>IF('DATA ENTRY'!CK536="","",IF('DATA ENTRY'!B536="","",IF(AND($CD$4='DATA ENTRY'!CK536,$CG$4='DATA ENTRY'!D536),'DATA ENTRY'!B536,"")))</f>
        <v/>
      </c>
      <c r="CD537" s="3" t="str">
        <f>IF('DATA ENTRY'!CK536="","",IF('DATA ENTRY'!C536="","",IF(AND($CD$4='DATA ENTRY'!CK536,$CG$4='DATA ENTRY'!D536),'DATA ENTRY'!C536,"")))</f>
        <v/>
      </c>
      <c r="CE537" s="4" t="str">
        <f>IF('DATA ENTRY'!CK536="","",IF('DATA ENTRY'!I536="","",IF(AND($CD$4='DATA ENTRY'!CK536,$CG$4='DATA ENTRY'!D536),'DATA ENTRY'!I536,"")))</f>
        <v/>
      </c>
      <c r="CF537" s="4" t="str">
        <f>IF('DATA ENTRY'!CK536="","",IF('DATA ENTRY'!CK536="","",IF(AND($CD$4='DATA ENTRY'!CK536,$CG$4='DATA ENTRY'!D536),'DATA ENTRY'!CK536,"")))</f>
        <v/>
      </c>
      <c r="CG537" s="3" t="str">
        <f>IF('DATA ENTRY'!CK536="","",IF('DATA ENTRY'!N536="","",IF(AND($CD$4='DATA ENTRY'!CK536,$CG$4='DATA ENTRY'!D536),'DATA ENTRY'!N536,"")))</f>
        <v/>
      </c>
      <c r="CH537" s="107" t="str">
        <f>IF('DATA ENTRY'!CK536="","",IF('DATA ENTRY'!O536="","",IF(AND($CD$4='DATA ENTRY'!CK536,$CG$4='DATA ENTRY'!D536),'DATA ENTRY'!O536,"")))</f>
        <v/>
      </c>
      <c r="CI537" s="3" t="str">
        <f>IF('DATA ENTRY'!CK536="","",IF('DATA ENTRY'!P536="","",IF(AND($CD$4='DATA ENTRY'!CK536,$CG$4='DATA ENTRY'!D536),'DATA ENTRY'!P536,"")))</f>
        <v/>
      </c>
      <c r="CJ537" s="107" t="str">
        <f>IF('DATA ENTRY'!CK536="","",IF('DATA ENTRY'!Q536="","",IF(AND($CD$4='DATA ENTRY'!CK536,$CG$4='DATA ENTRY'!D536),'DATA ENTRY'!Q536,"")))</f>
        <v/>
      </c>
      <c r="CK537" s="3" t="str">
        <f>IF('DATA ENTRY'!CK536="","",IF('DATA ENTRY'!R536="","",IF(AND($CD$4='DATA ENTRY'!CK536,$CG$4='DATA ENTRY'!D536),'DATA ENTRY'!R536,"")))</f>
        <v/>
      </c>
      <c r="CL537" s="3" t="str">
        <f>IF('DATA ENTRY'!CK536="","",IF('DATA ENTRY'!S536="","",IF(AND($CD$4='DATA ENTRY'!CK536,$CG$4='DATA ENTRY'!D536),'DATA ENTRY'!S536,"")))</f>
        <v/>
      </c>
      <c r="CM537" s="3" t="str">
        <f>IF('DATA ENTRY'!CK536="","",IF('DATA ENTRY'!E536="","",IF(AND($CD$4='DATA ENTRY'!CK536,$CG$4='DATA ENTRY'!D536),'DATA ENTRY'!E536,"")))</f>
        <v/>
      </c>
      <c r="CN537" s="3" t="str">
        <f>IF('DATA ENTRY'!CK536="","",IF('DATA ENTRY'!W536="","",IF(AND($CD$4='DATA ENTRY'!CK536,$CG$4='DATA ENTRY'!D536),'DATA ENTRY'!W536,"")))</f>
        <v/>
      </c>
      <c r="CO537" s="3" t="str">
        <f>IF('DATA ENTRY'!CK536="","",IF('DATA ENTRY'!X536="","",IF(AND($CD$4='DATA ENTRY'!CK536,$CG$4='DATA ENTRY'!D536),'DATA ENTRY'!X536,"")))</f>
        <v/>
      </c>
      <c r="CP537" s="108" t="str">
        <f t="shared" si="135"/>
        <v/>
      </c>
      <c r="CQ537" s="108" t="str">
        <f>IF('DATA ENTRY'!CK536="","",IF('DATA ENTRY'!G536="","",IF(AND($CD$4='DATA ENTRY'!CK536,$CG$4='DATA ENTRY'!D536),'DATA ENTRY'!G536,"")))</f>
        <v/>
      </c>
      <c r="CR537" s="230" t="str">
        <f>IF('DATA ENTRY'!CK536="","",IF('DATA ENTRY'!D536="","",IF(AND($CD$4='DATA ENTRY'!CK536,$CG$4='DATA ENTRY'!D536),'DATA ENTRY'!D536,"")))</f>
        <v/>
      </c>
      <c r="CS537">
        <f t="shared" si="136"/>
        <v>0</v>
      </c>
      <c r="CT537">
        <f t="shared" si="137"/>
        <v>0</v>
      </c>
      <c r="CV537" s="139"/>
      <c r="CX537">
        <f t="shared" si="138"/>
        <v>0</v>
      </c>
      <c r="DB537" t="str">
        <f t="shared" si="145"/>
        <v/>
      </c>
      <c r="DC537" t="str">
        <f t="shared" si="146"/>
        <v/>
      </c>
      <c r="DD537" s="224">
        <v>531</v>
      </c>
      <c r="DE537" s="3" t="str">
        <f>IF('DATA ENTRY'!CK536="","",IF('DATA ENTRY'!B536="","",IF(AND($DF$4='DATA ENTRY'!D536),'DATA ENTRY'!B536,"")))</f>
        <v/>
      </c>
      <c r="DF537" s="3" t="str">
        <f>IF('DATA ENTRY'!CK536="","",IF('DATA ENTRY'!C536="","",IF(AND($DF$4='DATA ENTRY'!D536),'DATA ENTRY'!C536,"")))</f>
        <v/>
      </c>
      <c r="DG537" s="4" t="str">
        <f>IF('DATA ENTRY'!CK536="","",IF('DATA ENTRY'!I536="","",IF(AND($DF$4='DATA ENTRY'!D536),'DATA ENTRY'!I536,"")))</f>
        <v/>
      </c>
      <c r="DH537" s="4" t="str">
        <f>IF('DATA ENTRY'!CK536="","",IF('DATA ENTRY'!CK536="","",IF(AND($DF$4='DATA ENTRY'!D536),'DATA ENTRY'!CK536,"")))</f>
        <v/>
      </c>
      <c r="DI537" s="3" t="str">
        <f>IF('DATA ENTRY'!CK536="","",IF('DATA ENTRY'!N536="","",IF(AND($DF$4='DATA ENTRY'!D536),'DATA ENTRY'!N536,"")))</f>
        <v/>
      </c>
      <c r="DJ537" s="107" t="str">
        <f>IF('DATA ENTRY'!CK536="","",IF('DATA ENTRY'!O536="","",IF(AND($DF$4='DATA ENTRY'!D536),'DATA ENTRY'!O536,"")))</f>
        <v/>
      </c>
      <c r="DK537" s="3" t="str">
        <f>IF('DATA ENTRY'!CK536="","",IF('DATA ENTRY'!P536="","",IF(AND($DF$4='DATA ENTRY'!D536),'DATA ENTRY'!P536,"")))</f>
        <v/>
      </c>
      <c r="DL537" s="107" t="str">
        <f>IF('DATA ENTRY'!CK536="","",IF('DATA ENTRY'!Q536="","",IF(AND($DF$4='DATA ENTRY'!D536),'DATA ENTRY'!Q536,"")))</f>
        <v/>
      </c>
      <c r="DM537" s="3" t="str">
        <f>IF('DATA ENTRY'!CK536="","",IF('DATA ENTRY'!R536="","",IF(AND($DF$4='DATA ENTRY'!D536),'DATA ENTRY'!R536,"")))</f>
        <v/>
      </c>
      <c r="DN537" s="107" t="str">
        <f>IF('DATA ENTRY'!CK536="","",IF('DATA ENTRY'!S536="","",IF(AND($DF$4='DATA ENTRY'!D536),'DATA ENTRY'!S536,"")))</f>
        <v/>
      </c>
      <c r="DO537" s="3" t="str">
        <f>IF('DATA ENTRY'!CK536="","",IF('DATA ENTRY'!E536="","",IF(AND($DF$4='DATA ENTRY'!D536),'DATA ENTRY'!E536,"")))</f>
        <v/>
      </c>
      <c r="DP537" s="3" t="str">
        <f>IF('DATA ENTRY'!CK536="","",IF('DATA ENTRY'!D536="","",IF(AND($DF$4='DATA ENTRY'!D536),'DATA ENTRY'!D536,"")))</f>
        <v/>
      </c>
      <c r="DQ537" s="3" t="str">
        <f>IF('DATA ENTRY'!CK536="","",IF('DATA ENTRY'!W536="","",IF(AND($DF$4='DATA ENTRY'!D536),'DATA ENTRY'!W536,"")))</f>
        <v/>
      </c>
      <c r="DR537" s="3" t="str">
        <f>IF('DATA ENTRY'!CK536="","",IF('DATA ENTRY'!X536="","",IF(AND($DF$4='DATA ENTRY'!D536),'DATA ENTRY'!X536,"")))</f>
        <v/>
      </c>
      <c r="DS537" s="108" t="str">
        <f t="shared" si="139"/>
        <v/>
      </c>
      <c r="DT537" s="108" t="str">
        <f>IF('DATA ENTRY'!CK536="","",IF('DATA ENTRY'!D536="","",IF(AND($DF$4='DATA ENTRY'!D536),'DATA ENTRY'!G536,"")))</f>
        <v/>
      </c>
      <c r="DY537">
        <f t="shared" si="140"/>
        <v>0</v>
      </c>
      <c r="EB537" t="str">
        <f t="shared" si="141"/>
        <v/>
      </c>
      <c r="EC537" t="str">
        <f t="shared" si="142"/>
        <v/>
      </c>
      <c r="ED537" s="224">
        <v>531</v>
      </c>
      <c r="EE537" s="3" t="str">
        <f>IF('DATA ENTRY'!CK536="","",IF('DATA ENTRY'!B536="","",IF(AND($EF$4='DATA ENTRY'!G536,$EH$4='DATA ENTRY'!F536),'DATA ENTRY'!B536,"")))</f>
        <v/>
      </c>
      <c r="EF537" s="3" t="str">
        <f>IF('DATA ENTRY'!CK536="","",IF('DATA ENTRY'!C536="","",IF(AND($EF$4='DATA ENTRY'!G536,$EH$4='DATA ENTRY'!F536),'DATA ENTRY'!C536,"")))</f>
        <v/>
      </c>
      <c r="EG537" s="4" t="str">
        <f>IF('DATA ENTRY'!CK536="","",IF('DATA ENTRY'!I536="","",IF(AND($EF$4='DATA ENTRY'!G536,$EH$4='DATA ENTRY'!F536),'DATA ENTRY'!I536,"")))</f>
        <v/>
      </c>
      <c r="EH537" s="4" t="str">
        <f>IF('DATA ENTRY'!CK536="","",IF('DATA ENTRY'!CK536="","",IF(AND($EF$4='DATA ENTRY'!G536,$EH$4='DATA ENTRY'!F536),'DATA ENTRY'!CK536,"")))</f>
        <v/>
      </c>
      <c r="EI537" s="3" t="str">
        <f>IF('DATA ENTRY'!CK536="","",IF('DATA ENTRY'!N536="","",IF(AND($EF$4='DATA ENTRY'!G536,$EH$4='DATA ENTRY'!F536),'DATA ENTRY'!N536,"")))</f>
        <v/>
      </c>
      <c r="EJ537" s="107" t="str">
        <f>IF('DATA ENTRY'!CK536="","",IF('DATA ENTRY'!O536="","",IF(AND($EF$4='DATA ENTRY'!G536,$EH$4='DATA ENTRY'!F536),'DATA ENTRY'!O536,"")))</f>
        <v/>
      </c>
      <c r="EK537" s="3" t="str">
        <f>IF('DATA ENTRY'!CK536="","",IF('DATA ENTRY'!P536="","",IF(AND($EF$4='DATA ENTRY'!G536,$EH$4='DATA ENTRY'!F536),'DATA ENTRY'!P536,"")))</f>
        <v/>
      </c>
      <c r="EL537" s="107" t="str">
        <f>IF('DATA ENTRY'!CK536="","",IF('DATA ENTRY'!Q536="","",IF(AND($EF$4='DATA ENTRY'!G536,$EH$4='DATA ENTRY'!F536),'DATA ENTRY'!Q536,"")))</f>
        <v/>
      </c>
      <c r="EM537" s="3" t="str">
        <f>IF('DATA ENTRY'!CK536="","",IF('DATA ENTRY'!R536="","",IF(AND($EF$4='DATA ENTRY'!G536,$EH$4='DATA ENTRY'!F536),'DATA ENTRY'!R536,"")))</f>
        <v/>
      </c>
      <c r="EN537" s="107" t="str">
        <f>IF('DATA ENTRY'!CK536="","",IF('DATA ENTRY'!S536="","",IF(AND($EF$4='DATA ENTRY'!G536,$EH$4='DATA ENTRY'!F536),'DATA ENTRY'!S536,"")))</f>
        <v/>
      </c>
      <c r="EO537" s="3" t="str">
        <f>IF('DATA ENTRY'!CK536="","",IF('DATA ENTRY'!E536="","",IF(AND($EF$4='DATA ENTRY'!G536,$EH$4='DATA ENTRY'!F536),'DATA ENTRY'!E536,"")))</f>
        <v/>
      </c>
      <c r="EP537" s="3" t="str">
        <f>IF('DATA ENTRY'!CK536="","",IF('DATA ENTRY'!D536="","",IF(AND($EF$4='DATA ENTRY'!G536,$EH$4='DATA ENTRY'!F536),'DATA ENTRY'!D536,"")))</f>
        <v/>
      </c>
      <c r="EQ537" s="3" t="str">
        <f>IF('DATA ENTRY'!CK536="","",IF('DATA ENTRY'!W536="","",IF(AND($EF$4='DATA ENTRY'!G536,$EH$4='DATA ENTRY'!F536),'DATA ENTRY'!W536,"")))</f>
        <v/>
      </c>
      <c r="ER537" s="3" t="str">
        <f>IF('DATA ENTRY'!CK536="","",IF('DATA ENTRY'!X536="","",IF(AND($EF$4='DATA ENTRY'!G536,$EH$4='DATA ENTRY'!F536),'DATA ENTRY'!X536,"")))</f>
        <v/>
      </c>
      <c r="ES537" s="108" t="str">
        <f t="shared" si="143"/>
        <v/>
      </c>
      <c r="ET537" s="108" t="str">
        <f>IF('DATA ENTRY'!CK536="","",IF('DATA ENTRY'!D536="","",IF(AND($EF$4='DATA ENTRY'!G536,$EH$4='DATA ENTRY'!F536),'DATA ENTRY'!G536,"")))</f>
        <v/>
      </c>
      <c r="EY537">
        <f t="shared" si="144"/>
        <v>0</v>
      </c>
    </row>
    <row r="538" spans="1:155">
      <c r="A538" t="str">
        <f>IF(S538=0,"",1+(MAX($A$7:A537)))</f>
        <v/>
      </c>
      <c r="B538" s="224">
        <v>532</v>
      </c>
      <c r="C538" s="3" t="str">
        <f>IF('DATA ENTRY'!CK537="","",IF('DATA ENTRY'!B537="","",IF($D$4="All Post",'DATA ENTRY'!B537,IF(AND($D$4='DATA ENTRY'!CK537),'DATA ENTRY'!B537,""))))</f>
        <v/>
      </c>
      <c r="D538" s="3" t="str">
        <f>IF('DATA ENTRY'!CK537="","",IF('DATA ENTRY'!C537="","",IF($D$4="All Post",'DATA ENTRY'!C537,IF(AND($D$4='DATA ENTRY'!CK537),'DATA ENTRY'!C537,""))))</f>
        <v/>
      </c>
      <c r="E538" s="4" t="str">
        <f>IF('DATA ENTRY'!CK537="","",IF('DATA ENTRY'!I537="","",IF($D$4="All Post",'DATA ENTRY'!I537,IF(AND($D$4='DATA ENTRY'!CK537),'DATA ENTRY'!I537,""))))</f>
        <v/>
      </c>
      <c r="F538" s="4" t="str">
        <f>IF('DATA ENTRY'!CK537="","",IF('DATA ENTRY'!CK537="","",IF($D$4="All Post",'DATA ENTRY'!CK537,IF(AND($D$4='DATA ENTRY'!CK537),'DATA ENTRY'!CK537,""))))</f>
        <v/>
      </c>
      <c r="G538" s="3" t="str">
        <f>IF('DATA ENTRY'!CK537="","",IF('DATA ENTRY'!N537="","",IF($D$4="All Post",'DATA ENTRY'!N537,IF(AND($D$4='DATA ENTRY'!CK537),'DATA ENTRY'!N537,""))))</f>
        <v/>
      </c>
      <c r="H538" s="107" t="str">
        <f>IF('DATA ENTRY'!CK537="","",IF('DATA ENTRY'!O537="","",IF($D$4="All Post",'DATA ENTRY'!O537,IF(AND($D$4='DATA ENTRY'!CK537),'DATA ENTRY'!O537,""))))</f>
        <v/>
      </c>
      <c r="I538" s="3" t="str">
        <f>IF('DATA ENTRY'!CK537="","",IF('DATA ENTRY'!P537="","",IF($D$4="All Post",'DATA ENTRY'!P537,IF(AND($D$4='DATA ENTRY'!CK537),'DATA ENTRY'!P537,""))))</f>
        <v/>
      </c>
      <c r="J538" s="107" t="str">
        <f>IF('DATA ENTRY'!CK537="","",IF('DATA ENTRY'!Q537="","",IF($D$4="All Post",'DATA ENTRY'!Q537,IF(AND($D$4='DATA ENTRY'!CK537),'DATA ENTRY'!Q537,""))))</f>
        <v/>
      </c>
      <c r="K538" s="3" t="str">
        <f>IF('DATA ENTRY'!CK537="","",IF('DATA ENTRY'!R537="","",IF($D$4="All Post",'DATA ENTRY'!R537,IF(AND($D$4='DATA ENTRY'!CK537),'DATA ENTRY'!R537,""))))</f>
        <v/>
      </c>
      <c r="L538" s="3" t="str">
        <f>IF('DATA ENTRY'!CK537="","",IF('DATA ENTRY'!S537="","",IF($D$4="All Post",'DATA ENTRY'!S537,IF(AND($D$4='DATA ENTRY'!CK537),'DATA ENTRY'!S537,""))))</f>
        <v/>
      </c>
      <c r="M538" s="3" t="str">
        <f>IF('DATA ENTRY'!CK537="","",IF('DATA ENTRY'!E537="","",IF($D$4="All Post",'DATA ENTRY'!E537,IF(AND($D$4='DATA ENTRY'!CK537),'DATA ENTRY'!E537,""))))</f>
        <v/>
      </c>
      <c r="N538" s="3" t="str">
        <f>IF('DATA ENTRY'!CK537="","",IF('DATA ENTRY'!W537="","",IF($D$4="All Post",'DATA ENTRY'!W537,IF(AND($D$4='DATA ENTRY'!CK537),'DATA ENTRY'!W537,""))))</f>
        <v/>
      </c>
      <c r="O538" s="3" t="str">
        <f>IF('DATA ENTRY'!CK537="","",IF('DATA ENTRY'!X537="","",IF($D$4="All Post",'DATA ENTRY'!X537,IF(AND($D$4='DATA ENTRY'!CK537),'DATA ENTRY'!X537,""))))</f>
        <v/>
      </c>
      <c r="P538" s="3" t="str">
        <f>IF('DATA ENTRY'!CK537="","",IF('DATA ENTRY'!G537="","",IF($D$4="All Post",'DATA ENTRY'!G537,IF(AND($D$4='DATA ENTRY'!CK537),'DATA ENTRY'!G537,""))))</f>
        <v/>
      </c>
      <c r="S538">
        <f t="shared" si="131"/>
        <v>0</v>
      </c>
      <c r="T538" t="str">
        <f t="shared" si="132"/>
        <v/>
      </c>
      <c r="BZ538" t="str">
        <f t="shared" si="133"/>
        <v/>
      </c>
      <c r="CA538" t="str">
        <f t="shared" si="134"/>
        <v/>
      </c>
      <c r="CB538" s="224">
        <v>532</v>
      </c>
      <c r="CC538" s="3" t="str">
        <f>IF('DATA ENTRY'!CK537="","",IF('DATA ENTRY'!B537="","",IF(AND($CD$4='DATA ENTRY'!CK537,$CG$4='DATA ENTRY'!D537),'DATA ENTRY'!B537,"")))</f>
        <v/>
      </c>
      <c r="CD538" s="3" t="str">
        <f>IF('DATA ENTRY'!CK537="","",IF('DATA ENTRY'!C537="","",IF(AND($CD$4='DATA ENTRY'!CK537,$CG$4='DATA ENTRY'!D537),'DATA ENTRY'!C537,"")))</f>
        <v/>
      </c>
      <c r="CE538" s="4" t="str">
        <f>IF('DATA ENTRY'!CK537="","",IF('DATA ENTRY'!I537="","",IF(AND($CD$4='DATA ENTRY'!CK537,$CG$4='DATA ENTRY'!D537),'DATA ENTRY'!I537,"")))</f>
        <v/>
      </c>
      <c r="CF538" s="4" t="str">
        <f>IF('DATA ENTRY'!CK537="","",IF('DATA ENTRY'!CK537="","",IF(AND($CD$4='DATA ENTRY'!CK537,$CG$4='DATA ENTRY'!D537),'DATA ENTRY'!CK537,"")))</f>
        <v/>
      </c>
      <c r="CG538" s="3" t="str">
        <f>IF('DATA ENTRY'!CK537="","",IF('DATA ENTRY'!N537="","",IF(AND($CD$4='DATA ENTRY'!CK537,$CG$4='DATA ENTRY'!D537),'DATA ENTRY'!N537,"")))</f>
        <v/>
      </c>
      <c r="CH538" s="107" t="str">
        <f>IF('DATA ENTRY'!CK537="","",IF('DATA ENTRY'!O537="","",IF(AND($CD$4='DATA ENTRY'!CK537,$CG$4='DATA ENTRY'!D537),'DATA ENTRY'!O537,"")))</f>
        <v/>
      </c>
      <c r="CI538" s="3" t="str">
        <f>IF('DATA ENTRY'!CK537="","",IF('DATA ENTRY'!P537="","",IF(AND($CD$4='DATA ENTRY'!CK537,$CG$4='DATA ENTRY'!D537),'DATA ENTRY'!P537,"")))</f>
        <v/>
      </c>
      <c r="CJ538" s="107" t="str">
        <f>IF('DATA ENTRY'!CK537="","",IF('DATA ENTRY'!Q537="","",IF(AND($CD$4='DATA ENTRY'!CK537,$CG$4='DATA ENTRY'!D537),'DATA ENTRY'!Q537,"")))</f>
        <v/>
      </c>
      <c r="CK538" s="3" t="str">
        <f>IF('DATA ENTRY'!CK537="","",IF('DATA ENTRY'!R537="","",IF(AND($CD$4='DATA ENTRY'!CK537,$CG$4='DATA ENTRY'!D537),'DATA ENTRY'!R537,"")))</f>
        <v/>
      </c>
      <c r="CL538" s="3" t="str">
        <f>IF('DATA ENTRY'!CK537="","",IF('DATA ENTRY'!S537="","",IF(AND($CD$4='DATA ENTRY'!CK537,$CG$4='DATA ENTRY'!D537),'DATA ENTRY'!S537,"")))</f>
        <v/>
      </c>
      <c r="CM538" s="3" t="str">
        <f>IF('DATA ENTRY'!CK537="","",IF('DATA ENTRY'!E537="","",IF(AND($CD$4='DATA ENTRY'!CK537,$CG$4='DATA ENTRY'!D537),'DATA ENTRY'!E537,"")))</f>
        <v/>
      </c>
      <c r="CN538" s="3" t="str">
        <f>IF('DATA ENTRY'!CK537="","",IF('DATA ENTRY'!W537="","",IF(AND($CD$4='DATA ENTRY'!CK537,$CG$4='DATA ENTRY'!D537),'DATA ENTRY'!W537,"")))</f>
        <v/>
      </c>
      <c r="CO538" s="3" t="str">
        <f>IF('DATA ENTRY'!CK537="","",IF('DATA ENTRY'!X537="","",IF(AND($CD$4='DATA ENTRY'!CK537,$CG$4='DATA ENTRY'!D537),'DATA ENTRY'!X537,"")))</f>
        <v/>
      </c>
      <c r="CP538" s="108" t="str">
        <f t="shared" si="135"/>
        <v/>
      </c>
      <c r="CQ538" s="108" t="str">
        <f>IF('DATA ENTRY'!CK537="","",IF('DATA ENTRY'!G537="","",IF(AND($CD$4='DATA ENTRY'!CK537,$CG$4='DATA ENTRY'!D537),'DATA ENTRY'!G537,"")))</f>
        <v/>
      </c>
      <c r="CR538" s="230" t="str">
        <f>IF('DATA ENTRY'!CK537="","",IF('DATA ENTRY'!D537="","",IF(AND($CD$4='DATA ENTRY'!CK537,$CG$4='DATA ENTRY'!D537),'DATA ENTRY'!D537,"")))</f>
        <v/>
      </c>
      <c r="CS538">
        <f t="shared" si="136"/>
        <v>0</v>
      </c>
      <c r="CT538">
        <f t="shared" si="137"/>
        <v>0</v>
      </c>
      <c r="CV538" s="139"/>
      <c r="CX538">
        <f t="shared" si="138"/>
        <v>0</v>
      </c>
      <c r="DB538" t="str">
        <f t="shared" si="145"/>
        <v/>
      </c>
      <c r="DC538" t="str">
        <f t="shared" si="146"/>
        <v/>
      </c>
      <c r="DD538" s="224">
        <v>532</v>
      </c>
      <c r="DE538" s="3" t="str">
        <f>IF('DATA ENTRY'!CK537="","",IF('DATA ENTRY'!B537="","",IF(AND($DF$4='DATA ENTRY'!D537),'DATA ENTRY'!B537,"")))</f>
        <v/>
      </c>
      <c r="DF538" s="3" t="str">
        <f>IF('DATA ENTRY'!CK537="","",IF('DATA ENTRY'!C537="","",IF(AND($DF$4='DATA ENTRY'!D537),'DATA ENTRY'!C537,"")))</f>
        <v/>
      </c>
      <c r="DG538" s="4" t="str">
        <f>IF('DATA ENTRY'!CK537="","",IF('DATA ENTRY'!I537="","",IF(AND($DF$4='DATA ENTRY'!D537),'DATA ENTRY'!I537,"")))</f>
        <v/>
      </c>
      <c r="DH538" s="4" t="str">
        <f>IF('DATA ENTRY'!CK537="","",IF('DATA ENTRY'!CK537="","",IF(AND($DF$4='DATA ENTRY'!D537),'DATA ENTRY'!CK537,"")))</f>
        <v/>
      </c>
      <c r="DI538" s="3" t="str">
        <f>IF('DATA ENTRY'!CK537="","",IF('DATA ENTRY'!N537="","",IF(AND($DF$4='DATA ENTRY'!D537),'DATA ENTRY'!N537,"")))</f>
        <v/>
      </c>
      <c r="DJ538" s="107" t="str">
        <f>IF('DATA ENTRY'!CK537="","",IF('DATA ENTRY'!O537="","",IF(AND($DF$4='DATA ENTRY'!D537),'DATA ENTRY'!O537,"")))</f>
        <v/>
      </c>
      <c r="DK538" s="3" t="str">
        <f>IF('DATA ENTRY'!CK537="","",IF('DATA ENTRY'!P537="","",IF(AND($DF$4='DATA ENTRY'!D537),'DATA ENTRY'!P537,"")))</f>
        <v/>
      </c>
      <c r="DL538" s="107" t="str">
        <f>IF('DATA ENTRY'!CK537="","",IF('DATA ENTRY'!Q537="","",IF(AND($DF$4='DATA ENTRY'!D537),'DATA ENTRY'!Q537,"")))</f>
        <v/>
      </c>
      <c r="DM538" s="3" t="str">
        <f>IF('DATA ENTRY'!CK537="","",IF('DATA ENTRY'!R537="","",IF(AND($DF$4='DATA ENTRY'!D537),'DATA ENTRY'!R537,"")))</f>
        <v/>
      </c>
      <c r="DN538" s="107" t="str">
        <f>IF('DATA ENTRY'!CK537="","",IF('DATA ENTRY'!S537="","",IF(AND($DF$4='DATA ENTRY'!D537),'DATA ENTRY'!S537,"")))</f>
        <v/>
      </c>
      <c r="DO538" s="3" t="str">
        <f>IF('DATA ENTRY'!CK537="","",IF('DATA ENTRY'!E537="","",IF(AND($DF$4='DATA ENTRY'!D537),'DATA ENTRY'!E537,"")))</f>
        <v/>
      </c>
      <c r="DP538" s="3" t="str">
        <f>IF('DATA ENTRY'!CK537="","",IF('DATA ENTRY'!D537="","",IF(AND($DF$4='DATA ENTRY'!D537),'DATA ENTRY'!D537,"")))</f>
        <v/>
      </c>
      <c r="DQ538" s="3" t="str">
        <f>IF('DATA ENTRY'!CK537="","",IF('DATA ENTRY'!W537="","",IF(AND($DF$4='DATA ENTRY'!D537),'DATA ENTRY'!W537,"")))</f>
        <v/>
      </c>
      <c r="DR538" s="3" t="str">
        <f>IF('DATA ENTRY'!CK537="","",IF('DATA ENTRY'!X537="","",IF(AND($DF$4='DATA ENTRY'!D537),'DATA ENTRY'!X537,"")))</f>
        <v/>
      </c>
      <c r="DS538" s="108" t="str">
        <f t="shared" si="139"/>
        <v/>
      </c>
      <c r="DT538" s="108" t="str">
        <f>IF('DATA ENTRY'!CK537="","",IF('DATA ENTRY'!D537="","",IF(AND($DF$4='DATA ENTRY'!D537),'DATA ENTRY'!G537,"")))</f>
        <v/>
      </c>
      <c r="DY538">
        <f t="shared" si="140"/>
        <v>0</v>
      </c>
      <c r="EB538" t="str">
        <f t="shared" si="141"/>
        <v/>
      </c>
      <c r="EC538" t="str">
        <f t="shared" si="142"/>
        <v/>
      </c>
      <c r="ED538" s="224">
        <v>532</v>
      </c>
      <c r="EE538" s="3" t="str">
        <f>IF('DATA ENTRY'!CK537="","",IF('DATA ENTRY'!B537="","",IF(AND($EF$4='DATA ENTRY'!G537,$EH$4='DATA ENTRY'!F537),'DATA ENTRY'!B537,"")))</f>
        <v/>
      </c>
      <c r="EF538" s="3" t="str">
        <f>IF('DATA ENTRY'!CK537="","",IF('DATA ENTRY'!C537="","",IF(AND($EF$4='DATA ENTRY'!G537,$EH$4='DATA ENTRY'!F537),'DATA ENTRY'!C537,"")))</f>
        <v/>
      </c>
      <c r="EG538" s="4" t="str">
        <f>IF('DATA ENTRY'!CK537="","",IF('DATA ENTRY'!I537="","",IF(AND($EF$4='DATA ENTRY'!G537,$EH$4='DATA ENTRY'!F537),'DATA ENTRY'!I537,"")))</f>
        <v/>
      </c>
      <c r="EH538" s="4" t="str">
        <f>IF('DATA ENTRY'!CK537="","",IF('DATA ENTRY'!CK537="","",IF(AND($EF$4='DATA ENTRY'!G537,$EH$4='DATA ENTRY'!F537),'DATA ENTRY'!CK537,"")))</f>
        <v/>
      </c>
      <c r="EI538" s="3" t="str">
        <f>IF('DATA ENTRY'!CK537="","",IF('DATA ENTRY'!N537="","",IF(AND($EF$4='DATA ENTRY'!G537,$EH$4='DATA ENTRY'!F537),'DATA ENTRY'!N537,"")))</f>
        <v/>
      </c>
      <c r="EJ538" s="107" t="str">
        <f>IF('DATA ENTRY'!CK537="","",IF('DATA ENTRY'!O537="","",IF(AND($EF$4='DATA ENTRY'!G537,$EH$4='DATA ENTRY'!F537),'DATA ENTRY'!O537,"")))</f>
        <v/>
      </c>
      <c r="EK538" s="3" t="str">
        <f>IF('DATA ENTRY'!CK537="","",IF('DATA ENTRY'!P537="","",IF(AND($EF$4='DATA ENTRY'!G537,$EH$4='DATA ENTRY'!F537),'DATA ENTRY'!P537,"")))</f>
        <v/>
      </c>
      <c r="EL538" s="107" t="str">
        <f>IF('DATA ENTRY'!CK537="","",IF('DATA ENTRY'!Q537="","",IF(AND($EF$4='DATA ENTRY'!G537,$EH$4='DATA ENTRY'!F537),'DATA ENTRY'!Q537,"")))</f>
        <v/>
      </c>
      <c r="EM538" s="3" t="str">
        <f>IF('DATA ENTRY'!CK537="","",IF('DATA ENTRY'!R537="","",IF(AND($EF$4='DATA ENTRY'!G537,$EH$4='DATA ENTRY'!F537),'DATA ENTRY'!R537,"")))</f>
        <v/>
      </c>
      <c r="EN538" s="107" t="str">
        <f>IF('DATA ENTRY'!CK537="","",IF('DATA ENTRY'!S537="","",IF(AND($EF$4='DATA ENTRY'!G537,$EH$4='DATA ENTRY'!F537),'DATA ENTRY'!S537,"")))</f>
        <v/>
      </c>
      <c r="EO538" s="3" t="str">
        <f>IF('DATA ENTRY'!CK537="","",IF('DATA ENTRY'!E537="","",IF(AND($EF$4='DATA ENTRY'!G537,$EH$4='DATA ENTRY'!F537),'DATA ENTRY'!E537,"")))</f>
        <v/>
      </c>
      <c r="EP538" s="3" t="str">
        <f>IF('DATA ENTRY'!CK537="","",IF('DATA ENTRY'!D537="","",IF(AND($EF$4='DATA ENTRY'!G537,$EH$4='DATA ENTRY'!F537),'DATA ENTRY'!D537,"")))</f>
        <v/>
      </c>
      <c r="EQ538" s="3" t="str">
        <f>IF('DATA ENTRY'!CK537="","",IF('DATA ENTRY'!W537="","",IF(AND($EF$4='DATA ENTRY'!G537,$EH$4='DATA ENTRY'!F537),'DATA ENTRY'!W537,"")))</f>
        <v/>
      </c>
      <c r="ER538" s="3" t="str">
        <f>IF('DATA ENTRY'!CK537="","",IF('DATA ENTRY'!X537="","",IF(AND($EF$4='DATA ENTRY'!G537,$EH$4='DATA ENTRY'!F537),'DATA ENTRY'!X537,"")))</f>
        <v/>
      </c>
      <c r="ES538" s="108" t="str">
        <f t="shared" si="143"/>
        <v/>
      </c>
      <c r="ET538" s="108" t="str">
        <f>IF('DATA ENTRY'!CK537="","",IF('DATA ENTRY'!D537="","",IF(AND($EF$4='DATA ENTRY'!G537,$EH$4='DATA ENTRY'!F537),'DATA ENTRY'!G537,"")))</f>
        <v/>
      </c>
      <c r="EY538">
        <f t="shared" si="144"/>
        <v>0</v>
      </c>
    </row>
    <row r="539" spans="1:155">
      <c r="A539" t="str">
        <f>IF(S539=0,"",1+(MAX($A$7:A538)))</f>
        <v/>
      </c>
      <c r="B539" s="224">
        <v>533</v>
      </c>
      <c r="C539" s="3" t="str">
        <f>IF('DATA ENTRY'!CK538="","",IF('DATA ENTRY'!B538="","",IF($D$4="All Post",'DATA ENTRY'!B538,IF(AND($D$4='DATA ENTRY'!CK538),'DATA ENTRY'!B538,""))))</f>
        <v/>
      </c>
      <c r="D539" s="3" t="str">
        <f>IF('DATA ENTRY'!CK538="","",IF('DATA ENTRY'!C538="","",IF($D$4="All Post",'DATA ENTRY'!C538,IF(AND($D$4='DATA ENTRY'!CK538),'DATA ENTRY'!C538,""))))</f>
        <v/>
      </c>
      <c r="E539" s="4" t="str">
        <f>IF('DATA ENTRY'!CK538="","",IF('DATA ENTRY'!I538="","",IF($D$4="All Post",'DATA ENTRY'!I538,IF(AND($D$4='DATA ENTRY'!CK538),'DATA ENTRY'!I538,""))))</f>
        <v/>
      </c>
      <c r="F539" s="4" t="str">
        <f>IF('DATA ENTRY'!CK538="","",IF('DATA ENTRY'!CK538="","",IF($D$4="All Post",'DATA ENTRY'!CK538,IF(AND($D$4='DATA ENTRY'!CK538),'DATA ENTRY'!CK538,""))))</f>
        <v/>
      </c>
      <c r="G539" s="3" t="str">
        <f>IF('DATA ENTRY'!CK538="","",IF('DATA ENTRY'!N538="","",IF($D$4="All Post",'DATA ENTRY'!N538,IF(AND($D$4='DATA ENTRY'!CK538),'DATA ENTRY'!N538,""))))</f>
        <v/>
      </c>
      <c r="H539" s="107" t="str">
        <f>IF('DATA ENTRY'!CK538="","",IF('DATA ENTRY'!O538="","",IF($D$4="All Post",'DATA ENTRY'!O538,IF(AND($D$4='DATA ENTRY'!CK538),'DATA ENTRY'!O538,""))))</f>
        <v/>
      </c>
      <c r="I539" s="3" t="str">
        <f>IF('DATA ENTRY'!CK538="","",IF('DATA ENTRY'!P538="","",IF($D$4="All Post",'DATA ENTRY'!P538,IF(AND($D$4='DATA ENTRY'!CK538),'DATA ENTRY'!P538,""))))</f>
        <v/>
      </c>
      <c r="J539" s="107" t="str">
        <f>IF('DATA ENTRY'!CK538="","",IF('DATA ENTRY'!Q538="","",IF($D$4="All Post",'DATA ENTRY'!Q538,IF(AND($D$4='DATA ENTRY'!CK538),'DATA ENTRY'!Q538,""))))</f>
        <v/>
      </c>
      <c r="K539" s="3" t="str">
        <f>IF('DATA ENTRY'!CK538="","",IF('DATA ENTRY'!R538="","",IF($D$4="All Post",'DATA ENTRY'!R538,IF(AND($D$4='DATA ENTRY'!CK538),'DATA ENTRY'!R538,""))))</f>
        <v/>
      </c>
      <c r="L539" s="3" t="str">
        <f>IF('DATA ENTRY'!CK538="","",IF('DATA ENTRY'!S538="","",IF($D$4="All Post",'DATA ENTRY'!S538,IF(AND($D$4='DATA ENTRY'!CK538),'DATA ENTRY'!S538,""))))</f>
        <v/>
      </c>
      <c r="M539" s="3" t="str">
        <f>IF('DATA ENTRY'!CK538="","",IF('DATA ENTRY'!E538="","",IF($D$4="All Post",'DATA ENTRY'!E538,IF(AND($D$4='DATA ENTRY'!CK538),'DATA ENTRY'!E538,""))))</f>
        <v/>
      </c>
      <c r="N539" s="3" t="str">
        <f>IF('DATA ENTRY'!CK538="","",IF('DATA ENTRY'!W538="","",IF($D$4="All Post",'DATA ENTRY'!W538,IF(AND($D$4='DATA ENTRY'!CK538),'DATA ENTRY'!W538,""))))</f>
        <v/>
      </c>
      <c r="O539" s="3" t="str">
        <f>IF('DATA ENTRY'!CK538="","",IF('DATA ENTRY'!X538="","",IF($D$4="All Post",'DATA ENTRY'!X538,IF(AND($D$4='DATA ENTRY'!CK538),'DATA ENTRY'!X538,""))))</f>
        <v/>
      </c>
      <c r="P539" s="3" t="str">
        <f>IF('DATA ENTRY'!CK538="","",IF('DATA ENTRY'!G538="","",IF($D$4="All Post",'DATA ENTRY'!G538,IF(AND($D$4='DATA ENTRY'!CK538),'DATA ENTRY'!G538,""))))</f>
        <v/>
      </c>
      <c r="S539">
        <f t="shared" si="131"/>
        <v>0</v>
      </c>
      <c r="T539" t="str">
        <f t="shared" si="132"/>
        <v/>
      </c>
      <c r="BZ539" t="str">
        <f t="shared" si="133"/>
        <v/>
      </c>
      <c r="CA539" t="str">
        <f t="shared" si="134"/>
        <v/>
      </c>
      <c r="CB539" s="224">
        <v>533</v>
      </c>
      <c r="CC539" s="3" t="str">
        <f>IF('DATA ENTRY'!CK538="","",IF('DATA ENTRY'!B538="","",IF(AND($CD$4='DATA ENTRY'!CK538,$CG$4='DATA ENTRY'!D538),'DATA ENTRY'!B538,"")))</f>
        <v/>
      </c>
      <c r="CD539" s="3" t="str">
        <f>IF('DATA ENTRY'!CK538="","",IF('DATA ENTRY'!C538="","",IF(AND($CD$4='DATA ENTRY'!CK538,$CG$4='DATA ENTRY'!D538),'DATA ENTRY'!C538,"")))</f>
        <v/>
      </c>
      <c r="CE539" s="4" t="str">
        <f>IF('DATA ENTRY'!CK538="","",IF('DATA ENTRY'!I538="","",IF(AND($CD$4='DATA ENTRY'!CK538,$CG$4='DATA ENTRY'!D538),'DATA ENTRY'!I538,"")))</f>
        <v/>
      </c>
      <c r="CF539" s="4" t="str">
        <f>IF('DATA ENTRY'!CK538="","",IF('DATA ENTRY'!CK538="","",IF(AND($CD$4='DATA ENTRY'!CK538,$CG$4='DATA ENTRY'!D538),'DATA ENTRY'!CK538,"")))</f>
        <v/>
      </c>
      <c r="CG539" s="3" t="str">
        <f>IF('DATA ENTRY'!CK538="","",IF('DATA ENTRY'!N538="","",IF(AND($CD$4='DATA ENTRY'!CK538,$CG$4='DATA ENTRY'!D538),'DATA ENTRY'!N538,"")))</f>
        <v/>
      </c>
      <c r="CH539" s="107" t="str">
        <f>IF('DATA ENTRY'!CK538="","",IF('DATA ENTRY'!O538="","",IF(AND($CD$4='DATA ENTRY'!CK538,$CG$4='DATA ENTRY'!D538),'DATA ENTRY'!O538,"")))</f>
        <v/>
      </c>
      <c r="CI539" s="3" t="str">
        <f>IF('DATA ENTRY'!CK538="","",IF('DATA ENTRY'!P538="","",IF(AND($CD$4='DATA ENTRY'!CK538,$CG$4='DATA ENTRY'!D538),'DATA ENTRY'!P538,"")))</f>
        <v/>
      </c>
      <c r="CJ539" s="107" t="str">
        <f>IF('DATA ENTRY'!CK538="","",IF('DATA ENTRY'!Q538="","",IF(AND($CD$4='DATA ENTRY'!CK538,$CG$4='DATA ENTRY'!D538),'DATA ENTRY'!Q538,"")))</f>
        <v/>
      </c>
      <c r="CK539" s="3" t="str">
        <f>IF('DATA ENTRY'!CK538="","",IF('DATA ENTRY'!R538="","",IF(AND($CD$4='DATA ENTRY'!CK538,$CG$4='DATA ENTRY'!D538),'DATA ENTRY'!R538,"")))</f>
        <v/>
      </c>
      <c r="CL539" s="3" t="str">
        <f>IF('DATA ENTRY'!CK538="","",IF('DATA ENTRY'!S538="","",IF(AND($CD$4='DATA ENTRY'!CK538,$CG$4='DATA ENTRY'!D538),'DATA ENTRY'!S538,"")))</f>
        <v/>
      </c>
      <c r="CM539" s="3" t="str">
        <f>IF('DATA ENTRY'!CK538="","",IF('DATA ENTRY'!E538="","",IF(AND($CD$4='DATA ENTRY'!CK538,$CG$4='DATA ENTRY'!D538),'DATA ENTRY'!E538,"")))</f>
        <v/>
      </c>
      <c r="CN539" s="3" t="str">
        <f>IF('DATA ENTRY'!CK538="","",IF('DATA ENTRY'!W538="","",IF(AND($CD$4='DATA ENTRY'!CK538,$CG$4='DATA ENTRY'!D538),'DATA ENTRY'!W538,"")))</f>
        <v/>
      </c>
      <c r="CO539" s="3" t="str">
        <f>IF('DATA ENTRY'!CK538="","",IF('DATA ENTRY'!X538="","",IF(AND($CD$4='DATA ENTRY'!CK538,$CG$4='DATA ENTRY'!D538),'DATA ENTRY'!X538,"")))</f>
        <v/>
      </c>
      <c r="CP539" s="108" t="str">
        <f t="shared" si="135"/>
        <v/>
      </c>
      <c r="CQ539" s="108" t="str">
        <f>IF('DATA ENTRY'!CK538="","",IF('DATA ENTRY'!G538="","",IF(AND($CD$4='DATA ENTRY'!CK538,$CG$4='DATA ENTRY'!D538),'DATA ENTRY'!G538,"")))</f>
        <v/>
      </c>
      <c r="CR539" s="230" t="str">
        <f>IF('DATA ENTRY'!CK538="","",IF('DATA ENTRY'!D538="","",IF(AND($CD$4='DATA ENTRY'!CK538,$CG$4='DATA ENTRY'!D538),'DATA ENTRY'!D538,"")))</f>
        <v/>
      </c>
      <c r="CS539">
        <f t="shared" si="136"/>
        <v>0</v>
      </c>
      <c r="CT539">
        <f t="shared" si="137"/>
        <v>0</v>
      </c>
      <c r="CV539" s="139"/>
      <c r="CX539">
        <f t="shared" si="138"/>
        <v>0</v>
      </c>
      <c r="DB539" t="str">
        <f t="shared" si="145"/>
        <v/>
      </c>
      <c r="DC539" t="str">
        <f t="shared" si="146"/>
        <v/>
      </c>
      <c r="DD539" s="224">
        <v>533</v>
      </c>
      <c r="DE539" s="3" t="str">
        <f>IF('DATA ENTRY'!CK538="","",IF('DATA ENTRY'!B538="","",IF(AND($DF$4='DATA ENTRY'!D538),'DATA ENTRY'!B538,"")))</f>
        <v/>
      </c>
      <c r="DF539" s="3" t="str">
        <f>IF('DATA ENTRY'!CK538="","",IF('DATA ENTRY'!C538="","",IF(AND($DF$4='DATA ENTRY'!D538),'DATA ENTRY'!C538,"")))</f>
        <v/>
      </c>
      <c r="DG539" s="4" t="str">
        <f>IF('DATA ENTRY'!CK538="","",IF('DATA ENTRY'!I538="","",IF(AND($DF$4='DATA ENTRY'!D538),'DATA ENTRY'!I538,"")))</f>
        <v/>
      </c>
      <c r="DH539" s="4" t="str">
        <f>IF('DATA ENTRY'!CK538="","",IF('DATA ENTRY'!CK538="","",IF(AND($DF$4='DATA ENTRY'!D538),'DATA ENTRY'!CK538,"")))</f>
        <v/>
      </c>
      <c r="DI539" s="3" t="str">
        <f>IF('DATA ENTRY'!CK538="","",IF('DATA ENTRY'!N538="","",IF(AND($DF$4='DATA ENTRY'!D538),'DATA ENTRY'!N538,"")))</f>
        <v/>
      </c>
      <c r="DJ539" s="107" t="str">
        <f>IF('DATA ENTRY'!CK538="","",IF('DATA ENTRY'!O538="","",IF(AND($DF$4='DATA ENTRY'!D538),'DATA ENTRY'!O538,"")))</f>
        <v/>
      </c>
      <c r="DK539" s="3" t="str">
        <f>IF('DATA ENTRY'!CK538="","",IF('DATA ENTRY'!P538="","",IF(AND($DF$4='DATA ENTRY'!D538),'DATA ENTRY'!P538,"")))</f>
        <v/>
      </c>
      <c r="DL539" s="107" t="str">
        <f>IF('DATA ENTRY'!CK538="","",IF('DATA ENTRY'!Q538="","",IF(AND($DF$4='DATA ENTRY'!D538),'DATA ENTRY'!Q538,"")))</f>
        <v/>
      </c>
      <c r="DM539" s="3" t="str">
        <f>IF('DATA ENTRY'!CK538="","",IF('DATA ENTRY'!R538="","",IF(AND($DF$4='DATA ENTRY'!D538),'DATA ENTRY'!R538,"")))</f>
        <v/>
      </c>
      <c r="DN539" s="107" t="str">
        <f>IF('DATA ENTRY'!CK538="","",IF('DATA ENTRY'!S538="","",IF(AND($DF$4='DATA ENTRY'!D538),'DATA ENTRY'!S538,"")))</f>
        <v/>
      </c>
      <c r="DO539" s="3" t="str">
        <f>IF('DATA ENTRY'!CK538="","",IF('DATA ENTRY'!E538="","",IF(AND($DF$4='DATA ENTRY'!D538),'DATA ENTRY'!E538,"")))</f>
        <v/>
      </c>
      <c r="DP539" s="3" t="str">
        <f>IF('DATA ENTRY'!CK538="","",IF('DATA ENTRY'!D538="","",IF(AND($DF$4='DATA ENTRY'!D538),'DATA ENTRY'!D538,"")))</f>
        <v/>
      </c>
      <c r="DQ539" s="3" t="str">
        <f>IF('DATA ENTRY'!CK538="","",IF('DATA ENTRY'!W538="","",IF(AND($DF$4='DATA ENTRY'!D538),'DATA ENTRY'!W538,"")))</f>
        <v/>
      </c>
      <c r="DR539" s="3" t="str">
        <f>IF('DATA ENTRY'!CK538="","",IF('DATA ENTRY'!X538="","",IF(AND($DF$4='DATA ENTRY'!D538),'DATA ENTRY'!X538,"")))</f>
        <v/>
      </c>
      <c r="DS539" s="108" t="str">
        <f t="shared" si="139"/>
        <v/>
      </c>
      <c r="DT539" s="108" t="str">
        <f>IF('DATA ENTRY'!CK538="","",IF('DATA ENTRY'!D538="","",IF(AND($DF$4='DATA ENTRY'!D538),'DATA ENTRY'!G538,"")))</f>
        <v/>
      </c>
      <c r="DY539">
        <f t="shared" si="140"/>
        <v>0</v>
      </c>
      <c r="EB539" t="str">
        <f t="shared" si="141"/>
        <v/>
      </c>
      <c r="EC539" t="str">
        <f t="shared" si="142"/>
        <v/>
      </c>
      <c r="ED539" s="224">
        <v>533</v>
      </c>
      <c r="EE539" s="3" t="str">
        <f>IF('DATA ENTRY'!CK538="","",IF('DATA ENTRY'!B538="","",IF(AND($EF$4='DATA ENTRY'!G538,$EH$4='DATA ENTRY'!F538),'DATA ENTRY'!B538,"")))</f>
        <v/>
      </c>
      <c r="EF539" s="3" t="str">
        <f>IF('DATA ENTRY'!CK538="","",IF('DATA ENTRY'!C538="","",IF(AND($EF$4='DATA ENTRY'!G538,$EH$4='DATA ENTRY'!F538),'DATA ENTRY'!C538,"")))</f>
        <v/>
      </c>
      <c r="EG539" s="4" t="str">
        <f>IF('DATA ENTRY'!CK538="","",IF('DATA ENTRY'!I538="","",IF(AND($EF$4='DATA ENTRY'!G538,$EH$4='DATA ENTRY'!F538),'DATA ENTRY'!I538,"")))</f>
        <v/>
      </c>
      <c r="EH539" s="4" t="str">
        <f>IF('DATA ENTRY'!CK538="","",IF('DATA ENTRY'!CK538="","",IF(AND($EF$4='DATA ENTRY'!G538,$EH$4='DATA ENTRY'!F538),'DATA ENTRY'!CK538,"")))</f>
        <v/>
      </c>
      <c r="EI539" s="3" t="str">
        <f>IF('DATA ENTRY'!CK538="","",IF('DATA ENTRY'!N538="","",IF(AND($EF$4='DATA ENTRY'!G538,$EH$4='DATA ENTRY'!F538),'DATA ENTRY'!N538,"")))</f>
        <v/>
      </c>
      <c r="EJ539" s="107" t="str">
        <f>IF('DATA ENTRY'!CK538="","",IF('DATA ENTRY'!O538="","",IF(AND($EF$4='DATA ENTRY'!G538,$EH$4='DATA ENTRY'!F538),'DATA ENTRY'!O538,"")))</f>
        <v/>
      </c>
      <c r="EK539" s="3" t="str">
        <f>IF('DATA ENTRY'!CK538="","",IF('DATA ENTRY'!P538="","",IF(AND($EF$4='DATA ENTRY'!G538,$EH$4='DATA ENTRY'!F538),'DATA ENTRY'!P538,"")))</f>
        <v/>
      </c>
      <c r="EL539" s="107" t="str">
        <f>IF('DATA ENTRY'!CK538="","",IF('DATA ENTRY'!Q538="","",IF(AND($EF$4='DATA ENTRY'!G538,$EH$4='DATA ENTRY'!F538),'DATA ENTRY'!Q538,"")))</f>
        <v/>
      </c>
      <c r="EM539" s="3" t="str">
        <f>IF('DATA ENTRY'!CK538="","",IF('DATA ENTRY'!R538="","",IF(AND($EF$4='DATA ENTRY'!G538,$EH$4='DATA ENTRY'!F538),'DATA ENTRY'!R538,"")))</f>
        <v/>
      </c>
      <c r="EN539" s="107" t="str">
        <f>IF('DATA ENTRY'!CK538="","",IF('DATA ENTRY'!S538="","",IF(AND($EF$4='DATA ENTRY'!G538,$EH$4='DATA ENTRY'!F538),'DATA ENTRY'!S538,"")))</f>
        <v/>
      </c>
      <c r="EO539" s="3" t="str">
        <f>IF('DATA ENTRY'!CK538="","",IF('DATA ENTRY'!E538="","",IF(AND($EF$4='DATA ENTRY'!G538,$EH$4='DATA ENTRY'!F538),'DATA ENTRY'!E538,"")))</f>
        <v/>
      </c>
      <c r="EP539" s="3" t="str">
        <f>IF('DATA ENTRY'!CK538="","",IF('DATA ENTRY'!D538="","",IF(AND($EF$4='DATA ENTRY'!G538,$EH$4='DATA ENTRY'!F538),'DATA ENTRY'!D538,"")))</f>
        <v/>
      </c>
      <c r="EQ539" s="3" t="str">
        <f>IF('DATA ENTRY'!CK538="","",IF('DATA ENTRY'!W538="","",IF(AND($EF$4='DATA ENTRY'!G538,$EH$4='DATA ENTRY'!F538),'DATA ENTRY'!W538,"")))</f>
        <v/>
      </c>
      <c r="ER539" s="3" t="str">
        <f>IF('DATA ENTRY'!CK538="","",IF('DATA ENTRY'!X538="","",IF(AND($EF$4='DATA ENTRY'!G538,$EH$4='DATA ENTRY'!F538),'DATA ENTRY'!X538,"")))</f>
        <v/>
      </c>
      <c r="ES539" s="108" t="str">
        <f t="shared" si="143"/>
        <v/>
      </c>
      <c r="ET539" s="108" t="str">
        <f>IF('DATA ENTRY'!CK538="","",IF('DATA ENTRY'!D538="","",IF(AND($EF$4='DATA ENTRY'!G538,$EH$4='DATA ENTRY'!F538),'DATA ENTRY'!G538,"")))</f>
        <v/>
      </c>
      <c r="EY539">
        <f t="shared" si="144"/>
        <v>0</v>
      </c>
    </row>
    <row r="540" spans="1:155">
      <c r="A540" t="str">
        <f>IF(S540=0,"",1+(MAX($A$7:A539)))</f>
        <v/>
      </c>
      <c r="B540" s="224">
        <v>534</v>
      </c>
      <c r="C540" s="3" t="str">
        <f>IF('DATA ENTRY'!CK539="","",IF('DATA ENTRY'!B539="","",IF($D$4="All Post",'DATA ENTRY'!B539,IF(AND($D$4='DATA ENTRY'!CK539),'DATA ENTRY'!B539,""))))</f>
        <v/>
      </c>
      <c r="D540" s="3" t="str">
        <f>IF('DATA ENTRY'!CK539="","",IF('DATA ENTRY'!C539="","",IF($D$4="All Post",'DATA ENTRY'!C539,IF(AND($D$4='DATA ENTRY'!CK539),'DATA ENTRY'!C539,""))))</f>
        <v/>
      </c>
      <c r="E540" s="4" t="str">
        <f>IF('DATA ENTRY'!CK539="","",IF('DATA ENTRY'!I539="","",IF($D$4="All Post",'DATA ENTRY'!I539,IF(AND($D$4='DATA ENTRY'!CK539),'DATA ENTRY'!I539,""))))</f>
        <v/>
      </c>
      <c r="F540" s="4" t="str">
        <f>IF('DATA ENTRY'!CK539="","",IF('DATA ENTRY'!CK539="","",IF($D$4="All Post",'DATA ENTRY'!CK539,IF(AND($D$4='DATA ENTRY'!CK539),'DATA ENTRY'!CK539,""))))</f>
        <v/>
      </c>
      <c r="G540" s="3" t="str">
        <f>IF('DATA ENTRY'!CK539="","",IF('DATA ENTRY'!N539="","",IF($D$4="All Post",'DATA ENTRY'!N539,IF(AND($D$4='DATA ENTRY'!CK539),'DATA ENTRY'!N539,""))))</f>
        <v/>
      </c>
      <c r="H540" s="107" t="str">
        <f>IF('DATA ENTRY'!CK539="","",IF('DATA ENTRY'!O539="","",IF($D$4="All Post",'DATA ENTRY'!O539,IF(AND($D$4='DATA ENTRY'!CK539),'DATA ENTRY'!O539,""))))</f>
        <v/>
      </c>
      <c r="I540" s="3" t="str">
        <f>IF('DATA ENTRY'!CK539="","",IF('DATA ENTRY'!P539="","",IF($D$4="All Post",'DATA ENTRY'!P539,IF(AND($D$4='DATA ENTRY'!CK539),'DATA ENTRY'!P539,""))))</f>
        <v/>
      </c>
      <c r="J540" s="107" t="str">
        <f>IF('DATA ENTRY'!CK539="","",IF('DATA ENTRY'!Q539="","",IF($D$4="All Post",'DATA ENTRY'!Q539,IF(AND($D$4='DATA ENTRY'!CK539),'DATA ENTRY'!Q539,""))))</f>
        <v/>
      </c>
      <c r="K540" s="3" t="str">
        <f>IF('DATA ENTRY'!CK539="","",IF('DATA ENTRY'!R539="","",IF($D$4="All Post",'DATA ENTRY'!R539,IF(AND($D$4='DATA ENTRY'!CK539),'DATA ENTRY'!R539,""))))</f>
        <v/>
      </c>
      <c r="L540" s="3" t="str">
        <f>IF('DATA ENTRY'!CK539="","",IF('DATA ENTRY'!S539="","",IF($D$4="All Post",'DATA ENTRY'!S539,IF(AND($D$4='DATA ENTRY'!CK539),'DATA ENTRY'!S539,""))))</f>
        <v/>
      </c>
      <c r="M540" s="3" t="str">
        <f>IF('DATA ENTRY'!CK539="","",IF('DATA ENTRY'!E539="","",IF($D$4="All Post",'DATA ENTRY'!E539,IF(AND($D$4='DATA ENTRY'!CK539),'DATA ENTRY'!E539,""))))</f>
        <v/>
      </c>
      <c r="N540" s="3" t="str">
        <f>IF('DATA ENTRY'!CK539="","",IF('DATA ENTRY'!W539="","",IF($D$4="All Post",'DATA ENTRY'!W539,IF(AND($D$4='DATA ENTRY'!CK539),'DATA ENTRY'!W539,""))))</f>
        <v/>
      </c>
      <c r="O540" s="3" t="str">
        <f>IF('DATA ENTRY'!CK539="","",IF('DATA ENTRY'!X539="","",IF($D$4="All Post",'DATA ENTRY'!X539,IF(AND($D$4='DATA ENTRY'!CK539),'DATA ENTRY'!X539,""))))</f>
        <v/>
      </c>
      <c r="P540" s="3" t="str">
        <f>IF('DATA ENTRY'!CK539="","",IF('DATA ENTRY'!G539="","",IF($D$4="All Post",'DATA ENTRY'!G539,IF(AND($D$4='DATA ENTRY'!CK539),'DATA ENTRY'!G539,""))))</f>
        <v/>
      </c>
      <c r="S540">
        <f t="shared" si="131"/>
        <v>0</v>
      </c>
      <c r="T540" t="str">
        <f t="shared" si="132"/>
        <v/>
      </c>
      <c r="BZ540" t="str">
        <f t="shared" si="133"/>
        <v/>
      </c>
      <c r="CA540" t="str">
        <f t="shared" si="134"/>
        <v/>
      </c>
      <c r="CB540" s="224">
        <v>534</v>
      </c>
      <c r="CC540" s="3" t="str">
        <f>IF('DATA ENTRY'!CK539="","",IF('DATA ENTRY'!B539="","",IF(AND($CD$4='DATA ENTRY'!CK539,$CG$4='DATA ENTRY'!D539),'DATA ENTRY'!B539,"")))</f>
        <v/>
      </c>
      <c r="CD540" s="3" t="str">
        <f>IF('DATA ENTRY'!CK539="","",IF('DATA ENTRY'!C539="","",IF(AND($CD$4='DATA ENTRY'!CK539,$CG$4='DATA ENTRY'!D539),'DATA ENTRY'!C539,"")))</f>
        <v/>
      </c>
      <c r="CE540" s="4" t="str">
        <f>IF('DATA ENTRY'!CK539="","",IF('DATA ENTRY'!I539="","",IF(AND($CD$4='DATA ENTRY'!CK539,$CG$4='DATA ENTRY'!D539),'DATA ENTRY'!I539,"")))</f>
        <v/>
      </c>
      <c r="CF540" s="4" t="str">
        <f>IF('DATA ENTRY'!CK539="","",IF('DATA ENTRY'!CK539="","",IF(AND($CD$4='DATA ENTRY'!CK539,$CG$4='DATA ENTRY'!D539),'DATA ENTRY'!CK539,"")))</f>
        <v/>
      </c>
      <c r="CG540" s="3" t="str">
        <f>IF('DATA ENTRY'!CK539="","",IF('DATA ENTRY'!N539="","",IF(AND($CD$4='DATA ENTRY'!CK539,$CG$4='DATA ENTRY'!D539),'DATA ENTRY'!N539,"")))</f>
        <v/>
      </c>
      <c r="CH540" s="107" t="str">
        <f>IF('DATA ENTRY'!CK539="","",IF('DATA ENTRY'!O539="","",IF(AND($CD$4='DATA ENTRY'!CK539,$CG$4='DATA ENTRY'!D539),'DATA ENTRY'!O539,"")))</f>
        <v/>
      </c>
      <c r="CI540" s="3" t="str">
        <f>IF('DATA ENTRY'!CK539="","",IF('DATA ENTRY'!P539="","",IF(AND($CD$4='DATA ENTRY'!CK539,$CG$4='DATA ENTRY'!D539),'DATA ENTRY'!P539,"")))</f>
        <v/>
      </c>
      <c r="CJ540" s="107" t="str">
        <f>IF('DATA ENTRY'!CK539="","",IF('DATA ENTRY'!Q539="","",IF(AND($CD$4='DATA ENTRY'!CK539,$CG$4='DATA ENTRY'!D539),'DATA ENTRY'!Q539,"")))</f>
        <v/>
      </c>
      <c r="CK540" s="3" t="str">
        <f>IF('DATA ENTRY'!CK539="","",IF('DATA ENTRY'!R539="","",IF(AND($CD$4='DATA ENTRY'!CK539,$CG$4='DATA ENTRY'!D539),'DATA ENTRY'!R539,"")))</f>
        <v/>
      </c>
      <c r="CL540" s="3" t="str">
        <f>IF('DATA ENTRY'!CK539="","",IF('DATA ENTRY'!S539="","",IF(AND($CD$4='DATA ENTRY'!CK539,$CG$4='DATA ENTRY'!D539),'DATA ENTRY'!S539,"")))</f>
        <v/>
      </c>
      <c r="CM540" s="3" t="str">
        <f>IF('DATA ENTRY'!CK539="","",IF('DATA ENTRY'!E539="","",IF(AND($CD$4='DATA ENTRY'!CK539,$CG$4='DATA ENTRY'!D539),'DATA ENTRY'!E539,"")))</f>
        <v/>
      </c>
      <c r="CN540" s="3" t="str">
        <f>IF('DATA ENTRY'!CK539="","",IF('DATA ENTRY'!W539="","",IF(AND($CD$4='DATA ENTRY'!CK539,$CG$4='DATA ENTRY'!D539),'DATA ENTRY'!W539,"")))</f>
        <v/>
      </c>
      <c r="CO540" s="3" t="str">
        <f>IF('DATA ENTRY'!CK539="","",IF('DATA ENTRY'!X539="","",IF(AND($CD$4='DATA ENTRY'!CK539,$CG$4='DATA ENTRY'!D539),'DATA ENTRY'!X539,"")))</f>
        <v/>
      </c>
      <c r="CP540" s="108" t="str">
        <f t="shared" si="135"/>
        <v/>
      </c>
      <c r="CQ540" s="108" t="str">
        <f>IF('DATA ENTRY'!CK539="","",IF('DATA ENTRY'!G539="","",IF(AND($CD$4='DATA ENTRY'!CK539,$CG$4='DATA ENTRY'!D539),'DATA ENTRY'!G539,"")))</f>
        <v/>
      </c>
      <c r="CR540" s="230" t="str">
        <f>IF('DATA ENTRY'!CK539="","",IF('DATA ENTRY'!D539="","",IF(AND($CD$4='DATA ENTRY'!CK539,$CG$4='DATA ENTRY'!D539),'DATA ENTRY'!D539,"")))</f>
        <v/>
      </c>
      <c r="CS540">
        <f t="shared" si="136"/>
        <v>0</v>
      </c>
      <c r="CT540">
        <f t="shared" si="137"/>
        <v>0</v>
      </c>
      <c r="CV540" s="139"/>
      <c r="CX540">
        <f t="shared" si="138"/>
        <v>0</v>
      </c>
      <c r="DB540" t="str">
        <f t="shared" si="145"/>
        <v/>
      </c>
      <c r="DC540" t="str">
        <f t="shared" si="146"/>
        <v/>
      </c>
      <c r="DD540" s="224">
        <v>534</v>
      </c>
      <c r="DE540" s="3" t="str">
        <f>IF('DATA ENTRY'!CK539="","",IF('DATA ENTRY'!B539="","",IF(AND($DF$4='DATA ENTRY'!D539),'DATA ENTRY'!B539,"")))</f>
        <v/>
      </c>
      <c r="DF540" s="3" t="str">
        <f>IF('DATA ENTRY'!CK539="","",IF('DATA ENTRY'!C539="","",IF(AND($DF$4='DATA ENTRY'!D539),'DATA ENTRY'!C539,"")))</f>
        <v/>
      </c>
      <c r="DG540" s="4" t="str">
        <f>IF('DATA ENTRY'!CK539="","",IF('DATA ENTRY'!I539="","",IF(AND($DF$4='DATA ENTRY'!D539),'DATA ENTRY'!I539,"")))</f>
        <v/>
      </c>
      <c r="DH540" s="4" t="str">
        <f>IF('DATA ENTRY'!CK539="","",IF('DATA ENTRY'!CK539="","",IF(AND($DF$4='DATA ENTRY'!D539),'DATA ENTRY'!CK539,"")))</f>
        <v/>
      </c>
      <c r="DI540" s="3" t="str">
        <f>IF('DATA ENTRY'!CK539="","",IF('DATA ENTRY'!N539="","",IF(AND($DF$4='DATA ENTRY'!D539),'DATA ENTRY'!N539,"")))</f>
        <v/>
      </c>
      <c r="DJ540" s="107" t="str">
        <f>IF('DATA ENTRY'!CK539="","",IF('DATA ENTRY'!O539="","",IF(AND($DF$4='DATA ENTRY'!D539),'DATA ENTRY'!O539,"")))</f>
        <v/>
      </c>
      <c r="DK540" s="3" t="str">
        <f>IF('DATA ENTRY'!CK539="","",IF('DATA ENTRY'!P539="","",IF(AND($DF$4='DATA ENTRY'!D539),'DATA ENTRY'!P539,"")))</f>
        <v/>
      </c>
      <c r="DL540" s="107" t="str">
        <f>IF('DATA ENTRY'!CK539="","",IF('DATA ENTRY'!Q539="","",IF(AND($DF$4='DATA ENTRY'!D539),'DATA ENTRY'!Q539,"")))</f>
        <v/>
      </c>
      <c r="DM540" s="3" t="str">
        <f>IF('DATA ENTRY'!CK539="","",IF('DATA ENTRY'!R539="","",IF(AND($DF$4='DATA ENTRY'!D539),'DATA ENTRY'!R539,"")))</f>
        <v/>
      </c>
      <c r="DN540" s="107" t="str">
        <f>IF('DATA ENTRY'!CK539="","",IF('DATA ENTRY'!S539="","",IF(AND($DF$4='DATA ENTRY'!D539),'DATA ENTRY'!S539,"")))</f>
        <v/>
      </c>
      <c r="DO540" s="3" t="str">
        <f>IF('DATA ENTRY'!CK539="","",IF('DATA ENTRY'!E539="","",IF(AND($DF$4='DATA ENTRY'!D539),'DATA ENTRY'!E539,"")))</f>
        <v/>
      </c>
      <c r="DP540" s="3" t="str">
        <f>IF('DATA ENTRY'!CK539="","",IF('DATA ENTRY'!D539="","",IF(AND($DF$4='DATA ENTRY'!D539),'DATA ENTRY'!D539,"")))</f>
        <v/>
      </c>
      <c r="DQ540" s="3" t="str">
        <f>IF('DATA ENTRY'!CK539="","",IF('DATA ENTRY'!W539="","",IF(AND($DF$4='DATA ENTRY'!D539),'DATA ENTRY'!W539,"")))</f>
        <v/>
      </c>
      <c r="DR540" s="3" t="str">
        <f>IF('DATA ENTRY'!CK539="","",IF('DATA ENTRY'!X539="","",IF(AND($DF$4='DATA ENTRY'!D539),'DATA ENTRY'!X539,"")))</f>
        <v/>
      </c>
      <c r="DS540" s="108" t="str">
        <f t="shared" si="139"/>
        <v/>
      </c>
      <c r="DT540" s="108" t="str">
        <f>IF('DATA ENTRY'!CK539="","",IF('DATA ENTRY'!D539="","",IF(AND($DF$4='DATA ENTRY'!D539),'DATA ENTRY'!G539,"")))</f>
        <v/>
      </c>
      <c r="DY540">
        <f t="shared" si="140"/>
        <v>0</v>
      </c>
      <c r="EB540" t="str">
        <f t="shared" si="141"/>
        <v/>
      </c>
      <c r="EC540" t="str">
        <f t="shared" si="142"/>
        <v/>
      </c>
      <c r="ED540" s="224">
        <v>534</v>
      </c>
      <c r="EE540" s="3" t="str">
        <f>IF('DATA ENTRY'!CK539="","",IF('DATA ENTRY'!B539="","",IF(AND($EF$4='DATA ENTRY'!G539,$EH$4='DATA ENTRY'!F539),'DATA ENTRY'!B539,"")))</f>
        <v/>
      </c>
      <c r="EF540" s="3" t="str">
        <f>IF('DATA ENTRY'!CK539="","",IF('DATA ENTRY'!C539="","",IF(AND($EF$4='DATA ENTRY'!G539,$EH$4='DATA ENTRY'!F539),'DATA ENTRY'!C539,"")))</f>
        <v/>
      </c>
      <c r="EG540" s="4" t="str">
        <f>IF('DATA ENTRY'!CK539="","",IF('DATA ENTRY'!I539="","",IF(AND($EF$4='DATA ENTRY'!G539,$EH$4='DATA ENTRY'!F539),'DATA ENTRY'!I539,"")))</f>
        <v/>
      </c>
      <c r="EH540" s="4" t="str">
        <f>IF('DATA ENTRY'!CK539="","",IF('DATA ENTRY'!CK539="","",IF(AND($EF$4='DATA ENTRY'!G539,$EH$4='DATA ENTRY'!F539),'DATA ENTRY'!CK539,"")))</f>
        <v/>
      </c>
      <c r="EI540" s="3" t="str">
        <f>IF('DATA ENTRY'!CK539="","",IF('DATA ENTRY'!N539="","",IF(AND($EF$4='DATA ENTRY'!G539,$EH$4='DATA ENTRY'!F539),'DATA ENTRY'!N539,"")))</f>
        <v/>
      </c>
      <c r="EJ540" s="107" t="str">
        <f>IF('DATA ENTRY'!CK539="","",IF('DATA ENTRY'!O539="","",IF(AND($EF$4='DATA ENTRY'!G539,$EH$4='DATA ENTRY'!F539),'DATA ENTRY'!O539,"")))</f>
        <v/>
      </c>
      <c r="EK540" s="3" t="str">
        <f>IF('DATA ENTRY'!CK539="","",IF('DATA ENTRY'!P539="","",IF(AND($EF$4='DATA ENTRY'!G539,$EH$4='DATA ENTRY'!F539),'DATA ENTRY'!P539,"")))</f>
        <v/>
      </c>
      <c r="EL540" s="107" t="str">
        <f>IF('DATA ENTRY'!CK539="","",IF('DATA ENTRY'!Q539="","",IF(AND($EF$4='DATA ENTRY'!G539,$EH$4='DATA ENTRY'!F539),'DATA ENTRY'!Q539,"")))</f>
        <v/>
      </c>
      <c r="EM540" s="3" t="str">
        <f>IF('DATA ENTRY'!CK539="","",IF('DATA ENTRY'!R539="","",IF(AND($EF$4='DATA ENTRY'!G539,$EH$4='DATA ENTRY'!F539),'DATA ENTRY'!R539,"")))</f>
        <v/>
      </c>
      <c r="EN540" s="107" t="str">
        <f>IF('DATA ENTRY'!CK539="","",IF('DATA ENTRY'!S539="","",IF(AND($EF$4='DATA ENTRY'!G539,$EH$4='DATA ENTRY'!F539),'DATA ENTRY'!S539,"")))</f>
        <v/>
      </c>
      <c r="EO540" s="3" t="str">
        <f>IF('DATA ENTRY'!CK539="","",IF('DATA ENTRY'!E539="","",IF(AND($EF$4='DATA ENTRY'!G539,$EH$4='DATA ENTRY'!F539),'DATA ENTRY'!E539,"")))</f>
        <v/>
      </c>
      <c r="EP540" s="3" t="str">
        <f>IF('DATA ENTRY'!CK539="","",IF('DATA ENTRY'!D539="","",IF(AND($EF$4='DATA ENTRY'!G539,$EH$4='DATA ENTRY'!F539),'DATA ENTRY'!D539,"")))</f>
        <v/>
      </c>
      <c r="EQ540" s="3" t="str">
        <f>IF('DATA ENTRY'!CK539="","",IF('DATA ENTRY'!W539="","",IF(AND($EF$4='DATA ENTRY'!G539,$EH$4='DATA ENTRY'!F539),'DATA ENTRY'!W539,"")))</f>
        <v/>
      </c>
      <c r="ER540" s="3" t="str">
        <f>IF('DATA ENTRY'!CK539="","",IF('DATA ENTRY'!X539="","",IF(AND($EF$4='DATA ENTRY'!G539,$EH$4='DATA ENTRY'!F539),'DATA ENTRY'!X539,"")))</f>
        <v/>
      </c>
      <c r="ES540" s="108" t="str">
        <f t="shared" si="143"/>
        <v/>
      </c>
      <c r="ET540" s="108" t="str">
        <f>IF('DATA ENTRY'!CK539="","",IF('DATA ENTRY'!D539="","",IF(AND($EF$4='DATA ENTRY'!G539,$EH$4='DATA ENTRY'!F539),'DATA ENTRY'!G539,"")))</f>
        <v/>
      </c>
      <c r="EY540">
        <f t="shared" si="144"/>
        <v>0</v>
      </c>
    </row>
    <row r="541" spans="1:155">
      <c r="A541" t="str">
        <f>IF(S541=0,"",1+(MAX($A$7:A540)))</f>
        <v/>
      </c>
      <c r="B541" s="224">
        <v>535</v>
      </c>
      <c r="C541" s="3" t="str">
        <f>IF('DATA ENTRY'!CK540="","",IF('DATA ENTRY'!B540="","",IF($D$4="All Post",'DATA ENTRY'!B540,IF(AND($D$4='DATA ENTRY'!CK540),'DATA ENTRY'!B540,""))))</f>
        <v/>
      </c>
      <c r="D541" s="3" t="str">
        <f>IF('DATA ENTRY'!CK540="","",IF('DATA ENTRY'!C540="","",IF($D$4="All Post",'DATA ENTRY'!C540,IF(AND($D$4='DATA ENTRY'!CK540),'DATA ENTRY'!C540,""))))</f>
        <v/>
      </c>
      <c r="E541" s="4" t="str">
        <f>IF('DATA ENTRY'!CK540="","",IF('DATA ENTRY'!I540="","",IF($D$4="All Post",'DATA ENTRY'!I540,IF(AND($D$4='DATA ENTRY'!CK540),'DATA ENTRY'!I540,""))))</f>
        <v/>
      </c>
      <c r="F541" s="4" t="str">
        <f>IF('DATA ENTRY'!CK540="","",IF('DATA ENTRY'!CK540="","",IF($D$4="All Post",'DATA ENTRY'!CK540,IF(AND($D$4='DATA ENTRY'!CK540),'DATA ENTRY'!CK540,""))))</f>
        <v/>
      </c>
      <c r="G541" s="3" t="str">
        <f>IF('DATA ENTRY'!CK540="","",IF('DATA ENTRY'!N540="","",IF($D$4="All Post",'DATA ENTRY'!N540,IF(AND($D$4='DATA ENTRY'!CK540),'DATA ENTRY'!N540,""))))</f>
        <v/>
      </c>
      <c r="H541" s="107" t="str">
        <f>IF('DATA ENTRY'!CK540="","",IF('DATA ENTRY'!O540="","",IF($D$4="All Post",'DATA ENTRY'!O540,IF(AND($D$4='DATA ENTRY'!CK540),'DATA ENTRY'!O540,""))))</f>
        <v/>
      </c>
      <c r="I541" s="3" t="str">
        <f>IF('DATA ENTRY'!CK540="","",IF('DATA ENTRY'!P540="","",IF($D$4="All Post",'DATA ENTRY'!P540,IF(AND($D$4='DATA ENTRY'!CK540),'DATA ENTRY'!P540,""))))</f>
        <v/>
      </c>
      <c r="J541" s="107" t="str">
        <f>IF('DATA ENTRY'!CK540="","",IF('DATA ENTRY'!Q540="","",IF($D$4="All Post",'DATA ENTRY'!Q540,IF(AND($D$4='DATA ENTRY'!CK540),'DATA ENTRY'!Q540,""))))</f>
        <v/>
      </c>
      <c r="K541" s="3" t="str">
        <f>IF('DATA ENTRY'!CK540="","",IF('DATA ENTRY'!R540="","",IF($D$4="All Post",'DATA ENTRY'!R540,IF(AND($D$4='DATA ENTRY'!CK540),'DATA ENTRY'!R540,""))))</f>
        <v/>
      </c>
      <c r="L541" s="3" t="str">
        <f>IF('DATA ENTRY'!CK540="","",IF('DATA ENTRY'!S540="","",IF($D$4="All Post",'DATA ENTRY'!S540,IF(AND($D$4='DATA ENTRY'!CK540),'DATA ENTRY'!S540,""))))</f>
        <v/>
      </c>
      <c r="M541" s="3" t="str">
        <f>IF('DATA ENTRY'!CK540="","",IF('DATA ENTRY'!E540="","",IF($D$4="All Post",'DATA ENTRY'!E540,IF(AND($D$4='DATA ENTRY'!CK540),'DATA ENTRY'!E540,""))))</f>
        <v/>
      </c>
      <c r="N541" s="3" t="str">
        <f>IF('DATA ENTRY'!CK540="","",IF('DATA ENTRY'!W540="","",IF($D$4="All Post",'DATA ENTRY'!W540,IF(AND($D$4='DATA ENTRY'!CK540),'DATA ENTRY'!W540,""))))</f>
        <v/>
      </c>
      <c r="O541" s="3" t="str">
        <f>IF('DATA ENTRY'!CK540="","",IF('DATA ENTRY'!X540="","",IF($D$4="All Post",'DATA ENTRY'!X540,IF(AND($D$4='DATA ENTRY'!CK540),'DATA ENTRY'!X540,""))))</f>
        <v/>
      </c>
      <c r="P541" s="3" t="str">
        <f>IF('DATA ENTRY'!CK540="","",IF('DATA ENTRY'!G540="","",IF($D$4="All Post",'DATA ENTRY'!G540,IF(AND($D$4='DATA ENTRY'!CK540),'DATA ENTRY'!G540,""))))</f>
        <v/>
      </c>
      <c r="S541">
        <f t="shared" si="131"/>
        <v>0</v>
      </c>
      <c r="T541" t="str">
        <f t="shared" si="132"/>
        <v/>
      </c>
      <c r="BZ541" t="str">
        <f t="shared" si="133"/>
        <v/>
      </c>
      <c r="CA541" t="str">
        <f t="shared" si="134"/>
        <v/>
      </c>
      <c r="CB541" s="224">
        <v>535</v>
      </c>
      <c r="CC541" s="3" t="str">
        <f>IF('DATA ENTRY'!CK540="","",IF('DATA ENTRY'!B540="","",IF(AND($CD$4='DATA ENTRY'!CK540,$CG$4='DATA ENTRY'!D540),'DATA ENTRY'!B540,"")))</f>
        <v/>
      </c>
      <c r="CD541" s="3" t="str">
        <f>IF('DATA ENTRY'!CK540="","",IF('DATA ENTRY'!C540="","",IF(AND($CD$4='DATA ENTRY'!CK540,$CG$4='DATA ENTRY'!D540),'DATA ENTRY'!C540,"")))</f>
        <v/>
      </c>
      <c r="CE541" s="4" t="str">
        <f>IF('DATA ENTRY'!CK540="","",IF('DATA ENTRY'!I540="","",IF(AND($CD$4='DATA ENTRY'!CK540,$CG$4='DATA ENTRY'!D540),'DATA ENTRY'!I540,"")))</f>
        <v/>
      </c>
      <c r="CF541" s="4" t="str">
        <f>IF('DATA ENTRY'!CK540="","",IF('DATA ENTRY'!CK540="","",IF(AND($CD$4='DATA ENTRY'!CK540,$CG$4='DATA ENTRY'!D540),'DATA ENTRY'!CK540,"")))</f>
        <v/>
      </c>
      <c r="CG541" s="3" t="str">
        <f>IF('DATA ENTRY'!CK540="","",IF('DATA ENTRY'!N540="","",IF(AND($CD$4='DATA ENTRY'!CK540,$CG$4='DATA ENTRY'!D540),'DATA ENTRY'!N540,"")))</f>
        <v/>
      </c>
      <c r="CH541" s="107" t="str">
        <f>IF('DATA ENTRY'!CK540="","",IF('DATA ENTRY'!O540="","",IF(AND($CD$4='DATA ENTRY'!CK540,$CG$4='DATA ENTRY'!D540),'DATA ENTRY'!O540,"")))</f>
        <v/>
      </c>
      <c r="CI541" s="3" t="str">
        <f>IF('DATA ENTRY'!CK540="","",IF('DATA ENTRY'!P540="","",IF(AND($CD$4='DATA ENTRY'!CK540,$CG$4='DATA ENTRY'!D540),'DATA ENTRY'!P540,"")))</f>
        <v/>
      </c>
      <c r="CJ541" s="107" t="str">
        <f>IF('DATA ENTRY'!CK540="","",IF('DATA ENTRY'!Q540="","",IF(AND($CD$4='DATA ENTRY'!CK540,$CG$4='DATA ENTRY'!D540),'DATA ENTRY'!Q540,"")))</f>
        <v/>
      </c>
      <c r="CK541" s="3" t="str">
        <f>IF('DATA ENTRY'!CK540="","",IF('DATA ENTRY'!R540="","",IF(AND($CD$4='DATA ENTRY'!CK540,$CG$4='DATA ENTRY'!D540),'DATA ENTRY'!R540,"")))</f>
        <v/>
      </c>
      <c r="CL541" s="3" t="str">
        <f>IF('DATA ENTRY'!CK540="","",IF('DATA ENTRY'!S540="","",IF(AND($CD$4='DATA ENTRY'!CK540,$CG$4='DATA ENTRY'!D540),'DATA ENTRY'!S540,"")))</f>
        <v/>
      </c>
      <c r="CM541" s="3" t="str">
        <f>IF('DATA ENTRY'!CK540="","",IF('DATA ENTRY'!E540="","",IF(AND($CD$4='DATA ENTRY'!CK540,$CG$4='DATA ENTRY'!D540),'DATA ENTRY'!E540,"")))</f>
        <v/>
      </c>
      <c r="CN541" s="3" t="str">
        <f>IF('DATA ENTRY'!CK540="","",IF('DATA ENTRY'!W540="","",IF(AND($CD$4='DATA ENTRY'!CK540,$CG$4='DATA ENTRY'!D540),'DATA ENTRY'!W540,"")))</f>
        <v/>
      </c>
      <c r="CO541" s="3" t="str">
        <f>IF('DATA ENTRY'!CK540="","",IF('DATA ENTRY'!X540="","",IF(AND($CD$4='DATA ENTRY'!CK540,$CG$4='DATA ENTRY'!D540),'DATA ENTRY'!X540,"")))</f>
        <v/>
      </c>
      <c r="CP541" s="108" t="str">
        <f t="shared" si="135"/>
        <v/>
      </c>
      <c r="CQ541" s="108" t="str">
        <f>IF('DATA ENTRY'!CK540="","",IF('DATA ENTRY'!G540="","",IF(AND($CD$4='DATA ENTRY'!CK540,$CG$4='DATA ENTRY'!D540),'DATA ENTRY'!G540,"")))</f>
        <v/>
      </c>
      <c r="CR541" s="230" t="str">
        <f>IF('DATA ENTRY'!CK540="","",IF('DATA ENTRY'!D540="","",IF(AND($CD$4='DATA ENTRY'!CK540,$CG$4='DATA ENTRY'!D540),'DATA ENTRY'!D540,"")))</f>
        <v/>
      </c>
      <c r="CS541">
        <f t="shared" si="136"/>
        <v>0</v>
      </c>
      <c r="CT541">
        <f t="shared" si="137"/>
        <v>0</v>
      </c>
      <c r="CV541" s="139"/>
      <c r="CX541">
        <f t="shared" si="138"/>
        <v>0</v>
      </c>
      <c r="DB541" t="str">
        <f t="shared" si="145"/>
        <v/>
      </c>
      <c r="DC541" t="str">
        <f t="shared" si="146"/>
        <v/>
      </c>
      <c r="DD541" s="224">
        <v>535</v>
      </c>
      <c r="DE541" s="3" t="str">
        <f>IF('DATA ENTRY'!CK540="","",IF('DATA ENTRY'!B540="","",IF(AND($DF$4='DATA ENTRY'!D540),'DATA ENTRY'!B540,"")))</f>
        <v/>
      </c>
      <c r="DF541" s="3" t="str">
        <f>IF('DATA ENTRY'!CK540="","",IF('DATA ENTRY'!C540="","",IF(AND($DF$4='DATA ENTRY'!D540),'DATA ENTRY'!C540,"")))</f>
        <v/>
      </c>
      <c r="DG541" s="4" t="str">
        <f>IF('DATA ENTRY'!CK540="","",IF('DATA ENTRY'!I540="","",IF(AND($DF$4='DATA ENTRY'!D540),'DATA ENTRY'!I540,"")))</f>
        <v/>
      </c>
      <c r="DH541" s="4" t="str">
        <f>IF('DATA ENTRY'!CK540="","",IF('DATA ENTRY'!CK540="","",IF(AND($DF$4='DATA ENTRY'!D540),'DATA ENTRY'!CK540,"")))</f>
        <v/>
      </c>
      <c r="DI541" s="3" t="str">
        <f>IF('DATA ENTRY'!CK540="","",IF('DATA ENTRY'!N540="","",IF(AND($DF$4='DATA ENTRY'!D540),'DATA ENTRY'!N540,"")))</f>
        <v/>
      </c>
      <c r="DJ541" s="107" t="str">
        <f>IF('DATA ENTRY'!CK540="","",IF('DATA ENTRY'!O540="","",IF(AND($DF$4='DATA ENTRY'!D540),'DATA ENTRY'!O540,"")))</f>
        <v/>
      </c>
      <c r="DK541" s="3" t="str">
        <f>IF('DATA ENTRY'!CK540="","",IF('DATA ENTRY'!P540="","",IF(AND($DF$4='DATA ENTRY'!D540),'DATA ENTRY'!P540,"")))</f>
        <v/>
      </c>
      <c r="DL541" s="107" t="str">
        <f>IF('DATA ENTRY'!CK540="","",IF('DATA ENTRY'!Q540="","",IF(AND($DF$4='DATA ENTRY'!D540),'DATA ENTRY'!Q540,"")))</f>
        <v/>
      </c>
      <c r="DM541" s="3" t="str">
        <f>IF('DATA ENTRY'!CK540="","",IF('DATA ENTRY'!R540="","",IF(AND($DF$4='DATA ENTRY'!D540),'DATA ENTRY'!R540,"")))</f>
        <v/>
      </c>
      <c r="DN541" s="107" t="str">
        <f>IF('DATA ENTRY'!CK540="","",IF('DATA ENTRY'!S540="","",IF(AND($DF$4='DATA ENTRY'!D540),'DATA ENTRY'!S540,"")))</f>
        <v/>
      </c>
      <c r="DO541" s="3" t="str">
        <f>IF('DATA ENTRY'!CK540="","",IF('DATA ENTRY'!E540="","",IF(AND($DF$4='DATA ENTRY'!D540),'DATA ENTRY'!E540,"")))</f>
        <v/>
      </c>
      <c r="DP541" s="3" t="str">
        <f>IF('DATA ENTRY'!CK540="","",IF('DATA ENTRY'!D540="","",IF(AND($DF$4='DATA ENTRY'!D540),'DATA ENTRY'!D540,"")))</f>
        <v/>
      </c>
      <c r="DQ541" s="3" t="str">
        <f>IF('DATA ENTRY'!CK540="","",IF('DATA ENTRY'!W540="","",IF(AND($DF$4='DATA ENTRY'!D540),'DATA ENTRY'!W540,"")))</f>
        <v/>
      </c>
      <c r="DR541" s="3" t="str">
        <f>IF('DATA ENTRY'!CK540="","",IF('DATA ENTRY'!X540="","",IF(AND($DF$4='DATA ENTRY'!D540),'DATA ENTRY'!X540,"")))</f>
        <v/>
      </c>
      <c r="DS541" s="108" t="str">
        <f t="shared" si="139"/>
        <v/>
      </c>
      <c r="DT541" s="108" t="str">
        <f>IF('DATA ENTRY'!CK540="","",IF('DATA ENTRY'!D540="","",IF(AND($DF$4='DATA ENTRY'!D540),'DATA ENTRY'!G540,"")))</f>
        <v/>
      </c>
      <c r="DY541">
        <f t="shared" si="140"/>
        <v>0</v>
      </c>
      <c r="EB541" t="str">
        <f t="shared" si="141"/>
        <v/>
      </c>
      <c r="EC541" t="str">
        <f t="shared" si="142"/>
        <v/>
      </c>
      <c r="ED541" s="224">
        <v>535</v>
      </c>
      <c r="EE541" s="3" t="str">
        <f>IF('DATA ENTRY'!CK540="","",IF('DATA ENTRY'!B540="","",IF(AND($EF$4='DATA ENTRY'!G540,$EH$4='DATA ENTRY'!F540),'DATA ENTRY'!B540,"")))</f>
        <v/>
      </c>
      <c r="EF541" s="3" t="str">
        <f>IF('DATA ENTRY'!CK540="","",IF('DATA ENTRY'!C540="","",IF(AND($EF$4='DATA ENTRY'!G540,$EH$4='DATA ENTRY'!F540),'DATA ENTRY'!C540,"")))</f>
        <v/>
      </c>
      <c r="EG541" s="4" t="str">
        <f>IF('DATA ENTRY'!CK540="","",IF('DATA ENTRY'!I540="","",IF(AND($EF$4='DATA ENTRY'!G540,$EH$4='DATA ENTRY'!F540),'DATA ENTRY'!I540,"")))</f>
        <v/>
      </c>
      <c r="EH541" s="4" t="str">
        <f>IF('DATA ENTRY'!CK540="","",IF('DATA ENTRY'!CK540="","",IF(AND($EF$4='DATA ENTRY'!G540,$EH$4='DATA ENTRY'!F540),'DATA ENTRY'!CK540,"")))</f>
        <v/>
      </c>
      <c r="EI541" s="3" t="str">
        <f>IF('DATA ENTRY'!CK540="","",IF('DATA ENTRY'!N540="","",IF(AND($EF$4='DATA ENTRY'!G540,$EH$4='DATA ENTRY'!F540),'DATA ENTRY'!N540,"")))</f>
        <v/>
      </c>
      <c r="EJ541" s="107" t="str">
        <f>IF('DATA ENTRY'!CK540="","",IF('DATA ENTRY'!O540="","",IF(AND($EF$4='DATA ENTRY'!G540,$EH$4='DATA ENTRY'!F540),'DATA ENTRY'!O540,"")))</f>
        <v/>
      </c>
      <c r="EK541" s="3" t="str">
        <f>IF('DATA ENTRY'!CK540="","",IF('DATA ENTRY'!P540="","",IF(AND($EF$4='DATA ENTRY'!G540,$EH$4='DATA ENTRY'!F540),'DATA ENTRY'!P540,"")))</f>
        <v/>
      </c>
      <c r="EL541" s="107" t="str">
        <f>IF('DATA ENTRY'!CK540="","",IF('DATA ENTRY'!Q540="","",IF(AND($EF$4='DATA ENTRY'!G540,$EH$4='DATA ENTRY'!F540),'DATA ENTRY'!Q540,"")))</f>
        <v/>
      </c>
      <c r="EM541" s="3" t="str">
        <f>IF('DATA ENTRY'!CK540="","",IF('DATA ENTRY'!R540="","",IF(AND($EF$4='DATA ENTRY'!G540,$EH$4='DATA ENTRY'!F540),'DATA ENTRY'!R540,"")))</f>
        <v/>
      </c>
      <c r="EN541" s="107" t="str">
        <f>IF('DATA ENTRY'!CK540="","",IF('DATA ENTRY'!S540="","",IF(AND($EF$4='DATA ENTRY'!G540,$EH$4='DATA ENTRY'!F540),'DATA ENTRY'!S540,"")))</f>
        <v/>
      </c>
      <c r="EO541" s="3" t="str">
        <f>IF('DATA ENTRY'!CK540="","",IF('DATA ENTRY'!E540="","",IF(AND($EF$4='DATA ENTRY'!G540,$EH$4='DATA ENTRY'!F540),'DATA ENTRY'!E540,"")))</f>
        <v/>
      </c>
      <c r="EP541" s="3" t="str">
        <f>IF('DATA ENTRY'!CK540="","",IF('DATA ENTRY'!D540="","",IF(AND($EF$4='DATA ENTRY'!G540,$EH$4='DATA ENTRY'!F540),'DATA ENTRY'!D540,"")))</f>
        <v/>
      </c>
      <c r="EQ541" s="3" t="str">
        <f>IF('DATA ENTRY'!CK540="","",IF('DATA ENTRY'!W540="","",IF(AND($EF$4='DATA ENTRY'!G540,$EH$4='DATA ENTRY'!F540),'DATA ENTRY'!W540,"")))</f>
        <v/>
      </c>
      <c r="ER541" s="3" t="str">
        <f>IF('DATA ENTRY'!CK540="","",IF('DATA ENTRY'!X540="","",IF(AND($EF$4='DATA ENTRY'!G540,$EH$4='DATA ENTRY'!F540),'DATA ENTRY'!X540,"")))</f>
        <v/>
      </c>
      <c r="ES541" s="108" t="str">
        <f t="shared" si="143"/>
        <v/>
      </c>
      <c r="ET541" s="108" t="str">
        <f>IF('DATA ENTRY'!CK540="","",IF('DATA ENTRY'!D540="","",IF(AND($EF$4='DATA ENTRY'!G540,$EH$4='DATA ENTRY'!F540),'DATA ENTRY'!G540,"")))</f>
        <v/>
      </c>
      <c r="EY541">
        <f t="shared" si="144"/>
        <v>0</v>
      </c>
    </row>
    <row r="542" spans="1:155">
      <c r="A542" t="str">
        <f>IF(S542=0,"",1+(MAX($A$7:A541)))</f>
        <v/>
      </c>
      <c r="B542" s="224">
        <v>536</v>
      </c>
      <c r="C542" s="3" t="str">
        <f>IF('DATA ENTRY'!CK541="","",IF('DATA ENTRY'!B541="","",IF($D$4="All Post",'DATA ENTRY'!B541,IF(AND($D$4='DATA ENTRY'!CK541),'DATA ENTRY'!B541,""))))</f>
        <v/>
      </c>
      <c r="D542" s="3" t="str">
        <f>IF('DATA ENTRY'!CK541="","",IF('DATA ENTRY'!C541="","",IF($D$4="All Post",'DATA ENTRY'!C541,IF(AND($D$4='DATA ENTRY'!CK541),'DATA ENTRY'!C541,""))))</f>
        <v/>
      </c>
      <c r="E542" s="4" t="str">
        <f>IF('DATA ENTRY'!CK541="","",IF('DATA ENTRY'!I541="","",IF($D$4="All Post",'DATA ENTRY'!I541,IF(AND($D$4='DATA ENTRY'!CK541),'DATA ENTRY'!I541,""))))</f>
        <v/>
      </c>
      <c r="F542" s="4" t="str">
        <f>IF('DATA ENTRY'!CK541="","",IF('DATA ENTRY'!CK541="","",IF($D$4="All Post",'DATA ENTRY'!CK541,IF(AND($D$4='DATA ENTRY'!CK541),'DATA ENTRY'!CK541,""))))</f>
        <v/>
      </c>
      <c r="G542" s="3" t="str">
        <f>IF('DATA ENTRY'!CK541="","",IF('DATA ENTRY'!N541="","",IF($D$4="All Post",'DATA ENTRY'!N541,IF(AND($D$4='DATA ENTRY'!CK541),'DATA ENTRY'!N541,""))))</f>
        <v/>
      </c>
      <c r="H542" s="107" t="str">
        <f>IF('DATA ENTRY'!CK541="","",IF('DATA ENTRY'!O541="","",IF($D$4="All Post",'DATA ENTRY'!O541,IF(AND($D$4='DATA ENTRY'!CK541),'DATA ENTRY'!O541,""))))</f>
        <v/>
      </c>
      <c r="I542" s="3" t="str">
        <f>IF('DATA ENTRY'!CK541="","",IF('DATA ENTRY'!P541="","",IF($D$4="All Post",'DATA ENTRY'!P541,IF(AND($D$4='DATA ENTRY'!CK541),'DATA ENTRY'!P541,""))))</f>
        <v/>
      </c>
      <c r="J542" s="107" t="str">
        <f>IF('DATA ENTRY'!CK541="","",IF('DATA ENTRY'!Q541="","",IF($D$4="All Post",'DATA ENTRY'!Q541,IF(AND($D$4='DATA ENTRY'!CK541),'DATA ENTRY'!Q541,""))))</f>
        <v/>
      </c>
      <c r="K542" s="3" t="str">
        <f>IF('DATA ENTRY'!CK541="","",IF('DATA ENTRY'!R541="","",IF($D$4="All Post",'DATA ENTRY'!R541,IF(AND($D$4='DATA ENTRY'!CK541),'DATA ENTRY'!R541,""))))</f>
        <v/>
      </c>
      <c r="L542" s="3" t="str">
        <f>IF('DATA ENTRY'!CK541="","",IF('DATA ENTRY'!S541="","",IF($D$4="All Post",'DATA ENTRY'!S541,IF(AND($D$4='DATA ENTRY'!CK541),'DATA ENTRY'!S541,""))))</f>
        <v/>
      </c>
      <c r="M542" s="3" t="str">
        <f>IF('DATA ENTRY'!CK541="","",IF('DATA ENTRY'!E541="","",IF($D$4="All Post",'DATA ENTRY'!E541,IF(AND($D$4='DATA ENTRY'!CK541),'DATA ENTRY'!E541,""))))</f>
        <v/>
      </c>
      <c r="N542" s="3" t="str">
        <f>IF('DATA ENTRY'!CK541="","",IF('DATA ENTRY'!W541="","",IF($D$4="All Post",'DATA ENTRY'!W541,IF(AND($D$4='DATA ENTRY'!CK541),'DATA ENTRY'!W541,""))))</f>
        <v/>
      </c>
      <c r="O542" s="3" t="str">
        <f>IF('DATA ENTRY'!CK541="","",IF('DATA ENTRY'!X541="","",IF($D$4="All Post",'DATA ENTRY'!X541,IF(AND($D$4='DATA ENTRY'!CK541),'DATA ENTRY'!X541,""))))</f>
        <v/>
      </c>
      <c r="P542" s="3" t="str">
        <f>IF('DATA ENTRY'!CK541="","",IF('DATA ENTRY'!G541="","",IF($D$4="All Post",'DATA ENTRY'!G541,IF(AND($D$4='DATA ENTRY'!CK541),'DATA ENTRY'!G541,""))))</f>
        <v/>
      </c>
      <c r="S542">
        <f t="shared" si="131"/>
        <v>0</v>
      </c>
      <c r="T542" t="str">
        <f t="shared" si="132"/>
        <v/>
      </c>
      <c r="BZ542" t="str">
        <f t="shared" si="133"/>
        <v/>
      </c>
      <c r="CA542" t="str">
        <f t="shared" si="134"/>
        <v/>
      </c>
      <c r="CB542" s="224">
        <v>536</v>
      </c>
      <c r="CC542" s="3" t="str">
        <f>IF('DATA ENTRY'!CK541="","",IF('DATA ENTRY'!B541="","",IF(AND($CD$4='DATA ENTRY'!CK541,$CG$4='DATA ENTRY'!D541),'DATA ENTRY'!B541,"")))</f>
        <v/>
      </c>
      <c r="CD542" s="3" t="str">
        <f>IF('DATA ENTRY'!CK541="","",IF('DATA ENTRY'!C541="","",IF(AND($CD$4='DATA ENTRY'!CK541,$CG$4='DATA ENTRY'!D541),'DATA ENTRY'!C541,"")))</f>
        <v/>
      </c>
      <c r="CE542" s="4" t="str">
        <f>IF('DATA ENTRY'!CK541="","",IF('DATA ENTRY'!I541="","",IF(AND($CD$4='DATA ENTRY'!CK541,$CG$4='DATA ENTRY'!D541),'DATA ENTRY'!I541,"")))</f>
        <v/>
      </c>
      <c r="CF542" s="4" t="str">
        <f>IF('DATA ENTRY'!CK541="","",IF('DATA ENTRY'!CK541="","",IF(AND($CD$4='DATA ENTRY'!CK541,$CG$4='DATA ENTRY'!D541),'DATA ENTRY'!CK541,"")))</f>
        <v/>
      </c>
      <c r="CG542" s="3" t="str">
        <f>IF('DATA ENTRY'!CK541="","",IF('DATA ENTRY'!N541="","",IF(AND($CD$4='DATA ENTRY'!CK541,$CG$4='DATA ENTRY'!D541),'DATA ENTRY'!N541,"")))</f>
        <v/>
      </c>
      <c r="CH542" s="107" t="str">
        <f>IF('DATA ENTRY'!CK541="","",IF('DATA ENTRY'!O541="","",IF(AND($CD$4='DATA ENTRY'!CK541,$CG$4='DATA ENTRY'!D541),'DATA ENTRY'!O541,"")))</f>
        <v/>
      </c>
      <c r="CI542" s="3" t="str">
        <f>IF('DATA ENTRY'!CK541="","",IF('DATA ENTRY'!P541="","",IF(AND($CD$4='DATA ENTRY'!CK541,$CG$4='DATA ENTRY'!D541),'DATA ENTRY'!P541,"")))</f>
        <v/>
      </c>
      <c r="CJ542" s="107" t="str">
        <f>IF('DATA ENTRY'!CK541="","",IF('DATA ENTRY'!Q541="","",IF(AND($CD$4='DATA ENTRY'!CK541,$CG$4='DATA ENTRY'!D541),'DATA ENTRY'!Q541,"")))</f>
        <v/>
      </c>
      <c r="CK542" s="3" t="str">
        <f>IF('DATA ENTRY'!CK541="","",IF('DATA ENTRY'!R541="","",IF(AND($CD$4='DATA ENTRY'!CK541,$CG$4='DATA ENTRY'!D541),'DATA ENTRY'!R541,"")))</f>
        <v/>
      </c>
      <c r="CL542" s="3" t="str">
        <f>IF('DATA ENTRY'!CK541="","",IF('DATA ENTRY'!S541="","",IF(AND($CD$4='DATA ENTRY'!CK541,$CG$4='DATA ENTRY'!D541),'DATA ENTRY'!S541,"")))</f>
        <v/>
      </c>
      <c r="CM542" s="3" t="str">
        <f>IF('DATA ENTRY'!CK541="","",IF('DATA ENTRY'!E541="","",IF(AND($CD$4='DATA ENTRY'!CK541,$CG$4='DATA ENTRY'!D541),'DATA ENTRY'!E541,"")))</f>
        <v/>
      </c>
      <c r="CN542" s="3" t="str">
        <f>IF('DATA ENTRY'!CK541="","",IF('DATA ENTRY'!W541="","",IF(AND($CD$4='DATA ENTRY'!CK541,$CG$4='DATA ENTRY'!D541),'DATA ENTRY'!W541,"")))</f>
        <v/>
      </c>
      <c r="CO542" s="3" t="str">
        <f>IF('DATA ENTRY'!CK541="","",IF('DATA ENTRY'!X541="","",IF(AND($CD$4='DATA ENTRY'!CK541,$CG$4='DATA ENTRY'!D541),'DATA ENTRY'!X541,"")))</f>
        <v/>
      </c>
      <c r="CP542" s="108" t="str">
        <f t="shared" si="135"/>
        <v/>
      </c>
      <c r="CQ542" s="108" t="str">
        <f>IF('DATA ENTRY'!CK541="","",IF('DATA ENTRY'!G541="","",IF(AND($CD$4='DATA ENTRY'!CK541,$CG$4='DATA ENTRY'!D541),'DATA ENTRY'!G541,"")))</f>
        <v/>
      </c>
      <c r="CR542" s="230" t="str">
        <f>IF('DATA ENTRY'!CK541="","",IF('DATA ENTRY'!D541="","",IF(AND($CD$4='DATA ENTRY'!CK541,$CG$4='DATA ENTRY'!D541),'DATA ENTRY'!D541,"")))</f>
        <v/>
      </c>
      <c r="CS542">
        <f t="shared" si="136"/>
        <v>0</v>
      </c>
      <c r="CT542">
        <f t="shared" si="137"/>
        <v>0</v>
      </c>
      <c r="CV542" s="139"/>
      <c r="CX542">
        <f t="shared" si="138"/>
        <v>0</v>
      </c>
      <c r="DB542" t="str">
        <f t="shared" si="145"/>
        <v/>
      </c>
      <c r="DC542" t="str">
        <f t="shared" si="146"/>
        <v/>
      </c>
      <c r="DD542" s="224">
        <v>536</v>
      </c>
      <c r="DE542" s="3" t="str">
        <f>IF('DATA ENTRY'!CK541="","",IF('DATA ENTRY'!B541="","",IF(AND($DF$4='DATA ENTRY'!D541),'DATA ENTRY'!B541,"")))</f>
        <v/>
      </c>
      <c r="DF542" s="3" t="str">
        <f>IF('DATA ENTRY'!CK541="","",IF('DATA ENTRY'!C541="","",IF(AND($DF$4='DATA ENTRY'!D541),'DATA ENTRY'!C541,"")))</f>
        <v/>
      </c>
      <c r="DG542" s="4" t="str">
        <f>IF('DATA ENTRY'!CK541="","",IF('DATA ENTRY'!I541="","",IF(AND($DF$4='DATA ENTRY'!D541),'DATA ENTRY'!I541,"")))</f>
        <v/>
      </c>
      <c r="DH542" s="4" t="str">
        <f>IF('DATA ENTRY'!CK541="","",IF('DATA ENTRY'!CK541="","",IF(AND($DF$4='DATA ENTRY'!D541),'DATA ENTRY'!CK541,"")))</f>
        <v/>
      </c>
      <c r="DI542" s="3" t="str">
        <f>IF('DATA ENTRY'!CK541="","",IF('DATA ENTRY'!N541="","",IF(AND($DF$4='DATA ENTRY'!D541),'DATA ENTRY'!N541,"")))</f>
        <v/>
      </c>
      <c r="DJ542" s="107" t="str">
        <f>IF('DATA ENTRY'!CK541="","",IF('DATA ENTRY'!O541="","",IF(AND($DF$4='DATA ENTRY'!D541),'DATA ENTRY'!O541,"")))</f>
        <v/>
      </c>
      <c r="DK542" s="3" t="str">
        <f>IF('DATA ENTRY'!CK541="","",IF('DATA ENTRY'!P541="","",IF(AND($DF$4='DATA ENTRY'!D541),'DATA ENTRY'!P541,"")))</f>
        <v/>
      </c>
      <c r="DL542" s="107" t="str">
        <f>IF('DATA ENTRY'!CK541="","",IF('DATA ENTRY'!Q541="","",IF(AND($DF$4='DATA ENTRY'!D541),'DATA ENTRY'!Q541,"")))</f>
        <v/>
      </c>
      <c r="DM542" s="3" t="str">
        <f>IF('DATA ENTRY'!CK541="","",IF('DATA ENTRY'!R541="","",IF(AND($DF$4='DATA ENTRY'!D541),'DATA ENTRY'!R541,"")))</f>
        <v/>
      </c>
      <c r="DN542" s="107" t="str">
        <f>IF('DATA ENTRY'!CK541="","",IF('DATA ENTRY'!S541="","",IF(AND($DF$4='DATA ENTRY'!D541),'DATA ENTRY'!S541,"")))</f>
        <v/>
      </c>
      <c r="DO542" s="3" t="str">
        <f>IF('DATA ENTRY'!CK541="","",IF('DATA ENTRY'!E541="","",IF(AND($DF$4='DATA ENTRY'!D541),'DATA ENTRY'!E541,"")))</f>
        <v/>
      </c>
      <c r="DP542" s="3" t="str">
        <f>IF('DATA ENTRY'!CK541="","",IF('DATA ENTRY'!D541="","",IF(AND($DF$4='DATA ENTRY'!D541),'DATA ENTRY'!D541,"")))</f>
        <v/>
      </c>
      <c r="DQ542" s="3" t="str">
        <f>IF('DATA ENTRY'!CK541="","",IF('DATA ENTRY'!W541="","",IF(AND($DF$4='DATA ENTRY'!D541),'DATA ENTRY'!W541,"")))</f>
        <v/>
      </c>
      <c r="DR542" s="3" t="str">
        <f>IF('DATA ENTRY'!CK541="","",IF('DATA ENTRY'!X541="","",IF(AND($DF$4='DATA ENTRY'!D541),'DATA ENTRY'!X541,"")))</f>
        <v/>
      </c>
      <c r="DS542" s="108" t="str">
        <f t="shared" si="139"/>
        <v/>
      </c>
      <c r="DT542" s="108" t="str">
        <f>IF('DATA ENTRY'!CK541="","",IF('DATA ENTRY'!D541="","",IF(AND($DF$4='DATA ENTRY'!D541),'DATA ENTRY'!G541,"")))</f>
        <v/>
      </c>
      <c r="DY542">
        <f t="shared" si="140"/>
        <v>0</v>
      </c>
      <c r="EB542" t="str">
        <f t="shared" si="141"/>
        <v/>
      </c>
      <c r="EC542" t="str">
        <f t="shared" si="142"/>
        <v/>
      </c>
      <c r="ED542" s="224">
        <v>536</v>
      </c>
      <c r="EE542" s="3" t="str">
        <f>IF('DATA ENTRY'!CK541="","",IF('DATA ENTRY'!B541="","",IF(AND($EF$4='DATA ENTRY'!G541,$EH$4='DATA ENTRY'!F541),'DATA ENTRY'!B541,"")))</f>
        <v/>
      </c>
      <c r="EF542" s="3" t="str">
        <f>IF('DATA ENTRY'!CK541="","",IF('DATA ENTRY'!C541="","",IF(AND($EF$4='DATA ENTRY'!G541,$EH$4='DATA ENTRY'!F541),'DATA ENTRY'!C541,"")))</f>
        <v/>
      </c>
      <c r="EG542" s="4" t="str">
        <f>IF('DATA ENTRY'!CK541="","",IF('DATA ENTRY'!I541="","",IF(AND($EF$4='DATA ENTRY'!G541,$EH$4='DATA ENTRY'!F541),'DATA ENTRY'!I541,"")))</f>
        <v/>
      </c>
      <c r="EH542" s="4" t="str">
        <f>IF('DATA ENTRY'!CK541="","",IF('DATA ENTRY'!CK541="","",IF(AND($EF$4='DATA ENTRY'!G541,$EH$4='DATA ENTRY'!F541),'DATA ENTRY'!CK541,"")))</f>
        <v/>
      </c>
      <c r="EI542" s="3" t="str">
        <f>IF('DATA ENTRY'!CK541="","",IF('DATA ENTRY'!N541="","",IF(AND($EF$4='DATA ENTRY'!G541,$EH$4='DATA ENTRY'!F541),'DATA ENTRY'!N541,"")))</f>
        <v/>
      </c>
      <c r="EJ542" s="107" t="str">
        <f>IF('DATA ENTRY'!CK541="","",IF('DATA ENTRY'!O541="","",IF(AND($EF$4='DATA ENTRY'!G541,$EH$4='DATA ENTRY'!F541),'DATA ENTRY'!O541,"")))</f>
        <v/>
      </c>
      <c r="EK542" s="3" t="str">
        <f>IF('DATA ENTRY'!CK541="","",IF('DATA ENTRY'!P541="","",IF(AND($EF$4='DATA ENTRY'!G541,$EH$4='DATA ENTRY'!F541),'DATA ENTRY'!P541,"")))</f>
        <v/>
      </c>
      <c r="EL542" s="107" t="str">
        <f>IF('DATA ENTRY'!CK541="","",IF('DATA ENTRY'!Q541="","",IF(AND($EF$4='DATA ENTRY'!G541,$EH$4='DATA ENTRY'!F541),'DATA ENTRY'!Q541,"")))</f>
        <v/>
      </c>
      <c r="EM542" s="3" t="str">
        <f>IF('DATA ENTRY'!CK541="","",IF('DATA ENTRY'!R541="","",IF(AND($EF$4='DATA ENTRY'!G541,$EH$4='DATA ENTRY'!F541),'DATA ENTRY'!R541,"")))</f>
        <v/>
      </c>
      <c r="EN542" s="107" t="str">
        <f>IF('DATA ENTRY'!CK541="","",IF('DATA ENTRY'!S541="","",IF(AND($EF$4='DATA ENTRY'!G541,$EH$4='DATA ENTRY'!F541),'DATA ENTRY'!S541,"")))</f>
        <v/>
      </c>
      <c r="EO542" s="3" t="str">
        <f>IF('DATA ENTRY'!CK541="","",IF('DATA ENTRY'!E541="","",IF(AND($EF$4='DATA ENTRY'!G541,$EH$4='DATA ENTRY'!F541),'DATA ENTRY'!E541,"")))</f>
        <v/>
      </c>
      <c r="EP542" s="3" t="str">
        <f>IF('DATA ENTRY'!CK541="","",IF('DATA ENTRY'!D541="","",IF(AND($EF$4='DATA ENTRY'!G541,$EH$4='DATA ENTRY'!F541),'DATA ENTRY'!D541,"")))</f>
        <v/>
      </c>
      <c r="EQ542" s="3" t="str">
        <f>IF('DATA ENTRY'!CK541="","",IF('DATA ENTRY'!W541="","",IF(AND($EF$4='DATA ENTRY'!G541,$EH$4='DATA ENTRY'!F541),'DATA ENTRY'!W541,"")))</f>
        <v/>
      </c>
      <c r="ER542" s="3" t="str">
        <f>IF('DATA ENTRY'!CK541="","",IF('DATA ENTRY'!X541="","",IF(AND($EF$4='DATA ENTRY'!G541,$EH$4='DATA ENTRY'!F541),'DATA ENTRY'!X541,"")))</f>
        <v/>
      </c>
      <c r="ES542" s="108" t="str">
        <f t="shared" si="143"/>
        <v/>
      </c>
      <c r="ET542" s="108" t="str">
        <f>IF('DATA ENTRY'!CK541="","",IF('DATA ENTRY'!D541="","",IF(AND($EF$4='DATA ENTRY'!G541,$EH$4='DATA ENTRY'!F541),'DATA ENTRY'!G541,"")))</f>
        <v/>
      </c>
      <c r="EY542">
        <f t="shared" si="144"/>
        <v>0</v>
      </c>
    </row>
    <row r="543" spans="1:155">
      <c r="A543" t="str">
        <f>IF(S543=0,"",1+(MAX($A$7:A542)))</f>
        <v/>
      </c>
      <c r="B543" s="224">
        <v>537</v>
      </c>
      <c r="C543" s="3" t="str">
        <f>IF('DATA ENTRY'!CK542="","",IF('DATA ENTRY'!B542="","",IF($D$4="All Post",'DATA ENTRY'!B542,IF(AND($D$4='DATA ENTRY'!CK542),'DATA ENTRY'!B542,""))))</f>
        <v/>
      </c>
      <c r="D543" s="3" t="str">
        <f>IF('DATA ENTRY'!CK542="","",IF('DATA ENTRY'!C542="","",IF($D$4="All Post",'DATA ENTRY'!C542,IF(AND($D$4='DATA ENTRY'!CK542),'DATA ENTRY'!C542,""))))</f>
        <v/>
      </c>
      <c r="E543" s="4" t="str">
        <f>IF('DATA ENTRY'!CK542="","",IF('DATA ENTRY'!I542="","",IF($D$4="All Post",'DATA ENTRY'!I542,IF(AND($D$4='DATA ENTRY'!CK542),'DATA ENTRY'!I542,""))))</f>
        <v/>
      </c>
      <c r="F543" s="4" t="str">
        <f>IF('DATA ENTRY'!CK542="","",IF('DATA ENTRY'!CK542="","",IF($D$4="All Post",'DATA ENTRY'!CK542,IF(AND($D$4='DATA ENTRY'!CK542),'DATA ENTRY'!CK542,""))))</f>
        <v/>
      </c>
      <c r="G543" s="3" t="str">
        <f>IF('DATA ENTRY'!CK542="","",IF('DATA ENTRY'!N542="","",IF($D$4="All Post",'DATA ENTRY'!N542,IF(AND($D$4='DATA ENTRY'!CK542),'DATA ENTRY'!N542,""))))</f>
        <v/>
      </c>
      <c r="H543" s="107" t="str">
        <f>IF('DATA ENTRY'!CK542="","",IF('DATA ENTRY'!O542="","",IF($D$4="All Post",'DATA ENTRY'!O542,IF(AND($D$4='DATA ENTRY'!CK542),'DATA ENTRY'!O542,""))))</f>
        <v/>
      </c>
      <c r="I543" s="3" t="str">
        <f>IF('DATA ENTRY'!CK542="","",IF('DATA ENTRY'!P542="","",IF($D$4="All Post",'DATA ENTRY'!P542,IF(AND($D$4='DATA ENTRY'!CK542),'DATA ENTRY'!P542,""))))</f>
        <v/>
      </c>
      <c r="J543" s="107" t="str">
        <f>IF('DATA ENTRY'!CK542="","",IF('DATA ENTRY'!Q542="","",IF($D$4="All Post",'DATA ENTRY'!Q542,IF(AND($D$4='DATA ENTRY'!CK542),'DATA ENTRY'!Q542,""))))</f>
        <v/>
      </c>
      <c r="K543" s="3" t="str">
        <f>IF('DATA ENTRY'!CK542="","",IF('DATA ENTRY'!R542="","",IF($D$4="All Post",'DATA ENTRY'!R542,IF(AND($D$4='DATA ENTRY'!CK542),'DATA ENTRY'!R542,""))))</f>
        <v/>
      </c>
      <c r="L543" s="3" t="str">
        <f>IF('DATA ENTRY'!CK542="","",IF('DATA ENTRY'!S542="","",IF($D$4="All Post",'DATA ENTRY'!S542,IF(AND($D$4='DATA ENTRY'!CK542),'DATA ENTRY'!S542,""))))</f>
        <v/>
      </c>
      <c r="M543" s="3" t="str">
        <f>IF('DATA ENTRY'!CK542="","",IF('DATA ENTRY'!E542="","",IF($D$4="All Post",'DATA ENTRY'!E542,IF(AND($D$4='DATA ENTRY'!CK542),'DATA ENTRY'!E542,""))))</f>
        <v/>
      </c>
      <c r="N543" s="3" t="str">
        <f>IF('DATA ENTRY'!CK542="","",IF('DATA ENTRY'!W542="","",IF($D$4="All Post",'DATA ENTRY'!W542,IF(AND($D$4='DATA ENTRY'!CK542),'DATA ENTRY'!W542,""))))</f>
        <v/>
      </c>
      <c r="O543" s="3" t="str">
        <f>IF('DATA ENTRY'!CK542="","",IF('DATA ENTRY'!X542="","",IF($D$4="All Post",'DATA ENTRY'!X542,IF(AND($D$4='DATA ENTRY'!CK542),'DATA ENTRY'!X542,""))))</f>
        <v/>
      </c>
      <c r="P543" s="3" t="str">
        <f>IF('DATA ENTRY'!CK542="","",IF('DATA ENTRY'!G542="","",IF($D$4="All Post",'DATA ENTRY'!G542,IF(AND($D$4='DATA ENTRY'!CK542),'DATA ENTRY'!G542,""))))</f>
        <v/>
      </c>
      <c r="S543">
        <f t="shared" si="131"/>
        <v>0</v>
      </c>
      <c r="T543" t="str">
        <f t="shared" si="132"/>
        <v/>
      </c>
      <c r="BZ543" t="str">
        <f t="shared" si="133"/>
        <v/>
      </c>
      <c r="CA543" t="str">
        <f t="shared" si="134"/>
        <v/>
      </c>
      <c r="CB543" s="224">
        <v>537</v>
      </c>
      <c r="CC543" s="3" t="str">
        <f>IF('DATA ENTRY'!CK542="","",IF('DATA ENTRY'!B542="","",IF(AND($CD$4='DATA ENTRY'!CK542,$CG$4='DATA ENTRY'!D542),'DATA ENTRY'!B542,"")))</f>
        <v/>
      </c>
      <c r="CD543" s="3" t="str">
        <f>IF('DATA ENTRY'!CK542="","",IF('DATA ENTRY'!C542="","",IF(AND($CD$4='DATA ENTRY'!CK542,$CG$4='DATA ENTRY'!D542),'DATA ENTRY'!C542,"")))</f>
        <v/>
      </c>
      <c r="CE543" s="4" t="str">
        <f>IF('DATA ENTRY'!CK542="","",IF('DATA ENTRY'!I542="","",IF(AND($CD$4='DATA ENTRY'!CK542,$CG$4='DATA ENTRY'!D542),'DATA ENTRY'!I542,"")))</f>
        <v/>
      </c>
      <c r="CF543" s="4" t="str">
        <f>IF('DATA ENTRY'!CK542="","",IF('DATA ENTRY'!CK542="","",IF(AND($CD$4='DATA ENTRY'!CK542,$CG$4='DATA ENTRY'!D542),'DATA ENTRY'!CK542,"")))</f>
        <v/>
      </c>
      <c r="CG543" s="3" t="str">
        <f>IF('DATA ENTRY'!CK542="","",IF('DATA ENTRY'!N542="","",IF(AND($CD$4='DATA ENTRY'!CK542,$CG$4='DATA ENTRY'!D542),'DATA ENTRY'!N542,"")))</f>
        <v/>
      </c>
      <c r="CH543" s="107" t="str">
        <f>IF('DATA ENTRY'!CK542="","",IF('DATA ENTRY'!O542="","",IF(AND($CD$4='DATA ENTRY'!CK542,$CG$4='DATA ENTRY'!D542),'DATA ENTRY'!O542,"")))</f>
        <v/>
      </c>
      <c r="CI543" s="3" t="str">
        <f>IF('DATA ENTRY'!CK542="","",IF('DATA ENTRY'!P542="","",IF(AND($CD$4='DATA ENTRY'!CK542,$CG$4='DATA ENTRY'!D542),'DATA ENTRY'!P542,"")))</f>
        <v/>
      </c>
      <c r="CJ543" s="107" t="str">
        <f>IF('DATA ENTRY'!CK542="","",IF('DATA ENTRY'!Q542="","",IF(AND($CD$4='DATA ENTRY'!CK542,$CG$4='DATA ENTRY'!D542),'DATA ENTRY'!Q542,"")))</f>
        <v/>
      </c>
      <c r="CK543" s="3" t="str">
        <f>IF('DATA ENTRY'!CK542="","",IF('DATA ENTRY'!R542="","",IF(AND($CD$4='DATA ENTRY'!CK542,$CG$4='DATA ENTRY'!D542),'DATA ENTRY'!R542,"")))</f>
        <v/>
      </c>
      <c r="CL543" s="3" t="str">
        <f>IF('DATA ENTRY'!CK542="","",IF('DATA ENTRY'!S542="","",IF(AND($CD$4='DATA ENTRY'!CK542,$CG$4='DATA ENTRY'!D542),'DATA ENTRY'!S542,"")))</f>
        <v/>
      </c>
      <c r="CM543" s="3" t="str">
        <f>IF('DATA ENTRY'!CK542="","",IF('DATA ENTRY'!E542="","",IF(AND($CD$4='DATA ENTRY'!CK542,$CG$4='DATA ENTRY'!D542),'DATA ENTRY'!E542,"")))</f>
        <v/>
      </c>
      <c r="CN543" s="3" t="str">
        <f>IF('DATA ENTRY'!CK542="","",IF('DATA ENTRY'!W542="","",IF(AND($CD$4='DATA ENTRY'!CK542,$CG$4='DATA ENTRY'!D542),'DATA ENTRY'!W542,"")))</f>
        <v/>
      </c>
      <c r="CO543" s="3" t="str">
        <f>IF('DATA ENTRY'!CK542="","",IF('DATA ENTRY'!X542="","",IF(AND($CD$4='DATA ENTRY'!CK542,$CG$4='DATA ENTRY'!D542),'DATA ENTRY'!X542,"")))</f>
        <v/>
      </c>
      <c r="CP543" s="108" t="str">
        <f t="shared" si="135"/>
        <v/>
      </c>
      <c r="CQ543" s="108" t="str">
        <f>IF('DATA ENTRY'!CK542="","",IF('DATA ENTRY'!G542="","",IF(AND($CD$4='DATA ENTRY'!CK542,$CG$4='DATA ENTRY'!D542),'DATA ENTRY'!G542,"")))</f>
        <v/>
      </c>
      <c r="CR543" s="230" t="str">
        <f>IF('DATA ENTRY'!CK542="","",IF('DATA ENTRY'!D542="","",IF(AND($CD$4='DATA ENTRY'!CK542,$CG$4='DATA ENTRY'!D542),'DATA ENTRY'!D542,"")))</f>
        <v/>
      </c>
      <c r="CS543">
        <f t="shared" si="136"/>
        <v>0</v>
      </c>
      <c r="CT543">
        <f t="shared" si="137"/>
        <v>0</v>
      </c>
      <c r="CV543" s="139"/>
      <c r="CX543">
        <f t="shared" si="138"/>
        <v>0</v>
      </c>
      <c r="DB543" t="str">
        <f t="shared" si="145"/>
        <v/>
      </c>
      <c r="DC543" t="str">
        <f t="shared" si="146"/>
        <v/>
      </c>
      <c r="DD543" s="224">
        <v>537</v>
      </c>
      <c r="DE543" s="3" t="str">
        <f>IF('DATA ENTRY'!CK542="","",IF('DATA ENTRY'!B542="","",IF(AND($DF$4='DATA ENTRY'!D542),'DATA ENTRY'!B542,"")))</f>
        <v/>
      </c>
      <c r="DF543" s="3" t="str">
        <f>IF('DATA ENTRY'!CK542="","",IF('DATA ENTRY'!C542="","",IF(AND($DF$4='DATA ENTRY'!D542),'DATA ENTRY'!C542,"")))</f>
        <v/>
      </c>
      <c r="DG543" s="4" t="str">
        <f>IF('DATA ENTRY'!CK542="","",IF('DATA ENTRY'!I542="","",IF(AND($DF$4='DATA ENTRY'!D542),'DATA ENTRY'!I542,"")))</f>
        <v/>
      </c>
      <c r="DH543" s="4" t="str">
        <f>IF('DATA ENTRY'!CK542="","",IF('DATA ENTRY'!CK542="","",IF(AND($DF$4='DATA ENTRY'!D542),'DATA ENTRY'!CK542,"")))</f>
        <v/>
      </c>
      <c r="DI543" s="3" t="str">
        <f>IF('DATA ENTRY'!CK542="","",IF('DATA ENTRY'!N542="","",IF(AND($DF$4='DATA ENTRY'!D542),'DATA ENTRY'!N542,"")))</f>
        <v/>
      </c>
      <c r="DJ543" s="107" t="str">
        <f>IF('DATA ENTRY'!CK542="","",IF('DATA ENTRY'!O542="","",IF(AND($DF$4='DATA ENTRY'!D542),'DATA ENTRY'!O542,"")))</f>
        <v/>
      </c>
      <c r="DK543" s="3" t="str">
        <f>IF('DATA ENTRY'!CK542="","",IF('DATA ENTRY'!P542="","",IF(AND($DF$4='DATA ENTRY'!D542),'DATA ENTRY'!P542,"")))</f>
        <v/>
      </c>
      <c r="DL543" s="107" t="str">
        <f>IF('DATA ENTRY'!CK542="","",IF('DATA ENTRY'!Q542="","",IF(AND($DF$4='DATA ENTRY'!D542),'DATA ENTRY'!Q542,"")))</f>
        <v/>
      </c>
      <c r="DM543" s="3" t="str">
        <f>IF('DATA ENTRY'!CK542="","",IF('DATA ENTRY'!R542="","",IF(AND($DF$4='DATA ENTRY'!D542),'DATA ENTRY'!R542,"")))</f>
        <v/>
      </c>
      <c r="DN543" s="107" t="str">
        <f>IF('DATA ENTRY'!CK542="","",IF('DATA ENTRY'!S542="","",IF(AND($DF$4='DATA ENTRY'!D542),'DATA ENTRY'!S542,"")))</f>
        <v/>
      </c>
      <c r="DO543" s="3" t="str">
        <f>IF('DATA ENTRY'!CK542="","",IF('DATA ENTRY'!E542="","",IF(AND($DF$4='DATA ENTRY'!D542),'DATA ENTRY'!E542,"")))</f>
        <v/>
      </c>
      <c r="DP543" s="3" t="str">
        <f>IF('DATA ENTRY'!CK542="","",IF('DATA ENTRY'!D542="","",IF(AND($DF$4='DATA ENTRY'!D542),'DATA ENTRY'!D542,"")))</f>
        <v/>
      </c>
      <c r="DQ543" s="3" t="str">
        <f>IF('DATA ENTRY'!CK542="","",IF('DATA ENTRY'!W542="","",IF(AND($DF$4='DATA ENTRY'!D542),'DATA ENTRY'!W542,"")))</f>
        <v/>
      </c>
      <c r="DR543" s="3" t="str">
        <f>IF('DATA ENTRY'!CK542="","",IF('DATA ENTRY'!X542="","",IF(AND($DF$4='DATA ENTRY'!D542),'DATA ENTRY'!X542,"")))</f>
        <v/>
      </c>
      <c r="DS543" s="108" t="str">
        <f t="shared" si="139"/>
        <v/>
      </c>
      <c r="DT543" s="108" t="str">
        <f>IF('DATA ENTRY'!CK542="","",IF('DATA ENTRY'!D542="","",IF(AND($DF$4='DATA ENTRY'!D542),'DATA ENTRY'!G542,"")))</f>
        <v/>
      </c>
      <c r="DY543">
        <f t="shared" si="140"/>
        <v>0</v>
      </c>
      <c r="EB543" t="str">
        <f t="shared" si="141"/>
        <v/>
      </c>
      <c r="EC543" t="str">
        <f t="shared" si="142"/>
        <v/>
      </c>
      <c r="ED543" s="224">
        <v>537</v>
      </c>
      <c r="EE543" s="3" t="str">
        <f>IF('DATA ENTRY'!CK542="","",IF('DATA ENTRY'!B542="","",IF(AND($EF$4='DATA ENTRY'!G542,$EH$4='DATA ENTRY'!F542),'DATA ENTRY'!B542,"")))</f>
        <v/>
      </c>
      <c r="EF543" s="3" t="str">
        <f>IF('DATA ENTRY'!CK542="","",IF('DATA ENTRY'!C542="","",IF(AND($EF$4='DATA ENTRY'!G542,$EH$4='DATA ENTRY'!F542),'DATA ENTRY'!C542,"")))</f>
        <v/>
      </c>
      <c r="EG543" s="4" t="str">
        <f>IF('DATA ENTRY'!CK542="","",IF('DATA ENTRY'!I542="","",IF(AND($EF$4='DATA ENTRY'!G542,$EH$4='DATA ENTRY'!F542),'DATA ENTRY'!I542,"")))</f>
        <v/>
      </c>
      <c r="EH543" s="4" t="str">
        <f>IF('DATA ENTRY'!CK542="","",IF('DATA ENTRY'!CK542="","",IF(AND($EF$4='DATA ENTRY'!G542,$EH$4='DATA ENTRY'!F542),'DATA ENTRY'!CK542,"")))</f>
        <v/>
      </c>
      <c r="EI543" s="3" t="str">
        <f>IF('DATA ENTRY'!CK542="","",IF('DATA ENTRY'!N542="","",IF(AND($EF$4='DATA ENTRY'!G542,$EH$4='DATA ENTRY'!F542),'DATA ENTRY'!N542,"")))</f>
        <v/>
      </c>
      <c r="EJ543" s="107" t="str">
        <f>IF('DATA ENTRY'!CK542="","",IF('DATA ENTRY'!O542="","",IF(AND($EF$4='DATA ENTRY'!G542,$EH$4='DATA ENTRY'!F542),'DATA ENTRY'!O542,"")))</f>
        <v/>
      </c>
      <c r="EK543" s="3" t="str">
        <f>IF('DATA ENTRY'!CK542="","",IF('DATA ENTRY'!P542="","",IF(AND($EF$4='DATA ENTRY'!G542,$EH$4='DATA ENTRY'!F542),'DATA ENTRY'!P542,"")))</f>
        <v/>
      </c>
      <c r="EL543" s="107" t="str">
        <f>IF('DATA ENTRY'!CK542="","",IF('DATA ENTRY'!Q542="","",IF(AND($EF$4='DATA ENTRY'!G542,$EH$4='DATA ENTRY'!F542),'DATA ENTRY'!Q542,"")))</f>
        <v/>
      </c>
      <c r="EM543" s="3" t="str">
        <f>IF('DATA ENTRY'!CK542="","",IF('DATA ENTRY'!R542="","",IF(AND($EF$4='DATA ENTRY'!G542,$EH$4='DATA ENTRY'!F542),'DATA ENTRY'!R542,"")))</f>
        <v/>
      </c>
      <c r="EN543" s="107" t="str">
        <f>IF('DATA ENTRY'!CK542="","",IF('DATA ENTRY'!S542="","",IF(AND($EF$4='DATA ENTRY'!G542,$EH$4='DATA ENTRY'!F542),'DATA ENTRY'!S542,"")))</f>
        <v/>
      </c>
      <c r="EO543" s="3" t="str">
        <f>IF('DATA ENTRY'!CK542="","",IF('DATA ENTRY'!E542="","",IF(AND($EF$4='DATA ENTRY'!G542,$EH$4='DATA ENTRY'!F542),'DATA ENTRY'!E542,"")))</f>
        <v/>
      </c>
      <c r="EP543" s="3" t="str">
        <f>IF('DATA ENTRY'!CK542="","",IF('DATA ENTRY'!D542="","",IF(AND($EF$4='DATA ENTRY'!G542,$EH$4='DATA ENTRY'!F542),'DATA ENTRY'!D542,"")))</f>
        <v/>
      </c>
      <c r="EQ543" s="3" t="str">
        <f>IF('DATA ENTRY'!CK542="","",IF('DATA ENTRY'!W542="","",IF(AND($EF$4='DATA ENTRY'!G542,$EH$4='DATA ENTRY'!F542),'DATA ENTRY'!W542,"")))</f>
        <v/>
      </c>
      <c r="ER543" s="3" t="str">
        <f>IF('DATA ENTRY'!CK542="","",IF('DATA ENTRY'!X542="","",IF(AND($EF$4='DATA ENTRY'!G542,$EH$4='DATA ENTRY'!F542),'DATA ENTRY'!X542,"")))</f>
        <v/>
      </c>
      <c r="ES543" s="108" t="str">
        <f t="shared" si="143"/>
        <v/>
      </c>
      <c r="ET543" s="108" t="str">
        <f>IF('DATA ENTRY'!CK542="","",IF('DATA ENTRY'!D542="","",IF(AND($EF$4='DATA ENTRY'!G542,$EH$4='DATA ENTRY'!F542),'DATA ENTRY'!G542,"")))</f>
        <v/>
      </c>
      <c r="EY543">
        <f t="shared" si="144"/>
        <v>0</v>
      </c>
    </row>
    <row r="544" spans="1:155">
      <c r="A544" t="str">
        <f>IF(S544=0,"",1+(MAX($A$7:A543)))</f>
        <v/>
      </c>
      <c r="B544" s="224">
        <v>538</v>
      </c>
      <c r="C544" s="3" t="str">
        <f>IF('DATA ENTRY'!CK543="","",IF('DATA ENTRY'!B543="","",IF($D$4="All Post",'DATA ENTRY'!B543,IF(AND($D$4='DATA ENTRY'!CK543),'DATA ENTRY'!B543,""))))</f>
        <v/>
      </c>
      <c r="D544" s="3" t="str">
        <f>IF('DATA ENTRY'!CK543="","",IF('DATA ENTRY'!C543="","",IF($D$4="All Post",'DATA ENTRY'!C543,IF(AND($D$4='DATA ENTRY'!CK543),'DATA ENTRY'!C543,""))))</f>
        <v/>
      </c>
      <c r="E544" s="4" t="str">
        <f>IF('DATA ENTRY'!CK543="","",IF('DATA ENTRY'!I543="","",IF($D$4="All Post",'DATA ENTRY'!I543,IF(AND($D$4='DATA ENTRY'!CK543),'DATA ENTRY'!I543,""))))</f>
        <v/>
      </c>
      <c r="F544" s="4" t="str">
        <f>IF('DATA ENTRY'!CK543="","",IF('DATA ENTRY'!CK543="","",IF($D$4="All Post",'DATA ENTRY'!CK543,IF(AND($D$4='DATA ENTRY'!CK543),'DATA ENTRY'!CK543,""))))</f>
        <v/>
      </c>
      <c r="G544" s="3" t="str">
        <f>IF('DATA ENTRY'!CK543="","",IF('DATA ENTRY'!N543="","",IF($D$4="All Post",'DATA ENTRY'!N543,IF(AND($D$4='DATA ENTRY'!CK543),'DATA ENTRY'!N543,""))))</f>
        <v/>
      </c>
      <c r="H544" s="107" t="str">
        <f>IF('DATA ENTRY'!CK543="","",IF('DATA ENTRY'!O543="","",IF($D$4="All Post",'DATA ENTRY'!O543,IF(AND($D$4='DATA ENTRY'!CK543),'DATA ENTRY'!O543,""))))</f>
        <v/>
      </c>
      <c r="I544" s="3" t="str">
        <f>IF('DATA ENTRY'!CK543="","",IF('DATA ENTRY'!P543="","",IF($D$4="All Post",'DATA ENTRY'!P543,IF(AND($D$4='DATA ENTRY'!CK543),'DATA ENTRY'!P543,""))))</f>
        <v/>
      </c>
      <c r="J544" s="107" t="str">
        <f>IF('DATA ENTRY'!CK543="","",IF('DATA ENTRY'!Q543="","",IF($D$4="All Post",'DATA ENTRY'!Q543,IF(AND($D$4='DATA ENTRY'!CK543),'DATA ENTRY'!Q543,""))))</f>
        <v/>
      </c>
      <c r="K544" s="3" t="str">
        <f>IF('DATA ENTRY'!CK543="","",IF('DATA ENTRY'!R543="","",IF($D$4="All Post",'DATA ENTRY'!R543,IF(AND($D$4='DATA ENTRY'!CK543),'DATA ENTRY'!R543,""))))</f>
        <v/>
      </c>
      <c r="L544" s="3" t="str">
        <f>IF('DATA ENTRY'!CK543="","",IF('DATA ENTRY'!S543="","",IF($D$4="All Post",'DATA ENTRY'!S543,IF(AND($D$4='DATA ENTRY'!CK543),'DATA ENTRY'!S543,""))))</f>
        <v/>
      </c>
      <c r="M544" s="3" t="str">
        <f>IF('DATA ENTRY'!CK543="","",IF('DATA ENTRY'!E543="","",IF($D$4="All Post",'DATA ENTRY'!E543,IF(AND($D$4='DATA ENTRY'!CK543),'DATA ENTRY'!E543,""))))</f>
        <v/>
      </c>
      <c r="N544" s="3" t="str">
        <f>IF('DATA ENTRY'!CK543="","",IF('DATA ENTRY'!W543="","",IF($D$4="All Post",'DATA ENTRY'!W543,IF(AND($D$4='DATA ENTRY'!CK543),'DATA ENTRY'!W543,""))))</f>
        <v/>
      </c>
      <c r="O544" s="3" t="str">
        <f>IF('DATA ENTRY'!CK543="","",IF('DATA ENTRY'!X543="","",IF($D$4="All Post",'DATA ENTRY'!X543,IF(AND($D$4='DATA ENTRY'!CK543),'DATA ENTRY'!X543,""))))</f>
        <v/>
      </c>
      <c r="P544" s="3" t="str">
        <f>IF('DATA ENTRY'!CK543="","",IF('DATA ENTRY'!G543="","",IF($D$4="All Post",'DATA ENTRY'!G543,IF(AND($D$4='DATA ENTRY'!CK543),'DATA ENTRY'!G543,""))))</f>
        <v/>
      </c>
      <c r="S544">
        <f t="shared" si="131"/>
        <v>0</v>
      </c>
      <c r="T544" t="str">
        <f t="shared" si="132"/>
        <v/>
      </c>
      <c r="BZ544" t="str">
        <f t="shared" si="133"/>
        <v/>
      </c>
      <c r="CA544" t="str">
        <f t="shared" si="134"/>
        <v/>
      </c>
      <c r="CB544" s="224">
        <v>538</v>
      </c>
      <c r="CC544" s="3" t="str">
        <f>IF('DATA ENTRY'!CK543="","",IF('DATA ENTRY'!B543="","",IF(AND($CD$4='DATA ENTRY'!CK543,$CG$4='DATA ENTRY'!D543),'DATA ENTRY'!B543,"")))</f>
        <v/>
      </c>
      <c r="CD544" s="3" t="str">
        <f>IF('DATA ENTRY'!CK543="","",IF('DATA ENTRY'!C543="","",IF(AND($CD$4='DATA ENTRY'!CK543,$CG$4='DATA ENTRY'!D543),'DATA ENTRY'!C543,"")))</f>
        <v/>
      </c>
      <c r="CE544" s="4" t="str">
        <f>IF('DATA ENTRY'!CK543="","",IF('DATA ENTRY'!I543="","",IF(AND($CD$4='DATA ENTRY'!CK543,$CG$4='DATA ENTRY'!D543),'DATA ENTRY'!I543,"")))</f>
        <v/>
      </c>
      <c r="CF544" s="4" t="str">
        <f>IF('DATA ENTRY'!CK543="","",IF('DATA ENTRY'!CK543="","",IF(AND($CD$4='DATA ENTRY'!CK543,$CG$4='DATA ENTRY'!D543),'DATA ENTRY'!CK543,"")))</f>
        <v/>
      </c>
      <c r="CG544" s="3" t="str">
        <f>IF('DATA ENTRY'!CK543="","",IF('DATA ENTRY'!N543="","",IF(AND($CD$4='DATA ENTRY'!CK543,$CG$4='DATA ENTRY'!D543),'DATA ENTRY'!N543,"")))</f>
        <v/>
      </c>
      <c r="CH544" s="107" t="str">
        <f>IF('DATA ENTRY'!CK543="","",IF('DATA ENTRY'!O543="","",IF(AND($CD$4='DATA ENTRY'!CK543,$CG$4='DATA ENTRY'!D543),'DATA ENTRY'!O543,"")))</f>
        <v/>
      </c>
      <c r="CI544" s="3" t="str">
        <f>IF('DATA ENTRY'!CK543="","",IF('DATA ENTRY'!P543="","",IF(AND($CD$4='DATA ENTRY'!CK543,$CG$4='DATA ENTRY'!D543),'DATA ENTRY'!P543,"")))</f>
        <v/>
      </c>
      <c r="CJ544" s="107" t="str">
        <f>IF('DATA ENTRY'!CK543="","",IF('DATA ENTRY'!Q543="","",IF(AND($CD$4='DATA ENTRY'!CK543,$CG$4='DATA ENTRY'!D543),'DATA ENTRY'!Q543,"")))</f>
        <v/>
      </c>
      <c r="CK544" s="3" t="str">
        <f>IF('DATA ENTRY'!CK543="","",IF('DATA ENTRY'!R543="","",IF(AND($CD$4='DATA ENTRY'!CK543,$CG$4='DATA ENTRY'!D543),'DATA ENTRY'!R543,"")))</f>
        <v/>
      </c>
      <c r="CL544" s="3" t="str">
        <f>IF('DATA ENTRY'!CK543="","",IF('DATA ENTRY'!S543="","",IF(AND($CD$4='DATA ENTRY'!CK543,$CG$4='DATA ENTRY'!D543),'DATA ENTRY'!S543,"")))</f>
        <v/>
      </c>
      <c r="CM544" s="3" t="str">
        <f>IF('DATA ENTRY'!CK543="","",IF('DATA ENTRY'!E543="","",IF(AND($CD$4='DATA ENTRY'!CK543,$CG$4='DATA ENTRY'!D543),'DATA ENTRY'!E543,"")))</f>
        <v/>
      </c>
      <c r="CN544" s="3" t="str">
        <f>IF('DATA ENTRY'!CK543="","",IF('DATA ENTRY'!W543="","",IF(AND($CD$4='DATA ENTRY'!CK543,$CG$4='DATA ENTRY'!D543),'DATA ENTRY'!W543,"")))</f>
        <v/>
      </c>
      <c r="CO544" s="3" t="str">
        <f>IF('DATA ENTRY'!CK543="","",IF('DATA ENTRY'!X543="","",IF(AND($CD$4='DATA ENTRY'!CK543,$CG$4='DATA ENTRY'!D543),'DATA ENTRY'!X543,"")))</f>
        <v/>
      </c>
      <c r="CP544" s="108" t="str">
        <f t="shared" si="135"/>
        <v/>
      </c>
      <c r="CQ544" s="108" t="str">
        <f>IF('DATA ENTRY'!CK543="","",IF('DATA ENTRY'!G543="","",IF(AND($CD$4='DATA ENTRY'!CK543,$CG$4='DATA ENTRY'!D543),'DATA ENTRY'!G543,"")))</f>
        <v/>
      </c>
      <c r="CR544" s="230" t="str">
        <f>IF('DATA ENTRY'!CK543="","",IF('DATA ENTRY'!D543="","",IF(AND($CD$4='DATA ENTRY'!CK543,$CG$4='DATA ENTRY'!D543),'DATA ENTRY'!D543,"")))</f>
        <v/>
      </c>
      <c r="CS544">
        <f t="shared" si="136"/>
        <v>0</v>
      </c>
      <c r="CT544">
        <f t="shared" si="137"/>
        <v>0</v>
      </c>
      <c r="CV544" s="139"/>
      <c r="CX544">
        <f t="shared" si="138"/>
        <v>0</v>
      </c>
      <c r="DB544" t="str">
        <f t="shared" si="145"/>
        <v/>
      </c>
      <c r="DC544" t="str">
        <f t="shared" si="146"/>
        <v/>
      </c>
      <c r="DD544" s="224">
        <v>538</v>
      </c>
      <c r="DE544" s="3" t="str">
        <f>IF('DATA ENTRY'!CK543="","",IF('DATA ENTRY'!B543="","",IF(AND($DF$4='DATA ENTRY'!D543),'DATA ENTRY'!B543,"")))</f>
        <v/>
      </c>
      <c r="DF544" s="3" t="str">
        <f>IF('DATA ENTRY'!CK543="","",IF('DATA ENTRY'!C543="","",IF(AND($DF$4='DATA ENTRY'!D543),'DATA ENTRY'!C543,"")))</f>
        <v/>
      </c>
      <c r="DG544" s="4" t="str">
        <f>IF('DATA ENTRY'!CK543="","",IF('DATA ENTRY'!I543="","",IF(AND($DF$4='DATA ENTRY'!D543),'DATA ENTRY'!I543,"")))</f>
        <v/>
      </c>
      <c r="DH544" s="4" t="str">
        <f>IF('DATA ENTRY'!CK543="","",IF('DATA ENTRY'!CK543="","",IF(AND($DF$4='DATA ENTRY'!D543),'DATA ENTRY'!CK543,"")))</f>
        <v/>
      </c>
      <c r="DI544" s="3" t="str">
        <f>IF('DATA ENTRY'!CK543="","",IF('DATA ENTRY'!N543="","",IF(AND($DF$4='DATA ENTRY'!D543),'DATA ENTRY'!N543,"")))</f>
        <v/>
      </c>
      <c r="DJ544" s="107" t="str">
        <f>IF('DATA ENTRY'!CK543="","",IF('DATA ENTRY'!O543="","",IF(AND($DF$4='DATA ENTRY'!D543),'DATA ENTRY'!O543,"")))</f>
        <v/>
      </c>
      <c r="DK544" s="3" t="str">
        <f>IF('DATA ENTRY'!CK543="","",IF('DATA ENTRY'!P543="","",IF(AND($DF$4='DATA ENTRY'!D543),'DATA ENTRY'!P543,"")))</f>
        <v/>
      </c>
      <c r="DL544" s="107" t="str">
        <f>IF('DATA ENTRY'!CK543="","",IF('DATA ENTRY'!Q543="","",IF(AND($DF$4='DATA ENTRY'!D543),'DATA ENTRY'!Q543,"")))</f>
        <v/>
      </c>
      <c r="DM544" s="3" t="str">
        <f>IF('DATA ENTRY'!CK543="","",IF('DATA ENTRY'!R543="","",IF(AND($DF$4='DATA ENTRY'!D543),'DATA ENTRY'!R543,"")))</f>
        <v/>
      </c>
      <c r="DN544" s="107" t="str">
        <f>IF('DATA ENTRY'!CK543="","",IF('DATA ENTRY'!S543="","",IF(AND($DF$4='DATA ENTRY'!D543),'DATA ENTRY'!S543,"")))</f>
        <v/>
      </c>
      <c r="DO544" s="3" t="str">
        <f>IF('DATA ENTRY'!CK543="","",IF('DATA ENTRY'!E543="","",IF(AND($DF$4='DATA ENTRY'!D543),'DATA ENTRY'!E543,"")))</f>
        <v/>
      </c>
      <c r="DP544" s="3" t="str">
        <f>IF('DATA ENTRY'!CK543="","",IF('DATA ENTRY'!D543="","",IF(AND($DF$4='DATA ENTRY'!D543),'DATA ENTRY'!D543,"")))</f>
        <v/>
      </c>
      <c r="DQ544" s="3" t="str">
        <f>IF('DATA ENTRY'!CK543="","",IF('DATA ENTRY'!W543="","",IF(AND($DF$4='DATA ENTRY'!D543),'DATA ENTRY'!W543,"")))</f>
        <v/>
      </c>
      <c r="DR544" s="3" t="str">
        <f>IF('DATA ENTRY'!CK543="","",IF('DATA ENTRY'!X543="","",IF(AND($DF$4='DATA ENTRY'!D543),'DATA ENTRY'!X543,"")))</f>
        <v/>
      </c>
      <c r="DS544" s="108" t="str">
        <f t="shared" si="139"/>
        <v/>
      </c>
      <c r="DT544" s="108" t="str">
        <f>IF('DATA ENTRY'!CK543="","",IF('DATA ENTRY'!D543="","",IF(AND($DF$4='DATA ENTRY'!D543),'DATA ENTRY'!G543,"")))</f>
        <v/>
      </c>
      <c r="DY544">
        <f t="shared" si="140"/>
        <v>0</v>
      </c>
      <c r="EB544" t="str">
        <f t="shared" si="141"/>
        <v/>
      </c>
      <c r="EC544" t="str">
        <f t="shared" si="142"/>
        <v/>
      </c>
      <c r="ED544" s="224">
        <v>538</v>
      </c>
      <c r="EE544" s="3" t="str">
        <f>IF('DATA ENTRY'!CK543="","",IF('DATA ENTRY'!B543="","",IF(AND($EF$4='DATA ENTRY'!G543,$EH$4='DATA ENTRY'!F543),'DATA ENTRY'!B543,"")))</f>
        <v/>
      </c>
      <c r="EF544" s="3" t="str">
        <f>IF('DATA ENTRY'!CK543="","",IF('DATA ENTRY'!C543="","",IF(AND($EF$4='DATA ENTRY'!G543,$EH$4='DATA ENTRY'!F543),'DATA ENTRY'!C543,"")))</f>
        <v/>
      </c>
      <c r="EG544" s="4" t="str">
        <f>IF('DATA ENTRY'!CK543="","",IF('DATA ENTRY'!I543="","",IF(AND($EF$4='DATA ENTRY'!G543,$EH$4='DATA ENTRY'!F543),'DATA ENTRY'!I543,"")))</f>
        <v/>
      </c>
      <c r="EH544" s="4" t="str">
        <f>IF('DATA ENTRY'!CK543="","",IF('DATA ENTRY'!CK543="","",IF(AND($EF$4='DATA ENTRY'!G543,$EH$4='DATA ENTRY'!F543),'DATA ENTRY'!CK543,"")))</f>
        <v/>
      </c>
      <c r="EI544" s="3" t="str">
        <f>IF('DATA ENTRY'!CK543="","",IF('DATA ENTRY'!N543="","",IF(AND($EF$4='DATA ENTRY'!G543,$EH$4='DATA ENTRY'!F543),'DATA ENTRY'!N543,"")))</f>
        <v/>
      </c>
      <c r="EJ544" s="107" t="str">
        <f>IF('DATA ENTRY'!CK543="","",IF('DATA ENTRY'!O543="","",IF(AND($EF$4='DATA ENTRY'!G543,$EH$4='DATA ENTRY'!F543),'DATA ENTRY'!O543,"")))</f>
        <v/>
      </c>
      <c r="EK544" s="3" t="str">
        <f>IF('DATA ENTRY'!CK543="","",IF('DATA ENTRY'!P543="","",IF(AND($EF$4='DATA ENTRY'!G543,$EH$4='DATA ENTRY'!F543),'DATA ENTRY'!P543,"")))</f>
        <v/>
      </c>
      <c r="EL544" s="107" t="str">
        <f>IF('DATA ENTRY'!CK543="","",IF('DATA ENTRY'!Q543="","",IF(AND($EF$4='DATA ENTRY'!G543,$EH$4='DATA ENTRY'!F543),'DATA ENTRY'!Q543,"")))</f>
        <v/>
      </c>
      <c r="EM544" s="3" t="str">
        <f>IF('DATA ENTRY'!CK543="","",IF('DATA ENTRY'!R543="","",IF(AND($EF$4='DATA ENTRY'!G543,$EH$4='DATA ENTRY'!F543),'DATA ENTRY'!R543,"")))</f>
        <v/>
      </c>
      <c r="EN544" s="107" t="str">
        <f>IF('DATA ENTRY'!CK543="","",IF('DATA ENTRY'!S543="","",IF(AND($EF$4='DATA ENTRY'!G543,$EH$4='DATA ENTRY'!F543),'DATA ENTRY'!S543,"")))</f>
        <v/>
      </c>
      <c r="EO544" s="3" t="str">
        <f>IF('DATA ENTRY'!CK543="","",IF('DATA ENTRY'!E543="","",IF(AND($EF$4='DATA ENTRY'!G543,$EH$4='DATA ENTRY'!F543),'DATA ENTRY'!E543,"")))</f>
        <v/>
      </c>
      <c r="EP544" s="3" t="str">
        <f>IF('DATA ENTRY'!CK543="","",IF('DATA ENTRY'!D543="","",IF(AND($EF$4='DATA ENTRY'!G543,$EH$4='DATA ENTRY'!F543),'DATA ENTRY'!D543,"")))</f>
        <v/>
      </c>
      <c r="EQ544" s="3" t="str">
        <f>IF('DATA ENTRY'!CK543="","",IF('DATA ENTRY'!W543="","",IF(AND($EF$4='DATA ENTRY'!G543,$EH$4='DATA ENTRY'!F543),'DATA ENTRY'!W543,"")))</f>
        <v/>
      </c>
      <c r="ER544" s="3" t="str">
        <f>IF('DATA ENTRY'!CK543="","",IF('DATA ENTRY'!X543="","",IF(AND($EF$4='DATA ENTRY'!G543,$EH$4='DATA ENTRY'!F543),'DATA ENTRY'!X543,"")))</f>
        <v/>
      </c>
      <c r="ES544" s="108" t="str">
        <f t="shared" si="143"/>
        <v/>
      </c>
      <c r="ET544" s="108" t="str">
        <f>IF('DATA ENTRY'!CK543="","",IF('DATA ENTRY'!D543="","",IF(AND($EF$4='DATA ENTRY'!G543,$EH$4='DATA ENTRY'!F543),'DATA ENTRY'!G543,"")))</f>
        <v/>
      </c>
      <c r="EY544">
        <f t="shared" si="144"/>
        <v>0</v>
      </c>
    </row>
    <row r="545" spans="1:155">
      <c r="A545" t="str">
        <f>IF(S545=0,"",1+(MAX($A$7:A544)))</f>
        <v/>
      </c>
      <c r="B545" s="224">
        <v>539</v>
      </c>
      <c r="C545" s="3" t="str">
        <f>IF('DATA ENTRY'!CK544="","",IF('DATA ENTRY'!B544="","",IF($D$4="All Post",'DATA ENTRY'!B544,IF(AND($D$4='DATA ENTRY'!CK544),'DATA ENTRY'!B544,""))))</f>
        <v/>
      </c>
      <c r="D545" s="3" t="str">
        <f>IF('DATA ENTRY'!CK544="","",IF('DATA ENTRY'!C544="","",IF($D$4="All Post",'DATA ENTRY'!C544,IF(AND($D$4='DATA ENTRY'!CK544),'DATA ENTRY'!C544,""))))</f>
        <v/>
      </c>
      <c r="E545" s="4" t="str">
        <f>IF('DATA ENTRY'!CK544="","",IF('DATA ENTRY'!I544="","",IF($D$4="All Post",'DATA ENTRY'!I544,IF(AND($D$4='DATA ENTRY'!CK544),'DATA ENTRY'!I544,""))))</f>
        <v/>
      </c>
      <c r="F545" s="4" t="str">
        <f>IF('DATA ENTRY'!CK544="","",IF('DATA ENTRY'!CK544="","",IF($D$4="All Post",'DATA ENTRY'!CK544,IF(AND($D$4='DATA ENTRY'!CK544),'DATA ENTRY'!CK544,""))))</f>
        <v/>
      </c>
      <c r="G545" s="3" t="str">
        <f>IF('DATA ENTRY'!CK544="","",IF('DATA ENTRY'!N544="","",IF($D$4="All Post",'DATA ENTRY'!N544,IF(AND($D$4='DATA ENTRY'!CK544),'DATA ENTRY'!N544,""))))</f>
        <v/>
      </c>
      <c r="H545" s="107" t="str">
        <f>IF('DATA ENTRY'!CK544="","",IF('DATA ENTRY'!O544="","",IF($D$4="All Post",'DATA ENTRY'!O544,IF(AND($D$4='DATA ENTRY'!CK544),'DATA ENTRY'!O544,""))))</f>
        <v/>
      </c>
      <c r="I545" s="3" t="str">
        <f>IF('DATA ENTRY'!CK544="","",IF('DATA ENTRY'!P544="","",IF($D$4="All Post",'DATA ENTRY'!P544,IF(AND($D$4='DATA ENTRY'!CK544),'DATA ENTRY'!P544,""))))</f>
        <v/>
      </c>
      <c r="J545" s="107" t="str">
        <f>IF('DATA ENTRY'!CK544="","",IF('DATA ENTRY'!Q544="","",IF($D$4="All Post",'DATA ENTRY'!Q544,IF(AND($D$4='DATA ENTRY'!CK544),'DATA ENTRY'!Q544,""))))</f>
        <v/>
      </c>
      <c r="K545" s="3" t="str">
        <f>IF('DATA ENTRY'!CK544="","",IF('DATA ENTRY'!R544="","",IF($D$4="All Post",'DATA ENTRY'!R544,IF(AND($D$4='DATA ENTRY'!CK544),'DATA ENTRY'!R544,""))))</f>
        <v/>
      </c>
      <c r="L545" s="3" t="str">
        <f>IF('DATA ENTRY'!CK544="","",IF('DATA ENTRY'!S544="","",IF($D$4="All Post",'DATA ENTRY'!S544,IF(AND($D$4='DATA ENTRY'!CK544),'DATA ENTRY'!S544,""))))</f>
        <v/>
      </c>
      <c r="M545" s="3" t="str">
        <f>IF('DATA ENTRY'!CK544="","",IF('DATA ENTRY'!E544="","",IF($D$4="All Post",'DATA ENTRY'!E544,IF(AND($D$4='DATA ENTRY'!CK544),'DATA ENTRY'!E544,""))))</f>
        <v/>
      </c>
      <c r="N545" s="3" t="str">
        <f>IF('DATA ENTRY'!CK544="","",IF('DATA ENTRY'!W544="","",IF($D$4="All Post",'DATA ENTRY'!W544,IF(AND($D$4='DATA ENTRY'!CK544),'DATA ENTRY'!W544,""))))</f>
        <v/>
      </c>
      <c r="O545" s="3" t="str">
        <f>IF('DATA ENTRY'!CK544="","",IF('DATA ENTRY'!X544="","",IF($D$4="All Post",'DATA ENTRY'!X544,IF(AND($D$4='DATA ENTRY'!CK544),'DATA ENTRY'!X544,""))))</f>
        <v/>
      </c>
      <c r="P545" s="3" t="str">
        <f>IF('DATA ENTRY'!CK544="","",IF('DATA ENTRY'!G544="","",IF($D$4="All Post",'DATA ENTRY'!G544,IF(AND($D$4='DATA ENTRY'!CK544),'DATA ENTRY'!G544,""))))</f>
        <v/>
      </c>
      <c r="S545">
        <f t="shared" si="131"/>
        <v>0</v>
      </c>
      <c r="T545" t="str">
        <f t="shared" si="132"/>
        <v/>
      </c>
      <c r="BZ545" t="str">
        <f t="shared" si="133"/>
        <v/>
      </c>
      <c r="CA545" t="str">
        <f t="shared" si="134"/>
        <v/>
      </c>
      <c r="CB545" s="224">
        <v>539</v>
      </c>
      <c r="CC545" s="3" t="str">
        <f>IF('DATA ENTRY'!CK544="","",IF('DATA ENTRY'!B544="","",IF(AND($CD$4='DATA ENTRY'!CK544,$CG$4='DATA ENTRY'!D544),'DATA ENTRY'!B544,"")))</f>
        <v/>
      </c>
      <c r="CD545" s="3" t="str">
        <f>IF('DATA ENTRY'!CK544="","",IF('DATA ENTRY'!C544="","",IF(AND($CD$4='DATA ENTRY'!CK544,$CG$4='DATA ENTRY'!D544),'DATA ENTRY'!C544,"")))</f>
        <v/>
      </c>
      <c r="CE545" s="4" t="str">
        <f>IF('DATA ENTRY'!CK544="","",IF('DATA ENTRY'!I544="","",IF(AND($CD$4='DATA ENTRY'!CK544,$CG$4='DATA ENTRY'!D544),'DATA ENTRY'!I544,"")))</f>
        <v/>
      </c>
      <c r="CF545" s="4" t="str">
        <f>IF('DATA ENTRY'!CK544="","",IF('DATA ENTRY'!CK544="","",IF(AND($CD$4='DATA ENTRY'!CK544,$CG$4='DATA ENTRY'!D544),'DATA ENTRY'!CK544,"")))</f>
        <v/>
      </c>
      <c r="CG545" s="3" t="str">
        <f>IF('DATA ENTRY'!CK544="","",IF('DATA ENTRY'!N544="","",IF(AND($CD$4='DATA ENTRY'!CK544,$CG$4='DATA ENTRY'!D544),'DATA ENTRY'!N544,"")))</f>
        <v/>
      </c>
      <c r="CH545" s="107" t="str">
        <f>IF('DATA ENTRY'!CK544="","",IF('DATA ENTRY'!O544="","",IF(AND($CD$4='DATA ENTRY'!CK544,$CG$4='DATA ENTRY'!D544),'DATA ENTRY'!O544,"")))</f>
        <v/>
      </c>
      <c r="CI545" s="3" t="str">
        <f>IF('DATA ENTRY'!CK544="","",IF('DATA ENTRY'!P544="","",IF(AND($CD$4='DATA ENTRY'!CK544,$CG$4='DATA ENTRY'!D544),'DATA ENTRY'!P544,"")))</f>
        <v/>
      </c>
      <c r="CJ545" s="107" t="str">
        <f>IF('DATA ENTRY'!CK544="","",IF('DATA ENTRY'!Q544="","",IF(AND($CD$4='DATA ENTRY'!CK544,$CG$4='DATA ENTRY'!D544),'DATA ENTRY'!Q544,"")))</f>
        <v/>
      </c>
      <c r="CK545" s="3" t="str">
        <f>IF('DATA ENTRY'!CK544="","",IF('DATA ENTRY'!R544="","",IF(AND($CD$4='DATA ENTRY'!CK544,$CG$4='DATA ENTRY'!D544),'DATA ENTRY'!R544,"")))</f>
        <v/>
      </c>
      <c r="CL545" s="3" t="str">
        <f>IF('DATA ENTRY'!CK544="","",IF('DATA ENTRY'!S544="","",IF(AND($CD$4='DATA ENTRY'!CK544,$CG$4='DATA ENTRY'!D544),'DATA ENTRY'!S544,"")))</f>
        <v/>
      </c>
      <c r="CM545" s="3" t="str">
        <f>IF('DATA ENTRY'!CK544="","",IF('DATA ENTRY'!E544="","",IF(AND($CD$4='DATA ENTRY'!CK544,$CG$4='DATA ENTRY'!D544),'DATA ENTRY'!E544,"")))</f>
        <v/>
      </c>
      <c r="CN545" s="3" t="str">
        <f>IF('DATA ENTRY'!CK544="","",IF('DATA ENTRY'!W544="","",IF(AND($CD$4='DATA ENTRY'!CK544,$CG$4='DATA ENTRY'!D544),'DATA ENTRY'!W544,"")))</f>
        <v/>
      </c>
      <c r="CO545" s="3" t="str">
        <f>IF('DATA ENTRY'!CK544="","",IF('DATA ENTRY'!X544="","",IF(AND($CD$4='DATA ENTRY'!CK544,$CG$4='DATA ENTRY'!D544),'DATA ENTRY'!X544,"")))</f>
        <v/>
      </c>
      <c r="CP545" s="108" t="str">
        <f t="shared" si="135"/>
        <v/>
      </c>
      <c r="CQ545" s="108" t="str">
        <f>IF('DATA ENTRY'!CK544="","",IF('DATA ENTRY'!G544="","",IF(AND($CD$4='DATA ENTRY'!CK544,$CG$4='DATA ENTRY'!D544),'DATA ENTRY'!G544,"")))</f>
        <v/>
      </c>
      <c r="CR545" s="230" t="str">
        <f>IF('DATA ENTRY'!CK544="","",IF('DATA ENTRY'!D544="","",IF(AND($CD$4='DATA ENTRY'!CK544,$CG$4='DATA ENTRY'!D544),'DATA ENTRY'!D544,"")))</f>
        <v/>
      </c>
      <c r="CS545">
        <f t="shared" si="136"/>
        <v>0</v>
      </c>
      <c r="CT545">
        <f t="shared" si="137"/>
        <v>0</v>
      </c>
      <c r="CV545" s="139"/>
      <c r="CX545">
        <f t="shared" si="138"/>
        <v>0</v>
      </c>
      <c r="DB545" t="str">
        <f t="shared" si="145"/>
        <v/>
      </c>
      <c r="DC545" t="str">
        <f t="shared" si="146"/>
        <v/>
      </c>
      <c r="DD545" s="224">
        <v>539</v>
      </c>
      <c r="DE545" s="3" t="str">
        <f>IF('DATA ENTRY'!CK544="","",IF('DATA ENTRY'!B544="","",IF(AND($DF$4='DATA ENTRY'!D544),'DATA ENTRY'!B544,"")))</f>
        <v/>
      </c>
      <c r="DF545" s="3" t="str">
        <f>IF('DATA ENTRY'!CK544="","",IF('DATA ENTRY'!C544="","",IF(AND($DF$4='DATA ENTRY'!D544),'DATA ENTRY'!C544,"")))</f>
        <v/>
      </c>
      <c r="DG545" s="4" t="str">
        <f>IF('DATA ENTRY'!CK544="","",IF('DATA ENTRY'!I544="","",IF(AND($DF$4='DATA ENTRY'!D544),'DATA ENTRY'!I544,"")))</f>
        <v/>
      </c>
      <c r="DH545" s="4" t="str">
        <f>IF('DATA ENTRY'!CK544="","",IF('DATA ENTRY'!CK544="","",IF(AND($DF$4='DATA ENTRY'!D544),'DATA ENTRY'!CK544,"")))</f>
        <v/>
      </c>
      <c r="DI545" s="3" t="str">
        <f>IF('DATA ENTRY'!CK544="","",IF('DATA ENTRY'!N544="","",IF(AND($DF$4='DATA ENTRY'!D544),'DATA ENTRY'!N544,"")))</f>
        <v/>
      </c>
      <c r="DJ545" s="107" t="str">
        <f>IF('DATA ENTRY'!CK544="","",IF('DATA ENTRY'!O544="","",IF(AND($DF$4='DATA ENTRY'!D544),'DATA ENTRY'!O544,"")))</f>
        <v/>
      </c>
      <c r="DK545" s="3" t="str">
        <f>IF('DATA ENTRY'!CK544="","",IF('DATA ENTRY'!P544="","",IF(AND($DF$4='DATA ENTRY'!D544),'DATA ENTRY'!P544,"")))</f>
        <v/>
      </c>
      <c r="DL545" s="107" t="str">
        <f>IF('DATA ENTRY'!CK544="","",IF('DATA ENTRY'!Q544="","",IF(AND($DF$4='DATA ENTRY'!D544),'DATA ENTRY'!Q544,"")))</f>
        <v/>
      </c>
      <c r="DM545" s="3" t="str">
        <f>IF('DATA ENTRY'!CK544="","",IF('DATA ENTRY'!R544="","",IF(AND($DF$4='DATA ENTRY'!D544),'DATA ENTRY'!R544,"")))</f>
        <v/>
      </c>
      <c r="DN545" s="107" t="str">
        <f>IF('DATA ENTRY'!CK544="","",IF('DATA ENTRY'!S544="","",IF(AND($DF$4='DATA ENTRY'!D544),'DATA ENTRY'!S544,"")))</f>
        <v/>
      </c>
      <c r="DO545" s="3" t="str">
        <f>IF('DATA ENTRY'!CK544="","",IF('DATA ENTRY'!E544="","",IF(AND($DF$4='DATA ENTRY'!D544),'DATA ENTRY'!E544,"")))</f>
        <v/>
      </c>
      <c r="DP545" s="3" t="str">
        <f>IF('DATA ENTRY'!CK544="","",IF('DATA ENTRY'!D544="","",IF(AND($DF$4='DATA ENTRY'!D544),'DATA ENTRY'!D544,"")))</f>
        <v/>
      </c>
      <c r="DQ545" s="3" t="str">
        <f>IF('DATA ENTRY'!CK544="","",IF('DATA ENTRY'!W544="","",IF(AND($DF$4='DATA ENTRY'!D544),'DATA ENTRY'!W544,"")))</f>
        <v/>
      </c>
      <c r="DR545" s="3" t="str">
        <f>IF('DATA ENTRY'!CK544="","",IF('DATA ENTRY'!X544="","",IF(AND($DF$4='DATA ENTRY'!D544),'DATA ENTRY'!X544,"")))</f>
        <v/>
      </c>
      <c r="DS545" s="108" t="str">
        <f t="shared" si="139"/>
        <v/>
      </c>
      <c r="DT545" s="108" t="str">
        <f>IF('DATA ENTRY'!CK544="","",IF('DATA ENTRY'!D544="","",IF(AND($DF$4='DATA ENTRY'!D544),'DATA ENTRY'!G544,"")))</f>
        <v/>
      </c>
      <c r="DY545">
        <f t="shared" si="140"/>
        <v>0</v>
      </c>
      <c r="EB545" t="str">
        <f t="shared" si="141"/>
        <v/>
      </c>
      <c r="EC545" t="str">
        <f t="shared" si="142"/>
        <v/>
      </c>
      <c r="ED545" s="224">
        <v>539</v>
      </c>
      <c r="EE545" s="3" t="str">
        <f>IF('DATA ENTRY'!CK544="","",IF('DATA ENTRY'!B544="","",IF(AND($EF$4='DATA ENTRY'!G544,$EH$4='DATA ENTRY'!F544),'DATA ENTRY'!B544,"")))</f>
        <v/>
      </c>
      <c r="EF545" s="3" t="str">
        <f>IF('DATA ENTRY'!CK544="","",IF('DATA ENTRY'!C544="","",IF(AND($EF$4='DATA ENTRY'!G544,$EH$4='DATA ENTRY'!F544),'DATA ENTRY'!C544,"")))</f>
        <v/>
      </c>
      <c r="EG545" s="4" t="str">
        <f>IF('DATA ENTRY'!CK544="","",IF('DATA ENTRY'!I544="","",IF(AND($EF$4='DATA ENTRY'!G544,$EH$4='DATA ENTRY'!F544),'DATA ENTRY'!I544,"")))</f>
        <v/>
      </c>
      <c r="EH545" s="4" t="str">
        <f>IF('DATA ENTRY'!CK544="","",IF('DATA ENTRY'!CK544="","",IF(AND($EF$4='DATA ENTRY'!G544,$EH$4='DATA ENTRY'!F544),'DATA ENTRY'!CK544,"")))</f>
        <v/>
      </c>
      <c r="EI545" s="3" t="str">
        <f>IF('DATA ENTRY'!CK544="","",IF('DATA ENTRY'!N544="","",IF(AND($EF$4='DATA ENTRY'!G544,$EH$4='DATA ENTRY'!F544),'DATA ENTRY'!N544,"")))</f>
        <v/>
      </c>
      <c r="EJ545" s="107" t="str">
        <f>IF('DATA ENTRY'!CK544="","",IF('DATA ENTRY'!O544="","",IF(AND($EF$4='DATA ENTRY'!G544,$EH$4='DATA ENTRY'!F544),'DATA ENTRY'!O544,"")))</f>
        <v/>
      </c>
      <c r="EK545" s="3" t="str">
        <f>IF('DATA ENTRY'!CK544="","",IF('DATA ENTRY'!P544="","",IF(AND($EF$4='DATA ENTRY'!G544,$EH$4='DATA ENTRY'!F544),'DATA ENTRY'!P544,"")))</f>
        <v/>
      </c>
      <c r="EL545" s="107" t="str">
        <f>IF('DATA ENTRY'!CK544="","",IF('DATA ENTRY'!Q544="","",IF(AND($EF$4='DATA ENTRY'!G544,$EH$4='DATA ENTRY'!F544),'DATA ENTRY'!Q544,"")))</f>
        <v/>
      </c>
      <c r="EM545" s="3" t="str">
        <f>IF('DATA ENTRY'!CK544="","",IF('DATA ENTRY'!R544="","",IF(AND($EF$4='DATA ENTRY'!G544,$EH$4='DATA ENTRY'!F544),'DATA ENTRY'!R544,"")))</f>
        <v/>
      </c>
      <c r="EN545" s="107" t="str">
        <f>IF('DATA ENTRY'!CK544="","",IF('DATA ENTRY'!S544="","",IF(AND($EF$4='DATA ENTRY'!G544,$EH$4='DATA ENTRY'!F544),'DATA ENTRY'!S544,"")))</f>
        <v/>
      </c>
      <c r="EO545" s="3" t="str">
        <f>IF('DATA ENTRY'!CK544="","",IF('DATA ENTRY'!E544="","",IF(AND($EF$4='DATA ENTRY'!G544,$EH$4='DATA ENTRY'!F544),'DATA ENTRY'!E544,"")))</f>
        <v/>
      </c>
      <c r="EP545" s="3" t="str">
        <f>IF('DATA ENTRY'!CK544="","",IF('DATA ENTRY'!D544="","",IF(AND($EF$4='DATA ENTRY'!G544,$EH$4='DATA ENTRY'!F544),'DATA ENTRY'!D544,"")))</f>
        <v/>
      </c>
      <c r="EQ545" s="3" t="str">
        <f>IF('DATA ENTRY'!CK544="","",IF('DATA ENTRY'!W544="","",IF(AND($EF$4='DATA ENTRY'!G544,$EH$4='DATA ENTRY'!F544),'DATA ENTRY'!W544,"")))</f>
        <v/>
      </c>
      <c r="ER545" s="3" t="str">
        <f>IF('DATA ENTRY'!CK544="","",IF('DATA ENTRY'!X544="","",IF(AND($EF$4='DATA ENTRY'!G544,$EH$4='DATA ENTRY'!F544),'DATA ENTRY'!X544,"")))</f>
        <v/>
      </c>
      <c r="ES545" s="108" t="str">
        <f t="shared" si="143"/>
        <v/>
      </c>
      <c r="ET545" s="108" t="str">
        <f>IF('DATA ENTRY'!CK544="","",IF('DATA ENTRY'!D544="","",IF(AND($EF$4='DATA ENTRY'!G544,$EH$4='DATA ENTRY'!F544),'DATA ENTRY'!G544,"")))</f>
        <v/>
      </c>
      <c r="EY545">
        <f t="shared" si="144"/>
        <v>0</v>
      </c>
    </row>
    <row r="546" spans="1:155">
      <c r="A546" t="str">
        <f>IF(S546=0,"",1+(MAX($A$7:A545)))</f>
        <v/>
      </c>
      <c r="B546" s="224">
        <v>540</v>
      </c>
      <c r="C546" s="3" t="str">
        <f>IF('DATA ENTRY'!CK545="","",IF('DATA ENTRY'!B545="","",IF($D$4="All Post",'DATA ENTRY'!B545,IF(AND($D$4='DATA ENTRY'!CK545),'DATA ENTRY'!B545,""))))</f>
        <v/>
      </c>
      <c r="D546" s="3" t="str">
        <f>IF('DATA ENTRY'!CK545="","",IF('DATA ENTRY'!C545="","",IF($D$4="All Post",'DATA ENTRY'!C545,IF(AND($D$4='DATA ENTRY'!CK545),'DATA ENTRY'!C545,""))))</f>
        <v/>
      </c>
      <c r="E546" s="4" t="str">
        <f>IF('DATA ENTRY'!CK545="","",IF('DATA ENTRY'!I545="","",IF($D$4="All Post",'DATA ENTRY'!I545,IF(AND($D$4='DATA ENTRY'!CK545),'DATA ENTRY'!I545,""))))</f>
        <v/>
      </c>
      <c r="F546" s="4" t="str">
        <f>IF('DATA ENTRY'!CK545="","",IF('DATA ENTRY'!CK545="","",IF($D$4="All Post",'DATA ENTRY'!CK545,IF(AND($D$4='DATA ENTRY'!CK545),'DATA ENTRY'!CK545,""))))</f>
        <v/>
      </c>
      <c r="G546" s="3" t="str">
        <f>IF('DATA ENTRY'!CK545="","",IF('DATA ENTRY'!N545="","",IF($D$4="All Post",'DATA ENTRY'!N545,IF(AND($D$4='DATA ENTRY'!CK545),'DATA ENTRY'!N545,""))))</f>
        <v/>
      </c>
      <c r="H546" s="107" t="str">
        <f>IF('DATA ENTRY'!CK545="","",IF('DATA ENTRY'!O545="","",IF($D$4="All Post",'DATA ENTRY'!O545,IF(AND($D$4='DATA ENTRY'!CK545),'DATA ENTRY'!O545,""))))</f>
        <v/>
      </c>
      <c r="I546" s="3" t="str">
        <f>IF('DATA ENTRY'!CK545="","",IF('DATA ENTRY'!P545="","",IF($D$4="All Post",'DATA ENTRY'!P545,IF(AND($D$4='DATA ENTRY'!CK545),'DATA ENTRY'!P545,""))))</f>
        <v/>
      </c>
      <c r="J546" s="107" t="str">
        <f>IF('DATA ENTRY'!CK545="","",IF('DATA ENTRY'!Q545="","",IF($D$4="All Post",'DATA ENTRY'!Q545,IF(AND($D$4='DATA ENTRY'!CK545),'DATA ENTRY'!Q545,""))))</f>
        <v/>
      </c>
      <c r="K546" s="3" t="str">
        <f>IF('DATA ENTRY'!CK545="","",IF('DATA ENTRY'!R545="","",IF($D$4="All Post",'DATA ENTRY'!R545,IF(AND($D$4='DATA ENTRY'!CK545),'DATA ENTRY'!R545,""))))</f>
        <v/>
      </c>
      <c r="L546" s="3" t="str">
        <f>IF('DATA ENTRY'!CK545="","",IF('DATA ENTRY'!S545="","",IF($D$4="All Post",'DATA ENTRY'!S545,IF(AND($D$4='DATA ENTRY'!CK545),'DATA ENTRY'!S545,""))))</f>
        <v/>
      </c>
      <c r="M546" s="3" t="str">
        <f>IF('DATA ENTRY'!CK545="","",IF('DATA ENTRY'!E545="","",IF($D$4="All Post",'DATA ENTRY'!E545,IF(AND($D$4='DATA ENTRY'!CK545),'DATA ENTRY'!E545,""))))</f>
        <v/>
      </c>
      <c r="N546" s="3" t="str">
        <f>IF('DATA ENTRY'!CK545="","",IF('DATA ENTRY'!W545="","",IF($D$4="All Post",'DATA ENTRY'!W545,IF(AND($D$4='DATA ENTRY'!CK545),'DATA ENTRY'!W545,""))))</f>
        <v/>
      </c>
      <c r="O546" s="3" t="str">
        <f>IF('DATA ENTRY'!CK545="","",IF('DATA ENTRY'!X545="","",IF($D$4="All Post",'DATA ENTRY'!X545,IF(AND($D$4='DATA ENTRY'!CK545),'DATA ENTRY'!X545,""))))</f>
        <v/>
      </c>
      <c r="P546" s="3" t="str">
        <f>IF('DATA ENTRY'!CK545="","",IF('DATA ENTRY'!G545="","",IF($D$4="All Post",'DATA ENTRY'!G545,IF(AND($D$4='DATA ENTRY'!CK545),'DATA ENTRY'!G545,""))))</f>
        <v/>
      </c>
      <c r="S546">
        <f t="shared" si="131"/>
        <v>0</v>
      </c>
      <c r="T546" t="str">
        <f t="shared" si="132"/>
        <v/>
      </c>
      <c r="BZ546" t="str">
        <f t="shared" si="133"/>
        <v/>
      </c>
      <c r="CA546" t="str">
        <f t="shared" si="134"/>
        <v/>
      </c>
      <c r="CB546" s="224">
        <v>540</v>
      </c>
      <c r="CC546" s="3" t="str">
        <f>IF('DATA ENTRY'!CK545="","",IF('DATA ENTRY'!B545="","",IF(AND($CD$4='DATA ENTRY'!CK545,$CG$4='DATA ENTRY'!D545),'DATA ENTRY'!B545,"")))</f>
        <v/>
      </c>
      <c r="CD546" s="3" t="str">
        <f>IF('DATA ENTRY'!CK545="","",IF('DATA ENTRY'!C545="","",IF(AND($CD$4='DATA ENTRY'!CK545,$CG$4='DATA ENTRY'!D545),'DATA ENTRY'!C545,"")))</f>
        <v/>
      </c>
      <c r="CE546" s="4" t="str">
        <f>IF('DATA ENTRY'!CK545="","",IF('DATA ENTRY'!I545="","",IF(AND($CD$4='DATA ENTRY'!CK545,$CG$4='DATA ENTRY'!D545),'DATA ENTRY'!I545,"")))</f>
        <v/>
      </c>
      <c r="CF546" s="4" t="str">
        <f>IF('DATA ENTRY'!CK545="","",IF('DATA ENTRY'!CK545="","",IF(AND($CD$4='DATA ENTRY'!CK545,$CG$4='DATA ENTRY'!D545),'DATA ENTRY'!CK545,"")))</f>
        <v/>
      </c>
      <c r="CG546" s="3" t="str">
        <f>IF('DATA ENTRY'!CK545="","",IF('DATA ENTRY'!N545="","",IF(AND($CD$4='DATA ENTRY'!CK545,$CG$4='DATA ENTRY'!D545),'DATA ENTRY'!N545,"")))</f>
        <v/>
      </c>
      <c r="CH546" s="107" t="str">
        <f>IF('DATA ENTRY'!CK545="","",IF('DATA ENTRY'!O545="","",IF(AND($CD$4='DATA ENTRY'!CK545,$CG$4='DATA ENTRY'!D545),'DATA ENTRY'!O545,"")))</f>
        <v/>
      </c>
      <c r="CI546" s="3" t="str">
        <f>IF('DATA ENTRY'!CK545="","",IF('DATA ENTRY'!P545="","",IF(AND($CD$4='DATA ENTRY'!CK545,$CG$4='DATA ENTRY'!D545),'DATA ENTRY'!P545,"")))</f>
        <v/>
      </c>
      <c r="CJ546" s="107" t="str">
        <f>IF('DATA ENTRY'!CK545="","",IF('DATA ENTRY'!Q545="","",IF(AND($CD$4='DATA ENTRY'!CK545,$CG$4='DATA ENTRY'!D545),'DATA ENTRY'!Q545,"")))</f>
        <v/>
      </c>
      <c r="CK546" s="3" t="str">
        <f>IF('DATA ENTRY'!CK545="","",IF('DATA ENTRY'!R545="","",IF(AND($CD$4='DATA ENTRY'!CK545,$CG$4='DATA ENTRY'!D545),'DATA ENTRY'!R545,"")))</f>
        <v/>
      </c>
      <c r="CL546" s="3" t="str">
        <f>IF('DATA ENTRY'!CK545="","",IF('DATA ENTRY'!S545="","",IF(AND($CD$4='DATA ENTRY'!CK545,$CG$4='DATA ENTRY'!D545),'DATA ENTRY'!S545,"")))</f>
        <v/>
      </c>
      <c r="CM546" s="3" t="str">
        <f>IF('DATA ENTRY'!CK545="","",IF('DATA ENTRY'!E545="","",IF(AND($CD$4='DATA ENTRY'!CK545,$CG$4='DATA ENTRY'!D545),'DATA ENTRY'!E545,"")))</f>
        <v/>
      </c>
      <c r="CN546" s="3" t="str">
        <f>IF('DATA ENTRY'!CK545="","",IF('DATA ENTRY'!W545="","",IF(AND($CD$4='DATA ENTRY'!CK545,$CG$4='DATA ENTRY'!D545),'DATA ENTRY'!W545,"")))</f>
        <v/>
      </c>
      <c r="CO546" s="3" t="str">
        <f>IF('DATA ENTRY'!CK545="","",IF('DATA ENTRY'!X545="","",IF(AND($CD$4='DATA ENTRY'!CK545,$CG$4='DATA ENTRY'!D545),'DATA ENTRY'!X545,"")))</f>
        <v/>
      </c>
      <c r="CP546" s="108" t="str">
        <f t="shared" si="135"/>
        <v/>
      </c>
      <c r="CQ546" s="108" t="str">
        <f>IF('DATA ENTRY'!CK545="","",IF('DATA ENTRY'!G545="","",IF(AND($CD$4='DATA ENTRY'!CK545,$CG$4='DATA ENTRY'!D545),'DATA ENTRY'!G545,"")))</f>
        <v/>
      </c>
      <c r="CR546" s="230" t="str">
        <f>IF('DATA ENTRY'!CK545="","",IF('DATA ENTRY'!D545="","",IF(AND($CD$4='DATA ENTRY'!CK545,$CG$4='DATA ENTRY'!D545),'DATA ENTRY'!D545,"")))</f>
        <v/>
      </c>
      <c r="CS546">
        <f t="shared" si="136"/>
        <v>0</v>
      </c>
      <c r="CT546">
        <f t="shared" si="137"/>
        <v>0</v>
      </c>
      <c r="CV546" s="139"/>
      <c r="CX546">
        <f t="shared" si="138"/>
        <v>0</v>
      </c>
      <c r="DB546" t="str">
        <f t="shared" si="145"/>
        <v/>
      </c>
      <c r="DC546" t="str">
        <f t="shared" si="146"/>
        <v/>
      </c>
      <c r="DD546" s="224">
        <v>540</v>
      </c>
      <c r="DE546" s="3" t="str">
        <f>IF('DATA ENTRY'!CK545="","",IF('DATA ENTRY'!B545="","",IF(AND($DF$4='DATA ENTRY'!D545),'DATA ENTRY'!B545,"")))</f>
        <v/>
      </c>
      <c r="DF546" s="3" t="str">
        <f>IF('DATA ENTRY'!CK545="","",IF('DATA ENTRY'!C545="","",IF(AND($DF$4='DATA ENTRY'!D545),'DATA ENTRY'!C545,"")))</f>
        <v/>
      </c>
      <c r="DG546" s="4" t="str">
        <f>IF('DATA ENTRY'!CK545="","",IF('DATA ENTRY'!I545="","",IF(AND($DF$4='DATA ENTRY'!D545),'DATA ENTRY'!I545,"")))</f>
        <v/>
      </c>
      <c r="DH546" s="4" t="str">
        <f>IF('DATA ENTRY'!CK545="","",IF('DATA ENTRY'!CK545="","",IF(AND($DF$4='DATA ENTRY'!D545),'DATA ENTRY'!CK545,"")))</f>
        <v/>
      </c>
      <c r="DI546" s="3" t="str">
        <f>IF('DATA ENTRY'!CK545="","",IF('DATA ENTRY'!N545="","",IF(AND($DF$4='DATA ENTRY'!D545),'DATA ENTRY'!N545,"")))</f>
        <v/>
      </c>
      <c r="DJ546" s="107" t="str">
        <f>IF('DATA ENTRY'!CK545="","",IF('DATA ENTRY'!O545="","",IF(AND($DF$4='DATA ENTRY'!D545),'DATA ENTRY'!O545,"")))</f>
        <v/>
      </c>
      <c r="DK546" s="3" t="str">
        <f>IF('DATA ENTRY'!CK545="","",IF('DATA ENTRY'!P545="","",IF(AND($DF$4='DATA ENTRY'!D545),'DATA ENTRY'!P545,"")))</f>
        <v/>
      </c>
      <c r="DL546" s="107" t="str">
        <f>IF('DATA ENTRY'!CK545="","",IF('DATA ENTRY'!Q545="","",IF(AND($DF$4='DATA ENTRY'!D545),'DATA ENTRY'!Q545,"")))</f>
        <v/>
      </c>
      <c r="DM546" s="3" t="str">
        <f>IF('DATA ENTRY'!CK545="","",IF('DATA ENTRY'!R545="","",IF(AND($DF$4='DATA ENTRY'!D545),'DATA ENTRY'!R545,"")))</f>
        <v/>
      </c>
      <c r="DN546" s="107" t="str">
        <f>IF('DATA ENTRY'!CK545="","",IF('DATA ENTRY'!S545="","",IF(AND($DF$4='DATA ENTRY'!D545),'DATA ENTRY'!S545,"")))</f>
        <v/>
      </c>
      <c r="DO546" s="3" t="str">
        <f>IF('DATA ENTRY'!CK545="","",IF('DATA ENTRY'!E545="","",IF(AND($DF$4='DATA ENTRY'!D545),'DATA ENTRY'!E545,"")))</f>
        <v/>
      </c>
      <c r="DP546" s="3" t="str">
        <f>IF('DATA ENTRY'!CK545="","",IF('DATA ENTRY'!D545="","",IF(AND($DF$4='DATA ENTRY'!D545),'DATA ENTRY'!D545,"")))</f>
        <v/>
      </c>
      <c r="DQ546" s="3" t="str">
        <f>IF('DATA ENTRY'!CK545="","",IF('DATA ENTRY'!W545="","",IF(AND($DF$4='DATA ENTRY'!D545),'DATA ENTRY'!W545,"")))</f>
        <v/>
      </c>
      <c r="DR546" s="3" t="str">
        <f>IF('DATA ENTRY'!CK545="","",IF('DATA ENTRY'!X545="","",IF(AND($DF$4='DATA ENTRY'!D545),'DATA ENTRY'!X545,"")))</f>
        <v/>
      </c>
      <c r="DS546" s="108" t="str">
        <f t="shared" si="139"/>
        <v/>
      </c>
      <c r="DT546" s="108" t="str">
        <f>IF('DATA ENTRY'!CK545="","",IF('DATA ENTRY'!D545="","",IF(AND($DF$4='DATA ENTRY'!D545),'DATA ENTRY'!G545,"")))</f>
        <v/>
      </c>
      <c r="DY546">
        <f t="shared" si="140"/>
        <v>0</v>
      </c>
      <c r="EB546" t="str">
        <f t="shared" si="141"/>
        <v/>
      </c>
      <c r="EC546" t="str">
        <f t="shared" si="142"/>
        <v/>
      </c>
      <c r="ED546" s="224">
        <v>540</v>
      </c>
      <c r="EE546" s="3" t="str">
        <f>IF('DATA ENTRY'!CK545="","",IF('DATA ENTRY'!B545="","",IF(AND($EF$4='DATA ENTRY'!G545,$EH$4='DATA ENTRY'!F545),'DATA ENTRY'!B545,"")))</f>
        <v/>
      </c>
      <c r="EF546" s="3" t="str">
        <f>IF('DATA ENTRY'!CK545="","",IF('DATA ENTRY'!C545="","",IF(AND($EF$4='DATA ENTRY'!G545,$EH$4='DATA ENTRY'!F545),'DATA ENTRY'!C545,"")))</f>
        <v/>
      </c>
      <c r="EG546" s="4" t="str">
        <f>IF('DATA ENTRY'!CK545="","",IF('DATA ENTRY'!I545="","",IF(AND($EF$4='DATA ENTRY'!G545,$EH$4='DATA ENTRY'!F545),'DATA ENTRY'!I545,"")))</f>
        <v/>
      </c>
      <c r="EH546" s="4" t="str">
        <f>IF('DATA ENTRY'!CK545="","",IF('DATA ENTRY'!CK545="","",IF(AND($EF$4='DATA ENTRY'!G545,$EH$4='DATA ENTRY'!F545),'DATA ENTRY'!CK545,"")))</f>
        <v/>
      </c>
      <c r="EI546" s="3" t="str">
        <f>IF('DATA ENTRY'!CK545="","",IF('DATA ENTRY'!N545="","",IF(AND($EF$4='DATA ENTRY'!G545,$EH$4='DATA ENTRY'!F545),'DATA ENTRY'!N545,"")))</f>
        <v/>
      </c>
      <c r="EJ546" s="107" t="str">
        <f>IF('DATA ENTRY'!CK545="","",IF('DATA ENTRY'!O545="","",IF(AND($EF$4='DATA ENTRY'!G545,$EH$4='DATA ENTRY'!F545),'DATA ENTRY'!O545,"")))</f>
        <v/>
      </c>
      <c r="EK546" s="3" t="str">
        <f>IF('DATA ENTRY'!CK545="","",IF('DATA ENTRY'!P545="","",IF(AND($EF$4='DATA ENTRY'!G545,$EH$4='DATA ENTRY'!F545),'DATA ENTRY'!P545,"")))</f>
        <v/>
      </c>
      <c r="EL546" s="107" t="str">
        <f>IF('DATA ENTRY'!CK545="","",IF('DATA ENTRY'!Q545="","",IF(AND($EF$4='DATA ENTRY'!G545,$EH$4='DATA ENTRY'!F545),'DATA ENTRY'!Q545,"")))</f>
        <v/>
      </c>
      <c r="EM546" s="3" t="str">
        <f>IF('DATA ENTRY'!CK545="","",IF('DATA ENTRY'!R545="","",IF(AND($EF$4='DATA ENTRY'!G545,$EH$4='DATA ENTRY'!F545),'DATA ENTRY'!R545,"")))</f>
        <v/>
      </c>
      <c r="EN546" s="107" t="str">
        <f>IF('DATA ENTRY'!CK545="","",IF('DATA ENTRY'!S545="","",IF(AND($EF$4='DATA ENTRY'!G545,$EH$4='DATA ENTRY'!F545),'DATA ENTRY'!S545,"")))</f>
        <v/>
      </c>
      <c r="EO546" s="3" t="str">
        <f>IF('DATA ENTRY'!CK545="","",IF('DATA ENTRY'!E545="","",IF(AND($EF$4='DATA ENTRY'!G545,$EH$4='DATA ENTRY'!F545),'DATA ENTRY'!E545,"")))</f>
        <v/>
      </c>
      <c r="EP546" s="3" t="str">
        <f>IF('DATA ENTRY'!CK545="","",IF('DATA ENTRY'!D545="","",IF(AND($EF$4='DATA ENTRY'!G545,$EH$4='DATA ENTRY'!F545),'DATA ENTRY'!D545,"")))</f>
        <v/>
      </c>
      <c r="EQ546" s="3" t="str">
        <f>IF('DATA ENTRY'!CK545="","",IF('DATA ENTRY'!W545="","",IF(AND($EF$4='DATA ENTRY'!G545,$EH$4='DATA ENTRY'!F545),'DATA ENTRY'!W545,"")))</f>
        <v/>
      </c>
      <c r="ER546" s="3" t="str">
        <f>IF('DATA ENTRY'!CK545="","",IF('DATA ENTRY'!X545="","",IF(AND($EF$4='DATA ENTRY'!G545,$EH$4='DATA ENTRY'!F545),'DATA ENTRY'!X545,"")))</f>
        <v/>
      </c>
      <c r="ES546" s="108" t="str">
        <f t="shared" si="143"/>
        <v/>
      </c>
      <c r="ET546" s="108" t="str">
        <f>IF('DATA ENTRY'!CK545="","",IF('DATA ENTRY'!D545="","",IF(AND($EF$4='DATA ENTRY'!G545,$EH$4='DATA ENTRY'!F545),'DATA ENTRY'!G545,"")))</f>
        <v/>
      </c>
      <c r="EY546">
        <f t="shared" si="144"/>
        <v>0</v>
      </c>
    </row>
    <row r="547" spans="1:155">
      <c r="A547" t="str">
        <f>IF(S547=0,"",1+(MAX($A$7:A546)))</f>
        <v/>
      </c>
      <c r="B547" s="224">
        <v>541</v>
      </c>
      <c r="C547" s="3" t="str">
        <f>IF('DATA ENTRY'!CK546="","",IF('DATA ENTRY'!B546="","",IF($D$4="All Post",'DATA ENTRY'!B546,IF(AND($D$4='DATA ENTRY'!CK546),'DATA ENTRY'!B546,""))))</f>
        <v/>
      </c>
      <c r="D547" s="3" t="str">
        <f>IF('DATA ENTRY'!CK546="","",IF('DATA ENTRY'!C546="","",IF($D$4="All Post",'DATA ENTRY'!C546,IF(AND($D$4='DATA ENTRY'!CK546),'DATA ENTRY'!C546,""))))</f>
        <v/>
      </c>
      <c r="E547" s="4" t="str">
        <f>IF('DATA ENTRY'!CK546="","",IF('DATA ENTRY'!I546="","",IF($D$4="All Post",'DATA ENTRY'!I546,IF(AND($D$4='DATA ENTRY'!CK546),'DATA ENTRY'!I546,""))))</f>
        <v/>
      </c>
      <c r="F547" s="4" t="str">
        <f>IF('DATA ENTRY'!CK546="","",IF('DATA ENTRY'!CK546="","",IF($D$4="All Post",'DATA ENTRY'!CK546,IF(AND($D$4='DATA ENTRY'!CK546),'DATA ENTRY'!CK546,""))))</f>
        <v/>
      </c>
      <c r="G547" s="3" t="str">
        <f>IF('DATA ENTRY'!CK546="","",IF('DATA ENTRY'!N546="","",IF($D$4="All Post",'DATA ENTRY'!N546,IF(AND($D$4='DATA ENTRY'!CK546),'DATA ENTRY'!N546,""))))</f>
        <v/>
      </c>
      <c r="H547" s="107" t="str">
        <f>IF('DATA ENTRY'!CK546="","",IF('DATA ENTRY'!O546="","",IF($D$4="All Post",'DATA ENTRY'!O546,IF(AND($D$4='DATA ENTRY'!CK546),'DATA ENTRY'!O546,""))))</f>
        <v/>
      </c>
      <c r="I547" s="3" t="str">
        <f>IF('DATA ENTRY'!CK546="","",IF('DATA ENTRY'!P546="","",IF($D$4="All Post",'DATA ENTRY'!P546,IF(AND($D$4='DATA ENTRY'!CK546),'DATA ENTRY'!P546,""))))</f>
        <v/>
      </c>
      <c r="J547" s="107" t="str">
        <f>IF('DATA ENTRY'!CK546="","",IF('DATA ENTRY'!Q546="","",IF($D$4="All Post",'DATA ENTRY'!Q546,IF(AND($D$4='DATA ENTRY'!CK546),'DATA ENTRY'!Q546,""))))</f>
        <v/>
      </c>
      <c r="K547" s="3" t="str">
        <f>IF('DATA ENTRY'!CK546="","",IF('DATA ENTRY'!R546="","",IF($D$4="All Post",'DATA ENTRY'!R546,IF(AND($D$4='DATA ENTRY'!CK546),'DATA ENTRY'!R546,""))))</f>
        <v/>
      </c>
      <c r="L547" s="3" t="str">
        <f>IF('DATA ENTRY'!CK546="","",IF('DATA ENTRY'!S546="","",IF($D$4="All Post",'DATA ENTRY'!S546,IF(AND($D$4='DATA ENTRY'!CK546),'DATA ENTRY'!S546,""))))</f>
        <v/>
      </c>
      <c r="M547" s="3" t="str">
        <f>IF('DATA ENTRY'!CK546="","",IF('DATA ENTRY'!E546="","",IF($D$4="All Post",'DATA ENTRY'!E546,IF(AND($D$4='DATA ENTRY'!CK546),'DATA ENTRY'!E546,""))))</f>
        <v/>
      </c>
      <c r="N547" s="3" t="str">
        <f>IF('DATA ENTRY'!CK546="","",IF('DATA ENTRY'!W546="","",IF($D$4="All Post",'DATA ENTRY'!W546,IF(AND($D$4='DATA ENTRY'!CK546),'DATA ENTRY'!W546,""))))</f>
        <v/>
      </c>
      <c r="O547" s="3" t="str">
        <f>IF('DATA ENTRY'!CK546="","",IF('DATA ENTRY'!X546="","",IF($D$4="All Post",'DATA ENTRY'!X546,IF(AND($D$4='DATA ENTRY'!CK546),'DATA ENTRY'!X546,""))))</f>
        <v/>
      </c>
      <c r="P547" s="3" t="str">
        <f>IF('DATA ENTRY'!CK546="","",IF('DATA ENTRY'!G546="","",IF($D$4="All Post",'DATA ENTRY'!G546,IF(AND($D$4='DATA ENTRY'!CK546),'DATA ENTRY'!G546,""))))</f>
        <v/>
      </c>
      <c r="S547">
        <f t="shared" si="131"/>
        <v>0</v>
      </c>
      <c r="T547" t="str">
        <f t="shared" si="132"/>
        <v/>
      </c>
      <c r="BZ547" t="str">
        <f t="shared" si="133"/>
        <v/>
      </c>
      <c r="CA547" t="str">
        <f t="shared" si="134"/>
        <v/>
      </c>
      <c r="CB547" s="224">
        <v>541</v>
      </c>
      <c r="CC547" s="3" t="str">
        <f>IF('DATA ENTRY'!CK546="","",IF('DATA ENTRY'!B546="","",IF(AND($CD$4='DATA ENTRY'!CK546,$CG$4='DATA ENTRY'!D546),'DATA ENTRY'!B546,"")))</f>
        <v/>
      </c>
      <c r="CD547" s="3" t="str">
        <f>IF('DATA ENTRY'!CK546="","",IF('DATA ENTRY'!C546="","",IF(AND($CD$4='DATA ENTRY'!CK546,$CG$4='DATA ENTRY'!D546),'DATA ENTRY'!C546,"")))</f>
        <v/>
      </c>
      <c r="CE547" s="4" t="str">
        <f>IF('DATA ENTRY'!CK546="","",IF('DATA ENTRY'!I546="","",IF(AND($CD$4='DATA ENTRY'!CK546,$CG$4='DATA ENTRY'!D546),'DATA ENTRY'!I546,"")))</f>
        <v/>
      </c>
      <c r="CF547" s="4" t="str">
        <f>IF('DATA ENTRY'!CK546="","",IF('DATA ENTRY'!CK546="","",IF(AND($CD$4='DATA ENTRY'!CK546,$CG$4='DATA ENTRY'!D546),'DATA ENTRY'!CK546,"")))</f>
        <v/>
      </c>
      <c r="CG547" s="3" t="str">
        <f>IF('DATA ENTRY'!CK546="","",IF('DATA ENTRY'!N546="","",IF(AND($CD$4='DATA ENTRY'!CK546,$CG$4='DATA ENTRY'!D546),'DATA ENTRY'!N546,"")))</f>
        <v/>
      </c>
      <c r="CH547" s="107" t="str">
        <f>IF('DATA ENTRY'!CK546="","",IF('DATA ENTRY'!O546="","",IF(AND($CD$4='DATA ENTRY'!CK546,$CG$4='DATA ENTRY'!D546),'DATA ENTRY'!O546,"")))</f>
        <v/>
      </c>
      <c r="CI547" s="3" t="str">
        <f>IF('DATA ENTRY'!CK546="","",IF('DATA ENTRY'!P546="","",IF(AND($CD$4='DATA ENTRY'!CK546,$CG$4='DATA ENTRY'!D546),'DATA ENTRY'!P546,"")))</f>
        <v/>
      </c>
      <c r="CJ547" s="107" t="str">
        <f>IF('DATA ENTRY'!CK546="","",IF('DATA ENTRY'!Q546="","",IF(AND($CD$4='DATA ENTRY'!CK546,$CG$4='DATA ENTRY'!D546),'DATA ENTRY'!Q546,"")))</f>
        <v/>
      </c>
      <c r="CK547" s="3" t="str">
        <f>IF('DATA ENTRY'!CK546="","",IF('DATA ENTRY'!R546="","",IF(AND($CD$4='DATA ENTRY'!CK546,$CG$4='DATA ENTRY'!D546),'DATA ENTRY'!R546,"")))</f>
        <v/>
      </c>
      <c r="CL547" s="3" t="str">
        <f>IF('DATA ENTRY'!CK546="","",IF('DATA ENTRY'!S546="","",IF(AND($CD$4='DATA ENTRY'!CK546,$CG$4='DATA ENTRY'!D546),'DATA ENTRY'!S546,"")))</f>
        <v/>
      </c>
      <c r="CM547" s="3" t="str">
        <f>IF('DATA ENTRY'!CK546="","",IF('DATA ENTRY'!E546="","",IF(AND($CD$4='DATA ENTRY'!CK546,$CG$4='DATA ENTRY'!D546),'DATA ENTRY'!E546,"")))</f>
        <v/>
      </c>
      <c r="CN547" s="3" t="str">
        <f>IF('DATA ENTRY'!CK546="","",IF('DATA ENTRY'!W546="","",IF(AND($CD$4='DATA ENTRY'!CK546,$CG$4='DATA ENTRY'!D546),'DATA ENTRY'!W546,"")))</f>
        <v/>
      </c>
      <c r="CO547" s="3" t="str">
        <f>IF('DATA ENTRY'!CK546="","",IF('DATA ENTRY'!X546="","",IF(AND($CD$4='DATA ENTRY'!CK546,$CG$4='DATA ENTRY'!D546),'DATA ENTRY'!X546,"")))</f>
        <v/>
      </c>
      <c r="CP547" s="108" t="str">
        <f t="shared" si="135"/>
        <v/>
      </c>
      <c r="CQ547" s="108" t="str">
        <f>IF('DATA ENTRY'!CK546="","",IF('DATA ENTRY'!G546="","",IF(AND($CD$4='DATA ENTRY'!CK546,$CG$4='DATA ENTRY'!D546),'DATA ENTRY'!G546,"")))</f>
        <v/>
      </c>
      <c r="CR547" s="230" t="str">
        <f>IF('DATA ENTRY'!CK546="","",IF('DATA ENTRY'!D546="","",IF(AND($CD$4='DATA ENTRY'!CK546,$CG$4='DATA ENTRY'!D546),'DATA ENTRY'!D546,"")))</f>
        <v/>
      </c>
      <c r="CS547">
        <f t="shared" si="136"/>
        <v>0</v>
      </c>
      <c r="CT547">
        <f t="shared" si="137"/>
        <v>0</v>
      </c>
      <c r="CV547" s="139"/>
      <c r="CX547">
        <f t="shared" si="138"/>
        <v>0</v>
      </c>
      <c r="DB547" t="str">
        <f t="shared" si="145"/>
        <v/>
      </c>
      <c r="DC547" t="str">
        <f t="shared" si="146"/>
        <v/>
      </c>
      <c r="DD547" s="224">
        <v>541</v>
      </c>
      <c r="DE547" s="3" t="str">
        <f>IF('DATA ENTRY'!CK546="","",IF('DATA ENTRY'!B546="","",IF(AND($DF$4='DATA ENTRY'!D546),'DATA ENTRY'!B546,"")))</f>
        <v/>
      </c>
      <c r="DF547" s="3" t="str">
        <f>IF('DATA ENTRY'!CK546="","",IF('DATA ENTRY'!C546="","",IF(AND($DF$4='DATA ENTRY'!D546),'DATA ENTRY'!C546,"")))</f>
        <v/>
      </c>
      <c r="DG547" s="4" t="str">
        <f>IF('DATA ENTRY'!CK546="","",IF('DATA ENTRY'!I546="","",IF(AND($DF$4='DATA ENTRY'!D546),'DATA ENTRY'!I546,"")))</f>
        <v/>
      </c>
      <c r="DH547" s="4" t="str">
        <f>IF('DATA ENTRY'!CK546="","",IF('DATA ENTRY'!CK546="","",IF(AND($DF$4='DATA ENTRY'!D546),'DATA ENTRY'!CK546,"")))</f>
        <v/>
      </c>
      <c r="DI547" s="3" t="str">
        <f>IF('DATA ENTRY'!CK546="","",IF('DATA ENTRY'!N546="","",IF(AND($DF$4='DATA ENTRY'!D546),'DATA ENTRY'!N546,"")))</f>
        <v/>
      </c>
      <c r="DJ547" s="107" t="str">
        <f>IF('DATA ENTRY'!CK546="","",IF('DATA ENTRY'!O546="","",IF(AND($DF$4='DATA ENTRY'!D546),'DATA ENTRY'!O546,"")))</f>
        <v/>
      </c>
      <c r="DK547" s="3" t="str">
        <f>IF('DATA ENTRY'!CK546="","",IF('DATA ENTRY'!P546="","",IF(AND($DF$4='DATA ENTRY'!D546),'DATA ENTRY'!P546,"")))</f>
        <v/>
      </c>
      <c r="DL547" s="107" t="str">
        <f>IF('DATA ENTRY'!CK546="","",IF('DATA ENTRY'!Q546="","",IF(AND($DF$4='DATA ENTRY'!D546),'DATA ENTRY'!Q546,"")))</f>
        <v/>
      </c>
      <c r="DM547" s="3" t="str">
        <f>IF('DATA ENTRY'!CK546="","",IF('DATA ENTRY'!R546="","",IF(AND($DF$4='DATA ENTRY'!D546),'DATA ENTRY'!R546,"")))</f>
        <v/>
      </c>
      <c r="DN547" s="107" t="str">
        <f>IF('DATA ENTRY'!CK546="","",IF('DATA ENTRY'!S546="","",IF(AND($DF$4='DATA ENTRY'!D546),'DATA ENTRY'!S546,"")))</f>
        <v/>
      </c>
      <c r="DO547" s="3" t="str">
        <f>IF('DATA ENTRY'!CK546="","",IF('DATA ENTRY'!E546="","",IF(AND($DF$4='DATA ENTRY'!D546),'DATA ENTRY'!E546,"")))</f>
        <v/>
      </c>
      <c r="DP547" s="3" t="str">
        <f>IF('DATA ENTRY'!CK546="","",IF('DATA ENTRY'!D546="","",IF(AND($DF$4='DATA ENTRY'!D546),'DATA ENTRY'!D546,"")))</f>
        <v/>
      </c>
      <c r="DQ547" s="3" t="str">
        <f>IF('DATA ENTRY'!CK546="","",IF('DATA ENTRY'!W546="","",IF(AND($DF$4='DATA ENTRY'!D546),'DATA ENTRY'!W546,"")))</f>
        <v/>
      </c>
      <c r="DR547" s="3" t="str">
        <f>IF('DATA ENTRY'!CK546="","",IF('DATA ENTRY'!X546="","",IF(AND($DF$4='DATA ENTRY'!D546),'DATA ENTRY'!X546,"")))</f>
        <v/>
      </c>
      <c r="DS547" s="108" t="str">
        <f t="shared" si="139"/>
        <v/>
      </c>
      <c r="DT547" s="108" t="str">
        <f>IF('DATA ENTRY'!CK546="","",IF('DATA ENTRY'!D546="","",IF(AND($DF$4='DATA ENTRY'!D546),'DATA ENTRY'!G546,"")))</f>
        <v/>
      </c>
      <c r="DY547">
        <f t="shared" si="140"/>
        <v>0</v>
      </c>
      <c r="EB547" t="str">
        <f t="shared" si="141"/>
        <v/>
      </c>
      <c r="EC547" t="str">
        <f t="shared" si="142"/>
        <v/>
      </c>
      <c r="ED547" s="224">
        <v>541</v>
      </c>
      <c r="EE547" s="3" t="str">
        <f>IF('DATA ENTRY'!CK546="","",IF('DATA ENTRY'!B546="","",IF(AND($EF$4='DATA ENTRY'!G546,$EH$4='DATA ENTRY'!F546),'DATA ENTRY'!B546,"")))</f>
        <v/>
      </c>
      <c r="EF547" s="3" t="str">
        <f>IF('DATA ENTRY'!CK546="","",IF('DATA ENTRY'!C546="","",IF(AND($EF$4='DATA ENTRY'!G546,$EH$4='DATA ENTRY'!F546),'DATA ENTRY'!C546,"")))</f>
        <v/>
      </c>
      <c r="EG547" s="4" t="str">
        <f>IF('DATA ENTRY'!CK546="","",IF('DATA ENTRY'!I546="","",IF(AND($EF$4='DATA ENTRY'!G546,$EH$4='DATA ENTRY'!F546),'DATA ENTRY'!I546,"")))</f>
        <v/>
      </c>
      <c r="EH547" s="4" t="str">
        <f>IF('DATA ENTRY'!CK546="","",IF('DATA ENTRY'!CK546="","",IF(AND($EF$4='DATA ENTRY'!G546,$EH$4='DATA ENTRY'!F546),'DATA ENTRY'!CK546,"")))</f>
        <v/>
      </c>
      <c r="EI547" s="3" t="str">
        <f>IF('DATA ENTRY'!CK546="","",IF('DATA ENTRY'!N546="","",IF(AND($EF$4='DATA ENTRY'!G546,$EH$4='DATA ENTRY'!F546),'DATA ENTRY'!N546,"")))</f>
        <v/>
      </c>
      <c r="EJ547" s="107" t="str">
        <f>IF('DATA ENTRY'!CK546="","",IF('DATA ENTRY'!O546="","",IF(AND($EF$4='DATA ENTRY'!G546,$EH$4='DATA ENTRY'!F546),'DATA ENTRY'!O546,"")))</f>
        <v/>
      </c>
      <c r="EK547" s="3" t="str">
        <f>IF('DATA ENTRY'!CK546="","",IF('DATA ENTRY'!P546="","",IF(AND($EF$4='DATA ENTRY'!G546,$EH$4='DATA ENTRY'!F546),'DATA ENTRY'!P546,"")))</f>
        <v/>
      </c>
      <c r="EL547" s="107" t="str">
        <f>IF('DATA ENTRY'!CK546="","",IF('DATA ENTRY'!Q546="","",IF(AND($EF$4='DATA ENTRY'!G546,$EH$4='DATA ENTRY'!F546),'DATA ENTRY'!Q546,"")))</f>
        <v/>
      </c>
      <c r="EM547" s="3" t="str">
        <f>IF('DATA ENTRY'!CK546="","",IF('DATA ENTRY'!R546="","",IF(AND($EF$4='DATA ENTRY'!G546,$EH$4='DATA ENTRY'!F546),'DATA ENTRY'!R546,"")))</f>
        <v/>
      </c>
      <c r="EN547" s="107" t="str">
        <f>IF('DATA ENTRY'!CK546="","",IF('DATA ENTRY'!S546="","",IF(AND($EF$4='DATA ENTRY'!G546,$EH$4='DATA ENTRY'!F546),'DATA ENTRY'!S546,"")))</f>
        <v/>
      </c>
      <c r="EO547" s="3" t="str">
        <f>IF('DATA ENTRY'!CK546="","",IF('DATA ENTRY'!E546="","",IF(AND($EF$4='DATA ENTRY'!G546,$EH$4='DATA ENTRY'!F546),'DATA ENTRY'!E546,"")))</f>
        <v/>
      </c>
      <c r="EP547" s="3" t="str">
        <f>IF('DATA ENTRY'!CK546="","",IF('DATA ENTRY'!D546="","",IF(AND($EF$4='DATA ENTRY'!G546,$EH$4='DATA ENTRY'!F546),'DATA ENTRY'!D546,"")))</f>
        <v/>
      </c>
      <c r="EQ547" s="3" t="str">
        <f>IF('DATA ENTRY'!CK546="","",IF('DATA ENTRY'!W546="","",IF(AND($EF$4='DATA ENTRY'!G546,$EH$4='DATA ENTRY'!F546),'DATA ENTRY'!W546,"")))</f>
        <v/>
      </c>
      <c r="ER547" s="3" t="str">
        <f>IF('DATA ENTRY'!CK546="","",IF('DATA ENTRY'!X546="","",IF(AND($EF$4='DATA ENTRY'!G546,$EH$4='DATA ENTRY'!F546),'DATA ENTRY'!X546,"")))</f>
        <v/>
      </c>
      <c r="ES547" s="108" t="str">
        <f t="shared" si="143"/>
        <v/>
      </c>
      <c r="ET547" s="108" t="str">
        <f>IF('DATA ENTRY'!CK546="","",IF('DATA ENTRY'!D546="","",IF(AND($EF$4='DATA ENTRY'!G546,$EH$4='DATA ENTRY'!F546),'DATA ENTRY'!G546,"")))</f>
        <v/>
      </c>
      <c r="EY547">
        <f t="shared" si="144"/>
        <v>0</v>
      </c>
    </row>
    <row r="548" spans="1:155">
      <c r="A548" t="str">
        <f>IF(S548=0,"",1+(MAX($A$7:A547)))</f>
        <v/>
      </c>
      <c r="B548" s="224">
        <v>542</v>
      </c>
      <c r="C548" s="3" t="str">
        <f>IF('DATA ENTRY'!CK547="","",IF('DATA ENTRY'!B547="","",IF($D$4="All Post",'DATA ENTRY'!B547,IF(AND($D$4='DATA ENTRY'!CK547),'DATA ENTRY'!B547,""))))</f>
        <v/>
      </c>
      <c r="D548" s="3" t="str">
        <f>IF('DATA ENTRY'!CK547="","",IF('DATA ENTRY'!C547="","",IF($D$4="All Post",'DATA ENTRY'!C547,IF(AND($D$4='DATA ENTRY'!CK547),'DATA ENTRY'!C547,""))))</f>
        <v/>
      </c>
      <c r="E548" s="4" t="str">
        <f>IF('DATA ENTRY'!CK547="","",IF('DATA ENTRY'!I547="","",IF($D$4="All Post",'DATA ENTRY'!I547,IF(AND($D$4='DATA ENTRY'!CK547),'DATA ENTRY'!I547,""))))</f>
        <v/>
      </c>
      <c r="F548" s="4" t="str">
        <f>IF('DATA ENTRY'!CK547="","",IF('DATA ENTRY'!CK547="","",IF($D$4="All Post",'DATA ENTRY'!CK547,IF(AND($D$4='DATA ENTRY'!CK547),'DATA ENTRY'!CK547,""))))</f>
        <v/>
      </c>
      <c r="G548" s="3" t="str">
        <f>IF('DATA ENTRY'!CK547="","",IF('DATA ENTRY'!N547="","",IF($D$4="All Post",'DATA ENTRY'!N547,IF(AND($D$4='DATA ENTRY'!CK547),'DATA ENTRY'!N547,""))))</f>
        <v/>
      </c>
      <c r="H548" s="107" t="str">
        <f>IF('DATA ENTRY'!CK547="","",IF('DATA ENTRY'!O547="","",IF($D$4="All Post",'DATA ENTRY'!O547,IF(AND($D$4='DATA ENTRY'!CK547),'DATA ENTRY'!O547,""))))</f>
        <v/>
      </c>
      <c r="I548" s="3" t="str">
        <f>IF('DATA ENTRY'!CK547="","",IF('DATA ENTRY'!P547="","",IF($D$4="All Post",'DATA ENTRY'!P547,IF(AND($D$4='DATA ENTRY'!CK547),'DATA ENTRY'!P547,""))))</f>
        <v/>
      </c>
      <c r="J548" s="107" t="str">
        <f>IF('DATA ENTRY'!CK547="","",IF('DATA ENTRY'!Q547="","",IF($D$4="All Post",'DATA ENTRY'!Q547,IF(AND($D$4='DATA ENTRY'!CK547),'DATA ENTRY'!Q547,""))))</f>
        <v/>
      </c>
      <c r="K548" s="3" t="str">
        <f>IF('DATA ENTRY'!CK547="","",IF('DATA ENTRY'!R547="","",IF($D$4="All Post",'DATA ENTRY'!R547,IF(AND($D$4='DATA ENTRY'!CK547),'DATA ENTRY'!R547,""))))</f>
        <v/>
      </c>
      <c r="L548" s="3" t="str">
        <f>IF('DATA ENTRY'!CK547="","",IF('DATA ENTRY'!S547="","",IF($D$4="All Post",'DATA ENTRY'!S547,IF(AND($D$4='DATA ENTRY'!CK547),'DATA ENTRY'!S547,""))))</f>
        <v/>
      </c>
      <c r="M548" s="3" t="str">
        <f>IF('DATA ENTRY'!CK547="","",IF('DATA ENTRY'!E547="","",IF($D$4="All Post",'DATA ENTRY'!E547,IF(AND($D$4='DATA ENTRY'!CK547),'DATA ENTRY'!E547,""))))</f>
        <v/>
      </c>
      <c r="N548" s="3" t="str">
        <f>IF('DATA ENTRY'!CK547="","",IF('DATA ENTRY'!W547="","",IF($D$4="All Post",'DATA ENTRY'!W547,IF(AND($D$4='DATA ENTRY'!CK547),'DATA ENTRY'!W547,""))))</f>
        <v/>
      </c>
      <c r="O548" s="3" t="str">
        <f>IF('DATA ENTRY'!CK547="","",IF('DATA ENTRY'!X547="","",IF($D$4="All Post",'DATA ENTRY'!X547,IF(AND($D$4='DATA ENTRY'!CK547),'DATA ENTRY'!X547,""))))</f>
        <v/>
      </c>
      <c r="P548" s="3" t="str">
        <f>IF('DATA ENTRY'!CK547="","",IF('DATA ENTRY'!G547="","",IF($D$4="All Post",'DATA ENTRY'!G547,IF(AND($D$4='DATA ENTRY'!CK547),'DATA ENTRY'!G547,""))))</f>
        <v/>
      </c>
      <c r="S548">
        <f t="shared" si="131"/>
        <v>0</v>
      </c>
      <c r="T548" t="str">
        <f t="shared" si="132"/>
        <v/>
      </c>
      <c r="BZ548" t="str">
        <f t="shared" si="133"/>
        <v/>
      </c>
      <c r="CA548" t="str">
        <f t="shared" si="134"/>
        <v/>
      </c>
      <c r="CB548" s="224">
        <v>542</v>
      </c>
      <c r="CC548" s="3" t="str">
        <f>IF('DATA ENTRY'!CK547="","",IF('DATA ENTRY'!B547="","",IF(AND($CD$4='DATA ENTRY'!CK547,$CG$4='DATA ENTRY'!D547),'DATA ENTRY'!B547,"")))</f>
        <v/>
      </c>
      <c r="CD548" s="3" t="str">
        <f>IF('DATA ENTRY'!CK547="","",IF('DATA ENTRY'!C547="","",IF(AND($CD$4='DATA ENTRY'!CK547,$CG$4='DATA ENTRY'!D547),'DATA ENTRY'!C547,"")))</f>
        <v/>
      </c>
      <c r="CE548" s="4" t="str">
        <f>IF('DATA ENTRY'!CK547="","",IF('DATA ENTRY'!I547="","",IF(AND($CD$4='DATA ENTRY'!CK547,$CG$4='DATA ENTRY'!D547),'DATA ENTRY'!I547,"")))</f>
        <v/>
      </c>
      <c r="CF548" s="4" t="str">
        <f>IF('DATA ENTRY'!CK547="","",IF('DATA ENTRY'!CK547="","",IF(AND($CD$4='DATA ENTRY'!CK547,$CG$4='DATA ENTRY'!D547),'DATA ENTRY'!CK547,"")))</f>
        <v/>
      </c>
      <c r="CG548" s="3" t="str">
        <f>IF('DATA ENTRY'!CK547="","",IF('DATA ENTRY'!N547="","",IF(AND($CD$4='DATA ENTRY'!CK547,$CG$4='DATA ENTRY'!D547),'DATA ENTRY'!N547,"")))</f>
        <v/>
      </c>
      <c r="CH548" s="107" t="str">
        <f>IF('DATA ENTRY'!CK547="","",IF('DATA ENTRY'!O547="","",IF(AND($CD$4='DATA ENTRY'!CK547,$CG$4='DATA ENTRY'!D547),'DATA ENTRY'!O547,"")))</f>
        <v/>
      </c>
      <c r="CI548" s="3" t="str">
        <f>IF('DATA ENTRY'!CK547="","",IF('DATA ENTRY'!P547="","",IF(AND($CD$4='DATA ENTRY'!CK547,$CG$4='DATA ENTRY'!D547),'DATA ENTRY'!P547,"")))</f>
        <v/>
      </c>
      <c r="CJ548" s="107" t="str">
        <f>IF('DATA ENTRY'!CK547="","",IF('DATA ENTRY'!Q547="","",IF(AND($CD$4='DATA ENTRY'!CK547,$CG$4='DATA ENTRY'!D547),'DATA ENTRY'!Q547,"")))</f>
        <v/>
      </c>
      <c r="CK548" s="3" t="str">
        <f>IF('DATA ENTRY'!CK547="","",IF('DATA ENTRY'!R547="","",IF(AND($CD$4='DATA ENTRY'!CK547,$CG$4='DATA ENTRY'!D547),'DATA ENTRY'!R547,"")))</f>
        <v/>
      </c>
      <c r="CL548" s="3" t="str">
        <f>IF('DATA ENTRY'!CK547="","",IF('DATA ENTRY'!S547="","",IF(AND($CD$4='DATA ENTRY'!CK547,$CG$4='DATA ENTRY'!D547),'DATA ENTRY'!S547,"")))</f>
        <v/>
      </c>
      <c r="CM548" s="3" t="str">
        <f>IF('DATA ENTRY'!CK547="","",IF('DATA ENTRY'!E547="","",IF(AND($CD$4='DATA ENTRY'!CK547,$CG$4='DATA ENTRY'!D547),'DATA ENTRY'!E547,"")))</f>
        <v/>
      </c>
      <c r="CN548" s="3" t="str">
        <f>IF('DATA ENTRY'!CK547="","",IF('DATA ENTRY'!W547="","",IF(AND($CD$4='DATA ENTRY'!CK547,$CG$4='DATA ENTRY'!D547),'DATA ENTRY'!W547,"")))</f>
        <v/>
      </c>
      <c r="CO548" s="3" t="str">
        <f>IF('DATA ENTRY'!CK547="","",IF('DATA ENTRY'!X547="","",IF(AND($CD$4='DATA ENTRY'!CK547,$CG$4='DATA ENTRY'!D547),'DATA ENTRY'!X547,"")))</f>
        <v/>
      </c>
      <c r="CP548" s="108" t="str">
        <f t="shared" si="135"/>
        <v/>
      </c>
      <c r="CQ548" s="108" t="str">
        <f>IF('DATA ENTRY'!CK547="","",IF('DATA ENTRY'!G547="","",IF(AND($CD$4='DATA ENTRY'!CK547,$CG$4='DATA ENTRY'!D547),'DATA ENTRY'!G547,"")))</f>
        <v/>
      </c>
      <c r="CR548" s="230" t="str">
        <f>IF('DATA ENTRY'!CK547="","",IF('DATA ENTRY'!D547="","",IF(AND($CD$4='DATA ENTRY'!CK547,$CG$4='DATA ENTRY'!D547),'DATA ENTRY'!D547,"")))</f>
        <v/>
      </c>
      <c r="CS548">
        <f t="shared" si="136"/>
        <v>0</v>
      </c>
      <c r="CT548">
        <f t="shared" si="137"/>
        <v>0</v>
      </c>
      <c r="CV548" s="139"/>
      <c r="CX548">
        <f t="shared" si="138"/>
        <v>0</v>
      </c>
      <c r="DB548" t="str">
        <f t="shared" si="145"/>
        <v/>
      </c>
      <c r="DC548" t="str">
        <f t="shared" si="146"/>
        <v/>
      </c>
      <c r="DD548" s="224">
        <v>542</v>
      </c>
      <c r="DE548" s="3" t="str">
        <f>IF('DATA ENTRY'!CK547="","",IF('DATA ENTRY'!B547="","",IF(AND($DF$4='DATA ENTRY'!D547),'DATA ENTRY'!B547,"")))</f>
        <v/>
      </c>
      <c r="DF548" s="3" t="str">
        <f>IF('DATA ENTRY'!CK547="","",IF('DATA ENTRY'!C547="","",IF(AND($DF$4='DATA ENTRY'!D547),'DATA ENTRY'!C547,"")))</f>
        <v/>
      </c>
      <c r="DG548" s="4" t="str">
        <f>IF('DATA ENTRY'!CK547="","",IF('DATA ENTRY'!I547="","",IF(AND($DF$4='DATA ENTRY'!D547),'DATA ENTRY'!I547,"")))</f>
        <v/>
      </c>
      <c r="DH548" s="4" t="str">
        <f>IF('DATA ENTRY'!CK547="","",IF('DATA ENTRY'!CK547="","",IF(AND($DF$4='DATA ENTRY'!D547),'DATA ENTRY'!CK547,"")))</f>
        <v/>
      </c>
      <c r="DI548" s="3" t="str">
        <f>IF('DATA ENTRY'!CK547="","",IF('DATA ENTRY'!N547="","",IF(AND($DF$4='DATA ENTRY'!D547),'DATA ENTRY'!N547,"")))</f>
        <v/>
      </c>
      <c r="DJ548" s="107" t="str">
        <f>IF('DATA ENTRY'!CK547="","",IF('DATA ENTRY'!O547="","",IF(AND($DF$4='DATA ENTRY'!D547),'DATA ENTRY'!O547,"")))</f>
        <v/>
      </c>
      <c r="DK548" s="3" t="str">
        <f>IF('DATA ENTRY'!CK547="","",IF('DATA ENTRY'!P547="","",IF(AND($DF$4='DATA ENTRY'!D547),'DATA ENTRY'!P547,"")))</f>
        <v/>
      </c>
      <c r="DL548" s="107" t="str">
        <f>IF('DATA ENTRY'!CK547="","",IF('DATA ENTRY'!Q547="","",IF(AND($DF$4='DATA ENTRY'!D547),'DATA ENTRY'!Q547,"")))</f>
        <v/>
      </c>
      <c r="DM548" s="3" t="str">
        <f>IF('DATA ENTRY'!CK547="","",IF('DATA ENTRY'!R547="","",IF(AND($DF$4='DATA ENTRY'!D547),'DATA ENTRY'!R547,"")))</f>
        <v/>
      </c>
      <c r="DN548" s="107" t="str">
        <f>IF('DATA ENTRY'!CK547="","",IF('DATA ENTRY'!S547="","",IF(AND($DF$4='DATA ENTRY'!D547),'DATA ENTRY'!S547,"")))</f>
        <v/>
      </c>
      <c r="DO548" s="3" t="str">
        <f>IF('DATA ENTRY'!CK547="","",IF('DATA ENTRY'!E547="","",IF(AND($DF$4='DATA ENTRY'!D547),'DATA ENTRY'!E547,"")))</f>
        <v/>
      </c>
      <c r="DP548" s="3" t="str">
        <f>IF('DATA ENTRY'!CK547="","",IF('DATA ENTRY'!D547="","",IF(AND($DF$4='DATA ENTRY'!D547),'DATA ENTRY'!D547,"")))</f>
        <v/>
      </c>
      <c r="DQ548" s="3" t="str">
        <f>IF('DATA ENTRY'!CK547="","",IF('DATA ENTRY'!W547="","",IF(AND($DF$4='DATA ENTRY'!D547),'DATA ENTRY'!W547,"")))</f>
        <v/>
      </c>
      <c r="DR548" s="3" t="str">
        <f>IF('DATA ENTRY'!CK547="","",IF('DATA ENTRY'!X547="","",IF(AND($DF$4='DATA ENTRY'!D547),'DATA ENTRY'!X547,"")))</f>
        <v/>
      </c>
      <c r="DS548" s="108" t="str">
        <f t="shared" si="139"/>
        <v/>
      </c>
      <c r="DT548" s="108" t="str">
        <f>IF('DATA ENTRY'!CK547="","",IF('DATA ENTRY'!D547="","",IF(AND($DF$4='DATA ENTRY'!D547),'DATA ENTRY'!G547,"")))</f>
        <v/>
      </c>
      <c r="DY548">
        <f t="shared" si="140"/>
        <v>0</v>
      </c>
      <c r="EB548" t="str">
        <f t="shared" si="141"/>
        <v/>
      </c>
      <c r="EC548" t="str">
        <f t="shared" si="142"/>
        <v/>
      </c>
      <c r="ED548" s="224">
        <v>542</v>
      </c>
      <c r="EE548" s="3" t="str">
        <f>IF('DATA ENTRY'!CK547="","",IF('DATA ENTRY'!B547="","",IF(AND($EF$4='DATA ENTRY'!G547,$EH$4='DATA ENTRY'!F547),'DATA ENTRY'!B547,"")))</f>
        <v/>
      </c>
      <c r="EF548" s="3" t="str">
        <f>IF('DATA ENTRY'!CK547="","",IF('DATA ENTRY'!C547="","",IF(AND($EF$4='DATA ENTRY'!G547,$EH$4='DATA ENTRY'!F547),'DATA ENTRY'!C547,"")))</f>
        <v/>
      </c>
      <c r="EG548" s="4" t="str">
        <f>IF('DATA ENTRY'!CK547="","",IF('DATA ENTRY'!I547="","",IF(AND($EF$4='DATA ENTRY'!G547,$EH$4='DATA ENTRY'!F547),'DATA ENTRY'!I547,"")))</f>
        <v/>
      </c>
      <c r="EH548" s="4" t="str">
        <f>IF('DATA ENTRY'!CK547="","",IF('DATA ENTRY'!CK547="","",IF(AND($EF$4='DATA ENTRY'!G547,$EH$4='DATA ENTRY'!F547),'DATA ENTRY'!CK547,"")))</f>
        <v/>
      </c>
      <c r="EI548" s="3" t="str">
        <f>IF('DATA ENTRY'!CK547="","",IF('DATA ENTRY'!N547="","",IF(AND($EF$4='DATA ENTRY'!G547,$EH$4='DATA ENTRY'!F547),'DATA ENTRY'!N547,"")))</f>
        <v/>
      </c>
      <c r="EJ548" s="107" t="str">
        <f>IF('DATA ENTRY'!CK547="","",IF('DATA ENTRY'!O547="","",IF(AND($EF$4='DATA ENTRY'!G547,$EH$4='DATA ENTRY'!F547),'DATA ENTRY'!O547,"")))</f>
        <v/>
      </c>
      <c r="EK548" s="3" t="str">
        <f>IF('DATA ENTRY'!CK547="","",IF('DATA ENTRY'!P547="","",IF(AND($EF$4='DATA ENTRY'!G547,$EH$4='DATA ENTRY'!F547),'DATA ENTRY'!P547,"")))</f>
        <v/>
      </c>
      <c r="EL548" s="107" t="str">
        <f>IF('DATA ENTRY'!CK547="","",IF('DATA ENTRY'!Q547="","",IF(AND($EF$4='DATA ENTRY'!G547,$EH$4='DATA ENTRY'!F547),'DATA ENTRY'!Q547,"")))</f>
        <v/>
      </c>
      <c r="EM548" s="3" t="str">
        <f>IF('DATA ENTRY'!CK547="","",IF('DATA ENTRY'!R547="","",IF(AND($EF$4='DATA ENTRY'!G547,$EH$4='DATA ENTRY'!F547),'DATA ENTRY'!R547,"")))</f>
        <v/>
      </c>
      <c r="EN548" s="107" t="str">
        <f>IF('DATA ENTRY'!CK547="","",IF('DATA ENTRY'!S547="","",IF(AND($EF$4='DATA ENTRY'!G547,$EH$4='DATA ENTRY'!F547),'DATA ENTRY'!S547,"")))</f>
        <v/>
      </c>
      <c r="EO548" s="3" t="str">
        <f>IF('DATA ENTRY'!CK547="","",IF('DATA ENTRY'!E547="","",IF(AND($EF$4='DATA ENTRY'!G547,$EH$4='DATA ENTRY'!F547),'DATA ENTRY'!E547,"")))</f>
        <v/>
      </c>
      <c r="EP548" s="3" t="str">
        <f>IF('DATA ENTRY'!CK547="","",IF('DATA ENTRY'!D547="","",IF(AND($EF$4='DATA ENTRY'!G547,$EH$4='DATA ENTRY'!F547),'DATA ENTRY'!D547,"")))</f>
        <v/>
      </c>
      <c r="EQ548" s="3" t="str">
        <f>IF('DATA ENTRY'!CK547="","",IF('DATA ENTRY'!W547="","",IF(AND($EF$4='DATA ENTRY'!G547,$EH$4='DATA ENTRY'!F547),'DATA ENTRY'!W547,"")))</f>
        <v/>
      </c>
      <c r="ER548" s="3" t="str">
        <f>IF('DATA ENTRY'!CK547="","",IF('DATA ENTRY'!X547="","",IF(AND($EF$4='DATA ENTRY'!G547,$EH$4='DATA ENTRY'!F547),'DATA ENTRY'!X547,"")))</f>
        <v/>
      </c>
      <c r="ES548" s="108" t="str">
        <f t="shared" si="143"/>
        <v/>
      </c>
      <c r="ET548" s="108" t="str">
        <f>IF('DATA ENTRY'!CK547="","",IF('DATA ENTRY'!D547="","",IF(AND($EF$4='DATA ENTRY'!G547,$EH$4='DATA ENTRY'!F547),'DATA ENTRY'!G547,"")))</f>
        <v/>
      </c>
      <c r="EY548">
        <f t="shared" si="144"/>
        <v>0</v>
      </c>
    </row>
    <row r="549" spans="1:155">
      <c r="A549" t="str">
        <f>IF(S549=0,"",1+(MAX($A$7:A548)))</f>
        <v/>
      </c>
      <c r="B549" s="224">
        <v>543</v>
      </c>
      <c r="C549" s="3" t="str">
        <f>IF('DATA ENTRY'!CK548="","",IF('DATA ENTRY'!B548="","",IF($D$4="All Post",'DATA ENTRY'!B548,IF(AND($D$4='DATA ENTRY'!CK548),'DATA ENTRY'!B548,""))))</f>
        <v/>
      </c>
      <c r="D549" s="3" t="str">
        <f>IF('DATA ENTRY'!CK548="","",IF('DATA ENTRY'!C548="","",IF($D$4="All Post",'DATA ENTRY'!C548,IF(AND($D$4='DATA ENTRY'!CK548),'DATA ENTRY'!C548,""))))</f>
        <v/>
      </c>
      <c r="E549" s="4" t="str">
        <f>IF('DATA ENTRY'!CK548="","",IF('DATA ENTRY'!I548="","",IF($D$4="All Post",'DATA ENTRY'!I548,IF(AND($D$4='DATA ENTRY'!CK548),'DATA ENTRY'!I548,""))))</f>
        <v/>
      </c>
      <c r="F549" s="4" t="str">
        <f>IF('DATA ENTRY'!CK548="","",IF('DATA ENTRY'!CK548="","",IF($D$4="All Post",'DATA ENTRY'!CK548,IF(AND($D$4='DATA ENTRY'!CK548),'DATA ENTRY'!CK548,""))))</f>
        <v/>
      </c>
      <c r="G549" s="3" t="str">
        <f>IF('DATA ENTRY'!CK548="","",IF('DATA ENTRY'!N548="","",IF($D$4="All Post",'DATA ENTRY'!N548,IF(AND($D$4='DATA ENTRY'!CK548),'DATA ENTRY'!N548,""))))</f>
        <v/>
      </c>
      <c r="H549" s="107" t="str">
        <f>IF('DATA ENTRY'!CK548="","",IF('DATA ENTRY'!O548="","",IF($D$4="All Post",'DATA ENTRY'!O548,IF(AND($D$4='DATA ENTRY'!CK548),'DATA ENTRY'!O548,""))))</f>
        <v/>
      </c>
      <c r="I549" s="3" t="str">
        <f>IF('DATA ENTRY'!CK548="","",IF('DATA ENTRY'!P548="","",IF($D$4="All Post",'DATA ENTRY'!P548,IF(AND($D$4='DATA ENTRY'!CK548),'DATA ENTRY'!P548,""))))</f>
        <v/>
      </c>
      <c r="J549" s="107" t="str">
        <f>IF('DATA ENTRY'!CK548="","",IF('DATA ENTRY'!Q548="","",IF($D$4="All Post",'DATA ENTRY'!Q548,IF(AND($D$4='DATA ENTRY'!CK548),'DATA ENTRY'!Q548,""))))</f>
        <v/>
      </c>
      <c r="K549" s="3" t="str">
        <f>IF('DATA ENTRY'!CK548="","",IF('DATA ENTRY'!R548="","",IF($D$4="All Post",'DATA ENTRY'!R548,IF(AND($D$4='DATA ENTRY'!CK548),'DATA ENTRY'!R548,""))))</f>
        <v/>
      </c>
      <c r="L549" s="3" t="str">
        <f>IF('DATA ENTRY'!CK548="","",IF('DATA ENTRY'!S548="","",IF($D$4="All Post",'DATA ENTRY'!S548,IF(AND($D$4='DATA ENTRY'!CK548),'DATA ENTRY'!S548,""))))</f>
        <v/>
      </c>
      <c r="M549" s="3" t="str">
        <f>IF('DATA ENTRY'!CK548="","",IF('DATA ENTRY'!E548="","",IF($D$4="All Post",'DATA ENTRY'!E548,IF(AND($D$4='DATA ENTRY'!CK548),'DATA ENTRY'!E548,""))))</f>
        <v/>
      </c>
      <c r="N549" s="3" t="str">
        <f>IF('DATA ENTRY'!CK548="","",IF('DATA ENTRY'!W548="","",IF($D$4="All Post",'DATA ENTRY'!W548,IF(AND($D$4='DATA ENTRY'!CK548),'DATA ENTRY'!W548,""))))</f>
        <v/>
      </c>
      <c r="O549" s="3" t="str">
        <f>IF('DATA ENTRY'!CK548="","",IF('DATA ENTRY'!X548="","",IF($D$4="All Post",'DATA ENTRY'!X548,IF(AND($D$4='DATA ENTRY'!CK548),'DATA ENTRY'!X548,""))))</f>
        <v/>
      </c>
      <c r="P549" s="3" t="str">
        <f>IF('DATA ENTRY'!CK548="","",IF('DATA ENTRY'!G548="","",IF($D$4="All Post",'DATA ENTRY'!G548,IF(AND($D$4='DATA ENTRY'!CK548),'DATA ENTRY'!G548,""))))</f>
        <v/>
      </c>
      <c r="S549">
        <f t="shared" si="131"/>
        <v>0</v>
      </c>
      <c r="T549" t="str">
        <f t="shared" si="132"/>
        <v/>
      </c>
      <c r="BZ549" t="str">
        <f t="shared" si="133"/>
        <v/>
      </c>
      <c r="CA549" t="str">
        <f t="shared" si="134"/>
        <v/>
      </c>
      <c r="CB549" s="224">
        <v>543</v>
      </c>
      <c r="CC549" s="3" t="str">
        <f>IF('DATA ENTRY'!CK548="","",IF('DATA ENTRY'!B548="","",IF(AND($CD$4='DATA ENTRY'!CK548,$CG$4='DATA ENTRY'!D548),'DATA ENTRY'!B548,"")))</f>
        <v/>
      </c>
      <c r="CD549" s="3" t="str">
        <f>IF('DATA ENTRY'!CK548="","",IF('DATA ENTRY'!C548="","",IF(AND($CD$4='DATA ENTRY'!CK548,$CG$4='DATA ENTRY'!D548),'DATA ENTRY'!C548,"")))</f>
        <v/>
      </c>
      <c r="CE549" s="4" t="str">
        <f>IF('DATA ENTRY'!CK548="","",IF('DATA ENTRY'!I548="","",IF(AND($CD$4='DATA ENTRY'!CK548,$CG$4='DATA ENTRY'!D548),'DATA ENTRY'!I548,"")))</f>
        <v/>
      </c>
      <c r="CF549" s="4" t="str">
        <f>IF('DATA ENTRY'!CK548="","",IF('DATA ENTRY'!CK548="","",IF(AND($CD$4='DATA ENTRY'!CK548,$CG$4='DATA ENTRY'!D548),'DATA ENTRY'!CK548,"")))</f>
        <v/>
      </c>
      <c r="CG549" s="3" t="str">
        <f>IF('DATA ENTRY'!CK548="","",IF('DATA ENTRY'!N548="","",IF(AND($CD$4='DATA ENTRY'!CK548,$CG$4='DATA ENTRY'!D548),'DATA ENTRY'!N548,"")))</f>
        <v/>
      </c>
      <c r="CH549" s="107" t="str">
        <f>IF('DATA ENTRY'!CK548="","",IF('DATA ENTRY'!O548="","",IF(AND($CD$4='DATA ENTRY'!CK548,$CG$4='DATA ENTRY'!D548),'DATA ENTRY'!O548,"")))</f>
        <v/>
      </c>
      <c r="CI549" s="3" t="str">
        <f>IF('DATA ENTRY'!CK548="","",IF('DATA ENTRY'!P548="","",IF(AND($CD$4='DATA ENTRY'!CK548,$CG$4='DATA ENTRY'!D548),'DATA ENTRY'!P548,"")))</f>
        <v/>
      </c>
      <c r="CJ549" s="107" t="str">
        <f>IF('DATA ENTRY'!CK548="","",IF('DATA ENTRY'!Q548="","",IF(AND($CD$4='DATA ENTRY'!CK548,$CG$4='DATA ENTRY'!D548),'DATA ENTRY'!Q548,"")))</f>
        <v/>
      </c>
      <c r="CK549" s="3" t="str">
        <f>IF('DATA ENTRY'!CK548="","",IF('DATA ENTRY'!R548="","",IF(AND($CD$4='DATA ENTRY'!CK548,$CG$4='DATA ENTRY'!D548),'DATA ENTRY'!R548,"")))</f>
        <v/>
      </c>
      <c r="CL549" s="3" t="str">
        <f>IF('DATA ENTRY'!CK548="","",IF('DATA ENTRY'!S548="","",IF(AND($CD$4='DATA ENTRY'!CK548,$CG$4='DATA ENTRY'!D548),'DATA ENTRY'!S548,"")))</f>
        <v/>
      </c>
      <c r="CM549" s="3" t="str">
        <f>IF('DATA ENTRY'!CK548="","",IF('DATA ENTRY'!E548="","",IF(AND($CD$4='DATA ENTRY'!CK548,$CG$4='DATA ENTRY'!D548),'DATA ENTRY'!E548,"")))</f>
        <v/>
      </c>
      <c r="CN549" s="3" t="str">
        <f>IF('DATA ENTRY'!CK548="","",IF('DATA ENTRY'!W548="","",IF(AND($CD$4='DATA ENTRY'!CK548,$CG$4='DATA ENTRY'!D548),'DATA ENTRY'!W548,"")))</f>
        <v/>
      </c>
      <c r="CO549" s="3" t="str">
        <f>IF('DATA ENTRY'!CK548="","",IF('DATA ENTRY'!X548="","",IF(AND($CD$4='DATA ENTRY'!CK548,$CG$4='DATA ENTRY'!D548),'DATA ENTRY'!X548,"")))</f>
        <v/>
      </c>
      <c r="CP549" s="108" t="str">
        <f t="shared" si="135"/>
        <v/>
      </c>
      <c r="CQ549" s="108" t="str">
        <f>IF('DATA ENTRY'!CK548="","",IF('DATA ENTRY'!G548="","",IF(AND($CD$4='DATA ENTRY'!CK548,$CG$4='DATA ENTRY'!D548),'DATA ENTRY'!G548,"")))</f>
        <v/>
      </c>
      <c r="CR549" s="230" t="str">
        <f>IF('DATA ENTRY'!CK548="","",IF('DATA ENTRY'!D548="","",IF(AND($CD$4='DATA ENTRY'!CK548,$CG$4='DATA ENTRY'!D548),'DATA ENTRY'!D548,"")))</f>
        <v/>
      </c>
      <c r="CS549">
        <f t="shared" si="136"/>
        <v>0</v>
      </c>
      <c r="CT549">
        <f t="shared" si="137"/>
        <v>0</v>
      </c>
      <c r="CV549" s="139"/>
      <c r="CX549">
        <f t="shared" si="138"/>
        <v>0</v>
      </c>
      <c r="DB549" t="str">
        <f t="shared" si="145"/>
        <v/>
      </c>
      <c r="DC549" t="str">
        <f t="shared" si="146"/>
        <v/>
      </c>
      <c r="DD549" s="224">
        <v>543</v>
      </c>
      <c r="DE549" s="3" t="str">
        <f>IF('DATA ENTRY'!CK548="","",IF('DATA ENTRY'!B548="","",IF(AND($DF$4='DATA ENTRY'!D548),'DATA ENTRY'!B548,"")))</f>
        <v/>
      </c>
      <c r="DF549" s="3" t="str">
        <f>IF('DATA ENTRY'!CK548="","",IF('DATA ENTRY'!C548="","",IF(AND($DF$4='DATA ENTRY'!D548),'DATA ENTRY'!C548,"")))</f>
        <v/>
      </c>
      <c r="DG549" s="4" t="str">
        <f>IF('DATA ENTRY'!CK548="","",IF('DATA ENTRY'!I548="","",IF(AND($DF$4='DATA ENTRY'!D548),'DATA ENTRY'!I548,"")))</f>
        <v/>
      </c>
      <c r="DH549" s="4" t="str">
        <f>IF('DATA ENTRY'!CK548="","",IF('DATA ENTRY'!CK548="","",IF(AND($DF$4='DATA ENTRY'!D548),'DATA ENTRY'!CK548,"")))</f>
        <v/>
      </c>
      <c r="DI549" s="3" t="str">
        <f>IF('DATA ENTRY'!CK548="","",IF('DATA ENTRY'!N548="","",IF(AND($DF$4='DATA ENTRY'!D548),'DATA ENTRY'!N548,"")))</f>
        <v/>
      </c>
      <c r="DJ549" s="107" t="str">
        <f>IF('DATA ENTRY'!CK548="","",IF('DATA ENTRY'!O548="","",IF(AND($DF$4='DATA ENTRY'!D548),'DATA ENTRY'!O548,"")))</f>
        <v/>
      </c>
      <c r="DK549" s="3" t="str">
        <f>IF('DATA ENTRY'!CK548="","",IF('DATA ENTRY'!P548="","",IF(AND($DF$4='DATA ENTRY'!D548),'DATA ENTRY'!P548,"")))</f>
        <v/>
      </c>
      <c r="DL549" s="107" t="str">
        <f>IF('DATA ENTRY'!CK548="","",IF('DATA ENTRY'!Q548="","",IF(AND($DF$4='DATA ENTRY'!D548),'DATA ENTRY'!Q548,"")))</f>
        <v/>
      </c>
      <c r="DM549" s="3" t="str">
        <f>IF('DATA ENTRY'!CK548="","",IF('DATA ENTRY'!R548="","",IF(AND($DF$4='DATA ENTRY'!D548),'DATA ENTRY'!R548,"")))</f>
        <v/>
      </c>
      <c r="DN549" s="107" t="str">
        <f>IF('DATA ENTRY'!CK548="","",IF('DATA ENTRY'!S548="","",IF(AND($DF$4='DATA ENTRY'!D548),'DATA ENTRY'!S548,"")))</f>
        <v/>
      </c>
      <c r="DO549" s="3" t="str">
        <f>IF('DATA ENTRY'!CK548="","",IF('DATA ENTRY'!E548="","",IF(AND($DF$4='DATA ENTRY'!D548),'DATA ENTRY'!E548,"")))</f>
        <v/>
      </c>
      <c r="DP549" s="3" t="str">
        <f>IF('DATA ENTRY'!CK548="","",IF('DATA ENTRY'!D548="","",IF(AND($DF$4='DATA ENTRY'!D548),'DATA ENTRY'!D548,"")))</f>
        <v/>
      </c>
      <c r="DQ549" s="3" t="str">
        <f>IF('DATA ENTRY'!CK548="","",IF('DATA ENTRY'!W548="","",IF(AND($DF$4='DATA ENTRY'!D548),'DATA ENTRY'!W548,"")))</f>
        <v/>
      </c>
      <c r="DR549" s="3" t="str">
        <f>IF('DATA ENTRY'!CK548="","",IF('DATA ENTRY'!X548="","",IF(AND($DF$4='DATA ENTRY'!D548),'DATA ENTRY'!X548,"")))</f>
        <v/>
      </c>
      <c r="DS549" s="108" t="str">
        <f t="shared" si="139"/>
        <v/>
      </c>
      <c r="DT549" s="108" t="str">
        <f>IF('DATA ENTRY'!CK548="","",IF('DATA ENTRY'!D548="","",IF(AND($DF$4='DATA ENTRY'!D548),'DATA ENTRY'!G548,"")))</f>
        <v/>
      </c>
      <c r="DY549">
        <f t="shared" si="140"/>
        <v>0</v>
      </c>
      <c r="EB549" t="str">
        <f t="shared" si="141"/>
        <v/>
      </c>
      <c r="EC549" t="str">
        <f t="shared" si="142"/>
        <v/>
      </c>
      <c r="ED549" s="224">
        <v>543</v>
      </c>
      <c r="EE549" s="3" t="str">
        <f>IF('DATA ENTRY'!CK548="","",IF('DATA ENTRY'!B548="","",IF(AND($EF$4='DATA ENTRY'!G548,$EH$4='DATA ENTRY'!F548),'DATA ENTRY'!B548,"")))</f>
        <v/>
      </c>
      <c r="EF549" s="3" t="str">
        <f>IF('DATA ENTRY'!CK548="","",IF('DATA ENTRY'!C548="","",IF(AND($EF$4='DATA ENTRY'!G548,$EH$4='DATA ENTRY'!F548),'DATA ENTRY'!C548,"")))</f>
        <v/>
      </c>
      <c r="EG549" s="4" t="str">
        <f>IF('DATA ENTRY'!CK548="","",IF('DATA ENTRY'!I548="","",IF(AND($EF$4='DATA ENTRY'!G548,$EH$4='DATA ENTRY'!F548),'DATA ENTRY'!I548,"")))</f>
        <v/>
      </c>
      <c r="EH549" s="4" t="str">
        <f>IF('DATA ENTRY'!CK548="","",IF('DATA ENTRY'!CK548="","",IF(AND($EF$4='DATA ENTRY'!G548,$EH$4='DATA ENTRY'!F548),'DATA ENTRY'!CK548,"")))</f>
        <v/>
      </c>
      <c r="EI549" s="3" t="str">
        <f>IF('DATA ENTRY'!CK548="","",IF('DATA ENTRY'!N548="","",IF(AND($EF$4='DATA ENTRY'!G548,$EH$4='DATA ENTRY'!F548),'DATA ENTRY'!N548,"")))</f>
        <v/>
      </c>
      <c r="EJ549" s="107" t="str">
        <f>IF('DATA ENTRY'!CK548="","",IF('DATA ENTRY'!O548="","",IF(AND($EF$4='DATA ENTRY'!G548,$EH$4='DATA ENTRY'!F548),'DATA ENTRY'!O548,"")))</f>
        <v/>
      </c>
      <c r="EK549" s="3" t="str">
        <f>IF('DATA ENTRY'!CK548="","",IF('DATA ENTRY'!P548="","",IF(AND($EF$4='DATA ENTRY'!G548,$EH$4='DATA ENTRY'!F548),'DATA ENTRY'!P548,"")))</f>
        <v/>
      </c>
      <c r="EL549" s="107" t="str">
        <f>IF('DATA ENTRY'!CK548="","",IF('DATA ENTRY'!Q548="","",IF(AND($EF$4='DATA ENTRY'!G548,$EH$4='DATA ENTRY'!F548),'DATA ENTRY'!Q548,"")))</f>
        <v/>
      </c>
      <c r="EM549" s="3" t="str">
        <f>IF('DATA ENTRY'!CK548="","",IF('DATA ENTRY'!R548="","",IF(AND($EF$4='DATA ENTRY'!G548,$EH$4='DATA ENTRY'!F548),'DATA ENTRY'!R548,"")))</f>
        <v/>
      </c>
      <c r="EN549" s="107" t="str">
        <f>IF('DATA ENTRY'!CK548="","",IF('DATA ENTRY'!S548="","",IF(AND($EF$4='DATA ENTRY'!G548,$EH$4='DATA ENTRY'!F548),'DATA ENTRY'!S548,"")))</f>
        <v/>
      </c>
      <c r="EO549" s="3" t="str">
        <f>IF('DATA ENTRY'!CK548="","",IF('DATA ENTRY'!E548="","",IF(AND($EF$4='DATA ENTRY'!G548,$EH$4='DATA ENTRY'!F548),'DATA ENTRY'!E548,"")))</f>
        <v/>
      </c>
      <c r="EP549" s="3" t="str">
        <f>IF('DATA ENTRY'!CK548="","",IF('DATA ENTRY'!D548="","",IF(AND($EF$4='DATA ENTRY'!G548,$EH$4='DATA ENTRY'!F548),'DATA ENTRY'!D548,"")))</f>
        <v/>
      </c>
      <c r="EQ549" s="3" t="str">
        <f>IF('DATA ENTRY'!CK548="","",IF('DATA ENTRY'!W548="","",IF(AND($EF$4='DATA ENTRY'!G548,$EH$4='DATA ENTRY'!F548),'DATA ENTRY'!W548,"")))</f>
        <v/>
      </c>
      <c r="ER549" s="3" t="str">
        <f>IF('DATA ENTRY'!CK548="","",IF('DATA ENTRY'!X548="","",IF(AND($EF$4='DATA ENTRY'!G548,$EH$4='DATA ENTRY'!F548),'DATA ENTRY'!X548,"")))</f>
        <v/>
      </c>
      <c r="ES549" s="108" t="str">
        <f t="shared" si="143"/>
        <v/>
      </c>
      <c r="ET549" s="108" t="str">
        <f>IF('DATA ENTRY'!CK548="","",IF('DATA ENTRY'!D548="","",IF(AND($EF$4='DATA ENTRY'!G548,$EH$4='DATA ENTRY'!F548),'DATA ENTRY'!G548,"")))</f>
        <v/>
      </c>
      <c r="EY549">
        <f t="shared" si="144"/>
        <v>0</v>
      </c>
    </row>
    <row r="550" spans="1:155">
      <c r="A550" t="str">
        <f>IF(S550=0,"",1+(MAX($A$7:A549)))</f>
        <v/>
      </c>
      <c r="B550" s="224">
        <v>544</v>
      </c>
      <c r="C550" s="3" t="str">
        <f>IF('DATA ENTRY'!CK549="","",IF('DATA ENTRY'!B549="","",IF($D$4="All Post",'DATA ENTRY'!B549,IF(AND($D$4='DATA ENTRY'!CK549),'DATA ENTRY'!B549,""))))</f>
        <v/>
      </c>
      <c r="D550" s="3" t="str">
        <f>IF('DATA ENTRY'!CK549="","",IF('DATA ENTRY'!C549="","",IF($D$4="All Post",'DATA ENTRY'!C549,IF(AND($D$4='DATA ENTRY'!CK549),'DATA ENTRY'!C549,""))))</f>
        <v/>
      </c>
      <c r="E550" s="4" t="str">
        <f>IF('DATA ENTRY'!CK549="","",IF('DATA ENTRY'!I549="","",IF($D$4="All Post",'DATA ENTRY'!I549,IF(AND($D$4='DATA ENTRY'!CK549),'DATA ENTRY'!I549,""))))</f>
        <v/>
      </c>
      <c r="F550" s="4" t="str">
        <f>IF('DATA ENTRY'!CK549="","",IF('DATA ENTRY'!CK549="","",IF($D$4="All Post",'DATA ENTRY'!CK549,IF(AND($D$4='DATA ENTRY'!CK549),'DATA ENTRY'!CK549,""))))</f>
        <v/>
      </c>
      <c r="G550" s="3" t="str">
        <f>IF('DATA ENTRY'!CK549="","",IF('DATA ENTRY'!N549="","",IF($D$4="All Post",'DATA ENTRY'!N549,IF(AND($D$4='DATA ENTRY'!CK549),'DATA ENTRY'!N549,""))))</f>
        <v/>
      </c>
      <c r="H550" s="107" t="str">
        <f>IF('DATA ENTRY'!CK549="","",IF('DATA ENTRY'!O549="","",IF($D$4="All Post",'DATA ENTRY'!O549,IF(AND($D$4='DATA ENTRY'!CK549),'DATA ENTRY'!O549,""))))</f>
        <v/>
      </c>
      <c r="I550" s="3" t="str">
        <f>IF('DATA ENTRY'!CK549="","",IF('DATA ENTRY'!P549="","",IF($D$4="All Post",'DATA ENTRY'!P549,IF(AND($D$4='DATA ENTRY'!CK549),'DATA ENTRY'!P549,""))))</f>
        <v/>
      </c>
      <c r="J550" s="107" t="str">
        <f>IF('DATA ENTRY'!CK549="","",IF('DATA ENTRY'!Q549="","",IF($D$4="All Post",'DATA ENTRY'!Q549,IF(AND($D$4='DATA ENTRY'!CK549),'DATA ENTRY'!Q549,""))))</f>
        <v/>
      </c>
      <c r="K550" s="3" t="str">
        <f>IF('DATA ENTRY'!CK549="","",IF('DATA ENTRY'!R549="","",IF($D$4="All Post",'DATA ENTRY'!R549,IF(AND($D$4='DATA ENTRY'!CK549),'DATA ENTRY'!R549,""))))</f>
        <v/>
      </c>
      <c r="L550" s="3" t="str">
        <f>IF('DATA ENTRY'!CK549="","",IF('DATA ENTRY'!S549="","",IF($D$4="All Post",'DATA ENTRY'!S549,IF(AND($D$4='DATA ENTRY'!CK549),'DATA ENTRY'!S549,""))))</f>
        <v/>
      </c>
      <c r="M550" s="3" t="str">
        <f>IF('DATA ENTRY'!CK549="","",IF('DATA ENTRY'!E549="","",IF($D$4="All Post",'DATA ENTRY'!E549,IF(AND($D$4='DATA ENTRY'!CK549),'DATA ENTRY'!E549,""))))</f>
        <v/>
      </c>
      <c r="N550" s="3" t="str">
        <f>IF('DATA ENTRY'!CK549="","",IF('DATA ENTRY'!W549="","",IF($D$4="All Post",'DATA ENTRY'!W549,IF(AND($D$4='DATA ENTRY'!CK549),'DATA ENTRY'!W549,""))))</f>
        <v/>
      </c>
      <c r="O550" s="3" t="str">
        <f>IF('DATA ENTRY'!CK549="","",IF('DATA ENTRY'!X549="","",IF($D$4="All Post",'DATA ENTRY'!X549,IF(AND($D$4='DATA ENTRY'!CK549),'DATA ENTRY'!X549,""))))</f>
        <v/>
      </c>
      <c r="P550" s="3" t="str">
        <f>IF('DATA ENTRY'!CK549="","",IF('DATA ENTRY'!G549="","",IF($D$4="All Post",'DATA ENTRY'!G549,IF(AND($D$4='DATA ENTRY'!CK549),'DATA ENTRY'!G549,""))))</f>
        <v/>
      </c>
      <c r="S550">
        <f t="shared" si="131"/>
        <v>0</v>
      </c>
      <c r="T550" t="str">
        <f t="shared" si="132"/>
        <v/>
      </c>
      <c r="BZ550" t="str">
        <f t="shared" si="133"/>
        <v/>
      </c>
      <c r="CA550" t="str">
        <f t="shared" si="134"/>
        <v/>
      </c>
      <c r="CB550" s="224">
        <v>544</v>
      </c>
      <c r="CC550" s="3" t="str">
        <f>IF('DATA ENTRY'!CK549="","",IF('DATA ENTRY'!B549="","",IF(AND($CD$4='DATA ENTRY'!CK549,$CG$4='DATA ENTRY'!D549),'DATA ENTRY'!B549,"")))</f>
        <v/>
      </c>
      <c r="CD550" s="3" t="str">
        <f>IF('DATA ENTRY'!CK549="","",IF('DATA ENTRY'!C549="","",IF(AND($CD$4='DATA ENTRY'!CK549,$CG$4='DATA ENTRY'!D549),'DATA ENTRY'!C549,"")))</f>
        <v/>
      </c>
      <c r="CE550" s="4" t="str">
        <f>IF('DATA ENTRY'!CK549="","",IF('DATA ENTRY'!I549="","",IF(AND($CD$4='DATA ENTRY'!CK549,$CG$4='DATA ENTRY'!D549),'DATA ENTRY'!I549,"")))</f>
        <v/>
      </c>
      <c r="CF550" s="4" t="str">
        <f>IF('DATA ENTRY'!CK549="","",IF('DATA ENTRY'!CK549="","",IF(AND($CD$4='DATA ENTRY'!CK549,$CG$4='DATA ENTRY'!D549),'DATA ENTRY'!CK549,"")))</f>
        <v/>
      </c>
      <c r="CG550" s="3" t="str">
        <f>IF('DATA ENTRY'!CK549="","",IF('DATA ENTRY'!N549="","",IF(AND($CD$4='DATA ENTRY'!CK549,$CG$4='DATA ENTRY'!D549),'DATA ENTRY'!N549,"")))</f>
        <v/>
      </c>
      <c r="CH550" s="107" t="str">
        <f>IF('DATA ENTRY'!CK549="","",IF('DATA ENTRY'!O549="","",IF(AND($CD$4='DATA ENTRY'!CK549,$CG$4='DATA ENTRY'!D549),'DATA ENTRY'!O549,"")))</f>
        <v/>
      </c>
      <c r="CI550" s="3" t="str">
        <f>IF('DATA ENTRY'!CK549="","",IF('DATA ENTRY'!P549="","",IF(AND($CD$4='DATA ENTRY'!CK549,$CG$4='DATA ENTRY'!D549),'DATA ENTRY'!P549,"")))</f>
        <v/>
      </c>
      <c r="CJ550" s="107" t="str">
        <f>IF('DATA ENTRY'!CK549="","",IF('DATA ENTRY'!Q549="","",IF(AND($CD$4='DATA ENTRY'!CK549,$CG$4='DATA ENTRY'!D549),'DATA ENTRY'!Q549,"")))</f>
        <v/>
      </c>
      <c r="CK550" s="3" t="str">
        <f>IF('DATA ENTRY'!CK549="","",IF('DATA ENTRY'!R549="","",IF(AND($CD$4='DATA ENTRY'!CK549,$CG$4='DATA ENTRY'!D549),'DATA ENTRY'!R549,"")))</f>
        <v/>
      </c>
      <c r="CL550" s="3" t="str">
        <f>IF('DATA ENTRY'!CK549="","",IF('DATA ENTRY'!S549="","",IF(AND($CD$4='DATA ENTRY'!CK549,$CG$4='DATA ENTRY'!D549),'DATA ENTRY'!S549,"")))</f>
        <v/>
      </c>
      <c r="CM550" s="3" t="str">
        <f>IF('DATA ENTRY'!CK549="","",IF('DATA ENTRY'!E549="","",IF(AND($CD$4='DATA ENTRY'!CK549,$CG$4='DATA ENTRY'!D549),'DATA ENTRY'!E549,"")))</f>
        <v/>
      </c>
      <c r="CN550" s="3" t="str">
        <f>IF('DATA ENTRY'!CK549="","",IF('DATA ENTRY'!W549="","",IF(AND($CD$4='DATA ENTRY'!CK549,$CG$4='DATA ENTRY'!D549),'DATA ENTRY'!W549,"")))</f>
        <v/>
      </c>
      <c r="CO550" s="3" t="str">
        <f>IF('DATA ENTRY'!CK549="","",IF('DATA ENTRY'!X549="","",IF(AND($CD$4='DATA ENTRY'!CK549,$CG$4='DATA ENTRY'!D549),'DATA ENTRY'!X549,"")))</f>
        <v/>
      </c>
      <c r="CP550" s="108" t="str">
        <f t="shared" si="135"/>
        <v/>
      </c>
      <c r="CQ550" s="108" t="str">
        <f>IF('DATA ENTRY'!CK549="","",IF('DATA ENTRY'!G549="","",IF(AND($CD$4='DATA ENTRY'!CK549,$CG$4='DATA ENTRY'!D549),'DATA ENTRY'!G549,"")))</f>
        <v/>
      </c>
      <c r="CR550" s="230" t="str">
        <f>IF('DATA ENTRY'!CK549="","",IF('DATA ENTRY'!D549="","",IF(AND($CD$4='DATA ENTRY'!CK549,$CG$4='DATA ENTRY'!D549),'DATA ENTRY'!D549,"")))</f>
        <v/>
      </c>
      <c r="CS550">
        <f t="shared" si="136"/>
        <v>0</v>
      </c>
      <c r="CT550">
        <f t="shared" si="137"/>
        <v>0</v>
      </c>
      <c r="CV550" s="139"/>
      <c r="CX550">
        <f t="shared" si="138"/>
        <v>0</v>
      </c>
      <c r="DB550" t="str">
        <f t="shared" si="145"/>
        <v/>
      </c>
      <c r="DC550" t="str">
        <f t="shared" si="146"/>
        <v/>
      </c>
      <c r="DD550" s="224">
        <v>544</v>
      </c>
      <c r="DE550" s="3" t="str">
        <f>IF('DATA ENTRY'!CK549="","",IF('DATA ENTRY'!B549="","",IF(AND($DF$4='DATA ENTRY'!D549),'DATA ENTRY'!B549,"")))</f>
        <v/>
      </c>
      <c r="DF550" s="3" t="str">
        <f>IF('DATA ENTRY'!CK549="","",IF('DATA ENTRY'!C549="","",IF(AND($DF$4='DATA ENTRY'!D549),'DATA ENTRY'!C549,"")))</f>
        <v/>
      </c>
      <c r="DG550" s="4" t="str">
        <f>IF('DATA ENTRY'!CK549="","",IF('DATA ENTRY'!I549="","",IF(AND($DF$4='DATA ENTRY'!D549),'DATA ENTRY'!I549,"")))</f>
        <v/>
      </c>
      <c r="DH550" s="4" t="str">
        <f>IF('DATA ENTRY'!CK549="","",IF('DATA ENTRY'!CK549="","",IF(AND($DF$4='DATA ENTRY'!D549),'DATA ENTRY'!CK549,"")))</f>
        <v/>
      </c>
      <c r="DI550" s="3" t="str">
        <f>IF('DATA ENTRY'!CK549="","",IF('DATA ENTRY'!N549="","",IF(AND($DF$4='DATA ENTRY'!D549),'DATA ENTRY'!N549,"")))</f>
        <v/>
      </c>
      <c r="DJ550" s="107" t="str">
        <f>IF('DATA ENTRY'!CK549="","",IF('DATA ENTRY'!O549="","",IF(AND($DF$4='DATA ENTRY'!D549),'DATA ENTRY'!O549,"")))</f>
        <v/>
      </c>
      <c r="DK550" s="3" t="str">
        <f>IF('DATA ENTRY'!CK549="","",IF('DATA ENTRY'!P549="","",IF(AND($DF$4='DATA ENTRY'!D549),'DATA ENTRY'!P549,"")))</f>
        <v/>
      </c>
      <c r="DL550" s="107" t="str">
        <f>IF('DATA ENTRY'!CK549="","",IF('DATA ENTRY'!Q549="","",IF(AND($DF$4='DATA ENTRY'!D549),'DATA ENTRY'!Q549,"")))</f>
        <v/>
      </c>
      <c r="DM550" s="3" t="str">
        <f>IF('DATA ENTRY'!CK549="","",IF('DATA ENTRY'!R549="","",IF(AND($DF$4='DATA ENTRY'!D549),'DATA ENTRY'!R549,"")))</f>
        <v/>
      </c>
      <c r="DN550" s="107" t="str">
        <f>IF('DATA ENTRY'!CK549="","",IF('DATA ENTRY'!S549="","",IF(AND($DF$4='DATA ENTRY'!D549),'DATA ENTRY'!S549,"")))</f>
        <v/>
      </c>
      <c r="DO550" s="3" t="str">
        <f>IF('DATA ENTRY'!CK549="","",IF('DATA ENTRY'!E549="","",IF(AND($DF$4='DATA ENTRY'!D549),'DATA ENTRY'!E549,"")))</f>
        <v/>
      </c>
      <c r="DP550" s="3" t="str">
        <f>IF('DATA ENTRY'!CK549="","",IF('DATA ENTRY'!D549="","",IF(AND($DF$4='DATA ENTRY'!D549),'DATA ENTRY'!D549,"")))</f>
        <v/>
      </c>
      <c r="DQ550" s="3" t="str">
        <f>IF('DATA ENTRY'!CK549="","",IF('DATA ENTRY'!W549="","",IF(AND($DF$4='DATA ENTRY'!D549),'DATA ENTRY'!W549,"")))</f>
        <v/>
      </c>
      <c r="DR550" s="3" t="str">
        <f>IF('DATA ENTRY'!CK549="","",IF('DATA ENTRY'!X549="","",IF(AND($DF$4='DATA ENTRY'!D549),'DATA ENTRY'!X549,"")))</f>
        <v/>
      </c>
      <c r="DS550" s="108" t="str">
        <f t="shared" si="139"/>
        <v/>
      </c>
      <c r="DT550" s="108" t="str">
        <f>IF('DATA ENTRY'!CK549="","",IF('DATA ENTRY'!D549="","",IF(AND($DF$4='DATA ENTRY'!D549),'DATA ENTRY'!G549,"")))</f>
        <v/>
      </c>
      <c r="DY550">
        <f t="shared" si="140"/>
        <v>0</v>
      </c>
      <c r="EB550" t="str">
        <f t="shared" si="141"/>
        <v/>
      </c>
      <c r="EC550" t="str">
        <f t="shared" si="142"/>
        <v/>
      </c>
      <c r="ED550" s="224">
        <v>544</v>
      </c>
      <c r="EE550" s="3" t="str">
        <f>IF('DATA ENTRY'!CK549="","",IF('DATA ENTRY'!B549="","",IF(AND($EF$4='DATA ENTRY'!G549,$EH$4='DATA ENTRY'!F549),'DATA ENTRY'!B549,"")))</f>
        <v/>
      </c>
      <c r="EF550" s="3" t="str">
        <f>IF('DATA ENTRY'!CK549="","",IF('DATA ENTRY'!C549="","",IF(AND($EF$4='DATA ENTRY'!G549,$EH$4='DATA ENTRY'!F549),'DATA ENTRY'!C549,"")))</f>
        <v/>
      </c>
      <c r="EG550" s="4" t="str">
        <f>IF('DATA ENTRY'!CK549="","",IF('DATA ENTRY'!I549="","",IF(AND($EF$4='DATA ENTRY'!G549,$EH$4='DATA ENTRY'!F549),'DATA ENTRY'!I549,"")))</f>
        <v/>
      </c>
      <c r="EH550" s="4" t="str">
        <f>IF('DATA ENTRY'!CK549="","",IF('DATA ENTRY'!CK549="","",IF(AND($EF$4='DATA ENTRY'!G549,$EH$4='DATA ENTRY'!F549),'DATA ENTRY'!CK549,"")))</f>
        <v/>
      </c>
      <c r="EI550" s="3" t="str">
        <f>IF('DATA ENTRY'!CK549="","",IF('DATA ENTRY'!N549="","",IF(AND($EF$4='DATA ENTRY'!G549,$EH$4='DATA ENTRY'!F549),'DATA ENTRY'!N549,"")))</f>
        <v/>
      </c>
      <c r="EJ550" s="107" t="str">
        <f>IF('DATA ENTRY'!CK549="","",IF('DATA ENTRY'!O549="","",IF(AND($EF$4='DATA ENTRY'!G549,$EH$4='DATA ENTRY'!F549),'DATA ENTRY'!O549,"")))</f>
        <v/>
      </c>
      <c r="EK550" s="3" t="str">
        <f>IF('DATA ENTRY'!CK549="","",IF('DATA ENTRY'!P549="","",IF(AND($EF$4='DATA ENTRY'!G549,$EH$4='DATA ENTRY'!F549),'DATA ENTRY'!P549,"")))</f>
        <v/>
      </c>
      <c r="EL550" s="107" t="str">
        <f>IF('DATA ENTRY'!CK549="","",IF('DATA ENTRY'!Q549="","",IF(AND($EF$4='DATA ENTRY'!G549,$EH$4='DATA ENTRY'!F549),'DATA ENTRY'!Q549,"")))</f>
        <v/>
      </c>
      <c r="EM550" s="3" t="str">
        <f>IF('DATA ENTRY'!CK549="","",IF('DATA ENTRY'!R549="","",IF(AND($EF$4='DATA ENTRY'!G549,$EH$4='DATA ENTRY'!F549),'DATA ENTRY'!R549,"")))</f>
        <v/>
      </c>
      <c r="EN550" s="107" t="str">
        <f>IF('DATA ENTRY'!CK549="","",IF('DATA ENTRY'!S549="","",IF(AND($EF$4='DATA ENTRY'!G549,$EH$4='DATA ENTRY'!F549),'DATA ENTRY'!S549,"")))</f>
        <v/>
      </c>
      <c r="EO550" s="3" t="str">
        <f>IF('DATA ENTRY'!CK549="","",IF('DATA ENTRY'!E549="","",IF(AND($EF$4='DATA ENTRY'!G549,$EH$4='DATA ENTRY'!F549),'DATA ENTRY'!E549,"")))</f>
        <v/>
      </c>
      <c r="EP550" s="3" t="str">
        <f>IF('DATA ENTRY'!CK549="","",IF('DATA ENTRY'!D549="","",IF(AND($EF$4='DATA ENTRY'!G549,$EH$4='DATA ENTRY'!F549),'DATA ENTRY'!D549,"")))</f>
        <v/>
      </c>
      <c r="EQ550" s="3" t="str">
        <f>IF('DATA ENTRY'!CK549="","",IF('DATA ENTRY'!W549="","",IF(AND($EF$4='DATA ENTRY'!G549,$EH$4='DATA ENTRY'!F549),'DATA ENTRY'!W549,"")))</f>
        <v/>
      </c>
      <c r="ER550" s="3" t="str">
        <f>IF('DATA ENTRY'!CK549="","",IF('DATA ENTRY'!X549="","",IF(AND($EF$4='DATA ENTRY'!G549,$EH$4='DATA ENTRY'!F549),'DATA ENTRY'!X549,"")))</f>
        <v/>
      </c>
      <c r="ES550" s="108" t="str">
        <f t="shared" si="143"/>
        <v/>
      </c>
      <c r="ET550" s="108" t="str">
        <f>IF('DATA ENTRY'!CK549="","",IF('DATA ENTRY'!D549="","",IF(AND($EF$4='DATA ENTRY'!G549,$EH$4='DATA ENTRY'!F549),'DATA ENTRY'!G549,"")))</f>
        <v/>
      </c>
      <c r="EY550">
        <f t="shared" si="144"/>
        <v>0</v>
      </c>
    </row>
    <row r="551" spans="1:155">
      <c r="A551" t="str">
        <f>IF(S551=0,"",1+(MAX($A$7:A550)))</f>
        <v/>
      </c>
      <c r="B551" s="224">
        <v>545</v>
      </c>
      <c r="C551" s="3" t="str">
        <f>IF('DATA ENTRY'!CK550="","",IF('DATA ENTRY'!B550="","",IF($D$4="All Post",'DATA ENTRY'!B550,IF(AND($D$4='DATA ENTRY'!CK550),'DATA ENTRY'!B550,""))))</f>
        <v/>
      </c>
      <c r="D551" s="3" t="str">
        <f>IF('DATA ENTRY'!CK550="","",IF('DATA ENTRY'!C550="","",IF($D$4="All Post",'DATA ENTRY'!C550,IF(AND($D$4='DATA ENTRY'!CK550),'DATA ENTRY'!C550,""))))</f>
        <v/>
      </c>
      <c r="E551" s="4" t="str">
        <f>IF('DATA ENTRY'!CK550="","",IF('DATA ENTRY'!I550="","",IF($D$4="All Post",'DATA ENTRY'!I550,IF(AND($D$4='DATA ENTRY'!CK550),'DATA ENTRY'!I550,""))))</f>
        <v/>
      </c>
      <c r="F551" s="4" t="str">
        <f>IF('DATA ENTRY'!CK550="","",IF('DATA ENTRY'!CK550="","",IF($D$4="All Post",'DATA ENTRY'!CK550,IF(AND($D$4='DATA ENTRY'!CK550),'DATA ENTRY'!CK550,""))))</f>
        <v/>
      </c>
      <c r="G551" s="3" t="str">
        <f>IF('DATA ENTRY'!CK550="","",IF('DATA ENTRY'!N550="","",IF($D$4="All Post",'DATA ENTRY'!N550,IF(AND($D$4='DATA ENTRY'!CK550),'DATA ENTRY'!N550,""))))</f>
        <v/>
      </c>
      <c r="H551" s="107" t="str">
        <f>IF('DATA ENTRY'!CK550="","",IF('DATA ENTRY'!O550="","",IF($D$4="All Post",'DATA ENTRY'!O550,IF(AND($D$4='DATA ENTRY'!CK550),'DATA ENTRY'!O550,""))))</f>
        <v/>
      </c>
      <c r="I551" s="3" t="str">
        <f>IF('DATA ENTRY'!CK550="","",IF('DATA ENTRY'!P550="","",IF($D$4="All Post",'DATA ENTRY'!P550,IF(AND($D$4='DATA ENTRY'!CK550),'DATA ENTRY'!P550,""))))</f>
        <v/>
      </c>
      <c r="J551" s="107" t="str">
        <f>IF('DATA ENTRY'!CK550="","",IF('DATA ENTRY'!Q550="","",IF($D$4="All Post",'DATA ENTRY'!Q550,IF(AND($D$4='DATA ENTRY'!CK550),'DATA ENTRY'!Q550,""))))</f>
        <v/>
      </c>
      <c r="K551" s="3" t="str">
        <f>IF('DATA ENTRY'!CK550="","",IF('DATA ENTRY'!R550="","",IF($D$4="All Post",'DATA ENTRY'!R550,IF(AND($D$4='DATA ENTRY'!CK550),'DATA ENTRY'!R550,""))))</f>
        <v/>
      </c>
      <c r="L551" s="3" t="str">
        <f>IF('DATA ENTRY'!CK550="","",IF('DATA ENTRY'!S550="","",IF($D$4="All Post",'DATA ENTRY'!S550,IF(AND($D$4='DATA ENTRY'!CK550),'DATA ENTRY'!S550,""))))</f>
        <v/>
      </c>
      <c r="M551" s="3" t="str">
        <f>IF('DATA ENTRY'!CK550="","",IF('DATA ENTRY'!E550="","",IF($D$4="All Post",'DATA ENTRY'!E550,IF(AND($D$4='DATA ENTRY'!CK550),'DATA ENTRY'!E550,""))))</f>
        <v/>
      </c>
      <c r="N551" s="3" t="str">
        <f>IF('DATA ENTRY'!CK550="","",IF('DATA ENTRY'!W550="","",IF($D$4="All Post",'DATA ENTRY'!W550,IF(AND($D$4='DATA ENTRY'!CK550),'DATA ENTRY'!W550,""))))</f>
        <v/>
      </c>
      <c r="O551" s="3" t="str">
        <f>IF('DATA ENTRY'!CK550="","",IF('DATA ENTRY'!X550="","",IF($D$4="All Post",'DATA ENTRY'!X550,IF(AND($D$4='DATA ENTRY'!CK550),'DATA ENTRY'!X550,""))))</f>
        <v/>
      </c>
      <c r="P551" s="3" t="str">
        <f>IF('DATA ENTRY'!CK550="","",IF('DATA ENTRY'!G550="","",IF($D$4="All Post",'DATA ENTRY'!G550,IF(AND($D$4='DATA ENTRY'!CK550),'DATA ENTRY'!G550,""))))</f>
        <v/>
      </c>
      <c r="S551">
        <f t="shared" si="131"/>
        <v>0</v>
      </c>
      <c r="T551" t="str">
        <f t="shared" si="132"/>
        <v/>
      </c>
      <c r="BZ551" t="str">
        <f t="shared" si="133"/>
        <v/>
      </c>
      <c r="CA551" t="str">
        <f t="shared" si="134"/>
        <v/>
      </c>
      <c r="CB551" s="224">
        <v>545</v>
      </c>
      <c r="CC551" s="3" t="str">
        <f>IF('DATA ENTRY'!CK550="","",IF('DATA ENTRY'!B550="","",IF(AND($CD$4='DATA ENTRY'!CK550,$CG$4='DATA ENTRY'!D550),'DATA ENTRY'!B550,"")))</f>
        <v/>
      </c>
      <c r="CD551" s="3" t="str">
        <f>IF('DATA ENTRY'!CK550="","",IF('DATA ENTRY'!C550="","",IF(AND($CD$4='DATA ENTRY'!CK550,$CG$4='DATA ENTRY'!D550),'DATA ENTRY'!C550,"")))</f>
        <v/>
      </c>
      <c r="CE551" s="4" t="str">
        <f>IF('DATA ENTRY'!CK550="","",IF('DATA ENTRY'!I550="","",IF(AND($CD$4='DATA ENTRY'!CK550,$CG$4='DATA ENTRY'!D550),'DATA ENTRY'!I550,"")))</f>
        <v/>
      </c>
      <c r="CF551" s="4" t="str">
        <f>IF('DATA ENTRY'!CK550="","",IF('DATA ENTRY'!CK550="","",IF(AND($CD$4='DATA ENTRY'!CK550,$CG$4='DATA ENTRY'!D550),'DATA ENTRY'!CK550,"")))</f>
        <v/>
      </c>
      <c r="CG551" s="3" t="str">
        <f>IF('DATA ENTRY'!CK550="","",IF('DATA ENTRY'!N550="","",IF(AND($CD$4='DATA ENTRY'!CK550,$CG$4='DATA ENTRY'!D550),'DATA ENTRY'!N550,"")))</f>
        <v/>
      </c>
      <c r="CH551" s="107" t="str">
        <f>IF('DATA ENTRY'!CK550="","",IF('DATA ENTRY'!O550="","",IF(AND($CD$4='DATA ENTRY'!CK550,$CG$4='DATA ENTRY'!D550),'DATA ENTRY'!O550,"")))</f>
        <v/>
      </c>
      <c r="CI551" s="3" t="str">
        <f>IF('DATA ENTRY'!CK550="","",IF('DATA ENTRY'!P550="","",IF(AND($CD$4='DATA ENTRY'!CK550,$CG$4='DATA ENTRY'!D550),'DATA ENTRY'!P550,"")))</f>
        <v/>
      </c>
      <c r="CJ551" s="107" t="str">
        <f>IF('DATA ENTRY'!CK550="","",IF('DATA ENTRY'!Q550="","",IF(AND($CD$4='DATA ENTRY'!CK550,$CG$4='DATA ENTRY'!D550),'DATA ENTRY'!Q550,"")))</f>
        <v/>
      </c>
      <c r="CK551" s="3" t="str">
        <f>IF('DATA ENTRY'!CK550="","",IF('DATA ENTRY'!R550="","",IF(AND($CD$4='DATA ENTRY'!CK550,$CG$4='DATA ENTRY'!D550),'DATA ENTRY'!R550,"")))</f>
        <v/>
      </c>
      <c r="CL551" s="3" t="str">
        <f>IF('DATA ENTRY'!CK550="","",IF('DATA ENTRY'!S550="","",IF(AND($CD$4='DATA ENTRY'!CK550,$CG$4='DATA ENTRY'!D550),'DATA ENTRY'!S550,"")))</f>
        <v/>
      </c>
      <c r="CM551" s="3" t="str">
        <f>IF('DATA ENTRY'!CK550="","",IF('DATA ENTRY'!E550="","",IF(AND($CD$4='DATA ENTRY'!CK550,$CG$4='DATA ENTRY'!D550),'DATA ENTRY'!E550,"")))</f>
        <v/>
      </c>
      <c r="CN551" s="3" t="str">
        <f>IF('DATA ENTRY'!CK550="","",IF('DATA ENTRY'!W550="","",IF(AND($CD$4='DATA ENTRY'!CK550,$CG$4='DATA ENTRY'!D550),'DATA ENTRY'!W550,"")))</f>
        <v/>
      </c>
      <c r="CO551" s="3" t="str">
        <f>IF('DATA ENTRY'!CK550="","",IF('DATA ENTRY'!X550="","",IF(AND($CD$4='DATA ENTRY'!CK550,$CG$4='DATA ENTRY'!D550),'DATA ENTRY'!X550,"")))</f>
        <v/>
      </c>
      <c r="CP551" s="108" t="str">
        <f t="shared" si="135"/>
        <v/>
      </c>
      <c r="CQ551" s="108" t="str">
        <f>IF('DATA ENTRY'!CK550="","",IF('DATA ENTRY'!G550="","",IF(AND($CD$4='DATA ENTRY'!CK550,$CG$4='DATA ENTRY'!D550),'DATA ENTRY'!G550,"")))</f>
        <v/>
      </c>
      <c r="CR551" s="230" t="str">
        <f>IF('DATA ENTRY'!CK550="","",IF('DATA ENTRY'!D550="","",IF(AND($CD$4='DATA ENTRY'!CK550,$CG$4='DATA ENTRY'!D550),'DATA ENTRY'!D550,"")))</f>
        <v/>
      </c>
      <c r="CS551">
        <f t="shared" si="136"/>
        <v>0</v>
      </c>
      <c r="CT551">
        <f t="shared" si="137"/>
        <v>0</v>
      </c>
      <c r="CV551" s="139"/>
      <c r="CX551">
        <f t="shared" si="138"/>
        <v>0</v>
      </c>
      <c r="DB551" t="str">
        <f t="shared" si="145"/>
        <v/>
      </c>
      <c r="DC551" t="str">
        <f t="shared" si="146"/>
        <v/>
      </c>
      <c r="DD551" s="224">
        <v>545</v>
      </c>
      <c r="DE551" s="3" t="str">
        <f>IF('DATA ENTRY'!CK550="","",IF('DATA ENTRY'!B550="","",IF(AND($DF$4='DATA ENTRY'!D550),'DATA ENTRY'!B550,"")))</f>
        <v/>
      </c>
      <c r="DF551" s="3" t="str">
        <f>IF('DATA ENTRY'!CK550="","",IF('DATA ENTRY'!C550="","",IF(AND($DF$4='DATA ENTRY'!D550),'DATA ENTRY'!C550,"")))</f>
        <v/>
      </c>
      <c r="DG551" s="4" t="str">
        <f>IF('DATA ENTRY'!CK550="","",IF('DATA ENTRY'!I550="","",IF(AND($DF$4='DATA ENTRY'!D550),'DATA ENTRY'!I550,"")))</f>
        <v/>
      </c>
      <c r="DH551" s="4" t="str">
        <f>IF('DATA ENTRY'!CK550="","",IF('DATA ENTRY'!CK550="","",IF(AND($DF$4='DATA ENTRY'!D550),'DATA ENTRY'!CK550,"")))</f>
        <v/>
      </c>
      <c r="DI551" s="3" t="str">
        <f>IF('DATA ENTRY'!CK550="","",IF('DATA ENTRY'!N550="","",IF(AND($DF$4='DATA ENTRY'!D550),'DATA ENTRY'!N550,"")))</f>
        <v/>
      </c>
      <c r="DJ551" s="107" t="str">
        <f>IF('DATA ENTRY'!CK550="","",IF('DATA ENTRY'!O550="","",IF(AND($DF$4='DATA ENTRY'!D550),'DATA ENTRY'!O550,"")))</f>
        <v/>
      </c>
      <c r="DK551" s="3" t="str">
        <f>IF('DATA ENTRY'!CK550="","",IF('DATA ENTRY'!P550="","",IF(AND($DF$4='DATA ENTRY'!D550),'DATA ENTRY'!P550,"")))</f>
        <v/>
      </c>
      <c r="DL551" s="107" t="str">
        <f>IF('DATA ENTRY'!CK550="","",IF('DATA ENTRY'!Q550="","",IF(AND($DF$4='DATA ENTRY'!D550),'DATA ENTRY'!Q550,"")))</f>
        <v/>
      </c>
      <c r="DM551" s="3" t="str">
        <f>IF('DATA ENTRY'!CK550="","",IF('DATA ENTRY'!R550="","",IF(AND($DF$4='DATA ENTRY'!D550),'DATA ENTRY'!R550,"")))</f>
        <v/>
      </c>
      <c r="DN551" s="107" t="str">
        <f>IF('DATA ENTRY'!CK550="","",IF('DATA ENTRY'!S550="","",IF(AND($DF$4='DATA ENTRY'!D550),'DATA ENTRY'!S550,"")))</f>
        <v/>
      </c>
      <c r="DO551" s="3" t="str">
        <f>IF('DATA ENTRY'!CK550="","",IF('DATA ENTRY'!E550="","",IF(AND($DF$4='DATA ENTRY'!D550),'DATA ENTRY'!E550,"")))</f>
        <v/>
      </c>
      <c r="DP551" s="3" t="str">
        <f>IF('DATA ENTRY'!CK550="","",IF('DATA ENTRY'!D550="","",IF(AND($DF$4='DATA ENTRY'!D550),'DATA ENTRY'!D550,"")))</f>
        <v/>
      </c>
      <c r="DQ551" s="3" t="str">
        <f>IF('DATA ENTRY'!CK550="","",IF('DATA ENTRY'!W550="","",IF(AND($DF$4='DATA ENTRY'!D550),'DATA ENTRY'!W550,"")))</f>
        <v/>
      </c>
      <c r="DR551" s="3" t="str">
        <f>IF('DATA ENTRY'!CK550="","",IF('DATA ENTRY'!X550="","",IF(AND($DF$4='DATA ENTRY'!D550),'DATA ENTRY'!X550,"")))</f>
        <v/>
      </c>
      <c r="DS551" s="108" t="str">
        <f t="shared" si="139"/>
        <v/>
      </c>
      <c r="DT551" s="108" t="str">
        <f>IF('DATA ENTRY'!CK550="","",IF('DATA ENTRY'!D550="","",IF(AND($DF$4='DATA ENTRY'!D550),'DATA ENTRY'!G550,"")))</f>
        <v/>
      </c>
      <c r="DY551">
        <f t="shared" si="140"/>
        <v>0</v>
      </c>
      <c r="EB551" t="str">
        <f t="shared" si="141"/>
        <v/>
      </c>
      <c r="EC551" t="str">
        <f t="shared" si="142"/>
        <v/>
      </c>
      <c r="ED551" s="224">
        <v>545</v>
      </c>
      <c r="EE551" s="3" t="str">
        <f>IF('DATA ENTRY'!CK550="","",IF('DATA ENTRY'!B550="","",IF(AND($EF$4='DATA ENTRY'!G550,$EH$4='DATA ENTRY'!F550),'DATA ENTRY'!B550,"")))</f>
        <v/>
      </c>
      <c r="EF551" s="3" t="str">
        <f>IF('DATA ENTRY'!CK550="","",IF('DATA ENTRY'!C550="","",IF(AND($EF$4='DATA ENTRY'!G550,$EH$4='DATA ENTRY'!F550),'DATA ENTRY'!C550,"")))</f>
        <v/>
      </c>
      <c r="EG551" s="4" t="str">
        <f>IF('DATA ENTRY'!CK550="","",IF('DATA ENTRY'!I550="","",IF(AND($EF$4='DATA ENTRY'!G550,$EH$4='DATA ENTRY'!F550),'DATA ENTRY'!I550,"")))</f>
        <v/>
      </c>
      <c r="EH551" s="4" t="str">
        <f>IF('DATA ENTRY'!CK550="","",IF('DATA ENTRY'!CK550="","",IF(AND($EF$4='DATA ENTRY'!G550,$EH$4='DATA ENTRY'!F550),'DATA ENTRY'!CK550,"")))</f>
        <v/>
      </c>
      <c r="EI551" s="3" t="str">
        <f>IF('DATA ENTRY'!CK550="","",IF('DATA ENTRY'!N550="","",IF(AND($EF$4='DATA ENTRY'!G550,$EH$4='DATA ENTRY'!F550),'DATA ENTRY'!N550,"")))</f>
        <v/>
      </c>
      <c r="EJ551" s="107" t="str">
        <f>IF('DATA ENTRY'!CK550="","",IF('DATA ENTRY'!O550="","",IF(AND($EF$4='DATA ENTRY'!G550,$EH$4='DATA ENTRY'!F550),'DATA ENTRY'!O550,"")))</f>
        <v/>
      </c>
      <c r="EK551" s="3" t="str">
        <f>IF('DATA ENTRY'!CK550="","",IF('DATA ENTRY'!P550="","",IF(AND($EF$4='DATA ENTRY'!G550,$EH$4='DATA ENTRY'!F550),'DATA ENTRY'!P550,"")))</f>
        <v/>
      </c>
      <c r="EL551" s="107" t="str">
        <f>IF('DATA ENTRY'!CK550="","",IF('DATA ENTRY'!Q550="","",IF(AND($EF$4='DATA ENTRY'!G550,$EH$4='DATA ENTRY'!F550),'DATA ENTRY'!Q550,"")))</f>
        <v/>
      </c>
      <c r="EM551" s="3" t="str">
        <f>IF('DATA ENTRY'!CK550="","",IF('DATA ENTRY'!R550="","",IF(AND($EF$4='DATA ENTRY'!G550,$EH$4='DATA ENTRY'!F550),'DATA ENTRY'!R550,"")))</f>
        <v/>
      </c>
      <c r="EN551" s="107" t="str">
        <f>IF('DATA ENTRY'!CK550="","",IF('DATA ENTRY'!S550="","",IF(AND($EF$4='DATA ENTRY'!G550,$EH$4='DATA ENTRY'!F550),'DATA ENTRY'!S550,"")))</f>
        <v/>
      </c>
      <c r="EO551" s="3" t="str">
        <f>IF('DATA ENTRY'!CK550="","",IF('DATA ENTRY'!E550="","",IF(AND($EF$4='DATA ENTRY'!G550,$EH$4='DATA ENTRY'!F550),'DATA ENTRY'!E550,"")))</f>
        <v/>
      </c>
      <c r="EP551" s="3" t="str">
        <f>IF('DATA ENTRY'!CK550="","",IF('DATA ENTRY'!D550="","",IF(AND($EF$4='DATA ENTRY'!G550,$EH$4='DATA ENTRY'!F550),'DATA ENTRY'!D550,"")))</f>
        <v/>
      </c>
      <c r="EQ551" s="3" t="str">
        <f>IF('DATA ENTRY'!CK550="","",IF('DATA ENTRY'!W550="","",IF(AND($EF$4='DATA ENTRY'!G550,$EH$4='DATA ENTRY'!F550),'DATA ENTRY'!W550,"")))</f>
        <v/>
      </c>
      <c r="ER551" s="3" t="str">
        <f>IF('DATA ENTRY'!CK550="","",IF('DATA ENTRY'!X550="","",IF(AND($EF$4='DATA ENTRY'!G550,$EH$4='DATA ENTRY'!F550),'DATA ENTRY'!X550,"")))</f>
        <v/>
      </c>
      <c r="ES551" s="108" t="str">
        <f t="shared" si="143"/>
        <v/>
      </c>
      <c r="ET551" s="108" t="str">
        <f>IF('DATA ENTRY'!CK550="","",IF('DATA ENTRY'!D550="","",IF(AND($EF$4='DATA ENTRY'!G550,$EH$4='DATA ENTRY'!F550),'DATA ENTRY'!G550,"")))</f>
        <v/>
      </c>
      <c r="EY551">
        <f t="shared" si="144"/>
        <v>0</v>
      </c>
    </row>
    <row r="552" spans="1:155">
      <c r="A552" t="str">
        <f>IF(S552=0,"",1+(MAX($A$7:A551)))</f>
        <v/>
      </c>
      <c r="B552" s="224">
        <v>546</v>
      </c>
      <c r="C552" s="3" t="str">
        <f>IF('DATA ENTRY'!CK551="","",IF('DATA ENTRY'!B551="","",IF($D$4="All Post",'DATA ENTRY'!B551,IF(AND($D$4='DATA ENTRY'!CK551),'DATA ENTRY'!B551,""))))</f>
        <v/>
      </c>
      <c r="D552" s="3" t="str">
        <f>IF('DATA ENTRY'!CK551="","",IF('DATA ENTRY'!C551="","",IF($D$4="All Post",'DATA ENTRY'!C551,IF(AND($D$4='DATA ENTRY'!CK551),'DATA ENTRY'!C551,""))))</f>
        <v/>
      </c>
      <c r="E552" s="4" t="str">
        <f>IF('DATA ENTRY'!CK551="","",IF('DATA ENTRY'!I551="","",IF($D$4="All Post",'DATA ENTRY'!I551,IF(AND($D$4='DATA ENTRY'!CK551),'DATA ENTRY'!I551,""))))</f>
        <v/>
      </c>
      <c r="F552" s="4" t="str">
        <f>IF('DATA ENTRY'!CK551="","",IF('DATA ENTRY'!CK551="","",IF($D$4="All Post",'DATA ENTRY'!CK551,IF(AND($D$4='DATA ENTRY'!CK551),'DATA ENTRY'!CK551,""))))</f>
        <v/>
      </c>
      <c r="G552" s="3" t="str">
        <f>IF('DATA ENTRY'!CK551="","",IF('DATA ENTRY'!N551="","",IF($D$4="All Post",'DATA ENTRY'!N551,IF(AND($D$4='DATA ENTRY'!CK551),'DATA ENTRY'!N551,""))))</f>
        <v/>
      </c>
      <c r="H552" s="107" t="str">
        <f>IF('DATA ENTRY'!CK551="","",IF('DATA ENTRY'!O551="","",IF($D$4="All Post",'DATA ENTRY'!O551,IF(AND($D$4='DATA ENTRY'!CK551),'DATA ENTRY'!O551,""))))</f>
        <v/>
      </c>
      <c r="I552" s="3" t="str">
        <f>IF('DATA ENTRY'!CK551="","",IF('DATA ENTRY'!P551="","",IF($D$4="All Post",'DATA ENTRY'!P551,IF(AND($D$4='DATA ENTRY'!CK551),'DATA ENTRY'!P551,""))))</f>
        <v/>
      </c>
      <c r="J552" s="107" t="str">
        <f>IF('DATA ENTRY'!CK551="","",IF('DATA ENTRY'!Q551="","",IF($D$4="All Post",'DATA ENTRY'!Q551,IF(AND($D$4='DATA ENTRY'!CK551),'DATA ENTRY'!Q551,""))))</f>
        <v/>
      </c>
      <c r="K552" s="3" t="str">
        <f>IF('DATA ENTRY'!CK551="","",IF('DATA ENTRY'!R551="","",IF($D$4="All Post",'DATA ENTRY'!R551,IF(AND($D$4='DATA ENTRY'!CK551),'DATA ENTRY'!R551,""))))</f>
        <v/>
      </c>
      <c r="L552" s="3" t="str">
        <f>IF('DATA ENTRY'!CK551="","",IF('DATA ENTRY'!S551="","",IF($D$4="All Post",'DATA ENTRY'!S551,IF(AND($D$4='DATA ENTRY'!CK551),'DATA ENTRY'!S551,""))))</f>
        <v/>
      </c>
      <c r="M552" s="3" t="str">
        <f>IF('DATA ENTRY'!CK551="","",IF('DATA ENTRY'!E551="","",IF($D$4="All Post",'DATA ENTRY'!E551,IF(AND($D$4='DATA ENTRY'!CK551),'DATA ENTRY'!E551,""))))</f>
        <v/>
      </c>
      <c r="N552" s="3" t="str">
        <f>IF('DATA ENTRY'!CK551="","",IF('DATA ENTRY'!W551="","",IF($D$4="All Post",'DATA ENTRY'!W551,IF(AND($D$4='DATA ENTRY'!CK551),'DATA ENTRY'!W551,""))))</f>
        <v/>
      </c>
      <c r="O552" s="3" t="str">
        <f>IF('DATA ENTRY'!CK551="","",IF('DATA ENTRY'!X551="","",IF($D$4="All Post",'DATA ENTRY'!X551,IF(AND($D$4='DATA ENTRY'!CK551),'DATA ENTRY'!X551,""))))</f>
        <v/>
      </c>
      <c r="P552" s="3" t="str">
        <f>IF('DATA ENTRY'!CK551="","",IF('DATA ENTRY'!G551="","",IF($D$4="All Post",'DATA ENTRY'!G551,IF(AND($D$4='DATA ENTRY'!CK551),'DATA ENTRY'!G551,""))))</f>
        <v/>
      </c>
      <c r="S552">
        <f t="shared" si="131"/>
        <v>0</v>
      </c>
      <c r="T552" t="str">
        <f t="shared" si="132"/>
        <v/>
      </c>
      <c r="BZ552" t="str">
        <f t="shared" si="133"/>
        <v/>
      </c>
      <c r="CA552" t="str">
        <f t="shared" si="134"/>
        <v/>
      </c>
      <c r="CB552" s="224">
        <v>546</v>
      </c>
      <c r="CC552" s="3" t="str">
        <f>IF('DATA ENTRY'!CK551="","",IF('DATA ENTRY'!B551="","",IF(AND($CD$4='DATA ENTRY'!CK551,$CG$4='DATA ENTRY'!D551),'DATA ENTRY'!B551,"")))</f>
        <v/>
      </c>
      <c r="CD552" s="3" t="str">
        <f>IF('DATA ENTRY'!CK551="","",IF('DATA ENTRY'!C551="","",IF(AND($CD$4='DATA ENTRY'!CK551,$CG$4='DATA ENTRY'!D551),'DATA ENTRY'!C551,"")))</f>
        <v/>
      </c>
      <c r="CE552" s="4" t="str">
        <f>IF('DATA ENTRY'!CK551="","",IF('DATA ENTRY'!I551="","",IF(AND($CD$4='DATA ENTRY'!CK551,$CG$4='DATA ENTRY'!D551),'DATA ENTRY'!I551,"")))</f>
        <v/>
      </c>
      <c r="CF552" s="4" t="str">
        <f>IF('DATA ENTRY'!CK551="","",IF('DATA ENTRY'!CK551="","",IF(AND($CD$4='DATA ENTRY'!CK551,$CG$4='DATA ENTRY'!D551),'DATA ENTRY'!CK551,"")))</f>
        <v/>
      </c>
      <c r="CG552" s="3" t="str">
        <f>IF('DATA ENTRY'!CK551="","",IF('DATA ENTRY'!N551="","",IF(AND($CD$4='DATA ENTRY'!CK551,$CG$4='DATA ENTRY'!D551),'DATA ENTRY'!N551,"")))</f>
        <v/>
      </c>
      <c r="CH552" s="107" t="str">
        <f>IF('DATA ENTRY'!CK551="","",IF('DATA ENTRY'!O551="","",IF(AND($CD$4='DATA ENTRY'!CK551,$CG$4='DATA ENTRY'!D551),'DATA ENTRY'!O551,"")))</f>
        <v/>
      </c>
      <c r="CI552" s="3" t="str">
        <f>IF('DATA ENTRY'!CK551="","",IF('DATA ENTRY'!P551="","",IF(AND($CD$4='DATA ENTRY'!CK551,$CG$4='DATA ENTRY'!D551),'DATA ENTRY'!P551,"")))</f>
        <v/>
      </c>
      <c r="CJ552" s="107" t="str">
        <f>IF('DATA ENTRY'!CK551="","",IF('DATA ENTRY'!Q551="","",IF(AND($CD$4='DATA ENTRY'!CK551,$CG$4='DATA ENTRY'!D551),'DATA ENTRY'!Q551,"")))</f>
        <v/>
      </c>
      <c r="CK552" s="3" t="str">
        <f>IF('DATA ENTRY'!CK551="","",IF('DATA ENTRY'!R551="","",IF(AND($CD$4='DATA ENTRY'!CK551,$CG$4='DATA ENTRY'!D551),'DATA ENTRY'!R551,"")))</f>
        <v/>
      </c>
      <c r="CL552" s="3" t="str">
        <f>IF('DATA ENTRY'!CK551="","",IF('DATA ENTRY'!S551="","",IF(AND($CD$4='DATA ENTRY'!CK551,$CG$4='DATA ENTRY'!D551),'DATA ENTRY'!S551,"")))</f>
        <v/>
      </c>
      <c r="CM552" s="3" t="str">
        <f>IF('DATA ENTRY'!CK551="","",IF('DATA ENTRY'!E551="","",IF(AND($CD$4='DATA ENTRY'!CK551,$CG$4='DATA ENTRY'!D551),'DATA ENTRY'!E551,"")))</f>
        <v/>
      </c>
      <c r="CN552" s="3" t="str">
        <f>IF('DATA ENTRY'!CK551="","",IF('DATA ENTRY'!W551="","",IF(AND($CD$4='DATA ENTRY'!CK551,$CG$4='DATA ENTRY'!D551),'DATA ENTRY'!W551,"")))</f>
        <v/>
      </c>
      <c r="CO552" s="3" t="str">
        <f>IF('DATA ENTRY'!CK551="","",IF('DATA ENTRY'!X551="","",IF(AND($CD$4='DATA ENTRY'!CK551,$CG$4='DATA ENTRY'!D551),'DATA ENTRY'!X551,"")))</f>
        <v/>
      </c>
      <c r="CP552" s="108" t="str">
        <f t="shared" si="135"/>
        <v/>
      </c>
      <c r="CQ552" s="108" t="str">
        <f>IF('DATA ENTRY'!CK551="","",IF('DATA ENTRY'!G551="","",IF(AND($CD$4='DATA ENTRY'!CK551,$CG$4='DATA ENTRY'!D551),'DATA ENTRY'!G551,"")))</f>
        <v/>
      </c>
      <c r="CR552" s="230" t="str">
        <f>IF('DATA ENTRY'!CK551="","",IF('DATA ENTRY'!D551="","",IF(AND($CD$4='DATA ENTRY'!CK551,$CG$4='DATA ENTRY'!D551),'DATA ENTRY'!D551,"")))</f>
        <v/>
      </c>
      <c r="CS552">
        <f t="shared" si="136"/>
        <v>0</v>
      </c>
      <c r="CT552">
        <f t="shared" si="137"/>
        <v>0</v>
      </c>
      <c r="CV552" s="139"/>
      <c r="CX552">
        <f t="shared" si="138"/>
        <v>0</v>
      </c>
      <c r="DB552" t="str">
        <f t="shared" si="145"/>
        <v/>
      </c>
      <c r="DC552" t="str">
        <f t="shared" si="146"/>
        <v/>
      </c>
      <c r="DD552" s="224">
        <v>546</v>
      </c>
      <c r="DE552" s="3" t="str">
        <f>IF('DATA ENTRY'!CK551="","",IF('DATA ENTRY'!B551="","",IF(AND($DF$4='DATA ENTRY'!D551),'DATA ENTRY'!B551,"")))</f>
        <v/>
      </c>
      <c r="DF552" s="3" t="str">
        <f>IF('DATA ENTRY'!CK551="","",IF('DATA ENTRY'!C551="","",IF(AND($DF$4='DATA ENTRY'!D551),'DATA ENTRY'!C551,"")))</f>
        <v/>
      </c>
      <c r="DG552" s="4" t="str">
        <f>IF('DATA ENTRY'!CK551="","",IF('DATA ENTRY'!I551="","",IF(AND($DF$4='DATA ENTRY'!D551),'DATA ENTRY'!I551,"")))</f>
        <v/>
      </c>
      <c r="DH552" s="4" t="str">
        <f>IF('DATA ENTRY'!CK551="","",IF('DATA ENTRY'!CK551="","",IF(AND($DF$4='DATA ENTRY'!D551),'DATA ENTRY'!CK551,"")))</f>
        <v/>
      </c>
      <c r="DI552" s="3" t="str">
        <f>IF('DATA ENTRY'!CK551="","",IF('DATA ENTRY'!N551="","",IF(AND($DF$4='DATA ENTRY'!D551),'DATA ENTRY'!N551,"")))</f>
        <v/>
      </c>
      <c r="DJ552" s="107" t="str">
        <f>IF('DATA ENTRY'!CK551="","",IF('DATA ENTRY'!O551="","",IF(AND($DF$4='DATA ENTRY'!D551),'DATA ENTRY'!O551,"")))</f>
        <v/>
      </c>
      <c r="DK552" s="3" t="str">
        <f>IF('DATA ENTRY'!CK551="","",IF('DATA ENTRY'!P551="","",IF(AND($DF$4='DATA ENTRY'!D551),'DATA ENTRY'!P551,"")))</f>
        <v/>
      </c>
      <c r="DL552" s="107" t="str">
        <f>IF('DATA ENTRY'!CK551="","",IF('DATA ENTRY'!Q551="","",IF(AND($DF$4='DATA ENTRY'!D551),'DATA ENTRY'!Q551,"")))</f>
        <v/>
      </c>
      <c r="DM552" s="3" t="str">
        <f>IF('DATA ENTRY'!CK551="","",IF('DATA ENTRY'!R551="","",IF(AND($DF$4='DATA ENTRY'!D551),'DATA ENTRY'!R551,"")))</f>
        <v/>
      </c>
      <c r="DN552" s="107" t="str">
        <f>IF('DATA ENTRY'!CK551="","",IF('DATA ENTRY'!S551="","",IF(AND($DF$4='DATA ENTRY'!D551),'DATA ENTRY'!S551,"")))</f>
        <v/>
      </c>
      <c r="DO552" s="3" t="str">
        <f>IF('DATA ENTRY'!CK551="","",IF('DATA ENTRY'!E551="","",IF(AND($DF$4='DATA ENTRY'!D551),'DATA ENTRY'!E551,"")))</f>
        <v/>
      </c>
      <c r="DP552" s="3" t="str">
        <f>IF('DATA ENTRY'!CK551="","",IF('DATA ENTRY'!D551="","",IF(AND($DF$4='DATA ENTRY'!D551),'DATA ENTRY'!D551,"")))</f>
        <v/>
      </c>
      <c r="DQ552" s="3" t="str">
        <f>IF('DATA ENTRY'!CK551="","",IF('DATA ENTRY'!W551="","",IF(AND($DF$4='DATA ENTRY'!D551),'DATA ENTRY'!W551,"")))</f>
        <v/>
      </c>
      <c r="DR552" s="3" t="str">
        <f>IF('DATA ENTRY'!CK551="","",IF('DATA ENTRY'!X551="","",IF(AND($DF$4='DATA ENTRY'!D551),'DATA ENTRY'!X551,"")))</f>
        <v/>
      </c>
      <c r="DS552" s="108" t="str">
        <f t="shared" si="139"/>
        <v/>
      </c>
      <c r="DT552" s="108" t="str">
        <f>IF('DATA ENTRY'!CK551="","",IF('DATA ENTRY'!D551="","",IF(AND($DF$4='DATA ENTRY'!D551),'DATA ENTRY'!G551,"")))</f>
        <v/>
      </c>
      <c r="DY552">
        <f t="shared" si="140"/>
        <v>0</v>
      </c>
      <c r="EB552" t="str">
        <f t="shared" si="141"/>
        <v/>
      </c>
      <c r="EC552" t="str">
        <f t="shared" si="142"/>
        <v/>
      </c>
      <c r="ED552" s="224">
        <v>546</v>
      </c>
      <c r="EE552" s="3" t="str">
        <f>IF('DATA ENTRY'!CK551="","",IF('DATA ENTRY'!B551="","",IF(AND($EF$4='DATA ENTRY'!G551,$EH$4='DATA ENTRY'!F551),'DATA ENTRY'!B551,"")))</f>
        <v/>
      </c>
      <c r="EF552" s="3" t="str">
        <f>IF('DATA ENTRY'!CK551="","",IF('DATA ENTRY'!C551="","",IF(AND($EF$4='DATA ENTRY'!G551,$EH$4='DATA ENTRY'!F551),'DATA ENTRY'!C551,"")))</f>
        <v/>
      </c>
      <c r="EG552" s="4" t="str">
        <f>IF('DATA ENTRY'!CK551="","",IF('DATA ENTRY'!I551="","",IF(AND($EF$4='DATA ENTRY'!G551,$EH$4='DATA ENTRY'!F551),'DATA ENTRY'!I551,"")))</f>
        <v/>
      </c>
      <c r="EH552" s="4" t="str">
        <f>IF('DATA ENTRY'!CK551="","",IF('DATA ENTRY'!CK551="","",IF(AND($EF$4='DATA ENTRY'!G551,$EH$4='DATA ENTRY'!F551),'DATA ENTRY'!CK551,"")))</f>
        <v/>
      </c>
      <c r="EI552" s="3" t="str">
        <f>IF('DATA ENTRY'!CK551="","",IF('DATA ENTRY'!N551="","",IF(AND($EF$4='DATA ENTRY'!G551,$EH$4='DATA ENTRY'!F551),'DATA ENTRY'!N551,"")))</f>
        <v/>
      </c>
      <c r="EJ552" s="107" t="str">
        <f>IF('DATA ENTRY'!CK551="","",IF('DATA ENTRY'!O551="","",IF(AND($EF$4='DATA ENTRY'!G551,$EH$4='DATA ENTRY'!F551),'DATA ENTRY'!O551,"")))</f>
        <v/>
      </c>
      <c r="EK552" s="3" t="str">
        <f>IF('DATA ENTRY'!CK551="","",IF('DATA ENTRY'!P551="","",IF(AND($EF$4='DATA ENTRY'!G551,$EH$4='DATA ENTRY'!F551),'DATA ENTRY'!P551,"")))</f>
        <v/>
      </c>
      <c r="EL552" s="107" t="str">
        <f>IF('DATA ENTRY'!CK551="","",IF('DATA ENTRY'!Q551="","",IF(AND($EF$4='DATA ENTRY'!G551,$EH$4='DATA ENTRY'!F551),'DATA ENTRY'!Q551,"")))</f>
        <v/>
      </c>
      <c r="EM552" s="3" t="str">
        <f>IF('DATA ENTRY'!CK551="","",IF('DATA ENTRY'!R551="","",IF(AND($EF$4='DATA ENTRY'!G551,$EH$4='DATA ENTRY'!F551),'DATA ENTRY'!R551,"")))</f>
        <v/>
      </c>
      <c r="EN552" s="107" t="str">
        <f>IF('DATA ENTRY'!CK551="","",IF('DATA ENTRY'!S551="","",IF(AND($EF$4='DATA ENTRY'!G551,$EH$4='DATA ENTRY'!F551),'DATA ENTRY'!S551,"")))</f>
        <v/>
      </c>
      <c r="EO552" s="3" t="str">
        <f>IF('DATA ENTRY'!CK551="","",IF('DATA ENTRY'!E551="","",IF(AND($EF$4='DATA ENTRY'!G551,$EH$4='DATA ENTRY'!F551),'DATA ENTRY'!E551,"")))</f>
        <v/>
      </c>
      <c r="EP552" s="3" t="str">
        <f>IF('DATA ENTRY'!CK551="","",IF('DATA ENTRY'!D551="","",IF(AND($EF$4='DATA ENTRY'!G551,$EH$4='DATA ENTRY'!F551),'DATA ENTRY'!D551,"")))</f>
        <v/>
      </c>
      <c r="EQ552" s="3" t="str">
        <f>IF('DATA ENTRY'!CK551="","",IF('DATA ENTRY'!W551="","",IF(AND($EF$4='DATA ENTRY'!G551,$EH$4='DATA ENTRY'!F551),'DATA ENTRY'!W551,"")))</f>
        <v/>
      </c>
      <c r="ER552" s="3" t="str">
        <f>IF('DATA ENTRY'!CK551="","",IF('DATA ENTRY'!X551="","",IF(AND($EF$4='DATA ENTRY'!G551,$EH$4='DATA ENTRY'!F551),'DATA ENTRY'!X551,"")))</f>
        <v/>
      </c>
      <c r="ES552" s="108" t="str">
        <f t="shared" si="143"/>
        <v/>
      </c>
      <c r="ET552" s="108" t="str">
        <f>IF('DATA ENTRY'!CK551="","",IF('DATA ENTRY'!D551="","",IF(AND($EF$4='DATA ENTRY'!G551,$EH$4='DATA ENTRY'!F551),'DATA ENTRY'!G551,"")))</f>
        <v/>
      </c>
      <c r="EY552">
        <f t="shared" si="144"/>
        <v>0</v>
      </c>
    </row>
    <row r="553" spans="1:155">
      <c r="A553" t="str">
        <f>IF(S553=0,"",1+(MAX($A$7:A552)))</f>
        <v/>
      </c>
      <c r="B553" s="224">
        <v>547</v>
      </c>
      <c r="C553" s="3" t="str">
        <f>IF('DATA ENTRY'!CK552="","",IF('DATA ENTRY'!B552="","",IF($D$4="All Post",'DATA ENTRY'!B552,IF(AND($D$4='DATA ENTRY'!CK552),'DATA ENTRY'!B552,""))))</f>
        <v/>
      </c>
      <c r="D553" s="3" t="str">
        <f>IF('DATA ENTRY'!CK552="","",IF('DATA ENTRY'!C552="","",IF($D$4="All Post",'DATA ENTRY'!C552,IF(AND($D$4='DATA ENTRY'!CK552),'DATA ENTRY'!C552,""))))</f>
        <v/>
      </c>
      <c r="E553" s="4" t="str">
        <f>IF('DATA ENTRY'!CK552="","",IF('DATA ENTRY'!I552="","",IF($D$4="All Post",'DATA ENTRY'!I552,IF(AND($D$4='DATA ENTRY'!CK552),'DATA ENTRY'!I552,""))))</f>
        <v/>
      </c>
      <c r="F553" s="4" t="str">
        <f>IF('DATA ENTRY'!CK552="","",IF('DATA ENTRY'!CK552="","",IF($D$4="All Post",'DATA ENTRY'!CK552,IF(AND($D$4='DATA ENTRY'!CK552),'DATA ENTRY'!CK552,""))))</f>
        <v/>
      </c>
      <c r="G553" s="3" t="str">
        <f>IF('DATA ENTRY'!CK552="","",IF('DATA ENTRY'!N552="","",IF($D$4="All Post",'DATA ENTRY'!N552,IF(AND($D$4='DATA ENTRY'!CK552),'DATA ENTRY'!N552,""))))</f>
        <v/>
      </c>
      <c r="H553" s="107" t="str">
        <f>IF('DATA ENTRY'!CK552="","",IF('DATA ENTRY'!O552="","",IF($D$4="All Post",'DATA ENTRY'!O552,IF(AND($D$4='DATA ENTRY'!CK552),'DATA ENTRY'!O552,""))))</f>
        <v/>
      </c>
      <c r="I553" s="3" t="str">
        <f>IF('DATA ENTRY'!CK552="","",IF('DATA ENTRY'!P552="","",IF($D$4="All Post",'DATA ENTRY'!P552,IF(AND($D$4='DATA ENTRY'!CK552),'DATA ENTRY'!P552,""))))</f>
        <v/>
      </c>
      <c r="J553" s="107" t="str">
        <f>IF('DATA ENTRY'!CK552="","",IF('DATA ENTRY'!Q552="","",IF($D$4="All Post",'DATA ENTRY'!Q552,IF(AND($D$4='DATA ENTRY'!CK552),'DATA ENTRY'!Q552,""))))</f>
        <v/>
      </c>
      <c r="K553" s="3" t="str">
        <f>IF('DATA ENTRY'!CK552="","",IF('DATA ENTRY'!R552="","",IF($D$4="All Post",'DATA ENTRY'!R552,IF(AND($D$4='DATA ENTRY'!CK552),'DATA ENTRY'!R552,""))))</f>
        <v/>
      </c>
      <c r="L553" s="3" t="str">
        <f>IF('DATA ENTRY'!CK552="","",IF('DATA ENTRY'!S552="","",IF($D$4="All Post",'DATA ENTRY'!S552,IF(AND($D$4='DATA ENTRY'!CK552),'DATA ENTRY'!S552,""))))</f>
        <v/>
      </c>
      <c r="M553" s="3" t="str">
        <f>IF('DATA ENTRY'!CK552="","",IF('DATA ENTRY'!E552="","",IF($D$4="All Post",'DATA ENTRY'!E552,IF(AND($D$4='DATA ENTRY'!CK552),'DATA ENTRY'!E552,""))))</f>
        <v/>
      </c>
      <c r="N553" s="3" t="str">
        <f>IF('DATA ENTRY'!CK552="","",IF('DATA ENTRY'!W552="","",IF($D$4="All Post",'DATA ENTRY'!W552,IF(AND($D$4='DATA ENTRY'!CK552),'DATA ENTRY'!W552,""))))</f>
        <v/>
      </c>
      <c r="O553" s="3" t="str">
        <f>IF('DATA ENTRY'!CK552="","",IF('DATA ENTRY'!X552="","",IF($D$4="All Post",'DATA ENTRY'!X552,IF(AND($D$4='DATA ENTRY'!CK552),'DATA ENTRY'!X552,""))))</f>
        <v/>
      </c>
      <c r="P553" s="3" t="str">
        <f>IF('DATA ENTRY'!CK552="","",IF('DATA ENTRY'!G552="","",IF($D$4="All Post",'DATA ENTRY'!G552,IF(AND($D$4='DATA ENTRY'!CK552),'DATA ENTRY'!G552,""))))</f>
        <v/>
      </c>
      <c r="S553">
        <f t="shared" si="131"/>
        <v>0</v>
      </c>
      <c r="T553" t="str">
        <f t="shared" si="132"/>
        <v/>
      </c>
      <c r="BZ553" t="str">
        <f t="shared" si="133"/>
        <v/>
      </c>
      <c r="CA553" t="str">
        <f t="shared" si="134"/>
        <v/>
      </c>
      <c r="CB553" s="224">
        <v>547</v>
      </c>
      <c r="CC553" s="3" t="str">
        <f>IF('DATA ENTRY'!CK552="","",IF('DATA ENTRY'!B552="","",IF(AND($CD$4='DATA ENTRY'!CK552,$CG$4='DATA ENTRY'!D552),'DATA ENTRY'!B552,"")))</f>
        <v/>
      </c>
      <c r="CD553" s="3" t="str">
        <f>IF('DATA ENTRY'!CK552="","",IF('DATA ENTRY'!C552="","",IF(AND($CD$4='DATA ENTRY'!CK552,$CG$4='DATA ENTRY'!D552),'DATA ENTRY'!C552,"")))</f>
        <v/>
      </c>
      <c r="CE553" s="4" t="str">
        <f>IF('DATA ENTRY'!CK552="","",IF('DATA ENTRY'!I552="","",IF(AND($CD$4='DATA ENTRY'!CK552,$CG$4='DATA ENTRY'!D552),'DATA ENTRY'!I552,"")))</f>
        <v/>
      </c>
      <c r="CF553" s="4" t="str">
        <f>IF('DATA ENTRY'!CK552="","",IF('DATA ENTRY'!CK552="","",IF(AND($CD$4='DATA ENTRY'!CK552,$CG$4='DATA ENTRY'!D552),'DATA ENTRY'!CK552,"")))</f>
        <v/>
      </c>
      <c r="CG553" s="3" t="str">
        <f>IF('DATA ENTRY'!CK552="","",IF('DATA ENTRY'!N552="","",IF(AND($CD$4='DATA ENTRY'!CK552,$CG$4='DATA ENTRY'!D552),'DATA ENTRY'!N552,"")))</f>
        <v/>
      </c>
      <c r="CH553" s="107" t="str">
        <f>IF('DATA ENTRY'!CK552="","",IF('DATA ENTRY'!O552="","",IF(AND($CD$4='DATA ENTRY'!CK552,$CG$4='DATA ENTRY'!D552),'DATA ENTRY'!O552,"")))</f>
        <v/>
      </c>
      <c r="CI553" s="3" t="str">
        <f>IF('DATA ENTRY'!CK552="","",IF('DATA ENTRY'!P552="","",IF(AND($CD$4='DATA ENTRY'!CK552,$CG$4='DATA ENTRY'!D552),'DATA ENTRY'!P552,"")))</f>
        <v/>
      </c>
      <c r="CJ553" s="107" t="str">
        <f>IF('DATA ENTRY'!CK552="","",IF('DATA ENTRY'!Q552="","",IF(AND($CD$4='DATA ENTRY'!CK552,$CG$4='DATA ENTRY'!D552),'DATA ENTRY'!Q552,"")))</f>
        <v/>
      </c>
      <c r="CK553" s="3" t="str">
        <f>IF('DATA ENTRY'!CK552="","",IF('DATA ENTRY'!R552="","",IF(AND($CD$4='DATA ENTRY'!CK552,$CG$4='DATA ENTRY'!D552),'DATA ENTRY'!R552,"")))</f>
        <v/>
      </c>
      <c r="CL553" s="3" t="str">
        <f>IF('DATA ENTRY'!CK552="","",IF('DATA ENTRY'!S552="","",IF(AND($CD$4='DATA ENTRY'!CK552,$CG$4='DATA ENTRY'!D552),'DATA ENTRY'!S552,"")))</f>
        <v/>
      </c>
      <c r="CM553" s="3" t="str">
        <f>IF('DATA ENTRY'!CK552="","",IF('DATA ENTRY'!E552="","",IF(AND($CD$4='DATA ENTRY'!CK552,$CG$4='DATA ENTRY'!D552),'DATA ENTRY'!E552,"")))</f>
        <v/>
      </c>
      <c r="CN553" s="3" t="str">
        <f>IF('DATA ENTRY'!CK552="","",IF('DATA ENTRY'!W552="","",IF(AND($CD$4='DATA ENTRY'!CK552,$CG$4='DATA ENTRY'!D552),'DATA ENTRY'!W552,"")))</f>
        <v/>
      </c>
      <c r="CO553" s="3" t="str">
        <f>IF('DATA ENTRY'!CK552="","",IF('DATA ENTRY'!X552="","",IF(AND($CD$4='DATA ENTRY'!CK552,$CG$4='DATA ENTRY'!D552),'DATA ENTRY'!X552,"")))</f>
        <v/>
      </c>
      <c r="CP553" s="108" t="str">
        <f t="shared" si="135"/>
        <v/>
      </c>
      <c r="CQ553" s="108" t="str">
        <f>IF('DATA ENTRY'!CK552="","",IF('DATA ENTRY'!G552="","",IF(AND($CD$4='DATA ENTRY'!CK552,$CG$4='DATA ENTRY'!D552),'DATA ENTRY'!G552,"")))</f>
        <v/>
      </c>
      <c r="CR553" s="230" t="str">
        <f>IF('DATA ENTRY'!CK552="","",IF('DATA ENTRY'!D552="","",IF(AND($CD$4='DATA ENTRY'!CK552,$CG$4='DATA ENTRY'!D552),'DATA ENTRY'!D552,"")))</f>
        <v/>
      </c>
      <c r="CS553">
        <f t="shared" si="136"/>
        <v>0</v>
      </c>
      <c r="CT553">
        <f t="shared" si="137"/>
        <v>0</v>
      </c>
      <c r="CV553" s="139"/>
      <c r="CX553">
        <f t="shared" si="138"/>
        <v>0</v>
      </c>
      <c r="DB553" t="str">
        <f t="shared" si="145"/>
        <v/>
      </c>
      <c r="DC553" t="str">
        <f t="shared" si="146"/>
        <v/>
      </c>
      <c r="DD553" s="224">
        <v>547</v>
      </c>
      <c r="DE553" s="3" t="str">
        <f>IF('DATA ENTRY'!CK552="","",IF('DATA ENTRY'!B552="","",IF(AND($DF$4='DATA ENTRY'!D552),'DATA ENTRY'!B552,"")))</f>
        <v/>
      </c>
      <c r="DF553" s="3" t="str">
        <f>IF('DATA ENTRY'!CK552="","",IF('DATA ENTRY'!C552="","",IF(AND($DF$4='DATA ENTRY'!D552),'DATA ENTRY'!C552,"")))</f>
        <v/>
      </c>
      <c r="DG553" s="4" t="str">
        <f>IF('DATA ENTRY'!CK552="","",IF('DATA ENTRY'!I552="","",IF(AND($DF$4='DATA ENTRY'!D552),'DATA ENTRY'!I552,"")))</f>
        <v/>
      </c>
      <c r="DH553" s="4" t="str">
        <f>IF('DATA ENTRY'!CK552="","",IF('DATA ENTRY'!CK552="","",IF(AND($DF$4='DATA ENTRY'!D552),'DATA ENTRY'!CK552,"")))</f>
        <v/>
      </c>
      <c r="DI553" s="3" t="str">
        <f>IF('DATA ENTRY'!CK552="","",IF('DATA ENTRY'!N552="","",IF(AND($DF$4='DATA ENTRY'!D552),'DATA ENTRY'!N552,"")))</f>
        <v/>
      </c>
      <c r="DJ553" s="107" t="str">
        <f>IF('DATA ENTRY'!CK552="","",IF('DATA ENTRY'!O552="","",IF(AND($DF$4='DATA ENTRY'!D552),'DATA ENTRY'!O552,"")))</f>
        <v/>
      </c>
      <c r="DK553" s="3" t="str">
        <f>IF('DATA ENTRY'!CK552="","",IF('DATA ENTRY'!P552="","",IF(AND($DF$4='DATA ENTRY'!D552),'DATA ENTRY'!P552,"")))</f>
        <v/>
      </c>
      <c r="DL553" s="107" t="str">
        <f>IF('DATA ENTRY'!CK552="","",IF('DATA ENTRY'!Q552="","",IF(AND($DF$4='DATA ENTRY'!D552),'DATA ENTRY'!Q552,"")))</f>
        <v/>
      </c>
      <c r="DM553" s="3" t="str">
        <f>IF('DATA ENTRY'!CK552="","",IF('DATA ENTRY'!R552="","",IF(AND($DF$4='DATA ENTRY'!D552),'DATA ENTRY'!R552,"")))</f>
        <v/>
      </c>
      <c r="DN553" s="107" t="str">
        <f>IF('DATA ENTRY'!CK552="","",IF('DATA ENTRY'!S552="","",IF(AND($DF$4='DATA ENTRY'!D552),'DATA ENTRY'!S552,"")))</f>
        <v/>
      </c>
      <c r="DO553" s="3" t="str">
        <f>IF('DATA ENTRY'!CK552="","",IF('DATA ENTRY'!E552="","",IF(AND($DF$4='DATA ENTRY'!D552),'DATA ENTRY'!E552,"")))</f>
        <v/>
      </c>
      <c r="DP553" s="3" t="str">
        <f>IF('DATA ENTRY'!CK552="","",IF('DATA ENTRY'!D552="","",IF(AND($DF$4='DATA ENTRY'!D552),'DATA ENTRY'!D552,"")))</f>
        <v/>
      </c>
      <c r="DQ553" s="3" t="str">
        <f>IF('DATA ENTRY'!CK552="","",IF('DATA ENTRY'!W552="","",IF(AND($DF$4='DATA ENTRY'!D552),'DATA ENTRY'!W552,"")))</f>
        <v/>
      </c>
      <c r="DR553" s="3" t="str">
        <f>IF('DATA ENTRY'!CK552="","",IF('DATA ENTRY'!X552="","",IF(AND($DF$4='DATA ENTRY'!D552),'DATA ENTRY'!X552,"")))</f>
        <v/>
      </c>
      <c r="DS553" s="108" t="str">
        <f t="shared" si="139"/>
        <v/>
      </c>
      <c r="DT553" s="108" t="str">
        <f>IF('DATA ENTRY'!CK552="","",IF('DATA ENTRY'!D552="","",IF(AND($DF$4='DATA ENTRY'!D552),'DATA ENTRY'!G552,"")))</f>
        <v/>
      </c>
      <c r="DY553">
        <f t="shared" si="140"/>
        <v>0</v>
      </c>
      <c r="EB553" t="str">
        <f t="shared" si="141"/>
        <v/>
      </c>
      <c r="EC553" t="str">
        <f t="shared" si="142"/>
        <v/>
      </c>
      <c r="ED553" s="224">
        <v>547</v>
      </c>
      <c r="EE553" s="3" t="str">
        <f>IF('DATA ENTRY'!CK552="","",IF('DATA ENTRY'!B552="","",IF(AND($EF$4='DATA ENTRY'!G552,$EH$4='DATA ENTRY'!F552),'DATA ENTRY'!B552,"")))</f>
        <v/>
      </c>
      <c r="EF553" s="3" t="str">
        <f>IF('DATA ENTRY'!CK552="","",IF('DATA ENTRY'!C552="","",IF(AND($EF$4='DATA ENTRY'!G552,$EH$4='DATA ENTRY'!F552),'DATA ENTRY'!C552,"")))</f>
        <v/>
      </c>
      <c r="EG553" s="4" t="str">
        <f>IF('DATA ENTRY'!CK552="","",IF('DATA ENTRY'!I552="","",IF(AND($EF$4='DATA ENTRY'!G552,$EH$4='DATA ENTRY'!F552),'DATA ENTRY'!I552,"")))</f>
        <v/>
      </c>
      <c r="EH553" s="4" t="str">
        <f>IF('DATA ENTRY'!CK552="","",IF('DATA ENTRY'!CK552="","",IF(AND($EF$4='DATA ENTRY'!G552,$EH$4='DATA ENTRY'!F552),'DATA ENTRY'!CK552,"")))</f>
        <v/>
      </c>
      <c r="EI553" s="3" t="str">
        <f>IF('DATA ENTRY'!CK552="","",IF('DATA ENTRY'!N552="","",IF(AND($EF$4='DATA ENTRY'!G552,$EH$4='DATA ENTRY'!F552),'DATA ENTRY'!N552,"")))</f>
        <v/>
      </c>
      <c r="EJ553" s="107" t="str">
        <f>IF('DATA ENTRY'!CK552="","",IF('DATA ENTRY'!O552="","",IF(AND($EF$4='DATA ENTRY'!G552,$EH$4='DATA ENTRY'!F552),'DATA ENTRY'!O552,"")))</f>
        <v/>
      </c>
      <c r="EK553" s="3" t="str">
        <f>IF('DATA ENTRY'!CK552="","",IF('DATA ENTRY'!P552="","",IF(AND($EF$4='DATA ENTRY'!G552,$EH$4='DATA ENTRY'!F552),'DATA ENTRY'!P552,"")))</f>
        <v/>
      </c>
      <c r="EL553" s="107" t="str">
        <f>IF('DATA ENTRY'!CK552="","",IF('DATA ENTRY'!Q552="","",IF(AND($EF$4='DATA ENTRY'!G552,$EH$4='DATA ENTRY'!F552),'DATA ENTRY'!Q552,"")))</f>
        <v/>
      </c>
      <c r="EM553" s="3" t="str">
        <f>IF('DATA ENTRY'!CK552="","",IF('DATA ENTRY'!R552="","",IF(AND($EF$4='DATA ENTRY'!G552,$EH$4='DATA ENTRY'!F552),'DATA ENTRY'!R552,"")))</f>
        <v/>
      </c>
      <c r="EN553" s="107" t="str">
        <f>IF('DATA ENTRY'!CK552="","",IF('DATA ENTRY'!S552="","",IF(AND($EF$4='DATA ENTRY'!G552,$EH$4='DATA ENTRY'!F552),'DATA ENTRY'!S552,"")))</f>
        <v/>
      </c>
      <c r="EO553" s="3" t="str">
        <f>IF('DATA ENTRY'!CK552="","",IF('DATA ENTRY'!E552="","",IF(AND($EF$4='DATA ENTRY'!G552,$EH$4='DATA ENTRY'!F552),'DATA ENTRY'!E552,"")))</f>
        <v/>
      </c>
      <c r="EP553" s="3" t="str">
        <f>IF('DATA ENTRY'!CK552="","",IF('DATA ENTRY'!D552="","",IF(AND($EF$4='DATA ENTRY'!G552,$EH$4='DATA ENTRY'!F552),'DATA ENTRY'!D552,"")))</f>
        <v/>
      </c>
      <c r="EQ553" s="3" t="str">
        <f>IF('DATA ENTRY'!CK552="","",IF('DATA ENTRY'!W552="","",IF(AND($EF$4='DATA ENTRY'!G552,$EH$4='DATA ENTRY'!F552),'DATA ENTRY'!W552,"")))</f>
        <v/>
      </c>
      <c r="ER553" s="3" t="str">
        <f>IF('DATA ENTRY'!CK552="","",IF('DATA ENTRY'!X552="","",IF(AND($EF$4='DATA ENTRY'!G552,$EH$4='DATA ENTRY'!F552),'DATA ENTRY'!X552,"")))</f>
        <v/>
      </c>
      <c r="ES553" s="108" t="str">
        <f t="shared" si="143"/>
        <v/>
      </c>
      <c r="ET553" s="108" t="str">
        <f>IF('DATA ENTRY'!CK552="","",IF('DATA ENTRY'!D552="","",IF(AND($EF$4='DATA ENTRY'!G552,$EH$4='DATA ENTRY'!F552),'DATA ENTRY'!G552,"")))</f>
        <v/>
      </c>
      <c r="EY553">
        <f t="shared" si="144"/>
        <v>0</v>
      </c>
    </row>
    <row r="554" spans="1:155">
      <c r="A554" t="str">
        <f>IF(S554=0,"",1+(MAX($A$7:A553)))</f>
        <v/>
      </c>
      <c r="B554" s="224">
        <v>548</v>
      </c>
      <c r="C554" s="3" t="str">
        <f>IF('DATA ENTRY'!CK553="","",IF('DATA ENTRY'!B553="","",IF($D$4="All Post",'DATA ENTRY'!B553,IF(AND($D$4='DATA ENTRY'!CK553),'DATA ENTRY'!B553,""))))</f>
        <v/>
      </c>
      <c r="D554" s="3" t="str">
        <f>IF('DATA ENTRY'!CK553="","",IF('DATA ENTRY'!C553="","",IF($D$4="All Post",'DATA ENTRY'!C553,IF(AND($D$4='DATA ENTRY'!CK553),'DATA ENTRY'!C553,""))))</f>
        <v/>
      </c>
      <c r="E554" s="4" t="str">
        <f>IF('DATA ENTRY'!CK553="","",IF('DATA ENTRY'!I553="","",IF($D$4="All Post",'DATA ENTRY'!I553,IF(AND($D$4='DATA ENTRY'!CK553),'DATA ENTRY'!I553,""))))</f>
        <v/>
      </c>
      <c r="F554" s="4" t="str">
        <f>IF('DATA ENTRY'!CK553="","",IF('DATA ENTRY'!CK553="","",IF($D$4="All Post",'DATA ENTRY'!CK553,IF(AND($D$4='DATA ENTRY'!CK553),'DATA ENTRY'!CK553,""))))</f>
        <v/>
      </c>
      <c r="G554" s="3" t="str">
        <f>IF('DATA ENTRY'!CK553="","",IF('DATA ENTRY'!N553="","",IF($D$4="All Post",'DATA ENTRY'!N553,IF(AND($D$4='DATA ENTRY'!CK553),'DATA ENTRY'!N553,""))))</f>
        <v/>
      </c>
      <c r="H554" s="107" t="str">
        <f>IF('DATA ENTRY'!CK553="","",IF('DATA ENTRY'!O553="","",IF($D$4="All Post",'DATA ENTRY'!O553,IF(AND($D$4='DATA ENTRY'!CK553),'DATA ENTRY'!O553,""))))</f>
        <v/>
      </c>
      <c r="I554" s="3" t="str">
        <f>IF('DATA ENTRY'!CK553="","",IF('DATA ENTRY'!P553="","",IF($D$4="All Post",'DATA ENTRY'!P553,IF(AND($D$4='DATA ENTRY'!CK553),'DATA ENTRY'!P553,""))))</f>
        <v/>
      </c>
      <c r="J554" s="107" t="str">
        <f>IF('DATA ENTRY'!CK553="","",IF('DATA ENTRY'!Q553="","",IF($D$4="All Post",'DATA ENTRY'!Q553,IF(AND($D$4='DATA ENTRY'!CK553),'DATA ENTRY'!Q553,""))))</f>
        <v/>
      </c>
      <c r="K554" s="3" t="str">
        <f>IF('DATA ENTRY'!CK553="","",IF('DATA ENTRY'!R553="","",IF($D$4="All Post",'DATA ENTRY'!R553,IF(AND($D$4='DATA ENTRY'!CK553),'DATA ENTRY'!R553,""))))</f>
        <v/>
      </c>
      <c r="L554" s="3" t="str">
        <f>IF('DATA ENTRY'!CK553="","",IF('DATA ENTRY'!S553="","",IF($D$4="All Post",'DATA ENTRY'!S553,IF(AND($D$4='DATA ENTRY'!CK553),'DATA ENTRY'!S553,""))))</f>
        <v/>
      </c>
      <c r="M554" s="3" t="str">
        <f>IF('DATA ENTRY'!CK553="","",IF('DATA ENTRY'!E553="","",IF($D$4="All Post",'DATA ENTRY'!E553,IF(AND($D$4='DATA ENTRY'!CK553),'DATA ENTRY'!E553,""))))</f>
        <v/>
      </c>
      <c r="N554" s="3" t="str">
        <f>IF('DATA ENTRY'!CK553="","",IF('DATA ENTRY'!W553="","",IF($D$4="All Post",'DATA ENTRY'!W553,IF(AND($D$4='DATA ENTRY'!CK553),'DATA ENTRY'!W553,""))))</f>
        <v/>
      </c>
      <c r="O554" s="3" t="str">
        <f>IF('DATA ENTRY'!CK553="","",IF('DATA ENTRY'!X553="","",IF($D$4="All Post",'DATA ENTRY'!X553,IF(AND($D$4='DATA ENTRY'!CK553),'DATA ENTRY'!X553,""))))</f>
        <v/>
      </c>
      <c r="P554" s="3" t="str">
        <f>IF('DATA ENTRY'!CK553="","",IF('DATA ENTRY'!G553="","",IF($D$4="All Post",'DATA ENTRY'!G553,IF(AND($D$4='DATA ENTRY'!CK553),'DATA ENTRY'!G553,""))))</f>
        <v/>
      </c>
      <c r="S554">
        <f t="shared" si="131"/>
        <v>0</v>
      </c>
      <c r="T554" t="str">
        <f t="shared" si="132"/>
        <v/>
      </c>
      <c r="BZ554" t="str">
        <f t="shared" si="133"/>
        <v/>
      </c>
      <c r="CA554" t="str">
        <f t="shared" si="134"/>
        <v/>
      </c>
      <c r="CB554" s="224">
        <v>548</v>
      </c>
      <c r="CC554" s="3" t="str">
        <f>IF('DATA ENTRY'!CK553="","",IF('DATA ENTRY'!B553="","",IF(AND($CD$4='DATA ENTRY'!CK553,$CG$4='DATA ENTRY'!D553),'DATA ENTRY'!B553,"")))</f>
        <v/>
      </c>
      <c r="CD554" s="3" t="str">
        <f>IF('DATA ENTRY'!CK553="","",IF('DATA ENTRY'!C553="","",IF(AND($CD$4='DATA ENTRY'!CK553,$CG$4='DATA ENTRY'!D553),'DATA ENTRY'!C553,"")))</f>
        <v/>
      </c>
      <c r="CE554" s="4" t="str">
        <f>IF('DATA ENTRY'!CK553="","",IF('DATA ENTRY'!I553="","",IF(AND($CD$4='DATA ENTRY'!CK553,$CG$4='DATA ENTRY'!D553),'DATA ENTRY'!I553,"")))</f>
        <v/>
      </c>
      <c r="CF554" s="4" t="str">
        <f>IF('DATA ENTRY'!CK553="","",IF('DATA ENTRY'!CK553="","",IF(AND($CD$4='DATA ENTRY'!CK553,$CG$4='DATA ENTRY'!D553),'DATA ENTRY'!CK553,"")))</f>
        <v/>
      </c>
      <c r="CG554" s="3" t="str">
        <f>IF('DATA ENTRY'!CK553="","",IF('DATA ENTRY'!N553="","",IF(AND($CD$4='DATA ENTRY'!CK553,$CG$4='DATA ENTRY'!D553),'DATA ENTRY'!N553,"")))</f>
        <v/>
      </c>
      <c r="CH554" s="107" t="str">
        <f>IF('DATA ENTRY'!CK553="","",IF('DATA ENTRY'!O553="","",IF(AND($CD$4='DATA ENTRY'!CK553,$CG$4='DATA ENTRY'!D553),'DATA ENTRY'!O553,"")))</f>
        <v/>
      </c>
      <c r="CI554" s="3" t="str">
        <f>IF('DATA ENTRY'!CK553="","",IF('DATA ENTRY'!P553="","",IF(AND($CD$4='DATA ENTRY'!CK553,$CG$4='DATA ENTRY'!D553),'DATA ENTRY'!P553,"")))</f>
        <v/>
      </c>
      <c r="CJ554" s="107" t="str">
        <f>IF('DATA ENTRY'!CK553="","",IF('DATA ENTRY'!Q553="","",IF(AND($CD$4='DATA ENTRY'!CK553,$CG$4='DATA ENTRY'!D553),'DATA ENTRY'!Q553,"")))</f>
        <v/>
      </c>
      <c r="CK554" s="3" t="str">
        <f>IF('DATA ENTRY'!CK553="","",IF('DATA ENTRY'!R553="","",IF(AND($CD$4='DATA ENTRY'!CK553,$CG$4='DATA ENTRY'!D553),'DATA ENTRY'!R553,"")))</f>
        <v/>
      </c>
      <c r="CL554" s="3" t="str">
        <f>IF('DATA ENTRY'!CK553="","",IF('DATA ENTRY'!S553="","",IF(AND($CD$4='DATA ENTRY'!CK553,$CG$4='DATA ENTRY'!D553),'DATA ENTRY'!S553,"")))</f>
        <v/>
      </c>
      <c r="CM554" s="3" t="str">
        <f>IF('DATA ENTRY'!CK553="","",IF('DATA ENTRY'!E553="","",IF(AND($CD$4='DATA ENTRY'!CK553,$CG$4='DATA ENTRY'!D553),'DATA ENTRY'!E553,"")))</f>
        <v/>
      </c>
      <c r="CN554" s="3" t="str">
        <f>IF('DATA ENTRY'!CK553="","",IF('DATA ENTRY'!W553="","",IF(AND($CD$4='DATA ENTRY'!CK553,$CG$4='DATA ENTRY'!D553),'DATA ENTRY'!W553,"")))</f>
        <v/>
      </c>
      <c r="CO554" s="3" t="str">
        <f>IF('DATA ENTRY'!CK553="","",IF('DATA ENTRY'!X553="","",IF(AND($CD$4='DATA ENTRY'!CK553,$CG$4='DATA ENTRY'!D553),'DATA ENTRY'!X553,"")))</f>
        <v/>
      </c>
      <c r="CP554" s="108" t="str">
        <f t="shared" si="135"/>
        <v/>
      </c>
      <c r="CQ554" s="108" t="str">
        <f>IF('DATA ENTRY'!CK553="","",IF('DATA ENTRY'!G553="","",IF(AND($CD$4='DATA ENTRY'!CK553,$CG$4='DATA ENTRY'!D553),'DATA ENTRY'!G553,"")))</f>
        <v/>
      </c>
      <c r="CR554" s="230" t="str">
        <f>IF('DATA ENTRY'!CK553="","",IF('DATA ENTRY'!D553="","",IF(AND($CD$4='DATA ENTRY'!CK553,$CG$4='DATA ENTRY'!D553),'DATA ENTRY'!D553,"")))</f>
        <v/>
      </c>
      <c r="CS554">
        <f t="shared" si="136"/>
        <v>0</v>
      </c>
      <c r="CT554">
        <f t="shared" si="137"/>
        <v>0</v>
      </c>
      <c r="CV554" s="139"/>
      <c r="CX554">
        <f t="shared" si="138"/>
        <v>0</v>
      </c>
      <c r="DB554" t="str">
        <f t="shared" si="145"/>
        <v/>
      </c>
      <c r="DC554" t="str">
        <f t="shared" si="146"/>
        <v/>
      </c>
      <c r="DD554" s="224">
        <v>548</v>
      </c>
      <c r="DE554" s="3" t="str">
        <f>IF('DATA ENTRY'!CK553="","",IF('DATA ENTRY'!B553="","",IF(AND($DF$4='DATA ENTRY'!D553),'DATA ENTRY'!B553,"")))</f>
        <v/>
      </c>
      <c r="DF554" s="3" t="str">
        <f>IF('DATA ENTRY'!CK553="","",IF('DATA ENTRY'!C553="","",IF(AND($DF$4='DATA ENTRY'!D553),'DATA ENTRY'!C553,"")))</f>
        <v/>
      </c>
      <c r="DG554" s="4" t="str">
        <f>IF('DATA ENTRY'!CK553="","",IF('DATA ENTRY'!I553="","",IF(AND($DF$4='DATA ENTRY'!D553),'DATA ENTRY'!I553,"")))</f>
        <v/>
      </c>
      <c r="DH554" s="4" t="str">
        <f>IF('DATA ENTRY'!CK553="","",IF('DATA ENTRY'!CK553="","",IF(AND($DF$4='DATA ENTRY'!D553),'DATA ENTRY'!CK553,"")))</f>
        <v/>
      </c>
      <c r="DI554" s="3" t="str">
        <f>IF('DATA ENTRY'!CK553="","",IF('DATA ENTRY'!N553="","",IF(AND($DF$4='DATA ENTRY'!D553),'DATA ENTRY'!N553,"")))</f>
        <v/>
      </c>
      <c r="DJ554" s="107" t="str">
        <f>IF('DATA ENTRY'!CK553="","",IF('DATA ENTRY'!O553="","",IF(AND($DF$4='DATA ENTRY'!D553),'DATA ENTRY'!O553,"")))</f>
        <v/>
      </c>
      <c r="DK554" s="3" t="str">
        <f>IF('DATA ENTRY'!CK553="","",IF('DATA ENTRY'!P553="","",IF(AND($DF$4='DATA ENTRY'!D553),'DATA ENTRY'!P553,"")))</f>
        <v/>
      </c>
      <c r="DL554" s="107" t="str">
        <f>IF('DATA ENTRY'!CK553="","",IF('DATA ENTRY'!Q553="","",IF(AND($DF$4='DATA ENTRY'!D553),'DATA ENTRY'!Q553,"")))</f>
        <v/>
      </c>
      <c r="DM554" s="3" t="str">
        <f>IF('DATA ENTRY'!CK553="","",IF('DATA ENTRY'!R553="","",IF(AND($DF$4='DATA ENTRY'!D553),'DATA ENTRY'!R553,"")))</f>
        <v/>
      </c>
      <c r="DN554" s="107" t="str">
        <f>IF('DATA ENTRY'!CK553="","",IF('DATA ENTRY'!S553="","",IF(AND($DF$4='DATA ENTRY'!D553),'DATA ENTRY'!S553,"")))</f>
        <v/>
      </c>
      <c r="DO554" s="3" t="str">
        <f>IF('DATA ENTRY'!CK553="","",IF('DATA ENTRY'!E553="","",IF(AND($DF$4='DATA ENTRY'!D553),'DATA ENTRY'!E553,"")))</f>
        <v/>
      </c>
      <c r="DP554" s="3" t="str">
        <f>IF('DATA ENTRY'!CK553="","",IF('DATA ENTRY'!D553="","",IF(AND($DF$4='DATA ENTRY'!D553),'DATA ENTRY'!D553,"")))</f>
        <v/>
      </c>
      <c r="DQ554" s="3" t="str">
        <f>IF('DATA ENTRY'!CK553="","",IF('DATA ENTRY'!W553="","",IF(AND($DF$4='DATA ENTRY'!D553),'DATA ENTRY'!W553,"")))</f>
        <v/>
      </c>
      <c r="DR554" s="3" t="str">
        <f>IF('DATA ENTRY'!CK553="","",IF('DATA ENTRY'!X553="","",IF(AND($DF$4='DATA ENTRY'!D553),'DATA ENTRY'!X553,"")))</f>
        <v/>
      </c>
      <c r="DS554" s="108" t="str">
        <f t="shared" si="139"/>
        <v/>
      </c>
      <c r="DT554" s="108" t="str">
        <f>IF('DATA ENTRY'!CK553="","",IF('DATA ENTRY'!D553="","",IF(AND($DF$4='DATA ENTRY'!D553),'DATA ENTRY'!G553,"")))</f>
        <v/>
      </c>
      <c r="DY554">
        <f t="shared" si="140"/>
        <v>0</v>
      </c>
      <c r="EB554" t="str">
        <f t="shared" si="141"/>
        <v/>
      </c>
      <c r="EC554" t="str">
        <f t="shared" si="142"/>
        <v/>
      </c>
      <c r="ED554" s="224">
        <v>548</v>
      </c>
      <c r="EE554" s="3" t="str">
        <f>IF('DATA ENTRY'!CK553="","",IF('DATA ENTRY'!B553="","",IF(AND($EF$4='DATA ENTRY'!G553,$EH$4='DATA ENTRY'!F553),'DATA ENTRY'!B553,"")))</f>
        <v/>
      </c>
      <c r="EF554" s="3" t="str">
        <f>IF('DATA ENTRY'!CK553="","",IF('DATA ENTRY'!C553="","",IF(AND($EF$4='DATA ENTRY'!G553,$EH$4='DATA ENTRY'!F553),'DATA ENTRY'!C553,"")))</f>
        <v/>
      </c>
      <c r="EG554" s="4" t="str">
        <f>IF('DATA ENTRY'!CK553="","",IF('DATA ENTRY'!I553="","",IF(AND($EF$4='DATA ENTRY'!G553,$EH$4='DATA ENTRY'!F553),'DATA ENTRY'!I553,"")))</f>
        <v/>
      </c>
      <c r="EH554" s="4" t="str">
        <f>IF('DATA ENTRY'!CK553="","",IF('DATA ENTRY'!CK553="","",IF(AND($EF$4='DATA ENTRY'!G553,$EH$4='DATA ENTRY'!F553),'DATA ENTRY'!CK553,"")))</f>
        <v/>
      </c>
      <c r="EI554" s="3" t="str">
        <f>IF('DATA ENTRY'!CK553="","",IF('DATA ENTRY'!N553="","",IF(AND($EF$4='DATA ENTRY'!G553,$EH$4='DATA ENTRY'!F553),'DATA ENTRY'!N553,"")))</f>
        <v/>
      </c>
      <c r="EJ554" s="107" t="str">
        <f>IF('DATA ENTRY'!CK553="","",IF('DATA ENTRY'!O553="","",IF(AND($EF$4='DATA ENTRY'!G553,$EH$4='DATA ENTRY'!F553),'DATA ENTRY'!O553,"")))</f>
        <v/>
      </c>
      <c r="EK554" s="3" t="str">
        <f>IF('DATA ENTRY'!CK553="","",IF('DATA ENTRY'!P553="","",IF(AND($EF$4='DATA ENTRY'!G553,$EH$4='DATA ENTRY'!F553),'DATA ENTRY'!P553,"")))</f>
        <v/>
      </c>
      <c r="EL554" s="107" t="str">
        <f>IF('DATA ENTRY'!CK553="","",IF('DATA ENTRY'!Q553="","",IF(AND($EF$4='DATA ENTRY'!G553,$EH$4='DATA ENTRY'!F553),'DATA ENTRY'!Q553,"")))</f>
        <v/>
      </c>
      <c r="EM554" s="3" t="str">
        <f>IF('DATA ENTRY'!CK553="","",IF('DATA ENTRY'!R553="","",IF(AND($EF$4='DATA ENTRY'!G553,$EH$4='DATA ENTRY'!F553),'DATA ENTRY'!R553,"")))</f>
        <v/>
      </c>
      <c r="EN554" s="107" t="str">
        <f>IF('DATA ENTRY'!CK553="","",IF('DATA ENTRY'!S553="","",IF(AND($EF$4='DATA ENTRY'!G553,$EH$4='DATA ENTRY'!F553),'DATA ENTRY'!S553,"")))</f>
        <v/>
      </c>
      <c r="EO554" s="3" t="str">
        <f>IF('DATA ENTRY'!CK553="","",IF('DATA ENTRY'!E553="","",IF(AND($EF$4='DATA ENTRY'!G553,$EH$4='DATA ENTRY'!F553),'DATA ENTRY'!E553,"")))</f>
        <v/>
      </c>
      <c r="EP554" s="3" t="str">
        <f>IF('DATA ENTRY'!CK553="","",IF('DATA ENTRY'!D553="","",IF(AND($EF$4='DATA ENTRY'!G553,$EH$4='DATA ENTRY'!F553),'DATA ENTRY'!D553,"")))</f>
        <v/>
      </c>
      <c r="EQ554" s="3" t="str">
        <f>IF('DATA ENTRY'!CK553="","",IF('DATA ENTRY'!W553="","",IF(AND($EF$4='DATA ENTRY'!G553,$EH$4='DATA ENTRY'!F553),'DATA ENTRY'!W553,"")))</f>
        <v/>
      </c>
      <c r="ER554" s="3" t="str">
        <f>IF('DATA ENTRY'!CK553="","",IF('DATA ENTRY'!X553="","",IF(AND($EF$4='DATA ENTRY'!G553,$EH$4='DATA ENTRY'!F553),'DATA ENTRY'!X553,"")))</f>
        <v/>
      </c>
      <c r="ES554" s="108" t="str">
        <f t="shared" si="143"/>
        <v/>
      </c>
      <c r="ET554" s="108" t="str">
        <f>IF('DATA ENTRY'!CK553="","",IF('DATA ENTRY'!D553="","",IF(AND($EF$4='DATA ENTRY'!G553,$EH$4='DATA ENTRY'!F553),'DATA ENTRY'!G553,"")))</f>
        <v/>
      </c>
      <c r="EY554">
        <f t="shared" si="144"/>
        <v>0</v>
      </c>
    </row>
    <row r="555" spans="1:155">
      <c r="A555" t="str">
        <f>IF(S555=0,"",1+(MAX($A$7:A554)))</f>
        <v/>
      </c>
      <c r="B555" s="224">
        <v>549</v>
      </c>
      <c r="C555" s="3" t="str">
        <f>IF('DATA ENTRY'!CK554="","",IF('DATA ENTRY'!B554="","",IF($D$4="All Post",'DATA ENTRY'!B554,IF(AND($D$4='DATA ENTRY'!CK554),'DATA ENTRY'!B554,""))))</f>
        <v/>
      </c>
      <c r="D555" s="3" t="str">
        <f>IF('DATA ENTRY'!CK554="","",IF('DATA ENTRY'!C554="","",IF($D$4="All Post",'DATA ENTRY'!C554,IF(AND($D$4='DATA ENTRY'!CK554),'DATA ENTRY'!C554,""))))</f>
        <v/>
      </c>
      <c r="E555" s="4" t="str">
        <f>IF('DATA ENTRY'!CK554="","",IF('DATA ENTRY'!I554="","",IF($D$4="All Post",'DATA ENTRY'!I554,IF(AND($D$4='DATA ENTRY'!CK554),'DATA ENTRY'!I554,""))))</f>
        <v/>
      </c>
      <c r="F555" s="4" t="str">
        <f>IF('DATA ENTRY'!CK554="","",IF('DATA ENTRY'!CK554="","",IF($D$4="All Post",'DATA ENTRY'!CK554,IF(AND($D$4='DATA ENTRY'!CK554),'DATA ENTRY'!CK554,""))))</f>
        <v/>
      </c>
      <c r="G555" s="3" t="str">
        <f>IF('DATA ENTRY'!CK554="","",IF('DATA ENTRY'!N554="","",IF($D$4="All Post",'DATA ENTRY'!N554,IF(AND($D$4='DATA ENTRY'!CK554),'DATA ENTRY'!N554,""))))</f>
        <v/>
      </c>
      <c r="H555" s="107" t="str">
        <f>IF('DATA ENTRY'!CK554="","",IF('DATA ENTRY'!O554="","",IF($D$4="All Post",'DATA ENTRY'!O554,IF(AND($D$4='DATA ENTRY'!CK554),'DATA ENTRY'!O554,""))))</f>
        <v/>
      </c>
      <c r="I555" s="3" t="str">
        <f>IF('DATA ENTRY'!CK554="","",IF('DATA ENTRY'!P554="","",IF($D$4="All Post",'DATA ENTRY'!P554,IF(AND($D$4='DATA ENTRY'!CK554),'DATA ENTRY'!P554,""))))</f>
        <v/>
      </c>
      <c r="J555" s="107" t="str">
        <f>IF('DATA ENTRY'!CK554="","",IF('DATA ENTRY'!Q554="","",IF($D$4="All Post",'DATA ENTRY'!Q554,IF(AND($D$4='DATA ENTRY'!CK554),'DATA ENTRY'!Q554,""))))</f>
        <v/>
      </c>
      <c r="K555" s="3" t="str">
        <f>IF('DATA ENTRY'!CK554="","",IF('DATA ENTRY'!R554="","",IF($D$4="All Post",'DATA ENTRY'!R554,IF(AND($D$4='DATA ENTRY'!CK554),'DATA ENTRY'!R554,""))))</f>
        <v/>
      </c>
      <c r="L555" s="3" t="str">
        <f>IF('DATA ENTRY'!CK554="","",IF('DATA ENTRY'!S554="","",IF($D$4="All Post",'DATA ENTRY'!S554,IF(AND($D$4='DATA ENTRY'!CK554),'DATA ENTRY'!S554,""))))</f>
        <v/>
      </c>
      <c r="M555" s="3" t="str">
        <f>IF('DATA ENTRY'!CK554="","",IF('DATA ENTRY'!E554="","",IF($D$4="All Post",'DATA ENTRY'!E554,IF(AND($D$4='DATA ENTRY'!CK554),'DATA ENTRY'!E554,""))))</f>
        <v/>
      </c>
      <c r="N555" s="3" t="str">
        <f>IF('DATA ENTRY'!CK554="","",IF('DATA ENTRY'!W554="","",IF($D$4="All Post",'DATA ENTRY'!W554,IF(AND($D$4='DATA ENTRY'!CK554),'DATA ENTRY'!W554,""))))</f>
        <v/>
      </c>
      <c r="O555" s="3" t="str">
        <f>IF('DATA ENTRY'!CK554="","",IF('DATA ENTRY'!X554="","",IF($D$4="All Post",'DATA ENTRY'!X554,IF(AND($D$4='DATA ENTRY'!CK554),'DATA ENTRY'!X554,""))))</f>
        <v/>
      </c>
      <c r="P555" s="3" t="str">
        <f>IF('DATA ENTRY'!CK554="","",IF('DATA ENTRY'!G554="","",IF($D$4="All Post",'DATA ENTRY'!G554,IF(AND($D$4='DATA ENTRY'!CK554),'DATA ENTRY'!G554,""))))</f>
        <v/>
      </c>
      <c r="S555">
        <f t="shared" si="131"/>
        <v>0</v>
      </c>
      <c r="T555" t="str">
        <f t="shared" si="132"/>
        <v/>
      </c>
      <c r="BZ555" t="str">
        <f t="shared" si="133"/>
        <v/>
      </c>
      <c r="CA555" t="str">
        <f t="shared" si="134"/>
        <v/>
      </c>
      <c r="CB555" s="224">
        <v>549</v>
      </c>
      <c r="CC555" s="3" t="str">
        <f>IF('DATA ENTRY'!CK554="","",IF('DATA ENTRY'!B554="","",IF(AND($CD$4='DATA ENTRY'!CK554,$CG$4='DATA ENTRY'!D554),'DATA ENTRY'!B554,"")))</f>
        <v/>
      </c>
      <c r="CD555" s="3" t="str">
        <f>IF('DATA ENTRY'!CK554="","",IF('DATA ENTRY'!C554="","",IF(AND($CD$4='DATA ENTRY'!CK554,$CG$4='DATA ENTRY'!D554),'DATA ENTRY'!C554,"")))</f>
        <v/>
      </c>
      <c r="CE555" s="4" t="str">
        <f>IF('DATA ENTRY'!CK554="","",IF('DATA ENTRY'!I554="","",IF(AND($CD$4='DATA ENTRY'!CK554,$CG$4='DATA ENTRY'!D554),'DATA ENTRY'!I554,"")))</f>
        <v/>
      </c>
      <c r="CF555" s="4" t="str">
        <f>IF('DATA ENTRY'!CK554="","",IF('DATA ENTRY'!CK554="","",IF(AND($CD$4='DATA ENTRY'!CK554,$CG$4='DATA ENTRY'!D554),'DATA ENTRY'!CK554,"")))</f>
        <v/>
      </c>
      <c r="CG555" s="3" t="str">
        <f>IF('DATA ENTRY'!CK554="","",IF('DATA ENTRY'!N554="","",IF(AND($CD$4='DATA ENTRY'!CK554,$CG$4='DATA ENTRY'!D554),'DATA ENTRY'!N554,"")))</f>
        <v/>
      </c>
      <c r="CH555" s="107" t="str">
        <f>IF('DATA ENTRY'!CK554="","",IF('DATA ENTRY'!O554="","",IF(AND($CD$4='DATA ENTRY'!CK554,$CG$4='DATA ENTRY'!D554),'DATA ENTRY'!O554,"")))</f>
        <v/>
      </c>
      <c r="CI555" s="3" t="str">
        <f>IF('DATA ENTRY'!CK554="","",IF('DATA ENTRY'!P554="","",IF(AND($CD$4='DATA ENTRY'!CK554,$CG$4='DATA ENTRY'!D554),'DATA ENTRY'!P554,"")))</f>
        <v/>
      </c>
      <c r="CJ555" s="107" t="str">
        <f>IF('DATA ENTRY'!CK554="","",IF('DATA ENTRY'!Q554="","",IF(AND($CD$4='DATA ENTRY'!CK554,$CG$4='DATA ENTRY'!D554),'DATA ENTRY'!Q554,"")))</f>
        <v/>
      </c>
      <c r="CK555" s="3" t="str">
        <f>IF('DATA ENTRY'!CK554="","",IF('DATA ENTRY'!R554="","",IF(AND($CD$4='DATA ENTRY'!CK554,$CG$4='DATA ENTRY'!D554),'DATA ENTRY'!R554,"")))</f>
        <v/>
      </c>
      <c r="CL555" s="3" t="str">
        <f>IF('DATA ENTRY'!CK554="","",IF('DATA ENTRY'!S554="","",IF(AND($CD$4='DATA ENTRY'!CK554,$CG$4='DATA ENTRY'!D554),'DATA ENTRY'!S554,"")))</f>
        <v/>
      </c>
      <c r="CM555" s="3" t="str">
        <f>IF('DATA ENTRY'!CK554="","",IF('DATA ENTRY'!E554="","",IF(AND($CD$4='DATA ENTRY'!CK554,$CG$4='DATA ENTRY'!D554),'DATA ENTRY'!E554,"")))</f>
        <v/>
      </c>
      <c r="CN555" s="3" t="str">
        <f>IF('DATA ENTRY'!CK554="","",IF('DATA ENTRY'!W554="","",IF(AND($CD$4='DATA ENTRY'!CK554,$CG$4='DATA ENTRY'!D554),'DATA ENTRY'!W554,"")))</f>
        <v/>
      </c>
      <c r="CO555" s="3" t="str">
        <f>IF('DATA ENTRY'!CK554="","",IF('DATA ENTRY'!X554="","",IF(AND($CD$4='DATA ENTRY'!CK554,$CG$4='DATA ENTRY'!D554),'DATA ENTRY'!X554,"")))</f>
        <v/>
      </c>
      <c r="CP555" s="108" t="str">
        <f t="shared" si="135"/>
        <v/>
      </c>
      <c r="CQ555" s="108" t="str">
        <f>IF('DATA ENTRY'!CK554="","",IF('DATA ENTRY'!G554="","",IF(AND($CD$4='DATA ENTRY'!CK554,$CG$4='DATA ENTRY'!D554),'DATA ENTRY'!G554,"")))</f>
        <v/>
      </c>
      <c r="CR555" s="230" t="str">
        <f>IF('DATA ENTRY'!CK554="","",IF('DATA ENTRY'!D554="","",IF(AND($CD$4='DATA ENTRY'!CK554,$CG$4='DATA ENTRY'!D554),'DATA ENTRY'!D554,"")))</f>
        <v/>
      </c>
      <c r="CS555">
        <f t="shared" si="136"/>
        <v>0</v>
      </c>
      <c r="CT555">
        <f t="shared" si="137"/>
        <v>0</v>
      </c>
      <c r="CV555" s="139"/>
      <c r="CX555">
        <f t="shared" si="138"/>
        <v>0</v>
      </c>
      <c r="DB555" t="str">
        <f t="shared" si="145"/>
        <v/>
      </c>
      <c r="DC555" t="str">
        <f t="shared" si="146"/>
        <v/>
      </c>
      <c r="DD555" s="224">
        <v>549</v>
      </c>
      <c r="DE555" s="3" t="str">
        <f>IF('DATA ENTRY'!CK554="","",IF('DATA ENTRY'!B554="","",IF(AND($DF$4='DATA ENTRY'!D554),'DATA ENTRY'!B554,"")))</f>
        <v/>
      </c>
      <c r="DF555" s="3" t="str">
        <f>IF('DATA ENTRY'!CK554="","",IF('DATA ENTRY'!C554="","",IF(AND($DF$4='DATA ENTRY'!D554),'DATA ENTRY'!C554,"")))</f>
        <v/>
      </c>
      <c r="DG555" s="4" t="str">
        <f>IF('DATA ENTRY'!CK554="","",IF('DATA ENTRY'!I554="","",IF(AND($DF$4='DATA ENTRY'!D554),'DATA ENTRY'!I554,"")))</f>
        <v/>
      </c>
      <c r="DH555" s="4" t="str">
        <f>IF('DATA ENTRY'!CK554="","",IF('DATA ENTRY'!CK554="","",IF(AND($DF$4='DATA ENTRY'!D554),'DATA ENTRY'!CK554,"")))</f>
        <v/>
      </c>
      <c r="DI555" s="3" t="str">
        <f>IF('DATA ENTRY'!CK554="","",IF('DATA ENTRY'!N554="","",IF(AND($DF$4='DATA ENTRY'!D554),'DATA ENTRY'!N554,"")))</f>
        <v/>
      </c>
      <c r="DJ555" s="107" t="str">
        <f>IF('DATA ENTRY'!CK554="","",IF('DATA ENTRY'!O554="","",IF(AND($DF$4='DATA ENTRY'!D554),'DATA ENTRY'!O554,"")))</f>
        <v/>
      </c>
      <c r="DK555" s="3" t="str">
        <f>IF('DATA ENTRY'!CK554="","",IF('DATA ENTRY'!P554="","",IF(AND($DF$4='DATA ENTRY'!D554),'DATA ENTRY'!P554,"")))</f>
        <v/>
      </c>
      <c r="DL555" s="107" t="str">
        <f>IF('DATA ENTRY'!CK554="","",IF('DATA ENTRY'!Q554="","",IF(AND($DF$4='DATA ENTRY'!D554),'DATA ENTRY'!Q554,"")))</f>
        <v/>
      </c>
      <c r="DM555" s="3" t="str">
        <f>IF('DATA ENTRY'!CK554="","",IF('DATA ENTRY'!R554="","",IF(AND($DF$4='DATA ENTRY'!D554),'DATA ENTRY'!R554,"")))</f>
        <v/>
      </c>
      <c r="DN555" s="107" t="str">
        <f>IF('DATA ENTRY'!CK554="","",IF('DATA ENTRY'!S554="","",IF(AND($DF$4='DATA ENTRY'!D554),'DATA ENTRY'!S554,"")))</f>
        <v/>
      </c>
      <c r="DO555" s="3" t="str">
        <f>IF('DATA ENTRY'!CK554="","",IF('DATA ENTRY'!E554="","",IF(AND($DF$4='DATA ENTRY'!D554),'DATA ENTRY'!E554,"")))</f>
        <v/>
      </c>
      <c r="DP555" s="3" t="str">
        <f>IF('DATA ENTRY'!CK554="","",IF('DATA ENTRY'!D554="","",IF(AND($DF$4='DATA ENTRY'!D554),'DATA ENTRY'!D554,"")))</f>
        <v/>
      </c>
      <c r="DQ555" s="3" t="str">
        <f>IF('DATA ENTRY'!CK554="","",IF('DATA ENTRY'!W554="","",IF(AND($DF$4='DATA ENTRY'!D554),'DATA ENTRY'!W554,"")))</f>
        <v/>
      </c>
      <c r="DR555" s="3" t="str">
        <f>IF('DATA ENTRY'!CK554="","",IF('DATA ENTRY'!X554="","",IF(AND($DF$4='DATA ENTRY'!D554),'DATA ENTRY'!X554,"")))</f>
        <v/>
      </c>
      <c r="DS555" s="108" t="str">
        <f t="shared" si="139"/>
        <v/>
      </c>
      <c r="DT555" s="108" t="str">
        <f>IF('DATA ENTRY'!CK554="","",IF('DATA ENTRY'!D554="","",IF(AND($DF$4='DATA ENTRY'!D554),'DATA ENTRY'!G554,"")))</f>
        <v/>
      </c>
      <c r="DY555">
        <f t="shared" si="140"/>
        <v>0</v>
      </c>
      <c r="EB555" t="str">
        <f t="shared" si="141"/>
        <v/>
      </c>
      <c r="EC555" t="str">
        <f t="shared" si="142"/>
        <v/>
      </c>
      <c r="ED555" s="224">
        <v>549</v>
      </c>
      <c r="EE555" s="3" t="str">
        <f>IF('DATA ENTRY'!CK554="","",IF('DATA ENTRY'!B554="","",IF(AND($EF$4='DATA ENTRY'!G554,$EH$4='DATA ENTRY'!F554),'DATA ENTRY'!B554,"")))</f>
        <v/>
      </c>
      <c r="EF555" s="3" t="str">
        <f>IF('DATA ENTRY'!CK554="","",IF('DATA ENTRY'!C554="","",IF(AND($EF$4='DATA ENTRY'!G554,$EH$4='DATA ENTRY'!F554),'DATA ENTRY'!C554,"")))</f>
        <v/>
      </c>
      <c r="EG555" s="4" t="str">
        <f>IF('DATA ENTRY'!CK554="","",IF('DATA ENTRY'!I554="","",IF(AND($EF$4='DATA ENTRY'!G554,$EH$4='DATA ENTRY'!F554),'DATA ENTRY'!I554,"")))</f>
        <v/>
      </c>
      <c r="EH555" s="4" t="str">
        <f>IF('DATA ENTRY'!CK554="","",IF('DATA ENTRY'!CK554="","",IF(AND($EF$4='DATA ENTRY'!G554,$EH$4='DATA ENTRY'!F554),'DATA ENTRY'!CK554,"")))</f>
        <v/>
      </c>
      <c r="EI555" s="3" t="str">
        <f>IF('DATA ENTRY'!CK554="","",IF('DATA ENTRY'!N554="","",IF(AND($EF$4='DATA ENTRY'!G554,$EH$4='DATA ENTRY'!F554),'DATA ENTRY'!N554,"")))</f>
        <v/>
      </c>
      <c r="EJ555" s="107" t="str">
        <f>IF('DATA ENTRY'!CK554="","",IF('DATA ENTRY'!O554="","",IF(AND($EF$4='DATA ENTRY'!G554,$EH$4='DATA ENTRY'!F554),'DATA ENTRY'!O554,"")))</f>
        <v/>
      </c>
      <c r="EK555" s="3" t="str">
        <f>IF('DATA ENTRY'!CK554="","",IF('DATA ENTRY'!P554="","",IF(AND($EF$4='DATA ENTRY'!G554,$EH$4='DATA ENTRY'!F554),'DATA ENTRY'!P554,"")))</f>
        <v/>
      </c>
      <c r="EL555" s="107" t="str">
        <f>IF('DATA ENTRY'!CK554="","",IF('DATA ENTRY'!Q554="","",IF(AND($EF$4='DATA ENTRY'!G554,$EH$4='DATA ENTRY'!F554),'DATA ENTRY'!Q554,"")))</f>
        <v/>
      </c>
      <c r="EM555" s="3" t="str">
        <f>IF('DATA ENTRY'!CK554="","",IF('DATA ENTRY'!R554="","",IF(AND($EF$4='DATA ENTRY'!G554,$EH$4='DATA ENTRY'!F554),'DATA ENTRY'!R554,"")))</f>
        <v/>
      </c>
      <c r="EN555" s="107" t="str">
        <f>IF('DATA ENTRY'!CK554="","",IF('DATA ENTRY'!S554="","",IF(AND($EF$4='DATA ENTRY'!G554,$EH$4='DATA ENTRY'!F554),'DATA ENTRY'!S554,"")))</f>
        <v/>
      </c>
      <c r="EO555" s="3" t="str">
        <f>IF('DATA ENTRY'!CK554="","",IF('DATA ENTRY'!E554="","",IF(AND($EF$4='DATA ENTRY'!G554,$EH$4='DATA ENTRY'!F554),'DATA ENTRY'!E554,"")))</f>
        <v/>
      </c>
      <c r="EP555" s="3" t="str">
        <f>IF('DATA ENTRY'!CK554="","",IF('DATA ENTRY'!D554="","",IF(AND($EF$4='DATA ENTRY'!G554,$EH$4='DATA ENTRY'!F554),'DATA ENTRY'!D554,"")))</f>
        <v/>
      </c>
      <c r="EQ555" s="3" t="str">
        <f>IF('DATA ENTRY'!CK554="","",IF('DATA ENTRY'!W554="","",IF(AND($EF$4='DATA ENTRY'!G554,$EH$4='DATA ENTRY'!F554),'DATA ENTRY'!W554,"")))</f>
        <v/>
      </c>
      <c r="ER555" s="3" t="str">
        <f>IF('DATA ENTRY'!CK554="","",IF('DATA ENTRY'!X554="","",IF(AND($EF$4='DATA ENTRY'!G554,$EH$4='DATA ENTRY'!F554),'DATA ENTRY'!X554,"")))</f>
        <v/>
      </c>
      <c r="ES555" s="108" t="str">
        <f t="shared" si="143"/>
        <v/>
      </c>
      <c r="ET555" s="108" t="str">
        <f>IF('DATA ENTRY'!CK554="","",IF('DATA ENTRY'!D554="","",IF(AND($EF$4='DATA ENTRY'!G554,$EH$4='DATA ENTRY'!F554),'DATA ENTRY'!G554,"")))</f>
        <v/>
      </c>
      <c r="EY555">
        <f t="shared" si="144"/>
        <v>0</v>
      </c>
    </row>
    <row r="556" spans="1:155">
      <c r="A556" t="str">
        <f>IF(S556=0,"",1+(MAX($A$7:A555)))</f>
        <v/>
      </c>
      <c r="B556" s="224">
        <v>550</v>
      </c>
      <c r="C556" s="3" t="str">
        <f>IF('DATA ENTRY'!CK555="","",IF('DATA ENTRY'!B555="","",IF($D$4="All Post",'DATA ENTRY'!B555,IF(AND($D$4='DATA ENTRY'!CK555),'DATA ENTRY'!B555,""))))</f>
        <v/>
      </c>
      <c r="D556" s="3" t="str">
        <f>IF('DATA ENTRY'!CK555="","",IF('DATA ENTRY'!C555="","",IF($D$4="All Post",'DATA ENTRY'!C555,IF(AND($D$4='DATA ENTRY'!CK555),'DATA ENTRY'!C555,""))))</f>
        <v/>
      </c>
      <c r="E556" s="4" t="str">
        <f>IF('DATA ENTRY'!CK555="","",IF('DATA ENTRY'!I555="","",IF($D$4="All Post",'DATA ENTRY'!I555,IF(AND($D$4='DATA ENTRY'!CK555),'DATA ENTRY'!I555,""))))</f>
        <v/>
      </c>
      <c r="F556" s="4" t="str">
        <f>IF('DATA ENTRY'!CK555="","",IF('DATA ENTRY'!CK555="","",IF($D$4="All Post",'DATA ENTRY'!CK555,IF(AND($D$4='DATA ENTRY'!CK555),'DATA ENTRY'!CK555,""))))</f>
        <v/>
      </c>
      <c r="G556" s="3" t="str">
        <f>IF('DATA ENTRY'!CK555="","",IF('DATA ENTRY'!N555="","",IF($D$4="All Post",'DATA ENTRY'!N555,IF(AND($D$4='DATA ENTRY'!CK555),'DATA ENTRY'!N555,""))))</f>
        <v/>
      </c>
      <c r="H556" s="107" t="str">
        <f>IF('DATA ENTRY'!CK555="","",IF('DATA ENTRY'!O555="","",IF($D$4="All Post",'DATA ENTRY'!O555,IF(AND($D$4='DATA ENTRY'!CK555),'DATA ENTRY'!O555,""))))</f>
        <v/>
      </c>
      <c r="I556" s="3" t="str">
        <f>IF('DATA ENTRY'!CK555="","",IF('DATA ENTRY'!P555="","",IF($D$4="All Post",'DATA ENTRY'!P555,IF(AND($D$4='DATA ENTRY'!CK555),'DATA ENTRY'!P555,""))))</f>
        <v/>
      </c>
      <c r="J556" s="107" t="str">
        <f>IF('DATA ENTRY'!CK555="","",IF('DATA ENTRY'!Q555="","",IF($D$4="All Post",'DATA ENTRY'!Q555,IF(AND($D$4='DATA ENTRY'!CK555),'DATA ENTRY'!Q555,""))))</f>
        <v/>
      </c>
      <c r="K556" s="3" t="str">
        <f>IF('DATA ENTRY'!CK555="","",IF('DATA ENTRY'!R555="","",IF($D$4="All Post",'DATA ENTRY'!R555,IF(AND($D$4='DATA ENTRY'!CK555),'DATA ENTRY'!R555,""))))</f>
        <v/>
      </c>
      <c r="L556" s="3" t="str">
        <f>IF('DATA ENTRY'!CK555="","",IF('DATA ENTRY'!S555="","",IF($D$4="All Post",'DATA ENTRY'!S555,IF(AND($D$4='DATA ENTRY'!CK555),'DATA ENTRY'!S555,""))))</f>
        <v/>
      </c>
      <c r="M556" s="3" t="str">
        <f>IF('DATA ENTRY'!CK555="","",IF('DATA ENTRY'!E555="","",IF($D$4="All Post",'DATA ENTRY'!E555,IF(AND($D$4='DATA ENTRY'!CK555),'DATA ENTRY'!E555,""))))</f>
        <v/>
      </c>
      <c r="N556" s="3" t="str">
        <f>IF('DATA ENTRY'!CK555="","",IF('DATA ENTRY'!W555="","",IF($D$4="All Post",'DATA ENTRY'!W555,IF(AND($D$4='DATA ENTRY'!CK555),'DATA ENTRY'!W555,""))))</f>
        <v/>
      </c>
      <c r="O556" s="3" t="str">
        <f>IF('DATA ENTRY'!CK555="","",IF('DATA ENTRY'!X555="","",IF($D$4="All Post",'DATA ENTRY'!X555,IF(AND($D$4='DATA ENTRY'!CK555),'DATA ENTRY'!X555,""))))</f>
        <v/>
      </c>
      <c r="P556" s="3" t="str">
        <f>IF('DATA ENTRY'!CK555="","",IF('DATA ENTRY'!G555="","",IF($D$4="All Post",'DATA ENTRY'!G555,IF(AND($D$4='DATA ENTRY'!CK555),'DATA ENTRY'!G555,""))))</f>
        <v/>
      </c>
      <c r="S556">
        <f t="shared" si="131"/>
        <v>0</v>
      </c>
      <c r="T556" t="str">
        <f t="shared" si="132"/>
        <v/>
      </c>
      <c r="BZ556" t="str">
        <f t="shared" si="133"/>
        <v/>
      </c>
      <c r="CA556" t="str">
        <f t="shared" si="134"/>
        <v/>
      </c>
      <c r="CB556" s="224">
        <v>550</v>
      </c>
      <c r="CC556" s="3" t="str">
        <f>IF('DATA ENTRY'!CK555="","",IF('DATA ENTRY'!B555="","",IF(AND($CD$4='DATA ENTRY'!CK555,$CG$4='DATA ENTRY'!D555),'DATA ENTRY'!B555,"")))</f>
        <v/>
      </c>
      <c r="CD556" s="3" t="str">
        <f>IF('DATA ENTRY'!CK555="","",IF('DATA ENTRY'!C555="","",IF(AND($CD$4='DATA ENTRY'!CK555,$CG$4='DATA ENTRY'!D555),'DATA ENTRY'!C555,"")))</f>
        <v/>
      </c>
      <c r="CE556" s="4" t="str">
        <f>IF('DATA ENTRY'!CK555="","",IF('DATA ENTRY'!I555="","",IF(AND($CD$4='DATA ENTRY'!CK555,$CG$4='DATA ENTRY'!D555),'DATA ENTRY'!I555,"")))</f>
        <v/>
      </c>
      <c r="CF556" s="4" t="str">
        <f>IF('DATA ENTRY'!CK555="","",IF('DATA ENTRY'!CK555="","",IF(AND($CD$4='DATA ENTRY'!CK555,$CG$4='DATA ENTRY'!D555),'DATA ENTRY'!CK555,"")))</f>
        <v/>
      </c>
      <c r="CG556" s="3" t="str">
        <f>IF('DATA ENTRY'!CK555="","",IF('DATA ENTRY'!N555="","",IF(AND($CD$4='DATA ENTRY'!CK555,$CG$4='DATA ENTRY'!D555),'DATA ENTRY'!N555,"")))</f>
        <v/>
      </c>
      <c r="CH556" s="107" t="str">
        <f>IF('DATA ENTRY'!CK555="","",IF('DATA ENTRY'!O555="","",IF(AND($CD$4='DATA ENTRY'!CK555,$CG$4='DATA ENTRY'!D555),'DATA ENTRY'!O555,"")))</f>
        <v/>
      </c>
      <c r="CI556" s="3" t="str">
        <f>IF('DATA ENTRY'!CK555="","",IF('DATA ENTRY'!P555="","",IF(AND($CD$4='DATA ENTRY'!CK555,$CG$4='DATA ENTRY'!D555),'DATA ENTRY'!P555,"")))</f>
        <v/>
      </c>
      <c r="CJ556" s="107" t="str">
        <f>IF('DATA ENTRY'!CK555="","",IF('DATA ENTRY'!Q555="","",IF(AND($CD$4='DATA ENTRY'!CK555,$CG$4='DATA ENTRY'!D555),'DATA ENTRY'!Q555,"")))</f>
        <v/>
      </c>
      <c r="CK556" s="3" t="str">
        <f>IF('DATA ENTRY'!CK555="","",IF('DATA ENTRY'!R555="","",IF(AND($CD$4='DATA ENTRY'!CK555,$CG$4='DATA ENTRY'!D555),'DATA ENTRY'!R555,"")))</f>
        <v/>
      </c>
      <c r="CL556" s="3" t="str">
        <f>IF('DATA ENTRY'!CK555="","",IF('DATA ENTRY'!S555="","",IF(AND($CD$4='DATA ENTRY'!CK555,$CG$4='DATA ENTRY'!D555),'DATA ENTRY'!S555,"")))</f>
        <v/>
      </c>
      <c r="CM556" s="3" t="str">
        <f>IF('DATA ENTRY'!CK555="","",IF('DATA ENTRY'!E555="","",IF(AND($CD$4='DATA ENTRY'!CK555,$CG$4='DATA ENTRY'!D555),'DATA ENTRY'!E555,"")))</f>
        <v/>
      </c>
      <c r="CN556" s="3" t="str">
        <f>IF('DATA ENTRY'!CK555="","",IF('DATA ENTRY'!W555="","",IF(AND($CD$4='DATA ENTRY'!CK555,$CG$4='DATA ENTRY'!D555),'DATA ENTRY'!W555,"")))</f>
        <v/>
      </c>
      <c r="CO556" s="3" t="str">
        <f>IF('DATA ENTRY'!CK555="","",IF('DATA ENTRY'!X555="","",IF(AND($CD$4='DATA ENTRY'!CK555,$CG$4='DATA ENTRY'!D555),'DATA ENTRY'!X555,"")))</f>
        <v/>
      </c>
      <c r="CP556" s="108" t="str">
        <f t="shared" si="135"/>
        <v/>
      </c>
      <c r="CQ556" s="108" t="str">
        <f>IF('DATA ENTRY'!CK555="","",IF('DATA ENTRY'!G555="","",IF(AND($CD$4='DATA ENTRY'!CK555,$CG$4='DATA ENTRY'!D555),'DATA ENTRY'!G555,"")))</f>
        <v/>
      </c>
      <c r="CR556" s="230" t="str">
        <f>IF('DATA ENTRY'!CK555="","",IF('DATA ENTRY'!D555="","",IF(AND($CD$4='DATA ENTRY'!CK555,$CG$4='DATA ENTRY'!D555),'DATA ENTRY'!D555,"")))</f>
        <v/>
      </c>
      <c r="CS556">
        <f t="shared" si="136"/>
        <v>0</v>
      </c>
      <c r="CT556">
        <f t="shared" si="137"/>
        <v>0</v>
      </c>
      <c r="CV556" s="139"/>
      <c r="CX556">
        <f t="shared" si="138"/>
        <v>0</v>
      </c>
      <c r="DB556" t="str">
        <f t="shared" si="145"/>
        <v/>
      </c>
      <c r="DC556" t="str">
        <f t="shared" si="146"/>
        <v/>
      </c>
      <c r="DD556" s="224">
        <v>550</v>
      </c>
      <c r="DE556" s="3" t="str">
        <f>IF('DATA ENTRY'!CK555="","",IF('DATA ENTRY'!B555="","",IF(AND($DF$4='DATA ENTRY'!D555),'DATA ENTRY'!B555,"")))</f>
        <v/>
      </c>
      <c r="DF556" s="3" t="str">
        <f>IF('DATA ENTRY'!CK555="","",IF('DATA ENTRY'!C555="","",IF(AND($DF$4='DATA ENTRY'!D555),'DATA ENTRY'!C555,"")))</f>
        <v/>
      </c>
      <c r="DG556" s="4" t="str">
        <f>IF('DATA ENTRY'!CK555="","",IF('DATA ENTRY'!I555="","",IF(AND($DF$4='DATA ENTRY'!D555),'DATA ENTRY'!I555,"")))</f>
        <v/>
      </c>
      <c r="DH556" s="4" t="str">
        <f>IF('DATA ENTRY'!CK555="","",IF('DATA ENTRY'!CK555="","",IF(AND($DF$4='DATA ENTRY'!D555),'DATA ENTRY'!CK555,"")))</f>
        <v/>
      </c>
      <c r="DI556" s="3" t="str">
        <f>IF('DATA ENTRY'!CK555="","",IF('DATA ENTRY'!N555="","",IF(AND($DF$4='DATA ENTRY'!D555),'DATA ENTRY'!N555,"")))</f>
        <v/>
      </c>
      <c r="DJ556" s="107" t="str">
        <f>IF('DATA ENTRY'!CK555="","",IF('DATA ENTRY'!O555="","",IF(AND($DF$4='DATA ENTRY'!D555),'DATA ENTRY'!O555,"")))</f>
        <v/>
      </c>
      <c r="DK556" s="3" t="str">
        <f>IF('DATA ENTRY'!CK555="","",IF('DATA ENTRY'!P555="","",IF(AND($DF$4='DATA ENTRY'!D555),'DATA ENTRY'!P555,"")))</f>
        <v/>
      </c>
      <c r="DL556" s="107" t="str">
        <f>IF('DATA ENTRY'!CK555="","",IF('DATA ENTRY'!Q555="","",IF(AND($DF$4='DATA ENTRY'!D555),'DATA ENTRY'!Q555,"")))</f>
        <v/>
      </c>
      <c r="DM556" s="3" t="str">
        <f>IF('DATA ENTRY'!CK555="","",IF('DATA ENTRY'!R555="","",IF(AND($DF$4='DATA ENTRY'!D555),'DATA ENTRY'!R555,"")))</f>
        <v/>
      </c>
      <c r="DN556" s="107" t="str">
        <f>IF('DATA ENTRY'!CK555="","",IF('DATA ENTRY'!S555="","",IF(AND($DF$4='DATA ENTRY'!D555),'DATA ENTRY'!S555,"")))</f>
        <v/>
      </c>
      <c r="DO556" s="3" t="str">
        <f>IF('DATA ENTRY'!CK555="","",IF('DATA ENTRY'!E555="","",IF(AND($DF$4='DATA ENTRY'!D555),'DATA ENTRY'!E555,"")))</f>
        <v/>
      </c>
      <c r="DP556" s="3" t="str">
        <f>IF('DATA ENTRY'!CK555="","",IF('DATA ENTRY'!D555="","",IF(AND($DF$4='DATA ENTRY'!D555),'DATA ENTRY'!D555,"")))</f>
        <v/>
      </c>
      <c r="DQ556" s="3" t="str">
        <f>IF('DATA ENTRY'!CK555="","",IF('DATA ENTRY'!W555="","",IF(AND($DF$4='DATA ENTRY'!D555),'DATA ENTRY'!W555,"")))</f>
        <v/>
      </c>
      <c r="DR556" s="3" t="str">
        <f>IF('DATA ENTRY'!CK555="","",IF('DATA ENTRY'!X555="","",IF(AND($DF$4='DATA ENTRY'!D555),'DATA ENTRY'!X555,"")))</f>
        <v/>
      </c>
      <c r="DS556" s="108" t="str">
        <f t="shared" si="139"/>
        <v/>
      </c>
      <c r="DT556" s="108" t="str">
        <f>IF('DATA ENTRY'!CK555="","",IF('DATA ENTRY'!D555="","",IF(AND($DF$4='DATA ENTRY'!D555),'DATA ENTRY'!G555,"")))</f>
        <v/>
      </c>
      <c r="DY556">
        <f t="shared" si="140"/>
        <v>0</v>
      </c>
      <c r="EB556" t="str">
        <f t="shared" si="141"/>
        <v/>
      </c>
      <c r="EC556" t="str">
        <f t="shared" si="142"/>
        <v/>
      </c>
      <c r="ED556" s="224">
        <v>550</v>
      </c>
      <c r="EE556" s="3" t="str">
        <f>IF('DATA ENTRY'!CK555="","",IF('DATA ENTRY'!B555="","",IF(AND($EF$4='DATA ENTRY'!G555,$EH$4='DATA ENTRY'!F555),'DATA ENTRY'!B555,"")))</f>
        <v/>
      </c>
      <c r="EF556" s="3" t="str">
        <f>IF('DATA ENTRY'!CK555="","",IF('DATA ENTRY'!C555="","",IF(AND($EF$4='DATA ENTRY'!G555,$EH$4='DATA ENTRY'!F555),'DATA ENTRY'!C555,"")))</f>
        <v/>
      </c>
      <c r="EG556" s="4" t="str">
        <f>IF('DATA ENTRY'!CK555="","",IF('DATA ENTRY'!I555="","",IF(AND($EF$4='DATA ENTRY'!G555,$EH$4='DATA ENTRY'!F555),'DATA ENTRY'!I555,"")))</f>
        <v/>
      </c>
      <c r="EH556" s="4" t="str">
        <f>IF('DATA ENTRY'!CK555="","",IF('DATA ENTRY'!CK555="","",IF(AND($EF$4='DATA ENTRY'!G555,$EH$4='DATA ENTRY'!F555),'DATA ENTRY'!CK555,"")))</f>
        <v/>
      </c>
      <c r="EI556" s="3" t="str">
        <f>IF('DATA ENTRY'!CK555="","",IF('DATA ENTRY'!N555="","",IF(AND($EF$4='DATA ENTRY'!G555,$EH$4='DATA ENTRY'!F555),'DATA ENTRY'!N555,"")))</f>
        <v/>
      </c>
      <c r="EJ556" s="107" t="str">
        <f>IF('DATA ENTRY'!CK555="","",IF('DATA ENTRY'!O555="","",IF(AND($EF$4='DATA ENTRY'!G555,$EH$4='DATA ENTRY'!F555),'DATA ENTRY'!O555,"")))</f>
        <v/>
      </c>
      <c r="EK556" s="3" t="str">
        <f>IF('DATA ENTRY'!CK555="","",IF('DATA ENTRY'!P555="","",IF(AND($EF$4='DATA ENTRY'!G555,$EH$4='DATA ENTRY'!F555),'DATA ENTRY'!P555,"")))</f>
        <v/>
      </c>
      <c r="EL556" s="107" t="str">
        <f>IF('DATA ENTRY'!CK555="","",IF('DATA ENTRY'!Q555="","",IF(AND($EF$4='DATA ENTRY'!G555,$EH$4='DATA ENTRY'!F555),'DATA ENTRY'!Q555,"")))</f>
        <v/>
      </c>
      <c r="EM556" s="3" t="str">
        <f>IF('DATA ENTRY'!CK555="","",IF('DATA ENTRY'!R555="","",IF(AND($EF$4='DATA ENTRY'!G555,$EH$4='DATA ENTRY'!F555),'DATA ENTRY'!R555,"")))</f>
        <v/>
      </c>
      <c r="EN556" s="107" t="str">
        <f>IF('DATA ENTRY'!CK555="","",IF('DATA ENTRY'!S555="","",IF(AND($EF$4='DATA ENTRY'!G555,$EH$4='DATA ENTRY'!F555),'DATA ENTRY'!S555,"")))</f>
        <v/>
      </c>
      <c r="EO556" s="3" t="str">
        <f>IF('DATA ENTRY'!CK555="","",IF('DATA ENTRY'!E555="","",IF(AND($EF$4='DATA ENTRY'!G555,$EH$4='DATA ENTRY'!F555),'DATA ENTRY'!E555,"")))</f>
        <v/>
      </c>
      <c r="EP556" s="3" t="str">
        <f>IF('DATA ENTRY'!CK555="","",IF('DATA ENTRY'!D555="","",IF(AND($EF$4='DATA ENTRY'!G555,$EH$4='DATA ENTRY'!F555),'DATA ENTRY'!D555,"")))</f>
        <v/>
      </c>
      <c r="EQ556" s="3" t="str">
        <f>IF('DATA ENTRY'!CK555="","",IF('DATA ENTRY'!W555="","",IF(AND($EF$4='DATA ENTRY'!G555,$EH$4='DATA ENTRY'!F555),'DATA ENTRY'!W555,"")))</f>
        <v/>
      </c>
      <c r="ER556" s="3" t="str">
        <f>IF('DATA ENTRY'!CK555="","",IF('DATA ENTRY'!X555="","",IF(AND($EF$4='DATA ENTRY'!G555,$EH$4='DATA ENTRY'!F555),'DATA ENTRY'!X555,"")))</f>
        <v/>
      </c>
      <c r="ES556" s="108" t="str">
        <f t="shared" si="143"/>
        <v/>
      </c>
      <c r="ET556" s="108" t="str">
        <f>IF('DATA ENTRY'!CK555="","",IF('DATA ENTRY'!D555="","",IF(AND($EF$4='DATA ENTRY'!G555,$EH$4='DATA ENTRY'!F555),'DATA ENTRY'!G555,"")))</f>
        <v/>
      </c>
      <c r="EY556">
        <f t="shared" si="144"/>
        <v>0</v>
      </c>
    </row>
    <row r="557" spans="1:155">
      <c r="A557" t="str">
        <f>IF(S557=0,"",1+(MAX($A$7:A556)))</f>
        <v/>
      </c>
      <c r="B557" s="224">
        <v>551</v>
      </c>
      <c r="C557" s="3" t="str">
        <f>IF('DATA ENTRY'!CK556="","",IF('DATA ENTRY'!B556="","",IF($D$4="All Post",'DATA ENTRY'!B556,IF(AND($D$4='DATA ENTRY'!CK556),'DATA ENTRY'!B556,""))))</f>
        <v/>
      </c>
      <c r="D557" s="3" t="str">
        <f>IF('DATA ENTRY'!CK556="","",IF('DATA ENTRY'!C556="","",IF($D$4="All Post",'DATA ENTRY'!C556,IF(AND($D$4='DATA ENTRY'!CK556),'DATA ENTRY'!C556,""))))</f>
        <v/>
      </c>
      <c r="E557" s="4" t="str">
        <f>IF('DATA ENTRY'!CK556="","",IF('DATA ENTRY'!I556="","",IF($D$4="All Post",'DATA ENTRY'!I556,IF(AND($D$4='DATA ENTRY'!CK556),'DATA ENTRY'!I556,""))))</f>
        <v/>
      </c>
      <c r="F557" s="4" t="str">
        <f>IF('DATA ENTRY'!CK556="","",IF('DATA ENTRY'!CK556="","",IF($D$4="All Post",'DATA ENTRY'!CK556,IF(AND($D$4='DATA ENTRY'!CK556),'DATA ENTRY'!CK556,""))))</f>
        <v/>
      </c>
      <c r="G557" s="3" t="str">
        <f>IF('DATA ENTRY'!CK556="","",IF('DATA ENTRY'!N556="","",IF($D$4="All Post",'DATA ENTRY'!N556,IF(AND($D$4='DATA ENTRY'!CK556),'DATA ENTRY'!N556,""))))</f>
        <v/>
      </c>
      <c r="H557" s="107" t="str">
        <f>IF('DATA ENTRY'!CK556="","",IF('DATA ENTRY'!O556="","",IF($D$4="All Post",'DATA ENTRY'!O556,IF(AND($D$4='DATA ENTRY'!CK556),'DATA ENTRY'!O556,""))))</f>
        <v/>
      </c>
      <c r="I557" s="3" t="str">
        <f>IF('DATA ENTRY'!CK556="","",IF('DATA ENTRY'!P556="","",IF($D$4="All Post",'DATA ENTRY'!P556,IF(AND($D$4='DATA ENTRY'!CK556),'DATA ENTRY'!P556,""))))</f>
        <v/>
      </c>
      <c r="J557" s="107" t="str">
        <f>IF('DATA ENTRY'!CK556="","",IF('DATA ENTRY'!Q556="","",IF($D$4="All Post",'DATA ENTRY'!Q556,IF(AND($D$4='DATA ENTRY'!CK556),'DATA ENTRY'!Q556,""))))</f>
        <v/>
      </c>
      <c r="K557" s="3" t="str">
        <f>IF('DATA ENTRY'!CK556="","",IF('DATA ENTRY'!R556="","",IF($D$4="All Post",'DATA ENTRY'!R556,IF(AND($D$4='DATA ENTRY'!CK556),'DATA ENTRY'!R556,""))))</f>
        <v/>
      </c>
      <c r="L557" s="3" t="str">
        <f>IF('DATA ENTRY'!CK556="","",IF('DATA ENTRY'!S556="","",IF($D$4="All Post",'DATA ENTRY'!S556,IF(AND($D$4='DATA ENTRY'!CK556),'DATA ENTRY'!S556,""))))</f>
        <v/>
      </c>
      <c r="M557" s="3" t="str">
        <f>IF('DATA ENTRY'!CK556="","",IF('DATA ENTRY'!E556="","",IF($D$4="All Post",'DATA ENTRY'!E556,IF(AND($D$4='DATA ENTRY'!CK556),'DATA ENTRY'!E556,""))))</f>
        <v/>
      </c>
      <c r="N557" s="3" t="str">
        <f>IF('DATA ENTRY'!CK556="","",IF('DATA ENTRY'!W556="","",IF($D$4="All Post",'DATA ENTRY'!W556,IF(AND($D$4='DATA ENTRY'!CK556),'DATA ENTRY'!W556,""))))</f>
        <v/>
      </c>
      <c r="O557" s="3" t="str">
        <f>IF('DATA ENTRY'!CK556="","",IF('DATA ENTRY'!X556="","",IF($D$4="All Post",'DATA ENTRY'!X556,IF(AND($D$4='DATA ENTRY'!CK556),'DATA ENTRY'!X556,""))))</f>
        <v/>
      </c>
      <c r="P557" s="3" t="str">
        <f>IF('DATA ENTRY'!CK556="","",IF('DATA ENTRY'!G556="","",IF($D$4="All Post",'DATA ENTRY'!G556,IF(AND($D$4='DATA ENTRY'!CK556),'DATA ENTRY'!G556,""))))</f>
        <v/>
      </c>
      <c r="S557">
        <f t="shared" si="131"/>
        <v>0</v>
      </c>
      <c r="T557" t="str">
        <f t="shared" si="132"/>
        <v/>
      </c>
      <c r="BZ557" t="str">
        <f t="shared" si="133"/>
        <v/>
      </c>
      <c r="CA557" t="str">
        <f t="shared" si="134"/>
        <v/>
      </c>
      <c r="CB557" s="224">
        <v>551</v>
      </c>
      <c r="CC557" s="3" t="str">
        <f>IF('DATA ENTRY'!CK556="","",IF('DATA ENTRY'!B556="","",IF(AND($CD$4='DATA ENTRY'!CK556,$CG$4='DATA ENTRY'!D556),'DATA ENTRY'!B556,"")))</f>
        <v/>
      </c>
      <c r="CD557" s="3" t="str">
        <f>IF('DATA ENTRY'!CK556="","",IF('DATA ENTRY'!C556="","",IF(AND($CD$4='DATA ENTRY'!CK556,$CG$4='DATA ENTRY'!D556),'DATA ENTRY'!C556,"")))</f>
        <v/>
      </c>
      <c r="CE557" s="4" t="str">
        <f>IF('DATA ENTRY'!CK556="","",IF('DATA ENTRY'!I556="","",IF(AND($CD$4='DATA ENTRY'!CK556,$CG$4='DATA ENTRY'!D556),'DATA ENTRY'!I556,"")))</f>
        <v/>
      </c>
      <c r="CF557" s="4" t="str">
        <f>IF('DATA ENTRY'!CK556="","",IF('DATA ENTRY'!CK556="","",IF(AND($CD$4='DATA ENTRY'!CK556,$CG$4='DATA ENTRY'!D556),'DATA ENTRY'!CK556,"")))</f>
        <v/>
      </c>
      <c r="CG557" s="3" t="str">
        <f>IF('DATA ENTRY'!CK556="","",IF('DATA ENTRY'!N556="","",IF(AND($CD$4='DATA ENTRY'!CK556,$CG$4='DATA ENTRY'!D556),'DATA ENTRY'!N556,"")))</f>
        <v/>
      </c>
      <c r="CH557" s="107" t="str">
        <f>IF('DATA ENTRY'!CK556="","",IF('DATA ENTRY'!O556="","",IF(AND($CD$4='DATA ENTRY'!CK556,$CG$4='DATA ENTRY'!D556),'DATA ENTRY'!O556,"")))</f>
        <v/>
      </c>
      <c r="CI557" s="3" t="str">
        <f>IF('DATA ENTRY'!CK556="","",IF('DATA ENTRY'!P556="","",IF(AND($CD$4='DATA ENTRY'!CK556,$CG$4='DATA ENTRY'!D556),'DATA ENTRY'!P556,"")))</f>
        <v/>
      </c>
      <c r="CJ557" s="107" t="str">
        <f>IF('DATA ENTRY'!CK556="","",IF('DATA ENTRY'!Q556="","",IF(AND($CD$4='DATA ENTRY'!CK556,$CG$4='DATA ENTRY'!D556),'DATA ENTRY'!Q556,"")))</f>
        <v/>
      </c>
      <c r="CK557" s="3" t="str">
        <f>IF('DATA ENTRY'!CK556="","",IF('DATA ENTRY'!R556="","",IF(AND($CD$4='DATA ENTRY'!CK556,$CG$4='DATA ENTRY'!D556),'DATA ENTRY'!R556,"")))</f>
        <v/>
      </c>
      <c r="CL557" s="3" t="str">
        <f>IF('DATA ENTRY'!CK556="","",IF('DATA ENTRY'!S556="","",IF(AND($CD$4='DATA ENTRY'!CK556,$CG$4='DATA ENTRY'!D556),'DATA ENTRY'!S556,"")))</f>
        <v/>
      </c>
      <c r="CM557" s="3" t="str">
        <f>IF('DATA ENTRY'!CK556="","",IF('DATA ENTRY'!E556="","",IF(AND($CD$4='DATA ENTRY'!CK556,$CG$4='DATA ENTRY'!D556),'DATA ENTRY'!E556,"")))</f>
        <v/>
      </c>
      <c r="CN557" s="3" t="str">
        <f>IF('DATA ENTRY'!CK556="","",IF('DATA ENTRY'!W556="","",IF(AND($CD$4='DATA ENTRY'!CK556,$CG$4='DATA ENTRY'!D556),'DATA ENTRY'!W556,"")))</f>
        <v/>
      </c>
      <c r="CO557" s="3" t="str">
        <f>IF('DATA ENTRY'!CK556="","",IF('DATA ENTRY'!X556="","",IF(AND($CD$4='DATA ENTRY'!CK556,$CG$4='DATA ENTRY'!D556),'DATA ENTRY'!X556,"")))</f>
        <v/>
      </c>
      <c r="CP557" s="108" t="str">
        <f t="shared" si="135"/>
        <v/>
      </c>
      <c r="CQ557" s="108" t="str">
        <f>IF('DATA ENTRY'!CK556="","",IF('DATA ENTRY'!G556="","",IF(AND($CD$4='DATA ENTRY'!CK556,$CG$4='DATA ENTRY'!D556),'DATA ENTRY'!G556,"")))</f>
        <v/>
      </c>
      <c r="CR557" s="230" t="str">
        <f>IF('DATA ENTRY'!CK556="","",IF('DATA ENTRY'!D556="","",IF(AND($CD$4='DATA ENTRY'!CK556,$CG$4='DATA ENTRY'!D556),'DATA ENTRY'!D556,"")))</f>
        <v/>
      </c>
      <c r="CS557">
        <f t="shared" si="136"/>
        <v>0</v>
      </c>
      <c r="CT557">
        <f t="shared" si="137"/>
        <v>0</v>
      </c>
      <c r="CV557" s="139"/>
      <c r="CX557">
        <f t="shared" si="138"/>
        <v>0</v>
      </c>
      <c r="DB557" t="str">
        <f t="shared" si="145"/>
        <v/>
      </c>
      <c r="DC557" t="str">
        <f t="shared" si="146"/>
        <v/>
      </c>
      <c r="DD557" s="224">
        <v>551</v>
      </c>
      <c r="DE557" s="3" t="str">
        <f>IF('DATA ENTRY'!CK556="","",IF('DATA ENTRY'!B556="","",IF(AND($DF$4='DATA ENTRY'!D556),'DATA ENTRY'!B556,"")))</f>
        <v/>
      </c>
      <c r="DF557" s="3" t="str">
        <f>IF('DATA ENTRY'!CK556="","",IF('DATA ENTRY'!C556="","",IF(AND($DF$4='DATA ENTRY'!D556),'DATA ENTRY'!C556,"")))</f>
        <v/>
      </c>
      <c r="DG557" s="4" t="str">
        <f>IF('DATA ENTRY'!CK556="","",IF('DATA ENTRY'!I556="","",IF(AND($DF$4='DATA ENTRY'!D556),'DATA ENTRY'!I556,"")))</f>
        <v/>
      </c>
      <c r="DH557" s="4" t="str">
        <f>IF('DATA ENTRY'!CK556="","",IF('DATA ENTRY'!CK556="","",IF(AND($DF$4='DATA ENTRY'!D556),'DATA ENTRY'!CK556,"")))</f>
        <v/>
      </c>
      <c r="DI557" s="3" t="str">
        <f>IF('DATA ENTRY'!CK556="","",IF('DATA ENTRY'!N556="","",IF(AND($DF$4='DATA ENTRY'!D556),'DATA ENTRY'!N556,"")))</f>
        <v/>
      </c>
      <c r="DJ557" s="107" t="str">
        <f>IF('DATA ENTRY'!CK556="","",IF('DATA ENTRY'!O556="","",IF(AND($DF$4='DATA ENTRY'!D556),'DATA ENTRY'!O556,"")))</f>
        <v/>
      </c>
      <c r="DK557" s="3" t="str">
        <f>IF('DATA ENTRY'!CK556="","",IF('DATA ENTRY'!P556="","",IF(AND($DF$4='DATA ENTRY'!D556),'DATA ENTRY'!P556,"")))</f>
        <v/>
      </c>
      <c r="DL557" s="107" t="str">
        <f>IF('DATA ENTRY'!CK556="","",IF('DATA ENTRY'!Q556="","",IF(AND($DF$4='DATA ENTRY'!D556),'DATA ENTRY'!Q556,"")))</f>
        <v/>
      </c>
      <c r="DM557" s="3" t="str">
        <f>IF('DATA ENTRY'!CK556="","",IF('DATA ENTRY'!R556="","",IF(AND($DF$4='DATA ENTRY'!D556),'DATA ENTRY'!R556,"")))</f>
        <v/>
      </c>
      <c r="DN557" s="107" t="str">
        <f>IF('DATA ENTRY'!CK556="","",IF('DATA ENTRY'!S556="","",IF(AND($DF$4='DATA ENTRY'!D556),'DATA ENTRY'!S556,"")))</f>
        <v/>
      </c>
      <c r="DO557" s="3" t="str">
        <f>IF('DATA ENTRY'!CK556="","",IF('DATA ENTRY'!E556="","",IF(AND($DF$4='DATA ENTRY'!D556),'DATA ENTRY'!E556,"")))</f>
        <v/>
      </c>
      <c r="DP557" s="3" t="str">
        <f>IF('DATA ENTRY'!CK556="","",IF('DATA ENTRY'!D556="","",IF(AND($DF$4='DATA ENTRY'!D556),'DATA ENTRY'!D556,"")))</f>
        <v/>
      </c>
      <c r="DQ557" s="3" t="str">
        <f>IF('DATA ENTRY'!CK556="","",IF('DATA ENTRY'!W556="","",IF(AND($DF$4='DATA ENTRY'!D556),'DATA ENTRY'!W556,"")))</f>
        <v/>
      </c>
      <c r="DR557" s="3" t="str">
        <f>IF('DATA ENTRY'!CK556="","",IF('DATA ENTRY'!X556="","",IF(AND($DF$4='DATA ENTRY'!D556),'DATA ENTRY'!X556,"")))</f>
        <v/>
      </c>
      <c r="DS557" s="108" t="str">
        <f t="shared" si="139"/>
        <v/>
      </c>
      <c r="DT557" s="108" t="str">
        <f>IF('DATA ENTRY'!CK556="","",IF('DATA ENTRY'!D556="","",IF(AND($DF$4='DATA ENTRY'!D556),'DATA ENTRY'!G556,"")))</f>
        <v/>
      </c>
      <c r="DY557">
        <f t="shared" si="140"/>
        <v>0</v>
      </c>
      <c r="EB557" t="str">
        <f t="shared" si="141"/>
        <v/>
      </c>
      <c r="EC557" t="str">
        <f t="shared" si="142"/>
        <v/>
      </c>
      <c r="ED557" s="224">
        <v>551</v>
      </c>
      <c r="EE557" s="3" t="str">
        <f>IF('DATA ENTRY'!CK556="","",IF('DATA ENTRY'!B556="","",IF(AND($EF$4='DATA ENTRY'!G556,$EH$4='DATA ENTRY'!F556),'DATA ENTRY'!B556,"")))</f>
        <v/>
      </c>
      <c r="EF557" s="3" t="str">
        <f>IF('DATA ENTRY'!CK556="","",IF('DATA ENTRY'!C556="","",IF(AND($EF$4='DATA ENTRY'!G556,$EH$4='DATA ENTRY'!F556),'DATA ENTRY'!C556,"")))</f>
        <v/>
      </c>
      <c r="EG557" s="4" t="str">
        <f>IF('DATA ENTRY'!CK556="","",IF('DATA ENTRY'!I556="","",IF(AND($EF$4='DATA ENTRY'!G556,$EH$4='DATA ENTRY'!F556),'DATA ENTRY'!I556,"")))</f>
        <v/>
      </c>
      <c r="EH557" s="4" t="str">
        <f>IF('DATA ENTRY'!CK556="","",IF('DATA ENTRY'!CK556="","",IF(AND($EF$4='DATA ENTRY'!G556,$EH$4='DATA ENTRY'!F556),'DATA ENTRY'!CK556,"")))</f>
        <v/>
      </c>
      <c r="EI557" s="3" t="str">
        <f>IF('DATA ENTRY'!CK556="","",IF('DATA ENTRY'!N556="","",IF(AND($EF$4='DATA ENTRY'!G556,$EH$4='DATA ENTRY'!F556),'DATA ENTRY'!N556,"")))</f>
        <v/>
      </c>
      <c r="EJ557" s="107" t="str">
        <f>IF('DATA ENTRY'!CK556="","",IF('DATA ENTRY'!O556="","",IF(AND($EF$4='DATA ENTRY'!G556,$EH$4='DATA ENTRY'!F556),'DATA ENTRY'!O556,"")))</f>
        <v/>
      </c>
      <c r="EK557" s="3" t="str">
        <f>IF('DATA ENTRY'!CK556="","",IF('DATA ENTRY'!P556="","",IF(AND($EF$4='DATA ENTRY'!G556,$EH$4='DATA ENTRY'!F556),'DATA ENTRY'!P556,"")))</f>
        <v/>
      </c>
      <c r="EL557" s="107" t="str">
        <f>IF('DATA ENTRY'!CK556="","",IF('DATA ENTRY'!Q556="","",IF(AND($EF$4='DATA ENTRY'!G556,$EH$4='DATA ENTRY'!F556),'DATA ENTRY'!Q556,"")))</f>
        <v/>
      </c>
      <c r="EM557" s="3" t="str">
        <f>IF('DATA ENTRY'!CK556="","",IF('DATA ENTRY'!R556="","",IF(AND($EF$4='DATA ENTRY'!G556,$EH$4='DATA ENTRY'!F556),'DATA ENTRY'!R556,"")))</f>
        <v/>
      </c>
      <c r="EN557" s="107" t="str">
        <f>IF('DATA ENTRY'!CK556="","",IF('DATA ENTRY'!S556="","",IF(AND($EF$4='DATA ENTRY'!G556,$EH$4='DATA ENTRY'!F556),'DATA ENTRY'!S556,"")))</f>
        <v/>
      </c>
      <c r="EO557" s="3" t="str">
        <f>IF('DATA ENTRY'!CK556="","",IF('DATA ENTRY'!E556="","",IF(AND($EF$4='DATA ENTRY'!G556,$EH$4='DATA ENTRY'!F556),'DATA ENTRY'!E556,"")))</f>
        <v/>
      </c>
      <c r="EP557" s="3" t="str">
        <f>IF('DATA ENTRY'!CK556="","",IF('DATA ENTRY'!D556="","",IF(AND($EF$4='DATA ENTRY'!G556,$EH$4='DATA ENTRY'!F556),'DATA ENTRY'!D556,"")))</f>
        <v/>
      </c>
      <c r="EQ557" s="3" t="str">
        <f>IF('DATA ENTRY'!CK556="","",IF('DATA ENTRY'!W556="","",IF(AND($EF$4='DATA ENTRY'!G556,$EH$4='DATA ENTRY'!F556),'DATA ENTRY'!W556,"")))</f>
        <v/>
      </c>
      <c r="ER557" s="3" t="str">
        <f>IF('DATA ENTRY'!CK556="","",IF('DATA ENTRY'!X556="","",IF(AND($EF$4='DATA ENTRY'!G556,$EH$4='DATA ENTRY'!F556),'DATA ENTRY'!X556,"")))</f>
        <v/>
      </c>
      <c r="ES557" s="108" t="str">
        <f t="shared" si="143"/>
        <v/>
      </c>
      <c r="ET557" s="108" t="str">
        <f>IF('DATA ENTRY'!CK556="","",IF('DATA ENTRY'!D556="","",IF(AND($EF$4='DATA ENTRY'!G556,$EH$4='DATA ENTRY'!F556),'DATA ENTRY'!G556,"")))</f>
        <v/>
      </c>
      <c r="EY557">
        <f t="shared" si="144"/>
        <v>0</v>
      </c>
    </row>
    <row r="558" spans="1:155">
      <c r="A558" t="str">
        <f>IF(S558=0,"",1+(MAX($A$7:A557)))</f>
        <v/>
      </c>
      <c r="B558" s="224">
        <v>552</v>
      </c>
      <c r="C558" s="3" t="str">
        <f>IF('DATA ENTRY'!CK557="","",IF('DATA ENTRY'!B557="","",IF($D$4="All Post",'DATA ENTRY'!B557,IF(AND($D$4='DATA ENTRY'!CK557),'DATA ENTRY'!B557,""))))</f>
        <v/>
      </c>
      <c r="D558" s="3" t="str">
        <f>IF('DATA ENTRY'!CK557="","",IF('DATA ENTRY'!C557="","",IF($D$4="All Post",'DATA ENTRY'!C557,IF(AND($D$4='DATA ENTRY'!CK557),'DATA ENTRY'!C557,""))))</f>
        <v/>
      </c>
      <c r="E558" s="4" t="str">
        <f>IF('DATA ENTRY'!CK557="","",IF('DATA ENTRY'!I557="","",IF($D$4="All Post",'DATA ENTRY'!I557,IF(AND($D$4='DATA ENTRY'!CK557),'DATA ENTRY'!I557,""))))</f>
        <v/>
      </c>
      <c r="F558" s="4" t="str">
        <f>IF('DATA ENTRY'!CK557="","",IF('DATA ENTRY'!CK557="","",IF($D$4="All Post",'DATA ENTRY'!CK557,IF(AND($D$4='DATA ENTRY'!CK557),'DATA ENTRY'!CK557,""))))</f>
        <v/>
      </c>
      <c r="G558" s="3" t="str">
        <f>IF('DATA ENTRY'!CK557="","",IF('DATA ENTRY'!N557="","",IF($D$4="All Post",'DATA ENTRY'!N557,IF(AND($D$4='DATA ENTRY'!CK557),'DATA ENTRY'!N557,""))))</f>
        <v/>
      </c>
      <c r="H558" s="107" t="str">
        <f>IF('DATA ENTRY'!CK557="","",IF('DATA ENTRY'!O557="","",IF($D$4="All Post",'DATA ENTRY'!O557,IF(AND($D$4='DATA ENTRY'!CK557),'DATA ENTRY'!O557,""))))</f>
        <v/>
      </c>
      <c r="I558" s="3" t="str">
        <f>IF('DATA ENTRY'!CK557="","",IF('DATA ENTRY'!P557="","",IF($D$4="All Post",'DATA ENTRY'!P557,IF(AND($D$4='DATA ENTRY'!CK557),'DATA ENTRY'!P557,""))))</f>
        <v/>
      </c>
      <c r="J558" s="107" t="str">
        <f>IF('DATA ENTRY'!CK557="","",IF('DATA ENTRY'!Q557="","",IF($D$4="All Post",'DATA ENTRY'!Q557,IF(AND($D$4='DATA ENTRY'!CK557),'DATA ENTRY'!Q557,""))))</f>
        <v/>
      </c>
      <c r="K558" s="3" t="str">
        <f>IF('DATA ENTRY'!CK557="","",IF('DATA ENTRY'!R557="","",IF($D$4="All Post",'DATA ENTRY'!R557,IF(AND($D$4='DATA ENTRY'!CK557),'DATA ENTRY'!R557,""))))</f>
        <v/>
      </c>
      <c r="L558" s="3" t="str">
        <f>IF('DATA ENTRY'!CK557="","",IF('DATA ENTRY'!S557="","",IF($D$4="All Post",'DATA ENTRY'!S557,IF(AND($D$4='DATA ENTRY'!CK557),'DATA ENTRY'!S557,""))))</f>
        <v/>
      </c>
      <c r="M558" s="3" t="str">
        <f>IF('DATA ENTRY'!CK557="","",IF('DATA ENTRY'!E557="","",IF($D$4="All Post",'DATA ENTRY'!E557,IF(AND($D$4='DATA ENTRY'!CK557),'DATA ENTRY'!E557,""))))</f>
        <v/>
      </c>
      <c r="N558" s="3" t="str">
        <f>IF('DATA ENTRY'!CK557="","",IF('DATA ENTRY'!W557="","",IF($D$4="All Post",'DATA ENTRY'!W557,IF(AND($D$4='DATA ENTRY'!CK557),'DATA ENTRY'!W557,""))))</f>
        <v/>
      </c>
      <c r="O558" s="3" t="str">
        <f>IF('DATA ENTRY'!CK557="","",IF('DATA ENTRY'!X557="","",IF($D$4="All Post",'DATA ENTRY'!X557,IF(AND($D$4='DATA ENTRY'!CK557),'DATA ENTRY'!X557,""))))</f>
        <v/>
      </c>
      <c r="P558" s="3" t="str">
        <f>IF('DATA ENTRY'!CK557="","",IF('DATA ENTRY'!G557="","",IF($D$4="All Post",'DATA ENTRY'!G557,IF(AND($D$4='DATA ENTRY'!CK557),'DATA ENTRY'!G557,""))))</f>
        <v/>
      </c>
      <c r="S558">
        <f t="shared" si="131"/>
        <v>0</v>
      </c>
      <c r="T558" t="str">
        <f t="shared" si="132"/>
        <v/>
      </c>
      <c r="BZ558" t="str">
        <f t="shared" si="133"/>
        <v/>
      </c>
      <c r="CA558" t="str">
        <f t="shared" si="134"/>
        <v/>
      </c>
      <c r="CB558" s="224">
        <v>552</v>
      </c>
      <c r="CC558" s="3" t="str">
        <f>IF('DATA ENTRY'!CK557="","",IF('DATA ENTRY'!B557="","",IF(AND($CD$4='DATA ENTRY'!CK557,$CG$4='DATA ENTRY'!D557),'DATA ENTRY'!B557,"")))</f>
        <v/>
      </c>
      <c r="CD558" s="3" t="str">
        <f>IF('DATA ENTRY'!CK557="","",IF('DATA ENTRY'!C557="","",IF(AND($CD$4='DATA ENTRY'!CK557,$CG$4='DATA ENTRY'!D557),'DATA ENTRY'!C557,"")))</f>
        <v/>
      </c>
      <c r="CE558" s="4" t="str">
        <f>IF('DATA ENTRY'!CK557="","",IF('DATA ENTRY'!I557="","",IF(AND($CD$4='DATA ENTRY'!CK557,$CG$4='DATA ENTRY'!D557),'DATA ENTRY'!I557,"")))</f>
        <v/>
      </c>
      <c r="CF558" s="4" t="str">
        <f>IF('DATA ENTRY'!CK557="","",IF('DATA ENTRY'!CK557="","",IF(AND($CD$4='DATA ENTRY'!CK557,$CG$4='DATA ENTRY'!D557),'DATA ENTRY'!CK557,"")))</f>
        <v/>
      </c>
      <c r="CG558" s="3" t="str">
        <f>IF('DATA ENTRY'!CK557="","",IF('DATA ENTRY'!N557="","",IF(AND($CD$4='DATA ENTRY'!CK557,$CG$4='DATA ENTRY'!D557),'DATA ENTRY'!N557,"")))</f>
        <v/>
      </c>
      <c r="CH558" s="107" t="str">
        <f>IF('DATA ENTRY'!CK557="","",IF('DATA ENTRY'!O557="","",IF(AND($CD$4='DATA ENTRY'!CK557,$CG$4='DATA ENTRY'!D557),'DATA ENTRY'!O557,"")))</f>
        <v/>
      </c>
      <c r="CI558" s="3" t="str">
        <f>IF('DATA ENTRY'!CK557="","",IF('DATA ENTRY'!P557="","",IF(AND($CD$4='DATA ENTRY'!CK557,$CG$4='DATA ENTRY'!D557),'DATA ENTRY'!P557,"")))</f>
        <v/>
      </c>
      <c r="CJ558" s="107" t="str">
        <f>IF('DATA ENTRY'!CK557="","",IF('DATA ENTRY'!Q557="","",IF(AND($CD$4='DATA ENTRY'!CK557,$CG$4='DATA ENTRY'!D557),'DATA ENTRY'!Q557,"")))</f>
        <v/>
      </c>
      <c r="CK558" s="3" t="str">
        <f>IF('DATA ENTRY'!CK557="","",IF('DATA ENTRY'!R557="","",IF(AND($CD$4='DATA ENTRY'!CK557,$CG$4='DATA ENTRY'!D557),'DATA ENTRY'!R557,"")))</f>
        <v/>
      </c>
      <c r="CL558" s="3" t="str">
        <f>IF('DATA ENTRY'!CK557="","",IF('DATA ENTRY'!S557="","",IF(AND($CD$4='DATA ENTRY'!CK557,$CG$4='DATA ENTRY'!D557),'DATA ENTRY'!S557,"")))</f>
        <v/>
      </c>
      <c r="CM558" s="3" t="str">
        <f>IF('DATA ENTRY'!CK557="","",IF('DATA ENTRY'!E557="","",IF(AND($CD$4='DATA ENTRY'!CK557,$CG$4='DATA ENTRY'!D557),'DATA ENTRY'!E557,"")))</f>
        <v/>
      </c>
      <c r="CN558" s="3" t="str">
        <f>IF('DATA ENTRY'!CK557="","",IF('DATA ENTRY'!W557="","",IF(AND($CD$4='DATA ENTRY'!CK557,$CG$4='DATA ENTRY'!D557),'DATA ENTRY'!W557,"")))</f>
        <v/>
      </c>
      <c r="CO558" s="3" t="str">
        <f>IF('DATA ENTRY'!CK557="","",IF('DATA ENTRY'!X557="","",IF(AND($CD$4='DATA ENTRY'!CK557,$CG$4='DATA ENTRY'!D557),'DATA ENTRY'!X557,"")))</f>
        <v/>
      </c>
      <c r="CP558" s="108" t="str">
        <f t="shared" si="135"/>
        <v/>
      </c>
      <c r="CQ558" s="108" t="str">
        <f>IF('DATA ENTRY'!CK557="","",IF('DATA ENTRY'!G557="","",IF(AND($CD$4='DATA ENTRY'!CK557,$CG$4='DATA ENTRY'!D557),'DATA ENTRY'!G557,"")))</f>
        <v/>
      </c>
      <c r="CR558" s="230" t="str">
        <f>IF('DATA ENTRY'!CK557="","",IF('DATA ENTRY'!D557="","",IF(AND($CD$4='DATA ENTRY'!CK557,$CG$4='DATA ENTRY'!D557),'DATA ENTRY'!D557,"")))</f>
        <v/>
      </c>
      <c r="CS558">
        <f t="shared" si="136"/>
        <v>0</v>
      </c>
      <c r="CT558">
        <f t="shared" si="137"/>
        <v>0</v>
      </c>
      <c r="CV558" s="139"/>
      <c r="CX558">
        <f t="shared" si="138"/>
        <v>0</v>
      </c>
      <c r="DB558" t="str">
        <f t="shared" si="145"/>
        <v/>
      </c>
      <c r="DC558" t="str">
        <f t="shared" si="146"/>
        <v/>
      </c>
      <c r="DD558" s="224">
        <v>552</v>
      </c>
      <c r="DE558" s="3" t="str">
        <f>IF('DATA ENTRY'!CK557="","",IF('DATA ENTRY'!B557="","",IF(AND($DF$4='DATA ENTRY'!D557),'DATA ENTRY'!B557,"")))</f>
        <v/>
      </c>
      <c r="DF558" s="3" t="str">
        <f>IF('DATA ENTRY'!CK557="","",IF('DATA ENTRY'!C557="","",IF(AND($DF$4='DATA ENTRY'!D557),'DATA ENTRY'!C557,"")))</f>
        <v/>
      </c>
      <c r="DG558" s="4" t="str">
        <f>IF('DATA ENTRY'!CK557="","",IF('DATA ENTRY'!I557="","",IF(AND($DF$4='DATA ENTRY'!D557),'DATA ENTRY'!I557,"")))</f>
        <v/>
      </c>
      <c r="DH558" s="4" t="str">
        <f>IF('DATA ENTRY'!CK557="","",IF('DATA ENTRY'!CK557="","",IF(AND($DF$4='DATA ENTRY'!D557),'DATA ENTRY'!CK557,"")))</f>
        <v/>
      </c>
      <c r="DI558" s="3" t="str">
        <f>IF('DATA ENTRY'!CK557="","",IF('DATA ENTRY'!N557="","",IF(AND($DF$4='DATA ENTRY'!D557),'DATA ENTRY'!N557,"")))</f>
        <v/>
      </c>
      <c r="DJ558" s="107" t="str">
        <f>IF('DATA ENTRY'!CK557="","",IF('DATA ENTRY'!O557="","",IF(AND($DF$4='DATA ENTRY'!D557),'DATA ENTRY'!O557,"")))</f>
        <v/>
      </c>
      <c r="DK558" s="3" t="str">
        <f>IF('DATA ENTRY'!CK557="","",IF('DATA ENTRY'!P557="","",IF(AND($DF$4='DATA ENTRY'!D557),'DATA ENTRY'!P557,"")))</f>
        <v/>
      </c>
      <c r="DL558" s="107" t="str">
        <f>IF('DATA ENTRY'!CK557="","",IF('DATA ENTRY'!Q557="","",IF(AND($DF$4='DATA ENTRY'!D557),'DATA ENTRY'!Q557,"")))</f>
        <v/>
      </c>
      <c r="DM558" s="3" t="str">
        <f>IF('DATA ENTRY'!CK557="","",IF('DATA ENTRY'!R557="","",IF(AND($DF$4='DATA ENTRY'!D557),'DATA ENTRY'!R557,"")))</f>
        <v/>
      </c>
      <c r="DN558" s="107" t="str">
        <f>IF('DATA ENTRY'!CK557="","",IF('DATA ENTRY'!S557="","",IF(AND($DF$4='DATA ENTRY'!D557),'DATA ENTRY'!S557,"")))</f>
        <v/>
      </c>
      <c r="DO558" s="3" t="str">
        <f>IF('DATA ENTRY'!CK557="","",IF('DATA ENTRY'!E557="","",IF(AND($DF$4='DATA ENTRY'!D557),'DATA ENTRY'!E557,"")))</f>
        <v/>
      </c>
      <c r="DP558" s="3" t="str">
        <f>IF('DATA ENTRY'!CK557="","",IF('DATA ENTRY'!D557="","",IF(AND($DF$4='DATA ENTRY'!D557),'DATA ENTRY'!D557,"")))</f>
        <v/>
      </c>
      <c r="DQ558" s="3" t="str">
        <f>IF('DATA ENTRY'!CK557="","",IF('DATA ENTRY'!W557="","",IF(AND($DF$4='DATA ENTRY'!D557),'DATA ENTRY'!W557,"")))</f>
        <v/>
      </c>
      <c r="DR558" s="3" t="str">
        <f>IF('DATA ENTRY'!CK557="","",IF('DATA ENTRY'!X557="","",IF(AND($DF$4='DATA ENTRY'!D557),'DATA ENTRY'!X557,"")))</f>
        <v/>
      </c>
      <c r="DS558" s="108" t="str">
        <f t="shared" si="139"/>
        <v/>
      </c>
      <c r="DT558" s="108" t="str">
        <f>IF('DATA ENTRY'!CK557="","",IF('DATA ENTRY'!D557="","",IF(AND($DF$4='DATA ENTRY'!D557),'DATA ENTRY'!G557,"")))</f>
        <v/>
      </c>
      <c r="DY558">
        <f t="shared" si="140"/>
        <v>0</v>
      </c>
      <c r="EB558" t="str">
        <f t="shared" si="141"/>
        <v/>
      </c>
      <c r="EC558" t="str">
        <f t="shared" si="142"/>
        <v/>
      </c>
      <c r="ED558" s="224">
        <v>552</v>
      </c>
      <c r="EE558" s="3" t="str">
        <f>IF('DATA ENTRY'!CK557="","",IF('DATA ENTRY'!B557="","",IF(AND($EF$4='DATA ENTRY'!G557,$EH$4='DATA ENTRY'!F557),'DATA ENTRY'!B557,"")))</f>
        <v/>
      </c>
      <c r="EF558" s="3" t="str">
        <f>IF('DATA ENTRY'!CK557="","",IF('DATA ENTRY'!C557="","",IF(AND($EF$4='DATA ENTRY'!G557,$EH$4='DATA ENTRY'!F557),'DATA ENTRY'!C557,"")))</f>
        <v/>
      </c>
      <c r="EG558" s="4" t="str">
        <f>IF('DATA ENTRY'!CK557="","",IF('DATA ENTRY'!I557="","",IF(AND($EF$4='DATA ENTRY'!G557,$EH$4='DATA ENTRY'!F557),'DATA ENTRY'!I557,"")))</f>
        <v/>
      </c>
      <c r="EH558" s="4" t="str">
        <f>IF('DATA ENTRY'!CK557="","",IF('DATA ENTRY'!CK557="","",IF(AND($EF$4='DATA ENTRY'!G557,$EH$4='DATA ENTRY'!F557),'DATA ENTRY'!CK557,"")))</f>
        <v/>
      </c>
      <c r="EI558" s="3" t="str">
        <f>IF('DATA ENTRY'!CK557="","",IF('DATA ENTRY'!N557="","",IF(AND($EF$4='DATA ENTRY'!G557,$EH$4='DATA ENTRY'!F557),'DATA ENTRY'!N557,"")))</f>
        <v/>
      </c>
      <c r="EJ558" s="107" t="str">
        <f>IF('DATA ENTRY'!CK557="","",IF('DATA ENTRY'!O557="","",IF(AND($EF$4='DATA ENTRY'!G557,$EH$4='DATA ENTRY'!F557),'DATA ENTRY'!O557,"")))</f>
        <v/>
      </c>
      <c r="EK558" s="3" t="str">
        <f>IF('DATA ENTRY'!CK557="","",IF('DATA ENTRY'!P557="","",IF(AND($EF$4='DATA ENTRY'!G557,$EH$4='DATA ENTRY'!F557),'DATA ENTRY'!P557,"")))</f>
        <v/>
      </c>
      <c r="EL558" s="107" t="str">
        <f>IF('DATA ENTRY'!CK557="","",IF('DATA ENTRY'!Q557="","",IF(AND($EF$4='DATA ENTRY'!G557,$EH$4='DATA ENTRY'!F557),'DATA ENTRY'!Q557,"")))</f>
        <v/>
      </c>
      <c r="EM558" s="3" t="str">
        <f>IF('DATA ENTRY'!CK557="","",IF('DATA ENTRY'!R557="","",IF(AND($EF$4='DATA ENTRY'!G557,$EH$4='DATA ENTRY'!F557),'DATA ENTRY'!R557,"")))</f>
        <v/>
      </c>
      <c r="EN558" s="107" t="str">
        <f>IF('DATA ENTRY'!CK557="","",IF('DATA ENTRY'!S557="","",IF(AND($EF$4='DATA ENTRY'!G557,$EH$4='DATA ENTRY'!F557),'DATA ENTRY'!S557,"")))</f>
        <v/>
      </c>
      <c r="EO558" s="3" t="str">
        <f>IF('DATA ENTRY'!CK557="","",IF('DATA ENTRY'!E557="","",IF(AND($EF$4='DATA ENTRY'!G557,$EH$4='DATA ENTRY'!F557),'DATA ENTRY'!E557,"")))</f>
        <v/>
      </c>
      <c r="EP558" s="3" t="str">
        <f>IF('DATA ENTRY'!CK557="","",IF('DATA ENTRY'!D557="","",IF(AND($EF$4='DATA ENTRY'!G557,$EH$4='DATA ENTRY'!F557),'DATA ENTRY'!D557,"")))</f>
        <v/>
      </c>
      <c r="EQ558" s="3" t="str">
        <f>IF('DATA ENTRY'!CK557="","",IF('DATA ENTRY'!W557="","",IF(AND($EF$4='DATA ENTRY'!G557,$EH$4='DATA ENTRY'!F557),'DATA ENTRY'!W557,"")))</f>
        <v/>
      </c>
      <c r="ER558" s="3" t="str">
        <f>IF('DATA ENTRY'!CK557="","",IF('DATA ENTRY'!X557="","",IF(AND($EF$4='DATA ENTRY'!G557,$EH$4='DATA ENTRY'!F557),'DATA ENTRY'!X557,"")))</f>
        <v/>
      </c>
      <c r="ES558" s="108" t="str">
        <f t="shared" si="143"/>
        <v/>
      </c>
      <c r="ET558" s="108" t="str">
        <f>IF('DATA ENTRY'!CK557="","",IF('DATA ENTRY'!D557="","",IF(AND($EF$4='DATA ENTRY'!G557,$EH$4='DATA ENTRY'!F557),'DATA ENTRY'!G557,"")))</f>
        <v/>
      </c>
      <c r="EY558">
        <f t="shared" si="144"/>
        <v>0</v>
      </c>
    </row>
    <row r="559" spans="1:155">
      <c r="A559" t="str">
        <f>IF(S559=0,"",1+(MAX($A$7:A558)))</f>
        <v/>
      </c>
      <c r="B559" s="224">
        <v>553</v>
      </c>
      <c r="C559" s="3" t="str">
        <f>IF('DATA ENTRY'!CK558="","",IF('DATA ENTRY'!B558="","",IF($D$4="All Post",'DATA ENTRY'!B558,IF(AND($D$4='DATA ENTRY'!CK558),'DATA ENTRY'!B558,""))))</f>
        <v/>
      </c>
      <c r="D559" s="3" t="str">
        <f>IF('DATA ENTRY'!CK558="","",IF('DATA ENTRY'!C558="","",IF($D$4="All Post",'DATA ENTRY'!C558,IF(AND($D$4='DATA ENTRY'!CK558),'DATA ENTRY'!C558,""))))</f>
        <v/>
      </c>
      <c r="E559" s="4" t="str">
        <f>IF('DATA ENTRY'!CK558="","",IF('DATA ENTRY'!I558="","",IF($D$4="All Post",'DATA ENTRY'!I558,IF(AND($D$4='DATA ENTRY'!CK558),'DATA ENTRY'!I558,""))))</f>
        <v/>
      </c>
      <c r="F559" s="4" t="str">
        <f>IF('DATA ENTRY'!CK558="","",IF('DATA ENTRY'!CK558="","",IF($D$4="All Post",'DATA ENTRY'!CK558,IF(AND($D$4='DATA ENTRY'!CK558),'DATA ENTRY'!CK558,""))))</f>
        <v/>
      </c>
      <c r="G559" s="3" t="str">
        <f>IF('DATA ENTRY'!CK558="","",IF('DATA ENTRY'!N558="","",IF($D$4="All Post",'DATA ENTRY'!N558,IF(AND($D$4='DATA ENTRY'!CK558),'DATA ENTRY'!N558,""))))</f>
        <v/>
      </c>
      <c r="H559" s="107" t="str">
        <f>IF('DATA ENTRY'!CK558="","",IF('DATA ENTRY'!O558="","",IF($D$4="All Post",'DATA ENTRY'!O558,IF(AND($D$4='DATA ENTRY'!CK558),'DATA ENTRY'!O558,""))))</f>
        <v/>
      </c>
      <c r="I559" s="3" t="str">
        <f>IF('DATA ENTRY'!CK558="","",IF('DATA ENTRY'!P558="","",IF($D$4="All Post",'DATA ENTRY'!P558,IF(AND($D$4='DATA ENTRY'!CK558),'DATA ENTRY'!P558,""))))</f>
        <v/>
      </c>
      <c r="J559" s="107" t="str">
        <f>IF('DATA ENTRY'!CK558="","",IF('DATA ENTRY'!Q558="","",IF($D$4="All Post",'DATA ENTRY'!Q558,IF(AND($D$4='DATA ENTRY'!CK558),'DATA ENTRY'!Q558,""))))</f>
        <v/>
      </c>
      <c r="K559" s="3" t="str">
        <f>IF('DATA ENTRY'!CK558="","",IF('DATA ENTRY'!R558="","",IF($D$4="All Post",'DATA ENTRY'!R558,IF(AND($D$4='DATA ENTRY'!CK558),'DATA ENTRY'!R558,""))))</f>
        <v/>
      </c>
      <c r="L559" s="3" t="str">
        <f>IF('DATA ENTRY'!CK558="","",IF('DATA ENTRY'!S558="","",IF($D$4="All Post",'DATA ENTRY'!S558,IF(AND($D$4='DATA ENTRY'!CK558),'DATA ENTRY'!S558,""))))</f>
        <v/>
      </c>
      <c r="M559" s="3" t="str">
        <f>IF('DATA ENTRY'!CK558="","",IF('DATA ENTRY'!E558="","",IF($D$4="All Post",'DATA ENTRY'!E558,IF(AND($D$4='DATA ENTRY'!CK558),'DATA ENTRY'!E558,""))))</f>
        <v/>
      </c>
      <c r="N559" s="3" t="str">
        <f>IF('DATA ENTRY'!CK558="","",IF('DATA ENTRY'!W558="","",IF($D$4="All Post",'DATA ENTRY'!W558,IF(AND($D$4='DATA ENTRY'!CK558),'DATA ENTRY'!W558,""))))</f>
        <v/>
      </c>
      <c r="O559" s="3" t="str">
        <f>IF('DATA ENTRY'!CK558="","",IF('DATA ENTRY'!X558="","",IF($D$4="All Post",'DATA ENTRY'!X558,IF(AND($D$4='DATA ENTRY'!CK558),'DATA ENTRY'!X558,""))))</f>
        <v/>
      </c>
      <c r="P559" s="3" t="str">
        <f>IF('DATA ENTRY'!CK558="","",IF('DATA ENTRY'!G558="","",IF($D$4="All Post",'DATA ENTRY'!G558,IF(AND($D$4='DATA ENTRY'!CK558),'DATA ENTRY'!G558,""))))</f>
        <v/>
      </c>
      <c r="S559">
        <f t="shared" si="131"/>
        <v>0</v>
      </c>
      <c r="T559" t="str">
        <f t="shared" si="132"/>
        <v/>
      </c>
      <c r="BZ559" t="str">
        <f t="shared" si="133"/>
        <v/>
      </c>
      <c r="CA559" t="str">
        <f t="shared" si="134"/>
        <v/>
      </c>
      <c r="CB559" s="224">
        <v>553</v>
      </c>
      <c r="CC559" s="3" t="str">
        <f>IF('DATA ENTRY'!CK558="","",IF('DATA ENTRY'!B558="","",IF(AND($CD$4='DATA ENTRY'!CK558,$CG$4='DATA ENTRY'!D558),'DATA ENTRY'!B558,"")))</f>
        <v/>
      </c>
      <c r="CD559" s="3" t="str">
        <f>IF('DATA ENTRY'!CK558="","",IF('DATA ENTRY'!C558="","",IF(AND($CD$4='DATA ENTRY'!CK558,$CG$4='DATA ENTRY'!D558),'DATA ENTRY'!C558,"")))</f>
        <v/>
      </c>
      <c r="CE559" s="4" t="str">
        <f>IF('DATA ENTRY'!CK558="","",IF('DATA ENTRY'!I558="","",IF(AND($CD$4='DATA ENTRY'!CK558,$CG$4='DATA ENTRY'!D558),'DATA ENTRY'!I558,"")))</f>
        <v/>
      </c>
      <c r="CF559" s="4" t="str">
        <f>IF('DATA ENTRY'!CK558="","",IF('DATA ENTRY'!CK558="","",IF(AND($CD$4='DATA ENTRY'!CK558,$CG$4='DATA ENTRY'!D558),'DATA ENTRY'!CK558,"")))</f>
        <v/>
      </c>
      <c r="CG559" s="3" t="str">
        <f>IF('DATA ENTRY'!CK558="","",IF('DATA ENTRY'!N558="","",IF(AND($CD$4='DATA ENTRY'!CK558,$CG$4='DATA ENTRY'!D558),'DATA ENTRY'!N558,"")))</f>
        <v/>
      </c>
      <c r="CH559" s="107" t="str">
        <f>IF('DATA ENTRY'!CK558="","",IF('DATA ENTRY'!O558="","",IF(AND($CD$4='DATA ENTRY'!CK558,$CG$4='DATA ENTRY'!D558),'DATA ENTRY'!O558,"")))</f>
        <v/>
      </c>
      <c r="CI559" s="3" t="str">
        <f>IF('DATA ENTRY'!CK558="","",IF('DATA ENTRY'!P558="","",IF(AND($CD$4='DATA ENTRY'!CK558,$CG$4='DATA ENTRY'!D558),'DATA ENTRY'!P558,"")))</f>
        <v/>
      </c>
      <c r="CJ559" s="107" t="str">
        <f>IF('DATA ENTRY'!CK558="","",IF('DATA ENTRY'!Q558="","",IF(AND($CD$4='DATA ENTRY'!CK558,$CG$4='DATA ENTRY'!D558),'DATA ENTRY'!Q558,"")))</f>
        <v/>
      </c>
      <c r="CK559" s="3" t="str">
        <f>IF('DATA ENTRY'!CK558="","",IF('DATA ENTRY'!R558="","",IF(AND($CD$4='DATA ENTRY'!CK558,$CG$4='DATA ENTRY'!D558),'DATA ENTRY'!R558,"")))</f>
        <v/>
      </c>
      <c r="CL559" s="3" t="str">
        <f>IF('DATA ENTRY'!CK558="","",IF('DATA ENTRY'!S558="","",IF(AND($CD$4='DATA ENTRY'!CK558,$CG$4='DATA ENTRY'!D558),'DATA ENTRY'!S558,"")))</f>
        <v/>
      </c>
      <c r="CM559" s="3" t="str">
        <f>IF('DATA ENTRY'!CK558="","",IF('DATA ENTRY'!E558="","",IF(AND($CD$4='DATA ENTRY'!CK558,$CG$4='DATA ENTRY'!D558),'DATA ENTRY'!E558,"")))</f>
        <v/>
      </c>
      <c r="CN559" s="3" t="str">
        <f>IF('DATA ENTRY'!CK558="","",IF('DATA ENTRY'!W558="","",IF(AND($CD$4='DATA ENTRY'!CK558,$CG$4='DATA ENTRY'!D558),'DATA ENTRY'!W558,"")))</f>
        <v/>
      </c>
      <c r="CO559" s="3" t="str">
        <f>IF('DATA ENTRY'!CK558="","",IF('DATA ENTRY'!X558="","",IF(AND($CD$4='DATA ENTRY'!CK558,$CG$4='DATA ENTRY'!D558),'DATA ENTRY'!X558,"")))</f>
        <v/>
      </c>
      <c r="CP559" s="108" t="str">
        <f t="shared" si="135"/>
        <v/>
      </c>
      <c r="CQ559" s="108" t="str">
        <f>IF('DATA ENTRY'!CK558="","",IF('DATA ENTRY'!G558="","",IF(AND($CD$4='DATA ENTRY'!CK558,$CG$4='DATA ENTRY'!D558),'DATA ENTRY'!G558,"")))</f>
        <v/>
      </c>
      <c r="CR559" s="230" t="str">
        <f>IF('DATA ENTRY'!CK558="","",IF('DATA ENTRY'!D558="","",IF(AND($CD$4='DATA ENTRY'!CK558,$CG$4='DATA ENTRY'!D558),'DATA ENTRY'!D558,"")))</f>
        <v/>
      </c>
      <c r="CS559">
        <f t="shared" si="136"/>
        <v>0</v>
      </c>
      <c r="CT559">
        <f t="shared" si="137"/>
        <v>0</v>
      </c>
      <c r="CV559" s="139"/>
      <c r="CX559">
        <f t="shared" si="138"/>
        <v>0</v>
      </c>
      <c r="DB559" t="str">
        <f t="shared" si="145"/>
        <v/>
      </c>
      <c r="DC559" t="str">
        <f t="shared" si="146"/>
        <v/>
      </c>
      <c r="DD559" s="224">
        <v>553</v>
      </c>
      <c r="DE559" s="3" t="str">
        <f>IF('DATA ENTRY'!CK558="","",IF('DATA ENTRY'!B558="","",IF(AND($DF$4='DATA ENTRY'!D558),'DATA ENTRY'!B558,"")))</f>
        <v/>
      </c>
      <c r="DF559" s="3" t="str">
        <f>IF('DATA ENTRY'!CK558="","",IF('DATA ENTRY'!C558="","",IF(AND($DF$4='DATA ENTRY'!D558),'DATA ENTRY'!C558,"")))</f>
        <v/>
      </c>
      <c r="DG559" s="4" t="str">
        <f>IF('DATA ENTRY'!CK558="","",IF('DATA ENTRY'!I558="","",IF(AND($DF$4='DATA ENTRY'!D558),'DATA ENTRY'!I558,"")))</f>
        <v/>
      </c>
      <c r="DH559" s="4" t="str">
        <f>IF('DATA ENTRY'!CK558="","",IF('DATA ENTRY'!CK558="","",IF(AND($DF$4='DATA ENTRY'!D558),'DATA ENTRY'!CK558,"")))</f>
        <v/>
      </c>
      <c r="DI559" s="3" t="str">
        <f>IF('DATA ENTRY'!CK558="","",IF('DATA ENTRY'!N558="","",IF(AND($DF$4='DATA ENTRY'!D558),'DATA ENTRY'!N558,"")))</f>
        <v/>
      </c>
      <c r="DJ559" s="107" t="str">
        <f>IF('DATA ENTRY'!CK558="","",IF('DATA ENTRY'!O558="","",IF(AND($DF$4='DATA ENTRY'!D558),'DATA ENTRY'!O558,"")))</f>
        <v/>
      </c>
      <c r="DK559" s="3" t="str">
        <f>IF('DATA ENTRY'!CK558="","",IF('DATA ENTRY'!P558="","",IF(AND($DF$4='DATA ENTRY'!D558),'DATA ENTRY'!P558,"")))</f>
        <v/>
      </c>
      <c r="DL559" s="107" t="str">
        <f>IF('DATA ENTRY'!CK558="","",IF('DATA ENTRY'!Q558="","",IF(AND($DF$4='DATA ENTRY'!D558),'DATA ENTRY'!Q558,"")))</f>
        <v/>
      </c>
      <c r="DM559" s="3" t="str">
        <f>IF('DATA ENTRY'!CK558="","",IF('DATA ENTRY'!R558="","",IF(AND($DF$4='DATA ENTRY'!D558),'DATA ENTRY'!R558,"")))</f>
        <v/>
      </c>
      <c r="DN559" s="107" t="str">
        <f>IF('DATA ENTRY'!CK558="","",IF('DATA ENTRY'!S558="","",IF(AND($DF$4='DATA ENTRY'!D558),'DATA ENTRY'!S558,"")))</f>
        <v/>
      </c>
      <c r="DO559" s="3" t="str">
        <f>IF('DATA ENTRY'!CK558="","",IF('DATA ENTRY'!E558="","",IF(AND($DF$4='DATA ENTRY'!D558),'DATA ENTRY'!E558,"")))</f>
        <v/>
      </c>
      <c r="DP559" s="3" t="str">
        <f>IF('DATA ENTRY'!CK558="","",IF('DATA ENTRY'!D558="","",IF(AND($DF$4='DATA ENTRY'!D558),'DATA ENTRY'!D558,"")))</f>
        <v/>
      </c>
      <c r="DQ559" s="3" t="str">
        <f>IF('DATA ENTRY'!CK558="","",IF('DATA ENTRY'!W558="","",IF(AND($DF$4='DATA ENTRY'!D558),'DATA ENTRY'!W558,"")))</f>
        <v/>
      </c>
      <c r="DR559" s="3" t="str">
        <f>IF('DATA ENTRY'!CK558="","",IF('DATA ENTRY'!X558="","",IF(AND($DF$4='DATA ENTRY'!D558),'DATA ENTRY'!X558,"")))</f>
        <v/>
      </c>
      <c r="DS559" s="108" t="str">
        <f t="shared" si="139"/>
        <v/>
      </c>
      <c r="DT559" s="108" t="str">
        <f>IF('DATA ENTRY'!CK558="","",IF('DATA ENTRY'!D558="","",IF(AND($DF$4='DATA ENTRY'!D558),'DATA ENTRY'!G558,"")))</f>
        <v/>
      </c>
      <c r="DY559">
        <f t="shared" si="140"/>
        <v>0</v>
      </c>
      <c r="EB559" t="str">
        <f t="shared" si="141"/>
        <v/>
      </c>
      <c r="EC559" t="str">
        <f t="shared" si="142"/>
        <v/>
      </c>
      <c r="ED559" s="224">
        <v>553</v>
      </c>
      <c r="EE559" s="3" t="str">
        <f>IF('DATA ENTRY'!CK558="","",IF('DATA ENTRY'!B558="","",IF(AND($EF$4='DATA ENTRY'!G558,$EH$4='DATA ENTRY'!F558),'DATA ENTRY'!B558,"")))</f>
        <v/>
      </c>
      <c r="EF559" s="3" t="str">
        <f>IF('DATA ENTRY'!CK558="","",IF('DATA ENTRY'!C558="","",IF(AND($EF$4='DATA ENTRY'!G558,$EH$4='DATA ENTRY'!F558),'DATA ENTRY'!C558,"")))</f>
        <v/>
      </c>
      <c r="EG559" s="4" t="str">
        <f>IF('DATA ENTRY'!CK558="","",IF('DATA ENTRY'!I558="","",IF(AND($EF$4='DATA ENTRY'!G558,$EH$4='DATA ENTRY'!F558),'DATA ENTRY'!I558,"")))</f>
        <v/>
      </c>
      <c r="EH559" s="4" t="str">
        <f>IF('DATA ENTRY'!CK558="","",IF('DATA ENTRY'!CK558="","",IF(AND($EF$4='DATA ENTRY'!G558,$EH$4='DATA ENTRY'!F558),'DATA ENTRY'!CK558,"")))</f>
        <v/>
      </c>
      <c r="EI559" s="3" t="str">
        <f>IF('DATA ENTRY'!CK558="","",IF('DATA ENTRY'!N558="","",IF(AND($EF$4='DATA ENTRY'!G558,$EH$4='DATA ENTRY'!F558),'DATA ENTRY'!N558,"")))</f>
        <v/>
      </c>
      <c r="EJ559" s="107" t="str">
        <f>IF('DATA ENTRY'!CK558="","",IF('DATA ENTRY'!O558="","",IF(AND($EF$4='DATA ENTRY'!G558,$EH$4='DATA ENTRY'!F558),'DATA ENTRY'!O558,"")))</f>
        <v/>
      </c>
      <c r="EK559" s="3" t="str">
        <f>IF('DATA ENTRY'!CK558="","",IF('DATA ENTRY'!P558="","",IF(AND($EF$4='DATA ENTRY'!G558,$EH$4='DATA ENTRY'!F558),'DATA ENTRY'!P558,"")))</f>
        <v/>
      </c>
      <c r="EL559" s="107" t="str">
        <f>IF('DATA ENTRY'!CK558="","",IF('DATA ENTRY'!Q558="","",IF(AND($EF$4='DATA ENTRY'!G558,$EH$4='DATA ENTRY'!F558),'DATA ENTRY'!Q558,"")))</f>
        <v/>
      </c>
      <c r="EM559" s="3" t="str">
        <f>IF('DATA ENTRY'!CK558="","",IF('DATA ENTRY'!R558="","",IF(AND($EF$4='DATA ENTRY'!G558,$EH$4='DATA ENTRY'!F558),'DATA ENTRY'!R558,"")))</f>
        <v/>
      </c>
      <c r="EN559" s="107" t="str">
        <f>IF('DATA ENTRY'!CK558="","",IF('DATA ENTRY'!S558="","",IF(AND($EF$4='DATA ENTRY'!G558,$EH$4='DATA ENTRY'!F558),'DATA ENTRY'!S558,"")))</f>
        <v/>
      </c>
      <c r="EO559" s="3" t="str">
        <f>IF('DATA ENTRY'!CK558="","",IF('DATA ENTRY'!E558="","",IF(AND($EF$4='DATA ENTRY'!G558,$EH$4='DATA ENTRY'!F558),'DATA ENTRY'!E558,"")))</f>
        <v/>
      </c>
      <c r="EP559" s="3" t="str">
        <f>IF('DATA ENTRY'!CK558="","",IF('DATA ENTRY'!D558="","",IF(AND($EF$4='DATA ENTRY'!G558,$EH$4='DATA ENTRY'!F558),'DATA ENTRY'!D558,"")))</f>
        <v/>
      </c>
      <c r="EQ559" s="3" t="str">
        <f>IF('DATA ENTRY'!CK558="","",IF('DATA ENTRY'!W558="","",IF(AND($EF$4='DATA ENTRY'!G558,$EH$4='DATA ENTRY'!F558),'DATA ENTRY'!W558,"")))</f>
        <v/>
      </c>
      <c r="ER559" s="3" t="str">
        <f>IF('DATA ENTRY'!CK558="","",IF('DATA ENTRY'!X558="","",IF(AND($EF$4='DATA ENTRY'!G558,$EH$4='DATA ENTRY'!F558),'DATA ENTRY'!X558,"")))</f>
        <v/>
      </c>
      <c r="ES559" s="108" t="str">
        <f t="shared" si="143"/>
        <v/>
      </c>
      <c r="ET559" s="108" t="str">
        <f>IF('DATA ENTRY'!CK558="","",IF('DATA ENTRY'!D558="","",IF(AND($EF$4='DATA ENTRY'!G558,$EH$4='DATA ENTRY'!F558),'DATA ENTRY'!G558,"")))</f>
        <v/>
      </c>
      <c r="EY559">
        <f t="shared" si="144"/>
        <v>0</v>
      </c>
    </row>
    <row r="560" spans="1:155">
      <c r="A560" t="str">
        <f>IF(S560=0,"",1+(MAX($A$7:A559)))</f>
        <v/>
      </c>
      <c r="B560" s="224">
        <v>554</v>
      </c>
      <c r="C560" s="3" t="str">
        <f>IF('DATA ENTRY'!CK559="","",IF('DATA ENTRY'!B559="","",IF($D$4="All Post",'DATA ENTRY'!B559,IF(AND($D$4='DATA ENTRY'!CK559),'DATA ENTRY'!B559,""))))</f>
        <v/>
      </c>
      <c r="D560" s="3" t="str">
        <f>IF('DATA ENTRY'!CK559="","",IF('DATA ENTRY'!C559="","",IF($D$4="All Post",'DATA ENTRY'!C559,IF(AND($D$4='DATA ENTRY'!CK559),'DATA ENTRY'!C559,""))))</f>
        <v/>
      </c>
      <c r="E560" s="4" t="str">
        <f>IF('DATA ENTRY'!CK559="","",IF('DATA ENTRY'!I559="","",IF($D$4="All Post",'DATA ENTRY'!I559,IF(AND($D$4='DATA ENTRY'!CK559),'DATA ENTRY'!I559,""))))</f>
        <v/>
      </c>
      <c r="F560" s="4" t="str">
        <f>IF('DATA ENTRY'!CK559="","",IF('DATA ENTRY'!CK559="","",IF($D$4="All Post",'DATA ENTRY'!CK559,IF(AND($D$4='DATA ENTRY'!CK559),'DATA ENTRY'!CK559,""))))</f>
        <v/>
      </c>
      <c r="G560" s="3" t="str">
        <f>IF('DATA ENTRY'!CK559="","",IF('DATA ENTRY'!N559="","",IF($D$4="All Post",'DATA ENTRY'!N559,IF(AND($D$4='DATA ENTRY'!CK559),'DATA ENTRY'!N559,""))))</f>
        <v/>
      </c>
      <c r="H560" s="107" t="str">
        <f>IF('DATA ENTRY'!CK559="","",IF('DATA ENTRY'!O559="","",IF($D$4="All Post",'DATA ENTRY'!O559,IF(AND($D$4='DATA ENTRY'!CK559),'DATA ENTRY'!O559,""))))</f>
        <v/>
      </c>
      <c r="I560" s="3" t="str">
        <f>IF('DATA ENTRY'!CK559="","",IF('DATA ENTRY'!P559="","",IF($D$4="All Post",'DATA ENTRY'!P559,IF(AND($D$4='DATA ENTRY'!CK559),'DATA ENTRY'!P559,""))))</f>
        <v/>
      </c>
      <c r="J560" s="107" t="str">
        <f>IF('DATA ENTRY'!CK559="","",IF('DATA ENTRY'!Q559="","",IF($D$4="All Post",'DATA ENTRY'!Q559,IF(AND($D$4='DATA ENTRY'!CK559),'DATA ENTRY'!Q559,""))))</f>
        <v/>
      </c>
      <c r="K560" s="3" t="str">
        <f>IF('DATA ENTRY'!CK559="","",IF('DATA ENTRY'!R559="","",IF($D$4="All Post",'DATA ENTRY'!R559,IF(AND($D$4='DATA ENTRY'!CK559),'DATA ENTRY'!R559,""))))</f>
        <v/>
      </c>
      <c r="L560" s="3" t="str">
        <f>IF('DATA ENTRY'!CK559="","",IF('DATA ENTRY'!S559="","",IF($D$4="All Post",'DATA ENTRY'!S559,IF(AND($D$4='DATA ENTRY'!CK559),'DATA ENTRY'!S559,""))))</f>
        <v/>
      </c>
      <c r="M560" s="3" t="str">
        <f>IF('DATA ENTRY'!CK559="","",IF('DATA ENTRY'!E559="","",IF($D$4="All Post",'DATA ENTRY'!E559,IF(AND($D$4='DATA ENTRY'!CK559),'DATA ENTRY'!E559,""))))</f>
        <v/>
      </c>
      <c r="N560" s="3" t="str">
        <f>IF('DATA ENTRY'!CK559="","",IF('DATA ENTRY'!W559="","",IF($D$4="All Post",'DATA ENTRY'!W559,IF(AND($D$4='DATA ENTRY'!CK559),'DATA ENTRY'!W559,""))))</f>
        <v/>
      </c>
      <c r="O560" s="3" t="str">
        <f>IF('DATA ENTRY'!CK559="","",IF('DATA ENTRY'!X559="","",IF($D$4="All Post",'DATA ENTRY'!X559,IF(AND($D$4='DATA ENTRY'!CK559),'DATA ENTRY'!X559,""))))</f>
        <v/>
      </c>
      <c r="P560" s="3" t="str">
        <f>IF('DATA ENTRY'!CK559="","",IF('DATA ENTRY'!G559="","",IF($D$4="All Post",'DATA ENTRY'!G559,IF(AND($D$4='DATA ENTRY'!CK559),'DATA ENTRY'!G559,""))))</f>
        <v/>
      </c>
      <c r="S560">
        <f t="shared" si="131"/>
        <v>0</v>
      </c>
      <c r="T560" t="str">
        <f t="shared" si="132"/>
        <v/>
      </c>
      <c r="BZ560" t="str">
        <f t="shared" si="133"/>
        <v/>
      </c>
      <c r="CA560" t="str">
        <f t="shared" si="134"/>
        <v/>
      </c>
      <c r="CB560" s="224">
        <v>554</v>
      </c>
      <c r="CC560" s="3" t="str">
        <f>IF('DATA ENTRY'!CK559="","",IF('DATA ENTRY'!B559="","",IF(AND($CD$4='DATA ENTRY'!CK559,$CG$4='DATA ENTRY'!D559),'DATA ENTRY'!B559,"")))</f>
        <v/>
      </c>
      <c r="CD560" s="3" t="str">
        <f>IF('DATA ENTRY'!CK559="","",IF('DATA ENTRY'!C559="","",IF(AND($CD$4='DATA ENTRY'!CK559,$CG$4='DATA ENTRY'!D559),'DATA ENTRY'!C559,"")))</f>
        <v/>
      </c>
      <c r="CE560" s="4" t="str">
        <f>IF('DATA ENTRY'!CK559="","",IF('DATA ENTRY'!I559="","",IF(AND($CD$4='DATA ENTRY'!CK559,$CG$4='DATA ENTRY'!D559),'DATA ENTRY'!I559,"")))</f>
        <v/>
      </c>
      <c r="CF560" s="4" t="str">
        <f>IF('DATA ENTRY'!CK559="","",IF('DATA ENTRY'!CK559="","",IF(AND($CD$4='DATA ENTRY'!CK559,$CG$4='DATA ENTRY'!D559),'DATA ENTRY'!CK559,"")))</f>
        <v/>
      </c>
      <c r="CG560" s="3" t="str">
        <f>IF('DATA ENTRY'!CK559="","",IF('DATA ENTRY'!N559="","",IF(AND($CD$4='DATA ENTRY'!CK559,$CG$4='DATA ENTRY'!D559),'DATA ENTRY'!N559,"")))</f>
        <v/>
      </c>
      <c r="CH560" s="107" t="str">
        <f>IF('DATA ENTRY'!CK559="","",IF('DATA ENTRY'!O559="","",IF(AND($CD$4='DATA ENTRY'!CK559,$CG$4='DATA ENTRY'!D559),'DATA ENTRY'!O559,"")))</f>
        <v/>
      </c>
      <c r="CI560" s="3" t="str">
        <f>IF('DATA ENTRY'!CK559="","",IF('DATA ENTRY'!P559="","",IF(AND($CD$4='DATA ENTRY'!CK559,$CG$4='DATA ENTRY'!D559),'DATA ENTRY'!P559,"")))</f>
        <v/>
      </c>
      <c r="CJ560" s="107" t="str">
        <f>IF('DATA ENTRY'!CK559="","",IF('DATA ENTRY'!Q559="","",IF(AND($CD$4='DATA ENTRY'!CK559,$CG$4='DATA ENTRY'!D559),'DATA ENTRY'!Q559,"")))</f>
        <v/>
      </c>
      <c r="CK560" s="3" t="str">
        <f>IF('DATA ENTRY'!CK559="","",IF('DATA ENTRY'!R559="","",IF(AND($CD$4='DATA ENTRY'!CK559,$CG$4='DATA ENTRY'!D559),'DATA ENTRY'!R559,"")))</f>
        <v/>
      </c>
      <c r="CL560" s="3" t="str">
        <f>IF('DATA ENTRY'!CK559="","",IF('DATA ENTRY'!S559="","",IF(AND($CD$4='DATA ENTRY'!CK559,$CG$4='DATA ENTRY'!D559),'DATA ENTRY'!S559,"")))</f>
        <v/>
      </c>
      <c r="CM560" s="3" t="str">
        <f>IF('DATA ENTRY'!CK559="","",IF('DATA ENTRY'!E559="","",IF(AND($CD$4='DATA ENTRY'!CK559,$CG$4='DATA ENTRY'!D559),'DATA ENTRY'!E559,"")))</f>
        <v/>
      </c>
      <c r="CN560" s="3" t="str">
        <f>IF('DATA ENTRY'!CK559="","",IF('DATA ENTRY'!W559="","",IF(AND($CD$4='DATA ENTRY'!CK559,$CG$4='DATA ENTRY'!D559),'DATA ENTRY'!W559,"")))</f>
        <v/>
      </c>
      <c r="CO560" s="3" t="str">
        <f>IF('DATA ENTRY'!CK559="","",IF('DATA ENTRY'!X559="","",IF(AND($CD$4='DATA ENTRY'!CK559,$CG$4='DATA ENTRY'!D559),'DATA ENTRY'!X559,"")))</f>
        <v/>
      </c>
      <c r="CP560" s="108" t="str">
        <f t="shared" si="135"/>
        <v/>
      </c>
      <c r="CQ560" s="108" t="str">
        <f>IF('DATA ENTRY'!CK559="","",IF('DATA ENTRY'!G559="","",IF(AND($CD$4='DATA ENTRY'!CK559,$CG$4='DATA ENTRY'!D559),'DATA ENTRY'!G559,"")))</f>
        <v/>
      </c>
      <c r="CR560" s="230" t="str">
        <f>IF('DATA ENTRY'!CK559="","",IF('DATA ENTRY'!D559="","",IF(AND($CD$4='DATA ENTRY'!CK559,$CG$4='DATA ENTRY'!D559),'DATA ENTRY'!D559,"")))</f>
        <v/>
      </c>
      <c r="CS560">
        <f t="shared" si="136"/>
        <v>0</v>
      </c>
      <c r="CT560">
        <f t="shared" si="137"/>
        <v>0</v>
      </c>
      <c r="CV560" s="139"/>
      <c r="CX560">
        <f t="shared" si="138"/>
        <v>0</v>
      </c>
      <c r="DB560" t="str">
        <f t="shared" si="145"/>
        <v/>
      </c>
      <c r="DC560" t="str">
        <f t="shared" si="146"/>
        <v/>
      </c>
      <c r="DD560" s="224">
        <v>554</v>
      </c>
      <c r="DE560" s="3" t="str">
        <f>IF('DATA ENTRY'!CK559="","",IF('DATA ENTRY'!B559="","",IF(AND($DF$4='DATA ENTRY'!D559),'DATA ENTRY'!B559,"")))</f>
        <v/>
      </c>
      <c r="DF560" s="3" t="str">
        <f>IF('DATA ENTRY'!CK559="","",IF('DATA ENTRY'!C559="","",IF(AND($DF$4='DATA ENTRY'!D559),'DATA ENTRY'!C559,"")))</f>
        <v/>
      </c>
      <c r="DG560" s="4" t="str">
        <f>IF('DATA ENTRY'!CK559="","",IF('DATA ENTRY'!I559="","",IF(AND($DF$4='DATA ENTRY'!D559),'DATA ENTRY'!I559,"")))</f>
        <v/>
      </c>
      <c r="DH560" s="4" t="str">
        <f>IF('DATA ENTRY'!CK559="","",IF('DATA ENTRY'!CK559="","",IF(AND($DF$4='DATA ENTRY'!D559),'DATA ENTRY'!CK559,"")))</f>
        <v/>
      </c>
      <c r="DI560" s="3" t="str">
        <f>IF('DATA ENTRY'!CK559="","",IF('DATA ENTRY'!N559="","",IF(AND($DF$4='DATA ENTRY'!D559),'DATA ENTRY'!N559,"")))</f>
        <v/>
      </c>
      <c r="DJ560" s="107" t="str">
        <f>IF('DATA ENTRY'!CK559="","",IF('DATA ENTRY'!O559="","",IF(AND($DF$4='DATA ENTRY'!D559),'DATA ENTRY'!O559,"")))</f>
        <v/>
      </c>
      <c r="DK560" s="3" t="str">
        <f>IF('DATA ENTRY'!CK559="","",IF('DATA ENTRY'!P559="","",IF(AND($DF$4='DATA ENTRY'!D559),'DATA ENTRY'!P559,"")))</f>
        <v/>
      </c>
      <c r="DL560" s="107" t="str">
        <f>IF('DATA ENTRY'!CK559="","",IF('DATA ENTRY'!Q559="","",IF(AND($DF$4='DATA ENTRY'!D559),'DATA ENTRY'!Q559,"")))</f>
        <v/>
      </c>
      <c r="DM560" s="3" t="str">
        <f>IF('DATA ENTRY'!CK559="","",IF('DATA ENTRY'!R559="","",IF(AND($DF$4='DATA ENTRY'!D559),'DATA ENTRY'!R559,"")))</f>
        <v/>
      </c>
      <c r="DN560" s="107" t="str">
        <f>IF('DATA ENTRY'!CK559="","",IF('DATA ENTRY'!S559="","",IF(AND($DF$4='DATA ENTRY'!D559),'DATA ENTRY'!S559,"")))</f>
        <v/>
      </c>
      <c r="DO560" s="3" t="str">
        <f>IF('DATA ENTRY'!CK559="","",IF('DATA ENTRY'!E559="","",IF(AND($DF$4='DATA ENTRY'!D559),'DATA ENTRY'!E559,"")))</f>
        <v/>
      </c>
      <c r="DP560" s="3" t="str">
        <f>IF('DATA ENTRY'!CK559="","",IF('DATA ENTRY'!D559="","",IF(AND($DF$4='DATA ENTRY'!D559),'DATA ENTRY'!D559,"")))</f>
        <v/>
      </c>
      <c r="DQ560" s="3" t="str">
        <f>IF('DATA ENTRY'!CK559="","",IF('DATA ENTRY'!W559="","",IF(AND($DF$4='DATA ENTRY'!D559),'DATA ENTRY'!W559,"")))</f>
        <v/>
      </c>
      <c r="DR560" s="3" t="str">
        <f>IF('DATA ENTRY'!CK559="","",IF('DATA ENTRY'!X559="","",IF(AND($DF$4='DATA ENTRY'!D559),'DATA ENTRY'!X559,"")))</f>
        <v/>
      </c>
      <c r="DS560" s="108" t="str">
        <f t="shared" si="139"/>
        <v/>
      </c>
      <c r="DT560" s="108" t="str">
        <f>IF('DATA ENTRY'!CK559="","",IF('DATA ENTRY'!D559="","",IF(AND($DF$4='DATA ENTRY'!D559),'DATA ENTRY'!G559,"")))</f>
        <v/>
      </c>
      <c r="DY560">
        <f t="shared" si="140"/>
        <v>0</v>
      </c>
      <c r="EB560" t="str">
        <f t="shared" si="141"/>
        <v/>
      </c>
      <c r="EC560" t="str">
        <f t="shared" si="142"/>
        <v/>
      </c>
      <c r="ED560" s="224">
        <v>554</v>
      </c>
      <c r="EE560" s="3" t="str">
        <f>IF('DATA ENTRY'!CK559="","",IF('DATA ENTRY'!B559="","",IF(AND($EF$4='DATA ENTRY'!G559,$EH$4='DATA ENTRY'!F559),'DATA ENTRY'!B559,"")))</f>
        <v/>
      </c>
      <c r="EF560" s="3" t="str">
        <f>IF('DATA ENTRY'!CK559="","",IF('DATA ENTRY'!C559="","",IF(AND($EF$4='DATA ENTRY'!G559,$EH$4='DATA ENTRY'!F559),'DATA ENTRY'!C559,"")))</f>
        <v/>
      </c>
      <c r="EG560" s="4" t="str">
        <f>IF('DATA ENTRY'!CK559="","",IF('DATA ENTRY'!I559="","",IF(AND($EF$4='DATA ENTRY'!G559,$EH$4='DATA ENTRY'!F559),'DATA ENTRY'!I559,"")))</f>
        <v/>
      </c>
      <c r="EH560" s="4" t="str">
        <f>IF('DATA ENTRY'!CK559="","",IF('DATA ENTRY'!CK559="","",IF(AND($EF$4='DATA ENTRY'!G559,$EH$4='DATA ENTRY'!F559),'DATA ENTRY'!CK559,"")))</f>
        <v/>
      </c>
      <c r="EI560" s="3" t="str">
        <f>IF('DATA ENTRY'!CK559="","",IF('DATA ENTRY'!N559="","",IF(AND($EF$4='DATA ENTRY'!G559,$EH$4='DATA ENTRY'!F559),'DATA ENTRY'!N559,"")))</f>
        <v/>
      </c>
      <c r="EJ560" s="107" t="str">
        <f>IF('DATA ENTRY'!CK559="","",IF('DATA ENTRY'!O559="","",IF(AND($EF$4='DATA ENTRY'!G559,$EH$4='DATA ENTRY'!F559),'DATA ENTRY'!O559,"")))</f>
        <v/>
      </c>
      <c r="EK560" s="3" t="str">
        <f>IF('DATA ENTRY'!CK559="","",IF('DATA ENTRY'!P559="","",IF(AND($EF$4='DATA ENTRY'!G559,$EH$4='DATA ENTRY'!F559),'DATA ENTRY'!P559,"")))</f>
        <v/>
      </c>
      <c r="EL560" s="107" t="str">
        <f>IF('DATA ENTRY'!CK559="","",IF('DATA ENTRY'!Q559="","",IF(AND($EF$4='DATA ENTRY'!G559,$EH$4='DATA ENTRY'!F559),'DATA ENTRY'!Q559,"")))</f>
        <v/>
      </c>
      <c r="EM560" s="3" t="str">
        <f>IF('DATA ENTRY'!CK559="","",IF('DATA ENTRY'!R559="","",IF(AND($EF$4='DATA ENTRY'!G559,$EH$4='DATA ENTRY'!F559),'DATA ENTRY'!R559,"")))</f>
        <v/>
      </c>
      <c r="EN560" s="107" t="str">
        <f>IF('DATA ENTRY'!CK559="","",IF('DATA ENTRY'!S559="","",IF(AND($EF$4='DATA ENTRY'!G559,$EH$4='DATA ENTRY'!F559),'DATA ENTRY'!S559,"")))</f>
        <v/>
      </c>
      <c r="EO560" s="3" t="str">
        <f>IF('DATA ENTRY'!CK559="","",IF('DATA ENTRY'!E559="","",IF(AND($EF$4='DATA ENTRY'!G559,$EH$4='DATA ENTRY'!F559),'DATA ENTRY'!E559,"")))</f>
        <v/>
      </c>
      <c r="EP560" s="3" t="str">
        <f>IF('DATA ENTRY'!CK559="","",IF('DATA ENTRY'!D559="","",IF(AND($EF$4='DATA ENTRY'!G559,$EH$4='DATA ENTRY'!F559),'DATA ENTRY'!D559,"")))</f>
        <v/>
      </c>
      <c r="EQ560" s="3" t="str">
        <f>IF('DATA ENTRY'!CK559="","",IF('DATA ENTRY'!W559="","",IF(AND($EF$4='DATA ENTRY'!G559,$EH$4='DATA ENTRY'!F559),'DATA ENTRY'!W559,"")))</f>
        <v/>
      </c>
      <c r="ER560" s="3" t="str">
        <f>IF('DATA ENTRY'!CK559="","",IF('DATA ENTRY'!X559="","",IF(AND($EF$4='DATA ENTRY'!G559,$EH$4='DATA ENTRY'!F559),'DATA ENTRY'!X559,"")))</f>
        <v/>
      </c>
      <c r="ES560" s="108" t="str">
        <f t="shared" si="143"/>
        <v/>
      </c>
      <c r="ET560" s="108" t="str">
        <f>IF('DATA ENTRY'!CK559="","",IF('DATA ENTRY'!D559="","",IF(AND($EF$4='DATA ENTRY'!G559,$EH$4='DATA ENTRY'!F559),'DATA ENTRY'!G559,"")))</f>
        <v/>
      </c>
      <c r="EY560">
        <f t="shared" si="144"/>
        <v>0</v>
      </c>
    </row>
    <row r="561" spans="1:155">
      <c r="A561" t="str">
        <f>IF(S561=0,"",1+(MAX($A$7:A560)))</f>
        <v/>
      </c>
      <c r="B561" s="224">
        <v>555</v>
      </c>
      <c r="C561" s="3" t="str">
        <f>IF('DATA ENTRY'!CK560="","",IF('DATA ENTRY'!B560="","",IF($D$4="All Post",'DATA ENTRY'!B560,IF(AND($D$4='DATA ENTRY'!CK560),'DATA ENTRY'!B560,""))))</f>
        <v/>
      </c>
      <c r="D561" s="3" t="str">
        <f>IF('DATA ENTRY'!CK560="","",IF('DATA ENTRY'!C560="","",IF($D$4="All Post",'DATA ENTRY'!C560,IF(AND($D$4='DATA ENTRY'!CK560),'DATA ENTRY'!C560,""))))</f>
        <v/>
      </c>
      <c r="E561" s="4" t="str">
        <f>IF('DATA ENTRY'!CK560="","",IF('DATA ENTRY'!I560="","",IF($D$4="All Post",'DATA ENTRY'!I560,IF(AND($D$4='DATA ENTRY'!CK560),'DATA ENTRY'!I560,""))))</f>
        <v/>
      </c>
      <c r="F561" s="4" t="str">
        <f>IF('DATA ENTRY'!CK560="","",IF('DATA ENTRY'!CK560="","",IF($D$4="All Post",'DATA ENTRY'!CK560,IF(AND($D$4='DATA ENTRY'!CK560),'DATA ENTRY'!CK560,""))))</f>
        <v/>
      </c>
      <c r="G561" s="3" t="str">
        <f>IF('DATA ENTRY'!CK560="","",IF('DATA ENTRY'!N560="","",IF($D$4="All Post",'DATA ENTRY'!N560,IF(AND($D$4='DATA ENTRY'!CK560),'DATA ENTRY'!N560,""))))</f>
        <v/>
      </c>
      <c r="H561" s="107" t="str">
        <f>IF('DATA ENTRY'!CK560="","",IF('DATA ENTRY'!O560="","",IF($D$4="All Post",'DATA ENTRY'!O560,IF(AND($D$4='DATA ENTRY'!CK560),'DATA ENTRY'!O560,""))))</f>
        <v/>
      </c>
      <c r="I561" s="3" t="str">
        <f>IF('DATA ENTRY'!CK560="","",IF('DATA ENTRY'!P560="","",IF($D$4="All Post",'DATA ENTRY'!P560,IF(AND($D$4='DATA ENTRY'!CK560),'DATA ENTRY'!P560,""))))</f>
        <v/>
      </c>
      <c r="J561" s="107" t="str">
        <f>IF('DATA ENTRY'!CK560="","",IF('DATA ENTRY'!Q560="","",IF($D$4="All Post",'DATA ENTRY'!Q560,IF(AND($D$4='DATA ENTRY'!CK560),'DATA ENTRY'!Q560,""))))</f>
        <v/>
      </c>
      <c r="K561" s="3" t="str">
        <f>IF('DATA ENTRY'!CK560="","",IF('DATA ENTRY'!R560="","",IF($D$4="All Post",'DATA ENTRY'!R560,IF(AND($D$4='DATA ENTRY'!CK560),'DATA ENTRY'!R560,""))))</f>
        <v/>
      </c>
      <c r="L561" s="3" t="str">
        <f>IF('DATA ENTRY'!CK560="","",IF('DATA ENTRY'!S560="","",IF($D$4="All Post",'DATA ENTRY'!S560,IF(AND($D$4='DATA ENTRY'!CK560),'DATA ENTRY'!S560,""))))</f>
        <v/>
      </c>
      <c r="M561" s="3" t="str">
        <f>IF('DATA ENTRY'!CK560="","",IF('DATA ENTRY'!E560="","",IF($D$4="All Post",'DATA ENTRY'!E560,IF(AND($D$4='DATA ENTRY'!CK560),'DATA ENTRY'!E560,""))))</f>
        <v/>
      </c>
      <c r="N561" s="3" t="str">
        <f>IF('DATA ENTRY'!CK560="","",IF('DATA ENTRY'!W560="","",IF($D$4="All Post",'DATA ENTRY'!W560,IF(AND($D$4='DATA ENTRY'!CK560),'DATA ENTRY'!W560,""))))</f>
        <v/>
      </c>
      <c r="O561" s="3" t="str">
        <f>IF('DATA ENTRY'!CK560="","",IF('DATA ENTRY'!X560="","",IF($D$4="All Post",'DATA ENTRY'!X560,IF(AND($D$4='DATA ENTRY'!CK560),'DATA ENTRY'!X560,""))))</f>
        <v/>
      </c>
      <c r="P561" s="3" t="str">
        <f>IF('DATA ENTRY'!CK560="","",IF('DATA ENTRY'!G560="","",IF($D$4="All Post",'DATA ENTRY'!G560,IF(AND($D$4='DATA ENTRY'!CK560),'DATA ENTRY'!G560,""))))</f>
        <v/>
      </c>
      <c r="S561">
        <f t="shared" si="131"/>
        <v>0</v>
      </c>
      <c r="T561" t="str">
        <f t="shared" si="132"/>
        <v/>
      </c>
      <c r="BZ561" t="str">
        <f t="shared" si="133"/>
        <v/>
      </c>
      <c r="CA561" t="str">
        <f t="shared" si="134"/>
        <v/>
      </c>
      <c r="CB561" s="224">
        <v>555</v>
      </c>
      <c r="CC561" s="3" t="str">
        <f>IF('DATA ENTRY'!CK560="","",IF('DATA ENTRY'!B560="","",IF(AND($CD$4='DATA ENTRY'!CK560,$CG$4='DATA ENTRY'!D560),'DATA ENTRY'!B560,"")))</f>
        <v/>
      </c>
      <c r="CD561" s="3" t="str">
        <f>IF('DATA ENTRY'!CK560="","",IF('DATA ENTRY'!C560="","",IF(AND($CD$4='DATA ENTRY'!CK560,$CG$4='DATA ENTRY'!D560),'DATA ENTRY'!C560,"")))</f>
        <v/>
      </c>
      <c r="CE561" s="4" t="str">
        <f>IF('DATA ENTRY'!CK560="","",IF('DATA ENTRY'!I560="","",IF(AND($CD$4='DATA ENTRY'!CK560,$CG$4='DATA ENTRY'!D560),'DATA ENTRY'!I560,"")))</f>
        <v/>
      </c>
      <c r="CF561" s="4" t="str">
        <f>IF('DATA ENTRY'!CK560="","",IF('DATA ENTRY'!CK560="","",IF(AND($CD$4='DATA ENTRY'!CK560,$CG$4='DATA ENTRY'!D560),'DATA ENTRY'!CK560,"")))</f>
        <v/>
      </c>
      <c r="CG561" s="3" t="str">
        <f>IF('DATA ENTRY'!CK560="","",IF('DATA ENTRY'!N560="","",IF(AND($CD$4='DATA ENTRY'!CK560,$CG$4='DATA ENTRY'!D560),'DATA ENTRY'!N560,"")))</f>
        <v/>
      </c>
      <c r="CH561" s="107" t="str">
        <f>IF('DATA ENTRY'!CK560="","",IF('DATA ENTRY'!O560="","",IF(AND($CD$4='DATA ENTRY'!CK560,$CG$4='DATA ENTRY'!D560),'DATA ENTRY'!O560,"")))</f>
        <v/>
      </c>
      <c r="CI561" s="3" t="str">
        <f>IF('DATA ENTRY'!CK560="","",IF('DATA ENTRY'!P560="","",IF(AND($CD$4='DATA ENTRY'!CK560,$CG$4='DATA ENTRY'!D560),'DATA ENTRY'!P560,"")))</f>
        <v/>
      </c>
      <c r="CJ561" s="107" t="str">
        <f>IF('DATA ENTRY'!CK560="","",IF('DATA ENTRY'!Q560="","",IF(AND($CD$4='DATA ENTRY'!CK560,$CG$4='DATA ENTRY'!D560),'DATA ENTRY'!Q560,"")))</f>
        <v/>
      </c>
      <c r="CK561" s="3" t="str">
        <f>IF('DATA ENTRY'!CK560="","",IF('DATA ENTRY'!R560="","",IF(AND($CD$4='DATA ENTRY'!CK560,$CG$4='DATA ENTRY'!D560),'DATA ENTRY'!R560,"")))</f>
        <v/>
      </c>
      <c r="CL561" s="3" t="str">
        <f>IF('DATA ENTRY'!CK560="","",IF('DATA ENTRY'!S560="","",IF(AND($CD$4='DATA ENTRY'!CK560,$CG$4='DATA ENTRY'!D560),'DATA ENTRY'!S560,"")))</f>
        <v/>
      </c>
      <c r="CM561" s="3" t="str">
        <f>IF('DATA ENTRY'!CK560="","",IF('DATA ENTRY'!E560="","",IF(AND($CD$4='DATA ENTRY'!CK560,$CG$4='DATA ENTRY'!D560),'DATA ENTRY'!E560,"")))</f>
        <v/>
      </c>
      <c r="CN561" s="3" t="str">
        <f>IF('DATA ENTRY'!CK560="","",IF('DATA ENTRY'!W560="","",IF(AND($CD$4='DATA ENTRY'!CK560,$CG$4='DATA ENTRY'!D560),'DATA ENTRY'!W560,"")))</f>
        <v/>
      </c>
      <c r="CO561" s="3" t="str">
        <f>IF('DATA ENTRY'!CK560="","",IF('DATA ENTRY'!X560="","",IF(AND($CD$4='DATA ENTRY'!CK560,$CG$4='DATA ENTRY'!D560),'DATA ENTRY'!X560,"")))</f>
        <v/>
      </c>
      <c r="CP561" s="108" t="str">
        <f t="shared" si="135"/>
        <v/>
      </c>
      <c r="CQ561" s="108" t="str">
        <f>IF('DATA ENTRY'!CK560="","",IF('DATA ENTRY'!G560="","",IF(AND($CD$4='DATA ENTRY'!CK560,$CG$4='DATA ENTRY'!D560),'DATA ENTRY'!G560,"")))</f>
        <v/>
      </c>
      <c r="CR561" s="230" t="str">
        <f>IF('DATA ENTRY'!CK560="","",IF('DATA ENTRY'!D560="","",IF(AND($CD$4='DATA ENTRY'!CK560,$CG$4='DATA ENTRY'!D560),'DATA ENTRY'!D560,"")))</f>
        <v/>
      </c>
      <c r="CS561">
        <f t="shared" si="136"/>
        <v>0</v>
      </c>
      <c r="CT561">
        <f t="shared" si="137"/>
        <v>0</v>
      </c>
      <c r="CV561" s="139"/>
      <c r="CX561">
        <f t="shared" si="138"/>
        <v>0</v>
      </c>
      <c r="DB561" t="str">
        <f t="shared" si="145"/>
        <v/>
      </c>
      <c r="DC561" t="str">
        <f t="shared" si="146"/>
        <v/>
      </c>
      <c r="DD561" s="224">
        <v>555</v>
      </c>
      <c r="DE561" s="3" t="str">
        <f>IF('DATA ENTRY'!CK560="","",IF('DATA ENTRY'!B560="","",IF(AND($DF$4='DATA ENTRY'!D560),'DATA ENTRY'!B560,"")))</f>
        <v/>
      </c>
      <c r="DF561" s="3" t="str">
        <f>IF('DATA ENTRY'!CK560="","",IF('DATA ENTRY'!C560="","",IF(AND($DF$4='DATA ENTRY'!D560),'DATA ENTRY'!C560,"")))</f>
        <v/>
      </c>
      <c r="DG561" s="4" t="str">
        <f>IF('DATA ENTRY'!CK560="","",IF('DATA ENTRY'!I560="","",IF(AND($DF$4='DATA ENTRY'!D560),'DATA ENTRY'!I560,"")))</f>
        <v/>
      </c>
      <c r="DH561" s="4" t="str">
        <f>IF('DATA ENTRY'!CK560="","",IF('DATA ENTRY'!CK560="","",IF(AND($DF$4='DATA ENTRY'!D560),'DATA ENTRY'!CK560,"")))</f>
        <v/>
      </c>
      <c r="DI561" s="3" t="str">
        <f>IF('DATA ENTRY'!CK560="","",IF('DATA ENTRY'!N560="","",IF(AND($DF$4='DATA ENTRY'!D560),'DATA ENTRY'!N560,"")))</f>
        <v/>
      </c>
      <c r="DJ561" s="107" t="str">
        <f>IF('DATA ENTRY'!CK560="","",IF('DATA ENTRY'!O560="","",IF(AND($DF$4='DATA ENTRY'!D560),'DATA ENTRY'!O560,"")))</f>
        <v/>
      </c>
      <c r="DK561" s="3" t="str">
        <f>IF('DATA ENTRY'!CK560="","",IF('DATA ENTRY'!P560="","",IF(AND($DF$4='DATA ENTRY'!D560),'DATA ENTRY'!P560,"")))</f>
        <v/>
      </c>
      <c r="DL561" s="107" t="str">
        <f>IF('DATA ENTRY'!CK560="","",IF('DATA ENTRY'!Q560="","",IF(AND($DF$4='DATA ENTRY'!D560),'DATA ENTRY'!Q560,"")))</f>
        <v/>
      </c>
      <c r="DM561" s="3" t="str">
        <f>IF('DATA ENTRY'!CK560="","",IF('DATA ENTRY'!R560="","",IF(AND($DF$4='DATA ENTRY'!D560),'DATA ENTRY'!R560,"")))</f>
        <v/>
      </c>
      <c r="DN561" s="107" t="str">
        <f>IF('DATA ENTRY'!CK560="","",IF('DATA ENTRY'!S560="","",IF(AND($DF$4='DATA ENTRY'!D560),'DATA ENTRY'!S560,"")))</f>
        <v/>
      </c>
      <c r="DO561" s="3" t="str">
        <f>IF('DATA ENTRY'!CK560="","",IF('DATA ENTRY'!E560="","",IF(AND($DF$4='DATA ENTRY'!D560),'DATA ENTRY'!E560,"")))</f>
        <v/>
      </c>
      <c r="DP561" s="3" t="str">
        <f>IF('DATA ENTRY'!CK560="","",IF('DATA ENTRY'!D560="","",IF(AND($DF$4='DATA ENTRY'!D560),'DATA ENTRY'!D560,"")))</f>
        <v/>
      </c>
      <c r="DQ561" s="3" t="str">
        <f>IF('DATA ENTRY'!CK560="","",IF('DATA ENTRY'!W560="","",IF(AND($DF$4='DATA ENTRY'!D560),'DATA ENTRY'!W560,"")))</f>
        <v/>
      </c>
      <c r="DR561" s="3" t="str">
        <f>IF('DATA ENTRY'!CK560="","",IF('DATA ENTRY'!X560="","",IF(AND($DF$4='DATA ENTRY'!D560),'DATA ENTRY'!X560,"")))</f>
        <v/>
      </c>
      <c r="DS561" s="108" t="str">
        <f t="shared" si="139"/>
        <v/>
      </c>
      <c r="DT561" s="108" t="str">
        <f>IF('DATA ENTRY'!CK560="","",IF('DATA ENTRY'!D560="","",IF(AND($DF$4='DATA ENTRY'!D560),'DATA ENTRY'!G560,"")))</f>
        <v/>
      </c>
      <c r="DY561">
        <f t="shared" si="140"/>
        <v>0</v>
      </c>
      <c r="EB561" t="str">
        <f t="shared" si="141"/>
        <v/>
      </c>
      <c r="EC561" t="str">
        <f t="shared" si="142"/>
        <v/>
      </c>
      <c r="ED561" s="224">
        <v>555</v>
      </c>
      <c r="EE561" s="3" t="str">
        <f>IF('DATA ENTRY'!CK560="","",IF('DATA ENTRY'!B560="","",IF(AND($EF$4='DATA ENTRY'!G560,$EH$4='DATA ENTRY'!F560),'DATA ENTRY'!B560,"")))</f>
        <v/>
      </c>
      <c r="EF561" s="3" t="str">
        <f>IF('DATA ENTRY'!CK560="","",IF('DATA ENTRY'!C560="","",IF(AND($EF$4='DATA ENTRY'!G560,$EH$4='DATA ENTRY'!F560),'DATA ENTRY'!C560,"")))</f>
        <v/>
      </c>
      <c r="EG561" s="4" t="str">
        <f>IF('DATA ENTRY'!CK560="","",IF('DATA ENTRY'!I560="","",IF(AND($EF$4='DATA ENTRY'!G560,$EH$4='DATA ENTRY'!F560),'DATA ENTRY'!I560,"")))</f>
        <v/>
      </c>
      <c r="EH561" s="4" t="str">
        <f>IF('DATA ENTRY'!CK560="","",IF('DATA ENTRY'!CK560="","",IF(AND($EF$4='DATA ENTRY'!G560,$EH$4='DATA ENTRY'!F560),'DATA ENTRY'!CK560,"")))</f>
        <v/>
      </c>
      <c r="EI561" s="3" t="str">
        <f>IF('DATA ENTRY'!CK560="","",IF('DATA ENTRY'!N560="","",IF(AND($EF$4='DATA ENTRY'!G560,$EH$4='DATA ENTRY'!F560),'DATA ENTRY'!N560,"")))</f>
        <v/>
      </c>
      <c r="EJ561" s="107" t="str">
        <f>IF('DATA ENTRY'!CK560="","",IF('DATA ENTRY'!O560="","",IF(AND($EF$4='DATA ENTRY'!G560,$EH$4='DATA ENTRY'!F560),'DATA ENTRY'!O560,"")))</f>
        <v/>
      </c>
      <c r="EK561" s="3" t="str">
        <f>IF('DATA ENTRY'!CK560="","",IF('DATA ENTRY'!P560="","",IF(AND($EF$4='DATA ENTRY'!G560,$EH$4='DATA ENTRY'!F560),'DATA ENTRY'!P560,"")))</f>
        <v/>
      </c>
      <c r="EL561" s="107" t="str">
        <f>IF('DATA ENTRY'!CK560="","",IF('DATA ENTRY'!Q560="","",IF(AND($EF$4='DATA ENTRY'!G560,$EH$4='DATA ENTRY'!F560),'DATA ENTRY'!Q560,"")))</f>
        <v/>
      </c>
      <c r="EM561" s="3" t="str">
        <f>IF('DATA ENTRY'!CK560="","",IF('DATA ENTRY'!R560="","",IF(AND($EF$4='DATA ENTRY'!G560,$EH$4='DATA ENTRY'!F560),'DATA ENTRY'!R560,"")))</f>
        <v/>
      </c>
      <c r="EN561" s="107" t="str">
        <f>IF('DATA ENTRY'!CK560="","",IF('DATA ENTRY'!S560="","",IF(AND($EF$4='DATA ENTRY'!G560,$EH$4='DATA ENTRY'!F560),'DATA ENTRY'!S560,"")))</f>
        <v/>
      </c>
      <c r="EO561" s="3" t="str">
        <f>IF('DATA ENTRY'!CK560="","",IF('DATA ENTRY'!E560="","",IF(AND($EF$4='DATA ENTRY'!G560,$EH$4='DATA ENTRY'!F560),'DATA ENTRY'!E560,"")))</f>
        <v/>
      </c>
      <c r="EP561" s="3" t="str">
        <f>IF('DATA ENTRY'!CK560="","",IF('DATA ENTRY'!D560="","",IF(AND($EF$4='DATA ENTRY'!G560,$EH$4='DATA ENTRY'!F560),'DATA ENTRY'!D560,"")))</f>
        <v/>
      </c>
      <c r="EQ561" s="3" t="str">
        <f>IF('DATA ENTRY'!CK560="","",IF('DATA ENTRY'!W560="","",IF(AND($EF$4='DATA ENTRY'!G560,$EH$4='DATA ENTRY'!F560),'DATA ENTRY'!W560,"")))</f>
        <v/>
      </c>
      <c r="ER561" s="3" t="str">
        <f>IF('DATA ENTRY'!CK560="","",IF('DATA ENTRY'!X560="","",IF(AND($EF$4='DATA ENTRY'!G560,$EH$4='DATA ENTRY'!F560),'DATA ENTRY'!X560,"")))</f>
        <v/>
      </c>
      <c r="ES561" s="108" t="str">
        <f t="shared" si="143"/>
        <v/>
      </c>
      <c r="ET561" s="108" t="str">
        <f>IF('DATA ENTRY'!CK560="","",IF('DATA ENTRY'!D560="","",IF(AND($EF$4='DATA ENTRY'!G560,$EH$4='DATA ENTRY'!F560),'DATA ENTRY'!G560,"")))</f>
        <v/>
      </c>
      <c r="EY561">
        <f t="shared" si="144"/>
        <v>0</v>
      </c>
    </row>
    <row r="562" spans="1:155">
      <c r="A562" t="str">
        <f>IF(S562=0,"",1+(MAX($A$7:A561)))</f>
        <v/>
      </c>
      <c r="B562" s="224">
        <v>556</v>
      </c>
      <c r="C562" s="3" t="str">
        <f>IF('DATA ENTRY'!CK561="","",IF('DATA ENTRY'!B561="","",IF($D$4="All Post",'DATA ENTRY'!B561,IF(AND($D$4='DATA ENTRY'!CK561),'DATA ENTRY'!B561,""))))</f>
        <v/>
      </c>
      <c r="D562" s="3" t="str">
        <f>IF('DATA ENTRY'!CK561="","",IF('DATA ENTRY'!C561="","",IF($D$4="All Post",'DATA ENTRY'!C561,IF(AND($D$4='DATA ENTRY'!CK561),'DATA ENTRY'!C561,""))))</f>
        <v/>
      </c>
      <c r="E562" s="4" t="str">
        <f>IF('DATA ENTRY'!CK561="","",IF('DATA ENTRY'!I561="","",IF($D$4="All Post",'DATA ENTRY'!I561,IF(AND($D$4='DATA ENTRY'!CK561),'DATA ENTRY'!I561,""))))</f>
        <v/>
      </c>
      <c r="F562" s="4" t="str">
        <f>IF('DATA ENTRY'!CK561="","",IF('DATA ENTRY'!CK561="","",IF($D$4="All Post",'DATA ENTRY'!CK561,IF(AND($D$4='DATA ENTRY'!CK561),'DATA ENTRY'!CK561,""))))</f>
        <v/>
      </c>
      <c r="G562" s="3" t="str">
        <f>IF('DATA ENTRY'!CK561="","",IF('DATA ENTRY'!N561="","",IF($D$4="All Post",'DATA ENTRY'!N561,IF(AND($D$4='DATA ENTRY'!CK561),'DATA ENTRY'!N561,""))))</f>
        <v/>
      </c>
      <c r="H562" s="107" t="str">
        <f>IF('DATA ENTRY'!CK561="","",IF('DATA ENTRY'!O561="","",IF($D$4="All Post",'DATA ENTRY'!O561,IF(AND($D$4='DATA ENTRY'!CK561),'DATA ENTRY'!O561,""))))</f>
        <v/>
      </c>
      <c r="I562" s="3" t="str">
        <f>IF('DATA ENTRY'!CK561="","",IF('DATA ENTRY'!P561="","",IF($D$4="All Post",'DATA ENTRY'!P561,IF(AND($D$4='DATA ENTRY'!CK561),'DATA ENTRY'!P561,""))))</f>
        <v/>
      </c>
      <c r="J562" s="107" t="str">
        <f>IF('DATA ENTRY'!CK561="","",IF('DATA ENTRY'!Q561="","",IF($D$4="All Post",'DATA ENTRY'!Q561,IF(AND($D$4='DATA ENTRY'!CK561),'DATA ENTRY'!Q561,""))))</f>
        <v/>
      </c>
      <c r="K562" s="3" t="str">
        <f>IF('DATA ENTRY'!CK561="","",IF('DATA ENTRY'!R561="","",IF($D$4="All Post",'DATA ENTRY'!R561,IF(AND($D$4='DATA ENTRY'!CK561),'DATA ENTRY'!R561,""))))</f>
        <v/>
      </c>
      <c r="L562" s="3" t="str">
        <f>IF('DATA ENTRY'!CK561="","",IF('DATA ENTRY'!S561="","",IF($D$4="All Post",'DATA ENTRY'!S561,IF(AND($D$4='DATA ENTRY'!CK561),'DATA ENTRY'!S561,""))))</f>
        <v/>
      </c>
      <c r="M562" s="3" t="str">
        <f>IF('DATA ENTRY'!CK561="","",IF('DATA ENTRY'!E561="","",IF($D$4="All Post",'DATA ENTRY'!E561,IF(AND($D$4='DATA ENTRY'!CK561),'DATA ENTRY'!E561,""))))</f>
        <v/>
      </c>
      <c r="N562" s="3" t="str">
        <f>IF('DATA ENTRY'!CK561="","",IF('DATA ENTRY'!W561="","",IF($D$4="All Post",'DATA ENTRY'!W561,IF(AND($D$4='DATA ENTRY'!CK561),'DATA ENTRY'!W561,""))))</f>
        <v/>
      </c>
      <c r="O562" s="3" t="str">
        <f>IF('DATA ENTRY'!CK561="","",IF('DATA ENTRY'!X561="","",IF($D$4="All Post",'DATA ENTRY'!X561,IF(AND($D$4='DATA ENTRY'!CK561),'DATA ENTRY'!X561,""))))</f>
        <v/>
      </c>
      <c r="P562" s="3" t="str">
        <f>IF('DATA ENTRY'!CK561="","",IF('DATA ENTRY'!G561="","",IF($D$4="All Post",'DATA ENTRY'!G561,IF(AND($D$4='DATA ENTRY'!CK561),'DATA ENTRY'!G561,""))))</f>
        <v/>
      </c>
      <c r="S562">
        <f t="shared" si="131"/>
        <v>0</v>
      </c>
      <c r="T562" t="str">
        <f t="shared" si="132"/>
        <v/>
      </c>
      <c r="BZ562" t="str">
        <f t="shared" si="133"/>
        <v/>
      </c>
      <c r="CA562" t="str">
        <f t="shared" si="134"/>
        <v/>
      </c>
      <c r="CB562" s="224">
        <v>556</v>
      </c>
      <c r="CC562" s="3" t="str">
        <f>IF('DATA ENTRY'!CK561="","",IF('DATA ENTRY'!B561="","",IF(AND($CD$4='DATA ENTRY'!CK561,$CG$4='DATA ENTRY'!D561),'DATA ENTRY'!B561,"")))</f>
        <v/>
      </c>
      <c r="CD562" s="3" t="str">
        <f>IF('DATA ENTRY'!CK561="","",IF('DATA ENTRY'!C561="","",IF(AND($CD$4='DATA ENTRY'!CK561,$CG$4='DATA ENTRY'!D561),'DATA ENTRY'!C561,"")))</f>
        <v/>
      </c>
      <c r="CE562" s="4" t="str">
        <f>IF('DATA ENTRY'!CK561="","",IF('DATA ENTRY'!I561="","",IF(AND($CD$4='DATA ENTRY'!CK561,$CG$4='DATA ENTRY'!D561),'DATA ENTRY'!I561,"")))</f>
        <v/>
      </c>
      <c r="CF562" s="4" t="str">
        <f>IF('DATA ENTRY'!CK561="","",IF('DATA ENTRY'!CK561="","",IF(AND($CD$4='DATA ENTRY'!CK561,$CG$4='DATA ENTRY'!D561),'DATA ENTRY'!CK561,"")))</f>
        <v/>
      </c>
      <c r="CG562" s="3" t="str">
        <f>IF('DATA ENTRY'!CK561="","",IF('DATA ENTRY'!N561="","",IF(AND($CD$4='DATA ENTRY'!CK561,$CG$4='DATA ENTRY'!D561),'DATA ENTRY'!N561,"")))</f>
        <v/>
      </c>
      <c r="CH562" s="107" t="str">
        <f>IF('DATA ENTRY'!CK561="","",IF('DATA ENTRY'!O561="","",IF(AND($CD$4='DATA ENTRY'!CK561,$CG$4='DATA ENTRY'!D561),'DATA ENTRY'!O561,"")))</f>
        <v/>
      </c>
      <c r="CI562" s="3" t="str">
        <f>IF('DATA ENTRY'!CK561="","",IF('DATA ENTRY'!P561="","",IF(AND($CD$4='DATA ENTRY'!CK561,$CG$4='DATA ENTRY'!D561),'DATA ENTRY'!P561,"")))</f>
        <v/>
      </c>
      <c r="CJ562" s="107" t="str">
        <f>IF('DATA ENTRY'!CK561="","",IF('DATA ENTRY'!Q561="","",IF(AND($CD$4='DATA ENTRY'!CK561,$CG$4='DATA ENTRY'!D561),'DATA ENTRY'!Q561,"")))</f>
        <v/>
      </c>
      <c r="CK562" s="3" t="str">
        <f>IF('DATA ENTRY'!CK561="","",IF('DATA ENTRY'!R561="","",IF(AND($CD$4='DATA ENTRY'!CK561,$CG$4='DATA ENTRY'!D561),'DATA ENTRY'!R561,"")))</f>
        <v/>
      </c>
      <c r="CL562" s="3" t="str">
        <f>IF('DATA ENTRY'!CK561="","",IF('DATA ENTRY'!S561="","",IF(AND($CD$4='DATA ENTRY'!CK561,$CG$4='DATA ENTRY'!D561),'DATA ENTRY'!S561,"")))</f>
        <v/>
      </c>
      <c r="CM562" s="3" t="str">
        <f>IF('DATA ENTRY'!CK561="","",IF('DATA ENTRY'!E561="","",IF(AND($CD$4='DATA ENTRY'!CK561,$CG$4='DATA ENTRY'!D561),'DATA ENTRY'!E561,"")))</f>
        <v/>
      </c>
      <c r="CN562" s="3" t="str">
        <f>IF('DATA ENTRY'!CK561="","",IF('DATA ENTRY'!W561="","",IF(AND($CD$4='DATA ENTRY'!CK561,$CG$4='DATA ENTRY'!D561),'DATA ENTRY'!W561,"")))</f>
        <v/>
      </c>
      <c r="CO562" s="3" t="str">
        <f>IF('DATA ENTRY'!CK561="","",IF('DATA ENTRY'!X561="","",IF(AND($CD$4='DATA ENTRY'!CK561,$CG$4='DATA ENTRY'!D561),'DATA ENTRY'!X561,"")))</f>
        <v/>
      </c>
      <c r="CP562" s="108" t="str">
        <f t="shared" si="135"/>
        <v/>
      </c>
      <c r="CQ562" s="108" t="str">
        <f>IF('DATA ENTRY'!CK561="","",IF('DATA ENTRY'!G561="","",IF(AND($CD$4='DATA ENTRY'!CK561,$CG$4='DATA ENTRY'!D561),'DATA ENTRY'!G561,"")))</f>
        <v/>
      </c>
      <c r="CR562" s="230" t="str">
        <f>IF('DATA ENTRY'!CK561="","",IF('DATA ENTRY'!D561="","",IF(AND($CD$4='DATA ENTRY'!CK561,$CG$4='DATA ENTRY'!D561),'DATA ENTRY'!D561,"")))</f>
        <v/>
      </c>
      <c r="CS562">
        <f t="shared" si="136"/>
        <v>0</v>
      </c>
      <c r="CT562">
        <f t="shared" si="137"/>
        <v>0</v>
      </c>
      <c r="CV562" s="139"/>
      <c r="CX562">
        <f t="shared" si="138"/>
        <v>0</v>
      </c>
      <c r="DB562" t="str">
        <f t="shared" si="145"/>
        <v/>
      </c>
      <c r="DC562" t="str">
        <f t="shared" si="146"/>
        <v/>
      </c>
      <c r="DD562" s="224">
        <v>556</v>
      </c>
      <c r="DE562" s="3" t="str">
        <f>IF('DATA ENTRY'!CK561="","",IF('DATA ENTRY'!B561="","",IF(AND($DF$4='DATA ENTRY'!D561),'DATA ENTRY'!B561,"")))</f>
        <v/>
      </c>
      <c r="DF562" s="3" t="str">
        <f>IF('DATA ENTRY'!CK561="","",IF('DATA ENTRY'!C561="","",IF(AND($DF$4='DATA ENTRY'!D561),'DATA ENTRY'!C561,"")))</f>
        <v/>
      </c>
      <c r="DG562" s="4" t="str">
        <f>IF('DATA ENTRY'!CK561="","",IF('DATA ENTRY'!I561="","",IF(AND($DF$4='DATA ENTRY'!D561),'DATA ENTRY'!I561,"")))</f>
        <v/>
      </c>
      <c r="DH562" s="4" t="str">
        <f>IF('DATA ENTRY'!CK561="","",IF('DATA ENTRY'!CK561="","",IF(AND($DF$4='DATA ENTRY'!D561),'DATA ENTRY'!CK561,"")))</f>
        <v/>
      </c>
      <c r="DI562" s="3" t="str">
        <f>IF('DATA ENTRY'!CK561="","",IF('DATA ENTRY'!N561="","",IF(AND($DF$4='DATA ENTRY'!D561),'DATA ENTRY'!N561,"")))</f>
        <v/>
      </c>
      <c r="DJ562" s="107" t="str">
        <f>IF('DATA ENTRY'!CK561="","",IF('DATA ENTRY'!O561="","",IF(AND($DF$4='DATA ENTRY'!D561),'DATA ENTRY'!O561,"")))</f>
        <v/>
      </c>
      <c r="DK562" s="3" t="str">
        <f>IF('DATA ENTRY'!CK561="","",IF('DATA ENTRY'!P561="","",IF(AND($DF$4='DATA ENTRY'!D561),'DATA ENTRY'!P561,"")))</f>
        <v/>
      </c>
      <c r="DL562" s="107" t="str">
        <f>IF('DATA ENTRY'!CK561="","",IF('DATA ENTRY'!Q561="","",IF(AND($DF$4='DATA ENTRY'!D561),'DATA ENTRY'!Q561,"")))</f>
        <v/>
      </c>
      <c r="DM562" s="3" t="str">
        <f>IF('DATA ENTRY'!CK561="","",IF('DATA ENTRY'!R561="","",IF(AND($DF$4='DATA ENTRY'!D561),'DATA ENTRY'!R561,"")))</f>
        <v/>
      </c>
      <c r="DN562" s="107" t="str">
        <f>IF('DATA ENTRY'!CK561="","",IF('DATA ENTRY'!S561="","",IF(AND($DF$4='DATA ENTRY'!D561),'DATA ENTRY'!S561,"")))</f>
        <v/>
      </c>
      <c r="DO562" s="3" t="str">
        <f>IF('DATA ENTRY'!CK561="","",IF('DATA ENTRY'!E561="","",IF(AND($DF$4='DATA ENTRY'!D561),'DATA ENTRY'!E561,"")))</f>
        <v/>
      </c>
      <c r="DP562" s="3" t="str">
        <f>IF('DATA ENTRY'!CK561="","",IF('DATA ENTRY'!D561="","",IF(AND($DF$4='DATA ENTRY'!D561),'DATA ENTRY'!D561,"")))</f>
        <v/>
      </c>
      <c r="DQ562" s="3" t="str">
        <f>IF('DATA ENTRY'!CK561="","",IF('DATA ENTRY'!W561="","",IF(AND($DF$4='DATA ENTRY'!D561),'DATA ENTRY'!W561,"")))</f>
        <v/>
      </c>
      <c r="DR562" s="3" t="str">
        <f>IF('DATA ENTRY'!CK561="","",IF('DATA ENTRY'!X561="","",IF(AND($DF$4='DATA ENTRY'!D561),'DATA ENTRY'!X561,"")))</f>
        <v/>
      </c>
      <c r="DS562" s="108" t="str">
        <f t="shared" si="139"/>
        <v/>
      </c>
      <c r="DT562" s="108" t="str">
        <f>IF('DATA ENTRY'!CK561="","",IF('DATA ENTRY'!D561="","",IF(AND($DF$4='DATA ENTRY'!D561),'DATA ENTRY'!G561,"")))</f>
        <v/>
      </c>
      <c r="DY562">
        <f t="shared" si="140"/>
        <v>0</v>
      </c>
      <c r="EB562" t="str">
        <f t="shared" si="141"/>
        <v/>
      </c>
      <c r="EC562" t="str">
        <f t="shared" si="142"/>
        <v/>
      </c>
      <c r="ED562" s="224">
        <v>556</v>
      </c>
      <c r="EE562" s="3" t="str">
        <f>IF('DATA ENTRY'!CK561="","",IF('DATA ENTRY'!B561="","",IF(AND($EF$4='DATA ENTRY'!G561,$EH$4='DATA ENTRY'!F561),'DATA ENTRY'!B561,"")))</f>
        <v/>
      </c>
      <c r="EF562" s="3" t="str">
        <f>IF('DATA ENTRY'!CK561="","",IF('DATA ENTRY'!C561="","",IF(AND($EF$4='DATA ENTRY'!G561,$EH$4='DATA ENTRY'!F561),'DATA ENTRY'!C561,"")))</f>
        <v/>
      </c>
      <c r="EG562" s="4" t="str">
        <f>IF('DATA ENTRY'!CK561="","",IF('DATA ENTRY'!I561="","",IF(AND($EF$4='DATA ENTRY'!G561,$EH$4='DATA ENTRY'!F561),'DATA ENTRY'!I561,"")))</f>
        <v/>
      </c>
      <c r="EH562" s="4" t="str">
        <f>IF('DATA ENTRY'!CK561="","",IF('DATA ENTRY'!CK561="","",IF(AND($EF$4='DATA ENTRY'!G561,$EH$4='DATA ENTRY'!F561),'DATA ENTRY'!CK561,"")))</f>
        <v/>
      </c>
      <c r="EI562" s="3" t="str">
        <f>IF('DATA ENTRY'!CK561="","",IF('DATA ENTRY'!N561="","",IF(AND($EF$4='DATA ENTRY'!G561,$EH$4='DATA ENTRY'!F561),'DATA ENTRY'!N561,"")))</f>
        <v/>
      </c>
      <c r="EJ562" s="107" t="str">
        <f>IF('DATA ENTRY'!CK561="","",IF('DATA ENTRY'!O561="","",IF(AND($EF$4='DATA ENTRY'!G561,$EH$4='DATA ENTRY'!F561),'DATA ENTRY'!O561,"")))</f>
        <v/>
      </c>
      <c r="EK562" s="3" t="str">
        <f>IF('DATA ENTRY'!CK561="","",IF('DATA ENTRY'!P561="","",IF(AND($EF$4='DATA ENTRY'!G561,$EH$4='DATA ENTRY'!F561),'DATA ENTRY'!P561,"")))</f>
        <v/>
      </c>
      <c r="EL562" s="107" t="str">
        <f>IF('DATA ENTRY'!CK561="","",IF('DATA ENTRY'!Q561="","",IF(AND($EF$4='DATA ENTRY'!G561,$EH$4='DATA ENTRY'!F561),'DATA ENTRY'!Q561,"")))</f>
        <v/>
      </c>
      <c r="EM562" s="3" t="str">
        <f>IF('DATA ENTRY'!CK561="","",IF('DATA ENTRY'!R561="","",IF(AND($EF$4='DATA ENTRY'!G561,$EH$4='DATA ENTRY'!F561),'DATA ENTRY'!R561,"")))</f>
        <v/>
      </c>
      <c r="EN562" s="107" t="str">
        <f>IF('DATA ENTRY'!CK561="","",IF('DATA ENTRY'!S561="","",IF(AND($EF$4='DATA ENTRY'!G561,$EH$4='DATA ENTRY'!F561),'DATA ENTRY'!S561,"")))</f>
        <v/>
      </c>
      <c r="EO562" s="3" t="str">
        <f>IF('DATA ENTRY'!CK561="","",IF('DATA ENTRY'!E561="","",IF(AND($EF$4='DATA ENTRY'!G561,$EH$4='DATA ENTRY'!F561),'DATA ENTRY'!E561,"")))</f>
        <v/>
      </c>
      <c r="EP562" s="3" t="str">
        <f>IF('DATA ENTRY'!CK561="","",IF('DATA ENTRY'!D561="","",IF(AND($EF$4='DATA ENTRY'!G561,$EH$4='DATA ENTRY'!F561),'DATA ENTRY'!D561,"")))</f>
        <v/>
      </c>
      <c r="EQ562" s="3" t="str">
        <f>IF('DATA ENTRY'!CK561="","",IF('DATA ENTRY'!W561="","",IF(AND($EF$4='DATA ENTRY'!G561,$EH$4='DATA ENTRY'!F561),'DATA ENTRY'!W561,"")))</f>
        <v/>
      </c>
      <c r="ER562" s="3" t="str">
        <f>IF('DATA ENTRY'!CK561="","",IF('DATA ENTRY'!X561="","",IF(AND($EF$4='DATA ENTRY'!G561,$EH$4='DATA ENTRY'!F561),'DATA ENTRY'!X561,"")))</f>
        <v/>
      </c>
      <c r="ES562" s="108" t="str">
        <f t="shared" si="143"/>
        <v/>
      </c>
      <c r="ET562" s="108" t="str">
        <f>IF('DATA ENTRY'!CK561="","",IF('DATA ENTRY'!D561="","",IF(AND($EF$4='DATA ENTRY'!G561,$EH$4='DATA ENTRY'!F561),'DATA ENTRY'!G561,"")))</f>
        <v/>
      </c>
      <c r="EY562">
        <f t="shared" si="144"/>
        <v>0</v>
      </c>
    </row>
    <row r="563" spans="1:155">
      <c r="A563" t="str">
        <f>IF(S563=0,"",1+(MAX($A$7:A562)))</f>
        <v/>
      </c>
      <c r="B563" s="224">
        <v>557</v>
      </c>
      <c r="C563" s="3" t="str">
        <f>IF('DATA ENTRY'!CK562="","",IF('DATA ENTRY'!B562="","",IF($D$4="All Post",'DATA ENTRY'!B562,IF(AND($D$4='DATA ENTRY'!CK562),'DATA ENTRY'!B562,""))))</f>
        <v/>
      </c>
      <c r="D563" s="3" t="str">
        <f>IF('DATA ENTRY'!CK562="","",IF('DATA ENTRY'!C562="","",IF($D$4="All Post",'DATA ENTRY'!C562,IF(AND($D$4='DATA ENTRY'!CK562),'DATA ENTRY'!C562,""))))</f>
        <v/>
      </c>
      <c r="E563" s="4" t="str">
        <f>IF('DATA ENTRY'!CK562="","",IF('DATA ENTRY'!I562="","",IF($D$4="All Post",'DATA ENTRY'!I562,IF(AND($D$4='DATA ENTRY'!CK562),'DATA ENTRY'!I562,""))))</f>
        <v/>
      </c>
      <c r="F563" s="4" t="str">
        <f>IF('DATA ENTRY'!CK562="","",IF('DATA ENTRY'!CK562="","",IF($D$4="All Post",'DATA ENTRY'!CK562,IF(AND($D$4='DATA ENTRY'!CK562),'DATA ENTRY'!CK562,""))))</f>
        <v/>
      </c>
      <c r="G563" s="3" t="str">
        <f>IF('DATA ENTRY'!CK562="","",IF('DATA ENTRY'!N562="","",IF($D$4="All Post",'DATA ENTRY'!N562,IF(AND($D$4='DATA ENTRY'!CK562),'DATA ENTRY'!N562,""))))</f>
        <v/>
      </c>
      <c r="H563" s="107" t="str">
        <f>IF('DATA ENTRY'!CK562="","",IF('DATA ENTRY'!O562="","",IF($D$4="All Post",'DATA ENTRY'!O562,IF(AND($D$4='DATA ENTRY'!CK562),'DATA ENTRY'!O562,""))))</f>
        <v/>
      </c>
      <c r="I563" s="3" t="str">
        <f>IF('DATA ENTRY'!CK562="","",IF('DATA ENTRY'!P562="","",IF($D$4="All Post",'DATA ENTRY'!P562,IF(AND($D$4='DATA ENTRY'!CK562),'DATA ENTRY'!P562,""))))</f>
        <v/>
      </c>
      <c r="J563" s="107" t="str">
        <f>IF('DATA ENTRY'!CK562="","",IF('DATA ENTRY'!Q562="","",IF($D$4="All Post",'DATA ENTRY'!Q562,IF(AND($D$4='DATA ENTRY'!CK562),'DATA ENTRY'!Q562,""))))</f>
        <v/>
      </c>
      <c r="K563" s="3" t="str">
        <f>IF('DATA ENTRY'!CK562="","",IF('DATA ENTRY'!R562="","",IF($D$4="All Post",'DATA ENTRY'!R562,IF(AND($D$4='DATA ENTRY'!CK562),'DATA ENTRY'!R562,""))))</f>
        <v/>
      </c>
      <c r="L563" s="3" t="str">
        <f>IF('DATA ENTRY'!CK562="","",IF('DATA ENTRY'!S562="","",IF($D$4="All Post",'DATA ENTRY'!S562,IF(AND($D$4='DATA ENTRY'!CK562),'DATA ENTRY'!S562,""))))</f>
        <v/>
      </c>
      <c r="M563" s="3" t="str">
        <f>IF('DATA ENTRY'!CK562="","",IF('DATA ENTRY'!E562="","",IF($D$4="All Post",'DATA ENTRY'!E562,IF(AND($D$4='DATA ENTRY'!CK562),'DATA ENTRY'!E562,""))))</f>
        <v/>
      </c>
      <c r="N563" s="3" t="str">
        <f>IF('DATA ENTRY'!CK562="","",IF('DATA ENTRY'!W562="","",IF($D$4="All Post",'DATA ENTRY'!W562,IF(AND($D$4='DATA ENTRY'!CK562),'DATA ENTRY'!W562,""))))</f>
        <v/>
      </c>
      <c r="O563" s="3" t="str">
        <f>IF('DATA ENTRY'!CK562="","",IF('DATA ENTRY'!X562="","",IF($D$4="All Post",'DATA ENTRY'!X562,IF(AND($D$4='DATA ENTRY'!CK562),'DATA ENTRY'!X562,""))))</f>
        <v/>
      </c>
      <c r="P563" s="3" t="str">
        <f>IF('DATA ENTRY'!CK562="","",IF('DATA ENTRY'!G562="","",IF($D$4="All Post",'DATA ENTRY'!G562,IF(AND($D$4='DATA ENTRY'!CK562),'DATA ENTRY'!G562,""))))</f>
        <v/>
      </c>
      <c r="S563">
        <f t="shared" si="131"/>
        <v>0</v>
      </c>
      <c r="T563" t="str">
        <f t="shared" si="132"/>
        <v/>
      </c>
      <c r="BZ563" t="str">
        <f t="shared" si="133"/>
        <v/>
      </c>
      <c r="CA563" t="str">
        <f t="shared" si="134"/>
        <v/>
      </c>
      <c r="CB563" s="224">
        <v>557</v>
      </c>
      <c r="CC563" s="3" t="str">
        <f>IF('DATA ENTRY'!CK562="","",IF('DATA ENTRY'!B562="","",IF(AND($CD$4='DATA ENTRY'!CK562,$CG$4='DATA ENTRY'!D562),'DATA ENTRY'!B562,"")))</f>
        <v/>
      </c>
      <c r="CD563" s="3" t="str">
        <f>IF('DATA ENTRY'!CK562="","",IF('DATA ENTRY'!C562="","",IF(AND($CD$4='DATA ENTRY'!CK562,$CG$4='DATA ENTRY'!D562),'DATA ENTRY'!C562,"")))</f>
        <v/>
      </c>
      <c r="CE563" s="4" t="str">
        <f>IF('DATA ENTRY'!CK562="","",IF('DATA ENTRY'!I562="","",IF(AND($CD$4='DATA ENTRY'!CK562,$CG$4='DATA ENTRY'!D562),'DATA ENTRY'!I562,"")))</f>
        <v/>
      </c>
      <c r="CF563" s="4" t="str">
        <f>IF('DATA ENTRY'!CK562="","",IF('DATA ENTRY'!CK562="","",IF(AND($CD$4='DATA ENTRY'!CK562,$CG$4='DATA ENTRY'!D562),'DATA ENTRY'!CK562,"")))</f>
        <v/>
      </c>
      <c r="CG563" s="3" t="str">
        <f>IF('DATA ENTRY'!CK562="","",IF('DATA ENTRY'!N562="","",IF(AND($CD$4='DATA ENTRY'!CK562,$CG$4='DATA ENTRY'!D562),'DATA ENTRY'!N562,"")))</f>
        <v/>
      </c>
      <c r="CH563" s="107" t="str">
        <f>IF('DATA ENTRY'!CK562="","",IF('DATA ENTRY'!O562="","",IF(AND($CD$4='DATA ENTRY'!CK562,$CG$4='DATA ENTRY'!D562),'DATA ENTRY'!O562,"")))</f>
        <v/>
      </c>
      <c r="CI563" s="3" t="str">
        <f>IF('DATA ENTRY'!CK562="","",IF('DATA ENTRY'!P562="","",IF(AND($CD$4='DATA ENTRY'!CK562,$CG$4='DATA ENTRY'!D562),'DATA ENTRY'!P562,"")))</f>
        <v/>
      </c>
      <c r="CJ563" s="107" t="str">
        <f>IF('DATA ENTRY'!CK562="","",IF('DATA ENTRY'!Q562="","",IF(AND($CD$4='DATA ENTRY'!CK562,$CG$4='DATA ENTRY'!D562),'DATA ENTRY'!Q562,"")))</f>
        <v/>
      </c>
      <c r="CK563" s="3" t="str">
        <f>IF('DATA ENTRY'!CK562="","",IF('DATA ENTRY'!R562="","",IF(AND($CD$4='DATA ENTRY'!CK562,$CG$4='DATA ENTRY'!D562),'DATA ENTRY'!R562,"")))</f>
        <v/>
      </c>
      <c r="CL563" s="3" t="str">
        <f>IF('DATA ENTRY'!CK562="","",IF('DATA ENTRY'!S562="","",IF(AND($CD$4='DATA ENTRY'!CK562,$CG$4='DATA ENTRY'!D562),'DATA ENTRY'!S562,"")))</f>
        <v/>
      </c>
      <c r="CM563" s="3" t="str">
        <f>IF('DATA ENTRY'!CK562="","",IF('DATA ENTRY'!E562="","",IF(AND($CD$4='DATA ENTRY'!CK562,$CG$4='DATA ENTRY'!D562),'DATA ENTRY'!E562,"")))</f>
        <v/>
      </c>
      <c r="CN563" s="3" t="str">
        <f>IF('DATA ENTRY'!CK562="","",IF('DATA ENTRY'!W562="","",IF(AND($CD$4='DATA ENTRY'!CK562,$CG$4='DATA ENTRY'!D562),'DATA ENTRY'!W562,"")))</f>
        <v/>
      </c>
      <c r="CO563" s="3" t="str">
        <f>IF('DATA ENTRY'!CK562="","",IF('DATA ENTRY'!X562="","",IF(AND($CD$4='DATA ENTRY'!CK562,$CG$4='DATA ENTRY'!D562),'DATA ENTRY'!X562,"")))</f>
        <v/>
      </c>
      <c r="CP563" s="108" t="str">
        <f t="shared" si="135"/>
        <v/>
      </c>
      <c r="CQ563" s="108" t="str">
        <f>IF('DATA ENTRY'!CK562="","",IF('DATA ENTRY'!G562="","",IF(AND($CD$4='DATA ENTRY'!CK562,$CG$4='DATA ENTRY'!D562),'DATA ENTRY'!G562,"")))</f>
        <v/>
      </c>
      <c r="CR563" s="230" t="str">
        <f>IF('DATA ENTRY'!CK562="","",IF('DATA ENTRY'!D562="","",IF(AND($CD$4='DATA ENTRY'!CK562,$CG$4='DATA ENTRY'!D562),'DATA ENTRY'!D562,"")))</f>
        <v/>
      </c>
      <c r="CS563">
        <f t="shared" si="136"/>
        <v>0</v>
      </c>
      <c r="CT563">
        <f t="shared" si="137"/>
        <v>0</v>
      </c>
      <c r="CV563" s="139"/>
      <c r="CX563">
        <f t="shared" si="138"/>
        <v>0</v>
      </c>
      <c r="DB563" t="str">
        <f t="shared" si="145"/>
        <v/>
      </c>
      <c r="DC563" t="str">
        <f t="shared" si="146"/>
        <v/>
      </c>
      <c r="DD563" s="224">
        <v>557</v>
      </c>
      <c r="DE563" s="3" t="str">
        <f>IF('DATA ENTRY'!CK562="","",IF('DATA ENTRY'!B562="","",IF(AND($DF$4='DATA ENTRY'!D562),'DATA ENTRY'!B562,"")))</f>
        <v/>
      </c>
      <c r="DF563" s="3" t="str">
        <f>IF('DATA ENTRY'!CK562="","",IF('DATA ENTRY'!C562="","",IF(AND($DF$4='DATA ENTRY'!D562),'DATA ENTRY'!C562,"")))</f>
        <v/>
      </c>
      <c r="DG563" s="4" t="str">
        <f>IF('DATA ENTRY'!CK562="","",IF('DATA ENTRY'!I562="","",IF(AND($DF$4='DATA ENTRY'!D562),'DATA ENTRY'!I562,"")))</f>
        <v/>
      </c>
      <c r="DH563" s="4" t="str">
        <f>IF('DATA ENTRY'!CK562="","",IF('DATA ENTRY'!CK562="","",IF(AND($DF$4='DATA ENTRY'!D562),'DATA ENTRY'!CK562,"")))</f>
        <v/>
      </c>
      <c r="DI563" s="3" t="str">
        <f>IF('DATA ENTRY'!CK562="","",IF('DATA ENTRY'!N562="","",IF(AND($DF$4='DATA ENTRY'!D562),'DATA ENTRY'!N562,"")))</f>
        <v/>
      </c>
      <c r="DJ563" s="107" t="str">
        <f>IF('DATA ENTRY'!CK562="","",IF('DATA ENTRY'!O562="","",IF(AND($DF$4='DATA ENTRY'!D562),'DATA ENTRY'!O562,"")))</f>
        <v/>
      </c>
      <c r="DK563" s="3" t="str">
        <f>IF('DATA ENTRY'!CK562="","",IF('DATA ENTRY'!P562="","",IF(AND($DF$4='DATA ENTRY'!D562),'DATA ENTRY'!P562,"")))</f>
        <v/>
      </c>
      <c r="DL563" s="107" t="str">
        <f>IF('DATA ENTRY'!CK562="","",IF('DATA ENTRY'!Q562="","",IF(AND($DF$4='DATA ENTRY'!D562),'DATA ENTRY'!Q562,"")))</f>
        <v/>
      </c>
      <c r="DM563" s="3" t="str">
        <f>IF('DATA ENTRY'!CK562="","",IF('DATA ENTRY'!R562="","",IF(AND($DF$4='DATA ENTRY'!D562),'DATA ENTRY'!R562,"")))</f>
        <v/>
      </c>
      <c r="DN563" s="107" t="str">
        <f>IF('DATA ENTRY'!CK562="","",IF('DATA ENTRY'!S562="","",IF(AND($DF$4='DATA ENTRY'!D562),'DATA ENTRY'!S562,"")))</f>
        <v/>
      </c>
      <c r="DO563" s="3" t="str">
        <f>IF('DATA ENTRY'!CK562="","",IF('DATA ENTRY'!E562="","",IF(AND($DF$4='DATA ENTRY'!D562),'DATA ENTRY'!E562,"")))</f>
        <v/>
      </c>
      <c r="DP563" s="3" t="str">
        <f>IF('DATA ENTRY'!CK562="","",IF('DATA ENTRY'!D562="","",IF(AND($DF$4='DATA ENTRY'!D562),'DATA ENTRY'!D562,"")))</f>
        <v/>
      </c>
      <c r="DQ563" s="3" t="str">
        <f>IF('DATA ENTRY'!CK562="","",IF('DATA ENTRY'!W562="","",IF(AND($DF$4='DATA ENTRY'!D562),'DATA ENTRY'!W562,"")))</f>
        <v/>
      </c>
      <c r="DR563" s="3" t="str">
        <f>IF('DATA ENTRY'!CK562="","",IF('DATA ENTRY'!X562="","",IF(AND($DF$4='DATA ENTRY'!D562),'DATA ENTRY'!X562,"")))</f>
        <v/>
      </c>
      <c r="DS563" s="108" t="str">
        <f t="shared" si="139"/>
        <v/>
      </c>
      <c r="DT563" s="108" t="str">
        <f>IF('DATA ENTRY'!CK562="","",IF('DATA ENTRY'!D562="","",IF(AND($DF$4='DATA ENTRY'!D562),'DATA ENTRY'!G562,"")))</f>
        <v/>
      </c>
      <c r="DY563">
        <f t="shared" si="140"/>
        <v>0</v>
      </c>
      <c r="EB563" t="str">
        <f t="shared" si="141"/>
        <v/>
      </c>
      <c r="EC563" t="str">
        <f t="shared" si="142"/>
        <v/>
      </c>
      <c r="ED563" s="224">
        <v>557</v>
      </c>
      <c r="EE563" s="3" t="str">
        <f>IF('DATA ENTRY'!CK562="","",IF('DATA ENTRY'!B562="","",IF(AND($EF$4='DATA ENTRY'!G562,$EH$4='DATA ENTRY'!F562),'DATA ENTRY'!B562,"")))</f>
        <v/>
      </c>
      <c r="EF563" s="3" t="str">
        <f>IF('DATA ENTRY'!CK562="","",IF('DATA ENTRY'!C562="","",IF(AND($EF$4='DATA ENTRY'!G562,$EH$4='DATA ENTRY'!F562),'DATA ENTRY'!C562,"")))</f>
        <v/>
      </c>
      <c r="EG563" s="4" t="str">
        <f>IF('DATA ENTRY'!CK562="","",IF('DATA ENTRY'!I562="","",IF(AND($EF$4='DATA ENTRY'!G562,$EH$4='DATA ENTRY'!F562),'DATA ENTRY'!I562,"")))</f>
        <v/>
      </c>
      <c r="EH563" s="4" t="str">
        <f>IF('DATA ENTRY'!CK562="","",IF('DATA ENTRY'!CK562="","",IF(AND($EF$4='DATA ENTRY'!G562,$EH$4='DATA ENTRY'!F562),'DATA ENTRY'!CK562,"")))</f>
        <v/>
      </c>
      <c r="EI563" s="3" t="str">
        <f>IF('DATA ENTRY'!CK562="","",IF('DATA ENTRY'!N562="","",IF(AND($EF$4='DATA ENTRY'!G562,$EH$4='DATA ENTRY'!F562),'DATA ENTRY'!N562,"")))</f>
        <v/>
      </c>
      <c r="EJ563" s="107" t="str">
        <f>IF('DATA ENTRY'!CK562="","",IF('DATA ENTRY'!O562="","",IF(AND($EF$4='DATA ENTRY'!G562,$EH$4='DATA ENTRY'!F562),'DATA ENTRY'!O562,"")))</f>
        <v/>
      </c>
      <c r="EK563" s="3" t="str">
        <f>IF('DATA ENTRY'!CK562="","",IF('DATA ENTRY'!P562="","",IF(AND($EF$4='DATA ENTRY'!G562,$EH$4='DATA ENTRY'!F562),'DATA ENTRY'!P562,"")))</f>
        <v/>
      </c>
      <c r="EL563" s="107" t="str">
        <f>IF('DATA ENTRY'!CK562="","",IF('DATA ENTRY'!Q562="","",IF(AND($EF$4='DATA ENTRY'!G562,$EH$4='DATA ENTRY'!F562),'DATA ENTRY'!Q562,"")))</f>
        <v/>
      </c>
      <c r="EM563" s="3" t="str">
        <f>IF('DATA ENTRY'!CK562="","",IF('DATA ENTRY'!R562="","",IF(AND($EF$4='DATA ENTRY'!G562,$EH$4='DATA ENTRY'!F562),'DATA ENTRY'!R562,"")))</f>
        <v/>
      </c>
      <c r="EN563" s="107" t="str">
        <f>IF('DATA ENTRY'!CK562="","",IF('DATA ENTRY'!S562="","",IF(AND($EF$4='DATA ENTRY'!G562,$EH$4='DATA ENTRY'!F562),'DATA ENTRY'!S562,"")))</f>
        <v/>
      </c>
      <c r="EO563" s="3" t="str">
        <f>IF('DATA ENTRY'!CK562="","",IF('DATA ENTRY'!E562="","",IF(AND($EF$4='DATA ENTRY'!G562,$EH$4='DATA ENTRY'!F562),'DATA ENTRY'!E562,"")))</f>
        <v/>
      </c>
      <c r="EP563" s="3" t="str">
        <f>IF('DATA ENTRY'!CK562="","",IF('DATA ENTRY'!D562="","",IF(AND($EF$4='DATA ENTRY'!G562,$EH$4='DATA ENTRY'!F562),'DATA ENTRY'!D562,"")))</f>
        <v/>
      </c>
      <c r="EQ563" s="3" t="str">
        <f>IF('DATA ENTRY'!CK562="","",IF('DATA ENTRY'!W562="","",IF(AND($EF$4='DATA ENTRY'!G562,$EH$4='DATA ENTRY'!F562),'DATA ENTRY'!W562,"")))</f>
        <v/>
      </c>
      <c r="ER563" s="3" t="str">
        <f>IF('DATA ENTRY'!CK562="","",IF('DATA ENTRY'!X562="","",IF(AND($EF$4='DATA ENTRY'!G562,$EH$4='DATA ENTRY'!F562),'DATA ENTRY'!X562,"")))</f>
        <v/>
      </c>
      <c r="ES563" s="108" t="str">
        <f t="shared" si="143"/>
        <v/>
      </c>
      <c r="ET563" s="108" t="str">
        <f>IF('DATA ENTRY'!CK562="","",IF('DATA ENTRY'!D562="","",IF(AND($EF$4='DATA ENTRY'!G562,$EH$4='DATA ENTRY'!F562),'DATA ENTRY'!G562,"")))</f>
        <v/>
      </c>
      <c r="EY563">
        <f t="shared" si="144"/>
        <v>0</v>
      </c>
    </row>
    <row r="564" spans="1:155">
      <c r="A564" t="str">
        <f>IF(S564=0,"",1+(MAX($A$7:A563)))</f>
        <v/>
      </c>
      <c r="B564" s="224">
        <v>558</v>
      </c>
      <c r="C564" s="3" t="str">
        <f>IF('DATA ENTRY'!CK563="","",IF('DATA ENTRY'!B563="","",IF($D$4="All Post",'DATA ENTRY'!B563,IF(AND($D$4='DATA ENTRY'!CK563),'DATA ENTRY'!B563,""))))</f>
        <v/>
      </c>
      <c r="D564" s="3" t="str">
        <f>IF('DATA ENTRY'!CK563="","",IF('DATA ENTRY'!C563="","",IF($D$4="All Post",'DATA ENTRY'!C563,IF(AND($D$4='DATA ENTRY'!CK563),'DATA ENTRY'!C563,""))))</f>
        <v/>
      </c>
      <c r="E564" s="4" t="str">
        <f>IF('DATA ENTRY'!CK563="","",IF('DATA ENTRY'!I563="","",IF($D$4="All Post",'DATA ENTRY'!I563,IF(AND($D$4='DATA ENTRY'!CK563),'DATA ENTRY'!I563,""))))</f>
        <v/>
      </c>
      <c r="F564" s="4" t="str">
        <f>IF('DATA ENTRY'!CK563="","",IF('DATA ENTRY'!CK563="","",IF($D$4="All Post",'DATA ENTRY'!CK563,IF(AND($D$4='DATA ENTRY'!CK563),'DATA ENTRY'!CK563,""))))</f>
        <v/>
      </c>
      <c r="G564" s="3" t="str">
        <f>IF('DATA ENTRY'!CK563="","",IF('DATA ENTRY'!N563="","",IF($D$4="All Post",'DATA ENTRY'!N563,IF(AND($D$4='DATA ENTRY'!CK563),'DATA ENTRY'!N563,""))))</f>
        <v/>
      </c>
      <c r="H564" s="107" t="str">
        <f>IF('DATA ENTRY'!CK563="","",IF('DATA ENTRY'!O563="","",IF($D$4="All Post",'DATA ENTRY'!O563,IF(AND($D$4='DATA ENTRY'!CK563),'DATA ENTRY'!O563,""))))</f>
        <v/>
      </c>
      <c r="I564" s="3" t="str">
        <f>IF('DATA ENTRY'!CK563="","",IF('DATA ENTRY'!P563="","",IF($D$4="All Post",'DATA ENTRY'!P563,IF(AND($D$4='DATA ENTRY'!CK563),'DATA ENTRY'!P563,""))))</f>
        <v/>
      </c>
      <c r="J564" s="107" t="str">
        <f>IF('DATA ENTRY'!CK563="","",IF('DATA ENTRY'!Q563="","",IF($D$4="All Post",'DATA ENTRY'!Q563,IF(AND($D$4='DATA ENTRY'!CK563),'DATA ENTRY'!Q563,""))))</f>
        <v/>
      </c>
      <c r="K564" s="3" t="str">
        <f>IF('DATA ENTRY'!CK563="","",IF('DATA ENTRY'!R563="","",IF($D$4="All Post",'DATA ENTRY'!R563,IF(AND($D$4='DATA ENTRY'!CK563),'DATA ENTRY'!R563,""))))</f>
        <v/>
      </c>
      <c r="L564" s="3" t="str">
        <f>IF('DATA ENTRY'!CK563="","",IF('DATA ENTRY'!S563="","",IF($D$4="All Post",'DATA ENTRY'!S563,IF(AND($D$4='DATA ENTRY'!CK563),'DATA ENTRY'!S563,""))))</f>
        <v/>
      </c>
      <c r="M564" s="3" t="str">
        <f>IF('DATA ENTRY'!CK563="","",IF('DATA ENTRY'!E563="","",IF($D$4="All Post",'DATA ENTRY'!E563,IF(AND($D$4='DATA ENTRY'!CK563),'DATA ENTRY'!E563,""))))</f>
        <v/>
      </c>
      <c r="N564" s="3" t="str">
        <f>IF('DATA ENTRY'!CK563="","",IF('DATA ENTRY'!W563="","",IF($D$4="All Post",'DATA ENTRY'!W563,IF(AND($D$4='DATA ENTRY'!CK563),'DATA ENTRY'!W563,""))))</f>
        <v/>
      </c>
      <c r="O564" s="3" t="str">
        <f>IF('DATA ENTRY'!CK563="","",IF('DATA ENTRY'!X563="","",IF($D$4="All Post",'DATA ENTRY'!X563,IF(AND($D$4='DATA ENTRY'!CK563),'DATA ENTRY'!X563,""))))</f>
        <v/>
      </c>
      <c r="P564" s="3" t="str">
        <f>IF('DATA ENTRY'!CK563="","",IF('DATA ENTRY'!G563="","",IF($D$4="All Post",'DATA ENTRY'!G563,IF(AND($D$4='DATA ENTRY'!CK563),'DATA ENTRY'!G563,""))))</f>
        <v/>
      </c>
      <c r="S564">
        <f t="shared" si="131"/>
        <v>0</v>
      </c>
      <c r="T564" t="str">
        <f t="shared" si="132"/>
        <v/>
      </c>
      <c r="BZ564" t="str">
        <f t="shared" si="133"/>
        <v/>
      </c>
      <c r="CA564" t="str">
        <f t="shared" si="134"/>
        <v/>
      </c>
      <c r="CB564" s="224">
        <v>558</v>
      </c>
      <c r="CC564" s="3" t="str">
        <f>IF('DATA ENTRY'!CK563="","",IF('DATA ENTRY'!B563="","",IF(AND($CD$4='DATA ENTRY'!CK563,$CG$4='DATA ENTRY'!D563),'DATA ENTRY'!B563,"")))</f>
        <v/>
      </c>
      <c r="CD564" s="3" t="str">
        <f>IF('DATA ENTRY'!CK563="","",IF('DATA ENTRY'!C563="","",IF(AND($CD$4='DATA ENTRY'!CK563,$CG$4='DATA ENTRY'!D563),'DATA ENTRY'!C563,"")))</f>
        <v/>
      </c>
      <c r="CE564" s="4" t="str">
        <f>IF('DATA ENTRY'!CK563="","",IF('DATA ENTRY'!I563="","",IF(AND($CD$4='DATA ENTRY'!CK563,$CG$4='DATA ENTRY'!D563),'DATA ENTRY'!I563,"")))</f>
        <v/>
      </c>
      <c r="CF564" s="4" t="str">
        <f>IF('DATA ENTRY'!CK563="","",IF('DATA ENTRY'!CK563="","",IF(AND($CD$4='DATA ENTRY'!CK563,$CG$4='DATA ENTRY'!D563),'DATA ENTRY'!CK563,"")))</f>
        <v/>
      </c>
      <c r="CG564" s="3" t="str">
        <f>IF('DATA ENTRY'!CK563="","",IF('DATA ENTRY'!N563="","",IF(AND($CD$4='DATA ENTRY'!CK563,$CG$4='DATA ENTRY'!D563),'DATA ENTRY'!N563,"")))</f>
        <v/>
      </c>
      <c r="CH564" s="107" t="str">
        <f>IF('DATA ENTRY'!CK563="","",IF('DATA ENTRY'!O563="","",IF(AND($CD$4='DATA ENTRY'!CK563,$CG$4='DATA ENTRY'!D563),'DATA ENTRY'!O563,"")))</f>
        <v/>
      </c>
      <c r="CI564" s="3" t="str">
        <f>IF('DATA ENTRY'!CK563="","",IF('DATA ENTRY'!P563="","",IF(AND($CD$4='DATA ENTRY'!CK563,$CG$4='DATA ENTRY'!D563),'DATA ENTRY'!P563,"")))</f>
        <v/>
      </c>
      <c r="CJ564" s="107" t="str">
        <f>IF('DATA ENTRY'!CK563="","",IF('DATA ENTRY'!Q563="","",IF(AND($CD$4='DATA ENTRY'!CK563,$CG$4='DATA ENTRY'!D563),'DATA ENTRY'!Q563,"")))</f>
        <v/>
      </c>
      <c r="CK564" s="3" t="str">
        <f>IF('DATA ENTRY'!CK563="","",IF('DATA ENTRY'!R563="","",IF(AND($CD$4='DATA ENTRY'!CK563,$CG$4='DATA ENTRY'!D563),'DATA ENTRY'!R563,"")))</f>
        <v/>
      </c>
      <c r="CL564" s="3" t="str">
        <f>IF('DATA ENTRY'!CK563="","",IF('DATA ENTRY'!S563="","",IF(AND($CD$4='DATA ENTRY'!CK563,$CG$4='DATA ENTRY'!D563),'DATA ENTRY'!S563,"")))</f>
        <v/>
      </c>
      <c r="CM564" s="3" t="str">
        <f>IF('DATA ENTRY'!CK563="","",IF('DATA ENTRY'!E563="","",IF(AND($CD$4='DATA ENTRY'!CK563,$CG$4='DATA ENTRY'!D563),'DATA ENTRY'!E563,"")))</f>
        <v/>
      </c>
      <c r="CN564" s="3" t="str">
        <f>IF('DATA ENTRY'!CK563="","",IF('DATA ENTRY'!W563="","",IF(AND($CD$4='DATA ENTRY'!CK563,$CG$4='DATA ENTRY'!D563),'DATA ENTRY'!W563,"")))</f>
        <v/>
      </c>
      <c r="CO564" s="3" t="str">
        <f>IF('DATA ENTRY'!CK563="","",IF('DATA ENTRY'!X563="","",IF(AND($CD$4='DATA ENTRY'!CK563,$CG$4='DATA ENTRY'!D563),'DATA ENTRY'!X563,"")))</f>
        <v/>
      </c>
      <c r="CP564" s="108" t="str">
        <f t="shared" si="135"/>
        <v/>
      </c>
      <c r="CQ564" s="108" t="str">
        <f>IF('DATA ENTRY'!CK563="","",IF('DATA ENTRY'!G563="","",IF(AND($CD$4='DATA ENTRY'!CK563,$CG$4='DATA ENTRY'!D563),'DATA ENTRY'!G563,"")))</f>
        <v/>
      </c>
      <c r="CR564" s="230" t="str">
        <f>IF('DATA ENTRY'!CK563="","",IF('DATA ENTRY'!D563="","",IF(AND($CD$4='DATA ENTRY'!CK563,$CG$4='DATA ENTRY'!D563),'DATA ENTRY'!D563,"")))</f>
        <v/>
      </c>
      <c r="CS564">
        <f t="shared" si="136"/>
        <v>0</v>
      </c>
      <c r="CT564">
        <f t="shared" si="137"/>
        <v>0</v>
      </c>
      <c r="CV564" s="139"/>
      <c r="CX564">
        <f t="shared" si="138"/>
        <v>0</v>
      </c>
      <c r="DB564" t="str">
        <f t="shared" si="145"/>
        <v/>
      </c>
      <c r="DC564" t="str">
        <f t="shared" si="146"/>
        <v/>
      </c>
      <c r="DD564" s="224">
        <v>558</v>
      </c>
      <c r="DE564" s="3" t="str">
        <f>IF('DATA ENTRY'!CK563="","",IF('DATA ENTRY'!B563="","",IF(AND($DF$4='DATA ENTRY'!D563),'DATA ENTRY'!B563,"")))</f>
        <v/>
      </c>
      <c r="DF564" s="3" t="str">
        <f>IF('DATA ENTRY'!CK563="","",IF('DATA ENTRY'!C563="","",IF(AND($DF$4='DATA ENTRY'!D563),'DATA ENTRY'!C563,"")))</f>
        <v/>
      </c>
      <c r="DG564" s="4" t="str">
        <f>IF('DATA ENTRY'!CK563="","",IF('DATA ENTRY'!I563="","",IF(AND($DF$4='DATA ENTRY'!D563),'DATA ENTRY'!I563,"")))</f>
        <v/>
      </c>
      <c r="DH564" s="4" t="str">
        <f>IF('DATA ENTRY'!CK563="","",IF('DATA ENTRY'!CK563="","",IF(AND($DF$4='DATA ENTRY'!D563),'DATA ENTRY'!CK563,"")))</f>
        <v/>
      </c>
      <c r="DI564" s="3" t="str">
        <f>IF('DATA ENTRY'!CK563="","",IF('DATA ENTRY'!N563="","",IF(AND($DF$4='DATA ENTRY'!D563),'DATA ENTRY'!N563,"")))</f>
        <v/>
      </c>
      <c r="DJ564" s="107" t="str">
        <f>IF('DATA ENTRY'!CK563="","",IF('DATA ENTRY'!O563="","",IF(AND($DF$4='DATA ENTRY'!D563),'DATA ENTRY'!O563,"")))</f>
        <v/>
      </c>
      <c r="DK564" s="3" t="str">
        <f>IF('DATA ENTRY'!CK563="","",IF('DATA ENTRY'!P563="","",IF(AND($DF$4='DATA ENTRY'!D563),'DATA ENTRY'!P563,"")))</f>
        <v/>
      </c>
      <c r="DL564" s="107" t="str">
        <f>IF('DATA ENTRY'!CK563="","",IF('DATA ENTRY'!Q563="","",IF(AND($DF$4='DATA ENTRY'!D563),'DATA ENTRY'!Q563,"")))</f>
        <v/>
      </c>
      <c r="DM564" s="3" t="str">
        <f>IF('DATA ENTRY'!CK563="","",IF('DATA ENTRY'!R563="","",IF(AND($DF$4='DATA ENTRY'!D563),'DATA ENTRY'!R563,"")))</f>
        <v/>
      </c>
      <c r="DN564" s="107" t="str">
        <f>IF('DATA ENTRY'!CK563="","",IF('DATA ENTRY'!S563="","",IF(AND($DF$4='DATA ENTRY'!D563),'DATA ENTRY'!S563,"")))</f>
        <v/>
      </c>
      <c r="DO564" s="3" t="str">
        <f>IF('DATA ENTRY'!CK563="","",IF('DATA ENTRY'!E563="","",IF(AND($DF$4='DATA ENTRY'!D563),'DATA ENTRY'!E563,"")))</f>
        <v/>
      </c>
      <c r="DP564" s="3" t="str">
        <f>IF('DATA ENTRY'!CK563="","",IF('DATA ENTRY'!D563="","",IF(AND($DF$4='DATA ENTRY'!D563),'DATA ENTRY'!D563,"")))</f>
        <v/>
      </c>
      <c r="DQ564" s="3" t="str">
        <f>IF('DATA ENTRY'!CK563="","",IF('DATA ENTRY'!W563="","",IF(AND($DF$4='DATA ENTRY'!D563),'DATA ENTRY'!W563,"")))</f>
        <v/>
      </c>
      <c r="DR564" s="3" t="str">
        <f>IF('DATA ENTRY'!CK563="","",IF('DATA ENTRY'!X563="","",IF(AND($DF$4='DATA ENTRY'!D563),'DATA ENTRY'!X563,"")))</f>
        <v/>
      </c>
      <c r="DS564" s="108" t="str">
        <f t="shared" si="139"/>
        <v/>
      </c>
      <c r="DT564" s="108" t="str">
        <f>IF('DATA ENTRY'!CK563="","",IF('DATA ENTRY'!D563="","",IF(AND($DF$4='DATA ENTRY'!D563),'DATA ENTRY'!G563,"")))</f>
        <v/>
      </c>
      <c r="DY564">
        <f t="shared" si="140"/>
        <v>0</v>
      </c>
      <c r="EB564" t="str">
        <f t="shared" si="141"/>
        <v/>
      </c>
      <c r="EC564" t="str">
        <f t="shared" si="142"/>
        <v/>
      </c>
      <c r="ED564" s="224">
        <v>558</v>
      </c>
      <c r="EE564" s="3" t="str">
        <f>IF('DATA ENTRY'!CK563="","",IF('DATA ENTRY'!B563="","",IF(AND($EF$4='DATA ENTRY'!G563,$EH$4='DATA ENTRY'!F563),'DATA ENTRY'!B563,"")))</f>
        <v/>
      </c>
      <c r="EF564" s="3" t="str">
        <f>IF('DATA ENTRY'!CK563="","",IF('DATA ENTRY'!C563="","",IF(AND($EF$4='DATA ENTRY'!G563,$EH$4='DATA ENTRY'!F563),'DATA ENTRY'!C563,"")))</f>
        <v/>
      </c>
      <c r="EG564" s="4" t="str">
        <f>IF('DATA ENTRY'!CK563="","",IF('DATA ENTRY'!I563="","",IF(AND($EF$4='DATA ENTRY'!G563,$EH$4='DATA ENTRY'!F563),'DATA ENTRY'!I563,"")))</f>
        <v/>
      </c>
      <c r="EH564" s="4" t="str">
        <f>IF('DATA ENTRY'!CK563="","",IF('DATA ENTRY'!CK563="","",IF(AND($EF$4='DATA ENTRY'!G563,$EH$4='DATA ENTRY'!F563),'DATA ENTRY'!CK563,"")))</f>
        <v/>
      </c>
      <c r="EI564" s="3" t="str">
        <f>IF('DATA ENTRY'!CK563="","",IF('DATA ENTRY'!N563="","",IF(AND($EF$4='DATA ENTRY'!G563,$EH$4='DATA ENTRY'!F563),'DATA ENTRY'!N563,"")))</f>
        <v/>
      </c>
      <c r="EJ564" s="107" t="str">
        <f>IF('DATA ENTRY'!CK563="","",IF('DATA ENTRY'!O563="","",IF(AND($EF$4='DATA ENTRY'!G563,$EH$4='DATA ENTRY'!F563),'DATA ENTRY'!O563,"")))</f>
        <v/>
      </c>
      <c r="EK564" s="3" t="str">
        <f>IF('DATA ENTRY'!CK563="","",IF('DATA ENTRY'!P563="","",IF(AND($EF$4='DATA ENTRY'!G563,$EH$4='DATA ENTRY'!F563),'DATA ENTRY'!P563,"")))</f>
        <v/>
      </c>
      <c r="EL564" s="107" t="str">
        <f>IF('DATA ENTRY'!CK563="","",IF('DATA ENTRY'!Q563="","",IF(AND($EF$4='DATA ENTRY'!G563,$EH$4='DATA ENTRY'!F563),'DATA ENTRY'!Q563,"")))</f>
        <v/>
      </c>
      <c r="EM564" s="3" t="str">
        <f>IF('DATA ENTRY'!CK563="","",IF('DATA ENTRY'!R563="","",IF(AND($EF$4='DATA ENTRY'!G563,$EH$4='DATA ENTRY'!F563),'DATA ENTRY'!R563,"")))</f>
        <v/>
      </c>
      <c r="EN564" s="107" t="str">
        <f>IF('DATA ENTRY'!CK563="","",IF('DATA ENTRY'!S563="","",IF(AND($EF$4='DATA ENTRY'!G563,$EH$4='DATA ENTRY'!F563),'DATA ENTRY'!S563,"")))</f>
        <v/>
      </c>
      <c r="EO564" s="3" t="str">
        <f>IF('DATA ENTRY'!CK563="","",IF('DATA ENTRY'!E563="","",IF(AND($EF$4='DATA ENTRY'!G563,$EH$4='DATA ENTRY'!F563),'DATA ENTRY'!E563,"")))</f>
        <v/>
      </c>
      <c r="EP564" s="3" t="str">
        <f>IF('DATA ENTRY'!CK563="","",IF('DATA ENTRY'!D563="","",IF(AND($EF$4='DATA ENTRY'!G563,$EH$4='DATA ENTRY'!F563),'DATA ENTRY'!D563,"")))</f>
        <v/>
      </c>
      <c r="EQ564" s="3" t="str">
        <f>IF('DATA ENTRY'!CK563="","",IF('DATA ENTRY'!W563="","",IF(AND($EF$4='DATA ENTRY'!G563,$EH$4='DATA ENTRY'!F563),'DATA ENTRY'!W563,"")))</f>
        <v/>
      </c>
      <c r="ER564" s="3" t="str">
        <f>IF('DATA ENTRY'!CK563="","",IF('DATA ENTRY'!X563="","",IF(AND($EF$4='DATA ENTRY'!G563,$EH$4='DATA ENTRY'!F563),'DATA ENTRY'!X563,"")))</f>
        <v/>
      </c>
      <c r="ES564" s="108" t="str">
        <f t="shared" si="143"/>
        <v/>
      </c>
      <c r="ET564" s="108" t="str">
        <f>IF('DATA ENTRY'!CK563="","",IF('DATA ENTRY'!D563="","",IF(AND($EF$4='DATA ENTRY'!G563,$EH$4='DATA ENTRY'!F563),'DATA ENTRY'!G563,"")))</f>
        <v/>
      </c>
      <c r="EY564">
        <f t="shared" si="144"/>
        <v>0</v>
      </c>
    </row>
    <row r="565" spans="1:155">
      <c r="A565" t="str">
        <f>IF(S565=0,"",1+(MAX($A$7:A564)))</f>
        <v/>
      </c>
      <c r="B565" s="224">
        <v>559</v>
      </c>
      <c r="C565" s="3" t="str">
        <f>IF('DATA ENTRY'!CK564="","",IF('DATA ENTRY'!B564="","",IF($D$4="All Post",'DATA ENTRY'!B564,IF(AND($D$4='DATA ENTRY'!CK564),'DATA ENTRY'!B564,""))))</f>
        <v/>
      </c>
      <c r="D565" s="3" t="str">
        <f>IF('DATA ENTRY'!CK564="","",IF('DATA ENTRY'!C564="","",IF($D$4="All Post",'DATA ENTRY'!C564,IF(AND($D$4='DATA ENTRY'!CK564),'DATA ENTRY'!C564,""))))</f>
        <v/>
      </c>
      <c r="E565" s="4" t="str">
        <f>IF('DATA ENTRY'!CK564="","",IF('DATA ENTRY'!I564="","",IF($D$4="All Post",'DATA ENTRY'!I564,IF(AND($D$4='DATA ENTRY'!CK564),'DATA ENTRY'!I564,""))))</f>
        <v/>
      </c>
      <c r="F565" s="4" t="str">
        <f>IF('DATA ENTRY'!CK564="","",IF('DATA ENTRY'!CK564="","",IF($D$4="All Post",'DATA ENTRY'!CK564,IF(AND($D$4='DATA ENTRY'!CK564),'DATA ENTRY'!CK564,""))))</f>
        <v/>
      </c>
      <c r="G565" s="3" t="str">
        <f>IF('DATA ENTRY'!CK564="","",IF('DATA ENTRY'!N564="","",IF($D$4="All Post",'DATA ENTRY'!N564,IF(AND($D$4='DATA ENTRY'!CK564),'DATA ENTRY'!N564,""))))</f>
        <v/>
      </c>
      <c r="H565" s="107" t="str">
        <f>IF('DATA ENTRY'!CK564="","",IF('DATA ENTRY'!O564="","",IF($D$4="All Post",'DATA ENTRY'!O564,IF(AND($D$4='DATA ENTRY'!CK564),'DATA ENTRY'!O564,""))))</f>
        <v/>
      </c>
      <c r="I565" s="3" t="str">
        <f>IF('DATA ENTRY'!CK564="","",IF('DATA ENTRY'!P564="","",IF($D$4="All Post",'DATA ENTRY'!P564,IF(AND($D$4='DATA ENTRY'!CK564),'DATA ENTRY'!P564,""))))</f>
        <v/>
      </c>
      <c r="J565" s="107" t="str">
        <f>IF('DATA ENTRY'!CK564="","",IF('DATA ENTRY'!Q564="","",IF($D$4="All Post",'DATA ENTRY'!Q564,IF(AND($D$4='DATA ENTRY'!CK564),'DATA ENTRY'!Q564,""))))</f>
        <v/>
      </c>
      <c r="K565" s="3" t="str">
        <f>IF('DATA ENTRY'!CK564="","",IF('DATA ENTRY'!R564="","",IF($D$4="All Post",'DATA ENTRY'!R564,IF(AND($D$4='DATA ENTRY'!CK564),'DATA ENTRY'!R564,""))))</f>
        <v/>
      </c>
      <c r="L565" s="3" t="str">
        <f>IF('DATA ENTRY'!CK564="","",IF('DATA ENTRY'!S564="","",IF($D$4="All Post",'DATA ENTRY'!S564,IF(AND($D$4='DATA ENTRY'!CK564),'DATA ENTRY'!S564,""))))</f>
        <v/>
      </c>
      <c r="M565" s="3" t="str">
        <f>IF('DATA ENTRY'!CK564="","",IF('DATA ENTRY'!E564="","",IF($D$4="All Post",'DATA ENTRY'!E564,IF(AND($D$4='DATA ENTRY'!CK564),'DATA ENTRY'!E564,""))))</f>
        <v/>
      </c>
      <c r="N565" s="3" t="str">
        <f>IF('DATA ENTRY'!CK564="","",IF('DATA ENTRY'!W564="","",IF($D$4="All Post",'DATA ENTRY'!W564,IF(AND($D$4='DATA ENTRY'!CK564),'DATA ENTRY'!W564,""))))</f>
        <v/>
      </c>
      <c r="O565" s="3" t="str">
        <f>IF('DATA ENTRY'!CK564="","",IF('DATA ENTRY'!X564="","",IF($D$4="All Post",'DATA ENTRY'!X564,IF(AND($D$4='DATA ENTRY'!CK564),'DATA ENTRY'!X564,""))))</f>
        <v/>
      </c>
      <c r="P565" s="3" t="str">
        <f>IF('DATA ENTRY'!CK564="","",IF('DATA ENTRY'!G564="","",IF($D$4="All Post",'DATA ENTRY'!G564,IF(AND($D$4='DATA ENTRY'!CK564),'DATA ENTRY'!G564,""))))</f>
        <v/>
      </c>
      <c r="S565">
        <f t="shared" si="131"/>
        <v>0</v>
      </c>
      <c r="T565" t="str">
        <f t="shared" si="132"/>
        <v/>
      </c>
      <c r="BZ565" t="str">
        <f t="shared" si="133"/>
        <v/>
      </c>
      <c r="CA565" t="str">
        <f t="shared" si="134"/>
        <v/>
      </c>
      <c r="CB565" s="224">
        <v>559</v>
      </c>
      <c r="CC565" s="3" t="str">
        <f>IF('DATA ENTRY'!CK564="","",IF('DATA ENTRY'!B564="","",IF(AND($CD$4='DATA ENTRY'!CK564,$CG$4='DATA ENTRY'!D564),'DATA ENTRY'!B564,"")))</f>
        <v/>
      </c>
      <c r="CD565" s="3" t="str">
        <f>IF('DATA ENTRY'!CK564="","",IF('DATA ENTRY'!C564="","",IF(AND($CD$4='DATA ENTRY'!CK564,$CG$4='DATA ENTRY'!D564),'DATA ENTRY'!C564,"")))</f>
        <v/>
      </c>
      <c r="CE565" s="4" t="str">
        <f>IF('DATA ENTRY'!CK564="","",IF('DATA ENTRY'!I564="","",IF(AND($CD$4='DATA ENTRY'!CK564,$CG$4='DATA ENTRY'!D564),'DATA ENTRY'!I564,"")))</f>
        <v/>
      </c>
      <c r="CF565" s="4" t="str">
        <f>IF('DATA ENTRY'!CK564="","",IF('DATA ENTRY'!CK564="","",IF(AND($CD$4='DATA ENTRY'!CK564,$CG$4='DATA ENTRY'!D564),'DATA ENTRY'!CK564,"")))</f>
        <v/>
      </c>
      <c r="CG565" s="3" t="str">
        <f>IF('DATA ENTRY'!CK564="","",IF('DATA ENTRY'!N564="","",IF(AND($CD$4='DATA ENTRY'!CK564,$CG$4='DATA ENTRY'!D564),'DATA ENTRY'!N564,"")))</f>
        <v/>
      </c>
      <c r="CH565" s="107" t="str">
        <f>IF('DATA ENTRY'!CK564="","",IF('DATA ENTRY'!O564="","",IF(AND($CD$4='DATA ENTRY'!CK564,$CG$4='DATA ENTRY'!D564),'DATA ENTRY'!O564,"")))</f>
        <v/>
      </c>
      <c r="CI565" s="3" t="str">
        <f>IF('DATA ENTRY'!CK564="","",IF('DATA ENTRY'!P564="","",IF(AND($CD$4='DATA ENTRY'!CK564,$CG$4='DATA ENTRY'!D564),'DATA ENTRY'!P564,"")))</f>
        <v/>
      </c>
      <c r="CJ565" s="107" t="str">
        <f>IF('DATA ENTRY'!CK564="","",IF('DATA ENTRY'!Q564="","",IF(AND($CD$4='DATA ENTRY'!CK564,$CG$4='DATA ENTRY'!D564),'DATA ENTRY'!Q564,"")))</f>
        <v/>
      </c>
      <c r="CK565" s="3" t="str">
        <f>IF('DATA ENTRY'!CK564="","",IF('DATA ENTRY'!R564="","",IF(AND($CD$4='DATA ENTRY'!CK564,$CG$4='DATA ENTRY'!D564),'DATA ENTRY'!R564,"")))</f>
        <v/>
      </c>
      <c r="CL565" s="3" t="str">
        <f>IF('DATA ENTRY'!CK564="","",IF('DATA ENTRY'!S564="","",IF(AND($CD$4='DATA ENTRY'!CK564,$CG$4='DATA ENTRY'!D564),'DATA ENTRY'!S564,"")))</f>
        <v/>
      </c>
      <c r="CM565" s="3" t="str">
        <f>IF('DATA ENTRY'!CK564="","",IF('DATA ENTRY'!E564="","",IF(AND($CD$4='DATA ENTRY'!CK564,$CG$4='DATA ENTRY'!D564),'DATA ENTRY'!E564,"")))</f>
        <v/>
      </c>
      <c r="CN565" s="3" t="str">
        <f>IF('DATA ENTRY'!CK564="","",IF('DATA ENTRY'!W564="","",IF(AND($CD$4='DATA ENTRY'!CK564,$CG$4='DATA ENTRY'!D564),'DATA ENTRY'!W564,"")))</f>
        <v/>
      </c>
      <c r="CO565" s="3" t="str">
        <f>IF('DATA ENTRY'!CK564="","",IF('DATA ENTRY'!X564="","",IF(AND($CD$4='DATA ENTRY'!CK564,$CG$4='DATA ENTRY'!D564),'DATA ENTRY'!X564,"")))</f>
        <v/>
      </c>
      <c r="CP565" s="108" t="str">
        <f t="shared" si="135"/>
        <v/>
      </c>
      <c r="CQ565" s="108" t="str">
        <f>IF('DATA ENTRY'!CK564="","",IF('DATA ENTRY'!G564="","",IF(AND($CD$4='DATA ENTRY'!CK564,$CG$4='DATA ENTRY'!D564),'DATA ENTRY'!G564,"")))</f>
        <v/>
      </c>
      <c r="CR565" s="230" t="str">
        <f>IF('DATA ENTRY'!CK564="","",IF('DATA ENTRY'!D564="","",IF(AND($CD$4='DATA ENTRY'!CK564,$CG$4='DATA ENTRY'!D564),'DATA ENTRY'!D564,"")))</f>
        <v/>
      </c>
      <c r="CS565">
        <f t="shared" si="136"/>
        <v>0</v>
      </c>
      <c r="CT565">
        <f t="shared" si="137"/>
        <v>0</v>
      </c>
      <c r="CV565" s="139"/>
      <c r="CX565">
        <f t="shared" si="138"/>
        <v>0</v>
      </c>
      <c r="DB565" t="str">
        <f t="shared" si="145"/>
        <v/>
      </c>
      <c r="DC565" t="str">
        <f t="shared" si="146"/>
        <v/>
      </c>
      <c r="DD565" s="224">
        <v>559</v>
      </c>
      <c r="DE565" s="3" t="str">
        <f>IF('DATA ENTRY'!CK564="","",IF('DATA ENTRY'!B564="","",IF(AND($DF$4='DATA ENTRY'!D564),'DATA ENTRY'!B564,"")))</f>
        <v/>
      </c>
      <c r="DF565" s="3" t="str">
        <f>IF('DATA ENTRY'!CK564="","",IF('DATA ENTRY'!C564="","",IF(AND($DF$4='DATA ENTRY'!D564),'DATA ENTRY'!C564,"")))</f>
        <v/>
      </c>
      <c r="DG565" s="4" t="str">
        <f>IF('DATA ENTRY'!CK564="","",IF('DATA ENTRY'!I564="","",IF(AND($DF$4='DATA ENTRY'!D564),'DATA ENTRY'!I564,"")))</f>
        <v/>
      </c>
      <c r="DH565" s="4" t="str">
        <f>IF('DATA ENTRY'!CK564="","",IF('DATA ENTRY'!CK564="","",IF(AND($DF$4='DATA ENTRY'!D564),'DATA ENTRY'!CK564,"")))</f>
        <v/>
      </c>
      <c r="DI565" s="3" t="str">
        <f>IF('DATA ENTRY'!CK564="","",IF('DATA ENTRY'!N564="","",IF(AND($DF$4='DATA ENTRY'!D564),'DATA ENTRY'!N564,"")))</f>
        <v/>
      </c>
      <c r="DJ565" s="107" t="str">
        <f>IF('DATA ENTRY'!CK564="","",IF('DATA ENTRY'!O564="","",IF(AND($DF$4='DATA ENTRY'!D564),'DATA ENTRY'!O564,"")))</f>
        <v/>
      </c>
      <c r="DK565" s="3" t="str">
        <f>IF('DATA ENTRY'!CK564="","",IF('DATA ENTRY'!P564="","",IF(AND($DF$4='DATA ENTRY'!D564),'DATA ENTRY'!P564,"")))</f>
        <v/>
      </c>
      <c r="DL565" s="107" t="str">
        <f>IF('DATA ENTRY'!CK564="","",IF('DATA ENTRY'!Q564="","",IF(AND($DF$4='DATA ENTRY'!D564),'DATA ENTRY'!Q564,"")))</f>
        <v/>
      </c>
      <c r="DM565" s="3" t="str">
        <f>IF('DATA ENTRY'!CK564="","",IF('DATA ENTRY'!R564="","",IF(AND($DF$4='DATA ENTRY'!D564),'DATA ENTRY'!R564,"")))</f>
        <v/>
      </c>
      <c r="DN565" s="107" t="str">
        <f>IF('DATA ENTRY'!CK564="","",IF('DATA ENTRY'!S564="","",IF(AND($DF$4='DATA ENTRY'!D564),'DATA ENTRY'!S564,"")))</f>
        <v/>
      </c>
      <c r="DO565" s="3" t="str">
        <f>IF('DATA ENTRY'!CK564="","",IF('DATA ENTRY'!E564="","",IF(AND($DF$4='DATA ENTRY'!D564),'DATA ENTRY'!E564,"")))</f>
        <v/>
      </c>
      <c r="DP565" s="3" t="str">
        <f>IF('DATA ENTRY'!CK564="","",IF('DATA ENTRY'!D564="","",IF(AND($DF$4='DATA ENTRY'!D564),'DATA ENTRY'!D564,"")))</f>
        <v/>
      </c>
      <c r="DQ565" s="3" t="str">
        <f>IF('DATA ENTRY'!CK564="","",IF('DATA ENTRY'!W564="","",IF(AND($DF$4='DATA ENTRY'!D564),'DATA ENTRY'!W564,"")))</f>
        <v/>
      </c>
      <c r="DR565" s="3" t="str">
        <f>IF('DATA ENTRY'!CK564="","",IF('DATA ENTRY'!X564="","",IF(AND($DF$4='DATA ENTRY'!D564),'DATA ENTRY'!X564,"")))</f>
        <v/>
      </c>
      <c r="DS565" s="108" t="str">
        <f t="shared" si="139"/>
        <v/>
      </c>
      <c r="DT565" s="108" t="str">
        <f>IF('DATA ENTRY'!CK564="","",IF('DATA ENTRY'!D564="","",IF(AND($DF$4='DATA ENTRY'!D564),'DATA ENTRY'!G564,"")))</f>
        <v/>
      </c>
      <c r="DY565">
        <f t="shared" si="140"/>
        <v>0</v>
      </c>
      <c r="EB565" t="str">
        <f t="shared" si="141"/>
        <v/>
      </c>
      <c r="EC565" t="str">
        <f t="shared" si="142"/>
        <v/>
      </c>
      <c r="ED565" s="224">
        <v>559</v>
      </c>
      <c r="EE565" s="3" t="str">
        <f>IF('DATA ENTRY'!CK564="","",IF('DATA ENTRY'!B564="","",IF(AND($EF$4='DATA ENTRY'!G564,$EH$4='DATA ENTRY'!F564),'DATA ENTRY'!B564,"")))</f>
        <v/>
      </c>
      <c r="EF565" s="3" t="str">
        <f>IF('DATA ENTRY'!CK564="","",IF('DATA ENTRY'!C564="","",IF(AND($EF$4='DATA ENTRY'!G564,$EH$4='DATA ENTRY'!F564),'DATA ENTRY'!C564,"")))</f>
        <v/>
      </c>
      <c r="EG565" s="4" t="str">
        <f>IF('DATA ENTRY'!CK564="","",IF('DATA ENTRY'!I564="","",IF(AND($EF$4='DATA ENTRY'!G564,$EH$4='DATA ENTRY'!F564),'DATA ENTRY'!I564,"")))</f>
        <v/>
      </c>
      <c r="EH565" s="4" t="str">
        <f>IF('DATA ENTRY'!CK564="","",IF('DATA ENTRY'!CK564="","",IF(AND($EF$4='DATA ENTRY'!G564,$EH$4='DATA ENTRY'!F564),'DATA ENTRY'!CK564,"")))</f>
        <v/>
      </c>
      <c r="EI565" s="3" t="str">
        <f>IF('DATA ENTRY'!CK564="","",IF('DATA ENTRY'!N564="","",IF(AND($EF$4='DATA ENTRY'!G564,$EH$4='DATA ENTRY'!F564),'DATA ENTRY'!N564,"")))</f>
        <v/>
      </c>
      <c r="EJ565" s="107" t="str">
        <f>IF('DATA ENTRY'!CK564="","",IF('DATA ENTRY'!O564="","",IF(AND($EF$4='DATA ENTRY'!G564,$EH$4='DATA ENTRY'!F564),'DATA ENTRY'!O564,"")))</f>
        <v/>
      </c>
      <c r="EK565" s="3" t="str">
        <f>IF('DATA ENTRY'!CK564="","",IF('DATA ENTRY'!P564="","",IF(AND($EF$4='DATA ENTRY'!G564,$EH$4='DATA ENTRY'!F564),'DATA ENTRY'!P564,"")))</f>
        <v/>
      </c>
      <c r="EL565" s="107" t="str">
        <f>IF('DATA ENTRY'!CK564="","",IF('DATA ENTRY'!Q564="","",IF(AND($EF$4='DATA ENTRY'!G564,$EH$4='DATA ENTRY'!F564),'DATA ENTRY'!Q564,"")))</f>
        <v/>
      </c>
      <c r="EM565" s="3" t="str">
        <f>IF('DATA ENTRY'!CK564="","",IF('DATA ENTRY'!R564="","",IF(AND($EF$4='DATA ENTRY'!G564,$EH$4='DATA ENTRY'!F564),'DATA ENTRY'!R564,"")))</f>
        <v/>
      </c>
      <c r="EN565" s="107" t="str">
        <f>IF('DATA ENTRY'!CK564="","",IF('DATA ENTRY'!S564="","",IF(AND($EF$4='DATA ENTRY'!G564,$EH$4='DATA ENTRY'!F564),'DATA ENTRY'!S564,"")))</f>
        <v/>
      </c>
      <c r="EO565" s="3" t="str">
        <f>IF('DATA ENTRY'!CK564="","",IF('DATA ENTRY'!E564="","",IF(AND($EF$4='DATA ENTRY'!G564,$EH$4='DATA ENTRY'!F564),'DATA ENTRY'!E564,"")))</f>
        <v/>
      </c>
      <c r="EP565" s="3" t="str">
        <f>IF('DATA ENTRY'!CK564="","",IF('DATA ENTRY'!D564="","",IF(AND($EF$4='DATA ENTRY'!G564,$EH$4='DATA ENTRY'!F564),'DATA ENTRY'!D564,"")))</f>
        <v/>
      </c>
      <c r="EQ565" s="3" t="str">
        <f>IF('DATA ENTRY'!CK564="","",IF('DATA ENTRY'!W564="","",IF(AND($EF$4='DATA ENTRY'!G564,$EH$4='DATA ENTRY'!F564),'DATA ENTRY'!W564,"")))</f>
        <v/>
      </c>
      <c r="ER565" s="3" t="str">
        <f>IF('DATA ENTRY'!CK564="","",IF('DATA ENTRY'!X564="","",IF(AND($EF$4='DATA ENTRY'!G564,$EH$4='DATA ENTRY'!F564),'DATA ENTRY'!X564,"")))</f>
        <v/>
      </c>
      <c r="ES565" s="108" t="str">
        <f t="shared" si="143"/>
        <v/>
      </c>
      <c r="ET565" s="108" t="str">
        <f>IF('DATA ENTRY'!CK564="","",IF('DATA ENTRY'!D564="","",IF(AND($EF$4='DATA ENTRY'!G564,$EH$4='DATA ENTRY'!F564),'DATA ENTRY'!G564,"")))</f>
        <v/>
      </c>
      <c r="EY565">
        <f t="shared" si="144"/>
        <v>0</v>
      </c>
    </row>
    <row r="566" spans="1:155">
      <c r="A566" t="str">
        <f>IF(S566=0,"",1+(MAX($A$7:A565)))</f>
        <v/>
      </c>
      <c r="B566" s="224">
        <v>560</v>
      </c>
      <c r="C566" s="3" t="str">
        <f>IF('DATA ENTRY'!CK565="","",IF('DATA ENTRY'!B565="","",IF($D$4="All Post",'DATA ENTRY'!B565,IF(AND($D$4='DATA ENTRY'!CK565),'DATA ENTRY'!B565,""))))</f>
        <v/>
      </c>
      <c r="D566" s="3" t="str">
        <f>IF('DATA ENTRY'!CK565="","",IF('DATA ENTRY'!C565="","",IF($D$4="All Post",'DATA ENTRY'!C565,IF(AND($D$4='DATA ENTRY'!CK565),'DATA ENTRY'!C565,""))))</f>
        <v/>
      </c>
      <c r="E566" s="4" t="str">
        <f>IF('DATA ENTRY'!CK565="","",IF('DATA ENTRY'!I565="","",IF($D$4="All Post",'DATA ENTRY'!I565,IF(AND($D$4='DATA ENTRY'!CK565),'DATA ENTRY'!I565,""))))</f>
        <v/>
      </c>
      <c r="F566" s="4" t="str">
        <f>IF('DATA ENTRY'!CK565="","",IF('DATA ENTRY'!CK565="","",IF($D$4="All Post",'DATA ENTRY'!CK565,IF(AND($D$4='DATA ENTRY'!CK565),'DATA ENTRY'!CK565,""))))</f>
        <v/>
      </c>
      <c r="G566" s="3" t="str">
        <f>IF('DATA ENTRY'!CK565="","",IF('DATA ENTRY'!N565="","",IF($D$4="All Post",'DATA ENTRY'!N565,IF(AND($D$4='DATA ENTRY'!CK565),'DATA ENTRY'!N565,""))))</f>
        <v/>
      </c>
      <c r="H566" s="107" t="str">
        <f>IF('DATA ENTRY'!CK565="","",IF('DATA ENTRY'!O565="","",IF($D$4="All Post",'DATA ENTRY'!O565,IF(AND($D$4='DATA ENTRY'!CK565),'DATA ENTRY'!O565,""))))</f>
        <v/>
      </c>
      <c r="I566" s="3" t="str">
        <f>IF('DATA ENTRY'!CK565="","",IF('DATA ENTRY'!P565="","",IF($D$4="All Post",'DATA ENTRY'!P565,IF(AND($D$4='DATA ENTRY'!CK565),'DATA ENTRY'!P565,""))))</f>
        <v/>
      </c>
      <c r="J566" s="107" t="str">
        <f>IF('DATA ENTRY'!CK565="","",IF('DATA ENTRY'!Q565="","",IF($D$4="All Post",'DATA ENTRY'!Q565,IF(AND($D$4='DATA ENTRY'!CK565),'DATA ENTRY'!Q565,""))))</f>
        <v/>
      </c>
      <c r="K566" s="3" t="str">
        <f>IF('DATA ENTRY'!CK565="","",IF('DATA ENTRY'!R565="","",IF($D$4="All Post",'DATA ENTRY'!R565,IF(AND($D$4='DATA ENTRY'!CK565),'DATA ENTRY'!R565,""))))</f>
        <v/>
      </c>
      <c r="L566" s="3" t="str">
        <f>IF('DATA ENTRY'!CK565="","",IF('DATA ENTRY'!S565="","",IF($D$4="All Post",'DATA ENTRY'!S565,IF(AND($D$4='DATA ENTRY'!CK565),'DATA ENTRY'!S565,""))))</f>
        <v/>
      </c>
      <c r="M566" s="3" t="str">
        <f>IF('DATA ENTRY'!CK565="","",IF('DATA ENTRY'!E565="","",IF($D$4="All Post",'DATA ENTRY'!E565,IF(AND($D$4='DATA ENTRY'!CK565),'DATA ENTRY'!E565,""))))</f>
        <v/>
      </c>
      <c r="N566" s="3" t="str">
        <f>IF('DATA ENTRY'!CK565="","",IF('DATA ENTRY'!W565="","",IF($D$4="All Post",'DATA ENTRY'!W565,IF(AND($D$4='DATA ENTRY'!CK565),'DATA ENTRY'!W565,""))))</f>
        <v/>
      </c>
      <c r="O566" s="3" t="str">
        <f>IF('DATA ENTRY'!CK565="","",IF('DATA ENTRY'!X565="","",IF($D$4="All Post",'DATA ENTRY'!X565,IF(AND($D$4='DATA ENTRY'!CK565),'DATA ENTRY'!X565,""))))</f>
        <v/>
      </c>
      <c r="P566" s="3" t="str">
        <f>IF('DATA ENTRY'!CK565="","",IF('DATA ENTRY'!G565="","",IF($D$4="All Post",'DATA ENTRY'!G565,IF(AND($D$4='DATA ENTRY'!CK565),'DATA ENTRY'!G565,""))))</f>
        <v/>
      </c>
      <c r="S566">
        <f t="shared" si="131"/>
        <v>0</v>
      </c>
      <c r="T566" t="str">
        <f t="shared" si="132"/>
        <v/>
      </c>
      <c r="BZ566" t="str">
        <f t="shared" si="133"/>
        <v/>
      </c>
      <c r="CA566" t="str">
        <f t="shared" si="134"/>
        <v/>
      </c>
      <c r="CB566" s="224">
        <v>560</v>
      </c>
      <c r="CC566" s="3" t="str">
        <f>IF('DATA ENTRY'!CK565="","",IF('DATA ENTRY'!B565="","",IF(AND($CD$4='DATA ENTRY'!CK565,$CG$4='DATA ENTRY'!D565),'DATA ENTRY'!B565,"")))</f>
        <v/>
      </c>
      <c r="CD566" s="3" t="str">
        <f>IF('DATA ENTRY'!CK565="","",IF('DATA ENTRY'!C565="","",IF(AND($CD$4='DATA ENTRY'!CK565,$CG$4='DATA ENTRY'!D565),'DATA ENTRY'!C565,"")))</f>
        <v/>
      </c>
      <c r="CE566" s="4" t="str">
        <f>IF('DATA ENTRY'!CK565="","",IF('DATA ENTRY'!I565="","",IF(AND($CD$4='DATA ENTRY'!CK565,$CG$4='DATA ENTRY'!D565),'DATA ENTRY'!I565,"")))</f>
        <v/>
      </c>
      <c r="CF566" s="4" t="str">
        <f>IF('DATA ENTRY'!CK565="","",IF('DATA ENTRY'!CK565="","",IF(AND($CD$4='DATA ENTRY'!CK565,$CG$4='DATA ENTRY'!D565),'DATA ENTRY'!CK565,"")))</f>
        <v/>
      </c>
      <c r="CG566" s="3" t="str">
        <f>IF('DATA ENTRY'!CK565="","",IF('DATA ENTRY'!N565="","",IF(AND($CD$4='DATA ENTRY'!CK565,$CG$4='DATA ENTRY'!D565),'DATA ENTRY'!N565,"")))</f>
        <v/>
      </c>
      <c r="CH566" s="107" t="str">
        <f>IF('DATA ENTRY'!CK565="","",IF('DATA ENTRY'!O565="","",IF(AND($CD$4='DATA ENTRY'!CK565,$CG$4='DATA ENTRY'!D565),'DATA ENTRY'!O565,"")))</f>
        <v/>
      </c>
      <c r="CI566" s="3" t="str">
        <f>IF('DATA ENTRY'!CK565="","",IF('DATA ENTRY'!P565="","",IF(AND($CD$4='DATA ENTRY'!CK565,$CG$4='DATA ENTRY'!D565),'DATA ENTRY'!P565,"")))</f>
        <v/>
      </c>
      <c r="CJ566" s="107" t="str">
        <f>IF('DATA ENTRY'!CK565="","",IF('DATA ENTRY'!Q565="","",IF(AND($CD$4='DATA ENTRY'!CK565,$CG$4='DATA ENTRY'!D565),'DATA ENTRY'!Q565,"")))</f>
        <v/>
      </c>
      <c r="CK566" s="3" t="str">
        <f>IF('DATA ENTRY'!CK565="","",IF('DATA ENTRY'!R565="","",IF(AND($CD$4='DATA ENTRY'!CK565,$CG$4='DATA ENTRY'!D565),'DATA ENTRY'!R565,"")))</f>
        <v/>
      </c>
      <c r="CL566" s="3" t="str">
        <f>IF('DATA ENTRY'!CK565="","",IF('DATA ENTRY'!S565="","",IF(AND($CD$4='DATA ENTRY'!CK565,$CG$4='DATA ENTRY'!D565),'DATA ENTRY'!S565,"")))</f>
        <v/>
      </c>
      <c r="CM566" s="3" t="str">
        <f>IF('DATA ENTRY'!CK565="","",IF('DATA ENTRY'!E565="","",IF(AND($CD$4='DATA ENTRY'!CK565,$CG$4='DATA ENTRY'!D565),'DATA ENTRY'!E565,"")))</f>
        <v/>
      </c>
      <c r="CN566" s="3" t="str">
        <f>IF('DATA ENTRY'!CK565="","",IF('DATA ENTRY'!W565="","",IF(AND($CD$4='DATA ENTRY'!CK565,$CG$4='DATA ENTRY'!D565),'DATA ENTRY'!W565,"")))</f>
        <v/>
      </c>
      <c r="CO566" s="3" t="str">
        <f>IF('DATA ENTRY'!CK565="","",IF('DATA ENTRY'!X565="","",IF(AND($CD$4='DATA ENTRY'!CK565,$CG$4='DATA ENTRY'!D565),'DATA ENTRY'!X565,"")))</f>
        <v/>
      </c>
      <c r="CP566" s="108" t="str">
        <f t="shared" si="135"/>
        <v/>
      </c>
      <c r="CQ566" s="108" t="str">
        <f>IF('DATA ENTRY'!CK565="","",IF('DATA ENTRY'!G565="","",IF(AND($CD$4='DATA ENTRY'!CK565,$CG$4='DATA ENTRY'!D565),'DATA ENTRY'!G565,"")))</f>
        <v/>
      </c>
      <c r="CR566" s="230" t="str">
        <f>IF('DATA ENTRY'!CK565="","",IF('DATA ENTRY'!D565="","",IF(AND($CD$4='DATA ENTRY'!CK565,$CG$4='DATA ENTRY'!D565),'DATA ENTRY'!D565,"")))</f>
        <v/>
      </c>
      <c r="CS566">
        <f t="shared" si="136"/>
        <v>0</v>
      </c>
      <c r="CT566">
        <f t="shared" si="137"/>
        <v>0</v>
      </c>
      <c r="CV566" s="139"/>
      <c r="CX566">
        <f t="shared" si="138"/>
        <v>0</v>
      </c>
      <c r="DB566" t="str">
        <f t="shared" si="145"/>
        <v/>
      </c>
      <c r="DC566" t="str">
        <f t="shared" si="146"/>
        <v/>
      </c>
      <c r="DD566" s="224">
        <v>560</v>
      </c>
      <c r="DE566" s="3" t="str">
        <f>IF('DATA ENTRY'!CK565="","",IF('DATA ENTRY'!B565="","",IF(AND($DF$4='DATA ENTRY'!D565),'DATA ENTRY'!B565,"")))</f>
        <v/>
      </c>
      <c r="DF566" s="3" t="str">
        <f>IF('DATA ENTRY'!CK565="","",IF('DATA ENTRY'!C565="","",IF(AND($DF$4='DATA ENTRY'!D565),'DATA ENTRY'!C565,"")))</f>
        <v/>
      </c>
      <c r="DG566" s="4" t="str">
        <f>IF('DATA ENTRY'!CK565="","",IF('DATA ENTRY'!I565="","",IF(AND($DF$4='DATA ENTRY'!D565),'DATA ENTRY'!I565,"")))</f>
        <v/>
      </c>
      <c r="DH566" s="4" t="str">
        <f>IF('DATA ENTRY'!CK565="","",IF('DATA ENTRY'!CK565="","",IF(AND($DF$4='DATA ENTRY'!D565),'DATA ENTRY'!CK565,"")))</f>
        <v/>
      </c>
      <c r="DI566" s="3" t="str">
        <f>IF('DATA ENTRY'!CK565="","",IF('DATA ENTRY'!N565="","",IF(AND($DF$4='DATA ENTRY'!D565),'DATA ENTRY'!N565,"")))</f>
        <v/>
      </c>
      <c r="DJ566" s="107" t="str">
        <f>IF('DATA ENTRY'!CK565="","",IF('DATA ENTRY'!O565="","",IF(AND($DF$4='DATA ENTRY'!D565),'DATA ENTRY'!O565,"")))</f>
        <v/>
      </c>
      <c r="DK566" s="3" t="str">
        <f>IF('DATA ENTRY'!CK565="","",IF('DATA ENTRY'!P565="","",IF(AND($DF$4='DATA ENTRY'!D565),'DATA ENTRY'!P565,"")))</f>
        <v/>
      </c>
      <c r="DL566" s="107" t="str">
        <f>IF('DATA ENTRY'!CK565="","",IF('DATA ENTRY'!Q565="","",IF(AND($DF$4='DATA ENTRY'!D565),'DATA ENTRY'!Q565,"")))</f>
        <v/>
      </c>
      <c r="DM566" s="3" t="str">
        <f>IF('DATA ENTRY'!CK565="","",IF('DATA ENTRY'!R565="","",IF(AND($DF$4='DATA ENTRY'!D565),'DATA ENTRY'!R565,"")))</f>
        <v/>
      </c>
      <c r="DN566" s="107" t="str">
        <f>IF('DATA ENTRY'!CK565="","",IF('DATA ENTRY'!S565="","",IF(AND($DF$4='DATA ENTRY'!D565),'DATA ENTRY'!S565,"")))</f>
        <v/>
      </c>
      <c r="DO566" s="3" t="str">
        <f>IF('DATA ENTRY'!CK565="","",IF('DATA ENTRY'!E565="","",IF(AND($DF$4='DATA ENTRY'!D565),'DATA ENTRY'!E565,"")))</f>
        <v/>
      </c>
      <c r="DP566" s="3" t="str">
        <f>IF('DATA ENTRY'!CK565="","",IF('DATA ENTRY'!D565="","",IF(AND($DF$4='DATA ENTRY'!D565),'DATA ENTRY'!D565,"")))</f>
        <v/>
      </c>
      <c r="DQ566" s="3" t="str">
        <f>IF('DATA ENTRY'!CK565="","",IF('DATA ENTRY'!W565="","",IF(AND($DF$4='DATA ENTRY'!D565),'DATA ENTRY'!W565,"")))</f>
        <v/>
      </c>
      <c r="DR566" s="3" t="str">
        <f>IF('DATA ENTRY'!CK565="","",IF('DATA ENTRY'!X565="","",IF(AND($DF$4='DATA ENTRY'!D565),'DATA ENTRY'!X565,"")))</f>
        <v/>
      </c>
      <c r="DS566" s="108" t="str">
        <f t="shared" si="139"/>
        <v/>
      </c>
      <c r="DT566" s="108" t="str">
        <f>IF('DATA ENTRY'!CK565="","",IF('DATA ENTRY'!D565="","",IF(AND($DF$4='DATA ENTRY'!D565),'DATA ENTRY'!G565,"")))</f>
        <v/>
      </c>
      <c r="DY566">
        <f t="shared" si="140"/>
        <v>0</v>
      </c>
      <c r="EB566" t="str">
        <f t="shared" si="141"/>
        <v/>
      </c>
      <c r="EC566" t="str">
        <f t="shared" si="142"/>
        <v/>
      </c>
      <c r="ED566" s="224">
        <v>560</v>
      </c>
      <c r="EE566" s="3" t="str">
        <f>IF('DATA ENTRY'!CK565="","",IF('DATA ENTRY'!B565="","",IF(AND($EF$4='DATA ENTRY'!G565,$EH$4='DATA ENTRY'!F565),'DATA ENTRY'!B565,"")))</f>
        <v/>
      </c>
      <c r="EF566" s="3" t="str">
        <f>IF('DATA ENTRY'!CK565="","",IF('DATA ENTRY'!C565="","",IF(AND($EF$4='DATA ENTRY'!G565,$EH$4='DATA ENTRY'!F565),'DATA ENTRY'!C565,"")))</f>
        <v/>
      </c>
      <c r="EG566" s="4" t="str">
        <f>IF('DATA ENTRY'!CK565="","",IF('DATA ENTRY'!I565="","",IF(AND($EF$4='DATA ENTRY'!G565,$EH$4='DATA ENTRY'!F565),'DATA ENTRY'!I565,"")))</f>
        <v/>
      </c>
      <c r="EH566" s="4" t="str">
        <f>IF('DATA ENTRY'!CK565="","",IF('DATA ENTRY'!CK565="","",IF(AND($EF$4='DATA ENTRY'!G565,$EH$4='DATA ENTRY'!F565),'DATA ENTRY'!CK565,"")))</f>
        <v/>
      </c>
      <c r="EI566" s="3" t="str">
        <f>IF('DATA ENTRY'!CK565="","",IF('DATA ENTRY'!N565="","",IF(AND($EF$4='DATA ENTRY'!G565,$EH$4='DATA ENTRY'!F565),'DATA ENTRY'!N565,"")))</f>
        <v/>
      </c>
      <c r="EJ566" s="107" t="str">
        <f>IF('DATA ENTRY'!CK565="","",IF('DATA ENTRY'!O565="","",IF(AND($EF$4='DATA ENTRY'!G565,$EH$4='DATA ENTRY'!F565),'DATA ENTRY'!O565,"")))</f>
        <v/>
      </c>
      <c r="EK566" s="3" t="str">
        <f>IF('DATA ENTRY'!CK565="","",IF('DATA ENTRY'!P565="","",IF(AND($EF$4='DATA ENTRY'!G565,$EH$4='DATA ENTRY'!F565),'DATA ENTRY'!P565,"")))</f>
        <v/>
      </c>
      <c r="EL566" s="107" t="str">
        <f>IF('DATA ENTRY'!CK565="","",IF('DATA ENTRY'!Q565="","",IF(AND($EF$4='DATA ENTRY'!G565,$EH$4='DATA ENTRY'!F565),'DATA ENTRY'!Q565,"")))</f>
        <v/>
      </c>
      <c r="EM566" s="3" t="str">
        <f>IF('DATA ENTRY'!CK565="","",IF('DATA ENTRY'!R565="","",IF(AND($EF$4='DATA ENTRY'!G565,$EH$4='DATA ENTRY'!F565),'DATA ENTRY'!R565,"")))</f>
        <v/>
      </c>
      <c r="EN566" s="107" t="str">
        <f>IF('DATA ENTRY'!CK565="","",IF('DATA ENTRY'!S565="","",IF(AND($EF$4='DATA ENTRY'!G565,$EH$4='DATA ENTRY'!F565),'DATA ENTRY'!S565,"")))</f>
        <v/>
      </c>
      <c r="EO566" s="3" t="str">
        <f>IF('DATA ENTRY'!CK565="","",IF('DATA ENTRY'!E565="","",IF(AND($EF$4='DATA ENTRY'!G565,$EH$4='DATA ENTRY'!F565),'DATA ENTRY'!E565,"")))</f>
        <v/>
      </c>
      <c r="EP566" s="3" t="str">
        <f>IF('DATA ENTRY'!CK565="","",IF('DATA ENTRY'!D565="","",IF(AND($EF$4='DATA ENTRY'!G565,$EH$4='DATA ENTRY'!F565),'DATA ENTRY'!D565,"")))</f>
        <v/>
      </c>
      <c r="EQ566" s="3" t="str">
        <f>IF('DATA ENTRY'!CK565="","",IF('DATA ENTRY'!W565="","",IF(AND($EF$4='DATA ENTRY'!G565,$EH$4='DATA ENTRY'!F565),'DATA ENTRY'!W565,"")))</f>
        <v/>
      </c>
      <c r="ER566" s="3" t="str">
        <f>IF('DATA ENTRY'!CK565="","",IF('DATA ENTRY'!X565="","",IF(AND($EF$4='DATA ENTRY'!G565,$EH$4='DATA ENTRY'!F565),'DATA ENTRY'!X565,"")))</f>
        <v/>
      </c>
      <c r="ES566" s="108" t="str">
        <f t="shared" si="143"/>
        <v/>
      </c>
      <c r="ET566" s="108" t="str">
        <f>IF('DATA ENTRY'!CK565="","",IF('DATA ENTRY'!D565="","",IF(AND($EF$4='DATA ENTRY'!G565,$EH$4='DATA ENTRY'!F565),'DATA ENTRY'!G565,"")))</f>
        <v/>
      </c>
      <c r="EY566">
        <f t="shared" si="144"/>
        <v>0</v>
      </c>
    </row>
    <row r="567" spans="1:155">
      <c r="A567" t="str">
        <f>IF(S567=0,"",1+(MAX($A$7:A566)))</f>
        <v/>
      </c>
      <c r="B567" s="224">
        <v>561</v>
      </c>
      <c r="C567" s="3" t="str">
        <f>IF('DATA ENTRY'!CK566="","",IF('DATA ENTRY'!B566="","",IF($D$4="All Post",'DATA ENTRY'!B566,IF(AND($D$4='DATA ENTRY'!CK566),'DATA ENTRY'!B566,""))))</f>
        <v/>
      </c>
      <c r="D567" s="3" t="str">
        <f>IF('DATA ENTRY'!CK566="","",IF('DATA ENTRY'!C566="","",IF($D$4="All Post",'DATA ENTRY'!C566,IF(AND($D$4='DATA ENTRY'!CK566),'DATA ENTRY'!C566,""))))</f>
        <v/>
      </c>
      <c r="E567" s="4" t="str">
        <f>IF('DATA ENTRY'!CK566="","",IF('DATA ENTRY'!I566="","",IF($D$4="All Post",'DATA ENTRY'!I566,IF(AND($D$4='DATA ENTRY'!CK566),'DATA ENTRY'!I566,""))))</f>
        <v/>
      </c>
      <c r="F567" s="4" t="str">
        <f>IF('DATA ENTRY'!CK566="","",IF('DATA ENTRY'!CK566="","",IF($D$4="All Post",'DATA ENTRY'!CK566,IF(AND($D$4='DATA ENTRY'!CK566),'DATA ENTRY'!CK566,""))))</f>
        <v/>
      </c>
      <c r="G567" s="3" t="str">
        <f>IF('DATA ENTRY'!CK566="","",IF('DATA ENTRY'!N566="","",IF($D$4="All Post",'DATA ENTRY'!N566,IF(AND($D$4='DATA ENTRY'!CK566),'DATA ENTRY'!N566,""))))</f>
        <v/>
      </c>
      <c r="H567" s="107" t="str">
        <f>IF('DATA ENTRY'!CK566="","",IF('DATA ENTRY'!O566="","",IF($D$4="All Post",'DATA ENTRY'!O566,IF(AND($D$4='DATA ENTRY'!CK566),'DATA ENTRY'!O566,""))))</f>
        <v/>
      </c>
      <c r="I567" s="3" t="str">
        <f>IF('DATA ENTRY'!CK566="","",IF('DATA ENTRY'!P566="","",IF($D$4="All Post",'DATA ENTRY'!P566,IF(AND($D$4='DATA ENTRY'!CK566),'DATA ENTRY'!P566,""))))</f>
        <v/>
      </c>
      <c r="J567" s="107" t="str">
        <f>IF('DATA ENTRY'!CK566="","",IF('DATA ENTRY'!Q566="","",IF($D$4="All Post",'DATA ENTRY'!Q566,IF(AND($D$4='DATA ENTRY'!CK566),'DATA ENTRY'!Q566,""))))</f>
        <v/>
      </c>
      <c r="K567" s="3" t="str">
        <f>IF('DATA ENTRY'!CK566="","",IF('DATA ENTRY'!R566="","",IF($D$4="All Post",'DATA ENTRY'!R566,IF(AND($D$4='DATA ENTRY'!CK566),'DATA ENTRY'!R566,""))))</f>
        <v/>
      </c>
      <c r="L567" s="3" t="str">
        <f>IF('DATA ENTRY'!CK566="","",IF('DATA ENTRY'!S566="","",IF($D$4="All Post",'DATA ENTRY'!S566,IF(AND($D$4='DATA ENTRY'!CK566),'DATA ENTRY'!S566,""))))</f>
        <v/>
      </c>
      <c r="M567" s="3" t="str">
        <f>IF('DATA ENTRY'!CK566="","",IF('DATA ENTRY'!E566="","",IF($D$4="All Post",'DATA ENTRY'!E566,IF(AND($D$4='DATA ENTRY'!CK566),'DATA ENTRY'!E566,""))))</f>
        <v/>
      </c>
      <c r="N567" s="3" t="str">
        <f>IF('DATA ENTRY'!CK566="","",IF('DATA ENTRY'!W566="","",IF($D$4="All Post",'DATA ENTRY'!W566,IF(AND($D$4='DATA ENTRY'!CK566),'DATA ENTRY'!W566,""))))</f>
        <v/>
      </c>
      <c r="O567" s="3" t="str">
        <f>IF('DATA ENTRY'!CK566="","",IF('DATA ENTRY'!X566="","",IF($D$4="All Post",'DATA ENTRY'!X566,IF(AND($D$4='DATA ENTRY'!CK566),'DATA ENTRY'!X566,""))))</f>
        <v/>
      </c>
      <c r="P567" s="3" t="str">
        <f>IF('DATA ENTRY'!CK566="","",IF('DATA ENTRY'!G566="","",IF($D$4="All Post",'DATA ENTRY'!G566,IF(AND($D$4='DATA ENTRY'!CK566),'DATA ENTRY'!G566,""))))</f>
        <v/>
      </c>
      <c r="S567">
        <f t="shared" si="131"/>
        <v>0</v>
      </c>
      <c r="T567" t="str">
        <f t="shared" si="132"/>
        <v/>
      </c>
      <c r="BZ567" t="str">
        <f t="shared" si="133"/>
        <v/>
      </c>
      <c r="CA567" t="str">
        <f t="shared" si="134"/>
        <v/>
      </c>
      <c r="CB567" s="224">
        <v>561</v>
      </c>
      <c r="CC567" s="3" t="str">
        <f>IF('DATA ENTRY'!CK566="","",IF('DATA ENTRY'!B566="","",IF(AND($CD$4='DATA ENTRY'!CK566,$CG$4='DATA ENTRY'!D566),'DATA ENTRY'!B566,"")))</f>
        <v/>
      </c>
      <c r="CD567" s="3" t="str">
        <f>IF('DATA ENTRY'!CK566="","",IF('DATA ENTRY'!C566="","",IF(AND($CD$4='DATA ENTRY'!CK566,$CG$4='DATA ENTRY'!D566),'DATA ENTRY'!C566,"")))</f>
        <v/>
      </c>
      <c r="CE567" s="4" t="str">
        <f>IF('DATA ENTRY'!CK566="","",IF('DATA ENTRY'!I566="","",IF(AND($CD$4='DATA ENTRY'!CK566,$CG$4='DATA ENTRY'!D566),'DATA ENTRY'!I566,"")))</f>
        <v/>
      </c>
      <c r="CF567" s="4" t="str">
        <f>IF('DATA ENTRY'!CK566="","",IF('DATA ENTRY'!CK566="","",IF(AND($CD$4='DATA ENTRY'!CK566,$CG$4='DATA ENTRY'!D566),'DATA ENTRY'!CK566,"")))</f>
        <v/>
      </c>
      <c r="CG567" s="3" t="str">
        <f>IF('DATA ENTRY'!CK566="","",IF('DATA ENTRY'!N566="","",IF(AND($CD$4='DATA ENTRY'!CK566,$CG$4='DATA ENTRY'!D566),'DATA ENTRY'!N566,"")))</f>
        <v/>
      </c>
      <c r="CH567" s="107" t="str">
        <f>IF('DATA ENTRY'!CK566="","",IF('DATA ENTRY'!O566="","",IF(AND($CD$4='DATA ENTRY'!CK566,$CG$4='DATA ENTRY'!D566),'DATA ENTRY'!O566,"")))</f>
        <v/>
      </c>
      <c r="CI567" s="3" t="str">
        <f>IF('DATA ENTRY'!CK566="","",IF('DATA ENTRY'!P566="","",IF(AND($CD$4='DATA ENTRY'!CK566,$CG$4='DATA ENTRY'!D566),'DATA ENTRY'!P566,"")))</f>
        <v/>
      </c>
      <c r="CJ567" s="107" t="str">
        <f>IF('DATA ENTRY'!CK566="","",IF('DATA ENTRY'!Q566="","",IF(AND($CD$4='DATA ENTRY'!CK566,$CG$4='DATA ENTRY'!D566),'DATA ENTRY'!Q566,"")))</f>
        <v/>
      </c>
      <c r="CK567" s="3" t="str">
        <f>IF('DATA ENTRY'!CK566="","",IF('DATA ENTRY'!R566="","",IF(AND($CD$4='DATA ENTRY'!CK566,$CG$4='DATA ENTRY'!D566),'DATA ENTRY'!R566,"")))</f>
        <v/>
      </c>
      <c r="CL567" s="3" t="str">
        <f>IF('DATA ENTRY'!CK566="","",IF('DATA ENTRY'!S566="","",IF(AND($CD$4='DATA ENTRY'!CK566,$CG$4='DATA ENTRY'!D566),'DATA ENTRY'!S566,"")))</f>
        <v/>
      </c>
      <c r="CM567" s="3" t="str">
        <f>IF('DATA ENTRY'!CK566="","",IF('DATA ENTRY'!E566="","",IF(AND($CD$4='DATA ENTRY'!CK566,$CG$4='DATA ENTRY'!D566),'DATA ENTRY'!E566,"")))</f>
        <v/>
      </c>
      <c r="CN567" s="3" t="str">
        <f>IF('DATA ENTRY'!CK566="","",IF('DATA ENTRY'!W566="","",IF(AND($CD$4='DATA ENTRY'!CK566,$CG$4='DATA ENTRY'!D566),'DATA ENTRY'!W566,"")))</f>
        <v/>
      </c>
      <c r="CO567" s="3" t="str">
        <f>IF('DATA ENTRY'!CK566="","",IF('DATA ENTRY'!X566="","",IF(AND($CD$4='DATA ENTRY'!CK566,$CG$4='DATA ENTRY'!D566),'DATA ENTRY'!X566,"")))</f>
        <v/>
      </c>
      <c r="CP567" s="108" t="str">
        <f t="shared" si="135"/>
        <v/>
      </c>
      <c r="CQ567" s="108" t="str">
        <f>IF('DATA ENTRY'!CK566="","",IF('DATA ENTRY'!G566="","",IF(AND($CD$4='DATA ENTRY'!CK566,$CG$4='DATA ENTRY'!D566),'DATA ENTRY'!G566,"")))</f>
        <v/>
      </c>
      <c r="CR567" s="230" t="str">
        <f>IF('DATA ENTRY'!CK566="","",IF('DATA ENTRY'!D566="","",IF(AND($CD$4='DATA ENTRY'!CK566,$CG$4='DATA ENTRY'!D566),'DATA ENTRY'!D566,"")))</f>
        <v/>
      </c>
      <c r="CS567">
        <f t="shared" si="136"/>
        <v>0</v>
      </c>
      <c r="CT567">
        <f t="shared" si="137"/>
        <v>0</v>
      </c>
      <c r="CV567" s="139"/>
      <c r="CX567">
        <f t="shared" si="138"/>
        <v>0</v>
      </c>
      <c r="DB567" t="str">
        <f t="shared" si="145"/>
        <v/>
      </c>
      <c r="DC567" t="str">
        <f t="shared" si="146"/>
        <v/>
      </c>
      <c r="DD567" s="224">
        <v>561</v>
      </c>
      <c r="DE567" s="3" t="str">
        <f>IF('DATA ENTRY'!CK566="","",IF('DATA ENTRY'!B566="","",IF(AND($DF$4='DATA ENTRY'!D566),'DATA ENTRY'!B566,"")))</f>
        <v/>
      </c>
      <c r="DF567" s="3" t="str">
        <f>IF('DATA ENTRY'!CK566="","",IF('DATA ENTRY'!C566="","",IF(AND($DF$4='DATA ENTRY'!D566),'DATA ENTRY'!C566,"")))</f>
        <v/>
      </c>
      <c r="DG567" s="4" t="str">
        <f>IF('DATA ENTRY'!CK566="","",IF('DATA ENTRY'!I566="","",IF(AND($DF$4='DATA ENTRY'!D566),'DATA ENTRY'!I566,"")))</f>
        <v/>
      </c>
      <c r="DH567" s="4" t="str">
        <f>IF('DATA ENTRY'!CK566="","",IF('DATA ENTRY'!CK566="","",IF(AND($DF$4='DATA ENTRY'!D566),'DATA ENTRY'!CK566,"")))</f>
        <v/>
      </c>
      <c r="DI567" s="3" t="str">
        <f>IF('DATA ENTRY'!CK566="","",IF('DATA ENTRY'!N566="","",IF(AND($DF$4='DATA ENTRY'!D566),'DATA ENTRY'!N566,"")))</f>
        <v/>
      </c>
      <c r="DJ567" s="107" t="str">
        <f>IF('DATA ENTRY'!CK566="","",IF('DATA ENTRY'!O566="","",IF(AND($DF$4='DATA ENTRY'!D566),'DATA ENTRY'!O566,"")))</f>
        <v/>
      </c>
      <c r="DK567" s="3" t="str">
        <f>IF('DATA ENTRY'!CK566="","",IF('DATA ENTRY'!P566="","",IF(AND($DF$4='DATA ENTRY'!D566),'DATA ENTRY'!P566,"")))</f>
        <v/>
      </c>
      <c r="DL567" s="107" t="str">
        <f>IF('DATA ENTRY'!CK566="","",IF('DATA ENTRY'!Q566="","",IF(AND($DF$4='DATA ENTRY'!D566),'DATA ENTRY'!Q566,"")))</f>
        <v/>
      </c>
      <c r="DM567" s="3" t="str">
        <f>IF('DATA ENTRY'!CK566="","",IF('DATA ENTRY'!R566="","",IF(AND($DF$4='DATA ENTRY'!D566),'DATA ENTRY'!R566,"")))</f>
        <v/>
      </c>
      <c r="DN567" s="107" t="str">
        <f>IF('DATA ENTRY'!CK566="","",IF('DATA ENTRY'!S566="","",IF(AND($DF$4='DATA ENTRY'!D566),'DATA ENTRY'!S566,"")))</f>
        <v/>
      </c>
      <c r="DO567" s="3" t="str">
        <f>IF('DATA ENTRY'!CK566="","",IF('DATA ENTRY'!E566="","",IF(AND($DF$4='DATA ENTRY'!D566),'DATA ENTRY'!E566,"")))</f>
        <v/>
      </c>
      <c r="DP567" s="3" t="str">
        <f>IF('DATA ENTRY'!CK566="","",IF('DATA ENTRY'!D566="","",IF(AND($DF$4='DATA ENTRY'!D566),'DATA ENTRY'!D566,"")))</f>
        <v/>
      </c>
      <c r="DQ567" s="3" t="str">
        <f>IF('DATA ENTRY'!CK566="","",IF('DATA ENTRY'!W566="","",IF(AND($DF$4='DATA ENTRY'!D566),'DATA ENTRY'!W566,"")))</f>
        <v/>
      </c>
      <c r="DR567" s="3" t="str">
        <f>IF('DATA ENTRY'!CK566="","",IF('DATA ENTRY'!X566="","",IF(AND($DF$4='DATA ENTRY'!D566),'DATA ENTRY'!X566,"")))</f>
        <v/>
      </c>
      <c r="DS567" s="108" t="str">
        <f t="shared" si="139"/>
        <v/>
      </c>
      <c r="DT567" s="108" t="str">
        <f>IF('DATA ENTRY'!CK566="","",IF('DATA ENTRY'!D566="","",IF(AND($DF$4='DATA ENTRY'!D566),'DATA ENTRY'!G566,"")))</f>
        <v/>
      </c>
      <c r="DY567">
        <f t="shared" si="140"/>
        <v>0</v>
      </c>
      <c r="EB567" t="str">
        <f t="shared" si="141"/>
        <v/>
      </c>
      <c r="EC567" t="str">
        <f t="shared" si="142"/>
        <v/>
      </c>
      <c r="ED567" s="224">
        <v>561</v>
      </c>
      <c r="EE567" s="3" t="str">
        <f>IF('DATA ENTRY'!CK566="","",IF('DATA ENTRY'!B566="","",IF(AND($EF$4='DATA ENTRY'!G566,$EH$4='DATA ENTRY'!F566),'DATA ENTRY'!B566,"")))</f>
        <v/>
      </c>
      <c r="EF567" s="3" t="str">
        <f>IF('DATA ENTRY'!CK566="","",IF('DATA ENTRY'!C566="","",IF(AND($EF$4='DATA ENTRY'!G566,$EH$4='DATA ENTRY'!F566),'DATA ENTRY'!C566,"")))</f>
        <v/>
      </c>
      <c r="EG567" s="4" t="str">
        <f>IF('DATA ENTRY'!CK566="","",IF('DATA ENTRY'!I566="","",IF(AND($EF$4='DATA ENTRY'!G566,$EH$4='DATA ENTRY'!F566),'DATA ENTRY'!I566,"")))</f>
        <v/>
      </c>
      <c r="EH567" s="4" t="str">
        <f>IF('DATA ENTRY'!CK566="","",IF('DATA ENTRY'!CK566="","",IF(AND($EF$4='DATA ENTRY'!G566,$EH$4='DATA ENTRY'!F566),'DATA ENTRY'!CK566,"")))</f>
        <v/>
      </c>
      <c r="EI567" s="3" t="str">
        <f>IF('DATA ENTRY'!CK566="","",IF('DATA ENTRY'!N566="","",IF(AND($EF$4='DATA ENTRY'!G566,$EH$4='DATA ENTRY'!F566),'DATA ENTRY'!N566,"")))</f>
        <v/>
      </c>
      <c r="EJ567" s="107" t="str">
        <f>IF('DATA ENTRY'!CK566="","",IF('DATA ENTRY'!O566="","",IF(AND($EF$4='DATA ENTRY'!G566,$EH$4='DATA ENTRY'!F566),'DATA ENTRY'!O566,"")))</f>
        <v/>
      </c>
      <c r="EK567" s="3" t="str">
        <f>IF('DATA ENTRY'!CK566="","",IF('DATA ENTRY'!P566="","",IF(AND($EF$4='DATA ENTRY'!G566,$EH$4='DATA ENTRY'!F566),'DATA ENTRY'!P566,"")))</f>
        <v/>
      </c>
      <c r="EL567" s="107" t="str">
        <f>IF('DATA ENTRY'!CK566="","",IF('DATA ENTRY'!Q566="","",IF(AND($EF$4='DATA ENTRY'!G566,$EH$4='DATA ENTRY'!F566),'DATA ENTRY'!Q566,"")))</f>
        <v/>
      </c>
      <c r="EM567" s="3" t="str">
        <f>IF('DATA ENTRY'!CK566="","",IF('DATA ENTRY'!R566="","",IF(AND($EF$4='DATA ENTRY'!G566,$EH$4='DATA ENTRY'!F566),'DATA ENTRY'!R566,"")))</f>
        <v/>
      </c>
      <c r="EN567" s="107" t="str">
        <f>IF('DATA ENTRY'!CK566="","",IF('DATA ENTRY'!S566="","",IF(AND($EF$4='DATA ENTRY'!G566,$EH$4='DATA ENTRY'!F566),'DATA ENTRY'!S566,"")))</f>
        <v/>
      </c>
      <c r="EO567" s="3" t="str">
        <f>IF('DATA ENTRY'!CK566="","",IF('DATA ENTRY'!E566="","",IF(AND($EF$4='DATA ENTRY'!G566,$EH$4='DATA ENTRY'!F566),'DATA ENTRY'!E566,"")))</f>
        <v/>
      </c>
      <c r="EP567" s="3" t="str">
        <f>IF('DATA ENTRY'!CK566="","",IF('DATA ENTRY'!D566="","",IF(AND($EF$4='DATA ENTRY'!G566,$EH$4='DATA ENTRY'!F566),'DATA ENTRY'!D566,"")))</f>
        <v/>
      </c>
      <c r="EQ567" s="3" t="str">
        <f>IF('DATA ENTRY'!CK566="","",IF('DATA ENTRY'!W566="","",IF(AND($EF$4='DATA ENTRY'!G566,$EH$4='DATA ENTRY'!F566),'DATA ENTRY'!W566,"")))</f>
        <v/>
      </c>
      <c r="ER567" s="3" t="str">
        <f>IF('DATA ENTRY'!CK566="","",IF('DATA ENTRY'!X566="","",IF(AND($EF$4='DATA ENTRY'!G566,$EH$4='DATA ENTRY'!F566),'DATA ENTRY'!X566,"")))</f>
        <v/>
      </c>
      <c r="ES567" s="108" t="str">
        <f t="shared" si="143"/>
        <v/>
      </c>
      <c r="ET567" s="108" t="str">
        <f>IF('DATA ENTRY'!CK566="","",IF('DATA ENTRY'!D566="","",IF(AND($EF$4='DATA ENTRY'!G566,$EH$4='DATA ENTRY'!F566),'DATA ENTRY'!G566,"")))</f>
        <v/>
      </c>
      <c r="EY567">
        <f t="shared" si="144"/>
        <v>0</v>
      </c>
    </row>
    <row r="568" spans="1:155">
      <c r="A568" t="str">
        <f>IF(S568=0,"",1+(MAX($A$7:A567)))</f>
        <v/>
      </c>
      <c r="B568" s="224">
        <v>562</v>
      </c>
      <c r="C568" s="3" t="str">
        <f>IF('DATA ENTRY'!CK567="","",IF('DATA ENTRY'!B567="","",IF($D$4="All Post",'DATA ENTRY'!B567,IF(AND($D$4='DATA ENTRY'!CK567),'DATA ENTRY'!B567,""))))</f>
        <v/>
      </c>
      <c r="D568" s="3" t="str">
        <f>IF('DATA ENTRY'!CK567="","",IF('DATA ENTRY'!C567="","",IF($D$4="All Post",'DATA ENTRY'!C567,IF(AND($D$4='DATA ENTRY'!CK567),'DATA ENTRY'!C567,""))))</f>
        <v/>
      </c>
      <c r="E568" s="4" t="str">
        <f>IF('DATA ENTRY'!CK567="","",IF('DATA ENTRY'!I567="","",IF($D$4="All Post",'DATA ENTRY'!I567,IF(AND($D$4='DATA ENTRY'!CK567),'DATA ENTRY'!I567,""))))</f>
        <v/>
      </c>
      <c r="F568" s="4" t="str">
        <f>IF('DATA ENTRY'!CK567="","",IF('DATA ENTRY'!CK567="","",IF($D$4="All Post",'DATA ENTRY'!CK567,IF(AND($D$4='DATA ENTRY'!CK567),'DATA ENTRY'!CK567,""))))</f>
        <v/>
      </c>
      <c r="G568" s="3" t="str">
        <f>IF('DATA ENTRY'!CK567="","",IF('DATA ENTRY'!N567="","",IF($D$4="All Post",'DATA ENTRY'!N567,IF(AND($D$4='DATA ENTRY'!CK567),'DATA ENTRY'!N567,""))))</f>
        <v/>
      </c>
      <c r="H568" s="107" t="str">
        <f>IF('DATA ENTRY'!CK567="","",IF('DATA ENTRY'!O567="","",IF($D$4="All Post",'DATA ENTRY'!O567,IF(AND($D$4='DATA ENTRY'!CK567),'DATA ENTRY'!O567,""))))</f>
        <v/>
      </c>
      <c r="I568" s="3" t="str">
        <f>IF('DATA ENTRY'!CK567="","",IF('DATA ENTRY'!P567="","",IF($D$4="All Post",'DATA ENTRY'!P567,IF(AND($D$4='DATA ENTRY'!CK567),'DATA ENTRY'!P567,""))))</f>
        <v/>
      </c>
      <c r="J568" s="107" t="str">
        <f>IF('DATA ENTRY'!CK567="","",IF('DATA ENTRY'!Q567="","",IF($D$4="All Post",'DATA ENTRY'!Q567,IF(AND($D$4='DATA ENTRY'!CK567),'DATA ENTRY'!Q567,""))))</f>
        <v/>
      </c>
      <c r="K568" s="3" t="str">
        <f>IF('DATA ENTRY'!CK567="","",IF('DATA ENTRY'!R567="","",IF($D$4="All Post",'DATA ENTRY'!R567,IF(AND($D$4='DATA ENTRY'!CK567),'DATA ENTRY'!R567,""))))</f>
        <v/>
      </c>
      <c r="L568" s="3" t="str">
        <f>IF('DATA ENTRY'!CK567="","",IF('DATA ENTRY'!S567="","",IF($D$4="All Post",'DATA ENTRY'!S567,IF(AND($D$4='DATA ENTRY'!CK567),'DATA ENTRY'!S567,""))))</f>
        <v/>
      </c>
      <c r="M568" s="3" t="str">
        <f>IF('DATA ENTRY'!CK567="","",IF('DATA ENTRY'!E567="","",IF($D$4="All Post",'DATA ENTRY'!E567,IF(AND($D$4='DATA ENTRY'!CK567),'DATA ENTRY'!E567,""))))</f>
        <v/>
      </c>
      <c r="N568" s="3" t="str">
        <f>IF('DATA ENTRY'!CK567="","",IF('DATA ENTRY'!W567="","",IF($D$4="All Post",'DATA ENTRY'!W567,IF(AND($D$4='DATA ENTRY'!CK567),'DATA ENTRY'!W567,""))))</f>
        <v/>
      </c>
      <c r="O568" s="3" t="str">
        <f>IF('DATA ENTRY'!CK567="","",IF('DATA ENTRY'!X567="","",IF($D$4="All Post",'DATA ENTRY'!X567,IF(AND($D$4='DATA ENTRY'!CK567),'DATA ENTRY'!X567,""))))</f>
        <v/>
      </c>
      <c r="P568" s="3" t="str">
        <f>IF('DATA ENTRY'!CK567="","",IF('DATA ENTRY'!G567="","",IF($D$4="All Post",'DATA ENTRY'!G567,IF(AND($D$4='DATA ENTRY'!CK567),'DATA ENTRY'!G567,""))))</f>
        <v/>
      </c>
      <c r="S568">
        <f t="shared" si="131"/>
        <v>0</v>
      </c>
      <c r="T568" t="str">
        <f t="shared" si="132"/>
        <v/>
      </c>
      <c r="BZ568" t="str">
        <f t="shared" si="133"/>
        <v/>
      </c>
      <c r="CA568" t="str">
        <f t="shared" si="134"/>
        <v/>
      </c>
      <c r="CB568" s="224">
        <v>562</v>
      </c>
      <c r="CC568" s="3" t="str">
        <f>IF('DATA ENTRY'!CK567="","",IF('DATA ENTRY'!B567="","",IF(AND($CD$4='DATA ENTRY'!CK567,$CG$4='DATA ENTRY'!D567),'DATA ENTRY'!B567,"")))</f>
        <v/>
      </c>
      <c r="CD568" s="3" t="str">
        <f>IF('DATA ENTRY'!CK567="","",IF('DATA ENTRY'!C567="","",IF(AND($CD$4='DATA ENTRY'!CK567,$CG$4='DATA ENTRY'!D567),'DATA ENTRY'!C567,"")))</f>
        <v/>
      </c>
      <c r="CE568" s="4" t="str">
        <f>IF('DATA ENTRY'!CK567="","",IF('DATA ENTRY'!I567="","",IF(AND($CD$4='DATA ENTRY'!CK567,$CG$4='DATA ENTRY'!D567),'DATA ENTRY'!I567,"")))</f>
        <v/>
      </c>
      <c r="CF568" s="4" t="str">
        <f>IF('DATA ENTRY'!CK567="","",IF('DATA ENTRY'!CK567="","",IF(AND($CD$4='DATA ENTRY'!CK567,$CG$4='DATA ENTRY'!D567),'DATA ENTRY'!CK567,"")))</f>
        <v/>
      </c>
      <c r="CG568" s="3" t="str">
        <f>IF('DATA ENTRY'!CK567="","",IF('DATA ENTRY'!N567="","",IF(AND($CD$4='DATA ENTRY'!CK567,$CG$4='DATA ENTRY'!D567),'DATA ENTRY'!N567,"")))</f>
        <v/>
      </c>
      <c r="CH568" s="107" t="str">
        <f>IF('DATA ENTRY'!CK567="","",IF('DATA ENTRY'!O567="","",IF(AND($CD$4='DATA ENTRY'!CK567,$CG$4='DATA ENTRY'!D567),'DATA ENTRY'!O567,"")))</f>
        <v/>
      </c>
      <c r="CI568" s="3" t="str">
        <f>IF('DATA ENTRY'!CK567="","",IF('DATA ENTRY'!P567="","",IF(AND($CD$4='DATA ENTRY'!CK567,$CG$4='DATA ENTRY'!D567),'DATA ENTRY'!P567,"")))</f>
        <v/>
      </c>
      <c r="CJ568" s="107" t="str">
        <f>IF('DATA ENTRY'!CK567="","",IF('DATA ENTRY'!Q567="","",IF(AND($CD$4='DATA ENTRY'!CK567,$CG$4='DATA ENTRY'!D567),'DATA ENTRY'!Q567,"")))</f>
        <v/>
      </c>
      <c r="CK568" s="3" t="str">
        <f>IF('DATA ENTRY'!CK567="","",IF('DATA ENTRY'!R567="","",IF(AND($CD$4='DATA ENTRY'!CK567,$CG$4='DATA ENTRY'!D567),'DATA ENTRY'!R567,"")))</f>
        <v/>
      </c>
      <c r="CL568" s="3" t="str">
        <f>IF('DATA ENTRY'!CK567="","",IF('DATA ENTRY'!S567="","",IF(AND($CD$4='DATA ENTRY'!CK567,$CG$4='DATA ENTRY'!D567),'DATA ENTRY'!S567,"")))</f>
        <v/>
      </c>
      <c r="CM568" s="3" t="str">
        <f>IF('DATA ENTRY'!CK567="","",IF('DATA ENTRY'!E567="","",IF(AND($CD$4='DATA ENTRY'!CK567,$CG$4='DATA ENTRY'!D567),'DATA ENTRY'!E567,"")))</f>
        <v/>
      </c>
      <c r="CN568" s="3" t="str">
        <f>IF('DATA ENTRY'!CK567="","",IF('DATA ENTRY'!W567="","",IF(AND($CD$4='DATA ENTRY'!CK567,$CG$4='DATA ENTRY'!D567),'DATA ENTRY'!W567,"")))</f>
        <v/>
      </c>
      <c r="CO568" s="3" t="str">
        <f>IF('DATA ENTRY'!CK567="","",IF('DATA ENTRY'!X567="","",IF(AND($CD$4='DATA ENTRY'!CK567,$CG$4='DATA ENTRY'!D567),'DATA ENTRY'!X567,"")))</f>
        <v/>
      </c>
      <c r="CP568" s="108" t="str">
        <f t="shared" si="135"/>
        <v/>
      </c>
      <c r="CQ568" s="108" t="str">
        <f>IF('DATA ENTRY'!CK567="","",IF('DATA ENTRY'!G567="","",IF(AND($CD$4='DATA ENTRY'!CK567,$CG$4='DATA ENTRY'!D567),'DATA ENTRY'!G567,"")))</f>
        <v/>
      </c>
      <c r="CR568" s="230" t="str">
        <f>IF('DATA ENTRY'!CK567="","",IF('DATA ENTRY'!D567="","",IF(AND($CD$4='DATA ENTRY'!CK567,$CG$4='DATA ENTRY'!D567),'DATA ENTRY'!D567,"")))</f>
        <v/>
      </c>
      <c r="CS568">
        <f t="shared" si="136"/>
        <v>0</v>
      </c>
      <c r="CT568">
        <f t="shared" si="137"/>
        <v>0</v>
      </c>
      <c r="CV568" s="139"/>
      <c r="CX568">
        <f t="shared" si="138"/>
        <v>0</v>
      </c>
      <c r="DB568" t="str">
        <f t="shared" si="145"/>
        <v/>
      </c>
      <c r="DC568" t="str">
        <f t="shared" si="146"/>
        <v/>
      </c>
      <c r="DD568" s="224">
        <v>562</v>
      </c>
      <c r="DE568" s="3" t="str">
        <f>IF('DATA ENTRY'!CK567="","",IF('DATA ENTRY'!B567="","",IF(AND($DF$4='DATA ENTRY'!D567),'DATA ENTRY'!B567,"")))</f>
        <v/>
      </c>
      <c r="DF568" s="3" t="str">
        <f>IF('DATA ENTRY'!CK567="","",IF('DATA ENTRY'!C567="","",IF(AND($DF$4='DATA ENTRY'!D567),'DATA ENTRY'!C567,"")))</f>
        <v/>
      </c>
      <c r="DG568" s="4" t="str">
        <f>IF('DATA ENTRY'!CK567="","",IF('DATA ENTRY'!I567="","",IF(AND($DF$4='DATA ENTRY'!D567),'DATA ENTRY'!I567,"")))</f>
        <v/>
      </c>
      <c r="DH568" s="4" t="str">
        <f>IF('DATA ENTRY'!CK567="","",IF('DATA ENTRY'!CK567="","",IF(AND($DF$4='DATA ENTRY'!D567),'DATA ENTRY'!CK567,"")))</f>
        <v/>
      </c>
      <c r="DI568" s="3" t="str">
        <f>IF('DATA ENTRY'!CK567="","",IF('DATA ENTRY'!N567="","",IF(AND($DF$4='DATA ENTRY'!D567),'DATA ENTRY'!N567,"")))</f>
        <v/>
      </c>
      <c r="DJ568" s="107" t="str">
        <f>IF('DATA ENTRY'!CK567="","",IF('DATA ENTRY'!O567="","",IF(AND($DF$4='DATA ENTRY'!D567),'DATA ENTRY'!O567,"")))</f>
        <v/>
      </c>
      <c r="DK568" s="3" t="str">
        <f>IF('DATA ENTRY'!CK567="","",IF('DATA ENTRY'!P567="","",IF(AND($DF$4='DATA ENTRY'!D567),'DATA ENTRY'!P567,"")))</f>
        <v/>
      </c>
      <c r="DL568" s="107" t="str">
        <f>IF('DATA ENTRY'!CK567="","",IF('DATA ENTRY'!Q567="","",IF(AND($DF$4='DATA ENTRY'!D567),'DATA ENTRY'!Q567,"")))</f>
        <v/>
      </c>
      <c r="DM568" s="3" t="str">
        <f>IF('DATA ENTRY'!CK567="","",IF('DATA ENTRY'!R567="","",IF(AND($DF$4='DATA ENTRY'!D567),'DATA ENTRY'!R567,"")))</f>
        <v/>
      </c>
      <c r="DN568" s="107" t="str">
        <f>IF('DATA ENTRY'!CK567="","",IF('DATA ENTRY'!S567="","",IF(AND($DF$4='DATA ENTRY'!D567),'DATA ENTRY'!S567,"")))</f>
        <v/>
      </c>
      <c r="DO568" s="3" t="str">
        <f>IF('DATA ENTRY'!CK567="","",IF('DATA ENTRY'!E567="","",IF(AND($DF$4='DATA ENTRY'!D567),'DATA ENTRY'!E567,"")))</f>
        <v/>
      </c>
      <c r="DP568" s="3" t="str">
        <f>IF('DATA ENTRY'!CK567="","",IF('DATA ENTRY'!D567="","",IF(AND($DF$4='DATA ENTRY'!D567),'DATA ENTRY'!D567,"")))</f>
        <v/>
      </c>
      <c r="DQ568" s="3" t="str">
        <f>IF('DATA ENTRY'!CK567="","",IF('DATA ENTRY'!W567="","",IF(AND($DF$4='DATA ENTRY'!D567),'DATA ENTRY'!W567,"")))</f>
        <v/>
      </c>
      <c r="DR568" s="3" t="str">
        <f>IF('DATA ENTRY'!CK567="","",IF('DATA ENTRY'!X567="","",IF(AND($DF$4='DATA ENTRY'!D567),'DATA ENTRY'!X567,"")))</f>
        <v/>
      </c>
      <c r="DS568" s="108" t="str">
        <f t="shared" si="139"/>
        <v/>
      </c>
      <c r="DT568" s="108" t="str">
        <f>IF('DATA ENTRY'!CK567="","",IF('DATA ENTRY'!D567="","",IF(AND($DF$4='DATA ENTRY'!D567),'DATA ENTRY'!G567,"")))</f>
        <v/>
      </c>
      <c r="DY568">
        <f t="shared" si="140"/>
        <v>0</v>
      </c>
      <c r="EB568" t="str">
        <f t="shared" si="141"/>
        <v/>
      </c>
      <c r="EC568" t="str">
        <f t="shared" si="142"/>
        <v/>
      </c>
      <c r="ED568" s="224">
        <v>562</v>
      </c>
      <c r="EE568" s="3" t="str">
        <f>IF('DATA ENTRY'!CK567="","",IF('DATA ENTRY'!B567="","",IF(AND($EF$4='DATA ENTRY'!G567,$EH$4='DATA ENTRY'!F567),'DATA ENTRY'!B567,"")))</f>
        <v/>
      </c>
      <c r="EF568" s="3" t="str">
        <f>IF('DATA ENTRY'!CK567="","",IF('DATA ENTRY'!C567="","",IF(AND($EF$4='DATA ENTRY'!G567,$EH$4='DATA ENTRY'!F567),'DATA ENTRY'!C567,"")))</f>
        <v/>
      </c>
      <c r="EG568" s="4" t="str">
        <f>IF('DATA ENTRY'!CK567="","",IF('DATA ENTRY'!I567="","",IF(AND($EF$4='DATA ENTRY'!G567,$EH$4='DATA ENTRY'!F567),'DATA ENTRY'!I567,"")))</f>
        <v/>
      </c>
      <c r="EH568" s="4" t="str">
        <f>IF('DATA ENTRY'!CK567="","",IF('DATA ENTRY'!CK567="","",IF(AND($EF$4='DATA ENTRY'!G567,$EH$4='DATA ENTRY'!F567),'DATA ENTRY'!CK567,"")))</f>
        <v/>
      </c>
      <c r="EI568" s="3" t="str">
        <f>IF('DATA ENTRY'!CK567="","",IF('DATA ENTRY'!N567="","",IF(AND($EF$4='DATA ENTRY'!G567,$EH$4='DATA ENTRY'!F567),'DATA ENTRY'!N567,"")))</f>
        <v/>
      </c>
      <c r="EJ568" s="107" t="str">
        <f>IF('DATA ENTRY'!CK567="","",IF('DATA ENTRY'!O567="","",IF(AND($EF$4='DATA ENTRY'!G567,$EH$4='DATA ENTRY'!F567),'DATA ENTRY'!O567,"")))</f>
        <v/>
      </c>
      <c r="EK568" s="3" t="str">
        <f>IF('DATA ENTRY'!CK567="","",IF('DATA ENTRY'!P567="","",IF(AND($EF$4='DATA ENTRY'!G567,$EH$4='DATA ENTRY'!F567),'DATA ENTRY'!P567,"")))</f>
        <v/>
      </c>
      <c r="EL568" s="107" t="str">
        <f>IF('DATA ENTRY'!CK567="","",IF('DATA ENTRY'!Q567="","",IF(AND($EF$4='DATA ENTRY'!G567,$EH$4='DATA ENTRY'!F567),'DATA ENTRY'!Q567,"")))</f>
        <v/>
      </c>
      <c r="EM568" s="3" t="str">
        <f>IF('DATA ENTRY'!CK567="","",IF('DATA ENTRY'!R567="","",IF(AND($EF$4='DATA ENTRY'!G567,$EH$4='DATA ENTRY'!F567),'DATA ENTRY'!R567,"")))</f>
        <v/>
      </c>
      <c r="EN568" s="107" t="str">
        <f>IF('DATA ENTRY'!CK567="","",IF('DATA ENTRY'!S567="","",IF(AND($EF$4='DATA ENTRY'!G567,$EH$4='DATA ENTRY'!F567),'DATA ENTRY'!S567,"")))</f>
        <v/>
      </c>
      <c r="EO568" s="3" t="str">
        <f>IF('DATA ENTRY'!CK567="","",IF('DATA ENTRY'!E567="","",IF(AND($EF$4='DATA ENTRY'!G567,$EH$4='DATA ENTRY'!F567),'DATA ENTRY'!E567,"")))</f>
        <v/>
      </c>
      <c r="EP568" s="3" t="str">
        <f>IF('DATA ENTRY'!CK567="","",IF('DATA ENTRY'!D567="","",IF(AND($EF$4='DATA ENTRY'!G567,$EH$4='DATA ENTRY'!F567),'DATA ENTRY'!D567,"")))</f>
        <v/>
      </c>
      <c r="EQ568" s="3" t="str">
        <f>IF('DATA ENTRY'!CK567="","",IF('DATA ENTRY'!W567="","",IF(AND($EF$4='DATA ENTRY'!G567,$EH$4='DATA ENTRY'!F567),'DATA ENTRY'!W567,"")))</f>
        <v/>
      </c>
      <c r="ER568" s="3" t="str">
        <f>IF('DATA ENTRY'!CK567="","",IF('DATA ENTRY'!X567="","",IF(AND($EF$4='DATA ENTRY'!G567,$EH$4='DATA ENTRY'!F567),'DATA ENTRY'!X567,"")))</f>
        <v/>
      </c>
      <c r="ES568" s="108" t="str">
        <f t="shared" si="143"/>
        <v/>
      </c>
      <c r="ET568" s="108" t="str">
        <f>IF('DATA ENTRY'!CK567="","",IF('DATA ENTRY'!D567="","",IF(AND($EF$4='DATA ENTRY'!G567,$EH$4='DATA ENTRY'!F567),'DATA ENTRY'!G567,"")))</f>
        <v/>
      </c>
      <c r="EY568">
        <f t="shared" si="144"/>
        <v>0</v>
      </c>
    </row>
    <row r="569" spans="1:155">
      <c r="A569" t="str">
        <f>IF(S569=0,"",1+(MAX($A$7:A568)))</f>
        <v/>
      </c>
      <c r="B569" s="224">
        <v>563</v>
      </c>
      <c r="C569" s="3" t="str">
        <f>IF('DATA ENTRY'!CK568="","",IF('DATA ENTRY'!B568="","",IF($D$4="All Post",'DATA ENTRY'!B568,IF(AND($D$4='DATA ENTRY'!CK568),'DATA ENTRY'!B568,""))))</f>
        <v/>
      </c>
      <c r="D569" s="3" t="str">
        <f>IF('DATA ENTRY'!CK568="","",IF('DATA ENTRY'!C568="","",IF($D$4="All Post",'DATA ENTRY'!C568,IF(AND($D$4='DATA ENTRY'!CK568),'DATA ENTRY'!C568,""))))</f>
        <v/>
      </c>
      <c r="E569" s="4" t="str">
        <f>IF('DATA ENTRY'!CK568="","",IF('DATA ENTRY'!I568="","",IF($D$4="All Post",'DATA ENTRY'!I568,IF(AND($D$4='DATA ENTRY'!CK568),'DATA ENTRY'!I568,""))))</f>
        <v/>
      </c>
      <c r="F569" s="4" t="str">
        <f>IF('DATA ENTRY'!CK568="","",IF('DATA ENTRY'!CK568="","",IF($D$4="All Post",'DATA ENTRY'!CK568,IF(AND($D$4='DATA ENTRY'!CK568),'DATA ENTRY'!CK568,""))))</f>
        <v/>
      </c>
      <c r="G569" s="3" t="str">
        <f>IF('DATA ENTRY'!CK568="","",IF('DATA ENTRY'!N568="","",IF($D$4="All Post",'DATA ENTRY'!N568,IF(AND($D$4='DATA ENTRY'!CK568),'DATA ENTRY'!N568,""))))</f>
        <v/>
      </c>
      <c r="H569" s="107" t="str">
        <f>IF('DATA ENTRY'!CK568="","",IF('DATA ENTRY'!O568="","",IF($D$4="All Post",'DATA ENTRY'!O568,IF(AND($D$4='DATA ENTRY'!CK568),'DATA ENTRY'!O568,""))))</f>
        <v/>
      </c>
      <c r="I569" s="3" t="str">
        <f>IF('DATA ENTRY'!CK568="","",IF('DATA ENTRY'!P568="","",IF($D$4="All Post",'DATA ENTRY'!P568,IF(AND($D$4='DATA ENTRY'!CK568),'DATA ENTRY'!P568,""))))</f>
        <v/>
      </c>
      <c r="J569" s="107" t="str">
        <f>IF('DATA ENTRY'!CK568="","",IF('DATA ENTRY'!Q568="","",IF($D$4="All Post",'DATA ENTRY'!Q568,IF(AND($D$4='DATA ENTRY'!CK568),'DATA ENTRY'!Q568,""))))</f>
        <v/>
      </c>
      <c r="K569" s="3" t="str">
        <f>IF('DATA ENTRY'!CK568="","",IF('DATA ENTRY'!R568="","",IF($D$4="All Post",'DATA ENTRY'!R568,IF(AND($D$4='DATA ENTRY'!CK568),'DATA ENTRY'!R568,""))))</f>
        <v/>
      </c>
      <c r="L569" s="3" t="str">
        <f>IF('DATA ENTRY'!CK568="","",IF('DATA ENTRY'!S568="","",IF($D$4="All Post",'DATA ENTRY'!S568,IF(AND($D$4='DATA ENTRY'!CK568),'DATA ENTRY'!S568,""))))</f>
        <v/>
      </c>
      <c r="M569" s="3" t="str">
        <f>IF('DATA ENTRY'!CK568="","",IF('DATA ENTRY'!E568="","",IF($D$4="All Post",'DATA ENTRY'!E568,IF(AND($D$4='DATA ENTRY'!CK568),'DATA ENTRY'!E568,""))))</f>
        <v/>
      </c>
      <c r="N569" s="3" t="str">
        <f>IF('DATA ENTRY'!CK568="","",IF('DATA ENTRY'!W568="","",IF($D$4="All Post",'DATA ENTRY'!W568,IF(AND($D$4='DATA ENTRY'!CK568),'DATA ENTRY'!W568,""))))</f>
        <v/>
      </c>
      <c r="O569" s="3" t="str">
        <f>IF('DATA ENTRY'!CK568="","",IF('DATA ENTRY'!X568="","",IF($D$4="All Post",'DATA ENTRY'!X568,IF(AND($D$4='DATA ENTRY'!CK568),'DATA ENTRY'!X568,""))))</f>
        <v/>
      </c>
      <c r="P569" s="3" t="str">
        <f>IF('DATA ENTRY'!CK568="","",IF('DATA ENTRY'!G568="","",IF($D$4="All Post",'DATA ENTRY'!G568,IF(AND($D$4='DATA ENTRY'!CK568),'DATA ENTRY'!G568,""))))</f>
        <v/>
      </c>
      <c r="S569">
        <f t="shared" si="131"/>
        <v>0</v>
      </c>
      <c r="T569" t="str">
        <f t="shared" si="132"/>
        <v/>
      </c>
      <c r="BZ569" t="str">
        <f t="shared" si="133"/>
        <v/>
      </c>
      <c r="CA569" t="str">
        <f t="shared" si="134"/>
        <v/>
      </c>
      <c r="CB569" s="224">
        <v>563</v>
      </c>
      <c r="CC569" s="3" t="str">
        <f>IF('DATA ENTRY'!CK568="","",IF('DATA ENTRY'!B568="","",IF(AND($CD$4='DATA ENTRY'!CK568,$CG$4='DATA ENTRY'!D568),'DATA ENTRY'!B568,"")))</f>
        <v/>
      </c>
      <c r="CD569" s="3" t="str">
        <f>IF('DATA ENTRY'!CK568="","",IF('DATA ENTRY'!C568="","",IF(AND($CD$4='DATA ENTRY'!CK568,$CG$4='DATA ENTRY'!D568),'DATA ENTRY'!C568,"")))</f>
        <v/>
      </c>
      <c r="CE569" s="4" t="str">
        <f>IF('DATA ENTRY'!CK568="","",IF('DATA ENTRY'!I568="","",IF(AND($CD$4='DATA ENTRY'!CK568,$CG$4='DATA ENTRY'!D568),'DATA ENTRY'!I568,"")))</f>
        <v/>
      </c>
      <c r="CF569" s="4" t="str">
        <f>IF('DATA ENTRY'!CK568="","",IF('DATA ENTRY'!CK568="","",IF(AND($CD$4='DATA ENTRY'!CK568,$CG$4='DATA ENTRY'!D568),'DATA ENTRY'!CK568,"")))</f>
        <v/>
      </c>
      <c r="CG569" s="3" t="str">
        <f>IF('DATA ENTRY'!CK568="","",IF('DATA ENTRY'!N568="","",IF(AND($CD$4='DATA ENTRY'!CK568,$CG$4='DATA ENTRY'!D568),'DATA ENTRY'!N568,"")))</f>
        <v/>
      </c>
      <c r="CH569" s="107" t="str">
        <f>IF('DATA ENTRY'!CK568="","",IF('DATA ENTRY'!O568="","",IF(AND($CD$4='DATA ENTRY'!CK568,$CG$4='DATA ENTRY'!D568),'DATA ENTRY'!O568,"")))</f>
        <v/>
      </c>
      <c r="CI569" s="3" t="str">
        <f>IF('DATA ENTRY'!CK568="","",IF('DATA ENTRY'!P568="","",IF(AND($CD$4='DATA ENTRY'!CK568,$CG$4='DATA ENTRY'!D568),'DATA ENTRY'!P568,"")))</f>
        <v/>
      </c>
      <c r="CJ569" s="107" t="str">
        <f>IF('DATA ENTRY'!CK568="","",IF('DATA ENTRY'!Q568="","",IF(AND($CD$4='DATA ENTRY'!CK568,$CG$4='DATA ENTRY'!D568),'DATA ENTRY'!Q568,"")))</f>
        <v/>
      </c>
      <c r="CK569" s="3" t="str">
        <f>IF('DATA ENTRY'!CK568="","",IF('DATA ENTRY'!R568="","",IF(AND($CD$4='DATA ENTRY'!CK568,$CG$4='DATA ENTRY'!D568),'DATA ENTRY'!R568,"")))</f>
        <v/>
      </c>
      <c r="CL569" s="3" t="str">
        <f>IF('DATA ENTRY'!CK568="","",IF('DATA ENTRY'!S568="","",IF(AND($CD$4='DATA ENTRY'!CK568,$CG$4='DATA ENTRY'!D568),'DATA ENTRY'!S568,"")))</f>
        <v/>
      </c>
      <c r="CM569" s="3" t="str">
        <f>IF('DATA ENTRY'!CK568="","",IF('DATA ENTRY'!E568="","",IF(AND($CD$4='DATA ENTRY'!CK568,$CG$4='DATA ENTRY'!D568),'DATA ENTRY'!E568,"")))</f>
        <v/>
      </c>
      <c r="CN569" s="3" t="str">
        <f>IF('DATA ENTRY'!CK568="","",IF('DATA ENTRY'!W568="","",IF(AND($CD$4='DATA ENTRY'!CK568,$CG$4='DATA ENTRY'!D568),'DATA ENTRY'!W568,"")))</f>
        <v/>
      </c>
      <c r="CO569" s="3" t="str">
        <f>IF('DATA ENTRY'!CK568="","",IF('DATA ENTRY'!X568="","",IF(AND($CD$4='DATA ENTRY'!CK568,$CG$4='DATA ENTRY'!D568),'DATA ENTRY'!X568,"")))</f>
        <v/>
      </c>
      <c r="CP569" s="108" t="str">
        <f t="shared" si="135"/>
        <v/>
      </c>
      <c r="CQ569" s="108" t="str">
        <f>IF('DATA ENTRY'!CK568="","",IF('DATA ENTRY'!G568="","",IF(AND($CD$4='DATA ENTRY'!CK568,$CG$4='DATA ENTRY'!D568),'DATA ENTRY'!G568,"")))</f>
        <v/>
      </c>
      <c r="CR569" s="230" t="str">
        <f>IF('DATA ENTRY'!CK568="","",IF('DATA ENTRY'!D568="","",IF(AND($CD$4='DATA ENTRY'!CK568,$CG$4='DATA ENTRY'!D568),'DATA ENTRY'!D568,"")))</f>
        <v/>
      </c>
      <c r="CS569">
        <f t="shared" si="136"/>
        <v>0</v>
      </c>
      <c r="CT569">
        <f t="shared" si="137"/>
        <v>0</v>
      </c>
      <c r="CV569" s="139"/>
      <c r="CX569">
        <f t="shared" si="138"/>
        <v>0</v>
      </c>
      <c r="DB569" t="str">
        <f t="shared" si="145"/>
        <v/>
      </c>
      <c r="DC569" t="str">
        <f t="shared" si="146"/>
        <v/>
      </c>
      <c r="DD569" s="224">
        <v>563</v>
      </c>
      <c r="DE569" s="3" t="str">
        <f>IF('DATA ENTRY'!CK568="","",IF('DATA ENTRY'!B568="","",IF(AND($DF$4='DATA ENTRY'!D568),'DATA ENTRY'!B568,"")))</f>
        <v/>
      </c>
      <c r="DF569" s="3" t="str">
        <f>IF('DATA ENTRY'!CK568="","",IF('DATA ENTRY'!C568="","",IF(AND($DF$4='DATA ENTRY'!D568),'DATA ENTRY'!C568,"")))</f>
        <v/>
      </c>
      <c r="DG569" s="4" t="str">
        <f>IF('DATA ENTRY'!CK568="","",IF('DATA ENTRY'!I568="","",IF(AND($DF$4='DATA ENTRY'!D568),'DATA ENTRY'!I568,"")))</f>
        <v/>
      </c>
      <c r="DH569" s="4" t="str">
        <f>IF('DATA ENTRY'!CK568="","",IF('DATA ENTRY'!CK568="","",IF(AND($DF$4='DATA ENTRY'!D568),'DATA ENTRY'!CK568,"")))</f>
        <v/>
      </c>
      <c r="DI569" s="3" t="str">
        <f>IF('DATA ENTRY'!CK568="","",IF('DATA ENTRY'!N568="","",IF(AND($DF$4='DATA ENTRY'!D568),'DATA ENTRY'!N568,"")))</f>
        <v/>
      </c>
      <c r="DJ569" s="107" t="str">
        <f>IF('DATA ENTRY'!CK568="","",IF('DATA ENTRY'!O568="","",IF(AND($DF$4='DATA ENTRY'!D568),'DATA ENTRY'!O568,"")))</f>
        <v/>
      </c>
      <c r="DK569" s="3" t="str">
        <f>IF('DATA ENTRY'!CK568="","",IF('DATA ENTRY'!P568="","",IF(AND($DF$4='DATA ENTRY'!D568),'DATA ENTRY'!P568,"")))</f>
        <v/>
      </c>
      <c r="DL569" s="107" t="str">
        <f>IF('DATA ENTRY'!CK568="","",IF('DATA ENTRY'!Q568="","",IF(AND($DF$4='DATA ENTRY'!D568),'DATA ENTRY'!Q568,"")))</f>
        <v/>
      </c>
      <c r="DM569" s="3" t="str">
        <f>IF('DATA ENTRY'!CK568="","",IF('DATA ENTRY'!R568="","",IF(AND($DF$4='DATA ENTRY'!D568),'DATA ENTRY'!R568,"")))</f>
        <v/>
      </c>
      <c r="DN569" s="107" t="str">
        <f>IF('DATA ENTRY'!CK568="","",IF('DATA ENTRY'!S568="","",IF(AND($DF$4='DATA ENTRY'!D568),'DATA ENTRY'!S568,"")))</f>
        <v/>
      </c>
      <c r="DO569" s="3" t="str">
        <f>IF('DATA ENTRY'!CK568="","",IF('DATA ENTRY'!E568="","",IF(AND($DF$4='DATA ENTRY'!D568),'DATA ENTRY'!E568,"")))</f>
        <v/>
      </c>
      <c r="DP569" s="3" t="str">
        <f>IF('DATA ENTRY'!CK568="","",IF('DATA ENTRY'!D568="","",IF(AND($DF$4='DATA ENTRY'!D568),'DATA ENTRY'!D568,"")))</f>
        <v/>
      </c>
      <c r="DQ569" s="3" t="str">
        <f>IF('DATA ENTRY'!CK568="","",IF('DATA ENTRY'!W568="","",IF(AND($DF$4='DATA ENTRY'!D568),'DATA ENTRY'!W568,"")))</f>
        <v/>
      </c>
      <c r="DR569" s="3" t="str">
        <f>IF('DATA ENTRY'!CK568="","",IF('DATA ENTRY'!X568="","",IF(AND($DF$4='DATA ENTRY'!D568),'DATA ENTRY'!X568,"")))</f>
        <v/>
      </c>
      <c r="DS569" s="108" t="str">
        <f t="shared" si="139"/>
        <v/>
      </c>
      <c r="DT569" s="108" t="str">
        <f>IF('DATA ENTRY'!CK568="","",IF('DATA ENTRY'!D568="","",IF(AND($DF$4='DATA ENTRY'!D568),'DATA ENTRY'!G568,"")))</f>
        <v/>
      </c>
      <c r="DY569">
        <f t="shared" si="140"/>
        <v>0</v>
      </c>
      <c r="EB569" t="str">
        <f t="shared" si="141"/>
        <v/>
      </c>
      <c r="EC569" t="str">
        <f t="shared" si="142"/>
        <v/>
      </c>
      <c r="ED569" s="224">
        <v>563</v>
      </c>
      <c r="EE569" s="3" t="str">
        <f>IF('DATA ENTRY'!CK568="","",IF('DATA ENTRY'!B568="","",IF(AND($EF$4='DATA ENTRY'!G568,$EH$4='DATA ENTRY'!F568),'DATA ENTRY'!B568,"")))</f>
        <v/>
      </c>
      <c r="EF569" s="3" t="str">
        <f>IF('DATA ENTRY'!CK568="","",IF('DATA ENTRY'!C568="","",IF(AND($EF$4='DATA ENTRY'!G568,$EH$4='DATA ENTRY'!F568),'DATA ENTRY'!C568,"")))</f>
        <v/>
      </c>
      <c r="EG569" s="4" t="str">
        <f>IF('DATA ENTRY'!CK568="","",IF('DATA ENTRY'!I568="","",IF(AND($EF$4='DATA ENTRY'!G568,$EH$4='DATA ENTRY'!F568),'DATA ENTRY'!I568,"")))</f>
        <v/>
      </c>
      <c r="EH569" s="4" t="str">
        <f>IF('DATA ENTRY'!CK568="","",IF('DATA ENTRY'!CK568="","",IF(AND($EF$4='DATA ENTRY'!G568,$EH$4='DATA ENTRY'!F568),'DATA ENTRY'!CK568,"")))</f>
        <v/>
      </c>
      <c r="EI569" s="3" t="str">
        <f>IF('DATA ENTRY'!CK568="","",IF('DATA ENTRY'!N568="","",IF(AND($EF$4='DATA ENTRY'!G568,$EH$4='DATA ENTRY'!F568),'DATA ENTRY'!N568,"")))</f>
        <v/>
      </c>
      <c r="EJ569" s="107" t="str">
        <f>IF('DATA ENTRY'!CK568="","",IF('DATA ENTRY'!O568="","",IF(AND($EF$4='DATA ENTRY'!G568,$EH$4='DATA ENTRY'!F568),'DATA ENTRY'!O568,"")))</f>
        <v/>
      </c>
      <c r="EK569" s="3" t="str">
        <f>IF('DATA ENTRY'!CK568="","",IF('DATA ENTRY'!P568="","",IF(AND($EF$4='DATA ENTRY'!G568,$EH$4='DATA ENTRY'!F568),'DATA ENTRY'!P568,"")))</f>
        <v/>
      </c>
      <c r="EL569" s="107" t="str">
        <f>IF('DATA ENTRY'!CK568="","",IF('DATA ENTRY'!Q568="","",IF(AND($EF$4='DATA ENTRY'!G568,$EH$4='DATA ENTRY'!F568),'DATA ENTRY'!Q568,"")))</f>
        <v/>
      </c>
      <c r="EM569" s="3" t="str">
        <f>IF('DATA ENTRY'!CK568="","",IF('DATA ENTRY'!R568="","",IF(AND($EF$4='DATA ENTRY'!G568,$EH$4='DATA ENTRY'!F568),'DATA ENTRY'!R568,"")))</f>
        <v/>
      </c>
      <c r="EN569" s="107" t="str">
        <f>IF('DATA ENTRY'!CK568="","",IF('DATA ENTRY'!S568="","",IF(AND($EF$4='DATA ENTRY'!G568,$EH$4='DATA ENTRY'!F568),'DATA ENTRY'!S568,"")))</f>
        <v/>
      </c>
      <c r="EO569" s="3" t="str">
        <f>IF('DATA ENTRY'!CK568="","",IF('DATA ENTRY'!E568="","",IF(AND($EF$4='DATA ENTRY'!G568,$EH$4='DATA ENTRY'!F568),'DATA ENTRY'!E568,"")))</f>
        <v/>
      </c>
      <c r="EP569" s="3" t="str">
        <f>IF('DATA ENTRY'!CK568="","",IF('DATA ENTRY'!D568="","",IF(AND($EF$4='DATA ENTRY'!G568,$EH$4='DATA ENTRY'!F568),'DATA ENTRY'!D568,"")))</f>
        <v/>
      </c>
      <c r="EQ569" s="3" t="str">
        <f>IF('DATA ENTRY'!CK568="","",IF('DATA ENTRY'!W568="","",IF(AND($EF$4='DATA ENTRY'!G568,$EH$4='DATA ENTRY'!F568),'DATA ENTRY'!W568,"")))</f>
        <v/>
      </c>
      <c r="ER569" s="3" t="str">
        <f>IF('DATA ENTRY'!CK568="","",IF('DATA ENTRY'!X568="","",IF(AND($EF$4='DATA ENTRY'!G568,$EH$4='DATA ENTRY'!F568),'DATA ENTRY'!X568,"")))</f>
        <v/>
      </c>
      <c r="ES569" s="108" t="str">
        <f t="shared" si="143"/>
        <v/>
      </c>
      <c r="ET569" s="108" t="str">
        <f>IF('DATA ENTRY'!CK568="","",IF('DATA ENTRY'!D568="","",IF(AND($EF$4='DATA ENTRY'!G568,$EH$4='DATA ENTRY'!F568),'DATA ENTRY'!G568,"")))</f>
        <v/>
      </c>
      <c r="EY569">
        <f t="shared" si="144"/>
        <v>0</v>
      </c>
    </row>
    <row r="570" spans="1:155">
      <c r="A570" t="str">
        <f>IF(S570=0,"",1+(MAX($A$7:A569)))</f>
        <v/>
      </c>
      <c r="B570" s="224">
        <v>564</v>
      </c>
      <c r="C570" s="3" t="str">
        <f>IF('DATA ENTRY'!CK569="","",IF('DATA ENTRY'!B569="","",IF($D$4="All Post",'DATA ENTRY'!B569,IF(AND($D$4='DATA ENTRY'!CK569),'DATA ENTRY'!B569,""))))</f>
        <v/>
      </c>
      <c r="D570" s="3" t="str">
        <f>IF('DATA ENTRY'!CK569="","",IF('DATA ENTRY'!C569="","",IF($D$4="All Post",'DATA ENTRY'!C569,IF(AND($D$4='DATA ENTRY'!CK569),'DATA ENTRY'!C569,""))))</f>
        <v/>
      </c>
      <c r="E570" s="4" t="str">
        <f>IF('DATA ENTRY'!CK569="","",IF('DATA ENTRY'!I569="","",IF($D$4="All Post",'DATA ENTRY'!I569,IF(AND($D$4='DATA ENTRY'!CK569),'DATA ENTRY'!I569,""))))</f>
        <v/>
      </c>
      <c r="F570" s="4" t="str">
        <f>IF('DATA ENTRY'!CK569="","",IF('DATA ENTRY'!CK569="","",IF($D$4="All Post",'DATA ENTRY'!CK569,IF(AND($D$4='DATA ENTRY'!CK569),'DATA ENTRY'!CK569,""))))</f>
        <v/>
      </c>
      <c r="G570" s="3" t="str">
        <f>IF('DATA ENTRY'!CK569="","",IF('DATA ENTRY'!N569="","",IF($D$4="All Post",'DATA ENTRY'!N569,IF(AND($D$4='DATA ENTRY'!CK569),'DATA ENTRY'!N569,""))))</f>
        <v/>
      </c>
      <c r="H570" s="107" t="str">
        <f>IF('DATA ENTRY'!CK569="","",IF('DATA ENTRY'!O569="","",IF($D$4="All Post",'DATA ENTRY'!O569,IF(AND($D$4='DATA ENTRY'!CK569),'DATA ENTRY'!O569,""))))</f>
        <v/>
      </c>
      <c r="I570" s="3" t="str">
        <f>IF('DATA ENTRY'!CK569="","",IF('DATA ENTRY'!P569="","",IF($D$4="All Post",'DATA ENTRY'!P569,IF(AND($D$4='DATA ENTRY'!CK569),'DATA ENTRY'!P569,""))))</f>
        <v/>
      </c>
      <c r="J570" s="107" t="str">
        <f>IF('DATA ENTRY'!CK569="","",IF('DATA ENTRY'!Q569="","",IF($D$4="All Post",'DATA ENTRY'!Q569,IF(AND($D$4='DATA ENTRY'!CK569),'DATA ENTRY'!Q569,""))))</f>
        <v/>
      </c>
      <c r="K570" s="3" t="str">
        <f>IF('DATA ENTRY'!CK569="","",IF('DATA ENTRY'!R569="","",IF($D$4="All Post",'DATA ENTRY'!R569,IF(AND($D$4='DATA ENTRY'!CK569),'DATA ENTRY'!R569,""))))</f>
        <v/>
      </c>
      <c r="L570" s="3" t="str">
        <f>IF('DATA ENTRY'!CK569="","",IF('DATA ENTRY'!S569="","",IF($D$4="All Post",'DATA ENTRY'!S569,IF(AND($D$4='DATA ENTRY'!CK569),'DATA ENTRY'!S569,""))))</f>
        <v/>
      </c>
      <c r="M570" s="3" t="str">
        <f>IF('DATA ENTRY'!CK569="","",IF('DATA ENTRY'!E569="","",IF($D$4="All Post",'DATA ENTRY'!E569,IF(AND($D$4='DATA ENTRY'!CK569),'DATA ENTRY'!E569,""))))</f>
        <v/>
      </c>
      <c r="N570" s="3" t="str">
        <f>IF('DATA ENTRY'!CK569="","",IF('DATA ENTRY'!W569="","",IF($D$4="All Post",'DATA ENTRY'!W569,IF(AND($D$4='DATA ENTRY'!CK569),'DATA ENTRY'!W569,""))))</f>
        <v/>
      </c>
      <c r="O570" s="3" t="str">
        <f>IF('DATA ENTRY'!CK569="","",IF('DATA ENTRY'!X569="","",IF($D$4="All Post",'DATA ENTRY'!X569,IF(AND($D$4='DATA ENTRY'!CK569),'DATA ENTRY'!X569,""))))</f>
        <v/>
      </c>
      <c r="P570" s="3" t="str">
        <f>IF('DATA ENTRY'!CK569="","",IF('DATA ENTRY'!G569="","",IF($D$4="All Post",'DATA ENTRY'!G569,IF(AND($D$4='DATA ENTRY'!CK569),'DATA ENTRY'!G569,""))))</f>
        <v/>
      </c>
      <c r="S570">
        <f t="shared" si="131"/>
        <v>0</v>
      </c>
      <c r="T570" t="str">
        <f t="shared" si="132"/>
        <v/>
      </c>
      <c r="BZ570" t="str">
        <f t="shared" si="133"/>
        <v/>
      </c>
      <c r="CA570" t="str">
        <f t="shared" si="134"/>
        <v/>
      </c>
      <c r="CB570" s="224">
        <v>564</v>
      </c>
      <c r="CC570" s="3" t="str">
        <f>IF('DATA ENTRY'!CK569="","",IF('DATA ENTRY'!B569="","",IF(AND($CD$4='DATA ENTRY'!CK569,$CG$4='DATA ENTRY'!D569),'DATA ENTRY'!B569,"")))</f>
        <v/>
      </c>
      <c r="CD570" s="3" t="str">
        <f>IF('DATA ENTRY'!CK569="","",IF('DATA ENTRY'!C569="","",IF(AND($CD$4='DATA ENTRY'!CK569,$CG$4='DATA ENTRY'!D569),'DATA ENTRY'!C569,"")))</f>
        <v/>
      </c>
      <c r="CE570" s="4" t="str">
        <f>IF('DATA ENTRY'!CK569="","",IF('DATA ENTRY'!I569="","",IF(AND($CD$4='DATA ENTRY'!CK569,$CG$4='DATA ENTRY'!D569),'DATA ENTRY'!I569,"")))</f>
        <v/>
      </c>
      <c r="CF570" s="4" t="str">
        <f>IF('DATA ENTRY'!CK569="","",IF('DATA ENTRY'!CK569="","",IF(AND($CD$4='DATA ENTRY'!CK569,$CG$4='DATA ENTRY'!D569),'DATA ENTRY'!CK569,"")))</f>
        <v/>
      </c>
      <c r="CG570" s="3" t="str">
        <f>IF('DATA ENTRY'!CK569="","",IF('DATA ENTRY'!N569="","",IF(AND($CD$4='DATA ENTRY'!CK569,$CG$4='DATA ENTRY'!D569),'DATA ENTRY'!N569,"")))</f>
        <v/>
      </c>
      <c r="CH570" s="107" t="str">
        <f>IF('DATA ENTRY'!CK569="","",IF('DATA ENTRY'!O569="","",IF(AND($CD$4='DATA ENTRY'!CK569,$CG$4='DATA ENTRY'!D569),'DATA ENTRY'!O569,"")))</f>
        <v/>
      </c>
      <c r="CI570" s="3" t="str">
        <f>IF('DATA ENTRY'!CK569="","",IF('DATA ENTRY'!P569="","",IF(AND($CD$4='DATA ENTRY'!CK569,$CG$4='DATA ENTRY'!D569),'DATA ENTRY'!P569,"")))</f>
        <v/>
      </c>
      <c r="CJ570" s="107" t="str">
        <f>IF('DATA ENTRY'!CK569="","",IF('DATA ENTRY'!Q569="","",IF(AND($CD$4='DATA ENTRY'!CK569,$CG$4='DATA ENTRY'!D569),'DATA ENTRY'!Q569,"")))</f>
        <v/>
      </c>
      <c r="CK570" s="3" t="str">
        <f>IF('DATA ENTRY'!CK569="","",IF('DATA ENTRY'!R569="","",IF(AND($CD$4='DATA ENTRY'!CK569,$CG$4='DATA ENTRY'!D569),'DATA ENTRY'!R569,"")))</f>
        <v/>
      </c>
      <c r="CL570" s="3" t="str">
        <f>IF('DATA ENTRY'!CK569="","",IF('DATA ENTRY'!S569="","",IF(AND($CD$4='DATA ENTRY'!CK569,$CG$4='DATA ENTRY'!D569),'DATA ENTRY'!S569,"")))</f>
        <v/>
      </c>
      <c r="CM570" s="3" t="str">
        <f>IF('DATA ENTRY'!CK569="","",IF('DATA ENTRY'!E569="","",IF(AND($CD$4='DATA ENTRY'!CK569,$CG$4='DATA ENTRY'!D569),'DATA ENTRY'!E569,"")))</f>
        <v/>
      </c>
      <c r="CN570" s="3" t="str">
        <f>IF('DATA ENTRY'!CK569="","",IF('DATA ENTRY'!W569="","",IF(AND($CD$4='DATA ENTRY'!CK569,$CG$4='DATA ENTRY'!D569),'DATA ENTRY'!W569,"")))</f>
        <v/>
      </c>
      <c r="CO570" s="3" t="str">
        <f>IF('DATA ENTRY'!CK569="","",IF('DATA ENTRY'!X569="","",IF(AND($CD$4='DATA ENTRY'!CK569,$CG$4='DATA ENTRY'!D569),'DATA ENTRY'!X569,"")))</f>
        <v/>
      </c>
      <c r="CP570" s="108" t="str">
        <f t="shared" si="135"/>
        <v/>
      </c>
      <c r="CQ570" s="108" t="str">
        <f>IF('DATA ENTRY'!CK569="","",IF('DATA ENTRY'!G569="","",IF(AND($CD$4='DATA ENTRY'!CK569,$CG$4='DATA ENTRY'!D569),'DATA ENTRY'!G569,"")))</f>
        <v/>
      </c>
      <c r="CR570" s="230" t="str">
        <f>IF('DATA ENTRY'!CK569="","",IF('DATA ENTRY'!D569="","",IF(AND($CD$4='DATA ENTRY'!CK569,$CG$4='DATA ENTRY'!D569),'DATA ENTRY'!D569,"")))</f>
        <v/>
      </c>
      <c r="CS570">
        <f t="shared" si="136"/>
        <v>0</v>
      </c>
      <c r="CT570">
        <f t="shared" si="137"/>
        <v>0</v>
      </c>
      <c r="CV570" s="139"/>
      <c r="CX570">
        <f t="shared" si="138"/>
        <v>0</v>
      </c>
      <c r="DB570" t="str">
        <f t="shared" si="145"/>
        <v/>
      </c>
      <c r="DC570" t="str">
        <f t="shared" si="146"/>
        <v/>
      </c>
      <c r="DD570" s="224">
        <v>564</v>
      </c>
      <c r="DE570" s="3" t="str">
        <f>IF('DATA ENTRY'!CK569="","",IF('DATA ENTRY'!B569="","",IF(AND($DF$4='DATA ENTRY'!D569),'DATA ENTRY'!B569,"")))</f>
        <v/>
      </c>
      <c r="DF570" s="3" t="str">
        <f>IF('DATA ENTRY'!CK569="","",IF('DATA ENTRY'!C569="","",IF(AND($DF$4='DATA ENTRY'!D569),'DATA ENTRY'!C569,"")))</f>
        <v/>
      </c>
      <c r="DG570" s="4" t="str">
        <f>IF('DATA ENTRY'!CK569="","",IF('DATA ENTRY'!I569="","",IF(AND($DF$4='DATA ENTRY'!D569),'DATA ENTRY'!I569,"")))</f>
        <v/>
      </c>
      <c r="DH570" s="4" t="str">
        <f>IF('DATA ENTRY'!CK569="","",IF('DATA ENTRY'!CK569="","",IF(AND($DF$4='DATA ENTRY'!D569),'DATA ENTRY'!CK569,"")))</f>
        <v/>
      </c>
      <c r="DI570" s="3" t="str">
        <f>IF('DATA ENTRY'!CK569="","",IF('DATA ENTRY'!N569="","",IF(AND($DF$4='DATA ENTRY'!D569),'DATA ENTRY'!N569,"")))</f>
        <v/>
      </c>
      <c r="DJ570" s="107" t="str">
        <f>IF('DATA ENTRY'!CK569="","",IF('DATA ENTRY'!O569="","",IF(AND($DF$4='DATA ENTRY'!D569),'DATA ENTRY'!O569,"")))</f>
        <v/>
      </c>
      <c r="DK570" s="3" t="str">
        <f>IF('DATA ENTRY'!CK569="","",IF('DATA ENTRY'!P569="","",IF(AND($DF$4='DATA ENTRY'!D569),'DATA ENTRY'!P569,"")))</f>
        <v/>
      </c>
      <c r="DL570" s="107" t="str">
        <f>IF('DATA ENTRY'!CK569="","",IF('DATA ENTRY'!Q569="","",IF(AND($DF$4='DATA ENTRY'!D569),'DATA ENTRY'!Q569,"")))</f>
        <v/>
      </c>
      <c r="DM570" s="3" t="str">
        <f>IF('DATA ENTRY'!CK569="","",IF('DATA ENTRY'!R569="","",IF(AND($DF$4='DATA ENTRY'!D569),'DATA ENTRY'!R569,"")))</f>
        <v/>
      </c>
      <c r="DN570" s="107" t="str">
        <f>IF('DATA ENTRY'!CK569="","",IF('DATA ENTRY'!S569="","",IF(AND($DF$4='DATA ENTRY'!D569),'DATA ENTRY'!S569,"")))</f>
        <v/>
      </c>
      <c r="DO570" s="3" t="str">
        <f>IF('DATA ENTRY'!CK569="","",IF('DATA ENTRY'!E569="","",IF(AND($DF$4='DATA ENTRY'!D569),'DATA ENTRY'!E569,"")))</f>
        <v/>
      </c>
      <c r="DP570" s="3" t="str">
        <f>IF('DATA ENTRY'!CK569="","",IF('DATA ENTRY'!D569="","",IF(AND($DF$4='DATA ENTRY'!D569),'DATA ENTRY'!D569,"")))</f>
        <v/>
      </c>
      <c r="DQ570" s="3" t="str">
        <f>IF('DATA ENTRY'!CK569="","",IF('DATA ENTRY'!W569="","",IF(AND($DF$4='DATA ENTRY'!D569),'DATA ENTRY'!W569,"")))</f>
        <v/>
      </c>
      <c r="DR570" s="3" t="str">
        <f>IF('DATA ENTRY'!CK569="","",IF('DATA ENTRY'!X569="","",IF(AND($DF$4='DATA ENTRY'!D569),'DATA ENTRY'!X569,"")))</f>
        <v/>
      </c>
      <c r="DS570" s="108" t="str">
        <f t="shared" si="139"/>
        <v/>
      </c>
      <c r="DT570" s="108" t="str">
        <f>IF('DATA ENTRY'!CK569="","",IF('DATA ENTRY'!D569="","",IF(AND($DF$4='DATA ENTRY'!D569),'DATA ENTRY'!G569,"")))</f>
        <v/>
      </c>
      <c r="DY570">
        <f t="shared" si="140"/>
        <v>0</v>
      </c>
      <c r="EB570" t="str">
        <f t="shared" si="141"/>
        <v/>
      </c>
      <c r="EC570" t="str">
        <f t="shared" si="142"/>
        <v/>
      </c>
      <c r="ED570" s="224">
        <v>564</v>
      </c>
      <c r="EE570" s="3" t="str">
        <f>IF('DATA ENTRY'!CK569="","",IF('DATA ENTRY'!B569="","",IF(AND($EF$4='DATA ENTRY'!G569,$EH$4='DATA ENTRY'!F569),'DATA ENTRY'!B569,"")))</f>
        <v/>
      </c>
      <c r="EF570" s="3" t="str">
        <f>IF('DATA ENTRY'!CK569="","",IF('DATA ENTRY'!C569="","",IF(AND($EF$4='DATA ENTRY'!G569,$EH$4='DATA ENTRY'!F569),'DATA ENTRY'!C569,"")))</f>
        <v/>
      </c>
      <c r="EG570" s="4" t="str">
        <f>IF('DATA ENTRY'!CK569="","",IF('DATA ENTRY'!I569="","",IF(AND($EF$4='DATA ENTRY'!G569,$EH$4='DATA ENTRY'!F569),'DATA ENTRY'!I569,"")))</f>
        <v/>
      </c>
      <c r="EH570" s="4" t="str">
        <f>IF('DATA ENTRY'!CK569="","",IF('DATA ENTRY'!CK569="","",IF(AND($EF$4='DATA ENTRY'!G569,$EH$4='DATA ENTRY'!F569),'DATA ENTRY'!CK569,"")))</f>
        <v/>
      </c>
      <c r="EI570" s="3" t="str">
        <f>IF('DATA ENTRY'!CK569="","",IF('DATA ENTRY'!N569="","",IF(AND($EF$4='DATA ENTRY'!G569,$EH$4='DATA ENTRY'!F569),'DATA ENTRY'!N569,"")))</f>
        <v/>
      </c>
      <c r="EJ570" s="107" t="str">
        <f>IF('DATA ENTRY'!CK569="","",IF('DATA ENTRY'!O569="","",IF(AND($EF$4='DATA ENTRY'!G569,$EH$4='DATA ENTRY'!F569),'DATA ENTRY'!O569,"")))</f>
        <v/>
      </c>
      <c r="EK570" s="3" t="str">
        <f>IF('DATA ENTRY'!CK569="","",IF('DATA ENTRY'!P569="","",IF(AND($EF$4='DATA ENTRY'!G569,$EH$4='DATA ENTRY'!F569),'DATA ENTRY'!P569,"")))</f>
        <v/>
      </c>
      <c r="EL570" s="107" t="str">
        <f>IF('DATA ENTRY'!CK569="","",IF('DATA ENTRY'!Q569="","",IF(AND($EF$4='DATA ENTRY'!G569,$EH$4='DATA ENTRY'!F569),'DATA ENTRY'!Q569,"")))</f>
        <v/>
      </c>
      <c r="EM570" s="3" t="str">
        <f>IF('DATA ENTRY'!CK569="","",IF('DATA ENTRY'!R569="","",IF(AND($EF$4='DATA ENTRY'!G569,$EH$4='DATA ENTRY'!F569),'DATA ENTRY'!R569,"")))</f>
        <v/>
      </c>
      <c r="EN570" s="107" t="str">
        <f>IF('DATA ENTRY'!CK569="","",IF('DATA ENTRY'!S569="","",IF(AND($EF$4='DATA ENTRY'!G569,$EH$4='DATA ENTRY'!F569),'DATA ENTRY'!S569,"")))</f>
        <v/>
      </c>
      <c r="EO570" s="3" t="str">
        <f>IF('DATA ENTRY'!CK569="","",IF('DATA ENTRY'!E569="","",IF(AND($EF$4='DATA ENTRY'!G569,$EH$4='DATA ENTRY'!F569),'DATA ENTRY'!E569,"")))</f>
        <v/>
      </c>
      <c r="EP570" s="3" t="str">
        <f>IF('DATA ENTRY'!CK569="","",IF('DATA ENTRY'!D569="","",IF(AND($EF$4='DATA ENTRY'!G569,$EH$4='DATA ENTRY'!F569),'DATA ENTRY'!D569,"")))</f>
        <v/>
      </c>
      <c r="EQ570" s="3" t="str">
        <f>IF('DATA ENTRY'!CK569="","",IF('DATA ENTRY'!W569="","",IF(AND($EF$4='DATA ENTRY'!G569,$EH$4='DATA ENTRY'!F569),'DATA ENTRY'!W569,"")))</f>
        <v/>
      </c>
      <c r="ER570" s="3" t="str">
        <f>IF('DATA ENTRY'!CK569="","",IF('DATA ENTRY'!X569="","",IF(AND($EF$4='DATA ENTRY'!G569,$EH$4='DATA ENTRY'!F569),'DATA ENTRY'!X569,"")))</f>
        <v/>
      </c>
      <c r="ES570" s="108" t="str">
        <f t="shared" si="143"/>
        <v/>
      </c>
      <c r="ET570" s="108" t="str">
        <f>IF('DATA ENTRY'!CK569="","",IF('DATA ENTRY'!D569="","",IF(AND($EF$4='DATA ENTRY'!G569,$EH$4='DATA ENTRY'!F569),'DATA ENTRY'!G569,"")))</f>
        <v/>
      </c>
      <c r="EY570">
        <f t="shared" si="144"/>
        <v>0</v>
      </c>
    </row>
    <row r="571" spans="1:155">
      <c r="A571" t="str">
        <f>IF(S571=0,"",1+(MAX($A$7:A570)))</f>
        <v/>
      </c>
      <c r="B571" s="224">
        <v>565</v>
      </c>
      <c r="C571" s="3" t="str">
        <f>IF('DATA ENTRY'!CK570="","",IF('DATA ENTRY'!B570="","",IF($D$4="All Post",'DATA ENTRY'!B570,IF(AND($D$4='DATA ENTRY'!CK570),'DATA ENTRY'!B570,""))))</f>
        <v/>
      </c>
      <c r="D571" s="3" t="str">
        <f>IF('DATA ENTRY'!CK570="","",IF('DATA ENTRY'!C570="","",IF($D$4="All Post",'DATA ENTRY'!C570,IF(AND($D$4='DATA ENTRY'!CK570),'DATA ENTRY'!C570,""))))</f>
        <v/>
      </c>
      <c r="E571" s="4" t="str">
        <f>IF('DATA ENTRY'!CK570="","",IF('DATA ENTRY'!I570="","",IF($D$4="All Post",'DATA ENTRY'!I570,IF(AND($D$4='DATA ENTRY'!CK570),'DATA ENTRY'!I570,""))))</f>
        <v/>
      </c>
      <c r="F571" s="4" t="str">
        <f>IF('DATA ENTRY'!CK570="","",IF('DATA ENTRY'!CK570="","",IF($D$4="All Post",'DATA ENTRY'!CK570,IF(AND($D$4='DATA ENTRY'!CK570),'DATA ENTRY'!CK570,""))))</f>
        <v/>
      </c>
      <c r="G571" s="3" t="str">
        <f>IF('DATA ENTRY'!CK570="","",IF('DATA ENTRY'!N570="","",IF($D$4="All Post",'DATA ENTRY'!N570,IF(AND($D$4='DATA ENTRY'!CK570),'DATA ENTRY'!N570,""))))</f>
        <v/>
      </c>
      <c r="H571" s="107" t="str">
        <f>IF('DATA ENTRY'!CK570="","",IF('DATA ENTRY'!O570="","",IF($D$4="All Post",'DATA ENTRY'!O570,IF(AND($D$4='DATA ENTRY'!CK570),'DATA ENTRY'!O570,""))))</f>
        <v/>
      </c>
      <c r="I571" s="3" t="str">
        <f>IF('DATA ENTRY'!CK570="","",IF('DATA ENTRY'!P570="","",IF($D$4="All Post",'DATA ENTRY'!P570,IF(AND($D$4='DATA ENTRY'!CK570),'DATA ENTRY'!P570,""))))</f>
        <v/>
      </c>
      <c r="J571" s="107" t="str">
        <f>IF('DATA ENTRY'!CK570="","",IF('DATA ENTRY'!Q570="","",IF($D$4="All Post",'DATA ENTRY'!Q570,IF(AND($D$4='DATA ENTRY'!CK570),'DATA ENTRY'!Q570,""))))</f>
        <v/>
      </c>
      <c r="K571" s="3" t="str">
        <f>IF('DATA ENTRY'!CK570="","",IF('DATA ENTRY'!R570="","",IF($D$4="All Post",'DATA ENTRY'!R570,IF(AND($D$4='DATA ENTRY'!CK570),'DATA ENTRY'!R570,""))))</f>
        <v/>
      </c>
      <c r="L571" s="3" t="str">
        <f>IF('DATA ENTRY'!CK570="","",IF('DATA ENTRY'!S570="","",IF($D$4="All Post",'DATA ENTRY'!S570,IF(AND($D$4='DATA ENTRY'!CK570),'DATA ENTRY'!S570,""))))</f>
        <v/>
      </c>
      <c r="M571" s="3" t="str">
        <f>IF('DATA ENTRY'!CK570="","",IF('DATA ENTRY'!E570="","",IF($D$4="All Post",'DATA ENTRY'!E570,IF(AND($D$4='DATA ENTRY'!CK570),'DATA ENTRY'!E570,""))))</f>
        <v/>
      </c>
      <c r="N571" s="3" t="str">
        <f>IF('DATA ENTRY'!CK570="","",IF('DATA ENTRY'!W570="","",IF($D$4="All Post",'DATA ENTRY'!W570,IF(AND($D$4='DATA ENTRY'!CK570),'DATA ENTRY'!W570,""))))</f>
        <v/>
      </c>
      <c r="O571" s="3" t="str">
        <f>IF('DATA ENTRY'!CK570="","",IF('DATA ENTRY'!X570="","",IF($D$4="All Post",'DATA ENTRY'!X570,IF(AND($D$4='DATA ENTRY'!CK570),'DATA ENTRY'!X570,""))))</f>
        <v/>
      </c>
      <c r="P571" s="3" t="str">
        <f>IF('DATA ENTRY'!CK570="","",IF('DATA ENTRY'!G570="","",IF($D$4="All Post",'DATA ENTRY'!G570,IF(AND($D$4='DATA ENTRY'!CK570),'DATA ENTRY'!G570,""))))</f>
        <v/>
      </c>
      <c r="S571">
        <f t="shared" si="131"/>
        <v>0</v>
      </c>
      <c r="T571" t="str">
        <f t="shared" si="132"/>
        <v/>
      </c>
      <c r="BZ571" t="str">
        <f t="shared" si="133"/>
        <v/>
      </c>
      <c r="CA571" t="str">
        <f t="shared" si="134"/>
        <v/>
      </c>
      <c r="CB571" s="224">
        <v>565</v>
      </c>
      <c r="CC571" s="3" t="str">
        <f>IF('DATA ENTRY'!CK570="","",IF('DATA ENTRY'!B570="","",IF(AND($CD$4='DATA ENTRY'!CK570,$CG$4='DATA ENTRY'!D570),'DATA ENTRY'!B570,"")))</f>
        <v/>
      </c>
      <c r="CD571" s="3" t="str">
        <f>IF('DATA ENTRY'!CK570="","",IF('DATA ENTRY'!C570="","",IF(AND($CD$4='DATA ENTRY'!CK570,$CG$4='DATA ENTRY'!D570),'DATA ENTRY'!C570,"")))</f>
        <v/>
      </c>
      <c r="CE571" s="4" t="str">
        <f>IF('DATA ENTRY'!CK570="","",IF('DATA ENTRY'!I570="","",IF(AND($CD$4='DATA ENTRY'!CK570,$CG$4='DATA ENTRY'!D570),'DATA ENTRY'!I570,"")))</f>
        <v/>
      </c>
      <c r="CF571" s="4" t="str">
        <f>IF('DATA ENTRY'!CK570="","",IF('DATA ENTRY'!CK570="","",IF(AND($CD$4='DATA ENTRY'!CK570,$CG$4='DATA ENTRY'!D570),'DATA ENTRY'!CK570,"")))</f>
        <v/>
      </c>
      <c r="CG571" s="3" t="str">
        <f>IF('DATA ENTRY'!CK570="","",IF('DATA ENTRY'!N570="","",IF(AND($CD$4='DATA ENTRY'!CK570,$CG$4='DATA ENTRY'!D570),'DATA ENTRY'!N570,"")))</f>
        <v/>
      </c>
      <c r="CH571" s="107" t="str">
        <f>IF('DATA ENTRY'!CK570="","",IF('DATA ENTRY'!O570="","",IF(AND($CD$4='DATA ENTRY'!CK570,$CG$4='DATA ENTRY'!D570),'DATA ENTRY'!O570,"")))</f>
        <v/>
      </c>
      <c r="CI571" s="3" t="str">
        <f>IF('DATA ENTRY'!CK570="","",IF('DATA ENTRY'!P570="","",IF(AND($CD$4='DATA ENTRY'!CK570,$CG$4='DATA ENTRY'!D570),'DATA ENTRY'!P570,"")))</f>
        <v/>
      </c>
      <c r="CJ571" s="107" t="str">
        <f>IF('DATA ENTRY'!CK570="","",IF('DATA ENTRY'!Q570="","",IF(AND($CD$4='DATA ENTRY'!CK570,$CG$4='DATA ENTRY'!D570),'DATA ENTRY'!Q570,"")))</f>
        <v/>
      </c>
      <c r="CK571" s="3" t="str">
        <f>IF('DATA ENTRY'!CK570="","",IF('DATA ENTRY'!R570="","",IF(AND($CD$4='DATA ENTRY'!CK570,$CG$4='DATA ENTRY'!D570),'DATA ENTRY'!R570,"")))</f>
        <v/>
      </c>
      <c r="CL571" s="3" t="str">
        <f>IF('DATA ENTRY'!CK570="","",IF('DATA ENTRY'!S570="","",IF(AND($CD$4='DATA ENTRY'!CK570,$CG$4='DATA ENTRY'!D570),'DATA ENTRY'!S570,"")))</f>
        <v/>
      </c>
      <c r="CM571" s="3" t="str">
        <f>IF('DATA ENTRY'!CK570="","",IF('DATA ENTRY'!E570="","",IF(AND($CD$4='DATA ENTRY'!CK570,$CG$4='DATA ENTRY'!D570),'DATA ENTRY'!E570,"")))</f>
        <v/>
      </c>
      <c r="CN571" s="3" t="str">
        <f>IF('DATA ENTRY'!CK570="","",IF('DATA ENTRY'!W570="","",IF(AND($CD$4='DATA ENTRY'!CK570,$CG$4='DATA ENTRY'!D570),'DATA ENTRY'!W570,"")))</f>
        <v/>
      </c>
      <c r="CO571" s="3" t="str">
        <f>IF('DATA ENTRY'!CK570="","",IF('DATA ENTRY'!X570="","",IF(AND($CD$4='DATA ENTRY'!CK570,$CG$4='DATA ENTRY'!D570),'DATA ENTRY'!X570,"")))</f>
        <v/>
      </c>
      <c r="CP571" s="108" t="str">
        <f t="shared" si="135"/>
        <v/>
      </c>
      <c r="CQ571" s="108" t="str">
        <f>IF('DATA ENTRY'!CK570="","",IF('DATA ENTRY'!G570="","",IF(AND($CD$4='DATA ENTRY'!CK570,$CG$4='DATA ENTRY'!D570),'DATA ENTRY'!G570,"")))</f>
        <v/>
      </c>
      <c r="CR571" s="230" t="str">
        <f>IF('DATA ENTRY'!CK570="","",IF('DATA ENTRY'!D570="","",IF(AND($CD$4='DATA ENTRY'!CK570,$CG$4='DATA ENTRY'!D570),'DATA ENTRY'!D570,"")))</f>
        <v/>
      </c>
      <c r="CS571">
        <f t="shared" si="136"/>
        <v>0</v>
      </c>
      <c r="CT571">
        <f t="shared" si="137"/>
        <v>0</v>
      </c>
      <c r="CV571" s="139"/>
      <c r="CX571">
        <f t="shared" si="138"/>
        <v>0</v>
      </c>
      <c r="DB571" t="str">
        <f t="shared" si="145"/>
        <v/>
      </c>
      <c r="DC571" t="str">
        <f t="shared" si="146"/>
        <v/>
      </c>
      <c r="DD571" s="224">
        <v>565</v>
      </c>
      <c r="DE571" s="3" t="str">
        <f>IF('DATA ENTRY'!CK570="","",IF('DATA ENTRY'!B570="","",IF(AND($DF$4='DATA ENTRY'!D570),'DATA ENTRY'!B570,"")))</f>
        <v/>
      </c>
      <c r="DF571" s="3" t="str">
        <f>IF('DATA ENTRY'!CK570="","",IF('DATA ENTRY'!C570="","",IF(AND($DF$4='DATA ENTRY'!D570),'DATA ENTRY'!C570,"")))</f>
        <v/>
      </c>
      <c r="DG571" s="4" t="str">
        <f>IF('DATA ENTRY'!CK570="","",IF('DATA ENTRY'!I570="","",IF(AND($DF$4='DATA ENTRY'!D570),'DATA ENTRY'!I570,"")))</f>
        <v/>
      </c>
      <c r="DH571" s="4" t="str">
        <f>IF('DATA ENTRY'!CK570="","",IF('DATA ENTRY'!CK570="","",IF(AND($DF$4='DATA ENTRY'!D570),'DATA ENTRY'!CK570,"")))</f>
        <v/>
      </c>
      <c r="DI571" s="3" t="str">
        <f>IF('DATA ENTRY'!CK570="","",IF('DATA ENTRY'!N570="","",IF(AND($DF$4='DATA ENTRY'!D570),'DATA ENTRY'!N570,"")))</f>
        <v/>
      </c>
      <c r="DJ571" s="107" t="str">
        <f>IF('DATA ENTRY'!CK570="","",IF('DATA ENTRY'!O570="","",IF(AND($DF$4='DATA ENTRY'!D570),'DATA ENTRY'!O570,"")))</f>
        <v/>
      </c>
      <c r="DK571" s="3" t="str">
        <f>IF('DATA ENTRY'!CK570="","",IF('DATA ENTRY'!P570="","",IF(AND($DF$4='DATA ENTRY'!D570),'DATA ENTRY'!P570,"")))</f>
        <v/>
      </c>
      <c r="DL571" s="107" t="str">
        <f>IF('DATA ENTRY'!CK570="","",IF('DATA ENTRY'!Q570="","",IF(AND($DF$4='DATA ENTRY'!D570),'DATA ENTRY'!Q570,"")))</f>
        <v/>
      </c>
      <c r="DM571" s="3" t="str">
        <f>IF('DATA ENTRY'!CK570="","",IF('DATA ENTRY'!R570="","",IF(AND($DF$4='DATA ENTRY'!D570),'DATA ENTRY'!R570,"")))</f>
        <v/>
      </c>
      <c r="DN571" s="107" t="str">
        <f>IF('DATA ENTRY'!CK570="","",IF('DATA ENTRY'!S570="","",IF(AND($DF$4='DATA ENTRY'!D570),'DATA ENTRY'!S570,"")))</f>
        <v/>
      </c>
      <c r="DO571" s="3" t="str">
        <f>IF('DATA ENTRY'!CK570="","",IF('DATA ENTRY'!E570="","",IF(AND($DF$4='DATA ENTRY'!D570),'DATA ENTRY'!E570,"")))</f>
        <v/>
      </c>
      <c r="DP571" s="3" t="str">
        <f>IF('DATA ENTRY'!CK570="","",IF('DATA ENTRY'!D570="","",IF(AND($DF$4='DATA ENTRY'!D570),'DATA ENTRY'!D570,"")))</f>
        <v/>
      </c>
      <c r="DQ571" s="3" t="str">
        <f>IF('DATA ENTRY'!CK570="","",IF('DATA ENTRY'!W570="","",IF(AND($DF$4='DATA ENTRY'!D570),'DATA ENTRY'!W570,"")))</f>
        <v/>
      </c>
      <c r="DR571" s="3" t="str">
        <f>IF('DATA ENTRY'!CK570="","",IF('DATA ENTRY'!X570="","",IF(AND($DF$4='DATA ENTRY'!D570),'DATA ENTRY'!X570,"")))</f>
        <v/>
      </c>
      <c r="DS571" s="108" t="str">
        <f t="shared" si="139"/>
        <v/>
      </c>
      <c r="DT571" s="108" t="str">
        <f>IF('DATA ENTRY'!CK570="","",IF('DATA ENTRY'!D570="","",IF(AND($DF$4='DATA ENTRY'!D570),'DATA ENTRY'!G570,"")))</f>
        <v/>
      </c>
      <c r="DY571">
        <f t="shared" si="140"/>
        <v>0</v>
      </c>
      <c r="EB571" t="str">
        <f t="shared" si="141"/>
        <v/>
      </c>
      <c r="EC571" t="str">
        <f t="shared" si="142"/>
        <v/>
      </c>
      <c r="ED571" s="224">
        <v>565</v>
      </c>
      <c r="EE571" s="3" t="str">
        <f>IF('DATA ENTRY'!CK570="","",IF('DATA ENTRY'!B570="","",IF(AND($EF$4='DATA ENTRY'!G570,$EH$4='DATA ENTRY'!F570),'DATA ENTRY'!B570,"")))</f>
        <v/>
      </c>
      <c r="EF571" s="3" t="str">
        <f>IF('DATA ENTRY'!CK570="","",IF('DATA ENTRY'!C570="","",IF(AND($EF$4='DATA ENTRY'!G570,$EH$4='DATA ENTRY'!F570),'DATA ENTRY'!C570,"")))</f>
        <v/>
      </c>
      <c r="EG571" s="4" t="str">
        <f>IF('DATA ENTRY'!CK570="","",IF('DATA ENTRY'!I570="","",IF(AND($EF$4='DATA ENTRY'!G570,$EH$4='DATA ENTRY'!F570),'DATA ENTRY'!I570,"")))</f>
        <v/>
      </c>
      <c r="EH571" s="4" t="str">
        <f>IF('DATA ENTRY'!CK570="","",IF('DATA ENTRY'!CK570="","",IF(AND($EF$4='DATA ENTRY'!G570,$EH$4='DATA ENTRY'!F570),'DATA ENTRY'!CK570,"")))</f>
        <v/>
      </c>
      <c r="EI571" s="3" t="str">
        <f>IF('DATA ENTRY'!CK570="","",IF('DATA ENTRY'!N570="","",IF(AND($EF$4='DATA ENTRY'!G570,$EH$4='DATA ENTRY'!F570),'DATA ENTRY'!N570,"")))</f>
        <v/>
      </c>
      <c r="EJ571" s="107" t="str">
        <f>IF('DATA ENTRY'!CK570="","",IF('DATA ENTRY'!O570="","",IF(AND($EF$4='DATA ENTRY'!G570,$EH$4='DATA ENTRY'!F570),'DATA ENTRY'!O570,"")))</f>
        <v/>
      </c>
      <c r="EK571" s="3" t="str">
        <f>IF('DATA ENTRY'!CK570="","",IF('DATA ENTRY'!P570="","",IF(AND($EF$4='DATA ENTRY'!G570,$EH$4='DATA ENTRY'!F570),'DATA ENTRY'!P570,"")))</f>
        <v/>
      </c>
      <c r="EL571" s="107" t="str">
        <f>IF('DATA ENTRY'!CK570="","",IF('DATA ENTRY'!Q570="","",IF(AND($EF$4='DATA ENTRY'!G570,$EH$4='DATA ENTRY'!F570),'DATA ENTRY'!Q570,"")))</f>
        <v/>
      </c>
      <c r="EM571" s="3" t="str">
        <f>IF('DATA ENTRY'!CK570="","",IF('DATA ENTRY'!R570="","",IF(AND($EF$4='DATA ENTRY'!G570,$EH$4='DATA ENTRY'!F570),'DATA ENTRY'!R570,"")))</f>
        <v/>
      </c>
      <c r="EN571" s="107" t="str">
        <f>IF('DATA ENTRY'!CK570="","",IF('DATA ENTRY'!S570="","",IF(AND($EF$4='DATA ENTRY'!G570,$EH$4='DATA ENTRY'!F570),'DATA ENTRY'!S570,"")))</f>
        <v/>
      </c>
      <c r="EO571" s="3" t="str">
        <f>IF('DATA ENTRY'!CK570="","",IF('DATA ENTRY'!E570="","",IF(AND($EF$4='DATA ENTRY'!G570,$EH$4='DATA ENTRY'!F570),'DATA ENTRY'!E570,"")))</f>
        <v/>
      </c>
      <c r="EP571" s="3" t="str">
        <f>IF('DATA ENTRY'!CK570="","",IF('DATA ENTRY'!D570="","",IF(AND($EF$4='DATA ENTRY'!G570,$EH$4='DATA ENTRY'!F570),'DATA ENTRY'!D570,"")))</f>
        <v/>
      </c>
      <c r="EQ571" s="3" t="str">
        <f>IF('DATA ENTRY'!CK570="","",IF('DATA ENTRY'!W570="","",IF(AND($EF$4='DATA ENTRY'!G570,$EH$4='DATA ENTRY'!F570),'DATA ENTRY'!W570,"")))</f>
        <v/>
      </c>
      <c r="ER571" s="3" t="str">
        <f>IF('DATA ENTRY'!CK570="","",IF('DATA ENTRY'!X570="","",IF(AND($EF$4='DATA ENTRY'!G570,$EH$4='DATA ENTRY'!F570),'DATA ENTRY'!X570,"")))</f>
        <v/>
      </c>
      <c r="ES571" s="108" t="str">
        <f t="shared" si="143"/>
        <v/>
      </c>
      <c r="ET571" s="108" t="str">
        <f>IF('DATA ENTRY'!CK570="","",IF('DATA ENTRY'!D570="","",IF(AND($EF$4='DATA ENTRY'!G570,$EH$4='DATA ENTRY'!F570),'DATA ENTRY'!G570,"")))</f>
        <v/>
      </c>
      <c r="EY571">
        <f t="shared" si="144"/>
        <v>0</v>
      </c>
    </row>
    <row r="572" spans="1:155">
      <c r="A572" t="str">
        <f>IF(S572=0,"",1+(MAX($A$7:A571)))</f>
        <v/>
      </c>
      <c r="B572" s="224">
        <v>566</v>
      </c>
      <c r="C572" s="3" t="str">
        <f>IF('DATA ENTRY'!CK571="","",IF('DATA ENTRY'!B571="","",IF($D$4="All Post",'DATA ENTRY'!B571,IF(AND($D$4='DATA ENTRY'!CK571),'DATA ENTRY'!B571,""))))</f>
        <v/>
      </c>
      <c r="D572" s="3" t="str">
        <f>IF('DATA ENTRY'!CK571="","",IF('DATA ENTRY'!C571="","",IF($D$4="All Post",'DATA ENTRY'!C571,IF(AND($D$4='DATA ENTRY'!CK571),'DATA ENTRY'!C571,""))))</f>
        <v/>
      </c>
      <c r="E572" s="4" t="str">
        <f>IF('DATA ENTRY'!CK571="","",IF('DATA ENTRY'!I571="","",IF($D$4="All Post",'DATA ENTRY'!I571,IF(AND($D$4='DATA ENTRY'!CK571),'DATA ENTRY'!I571,""))))</f>
        <v/>
      </c>
      <c r="F572" s="4" t="str">
        <f>IF('DATA ENTRY'!CK571="","",IF('DATA ENTRY'!CK571="","",IF($D$4="All Post",'DATA ENTRY'!CK571,IF(AND($D$4='DATA ENTRY'!CK571),'DATA ENTRY'!CK571,""))))</f>
        <v/>
      </c>
      <c r="G572" s="3" t="str">
        <f>IF('DATA ENTRY'!CK571="","",IF('DATA ENTRY'!N571="","",IF($D$4="All Post",'DATA ENTRY'!N571,IF(AND($D$4='DATA ENTRY'!CK571),'DATA ENTRY'!N571,""))))</f>
        <v/>
      </c>
      <c r="H572" s="107" t="str">
        <f>IF('DATA ENTRY'!CK571="","",IF('DATA ENTRY'!O571="","",IF($D$4="All Post",'DATA ENTRY'!O571,IF(AND($D$4='DATA ENTRY'!CK571),'DATA ENTRY'!O571,""))))</f>
        <v/>
      </c>
      <c r="I572" s="3" t="str">
        <f>IF('DATA ENTRY'!CK571="","",IF('DATA ENTRY'!P571="","",IF($D$4="All Post",'DATA ENTRY'!P571,IF(AND($D$4='DATA ENTRY'!CK571),'DATA ENTRY'!P571,""))))</f>
        <v/>
      </c>
      <c r="J572" s="107" t="str">
        <f>IF('DATA ENTRY'!CK571="","",IF('DATA ENTRY'!Q571="","",IF($D$4="All Post",'DATA ENTRY'!Q571,IF(AND($D$4='DATA ENTRY'!CK571),'DATA ENTRY'!Q571,""))))</f>
        <v/>
      </c>
      <c r="K572" s="3" t="str">
        <f>IF('DATA ENTRY'!CK571="","",IF('DATA ENTRY'!R571="","",IF($D$4="All Post",'DATA ENTRY'!R571,IF(AND($D$4='DATA ENTRY'!CK571),'DATA ENTRY'!R571,""))))</f>
        <v/>
      </c>
      <c r="L572" s="3" t="str">
        <f>IF('DATA ENTRY'!CK571="","",IF('DATA ENTRY'!S571="","",IF($D$4="All Post",'DATA ENTRY'!S571,IF(AND($D$4='DATA ENTRY'!CK571),'DATA ENTRY'!S571,""))))</f>
        <v/>
      </c>
      <c r="M572" s="3" t="str">
        <f>IF('DATA ENTRY'!CK571="","",IF('DATA ENTRY'!E571="","",IF($D$4="All Post",'DATA ENTRY'!E571,IF(AND($D$4='DATA ENTRY'!CK571),'DATA ENTRY'!E571,""))))</f>
        <v/>
      </c>
      <c r="N572" s="3" t="str">
        <f>IF('DATA ENTRY'!CK571="","",IF('DATA ENTRY'!W571="","",IF($D$4="All Post",'DATA ENTRY'!W571,IF(AND($D$4='DATA ENTRY'!CK571),'DATA ENTRY'!W571,""))))</f>
        <v/>
      </c>
      <c r="O572" s="3" t="str">
        <f>IF('DATA ENTRY'!CK571="","",IF('DATA ENTRY'!X571="","",IF($D$4="All Post",'DATA ENTRY'!X571,IF(AND($D$4='DATA ENTRY'!CK571),'DATA ENTRY'!X571,""))))</f>
        <v/>
      </c>
      <c r="P572" s="3" t="str">
        <f>IF('DATA ENTRY'!CK571="","",IF('DATA ENTRY'!G571="","",IF($D$4="All Post",'DATA ENTRY'!G571,IF(AND($D$4='DATA ENTRY'!CK571),'DATA ENTRY'!G571,""))))</f>
        <v/>
      </c>
      <c r="S572">
        <f t="shared" si="131"/>
        <v>0</v>
      </c>
      <c r="T572" t="str">
        <f t="shared" si="132"/>
        <v/>
      </c>
      <c r="BZ572" t="str">
        <f t="shared" si="133"/>
        <v/>
      </c>
      <c r="CA572" t="str">
        <f t="shared" si="134"/>
        <v/>
      </c>
      <c r="CB572" s="224">
        <v>566</v>
      </c>
      <c r="CC572" s="3" t="str">
        <f>IF('DATA ENTRY'!CK571="","",IF('DATA ENTRY'!B571="","",IF(AND($CD$4='DATA ENTRY'!CK571,$CG$4='DATA ENTRY'!D571),'DATA ENTRY'!B571,"")))</f>
        <v/>
      </c>
      <c r="CD572" s="3" t="str">
        <f>IF('DATA ENTRY'!CK571="","",IF('DATA ENTRY'!C571="","",IF(AND($CD$4='DATA ENTRY'!CK571,$CG$4='DATA ENTRY'!D571),'DATA ENTRY'!C571,"")))</f>
        <v/>
      </c>
      <c r="CE572" s="4" t="str">
        <f>IF('DATA ENTRY'!CK571="","",IF('DATA ENTRY'!I571="","",IF(AND($CD$4='DATA ENTRY'!CK571,$CG$4='DATA ENTRY'!D571),'DATA ENTRY'!I571,"")))</f>
        <v/>
      </c>
      <c r="CF572" s="4" t="str">
        <f>IF('DATA ENTRY'!CK571="","",IF('DATA ENTRY'!CK571="","",IF(AND($CD$4='DATA ENTRY'!CK571,$CG$4='DATA ENTRY'!D571),'DATA ENTRY'!CK571,"")))</f>
        <v/>
      </c>
      <c r="CG572" s="3" t="str">
        <f>IF('DATA ENTRY'!CK571="","",IF('DATA ENTRY'!N571="","",IF(AND($CD$4='DATA ENTRY'!CK571,$CG$4='DATA ENTRY'!D571),'DATA ENTRY'!N571,"")))</f>
        <v/>
      </c>
      <c r="CH572" s="107" t="str">
        <f>IF('DATA ENTRY'!CK571="","",IF('DATA ENTRY'!O571="","",IF(AND($CD$4='DATA ENTRY'!CK571,$CG$4='DATA ENTRY'!D571),'DATA ENTRY'!O571,"")))</f>
        <v/>
      </c>
      <c r="CI572" s="3" t="str">
        <f>IF('DATA ENTRY'!CK571="","",IF('DATA ENTRY'!P571="","",IF(AND($CD$4='DATA ENTRY'!CK571,$CG$4='DATA ENTRY'!D571),'DATA ENTRY'!P571,"")))</f>
        <v/>
      </c>
      <c r="CJ572" s="107" t="str">
        <f>IF('DATA ENTRY'!CK571="","",IF('DATA ENTRY'!Q571="","",IF(AND($CD$4='DATA ENTRY'!CK571,$CG$4='DATA ENTRY'!D571),'DATA ENTRY'!Q571,"")))</f>
        <v/>
      </c>
      <c r="CK572" s="3" t="str">
        <f>IF('DATA ENTRY'!CK571="","",IF('DATA ENTRY'!R571="","",IF(AND($CD$4='DATA ENTRY'!CK571,$CG$4='DATA ENTRY'!D571),'DATA ENTRY'!R571,"")))</f>
        <v/>
      </c>
      <c r="CL572" s="3" t="str">
        <f>IF('DATA ENTRY'!CK571="","",IF('DATA ENTRY'!S571="","",IF(AND($CD$4='DATA ENTRY'!CK571,$CG$4='DATA ENTRY'!D571),'DATA ENTRY'!S571,"")))</f>
        <v/>
      </c>
      <c r="CM572" s="3" t="str">
        <f>IF('DATA ENTRY'!CK571="","",IF('DATA ENTRY'!E571="","",IF(AND($CD$4='DATA ENTRY'!CK571,$CG$4='DATA ENTRY'!D571),'DATA ENTRY'!E571,"")))</f>
        <v/>
      </c>
      <c r="CN572" s="3" t="str">
        <f>IF('DATA ENTRY'!CK571="","",IF('DATA ENTRY'!W571="","",IF(AND($CD$4='DATA ENTRY'!CK571,$CG$4='DATA ENTRY'!D571),'DATA ENTRY'!W571,"")))</f>
        <v/>
      </c>
      <c r="CO572" s="3" t="str">
        <f>IF('DATA ENTRY'!CK571="","",IF('DATA ENTRY'!X571="","",IF(AND($CD$4='DATA ENTRY'!CK571,$CG$4='DATA ENTRY'!D571),'DATA ENTRY'!X571,"")))</f>
        <v/>
      </c>
      <c r="CP572" s="108" t="str">
        <f t="shared" si="135"/>
        <v/>
      </c>
      <c r="CQ572" s="108" t="str">
        <f>IF('DATA ENTRY'!CK571="","",IF('DATA ENTRY'!G571="","",IF(AND($CD$4='DATA ENTRY'!CK571,$CG$4='DATA ENTRY'!D571),'DATA ENTRY'!G571,"")))</f>
        <v/>
      </c>
      <c r="CR572" s="230" t="str">
        <f>IF('DATA ENTRY'!CK571="","",IF('DATA ENTRY'!D571="","",IF(AND($CD$4='DATA ENTRY'!CK571,$CG$4='DATA ENTRY'!D571),'DATA ENTRY'!D571,"")))</f>
        <v/>
      </c>
      <c r="CS572">
        <f t="shared" si="136"/>
        <v>0</v>
      </c>
      <c r="CT572">
        <f t="shared" si="137"/>
        <v>0</v>
      </c>
      <c r="CV572" s="139"/>
      <c r="CX572">
        <f t="shared" si="138"/>
        <v>0</v>
      </c>
      <c r="DB572" t="str">
        <f t="shared" si="145"/>
        <v/>
      </c>
      <c r="DC572" t="str">
        <f t="shared" si="146"/>
        <v/>
      </c>
      <c r="DD572" s="224">
        <v>566</v>
      </c>
      <c r="DE572" s="3" t="str">
        <f>IF('DATA ENTRY'!CK571="","",IF('DATA ENTRY'!B571="","",IF(AND($DF$4='DATA ENTRY'!D571),'DATA ENTRY'!B571,"")))</f>
        <v/>
      </c>
      <c r="DF572" s="3" t="str">
        <f>IF('DATA ENTRY'!CK571="","",IF('DATA ENTRY'!C571="","",IF(AND($DF$4='DATA ENTRY'!D571),'DATA ENTRY'!C571,"")))</f>
        <v/>
      </c>
      <c r="DG572" s="4" t="str">
        <f>IF('DATA ENTRY'!CK571="","",IF('DATA ENTRY'!I571="","",IF(AND($DF$4='DATA ENTRY'!D571),'DATA ENTRY'!I571,"")))</f>
        <v/>
      </c>
      <c r="DH572" s="4" t="str">
        <f>IF('DATA ENTRY'!CK571="","",IF('DATA ENTRY'!CK571="","",IF(AND($DF$4='DATA ENTRY'!D571),'DATA ENTRY'!CK571,"")))</f>
        <v/>
      </c>
      <c r="DI572" s="3" t="str">
        <f>IF('DATA ENTRY'!CK571="","",IF('DATA ENTRY'!N571="","",IF(AND($DF$4='DATA ENTRY'!D571),'DATA ENTRY'!N571,"")))</f>
        <v/>
      </c>
      <c r="DJ572" s="107" t="str">
        <f>IF('DATA ENTRY'!CK571="","",IF('DATA ENTRY'!O571="","",IF(AND($DF$4='DATA ENTRY'!D571),'DATA ENTRY'!O571,"")))</f>
        <v/>
      </c>
      <c r="DK572" s="3" t="str">
        <f>IF('DATA ENTRY'!CK571="","",IF('DATA ENTRY'!P571="","",IF(AND($DF$4='DATA ENTRY'!D571),'DATA ENTRY'!P571,"")))</f>
        <v/>
      </c>
      <c r="DL572" s="107" t="str">
        <f>IF('DATA ENTRY'!CK571="","",IF('DATA ENTRY'!Q571="","",IF(AND($DF$4='DATA ENTRY'!D571),'DATA ENTRY'!Q571,"")))</f>
        <v/>
      </c>
      <c r="DM572" s="3" t="str">
        <f>IF('DATA ENTRY'!CK571="","",IF('DATA ENTRY'!R571="","",IF(AND($DF$4='DATA ENTRY'!D571),'DATA ENTRY'!R571,"")))</f>
        <v/>
      </c>
      <c r="DN572" s="107" t="str">
        <f>IF('DATA ENTRY'!CK571="","",IF('DATA ENTRY'!S571="","",IF(AND($DF$4='DATA ENTRY'!D571),'DATA ENTRY'!S571,"")))</f>
        <v/>
      </c>
      <c r="DO572" s="3" t="str">
        <f>IF('DATA ENTRY'!CK571="","",IF('DATA ENTRY'!E571="","",IF(AND($DF$4='DATA ENTRY'!D571),'DATA ENTRY'!E571,"")))</f>
        <v/>
      </c>
      <c r="DP572" s="3" t="str">
        <f>IF('DATA ENTRY'!CK571="","",IF('DATA ENTRY'!D571="","",IF(AND($DF$4='DATA ENTRY'!D571),'DATA ENTRY'!D571,"")))</f>
        <v/>
      </c>
      <c r="DQ572" s="3" t="str">
        <f>IF('DATA ENTRY'!CK571="","",IF('DATA ENTRY'!W571="","",IF(AND($DF$4='DATA ENTRY'!D571),'DATA ENTRY'!W571,"")))</f>
        <v/>
      </c>
      <c r="DR572" s="3" t="str">
        <f>IF('DATA ENTRY'!CK571="","",IF('DATA ENTRY'!X571="","",IF(AND($DF$4='DATA ENTRY'!D571),'DATA ENTRY'!X571,"")))</f>
        <v/>
      </c>
      <c r="DS572" s="108" t="str">
        <f t="shared" si="139"/>
        <v/>
      </c>
      <c r="DT572" s="108" t="str">
        <f>IF('DATA ENTRY'!CK571="","",IF('DATA ENTRY'!D571="","",IF(AND($DF$4='DATA ENTRY'!D571),'DATA ENTRY'!G571,"")))</f>
        <v/>
      </c>
      <c r="DY572">
        <f t="shared" si="140"/>
        <v>0</v>
      </c>
      <c r="EB572" t="str">
        <f t="shared" si="141"/>
        <v/>
      </c>
      <c r="EC572" t="str">
        <f t="shared" si="142"/>
        <v/>
      </c>
      <c r="ED572" s="224">
        <v>566</v>
      </c>
      <c r="EE572" s="3" t="str">
        <f>IF('DATA ENTRY'!CK571="","",IF('DATA ENTRY'!B571="","",IF(AND($EF$4='DATA ENTRY'!G571,$EH$4='DATA ENTRY'!F571),'DATA ENTRY'!B571,"")))</f>
        <v/>
      </c>
      <c r="EF572" s="3" t="str">
        <f>IF('DATA ENTRY'!CK571="","",IF('DATA ENTRY'!C571="","",IF(AND($EF$4='DATA ENTRY'!G571,$EH$4='DATA ENTRY'!F571),'DATA ENTRY'!C571,"")))</f>
        <v/>
      </c>
      <c r="EG572" s="4" t="str">
        <f>IF('DATA ENTRY'!CK571="","",IF('DATA ENTRY'!I571="","",IF(AND($EF$4='DATA ENTRY'!G571,$EH$4='DATA ENTRY'!F571),'DATA ENTRY'!I571,"")))</f>
        <v/>
      </c>
      <c r="EH572" s="4" t="str">
        <f>IF('DATA ENTRY'!CK571="","",IF('DATA ENTRY'!CK571="","",IF(AND($EF$4='DATA ENTRY'!G571,$EH$4='DATA ENTRY'!F571),'DATA ENTRY'!CK571,"")))</f>
        <v/>
      </c>
      <c r="EI572" s="3" t="str">
        <f>IF('DATA ENTRY'!CK571="","",IF('DATA ENTRY'!N571="","",IF(AND($EF$4='DATA ENTRY'!G571,$EH$4='DATA ENTRY'!F571),'DATA ENTRY'!N571,"")))</f>
        <v/>
      </c>
      <c r="EJ572" s="107" t="str">
        <f>IF('DATA ENTRY'!CK571="","",IF('DATA ENTRY'!O571="","",IF(AND($EF$4='DATA ENTRY'!G571,$EH$4='DATA ENTRY'!F571),'DATA ENTRY'!O571,"")))</f>
        <v/>
      </c>
      <c r="EK572" s="3" t="str">
        <f>IF('DATA ENTRY'!CK571="","",IF('DATA ENTRY'!P571="","",IF(AND($EF$4='DATA ENTRY'!G571,$EH$4='DATA ENTRY'!F571),'DATA ENTRY'!P571,"")))</f>
        <v/>
      </c>
      <c r="EL572" s="107" t="str">
        <f>IF('DATA ENTRY'!CK571="","",IF('DATA ENTRY'!Q571="","",IF(AND($EF$4='DATA ENTRY'!G571,$EH$4='DATA ENTRY'!F571),'DATA ENTRY'!Q571,"")))</f>
        <v/>
      </c>
      <c r="EM572" s="3" t="str">
        <f>IF('DATA ENTRY'!CK571="","",IF('DATA ENTRY'!R571="","",IF(AND($EF$4='DATA ENTRY'!G571,$EH$4='DATA ENTRY'!F571),'DATA ENTRY'!R571,"")))</f>
        <v/>
      </c>
      <c r="EN572" s="107" t="str">
        <f>IF('DATA ENTRY'!CK571="","",IF('DATA ENTRY'!S571="","",IF(AND($EF$4='DATA ENTRY'!G571,$EH$4='DATA ENTRY'!F571),'DATA ENTRY'!S571,"")))</f>
        <v/>
      </c>
      <c r="EO572" s="3" t="str">
        <f>IF('DATA ENTRY'!CK571="","",IF('DATA ENTRY'!E571="","",IF(AND($EF$4='DATA ENTRY'!G571,$EH$4='DATA ENTRY'!F571),'DATA ENTRY'!E571,"")))</f>
        <v/>
      </c>
      <c r="EP572" s="3" t="str">
        <f>IF('DATA ENTRY'!CK571="","",IF('DATA ENTRY'!D571="","",IF(AND($EF$4='DATA ENTRY'!G571,$EH$4='DATA ENTRY'!F571),'DATA ENTRY'!D571,"")))</f>
        <v/>
      </c>
      <c r="EQ572" s="3" t="str">
        <f>IF('DATA ENTRY'!CK571="","",IF('DATA ENTRY'!W571="","",IF(AND($EF$4='DATA ENTRY'!G571,$EH$4='DATA ENTRY'!F571),'DATA ENTRY'!W571,"")))</f>
        <v/>
      </c>
      <c r="ER572" s="3" t="str">
        <f>IF('DATA ENTRY'!CK571="","",IF('DATA ENTRY'!X571="","",IF(AND($EF$4='DATA ENTRY'!G571,$EH$4='DATA ENTRY'!F571),'DATA ENTRY'!X571,"")))</f>
        <v/>
      </c>
      <c r="ES572" s="108" t="str">
        <f t="shared" si="143"/>
        <v/>
      </c>
      <c r="ET572" s="108" t="str">
        <f>IF('DATA ENTRY'!CK571="","",IF('DATA ENTRY'!D571="","",IF(AND($EF$4='DATA ENTRY'!G571,$EH$4='DATA ENTRY'!F571),'DATA ENTRY'!G571,"")))</f>
        <v/>
      </c>
      <c r="EY572">
        <f t="shared" si="144"/>
        <v>0</v>
      </c>
    </row>
    <row r="573" spans="1:155">
      <c r="A573" t="str">
        <f>IF(S573=0,"",1+(MAX($A$7:A572)))</f>
        <v/>
      </c>
      <c r="B573" s="224">
        <v>567</v>
      </c>
      <c r="C573" s="3" t="str">
        <f>IF('DATA ENTRY'!CK572="","",IF('DATA ENTRY'!B572="","",IF($D$4="All Post",'DATA ENTRY'!B572,IF(AND($D$4='DATA ENTRY'!CK572),'DATA ENTRY'!B572,""))))</f>
        <v/>
      </c>
      <c r="D573" s="3" t="str">
        <f>IF('DATA ENTRY'!CK572="","",IF('DATA ENTRY'!C572="","",IF($D$4="All Post",'DATA ENTRY'!C572,IF(AND($D$4='DATA ENTRY'!CK572),'DATA ENTRY'!C572,""))))</f>
        <v/>
      </c>
      <c r="E573" s="4" t="str">
        <f>IF('DATA ENTRY'!CK572="","",IF('DATA ENTRY'!I572="","",IF($D$4="All Post",'DATA ENTRY'!I572,IF(AND($D$4='DATA ENTRY'!CK572),'DATA ENTRY'!I572,""))))</f>
        <v/>
      </c>
      <c r="F573" s="4" t="str">
        <f>IF('DATA ENTRY'!CK572="","",IF('DATA ENTRY'!CK572="","",IF($D$4="All Post",'DATA ENTRY'!CK572,IF(AND($D$4='DATA ENTRY'!CK572),'DATA ENTRY'!CK572,""))))</f>
        <v/>
      </c>
      <c r="G573" s="3" t="str">
        <f>IF('DATA ENTRY'!CK572="","",IF('DATA ENTRY'!N572="","",IF($D$4="All Post",'DATA ENTRY'!N572,IF(AND($D$4='DATA ENTRY'!CK572),'DATA ENTRY'!N572,""))))</f>
        <v/>
      </c>
      <c r="H573" s="107" t="str">
        <f>IF('DATA ENTRY'!CK572="","",IF('DATA ENTRY'!O572="","",IF($D$4="All Post",'DATA ENTRY'!O572,IF(AND($D$4='DATA ENTRY'!CK572),'DATA ENTRY'!O572,""))))</f>
        <v/>
      </c>
      <c r="I573" s="3" t="str">
        <f>IF('DATA ENTRY'!CK572="","",IF('DATA ENTRY'!P572="","",IF($D$4="All Post",'DATA ENTRY'!P572,IF(AND($D$4='DATA ENTRY'!CK572),'DATA ENTRY'!P572,""))))</f>
        <v/>
      </c>
      <c r="J573" s="107" t="str">
        <f>IF('DATA ENTRY'!CK572="","",IF('DATA ENTRY'!Q572="","",IF($D$4="All Post",'DATA ENTRY'!Q572,IF(AND($D$4='DATA ENTRY'!CK572),'DATA ENTRY'!Q572,""))))</f>
        <v/>
      </c>
      <c r="K573" s="3" t="str">
        <f>IF('DATA ENTRY'!CK572="","",IF('DATA ENTRY'!R572="","",IF($D$4="All Post",'DATA ENTRY'!R572,IF(AND($D$4='DATA ENTRY'!CK572),'DATA ENTRY'!R572,""))))</f>
        <v/>
      </c>
      <c r="L573" s="3" t="str">
        <f>IF('DATA ENTRY'!CK572="","",IF('DATA ENTRY'!S572="","",IF($D$4="All Post",'DATA ENTRY'!S572,IF(AND($D$4='DATA ENTRY'!CK572),'DATA ENTRY'!S572,""))))</f>
        <v/>
      </c>
      <c r="M573" s="3" t="str">
        <f>IF('DATA ENTRY'!CK572="","",IF('DATA ENTRY'!E572="","",IF($D$4="All Post",'DATA ENTRY'!E572,IF(AND($D$4='DATA ENTRY'!CK572),'DATA ENTRY'!E572,""))))</f>
        <v/>
      </c>
      <c r="N573" s="3" t="str">
        <f>IF('DATA ENTRY'!CK572="","",IF('DATA ENTRY'!W572="","",IF($D$4="All Post",'DATA ENTRY'!W572,IF(AND($D$4='DATA ENTRY'!CK572),'DATA ENTRY'!W572,""))))</f>
        <v/>
      </c>
      <c r="O573" s="3" t="str">
        <f>IF('DATA ENTRY'!CK572="","",IF('DATA ENTRY'!X572="","",IF($D$4="All Post",'DATA ENTRY'!X572,IF(AND($D$4='DATA ENTRY'!CK572),'DATA ENTRY'!X572,""))))</f>
        <v/>
      </c>
      <c r="P573" s="3" t="str">
        <f>IF('DATA ENTRY'!CK572="","",IF('DATA ENTRY'!G572="","",IF($D$4="All Post",'DATA ENTRY'!G572,IF(AND($D$4='DATA ENTRY'!CK572),'DATA ENTRY'!G572,""))))</f>
        <v/>
      </c>
      <c r="S573">
        <f t="shared" si="131"/>
        <v>0</v>
      </c>
      <c r="T573" t="str">
        <f t="shared" si="132"/>
        <v/>
      </c>
      <c r="BZ573" t="str">
        <f t="shared" si="133"/>
        <v/>
      </c>
      <c r="CA573" t="str">
        <f t="shared" si="134"/>
        <v/>
      </c>
      <c r="CB573" s="224">
        <v>567</v>
      </c>
      <c r="CC573" s="3" t="str">
        <f>IF('DATA ENTRY'!CK572="","",IF('DATA ENTRY'!B572="","",IF(AND($CD$4='DATA ENTRY'!CK572,$CG$4='DATA ENTRY'!D572),'DATA ENTRY'!B572,"")))</f>
        <v/>
      </c>
      <c r="CD573" s="3" t="str">
        <f>IF('DATA ENTRY'!CK572="","",IF('DATA ENTRY'!C572="","",IF(AND($CD$4='DATA ENTRY'!CK572,$CG$4='DATA ENTRY'!D572),'DATA ENTRY'!C572,"")))</f>
        <v/>
      </c>
      <c r="CE573" s="4" t="str">
        <f>IF('DATA ENTRY'!CK572="","",IF('DATA ENTRY'!I572="","",IF(AND($CD$4='DATA ENTRY'!CK572,$CG$4='DATA ENTRY'!D572),'DATA ENTRY'!I572,"")))</f>
        <v/>
      </c>
      <c r="CF573" s="4" t="str">
        <f>IF('DATA ENTRY'!CK572="","",IF('DATA ENTRY'!CK572="","",IF(AND($CD$4='DATA ENTRY'!CK572,$CG$4='DATA ENTRY'!D572),'DATA ENTRY'!CK572,"")))</f>
        <v/>
      </c>
      <c r="CG573" s="3" t="str">
        <f>IF('DATA ENTRY'!CK572="","",IF('DATA ENTRY'!N572="","",IF(AND($CD$4='DATA ENTRY'!CK572,$CG$4='DATA ENTRY'!D572),'DATA ENTRY'!N572,"")))</f>
        <v/>
      </c>
      <c r="CH573" s="107" t="str">
        <f>IF('DATA ENTRY'!CK572="","",IF('DATA ENTRY'!O572="","",IF(AND($CD$4='DATA ENTRY'!CK572,$CG$4='DATA ENTRY'!D572),'DATA ENTRY'!O572,"")))</f>
        <v/>
      </c>
      <c r="CI573" s="3" t="str">
        <f>IF('DATA ENTRY'!CK572="","",IF('DATA ENTRY'!P572="","",IF(AND($CD$4='DATA ENTRY'!CK572,$CG$4='DATA ENTRY'!D572),'DATA ENTRY'!P572,"")))</f>
        <v/>
      </c>
      <c r="CJ573" s="107" t="str">
        <f>IF('DATA ENTRY'!CK572="","",IF('DATA ENTRY'!Q572="","",IF(AND($CD$4='DATA ENTRY'!CK572,$CG$4='DATA ENTRY'!D572),'DATA ENTRY'!Q572,"")))</f>
        <v/>
      </c>
      <c r="CK573" s="3" t="str">
        <f>IF('DATA ENTRY'!CK572="","",IF('DATA ENTRY'!R572="","",IF(AND($CD$4='DATA ENTRY'!CK572,$CG$4='DATA ENTRY'!D572),'DATA ENTRY'!R572,"")))</f>
        <v/>
      </c>
      <c r="CL573" s="3" t="str">
        <f>IF('DATA ENTRY'!CK572="","",IF('DATA ENTRY'!S572="","",IF(AND($CD$4='DATA ENTRY'!CK572,$CG$4='DATA ENTRY'!D572),'DATA ENTRY'!S572,"")))</f>
        <v/>
      </c>
      <c r="CM573" s="3" t="str">
        <f>IF('DATA ENTRY'!CK572="","",IF('DATA ENTRY'!E572="","",IF(AND($CD$4='DATA ENTRY'!CK572,$CG$4='DATA ENTRY'!D572),'DATA ENTRY'!E572,"")))</f>
        <v/>
      </c>
      <c r="CN573" s="3" t="str">
        <f>IF('DATA ENTRY'!CK572="","",IF('DATA ENTRY'!W572="","",IF(AND($CD$4='DATA ENTRY'!CK572,$CG$4='DATA ENTRY'!D572),'DATA ENTRY'!W572,"")))</f>
        <v/>
      </c>
      <c r="CO573" s="3" t="str">
        <f>IF('DATA ENTRY'!CK572="","",IF('DATA ENTRY'!X572="","",IF(AND($CD$4='DATA ENTRY'!CK572,$CG$4='DATA ENTRY'!D572),'DATA ENTRY'!X572,"")))</f>
        <v/>
      </c>
      <c r="CP573" s="108" t="str">
        <f t="shared" si="135"/>
        <v/>
      </c>
      <c r="CQ573" s="108" t="str">
        <f>IF('DATA ENTRY'!CK572="","",IF('DATA ENTRY'!G572="","",IF(AND($CD$4='DATA ENTRY'!CK572,$CG$4='DATA ENTRY'!D572),'DATA ENTRY'!G572,"")))</f>
        <v/>
      </c>
      <c r="CR573" s="230" t="str">
        <f>IF('DATA ENTRY'!CK572="","",IF('DATA ENTRY'!D572="","",IF(AND($CD$4='DATA ENTRY'!CK572,$CG$4='DATA ENTRY'!D572),'DATA ENTRY'!D572,"")))</f>
        <v/>
      </c>
      <c r="CS573">
        <f t="shared" si="136"/>
        <v>0</v>
      </c>
      <c r="CT573">
        <f t="shared" si="137"/>
        <v>0</v>
      </c>
      <c r="CV573" s="139"/>
      <c r="CX573">
        <f t="shared" si="138"/>
        <v>0</v>
      </c>
      <c r="DB573" t="str">
        <f t="shared" si="145"/>
        <v/>
      </c>
      <c r="DC573" t="str">
        <f t="shared" si="146"/>
        <v/>
      </c>
      <c r="DD573" s="224">
        <v>567</v>
      </c>
      <c r="DE573" s="3" t="str">
        <f>IF('DATA ENTRY'!CK572="","",IF('DATA ENTRY'!B572="","",IF(AND($DF$4='DATA ENTRY'!D572),'DATA ENTRY'!B572,"")))</f>
        <v/>
      </c>
      <c r="DF573" s="3" t="str">
        <f>IF('DATA ENTRY'!CK572="","",IF('DATA ENTRY'!C572="","",IF(AND($DF$4='DATA ENTRY'!D572),'DATA ENTRY'!C572,"")))</f>
        <v/>
      </c>
      <c r="DG573" s="4" t="str">
        <f>IF('DATA ENTRY'!CK572="","",IF('DATA ENTRY'!I572="","",IF(AND($DF$4='DATA ENTRY'!D572),'DATA ENTRY'!I572,"")))</f>
        <v/>
      </c>
      <c r="DH573" s="4" t="str">
        <f>IF('DATA ENTRY'!CK572="","",IF('DATA ENTRY'!CK572="","",IF(AND($DF$4='DATA ENTRY'!D572),'DATA ENTRY'!CK572,"")))</f>
        <v/>
      </c>
      <c r="DI573" s="3" t="str">
        <f>IF('DATA ENTRY'!CK572="","",IF('DATA ENTRY'!N572="","",IF(AND($DF$4='DATA ENTRY'!D572),'DATA ENTRY'!N572,"")))</f>
        <v/>
      </c>
      <c r="DJ573" s="107" t="str">
        <f>IF('DATA ENTRY'!CK572="","",IF('DATA ENTRY'!O572="","",IF(AND($DF$4='DATA ENTRY'!D572),'DATA ENTRY'!O572,"")))</f>
        <v/>
      </c>
      <c r="DK573" s="3" t="str">
        <f>IF('DATA ENTRY'!CK572="","",IF('DATA ENTRY'!P572="","",IF(AND($DF$4='DATA ENTRY'!D572),'DATA ENTRY'!P572,"")))</f>
        <v/>
      </c>
      <c r="DL573" s="107" t="str">
        <f>IF('DATA ENTRY'!CK572="","",IF('DATA ENTRY'!Q572="","",IF(AND($DF$4='DATA ENTRY'!D572),'DATA ENTRY'!Q572,"")))</f>
        <v/>
      </c>
      <c r="DM573" s="3" t="str">
        <f>IF('DATA ENTRY'!CK572="","",IF('DATA ENTRY'!R572="","",IF(AND($DF$4='DATA ENTRY'!D572),'DATA ENTRY'!R572,"")))</f>
        <v/>
      </c>
      <c r="DN573" s="107" t="str">
        <f>IF('DATA ENTRY'!CK572="","",IF('DATA ENTRY'!S572="","",IF(AND($DF$4='DATA ENTRY'!D572),'DATA ENTRY'!S572,"")))</f>
        <v/>
      </c>
      <c r="DO573" s="3" t="str">
        <f>IF('DATA ENTRY'!CK572="","",IF('DATA ENTRY'!E572="","",IF(AND($DF$4='DATA ENTRY'!D572),'DATA ENTRY'!E572,"")))</f>
        <v/>
      </c>
      <c r="DP573" s="3" t="str">
        <f>IF('DATA ENTRY'!CK572="","",IF('DATA ENTRY'!D572="","",IF(AND($DF$4='DATA ENTRY'!D572),'DATA ENTRY'!D572,"")))</f>
        <v/>
      </c>
      <c r="DQ573" s="3" t="str">
        <f>IF('DATA ENTRY'!CK572="","",IF('DATA ENTRY'!W572="","",IF(AND($DF$4='DATA ENTRY'!D572),'DATA ENTRY'!W572,"")))</f>
        <v/>
      </c>
      <c r="DR573" s="3" t="str">
        <f>IF('DATA ENTRY'!CK572="","",IF('DATA ENTRY'!X572="","",IF(AND($DF$4='DATA ENTRY'!D572),'DATA ENTRY'!X572,"")))</f>
        <v/>
      </c>
      <c r="DS573" s="108" t="str">
        <f t="shared" si="139"/>
        <v/>
      </c>
      <c r="DT573" s="108" t="str">
        <f>IF('DATA ENTRY'!CK572="","",IF('DATA ENTRY'!D572="","",IF(AND($DF$4='DATA ENTRY'!D572),'DATA ENTRY'!G572,"")))</f>
        <v/>
      </c>
      <c r="DY573">
        <f t="shared" si="140"/>
        <v>0</v>
      </c>
      <c r="EB573" t="str">
        <f t="shared" si="141"/>
        <v/>
      </c>
      <c r="EC573" t="str">
        <f t="shared" si="142"/>
        <v/>
      </c>
      <c r="ED573" s="224">
        <v>567</v>
      </c>
      <c r="EE573" s="3" t="str">
        <f>IF('DATA ENTRY'!CK572="","",IF('DATA ENTRY'!B572="","",IF(AND($EF$4='DATA ENTRY'!G572,$EH$4='DATA ENTRY'!F572),'DATA ENTRY'!B572,"")))</f>
        <v/>
      </c>
      <c r="EF573" s="3" t="str">
        <f>IF('DATA ENTRY'!CK572="","",IF('DATA ENTRY'!C572="","",IF(AND($EF$4='DATA ENTRY'!G572,$EH$4='DATA ENTRY'!F572),'DATA ENTRY'!C572,"")))</f>
        <v/>
      </c>
      <c r="EG573" s="4" t="str">
        <f>IF('DATA ENTRY'!CK572="","",IF('DATA ENTRY'!I572="","",IF(AND($EF$4='DATA ENTRY'!G572,$EH$4='DATA ENTRY'!F572),'DATA ENTRY'!I572,"")))</f>
        <v/>
      </c>
      <c r="EH573" s="4" t="str">
        <f>IF('DATA ENTRY'!CK572="","",IF('DATA ENTRY'!CK572="","",IF(AND($EF$4='DATA ENTRY'!G572,$EH$4='DATA ENTRY'!F572),'DATA ENTRY'!CK572,"")))</f>
        <v/>
      </c>
      <c r="EI573" s="3" t="str">
        <f>IF('DATA ENTRY'!CK572="","",IF('DATA ENTRY'!N572="","",IF(AND($EF$4='DATA ENTRY'!G572,$EH$4='DATA ENTRY'!F572),'DATA ENTRY'!N572,"")))</f>
        <v/>
      </c>
      <c r="EJ573" s="107" t="str">
        <f>IF('DATA ENTRY'!CK572="","",IF('DATA ENTRY'!O572="","",IF(AND($EF$4='DATA ENTRY'!G572,$EH$4='DATA ENTRY'!F572),'DATA ENTRY'!O572,"")))</f>
        <v/>
      </c>
      <c r="EK573" s="3" t="str">
        <f>IF('DATA ENTRY'!CK572="","",IF('DATA ENTRY'!P572="","",IF(AND($EF$4='DATA ENTRY'!G572,$EH$4='DATA ENTRY'!F572),'DATA ENTRY'!P572,"")))</f>
        <v/>
      </c>
      <c r="EL573" s="107" t="str">
        <f>IF('DATA ENTRY'!CK572="","",IF('DATA ENTRY'!Q572="","",IF(AND($EF$4='DATA ENTRY'!G572,$EH$4='DATA ENTRY'!F572),'DATA ENTRY'!Q572,"")))</f>
        <v/>
      </c>
      <c r="EM573" s="3" t="str">
        <f>IF('DATA ENTRY'!CK572="","",IF('DATA ENTRY'!R572="","",IF(AND($EF$4='DATA ENTRY'!G572,$EH$4='DATA ENTRY'!F572),'DATA ENTRY'!R572,"")))</f>
        <v/>
      </c>
      <c r="EN573" s="107" t="str">
        <f>IF('DATA ENTRY'!CK572="","",IF('DATA ENTRY'!S572="","",IF(AND($EF$4='DATA ENTRY'!G572,$EH$4='DATA ENTRY'!F572),'DATA ENTRY'!S572,"")))</f>
        <v/>
      </c>
      <c r="EO573" s="3" t="str">
        <f>IF('DATA ENTRY'!CK572="","",IF('DATA ENTRY'!E572="","",IF(AND($EF$4='DATA ENTRY'!G572,$EH$4='DATA ENTRY'!F572),'DATA ENTRY'!E572,"")))</f>
        <v/>
      </c>
      <c r="EP573" s="3" t="str">
        <f>IF('DATA ENTRY'!CK572="","",IF('DATA ENTRY'!D572="","",IF(AND($EF$4='DATA ENTRY'!G572,$EH$4='DATA ENTRY'!F572),'DATA ENTRY'!D572,"")))</f>
        <v/>
      </c>
      <c r="EQ573" s="3" t="str">
        <f>IF('DATA ENTRY'!CK572="","",IF('DATA ENTRY'!W572="","",IF(AND($EF$4='DATA ENTRY'!G572,$EH$4='DATA ENTRY'!F572),'DATA ENTRY'!W572,"")))</f>
        <v/>
      </c>
      <c r="ER573" s="3" t="str">
        <f>IF('DATA ENTRY'!CK572="","",IF('DATA ENTRY'!X572="","",IF(AND($EF$4='DATA ENTRY'!G572,$EH$4='DATA ENTRY'!F572),'DATA ENTRY'!X572,"")))</f>
        <v/>
      </c>
      <c r="ES573" s="108" t="str">
        <f t="shared" si="143"/>
        <v/>
      </c>
      <c r="ET573" s="108" t="str">
        <f>IF('DATA ENTRY'!CK572="","",IF('DATA ENTRY'!D572="","",IF(AND($EF$4='DATA ENTRY'!G572,$EH$4='DATA ENTRY'!F572),'DATA ENTRY'!G572,"")))</f>
        <v/>
      </c>
      <c r="EY573">
        <f t="shared" si="144"/>
        <v>0</v>
      </c>
    </row>
    <row r="574" spans="1:155">
      <c r="A574" t="str">
        <f>IF(S574=0,"",1+(MAX($A$7:A573)))</f>
        <v/>
      </c>
      <c r="B574" s="224">
        <v>568</v>
      </c>
      <c r="C574" s="3" t="str">
        <f>IF('DATA ENTRY'!CK573="","",IF('DATA ENTRY'!B573="","",IF($D$4="All Post",'DATA ENTRY'!B573,IF(AND($D$4='DATA ENTRY'!CK573),'DATA ENTRY'!B573,""))))</f>
        <v/>
      </c>
      <c r="D574" s="3" t="str">
        <f>IF('DATA ENTRY'!CK573="","",IF('DATA ENTRY'!C573="","",IF($D$4="All Post",'DATA ENTRY'!C573,IF(AND($D$4='DATA ENTRY'!CK573),'DATA ENTRY'!C573,""))))</f>
        <v/>
      </c>
      <c r="E574" s="4" t="str">
        <f>IF('DATA ENTRY'!CK573="","",IF('DATA ENTRY'!I573="","",IF($D$4="All Post",'DATA ENTRY'!I573,IF(AND($D$4='DATA ENTRY'!CK573),'DATA ENTRY'!I573,""))))</f>
        <v/>
      </c>
      <c r="F574" s="4" t="str">
        <f>IF('DATA ENTRY'!CK573="","",IF('DATA ENTRY'!CK573="","",IF($D$4="All Post",'DATA ENTRY'!CK573,IF(AND($D$4='DATA ENTRY'!CK573),'DATA ENTRY'!CK573,""))))</f>
        <v/>
      </c>
      <c r="G574" s="3" t="str">
        <f>IF('DATA ENTRY'!CK573="","",IF('DATA ENTRY'!N573="","",IF($D$4="All Post",'DATA ENTRY'!N573,IF(AND($D$4='DATA ENTRY'!CK573),'DATA ENTRY'!N573,""))))</f>
        <v/>
      </c>
      <c r="H574" s="107" t="str">
        <f>IF('DATA ENTRY'!CK573="","",IF('DATA ENTRY'!O573="","",IF($D$4="All Post",'DATA ENTRY'!O573,IF(AND($D$4='DATA ENTRY'!CK573),'DATA ENTRY'!O573,""))))</f>
        <v/>
      </c>
      <c r="I574" s="3" t="str">
        <f>IF('DATA ENTRY'!CK573="","",IF('DATA ENTRY'!P573="","",IF($D$4="All Post",'DATA ENTRY'!P573,IF(AND($D$4='DATA ENTRY'!CK573),'DATA ENTRY'!P573,""))))</f>
        <v/>
      </c>
      <c r="J574" s="107" t="str">
        <f>IF('DATA ENTRY'!CK573="","",IF('DATA ENTRY'!Q573="","",IF($D$4="All Post",'DATA ENTRY'!Q573,IF(AND($D$4='DATA ENTRY'!CK573),'DATA ENTRY'!Q573,""))))</f>
        <v/>
      </c>
      <c r="K574" s="3" t="str">
        <f>IF('DATA ENTRY'!CK573="","",IF('DATA ENTRY'!R573="","",IF($D$4="All Post",'DATA ENTRY'!R573,IF(AND($D$4='DATA ENTRY'!CK573),'DATA ENTRY'!R573,""))))</f>
        <v/>
      </c>
      <c r="L574" s="3" t="str">
        <f>IF('DATA ENTRY'!CK573="","",IF('DATA ENTRY'!S573="","",IF($D$4="All Post",'DATA ENTRY'!S573,IF(AND($D$4='DATA ENTRY'!CK573),'DATA ENTRY'!S573,""))))</f>
        <v/>
      </c>
      <c r="M574" s="3" t="str">
        <f>IF('DATA ENTRY'!CK573="","",IF('DATA ENTRY'!E573="","",IF($D$4="All Post",'DATA ENTRY'!E573,IF(AND($D$4='DATA ENTRY'!CK573),'DATA ENTRY'!E573,""))))</f>
        <v/>
      </c>
      <c r="N574" s="3" t="str">
        <f>IF('DATA ENTRY'!CK573="","",IF('DATA ENTRY'!W573="","",IF($D$4="All Post",'DATA ENTRY'!W573,IF(AND($D$4='DATA ENTRY'!CK573),'DATA ENTRY'!W573,""))))</f>
        <v/>
      </c>
      <c r="O574" s="3" t="str">
        <f>IF('DATA ENTRY'!CK573="","",IF('DATA ENTRY'!X573="","",IF($D$4="All Post",'DATA ENTRY'!X573,IF(AND($D$4='DATA ENTRY'!CK573),'DATA ENTRY'!X573,""))))</f>
        <v/>
      </c>
      <c r="P574" s="3" t="str">
        <f>IF('DATA ENTRY'!CK573="","",IF('DATA ENTRY'!G573="","",IF($D$4="All Post",'DATA ENTRY'!G573,IF(AND($D$4='DATA ENTRY'!CK573),'DATA ENTRY'!G573,""))))</f>
        <v/>
      </c>
      <c r="S574">
        <f t="shared" si="131"/>
        <v>0</v>
      </c>
      <c r="T574" t="str">
        <f t="shared" si="132"/>
        <v/>
      </c>
      <c r="BZ574" t="str">
        <f t="shared" si="133"/>
        <v/>
      </c>
      <c r="CA574" t="str">
        <f t="shared" si="134"/>
        <v/>
      </c>
      <c r="CB574" s="224">
        <v>568</v>
      </c>
      <c r="CC574" s="3" t="str">
        <f>IF('DATA ENTRY'!CK573="","",IF('DATA ENTRY'!B573="","",IF(AND($CD$4='DATA ENTRY'!CK573,$CG$4='DATA ENTRY'!D573),'DATA ENTRY'!B573,"")))</f>
        <v/>
      </c>
      <c r="CD574" s="3" t="str">
        <f>IF('DATA ENTRY'!CK573="","",IF('DATA ENTRY'!C573="","",IF(AND($CD$4='DATA ENTRY'!CK573,$CG$4='DATA ENTRY'!D573),'DATA ENTRY'!C573,"")))</f>
        <v/>
      </c>
      <c r="CE574" s="4" t="str">
        <f>IF('DATA ENTRY'!CK573="","",IF('DATA ENTRY'!I573="","",IF(AND($CD$4='DATA ENTRY'!CK573,$CG$4='DATA ENTRY'!D573),'DATA ENTRY'!I573,"")))</f>
        <v/>
      </c>
      <c r="CF574" s="4" t="str">
        <f>IF('DATA ENTRY'!CK573="","",IF('DATA ENTRY'!CK573="","",IF(AND($CD$4='DATA ENTRY'!CK573,$CG$4='DATA ENTRY'!D573),'DATA ENTRY'!CK573,"")))</f>
        <v/>
      </c>
      <c r="CG574" s="3" t="str">
        <f>IF('DATA ENTRY'!CK573="","",IF('DATA ENTRY'!N573="","",IF(AND($CD$4='DATA ENTRY'!CK573,$CG$4='DATA ENTRY'!D573),'DATA ENTRY'!N573,"")))</f>
        <v/>
      </c>
      <c r="CH574" s="107" t="str">
        <f>IF('DATA ENTRY'!CK573="","",IF('DATA ENTRY'!O573="","",IF(AND($CD$4='DATA ENTRY'!CK573,$CG$4='DATA ENTRY'!D573),'DATA ENTRY'!O573,"")))</f>
        <v/>
      </c>
      <c r="CI574" s="3" t="str">
        <f>IF('DATA ENTRY'!CK573="","",IF('DATA ENTRY'!P573="","",IF(AND($CD$4='DATA ENTRY'!CK573,$CG$4='DATA ENTRY'!D573),'DATA ENTRY'!P573,"")))</f>
        <v/>
      </c>
      <c r="CJ574" s="107" t="str">
        <f>IF('DATA ENTRY'!CK573="","",IF('DATA ENTRY'!Q573="","",IF(AND($CD$4='DATA ENTRY'!CK573,$CG$4='DATA ENTRY'!D573),'DATA ENTRY'!Q573,"")))</f>
        <v/>
      </c>
      <c r="CK574" s="3" t="str">
        <f>IF('DATA ENTRY'!CK573="","",IF('DATA ENTRY'!R573="","",IF(AND($CD$4='DATA ENTRY'!CK573,$CG$4='DATA ENTRY'!D573),'DATA ENTRY'!R573,"")))</f>
        <v/>
      </c>
      <c r="CL574" s="3" t="str">
        <f>IF('DATA ENTRY'!CK573="","",IF('DATA ENTRY'!S573="","",IF(AND($CD$4='DATA ENTRY'!CK573,$CG$4='DATA ENTRY'!D573),'DATA ENTRY'!S573,"")))</f>
        <v/>
      </c>
      <c r="CM574" s="3" t="str">
        <f>IF('DATA ENTRY'!CK573="","",IF('DATA ENTRY'!E573="","",IF(AND($CD$4='DATA ENTRY'!CK573,$CG$4='DATA ENTRY'!D573),'DATA ENTRY'!E573,"")))</f>
        <v/>
      </c>
      <c r="CN574" s="3" t="str">
        <f>IF('DATA ENTRY'!CK573="","",IF('DATA ENTRY'!W573="","",IF(AND($CD$4='DATA ENTRY'!CK573,$CG$4='DATA ENTRY'!D573),'DATA ENTRY'!W573,"")))</f>
        <v/>
      </c>
      <c r="CO574" s="3" t="str">
        <f>IF('DATA ENTRY'!CK573="","",IF('DATA ENTRY'!X573="","",IF(AND($CD$4='DATA ENTRY'!CK573,$CG$4='DATA ENTRY'!D573),'DATA ENTRY'!X573,"")))</f>
        <v/>
      </c>
      <c r="CP574" s="108" t="str">
        <f t="shared" si="135"/>
        <v/>
      </c>
      <c r="CQ574" s="108" t="str">
        <f>IF('DATA ENTRY'!CK573="","",IF('DATA ENTRY'!G573="","",IF(AND($CD$4='DATA ENTRY'!CK573,$CG$4='DATA ENTRY'!D573),'DATA ENTRY'!G573,"")))</f>
        <v/>
      </c>
      <c r="CR574" s="230" t="str">
        <f>IF('DATA ENTRY'!CK573="","",IF('DATA ENTRY'!D573="","",IF(AND($CD$4='DATA ENTRY'!CK573,$CG$4='DATA ENTRY'!D573),'DATA ENTRY'!D573,"")))</f>
        <v/>
      </c>
      <c r="CS574">
        <f t="shared" si="136"/>
        <v>0</v>
      </c>
      <c r="CT574">
        <f t="shared" si="137"/>
        <v>0</v>
      </c>
      <c r="CV574" s="139"/>
      <c r="CX574">
        <f t="shared" si="138"/>
        <v>0</v>
      </c>
      <c r="DB574" t="str">
        <f t="shared" si="145"/>
        <v/>
      </c>
      <c r="DC574" t="str">
        <f t="shared" si="146"/>
        <v/>
      </c>
      <c r="DD574" s="224">
        <v>568</v>
      </c>
      <c r="DE574" s="3" t="str">
        <f>IF('DATA ENTRY'!CK573="","",IF('DATA ENTRY'!B573="","",IF(AND($DF$4='DATA ENTRY'!D573),'DATA ENTRY'!B573,"")))</f>
        <v/>
      </c>
      <c r="DF574" s="3" t="str">
        <f>IF('DATA ENTRY'!CK573="","",IF('DATA ENTRY'!C573="","",IF(AND($DF$4='DATA ENTRY'!D573),'DATA ENTRY'!C573,"")))</f>
        <v/>
      </c>
      <c r="DG574" s="4" t="str">
        <f>IF('DATA ENTRY'!CK573="","",IF('DATA ENTRY'!I573="","",IF(AND($DF$4='DATA ENTRY'!D573),'DATA ENTRY'!I573,"")))</f>
        <v/>
      </c>
      <c r="DH574" s="4" t="str">
        <f>IF('DATA ENTRY'!CK573="","",IF('DATA ENTRY'!CK573="","",IF(AND($DF$4='DATA ENTRY'!D573),'DATA ENTRY'!CK573,"")))</f>
        <v/>
      </c>
      <c r="DI574" s="3" t="str">
        <f>IF('DATA ENTRY'!CK573="","",IF('DATA ENTRY'!N573="","",IF(AND($DF$4='DATA ENTRY'!D573),'DATA ENTRY'!N573,"")))</f>
        <v/>
      </c>
      <c r="DJ574" s="107" t="str">
        <f>IF('DATA ENTRY'!CK573="","",IF('DATA ENTRY'!O573="","",IF(AND($DF$4='DATA ENTRY'!D573),'DATA ENTRY'!O573,"")))</f>
        <v/>
      </c>
      <c r="DK574" s="3" t="str">
        <f>IF('DATA ENTRY'!CK573="","",IF('DATA ENTRY'!P573="","",IF(AND($DF$4='DATA ENTRY'!D573),'DATA ENTRY'!P573,"")))</f>
        <v/>
      </c>
      <c r="DL574" s="107" t="str">
        <f>IF('DATA ENTRY'!CK573="","",IF('DATA ENTRY'!Q573="","",IF(AND($DF$4='DATA ENTRY'!D573),'DATA ENTRY'!Q573,"")))</f>
        <v/>
      </c>
      <c r="DM574" s="3" t="str">
        <f>IF('DATA ENTRY'!CK573="","",IF('DATA ENTRY'!R573="","",IF(AND($DF$4='DATA ENTRY'!D573),'DATA ENTRY'!R573,"")))</f>
        <v/>
      </c>
      <c r="DN574" s="107" t="str">
        <f>IF('DATA ENTRY'!CK573="","",IF('DATA ENTRY'!S573="","",IF(AND($DF$4='DATA ENTRY'!D573),'DATA ENTRY'!S573,"")))</f>
        <v/>
      </c>
      <c r="DO574" s="3" t="str">
        <f>IF('DATA ENTRY'!CK573="","",IF('DATA ENTRY'!E573="","",IF(AND($DF$4='DATA ENTRY'!D573),'DATA ENTRY'!E573,"")))</f>
        <v/>
      </c>
      <c r="DP574" s="3" t="str">
        <f>IF('DATA ENTRY'!CK573="","",IF('DATA ENTRY'!D573="","",IF(AND($DF$4='DATA ENTRY'!D573),'DATA ENTRY'!D573,"")))</f>
        <v/>
      </c>
      <c r="DQ574" s="3" t="str">
        <f>IF('DATA ENTRY'!CK573="","",IF('DATA ENTRY'!W573="","",IF(AND($DF$4='DATA ENTRY'!D573),'DATA ENTRY'!W573,"")))</f>
        <v/>
      </c>
      <c r="DR574" s="3" t="str">
        <f>IF('DATA ENTRY'!CK573="","",IF('DATA ENTRY'!X573="","",IF(AND($DF$4='DATA ENTRY'!D573),'DATA ENTRY'!X573,"")))</f>
        <v/>
      </c>
      <c r="DS574" s="108" t="str">
        <f t="shared" si="139"/>
        <v/>
      </c>
      <c r="DT574" s="108" t="str">
        <f>IF('DATA ENTRY'!CK573="","",IF('DATA ENTRY'!D573="","",IF(AND($DF$4='DATA ENTRY'!D573),'DATA ENTRY'!G573,"")))</f>
        <v/>
      </c>
      <c r="DY574">
        <f t="shared" si="140"/>
        <v>0</v>
      </c>
      <c r="EB574" t="str">
        <f t="shared" si="141"/>
        <v/>
      </c>
      <c r="EC574" t="str">
        <f t="shared" si="142"/>
        <v/>
      </c>
      <c r="ED574" s="224">
        <v>568</v>
      </c>
      <c r="EE574" s="3" t="str">
        <f>IF('DATA ENTRY'!CK573="","",IF('DATA ENTRY'!B573="","",IF(AND($EF$4='DATA ENTRY'!G573,$EH$4='DATA ENTRY'!F573),'DATA ENTRY'!B573,"")))</f>
        <v/>
      </c>
      <c r="EF574" s="3" t="str">
        <f>IF('DATA ENTRY'!CK573="","",IF('DATA ENTRY'!C573="","",IF(AND($EF$4='DATA ENTRY'!G573,$EH$4='DATA ENTRY'!F573),'DATA ENTRY'!C573,"")))</f>
        <v/>
      </c>
      <c r="EG574" s="4" t="str">
        <f>IF('DATA ENTRY'!CK573="","",IF('DATA ENTRY'!I573="","",IF(AND($EF$4='DATA ENTRY'!G573,$EH$4='DATA ENTRY'!F573),'DATA ENTRY'!I573,"")))</f>
        <v/>
      </c>
      <c r="EH574" s="4" t="str">
        <f>IF('DATA ENTRY'!CK573="","",IF('DATA ENTRY'!CK573="","",IF(AND($EF$4='DATA ENTRY'!G573,$EH$4='DATA ENTRY'!F573),'DATA ENTRY'!CK573,"")))</f>
        <v/>
      </c>
      <c r="EI574" s="3" t="str">
        <f>IF('DATA ENTRY'!CK573="","",IF('DATA ENTRY'!N573="","",IF(AND($EF$4='DATA ENTRY'!G573,$EH$4='DATA ENTRY'!F573),'DATA ENTRY'!N573,"")))</f>
        <v/>
      </c>
      <c r="EJ574" s="107" t="str">
        <f>IF('DATA ENTRY'!CK573="","",IF('DATA ENTRY'!O573="","",IF(AND($EF$4='DATA ENTRY'!G573,$EH$4='DATA ENTRY'!F573),'DATA ENTRY'!O573,"")))</f>
        <v/>
      </c>
      <c r="EK574" s="3" t="str">
        <f>IF('DATA ENTRY'!CK573="","",IF('DATA ENTRY'!P573="","",IF(AND($EF$4='DATA ENTRY'!G573,$EH$4='DATA ENTRY'!F573),'DATA ENTRY'!P573,"")))</f>
        <v/>
      </c>
      <c r="EL574" s="107" t="str">
        <f>IF('DATA ENTRY'!CK573="","",IF('DATA ENTRY'!Q573="","",IF(AND($EF$4='DATA ENTRY'!G573,$EH$4='DATA ENTRY'!F573),'DATA ENTRY'!Q573,"")))</f>
        <v/>
      </c>
      <c r="EM574" s="3" t="str">
        <f>IF('DATA ENTRY'!CK573="","",IF('DATA ENTRY'!R573="","",IF(AND($EF$4='DATA ENTRY'!G573,$EH$4='DATA ENTRY'!F573),'DATA ENTRY'!R573,"")))</f>
        <v/>
      </c>
      <c r="EN574" s="107" t="str">
        <f>IF('DATA ENTRY'!CK573="","",IF('DATA ENTRY'!S573="","",IF(AND($EF$4='DATA ENTRY'!G573,$EH$4='DATA ENTRY'!F573),'DATA ENTRY'!S573,"")))</f>
        <v/>
      </c>
      <c r="EO574" s="3" t="str">
        <f>IF('DATA ENTRY'!CK573="","",IF('DATA ENTRY'!E573="","",IF(AND($EF$4='DATA ENTRY'!G573,$EH$4='DATA ENTRY'!F573),'DATA ENTRY'!E573,"")))</f>
        <v/>
      </c>
      <c r="EP574" s="3" t="str">
        <f>IF('DATA ENTRY'!CK573="","",IF('DATA ENTRY'!D573="","",IF(AND($EF$4='DATA ENTRY'!G573,$EH$4='DATA ENTRY'!F573),'DATA ENTRY'!D573,"")))</f>
        <v/>
      </c>
      <c r="EQ574" s="3" t="str">
        <f>IF('DATA ENTRY'!CK573="","",IF('DATA ENTRY'!W573="","",IF(AND($EF$4='DATA ENTRY'!G573,$EH$4='DATA ENTRY'!F573),'DATA ENTRY'!W573,"")))</f>
        <v/>
      </c>
      <c r="ER574" s="3" t="str">
        <f>IF('DATA ENTRY'!CK573="","",IF('DATA ENTRY'!X573="","",IF(AND($EF$4='DATA ENTRY'!G573,$EH$4='DATA ENTRY'!F573),'DATA ENTRY'!X573,"")))</f>
        <v/>
      </c>
      <c r="ES574" s="108" t="str">
        <f t="shared" si="143"/>
        <v/>
      </c>
      <c r="ET574" s="108" t="str">
        <f>IF('DATA ENTRY'!CK573="","",IF('DATA ENTRY'!D573="","",IF(AND($EF$4='DATA ENTRY'!G573,$EH$4='DATA ENTRY'!F573),'DATA ENTRY'!G573,"")))</f>
        <v/>
      </c>
      <c r="EY574">
        <f t="shared" si="144"/>
        <v>0</v>
      </c>
    </row>
    <row r="575" spans="1:155">
      <c r="A575" t="str">
        <f>IF(S575=0,"",1+(MAX($A$7:A574)))</f>
        <v/>
      </c>
      <c r="B575" s="224">
        <v>569</v>
      </c>
      <c r="C575" s="3" t="str">
        <f>IF('DATA ENTRY'!CK574="","",IF('DATA ENTRY'!B574="","",IF($D$4="All Post",'DATA ENTRY'!B574,IF(AND($D$4='DATA ENTRY'!CK574),'DATA ENTRY'!B574,""))))</f>
        <v/>
      </c>
      <c r="D575" s="3" t="str">
        <f>IF('DATA ENTRY'!CK574="","",IF('DATA ENTRY'!C574="","",IF($D$4="All Post",'DATA ENTRY'!C574,IF(AND($D$4='DATA ENTRY'!CK574),'DATA ENTRY'!C574,""))))</f>
        <v/>
      </c>
      <c r="E575" s="4" t="str">
        <f>IF('DATA ENTRY'!CK574="","",IF('DATA ENTRY'!I574="","",IF($D$4="All Post",'DATA ENTRY'!I574,IF(AND($D$4='DATA ENTRY'!CK574),'DATA ENTRY'!I574,""))))</f>
        <v/>
      </c>
      <c r="F575" s="4" t="str">
        <f>IF('DATA ENTRY'!CK574="","",IF('DATA ENTRY'!CK574="","",IF($D$4="All Post",'DATA ENTRY'!CK574,IF(AND($D$4='DATA ENTRY'!CK574),'DATA ENTRY'!CK574,""))))</f>
        <v/>
      </c>
      <c r="G575" s="3" t="str">
        <f>IF('DATA ENTRY'!CK574="","",IF('DATA ENTRY'!N574="","",IF($D$4="All Post",'DATA ENTRY'!N574,IF(AND($D$4='DATA ENTRY'!CK574),'DATA ENTRY'!N574,""))))</f>
        <v/>
      </c>
      <c r="H575" s="107" t="str">
        <f>IF('DATA ENTRY'!CK574="","",IF('DATA ENTRY'!O574="","",IF($D$4="All Post",'DATA ENTRY'!O574,IF(AND($D$4='DATA ENTRY'!CK574),'DATA ENTRY'!O574,""))))</f>
        <v/>
      </c>
      <c r="I575" s="3" t="str">
        <f>IF('DATA ENTRY'!CK574="","",IF('DATA ENTRY'!P574="","",IF($D$4="All Post",'DATA ENTRY'!P574,IF(AND($D$4='DATA ENTRY'!CK574),'DATA ENTRY'!P574,""))))</f>
        <v/>
      </c>
      <c r="J575" s="107" t="str">
        <f>IF('DATA ENTRY'!CK574="","",IF('DATA ENTRY'!Q574="","",IF($D$4="All Post",'DATA ENTRY'!Q574,IF(AND($D$4='DATA ENTRY'!CK574),'DATA ENTRY'!Q574,""))))</f>
        <v/>
      </c>
      <c r="K575" s="3" t="str">
        <f>IF('DATA ENTRY'!CK574="","",IF('DATA ENTRY'!R574="","",IF($D$4="All Post",'DATA ENTRY'!R574,IF(AND($D$4='DATA ENTRY'!CK574),'DATA ENTRY'!R574,""))))</f>
        <v/>
      </c>
      <c r="L575" s="3" t="str">
        <f>IF('DATA ENTRY'!CK574="","",IF('DATA ENTRY'!S574="","",IF($D$4="All Post",'DATA ENTRY'!S574,IF(AND($D$4='DATA ENTRY'!CK574),'DATA ENTRY'!S574,""))))</f>
        <v/>
      </c>
      <c r="M575" s="3" t="str">
        <f>IF('DATA ENTRY'!CK574="","",IF('DATA ENTRY'!E574="","",IF($D$4="All Post",'DATA ENTRY'!E574,IF(AND($D$4='DATA ENTRY'!CK574),'DATA ENTRY'!E574,""))))</f>
        <v/>
      </c>
      <c r="N575" s="3" t="str">
        <f>IF('DATA ENTRY'!CK574="","",IF('DATA ENTRY'!W574="","",IF($D$4="All Post",'DATA ENTRY'!W574,IF(AND($D$4='DATA ENTRY'!CK574),'DATA ENTRY'!W574,""))))</f>
        <v/>
      </c>
      <c r="O575" s="3" t="str">
        <f>IF('DATA ENTRY'!CK574="","",IF('DATA ENTRY'!X574="","",IF($D$4="All Post",'DATA ENTRY'!X574,IF(AND($D$4='DATA ENTRY'!CK574),'DATA ENTRY'!X574,""))))</f>
        <v/>
      </c>
      <c r="P575" s="3" t="str">
        <f>IF('DATA ENTRY'!CK574="","",IF('DATA ENTRY'!G574="","",IF($D$4="All Post",'DATA ENTRY'!G574,IF(AND($D$4='DATA ENTRY'!CK574),'DATA ENTRY'!G574,""))))</f>
        <v/>
      </c>
      <c r="S575">
        <f t="shared" si="131"/>
        <v>0</v>
      </c>
      <c r="T575" t="str">
        <f t="shared" si="132"/>
        <v/>
      </c>
      <c r="BZ575" t="str">
        <f t="shared" si="133"/>
        <v/>
      </c>
      <c r="CA575" t="str">
        <f t="shared" si="134"/>
        <v/>
      </c>
      <c r="CB575" s="224">
        <v>569</v>
      </c>
      <c r="CC575" s="3" t="str">
        <f>IF('DATA ENTRY'!CK574="","",IF('DATA ENTRY'!B574="","",IF(AND($CD$4='DATA ENTRY'!CK574,$CG$4='DATA ENTRY'!D574),'DATA ENTRY'!B574,"")))</f>
        <v/>
      </c>
      <c r="CD575" s="3" t="str">
        <f>IF('DATA ENTRY'!CK574="","",IF('DATA ENTRY'!C574="","",IF(AND($CD$4='DATA ENTRY'!CK574,$CG$4='DATA ENTRY'!D574),'DATA ENTRY'!C574,"")))</f>
        <v/>
      </c>
      <c r="CE575" s="4" t="str">
        <f>IF('DATA ENTRY'!CK574="","",IF('DATA ENTRY'!I574="","",IF(AND($CD$4='DATA ENTRY'!CK574,$CG$4='DATA ENTRY'!D574),'DATA ENTRY'!I574,"")))</f>
        <v/>
      </c>
      <c r="CF575" s="4" t="str">
        <f>IF('DATA ENTRY'!CK574="","",IF('DATA ENTRY'!CK574="","",IF(AND($CD$4='DATA ENTRY'!CK574,$CG$4='DATA ENTRY'!D574),'DATA ENTRY'!CK574,"")))</f>
        <v/>
      </c>
      <c r="CG575" s="3" t="str">
        <f>IF('DATA ENTRY'!CK574="","",IF('DATA ENTRY'!N574="","",IF(AND($CD$4='DATA ENTRY'!CK574,$CG$4='DATA ENTRY'!D574),'DATA ENTRY'!N574,"")))</f>
        <v/>
      </c>
      <c r="CH575" s="107" t="str">
        <f>IF('DATA ENTRY'!CK574="","",IF('DATA ENTRY'!O574="","",IF(AND($CD$4='DATA ENTRY'!CK574,$CG$4='DATA ENTRY'!D574),'DATA ENTRY'!O574,"")))</f>
        <v/>
      </c>
      <c r="CI575" s="3" t="str">
        <f>IF('DATA ENTRY'!CK574="","",IF('DATA ENTRY'!P574="","",IF(AND($CD$4='DATA ENTRY'!CK574,$CG$4='DATA ENTRY'!D574),'DATA ENTRY'!P574,"")))</f>
        <v/>
      </c>
      <c r="CJ575" s="107" t="str">
        <f>IF('DATA ENTRY'!CK574="","",IF('DATA ENTRY'!Q574="","",IF(AND($CD$4='DATA ENTRY'!CK574,$CG$4='DATA ENTRY'!D574),'DATA ENTRY'!Q574,"")))</f>
        <v/>
      </c>
      <c r="CK575" s="3" t="str">
        <f>IF('DATA ENTRY'!CK574="","",IF('DATA ENTRY'!R574="","",IF(AND($CD$4='DATA ENTRY'!CK574,$CG$4='DATA ENTRY'!D574),'DATA ENTRY'!R574,"")))</f>
        <v/>
      </c>
      <c r="CL575" s="3" t="str">
        <f>IF('DATA ENTRY'!CK574="","",IF('DATA ENTRY'!S574="","",IF(AND($CD$4='DATA ENTRY'!CK574,$CG$4='DATA ENTRY'!D574),'DATA ENTRY'!S574,"")))</f>
        <v/>
      </c>
      <c r="CM575" s="3" t="str">
        <f>IF('DATA ENTRY'!CK574="","",IF('DATA ENTRY'!E574="","",IF(AND($CD$4='DATA ENTRY'!CK574,$CG$4='DATA ENTRY'!D574),'DATA ENTRY'!E574,"")))</f>
        <v/>
      </c>
      <c r="CN575" s="3" t="str">
        <f>IF('DATA ENTRY'!CK574="","",IF('DATA ENTRY'!W574="","",IF(AND($CD$4='DATA ENTRY'!CK574,$CG$4='DATA ENTRY'!D574),'DATA ENTRY'!W574,"")))</f>
        <v/>
      </c>
      <c r="CO575" s="3" t="str">
        <f>IF('DATA ENTRY'!CK574="","",IF('DATA ENTRY'!X574="","",IF(AND($CD$4='DATA ENTRY'!CK574,$CG$4='DATA ENTRY'!D574),'DATA ENTRY'!X574,"")))</f>
        <v/>
      </c>
      <c r="CP575" s="108" t="str">
        <f t="shared" si="135"/>
        <v/>
      </c>
      <c r="CQ575" s="108" t="str">
        <f>IF('DATA ENTRY'!CK574="","",IF('DATA ENTRY'!G574="","",IF(AND($CD$4='DATA ENTRY'!CK574,$CG$4='DATA ENTRY'!D574),'DATA ENTRY'!G574,"")))</f>
        <v/>
      </c>
      <c r="CR575" s="230" t="str">
        <f>IF('DATA ENTRY'!CK574="","",IF('DATA ENTRY'!D574="","",IF(AND($CD$4='DATA ENTRY'!CK574,$CG$4='DATA ENTRY'!D574),'DATA ENTRY'!D574,"")))</f>
        <v/>
      </c>
      <c r="CS575">
        <f t="shared" si="136"/>
        <v>0</v>
      </c>
      <c r="CT575">
        <f t="shared" si="137"/>
        <v>0</v>
      </c>
      <c r="CV575" s="139"/>
      <c r="CX575">
        <f t="shared" si="138"/>
        <v>0</v>
      </c>
      <c r="DB575" t="str">
        <f t="shared" si="145"/>
        <v/>
      </c>
      <c r="DC575" t="str">
        <f t="shared" si="146"/>
        <v/>
      </c>
      <c r="DD575" s="224">
        <v>569</v>
      </c>
      <c r="DE575" s="3" t="str">
        <f>IF('DATA ENTRY'!CK574="","",IF('DATA ENTRY'!B574="","",IF(AND($DF$4='DATA ENTRY'!D574),'DATA ENTRY'!B574,"")))</f>
        <v/>
      </c>
      <c r="DF575" s="3" t="str">
        <f>IF('DATA ENTRY'!CK574="","",IF('DATA ENTRY'!C574="","",IF(AND($DF$4='DATA ENTRY'!D574),'DATA ENTRY'!C574,"")))</f>
        <v/>
      </c>
      <c r="DG575" s="4" t="str">
        <f>IF('DATA ENTRY'!CK574="","",IF('DATA ENTRY'!I574="","",IF(AND($DF$4='DATA ENTRY'!D574),'DATA ENTRY'!I574,"")))</f>
        <v/>
      </c>
      <c r="DH575" s="4" t="str">
        <f>IF('DATA ENTRY'!CK574="","",IF('DATA ENTRY'!CK574="","",IF(AND($DF$4='DATA ENTRY'!D574),'DATA ENTRY'!CK574,"")))</f>
        <v/>
      </c>
      <c r="DI575" s="3" t="str">
        <f>IF('DATA ENTRY'!CK574="","",IF('DATA ENTRY'!N574="","",IF(AND($DF$4='DATA ENTRY'!D574),'DATA ENTRY'!N574,"")))</f>
        <v/>
      </c>
      <c r="DJ575" s="107" t="str">
        <f>IF('DATA ENTRY'!CK574="","",IF('DATA ENTRY'!O574="","",IF(AND($DF$4='DATA ENTRY'!D574),'DATA ENTRY'!O574,"")))</f>
        <v/>
      </c>
      <c r="DK575" s="3" t="str">
        <f>IF('DATA ENTRY'!CK574="","",IF('DATA ENTRY'!P574="","",IF(AND($DF$4='DATA ENTRY'!D574),'DATA ENTRY'!P574,"")))</f>
        <v/>
      </c>
      <c r="DL575" s="107" t="str">
        <f>IF('DATA ENTRY'!CK574="","",IF('DATA ENTRY'!Q574="","",IF(AND($DF$4='DATA ENTRY'!D574),'DATA ENTRY'!Q574,"")))</f>
        <v/>
      </c>
      <c r="DM575" s="3" t="str">
        <f>IF('DATA ENTRY'!CK574="","",IF('DATA ENTRY'!R574="","",IF(AND($DF$4='DATA ENTRY'!D574),'DATA ENTRY'!R574,"")))</f>
        <v/>
      </c>
      <c r="DN575" s="107" t="str">
        <f>IF('DATA ENTRY'!CK574="","",IF('DATA ENTRY'!S574="","",IF(AND($DF$4='DATA ENTRY'!D574),'DATA ENTRY'!S574,"")))</f>
        <v/>
      </c>
      <c r="DO575" s="3" t="str">
        <f>IF('DATA ENTRY'!CK574="","",IF('DATA ENTRY'!E574="","",IF(AND($DF$4='DATA ENTRY'!D574),'DATA ENTRY'!E574,"")))</f>
        <v/>
      </c>
      <c r="DP575" s="3" t="str">
        <f>IF('DATA ENTRY'!CK574="","",IF('DATA ENTRY'!D574="","",IF(AND($DF$4='DATA ENTRY'!D574),'DATA ENTRY'!D574,"")))</f>
        <v/>
      </c>
      <c r="DQ575" s="3" t="str">
        <f>IF('DATA ENTRY'!CK574="","",IF('DATA ENTRY'!W574="","",IF(AND($DF$4='DATA ENTRY'!D574),'DATA ENTRY'!W574,"")))</f>
        <v/>
      </c>
      <c r="DR575" s="3" t="str">
        <f>IF('DATA ENTRY'!CK574="","",IF('DATA ENTRY'!X574="","",IF(AND($DF$4='DATA ENTRY'!D574),'DATA ENTRY'!X574,"")))</f>
        <v/>
      </c>
      <c r="DS575" s="108" t="str">
        <f t="shared" si="139"/>
        <v/>
      </c>
      <c r="DT575" s="108" t="str">
        <f>IF('DATA ENTRY'!CK574="","",IF('DATA ENTRY'!D574="","",IF(AND($DF$4='DATA ENTRY'!D574),'DATA ENTRY'!G574,"")))</f>
        <v/>
      </c>
      <c r="DY575">
        <f t="shared" si="140"/>
        <v>0</v>
      </c>
      <c r="EB575" t="str">
        <f t="shared" si="141"/>
        <v/>
      </c>
      <c r="EC575" t="str">
        <f t="shared" si="142"/>
        <v/>
      </c>
      <c r="ED575" s="224">
        <v>569</v>
      </c>
      <c r="EE575" s="3" t="str">
        <f>IF('DATA ENTRY'!CK574="","",IF('DATA ENTRY'!B574="","",IF(AND($EF$4='DATA ENTRY'!G574,$EH$4='DATA ENTRY'!F574),'DATA ENTRY'!B574,"")))</f>
        <v/>
      </c>
      <c r="EF575" s="3" t="str">
        <f>IF('DATA ENTRY'!CK574="","",IF('DATA ENTRY'!C574="","",IF(AND($EF$4='DATA ENTRY'!G574,$EH$4='DATA ENTRY'!F574),'DATA ENTRY'!C574,"")))</f>
        <v/>
      </c>
      <c r="EG575" s="4" t="str">
        <f>IF('DATA ENTRY'!CK574="","",IF('DATA ENTRY'!I574="","",IF(AND($EF$4='DATA ENTRY'!G574,$EH$4='DATA ENTRY'!F574),'DATA ENTRY'!I574,"")))</f>
        <v/>
      </c>
      <c r="EH575" s="4" t="str">
        <f>IF('DATA ENTRY'!CK574="","",IF('DATA ENTRY'!CK574="","",IF(AND($EF$4='DATA ENTRY'!G574,$EH$4='DATA ENTRY'!F574),'DATA ENTRY'!CK574,"")))</f>
        <v/>
      </c>
      <c r="EI575" s="3" t="str">
        <f>IF('DATA ENTRY'!CK574="","",IF('DATA ENTRY'!N574="","",IF(AND($EF$4='DATA ENTRY'!G574,$EH$4='DATA ENTRY'!F574),'DATA ENTRY'!N574,"")))</f>
        <v/>
      </c>
      <c r="EJ575" s="107" t="str">
        <f>IF('DATA ENTRY'!CK574="","",IF('DATA ENTRY'!O574="","",IF(AND($EF$4='DATA ENTRY'!G574,$EH$4='DATA ENTRY'!F574),'DATA ENTRY'!O574,"")))</f>
        <v/>
      </c>
      <c r="EK575" s="3" t="str">
        <f>IF('DATA ENTRY'!CK574="","",IF('DATA ENTRY'!P574="","",IF(AND($EF$4='DATA ENTRY'!G574,$EH$4='DATA ENTRY'!F574),'DATA ENTRY'!P574,"")))</f>
        <v/>
      </c>
      <c r="EL575" s="107" t="str">
        <f>IF('DATA ENTRY'!CK574="","",IF('DATA ENTRY'!Q574="","",IF(AND($EF$4='DATA ENTRY'!G574,$EH$4='DATA ENTRY'!F574),'DATA ENTRY'!Q574,"")))</f>
        <v/>
      </c>
      <c r="EM575" s="3" t="str">
        <f>IF('DATA ENTRY'!CK574="","",IF('DATA ENTRY'!R574="","",IF(AND($EF$4='DATA ENTRY'!G574,$EH$4='DATA ENTRY'!F574),'DATA ENTRY'!R574,"")))</f>
        <v/>
      </c>
      <c r="EN575" s="107" t="str">
        <f>IF('DATA ENTRY'!CK574="","",IF('DATA ENTRY'!S574="","",IF(AND($EF$4='DATA ENTRY'!G574,$EH$4='DATA ENTRY'!F574),'DATA ENTRY'!S574,"")))</f>
        <v/>
      </c>
      <c r="EO575" s="3" t="str">
        <f>IF('DATA ENTRY'!CK574="","",IF('DATA ENTRY'!E574="","",IF(AND($EF$4='DATA ENTRY'!G574,$EH$4='DATA ENTRY'!F574),'DATA ENTRY'!E574,"")))</f>
        <v/>
      </c>
      <c r="EP575" s="3" t="str">
        <f>IF('DATA ENTRY'!CK574="","",IF('DATA ENTRY'!D574="","",IF(AND($EF$4='DATA ENTRY'!G574,$EH$4='DATA ENTRY'!F574),'DATA ENTRY'!D574,"")))</f>
        <v/>
      </c>
      <c r="EQ575" s="3" t="str">
        <f>IF('DATA ENTRY'!CK574="","",IF('DATA ENTRY'!W574="","",IF(AND($EF$4='DATA ENTRY'!G574,$EH$4='DATA ENTRY'!F574),'DATA ENTRY'!W574,"")))</f>
        <v/>
      </c>
      <c r="ER575" s="3" t="str">
        <f>IF('DATA ENTRY'!CK574="","",IF('DATA ENTRY'!X574="","",IF(AND($EF$4='DATA ENTRY'!G574,$EH$4='DATA ENTRY'!F574),'DATA ENTRY'!X574,"")))</f>
        <v/>
      </c>
      <c r="ES575" s="108" t="str">
        <f t="shared" si="143"/>
        <v/>
      </c>
      <c r="ET575" s="108" t="str">
        <f>IF('DATA ENTRY'!CK574="","",IF('DATA ENTRY'!D574="","",IF(AND($EF$4='DATA ENTRY'!G574,$EH$4='DATA ENTRY'!F574),'DATA ENTRY'!G574,"")))</f>
        <v/>
      </c>
      <c r="EY575">
        <f t="shared" si="144"/>
        <v>0</v>
      </c>
    </row>
    <row r="576" spans="1:155">
      <c r="A576" t="str">
        <f>IF(S576=0,"",1+(MAX($A$7:A575)))</f>
        <v/>
      </c>
      <c r="B576" s="224">
        <v>570</v>
      </c>
      <c r="C576" s="3" t="str">
        <f>IF('DATA ENTRY'!CK575="","",IF('DATA ENTRY'!B575="","",IF($D$4="All Post",'DATA ENTRY'!B575,IF(AND($D$4='DATA ENTRY'!CK575),'DATA ENTRY'!B575,""))))</f>
        <v/>
      </c>
      <c r="D576" s="3" t="str">
        <f>IF('DATA ENTRY'!CK575="","",IF('DATA ENTRY'!C575="","",IF($D$4="All Post",'DATA ENTRY'!C575,IF(AND($D$4='DATA ENTRY'!CK575),'DATA ENTRY'!C575,""))))</f>
        <v/>
      </c>
      <c r="E576" s="4" t="str">
        <f>IF('DATA ENTRY'!CK575="","",IF('DATA ENTRY'!I575="","",IF($D$4="All Post",'DATA ENTRY'!I575,IF(AND($D$4='DATA ENTRY'!CK575),'DATA ENTRY'!I575,""))))</f>
        <v/>
      </c>
      <c r="F576" s="4" t="str">
        <f>IF('DATA ENTRY'!CK575="","",IF('DATA ENTRY'!CK575="","",IF($D$4="All Post",'DATA ENTRY'!CK575,IF(AND($D$4='DATA ENTRY'!CK575),'DATA ENTRY'!CK575,""))))</f>
        <v/>
      </c>
      <c r="G576" s="3" t="str">
        <f>IF('DATA ENTRY'!CK575="","",IF('DATA ENTRY'!N575="","",IF($D$4="All Post",'DATA ENTRY'!N575,IF(AND($D$4='DATA ENTRY'!CK575),'DATA ENTRY'!N575,""))))</f>
        <v/>
      </c>
      <c r="H576" s="107" t="str">
        <f>IF('DATA ENTRY'!CK575="","",IF('DATA ENTRY'!O575="","",IF($D$4="All Post",'DATA ENTRY'!O575,IF(AND($D$4='DATA ENTRY'!CK575),'DATA ENTRY'!O575,""))))</f>
        <v/>
      </c>
      <c r="I576" s="3" t="str">
        <f>IF('DATA ENTRY'!CK575="","",IF('DATA ENTRY'!P575="","",IF($D$4="All Post",'DATA ENTRY'!P575,IF(AND($D$4='DATA ENTRY'!CK575),'DATA ENTRY'!P575,""))))</f>
        <v/>
      </c>
      <c r="J576" s="107" t="str">
        <f>IF('DATA ENTRY'!CK575="","",IF('DATA ENTRY'!Q575="","",IF($D$4="All Post",'DATA ENTRY'!Q575,IF(AND($D$4='DATA ENTRY'!CK575),'DATA ENTRY'!Q575,""))))</f>
        <v/>
      </c>
      <c r="K576" s="3" t="str">
        <f>IF('DATA ENTRY'!CK575="","",IF('DATA ENTRY'!R575="","",IF($D$4="All Post",'DATA ENTRY'!R575,IF(AND($D$4='DATA ENTRY'!CK575),'DATA ENTRY'!R575,""))))</f>
        <v/>
      </c>
      <c r="L576" s="3" t="str">
        <f>IF('DATA ENTRY'!CK575="","",IF('DATA ENTRY'!S575="","",IF($D$4="All Post",'DATA ENTRY'!S575,IF(AND($D$4='DATA ENTRY'!CK575),'DATA ENTRY'!S575,""))))</f>
        <v/>
      </c>
      <c r="M576" s="3" t="str">
        <f>IF('DATA ENTRY'!CK575="","",IF('DATA ENTRY'!E575="","",IF($D$4="All Post",'DATA ENTRY'!E575,IF(AND($D$4='DATA ENTRY'!CK575),'DATA ENTRY'!E575,""))))</f>
        <v/>
      </c>
      <c r="N576" s="3" t="str">
        <f>IF('DATA ENTRY'!CK575="","",IF('DATA ENTRY'!W575="","",IF($D$4="All Post",'DATA ENTRY'!W575,IF(AND($D$4='DATA ENTRY'!CK575),'DATA ENTRY'!W575,""))))</f>
        <v/>
      </c>
      <c r="O576" s="3" t="str">
        <f>IF('DATA ENTRY'!CK575="","",IF('DATA ENTRY'!X575="","",IF($D$4="All Post",'DATA ENTRY'!X575,IF(AND($D$4='DATA ENTRY'!CK575),'DATA ENTRY'!X575,""))))</f>
        <v/>
      </c>
      <c r="P576" s="3" t="str">
        <f>IF('DATA ENTRY'!CK575="","",IF('DATA ENTRY'!G575="","",IF($D$4="All Post",'DATA ENTRY'!G575,IF(AND($D$4='DATA ENTRY'!CK575),'DATA ENTRY'!G575,""))))</f>
        <v/>
      </c>
      <c r="S576">
        <f t="shared" si="131"/>
        <v>0</v>
      </c>
      <c r="T576" t="str">
        <f t="shared" si="132"/>
        <v/>
      </c>
      <c r="BZ576" t="str">
        <f t="shared" si="133"/>
        <v/>
      </c>
      <c r="CA576" t="str">
        <f t="shared" si="134"/>
        <v/>
      </c>
      <c r="CB576" s="224">
        <v>570</v>
      </c>
      <c r="CC576" s="3" t="str">
        <f>IF('DATA ENTRY'!CK575="","",IF('DATA ENTRY'!B575="","",IF(AND($CD$4='DATA ENTRY'!CK575,$CG$4='DATA ENTRY'!D575),'DATA ENTRY'!B575,"")))</f>
        <v/>
      </c>
      <c r="CD576" s="3" t="str">
        <f>IF('DATA ENTRY'!CK575="","",IF('DATA ENTRY'!C575="","",IF(AND($CD$4='DATA ENTRY'!CK575,$CG$4='DATA ENTRY'!D575),'DATA ENTRY'!C575,"")))</f>
        <v/>
      </c>
      <c r="CE576" s="4" t="str">
        <f>IF('DATA ENTRY'!CK575="","",IF('DATA ENTRY'!I575="","",IF(AND($CD$4='DATA ENTRY'!CK575,$CG$4='DATA ENTRY'!D575),'DATA ENTRY'!I575,"")))</f>
        <v/>
      </c>
      <c r="CF576" s="4" t="str">
        <f>IF('DATA ENTRY'!CK575="","",IF('DATA ENTRY'!CK575="","",IF(AND($CD$4='DATA ENTRY'!CK575,$CG$4='DATA ENTRY'!D575),'DATA ENTRY'!CK575,"")))</f>
        <v/>
      </c>
      <c r="CG576" s="3" t="str">
        <f>IF('DATA ENTRY'!CK575="","",IF('DATA ENTRY'!N575="","",IF(AND($CD$4='DATA ENTRY'!CK575,$CG$4='DATA ENTRY'!D575),'DATA ENTRY'!N575,"")))</f>
        <v/>
      </c>
      <c r="CH576" s="107" t="str">
        <f>IF('DATA ENTRY'!CK575="","",IF('DATA ENTRY'!O575="","",IF(AND($CD$4='DATA ENTRY'!CK575,$CG$4='DATA ENTRY'!D575),'DATA ENTRY'!O575,"")))</f>
        <v/>
      </c>
      <c r="CI576" s="3" t="str">
        <f>IF('DATA ENTRY'!CK575="","",IF('DATA ENTRY'!P575="","",IF(AND($CD$4='DATA ENTRY'!CK575,$CG$4='DATA ENTRY'!D575),'DATA ENTRY'!P575,"")))</f>
        <v/>
      </c>
      <c r="CJ576" s="107" t="str">
        <f>IF('DATA ENTRY'!CK575="","",IF('DATA ENTRY'!Q575="","",IF(AND($CD$4='DATA ENTRY'!CK575,$CG$4='DATA ENTRY'!D575),'DATA ENTRY'!Q575,"")))</f>
        <v/>
      </c>
      <c r="CK576" s="3" t="str">
        <f>IF('DATA ENTRY'!CK575="","",IF('DATA ENTRY'!R575="","",IF(AND($CD$4='DATA ENTRY'!CK575,$CG$4='DATA ENTRY'!D575),'DATA ENTRY'!R575,"")))</f>
        <v/>
      </c>
      <c r="CL576" s="3" t="str">
        <f>IF('DATA ENTRY'!CK575="","",IF('DATA ENTRY'!S575="","",IF(AND($CD$4='DATA ENTRY'!CK575,$CG$4='DATA ENTRY'!D575),'DATA ENTRY'!S575,"")))</f>
        <v/>
      </c>
      <c r="CM576" s="3" t="str">
        <f>IF('DATA ENTRY'!CK575="","",IF('DATA ENTRY'!E575="","",IF(AND($CD$4='DATA ENTRY'!CK575,$CG$4='DATA ENTRY'!D575),'DATA ENTRY'!E575,"")))</f>
        <v/>
      </c>
      <c r="CN576" s="3" t="str">
        <f>IF('DATA ENTRY'!CK575="","",IF('DATA ENTRY'!W575="","",IF(AND($CD$4='DATA ENTRY'!CK575,$CG$4='DATA ENTRY'!D575),'DATA ENTRY'!W575,"")))</f>
        <v/>
      </c>
      <c r="CO576" s="3" t="str">
        <f>IF('DATA ENTRY'!CK575="","",IF('DATA ENTRY'!X575="","",IF(AND($CD$4='DATA ENTRY'!CK575,$CG$4='DATA ENTRY'!D575),'DATA ENTRY'!X575,"")))</f>
        <v/>
      </c>
      <c r="CP576" s="108" t="str">
        <f t="shared" si="135"/>
        <v/>
      </c>
      <c r="CQ576" s="108" t="str">
        <f>IF('DATA ENTRY'!CK575="","",IF('DATA ENTRY'!G575="","",IF(AND($CD$4='DATA ENTRY'!CK575,$CG$4='DATA ENTRY'!D575),'DATA ENTRY'!G575,"")))</f>
        <v/>
      </c>
      <c r="CR576" s="230" t="str">
        <f>IF('DATA ENTRY'!CK575="","",IF('DATA ENTRY'!D575="","",IF(AND($CD$4='DATA ENTRY'!CK575,$CG$4='DATA ENTRY'!D575),'DATA ENTRY'!D575,"")))</f>
        <v/>
      </c>
      <c r="CS576">
        <f t="shared" si="136"/>
        <v>0</v>
      </c>
      <c r="CT576">
        <f t="shared" si="137"/>
        <v>0</v>
      </c>
      <c r="CV576" s="139"/>
      <c r="CX576">
        <f t="shared" si="138"/>
        <v>0</v>
      </c>
      <c r="DB576" t="str">
        <f t="shared" si="145"/>
        <v/>
      </c>
      <c r="DC576" t="str">
        <f t="shared" si="146"/>
        <v/>
      </c>
      <c r="DD576" s="224">
        <v>570</v>
      </c>
      <c r="DE576" s="3" t="str">
        <f>IF('DATA ENTRY'!CK575="","",IF('DATA ENTRY'!B575="","",IF(AND($DF$4='DATA ENTRY'!D575),'DATA ENTRY'!B575,"")))</f>
        <v/>
      </c>
      <c r="DF576" s="3" t="str">
        <f>IF('DATA ENTRY'!CK575="","",IF('DATA ENTRY'!C575="","",IF(AND($DF$4='DATA ENTRY'!D575),'DATA ENTRY'!C575,"")))</f>
        <v/>
      </c>
      <c r="DG576" s="4" t="str">
        <f>IF('DATA ENTRY'!CK575="","",IF('DATA ENTRY'!I575="","",IF(AND($DF$4='DATA ENTRY'!D575),'DATA ENTRY'!I575,"")))</f>
        <v/>
      </c>
      <c r="DH576" s="4" t="str">
        <f>IF('DATA ENTRY'!CK575="","",IF('DATA ENTRY'!CK575="","",IF(AND($DF$4='DATA ENTRY'!D575),'DATA ENTRY'!CK575,"")))</f>
        <v/>
      </c>
      <c r="DI576" s="3" t="str">
        <f>IF('DATA ENTRY'!CK575="","",IF('DATA ENTRY'!N575="","",IF(AND($DF$4='DATA ENTRY'!D575),'DATA ENTRY'!N575,"")))</f>
        <v/>
      </c>
      <c r="DJ576" s="107" t="str">
        <f>IF('DATA ENTRY'!CK575="","",IF('DATA ENTRY'!O575="","",IF(AND($DF$4='DATA ENTRY'!D575),'DATA ENTRY'!O575,"")))</f>
        <v/>
      </c>
      <c r="DK576" s="3" t="str">
        <f>IF('DATA ENTRY'!CK575="","",IF('DATA ENTRY'!P575="","",IF(AND($DF$4='DATA ENTRY'!D575),'DATA ENTRY'!P575,"")))</f>
        <v/>
      </c>
      <c r="DL576" s="107" t="str">
        <f>IF('DATA ENTRY'!CK575="","",IF('DATA ENTRY'!Q575="","",IF(AND($DF$4='DATA ENTRY'!D575),'DATA ENTRY'!Q575,"")))</f>
        <v/>
      </c>
      <c r="DM576" s="3" t="str">
        <f>IF('DATA ENTRY'!CK575="","",IF('DATA ENTRY'!R575="","",IF(AND($DF$4='DATA ENTRY'!D575),'DATA ENTRY'!R575,"")))</f>
        <v/>
      </c>
      <c r="DN576" s="107" t="str">
        <f>IF('DATA ENTRY'!CK575="","",IF('DATA ENTRY'!S575="","",IF(AND($DF$4='DATA ENTRY'!D575),'DATA ENTRY'!S575,"")))</f>
        <v/>
      </c>
      <c r="DO576" s="3" t="str">
        <f>IF('DATA ENTRY'!CK575="","",IF('DATA ENTRY'!E575="","",IF(AND($DF$4='DATA ENTRY'!D575),'DATA ENTRY'!E575,"")))</f>
        <v/>
      </c>
      <c r="DP576" s="3" t="str">
        <f>IF('DATA ENTRY'!CK575="","",IF('DATA ENTRY'!D575="","",IF(AND($DF$4='DATA ENTRY'!D575),'DATA ENTRY'!D575,"")))</f>
        <v/>
      </c>
      <c r="DQ576" s="3" t="str">
        <f>IF('DATA ENTRY'!CK575="","",IF('DATA ENTRY'!W575="","",IF(AND($DF$4='DATA ENTRY'!D575),'DATA ENTRY'!W575,"")))</f>
        <v/>
      </c>
      <c r="DR576" s="3" t="str">
        <f>IF('DATA ENTRY'!CK575="","",IF('DATA ENTRY'!X575="","",IF(AND($DF$4='DATA ENTRY'!D575),'DATA ENTRY'!X575,"")))</f>
        <v/>
      </c>
      <c r="DS576" s="108" t="str">
        <f t="shared" si="139"/>
        <v/>
      </c>
      <c r="DT576" s="108" t="str">
        <f>IF('DATA ENTRY'!CK575="","",IF('DATA ENTRY'!D575="","",IF(AND($DF$4='DATA ENTRY'!D575),'DATA ENTRY'!G575,"")))</f>
        <v/>
      </c>
      <c r="DY576">
        <f t="shared" si="140"/>
        <v>0</v>
      </c>
      <c r="EB576" t="str">
        <f t="shared" si="141"/>
        <v/>
      </c>
      <c r="EC576" t="str">
        <f t="shared" si="142"/>
        <v/>
      </c>
      <c r="ED576" s="224">
        <v>570</v>
      </c>
      <c r="EE576" s="3" t="str">
        <f>IF('DATA ENTRY'!CK575="","",IF('DATA ENTRY'!B575="","",IF(AND($EF$4='DATA ENTRY'!G575,$EH$4='DATA ENTRY'!F575),'DATA ENTRY'!B575,"")))</f>
        <v/>
      </c>
      <c r="EF576" s="3" t="str">
        <f>IF('DATA ENTRY'!CK575="","",IF('DATA ENTRY'!C575="","",IF(AND($EF$4='DATA ENTRY'!G575,$EH$4='DATA ENTRY'!F575),'DATA ENTRY'!C575,"")))</f>
        <v/>
      </c>
      <c r="EG576" s="4" t="str">
        <f>IF('DATA ENTRY'!CK575="","",IF('DATA ENTRY'!I575="","",IF(AND($EF$4='DATA ENTRY'!G575,$EH$4='DATA ENTRY'!F575),'DATA ENTRY'!I575,"")))</f>
        <v/>
      </c>
      <c r="EH576" s="4" t="str">
        <f>IF('DATA ENTRY'!CK575="","",IF('DATA ENTRY'!CK575="","",IF(AND($EF$4='DATA ENTRY'!G575,$EH$4='DATA ENTRY'!F575),'DATA ENTRY'!CK575,"")))</f>
        <v/>
      </c>
      <c r="EI576" s="3" t="str">
        <f>IF('DATA ENTRY'!CK575="","",IF('DATA ENTRY'!N575="","",IF(AND($EF$4='DATA ENTRY'!G575,$EH$4='DATA ENTRY'!F575),'DATA ENTRY'!N575,"")))</f>
        <v/>
      </c>
      <c r="EJ576" s="107" t="str">
        <f>IF('DATA ENTRY'!CK575="","",IF('DATA ENTRY'!O575="","",IF(AND($EF$4='DATA ENTRY'!G575,$EH$4='DATA ENTRY'!F575),'DATA ENTRY'!O575,"")))</f>
        <v/>
      </c>
      <c r="EK576" s="3" t="str">
        <f>IF('DATA ENTRY'!CK575="","",IF('DATA ENTRY'!P575="","",IF(AND($EF$4='DATA ENTRY'!G575,$EH$4='DATA ENTRY'!F575),'DATA ENTRY'!P575,"")))</f>
        <v/>
      </c>
      <c r="EL576" s="107" t="str">
        <f>IF('DATA ENTRY'!CK575="","",IF('DATA ENTRY'!Q575="","",IF(AND($EF$4='DATA ENTRY'!G575,$EH$4='DATA ENTRY'!F575),'DATA ENTRY'!Q575,"")))</f>
        <v/>
      </c>
      <c r="EM576" s="3" t="str">
        <f>IF('DATA ENTRY'!CK575="","",IF('DATA ENTRY'!R575="","",IF(AND($EF$4='DATA ENTRY'!G575,$EH$4='DATA ENTRY'!F575),'DATA ENTRY'!R575,"")))</f>
        <v/>
      </c>
      <c r="EN576" s="107" t="str">
        <f>IF('DATA ENTRY'!CK575="","",IF('DATA ENTRY'!S575="","",IF(AND($EF$4='DATA ENTRY'!G575,$EH$4='DATA ENTRY'!F575),'DATA ENTRY'!S575,"")))</f>
        <v/>
      </c>
      <c r="EO576" s="3" t="str">
        <f>IF('DATA ENTRY'!CK575="","",IF('DATA ENTRY'!E575="","",IF(AND($EF$4='DATA ENTRY'!G575,$EH$4='DATA ENTRY'!F575),'DATA ENTRY'!E575,"")))</f>
        <v/>
      </c>
      <c r="EP576" s="3" t="str">
        <f>IF('DATA ENTRY'!CK575="","",IF('DATA ENTRY'!D575="","",IF(AND($EF$4='DATA ENTRY'!G575,$EH$4='DATA ENTRY'!F575),'DATA ENTRY'!D575,"")))</f>
        <v/>
      </c>
      <c r="EQ576" s="3" t="str">
        <f>IF('DATA ENTRY'!CK575="","",IF('DATA ENTRY'!W575="","",IF(AND($EF$4='DATA ENTRY'!G575,$EH$4='DATA ENTRY'!F575),'DATA ENTRY'!W575,"")))</f>
        <v/>
      </c>
      <c r="ER576" s="3" t="str">
        <f>IF('DATA ENTRY'!CK575="","",IF('DATA ENTRY'!X575="","",IF(AND($EF$4='DATA ENTRY'!G575,$EH$4='DATA ENTRY'!F575),'DATA ENTRY'!X575,"")))</f>
        <v/>
      </c>
      <c r="ES576" s="108" t="str">
        <f t="shared" si="143"/>
        <v/>
      </c>
      <c r="ET576" s="108" t="str">
        <f>IF('DATA ENTRY'!CK575="","",IF('DATA ENTRY'!D575="","",IF(AND($EF$4='DATA ENTRY'!G575,$EH$4='DATA ENTRY'!F575),'DATA ENTRY'!G575,"")))</f>
        <v/>
      </c>
      <c r="EY576">
        <f t="shared" si="144"/>
        <v>0</v>
      </c>
    </row>
    <row r="577" spans="1:155">
      <c r="A577" t="str">
        <f>IF(S577=0,"",1+(MAX($A$7:A576)))</f>
        <v/>
      </c>
      <c r="B577" s="224">
        <v>571</v>
      </c>
      <c r="C577" s="3" t="str">
        <f>IF('DATA ENTRY'!CK576="","",IF('DATA ENTRY'!B576="","",IF($D$4="All Post",'DATA ENTRY'!B576,IF(AND($D$4='DATA ENTRY'!CK576),'DATA ENTRY'!B576,""))))</f>
        <v/>
      </c>
      <c r="D577" s="3" t="str">
        <f>IF('DATA ENTRY'!CK576="","",IF('DATA ENTRY'!C576="","",IF($D$4="All Post",'DATA ENTRY'!C576,IF(AND($D$4='DATA ENTRY'!CK576),'DATA ENTRY'!C576,""))))</f>
        <v/>
      </c>
      <c r="E577" s="4" t="str">
        <f>IF('DATA ENTRY'!CK576="","",IF('DATA ENTRY'!I576="","",IF($D$4="All Post",'DATA ENTRY'!I576,IF(AND($D$4='DATA ENTRY'!CK576),'DATA ENTRY'!I576,""))))</f>
        <v/>
      </c>
      <c r="F577" s="4" t="str">
        <f>IF('DATA ENTRY'!CK576="","",IF('DATA ENTRY'!CK576="","",IF($D$4="All Post",'DATA ENTRY'!CK576,IF(AND($D$4='DATA ENTRY'!CK576),'DATA ENTRY'!CK576,""))))</f>
        <v/>
      </c>
      <c r="G577" s="3" t="str">
        <f>IF('DATA ENTRY'!CK576="","",IF('DATA ENTRY'!N576="","",IF($D$4="All Post",'DATA ENTRY'!N576,IF(AND($D$4='DATA ENTRY'!CK576),'DATA ENTRY'!N576,""))))</f>
        <v/>
      </c>
      <c r="H577" s="107" t="str">
        <f>IF('DATA ENTRY'!CK576="","",IF('DATA ENTRY'!O576="","",IF($D$4="All Post",'DATA ENTRY'!O576,IF(AND($D$4='DATA ENTRY'!CK576),'DATA ENTRY'!O576,""))))</f>
        <v/>
      </c>
      <c r="I577" s="3" t="str">
        <f>IF('DATA ENTRY'!CK576="","",IF('DATA ENTRY'!P576="","",IF($D$4="All Post",'DATA ENTRY'!P576,IF(AND($D$4='DATA ENTRY'!CK576),'DATA ENTRY'!P576,""))))</f>
        <v/>
      </c>
      <c r="J577" s="107" t="str">
        <f>IF('DATA ENTRY'!CK576="","",IF('DATA ENTRY'!Q576="","",IF($D$4="All Post",'DATA ENTRY'!Q576,IF(AND($D$4='DATA ENTRY'!CK576),'DATA ENTRY'!Q576,""))))</f>
        <v/>
      </c>
      <c r="K577" s="3" t="str">
        <f>IF('DATA ENTRY'!CK576="","",IF('DATA ENTRY'!R576="","",IF($D$4="All Post",'DATA ENTRY'!R576,IF(AND($D$4='DATA ENTRY'!CK576),'DATA ENTRY'!R576,""))))</f>
        <v/>
      </c>
      <c r="L577" s="3" t="str">
        <f>IF('DATA ENTRY'!CK576="","",IF('DATA ENTRY'!S576="","",IF($D$4="All Post",'DATA ENTRY'!S576,IF(AND($D$4='DATA ENTRY'!CK576),'DATA ENTRY'!S576,""))))</f>
        <v/>
      </c>
      <c r="M577" s="3" t="str">
        <f>IF('DATA ENTRY'!CK576="","",IF('DATA ENTRY'!E576="","",IF($D$4="All Post",'DATA ENTRY'!E576,IF(AND($D$4='DATA ENTRY'!CK576),'DATA ENTRY'!E576,""))))</f>
        <v/>
      </c>
      <c r="N577" s="3" t="str">
        <f>IF('DATA ENTRY'!CK576="","",IF('DATA ENTRY'!W576="","",IF($D$4="All Post",'DATA ENTRY'!W576,IF(AND($D$4='DATA ENTRY'!CK576),'DATA ENTRY'!W576,""))))</f>
        <v/>
      </c>
      <c r="O577" s="3" t="str">
        <f>IF('DATA ENTRY'!CK576="","",IF('DATA ENTRY'!X576="","",IF($D$4="All Post",'DATA ENTRY'!X576,IF(AND($D$4='DATA ENTRY'!CK576),'DATA ENTRY'!X576,""))))</f>
        <v/>
      </c>
      <c r="P577" s="3" t="str">
        <f>IF('DATA ENTRY'!CK576="","",IF('DATA ENTRY'!G576="","",IF($D$4="All Post",'DATA ENTRY'!G576,IF(AND($D$4='DATA ENTRY'!CK576),'DATA ENTRY'!G576,""))))</f>
        <v/>
      </c>
      <c r="S577">
        <f t="shared" si="131"/>
        <v>0</v>
      </c>
      <c r="T577" t="str">
        <f t="shared" si="132"/>
        <v/>
      </c>
      <c r="BZ577" t="str">
        <f t="shared" si="133"/>
        <v/>
      </c>
      <c r="CA577" t="str">
        <f t="shared" si="134"/>
        <v/>
      </c>
      <c r="CB577" s="224">
        <v>571</v>
      </c>
      <c r="CC577" s="3" t="str">
        <f>IF('DATA ENTRY'!CK576="","",IF('DATA ENTRY'!B576="","",IF(AND($CD$4='DATA ENTRY'!CK576,$CG$4='DATA ENTRY'!D576),'DATA ENTRY'!B576,"")))</f>
        <v/>
      </c>
      <c r="CD577" s="3" t="str">
        <f>IF('DATA ENTRY'!CK576="","",IF('DATA ENTRY'!C576="","",IF(AND($CD$4='DATA ENTRY'!CK576,$CG$4='DATA ENTRY'!D576),'DATA ENTRY'!C576,"")))</f>
        <v/>
      </c>
      <c r="CE577" s="4" t="str">
        <f>IF('DATA ENTRY'!CK576="","",IF('DATA ENTRY'!I576="","",IF(AND($CD$4='DATA ENTRY'!CK576,$CG$4='DATA ENTRY'!D576),'DATA ENTRY'!I576,"")))</f>
        <v/>
      </c>
      <c r="CF577" s="4" t="str">
        <f>IF('DATA ENTRY'!CK576="","",IF('DATA ENTRY'!CK576="","",IF(AND($CD$4='DATA ENTRY'!CK576,$CG$4='DATA ENTRY'!D576),'DATA ENTRY'!CK576,"")))</f>
        <v/>
      </c>
      <c r="CG577" s="3" t="str">
        <f>IF('DATA ENTRY'!CK576="","",IF('DATA ENTRY'!N576="","",IF(AND($CD$4='DATA ENTRY'!CK576,$CG$4='DATA ENTRY'!D576),'DATA ENTRY'!N576,"")))</f>
        <v/>
      </c>
      <c r="CH577" s="107" t="str">
        <f>IF('DATA ENTRY'!CK576="","",IF('DATA ENTRY'!O576="","",IF(AND($CD$4='DATA ENTRY'!CK576,$CG$4='DATA ENTRY'!D576),'DATA ENTRY'!O576,"")))</f>
        <v/>
      </c>
      <c r="CI577" s="3" t="str">
        <f>IF('DATA ENTRY'!CK576="","",IF('DATA ENTRY'!P576="","",IF(AND($CD$4='DATA ENTRY'!CK576,$CG$4='DATA ENTRY'!D576),'DATA ENTRY'!P576,"")))</f>
        <v/>
      </c>
      <c r="CJ577" s="107" t="str">
        <f>IF('DATA ENTRY'!CK576="","",IF('DATA ENTRY'!Q576="","",IF(AND($CD$4='DATA ENTRY'!CK576,$CG$4='DATA ENTRY'!D576),'DATA ENTRY'!Q576,"")))</f>
        <v/>
      </c>
      <c r="CK577" s="3" t="str">
        <f>IF('DATA ENTRY'!CK576="","",IF('DATA ENTRY'!R576="","",IF(AND($CD$4='DATA ENTRY'!CK576,$CG$4='DATA ENTRY'!D576),'DATA ENTRY'!R576,"")))</f>
        <v/>
      </c>
      <c r="CL577" s="3" t="str">
        <f>IF('DATA ENTRY'!CK576="","",IF('DATA ENTRY'!S576="","",IF(AND($CD$4='DATA ENTRY'!CK576,$CG$4='DATA ENTRY'!D576),'DATA ENTRY'!S576,"")))</f>
        <v/>
      </c>
      <c r="CM577" s="3" t="str">
        <f>IF('DATA ENTRY'!CK576="","",IF('DATA ENTRY'!E576="","",IF(AND($CD$4='DATA ENTRY'!CK576,$CG$4='DATA ENTRY'!D576),'DATA ENTRY'!E576,"")))</f>
        <v/>
      </c>
      <c r="CN577" s="3" t="str">
        <f>IF('DATA ENTRY'!CK576="","",IF('DATA ENTRY'!W576="","",IF(AND($CD$4='DATA ENTRY'!CK576,$CG$4='DATA ENTRY'!D576),'DATA ENTRY'!W576,"")))</f>
        <v/>
      </c>
      <c r="CO577" s="3" t="str">
        <f>IF('DATA ENTRY'!CK576="","",IF('DATA ENTRY'!X576="","",IF(AND($CD$4='DATA ENTRY'!CK576,$CG$4='DATA ENTRY'!D576),'DATA ENTRY'!X576,"")))</f>
        <v/>
      </c>
      <c r="CP577" s="108" t="str">
        <f t="shared" si="135"/>
        <v/>
      </c>
      <c r="CQ577" s="108" t="str">
        <f>IF('DATA ENTRY'!CK576="","",IF('DATA ENTRY'!G576="","",IF(AND($CD$4='DATA ENTRY'!CK576,$CG$4='DATA ENTRY'!D576),'DATA ENTRY'!G576,"")))</f>
        <v/>
      </c>
      <c r="CR577" s="230" t="str">
        <f>IF('DATA ENTRY'!CK576="","",IF('DATA ENTRY'!D576="","",IF(AND($CD$4='DATA ENTRY'!CK576,$CG$4='DATA ENTRY'!D576),'DATA ENTRY'!D576,"")))</f>
        <v/>
      </c>
      <c r="CS577">
        <f t="shared" si="136"/>
        <v>0</v>
      </c>
      <c r="CT577">
        <f t="shared" si="137"/>
        <v>0</v>
      </c>
      <c r="CV577" s="139"/>
      <c r="CX577">
        <f t="shared" si="138"/>
        <v>0</v>
      </c>
      <c r="DB577" t="str">
        <f t="shared" si="145"/>
        <v/>
      </c>
      <c r="DC577" t="str">
        <f t="shared" si="146"/>
        <v/>
      </c>
      <c r="DD577" s="224">
        <v>571</v>
      </c>
      <c r="DE577" s="3" t="str">
        <f>IF('DATA ENTRY'!CK576="","",IF('DATA ENTRY'!B576="","",IF(AND($DF$4='DATA ENTRY'!D576),'DATA ENTRY'!B576,"")))</f>
        <v/>
      </c>
      <c r="DF577" s="3" t="str">
        <f>IF('DATA ENTRY'!CK576="","",IF('DATA ENTRY'!C576="","",IF(AND($DF$4='DATA ENTRY'!D576),'DATA ENTRY'!C576,"")))</f>
        <v/>
      </c>
      <c r="DG577" s="4" t="str">
        <f>IF('DATA ENTRY'!CK576="","",IF('DATA ENTRY'!I576="","",IF(AND($DF$4='DATA ENTRY'!D576),'DATA ENTRY'!I576,"")))</f>
        <v/>
      </c>
      <c r="DH577" s="4" t="str">
        <f>IF('DATA ENTRY'!CK576="","",IF('DATA ENTRY'!CK576="","",IF(AND($DF$4='DATA ENTRY'!D576),'DATA ENTRY'!CK576,"")))</f>
        <v/>
      </c>
      <c r="DI577" s="3" t="str">
        <f>IF('DATA ENTRY'!CK576="","",IF('DATA ENTRY'!N576="","",IF(AND($DF$4='DATA ENTRY'!D576),'DATA ENTRY'!N576,"")))</f>
        <v/>
      </c>
      <c r="DJ577" s="107" t="str">
        <f>IF('DATA ENTRY'!CK576="","",IF('DATA ENTRY'!O576="","",IF(AND($DF$4='DATA ENTRY'!D576),'DATA ENTRY'!O576,"")))</f>
        <v/>
      </c>
      <c r="DK577" s="3" t="str">
        <f>IF('DATA ENTRY'!CK576="","",IF('DATA ENTRY'!P576="","",IF(AND($DF$4='DATA ENTRY'!D576),'DATA ENTRY'!P576,"")))</f>
        <v/>
      </c>
      <c r="DL577" s="107" t="str">
        <f>IF('DATA ENTRY'!CK576="","",IF('DATA ENTRY'!Q576="","",IF(AND($DF$4='DATA ENTRY'!D576),'DATA ENTRY'!Q576,"")))</f>
        <v/>
      </c>
      <c r="DM577" s="3" t="str">
        <f>IF('DATA ENTRY'!CK576="","",IF('DATA ENTRY'!R576="","",IF(AND($DF$4='DATA ENTRY'!D576),'DATA ENTRY'!R576,"")))</f>
        <v/>
      </c>
      <c r="DN577" s="107" t="str">
        <f>IF('DATA ENTRY'!CK576="","",IF('DATA ENTRY'!S576="","",IF(AND($DF$4='DATA ENTRY'!D576),'DATA ENTRY'!S576,"")))</f>
        <v/>
      </c>
      <c r="DO577" s="3" t="str">
        <f>IF('DATA ENTRY'!CK576="","",IF('DATA ENTRY'!E576="","",IF(AND($DF$4='DATA ENTRY'!D576),'DATA ENTRY'!E576,"")))</f>
        <v/>
      </c>
      <c r="DP577" s="3" t="str">
        <f>IF('DATA ENTRY'!CK576="","",IF('DATA ENTRY'!D576="","",IF(AND($DF$4='DATA ENTRY'!D576),'DATA ENTRY'!D576,"")))</f>
        <v/>
      </c>
      <c r="DQ577" s="3" t="str">
        <f>IF('DATA ENTRY'!CK576="","",IF('DATA ENTRY'!W576="","",IF(AND($DF$4='DATA ENTRY'!D576),'DATA ENTRY'!W576,"")))</f>
        <v/>
      </c>
      <c r="DR577" s="3" t="str">
        <f>IF('DATA ENTRY'!CK576="","",IF('DATA ENTRY'!X576="","",IF(AND($DF$4='DATA ENTRY'!D576),'DATA ENTRY'!X576,"")))</f>
        <v/>
      </c>
      <c r="DS577" s="108" t="str">
        <f t="shared" si="139"/>
        <v/>
      </c>
      <c r="DT577" s="108" t="str">
        <f>IF('DATA ENTRY'!CK576="","",IF('DATA ENTRY'!D576="","",IF(AND($DF$4='DATA ENTRY'!D576),'DATA ENTRY'!G576,"")))</f>
        <v/>
      </c>
      <c r="DY577">
        <f t="shared" si="140"/>
        <v>0</v>
      </c>
      <c r="EB577" t="str">
        <f t="shared" si="141"/>
        <v/>
      </c>
      <c r="EC577" t="str">
        <f t="shared" si="142"/>
        <v/>
      </c>
      <c r="ED577" s="224">
        <v>571</v>
      </c>
      <c r="EE577" s="3" t="str">
        <f>IF('DATA ENTRY'!CK576="","",IF('DATA ENTRY'!B576="","",IF(AND($EF$4='DATA ENTRY'!G576,$EH$4='DATA ENTRY'!F576),'DATA ENTRY'!B576,"")))</f>
        <v/>
      </c>
      <c r="EF577" s="3" t="str">
        <f>IF('DATA ENTRY'!CK576="","",IF('DATA ENTRY'!C576="","",IF(AND($EF$4='DATA ENTRY'!G576,$EH$4='DATA ENTRY'!F576),'DATA ENTRY'!C576,"")))</f>
        <v/>
      </c>
      <c r="EG577" s="4" t="str">
        <f>IF('DATA ENTRY'!CK576="","",IF('DATA ENTRY'!I576="","",IF(AND($EF$4='DATA ENTRY'!G576,$EH$4='DATA ENTRY'!F576),'DATA ENTRY'!I576,"")))</f>
        <v/>
      </c>
      <c r="EH577" s="4" t="str">
        <f>IF('DATA ENTRY'!CK576="","",IF('DATA ENTRY'!CK576="","",IF(AND($EF$4='DATA ENTRY'!G576,$EH$4='DATA ENTRY'!F576),'DATA ENTRY'!CK576,"")))</f>
        <v/>
      </c>
      <c r="EI577" s="3" t="str">
        <f>IF('DATA ENTRY'!CK576="","",IF('DATA ENTRY'!N576="","",IF(AND($EF$4='DATA ENTRY'!G576,$EH$4='DATA ENTRY'!F576),'DATA ENTRY'!N576,"")))</f>
        <v/>
      </c>
      <c r="EJ577" s="107" t="str">
        <f>IF('DATA ENTRY'!CK576="","",IF('DATA ENTRY'!O576="","",IF(AND($EF$4='DATA ENTRY'!G576,$EH$4='DATA ENTRY'!F576),'DATA ENTRY'!O576,"")))</f>
        <v/>
      </c>
      <c r="EK577" s="3" t="str">
        <f>IF('DATA ENTRY'!CK576="","",IF('DATA ENTRY'!P576="","",IF(AND($EF$4='DATA ENTRY'!G576,$EH$4='DATA ENTRY'!F576),'DATA ENTRY'!P576,"")))</f>
        <v/>
      </c>
      <c r="EL577" s="107" t="str">
        <f>IF('DATA ENTRY'!CK576="","",IF('DATA ENTRY'!Q576="","",IF(AND($EF$4='DATA ENTRY'!G576,$EH$4='DATA ENTRY'!F576),'DATA ENTRY'!Q576,"")))</f>
        <v/>
      </c>
      <c r="EM577" s="3" t="str">
        <f>IF('DATA ENTRY'!CK576="","",IF('DATA ENTRY'!R576="","",IF(AND($EF$4='DATA ENTRY'!G576,$EH$4='DATA ENTRY'!F576),'DATA ENTRY'!R576,"")))</f>
        <v/>
      </c>
      <c r="EN577" s="107" t="str">
        <f>IF('DATA ENTRY'!CK576="","",IF('DATA ENTRY'!S576="","",IF(AND($EF$4='DATA ENTRY'!G576,$EH$4='DATA ENTRY'!F576),'DATA ENTRY'!S576,"")))</f>
        <v/>
      </c>
      <c r="EO577" s="3" t="str">
        <f>IF('DATA ENTRY'!CK576="","",IF('DATA ENTRY'!E576="","",IF(AND($EF$4='DATA ENTRY'!G576,$EH$4='DATA ENTRY'!F576),'DATA ENTRY'!E576,"")))</f>
        <v/>
      </c>
      <c r="EP577" s="3" t="str">
        <f>IF('DATA ENTRY'!CK576="","",IF('DATA ENTRY'!D576="","",IF(AND($EF$4='DATA ENTRY'!G576,$EH$4='DATA ENTRY'!F576),'DATA ENTRY'!D576,"")))</f>
        <v/>
      </c>
      <c r="EQ577" s="3" t="str">
        <f>IF('DATA ENTRY'!CK576="","",IF('DATA ENTRY'!W576="","",IF(AND($EF$4='DATA ENTRY'!G576,$EH$4='DATA ENTRY'!F576),'DATA ENTRY'!W576,"")))</f>
        <v/>
      </c>
      <c r="ER577" s="3" t="str">
        <f>IF('DATA ENTRY'!CK576="","",IF('DATA ENTRY'!X576="","",IF(AND($EF$4='DATA ENTRY'!G576,$EH$4='DATA ENTRY'!F576),'DATA ENTRY'!X576,"")))</f>
        <v/>
      </c>
      <c r="ES577" s="108" t="str">
        <f t="shared" si="143"/>
        <v/>
      </c>
      <c r="ET577" s="108" t="str">
        <f>IF('DATA ENTRY'!CK576="","",IF('DATA ENTRY'!D576="","",IF(AND($EF$4='DATA ENTRY'!G576,$EH$4='DATA ENTRY'!F576),'DATA ENTRY'!G576,"")))</f>
        <v/>
      </c>
      <c r="EY577">
        <f t="shared" si="144"/>
        <v>0</v>
      </c>
    </row>
    <row r="578" spans="1:155">
      <c r="A578" t="str">
        <f>IF(S578=0,"",1+(MAX($A$7:A577)))</f>
        <v/>
      </c>
      <c r="B578" s="224">
        <v>572</v>
      </c>
      <c r="C578" s="3" t="str">
        <f>IF('DATA ENTRY'!CK577="","",IF('DATA ENTRY'!B577="","",IF($D$4="All Post",'DATA ENTRY'!B577,IF(AND($D$4='DATA ENTRY'!CK577),'DATA ENTRY'!B577,""))))</f>
        <v/>
      </c>
      <c r="D578" s="3" t="str">
        <f>IF('DATA ENTRY'!CK577="","",IF('DATA ENTRY'!C577="","",IF($D$4="All Post",'DATA ENTRY'!C577,IF(AND($D$4='DATA ENTRY'!CK577),'DATA ENTRY'!C577,""))))</f>
        <v/>
      </c>
      <c r="E578" s="4" t="str">
        <f>IF('DATA ENTRY'!CK577="","",IF('DATA ENTRY'!I577="","",IF($D$4="All Post",'DATA ENTRY'!I577,IF(AND($D$4='DATA ENTRY'!CK577),'DATA ENTRY'!I577,""))))</f>
        <v/>
      </c>
      <c r="F578" s="4" t="str">
        <f>IF('DATA ENTRY'!CK577="","",IF('DATA ENTRY'!CK577="","",IF($D$4="All Post",'DATA ENTRY'!CK577,IF(AND($D$4='DATA ENTRY'!CK577),'DATA ENTRY'!CK577,""))))</f>
        <v/>
      </c>
      <c r="G578" s="3" t="str">
        <f>IF('DATA ENTRY'!CK577="","",IF('DATA ENTRY'!N577="","",IF($D$4="All Post",'DATA ENTRY'!N577,IF(AND($D$4='DATA ENTRY'!CK577),'DATA ENTRY'!N577,""))))</f>
        <v/>
      </c>
      <c r="H578" s="107" t="str">
        <f>IF('DATA ENTRY'!CK577="","",IF('DATA ENTRY'!O577="","",IF($D$4="All Post",'DATA ENTRY'!O577,IF(AND($D$4='DATA ENTRY'!CK577),'DATA ENTRY'!O577,""))))</f>
        <v/>
      </c>
      <c r="I578" s="3" t="str">
        <f>IF('DATA ENTRY'!CK577="","",IF('DATA ENTRY'!P577="","",IF($D$4="All Post",'DATA ENTRY'!P577,IF(AND($D$4='DATA ENTRY'!CK577),'DATA ENTRY'!P577,""))))</f>
        <v/>
      </c>
      <c r="J578" s="107" t="str">
        <f>IF('DATA ENTRY'!CK577="","",IF('DATA ENTRY'!Q577="","",IF($D$4="All Post",'DATA ENTRY'!Q577,IF(AND($D$4='DATA ENTRY'!CK577),'DATA ENTRY'!Q577,""))))</f>
        <v/>
      </c>
      <c r="K578" s="3" t="str">
        <f>IF('DATA ENTRY'!CK577="","",IF('DATA ENTRY'!R577="","",IF($D$4="All Post",'DATA ENTRY'!R577,IF(AND($D$4='DATA ENTRY'!CK577),'DATA ENTRY'!R577,""))))</f>
        <v/>
      </c>
      <c r="L578" s="3" t="str">
        <f>IF('DATA ENTRY'!CK577="","",IF('DATA ENTRY'!S577="","",IF($D$4="All Post",'DATA ENTRY'!S577,IF(AND($D$4='DATA ENTRY'!CK577),'DATA ENTRY'!S577,""))))</f>
        <v/>
      </c>
      <c r="M578" s="3" t="str">
        <f>IF('DATA ENTRY'!CK577="","",IF('DATA ENTRY'!E577="","",IF($D$4="All Post",'DATA ENTRY'!E577,IF(AND($D$4='DATA ENTRY'!CK577),'DATA ENTRY'!E577,""))))</f>
        <v/>
      </c>
      <c r="N578" s="3" t="str">
        <f>IF('DATA ENTRY'!CK577="","",IF('DATA ENTRY'!W577="","",IF($D$4="All Post",'DATA ENTRY'!W577,IF(AND($D$4='DATA ENTRY'!CK577),'DATA ENTRY'!W577,""))))</f>
        <v/>
      </c>
      <c r="O578" s="3" t="str">
        <f>IF('DATA ENTRY'!CK577="","",IF('DATA ENTRY'!X577="","",IF($D$4="All Post",'DATA ENTRY'!X577,IF(AND($D$4='DATA ENTRY'!CK577),'DATA ENTRY'!X577,""))))</f>
        <v/>
      </c>
      <c r="P578" s="3" t="str">
        <f>IF('DATA ENTRY'!CK577="","",IF('DATA ENTRY'!G577="","",IF($D$4="All Post",'DATA ENTRY'!G577,IF(AND($D$4='DATA ENTRY'!CK577),'DATA ENTRY'!G577,""))))</f>
        <v/>
      </c>
      <c r="S578">
        <f t="shared" si="131"/>
        <v>0</v>
      </c>
      <c r="T578" t="str">
        <f t="shared" si="132"/>
        <v/>
      </c>
      <c r="BZ578" t="str">
        <f t="shared" si="133"/>
        <v/>
      </c>
      <c r="CA578" t="str">
        <f t="shared" si="134"/>
        <v/>
      </c>
      <c r="CB578" s="224">
        <v>572</v>
      </c>
      <c r="CC578" s="3" t="str">
        <f>IF('DATA ENTRY'!CK577="","",IF('DATA ENTRY'!B577="","",IF(AND($CD$4='DATA ENTRY'!CK577,$CG$4='DATA ENTRY'!D577),'DATA ENTRY'!B577,"")))</f>
        <v/>
      </c>
      <c r="CD578" s="3" t="str">
        <f>IF('DATA ENTRY'!CK577="","",IF('DATA ENTRY'!C577="","",IF(AND($CD$4='DATA ENTRY'!CK577,$CG$4='DATA ENTRY'!D577),'DATA ENTRY'!C577,"")))</f>
        <v/>
      </c>
      <c r="CE578" s="4" t="str">
        <f>IF('DATA ENTRY'!CK577="","",IF('DATA ENTRY'!I577="","",IF(AND($CD$4='DATA ENTRY'!CK577,$CG$4='DATA ENTRY'!D577),'DATA ENTRY'!I577,"")))</f>
        <v/>
      </c>
      <c r="CF578" s="4" t="str">
        <f>IF('DATA ENTRY'!CK577="","",IF('DATA ENTRY'!CK577="","",IF(AND($CD$4='DATA ENTRY'!CK577,$CG$4='DATA ENTRY'!D577),'DATA ENTRY'!CK577,"")))</f>
        <v/>
      </c>
      <c r="CG578" s="3" t="str">
        <f>IF('DATA ENTRY'!CK577="","",IF('DATA ENTRY'!N577="","",IF(AND($CD$4='DATA ENTRY'!CK577,$CG$4='DATA ENTRY'!D577),'DATA ENTRY'!N577,"")))</f>
        <v/>
      </c>
      <c r="CH578" s="107" t="str">
        <f>IF('DATA ENTRY'!CK577="","",IF('DATA ENTRY'!O577="","",IF(AND($CD$4='DATA ENTRY'!CK577,$CG$4='DATA ENTRY'!D577),'DATA ENTRY'!O577,"")))</f>
        <v/>
      </c>
      <c r="CI578" s="3" t="str">
        <f>IF('DATA ENTRY'!CK577="","",IF('DATA ENTRY'!P577="","",IF(AND($CD$4='DATA ENTRY'!CK577,$CG$4='DATA ENTRY'!D577),'DATA ENTRY'!P577,"")))</f>
        <v/>
      </c>
      <c r="CJ578" s="107" t="str">
        <f>IF('DATA ENTRY'!CK577="","",IF('DATA ENTRY'!Q577="","",IF(AND($CD$4='DATA ENTRY'!CK577,$CG$4='DATA ENTRY'!D577),'DATA ENTRY'!Q577,"")))</f>
        <v/>
      </c>
      <c r="CK578" s="3" t="str">
        <f>IF('DATA ENTRY'!CK577="","",IF('DATA ENTRY'!R577="","",IF(AND($CD$4='DATA ENTRY'!CK577,$CG$4='DATA ENTRY'!D577),'DATA ENTRY'!R577,"")))</f>
        <v/>
      </c>
      <c r="CL578" s="3" t="str">
        <f>IF('DATA ENTRY'!CK577="","",IF('DATA ENTRY'!S577="","",IF(AND($CD$4='DATA ENTRY'!CK577,$CG$4='DATA ENTRY'!D577),'DATA ENTRY'!S577,"")))</f>
        <v/>
      </c>
      <c r="CM578" s="3" t="str">
        <f>IF('DATA ENTRY'!CK577="","",IF('DATA ENTRY'!E577="","",IF(AND($CD$4='DATA ENTRY'!CK577,$CG$4='DATA ENTRY'!D577),'DATA ENTRY'!E577,"")))</f>
        <v/>
      </c>
      <c r="CN578" s="3" t="str">
        <f>IF('DATA ENTRY'!CK577="","",IF('DATA ENTRY'!W577="","",IF(AND($CD$4='DATA ENTRY'!CK577,$CG$4='DATA ENTRY'!D577),'DATA ENTRY'!W577,"")))</f>
        <v/>
      </c>
      <c r="CO578" s="3" t="str">
        <f>IF('DATA ENTRY'!CK577="","",IF('DATA ENTRY'!X577="","",IF(AND($CD$4='DATA ENTRY'!CK577,$CG$4='DATA ENTRY'!D577),'DATA ENTRY'!X577,"")))</f>
        <v/>
      </c>
      <c r="CP578" s="108" t="str">
        <f t="shared" si="135"/>
        <v/>
      </c>
      <c r="CQ578" s="108" t="str">
        <f>IF('DATA ENTRY'!CK577="","",IF('DATA ENTRY'!G577="","",IF(AND($CD$4='DATA ENTRY'!CK577,$CG$4='DATA ENTRY'!D577),'DATA ENTRY'!G577,"")))</f>
        <v/>
      </c>
      <c r="CR578" s="230" t="str">
        <f>IF('DATA ENTRY'!CK577="","",IF('DATA ENTRY'!D577="","",IF(AND($CD$4='DATA ENTRY'!CK577,$CG$4='DATA ENTRY'!D577),'DATA ENTRY'!D577,"")))</f>
        <v/>
      </c>
      <c r="CS578">
        <f t="shared" si="136"/>
        <v>0</v>
      </c>
      <c r="CT578">
        <f t="shared" si="137"/>
        <v>0</v>
      </c>
      <c r="CV578" s="139"/>
      <c r="CX578">
        <f t="shared" si="138"/>
        <v>0</v>
      </c>
      <c r="DB578" t="str">
        <f t="shared" si="145"/>
        <v/>
      </c>
      <c r="DC578" t="str">
        <f t="shared" si="146"/>
        <v/>
      </c>
      <c r="DD578" s="224">
        <v>572</v>
      </c>
      <c r="DE578" s="3" t="str">
        <f>IF('DATA ENTRY'!CK577="","",IF('DATA ENTRY'!B577="","",IF(AND($DF$4='DATA ENTRY'!D577),'DATA ENTRY'!B577,"")))</f>
        <v/>
      </c>
      <c r="DF578" s="3" t="str">
        <f>IF('DATA ENTRY'!CK577="","",IF('DATA ENTRY'!C577="","",IF(AND($DF$4='DATA ENTRY'!D577),'DATA ENTRY'!C577,"")))</f>
        <v/>
      </c>
      <c r="DG578" s="4" t="str">
        <f>IF('DATA ENTRY'!CK577="","",IF('DATA ENTRY'!I577="","",IF(AND($DF$4='DATA ENTRY'!D577),'DATA ENTRY'!I577,"")))</f>
        <v/>
      </c>
      <c r="DH578" s="4" t="str">
        <f>IF('DATA ENTRY'!CK577="","",IF('DATA ENTRY'!CK577="","",IF(AND($DF$4='DATA ENTRY'!D577),'DATA ENTRY'!CK577,"")))</f>
        <v/>
      </c>
      <c r="DI578" s="3" t="str">
        <f>IF('DATA ENTRY'!CK577="","",IF('DATA ENTRY'!N577="","",IF(AND($DF$4='DATA ENTRY'!D577),'DATA ENTRY'!N577,"")))</f>
        <v/>
      </c>
      <c r="DJ578" s="107" t="str">
        <f>IF('DATA ENTRY'!CK577="","",IF('DATA ENTRY'!O577="","",IF(AND($DF$4='DATA ENTRY'!D577),'DATA ENTRY'!O577,"")))</f>
        <v/>
      </c>
      <c r="DK578" s="3" t="str">
        <f>IF('DATA ENTRY'!CK577="","",IF('DATA ENTRY'!P577="","",IF(AND($DF$4='DATA ENTRY'!D577),'DATA ENTRY'!P577,"")))</f>
        <v/>
      </c>
      <c r="DL578" s="107" t="str">
        <f>IF('DATA ENTRY'!CK577="","",IF('DATA ENTRY'!Q577="","",IF(AND($DF$4='DATA ENTRY'!D577),'DATA ENTRY'!Q577,"")))</f>
        <v/>
      </c>
      <c r="DM578" s="3" t="str">
        <f>IF('DATA ENTRY'!CK577="","",IF('DATA ENTRY'!R577="","",IF(AND($DF$4='DATA ENTRY'!D577),'DATA ENTRY'!R577,"")))</f>
        <v/>
      </c>
      <c r="DN578" s="107" t="str">
        <f>IF('DATA ENTRY'!CK577="","",IF('DATA ENTRY'!S577="","",IF(AND($DF$4='DATA ENTRY'!D577),'DATA ENTRY'!S577,"")))</f>
        <v/>
      </c>
      <c r="DO578" s="3" t="str">
        <f>IF('DATA ENTRY'!CK577="","",IF('DATA ENTRY'!E577="","",IF(AND($DF$4='DATA ENTRY'!D577),'DATA ENTRY'!E577,"")))</f>
        <v/>
      </c>
      <c r="DP578" s="3" t="str">
        <f>IF('DATA ENTRY'!CK577="","",IF('DATA ENTRY'!D577="","",IF(AND($DF$4='DATA ENTRY'!D577),'DATA ENTRY'!D577,"")))</f>
        <v/>
      </c>
      <c r="DQ578" s="3" t="str">
        <f>IF('DATA ENTRY'!CK577="","",IF('DATA ENTRY'!W577="","",IF(AND($DF$4='DATA ENTRY'!D577),'DATA ENTRY'!W577,"")))</f>
        <v/>
      </c>
      <c r="DR578" s="3" t="str">
        <f>IF('DATA ENTRY'!CK577="","",IF('DATA ENTRY'!X577="","",IF(AND($DF$4='DATA ENTRY'!D577),'DATA ENTRY'!X577,"")))</f>
        <v/>
      </c>
      <c r="DS578" s="108" t="str">
        <f t="shared" si="139"/>
        <v/>
      </c>
      <c r="DT578" s="108" t="str">
        <f>IF('DATA ENTRY'!CK577="","",IF('DATA ENTRY'!D577="","",IF(AND($DF$4='DATA ENTRY'!D577),'DATA ENTRY'!G577,"")))</f>
        <v/>
      </c>
      <c r="DY578">
        <f t="shared" si="140"/>
        <v>0</v>
      </c>
      <c r="EB578" t="str">
        <f t="shared" si="141"/>
        <v/>
      </c>
      <c r="EC578" t="str">
        <f t="shared" si="142"/>
        <v/>
      </c>
      <c r="ED578" s="224">
        <v>572</v>
      </c>
      <c r="EE578" s="3" t="str">
        <f>IF('DATA ENTRY'!CK577="","",IF('DATA ENTRY'!B577="","",IF(AND($EF$4='DATA ENTRY'!G577,$EH$4='DATA ENTRY'!F577),'DATA ENTRY'!B577,"")))</f>
        <v/>
      </c>
      <c r="EF578" s="3" t="str">
        <f>IF('DATA ENTRY'!CK577="","",IF('DATA ENTRY'!C577="","",IF(AND($EF$4='DATA ENTRY'!G577,$EH$4='DATA ENTRY'!F577),'DATA ENTRY'!C577,"")))</f>
        <v/>
      </c>
      <c r="EG578" s="4" t="str">
        <f>IF('DATA ENTRY'!CK577="","",IF('DATA ENTRY'!I577="","",IF(AND($EF$4='DATA ENTRY'!G577,$EH$4='DATA ENTRY'!F577),'DATA ENTRY'!I577,"")))</f>
        <v/>
      </c>
      <c r="EH578" s="4" t="str">
        <f>IF('DATA ENTRY'!CK577="","",IF('DATA ENTRY'!CK577="","",IF(AND($EF$4='DATA ENTRY'!G577,$EH$4='DATA ENTRY'!F577),'DATA ENTRY'!CK577,"")))</f>
        <v/>
      </c>
      <c r="EI578" s="3" t="str">
        <f>IF('DATA ENTRY'!CK577="","",IF('DATA ENTRY'!N577="","",IF(AND($EF$4='DATA ENTRY'!G577,$EH$4='DATA ENTRY'!F577),'DATA ENTRY'!N577,"")))</f>
        <v/>
      </c>
      <c r="EJ578" s="107" t="str">
        <f>IF('DATA ENTRY'!CK577="","",IF('DATA ENTRY'!O577="","",IF(AND($EF$4='DATA ENTRY'!G577,$EH$4='DATA ENTRY'!F577),'DATA ENTRY'!O577,"")))</f>
        <v/>
      </c>
      <c r="EK578" s="3" t="str">
        <f>IF('DATA ENTRY'!CK577="","",IF('DATA ENTRY'!P577="","",IF(AND($EF$4='DATA ENTRY'!G577,$EH$4='DATA ENTRY'!F577),'DATA ENTRY'!P577,"")))</f>
        <v/>
      </c>
      <c r="EL578" s="107" t="str">
        <f>IF('DATA ENTRY'!CK577="","",IF('DATA ENTRY'!Q577="","",IF(AND($EF$4='DATA ENTRY'!G577,$EH$4='DATA ENTRY'!F577),'DATA ENTRY'!Q577,"")))</f>
        <v/>
      </c>
      <c r="EM578" s="3" t="str">
        <f>IF('DATA ENTRY'!CK577="","",IF('DATA ENTRY'!R577="","",IF(AND($EF$4='DATA ENTRY'!G577,$EH$4='DATA ENTRY'!F577),'DATA ENTRY'!R577,"")))</f>
        <v/>
      </c>
      <c r="EN578" s="107" t="str">
        <f>IF('DATA ENTRY'!CK577="","",IF('DATA ENTRY'!S577="","",IF(AND($EF$4='DATA ENTRY'!G577,$EH$4='DATA ENTRY'!F577),'DATA ENTRY'!S577,"")))</f>
        <v/>
      </c>
      <c r="EO578" s="3" t="str">
        <f>IF('DATA ENTRY'!CK577="","",IF('DATA ENTRY'!E577="","",IF(AND($EF$4='DATA ENTRY'!G577,$EH$4='DATA ENTRY'!F577),'DATA ENTRY'!E577,"")))</f>
        <v/>
      </c>
      <c r="EP578" s="3" t="str">
        <f>IF('DATA ENTRY'!CK577="","",IF('DATA ENTRY'!D577="","",IF(AND($EF$4='DATA ENTRY'!G577,$EH$4='DATA ENTRY'!F577),'DATA ENTRY'!D577,"")))</f>
        <v/>
      </c>
      <c r="EQ578" s="3" t="str">
        <f>IF('DATA ENTRY'!CK577="","",IF('DATA ENTRY'!W577="","",IF(AND($EF$4='DATA ENTRY'!G577,$EH$4='DATA ENTRY'!F577),'DATA ENTRY'!W577,"")))</f>
        <v/>
      </c>
      <c r="ER578" s="3" t="str">
        <f>IF('DATA ENTRY'!CK577="","",IF('DATA ENTRY'!X577="","",IF(AND($EF$4='DATA ENTRY'!G577,$EH$4='DATA ENTRY'!F577),'DATA ENTRY'!X577,"")))</f>
        <v/>
      </c>
      <c r="ES578" s="108" t="str">
        <f t="shared" si="143"/>
        <v/>
      </c>
      <c r="ET578" s="108" t="str">
        <f>IF('DATA ENTRY'!CK577="","",IF('DATA ENTRY'!D577="","",IF(AND($EF$4='DATA ENTRY'!G577,$EH$4='DATA ENTRY'!F577),'DATA ENTRY'!G577,"")))</f>
        <v/>
      </c>
      <c r="EY578">
        <f t="shared" si="144"/>
        <v>0</v>
      </c>
    </row>
    <row r="579" spans="1:155">
      <c r="A579" t="str">
        <f>IF(S579=0,"",1+(MAX($A$7:A578)))</f>
        <v/>
      </c>
      <c r="B579" s="224">
        <v>573</v>
      </c>
      <c r="C579" s="3" t="str">
        <f>IF('DATA ENTRY'!CK578="","",IF('DATA ENTRY'!B578="","",IF($D$4="All Post",'DATA ENTRY'!B578,IF(AND($D$4='DATA ENTRY'!CK578),'DATA ENTRY'!B578,""))))</f>
        <v/>
      </c>
      <c r="D579" s="3" t="str">
        <f>IF('DATA ENTRY'!CK578="","",IF('DATA ENTRY'!C578="","",IF($D$4="All Post",'DATA ENTRY'!C578,IF(AND($D$4='DATA ENTRY'!CK578),'DATA ENTRY'!C578,""))))</f>
        <v/>
      </c>
      <c r="E579" s="4" t="str">
        <f>IF('DATA ENTRY'!CK578="","",IF('DATA ENTRY'!I578="","",IF($D$4="All Post",'DATA ENTRY'!I578,IF(AND($D$4='DATA ENTRY'!CK578),'DATA ENTRY'!I578,""))))</f>
        <v/>
      </c>
      <c r="F579" s="4" t="str">
        <f>IF('DATA ENTRY'!CK578="","",IF('DATA ENTRY'!CK578="","",IF($D$4="All Post",'DATA ENTRY'!CK578,IF(AND($D$4='DATA ENTRY'!CK578),'DATA ENTRY'!CK578,""))))</f>
        <v/>
      </c>
      <c r="G579" s="3" t="str">
        <f>IF('DATA ENTRY'!CK578="","",IF('DATA ENTRY'!N578="","",IF($D$4="All Post",'DATA ENTRY'!N578,IF(AND($D$4='DATA ENTRY'!CK578),'DATA ENTRY'!N578,""))))</f>
        <v/>
      </c>
      <c r="H579" s="107" t="str">
        <f>IF('DATA ENTRY'!CK578="","",IF('DATA ENTRY'!O578="","",IF($D$4="All Post",'DATA ENTRY'!O578,IF(AND($D$4='DATA ENTRY'!CK578),'DATA ENTRY'!O578,""))))</f>
        <v/>
      </c>
      <c r="I579" s="3" t="str">
        <f>IF('DATA ENTRY'!CK578="","",IF('DATA ENTRY'!P578="","",IF($D$4="All Post",'DATA ENTRY'!P578,IF(AND($D$4='DATA ENTRY'!CK578),'DATA ENTRY'!P578,""))))</f>
        <v/>
      </c>
      <c r="J579" s="107" t="str">
        <f>IF('DATA ENTRY'!CK578="","",IF('DATA ENTRY'!Q578="","",IF($D$4="All Post",'DATA ENTRY'!Q578,IF(AND($D$4='DATA ENTRY'!CK578),'DATA ENTRY'!Q578,""))))</f>
        <v/>
      </c>
      <c r="K579" s="3" t="str">
        <f>IF('DATA ENTRY'!CK578="","",IF('DATA ENTRY'!R578="","",IF($D$4="All Post",'DATA ENTRY'!R578,IF(AND($D$4='DATA ENTRY'!CK578),'DATA ENTRY'!R578,""))))</f>
        <v/>
      </c>
      <c r="L579" s="3" t="str">
        <f>IF('DATA ENTRY'!CK578="","",IF('DATA ENTRY'!S578="","",IF($D$4="All Post",'DATA ENTRY'!S578,IF(AND($D$4='DATA ENTRY'!CK578),'DATA ENTRY'!S578,""))))</f>
        <v/>
      </c>
      <c r="M579" s="3" t="str">
        <f>IF('DATA ENTRY'!CK578="","",IF('DATA ENTRY'!E578="","",IF($D$4="All Post",'DATA ENTRY'!E578,IF(AND($D$4='DATA ENTRY'!CK578),'DATA ENTRY'!E578,""))))</f>
        <v/>
      </c>
      <c r="N579" s="3" t="str">
        <f>IF('DATA ENTRY'!CK578="","",IF('DATA ENTRY'!W578="","",IF($D$4="All Post",'DATA ENTRY'!W578,IF(AND($D$4='DATA ENTRY'!CK578),'DATA ENTRY'!W578,""))))</f>
        <v/>
      </c>
      <c r="O579" s="3" t="str">
        <f>IF('DATA ENTRY'!CK578="","",IF('DATA ENTRY'!X578="","",IF($D$4="All Post",'DATA ENTRY'!X578,IF(AND($D$4='DATA ENTRY'!CK578),'DATA ENTRY'!X578,""))))</f>
        <v/>
      </c>
      <c r="P579" s="3" t="str">
        <f>IF('DATA ENTRY'!CK578="","",IF('DATA ENTRY'!G578="","",IF($D$4="All Post",'DATA ENTRY'!G578,IF(AND($D$4='DATA ENTRY'!CK578),'DATA ENTRY'!G578,""))))</f>
        <v/>
      </c>
      <c r="S579">
        <f t="shared" si="131"/>
        <v>0</v>
      </c>
      <c r="T579" t="str">
        <f t="shared" si="132"/>
        <v/>
      </c>
      <c r="BZ579" t="str">
        <f t="shared" si="133"/>
        <v/>
      </c>
      <c r="CA579" t="str">
        <f t="shared" si="134"/>
        <v/>
      </c>
      <c r="CB579" s="224">
        <v>573</v>
      </c>
      <c r="CC579" s="3" t="str">
        <f>IF('DATA ENTRY'!CK578="","",IF('DATA ENTRY'!B578="","",IF(AND($CD$4='DATA ENTRY'!CK578,$CG$4='DATA ENTRY'!D578),'DATA ENTRY'!B578,"")))</f>
        <v/>
      </c>
      <c r="CD579" s="3" t="str">
        <f>IF('DATA ENTRY'!CK578="","",IF('DATA ENTRY'!C578="","",IF(AND($CD$4='DATA ENTRY'!CK578,$CG$4='DATA ENTRY'!D578),'DATA ENTRY'!C578,"")))</f>
        <v/>
      </c>
      <c r="CE579" s="4" t="str">
        <f>IF('DATA ENTRY'!CK578="","",IF('DATA ENTRY'!I578="","",IF(AND($CD$4='DATA ENTRY'!CK578,$CG$4='DATA ENTRY'!D578),'DATA ENTRY'!I578,"")))</f>
        <v/>
      </c>
      <c r="CF579" s="4" t="str">
        <f>IF('DATA ENTRY'!CK578="","",IF('DATA ENTRY'!CK578="","",IF(AND($CD$4='DATA ENTRY'!CK578,$CG$4='DATA ENTRY'!D578),'DATA ENTRY'!CK578,"")))</f>
        <v/>
      </c>
      <c r="CG579" s="3" t="str">
        <f>IF('DATA ENTRY'!CK578="","",IF('DATA ENTRY'!N578="","",IF(AND($CD$4='DATA ENTRY'!CK578,$CG$4='DATA ENTRY'!D578),'DATA ENTRY'!N578,"")))</f>
        <v/>
      </c>
      <c r="CH579" s="107" t="str">
        <f>IF('DATA ENTRY'!CK578="","",IF('DATA ENTRY'!O578="","",IF(AND($CD$4='DATA ENTRY'!CK578,$CG$4='DATA ENTRY'!D578),'DATA ENTRY'!O578,"")))</f>
        <v/>
      </c>
      <c r="CI579" s="3" t="str">
        <f>IF('DATA ENTRY'!CK578="","",IF('DATA ENTRY'!P578="","",IF(AND($CD$4='DATA ENTRY'!CK578,$CG$4='DATA ENTRY'!D578),'DATA ENTRY'!P578,"")))</f>
        <v/>
      </c>
      <c r="CJ579" s="107" t="str">
        <f>IF('DATA ENTRY'!CK578="","",IF('DATA ENTRY'!Q578="","",IF(AND($CD$4='DATA ENTRY'!CK578,$CG$4='DATA ENTRY'!D578),'DATA ENTRY'!Q578,"")))</f>
        <v/>
      </c>
      <c r="CK579" s="3" t="str">
        <f>IF('DATA ENTRY'!CK578="","",IF('DATA ENTRY'!R578="","",IF(AND($CD$4='DATA ENTRY'!CK578,$CG$4='DATA ENTRY'!D578),'DATA ENTRY'!R578,"")))</f>
        <v/>
      </c>
      <c r="CL579" s="3" t="str">
        <f>IF('DATA ENTRY'!CK578="","",IF('DATA ENTRY'!S578="","",IF(AND($CD$4='DATA ENTRY'!CK578,$CG$4='DATA ENTRY'!D578),'DATA ENTRY'!S578,"")))</f>
        <v/>
      </c>
      <c r="CM579" s="3" t="str">
        <f>IF('DATA ENTRY'!CK578="","",IF('DATA ENTRY'!E578="","",IF(AND($CD$4='DATA ENTRY'!CK578,$CG$4='DATA ENTRY'!D578),'DATA ENTRY'!E578,"")))</f>
        <v/>
      </c>
      <c r="CN579" s="3" t="str">
        <f>IF('DATA ENTRY'!CK578="","",IF('DATA ENTRY'!W578="","",IF(AND($CD$4='DATA ENTRY'!CK578,$CG$4='DATA ENTRY'!D578),'DATA ENTRY'!W578,"")))</f>
        <v/>
      </c>
      <c r="CO579" s="3" t="str">
        <f>IF('DATA ENTRY'!CK578="","",IF('DATA ENTRY'!X578="","",IF(AND($CD$4='DATA ENTRY'!CK578,$CG$4='DATA ENTRY'!D578),'DATA ENTRY'!X578,"")))</f>
        <v/>
      </c>
      <c r="CP579" s="108" t="str">
        <f t="shared" si="135"/>
        <v/>
      </c>
      <c r="CQ579" s="108" t="str">
        <f>IF('DATA ENTRY'!CK578="","",IF('DATA ENTRY'!G578="","",IF(AND($CD$4='DATA ENTRY'!CK578,$CG$4='DATA ENTRY'!D578),'DATA ENTRY'!G578,"")))</f>
        <v/>
      </c>
      <c r="CR579" s="230" t="str">
        <f>IF('DATA ENTRY'!CK578="","",IF('DATA ENTRY'!D578="","",IF(AND($CD$4='DATA ENTRY'!CK578,$CG$4='DATA ENTRY'!D578),'DATA ENTRY'!D578,"")))</f>
        <v/>
      </c>
      <c r="CS579">
        <f t="shared" si="136"/>
        <v>0</v>
      </c>
      <c r="CT579">
        <f t="shared" si="137"/>
        <v>0</v>
      </c>
      <c r="CV579" s="139"/>
      <c r="CX579">
        <f t="shared" si="138"/>
        <v>0</v>
      </c>
      <c r="DB579" t="str">
        <f t="shared" si="145"/>
        <v/>
      </c>
      <c r="DC579" t="str">
        <f t="shared" si="146"/>
        <v/>
      </c>
      <c r="DD579" s="224">
        <v>573</v>
      </c>
      <c r="DE579" s="3" t="str">
        <f>IF('DATA ENTRY'!CK578="","",IF('DATA ENTRY'!B578="","",IF(AND($DF$4='DATA ENTRY'!D578),'DATA ENTRY'!B578,"")))</f>
        <v/>
      </c>
      <c r="DF579" s="3" t="str">
        <f>IF('DATA ENTRY'!CK578="","",IF('DATA ENTRY'!C578="","",IF(AND($DF$4='DATA ENTRY'!D578),'DATA ENTRY'!C578,"")))</f>
        <v/>
      </c>
      <c r="DG579" s="4" t="str">
        <f>IF('DATA ENTRY'!CK578="","",IF('DATA ENTRY'!I578="","",IF(AND($DF$4='DATA ENTRY'!D578),'DATA ENTRY'!I578,"")))</f>
        <v/>
      </c>
      <c r="DH579" s="4" t="str">
        <f>IF('DATA ENTRY'!CK578="","",IF('DATA ENTRY'!CK578="","",IF(AND($DF$4='DATA ENTRY'!D578),'DATA ENTRY'!CK578,"")))</f>
        <v/>
      </c>
      <c r="DI579" s="3" t="str">
        <f>IF('DATA ENTRY'!CK578="","",IF('DATA ENTRY'!N578="","",IF(AND($DF$4='DATA ENTRY'!D578),'DATA ENTRY'!N578,"")))</f>
        <v/>
      </c>
      <c r="DJ579" s="107" t="str">
        <f>IF('DATA ENTRY'!CK578="","",IF('DATA ENTRY'!O578="","",IF(AND($DF$4='DATA ENTRY'!D578),'DATA ENTRY'!O578,"")))</f>
        <v/>
      </c>
      <c r="DK579" s="3" t="str">
        <f>IF('DATA ENTRY'!CK578="","",IF('DATA ENTRY'!P578="","",IF(AND($DF$4='DATA ENTRY'!D578),'DATA ENTRY'!P578,"")))</f>
        <v/>
      </c>
      <c r="DL579" s="107" t="str">
        <f>IF('DATA ENTRY'!CK578="","",IF('DATA ENTRY'!Q578="","",IF(AND($DF$4='DATA ENTRY'!D578),'DATA ENTRY'!Q578,"")))</f>
        <v/>
      </c>
      <c r="DM579" s="3" t="str">
        <f>IF('DATA ENTRY'!CK578="","",IF('DATA ENTRY'!R578="","",IF(AND($DF$4='DATA ENTRY'!D578),'DATA ENTRY'!R578,"")))</f>
        <v/>
      </c>
      <c r="DN579" s="107" t="str">
        <f>IF('DATA ENTRY'!CK578="","",IF('DATA ENTRY'!S578="","",IF(AND($DF$4='DATA ENTRY'!D578),'DATA ENTRY'!S578,"")))</f>
        <v/>
      </c>
      <c r="DO579" s="3" t="str">
        <f>IF('DATA ENTRY'!CK578="","",IF('DATA ENTRY'!E578="","",IF(AND($DF$4='DATA ENTRY'!D578),'DATA ENTRY'!E578,"")))</f>
        <v/>
      </c>
      <c r="DP579" s="3" t="str">
        <f>IF('DATA ENTRY'!CK578="","",IF('DATA ENTRY'!D578="","",IF(AND($DF$4='DATA ENTRY'!D578),'DATA ENTRY'!D578,"")))</f>
        <v/>
      </c>
      <c r="DQ579" s="3" t="str">
        <f>IF('DATA ENTRY'!CK578="","",IF('DATA ENTRY'!W578="","",IF(AND($DF$4='DATA ENTRY'!D578),'DATA ENTRY'!W578,"")))</f>
        <v/>
      </c>
      <c r="DR579" s="3" t="str">
        <f>IF('DATA ENTRY'!CK578="","",IF('DATA ENTRY'!X578="","",IF(AND($DF$4='DATA ENTRY'!D578),'DATA ENTRY'!X578,"")))</f>
        <v/>
      </c>
      <c r="DS579" s="108" t="str">
        <f t="shared" si="139"/>
        <v/>
      </c>
      <c r="DT579" s="108" t="str">
        <f>IF('DATA ENTRY'!CK578="","",IF('DATA ENTRY'!D578="","",IF(AND($DF$4='DATA ENTRY'!D578),'DATA ENTRY'!G578,"")))</f>
        <v/>
      </c>
      <c r="DY579">
        <f t="shared" si="140"/>
        <v>0</v>
      </c>
      <c r="EB579" t="str">
        <f t="shared" si="141"/>
        <v/>
      </c>
      <c r="EC579" t="str">
        <f t="shared" si="142"/>
        <v/>
      </c>
      <c r="ED579" s="224">
        <v>573</v>
      </c>
      <c r="EE579" s="3" t="str">
        <f>IF('DATA ENTRY'!CK578="","",IF('DATA ENTRY'!B578="","",IF(AND($EF$4='DATA ENTRY'!G578,$EH$4='DATA ENTRY'!F578),'DATA ENTRY'!B578,"")))</f>
        <v/>
      </c>
      <c r="EF579" s="3" t="str">
        <f>IF('DATA ENTRY'!CK578="","",IF('DATA ENTRY'!C578="","",IF(AND($EF$4='DATA ENTRY'!G578,$EH$4='DATA ENTRY'!F578),'DATA ENTRY'!C578,"")))</f>
        <v/>
      </c>
      <c r="EG579" s="4" t="str">
        <f>IF('DATA ENTRY'!CK578="","",IF('DATA ENTRY'!I578="","",IF(AND($EF$4='DATA ENTRY'!G578,$EH$4='DATA ENTRY'!F578),'DATA ENTRY'!I578,"")))</f>
        <v/>
      </c>
      <c r="EH579" s="4" t="str">
        <f>IF('DATA ENTRY'!CK578="","",IF('DATA ENTRY'!CK578="","",IF(AND($EF$4='DATA ENTRY'!G578,$EH$4='DATA ENTRY'!F578),'DATA ENTRY'!CK578,"")))</f>
        <v/>
      </c>
      <c r="EI579" s="3" t="str">
        <f>IF('DATA ENTRY'!CK578="","",IF('DATA ENTRY'!N578="","",IF(AND($EF$4='DATA ENTRY'!G578,$EH$4='DATA ENTRY'!F578),'DATA ENTRY'!N578,"")))</f>
        <v/>
      </c>
      <c r="EJ579" s="107" t="str">
        <f>IF('DATA ENTRY'!CK578="","",IF('DATA ENTRY'!O578="","",IF(AND($EF$4='DATA ENTRY'!G578,$EH$4='DATA ENTRY'!F578),'DATA ENTRY'!O578,"")))</f>
        <v/>
      </c>
      <c r="EK579" s="3" t="str">
        <f>IF('DATA ENTRY'!CK578="","",IF('DATA ENTRY'!P578="","",IF(AND($EF$4='DATA ENTRY'!G578,$EH$4='DATA ENTRY'!F578),'DATA ENTRY'!P578,"")))</f>
        <v/>
      </c>
      <c r="EL579" s="107" t="str">
        <f>IF('DATA ENTRY'!CK578="","",IF('DATA ENTRY'!Q578="","",IF(AND($EF$4='DATA ENTRY'!G578,$EH$4='DATA ENTRY'!F578),'DATA ENTRY'!Q578,"")))</f>
        <v/>
      </c>
      <c r="EM579" s="3" t="str">
        <f>IF('DATA ENTRY'!CK578="","",IF('DATA ENTRY'!R578="","",IF(AND($EF$4='DATA ENTRY'!G578,$EH$4='DATA ENTRY'!F578),'DATA ENTRY'!R578,"")))</f>
        <v/>
      </c>
      <c r="EN579" s="107" t="str">
        <f>IF('DATA ENTRY'!CK578="","",IF('DATA ENTRY'!S578="","",IF(AND($EF$4='DATA ENTRY'!G578,$EH$4='DATA ENTRY'!F578),'DATA ENTRY'!S578,"")))</f>
        <v/>
      </c>
      <c r="EO579" s="3" t="str">
        <f>IF('DATA ENTRY'!CK578="","",IF('DATA ENTRY'!E578="","",IF(AND($EF$4='DATA ENTRY'!G578,$EH$4='DATA ENTRY'!F578),'DATA ENTRY'!E578,"")))</f>
        <v/>
      </c>
      <c r="EP579" s="3" t="str">
        <f>IF('DATA ENTRY'!CK578="","",IF('DATA ENTRY'!D578="","",IF(AND($EF$4='DATA ENTRY'!G578,$EH$4='DATA ENTRY'!F578),'DATA ENTRY'!D578,"")))</f>
        <v/>
      </c>
      <c r="EQ579" s="3" t="str">
        <f>IF('DATA ENTRY'!CK578="","",IF('DATA ENTRY'!W578="","",IF(AND($EF$4='DATA ENTRY'!G578,$EH$4='DATA ENTRY'!F578),'DATA ENTRY'!W578,"")))</f>
        <v/>
      </c>
      <c r="ER579" s="3" t="str">
        <f>IF('DATA ENTRY'!CK578="","",IF('DATA ENTRY'!X578="","",IF(AND($EF$4='DATA ENTRY'!G578,$EH$4='DATA ENTRY'!F578),'DATA ENTRY'!X578,"")))</f>
        <v/>
      </c>
      <c r="ES579" s="108" t="str">
        <f t="shared" si="143"/>
        <v/>
      </c>
      <c r="ET579" s="108" t="str">
        <f>IF('DATA ENTRY'!CK578="","",IF('DATA ENTRY'!D578="","",IF(AND($EF$4='DATA ENTRY'!G578,$EH$4='DATA ENTRY'!F578),'DATA ENTRY'!G578,"")))</f>
        <v/>
      </c>
      <c r="EY579">
        <f t="shared" si="144"/>
        <v>0</v>
      </c>
    </row>
    <row r="580" spans="1:155">
      <c r="A580" t="str">
        <f>IF(S580=0,"",1+(MAX($A$7:A579)))</f>
        <v/>
      </c>
      <c r="B580" s="224">
        <v>574</v>
      </c>
      <c r="C580" s="3" t="str">
        <f>IF('DATA ENTRY'!CK579="","",IF('DATA ENTRY'!B579="","",IF($D$4="All Post",'DATA ENTRY'!B579,IF(AND($D$4='DATA ENTRY'!CK579),'DATA ENTRY'!B579,""))))</f>
        <v/>
      </c>
      <c r="D580" s="3" t="str">
        <f>IF('DATA ENTRY'!CK579="","",IF('DATA ENTRY'!C579="","",IF($D$4="All Post",'DATA ENTRY'!C579,IF(AND($D$4='DATA ENTRY'!CK579),'DATA ENTRY'!C579,""))))</f>
        <v/>
      </c>
      <c r="E580" s="4" t="str">
        <f>IF('DATA ENTRY'!CK579="","",IF('DATA ENTRY'!I579="","",IF($D$4="All Post",'DATA ENTRY'!I579,IF(AND($D$4='DATA ENTRY'!CK579),'DATA ENTRY'!I579,""))))</f>
        <v/>
      </c>
      <c r="F580" s="4" t="str">
        <f>IF('DATA ENTRY'!CK579="","",IF('DATA ENTRY'!CK579="","",IF($D$4="All Post",'DATA ENTRY'!CK579,IF(AND($D$4='DATA ENTRY'!CK579),'DATA ENTRY'!CK579,""))))</f>
        <v/>
      </c>
      <c r="G580" s="3" t="str">
        <f>IF('DATA ENTRY'!CK579="","",IF('DATA ENTRY'!N579="","",IF($D$4="All Post",'DATA ENTRY'!N579,IF(AND($D$4='DATA ENTRY'!CK579),'DATA ENTRY'!N579,""))))</f>
        <v/>
      </c>
      <c r="H580" s="107" t="str">
        <f>IF('DATA ENTRY'!CK579="","",IF('DATA ENTRY'!O579="","",IF($D$4="All Post",'DATA ENTRY'!O579,IF(AND($D$4='DATA ENTRY'!CK579),'DATA ENTRY'!O579,""))))</f>
        <v/>
      </c>
      <c r="I580" s="3" t="str">
        <f>IF('DATA ENTRY'!CK579="","",IF('DATA ENTRY'!P579="","",IF($D$4="All Post",'DATA ENTRY'!P579,IF(AND($D$4='DATA ENTRY'!CK579),'DATA ENTRY'!P579,""))))</f>
        <v/>
      </c>
      <c r="J580" s="107" t="str">
        <f>IF('DATA ENTRY'!CK579="","",IF('DATA ENTRY'!Q579="","",IF($D$4="All Post",'DATA ENTRY'!Q579,IF(AND($D$4='DATA ENTRY'!CK579),'DATA ENTRY'!Q579,""))))</f>
        <v/>
      </c>
      <c r="K580" s="3" t="str">
        <f>IF('DATA ENTRY'!CK579="","",IF('DATA ENTRY'!R579="","",IF($D$4="All Post",'DATA ENTRY'!R579,IF(AND($D$4='DATA ENTRY'!CK579),'DATA ENTRY'!R579,""))))</f>
        <v/>
      </c>
      <c r="L580" s="3" t="str">
        <f>IF('DATA ENTRY'!CK579="","",IF('DATA ENTRY'!S579="","",IF($D$4="All Post",'DATA ENTRY'!S579,IF(AND($D$4='DATA ENTRY'!CK579),'DATA ENTRY'!S579,""))))</f>
        <v/>
      </c>
      <c r="M580" s="3" t="str">
        <f>IF('DATA ENTRY'!CK579="","",IF('DATA ENTRY'!E579="","",IF($D$4="All Post",'DATA ENTRY'!E579,IF(AND($D$4='DATA ENTRY'!CK579),'DATA ENTRY'!E579,""))))</f>
        <v/>
      </c>
      <c r="N580" s="3" t="str">
        <f>IF('DATA ENTRY'!CK579="","",IF('DATA ENTRY'!W579="","",IF($D$4="All Post",'DATA ENTRY'!W579,IF(AND($D$4='DATA ENTRY'!CK579),'DATA ENTRY'!W579,""))))</f>
        <v/>
      </c>
      <c r="O580" s="3" t="str">
        <f>IF('DATA ENTRY'!CK579="","",IF('DATA ENTRY'!X579="","",IF($D$4="All Post",'DATA ENTRY'!X579,IF(AND($D$4='DATA ENTRY'!CK579),'DATA ENTRY'!X579,""))))</f>
        <v/>
      </c>
      <c r="P580" s="3" t="str">
        <f>IF('DATA ENTRY'!CK579="","",IF('DATA ENTRY'!G579="","",IF($D$4="All Post",'DATA ENTRY'!G579,IF(AND($D$4='DATA ENTRY'!CK579),'DATA ENTRY'!G579,""))))</f>
        <v/>
      </c>
      <c r="S580">
        <f t="shared" si="131"/>
        <v>0</v>
      </c>
      <c r="T580" t="str">
        <f t="shared" si="132"/>
        <v/>
      </c>
      <c r="BZ580" t="str">
        <f t="shared" si="133"/>
        <v/>
      </c>
      <c r="CA580" t="str">
        <f t="shared" si="134"/>
        <v/>
      </c>
      <c r="CB580" s="224">
        <v>574</v>
      </c>
      <c r="CC580" s="3" t="str">
        <f>IF('DATA ENTRY'!CK579="","",IF('DATA ENTRY'!B579="","",IF(AND($CD$4='DATA ENTRY'!CK579,$CG$4='DATA ENTRY'!D579),'DATA ENTRY'!B579,"")))</f>
        <v/>
      </c>
      <c r="CD580" s="3" t="str">
        <f>IF('DATA ENTRY'!CK579="","",IF('DATA ENTRY'!C579="","",IF(AND($CD$4='DATA ENTRY'!CK579,$CG$4='DATA ENTRY'!D579),'DATA ENTRY'!C579,"")))</f>
        <v/>
      </c>
      <c r="CE580" s="4" t="str">
        <f>IF('DATA ENTRY'!CK579="","",IF('DATA ENTRY'!I579="","",IF(AND($CD$4='DATA ENTRY'!CK579,$CG$4='DATA ENTRY'!D579),'DATA ENTRY'!I579,"")))</f>
        <v/>
      </c>
      <c r="CF580" s="4" t="str">
        <f>IF('DATA ENTRY'!CK579="","",IF('DATA ENTRY'!CK579="","",IF(AND($CD$4='DATA ENTRY'!CK579,$CG$4='DATA ENTRY'!D579),'DATA ENTRY'!CK579,"")))</f>
        <v/>
      </c>
      <c r="CG580" s="3" t="str">
        <f>IF('DATA ENTRY'!CK579="","",IF('DATA ENTRY'!N579="","",IF(AND($CD$4='DATA ENTRY'!CK579,$CG$4='DATA ENTRY'!D579),'DATA ENTRY'!N579,"")))</f>
        <v/>
      </c>
      <c r="CH580" s="107" t="str">
        <f>IF('DATA ENTRY'!CK579="","",IF('DATA ENTRY'!O579="","",IF(AND($CD$4='DATA ENTRY'!CK579,$CG$4='DATA ENTRY'!D579),'DATA ENTRY'!O579,"")))</f>
        <v/>
      </c>
      <c r="CI580" s="3" t="str">
        <f>IF('DATA ENTRY'!CK579="","",IF('DATA ENTRY'!P579="","",IF(AND($CD$4='DATA ENTRY'!CK579,$CG$4='DATA ENTRY'!D579),'DATA ENTRY'!P579,"")))</f>
        <v/>
      </c>
      <c r="CJ580" s="107" t="str">
        <f>IF('DATA ENTRY'!CK579="","",IF('DATA ENTRY'!Q579="","",IF(AND($CD$4='DATA ENTRY'!CK579,$CG$4='DATA ENTRY'!D579),'DATA ENTRY'!Q579,"")))</f>
        <v/>
      </c>
      <c r="CK580" s="3" t="str">
        <f>IF('DATA ENTRY'!CK579="","",IF('DATA ENTRY'!R579="","",IF(AND($CD$4='DATA ENTRY'!CK579,$CG$4='DATA ENTRY'!D579),'DATA ENTRY'!R579,"")))</f>
        <v/>
      </c>
      <c r="CL580" s="3" t="str">
        <f>IF('DATA ENTRY'!CK579="","",IF('DATA ENTRY'!S579="","",IF(AND($CD$4='DATA ENTRY'!CK579,$CG$4='DATA ENTRY'!D579),'DATA ENTRY'!S579,"")))</f>
        <v/>
      </c>
      <c r="CM580" s="3" t="str">
        <f>IF('DATA ENTRY'!CK579="","",IF('DATA ENTRY'!E579="","",IF(AND($CD$4='DATA ENTRY'!CK579,$CG$4='DATA ENTRY'!D579),'DATA ENTRY'!E579,"")))</f>
        <v/>
      </c>
      <c r="CN580" s="3" t="str">
        <f>IF('DATA ENTRY'!CK579="","",IF('DATA ENTRY'!W579="","",IF(AND($CD$4='DATA ENTRY'!CK579,$CG$4='DATA ENTRY'!D579),'DATA ENTRY'!W579,"")))</f>
        <v/>
      </c>
      <c r="CO580" s="3" t="str">
        <f>IF('DATA ENTRY'!CK579="","",IF('DATA ENTRY'!X579="","",IF(AND($CD$4='DATA ENTRY'!CK579,$CG$4='DATA ENTRY'!D579),'DATA ENTRY'!X579,"")))</f>
        <v/>
      </c>
      <c r="CP580" s="108" t="str">
        <f t="shared" si="135"/>
        <v/>
      </c>
      <c r="CQ580" s="108" t="str">
        <f>IF('DATA ENTRY'!CK579="","",IF('DATA ENTRY'!G579="","",IF(AND($CD$4='DATA ENTRY'!CK579,$CG$4='DATA ENTRY'!D579),'DATA ENTRY'!G579,"")))</f>
        <v/>
      </c>
      <c r="CR580" s="230" t="str">
        <f>IF('DATA ENTRY'!CK579="","",IF('DATA ENTRY'!D579="","",IF(AND($CD$4='DATA ENTRY'!CK579,$CG$4='DATA ENTRY'!D579),'DATA ENTRY'!D579,"")))</f>
        <v/>
      </c>
      <c r="CS580">
        <f t="shared" si="136"/>
        <v>0</v>
      </c>
      <c r="CT580">
        <f t="shared" si="137"/>
        <v>0</v>
      </c>
      <c r="CV580" s="139"/>
      <c r="CX580">
        <f t="shared" si="138"/>
        <v>0</v>
      </c>
      <c r="DB580" t="str">
        <f t="shared" si="145"/>
        <v/>
      </c>
      <c r="DC580" t="str">
        <f t="shared" si="146"/>
        <v/>
      </c>
      <c r="DD580" s="224">
        <v>574</v>
      </c>
      <c r="DE580" s="3" t="str">
        <f>IF('DATA ENTRY'!CK579="","",IF('DATA ENTRY'!B579="","",IF(AND($DF$4='DATA ENTRY'!D579),'DATA ENTRY'!B579,"")))</f>
        <v/>
      </c>
      <c r="DF580" s="3" t="str">
        <f>IF('DATA ENTRY'!CK579="","",IF('DATA ENTRY'!C579="","",IF(AND($DF$4='DATA ENTRY'!D579),'DATA ENTRY'!C579,"")))</f>
        <v/>
      </c>
      <c r="DG580" s="4" t="str">
        <f>IF('DATA ENTRY'!CK579="","",IF('DATA ENTRY'!I579="","",IF(AND($DF$4='DATA ENTRY'!D579),'DATA ENTRY'!I579,"")))</f>
        <v/>
      </c>
      <c r="DH580" s="4" t="str">
        <f>IF('DATA ENTRY'!CK579="","",IF('DATA ENTRY'!CK579="","",IF(AND($DF$4='DATA ENTRY'!D579),'DATA ENTRY'!CK579,"")))</f>
        <v/>
      </c>
      <c r="DI580" s="3" t="str">
        <f>IF('DATA ENTRY'!CK579="","",IF('DATA ENTRY'!N579="","",IF(AND($DF$4='DATA ENTRY'!D579),'DATA ENTRY'!N579,"")))</f>
        <v/>
      </c>
      <c r="DJ580" s="107" t="str">
        <f>IF('DATA ENTRY'!CK579="","",IF('DATA ENTRY'!O579="","",IF(AND($DF$4='DATA ENTRY'!D579),'DATA ENTRY'!O579,"")))</f>
        <v/>
      </c>
      <c r="DK580" s="3" t="str">
        <f>IF('DATA ENTRY'!CK579="","",IF('DATA ENTRY'!P579="","",IF(AND($DF$4='DATA ENTRY'!D579),'DATA ENTRY'!P579,"")))</f>
        <v/>
      </c>
      <c r="DL580" s="107" t="str">
        <f>IF('DATA ENTRY'!CK579="","",IF('DATA ENTRY'!Q579="","",IF(AND($DF$4='DATA ENTRY'!D579),'DATA ENTRY'!Q579,"")))</f>
        <v/>
      </c>
      <c r="DM580" s="3" t="str">
        <f>IF('DATA ENTRY'!CK579="","",IF('DATA ENTRY'!R579="","",IF(AND($DF$4='DATA ENTRY'!D579),'DATA ENTRY'!R579,"")))</f>
        <v/>
      </c>
      <c r="DN580" s="107" t="str">
        <f>IF('DATA ENTRY'!CK579="","",IF('DATA ENTRY'!S579="","",IF(AND($DF$4='DATA ENTRY'!D579),'DATA ENTRY'!S579,"")))</f>
        <v/>
      </c>
      <c r="DO580" s="3" t="str">
        <f>IF('DATA ENTRY'!CK579="","",IF('DATA ENTRY'!E579="","",IF(AND($DF$4='DATA ENTRY'!D579),'DATA ENTRY'!E579,"")))</f>
        <v/>
      </c>
      <c r="DP580" s="3" t="str">
        <f>IF('DATA ENTRY'!CK579="","",IF('DATA ENTRY'!D579="","",IF(AND($DF$4='DATA ENTRY'!D579),'DATA ENTRY'!D579,"")))</f>
        <v/>
      </c>
      <c r="DQ580" s="3" t="str">
        <f>IF('DATA ENTRY'!CK579="","",IF('DATA ENTRY'!W579="","",IF(AND($DF$4='DATA ENTRY'!D579),'DATA ENTRY'!W579,"")))</f>
        <v/>
      </c>
      <c r="DR580" s="3" t="str">
        <f>IF('DATA ENTRY'!CK579="","",IF('DATA ENTRY'!X579="","",IF(AND($DF$4='DATA ENTRY'!D579),'DATA ENTRY'!X579,"")))</f>
        <v/>
      </c>
      <c r="DS580" s="108" t="str">
        <f t="shared" si="139"/>
        <v/>
      </c>
      <c r="DT580" s="108" t="str">
        <f>IF('DATA ENTRY'!CK579="","",IF('DATA ENTRY'!D579="","",IF(AND($DF$4='DATA ENTRY'!D579),'DATA ENTRY'!G579,"")))</f>
        <v/>
      </c>
      <c r="DY580">
        <f t="shared" si="140"/>
        <v>0</v>
      </c>
      <c r="EB580" t="str">
        <f t="shared" si="141"/>
        <v/>
      </c>
      <c r="EC580" t="str">
        <f t="shared" si="142"/>
        <v/>
      </c>
      <c r="ED580" s="224">
        <v>574</v>
      </c>
      <c r="EE580" s="3" t="str">
        <f>IF('DATA ENTRY'!CK579="","",IF('DATA ENTRY'!B579="","",IF(AND($EF$4='DATA ENTRY'!G579,$EH$4='DATA ENTRY'!F579),'DATA ENTRY'!B579,"")))</f>
        <v/>
      </c>
      <c r="EF580" s="3" t="str">
        <f>IF('DATA ENTRY'!CK579="","",IF('DATA ENTRY'!C579="","",IF(AND($EF$4='DATA ENTRY'!G579,$EH$4='DATA ENTRY'!F579),'DATA ENTRY'!C579,"")))</f>
        <v/>
      </c>
      <c r="EG580" s="4" t="str">
        <f>IF('DATA ENTRY'!CK579="","",IF('DATA ENTRY'!I579="","",IF(AND($EF$4='DATA ENTRY'!G579,$EH$4='DATA ENTRY'!F579),'DATA ENTRY'!I579,"")))</f>
        <v/>
      </c>
      <c r="EH580" s="4" t="str">
        <f>IF('DATA ENTRY'!CK579="","",IF('DATA ENTRY'!CK579="","",IF(AND($EF$4='DATA ENTRY'!G579,$EH$4='DATA ENTRY'!F579),'DATA ENTRY'!CK579,"")))</f>
        <v/>
      </c>
      <c r="EI580" s="3" t="str">
        <f>IF('DATA ENTRY'!CK579="","",IF('DATA ENTRY'!N579="","",IF(AND($EF$4='DATA ENTRY'!G579,$EH$4='DATA ENTRY'!F579),'DATA ENTRY'!N579,"")))</f>
        <v/>
      </c>
      <c r="EJ580" s="107" t="str">
        <f>IF('DATA ENTRY'!CK579="","",IF('DATA ENTRY'!O579="","",IF(AND($EF$4='DATA ENTRY'!G579,$EH$4='DATA ENTRY'!F579),'DATA ENTRY'!O579,"")))</f>
        <v/>
      </c>
      <c r="EK580" s="3" t="str">
        <f>IF('DATA ENTRY'!CK579="","",IF('DATA ENTRY'!P579="","",IF(AND($EF$4='DATA ENTRY'!G579,$EH$4='DATA ENTRY'!F579),'DATA ENTRY'!P579,"")))</f>
        <v/>
      </c>
      <c r="EL580" s="107" t="str">
        <f>IF('DATA ENTRY'!CK579="","",IF('DATA ENTRY'!Q579="","",IF(AND($EF$4='DATA ENTRY'!G579,$EH$4='DATA ENTRY'!F579),'DATA ENTRY'!Q579,"")))</f>
        <v/>
      </c>
      <c r="EM580" s="3" t="str">
        <f>IF('DATA ENTRY'!CK579="","",IF('DATA ENTRY'!R579="","",IF(AND($EF$4='DATA ENTRY'!G579,$EH$4='DATA ENTRY'!F579),'DATA ENTRY'!R579,"")))</f>
        <v/>
      </c>
      <c r="EN580" s="107" t="str">
        <f>IF('DATA ENTRY'!CK579="","",IF('DATA ENTRY'!S579="","",IF(AND($EF$4='DATA ENTRY'!G579,$EH$4='DATA ENTRY'!F579),'DATA ENTRY'!S579,"")))</f>
        <v/>
      </c>
      <c r="EO580" s="3" t="str">
        <f>IF('DATA ENTRY'!CK579="","",IF('DATA ENTRY'!E579="","",IF(AND($EF$4='DATA ENTRY'!G579,$EH$4='DATA ENTRY'!F579),'DATA ENTRY'!E579,"")))</f>
        <v/>
      </c>
      <c r="EP580" s="3" t="str">
        <f>IF('DATA ENTRY'!CK579="","",IF('DATA ENTRY'!D579="","",IF(AND($EF$4='DATA ENTRY'!G579,$EH$4='DATA ENTRY'!F579),'DATA ENTRY'!D579,"")))</f>
        <v/>
      </c>
      <c r="EQ580" s="3" t="str">
        <f>IF('DATA ENTRY'!CK579="","",IF('DATA ENTRY'!W579="","",IF(AND($EF$4='DATA ENTRY'!G579,$EH$4='DATA ENTRY'!F579),'DATA ENTRY'!W579,"")))</f>
        <v/>
      </c>
      <c r="ER580" s="3" t="str">
        <f>IF('DATA ENTRY'!CK579="","",IF('DATA ENTRY'!X579="","",IF(AND($EF$4='DATA ENTRY'!G579,$EH$4='DATA ENTRY'!F579),'DATA ENTRY'!X579,"")))</f>
        <v/>
      </c>
      <c r="ES580" s="108" t="str">
        <f t="shared" si="143"/>
        <v/>
      </c>
      <c r="ET580" s="108" t="str">
        <f>IF('DATA ENTRY'!CK579="","",IF('DATA ENTRY'!D579="","",IF(AND($EF$4='DATA ENTRY'!G579,$EH$4='DATA ENTRY'!F579),'DATA ENTRY'!G579,"")))</f>
        <v/>
      </c>
      <c r="EY580">
        <f t="shared" si="144"/>
        <v>0</v>
      </c>
    </row>
    <row r="581" spans="1:155">
      <c r="A581" t="str">
        <f>IF(S581=0,"",1+(MAX($A$7:A580)))</f>
        <v/>
      </c>
      <c r="B581" s="224">
        <v>575</v>
      </c>
      <c r="C581" s="3" t="str">
        <f>IF('DATA ENTRY'!CK580="","",IF('DATA ENTRY'!B580="","",IF($D$4="All Post",'DATA ENTRY'!B580,IF(AND($D$4='DATA ENTRY'!CK580),'DATA ENTRY'!B580,""))))</f>
        <v/>
      </c>
      <c r="D581" s="3" t="str">
        <f>IF('DATA ENTRY'!CK580="","",IF('DATA ENTRY'!C580="","",IF($D$4="All Post",'DATA ENTRY'!C580,IF(AND($D$4='DATA ENTRY'!CK580),'DATA ENTRY'!C580,""))))</f>
        <v/>
      </c>
      <c r="E581" s="4" t="str">
        <f>IF('DATA ENTRY'!CK580="","",IF('DATA ENTRY'!I580="","",IF($D$4="All Post",'DATA ENTRY'!I580,IF(AND($D$4='DATA ENTRY'!CK580),'DATA ENTRY'!I580,""))))</f>
        <v/>
      </c>
      <c r="F581" s="4" t="str">
        <f>IF('DATA ENTRY'!CK580="","",IF('DATA ENTRY'!CK580="","",IF($D$4="All Post",'DATA ENTRY'!CK580,IF(AND($D$4='DATA ENTRY'!CK580),'DATA ENTRY'!CK580,""))))</f>
        <v/>
      </c>
      <c r="G581" s="3" t="str">
        <f>IF('DATA ENTRY'!CK580="","",IF('DATA ENTRY'!N580="","",IF($D$4="All Post",'DATA ENTRY'!N580,IF(AND($D$4='DATA ENTRY'!CK580),'DATA ENTRY'!N580,""))))</f>
        <v/>
      </c>
      <c r="H581" s="107" t="str">
        <f>IF('DATA ENTRY'!CK580="","",IF('DATA ENTRY'!O580="","",IF($D$4="All Post",'DATA ENTRY'!O580,IF(AND($D$4='DATA ENTRY'!CK580),'DATA ENTRY'!O580,""))))</f>
        <v/>
      </c>
      <c r="I581" s="3" t="str">
        <f>IF('DATA ENTRY'!CK580="","",IF('DATA ENTRY'!P580="","",IF($D$4="All Post",'DATA ENTRY'!P580,IF(AND($D$4='DATA ENTRY'!CK580),'DATA ENTRY'!P580,""))))</f>
        <v/>
      </c>
      <c r="J581" s="107" t="str">
        <f>IF('DATA ENTRY'!CK580="","",IF('DATA ENTRY'!Q580="","",IF($D$4="All Post",'DATA ENTRY'!Q580,IF(AND($D$4='DATA ENTRY'!CK580),'DATA ENTRY'!Q580,""))))</f>
        <v/>
      </c>
      <c r="K581" s="3" t="str">
        <f>IF('DATA ENTRY'!CK580="","",IF('DATA ENTRY'!R580="","",IF($D$4="All Post",'DATA ENTRY'!R580,IF(AND($D$4='DATA ENTRY'!CK580),'DATA ENTRY'!R580,""))))</f>
        <v/>
      </c>
      <c r="L581" s="3" t="str">
        <f>IF('DATA ENTRY'!CK580="","",IF('DATA ENTRY'!S580="","",IF($D$4="All Post",'DATA ENTRY'!S580,IF(AND($D$4='DATA ENTRY'!CK580),'DATA ENTRY'!S580,""))))</f>
        <v/>
      </c>
      <c r="M581" s="3" t="str">
        <f>IF('DATA ENTRY'!CK580="","",IF('DATA ENTRY'!E580="","",IF($D$4="All Post",'DATA ENTRY'!E580,IF(AND($D$4='DATA ENTRY'!CK580),'DATA ENTRY'!E580,""))))</f>
        <v/>
      </c>
      <c r="N581" s="3" t="str">
        <f>IF('DATA ENTRY'!CK580="","",IF('DATA ENTRY'!W580="","",IF($D$4="All Post",'DATA ENTRY'!W580,IF(AND($D$4='DATA ENTRY'!CK580),'DATA ENTRY'!W580,""))))</f>
        <v/>
      </c>
      <c r="O581" s="3" t="str">
        <f>IF('DATA ENTRY'!CK580="","",IF('DATA ENTRY'!X580="","",IF($D$4="All Post",'DATA ENTRY'!X580,IF(AND($D$4='DATA ENTRY'!CK580),'DATA ENTRY'!X580,""))))</f>
        <v/>
      </c>
      <c r="P581" s="3" t="str">
        <f>IF('DATA ENTRY'!CK580="","",IF('DATA ENTRY'!G580="","",IF($D$4="All Post",'DATA ENTRY'!G580,IF(AND($D$4='DATA ENTRY'!CK580),'DATA ENTRY'!G580,""))))</f>
        <v/>
      </c>
      <c r="S581">
        <f t="shared" si="131"/>
        <v>0</v>
      </c>
      <c r="T581" t="str">
        <f t="shared" si="132"/>
        <v/>
      </c>
      <c r="BZ581" t="str">
        <f t="shared" si="133"/>
        <v/>
      </c>
      <c r="CA581" t="str">
        <f t="shared" si="134"/>
        <v/>
      </c>
      <c r="CB581" s="224">
        <v>575</v>
      </c>
      <c r="CC581" s="3" t="str">
        <f>IF('DATA ENTRY'!CK580="","",IF('DATA ENTRY'!B580="","",IF(AND($CD$4='DATA ENTRY'!CK580,$CG$4='DATA ENTRY'!D580),'DATA ENTRY'!B580,"")))</f>
        <v/>
      </c>
      <c r="CD581" s="3" t="str">
        <f>IF('DATA ENTRY'!CK580="","",IF('DATA ENTRY'!C580="","",IF(AND($CD$4='DATA ENTRY'!CK580,$CG$4='DATA ENTRY'!D580),'DATA ENTRY'!C580,"")))</f>
        <v/>
      </c>
      <c r="CE581" s="4" t="str">
        <f>IF('DATA ENTRY'!CK580="","",IF('DATA ENTRY'!I580="","",IF(AND($CD$4='DATA ENTRY'!CK580,$CG$4='DATA ENTRY'!D580),'DATA ENTRY'!I580,"")))</f>
        <v/>
      </c>
      <c r="CF581" s="4" t="str">
        <f>IF('DATA ENTRY'!CK580="","",IF('DATA ENTRY'!CK580="","",IF(AND($CD$4='DATA ENTRY'!CK580,$CG$4='DATA ENTRY'!D580),'DATA ENTRY'!CK580,"")))</f>
        <v/>
      </c>
      <c r="CG581" s="3" t="str">
        <f>IF('DATA ENTRY'!CK580="","",IF('DATA ENTRY'!N580="","",IF(AND($CD$4='DATA ENTRY'!CK580,$CG$4='DATA ENTRY'!D580),'DATA ENTRY'!N580,"")))</f>
        <v/>
      </c>
      <c r="CH581" s="107" t="str">
        <f>IF('DATA ENTRY'!CK580="","",IF('DATA ENTRY'!O580="","",IF(AND($CD$4='DATA ENTRY'!CK580,$CG$4='DATA ENTRY'!D580),'DATA ENTRY'!O580,"")))</f>
        <v/>
      </c>
      <c r="CI581" s="3" t="str">
        <f>IF('DATA ENTRY'!CK580="","",IF('DATA ENTRY'!P580="","",IF(AND($CD$4='DATA ENTRY'!CK580,$CG$4='DATA ENTRY'!D580),'DATA ENTRY'!P580,"")))</f>
        <v/>
      </c>
      <c r="CJ581" s="107" t="str">
        <f>IF('DATA ENTRY'!CK580="","",IF('DATA ENTRY'!Q580="","",IF(AND($CD$4='DATA ENTRY'!CK580,$CG$4='DATA ENTRY'!D580),'DATA ENTRY'!Q580,"")))</f>
        <v/>
      </c>
      <c r="CK581" s="3" t="str">
        <f>IF('DATA ENTRY'!CK580="","",IF('DATA ENTRY'!R580="","",IF(AND($CD$4='DATA ENTRY'!CK580,$CG$4='DATA ENTRY'!D580),'DATA ENTRY'!R580,"")))</f>
        <v/>
      </c>
      <c r="CL581" s="3" t="str">
        <f>IF('DATA ENTRY'!CK580="","",IF('DATA ENTRY'!S580="","",IF(AND($CD$4='DATA ENTRY'!CK580,$CG$4='DATA ENTRY'!D580),'DATA ENTRY'!S580,"")))</f>
        <v/>
      </c>
      <c r="CM581" s="3" t="str">
        <f>IF('DATA ENTRY'!CK580="","",IF('DATA ENTRY'!E580="","",IF(AND($CD$4='DATA ENTRY'!CK580,$CG$4='DATA ENTRY'!D580),'DATA ENTRY'!E580,"")))</f>
        <v/>
      </c>
      <c r="CN581" s="3" t="str">
        <f>IF('DATA ENTRY'!CK580="","",IF('DATA ENTRY'!W580="","",IF(AND($CD$4='DATA ENTRY'!CK580,$CG$4='DATA ENTRY'!D580),'DATA ENTRY'!W580,"")))</f>
        <v/>
      </c>
      <c r="CO581" s="3" t="str">
        <f>IF('DATA ENTRY'!CK580="","",IF('DATA ENTRY'!X580="","",IF(AND($CD$4='DATA ENTRY'!CK580,$CG$4='DATA ENTRY'!D580),'DATA ENTRY'!X580,"")))</f>
        <v/>
      </c>
      <c r="CP581" s="108" t="str">
        <f t="shared" si="135"/>
        <v/>
      </c>
      <c r="CQ581" s="108" t="str">
        <f>IF('DATA ENTRY'!CK580="","",IF('DATA ENTRY'!G580="","",IF(AND($CD$4='DATA ENTRY'!CK580,$CG$4='DATA ENTRY'!D580),'DATA ENTRY'!G580,"")))</f>
        <v/>
      </c>
      <c r="CR581" s="230" t="str">
        <f>IF('DATA ENTRY'!CK580="","",IF('DATA ENTRY'!D580="","",IF(AND($CD$4='DATA ENTRY'!CK580,$CG$4='DATA ENTRY'!D580),'DATA ENTRY'!D580,"")))</f>
        <v/>
      </c>
      <c r="CS581">
        <f t="shared" si="136"/>
        <v>0</v>
      </c>
      <c r="CT581">
        <f t="shared" si="137"/>
        <v>0</v>
      </c>
      <c r="CV581" s="139"/>
      <c r="CX581">
        <f t="shared" si="138"/>
        <v>0</v>
      </c>
      <c r="DB581" t="str">
        <f t="shared" si="145"/>
        <v/>
      </c>
      <c r="DC581" t="str">
        <f t="shared" si="146"/>
        <v/>
      </c>
      <c r="DD581" s="224">
        <v>575</v>
      </c>
      <c r="DE581" s="3" t="str">
        <f>IF('DATA ENTRY'!CK580="","",IF('DATA ENTRY'!B580="","",IF(AND($DF$4='DATA ENTRY'!D580),'DATA ENTRY'!B580,"")))</f>
        <v/>
      </c>
      <c r="DF581" s="3" t="str">
        <f>IF('DATA ENTRY'!CK580="","",IF('DATA ENTRY'!C580="","",IF(AND($DF$4='DATA ENTRY'!D580),'DATA ENTRY'!C580,"")))</f>
        <v/>
      </c>
      <c r="DG581" s="4" t="str">
        <f>IF('DATA ENTRY'!CK580="","",IF('DATA ENTRY'!I580="","",IF(AND($DF$4='DATA ENTRY'!D580),'DATA ENTRY'!I580,"")))</f>
        <v/>
      </c>
      <c r="DH581" s="4" t="str">
        <f>IF('DATA ENTRY'!CK580="","",IF('DATA ENTRY'!CK580="","",IF(AND($DF$4='DATA ENTRY'!D580),'DATA ENTRY'!CK580,"")))</f>
        <v/>
      </c>
      <c r="DI581" s="3" t="str">
        <f>IF('DATA ENTRY'!CK580="","",IF('DATA ENTRY'!N580="","",IF(AND($DF$4='DATA ENTRY'!D580),'DATA ENTRY'!N580,"")))</f>
        <v/>
      </c>
      <c r="DJ581" s="107" t="str">
        <f>IF('DATA ENTRY'!CK580="","",IF('DATA ENTRY'!O580="","",IF(AND($DF$4='DATA ENTRY'!D580),'DATA ENTRY'!O580,"")))</f>
        <v/>
      </c>
      <c r="DK581" s="3" t="str">
        <f>IF('DATA ENTRY'!CK580="","",IF('DATA ENTRY'!P580="","",IF(AND($DF$4='DATA ENTRY'!D580),'DATA ENTRY'!P580,"")))</f>
        <v/>
      </c>
      <c r="DL581" s="107" t="str">
        <f>IF('DATA ENTRY'!CK580="","",IF('DATA ENTRY'!Q580="","",IF(AND($DF$4='DATA ENTRY'!D580),'DATA ENTRY'!Q580,"")))</f>
        <v/>
      </c>
      <c r="DM581" s="3" t="str">
        <f>IF('DATA ENTRY'!CK580="","",IF('DATA ENTRY'!R580="","",IF(AND($DF$4='DATA ENTRY'!D580),'DATA ENTRY'!R580,"")))</f>
        <v/>
      </c>
      <c r="DN581" s="107" t="str">
        <f>IF('DATA ENTRY'!CK580="","",IF('DATA ENTRY'!S580="","",IF(AND($DF$4='DATA ENTRY'!D580),'DATA ENTRY'!S580,"")))</f>
        <v/>
      </c>
      <c r="DO581" s="3" t="str">
        <f>IF('DATA ENTRY'!CK580="","",IF('DATA ENTRY'!E580="","",IF(AND($DF$4='DATA ENTRY'!D580),'DATA ENTRY'!E580,"")))</f>
        <v/>
      </c>
      <c r="DP581" s="3" t="str">
        <f>IF('DATA ENTRY'!CK580="","",IF('DATA ENTRY'!D580="","",IF(AND($DF$4='DATA ENTRY'!D580),'DATA ENTRY'!D580,"")))</f>
        <v/>
      </c>
      <c r="DQ581" s="3" t="str">
        <f>IF('DATA ENTRY'!CK580="","",IF('DATA ENTRY'!W580="","",IF(AND($DF$4='DATA ENTRY'!D580),'DATA ENTRY'!W580,"")))</f>
        <v/>
      </c>
      <c r="DR581" s="3" t="str">
        <f>IF('DATA ENTRY'!CK580="","",IF('DATA ENTRY'!X580="","",IF(AND($DF$4='DATA ENTRY'!D580),'DATA ENTRY'!X580,"")))</f>
        <v/>
      </c>
      <c r="DS581" s="108" t="str">
        <f t="shared" si="139"/>
        <v/>
      </c>
      <c r="DT581" s="108" t="str">
        <f>IF('DATA ENTRY'!CK580="","",IF('DATA ENTRY'!D580="","",IF(AND($DF$4='DATA ENTRY'!D580),'DATA ENTRY'!G580,"")))</f>
        <v/>
      </c>
      <c r="DY581">
        <f t="shared" si="140"/>
        <v>0</v>
      </c>
      <c r="EB581" t="str">
        <f t="shared" si="141"/>
        <v/>
      </c>
      <c r="EC581" t="str">
        <f t="shared" si="142"/>
        <v/>
      </c>
      <c r="ED581" s="224">
        <v>575</v>
      </c>
      <c r="EE581" s="3" t="str">
        <f>IF('DATA ENTRY'!CK580="","",IF('DATA ENTRY'!B580="","",IF(AND($EF$4='DATA ENTRY'!G580,$EH$4='DATA ENTRY'!F580),'DATA ENTRY'!B580,"")))</f>
        <v/>
      </c>
      <c r="EF581" s="3" t="str">
        <f>IF('DATA ENTRY'!CK580="","",IF('DATA ENTRY'!C580="","",IF(AND($EF$4='DATA ENTRY'!G580,$EH$4='DATA ENTRY'!F580),'DATA ENTRY'!C580,"")))</f>
        <v/>
      </c>
      <c r="EG581" s="4" t="str">
        <f>IF('DATA ENTRY'!CK580="","",IF('DATA ENTRY'!I580="","",IF(AND($EF$4='DATA ENTRY'!G580,$EH$4='DATA ENTRY'!F580),'DATA ENTRY'!I580,"")))</f>
        <v/>
      </c>
      <c r="EH581" s="4" t="str">
        <f>IF('DATA ENTRY'!CK580="","",IF('DATA ENTRY'!CK580="","",IF(AND($EF$4='DATA ENTRY'!G580,$EH$4='DATA ENTRY'!F580),'DATA ENTRY'!CK580,"")))</f>
        <v/>
      </c>
      <c r="EI581" s="3" t="str">
        <f>IF('DATA ENTRY'!CK580="","",IF('DATA ENTRY'!N580="","",IF(AND($EF$4='DATA ENTRY'!G580,$EH$4='DATA ENTRY'!F580),'DATA ENTRY'!N580,"")))</f>
        <v/>
      </c>
      <c r="EJ581" s="107" t="str">
        <f>IF('DATA ENTRY'!CK580="","",IF('DATA ENTRY'!O580="","",IF(AND($EF$4='DATA ENTRY'!G580,$EH$4='DATA ENTRY'!F580),'DATA ENTRY'!O580,"")))</f>
        <v/>
      </c>
      <c r="EK581" s="3" t="str">
        <f>IF('DATA ENTRY'!CK580="","",IF('DATA ENTRY'!P580="","",IF(AND($EF$4='DATA ENTRY'!G580,$EH$4='DATA ENTRY'!F580),'DATA ENTRY'!P580,"")))</f>
        <v/>
      </c>
      <c r="EL581" s="107" t="str">
        <f>IF('DATA ENTRY'!CK580="","",IF('DATA ENTRY'!Q580="","",IF(AND($EF$4='DATA ENTRY'!G580,$EH$4='DATA ENTRY'!F580),'DATA ENTRY'!Q580,"")))</f>
        <v/>
      </c>
      <c r="EM581" s="3" t="str">
        <f>IF('DATA ENTRY'!CK580="","",IF('DATA ENTRY'!R580="","",IF(AND($EF$4='DATA ENTRY'!G580,$EH$4='DATA ENTRY'!F580),'DATA ENTRY'!R580,"")))</f>
        <v/>
      </c>
      <c r="EN581" s="107" t="str">
        <f>IF('DATA ENTRY'!CK580="","",IF('DATA ENTRY'!S580="","",IF(AND($EF$4='DATA ENTRY'!G580,$EH$4='DATA ENTRY'!F580),'DATA ENTRY'!S580,"")))</f>
        <v/>
      </c>
      <c r="EO581" s="3" t="str">
        <f>IF('DATA ENTRY'!CK580="","",IF('DATA ENTRY'!E580="","",IF(AND($EF$4='DATA ENTRY'!G580,$EH$4='DATA ENTRY'!F580),'DATA ENTRY'!E580,"")))</f>
        <v/>
      </c>
      <c r="EP581" s="3" t="str">
        <f>IF('DATA ENTRY'!CK580="","",IF('DATA ENTRY'!D580="","",IF(AND($EF$4='DATA ENTRY'!G580,$EH$4='DATA ENTRY'!F580),'DATA ENTRY'!D580,"")))</f>
        <v/>
      </c>
      <c r="EQ581" s="3" t="str">
        <f>IF('DATA ENTRY'!CK580="","",IF('DATA ENTRY'!W580="","",IF(AND($EF$4='DATA ENTRY'!G580,$EH$4='DATA ENTRY'!F580),'DATA ENTRY'!W580,"")))</f>
        <v/>
      </c>
      <c r="ER581" s="3" t="str">
        <f>IF('DATA ENTRY'!CK580="","",IF('DATA ENTRY'!X580="","",IF(AND($EF$4='DATA ENTRY'!G580,$EH$4='DATA ENTRY'!F580),'DATA ENTRY'!X580,"")))</f>
        <v/>
      </c>
      <c r="ES581" s="108" t="str">
        <f t="shared" si="143"/>
        <v/>
      </c>
      <c r="ET581" s="108" t="str">
        <f>IF('DATA ENTRY'!CK580="","",IF('DATA ENTRY'!D580="","",IF(AND($EF$4='DATA ENTRY'!G580,$EH$4='DATA ENTRY'!F580),'DATA ENTRY'!G580,"")))</f>
        <v/>
      </c>
      <c r="EY581">
        <f t="shared" si="144"/>
        <v>0</v>
      </c>
    </row>
    <row r="582" spans="1:155">
      <c r="A582" t="str">
        <f>IF(S582=0,"",1+(MAX($A$7:A581)))</f>
        <v/>
      </c>
      <c r="B582" s="224">
        <v>576</v>
      </c>
      <c r="C582" s="3" t="str">
        <f>IF('DATA ENTRY'!CK581="","",IF('DATA ENTRY'!B581="","",IF($D$4="All Post",'DATA ENTRY'!B581,IF(AND($D$4='DATA ENTRY'!CK581),'DATA ENTRY'!B581,""))))</f>
        <v/>
      </c>
      <c r="D582" s="3" t="str">
        <f>IF('DATA ENTRY'!CK581="","",IF('DATA ENTRY'!C581="","",IF($D$4="All Post",'DATA ENTRY'!C581,IF(AND($D$4='DATA ENTRY'!CK581),'DATA ENTRY'!C581,""))))</f>
        <v/>
      </c>
      <c r="E582" s="4" t="str">
        <f>IF('DATA ENTRY'!CK581="","",IF('DATA ENTRY'!I581="","",IF($D$4="All Post",'DATA ENTRY'!I581,IF(AND($D$4='DATA ENTRY'!CK581),'DATA ENTRY'!I581,""))))</f>
        <v/>
      </c>
      <c r="F582" s="4" t="str">
        <f>IF('DATA ENTRY'!CK581="","",IF('DATA ENTRY'!CK581="","",IF($D$4="All Post",'DATA ENTRY'!CK581,IF(AND($D$4='DATA ENTRY'!CK581),'DATA ENTRY'!CK581,""))))</f>
        <v/>
      </c>
      <c r="G582" s="3" t="str">
        <f>IF('DATA ENTRY'!CK581="","",IF('DATA ENTRY'!N581="","",IF($D$4="All Post",'DATA ENTRY'!N581,IF(AND($D$4='DATA ENTRY'!CK581),'DATA ENTRY'!N581,""))))</f>
        <v/>
      </c>
      <c r="H582" s="107" t="str">
        <f>IF('DATA ENTRY'!CK581="","",IF('DATA ENTRY'!O581="","",IF($D$4="All Post",'DATA ENTRY'!O581,IF(AND($D$4='DATA ENTRY'!CK581),'DATA ENTRY'!O581,""))))</f>
        <v/>
      </c>
      <c r="I582" s="3" t="str">
        <f>IF('DATA ENTRY'!CK581="","",IF('DATA ENTRY'!P581="","",IF($D$4="All Post",'DATA ENTRY'!P581,IF(AND($D$4='DATA ENTRY'!CK581),'DATA ENTRY'!P581,""))))</f>
        <v/>
      </c>
      <c r="J582" s="107" t="str">
        <f>IF('DATA ENTRY'!CK581="","",IF('DATA ENTRY'!Q581="","",IF($D$4="All Post",'DATA ENTRY'!Q581,IF(AND($D$4='DATA ENTRY'!CK581),'DATA ENTRY'!Q581,""))))</f>
        <v/>
      </c>
      <c r="K582" s="3" t="str">
        <f>IF('DATA ENTRY'!CK581="","",IF('DATA ENTRY'!R581="","",IF($D$4="All Post",'DATA ENTRY'!R581,IF(AND($D$4='DATA ENTRY'!CK581),'DATA ENTRY'!R581,""))))</f>
        <v/>
      </c>
      <c r="L582" s="3" t="str">
        <f>IF('DATA ENTRY'!CK581="","",IF('DATA ENTRY'!S581="","",IF($D$4="All Post",'DATA ENTRY'!S581,IF(AND($D$4='DATA ENTRY'!CK581),'DATA ENTRY'!S581,""))))</f>
        <v/>
      </c>
      <c r="M582" s="3" t="str">
        <f>IF('DATA ENTRY'!CK581="","",IF('DATA ENTRY'!E581="","",IF($D$4="All Post",'DATA ENTRY'!E581,IF(AND($D$4='DATA ENTRY'!CK581),'DATA ENTRY'!E581,""))))</f>
        <v/>
      </c>
      <c r="N582" s="3" t="str">
        <f>IF('DATA ENTRY'!CK581="","",IF('DATA ENTRY'!W581="","",IF($D$4="All Post",'DATA ENTRY'!W581,IF(AND($D$4='DATA ENTRY'!CK581),'DATA ENTRY'!W581,""))))</f>
        <v/>
      </c>
      <c r="O582" s="3" t="str">
        <f>IF('DATA ENTRY'!CK581="","",IF('DATA ENTRY'!X581="","",IF($D$4="All Post",'DATA ENTRY'!X581,IF(AND($D$4='DATA ENTRY'!CK581),'DATA ENTRY'!X581,""))))</f>
        <v/>
      </c>
      <c r="P582" s="3" t="str">
        <f>IF('DATA ENTRY'!CK581="","",IF('DATA ENTRY'!G581="","",IF($D$4="All Post",'DATA ENTRY'!G581,IF(AND($D$4='DATA ENTRY'!CK581),'DATA ENTRY'!G581,""))))</f>
        <v/>
      </c>
      <c r="S582">
        <f t="shared" si="131"/>
        <v>0</v>
      </c>
      <c r="T582" t="str">
        <f t="shared" si="132"/>
        <v/>
      </c>
      <c r="BZ582" t="str">
        <f t="shared" si="133"/>
        <v/>
      </c>
      <c r="CA582" t="str">
        <f t="shared" si="134"/>
        <v/>
      </c>
      <c r="CB582" s="224">
        <v>576</v>
      </c>
      <c r="CC582" s="3" t="str">
        <f>IF('DATA ENTRY'!CK581="","",IF('DATA ENTRY'!B581="","",IF(AND($CD$4='DATA ENTRY'!CK581,$CG$4='DATA ENTRY'!D581),'DATA ENTRY'!B581,"")))</f>
        <v/>
      </c>
      <c r="CD582" s="3" t="str">
        <f>IF('DATA ENTRY'!CK581="","",IF('DATA ENTRY'!C581="","",IF(AND($CD$4='DATA ENTRY'!CK581,$CG$4='DATA ENTRY'!D581),'DATA ENTRY'!C581,"")))</f>
        <v/>
      </c>
      <c r="CE582" s="4" t="str">
        <f>IF('DATA ENTRY'!CK581="","",IF('DATA ENTRY'!I581="","",IF(AND($CD$4='DATA ENTRY'!CK581,$CG$4='DATA ENTRY'!D581),'DATA ENTRY'!I581,"")))</f>
        <v/>
      </c>
      <c r="CF582" s="4" t="str">
        <f>IF('DATA ENTRY'!CK581="","",IF('DATA ENTRY'!CK581="","",IF(AND($CD$4='DATA ENTRY'!CK581,$CG$4='DATA ENTRY'!D581),'DATA ENTRY'!CK581,"")))</f>
        <v/>
      </c>
      <c r="CG582" s="3" t="str">
        <f>IF('DATA ENTRY'!CK581="","",IF('DATA ENTRY'!N581="","",IF(AND($CD$4='DATA ENTRY'!CK581,$CG$4='DATA ENTRY'!D581),'DATA ENTRY'!N581,"")))</f>
        <v/>
      </c>
      <c r="CH582" s="107" t="str">
        <f>IF('DATA ENTRY'!CK581="","",IF('DATA ENTRY'!O581="","",IF(AND($CD$4='DATA ENTRY'!CK581,$CG$4='DATA ENTRY'!D581),'DATA ENTRY'!O581,"")))</f>
        <v/>
      </c>
      <c r="CI582" s="3" t="str">
        <f>IF('DATA ENTRY'!CK581="","",IF('DATA ENTRY'!P581="","",IF(AND($CD$4='DATA ENTRY'!CK581,$CG$4='DATA ENTRY'!D581),'DATA ENTRY'!P581,"")))</f>
        <v/>
      </c>
      <c r="CJ582" s="107" t="str">
        <f>IF('DATA ENTRY'!CK581="","",IF('DATA ENTRY'!Q581="","",IF(AND($CD$4='DATA ENTRY'!CK581,$CG$4='DATA ENTRY'!D581),'DATA ENTRY'!Q581,"")))</f>
        <v/>
      </c>
      <c r="CK582" s="3" t="str">
        <f>IF('DATA ENTRY'!CK581="","",IF('DATA ENTRY'!R581="","",IF(AND($CD$4='DATA ENTRY'!CK581,$CG$4='DATA ENTRY'!D581),'DATA ENTRY'!R581,"")))</f>
        <v/>
      </c>
      <c r="CL582" s="3" t="str">
        <f>IF('DATA ENTRY'!CK581="","",IF('DATA ENTRY'!S581="","",IF(AND($CD$4='DATA ENTRY'!CK581,$CG$4='DATA ENTRY'!D581),'DATA ENTRY'!S581,"")))</f>
        <v/>
      </c>
      <c r="CM582" s="3" t="str">
        <f>IF('DATA ENTRY'!CK581="","",IF('DATA ENTRY'!E581="","",IF(AND($CD$4='DATA ENTRY'!CK581,$CG$4='DATA ENTRY'!D581),'DATA ENTRY'!E581,"")))</f>
        <v/>
      </c>
      <c r="CN582" s="3" t="str">
        <f>IF('DATA ENTRY'!CK581="","",IF('DATA ENTRY'!W581="","",IF(AND($CD$4='DATA ENTRY'!CK581,$CG$4='DATA ENTRY'!D581),'DATA ENTRY'!W581,"")))</f>
        <v/>
      </c>
      <c r="CO582" s="3" t="str">
        <f>IF('DATA ENTRY'!CK581="","",IF('DATA ENTRY'!X581="","",IF(AND($CD$4='DATA ENTRY'!CK581,$CG$4='DATA ENTRY'!D581),'DATA ENTRY'!X581,"")))</f>
        <v/>
      </c>
      <c r="CP582" s="108" t="str">
        <f t="shared" si="135"/>
        <v/>
      </c>
      <c r="CQ582" s="108" t="str">
        <f>IF('DATA ENTRY'!CK581="","",IF('DATA ENTRY'!G581="","",IF(AND($CD$4='DATA ENTRY'!CK581,$CG$4='DATA ENTRY'!D581),'DATA ENTRY'!G581,"")))</f>
        <v/>
      </c>
      <c r="CR582" s="230" t="str">
        <f>IF('DATA ENTRY'!CK581="","",IF('DATA ENTRY'!D581="","",IF(AND($CD$4='DATA ENTRY'!CK581,$CG$4='DATA ENTRY'!D581),'DATA ENTRY'!D581,"")))</f>
        <v/>
      </c>
      <c r="CS582">
        <f t="shared" si="136"/>
        <v>0</v>
      </c>
      <c r="CT582">
        <f t="shared" si="137"/>
        <v>0</v>
      </c>
      <c r="CV582" s="139"/>
      <c r="CX582">
        <f t="shared" si="138"/>
        <v>0</v>
      </c>
      <c r="DB582" t="str">
        <f t="shared" si="145"/>
        <v/>
      </c>
      <c r="DC582" t="str">
        <f t="shared" si="146"/>
        <v/>
      </c>
      <c r="DD582" s="224">
        <v>576</v>
      </c>
      <c r="DE582" s="3" t="str">
        <f>IF('DATA ENTRY'!CK581="","",IF('DATA ENTRY'!B581="","",IF(AND($DF$4='DATA ENTRY'!D581),'DATA ENTRY'!B581,"")))</f>
        <v/>
      </c>
      <c r="DF582" s="3" t="str">
        <f>IF('DATA ENTRY'!CK581="","",IF('DATA ENTRY'!C581="","",IF(AND($DF$4='DATA ENTRY'!D581),'DATA ENTRY'!C581,"")))</f>
        <v/>
      </c>
      <c r="DG582" s="4" t="str">
        <f>IF('DATA ENTRY'!CK581="","",IF('DATA ENTRY'!I581="","",IF(AND($DF$4='DATA ENTRY'!D581),'DATA ENTRY'!I581,"")))</f>
        <v/>
      </c>
      <c r="DH582" s="4" t="str">
        <f>IF('DATA ENTRY'!CK581="","",IF('DATA ENTRY'!CK581="","",IF(AND($DF$4='DATA ENTRY'!D581),'DATA ENTRY'!CK581,"")))</f>
        <v/>
      </c>
      <c r="DI582" s="3" t="str">
        <f>IF('DATA ENTRY'!CK581="","",IF('DATA ENTRY'!N581="","",IF(AND($DF$4='DATA ENTRY'!D581),'DATA ENTRY'!N581,"")))</f>
        <v/>
      </c>
      <c r="DJ582" s="107" t="str">
        <f>IF('DATA ENTRY'!CK581="","",IF('DATA ENTRY'!O581="","",IF(AND($DF$4='DATA ENTRY'!D581),'DATA ENTRY'!O581,"")))</f>
        <v/>
      </c>
      <c r="DK582" s="3" t="str">
        <f>IF('DATA ENTRY'!CK581="","",IF('DATA ENTRY'!P581="","",IF(AND($DF$4='DATA ENTRY'!D581),'DATA ENTRY'!P581,"")))</f>
        <v/>
      </c>
      <c r="DL582" s="107" t="str">
        <f>IF('DATA ENTRY'!CK581="","",IF('DATA ENTRY'!Q581="","",IF(AND($DF$4='DATA ENTRY'!D581),'DATA ENTRY'!Q581,"")))</f>
        <v/>
      </c>
      <c r="DM582" s="3" t="str">
        <f>IF('DATA ENTRY'!CK581="","",IF('DATA ENTRY'!R581="","",IF(AND($DF$4='DATA ENTRY'!D581),'DATA ENTRY'!R581,"")))</f>
        <v/>
      </c>
      <c r="DN582" s="107" t="str">
        <f>IF('DATA ENTRY'!CK581="","",IF('DATA ENTRY'!S581="","",IF(AND($DF$4='DATA ENTRY'!D581),'DATA ENTRY'!S581,"")))</f>
        <v/>
      </c>
      <c r="DO582" s="3" t="str">
        <f>IF('DATA ENTRY'!CK581="","",IF('DATA ENTRY'!E581="","",IF(AND($DF$4='DATA ENTRY'!D581),'DATA ENTRY'!E581,"")))</f>
        <v/>
      </c>
      <c r="DP582" s="3" t="str">
        <f>IF('DATA ENTRY'!CK581="","",IF('DATA ENTRY'!D581="","",IF(AND($DF$4='DATA ENTRY'!D581),'DATA ENTRY'!D581,"")))</f>
        <v/>
      </c>
      <c r="DQ582" s="3" t="str">
        <f>IF('DATA ENTRY'!CK581="","",IF('DATA ENTRY'!W581="","",IF(AND($DF$4='DATA ENTRY'!D581),'DATA ENTRY'!W581,"")))</f>
        <v/>
      </c>
      <c r="DR582" s="3" t="str">
        <f>IF('DATA ENTRY'!CK581="","",IF('DATA ENTRY'!X581="","",IF(AND($DF$4='DATA ENTRY'!D581),'DATA ENTRY'!X581,"")))</f>
        <v/>
      </c>
      <c r="DS582" s="108" t="str">
        <f t="shared" si="139"/>
        <v/>
      </c>
      <c r="DT582" s="108" t="str">
        <f>IF('DATA ENTRY'!CK581="","",IF('DATA ENTRY'!D581="","",IF(AND($DF$4='DATA ENTRY'!D581),'DATA ENTRY'!G581,"")))</f>
        <v/>
      </c>
      <c r="DY582">
        <f t="shared" si="140"/>
        <v>0</v>
      </c>
      <c r="EB582" t="str">
        <f t="shared" si="141"/>
        <v/>
      </c>
      <c r="EC582" t="str">
        <f t="shared" si="142"/>
        <v/>
      </c>
      <c r="ED582" s="224">
        <v>576</v>
      </c>
      <c r="EE582" s="3" t="str">
        <f>IF('DATA ENTRY'!CK581="","",IF('DATA ENTRY'!B581="","",IF(AND($EF$4='DATA ENTRY'!G581,$EH$4='DATA ENTRY'!F581),'DATA ENTRY'!B581,"")))</f>
        <v/>
      </c>
      <c r="EF582" s="3" t="str">
        <f>IF('DATA ENTRY'!CK581="","",IF('DATA ENTRY'!C581="","",IF(AND($EF$4='DATA ENTRY'!G581,$EH$4='DATA ENTRY'!F581),'DATA ENTRY'!C581,"")))</f>
        <v/>
      </c>
      <c r="EG582" s="4" t="str">
        <f>IF('DATA ENTRY'!CK581="","",IF('DATA ENTRY'!I581="","",IF(AND($EF$4='DATA ENTRY'!G581,$EH$4='DATA ENTRY'!F581),'DATA ENTRY'!I581,"")))</f>
        <v/>
      </c>
      <c r="EH582" s="4" t="str">
        <f>IF('DATA ENTRY'!CK581="","",IF('DATA ENTRY'!CK581="","",IF(AND($EF$4='DATA ENTRY'!G581,$EH$4='DATA ENTRY'!F581),'DATA ENTRY'!CK581,"")))</f>
        <v/>
      </c>
      <c r="EI582" s="3" t="str">
        <f>IF('DATA ENTRY'!CK581="","",IF('DATA ENTRY'!N581="","",IF(AND($EF$4='DATA ENTRY'!G581,$EH$4='DATA ENTRY'!F581),'DATA ENTRY'!N581,"")))</f>
        <v/>
      </c>
      <c r="EJ582" s="107" t="str">
        <f>IF('DATA ENTRY'!CK581="","",IF('DATA ENTRY'!O581="","",IF(AND($EF$4='DATA ENTRY'!G581,$EH$4='DATA ENTRY'!F581),'DATA ENTRY'!O581,"")))</f>
        <v/>
      </c>
      <c r="EK582" s="3" t="str">
        <f>IF('DATA ENTRY'!CK581="","",IF('DATA ENTRY'!P581="","",IF(AND($EF$4='DATA ENTRY'!G581,$EH$4='DATA ENTRY'!F581),'DATA ENTRY'!P581,"")))</f>
        <v/>
      </c>
      <c r="EL582" s="107" t="str">
        <f>IF('DATA ENTRY'!CK581="","",IF('DATA ENTRY'!Q581="","",IF(AND($EF$4='DATA ENTRY'!G581,$EH$4='DATA ENTRY'!F581),'DATA ENTRY'!Q581,"")))</f>
        <v/>
      </c>
      <c r="EM582" s="3" t="str">
        <f>IF('DATA ENTRY'!CK581="","",IF('DATA ENTRY'!R581="","",IF(AND($EF$4='DATA ENTRY'!G581,$EH$4='DATA ENTRY'!F581),'DATA ENTRY'!R581,"")))</f>
        <v/>
      </c>
      <c r="EN582" s="107" t="str">
        <f>IF('DATA ENTRY'!CK581="","",IF('DATA ENTRY'!S581="","",IF(AND($EF$4='DATA ENTRY'!G581,$EH$4='DATA ENTRY'!F581),'DATA ENTRY'!S581,"")))</f>
        <v/>
      </c>
      <c r="EO582" s="3" t="str">
        <f>IF('DATA ENTRY'!CK581="","",IF('DATA ENTRY'!E581="","",IF(AND($EF$4='DATA ENTRY'!G581,$EH$4='DATA ENTRY'!F581),'DATA ENTRY'!E581,"")))</f>
        <v/>
      </c>
      <c r="EP582" s="3" t="str">
        <f>IF('DATA ENTRY'!CK581="","",IF('DATA ENTRY'!D581="","",IF(AND($EF$4='DATA ENTRY'!G581,$EH$4='DATA ENTRY'!F581),'DATA ENTRY'!D581,"")))</f>
        <v/>
      </c>
      <c r="EQ582" s="3" t="str">
        <f>IF('DATA ENTRY'!CK581="","",IF('DATA ENTRY'!W581="","",IF(AND($EF$4='DATA ENTRY'!G581,$EH$4='DATA ENTRY'!F581),'DATA ENTRY'!W581,"")))</f>
        <v/>
      </c>
      <c r="ER582" s="3" t="str">
        <f>IF('DATA ENTRY'!CK581="","",IF('DATA ENTRY'!X581="","",IF(AND($EF$4='DATA ENTRY'!G581,$EH$4='DATA ENTRY'!F581),'DATA ENTRY'!X581,"")))</f>
        <v/>
      </c>
      <c r="ES582" s="108" t="str">
        <f t="shared" si="143"/>
        <v/>
      </c>
      <c r="ET582" s="108" t="str">
        <f>IF('DATA ENTRY'!CK581="","",IF('DATA ENTRY'!D581="","",IF(AND($EF$4='DATA ENTRY'!G581,$EH$4='DATA ENTRY'!F581),'DATA ENTRY'!G581,"")))</f>
        <v/>
      </c>
      <c r="EY582">
        <f t="shared" si="144"/>
        <v>0</v>
      </c>
    </row>
    <row r="583" spans="1:155">
      <c r="A583" t="str">
        <f>IF(S583=0,"",1+(MAX($A$7:A582)))</f>
        <v/>
      </c>
      <c r="B583" s="224">
        <v>577</v>
      </c>
      <c r="C583" s="3" t="str">
        <f>IF('DATA ENTRY'!CK582="","",IF('DATA ENTRY'!B582="","",IF($D$4="All Post",'DATA ENTRY'!B582,IF(AND($D$4='DATA ENTRY'!CK582),'DATA ENTRY'!B582,""))))</f>
        <v/>
      </c>
      <c r="D583" s="3" t="str">
        <f>IF('DATA ENTRY'!CK582="","",IF('DATA ENTRY'!C582="","",IF($D$4="All Post",'DATA ENTRY'!C582,IF(AND($D$4='DATA ENTRY'!CK582),'DATA ENTRY'!C582,""))))</f>
        <v/>
      </c>
      <c r="E583" s="4" t="str">
        <f>IF('DATA ENTRY'!CK582="","",IF('DATA ENTRY'!I582="","",IF($D$4="All Post",'DATA ENTRY'!I582,IF(AND($D$4='DATA ENTRY'!CK582),'DATA ENTRY'!I582,""))))</f>
        <v/>
      </c>
      <c r="F583" s="4" t="str">
        <f>IF('DATA ENTRY'!CK582="","",IF('DATA ENTRY'!CK582="","",IF($D$4="All Post",'DATA ENTRY'!CK582,IF(AND($D$4='DATA ENTRY'!CK582),'DATA ENTRY'!CK582,""))))</f>
        <v/>
      </c>
      <c r="G583" s="3" t="str">
        <f>IF('DATA ENTRY'!CK582="","",IF('DATA ENTRY'!N582="","",IF($D$4="All Post",'DATA ENTRY'!N582,IF(AND($D$4='DATA ENTRY'!CK582),'DATA ENTRY'!N582,""))))</f>
        <v/>
      </c>
      <c r="H583" s="107" t="str">
        <f>IF('DATA ENTRY'!CK582="","",IF('DATA ENTRY'!O582="","",IF($D$4="All Post",'DATA ENTRY'!O582,IF(AND($D$4='DATA ENTRY'!CK582),'DATA ENTRY'!O582,""))))</f>
        <v/>
      </c>
      <c r="I583" s="3" t="str">
        <f>IF('DATA ENTRY'!CK582="","",IF('DATA ENTRY'!P582="","",IF($D$4="All Post",'DATA ENTRY'!P582,IF(AND($D$4='DATA ENTRY'!CK582),'DATA ENTRY'!P582,""))))</f>
        <v/>
      </c>
      <c r="J583" s="107" t="str">
        <f>IF('DATA ENTRY'!CK582="","",IF('DATA ENTRY'!Q582="","",IF($D$4="All Post",'DATA ENTRY'!Q582,IF(AND($D$4='DATA ENTRY'!CK582),'DATA ENTRY'!Q582,""))))</f>
        <v/>
      </c>
      <c r="K583" s="3" t="str">
        <f>IF('DATA ENTRY'!CK582="","",IF('DATA ENTRY'!R582="","",IF($D$4="All Post",'DATA ENTRY'!R582,IF(AND($D$4='DATA ENTRY'!CK582),'DATA ENTRY'!R582,""))))</f>
        <v/>
      </c>
      <c r="L583" s="3" t="str">
        <f>IF('DATA ENTRY'!CK582="","",IF('DATA ENTRY'!S582="","",IF($D$4="All Post",'DATA ENTRY'!S582,IF(AND($D$4='DATA ENTRY'!CK582),'DATA ENTRY'!S582,""))))</f>
        <v/>
      </c>
      <c r="M583" s="3" t="str">
        <f>IF('DATA ENTRY'!CK582="","",IF('DATA ENTRY'!E582="","",IF($D$4="All Post",'DATA ENTRY'!E582,IF(AND($D$4='DATA ENTRY'!CK582),'DATA ENTRY'!E582,""))))</f>
        <v/>
      </c>
      <c r="N583" s="3" t="str">
        <f>IF('DATA ENTRY'!CK582="","",IF('DATA ENTRY'!W582="","",IF($D$4="All Post",'DATA ENTRY'!W582,IF(AND($D$4='DATA ENTRY'!CK582),'DATA ENTRY'!W582,""))))</f>
        <v/>
      </c>
      <c r="O583" s="3" t="str">
        <f>IF('DATA ENTRY'!CK582="","",IF('DATA ENTRY'!X582="","",IF($D$4="All Post",'DATA ENTRY'!X582,IF(AND($D$4='DATA ENTRY'!CK582),'DATA ENTRY'!X582,""))))</f>
        <v/>
      </c>
      <c r="P583" s="3" t="str">
        <f>IF('DATA ENTRY'!CK582="","",IF('DATA ENTRY'!G582="","",IF($D$4="All Post",'DATA ENTRY'!G582,IF(AND($D$4='DATA ENTRY'!CK582),'DATA ENTRY'!G582,""))))</f>
        <v/>
      </c>
      <c r="S583">
        <f t="shared" si="131"/>
        <v>0</v>
      </c>
      <c r="T583" t="str">
        <f t="shared" si="132"/>
        <v/>
      </c>
      <c r="BZ583" t="str">
        <f t="shared" si="133"/>
        <v/>
      </c>
      <c r="CA583" t="str">
        <f t="shared" si="134"/>
        <v/>
      </c>
      <c r="CB583" s="224">
        <v>577</v>
      </c>
      <c r="CC583" s="3" t="str">
        <f>IF('DATA ENTRY'!CK582="","",IF('DATA ENTRY'!B582="","",IF(AND($CD$4='DATA ENTRY'!CK582,$CG$4='DATA ENTRY'!D582),'DATA ENTRY'!B582,"")))</f>
        <v/>
      </c>
      <c r="CD583" s="3" t="str">
        <f>IF('DATA ENTRY'!CK582="","",IF('DATA ENTRY'!C582="","",IF(AND($CD$4='DATA ENTRY'!CK582,$CG$4='DATA ENTRY'!D582),'DATA ENTRY'!C582,"")))</f>
        <v/>
      </c>
      <c r="CE583" s="4" t="str">
        <f>IF('DATA ENTRY'!CK582="","",IF('DATA ENTRY'!I582="","",IF(AND($CD$4='DATA ENTRY'!CK582,$CG$4='DATA ENTRY'!D582),'DATA ENTRY'!I582,"")))</f>
        <v/>
      </c>
      <c r="CF583" s="4" t="str">
        <f>IF('DATA ENTRY'!CK582="","",IF('DATA ENTRY'!CK582="","",IF(AND($CD$4='DATA ENTRY'!CK582,$CG$4='DATA ENTRY'!D582),'DATA ENTRY'!CK582,"")))</f>
        <v/>
      </c>
      <c r="CG583" s="3" t="str">
        <f>IF('DATA ENTRY'!CK582="","",IF('DATA ENTRY'!N582="","",IF(AND($CD$4='DATA ENTRY'!CK582,$CG$4='DATA ENTRY'!D582),'DATA ENTRY'!N582,"")))</f>
        <v/>
      </c>
      <c r="CH583" s="107" t="str">
        <f>IF('DATA ENTRY'!CK582="","",IF('DATA ENTRY'!O582="","",IF(AND($CD$4='DATA ENTRY'!CK582,$CG$4='DATA ENTRY'!D582),'DATA ENTRY'!O582,"")))</f>
        <v/>
      </c>
      <c r="CI583" s="3" t="str">
        <f>IF('DATA ENTRY'!CK582="","",IF('DATA ENTRY'!P582="","",IF(AND($CD$4='DATA ENTRY'!CK582,$CG$4='DATA ENTRY'!D582),'DATA ENTRY'!P582,"")))</f>
        <v/>
      </c>
      <c r="CJ583" s="107" t="str">
        <f>IF('DATA ENTRY'!CK582="","",IF('DATA ENTRY'!Q582="","",IF(AND($CD$4='DATA ENTRY'!CK582,$CG$4='DATA ENTRY'!D582),'DATA ENTRY'!Q582,"")))</f>
        <v/>
      </c>
      <c r="CK583" s="3" t="str">
        <f>IF('DATA ENTRY'!CK582="","",IF('DATA ENTRY'!R582="","",IF(AND($CD$4='DATA ENTRY'!CK582,$CG$4='DATA ENTRY'!D582),'DATA ENTRY'!R582,"")))</f>
        <v/>
      </c>
      <c r="CL583" s="3" t="str">
        <f>IF('DATA ENTRY'!CK582="","",IF('DATA ENTRY'!S582="","",IF(AND($CD$4='DATA ENTRY'!CK582,$CG$4='DATA ENTRY'!D582),'DATA ENTRY'!S582,"")))</f>
        <v/>
      </c>
      <c r="CM583" s="3" t="str">
        <f>IF('DATA ENTRY'!CK582="","",IF('DATA ENTRY'!E582="","",IF(AND($CD$4='DATA ENTRY'!CK582,$CG$4='DATA ENTRY'!D582),'DATA ENTRY'!E582,"")))</f>
        <v/>
      </c>
      <c r="CN583" s="3" t="str">
        <f>IF('DATA ENTRY'!CK582="","",IF('DATA ENTRY'!W582="","",IF(AND($CD$4='DATA ENTRY'!CK582,$CG$4='DATA ENTRY'!D582),'DATA ENTRY'!W582,"")))</f>
        <v/>
      </c>
      <c r="CO583" s="3" t="str">
        <f>IF('DATA ENTRY'!CK582="","",IF('DATA ENTRY'!X582="","",IF(AND($CD$4='DATA ENTRY'!CK582,$CG$4='DATA ENTRY'!D582),'DATA ENTRY'!X582,"")))</f>
        <v/>
      </c>
      <c r="CP583" s="108" t="str">
        <f t="shared" si="135"/>
        <v/>
      </c>
      <c r="CQ583" s="108" t="str">
        <f>IF('DATA ENTRY'!CK582="","",IF('DATA ENTRY'!G582="","",IF(AND($CD$4='DATA ENTRY'!CK582,$CG$4='DATA ENTRY'!D582),'DATA ENTRY'!G582,"")))</f>
        <v/>
      </c>
      <c r="CR583" s="230" t="str">
        <f>IF('DATA ENTRY'!CK582="","",IF('DATA ENTRY'!D582="","",IF(AND($CD$4='DATA ENTRY'!CK582,$CG$4='DATA ENTRY'!D582),'DATA ENTRY'!D582,"")))</f>
        <v/>
      </c>
      <c r="CS583">
        <f t="shared" si="136"/>
        <v>0</v>
      </c>
      <c r="CT583">
        <f t="shared" si="137"/>
        <v>0</v>
      </c>
      <c r="CV583" s="139"/>
      <c r="CX583">
        <f t="shared" si="138"/>
        <v>0</v>
      </c>
      <c r="DB583" t="str">
        <f t="shared" si="145"/>
        <v/>
      </c>
      <c r="DC583" t="str">
        <f t="shared" si="146"/>
        <v/>
      </c>
      <c r="DD583" s="224">
        <v>577</v>
      </c>
      <c r="DE583" s="3" t="str">
        <f>IF('DATA ENTRY'!CK582="","",IF('DATA ENTRY'!B582="","",IF(AND($DF$4='DATA ENTRY'!D582),'DATA ENTRY'!B582,"")))</f>
        <v/>
      </c>
      <c r="DF583" s="3" t="str">
        <f>IF('DATA ENTRY'!CK582="","",IF('DATA ENTRY'!C582="","",IF(AND($DF$4='DATA ENTRY'!D582),'DATA ENTRY'!C582,"")))</f>
        <v/>
      </c>
      <c r="DG583" s="4" t="str">
        <f>IF('DATA ENTRY'!CK582="","",IF('DATA ENTRY'!I582="","",IF(AND($DF$4='DATA ENTRY'!D582),'DATA ENTRY'!I582,"")))</f>
        <v/>
      </c>
      <c r="DH583" s="4" t="str">
        <f>IF('DATA ENTRY'!CK582="","",IF('DATA ENTRY'!CK582="","",IF(AND($DF$4='DATA ENTRY'!D582),'DATA ENTRY'!CK582,"")))</f>
        <v/>
      </c>
      <c r="DI583" s="3" t="str">
        <f>IF('DATA ENTRY'!CK582="","",IF('DATA ENTRY'!N582="","",IF(AND($DF$4='DATA ENTRY'!D582),'DATA ENTRY'!N582,"")))</f>
        <v/>
      </c>
      <c r="DJ583" s="107" t="str">
        <f>IF('DATA ENTRY'!CK582="","",IF('DATA ENTRY'!O582="","",IF(AND($DF$4='DATA ENTRY'!D582),'DATA ENTRY'!O582,"")))</f>
        <v/>
      </c>
      <c r="DK583" s="3" t="str">
        <f>IF('DATA ENTRY'!CK582="","",IF('DATA ENTRY'!P582="","",IF(AND($DF$4='DATA ENTRY'!D582),'DATA ENTRY'!P582,"")))</f>
        <v/>
      </c>
      <c r="DL583" s="107" t="str">
        <f>IF('DATA ENTRY'!CK582="","",IF('DATA ENTRY'!Q582="","",IF(AND($DF$4='DATA ENTRY'!D582),'DATA ENTRY'!Q582,"")))</f>
        <v/>
      </c>
      <c r="DM583" s="3" t="str">
        <f>IF('DATA ENTRY'!CK582="","",IF('DATA ENTRY'!R582="","",IF(AND($DF$4='DATA ENTRY'!D582),'DATA ENTRY'!R582,"")))</f>
        <v/>
      </c>
      <c r="DN583" s="107" t="str">
        <f>IF('DATA ENTRY'!CK582="","",IF('DATA ENTRY'!S582="","",IF(AND($DF$4='DATA ENTRY'!D582),'DATA ENTRY'!S582,"")))</f>
        <v/>
      </c>
      <c r="DO583" s="3" t="str">
        <f>IF('DATA ENTRY'!CK582="","",IF('DATA ENTRY'!E582="","",IF(AND($DF$4='DATA ENTRY'!D582),'DATA ENTRY'!E582,"")))</f>
        <v/>
      </c>
      <c r="DP583" s="3" t="str">
        <f>IF('DATA ENTRY'!CK582="","",IF('DATA ENTRY'!D582="","",IF(AND($DF$4='DATA ENTRY'!D582),'DATA ENTRY'!D582,"")))</f>
        <v/>
      </c>
      <c r="DQ583" s="3" t="str">
        <f>IF('DATA ENTRY'!CK582="","",IF('DATA ENTRY'!W582="","",IF(AND($DF$4='DATA ENTRY'!D582),'DATA ENTRY'!W582,"")))</f>
        <v/>
      </c>
      <c r="DR583" s="3" t="str">
        <f>IF('DATA ENTRY'!CK582="","",IF('DATA ENTRY'!X582="","",IF(AND($DF$4='DATA ENTRY'!D582),'DATA ENTRY'!X582,"")))</f>
        <v/>
      </c>
      <c r="DS583" s="108" t="str">
        <f t="shared" si="139"/>
        <v/>
      </c>
      <c r="DT583" s="108" t="str">
        <f>IF('DATA ENTRY'!CK582="","",IF('DATA ENTRY'!D582="","",IF(AND($DF$4='DATA ENTRY'!D582),'DATA ENTRY'!G582,"")))</f>
        <v/>
      </c>
      <c r="DY583">
        <f t="shared" si="140"/>
        <v>0</v>
      </c>
      <c r="EB583" t="str">
        <f t="shared" si="141"/>
        <v/>
      </c>
      <c r="EC583" t="str">
        <f t="shared" si="142"/>
        <v/>
      </c>
      <c r="ED583" s="224">
        <v>577</v>
      </c>
      <c r="EE583" s="3" t="str">
        <f>IF('DATA ENTRY'!CK582="","",IF('DATA ENTRY'!B582="","",IF(AND($EF$4='DATA ENTRY'!G582,$EH$4='DATA ENTRY'!F582),'DATA ENTRY'!B582,"")))</f>
        <v/>
      </c>
      <c r="EF583" s="3" t="str">
        <f>IF('DATA ENTRY'!CK582="","",IF('DATA ENTRY'!C582="","",IF(AND($EF$4='DATA ENTRY'!G582,$EH$4='DATA ENTRY'!F582),'DATA ENTRY'!C582,"")))</f>
        <v/>
      </c>
      <c r="EG583" s="4" t="str">
        <f>IF('DATA ENTRY'!CK582="","",IF('DATA ENTRY'!I582="","",IF(AND($EF$4='DATA ENTRY'!G582,$EH$4='DATA ENTRY'!F582),'DATA ENTRY'!I582,"")))</f>
        <v/>
      </c>
      <c r="EH583" s="4" t="str">
        <f>IF('DATA ENTRY'!CK582="","",IF('DATA ENTRY'!CK582="","",IF(AND($EF$4='DATA ENTRY'!G582,$EH$4='DATA ENTRY'!F582),'DATA ENTRY'!CK582,"")))</f>
        <v/>
      </c>
      <c r="EI583" s="3" t="str">
        <f>IF('DATA ENTRY'!CK582="","",IF('DATA ENTRY'!N582="","",IF(AND($EF$4='DATA ENTRY'!G582,$EH$4='DATA ENTRY'!F582),'DATA ENTRY'!N582,"")))</f>
        <v/>
      </c>
      <c r="EJ583" s="107" t="str">
        <f>IF('DATA ENTRY'!CK582="","",IF('DATA ENTRY'!O582="","",IF(AND($EF$4='DATA ENTRY'!G582,$EH$4='DATA ENTRY'!F582),'DATA ENTRY'!O582,"")))</f>
        <v/>
      </c>
      <c r="EK583" s="3" t="str">
        <f>IF('DATA ENTRY'!CK582="","",IF('DATA ENTRY'!P582="","",IF(AND($EF$4='DATA ENTRY'!G582,$EH$4='DATA ENTRY'!F582),'DATA ENTRY'!P582,"")))</f>
        <v/>
      </c>
      <c r="EL583" s="107" t="str">
        <f>IF('DATA ENTRY'!CK582="","",IF('DATA ENTRY'!Q582="","",IF(AND($EF$4='DATA ENTRY'!G582,$EH$4='DATA ENTRY'!F582),'DATA ENTRY'!Q582,"")))</f>
        <v/>
      </c>
      <c r="EM583" s="3" t="str">
        <f>IF('DATA ENTRY'!CK582="","",IF('DATA ENTRY'!R582="","",IF(AND($EF$4='DATA ENTRY'!G582,$EH$4='DATA ENTRY'!F582),'DATA ENTRY'!R582,"")))</f>
        <v/>
      </c>
      <c r="EN583" s="107" t="str">
        <f>IF('DATA ENTRY'!CK582="","",IF('DATA ENTRY'!S582="","",IF(AND($EF$4='DATA ENTRY'!G582,$EH$4='DATA ENTRY'!F582),'DATA ENTRY'!S582,"")))</f>
        <v/>
      </c>
      <c r="EO583" s="3" t="str">
        <f>IF('DATA ENTRY'!CK582="","",IF('DATA ENTRY'!E582="","",IF(AND($EF$4='DATA ENTRY'!G582,$EH$4='DATA ENTRY'!F582),'DATA ENTRY'!E582,"")))</f>
        <v/>
      </c>
      <c r="EP583" s="3" t="str">
        <f>IF('DATA ENTRY'!CK582="","",IF('DATA ENTRY'!D582="","",IF(AND($EF$4='DATA ENTRY'!G582,$EH$4='DATA ENTRY'!F582),'DATA ENTRY'!D582,"")))</f>
        <v/>
      </c>
      <c r="EQ583" s="3" t="str">
        <f>IF('DATA ENTRY'!CK582="","",IF('DATA ENTRY'!W582="","",IF(AND($EF$4='DATA ENTRY'!G582,$EH$4='DATA ENTRY'!F582),'DATA ENTRY'!W582,"")))</f>
        <v/>
      </c>
      <c r="ER583" s="3" t="str">
        <f>IF('DATA ENTRY'!CK582="","",IF('DATA ENTRY'!X582="","",IF(AND($EF$4='DATA ENTRY'!G582,$EH$4='DATA ENTRY'!F582),'DATA ENTRY'!X582,"")))</f>
        <v/>
      </c>
      <c r="ES583" s="108" t="str">
        <f t="shared" si="143"/>
        <v/>
      </c>
      <c r="ET583" s="108" t="str">
        <f>IF('DATA ENTRY'!CK582="","",IF('DATA ENTRY'!D582="","",IF(AND($EF$4='DATA ENTRY'!G582,$EH$4='DATA ENTRY'!F582),'DATA ENTRY'!G582,"")))</f>
        <v/>
      </c>
      <c r="EY583">
        <f t="shared" si="144"/>
        <v>0</v>
      </c>
    </row>
    <row r="584" spans="1:155">
      <c r="A584" t="str">
        <f>IF(S584=0,"",1+(MAX($A$7:A583)))</f>
        <v/>
      </c>
      <c r="B584" s="224">
        <v>578</v>
      </c>
      <c r="C584" s="3" t="str">
        <f>IF('DATA ENTRY'!CK583="","",IF('DATA ENTRY'!B583="","",IF($D$4="All Post",'DATA ENTRY'!B583,IF(AND($D$4='DATA ENTRY'!CK583),'DATA ENTRY'!B583,""))))</f>
        <v/>
      </c>
      <c r="D584" s="3" t="str">
        <f>IF('DATA ENTRY'!CK583="","",IF('DATA ENTRY'!C583="","",IF($D$4="All Post",'DATA ENTRY'!C583,IF(AND($D$4='DATA ENTRY'!CK583),'DATA ENTRY'!C583,""))))</f>
        <v/>
      </c>
      <c r="E584" s="4" t="str">
        <f>IF('DATA ENTRY'!CK583="","",IF('DATA ENTRY'!I583="","",IF($D$4="All Post",'DATA ENTRY'!I583,IF(AND($D$4='DATA ENTRY'!CK583),'DATA ENTRY'!I583,""))))</f>
        <v/>
      </c>
      <c r="F584" s="4" t="str">
        <f>IF('DATA ENTRY'!CK583="","",IF('DATA ENTRY'!CK583="","",IF($D$4="All Post",'DATA ENTRY'!CK583,IF(AND($D$4='DATA ENTRY'!CK583),'DATA ENTRY'!CK583,""))))</f>
        <v/>
      </c>
      <c r="G584" s="3" t="str">
        <f>IF('DATA ENTRY'!CK583="","",IF('DATA ENTRY'!N583="","",IF($D$4="All Post",'DATA ENTRY'!N583,IF(AND($D$4='DATA ENTRY'!CK583),'DATA ENTRY'!N583,""))))</f>
        <v/>
      </c>
      <c r="H584" s="107" t="str">
        <f>IF('DATA ENTRY'!CK583="","",IF('DATA ENTRY'!O583="","",IF($D$4="All Post",'DATA ENTRY'!O583,IF(AND($D$4='DATA ENTRY'!CK583),'DATA ENTRY'!O583,""))))</f>
        <v/>
      </c>
      <c r="I584" s="3" t="str">
        <f>IF('DATA ENTRY'!CK583="","",IF('DATA ENTRY'!P583="","",IF($D$4="All Post",'DATA ENTRY'!P583,IF(AND($D$4='DATA ENTRY'!CK583),'DATA ENTRY'!P583,""))))</f>
        <v/>
      </c>
      <c r="J584" s="107" t="str">
        <f>IF('DATA ENTRY'!CK583="","",IF('DATA ENTRY'!Q583="","",IF($D$4="All Post",'DATA ENTRY'!Q583,IF(AND($D$4='DATA ENTRY'!CK583),'DATA ENTRY'!Q583,""))))</f>
        <v/>
      </c>
      <c r="K584" s="3" t="str">
        <f>IF('DATA ENTRY'!CK583="","",IF('DATA ENTRY'!R583="","",IF($D$4="All Post",'DATA ENTRY'!R583,IF(AND($D$4='DATA ENTRY'!CK583),'DATA ENTRY'!R583,""))))</f>
        <v/>
      </c>
      <c r="L584" s="3" t="str">
        <f>IF('DATA ENTRY'!CK583="","",IF('DATA ENTRY'!S583="","",IF($D$4="All Post",'DATA ENTRY'!S583,IF(AND($D$4='DATA ENTRY'!CK583),'DATA ENTRY'!S583,""))))</f>
        <v/>
      </c>
      <c r="M584" s="3" t="str">
        <f>IF('DATA ENTRY'!CK583="","",IF('DATA ENTRY'!E583="","",IF($D$4="All Post",'DATA ENTRY'!E583,IF(AND($D$4='DATA ENTRY'!CK583),'DATA ENTRY'!E583,""))))</f>
        <v/>
      </c>
      <c r="N584" s="3" t="str">
        <f>IF('DATA ENTRY'!CK583="","",IF('DATA ENTRY'!W583="","",IF($D$4="All Post",'DATA ENTRY'!W583,IF(AND($D$4='DATA ENTRY'!CK583),'DATA ENTRY'!W583,""))))</f>
        <v/>
      </c>
      <c r="O584" s="3" t="str">
        <f>IF('DATA ENTRY'!CK583="","",IF('DATA ENTRY'!X583="","",IF($D$4="All Post",'DATA ENTRY'!X583,IF(AND($D$4='DATA ENTRY'!CK583),'DATA ENTRY'!X583,""))))</f>
        <v/>
      </c>
      <c r="P584" s="3" t="str">
        <f>IF('DATA ENTRY'!CK583="","",IF('DATA ENTRY'!G583="","",IF($D$4="All Post",'DATA ENTRY'!G583,IF(AND($D$4='DATA ENTRY'!CK583),'DATA ENTRY'!G583,""))))</f>
        <v/>
      </c>
      <c r="S584">
        <f t="shared" ref="S584:S647" si="147">IF($D$4=F584,1,IF(T584="All Post",1,0))</f>
        <v>0</v>
      </c>
      <c r="T584" t="str">
        <f t="shared" ref="T584:T647" si="148">IF(AND(C584="",F584=""),"","All Post")</f>
        <v/>
      </c>
      <c r="BZ584" t="str">
        <f t="shared" ref="BZ584:BZ647" si="149">IF(CE584="","",RANK(CE584,$CE$7:$CE$211,1))</f>
        <v/>
      </c>
      <c r="CA584" t="str">
        <f t="shared" ref="CA584:CA647" si="150">IF(CX584=0,"",CX584)</f>
        <v/>
      </c>
      <c r="CB584" s="224">
        <v>578</v>
      </c>
      <c r="CC584" s="3" t="str">
        <f>IF('DATA ENTRY'!CK583="","",IF('DATA ENTRY'!B583="","",IF(AND($CD$4='DATA ENTRY'!CK583,$CG$4='DATA ENTRY'!D583),'DATA ENTRY'!B583,"")))</f>
        <v/>
      </c>
      <c r="CD584" s="3" t="str">
        <f>IF('DATA ENTRY'!CK583="","",IF('DATA ENTRY'!C583="","",IF(AND($CD$4='DATA ENTRY'!CK583,$CG$4='DATA ENTRY'!D583),'DATA ENTRY'!C583,"")))</f>
        <v/>
      </c>
      <c r="CE584" s="4" t="str">
        <f>IF('DATA ENTRY'!CK583="","",IF('DATA ENTRY'!I583="","",IF(AND($CD$4='DATA ENTRY'!CK583,$CG$4='DATA ENTRY'!D583),'DATA ENTRY'!I583,"")))</f>
        <v/>
      </c>
      <c r="CF584" s="4" t="str">
        <f>IF('DATA ENTRY'!CK583="","",IF('DATA ENTRY'!CK583="","",IF(AND($CD$4='DATA ENTRY'!CK583,$CG$4='DATA ENTRY'!D583),'DATA ENTRY'!CK583,"")))</f>
        <v/>
      </c>
      <c r="CG584" s="3" t="str">
        <f>IF('DATA ENTRY'!CK583="","",IF('DATA ENTRY'!N583="","",IF(AND($CD$4='DATA ENTRY'!CK583,$CG$4='DATA ENTRY'!D583),'DATA ENTRY'!N583,"")))</f>
        <v/>
      </c>
      <c r="CH584" s="107" t="str">
        <f>IF('DATA ENTRY'!CK583="","",IF('DATA ENTRY'!O583="","",IF(AND($CD$4='DATA ENTRY'!CK583,$CG$4='DATA ENTRY'!D583),'DATA ENTRY'!O583,"")))</f>
        <v/>
      </c>
      <c r="CI584" s="3" t="str">
        <f>IF('DATA ENTRY'!CK583="","",IF('DATA ENTRY'!P583="","",IF(AND($CD$4='DATA ENTRY'!CK583,$CG$4='DATA ENTRY'!D583),'DATA ENTRY'!P583,"")))</f>
        <v/>
      </c>
      <c r="CJ584" s="107" t="str">
        <f>IF('DATA ENTRY'!CK583="","",IF('DATA ENTRY'!Q583="","",IF(AND($CD$4='DATA ENTRY'!CK583,$CG$4='DATA ENTRY'!D583),'DATA ENTRY'!Q583,"")))</f>
        <v/>
      </c>
      <c r="CK584" s="3" t="str">
        <f>IF('DATA ENTRY'!CK583="","",IF('DATA ENTRY'!R583="","",IF(AND($CD$4='DATA ENTRY'!CK583,$CG$4='DATA ENTRY'!D583),'DATA ENTRY'!R583,"")))</f>
        <v/>
      </c>
      <c r="CL584" s="3" t="str">
        <f>IF('DATA ENTRY'!CK583="","",IF('DATA ENTRY'!S583="","",IF(AND($CD$4='DATA ENTRY'!CK583,$CG$4='DATA ENTRY'!D583),'DATA ENTRY'!S583,"")))</f>
        <v/>
      </c>
      <c r="CM584" s="3" t="str">
        <f>IF('DATA ENTRY'!CK583="","",IF('DATA ENTRY'!E583="","",IF(AND($CD$4='DATA ENTRY'!CK583,$CG$4='DATA ENTRY'!D583),'DATA ENTRY'!E583,"")))</f>
        <v/>
      </c>
      <c r="CN584" s="3" t="str">
        <f>IF('DATA ENTRY'!CK583="","",IF('DATA ENTRY'!W583="","",IF(AND($CD$4='DATA ENTRY'!CK583,$CG$4='DATA ENTRY'!D583),'DATA ENTRY'!W583,"")))</f>
        <v/>
      </c>
      <c r="CO584" s="3" t="str">
        <f>IF('DATA ENTRY'!CK583="","",IF('DATA ENTRY'!X583="","",IF(AND($CD$4='DATA ENTRY'!CK583,$CG$4='DATA ENTRY'!D583),'DATA ENTRY'!X583,"")))</f>
        <v/>
      </c>
      <c r="CP584" s="108" t="str">
        <f t="shared" ref="CP584:CP647" si="151">IFERROR(IF(CF584="","",SUM(CH584*75%+CJ584*25%)),"")</f>
        <v/>
      </c>
      <c r="CQ584" s="108" t="str">
        <f>IF('DATA ENTRY'!CK583="","",IF('DATA ENTRY'!G583="","",IF(AND($CD$4='DATA ENTRY'!CK583,$CG$4='DATA ENTRY'!D583),'DATA ENTRY'!G583,"")))</f>
        <v/>
      </c>
      <c r="CR584" s="230" t="str">
        <f>IF('DATA ENTRY'!CK583="","",IF('DATA ENTRY'!D583="","",IF(AND($CD$4='DATA ENTRY'!CK583,$CG$4='DATA ENTRY'!D583),'DATA ENTRY'!D583,"")))</f>
        <v/>
      </c>
      <c r="CS584">
        <f t="shared" ref="CS584:CS647" si="152">SUMPRODUCT((CP584&lt;$CP$7:$CP$211)/COUNTIF($CP$7:$CP$211,$CP$7:$CP$211))</f>
        <v>0</v>
      </c>
      <c r="CT584">
        <f t="shared" ref="CT584:CT647" si="153">SUMPRODUCT((CE584&lt;$CE$7:$CE$211)/COUNTIF($CE$7:$CE$211,$CE$7:$CE$211))</f>
        <v>0</v>
      </c>
      <c r="CV584" s="139"/>
      <c r="CX584">
        <f t="shared" ref="CX584:CX647" si="154">IF($CD$4=CF584,1,0)</f>
        <v>0</v>
      </c>
      <c r="DB584" t="str">
        <f t="shared" si="145"/>
        <v/>
      </c>
      <c r="DC584" t="str">
        <f t="shared" si="146"/>
        <v/>
      </c>
      <c r="DD584" s="224">
        <v>578</v>
      </c>
      <c r="DE584" s="3" t="str">
        <f>IF('DATA ENTRY'!CK583="","",IF('DATA ENTRY'!B583="","",IF(AND($DF$4='DATA ENTRY'!D583),'DATA ENTRY'!B583,"")))</f>
        <v/>
      </c>
      <c r="DF584" s="3" t="str">
        <f>IF('DATA ENTRY'!CK583="","",IF('DATA ENTRY'!C583="","",IF(AND($DF$4='DATA ENTRY'!D583),'DATA ENTRY'!C583,"")))</f>
        <v/>
      </c>
      <c r="DG584" s="4" t="str">
        <f>IF('DATA ENTRY'!CK583="","",IF('DATA ENTRY'!I583="","",IF(AND($DF$4='DATA ENTRY'!D583),'DATA ENTRY'!I583,"")))</f>
        <v/>
      </c>
      <c r="DH584" s="4" t="str">
        <f>IF('DATA ENTRY'!CK583="","",IF('DATA ENTRY'!CK583="","",IF(AND($DF$4='DATA ENTRY'!D583),'DATA ENTRY'!CK583,"")))</f>
        <v/>
      </c>
      <c r="DI584" s="3" t="str">
        <f>IF('DATA ENTRY'!CK583="","",IF('DATA ENTRY'!N583="","",IF(AND($DF$4='DATA ENTRY'!D583),'DATA ENTRY'!N583,"")))</f>
        <v/>
      </c>
      <c r="DJ584" s="107" t="str">
        <f>IF('DATA ENTRY'!CK583="","",IF('DATA ENTRY'!O583="","",IF(AND($DF$4='DATA ENTRY'!D583),'DATA ENTRY'!O583,"")))</f>
        <v/>
      </c>
      <c r="DK584" s="3" t="str">
        <f>IF('DATA ENTRY'!CK583="","",IF('DATA ENTRY'!P583="","",IF(AND($DF$4='DATA ENTRY'!D583),'DATA ENTRY'!P583,"")))</f>
        <v/>
      </c>
      <c r="DL584" s="107" t="str">
        <f>IF('DATA ENTRY'!CK583="","",IF('DATA ENTRY'!Q583="","",IF(AND($DF$4='DATA ENTRY'!D583),'DATA ENTRY'!Q583,"")))</f>
        <v/>
      </c>
      <c r="DM584" s="3" t="str">
        <f>IF('DATA ENTRY'!CK583="","",IF('DATA ENTRY'!R583="","",IF(AND($DF$4='DATA ENTRY'!D583),'DATA ENTRY'!R583,"")))</f>
        <v/>
      </c>
      <c r="DN584" s="107" t="str">
        <f>IF('DATA ENTRY'!CK583="","",IF('DATA ENTRY'!S583="","",IF(AND($DF$4='DATA ENTRY'!D583),'DATA ENTRY'!S583,"")))</f>
        <v/>
      </c>
      <c r="DO584" s="3" t="str">
        <f>IF('DATA ENTRY'!CK583="","",IF('DATA ENTRY'!E583="","",IF(AND($DF$4='DATA ENTRY'!D583),'DATA ENTRY'!E583,"")))</f>
        <v/>
      </c>
      <c r="DP584" s="3" t="str">
        <f>IF('DATA ENTRY'!CK583="","",IF('DATA ENTRY'!D583="","",IF(AND($DF$4='DATA ENTRY'!D583),'DATA ENTRY'!D583,"")))</f>
        <v/>
      </c>
      <c r="DQ584" s="3" t="str">
        <f>IF('DATA ENTRY'!CK583="","",IF('DATA ENTRY'!W583="","",IF(AND($DF$4='DATA ENTRY'!D583),'DATA ENTRY'!W583,"")))</f>
        <v/>
      </c>
      <c r="DR584" s="3" t="str">
        <f>IF('DATA ENTRY'!CK583="","",IF('DATA ENTRY'!X583="","",IF(AND($DF$4='DATA ENTRY'!D583),'DATA ENTRY'!X583,"")))</f>
        <v/>
      </c>
      <c r="DS584" s="108" t="str">
        <f t="shared" ref="DS584:DS647" si="155">IFERROR(IF(DH584="","",SUM(DJ584*75%+DL584*25%)),"")</f>
        <v/>
      </c>
      <c r="DT584" s="108" t="str">
        <f>IF('DATA ENTRY'!CK583="","",IF('DATA ENTRY'!D583="","",IF(AND($DF$4='DATA ENTRY'!D583),'DATA ENTRY'!G583,"")))</f>
        <v/>
      </c>
      <c r="DY584">
        <f t="shared" ref="DY584:DY647" si="156">IF($DF$4="",0,IF($DF$4=DP584,1,0))</f>
        <v>0</v>
      </c>
      <c r="EB584" t="str">
        <f t="shared" ref="EB584:EB647" si="157">IF(EG584="","",RANK(EG584,$EG$7:$EG$211,1))</f>
        <v/>
      </c>
      <c r="EC584" t="str">
        <f t="shared" ref="EC584:EC647" si="158">IF(EY584=0,"",EY584)</f>
        <v/>
      </c>
      <c r="ED584" s="224">
        <v>578</v>
      </c>
      <c r="EE584" s="3" t="str">
        <f>IF('DATA ENTRY'!CK583="","",IF('DATA ENTRY'!B583="","",IF(AND($EF$4='DATA ENTRY'!G583,$EH$4='DATA ENTRY'!F583),'DATA ENTRY'!B583,"")))</f>
        <v/>
      </c>
      <c r="EF584" s="3" t="str">
        <f>IF('DATA ENTRY'!CK583="","",IF('DATA ENTRY'!C583="","",IF(AND($EF$4='DATA ENTRY'!G583,$EH$4='DATA ENTRY'!F583),'DATA ENTRY'!C583,"")))</f>
        <v/>
      </c>
      <c r="EG584" s="4" t="str">
        <f>IF('DATA ENTRY'!CK583="","",IF('DATA ENTRY'!I583="","",IF(AND($EF$4='DATA ENTRY'!G583,$EH$4='DATA ENTRY'!F583),'DATA ENTRY'!I583,"")))</f>
        <v/>
      </c>
      <c r="EH584" s="4" t="str">
        <f>IF('DATA ENTRY'!CK583="","",IF('DATA ENTRY'!CK583="","",IF(AND($EF$4='DATA ENTRY'!G583,$EH$4='DATA ENTRY'!F583),'DATA ENTRY'!CK583,"")))</f>
        <v/>
      </c>
      <c r="EI584" s="3" t="str">
        <f>IF('DATA ENTRY'!CK583="","",IF('DATA ENTRY'!N583="","",IF(AND($EF$4='DATA ENTRY'!G583,$EH$4='DATA ENTRY'!F583),'DATA ENTRY'!N583,"")))</f>
        <v/>
      </c>
      <c r="EJ584" s="107" t="str">
        <f>IF('DATA ENTRY'!CK583="","",IF('DATA ENTRY'!O583="","",IF(AND($EF$4='DATA ENTRY'!G583,$EH$4='DATA ENTRY'!F583),'DATA ENTRY'!O583,"")))</f>
        <v/>
      </c>
      <c r="EK584" s="3" t="str">
        <f>IF('DATA ENTRY'!CK583="","",IF('DATA ENTRY'!P583="","",IF(AND($EF$4='DATA ENTRY'!G583,$EH$4='DATA ENTRY'!F583),'DATA ENTRY'!P583,"")))</f>
        <v/>
      </c>
      <c r="EL584" s="107" t="str">
        <f>IF('DATA ENTRY'!CK583="","",IF('DATA ENTRY'!Q583="","",IF(AND($EF$4='DATA ENTRY'!G583,$EH$4='DATA ENTRY'!F583),'DATA ENTRY'!Q583,"")))</f>
        <v/>
      </c>
      <c r="EM584" s="3" t="str">
        <f>IF('DATA ENTRY'!CK583="","",IF('DATA ENTRY'!R583="","",IF(AND($EF$4='DATA ENTRY'!G583,$EH$4='DATA ENTRY'!F583),'DATA ENTRY'!R583,"")))</f>
        <v/>
      </c>
      <c r="EN584" s="107" t="str">
        <f>IF('DATA ENTRY'!CK583="","",IF('DATA ENTRY'!S583="","",IF(AND($EF$4='DATA ENTRY'!G583,$EH$4='DATA ENTRY'!F583),'DATA ENTRY'!S583,"")))</f>
        <v/>
      </c>
      <c r="EO584" s="3" t="str">
        <f>IF('DATA ENTRY'!CK583="","",IF('DATA ENTRY'!E583="","",IF(AND($EF$4='DATA ENTRY'!G583,$EH$4='DATA ENTRY'!F583),'DATA ENTRY'!E583,"")))</f>
        <v/>
      </c>
      <c r="EP584" s="3" t="str">
        <f>IF('DATA ENTRY'!CK583="","",IF('DATA ENTRY'!D583="","",IF(AND($EF$4='DATA ENTRY'!G583,$EH$4='DATA ENTRY'!F583),'DATA ENTRY'!D583,"")))</f>
        <v/>
      </c>
      <c r="EQ584" s="3" t="str">
        <f>IF('DATA ENTRY'!CK583="","",IF('DATA ENTRY'!W583="","",IF(AND($EF$4='DATA ENTRY'!G583,$EH$4='DATA ENTRY'!F583),'DATA ENTRY'!W583,"")))</f>
        <v/>
      </c>
      <c r="ER584" s="3" t="str">
        <f>IF('DATA ENTRY'!CK583="","",IF('DATA ENTRY'!X583="","",IF(AND($EF$4='DATA ENTRY'!G583,$EH$4='DATA ENTRY'!F583),'DATA ENTRY'!X583,"")))</f>
        <v/>
      </c>
      <c r="ES584" s="108" t="str">
        <f t="shared" ref="ES584:ES647" si="159">IFERROR(IF(EH584="","",SUM(EJ584*75%+EL584*25%)),"")</f>
        <v/>
      </c>
      <c r="ET584" s="108" t="str">
        <f>IF('DATA ENTRY'!CK583="","",IF('DATA ENTRY'!D583="","",IF(AND($EF$4='DATA ENTRY'!G583,$EH$4='DATA ENTRY'!F583),'DATA ENTRY'!G583,"")))</f>
        <v/>
      </c>
      <c r="EY584">
        <f t="shared" ref="EY584:EY647" si="160">IF($DF$4="",0,IF($DF$4=EP584,1,0))</f>
        <v>0</v>
      </c>
    </row>
    <row r="585" spans="1:155">
      <c r="A585" t="str">
        <f>IF(S585=0,"",1+(MAX($A$7:A584)))</f>
        <v/>
      </c>
      <c r="B585" s="224">
        <v>579</v>
      </c>
      <c r="C585" s="3" t="str">
        <f>IF('DATA ENTRY'!CK584="","",IF('DATA ENTRY'!B584="","",IF($D$4="All Post",'DATA ENTRY'!B584,IF(AND($D$4='DATA ENTRY'!CK584),'DATA ENTRY'!B584,""))))</f>
        <v/>
      </c>
      <c r="D585" s="3" t="str">
        <f>IF('DATA ENTRY'!CK584="","",IF('DATA ENTRY'!C584="","",IF($D$4="All Post",'DATA ENTRY'!C584,IF(AND($D$4='DATA ENTRY'!CK584),'DATA ENTRY'!C584,""))))</f>
        <v/>
      </c>
      <c r="E585" s="4" t="str">
        <f>IF('DATA ENTRY'!CK584="","",IF('DATA ENTRY'!I584="","",IF($D$4="All Post",'DATA ENTRY'!I584,IF(AND($D$4='DATA ENTRY'!CK584),'DATA ENTRY'!I584,""))))</f>
        <v/>
      </c>
      <c r="F585" s="4" t="str">
        <f>IF('DATA ENTRY'!CK584="","",IF('DATA ENTRY'!CK584="","",IF($D$4="All Post",'DATA ENTRY'!CK584,IF(AND($D$4='DATA ENTRY'!CK584),'DATA ENTRY'!CK584,""))))</f>
        <v/>
      </c>
      <c r="G585" s="3" t="str">
        <f>IF('DATA ENTRY'!CK584="","",IF('DATA ENTRY'!N584="","",IF($D$4="All Post",'DATA ENTRY'!N584,IF(AND($D$4='DATA ENTRY'!CK584),'DATA ENTRY'!N584,""))))</f>
        <v/>
      </c>
      <c r="H585" s="107" t="str">
        <f>IF('DATA ENTRY'!CK584="","",IF('DATA ENTRY'!O584="","",IF($D$4="All Post",'DATA ENTRY'!O584,IF(AND($D$4='DATA ENTRY'!CK584),'DATA ENTRY'!O584,""))))</f>
        <v/>
      </c>
      <c r="I585" s="3" t="str">
        <f>IF('DATA ENTRY'!CK584="","",IF('DATA ENTRY'!P584="","",IF($D$4="All Post",'DATA ENTRY'!P584,IF(AND($D$4='DATA ENTRY'!CK584),'DATA ENTRY'!P584,""))))</f>
        <v/>
      </c>
      <c r="J585" s="107" t="str">
        <f>IF('DATA ENTRY'!CK584="","",IF('DATA ENTRY'!Q584="","",IF($D$4="All Post",'DATA ENTRY'!Q584,IF(AND($D$4='DATA ENTRY'!CK584),'DATA ENTRY'!Q584,""))))</f>
        <v/>
      </c>
      <c r="K585" s="3" t="str">
        <f>IF('DATA ENTRY'!CK584="","",IF('DATA ENTRY'!R584="","",IF($D$4="All Post",'DATA ENTRY'!R584,IF(AND($D$4='DATA ENTRY'!CK584),'DATA ENTRY'!R584,""))))</f>
        <v/>
      </c>
      <c r="L585" s="3" t="str">
        <f>IF('DATA ENTRY'!CK584="","",IF('DATA ENTRY'!S584="","",IF($D$4="All Post",'DATA ENTRY'!S584,IF(AND($D$4='DATA ENTRY'!CK584),'DATA ENTRY'!S584,""))))</f>
        <v/>
      </c>
      <c r="M585" s="3" t="str">
        <f>IF('DATA ENTRY'!CK584="","",IF('DATA ENTRY'!E584="","",IF($D$4="All Post",'DATA ENTRY'!E584,IF(AND($D$4='DATA ENTRY'!CK584),'DATA ENTRY'!E584,""))))</f>
        <v/>
      </c>
      <c r="N585" s="3" t="str">
        <f>IF('DATA ENTRY'!CK584="","",IF('DATA ENTRY'!W584="","",IF($D$4="All Post",'DATA ENTRY'!W584,IF(AND($D$4='DATA ENTRY'!CK584),'DATA ENTRY'!W584,""))))</f>
        <v/>
      </c>
      <c r="O585" s="3" t="str">
        <f>IF('DATA ENTRY'!CK584="","",IF('DATA ENTRY'!X584="","",IF($D$4="All Post",'DATA ENTRY'!X584,IF(AND($D$4='DATA ENTRY'!CK584),'DATA ENTRY'!X584,""))))</f>
        <v/>
      </c>
      <c r="P585" s="3" t="str">
        <f>IF('DATA ENTRY'!CK584="","",IF('DATA ENTRY'!G584="","",IF($D$4="All Post",'DATA ENTRY'!G584,IF(AND($D$4='DATA ENTRY'!CK584),'DATA ENTRY'!G584,""))))</f>
        <v/>
      </c>
      <c r="S585">
        <f t="shared" si="147"/>
        <v>0</v>
      </c>
      <c r="T585" t="str">
        <f t="shared" si="148"/>
        <v/>
      </c>
      <c r="BZ585" t="str">
        <f t="shared" si="149"/>
        <v/>
      </c>
      <c r="CA585" t="str">
        <f t="shared" si="150"/>
        <v/>
      </c>
      <c r="CB585" s="224">
        <v>579</v>
      </c>
      <c r="CC585" s="3" t="str">
        <f>IF('DATA ENTRY'!CK584="","",IF('DATA ENTRY'!B584="","",IF(AND($CD$4='DATA ENTRY'!CK584,$CG$4='DATA ENTRY'!D584),'DATA ENTRY'!B584,"")))</f>
        <v/>
      </c>
      <c r="CD585" s="3" t="str">
        <f>IF('DATA ENTRY'!CK584="","",IF('DATA ENTRY'!C584="","",IF(AND($CD$4='DATA ENTRY'!CK584,$CG$4='DATA ENTRY'!D584),'DATA ENTRY'!C584,"")))</f>
        <v/>
      </c>
      <c r="CE585" s="4" t="str">
        <f>IF('DATA ENTRY'!CK584="","",IF('DATA ENTRY'!I584="","",IF(AND($CD$4='DATA ENTRY'!CK584,$CG$4='DATA ENTRY'!D584),'DATA ENTRY'!I584,"")))</f>
        <v/>
      </c>
      <c r="CF585" s="4" t="str">
        <f>IF('DATA ENTRY'!CK584="","",IF('DATA ENTRY'!CK584="","",IF(AND($CD$4='DATA ENTRY'!CK584,$CG$4='DATA ENTRY'!D584),'DATA ENTRY'!CK584,"")))</f>
        <v/>
      </c>
      <c r="CG585" s="3" t="str">
        <f>IF('DATA ENTRY'!CK584="","",IF('DATA ENTRY'!N584="","",IF(AND($CD$4='DATA ENTRY'!CK584,$CG$4='DATA ENTRY'!D584),'DATA ENTRY'!N584,"")))</f>
        <v/>
      </c>
      <c r="CH585" s="107" t="str">
        <f>IF('DATA ENTRY'!CK584="","",IF('DATA ENTRY'!O584="","",IF(AND($CD$4='DATA ENTRY'!CK584,$CG$4='DATA ENTRY'!D584),'DATA ENTRY'!O584,"")))</f>
        <v/>
      </c>
      <c r="CI585" s="3" t="str">
        <f>IF('DATA ENTRY'!CK584="","",IF('DATA ENTRY'!P584="","",IF(AND($CD$4='DATA ENTRY'!CK584,$CG$4='DATA ENTRY'!D584),'DATA ENTRY'!P584,"")))</f>
        <v/>
      </c>
      <c r="CJ585" s="107" t="str">
        <f>IF('DATA ENTRY'!CK584="","",IF('DATA ENTRY'!Q584="","",IF(AND($CD$4='DATA ENTRY'!CK584,$CG$4='DATA ENTRY'!D584),'DATA ENTRY'!Q584,"")))</f>
        <v/>
      </c>
      <c r="CK585" s="3" t="str">
        <f>IF('DATA ENTRY'!CK584="","",IF('DATA ENTRY'!R584="","",IF(AND($CD$4='DATA ENTRY'!CK584,$CG$4='DATA ENTRY'!D584),'DATA ENTRY'!R584,"")))</f>
        <v/>
      </c>
      <c r="CL585" s="3" t="str">
        <f>IF('DATA ENTRY'!CK584="","",IF('DATA ENTRY'!S584="","",IF(AND($CD$4='DATA ENTRY'!CK584,$CG$4='DATA ENTRY'!D584),'DATA ENTRY'!S584,"")))</f>
        <v/>
      </c>
      <c r="CM585" s="3" t="str">
        <f>IF('DATA ENTRY'!CK584="","",IF('DATA ENTRY'!E584="","",IF(AND($CD$4='DATA ENTRY'!CK584,$CG$4='DATA ENTRY'!D584),'DATA ENTRY'!E584,"")))</f>
        <v/>
      </c>
      <c r="CN585" s="3" t="str">
        <f>IF('DATA ENTRY'!CK584="","",IF('DATA ENTRY'!W584="","",IF(AND($CD$4='DATA ENTRY'!CK584,$CG$4='DATA ENTRY'!D584),'DATA ENTRY'!W584,"")))</f>
        <v/>
      </c>
      <c r="CO585" s="3" t="str">
        <f>IF('DATA ENTRY'!CK584="","",IF('DATA ENTRY'!X584="","",IF(AND($CD$4='DATA ENTRY'!CK584,$CG$4='DATA ENTRY'!D584),'DATA ENTRY'!X584,"")))</f>
        <v/>
      </c>
      <c r="CP585" s="108" t="str">
        <f t="shared" si="151"/>
        <v/>
      </c>
      <c r="CQ585" s="108" t="str">
        <f>IF('DATA ENTRY'!CK584="","",IF('DATA ENTRY'!G584="","",IF(AND($CD$4='DATA ENTRY'!CK584,$CG$4='DATA ENTRY'!D584),'DATA ENTRY'!G584,"")))</f>
        <v/>
      </c>
      <c r="CR585" s="230" t="str">
        <f>IF('DATA ENTRY'!CK584="","",IF('DATA ENTRY'!D584="","",IF(AND($CD$4='DATA ENTRY'!CK584,$CG$4='DATA ENTRY'!D584),'DATA ENTRY'!D584,"")))</f>
        <v/>
      </c>
      <c r="CS585">
        <f t="shared" si="152"/>
        <v>0</v>
      </c>
      <c r="CT585">
        <f t="shared" si="153"/>
        <v>0</v>
      </c>
      <c r="CV585" s="139"/>
      <c r="CX585">
        <f t="shared" si="154"/>
        <v>0</v>
      </c>
      <c r="DB585" t="str">
        <f t="shared" si="145"/>
        <v/>
      </c>
      <c r="DC585" t="str">
        <f t="shared" si="146"/>
        <v/>
      </c>
      <c r="DD585" s="224">
        <v>579</v>
      </c>
      <c r="DE585" s="3" t="str">
        <f>IF('DATA ENTRY'!CK584="","",IF('DATA ENTRY'!B584="","",IF(AND($DF$4='DATA ENTRY'!D584),'DATA ENTRY'!B584,"")))</f>
        <v/>
      </c>
      <c r="DF585" s="3" t="str">
        <f>IF('DATA ENTRY'!CK584="","",IF('DATA ENTRY'!C584="","",IF(AND($DF$4='DATA ENTRY'!D584),'DATA ENTRY'!C584,"")))</f>
        <v/>
      </c>
      <c r="DG585" s="4" t="str">
        <f>IF('DATA ENTRY'!CK584="","",IF('DATA ENTRY'!I584="","",IF(AND($DF$4='DATA ENTRY'!D584),'DATA ENTRY'!I584,"")))</f>
        <v/>
      </c>
      <c r="DH585" s="4" t="str">
        <f>IF('DATA ENTRY'!CK584="","",IF('DATA ENTRY'!CK584="","",IF(AND($DF$4='DATA ENTRY'!D584),'DATA ENTRY'!CK584,"")))</f>
        <v/>
      </c>
      <c r="DI585" s="3" t="str">
        <f>IF('DATA ENTRY'!CK584="","",IF('DATA ENTRY'!N584="","",IF(AND($DF$4='DATA ENTRY'!D584),'DATA ENTRY'!N584,"")))</f>
        <v/>
      </c>
      <c r="DJ585" s="107" t="str">
        <f>IF('DATA ENTRY'!CK584="","",IF('DATA ENTRY'!O584="","",IF(AND($DF$4='DATA ENTRY'!D584),'DATA ENTRY'!O584,"")))</f>
        <v/>
      </c>
      <c r="DK585" s="3" t="str">
        <f>IF('DATA ENTRY'!CK584="","",IF('DATA ENTRY'!P584="","",IF(AND($DF$4='DATA ENTRY'!D584),'DATA ENTRY'!P584,"")))</f>
        <v/>
      </c>
      <c r="DL585" s="107" t="str">
        <f>IF('DATA ENTRY'!CK584="","",IF('DATA ENTRY'!Q584="","",IF(AND($DF$4='DATA ENTRY'!D584),'DATA ENTRY'!Q584,"")))</f>
        <v/>
      </c>
      <c r="DM585" s="3" t="str">
        <f>IF('DATA ENTRY'!CK584="","",IF('DATA ENTRY'!R584="","",IF(AND($DF$4='DATA ENTRY'!D584),'DATA ENTRY'!R584,"")))</f>
        <v/>
      </c>
      <c r="DN585" s="107" t="str">
        <f>IF('DATA ENTRY'!CK584="","",IF('DATA ENTRY'!S584="","",IF(AND($DF$4='DATA ENTRY'!D584),'DATA ENTRY'!S584,"")))</f>
        <v/>
      </c>
      <c r="DO585" s="3" t="str">
        <f>IF('DATA ENTRY'!CK584="","",IF('DATA ENTRY'!E584="","",IF(AND($DF$4='DATA ENTRY'!D584),'DATA ENTRY'!E584,"")))</f>
        <v/>
      </c>
      <c r="DP585" s="3" t="str">
        <f>IF('DATA ENTRY'!CK584="","",IF('DATA ENTRY'!D584="","",IF(AND($DF$4='DATA ENTRY'!D584),'DATA ENTRY'!D584,"")))</f>
        <v/>
      </c>
      <c r="DQ585" s="3" t="str">
        <f>IF('DATA ENTRY'!CK584="","",IF('DATA ENTRY'!W584="","",IF(AND($DF$4='DATA ENTRY'!D584),'DATA ENTRY'!W584,"")))</f>
        <v/>
      </c>
      <c r="DR585" s="3" t="str">
        <f>IF('DATA ENTRY'!CK584="","",IF('DATA ENTRY'!X584="","",IF(AND($DF$4='DATA ENTRY'!D584),'DATA ENTRY'!X584,"")))</f>
        <v/>
      </c>
      <c r="DS585" s="108" t="str">
        <f t="shared" si="155"/>
        <v/>
      </c>
      <c r="DT585" s="108" t="str">
        <f>IF('DATA ENTRY'!CK584="","",IF('DATA ENTRY'!D584="","",IF(AND($DF$4='DATA ENTRY'!D584),'DATA ENTRY'!G584,"")))</f>
        <v/>
      </c>
      <c r="DY585">
        <f t="shared" si="156"/>
        <v>0</v>
      </c>
      <c r="EB585" t="str">
        <f t="shared" si="157"/>
        <v/>
      </c>
      <c r="EC585" t="str">
        <f t="shared" si="158"/>
        <v/>
      </c>
      <c r="ED585" s="224">
        <v>579</v>
      </c>
      <c r="EE585" s="3" t="str">
        <f>IF('DATA ENTRY'!CK584="","",IF('DATA ENTRY'!B584="","",IF(AND($EF$4='DATA ENTRY'!G584,$EH$4='DATA ENTRY'!F584),'DATA ENTRY'!B584,"")))</f>
        <v/>
      </c>
      <c r="EF585" s="3" t="str">
        <f>IF('DATA ENTRY'!CK584="","",IF('DATA ENTRY'!C584="","",IF(AND($EF$4='DATA ENTRY'!G584,$EH$4='DATA ENTRY'!F584),'DATA ENTRY'!C584,"")))</f>
        <v/>
      </c>
      <c r="EG585" s="4" t="str">
        <f>IF('DATA ENTRY'!CK584="","",IF('DATA ENTRY'!I584="","",IF(AND($EF$4='DATA ENTRY'!G584,$EH$4='DATA ENTRY'!F584),'DATA ENTRY'!I584,"")))</f>
        <v/>
      </c>
      <c r="EH585" s="4" t="str">
        <f>IF('DATA ENTRY'!CK584="","",IF('DATA ENTRY'!CK584="","",IF(AND($EF$4='DATA ENTRY'!G584,$EH$4='DATA ENTRY'!F584),'DATA ENTRY'!CK584,"")))</f>
        <v/>
      </c>
      <c r="EI585" s="3" t="str">
        <f>IF('DATA ENTRY'!CK584="","",IF('DATA ENTRY'!N584="","",IF(AND($EF$4='DATA ENTRY'!G584,$EH$4='DATA ENTRY'!F584),'DATA ENTRY'!N584,"")))</f>
        <v/>
      </c>
      <c r="EJ585" s="107" t="str">
        <f>IF('DATA ENTRY'!CK584="","",IF('DATA ENTRY'!O584="","",IF(AND($EF$4='DATA ENTRY'!G584,$EH$4='DATA ENTRY'!F584),'DATA ENTRY'!O584,"")))</f>
        <v/>
      </c>
      <c r="EK585" s="3" t="str">
        <f>IF('DATA ENTRY'!CK584="","",IF('DATA ENTRY'!P584="","",IF(AND($EF$4='DATA ENTRY'!G584,$EH$4='DATA ENTRY'!F584),'DATA ENTRY'!P584,"")))</f>
        <v/>
      </c>
      <c r="EL585" s="107" t="str">
        <f>IF('DATA ENTRY'!CK584="","",IF('DATA ENTRY'!Q584="","",IF(AND($EF$4='DATA ENTRY'!G584,$EH$4='DATA ENTRY'!F584),'DATA ENTRY'!Q584,"")))</f>
        <v/>
      </c>
      <c r="EM585" s="3" t="str">
        <f>IF('DATA ENTRY'!CK584="","",IF('DATA ENTRY'!R584="","",IF(AND($EF$4='DATA ENTRY'!G584,$EH$4='DATA ENTRY'!F584),'DATA ENTRY'!R584,"")))</f>
        <v/>
      </c>
      <c r="EN585" s="107" t="str">
        <f>IF('DATA ENTRY'!CK584="","",IF('DATA ENTRY'!S584="","",IF(AND($EF$4='DATA ENTRY'!G584,$EH$4='DATA ENTRY'!F584),'DATA ENTRY'!S584,"")))</f>
        <v/>
      </c>
      <c r="EO585" s="3" t="str">
        <f>IF('DATA ENTRY'!CK584="","",IF('DATA ENTRY'!E584="","",IF(AND($EF$4='DATA ENTRY'!G584,$EH$4='DATA ENTRY'!F584),'DATA ENTRY'!E584,"")))</f>
        <v/>
      </c>
      <c r="EP585" s="3" t="str">
        <f>IF('DATA ENTRY'!CK584="","",IF('DATA ENTRY'!D584="","",IF(AND($EF$4='DATA ENTRY'!G584,$EH$4='DATA ENTRY'!F584),'DATA ENTRY'!D584,"")))</f>
        <v/>
      </c>
      <c r="EQ585" s="3" t="str">
        <f>IF('DATA ENTRY'!CK584="","",IF('DATA ENTRY'!W584="","",IF(AND($EF$4='DATA ENTRY'!G584,$EH$4='DATA ENTRY'!F584),'DATA ENTRY'!W584,"")))</f>
        <v/>
      </c>
      <c r="ER585" s="3" t="str">
        <f>IF('DATA ENTRY'!CK584="","",IF('DATA ENTRY'!X584="","",IF(AND($EF$4='DATA ENTRY'!G584,$EH$4='DATA ENTRY'!F584),'DATA ENTRY'!X584,"")))</f>
        <v/>
      </c>
      <c r="ES585" s="108" t="str">
        <f t="shared" si="159"/>
        <v/>
      </c>
      <c r="ET585" s="108" t="str">
        <f>IF('DATA ENTRY'!CK584="","",IF('DATA ENTRY'!D584="","",IF(AND($EF$4='DATA ENTRY'!G584,$EH$4='DATA ENTRY'!F584),'DATA ENTRY'!G584,"")))</f>
        <v/>
      </c>
      <c r="EY585">
        <f t="shared" si="160"/>
        <v>0</v>
      </c>
    </row>
    <row r="586" spans="1:155">
      <c r="A586" t="str">
        <f>IF(S586=0,"",1+(MAX($A$7:A585)))</f>
        <v/>
      </c>
      <c r="B586" s="224">
        <v>580</v>
      </c>
      <c r="C586" s="3" t="str">
        <f>IF('DATA ENTRY'!CK585="","",IF('DATA ENTRY'!B585="","",IF($D$4="All Post",'DATA ENTRY'!B585,IF(AND($D$4='DATA ENTRY'!CK585),'DATA ENTRY'!B585,""))))</f>
        <v/>
      </c>
      <c r="D586" s="3" t="str">
        <f>IF('DATA ENTRY'!CK585="","",IF('DATA ENTRY'!C585="","",IF($D$4="All Post",'DATA ENTRY'!C585,IF(AND($D$4='DATA ENTRY'!CK585),'DATA ENTRY'!C585,""))))</f>
        <v/>
      </c>
      <c r="E586" s="4" t="str">
        <f>IF('DATA ENTRY'!CK585="","",IF('DATA ENTRY'!I585="","",IF($D$4="All Post",'DATA ENTRY'!I585,IF(AND($D$4='DATA ENTRY'!CK585),'DATA ENTRY'!I585,""))))</f>
        <v/>
      </c>
      <c r="F586" s="4" t="str">
        <f>IF('DATA ENTRY'!CK585="","",IF('DATA ENTRY'!CK585="","",IF($D$4="All Post",'DATA ENTRY'!CK585,IF(AND($D$4='DATA ENTRY'!CK585),'DATA ENTRY'!CK585,""))))</f>
        <v/>
      </c>
      <c r="G586" s="3" t="str">
        <f>IF('DATA ENTRY'!CK585="","",IF('DATA ENTRY'!N585="","",IF($D$4="All Post",'DATA ENTRY'!N585,IF(AND($D$4='DATA ENTRY'!CK585),'DATA ENTRY'!N585,""))))</f>
        <v/>
      </c>
      <c r="H586" s="107" t="str">
        <f>IF('DATA ENTRY'!CK585="","",IF('DATA ENTRY'!O585="","",IF($D$4="All Post",'DATA ENTRY'!O585,IF(AND($D$4='DATA ENTRY'!CK585),'DATA ENTRY'!O585,""))))</f>
        <v/>
      </c>
      <c r="I586" s="3" t="str">
        <f>IF('DATA ENTRY'!CK585="","",IF('DATA ENTRY'!P585="","",IF($D$4="All Post",'DATA ENTRY'!P585,IF(AND($D$4='DATA ENTRY'!CK585),'DATA ENTRY'!P585,""))))</f>
        <v/>
      </c>
      <c r="J586" s="107" t="str">
        <f>IF('DATA ENTRY'!CK585="","",IF('DATA ENTRY'!Q585="","",IF($D$4="All Post",'DATA ENTRY'!Q585,IF(AND($D$4='DATA ENTRY'!CK585),'DATA ENTRY'!Q585,""))))</f>
        <v/>
      </c>
      <c r="K586" s="3" t="str">
        <f>IF('DATA ENTRY'!CK585="","",IF('DATA ENTRY'!R585="","",IF($D$4="All Post",'DATA ENTRY'!R585,IF(AND($D$4='DATA ENTRY'!CK585),'DATA ENTRY'!R585,""))))</f>
        <v/>
      </c>
      <c r="L586" s="3" t="str">
        <f>IF('DATA ENTRY'!CK585="","",IF('DATA ENTRY'!S585="","",IF($D$4="All Post",'DATA ENTRY'!S585,IF(AND($D$4='DATA ENTRY'!CK585),'DATA ENTRY'!S585,""))))</f>
        <v/>
      </c>
      <c r="M586" s="3" t="str">
        <f>IF('DATA ENTRY'!CK585="","",IF('DATA ENTRY'!E585="","",IF($D$4="All Post",'DATA ENTRY'!E585,IF(AND($D$4='DATA ENTRY'!CK585),'DATA ENTRY'!E585,""))))</f>
        <v/>
      </c>
      <c r="N586" s="3" t="str">
        <f>IF('DATA ENTRY'!CK585="","",IF('DATA ENTRY'!W585="","",IF($D$4="All Post",'DATA ENTRY'!W585,IF(AND($D$4='DATA ENTRY'!CK585),'DATA ENTRY'!W585,""))))</f>
        <v/>
      </c>
      <c r="O586" s="3" t="str">
        <f>IF('DATA ENTRY'!CK585="","",IF('DATA ENTRY'!X585="","",IF($D$4="All Post",'DATA ENTRY'!X585,IF(AND($D$4='DATA ENTRY'!CK585),'DATA ENTRY'!X585,""))))</f>
        <v/>
      </c>
      <c r="P586" s="3" t="str">
        <f>IF('DATA ENTRY'!CK585="","",IF('DATA ENTRY'!G585="","",IF($D$4="All Post",'DATA ENTRY'!G585,IF(AND($D$4='DATA ENTRY'!CK585),'DATA ENTRY'!G585,""))))</f>
        <v/>
      </c>
      <c r="S586">
        <f t="shared" si="147"/>
        <v>0</v>
      </c>
      <c r="T586" t="str">
        <f t="shared" si="148"/>
        <v/>
      </c>
      <c r="BZ586" t="str">
        <f t="shared" si="149"/>
        <v/>
      </c>
      <c r="CA586" t="str">
        <f t="shared" si="150"/>
        <v/>
      </c>
      <c r="CB586" s="224">
        <v>580</v>
      </c>
      <c r="CC586" s="3" t="str">
        <f>IF('DATA ENTRY'!CK585="","",IF('DATA ENTRY'!B585="","",IF(AND($CD$4='DATA ENTRY'!CK585,$CG$4='DATA ENTRY'!D585),'DATA ENTRY'!B585,"")))</f>
        <v/>
      </c>
      <c r="CD586" s="3" t="str">
        <f>IF('DATA ENTRY'!CK585="","",IF('DATA ENTRY'!C585="","",IF(AND($CD$4='DATA ENTRY'!CK585,$CG$4='DATA ENTRY'!D585),'DATA ENTRY'!C585,"")))</f>
        <v/>
      </c>
      <c r="CE586" s="4" t="str">
        <f>IF('DATA ENTRY'!CK585="","",IF('DATA ENTRY'!I585="","",IF(AND($CD$4='DATA ENTRY'!CK585,$CG$4='DATA ENTRY'!D585),'DATA ENTRY'!I585,"")))</f>
        <v/>
      </c>
      <c r="CF586" s="4" t="str">
        <f>IF('DATA ENTRY'!CK585="","",IF('DATA ENTRY'!CK585="","",IF(AND($CD$4='DATA ENTRY'!CK585,$CG$4='DATA ENTRY'!D585),'DATA ENTRY'!CK585,"")))</f>
        <v/>
      </c>
      <c r="CG586" s="3" t="str">
        <f>IF('DATA ENTRY'!CK585="","",IF('DATA ENTRY'!N585="","",IF(AND($CD$4='DATA ENTRY'!CK585,$CG$4='DATA ENTRY'!D585),'DATA ENTRY'!N585,"")))</f>
        <v/>
      </c>
      <c r="CH586" s="107" t="str">
        <f>IF('DATA ENTRY'!CK585="","",IF('DATA ENTRY'!O585="","",IF(AND($CD$4='DATA ENTRY'!CK585,$CG$4='DATA ENTRY'!D585),'DATA ENTRY'!O585,"")))</f>
        <v/>
      </c>
      <c r="CI586" s="3" t="str">
        <f>IF('DATA ENTRY'!CK585="","",IF('DATA ENTRY'!P585="","",IF(AND($CD$4='DATA ENTRY'!CK585,$CG$4='DATA ENTRY'!D585),'DATA ENTRY'!P585,"")))</f>
        <v/>
      </c>
      <c r="CJ586" s="107" t="str">
        <f>IF('DATA ENTRY'!CK585="","",IF('DATA ENTRY'!Q585="","",IF(AND($CD$4='DATA ENTRY'!CK585,$CG$4='DATA ENTRY'!D585),'DATA ENTRY'!Q585,"")))</f>
        <v/>
      </c>
      <c r="CK586" s="3" t="str">
        <f>IF('DATA ENTRY'!CK585="","",IF('DATA ENTRY'!R585="","",IF(AND($CD$4='DATA ENTRY'!CK585,$CG$4='DATA ENTRY'!D585),'DATA ENTRY'!R585,"")))</f>
        <v/>
      </c>
      <c r="CL586" s="3" t="str">
        <f>IF('DATA ENTRY'!CK585="","",IF('DATA ENTRY'!S585="","",IF(AND($CD$4='DATA ENTRY'!CK585,$CG$4='DATA ENTRY'!D585),'DATA ENTRY'!S585,"")))</f>
        <v/>
      </c>
      <c r="CM586" s="3" t="str">
        <f>IF('DATA ENTRY'!CK585="","",IF('DATA ENTRY'!E585="","",IF(AND($CD$4='DATA ENTRY'!CK585,$CG$4='DATA ENTRY'!D585),'DATA ENTRY'!E585,"")))</f>
        <v/>
      </c>
      <c r="CN586" s="3" t="str">
        <f>IF('DATA ENTRY'!CK585="","",IF('DATA ENTRY'!W585="","",IF(AND($CD$4='DATA ENTRY'!CK585,$CG$4='DATA ENTRY'!D585),'DATA ENTRY'!W585,"")))</f>
        <v/>
      </c>
      <c r="CO586" s="3" t="str">
        <f>IF('DATA ENTRY'!CK585="","",IF('DATA ENTRY'!X585="","",IF(AND($CD$4='DATA ENTRY'!CK585,$CG$4='DATA ENTRY'!D585),'DATA ENTRY'!X585,"")))</f>
        <v/>
      </c>
      <c r="CP586" s="108" t="str">
        <f t="shared" si="151"/>
        <v/>
      </c>
      <c r="CQ586" s="108" t="str">
        <f>IF('DATA ENTRY'!CK585="","",IF('DATA ENTRY'!G585="","",IF(AND($CD$4='DATA ENTRY'!CK585,$CG$4='DATA ENTRY'!D585),'DATA ENTRY'!G585,"")))</f>
        <v/>
      </c>
      <c r="CR586" s="230" t="str">
        <f>IF('DATA ENTRY'!CK585="","",IF('DATA ENTRY'!D585="","",IF(AND($CD$4='DATA ENTRY'!CK585,$CG$4='DATA ENTRY'!D585),'DATA ENTRY'!D585,"")))</f>
        <v/>
      </c>
      <c r="CS586">
        <f t="shared" si="152"/>
        <v>0</v>
      </c>
      <c r="CT586">
        <f t="shared" si="153"/>
        <v>0</v>
      </c>
      <c r="CV586" s="139"/>
      <c r="CX586">
        <f t="shared" si="154"/>
        <v>0</v>
      </c>
      <c r="DB586" t="str">
        <f t="shared" si="145"/>
        <v/>
      </c>
      <c r="DC586" t="str">
        <f t="shared" si="146"/>
        <v/>
      </c>
      <c r="DD586" s="224">
        <v>580</v>
      </c>
      <c r="DE586" s="3" t="str">
        <f>IF('DATA ENTRY'!CK585="","",IF('DATA ENTRY'!B585="","",IF(AND($DF$4='DATA ENTRY'!D585),'DATA ENTRY'!B585,"")))</f>
        <v/>
      </c>
      <c r="DF586" s="3" t="str">
        <f>IF('DATA ENTRY'!CK585="","",IF('DATA ENTRY'!C585="","",IF(AND($DF$4='DATA ENTRY'!D585),'DATA ENTRY'!C585,"")))</f>
        <v/>
      </c>
      <c r="DG586" s="4" t="str">
        <f>IF('DATA ENTRY'!CK585="","",IF('DATA ENTRY'!I585="","",IF(AND($DF$4='DATA ENTRY'!D585),'DATA ENTRY'!I585,"")))</f>
        <v/>
      </c>
      <c r="DH586" s="4" t="str">
        <f>IF('DATA ENTRY'!CK585="","",IF('DATA ENTRY'!CK585="","",IF(AND($DF$4='DATA ENTRY'!D585),'DATA ENTRY'!CK585,"")))</f>
        <v/>
      </c>
      <c r="DI586" s="3" t="str">
        <f>IF('DATA ENTRY'!CK585="","",IF('DATA ENTRY'!N585="","",IF(AND($DF$4='DATA ENTRY'!D585),'DATA ENTRY'!N585,"")))</f>
        <v/>
      </c>
      <c r="DJ586" s="107" t="str">
        <f>IF('DATA ENTRY'!CK585="","",IF('DATA ENTRY'!O585="","",IF(AND($DF$4='DATA ENTRY'!D585),'DATA ENTRY'!O585,"")))</f>
        <v/>
      </c>
      <c r="DK586" s="3" t="str">
        <f>IF('DATA ENTRY'!CK585="","",IF('DATA ENTRY'!P585="","",IF(AND($DF$4='DATA ENTRY'!D585),'DATA ENTRY'!P585,"")))</f>
        <v/>
      </c>
      <c r="DL586" s="107" t="str">
        <f>IF('DATA ENTRY'!CK585="","",IF('DATA ENTRY'!Q585="","",IF(AND($DF$4='DATA ENTRY'!D585),'DATA ENTRY'!Q585,"")))</f>
        <v/>
      </c>
      <c r="DM586" s="3" t="str">
        <f>IF('DATA ENTRY'!CK585="","",IF('DATA ENTRY'!R585="","",IF(AND($DF$4='DATA ENTRY'!D585),'DATA ENTRY'!R585,"")))</f>
        <v/>
      </c>
      <c r="DN586" s="107" t="str">
        <f>IF('DATA ENTRY'!CK585="","",IF('DATA ENTRY'!S585="","",IF(AND($DF$4='DATA ENTRY'!D585),'DATA ENTRY'!S585,"")))</f>
        <v/>
      </c>
      <c r="DO586" s="3" t="str">
        <f>IF('DATA ENTRY'!CK585="","",IF('DATA ENTRY'!E585="","",IF(AND($DF$4='DATA ENTRY'!D585),'DATA ENTRY'!E585,"")))</f>
        <v/>
      </c>
      <c r="DP586" s="3" t="str">
        <f>IF('DATA ENTRY'!CK585="","",IF('DATA ENTRY'!D585="","",IF(AND($DF$4='DATA ENTRY'!D585),'DATA ENTRY'!D585,"")))</f>
        <v/>
      </c>
      <c r="DQ586" s="3" t="str">
        <f>IF('DATA ENTRY'!CK585="","",IF('DATA ENTRY'!W585="","",IF(AND($DF$4='DATA ENTRY'!D585),'DATA ENTRY'!W585,"")))</f>
        <v/>
      </c>
      <c r="DR586" s="3" t="str">
        <f>IF('DATA ENTRY'!CK585="","",IF('DATA ENTRY'!X585="","",IF(AND($DF$4='DATA ENTRY'!D585),'DATA ENTRY'!X585,"")))</f>
        <v/>
      </c>
      <c r="DS586" s="108" t="str">
        <f t="shared" si="155"/>
        <v/>
      </c>
      <c r="DT586" s="108" t="str">
        <f>IF('DATA ENTRY'!CK585="","",IF('DATA ENTRY'!D585="","",IF(AND($DF$4='DATA ENTRY'!D585),'DATA ENTRY'!G585,"")))</f>
        <v/>
      </c>
      <c r="DY586">
        <f t="shared" si="156"/>
        <v>0</v>
      </c>
      <c r="EB586" t="str">
        <f t="shared" si="157"/>
        <v/>
      </c>
      <c r="EC586" t="str">
        <f t="shared" si="158"/>
        <v/>
      </c>
      <c r="ED586" s="224">
        <v>580</v>
      </c>
      <c r="EE586" s="3" t="str">
        <f>IF('DATA ENTRY'!CK585="","",IF('DATA ENTRY'!B585="","",IF(AND($EF$4='DATA ENTRY'!G585,$EH$4='DATA ENTRY'!F585),'DATA ENTRY'!B585,"")))</f>
        <v/>
      </c>
      <c r="EF586" s="3" t="str">
        <f>IF('DATA ENTRY'!CK585="","",IF('DATA ENTRY'!C585="","",IF(AND($EF$4='DATA ENTRY'!G585,$EH$4='DATA ENTRY'!F585),'DATA ENTRY'!C585,"")))</f>
        <v/>
      </c>
      <c r="EG586" s="4" t="str">
        <f>IF('DATA ENTRY'!CK585="","",IF('DATA ENTRY'!I585="","",IF(AND($EF$4='DATA ENTRY'!G585,$EH$4='DATA ENTRY'!F585),'DATA ENTRY'!I585,"")))</f>
        <v/>
      </c>
      <c r="EH586" s="4" t="str">
        <f>IF('DATA ENTRY'!CK585="","",IF('DATA ENTRY'!CK585="","",IF(AND($EF$4='DATA ENTRY'!G585,$EH$4='DATA ENTRY'!F585),'DATA ENTRY'!CK585,"")))</f>
        <v/>
      </c>
      <c r="EI586" s="3" t="str">
        <f>IF('DATA ENTRY'!CK585="","",IF('DATA ENTRY'!N585="","",IF(AND($EF$4='DATA ENTRY'!G585,$EH$4='DATA ENTRY'!F585),'DATA ENTRY'!N585,"")))</f>
        <v/>
      </c>
      <c r="EJ586" s="107" t="str">
        <f>IF('DATA ENTRY'!CK585="","",IF('DATA ENTRY'!O585="","",IF(AND($EF$4='DATA ENTRY'!G585,$EH$4='DATA ENTRY'!F585),'DATA ENTRY'!O585,"")))</f>
        <v/>
      </c>
      <c r="EK586" s="3" t="str">
        <f>IF('DATA ENTRY'!CK585="","",IF('DATA ENTRY'!P585="","",IF(AND($EF$4='DATA ENTRY'!G585,$EH$4='DATA ENTRY'!F585),'DATA ENTRY'!P585,"")))</f>
        <v/>
      </c>
      <c r="EL586" s="107" t="str">
        <f>IF('DATA ENTRY'!CK585="","",IF('DATA ENTRY'!Q585="","",IF(AND($EF$4='DATA ENTRY'!G585,$EH$4='DATA ENTRY'!F585),'DATA ENTRY'!Q585,"")))</f>
        <v/>
      </c>
      <c r="EM586" s="3" t="str">
        <f>IF('DATA ENTRY'!CK585="","",IF('DATA ENTRY'!R585="","",IF(AND($EF$4='DATA ENTRY'!G585,$EH$4='DATA ENTRY'!F585),'DATA ENTRY'!R585,"")))</f>
        <v/>
      </c>
      <c r="EN586" s="107" t="str">
        <f>IF('DATA ENTRY'!CK585="","",IF('DATA ENTRY'!S585="","",IF(AND($EF$4='DATA ENTRY'!G585,$EH$4='DATA ENTRY'!F585),'DATA ENTRY'!S585,"")))</f>
        <v/>
      </c>
      <c r="EO586" s="3" t="str">
        <f>IF('DATA ENTRY'!CK585="","",IF('DATA ENTRY'!E585="","",IF(AND($EF$4='DATA ENTRY'!G585,$EH$4='DATA ENTRY'!F585),'DATA ENTRY'!E585,"")))</f>
        <v/>
      </c>
      <c r="EP586" s="3" t="str">
        <f>IF('DATA ENTRY'!CK585="","",IF('DATA ENTRY'!D585="","",IF(AND($EF$4='DATA ENTRY'!G585,$EH$4='DATA ENTRY'!F585),'DATA ENTRY'!D585,"")))</f>
        <v/>
      </c>
      <c r="EQ586" s="3" t="str">
        <f>IF('DATA ENTRY'!CK585="","",IF('DATA ENTRY'!W585="","",IF(AND($EF$4='DATA ENTRY'!G585,$EH$4='DATA ENTRY'!F585),'DATA ENTRY'!W585,"")))</f>
        <v/>
      </c>
      <c r="ER586" s="3" t="str">
        <f>IF('DATA ENTRY'!CK585="","",IF('DATA ENTRY'!X585="","",IF(AND($EF$4='DATA ENTRY'!G585,$EH$4='DATA ENTRY'!F585),'DATA ENTRY'!X585,"")))</f>
        <v/>
      </c>
      <c r="ES586" s="108" t="str">
        <f t="shared" si="159"/>
        <v/>
      </c>
      <c r="ET586" s="108" t="str">
        <f>IF('DATA ENTRY'!CK585="","",IF('DATA ENTRY'!D585="","",IF(AND($EF$4='DATA ENTRY'!G585,$EH$4='DATA ENTRY'!F585),'DATA ENTRY'!G585,"")))</f>
        <v/>
      </c>
      <c r="EY586">
        <f t="shared" si="160"/>
        <v>0</v>
      </c>
    </row>
    <row r="587" spans="1:155">
      <c r="A587" t="str">
        <f>IF(S587=0,"",1+(MAX($A$7:A586)))</f>
        <v/>
      </c>
      <c r="B587" s="224">
        <v>581</v>
      </c>
      <c r="C587" s="3" t="str">
        <f>IF('DATA ENTRY'!CK586="","",IF('DATA ENTRY'!B586="","",IF($D$4="All Post",'DATA ENTRY'!B586,IF(AND($D$4='DATA ENTRY'!CK586),'DATA ENTRY'!B586,""))))</f>
        <v/>
      </c>
      <c r="D587" s="3" t="str">
        <f>IF('DATA ENTRY'!CK586="","",IF('DATA ENTRY'!C586="","",IF($D$4="All Post",'DATA ENTRY'!C586,IF(AND($D$4='DATA ENTRY'!CK586),'DATA ENTRY'!C586,""))))</f>
        <v/>
      </c>
      <c r="E587" s="4" t="str">
        <f>IF('DATA ENTRY'!CK586="","",IF('DATA ENTRY'!I586="","",IF($D$4="All Post",'DATA ENTRY'!I586,IF(AND($D$4='DATA ENTRY'!CK586),'DATA ENTRY'!I586,""))))</f>
        <v/>
      </c>
      <c r="F587" s="4" t="str">
        <f>IF('DATA ENTRY'!CK586="","",IF('DATA ENTRY'!CK586="","",IF($D$4="All Post",'DATA ENTRY'!CK586,IF(AND($D$4='DATA ENTRY'!CK586),'DATA ENTRY'!CK586,""))))</f>
        <v/>
      </c>
      <c r="G587" s="3" t="str">
        <f>IF('DATA ENTRY'!CK586="","",IF('DATA ENTRY'!N586="","",IF($D$4="All Post",'DATA ENTRY'!N586,IF(AND($D$4='DATA ENTRY'!CK586),'DATA ENTRY'!N586,""))))</f>
        <v/>
      </c>
      <c r="H587" s="107" t="str">
        <f>IF('DATA ENTRY'!CK586="","",IF('DATA ENTRY'!O586="","",IF($D$4="All Post",'DATA ENTRY'!O586,IF(AND($D$4='DATA ENTRY'!CK586),'DATA ENTRY'!O586,""))))</f>
        <v/>
      </c>
      <c r="I587" s="3" t="str">
        <f>IF('DATA ENTRY'!CK586="","",IF('DATA ENTRY'!P586="","",IF($D$4="All Post",'DATA ENTRY'!P586,IF(AND($D$4='DATA ENTRY'!CK586),'DATA ENTRY'!P586,""))))</f>
        <v/>
      </c>
      <c r="J587" s="107" t="str">
        <f>IF('DATA ENTRY'!CK586="","",IF('DATA ENTRY'!Q586="","",IF($D$4="All Post",'DATA ENTRY'!Q586,IF(AND($D$4='DATA ENTRY'!CK586),'DATA ENTRY'!Q586,""))))</f>
        <v/>
      </c>
      <c r="K587" s="3" t="str">
        <f>IF('DATA ENTRY'!CK586="","",IF('DATA ENTRY'!R586="","",IF($D$4="All Post",'DATA ENTRY'!R586,IF(AND($D$4='DATA ENTRY'!CK586),'DATA ENTRY'!R586,""))))</f>
        <v/>
      </c>
      <c r="L587" s="3" t="str">
        <f>IF('DATA ENTRY'!CK586="","",IF('DATA ENTRY'!S586="","",IF($D$4="All Post",'DATA ENTRY'!S586,IF(AND($D$4='DATA ENTRY'!CK586),'DATA ENTRY'!S586,""))))</f>
        <v/>
      </c>
      <c r="M587" s="3" t="str">
        <f>IF('DATA ENTRY'!CK586="","",IF('DATA ENTRY'!E586="","",IF($D$4="All Post",'DATA ENTRY'!E586,IF(AND($D$4='DATA ENTRY'!CK586),'DATA ENTRY'!E586,""))))</f>
        <v/>
      </c>
      <c r="N587" s="3" t="str">
        <f>IF('DATA ENTRY'!CK586="","",IF('DATA ENTRY'!W586="","",IF($D$4="All Post",'DATA ENTRY'!W586,IF(AND($D$4='DATA ENTRY'!CK586),'DATA ENTRY'!W586,""))))</f>
        <v/>
      </c>
      <c r="O587" s="3" t="str">
        <f>IF('DATA ENTRY'!CK586="","",IF('DATA ENTRY'!X586="","",IF($D$4="All Post",'DATA ENTRY'!X586,IF(AND($D$4='DATA ENTRY'!CK586),'DATA ENTRY'!X586,""))))</f>
        <v/>
      </c>
      <c r="P587" s="3" t="str">
        <f>IF('DATA ENTRY'!CK586="","",IF('DATA ENTRY'!G586="","",IF($D$4="All Post",'DATA ENTRY'!G586,IF(AND($D$4='DATA ENTRY'!CK586),'DATA ENTRY'!G586,""))))</f>
        <v/>
      </c>
      <c r="S587">
        <f t="shared" si="147"/>
        <v>0</v>
      </c>
      <c r="T587" t="str">
        <f t="shared" si="148"/>
        <v/>
      </c>
      <c r="BZ587" t="str">
        <f t="shared" si="149"/>
        <v/>
      </c>
      <c r="CA587" t="str">
        <f t="shared" si="150"/>
        <v/>
      </c>
      <c r="CB587" s="224">
        <v>581</v>
      </c>
      <c r="CC587" s="3" t="str">
        <f>IF('DATA ENTRY'!CK586="","",IF('DATA ENTRY'!B586="","",IF(AND($CD$4='DATA ENTRY'!CK586,$CG$4='DATA ENTRY'!D586),'DATA ENTRY'!B586,"")))</f>
        <v/>
      </c>
      <c r="CD587" s="3" t="str">
        <f>IF('DATA ENTRY'!CK586="","",IF('DATA ENTRY'!C586="","",IF(AND($CD$4='DATA ENTRY'!CK586,$CG$4='DATA ENTRY'!D586),'DATA ENTRY'!C586,"")))</f>
        <v/>
      </c>
      <c r="CE587" s="4" t="str">
        <f>IF('DATA ENTRY'!CK586="","",IF('DATA ENTRY'!I586="","",IF(AND($CD$4='DATA ENTRY'!CK586,$CG$4='DATA ENTRY'!D586),'DATA ENTRY'!I586,"")))</f>
        <v/>
      </c>
      <c r="CF587" s="4" t="str">
        <f>IF('DATA ENTRY'!CK586="","",IF('DATA ENTRY'!CK586="","",IF(AND($CD$4='DATA ENTRY'!CK586,$CG$4='DATA ENTRY'!D586),'DATA ENTRY'!CK586,"")))</f>
        <v/>
      </c>
      <c r="CG587" s="3" t="str">
        <f>IF('DATA ENTRY'!CK586="","",IF('DATA ENTRY'!N586="","",IF(AND($CD$4='DATA ENTRY'!CK586,$CG$4='DATA ENTRY'!D586),'DATA ENTRY'!N586,"")))</f>
        <v/>
      </c>
      <c r="CH587" s="107" t="str">
        <f>IF('DATA ENTRY'!CK586="","",IF('DATA ENTRY'!O586="","",IF(AND($CD$4='DATA ENTRY'!CK586,$CG$4='DATA ENTRY'!D586),'DATA ENTRY'!O586,"")))</f>
        <v/>
      </c>
      <c r="CI587" s="3" t="str">
        <f>IF('DATA ENTRY'!CK586="","",IF('DATA ENTRY'!P586="","",IF(AND($CD$4='DATA ENTRY'!CK586,$CG$4='DATA ENTRY'!D586),'DATA ENTRY'!P586,"")))</f>
        <v/>
      </c>
      <c r="CJ587" s="107" t="str">
        <f>IF('DATA ENTRY'!CK586="","",IF('DATA ENTRY'!Q586="","",IF(AND($CD$4='DATA ENTRY'!CK586,$CG$4='DATA ENTRY'!D586),'DATA ENTRY'!Q586,"")))</f>
        <v/>
      </c>
      <c r="CK587" s="3" t="str">
        <f>IF('DATA ENTRY'!CK586="","",IF('DATA ENTRY'!R586="","",IF(AND($CD$4='DATA ENTRY'!CK586,$CG$4='DATA ENTRY'!D586),'DATA ENTRY'!R586,"")))</f>
        <v/>
      </c>
      <c r="CL587" s="3" t="str">
        <f>IF('DATA ENTRY'!CK586="","",IF('DATA ENTRY'!S586="","",IF(AND($CD$4='DATA ENTRY'!CK586,$CG$4='DATA ENTRY'!D586),'DATA ENTRY'!S586,"")))</f>
        <v/>
      </c>
      <c r="CM587" s="3" t="str">
        <f>IF('DATA ENTRY'!CK586="","",IF('DATA ENTRY'!E586="","",IF(AND($CD$4='DATA ENTRY'!CK586,$CG$4='DATA ENTRY'!D586),'DATA ENTRY'!E586,"")))</f>
        <v/>
      </c>
      <c r="CN587" s="3" t="str">
        <f>IF('DATA ENTRY'!CK586="","",IF('DATA ENTRY'!W586="","",IF(AND($CD$4='DATA ENTRY'!CK586,$CG$4='DATA ENTRY'!D586),'DATA ENTRY'!W586,"")))</f>
        <v/>
      </c>
      <c r="CO587" s="3" t="str">
        <f>IF('DATA ENTRY'!CK586="","",IF('DATA ENTRY'!X586="","",IF(AND($CD$4='DATA ENTRY'!CK586,$CG$4='DATA ENTRY'!D586),'DATA ENTRY'!X586,"")))</f>
        <v/>
      </c>
      <c r="CP587" s="108" t="str">
        <f t="shared" si="151"/>
        <v/>
      </c>
      <c r="CQ587" s="108" t="str">
        <f>IF('DATA ENTRY'!CK586="","",IF('DATA ENTRY'!G586="","",IF(AND($CD$4='DATA ENTRY'!CK586,$CG$4='DATA ENTRY'!D586),'DATA ENTRY'!G586,"")))</f>
        <v/>
      </c>
      <c r="CR587" s="230" t="str">
        <f>IF('DATA ENTRY'!CK586="","",IF('DATA ENTRY'!D586="","",IF(AND($CD$4='DATA ENTRY'!CK586,$CG$4='DATA ENTRY'!D586),'DATA ENTRY'!D586,"")))</f>
        <v/>
      </c>
      <c r="CS587">
        <f t="shared" si="152"/>
        <v>0</v>
      </c>
      <c r="CT587">
        <f t="shared" si="153"/>
        <v>0</v>
      </c>
      <c r="CV587" s="139"/>
      <c r="CX587">
        <f t="shared" si="154"/>
        <v>0</v>
      </c>
      <c r="DB587" t="str">
        <f t="shared" si="145"/>
        <v/>
      </c>
      <c r="DC587" t="str">
        <f t="shared" si="146"/>
        <v/>
      </c>
      <c r="DD587" s="224">
        <v>581</v>
      </c>
      <c r="DE587" s="3" t="str">
        <f>IF('DATA ENTRY'!CK586="","",IF('DATA ENTRY'!B586="","",IF(AND($DF$4='DATA ENTRY'!D586),'DATA ENTRY'!B586,"")))</f>
        <v/>
      </c>
      <c r="DF587" s="3" t="str">
        <f>IF('DATA ENTRY'!CK586="","",IF('DATA ENTRY'!C586="","",IF(AND($DF$4='DATA ENTRY'!D586),'DATA ENTRY'!C586,"")))</f>
        <v/>
      </c>
      <c r="DG587" s="4" t="str">
        <f>IF('DATA ENTRY'!CK586="","",IF('DATA ENTRY'!I586="","",IF(AND($DF$4='DATA ENTRY'!D586),'DATA ENTRY'!I586,"")))</f>
        <v/>
      </c>
      <c r="DH587" s="4" t="str">
        <f>IF('DATA ENTRY'!CK586="","",IF('DATA ENTRY'!CK586="","",IF(AND($DF$4='DATA ENTRY'!D586),'DATA ENTRY'!CK586,"")))</f>
        <v/>
      </c>
      <c r="DI587" s="3" t="str">
        <f>IF('DATA ENTRY'!CK586="","",IF('DATA ENTRY'!N586="","",IF(AND($DF$4='DATA ENTRY'!D586),'DATA ENTRY'!N586,"")))</f>
        <v/>
      </c>
      <c r="DJ587" s="107" t="str">
        <f>IF('DATA ENTRY'!CK586="","",IF('DATA ENTRY'!O586="","",IF(AND($DF$4='DATA ENTRY'!D586),'DATA ENTRY'!O586,"")))</f>
        <v/>
      </c>
      <c r="DK587" s="3" t="str">
        <f>IF('DATA ENTRY'!CK586="","",IF('DATA ENTRY'!P586="","",IF(AND($DF$4='DATA ENTRY'!D586),'DATA ENTRY'!P586,"")))</f>
        <v/>
      </c>
      <c r="DL587" s="107" t="str">
        <f>IF('DATA ENTRY'!CK586="","",IF('DATA ENTRY'!Q586="","",IF(AND($DF$4='DATA ENTRY'!D586),'DATA ENTRY'!Q586,"")))</f>
        <v/>
      </c>
      <c r="DM587" s="3" t="str">
        <f>IF('DATA ENTRY'!CK586="","",IF('DATA ENTRY'!R586="","",IF(AND($DF$4='DATA ENTRY'!D586),'DATA ENTRY'!R586,"")))</f>
        <v/>
      </c>
      <c r="DN587" s="107" t="str">
        <f>IF('DATA ENTRY'!CK586="","",IF('DATA ENTRY'!S586="","",IF(AND($DF$4='DATA ENTRY'!D586),'DATA ENTRY'!S586,"")))</f>
        <v/>
      </c>
      <c r="DO587" s="3" t="str">
        <f>IF('DATA ENTRY'!CK586="","",IF('DATA ENTRY'!E586="","",IF(AND($DF$4='DATA ENTRY'!D586),'DATA ENTRY'!E586,"")))</f>
        <v/>
      </c>
      <c r="DP587" s="3" t="str">
        <f>IF('DATA ENTRY'!CK586="","",IF('DATA ENTRY'!D586="","",IF(AND($DF$4='DATA ENTRY'!D586),'DATA ENTRY'!D586,"")))</f>
        <v/>
      </c>
      <c r="DQ587" s="3" t="str">
        <f>IF('DATA ENTRY'!CK586="","",IF('DATA ENTRY'!W586="","",IF(AND($DF$4='DATA ENTRY'!D586),'DATA ENTRY'!W586,"")))</f>
        <v/>
      </c>
      <c r="DR587" s="3" t="str">
        <f>IF('DATA ENTRY'!CK586="","",IF('DATA ENTRY'!X586="","",IF(AND($DF$4='DATA ENTRY'!D586),'DATA ENTRY'!X586,"")))</f>
        <v/>
      </c>
      <c r="DS587" s="108" t="str">
        <f t="shared" si="155"/>
        <v/>
      </c>
      <c r="DT587" s="108" t="str">
        <f>IF('DATA ENTRY'!CK586="","",IF('DATA ENTRY'!D586="","",IF(AND($DF$4='DATA ENTRY'!D586),'DATA ENTRY'!G586,"")))</f>
        <v/>
      </c>
      <c r="DY587">
        <f t="shared" si="156"/>
        <v>0</v>
      </c>
      <c r="EB587" t="str">
        <f t="shared" si="157"/>
        <v/>
      </c>
      <c r="EC587" t="str">
        <f t="shared" si="158"/>
        <v/>
      </c>
      <c r="ED587" s="224">
        <v>581</v>
      </c>
      <c r="EE587" s="3" t="str">
        <f>IF('DATA ENTRY'!CK586="","",IF('DATA ENTRY'!B586="","",IF(AND($EF$4='DATA ENTRY'!G586,$EH$4='DATA ENTRY'!F586),'DATA ENTRY'!B586,"")))</f>
        <v/>
      </c>
      <c r="EF587" s="3" t="str">
        <f>IF('DATA ENTRY'!CK586="","",IF('DATA ENTRY'!C586="","",IF(AND($EF$4='DATA ENTRY'!G586,$EH$4='DATA ENTRY'!F586),'DATA ENTRY'!C586,"")))</f>
        <v/>
      </c>
      <c r="EG587" s="4" t="str">
        <f>IF('DATA ENTRY'!CK586="","",IF('DATA ENTRY'!I586="","",IF(AND($EF$4='DATA ENTRY'!G586,$EH$4='DATA ENTRY'!F586),'DATA ENTRY'!I586,"")))</f>
        <v/>
      </c>
      <c r="EH587" s="4" t="str">
        <f>IF('DATA ENTRY'!CK586="","",IF('DATA ENTRY'!CK586="","",IF(AND($EF$4='DATA ENTRY'!G586,$EH$4='DATA ENTRY'!F586),'DATA ENTRY'!CK586,"")))</f>
        <v/>
      </c>
      <c r="EI587" s="3" t="str">
        <f>IF('DATA ENTRY'!CK586="","",IF('DATA ENTRY'!N586="","",IF(AND($EF$4='DATA ENTRY'!G586,$EH$4='DATA ENTRY'!F586),'DATA ENTRY'!N586,"")))</f>
        <v/>
      </c>
      <c r="EJ587" s="107" t="str">
        <f>IF('DATA ENTRY'!CK586="","",IF('DATA ENTRY'!O586="","",IF(AND($EF$4='DATA ENTRY'!G586,$EH$4='DATA ENTRY'!F586),'DATA ENTRY'!O586,"")))</f>
        <v/>
      </c>
      <c r="EK587" s="3" t="str">
        <f>IF('DATA ENTRY'!CK586="","",IF('DATA ENTRY'!P586="","",IF(AND($EF$4='DATA ENTRY'!G586,$EH$4='DATA ENTRY'!F586),'DATA ENTRY'!P586,"")))</f>
        <v/>
      </c>
      <c r="EL587" s="107" t="str">
        <f>IF('DATA ENTRY'!CK586="","",IF('DATA ENTRY'!Q586="","",IF(AND($EF$4='DATA ENTRY'!G586,$EH$4='DATA ENTRY'!F586),'DATA ENTRY'!Q586,"")))</f>
        <v/>
      </c>
      <c r="EM587" s="3" t="str">
        <f>IF('DATA ENTRY'!CK586="","",IF('DATA ENTRY'!R586="","",IF(AND($EF$4='DATA ENTRY'!G586,$EH$4='DATA ENTRY'!F586),'DATA ENTRY'!R586,"")))</f>
        <v/>
      </c>
      <c r="EN587" s="107" t="str">
        <f>IF('DATA ENTRY'!CK586="","",IF('DATA ENTRY'!S586="","",IF(AND($EF$4='DATA ENTRY'!G586,$EH$4='DATA ENTRY'!F586),'DATA ENTRY'!S586,"")))</f>
        <v/>
      </c>
      <c r="EO587" s="3" t="str">
        <f>IF('DATA ENTRY'!CK586="","",IF('DATA ENTRY'!E586="","",IF(AND($EF$4='DATA ENTRY'!G586,$EH$4='DATA ENTRY'!F586),'DATA ENTRY'!E586,"")))</f>
        <v/>
      </c>
      <c r="EP587" s="3" t="str">
        <f>IF('DATA ENTRY'!CK586="","",IF('DATA ENTRY'!D586="","",IF(AND($EF$4='DATA ENTRY'!G586,$EH$4='DATA ENTRY'!F586),'DATA ENTRY'!D586,"")))</f>
        <v/>
      </c>
      <c r="EQ587" s="3" t="str">
        <f>IF('DATA ENTRY'!CK586="","",IF('DATA ENTRY'!W586="","",IF(AND($EF$4='DATA ENTRY'!G586,$EH$4='DATA ENTRY'!F586),'DATA ENTRY'!W586,"")))</f>
        <v/>
      </c>
      <c r="ER587" s="3" t="str">
        <f>IF('DATA ENTRY'!CK586="","",IF('DATA ENTRY'!X586="","",IF(AND($EF$4='DATA ENTRY'!G586,$EH$4='DATA ENTRY'!F586),'DATA ENTRY'!X586,"")))</f>
        <v/>
      </c>
      <c r="ES587" s="108" t="str">
        <f t="shared" si="159"/>
        <v/>
      </c>
      <c r="ET587" s="108" t="str">
        <f>IF('DATA ENTRY'!CK586="","",IF('DATA ENTRY'!D586="","",IF(AND($EF$4='DATA ENTRY'!G586,$EH$4='DATA ENTRY'!F586),'DATA ENTRY'!G586,"")))</f>
        <v/>
      </c>
      <c r="EY587">
        <f t="shared" si="160"/>
        <v>0</v>
      </c>
    </row>
    <row r="588" spans="1:155">
      <c r="A588" t="str">
        <f>IF(S588=0,"",1+(MAX($A$7:A587)))</f>
        <v/>
      </c>
      <c r="B588" s="224">
        <v>582</v>
      </c>
      <c r="C588" s="3" t="str">
        <f>IF('DATA ENTRY'!CK587="","",IF('DATA ENTRY'!B587="","",IF($D$4="All Post",'DATA ENTRY'!B587,IF(AND($D$4='DATA ENTRY'!CK587),'DATA ENTRY'!B587,""))))</f>
        <v/>
      </c>
      <c r="D588" s="3" t="str">
        <f>IF('DATA ENTRY'!CK587="","",IF('DATA ENTRY'!C587="","",IF($D$4="All Post",'DATA ENTRY'!C587,IF(AND($D$4='DATA ENTRY'!CK587),'DATA ENTRY'!C587,""))))</f>
        <v/>
      </c>
      <c r="E588" s="4" t="str">
        <f>IF('DATA ENTRY'!CK587="","",IF('DATA ENTRY'!I587="","",IF($D$4="All Post",'DATA ENTRY'!I587,IF(AND($D$4='DATA ENTRY'!CK587),'DATA ENTRY'!I587,""))))</f>
        <v/>
      </c>
      <c r="F588" s="4" t="str">
        <f>IF('DATA ENTRY'!CK587="","",IF('DATA ENTRY'!CK587="","",IF($D$4="All Post",'DATA ENTRY'!CK587,IF(AND($D$4='DATA ENTRY'!CK587),'DATA ENTRY'!CK587,""))))</f>
        <v/>
      </c>
      <c r="G588" s="3" t="str">
        <f>IF('DATA ENTRY'!CK587="","",IF('DATA ENTRY'!N587="","",IF($D$4="All Post",'DATA ENTRY'!N587,IF(AND($D$4='DATA ENTRY'!CK587),'DATA ENTRY'!N587,""))))</f>
        <v/>
      </c>
      <c r="H588" s="107" t="str">
        <f>IF('DATA ENTRY'!CK587="","",IF('DATA ENTRY'!O587="","",IF($D$4="All Post",'DATA ENTRY'!O587,IF(AND($D$4='DATA ENTRY'!CK587),'DATA ENTRY'!O587,""))))</f>
        <v/>
      </c>
      <c r="I588" s="3" t="str">
        <f>IF('DATA ENTRY'!CK587="","",IF('DATA ENTRY'!P587="","",IF($D$4="All Post",'DATA ENTRY'!P587,IF(AND($D$4='DATA ENTRY'!CK587),'DATA ENTRY'!P587,""))))</f>
        <v/>
      </c>
      <c r="J588" s="107" t="str">
        <f>IF('DATA ENTRY'!CK587="","",IF('DATA ENTRY'!Q587="","",IF($D$4="All Post",'DATA ENTRY'!Q587,IF(AND($D$4='DATA ENTRY'!CK587),'DATA ENTRY'!Q587,""))))</f>
        <v/>
      </c>
      <c r="K588" s="3" t="str">
        <f>IF('DATA ENTRY'!CK587="","",IF('DATA ENTRY'!R587="","",IF($D$4="All Post",'DATA ENTRY'!R587,IF(AND($D$4='DATA ENTRY'!CK587),'DATA ENTRY'!R587,""))))</f>
        <v/>
      </c>
      <c r="L588" s="3" t="str">
        <f>IF('DATA ENTRY'!CK587="","",IF('DATA ENTRY'!S587="","",IF($D$4="All Post",'DATA ENTRY'!S587,IF(AND($D$4='DATA ENTRY'!CK587),'DATA ENTRY'!S587,""))))</f>
        <v/>
      </c>
      <c r="M588" s="3" t="str">
        <f>IF('DATA ENTRY'!CK587="","",IF('DATA ENTRY'!E587="","",IF($D$4="All Post",'DATA ENTRY'!E587,IF(AND($D$4='DATA ENTRY'!CK587),'DATA ENTRY'!E587,""))))</f>
        <v/>
      </c>
      <c r="N588" s="3" t="str">
        <f>IF('DATA ENTRY'!CK587="","",IF('DATA ENTRY'!W587="","",IF($D$4="All Post",'DATA ENTRY'!W587,IF(AND($D$4='DATA ENTRY'!CK587),'DATA ENTRY'!W587,""))))</f>
        <v/>
      </c>
      <c r="O588" s="3" t="str">
        <f>IF('DATA ENTRY'!CK587="","",IF('DATA ENTRY'!X587="","",IF($D$4="All Post",'DATA ENTRY'!X587,IF(AND($D$4='DATA ENTRY'!CK587),'DATA ENTRY'!X587,""))))</f>
        <v/>
      </c>
      <c r="P588" s="3" t="str">
        <f>IF('DATA ENTRY'!CK587="","",IF('DATA ENTRY'!G587="","",IF($D$4="All Post",'DATA ENTRY'!G587,IF(AND($D$4='DATA ENTRY'!CK587),'DATA ENTRY'!G587,""))))</f>
        <v/>
      </c>
      <c r="S588">
        <f t="shared" si="147"/>
        <v>0</v>
      </c>
      <c r="T588" t="str">
        <f t="shared" si="148"/>
        <v/>
      </c>
      <c r="BZ588" t="str">
        <f t="shared" si="149"/>
        <v/>
      </c>
      <c r="CA588" t="str">
        <f t="shared" si="150"/>
        <v/>
      </c>
      <c r="CB588" s="224">
        <v>582</v>
      </c>
      <c r="CC588" s="3" t="str">
        <f>IF('DATA ENTRY'!CK587="","",IF('DATA ENTRY'!B587="","",IF(AND($CD$4='DATA ENTRY'!CK587,$CG$4='DATA ENTRY'!D587),'DATA ENTRY'!B587,"")))</f>
        <v/>
      </c>
      <c r="CD588" s="3" t="str">
        <f>IF('DATA ENTRY'!CK587="","",IF('DATA ENTRY'!C587="","",IF(AND($CD$4='DATA ENTRY'!CK587,$CG$4='DATA ENTRY'!D587),'DATA ENTRY'!C587,"")))</f>
        <v/>
      </c>
      <c r="CE588" s="4" t="str">
        <f>IF('DATA ENTRY'!CK587="","",IF('DATA ENTRY'!I587="","",IF(AND($CD$4='DATA ENTRY'!CK587,$CG$4='DATA ENTRY'!D587),'DATA ENTRY'!I587,"")))</f>
        <v/>
      </c>
      <c r="CF588" s="4" t="str">
        <f>IF('DATA ENTRY'!CK587="","",IF('DATA ENTRY'!CK587="","",IF(AND($CD$4='DATA ENTRY'!CK587,$CG$4='DATA ENTRY'!D587),'DATA ENTRY'!CK587,"")))</f>
        <v/>
      </c>
      <c r="CG588" s="3" t="str">
        <f>IF('DATA ENTRY'!CK587="","",IF('DATA ENTRY'!N587="","",IF(AND($CD$4='DATA ENTRY'!CK587,$CG$4='DATA ENTRY'!D587),'DATA ENTRY'!N587,"")))</f>
        <v/>
      </c>
      <c r="CH588" s="107" t="str">
        <f>IF('DATA ENTRY'!CK587="","",IF('DATA ENTRY'!O587="","",IF(AND($CD$4='DATA ENTRY'!CK587,$CG$4='DATA ENTRY'!D587),'DATA ENTRY'!O587,"")))</f>
        <v/>
      </c>
      <c r="CI588" s="3" t="str">
        <f>IF('DATA ENTRY'!CK587="","",IF('DATA ENTRY'!P587="","",IF(AND($CD$4='DATA ENTRY'!CK587,$CG$4='DATA ENTRY'!D587),'DATA ENTRY'!P587,"")))</f>
        <v/>
      </c>
      <c r="CJ588" s="107" t="str">
        <f>IF('DATA ENTRY'!CK587="","",IF('DATA ENTRY'!Q587="","",IF(AND($CD$4='DATA ENTRY'!CK587,$CG$4='DATA ENTRY'!D587),'DATA ENTRY'!Q587,"")))</f>
        <v/>
      </c>
      <c r="CK588" s="3" t="str">
        <f>IF('DATA ENTRY'!CK587="","",IF('DATA ENTRY'!R587="","",IF(AND($CD$4='DATA ENTRY'!CK587,$CG$4='DATA ENTRY'!D587),'DATA ENTRY'!R587,"")))</f>
        <v/>
      </c>
      <c r="CL588" s="3" t="str">
        <f>IF('DATA ENTRY'!CK587="","",IF('DATA ENTRY'!S587="","",IF(AND($CD$4='DATA ENTRY'!CK587,$CG$4='DATA ENTRY'!D587),'DATA ENTRY'!S587,"")))</f>
        <v/>
      </c>
      <c r="CM588" s="3" t="str">
        <f>IF('DATA ENTRY'!CK587="","",IF('DATA ENTRY'!E587="","",IF(AND($CD$4='DATA ENTRY'!CK587,$CG$4='DATA ENTRY'!D587),'DATA ENTRY'!E587,"")))</f>
        <v/>
      </c>
      <c r="CN588" s="3" t="str">
        <f>IF('DATA ENTRY'!CK587="","",IF('DATA ENTRY'!W587="","",IF(AND($CD$4='DATA ENTRY'!CK587,$CG$4='DATA ENTRY'!D587),'DATA ENTRY'!W587,"")))</f>
        <v/>
      </c>
      <c r="CO588" s="3" t="str">
        <f>IF('DATA ENTRY'!CK587="","",IF('DATA ENTRY'!X587="","",IF(AND($CD$4='DATA ENTRY'!CK587,$CG$4='DATA ENTRY'!D587),'DATA ENTRY'!X587,"")))</f>
        <v/>
      </c>
      <c r="CP588" s="108" t="str">
        <f t="shared" si="151"/>
        <v/>
      </c>
      <c r="CQ588" s="108" t="str">
        <f>IF('DATA ENTRY'!CK587="","",IF('DATA ENTRY'!G587="","",IF(AND($CD$4='DATA ENTRY'!CK587,$CG$4='DATA ENTRY'!D587),'DATA ENTRY'!G587,"")))</f>
        <v/>
      </c>
      <c r="CR588" s="230" t="str">
        <f>IF('DATA ENTRY'!CK587="","",IF('DATA ENTRY'!D587="","",IF(AND($CD$4='DATA ENTRY'!CK587,$CG$4='DATA ENTRY'!D587),'DATA ENTRY'!D587,"")))</f>
        <v/>
      </c>
      <c r="CS588">
        <f t="shared" si="152"/>
        <v>0</v>
      </c>
      <c r="CT588">
        <f t="shared" si="153"/>
        <v>0</v>
      </c>
      <c r="CV588" s="139"/>
      <c r="CX588">
        <f t="shared" si="154"/>
        <v>0</v>
      </c>
      <c r="DB588" t="str">
        <f t="shared" ref="DB588:DB651" si="161">IF(DG588="","",RANK(DG588,$DG$7:$DG$211,1))</f>
        <v/>
      </c>
      <c r="DC588" t="str">
        <f t="shared" ref="DC588:DC651" si="162">IF(DY588=0,"",DY588)</f>
        <v/>
      </c>
      <c r="DD588" s="224">
        <v>582</v>
      </c>
      <c r="DE588" s="3" t="str">
        <f>IF('DATA ENTRY'!CK587="","",IF('DATA ENTRY'!B587="","",IF(AND($DF$4='DATA ENTRY'!D587),'DATA ENTRY'!B587,"")))</f>
        <v/>
      </c>
      <c r="DF588" s="3" t="str">
        <f>IF('DATA ENTRY'!CK587="","",IF('DATA ENTRY'!C587="","",IF(AND($DF$4='DATA ENTRY'!D587),'DATA ENTRY'!C587,"")))</f>
        <v/>
      </c>
      <c r="DG588" s="4" t="str">
        <f>IF('DATA ENTRY'!CK587="","",IF('DATA ENTRY'!I587="","",IF(AND($DF$4='DATA ENTRY'!D587),'DATA ENTRY'!I587,"")))</f>
        <v/>
      </c>
      <c r="DH588" s="4" t="str">
        <f>IF('DATA ENTRY'!CK587="","",IF('DATA ENTRY'!CK587="","",IF(AND($DF$4='DATA ENTRY'!D587),'DATA ENTRY'!CK587,"")))</f>
        <v/>
      </c>
      <c r="DI588" s="3" t="str">
        <f>IF('DATA ENTRY'!CK587="","",IF('DATA ENTRY'!N587="","",IF(AND($DF$4='DATA ENTRY'!D587),'DATA ENTRY'!N587,"")))</f>
        <v/>
      </c>
      <c r="DJ588" s="107" t="str">
        <f>IF('DATA ENTRY'!CK587="","",IF('DATA ENTRY'!O587="","",IF(AND($DF$4='DATA ENTRY'!D587),'DATA ENTRY'!O587,"")))</f>
        <v/>
      </c>
      <c r="DK588" s="3" t="str">
        <f>IF('DATA ENTRY'!CK587="","",IF('DATA ENTRY'!P587="","",IF(AND($DF$4='DATA ENTRY'!D587),'DATA ENTRY'!P587,"")))</f>
        <v/>
      </c>
      <c r="DL588" s="107" t="str">
        <f>IF('DATA ENTRY'!CK587="","",IF('DATA ENTRY'!Q587="","",IF(AND($DF$4='DATA ENTRY'!D587),'DATA ENTRY'!Q587,"")))</f>
        <v/>
      </c>
      <c r="DM588" s="3" t="str">
        <f>IF('DATA ENTRY'!CK587="","",IF('DATA ENTRY'!R587="","",IF(AND($DF$4='DATA ENTRY'!D587),'DATA ENTRY'!R587,"")))</f>
        <v/>
      </c>
      <c r="DN588" s="107" t="str">
        <f>IF('DATA ENTRY'!CK587="","",IF('DATA ENTRY'!S587="","",IF(AND($DF$4='DATA ENTRY'!D587),'DATA ENTRY'!S587,"")))</f>
        <v/>
      </c>
      <c r="DO588" s="3" t="str">
        <f>IF('DATA ENTRY'!CK587="","",IF('DATA ENTRY'!E587="","",IF(AND($DF$4='DATA ENTRY'!D587),'DATA ENTRY'!E587,"")))</f>
        <v/>
      </c>
      <c r="DP588" s="3" t="str">
        <f>IF('DATA ENTRY'!CK587="","",IF('DATA ENTRY'!D587="","",IF(AND($DF$4='DATA ENTRY'!D587),'DATA ENTRY'!D587,"")))</f>
        <v/>
      </c>
      <c r="DQ588" s="3" t="str">
        <f>IF('DATA ENTRY'!CK587="","",IF('DATA ENTRY'!W587="","",IF(AND($DF$4='DATA ENTRY'!D587),'DATA ENTRY'!W587,"")))</f>
        <v/>
      </c>
      <c r="DR588" s="3" t="str">
        <f>IF('DATA ENTRY'!CK587="","",IF('DATA ENTRY'!X587="","",IF(AND($DF$4='DATA ENTRY'!D587),'DATA ENTRY'!X587,"")))</f>
        <v/>
      </c>
      <c r="DS588" s="108" t="str">
        <f t="shared" si="155"/>
        <v/>
      </c>
      <c r="DT588" s="108" t="str">
        <f>IF('DATA ENTRY'!CK587="","",IF('DATA ENTRY'!D587="","",IF(AND($DF$4='DATA ENTRY'!D587),'DATA ENTRY'!G587,"")))</f>
        <v/>
      </c>
      <c r="DY588">
        <f t="shared" si="156"/>
        <v>0</v>
      </c>
      <c r="EB588" t="str">
        <f t="shared" si="157"/>
        <v/>
      </c>
      <c r="EC588" t="str">
        <f t="shared" si="158"/>
        <v/>
      </c>
      <c r="ED588" s="224">
        <v>582</v>
      </c>
      <c r="EE588" s="3" t="str">
        <f>IF('DATA ENTRY'!CK587="","",IF('DATA ENTRY'!B587="","",IF(AND($EF$4='DATA ENTRY'!G587,$EH$4='DATA ENTRY'!F587),'DATA ENTRY'!B587,"")))</f>
        <v/>
      </c>
      <c r="EF588" s="3" t="str">
        <f>IF('DATA ENTRY'!CK587="","",IF('DATA ENTRY'!C587="","",IF(AND($EF$4='DATA ENTRY'!G587,$EH$4='DATA ENTRY'!F587),'DATA ENTRY'!C587,"")))</f>
        <v/>
      </c>
      <c r="EG588" s="4" t="str">
        <f>IF('DATA ENTRY'!CK587="","",IF('DATA ENTRY'!I587="","",IF(AND($EF$4='DATA ENTRY'!G587,$EH$4='DATA ENTRY'!F587),'DATA ENTRY'!I587,"")))</f>
        <v/>
      </c>
      <c r="EH588" s="4" t="str">
        <f>IF('DATA ENTRY'!CK587="","",IF('DATA ENTRY'!CK587="","",IF(AND($EF$4='DATA ENTRY'!G587,$EH$4='DATA ENTRY'!F587),'DATA ENTRY'!CK587,"")))</f>
        <v/>
      </c>
      <c r="EI588" s="3" t="str">
        <f>IF('DATA ENTRY'!CK587="","",IF('DATA ENTRY'!N587="","",IF(AND($EF$4='DATA ENTRY'!G587,$EH$4='DATA ENTRY'!F587),'DATA ENTRY'!N587,"")))</f>
        <v/>
      </c>
      <c r="EJ588" s="107" t="str">
        <f>IF('DATA ENTRY'!CK587="","",IF('DATA ENTRY'!O587="","",IF(AND($EF$4='DATA ENTRY'!G587,$EH$4='DATA ENTRY'!F587),'DATA ENTRY'!O587,"")))</f>
        <v/>
      </c>
      <c r="EK588" s="3" t="str">
        <f>IF('DATA ENTRY'!CK587="","",IF('DATA ENTRY'!P587="","",IF(AND($EF$4='DATA ENTRY'!G587,$EH$4='DATA ENTRY'!F587),'DATA ENTRY'!P587,"")))</f>
        <v/>
      </c>
      <c r="EL588" s="107" t="str">
        <f>IF('DATA ENTRY'!CK587="","",IF('DATA ENTRY'!Q587="","",IF(AND($EF$4='DATA ENTRY'!G587,$EH$4='DATA ENTRY'!F587),'DATA ENTRY'!Q587,"")))</f>
        <v/>
      </c>
      <c r="EM588" s="3" t="str">
        <f>IF('DATA ENTRY'!CK587="","",IF('DATA ENTRY'!R587="","",IF(AND($EF$4='DATA ENTRY'!G587,$EH$4='DATA ENTRY'!F587),'DATA ENTRY'!R587,"")))</f>
        <v/>
      </c>
      <c r="EN588" s="107" t="str">
        <f>IF('DATA ENTRY'!CK587="","",IF('DATA ENTRY'!S587="","",IF(AND($EF$4='DATA ENTRY'!G587,$EH$4='DATA ENTRY'!F587),'DATA ENTRY'!S587,"")))</f>
        <v/>
      </c>
      <c r="EO588" s="3" t="str">
        <f>IF('DATA ENTRY'!CK587="","",IF('DATA ENTRY'!E587="","",IF(AND($EF$4='DATA ENTRY'!G587,$EH$4='DATA ENTRY'!F587),'DATA ENTRY'!E587,"")))</f>
        <v/>
      </c>
      <c r="EP588" s="3" t="str">
        <f>IF('DATA ENTRY'!CK587="","",IF('DATA ENTRY'!D587="","",IF(AND($EF$4='DATA ENTRY'!G587,$EH$4='DATA ENTRY'!F587),'DATA ENTRY'!D587,"")))</f>
        <v/>
      </c>
      <c r="EQ588" s="3" t="str">
        <f>IF('DATA ENTRY'!CK587="","",IF('DATA ENTRY'!W587="","",IF(AND($EF$4='DATA ENTRY'!G587,$EH$4='DATA ENTRY'!F587),'DATA ENTRY'!W587,"")))</f>
        <v/>
      </c>
      <c r="ER588" s="3" t="str">
        <f>IF('DATA ENTRY'!CK587="","",IF('DATA ENTRY'!X587="","",IF(AND($EF$4='DATA ENTRY'!G587,$EH$4='DATA ENTRY'!F587),'DATA ENTRY'!X587,"")))</f>
        <v/>
      </c>
      <c r="ES588" s="108" t="str">
        <f t="shared" si="159"/>
        <v/>
      </c>
      <c r="ET588" s="108" t="str">
        <f>IF('DATA ENTRY'!CK587="","",IF('DATA ENTRY'!D587="","",IF(AND($EF$4='DATA ENTRY'!G587,$EH$4='DATA ENTRY'!F587),'DATA ENTRY'!G587,"")))</f>
        <v/>
      </c>
      <c r="EY588">
        <f t="shared" si="160"/>
        <v>0</v>
      </c>
    </row>
    <row r="589" spans="1:155">
      <c r="A589" t="str">
        <f>IF(S589=0,"",1+(MAX($A$7:A588)))</f>
        <v/>
      </c>
      <c r="B589" s="224">
        <v>583</v>
      </c>
      <c r="C589" s="3" t="str">
        <f>IF('DATA ENTRY'!CK588="","",IF('DATA ENTRY'!B588="","",IF($D$4="All Post",'DATA ENTRY'!B588,IF(AND($D$4='DATA ENTRY'!CK588),'DATA ENTRY'!B588,""))))</f>
        <v/>
      </c>
      <c r="D589" s="3" t="str">
        <f>IF('DATA ENTRY'!CK588="","",IF('DATA ENTRY'!C588="","",IF($D$4="All Post",'DATA ENTRY'!C588,IF(AND($D$4='DATA ENTRY'!CK588),'DATA ENTRY'!C588,""))))</f>
        <v/>
      </c>
      <c r="E589" s="4" t="str">
        <f>IF('DATA ENTRY'!CK588="","",IF('DATA ENTRY'!I588="","",IF($D$4="All Post",'DATA ENTRY'!I588,IF(AND($D$4='DATA ENTRY'!CK588),'DATA ENTRY'!I588,""))))</f>
        <v/>
      </c>
      <c r="F589" s="4" t="str">
        <f>IF('DATA ENTRY'!CK588="","",IF('DATA ENTRY'!CK588="","",IF($D$4="All Post",'DATA ENTRY'!CK588,IF(AND($D$4='DATA ENTRY'!CK588),'DATA ENTRY'!CK588,""))))</f>
        <v/>
      </c>
      <c r="G589" s="3" t="str">
        <f>IF('DATA ENTRY'!CK588="","",IF('DATA ENTRY'!N588="","",IF($D$4="All Post",'DATA ENTRY'!N588,IF(AND($D$4='DATA ENTRY'!CK588),'DATA ENTRY'!N588,""))))</f>
        <v/>
      </c>
      <c r="H589" s="107" t="str">
        <f>IF('DATA ENTRY'!CK588="","",IF('DATA ENTRY'!O588="","",IF($D$4="All Post",'DATA ENTRY'!O588,IF(AND($D$4='DATA ENTRY'!CK588),'DATA ENTRY'!O588,""))))</f>
        <v/>
      </c>
      <c r="I589" s="3" t="str">
        <f>IF('DATA ENTRY'!CK588="","",IF('DATA ENTRY'!P588="","",IF($D$4="All Post",'DATA ENTRY'!P588,IF(AND($D$4='DATA ENTRY'!CK588),'DATA ENTRY'!P588,""))))</f>
        <v/>
      </c>
      <c r="J589" s="107" t="str">
        <f>IF('DATA ENTRY'!CK588="","",IF('DATA ENTRY'!Q588="","",IF($D$4="All Post",'DATA ENTRY'!Q588,IF(AND($D$4='DATA ENTRY'!CK588),'DATA ENTRY'!Q588,""))))</f>
        <v/>
      </c>
      <c r="K589" s="3" t="str">
        <f>IF('DATA ENTRY'!CK588="","",IF('DATA ENTRY'!R588="","",IF($D$4="All Post",'DATA ENTRY'!R588,IF(AND($D$4='DATA ENTRY'!CK588),'DATA ENTRY'!R588,""))))</f>
        <v/>
      </c>
      <c r="L589" s="3" t="str">
        <f>IF('DATA ENTRY'!CK588="","",IF('DATA ENTRY'!S588="","",IF($D$4="All Post",'DATA ENTRY'!S588,IF(AND($D$4='DATA ENTRY'!CK588),'DATA ENTRY'!S588,""))))</f>
        <v/>
      </c>
      <c r="M589" s="3" t="str">
        <f>IF('DATA ENTRY'!CK588="","",IF('DATA ENTRY'!E588="","",IF($D$4="All Post",'DATA ENTRY'!E588,IF(AND($D$4='DATA ENTRY'!CK588),'DATA ENTRY'!E588,""))))</f>
        <v/>
      </c>
      <c r="N589" s="3" t="str">
        <f>IF('DATA ENTRY'!CK588="","",IF('DATA ENTRY'!W588="","",IF($D$4="All Post",'DATA ENTRY'!W588,IF(AND($D$4='DATA ENTRY'!CK588),'DATA ENTRY'!W588,""))))</f>
        <v/>
      </c>
      <c r="O589" s="3" t="str">
        <f>IF('DATA ENTRY'!CK588="","",IF('DATA ENTRY'!X588="","",IF($D$4="All Post",'DATA ENTRY'!X588,IF(AND($D$4='DATA ENTRY'!CK588),'DATA ENTRY'!X588,""))))</f>
        <v/>
      </c>
      <c r="P589" s="3" t="str">
        <f>IF('DATA ENTRY'!CK588="","",IF('DATA ENTRY'!G588="","",IF($D$4="All Post",'DATA ENTRY'!G588,IF(AND($D$4='DATA ENTRY'!CK588),'DATA ENTRY'!G588,""))))</f>
        <v/>
      </c>
      <c r="S589">
        <f t="shared" si="147"/>
        <v>0</v>
      </c>
      <c r="T589" t="str">
        <f t="shared" si="148"/>
        <v/>
      </c>
      <c r="BZ589" t="str">
        <f t="shared" si="149"/>
        <v/>
      </c>
      <c r="CA589" t="str">
        <f t="shared" si="150"/>
        <v/>
      </c>
      <c r="CB589" s="224">
        <v>583</v>
      </c>
      <c r="CC589" s="3" t="str">
        <f>IF('DATA ENTRY'!CK588="","",IF('DATA ENTRY'!B588="","",IF(AND($CD$4='DATA ENTRY'!CK588,$CG$4='DATA ENTRY'!D588),'DATA ENTRY'!B588,"")))</f>
        <v/>
      </c>
      <c r="CD589" s="3" t="str">
        <f>IF('DATA ENTRY'!CK588="","",IF('DATA ENTRY'!C588="","",IF(AND($CD$4='DATA ENTRY'!CK588,$CG$4='DATA ENTRY'!D588),'DATA ENTRY'!C588,"")))</f>
        <v/>
      </c>
      <c r="CE589" s="4" t="str">
        <f>IF('DATA ENTRY'!CK588="","",IF('DATA ENTRY'!I588="","",IF(AND($CD$4='DATA ENTRY'!CK588,$CG$4='DATA ENTRY'!D588),'DATA ENTRY'!I588,"")))</f>
        <v/>
      </c>
      <c r="CF589" s="4" t="str">
        <f>IF('DATA ENTRY'!CK588="","",IF('DATA ENTRY'!CK588="","",IF(AND($CD$4='DATA ENTRY'!CK588,$CG$4='DATA ENTRY'!D588),'DATA ENTRY'!CK588,"")))</f>
        <v/>
      </c>
      <c r="CG589" s="3" t="str">
        <f>IF('DATA ENTRY'!CK588="","",IF('DATA ENTRY'!N588="","",IF(AND($CD$4='DATA ENTRY'!CK588,$CG$4='DATA ENTRY'!D588),'DATA ENTRY'!N588,"")))</f>
        <v/>
      </c>
      <c r="CH589" s="107" t="str">
        <f>IF('DATA ENTRY'!CK588="","",IF('DATA ENTRY'!O588="","",IF(AND($CD$4='DATA ENTRY'!CK588,$CG$4='DATA ENTRY'!D588),'DATA ENTRY'!O588,"")))</f>
        <v/>
      </c>
      <c r="CI589" s="3" t="str">
        <f>IF('DATA ENTRY'!CK588="","",IF('DATA ENTRY'!P588="","",IF(AND($CD$4='DATA ENTRY'!CK588,$CG$4='DATA ENTRY'!D588),'DATA ENTRY'!P588,"")))</f>
        <v/>
      </c>
      <c r="CJ589" s="107" t="str">
        <f>IF('DATA ENTRY'!CK588="","",IF('DATA ENTRY'!Q588="","",IF(AND($CD$4='DATA ENTRY'!CK588,$CG$4='DATA ENTRY'!D588),'DATA ENTRY'!Q588,"")))</f>
        <v/>
      </c>
      <c r="CK589" s="3" t="str">
        <f>IF('DATA ENTRY'!CK588="","",IF('DATA ENTRY'!R588="","",IF(AND($CD$4='DATA ENTRY'!CK588,$CG$4='DATA ENTRY'!D588),'DATA ENTRY'!R588,"")))</f>
        <v/>
      </c>
      <c r="CL589" s="3" t="str">
        <f>IF('DATA ENTRY'!CK588="","",IF('DATA ENTRY'!S588="","",IF(AND($CD$4='DATA ENTRY'!CK588,$CG$4='DATA ENTRY'!D588),'DATA ENTRY'!S588,"")))</f>
        <v/>
      </c>
      <c r="CM589" s="3" t="str">
        <f>IF('DATA ENTRY'!CK588="","",IF('DATA ENTRY'!E588="","",IF(AND($CD$4='DATA ENTRY'!CK588,$CG$4='DATA ENTRY'!D588),'DATA ENTRY'!E588,"")))</f>
        <v/>
      </c>
      <c r="CN589" s="3" t="str">
        <f>IF('DATA ENTRY'!CK588="","",IF('DATA ENTRY'!W588="","",IF(AND($CD$4='DATA ENTRY'!CK588,$CG$4='DATA ENTRY'!D588),'DATA ENTRY'!W588,"")))</f>
        <v/>
      </c>
      <c r="CO589" s="3" t="str">
        <f>IF('DATA ENTRY'!CK588="","",IF('DATA ENTRY'!X588="","",IF(AND($CD$4='DATA ENTRY'!CK588,$CG$4='DATA ENTRY'!D588),'DATA ENTRY'!X588,"")))</f>
        <v/>
      </c>
      <c r="CP589" s="108" t="str">
        <f t="shared" si="151"/>
        <v/>
      </c>
      <c r="CQ589" s="108" t="str">
        <f>IF('DATA ENTRY'!CK588="","",IF('DATA ENTRY'!G588="","",IF(AND($CD$4='DATA ENTRY'!CK588,$CG$4='DATA ENTRY'!D588),'DATA ENTRY'!G588,"")))</f>
        <v/>
      </c>
      <c r="CR589" s="230" t="str">
        <f>IF('DATA ENTRY'!CK588="","",IF('DATA ENTRY'!D588="","",IF(AND($CD$4='DATA ENTRY'!CK588,$CG$4='DATA ENTRY'!D588),'DATA ENTRY'!D588,"")))</f>
        <v/>
      </c>
      <c r="CS589">
        <f t="shared" si="152"/>
        <v>0</v>
      </c>
      <c r="CT589">
        <f t="shared" si="153"/>
        <v>0</v>
      </c>
      <c r="CV589" s="139"/>
      <c r="CX589">
        <f t="shared" si="154"/>
        <v>0</v>
      </c>
      <c r="DB589" t="str">
        <f t="shared" si="161"/>
        <v/>
      </c>
      <c r="DC589" t="str">
        <f t="shared" si="162"/>
        <v/>
      </c>
      <c r="DD589" s="224">
        <v>583</v>
      </c>
      <c r="DE589" s="3" t="str">
        <f>IF('DATA ENTRY'!CK588="","",IF('DATA ENTRY'!B588="","",IF(AND($DF$4='DATA ENTRY'!D588),'DATA ENTRY'!B588,"")))</f>
        <v/>
      </c>
      <c r="DF589" s="3" t="str">
        <f>IF('DATA ENTRY'!CK588="","",IF('DATA ENTRY'!C588="","",IF(AND($DF$4='DATA ENTRY'!D588),'DATA ENTRY'!C588,"")))</f>
        <v/>
      </c>
      <c r="DG589" s="4" t="str">
        <f>IF('DATA ENTRY'!CK588="","",IF('DATA ENTRY'!I588="","",IF(AND($DF$4='DATA ENTRY'!D588),'DATA ENTRY'!I588,"")))</f>
        <v/>
      </c>
      <c r="DH589" s="4" t="str">
        <f>IF('DATA ENTRY'!CK588="","",IF('DATA ENTRY'!CK588="","",IF(AND($DF$4='DATA ENTRY'!D588),'DATA ENTRY'!CK588,"")))</f>
        <v/>
      </c>
      <c r="DI589" s="3" t="str">
        <f>IF('DATA ENTRY'!CK588="","",IF('DATA ENTRY'!N588="","",IF(AND($DF$4='DATA ENTRY'!D588),'DATA ENTRY'!N588,"")))</f>
        <v/>
      </c>
      <c r="DJ589" s="107" t="str">
        <f>IF('DATA ENTRY'!CK588="","",IF('DATA ENTRY'!O588="","",IF(AND($DF$4='DATA ENTRY'!D588),'DATA ENTRY'!O588,"")))</f>
        <v/>
      </c>
      <c r="DK589" s="3" t="str">
        <f>IF('DATA ENTRY'!CK588="","",IF('DATA ENTRY'!P588="","",IF(AND($DF$4='DATA ENTRY'!D588),'DATA ENTRY'!P588,"")))</f>
        <v/>
      </c>
      <c r="DL589" s="107" t="str">
        <f>IF('DATA ENTRY'!CK588="","",IF('DATA ENTRY'!Q588="","",IF(AND($DF$4='DATA ENTRY'!D588),'DATA ENTRY'!Q588,"")))</f>
        <v/>
      </c>
      <c r="DM589" s="3" t="str">
        <f>IF('DATA ENTRY'!CK588="","",IF('DATA ENTRY'!R588="","",IF(AND($DF$4='DATA ENTRY'!D588),'DATA ENTRY'!R588,"")))</f>
        <v/>
      </c>
      <c r="DN589" s="107" t="str">
        <f>IF('DATA ENTRY'!CK588="","",IF('DATA ENTRY'!S588="","",IF(AND($DF$4='DATA ENTRY'!D588),'DATA ENTRY'!S588,"")))</f>
        <v/>
      </c>
      <c r="DO589" s="3" t="str">
        <f>IF('DATA ENTRY'!CK588="","",IF('DATA ENTRY'!E588="","",IF(AND($DF$4='DATA ENTRY'!D588),'DATA ENTRY'!E588,"")))</f>
        <v/>
      </c>
      <c r="DP589" s="3" t="str">
        <f>IF('DATA ENTRY'!CK588="","",IF('DATA ENTRY'!D588="","",IF(AND($DF$4='DATA ENTRY'!D588),'DATA ENTRY'!D588,"")))</f>
        <v/>
      </c>
      <c r="DQ589" s="3" t="str">
        <f>IF('DATA ENTRY'!CK588="","",IF('DATA ENTRY'!W588="","",IF(AND($DF$4='DATA ENTRY'!D588),'DATA ENTRY'!W588,"")))</f>
        <v/>
      </c>
      <c r="DR589" s="3" t="str">
        <f>IF('DATA ENTRY'!CK588="","",IF('DATA ENTRY'!X588="","",IF(AND($DF$4='DATA ENTRY'!D588),'DATA ENTRY'!X588,"")))</f>
        <v/>
      </c>
      <c r="DS589" s="108" t="str">
        <f t="shared" si="155"/>
        <v/>
      </c>
      <c r="DT589" s="108" t="str">
        <f>IF('DATA ENTRY'!CK588="","",IF('DATA ENTRY'!D588="","",IF(AND($DF$4='DATA ENTRY'!D588),'DATA ENTRY'!G588,"")))</f>
        <v/>
      </c>
      <c r="DY589">
        <f t="shared" si="156"/>
        <v>0</v>
      </c>
      <c r="EB589" t="str">
        <f t="shared" si="157"/>
        <v/>
      </c>
      <c r="EC589" t="str">
        <f t="shared" si="158"/>
        <v/>
      </c>
      <c r="ED589" s="224">
        <v>583</v>
      </c>
      <c r="EE589" s="3" t="str">
        <f>IF('DATA ENTRY'!CK588="","",IF('DATA ENTRY'!B588="","",IF(AND($EF$4='DATA ENTRY'!G588,$EH$4='DATA ENTRY'!F588),'DATA ENTRY'!B588,"")))</f>
        <v/>
      </c>
      <c r="EF589" s="3" t="str">
        <f>IF('DATA ENTRY'!CK588="","",IF('DATA ENTRY'!C588="","",IF(AND($EF$4='DATA ENTRY'!G588,$EH$4='DATA ENTRY'!F588),'DATA ENTRY'!C588,"")))</f>
        <v/>
      </c>
      <c r="EG589" s="4" t="str">
        <f>IF('DATA ENTRY'!CK588="","",IF('DATA ENTRY'!I588="","",IF(AND($EF$4='DATA ENTRY'!G588,$EH$4='DATA ENTRY'!F588),'DATA ENTRY'!I588,"")))</f>
        <v/>
      </c>
      <c r="EH589" s="4" t="str">
        <f>IF('DATA ENTRY'!CK588="","",IF('DATA ENTRY'!CK588="","",IF(AND($EF$4='DATA ENTRY'!G588,$EH$4='DATA ENTRY'!F588),'DATA ENTRY'!CK588,"")))</f>
        <v/>
      </c>
      <c r="EI589" s="3" t="str">
        <f>IF('DATA ENTRY'!CK588="","",IF('DATA ENTRY'!N588="","",IF(AND($EF$4='DATA ENTRY'!G588,$EH$4='DATA ENTRY'!F588),'DATA ENTRY'!N588,"")))</f>
        <v/>
      </c>
      <c r="EJ589" s="107" t="str">
        <f>IF('DATA ENTRY'!CK588="","",IF('DATA ENTRY'!O588="","",IF(AND($EF$4='DATA ENTRY'!G588,$EH$4='DATA ENTRY'!F588),'DATA ENTRY'!O588,"")))</f>
        <v/>
      </c>
      <c r="EK589" s="3" t="str">
        <f>IF('DATA ENTRY'!CK588="","",IF('DATA ENTRY'!P588="","",IF(AND($EF$4='DATA ENTRY'!G588,$EH$4='DATA ENTRY'!F588),'DATA ENTRY'!P588,"")))</f>
        <v/>
      </c>
      <c r="EL589" s="107" t="str">
        <f>IF('DATA ENTRY'!CK588="","",IF('DATA ENTRY'!Q588="","",IF(AND($EF$4='DATA ENTRY'!G588,$EH$4='DATA ENTRY'!F588),'DATA ENTRY'!Q588,"")))</f>
        <v/>
      </c>
      <c r="EM589" s="3" t="str">
        <f>IF('DATA ENTRY'!CK588="","",IF('DATA ENTRY'!R588="","",IF(AND($EF$4='DATA ENTRY'!G588,$EH$4='DATA ENTRY'!F588),'DATA ENTRY'!R588,"")))</f>
        <v/>
      </c>
      <c r="EN589" s="107" t="str">
        <f>IF('DATA ENTRY'!CK588="","",IF('DATA ENTRY'!S588="","",IF(AND($EF$4='DATA ENTRY'!G588,$EH$4='DATA ENTRY'!F588),'DATA ENTRY'!S588,"")))</f>
        <v/>
      </c>
      <c r="EO589" s="3" t="str">
        <f>IF('DATA ENTRY'!CK588="","",IF('DATA ENTRY'!E588="","",IF(AND($EF$4='DATA ENTRY'!G588,$EH$4='DATA ENTRY'!F588),'DATA ENTRY'!E588,"")))</f>
        <v/>
      </c>
      <c r="EP589" s="3" t="str">
        <f>IF('DATA ENTRY'!CK588="","",IF('DATA ENTRY'!D588="","",IF(AND($EF$4='DATA ENTRY'!G588,$EH$4='DATA ENTRY'!F588),'DATA ENTRY'!D588,"")))</f>
        <v/>
      </c>
      <c r="EQ589" s="3" t="str">
        <f>IF('DATA ENTRY'!CK588="","",IF('DATA ENTRY'!W588="","",IF(AND($EF$4='DATA ENTRY'!G588,$EH$4='DATA ENTRY'!F588),'DATA ENTRY'!W588,"")))</f>
        <v/>
      </c>
      <c r="ER589" s="3" t="str">
        <f>IF('DATA ENTRY'!CK588="","",IF('DATA ENTRY'!X588="","",IF(AND($EF$4='DATA ENTRY'!G588,$EH$4='DATA ENTRY'!F588),'DATA ENTRY'!X588,"")))</f>
        <v/>
      </c>
      <c r="ES589" s="108" t="str">
        <f t="shared" si="159"/>
        <v/>
      </c>
      <c r="ET589" s="108" t="str">
        <f>IF('DATA ENTRY'!CK588="","",IF('DATA ENTRY'!D588="","",IF(AND($EF$4='DATA ENTRY'!G588,$EH$4='DATA ENTRY'!F588),'DATA ENTRY'!G588,"")))</f>
        <v/>
      </c>
      <c r="EY589">
        <f t="shared" si="160"/>
        <v>0</v>
      </c>
    </row>
    <row r="590" spans="1:155">
      <c r="A590" t="str">
        <f>IF(S590=0,"",1+(MAX($A$7:A589)))</f>
        <v/>
      </c>
      <c r="B590" s="224">
        <v>584</v>
      </c>
      <c r="C590" s="3" t="str">
        <f>IF('DATA ENTRY'!CK589="","",IF('DATA ENTRY'!B589="","",IF($D$4="All Post",'DATA ENTRY'!B589,IF(AND($D$4='DATA ENTRY'!CK589),'DATA ENTRY'!B589,""))))</f>
        <v/>
      </c>
      <c r="D590" s="3" t="str">
        <f>IF('DATA ENTRY'!CK589="","",IF('DATA ENTRY'!C589="","",IF($D$4="All Post",'DATA ENTRY'!C589,IF(AND($D$4='DATA ENTRY'!CK589),'DATA ENTRY'!C589,""))))</f>
        <v/>
      </c>
      <c r="E590" s="4" t="str">
        <f>IF('DATA ENTRY'!CK589="","",IF('DATA ENTRY'!I589="","",IF($D$4="All Post",'DATA ENTRY'!I589,IF(AND($D$4='DATA ENTRY'!CK589),'DATA ENTRY'!I589,""))))</f>
        <v/>
      </c>
      <c r="F590" s="4" t="str">
        <f>IF('DATA ENTRY'!CK589="","",IF('DATA ENTRY'!CK589="","",IF($D$4="All Post",'DATA ENTRY'!CK589,IF(AND($D$4='DATA ENTRY'!CK589),'DATA ENTRY'!CK589,""))))</f>
        <v/>
      </c>
      <c r="G590" s="3" t="str">
        <f>IF('DATA ENTRY'!CK589="","",IF('DATA ENTRY'!N589="","",IF($D$4="All Post",'DATA ENTRY'!N589,IF(AND($D$4='DATA ENTRY'!CK589),'DATA ENTRY'!N589,""))))</f>
        <v/>
      </c>
      <c r="H590" s="107" t="str">
        <f>IF('DATA ENTRY'!CK589="","",IF('DATA ENTRY'!O589="","",IF($D$4="All Post",'DATA ENTRY'!O589,IF(AND($D$4='DATA ENTRY'!CK589),'DATA ENTRY'!O589,""))))</f>
        <v/>
      </c>
      <c r="I590" s="3" t="str">
        <f>IF('DATA ENTRY'!CK589="","",IF('DATA ENTRY'!P589="","",IF($D$4="All Post",'DATA ENTRY'!P589,IF(AND($D$4='DATA ENTRY'!CK589),'DATA ENTRY'!P589,""))))</f>
        <v/>
      </c>
      <c r="J590" s="107" t="str">
        <f>IF('DATA ENTRY'!CK589="","",IF('DATA ENTRY'!Q589="","",IF($D$4="All Post",'DATA ENTRY'!Q589,IF(AND($D$4='DATA ENTRY'!CK589),'DATA ENTRY'!Q589,""))))</f>
        <v/>
      </c>
      <c r="K590" s="3" t="str">
        <f>IF('DATA ENTRY'!CK589="","",IF('DATA ENTRY'!R589="","",IF($D$4="All Post",'DATA ENTRY'!R589,IF(AND($D$4='DATA ENTRY'!CK589),'DATA ENTRY'!R589,""))))</f>
        <v/>
      </c>
      <c r="L590" s="3" t="str">
        <f>IF('DATA ENTRY'!CK589="","",IF('DATA ENTRY'!S589="","",IF($D$4="All Post",'DATA ENTRY'!S589,IF(AND($D$4='DATA ENTRY'!CK589),'DATA ENTRY'!S589,""))))</f>
        <v/>
      </c>
      <c r="M590" s="3" t="str">
        <f>IF('DATA ENTRY'!CK589="","",IF('DATA ENTRY'!E589="","",IF($D$4="All Post",'DATA ENTRY'!E589,IF(AND($D$4='DATA ENTRY'!CK589),'DATA ENTRY'!E589,""))))</f>
        <v/>
      </c>
      <c r="N590" s="3" t="str">
        <f>IF('DATA ENTRY'!CK589="","",IF('DATA ENTRY'!W589="","",IF($D$4="All Post",'DATA ENTRY'!W589,IF(AND($D$4='DATA ENTRY'!CK589),'DATA ENTRY'!W589,""))))</f>
        <v/>
      </c>
      <c r="O590" s="3" t="str">
        <f>IF('DATA ENTRY'!CK589="","",IF('DATA ENTRY'!X589="","",IF($D$4="All Post",'DATA ENTRY'!X589,IF(AND($D$4='DATA ENTRY'!CK589),'DATA ENTRY'!X589,""))))</f>
        <v/>
      </c>
      <c r="P590" s="3" t="str">
        <f>IF('DATA ENTRY'!CK589="","",IF('DATA ENTRY'!G589="","",IF($D$4="All Post",'DATA ENTRY'!G589,IF(AND($D$4='DATA ENTRY'!CK589),'DATA ENTRY'!G589,""))))</f>
        <v/>
      </c>
      <c r="S590">
        <f t="shared" si="147"/>
        <v>0</v>
      </c>
      <c r="T590" t="str">
        <f t="shared" si="148"/>
        <v/>
      </c>
      <c r="BZ590" t="str">
        <f t="shared" si="149"/>
        <v/>
      </c>
      <c r="CA590" t="str">
        <f t="shared" si="150"/>
        <v/>
      </c>
      <c r="CB590" s="224">
        <v>584</v>
      </c>
      <c r="CC590" s="3" t="str">
        <f>IF('DATA ENTRY'!CK589="","",IF('DATA ENTRY'!B589="","",IF(AND($CD$4='DATA ENTRY'!CK589,$CG$4='DATA ENTRY'!D589),'DATA ENTRY'!B589,"")))</f>
        <v/>
      </c>
      <c r="CD590" s="3" t="str">
        <f>IF('DATA ENTRY'!CK589="","",IF('DATA ENTRY'!C589="","",IF(AND($CD$4='DATA ENTRY'!CK589,$CG$4='DATA ENTRY'!D589),'DATA ENTRY'!C589,"")))</f>
        <v/>
      </c>
      <c r="CE590" s="4" t="str">
        <f>IF('DATA ENTRY'!CK589="","",IF('DATA ENTRY'!I589="","",IF(AND($CD$4='DATA ENTRY'!CK589,$CG$4='DATA ENTRY'!D589),'DATA ENTRY'!I589,"")))</f>
        <v/>
      </c>
      <c r="CF590" s="4" t="str">
        <f>IF('DATA ENTRY'!CK589="","",IF('DATA ENTRY'!CK589="","",IF(AND($CD$4='DATA ENTRY'!CK589,$CG$4='DATA ENTRY'!D589),'DATA ENTRY'!CK589,"")))</f>
        <v/>
      </c>
      <c r="CG590" s="3" t="str">
        <f>IF('DATA ENTRY'!CK589="","",IF('DATA ENTRY'!N589="","",IF(AND($CD$4='DATA ENTRY'!CK589,$CG$4='DATA ENTRY'!D589),'DATA ENTRY'!N589,"")))</f>
        <v/>
      </c>
      <c r="CH590" s="107" t="str">
        <f>IF('DATA ENTRY'!CK589="","",IF('DATA ENTRY'!O589="","",IF(AND($CD$4='DATA ENTRY'!CK589,$CG$4='DATA ENTRY'!D589),'DATA ENTRY'!O589,"")))</f>
        <v/>
      </c>
      <c r="CI590" s="3" t="str">
        <f>IF('DATA ENTRY'!CK589="","",IF('DATA ENTRY'!P589="","",IF(AND($CD$4='DATA ENTRY'!CK589,$CG$4='DATA ENTRY'!D589),'DATA ENTRY'!P589,"")))</f>
        <v/>
      </c>
      <c r="CJ590" s="107" t="str">
        <f>IF('DATA ENTRY'!CK589="","",IF('DATA ENTRY'!Q589="","",IF(AND($CD$4='DATA ENTRY'!CK589,$CG$4='DATA ENTRY'!D589),'DATA ENTRY'!Q589,"")))</f>
        <v/>
      </c>
      <c r="CK590" s="3" t="str">
        <f>IF('DATA ENTRY'!CK589="","",IF('DATA ENTRY'!R589="","",IF(AND($CD$4='DATA ENTRY'!CK589,$CG$4='DATA ENTRY'!D589),'DATA ENTRY'!R589,"")))</f>
        <v/>
      </c>
      <c r="CL590" s="3" t="str">
        <f>IF('DATA ENTRY'!CK589="","",IF('DATA ENTRY'!S589="","",IF(AND($CD$4='DATA ENTRY'!CK589,$CG$4='DATA ENTRY'!D589),'DATA ENTRY'!S589,"")))</f>
        <v/>
      </c>
      <c r="CM590" s="3" t="str">
        <f>IF('DATA ENTRY'!CK589="","",IF('DATA ENTRY'!E589="","",IF(AND($CD$4='DATA ENTRY'!CK589,$CG$4='DATA ENTRY'!D589),'DATA ENTRY'!E589,"")))</f>
        <v/>
      </c>
      <c r="CN590" s="3" t="str">
        <f>IF('DATA ENTRY'!CK589="","",IF('DATA ENTRY'!W589="","",IF(AND($CD$4='DATA ENTRY'!CK589,$CG$4='DATA ENTRY'!D589),'DATA ENTRY'!W589,"")))</f>
        <v/>
      </c>
      <c r="CO590" s="3" t="str">
        <f>IF('DATA ENTRY'!CK589="","",IF('DATA ENTRY'!X589="","",IF(AND($CD$4='DATA ENTRY'!CK589,$CG$4='DATA ENTRY'!D589),'DATA ENTRY'!X589,"")))</f>
        <v/>
      </c>
      <c r="CP590" s="108" t="str">
        <f t="shared" si="151"/>
        <v/>
      </c>
      <c r="CQ590" s="108" t="str">
        <f>IF('DATA ENTRY'!CK589="","",IF('DATA ENTRY'!G589="","",IF(AND($CD$4='DATA ENTRY'!CK589,$CG$4='DATA ENTRY'!D589),'DATA ENTRY'!G589,"")))</f>
        <v/>
      </c>
      <c r="CR590" s="230" t="str">
        <f>IF('DATA ENTRY'!CK589="","",IF('DATA ENTRY'!D589="","",IF(AND($CD$4='DATA ENTRY'!CK589,$CG$4='DATA ENTRY'!D589),'DATA ENTRY'!D589,"")))</f>
        <v/>
      </c>
      <c r="CS590">
        <f t="shared" si="152"/>
        <v>0</v>
      </c>
      <c r="CT590">
        <f t="shared" si="153"/>
        <v>0</v>
      </c>
      <c r="CV590" s="139"/>
      <c r="CX590">
        <f t="shared" si="154"/>
        <v>0</v>
      </c>
      <c r="DB590" t="str">
        <f t="shared" si="161"/>
        <v/>
      </c>
      <c r="DC590" t="str">
        <f t="shared" si="162"/>
        <v/>
      </c>
      <c r="DD590" s="224">
        <v>584</v>
      </c>
      <c r="DE590" s="3" t="str">
        <f>IF('DATA ENTRY'!CK589="","",IF('DATA ENTRY'!B589="","",IF(AND($DF$4='DATA ENTRY'!D589),'DATA ENTRY'!B589,"")))</f>
        <v/>
      </c>
      <c r="DF590" s="3" t="str">
        <f>IF('DATA ENTRY'!CK589="","",IF('DATA ENTRY'!C589="","",IF(AND($DF$4='DATA ENTRY'!D589),'DATA ENTRY'!C589,"")))</f>
        <v/>
      </c>
      <c r="DG590" s="4" t="str">
        <f>IF('DATA ENTRY'!CK589="","",IF('DATA ENTRY'!I589="","",IF(AND($DF$4='DATA ENTRY'!D589),'DATA ENTRY'!I589,"")))</f>
        <v/>
      </c>
      <c r="DH590" s="4" t="str">
        <f>IF('DATA ENTRY'!CK589="","",IF('DATA ENTRY'!CK589="","",IF(AND($DF$4='DATA ENTRY'!D589),'DATA ENTRY'!CK589,"")))</f>
        <v/>
      </c>
      <c r="DI590" s="3" t="str">
        <f>IF('DATA ENTRY'!CK589="","",IF('DATA ENTRY'!N589="","",IF(AND($DF$4='DATA ENTRY'!D589),'DATA ENTRY'!N589,"")))</f>
        <v/>
      </c>
      <c r="DJ590" s="107" t="str">
        <f>IF('DATA ENTRY'!CK589="","",IF('DATA ENTRY'!O589="","",IF(AND($DF$4='DATA ENTRY'!D589),'DATA ENTRY'!O589,"")))</f>
        <v/>
      </c>
      <c r="DK590" s="3" t="str">
        <f>IF('DATA ENTRY'!CK589="","",IF('DATA ENTRY'!P589="","",IF(AND($DF$4='DATA ENTRY'!D589),'DATA ENTRY'!P589,"")))</f>
        <v/>
      </c>
      <c r="DL590" s="107" t="str">
        <f>IF('DATA ENTRY'!CK589="","",IF('DATA ENTRY'!Q589="","",IF(AND($DF$4='DATA ENTRY'!D589),'DATA ENTRY'!Q589,"")))</f>
        <v/>
      </c>
      <c r="DM590" s="3" t="str">
        <f>IF('DATA ENTRY'!CK589="","",IF('DATA ENTRY'!R589="","",IF(AND($DF$4='DATA ENTRY'!D589),'DATA ENTRY'!R589,"")))</f>
        <v/>
      </c>
      <c r="DN590" s="107" t="str">
        <f>IF('DATA ENTRY'!CK589="","",IF('DATA ENTRY'!S589="","",IF(AND($DF$4='DATA ENTRY'!D589),'DATA ENTRY'!S589,"")))</f>
        <v/>
      </c>
      <c r="DO590" s="3" t="str">
        <f>IF('DATA ENTRY'!CK589="","",IF('DATA ENTRY'!E589="","",IF(AND($DF$4='DATA ENTRY'!D589),'DATA ENTRY'!E589,"")))</f>
        <v/>
      </c>
      <c r="DP590" s="3" t="str">
        <f>IF('DATA ENTRY'!CK589="","",IF('DATA ENTRY'!D589="","",IF(AND($DF$4='DATA ENTRY'!D589),'DATA ENTRY'!D589,"")))</f>
        <v/>
      </c>
      <c r="DQ590" s="3" t="str">
        <f>IF('DATA ENTRY'!CK589="","",IF('DATA ENTRY'!W589="","",IF(AND($DF$4='DATA ENTRY'!D589),'DATA ENTRY'!W589,"")))</f>
        <v/>
      </c>
      <c r="DR590" s="3" t="str">
        <f>IF('DATA ENTRY'!CK589="","",IF('DATA ENTRY'!X589="","",IF(AND($DF$4='DATA ENTRY'!D589),'DATA ENTRY'!X589,"")))</f>
        <v/>
      </c>
      <c r="DS590" s="108" t="str">
        <f t="shared" si="155"/>
        <v/>
      </c>
      <c r="DT590" s="108" t="str">
        <f>IF('DATA ENTRY'!CK589="","",IF('DATA ENTRY'!D589="","",IF(AND($DF$4='DATA ENTRY'!D589),'DATA ENTRY'!G589,"")))</f>
        <v/>
      </c>
      <c r="DY590">
        <f t="shared" si="156"/>
        <v>0</v>
      </c>
      <c r="EB590" t="str">
        <f t="shared" si="157"/>
        <v/>
      </c>
      <c r="EC590" t="str">
        <f t="shared" si="158"/>
        <v/>
      </c>
      <c r="ED590" s="224">
        <v>584</v>
      </c>
      <c r="EE590" s="3" t="str">
        <f>IF('DATA ENTRY'!CK589="","",IF('DATA ENTRY'!B589="","",IF(AND($EF$4='DATA ENTRY'!G589,$EH$4='DATA ENTRY'!F589),'DATA ENTRY'!B589,"")))</f>
        <v/>
      </c>
      <c r="EF590" s="3" t="str">
        <f>IF('DATA ENTRY'!CK589="","",IF('DATA ENTRY'!C589="","",IF(AND($EF$4='DATA ENTRY'!G589,$EH$4='DATA ENTRY'!F589),'DATA ENTRY'!C589,"")))</f>
        <v/>
      </c>
      <c r="EG590" s="4" t="str">
        <f>IF('DATA ENTRY'!CK589="","",IF('DATA ENTRY'!I589="","",IF(AND($EF$4='DATA ENTRY'!G589,$EH$4='DATA ENTRY'!F589),'DATA ENTRY'!I589,"")))</f>
        <v/>
      </c>
      <c r="EH590" s="4" t="str">
        <f>IF('DATA ENTRY'!CK589="","",IF('DATA ENTRY'!CK589="","",IF(AND($EF$4='DATA ENTRY'!G589,$EH$4='DATA ENTRY'!F589),'DATA ENTRY'!CK589,"")))</f>
        <v/>
      </c>
      <c r="EI590" s="3" t="str">
        <f>IF('DATA ENTRY'!CK589="","",IF('DATA ENTRY'!N589="","",IF(AND($EF$4='DATA ENTRY'!G589,$EH$4='DATA ENTRY'!F589),'DATA ENTRY'!N589,"")))</f>
        <v/>
      </c>
      <c r="EJ590" s="107" t="str">
        <f>IF('DATA ENTRY'!CK589="","",IF('DATA ENTRY'!O589="","",IF(AND($EF$4='DATA ENTRY'!G589,$EH$4='DATA ENTRY'!F589),'DATA ENTRY'!O589,"")))</f>
        <v/>
      </c>
      <c r="EK590" s="3" t="str">
        <f>IF('DATA ENTRY'!CK589="","",IF('DATA ENTRY'!P589="","",IF(AND($EF$4='DATA ENTRY'!G589,$EH$4='DATA ENTRY'!F589),'DATA ENTRY'!P589,"")))</f>
        <v/>
      </c>
      <c r="EL590" s="107" t="str">
        <f>IF('DATA ENTRY'!CK589="","",IF('DATA ENTRY'!Q589="","",IF(AND($EF$4='DATA ENTRY'!G589,$EH$4='DATA ENTRY'!F589),'DATA ENTRY'!Q589,"")))</f>
        <v/>
      </c>
      <c r="EM590" s="3" t="str">
        <f>IF('DATA ENTRY'!CK589="","",IF('DATA ENTRY'!R589="","",IF(AND($EF$4='DATA ENTRY'!G589,$EH$4='DATA ENTRY'!F589),'DATA ENTRY'!R589,"")))</f>
        <v/>
      </c>
      <c r="EN590" s="107" t="str">
        <f>IF('DATA ENTRY'!CK589="","",IF('DATA ENTRY'!S589="","",IF(AND($EF$4='DATA ENTRY'!G589,$EH$4='DATA ENTRY'!F589),'DATA ENTRY'!S589,"")))</f>
        <v/>
      </c>
      <c r="EO590" s="3" t="str">
        <f>IF('DATA ENTRY'!CK589="","",IF('DATA ENTRY'!E589="","",IF(AND($EF$4='DATA ENTRY'!G589,$EH$4='DATA ENTRY'!F589),'DATA ENTRY'!E589,"")))</f>
        <v/>
      </c>
      <c r="EP590" s="3" t="str">
        <f>IF('DATA ENTRY'!CK589="","",IF('DATA ENTRY'!D589="","",IF(AND($EF$4='DATA ENTRY'!G589,$EH$4='DATA ENTRY'!F589),'DATA ENTRY'!D589,"")))</f>
        <v/>
      </c>
      <c r="EQ590" s="3" t="str">
        <f>IF('DATA ENTRY'!CK589="","",IF('DATA ENTRY'!W589="","",IF(AND($EF$4='DATA ENTRY'!G589,$EH$4='DATA ENTRY'!F589),'DATA ENTRY'!W589,"")))</f>
        <v/>
      </c>
      <c r="ER590" s="3" t="str">
        <f>IF('DATA ENTRY'!CK589="","",IF('DATA ENTRY'!X589="","",IF(AND($EF$4='DATA ENTRY'!G589,$EH$4='DATA ENTRY'!F589),'DATA ENTRY'!X589,"")))</f>
        <v/>
      </c>
      <c r="ES590" s="108" t="str">
        <f t="shared" si="159"/>
        <v/>
      </c>
      <c r="ET590" s="108" t="str">
        <f>IF('DATA ENTRY'!CK589="","",IF('DATA ENTRY'!D589="","",IF(AND($EF$4='DATA ENTRY'!G589,$EH$4='DATA ENTRY'!F589),'DATA ENTRY'!G589,"")))</f>
        <v/>
      </c>
      <c r="EY590">
        <f t="shared" si="160"/>
        <v>0</v>
      </c>
    </row>
    <row r="591" spans="1:155">
      <c r="A591" t="str">
        <f>IF(S591=0,"",1+(MAX($A$7:A590)))</f>
        <v/>
      </c>
      <c r="B591" s="224">
        <v>585</v>
      </c>
      <c r="C591" s="3" t="str">
        <f>IF('DATA ENTRY'!CK590="","",IF('DATA ENTRY'!B590="","",IF($D$4="All Post",'DATA ENTRY'!B590,IF(AND($D$4='DATA ENTRY'!CK590),'DATA ENTRY'!B590,""))))</f>
        <v/>
      </c>
      <c r="D591" s="3" t="str">
        <f>IF('DATA ENTRY'!CK590="","",IF('DATA ENTRY'!C590="","",IF($D$4="All Post",'DATA ENTRY'!C590,IF(AND($D$4='DATA ENTRY'!CK590),'DATA ENTRY'!C590,""))))</f>
        <v/>
      </c>
      <c r="E591" s="4" t="str">
        <f>IF('DATA ENTRY'!CK590="","",IF('DATA ENTRY'!I590="","",IF($D$4="All Post",'DATA ENTRY'!I590,IF(AND($D$4='DATA ENTRY'!CK590),'DATA ENTRY'!I590,""))))</f>
        <v/>
      </c>
      <c r="F591" s="4" t="str">
        <f>IF('DATA ENTRY'!CK590="","",IF('DATA ENTRY'!CK590="","",IF($D$4="All Post",'DATA ENTRY'!CK590,IF(AND($D$4='DATA ENTRY'!CK590),'DATA ENTRY'!CK590,""))))</f>
        <v/>
      </c>
      <c r="G591" s="3" t="str">
        <f>IF('DATA ENTRY'!CK590="","",IF('DATA ENTRY'!N590="","",IF($D$4="All Post",'DATA ENTRY'!N590,IF(AND($D$4='DATA ENTRY'!CK590),'DATA ENTRY'!N590,""))))</f>
        <v/>
      </c>
      <c r="H591" s="107" t="str">
        <f>IF('DATA ENTRY'!CK590="","",IF('DATA ENTRY'!O590="","",IF($D$4="All Post",'DATA ENTRY'!O590,IF(AND($D$4='DATA ENTRY'!CK590),'DATA ENTRY'!O590,""))))</f>
        <v/>
      </c>
      <c r="I591" s="3" t="str">
        <f>IF('DATA ENTRY'!CK590="","",IF('DATA ENTRY'!P590="","",IF($D$4="All Post",'DATA ENTRY'!P590,IF(AND($D$4='DATA ENTRY'!CK590),'DATA ENTRY'!P590,""))))</f>
        <v/>
      </c>
      <c r="J591" s="107" t="str">
        <f>IF('DATA ENTRY'!CK590="","",IF('DATA ENTRY'!Q590="","",IF($D$4="All Post",'DATA ENTRY'!Q590,IF(AND($D$4='DATA ENTRY'!CK590),'DATA ENTRY'!Q590,""))))</f>
        <v/>
      </c>
      <c r="K591" s="3" t="str">
        <f>IF('DATA ENTRY'!CK590="","",IF('DATA ENTRY'!R590="","",IF($D$4="All Post",'DATA ENTRY'!R590,IF(AND($D$4='DATA ENTRY'!CK590),'DATA ENTRY'!R590,""))))</f>
        <v/>
      </c>
      <c r="L591" s="3" t="str">
        <f>IF('DATA ENTRY'!CK590="","",IF('DATA ENTRY'!S590="","",IF($D$4="All Post",'DATA ENTRY'!S590,IF(AND($D$4='DATA ENTRY'!CK590),'DATA ENTRY'!S590,""))))</f>
        <v/>
      </c>
      <c r="M591" s="3" t="str">
        <f>IF('DATA ENTRY'!CK590="","",IF('DATA ENTRY'!E590="","",IF($D$4="All Post",'DATA ENTRY'!E590,IF(AND($D$4='DATA ENTRY'!CK590),'DATA ENTRY'!E590,""))))</f>
        <v/>
      </c>
      <c r="N591" s="3" t="str">
        <f>IF('DATA ENTRY'!CK590="","",IF('DATA ENTRY'!W590="","",IF($D$4="All Post",'DATA ENTRY'!W590,IF(AND($D$4='DATA ENTRY'!CK590),'DATA ENTRY'!W590,""))))</f>
        <v/>
      </c>
      <c r="O591" s="3" t="str">
        <f>IF('DATA ENTRY'!CK590="","",IF('DATA ENTRY'!X590="","",IF($D$4="All Post",'DATA ENTRY'!X590,IF(AND($D$4='DATA ENTRY'!CK590),'DATA ENTRY'!X590,""))))</f>
        <v/>
      </c>
      <c r="P591" s="3" t="str">
        <f>IF('DATA ENTRY'!CK590="","",IF('DATA ENTRY'!G590="","",IF($D$4="All Post",'DATA ENTRY'!G590,IF(AND($D$4='DATA ENTRY'!CK590),'DATA ENTRY'!G590,""))))</f>
        <v/>
      </c>
      <c r="S591">
        <f t="shared" si="147"/>
        <v>0</v>
      </c>
      <c r="T591" t="str">
        <f t="shared" si="148"/>
        <v/>
      </c>
      <c r="BZ591" t="str">
        <f t="shared" si="149"/>
        <v/>
      </c>
      <c r="CA591" t="str">
        <f t="shared" si="150"/>
        <v/>
      </c>
      <c r="CB591" s="224">
        <v>585</v>
      </c>
      <c r="CC591" s="3" t="str">
        <f>IF('DATA ENTRY'!CK590="","",IF('DATA ENTRY'!B590="","",IF(AND($CD$4='DATA ENTRY'!CK590,$CG$4='DATA ENTRY'!D590),'DATA ENTRY'!B590,"")))</f>
        <v/>
      </c>
      <c r="CD591" s="3" t="str">
        <f>IF('DATA ENTRY'!CK590="","",IF('DATA ENTRY'!C590="","",IF(AND($CD$4='DATA ENTRY'!CK590,$CG$4='DATA ENTRY'!D590),'DATA ENTRY'!C590,"")))</f>
        <v/>
      </c>
      <c r="CE591" s="4" t="str">
        <f>IF('DATA ENTRY'!CK590="","",IF('DATA ENTRY'!I590="","",IF(AND($CD$4='DATA ENTRY'!CK590,$CG$4='DATA ENTRY'!D590),'DATA ENTRY'!I590,"")))</f>
        <v/>
      </c>
      <c r="CF591" s="4" t="str">
        <f>IF('DATA ENTRY'!CK590="","",IF('DATA ENTRY'!CK590="","",IF(AND($CD$4='DATA ENTRY'!CK590,$CG$4='DATA ENTRY'!D590),'DATA ENTRY'!CK590,"")))</f>
        <v/>
      </c>
      <c r="CG591" s="3" t="str">
        <f>IF('DATA ENTRY'!CK590="","",IF('DATA ENTRY'!N590="","",IF(AND($CD$4='DATA ENTRY'!CK590,$CG$4='DATA ENTRY'!D590),'DATA ENTRY'!N590,"")))</f>
        <v/>
      </c>
      <c r="CH591" s="107" t="str">
        <f>IF('DATA ENTRY'!CK590="","",IF('DATA ENTRY'!O590="","",IF(AND($CD$4='DATA ENTRY'!CK590,$CG$4='DATA ENTRY'!D590),'DATA ENTRY'!O590,"")))</f>
        <v/>
      </c>
      <c r="CI591" s="3" t="str">
        <f>IF('DATA ENTRY'!CK590="","",IF('DATA ENTRY'!P590="","",IF(AND($CD$4='DATA ENTRY'!CK590,$CG$4='DATA ENTRY'!D590),'DATA ENTRY'!P590,"")))</f>
        <v/>
      </c>
      <c r="CJ591" s="107" t="str">
        <f>IF('DATA ENTRY'!CK590="","",IF('DATA ENTRY'!Q590="","",IF(AND($CD$4='DATA ENTRY'!CK590,$CG$4='DATA ENTRY'!D590),'DATA ENTRY'!Q590,"")))</f>
        <v/>
      </c>
      <c r="CK591" s="3" t="str">
        <f>IF('DATA ENTRY'!CK590="","",IF('DATA ENTRY'!R590="","",IF(AND($CD$4='DATA ENTRY'!CK590,$CG$4='DATA ENTRY'!D590),'DATA ENTRY'!R590,"")))</f>
        <v/>
      </c>
      <c r="CL591" s="3" t="str">
        <f>IF('DATA ENTRY'!CK590="","",IF('DATA ENTRY'!S590="","",IF(AND($CD$4='DATA ENTRY'!CK590,$CG$4='DATA ENTRY'!D590),'DATA ENTRY'!S590,"")))</f>
        <v/>
      </c>
      <c r="CM591" s="3" t="str">
        <f>IF('DATA ENTRY'!CK590="","",IF('DATA ENTRY'!E590="","",IF(AND($CD$4='DATA ENTRY'!CK590,$CG$4='DATA ENTRY'!D590),'DATA ENTRY'!E590,"")))</f>
        <v/>
      </c>
      <c r="CN591" s="3" t="str">
        <f>IF('DATA ENTRY'!CK590="","",IF('DATA ENTRY'!W590="","",IF(AND($CD$4='DATA ENTRY'!CK590,$CG$4='DATA ENTRY'!D590),'DATA ENTRY'!W590,"")))</f>
        <v/>
      </c>
      <c r="CO591" s="3" t="str">
        <f>IF('DATA ENTRY'!CK590="","",IF('DATA ENTRY'!X590="","",IF(AND($CD$4='DATA ENTRY'!CK590,$CG$4='DATA ENTRY'!D590),'DATA ENTRY'!X590,"")))</f>
        <v/>
      </c>
      <c r="CP591" s="108" t="str">
        <f t="shared" si="151"/>
        <v/>
      </c>
      <c r="CQ591" s="108" t="str">
        <f>IF('DATA ENTRY'!CK590="","",IF('DATA ENTRY'!G590="","",IF(AND($CD$4='DATA ENTRY'!CK590,$CG$4='DATA ENTRY'!D590),'DATA ENTRY'!G590,"")))</f>
        <v/>
      </c>
      <c r="CR591" s="230" t="str">
        <f>IF('DATA ENTRY'!CK590="","",IF('DATA ENTRY'!D590="","",IF(AND($CD$4='DATA ENTRY'!CK590,$CG$4='DATA ENTRY'!D590),'DATA ENTRY'!D590,"")))</f>
        <v/>
      </c>
      <c r="CS591">
        <f t="shared" si="152"/>
        <v>0</v>
      </c>
      <c r="CT591">
        <f t="shared" si="153"/>
        <v>0</v>
      </c>
      <c r="CV591" s="139"/>
      <c r="CX591">
        <f t="shared" si="154"/>
        <v>0</v>
      </c>
      <c r="DB591" t="str">
        <f t="shared" si="161"/>
        <v/>
      </c>
      <c r="DC591" t="str">
        <f t="shared" si="162"/>
        <v/>
      </c>
      <c r="DD591" s="224">
        <v>585</v>
      </c>
      <c r="DE591" s="3" t="str">
        <f>IF('DATA ENTRY'!CK590="","",IF('DATA ENTRY'!B590="","",IF(AND($DF$4='DATA ENTRY'!D590),'DATA ENTRY'!B590,"")))</f>
        <v/>
      </c>
      <c r="DF591" s="3" t="str">
        <f>IF('DATA ENTRY'!CK590="","",IF('DATA ENTRY'!C590="","",IF(AND($DF$4='DATA ENTRY'!D590),'DATA ENTRY'!C590,"")))</f>
        <v/>
      </c>
      <c r="DG591" s="4" t="str">
        <f>IF('DATA ENTRY'!CK590="","",IF('DATA ENTRY'!I590="","",IF(AND($DF$4='DATA ENTRY'!D590),'DATA ENTRY'!I590,"")))</f>
        <v/>
      </c>
      <c r="DH591" s="4" t="str">
        <f>IF('DATA ENTRY'!CK590="","",IF('DATA ENTRY'!CK590="","",IF(AND($DF$4='DATA ENTRY'!D590),'DATA ENTRY'!CK590,"")))</f>
        <v/>
      </c>
      <c r="DI591" s="3" t="str">
        <f>IF('DATA ENTRY'!CK590="","",IF('DATA ENTRY'!N590="","",IF(AND($DF$4='DATA ENTRY'!D590),'DATA ENTRY'!N590,"")))</f>
        <v/>
      </c>
      <c r="DJ591" s="107" t="str">
        <f>IF('DATA ENTRY'!CK590="","",IF('DATA ENTRY'!O590="","",IF(AND($DF$4='DATA ENTRY'!D590),'DATA ENTRY'!O590,"")))</f>
        <v/>
      </c>
      <c r="DK591" s="3" t="str">
        <f>IF('DATA ENTRY'!CK590="","",IF('DATA ENTRY'!P590="","",IF(AND($DF$4='DATA ENTRY'!D590),'DATA ENTRY'!P590,"")))</f>
        <v/>
      </c>
      <c r="DL591" s="107" t="str">
        <f>IF('DATA ENTRY'!CK590="","",IF('DATA ENTRY'!Q590="","",IF(AND($DF$4='DATA ENTRY'!D590),'DATA ENTRY'!Q590,"")))</f>
        <v/>
      </c>
      <c r="DM591" s="3" t="str">
        <f>IF('DATA ENTRY'!CK590="","",IF('DATA ENTRY'!R590="","",IF(AND($DF$4='DATA ENTRY'!D590),'DATA ENTRY'!R590,"")))</f>
        <v/>
      </c>
      <c r="DN591" s="107" t="str">
        <f>IF('DATA ENTRY'!CK590="","",IF('DATA ENTRY'!S590="","",IF(AND($DF$4='DATA ENTRY'!D590),'DATA ENTRY'!S590,"")))</f>
        <v/>
      </c>
      <c r="DO591" s="3" t="str">
        <f>IF('DATA ENTRY'!CK590="","",IF('DATA ENTRY'!E590="","",IF(AND($DF$4='DATA ENTRY'!D590),'DATA ENTRY'!E590,"")))</f>
        <v/>
      </c>
      <c r="DP591" s="3" t="str">
        <f>IF('DATA ENTRY'!CK590="","",IF('DATA ENTRY'!D590="","",IF(AND($DF$4='DATA ENTRY'!D590),'DATA ENTRY'!D590,"")))</f>
        <v/>
      </c>
      <c r="DQ591" s="3" t="str">
        <f>IF('DATA ENTRY'!CK590="","",IF('DATA ENTRY'!W590="","",IF(AND($DF$4='DATA ENTRY'!D590),'DATA ENTRY'!W590,"")))</f>
        <v/>
      </c>
      <c r="DR591" s="3" t="str">
        <f>IF('DATA ENTRY'!CK590="","",IF('DATA ENTRY'!X590="","",IF(AND($DF$4='DATA ENTRY'!D590),'DATA ENTRY'!X590,"")))</f>
        <v/>
      </c>
      <c r="DS591" s="108" t="str">
        <f t="shared" si="155"/>
        <v/>
      </c>
      <c r="DT591" s="108" t="str">
        <f>IF('DATA ENTRY'!CK590="","",IF('DATA ENTRY'!D590="","",IF(AND($DF$4='DATA ENTRY'!D590),'DATA ENTRY'!G590,"")))</f>
        <v/>
      </c>
      <c r="DY591">
        <f t="shared" si="156"/>
        <v>0</v>
      </c>
      <c r="EB591" t="str">
        <f t="shared" si="157"/>
        <v/>
      </c>
      <c r="EC591" t="str">
        <f t="shared" si="158"/>
        <v/>
      </c>
      <c r="ED591" s="224">
        <v>585</v>
      </c>
      <c r="EE591" s="3" t="str">
        <f>IF('DATA ENTRY'!CK590="","",IF('DATA ENTRY'!B590="","",IF(AND($EF$4='DATA ENTRY'!G590,$EH$4='DATA ENTRY'!F590),'DATA ENTRY'!B590,"")))</f>
        <v/>
      </c>
      <c r="EF591" s="3" t="str">
        <f>IF('DATA ENTRY'!CK590="","",IF('DATA ENTRY'!C590="","",IF(AND($EF$4='DATA ENTRY'!G590,$EH$4='DATA ENTRY'!F590),'DATA ENTRY'!C590,"")))</f>
        <v/>
      </c>
      <c r="EG591" s="4" t="str">
        <f>IF('DATA ENTRY'!CK590="","",IF('DATA ENTRY'!I590="","",IF(AND($EF$4='DATA ENTRY'!G590,$EH$4='DATA ENTRY'!F590),'DATA ENTRY'!I590,"")))</f>
        <v/>
      </c>
      <c r="EH591" s="4" t="str">
        <f>IF('DATA ENTRY'!CK590="","",IF('DATA ENTRY'!CK590="","",IF(AND($EF$4='DATA ENTRY'!G590,$EH$4='DATA ENTRY'!F590),'DATA ENTRY'!CK590,"")))</f>
        <v/>
      </c>
      <c r="EI591" s="3" t="str">
        <f>IF('DATA ENTRY'!CK590="","",IF('DATA ENTRY'!N590="","",IF(AND($EF$4='DATA ENTRY'!G590,$EH$4='DATA ENTRY'!F590),'DATA ENTRY'!N590,"")))</f>
        <v/>
      </c>
      <c r="EJ591" s="107" t="str">
        <f>IF('DATA ENTRY'!CK590="","",IF('DATA ENTRY'!O590="","",IF(AND($EF$4='DATA ENTRY'!G590,$EH$4='DATA ENTRY'!F590),'DATA ENTRY'!O590,"")))</f>
        <v/>
      </c>
      <c r="EK591" s="3" t="str">
        <f>IF('DATA ENTRY'!CK590="","",IF('DATA ENTRY'!P590="","",IF(AND($EF$4='DATA ENTRY'!G590,$EH$4='DATA ENTRY'!F590),'DATA ENTRY'!P590,"")))</f>
        <v/>
      </c>
      <c r="EL591" s="107" t="str">
        <f>IF('DATA ENTRY'!CK590="","",IF('DATA ENTRY'!Q590="","",IF(AND($EF$4='DATA ENTRY'!G590,$EH$4='DATA ENTRY'!F590),'DATA ENTRY'!Q590,"")))</f>
        <v/>
      </c>
      <c r="EM591" s="3" t="str">
        <f>IF('DATA ENTRY'!CK590="","",IF('DATA ENTRY'!R590="","",IF(AND($EF$4='DATA ENTRY'!G590,$EH$4='DATA ENTRY'!F590),'DATA ENTRY'!R590,"")))</f>
        <v/>
      </c>
      <c r="EN591" s="107" t="str">
        <f>IF('DATA ENTRY'!CK590="","",IF('DATA ENTRY'!S590="","",IF(AND($EF$4='DATA ENTRY'!G590,$EH$4='DATA ENTRY'!F590),'DATA ENTRY'!S590,"")))</f>
        <v/>
      </c>
      <c r="EO591" s="3" t="str">
        <f>IF('DATA ENTRY'!CK590="","",IF('DATA ENTRY'!E590="","",IF(AND($EF$4='DATA ENTRY'!G590,$EH$4='DATA ENTRY'!F590),'DATA ENTRY'!E590,"")))</f>
        <v/>
      </c>
      <c r="EP591" s="3" t="str">
        <f>IF('DATA ENTRY'!CK590="","",IF('DATA ENTRY'!D590="","",IF(AND($EF$4='DATA ENTRY'!G590,$EH$4='DATA ENTRY'!F590),'DATA ENTRY'!D590,"")))</f>
        <v/>
      </c>
      <c r="EQ591" s="3" t="str">
        <f>IF('DATA ENTRY'!CK590="","",IF('DATA ENTRY'!W590="","",IF(AND($EF$4='DATA ENTRY'!G590,$EH$4='DATA ENTRY'!F590),'DATA ENTRY'!W590,"")))</f>
        <v/>
      </c>
      <c r="ER591" s="3" t="str">
        <f>IF('DATA ENTRY'!CK590="","",IF('DATA ENTRY'!X590="","",IF(AND($EF$4='DATA ENTRY'!G590,$EH$4='DATA ENTRY'!F590),'DATA ENTRY'!X590,"")))</f>
        <v/>
      </c>
      <c r="ES591" s="108" t="str">
        <f t="shared" si="159"/>
        <v/>
      </c>
      <c r="ET591" s="108" t="str">
        <f>IF('DATA ENTRY'!CK590="","",IF('DATA ENTRY'!D590="","",IF(AND($EF$4='DATA ENTRY'!G590,$EH$4='DATA ENTRY'!F590),'DATA ENTRY'!G590,"")))</f>
        <v/>
      </c>
      <c r="EY591">
        <f t="shared" si="160"/>
        <v>0</v>
      </c>
    </row>
    <row r="592" spans="1:155">
      <c r="A592" t="str">
        <f>IF(S592=0,"",1+(MAX($A$7:A591)))</f>
        <v/>
      </c>
      <c r="B592" s="224">
        <v>586</v>
      </c>
      <c r="C592" s="3" t="str">
        <f>IF('DATA ENTRY'!CK591="","",IF('DATA ENTRY'!B591="","",IF($D$4="All Post",'DATA ENTRY'!B591,IF(AND($D$4='DATA ENTRY'!CK591),'DATA ENTRY'!B591,""))))</f>
        <v/>
      </c>
      <c r="D592" s="3" t="str">
        <f>IF('DATA ENTRY'!CK591="","",IF('DATA ENTRY'!C591="","",IF($D$4="All Post",'DATA ENTRY'!C591,IF(AND($D$4='DATA ENTRY'!CK591),'DATA ENTRY'!C591,""))))</f>
        <v/>
      </c>
      <c r="E592" s="4" t="str">
        <f>IF('DATA ENTRY'!CK591="","",IF('DATA ENTRY'!I591="","",IF($D$4="All Post",'DATA ENTRY'!I591,IF(AND($D$4='DATA ENTRY'!CK591),'DATA ENTRY'!I591,""))))</f>
        <v/>
      </c>
      <c r="F592" s="4" t="str">
        <f>IF('DATA ENTRY'!CK591="","",IF('DATA ENTRY'!CK591="","",IF($D$4="All Post",'DATA ENTRY'!CK591,IF(AND($D$4='DATA ENTRY'!CK591),'DATA ENTRY'!CK591,""))))</f>
        <v/>
      </c>
      <c r="G592" s="3" t="str">
        <f>IF('DATA ENTRY'!CK591="","",IF('DATA ENTRY'!N591="","",IF($D$4="All Post",'DATA ENTRY'!N591,IF(AND($D$4='DATA ENTRY'!CK591),'DATA ENTRY'!N591,""))))</f>
        <v/>
      </c>
      <c r="H592" s="107" t="str">
        <f>IF('DATA ENTRY'!CK591="","",IF('DATA ENTRY'!O591="","",IF($D$4="All Post",'DATA ENTRY'!O591,IF(AND($D$4='DATA ENTRY'!CK591),'DATA ENTRY'!O591,""))))</f>
        <v/>
      </c>
      <c r="I592" s="3" t="str">
        <f>IF('DATA ENTRY'!CK591="","",IF('DATA ENTRY'!P591="","",IF($D$4="All Post",'DATA ENTRY'!P591,IF(AND($D$4='DATA ENTRY'!CK591),'DATA ENTRY'!P591,""))))</f>
        <v/>
      </c>
      <c r="J592" s="107" t="str">
        <f>IF('DATA ENTRY'!CK591="","",IF('DATA ENTRY'!Q591="","",IF($D$4="All Post",'DATA ENTRY'!Q591,IF(AND($D$4='DATA ENTRY'!CK591),'DATA ENTRY'!Q591,""))))</f>
        <v/>
      </c>
      <c r="K592" s="3" t="str">
        <f>IF('DATA ENTRY'!CK591="","",IF('DATA ENTRY'!R591="","",IF($D$4="All Post",'DATA ENTRY'!R591,IF(AND($D$4='DATA ENTRY'!CK591),'DATA ENTRY'!R591,""))))</f>
        <v/>
      </c>
      <c r="L592" s="3" t="str">
        <f>IF('DATA ENTRY'!CK591="","",IF('DATA ENTRY'!S591="","",IF($D$4="All Post",'DATA ENTRY'!S591,IF(AND($D$4='DATA ENTRY'!CK591),'DATA ENTRY'!S591,""))))</f>
        <v/>
      </c>
      <c r="M592" s="3" t="str">
        <f>IF('DATA ENTRY'!CK591="","",IF('DATA ENTRY'!E591="","",IF($D$4="All Post",'DATA ENTRY'!E591,IF(AND($D$4='DATA ENTRY'!CK591),'DATA ENTRY'!E591,""))))</f>
        <v/>
      </c>
      <c r="N592" s="3" t="str">
        <f>IF('DATA ENTRY'!CK591="","",IF('DATA ENTRY'!W591="","",IF($D$4="All Post",'DATA ENTRY'!W591,IF(AND($D$4='DATA ENTRY'!CK591),'DATA ENTRY'!W591,""))))</f>
        <v/>
      </c>
      <c r="O592" s="3" t="str">
        <f>IF('DATA ENTRY'!CK591="","",IF('DATA ENTRY'!X591="","",IF($D$4="All Post",'DATA ENTRY'!X591,IF(AND($D$4='DATA ENTRY'!CK591),'DATA ENTRY'!X591,""))))</f>
        <v/>
      </c>
      <c r="P592" s="3" t="str">
        <f>IF('DATA ENTRY'!CK591="","",IF('DATA ENTRY'!G591="","",IF($D$4="All Post",'DATA ENTRY'!G591,IF(AND($D$4='DATA ENTRY'!CK591),'DATA ENTRY'!G591,""))))</f>
        <v/>
      </c>
      <c r="S592">
        <f t="shared" si="147"/>
        <v>0</v>
      </c>
      <c r="T592" t="str">
        <f t="shared" si="148"/>
        <v/>
      </c>
      <c r="BZ592" t="str">
        <f t="shared" si="149"/>
        <v/>
      </c>
      <c r="CA592" t="str">
        <f t="shared" si="150"/>
        <v/>
      </c>
      <c r="CB592" s="224">
        <v>586</v>
      </c>
      <c r="CC592" s="3" t="str">
        <f>IF('DATA ENTRY'!CK591="","",IF('DATA ENTRY'!B591="","",IF(AND($CD$4='DATA ENTRY'!CK591,$CG$4='DATA ENTRY'!D591),'DATA ENTRY'!B591,"")))</f>
        <v/>
      </c>
      <c r="CD592" s="3" t="str">
        <f>IF('DATA ENTRY'!CK591="","",IF('DATA ENTRY'!C591="","",IF(AND($CD$4='DATA ENTRY'!CK591,$CG$4='DATA ENTRY'!D591),'DATA ENTRY'!C591,"")))</f>
        <v/>
      </c>
      <c r="CE592" s="4" t="str">
        <f>IF('DATA ENTRY'!CK591="","",IF('DATA ENTRY'!I591="","",IF(AND($CD$4='DATA ENTRY'!CK591,$CG$4='DATA ENTRY'!D591),'DATA ENTRY'!I591,"")))</f>
        <v/>
      </c>
      <c r="CF592" s="4" t="str">
        <f>IF('DATA ENTRY'!CK591="","",IF('DATA ENTRY'!CK591="","",IF(AND($CD$4='DATA ENTRY'!CK591,$CG$4='DATA ENTRY'!D591),'DATA ENTRY'!CK591,"")))</f>
        <v/>
      </c>
      <c r="CG592" s="3" t="str">
        <f>IF('DATA ENTRY'!CK591="","",IF('DATA ENTRY'!N591="","",IF(AND($CD$4='DATA ENTRY'!CK591,$CG$4='DATA ENTRY'!D591),'DATA ENTRY'!N591,"")))</f>
        <v/>
      </c>
      <c r="CH592" s="107" t="str">
        <f>IF('DATA ENTRY'!CK591="","",IF('DATA ENTRY'!O591="","",IF(AND($CD$4='DATA ENTRY'!CK591,$CG$4='DATA ENTRY'!D591),'DATA ENTRY'!O591,"")))</f>
        <v/>
      </c>
      <c r="CI592" s="3" t="str">
        <f>IF('DATA ENTRY'!CK591="","",IF('DATA ENTRY'!P591="","",IF(AND($CD$4='DATA ENTRY'!CK591,$CG$4='DATA ENTRY'!D591),'DATA ENTRY'!P591,"")))</f>
        <v/>
      </c>
      <c r="CJ592" s="107" t="str">
        <f>IF('DATA ENTRY'!CK591="","",IF('DATA ENTRY'!Q591="","",IF(AND($CD$4='DATA ENTRY'!CK591,$CG$4='DATA ENTRY'!D591),'DATA ENTRY'!Q591,"")))</f>
        <v/>
      </c>
      <c r="CK592" s="3" t="str">
        <f>IF('DATA ENTRY'!CK591="","",IF('DATA ENTRY'!R591="","",IF(AND($CD$4='DATA ENTRY'!CK591,$CG$4='DATA ENTRY'!D591),'DATA ENTRY'!R591,"")))</f>
        <v/>
      </c>
      <c r="CL592" s="3" t="str">
        <f>IF('DATA ENTRY'!CK591="","",IF('DATA ENTRY'!S591="","",IF(AND($CD$4='DATA ENTRY'!CK591,$CG$4='DATA ENTRY'!D591),'DATA ENTRY'!S591,"")))</f>
        <v/>
      </c>
      <c r="CM592" s="3" t="str">
        <f>IF('DATA ENTRY'!CK591="","",IF('DATA ENTRY'!E591="","",IF(AND($CD$4='DATA ENTRY'!CK591,$CG$4='DATA ENTRY'!D591),'DATA ENTRY'!E591,"")))</f>
        <v/>
      </c>
      <c r="CN592" s="3" t="str">
        <f>IF('DATA ENTRY'!CK591="","",IF('DATA ENTRY'!W591="","",IF(AND($CD$4='DATA ENTRY'!CK591,$CG$4='DATA ENTRY'!D591),'DATA ENTRY'!W591,"")))</f>
        <v/>
      </c>
      <c r="CO592" s="3" t="str">
        <f>IF('DATA ENTRY'!CK591="","",IF('DATA ENTRY'!X591="","",IF(AND($CD$4='DATA ENTRY'!CK591,$CG$4='DATA ENTRY'!D591),'DATA ENTRY'!X591,"")))</f>
        <v/>
      </c>
      <c r="CP592" s="108" t="str">
        <f t="shared" si="151"/>
        <v/>
      </c>
      <c r="CQ592" s="108" t="str">
        <f>IF('DATA ENTRY'!CK591="","",IF('DATA ENTRY'!G591="","",IF(AND($CD$4='DATA ENTRY'!CK591,$CG$4='DATA ENTRY'!D591),'DATA ENTRY'!G591,"")))</f>
        <v/>
      </c>
      <c r="CR592" s="230" t="str">
        <f>IF('DATA ENTRY'!CK591="","",IF('DATA ENTRY'!D591="","",IF(AND($CD$4='DATA ENTRY'!CK591,$CG$4='DATA ENTRY'!D591),'DATA ENTRY'!D591,"")))</f>
        <v/>
      </c>
      <c r="CS592">
        <f t="shared" si="152"/>
        <v>0</v>
      </c>
      <c r="CT592">
        <f t="shared" si="153"/>
        <v>0</v>
      </c>
      <c r="CV592" s="139"/>
      <c r="CX592">
        <f t="shared" si="154"/>
        <v>0</v>
      </c>
      <c r="DB592" t="str">
        <f t="shared" si="161"/>
        <v/>
      </c>
      <c r="DC592" t="str">
        <f t="shared" si="162"/>
        <v/>
      </c>
      <c r="DD592" s="224">
        <v>586</v>
      </c>
      <c r="DE592" s="3" t="str">
        <f>IF('DATA ENTRY'!CK591="","",IF('DATA ENTRY'!B591="","",IF(AND($DF$4='DATA ENTRY'!D591),'DATA ENTRY'!B591,"")))</f>
        <v/>
      </c>
      <c r="DF592" s="3" t="str">
        <f>IF('DATA ENTRY'!CK591="","",IF('DATA ENTRY'!C591="","",IF(AND($DF$4='DATA ENTRY'!D591),'DATA ENTRY'!C591,"")))</f>
        <v/>
      </c>
      <c r="DG592" s="4" t="str">
        <f>IF('DATA ENTRY'!CK591="","",IF('DATA ENTRY'!I591="","",IF(AND($DF$4='DATA ENTRY'!D591),'DATA ENTRY'!I591,"")))</f>
        <v/>
      </c>
      <c r="DH592" s="4" t="str">
        <f>IF('DATA ENTRY'!CK591="","",IF('DATA ENTRY'!CK591="","",IF(AND($DF$4='DATA ENTRY'!D591),'DATA ENTRY'!CK591,"")))</f>
        <v/>
      </c>
      <c r="DI592" s="3" t="str">
        <f>IF('DATA ENTRY'!CK591="","",IF('DATA ENTRY'!N591="","",IF(AND($DF$4='DATA ENTRY'!D591),'DATA ENTRY'!N591,"")))</f>
        <v/>
      </c>
      <c r="DJ592" s="107" t="str">
        <f>IF('DATA ENTRY'!CK591="","",IF('DATA ENTRY'!O591="","",IF(AND($DF$4='DATA ENTRY'!D591),'DATA ENTRY'!O591,"")))</f>
        <v/>
      </c>
      <c r="DK592" s="3" t="str">
        <f>IF('DATA ENTRY'!CK591="","",IF('DATA ENTRY'!P591="","",IF(AND($DF$4='DATA ENTRY'!D591),'DATA ENTRY'!P591,"")))</f>
        <v/>
      </c>
      <c r="DL592" s="107" t="str">
        <f>IF('DATA ENTRY'!CK591="","",IF('DATA ENTRY'!Q591="","",IF(AND($DF$4='DATA ENTRY'!D591),'DATA ENTRY'!Q591,"")))</f>
        <v/>
      </c>
      <c r="DM592" s="3" t="str">
        <f>IF('DATA ENTRY'!CK591="","",IF('DATA ENTRY'!R591="","",IF(AND($DF$4='DATA ENTRY'!D591),'DATA ENTRY'!R591,"")))</f>
        <v/>
      </c>
      <c r="DN592" s="107" t="str">
        <f>IF('DATA ENTRY'!CK591="","",IF('DATA ENTRY'!S591="","",IF(AND($DF$4='DATA ENTRY'!D591),'DATA ENTRY'!S591,"")))</f>
        <v/>
      </c>
      <c r="DO592" s="3" t="str">
        <f>IF('DATA ENTRY'!CK591="","",IF('DATA ENTRY'!E591="","",IF(AND($DF$4='DATA ENTRY'!D591),'DATA ENTRY'!E591,"")))</f>
        <v/>
      </c>
      <c r="DP592" s="3" t="str">
        <f>IF('DATA ENTRY'!CK591="","",IF('DATA ENTRY'!D591="","",IF(AND($DF$4='DATA ENTRY'!D591),'DATA ENTRY'!D591,"")))</f>
        <v/>
      </c>
      <c r="DQ592" s="3" t="str">
        <f>IF('DATA ENTRY'!CK591="","",IF('DATA ENTRY'!W591="","",IF(AND($DF$4='DATA ENTRY'!D591),'DATA ENTRY'!W591,"")))</f>
        <v/>
      </c>
      <c r="DR592" s="3" t="str">
        <f>IF('DATA ENTRY'!CK591="","",IF('DATA ENTRY'!X591="","",IF(AND($DF$4='DATA ENTRY'!D591),'DATA ENTRY'!X591,"")))</f>
        <v/>
      </c>
      <c r="DS592" s="108" t="str">
        <f t="shared" si="155"/>
        <v/>
      </c>
      <c r="DT592" s="108" t="str">
        <f>IF('DATA ENTRY'!CK591="","",IF('DATA ENTRY'!D591="","",IF(AND($DF$4='DATA ENTRY'!D591),'DATA ENTRY'!G591,"")))</f>
        <v/>
      </c>
      <c r="DY592">
        <f t="shared" si="156"/>
        <v>0</v>
      </c>
      <c r="EB592" t="str">
        <f t="shared" si="157"/>
        <v/>
      </c>
      <c r="EC592" t="str">
        <f t="shared" si="158"/>
        <v/>
      </c>
      <c r="ED592" s="224">
        <v>586</v>
      </c>
      <c r="EE592" s="3" t="str">
        <f>IF('DATA ENTRY'!CK591="","",IF('DATA ENTRY'!B591="","",IF(AND($EF$4='DATA ENTRY'!G591,$EH$4='DATA ENTRY'!F591),'DATA ENTRY'!B591,"")))</f>
        <v/>
      </c>
      <c r="EF592" s="3" t="str">
        <f>IF('DATA ENTRY'!CK591="","",IF('DATA ENTRY'!C591="","",IF(AND($EF$4='DATA ENTRY'!G591,$EH$4='DATA ENTRY'!F591),'DATA ENTRY'!C591,"")))</f>
        <v/>
      </c>
      <c r="EG592" s="4" t="str">
        <f>IF('DATA ENTRY'!CK591="","",IF('DATA ENTRY'!I591="","",IF(AND($EF$4='DATA ENTRY'!G591,$EH$4='DATA ENTRY'!F591),'DATA ENTRY'!I591,"")))</f>
        <v/>
      </c>
      <c r="EH592" s="4" t="str">
        <f>IF('DATA ENTRY'!CK591="","",IF('DATA ENTRY'!CK591="","",IF(AND($EF$4='DATA ENTRY'!G591,$EH$4='DATA ENTRY'!F591),'DATA ENTRY'!CK591,"")))</f>
        <v/>
      </c>
      <c r="EI592" s="3" t="str">
        <f>IF('DATA ENTRY'!CK591="","",IF('DATA ENTRY'!N591="","",IF(AND($EF$4='DATA ENTRY'!G591,$EH$4='DATA ENTRY'!F591),'DATA ENTRY'!N591,"")))</f>
        <v/>
      </c>
      <c r="EJ592" s="107" t="str">
        <f>IF('DATA ENTRY'!CK591="","",IF('DATA ENTRY'!O591="","",IF(AND($EF$4='DATA ENTRY'!G591,$EH$4='DATA ENTRY'!F591),'DATA ENTRY'!O591,"")))</f>
        <v/>
      </c>
      <c r="EK592" s="3" t="str">
        <f>IF('DATA ENTRY'!CK591="","",IF('DATA ENTRY'!P591="","",IF(AND($EF$4='DATA ENTRY'!G591,$EH$4='DATA ENTRY'!F591),'DATA ENTRY'!P591,"")))</f>
        <v/>
      </c>
      <c r="EL592" s="107" t="str">
        <f>IF('DATA ENTRY'!CK591="","",IF('DATA ENTRY'!Q591="","",IF(AND($EF$4='DATA ENTRY'!G591,$EH$4='DATA ENTRY'!F591),'DATA ENTRY'!Q591,"")))</f>
        <v/>
      </c>
      <c r="EM592" s="3" t="str">
        <f>IF('DATA ENTRY'!CK591="","",IF('DATA ENTRY'!R591="","",IF(AND($EF$4='DATA ENTRY'!G591,$EH$4='DATA ENTRY'!F591),'DATA ENTRY'!R591,"")))</f>
        <v/>
      </c>
      <c r="EN592" s="107" t="str">
        <f>IF('DATA ENTRY'!CK591="","",IF('DATA ENTRY'!S591="","",IF(AND($EF$4='DATA ENTRY'!G591,$EH$4='DATA ENTRY'!F591),'DATA ENTRY'!S591,"")))</f>
        <v/>
      </c>
      <c r="EO592" s="3" t="str">
        <f>IF('DATA ENTRY'!CK591="","",IF('DATA ENTRY'!E591="","",IF(AND($EF$4='DATA ENTRY'!G591,$EH$4='DATA ENTRY'!F591),'DATA ENTRY'!E591,"")))</f>
        <v/>
      </c>
      <c r="EP592" s="3" t="str">
        <f>IF('DATA ENTRY'!CK591="","",IF('DATA ENTRY'!D591="","",IF(AND($EF$4='DATA ENTRY'!G591,$EH$4='DATA ENTRY'!F591),'DATA ENTRY'!D591,"")))</f>
        <v/>
      </c>
      <c r="EQ592" s="3" t="str">
        <f>IF('DATA ENTRY'!CK591="","",IF('DATA ENTRY'!W591="","",IF(AND($EF$4='DATA ENTRY'!G591,$EH$4='DATA ENTRY'!F591),'DATA ENTRY'!W591,"")))</f>
        <v/>
      </c>
      <c r="ER592" s="3" t="str">
        <f>IF('DATA ENTRY'!CK591="","",IF('DATA ENTRY'!X591="","",IF(AND($EF$4='DATA ENTRY'!G591,$EH$4='DATA ENTRY'!F591),'DATA ENTRY'!X591,"")))</f>
        <v/>
      </c>
      <c r="ES592" s="108" t="str">
        <f t="shared" si="159"/>
        <v/>
      </c>
      <c r="ET592" s="108" t="str">
        <f>IF('DATA ENTRY'!CK591="","",IF('DATA ENTRY'!D591="","",IF(AND($EF$4='DATA ENTRY'!G591,$EH$4='DATA ENTRY'!F591),'DATA ENTRY'!G591,"")))</f>
        <v/>
      </c>
      <c r="EY592">
        <f t="shared" si="160"/>
        <v>0</v>
      </c>
    </row>
    <row r="593" spans="1:155">
      <c r="A593" t="str">
        <f>IF(S593=0,"",1+(MAX($A$7:A592)))</f>
        <v/>
      </c>
      <c r="B593" s="224">
        <v>587</v>
      </c>
      <c r="C593" s="3" t="str">
        <f>IF('DATA ENTRY'!CK592="","",IF('DATA ENTRY'!B592="","",IF($D$4="All Post",'DATA ENTRY'!B592,IF(AND($D$4='DATA ENTRY'!CK592),'DATA ENTRY'!B592,""))))</f>
        <v/>
      </c>
      <c r="D593" s="3" t="str">
        <f>IF('DATA ENTRY'!CK592="","",IF('DATA ENTRY'!C592="","",IF($D$4="All Post",'DATA ENTRY'!C592,IF(AND($D$4='DATA ENTRY'!CK592),'DATA ENTRY'!C592,""))))</f>
        <v/>
      </c>
      <c r="E593" s="4" t="str">
        <f>IF('DATA ENTRY'!CK592="","",IF('DATA ENTRY'!I592="","",IF($D$4="All Post",'DATA ENTRY'!I592,IF(AND($D$4='DATA ENTRY'!CK592),'DATA ENTRY'!I592,""))))</f>
        <v/>
      </c>
      <c r="F593" s="4" t="str">
        <f>IF('DATA ENTRY'!CK592="","",IF('DATA ENTRY'!CK592="","",IF($D$4="All Post",'DATA ENTRY'!CK592,IF(AND($D$4='DATA ENTRY'!CK592),'DATA ENTRY'!CK592,""))))</f>
        <v/>
      </c>
      <c r="G593" s="3" t="str">
        <f>IF('DATA ENTRY'!CK592="","",IF('DATA ENTRY'!N592="","",IF($D$4="All Post",'DATA ENTRY'!N592,IF(AND($D$4='DATA ENTRY'!CK592),'DATA ENTRY'!N592,""))))</f>
        <v/>
      </c>
      <c r="H593" s="107" t="str">
        <f>IF('DATA ENTRY'!CK592="","",IF('DATA ENTRY'!O592="","",IF($D$4="All Post",'DATA ENTRY'!O592,IF(AND($D$4='DATA ENTRY'!CK592),'DATA ENTRY'!O592,""))))</f>
        <v/>
      </c>
      <c r="I593" s="3" t="str">
        <f>IF('DATA ENTRY'!CK592="","",IF('DATA ENTRY'!P592="","",IF($D$4="All Post",'DATA ENTRY'!P592,IF(AND($D$4='DATA ENTRY'!CK592),'DATA ENTRY'!P592,""))))</f>
        <v/>
      </c>
      <c r="J593" s="107" t="str">
        <f>IF('DATA ENTRY'!CK592="","",IF('DATA ENTRY'!Q592="","",IF($D$4="All Post",'DATA ENTRY'!Q592,IF(AND($D$4='DATA ENTRY'!CK592),'DATA ENTRY'!Q592,""))))</f>
        <v/>
      </c>
      <c r="K593" s="3" t="str">
        <f>IF('DATA ENTRY'!CK592="","",IF('DATA ENTRY'!R592="","",IF($D$4="All Post",'DATA ENTRY'!R592,IF(AND($D$4='DATA ENTRY'!CK592),'DATA ENTRY'!R592,""))))</f>
        <v/>
      </c>
      <c r="L593" s="3" t="str">
        <f>IF('DATA ENTRY'!CK592="","",IF('DATA ENTRY'!S592="","",IF($D$4="All Post",'DATA ENTRY'!S592,IF(AND($D$4='DATA ENTRY'!CK592),'DATA ENTRY'!S592,""))))</f>
        <v/>
      </c>
      <c r="M593" s="3" t="str">
        <f>IF('DATA ENTRY'!CK592="","",IF('DATA ENTRY'!E592="","",IF($D$4="All Post",'DATA ENTRY'!E592,IF(AND($D$4='DATA ENTRY'!CK592),'DATA ENTRY'!E592,""))))</f>
        <v/>
      </c>
      <c r="N593" s="3" t="str">
        <f>IF('DATA ENTRY'!CK592="","",IF('DATA ENTRY'!W592="","",IF($D$4="All Post",'DATA ENTRY'!W592,IF(AND($D$4='DATA ENTRY'!CK592),'DATA ENTRY'!W592,""))))</f>
        <v/>
      </c>
      <c r="O593" s="3" t="str">
        <f>IF('DATA ENTRY'!CK592="","",IF('DATA ENTRY'!X592="","",IF($D$4="All Post",'DATA ENTRY'!X592,IF(AND($D$4='DATA ENTRY'!CK592),'DATA ENTRY'!X592,""))))</f>
        <v/>
      </c>
      <c r="P593" s="3" t="str">
        <f>IF('DATA ENTRY'!CK592="","",IF('DATA ENTRY'!G592="","",IF($D$4="All Post",'DATA ENTRY'!G592,IF(AND($D$4='DATA ENTRY'!CK592),'DATA ENTRY'!G592,""))))</f>
        <v/>
      </c>
      <c r="S593">
        <f t="shared" si="147"/>
        <v>0</v>
      </c>
      <c r="T593" t="str">
        <f t="shared" si="148"/>
        <v/>
      </c>
      <c r="BZ593" t="str">
        <f t="shared" si="149"/>
        <v/>
      </c>
      <c r="CA593" t="str">
        <f t="shared" si="150"/>
        <v/>
      </c>
      <c r="CB593" s="224">
        <v>587</v>
      </c>
      <c r="CC593" s="3" t="str">
        <f>IF('DATA ENTRY'!CK592="","",IF('DATA ENTRY'!B592="","",IF(AND($CD$4='DATA ENTRY'!CK592,$CG$4='DATA ENTRY'!D592),'DATA ENTRY'!B592,"")))</f>
        <v/>
      </c>
      <c r="CD593" s="3" t="str">
        <f>IF('DATA ENTRY'!CK592="","",IF('DATA ENTRY'!C592="","",IF(AND($CD$4='DATA ENTRY'!CK592,$CG$4='DATA ENTRY'!D592),'DATA ENTRY'!C592,"")))</f>
        <v/>
      </c>
      <c r="CE593" s="4" t="str">
        <f>IF('DATA ENTRY'!CK592="","",IF('DATA ENTRY'!I592="","",IF(AND($CD$4='DATA ENTRY'!CK592,$CG$4='DATA ENTRY'!D592),'DATA ENTRY'!I592,"")))</f>
        <v/>
      </c>
      <c r="CF593" s="4" t="str">
        <f>IF('DATA ENTRY'!CK592="","",IF('DATA ENTRY'!CK592="","",IF(AND($CD$4='DATA ENTRY'!CK592,$CG$4='DATA ENTRY'!D592),'DATA ENTRY'!CK592,"")))</f>
        <v/>
      </c>
      <c r="CG593" s="3" t="str">
        <f>IF('DATA ENTRY'!CK592="","",IF('DATA ENTRY'!N592="","",IF(AND($CD$4='DATA ENTRY'!CK592,$CG$4='DATA ENTRY'!D592),'DATA ENTRY'!N592,"")))</f>
        <v/>
      </c>
      <c r="CH593" s="107" t="str">
        <f>IF('DATA ENTRY'!CK592="","",IF('DATA ENTRY'!O592="","",IF(AND($CD$4='DATA ENTRY'!CK592,$CG$4='DATA ENTRY'!D592),'DATA ENTRY'!O592,"")))</f>
        <v/>
      </c>
      <c r="CI593" s="3" t="str">
        <f>IF('DATA ENTRY'!CK592="","",IF('DATA ENTRY'!P592="","",IF(AND($CD$4='DATA ENTRY'!CK592,$CG$4='DATA ENTRY'!D592),'DATA ENTRY'!P592,"")))</f>
        <v/>
      </c>
      <c r="CJ593" s="107" t="str">
        <f>IF('DATA ENTRY'!CK592="","",IF('DATA ENTRY'!Q592="","",IF(AND($CD$4='DATA ENTRY'!CK592,$CG$4='DATA ENTRY'!D592),'DATA ENTRY'!Q592,"")))</f>
        <v/>
      </c>
      <c r="CK593" s="3" t="str">
        <f>IF('DATA ENTRY'!CK592="","",IF('DATA ENTRY'!R592="","",IF(AND($CD$4='DATA ENTRY'!CK592,$CG$4='DATA ENTRY'!D592),'DATA ENTRY'!R592,"")))</f>
        <v/>
      </c>
      <c r="CL593" s="3" t="str">
        <f>IF('DATA ENTRY'!CK592="","",IF('DATA ENTRY'!S592="","",IF(AND($CD$4='DATA ENTRY'!CK592,$CG$4='DATA ENTRY'!D592),'DATA ENTRY'!S592,"")))</f>
        <v/>
      </c>
      <c r="CM593" s="3" t="str">
        <f>IF('DATA ENTRY'!CK592="","",IF('DATA ENTRY'!E592="","",IF(AND($CD$4='DATA ENTRY'!CK592,$CG$4='DATA ENTRY'!D592),'DATA ENTRY'!E592,"")))</f>
        <v/>
      </c>
      <c r="CN593" s="3" t="str">
        <f>IF('DATA ENTRY'!CK592="","",IF('DATA ENTRY'!W592="","",IF(AND($CD$4='DATA ENTRY'!CK592,$CG$4='DATA ENTRY'!D592),'DATA ENTRY'!W592,"")))</f>
        <v/>
      </c>
      <c r="CO593" s="3" t="str">
        <f>IF('DATA ENTRY'!CK592="","",IF('DATA ENTRY'!X592="","",IF(AND($CD$4='DATA ENTRY'!CK592,$CG$4='DATA ENTRY'!D592),'DATA ENTRY'!X592,"")))</f>
        <v/>
      </c>
      <c r="CP593" s="108" t="str">
        <f t="shared" si="151"/>
        <v/>
      </c>
      <c r="CQ593" s="108" t="str">
        <f>IF('DATA ENTRY'!CK592="","",IF('DATA ENTRY'!G592="","",IF(AND($CD$4='DATA ENTRY'!CK592,$CG$4='DATA ENTRY'!D592),'DATA ENTRY'!G592,"")))</f>
        <v/>
      </c>
      <c r="CR593" s="230" t="str">
        <f>IF('DATA ENTRY'!CK592="","",IF('DATA ENTRY'!D592="","",IF(AND($CD$4='DATA ENTRY'!CK592,$CG$4='DATA ENTRY'!D592),'DATA ENTRY'!D592,"")))</f>
        <v/>
      </c>
      <c r="CS593">
        <f t="shared" si="152"/>
        <v>0</v>
      </c>
      <c r="CT593">
        <f t="shared" si="153"/>
        <v>0</v>
      </c>
      <c r="CV593" s="139"/>
      <c r="CX593">
        <f t="shared" si="154"/>
        <v>0</v>
      </c>
      <c r="DB593" t="str">
        <f t="shared" si="161"/>
        <v/>
      </c>
      <c r="DC593" t="str">
        <f t="shared" si="162"/>
        <v/>
      </c>
      <c r="DD593" s="224">
        <v>587</v>
      </c>
      <c r="DE593" s="3" t="str">
        <f>IF('DATA ENTRY'!CK592="","",IF('DATA ENTRY'!B592="","",IF(AND($DF$4='DATA ENTRY'!D592),'DATA ENTRY'!B592,"")))</f>
        <v/>
      </c>
      <c r="DF593" s="3" t="str">
        <f>IF('DATA ENTRY'!CK592="","",IF('DATA ENTRY'!C592="","",IF(AND($DF$4='DATA ENTRY'!D592),'DATA ENTRY'!C592,"")))</f>
        <v/>
      </c>
      <c r="DG593" s="4" t="str">
        <f>IF('DATA ENTRY'!CK592="","",IF('DATA ENTRY'!I592="","",IF(AND($DF$4='DATA ENTRY'!D592),'DATA ENTRY'!I592,"")))</f>
        <v/>
      </c>
      <c r="DH593" s="4" t="str">
        <f>IF('DATA ENTRY'!CK592="","",IF('DATA ENTRY'!CK592="","",IF(AND($DF$4='DATA ENTRY'!D592),'DATA ENTRY'!CK592,"")))</f>
        <v/>
      </c>
      <c r="DI593" s="3" t="str">
        <f>IF('DATA ENTRY'!CK592="","",IF('DATA ENTRY'!N592="","",IF(AND($DF$4='DATA ENTRY'!D592),'DATA ENTRY'!N592,"")))</f>
        <v/>
      </c>
      <c r="DJ593" s="107" t="str">
        <f>IF('DATA ENTRY'!CK592="","",IF('DATA ENTRY'!O592="","",IF(AND($DF$4='DATA ENTRY'!D592),'DATA ENTRY'!O592,"")))</f>
        <v/>
      </c>
      <c r="DK593" s="3" t="str">
        <f>IF('DATA ENTRY'!CK592="","",IF('DATA ENTRY'!P592="","",IF(AND($DF$4='DATA ENTRY'!D592),'DATA ENTRY'!P592,"")))</f>
        <v/>
      </c>
      <c r="DL593" s="107" t="str">
        <f>IF('DATA ENTRY'!CK592="","",IF('DATA ENTRY'!Q592="","",IF(AND($DF$4='DATA ENTRY'!D592),'DATA ENTRY'!Q592,"")))</f>
        <v/>
      </c>
      <c r="DM593" s="3" t="str">
        <f>IF('DATA ENTRY'!CK592="","",IF('DATA ENTRY'!R592="","",IF(AND($DF$4='DATA ENTRY'!D592),'DATA ENTRY'!R592,"")))</f>
        <v/>
      </c>
      <c r="DN593" s="107" t="str">
        <f>IF('DATA ENTRY'!CK592="","",IF('DATA ENTRY'!S592="","",IF(AND($DF$4='DATA ENTRY'!D592),'DATA ENTRY'!S592,"")))</f>
        <v/>
      </c>
      <c r="DO593" s="3" t="str">
        <f>IF('DATA ENTRY'!CK592="","",IF('DATA ENTRY'!E592="","",IF(AND($DF$4='DATA ENTRY'!D592),'DATA ENTRY'!E592,"")))</f>
        <v/>
      </c>
      <c r="DP593" s="3" t="str">
        <f>IF('DATA ENTRY'!CK592="","",IF('DATA ENTRY'!D592="","",IF(AND($DF$4='DATA ENTRY'!D592),'DATA ENTRY'!D592,"")))</f>
        <v/>
      </c>
      <c r="DQ593" s="3" t="str">
        <f>IF('DATA ENTRY'!CK592="","",IF('DATA ENTRY'!W592="","",IF(AND($DF$4='DATA ENTRY'!D592),'DATA ENTRY'!W592,"")))</f>
        <v/>
      </c>
      <c r="DR593" s="3" t="str">
        <f>IF('DATA ENTRY'!CK592="","",IF('DATA ENTRY'!X592="","",IF(AND($DF$4='DATA ENTRY'!D592),'DATA ENTRY'!X592,"")))</f>
        <v/>
      </c>
      <c r="DS593" s="108" t="str">
        <f t="shared" si="155"/>
        <v/>
      </c>
      <c r="DT593" s="108" t="str">
        <f>IF('DATA ENTRY'!CK592="","",IF('DATA ENTRY'!D592="","",IF(AND($DF$4='DATA ENTRY'!D592),'DATA ENTRY'!G592,"")))</f>
        <v/>
      </c>
      <c r="DY593">
        <f t="shared" si="156"/>
        <v>0</v>
      </c>
      <c r="EB593" t="str">
        <f t="shared" si="157"/>
        <v/>
      </c>
      <c r="EC593" t="str">
        <f t="shared" si="158"/>
        <v/>
      </c>
      <c r="ED593" s="224">
        <v>587</v>
      </c>
      <c r="EE593" s="3" t="str">
        <f>IF('DATA ENTRY'!CK592="","",IF('DATA ENTRY'!B592="","",IF(AND($EF$4='DATA ENTRY'!G592,$EH$4='DATA ENTRY'!F592),'DATA ENTRY'!B592,"")))</f>
        <v/>
      </c>
      <c r="EF593" s="3" t="str">
        <f>IF('DATA ENTRY'!CK592="","",IF('DATA ENTRY'!C592="","",IF(AND($EF$4='DATA ENTRY'!G592,$EH$4='DATA ENTRY'!F592),'DATA ENTRY'!C592,"")))</f>
        <v/>
      </c>
      <c r="EG593" s="4" t="str">
        <f>IF('DATA ENTRY'!CK592="","",IF('DATA ENTRY'!I592="","",IF(AND($EF$4='DATA ENTRY'!G592,$EH$4='DATA ENTRY'!F592),'DATA ENTRY'!I592,"")))</f>
        <v/>
      </c>
      <c r="EH593" s="4" t="str">
        <f>IF('DATA ENTRY'!CK592="","",IF('DATA ENTRY'!CK592="","",IF(AND($EF$4='DATA ENTRY'!G592,$EH$4='DATA ENTRY'!F592),'DATA ENTRY'!CK592,"")))</f>
        <v/>
      </c>
      <c r="EI593" s="3" t="str">
        <f>IF('DATA ENTRY'!CK592="","",IF('DATA ENTRY'!N592="","",IF(AND($EF$4='DATA ENTRY'!G592,$EH$4='DATA ENTRY'!F592),'DATA ENTRY'!N592,"")))</f>
        <v/>
      </c>
      <c r="EJ593" s="107" t="str">
        <f>IF('DATA ENTRY'!CK592="","",IF('DATA ENTRY'!O592="","",IF(AND($EF$4='DATA ENTRY'!G592,$EH$4='DATA ENTRY'!F592),'DATA ENTRY'!O592,"")))</f>
        <v/>
      </c>
      <c r="EK593" s="3" t="str">
        <f>IF('DATA ENTRY'!CK592="","",IF('DATA ENTRY'!P592="","",IF(AND($EF$4='DATA ENTRY'!G592,$EH$4='DATA ENTRY'!F592),'DATA ENTRY'!P592,"")))</f>
        <v/>
      </c>
      <c r="EL593" s="107" t="str">
        <f>IF('DATA ENTRY'!CK592="","",IF('DATA ENTRY'!Q592="","",IF(AND($EF$4='DATA ENTRY'!G592,$EH$4='DATA ENTRY'!F592),'DATA ENTRY'!Q592,"")))</f>
        <v/>
      </c>
      <c r="EM593" s="3" t="str">
        <f>IF('DATA ENTRY'!CK592="","",IF('DATA ENTRY'!R592="","",IF(AND($EF$4='DATA ENTRY'!G592,$EH$4='DATA ENTRY'!F592),'DATA ENTRY'!R592,"")))</f>
        <v/>
      </c>
      <c r="EN593" s="107" t="str">
        <f>IF('DATA ENTRY'!CK592="","",IF('DATA ENTRY'!S592="","",IF(AND($EF$4='DATA ENTRY'!G592,$EH$4='DATA ENTRY'!F592),'DATA ENTRY'!S592,"")))</f>
        <v/>
      </c>
      <c r="EO593" s="3" t="str">
        <f>IF('DATA ENTRY'!CK592="","",IF('DATA ENTRY'!E592="","",IF(AND($EF$4='DATA ENTRY'!G592,$EH$4='DATA ENTRY'!F592),'DATA ENTRY'!E592,"")))</f>
        <v/>
      </c>
      <c r="EP593" s="3" t="str">
        <f>IF('DATA ENTRY'!CK592="","",IF('DATA ENTRY'!D592="","",IF(AND($EF$4='DATA ENTRY'!G592,$EH$4='DATA ENTRY'!F592),'DATA ENTRY'!D592,"")))</f>
        <v/>
      </c>
      <c r="EQ593" s="3" t="str">
        <f>IF('DATA ENTRY'!CK592="","",IF('DATA ENTRY'!W592="","",IF(AND($EF$4='DATA ENTRY'!G592,$EH$4='DATA ENTRY'!F592),'DATA ENTRY'!W592,"")))</f>
        <v/>
      </c>
      <c r="ER593" s="3" t="str">
        <f>IF('DATA ENTRY'!CK592="","",IF('DATA ENTRY'!X592="","",IF(AND($EF$4='DATA ENTRY'!G592,$EH$4='DATA ENTRY'!F592),'DATA ENTRY'!X592,"")))</f>
        <v/>
      </c>
      <c r="ES593" s="108" t="str">
        <f t="shared" si="159"/>
        <v/>
      </c>
      <c r="ET593" s="108" t="str">
        <f>IF('DATA ENTRY'!CK592="","",IF('DATA ENTRY'!D592="","",IF(AND($EF$4='DATA ENTRY'!G592,$EH$4='DATA ENTRY'!F592),'DATA ENTRY'!G592,"")))</f>
        <v/>
      </c>
      <c r="EY593">
        <f t="shared" si="160"/>
        <v>0</v>
      </c>
    </row>
    <row r="594" spans="1:155">
      <c r="A594" t="str">
        <f>IF(S594=0,"",1+(MAX($A$7:A593)))</f>
        <v/>
      </c>
      <c r="B594" s="224">
        <v>588</v>
      </c>
      <c r="C594" s="3" t="str">
        <f>IF('DATA ENTRY'!CK593="","",IF('DATA ENTRY'!B593="","",IF($D$4="All Post",'DATA ENTRY'!B593,IF(AND($D$4='DATA ENTRY'!CK593),'DATA ENTRY'!B593,""))))</f>
        <v/>
      </c>
      <c r="D594" s="3" t="str">
        <f>IF('DATA ENTRY'!CK593="","",IF('DATA ENTRY'!C593="","",IF($D$4="All Post",'DATA ENTRY'!C593,IF(AND($D$4='DATA ENTRY'!CK593),'DATA ENTRY'!C593,""))))</f>
        <v/>
      </c>
      <c r="E594" s="4" t="str">
        <f>IF('DATA ENTRY'!CK593="","",IF('DATA ENTRY'!I593="","",IF($D$4="All Post",'DATA ENTRY'!I593,IF(AND($D$4='DATA ENTRY'!CK593),'DATA ENTRY'!I593,""))))</f>
        <v/>
      </c>
      <c r="F594" s="4" t="str">
        <f>IF('DATA ENTRY'!CK593="","",IF('DATA ENTRY'!CK593="","",IF($D$4="All Post",'DATA ENTRY'!CK593,IF(AND($D$4='DATA ENTRY'!CK593),'DATA ENTRY'!CK593,""))))</f>
        <v/>
      </c>
      <c r="G594" s="3" t="str">
        <f>IF('DATA ENTRY'!CK593="","",IF('DATA ENTRY'!N593="","",IF($D$4="All Post",'DATA ENTRY'!N593,IF(AND($D$4='DATA ENTRY'!CK593),'DATA ENTRY'!N593,""))))</f>
        <v/>
      </c>
      <c r="H594" s="107" t="str">
        <f>IF('DATA ENTRY'!CK593="","",IF('DATA ENTRY'!O593="","",IF($D$4="All Post",'DATA ENTRY'!O593,IF(AND($D$4='DATA ENTRY'!CK593),'DATA ENTRY'!O593,""))))</f>
        <v/>
      </c>
      <c r="I594" s="3" t="str">
        <f>IF('DATA ENTRY'!CK593="","",IF('DATA ENTRY'!P593="","",IF($D$4="All Post",'DATA ENTRY'!P593,IF(AND($D$4='DATA ENTRY'!CK593),'DATA ENTRY'!P593,""))))</f>
        <v/>
      </c>
      <c r="J594" s="107" t="str">
        <f>IF('DATA ENTRY'!CK593="","",IF('DATA ENTRY'!Q593="","",IF($D$4="All Post",'DATA ENTRY'!Q593,IF(AND($D$4='DATA ENTRY'!CK593),'DATA ENTRY'!Q593,""))))</f>
        <v/>
      </c>
      <c r="K594" s="3" t="str">
        <f>IF('DATA ENTRY'!CK593="","",IF('DATA ENTRY'!R593="","",IF($D$4="All Post",'DATA ENTRY'!R593,IF(AND($D$4='DATA ENTRY'!CK593),'DATA ENTRY'!R593,""))))</f>
        <v/>
      </c>
      <c r="L594" s="3" t="str">
        <f>IF('DATA ENTRY'!CK593="","",IF('DATA ENTRY'!S593="","",IF($D$4="All Post",'DATA ENTRY'!S593,IF(AND($D$4='DATA ENTRY'!CK593),'DATA ENTRY'!S593,""))))</f>
        <v/>
      </c>
      <c r="M594" s="3" t="str">
        <f>IF('DATA ENTRY'!CK593="","",IF('DATA ENTRY'!E593="","",IF($D$4="All Post",'DATA ENTRY'!E593,IF(AND($D$4='DATA ENTRY'!CK593),'DATA ENTRY'!E593,""))))</f>
        <v/>
      </c>
      <c r="N594" s="3" t="str">
        <f>IF('DATA ENTRY'!CK593="","",IF('DATA ENTRY'!W593="","",IF($D$4="All Post",'DATA ENTRY'!W593,IF(AND($D$4='DATA ENTRY'!CK593),'DATA ENTRY'!W593,""))))</f>
        <v/>
      </c>
      <c r="O594" s="3" t="str">
        <f>IF('DATA ENTRY'!CK593="","",IF('DATA ENTRY'!X593="","",IF($D$4="All Post",'DATA ENTRY'!X593,IF(AND($D$4='DATA ENTRY'!CK593),'DATA ENTRY'!X593,""))))</f>
        <v/>
      </c>
      <c r="P594" s="3" t="str">
        <f>IF('DATA ENTRY'!CK593="","",IF('DATA ENTRY'!G593="","",IF($D$4="All Post",'DATA ENTRY'!G593,IF(AND($D$4='DATA ENTRY'!CK593),'DATA ENTRY'!G593,""))))</f>
        <v/>
      </c>
      <c r="S594">
        <f t="shared" si="147"/>
        <v>0</v>
      </c>
      <c r="T594" t="str">
        <f t="shared" si="148"/>
        <v/>
      </c>
      <c r="BZ594" t="str">
        <f t="shared" si="149"/>
        <v/>
      </c>
      <c r="CA594" t="str">
        <f t="shared" si="150"/>
        <v/>
      </c>
      <c r="CB594" s="224">
        <v>588</v>
      </c>
      <c r="CC594" s="3" t="str">
        <f>IF('DATA ENTRY'!CK593="","",IF('DATA ENTRY'!B593="","",IF(AND($CD$4='DATA ENTRY'!CK593,$CG$4='DATA ENTRY'!D593),'DATA ENTRY'!B593,"")))</f>
        <v/>
      </c>
      <c r="CD594" s="3" t="str">
        <f>IF('DATA ENTRY'!CK593="","",IF('DATA ENTRY'!C593="","",IF(AND($CD$4='DATA ENTRY'!CK593,$CG$4='DATA ENTRY'!D593),'DATA ENTRY'!C593,"")))</f>
        <v/>
      </c>
      <c r="CE594" s="4" t="str">
        <f>IF('DATA ENTRY'!CK593="","",IF('DATA ENTRY'!I593="","",IF(AND($CD$4='DATA ENTRY'!CK593,$CG$4='DATA ENTRY'!D593),'DATA ENTRY'!I593,"")))</f>
        <v/>
      </c>
      <c r="CF594" s="4" t="str">
        <f>IF('DATA ENTRY'!CK593="","",IF('DATA ENTRY'!CK593="","",IF(AND($CD$4='DATA ENTRY'!CK593,$CG$4='DATA ENTRY'!D593),'DATA ENTRY'!CK593,"")))</f>
        <v/>
      </c>
      <c r="CG594" s="3" t="str">
        <f>IF('DATA ENTRY'!CK593="","",IF('DATA ENTRY'!N593="","",IF(AND($CD$4='DATA ENTRY'!CK593,$CG$4='DATA ENTRY'!D593),'DATA ENTRY'!N593,"")))</f>
        <v/>
      </c>
      <c r="CH594" s="107" t="str">
        <f>IF('DATA ENTRY'!CK593="","",IF('DATA ENTRY'!O593="","",IF(AND($CD$4='DATA ENTRY'!CK593,$CG$4='DATA ENTRY'!D593),'DATA ENTRY'!O593,"")))</f>
        <v/>
      </c>
      <c r="CI594" s="3" t="str">
        <f>IF('DATA ENTRY'!CK593="","",IF('DATA ENTRY'!P593="","",IF(AND($CD$4='DATA ENTRY'!CK593,$CG$4='DATA ENTRY'!D593),'DATA ENTRY'!P593,"")))</f>
        <v/>
      </c>
      <c r="CJ594" s="107" t="str">
        <f>IF('DATA ENTRY'!CK593="","",IF('DATA ENTRY'!Q593="","",IF(AND($CD$4='DATA ENTRY'!CK593,$CG$4='DATA ENTRY'!D593),'DATA ENTRY'!Q593,"")))</f>
        <v/>
      </c>
      <c r="CK594" s="3" t="str">
        <f>IF('DATA ENTRY'!CK593="","",IF('DATA ENTRY'!R593="","",IF(AND($CD$4='DATA ENTRY'!CK593,$CG$4='DATA ENTRY'!D593),'DATA ENTRY'!R593,"")))</f>
        <v/>
      </c>
      <c r="CL594" s="3" t="str">
        <f>IF('DATA ENTRY'!CK593="","",IF('DATA ENTRY'!S593="","",IF(AND($CD$4='DATA ENTRY'!CK593,$CG$4='DATA ENTRY'!D593),'DATA ENTRY'!S593,"")))</f>
        <v/>
      </c>
      <c r="CM594" s="3" t="str">
        <f>IF('DATA ENTRY'!CK593="","",IF('DATA ENTRY'!E593="","",IF(AND($CD$4='DATA ENTRY'!CK593,$CG$4='DATA ENTRY'!D593),'DATA ENTRY'!E593,"")))</f>
        <v/>
      </c>
      <c r="CN594" s="3" t="str">
        <f>IF('DATA ENTRY'!CK593="","",IF('DATA ENTRY'!W593="","",IF(AND($CD$4='DATA ENTRY'!CK593,$CG$4='DATA ENTRY'!D593),'DATA ENTRY'!W593,"")))</f>
        <v/>
      </c>
      <c r="CO594" s="3" t="str">
        <f>IF('DATA ENTRY'!CK593="","",IF('DATA ENTRY'!X593="","",IF(AND($CD$4='DATA ENTRY'!CK593,$CG$4='DATA ENTRY'!D593),'DATA ENTRY'!X593,"")))</f>
        <v/>
      </c>
      <c r="CP594" s="108" t="str">
        <f t="shared" si="151"/>
        <v/>
      </c>
      <c r="CQ594" s="108" t="str">
        <f>IF('DATA ENTRY'!CK593="","",IF('DATA ENTRY'!G593="","",IF(AND($CD$4='DATA ENTRY'!CK593,$CG$4='DATA ENTRY'!D593),'DATA ENTRY'!G593,"")))</f>
        <v/>
      </c>
      <c r="CR594" s="230" t="str">
        <f>IF('DATA ENTRY'!CK593="","",IF('DATA ENTRY'!D593="","",IF(AND($CD$4='DATA ENTRY'!CK593,$CG$4='DATA ENTRY'!D593),'DATA ENTRY'!D593,"")))</f>
        <v/>
      </c>
      <c r="CS594">
        <f t="shared" si="152"/>
        <v>0</v>
      </c>
      <c r="CT594">
        <f t="shared" si="153"/>
        <v>0</v>
      </c>
      <c r="CV594" s="139"/>
      <c r="CX594">
        <f t="shared" si="154"/>
        <v>0</v>
      </c>
      <c r="DB594" t="str">
        <f t="shared" si="161"/>
        <v/>
      </c>
      <c r="DC594" t="str">
        <f t="shared" si="162"/>
        <v/>
      </c>
      <c r="DD594" s="224">
        <v>588</v>
      </c>
      <c r="DE594" s="3" t="str">
        <f>IF('DATA ENTRY'!CK593="","",IF('DATA ENTRY'!B593="","",IF(AND($DF$4='DATA ENTRY'!D593),'DATA ENTRY'!B593,"")))</f>
        <v/>
      </c>
      <c r="DF594" s="3" t="str">
        <f>IF('DATA ENTRY'!CK593="","",IF('DATA ENTRY'!C593="","",IF(AND($DF$4='DATA ENTRY'!D593),'DATA ENTRY'!C593,"")))</f>
        <v/>
      </c>
      <c r="DG594" s="4" t="str">
        <f>IF('DATA ENTRY'!CK593="","",IF('DATA ENTRY'!I593="","",IF(AND($DF$4='DATA ENTRY'!D593),'DATA ENTRY'!I593,"")))</f>
        <v/>
      </c>
      <c r="DH594" s="4" t="str">
        <f>IF('DATA ENTRY'!CK593="","",IF('DATA ENTRY'!CK593="","",IF(AND($DF$4='DATA ENTRY'!D593),'DATA ENTRY'!CK593,"")))</f>
        <v/>
      </c>
      <c r="DI594" s="3" t="str">
        <f>IF('DATA ENTRY'!CK593="","",IF('DATA ENTRY'!N593="","",IF(AND($DF$4='DATA ENTRY'!D593),'DATA ENTRY'!N593,"")))</f>
        <v/>
      </c>
      <c r="DJ594" s="107" t="str">
        <f>IF('DATA ENTRY'!CK593="","",IF('DATA ENTRY'!O593="","",IF(AND($DF$4='DATA ENTRY'!D593),'DATA ENTRY'!O593,"")))</f>
        <v/>
      </c>
      <c r="DK594" s="3" t="str">
        <f>IF('DATA ENTRY'!CK593="","",IF('DATA ENTRY'!P593="","",IF(AND($DF$4='DATA ENTRY'!D593),'DATA ENTRY'!P593,"")))</f>
        <v/>
      </c>
      <c r="DL594" s="107" t="str">
        <f>IF('DATA ENTRY'!CK593="","",IF('DATA ENTRY'!Q593="","",IF(AND($DF$4='DATA ENTRY'!D593),'DATA ENTRY'!Q593,"")))</f>
        <v/>
      </c>
      <c r="DM594" s="3" t="str">
        <f>IF('DATA ENTRY'!CK593="","",IF('DATA ENTRY'!R593="","",IF(AND($DF$4='DATA ENTRY'!D593),'DATA ENTRY'!R593,"")))</f>
        <v/>
      </c>
      <c r="DN594" s="107" t="str">
        <f>IF('DATA ENTRY'!CK593="","",IF('DATA ENTRY'!S593="","",IF(AND($DF$4='DATA ENTRY'!D593),'DATA ENTRY'!S593,"")))</f>
        <v/>
      </c>
      <c r="DO594" s="3" t="str">
        <f>IF('DATA ENTRY'!CK593="","",IF('DATA ENTRY'!E593="","",IF(AND($DF$4='DATA ENTRY'!D593),'DATA ENTRY'!E593,"")))</f>
        <v/>
      </c>
      <c r="DP594" s="3" t="str">
        <f>IF('DATA ENTRY'!CK593="","",IF('DATA ENTRY'!D593="","",IF(AND($DF$4='DATA ENTRY'!D593),'DATA ENTRY'!D593,"")))</f>
        <v/>
      </c>
      <c r="DQ594" s="3" t="str">
        <f>IF('DATA ENTRY'!CK593="","",IF('DATA ENTRY'!W593="","",IF(AND($DF$4='DATA ENTRY'!D593),'DATA ENTRY'!W593,"")))</f>
        <v/>
      </c>
      <c r="DR594" s="3" t="str">
        <f>IF('DATA ENTRY'!CK593="","",IF('DATA ENTRY'!X593="","",IF(AND($DF$4='DATA ENTRY'!D593),'DATA ENTRY'!X593,"")))</f>
        <v/>
      </c>
      <c r="DS594" s="108" t="str">
        <f t="shared" si="155"/>
        <v/>
      </c>
      <c r="DT594" s="108" t="str">
        <f>IF('DATA ENTRY'!CK593="","",IF('DATA ENTRY'!D593="","",IF(AND($DF$4='DATA ENTRY'!D593),'DATA ENTRY'!G593,"")))</f>
        <v/>
      </c>
      <c r="DY594">
        <f t="shared" si="156"/>
        <v>0</v>
      </c>
      <c r="EB594" t="str">
        <f t="shared" si="157"/>
        <v/>
      </c>
      <c r="EC594" t="str">
        <f t="shared" si="158"/>
        <v/>
      </c>
      <c r="ED594" s="224">
        <v>588</v>
      </c>
      <c r="EE594" s="3" t="str">
        <f>IF('DATA ENTRY'!CK593="","",IF('DATA ENTRY'!B593="","",IF(AND($EF$4='DATA ENTRY'!G593,$EH$4='DATA ENTRY'!F593),'DATA ENTRY'!B593,"")))</f>
        <v/>
      </c>
      <c r="EF594" s="3" t="str">
        <f>IF('DATA ENTRY'!CK593="","",IF('DATA ENTRY'!C593="","",IF(AND($EF$4='DATA ENTRY'!G593,$EH$4='DATA ENTRY'!F593),'DATA ENTRY'!C593,"")))</f>
        <v/>
      </c>
      <c r="EG594" s="4" t="str">
        <f>IF('DATA ENTRY'!CK593="","",IF('DATA ENTRY'!I593="","",IF(AND($EF$4='DATA ENTRY'!G593,$EH$4='DATA ENTRY'!F593),'DATA ENTRY'!I593,"")))</f>
        <v/>
      </c>
      <c r="EH594" s="4" t="str">
        <f>IF('DATA ENTRY'!CK593="","",IF('DATA ENTRY'!CK593="","",IF(AND($EF$4='DATA ENTRY'!G593,$EH$4='DATA ENTRY'!F593),'DATA ENTRY'!CK593,"")))</f>
        <v/>
      </c>
      <c r="EI594" s="3" t="str">
        <f>IF('DATA ENTRY'!CK593="","",IF('DATA ENTRY'!N593="","",IF(AND($EF$4='DATA ENTRY'!G593,$EH$4='DATA ENTRY'!F593),'DATA ENTRY'!N593,"")))</f>
        <v/>
      </c>
      <c r="EJ594" s="107" t="str">
        <f>IF('DATA ENTRY'!CK593="","",IF('DATA ENTRY'!O593="","",IF(AND($EF$4='DATA ENTRY'!G593,$EH$4='DATA ENTRY'!F593),'DATA ENTRY'!O593,"")))</f>
        <v/>
      </c>
      <c r="EK594" s="3" t="str">
        <f>IF('DATA ENTRY'!CK593="","",IF('DATA ENTRY'!P593="","",IF(AND($EF$4='DATA ENTRY'!G593,$EH$4='DATA ENTRY'!F593),'DATA ENTRY'!P593,"")))</f>
        <v/>
      </c>
      <c r="EL594" s="107" t="str">
        <f>IF('DATA ENTRY'!CK593="","",IF('DATA ENTRY'!Q593="","",IF(AND($EF$4='DATA ENTRY'!G593,$EH$4='DATA ENTRY'!F593),'DATA ENTRY'!Q593,"")))</f>
        <v/>
      </c>
      <c r="EM594" s="3" t="str">
        <f>IF('DATA ENTRY'!CK593="","",IF('DATA ENTRY'!R593="","",IF(AND($EF$4='DATA ENTRY'!G593,$EH$4='DATA ENTRY'!F593),'DATA ENTRY'!R593,"")))</f>
        <v/>
      </c>
      <c r="EN594" s="107" t="str">
        <f>IF('DATA ENTRY'!CK593="","",IF('DATA ENTRY'!S593="","",IF(AND($EF$4='DATA ENTRY'!G593,$EH$4='DATA ENTRY'!F593),'DATA ENTRY'!S593,"")))</f>
        <v/>
      </c>
      <c r="EO594" s="3" t="str">
        <f>IF('DATA ENTRY'!CK593="","",IF('DATA ENTRY'!E593="","",IF(AND($EF$4='DATA ENTRY'!G593,$EH$4='DATA ENTRY'!F593),'DATA ENTRY'!E593,"")))</f>
        <v/>
      </c>
      <c r="EP594" s="3" t="str">
        <f>IF('DATA ENTRY'!CK593="","",IF('DATA ENTRY'!D593="","",IF(AND($EF$4='DATA ENTRY'!G593,$EH$4='DATA ENTRY'!F593),'DATA ENTRY'!D593,"")))</f>
        <v/>
      </c>
      <c r="EQ594" s="3" t="str">
        <f>IF('DATA ENTRY'!CK593="","",IF('DATA ENTRY'!W593="","",IF(AND($EF$4='DATA ENTRY'!G593,$EH$4='DATA ENTRY'!F593),'DATA ENTRY'!W593,"")))</f>
        <v/>
      </c>
      <c r="ER594" s="3" t="str">
        <f>IF('DATA ENTRY'!CK593="","",IF('DATA ENTRY'!X593="","",IF(AND($EF$4='DATA ENTRY'!G593,$EH$4='DATA ENTRY'!F593),'DATA ENTRY'!X593,"")))</f>
        <v/>
      </c>
      <c r="ES594" s="108" t="str">
        <f t="shared" si="159"/>
        <v/>
      </c>
      <c r="ET594" s="108" t="str">
        <f>IF('DATA ENTRY'!CK593="","",IF('DATA ENTRY'!D593="","",IF(AND($EF$4='DATA ENTRY'!G593,$EH$4='DATA ENTRY'!F593),'DATA ENTRY'!G593,"")))</f>
        <v/>
      </c>
      <c r="EY594">
        <f t="shared" si="160"/>
        <v>0</v>
      </c>
    </row>
    <row r="595" spans="1:155">
      <c r="A595" t="str">
        <f>IF(S595=0,"",1+(MAX($A$7:A594)))</f>
        <v/>
      </c>
      <c r="B595" s="224">
        <v>589</v>
      </c>
      <c r="C595" s="3" t="str">
        <f>IF('DATA ENTRY'!CK594="","",IF('DATA ENTRY'!B594="","",IF($D$4="All Post",'DATA ENTRY'!B594,IF(AND($D$4='DATA ENTRY'!CK594),'DATA ENTRY'!B594,""))))</f>
        <v/>
      </c>
      <c r="D595" s="3" t="str">
        <f>IF('DATA ENTRY'!CK594="","",IF('DATA ENTRY'!C594="","",IF($D$4="All Post",'DATA ENTRY'!C594,IF(AND($D$4='DATA ENTRY'!CK594),'DATA ENTRY'!C594,""))))</f>
        <v/>
      </c>
      <c r="E595" s="4" t="str">
        <f>IF('DATA ENTRY'!CK594="","",IF('DATA ENTRY'!I594="","",IF($D$4="All Post",'DATA ENTRY'!I594,IF(AND($D$4='DATA ENTRY'!CK594),'DATA ENTRY'!I594,""))))</f>
        <v/>
      </c>
      <c r="F595" s="4" t="str">
        <f>IF('DATA ENTRY'!CK594="","",IF('DATA ENTRY'!CK594="","",IF($D$4="All Post",'DATA ENTRY'!CK594,IF(AND($D$4='DATA ENTRY'!CK594),'DATA ENTRY'!CK594,""))))</f>
        <v/>
      </c>
      <c r="G595" s="3" t="str">
        <f>IF('DATA ENTRY'!CK594="","",IF('DATA ENTRY'!N594="","",IF($D$4="All Post",'DATA ENTRY'!N594,IF(AND($D$4='DATA ENTRY'!CK594),'DATA ENTRY'!N594,""))))</f>
        <v/>
      </c>
      <c r="H595" s="107" t="str">
        <f>IF('DATA ENTRY'!CK594="","",IF('DATA ENTRY'!O594="","",IF($D$4="All Post",'DATA ENTRY'!O594,IF(AND($D$4='DATA ENTRY'!CK594),'DATA ENTRY'!O594,""))))</f>
        <v/>
      </c>
      <c r="I595" s="3" t="str">
        <f>IF('DATA ENTRY'!CK594="","",IF('DATA ENTRY'!P594="","",IF($D$4="All Post",'DATA ENTRY'!P594,IF(AND($D$4='DATA ENTRY'!CK594),'DATA ENTRY'!P594,""))))</f>
        <v/>
      </c>
      <c r="J595" s="107" t="str">
        <f>IF('DATA ENTRY'!CK594="","",IF('DATA ENTRY'!Q594="","",IF($D$4="All Post",'DATA ENTRY'!Q594,IF(AND($D$4='DATA ENTRY'!CK594),'DATA ENTRY'!Q594,""))))</f>
        <v/>
      </c>
      <c r="K595" s="3" t="str">
        <f>IF('DATA ENTRY'!CK594="","",IF('DATA ENTRY'!R594="","",IF($D$4="All Post",'DATA ENTRY'!R594,IF(AND($D$4='DATA ENTRY'!CK594),'DATA ENTRY'!R594,""))))</f>
        <v/>
      </c>
      <c r="L595" s="3" t="str">
        <f>IF('DATA ENTRY'!CK594="","",IF('DATA ENTRY'!S594="","",IF($D$4="All Post",'DATA ENTRY'!S594,IF(AND($D$4='DATA ENTRY'!CK594),'DATA ENTRY'!S594,""))))</f>
        <v/>
      </c>
      <c r="M595" s="3" t="str">
        <f>IF('DATA ENTRY'!CK594="","",IF('DATA ENTRY'!E594="","",IF($D$4="All Post",'DATA ENTRY'!E594,IF(AND($D$4='DATA ENTRY'!CK594),'DATA ENTRY'!E594,""))))</f>
        <v/>
      </c>
      <c r="N595" s="3" t="str">
        <f>IF('DATA ENTRY'!CK594="","",IF('DATA ENTRY'!W594="","",IF($D$4="All Post",'DATA ENTRY'!W594,IF(AND($D$4='DATA ENTRY'!CK594),'DATA ENTRY'!W594,""))))</f>
        <v/>
      </c>
      <c r="O595" s="3" t="str">
        <f>IF('DATA ENTRY'!CK594="","",IF('DATA ENTRY'!X594="","",IF($D$4="All Post",'DATA ENTRY'!X594,IF(AND($D$4='DATA ENTRY'!CK594),'DATA ENTRY'!X594,""))))</f>
        <v/>
      </c>
      <c r="P595" s="3" t="str">
        <f>IF('DATA ENTRY'!CK594="","",IF('DATA ENTRY'!G594="","",IF($D$4="All Post",'DATA ENTRY'!G594,IF(AND($D$4='DATA ENTRY'!CK594),'DATA ENTRY'!G594,""))))</f>
        <v/>
      </c>
      <c r="S595">
        <f t="shared" si="147"/>
        <v>0</v>
      </c>
      <c r="T595" t="str">
        <f t="shared" si="148"/>
        <v/>
      </c>
      <c r="BZ595" t="str">
        <f t="shared" si="149"/>
        <v/>
      </c>
      <c r="CA595" t="str">
        <f t="shared" si="150"/>
        <v/>
      </c>
      <c r="CB595" s="224">
        <v>589</v>
      </c>
      <c r="CC595" s="3" t="str">
        <f>IF('DATA ENTRY'!CK594="","",IF('DATA ENTRY'!B594="","",IF(AND($CD$4='DATA ENTRY'!CK594,$CG$4='DATA ENTRY'!D594),'DATA ENTRY'!B594,"")))</f>
        <v/>
      </c>
      <c r="CD595" s="3" t="str">
        <f>IF('DATA ENTRY'!CK594="","",IF('DATA ENTRY'!C594="","",IF(AND($CD$4='DATA ENTRY'!CK594,$CG$4='DATA ENTRY'!D594),'DATA ENTRY'!C594,"")))</f>
        <v/>
      </c>
      <c r="CE595" s="4" t="str">
        <f>IF('DATA ENTRY'!CK594="","",IF('DATA ENTRY'!I594="","",IF(AND($CD$4='DATA ENTRY'!CK594,$CG$4='DATA ENTRY'!D594),'DATA ENTRY'!I594,"")))</f>
        <v/>
      </c>
      <c r="CF595" s="4" t="str">
        <f>IF('DATA ENTRY'!CK594="","",IF('DATA ENTRY'!CK594="","",IF(AND($CD$4='DATA ENTRY'!CK594,$CG$4='DATA ENTRY'!D594),'DATA ENTRY'!CK594,"")))</f>
        <v/>
      </c>
      <c r="CG595" s="3" t="str">
        <f>IF('DATA ENTRY'!CK594="","",IF('DATA ENTRY'!N594="","",IF(AND($CD$4='DATA ENTRY'!CK594,$CG$4='DATA ENTRY'!D594),'DATA ENTRY'!N594,"")))</f>
        <v/>
      </c>
      <c r="CH595" s="107" t="str">
        <f>IF('DATA ENTRY'!CK594="","",IF('DATA ENTRY'!O594="","",IF(AND($CD$4='DATA ENTRY'!CK594,$CG$4='DATA ENTRY'!D594),'DATA ENTRY'!O594,"")))</f>
        <v/>
      </c>
      <c r="CI595" s="3" t="str">
        <f>IF('DATA ENTRY'!CK594="","",IF('DATA ENTRY'!P594="","",IF(AND($CD$4='DATA ENTRY'!CK594,$CG$4='DATA ENTRY'!D594),'DATA ENTRY'!P594,"")))</f>
        <v/>
      </c>
      <c r="CJ595" s="107" t="str">
        <f>IF('DATA ENTRY'!CK594="","",IF('DATA ENTRY'!Q594="","",IF(AND($CD$4='DATA ENTRY'!CK594,$CG$4='DATA ENTRY'!D594),'DATA ENTRY'!Q594,"")))</f>
        <v/>
      </c>
      <c r="CK595" s="3" t="str">
        <f>IF('DATA ENTRY'!CK594="","",IF('DATA ENTRY'!R594="","",IF(AND($CD$4='DATA ENTRY'!CK594,$CG$4='DATA ENTRY'!D594),'DATA ENTRY'!R594,"")))</f>
        <v/>
      </c>
      <c r="CL595" s="3" t="str">
        <f>IF('DATA ENTRY'!CK594="","",IF('DATA ENTRY'!S594="","",IF(AND($CD$4='DATA ENTRY'!CK594,$CG$4='DATA ENTRY'!D594),'DATA ENTRY'!S594,"")))</f>
        <v/>
      </c>
      <c r="CM595" s="3" t="str">
        <f>IF('DATA ENTRY'!CK594="","",IF('DATA ENTRY'!E594="","",IF(AND($CD$4='DATA ENTRY'!CK594,$CG$4='DATA ENTRY'!D594),'DATA ENTRY'!E594,"")))</f>
        <v/>
      </c>
      <c r="CN595" s="3" t="str">
        <f>IF('DATA ENTRY'!CK594="","",IF('DATA ENTRY'!W594="","",IF(AND($CD$4='DATA ENTRY'!CK594,$CG$4='DATA ENTRY'!D594),'DATA ENTRY'!W594,"")))</f>
        <v/>
      </c>
      <c r="CO595" s="3" t="str">
        <f>IF('DATA ENTRY'!CK594="","",IF('DATA ENTRY'!X594="","",IF(AND($CD$4='DATA ENTRY'!CK594,$CG$4='DATA ENTRY'!D594),'DATA ENTRY'!X594,"")))</f>
        <v/>
      </c>
      <c r="CP595" s="108" t="str">
        <f t="shared" si="151"/>
        <v/>
      </c>
      <c r="CQ595" s="108" t="str">
        <f>IF('DATA ENTRY'!CK594="","",IF('DATA ENTRY'!G594="","",IF(AND($CD$4='DATA ENTRY'!CK594,$CG$4='DATA ENTRY'!D594),'DATA ENTRY'!G594,"")))</f>
        <v/>
      </c>
      <c r="CR595" s="230" t="str">
        <f>IF('DATA ENTRY'!CK594="","",IF('DATA ENTRY'!D594="","",IF(AND($CD$4='DATA ENTRY'!CK594,$CG$4='DATA ENTRY'!D594),'DATA ENTRY'!D594,"")))</f>
        <v/>
      </c>
      <c r="CS595">
        <f t="shared" si="152"/>
        <v>0</v>
      </c>
      <c r="CT595">
        <f t="shared" si="153"/>
        <v>0</v>
      </c>
      <c r="CV595" s="139"/>
      <c r="CX595">
        <f t="shared" si="154"/>
        <v>0</v>
      </c>
      <c r="DB595" t="str">
        <f t="shared" si="161"/>
        <v/>
      </c>
      <c r="DC595" t="str">
        <f t="shared" si="162"/>
        <v/>
      </c>
      <c r="DD595" s="224">
        <v>589</v>
      </c>
      <c r="DE595" s="3" t="str">
        <f>IF('DATA ENTRY'!CK594="","",IF('DATA ENTRY'!B594="","",IF(AND($DF$4='DATA ENTRY'!D594),'DATA ENTRY'!B594,"")))</f>
        <v/>
      </c>
      <c r="DF595" s="3" t="str">
        <f>IF('DATA ENTRY'!CK594="","",IF('DATA ENTRY'!C594="","",IF(AND($DF$4='DATA ENTRY'!D594),'DATA ENTRY'!C594,"")))</f>
        <v/>
      </c>
      <c r="DG595" s="4" t="str">
        <f>IF('DATA ENTRY'!CK594="","",IF('DATA ENTRY'!I594="","",IF(AND($DF$4='DATA ENTRY'!D594),'DATA ENTRY'!I594,"")))</f>
        <v/>
      </c>
      <c r="DH595" s="4" t="str">
        <f>IF('DATA ENTRY'!CK594="","",IF('DATA ENTRY'!CK594="","",IF(AND($DF$4='DATA ENTRY'!D594),'DATA ENTRY'!CK594,"")))</f>
        <v/>
      </c>
      <c r="DI595" s="3" t="str">
        <f>IF('DATA ENTRY'!CK594="","",IF('DATA ENTRY'!N594="","",IF(AND($DF$4='DATA ENTRY'!D594),'DATA ENTRY'!N594,"")))</f>
        <v/>
      </c>
      <c r="DJ595" s="107" t="str">
        <f>IF('DATA ENTRY'!CK594="","",IF('DATA ENTRY'!O594="","",IF(AND($DF$4='DATA ENTRY'!D594),'DATA ENTRY'!O594,"")))</f>
        <v/>
      </c>
      <c r="DK595" s="3" t="str">
        <f>IF('DATA ENTRY'!CK594="","",IF('DATA ENTRY'!P594="","",IF(AND($DF$4='DATA ENTRY'!D594),'DATA ENTRY'!P594,"")))</f>
        <v/>
      </c>
      <c r="DL595" s="107" t="str">
        <f>IF('DATA ENTRY'!CK594="","",IF('DATA ENTRY'!Q594="","",IF(AND($DF$4='DATA ENTRY'!D594),'DATA ENTRY'!Q594,"")))</f>
        <v/>
      </c>
      <c r="DM595" s="3" t="str">
        <f>IF('DATA ENTRY'!CK594="","",IF('DATA ENTRY'!R594="","",IF(AND($DF$4='DATA ENTRY'!D594),'DATA ENTRY'!R594,"")))</f>
        <v/>
      </c>
      <c r="DN595" s="107" t="str">
        <f>IF('DATA ENTRY'!CK594="","",IF('DATA ENTRY'!S594="","",IF(AND($DF$4='DATA ENTRY'!D594),'DATA ENTRY'!S594,"")))</f>
        <v/>
      </c>
      <c r="DO595" s="3" t="str">
        <f>IF('DATA ENTRY'!CK594="","",IF('DATA ENTRY'!E594="","",IF(AND($DF$4='DATA ENTRY'!D594),'DATA ENTRY'!E594,"")))</f>
        <v/>
      </c>
      <c r="DP595" s="3" t="str">
        <f>IF('DATA ENTRY'!CK594="","",IF('DATA ENTRY'!D594="","",IF(AND($DF$4='DATA ENTRY'!D594),'DATA ENTRY'!D594,"")))</f>
        <v/>
      </c>
      <c r="DQ595" s="3" t="str">
        <f>IF('DATA ENTRY'!CK594="","",IF('DATA ENTRY'!W594="","",IF(AND($DF$4='DATA ENTRY'!D594),'DATA ENTRY'!W594,"")))</f>
        <v/>
      </c>
      <c r="DR595" s="3" t="str">
        <f>IF('DATA ENTRY'!CK594="","",IF('DATA ENTRY'!X594="","",IF(AND($DF$4='DATA ENTRY'!D594),'DATA ENTRY'!X594,"")))</f>
        <v/>
      </c>
      <c r="DS595" s="108" t="str">
        <f t="shared" si="155"/>
        <v/>
      </c>
      <c r="DT595" s="108" t="str">
        <f>IF('DATA ENTRY'!CK594="","",IF('DATA ENTRY'!D594="","",IF(AND($DF$4='DATA ENTRY'!D594),'DATA ENTRY'!G594,"")))</f>
        <v/>
      </c>
      <c r="DY595">
        <f t="shared" si="156"/>
        <v>0</v>
      </c>
      <c r="EB595" t="str">
        <f t="shared" si="157"/>
        <v/>
      </c>
      <c r="EC595" t="str">
        <f t="shared" si="158"/>
        <v/>
      </c>
      <c r="ED595" s="224">
        <v>589</v>
      </c>
      <c r="EE595" s="3" t="str">
        <f>IF('DATA ENTRY'!CK594="","",IF('DATA ENTRY'!B594="","",IF(AND($EF$4='DATA ENTRY'!G594,$EH$4='DATA ENTRY'!F594),'DATA ENTRY'!B594,"")))</f>
        <v/>
      </c>
      <c r="EF595" s="3" t="str">
        <f>IF('DATA ENTRY'!CK594="","",IF('DATA ENTRY'!C594="","",IF(AND($EF$4='DATA ENTRY'!G594,$EH$4='DATA ENTRY'!F594),'DATA ENTRY'!C594,"")))</f>
        <v/>
      </c>
      <c r="EG595" s="4" t="str">
        <f>IF('DATA ENTRY'!CK594="","",IF('DATA ENTRY'!I594="","",IF(AND($EF$4='DATA ENTRY'!G594,$EH$4='DATA ENTRY'!F594),'DATA ENTRY'!I594,"")))</f>
        <v/>
      </c>
      <c r="EH595" s="4" t="str">
        <f>IF('DATA ENTRY'!CK594="","",IF('DATA ENTRY'!CK594="","",IF(AND($EF$4='DATA ENTRY'!G594,$EH$4='DATA ENTRY'!F594),'DATA ENTRY'!CK594,"")))</f>
        <v/>
      </c>
      <c r="EI595" s="3" t="str">
        <f>IF('DATA ENTRY'!CK594="","",IF('DATA ENTRY'!N594="","",IF(AND($EF$4='DATA ENTRY'!G594,$EH$4='DATA ENTRY'!F594),'DATA ENTRY'!N594,"")))</f>
        <v/>
      </c>
      <c r="EJ595" s="107" t="str">
        <f>IF('DATA ENTRY'!CK594="","",IF('DATA ENTRY'!O594="","",IF(AND($EF$4='DATA ENTRY'!G594,$EH$4='DATA ENTRY'!F594),'DATA ENTRY'!O594,"")))</f>
        <v/>
      </c>
      <c r="EK595" s="3" t="str">
        <f>IF('DATA ENTRY'!CK594="","",IF('DATA ENTRY'!P594="","",IF(AND($EF$4='DATA ENTRY'!G594,$EH$4='DATA ENTRY'!F594),'DATA ENTRY'!P594,"")))</f>
        <v/>
      </c>
      <c r="EL595" s="107" t="str">
        <f>IF('DATA ENTRY'!CK594="","",IF('DATA ENTRY'!Q594="","",IF(AND($EF$4='DATA ENTRY'!G594,$EH$4='DATA ENTRY'!F594),'DATA ENTRY'!Q594,"")))</f>
        <v/>
      </c>
      <c r="EM595" s="3" t="str">
        <f>IF('DATA ENTRY'!CK594="","",IF('DATA ENTRY'!R594="","",IF(AND($EF$4='DATA ENTRY'!G594,$EH$4='DATA ENTRY'!F594),'DATA ENTRY'!R594,"")))</f>
        <v/>
      </c>
      <c r="EN595" s="107" t="str">
        <f>IF('DATA ENTRY'!CK594="","",IF('DATA ENTRY'!S594="","",IF(AND($EF$4='DATA ENTRY'!G594,$EH$4='DATA ENTRY'!F594),'DATA ENTRY'!S594,"")))</f>
        <v/>
      </c>
      <c r="EO595" s="3" t="str">
        <f>IF('DATA ENTRY'!CK594="","",IF('DATA ENTRY'!E594="","",IF(AND($EF$4='DATA ENTRY'!G594,$EH$4='DATA ENTRY'!F594),'DATA ENTRY'!E594,"")))</f>
        <v/>
      </c>
      <c r="EP595" s="3" t="str">
        <f>IF('DATA ENTRY'!CK594="","",IF('DATA ENTRY'!D594="","",IF(AND($EF$4='DATA ENTRY'!G594,$EH$4='DATA ENTRY'!F594),'DATA ENTRY'!D594,"")))</f>
        <v/>
      </c>
      <c r="EQ595" s="3" t="str">
        <f>IF('DATA ENTRY'!CK594="","",IF('DATA ENTRY'!W594="","",IF(AND($EF$4='DATA ENTRY'!G594,$EH$4='DATA ENTRY'!F594),'DATA ENTRY'!W594,"")))</f>
        <v/>
      </c>
      <c r="ER595" s="3" t="str">
        <f>IF('DATA ENTRY'!CK594="","",IF('DATA ENTRY'!X594="","",IF(AND($EF$4='DATA ENTRY'!G594,$EH$4='DATA ENTRY'!F594),'DATA ENTRY'!X594,"")))</f>
        <v/>
      </c>
      <c r="ES595" s="108" t="str">
        <f t="shared" si="159"/>
        <v/>
      </c>
      <c r="ET595" s="108" t="str">
        <f>IF('DATA ENTRY'!CK594="","",IF('DATA ENTRY'!D594="","",IF(AND($EF$4='DATA ENTRY'!G594,$EH$4='DATA ENTRY'!F594),'DATA ENTRY'!G594,"")))</f>
        <v/>
      </c>
      <c r="EY595">
        <f t="shared" si="160"/>
        <v>0</v>
      </c>
    </row>
    <row r="596" spans="1:155">
      <c r="A596" t="str">
        <f>IF(S596=0,"",1+(MAX($A$7:A595)))</f>
        <v/>
      </c>
      <c r="B596" s="224">
        <v>590</v>
      </c>
      <c r="C596" s="3" t="str">
        <f>IF('DATA ENTRY'!CK595="","",IF('DATA ENTRY'!B595="","",IF($D$4="All Post",'DATA ENTRY'!B595,IF(AND($D$4='DATA ENTRY'!CK595),'DATA ENTRY'!B595,""))))</f>
        <v/>
      </c>
      <c r="D596" s="3" t="str">
        <f>IF('DATA ENTRY'!CK595="","",IF('DATA ENTRY'!C595="","",IF($D$4="All Post",'DATA ENTRY'!C595,IF(AND($D$4='DATA ENTRY'!CK595),'DATA ENTRY'!C595,""))))</f>
        <v/>
      </c>
      <c r="E596" s="4" t="str">
        <f>IF('DATA ENTRY'!CK595="","",IF('DATA ENTRY'!I595="","",IF($D$4="All Post",'DATA ENTRY'!I595,IF(AND($D$4='DATA ENTRY'!CK595),'DATA ENTRY'!I595,""))))</f>
        <v/>
      </c>
      <c r="F596" s="4" t="str">
        <f>IF('DATA ENTRY'!CK595="","",IF('DATA ENTRY'!CK595="","",IF($D$4="All Post",'DATA ENTRY'!CK595,IF(AND($D$4='DATA ENTRY'!CK595),'DATA ENTRY'!CK595,""))))</f>
        <v/>
      </c>
      <c r="G596" s="3" t="str">
        <f>IF('DATA ENTRY'!CK595="","",IF('DATA ENTRY'!N595="","",IF($D$4="All Post",'DATA ENTRY'!N595,IF(AND($D$4='DATA ENTRY'!CK595),'DATA ENTRY'!N595,""))))</f>
        <v/>
      </c>
      <c r="H596" s="107" t="str">
        <f>IF('DATA ENTRY'!CK595="","",IF('DATA ENTRY'!O595="","",IF($D$4="All Post",'DATA ENTRY'!O595,IF(AND($D$4='DATA ENTRY'!CK595),'DATA ENTRY'!O595,""))))</f>
        <v/>
      </c>
      <c r="I596" s="3" t="str">
        <f>IF('DATA ENTRY'!CK595="","",IF('DATA ENTRY'!P595="","",IF($D$4="All Post",'DATA ENTRY'!P595,IF(AND($D$4='DATA ENTRY'!CK595),'DATA ENTRY'!P595,""))))</f>
        <v/>
      </c>
      <c r="J596" s="107" t="str">
        <f>IF('DATA ENTRY'!CK595="","",IF('DATA ENTRY'!Q595="","",IF($D$4="All Post",'DATA ENTRY'!Q595,IF(AND($D$4='DATA ENTRY'!CK595),'DATA ENTRY'!Q595,""))))</f>
        <v/>
      </c>
      <c r="K596" s="3" t="str">
        <f>IF('DATA ENTRY'!CK595="","",IF('DATA ENTRY'!R595="","",IF($D$4="All Post",'DATA ENTRY'!R595,IF(AND($D$4='DATA ENTRY'!CK595),'DATA ENTRY'!R595,""))))</f>
        <v/>
      </c>
      <c r="L596" s="3" t="str">
        <f>IF('DATA ENTRY'!CK595="","",IF('DATA ENTRY'!S595="","",IF($D$4="All Post",'DATA ENTRY'!S595,IF(AND($D$4='DATA ENTRY'!CK595),'DATA ENTRY'!S595,""))))</f>
        <v/>
      </c>
      <c r="M596" s="3" t="str">
        <f>IF('DATA ENTRY'!CK595="","",IF('DATA ENTRY'!E595="","",IF($D$4="All Post",'DATA ENTRY'!E595,IF(AND($D$4='DATA ENTRY'!CK595),'DATA ENTRY'!E595,""))))</f>
        <v/>
      </c>
      <c r="N596" s="3" t="str">
        <f>IF('DATA ENTRY'!CK595="","",IF('DATA ENTRY'!W595="","",IF($D$4="All Post",'DATA ENTRY'!W595,IF(AND($D$4='DATA ENTRY'!CK595),'DATA ENTRY'!W595,""))))</f>
        <v/>
      </c>
      <c r="O596" s="3" t="str">
        <f>IF('DATA ENTRY'!CK595="","",IF('DATA ENTRY'!X595="","",IF($D$4="All Post",'DATA ENTRY'!X595,IF(AND($D$4='DATA ENTRY'!CK595),'DATA ENTRY'!X595,""))))</f>
        <v/>
      </c>
      <c r="P596" s="3" t="str">
        <f>IF('DATA ENTRY'!CK595="","",IF('DATA ENTRY'!G595="","",IF($D$4="All Post",'DATA ENTRY'!G595,IF(AND($D$4='DATA ENTRY'!CK595),'DATA ENTRY'!G595,""))))</f>
        <v/>
      </c>
      <c r="S596">
        <f t="shared" si="147"/>
        <v>0</v>
      </c>
      <c r="T596" t="str">
        <f t="shared" si="148"/>
        <v/>
      </c>
      <c r="BZ596" t="str">
        <f t="shared" si="149"/>
        <v/>
      </c>
      <c r="CA596" t="str">
        <f t="shared" si="150"/>
        <v/>
      </c>
      <c r="CB596" s="224">
        <v>590</v>
      </c>
      <c r="CC596" s="3" t="str">
        <f>IF('DATA ENTRY'!CK595="","",IF('DATA ENTRY'!B595="","",IF(AND($CD$4='DATA ENTRY'!CK595,$CG$4='DATA ENTRY'!D595),'DATA ENTRY'!B595,"")))</f>
        <v/>
      </c>
      <c r="CD596" s="3" t="str">
        <f>IF('DATA ENTRY'!CK595="","",IF('DATA ENTRY'!C595="","",IF(AND($CD$4='DATA ENTRY'!CK595,$CG$4='DATA ENTRY'!D595),'DATA ENTRY'!C595,"")))</f>
        <v/>
      </c>
      <c r="CE596" s="4" t="str">
        <f>IF('DATA ENTRY'!CK595="","",IF('DATA ENTRY'!I595="","",IF(AND($CD$4='DATA ENTRY'!CK595,$CG$4='DATA ENTRY'!D595),'DATA ENTRY'!I595,"")))</f>
        <v/>
      </c>
      <c r="CF596" s="4" t="str">
        <f>IF('DATA ENTRY'!CK595="","",IF('DATA ENTRY'!CK595="","",IF(AND($CD$4='DATA ENTRY'!CK595,$CG$4='DATA ENTRY'!D595),'DATA ENTRY'!CK595,"")))</f>
        <v/>
      </c>
      <c r="CG596" s="3" t="str">
        <f>IF('DATA ENTRY'!CK595="","",IF('DATA ENTRY'!N595="","",IF(AND($CD$4='DATA ENTRY'!CK595,$CG$4='DATA ENTRY'!D595),'DATA ENTRY'!N595,"")))</f>
        <v/>
      </c>
      <c r="CH596" s="107" t="str">
        <f>IF('DATA ENTRY'!CK595="","",IF('DATA ENTRY'!O595="","",IF(AND($CD$4='DATA ENTRY'!CK595,$CG$4='DATA ENTRY'!D595),'DATA ENTRY'!O595,"")))</f>
        <v/>
      </c>
      <c r="CI596" s="3" t="str">
        <f>IF('DATA ENTRY'!CK595="","",IF('DATA ENTRY'!P595="","",IF(AND($CD$4='DATA ENTRY'!CK595,$CG$4='DATA ENTRY'!D595),'DATA ENTRY'!P595,"")))</f>
        <v/>
      </c>
      <c r="CJ596" s="107" t="str">
        <f>IF('DATA ENTRY'!CK595="","",IF('DATA ENTRY'!Q595="","",IF(AND($CD$4='DATA ENTRY'!CK595,$CG$4='DATA ENTRY'!D595),'DATA ENTRY'!Q595,"")))</f>
        <v/>
      </c>
      <c r="CK596" s="3" t="str">
        <f>IF('DATA ENTRY'!CK595="","",IF('DATA ENTRY'!R595="","",IF(AND($CD$4='DATA ENTRY'!CK595,$CG$4='DATA ENTRY'!D595),'DATA ENTRY'!R595,"")))</f>
        <v/>
      </c>
      <c r="CL596" s="3" t="str">
        <f>IF('DATA ENTRY'!CK595="","",IF('DATA ENTRY'!S595="","",IF(AND($CD$4='DATA ENTRY'!CK595,$CG$4='DATA ENTRY'!D595),'DATA ENTRY'!S595,"")))</f>
        <v/>
      </c>
      <c r="CM596" s="3" t="str">
        <f>IF('DATA ENTRY'!CK595="","",IF('DATA ENTRY'!E595="","",IF(AND($CD$4='DATA ENTRY'!CK595,$CG$4='DATA ENTRY'!D595),'DATA ENTRY'!E595,"")))</f>
        <v/>
      </c>
      <c r="CN596" s="3" t="str">
        <f>IF('DATA ENTRY'!CK595="","",IF('DATA ENTRY'!W595="","",IF(AND($CD$4='DATA ENTRY'!CK595,$CG$4='DATA ENTRY'!D595),'DATA ENTRY'!W595,"")))</f>
        <v/>
      </c>
      <c r="CO596" s="3" t="str">
        <f>IF('DATA ENTRY'!CK595="","",IF('DATA ENTRY'!X595="","",IF(AND($CD$4='DATA ENTRY'!CK595,$CG$4='DATA ENTRY'!D595),'DATA ENTRY'!X595,"")))</f>
        <v/>
      </c>
      <c r="CP596" s="108" t="str">
        <f t="shared" si="151"/>
        <v/>
      </c>
      <c r="CQ596" s="108" t="str">
        <f>IF('DATA ENTRY'!CK595="","",IF('DATA ENTRY'!G595="","",IF(AND($CD$4='DATA ENTRY'!CK595,$CG$4='DATA ENTRY'!D595),'DATA ENTRY'!G595,"")))</f>
        <v/>
      </c>
      <c r="CR596" s="230" t="str">
        <f>IF('DATA ENTRY'!CK595="","",IF('DATA ENTRY'!D595="","",IF(AND($CD$4='DATA ENTRY'!CK595,$CG$4='DATA ENTRY'!D595),'DATA ENTRY'!D595,"")))</f>
        <v/>
      </c>
      <c r="CS596">
        <f t="shared" si="152"/>
        <v>0</v>
      </c>
      <c r="CT596">
        <f t="shared" si="153"/>
        <v>0</v>
      </c>
      <c r="CV596" s="139"/>
      <c r="CX596">
        <f t="shared" si="154"/>
        <v>0</v>
      </c>
      <c r="DB596" t="str">
        <f t="shared" si="161"/>
        <v/>
      </c>
      <c r="DC596" t="str">
        <f t="shared" si="162"/>
        <v/>
      </c>
      <c r="DD596" s="224">
        <v>590</v>
      </c>
      <c r="DE596" s="3" t="str">
        <f>IF('DATA ENTRY'!CK595="","",IF('DATA ENTRY'!B595="","",IF(AND($DF$4='DATA ENTRY'!D595),'DATA ENTRY'!B595,"")))</f>
        <v/>
      </c>
      <c r="DF596" s="3" t="str">
        <f>IF('DATA ENTRY'!CK595="","",IF('DATA ENTRY'!C595="","",IF(AND($DF$4='DATA ENTRY'!D595),'DATA ENTRY'!C595,"")))</f>
        <v/>
      </c>
      <c r="DG596" s="4" t="str">
        <f>IF('DATA ENTRY'!CK595="","",IF('DATA ENTRY'!I595="","",IF(AND($DF$4='DATA ENTRY'!D595),'DATA ENTRY'!I595,"")))</f>
        <v/>
      </c>
      <c r="DH596" s="4" t="str">
        <f>IF('DATA ENTRY'!CK595="","",IF('DATA ENTRY'!CK595="","",IF(AND($DF$4='DATA ENTRY'!D595),'DATA ENTRY'!CK595,"")))</f>
        <v/>
      </c>
      <c r="DI596" s="3" t="str">
        <f>IF('DATA ENTRY'!CK595="","",IF('DATA ENTRY'!N595="","",IF(AND($DF$4='DATA ENTRY'!D595),'DATA ENTRY'!N595,"")))</f>
        <v/>
      </c>
      <c r="DJ596" s="107" t="str">
        <f>IF('DATA ENTRY'!CK595="","",IF('DATA ENTRY'!O595="","",IF(AND($DF$4='DATA ENTRY'!D595),'DATA ENTRY'!O595,"")))</f>
        <v/>
      </c>
      <c r="DK596" s="3" t="str">
        <f>IF('DATA ENTRY'!CK595="","",IF('DATA ENTRY'!P595="","",IF(AND($DF$4='DATA ENTRY'!D595),'DATA ENTRY'!P595,"")))</f>
        <v/>
      </c>
      <c r="DL596" s="107" t="str">
        <f>IF('DATA ENTRY'!CK595="","",IF('DATA ENTRY'!Q595="","",IF(AND($DF$4='DATA ENTRY'!D595),'DATA ENTRY'!Q595,"")))</f>
        <v/>
      </c>
      <c r="DM596" s="3" t="str">
        <f>IF('DATA ENTRY'!CK595="","",IF('DATA ENTRY'!R595="","",IF(AND($DF$4='DATA ENTRY'!D595),'DATA ENTRY'!R595,"")))</f>
        <v/>
      </c>
      <c r="DN596" s="107" t="str">
        <f>IF('DATA ENTRY'!CK595="","",IF('DATA ENTRY'!S595="","",IF(AND($DF$4='DATA ENTRY'!D595),'DATA ENTRY'!S595,"")))</f>
        <v/>
      </c>
      <c r="DO596" s="3" t="str">
        <f>IF('DATA ENTRY'!CK595="","",IF('DATA ENTRY'!E595="","",IF(AND($DF$4='DATA ENTRY'!D595),'DATA ENTRY'!E595,"")))</f>
        <v/>
      </c>
      <c r="DP596" s="3" t="str">
        <f>IF('DATA ENTRY'!CK595="","",IF('DATA ENTRY'!D595="","",IF(AND($DF$4='DATA ENTRY'!D595),'DATA ENTRY'!D595,"")))</f>
        <v/>
      </c>
      <c r="DQ596" s="3" t="str">
        <f>IF('DATA ENTRY'!CK595="","",IF('DATA ENTRY'!W595="","",IF(AND($DF$4='DATA ENTRY'!D595),'DATA ENTRY'!W595,"")))</f>
        <v/>
      </c>
      <c r="DR596" s="3" t="str">
        <f>IF('DATA ENTRY'!CK595="","",IF('DATA ENTRY'!X595="","",IF(AND($DF$4='DATA ENTRY'!D595),'DATA ENTRY'!X595,"")))</f>
        <v/>
      </c>
      <c r="DS596" s="108" t="str">
        <f t="shared" si="155"/>
        <v/>
      </c>
      <c r="DT596" s="108" t="str">
        <f>IF('DATA ENTRY'!CK595="","",IF('DATA ENTRY'!D595="","",IF(AND($DF$4='DATA ENTRY'!D595),'DATA ENTRY'!G595,"")))</f>
        <v/>
      </c>
      <c r="DY596">
        <f t="shared" si="156"/>
        <v>0</v>
      </c>
      <c r="EB596" t="str">
        <f t="shared" si="157"/>
        <v/>
      </c>
      <c r="EC596" t="str">
        <f t="shared" si="158"/>
        <v/>
      </c>
      <c r="ED596" s="224">
        <v>590</v>
      </c>
      <c r="EE596" s="3" t="str">
        <f>IF('DATA ENTRY'!CK595="","",IF('DATA ENTRY'!B595="","",IF(AND($EF$4='DATA ENTRY'!G595,$EH$4='DATA ENTRY'!F595),'DATA ENTRY'!B595,"")))</f>
        <v/>
      </c>
      <c r="EF596" s="3" t="str">
        <f>IF('DATA ENTRY'!CK595="","",IF('DATA ENTRY'!C595="","",IF(AND($EF$4='DATA ENTRY'!G595,$EH$4='DATA ENTRY'!F595),'DATA ENTRY'!C595,"")))</f>
        <v/>
      </c>
      <c r="EG596" s="4" t="str">
        <f>IF('DATA ENTRY'!CK595="","",IF('DATA ENTRY'!I595="","",IF(AND($EF$4='DATA ENTRY'!G595,$EH$4='DATA ENTRY'!F595),'DATA ENTRY'!I595,"")))</f>
        <v/>
      </c>
      <c r="EH596" s="4" t="str">
        <f>IF('DATA ENTRY'!CK595="","",IF('DATA ENTRY'!CK595="","",IF(AND($EF$4='DATA ENTRY'!G595,$EH$4='DATA ENTRY'!F595),'DATA ENTRY'!CK595,"")))</f>
        <v/>
      </c>
      <c r="EI596" s="3" t="str">
        <f>IF('DATA ENTRY'!CK595="","",IF('DATA ENTRY'!N595="","",IF(AND($EF$4='DATA ENTRY'!G595,$EH$4='DATA ENTRY'!F595),'DATA ENTRY'!N595,"")))</f>
        <v/>
      </c>
      <c r="EJ596" s="107" t="str">
        <f>IF('DATA ENTRY'!CK595="","",IF('DATA ENTRY'!O595="","",IF(AND($EF$4='DATA ENTRY'!G595,$EH$4='DATA ENTRY'!F595),'DATA ENTRY'!O595,"")))</f>
        <v/>
      </c>
      <c r="EK596" s="3" t="str">
        <f>IF('DATA ENTRY'!CK595="","",IF('DATA ENTRY'!P595="","",IF(AND($EF$4='DATA ENTRY'!G595,$EH$4='DATA ENTRY'!F595),'DATA ENTRY'!P595,"")))</f>
        <v/>
      </c>
      <c r="EL596" s="107" t="str">
        <f>IF('DATA ENTRY'!CK595="","",IF('DATA ENTRY'!Q595="","",IF(AND($EF$4='DATA ENTRY'!G595,$EH$4='DATA ENTRY'!F595),'DATA ENTRY'!Q595,"")))</f>
        <v/>
      </c>
      <c r="EM596" s="3" t="str">
        <f>IF('DATA ENTRY'!CK595="","",IF('DATA ENTRY'!R595="","",IF(AND($EF$4='DATA ENTRY'!G595,$EH$4='DATA ENTRY'!F595),'DATA ENTRY'!R595,"")))</f>
        <v/>
      </c>
      <c r="EN596" s="107" t="str">
        <f>IF('DATA ENTRY'!CK595="","",IF('DATA ENTRY'!S595="","",IF(AND($EF$4='DATA ENTRY'!G595,$EH$4='DATA ENTRY'!F595),'DATA ENTRY'!S595,"")))</f>
        <v/>
      </c>
      <c r="EO596" s="3" t="str">
        <f>IF('DATA ENTRY'!CK595="","",IF('DATA ENTRY'!E595="","",IF(AND($EF$4='DATA ENTRY'!G595,$EH$4='DATA ENTRY'!F595),'DATA ENTRY'!E595,"")))</f>
        <v/>
      </c>
      <c r="EP596" s="3" t="str">
        <f>IF('DATA ENTRY'!CK595="","",IF('DATA ENTRY'!D595="","",IF(AND($EF$4='DATA ENTRY'!G595,$EH$4='DATA ENTRY'!F595),'DATA ENTRY'!D595,"")))</f>
        <v/>
      </c>
      <c r="EQ596" s="3" t="str">
        <f>IF('DATA ENTRY'!CK595="","",IF('DATA ENTRY'!W595="","",IF(AND($EF$4='DATA ENTRY'!G595,$EH$4='DATA ENTRY'!F595),'DATA ENTRY'!W595,"")))</f>
        <v/>
      </c>
      <c r="ER596" s="3" t="str">
        <f>IF('DATA ENTRY'!CK595="","",IF('DATA ENTRY'!X595="","",IF(AND($EF$4='DATA ENTRY'!G595,$EH$4='DATA ENTRY'!F595),'DATA ENTRY'!X595,"")))</f>
        <v/>
      </c>
      <c r="ES596" s="108" t="str">
        <f t="shared" si="159"/>
        <v/>
      </c>
      <c r="ET596" s="108" t="str">
        <f>IF('DATA ENTRY'!CK595="","",IF('DATA ENTRY'!D595="","",IF(AND($EF$4='DATA ENTRY'!G595,$EH$4='DATA ENTRY'!F595),'DATA ENTRY'!G595,"")))</f>
        <v/>
      </c>
      <c r="EY596">
        <f t="shared" si="160"/>
        <v>0</v>
      </c>
    </row>
    <row r="597" spans="1:155">
      <c r="A597" t="str">
        <f>IF(S597=0,"",1+(MAX($A$7:A596)))</f>
        <v/>
      </c>
      <c r="B597" s="224">
        <v>591</v>
      </c>
      <c r="C597" s="3" t="str">
        <f>IF('DATA ENTRY'!CK596="","",IF('DATA ENTRY'!B596="","",IF($D$4="All Post",'DATA ENTRY'!B596,IF(AND($D$4='DATA ENTRY'!CK596),'DATA ENTRY'!B596,""))))</f>
        <v/>
      </c>
      <c r="D597" s="3" t="str">
        <f>IF('DATA ENTRY'!CK596="","",IF('DATA ENTRY'!C596="","",IF($D$4="All Post",'DATA ENTRY'!C596,IF(AND($D$4='DATA ENTRY'!CK596),'DATA ENTRY'!C596,""))))</f>
        <v/>
      </c>
      <c r="E597" s="4" t="str">
        <f>IF('DATA ENTRY'!CK596="","",IF('DATA ENTRY'!I596="","",IF($D$4="All Post",'DATA ENTRY'!I596,IF(AND($D$4='DATA ENTRY'!CK596),'DATA ENTRY'!I596,""))))</f>
        <v/>
      </c>
      <c r="F597" s="4" t="str">
        <f>IF('DATA ENTRY'!CK596="","",IF('DATA ENTRY'!CK596="","",IF($D$4="All Post",'DATA ENTRY'!CK596,IF(AND($D$4='DATA ENTRY'!CK596),'DATA ENTRY'!CK596,""))))</f>
        <v/>
      </c>
      <c r="G597" s="3" t="str">
        <f>IF('DATA ENTRY'!CK596="","",IF('DATA ENTRY'!N596="","",IF($D$4="All Post",'DATA ENTRY'!N596,IF(AND($D$4='DATA ENTRY'!CK596),'DATA ENTRY'!N596,""))))</f>
        <v/>
      </c>
      <c r="H597" s="107" t="str">
        <f>IF('DATA ENTRY'!CK596="","",IF('DATA ENTRY'!O596="","",IF($D$4="All Post",'DATA ENTRY'!O596,IF(AND($D$4='DATA ENTRY'!CK596),'DATA ENTRY'!O596,""))))</f>
        <v/>
      </c>
      <c r="I597" s="3" t="str">
        <f>IF('DATA ENTRY'!CK596="","",IF('DATA ENTRY'!P596="","",IF($D$4="All Post",'DATA ENTRY'!P596,IF(AND($D$4='DATA ENTRY'!CK596),'DATA ENTRY'!P596,""))))</f>
        <v/>
      </c>
      <c r="J597" s="107" t="str">
        <f>IF('DATA ENTRY'!CK596="","",IF('DATA ENTRY'!Q596="","",IF($D$4="All Post",'DATA ENTRY'!Q596,IF(AND($D$4='DATA ENTRY'!CK596),'DATA ENTRY'!Q596,""))))</f>
        <v/>
      </c>
      <c r="K597" s="3" t="str">
        <f>IF('DATA ENTRY'!CK596="","",IF('DATA ENTRY'!R596="","",IF($D$4="All Post",'DATA ENTRY'!R596,IF(AND($D$4='DATA ENTRY'!CK596),'DATA ENTRY'!R596,""))))</f>
        <v/>
      </c>
      <c r="L597" s="3" t="str">
        <f>IF('DATA ENTRY'!CK596="","",IF('DATA ENTRY'!S596="","",IF($D$4="All Post",'DATA ENTRY'!S596,IF(AND($D$4='DATA ENTRY'!CK596),'DATA ENTRY'!S596,""))))</f>
        <v/>
      </c>
      <c r="M597" s="3" t="str">
        <f>IF('DATA ENTRY'!CK596="","",IF('DATA ENTRY'!E596="","",IF($D$4="All Post",'DATA ENTRY'!E596,IF(AND($D$4='DATA ENTRY'!CK596),'DATA ENTRY'!E596,""))))</f>
        <v/>
      </c>
      <c r="N597" s="3" t="str">
        <f>IF('DATA ENTRY'!CK596="","",IF('DATA ENTRY'!W596="","",IF($D$4="All Post",'DATA ENTRY'!W596,IF(AND($D$4='DATA ENTRY'!CK596),'DATA ENTRY'!W596,""))))</f>
        <v/>
      </c>
      <c r="O597" s="3" t="str">
        <f>IF('DATA ENTRY'!CK596="","",IF('DATA ENTRY'!X596="","",IF($D$4="All Post",'DATA ENTRY'!X596,IF(AND($D$4='DATA ENTRY'!CK596),'DATA ENTRY'!X596,""))))</f>
        <v/>
      </c>
      <c r="P597" s="3" t="str">
        <f>IF('DATA ENTRY'!CK596="","",IF('DATA ENTRY'!G596="","",IF($D$4="All Post",'DATA ENTRY'!G596,IF(AND($D$4='DATA ENTRY'!CK596),'DATA ENTRY'!G596,""))))</f>
        <v/>
      </c>
      <c r="S597">
        <f t="shared" si="147"/>
        <v>0</v>
      </c>
      <c r="T597" t="str">
        <f t="shared" si="148"/>
        <v/>
      </c>
      <c r="BZ597" t="str">
        <f t="shared" si="149"/>
        <v/>
      </c>
      <c r="CA597" t="str">
        <f t="shared" si="150"/>
        <v/>
      </c>
      <c r="CB597" s="224">
        <v>591</v>
      </c>
      <c r="CC597" s="3" t="str">
        <f>IF('DATA ENTRY'!CK596="","",IF('DATA ENTRY'!B596="","",IF(AND($CD$4='DATA ENTRY'!CK596,$CG$4='DATA ENTRY'!D596),'DATA ENTRY'!B596,"")))</f>
        <v/>
      </c>
      <c r="CD597" s="3" t="str">
        <f>IF('DATA ENTRY'!CK596="","",IF('DATA ENTRY'!C596="","",IF(AND($CD$4='DATA ENTRY'!CK596,$CG$4='DATA ENTRY'!D596),'DATA ENTRY'!C596,"")))</f>
        <v/>
      </c>
      <c r="CE597" s="4" t="str">
        <f>IF('DATA ENTRY'!CK596="","",IF('DATA ENTRY'!I596="","",IF(AND($CD$4='DATA ENTRY'!CK596,$CG$4='DATA ENTRY'!D596),'DATA ENTRY'!I596,"")))</f>
        <v/>
      </c>
      <c r="CF597" s="4" t="str">
        <f>IF('DATA ENTRY'!CK596="","",IF('DATA ENTRY'!CK596="","",IF(AND($CD$4='DATA ENTRY'!CK596,$CG$4='DATA ENTRY'!D596),'DATA ENTRY'!CK596,"")))</f>
        <v/>
      </c>
      <c r="CG597" s="3" t="str">
        <f>IF('DATA ENTRY'!CK596="","",IF('DATA ENTRY'!N596="","",IF(AND($CD$4='DATA ENTRY'!CK596,$CG$4='DATA ENTRY'!D596),'DATA ENTRY'!N596,"")))</f>
        <v/>
      </c>
      <c r="CH597" s="107" t="str">
        <f>IF('DATA ENTRY'!CK596="","",IF('DATA ENTRY'!O596="","",IF(AND($CD$4='DATA ENTRY'!CK596,$CG$4='DATA ENTRY'!D596),'DATA ENTRY'!O596,"")))</f>
        <v/>
      </c>
      <c r="CI597" s="3" t="str">
        <f>IF('DATA ENTRY'!CK596="","",IF('DATA ENTRY'!P596="","",IF(AND($CD$4='DATA ENTRY'!CK596,$CG$4='DATA ENTRY'!D596),'DATA ENTRY'!P596,"")))</f>
        <v/>
      </c>
      <c r="CJ597" s="107" t="str">
        <f>IF('DATA ENTRY'!CK596="","",IF('DATA ENTRY'!Q596="","",IF(AND($CD$4='DATA ENTRY'!CK596,$CG$4='DATA ENTRY'!D596),'DATA ENTRY'!Q596,"")))</f>
        <v/>
      </c>
      <c r="CK597" s="3" t="str">
        <f>IF('DATA ENTRY'!CK596="","",IF('DATA ENTRY'!R596="","",IF(AND($CD$4='DATA ENTRY'!CK596,$CG$4='DATA ENTRY'!D596),'DATA ENTRY'!R596,"")))</f>
        <v/>
      </c>
      <c r="CL597" s="3" t="str">
        <f>IF('DATA ENTRY'!CK596="","",IF('DATA ENTRY'!S596="","",IF(AND($CD$4='DATA ENTRY'!CK596,$CG$4='DATA ENTRY'!D596),'DATA ENTRY'!S596,"")))</f>
        <v/>
      </c>
      <c r="CM597" s="3" t="str">
        <f>IF('DATA ENTRY'!CK596="","",IF('DATA ENTRY'!E596="","",IF(AND($CD$4='DATA ENTRY'!CK596,$CG$4='DATA ENTRY'!D596),'DATA ENTRY'!E596,"")))</f>
        <v/>
      </c>
      <c r="CN597" s="3" t="str">
        <f>IF('DATA ENTRY'!CK596="","",IF('DATA ENTRY'!W596="","",IF(AND($CD$4='DATA ENTRY'!CK596,$CG$4='DATA ENTRY'!D596),'DATA ENTRY'!W596,"")))</f>
        <v/>
      </c>
      <c r="CO597" s="3" t="str">
        <f>IF('DATA ENTRY'!CK596="","",IF('DATA ENTRY'!X596="","",IF(AND($CD$4='DATA ENTRY'!CK596,$CG$4='DATA ENTRY'!D596),'DATA ENTRY'!X596,"")))</f>
        <v/>
      </c>
      <c r="CP597" s="108" t="str">
        <f t="shared" si="151"/>
        <v/>
      </c>
      <c r="CQ597" s="108" t="str">
        <f>IF('DATA ENTRY'!CK596="","",IF('DATA ENTRY'!G596="","",IF(AND($CD$4='DATA ENTRY'!CK596,$CG$4='DATA ENTRY'!D596),'DATA ENTRY'!G596,"")))</f>
        <v/>
      </c>
      <c r="CR597" s="230" t="str">
        <f>IF('DATA ENTRY'!CK596="","",IF('DATA ENTRY'!D596="","",IF(AND($CD$4='DATA ENTRY'!CK596,$CG$4='DATA ENTRY'!D596),'DATA ENTRY'!D596,"")))</f>
        <v/>
      </c>
      <c r="CS597">
        <f t="shared" si="152"/>
        <v>0</v>
      </c>
      <c r="CT597">
        <f t="shared" si="153"/>
        <v>0</v>
      </c>
      <c r="CV597" s="139"/>
      <c r="CX597">
        <f t="shared" si="154"/>
        <v>0</v>
      </c>
      <c r="DB597" t="str">
        <f t="shared" si="161"/>
        <v/>
      </c>
      <c r="DC597" t="str">
        <f t="shared" si="162"/>
        <v/>
      </c>
      <c r="DD597" s="224">
        <v>591</v>
      </c>
      <c r="DE597" s="3" t="str">
        <f>IF('DATA ENTRY'!CK596="","",IF('DATA ENTRY'!B596="","",IF(AND($DF$4='DATA ENTRY'!D596),'DATA ENTRY'!B596,"")))</f>
        <v/>
      </c>
      <c r="DF597" s="3" t="str">
        <f>IF('DATA ENTRY'!CK596="","",IF('DATA ENTRY'!C596="","",IF(AND($DF$4='DATA ENTRY'!D596),'DATA ENTRY'!C596,"")))</f>
        <v/>
      </c>
      <c r="DG597" s="4" t="str">
        <f>IF('DATA ENTRY'!CK596="","",IF('DATA ENTRY'!I596="","",IF(AND($DF$4='DATA ENTRY'!D596),'DATA ENTRY'!I596,"")))</f>
        <v/>
      </c>
      <c r="DH597" s="4" t="str">
        <f>IF('DATA ENTRY'!CK596="","",IF('DATA ENTRY'!CK596="","",IF(AND($DF$4='DATA ENTRY'!D596),'DATA ENTRY'!CK596,"")))</f>
        <v/>
      </c>
      <c r="DI597" s="3" t="str">
        <f>IF('DATA ENTRY'!CK596="","",IF('DATA ENTRY'!N596="","",IF(AND($DF$4='DATA ENTRY'!D596),'DATA ENTRY'!N596,"")))</f>
        <v/>
      </c>
      <c r="DJ597" s="107" t="str">
        <f>IF('DATA ENTRY'!CK596="","",IF('DATA ENTRY'!O596="","",IF(AND($DF$4='DATA ENTRY'!D596),'DATA ENTRY'!O596,"")))</f>
        <v/>
      </c>
      <c r="DK597" s="3" t="str">
        <f>IF('DATA ENTRY'!CK596="","",IF('DATA ENTRY'!P596="","",IF(AND($DF$4='DATA ENTRY'!D596),'DATA ENTRY'!P596,"")))</f>
        <v/>
      </c>
      <c r="DL597" s="107" t="str">
        <f>IF('DATA ENTRY'!CK596="","",IF('DATA ENTRY'!Q596="","",IF(AND($DF$4='DATA ENTRY'!D596),'DATA ENTRY'!Q596,"")))</f>
        <v/>
      </c>
      <c r="DM597" s="3" t="str">
        <f>IF('DATA ENTRY'!CK596="","",IF('DATA ENTRY'!R596="","",IF(AND($DF$4='DATA ENTRY'!D596),'DATA ENTRY'!R596,"")))</f>
        <v/>
      </c>
      <c r="DN597" s="107" t="str">
        <f>IF('DATA ENTRY'!CK596="","",IF('DATA ENTRY'!S596="","",IF(AND($DF$4='DATA ENTRY'!D596),'DATA ENTRY'!S596,"")))</f>
        <v/>
      </c>
      <c r="DO597" s="3" t="str">
        <f>IF('DATA ENTRY'!CK596="","",IF('DATA ENTRY'!E596="","",IF(AND($DF$4='DATA ENTRY'!D596),'DATA ENTRY'!E596,"")))</f>
        <v/>
      </c>
      <c r="DP597" s="3" t="str">
        <f>IF('DATA ENTRY'!CK596="","",IF('DATA ENTRY'!D596="","",IF(AND($DF$4='DATA ENTRY'!D596),'DATA ENTRY'!D596,"")))</f>
        <v/>
      </c>
      <c r="DQ597" s="3" t="str">
        <f>IF('DATA ENTRY'!CK596="","",IF('DATA ENTRY'!W596="","",IF(AND($DF$4='DATA ENTRY'!D596),'DATA ENTRY'!W596,"")))</f>
        <v/>
      </c>
      <c r="DR597" s="3" t="str">
        <f>IF('DATA ENTRY'!CK596="","",IF('DATA ENTRY'!X596="","",IF(AND($DF$4='DATA ENTRY'!D596),'DATA ENTRY'!X596,"")))</f>
        <v/>
      </c>
      <c r="DS597" s="108" t="str">
        <f t="shared" si="155"/>
        <v/>
      </c>
      <c r="DT597" s="108" t="str">
        <f>IF('DATA ENTRY'!CK596="","",IF('DATA ENTRY'!D596="","",IF(AND($DF$4='DATA ENTRY'!D596),'DATA ENTRY'!G596,"")))</f>
        <v/>
      </c>
      <c r="DY597">
        <f t="shared" si="156"/>
        <v>0</v>
      </c>
      <c r="EB597" t="str">
        <f t="shared" si="157"/>
        <v/>
      </c>
      <c r="EC597" t="str">
        <f t="shared" si="158"/>
        <v/>
      </c>
      <c r="ED597" s="224">
        <v>591</v>
      </c>
      <c r="EE597" s="3" t="str">
        <f>IF('DATA ENTRY'!CK596="","",IF('DATA ENTRY'!B596="","",IF(AND($EF$4='DATA ENTRY'!G596,$EH$4='DATA ENTRY'!F596),'DATA ENTRY'!B596,"")))</f>
        <v/>
      </c>
      <c r="EF597" s="3" t="str">
        <f>IF('DATA ENTRY'!CK596="","",IF('DATA ENTRY'!C596="","",IF(AND($EF$4='DATA ENTRY'!G596,$EH$4='DATA ENTRY'!F596),'DATA ENTRY'!C596,"")))</f>
        <v/>
      </c>
      <c r="EG597" s="4" t="str">
        <f>IF('DATA ENTRY'!CK596="","",IF('DATA ENTRY'!I596="","",IF(AND($EF$4='DATA ENTRY'!G596,$EH$4='DATA ENTRY'!F596),'DATA ENTRY'!I596,"")))</f>
        <v/>
      </c>
      <c r="EH597" s="4" t="str">
        <f>IF('DATA ENTRY'!CK596="","",IF('DATA ENTRY'!CK596="","",IF(AND($EF$4='DATA ENTRY'!G596,$EH$4='DATA ENTRY'!F596),'DATA ENTRY'!CK596,"")))</f>
        <v/>
      </c>
      <c r="EI597" s="3" t="str">
        <f>IF('DATA ENTRY'!CK596="","",IF('DATA ENTRY'!N596="","",IF(AND($EF$4='DATA ENTRY'!G596,$EH$4='DATA ENTRY'!F596),'DATA ENTRY'!N596,"")))</f>
        <v/>
      </c>
      <c r="EJ597" s="107" t="str">
        <f>IF('DATA ENTRY'!CK596="","",IF('DATA ENTRY'!O596="","",IF(AND($EF$4='DATA ENTRY'!G596,$EH$4='DATA ENTRY'!F596),'DATA ENTRY'!O596,"")))</f>
        <v/>
      </c>
      <c r="EK597" s="3" t="str">
        <f>IF('DATA ENTRY'!CK596="","",IF('DATA ENTRY'!P596="","",IF(AND($EF$4='DATA ENTRY'!G596,$EH$4='DATA ENTRY'!F596),'DATA ENTRY'!P596,"")))</f>
        <v/>
      </c>
      <c r="EL597" s="107" t="str">
        <f>IF('DATA ENTRY'!CK596="","",IF('DATA ENTRY'!Q596="","",IF(AND($EF$4='DATA ENTRY'!G596,$EH$4='DATA ENTRY'!F596),'DATA ENTRY'!Q596,"")))</f>
        <v/>
      </c>
      <c r="EM597" s="3" t="str">
        <f>IF('DATA ENTRY'!CK596="","",IF('DATA ENTRY'!R596="","",IF(AND($EF$4='DATA ENTRY'!G596,$EH$4='DATA ENTRY'!F596),'DATA ENTRY'!R596,"")))</f>
        <v/>
      </c>
      <c r="EN597" s="107" t="str">
        <f>IF('DATA ENTRY'!CK596="","",IF('DATA ENTRY'!S596="","",IF(AND($EF$4='DATA ENTRY'!G596,$EH$4='DATA ENTRY'!F596),'DATA ENTRY'!S596,"")))</f>
        <v/>
      </c>
      <c r="EO597" s="3" t="str">
        <f>IF('DATA ENTRY'!CK596="","",IF('DATA ENTRY'!E596="","",IF(AND($EF$4='DATA ENTRY'!G596,$EH$4='DATA ENTRY'!F596),'DATA ENTRY'!E596,"")))</f>
        <v/>
      </c>
      <c r="EP597" s="3" t="str">
        <f>IF('DATA ENTRY'!CK596="","",IF('DATA ENTRY'!D596="","",IF(AND($EF$4='DATA ENTRY'!G596,$EH$4='DATA ENTRY'!F596),'DATA ENTRY'!D596,"")))</f>
        <v/>
      </c>
      <c r="EQ597" s="3" t="str">
        <f>IF('DATA ENTRY'!CK596="","",IF('DATA ENTRY'!W596="","",IF(AND($EF$4='DATA ENTRY'!G596,$EH$4='DATA ENTRY'!F596),'DATA ENTRY'!W596,"")))</f>
        <v/>
      </c>
      <c r="ER597" s="3" t="str">
        <f>IF('DATA ENTRY'!CK596="","",IF('DATA ENTRY'!X596="","",IF(AND($EF$4='DATA ENTRY'!G596,$EH$4='DATA ENTRY'!F596),'DATA ENTRY'!X596,"")))</f>
        <v/>
      </c>
      <c r="ES597" s="108" t="str">
        <f t="shared" si="159"/>
        <v/>
      </c>
      <c r="ET597" s="108" t="str">
        <f>IF('DATA ENTRY'!CK596="","",IF('DATA ENTRY'!D596="","",IF(AND($EF$4='DATA ENTRY'!G596,$EH$4='DATA ENTRY'!F596),'DATA ENTRY'!G596,"")))</f>
        <v/>
      </c>
      <c r="EY597">
        <f t="shared" si="160"/>
        <v>0</v>
      </c>
    </row>
    <row r="598" spans="1:155">
      <c r="A598" t="str">
        <f>IF(S598=0,"",1+(MAX($A$7:A597)))</f>
        <v/>
      </c>
      <c r="B598" s="224">
        <v>592</v>
      </c>
      <c r="C598" s="3" t="str">
        <f>IF('DATA ENTRY'!CK597="","",IF('DATA ENTRY'!B597="","",IF($D$4="All Post",'DATA ENTRY'!B597,IF(AND($D$4='DATA ENTRY'!CK597),'DATA ENTRY'!B597,""))))</f>
        <v/>
      </c>
      <c r="D598" s="3" t="str">
        <f>IF('DATA ENTRY'!CK597="","",IF('DATA ENTRY'!C597="","",IF($D$4="All Post",'DATA ENTRY'!C597,IF(AND($D$4='DATA ENTRY'!CK597),'DATA ENTRY'!C597,""))))</f>
        <v/>
      </c>
      <c r="E598" s="4" t="str">
        <f>IF('DATA ENTRY'!CK597="","",IF('DATA ENTRY'!I597="","",IF($D$4="All Post",'DATA ENTRY'!I597,IF(AND($D$4='DATA ENTRY'!CK597),'DATA ENTRY'!I597,""))))</f>
        <v/>
      </c>
      <c r="F598" s="4" t="str">
        <f>IF('DATA ENTRY'!CK597="","",IF('DATA ENTRY'!CK597="","",IF($D$4="All Post",'DATA ENTRY'!CK597,IF(AND($D$4='DATA ENTRY'!CK597),'DATA ENTRY'!CK597,""))))</f>
        <v/>
      </c>
      <c r="G598" s="3" t="str">
        <f>IF('DATA ENTRY'!CK597="","",IF('DATA ENTRY'!N597="","",IF($D$4="All Post",'DATA ENTRY'!N597,IF(AND($D$4='DATA ENTRY'!CK597),'DATA ENTRY'!N597,""))))</f>
        <v/>
      </c>
      <c r="H598" s="107" t="str">
        <f>IF('DATA ENTRY'!CK597="","",IF('DATA ENTRY'!O597="","",IF($D$4="All Post",'DATA ENTRY'!O597,IF(AND($D$4='DATA ENTRY'!CK597),'DATA ENTRY'!O597,""))))</f>
        <v/>
      </c>
      <c r="I598" s="3" t="str">
        <f>IF('DATA ENTRY'!CK597="","",IF('DATA ENTRY'!P597="","",IF($D$4="All Post",'DATA ENTRY'!P597,IF(AND($D$4='DATA ENTRY'!CK597),'DATA ENTRY'!P597,""))))</f>
        <v/>
      </c>
      <c r="J598" s="107" t="str">
        <f>IF('DATA ENTRY'!CK597="","",IF('DATA ENTRY'!Q597="","",IF($D$4="All Post",'DATA ENTRY'!Q597,IF(AND($D$4='DATA ENTRY'!CK597),'DATA ENTRY'!Q597,""))))</f>
        <v/>
      </c>
      <c r="K598" s="3" t="str">
        <f>IF('DATA ENTRY'!CK597="","",IF('DATA ENTRY'!R597="","",IF($D$4="All Post",'DATA ENTRY'!R597,IF(AND($D$4='DATA ENTRY'!CK597),'DATA ENTRY'!R597,""))))</f>
        <v/>
      </c>
      <c r="L598" s="3" t="str">
        <f>IF('DATA ENTRY'!CK597="","",IF('DATA ENTRY'!S597="","",IF($D$4="All Post",'DATA ENTRY'!S597,IF(AND($D$4='DATA ENTRY'!CK597),'DATA ENTRY'!S597,""))))</f>
        <v/>
      </c>
      <c r="M598" s="3" t="str">
        <f>IF('DATA ENTRY'!CK597="","",IF('DATA ENTRY'!E597="","",IF($D$4="All Post",'DATA ENTRY'!E597,IF(AND($D$4='DATA ENTRY'!CK597),'DATA ENTRY'!E597,""))))</f>
        <v/>
      </c>
      <c r="N598" s="3" t="str">
        <f>IF('DATA ENTRY'!CK597="","",IF('DATA ENTRY'!W597="","",IF($D$4="All Post",'DATA ENTRY'!W597,IF(AND($D$4='DATA ENTRY'!CK597),'DATA ENTRY'!W597,""))))</f>
        <v/>
      </c>
      <c r="O598" s="3" t="str">
        <f>IF('DATA ENTRY'!CK597="","",IF('DATA ENTRY'!X597="","",IF($D$4="All Post",'DATA ENTRY'!X597,IF(AND($D$4='DATA ENTRY'!CK597),'DATA ENTRY'!X597,""))))</f>
        <v/>
      </c>
      <c r="P598" s="3" t="str">
        <f>IF('DATA ENTRY'!CK597="","",IF('DATA ENTRY'!G597="","",IF($D$4="All Post",'DATA ENTRY'!G597,IF(AND($D$4='DATA ENTRY'!CK597),'DATA ENTRY'!G597,""))))</f>
        <v/>
      </c>
      <c r="S598">
        <f t="shared" si="147"/>
        <v>0</v>
      </c>
      <c r="T598" t="str">
        <f t="shared" si="148"/>
        <v/>
      </c>
      <c r="BZ598" t="str">
        <f t="shared" si="149"/>
        <v/>
      </c>
      <c r="CA598" t="str">
        <f t="shared" si="150"/>
        <v/>
      </c>
      <c r="CB598" s="224">
        <v>592</v>
      </c>
      <c r="CC598" s="3" t="str">
        <f>IF('DATA ENTRY'!CK597="","",IF('DATA ENTRY'!B597="","",IF(AND($CD$4='DATA ENTRY'!CK597,$CG$4='DATA ENTRY'!D597),'DATA ENTRY'!B597,"")))</f>
        <v/>
      </c>
      <c r="CD598" s="3" t="str">
        <f>IF('DATA ENTRY'!CK597="","",IF('DATA ENTRY'!C597="","",IF(AND($CD$4='DATA ENTRY'!CK597,$CG$4='DATA ENTRY'!D597),'DATA ENTRY'!C597,"")))</f>
        <v/>
      </c>
      <c r="CE598" s="4" t="str">
        <f>IF('DATA ENTRY'!CK597="","",IF('DATA ENTRY'!I597="","",IF(AND($CD$4='DATA ENTRY'!CK597,$CG$4='DATA ENTRY'!D597),'DATA ENTRY'!I597,"")))</f>
        <v/>
      </c>
      <c r="CF598" s="4" t="str">
        <f>IF('DATA ENTRY'!CK597="","",IF('DATA ENTRY'!CK597="","",IF(AND($CD$4='DATA ENTRY'!CK597,$CG$4='DATA ENTRY'!D597),'DATA ENTRY'!CK597,"")))</f>
        <v/>
      </c>
      <c r="CG598" s="3" t="str">
        <f>IF('DATA ENTRY'!CK597="","",IF('DATA ENTRY'!N597="","",IF(AND($CD$4='DATA ENTRY'!CK597,$CG$4='DATA ENTRY'!D597),'DATA ENTRY'!N597,"")))</f>
        <v/>
      </c>
      <c r="CH598" s="107" t="str">
        <f>IF('DATA ENTRY'!CK597="","",IF('DATA ENTRY'!O597="","",IF(AND($CD$4='DATA ENTRY'!CK597,$CG$4='DATA ENTRY'!D597),'DATA ENTRY'!O597,"")))</f>
        <v/>
      </c>
      <c r="CI598" s="3" t="str">
        <f>IF('DATA ENTRY'!CK597="","",IF('DATA ENTRY'!P597="","",IF(AND($CD$4='DATA ENTRY'!CK597,$CG$4='DATA ENTRY'!D597),'DATA ENTRY'!P597,"")))</f>
        <v/>
      </c>
      <c r="CJ598" s="107" t="str">
        <f>IF('DATA ENTRY'!CK597="","",IF('DATA ENTRY'!Q597="","",IF(AND($CD$4='DATA ENTRY'!CK597,$CG$4='DATA ENTRY'!D597),'DATA ENTRY'!Q597,"")))</f>
        <v/>
      </c>
      <c r="CK598" s="3" t="str">
        <f>IF('DATA ENTRY'!CK597="","",IF('DATA ENTRY'!R597="","",IF(AND($CD$4='DATA ENTRY'!CK597,$CG$4='DATA ENTRY'!D597),'DATA ENTRY'!R597,"")))</f>
        <v/>
      </c>
      <c r="CL598" s="3" t="str">
        <f>IF('DATA ENTRY'!CK597="","",IF('DATA ENTRY'!S597="","",IF(AND($CD$4='DATA ENTRY'!CK597,$CG$4='DATA ENTRY'!D597),'DATA ENTRY'!S597,"")))</f>
        <v/>
      </c>
      <c r="CM598" s="3" t="str">
        <f>IF('DATA ENTRY'!CK597="","",IF('DATA ENTRY'!E597="","",IF(AND($CD$4='DATA ENTRY'!CK597,$CG$4='DATA ENTRY'!D597),'DATA ENTRY'!E597,"")))</f>
        <v/>
      </c>
      <c r="CN598" s="3" t="str">
        <f>IF('DATA ENTRY'!CK597="","",IF('DATA ENTRY'!W597="","",IF(AND($CD$4='DATA ENTRY'!CK597,$CG$4='DATA ENTRY'!D597),'DATA ENTRY'!W597,"")))</f>
        <v/>
      </c>
      <c r="CO598" s="3" t="str">
        <f>IF('DATA ENTRY'!CK597="","",IF('DATA ENTRY'!X597="","",IF(AND($CD$4='DATA ENTRY'!CK597,$CG$4='DATA ENTRY'!D597),'DATA ENTRY'!X597,"")))</f>
        <v/>
      </c>
      <c r="CP598" s="108" t="str">
        <f t="shared" si="151"/>
        <v/>
      </c>
      <c r="CQ598" s="108" t="str">
        <f>IF('DATA ENTRY'!CK597="","",IF('DATA ENTRY'!G597="","",IF(AND($CD$4='DATA ENTRY'!CK597,$CG$4='DATA ENTRY'!D597),'DATA ENTRY'!G597,"")))</f>
        <v/>
      </c>
      <c r="CR598" s="230" t="str">
        <f>IF('DATA ENTRY'!CK597="","",IF('DATA ENTRY'!D597="","",IF(AND($CD$4='DATA ENTRY'!CK597,$CG$4='DATA ENTRY'!D597),'DATA ENTRY'!D597,"")))</f>
        <v/>
      </c>
      <c r="CS598">
        <f t="shared" si="152"/>
        <v>0</v>
      </c>
      <c r="CT598">
        <f t="shared" si="153"/>
        <v>0</v>
      </c>
      <c r="CV598" s="139"/>
      <c r="CX598">
        <f t="shared" si="154"/>
        <v>0</v>
      </c>
      <c r="DB598" t="str">
        <f t="shared" si="161"/>
        <v/>
      </c>
      <c r="DC598" t="str">
        <f t="shared" si="162"/>
        <v/>
      </c>
      <c r="DD598" s="224">
        <v>592</v>
      </c>
      <c r="DE598" s="3" t="str">
        <f>IF('DATA ENTRY'!CK597="","",IF('DATA ENTRY'!B597="","",IF(AND($DF$4='DATA ENTRY'!D597),'DATA ENTRY'!B597,"")))</f>
        <v/>
      </c>
      <c r="DF598" s="3" t="str">
        <f>IF('DATA ENTRY'!CK597="","",IF('DATA ENTRY'!C597="","",IF(AND($DF$4='DATA ENTRY'!D597),'DATA ENTRY'!C597,"")))</f>
        <v/>
      </c>
      <c r="DG598" s="4" t="str">
        <f>IF('DATA ENTRY'!CK597="","",IF('DATA ENTRY'!I597="","",IF(AND($DF$4='DATA ENTRY'!D597),'DATA ENTRY'!I597,"")))</f>
        <v/>
      </c>
      <c r="DH598" s="4" t="str">
        <f>IF('DATA ENTRY'!CK597="","",IF('DATA ENTRY'!CK597="","",IF(AND($DF$4='DATA ENTRY'!D597),'DATA ENTRY'!CK597,"")))</f>
        <v/>
      </c>
      <c r="DI598" s="3" t="str">
        <f>IF('DATA ENTRY'!CK597="","",IF('DATA ENTRY'!N597="","",IF(AND($DF$4='DATA ENTRY'!D597),'DATA ENTRY'!N597,"")))</f>
        <v/>
      </c>
      <c r="DJ598" s="107" t="str">
        <f>IF('DATA ENTRY'!CK597="","",IF('DATA ENTRY'!O597="","",IF(AND($DF$4='DATA ENTRY'!D597),'DATA ENTRY'!O597,"")))</f>
        <v/>
      </c>
      <c r="DK598" s="3" t="str">
        <f>IF('DATA ENTRY'!CK597="","",IF('DATA ENTRY'!P597="","",IF(AND($DF$4='DATA ENTRY'!D597),'DATA ENTRY'!P597,"")))</f>
        <v/>
      </c>
      <c r="DL598" s="107" t="str">
        <f>IF('DATA ENTRY'!CK597="","",IF('DATA ENTRY'!Q597="","",IF(AND($DF$4='DATA ENTRY'!D597),'DATA ENTRY'!Q597,"")))</f>
        <v/>
      </c>
      <c r="DM598" s="3" t="str">
        <f>IF('DATA ENTRY'!CK597="","",IF('DATA ENTRY'!R597="","",IF(AND($DF$4='DATA ENTRY'!D597),'DATA ENTRY'!R597,"")))</f>
        <v/>
      </c>
      <c r="DN598" s="107" t="str">
        <f>IF('DATA ENTRY'!CK597="","",IF('DATA ENTRY'!S597="","",IF(AND($DF$4='DATA ENTRY'!D597),'DATA ENTRY'!S597,"")))</f>
        <v/>
      </c>
      <c r="DO598" s="3" t="str">
        <f>IF('DATA ENTRY'!CK597="","",IF('DATA ENTRY'!E597="","",IF(AND($DF$4='DATA ENTRY'!D597),'DATA ENTRY'!E597,"")))</f>
        <v/>
      </c>
      <c r="DP598" s="3" t="str">
        <f>IF('DATA ENTRY'!CK597="","",IF('DATA ENTRY'!D597="","",IF(AND($DF$4='DATA ENTRY'!D597),'DATA ENTRY'!D597,"")))</f>
        <v/>
      </c>
      <c r="DQ598" s="3" t="str">
        <f>IF('DATA ENTRY'!CK597="","",IF('DATA ENTRY'!W597="","",IF(AND($DF$4='DATA ENTRY'!D597),'DATA ENTRY'!W597,"")))</f>
        <v/>
      </c>
      <c r="DR598" s="3" t="str">
        <f>IF('DATA ENTRY'!CK597="","",IF('DATA ENTRY'!X597="","",IF(AND($DF$4='DATA ENTRY'!D597),'DATA ENTRY'!X597,"")))</f>
        <v/>
      </c>
      <c r="DS598" s="108" t="str">
        <f t="shared" si="155"/>
        <v/>
      </c>
      <c r="DT598" s="108" t="str">
        <f>IF('DATA ENTRY'!CK597="","",IF('DATA ENTRY'!D597="","",IF(AND($DF$4='DATA ENTRY'!D597),'DATA ENTRY'!G597,"")))</f>
        <v/>
      </c>
      <c r="DY598">
        <f t="shared" si="156"/>
        <v>0</v>
      </c>
      <c r="EB598" t="str">
        <f t="shared" si="157"/>
        <v/>
      </c>
      <c r="EC598" t="str">
        <f t="shared" si="158"/>
        <v/>
      </c>
      <c r="ED598" s="224">
        <v>592</v>
      </c>
      <c r="EE598" s="3" t="str">
        <f>IF('DATA ENTRY'!CK597="","",IF('DATA ENTRY'!B597="","",IF(AND($EF$4='DATA ENTRY'!G597,$EH$4='DATA ENTRY'!F597),'DATA ENTRY'!B597,"")))</f>
        <v/>
      </c>
      <c r="EF598" s="3" t="str">
        <f>IF('DATA ENTRY'!CK597="","",IF('DATA ENTRY'!C597="","",IF(AND($EF$4='DATA ENTRY'!G597,$EH$4='DATA ENTRY'!F597),'DATA ENTRY'!C597,"")))</f>
        <v/>
      </c>
      <c r="EG598" s="4" t="str">
        <f>IF('DATA ENTRY'!CK597="","",IF('DATA ENTRY'!I597="","",IF(AND($EF$4='DATA ENTRY'!G597,$EH$4='DATA ENTRY'!F597),'DATA ENTRY'!I597,"")))</f>
        <v/>
      </c>
      <c r="EH598" s="4" t="str">
        <f>IF('DATA ENTRY'!CK597="","",IF('DATA ENTRY'!CK597="","",IF(AND($EF$4='DATA ENTRY'!G597,$EH$4='DATA ENTRY'!F597),'DATA ENTRY'!CK597,"")))</f>
        <v/>
      </c>
      <c r="EI598" s="3" t="str">
        <f>IF('DATA ENTRY'!CK597="","",IF('DATA ENTRY'!N597="","",IF(AND($EF$4='DATA ENTRY'!G597,$EH$4='DATA ENTRY'!F597),'DATA ENTRY'!N597,"")))</f>
        <v/>
      </c>
      <c r="EJ598" s="107" t="str">
        <f>IF('DATA ENTRY'!CK597="","",IF('DATA ENTRY'!O597="","",IF(AND($EF$4='DATA ENTRY'!G597,$EH$4='DATA ENTRY'!F597),'DATA ENTRY'!O597,"")))</f>
        <v/>
      </c>
      <c r="EK598" s="3" t="str">
        <f>IF('DATA ENTRY'!CK597="","",IF('DATA ENTRY'!P597="","",IF(AND($EF$4='DATA ENTRY'!G597,$EH$4='DATA ENTRY'!F597),'DATA ENTRY'!P597,"")))</f>
        <v/>
      </c>
      <c r="EL598" s="107" t="str">
        <f>IF('DATA ENTRY'!CK597="","",IF('DATA ENTRY'!Q597="","",IF(AND($EF$4='DATA ENTRY'!G597,$EH$4='DATA ENTRY'!F597),'DATA ENTRY'!Q597,"")))</f>
        <v/>
      </c>
      <c r="EM598" s="3" t="str">
        <f>IF('DATA ENTRY'!CK597="","",IF('DATA ENTRY'!R597="","",IF(AND($EF$4='DATA ENTRY'!G597,$EH$4='DATA ENTRY'!F597),'DATA ENTRY'!R597,"")))</f>
        <v/>
      </c>
      <c r="EN598" s="107" t="str">
        <f>IF('DATA ENTRY'!CK597="","",IF('DATA ENTRY'!S597="","",IF(AND($EF$4='DATA ENTRY'!G597,$EH$4='DATA ENTRY'!F597),'DATA ENTRY'!S597,"")))</f>
        <v/>
      </c>
      <c r="EO598" s="3" t="str">
        <f>IF('DATA ENTRY'!CK597="","",IF('DATA ENTRY'!E597="","",IF(AND($EF$4='DATA ENTRY'!G597,$EH$4='DATA ENTRY'!F597),'DATA ENTRY'!E597,"")))</f>
        <v/>
      </c>
      <c r="EP598" s="3" t="str">
        <f>IF('DATA ENTRY'!CK597="","",IF('DATA ENTRY'!D597="","",IF(AND($EF$4='DATA ENTRY'!G597,$EH$4='DATA ENTRY'!F597),'DATA ENTRY'!D597,"")))</f>
        <v/>
      </c>
      <c r="EQ598" s="3" t="str">
        <f>IF('DATA ENTRY'!CK597="","",IF('DATA ENTRY'!W597="","",IF(AND($EF$4='DATA ENTRY'!G597,$EH$4='DATA ENTRY'!F597),'DATA ENTRY'!W597,"")))</f>
        <v/>
      </c>
      <c r="ER598" s="3" t="str">
        <f>IF('DATA ENTRY'!CK597="","",IF('DATA ENTRY'!X597="","",IF(AND($EF$4='DATA ENTRY'!G597,$EH$4='DATA ENTRY'!F597),'DATA ENTRY'!X597,"")))</f>
        <v/>
      </c>
      <c r="ES598" s="108" t="str">
        <f t="shared" si="159"/>
        <v/>
      </c>
      <c r="ET598" s="108" t="str">
        <f>IF('DATA ENTRY'!CK597="","",IF('DATA ENTRY'!D597="","",IF(AND($EF$4='DATA ENTRY'!G597,$EH$4='DATA ENTRY'!F597),'DATA ENTRY'!G597,"")))</f>
        <v/>
      </c>
      <c r="EY598">
        <f t="shared" si="160"/>
        <v>0</v>
      </c>
    </row>
    <row r="599" spans="1:155">
      <c r="A599" t="str">
        <f>IF(S599=0,"",1+(MAX($A$7:A598)))</f>
        <v/>
      </c>
      <c r="B599" s="224">
        <v>593</v>
      </c>
      <c r="C599" s="3" t="str">
        <f>IF('DATA ENTRY'!CK598="","",IF('DATA ENTRY'!B598="","",IF($D$4="All Post",'DATA ENTRY'!B598,IF(AND($D$4='DATA ENTRY'!CK598),'DATA ENTRY'!B598,""))))</f>
        <v/>
      </c>
      <c r="D599" s="3" t="str">
        <f>IF('DATA ENTRY'!CK598="","",IF('DATA ENTRY'!C598="","",IF($D$4="All Post",'DATA ENTRY'!C598,IF(AND($D$4='DATA ENTRY'!CK598),'DATA ENTRY'!C598,""))))</f>
        <v/>
      </c>
      <c r="E599" s="4" t="str">
        <f>IF('DATA ENTRY'!CK598="","",IF('DATA ENTRY'!I598="","",IF($D$4="All Post",'DATA ENTRY'!I598,IF(AND($D$4='DATA ENTRY'!CK598),'DATA ENTRY'!I598,""))))</f>
        <v/>
      </c>
      <c r="F599" s="4" t="str">
        <f>IF('DATA ENTRY'!CK598="","",IF('DATA ENTRY'!CK598="","",IF($D$4="All Post",'DATA ENTRY'!CK598,IF(AND($D$4='DATA ENTRY'!CK598),'DATA ENTRY'!CK598,""))))</f>
        <v/>
      </c>
      <c r="G599" s="3" t="str">
        <f>IF('DATA ENTRY'!CK598="","",IF('DATA ENTRY'!N598="","",IF($D$4="All Post",'DATA ENTRY'!N598,IF(AND($D$4='DATA ENTRY'!CK598),'DATA ENTRY'!N598,""))))</f>
        <v/>
      </c>
      <c r="H599" s="107" t="str">
        <f>IF('DATA ENTRY'!CK598="","",IF('DATA ENTRY'!O598="","",IF($D$4="All Post",'DATA ENTRY'!O598,IF(AND($D$4='DATA ENTRY'!CK598),'DATA ENTRY'!O598,""))))</f>
        <v/>
      </c>
      <c r="I599" s="3" t="str">
        <f>IF('DATA ENTRY'!CK598="","",IF('DATA ENTRY'!P598="","",IF($D$4="All Post",'DATA ENTRY'!P598,IF(AND($D$4='DATA ENTRY'!CK598),'DATA ENTRY'!P598,""))))</f>
        <v/>
      </c>
      <c r="J599" s="107" t="str">
        <f>IF('DATA ENTRY'!CK598="","",IF('DATA ENTRY'!Q598="","",IF($D$4="All Post",'DATA ENTRY'!Q598,IF(AND($D$4='DATA ENTRY'!CK598),'DATA ENTRY'!Q598,""))))</f>
        <v/>
      </c>
      <c r="K599" s="3" t="str">
        <f>IF('DATA ENTRY'!CK598="","",IF('DATA ENTRY'!R598="","",IF($D$4="All Post",'DATA ENTRY'!R598,IF(AND($D$4='DATA ENTRY'!CK598),'DATA ENTRY'!R598,""))))</f>
        <v/>
      </c>
      <c r="L599" s="3" t="str">
        <f>IF('DATA ENTRY'!CK598="","",IF('DATA ENTRY'!S598="","",IF($D$4="All Post",'DATA ENTRY'!S598,IF(AND($D$4='DATA ENTRY'!CK598),'DATA ENTRY'!S598,""))))</f>
        <v/>
      </c>
      <c r="M599" s="3" t="str">
        <f>IF('DATA ENTRY'!CK598="","",IF('DATA ENTRY'!E598="","",IF($D$4="All Post",'DATA ENTRY'!E598,IF(AND($D$4='DATA ENTRY'!CK598),'DATA ENTRY'!E598,""))))</f>
        <v/>
      </c>
      <c r="N599" s="3" t="str">
        <f>IF('DATA ENTRY'!CK598="","",IF('DATA ENTRY'!W598="","",IF($D$4="All Post",'DATA ENTRY'!W598,IF(AND($D$4='DATA ENTRY'!CK598),'DATA ENTRY'!W598,""))))</f>
        <v/>
      </c>
      <c r="O599" s="3" t="str">
        <f>IF('DATA ENTRY'!CK598="","",IF('DATA ENTRY'!X598="","",IF($D$4="All Post",'DATA ENTRY'!X598,IF(AND($D$4='DATA ENTRY'!CK598),'DATA ENTRY'!X598,""))))</f>
        <v/>
      </c>
      <c r="P599" s="3" t="str">
        <f>IF('DATA ENTRY'!CK598="","",IF('DATA ENTRY'!G598="","",IF($D$4="All Post",'DATA ENTRY'!G598,IF(AND($D$4='DATA ENTRY'!CK598),'DATA ENTRY'!G598,""))))</f>
        <v/>
      </c>
      <c r="S599">
        <f t="shared" si="147"/>
        <v>0</v>
      </c>
      <c r="T599" t="str">
        <f t="shared" si="148"/>
        <v/>
      </c>
      <c r="BZ599" t="str">
        <f t="shared" si="149"/>
        <v/>
      </c>
      <c r="CA599" t="str">
        <f t="shared" si="150"/>
        <v/>
      </c>
      <c r="CB599" s="224">
        <v>593</v>
      </c>
      <c r="CC599" s="3" t="str">
        <f>IF('DATA ENTRY'!CK598="","",IF('DATA ENTRY'!B598="","",IF(AND($CD$4='DATA ENTRY'!CK598,$CG$4='DATA ENTRY'!D598),'DATA ENTRY'!B598,"")))</f>
        <v/>
      </c>
      <c r="CD599" s="3" t="str">
        <f>IF('DATA ENTRY'!CK598="","",IF('DATA ENTRY'!C598="","",IF(AND($CD$4='DATA ENTRY'!CK598,$CG$4='DATA ENTRY'!D598),'DATA ENTRY'!C598,"")))</f>
        <v/>
      </c>
      <c r="CE599" s="4" t="str">
        <f>IF('DATA ENTRY'!CK598="","",IF('DATA ENTRY'!I598="","",IF(AND($CD$4='DATA ENTRY'!CK598,$CG$4='DATA ENTRY'!D598),'DATA ENTRY'!I598,"")))</f>
        <v/>
      </c>
      <c r="CF599" s="4" t="str">
        <f>IF('DATA ENTRY'!CK598="","",IF('DATA ENTRY'!CK598="","",IF(AND($CD$4='DATA ENTRY'!CK598,$CG$4='DATA ENTRY'!D598),'DATA ENTRY'!CK598,"")))</f>
        <v/>
      </c>
      <c r="CG599" s="3" t="str">
        <f>IF('DATA ENTRY'!CK598="","",IF('DATA ENTRY'!N598="","",IF(AND($CD$4='DATA ENTRY'!CK598,$CG$4='DATA ENTRY'!D598),'DATA ENTRY'!N598,"")))</f>
        <v/>
      </c>
      <c r="CH599" s="107" t="str">
        <f>IF('DATA ENTRY'!CK598="","",IF('DATA ENTRY'!O598="","",IF(AND($CD$4='DATA ENTRY'!CK598,$CG$4='DATA ENTRY'!D598),'DATA ENTRY'!O598,"")))</f>
        <v/>
      </c>
      <c r="CI599" s="3" t="str">
        <f>IF('DATA ENTRY'!CK598="","",IF('DATA ENTRY'!P598="","",IF(AND($CD$4='DATA ENTRY'!CK598,$CG$4='DATA ENTRY'!D598),'DATA ENTRY'!P598,"")))</f>
        <v/>
      </c>
      <c r="CJ599" s="107" t="str">
        <f>IF('DATA ENTRY'!CK598="","",IF('DATA ENTRY'!Q598="","",IF(AND($CD$4='DATA ENTRY'!CK598,$CG$4='DATA ENTRY'!D598),'DATA ENTRY'!Q598,"")))</f>
        <v/>
      </c>
      <c r="CK599" s="3" t="str">
        <f>IF('DATA ENTRY'!CK598="","",IF('DATA ENTRY'!R598="","",IF(AND($CD$4='DATA ENTRY'!CK598,$CG$4='DATA ENTRY'!D598),'DATA ENTRY'!R598,"")))</f>
        <v/>
      </c>
      <c r="CL599" s="3" t="str">
        <f>IF('DATA ENTRY'!CK598="","",IF('DATA ENTRY'!S598="","",IF(AND($CD$4='DATA ENTRY'!CK598,$CG$4='DATA ENTRY'!D598),'DATA ENTRY'!S598,"")))</f>
        <v/>
      </c>
      <c r="CM599" s="3" t="str">
        <f>IF('DATA ENTRY'!CK598="","",IF('DATA ENTRY'!E598="","",IF(AND($CD$4='DATA ENTRY'!CK598,$CG$4='DATA ENTRY'!D598),'DATA ENTRY'!E598,"")))</f>
        <v/>
      </c>
      <c r="CN599" s="3" t="str">
        <f>IF('DATA ENTRY'!CK598="","",IF('DATA ENTRY'!W598="","",IF(AND($CD$4='DATA ENTRY'!CK598,$CG$4='DATA ENTRY'!D598),'DATA ENTRY'!W598,"")))</f>
        <v/>
      </c>
      <c r="CO599" s="3" t="str">
        <f>IF('DATA ENTRY'!CK598="","",IF('DATA ENTRY'!X598="","",IF(AND($CD$4='DATA ENTRY'!CK598,$CG$4='DATA ENTRY'!D598),'DATA ENTRY'!X598,"")))</f>
        <v/>
      </c>
      <c r="CP599" s="108" t="str">
        <f t="shared" si="151"/>
        <v/>
      </c>
      <c r="CQ599" s="108" t="str">
        <f>IF('DATA ENTRY'!CK598="","",IF('DATA ENTRY'!G598="","",IF(AND($CD$4='DATA ENTRY'!CK598,$CG$4='DATA ENTRY'!D598),'DATA ENTRY'!G598,"")))</f>
        <v/>
      </c>
      <c r="CR599" s="230" t="str">
        <f>IF('DATA ENTRY'!CK598="","",IF('DATA ENTRY'!D598="","",IF(AND($CD$4='DATA ENTRY'!CK598,$CG$4='DATA ENTRY'!D598),'DATA ENTRY'!D598,"")))</f>
        <v/>
      </c>
      <c r="CS599">
        <f t="shared" si="152"/>
        <v>0</v>
      </c>
      <c r="CT599">
        <f t="shared" si="153"/>
        <v>0</v>
      </c>
      <c r="CV599" s="139"/>
      <c r="CX599">
        <f t="shared" si="154"/>
        <v>0</v>
      </c>
      <c r="DB599" t="str">
        <f t="shared" si="161"/>
        <v/>
      </c>
      <c r="DC599" t="str">
        <f t="shared" si="162"/>
        <v/>
      </c>
      <c r="DD599" s="224">
        <v>593</v>
      </c>
      <c r="DE599" s="3" t="str">
        <f>IF('DATA ENTRY'!CK598="","",IF('DATA ENTRY'!B598="","",IF(AND($DF$4='DATA ENTRY'!D598),'DATA ENTRY'!B598,"")))</f>
        <v/>
      </c>
      <c r="DF599" s="3" t="str">
        <f>IF('DATA ENTRY'!CK598="","",IF('DATA ENTRY'!C598="","",IF(AND($DF$4='DATA ENTRY'!D598),'DATA ENTRY'!C598,"")))</f>
        <v/>
      </c>
      <c r="DG599" s="4" t="str">
        <f>IF('DATA ENTRY'!CK598="","",IF('DATA ENTRY'!I598="","",IF(AND($DF$4='DATA ENTRY'!D598),'DATA ENTRY'!I598,"")))</f>
        <v/>
      </c>
      <c r="DH599" s="4" t="str">
        <f>IF('DATA ENTRY'!CK598="","",IF('DATA ENTRY'!CK598="","",IF(AND($DF$4='DATA ENTRY'!D598),'DATA ENTRY'!CK598,"")))</f>
        <v/>
      </c>
      <c r="DI599" s="3" t="str">
        <f>IF('DATA ENTRY'!CK598="","",IF('DATA ENTRY'!N598="","",IF(AND($DF$4='DATA ENTRY'!D598),'DATA ENTRY'!N598,"")))</f>
        <v/>
      </c>
      <c r="DJ599" s="107" t="str">
        <f>IF('DATA ENTRY'!CK598="","",IF('DATA ENTRY'!O598="","",IF(AND($DF$4='DATA ENTRY'!D598),'DATA ENTRY'!O598,"")))</f>
        <v/>
      </c>
      <c r="DK599" s="3" t="str">
        <f>IF('DATA ENTRY'!CK598="","",IF('DATA ENTRY'!P598="","",IF(AND($DF$4='DATA ENTRY'!D598),'DATA ENTRY'!P598,"")))</f>
        <v/>
      </c>
      <c r="DL599" s="107" t="str">
        <f>IF('DATA ENTRY'!CK598="","",IF('DATA ENTRY'!Q598="","",IF(AND($DF$4='DATA ENTRY'!D598),'DATA ENTRY'!Q598,"")))</f>
        <v/>
      </c>
      <c r="DM599" s="3" t="str">
        <f>IF('DATA ENTRY'!CK598="","",IF('DATA ENTRY'!R598="","",IF(AND($DF$4='DATA ENTRY'!D598),'DATA ENTRY'!R598,"")))</f>
        <v/>
      </c>
      <c r="DN599" s="107" t="str">
        <f>IF('DATA ENTRY'!CK598="","",IF('DATA ENTRY'!S598="","",IF(AND($DF$4='DATA ENTRY'!D598),'DATA ENTRY'!S598,"")))</f>
        <v/>
      </c>
      <c r="DO599" s="3" t="str">
        <f>IF('DATA ENTRY'!CK598="","",IF('DATA ENTRY'!E598="","",IF(AND($DF$4='DATA ENTRY'!D598),'DATA ENTRY'!E598,"")))</f>
        <v/>
      </c>
      <c r="DP599" s="3" t="str">
        <f>IF('DATA ENTRY'!CK598="","",IF('DATA ENTRY'!D598="","",IF(AND($DF$4='DATA ENTRY'!D598),'DATA ENTRY'!D598,"")))</f>
        <v/>
      </c>
      <c r="DQ599" s="3" t="str">
        <f>IF('DATA ENTRY'!CK598="","",IF('DATA ENTRY'!W598="","",IF(AND($DF$4='DATA ENTRY'!D598),'DATA ENTRY'!W598,"")))</f>
        <v/>
      </c>
      <c r="DR599" s="3" t="str">
        <f>IF('DATA ENTRY'!CK598="","",IF('DATA ENTRY'!X598="","",IF(AND($DF$4='DATA ENTRY'!D598),'DATA ENTRY'!X598,"")))</f>
        <v/>
      </c>
      <c r="DS599" s="108" t="str">
        <f t="shared" si="155"/>
        <v/>
      </c>
      <c r="DT599" s="108" t="str">
        <f>IF('DATA ENTRY'!CK598="","",IF('DATA ENTRY'!D598="","",IF(AND($DF$4='DATA ENTRY'!D598),'DATA ENTRY'!G598,"")))</f>
        <v/>
      </c>
      <c r="DY599">
        <f t="shared" si="156"/>
        <v>0</v>
      </c>
      <c r="EB599" t="str">
        <f t="shared" si="157"/>
        <v/>
      </c>
      <c r="EC599" t="str">
        <f t="shared" si="158"/>
        <v/>
      </c>
      <c r="ED599" s="224">
        <v>593</v>
      </c>
      <c r="EE599" s="3" t="str">
        <f>IF('DATA ENTRY'!CK598="","",IF('DATA ENTRY'!B598="","",IF(AND($EF$4='DATA ENTRY'!G598,$EH$4='DATA ENTRY'!F598),'DATA ENTRY'!B598,"")))</f>
        <v/>
      </c>
      <c r="EF599" s="3" t="str">
        <f>IF('DATA ENTRY'!CK598="","",IF('DATA ENTRY'!C598="","",IF(AND($EF$4='DATA ENTRY'!G598,$EH$4='DATA ENTRY'!F598),'DATA ENTRY'!C598,"")))</f>
        <v/>
      </c>
      <c r="EG599" s="4" t="str">
        <f>IF('DATA ENTRY'!CK598="","",IF('DATA ENTRY'!I598="","",IF(AND($EF$4='DATA ENTRY'!G598,$EH$4='DATA ENTRY'!F598),'DATA ENTRY'!I598,"")))</f>
        <v/>
      </c>
      <c r="EH599" s="4" t="str">
        <f>IF('DATA ENTRY'!CK598="","",IF('DATA ENTRY'!CK598="","",IF(AND($EF$4='DATA ENTRY'!G598,$EH$4='DATA ENTRY'!F598),'DATA ENTRY'!CK598,"")))</f>
        <v/>
      </c>
      <c r="EI599" s="3" t="str">
        <f>IF('DATA ENTRY'!CK598="","",IF('DATA ENTRY'!N598="","",IF(AND($EF$4='DATA ENTRY'!G598,$EH$4='DATA ENTRY'!F598),'DATA ENTRY'!N598,"")))</f>
        <v/>
      </c>
      <c r="EJ599" s="107" t="str">
        <f>IF('DATA ENTRY'!CK598="","",IF('DATA ENTRY'!O598="","",IF(AND($EF$4='DATA ENTRY'!G598,$EH$4='DATA ENTRY'!F598),'DATA ENTRY'!O598,"")))</f>
        <v/>
      </c>
      <c r="EK599" s="3" t="str">
        <f>IF('DATA ENTRY'!CK598="","",IF('DATA ENTRY'!P598="","",IF(AND($EF$4='DATA ENTRY'!G598,$EH$4='DATA ENTRY'!F598),'DATA ENTRY'!P598,"")))</f>
        <v/>
      </c>
      <c r="EL599" s="107" t="str">
        <f>IF('DATA ENTRY'!CK598="","",IF('DATA ENTRY'!Q598="","",IF(AND($EF$4='DATA ENTRY'!G598,$EH$4='DATA ENTRY'!F598),'DATA ENTRY'!Q598,"")))</f>
        <v/>
      </c>
      <c r="EM599" s="3" t="str">
        <f>IF('DATA ENTRY'!CK598="","",IF('DATA ENTRY'!R598="","",IF(AND($EF$4='DATA ENTRY'!G598,$EH$4='DATA ENTRY'!F598),'DATA ENTRY'!R598,"")))</f>
        <v/>
      </c>
      <c r="EN599" s="107" t="str">
        <f>IF('DATA ENTRY'!CK598="","",IF('DATA ENTRY'!S598="","",IF(AND($EF$4='DATA ENTRY'!G598,$EH$4='DATA ENTRY'!F598),'DATA ENTRY'!S598,"")))</f>
        <v/>
      </c>
      <c r="EO599" s="3" t="str">
        <f>IF('DATA ENTRY'!CK598="","",IF('DATA ENTRY'!E598="","",IF(AND($EF$4='DATA ENTRY'!G598,$EH$4='DATA ENTRY'!F598),'DATA ENTRY'!E598,"")))</f>
        <v/>
      </c>
      <c r="EP599" s="3" t="str">
        <f>IF('DATA ENTRY'!CK598="","",IF('DATA ENTRY'!D598="","",IF(AND($EF$4='DATA ENTRY'!G598,$EH$4='DATA ENTRY'!F598),'DATA ENTRY'!D598,"")))</f>
        <v/>
      </c>
      <c r="EQ599" s="3" t="str">
        <f>IF('DATA ENTRY'!CK598="","",IF('DATA ENTRY'!W598="","",IF(AND($EF$4='DATA ENTRY'!G598,$EH$4='DATA ENTRY'!F598),'DATA ENTRY'!W598,"")))</f>
        <v/>
      </c>
      <c r="ER599" s="3" t="str">
        <f>IF('DATA ENTRY'!CK598="","",IF('DATA ENTRY'!X598="","",IF(AND($EF$4='DATA ENTRY'!G598,$EH$4='DATA ENTRY'!F598),'DATA ENTRY'!X598,"")))</f>
        <v/>
      </c>
      <c r="ES599" s="108" t="str">
        <f t="shared" si="159"/>
        <v/>
      </c>
      <c r="ET599" s="108" t="str">
        <f>IF('DATA ENTRY'!CK598="","",IF('DATA ENTRY'!D598="","",IF(AND($EF$4='DATA ENTRY'!G598,$EH$4='DATA ENTRY'!F598),'DATA ENTRY'!G598,"")))</f>
        <v/>
      </c>
      <c r="EY599">
        <f t="shared" si="160"/>
        <v>0</v>
      </c>
    </row>
    <row r="600" spans="1:155">
      <c r="A600" t="str">
        <f>IF(S600=0,"",1+(MAX($A$7:A599)))</f>
        <v/>
      </c>
      <c r="B600" s="224">
        <v>594</v>
      </c>
      <c r="C600" s="3" t="str">
        <f>IF('DATA ENTRY'!CK599="","",IF('DATA ENTRY'!B599="","",IF($D$4="All Post",'DATA ENTRY'!B599,IF(AND($D$4='DATA ENTRY'!CK599),'DATA ENTRY'!B599,""))))</f>
        <v/>
      </c>
      <c r="D600" s="3" t="str">
        <f>IF('DATA ENTRY'!CK599="","",IF('DATA ENTRY'!C599="","",IF($D$4="All Post",'DATA ENTRY'!C599,IF(AND($D$4='DATA ENTRY'!CK599),'DATA ENTRY'!C599,""))))</f>
        <v/>
      </c>
      <c r="E600" s="4" t="str">
        <f>IF('DATA ENTRY'!CK599="","",IF('DATA ENTRY'!I599="","",IF($D$4="All Post",'DATA ENTRY'!I599,IF(AND($D$4='DATA ENTRY'!CK599),'DATA ENTRY'!I599,""))))</f>
        <v/>
      </c>
      <c r="F600" s="4" t="str">
        <f>IF('DATA ENTRY'!CK599="","",IF('DATA ENTRY'!CK599="","",IF($D$4="All Post",'DATA ENTRY'!CK599,IF(AND($D$4='DATA ENTRY'!CK599),'DATA ENTRY'!CK599,""))))</f>
        <v/>
      </c>
      <c r="G600" s="3" t="str">
        <f>IF('DATA ENTRY'!CK599="","",IF('DATA ENTRY'!N599="","",IF($D$4="All Post",'DATA ENTRY'!N599,IF(AND($D$4='DATA ENTRY'!CK599),'DATA ENTRY'!N599,""))))</f>
        <v/>
      </c>
      <c r="H600" s="107" t="str">
        <f>IF('DATA ENTRY'!CK599="","",IF('DATA ENTRY'!O599="","",IF($D$4="All Post",'DATA ENTRY'!O599,IF(AND($D$4='DATA ENTRY'!CK599),'DATA ENTRY'!O599,""))))</f>
        <v/>
      </c>
      <c r="I600" s="3" t="str">
        <f>IF('DATA ENTRY'!CK599="","",IF('DATA ENTRY'!P599="","",IF($D$4="All Post",'DATA ENTRY'!P599,IF(AND($D$4='DATA ENTRY'!CK599),'DATA ENTRY'!P599,""))))</f>
        <v/>
      </c>
      <c r="J600" s="107" t="str">
        <f>IF('DATA ENTRY'!CK599="","",IF('DATA ENTRY'!Q599="","",IF($D$4="All Post",'DATA ENTRY'!Q599,IF(AND($D$4='DATA ENTRY'!CK599),'DATA ENTRY'!Q599,""))))</f>
        <v/>
      </c>
      <c r="K600" s="3" t="str">
        <f>IF('DATA ENTRY'!CK599="","",IF('DATA ENTRY'!R599="","",IF($D$4="All Post",'DATA ENTRY'!R599,IF(AND($D$4='DATA ENTRY'!CK599),'DATA ENTRY'!R599,""))))</f>
        <v/>
      </c>
      <c r="L600" s="3" t="str">
        <f>IF('DATA ENTRY'!CK599="","",IF('DATA ENTRY'!S599="","",IF($D$4="All Post",'DATA ENTRY'!S599,IF(AND($D$4='DATA ENTRY'!CK599),'DATA ENTRY'!S599,""))))</f>
        <v/>
      </c>
      <c r="M600" s="3" t="str">
        <f>IF('DATA ENTRY'!CK599="","",IF('DATA ENTRY'!E599="","",IF($D$4="All Post",'DATA ENTRY'!E599,IF(AND($D$4='DATA ENTRY'!CK599),'DATA ENTRY'!E599,""))))</f>
        <v/>
      </c>
      <c r="N600" s="3" t="str">
        <f>IF('DATA ENTRY'!CK599="","",IF('DATA ENTRY'!W599="","",IF($D$4="All Post",'DATA ENTRY'!W599,IF(AND($D$4='DATA ENTRY'!CK599),'DATA ENTRY'!W599,""))))</f>
        <v/>
      </c>
      <c r="O600" s="3" t="str">
        <f>IF('DATA ENTRY'!CK599="","",IF('DATA ENTRY'!X599="","",IF($D$4="All Post",'DATA ENTRY'!X599,IF(AND($D$4='DATA ENTRY'!CK599),'DATA ENTRY'!X599,""))))</f>
        <v/>
      </c>
      <c r="P600" s="3" t="str">
        <f>IF('DATA ENTRY'!CK599="","",IF('DATA ENTRY'!G599="","",IF($D$4="All Post",'DATA ENTRY'!G599,IF(AND($D$4='DATA ENTRY'!CK599),'DATA ENTRY'!G599,""))))</f>
        <v/>
      </c>
      <c r="S600">
        <f t="shared" si="147"/>
        <v>0</v>
      </c>
      <c r="T600" t="str">
        <f t="shared" si="148"/>
        <v/>
      </c>
      <c r="BZ600" t="str">
        <f t="shared" si="149"/>
        <v/>
      </c>
      <c r="CA600" t="str">
        <f t="shared" si="150"/>
        <v/>
      </c>
      <c r="CB600" s="224">
        <v>594</v>
      </c>
      <c r="CC600" s="3" t="str">
        <f>IF('DATA ENTRY'!CK599="","",IF('DATA ENTRY'!B599="","",IF(AND($CD$4='DATA ENTRY'!CK599,$CG$4='DATA ENTRY'!D599),'DATA ENTRY'!B599,"")))</f>
        <v/>
      </c>
      <c r="CD600" s="3" t="str">
        <f>IF('DATA ENTRY'!CK599="","",IF('DATA ENTRY'!C599="","",IF(AND($CD$4='DATA ENTRY'!CK599,$CG$4='DATA ENTRY'!D599),'DATA ENTRY'!C599,"")))</f>
        <v/>
      </c>
      <c r="CE600" s="4" t="str">
        <f>IF('DATA ENTRY'!CK599="","",IF('DATA ENTRY'!I599="","",IF(AND($CD$4='DATA ENTRY'!CK599,$CG$4='DATA ENTRY'!D599),'DATA ENTRY'!I599,"")))</f>
        <v/>
      </c>
      <c r="CF600" s="4" t="str">
        <f>IF('DATA ENTRY'!CK599="","",IF('DATA ENTRY'!CK599="","",IF(AND($CD$4='DATA ENTRY'!CK599,$CG$4='DATA ENTRY'!D599),'DATA ENTRY'!CK599,"")))</f>
        <v/>
      </c>
      <c r="CG600" s="3" t="str">
        <f>IF('DATA ENTRY'!CK599="","",IF('DATA ENTRY'!N599="","",IF(AND($CD$4='DATA ENTRY'!CK599,$CG$4='DATA ENTRY'!D599),'DATA ENTRY'!N599,"")))</f>
        <v/>
      </c>
      <c r="CH600" s="107" t="str">
        <f>IF('DATA ENTRY'!CK599="","",IF('DATA ENTRY'!O599="","",IF(AND($CD$4='DATA ENTRY'!CK599,$CG$4='DATA ENTRY'!D599),'DATA ENTRY'!O599,"")))</f>
        <v/>
      </c>
      <c r="CI600" s="3" t="str">
        <f>IF('DATA ENTRY'!CK599="","",IF('DATA ENTRY'!P599="","",IF(AND($CD$4='DATA ENTRY'!CK599,$CG$4='DATA ENTRY'!D599),'DATA ENTRY'!P599,"")))</f>
        <v/>
      </c>
      <c r="CJ600" s="107" t="str">
        <f>IF('DATA ENTRY'!CK599="","",IF('DATA ENTRY'!Q599="","",IF(AND($CD$4='DATA ENTRY'!CK599,$CG$4='DATA ENTRY'!D599),'DATA ENTRY'!Q599,"")))</f>
        <v/>
      </c>
      <c r="CK600" s="3" t="str">
        <f>IF('DATA ENTRY'!CK599="","",IF('DATA ENTRY'!R599="","",IF(AND($CD$4='DATA ENTRY'!CK599,$CG$4='DATA ENTRY'!D599),'DATA ENTRY'!R599,"")))</f>
        <v/>
      </c>
      <c r="CL600" s="3" t="str">
        <f>IF('DATA ENTRY'!CK599="","",IF('DATA ENTRY'!S599="","",IF(AND($CD$4='DATA ENTRY'!CK599,$CG$4='DATA ENTRY'!D599),'DATA ENTRY'!S599,"")))</f>
        <v/>
      </c>
      <c r="CM600" s="3" t="str">
        <f>IF('DATA ENTRY'!CK599="","",IF('DATA ENTRY'!E599="","",IF(AND($CD$4='DATA ENTRY'!CK599,$CG$4='DATA ENTRY'!D599),'DATA ENTRY'!E599,"")))</f>
        <v/>
      </c>
      <c r="CN600" s="3" t="str">
        <f>IF('DATA ENTRY'!CK599="","",IF('DATA ENTRY'!W599="","",IF(AND($CD$4='DATA ENTRY'!CK599,$CG$4='DATA ENTRY'!D599),'DATA ENTRY'!W599,"")))</f>
        <v/>
      </c>
      <c r="CO600" s="3" t="str">
        <f>IF('DATA ENTRY'!CK599="","",IF('DATA ENTRY'!X599="","",IF(AND($CD$4='DATA ENTRY'!CK599,$CG$4='DATA ENTRY'!D599),'DATA ENTRY'!X599,"")))</f>
        <v/>
      </c>
      <c r="CP600" s="108" t="str">
        <f t="shared" si="151"/>
        <v/>
      </c>
      <c r="CQ600" s="108" t="str">
        <f>IF('DATA ENTRY'!CK599="","",IF('DATA ENTRY'!G599="","",IF(AND($CD$4='DATA ENTRY'!CK599,$CG$4='DATA ENTRY'!D599),'DATA ENTRY'!G599,"")))</f>
        <v/>
      </c>
      <c r="CR600" s="230" t="str">
        <f>IF('DATA ENTRY'!CK599="","",IF('DATA ENTRY'!D599="","",IF(AND($CD$4='DATA ENTRY'!CK599,$CG$4='DATA ENTRY'!D599),'DATA ENTRY'!D599,"")))</f>
        <v/>
      </c>
      <c r="CS600">
        <f t="shared" si="152"/>
        <v>0</v>
      </c>
      <c r="CT600">
        <f t="shared" si="153"/>
        <v>0</v>
      </c>
      <c r="CV600" s="139"/>
      <c r="CX600">
        <f t="shared" si="154"/>
        <v>0</v>
      </c>
      <c r="DB600" t="str">
        <f t="shared" si="161"/>
        <v/>
      </c>
      <c r="DC600" t="str">
        <f t="shared" si="162"/>
        <v/>
      </c>
      <c r="DD600" s="224">
        <v>594</v>
      </c>
      <c r="DE600" s="3" t="str">
        <f>IF('DATA ENTRY'!CK599="","",IF('DATA ENTRY'!B599="","",IF(AND($DF$4='DATA ENTRY'!D599),'DATA ENTRY'!B599,"")))</f>
        <v/>
      </c>
      <c r="DF600" s="3" t="str">
        <f>IF('DATA ENTRY'!CK599="","",IF('DATA ENTRY'!C599="","",IF(AND($DF$4='DATA ENTRY'!D599),'DATA ENTRY'!C599,"")))</f>
        <v/>
      </c>
      <c r="DG600" s="4" t="str">
        <f>IF('DATA ENTRY'!CK599="","",IF('DATA ENTRY'!I599="","",IF(AND($DF$4='DATA ENTRY'!D599),'DATA ENTRY'!I599,"")))</f>
        <v/>
      </c>
      <c r="DH600" s="4" t="str">
        <f>IF('DATA ENTRY'!CK599="","",IF('DATA ENTRY'!CK599="","",IF(AND($DF$4='DATA ENTRY'!D599),'DATA ENTRY'!CK599,"")))</f>
        <v/>
      </c>
      <c r="DI600" s="3" t="str">
        <f>IF('DATA ENTRY'!CK599="","",IF('DATA ENTRY'!N599="","",IF(AND($DF$4='DATA ENTRY'!D599),'DATA ENTRY'!N599,"")))</f>
        <v/>
      </c>
      <c r="DJ600" s="107" t="str">
        <f>IF('DATA ENTRY'!CK599="","",IF('DATA ENTRY'!O599="","",IF(AND($DF$4='DATA ENTRY'!D599),'DATA ENTRY'!O599,"")))</f>
        <v/>
      </c>
      <c r="DK600" s="3" t="str">
        <f>IF('DATA ENTRY'!CK599="","",IF('DATA ENTRY'!P599="","",IF(AND($DF$4='DATA ENTRY'!D599),'DATA ENTRY'!P599,"")))</f>
        <v/>
      </c>
      <c r="DL600" s="107" t="str">
        <f>IF('DATA ENTRY'!CK599="","",IF('DATA ENTRY'!Q599="","",IF(AND($DF$4='DATA ENTRY'!D599),'DATA ENTRY'!Q599,"")))</f>
        <v/>
      </c>
      <c r="DM600" s="3" t="str">
        <f>IF('DATA ENTRY'!CK599="","",IF('DATA ENTRY'!R599="","",IF(AND($DF$4='DATA ENTRY'!D599),'DATA ENTRY'!R599,"")))</f>
        <v/>
      </c>
      <c r="DN600" s="107" t="str">
        <f>IF('DATA ENTRY'!CK599="","",IF('DATA ENTRY'!S599="","",IF(AND($DF$4='DATA ENTRY'!D599),'DATA ENTRY'!S599,"")))</f>
        <v/>
      </c>
      <c r="DO600" s="3" t="str">
        <f>IF('DATA ENTRY'!CK599="","",IF('DATA ENTRY'!E599="","",IF(AND($DF$4='DATA ENTRY'!D599),'DATA ENTRY'!E599,"")))</f>
        <v/>
      </c>
      <c r="DP600" s="3" t="str">
        <f>IF('DATA ENTRY'!CK599="","",IF('DATA ENTRY'!D599="","",IF(AND($DF$4='DATA ENTRY'!D599),'DATA ENTRY'!D599,"")))</f>
        <v/>
      </c>
      <c r="DQ600" s="3" t="str">
        <f>IF('DATA ENTRY'!CK599="","",IF('DATA ENTRY'!W599="","",IF(AND($DF$4='DATA ENTRY'!D599),'DATA ENTRY'!W599,"")))</f>
        <v/>
      </c>
      <c r="DR600" s="3" t="str">
        <f>IF('DATA ENTRY'!CK599="","",IF('DATA ENTRY'!X599="","",IF(AND($DF$4='DATA ENTRY'!D599),'DATA ENTRY'!X599,"")))</f>
        <v/>
      </c>
      <c r="DS600" s="108" t="str">
        <f t="shared" si="155"/>
        <v/>
      </c>
      <c r="DT600" s="108" t="str">
        <f>IF('DATA ENTRY'!CK599="","",IF('DATA ENTRY'!D599="","",IF(AND($DF$4='DATA ENTRY'!D599),'DATA ENTRY'!G599,"")))</f>
        <v/>
      </c>
      <c r="DY600">
        <f t="shared" si="156"/>
        <v>0</v>
      </c>
      <c r="EB600" t="str">
        <f t="shared" si="157"/>
        <v/>
      </c>
      <c r="EC600" t="str">
        <f t="shared" si="158"/>
        <v/>
      </c>
      <c r="ED600" s="224">
        <v>594</v>
      </c>
      <c r="EE600" s="3" t="str">
        <f>IF('DATA ENTRY'!CK599="","",IF('DATA ENTRY'!B599="","",IF(AND($EF$4='DATA ENTRY'!G599,$EH$4='DATA ENTRY'!F599),'DATA ENTRY'!B599,"")))</f>
        <v/>
      </c>
      <c r="EF600" s="3" t="str">
        <f>IF('DATA ENTRY'!CK599="","",IF('DATA ENTRY'!C599="","",IF(AND($EF$4='DATA ENTRY'!G599,$EH$4='DATA ENTRY'!F599),'DATA ENTRY'!C599,"")))</f>
        <v/>
      </c>
      <c r="EG600" s="4" t="str">
        <f>IF('DATA ENTRY'!CK599="","",IF('DATA ENTRY'!I599="","",IF(AND($EF$4='DATA ENTRY'!G599,$EH$4='DATA ENTRY'!F599),'DATA ENTRY'!I599,"")))</f>
        <v/>
      </c>
      <c r="EH600" s="4" t="str">
        <f>IF('DATA ENTRY'!CK599="","",IF('DATA ENTRY'!CK599="","",IF(AND($EF$4='DATA ENTRY'!G599,$EH$4='DATA ENTRY'!F599),'DATA ENTRY'!CK599,"")))</f>
        <v/>
      </c>
      <c r="EI600" s="3" t="str">
        <f>IF('DATA ENTRY'!CK599="","",IF('DATA ENTRY'!N599="","",IF(AND($EF$4='DATA ENTRY'!G599,$EH$4='DATA ENTRY'!F599),'DATA ENTRY'!N599,"")))</f>
        <v/>
      </c>
      <c r="EJ600" s="107" t="str">
        <f>IF('DATA ENTRY'!CK599="","",IF('DATA ENTRY'!O599="","",IF(AND($EF$4='DATA ENTRY'!G599,$EH$4='DATA ENTRY'!F599),'DATA ENTRY'!O599,"")))</f>
        <v/>
      </c>
      <c r="EK600" s="3" t="str">
        <f>IF('DATA ENTRY'!CK599="","",IF('DATA ENTRY'!P599="","",IF(AND($EF$4='DATA ENTRY'!G599,$EH$4='DATA ENTRY'!F599),'DATA ENTRY'!P599,"")))</f>
        <v/>
      </c>
      <c r="EL600" s="107" t="str">
        <f>IF('DATA ENTRY'!CK599="","",IF('DATA ENTRY'!Q599="","",IF(AND($EF$4='DATA ENTRY'!G599,$EH$4='DATA ENTRY'!F599),'DATA ENTRY'!Q599,"")))</f>
        <v/>
      </c>
      <c r="EM600" s="3" t="str">
        <f>IF('DATA ENTRY'!CK599="","",IF('DATA ENTRY'!R599="","",IF(AND($EF$4='DATA ENTRY'!G599,$EH$4='DATA ENTRY'!F599),'DATA ENTRY'!R599,"")))</f>
        <v/>
      </c>
      <c r="EN600" s="107" t="str">
        <f>IF('DATA ENTRY'!CK599="","",IF('DATA ENTRY'!S599="","",IF(AND($EF$4='DATA ENTRY'!G599,$EH$4='DATA ENTRY'!F599),'DATA ENTRY'!S599,"")))</f>
        <v/>
      </c>
      <c r="EO600" s="3" t="str">
        <f>IF('DATA ENTRY'!CK599="","",IF('DATA ENTRY'!E599="","",IF(AND($EF$4='DATA ENTRY'!G599,$EH$4='DATA ENTRY'!F599),'DATA ENTRY'!E599,"")))</f>
        <v/>
      </c>
      <c r="EP600" s="3" t="str">
        <f>IF('DATA ENTRY'!CK599="","",IF('DATA ENTRY'!D599="","",IF(AND($EF$4='DATA ENTRY'!G599,$EH$4='DATA ENTRY'!F599),'DATA ENTRY'!D599,"")))</f>
        <v/>
      </c>
      <c r="EQ600" s="3" t="str">
        <f>IF('DATA ENTRY'!CK599="","",IF('DATA ENTRY'!W599="","",IF(AND($EF$4='DATA ENTRY'!G599,$EH$4='DATA ENTRY'!F599),'DATA ENTRY'!W599,"")))</f>
        <v/>
      </c>
      <c r="ER600" s="3" t="str">
        <f>IF('DATA ENTRY'!CK599="","",IF('DATA ENTRY'!X599="","",IF(AND($EF$4='DATA ENTRY'!G599,$EH$4='DATA ENTRY'!F599),'DATA ENTRY'!X599,"")))</f>
        <v/>
      </c>
      <c r="ES600" s="108" t="str">
        <f t="shared" si="159"/>
        <v/>
      </c>
      <c r="ET600" s="108" t="str">
        <f>IF('DATA ENTRY'!CK599="","",IF('DATA ENTRY'!D599="","",IF(AND($EF$4='DATA ENTRY'!G599,$EH$4='DATA ENTRY'!F599),'DATA ENTRY'!G599,"")))</f>
        <v/>
      </c>
      <c r="EY600">
        <f t="shared" si="160"/>
        <v>0</v>
      </c>
    </row>
    <row r="601" spans="1:155">
      <c r="A601" t="str">
        <f>IF(S601=0,"",1+(MAX($A$7:A600)))</f>
        <v/>
      </c>
      <c r="B601" s="224">
        <v>595</v>
      </c>
      <c r="C601" s="3" t="str">
        <f>IF('DATA ENTRY'!CK600="","",IF('DATA ENTRY'!B600="","",IF($D$4="All Post",'DATA ENTRY'!B600,IF(AND($D$4='DATA ENTRY'!CK600),'DATA ENTRY'!B600,""))))</f>
        <v/>
      </c>
      <c r="D601" s="3" t="str">
        <f>IF('DATA ENTRY'!CK600="","",IF('DATA ENTRY'!C600="","",IF($D$4="All Post",'DATA ENTRY'!C600,IF(AND($D$4='DATA ENTRY'!CK600),'DATA ENTRY'!C600,""))))</f>
        <v/>
      </c>
      <c r="E601" s="4" t="str">
        <f>IF('DATA ENTRY'!CK600="","",IF('DATA ENTRY'!I600="","",IF($D$4="All Post",'DATA ENTRY'!I600,IF(AND($D$4='DATA ENTRY'!CK600),'DATA ENTRY'!I600,""))))</f>
        <v/>
      </c>
      <c r="F601" s="4" t="str">
        <f>IF('DATA ENTRY'!CK600="","",IF('DATA ENTRY'!CK600="","",IF($D$4="All Post",'DATA ENTRY'!CK600,IF(AND($D$4='DATA ENTRY'!CK600),'DATA ENTRY'!CK600,""))))</f>
        <v/>
      </c>
      <c r="G601" s="3" t="str">
        <f>IF('DATA ENTRY'!CK600="","",IF('DATA ENTRY'!N600="","",IF($D$4="All Post",'DATA ENTRY'!N600,IF(AND($D$4='DATA ENTRY'!CK600),'DATA ENTRY'!N600,""))))</f>
        <v/>
      </c>
      <c r="H601" s="107" t="str">
        <f>IF('DATA ENTRY'!CK600="","",IF('DATA ENTRY'!O600="","",IF($D$4="All Post",'DATA ENTRY'!O600,IF(AND($D$4='DATA ENTRY'!CK600),'DATA ENTRY'!O600,""))))</f>
        <v/>
      </c>
      <c r="I601" s="3" t="str">
        <f>IF('DATA ENTRY'!CK600="","",IF('DATA ENTRY'!P600="","",IF($D$4="All Post",'DATA ENTRY'!P600,IF(AND($D$4='DATA ENTRY'!CK600),'DATA ENTRY'!P600,""))))</f>
        <v/>
      </c>
      <c r="J601" s="107" t="str">
        <f>IF('DATA ENTRY'!CK600="","",IF('DATA ENTRY'!Q600="","",IF($D$4="All Post",'DATA ENTRY'!Q600,IF(AND($D$4='DATA ENTRY'!CK600),'DATA ENTRY'!Q600,""))))</f>
        <v/>
      </c>
      <c r="K601" s="3" t="str">
        <f>IF('DATA ENTRY'!CK600="","",IF('DATA ENTRY'!R600="","",IF($D$4="All Post",'DATA ENTRY'!R600,IF(AND($D$4='DATA ENTRY'!CK600),'DATA ENTRY'!R600,""))))</f>
        <v/>
      </c>
      <c r="L601" s="3" t="str">
        <f>IF('DATA ENTRY'!CK600="","",IF('DATA ENTRY'!S600="","",IF($D$4="All Post",'DATA ENTRY'!S600,IF(AND($D$4='DATA ENTRY'!CK600),'DATA ENTRY'!S600,""))))</f>
        <v/>
      </c>
      <c r="M601" s="3" t="str">
        <f>IF('DATA ENTRY'!CK600="","",IF('DATA ENTRY'!E600="","",IF($D$4="All Post",'DATA ENTRY'!E600,IF(AND($D$4='DATA ENTRY'!CK600),'DATA ENTRY'!E600,""))))</f>
        <v/>
      </c>
      <c r="N601" s="3" t="str">
        <f>IF('DATA ENTRY'!CK600="","",IF('DATA ENTRY'!W600="","",IF($D$4="All Post",'DATA ENTRY'!W600,IF(AND($D$4='DATA ENTRY'!CK600),'DATA ENTRY'!W600,""))))</f>
        <v/>
      </c>
      <c r="O601" s="3" t="str">
        <f>IF('DATA ENTRY'!CK600="","",IF('DATA ENTRY'!X600="","",IF($D$4="All Post",'DATA ENTRY'!X600,IF(AND($D$4='DATA ENTRY'!CK600),'DATA ENTRY'!X600,""))))</f>
        <v/>
      </c>
      <c r="P601" s="3" t="str">
        <f>IF('DATA ENTRY'!CK600="","",IF('DATA ENTRY'!G600="","",IF($D$4="All Post",'DATA ENTRY'!G600,IF(AND($D$4='DATA ENTRY'!CK600),'DATA ENTRY'!G600,""))))</f>
        <v/>
      </c>
      <c r="S601">
        <f t="shared" si="147"/>
        <v>0</v>
      </c>
      <c r="T601" t="str">
        <f t="shared" si="148"/>
        <v/>
      </c>
      <c r="BZ601" t="str">
        <f t="shared" si="149"/>
        <v/>
      </c>
      <c r="CA601" t="str">
        <f t="shared" si="150"/>
        <v/>
      </c>
      <c r="CB601" s="224">
        <v>595</v>
      </c>
      <c r="CC601" s="3" t="str">
        <f>IF('DATA ENTRY'!CK600="","",IF('DATA ENTRY'!B600="","",IF(AND($CD$4='DATA ENTRY'!CK600,$CG$4='DATA ENTRY'!D600),'DATA ENTRY'!B600,"")))</f>
        <v/>
      </c>
      <c r="CD601" s="3" t="str">
        <f>IF('DATA ENTRY'!CK600="","",IF('DATA ENTRY'!C600="","",IF(AND($CD$4='DATA ENTRY'!CK600,$CG$4='DATA ENTRY'!D600),'DATA ENTRY'!C600,"")))</f>
        <v/>
      </c>
      <c r="CE601" s="4" t="str">
        <f>IF('DATA ENTRY'!CK600="","",IF('DATA ENTRY'!I600="","",IF(AND($CD$4='DATA ENTRY'!CK600,$CG$4='DATA ENTRY'!D600),'DATA ENTRY'!I600,"")))</f>
        <v/>
      </c>
      <c r="CF601" s="4" t="str">
        <f>IF('DATA ENTRY'!CK600="","",IF('DATA ENTRY'!CK600="","",IF(AND($CD$4='DATA ENTRY'!CK600,$CG$4='DATA ENTRY'!D600),'DATA ENTRY'!CK600,"")))</f>
        <v/>
      </c>
      <c r="CG601" s="3" t="str">
        <f>IF('DATA ENTRY'!CK600="","",IF('DATA ENTRY'!N600="","",IF(AND($CD$4='DATA ENTRY'!CK600,$CG$4='DATA ENTRY'!D600),'DATA ENTRY'!N600,"")))</f>
        <v/>
      </c>
      <c r="CH601" s="107" t="str">
        <f>IF('DATA ENTRY'!CK600="","",IF('DATA ENTRY'!O600="","",IF(AND($CD$4='DATA ENTRY'!CK600,$CG$4='DATA ENTRY'!D600),'DATA ENTRY'!O600,"")))</f>
        <v/>
      </c>
      <c r="CI601" s="3" t="str">
        <f>IF('DATA ENTRY'!CK600="","",IF('DATA ENTRY'!P600="","",IF(AND($CD$4='DATA ENTRY'!CK600,$CG$4='DATA ENTRY'!D600),'DATA ENTRY'!P600,"")))</f>
        <v/>
      </c>
      <c r="CJ601" s="107" t="str">
        <f>IF('DATA ENTRY'!CK600="","",IF('DATA ENTRY'!Q600="","",IF(AND($CD$4='DATA ENTRY'!CK600,$CG$4='DATA ENTRY'!D600),'DATA ENTRY'!Q600,"")))</f>
        <v/>
      </c>
      <c r="CK601" s="3" t="str">
        <f>IF('DATA ENTRY'!CK600="","",IF('DATA ENTRY'!R600="","",IF(AND($CD$4='DATA ENTRY'!CK600,$CG$4='DATA ENTRY'!D600),'DATA ENTRY'!R600,"")))</f>
        <v/>
      </c>
      <c r="CL601" s="3" t="str">
        <f>IF('DATA ENTRY'!CK600="","",IF('DATA ENTRY'!S600="","",IF(AND($CD$4='DATA ENTRY'!CK600,$CG$4='DATA ENTRY'!D600),'DATA ENTRY'!S600,"")))</f>
        <v/>
      </c>
      <c r="CM601" s="3" t="str">
        <f>IF('DATA ENTRY'!CK600="","",IF('DATA ENTRY'!E600="","",IF(AND($CD$4='DATA ENTRY'!CK600,$CG$4='DATA ENTRY'!D600),'DATA ENTRY'!E600,"")))</f>
        <v/>
      </c>
      <c r="CN601" s="3" t="str">
        <f>IF('DATA ENTRY'!CK600="","",IF('DATA ENTRY'!W600="","",IF(AND($CD$4='DATA ENTRY'!CK600,$CG$4='DATA ENTRY'!D600),'DATA ENTRY'!W600,"")))</f>
        <v/>
      </c>
      <c r="CO601" s="3" t="str">
        <f>IF('DATA ENTRY'!CK600="","",IF('DATA ENTRY'!X600="","",IF(AND($CD$4='DATA ENTRY'!CK600,$CG$4='DATA ENTRY'!D600),'DATA ENTRY'!X600,"")))</f>
        <v/>
      </c>
      <c r="CP601" s="108" t="str">
        <f t="shared" si="151"/>
        <v/>
      </c>
      <c r="CQ601" s="108" t="str">
        <f>IF('DATA ENTRY'!CK600="","",IF('DATA ENTRY'!G600="","",IF(AND($CD$4='DATA ENTRY'!CK600,$CG$4='DATA ENTRY'!D600),'DATA ENTRY'!G600,"")))</f>
        <v/>
      </c>
      <c r="CR601" s="230" t="str">
        <f>IF('DATA ENTRY'!CK600="","",IF('DATA ENTRY'!D600="","",IF(AND($CD$4='DATA ENTRY'!CK600,$CG$4='DATA ENTRY'!D600),'DATA ENTRY'!D600,"")))</f>
        <v/>
      </c>
      <c r="CS601">
        <f t="shared" si="152"/>
        <v>0</v>
      </c>
      <c r="CT601">
        <f t="shared" si="153"/>
        <v>0</v>
      </c>
      <c r="CV601" s="139"/>
      <c r="CX601">
        <f t="shared" si="154"/>
        <v>0</v>
      </c>
      <c r="DB601" t="str">
        <f t="shared" si="161"/>
        <v/>
      </c>
      <c r="DC601" t="str">
        <f t="shared" si="162"/>
        <v/>
      </c>
      <c r="DD601" s="224">
        <v>595</v>
      </c>
      <c r="DE601" s="3" t="str">
        <f>IF('DATA ENTRY'!CK600="","",IF('DATA ENTRY'!B600="","",IF(AND($DF$4='DATA ENTRY'!D600),'DATA ENTRY'!B600,"")))</f>
        <v/>
      </c>
      <c r="DF601" s="3" t="str">
        <f>IF('DATA ENTRY'!CK600="","",IF('DATA ENTRY'!C600="","",IF(AND($DF$4='DATA ENTRY'!D600),'DATA ENTRY'!C600,"")))</f>
        <v/>
      </c>
      <c r="DG601" s="4" t="str">
        <f>IF('DATA ENTRY'!CK600="","",IF('DATA ENTRY'!I600="","",IF(AND($DF$4='DATA ENTRY'!D600),'DATA ENTRY'!I600,"")))</f>
        <v/>
      </c>
      <c r="DH601" s="4" t="str">
        <f>IF('DATA ENTRY'!CK600="","",IF('DATA ENTRY'!CK600="","",IF(AND($DF$4='DATA ENTRY'!D600),'DATA ENTRY'!CK600,"")))</f>
        <v/>
      </c>
      <c r="DI601" s="3" t="str">
        <f>IF('DATA ENTRY'!CK600="","",IF('DATA ENTRY'!N600="","",IF(AND($DF$4='DATA ENTRY'!D600),'DATA ENTRY'!N600,"")))</f>
        <v/>
      </c>
      <c r="DJ601" s="107" t="str">
        <f>IF('DATA ENTRY'!CK600="","",IF('DATA ENTRY'!O600="","",IF(AND($DF$4='DATA ENTRY'!D600),'DATA ENTRY'!O600,"")))</f>
        <v/>
      </c>
      <c r="DK601" s="3" t="str">
        <f>IF('DATA ENTRY'!CK600="","",IF('DATA ENTRY'!P600="","",IF(AND($DF$4='DATA ENTRY'!D600),'DATA ENTRY'!P600,"")))</f>
        <v/>
      </c>
      <c r="DL601" s="107" t="str">
        <f>IF('DATA ENTRY'!CK600="","",IF('DATA ENTRY'!Q600="","",IF(AND($DF$4='DATA ENTRY'!D600),'DATA ENTRY'!Q600,"")))</f>
        <v/>
      </c>
      <c r="DM601" s="3" t="str">
        <f>IF('DATA ENTRY'!CK600="","",IF('DATA ENTRY'!R600="","",IF(AND($DF$4='DATA ENTRY'!D600),'DATA ENTRY'!R600,"")))</f>
        <v/>
      </c>
      <c r="DN601" s="107" t="str">
        <f>IF('DATA ENTRY'!CK600="","",IF('DATA ENTRY'!S600="","",IF(AND($DF$4='DATA ENTRY'!D600),'DATA ENTRY'!S600,"")))</f>
        <v/>
      </c>
      <c r="DO601" s="3" t="str">
        <f>IF('DATA ENTRY'!CK600="","",IF('DATA ENTRY'!E600="","",IF(AND($DF$4='DATA ENTRY'!D600),'DATA ENTRY'!E600,"")))</f>
        <v/>
      </c>
      <c r="DP601" s="3" t="str">
        <f>IF('DATA ENTRY'!CK600="","",IF('DATA ENTRY'!D600="","",IF(AND($DF$4='DATA ENTRY'!D600),'DATA ENTRY'!D600,"")))</f>
        <v/>
      </c>
      <c r="DQ601" s="3" t="str">
        <f>IF('DATA ENTRY'!CK600="","",IF('DATA ENTRY'!W600="","",IF(AND($DF$4='DATA ENTRY'!D600),'DATA ENTRY'!W600,"")))</f>
        <v/>
      </c>
      <c r="DR601" s="3" t="str">
        <f>IF('DATA ENTRY'!CK600="","",IF('DATA ENTRY'!X600="","",IF(AND($DF$4='DATA ENTRY'!D600),'DATA ENTRY'!X600,"")))</f>
        <v/>
      </c>
      <c r="DS601" s="108" t="str">
        <f t="shared" si="155"/>
        <v/>
      </c>
      <c r="DT601" s="108" t="str">
        <f>IF('DATA ENTRY'!CK600="","",IF('DATA ENTRY'!D600="","",IF(AND($DF$4='DATA ENTRY'!D600),'DATA ENTRY'!G600,"")))</f>
        <v/>
      </c>
      <c r="DY601">
        <f t="shared" si="156"/>
        <v>0</v>
      </c>
      <c r="EB601" t="str">
        <f t="shared" si="157"/>
        <v/>
      </c>
      <c r="EC601" t="str">
        <f t="shared" si="158"/>
        <v/>
      </c>
      <c r="ED601" s="224">
        <v>595</v>
      </c>
      <c r="EE601" s="3" t="str">
        <f>IF('DATA ENTRY'!CK600="","",IF('DATA ENTRY'!B600="","",IF(AND($EF$4='DATA ENTRY'!G600,$EH$4='DATA ENTRY'!F600),'DATA ENTRY'!B600,"")))</f>
        <v/>
      </c>
      <c r="EF601" s="3" t="str">
        <f>IF('DATA ENTRY'!CK600="","",IF('DATA ENTRY'!C600="","",IF(AND($EF$4='DATA ENTRY'!G600,$EH$4='DATA ENTRY'!F600),'DATA ENTRY'!C600,"")))</f>
        <v/>
      </c>
      <c r="EG601" s="4" t="str">
        <f>IF('DATA ENTRY'!CK600="","",IF('DATA ENTRY'!I600="","",IF(AND($EF$4='DATA ENTRY'!G600,$EH$4='DATA ENTRY'!F600),'DATA ENTRY'!I600,"")))</f>
        <v/>
      </c>
      <c r="EH601" s="4" t="str">
        <f>IF('DATA ENTRY'!CK600="","",IF('DATA ENTRY'!CK600="","",IF(AND($EF$4='DATA ENTRY'!G600,$EH$4='DATA ENTRY'!F600),'DATA ENTRY'!CK600,"")))</f>
        <v/>
      </c>
      <c r="EI601" s="3" t="str">
        <f>IF('DATA ENTRY'!CK600="","",IF('DATA ENTRY'!N600="","",IF(AND($EF$4='DATA ENTRY'!G600,$EH$4='DATA ENTRY'!F600),'DATA ENTRY'!N600,"")))</f>
        <v/>
      </c>
      <c r="EJ601" s="107" t="str">
        <f>IF('DATA ENTRY'!CK600="","",IF('DATA ENTRY'!O600="","",IF(AND($EF$4='DATA ENTRY'!G600,$EH$4='DATA ENTRY'!F600),'DATA ENTRY'!O600,"")))</f>
        <v/>
      </c>
      <c r="EK601" s="3" t="str">
        <f>IF('DATA ENTRY'!CK600="","",IF('DATA ENTRY'!P600="","",IF(AND($EF$4='DATA ENTRY'!G600,$EH$4='DATA ENTRY'!F600),'DATA ENTRY'!P600,"")))</f>
        <v/>
      </c>
      <c r="EL601" s="107" t="str">
        <f>IF('DATA ENTRY'!CK600="","",IF('DATA ENTRY'!Q600="","",IF(AND($EF$4='DATA ENTRY'!G600,$EH$4='DATA ENTRY'!F600),'DATA ENTRY'!Q600,"")))</f>
        <v/>
      </c>
      <c r="EM601" s="3" t="str">
        <f>IF('DATA ENTRY'!CK600="","",IF('DATA ENTRY'!R600="","",IF(AND($EF$4='DATA ENTRY'!G600,$EH$4='DATA ENTRY'!F600),'DATA ENTRY'!R600,"")))</f>
        <v/>
      </c>
      <c r="EN601" s="107" t="str">
        <f>IF('DATA ENTRY'!CK600="","",IF('DATA ENTRY'!S600="","",IF(AND($EF$4='DATA ENTRY'!G600,$EH$4='DATA ENTRY'!F600),'DATA ENTRY'!S600,"")))</f>
        <v/>
      </c>
      <c r="EO601" s="3" t="str">
        <f>IF('DATA ENTRY'!CK600="","",IF('DATA ENTRY'!E600="","",IF(AND($EF$4='DATA ENTRY'!G600,$EH$4='DATA ENTRY'!F600),'DATA ENTRY'!E600,"")))</f>
        <v/>
      </c>
      <c r="EP601" s="3" t="str">
        <f>IF('DATA ENTRY'!CK600="","",IF('DATA ENTRY'!D600="","",IF(AND($EF$4='DATA ENTRY'!G600,$EH$4='DATA ENTRY'!F600),'DATA ENTRY'!D600,"")))</f>
        <v/>
      </c>
      <c r="EQ601" s="3" t="str">
        <f>IF('DATA ENTRY'!CK600="","",IF('DATA ENTRY'!W600="","",IF(AND($EF$4='DATA ENTRY'!G600,$EH$4='DATA ENTRY'!F600),'DATA ENTRY'!W600,"")))</f>
        <v/>
      </c>
      <c r="ER601" s="3" t="str">
        <f>IF('DATA ENTRY'!CK600="","",IF('DATA ENTRY'!X600="","",IF(AND($EF$4='DATA ENTRY'!G600,$EH$4='DATA ENTRY'!F600),'DATA ENTRY'!X600,"")))</f>
        <v/>
      </c>
      <c r="ES601" s="108" t="str">
        <f t="shared" si="159"/>
        <v/>
      </c>
      <c r="ET601" s="108" t="str">
        <f>IF('DATA ENTRY'!CK600="","",IF('DATA ENTRY'!D600="","",IF(AND($EF$4='DATA ENTRY'!G600,$EH$4='DATA ENTRY'!F600),'DATA ENTRY'!G600,"")))</f>
        <v/>
      </c>
      <c r="EY601">
        <f t="shared" si="160"/>
        <v>0</v>
      </c>
    </row>
    <row r="602" spans="1:155">
      <c r="A602" t="str">
        <f>IF(S602=0,"",1+(MAX($A$7:A601)))</f>
        <v/>
      </c>
      <c r="B602" s="224">
        <v>596</v>
      </c>
      <c r="C602" s="3" t="str">
        <f>IF('DATA ENTRY'!CK601="","",IF('DATA ENTRY'!B601="","",IF($D$4="All Post",'DATA ENTRY'!B601,IF(AND($D$4='DATA ENTRY'!CK601),'DATA ENTRY'!B601,""))))</f>
        <v/>
      </c>
      <c r="D602" s="3" t="str">
        <f>IF('DATA ENTRY'!CK601="","",IF('DATA ENTRY'!C601="","",IF($D$4="All Post",'DATA ENTRY'!C601,IF(AND($D$4='DATA ENTRY'!CK601),'DATA ENTRY'!C601,""))))</f>
        <v/>
      </c>
      <c r="E602" s="4" t="str">
        <f>IF('DATA ENTRY'!CK601="","",IF('DATA ENTRY'!I601="","",IF($D$4="All Post",'DATA ENTRY'!I601,IF(AND($D$4='DATA ENTRY'!CK601),'DATA ENTRY'!I601,""))))</f>
        <v/>
      </c>
      <c r="F602" s="4" t="str">
        <f>IF('DATA ENTRY'!CK601="","",IF('DATA ENTRY'!CK601="","",IF($D$4="All Post",'DATA ENTRY'!CK601,IF(AND($D$4='DATA ENTRY'!CK601),'DATA ENTRY'!CK601,""))))</f>
        <v/>
      </c>
      <c r="G602" s="3" t="str">
        <f>IF('DATA ENTRY'!CK601="","",IF('DATA ENTRY'!N601="","",IF($D$4="All Post",'DATA ENTRY'!N601,IF(AND($D$4='DATA ENTRY'!CK601),'DATA ENTRY'!N601,""))))</f>
        <v/>
      </c>
      <c r="H602" s="107" t="str">
        <f>IF('DATA ENTRY'!CK601="","",IF('DATA ENTRY'!O601="","",IF($D$4="All Post",'DATA ENTRY'!O601,IF(AND($D$4='DATA ENTRY'!CK601),'DATA ENTRY'!O601,""))))</f>
        <v/>
      </c>
      <c r="I602" s="3" t="str">
        <f>IF('DATA ENTRY'!CK601="","",IF('DATA ENTRY'!P601="","",IF($D$4="All Post",'DATA ENTRY'!P601,IF(AND($D$4='DATA ENTRY'!CK601),'DATA ENTRY'!P601,""))))</f>
        <v/>
      </c>
      <c r="J602" s="107" t="str">
        <f>IF('DATA ENTRY'!CK601="","",IF('DATA ENTRY'!Q601="","",IF($D$4="All Post",'DATA ENTRY'!Q601,IF(AND($D$4='DATA ENTRY'!CK601),'DATA ENTRY'!Q601,""))))</f>
        <v/>
      </c>
      <c r="K602" s="3" t="str">
        <f>IF('DATA ENTRY'!CK601="","",IF('DATA ENTRY'!R601="","",IF($D$4="All Post",'DATA ENTRY'!R601,IF(AND($D$4='DATA ENTRY'!CK601),'DATA ENTRY'!R601,""))))</f>
        <v/>
      </c>
      <c r="L602" s="3" t="str">
        <f>IF('DATA ENTRY'!CK601="","",IF('DATA ENTRY'!S601="","",IF($D$4="All Post",'DATA ENTRY'!S601,IF(AND($D$4='DATA ENTRY'!CK601),'DATA ENTRY'!S601,""))))</f>
        <v/>
      </c>
      <c r="M602" s="3" t="str">
        <f>IF('DATA ENTRY'!CK601="","",IF('DATA ENTRY'!E601="","",IF($D$4="All Post",'DATA ENTRY'!E601,IF(AND($D$4='DATA ENTRY'!CK601),'DATA ENTRY'!E601,""))))</f>
        <v/>
      </c>
      <c r="N602" s="3" t="str">
        <f>IF('DATA ENTRY'!CK601="","",IF('DATA ENTRY'!W601="","",IF($D$4="All Post",'DATA ENTRY'!W601,IF(AND($D$4='DATA ENTRY'!CK601),'DATA ENTRY'!W601,""))))</f>
        <v/>
      </c>
      <c r="O602" s="3" t="str">
        <f>IF('DATA ENTRY'!CK601="","",IF('DATA ENTRY'!X601="","",IF($D$4="All Post",'DATA ENTRY'!X601,IF(AND($D$4='DATA ENTRY'!CK601),'DATA ENTRY'!X601,""))))</f>
        <v/>
      </c>
      <c r="P602" s="3" t="str">
        <f>IF('DATA ENTRY'!CK601="","",IF('DATA ENTRY'!G601="","",IF($D$4="All Post",'DATA ENTRY'!G601,IF(AND($D$4='DATA ENTRY'!CK601),'DATA ENTRY'!G601,""))))</f>
        <v/>
      </c>
      <c r="S602">
        <f t="shared" si="147"/>
        <v>0</v>
      </c>
      <c r="T602" t="str">
        <f t="shared" si="148"/>
        <v/>
      </c>
      <c r="BZ602" t="str">
        <f t="shared" si="149"/>
        <v/>
      </c>
      <c r="CA602" t="str">
        <f t="shared" si="150"/>
        <v/>
      </c>
      <c r="CB602" s="224">
        <v>596</v>
      </c>
      <c r="CC602" s="3" t="str">
        <f>IF('DATA ENTRY'!CK601="","",IF('DATA ENTRY'!B601="","",IF(AND($CD$4='DATA ENTRY'!CK601,$CG$4='DATA ENTRY'!D601),'DATA ENTRY'!B601,"")))</f>
        <v/>
      </c>
      <c r="CD602" s="3" t="str">
        <f>IF('DATA ENTRY'!CK601="","",IF('DATA ENTRY'!C601="","",IF(AND($CD$4='DATA ENTRY'!CK601,$CG$4='DATA ENTRY'!D601),'DATA ENTRY'!C601,"")))</f>
        <v/>
      </c>
      <c r="CE602" s="4" t="str">
        <f>IF('DATA ENTRY'!CK601="","",IF('DATA ENTRY'!I601="","",IF(AND($CD$4='DATA ENTRY'!CK601,$CG$4='DATA ENTRY'!D601),'DATA ENTRY'!I601,"")))</f>
        <v/>
      </c>
      <c r="CF602" s="4" t="str">
        <f>IF('DATA ENTRY'!CK601="","",IF('DATA ENTRY'!CK601="","",IF(AND($CD$4='DATA ENTRY'!CK601,$CG$4='DATA ENTRY'!D601),'DATA ENTRY'!CK601,"")))</f>
        <v/>
      </c>
      <c r="CG602" s="3" t="str">
        <f>IF('DATA ENTRY'!CK601="","",IF('DATA ENTRY'!N601="","",IF(AND($CD$4='DATA ENTRY'!CK601,$CG$4='DATA ENTRY'!D601),'DATA ENTRY'!N601,"")))</f>
        <v/>
      </c>
      <c r="CH602" s="107" t="str">
        <f>IF('DATA ENTRY'!CK601="","",IF('DATA ENTRY'!O601="","",IF(AND($CD$4='DATA ENTRY'!CK601,$CG$4='DATA ENTRY'!D601),'DATA ENTRY'!O601,"")))</f>
        <v/>
      </c>
      <c r="CI602" s="3" t="str">
        <f>IF('DATA ENTRY'!CK601="","",IF('DATA ENTRY'!P601="","",IF(AND($CD$4='DATA ENTRY'!CK601,$CG$4='DATA ENTRY'!D601),'DATA ENTRY'!P601,"")))</f>
        <v/>
      </c>
      <c r="CJ602" s="107" t="str">
        <f>IF('DATA ENTRY'!CK601="","",IF('DATA ENTRY'!Q601="","",IF(AND($CD$4='DATA ENTRY'!CK601,$CG$4='DATA ENTRY'!D601),'DATA ENTRY'!Q601,"")))</f>
        <v/>
      </c>
      <c r="CK602" s="3" t="str">
        <f>IF('DATA ENTRY'!CK601="","",IF('DATA ENTRY'!R601="","",IF(AND($CD$4='DATA ENTRY'!CK601,$CG$4='DATA ENTRY'!D601),'DATA ENTRY'!R601,"")))</f>
        <v/>
      </c>
      <c r="CL602" s="3" t="str">
        <f>IF('DATA ENTRY'!CK601="","",IF('DATA ENTRY'!S601="","",IF(AND($CD$4='DATA ENTRY'!CK601,$CG$4='DATA ENTRY'!D601),'DATA ENTRY'!S601,"")))</f>
        <v/>
      </c>
      <c r="CM602" s="3" t="str">
        <f>IF('DATA ENTRY'!CK601="","",IF('DATA ENTRY'!E601="","",IF(AND($CD$4='DATA ENTRY'!CK601,$CG$4='DATA ENTRY'!D601),'DATA ENTRY'!E601,"")))</f>
        <v/>
      </c>
      <c r="CN602" s="3" t="str">
        <f>IF('DATA ENTRY'!CK601="","",IF('DATA ENTRY'!W601="","",IF(AND($CD$4='DATA ENTRY'!CK601,$CG$4='DATA ENTRY'!D601),'DATA ENTRY'!W601,"")))</f>
        <v/>
      </c>
      <c r="CO602" s="3" t="str">
        <f>IF('DATA ENTRY'!CK601="","",IF('DATA ENTRY'!X601="","",IF(AND($CD$4='DATA ENTRY'!CK601,$CG$4='DATA ENTRY'!D601),'DATA ENTRY'!X601,"")))</f>
        <v/>
      </c>
      <c r="CP602" s="108" t="str">
        <f t="shared" si="151"/>
        <v/>
      </c>
      <c r="CQ602" s="108" t="str">
        <f>IF('DATA ENTRY'!CK601="","",IF('DATA ENTRY'!G601="","",IF(AND($CD$4='DATA ENTRY'!CK601,$CG$4='DATA ENTRY'!D601),'DATA ENTRY'!G601,"")))</f>
        <v/>
      </c>
      <c r="CR602" s="230" t="str">
        <f>IF('DATA ENTRY'!CK601="","",IF('DATA ENTRY'!D601="","",IF(AND($CD$4='DATA ENTRY'!CK601,$CG$4='DATA ENTRY'!D601),'DATA ENTRY'!D601,"")))</f>
        <v/>
      </c>
      <c r="CS602">
        <f t="shared" si="152"/>
        <v>0</v>
      </c>
      <c r="CT602">
        <f t="shared" si="153"/>
        <v>0</v>
      </c>
      <c r="CV602" s="139"/>
      <c r="CX602">
        <f t="shared" si="154"/>
        <v>0</v>
      </c>
      <c r="DB602" t="str">
        <f t="shared" si="161"/>
        <v/>
      </c>
      <c r="DC602" t="str">
        <f t="shared" si="162"/>
        <v/>
      </c>
      <c r="DD602" s="224">
        <v>596</v>
      </c>
      <c r="DE602" s="3" t="str">
        <f>IF('DATA ENTRY'!CK601="","",IF('DATA ENTRY'!B601="","",IF(AND($DF$4='DATA ENTRY'!D601),'DATA ENTRY'!B601,"")))</f>
        <v/>
      </c>
      <c r="DF602" s="3" t="str">
        <f>IF('DATA ENTRY'!CK601="","",IF('DATA ENTRY'!C601="","",IF(AND($DF$4='DATA ENTRY'!D601),'DATA ENTRY'!C601,"")))</f>
        <v/>
      </c>
      <c r="DG602" s="4" t="str">
        <f>IF('DATA ENTRY'!CK601="","",IF('DATA ENTRY'!I601="","",IF(AND($DF$4='DATA ENTRY'!D601),'DATA ENTRY'!I601,"")))</f>
        <v/>
      </c>
      <c r="DH602" s="4" t="str">
        <f>IF('DATA ENTRY'!CK601="","",IF('DATA ENTRY'!CK601="","",IF(AND($DF$4='DATA ENTRY'!D601),'DATA ENTRY'!CK601,"")))</f>
        <v/>
      </c>
      <c r="DI602" s="3" t="str">
        <f>IF('DATA ENTRY'!CK601="","",IF('DATA ENTRY'!N601="","",IF(AND($DF$4='DATA ENTRY'!D601),'DATA ENTRY'!N601,"")))</f>
        <v/>
      </c>
      <c r="DJ602" s="107" t="str">
        <f>IF('DATA ENTRY'!CK601="","",IF('DATA ENTRY'!O601="","",IF(AND($DF$4='DATA ENTRY'!D601),'DATA ENTRY'!O601,"")))</f>
        <v/>
      </c>
      <c r="DK602" s="3" t="str">
        <f>IF('DATA ENTRY'!CK601="","",IF('DATA ENTRY'!P601="","",IF(AND($DF$4='DATA ENTRY'!D601),'DATA ENTRY'!P601,"")))</f>
        <v/>
      </c>
      <c r="DL602" s="107" t="str">
        <f>IF('DATA ENTRY'!CK601="","",IF('DATA ENTRY'!Q601="","",IF(AND($DF$4='DATA ENTRY'!D601),'DATA ENTRY'!Q601,"")))</f>
        <v/>
      </c>
      <c r="DM602" s="3" t="str">
        <f>IF('DATA ENTRY'!CK601="","",IF('DATA ENTRY'!R601="","",IF(AND($DF$4='DATA ENTRY'!D601),'DATA ENTRY'!R601,"")))</f>
        <v/>
      </c>
      <c r="DN602" s="107" t="str">
        <f>IF('DATA ENTRY'!CK601="","",IF('DATA ENTRY'!S601="","",IF(AND($DF$4='DATA ENTRY'!D601),'DATA ENTRY'!S601,"")))</f>
        <v/>
      </c>
      <c r="DO602" s="3" t="str">
        <f>IF('DATA ENTRY'!CK601="","",IF('DATA ENTRY'!E601="","",IF(AND($DF$4='DATA ENTRY'!D601),'DATA ENTRY'!E601,"")))</f>
        <v/>
      </c>
      <c r="DP602" s="3" t="str">
        <f>IF('DATA ENTRY'!CK601="","",IF('DATA ENTRY'!D601="","",IF(AND($DF$4='DATA ENTRY'!D601),'DATA ENTRY'!D601,"")))</f>
        <v/>
      </c>
      <c r="DQ602" s="3" t="str">
        <f>IF('DATA ENTRY'!CK601="","",IF('DATA ENTRY'!W601="","",IF(AND($DF$4='DATA ENTRY'!D601),'DATA ENTRY'!W601,"")))</f>
        <v/>
      </c>
      <c r="DR602" s="3" t="str">
        <f>IF('DATA ENTRY'!CK601="","",IF('DATA ENTRY'!X601="","",IF(AND($DF$4='DATA ENTRY'!D601),'DATA ENTRY'!X601,"")))</f>
        <v/>
      </c>
      <c r="DS602" s="108" t="str">
        <f t="shared" si="155"/>
        <v/>
      </c>
      <c r="DT602" s="108" t="str">
        <f>IF('DATA ENTRY'!CK601="","",IF('DATA ENTRY'!D601="","",IF(AND($DF$4='DATA ENTRY'!D601),'DATA ENTRY'!G601,"")))</f>
        <v/>
      </c>
      <c r="DY602">
        <f t="shared" si="156"/>
        <v>0</v>
      </c>
      <c r="EB602" t="str">
        <f t="shared" si="157"/>
        <v/>
      </c>
      <c r="EC602" t="str">
        <f t="shared" si="158"/>
        <v/>
      </c>
      <c r="ED602" s="224">
        <v>596</v>
      </c>
      <c r="EE602" s="3" t="str">
        <f>IF('DATA ENTRY'!CK601="","",IF('DATA ENTRY'!B601="","",IF(AND($EF$4='DATA ENTRY'!G601,$EH$4='DATA ENTRY'!F601),'DATA ENTRY'!B601,"")))</f>
        <v/>
      </c>
      <c r="EF602" s="3" t="str">
        <f>IF('DATA ENTRY'!CK601="","",IF('DATA ENTRY'!C601="","",IF(AND($EF$4='DATA ENTRY'!G601,$EH$4='DATA ENTRY'!F601),'DATA ENTRY'!C601,"")))</f>
        <v/>
      </c>
      <c r="EG602" s="4" t="str">
        <f>IF('DATA ENTRY'!CK601="","",IF('DATA ENTRY'!I601="","",IF(AND($EF$4='DATA ENTRY'!G601,$EH$4='DATA ENTRY'!F601),'DATA ENTRY'!I601,"")))</f>
        <v/>
      </c>
      <c r="EH602" s="4" t="str">
        <f>IF('DATA ENTRY'!CK601="","",IF('DATA ENTRY'!CK601="","",IF(AND($EF$4='DATA ENTRY'!G601,$EH$4='DATA ENTRY'!F601),'DATA ENTRY'!CK601,"")))</f>
        <v/>
      </c>
      <c r="EI602" s="3" t="str">
        <f>IF('DATA ENTRY'!CK601="","",IF('DATA ENTRY'!N601="","",IF(AND($EF$4='DATA ENTRY'!G601,$EH$4='DATA ENTRY'!F601),'DATA ENTRY'!N601,"")))</f>
        <v/>
      </c>
      <c r="EJ602" s="107" t="str">
        <f>IF('DATA ENTRY'!CK601="","",IF('DATA ENTRY'!O601="","",IF(AND($EF$4='DATA ENTRY'!G601,$EH$4='DATA ENTRY'!F601),'DATA ENTRY'!O601,"")))</f>
        <v/>
      </c>
      <c r="EK602" s="3" t="str">
        <f>IF('DATA ENTRY'!CK601="","",IF('DATA ENTRY'!P601="","",IF(AND($EF$4='DATA ENTRY'!G601,$EH$4='DATA ENTRY'!F601),'DATA ENTRY'!P601,"")))</f>
        <v/>
      </c>
      <c r="EL602" s="107" t="str">
        <f>IF('DATA ENTRY'!CK601="","",IF('DATA ENTRY'!Q601="","",IF(AND($EF$4='DATA ENTRY'!G601,$EH$4='DATA ENTRY'!F601),'DATA ENTRY'!Q601,"")))</f>
        <v/>
      </c>
      <c r="EM602" s="3" t="str">
        <f>IF('DATA ENTRY'!CK601="","",IF('DATA ENTRY'!R601="","",IF(AND($EF$4='DATA ENTRY'!G601,$EH$4='DATA ENTRY'!F601),'DATA ENTRY'!R601,"")))</f>
        <v/>
      </c>
      <c r="EN602" s="107" t="str">
        <f>IF('DATA ENTRY'!CK601="","",IF('DATA ENTRY'!S601="","",IF(AND($EF$4='DATA ENTRY'!G601,$EH$4='DATA ENTRY'!F601),'DATA ENTRY'!S601,"")))</f>
        <v/>
      </c>
      <c r="EO602" s="3" t="str">
        <f>IF('DATA ENTRY'!CK601="","",IF('DATA ENTRY'!E601="","",IF(AND($EF$4='DATA ENTRY'!G601,$EH$4='DATA ENTRY'!F601),'DATA ENTRY'!E601,"")))</f>
        <v/>
      </c>
      <c r="EP602" s="3" t="str">
        <f>IF('DATA ENTRY'!CK601="","",IF('DATA ENTRY'!D601="","",IF(AND($EF$4='DATA ENTRY'!G601,$EH$4='DATA ENTRY'!F601),'DATA ENTRY'!D601,"")))</f>
        <v/>
      </c>
      <c r="EQ602" s="3" t="str">
        <f>IF('DATA ENTRY'!CK601="","",IF('DATA ENTRY'!W601="","",IF(AND($EF$4='DATA ENTRY'!G601,$EH$4='DATA ENTRY'!F601),'DATA ENTRY'!W601,"")))</f>
        <v/>
      </c>
      <c r="ER602" s="3" t="str">
        <f>IF('DATA ENTRY'!CK601="","",IF('DATA ENTRY'!X601="","",IF(AND($EF$4='DATA ENTRY'!G601,$EH$4='DATA ENTRY'!F601),'DATA ENTRY'!X601,"")))</f>
        <v/>
      </c>
      <c r="ES602" s="108" t="str">
        <f t="shared" si="159"/>
        <v/>
      </c>
      <c r="ET602" s="108" t="str">
        <f>IF('DATA ENTRY'!CK601="","",IF('DATA ENTRY'!D601="","",IF(AND($EF$4='DATA ENTRY'!G601,$EH$4='DATA ENTRY'!F601),'DATA ENTRY'!G601,"")))</f>
        <v/>
      </c>
      <c r="EY602">
        <f t="shared" si="160"/>
        <v>0</v>
      </c>
    </row>
    <row r="603" spans="1:155">
      <c r="A603" t="str">
        <f>IF(S603=0,"",1+(MAX($A$7:A602)))</f>
        <v/>
      </c>
      <c r="B603" s="224">
        <v>597</v>
      </c>
      <c r="C603" s="3" t="str">
        <f>IF('DATA ENTRY'!CK602="","",IF('DATA ENTRY'!B602="","",IF($D$4="All Post",'DATA ENTRY'!B602,IF(AND($D$4='DATA ENTRY'!CK602),'DATA ENTRY'!B602,""))))</f>
        <v/>
      </c>
      <c r="D603" s="3" t="str">
        <f>IF('DATA ENTRY'!CK602="","",IF('DATA ENTRY'!C602="","",IF($D$4="All Post",'DATA ENTRY'!C602,IF(AND($D$4='DATA ENTRY'!CK602),'DATA ENTRY'!C602,""))))</f>
        <v/>
      </c>
      <c r="E603" s="4" t="str">
        <f>IF('DATA ENTRY'!CK602="","",IF('DATA ENTRY'!I602="","",IF($D$4="All Post",'DATA ENTRY'!I602,IF(AND($D$4='DATA ENTRY'!CK602),'DATA ENTRY'!I602,""))))</f>
        <v/>
      </c>
      <c r="F603" s="4" t="str">
        <f>IF('DATA ENTRY'!CK602="","",IF('DATA ENTRY'!CK602="","",IF($D$4="All Post",'DATA ENTRY'!CK602,IF(AND($D$4='DATA ENTRY'!CK602),'DATA ENTRY'!CK602,""))))</f>
        <v/>
      </c>
      <c r="G603" s="3" t="str">
        <f>IF('DATA ENTRY'!CK602="","",IF('DATA ENTRY'!N602="","",IF($D$4="All Post",'DATA ENTRY'!N602,IF(AND($D$4='DATA ENTRY'!CK602),'DATA ENTRY'!N602,""))))</f>
        <v/>
      </c>
      <c r="H603" s="107" t="str">
        <f>IF('DATA ENTRY'!CK602="","",IF('DATA ENTRY'!O602="","",IF($D$4="All Post",'DATA ENTRY'!O602,IF(AND($D$4='DATA ENTRY'!CK602),'DATA ENTRY'!O602,""))))</f>
        <v/>
      </c>
      <c r="I603" s="3" t="str">
        <f>IF('DATA ENTRY'!CK602="","",IF('DATA ENTRY'!P602="","",IF($D$4="All Post",'DATA ENTRY'!P602,IF(AND($D$4='DATA ENTRY'!CK602),'DATA ENTRY'!P602,""))))</f>
        <v/>
      </c>
      <c r="J603" s="107" t="str">
        <f>IF('DATA ENTRY'!CK602="","",IF('DATA ENTRY'!Q602="","",IF($D$4="All Post",'DATA ENTRY'!Q602,IF(AND($D$4='DATA ENTRY'!CK602),'DATA ENTRY'!Q602,""))))</f>
        <v/>
      </c>
      <c r="K603" s="3" t="str">
        <f>IF('DATA ENTRY'!CK602="","",IF('DATA ENTRY'!R602="","",IF($D$4="All Post",'DATA ENTRY'!R602,IF(AND($D$4='DATA ENTRY'!CK602),'DATA ENTRY'!R602,""))))</f>
        <v/>
      </c>
      <c r="L603" s="3" t="str">
        <f>IF('DATA ENTRY'!CK602="","",IF('DATA ENTRY'!S602="","",IF($D$4="All Post",'DATA ENTRY'!S602,IF(AND($D$4='DATA ENTRY'!CK602),'DATA ENTRY'!S602,""))))</f>
        <v/>
      </c>
      <c r="M603" s="3" t="str">
        <f>IF('DATA ENTRY'!CK602="","",IF('DATA ENTRY'!E602="","",IF($D$4="All Post",'DATA ENTRY'!E602,IF(AND($D$4='DATA ENTRY'!CK602),'DATA ENTRY'!E602,""))))</f>
        <v/>
      </c>
      <c r="N603" s="3" t="str">
        <f>IF('DATA ENTRY'!CK602="","",IF('DATA ENTRY'!W602="","",IF($D$4="All Post",'DATA ENTRY'!W602,IF(AND($D$4='DATA ENTRY'!CK602),'DATA ENTRY'!W602,""))))</f>
        <v/>
      </c>
      <c r="O603" s="3" t="str">
        <f>IF('DATA ENTRY'!CK602="","",IF('DATA ENTRY'!X602="","",IF($D$4="All Post",'DATA ENTRY'!X602,IF(AND($D$4='DATA ENTRY'!CK602),'DATA ENTRY'!X602,""))))</f>
        <v/>
      </c>
      <c r="P603" s="3" t="str">
        <f>IF('DATA ENTRY'!CK602="","",IF('DATA ENTRY'!G602="","",IF($D$4="All Post",'DATA ENTRY'!G602,IF(AND($D$4='DATA ENTRY'!CK602),'DATA ENTRY'!G602,""))))</f>
        <v/>
      </c>
      <c r="S603">
        <f t="shared" si="147"/>
        <v>0</v>
      </c>
      <c r="T603" t="str">
        <f t="shared" si="148"/>
        <v/>
      </c>
      <c r="BZ603" t="str">
        <f t="shared" si="149"/>
        <v/>
      </c>
      <c r="CA603" t="str">
        <f t="shared" si="150"/>
        <v/>
      </c>
      <c r="CB603" s="224">
        <v>597</v>
      </c>
      <c r="CC603" s="3" t="str">
        <f>IF('DATA ENTRY'!CK602="","",IF('DATA ENTRY'!B602="","",IF(AND($CD$4='DATA ENTRY'!CK602,$CG$4='DATA ENTRY'!D602),'DATA ENTRY'!B602,"")))</f>
        <v/>
      </c>
      <c r="CD603" s="3" t="str">
        <f>IF('DATA ENTRY'!CK602="","",IF('DATA ENTRY'!C602="","",IF(AND($CD$4='DATA ENTRY'!CK602,$CG$4='DATA ENTRY'!D602),'DATA ENTRY'!C602,"")))</f>
        <v/>
      </c>
      <c r="CE603" s="4" t="str">
        <f>IF('DATA ENTRY'!CK602="","",IF('DATA ENTRY'!I602="","",IF(AND($CD$4='DATA ENTRY'!CK602,$CG$4='DATA ENTRY'!D602),'DATA ENTRY'!I602,"")))</f>
        <v/>
      </c>
      <c r="CF603" s="4" t="str">
        <f>IF('DATA ENTRY'!CK602="","",IF('DATA ENTRY'!CK602="","",IF(AND($CD$4='DATA ENTRY'!CK602,$CG$4='DATA ENTRY'!D602),'DATA ENTRY'!CK602,"")))</f>
        <v/>
      </c>
      <c r="CG603" s="3" t="str">
        <f>IF('DATA ENTRY'!CK602="","",IF('DATA ENTRY'!N602="","",IF(AND($CD$4='DATA ENTRY'!CK602,$CG$4='DATA ENTRY'!D602),'DATA ENTRY'!N602,"")))</f>
        <v/>
      </c>
      <c r="CH603" s="107" t="str">
        <f>IF('DATA ENTRY'!CK602="","",IF('DATA ENTRY'!O602="","",IF(AND($CD$4='DATA ENTRY'!CK602,$CG$4='DATA ENTRY'!D602),'DATA ENTRY'!O602,"")))</f>
        <v/>
      </c>
      <c r="CI603" s="3" t="str">
        <f>IF('DATA ENTRY'!CK602="","",IF('DATA ENTRY'!P602="","",IF(AND($CD$4='DATA ENTRY'!CK602,$CG$4='DATA ENTRY'!D602),'DATA ENTRY'!P602,"")))</f>
        <v/>
      </c>
      <c r="CJ603" s="107" t="str">
        <f>IF('DATA ENTRY'!CK602="","",IF('DATA ENTRY'!Q602="","",IF(AND($CD$4='DATA ENTRY'!CK602,$CG$4='DATA ENTRY'!D602),'DATA ENTRY'!Q602,"")))</f>
        <v/>
      </c>
      <c r="CK603" s="3" t="str">
        <f>IF('DATA ENTRY'!CK602="","",IF('DATA ENTRY'!R602="","",IF(AND($CD$4='DATA ENTRY'!CK602,$CG$4='DATA ENTRY'!D602),'DATA ENTRY'!R602,"")))</f>
        <v/>
      </c>
      <c r="CL603" s="3" t="str">
        <f>IF('DATA ENTRY'!CK602="","",IF('DATA ENTRY'!S602="","",IF(AND($CD$4='DATA ENTRY'!CK602,$CG$4='DATA ENTRY'!D602),'DATA ENTRY'!S602,"")))</f>
        <v/>
      </c>
      <c r="CM603" s="3" t="str">
        <f>IF('DATA ENTRY'!CK602="","",IF('DATA ENTRY'!E602="","",IF(AND($CD$4='DATA ENTRY'!CK602,$CG$4='DATA ENTRY'!D602),'DATA ENTRY'!E602,"")))</f>
        <v/>
      </c>
      <c r="CN603" s="3" t="str">
        <f>IF('DATA ENTRY'!CK602="","",IF('DATA ENTRY'!W602="","",IF(AND($CD$4='DATA ENTRY'!CK602,$CG$4='DATA ENTRY'!D602),'DATA ENTRY'!W602,"")))</f>
        <v/>
      </c>
      <c r="CO603" s="3" t="str">
        <f>IF('DATA ENTRY'!CK602="","",IF('DATA ENTRY'!X602="","",IF(AND($CD$4='DATA ENTRY'!CK602,$CG$4='DATA ENTRY'!D602),'DATA ENTRY'!X602,"")))</f>
        <v/>
      </c>
      <c r="CP603" s="108" t="str">
        <f t="shared" si="151"/>
        <v/>
      </c>
      <c r="CQ603" s="108" t="str">
        <f>IF('DATA ENTRY'!CK602="","",IF('DATA ENTRY'!G602="","",IF(AND($CD$4='DATA ENTRY'!CK602,$CG$4='DATA ENTRY'!D602),'DATA ENTRY'!G602,"")))</f>
        <v/>
      </c>
      <c r="CR603" s="230" t="str">
        <f>IF('DATA ENTRY'!CK602="","",IF('DATA ENTRY'!D602="","",IF(AND($CD$4='DATA ENTRY'!CK602,$CG$4='DATA ENTRY'!D602),'DATA ENTRY'!D602,"")))</f>
        <v/>
      </c>
      <c r="CS603">
        <f t="shared" si="152"/>
        <v>0</v>
      </c>
      <c r="CT603">
        <f t="shared" si="153"/>
        <v>0</v>
      </c>
      <c r="CV603" s="139"/>
      <c r="CX603">
        <f t="shared" si="154"/>
        <v>0</v>
      </c>
      <c r="DB603" t="str">
        <f t="shared" si="161"/>
        <v/>
      </c>
      <c r="DC603" t="str">
        <f t="shared" si="162"/>
        <v/>
      </c>
      <c r="DD603" s="224">
        <v>597</v>
      </c>
      <c r="DE603" s="3" t="str">
        <f>IF('DATA ENTRY'!CK602="","",IF('DATA ENTRY'!B602="","",IF(AND($DF$4='DATA ENTRY'!D602),'DATA ENTRY'!B602,"")))</f>
        <v/>
      </c>
      <c r="DF603" s="3" t="str">
        <f>IF('DATA ENTRY'!CK602="","",IF('DATA ENTRY'!C602="","",IF(AND($DF$4='DATA ENTRY'!D602),'DATA ENTRY'!C602,"")))</f>
        <v/>
      </c>
      <c r="DG603" s="4" t="str">
        <f>IF('DATA ENTRY'!CK602="","",IF('DATA ENTRY'!I602="","",IF(AND($DF$4='DATA ENTRY'!D602),'DATA ENTRY'!I602,"")))</f>
        <v/>
      </c>
      <c r="DH603" s="4" t="str">
        <f>IF('DATA ENTRY'!CK602="","",IF('DATA ENTRY'!CK602="","",IF(AND($DF$4='DATA ENTRY'!D602),'DATA ENTRY'!CK602,"")))</f>
        <v/>
      </c>
      <c r="DI603" s="3" t="str">
        <f>IF('DATA ENTRY'!CK602="","",IF('DATA ENTRY'!N602="","",IF(AND($DF$4='DATA ENTRY'!D602),'DATA ENTRY'!N602,"")))</f>
        <v/>
      </c>
      <c r="DJ603" s="107" t="str">
        <f>IF('DATA ENTRY'!CK602="","",IF('DATA ENTRY'!O602="","",IF(AND($DF$4='DATA ENTRY'!D602),'DATA ENTRY'!O602,"")))</f>
        <v/>
      </c>
      <c r="DK603" s="3" t="str">
        <f>IF('DATA ENTRY'!CK602="","",IF('DATA ENTRY'!P602="","",IF(AND($DF$4='DATA ENTRY'!D602),'DATA ENTRY'!P602,"")))</f>
        <v/>
      </c>
      <c r="DL603" s="107" t="str">
        <f>IF('DATA ENTRY'!CK602="","",IF('DATA ENTRY'!Q602="","",IF(AND($DF$4='DATA ENTRY'!D602),'DATA ENTRY'!Q602,"")))</f>
        <v/>
      </c>
      <c r="DM603" s="3" t="str">
        <f>IF('DATA ENTRY'!CK602="","",IF('DATA ENTRY'!R602="","",IF(AND($DF$4='DATA ENTRY'!D602),'DATA ENTRY'!R602,"")))</f>
        <v/>
      </c>
      <c r="DN603" s="107" t="str">
        <f>IF('DATA ENTRY'!CK602="","",IF('DATA ENTRY'!S602="","",IF(AND($DF$4='DATA ENTRY'!D602),'DATA ENTRY'!S602,"")))</f>
        <v/>
      </c>
      <c r="DO603" s="3" t="str">
        <f>IF('DATA ENTRY'!CK602="","",IF('DATA ENTRY'!E602="","",IF(AND($DF$4='DATA ENTRY'!D602),'DATA ENTRY'!E602,"")))</f>
        <v/>
      </c>
      <c r="DP603" s="3" t="str">
        <f>IF('DATA ENTRY'!CK602="","",IF('DATA ENTRY'!D602="","",IF(AND($DF$4='DATA ENTRY'!D602),'DATA ENTRY'!D602,"")))</f>
        <v/>
      </c>
      <c r="DQ603" s="3" t="str">
        <f>IF('DATA ENTRY'!CK602="","",IF('DATA ENTRY'!W602="","",IF(AND($DF$4='DATA ENTRY'!D602),'DATA ENTRY'!W602,"")))</f>
        <v/>
      </c>
      <c r="DR603" s="3" t="str">
        <f>IF('DATA ENTRY'!CK602="","",IF('DATA ENTRY'!X602="","",IF(AND($DF$4='DATA ENTRY'!D602),'DATA ENTRY'!X602,"")))</f>
        <v/>
      </c>
      <c r="DS603" s="108" t="str">
        <f t="shared" si="155"/>
        <v/>
      </c>
      <c r="DT603" s="108" t="str">
        <f>IF('DATA ENTRY'!CK602="","",IF('DATA ENTRY'!D602="","",IF(AND($DF$4='DATA ENTRY'!D602),'DATA ENTRY'!G602,"")))</f>
        <v/>
      </c>
      <c r="DY603">
        <f t="shared" si="156"/>
        <v>0</v>
      </c>
      <c r="EB603" t="str">
        <f t="shared" si="157"/>
        <v/>
      </c>
      <c r="EC603" t="str">
        <f t="shared" si="158"/>
        <v/>
      </c>
      <c r="ED603" s="224">
        <v>597</v>
      </c>
      <c r="EE603" s="3" t="str">
        <f>IF('DATA ENTRY'!CK602="","",IF('DATA ENTRY'!B602="","",IF(AND($EF$4='DATA ENTRY'!G602,$EH$4='DATA ENTRY'!F602),'DATA ENTRY'!B602,"")))</f>
        <v/>
      </c>
      <c r="EF603" s="3" t="str">
        <f>IF('DATA ENTRY'!CK602="","",IF('DATA ENTRY'!C602="","",IF(AND($EF$4='DATA ENTRY'!G602,$EH$4='DATA ENTRY'!F602),'DATA ENTRY'!C602,"")))</f>
        <v/>
      </c>
      <c r="EG603" s="4" t="str">
        <f>IF('DATA ENTRY'!CK602="","",IF('DATA ENTRY'!I602="","",IF(AND($EF$4='DATA ENTRY'!G602,$EH$4='DATA ENTRY'!F602),'DATA ENTRY'!I602,"")))</f>
        <v/>
      </c>
      <c r="EH603" s="4" t="str">
        <f>IF('DATA ENTRY'!CK602="","",IF('DATA ENTRY'!CK602="","",IF(AND($EF$4='DATA ENTRY'!G602,$EH$4='DATA ENTRY'!F602),'DATA ENTRY'!CK602,"")))</f>
        <v/>
      </c>
      <c r="EI603" s="3" t="str">
        <f>IF('DATA ENTRY'!CK602="","",IF('DATA ENTRY'!N602="","",IF(AND($EF$4='DATA ENTRY'!G602,$EH$4='DATA ENTRY'!F602),'DATA ENTRY'!N602,"")))</f>
        <v/>
      </c>
      <c r="EJ603" s="107" t="str">
        <f>IF('DATA ENTRY'!CK602="","",IF('DATA ENTRY'!O602="","",IF(AND($EF$4='DATA ENTRY'!G602,$EH$4='DATA ENTRY'!F602),'DATA ENTRY'!O602,"")))</f>
        <v/>
      </c>
      <c r="EK603" s="3" t="str">
        <f>IF('DATA ENTRY'!CK602="","",IF('DATA ENTRY'!P602="","",IF(AND($EF$4='DATA ENTRY'!G602,$EH$4='DATA ENTRY'!F602),'DATA ENTRY'!P602,"")))</f>
        <v/>
      </c>
      <c r="EL603" s="107" t="str">
        <f>IF('DATA ENTRY'!CK602="","",IF('DATA ENTRY'!Q602="","",IF(AND($EF$4='DATA ENTRY'!G602,$EH$4='DATA ENTRY'!F602),'DATA ENTRY'!Q602,"")))</f>
        <v/>
      </c>
      <c r="EM603" s="3" t="str">
        <f>IF('DATA ENTRY'!CK602="","",IF('DATA ENTRY'!R602="","",IF(AND($EF$4='DATA ENTRY'!G602,$EH$4='DATA ENTRY'!F602),'DATA ENTRY'!R602,"")))</f>
        <v/>
      </c>
      <c r="EN603" s="107" t="str">
        <f>IF('DATA ENTRY'!CK602="","",IF('DATA ENTRY'!S602="","",IF(AND($EF$4='DATA ENTRY'!G602,$EH$4='DATA ENTRY'!F602),'DATA ENTRY'!S602,"")))</f>
        <v/>
      </c>
      <c r="EO603" s="3" t="str">
        <f>IF('DATA ENTRY'!CK602="","",IF('DATA ENTRY'!E602="","",IF(AND($EF$4='DATA ENTRY'!G602,$EH$4='DATA ENTRY'!F602),'DATA ENTRY'!E602,"")))</f>
        <v/>
      </c>
      <c r="EP603" s="3" t="str">
        <f>IF('DATA ENTRY'!CK602="","",IF('DATA ENTRY'!D602="","",IF(AND($EF$4='DATA ENTRY'!G602,$EH$4='DATA ENTRY'!F602),'DATA ENTRY'!D602,"")))</f>
        <v/>
      </c>
      <c r="EQ603" s="3" t="str">
        <f>IF('DATA ENTRY'!CK602="","",IF('DATA ENTRY'!W602="","",IF(AND($EF$4='DATA ENTRY'!G602,$EH$4='DATA ENTRY'!F602),'DATA ENTRY'!W602,"")))</f>
        <v/>
      </c>
      <c r="ER603" s="3" t="str">
        <f>IF('DATA ENTRY'!CK602="","",IF('DATA ENTRY'!X602="","",IF(AND($EF$4='DATA ENTRY'!G602,$EH$4='DATA ENTRY'!F602),'DATA ENTRY'!X602,"")))</f>
        <v/>
      </c>
      <c r="ES603" s="108" t="str">
        <f t="shared" si="159"/>
        <v/>
      </c>
      <c r="ET603" s="108" t="str">
        <f>IF('DATA ENTRY'!CK602="","",IF('DATA ENTRY'!D602="","",IF(AND($EF$4='DATA ENTRY'!G602,$EH$4='DATA ENTRY'!F602),'DATA ENTRY'!G602,"")))</f>
        <v/>
      </c>
      <c r="EY603">
        <f t="shared" si="160"/>
        <v>0</v>
      </c>
    </row>
    <row r="604" spans="1:155">
      <c r="A604" t="str">
        <f>IF(S604=0,"",1+(MAX($A$7:A603)))</f>
        <v/>
      </c>
      <c r="B604" s="224">
        <v>598</v>
      </c>
      <c r="C604" s="3" t="str">
        <f>IF('DATA ENTRY'!CK603="","",IF('DATA ENTRY'!B603="","",IF($D$4="All Post",'DATA ENTRY'!B603,IF(AND($D$4='DATA ENTRY'!CK603),'DATA ENTRY'!B603,""))))</f>
        <v/>
      </c>
      <c r="D604" s="3" t="str">
        <f>IF('DATA ENTRY'!CK603="","",IF('DATA ENTRY'!C603="","",IF($D$4="All Post",'DATA ENTRY'!C603,IF(AND($D$4='DATA ENTRY'!CK603),'DATA ENTRY'!C603,""))))</f>
        <v/>
      </c>
      <c r="E604" s="4" t="str">
        <f>IF('DATA ENTRY'!CK603="","",IF('DATA ENTRY'!I603="","",IF($D$4="All Post",'DATA ENTRY'!I603,IF(AND($D$4='DATA ENTRY'!CK603),'DATA ENTRY'!I603,""))))</f>
        <v/>
      </c>
      <c r="F604" s="4" t="str">
        <f>IF('DATA ENTRY'!CK603="","",IF('DATA ENTRY'!CK603="","",IF($D$4="All Post",'DATA ENTRY'!CK603,IF(AND($D$4='DATA ENTRY'!CK603),'DATA ENTRY'!CK603,""))))</f>
        <v/>
      </c>
      <c r="G604" s="3" t="str">
        <f>IF('DATA ENTRY'!CK603="","",IF('DATA ENTRY'!N603="","",IF($D$4="All Post",'DATA ENTRY'!N603,IF(AND($D$4='DATA ENTRY'!CK603),'DATA ENTRY'!N603,""))))</f>
        <v/>
      </c>
      <c r="H604" s="107" t="str">
        <f>IF('DATA ENTRY'!CK603="","",IF('DATA ENTRY'!O603="","",IF($D$4="All Post",'DATA ENTRY'!O603,IF(AND($D$4='DATA ENTRY'!CK603),'DATA ENTRY'!O603,""))))</f>
        <v/>
      </c>
      <c r="I604" s="3" t="str">
        <f>IF('DATA ENTRY'!CK603="","",IF('DATA ENTRY'!P603="","",IF($D$4="All Post",'DATA ENTRY'!P603,IF(AND($D$4='DATA ENTRY'!CK603),'DATA ENTRY'!P603,""))))</f>
        <v/>
      </c>
      <c r="J604" s="107" t="str">
        <f>IF('DATA ENTRY'!CK603="","",IF('DATA ENTRY'!Q603="","",IF($D$4="All Post",'DATA ENTRY'!Q603,IF(AND($D$4='DATA ENTRY'!CK603),'DATA ENTRY'!Q603,""))))</f>
        <v/>
      </c>
      <c r="K604" s="3" t="str">
        <f>IF('DATA ENTRY'!CK603="","",IF('DATA ENTRY'!R603="","",IF($D$4="All Post",'DATA ENTRY'!R603,IF(AND($D$4='DATA ENTRY'!CK603),'DATA ENTRY'!R603,""))))</f>
        <v/>
      </c>
      <c r="L604" s="3" t="str">
        <f>IF('DATA ENTRY'!CK603="","",IF('DATA ENTRY'!S603="","",IF($D$4="All Post",'DATA ENTRY'!S603,IF(AND($D$4='DATA ENTRY'!CK603),'DATA ENTRY'!S603,""))))</f>
        <v/>
      </c>
      <c r="M604" s="3" t="str">
        <f>IF('DATA ENTRY'!CK603="","",IF('DATA ENTRY'!E603="","",IF($D$4="All Post",'DATA ENTRY'!E603,IF(AND($D$4='DATA ENTRY'!CK603),'DATA ENTRY'!E603,""))))</f>
        <v/>
      </c>
      <c r="N604" s="3" t="str">
        <f>IF('DATA ENTRY'!CK603="","",IF('DATA ENTRY'!W603="","",IF($D$4="All Post",'DATA ENTRY'!W603,IF(AND($D$4='DATA ENTRY'!CK603),'DATA ENTRY'!W603,""))))</f>
        <v/>
      </c>
      <c r="O604" s="3" t="str">
        <f>IF('DATA ENTRY'!CK603="","",IF('DATA ENTRY'!X603="","",IF($D$4="All Post",'DATA ENTRY'!X603,IF(AND($D$4='DATA ENTRY'!CK603),'DATA ENTRY'!X603,""))))</f>
        <v/>
      </c>
      <c r="P604" s="3" t="str">
        <f>IF('DATA ENTRY'!CK603="","",IF('DATA ENTRY'!G603="","",IF($D$4="All Post",'DATA ENTRY'!G603,IF(AND($D$4='DATA ENTRY'!CK603),'DATA ENTRY'!G603,""))))</f>
        <v/>
      </c>
      <c r="S604">
        <f t="shared" si="147"/>
        <v>0</v>
      </c>
      <c r="T604" t="str">
        <f t="shared" si="148"/>
        <v/>
      </c>
      <c r="BZ604" t="str">
        <f t="shared" si="149"/>
        <v/>
      </c>
      <c r="CA604" t="str">
        <f t="shared" si="150"/>
        <v/>
      </c>
      <c r="CB604" s="224">
        <v>598</v>
      </c>
      <c r="CC604" s="3" t="str">
        <f>IF('DATA ENTRY'!CK603="","",IF('DATA ENTRY'!B603="","",IF(AND($CD$4='DATA ENTRY'!CK603,$CG$4='DATA ENTRY'!D603),'DATA ENTRY'!B603,"")))</f>
        <v/>
      </c>
      <c r="CD604" s="3" t="str">
        <f>IF('DATA ENTRY'!CK603="","",IF('DATA ENTRY'!C603="","",IF(AND($CD$4='DATA ENTRY'!CK603,$CG$4='DATA ENTRY'!D603),'DATA ENTRY'!C603,"")))</f>
        <v/>
      </c>
      <c r="CE604" s="4" t="str">
        <f>IF('DATA ENTRY'!CK603="","",IF('DATA ENTRY'!I603="","",IF(AND($CD$4='DATA ENTRY'!CK603,$CG$4='DATA ENTRY'!D603),'DATA ENTRY'!I603,"")))</f>
        <v/>
      </c>
      <c r="CF604" s="4" t="str">
        <f>IF('DATA ENTRY'!CK603="","",IF('DATA ENTRY'!CK603="","",IF(AND($CD$4='DATA ENTRY'!CK603,$CG$4='DATA ENTRY'!D603),'DATA ENTRY'!CK603,"")))</f>
        <v/>
      </c>
      <c r="CG604" s="3" t="str">
        <f>IF('DATA ENTRY'!CK603="","",IF('DATA ENTRY'!N603="","",IF(AND($CD$4='DATA ENTRY'!CK603,$CG$4='DATA ENTRY'!D603),'DATA ENTRY'!N603,"")))</f>
        <v/>
      </c>
      <c r="CH604" s="107" t="str">
        <f>IF('DATA ENTRY'!CK603="","",IF('DATA ENTRY'!O603="","",IF(AND($CD$4='DATA ENTRY'!CK603,$CG$4='DATA ENTRY'!D603),'DATA ENTRY'!O603,"")))</f>
        <v/>
      </c>
      <c r="CI604" s="3" t="str">
        <f>IF('DATA ENTRY'!CK603="","",IF('DATA ENTRY'!P603="","",IF(AND($CD$4='DATA ENTRY'!CK603,$CG$4='DATA ENTRY'!D603),'DATA ENTRY'!P603,"")))</f>
        <v/>
      </c>
      <c r="CJ604" s="107" t="str">
        <f>IF('DATA ENTRY'!CK603="","",IF('DATA ENTRY'!Q603="","",IF(AND($CD$4='DATA ENTRY'!CK603,$CG$4='DATA ENTRY'!D603),'DATA ENTRY'!Q603,"")))</f>
        <v/>
      </c>
      <c r="CK604" s="3" t="str">
        <f>IF('DATA ENTRY'!CK603="","",IF('DATA ENTRY'!R603="","",IF(AND($CD$4='DATA ENTRY'!CK603,$CG$4='DATA ENTRY'!D603),'DATA ENTRY'!R603,"")))</f>
        <v/>
      </c>
      <c r="CL604" s="3" t="str">
        <f>IF('DATA ENTRY'!CK603="","",IF('DATA ENTRY'!S603="","",IF(AND($CD$4='DATA ENTRY'!CK603,$CG$4='DATA ENTRY'!D603),'DATA ENTRY'!S603,"")))</f>
        <v/>
      </c>
      <c r="CM604" s="3" t="str">
        <f>IF('DATA ENTRY'!CK603="","",IF('DATA ENTRY'!E603="","",IF(AND($CD$4='DATA ENTRY'!CK603,$CG$4='DATA ENTRY'!D603),'DATA ENTRY'!E603,"")))</f>
        <v/>
      </c>
      <c r="CN604" s="3" t="str">
        <f>IF('DATA ENTRY'!CK603="","",IF('DATA ENTRY'!W603="","",IF(AND($CD$4='DATA ENTRY'!CK603,$CG$4='DATA ENTRY'!D603),'DATA ENTRY'!W603,"")))</f>
        <v/>
      </c>
      <c r="CO604" s="3" t="str">
        <f>IF('DATA ENTRY'!CK603="","",IF('DATA ENTRY'!X603="","",IF(AND($CD$4='DATA ENTRY'!CK603,$CG$4='DATA ENTRY'!D603),'DATA ENTRY'!X603,"")))</f>
        <v/>
      </c>
      <c r="CP604" s="108" t="str">
        <f t="shared" si="151"/>
        <v/>
      </c>
      <c r="CQ604" s="108" t="str">
        <f>IF('DATA ENTRY'!CK603="","",IF('DATA ENTRY'!G603="","",IF(AND($CD$4='DATA ENTRY'!CK603,$CG$4='DATA ENTRY'!D603),'DATA ENTRY'!G603,"")))</f>
        <v/>
      </c>
      <c r="CR604" s="230" t="str">
        <f>IF('DATA ENTRY'!CK603="","",IF('DATA ENTRY'!D603="","",IF(AND($CD$4='DATA ENTRY'!CK603,$CG$4='DATA ENTRY'!D603),'DATA ENTRY'!D603,"")))</f>
        <v/>
      </c>
      <c r="CS604">
        <f t="shared" si="152"/>
        <v>0</v>
      </c>
      <c r="CT604">
        <f t="shared" si="153"/>
        <v>0</v>
      </c>
      <c r="CV604" s="139"/>
      <c r="CX604">
        <f t="shared" si="154"/>
        <v>0</v>
      </c>
      <c r="DB604" t="str">
        <f t="shared" si="161"/>
        <v/>
      </c>
      <c r="DC604" t="str">
        <f t="shared" si="162"/>
        <v/>
      </c>
      <c r="DD604" s="224">
        <v>598</v>
      </c>
      <c r="DE604" s="3" t="str">
        <f>IF('DATA ENTRY'!CK603="","",IF('DATA ENTRY'!B603="","",IF(AND($DF$4='DATA ENTRY'!D603),'DATA ENTRY'!B603,"")))</f>
        <v/>
      </c>
      <c r="DF604" s="3" t="str">
        <f>IF('DATA ENTRY'!CK603="","",IF('DATA ENTRY'!C603="","",IF(AND($DF$4='DATA ENTRY'!D603),'DATA ENTRY'!C603,"")))</f>
        <v/>
      </c>
      <c r="DG604" s="4" t="str">
        <f>IF('DATA ENTRY'!CK603="","",IF('DATA ENTRY'!I603="","",IF(AND($DF$4='DATA ENTRY'!D603),'DATA ENTRY'!I603,"")))</f>
        <v/>
      </c>
      <c r="DH604" s="4" t="str">
        <f>IF('DATA ENTRY'!CK603="","",IF('DATA ENTRY'!CK603="","",IF(AND($DF$4='DATA ENTRY'!D603),'DATA ENTRY'!CK603,"")))</f>
        <v/>
      </c>
      <c r="DI604" s="3" t="str">
        <f>IF('DATA ENTRY'!CK603="","",IF('DATA ENTRY'!N603="","",IF(AND($DF$4='DATA ENTRY'!D603),'DATA ENTRY'!N603,"")))</f>
        <v/>
      </c>
      <c r="DJ604" s="107" t="str">
        <f>IF('DATA ENTRY'!CK603="","",IF('DATA ENTRY'!O603="","",IF(AND($DF$4='DATA ENTRY'!D603),'DATA ENTRY'!O603,"")))</f>
        <v/>
      </c>
      <c r="DK604" s="3" t="str">
        <f>IF('DATA ENTRY'!CK603="","",IF('DATA ENTRY'!P603="","",IF(AND($DF$4='DATA ENTRY'!D603),'DATA ENTRY'!P603,"")))</f>
        <v/>
      </c>
      <c r="DL604" s="107" t="str">
        <f>IF('DATA ENTRY'!CK603="","",IF('DATA ENTRY'!Q603="","",IF(AND($DF$4='DATA ENTRY'!D603),'DATA ENTRY'!Q603,"")))</f>
        <v/>
      </c>
      <c r="DM604" s="3" t="str">
        <f>IF('DATA ENTRY'!CK603="","",IF('DATA ENTRY'!R603="","",IF(AND($DF$4='DATA ENTRY'!D603),'DATA ENTRY'!R603,"")))</f>
        <v/>
      </c>
      <c r="DN604" s="107" t="str">
        <f>IF('DATA ENTRY'!CK603="","",IF('DATA ENTRY'!S603="","",IF(AND($DF$4='DATA ENTRY'!D603),'DATA ENTRY'!S603,"")))</f>
        <v/>
      </c>
      <c r="DO604" s="3" t="str">
        <f>IF('DATA ENTRY'!CK603="","",IF('DATA ENTRY'!E603="","",IF(AND($DF$4='DATA ENTRY'!D603),'DATA ENTRY'!E603,"")))</f>
        <v/>
      </c>
      <c r="DP604" s="3" t="str">
        <f>IF('DATA ENTRY'!CK603="","",IF('DATA ENTRY'!D603="","",IF(AND($DF$4='DATA ENTRY'!D603),'DATA ENTRY'!D603,"")))</f>
        <v/>
      </c>
      <c r="DQ604" s="3" t="str">
        <f>IF('DATA ENTRY'!CK603="","",IF('DATA ENTRY'!W603="","",IF(AND($DF$4='DATA ENTRY'!D603),'DATA ENTRY'!W603,"")))</f>
        <v/>
      </c>
      <c r="DR604" s="3" t="str">
        <f>IF('DATA ENTRY'!CK603="","",IF('DATA ENTRY'!X603="","",IF(AND($DF$4='DATA ENTRY'!D603),'DATA ENTRY'!X603,"")))</f>
        <v/>
      </c>
      <c r="DS604" s="108" t="str">
        <f t="shared" si="155"/>
        <v/>
      </c>
      <c r="DT604" s="108" t="str">
        <f>IF('DATA ENTRY'!CK603="","",IF('DATA ENTRY'!D603="","",IF(AND($DF$4='DATA ENTRY'!D603),'DATA ENTRY'!G603,"")))</f>
        <v/>
      </c>
      <c r="DY604">
        <f t="shared" si="156"/>
        <v>0</v>
      </c>
      <c r="EB604" t="str">
        <f t="shared" si="157"/>
        <v/>
      </c>
      <c r="EC604" t="str">
        <f t="shared" si="158"/>
        <v/>
      </c>
      <c r="ED604" s="224">
        <v>598</v>
      </c>
      <c r="EE604" s="3" t="str">
        <f>IF('DATA ENTRY'!CK603="","",IF('DATA ENTRY'!B603="","",IF(AND($EF$4='DATA ENTRY'!G603,$EH$4='DATA ENTRY'!F603),'DATA ENTRY'!B603,"")))</f>
        <v/>
      </c>
      <c r="EF604" s="3" t="str">
        <f>IF('DATA ENTRY'!CK603="","",IF('DATA ENTRY'!C603="","",IF(AND($EF$4='DATA ENTRY'!G603,$EH$4='DATA ENTRY'!F603),'DATA ENTRY'!C603,"")))</f>
        <v/>
      </c>
      <c r="EG604" s="4" t="str">
        <f>IF('DATA ENTRY'!CK603="","",IF('DATA ENTRY'!I603="","",IF(AND($EF$4='DATA ENTRY'!G603,$EH$4='DATA ENTRY'!F603),'DATA ENTRY'!I603,"")))</f>
        <v/>
      </c>
      <c r="EH604" s="4" t="str">
        <f>IF('DATA ENTRY'!CK603="","",IF('DATA ENTRY'!CK603="","",IF(AND($EF$4='DATA ENTRY'!G603,$EH$4='DATA ENTRY'!F603),'DATA ENTRY'!CK603,"")))</f>
        <v/>
      </c>
      <c r="EI604" s="3" t="str">
        <f>IF('DATA ENTRY'!CK603="","",IF('DATA ENTRY'!N603="","",IF(AND($EF$4='DATA ENTRY'!G603,$EH$4='DATA ENTRY'!F603),'DATA ENTRY'!N603,"")))</f>
        <v/>
      </c>
      <c r="EJ604" s="107" t="str">
        <f>IF('DATA ENTRY'!CK603="","",IF('DATA ENTRY'!O603="","",IF(AND($EF$4='DATA ENTRY'!G603,$EH$4='DATA ENTRY'!F603),'DATA ENTRY'!O603,"")))</f>
        <v/>
      </c>
      <c r="EK604" s="3" t="str">
        <f>IF('DATA ENTRY'!CK603="","",IF('DATA ENTRY'!P603="","",IF(AND($EF$4='DATA ENTRY'!G603,$EH$4='DATA ENTRY'!F603),'DATA ENTRY'!P603,"")))</f>
        <v/>
      </c>
      <c r="EL604" s="107" t="str">
        <f>IF('DATA ENTRY'!CK603="","",IF('DATA ENTRY'!Q603="","",IF(AND($EF$4='DATA ENTRY'!G603,$EH$4='DATA ENTRY'!F603),'DATA ENTRY'!Q603,"")))</f>
        <v/>
      </c>
      <c r="EM604" s="3" t="str">
        <f>IF('DATA ENTRY'!CK603="","",IF('DATA ENTRY'!R603="","",IF(AND($EF$4='DATA ENTRY'!G603,$EH$4='DATA ENTRY'!F603),'DATA ENTRY'!R603,"")))</f>
        <v/>
      </c>
      <c r="EN604" s="107" t="str">
        <f>IF('DATA ENTRY'!CK603="","",IF('DATA ENTRY'!S603="","",IF(AND($EF$4='DATA ENTRY'!G603,$EH$4='DATA ENTRY'!F603),'DATA ENTRY'!S603,"")))</f>
        <v/>
      </c>
      <c r="EO604" s="3" t="str">
        <f>IF('DATA ENTRY'!CK603="","",IF('DATA ENTRY'!E603="","",IF(AND($EF$4='DATA ENTRY'!G603,$EH$4='DATA ENTRY'!F603),'DATA ENTRY'!E603,"")))</f>
        <v/>
      </c>
      <c r="EP604" s="3" t="str">
        <f>IF('DATA ENTRY'!CK603="","",IF('DATA ENTRY'!D603="","",IF(AND($EF$4='DATA ENTRY'!G603,$EH$4='DATA ENTRY'!F603),'DATA ENTRY'!D603,"")))</f>
        <v/>
      </c>
      <c r="EQ604" s="3" t="str">
        <f>IF('DATA ENTRY'!CK603="","",IF('DATA ENTRY'!W603="","",IF(AND($EF$4='DATA ENTRY'!G603,$EH$4='DATA ENTRY'!F603),'DATA ENTRY'!W603,"")))</f>
        <v/>
      </c>
      <c r="ER604" s="3" t="str">
        <f>IF('DATA ENTRY'!CK603="","",IF('DATA ENTRY'!X603="","",IF(AND($EF$4='DATA ENTRY'!G603,$EH$4='DATA ENTRY'!F603),'DATA ENTRY'!X603,"")))</f>
        <v/>
      </c>
      <c r="ES604" s="108" t="str">
        <f t="shared" si="159"/>
        <v/>
      </c>
      <c r="ET604" s="108" t="str">
        <f>IF('DATA ENTRY'!CK603="","",IF('DATA ENTRY'!D603="","",IF(AND($EF$4='DATA ENTRY'!G603,$EH$4='DATA ENTRY'!F603),'DATA ENTRY'!G603,"")))</f>
        <v/>
      </c>
      <c r="EY604">
        <f t="shared" si="160"/>
        <v>0</v>
      </c>
    </row>
    <row r="605" spans="1:155">
      <c r="A605" t="str">
        <f>IF(S605=0,"",1+(MAX($A$7:A604)))</f>
        <v/>
      </c>
      <c r="B605" s="224">
        <v>599</v>
      </c>
      <c r="C605" s="3" t="str">
        <f>IF('DATA ENTRY'!CK604="","",IF('DATA ENTRY'!B604="","",IF($D$4="All Post",'DATA ENTRY'!B604,IF(AND($D$4='DATA ENTRY'!CK604),'DATA ENTRY'!B604,""))))</f>
        <v/>
      </c>
      <c r="D605" s="3" t="str">
        <f>IF('DATA ENTRY'!CK604="","",IF('DATA ENTRY'!C604="","",IF($D$4="All Post",'DATA ENTRY'!C604,IF(AND($D$4='DATA ENTRY'!CK604),'DATA ENTRY'!C604,""))))</f>
        <v/>
      </c>
      <c r="E605" s="4" t="str">
        <f>IF('DATA ENTRY'!CK604="","",IF('DATA ENTRY'!I604="","",IF($D$4="All Post",'DATA ENTRY'!I604,IF(AND($D$4='DATA ENTRY'!CK604),'DATA ENTRY'!I604,""))))</f>
        <v/>
      </c>
      <c r="F605" s="4" t="str">
        <f>IF('DATA ENTRY'!CK604="","",IF('DATA ENTRY'!CK604="","",IF($D$4="All Post",'DATA ENTRY'!CK604,IF(AND($D$4='DATA ENTRY'!CK604),'DATA ENTRY'!CK604,""))))</f>
        <v/>
      </c>
      <c r="G605" s="3" t="str">
        <f>IF('DATA ENTRY'!CK604="","",IF('DATA ENTRY'!N604="","",IF($D$4="All Post",'DATA ENTRY'!N604,IF(AND($D$4='DATA ENTRY'!CK604),'DATA ENTRY'!N604,""))))</f>
        <v/>
      </c>
      <c r="H605" s="107" t="str">
        <f>IF('DATA ENTRY'!CK604="","",IF('DATA ENTRY'!O604="","",IF($D$4="All Post",'DATA ENTRY'!O604,IF(AND($D$4='DATA ENTRY'!CK604),'DATA ENTRY'!O604,""))))</f>
        <v/>
      </c>
      <c r="I605" s="3" t="str">
        <f>IF('DATA ENTRY'!CK604="","",IF('DATA ENTRY'!P604="","",IF($D$4="All Post",'DATA ENTRY'!P604,IF(AND($D$4='DATA ENTRY'!CK604),'DATA ENTRY'!P604,""))))</f>
        <v/>
      </c>
      <c r="J605" s="107" t="str">
        <f>IF('DATA ENTRY'!CK604="","",IF('DATA ENTRY'!Q604="","",IF($D$4="All Post",'DATA ENTRY'!Q604,IF(AND($D$4='DATA ENTRY'!CK604),'DATA ENTRY'!Q604,""))))</f>
        <v/>
      </c>
      <c r="K605" s="3" t="str">
        <f>IF('DATA ENTRY'!CK604="","",IF('DATA ENTRY'!R604="","",IF($D$4="All Post",'DATA ENTRY'!R604,IF(AND($D$4='DATA ENTRY'!CK604),'DATA ENTRY'!R604,""))))</f>
        <v/>
      </c>
      <c r="L605" s="3" t="str">
        <f>IF('DATA ENTRY'!CK604="","",IF('DATA ENTRY'!S604="","",IF($D$4="All Post",'DATA ENTRY'!S604,IF(AND($D$4='DATA ENTRY'!CK604),'DATA ENTRY'!S604,""))))</f>
        <v/>
      </c>
      <c r="M605" s="3" t="str">
        <f>IF('DATA ENTRY'!CK604="","",IF('DATA ENTRY'!E604="","",IF($D$4="All Post",'DATA ENTRY'!E604,IF(AND($D$4='DATA ENTRY'!CK604),'DATA ENTRY'!E604,""))))</f>
        <v/>
      </c>
      <c r="N605" s="3" t="str">
        <f>IF('DATA ENTRY'!CK604="","",IF('DATA ENTRY'!W604="","",IF($D$4="All Post",'DATA ENTRY'!W604,IF(AND($D$4='DATA ENTRY'!CK604),'DATA ENTRY'!W604,""))))</f>
        <v/>
      </c>
      <c r="O605" s="3" t="str">
        <f>IF('DATA ENTRY'!CK604="","",IF('DATA ENTRY'!X604="","",IF($D$4="All Post",'DATA ENTRY'!X604,IF(AND($D$4='DATA ENTRY'!CK604),'DATA ENTRY'!X604,""))))</f>
        <v/>
      </c>
      <c r="P605" s="3" t="str">
        <f>IF('DATA ENTRY'!CK604="","",IF('DATA ENTRY'!G604="","",IF($D$4="All Post",'DATA ENTRY'!G604,IF(AND($D$4='DATA ENTRY'!CK604),'DATA ENTRY'!G604,""))))</f>
        <v/>
      </c>
      <c r="S605">
        <f t="shared" si="147"/>
        <v>0</v>
      </c>
      <c r="T605" t="str">
        <f t="shared" si="148"/>
        <v/>
      </c>
      <c r="BZ605" t="str">
        <f t="shared" si="149"/>
        <v/>
      </c>
      <c r="CA605" t="str">
        <f t="shared" si="150"/>
        <v/>
      </c>
      <c r="CB605" s="224">
        <v>599</v>
      </c>
      <c r="CC605" s="3" t="str">
        <f>IF('DATA ENTRY'!CK604="","",IF('DATA ENTRY'!B604="","",IF(AND($CD$4='DATA ENTRY'!CK604,$CG$4='DATA ENTRY'!D604),'DATA ENTRY'!B604,"")))</f>
        <v/>
      </c>
      <c r="CD605" s="3" t="str">
        <f>IF('DATA ENTRY'!CK604="","",IF('DATA ENTRY'!C604="","",IF(AND($CD$4='DATA ENTRY'!CK604,$CG$4='DATA ENTRY'!D604),'DATA ENTRY'!C604,"")))</f>
        <v/>
      </c>
      <c r="CE605" s="4" t="str">
        <f>IF('DATA ENTRY'!CK604="","",IF('DATA ENTRY'!I604="","",IF(AND($CD$4='DATA ENTRY'!CK604,$CG$4='DATA ENTRY'!D604),'DATA ENTRY'!I604,"")))</f>
        <v/>
      </c>
      <c r="CF605" s="4" t="str">
        <f>IF('DATA ENTRY'!CK604="","",IF('DATA ENTRY'!CK604="","",IF(AND($CD$4='DATA ENTRY'!CK604,$CG$4='DATA ENTRY'!D604),'DATA ENTRY'!CK604,"")))</f>
        <v/>
      </c>
      <c r="CG605" s="3" t="str">
        <f>IF('DATA ENTRY'!CK604="","",IF('DATA ENTRY'!N604="","",IF(AND($CD$4='DATA ENTRY'!CK604,$CG$4='DATA ENTRY'!D604),'DATA ENTRY'!N604,"")))</f>
        <v/>
      </c>
      <c r="CH605" s="107" t="str">
        <f>IF('DATA ENTRY'!CK604="","",IF('DATA ENTRY'!O604="","",IF(AND($CD$4='DATA ENTRY'!CK604,$CG$4='DATA ENTRY'!D604),'DATA ENTRY'!O604,"")))</f>
        <v/>
      </c>
      <c r="CI605" s="3" t="str">
        <f>IF('DATA ENTRY'!CK604="","",IF('DATA ENTRY'!P604="","",IF(AND($CD$4='DATA ENTRY'!CK604,$CG$4='DATA ENTRY'!D604),'DATA ENTRY'!P604,"")))</f>
        <v/>
      </c>
      <c r="CJ605" s="107" t="str">
        <f>IF('DATA ENTRY'!CK604="","",IF('DATA ENTRY'!Q604="","",IF(AND($CD$4='DATA ENTRY'!CK604,$CG$4='DATA ENTRY'!D604),'DATA ENTRY'!Q604,"")))</f>
        <v/>
      </c>
      <c r="CK605" s="3" t="str">
        <f>IF('DATA ENTRY'!CK604="","",IF('DATA ENTRY'!R604="","",IF(AND($CD$4='DATA ENTRY'!CK604,$CG$4='DATA ENTRY'!D604),'DATA ENTRY'!R604,"")))</f>
        <v/>
      </c>
      <c r="CL605" s="3" t="str">
        <f>IF('DATA ENTRY'!CK604="","",IF('DATA ENTRY'!S604="","",IF(AND($CD$4='DATA ENTRY'!CK604,$CG$4='DATA ENTRY'!D604),'DATA ENTRY'!S604,"")))</f>
        <v/>
      </c>
      <c r="CM605" s="3" t="str">
        <f>IF('DATA ENTRY'!CK604="","",IF('DATA ENTRY'!E604="","",IF(AND($CD$4='DATA ENTRY'!CK604,$CG$4='DATA ENTRY'!D604),'DATA ENTRY'!E604,"")))</f>
        <v/>
      </c>
      <c r="CN605" s="3" t="str">
        <f>IF('DATA ENTRY'!CK604="","",IF('DATA ENTRY'!W604="","",IF(AND($CD$4='DATA ENTRY'!CK604,$CG$4='DATA ENTRY'!D604),'DATA ENTRY'!W604,"")))</f>
        <v/>
      </c>
      <c r="CO605" s="3" t="str">
        <f>IF('DATA ENTRY'!CK604="","",IF('DATA ENTRY'!X604="","",IF(AND($CD$4='DATA ENTRY'!CK604,$CG$4='DATA ENTRY'!D604),'DATA ENTRY'!X604,"")))</f>
        <v/>
      </c>
      <c r="CP605" s="108" t="str">
        <f t="shared" si="151"/>
        <v/>
      </c>
      <c r="CQ605" s="108" t="str">
        <f>IF('DATA ENTRY'!CK604="","",IF('DATA ENTRY'!G604="","",IF(AND($CD$4='DATA ENTRY'!CK604,$CG$4='DATA ENTRY'!D604),'DATA ENTRY'!G604,"")))</f>
        <v/>
      </c>
      <c r="CR605" s="230" t="str">
        <f>IF('DATA ENTRY'!CK604="","",IF('DATA ENTRY'!D604="","",IF(AND($CD$4='DATA ENTRY'!CK604,$CG$4='DATA ENTRY'!D604),'DATA ENTRY'!D604,"")))</f>
        <v/>
      </c>
      <c r="CS605">
        <f t="shared" si="152"/>
        <v>0</v>
      </c>
      <c r="CT605">
        <f t="shared" si="153"/>
        <v>0</v>
      </c>
      <c r="CV605" s="139"/>
      <c r="CX605">
        <f t="shared" si="154"/>
        <v>0</v>
      </c>
      <c r="DB605" t="str">
        <f t="shared" si="161"/>
        <v/>
      </c>
      <c r="DC605" t="str">
        <f t="shared" si="162"/>
        <v/>
      </c>
      <c r="DD605" s="224">
        <v>599</v>
      </c>
      <c r="DE605" s="3" t="str">
        <f>IF('DATA ENTRY'!CK604="","",IF('DATA ENTRY'!B604="","",IF(AND($DF$4='DATA ENTRY'!D604),'DATA ENTRY'!B604,"")))</f>
        <v/>
      </c>
      <c r="DF605" s="3" t="str">
        <f>IF('DATA ENTRY'!CK604="","",IF('DATA ENTRY'!C604="","",IF(AND($DF$4='DATA ENTRY'!D604),'DATA ENTRY'!C604,"")))</f>
        <v/>
      </c>
      <c r="DG605" s="4" t="str">
        <f>IF('DATA ENTRY'!CK604="","",IF('DATA ENTRY'!I604="","",IF(AND($DF$4='DATA ENTRY'!D604),'DATA ENTRY'!I604,"")))</f>
        <v/>
      </c>
      <c r="DH605" s="4" t="str">
        <f>IF('DATA ENTRY'!CK604="","",IF('DATA ENTRY'!CK604="","",IF(AND($DF$4='DATA ENTRY'!D604),'DATA ENTRY'!CK604,"")))</f>
        <v/>
      </c>
      <c r="DI605" s="3" t="str">
        <f>IF('DATA ENTRY'!CK604="","",IF('DATA ENTRY'!N604="","",IF(AND($DF$4='DATA ENTRY'!D604),'DATA ENTRY'!N604,"")))</f>
        <v/>
      </c>
      <c r="DJ605" s="107" t="str">
        <f>IF('DATA ENTRY'!CK604="","",IF('DATA ENTRY'!O604="","",IF(AND($DF$4='DATA ENTRY'!D604),'DATA ENTRY'!O604,"")))</f>
        <v/>
      </c>
      <c r="DK605" s="3" t="str">
        <f>IF('DATA ENTRY'!CK604="","",IF('DATA ENTRY'!P604="","",IF(AND($DF$4='DATA ENTRY'!D604),'DATA ENTRY'!P604,"")))</f>
        <v/>
      </c>
      <c r="DL605" s="107" t="str">
        <f>IF('DATA ENTRY'!CK604="","",IF('DATA ENTRY'!Q604="","",IF(AND($DF$4='DATA ENTRY'!D604),'DATA ENTRY'!Q604,"")))</f>
        <v/>
      </c>
      <c r="DM605" s="3" t="str">
        <f>IF('DATA ENTRY'!CK604="","",IF('DATA ENTRY'!R604="","",IF(AND($DF$4='DATA ENTRY'!D604),'DATA ENTRY'!R604,"")))</f>
        <v/>
      </c>
      <c r="DN605" s="107" t="str">
        <f>IF('DATA ENTRY'!CK604="","",IF('DATA ENTRY'!S604="","",IF(AND($DF$4='DATA ENTRY'!D604),'DATA ENTRY'!S604,"")))</f>
        <v/>
      </c>
      <c r="DO605" s="3" t="str">
        <f>IF('DATA ENTRY'!CK604="","",IF('DATA ENTRY'!E604="","",IF(AND($DF$4='DATA ENTRY'!D604),'DATA ENTRY'!E604,"")))</f>
        <v/>
      </c>
      <c r="DP605" s="3" t="str">
        <f>IF('DATA ENTRY'!CK604="","",IF('DATA ENTRY'!D604="","",IF(AND($DF$4='DATA ENTRY'!D604),'DATA ENTRY'!D604,"")))</f>
        <v/>
      </c>
      <c r="DQ605" s="3" t="str">
        <f>IF('DATA ENTRY'!CK604="","",IF('DATA ENTRY'!W604="","",IF(AND($DF$4='DATA ENTRY'!D604),'DATA ENTRY'!W604,"")))</f>
        <v/>
      </c>
      <c r="DR605" s="3" t="str">
        <f>IF('DATA ENTRY'!CK604="","",IF('DATA ENTRY'!X604="","",IF(AND($DF$4='DATA ENTRY'!D604),'DATA ENTRY'!X604,"")))</f>
        <v/>
      </c>
      <c r="DS605" s="108" t="str">
        <f t="shared" si="155"/>
        <v/>
      </c>
      <c r="DT605" s="108" t="str">
        <f>IF('DATA ENTRY'!CK604="","",IF('DATA ENTRY'!D604="","",IF(AND($DF$4='DATA ENTRY'!D604),'DATA ENTRY'!G604,"")))</f>
        <v/>
      </c>
      <c r="DY605">
        <f t="shared" si="156"/>
        <v>0</v>
      </c>
      <c r="EB605" t="str">
        <f t="shared" si="157"/>
        <v/>
      </c>
      <c r="EC605" t="str">
        <f t="shared" si="158"/>
        <v/>
      </c>
      <c r="ED605" s="224">
        <v>599</v>
      </c>
      <c r="EE605" s="3" t="str">
        <f>IF('DATA ENTRY'!CK604="","",IF('DATA ENTRY'!B604="","",IF(AND($EF$4='DATA ENTRY'!G604,$EH$4='DATA ENTRY'!F604),'DATA ENTRY'!B604,"")))</f>
        <v/>
      </c>
      <c r="EF605" s="3" t="str">
        <f>IF('DATA ENTRY'!CK604="","",IF('DATA ENTRY'!C604="","",IF(AND($EF$4='DATA ENTRY'!G604,$EH$4='DATA ENTRY'!F604),'DATA ENTRY'!C604,"")))</f>
        <v/>
      </c>
      <c r="EG605" s="4" t="str">
        <f>IF('DATA ENTRY'!CK604="","",IF('DATA ENTRY'!I604="","",IF(AND($EF$4='DATA ENTRY'!G604,$EH$4='DATA ENTRY'!F604),'DATA ENTRY'!I604,"")))</f>
        <v/>
      </c>
      <c r="EH605" s="4" t="str">
        <f>IF('DATA ENTRY'!CK604="","",IF('DATA ENTRY'!CK604="","",IF(AND($EF$4='DATA ENTRY'!G604,$EH$4='DATA ENTRY'!F604),'DATA ENTRY'!CK604,"")))</f>
        <v/>
      </c>
      <c r="EI605" s="3" t="str">
        <f>IF('DATA ENTRY'!CK604="","",IF('DATA ENTRY'!N604="","",IF(AND($EF$4='DATA ENTRY'!G604,$EH$4='DATA ENTRY'!F604),'DATA ENTRY'!N604,"")))</f>
        <v/>
      </c>
      <c r="EJ605" s="107" t="str">
        <f>IF('DATA ENTRY'!CK604="","",IF('DATA ENTRY'!O604="","",IF(AND($EF$4='DATA ENTRY'!G604,$EH$4='DATA ENTRY'!F604),'DATA ENTRY'!O604,"")))</f>
        <v/>
      </c>
      <c r="EK605" s="3" t="str">
        <f>IF('DATA ENTRY'!CK604="","",IF('DATA ENTRY'!P604="","",IF(AND($EF$4='DATA ENTRY'!G604,$EH$4='DATA ENTRY'!F604),'DATA ENTRY'!P604,"")))</f>
        <v/>
      </c>
      <c r="EL605" s="107" t="str">
        <f>IF('DATA ENTRY'!CK604="","",IF('DATA ENTRY'!Q604="","",IF(AND($EF$4='DATA ENTRY'!G604,$EH$4='DATA ENTRY'!F604),'DATA ENTRY'!Q604,"")))</f>
        <v/>
      </c>
      <c r="EM605" s="3" t="str">
        <f>IF('DATA ENTRY'!CK604="","",IF('DATA ENTRY'!R604="","",IF(AND($EF$4='DATA ENTRY'!G604,$EH$4='DATA ENTRY'!F604),'DATA ENTRY'!R604,"")))</f>
        <v/>
      </c>
      <c r="EN605" s="107" t="str">
        <f>IF('DATA ENTRY'!CK604="","",IF('DATA ENTRY'!S604="","",IF(AND($EF$4='DATA ENTRY'!G604,$EH$4='DATA ENTRY'!F604),'DATA ENTRY'!S604,"")))</f>
        <v/>
      </c>
      <c r="EO605" s="3" t="str">
        <f>IF('DATA ENTRY'!CK604="","",IF('DATA ENTRY'!E604="","",IF(AND($EF$4='DATA ENTRY'!G604,$EH$4='DATA ENTRY'!F604),'DATA ENTRY'!E604,"")))</f>
        <v/>
      </c>
      <c r="EP605" s="3" t="str">
        <f>IF('DATA ENTRY'!CK604="","",IF('DATA ENTRY'!D604="","",IF(AND($EF$4='DATA ENTRY'!G604,$EH$4='DATA ENTRY'!F604),'DATA ENTRY'!D604,"")))</f>
        <v/>
      </c>
      <c r="EQ605" s="3" t="str">
        <f>IF('DATA ENTRY'!CK604="","",IF('DATA ENTRY'!W604="","",IF(AND($EF$4='DATA ENTRY'!G604,$EH$4='DATA ENTRY'!F604),'DATA ENTRY'!W604,"")))</f>
        <v/>
      </c>
      <c r="ER605" s="3" t="str">
        <f>IF('DATA ENTRY'!CK604="","",IF('DATA ENTRY'!X604="","",IF(AND($EF$4='DATA ENTRY'!G604,$EH$4='DATA ENTRY'!F604),'DATA ENTRY'!X604,"")))</f>
        <v/>
      </c>
      <c r="ES605" s="108" t="str">
        <f t="shared" si="159"/>
        <v/>
      </c>
      <c r="ET605" s="108" t="str">
        <f>IF('DATA ENTRY'!CK604="","",IF('DATA ENTRY'!D604="","",IF(AND($EF$4='DATA ENTRY'!G604,$EH$4='DATA ENTRY'!F604),'DATA ENTRY'!G604,"")))</f>
        <v/>
      </c>
      <c r="EY605">
        <f t="shared" si="160"/>
        <v>0</v>
      </c>
    </row>
    <row r="606" spans="1:155">
      <c r="A606" t="str">
        <f>IF(S606=0,"",1+(MAX($A$7:A605)))</f>
        <v/>
      </c>
      <c r="B606" s="224">
        <v>600</v>
      </c>
      <c r="C606" s="3" t="str">
        <f>IF('DATA ENTRY'!CK605="","",IF('DATA ENTRY'!B605="","",IF($D$4="All Post",'DATA ENTRY'!B605,IF(AND($D$4='DATA ENTRY'!CK605),'DATA ENTRY'!B605,""))))</f>
        <v/>
      </c>
      <c r="D606" s="3" t="str">
        <f>IF('DATA ENTRY'!CK605="","",IF('DATA ENTRY'!C605="","",IF($D$4="All Post",'DATA ENTRY'!C605,IF(AND($D$4='DATA ENTRY'!CK605),'DATA ENTRY'!C605,""))))</f>
        <v/>
      </c>
      <c r="E606" s="4" t="str">
        <f>IF('DATA ENTRY'!CK605="","",IF('DATA ENTRY'!I605="","",IF($D$4="All Post",'DATA ENTRY'!I605,IF(AND($D$4='DATA ENTRY'!CK605),'DATA ENTRY'!I605,""))))</f>
        <v/>
      </c>
      <c r="F606" s="4" t="str">
        <f>IF('DATA ENTRY'!CK605="","",IF('DATA ENTRY'!CK605="","",IF($D$4="All Post",'DATA ENTRY'!CK605,IF(AND($D$4='DATA ENTRY'!CK605),'DATA ENTRY'!CK605,""))))</f>
        <v/>
      </c>
      <c r="G606" s="3" t="str">
        <f>IF('DATA ENTRY'!CK605="","",IF('DATA ENTRY'!N605="","",IF($D$4="All Post",'DATA ENTRY'!N605,IF(AND($D$4='DATA ENTRY'!CK605),'DATA ENTRY'!N605,""))))</f>
        <v/>
      </c>
      <c r="H606" s="107" t="str">
        <f>IF('DATA ENTRY'!CK605="","",IF('DATA ENTRY'!O605="","",IF($D$4="All Post",'DATA ENTRY'!O605,IF(AND($D$4='DATA ENTRY'!CK605),'DATA ENTRY'!O605,""))))</f>
        <v/>
      </c>
      <c r="I606" s="3" t="str">
        <f>IF('DATA ENTRY'!CK605="","",IF('DATA ENTRY'!P605="","",IF($D$4="All Post",'DATA ENTRY'!P605,IF(AND($D$4='DATA ENTRY'!CK605),'DATA ENTRY'!P605,""))))</f>
        <v/>
      </c>
      <c r="J606" s="107" t="str">
        <f>IF('DATA ENTRY'!CK605="","",IF('DATA ENTRY'!Q605="","",IF($D$4="All Post",'DATA ENTRY'!Q605,IF(AND($D$4='DATA ENTRY'!CK605),'DATA ENTRY'!Q605,""))))</f>
        <v/>
      </c>
      <c r="K606" s="3" t="str">
        <f>IF('DATA ENTRY'!CK605="","",IF('DATA ENTRY'!R605="","",IF($D$4="All Post",'DATA ENTRY'!R605,IF(AND($D$4='DATA ENTRY'!CK605),'DATA ENTRY'!R605,""))))</f>
        <v/>
      </c>
      <c r="L606" s="3" t="str">
        <f>IF('DATA ENTRY'!CK605="","",IF('DATA ENTRY'!S605="","",IF($D$4="All Post",'DATA ENTRY'!S605,IF(AND($D$4='DATA ENTRY'!CK605),'DATA ENTRY'!S605,""))))</f>
        <v/>
      </c>
      <c r="M606" s="3" t="str">
        <f>IF('DATA ENTRY'!CK605="","",IF('DATA ENTRY'!E605="","",IF($D$4="All Post",'DATA ENTRY'!E605,IF(AND($D$4='DATA ENTRY'!CK605),'DATA ENTRY'!E605,""))))</f>
        <v/>
      </c>
      <c r="N606" s="3" t="str">
        <f>IF('DATA ENTRY'!CK605="","",IF('DATA ENTRY'!W605="","",IF($D$4="All Post",'DATA ENTRY'!W605,IF(AND($D$4='DATA ENTRY'!CK605),'DATA ENTRY'!W605,""))))</f>
        <v/>
      </c>
      <c r="O606" s="3" t="str">
        <f>IF('DATA ENTRY'!CK605="","",IF('DATA ENTRY'!X605="","",IF($D$4="All Post",'DATA ENTRY'!X605,IF(AND($D$4='DATA ENTRY'!CK605),'DATA ENTRY'!X605,""))))</f>
        <v/>
      </c>
      <c r="P606" s="3" t="str">
        <f>IF('DATA ENTRY'!CK605="","",IF('DATA ENTRY'!G605="","",IF($D$4="All Post",'DATA ENTRY'!G605,IF(AND($D$4='DATA ENTRY'!CK605),'DATA ENTRY'!G605,""))))</f>
        <v/>
      </c>
      <c r="S606">
        <f t="shared" si="147"/>
        <v>0</v>
      </c>
      <c r="T606" t="str">
        <f t="shared" si="148"/>
        <v/>
      </c>
      <c r="BZ606" t="str">
        <f t="shared" si="149"/>
        <v/>
      </c>
      <c r="CA606" t="str">
        <f t="shared" si="150"/>
        <v/>
      </c>
      <c r="CB606" s="224">
        <v>600</v>
      </c>
      <c r="CC606" s="3" t="str">
        <f>IF('DATA ENTRY'!CK605="","",IF('DATA ENTRY'!B605="","",IF(AND($CD$4='DATA ENTRY'!CK605,$CG$4='DATA ENTRY'!D605),'DATA ENTRY'!B605,"")))</f>
        <v/>
      </c>
      <c r="CD606" s="3" t="str">
        <f>IF('DATA ENTRY'!CK605="","",IF('DATA ENTRY'!C605="","",IF(AND($CD$4='DATA ENTRY'!CK605,$CG$4='DATA ENTRY'!D605),'DATA ENTRY'!C605,"")))</f>
        <v/>
      </c>
      <c r="CE606" s="4" t="str">
        <f>IF('DATA ENTRY'!CK605="","",IF('DATA ENTRY'!I605="","",IF(AND($CD$4='DATA ENTRY'!CK605,$CG$4='DATA ENTRY'!D605),'DATA ENTRY'!I605,"")))</f>
        <v/>
      </c>
      <c r="CF606" s="4" t="str">
        <f>IF('DATA ENTRY'!CK605="","",IF('DATA ENTRY'!CK605="","",IF(AND($CD$4='DATA ENTRY'!CK605,$CG$4='DATA ENTRY'!D605),'DATA ENTRY'!CK605,"")))</f>
        <v/>
      </c>
      <c r="CG606" s="3" t="str">
        <f>IF('DATA ENTRY'!CK605="","",IF('DATA ENTRY'!N605="","",IF(AND($CD$4='DATA ENTRY'!CK605,$CG$4='DATA ENTRY'!D605),'DATA ENTRY'!N605,"")))</f>
        <v/>
      </c>
      <c r="CH606" s="107" t="str">
        <f>IF('DATA ENTRY'!CK605="","",IF('DATA ENTRY'!O605="","",IF(AND($CD$4='DATA ENTRY'!CK605,$CG$4='DATA ENTRY'!D605),'DATA ENTRY'!O605,"")))</f>
        <v/>
      </c>
      <c r="CI606" s="3" t="str">
        <f>IF('DATA ENTRY'!CK605="","",IF('DATA ENTRY'!P605="","",IF(AND($CD$4='DATA ENTRY'!CK605,$CG$4='DATA ENTRY'!D605),'DATA ENTRY'!P605,"")))</f>
        <v/>
      </c>
      <c r="CJ606" s="107" t="str">
        <f>IF('DATA ENTRY'!CK605="","",IF('DATA ENTRY'!Q605="","",IF(AND($CD$4='DATA ENTRY'!CK605,$CG$4='DATA ENTRY'!D605),'DATA ENTRY'!Q605,"")))</f>
        <v/>
      </c>
      <c r="CK606" s="3" t="str">
        <f>IF('DATA ENTRY'!CK605="","",IF('DATA ENTRY'!R605="","",IF(AND($CD$4='DATA ENTRY'!CK605,$CG$4='DATA ENTRY'!D605),'DATA ENTRY'!R605,"")))</f>
        <v/>
      </c>
      <c r="CL606" s="3" t="str">
        <f>IF('DATA ENTRY'!CK605="","",IF('DATA ENTRY'!S605="","",IF(AND($CD$4='DATA ENTRY'!CK605,$CG$4='DATA ENTRY'!D605),'DATA ENTRY'!S605,"")))</f>
        <v/>
      </c>
      <c r="CM606" s="3" t="str">
        <f>IF('DATA ENTRY'!CK605="","",IF('DATA ENTRY'!E605="","",IF(AND($CD$4='DATA ENTRY'!CK605,$CG$4='DATA ENTRY'!D605),'DATA ENTRY'!E605,"")))</f>
        <v/>
      </c>
      <c r="CN606" s="3" t="str">
        <f>IF('DATA ENTRY'!CK605="","",IF('DATA ENTRY'!W605="","",IF(AND($CD$4='DATA ENTRY'!CK605,$CG$4='DATA ENTRY'!D605),'DATA ENTRY'!W605,"")))</f>
        <v/>
      </c>
      <c r="CO606" s="3" t="str">
        <f>IF('DATA ENTRY'!CK605="","",IF('DATA ENTRY'!X605="","",IF(AND($CD$4='DATA ENTRY'!CK605,$CG$4='DATA ENTRY'!D605),'DATA ENTRY'!X605,"")))</f>
        <v/>
      </c>
      <c r="CP606" s="108" t="str">
        <f t="shared" si="151"/>
        <v/>
      </c>
      <c r="CQ606" s="108" t="str">
        <f>IF('DATA ENTRY'!CK605="","",IF('DATA ENTRY'!G605="","",IF(AND($CD$4='DATA ENTRY'!CK605,$CG$4='DATA ENTRY'!D605),'DATA ENTRY'!G605,"")))</f>
        <v/>
      </c>
      <c r="CR606" s="230" t="str">
        <f>IF('DATA ENTRY'!CK605="","",IF('DATA ENTRY'!D605="","",IF(AND($CD$4='DATA ENTRY'!CK605,$CG$4='DATA ENTRY'!D605),'DATA ENTRY'!D605,"")))</f>
        <v/>
      </c>
      <c r="CS606">
        <f t="shared" si="152"/>
        <v>0</v>
      </c>
      <c r="CT606">
        <f t="shared" si="153"/>
        <v>0</v>
      </c>
      <c r="CV606" s="139"/>
      <c r="CX606">
        <f t="shared" si="154"/>
        <v>0</v>
      </c>
      <c r="DB606" t="str">
        <f t="shared" si="161"/>
        <v/>
      </c>
      <c r="DC606" t="str">
        <f t="shared" si="162"/>
        <v/>
      </c>
      <c r="DD606" s="224">
        <v>600</v>
      </c>
      <c r="DE606" s="3" t="str">
        <f>IF('DATA ENTRY'!CK605="","",IF('DATA ENTRY'!B605="","",IF(AND($DF$4='DATA ENTRY'!D605),'DATA ENTRY'!B605,"")))</f>
        <v/>
      </c>
      <c r="DF606" s="3" t="str">
        <f>IF('DATA ENTRY'!CK605="","",IF('DATA ENTRY'!C605="","",IF(AND($DF$4='DATA ENTRY'!D605),'DATA ENTRY'!C605,"")))</f>
        <v/>
      </c>
      <c r="DG606" s="4" t="str">
        <f>IF('DATA ENTRY'!CK605="","",IF('DATA ENTRY'!I605="","",IF(AND($DF$4='DATA ENTRY'!D605),'DATA ENTRY'!I605,"")))</f>
        <v/>
      </c>
      <c r="DH606" s="4" t="str">
        <f>IF('DATA ENTRY'!CK605="","",IF('DATA ENTRY'!CK605="","",IF(AND($DF$4='DATA ENTRY'!D605),'DATA ENTRY'!CK605,"")))</f>
        <v/>
      </c>
      <c r="DI606" s="3" t="str">
        <f>IF('DATA ENTRY'!CK605="","",IF('DATA ENTRY'!N605="","",IF(AND($DF$4='DATA ENTRY'!D605),'DATA ENTRY'!N605,"")))</f>
        <v/>
      </c>
      <c r="DJ606" s="107" t="str">
        <f>IF('DATA ENTRY'!CK605="","",IF('DATA ENTRY'!O605="","",IF(AND($DF$4='DATA ENTRY'!D605),'DATA ENTRY'!O605,"")))</f>
        <v/>
      </c>
      <c r="DK606" s="3" t="str">
        <f>IF('DATA ENTRY'!CK605="","",IF('DATA ENTRY'!P605="","",IF(AND($DF$4='DATA ENTRY'!D605),'DATA ENTRY'!P605,"")))</f>
        <v/>
      </c>
      <c r="DL606" s="107" t="str">
        <f>IF('DATA ENTRY'!CK605="","",IF('DATA ENTRY'!Q605="","",IF(AND($DF$4='DATA ENTRY'!D605),'DATA ENTRY'!Q605,"")))</f>
        <v/>
      </c>
      <c r="DM606" s="3" t="str">
        <f>IF('DATA ENTRY'!CK605="","",IF('DATA ENTRY'!R605="","",IF(AND($DF$4='DATA ENTRY'!D605),'DATA ENTRY'!R605,"")))</f>
        <v/>
      </c>
      <c r="DN606" s="107" t="str">
        <f>IF('DATA ENTRY'!CK605="","",IF('DATA ENTRY'!S605="","",IF(AND($DF$4='DATA ENTRY'!D605),'DATA ENTRY'!S605,"")))</f>
        <v/>
      </c>
      <c r="DO606" s="3" t="str">
        <f>IF('DATA ENTRY'!CK605="","",IF('DATA ENTRY'!E605="","",IF(AND($DF$4='DATA ENTRY'!D605),'DATA ENTRY'!E605,"")))</f>
        <v/>
      </c>
      <c r="DP606" s="3" t="str">
        <f>IF('DATA ENTRY'!CK605="","",IF('DATA ENTRY'!D605="","",IF(AND($DF$4='DATA ENTRY'!D605),'DATA ENTRY'!D605,"")))</f>
        <v/>
      </c>
      <c r="DQ606" s="3" t="str">
        <f>IF('DATA ENTRY'!CK605="","",IF('DATA ENTRY'!W605="","",IF(AND($DF$4='DATA ENTRY'!D605),'DATA ENTRY'!W605,"")))</f>
        <v/>
      </c>
      <c r="DR606" s="3" t="str">
        <f>IF('DATA ENTRY'!CK605="","",IF('DATA ENTRY'!X605="","",IF(AND($DF$4='DATA ENTRY'!D605),'DATA ENTRY'!X605,"")))</f>
        <v/>
      </c>
      <c r="DS606" s="108" t="str">
        <f t="shared" si="155"/>
        <v/>
      </c>
      <c r="DT606" s="108" t="str">
        <f>IF('DATA ENTRY'!CK605="","",IF('DATA ENTRY'!D605="","",IF(AND($DF$4='DATA ENTRY'!D605),'DATA ENTRY'!G605,"")))</f>
        <v/>
      </c>
      <c r="DY606">
        <f t="shared" si="156"/>
        <v>0</v>
      </c>
      <c r="EB606" t="str">
        <f t="shared" si="157"/>
        <v/>
      </c>
      <c r="EC606" t="str">
        <f t="shared" si="158"/>
        <v/>
      </c>
      <c r="ED606" s="224">
        <v>600</v>
      </c>
      <c r="EE606" s="3" t="str">
        <f>IF('DATA ENTRY'!CK605="","",IF('DATA ENTRY'!B605="","",IF(AND($EF$4='DATA ENTRY'!G605,$EH$4='DATA ENTRY'!F605),'DATA ENTRY'!B605,"")))</f>
        <v/>
      </c>
      <c r="EF606" s="3" t="str">
        <f>IF('DATA ENTRY'!CK605="","",IF('DATA ENTRY'!C605="","",IF(AND($EF$4='DATA ENTRY'!G605,$EH$4='DATA ENTRY'!F605),'DATA ENTRY'!C605,"")))</f>
        <v/>
      </c>
      <c r="EG606" s="4" t="str">
        <f>IF('DATA ENTRY'!CK605="","",IF('DATA ENTRY'!I605="","",IF(AND($EF$4='DATA ENTRY'!G605,$EH$4='DATA ENTRY'!F605),'DATA ENTRY'!I605,"")))</f>
        <v/>
      </c>
      <c r="EH606" s="4" t="str">
        <f>IF('DATA ENTRY'!CK605="","",IF('DATA ENTRY'!CK605="","",IF(AND($EF$4='DATA ENTRY'!G605,$EH$4='DATA ENTRY'!F605),'DATA ENTRY'!CK605,"")))</f>
        <v/>
      </c>
      <c r="EI606" s="3" t="str">
        <f>IF('DATA ENTRY'!CK605="","",IF('DATA ENTRY'!N605="","",IF(AND($EF$4='DATA ENTRY'!G605,$EH$4='DATA ENTRY'!F605),'DATA ENTRY'!N605,"")))</f>
        <v/>
      </c>
      <c r="EJ606" s="107" t="str">
        <f>IF('DATA ENTRY'!CK605="","",IF('DATA ENTRY'!O605="","",IF(AND($EF$4='DATA ENTRY'!G605,$EH$4='DATA ENTRY'!F605),'DATA ENTRY'!O605,"")))</f>
        <v/>
      </c>
      <c r="EK606" s="3" t="str">
        <f>IF('DATA ENTRY'!CK605="","",IF('DATA ENTRY'!P605="","",IF(AND($EF$4='DATA ENTRY'!G605,$EH$4='DATA ENTRY'!F605),'DATA ENTRY'!P605,"")))</f>
        <v/>
      </c>
      <c r="EL606" s="107" t="str">
        <f>IF('DATA ENTRY'!CK605="","",IF('DATA ENTRY'!Q605="","",IF(AND($EF$4='DATA ENTRY'!G605,$EH$4='DATA ENTRY'!F605),'DATA ENTRY'!Q605,"")))</f>
        <v/>
      </c>
      <c r="EM606" s="3" t="str">
        <f>IF('DATA ENTRY'!CK605="","",IF('DATA ENTRY'!R605="","",IF(AND($EF$4='DATA ENTRY'!G605,$EH$4='DATA ENTRY'!F605),'DATA ENTRY'!R605,"")))</f>
        <v/>
      </c>
      <c r="EN606" s="107" t="str">
        <f>IF('DATA ENTRY'!CK605="","",IF('DATA ENTRY'!S605="","",IF(AND($EF$4='DATA ENTRY'!G605,$EH$4='DATA ENTRY'!F605),'DATA ENTRY'!S605,"")))</f>
        <v/>
      </c>
      <c r="EO606" s="3" t="str">
        <f>IF('DATA ENTRY'!CK605="","",IF('DATA ENTRY'!E605="","",IF(AND($EF$4='DATA ENTRY'!G605,$EH$4='DATA ENTRY'!F605),'DATA ENTRY'!E605,"")))</f>
        <v/>
      </c>
      <c r="EP606" s="3" t="str">
        <f>IF('DATA ENTRY'!CK605="","",IF('DATA ENTRY'!D605="","",IF(AND($EF$4='DATA ENTRY'!G605,$EH$4='DATA ENTRY'!F605),'DATA ENTRY'!D605,"")))</f>
        <v/>
      </c>
      <c r="EQ606" s="3" t="str">
        <f>IF('DATA ENTRY'!CK605="","",IF('DATA ENTRY'!W605="","",IF(AND($EF$4='DATA ENTRY'!G605,$EH$4='DATA ENTRY'!F605),'DATA ENTRY'!W605,"")))</f>
        <v/>
      </c>
      <c r="ER606" s="3" t="str">
        <f>IF('DATA ENTRY'!CK605="","",IF('DATA ENTRY'!X605="","",IF(AND($EF$4='DATA ENTRY'!G605,$EH$4='DATA ENTRY'!F605),'DATA ENTRY'!X605,"")))</f>
        <v/>
      </c>
      <c r="ES606" s="108" t="str">
        <f t="shared" si="159"/>
        <v/>
      </c>
      <c r="ET606" s="108" t="str">
        <f>IF('DATA ENTRY'!CK605="","",IF('DATA ENTRY'!D605="","",IF(AND($EF$4='DATA ENTRY'!G605,$EH$4='DATA ENTRY'!F605),'DATA ENTRY'!G605,"")))</f>
        <v/>
      </c>
      <c r="EY606">
        <f t="shared" si="160"/>
        <v>0</v>
      </c>
    </row>
    <row r="607" spans="1:155">
      <c r="A607" t="str">
        <f>IF(S607=0,"",1+(MAX($A$7:A606)))</f>
        <v/>
      </c>
      <c r="B607" s="224">
        <v>601</v>
      </c>
      <c r="C607" s="3" t="str">
        <f>IF('DATA ENTRY'!CK606="","",IF('DATA ENTRY'!B606="","",IF($D$4="All Post",'DATA ENTRY'!B606,IF(AND($D$4='DATA ENTRY'!CK606),'DATA ENTRY'!B606,""))))</f>
        <v/>
      </c>
      <c r="D607" s="3" t="str">
        <f>IF('DATA ENTRY'!CK606="","",IF('DATA ENTRY'!C606="","",IF($D$4="All Post",'DATA ENTRY'!C606,IF(AND($D$4='DATA ENTRY'!CK606),'DATA ENTRY'!C606,""))))</f>
        <v/>
      </c>
      <c r="E607" s="4" t="str">
        <f>IF('DATA ENTRY'!CK606="","",IF('DATA ENTRY'!I606="","",IF($D$4="All Post",'DATA ENTRY'!I606,IF(AND($D$4='DATA ENTRY'!CK606),'DATA ENTRY'!I606,""))))</f>
        <v/>
      </c>
      <c r="F607" s="4" t="str">
        <f>IF('DATA ENTRY'!CK606="","",IF('DATA ENTRY'!CK606="","",IF($D$4="All Post",'DATA ENTRY'!CK606,IF(AND($D$4='DATA ENTRY'!CK606),'DATA ENTRY'!CK606,""))))</f>
        <v/>
      </c>
      <c r="G607" s="3" t="str">
        <f>IF('DATA ENTRY'!CK606="","",IF('DATA ENTRY'!N606="","",IF($D$4="All Post",'DATA ENTRY'!N606,IF(AND($D$4='DATA ENTRY'!CK606),'DATA ENTRY'!N606,""))))</f>
        <v/>
      </c>
      <c r="H607" s="107" t="str">
        <f>IF('DATA ENTRY'!CK606="","",IF('DATA ENTRY'!O606="","",IF($D$4="All Post",'DATA ENTRY'!O606,IF(AND($D$4='DATA ENTRY'!CK606),'DATA ENTRY'!O606,""))))</f>
        <v/>
      </c>
      <c r="I607" s="3" t="str">
        <f>IF('DATA ENTRY'!CK606="","",IF('DATA ENTRY'!P606="","",IF($D$4="All Post",'DATA ENTRY'!P606,IF(AND($D$4='DATA ENTRY'!CK606),'DATA ENTRY'!P606,""))))</f>
        <v/>
      </c>
      <c r="J607" s="107" t="str">
        <f>IF('DATA ENTRY'!CK606="","",IF('DATA ENTRY'!Q606="","",IF($D$4="All Post",'DATA ENTRY'!Q606,IF(AND($D$4='DATA ENTRY'!CK606),'DATA ENTRY'!Q606,""))))</f>
        <v/>
      </c>
      <c r="K607" s="3" t="str">
        <f>IF('DATA ENTRY'!CK606="","",IF('DATA ENTRY'!R606="","",IF($D$4="All Post",'DATA ENTRY'!R606,IF(AND($D$4='DATA ENTRY'!CK606),'DATA ENTRY'!R606,""))))</f>
        <v/>
      </c>
      <c r="L607" s="3" t="str">
        <f>IF('DATA ENTRY'!CK606="","",IF('DATA ENTRY'!S606="","",IF($D$4="All Post",'DATA ENTRY'!S606,IF(AND($D$4='DATA ENTRY'!CK606),'DATA ENTRY'!S606,""))))</f>
        <v/>
      </c>
      <c r="M607" s="3" t="str">
        <f>IF('DATA ENTRY'!CK606="","",IF('DATA ENTRY'!E606="","",IF($D$4="All Post",'DATA ENTRY'!E606,IF(AND($D$4='DATA ENTRY'!CK606),'DATA ENTRY'!E606,""))))</f>
        <v/>
      </c>
      <c r="N607" s="3" t="str">
        <f>IF('DATA ENTRY'!CK606="","",IF('DATA ENTRY'!W606="","",IF($D$4="All Post",'DATA ENTRY'!W606,IF(AND($D$4='DATA ENTRY'!CK606),'DATA ENTRY'!W606,""))))</f>
        <v/>
      </c>
      <c r="O607" s="3" t="str">
        <f>IF('DATA ENTRY'!CK606="","",IF('DATA ENTRY'!X606="","",IF($D$4="All Post",'DATA ENTRY'!X606,IF(AND($D$4='DATA ENTRY'!CK606),'DATA ENTRY'!X606,""))))</f>
        <v/>
      </c>
      <c r="P607" s="3" t="str">
        <f>IF('DATA ENTRY'!CK606="","",IF('DATA ENTRY'!G606="","",IF($D$4="All Post",'DATA ENTRY'!G606,IF(AND($D$4='DATA ENTRY'!CK606),'DATA ENTRY'!G606,""))))</f>
        <v/>
      </c>
      <c r="S607">
        <f t="shared" si="147"/>
        <v>0</v>
      </c>
      <c r="T607" t="str">
        <f t="shared" si="148"/>
        <v/>
      </c>
      <c r="BZ607" t="str">
        <f t="shared" si="149"/>
        <v/>
      </c>
      <c r="CA607" t="str">
        <f t="shared" si="150"/>
        <v/>
      </c>
      <c r="CB607" s="224">
        <v>601</v>
      </c>
      <c r="CC607" s="3" t="str">
        <f>IF('DATA ENTRY'!CK606="","",IF('DATA ENTRY'!B606="","",IF(AND($CD$4='DATA ENTRY'!CK606,$CG$4='DATA ENTRY'!D606),'DATA ENTRY'!B606,"")))</f>
        <v/>
      </c>
      <c r="CD607" s="3" t="str">
        <f>IF('DATA ENTRY'!CK606="","",IF('DATA ENTRY'!C606="","",IF(AND($CD$4='DATA ENTRY'!CK606,$CG$4='DATA ENTRY'!D606),'DATA ENTRY'!C606,"")))</f>
        <v/>
      </c>
      <c r="CE607" s="4" t="str">
        <f>IF('DATA ENTRY'!CK606="","",IF('DATA ENTRY'!I606="","",IF(AND($CD$4='DATA ENTRY'!CK606,$CG$4='DATA ENTRY'!D606),'DATA ENTRY'!I606,"")))</f>
        <v/>
      </c>
      <c r="CF607" s="4" t="str">
        <f>IF('DATA ENTRY'!CK606="","",IF('DATA ENTRY'!CK606="","",IF(AND($CD$4='DATA ENTRY'!CK606,$CG$4='DATA ENTRY'!D606),'DATA ENTRY'!CK606,"")))</f>
        <v/>
      </c>
      <c r="CG607" s="3" t="str">
        <f>IF('DATA ENTRY'!CK606="","",IF('DATA ENTRY'!N606="","",IF(AND($CD$4='DATA ENTRY'!CK606,$CG$4='DATA ENTRY'!D606),'DATA ENTRY'!N606,"")))</f>
        <v/>
      </c>
      <c r="CH607" s="107" t="str">
        <f>IF('DATA ENTRY'!CK606="","",IF('DATA ENTRY'!O606="","",IF(AND($CD$4='DATA ENTRY'!CK606,$CG$4='DATA ENTRY'!D606),'DATA ENTRY'!O606,"")))</f>
        <v/>
      </c>
      <c r="CI607" s="3" t="str">
        <f>IF('DATA ENTRY'!CK606="","",IF('DATA ENTRY'!P606="","",IF(AND($CD$4='DATA ENTRY'!CK606,$CG$4='DATA ENTRY'!D606),'DATA ENTRY'!P606,"")))</f>
        <v/>
      </c>
      <c r="CJ607" s="107" t="str">
        <f>IF('DATA ENTRY'!CK606="","",IF('DATA ENTRY'!Q606="","",IF(AND($CD$4='DATA ENTRY'!CK606,$CG$4='DATA ENTRY'!D606),'DATA ENTRY'!Q606,"")))</f>
        <v/>
      </c>
      <c r="CK607" s="3" t="str">
        <f>IF('DATA ENTRY'!CK606="","",IF('DATA ENTRY'!R606="","",IF(AND($CD$4='DATA ENTRY'!CK606,$CG$4='DATA ENTRY'!D606),'DATA ENTRY'!R606,"")))</f>
        <v/>
      </c>
      <c r="CL607" s="3" t="str">
        <f>IF('DATA ENTRY'!CK606="","",IF('DATA ENTRY'!S606="","",IF(AND($CD$4='DATA ENTRY'!CK606,$CG$4='DATA ENTRY'!D606),'DATA ENTRY'!S606,"")))</f>
        <v/>
      </c>
      <c r="CM607" s="3" t="str">
        <f>IF('DATA ENTRY'!CK606="","",IF('DATA ENTRY'!E606="","",IF(AND($CD$4='DATA ENTRY'!CK606,$CG$4='DATA ENTRY'!D606),'DATA ENTRY'!E606,"")))</f>
        <v/>
      </c>
      <c r="CN607" s="3" t="str">
        <f>IF('DATA ENTRY'!CK606="","",IF('DATA ENTRY'!W606="","",IF(AND($CD$4='DATA ENTRY'!CK606,$CG$4='DATA ENTRY'!D606),'DATA ENTRY'!W606,"")))</f>
        <v/>
      </c>
      <c r="CO607" s="3" t="str">
        <f>IF('DATA ENTRY'!CK606="","",IF('DATA ENTRY'!X606="","",IF(AND($CD$4='DATA ENTRY'!CK606,$CG$4='DATA ENTRY'!D606),'DATA ENTRY'!X606,"")))</f>
        <v/>
      </c>
      <c r="CP607" s="108" t="str">
        <f t="shared" si="151"/>
        <v/>
      </c>
      <c r="CQ607" s="108" t="str">
        <f>IF('DATA ENTRY'!CK606="","",IF('DATA ENTRY'!G606="","",IF(AND($CD$4='DATA ENTRY'!CK606,$CG$4='DATA ENTRY'!D606),'DATA ENTRY'!G606,"")))</f>
        <v/>
      </c>
      <c r="CR607" s="230" t="str">
        <f>IF('DATA ENTRY'!CK606="","",IF('DATA ENTRY'!D606="","",IF(AND($CD$4='DATA ENTRY'!CK606,$CG$4='DATA ENTRY'!D606),'DATA ENTRY'!D606,"")))</f>
        <v/>
      </c>
      <c r="CS607">
        <f t="shared" si="152"/>
        <v>0</v>
      </c>
      <c r="CT607">
        <f t="shared" si="153"/>
        <v>0</v>
      </c>
      <c r="CV607" s="139"/>
      <c r="CX607">
        <f t="shared" si="154"/>
        <v>0</v>
      </c>
      <c r="DB607" t="str">
        <f t="shared" si="161"/>
        <v/>
      </c>
      <c r="DC607" t="str">
        <f t="shared" si="162"/>
        <v/>
      </c>
      <c r="DD607" s="224">
        <v>601</v>
      </c>
      <c r="DE607" s="3" t="str">
        <f>IF('DATA ENTRY'!CK606="","",IF('DATA ENTRY'!B606="","",IF(AND($DF$4='DATA ENTRY'!D606),'DATA ENTRY'!B606,"")))</f>
        <v/>
      </c>
      <c r="DF607" s="3" t="str">
        <f>IF('DATA ENTRY'!CK606="","",IF('DATA ENTRY'!C606="","",IF(AND($DF$4='DATA ENTRY'!D606),'DATA ENTRY'!C606,"")))</f>
        <v/>
      </c>
      <c r="DG607" s="4" t="str">
        <f>IF('DATA ENTRY'!CK606="","",IF('DATA ENTRY'!I606="","",IF(AND($DF$4='DATA ENTRY'!D606),'DATA ENTRY'!I606,"")))</f>
        <v/>
      </c>
      <c r="DH607" s="4" t="str">
        <f>IF('DATA ENTRY'!CK606="","",IF('DATA ENTRY'!CK606="","",IF(AND($DF$4='DATA ENTRY'!D606),'DATA ENTRY'!CK606,"")))</f>
        <v/>
      </c>
      <c r="DI607" s="3" t="str">
        <f>IF('DATA ENTRY'!CK606="","",IF('DATA ENTRY'!N606="","",IF(AND($DF$4='DATA ENTRY'!D606),'DATA ENTRY'!N606,"")))</f>
        <v/>
      </c>
      <c r="DJ607" s="107" t="str">
        <f>IF('DATA ENTRY'!CK606="","",IF('DATA ENTRY'!O606="","",IF(AND($DF$4='DATA ENTRY'!D606),'DATA ENTRY'!O606,"")))</f>
        <v/>
      </c>
      <c r="DK607" s="3" t="str">
        <f>IF('DATA ENTRY'!CK606="","",IF('DATA ENTRY'!P606="","",IF(AND($DF$4='DATA ENTRY'!D606),'DATA ENTRY'!P606,"")))</f>
        <v/>
      </c>
      <c r="DL607" s="107" t="str">
        <f>IF('DATA ENTRY'!CK606="","",IF('DATA ENTRY'!Q606="","",IF(AND($DF$4='DATA ENTRY'!D606),'DATA ENTRY'!Q606,"")))</f>
        <v/>
      </c>
      <c r="DM607" s="3" t="str">
        <f>IF('DATA ENTRY'!CK606="","",IF('DATA ENTRY'!R606="","",IF(AND($DF$4='DATA ENTRY'!D606),'DATA ENTRY'!R606,"")))</f>
        <v/>
      </c>
      <c r="DN607" s="107" t="str">
        <f>IF('DATA ENTRY'!CK606="","",IF('DATA ENTRY'!S606="","",IF(AND($DF$4='DATA ENTRY'!D606),'DATA ENTRY'!S606,"")))</f>
        <v/>
      </c>
      <c r="DO607" s="3" t="str">
        <f>IF('DATA ENTRY'!CK606="","",IF('DATA ENTRY'!E606="","",IF(AND($DF$4='DATA ENTRY'!D606),'DATA ENTRY'!E606,"")))</f>
        <v/>
      </c>
      <c r="DP607" s="3" t="str">
        <f>IF('DATA ENTRY'!CK606="","",IF('DATA ENTRY'!D606="","",IF(AND($DF$4='DATA ENTRY'!D606),'DATA ENTRY'!D606,"")))</f>
        <v/>
      </c>
      <c r="DQ607" s="3" t="str">
        <f>IF('DATA ENTRY'!CK606="","",IF('DATA ENTRY'!W606="","",IF(AND($DF$4='DATA ENTRY'!D606),'DATA ENTRY'!W606,"")))</f>
        <v/>
      </c>
      <c r="DR607" s="3" t="str">
        <f>IF('DATA ENTRY'!CK606="","",IF('DATA ENTRY'!X606="","",IF(AND($DF$4='DATA ENTRY'!D606),'DATA ENTRY'!X606,"")))</f>
        <v/>
      </c>
      <c r="DS607" s="108" t="str">
        <f t="shared" si="155"/>
        <v/>
      </c>
      <c r="DT607" s="108" t="str">
        <f>IF('DATA ENTRY'!CK606="","",IF('DATA ENTRY'!D606="","",IF(AND($DF$4='DATA ENTRY'!D606),'DATA ENTRY'!G606,"")))</f>
        <v/>
      </c>
      <c r="DY607">
        <f t="shared" si="156"/>
        <v>0</v>
      </c>
      <c r="EB607" t="str">
        <f t="shared" si="157"/>
        <v/>
      </c>
      <c r="EC607" t="str">
        <f t="shared" si="158"/>
        <v/>
      </c>
      <c r="ED607" s="224">
        <v>601</v>
      </c>
      <c r="EE607" s="3" t="str">
        <f>IF('DATA ENTRY'!CK606="","",IF('DATA ENTRY'!B606="","",IF(AND($EF$4='DATA ENTRY'!G606,$EH$4='DATA ENTRY'!F606),'DATA ENTRY'!B606,"")))</f>
        <v/>
      </c>
      <c r="EF607" s="3" t="str">
        <f>IF('DATA ENTRY'!CK606="","",IF('DATA ENTRY'!C606="","",IF(AND($EF$4='DATA ENTRY'!G606,$EH$4='DATA ENTRY'!F606),'DATA ENTRY'!C606,"")))</f>
        <v/>
      </c>
      <c r="EG607" s="4" t="str">
        <f>IF('DATA ENTRY'!CK606="","",IF('DATA ENTRY'!I606="","",IF(AND($EF$4='DATA ENTRY'!G606,$EH$4='DATA ENTRY'!F606),'DATA ENTRY'!I606,"")))</f>
        <v/>
      </c>
      <c r="EH607" s="4" t="str">
        <f>IF('DATA ENTRY'!CK606="","",IF('DATA ENTRY'!CK606="","",IF(AND($EF$4='DATA ENTRY'!G606,$EH$4='DATA ENTRY'!F606),'DATA ENTRY'!CK606,"")))</f>
        <v/>
      </c>
      <c r="EI607" s="3" t="str">
        <f>IF('DATA ENTRY'!CK606="","",IF('DATA ENTRY'!N606="","",IF(AND($EF$4='DATA ENTRY'!G606,$EH$4='DATA ENTRY'!F606),'DATA ENTRY'!N606,"")))</f>
        <v/>
      </c>
      <c r="EJ607" s="107" t="str">
        <f>IF('DATA ENTRY'!CK606="","",IF('DATA ENTRY'!O606="","",IF(AND($EF$4='DATA ENTRY'!G606,$EH$4='DATA ENTRY'!F606),'DATA ENTRY'!O606,"")))</f>
        <v/>
      </c>
      <c r="EK607" s="3" t="str">
        <f>IF('DATA ENTRY'!CK606="","",IF('DATA ENTRY'!P606="","",IF(AND($EF$4='DATA ENTRY'!G606,$EH$4='DATA ENTRY'!F606),'DATA ENTRY'!P606,"")))</f>
        <v/>
      </c>
      <c r="EL607" s="107" t="str">
        <f>IF('DATA ENTRY'!CK606="","",IF('DATA ENTRY'!Q606="","",IF(AND($EF$4='DATA ENTRY'!G606,$EH$4='DATA ENTRY'!F606),'DATA ENTRY'!Q606,"")))</f>
        <v/>
      </c>
      <c r="EM607" s="3" t="str">
        <f>IF('DATA ENTRY'!CK606="","",IF('DATA ENTRY'!R606="","",IF(AND($EF$4='DATA ENTRY'!G606,$EH$4='DATA ENTRY'!F606),'DATA ENTRY'!R606,"")))</f>
        <v/>
      </c>
      <c r="EN607" s="107" t="str">
        <f>IF('DATA ENTRY'!CK606="","",IF('DATA ENTRY'!S606="","",IF(AND($EF$4='DATA ENTRY'!G606,$EH$4='DATA ENTRY'!F606),'DATA ENTRY'!S606,"")))</f>
        <v/>
      </c>
      <c r="EO607" s="3" t="str">
        <f>IF('DATA ENTRY'!CK606="","",IF('DATA ENTRY'!E606="","",IF(AND($EF$4='DATA ENTRY'!G606,$EH$4='DATA ENTRY'!F606),'DATA ENTRY'!E606,"")))</f>
        <v/>
      </c>
      <c r="EP607" s="3" t="str">
        <f>IF('DATA ENTRY'!CK606="","",IF('DATA ENTRY'!D606="","",IF(AND($EF$4='DATA ENTRY'!G606,$EH$4='DATA ENTRY'!F606),'DATA ENTRY'!D606,"")))</f>
        <v/>
      </c>
      <c r="EQ607" s="3" t="str">
        <f>IF('DATA ENTRY'!CK606="","",IF('DATA ENTRY'!W606="","",IF(AND($EF$4='DATA ENTRY'!G606,$EH$4='DATA ENTRY'!F606),'DATA ENTRY'!W606,"")))</f>
        <v/>
      </c>
      <c r="ER607" s="3" t="str">
        <f>IF('DATA ENTRY'!CK606="","",IF('DATA ENTRY'!X606="","",IF(AND($EF$4='DATA ENTRY'!G606,$EH$4='DATA ENTRY'!F606),'DATA ENTRY'!X606,"")))</f>
        <v/>
      </c>
      <c r="ES607" s="108" t="str">
        <f t="shared" si="159"/>
        <v/>
      </c>
      <c r="ET607" s="108" t="str">
        <f>IF('DATA ENTRY'!CK606="","",IF('DATA ENTRY'!D606="","",IF(AND($EF$4='DATA ENTRY'!G606,$EH$4='DATA ENTRY'!F606),'DATA ENTRY'!G606,"")))</f>
        <v/>
      </c>
      <c r="EY607">
        <f t="shared" si="160"/>
        <v>0</v>
      </c>
    </row>
    <row r="608" spans="1:155">
      <c r="A608" t="str">
        <f>IF(S608=0,"",1+(MAX($A$7:A607)))</f>
        <v/>
      </c>
      <c r="B608" s="224">
        <v>602</v>
      </c>
      <c r="C608" s="3" t="str">
        <f>IF('DATA ENTRY'!CK607="","",IF('DATA ENTRY'!B607="","",IF($D$4="All Post",'DATA ENTRY'!B607,IF(AND($D$4='DATA ENTRY'!CK607),'DATA ENTRY'!B607,""))))</f>
        <v/>
      </c>
      <c r="D608" s="3" t="str">
        <f>IF('DATA ENTRY'!CK607="","",IF('DATA ENTRY'!C607="","",IF($D$4="All Post",'DATA ENTRY'!C607,IF(AND($D$4='DATA ENTRY'!CK607),'DATA ENTRY'!C607,""))))</f>
        <v/>
      </c>
      <c r="E608" s="4" t="str">
        <f>IF('DATA ENTRY'!CK607="","",IF('DATA ENTRY'!I607="","",IF($D$4="All Post",'DATA ENTRY'!I607,IF(AND($D$4='DATA ENTRY'!CK607),'DATA ENTRY'!I607,""))))</f>
        <v/>
      </c>
      <c r="F608" s="4" t="str">
        <f>IF('DATA ENTRY'!CK607="","",IF('DATA ENTRY'!CK607="","",IF($D$4="All Post",'DATA ENTRY'!CK607,IF(AND($D$4='DATA ENTRY'!CK607),'DATA ENTRY'!CK607,""))))</f>
        <v/>
      </c>
      <c r="G608" s="3" t="str">
        <f>IF('DATA ENTRY'!CK607="","",IF('DATA ENTRY'!N607="","",IF($D$4="All Post",'DATA ENTRY'!N607,IF(AND($D$4='DATA ENTRY'!CK607),'DATA ENTRY'!N607,""))))</f>
        <v/>
      </c>
      <c r="H608" s="107" t="str">
        <f>IF('DATA ENTRY'!CK607="","",IF('DATA ENTRY'!O607="","",IF($D$4="All Post",'DATA ENTRY'!O607,IF(AND($D$4='DATA ENTRY'!CK607),'DATA ENTRY'!O607,""))))</f>
        <v/>
      </c>
      <c r="I608" s="3" t="str">
        <f>IF('DATA ENTRY'!CK607="","",IF('DATA ENTRY'!P607="","",IF($D$4="All Post",'DATA ENTRY'!P607,IF(AND($D$4='DATA ENTRY'!CK607),'DATA ENTRY'!P607,""))))</f>
        <v/>
      </c>
      <c r="J608" s="107" t="str">
        <f>IF('DATA ENTRY'!CK607="","",IF('DATA ENTRY'!Q607="","",IF($D$4="All Post",'DATA ENTRY'!Q607,IF(AND($D$4='DATA ENTRY'!CK607),'DATA ENTRY'!Q607,""))))</f>
        <v/>
      </c>
      <c r="K608" s="3" t="str">
        <f>IF('DATA ENTRY'!CK607="","",IF('DATA ENTRY'!R607="","",IF($D$4="All Post",'DATA ENTRY'!R607,IF(AND($D$4='DATA ENTRY'!CK607),'DATA ENTRY'!R607,""))))</f>
        <v/>
      </c>
      <c r="L608" s="3" t="str">
        <f>IF('DATA ENTRY'!CK607="","",IF('DATA ENTRY'!S607="","",IF($D$4="All Post",'DATA ENTRY'!S607,IF(AND($D$4='DATA ENTRY'!CK607),'DATA ENTRY'!S607,""))))</f>
        <v/>
      </c>
      <c r="M608" s="3" t="str">
        <f>IF('DATA ENTRY'!CK607="","",IF('DATA ENTRY'!E607="","",IF($D$4="All Post",'DATA ENTRY'!E607,IF(AND($D$4='DATA ENTRY'!CK607),'DATA ENTRY'!E607,""))))</f>
        <v/>
      </c>
      <c r="N608" s="3" t="str">
        <f>IF('DATA ENTRY'!CK607="","",IF('DATA ENTRY'!W607="","",IF($D$4="All Post",'DATA ENTRY'!W607,IF(AND($D$4='DATA ENTRY'!CK607),'DATA ENTRY'!W607,""))))</f>
        <v/>
      </c>
      <c r="O608" s="3" t="str">
        <f>IF('DATA ENTRY'!CK607="","",IF('DATA ENTRY'!X607="","",IF($D$4="All Post",'DATA ENTRY'!X607,IF(AND($D$4='DATA ENTRY'!CK607),'DATA ENTRY'!X607,""))))</f>
        <v/>
      </c>
      <c r="P608" s="3" t="str">
        <f>IF('DATA ENTRY'!CK607="","",IF('DATA ENTRY'!G607="","",IF($D$4="All Post",'DATA ENTRY'!G607,IF(AND($D$4='DATA ENTRY'!CK607),'DATA ENTRY'!G607,""))))</f>
        <v/>
      </c>
      <c r="S608">
        <f t="shared" si="147"/>
        <v>0</v>
      </c>
      <c r="T608" t="str">
        <f t="shared" si="148"/>
        <v/>
      </c>
      <c r="BZ608" t="str">
        <f t="shared" si="149"/>
        <v/>
      </c>
      <c r="CA608" t="str">
        <f t="shared" si="150"/>
        <v/>
      </c>
      <c r="CB608" s="224">
        <v>602</v>
      </c>
      <c r="CC608" s="3" t="str">
        <f>IF('DATA ENTRY'!CK607="","",IF('DATA ENTRY'!B607="","",IF(AND($CD$4='DATA ENTRY'!CK607,$CG$4='DATA ENTRY'!D607),'DATA ENTRY'!B607,"")))</f>
        <v/>
      </c>
      <c r="CD608" s="3" t="str">
        <f>IF('DATA ENTRY'!CK607="","",IF('DATA ENTRY'!C607="","",IF(AND($CD$4='DATA ENTRY'!CK607,$CG$4='DATA ENTRY'!D607),'DATA ENTRY'!C607,"")))</f>
        <v/>
      </c>
      <c r="CE608" s="4" t="str">
        <f>IF('DATA ENTRY'!CK607="","",IF('DATA ENTRY'!I607="","",IF(AND($CD$4='DATA ENTRY'!CK607,$CG$4='DATA ENTRY'!D607),'DATA ENTRY'!I607,"")))</f>
        <v/>
      </c>
      <c r="CF608" s="4" t="str">
        <f>IF('DATA ENTRY'!CK607="","",IF('DATA ENTRY'!CK607="","",IF(AND($CD$4='DATA ENTRY'!CK607,$CG$4='DATA ENTRY'!D607),'DATA ENTRY'!CK607,"")))</f>
        <v/>
      </c>
      <c r="CG608" s="3" t="str">
        <f>IF('DATA ENTRY'!CK607="","",IF('DATA ENTRY'!N607="","",IF(AND($CD$4='DATA ENTRY'!CK607,$CG$4='DATA ENTRY'!D607),'DATA ENTRY'!N607,"")))</f>
        <v/>
      </c>
      <c r="CH608" s="107" t="str">
        <f>IF('DATA ENTRY'!CK607="","",IF('DATA ENTRY'!O607="","",IF(AND($CD$4='DATA ENTRY'!CK607,$CG$4='DATA ENTRY'!D607),'DATA ENTRY'!O607,"")))</f>
        <v/>
      </c>
      <c r="CI608" s="3" t="str">
        <f>IF('DATA ENTRY'!CK607="","",IF('DATA ENTRY'!P607="","",IF(AND($CD$4='DATA ENTRY'!CK607,$CG$4='DATA ENTRY'!D607),'DATA ENTRY'!P607,"")))</f>
        <v/>
      </c>
      <c r="CJ608" s="107" t="str">
        <f>IF('DATA ENTRY'!CK607="","",IF('DATA ENTRY'!Q607="","",IF(AND($CD$4='DATA ENTRY'!CK607,$CG$4='DATA ENTRY'!D607),'DATA ENTRY'!Q607,"")))</f>
        <v/>
      </c>
      <c r="CK608" s="3" t="str">
        <f>IF('DATA ENTRY'!CK607="","",IF('DATA ENTRY'!R607="","",IF(AND($CD$4='DATA ENTRY'!CK607,$CG$4='DATA ENTRY'!D607),'DATA ENTRY'!R607,"")))</f>
        <v/>
      </c>
      <c r="CL608" s="3" t="str">
        <f>IF('DATA ENTRY'!CK607="","",IF('DATA ENTRY'!S607="","",IF(AND($CD$4='DATA ENTRY'!CK607,$CG$4='DATA ENTRY'!D607),'DATA ENTRY'!S607,"")))</f>
        <v/>
      </c>
      <c r="CM608" s="3" t="str">
        <f>IF('DATA ENTRY'!CK607="","",IF('DATA ENTRY'!E607="","",IF(AND($CD$4='DATA ENTRY'!CK607,$CG$4='DATA ENTRY'!D607),'DATA ENTRY'!E607,"")))</f>
        <v/>
      </c>
      <c r="CN608" s="3" t="str">
        <f>IF('DATA ENTRY'!CK607="","",IF('DATA ENTRY'!W607="","",IF(AND($CD$4='DATA ENTRY'!CK607,$CG$4='DATA ENTRY'!D607),'DATA ENTRY'!W607,"")))</f>
        <v/>
      </c>
      <c r="CO608" s="3" t="str">
        <f>IF('DATA ENTRY'!CK607="","",IF('DATA ENTRY'!X607="","",IF(AND($CD$4='DATA ENTRY'!CK607,$CG$4='DATA ENTRY'!D607),'DATA ENTRY'!X607,"")))</f>
        <v/>
      </c>
      <c r="CP608" s="108" t="str">
        <f t="shared" si="151"/>
        <v/>
      </c>
      <c r="CQ608" s="108" t="str">
        <f>IF('DATA ENTRY'!CK607="","",IF('DATA ENTRY'!G607="","",IF(AND($CD$4='DATA ENTRY'!CK607,$CG$4='DATA ENTRY'!D607),'DATA ENTRY'!G607,"")))</f>
        <v/>
      </c>
      <c r="CR608" s="230" t="str">
        <f>IF('DATA ENTRY'!CK607="","",IF('DATA ENTRY'!D607="","",IF(AND($CD$4='DATA ENTRY'!CK607,$CG$4='DATA ENTRY'!D607),'DATA ENTRY'!D607,"")))</f>
        <v/>
      </c>
      <c r="CS608">
        <f t="shared" si="152"/>
        <v>0</v>
      </c>
      <c r="CT608">
        <f t="shared" si="153"/>
        <v>0</v>
      </c>
      <c r="CV608" s="139"/>
      <c r="CX608">
        <f t="shared" si="154"/>
        <v>0</v>
      </c>
      <c r="DB608" t="str">
        <f t="shared" si="161"/>
        <v/>
      </c>
      <c r="DC608" t="str">
        <f t="shared" si="162"/>
        <v/>
      </c>
      <c r="DD608" s="224">
        <v>602</v>
      </c>
      <c r="DE608" s="3" t="str">
        <f>IF('DATA ENTRY'!CK607="","",IF('DATA ENTRY'!B607="","",IF(AND($DF$4='DATA ENTRY'!D607),'DATA ENTRY'!B607,"")))</f>
        <v/>
      </c>
      <c r="DF608" s="3" t="str">
        <f>IF('DATA ENTRY'!CK607="","",IF('DATA ENTRY'!C607="","",IF(AND($DF$4='DATA ENTRY'!D607),'DATA ENTRY'!C607,"")))</f>
        <v/>
      </c>
      <c r="DG608" s="4" t="str">
        <f>IF('DATA ENTRY'!CK607="","",IF('DATA ENTRY'!I607="","",IF(AND($DF$4='DATA ENTRY'!D607),'DATA ENTRY'!I607,"")))</f>
        <v/>
      </c>
      <c r="DH608" s="4" t="str">
        <f>IF('DATA ENTRY'!CK607="","",IF('DATA ENTRY'!CK607="","",IF(AND($DF$4='DATA ENTRY'!D607),'DATA ENTRY'!CK607,"")))</f>
        <v/>
      </c>
      <c r="DI608" s="3" t="str">
        <f>IF('DATA ENTRY'!CK607="","",IF('DATA ENTRY'!N607="","",IF(AND($DF$4='DATA ENTRY'!D607),'DATA ENTRY'!N607,"")))</f>
        <v/>
      </c>
      <c r="DJ608" s="107" t="str">
        <f>IF('DATA ENTRY'!CK607="","",IF('DATA ENTRY'!O607="","",IF(AND($DF$4='DATA ENTRY'!D607),'DATA ENTRY'!O607,"")))</f>
        <v/>
      </c>
      <c r="DK608" s="3" t="str">
        <f>IF('DATA ENTRY'!CK607="","",IF('DATA ENTRY'!P607="","",IF(AND($DF$4='DATA ENTRY'!D607),'DATA ENTRY'!P607,"")))</f>
        <v/>
      </c>
      <c r="DL608" s="107" t="str">
        <f>IF('DATA ENTRY'!CK607="","",IF('DATA ENTRY'!Q607="","",IF(AND($DF$4='DATA ENTRY'!D607),'DATA ENTRY'!Q607,"")))</f>
        <v/>
      </c>
      <c r="DM608" s="3" t="str">
        <f>IF('DATA ENTRY'!CK607="","",IF('DATA ENTRY'!R607="","",IF(AND($DF$4='DATA ENTRY'!D607),'DATA ENTRY'!R607,"")))</f>
        <v/>
      </c>
      <c r="DN608" s="107" t="str">
        <f>IF('DATA ENTRY'!CK607="","",IF('DATA ENTRY'!S607="","",IF(AND($DF$4='DATA ENTRY'!D607),'DATA ENTRY'!S607,"")))</f>
        <v/>
      </c>
      <c r="DO608" s="3" t="str">
        <f>IF('DATA ENTRY'!CK607="","",IF('DATA ENTRY'!E607="","",IF(AND($DF$4='DATA ENTRY'!D607),'DATA ENTRY'!E607,"")))</f>
        <v/>
      </c>
      <c r="DP608" s="3" t="str">
        <f>IF('DATA ENTRY'!CK607="","",IF('DATA ENTRY'!D607="","",IF(AND($DF$4='DATA ENTRY'!D607),'DATA ENTRY'!D607,"")))</f>
        <v/>
      </c>
      <c r="DQ608" s="3" t="str">
        <f>IF('DATA ENTRY'!CK607="","",IF('DATA ENTRY'!W607="","",IF(AND($DF$4='DATA ENTRY'!D607),'DATA ENTRY'!W607,"")))</f>
        <v/>
      </c>
      <c r="DR608" s="3" t="str">
        <f>IF('DATA ENTRY'!CK607="","",IF('DATA ENTRY'!X607="","",IF(AND($DF$4='DATA ENTRY'!D607),'DATA ENTRY'!X607,"")))</f>
        <v/>
      </c>
      <c r="DS608" s="108" t="str">
        <f t="shared" si="155"/>
        <v/>
      </c>
      <c r="DT608" s="108" t="str">
        <f>IF('DATA ENTRY'!CK607="","",IF('DATA ENTRY'!D607="","",IF(AND($DF$4='DATA ENTRY'!D607),'DATA ENTRY'!G607,"")))</f>
        <v/>
      </c>
      <c r="DY608">
        <f t="shared" si="156"/>
        <v>0</v>
      </c>
      <c r="EB608" t="str">
        <f t="shared" si="157"/>
        <v/>
      </c>
      <c r="EC608" t="str">
        <f t="shared" si="158"/>
        <v/>
      </c>
      <c r="ED608" s="224">
        <v>602</v>
      </c>
      <c r="EE608" s="3" t="str">
        <f>IF('DATA ENTRY'!CK607="","",IF('DATA ENTRY'!B607="","",IF(AND($EF$4='DATA ENTRY'!G607,$EH$4='DATA ENTRY'!F607),'DATA ENTRY'!B607,"")))</f>
        <v/>
      </c>
      <c r="EF608" s="3" t="str">
        <f>IF('DATA ENTRY'!CK607="","",IF('DATA ENTRY'!C607="","",IF(AND($EF$4='DATA ENTRY'!G607,$EH$4='DATA ENTRY'!F607),'DATA ENTRY'!C607,"")))</f>
        <v/>
      </c>
      <c r="EG608" s="4" t="str">
        <f>IF('DATA ENTRY'!CK607="","",IF('DATA ENTRY'!I607="","",IF(AND($EF$4='DATA ENTRY'!G607,$EH$4='DATA ENTRY'!F607),'DATA ENTRY'!I607,"")))</f>
        <v/>
      </c>
      <c r="EH608" s="4" t="str">
        <f>IF('DATA ENTRY'!CK607="","",IF('DATA ENTRY'!CK607="","",IF(AND($EF$4='DATA ENTRY'!G607,$EH$4='DATA ENTRY'!F607),'DATA ENTRY'!CK607,"")))</f>
        <v/>
      </c>
      <c r="EI608" s="3" t="str">
        <f>IF('DATA ENTRY'!CK607="","",IF('DATA ENTRY'!N607="","",IF(AND($EF$4='DATA ENTRY'!G607,$EH$4='DATA ENTRY'!F607),'DATA ENTRY'!N607,"")))</f>
        <v/>
      </c>
      <c r="EJ608" s="107" t="str">
        <f>IF('DATA ENTRY'!CK607="","",IF('DATA ENTRY'!O607="","",IF(AND($EF$4='DATA ENTRY'!G607,$EH$4='DATA ENTRY'!F607),'DATA ENTRY'!O607,"")))</f>
        <v/>
      </c>
      <c r="EK608" s="3" t="str">
        <f>IF('DATA ENTRY'!CK607="","",IF('DATA ENTRY'!P607="","",IF(AND($EF$4='DATA ENTRY'!G607,$EH$4='DATA ENTRY'!F607),'DATA ENTRY'!P607,"")))</f>
        <v/>
      </c>
      <c r="EL608" s="107" t="str">
        <f>IF('DATA ENTRY'!CK607="","",IF('DATA ENTRY'!Q607="","",IF(AND($EF$4='DATA ENTRY'!G607,$EH$4='DATA ENTRY'!F607),'DATA ENTRY'!Q607,"")))</f>
        <v/>
      </c>
      <c r="EM608" s="3" t="str">
        <f>IF('DATA ENTRY'!CK607="","",IF('DATA ENTRY'!R607="","",IF(AND($EF$4='DATA ENTRY'!G607,$EH$4='DATA ENTRY'!F607),'DATA ENTRY'!R607,"")))</f>
        <v/>
      </c>
      <c r="EN608" s="107" t="str">
        <f>IF('DATA ENTRY'!CK607="","",IF('DATA ENTRY'!S607="","",IF(AND($EF$4='DATA ENTRY'!G607,$EH$4='DATA ENTRY'!F607),'DATA ENTRY'!S607,"")))</f>
        <v/>
      </c>
      <c r="EO608" s="3" t="str">
        <f>IF('DATA ENTRY'!CK607="","",IF('DATA ENTRY'!E607="","",IF(AND($EF$4='DATA ENTRY'!G607,$EH$4='DATA ENTRY'!F607),'DATA ENTRY'!E607,"")))</f>
        <v/>
      </c>
      <c r="EP608" s="3" t="str">
        <f>IF('DATA ENTRY'!CK607="","",IF('DATA ENTRY'!D607="","",IF(AND($EF$4='DATA ENTRY'!G607,$EH$4='DATA ENTRY'!F607),'DATA ENTRY'!D607,"")))</f>
        <v/>
      </c>
      <c r="EQ608" s="3" t="str">
        <f>IF('DATA ENTRY'!CK607="","",IF('DATA ENTRY'!W607="","",IF(AND($EF$4='DATA ENTRY'!G607,$EH$4='DATA ENTRY'!F607),'DATA ENTRY'!W607,"")))</f>
        <v/>
      </c>
      <c r="ER608" s="3" t="str">
        <f>IF('DATA ENTRY'!CK607="","",IF('DATA ENTRY'!X607="","",IF(AND($EF$4='DATA ENTRY'!G607,$EH$4='DATA ENTRY'!F607),'DATA ENTRY'!X607,"")))</f>
        <v/>
      </c>
      <c r="ES608" s="108" t="str">
        <f t="shared" si="159"/>
        <v/>
      </c>
      <c r="ET608" s="108" t="str">
        <f>IF('DATA ENTRY'!CK607="","",IF('DATA ENTRY'!D607="","",IF(AND($EF$4='DATA ENTRY'!G607,$EH$4='DATA ENTRY'!F607),'DATA ENTRY'!G607,"")))</f>
        <v/>
      </c>
      <c r="EY608">
        <f t="shared" si="160"/>
        <v>0</v>
      </c>
    </row>
    <row r="609" spans="1:155">
      <c r="A609" t="str">
        <f>IF(S609=0,"",1+(MAX($A$7:A608)))</f>
        <v/>
      </c>
      <c r="B609" s="224">
        <v>603</v>
      </c>
      <c r="C609" s="3" t="str">
        <f>IF('DATA ENTRY'!CK608="","",IF('DATA ENTRY'!B608="","",IF($D$4="All Post",'DATA ENTRY'!B608,IF(AND($D$4='DATA ENTRY'!CK608),'DATA ENTRY'!B608,""))))</f>
        <v/>
      </c>
      <c r="D609" s="3" t="str">
        <f>IF('DATA ENTRY'!CK608="","",IF('DATA ENTRY'!C608="","",IF($D$4="All Post",'DATA ENTRY'!C608,IF(AND($D$4='DATA ENTRY'!CK608),'DATA ENTRY'!C608,""))))</f>
        <v/>
      </c>
      <c r="E609" s="4" t="str">
        <f>IF('DATA ENTRY'!CK608="","",IF('DATA ENTRY'!I608="","",IF($D$4="All Post",'DATA ENTRY'!I608,IF(AND($D$4='DATA ENTRY'!CK608),'DATA ENTRY'!I608,""))))</f>
        <v/>
      </c>
      <c r="F609" s="4" t="str">
        <f>IF('DATA ENTRY'!CK608="","",IF('DATA ENTRY'!CK608="","",IF($D$4="All Post",'DATA ENTRY'!CK608,IF(AND($D$4='DATA ENTRY'!CK608),'DATA ENTRY'!CK608,""))))</f>
        <v/>
      </c>
      <c r="G609" s="3" t="str">
        <f>IF('DATA ENTRY'!CK608="","",IF('DATA ENTRY'!N608="","",IF($D$4="All Post",'DATA ENTRY'!N608,IF(AND($D$4='DATA ENTRY'!CK608),'DATA ENTRY'!N608,""))))</f>
        <v/>
      </c>
      <c r="H609" s="107" t="str">
        <f>IF('DATA ENTRY'!CK608="","",IF('DATA ENTRY'!O608="","",IF($D$4="All Post",'DATA ENTRY'!O608,IF(AND($D$4='DATA ENTRY'!CK608),'DATA ENTRY'!O608,""))))</f>
        <v/>
      </c>
      <c r="I609" s="3" t="str">
        <f>IF('DATA ENTRY'!CK608="","",IF('DATA ENTRY'!P608="","",IF($D$4="All Post",'DATA ENTRY'!P608,IF(AND($D$4='DATA ENTRY'!CK608),'DATA ENTRY'!P608,""))))</f>
        <v/>
      </c>
      <c r="J609" s="107" t="str">
        <f>IF('DATA ENTRY'!CK608="","",IF('DATA ENTRY'!Q608="","",IF($D$4="All Post",'DATA ENTRY'!Q608,IF(AND($D$4='DATA ENTRY'!CK608),'DATA ENTRY'!Q608,""))))</f>
        <v/>
      </c>
      <c r="K609" s="3" t="str">
        <f>IF('DATA ENTRY'!CK608="","",IF('DATA ENTRY'!R608="","",IF($D$4="All Post",'DATA ENTRY'!R608,IF(AND($D$4='DATA ENTRY'!CK608),'DATA ENTRY'!R608,""))))</f>
        <v/>
      </c>
      <c r="L609" s="3" t="str">
        <f>IF('DATA ENTRY'!CK608="","",IF('DATA ENTRY'!S608="","",IF($D$4="All Post",'DATA ENTRY'!S608,IF(AND($D$4='DATA ENTRY'!CK608),'DATA ENTRY'!S608,""))))</f>
        <v/>
      </c>
      <c r="M609" s="3" t="str">
        <f>IF('DATA ENTRY'!CK608="","",IF('DATA ENTRY'!E608="","",IF($D$4="All Post",'DATA ENTRY'!E608,IF(AND($D$4='DATA ENTRY'!CK608),'DATA ENTRY'!E608,""))))</f>
        <v/>
      </c>
      <c r="N609" s="3" t="str">
        <f>IF('DATA ENTRY'!CK608="","",IF('DATA ENTRY'!W608="","",IF($D$4="All Post",'DATA ENTRY'!W608,IF(AND($D$4='DATA ENTRY'!CK608),'DATA ENTRY'!W608,""))))</f>
        <v/>
      </c>
      <c r="O609" s="3" t="str">
        <f>IF('DATA ENTRY'!CK608="","",IF('DATA ENTRY'!X608="","",IF($D$4="All Post",'DATA ENTRY'!X608,IF(AND($D$4='DATA ENTRY'!CK608),'DATA ENTRY'!X608,""))))</f>
        <v/>
      </c>
      <c r="P609" s="3" t="str">
        <f>IF('DATA ENTRY'!CK608="","",IF('DATA ENTRY'!G608="","",IF($D$4="All Post",'DATA ENTRY'!G608,IF(AND($D$4='DATA ENTRY'!CK608),'DATA ENTRY'!G608,""))))</f>
        <v/>
      </c>
      <c r="S609">
        <f t="shared" si="147"/>
        <v>0</v>
      </c>
      <c r="T609" t="str">
        <f t="shared" si="148"/>
        <v/>
      </c>
      <c r="BZ609" t="str">
        <f t="shared" si="149"/>
        <v/>
      </c>
      <c r="CA609" t="str">
        <f t="shared" si="150"/>
        <v/>
      </c>
      <c r="CB609" s="224">
        <v>603</v>
      </c>
      <c r="CC609" s="3" t="str">
        <f>IF('DATA ENTRY'!CK608="","",IF('DATA ENTRY'!B608="","",IF(AND($CD$4='DATA ENTRY'!CK608,$CG$4='DATA ENTRY'!D608),'DATA ENTRY'!B608,"")))</f>
        <v/>
      </c>
      <c r="CD609" s="3" t="str">
        <f>IF('DATA ENTRY'!CK608="","",IF('DATA ENTRY'!C608="","",IF(AND($CD$4='DATA ENTRY'!CK608,$CG$4='DATA ENTRY'!D608),'DATA ENTRY'!C608,"")))</f>
        <v/>
      </c>
      <c r="CE609" s="4" t="str">
        <f>IF('DATA ENTRY'!CK608="","",IF('DATA ENTRY'!I608="","",IF(AND($CD$4='DATA ENTRY'!CK608,$CG$4='DATA ENTRY'!D608),'DATA ENTRY'!I608,"")))</f>
        <v/>
      </c>
      <c r="CF609" s="4" t="str">
        <f>IF('DATA ENTRY'!CK608="","",IF('DATA ENTRY'!CK608="","",IF(AND($CD$4='DATA ENTRY'!CK608,$CG$4='DATA ENTRY'!D608),'DATA ENTRY'!CK608,"")))</f>
        <v/>
      </c>
      <c r="CG609" s="3" t="str">
        <f>IF('DATA ENTRY'!CK608="","",IF('DATA ENTRY'!N608="","",IF(AND($CD$4='DATA ENTRY'!CK608,$CG$4='DATA ENTRY'!D608),'DATA ENTRY'!N608,"")))</f>
        <v/>
      </c>
      <c r="CH609" s="107" t="str">
        <f>IF('DATA ENTRY'!CK608="","",IF('DATA ENTRY'!O608="","",IF(AND($CD$4='DATA ENTRY'!CK608,$CG$4='DATA ENTRY'!D608),'DATA ENTRY'!O608,"")))</f>
        <v/>
      </c>
      <c r="CI609" s="3" t="str">
        <f>IF('DATA ENTRY'!CK608="","",IF('DATA ENTRY'!P608="","",IF(AND($CD$4='DATA ENTRY'!CK608,$CG$4='DATA ENTRY'!D608),'DATA ENTRY'!P608,"")))</f>
        <v/>
      </c>
      <c r="CJ609" s="107" t="str">
        <f>IF('DATA ENTRY'!CK608="","",IF('DATA ENTRY'!Q608="","",IF(AND($CD$4='DATA ENTRY'!CK608,$CG$4='DATA ENTRY'!D608),'DATA ENTRY'!Q608,"")))</f>
        <v/>
      </c>
      <c r="CK609" s="3" t="str">
        <f>IF('DATA ENTRY'!CK608="","",IF('DATA ENTRY'!R608="","",IF(AND($CD$4='DATA ENTRY'!CK608,$CG$4='DATA ENTRY'!D608),'DATA ENTRY'!R608,"")))</f>
        <v/>
      </c>
      <c r="CL609" s="3" t="str">
        <f>IF('DATA ENTRY'!CK608="","",IF('DATA ENTRY'!S608="","",IF(AND($CD$4='DATA ENTRY'!CK608,$CG$4='DATA ENTRY'!D608),'DATA ENTRY'!S608,"")))</f>
        <v/>
      </c>
      <c r="CM609" s="3" t="str">
        <f>IF('DATA ENTRY'!CK608="","",IF('DATA ENTRY'!E608="","",IF(AND($CD$4='DATA ENTRY'!CK608,$CG$4='DATA ENTRY'!D608),'DATA ENTRY'!E608,"")))</f>
        <v/>
      </c>
      <c r="CN609" s="3" t="str">
        <f>IF('DATA ENTRY'!CK608="","",IF('DATA ENTRY'!W608="","",IF(AND($CD$4='DATA ENTRY'!CK608,$CG$4='DATA ENTRY'!D608),'DATA ENTRY'!W608,"")))</f>
        <v/>
      </c>
      <c r="CO609" s="3" t="str">
        <f>IF('DATA ENTRY'!CK608="","",IF('DATA ENTRY'!X608="","",IF(AND($CD$4='DATA ENTRY'!CK608,$CG$4='DATA ENTRY'!D608),'DATA ENTRY'!X608,"")))</f>
        <v/>
      </c>
      <c r="CP609" s="108" t="str">
        <f t="shared" si="151"/>
        <v/>
      </c>
      <c r="CQ609" s="108" t="str">
        <f>IF('DATA ENTRY'!CK608="","",IF('DATA ENTRY'!G608="","",IF(AND($CD$4='DATA ENTRY'!CK608,$CG$4='DATA ENTRY'!D608),'DATA ENTRY'!G608,"")))</f>
        <v/>
      </c>
      <c r="CR609" s="230" t="str">
        <f>IF('DATA ENTRY'!CK608="","",IF('DATA ENTRY'!D608="","",IF(AND($CD$4='DATA ENTRY'!CK608,$CG$4='DATA ENTRY'!D608),'DATA ENTRY'!D608,"")))</f>
        <v/>
      </c>
      <c r="CS609">
        <f t="shared" si="152"/>
        <v>0</v>
      </c>
      <c r="CT609">
        <f t="shared" si="153"/>
        <v>0</v>
      </c>
      <c r="CV609" s="139"/>
      <c r="CX609">
        <f t="shared" si="154"/>
        <v>0</v>
      </c>
      <c r="DB609" t="str">
        <f t="shared" si="161"/>
        <v/>
      </c>
      <c r="DC609" t="str">
        <f t="shared" si="162"/>
        <v/>
      </c>
      <c r="DD609" s="224">
        <v>603</v>
      </c>
      <c r="DE609" s="3" t="str">
        <f>IF('DATA ENTRY'!CK608="","",IF('DATA ENTRY'!B608="","",IF(AND($DF$4='DATA ENTRY'!D608),'DATA ENTRY'!B608,"")))</f>
        <v/>
      </c>
      <c r="DF609" s="3" t="str">
        <f>IF('DATA ENTRY'!CK608="","",IF('DATA ENTRY'!C608="","",IF(AND($DF$4='DATA ENTRY'!D608),'DATA ENTRY'!C608,"")))</f>
        <v/>
      </c>
      <c r="DG609" s="4" t="str">
        <f>IF('DATA ENTRY'!CK608="","",IF('DATA ENTRY'!I608="","",IF(AND($DF$4='DATA ENTRY'!D608),'DATA ENTRY'!I608,"")))</f>
        <v/>
      </c>
      <c r="DH609" s="4" t="str">
        <f>IF('DATA ENTRY'!CK608="","",IF('DATA ENTRY'!CK608="","",IF(AND($DF$4='DATA ENTRY'!D608),'DATA ENTRY'!CK608,"")))</f>
        <v/>
      </c>
      <c r="DI609" s="3" t="str">
        <f>IF('DATA ENTRY'!CK608="","",IF('DATA ENTRY'!N608="","",IF(AND($DF$4='DATA ENTRY'!D608),'DATA ENTRY'!N608,"")))</f>
        <v/>
      </c>
      <c r="DJ609" s="107" t="str">
        <f>IF('DATA ENTRY'!CK608="","",IF('DATA ENTRY'!O608="","",IF(AND($DF$4='DATA ENTRY'!D608),'DATA ENTRY'!O608,"")))</f>
        <v/>
      </c>
      <c r="DK609" s="3" t="str">
        <f>IF('DATA ENTRY'!CK608="","",IF('DATA ENTRY'!P608="","",IF(AND($DF$4='DATA ENTRY'!D608),'DATA ENTRY'!P608,"")))</f>
        <v/>
      </c>
      <c r="DL609" s="107" t="str">
        <f>IF('DATA ENTRY'!CK608="","",IF('DATA ENTRY'!Q608="","",IF(AND($DF$4='DATA ENTRY'!D608),'DATA ENTRY'!Q608,"")))</f>
        <v/>
      </c>
      <c r="DM609" s="3" t="str">
        <f>IF('DATA ENTRY'!CK608="","",IF('DATA ENTRY'!R608="","",IF(AND($DF$4='DATA ENTRY'!D608),'DATA ENTRY'!R608,"")))</f>
        <v/>
      </c>
      <c r="DN609" s="107" t="str">
        <f>IF('DATA ENTRY'!CK608="","",IF('DATA ENTRY'!S608="","",IF(AND($DF$4='DATA ENTRY'!D608),'DATA ENTRY'!S608,"")))</f>
        <v/>
      </c>
      <c r="DO609" s="3" t="str">
        <f>IF('DATA ENTRY'!CK608="","",IF('DATA ENTRY'!E608="","",IF(AND($DF$4='DATA ENTRY'!D608),'DATA ENTRY'!E608,"")))</f>
        <v/>
      </c>
      <c r="DP609" s="3" t="str">
        <f>IF('DATA ENTRY'!CK608="","",IF('DATA ENTRY'!D608="","",IF(AND($DF$4='DATA ENTRY'!D608),'DATA ENTRY'!D608,"")))</f>
        <v/>
      </c>
      <c r="DQ609" s="3" t="str">
        <f>IF('DATA ENTRY'!CK608="","",IF('DATA ENTRY'!W608="","",IF(AND($DF$4='DATA ENTRY'!D608),'DATA ENTRY'!W608,"")))</f>
        <v/>
      </c>
      <c r="DR609" s="3" t="str">
        <f>IF('DATA ENTRY'!CK608="","",IF('DATA ENTRY'!X608="","",IF(AND($DF$4='DATA ENTRY'!D608),'DATA ENTRY'!X608,"")))</f>
        <v/>
      </c>
      <c r="DS609" s="108" t="str">
        <f t="shared" si="155"/>
        <v/>
      </c>
      <c r="DT609" s="108" t="str">
        <f>IF('DATA ENTRY'!CK608="","",IF('DATA ENTRY'!D608="","",IF(AND($DF$4='DATA ENTRY'!D608),'DATA ENTRY'!G608,"")))</f>
        <v/>
      </c>
      <c r="DY609">
        <f t="shared" si="156"/>
        <v>0</v>
      </c>
      <c r="EB609" t="str">
        <f t="shared" si="157"/>
        <v/>
      </c>
      <c r="EC609" t="str">
        <f t="shared" si="158"/>
        <v/>
      </c>
      <c r="ED609" s="224">
        <v>603</v>
      </c>
      <c r="EE609" s="3" t="str">
        <f>IF('DATA ENTRY'!CK608="","",IF('DATA ENTRY'!B608="","",IF(AND($EF$4='DATA ENTRY'!G608,$EH$4='DATA ENTRY'!F608),'DATA ENTRY'!B608,"")))</f>
        <v/>
      </c>
      <c r="EF609" s="3" t="str">
        <f>IF('DATA ENTRY'!CK608="","",IF('DATA ENTRY'!C608="","",IF(AND($EF$4='DATA ENTRY'!G608,$EH$4='DATA ENTRY'!F608),'DATA ENTRY'!C608,"")))</f>
        <v/>
      </c>
      <c r="EG609" s="4" t="str">
        <f>IF('DATA ENTRY'!CK608="","",IF('DATA ENTRY'!I608="","",IF(AND($EF$4='DATA ENTRY'!G608,$EH$4='DATA ENTRY'!F608),'DATA ENTRY'!I608,"")))</f>
        <v/>
      </c>
      <c r="EH609" s="4" t="str">
        <f>IF('DATA ENTRY'!CK608="","",IF('DATA ENTRY'!CK608="","",IF(AND($EF$4='DATA ENTRY'!G608,$EH$4='DATA ENTRY'!F608),'DATA ENTRY'!CK608,"")))</f>
        <v/>
      </c>
      <c r="EI609" s="3" t="str">
        <f>IF('DATA ENTRY'!CK608="","",IF('DATA ENTRY'!N608="","",IF(AND($EF$4='DATA ENTRY'!G608,$EH$4='DATA ENTRY'!F608),'DATA ENTRY'!N608,"")))</f>
        <v/>
      </c>
      <c r="EJ609" s="107" t="str">
        <f>IF('DATA ENTRY'!CK608="","",IF('DATA ENTRY'!O608="","",IF(AND($EF$4='DATA ENTRY'!G608,$EH$4='DATA ENTRY'!F608),'DATA ENTRY'!O608,"")))</f>
        <v/>
      </c>
      <c r="EK609" s="3" t="str">
        <f>IF('DATA ENTRY'!CK608="","",IF('DATA ENTRY'!P608="","",IF(AND($EF$4='DATA ENTRY'!G608,$EH$4='DATA ENTRY'!F608),'DATA ENTRY'!P608,"")))</f>
        <v/>
      </c>
      <c r="EL609" s="107" t="str">
        <f>IF('DATA ENTRY'!CK608="","",IF('DATA ENTRY'!Q608="","",IF(AND($EF$4='DATA ENTRY'!G608,$EH$4='DATA ENTRY'!F608),'DATA ENTRY'!Q608,"")))</f>
        <v/>
      </c>
      <c r="EM609" s="3" t="str">
        <f>IF('DATA ENTRY'!CK608="","",IF('DATA ENTRY'!R608="","",IF(AND($EF$4='DATA ENTRY'!G608,$EH$4='DATA ENTRY'!F608),'DATA ENTRY'!R608,"")))</f>
        <v/>
      </c>
      <c r="EN609" s="107" t="str">
        <f>IF('DATA ENTRY'!CK608="","",IF('DATA ENTRY'!S608="","",IF(AND($EF$4='DATA ENTRY'!G608,$EH$4='DATA ENTRY'!F608),'DATA ENTRY'!S608,"")))</f>
        <v/>
      </c>
      <c r="EO609" s="3" t="str">
        <f>IF('DATA ENTRY'!CK608="","",IF('DATA ENTRY'!E608="","",IF(AND($EF$4='DATA ENTRY'!G608,$EH$4='DATA ENTRY'!F608),'DATA ENTRY'!E608,"")))</f>
        <v/>
      </c>
      <c r="EP609" s="3" t="str">
        <f>IF('DATA ENTRY'!CK608="","",IF('DATA ENTRY'!D608="","",IF(AND($EF$4='DATA ENTRY'!G608,$EH$4='DATA ENTRY'!F608),'DATA ENTRY'!D608,"")))</f>
        <v/>
      </c>
      <c r="EQ609" s="3" t="str">
        <f>IF('DATA ENTRY'!CK608="","",IF('DATA ENTRY'!W608="","",IF(AND($EF$4='DATA ENTRY'!G608,$EH$4='DATA ENTRY'!F608),'DATA ENTRY'!W608,"")))</f>
        <v/>
      </c>
      <c r="ER609" s="3" t="str">
        <f>IF('DATA ENTRY'!CK608="","",IF('DATA ENTRY'!X608="","",IF(AND($EF$4='DATA ENTRY'!G608,$EH$4='DATA ENTRY'!F608),'DATA ENTRY'!X608,"")))</f>
        <v/>
      </c>
      <c r="ES609" s="108" t="str">
        <f t="shared" si="159"/>
        <v/>
      </c>
      <c r="ET609" s="108" t="str">
        <f>IF('DATA ENTRY'!CK608="","",IF('DATA ENTRY'!D608="","",IF(AND($EF$4='DATA ENTRY'!G608,$EH$4='DATA ENTRY'!F608),'DATA ENTRY'!G608,"")))</f>
        <v/>
      </c>
      <c r="EY609">
        <f t="shared" si="160"/>
        <v>0</v>
      </c>
    </row>
    <row r="610" spans="1:155">
      <c r="A610" t="str">
        <f>IF(S610=0,"",1+(MAX($A$7:A609)))</f>
        <v/>
      </c>
      <c r="B610" s="224">
        <v>604</v>
      </c>
      <c r="C610" s="3" t="str">
        <f>IF('DATA ENTRY'!CK609="","",IF('DATA ENTRY'!B609="","",IF($D$4="All Post",'DATA ENTRY'!B609,IF(AND($D$4='DATA ENTRY'!CK609),'DATA ENTRY'!B609,""))))</f>
        <v/>
      </c>
      <c r="D610" s="3" t="str">
        <f>IF('DATA ENTRY'!CK609="","",IF('DATA ENTRY'!C609="","",IF($D$4="All Post",'DATA ENTRY'!C609,IF(AND($D$4='DATA ENTRY'!CK609),'DATA ENTRY'!C609,""))))</f>
        <v/>
      </c>
      <c r="E610" s="4" t="str">
        <f>IF('DATA ENTRY'!CK609="","",IF('DATA ENTRY'!I609="","",IF($D$4="All Post",'DATA ENTRY'!I609,IF(AND($D$4='DATA ENTRY'!CK609),'DATA ENTRY'!I609,""))))</f>
        <v/>
      </c>
      <c r="F610" s="4" t="str">
        <f>IF('DATA ENTRY'!CK609="","",IF('DATA ENTRY'!CK609="","",IF($D$4="All Post",'DATA ENTRY'!CK609,IF(AND($D$4='DATA ENTRY'!CK609),'DATA ENTRY'!CK609,""))))</f>
        <v/>
      </c>
      <c r="G610" s="3" t="str">
        <f>IF('DATA ENTRY'!CK609="","",IF('DATA ENTRY'!N609="","",IF($D$4="All Post",'DATA ENTRY'!N609,IF(AND($D$4='DATA ENTRY'!CK609),'DATA ENTRY'!N609,""))))</f>
        <v/>
      </c>
      <c r="H610" s="107" t="str">
        <f>IF('DATA ENTRY'!CK609="","",IF('DATA ENTRY'!O609="","",IF($D$4="All Post",'DATA ENTRY'!O609,IF(AND($D$4='DATA ENTRY'!CK609),'DATA ENTRY'!O609,""))))</f>
        <v/>
      </c>
      <c r="I610" s="3" t="str">
        <f>IF('DATA ENTRY'!CK609="","",IF('DATA ENTRY'!P609="","",IF($D$4="All Post",'DATA ENTRY'!P609,IF(AND($D$4='DATA ENTRY'!CK609),'DATA ENTRY'!P609,""))))</f>
        <v/>
      </c>
      <c r="J610" s="107" t="str">
        <f>IF('DATA ENTRY'!CK609="","",IF('DATA ENTRY'!Q609="","",IF($D$4="All Post",'DATA ENTRY'!Q609,IF(AND($D$4='DATA ENTRY'!CK609),'DATA ENTRY'!Q609,""))))</f>
        <v/>
      </c>
      <c r="K610" s="3" t="str">
        <f>IF('DATA ENTRY'!CK609="","",IF('DATA ENTRY'!R609="","",IF($D$4="All Post",'DATA ENTRY'!R609,IF(AND($D$4='DATA ENTRY'!CK609),'DATA ENTRY'!R609,""))))</f>
        <v/>
      </c>
      <c r="L610" s="3" t="str">
        <f>IF('DATA ENTRY'!CK609="","",IF('DATA ENTRY'!S609="","",IF($D$4="All Post",'DATA ENTRY'!S609,IF(AND($D$4='DATA ENTRY'!CK609),'DATA ENTRY'!S609,""))))</f>
        <v/>
      </c>
      <c r="M610" s="3" t="str">
        <f>IF('DATA ENTRY'!CK609="","",IF('DATA ENTRY'!E609="","",IF($D$4="All Post",'DATA ENTRY'!E609,IF(AND($D$4='DATA ENTRY'!CK609),'DATA ENTRY'!E609,""))))</f>
        <v/>
      </c>
      <c r="N610" s="3" t="str">
        <f>IF('DATA ENTRY'!CK609="","",IF('DATA ENTRY'!W609="","",IF($D$4="All Post",'DATA ENTRY'!W609,IF(AND($D$4='DATA ENTRY'!CK609),'DATA ENTRY'!W609,""))))</f>
        <v/>
      </c>
      <c r="O610" s="3" t="str">
        <f>IF('DATA ENTRY'!CK609="","",IF('DATA ENTRY'!X609="","",IF($D$4="All Post",'DATA ENTRY'!X609,IF(AND($D$4='DATA ENTRY'!CK609),'DATA ENTRY'!X609,""))))</f>
        <v/>
      </c>
      <c r="P610" s="3" t="str">
        <f>IF('DATA ENTRY'!CK609="","",IF('DATA ENTRY'!G609="","",IF($D$4="All Post",'DATA ENTRY'!G609,IF(AND($D$4='DATA ENTRY'!CK609),'DATA ENTRY'!G609,""))))</f>
        <v/>
      </c>
      <c r="S610">
        <f t="shared" si="147"/>
        <v>0</v>
      </c>
      <c r="T610" t="str">
        <f t="shared" si="148"/>
        <v/>
      </c>
      <c r="BZ610" t="str">
        <f t="shared" si="149"/>
        <v/>
      </c>
      <c r="CA610" t="str">
        <f t="shared" si="150"/>
        <v/>
      </c>
      <c r="CB610" s="224">
        <v>604</v>
      </c>
      <c r="CC610" s="3" t="str">
        <f>IF('DATA ENTRY'!CK609="","",IF('DATA ENTRY'!B609="","",IF(AND($CD$4='DATA ENTRY'!CK609,$CG$4='DATA ENTRY'!D609),'DATA ENTRY'!B609,"")))</f>
        <v/>
      </c>
      <c r="CD610" s="3" t="str">
        <f>IF('DATA ENTRY'!CK609="","",IF('DATA ENTRY'!C609="","",IF(AND($CD$4='DATA ENTRY'!CK609,$CG$4='DATA ENTRY'!D609),'DATA ENTRY'!C609,"")))</f>
        <v/>
      </c>
      <c r="CE610" s="4" t="str">
        <f>IF('DATA ENTRY'!CK609="","",IF('DATA ENTRY'!I609="","",IF(AND($CD$4='DATA ENTRY'!CK609,$CG$4='DATA ENTRY'!D609),'DATA ENTRY'!I609,"")))</f>
        <v/>
      </c>
      <c r="CF610" s="4" t="str">
        <f>IF('DATA ENTRY'!CK609="","",IF('DATA ENTRY'!CK609="","",IF(AND($CD$4='DATA ENTRY'!CK609,$CG$4='DATA ENTRY'!D609),'DATA ENTRY'!CK609,"")))</f>
        <v/>
      </c>
      <c r="CG610" s="3" t="str">
        <f>IF('DATA ENTRY'!CK609="","",IF('DATA ENTRY'!N609="","",IF(AND($CD$4='DATA ENTRY'!CK609,$CG$4='DATA ENTRY'!D609),'DATA ENTRY'!N609,"")))</f>
        <v/>
      </c>
      <c r="CH610" s="107" t="str">
        <f>IF('DATA ENTRY'!CK609="","",IF('DATA ENTRY'!O609="","",IF(AND($CD$4='DATA ENTRY'!CK609,$CG$4='DATA ENTRY'!D609),'DATA ENTRY'!O609,"")))</f>
        <v/>
      </c>
      <c r="CI610" s="3" t="str">
        <f>IF('DATA ENTRY'!CK609="","",IF('DATA ENTRY'!P609="","",IF(AND($CD$4='DATA ENTRY'!CK609,$CG$4='DATA ENTRY'!D609),'DATA ENTRY'!P609,"")))</f>
        <v/>
      </c>
      <c r="CJ610" s="107" t="str">
        <f>IF('DATA ENTRY'!CK609="","",IF('DATA ENTRY'!Q609="","",IF(AND($CD$4='DATA ENTRY'!CK609,$CG$4='DATA ENTRY'!D609),'DATA ENTRY'!Q609,"")))</f>
        <v/>
      </c>
      <c r="CK610" s="3" t="str">
        <f>IF('DATA ENTRY'!CK609="","",IF('DATA ENTRY'!R609="","",IF(AND($CD$4='DATA ENTRY'!CK609,$CG$4='DATA ENTRY'!D609),'DATA ENTRY'!R609,"")))</f>
        <v/>
      </c>
      <c r="CL610" s="3" t="str">
        <f>IF('DATA ENTRY'!CK609="","",IF('DATA ENTRY'!S609="","",IF(AND($CD$4='DATA ENTRY'!CK609,$CG$4='DATA ENTRY'!D609),'DATA ENTRY'!S609,"")))</f>
        <v/>
      </c>
      <c r="CM610" s="3" t="str">
        <f>IF('DATA ENTRY'!CK609="","",IF('DATA ENTRY'!E609="","",IF(AND($CD$4='DATA ENTRY'!CK609,$CG$4='DATA ENTRY'!D609),'DATA ENTRY'!E609,"")))</f>
        <v/>
      </c>
      <c r="CN610" s="3" t="str">
        <f>IF('DATA ENTRY'!CK609="","",IF('DATA ENTRY'!W609="","",IF(AND($CD$4='DATA ENTRY'!CK609,$CG$4='DATA ENTRY'!D609),'DATA ENTRY'!W609,"")))</f>
        <v/>
      </c>
      <c r="CO610" s="3" t="str">
        <f>IF('DATA ENTRY'!CK609="","",IF('DATA ENTRY'!X609="","",IF(AND($CD$4='DATA ENTRY'!CK609,$CG$4='DATA ENTRY'!D609),'DATA ENTRY'!X609,"")))</f>
        <v/>
      </c>
      <c r="CP610" s="108" t="str">
        <f t="shared" si="151"/>
        <v/>
      </c>
      <c r="CQ610" s="108" t="str">
        <f>IF('DATA ENTRY'!CK609="","",IF('DATA ENTRY'!G609="","",IF(AND($CD$4='DATA ENTRY'!CK609,$CG$4='DATA ENTRY'!D609),'DATA ENTRY'!G609,"")))</f>
        <v/>
      </c>
      <c r="CR610" s="230" t="str">
        <f>IF('DATA ENTRY'!CK609="","",IF('DATA ENTRY'!D609="","",IF(AND($CD$4='DATA ENTRY'!CK609,$CG$4='DATA ENTRY'!D609),'DATA ENTRY'!D609,"")))</f>
        <v/>
      </c>
      <c r="CS610">
        <f t="shared" si="152"/>
        <v>0</v>
      </c>
      <c r="CT610">
        <f t="shared" si="153"/>
        <v>0</v>
      </c>
      <c r="CV610" s="139"/>
      <c r="CX610">
        <f t="shared" si="154"/>
        <v>0</v>
      </c>
      <c r="DB610" t="str">
        <f t="shared" si="161"/>
        <v/>
      </c>
      <c r="DC610" t="str">
        <f t="shared" si="162"/>
        <v/>
      </c>
      <c r="DD610" s="224">
        <v>604</v>
      </c>
      <c r="DE610" s="3" t="str">
        <f>IF('DATA ENTRY'!CK609="","",IF('DATA ENTRY'!B609="","",IF(AND($DF$4='DATA ENTRY'!D609),'DATA ENTRY'!B609,"")))</f>
        <v/>
      </c>
      <c r="DF610" s="3" t="str">
        <f>IF('DATA ENTRY'!CK609="","",IF('DATA ENTRY'!C609="","",IF(AND($DF$4='DATA ENTRY'!D609),'DATA ENTRY'!C609,"")))</f>
        <v/>
      </c>
      <c r="DG610" s="4" t="str">
        <f>IF('DATA ENTRY'!CK609="","",IF('DATA ENTRY'!I609="","",IF(AND($DF$4='DATA ENTRY'!D609),'DATA ENTRY'!I609,"")))</f>
        <v/>
      </c>
      <c r="DH610" s="4" t="str">
        <f>IF('DATA ENTRY'!CK609="","",IF('DATA ENTRY'!CK609="","",IF(AND($DF$4='DATA ENTRY'!D609),'DATA ENTRY'!CK609,"")))</f>
        <v/>
      </c>
      <c r="DI610" s="3" t="str">
        <f>IF('DATA ENTRY'!CK609="","",IF('DATA ENTRY'!N609="","",IF(AND($DF$4='DATA ENTRY'!D609),'DATA ENTRY'!N609,"")))</f>
        <v/>
      </c>
      <c r="DJ610" s="107" t="str">
        <f>IF('DATA ENTRY'!CK609="","",IF('DATA ENTRY'!O609="","",IF(AND($DF$4='DATA ENTRY'!D609),'DATA ENTRY'!O609,"")))</f>
        <v/>
      </c>
      <c r="DK610" s="3" t="str">
        <f>IF('DATA ENTRY'!CK609="","",IF('DATA ENTRY'!P609="","",IF(AND($DF$4='DATA ENTRY'!D609),'DATA ENTRY'!P609,"")))</f>
        <v/>
      </c>
      <c r="DL610" s="107" t="str">
        <f>IF('DATA ENTRY'!CK609="","",IF('DATA ENTRY'!Q609="","",IF(AND($DF$4='DATA ENTRY'!D609),'DATA ENTRY'!Q609,"")))</f>
        <v/>
      </c>
      <c r="DM610" s="3" t="str">
        <f>IF('DATA ENTRY'!CK609="","",IF('DATA ENTRY'!R609="","",IF(AND($DF$4='DATA ENTRY'!D609),'DATA ENTRY'!R609,"")))</f>
        <v/>
      </c>
      <c r="DN610" s="107" t="str">
        <f>IF('DATA ENTRY'!CK609="","",IF('DATA ENTRY'!S609="","",IF(AND($DF$4='DATA ENTRY'!D609),'DATA ENTRY'!S609,"")))</f>
        <v/>
      </c>
      <c r="DO610" s="3" t="str">
        <f>IF('DATA ENTRY'!CK609="","",IF('DATA ENTRY'!E609="","",IF(AND($DF$4='DATA ENTRY'!D609),'DATA ENTRY'!E609,"")))</f>
        <v/>
      </c>
      <c r="DP610" s="3" t="str">
        <f>IF('DATA ENTRY'!CK609="","",IF('DATA ENTRY'!D609="","",IF(AND($DF$4='DATA ENTRY'!D609),'DATA ENTRY'!D609,"")))</f>
        <v/>
      </c>
      <c r="DQ610" s="3" t="str">
        <f>IF('DATA ENTRY'!CK609="","",IF('DATA ENTRY'!W609="","",IF(AND($DF$4='DATA ENTRY'!D609),'DATA ENTRY'!W609,"")))</f>
        <v/>
      </c>
      <c r="DR610" s="3" t="str">
        <f>IF('DATA ENTRY'!CK609="","",IF('DATA ENTRY'!X609="","",IF(AND($DF$4='DATA ENTRY'!D609),'DATA ENTRY'!X609,"")))</f>
        <v/>
      </c>
      <c r="DS610" s="108" t="str">
        <f t="shared" si="155"/>
        <v/>
      </c>
      <c r="DT610" s="108" t="str">
        <f>IF('DATA ENTRY'!CK609="","",IF('DATA ENTRY'!D609="","",IF(AND($DF$4='DATA ENTRY'!D609),'DATA ENTRY'!G609,"")))</f>
        <v/>
      </c>
      <c r="DY610">
        <f t="shared" si="156"/>
        <v>0</v>
      </c>
      <c r="EB610" t="str">
        <f t="shared" si="157"/>
        <v/>
      </c>
      <c r="EC610" t="str">
        <f t="shared" si="158"/>
        <v/>
      </c>
      <c r="ED610" s="224">
        <v>604</v>
      </c>
      <c r="EE610" s="3" t="str">
        <f>IF('DATA ENTRY'!CK609="","",IF('DATA ENTRY'!B609="","",IF(AND($EF$4='DATA ENTRY'!G609,$EH$4='DATA ENTRY'!F609),'DATA ENTRY'!B609,"")))</f>
        <v/>
      </c>
      <c r="EF610" s="3" t="str">
        <f>IF('DATA ENTRY'!CK609="","",IF('DATA ENTRY'!C609="","",IF(AND($EF$4='DATA ENTRY'!G609,$EH$4='DATA ENTRY'!F609),'DATA ENTRY'!C609,"")))</f>
        <v/>
      </c>
      <c r="EG610" s="4" t="str">
        <f>IF('DATA ENTRY'!CK609="","",IF('DATA ENTRY'!I609="","",IF(AND($EF$4='DATA ENTRY'!G609,$EH$4='DATA ENTRY'!F609),'DATA ENTRY'!I609,"")))</f>
        <v/>
      </c>
      <c r="EH610" s="4" t="str">
        <f>IF('DATA ENTRY'!CK609="","",IF('DATA ENTRY'!CK609="","",IF(AND($EF$4='DATA ENTRY'!G609,$EH$4='DATA ENTRY'!F609),'DATA ENTRY'!CK609,"")))</f>
        <v/>
      </c>
      <c r="EI610" s="3" t="str">
        <f>IF('DATA ENTRY'!CK609="","",IF('DATA ENTRY'!N609="","",IF(AND($EF$4='DATA ENTRY'!G609,$EH$4='DATA ENTRY'!F609),'DATA ENTRY'!N609,"")))</f>
        <v/>
      </c>
      <c r="EJ610" s="107" t="str">
        <f>IF('DATA ENTRY'!CK609="","",IF('DATA ENTRY'!O609="","",IF(AND($EF$4='DATA ENTRY'!G609,$EH$4='DATA ENTRY'!F609),'DATA ENTRY'!O609,"")))</f>
        <v/>
      </c>
      <c r="EK610" s="3" t="str">
        <f>IF('DATA ENTRY'!CK609="","",IF('DATA ENTRY'!P609="","",IF(AND($EF$4='DATA ENTRY'!G609,$EH$4='DATA ENTRY'!F609),'DATA ENTRY'!P609,"")))</f>
        <v/>
      </c>
      <c r="EL610" s="107" t="str">
        <f>IF('DATA ENTRY'!CK609="","",IF('DATA ENTRY'!Q609="","",IF(AND($EF$4='DATA ENTRY'!G609,$EH$4='DATA ENTRY'!F609),'DATA ENTRY'!Q609,"")))</f>
        <v/>
      </c>
      <c r="EM610" s="3" t="str">
        <f>IF('DATA ENTRY'!CK609="","",IF('DATA ENTRY'!R609="","",IF(AND($EF$4='DATA ENTRY'!G609,$EH$4='DATA ENTRY'!F609),'DATA ENTRY'!R609,"")))</f>
        <v/>
      </c>
      <c r="EN610" s="107" t="str">
        <f>IF('DATA ENTRY'!CK609="","",IF('DATA ENTRY'!S609="","",IF(AND($EF$4='DATA ENTRY'!G609,$EH$4='DATA ENTRY'!F609),'DATA ENTRY'!S609,"")))</f>
        <v/>
      </c>
      <c r="EO610" s="3" t="str">
        <f>IF('DATA ENTRY'!CK609="","",IF('DATA ENTRY'!E609="","",IF(AND($EF$4='DATA ENTRY'!G609,$EH$4='DATA ENTRY'!F609),'DATA ENTRY'!E609,"")))</f>
        <v/>
      </c>
      <c r="EP610" s="3" t="str">
        <f>IF('DATA ENTRY'!CK609="","",IF('DATA ENTRY'!D609="","",IF(AND($EF$4='DATA ENTRY'!G609,$EH$4='DATA ENTRY'!F609),'DATA ENTRY'!D609,"")))</f>
        <v/>
      </c>
      <c r="EQ610" s="3" t="str">
        <f>IF('DATA ENTRY'!CK609="","",IF('DATA ENTRY'!W609="","",IF(AND($EF$4='DATA ENTRY'!G609,$EH$4='DATA ENTRY'!F609),'DATA ENTRY'!W609,"")))</f>
        <v/>
      </c>
      <c r="ER610" s="3" t="str">
        <f>IF('DATA ENTRY'!CK609="","",IF('DATA ENTRY'!X609="","",IF(AND($EF$4='DATA ENTRY'!G609,$EH$4='DATA ENTRY'!F609),'DATA ENTRY'!X609,"")))</f>
        <v/>
      </c>
      <c r="ES610" s="108" t="str">
        <f t="shared" si="159"/>
        <v/>
      </c>
      <c r="ET610" s="108" t="str">
        <f>IF('DATA ENTRY'!CK609="","",IF('DATA ENTRY'!D609="","",IF(AND($EF$4='DATA ENTRY'!G609,$EH$4='DATA ENTRY'!F609),'DATA ENTRY'!G609,"")))</f>
        <v/>
      </c>
      <c r="EY610">
        <f t="shared" si="160"/>
        <v>0</v>
      </c>
    </row>
    <row r="611" spans="1:155">
      <c r="A611" t="str">
        <f>IF(S611=0,"",1+(MAX($A$7:A610)))</f>
        <v/>
      </c>
      <c r="B611" s="224">
        <v>605</v>
      </c>
      <c r="C611" s="3" t="str">
        <f>IF('DATA ENTRY'!CK610="","",IF('DATA ENTRY'!B610="","",IF($D$4="All Post",'DATA ENTRY'!B610,IF(AND($D$4='DATA ENTRY'!CK610),'DATA ENTRY'!B610,""))))</f>
        <v/>
      </c>
      <c r="D611" s="3" t="str">
        <f>IF('DATA ENTRY'!CK610="","",IF('DATA ENTRY'!C610="","",IF($D$4="All Post",'DATA ENTRY'!C610,IF(AND($D$4='DATA ENTRY'!CK610),'DATA ENTRY'!C610,""))))</f>
        <v/>
      </c>
      <c r="E611" s="4" t="str">
        <f>IF('DATA ENTRY'!CK610="","",IF('DATA ENTRY'!I610="","",IF($D$4="All Post",'DATA ENTRY'!I610,IF(AND($D$4='DATA ENTRY'!CK610),'DATA ENTRY'!I610,""))))</f>
        <v/>
      </c>
      <c r="F611" s="4" t="str">
        <f>IF('DATA ENTRY'!CK610="","",IF('DATA ENTRY'!CK610="","",IF($D$4="All Post",'DATA ENTRY'!CK610,IF(AND($D$4='DATA ENTRY'!CK610),'DATA ENTRY'!CK610,""))))</f>
        <v/>
      </c>
      <c r="G611" s="3" t="str">
        <f>IF('DATA ENTRY'!CK610="","",IF('DATA ENTRY'!N610="","",IF($D$4="All Post",'DATA ENTRY'!N610,IF(AND($D$4='DATA ENTRY'!CK610),'DATA ENTRY'!N610,""))))</f>
        <v/>
      </c>
      <c r="H611" s="107" t="str">
        <f>IF('DATA ENTRY'!CK610="","",IF('DATA ENTRY'!O610="","",IF($D$4="All Post",'DATA ENTRY'!O610,IF(AND($D$4='DATA ENTRY'!CK610),'DATA ENTRY'!O610,""))))</f>
        <v/>
      </c>
      <c r="I611" s="3" t="str">
        <f>IF('DATA ENTRY'!CK610="","",IF('DATA ENTRY'!P610="","",IF($D$4="All Post",'DATA ENTRY'!P610,IF(AND($D$4='DATA ENTRY'!CK610),'DATA ENTRY'!P610,""))))</f>
        <v/>
      </c>
      <c r="J611" s="107" t="str">
        <f>IF('DATA ENTRY'!CK610="","",IF('DATA ENTRY'!Q610="","",IF($D$4="All Post",'DATA ENTRY'!Q610,IF(AND($D$4='DATA ENTRY'!CK610),'DATA ENTRY'!Q610,""))))</f>
        <v/>
      </c>
      <c r="K611" s="3" t="str">
        <f>IF('DATA ENTRY'!CK610="","",IF('DATA ENTRY'!R610="","",IF($D$4="All Post",'DATA ENTRY'!R610,IF(AND($D$4='DATA ENTRY'!CK610),'DATA ENTRY'!R610,""))))</f>
        <v/>
      </c>
      <c r="L611" s="3" t="str">
        <f>IF('DATA ENTRY'!CK610="","",IF('DATA ENTRY'!S610="","",IF($D$4="All Post",'DATA ENTRY'!S610,IF(AND($D$4='DATA ENTRY'!CK610),'DATA ENTRY'!S610,""))))</f>
        <v/>
      </c>
      <c r="M611" s="3" t="str">
        <f>IF('DATA ENTRY'!CK610="","",IF('DATA ENTRY'!E610="","",IF($D$4="All Post",'DATA ENTRY'!E610,IF(AND($D$4='DATA ENTRY'!CK610),'DATA ENTRY'!E610,""))))</f>
        <v/>
      </c>
      <c r="N611" s="3" t="str">
        <f>IF('DATA ENTRY'!CK610="","",IF('DATA ENTRY'!W610="","",IF($D$4="All Post",'DATA ENTRY'!W610,IF(AND($D$4='DATA ENTRY'!CK610),'DATA ENTRY'!W610,""))))</f>
        <v/>
      </c>
      <c r="O611" s="3" t="str">
        <f>IF('DATA ENTRY'!CK610="","",IF('DATA ENTRY'!X610="","",IF($D$4="All Post",'DATA ENTRY'!X610,IF(AND($D$4='DATA ENTRY'!CK610),'DATA ENTRY'!X610,""))))</f>
        <v/>
      </c>
      <c r="P611" s="3" t="str">
        <f>IF('DATA ENTRY'!CK610="","",IF('DATA ENTRY'!G610="","",IF($D$4="All Post",'DATA ENTRY'!G610,IF(AND($D$4='DATA ENTRY'!CK610),'DATA ENTRY'!G610,""))))</f>
        <v/>
      </c>
      <c r="S611">
        <f t="shared" si="147"/>
        <v>0</v>
      </c>
      <c r="T611" t="str">
        <f t="shared" si="148"/>
        <v/>
      </c>
      <c r="BZ611" t="str">
        <f t="shared" si="149"/>
        <v/>
      </c>
      <c r="CA611" t="str">
        <f t="shared" si="150"/>
        <v/>
      </c>
      <c r="CB611" s="224">
        <v>605</v>
      </c>
      <c r="CC611" s="3" t="str">
        <f>IF('DATA ENTRY'!CK610="","",IF('DATA ENTRY'!B610="","",IF(AND($CD$4='DATA ENTRY'!CK610,$CG$4='DATA ENTRY'!D610),'DATA ENTRY'!B610,"")))</f>
        <v/>
      </c>
      <c r="CD611" s="3" t="str">
        <f>IF('DATA ENTRY'!CK610="","",IF('DATA ENTRY'!C610="","",IF(AND($CD$4='DATA ENTRY'!CK610,$CG$4='DATA ENTRY'!D610),'DATA ENTRY'!C610,"")))</f>
        <v/>
      </c>
      <c r="CE611" s="4" t="str">
        <f>IF('DATA ENTRY'!CK610="","",IF('DATA ENTRY'!I610="","",IF(AND($CD$4='DATA ENTRY'!CK610,$CG$4='DATA ENTRY'!D610),'DATA ENTRY'!I610,"")))</f>
        <v/>
      </c>
      <c r="CF611" s="4" t="str">
        <f>IF('DATA ENTRY'!CK610="","",IF('DATA ENTRY'!CK610="","",IF(AND($CD$4='DATA ENTRY'!CK610,$CG$4='DATA ENTRY'!D610),'DATA ENTRY'!CK610,"")))</f>
        <v/>
      </c>
      <c r="CG611" s="3" t="str">
        <f>IF('DATA ENTRY'!CK610="","",IF('DATA ENTRY'!N610="","",IF(AND($CD$4='DATA ENTRY'!CK610,$CG$4='DATA ENTRY'!D610),'DATA ENTRY'!N610,"")))</f>
        <v/>
      </c>
      <c r="CH611" s="107" t="str">
        <f>IF('DATA ENTRY'!CK610="","",IF('DATA ENTRY'!O610="","",IF(AND($CD$4='DATA ENTRY'!CK610,$CG$4='DATA ENTRY'!D610),'DATA ENTRY'!O610,"")))</f>
        <v/>
      </c>
      <c r="CI611" s="3" t="str">
        <f>IF('DATA ENTRY'!CK610="","",IF('DATA ENTRY'!P610="","",IF(AND($CD$4='DATA ENTRY'!CK610,$CG$4='DATA ENTRY'!D610),'DATA ENTRY'!P610,"")))</f>
        <v/>
      </c>
      <c r="CJ611" s="107" t="str">
        <f>IF('DATA ENTRY'!CK610="","",IF('DATA ENTRY'!Q610="","",IF(AND($CD$4='DATA ENTRY'!CK610,$CG$4='DATA ENTRY'!D610),'DATA ENTRY'!Q610,"")))</f>
        <v/>
      </c>
      <c r="CK611" s="3" t="str">
        <f>IF('DATA ENTRY'!CK610="","",IF('DATA ENTRY'!R610="","",IF(AND($CD$4='DATA ENTRY'!CK610,$CG$4='DATA ENTRY'!D610),'DATA ENTRY'!R610,"")))</f>
        <v/>
      </c>
      <c r="CL611" s="3" t="str">
        <f>IF('DATA ENTRY'!CK610="","",IF('DATA ENTRY'!S610="","",IF(AND($CD$4='DATA ENTRY'!CK610,$CG$4='DATA ENTRY'!D610),'DATA ENTRY'!S610,"")))</f>
        <v/>
      </c>
      <c r="CM611" s="3" t="str">
        <f>IF('DATA ENTRY'!CK610="","",IF('DATA ENTRY'!E610="","",IF(AND($CD$4='DATA ENTRY'!CK610,$CG$4='DATA ENTRY'!D610),'DATA ENTRY'!E610,"")))</f>
        <v/>
      </c>
      <c r="CN611" s="3" t="str">
        <f>IF('DATA ENTRY'!CK610="","",IF('DATA ENTRY'!W610="","",IF(AND($CD$4='DATA ENTRY'!CK610,$CG$4='DATA ENTRY'!D610),'DATA ENTRY'!W610,"")))</f>
        <v/>
      </c>
      <c r="CO611" s="3" t="str">
        <f>IF('DATA ENTRY'!CK610="","",IF('DATA ENTRY'!X610="","",IF(AND($CD$4='DATA ENTRY'!CK610,$CG$4='DATA ENTRY'!D610),'DATA ENTRY'!X610,"")))</f>
        <v/>
      </c>
      <c r="CP611" s="108" t="str">
        <f t="shared" si="151"/>
        <v/>
      </c>
      <c r="CQ611" s="108" t="str">
        <f>IF('DATA ENTRY'!CK610="","",IF('DATA ENTRY'!G610="","",IF(AND($CD$4='DATA ENTRY'!CK610,$CG$4='DATA ENTRY'!D610),'DATA ENTRY'!G610,"")))</f>
        <v/>
      </c>
      <c r="CR611" s="230" t="str">
        <f>IF('DATA ENTRY'!CK610="","",IF('DATA ENTRY'!D610="","",IF(AND($CD$4='DATA ENTRY'!CK610,$CG$4='DATA ENTRY'!D610),'DATA ENTRY'!D610,"")))</f>
        <v/>
      </c>
      <c r="CS611">
        <f t="shared" si="152"/>
        <v>0</v>
      </c>
      <c r="CT611">
        <f t="shared" si="153"/>
        <v>0</v>
      </c>
      <c r="CV611" s="139"/>
      <c r="CX611">
        <f t="shared" si="154"/>
        <v>0</v>
      </c>
      <c r="DB611" t="str">
        <f t="shared" si="161"/>
        <v/>
      </c>
      <c r="DC611" t="str">
        <f t="shared" si="162"/>
        <v/>
      </c>
      <c r="DD611" s="224">
        <v>605</v>
      </c>
      <c r="DE611" s="3" t="str">
        <f>IF('DATA ENTRY'!CK610="","",IF('DATA ENTRY'!B610="","",IF(AND($DF$4='DATA ENTRY'!D610),'DATA ENTRY'!B610,"")))</f>
        <v/>
      </c>
      <c r="DF611" s="3" t="str">
        <f>IF('DATA ENTRY'!CK610="","",IF('DATA ENTRY'!C610="","",IF(AND($DF$4='DATA ENTRY'!D610),'DATA ENTRY'!C610,"")))</f>
        <v/>
      </c>
      <c r="DG611" s="4" t="str">
        <f>IF('DATA ENTRY'!CK610="","",IF('DATA ENTRY'!I610="","",IF(AND($DF$4='DATA ENTRY'!D610),'DATA ENTRY'!I610,"")))</f>
        <v/>
      </c>
      <c r="DH611" s="4" t="str">
        <f>IF('DATA ENTRY'!CK610="","",IF('DATA ENTRY'!CK610="","",IF(AND($DF$4='DATA ENTRY'!D610),'DATA ENTRY'!CK610,"")))</f>
        <v/>
      </c>
      <c r="DI611" s="3" t="str">
        <f>IF('DATA ENTRY'!CK610="","",IF('DATA ENTRY'!N610="","",IF(AND($DF$4='DATA ENTRY'!D610),'DATA ENTRY'!N610,"")))</f>
        <v/>
      </c>
      <c r="DJ611" s="107" t="str">
        <f>IF('DATA ENTRY'!CK610="","",IF('DATA ENTRY'!O610="","",IF(AND($DF$4='DATA ENTRY'!D610),'DATA ENTRY'!O610,"")))</f>
        <v/>
      </c>
      <c r="DK611" s="3" t="str">
        <f>IF('DATA ENTRY'!CK610="","",IF('DATA ENTRY'!P610="","",IF(AND($DF$4='DATA ENTRY'!D610),'DATA ENTRY'!P610,"")))</f>
        <v/>
      </c>
      <c r="DL611" s="107" t="str">
        <f>IF('DATA ENTRY'!CK610="","",IF('DATA ENTRY'!Q610="","",IF(AND($DF$4='DATA ENTRY'!D610),'DATA ENTRY'!Q610,"")))</f>
        <v/>
      </c>
      <c r="DM611" s="3" t="str">
        <f>IF('DATA ENTRY'!CK610="","",IF('DATA ENTRY'!R610="","",IF(AND($DF$4='DATA ENTRY'!D610),'DATA ENTRY'!R610,"")))</f>
        <v/>
      </c>
      <c r="DN611" s="107" t="str">
        <f>IF('DATA ENTRY'!CK610="","",IF('DATA ENTRY'!S610="","",IF(AND($DF$4='DATA ENTRY'!D610),'DATA ENTRY'!S610,"")))</f>
        <v/>
      </c>
      <c r="DO611" s="3" t="str">
        <f>IF('DATA ENTRY'!CK610="","",IF('DATA ENTRY'!E610="","",IF(AND($DF$4='DATA ENTRY'!D610),'DATA ENTRY'!E610,"")))</f>
        <v/>
      </c>
      <c r="DP611" s="3" t="str">
        <f>IF('DATA ENTRY'!CK610="","",IF('DATA ENTRY'!D610="","",IF(AND($DF$4='DATA ENTRY'!D610),'DATA ENTRY'!D610,"")))</f>
        <v/>
      </c>
      <c r="DQ611" s="3" t="str">
        <f>IF('DATA ENTRY'!CK610="","",IF('DATA ENTRY'!W610="","",IF(AND($DF$4='DATA ENTRY'!D610),'DATA ENTRY'!W610,"")))</f>
        <v/>
      </c>
      <c r="DR611" s="3" t="str">
        <f>IF('DATA ENTRY'!CK610="","",IF('DATA ENTRY'!X610="","",IF(AND($DF$4='DATA ENTRY'!D610),'DATA ENTRY'!X610,"")))</f>
        <v/>
      </c>
      <c r="DS611" s="108" t="str">
        <f t="shared" si="155"/>
        <v/>
      </c>
      <c r="DT611" s="108" t="str">
        <f>IF('DATA ENTRY'!CK610="","",IF('DATA ENTRY'!D610="","",IF(AND($DF$4='DATA ENTRY'!D610),'DATA ENTRY'!G610,"")))</f>
        <v/>
      </c>
      <c r="DY611">
        <f t="shared" si="156"/>
        <v>0</v>
      </c>
      <c r="EB611" t="str">
        <f t="shared" si="157"/>
        <v/>
      </c>
      <c r="EC611" t="str">
        <f t="shared" si="158"/>
        <v/>
      </c>
      <c r="ED611" s="224">
        <v>605</v>
      </c>
      <c r="EE611" s="3" t="str">
        <f>IF('DATA ENTRY'!CK610="","",IF('DATA ENTRY'!B610="","",IF(AND($EF$4='DATA ENTRY'!G610,$EH$4='DATA ENTRY'!F610),'DATA ENTRY'!B610,"")))</f>
        <v/>
      </c>
      <c r="EF611" s="3" t="str">
        <f>IF('DATA ENTRY'!CK610="","",IF('DATA ENTRY'!C610="","",IF(AND($EF$4='DATA ENTRY'!G610,$EH$4='DATA ENTRY'!F610),'DATA ENTRY'!C610,"")))</f>
        <v/>
      </c>
      <c r="EG611" s="4" t="str">
        <f>IF('DATA ENTRY'!CK610="","",IF('DATA ENTRY'!I610="","",IF(AND($EF$4='DATA ENTRY'!G610,$EH$4='DATA ENTRY'!F610),'DATA ENTRY'!I610,"")))</f>
        <v/>
      </c>
      <c r="EH611" s="4" t="str">
        <f>IF('DATA ENTRY'!CK610="","",IF('DATA ENTRY'!CK610="","",IF(AND($EF$4='DATA ENTRY'!G610,$EH$4='DATA ENTRY'!F610),'DATA ENTRY'!CK610,"")))</f>
        <v/>
      </c>
      <c r="EI611" s="3" t="str">
        <f>IF('DATA ENTRY'!CK610="","",IF('DATA ENTRY'!N610="","",IF(AND($EF$4='DATA ENTRY'!G610,$EH$4='DATA ENTRY'!F610),'DATA ENTRY'!N610,"")))</f>
        <v/>
      </c>
      <c r="EJ611" s="107" t="str">
        <f>IF('DATA ENTRY'!CK610="","",IF('DATA ENTRY'!O610="","",IF(AND($EF$4='DATA ENTRY'!G610,$EH$4='DATA ENTRY'!F610),'DATA ENTRY'!O610,"")))</f>
        <v/>
      </c>
      <c r="EK611" s="3" t="str">
        <f>IF('DATA ENTRY'!CK610="","",IF('DATA ENTRY'!P610="","",IF(AND($EF$4='DATA ENTRY'!G610,$EH$4='DATA ENTRY'!F610),'DATA ENTRY'!P610,"")))</f>
        <v/>
      </c>
      <c r="EL611" s="107" t="str">
        <f>IF('DATA ENTRY'!CK610="","",IF('DATA ENTRY'!Q610="","",IF(AND($EF$4='DATA ENTRY'!G610,$EH$4='DATA ENTRY'!F610),'DATA ENTRY'!Q610,"")))</f>
        <v/>
      </c>
      <c r="EM611" s="3" t="str">
        <f>IF('DATA ENTRY'!CK610="","",IF('DATA ENTRY'!R610="","",IF(AND($EF$4='DATA ENTRY'!G610,$EH$4='DATA ENTRY'!F610),'DATA ENTRY'!R610,"")))</f>
        <v/>
      </c>
      <c r="EN611" s="107" t="str">
        <f>IF('DATA ENTRY'!CK610="","",IF('DATA ENTRY'!S610="","",IF(AND($EF$4='DATA ENTRY'!G610,$EH$4='DATA ENTRY'!F610),'DATA ENTRY'!S610,"")))</f>
        <v/>
      </c>
      <c r="EO611" s="3" t="str">
        <f>IF('DATA ENTRY'!CK610="","",IF('DATA ENTRY'!E610="","",IF(AND($EF$4='DATA ENTRY'!G610,$EH$4='DATA ENTRY'!F610),'DATA ENTRY'!E610,"")))</f>
        <v/>
      </c>
      <c r="EP611" s="3" t="str">
        <f>IF('DATA ENTRY'!CK610="","",IF('DATA ENTRY'!D610="","",IF(AND($EF$4='DATA ENTRY'!G610,$EH$4='DATA ENTRY'!F610),'DATA ENTRY'!D610,"")))</f>
        <v/>
      </c>
      <c r="EQ611" s="3" t="str">
        <f>IF('DATA ENTRY'!CK610="","",IF('DATA ENTRY'!W610="","",IF(AND($EF$4='DATA ENTRY'!G610,$EH$4='DATA ENTRY'!F610),'DATA ENTRY'!W610,"")))</f>
        <v/>
      </c>
      <c r="ER611" s="3" t="str">
        <f>IF('DATA ENTRY'!CK610="","",IF('DATA ENTRY'!X610="","",IF(AND($EF$4='DATA ENTRY'!G610,$EH$4='DATA ENTRY'!F610),'DATA ENTRY'!X610,"")))</f>
        <v/>
      </c>
      <c r="ES611" s="108" t="str">
        <f t="shared" si="159"/>
        <v/>
      </c>
      <c r="ET611" s="108" t="str">
        <f>IF('DATA ENTRY'!CK610="","",IF('DATA ENTRY'!D610="","",IF(AND($EF$4='DATA ENTRY'!G610,$EH$4='DATA ENTRY'!F610),'DATA ENTRY'!G610,"")))</f>
        <v/>
      </c>
      <c r="EY611">
        <f t="shared" si="160"/>
        <v>0</v>
      </c>
    </row>
    <row r="612" spans="1:155">
      <c r="A612" t="str">
        <f>IF(S612=0,"",1+(MAX($A$7:A611)))</f>
        <v/>
      </c>
      <c r="B612" s="224">
        <v>606</v>
      </c>
      <c r="C612" s="3" t="str">
        <f>IF('DATA ENTRY'!CK611="","",IF('DATA ENTRY'!B611="","",IF($D$4="All Post",'DATA ENTRY'!B611,IF(AND($D$4='DATA ENTRY'!CK611),'DATA ENTRY'!B611,""))))</f>
        <v/>
      </c>
      <c r="D612" s="3" t="str">
        <f>IF('DATA ENTRY'!CK611="","",IF('DATA ENTRY'!C611="","",IF($D$4="All Post",'DATA ENTRY'!C611,IF(AND($D$4='DATA ENTRY'!CK611),'DATA ENTRY'!C611,""))))</f>
        <v/>
      </c>
      <c r="E612" s="4" t="str">
        <f>IF('DATA ENTRY'!CK611="","",IF('DATA ENTRY'!I611="","",IF($D$4="All Post",'DATA ENTRY'!I611,IF(AND($D$4='DATA ENTRY'!CK611),'DATA ENTRY'!I611,""))))</f>
        <v/>
      </c>
      <c r="F612" s="4" t="str">
        <f>IF('DATA ENTRY'!CK611="","",IF('DATA ENTRY'!CK611="","",IF($D$4="All Post",'DATA ENTRY'!CK611,IF(AND($D$4='DATA ENTRY'!CK611),'DATA ENTRY'!CK611,""))))</f>
        <v/>
      </c>
      <c r="G612" s="3" t="str">
        <f>IF('DATA ENTRY'!CK611="","",IF('DATA ENTRY'!N611="","",IF($D$4="All Post",'DATA ENTRY'!N611,IF(AND($D$4='DATA ENTRY'!CK611),'DATA ENTRY'!N611,""))))</f>
        <v/>
      </c>
      <c r="H612" s="107" t="str">
        <f>IF('DATA ENTRY'!CK611="","",IF('DATA ENTRY'!O611="","",IF($D$4="All Post",'DATA ENTRY'!O611,IF(AND($D$4='DATA ENTRY'!CK611),'DATA ENTRY'!O611,""))))</f>
        <v/>
      </c>
      <c r="I612" s="3" t="str">
        <f>IF('DATA ENTRY'!CK611="","",IF('DATA ENTRY'!P611="","",IF($D$4="All Post",'DATA ENTRY'!P611,IF(AND($D$4='DATA ENTRY'!CK611),'DATA ENTRY'!P611,""))))</f>
        <v/>
      </c>
      <c r="J612" s="107" t="str">
        <f>IF('DATA ENTRY'!CK611="","",IF('DATA ENTRY'!Q611="","",IF($D$4="All Post",'DATA ENTRY'!Q611,IF(AND($D$4='DATA ENTRY'!CK611),'DATA ENTRY'!Q611,""))))</f>
        <v/>
      </c>
      <c r="K612" s="3" t="str">
        <f>IF('DATA ENTRY'!CK611="","",IF('DATA ENTRY'!R611="","",IF($D$4="All Post",'DATA ENTRY'!R611,IF(AND($D$4='DATA ENTRY'!CK611),'DATA ENTRY'!R611,""))))</f>
        <v/>
      </c>
      <c r="L612" s="3" t="str">
        <f>IF('DATA ENTRY'!CK611="","",IF('DATA ENTRY'!S611="","",IF($D$4="All Post",'DATA ENTRY'!S611,IF(AND($D$4='DATA ENTRY'!CK611),'DATA ENTRY'!S611,""))))</f>
        <v/>
      </c>
      <c r="M612" s="3" t="str">
        <f>IF('DATA ENTRY'!CK611="","",IF('DATA ENTRY'!E611="","",IF($D$4="All Post",'DATA ENTRY'!E611,IF(AND($D$4='DATA ENTRY'!CK611),'DATA ENTRY'!E611,""))))</f>
        <v/>
      </c>
      <c r="N612" s="3" t="str">
        <f>IF('DATA ENTRY'!CK611="","",IF('DATA ENTRY'!W611="","",IF($D$4="All Post",'DATA ENTRY'!W611,IF(AND($D$4='DATA ENTRY'!CK611),'DATA ENTRY'!W611,""))))</f>
        <v/>
      </c>
      <c r="O612" s="3" t="str">
        <f>IF('DATA ENTRY'!CK611="","",IF('DATA ENTRY'!X611="","",IF($D$4="All Post",'DATA ENTRY'!X611,IF(AND($D$4='DATA ENTRY'!CK611),'DATA ENTRY'!X611,""))))</f>
        <v/>
      </c>
      <c r="P612" s="3" t="str">
        <f>IF('DATA ENTRY'!CK611="","",IF('DATA ENTRY'!G611="","",IF($D$4="All Post",'DATA ENTRY'!G611,IF(AND($D$4='DATA ENTRY'!CK611),'DATA ENTRY'!G611,""))))</f>
        <v/>
      </c>
      <c r="S612">
        <f t="shared" si="147"/>
        <v>0</v>
      </c>
      <c r="T612" t="str">
        <f t="shared" si="148"/>
        <v/>
      </c>
      <c r="BZ612" t="str">
        <f t="shared" si="149"/>
        <v/>
      </c>
      <c r="CA612" t="str">
        <f t="shared" si="150"/>
        <v/>
      </c>
      <c r="CB612" s="224">
        <v>606</v>
      </c>
      <c r="CC612" s="3" t="str">
        <f>IF('DATA ENTRY'!CK611="","",IF('DATA ENTRY'!B611="","",IF(AND($CD$4='DATA ENTRY'!CK611,$CG$4='DATA ENTRY'!D611),'DATA ENTRY'!B611,"")))</f>
        <v/>
      </c>
      <c r="CD612" s="3" t="str">
        <f>IF('DATA ENTRY'!CK611="","",IF('DATA ENTRY'!C611="","",IF(AND($CD$4='DATA ENTRY'!CK611,$CG$4='DATA ENTRY'!D611),'DATA ENTRY'!C611,"")))</f>
        <v/>
      </c>
      <c r="CE612" s="4" t="str">
        <f>IF('DATA ENTRY'!CK611="","",IF('DATA ENTRY'!I611="","",IF(AND($CD$4='DATA ENTRY'!CK611,$CG$4='DATA ENTRY'!D611),'DATA ENTRY'!I611,"")))</f>
        <v/>
      </c>
      <c r="CF612" s="4" t="str">
        <f>IF('DATA ENTRY'!CK611="","",IF('DATA ENTRY'!CK611="","",IF(AND($CD$4='DATA ENTRY'!CK611,$CG$4='DATA ENTRY'!D611),'DATA ENTRY'!CK611,"")))</f>
        <v/>
      </c>
      <c r="CG612" s="3" t="str">
        <f>IF('DATA ENTRY'!CK611="","",IF('DATA ENTRY'!N611="","",IF(AND($CD$4='DATA ENTRY'!CK611,$CG$4='DATA ENTRY'!D611),'DATA ENTRY'!N611,"")))</f>
        <v/>
      </c>
      <c r="CH612" s="107" t="str">
        <f>IF('DATA ENTRY'!CK611="","",IF('DATA ENTRY'!O611="","",IF(AND($CD$4='DATA ENTRY'!CK611,$CG$4='DATA ENTRY'!D611),'DATA ENTRY'!O611,"")))</f>
        <v/>
      </c>
      <c r="CI612" s="3" t="str">
        <f>IF('DATA ENTRY'!CK611="","",IF('DATA ENTRY'!P611="","",IF(AND($CD$4='DATA ENTRY'!CK611,$CG$4='DATA ENTRY'!D611),'DATA ENTRY'!P611,"")))</f>
        <v/>
      </c>
      <c r="CJ612" s="107" t="str">
        <f>IF('DATA ENTRY'!CK611="","",IF('DATA ENTRY'!Q611="","",IF(AND($CD$4='DATA ENTRY'!CK611,$CG$4='DATA ENTRY'!D611),'DATA ENTRY'!Q611,"")))</f>
        <v/>
      </c>
      <c r="CK612" s="3" t="str">
        <f>IF('DATA ENTRY'!CK611="","",IF('DATA ENTRY'!R611="","",IF(AND($CD$4='DATA ENTRY'!CK611,$CG$4='DATA ENTRY'!D611),'DATA ENTRY'!R611,"")))</f>
        <v/>
      </c>
      <c r="CL612" s="3" t="str">
        <f>IF('DATA ENTRY'!CK611="","",IF('DATA ENTRY'!S611="","",IF(AND($CD$4='DATA ENTRY'!CK611,$CG$4='DATA ENTRY'!D611),'DATA ENTRY'!S611,"")))</f>
        <v/>
      </c>
      <c r="CM612" s="3" t="str">
        <f>IF('DATA ENTRY'!CK611="","",IF('DATA ENTRY'!E611="","",IF(AND($CD$4='DATA ENTRY'!CK611,$CG$4='DATA ENTRY'!D611),'DATA ENTRY'!E611,"")))</f>
        <v/>
      </c>
      <c r="CN612" s="3" t="str">
        <f>IF('DATA ENTRY'!CK611="","",IF('DATA ENTRY'!W611="","",IF(AND($CD$4='DATA ENTRY'!CK611,$CG$4='DATA ENTRY'!D611),'DATA ENTRY'!W611,"")))</f>
        <v/>
      </c>
      <c r="CO612" s="3" t="str">
        <f>IF('DATA ENTRY'!CK611="","",IF('DATA ENTRY'!X611="","",IF(AND($CD$4='DATA ENTRY'!CK611,$CG$4='DATA ENTRY'!D611),'DATA ENTRY'!X611,"")))</f>
        <v/>
      </c>
      <c r="CP612" s="108" t="str">
        <f t="shared" si="151"/>
        <v/>
      </c>
      <c r="CQ612" s="108" t="str">
        <f>IF('DATA ENTRY'!CK611="","",IF('DATA ENTRY'!G611="","",IF(AND($CD$4='DATA ENTRY'!CK611,$CG$4='DATA ENTRY'!D611),'DATA ENTRY'!G611,"")))</f>
        <v/>
      </c>
      <c r="CR612" s="230" t="str">
        <f>IF('DATA ENTRY'!CK611="","",IF('DATA ENTRY'!D611="","",IF(AND($CD$4='DATA ENTRY'!CK611,$CG$4='DATA ENTRY'!D611),'DATA ENTRY'!D611,"")))</f>
        <v/>
      </c>
      <c r="CS612">
        <f t="shared" si="152"/>
        <v>0</v>
      </c>
      <c r="CT612">
        <f t="shared" si="153"/>
        <v>0</v>
      </c>
      <c r="CV612" s="139"/>
      <c r="CX612">
        <f t="shared" si="154"/>
        <v>0</v>
      </c>
      <c r="DB612" t="str">
        <f t="shared" si="161"/>
        <v/>
      </c>
      <c r="DC612" t="str">
        <f t="shared" si="162"/>
        <v/>
      </c>
      <c r="DD612" s="224">
        <v>606</v>
      </c>
      <c r="DE612" s="3" t="str">
        <f>IF('DATA ENTRY'!CK611="","",IF('DATA ENTRY'!B611="","",IF(AND($DF$4='DATA ENTRY'!D611),'DATA ENTRY'!B611,"")))</f>
        <v/>
      </c>
      <c r="DF612" s="3" t="str">
        <f>IF('DATA ENTRY'!CK611="","",IF('DATA ENTRY'!C611="","",IF(AND($DF$4='DATA ENTRY'!D611),'DATA ENTRY'!C611,"")))</f>
        <v/>
      </c>
      <c r="DG612" s="4" t="str">
        <f>IF('DATA ENTRY'!CK611="","",IF('DATA ENTRY'!I611="","",IF(AND($DF$4='DATA ENTRY'!D611),'DATA ENTRY'!I611,"")))</f>
        <v/>
      </c>
      <c r="DH612" s="4" t="str">
        <f>IF('DATA ENTRY'!CK611="","",IF('DATA ENTRY'!CK611="","",IF(AND($DF$4='DATA ENTRY'!D611),'DATA ENTRY'!CK611,"")))</f>
        <v/>
      </c>
      <c r="DI612" s="3" t="str">
        <f>IF('DATA ENTRY'!CK611="","",IF('DATA ENTRY'!N611="","",IF(AND($DF$4='DATA ENTRY'!D611),'DATA ENTRY'!N611,"")))</f>
        <v/>
      </c>
      <c r="DJ612" s="107" t="str">
        <f>IF('DATA ENTRY'!CK611="","",IF('DATA ENTRY'!O611="","",IF(AND($DF$4='DATA ENTRY'!D611),'DATA ENTRY'!O611,"")))</f>
        <v/>
      </c>
      <c r="DK612" s="3" t="str">
        <f>IF('DATA ENTRY'!CK611="","",IF('DATA ENTRY'!P611="","",IF(AND($DF$4='DATA ENTRY'!D611),'DATA ENTRY'!P611,"")))</f>
        <v/>
      </c>
      <c r="DL612" s="107" t="str">
        <f>IF('DATA ENTRY'!CK611="","",IF('DATA ENTRY'!Q611="","",IF(AND($DF$4='DATA ENTRY'!D611),'DATA ENTRY'!Q611,"")))</f>
        <v/>
      </c>
      <c r="DM612" s="3" t="str">
        <f>IF('DATA ENTRY'!CK611="","",IF('DATA ENTRY'!R611="","",IF(AND($DF$4='DATA ENTRY'!D611),'DATA ENTRY'!R611,"")))</f>
        <v/>
      </c>
      <c r="DN612" s="107" t="str">
        <f>IF('DATA ENTRY'!CK611="","",IF('DATA ENTRY'!S611="","",IF(AND($DF$4='DATA ENTRY'!D611),'DATA ENTRY'!S611,"")))</f>
        <v/>
      </c>
      <c r="DO612" s="3" t="str">
        <f>IF('DATA ENTRY'!CK611="","",IF('DATA ENTRY'!E611="","",IF(AND($DF$4='DATA ENTRY'!D611),'DATA ENTRY'!E611,"")))</f>
        <v/>
      </c>
      <c r="DP612" s="3" t="str">
        <f>IF('DATA ENTRY'!CK611="","",IF('DATA ENTRY'!D611="","",IF(AND($DF$4='DATA ENTRY'!D611),'DATA ENTRY'!D611,"")))</f>
        <v/>
      </c>
      <c r="DQ612" s="3" t="str">
        <f>IF('DATA ENTRY'!CK611="","",IF('DATA ENTRY'!W611="","",IF(AND($DF$4='DATA ENTRY'!D611),'DATA ENTRY'!W611,"")))</f>
        <v/>
      </c>
      <c r="DR612" s="3" t="str">
        <f>IF('DATA ENTRY'!CK611="","",IF('DATA ENTRY'!X611="","",IF(AND($DF$4='DATA ENTRY'!D611),'DATA ENTRY'!X611,"")))</f>
        <v/>
      </c>
      <c r="DS612" s="108" t="str">
        <f t="shared" si="155"/>
        <v/>
      </c>
      <c r="DT612" s="108" t="str">
        <f>IF('DATA ENTRY'!CK611="","",IF('DATA ENTRY'!D611="","",IF(AND($DF$4='DATA ENTRY'!D611),'DATA ENTRY'!G611,"")))</f>
        <v/>
      </c>
      <c r="DY612">
        <f t="shared" si="156"/>
        <v>0</v>
      </c>
      <c r="EB612" t="str">
        <f t="shared" si="157"/>
        <v/>
      </c>
      <c r="EC612" t="str">
        <f t="shared" si="158"/>
        <v/>
      </c>
      <c r="ED612" s="224">
        <v>606</v>
      </c>
      <c r="EE612" s="3" t="str">
        <f>IF('DATA ENTRY'!CK611="","",IF('DATA ENTRY'!B611="","",IF(AND($EF$4='DATA ENTRY'!G611,$EH$4='DATA ENTRY'!F611),'DATA ENTRY'!B611,"")))</f>
        <v/>
      </c>
      <c r="EF612" s="3" t="str">
        <f>IF('DATA ENTRY'!CK611="","",IF('DATA ENTRY'!C611="","",IF(AND($EF$4='DATA ENTRY'!G611,$EH$4='DATA ENTRY'!F611),'DATA ENTRY'!C611,"")))</f>
        <v/>
      </c>
      <c r="EG612" s="4" t="str">
        <f>IF('DATA ENTRY'!CK611="","",IF('DATA ENTRY'!I611="","",IF(AND($EF$4='DATA ENTRY'!G611,$EH$4='DATA ENTRY'!F611),'DATA ENTRY'!I611,"")))</f>
        <v/>
      </c>
      <c r="EH612" s="4" t="str">
        <f>IF('DATA ENTRY'!CK611="","",IF('DATA ENTRY'!CK611="","",IF(AND($EF$4='DATA ENTRY'!G611,$EH$4='DATA ENTRY'!F611),'DATA ENTRY'!CK611,"")))</f>
        <v/>
      </c>
      <c r="EI612" s="3" t="str">
        <f>IF('DATA ENTRY'!CK611="","",IF('DATA ENTRY'!N611="","",IF(AND($EF$4='DATA ENTRY'!G611,$EH$4='DATA ENTRY'!F611),'DATA ENTRY'!N611,"")))</f>
        <v/>
      </c>
      <c r="EJ612" s="107" t="str">
        <f>IF('DATA ENTRY'!CK611="","",IF('DATA ENTRY'!O611="","",IF(AND($EF$4='DATA ENTRY'!G611,$EH$4='DATA ENTRY'!F611),'DATA ENTRY'!O611,"")))</f>
        <v/>
      </c>
      <c r="EK612" s="3" t="str">
        <f>IF('DATA ENTRY'!CK611="","",IF('DATA ENTRY'!P611="","",IF(AND($EF$4='DATA ENTRY'!G611,$EH$4='DATA ENTRY'!F611),'DATA ENTRY'!P611,"")))</f>
        <v/>
      </c>
      <c r="EL612" s="107" t="str">
        <f>IF('DATA ENTRY'!CK611="","",IF('DATA ENTRY'!Q611="","",IF(AND($EF$4='DATA ENTRY'!G611,$EH$4='DATA ENTRY'!F611),'DATA ENTRY'!Q611,"")))</f>
        <v/>
      </c>
      <c r="EM612" s="3" t="str">
        <f>IF('DATA ENTRY'!CK611="","",IF('DATA ENTRY'!R611="","",IF(AND($EF$4='DATA ENTRY'!G611,$EH$4='DATA ENTRY'!F611),'DATA ENTRY'!R611,"")))</f>
        <v/>
      </c>
      <c r="EN612" s="107" t="str">
        <f>IF('DATA ENTRY'!CK611="","",IF('DATA ENTRY'!S611="","",IF(AND($EF$4='DATA ENTRY'!G611,$EH$4='DATA ENTRY'!F611),'DATA ENTRY'!S611,"")))</f>
        <v/>
      </c>
      <c r="EO612" s="3" t="str">
        <f>IF('DATA ENTRY'!CK611="","",IF('DATA ENTRY'!E611="","",IF(AND($EF$4='DATA ENTRY'!G611,$EH$4='DATA ENTRY'!F611),'DATA ENTRY'!E611,"")))</f>
        <v/>
      </c>
      <c r="EP612" s="3" t="str">
        <f>IF('DATA ENTRY'!CK611="","",IF('DATA ENTRY'!D611="","",IF(AND($EF$4='DATA ENTRY'!G611,$EH$4='DATA ENTRY'!F611),'DATA ENTRY'!D611,"")))</f>
        <v/>
      </c>
      <c r="EQ612" s="3" t="str">
        <f>IF('DATA ENTRY'!CK611="","",IF('DATA ENTRY'!W611="","",IF(AND($EF$4='DATA ENTRY'!G611,$EH$4='DATA ENTRY'!F611),'DATA ENTRY'!W611,"")))</f>
        <v/>
      </c>
      <c r="ER612" s="3" t="str">
        <f>IF('DATA ENTRY'!CK611="","",IF('DATA ENTRY'!X611="","",IF(AND($EF$4='DATA ENTRY'!G611,$EH$4='DATA ENTRY'!F611),'DATA ENTRY'!X611,"")))</f>
        <v/>
      </c>
      <c r="ES612" s="108" t="str">
        <f t="shared" si="159"/>
        <v/>
      </c>
      <c r="ET612" s="108" t="str">
        <f>IF('DATA ENTRY'!CK611="","",IF('DATA ENTRY'!D611="","",IF(AND($EF$4='DATA ENTRY'!G611,$EH$4='DATA ENTRY'!F611),'DATA ENTRY'!G611,"")))</f>
        <v/>
      </c>
      <c r="EY612">
        <f t="shared" si="160"/>
        <v>0</v>
      </c>
    </row>
    <row r="613" spans="1:155">
      <c r="A613" t="str">
        <f>IF(S613=0,"",1+(MAX($A$7:A612)))</f>
        <v/>
      </c>
      <c r="B613" s="224">
        <v>607</v>
      </c>
      <c r="C613" s="3" t="str">
        <f>IF('DATA ENTRY'!CK612="","",IF('DATA ENTRY'!B612="","",IF($D$4="All Post",'DATA ENTRY'!B612,IF(AND($D$4='DATA ENTRY'!CK612),'DATA ENTRY'!B612,""))))</f>
        <v/>
      </c>
      <c r="D613" s="3" t="str">
        <f>IF('DATA ENTRY'!CK612="","",IF('DATA ENTRY'!C612="","",IF($D$4="All Post",'DATA ENTRY'!C612,IF(AND($D$4='DATA ENTRY'!CK612),'DATA ENTRY'!C612,""))))</f>
        <v/>
      </c>
      <c r="E613" s="4" t="str">
        <f>IF('DATA ENTRY'!CK612="","",IF('DATA ENTRY'!I612="","",IF($D$4="All Post",'DATA ENTRY'!I612,IF(AND($D$4='DATA ENTRY'!CK612),'DATA ENTRY'!I612,""))))</f>
        <v/>
      </c>
      <c r="F613" s="4" t="str">
        <f>IF('DATA ENTRY'!CK612="","",IF('DATA ENTRY'!CK612="","",IF($D$4="All Post",'DATA ENTRY'!CK612,IF(AND($D$4='DATA ENTRY'!CK612),'DATA ENTRY'!CK612,""))))</f>
        <v/>
      </c>
      <c r="G613" s="3" t="str">
        <f>IF('DATA ENTRY'!CK612="","",IF('DATA ENTRY'!N612="","",IF($D$4="All Post",'DATA ENTRY'!N612,IF(AND($D$4='DATA ENTRY'!CK612),'DATA ENTRY'!N612,""))))</f>
        <v/>
      </c>
      <c r="H613" s="107" t="str">
        <f>IF('DATA ENTRY'!CK612="","",IF('DATA ENTRY'!O612="","",IF($D$4="All Post",'DATA ENTRY'!O612,IF(AND($D$4='DATA ENTRY'!CK612),'DATA ENTRY'!O612,""))))</f>
        <v/>
      </c>
      <c r="I613" s="3" t="str">
        <f>IF('DATA ENTRY'!CK612="","",IF('DATA ENTRY'!P612="","",IF($D$4="All Post",'DATA ENTRY'!P612,IF(AND($D$4='DATA ENTRY'!CK612),'DATA ENTRY'!P612,""))))</f>
        <v/>
      </c>
      <c r="J613" s="107" t="str">
        <f>IF('DATA ENTRY'!CK612="","",IF('DATA ENTRY'!Q612="","",IF($D$4="All Post",'DATA ENTRY'!Q612,IF(AND($D$4='DATA ENTRY'!CK612),'DATA ENTRY'!Q612,""))))</f>
        <v/>
      </c>
      <c r="K613" s="3" t="str">
        <f>IF('DATA ENTRY'!CK612="","",IF('DATA ENTRY'!R612="","",IF($D$4="All Post",'DATA ENTRY'!R612,IF(AND($D$4='DATA ENTRY'!CK612),'DATA ENTRY'!R612,""))))</f>
        <v/>
      </c>
      <c r="L613" s="3" t="str">
        <f>IF('DATA ENTRY'!CK612="","",IF('DATA ENTRY'!S612="","",IF($D$4="All Post",'DATA ENTRY'!S612,IF(AND($D$4='DATA ENTRY'!CK612),'DATA ENTRY'!S612,""))))</f>
        <v/>
      </c>
      <c r="M613" s="3" t="str">
        <f>IF('DATA ENTRY'!CK612="","",IF('DATA ENTRY'!E612="","",IF($D$4="All Post",'DATA ENTRY'!E612,IF(AND($D$4='DATA ENTRY'!CK612),'DATA ENTRY'!E612,""))))</f>
        <v/>
      </c>
      <c r="N613" s="3" t="str">
        <f>IF('DATA ENTRY'!CK612="","",IF('DATA ENTRY'!W612="","",IF($D$4="All Post",'DATA ENTRY'!W612,IF(AND($D$4='DATA ENTRY'!CK612),'DATA ENTRY'!W612,""))))</f>
        <v/>
      </c>
      <c r="O613" s="3" t="str">
        <f>IF('DATA ENTRY'!CK612="","",IF('DATA ENTRY'!X612="","",IF($D$4="All Post",'DATA ENTRY'!X612,IF(AND($D$4='DATA ENTRY'!CK612),'DATA ENTRY'!X612,""))))</f>
        <v/>
      </c>
      <c r="P613" s="3" t="str">
        <f>IF('DATA ENTRY'!CK612="","",IF('DATA ENTRY'!G612="","",IF($D$4="All Post",'DATA ENTRY'!G612,IF(AND($D$4='DATA ENTRY'!CK612),'DATA ENTRY'!G612,""))))</f>
        <v/>
      </c>
      <c r="S613">
        <f t="shared" si="147"/>
        <v>0</v>
      </c>
      <c r="T613" t="str">
        <f t="shared" si="148"/>
        <v/>
      </c>
      <c r="BZ613" t="str">
        <f t="shared" si="149"/>
        <v/>
      </c>
      <c r="CA613" t="str">
        <f t="shared" si="150"/>
        <v/>
      </c>
      <c r="CB613" s="224">
        <v>607</v>
      </c>
      <c r="CC613" s="3" t="str">
        <f>IF('DATA ENTRY'!CK612="","",IF('DATA ENTRY'!B612="","",IF(AND($CD$4='DATA ENTRY'!CK612,$CG$4='DATA ENTRY'!D612),'DATA ENTRY'!B612,"")))</f>
        <v/>
      </c>
      <c r="CD613" s="3" t="str">
        <f>IF('DATA ENTRY'!CK612="","",IF('DATA ENTRY'!C612="","",IF(AND($CD$4='DATA ENTRY'!CK612,$CG$4='DATA ENTRY'!D612),'DATA ENTRY'!C612,"")))</f>
        <v/>
      </c>
      <c r="CE613" s="4" t="str">
        <f>IF('DATA ENTRY'!CK612="","",IF('DATA ENTRY'!I612="","",IF(AND($CD$4='DATA ENTRY'!CK612,$CG$4='DATA ENTRY'!D612),'DATA ENTRY'!I612,"")))</f>
        <v/>
      </c>
      <c r="CF613" s="4" t="str">
        <f>IF('DATA ENTRY'!CK612="","",IF('DATA ENTRY'!CK612="","",IF(AND($CD$4='DATA ENTRY'!CK612,$CG$4='DATA ENTRY'!D612),'DATA ENTRY'!CK612,"")))</f>
        <v/>
      </c>
      <c r="CG613" s="3" t="str">
        <f>IF('DATA ENTRY'!CK612="","",IF('DATA ENTRY'!N612="","",IF(AND($CD$4='DATA ENTRY'!CK612,$CG$4='DATA ENTRY'!D612),'DATA ENTRY'!N612,"")))</f>
        <v/>
      </c>
      <c r="CH613" s="107" t="str">
        <f>IF('DATA ENTRY'!CK612="","",IF('DATA ENTRY'!O612="","",IF(AND($CD$4='DATA ENTRY'!CK612,$CG$4='DATA ENTRY'!D612),'DATA ENTRY'!O612,"")))</f>
        <v/>
      </c>
      <c r="CI613" s="3" t="str">
        <f>IF('DATA ENTRY'!CK612="","",IF('DATA ENTRY'!P612="","",IF(AND($CD$4='DATA ENTRY'!CK612,$CG$4='DATA ENTRY'!D612),'DATA ENTRY'!P612,"")))</f>
        <v/>
      </c>
      <c r="CJ613" s="107" t="str">
        <f>IF('DATA ENTRY'!CK612="","",IF('DATA ENTRY'!Q612="","",IF(AND($CD$4='DATA ENTRY'!CK612,$CG$4='DATA ENTRY'!D612),'DATA ENTRY'!Q612,"")))</f>
        <v/>
      </c>
      <c r="CK613" s="3" t="str">
        <f>IF('DATA ENTRY'!CK612="","",IF('DATA ENTRY'!R612="","",IF(AND($CD$4='DATA ENTRY'!CK612,$CG$4='DATA ENTRY'!D612),'DATA ENTRY'!R612,"")))</f>
        <v/>
      </c>
      <c r="CL613" s="3" t="str">
        <f>IF('DATA ENTRY'!CK612="","",IF('DATA ENTRY'!S612="","",IF(AND($CD$4='DATA ENTRY'!CK612,$CG$4='DATA ENTRY'!D612),'DATA ENTRY'!S612,"")))</f>
        <v/>
      </c>
      <c r="CM613" s="3" t="str">
        <f>IF('DATA ENTRY'!CK612="","",IF('DATA ENTRY'!E612="","",IF(AND($CD$4='DATA ENTRY'!CK612,$CG$4='DATA ENTRY'!D612),'DATA ENTRY'!E612,"")))</f>
        <v/>
      </c>
      <c r="CN613" s="3" t="str">
        <f>IF('DATA ENTRY'!CK612="","",IF('DATA ENTRY'!W612="","",IF(AND($CD$4='DATA ENTRY'!CK612,$CG$4='DATA ENTRY'!D612),'DATA ENTRY'!W612,"")))</f>
        <v/>
      </c>
      <c r="CO613" s="3" t="str">
        <f>IF('DATA ENTRY'!CK612="","",IF('DATA ENTRY'!X612="","",IF(AND($CD$4='DATA ENTRY'!CK612,$CG$4='DATA ENTRY'!D612),'DATA ENTRY'!X612,"")))</f>
        <v/>
      </c>
      <c r="CP613" s="108" t="str">
        <f t="shared" si="151"/>
        <v/>
      </c>
      <c r="CQ613" s="108" t="str">
        <f>IF('DATA ENTRY'!CK612="","",IF('DATA ENTRY'!G612="","",IF(AND($CD$4='DATA ENTRY'!CK612,$CG$4='DATA ENTRY'!D612),'DATA ENTRY'!G612,"")))</f>
        <v/>
      </c>
      <c r="CR613" s="230" t="str">
        <f>IF('DATA ENTRY'!CK612="","",IF('DATA ENTRY'!D612="","",IF(AND($CD$4='DATA ENTRY'!CK612,$CG$4='DATA ENTRY'!D612),'DATA ENTRY'!D612,"")))</f>
        <v/>
      </c>
      <c r="CS613">
        <f t="shared" si="152"/>
        <v>0</v>
      </c>
      <c r="CT613">
        <f t="shared" si="153"/>
        <v>0</v>
      </c>
      <c r="CV613" s="139"/>
      <c r="CX613">
        <f t="shared" si="154"/>
        <v>0</v>
      </c>
      <c r="DB613" t="str">
        <f t="shared" si="161"/>
        <v/>
      </c>
      <c r="DC613" t="str">
        <f t="shared" si="162"/>
        <v/>
      </c>
      <c r="DD613" s="224">
        <v>607</v>
      </c>
      <c r="DE613" s="3" t="str">
        <f>IF('DATA ENTRY'!CK612="","",IF('DATA ENTRY'!B612="","",IF(AND($DF$4='DATA ENTRY'!D612),'DATA ENTRY'!B612,"")))</f>
        <v/>
      </c>
      <c r="DF613" s="3" t="str">
        <f>IF('DATA ENTRY'!CK612="","",IF('DATA ENTRY'!C612="","",IF(AND($DF$4='DATA ENTRY'!D612),'DATA ENTRY'!C612,"")))</f>
        <v/>
      </c>
      <c r="DG613" s="4" t="str">
        <f>IF('DATA ENTRY'!CK612="","",IF('DATA ENTRY'!I612="","",IF(AND($DF$4='DATA ENTRY'!D612),'DATA ENTRY'!I612,"")))</f>
        <v/>
      </c>
      <c r="DH613" s="4" t="str">
        <f>IF('DATA ENTRY'!CK612="","",IF('DATA ENTRY'!CK612="","",IF(AND($DF$4='DATA ENTRY'!D612),'DATA ENTRY'!CK612,"")))</f>
        <v/>
      </c>
      <c r="DI613" s="3" t="str">
        <f>IF('DATA ENTRY'!CK612="","",IF('DATA ENTRY'!N612="","",IF(AND($DF$4='DATA ENTRY'!D612),'DATA ENTRY'!N612,"")))</f>
        <v/>
      </c>
      <c r="DJ613" s="107" t="str">
        <f>IF('DATA ENTRY'!CK612="","",IF('DATA ENTRY'!O612="","",IF(AND($DF$4='DATA ENTRY'!D612),'DATA ENTRY'!O612,"")))</f>
        <v/>
      </c>
      <c r="DK613" s="3" t="str">
        <f>IF('DATA ENTRY'!CK612="","",IF('DATA ENTRY'!P612="","",IF(AND($DF$4='DATA ENTRY'!D612),'DATA ENTRY'!P612,"")))</f>
        <v/>
      </c>
      <c r="DL613" s="107" t="str">
        <f>IF('DATA ENTRY'!CK612="","",IF('DATA ENTRY'!Q612="","",IF(AND($DF$4='DATA ENTRY'!D612),'DATA ENTRY'!Q612,"")))</f>
        <v/>
      </c>
      <c r="DM613" s="3" t="str">
        <f>IF('DATA ENTRY'!CK612="","",IF('DATA ENTRY'!R612="","",IF(AND($DF$4='DATA ENTRY'!D612),'DATA ENTRY'!R612,"")))</f>
        <v/>
      </c>
      <c r="DN613" s="107" t="str">
        <f>IF('DATA ENTRY'!CK612="","",IF('DATA ENTRY'!S612="","",IF(AND($DF$4='DATA ENTRY'!D612),'DATA ENTRY'!S612,"")))</f>
        <v/>
      </c>
      <c r="DO613" s="3" t="str">
        <f>IF('DATA ENTRY'!CK612="","",IF('DATA ENTRY'!E612="","",IF(AND($DF$4='DATA ENTRY'!D612),'DATA ENTRY'!E612,"")))</f>
        <v/>
      </c>
      <c r="DP613" s="3" t="str">
        <f>IF('DATA ENTRY'!CK612="","",IF('DATA ENTRY'!D612="","",IF(AND($DF$4='DATA ENTRY'!D612),'DATA ENTRY'!D612,"")))</f>
        <v/>
      </c>
      <c r="DQ613" s="3" t="str">
        <f>IF('DATA ENTRY'!CK612="","",IF('DATA ENTRY'!W612="","",IF(AND($DF$4='DATA ENTRY'!D612),'DATA ENTRY'!W612,"")))</f>
        <v/>
      </c>
      <c r="DR613" s="3" t="str">
        <f>IF('DATA ENTRY'!CK612="","",IF('DATA ENTRY'!X612="","",IF(AND($DF$4='DATA ENTRY'!D612),'DATA ENTRY'!X612,"")))</f>
        <v/>
      </c>
      <c r="DS613" s="108" t="str">
        <f t="shared" si="155"/>
        <v/>
      </c>
      <c r="DT613" s="108" t="str">
        <f>IF('DATA ENTRY'!CK612="","",IF('DATA ENTRY'!D612="","",IF(AND($DF$4='DATA ENTRY'!D612),'DATA ENTRY'!G612,"")))</f>
        <v/>
      </c>
      <c r="DY613">
        <f t="shared" si="156"/>
        <v>0</v>
      </c>
      <c r="EB613" t="str">
        <f t="shared" si="157"/>
        <v/>
      </c>
      <c r="EC613" t="str">
        <f t="shared" si="158"/>
        <v/>
      </c>
      <c r="ED613" s="224">
        <v>607</v>
      </c>
      <c r="EE613" s="3" t="str">
        <f>IF('DATA ENTRY'!CK612="","",IF('DATA ENTRY'!B612="","",IF(AND($EF$4='DATA ENTRY'!G612,$EH$4='DATA ENTRY'!F612),'DATA ENTRY'!B612,"")))</f>
        <v/>
      </c>
      <c r="EF613" s="3" t="str">
        <f>IF('DATA ENTRY'!CK612="","",IF('DATA ENTRY'!C612="","",IF(AND($EF$4='DATA ENTRY'!G612,$EH$4='DATA ENTRY'!F612),'DATA ENTRY'!C612,"")))</f>
        <v/>
      </c>
      <c r="EG613" s="4" t="str">
        <f>IF('DATA ENTRY'!CK612="","",IF('DATA ENTRY'!I612="","",IF(AND($EF$4='DATA ENTRY'!G612,$EH$4='DATA ENTRY'!F612),'DATA ENTRY'!I612,"")))</f>
        <v/>
      </c>
      <c r="EH613" s="4" t="str">
        <f>IF('DATA ENTRY'!CK612="","",IF('DATA ENTRY'!CK612="","",IF(AND($EF$4='DATA ENTRY'!G612,$EH$4='DATA ENTRY'!F612),'DATA ENTRY'!CK612,"")))</f>
        <v/>
      </c>
      <c r="EI613" s="3" t="str">
        <f>IF('DATA ENTRY'!CK612="","",IF('DATA ENTRY'!N612="","",IF(AND($EF$4='DATA ENTRY'!G612,$EH$4='DATA ENTRY'!F612),'DATA ENTRY'!N612,"")))</f>
        <v/>
      </c>
      <c r="EJ613" s="107" t="str">
        <f>IF('DATA ENTRY'!CK612="","",IF('DATA ENTRY'!O612="","",IF(AND($EF$4='DATA ENTRY'!G612,$EH$4='DATA ENTRY'!F612),'DATA ENTRY'!O612,"")))</f>
        <v/>
      </c>
      <c r="EK613" s="3" t="str">
        <f>IF('DATA ENTRY'!CK612="","",IF('DATA ENTRY'!P612="","",IF(AND($EF$4='DATA ENTRY'!G612,$EH$4='DATA ENTRY'!F612),'DATA ENTRY'!P612,"")))</f>
        <v/>
      </c>
      <c r="EL613" s="107" t="str">
        <f>IF('DATA ENTRY'!CK612="","",IF('DATA ENTRY'!Q612="","",IF(AND($EF$4='DATA ENTRY'!G612,$EH$4='DATA ENTRY'!F612),'DATA ENTRY'!Q612,"")))</f>
        <v/>
      </c>
      <c r="EM613" s="3" t="str">
        <f>IF('DATA ENTRY'!CK612="","",IF('DATA ENTRY'!R612="","",IF(AND($EF$4='DATA ENTRY'!G612,$EH$4='DATA ENTRY'!F612),'DATA ENTRY'!R612,"")))</f>
        <v/>
      </c>
      <c r="EN613" s="107" t="str">
        <f>IF('DATA ENTRY'!CK612="","",IF('DATA ENTRY'!S612="","",IF(AND($EF$4='DATA ENTRY'!G612,$EH$4='DATA ENTRY'!F612),'DATA ENTRY'!S612,"")))</f>
        <v/>
      </c>
      <c r="EO613" s="3" t="str">
        <f>IF('DATA ENTRY'!CK612="","",IF('DATA ENTRY'!E612="","",IF(AND($EF$4='DATA ENTRY'!G612,$EH$4='DATA ENTRY'!F612),'DATA ENTRY'!E612,"")))</f>
        <v/>
      </c>
      <c r="EP613" s="3" t="str">
        <f>IF('DATA ENTRY'!CK612="","",IF('DATA ENTRY'!D612="","",IF(AND($EF$4='DATA ENTRY'!G612,$EH$4='DATA ENTRY'!F612),'DATA ENTRY'!D612,"")))</f>
        <v/>
      </c>
      <c r="EQ613" s="3" t="str">
        <f>IF('DATA ENTRY'!CK612="","",IF('DATA ENTRY'!W612="","",IF(AND($EF$4='DATA ENTRY'!G612,$EH$4='DATA ENTRY'!F612),'DATA ENTRY'!W612,"")))</f>
        <v/>
      </c>
      <c r="ER613" s="3" t="str">
        <f>IF('DATA ENTRY'!CK612="","",IF('DATA ENTRY'!X612="","",IF(AND($EF$4='DATA ENTRY'!G612,$EH$4='DATA ENTRY'!F612),'DATA ENTRY'!X612,"")))</f>
        <v/>
      </c>
      <c r="ES613" s="108" t="str">
        <f t="shared" si="159"/>
        <v/>
      </c>
      <c r="ET613" s="108" t="str">
        <f>IF('DATA ENTRY'!CK612="","",IF('DATA ENTRY'!D612="","",IF(AND($EF$4='DATA ENTRY'!G612,$EH$4='DATA ENTRY'!F612),'DATA ENTRY'!G612,"")))</f>
        <v/>
      </c>
      <c r="EY613">
        <f t="shared" si="160"/>
        <v>0</v>
      </c>
    </row>
    <row r="614" spans="1:155">
      <c r="A614" t="str">
        <f>IF(S614=0,"",1+(MAX($A$7:A613)))</f>
        <v/>
      </c>
      <c r="B614" s="224">
        <v>608</v>
      </c>
      <c r="C614" s="3" t="str">
        <f>IF('DATA ENTRY'!CK613="","",IF('DATA ENTRY'!B613="","",IF($D$4="All Post",'DATA ENTRY'!B613,IF(AND($D$4='DATA ENTRY'!CK613),'DATA ENTRY'!B613,""))))</f>
        <v/>
      </c>
      <c r="D614" s="3" t="str">
        <f>IF('DATA ENTRY'!CK613="","",IF('DATA ENTRY'!C613="","",IF($D$4="All Post",'DATA ENTRY'!C613,IF(AND($D$4='DATA ENTRY'!CK613),'DATA ENTRY'!C613,""))))</f>
        <v/>
      </c>
      <c r="E614" s="4" t="str">
        <f>IF('DATA ENTRY'!CK613="","",IF('DATA ENTRY'!I613="","",IF($D$4="All Post",'DATA ENTRY'!I613,IF(AND($D$4='DATA ENTRY'!CK613),'DATA ENTRY'!I613,""))))</f>
        <v/>
      </c>
      <c r="F614" s="4" t="str">
        <f>IF('DATA ENTRY'!CK613="","",IF('DATA ENTRY'!CK613="","",IF($D$4="All Post",'DATA ENTRY'!CK613,IF(AND($D$4='DATA ENTRY'!CK613),'DATA ENTRY'!CK613,""))))</f>
        <v/>
      </c>
      <c r="G614" s="3" t="str">
        <f>IF('DATA ENTRY'!CK613="","",IF('DATA ENTRY'!N613="","",IF($D$4="All Post",'DATA ENTRY'!N613,IF(AND($D$4='DATA ENTRY'!CK613),'DATA ENTRY'!N613,""))))</f>
        <v/>
      </c>
      <c r="H614" s="107" t="str">
        <f>IF('DATA ENTRY'!CK613="","",IF('DATA ENTRY'!O613="","",IF($D$4="All Post",'DATA ENTRY'!O613,IF(AND($D$4='DATA ENTRY'!CK613),'DATA ENTRY'!O613,""))))</f>
        <v/>
      </c>
      <c r="I614" s="3" t="str">
        <f>IF('DATA ENTRY'!CK613="","",IF('DATA ENTRY'!P613="","",IF($D$4="All Post",'DATA ENTRY'!P613,IF(AND($D$4='DATA ENTRY'!CK613),'DATA ENTRY'!P613,""))))</f>
        <v/>
      </c>
      <c r="J614" s="107" t="str">
        <f>IF('DATA ENTRY'!CK613="","",IF('DATA ENTRY'!Q613="","",IF($D$4="All Post",'DATA ENTRY'!Q613,IF(AND($D$4='DATA ENTRY'!CK613),'DATA ENTRY'!Q613,""))))</f>
        <v/>
      </c>
      <c r="K614" s="3" t="str">
        <f>IF('DATA ENTRY'!CK613="","",IF('DATA ENTRY'!R613="","",IF($D$4="All Post",'DATA ENTRY'!R613,IF(AND($D$4='DATA ENTRY'!CK613),'DATA ENTRY'!R613,""))))</f>
        <v/>
      </c>
      <c r="L614" s="3" t="str">
        <f>IF('DATA ENTRY'!CK613="","",IF('DATA ENTRY'!S613="","",IF($D$4="All Post",'DATA ENTRY'!S613,IF(AND($D$4='DATA ENTRY'!CK613),'DATA ENTRY'!S613,""))))</f>
        <v/>
      </c>
      <c r="M614" s="3" t="str">
        <f>IF('DATA ENTRY'!CK613="","",IF('DATA ENTRY'!E613="","",IF($D$4="All Post",'DATA ENTRY'!E613,IF(AND($D$4='DATA ENTRY'!CK613),'DATA ENTRY'!E613,""))))</f>
        <v/>
      </c>
      <c r="N614" s="3" t="str">
        <f>IF('DATA ENTRY'!CK613="","",IF('DATA ENTRY'!W613="","",IF($D$4="All Post",'DATA ENTRY'!W613,IF(AND($D$4='DATA ENTRY'!CK613),'DATA ENTRY'!W613,""))))</f>
        <v/>
      </c>
      <c r="O614" s="3" t="str">
        <f>IF('DATA ENTRY'!CK613="","",IF('DATA ENTRY'!X613="","",IF($D$4="All Post",'DATA ENTRY'!X613,IF(AND($D$4='DATA ENTRY'!CK613),'DATA ENTRY'!X613,""))))</f>
        <v/>
      </c>
      <c r="P614" s="3" t="str">
        <f>IF('DATA ENTRY'!CK613="","",IF('DATA ENTRY'!G613="","",IF($D$4="All Post",'DATA ENTRY'!G613,IF(AND($D$4='DATA ENTRY'!CK613),'DATA ENTRY'!G613,""))))</f>
        <v/>
      </c>
      <c r="S614">
        <f t="shared" si="147"/>
        <v>0</v>
      </c>
      <c r="T614" t="str">
        <f t="shared" si="148"/>
        <v/>
      </c>
      <c r="BZ614" t="str">
        <f t="shared" si="149"/>
        <v/>
      </c>
      <c r="CA614" t="str">
        <f t="shared" si="150"/>
        <v/>
      </c>
      <c r="CB614" s="224">
        <v>608</v>
      </c>
      <c r="CC614" s="3" t="str">
        <f>IF('DATA ENTRY'!CK613="","",IF('DATA ENTRY'!B613="","",IF(AND($CD$4='DATA ENTRY'!CK613,$CG$4='DATA ENTRY'!D613),'DATA ENTRY'!B613,"")))</f>
        <v/>
      </c>
      <c r="CD614" s="3" t="str">
        <f>IF('DATA ENTRY'!CK613="","",IF('DATA ENTRY'!C613="","",IF(AND($CD$4='DATA ENTRY'!CK613,$CG$4='DATA ENTRY'!D613),'DATA ENTRY'!C613,"")))</f>
        <v/>
      </c>
      <c r="CE614" s="4" t="str">
        <f>IF('DATA ENTRY'!CK613="","",IF('DATA ENTRY'!I613="","",IF(AND($CD$4='DATA ENTRY'!CK613,$CG$4='DATA ENTRY'!D613),'DATA ENTRY'!I613,"")))</f>
        <v/>
      </c>
      <c r="CF614" s="4" t="str">
        <f>IF('DATA ENTRY'!CK613="","",IF('DATA ENTRY'!CK613="","",IF(AND($CD$4='DATA ENTRY'!CK613,$CG$4='DATA ENTRY'!D613),'DATA ENTRY'!CK613,"")))</f>
        <v/>
      </c>
      <c r="CG614" s="3" t="str">
        <f>IF('DATA ENTRY'!CK613="","",IF('DATA ENTRY'!N613="","",IF(AND($CD$4='DATA ENTRY'!CK613,$CG$4='DATA ENTRY'!D613),'DATA ENTRY'!N613,"")))</f>
        <v/>
      </c>
      <c r="CH614" s="107" t="str">
        <f>IF('DATA ENTRY'!CK613="","",IF('DATA ENTRY'!O613="","",IF(AND($CD$4='DATA ENTRY'!CK613,$CG$4='DATA ENTRY'!D613),'DATA ENTRY'!O613,"")))</f>
        <v/>
      </c>
      <c r="CI614" s="3" t="str">
        <f>IF('DATA ENTRY'!CK613="","",IF('DATA ENTRY'!P613="","",IF(AND($CD$4='DATA ENTRY'!CK613,$CG$4='DATA ENTRY'!D613),'DATA ENTRY'!P613,"")))</f>
        <v/>
      </c>
      <c r="CJ614" s="107" t="str">
        <f>IF('DATA ENTRY'!CK613="","",IF('DATA ENTRY'!Q613="","",IF(AND($CD$4='DATA ENTRY'!CK613,$CG$4='DATA ENTRY'!D613),'DATA ENTRY'!Q613,"")))</f>
        <v/>
      </c>
      <c r="CK614" s="3" t="str">
        <f>IF('DATA ENTRY'!CK613="","",IF('DATA ENTRY'!R613="","",IF(AND($CD$4='DATA ENTRY'!CK613,$CG$4='DATA ENTRY'!D613),'DATA ENTRY'!R613,"")))</f>
        <v/>
      </c>
      <c r="CL614" s="3" t="str">
        <f>IF('DATA ENTRY'!CK613="","",IF('DATA ENTRY'!S613="","",IF(AND($CD$4='DATA ENTRY'!CK613,$CG$4='DATA ENTRY'!D613),'DATA ENTRY'!S613,"")))</f>
        <v/>
      </c>
      <c r="CM614" s="3" t="str">
        <f>IF('DATA ENTRY'!CK613="","",IF('DATA ENTRY'!E613="","",IF(AND($CD$4='DATA ENTRY'!CK613,$CG$4='DATA ENTRY'!D613),'DATA ENTRY'!E613,"")))</f>
        <v/>
      </c>
      <c r="CN614" s="3" t="str">
        <f>IF('DATA ENTRY'!CK613="","",IF('DATA ENTRY'!W613="","",IF(AND($CD$4='DATA ENTRY'!CK613,$CG$4='DATA ENTRY'!D613),'DATA ENTRY'!W613,"")))</f>
        <v/>
      </c>
      <c r="CO614" s="3" t="str">
        <f>IF('DATA ENTRY'!CK613="","",IF('DATA ENTRY'!X613="","",IF(AND($CD$4='DATA ENTRY'!CK613,$CG$4='DATA ENTRY'!D613),'DATA ENTRY'!X613,"")))</f>
        <v/>
      </c>
      <c r="CP614" s="108" t="str">
        <f t="shared" si="151"/>
        <v/>
      </c>
      <c r="CQ614" s="108" t="str">
        <f>IF('DATA ENTRY'!CK613="","",IF('DATA ENTRY'!G613="","",IF(AND($CD$4='DATA ENTRY'!CK613,$CG$4='DATA ENTRY'!D613),'DATA ENTRY'!G613,"")))</f>
        <v/>
      </c>
      <c r="CR614" s="230" t="str">
        <f>IF('DATA ENTRY'!CK613="","",IF('DATA ENTRY'!D613="","",IF(AND($CD$4='DATA ENTRY'!CK613,$CG$4='DATA ENTRY'!D613),'DATA ENTRY'!D613,"")))</f>
        <v/>
      </c>
      <c r="CS614">
        <f t="shared" si="152"/>
        <v>0</v>
      </c>
      <c r="CT614">
        <f t="shared" si="153"/>
        <v>0</v>
      </c>
      <c r="CV614" s="139"/>
      <c r="CX614">
        <f t="shared" si="154"/>
        <v>0</v>
      </c>
      <c r="DB614" t="str">
        <f t="shared" si="161"/>
        <v/>
      </c>
      <c r="DC614" t="str">
        <f t="shared" si="162"/>
        <v/>
      </c>
      <c r="DD614" s="224">
        <v>608</v>
      </c>
      <c r="DE614" s="3" t="str">
        <f>IF('DATA ENTRY'!CK613="","",IF('DATA ENTRY'!B613="","",IF(AND($DF$4='DATA ENTRY'!D613),'DATA ENTRY'!B613,"")))</f>
        <v/>
      </c>
      <c r="DF614" s="3" t="str">
        <f>IF('DATA ENTRY'!CK613="","",IF('DATA ENTRY'!C613="","",IF(AND($DF$4='DATA ENTRY'!D613),'DATA ENTRY'!C613,"")))</f>
        <v/>
      </c>
      <c r="DG614" s="4" t="str">
        <f>IF('DATA ENTRY'!CK613="","",IF('DATA ENTRY'!I613="","",IF(AND($DF$4='DATA ENTRY'!D613),'DATA ENTRY'!I613,"")))</f>
        <v/>
      </c>
      <c r="DH614" s="4" t="str">
        <f>IF('DATA ENTRY'!CK613="","",IF('DATA ENTRY'!CK613="","",IF(AND($DF$4='DATA ENTRY'!D613),'DATA ENTRY'!CK613,"")))</f>
        <v/>
      </c>
      <c r="DI614" s="3" t="str">
        <f>IF('DATA ENTRY'!CK613="","",IF('DATA ENTRY'!N613="","",IF(AND($DF$4='DATA ENTRY'!D613),'DATA ENTRY'!N613,"")))</f>
        <v/>
      </c>
      <c r="DJ614" s="107" t="str">
        <f>IF('DATA ENTRY'!CK613="","",IF('DATA ENTRY'!O613="","",IF(AND($DF$4='DATA ENTRY'!D613),'DATA ENTRY'!O613,"")))</f>
        <v/>
      </c>
      <c r="DK614" s="3" t="str">
        <f>IF('DATA ENTRY'!CK613="","",IF('DATA ENTRY'!P613="","",IF(AND($DF$4='DATA ENTRY'!D613),'DATA ENTRY'!P613,"")))</f>
        <v/>
      </c>
      <c r="DL614" s="107" t="str">
        <f>IF('DATA ENTRY'!CK613="","",IF('DATA ENTRY'!Q613="","",IF(AND($DF$4='DATA ENTRY'!D613),'DATA ENTRY'!Q613,"")))</f>
        <v/>
      </c>
      <c r="DM614" s="3" t="str">
        <f>IF('DATA ENTRY'!CK613="","",IF('DATA ENTRY'!R613="","",IF(AND($DF$4='DATA ENTRY'!D613),'DATA ENTRY'!R613,"")))</f>
        <v/>
      </c>
      <c r="DN614" s="107" t="str">
        <f>IF('DATA ENTRY'!CK613="","",IF('DATA ENTRY'!S613="","",IF(AND($DF$4='DATA ENTRY'!D613),'DATA ENTRY'!S613,"")))</f>
        <v/>
      </c>
      <c r="DO614" s="3" t="str">
        <f>IF('DATA ENTRY'!CK613="","",IF('DATA ENTRY'!E613="","",IF(AND($DF$4='DATA ENTRY'!D613),'DATA ENTRY'!E613,"")))</f>
        <v/>
      </c>
      <c r="DP614" s="3" t="str">
        <f>IF('DATA ENTRY'!CK613="","",IF('DATA ENTRY'!D613="","",IF(AND($DF$4='DATA ENTRY'!D613),'DATA ENTRY'!D613,"")))</f>
        <v/>
      </c>
      <c r="DQ614" s="3" t="str">
        <f>IF('DATA ENTRY'!CK613="","",IF('DATA ENTRY'!W613="","",IF(AND($DF$4='DATA ENTRY'!D613),'DATA ENTRY'!W613,"")))</f>
        <v/>
      </c>
      <c r="DR614" s="3" t="str">
        <f>IF('DATA ENTRY'!CK613="","",IF('DATA ENTRY'!X613="","",IF(AND($DF$4='DATA ENTRY'!D613),'DATA ENTRY'!X613,"")))</f>
        <v/>
      </c>
      <c r="DS614" s="108" t="str">
        <f t="shared" si="155"/>
        <v/>
      </c>
      <c r="DT614" s="108" t="str">
        <f>IF('DATA ENTRY'!CK613="","",IF('DATA ENTRY'!D613="","",IF(AND($DF$4='DATA ENTRY'!D613),'DATA ENTRY'!G613,"")))</f>
        <v/>
      </c>
      <c r="DY614">
        <f t="shared" si="156"/>
        <v>0</v>
      </c>
      <c r="EB614" t="str">
        <f t="shared" si="157"/>
        <v/>
      </c>
      <c r="EC614" t="str">
        <f t="shared" si="158"/>
        <v/>
      </c>
      <c r="ED614" s="224">
        <v>608</v>
      </c>
      <c r="EE614" s="3" t="str">
        <f>IF('DATA ENTRY'!CK613="","",IF('DATA ENTRY'!B613="","",IF(AND($EF$4='DATA ENTRY'!G613,$EH$4='DATA ENTRY'!F613),'DATA ENTRY'!B613,"")))</f>
        <v/>
      </c>
      <c r="EF614" s="3" t="str">
        <f>IF('DATA ENTRY'!CK613="","",IF('DATA ENTRY'!C613="","",IF(AND($EF$4='DATA ENTRY'!G613,$EH$4='DATA ENTRY'!F613),'DATA ENTRY'!C613,"")))</f>
        <v/>
      </c>
      <c r="EG614" s="4" t="str">
        <f>IF('DATA ENTRY'!CK613="","",IF('DATA ENTRY'!I613="","",IF(AND($EF$4='DATA ENTRY'!G613,$EH$4='DATA ENTRY'!F613),'DATA ENTRY'!I613,"")))</f>
        <v/>
      </c>
      <c r="EH614" s="4" t="str">
        <f>IF('DATA ENTRY'!CK613="","",IF('DATA ENTRY'!CK613="","",IF(AND($EF$4='DATA ENTRY'!G613,$EH$4='DATA ENTRY'!F613),'DATA ENTRY'!CK613,"")))</f>
        <v/>
      </c>
      <c r="EI614" s="3" t="str">
        <f>IF('DATA ENTRY'!CK613="","",IF('DATA ENTRY'!N613="","",IF(AND($EF$4='DATA ENTRY'!G613,$EH$4='DATA ENTRY'!F613),'DATA ENTRY'!N613,"")))</f>
        <v/>
      </c>
      <c r="EJ614" s="107" t="str">
        <f>IF('DATA ENTRY'!CK613="","",IF('DATA ENTRY'!O613="","",IF(AND($EF$4='DATA ENTRY'!G613,$EH$4='DATA ENTRY'!F613),'DATA ENTRY'!O613,"")))</f>
        <v/>
      </c>
      <c r="EK614" s="3" t="str">
        <f>IF('DATA ENTRY'!CK613="","",IF('DATA ENTRY'!P613="","",IF(AND($EF$4='DATA ENTRY'!G613,$EH$4='DATA ENTRY'!F613),'DATA ENTRY'!P613,"")))</f>
        <v/>
      </c>
      <c r="EL614" s="107" t="str">
        <f>IF('DATA ENTRY'!CK613="","",IF('DATA ENTRY'!Q613="","",IF(AND($EF$4='DATA ENTRY'!G613,$EH$4='DATA ENTRY'!F613),'DATA ENTRY'!Q613,"")))</f>
        <v/>
      </c>
      <c r="EM614" s="3" t="str">
        <f>IF('DATA ENTRY'!CK613="","",IF('DATA ENTRY'!R613="","",IF(AND($EF$4='DATA ENTRY'!G613,$EH$4='DATA ENTRY'!F613),'DATA ENTRY'!R613,"")))</f>
        <v/>
      </c>
      <c r="EN614" s="107" t="str">
        <f>IF('DATA ENTRY'!CK613="","",IF('DATA ENTRY'!S613="","",IF(AND($EF$4='DATA ENTRY'!G613,$EH$4='DATA ENTRY'!F613),'DATA ENTRY'!S613,"")))</f>
        <v/>
      </c>
      <c r="EO614" s="3" t="str">
        <f>IF('DATA ENTRY'!CK613="","",IF('DATA ENTRY'!E613="","",IF(AND($EF$4='DATA ENTRY'!G613,$EH$4='DATA ENTRY'!F613),'DATA ENTRY'!E613,"")))</f>
        <v/>
      </c>
      <c r="EP614" s="3" t="str">
        <f>IF('DATA ENTRY'!CK613="","",IF('DATA ENTRY'!D613="","",IF(AND($EF$4='DATA ENTRY'!G613,$EH$4='DATA ENTRY'!F613),'DATA ENTRY'!D613,"")))</f>
        <v/>
      </c>
      <c r="EQ614" s="3" t="str">
        <f>IF('DATA ENTRY'!CK613="","",IF('DATA ENTRY'!W613="","",IF(AND($EF$4='DATA ENTRY'!G613,$EH$4='DATA ENTRY'!F613),'DATA ENTRY'!W613,"")))</f>
        <v/>
      </c>
      <c r="ER614" s="3" t="str">
        <f>IF('DATA ENTRY'!CK613="","",IF('DATA ENTRY'!X613="","",IF(AND($EF$4='DATA ENTRY'!G613,$EH$4='DATA ENTRY'!F613),'DATA ENTRY'!X613,"")))</f>
        <v/>
      </c>
      <c r="ES614" s="108" t="str">
        <f t="shared" si="159"/>
        <v/>
      </c>
      <c r="ET614" s="108" t="str">
        <f>IF('DATA ENTRY'!CK613="","",IF('DATA ENTRY'!D613="","",IF(AND($EF$4='DATA ENTRY'!G613,$EH$4='DATA ENTRY'!F613),'DATA ENTRY'!G613,"")))</f>
        <v/>
      </c>
      <c r="EY614">
        <f t="shared" si="160"/>
        <v>0</v>
      </c>
    </row>
    <row r="615" spans="1:155">
      <c r="A615" t="str">
        <f>IF(S615=0,"",1+(MAX($A$7:A614)))</f>
        <v/>
      </c>
      <c r="B615" s="224">
        <v>609</v>
      </c>
      <c r="C615" s="3" t="str">
        <f>IF('DATA ENTRY'!CK614="","",IF('DATA ENTRY'!B614="","",IF($D$4="All Post",'DATA ENTRY'!B614,IF(AND($D$4='DATA ENTRY'!CK614),'DATA ENTRY'!B614,""))))</f>
        <v/>
      </c>
      <c r="D615" s="3" t="str">
        <f>IF('DATA ENTRY'!CK614="","",IF('DATA ENTRY'!C614="","",IF($D$4="All Post",'DATA ENTRY'!C614,IF(AND($D$4='DATA ENTRY'!CK614),'DATA ENTRY'!C614,""))))</f>
        <v/>
      </c>
      <c r="E615" s="4" t="str">
        <f>IF('DATA ENTRY'!CK614="","",IF('DATA ENTRY'!I614="","",IF($D$4="All Post",'DATA ENTRY'!I614,IF(AND($D$4='DATA ENTRY'!CK614),'DATA ENTRY'!I614,""))))</f>
        <v/>
      </c>
      <c r="F615" s="4" t="str">
        <f>IF('DATA ENTRY'!CK614="","",IF('DATA ENTRY'!CK614="","",IF($D$4="All Post",'DATA ENTRY'!CK614,IF(AND($D$4='DATA ENTRY'!CK614),'DATA ENTRY'!CK614,""))))</f>
        <v/>
      </c>
      <c r="G615" s="3" t="str">
        <f>IF('DATA ENTRY'!CK614="","",IF('DATA ENTRY'!N614="","",IF($D$4="All Post",'DATA ENTRY'!N614,IF(AND($D$4='DATA ENTRY'!CK614),'DATA ENTRY'!N614,""))))</f>
        <v/>
      </c>
      <c r="H615" s="107" t="str">
        <f>IF('DATA ENTRY'!CK614="","",IF('DATA ENTRY'!O614="","",IF($D$4="All Post",'DATA ENTRY'!O614,IF(AND($D$4='DATA ENTRY'!CK614),'DATA ENTRY'!O614,""))))</f>
        <v/>
      </c>
      <c r="I615" s="3" t="str">
        <f>IF('DATA ENTRY'!CK614="","",IF('DATA ENTRY'!P614="","",IF($D$4="All Post",'DATA ENTRY'!P614,IF(AND($D$4='DATA ENTRY'!CK614),'DATA ENTRY'!P614,""))))</f>
        <v/>
      </c>
      <c r="J615" s="107" t="str">
        <f>IF('DATA ENTRY'!CK614="","",IF('DATA ENTRY'!Q614="","",IF($D$4="All Post",'DATA ENTRY'!Q614,IF(AND($D$4='DATA ENTRY'!CK614),'DATA ENTRY'!Q614,""))))</f>
        <v/>
      </c>
      <c r="K615" s="3" t="str">
        <f>IF('DATA ENTRY'!CK614="","",IF('DATA ENTRY'!R614="","",IF($D$4="All Post",'DATA ENTRY'!R614,IF(AND($D$4='DATA ENTRY'!CK614),'DATA ENTRY'!R614,""))))</f>
        <v/>
      </c>
      <c r="L615" s="3" t="str">
        <f>IF('DATA ENTRY'!CK614="","",IF('DATA ENTRY'!S614="","",IF($D$4="All Post",'DATA ENTRY'!S614,IF(AND($D$4='DATA ENTRY'!CK614),'DATA ENTRY'!S614,""))))</f>
        <v/>
      </c>
      <c r="M615" s="3" t="str">
        <f>IF('DATA ENTRY'!CK614="","",IF('DATA ENTRY'!E614="","",IF($D$4="All Post",'DATA ENTRY'!E614,IF(AND($D$4='DATA ENTRY'!CK614),'DATA ENTRY'!E614,""))))</f>
        <v/>
      </c>
      <c r="N615" s="3" t="str">
        <f>IF('DATA ENTRY'!CK614="","",IF('DATA ENTRY'!W614="","",IF($D$4="All Post",'DATA ENTRY'!W614,IF(AND($D$4='DATA ENTRY'!CK614),'DATA ENTRY'!W614,""))))</f>
        <v/>
      </c>
      <c r="O615" s="3" t="str">
        <f>IF('DATA ENTRY'!CK614="","",IF('DATA ENTRY'!X614="","",IF($D$4="All Post",'DATA ENTRY'!X614,IF(AND($D$4='DATA ENTRY'!CK614),'DATA ENTRY'!X614,""))))</f>
        <v/>
      </c>
      <c r="P615" s="3" t="str">
        <f>IF('DATA ENTRY'!CK614="","",IF('DATA ENTRY'!G614="","",IF($D$4="All Post",'DATA ENTRY'!G614,IF(AND($D$4='DATA ENTRY'!CK614),'DATA ENTRY'!G614,""))))</f>
        <v/>
      </c>
      <c r="S615">
        <f t="shared" si="147"/>
        <v>0</v>
      </c>
      <c r="T615" t="str">
        <f t="shared" si="148"/>
        <v/>
      </c>
      <c r="BZ615" t="str">
        <f t="shared" si="149"/>
        <v/>
      </c>
      <c r="CA615" t="str">
        <f t="shared" si="150"/>
        <v/>
      </c>
      <c r="CB615" s="224">
        <v>609</v>
      </c>
      <c r="CC615" s="3" t="str">
        <f>IF('DATA ENTRY'!CK614="","",IF('DATA ENTRY'!B614="","",IF(AND($CD$4='DATA ENTRY'!CK614,$CG$4='DATA ENTRY'!D614),'DATA ENTRY'!B614,"")))</f>
        <v/>
      </c>
      <c r="CD615" s="3" t="str">
        <f>IF('DATA ENTRY'!CK614="","",IF('DATA ENTRY'!C614="","",IF(AND($CD$4='DATA ENTRY'!CK614,$CG$4='DATA ENTRY'!D614),'DATA ENTRY'!C614,"")))</f>
        <v/>
      </c>
      <c r="CE615" s="4" t="str">
        <f>IF('DATA ENTRY'!CK614="","",IF('DATA ENTRY'!I614="","",IF(AND($CD$4='DATA ENTRY'!CK614,$CG$4='DATA ENTRY'!D614),'DATA ENTRY'!I614,"")))</f>
        <v/>
      </c>
      <c r="CF615" s="4" t="str">
        <f>IF('DATA ENTRY'!CK614="","",IF('DATA ENTRY'!CK614="","",IF(AND($CD$4='DATA ENTRY'!CK614,$CG$4='DATA ENTRY'!D614),'DATA ENTRY'!CK614,"")))</f>
        <v/>
      </c>
      <c r="CG615" s="3" t="str">
        <f>IF('DATA ENTRY'!CK614="","",IF('DATA ENTRY'!N614="","",IF(AND($CD$4='DATA ENTRY'!CK614,$CG$4='DATA ENTRY'!D614),'DATA ENTRY'!N614,"")))</f>
        <v/>
      </c>
      <c r="CH615" s="107" t="str">
        <f>IF('DATA ENTRY'!CK614="","",IF('DATA ENTRY'!O614="","",IF(AND($CD$4='DATA ENTRY'!CK614,$CG$4='DATA ENTRY'!D614),'DATA ENTRY'!O614,"")))</f>
        <v/>
      </c>
      <c r="CI615" s="3" t="str">
        <f>IF('DATA ENTRY'!CK614="","",IF('DATA ENTRY'!P614="","",IF(AND($CD$4='DATA ENTRY'!CK614,$CG$4='DATA ENTRY'!D614),'DATA ENTRY'!P614,"")))</f>
        <v/>
      </c>
      <c r="CJ615" s="107" t="str">
        <f>IF('DATA ENTRY'!CK614="","",IF('DATA ENTRY'!Q614="","",IF(AND($CD$4='DATA ENTRY'!CK614,$CG$4='DATA ENTRY'!D614),'DATA ENTRY'!Q614,"")))</f>
        <v/>
      </c>
      <c r="CK615" s="3" t="str">
        <f>IF('DATA ENTRY'!CK614="","",IF('DATA ENTRY'!R614="","",IF(AND($CD$4='DATA ENTRY'!CK614,$CG$4='DATA ENTRY'!D614),'DATA ENTRY'!R614,"")))</f>
        <v/>
      </c>
      <c r="CL615" s="3" t="str">
        <f>IF('DATA ENTRY'!CK614="","",IF('DATA ENTRY'!S614="","",IF(AND($CD$4='DATA ENTRY'!CK614,$CG$4='DATA ENTRY'!D614),'DATA ENTRY'!S614,"")))</f>
        <v/>
      </c>
      <c r="CM615" s="3" t="str">
        <f>IF('DATA ENTRY'!CK614="","",IF('DATA ENTRY'!E614="","",IF(AND($CD$4='DATA ENTRY'!CK614,$CG$4='DATA ENTRY'!D614),'DATA ENTRY'!E614,"")))</f>
        <v/>
      </c>
      <c r="CN615" s="3" t="str">
        <f>IF('DATA ENTRY'!CK614="","",IF('DATA ENTRY'!W614="","",IF(AND($CD$4='DATA ENTRY'!CK614,$CG$4='DATA ENTRY'!D614),'DATA ENTRY'!W614,"")))</f>
        <v/>
      </c>
      <c r="CO615" s="3" t="str">
        <f>IF('DATA ENTRY'!CK614="","",IF('DATA ENTRY'!X614="","",IF(AND($CD$4='DATA ENTRY'!CK614,$CG$4='DATA ENTRY'!D614),'DATA ENTRY'!X614,"")))</f>
        <v/>
      </c>
      <c r="CP615" s="108" t="str">
        <f t="shared" si="151"/>
        <v/>
      </c>
      <c r="CQ615" s="108" t="str">
        <f>IF('DATA ENTRY'!CK614="","",IF('DATA ENTRY'!G614="","",IF(AND($CD$4='DATA ENTRY'!CK614,$CG$4='DATA ENTRY'!D614),'DATA ENTRY'!G614,"")))</f>
        <v/>
      </c>
      <c r="CR615" s="230" t="str">
        <f>IF('DATA ENTRY'!CK614="","",IF('DATA ENTRY'!D614="","",IF(AND($CD$4='DATA ENTRY'!CK614,$CG$4='DATA ENTRY'!D614),'DATA ENTRY'!D614,"")))</f>
        <v/>
      </c>
      <c r="CS615">
        <f t="shared" si="152"/>
        <v>0</v>
      </c>
      <c r="CT615">
        <f t="shared" si="153"/>
        <v>0</v>
      </c>
      <c r="CV615" s="139"/>
      <c r="CX615">
        <f t="shared" si="154"/>
        <v>0</v>
      </c>
      <c r="DB615" t="str">
        <f t="shared" si="161"/>
        <v/>
      </c>
      <c r="DC615" t="str">
        <f t="shared" si="162"/>
        <v/>
      </c>
      <c r="DD615" s="224">
        <v>609</v>
      </c>
      <c r="DE615" s="3" t="str">
        <f>IF('DATA ENTRY'!CK614="","",IF('DATA ENTRY'!B614="","",IF(AND($DF$4='DATA ENTRY'!D614),'DATA ENTRY'!B614,"")))</f>
        <v/>
      </c>
      <c r="DF615" s="3" t="str">
        <f>IF('DATA ENTRY'!CK614="","",IF('DATA ENTRY'!C614="","",IF(AND($DF$4='DATA ENTRY'!D614),'DATA ENTRY'!C614,"")))</f>
        <v/>
      </c>
      <c r="DG615" s="4" t="str">
        <f>IF('DATA ENTRY'!CK614="","",IF('DATA ENTRY'!I614="","",IF(AND($DF$4='DATA ENTRY'!D614),'DATA ENTRY'!I614,"")))</f>
        <v/>
      </c>
      <c r="DH615" s="4" t="str">
        <f>IF('DATA ENTRY'!CK614="","",IF('DATA ENTRY'!CK614="","",IF(AND($DF$4='DATA ENTRY'!D614),'DATA ENTRY'!CK614,"")))</f>
        <v/>
      </c>
      <c r="DI615" s="3" t="str">
        <f>IF('DATA ENTRY'!CK614="","",IF('DATA ENTRY'!N614="","",IF(AND($DF$4='DATA ENTRY'!D614),'DATA ENTRY'!N614,"")))</f>
        <v/>
      </c>
      <c r="DJ615" s="107" t="str">
        <f>IF('DATA ENTRY'!CK614="","",IF('DATA ENTRY'!O614="","",IF(AND($DF$4='DATA ENTRY'!D614),'DATA ENTRY'!O614,"")))</f>
        <v/>
      </c>
      <c r="DK615" s="3" t="str">
        <f>IF('DATA ENTRY'!CK614="","",IF('DATA ENTRY'!P614="","",IF(AND($DF$4='DATA ENTRY'!D614),'DATA ENTRY'!P614,"")))</f>
        <v/>
      </c>
      <c r="DL615" s="107" t="str">
        <f>IF('DATA ENTRY'!CK614="","",IF('DATA ENTRY'!Q614="","",IF(AND($DF$4='DATA ENTRY'!D614),'DATA ENTRY'!Q614,"")))</f>
        <v/>
      </c>
      <c r="DM615" s="3" t="str">
        <f>IF('DATA ENTRY'!CK614="","",IF('DATA ENTRY'!R614="","",IF(AND($DF$4='DATA ENTRY'!D614),'DATA ENTRY'!R614,"")))</f>
        <v/>
      </c>
      <c r="DN615" s="107" t="str">
        <f>IF('DATA ENTRY'!CK614="","",IF('DATA ENTRY'!S614="","",IF(AND($DF$4='DATA ENTRY'!D614),'DATA ENTRY'!S614,"")))</f>
        <v/>
      </c>
      <c r="DO615" s="3" t="str">
        <f>IF('DATA ENTRY'!CK614="","",IF('DATA ENTRY'!E614="","",IF(AND($DF$4='DATA ENTRY'!D614),'DATA ENTRY'!E614,"")))</f>
        <v/>
      </c>
      <c r="DP615" s="3" t="str">
        <f>IF('DATA ENTRY'!CK614="","",IF('DATA ENTRY'!D614="","",IF(AND($DF$4='DATA ENTRY'!D614),'DATA ENTRY'!D614,"")))</f>
        <v/>
      </c>
      <c r="DQ615" s="3" t="str">
        <f>IF('DATA ENTRY'!CK614="","",IF('DATA ENTRY'!W614="","",IF(AND($DF$4='DATA ENTRY'!D614),'DATA ENTRY'!W614,"")))</f>
        <v/>
      </c>
      <c r="DR615" s="3" t="str">
        <f>IF('DATA ENTRY'!CK614="","",IF('DATA ENTRY'!X614="","",IF(AND($DF$4='DATA ENTRY'!D614),'DATA ENTRY'!X614,"")))</f>
        <v/>
      </c>
      <c r="DS615" s="108" t="str">
        <f t="shared" si="155"/>
        <v/>
      </c>
      <c r="DT615" s="108" t="str">
        <f>IF('DATA ENTRY'!CK614="","",IF('DATA ENTRY'!D614="","",IF(AND($DF$4='DATA ENTRY'!D614),'DATA ENTRY'!G614,"")))</f>
        <v/>
      </c>
      <c r="DY615">
        <f t="shared" si="156"/>
        <v>0</v>
      </c>
      <c r="EB615" t="str">
        <f t="shared" si="157"/>
        <v/>
      </c>
      <c r="EC615" t="str">
        <f t="shared" si="158"/>
        <v/>
      </c>
      <c r="ED615" s="224">
        <v>609</v>
      </c>
      <c r="EE615" s="3" t="str">
        <f>IF('DATA ENTRY'!CK614="","",IF('DATA ENTRY'!B614="","",IF(AND($EF$4='DATA ENTRY'!G614,$EH$4='DATA ENTRY'!F614),'DATA ENTRY'!B614,"")))</f>
        <v/>
      </c>
      <c r="EF615" s="3" t="str">
        <f>IF('DATA ENTRY'!CK614="","",IF('DATA ENTRY'!C614="","",IF(AND($EF$4='DATA ENTRY'!G614,$EH$4='DATA ENTRY'!F614),'DATA ENTRY'!C614,"")))</f>
        <v/>
      </c>
      <c r="EG615" s="4" t="str">
        <f>IF('DATA ENTRY'!CK614="","",IF('DATA ENTRY'!I614="","",IF(AND($EF$4='DATA ENTRY'!G614,$EH$4='DATA ENTRY'!F614),'DATA ENTRY'!I614,"")))</f>
        <v/>
      </c>
      <c r="EH615" s="4" t="str">
        <f>IF('DATA ENTRY'!CK614="","",IF('DATA ENTRY'!CK614="","",IF(AND($EF$4='DATA ENTRY'!G614,$EH$4='DATA ENTRY'!F614),'DATA ENTRY'!CK614,"")))</f>
        <v/>
      </c>
      <c r="EI615" s="3" t="str">
        <f>IF('DATA ENTRY'!CK614="","",IF('DATA ENTRY'!N614="","",IF(AND($EF$4='DATA ENTRY'!G614,$EH$4='DATA ENTRY'!F614),'DATA ENTRY'!N614,"")))</f>
        <v/>
      </c>
      <c r="EJ615" s="107" t="str">
        <f>IF('DATA ENTRY'!CK614="","",IF('DATA ENTRY'!O614="","",IF(AND($EF$4='DATA ENTRY'!G614,$EH$4='DATA ENTRY'!F614),'DATA ENTRY'!O614,"")))</f>
        <v/>
      </c>
      <c r="EK615" s="3" t="str">
        <f>IF('DATA ENTRY'!CK614="","",IF('DATA ENTRY'!P614="","",IF(AND($EF$4='DATA ENTRY'!G614,$EH$4='DATA ENTRY'!F614),'DATA ENTRY'!P614,"")))</f>
        <v/>
      </c>
      <c r="EL615" s="107" t="str">
        <f>IF('DATA ENTRY'!CK614="","",IF('DATA ENTRY'!Q614="","",IF(AND($EF$4='DATA ENTRY'!G614,$EH$4='DATA ENTRY'!F614),'DATA ENTRY'!Q614,"")))</f>
        <v/>
      </c>
      <c r="EM615" s="3" t="str">
        <f>IF('DATA ENTRY'!CK614="","",IF('DATA ENTRY'!R614="","",IF(AND($EF$4='DATA ENTRY'!G614,$EH$4='DATA ENTRY'!F614),'DATA ENTRY'!R614,"")))</f>
        <v/>
      </c>
      <c r="EN615" s="107" t="str">
        <f>IF('DATA ENTRY'!CK614="","",IF('DATA ENTRY'!S614="","",IF(AND($EF$4='DATA ENTRY'!G614,$EH$4='DATA ENTRY'!F614),'DATA ENTRY'!S614,"")))</f>
        <v/>
      </c>
      <c r="EO615" s="3" t="str">
        <f>IF('DATA ENTRY'!CK614="","",IF('DATA ENTRY'!E614="","",IF(AND($EF$4='DATA ENTRY'!G614,$EH$4='DATA ENTRY'!F614),'DATA ENTRY'!E614,"")))</f>
        <v/>
      </c>
      <c r="EP615" s="3" t="str">
        <f>IF('DATA ENTRY'!CK614="","",IF('DATA ENTRY'!D614="","",IF(AND($EF$4='DATA ENTRY'!G614,$EH$4='DATA ENTRY'!F614),'DATA ENTRY'!D614,"")))</f>
        <v/>
      </c>
      <c r="EQ615" s="3" t="str">
        <f>IF('DATA ENTRY'!CK614="","",IF('DATA ENTRY'!W614="","",IF(AND($EF$4='DATA ENTRY'!G614,$EH$4='DATA ENTRY'!F614),'DATA ENTRY'!W614,"")))</f>
        <v/>
      </c>
      <c r="ER615" s="3" t="str">
        <f>IF('DATA ENTRY'!CK614="","",IF('DATA ENTRY'!X614="","",IF(AND($EF$4='DATA ENTRY'!G614,$EH$4='DATA ENTRY'!F614),'DATA ENTRY'!X614,"")))</f>
        <v/>
      </c>
      <c r="ES615" s="108" t="str">
        <f t="shared" si="159"/>
        <v/>
      </c>
      <c r="ET615" s="108" t="str">
        <f>IF('DATA ENTRY'!CK614="","",IF('DATA ENTRY'!D614="","",IF(AND($EF$4='DATA ENTRY'!G614,$EH$4='DATA ENTRY'!F614),'DATA ENTRY'!G614,"")))</f>
        <v/>
      </c>
      <c r="EY615">
        <f t="shared" si="160"/>
        <v>0</v>
      </c>
    </row>
    <row r="616" spans="1:155">
      <c r="A616" t="str">
        <f>IF(S616=0,"",1+(MAX($A$7:A615)))</f>
        <v/>
      </c>
      <c r="B616" s="224">
        <v>610</v>
      </c>
      <c r="C616" s="3" t="str">
        <f>IF('DATA ENTRY'!CK615="","",IF('DATA ENTRY'!B615="","",IF($D$4="All Post",'DATA ENTRY'!B615,IF(AND($D$4='DATA ENTRY'!CK615),'DATA ENTRY'!B615,""))))</f>
        <v/>
      </c>
      <c r="D616" s="3" t="str">
        <f>IF('DATA ENTRY'!CK615="","",IF('DATA ENTRY'!C615="","",IF($D$4="All Post",'DATA ENTRY'!C615,IF(AND($D$4='DATA ENTRY'!CK615),'DATA ENTRY'!C615,""))))</f>
        <v/>
      </c>
      <c r="E616" s="4" t="str">
        <f>IF('DATA ENTRY'!CK615="","",IF('DATA ENTRY'!I615="","",IF($D$4="All Post",'DATA ENTRY'!I615,IF(AND($D$4='DATA ENTRY'!CK615),'DATA ENTRY'!I615,""))))</f>
        <v/>
      </c>
      <c r="F616" s="4" t="str">
        <f>IF('DATA ENTRY'!CK615="","",IF('DATA ENTRY'!CK615="","",IF($D$4="All Post",'DATA ENTRY'!CK615,IF(AND($D$4='DATA ENTRY'!CK615),'DATA ENTRY'!CK615,""))))</f>
        <v/>
      </c>
      <c r="G616" s="3" t="str">
        <f>IF('DATA ENTRY'!CK615="","",IF('DATA ENTRY'!N615="","",IF($D$4="All Post",'DATA ENTRY'!N615,IF(AND($D$4='DATA ENTRY'!CK615),'DATA ENTRY'!N615,""))))</f>
        <v/>
      </c>
      <c r="H616" s="107" t="str">
        <f>IF('DATA ENTRY'!CK615="","",IF('DATA ENTRY'!O615="","",IF($D$4="All Post",'DATA ENTRY'!O615,IF(AND($D$4='DATA ENTRY'!CK615),'DATA ENTRY'!O615,""))))</f>
        <v/>
      </c>
      <c r="I616" s="3" t="str">
        <f>IF('DATA ENTRY'!CK615="","",IF('DATA ENTRY'!P615="","",IF($D$4="All Post",'DATA ENTRY'!P615,IF(AND($D$4='DATA ENTRY'!CK615),'DATA ENTRY'!P615,""))))</f>
        <v/>
      </c>
      <c r="J616" s="107" t="str">
        <f>IF('DATA ENTRY'!CK615="","",IF('DATA ENTRY'!Q615="","",IF($D$4="All Post",'DATA ENTRY'!Q615,IF(AND($D$4='DATA ENTRY'!CK615),'DATA ENTRY'!Q615,""))))</f>
        <v/>
      </c>
      <c r="K616" s="3" t="str">
        <f>IF('DATA ENTRY'!CK615="","",IF('DATA ENTRY'!R615="","",IF($D$4="All Post",'DATA ENTRY'!R615,IF(AND($D$4='DATA ENTRY'!CK615),'DATA ENTRY'!R615,""))))</f>
        <v/>
      </c>
      <c r="L616" s="3" t="str">
        <f>IF('DATA ENTRY'!CK615="","",IF('DATA ENTRY'!S615="","",IF($D$4="All Post",'DATA ENTRY'!S615,IF(AND($D$4='DATA ENTRY'!CK615),'DATA ENTRY'!S615,""))))</f>
        <v/>
      </c>
      <c r="M616" s="3" t="str">
        <f>IF('DATA ENTRY'!CK615="","",IF('DATA ENTRY'!E615="","",IF($D$4="All Post",'DATA ENTRY'!E615,IF(AND($D$4='DATA ENTRY'!CK615),'DATA ENTRY'!E615,""))))</f>
        <v/>
      </c>
      <c r="N616" s="3" t="str">
        <f>IF('DATA ENTRY'!CK615="","",IF('DATA ENTRY'!W615="","",IF($D$4="All Post",'DATA ENTRY'!W615,IF(AND($D$4='DATA ENTRY'!CK615),'DATA ENTRY'!W615,""))))</f>
        <v/>
      </c>
      <c r="O616" s="3" t="str">
        <f>IF('DATA ENTRY'!CK615="","",IF('DATA ENTRY'!X615="","",IF($D$4="All Post",'DATA ENTRY'!X615,IF(AND($D$4='DATA ENTRY'!CK615),'DATA ENTRY'!X615,""))))</f>
        <v/>
      </c>
      <c r="P616" s="3" t="str">
        <f>IF('DATA ENTRY'!CK615="","",IF('DATA ENTRY'!G615="","",IF($D$4="All Post",'DATA ENTRY'!G615,IF(AND($D$4='DATA ENTRY'!CK615),'DATA ENTRY'!G615,""))))</f>
        <v/>
      </c>
      <c r="S616">
        <f t="shared" si="147"/>
        <v>0</v>
      </c>
      <c r="T616" t="str">
        <f t="shared" si="148"/>
        <v/>
      </c>
      <c r="BZ616" t="str">
        <f t="shared" si="149"/>
        <v/>
      </c>
      <c r="CA616" t="str">
        <f t="shared" si="150"/>
        <v/>
      </c>
      <c r="CB616" s="224">
        <v>610</v>
      </c>
      <c r="CC616" s="3" t="str">
        <f>IF('DATA ENTRY'!CK615="","",IF('DATA ENTRY'!B615="","",IF(AND($CD$4='DATA ENTRY'!CK615,$CG$4='DATA ENTRY'!D615),'DATA ENTRY'!B615,"")))</f>
        <v/>
      </c>
      <c r="CD616" s="3" t="str">
        <f>IF('DATA ENTRY'!CK615="","",IF('DATA ENTRY'!C615="","",IF(AND($CD$4='DATA ENTRY'!CK615,$CG$4='DATA ENTRY'!D615),'DATA ENTRY'!C615,"")))</f>
        <v/>
      </c>
      <c r="CE616" s="4" t="str">
        <f>IF('DATA ENTRY'!CK615="","",IF('DATA ENTRY'!I615="","",IF(AND($CD$4='DATA ENTRY'!CK615,$CG$4='DATA ENTRY'!D615),'DATA ENTRY'!I615,"")))</f>
        <v/>
      </c>
      <c r="CF616" s="4" t="str">
        <f>IF('DATA ENTRY'!CK615="","",IF('DATA ENTRY'!CK615="","",IF(AND($CD$4='DATA ENTRY'!CK615,$CG$4='DATA ENTRY'!D615),'DATA ENTRY'!CK615,"")))</f>
        <v/>
      </c>
      <c r="CG616" s="3" t="str">
        <f>IF('DATA ENTRY'!CK615="","",IF('DATA ENTRY'!N615="","",IF(AND($CD$4='DATA ENTRY'!CK615,$CG$4='DATA ENTRY'!D615),'DATA ENTRY'!N615,"")))</f>
        <v/>
      </c>
      <c r="CH616" s="107" t="str">
        <f>IF('DATA ENTRY'!CK615="","",IF('DATA ENTRY'!O615="","",IF(AND($CD$4='DATA ENTRY'!CK615,$CG$4='DATA ENTRY'!D615),'DATA ENTRY'!O615,"")))</f>
        <v/>
      </c>
      <c r="CI616" s="3" t="str">
        <f>IF('DATA ENTRY'!CK615="","",IF('DATA ENTRY'!P615="","",IF(AND($CD$4='DATA ENTRY'!CK615,$CG$4='DATA ENTRY'!D615),'DATA ENTRY'!P615,"")))</f>
        <v/>
      </c>
      <c r="CJ616" s="107" t="str">
        <f>IF('DATA ENTRY'!CK615="","",IF('DATA ENTRY'!Q615="","",IF(AND($CD$4='DATA ENTRY'!CK615,$CG$4='DATA ENTRY'!D615),'DATA ENTRY'!Q615,"")))</f>
        <v/>
      </c>
      <c r="CK616" s="3" t="str">
        <f>IF('DATA ENTRY'!CK615="","",IF('DATA ENTRY'!R615="","",IF(AND($CD$4='DATA ENTRY'!CK615,$CG$4='DATA ENTRY'!D615),'DATA ENTRY'!R615,"")))</f>
        <v/>
      </c>
      <c r="CL616" s="3" t="str">
        <f>IF('DATA ENTRY'!CK615="","",IF('DATA ENTRY'!S615="","",IF(AND($CD$4='DATA ENTRY'!CK615,$CG$4='DATA ENTRY'!D615),'DATA ENTRY'!S615,"")))</f>
        <v/>
      </c>
      <c r="CM616" s="3" t="str">
        <f>IF('DATA ENTRY'!CK615="","",IF('DATA ENTRY'!E615="","",IF(AND($CD$4='DATA ENTRY'!CK615,$CG$4='DATA ENTRY'!D615),'DATA ENTRY'!E615,"")))</f>
        <v/>
      </c>
      <c r="CN616" s="3" t="str">
        <f>IF('DATA ENTRY'!CK615="","",IF('DATA ENTRY'!W615="","",IF(AND($CD$4='DATA ENTRY'!CK615,$CG$4='DATA ENTRY'!D615),'DATA ENTRY'!W615,"")))</f>
        <v/>
      </c>
      <c r="CO616" s="3" t="str">
        <f>IF('DATA ENTRY'!CK615="","",IF('DATA ENTRY'!X615="","",IF(AND($CD$4='DATA ENTRY'!CK615,$CG$4='DATA ENTRY'!D615),'DATA ENTRY'!X615,"")))</f>
        <v/>
      </c>
      <c r="CP616" s="108" t="str">
        <f t="shared" si="151"/>
        <v/>
      </c>
      <c r="CQ616" s="108" t="str">
        <f>IF('DATA ENTRY'!CK615="","",IF('DATA ENTRY'!G615="","",IF(AND($CD$4='DATA ENTRY'!CK615,$CG$4='DATA ENTRY'!D615),'DATA ENTRY'!G615,"")))</f>
        <v/>
      </c>
      <c r="CR616" s="230" t="str">
        <f>IF('DATA ENTRY'!CK615="","",IF('DATA ENTRY'!D615="","",IF(AND($CD$4='DATA ENTRY'!CK615,$CG$4='DATA ENTRY'!D615),'DATA ENTRY'!D615,"")))</f>
        <v/>
      </c>
      <c r="CS616">
        <f t="shared" si="152"/>
        <v>0</v>
      </c>
      <c r="CT616">
        <f t="shared" si="153"/>
        <v>0</v>
      </c>
      <c r="CV616" s="139"/>
      <c r="CX616">
        <f t="shared" si="154"/>
        <v>0</v>
      </c>
      <c r="DB616" t="str">
        <f t="shared" si="161"/>
        <v/>
      </c>
      <c r="DC616" t="str">
        <f t="shared" si="162"/>
        <v/>
      </c>
      <c r="DD616" s="224">
        <v>610</v>
      </c>
      <c r="DE616" s="3" t="str">
        <f>IF('DATA ENTRY'!CK615="","",IF('DATA ENTRY'!B615="","",IF(AND($DF$4='DATA ENTRY'!D615),'DATA ENTRY'!B615,"")))</f>
        <v/>
      </c>
      <c r="DF616" s="3" t="str">
        <f>IF('DATA ENTRY'!CK615="","",IF('DATA ENTRY'!C615="","",IF(AND($DF$4='DATA ENTRY'!D615),'DATA ENTRY'!C615,"")))</f>
        <v/>
      </c>
      <c r="DG616" s="4" t="str">
        <f>IF('DATA ENTRY'!CK615="","",IF('DATA ENTRY'!I615="","",IF(AND($DF$4='DATA ENTRY'!D615),'DATA ENTRY'!I615,"")))</f>
        <v/>
      </c>
      <c r="DH616" s="4" t="str">
        <f>IF('DATA ENTRY'!CK615="","",IF('DATA ENTRY'!CK615="","",IF(AND($DF$4='DATA ENTRY'!D615),'DATA ENTRY'!CK615,"")))</f>
        <v/>
      </c>
      <c r="DI616" s="3" t="str">
        <f>IF('DATA ENTRY'!CK615="","",IF('DATA ENTRY'!N615="","",IF(AND($DF$4='DATA ENTRY'!D615),'DATA ENTRY'!N615,"")))</f>
        <v/>
      </c>
      <c r="DJ616" s="107" t="str">
        <f>IF('DATA ENTRY'!CK615="","",IF('DATA ENTRY'!O615="","",IF(AND($DF$4='DATA ENTRY'!D615),'DATA ENTRY'!O615,"")))</f>
        <v/>
      </c>
      <c r="DK616" s="3" t="str">
        <f>IF('DATA ENTRY'!CK615="","",IF('DATA ENTRY'!P615="","",IF(AND($DF$4='DATA ENTRY'!D615),'DATA ENTRY'!P615,"")))</f>
        <v/>
      </c>
      <c r="DL616" s="107" t="str">
        <f>IF('DATA ENTRY'!CK615="","",IF('DATA ENTRY'!Q615="","",IF(AND($DF$4='DATA ENTRY'!D615),'DATA ENTRY'!Q615,"")))</f>
        <v/>
      </c>
      <c r="DM616" s="3" t="str">
        <f>IF('DATA ENTRY'!CK615="","",IF('DATA ENTRY'!R615="","",IF(AND($DF$4='DATA ENTRY'!D615),'DATA ENTRY'!R615,"")))</f>
        <v/>
      </c>
      <c r="DN616" s="107" t="str">
        <f>IF('DATA ENTRY'!CK615="","",IF('DATA ENTRY'!S615="","",IF(AND($DF$4='DATA ENTRY'!D615),'DATA ENTRY'!S615,"")))</f>
        <v/>
      </c>
      <c r="DO616" s="3" t="str">
        <f>IF('DATA ENTRY'!CK615="","",IF('DATA ENTRY'!E615="","",IF(AND($DF$4='DATA ENTRY'!D615),'DATA ENTRY'!E615,"")))</f>
        <v/>
      </c>
      <c r="DP616" s="3" t="str">
        <f>IF('DATA ENTRY'!CK615="","",IF('DATA ENTRY'!D615="","",IF(AND($DF$4='DATA ENTRY'!D615),'DATA ENTRY'!D615,"")))</f>
        <v/>
      </c>
      <c r="DQ616" s="3" t="str">
        <f>IF('DATA ENTRY'!CK615="","",IF('DATA ENTRY'!W615="","",IF(AND($DF$4='DATA ENTRY'!D615),'DATA ENTRY'!W615,"")))</f>
        <v/>
      </c>
      <c r="DR616" s="3" t="str">
        <f>IF('DATA ENTRY'!CK615="","",IF('DATA ENTRY'!X615="","",IF(AND($DF$4='DATA ENTRY'!D615),'DATA ENTRY'!X615,"")))</f>
        <v/>
      </c>
      <c r="DS616" s="108" t="str">
        <f t="shared" si="155"/>
        <v/>
      </c>
      <c r="DT616" s="108" t="str">
        <f>IF('DATA ENTRY'!CK615="","",IF('DATA ENTRY'!D615="","",IF(AND($DF$4='DATA ENTRY'!D615),'DATA ENTRY'!G615,"")))</f>
        <v/>
      </c>
      <c r="DY616">
        <f t="shared" si="156"/>
        <v>0</v>
      </c>
      <c r="EB616" t="str">
        <f t="shared" si="157"/>
        <v/>
      </c>
      <c r="EC616" t="str">
        <f t="shared" si="158"/>
        <v/>
      </c>
      <c r="ED616" s="224">
        <v>610</v>
      </c>
      <c r="EE616" s="3" t="str">
        <f>IF('DATA ENTRY'!CK615="","",IF('DATA ENTRY'!B615="","",IF(AND($EF$4='DATA ENTRY'!G615,$EH$4='DATA ENTRY'!F615),'DATA ENTRY'!B615,"")))</f>
        <v/>
      </c>
      <c r="EF616" s="3" t="str">
        <f>IF('DATA ENTRY'!CK615="","",IF('DATA ENTRY'!C615="","",IF(AND($EF$4='DATA ENTRY'!G615,$EH$4='DATA ENTRY'!F615),'DATA ENTRY'!C615,"")))</f>
        <v/>
      </c>
      <c r="EG616" s="4" t="str">
        <f>IF('DATA ENTRY'!CK615="","",IF('DATA ENTRY'!I615="","",IF(AND($EF$4='DATA ENTRY'!G615,$EH$4='DATA ENTRY'!F615),'DATA ENTRY'!I615,"")))</f>
        <v/>
      </c>
      <c r="EH616" s="4" t="str">
        <f>IF('DATA ENTRY'!CK615="","",IF('DATA ENTRY'!CK615="","",IF(AND($EF$4='DATA ENTRY'!G615,$EH$4='DATA ENTRY'!F615),'DATA ENTRY'!CK615,"")))</f>
        <v/>
      </c>
      <c r="EI616" s="3" t="str">
        <f>IF('DATA ENTRY'!CK615="","",IF('DATA ENTRY'!N615="","",IF(AND($EF$4='DATA ENTRY'!G615,$EH$4='DATA ENTRY'!F615),'DATA ENTRY'!N615,"")))</f>
        <v/>
      </c>
      <c r="EJ616" s="107" t="str">
        <f>IF('DATA ENTRY'!CK615="","",IF('DATA ENTRY'!O615="","",IF(AND($EF$4='DATA ENTRY'!G615,$EH$4='DATA ENTRY'!F615),'DATA ENTRY'!O615,"")))</f>
        <v/>
      </c>
      <c r="EK616" s="3" t="str">
        <f>IF('DATA ENTRY'!CK615="","",IF('DATA ENTRY'!P615="","",IF(AND($EF$4='DATA ENTRY'!G615,$EH$4='DATA ENTRY'!F615),'DATA ENTRY'!P615,"")))</f>
        <v/>
      </c>
      <c r="EL616" s="107" t="str">
        <f>IF('DATA ENTRY'!CK615="","",IF('DATA ENTRY'!Q615="","",IF(AND($EF$4='DATA ENTRY'!G615,$EH$4='DATA ENTRY'!F615),'DATA ENTRY'!Q615,"")))</f>
        <v/>
      </c>
      <c r="EM616" s="3" t="str">
        <f>IF('DATA ENTRY'!CK615="","",IF('DATA ENTRY'!R615="","",IF(AND($EF$4='DATA ENTRY'!G615,$EH$4='DATA ENTRY'!F615),'DATA ENTRY'!R615,"")))</f>
        <v/>
      </c>
      <c r="EN616" s="107" t="str">
        <f>IF('DATA ENTRY'!CK615="","",IF('DATA ENTRY'!S615="","",IF(AND($EF$4='DATA ENTRY'!G615,$EH$4='DATA ENTRY'!F615),'DATA ENTRY'!S615,"")))</f>
        <v/>
      </c>
      <c r="EO616" s="3" t="str">
        <f>IF('DATA ENTRY'!CK615="","",IF('DATA ENTRY'!E615="","",IF(AND($EF$4='DATA ENTRY'!G615,$EH$4='DATA ENTRY'!F615),'DATA ENTRY'!E615,"")))</f>
        <v/>
      </c>
      <c r="EP616" s="3" t="str">
        <f>IF('DATA ENTRY'!CK615="","",IF('DATA ENTRY'!D615="","",IF(AND($EF$4='DATA ENTRY'!G615,$EH$4='DATA ENTRY'!F615),'DATA ENTRY'!D615,"")))</f>
        <v/>
      </c>
      <c r="EQ616" s="3" t="str">
        <f>IF('DATA ENTRY'!CK615="","",IF('DATA ENTRY'!W615="","",IF(AND($EF$4='DATA ENTRY'!G615,$EH$4='DATA ENTRY'!F615),'DATA ENTRY'!W615,"")))</f>
        <v/>
      </c>
      <c r="ER616" s="3" t="str">
        <f>IF('DATA ENTRY'!CK615="","",IF('DATA ENTRY'!X615="","",IF(AND($EF$4='DATA ENTRY'!G615,$EH$4='DATA ENTRY'!F615),'DATA ENTRY'!X615,"")))</f>
        <v/>
      </c>
      <c r="ES616" s="108" t="str">
        <f t="shared" si="159"/>
        <v/>
      </c>
      <c r="ET616" s="108" t="str">
        <f>IF('DATA ENTRY'!CK615="","",IF('DATA ENTRY'!D615="","",IF(AND($EF$4='DATA ENTRY'!G615,$EH$4='DATA ENTRY'!F615),'DATA ENTRY'!G615,"")))</f>
        <v/>
      </c>
      <c r="EY616">
        <f t="shared" si="160"/>
        <v>0</v>
      </c>
    </row>
    <row r="617" spans="1:155">
      <c r="A617" t="str">
        <f>IF(S617=0,"",1+(MAX($A$7:A616)))</f>
        <v/>
      </c>
      <c r="B617" s="224">
        <v>611</v>
      </c>
      <c r="C617" s="3" t="str">
        <f>IF('DATA ENTRY'!CK616="","",IF('DATA ENTRY'!B616="","",IF($D$4="All Post",'DATA ENTRY'!B616,IF(AND($D$4='DATA ENTRY'!CK616),'DATA ENTRY'!B616,""))))</f>
        <v/>
      </c>
      <c r="D617" s="3" t="str">
        <f>IF('DATA ENTRY'!CK616="","",IF('DATA ENTRY'!C616="","",IF($D$4="All Post",'DATA ENTRY'!C616,IF(AND($D$4='DATA ENTRY'!CK616),'DATA ENTRY'!C616,""))))</f>
        <v/>
      </c>
      <c r="E617" s="4" t="str">
        <f>IF('DATA ENTRY'!CK616="","",IF('DATA ENTRY'!I616="","",IF($D$4="All Post",'DATA ENTRY'!I616,IF(AND($D$4='DATA ENTRY'!CK616),'DATA ENTRY'!I616,""))))</f>
        <v/>
      </c>
      <c r="F617" s="4" t="str">
        <f>IF('DATA ENTRY'!CK616="","",IF('DATA ENTRY'!CK616="","",IF($D$4="All Post",'DATA ENTRY'!CK616,IF(AND($D$4='DATA ENTRY'!CK616),'DATA ENTRY'!CK616,""))))</f>
        <v/>
      </c>
      <c r="G617" s="3" t="str">
        <f>IF('DATA ENTRY'!CK616="","",IF('DATA ENTRY'!N616="","",IF($D$4="All Post",'DATA ENTRY'!N616,IF(AND($D$4='DATA ENTRY'!CK616),'DATA ENTRY'!N616,""))))</f>
        <v/>
      </c>
      <c r="H617" s="107" t="str">
        <f>IF('DATA ENTRY'!CK616="","",IF('DATA ENTRY'!O616="","",IF($D$4="All Post",'DATA ENTRY'!O616,IF(AND($D$4='DATA ENTRY'!CK616),'DATA ENTRY'!O616,""))))</f>
        <v/>
      </c>
      <c r="I617" s="3" t="str">
        <f>IF('DATA ENTRY'!CK616="","",IF('DATA ENTRY'!P616="","",IF($D$4="All Post",'DATA ENTRY'!P616,IF(AND($D$4='DATA ENTRY'!CK616),'DATA ENTRY'!P616,""))))</f>
        <v/>
      </c>
      <c r="J617" s="107" t="str">
        <f>IF('DATA ENTRY'!CK616="","",IF('DATA ENTRY'!Q616="","",IF($D$4="All Post",'DATA ENTRY'!Q616,IF(AND($D$4='DATA ENTRY'!CK616),'DATA ENTRY'!Q616,""))))</f>
        <v/>
      </c>
      <c r="K617" s="3" t="str">
        <f>IF('DATA ENTRY'!CK616="","",IF('DATA ENTRY'!R616="","",IF($D$4="All Post",'DATA ENTRY'!R616,IF(AND($D$4='DATA ENTRY'!CK616),'DATA ENTRY'!R616,""))))</f>
        <v/>
      </c>
      <c r="L617" s="3" t="str">
        <f>IF('DATA ENTRY'!CK616="","",IF('DATA ENTRY'!S616="","",IF($D$4="All Post",'DATA ENTRY'!S616,IF(AND($D$4='DATA ENTRY'!CK616),'DATA ENTRY'!S616,""))))</f>
        <v/>
      </c>
      <c r="M617" s="3" t="str">
        <f>IF('DATA ENTRY'!CK616="","",IF('DATA ENTRY'!E616="","",IF($D$4="All Post",'DATA ENTRY'!E616,IF(AND($D$4='DATA ENTRY'!CK616),'DATA ENTRY'!E616,""))))</f>
        <v/>
      </c>
      <c r="N617" s="3" t="str">
        <f>IF('DATA ENTRY'!CK616="","",IF('DATA ENTRY'!W616="","",IF($D$4="All Post",'DATA ENTRY'!W616,IF(AND($D$4='DATA ENTRY'!CK616),'DATA ENTRY'!W616,""))))</f>
        <v/>
      </c>
      <c r="O617" s="3" t="str">
        <f>IF('DATA ENTRY'!CK616="","",IF('DATA ENTRY'!X616="","",IF($D$4="All Post",'DATA ENTRY'!X616,IF(AND($D$4='DATA ENTRY'!CK616),'DATA ENTRY'!X616,""))))</f>
        <v/>
      </c>
      <c r="P617" s="3" t="str">
        <f>IF('DATA ENTRY'!CK616="","",IF('DATA ENTRY'!G616="","",IF($D$4="All Post",'DATA ENTRY'!G616,IF(AND($D$4='DATA ENTRY'!CK616),'DATA ENTRY'!G616,""))))</f>
        <v/>
      </c>
      <c r="S617">
        <f t="shared" si="147"/>
        <v>0</v>
      </c>
      <c r="T617" t="str">
        <f t="shared" si="148"/>
        <v/>
      </c>
      <c r="BZ617" t="str">
        <f t="shared" si="149"/>
        <v/>
      </c>
      <c r="CA617" t="str">
        <f t="shared" si="150"/>
        <v/>
      </c>
      <c r="CB617" s="224">
        <v>611</v>
      </c>
      <c r="CC617" s="3" t="str">
        <f>IF('DATA ENTRY'!CK616="","",IF('DATA ENTRY'!B616="","",IF(AND($CD$4='DATA ENTRY'!CK616,$CG$4='DATA ENTRY'!D616),'DATA ENTRY'!B616,"")))</f>
        <v/>
      </c>
      <c r="CD617" s="3" t="str">
        <f>IF('DATA ENTRY'!CK616="","",IF('DATA ENTRY'!C616="","",IF(AND($CD$4='DATA ENTRY'!CK616,$CG$4='DATA ENTRY'!D616),'DATA ENTRY'!C616,"")))</f>
        <v/>
      </c>
      <c r="CE617" s="4" t="str">
        <f>IF('DATA ENTRY'!CK616="","",IF('DATA ENTRY'!I616="","",IF(AND($CD$4='DATA ENTRY'!CK616,$CG$4='DATA ENTRY'!D616),'DATA ENTRY'!I616,"")))</f>
        <v/>
      </c>
      <c r="CF617" s="4" t="str">
        <f>IF('DATA ENTRY'!CK616="","",IF('DATA ENTRY'!CK616="","",IF(AND($CD$4='DATA ENTRY'!CK616,$CG$4='DATA ENTRY'!D616),'DATA ENTRY'!CK616,"")))</f>
        <v/>
      </c>
      <c r="CG617" s="3" t="str">
        <f>IF('DATA ENTRY'!CK616="","",IF('DATA ENTRY'!N616="","",IF(AND($CD$4='DATA ENTRY'!CK616,$CG$4='DATA ENTRY'!D616),'DATA ENTRY'!N616,"")))</f>
        <v/>
      </c>
      <c r="CH617" s="107" t="str">
        <f>IF('DATA ENTRY'!CK616="","",IF('DATA ENTRY'!O616="","",IF(AND($CD$4='DATA ENTRY'!CK616,$CG$4='DATA ENTRY'!D616),'DATA ENTRY'!O616,"")))</f>
        <v/>
      </c>
      <c r="CI617" s="3" t="str">
        <f>IF('DATA ENTRY'!CK616="","",IF('DATA ENTRY'!P616="","",IF(AND($CD$4='DATA ENTRY'!CK616,$CG$4='DATA ENTRY'!D616),'DATA ENTRY'!P616,"")))</f>
        <v/>
      </c>
      <c r="CJ617" s="107" t="str">
        <f>IF('DATA ENTRY'!CK616="","",IF('DATA ENTRY'!Q616="","",IF(AND($CD$4='DATA ENTRY'!CK616,$CG$4='DATA ENTRY'!D616),'DATA ENTRY'!Q616,"")))</f>
        <v/>
      </c>
      <c r="CK617" s="3" t="str">
        <f>IF('DATA ENTRY'!CK616="","",IF('DATA ENTRY'!R616="","",IF(AND($CD$4='DATA ENTRY'!CK616,$CG$4='DATA ENTRY'!D616),'DATA ENTRY'!R616,"")))</f>
        <v/>
      </c>
      <c r="CL617" s="3" t="str">
        <f>IF('DATA ENTRY'!CK616="","",IF('DATA ENTRY'!S616="","",IF(AND($CD$4='DATA ENTRY'!CK616,$CG$4='DATA ENTRY'!D616),'DATA ENTRY'!S616,"")))</f>
        <v/>
      </c>
      <c r="CM617" s="3" t="str">
        <f>IF('DATA ENTRY'!CK616="","",IF('DATA ENTRY'!E616="","",IF(AND($CD$4='DATA ENTRY'!CK616,$CG$4='DATA ENTRY'!D616),'DATA ENTRY'!E616,"")))</f>
        <v/>
      </c>
      <c r="CN617" s="3" t="str">
        <f>IF('DATA ENTRY'!CK616="","",IF('DATA ENTRY'!W616="","",IF(AND($CD$4='DATA ENTRY'!CK616,$CG$4='DATA ENTRY'!D616),'DATA ENTRY'!W616,"")))</f>
        <v/>
      </c>
      <c r="CO617" s="3" t="str">
        <f>IF('DATA ENTRY'!CK616="","",IF('DATA ENTRY'!X616="","",IF(AND($CD$4='DATA ENTRY'!CK616,$CG$4='DATA ENTRY'!D616),'DATA ENTRY'!X616,"")))</f>
        <v/>
      </c>
      <c r="CP617" s="108" t="str">
        <f t="shared" si="151"/>
        <v/>
      </c>
      <c r="CQ617" s="108" t="str">
        <f>IF('DATA ENTRY'!CK616="","",IF('DATA ENTRY'!G616="","",IF(AND($CD$4='DATA ENTRY'!CK616,$CG$4='DATA ENTRY'!D616),'DATA ENTRY'!G616,"")))</f>
        <v/>
      </c>
      <c r="CR617" s="230" t="str">
        <f>IF('DATA ENTRY'!CK616="","",IF('DATA ENTRY'!D616="","",IF(AND($CD$4='DATA ENTRY'!CK616,$CG$4='DATA ENTRY'!D616),'DATA ENTRY'!D616,"")))</f>
        <v/>
      </c>
      <c r="CS617">
        <f t="shared" si="152"/>
        <v>0</v>
      </c>
      <c r="CT617">
        <f t="shared" si="153"/>
        <v>0</v>
      </c>
      <c r="CV617" s="139"/>
      <c r="CX617">
        <f t="shared" si="154"/>
        <v>0</v>
      </c>
      <c r="DB617" t="str">
        <f t="shared" si="161"/>
        <v/>
      </c>
      <c r="DC617" t="str">
        <f t="shared" si="162"/>
        <v/>
      </c>
      <c r="DD617" s="224">
        <v>611</v>
      </c>
      <c r="DE617" s="3" t="str">
        <f>IF('DATA ENTRY'!CK616="","",IF('DATA ENTRY'!B616="","",IF(AND($DF$4='DATA ENTRY'!D616),'DATA ENTRY'!B616,"")))</f>
        <v/>
      </c>
      <c r="DF617" s="3" t="str">
        <f>IF('DATA ENTRY'!CK616="","",IF('DATA ENTRY'!C616="","",IF(AND($DF$4='DATA ENTRY'!D616),'DATA ENTRY'!C616,"")))</f>
        <v/>
      </c>
      <c r="DG617" s="4" t="str">
        <f>IF('DATA ENTRY'!CK616="","",IF('DATA ENTRY'!I616="","",IF(AND($DF$4='DATA ENTRY'!D616),'DATA ENTRY'!I616,"")))</f>
        <v/>
      </c>
      <c r="DH617" s="4" t="str">
        <f>IF('DATA ENTRY'!CK616="","",IF('DATA ENTRY'!CK616="","",IF(AND($DF$4='DATA ENTRY'!D616),'DATA ENTRY'!CK616,"")))</f>
        <v/>
      </c>
      <c r="DI617" s="3" t="str">
        <f>IF('DATA ENTRY'!CK616="","",IF('DATA ENTRY'!N616="","",IF(AND($DF$4='DATA ENTRY'!D616),'DATA ENTRY'!N616,"")))</f>
        <v/>
      </c>
      <c r="DJ617" s="107" t="str">
        <f>IF('DATA ENTRY'!CK616="","",IF('DATA ENTRY'!O616="","",IF(AND($DF$4='DATA ENTRY'!D616),'DATA ENTRY'!O616,"")))</f>
        <v/>
      </c>
      <c r="DK617" s="3" t="str">
        <f>IF('DATA ENTRY'!CK616="","",IF('DATA ENTRY'!P616="","",IF(AND($DF$4='DATA ENTRY'!D616),'DATA ENTRY'!P616,"")))</f>
        <v/>
      </c>
      <c r="DL617" s="107" t="str">
        <f>IF('DATA ENTRY'!CK616="","",IF('DATA ENTRY'!Q616="","",IF(AND($DF$4='DATA ENTRY'!D616),'DATA ENTRY'!Q616,"")))</f>
        <v/>
      </c>
      <c r="DM617" s="3" t="str">
        <f>IF('DATA ENTRY'!CK616="","",IF('DATA ENTRY'!R616="","",IF(AND($DF$4='DATA ENTRY'!D616),'DATA ENTRY'!R616,"")))</f>
        <v/>
      </c>
      <c r="DN617" s="107" t="str">
        <f>IF('DATA ENTRY'!CK616="","",IF('DATA ENTRY'!S616="","",IF(AND($DF$4='DATA ENTRY'!D616),'DATA ENTRY'!S616,"")))</f>
        <v/>
      </c>
      <c r="DO617" s="3" t="str">
        <f>IF('DATA ENTRY'!CK616="","",IF('DATA ENTRY'!E616="","",IF(AND($DF$4='DATA ENTRY'!D616),'DATA ENTRY'!E616,"")))</f>
        <v/>
      </c>
      <c r="DP617" s="3" t="str">
        <f>IF('DATA ENTRY'!CK616="","",IF('DATA ENTRY'!D616="","",IF(AND($DF$4='DATA ENTRY'!D616),'DATA ENTRY'!D616,"")))</f>
        <v/>
      </c>
      <c r="DQ617" s="3" t="str">
        <f>IF('DATA ENTRY'!CK616="","",IF('DATA ENTRY'!W616="","",IF(AND($DF$4='DATA ENTRY'!D616),'DATA ENTRY'!W616,"")))</f>
        <v/>
      </c>
      <c r="DR617" s="3" t="str">
        <f>IF('DATA ENTRY'!CK616="","",IF('DATA ENTRY'!X616="","",IF(AND($DF$4='DATA ENTRY'!D616),'DATA ENTRY'!X616,"")))</f>
        <v/>
      </c>
      <c r="DS617" s="108" t="str">
        <f t="shared" si="155"/>
        <v/>
      </c>
      <c r="DT617" s="108" t="str">
        <f>IF('DATA ENTRY'!CK616="","",IF('DATA ENTRY'!D616="","",IF(AND($DF$4='DATA ENTRY'!D616),'DATA ENTRY'!G616,"")))</f>
        <v/>
      </c>
      <c r="DY617">
        <f t="shared" si="156"/>
        <v>0</v>
      </c>
      <c r="EB617" t="str">
        <f t="shared" si="157"/>
        <v/>
      </c>
      <c r="EC617" t="str">
        <f t="shared" si="158"/>
        <v/>
      </c>
      <c r="ED617" s="224">
        <v>611</v>
      </c>
      <c r="EE617" s="3" t="str">
        <f>IF('DATA ENTRY'!CK616="","",IF('DATA ENTRY'!B616="","",IF(AND($EF$4='DATA ENTRY'!G616,$EH$4='DATA ENTRY'!F616),'DATA ENTRY'!B616,"")))</f>
        <v/>
      </c>
      <c r="EF617" s="3" t="str">
        <f>IF('DATA ENTRY'!CK616="","",IF('DATA ENTRY'!C616="","",IF(AND($EF$4='DATA ENTRY'!G616,$EH$4='DATA ENTRY'!F616),'DATA ENTRY'!C616,"")))</f>
        <v/>
      </c>
      <c r="EG617" s="4" t="str">
        <f>IF('DATA ENTRY'!CK616="","",IF('DATA ENTRY'!I616="","",IF(AND($EF$4='DATA ENTRY'!G616,$EH$4='DATA ENTRY'!F616),'DATA ENTRY'!I616,"")))</f>
        <v/>
      </c>
      <c r="EH617" s="4" t="str">
        <f>IF('DATA ENTRY'!CK616="","",IF('DATA ENTRY'!CK616="","",IF(AND($EF$4='DATA ENTRY'!G616,$EH$4='DATA ENTRY'!F616),'DATA ENTRY'!CK616,"")))</f>
        <v/>
      </c>
      <c r="EI617" s="3" t="str">
        <f>IF('DATA ENTRY'!CK616="","",IF('DATA ENTRY'!N616="","",IF(AND($EF$4='DATA ENTRY'!G616,$EH$4='DATA ENTRY'!F616),'DATA ENTRY'!N616,"")))</f>
        <v/>
      </c>
      <c r="EJ617" s="107" t="str">
        <f>IF('DATA ENTRY'!CK616="","",IF('DATA ENTRY'!O616="","",IF(AND($EF$4='DATA ENTRY'!G616,$EH$4='DATA ENTRY'!F616),'DATA ENTRY'!O616,"")))</f>
        <v/>
      </c>
      <c r="EK617" s="3" t="str">
        <f>IF('DATA ENTRY'!CK616="","",IF('DATA ENTRY'!P616="","",IF(AND($EF$4='DATA ENTRY'!G616,$EH$4='DATA ENTRY'!F616),'DATA ENTRY'!P616,"")))</f>
        <v/>
      </c>
      <c r="EL617" s="107" t="str">
        <f>IF('DATA ENTRY'!CK616="","",IF('DATA ENTRY'!Q616="","",IF(AND($EF$4='DATA ENTRY'!G616,$EH$4='DATA ENTRY'!F616),'DATA ENTRY'!Q616,"")))</f>
        <v/>
      </c>
      <c r="EM617" s="3" t="str">
        <f>IF('DATA ENTRY'!CK616="","",IF('DATA ENTRY'!R616="","",IF(AND($EF$4='DATA ENTRY'!G616,$EH$4='DATA ENTRY'!F616),'DATA ENTRY'!R616,"")))</f>
        <v/>
      </c>
      <c r="EN617" s="107" t="str">
        <f>IF('DATA ENTRY'!CK616="","",IF('DATA ENTRY'!S616="","",IF(AND($EF$4='DATA ENTRY'!G616,$EH$4='DATA ENTRY'!F616),'DATA ENTRY'!S616,"")))</f>
        <v/>
      </c>
      <c r="EO617" s="3" t="str">
        <f>IF('DATA ENTRY'!CK616="","",IF('DATA ENTRY'!E616="","",IF(AND($EF$4='DATA ENTRY'!G616,$EH$4='DATA ENTRY'!F616),'DATA ENTRY'!E616,"")))</f>
        <v/>
      </c>
      <c r="EP617" s="3" t="str">
        <f>IF('DATA ENTRY'!CK616="","",IF('DATA ENTRY'!D616="","",IF(AND($EF$4='DATA ENTRY'!G616,$EH$4='DATA ENTRY'!F616),'DATA ENTRY'!D616,"")))</f>
        <v/>
      </c>
      <c r="EQ617" s="3" t="str">
        <f>IF('DATA ENTRY'!CK616="","",IF('DATA ENTRY'!W616="","",IF(AND($EF$4='DATA ENTRY'!G616,$EH$4='DATA ENTRY'!F616),'DATA ENTRY'!W616,"")))</f>
        <v/>
      </c>
      <c r="ER617" s="3" t="str">
        <f>IF('DATA ENTRY'!CK616="","",IF('DATA ENTRY'!X616="","",IF(AND($EF$4='DATA ENTRY'!G616,$EH$4='DATA ENTRY'!F616),'DATA ENTRY'!X616,"")))</f>
        <v/>
      </c>
      <c r="ES617" s="108" t="str">
        <f t="shared" si="159"/>
        <v/>
      </c>
      <c r="ET617" s="108" t="str">
        <f>IF('DATA ENTRY'!CK616="","",IF('DATA ENTRY'!D616="","",IF(AND($EF$4='DATA ENTRY'!G616,$EH$4='DATA ENTRY'!F616),'DATA ENTRY'!G616,"")))</f>
        <v/>
      </c>
      <c r="EY617">
        <f t="shared" si="160"/>
        <v>0</v>
      </c>
    </row>
    <row r="618" spans="1:155">
      <c r="A618" t="str">
        <f>IF(S618=0,"",1+(MAX($A$7:A617)))</f>
        <v/>
      </c>
      <c r="B618" s="224">
        <v>612</v>
      </c>
      <c r="C618" s="3" t="str">
        <f>IF('DATA ENTRY'!CK617="","",IF('DATA ENTRY'!B617="","",IF($D$4="All Post",'DATA ENTRY'!B617,IF(AND($D$4='DATA ENTRY'!CK617),'DATA ENTRY'!B617,""))))</f>
        <v/>
      </c>
      <c r="D618" s="3" t="str">
        <f>IF('DATA ENTRY'!CK617="","",IF('DATA ENTRY'!C617="","",IF($D$4="All Post",'DATA ENTRY'!C617,IF(AND($D$4='DATA ENTRY'!CK617),'DATA ENTRY'!C617,""))))</f>
        <v/>
      </c>
      <c r="E618" s="4" t="str">
        <f>IF('DATA ENTRY'!CK617="","",IF('DATA ENTRY'!I617="","",IF($D$4="All Post",'DATA ENTRY'!I617,IF(AND($D$4='DATA ENTRY'!CK617),'DATA ENTRY'!I617,""))))</f>
        <v/>
      </c>
      <c r="F618" s="4" t="str">
        <f>IF('DATA ENTRY'!CK617="","",IF('DATA ENTRY'!CK617="","",IF($D$4="All Post",'DATA ENTRY'!CK617,IF(AND($D$4='DATA ENTRY'!CK617),'DATA ENTRY'!CK617,""))))</f>
        <v/>
      </c>
      <c r="G618" s="3" t="str">
        <f>IF('DATA ENTRY'!CK617="","",IF('DATA ENTRY'!N617="","",IF($D$4="All Post",'DATA ENTRY'!N617,IF(AND($D$4='DATA ENTRY'!CK617),'DATA ENTRY'!N617,""))))</f>
        <v/>
      </c>
      <c r="H618" s="107" t="str">
        <f>IF('DATA ENTRY'!CK617="","",IF('DATA ENTRY'!O617="","",IF($D$4="All Post",'DATA ENTRY'!O617,IF(AND($D$4='DATA ENTRY'!CK617),'DATA ENTRY'!O617,""))))</f>
        <v/>
      </c>
      <c r="I618" s="3" t="str">
        <f>IF('DATA ENTRY'!CK617="","",IF('DATA ENTRY'!P617="","",IF($D$4="All Post",'DATA ENTRY'!P617,IF(AND($D$4='DATA ENTRY'!CK617),'DATA ENTRY'!P617,""))))</f>
        <v/>
      </c>
      <c r="J618" s="107" t="str">
        <f>IF('DATA ENTRY'!CK617="","",IF('DATA ENTRY'!Q617="","",IF($D$4="All Post",'DATA ENTRY'!Q617,IF(AND($D$4='DATA ENTRY'!CK617),'DATA ENTRY'!Q617,""))))</f>
        <v/>
      </c>
      <c r="K618" s="3" t="str">
        <f>IF('DATA ENTRY'!CK617="","",IF('DATA ENTRY'!R617="","",IF($D$4="All Post",'DATA ENTRY'!R617,IF(AND($D$4='DATA ENTRY'!CK617),'DATA ENTRY'!R617,""))))</f>
        <v/>
      </c>
      <c r="L618" s="3" t="str">
        <f>IF('DATA ENTRY'!CK617="","",IF('DATA ENTRY'!S617="","",IF($D$4="All Post",'DATA ENTRY'!S617,IF(AND($D$4='DATA ENTRY'!CK617),'DATA ENTRY'!S617,""))))</f>
        <v/>
      </c>
      <c r="M618" s="3" t="str">
        <f>IF('DATA ENTRY'!CK617="","",IF('DATA ENTRY'!E617="","",IF($D$4="All Post",'DATA ENTRY'!E617,IF(AND($D$4='DATA ENTRY'!CK617),'DATA ENTRY'!E617,""))))</f>
        <v/>
      </c>
      <c r="N618" s="3" t="str">
        <f>IF('DATA ENTRY'!CK617="","",IF('DATA ENTRY'!W617="","",IF($D$4="All Post",'DATA ENTRY'!W617,IF(AND($D$4='DATA ENTRY'!CK617),'DATA ENTRY'!W617,""))))</f>
        <v/>
      </c>
      <c r="O618" s="3" t="str">
        <f>IF('DATA ENTRY'!CK617="","",IF('DATA ENTRY'!X617="","",IF($D$4="All Post",'DATA ENTRY'!X617,IF(AND($D$4='DATA ENTRY'!CK617),'DATA ENTRY'!X617,""))))</f>
        <v/>
      </c>
      <c r="P618" s="3" t="str">
        <f>IF('DATA ENTRY'!CK617="","",IF('DATA ENTRY'!G617="","",IF($D$4="All Post",'DATA ENTRY'!G617,IF(AND($D$4='DATA ENTRY'!CK617),'DATA ENTRY'!G617,""))))</f>
        <v/>
      </c>
      <c r="S618">
        <f t="shared" si="147"/>
        <v>0</v>
      </c>
      <c r="T618" t="str">
        <f t="shared" si="148"/>
        <v/>
      </c>
      <c r="BZ618" t="str">
        <f t="shared" si="149"/>
        <v/>
      </c>
      <c r="CA618" t="str">
        <f t="shared" si="150"/>
        <v/>
      </c>
      <c r="CB618" s="224">
        <v>612</v>
      </c>
      <c r="CC618" s="3" t="str">
        <f>IF('DATA ENTRY'!CK617="","",IF('DATA ENTRY'!B617="","",IF(AND($CD$4='DATA ENTRY'!CK617,$CG$4='DATA ENTRY'!D617),'DATA ENTRY'!B617,"")))</f>
        <v/>
      </c>
      <c r="CD618" s="3" t="str">
        <f>IF('DATA ENTRY'!CK617="","",IF('DATA ENTRY'!C617="","",IF(AND($CD$4='DATA ENTRY'!CK617,$CG$4='DATA ENTRY'!D617),'DATA ENTRY'!C617,"")))</f>
        <v/>
      </c>
      <c r="CE618" s="4" t="str">
        <f>IF('DATA ENTRY'!CK617="","",IF('DATA ENTRY'!I617="","",IF(AND($CD$4='DATA ENTRY'!CK617,$CG$4='DATA ENTRY'!D617),'DATA ENTRY'!I617,"")))</f>
        <v/>
      </c>
      <c r="CF618" s="4" t="str">
        <f>IF('DATA ENTRY'!CK617="","",IF('DATA ENTRY'!CK617="","",IF(AND($CD$4='DATA ENTRY'!CK617,$CG$4='DATA ENTRY'!D617),'DATA ENTRY'!CK617,"")))</f>
        <v/>
      </c>
      <c r="CG618" s="3" t="str">
        <f>IF('DATA ENTRY'!CK617="","",IF('DATA ENTRY'!N617="","",IF(AND($CD$4='DATA ENTRY'!CK617,$CG$4='DATA ENTRY'!D617),'DATA ENTRY'!N617,"")))</f>
        <v/>
      </c>
      <c r="CH618" s="107" t="str">
        <f>IF('DATA ENTRY'!CK617="","",IF('DATA ENTRY'!O617="","",IF(AND($CD$4='DATA ENTRY'!CK617,$CG$4='DATA ENTRY'!D617),'DATA ENTRY'!O617,"")))</f>
        <v/>
      </c>
      <c r="CI618" s="3" t="str">
        <f>IF('DATA ENTRY'!CK617="","",IF('DATA ENTRY'!P617="","",IF(AND($CD$4='DATA ENTRY'!CK617,$CG$4='DATA ENTRY'!D617),'DATA ENTRY'!P617,"")))</f>
        <v/>
      </c>
      <c r="CJ618" s="107" t="str">
        <f>IF('DATA ENTRY'!CK617="","",IF('DATA ENTRY'!Q617="","",IF(AND($CD$4='DATA ENTRY'!CK617,$CG$4='DATA ENTRY'!D617),'DATA ENTRY'!Q617,"")))</f>
        <v/>
      </c>
      <c r="CK618" s="3" t="str">
        <f>IF('DATA ENTRY'!CK617="","",IF('DATA ENTRY'!R617="","",IF(AND($CD$4='DATA ENTRY'!CK617,$CG$4='DATA ENTRY'!D617),'DATA ENTRY'!R617,"")))</f>
        <v/>
      </c>
      <c r="CL618" s="3" t="str">
        <f>IF('DATA ENTRY'!CK617="","",IF('DATA ENTRY'!S617="","",IF(AND($CD$4='DATA ENTRY'!CK617,$CG$4='DATA ENTRY'!D617),'DATA ENTRY'!S617,"")))</f>
        <v/>
      </c>
      <c r="CM618" s="3" t="str">
        <f>IF('DATA ENTRY'!CK617="","",IF('DATA ENTRY'!E617="","",IF(AND($CD$4='DATA ENTRY'!CK617,$CG$4='DATA ENTRY'!D617),'DATA ENTRY'!E617,"")))</f>
        <v/>
      </c>
      <c r="CN618" s="3" t="str">
        <f>IF('DATA ENTRY'!CK617="","",IF('DATA ENTRY'!W617="","",IF(AND($CD$4='DATA ENTRY'!CK617,$CG$4='DATA ENTRY'!D617),'DATA ENTRY'!W617,"")))</f>
        <v/>
      </c>
      <c r="CO618" s="3" t="str">
        <f>IF('DATA ENTRY'!CK617="","",IF('DATA ENTRY'!X617="","",IF(AND($CD$4='DATA ENTRY'!CK617,$CG$4='DATA ENTRY'!D617),'DATA ENTRY'!X617,"")))</f>
        <v/>
      </c>
      <c r="CP618" s="108" t="str">
        <f t="shared" si="151"/>
        <v/>
      </c>
      <c r="CQ618" s="108" t="str">
        <f>IF('DATA ENTRY'!CK617="","",IF('DATA ENTRY'!G617="","",IF(AND($CD$4='DATA ENTRY'!CK617,$CG$4='DATA ENTRY'!D617),'DATA ENTRY'!G617,"")))</f>
        <v/>
      </c>
      <c r="CR618" s="230" t="str">
        <f>IF('DATA ENTRY'!CK617="","",IF('DATA ENTRY'!D617="","",IF(AND($CD$4='DATA ENTRY'!CK617,$CG$4='DATA ENTRY'!D617),'DATA ENTRY'!D617,"")))</f>
        <v/>
      </c>
      <c r="CS618">
        <f t="shared" si="152"/>
        <v>0</v>
      </c>
      <c r="CT618">
        <f t="shared" si="153"/>
        <v>0</v>
      </c>
      <c r="CV618" s="139"/>
      <c r="CX618">
        <f t="shared" si="154"/>
        <v>0</v>
      </c>
      <c r="DB618" t="str">
        <f t="shared" si="161"/>
        <v/>
      </c>
      <c r="DC618" t="str">
        <f t="shared" si="162"/>
        <v/>
      </c>
      <c r="DD618" s="224">
        <v>612</v>
      </c>
      <c r="DE618" s="3" t="str">
        <f>IF('DATA ENTRY'!CK617="","",IF('DATA ENTRY'!B617="","",IF(AND($DF$4='DATA ENTRY'!D617),'DATA ENTRY'!B617,"")))</f>
        <v/>
      </c>
      <c r="DF618" s="3" t="str">
        <f>IF('DATA ENTRY'!CK617="","",IF('DATA ENTRY'!C617="","",IF(AND($DF$4='DATA ENTRY'!D617),'DATA ENTRY'!C617,"")))</f>
        <v/>
      </c>
      <c r="DG618" s="4" t="str">
        <f>IF('DATA ENTRY'!CK617="","",IF('DATA ENTRY'!I617="","",IF(AND($DF$4='DATA ENTRY'!D617),'DATA ENTRY'!I617,"")))</f>
        <v/>
      </c>
      <c r="DH618" s="4" t="str">
        <f>IF('DATA ENTRY'!CK617="","",IF('DATA ENTRY'!CK617="","",IF(AND($DF$4='DATA ENTRY'!D617),'DATA ENTRY'!CK617,"")))</f>
        <v/>
      </c>
      <c r="DI618" s="3" t="str">
        <f>IF('DATA ENTRY'!CK617="","",IF('DATA ENTRY'!N617="","",IF(AND($DF$4='DATA ENTRY'!D617),'DATA ENTRY'!N617,"")))</f>
        <v/>
      </c>
      <c r="DJ618" s="107" t="str">
        <f>IF('DATA ENTRY'!CK617="","",IF('DATA ENTRY'!O617="","",IF(AND($DF$4='DATA ENTRY'!D617),'DATA ENTRY'!O617,"")))</f>
        <v/>
      </c>
      <c r="DK618" s="3" t="str">
        <f>IF('DATA ENTRY'!CK617="","",IF('DATA ENTRY'!P617="","",IF(AND($DF$4='DATA ENTRY'!D617),'DATA ENTRY'!P617,"")))</f>
        <v/>
      </c>
      <c r="DL618" s="107" t="str">
        <f>IF('DATA ENTRY'!CK617="","",IF('DATA ENTRY'!Q617="","",IF(AND($DF$4='DATA ENTRY'!D617),'DATA ENTRY'!Q617,"")))</f>
        <v/>
      </c>
      <c r="DM618" s="3" t="str">
        <f>IF('DATA ENTRY'!CK617="","",IF('DATA ENTRY'!R617="","",IF(AND($DF$4='DATA ENTRY'!D617),'DATA ENTRY'!R617,"")))</f>
        <v/>
      </c>
      <c r="DN618" s="107" t="str">
        <f>IF('DATA ENTRY'!CK617="","",IF('DATA ENTRY'!S617="","",IF(AND($DF$4='DATA ENTRY'!D617),'DATA ENTRY'!S617,"")))</f>
        <v/>
      </c>
      <c r="DO618" s="3" t="str">
        <f>IF('DATA ENTRY'!CK617="","",IF('DATA ENTRY'!E617="","",IF(AND($DF$4='DATA ENTRY'!D617),'DATA ENTRY'!E617,"")))</f>
        <v/>
      </c>
      <c r="DP618" s="3" t="str">
        <f>IF('DATA ENTRY'!CK617="","",IF('DATA ENTRY'!D617="","",IF(AND($DF$4='DATA ENTRY'!D617),'DATA ENTRY'!D617,"")))</f>
        <v/>
      </c>
      <c r="DQ618" s="3" t="str">
        <f>IF('DATA ENTRY'!CK617="","",IF('DATA ENTRY'!W617="","",IF(AND($DF$4='DATA ENTRY'!D617),'DATA ENTRY'!W617,"")))</f>
        <v/>
      </c>
      <c r="DR618" s="3" t="str">
        <f>IF('DATA ENTRY'!CK617="","",IF('DATA ENTRY'!X617="","",IF(AND($DF$4='DATA ENTRY'!D617),'DATA ENTRY'!X617,"")))</f>
        <v/>
      </c>
      <c r="DS618" s="108" t="str">
        <f t="shared" si="155"/>
        <v/>
      </c>
      <c r="DT618" s="108" t="str">
        <f>IF('DATA ENTRY'!CK617="","",IF('DATA ENTRY'!D617="","",IF(AND($DF$4='DATA ENTRY'!D617),'DATA ENTRY'!G617,"")))</f>
        <v/>
      </c>
      <c r="DY618">
        <f t="shared" si="156"/>
        <v>0</v>
      </c>
      <c r="EB618" t="str">
        <f t="shared" si="157"/>
        <v/>
      </c>
      <c r="EC618" t="str">
        <f t="shared" si="158"/>
        <v/>
      </c>
      <c r="ED618" s="224">
        <v>612</v>
      </c>
      <c r="EE618" s="3" t="str">
        <f>IF('DATA ENTRY'!CK617="","",IF('DATA ENTRY'!B617="","",IF(AND($EF$4='DATA ENTRY'!G617,$EH$4='DATA ENTRY'!F617),'DATA ENTRY'!B617,"")))</f>
        <v/>
      </c>
      <c r="EF618" s="3" t="str">
        <f>IF('DATA ENTRY'!CK617="","",IF('DATA ENTRY'!C617="","",IF(AND($EF$4='DATA ENTRY'!G617,$EH$4='DATA ENTRY'!F617),'DATA ENTRY'!C617,"")))</f>
        <v/>
      </c>
      <c r="EG618" s="4" t="str">
        <f>IF('DATA ENTRY'!CK617="","",IF('DATA ENTRY'!I617="","",IF(AND($EF$4='DATA ENTRY'!G617,$EH$4='DATA ENTRY'!F617),'DATA ENTRY'!I617,"")))</f>
        <v/>
      </c>
      <c r="EH618" s="4" t="str">
        <f>IF('DATA ENTRY'!CK617="","",IF('DATA ENTRY'!CK617="","",IF(AND($EF$4='DATA ENTRY'!G617,$EH$4='DATA ENTRY'!F617),'DATA ENTRY'!CK617,"")))</f>
        <v/>
      </c>
      <c r="EI618" s="3" t="str">
        <f>IF('DATA ENTRY'!CK617="","",IF('DATA ENTRY'!N617="","",IF(AND($EF$4='DATA ENTRY'!G617,$EH$4='DATA ENTRY'!F617),'DATA ENTRY'!N617,"")))</f>
        <v/>
      </c>
      <c r="EJ618" s="107" t="str">
        <f>IF('DATA ENTRY'!CK617="","",IF('DATA ENTRY'!O617="","",IF(AND($EF$4='DATA ENTRY'!G617,$EH$4='DATA ENTRY'!F617),'DATA ENTRY'!O617,"")))</f>
        <v/>
      </c>
      <c r="EK618" s="3" t="str">
        <f>IF('DATA ENTRY'!CK617="","",IF('DATA ENTRY'!P617="","",IF(AND($EF$4='DATA ENTRY'!G617,$EH$4='DATA ENTRY'!F617),'DATA ENTRY'!P617,"")))</f>
        <v/>
      </c>
      <c r="EL618" s="107" t="str">
        <f>IF('DATA ENTRY'!CK617="","",IF('DATA ENTRY'!Q617="","",IF(AND($EF$4='DATA ENTRY'!G617,$EH$4='DATA ENTRY'!F617),'DATA ENTRY'!Q617,"")))</f>
        <v/>
      </c>
      <c r="EM618" s="3" t="str">
        <f>IF('DATA ENTRY'!CK617="","",IF('DATA ENTRY'!R617="","",IF(AND($EF$4='DATA ENTRY'!G617,$EH$4='DATA ENTRY'!F617),'DATA ENTRY'!R617,"")))</f>
        <v/>
      </c>
      <c r="EN618" s="107" t="str">
        <f>IF('DATA ENTRY'!CK617="","",IF('DATA ENTRY'!S617="","",IF(AND($EF$4='DATA ENTRY'!G617,$EH$4='DATA ENTRY'!F617),'DATA ENTRY'!S617,"")))</f>
        <v/>
      </c>
      <c r="EO618" s="3" t="str">
        <f>IF('DATA ENTRY'!CK617="","",IF('DATA ENTRY'!E617="","",IF(AND($EF$4='DATA ENTRY'!G617,$EH$4='DATA ENTRY'!F617),'DATA ENTRY'!E617,"")))</f>
        <v/>
      </c>
      <c r="EP618" s="3" t="str">
        <f>IF('DATA ENTRY'!CK617="","",IF('DATA ENTRY'!D617="","",IF(AND($EF$4='DATA ENTRY'!G617,$EH$4='DATA ENTRY'!F617),'DATA ENTRY'!D617,"")))</f>
        <v/>
      </c>
      <c r="EQ618" s="3" t="str">
        <f>IF('DATA ENTRY'!CK617="","",IF('DATA ENTRY'!W617="","",IF(AND($EF$4='DATA ENTRY'!G617,$EH$4='DATA ENTRY'!F617),'DATA ENTRY'!W617,"")))</f>
        <v/>
      </c>
      <c r="ER618" s="3" t="str">
        <f>IF('DATA ENTRY'!CK617="","",IF('DATA ENTRY'!X617="","",IF(AND($EF$4='DATA ENTRY'!G617,$EH$4='DATA ENTRY'!F617),'DATA ENTRY'!X617,"")))</f>
        <v/>
      </c>
      <c r="ES618" s="108" t="str">
        <f t="shared" si="159"/>
        <v/>
      </c>
      <c r="ET618" s="108" t="str">
        <f>IF('DATA ENTRY'!CK617="","",IF('DATA ENTRY'!D617="","",IF(AND($EF$4='DATA ENTRY'!G617,$EH$4='DATA ENTRY'!F617),'DATA ENTRY'!G617,"")))</f>
        <v/>
      </c>
      <c r="EY618">
        <f t="shared" si="160"/>
        <v>0</v>
      </c>
    </row>
    <row r="619" spans="1:155">
      <c r="A619" t="str">
        <f>IF(S619=0,"",1+(MAX($A$7:A618)))</f>
        <v/>
      </c>
      <c r="B619" s="224">
        <v>613</v>
      </c>
      <c r="C619" s="3" t="str">
        <f>IF('DATA ENTRY'!CK618="","",IF('DATA ENTRY'!B618="","",IF($D$4="All Post",'DATA ENTRY'!B618,IF(AND($D$4='DATA ENTRY'!CK618),'DATA ENTRY'!B618,""))))</f>
        <v/>
      </c>
      <c r="D619" s="3" t="str">
        <f>IF('DATA ENTRY'!CK618="","",IF('DATA ENTRY'!C618="","",IF($D$4="All Post",'DATA ENTRY'!C618,IF(AND($D$4='DATA ENTRY'!CK618),'DATA ENTRY'!C618,""))))</f>
        <v/>
      </c>
      <c r="E619" s="4" t="str">
        <f>IF('DATA ENTRY'!CK618="","",IF('DATA ENTRY'!I618="","",IF($D$4="All Post",'DATA ENTRY'!I618,IF(AND($D$4='DATA ENTRY'!CK618),'DATA ENTRY'!I618,""))))</f>
        <v/>
      </c>
      <c r="F619" s="4" t="str">
        <f>IF('DATA ENTRY'!CK618="","",IF('DATA ENTRY'!CK618="","",IF($D$4="All Post",'DATA ENTRY'!CK618,IF(AND($D$4='DATA ENTRY'!CK618),'DATA ENTRY'!CK618,""))))</f>
        <v/>
      </c>
      <c r="G619" s="3" t="str">
        <f>IF('DATA ENTRY'!CK618="","",IF('DATA ENTRY'!N618="","",IF($D$4="All Post",'DATA ENTRY'!N618,IF(AND($D$4='DATA ENTRY'!CK618),'DATA ENTRY'!N618,""))))</f>
        <v/>
      </c>
      <c r="H619" s="107" t="str">
        <f>IF('DATA ENTRY'!CK618="","",IF('DATA ENTRY'!O618="","",IF($D$4="All Post",'DATA ENTRY'!O618,IF(AND($D$4='DATA ENTRY'!CK618),'DATA ENTRY'!O618,""))))</f>
        <v/>
      </c>
      <c r="I619" s="3" t="str">
        <f>IF('DATA ENTRY'!CK618="","",IF('DATA ENTRY'!P618="","",IF($D$4="All Post",'DATA ENTRY'!P618,IF(AND($D$4='DATA ENTRY'!CK618),'DATA ENTRY'!P618,""))))</f>
        <v/>
      </c>
      <c r="J619" s="107" t="str">
        <f>IF('DATA ENTRY'!CK618="","",IF('DATA ENTRY'!Q618="","",IF($D$4="All Post",'DATA ENTRY'!Q618,IF(AND($D$4='DATA ENTRY'!CK618),'DATA ENTRY'!Q618,""))))</f>
        <v/>
      </c>
      <c r="K619" s="3" t="str">
        <f>IF('DATA ENTRY'!CK618="","",IF('DATA ENTRY'!R618="","",IF($D$4="All Post",'DATA ENTRY'!R618,IF(AND($D$4='DATA ENTRY'!CK618),'DATA ENTRY'!R618,""))))</f>
        <v/>
      </c>
      <c r="L619" s="3" t="str">
        <f>IF('DATA ENTRY'!CK618="","",IF('DATA ENTRY'!S618="","",IF($D$4="All Post",'DATA ENTRY'!S618,IF(AND($D$4='DATA ENTRY'!CK618),'DATA ENTRY'!S618,""))))</f>
        <v/>
      </c>
      <c r="M619" s="3" t="str">
        <f>IF('DATA ENTRY'!CK618="","",IF('DATA ENTRY'!E618="","",IF($D$4="All Post",'DATA ENTRY'!E618,IF(AND($D$4='DATA ENTRY'!CK618),'DATA ENTRY'!E618,""))))</f>
        <v/>
      </c>
      <c r="N619" s="3" t="str">
        <f>IF('DATA ENTRY'!CK618="","",IF('DATA ENTRY'!W618="","",IF($D$4="All Post",'DATA ENTRY'!W618,IF(AND($D$4='DATA ENTRY'!CK618),'DATA ENTRY'!W618,""))))</f>
        <v/>
      </c>
      <c r="O619" s="3" t="str">
        <f>IF('DATA ENTRY'!CK618="","",IF('DATA ENTRY'!X618="","",IF($D$4="All Post",'DATA ENTRY'!X618,IF(AND($D$4='DATA ENTRY'!CK618),'DATA ENTRY'!X618,""))))</f>
        <v/>
      </c>
      <c r="P619" s="3" t="str">
        <f>IF('DATA ENTRY'!CK618="","",IF('DATA ENTRY'!G618="","",IF($D$4="All Post",'DATA ENTRY'!G618,IF(AND($D$4='DATA ENTRY'!CK618),'DATA ENTRY'!G618,""))))</f>
        <v/>
      </c>
      <c r="S619">
        <f t="shared" si="147"/>
        <v>0</v>
      </c>
      <c r="T619" t="str">
        <f t="shared" si="148"/>
        <v/>
      </c>
      <c r="BZ619" t="str">
        <f t="shared" si="149"/>
        <v/>
      </c>
      <c r="CA619" t="str">
        <f t="shared" si="150"/>
        <v/>
      </c>
      <c r="CB619" s="224">
        <v>613</v>
      </c>
      <c r="CC619" s="3" t="str">
        <f>IF('DATA ENTRY'!CK618="","",IF('DATA ENTRY'!B618="","",IF(AND($CD$4='DATA ENTRY'!CK618,$CG$4='DATA ENTRY'!D618),'DATA ENTRY'!B618,"")))</f>
        <v/>
      </c>
      <c r="CD619" s="3" t="str">
        <f>IF('DATA ENTRY'!CK618="","",IF('DATA ENTRY'!C618="","",IF(AND($CD$4='DATA ENTRY'!CK618,$CG$4='DATA ENTRY'!D618),'DATA ENTRY'!C618,"")))</f>
        <v/>
      </c>
      <c r="CE619" s="4" t="str">
        <f>IF('DATA ENTRY'!CK618="","",IF('DATA ENTRY'!I618="","",IF(AND($CD$4='DATA ENTRY'!CK618,$CG$4='DATA ENTRY'!D618),'DATA ENTRY'!I618,"")))</f>
        <v/>
      </c>
      <c r="CF619" s="4" t="str">
        <f>IF('DATA ENTRY'!CK618="","",IF('DATA ENTRY'!CK618="","",IF(AND($CD$4='DATA ENTRY'!CK618,$CG$4='DATA ENTRY'!D618),'DATA ENTRY'!CK618,"")))</f>
        <v/>
      </c>
      <c r="CG619" s="3" t="str">
        <f>IF('DATA ENTRY'!CK618="","",IF('DATA ENTRY'!N618="","",IF(AND($CD$4='DATA ENTRY'!CK618,$CG$4='DATA ENTRY'!D618),'DATA ENTRY'!N618,"")))</f>
        <v/>
      </c>
      <c r="CH619" s="107" t="str">
        <f>IF('DATA ENTRY'!CK618="","",IF('DATA ENTRY'!O618="","",IF(AND($CD$4='DATA ENTRY'!CK618,$CG$4='DATA ENTRY'!D618),'DATA ENTRY'!O618,"")))</f>
        <v/>
      </c>
      <c r="CI619" s="3" t="str">
        <f>IF('DATA ENTRY'!CK618="","",IF('DATA ENTRY'!P618="","",IF(AND($CD$4='DATA ENTRY'!CK618,$CG$4='DATA ENTRY'!D618),'DATA ENTRY'!P618,"")))</f>
        <v/>
      </c>
      <c r="CJ619" s="107" t="str">
        <f>IF('DATA ENTRY'!CK618="","",IF('DATA ENTRY'!Q618="","",IF(AND($CD$4='DATA ENTRY'!CK618,$CG$4='DATA ENTRY'!D618),'DATA ENTRY'!Q618,"")))</f>
        <v/>
      </c>
      <c r="CK619" s="3" t="str">
        <f>IF('DATA ENTRY'!CK618="","",IF('DATA ENTRY'!R618="","",IF(AND($CD$4='DATA ENTRY'!CK618,$CG$4='DATA ENTRY'!D618),'DATA ENTRY'!R618,"")))</f>
        <v/>
      </c>
      <c r="CL619" s="3" t="str">
        <f>IF('DATA ENTRY'!CK618="","",IF('DATA ENTRY'!S618="","",IF(AND($CD$4='DATA ENTRY'!CK618,$CG$4='DATA ENTRY'!D618),'DATA ENTRY'!S618,"")))</f>
        <v/>
      </c>
      <c r="CM619" s="3" t="str">
        <f>IF('DATA ENTRY'!CK618="","",IF('DATA ENTRY'!E618="","",IF(AND($CD$4='DATA ENTRY'!CK618,$CG$4='DATA ENTRY'!D618),'DATA ENTRY'!E618,"")))</f>
        <v/>
      </c>
      <c r="CN619" s="3" t="str">
        <f>IF('DATA ENTRY'!CK618="","",IF('DATA ENTRY'!W618="","",IF(AND($CD$4='DATA ENTRY'!CK618,$CG$4='DATA ENTRY'!D618),'DATA ENTRY'!W618,"")))</f>
        <v/>
      </c>
      <c r="CO619" s="3" t="str">
        <f>IF('DATA ENTRY'!CK618="","",IF('DATA ENTRY'!X618="","",IF(AND($CD$4='DATA ENTRY'!CK618,$CG$4='DATA ENTRY'!D618),'DATA ENTRY'!X618,"")))</f>
        <v/>
      </c>
      <c r="CP619" s="108" t="str">
        <f t="shared" si="151"/>
        <v/>
      </c>
      <c r="CQ619" s="108" t="str">
        <f>IF('DATA ENTRY'!CK618="","",IF('DATA ENTRY'!G618="","",IF(AND($CD$4='DATA ENTRY'!CK618,$CG$4='DATA ENTRY'!D618),'DATA ENTRY'!G618,"")))</f>
        <v/>
      </c>
      <c r="CR619" s="230" t="str">
        <f>IF('DATA ENTRY'!CK618="","",IF('DATA ENTRY'!D618="","",IF(AND($CD$4='DATA ENTRY'!CK618,$CG$4='DATA ENTRY'!D618),'DATA ENTRY'!D618,"")))</f>
        <v/>
      </c>
      <c r="CS619">
        <f t="shared" si="152"/>
        <v>0</v>
      </c>
      <c r="CT619">
        <f t="shared" si="153"/>
        <v>0</v>
      </c>
      <c r="CV619" s="139"/>
      <c r="CX619">
        <f t="shared" si="154"/>
        <v>0</v>
      </c>
      <c r="DB619" t="str">
        <f t="shared" si="161"/>
        <v/>
      </c>
      <c r="DC619" t="str">
        <f t="shared" si="162"/>
        <v/>
      </c>
      <c r="DD619" s="224">
        <v>613</v>
      </c>
      <c r="DE619" s="3" t="str">
        <f>IF('DATA ENTRY'!CK618="","",IF('DATA ENTRY'!B618="","",IF(AND($DF$4='DATA ENTRY'!D618),'DATA ENTRY'!B618,"")))</f>
        <v/>
      </c>
      <c r="DF619" s="3" t="str">
        <f>IF('DATA ENTRY'!CK618="","",IF('DATA ENTRY'!C618="","",IF(AND($DF$4='DATA ENTRY'!D618),'DATA ENTRY'!C618,"")))</f>
        <v/>
      </c>
      <c r="DG619" s="4" t="str">
        <f>IF('DATA ENTRY'!CK618="","",IF('DATA ENTRY'!I618="","",IF(AND($DF$4='DATA ENTRY'!D618),'DATA ENTRY'!I618,"")))</f>
        <v/>
      </c>
      <c r="DH619" s="4" t="str">
        <f>IF('DATA ENTRY'!CK618="","",IF('DATA ENTRY'!CK618="","",IF(AND($DF$4='DATA ENTRY'!D618),'DATA ENTRY'!CK618,"")))</f>
        <v/>
      </c>
      <c r="DI619" s="3" t="str">
        <f>IF('DATA ENTRY'!CK618="","",IF('DATA ENTRY'!N618="","",IF(AND($DF$4='DATA ENTRY'!D618),'DATA ENTRY'!N618,"")))</f>
        <v/>
      </c>
      <c r="DJ619" s="107" t="str">
        <f>IF('DATA ENTRY'!CK618="","",IF('DATA ENTRY'!O618="","",IF(AND($DF$4='DATA ENTRY'!D618),'DATA ENTRY'!O618,"")))</f>
        <v/>
      </c>
      <c r="DK619" s="3" t="str">
        <f>IF('DATA ENTRY'!CK618="","",IF('DATA ENTRY'!P618="","",IF(AND($DF$4='DATA ENTRY'!D618),'DATA ENTRY'!P618,"")))</f>
        <v/>
      </c>
      <c r="DL619" s="107" t="str">
        <f>IF('DATA ENTRY'!CK618="","",IF('DATA ENTRY'!Q618="","",IF(AND($DF$4='DATA ENTRY'!D618),'DATA ENTRY'!Q618,"")))</f>
        <v/>
      </c>
      <c r="DM619" s="3" t="str">
        <f>IF('DATA ENTRY'!CK618="","",IF('DATA ENTRY'!R618="","",IF(AND($DF$4='DATA ENTRY'!D618),'DATA ENTRY'!R618,"")))</f>
        <v/>
      </c>
      <c r="DN619" s="107" t="str">
        <f>IF('DATA ENTRY'!CK618="","",IF('DATA ENTRY'!S618="","",IF(AND($DF$4='DATA ENTRY'!D618),'DATA ENTRY'!S618,"")))</f>
        <v/>
      </c>
      <c r="DO619" s="3" t="str">
        <f>IF('DATA ENTRY'!CK618="","",IF('DATA ENTRY'!E618="","",IF(AND($DF$4='DATA ENTRY'!D618),'DATA ENTRY'!E618,"")))</f>
        <v/>
      </c>
      <c r="DP619" s="3" t="str">
        <f>IF('DATA ENTRY'!CK618="","",IF('DATA ENTRY'!D618="","",IF(AND($DF$4='DATA ENTRY'!D618),'DATA ENTRY'!D618,"")))</f>
        <v/>
      </c>
      <c r="DQ619" s="3" t="str">
        <f>IF('DATA ENTRY'!CK618="","",IF('DATA ENTRY'!W618="","",IF(AND($DF$4='DATA ENTRY'!D618),'DATA ENTRY'!W618,"")))</f>
        <v/>
      </c>
      <c r="DR619" s="3" t="str">
        <f>IF('DATA ENTRY'!CK618="","",IF('DATA ENTRY'!X618="","",IF(AND($DF$4='DATA ENTRY'!D618),'DATA ENTRY'!X618,"")))</f>
        <v/>
      </c>
      <c r="DS619" s="108" t="str">
        <f t="shared" si="155"/>
        <v/>
      </c>
      <c r="DT619" s="108" t="str">
        <f>IF('DATA ENTRY'!CK618="","",IF('DATA ENTRY'!D618="","",IF(AND($DF$4='DATA ENTRY'!D618),'DATA ENTRY'!G618,"")))</f>
        <v/>
      </c>
      <c r="DY619">
        <f t="shared" si="156"/>
        <v>0</v>
      </c>
      <c r="EB619" t="str">
        <f t="shared" si="157"/>
        <v/>
      </c>
      <c r="EC619" t="str">
        <f t="shared" si="158"/>
        <v/>
      </c>
      <c r="ED619" s="224">
        <v>613</v>
      </c>
      <c r="EE619" s="3" t="str">
        <f>IF('DATA ENTRY'!CK618="","",IF('DATA ENTRY'!B618="","",IF(AND($EF$4='DATA ENTRY'!G618,$EH$4='DATA ENTRY'!F618),'DATA ENTRY'!B618,"")))</f>
        <v/>
      </c>
      <c r="EF619" s="3" t="str">
        <f>IF('DATA ENTRY'!CK618="","",IF('DATA ENTRY'!C618="","",IF(AND($EF$4='DATA ENTRY'!G618,$EH$4='DATA ENTRY'!F618),'DATA ENTRY'!C618,"")))</f>
        <v/>
      </c>
      <c r="EG619" s="4" t="str">
        <f>IF('DATA ENTRY'!CK618="","",IF('DATA ENTRY'!I618="","",IF(AND($EF$4='DATA ENTRY'!G618,$EH$4='DATA ENTRY'!F618),'DATA ENTRY'!I618,"")))</f>
        <v/>
      </c>
      <c r="EH619" s="4" t="str">
        <f>IF('DATA ENTRY'!CK618="","",IF('DATA ENTRY'!CK618="","",IF(AND($EF$4='DATA ENTRY'!G618,$EH$4='DATA ENTRY'!F618),'DATA ENTRY'!CK618,"")))</f>
        <v/>
      </c>
      <c r="EI619" s="3" t="str">
        <f>IF('DATA ENTRY'!CK618="","",IF('DATA ENTRY'!N618="","",IF(AND($EF$4='DATA ENTRY'!G618,$EH$4='DATA ENTRY'!F618),'DATA ENTRY'!N618,"")))</f>
        <v/>
      </c>
      <c r="EJ619" s="107" t="str">
        <f>IF('DATA ENTRY'!CK618="","",IF('DATA ENTRY'!O618="","",IF(AND($EF$4='DATA ENTRY'!G618,$EH$4='DATA ENTRY'!F618),'DATA ENTRY'!O618,"")))</f>
        <v/>
      </c>
      <c r="EK619" s="3" t="str">
        <f>IF('DATA ENTRY'!CK618="","",IF('DATA ENTRY'!P618="","",IF(AND($EF$4='DATA ENTRY'!G618,$EH$4='DATA ENTRY'!F618),'DATA ENTRY'!P618,"")))</f>
        <v/>
      </c>
      <c r="EL619" s="107" t="str">
        <f>IF('DATA ENTRY'!CK618="","",IF('DATA ENTRY'!Q618="","",IF(AND($EF$4='DATA ENTRY'!G618,$EH$4='DATA ENTRY'!F618),'DATA ENTRY'!Q618,"")))</f>
        <v/>
      </c>
      <c r="EM619" s="3" t="str">
        <f>IF('DATA ENTRY'!CK618="","",IF('DATA ENTRY'!R618="","",IF(AND($EF$4='DATA ENTRY'!G618,$EH$4='DATA ENTRY'!F618),'DATA ENTRY'!R618,"")))</f>
        <v/>
      </c>
      <c r="EN619" s="107" t="str">
        <f>IF('DATA ENTRY'!CK618="","",IF('DATA ENTRY'!S618="","",IF(AND($EF$4='DATA ENTRY'!G618,$EH$4='DATA ENTRY'!F618),'DATA ENTRY'!S618,"")))</f>
        <v/>
      </c>
      <c r="EO619" s="3" t="str">
        <f>IF('DATA ENTRY'!CK618="","",IF('DATA ENTRY'!E618="","",IF(AND($EF$4='DATA ENTRY'!G618,$EH$4='DATA ENTRY'!F618),'DATA ENTRY'!E618,"")))</f>
        <v/>
      </c>
      <c r="EP619" s="3" t="str">
        <f>IF('DATA ENTRY'!CK618="","",IF('DATA ENTRY'!D618="","",IF(AND($EF$4='DATA ENTRY'!G618,$EH$4='DATA ENTRY'!F618),'DATA ENTRY'!D618,"")))</f>
        <v/>
      </c>
      <c r="EQ619" s="3" t="str">
        <f>IF('DATA ENTRY'!CK618="","",IF('DATA ENTRY'!W618="","",IF(AND($EF$4='DATA ENTRY'!G618,$EH$4='DATA ENTRY'!F618),'DATA ENTRY'!W618,"")))</f>
        <v/>
      </c>
      <c r="ER619" s="3" t="str">
        <f>IF('DATA ENTRY'!CK618="","",IF('DATA ENTRY'!X618="","",IF(AND($EF$4='DATA ENTRY'!G618,$EH$4='DATA ENTRY'!F618),'DATA ENTRY'!X618,"")))</f>
        <v/>
      </c>
      <c r="ES619" s="108" t="str">
        <f t="shared" si="159"/>
        <v/>
      </c>
      <c r="ET619" s="108" t="str">
        <f>IF('DATA ENTRY'!CK618="","",IF('DATA ENTRY'!D618="","",IF(AND($EF$4='DATA ENTRY'!G618,$EH$4='DATA ENTRY'!F618),'DATA ENTRY'!G618,"")))</f>
        <v/>
      </c>
      <c r="EY619">
        <f t="shared" si="160"/>
        <v>0</v>
      </c>
    </row>
    <row r="620" spans="1:155">
      <c r="A620" t="str">
        <f>IF(S620=0,"",1+(MAX($A$7:A619)))</f>
        <v/>
      </c>
      <c r="B620" s="224">
        <v>614</v>
      </c>
      <c r="C620" s="3" t="str">
        <f>IF('DATA ENTRY'!CK619="","",IF('DATA ENTRY'!B619="","",IF($D$4="All Post",'DATA ENTRY'!B619,IF(AND($D$4='DATA ENTRY'!CK619),'DATA ENTRY'!B619,""))))</f>
        <v/>
      </c>
      <c r="D620" s="3" t="str">
        <f>IF('DATA ENTRY'!CK619="","",IF('DATA ENTRY'!C619="","",IF($D$4="All Post",'DATA ENTRY'!C619,IF(AND($D$4='DATA ENTRY'!CK619),'DATA ENTRY'!C619,""))))</f>
        <v/>
      </c>
      <c r="E620" s="4" t="str">
        <f>IF('DATA ENTRY'!CK619="","",IF('DATA ENTRY'!I619="","",IF($D$4="All Post",'DATA ENTRY'!I619,IF(AND($D$4='DATA ENTRY'!CK619),'DATA ENTRY'!I619,""))))</f>
        <v/>
      </c>
      <c r="F620" s="4" t="str">
        <f>IF('DATA ENTRY'!CK619="","",IF('DATA ENTRY'!CK619="","",IF($D$4="All Post",'DATA ENTRY'!CK619,IF(AND($D$4='DATA ENTRY'!CK619),'DATA ENTRY'!CK619,""))))</f>
        <v/>
      </c>
      <c r="G620" s="3" t="str">
        <f>IF('DATA ENTRY'!CK619="","",IF('DATA ENTRY'!N619="","",IF($D$4="All Post",'DATA ENTRY'!N619,IF(AND($D$4='DATA ENTRY'!CK619),'DATA ENTRY'!N619,""))))</f>
        <v/>
      </c>
      <c r="H620" s="107" t="str">
        <f>IF('DATA ENTRY'!CK619="","",IF('DATA ENTRY'!O619="","",IF($D$4="All Post",'DATA ENTRY'!O619,IF(AND($D$4='DATA ENTRY'!CK619),'DATA ENTRY'!O619,""))))</f>
        <v/>
      </c>
      <c r="I620" s="3" t="str">
        <f>IF('DATA ENTRY'!CK619="","",IF('DATA ENTRY'!P619="","",IF($D$4="All Post",'DATA ENTRY'!P619,IF(AND($D$4='DATA ENTRY'!CK619),'DATA ENTRY'!P619,""))))</f>
        <v/>
      </c>
      <c r="J620" s="107" t="str">
        <f>IF('DATA ENTRY'!CK619="","",IF('DATA ENTRY'!Q619="","",IF($D$4="All Post",'DATA ENTRY'!Q619,IF(AND($D$4='DATA ENTRY'!CK619),'DATA ENTRY'!Q619,""))))</f>
        <v/>
      </c>
      <c r="K620" s="3" t="str">
        <f>IF('DATA ENTRY'!CK619="","",IF('DATA ENTRY'!R619="","",IF($D$4="All Post",'DATA ENTRY'!R619,IF(AND($D$4='DATA ENTRY'!CK619),'DATA ENTRY'!R619,""))))</f>
        <v/>
      </c>
      <c r="L620" s="3" t="str">
        <f>IF('DATA ENTRY'!CK619="","",IF('DATA ENTRY'!S619="","",IF($D$4="All Post",'DATA ENTRY'!S619,IF(AND($D$4='DATA ENTRY'!CK619),'DATA ENTRY'!S619,""))))</f>
        <v/>
      </c>
      <c r="M620" s="3" t="str">
        <f>IF('DATA ENTRY'!CK619="","",IF('DATA ENTRY'!E619="","",IF($D$4="All Post",'DATA ENTRY'!E619,IF(AND($D$4='DATA ENTRY'!CK619),'DATA ENTRY'!E619,""))))</f>
        <v/>
      </c>
      <c r="N620" s="3" t="str">
        <f>IF('DATA ENTRY'!CK619="","",IF('DATA ENTRY'!W619="","",IF($D$4="All Post",'DATA ENTRY'!W619,IF(AND($D$4='DATA ENTRY'!CK619),'DATA ENTRY'!W619,""))))</f>
        <v/>
      </c>
      <c r="O620" s="3" t="str">
        <f>IF('DATA ENTRY'!CK619="","",IF('DATA ENTRY'!X619="","",IF($D$4="All Post",'DATA ENTRY'!X619,IF(AND($D$4='DATA ENTRY'!CK619),'DATA ENTRY'!X619,""))))</f>
        <v/>
      </c>
      <c r="P620" s="3" t="str">
        <f>IF('DATA ENTRY'!CK619="","",IF('DATA ENTRY'!G619="","",IF($D$4="All Post",'DATA ENTRY'!G619,IF(AND($D$4='DATA ENTRY'!CK619),'DATA ENTRY'!G619,""))))</f>
        <v/>
      </c>
      <c r="S620">
        <f t="shared" si="147"/>
        <v>0</v>
      </c>
      <c r="T620" t="str">
        <f t="shared" si="148"/>
        <v/>
      </c>
      <c r="BZ620" t="str">
        <f t="shared" si="149"/>
        <v/>
      </c>
      <c r="CA620" t="str">
        <f t="shared" si="150"/>
        <v/>
      </c>
      <c r="CB620" s="224">
        <v>614</v>
      </c>
      <c r="CC620" s="3" t="str">
        <f>IF('DATA ENTRY'!CK619="","",IF('DATA ENTRY'!B619="","",IF(AND($CD$4='DATA ENTRY'!CK619,$CG$4='DATA ENTRY'!D619),'DATA ENTRY'!B619,"")))</f>
        <v/>
      </c>
      <c r="CD620" s="3" t="str">
        <f>IF('DATA ENTRY'!CK619="","",IF('DATA ENTRY'!C619="","",IF(AND($CD$4='DATA ENTRY'!CK619,$CG$4='DATA ENTRY'!D619),'DATA ENTRY'!C619,"")))</f>
        <v/>
      </c>
      <c r="CE620" s="4" t="str">
        <f>IF('DATA ENTRY'!CK619="","",IF('DATA ENTRY'!I619="","",IF(AND($CD$4='DATA ENTRY'!CK619,$CG$4='DATA ENTRY'!D619),'DATA ENTRY'!I619,"")))</f>
        <v/>
      </c>
      <c r="CF620" s="4" t="str">
        <f>IF('DATA ENTRY'!CK619="","",IF('DATA ENTRY'!CK619="","",IF(AND($CD$4='DATA ENTRY'!CK619,$CG$4='DATA ENTRY'!D619),'DATA ENTRY'!CK619,"")))</f>
        <v/>
      </c>
      <c r="CG620" s="3" t="str">
        <f>IF('DATA ENTRY'!CK619="","",IF('DATA ENTRY'!N619="","",IF(AND($CD$4='DATA ENTRY'!CK619,$CG$4='DATA ENTRY'!D619),'DATA ENTRY'!N619,"")))</f>
        <v/>
      </c>
      <c r="CH620" s="107" t="str">
        <f>IF('DATA ENTRY'!CK619="","",IF('DATA ENTRY'!O619="","",IF(AND($CD$4='DATA ENTRY'!CK619,$CG$4='DATA ENTRY'!D619),'DATA ENTRY'!O619,"")))</f>
        <v/>
      </c>
      <c r="CI620" s="3" t="str">
        <f>IF('DATA ENTRY'!CK619="","",IF('DATA ENTRY'!P619="","",IF(AND($CD$4='DATA ENTRY'!CK619,$CG$4='DATA ENTRY'!D619),'DATA ENTRY'!P619,"")))</f>
        <v/>
      </c>
      <c r="CJ620" s="107" t="str">
        <f>IF('DATA ENTRY'!CK619="","",IF('DATA ENTRY'!Q619="","",IF(AND($CD$4='DATA ENTRY'!CK619,$CG$4='DATA ENTRY'!D619),'DATA ENTRY'!Q619,"")))</f>
        <v/>
      </c>
      <c r="CK620" s="3" t="str">
        <f>IF('DATA ENTRY'!CK619="","",IF('DATA ENTRY'!R619="","",IF(AND($CD$4='DATA ENTRY'!CK619,$CG$4='DATA ENTRY'!D619),'DATA ENTRY'!R619,"")))</f>
        <v/>
      </c>
      <c r="CL620" s="3" t="str">
        <f>IF('DATA ENTRY'!CK619="","",IF('DATA ENTRY'!S619="","",IF(AND($CD$4='DATA ENTRY'!CK619,$CG$4='DATA ENTRY'!D619),'DATA ENTRY'!S619,"")))</f>
        <v/>
      </c>
      <c r="CM620" s="3" t="str">
        <f>IF('DATA ENTRY'!CK619="","",IF('DATA ENTRY'!E619="","",IF(AND($CD$4='DATA ENTRY'!CK619,$CG$4='DATA ENTRY'!D619),'DATA ENTRY'!E619,"")))</f>
        <v/>
      </c>
      <c r="CN620" s="3" t="str">
        <f>IF('DATA ENTRY'!CK619="","",IF('DATA ENTRY'!W619="","",IF(AND($CD$4='DATA ENTRY'!CK619,$CG$4='DATA ENTRY'!D619),'DATA ENTRY'!W619,"")))</f>
        <v/>
      </c>
      <c r="CO620" s="3" t="str">
        <f>IF('DATA ENTRY'!CK619="","",IF('DATA ENTRY'!X619="","",IF(AND($CD$4='DATA ENTRY'!CK619,$CG$4='DATA ENTRY'!D619),'DATA ENTRY'!X619,"")))</f>
        <v/>
      </c>
      <c r="CP620" s="108" t="str">
        <f t="shared" si="151"/>
        <v/>
      </c>
      <c r="CQ620" s="108" t="str">
        <f>IF('DATA ENTRY'!CK619="","",IF('DATA ENTRY'!G619="","",IF(AND($CD$4='DATA ENTRY'!CK619,$CG$4='DATA ENTRY'!D619),'DATA ENTRY'!G619,"")))</f>
        <v/>
      </c>
      <c r="CR620" s="230" t="str">
        <f>IF('DATA ENTRY'!CK619="","",IF('DATA ENTRY'!D619="","",IF(AND($CD$4='DATA ENTRY'!CK619,$CG$4='DATA ENTRY'!D619),'DATA ENTRY'!D619,"")))</f>
        <v/>
      </c>
      <c r="CS620">
        <f t="shared" si="152"/>
        <v>0</v>
      </c>
      <c r="CT620">
        <f t="shared" si="153"/>
        <v>0</v>
      </c>
      <c r="CV620" s="139"/>
      <c r="CX620">
        <f t="shared" si="154"/>
        <v>0</v>
      </c>
      <c r="DB620" t="str">
        <f t="shared" si="161"/>
        <v/>
      </c>
      <c r="DC620" t="str">
        <f t="shared" si="162"/>
        <v/>
      </c>
      <c r="DD620" s="224">
        <v>614</v>
      </c>
      <c r="DE620" s="3" t="str">
        <f>IF('DATA ENTRY'!CK619="","",IF('DATA ENTRY'!B619="","",IF(AND($DF$4='DATA ENTRY'!D619),'DATA ENTRY'!B619,"")))</f>
        <v/>
      </c>
      <c r="DF620" s="3" t="str">
        <f>IF('DATA ENTRY'!CK619="","",IF('DATA ENTRY'!C619="","",IF(AND($DF$4='DATA ENTRY'!D619),'DATA ENTRY'!C619,"")))</f>
        <v/>
      </c>
      <c r="DG620" s="4" t="str">
        <f>IF('DATA ENTRY'!CK619="","",IF('DATA ENTRY'!I619="","",IF(AND($DF$4='DATA ENTRY'!D619),'DATA ENTRY'!I619,"")))</f>
        <v/>
      </c>
      <c r="DH620" s="4" t="str">
        <f>IF('DATA ENTRY'!CK619="","",IF('DATA ENTRY'!CK619="","",IF(AND($DF$4='DATA ENTRY'!D619),'DATA ENTRY'!CK619,"")))</f>
        <v/>
      </c>
      <c r="DI620" s="3" t="str">
        <f>IF('DATA ENTRY'!CK619="","",IF('DATA ENTRY'!N619="","",IF(AND($DF$4='DATA ENTRY'!D619),'DATA ENTRY'!N619,"")))</f>
        <v/>
      </c>
      <c r="DJ620" s="107" t="str">
        <f>IF('DATA ENTRY'!CK619="","",IF('DATA ENTRY'!O619="","",IF(AND($DF$4='DATA ENTRY'!D619),'DATA ENTRY'!O619,"")))</f>
        <v/>
      </c>
      <c r="DK620" s="3" t="str">
        <f>IF('DATA ENTRY'!CK619="","",IF('DATA ENTRY'!P619="","",IF(AND($DF$4='DATA ENTRY'!D619),'DATA ENTRY'!P619,"")))</f>
        <v/>
      </c>
      <c r="DL620" s="107" t="str">
        <f>IF('DATA ENTRY'!CK619="","",IF('DATA ENTRY'!Q619="","",IF(AND($DF$4='DATA ENTRY'!D619),'DATA ENTRY'!Q619,"")))</f>
        <v/>
      </c>
      <c r="DM620" s="3" t="str">
        <f>IF('DATA ENTRY'!CK619="","",IF('DATA ENTRY'!R619="","",IF(AND($DF$4='DATA ENTRY'!D619),'DATA ENTRY'!R619,"")))</f>
        <v/>
      </c>
      <c r="DN620" s="107" t="str">
        <f>IF('DATA ENTRY'!CK619="","",IF('DATA ENTRY'!S619="","",IF(AND($DF$4='DATA ENTRY'!D619),'DATA ENTRY'!S619,"")))</f>
        <v/>
      </c>
      <c r="DO620" s="3" t="str">
        <f>IF('DATA ENTRY'!CK619="","",IF('DATA ENTRY'!E619="","",IF(AND($DF$4='DATA ENTRY'!D619),'DATA ENTRY'!E619,"")))</f>
        <v/>
      </c>
      <c r="DP620" s="3" t="str">
        <f>IF('DATA ENTRY'!CK619="","",IF('DATA ENTRY'!D619="","",IF(AND($DF$4='DATA ENTRY'!D619),'DATA ENTRY'!D619,"")))</f>
        <v/>
      </c>
      <c r="DQ620" s="3" t="str">
        <f>IF('DATA ENTRY'!CK619="","",IF('DATA ENTRY'!W619="","",IF(AND($DF$4='DATA ENTRY'!D619),'DATA ENTRY'!W619,"")))</f>
        <v/>
      </c>
      <c r="DR620" s="3" t="str">
        <f>IF('DATA ENTRY'!CK619="","",IF('DATA ENTRY'!X619="","",IF(AND($DF$4='DATA ENTRY'!D619),'DATA ENTRY'!X619,"")))</f>
        <v/>
      </c>
      <c r="DS620" s="108" t="str">
        <f t="shared" si="155"/>
        <v/>
      </c>
      <c r="DT620" s="108" t="str">
        <f>IF('DATA ENTRY'!CK619="","",IF('DATA ENTRY'!D619="","",IF(AND($DF$4='DATA ENTRY'!D619),'DATA ENTRY'!G619,"")))</f>
        <v/>
      </c>
      <c r="DY620">
        <f t="shared" si="156"/>
        <v>0</v>
      </c>
      <c r="EB620" t="str">
        <f t="shared" si="157"/>
        <v/>
      </c>
      <c r="EC620" t="str">
        <f t="shared" si="158"/>
        <v/>
      </c>
      <c r="ED620" s="224">
        <v>614</v>
      </c>
      <c r="EE620" s="3" t="str">
        <f>IF('DATA ENTRY'!CK619="","",IF('DATA ENTRY'!B619="","",IF(AND($EF$4='DATA ENTRY'!G619,$EH$4='DATA ENTRY'!F619),'DATA ENTRY'!B619,"")))</f>
        <v/>
      </c>
      <c r="EF620" s="3" t="str">
        <f>IF('DATA ENTRY'!CK619="","",IF('DATA ENTRY'!C619="","",IF(AND($EF$4='DATA ENTRY'!G619,$EH$4='DATA ENTRY'!F619),'DATA ENTRY'!C619,"")))</f>
        <v/>
      </c>
      <c r="EG620" s="4" t="str">
        <f>IF('DATA ENTRY'!CK619="","",IF('DATA ENTRY'!I619="","",IF(AND($EF$4='DATA ENTRY'!G619,$EH$4='DATA ENTRY'!F619),'DATA ENTRY'!I619,"")))</f>
        <v/>
      </c>
      <c r="EH620" s="4" t="str">
        <f>IF('DATA ENTRY'!CK619="","",IF('DATA ENTRY'!CK619="","",IF(AND($EF$4='DATA ENTRY'!G619,$EH$4='DATA ENTRY'!F619),'DATA ENTRY'!CK619,"")))</f>
        <v/>
      </c>
      <c r="EI620" s="3" t="str">
        <f>IF('DATA ENTRY'!CK619="","",IF('DATA ENTRY'!N619="","",IF(AND($EF$4='DATA ENTRY'!G619,$EH$4='DATA ENTRY'!F619),'DATA ENTRY'!N619,"")))</f>
        <v/>
      </c>
      <c r="EJ620" s="107" t="str">
        <f>IF('DATA ENTRY'!CK619="","",IF('DATA ENTRY'!O619="","",IF(AND($EF$4='DATA ENTRY'!G619,$EH$4='DATA ENTRY'!F619),'DATA ENTRY'!O619,"")))</f>
        <v/>
      </c>
      <c r="EK620" s="3" t="str">
        <f>IF('DATA ENTRY'!CK619="","",IF('DATA ENTRY'!P619="","",IF(AND($EF$4='DATA ENTRY'!G619,$EH$4='DATA ENTRY'!F619),'DATA ENTRY'!P619,"")))</f>
        <v/>
      </c>
      <c r="EL620" s="107" t="str">
        <f>IF('DATA ENTRY'!CK619="","",IF('DATA ENTRY'!Q619="","",IF(AND($EF$4='DATA ENTRY'!G619,$EH$4='DATA ENTRY'!F619),'DATA ENTRY'!Q619,"")))</f>
        <v/>
      </c>
      <c r="EM620" s="3" t="str">
        <f>IF('DATA ENTRY'!CK619="","",IF('DATA ENTRY'!R619="","",IF(AND($EF$4='DATA ENTRY'!G619,$EH$4='DATA ENTRY'!F619),'DATA ENTRY'!R619,"")))</f>
        <v/>
      </c>
      <c r="EN620" s="107" t="str">
        <f>IF('DATA ENTRY'!CK619="","",IF('DATA ENTRY'!S619="","",IF(AND($EF$4='DATA ENTRY'!G619,$EH$4='DATA ENTRY'!F619),'DATA ENTRY'!S619,"")))</f>
        <v/>
      </c>
      <c r="EO620" s="3" t="str">
        <f>IF('DATA ENTRY'!CK619="","",IF('DATA ENTRY'!E619="","",IF(AND($EF$4='DATA ENTRY'!G619,$EH$4='DATA ENTRY'!F619),'DATA ENTRY'!E619,"")))</f>
        <v/>
      </c>
      <c r="EP620" s="3" t="str">
        <f>IF('DATA ENTRY'!CK619="","",IF('DATA ENTRY'!D619="","",IF(AND($EF$4='DATA ENTRY'!G619,$EH$4='DATA ENTRY'!F619),'DATA ENTRY'!D619,"")))</f>
        <v/>
      </c>
      <c r="EQ620" s="3" t="str">
        <f>IF('DATA ENTRY'!CK619="","",IF('DATA ENTRY'!W619="","",IF(AND($EF$4='DATA ENTRY'!G619,$EH$4='DATA ENTRY'!F619),'DATA ENTRY'!W619,"")))</f>
        <v/>
      </c>
      <c r="ER620" s="3" t="str">
        <f>IF('DATA ENTRY'!CK619="","",IF('DATA ENTRY'!X619="","",IF(AND($EF$4='DATA ENTRY'!G619,$EH$4='DATA ENTRY'!F619),'DATA ENTRY'!X619,"")))</f>
        <v/>
      </c>
      <c r="ES620" s="108" t="str">
        <f t="shared" si="159"/>
        <v/>
      </c>
      <c r="ET620" s="108" t="str">
        <f>IF('DATA ENTRY'!CK619="","",IF('DATA ENTRY'!D619="","",IF(AND($EF$4='DATA ENTRY'!G619,$EH$4='DATA ENTRY'!F619),'DATA ENTRY'!G619,"")))</f>
        <v/>
      </c>
      <c r="EY620">
        <f t="shared" si="160"/>
        <v>0</v>
      </c>
    </row>
    <row r="621" spans="1:155">
      <c r="A621" t="str">
        <f>IF(S621=0,"",1+(MAX($A$7:A620)))</f>
        <v/>
      </c>
      <c r="B621" s="224">
        <v>615</v>
      </c>
      <c r="C621" s="3" t="str">
        <f>IF('DATA ENTRY'!CK620="","",IF('DATA ENTRY'!B620="","",IF($D$4="All Post",'DATA ENTRY'!B620,IF(AND($D$4='DATA ENTRY'!CK620),'DATA ENTRY'!B620,""))))</f>
        <v/>
      </c>
      <c r="D621" s="3" t="str">
        <f>IF('DATA ENTRY'!CK620="","",IF('DATA ENTRY'!C620="","",IF($D$4="All Post",'DATA ENTRY'!C620,IF(AND($D$4='DATA ENTRY'!CK620),'DATA ENTRY'!C620,""))))</f>
        <v/>
      </c>
      <c r="E621" s="4" t="str">
        <f>IF('DATA ENTRY'!CK620="","",IF('DATA ENTRY'!I620="","",IF($D$4="All Post",'DATA ENTRY'!I620,IF(AND($D$4='DATA ENTRY'!CK620),'DATA ENTRY'!I620,""))))</f>
        <v/>
      </c>
      <c r="F621" s="4" t="str">
        <f>IF('DATA ENTRY'!CK620="","",IF('DATA ENTRY'!CK620="","",IF($D$4="All Post",'DATA ENTRY'!CK620,IF(AND($D$4='DATA ENTRY'!CK620),'DATA ENTRY'!CK620,""))))</f>
        <v/>
      </c>
      <c r="G621" s="3" t="str">
        <f>IF('DATA ENTRY'!CK620="","",IF('DATA ENTRY'!N620="","",IF($D$4="All Post",'DATA ENTRY'!N620,IF(AND($D$4='DATA ENTRY'!CK620),'DATA ENTRY'!N620,""))))</f>
        <v/>
      </c>
      <c r="H621" s="107" t="str">
        <f>IF('DATA ENTRY'!CK620="","",IF('DATA ENTRY'!O620="","",IF($D$4="All Post",'DATA ENTRY'!O620,IF(AND($D$4='DATA ENTRY'!CK620),'DATA ENTRY'!O620,""))))</f>
        <v/>
      </c>
      <c r="I621" s="3" t="str">
        <f>IF('DATA ENTRY'!CK620="","",IF('DATA ENTRY'!P620="","",IF($D$4="All Post",'DATA ENTRY'!P620,IF(AND($D$4='DATA ENTRY'!CK620),'DATA ENTRY'!P620,""))))</f>
        <v/>
      </c>
      <c r="J621" s="107" t="str">
        <f>IF('DATA ENTRY'!CK620="","",IF('DATA ENTRY'!Q620="","",IF($D$4="All Post",'DATA ENTRY'!Q620,IF(AND($D$4='DATA ENTRY'!CK620),'DATA ENTRY'!Q620,""))))</f>
        <v/>
      </c>
      <c r="K621" s="3" t="str">
        <f>IF('DATA ENTRY'!CK620="","",IF('DATA ENTRY'!R620="","",IF($D$4="All Post",'DATA ENTRY'!R620,IF(AND($D$4='DATA ENTRY'!CK620),'DATA ENTRY'!R620,""))))</f>
        <v/>
      </c>
      <c r="L621" s="3" t="str">
        <f>IF('DATA ENTRY'!CK620="","",IF('DATA ENTRY'!S620="","",IF($D$4="All Post",'DATA ENTRY'!S620,IF(AND($D$4='DATA ENTRY'!CK620),'DATA ENTRY'!S620,""))))</f>
        <v/>
      </c>
      <c r="M621" s="3" t="str">
        <f>IF('DATA ENTRY'!CK620="","",IF('DATA ENTRY'!E620="","",IF($D$4="All Post",'DATA ENTRY'!E620,IF(AND($D$4='DATA ENTRY'!CK620),'DATA ENTRY'!E620,""))))</f>
        <v/>
      </c>
      <c r="N621" s="3" t="str">
        <f>IF('DATA ENTRY'!CK620="","",IF('DATA ENTRY'!W620="","",IF($D$4="All Post",'DATA ENTRY'!W620,IF(AND($D$4='DATA ENTRY'!CK620),'DATA ENTRY'!W620,""))))</f>
        <v/>
      </c>
      <c r="O621" s="3" t="str">
        <f>IF('DATA ENTRY'!CK620="","",IF('DATA ENTRY'!X620="","",IF($D$4="All Post",'DATA ENTRY'!X620,IF(AND($D$4='DATA ENTRY'!CK620),'DATA ENTRY'!X620,""))))</f>
        <v/>
      </c>
      <c r="P621" s="3" t="str">
        <f>IF('DATA ENTRY'!CK620="","",IF('DATA ENTRY'!G620="","",IF($D$4="All Post",'DATA ENTRY'!G620,IF(AND($D$4='DATA ENTRY'!CK620),'DATA ENTRY'!G620,""))))</f>
        <v/>
      </c>
      <c r="S621">
        <f t="shared" si="147"/>
        <v>0</v>
      </c>
      <c r="T621" t="str">
        <f t="shared" si="148"/>
        <v/>
      </c>
      <c r="BZ621" t="str">
        <f t="shared" si="149"/>
        <v/>
      </c>
      <c r="CA621" t="str">
        <f t="shared" si="150"/>
        <v/>
      </c>
      <c r="CB621" s="224">
        <v>615</v>
      </c>
      <c r="CC621" s="3" t="str">
        <f>IF('DATA ENTRY'!CK620="","",IF('DATA ENTRY'!B620="","",IF(AND($CD$4='DATA ENTRY'!CK620,$CG$4='DATA ENTRY'!D620),'DATA ENTRY'!B620,"")))</f>
        <v/>
      </c>
      <c r="CD621" s="3" t="str">
        <f>IF('DATA ENTRY'!CK620="","",IF('DATA ENTRY'!C620="","",IF(AND($CD$4='DATA ENTRY'!CK620,$CG$4='DATA ENTRY'!D620),'DATA ENTRY'!C620,"")))</f>
        <v/>
      </c>
      <c r="CE621" s="4" t="str">
        <f>IF('DATA ENTRY'!CK620="","",IF('DATA ENTRY'!I620="","",IF(AND($CD$4='DATA ENTRY'!CK620,$CG$4='DATA ENTRY'!D620),'DATA ENTRY'!I620,"")))</f>
        <v/>
      </c>
      <c r="CF621" s="4" t="str">
        <f>IF('DATA ENTRY'!CK620="","",IF('DATA ENTRY'!CK620="","",IF(AND($CD$4='DATA ENTRY'!CK620,$CG$4='DATA ENTRY'!D620),'DATA ENTRY'!CK620,"")))</f>
        <v/>
      </c>
      <c r="CG621" s="3" t="str">
        <f>IF('DATA ENTRY'!CK620="","",IF('DATA ENTRY'!N620="","",IF(AND($CD$4='DATA ENTRY'!CK620,$CG$4='DATA ENTRY'!D620),'DATA ENTRY'!N620,"")))</f>
        <v/>
      </c>
      <c r="CH621" s="107" t="str">
        <f>IF('DATA ENTRY'!CK620="","",IF('DATA ENTRY'!O620="","",IF(AND($CD$4='DATA ENTRY'!CK620,$CG$4='DATA ENTRY'!D620),'DATA ENTRY'!O620,"")))</f>
        <v/>
      </c>
      <c r="CI621" s="3" t="str">
        <f>IF('DATA ENTRY'!CK620="","",IF('DATA ENTRY'!P620="","",IF(AND($CD$4='DATA ENTRY'!CK620,$CG$4='DATA ENTRY'!D620),'DATA ENTRY'!P620,"")))</f>
        <v/>
      </c>
      <c r="CJ621" s="107" t="str">
        <f>IF('DATA ENTRY'!CK620="","",IF('DATA ENTRY'!Q620="","",IF(AND($CD$4='DATA ENTRY'!CK620,$CG$4='DATA ENTRY'!D620),'DATA ENTRY'!Q620,"")))</f>
        <v/>
      </c>
      <c r="CK621" s="3" t="str">
        <f>IF('DATA ENTRY'!CK620="","",IF('DATA ENTRY'!R620="","",IF(AND($CD$4='DATA ENTRY'!CK620,$CG$4='DATA ENTRY'!D620),'DATA ENTRY'!R620,"")))</f>
        <v/>
      </c>
      <c r="CL621" s="3" t="str">
        <f>IF('DATA ENTRY'!CK620="","",IF('DATA ENTRY'!S620="","",IF(AND($CD$4='DATA ENTRY'!CK620,$CG$4='DATA ENTRY'!D620),'DATA ENTRY'!S620,"")))</f>
        <v/>
      </c>
      <c r="CM621" s="3" t="str">
        <f>IF('DATA ENTRY'!CK620="","",IF('DATA ENTRY'!E620="","",IF(AND($CD$4='DATA ENTRY'!CK620,$CG$4='DATA ENTRY'!D620),'DATA ENTRY'!E620,"")))</f>
        <v/>
      </c>
      <c r="CN621" s="3" t="str">
        <f>IF('DATA ENTRY'!CK620="","",IF('DATA ENTRY'!W620="","",IF(AND($CD$4='DATA ENTRY'!CK620,$CG$4='DATA ENTRY'!D620),'DATA ENTRY'!W620,"")))</f>
        <v/>
      </c>
      <c r="CO621" s="3" t="str">
        <f>IF('DATA ENTRY'!CK620="","",IF('DATA ENTRY'!X620="","",IF(AND($CD$4='DATA ENTRY'!CK620,$CG$4='DATA ENTRY'!D620),'DATA ENTRY'!X620,"")))</f>
        <v/>
      </c>
      <c r="CP621" s="108" t="str">
        <f t="shared" si="151"/>
        <v/>
      </c>
      <c r="CQ621" s="108" t="str">
        <f>IF('DATA ENTRY'!CK620="","",IF('DATA ENTRY'!G620="","",IF(AND($CD$4='DATA ENTRY'!CK620,$CG$4='DATA ENTRY'!D620),'DATA ENTRY'!G620,"")))</f>
        <v/>
      </c>
      <c r="CR621" s="230" t="str">
        <f>IF('DATA ENTRY'!CK620="","",IF('DATA ENTRY'!D620="","",IF(AND($CD$4='DATA ENTRY'!CK620,$CG$4='DATA ENTRY'!D620),'DATA ENTRY'!D620,"")))</f>
        <v/>
      </c>
      <c r="CS621">
        <f t="shared" si="152"/>
        <v>0</v>
      </c>
      <c r="CT621">
        <f t="shared" si="153"/>
        <v>0</v>
      </c>
      <c r="CV621" s="139"/>
      <c r="CX621">
        <f t="shared" si="154"/>
        <v>0</v>
      </c>
      <c r="DB621" t="str">
        <f t="shared" si="161"/>
        <v/>
      </c>
      <c r="DC621" t="str">
        <f t="shared" si="162"/>
        <v/>
      </c>
      <c r="DD621" s="224">
        <v>615</v>
      </c>
      <c r="DE621" s="3" t="str">
        <f>IF('DATA ENTRY'!CK620="","",IF('DATA ENTRY'!B620="","",IF(AND($DF$4='DATA ENTRY'!D620),'DATA ENTRY'!B620,"")))</f>
        <v/>
      </c>
      <c r="DF621" s="3" t="str">
        <f>IF('DATA ENTRY'!CK620="","",IF('DATA ENTRY'!C620="","",IF(AND($DF$4='DATA ENTRY'!D620),'DATA ENTRY'!C620,"")))</f>
        <v/>
      </c>
      <c r="DG621" s="4" t="str">
        <f>IF('DATA ENTRY'!CK620="","",IF('DATA ENTRY'!I620="","",IF(AND($DF$4='DATA ENTRY'!D620),'DATA ENTRY'!I620,"")))</f>
        <v/>
      </c>
      <c r="DH621" s="4" t="str">
        <f>IF('DATA ENTRY'!CK620="","",IF('DATA ENTRY'!CK620="","",IF(AND($DF$4='DATA ENTRY'!D620),'DATA ENTRY'!CK620,"")))</f>
        <v/>
      </c>
      <c r="DI621" s="3" t="str">
        <f>IF('DATA ENTRY'!CK620="","",IF('DATA ENTRY'!N620="","",IF(AND($DF$4='DATA ENTRY'!D620),'DATA ENTRY'!N620,"")))</f>
        <v/>
      </c>
      <c r="DJ621" s="107" t="str">
        <f>IF('DATA ENTRY'!CK620="","",IF('DATA ENTRY'!O620="","",IF(AND($DF$4='DATA ENTRY'!D620),'DATA ENTRY'!O620,"")))</f>
        <v/>
      </c>
      <c r="DK621" s="3" t="str">
        <f>IF('DATA ENTRY'!CK620="","",IF('DATA ENTRY'!P620="","",IF(AND($DF$4='DATA ENTRY'!D620),'DATA ENTRY'!P620,"")))</f>
        <v/>
      </c>
      <c r="DL621" s="107" t="str">
        <f>IF('DATA ENTRY'!CK620="","",IF('DATA ENTRY'!Q620="","",IF(AND($DF$4='DATA ENTRY'!D620),'DATA ENTRY'!Q620,"")))</f>
        <v/>
      </c>
      <c r="DM621" s="3" t="str">
        <f>IF('DATA ENTRY'!CK620="","",IF('DATA ENTRY'!R620="","",IF(AND($DF$4='DATA ENTRY'!D620),'DATA ENTRY'!R620,"")))</f>
        <v/>
      </c>
      <c r="DN621" s="107" t="str">
        <f>IF('DATA ENTRY'!CK620="","",IF('DATA ENTRY'!S620="","",IF(AND($DF$4='DATA ENTRY'!D620),'DATA ENTRY'!S620,"")))</f>
        <v/>
      </c>
      <c r="DO621" s="3" t="str">
        <f>IF('DATA ENTRY'!CK620="","",IF('DATA ENTRY'!E620="","",IF(AND($DF$4='DATA ENTRY'!D620),'DATA ENTRY'!E620,"")))</f>
        <v/>
      </c>
      <c r="DP621" s="3" t="str">
        <f>IF('DATA ENTRY'!CK620="","",IF('DATA ENTRY'!D620="","",IF(AND($DF$4='DATA ENTRY'!D620),'DATA ENTRY'!D620,"")))</f>
        <v/>
      </c>
      <c r="DQ621" s="3" t="str">
        <f>IF('DATA ENTRY'!CK620="","",IF('DATA ENTRY'!W620="","",IF(AND($DF$4='DATA ENTRY'!D620),'DATA ENTRY'!W620,"")))</f>
        <v/>
      </c>
      <c r="DR621" s="3" t="str">
        <f>IF('DATA ENTRY'!CK620="","",IF('DATA ENTRY'!X620="","",IF(AND($DF$4='DATA ENTRY'!D620),'DATA ENTRY'!X620,"")))</f>
        <v/>
      </c>
      <c r="DS621" s="108" t="str">
        <f t="shared" si="155"/>
        <v/>
      </c>
      <c r="DT621" s="108" t="str">
        <f>IF('DATA ENTRY'!CK620="","",IF('DATA ENTRY'!D620="","",IF(AND($DF$4='DATA ENTRY'!D620),'DATA ENTRY'!G620,"")))</f>
        <v/>
      </c>
      <c r="DY621">
        <f t="shared" si="156"/>
        <v>0</v>
      </c>
      <c r="EB621" t="str">
        <f t="shared" si="157"/>
        <v/>
      </c>
      <c r="EC621" t="str">
        <f t="shared" si="158"/>
        <v/>
      </c>
      <c r="ED621" s="224">
        <v>615</v>
      </c>
      <c r="EE621" s="3" t="str">
        <f>IF('DATA ENTRY'!CK620="","",IF('DATA ENTRY'!B620="","",IF(AND($EF$4='DATA ENTRY'!G620,$EH$4='DATA ENTRY'!F620),'DATA ENTRY'!B620,"")))</f>
        <v/>
      </c>
      <c r="EF621" s="3" t="str">
        <f>IF('DATA ENTRY'!CK620="","",IF('DATA ENTRY'!C620="","",IF(AND($EF$4='DATA ENTRY'!G620,$EH$4='DATA ENTRY'!F620),'DATA ENTRY'!C620,"")))</f>
        <v/>
      </c>
      <c r="EG621" s="4" t="str">
        <f>IF('DATA ENTRY'!CK620="","",IF('DATA ENTRY'!I620="","",IF(AND($EF$4='DATA ENTRY'!G620,$EH$4='DATA ENTRY'!F620),'DATA ENTRY'!I620,"")))</f>
        <v/>
      </c>
      <c r="EH621" s="4" t="str">
        <f>IF('DATA ENTRY'!CK620="","",IF('DATA ENTRY'!CK620="","",IF(AND($EF$4='DATA ENTRY'!G620,$EH$4='DATA ENTRY'!F620),'DATA ENTRY'!CK620,"")))</f>
        <v/>
      </c>
      <c r="EI621" s="3" t="str">
        <f>IF('DATA ENTRY'!CK620="","",IF('DATA ENTRY'!N620="","",IF(AND($EF$4='DATA ENTRY'!G620,$EH$4='DATA ENTRY'!F620),'DATA ENTRY'!N620,"")))</f>
        <v/>
      </c>
      <c r="EJ621" s="107" t="str">
        <f>IF('DATA ENTRY'!CK620="","",IF('DATA ENTRY'!O620="","",IF(AND($EF$4='DATA ENTRY'!G620,$EH$4='DATA ENTRY'!F620),'DATA ENTRY'!O620,"")))</f>
        <v/>
      </c>
      <c r="EK621" s="3" t="str">
        <f>IF('DATA ENTRY'!CK620="","",IF('DATA ENTRY'!P620="","",IF(AND($EF$4='DATA ENTRY'!G620,$EH$4='DATA ENTRY'!F620),'DATA ENTRY'!P620,"")))</f>
        <v/>
      </c>
      <c r="EL621" s="107" t="str">
        <f>IF('DATA ENTRY'!CK620="","",IF('DATA ENTRY'!Q620="","",IF(AND($EF$4='DATA ENTRY'!G620,$EH$4='DATA ENTRY'!F620),'DATA ENTRY'!Q620,"")))</f>
        <v/>
      </c>
      <c r="EM621" s="3" t="str">
        <f>IF('DATA ENTRY'!CK620="","",IF('DATA ENTRY'!R620="","",IF(AND($EF$4='DATA ENTRY'!G620,$EH$4='DATA ENTRY'!F620),'DATA ENTRY'!R620,"")))</f>
        <v/>
      </c>
      <c r="EN621" s="107" t="str">
        <f>IF('DATA ENTRY'!CK620="","",IF('DATA ENTRY'!S620="","",IF(AND($EF$4='DATA ENTRY'!G620,$EH$4='DATA ENTRY'!F620),'DATA ENTRY'!S620,"")))</f>
        <v/>
      </c>
      <c r="EO621" s="3" t="str">
        <f>IF('DATA ENTRY'!CK620="","",IF('DATA ENTRY'!E620="","",IF(AND($EF$4='DATA ENTRY'!G620,$EH$4='DATA ENTRY'!F620),'DATA ENTRY'!E620,"")))</f>
        <v/>
      </c>
      <c r="EP621" s="3" t="str">
        <f>IF('DATA ENTRY'!CK620="","",IF('DATA ENTRY'!D620="","",IF(AND($EF$4='DATA ENTRY'!G620,$EH$4='DATA ENTRY'!F620),'DATA ENTRY'!D620,"")))</f>
        <v/>
      </c>
      <c r="EQ621" s="3" t="str">
        <f>IF('DATA ENTRY'!CK620="","",IF('DATA ENTRY'!W620="","",IF(AND($EF$4='DATA ENTRY'!G620,$EH$4='DATA ENTRY'!F620),'DATA ENTRY'!W620,"")))</f>
        <v/>
      </c>
      <c r="ER621" s="3" t="str">
        <f>IF('DATA ENTRY'!CK620="","",IF('DATA ENTRY'!X620="","",IF(AND($EF$4='DATA ENTRY'!G620,$EH$4='DATA ENTRY'!F620),'DATA ENTRY'!X620,"")))</f>
        <v/>
      </c>
      <c r="ES621" s="108" t="str">
        <f t="shared" si="159"/>
        <v/>
      </c>
      <c r="ET621" s="108" t="str">
        <f>IF('DATA ENTRY'!CK620="","",IF('DATA ENTRY'!D620="","",IF(AND($EF$4='DATA ENTRY'!G620,$EH$4='DATA ENTRY'!F620),'DATA ENTRY'!G620,"")))</f>
        <v/>
      </c>
      <c r="EY621">
        <f t="shared" si="160"/>
        <v>0</v>
      </c>
    </row>
    <row r="622" spans="1:155">
      <c r="A622" t="str">
        <f>IF(S622=0,"",1+(MAX($A$7:A621)))</f>
        <v/>
      </c>
      <c r="B622" s="224">
        <v>616</v>
      </c>
      <c r="C622" s="3" t="str">
        <f>IF('DATA ENTRY'!CK621="","",IF('DATA ENTRY'!B621="","",IF($D$4="All Post",'DATA ENTRY'!B621,IF(AND($D$4='DATA ENTRY'!CK621),'DATA ENTRY'!B621,""))))</f>
        <v/>
      </c>
      <c r="D622" s="3" t="str">
        <f>IF('DATA ENTRY'!CK621="","",IF('DATA ENTRY'!C621="","",IF($D$4="All Post",'DATA ENTRY'!C621,IF(AND($D$4='DATA ENTRY'!CK621),'DATA ENTRY'!C621,""))))</f>
        <v/>
      </c>
      <c r="E622" s="4" t="str">
        <f>IF('DATA ENTRY'!CK621="","",IF('DATA ENTRY'!I621="","",IF($D$4="All Post",'DATA ENTRY'!I621,IF(AND($D$4='DATA ENTRY'!CK621),'DATA ENTRY'!I621,""))))</f>
        <v/>
      </c>
      <c r="F622" s="4" t="str">
        <f>IF('DATA ENTRY'!CK621="","",IF('DATA ENTRY'!CK621="","",IF($D$4="All Post",'DATA ENTRY'!CK621,IF(AND($D$4='DATA ENTRY'!CK621),'DATA ENTRY'!CK621,""))))</f>
        <v/>
      </c>
      <c r="G622" s="3" t="str">
        <f>IF('DATA ENTRY'!CK621="","",IF('DATA ENTRY'!N621="","",IF($D$4="All Post",'DATA ENTRY'!N621,IF(AND($D$4='DATA ENTRY'!CK621),'DATA ENTRY'!N621,""))))</f>
        <v/>
      </c>
      <c r="H622" s="107" t="str">
        <f>IF('DATA ENTRY'!CK621="","",IF('DATA ENTRY'!O621="","",IF($D$4="All Post",'DATA ENTRY'!O621,IF(AND($D$4='DATA ENTRY'!CK621),'DATA ENTRY'!O621,""))))</f>
        <v/>
      </c>
      <c r="I622" s="3" t="str">
        <f>IF('DATA ENTRY'!CK621="","",IF('DATA ENTRY'!P621="","",IF($D$4="All Post",'DATA ENTRY'!P621,IF(AND($D$4='DATA ENTRY'!CK621),'DATA ENTRY'!P621,""))))</f>
        <v/>
      </c>
      <c r="J622" s="107" t="str">
        <f>IF('DATA ENTRY'!CK621="","",IF('DATA ENTRY'!Q621="","",IF($D$4="All Post",'DATA ENTRY'!Q621,IF(AND($D$4='DATA ENTRY'!CK621),'DATA ENTRY'!Q621,""))))</f>
        <v/>
      </c>
      <c r="K622" s="3" t="str">
        <f>IF('DATA ENTRY'!CK621="","",IF('DATA ENTRY'!R621="","",IF($D$4="All Post",'DATA ENTRY'!R621,IF(AND($D$4='DATA ENTRY'!CK621),'DATA ENTRY'!R621,""))))</f>
        <v/>
      </c>
      <c r="L622" s="3" t="str">
        <f>IF('DATA ENTRY'!CK621="","",IF('DATA ENTRY'!S621="","",IF($D$4="All Post",'DATA ENTRY'!S621,IF(AND($D$4='DATA ENTRY'!CK621),'DATA ENTRY'!S621,""))))</f>
        <v/>
      </c>
      <c r="M622" s="3" t="str">
        <f>IF('DATA ENTRY'!CK621="","",IF('DATA ENTRY'!E621="","",IF($D$4="All Post",'DATA ENTRY'!E621,IF(AND($D$4='DATA ENTRY'!CK621),'DATA ENTRY'!E621,""))))</f>
        <v/>
      </c>
      <c r="N622" s="3" t="str">
        <f>IF('DATA ENTRY'!CK621="","",IF('DATA ENTRY'!W621="","",IF($D$4="All Post",'DATA ENTRY'!W621,IF(AND($D$4='DATA ENTRY'!CK621),'DATA ENTRY'!W621,""))))</f>
        <v/>
      </c>
      <c r="O622" s="3" t="str">
        <f>IF('DATA ENTRY'!CK621="","",IF('DATA ENTRY'!X621="","",IF($D$4="All Post",'DATA ENTRY'!X621,IF(AND($D$4='DATA ENTRY'!CK621),'DATA ENTRY'!X621,""))))</f>
        <v/>
      </c>
      <c r="P622" s="3" t="str">
        <f>IF('DATA ENTRY'!CK621="","",IF('DATA ENTRY'!G621="","",IF($D$4="All Post",'DATA ENTRY'!G621,IF(AND($D$4='DATA ENTRY'!CK621),'DATA ENTRY'!G621,""))))</f>
        <v/>
      </c>
      <c r="S622">
        <f t="shared" si="147"/>
        <v>0</v>
      </c>
      <c r="T622" t="str">
        <f t="shared" si="148"/>
        <v/>
      </c>
      <c r="BZ622" t="str">
        <f t="shared" si="149"/>
        <v/>
      </c>
      <c r="CA622" t="str">
        <f t="shared" si="150"/>
        <v/>
      </c>
      <c r="CB622" s="224">
        <v>616</v>
      </c>
      <c r="CC622" s="3" t="str">
        <f>IF('DATA ENTRY'!CK621="","",IF('DATA ENTRY'!B621="","",IF(AND($CD$4='DATA ENTRY'!CK621,$CG$4='DATA ENTRY'!D621),'DATA ENTRY'!B621,"")))</f>
        <v/>
      </c>
      <c r="CD622" s="3" t="str">
        <f>IF('DATA ENTRY'!CK621="","",IF('DATA ENTRY'!C621="","",IF(AND($CD$4='DATA ENTRY'!CK621,$CG$4='DATA ENTRY'!D621),'DATA ENTRY'!C621,"")))</f>
        <v/>
      </c>
      <c r="CE622" s="4" t="str">
        <f>IF('DATA ENTRY'!CK621="","",IF('DATA ENTRY'!I621="","",IF(AND($CD$4='DATA ENTRY'!CK621,$CG$4='DATA ENTRY'!D621),'DATA ENTRY'!I621,"")))</f>
        <v/>
      </c>
      <c r="CF622" s="4" t="str">
        <f>IF('DATA ENTRY'!CK621="","",IF('DATA ENTRY'!CK621="","",IF(AND($CD$4='DATA ENTRY'!CK621,$CG$4='DATA ENTRY'!D621),'DATA ENTRY'!CK621,"")))</f>
        <v/>
      </c>
      <c r="CG622" s="3" t="str">
        <f>IF('DATA ENTRY'!CK621="","",IF('DATA ENTRY'!N621="","",IF(AND($CD$4='DATA ENTRY'!CK621,$CG$4='DATA ENTRY'!D621),'DATA ENTRY'!N621,"")))</f>
        <v/>
      </c>
      <c r="CH622" s="107" t="str">
        <f>IF('DATA ENTRY'!CK621="","",IF('DATA ENTRY'!O621="","",IF(AND($CD$4='DATA ENTRY'!CK621,$CG$4='DATA ENTRY'!D621),'DATA ENTRY'!O621,"")))</f>
        <v/>
      </c>
      <c r="CI622" s="3" t="str">
        <f>IF('DATA ENTRY'!CK621="","",IF('DATA ENTRY'!P621="","",IF(AND($CD$4='DATA ENTRY'!CK621,$CG$4='DATA ENTRY'!D621),'DATA ENTRY'!P621,"")))</f>
        <v/>
      </c>
      <c r="CJ622" s="107" t="str">
        <f>IF('DATA ENTRY'!CK621="","",IF('DATA ENTRY'!Q621="","",IF(AND($CD$4='DATA ENTRY'!CK621,$CG$4='DATA ENTRY'!D621),'DATA ENTRY'!Q621,"")))</f>
        <v/>
      </c>
      <c r="CK622" s="3" t="str">
        <f>IF('DATA ENTRY'!CK621="","",IF('DATA ENTRY'!R621="","",IF(AND($CD$4='DATA ENTRY'!CK621,$CG$4='DATA ENTRY'!D621),'DATA ENTRY'!R621,"")))</f>
        <v/>
      </c>
      <c r="CL622" s="3" t="str">
        <f>IF('DATA ENTRY'!CK621="","",IF('DATA ENTRY'!S621="","",IF(AND($CD$4='DATA ENTRY'!CK621,$CG$4='DATA ENTRY'!D621),'DATA ENTRY'!S621,"")))</f>
        <v/>
      </c>
      <c r="CM622" s="3" t="str">
        <f>IF('DATA ENTRY'!CK621="","",IF('DATA ENTRY'!E621="","",IF(AND($CD$4='DATA ENTRY'!CK621,$CG$4='DATA ENTRY'!D621),'DATA ENTRY'!E621,"")))</f>
        <v/>
      </c>
      <c r="CN622" s="3" t="str">
        <f>IF('DATA ENTRY'!CK621="","",IF('DATA ENTRY'!W621="","",IF(AND($CD$4='DATA ENTRY'!CK621,$CG$4='DATA ENTRY'!D621),'DATA ENTRY'!W621,"")))</f>
        <v/>
      </c>
      <c r="CO622" s="3" t="str">
        <f>IF('DATA ENTRY'!CK621="","",IF('DATA ENTRY'!X621="","",IF(AND($CD$4='DATA ENTRY'!CK621,$CG$4='DATA ENTRY'!D621),'DATA ENTRY'!X621,"")))</f>
        <v/>
      </c>
      <c r="CP622" s="108" t="str">
        <f t="shared" si="151"/>
        <v/>
      </c>
      <c r="CQ622" s="108" t="str">
        <f>IF('DATA ENTRY'!CK621="","",IF('DATA ENTRY'!G621="","",IF(AND($CD$4='DATA ENTRY'!CK621,$CG$4='DATA ENTRY'!D621),'DATA ENTRY'!G621,"")))</f>
        <v/>
      </c>
      <c r="CR622" s="230" t="str">
        <f>IF('DATA ENTRY'!CK621="","",IF('DATA ENTRY'!D621="","",IF(AND($CD$4='DATA ENTRY'!CK621,$CG$4='DATA ENTRY'!D621),'DATA ENTRY'!D621,"")))</f>
        <v/>
      </c>
      <c r="CS622">
        <f t="shared" si="152"/>
        <v>0</v>
      </c>
      <c r="CT622">
        <f t="shared" si="153"/>
        <v>0</v>
      </c>
      <c r="CV622" s="139"/>
      <c r="CX622">
        <f t="shared" si="154"/>
        <v>0</v>
      </c>
      <c r="DB622" t="str">
        <f t="shared" si="161"/>
        <v/>
      </c>
      <c r="DC622" t="str">
        <f t="shared" si="162"/>
        <v/>
      </c>
      <c r="DD622" s="224">
        <v>616</v>
      </c>
      <c r="DE622" s="3" t="str">
        <f>IF('DATA ENTRY'!CK621="","",IF('DATA ENTRY'!B621="","",IF(AND($DF$4='DATA ENTRY'!D621),'DATA ENTRY'!B621,"")))</f>
        <v/>
      </c>
      <c r="DF622" s="3" t="str">
        <f>IF('DATA ENTRY'!CK621="","",IF('DATA ENTRY'!C621="","",IF(AND($DF$4='DATA ENTRY'!D621),'DATA ENTRY'!C621,"")))</f>
        <v/>
      </c>
      <c r="DG622" s="4" t="str">
        <f>IF('DATA ENTRY'!CK621="","",IF('DATA ENTRY'!I621="","",IF(AND($DF$4='DATA ENTRY'!D621),'DATA ENTRY'!I621,"")))</f>
        <v/>
      </c>
      <c r="DH622" s="4" t="str">
        <f>IF('DATA ENTRY'!CK621="","",IF('DATA ENTRY'!CK621="","",IF(AND($DF$4='DATA ENTRY'!D621),'DATA ENTRY'!CK621,"")))</f>
        <v/>
      </c>
      <c r="DI622" s="3" t="str">
        <f>IF('DATA ENTRY'!CK621="","",IF('DATA ENTRY'!N621="","",IF(AND($DF$4='DATA ENTRY'!D621),'DATA ENTRY'!N621,"")))</f>
        <v/>
      </c>
      <c r="DJ622" s="107" t="str">
        <f>IF('DATA ENTRY'!CK621="","",IF('DATA ENTRY'!O621="","",IF(AND($DF$4='DATA ENTRY'!D621),'DATA ENTRY'!O621,"")))</f>
        <v/>
      </c>
      <c r="DK622" s="3" t="str">
        <f>IF('DATA ENTRY'!CK621="","",IF('DATA ENTRY'!P621="","",IF(AND($DF$4='DATA ENTRY'!D621),'DATA ENTRY'!P621,"")))</f>
        <v/>
      </c>
      <c r="DL622" s="107" t="str">
        <f>IF('DATA ENTRY'!CK621="","",IF('DATA ENTRY'!Q621="","",IF(AND($DF$4='DATA ENTRY'!D621),'DATA ENTRY'!Q621,"")))</f>
        <v/>
      </c>
      <c r="DM622" s="3" t="str">
        <f>IF('DATA ENTRY'!CK621="","",IF('DATA ENTRY'!R621="","",IF(AND($DF$4='DATA ENTRY'!D621),'DATA ENTRY'!R621,"")))</f>
        <v/>
      </c>
      <c r="DN622" s="107" t="str">
        <f>IF('DATA ENTRY'!CK621="","",IF('DATA ENTRY'!S621="","",IF(AND($DF$4='DATA ENTRY'!D621),'DATA ENTRY'!S621,"")))</f>
        <v/>
      </c>
      <c r="DO622" s="3" t="str">
        <f>IF('DATA ENTRY'!CK621="","",IF('DATA ENTRY'!E621="","",IF(AND($DF$4='DATA ENTRY'!D621),'DATA ENTRY'!E621,"")))</f>
        <v/>
      </c>
      <c r="DP622" s="3" t="str">
        <f>IF('DATA ENTRY'!CK621="","",IF('DATA ENTRY'!D621="","",IF(AND($DF$4='DATA ENTRY'!D621),'DATA ENTRY'!D621,"")))</f>
        <v/>
      </c>
      <c r="DQ622" s="3" t="str">
        <f>IF('DATA ENTRY'!CK621="","",IF('DATA ENTRY'!W621="","",IF(AND($DF$4='DATA ENTRY'!D621),'DATA ENTRY'!W621,"")))</f>
        <v/>
      </c>
      <c r="DR622" s="3" t="str">
        <f>IF('DATA ENTRY'!CK621="","",IF('DATA ENTRY'!X621="","",IF(AND($DF$4='DATA ENTRY'!D621),'DATA ENTRY'!X621,"")))</f>
        <v/>
      </c>
      <c r="DS622" s="108" t="str">
        <f t="shared" si="155"/>
        <v/>
      </c>
      <c r="DT622" s="108" t="str">
        <f>IF('DATA ENTRY'!CK621="","",IF('DATA ENTRY'!D621="","",IF(AND($DF$4='DATA ENTRY'!D621),'DATA ENTRY'!G621,"")))</f>
        <v/>
      </c>
      <c r="DY622">
        <f t="shared" si="156"/>
        <v>0</v>
      </c>
      <c r="EB622" t="str">
        <f t="shared" si="157"/>
        <v/>
      </c>
      <c r="EC622" t="str">
        <f t="shared" si="158"/>
        <v/>
      </c>
      <c r="ED622" s="224">
        <v>616</v>
      </c>
      <c r="EE622" s="3" t="str">
        <f>IF('DATA ENTRY'!CK621="","",IF('DATA ENTRY'!B621="","",IF(AND($EF$4='DATA ENTRY'!G621,$EH$4='DATA ENTRY'!F621),'DATA ENTRY'!B621,"")))</f>
        <v/>
      </c>
      <c r="EF622" s="3" t="str">
        <f>IF('DATA ENTRY'!CK621="","",IF('DATA ENTRY'!C621="","",IF(AND($EF$4='DATA ENTRY'!G621,$EH$4='DATA ENTRY'!F621),'DATA ENTRY'!C621,"")))</f>
        <v/>
      </c>
      <c r="EG622" s="4" t="str">
        <f>IF('DATA ENTRY'!CK621="","",IF('DATA ENTRY'!I621="","",IF(AND($EF$4='DATA ENTRY'!G621,$EH$4='DATA ENTRY'!F621),'DATA ENTRY'!I621,"")))</f>
        <v/>
      </c>
      <c r="EH622" s="4" t="str">
        <f>IF('DATA ENTRY'!CK621="","",IF('DATA ENTRY'!CK621="","",IF(AND($EF$4='DATA ENTRY'!G621,$EH$4='DATA ENTRY'!F621),'DATA ENTRY'!CK621,"")))</f>
        <v/>
      </c>
      <c r="EI622" s="3" t="str">
        <f>IF('DATA ENTRY'!CK621="","",IF('DATA ENTRY'!N621="","",IF(AND($EF$4='DATA ENTRY'!G621,$EH$4='DATA ENTRY'!F621),'DATA ENTRY'!N621,"")))</f>
        <v/>
      </c>
      <c r="EJ622" s="107" t="str">
        <f>IF('DATA ENTRY'!CK621="","",IF('DATA ENTRY'!O621="","",IF(AND($EF$4='DATA ENTRY'!G621,$EH$4='DATA ENTRY'!F621),'DATA ENTRY'!O621,"")))</f>
        <v/>
      </c>
      <c r="EK622" s="3" t="str">
        <f>IF('DATA ENTRY'!CK621="","",IF('DATA ENTRY'!P621="","",IF(AND($EF$4='DATA ENTRY'!G621,$EH$4='DATA ENTRY'!F621),'DATA ENTRY'!P621,"")))</f>
        <v/>
      </c>
      <c r="EL622" s="107" t="str">
        <f>IF('DATA ENTRY'!CK621="","",IF('DATA ENTRY'!Q621="","",IF(AND($EF$4='DATA ENTRY'!G621,$EH$4='DATA ENTRY'!F621),'DATA ENTRY'!Q621,"")))</f>
        <v/>
      </c>
      <c r="EM622" s="3" t="str">
        <f>IF('DATA ENTRY'!CK621="","",IF('DATA ENTRY'!R621="","",IF(AND($EF$4='DATA ENTRY'!G621,$EH$4='DATA ENTRY'!F621),'DATA ENTRY'!R621,"")))</f>
        <v/>
      </c>
      <c r="EN622" s="107" t="str">
        <f>IF('DATA ENTRY'!CK621="","",IF('DATA ENTRY'!S621="","",IF(AND($EF$4='DATA ENTRY'!G621,$EH$4='DATA ENTRY'!F621),'DATA ENTRY'!S621,"")))</f>
        <v/>
      </c>
      <c r="EO622" s="3" t="str">
        <f>IF('DATA ENTRY'!CK621="","",IF('DATA ENTRY'!E621="","",IF(AND($EF$4='DATA ENTRY'!G621,$EH$4='DATA ENTRY'!F621),'DATA ENTRY'!E621,"")))</f>
        <v/>
      </c>
      <c r="EP622" s="3" t="str">
        <f>IF('DATA ENTRY'!CK621="","",IF('DATA ENTRY'!D621="","",IF(AND($EF$4='DATA ENTRY'!G621,$EH$4='DATA ENTRY'!F621),'DATA ENTRY'!D621,"")))</f>
        <v/>
      </c>
      <c r="EQ622" s="3" t="str">
        <f>IF('DATA ENTRY'!CK621="","",IF('DATA ENTRY'!W621="","",IF(AND($EF$4='DATA ENTRY'!G621,$EH$4='DATA ENTRY'!F621),'DATA ENTRY'!W621,"")))</f>
        <v/>
      </c>
      <c r="ER622" s="3" t="str">
        <f>IF('DATA ENTRY'!CK621="","",IF('DATA ENTRY'!X621="","",IF(AND($EF$4='DATA ENTRY'!G621,$EH$4='DATA ENTRY'!F621),'DATA ENTRY'!X621,"")))</f>
        <v/>
      </c>
      <c r="ES622" s="108" t="str">
        <f t="shared" si="159"/>
        <v/>
      </c>
      <c r="ET622" s="108" t="str">
        <f>IF('DATA ENTRY'!CK621="","",IF('DATA ENTRY'!D621="","",IF(AND($EF$4='DATA ENTRY'!G621,$EH$4='DATA ENTRY'!F621),'DATA ENTRY'!G621,"")))</f>
        <v/>
      </c>
      <c r="EY622">
        <f t="shared" si="160"/>
        <v>0</v>
      </c>
    </row>
    <row r="623" spans="1:155">
      <c r="A623" t="str">
        <f>IF(S623=0,"",1+(MAX($A$7:A622)))</f>
        <v/>
      </c>
      <c r="B623" s="224">
        <v>617</v>
      </c>
      <c r="C623" s="3" t="str">
        <f>IF('DATA ENTRY'!CK622="","",IF('DATA ENTRY'!B622="","",IF($D$4="All Post",'DATA ENTRY'!B622,IF(AND($D$4='DATA ENTRY'!CK622),'DATA ENTRY'!B622,""))))</f>
        <v/>
      </c>
      <c r="D623" s="3" t="str">
        <f>IF('DATA ENTRY'!CK622="","",IF('DATA ENTRY'!C622="","",IF($D$4="All Post",'DATA ENTRY'!C622,IF(AND($D$4='DATA ENTRY'!CK622),'DATA ENTRY'!C622,""))))</f>
        <v/>
      </c>
      <c r="E623" s="4" t="str">
        <f>IF('DATA ENTRY'!CK622="","",IF('DATA ENTRY'!I622="","",IF($D$4="All Post",'DATA ENTRY'!I622,IF(AND($D$4='DATA ENTRY'!CK622),'DATA ENTRY'!I622,""))))</f>
        <v/>
      </c>
      <c r="F623" s="4" t="str">
        <f>IF('DATA ENTRY'!CK622="","",IF('DATA ENTRY'!CK622="","",IF($D$4="All Post",'DATA ENTRY'!CK622,IF(AND($D$4='DATA ENTRY'!CK622),'DATA ENTRY'!CK622,""))))</f>
        <v/>
      </c>
      <c r="G623" s="3" t="str">
        <f>IF('DATA ENTRY'!CK622="","",IF('DATA ENTRY'!N622="","",IF($D$4="All Post",'DATA ENTRY'!N622,IF(AND($D$4='DATA ENTRY'!CK622),'DATA ENTRY'!N622,""))))</f>
        <v/>
      </c>
      <c r="H623" s="107" t="str">
        <f>IF('DATA ENTRY'!CK622="","",IF('DATA ENTRY'!O622="","",IF($D$4="All Post",'DATA ENTRY'!O622,IF(AND($D$4='DATA ENTRY'!CK622),'DATA ENTRY'!O622,""))))</f>
        <v/>
      </c>
      <c r="I623" s="3" t="str">
        <f>IF('DATA ENTRY'!CK622="","",IF('DATA ENTRY'!P622="","",IF($D$4="All Post",'DATA ENTRY'!P622,IF(AND($D$4='DATA ENTRY'!CK622),'DATA ENTRY'!P622,""))))</f>
        <v/>
      </c>
      <c r="J623" s="107" t="str">
        <f>IF('DATA ENTRY'!CK622="","",IF('DATA ENTRY'!Q622="","",IF($D$4="All Post",'DATA ENTRY'!Q622,IF(AND($D$4='DATA ENTRY'!CK622),'DATA ENTRY'!Q622,""))))</f>
        <v/>
      </c>
      <c r="K623" s="3" t="str">
        <f>IF('DATA ENTRY'!CK622="","",IF('DATA ENTRY'!R622="","",IF($D$4="All Post",'DATA ENTRY'!R622,IF(AND($D$4='DATA ENTRY'!CK622),'DATA ENTRY'!R622,""))))</f>
        <v/>
      </c>
      <c r="L623" s="3" t="str">
        <f>IF('DATA ENTRY'!CK622="","",IF('DATA ENTRY'!S622="","",IF($D$4="All Post",'DATA ENTRY'!S622,IF(AND($D$4='DATA ENTRY'!CK622),'DATA ENTRY'!S622,""))))</f>
        <v/>
      </c>
      <c r="M623" s="3" t="str">
        <f>IF('DATA ENTRY'!CK622="","",IF('DATA ENTRY'!E622="","",IF($D$4="All Post",'DATA ENTRY'!E622,IF(AND($D$4='DATA ENTRY'!CK622),'DATA ENTRY'!E622,""))))</f>
        <v/>
      </c>
      <c r="N623" s="3" t="str">
        <f>IF('DATA ENTRY'!CK622="","",IF('DATA ENTRY'!W622="","",IF($D$4="All Post",'DATA ENTRY'!W622,IF(AND($D$4='DATA ENTRY'!CK622),'DATA ENTRY'!W622,""))))</f>
        <v/>
      </c>
      <c r="O623" s="3" t="str">
        <f>IF('DATA ENTRY'!CK622="","",IF('DATA ENTRY'!X622="","",IF($D$4="All Post",'DATA ENTRY'!X622,IF(AND($D$4='DATA ENTRY'!CK622),'DATA ENTRY'!X622,""))))</f>
        <v/>
      </c>
      <c r="P623" s="3" t="str">
        <f>IF('DATA ENTRY'!CK622="","",IF('DATA ENTRY'!G622="","",IF($D$4="All Post",'DATA ENTRY'!G622,IF(AND($D$4='DATA ENTRY'!CK622),'DATA ENTRY'!G622,""))))</f>
        <v/>
      </c>
      <c r="S623">
        <f t="shared" si="147"/>
        <v>0</v>
      </c>
      <c r="T623" t="str">
        <f t="shared" si="148"/>
        <v/>
      </c>
      <c r="BZ623" t="str">
        <f t="shared" si="149"/>
        <v/>
      </c>
      <c r="CA623" t="str">
        <f t="shared" si="150"/>
        <v/>
      </c>
      <c r="CB623" s="224">
        <v>617</v>
      </c>
      <c r="CC623" s="3" t="str">
        <f>IF('DATA ENTRY'!CK622="","",IF('DATA ENTRY'!B622="","",IF(AND($CD$4='DATA ENTRY'!CK622,$CG$4='DATA ENTRY'!D622),'DATA ENTRY'!B622,"")))</f>
        <v/>
      </c>
      <c r="CD623" s="3" t="str">
        <f>IF('DATA ENTRY'!CK622="","",IF('DATA ENTRY'!C622="","",IF(AND($CD$4='DATA ENTRY'!CK622,$CG$4='DATA ENTRY'!D622),'DATA ENTRY'!C622,"")))</f>
        <v/>
      </c>
      <c r="CE623" s="4" t="str">
        <f>IF('DATA ENTRY'!CK622="","",IF('DATA ENTRY'!I622="","",IF(AND($CD$4='DATA ENTRY'!CK622,$CG$4='DATA ENTRY'!D622),'DATA ENTRY'!I622,"")))</f>
        <v/>
      </c>
      <c r="CF623" s="4" t="str">
        <f>IF('DATA ENTRY'!CK622="","",IF('DATA ENTRY'!CK622="","",IF(AND($CD$4='DATA ENTRY'!CK622,$CG$4='DATA ENTRY'!D622),'DATA ENTRY'!CK622,"")))</f>
        <v/>
      </c>
      <c r="CG623" s="3" t="str">
        <f>IF('DATA ENTRY'!CK622="","",IF('DATA ENTRY'!N622="","",IF(AND($CD$4='DATA ENTRY'!CK622,$CG$4='DATA ENTRY'!D622),'DATA ENTRY'!N622,"")))</f>
        <v/>
      </c>
      <c r="CH623" s="107" t="str">
        <f>IF('DATA ENTRY'!CK622="","",IF('DATA ENTRY'!O622="","",IF(AND($CD$4='DATA ENTRY'!CK622,$CG$4='DATA ENTRY'!D622),'DATA ENTRY'!O622,"")))</f>
        <v/>
      </c>
      <c r="CI623" s="3" t="str">
        <f>IF('DATA ENTRY'!CK622="","",IF('DATA ENTRY'!P622="","",IF(AND($CD$4='DATA ENTRY'!CK622,$CG$4='DATA ENTRY'!D622),'DATA ENTRY'!P622,"")))</f>
        <v/>
      </c>
      <c r="CJ623" s="107" t="str">
        <f>IF('DATA ENTRY'!CK622="","",IF('DATA ENTRY'!Q622="","",IF(AND($CD$4='DATA ENTRY'!CK622,$CG$4='DATA ENTRY'!D622),'DATA ENTRY'!Q622,"")))</f>
        <v/>
      </c>
      <c r="CK623" s="3" t="str">
        <f>IF('DATA ENTRY'!CK622="","",IF('DATA ENTRY'!R622="","",IF(AND($CD$4='DATA ENTRY'!CK622,$CG$4='DATA ENTRY'!D622),'DATA ENTRY'!R622,"")))</f>
        <v/>
      </c>
      <c r="CL623" s="3" t="str">
        <f>IF('DATA ENTRY'!CK622="","",IF('DATA ENTRY'!S622="","",IF(AND($CD$4='DATA ENTRY'!CK622,$CG$4='DATA ENTRY'!D622),'DATA ENTRY'!S622,"")))</f>
        <v/>
      </c>
      <c r="CM623" s="3" t="str">
        <f>IF('DATA ENTRY'!CK622="","",IF('DATA ENTRY'!E622="","",IF(AND($CD$4='DATA ENTRY'!CK622,$CG$4='DATA ENTRY'!D622),'DATA ENTRY'!E622,"")))</f>
        <v/>
      </c>
      <c r="CN623" s="3" t="str">
        <f>IF('DATA ENTRY'!CK622="","",IF('DATA ENTRY'!W622="","",IF(AND($CD$4='DATA ENTRY'!CK622,$CG$4='DATA ENTRY'!D622),'DATA ENTRY'!W622,"")))</f>
        <v/>
      </c>
      <c r="CO623" s="3" t="str">
        <f>IF('DATA ENTRY'!CK622="","",IF('DATA ENTRY'!X622="","",IF(AND($CD$4='DATA ENTRY'!CK622,$CG$4='DATA ENTRY'!D622),'DATA ENTRY'!X622,"")))</f>
        <v/>
      </c>
      <c r="CP623" s="108" t="str">
        <f t="shared" si="151"/>
        <v/>
      </c>
      <c r="CQ623" s="108" t="str">
        <f>IF('DATA ENTRY'!CK622="","",IF('DATA ENTRY'!G622="","",IF(AND($CD$4='DATA ENTRY'!CK622,$CG$4='DATA ENTRY'!D622),'DATA ENTRY'!G622,"")))</f>
        <v/>
      </c>
      <c r="CR623" s="230" t="str">
        <f>IF('DATA ENTRY'!CK622="","",IF('DATA ENTRY'!D622="","",IF(AND($CD$4='DATA ENTRY'!CK622,$CG$4='DATA ENTRY'!D622),'DATA ENTRY'!D622,"")))</f>
        <v/>
      </c>
      <c r="CS623">
        <f t="shared" si="152"/>
        <v>0</v>
      </c>
      <c r="CT623">
        <f t="shared" si="153"/>
        <v>0</v>
      </c>
      <c r="CV623" s="139"/>
      <c r="CX623">
        <f t="shared" si="154"/>
        <v>0</v>
      </c>
      <c r="DB623" t="str">
        <f t="shared" si="161"/>
        <v/>
      </c>
      <c r="DC623" t="str">
        <f t="shared" si="162"/>
        <v/>
      </c>
      <c r="DD623" s="224">
        <v>617</v>
      </c>
      <c r="DE623" s="3" t="str">
        <f>IF('DATA ENTRY'!CK622="","",IF('DATA ENTRY'!B622="","",IF(AND($DF$4='DATA ENTRY'!D622),'DATA ENTRY'!B622,"")))</f>
        <v/>
      </c>
      <c r="DF623" s="3" t="str">
        <f>IF('DATA ENTRY'!CK622="","",IF('DATA ENTRY'!C622="","",IF(AND($DF$4='DATA ENTRY'!D622),'DATA ENTRY'!C622,"")))</f>
        <v/>
      </c>
      <c r="DG623" s="4" t="str">
        <f>IF('DATA ENTRY'!CK622="","",IF('DATA ENTRY'!I622="","",IF(AND($DF$4='DATA ENTRY'!D622),'DATA ENTRY'!I622,"")))</f>
        <v/>
      </c>
      <c r="DH623" s="4" t="str">
        <f>IF('DATA ENTRY'!CK622="","",IF('DATA ENTRY'!CK622="","",IF(AND($DF$4='DATA ENTRY'!D622),'DATA ENTRY'!CK622,"")))</f>
        <v/>
      </c>
      <c r="DI623" s="3" t="str">
        <f>IF('DATA ENTRY'!CK622="","",IF('DATA ENTRY'!N622="","",IF(AND($DF$4='DATA ENTRY'!D622),'DATA ENTRY'!N622,"")))</f>
        <v/>
      </c>
      <c r="DJ623" s="107" t="str">
        <f>IF('DATA ENTRY'!CK622="","",IF('DATA ENTRY'!O622="","",IF(AND($DF$4='DATA ENTRY'!D622),'DATA ENTRY'!O622,"")))</f>
        <v/>
      </c>
      <c r="DK623" s="3" t="str">
        <f>IF('DATA ENTRY'!CK622="","",IF('DATA ENTRY'!P622="","",IF(AND($DF$4='DATA ENTRY'!D622),'DATA ENTRY'!P622,"")))</f>
        <v/>
      </c>
      <c r="DL623" s="107" t="str">
        <f>IF('DATA ENTRY'!CK622="","",IF('DATA ENTRY'!Q622="","",IF(AND($DF$4='DATA ENTRY'!D622),'DATA ENTRY'!Q622,"")))</f>
        <v/>
      </c>
      <c r="DM623" s="3" t="str">
        <f>IF('DATA ENTRY'!CK622="","",IF('DATA ENTRY'!R622="","",IF(AND($DF$4='DATA ENTRY'!D622),'DATA ENTRY'!R622,"")))</f>
        <v/>
      </c>
      <c r="DN623" s="107" t="str">
        <f>IF('DATA ENTRY'!CK622="","",IF('DATA ENTRY'!S622="","",IF(AND($DF$4='DATA ENTRY'!D622),'DATA ENTRY'!S622,"")))</f>
        <v/>
      </c>
      <c r="DO623" s="3" t="str">
        <f>IF('DATA ENTRY'!CK622="","",IF('DATA ENTRY'!E622="","",IF(AND($DF$4='DATA ENTRY'!D622),'DATA ENTRY'!E622,"")))</f>
        <v/>
      </c>
      <c r="DP623" s="3" t="str">
        <f>IF('DATA ENTRY'!CK622="","",IF('DATA ENTRY'!D622="","",IF(AND($DF$4='DATA ENTRY'!D622),'DATA ENTRY'!D622,"")))</f>
        <v/>
      </c>
      <c r="DQ623" s="3" t="str">
        <f>IF('DATA ENTRY'!CK622="","",IF('DATA ENTRY'!W622="","",IF(AND($DF$4='DATA ENTRY'!D622),'DATA ENTRY'!W622,"")))</f>
        <v/>
      </c>
      <c r="DR623" s="3" t="str">
        <f>IF('DATA ENTRY'!CK622="","",IF('DATA ENTRY'!X622="","",IF(AND($DF$4='DATA ENTRY'!D622),'DATA ENTRY'!X622,"")))</f>
        <v/>
      </c>
      <c r="DS623" s="108" t="str">
        <f t="shared" si="155"/>
        <v/>
      </c>
      <c r="DT623" s="108" t="str">
        <f>IF('DATA ENTRY'!CK622="","",IF('DATA ENTRY'!D622="","",IF(AND($DF$4='DATA ENTRY'!D622),'DATA ENTRY'!G622,"")))</f>
        <v/>
      </c>
      <c r="DY623">
        <f t="shared" si="156"/>
        <v>0</v>
      </c>
      <c r="EB623" t="str">
        <f t="shared" si="157"/>
        <v/>
      </c>
      <c r="EC623" t="str">
        <f t="shared" si="158"/>
        <v/>
      </c>
      <c r="ED623" s="224">
        <v>617</v>
      </c>
      <c r="EE623" s="3" t="str">
        <f>IF('DATA ENTRY'!CK622="","",IF('DATA ENTRY'!B622="","",IF(AND($EF$4='DATA ENTRY'!G622,$EH$4='DATA ENTRY'!F622),'DATA ENTRY'!B622,"")))</f>
        <v/>
      </c>
      <c r="EF623" s="3" t="str">
        <f>IF('DATA ENTRY'!CK622="","",IF('DATA ENTRY'!C622="","",IF(AND($EF$4='DATA ENTRY'!G622,$EH$4='DATA ENTRY'!F622),'DATA ENTRY'!C622,"")))</f>
        <v/>
      </c>
      <c r="EG623" s="4" t="str">
        <f>IF('DATA ENTRY'!CK622="","",IF('DATA ENTRY'!I622="","",IF(AND($EF$4='DATA ENTRY'!G622,$EH$4='DATA ENTRY'!F622),'DATA ENTRY'!I622,"")))</f>
        <v/>
      </c>
      <c r="EH623" s="4" t="str">
        <f>IF('DATA ENTRY'!CK622="","",IF('DATA ENTRY'!CK622="","",IF(AND($EF$4='DATA ENTRY'!G622,$EH$4='DATA ENTRY'!F622),'DATA ENTRY'!CK622,"")))</f>
        <v/>
      </c>
      <c r="EI623" s="3" t="str">
        <f>IF('DATA ENTRY'!CK622="","",IF('DATA ENTRY'!N622="","",IF(AND($EF$4='DATA ENTRY'!G622,$EH$4='DATA ENTRY'!F622),'DATA ENTRY'!N622,"")))</f>
        <v/>
      </c>
      <c r="EJ623" s="107" t="str">
        <f>IF('DATA ENTRY'!CK622="","",IF('DATA ENTRY'!O622="","",IF(AND($EF$4='DATA ENTRY'!G622,$EH$4='DATA ENTRY'!F622),'DATA ENTRY'!O622,"")))</f>
        <v/>
      </c>
      <c r="EK623" s="3" t="str">
        <f>IF('DATA ENTRY'!CK622="","",IF('DATA ENTRY'!P622="","",IF(AND($EF$4='DATA ENTRY'!G622,$EH$4='DATA ENTRY'!F622),'DATA ENTRY'!P622,"")))</f>
        <v/>
      </c>
      <c r="EL623" s="107" t="str">
        <f>IF('DATA ENTRY'!CK622="","",IF('DATA ENTRY'!Q622="","",IF(AND($EF$4='DATA ENTRY'!G622,$EH$4='DATA ENTRY'!F622),'DATA ENTRY'!Q622,"")))</f>
        <v/>
      </c>
      <c r="EM623" s="3" t="str">
        <f>IF('DATA ENTRY'!CK622="","",IF('DATA ENTRY'!R622="","",IF(AND($EF$4='DATA ENTRY'!G622,$EH$4='DATA ENTRY'!F622),'DATA ENTRY'!R622,"")))</f>
        <v/>
      </c>
      <c r="EN623" s="107" t="str">
        <f>IF('DATA ENTRY'!CK622="","",IF('DATA ENTRY'!S622="","",IF(AND($EF$4='DATA ENTRY'!G622,$EH$4='DATA ENTRY'!F622),'DATA ENTRY'!S622,"")))</f>
        <v/>
      </c>
      <c r="EO623" s="3" t="str">
        <f>IF('DATA ENTRY'!CK622="","",IF('DATA ENTRY'!E622="","",IF(AND($EF$4='DATA ENTRY'!G622,$EH$4='DATA ENTRY'!F622),'DATA ENTRY'!E622,"")))</f>
        <v/>
      </c>
      <c r="EP623" s="3" t="str">
        <f>IF('DATA ENTRY'!CK622="","",IF('DATA ENTRY'!D622="","",IF(AND($EF$4='DATA ENTRY'!G622,$EH$4='DATA ENTRY'!F622),'DATA ENTRY'!D622,"")))</f>
        <v/>
      </c>
      <c r="EQ623" s="3" t="str">
        <f>IF('DATA ENTRY'!CK622="","",IF('DATA ENTRY'!W622="","",IF(AND($EF$4='DATA ENTRY'!G622,$EH$4='DATA ENTRY'!F622),'DATA ENTRY'!W622,"")))</f>
        <v/>
      </c>
      <c r="ER623" s="3" t="str">
        <f>IF('DATA ENTRY'!CK622="","",IF('DATA ENTRY'!X622="","",IF(AND($EF$4='DATA ENTRY'!G622,$EH$4='DATA ENTRY'!F622),'DATA ENTRY'!X622,"")))</f>
        <v/>
      </c>
      <c r="ES623" s="108" t="str">
        <f t="shared" si="159"/>
        <v/>
      </c>
      <c r="ET623" s="108" t="str">
        <f>IF('DATA ENTRY'!CK622="","",IF('DATA ENTRY'!D622="","",IF(AND($EF$4='DATA ENTRY'!G622,$EH$4='DATA ENTRY'!F622),'DATA ENTRY'!G622,"")))</f>
        <v/>
      </c>
      <c r="EY623">
        <f t="shared" si="160"/>
        <v>0</v>
      </c>
    </row>
    <row r="624" spans="1:155">
      <c r="A624" t="str">
        <f>IF(S624=0,"",1+(MAX($A$7:A623)))</f>
        <v/>
      </c>
      <c r="B624" s="224">
        <v>618</v>
      </c>
      <c r="C624" s="3" t="str">
        <f>IF('DATA ENTRY'!CK623="","",IF('DATA ENTRY'!B623="","",IF($D$4="All Post",'DATA ENTRY'!B623,IF(AND($D$4='DATA ENTRY'!CK623),'DATA ENTRY'!B623,""))))</f>
        <v/>
      </c>
      <c r="D624" s="3" t="str">
        <f>IF('DATA ENTRY'!CK623="","",IF('DATA ENTRY'!C623="","",IF($D$4="All Post",'DATA ENTRY'!C623,IF(AND($D$4='DATA ENTRY'!CK623),'DATA ENTRY'!C623,""))))</f>
        <v/>
      </c>
      <c r="E624" s="4" t="str">
        <f>IF('DATA ENTRY'!CK623="","",IF('DATA ENTRY'!I623="","",IF($D$4="All Post",'DATA ENTRY'!I623,IF(AND($D$4='DATA ENTRY'!CK623),'DATA ENTRY'!I623,""))))</f>
        <v/>
      </c>
      <c r="F624" s="4" t="str">
        <f>IF('DATA ENTRY'!CK623="","",IF('DATA ENTRY'!CK623="","",IF($D$4="All Post",'DATA ENTRY'!CK623,IF(AND($D$4='DATA ENTRY'!CK623),'DATA ENTRY'!CK623,""))))</f>
        <v/>
      </c>
      <c r="G624" s="3" t="str">
        <f>IF('DATA ENTRY'!CK623="","",IF('DATA ENTRY'!N623="","",IF($D$4="All Post",'DATA ENTRY'!N623,IF(AND($D$4='DATA ENTRY'!CK623),'DATA ENTRY'!N623,""))))</f>
        <v/>
      </c>
      <c r="H624" s="107" t="str">
        <f>IF('DATA ENTRY'!CK623="","",IF('DATA ENTRY'!O623="","",IF($D$4="All Post",'DATA ENTRY'!O623,IF(AND($D$4='DATA ENTRY'!CK623),'DATA ENTRY'!O623,""))))</f>
        <v/>
      </c>
      <c r="I624" s="3" t="str">
        <f>IF('DATA ENTRY'!CK623="","",IF('DATA ENTRY'!P623="","",IF($D$4="All Post",'DATA ENTRY'!P623,IF(AND($D$4='DATA ENTRY'!CK623),'DATA ENTRY'!P623,""))))</f>
        <v/>
      </c>
      <c r="J624" s="107" t="str">
        <f>IF('DATA ENTRY'!CK623="","",IF('DATA ENTRY'!Q623="","",IF($D$4="All Post",'DATA ENTRY'!Q623,IF(AND($D$4='DATA ENTRY'!CK623),'DATA ENTRY'!Q623,""))))</f>
        <v/>
      </c>
      <c r="K624" s="3" t="str">
        <f>IF('DATA ENTRY'!CK623="","",IF('DATA ENTRY'!R623="","",IF($D$4="All Post",'DATA ENTRY'!R623,IF(AND($D$4='DATA ENTRY'!CK623),'DATA ENTRY'!R623,""))))</f>
        <v/>
      </c>
      <c r="L624" s="3" t="str">
        <f>IF('DATA ENTRY'!CK623="","",IF('DATA ENTRY'!S623="","",IF($D$4="All Post",'DATA ENTRY'!S623,IF(AND($D$4='DATA ENTRY'!CK623),'DATA ENTRY'!S623,""))))</f>
        <v/>
      </c>
      <c r="M624" s="3" t="str">
        <f>IF('DATA ENTRY'!CK623="","",IF('DATA ENTRY'!E623="","",IF($D$4="All Post",'DATA ENTRY'!E623,IF(AND($D$4='DATA ENTRY'!CK623),'DATA ENTRY'!E623,""))))</f>
        <v/>
      </c>
      <c r="N624" s="3" t="str">
        <f>IF('DATA ENTRY'!CK623="","",IF('DATA ENTRY'!W623="","",IF($D$4="All Post",'DATA ENTRY'!W623,IF(AND($D$4='DATA ENTRY'!CK623),'DATA ENTRY'!W623,""))))</f>
        <v/>
      </c>
      <c r="O624" s="3" t="str">
        <f>IF('DATA ENTRY'!CK623="","",IF('DATA ENTRY'!X623="","",IF($D$4="All Post",'DATA ENTRY'!X623,IF(AND($D$4='DATA ENTRY'!CK623),'DATA ENTRY'!X623,""))))</f>
        <v/>
      </c>
      <c r="P624" s="3" t="str">
        <f>IF('DATA ENTRY'!CK623="","",IF('DATA ENTRY'!G623="","",IF($D$4="All Post",'DATA ENTRY'!G623,IF(AND($D$4='DATA ENTRY'!CK623),'DATA ENTRY'!G623,""))))</f>
        <v/>
      </c>
      <c r="S624">
        <f t="shared" si="147"/>
        <v>0</v>
      </c>
      <c r="T624" t="str">
        <f t="shared" si="148"/>
        <v/>
      </c>
      <c r="BZ624" t="str">
        <f t="shared" si="149"/>
        <v/>
      </c>
      <c r="CA624" t="str">
        <f t="shared" si="150"/>
        <v/>
      </c>
      <c r="CB624" s="224">
        <v>618</v>
      </c>
      <c r="CC624" s="3" t="str">
        <f>IF('DATA ENTRY'!CK623="","",IF('DATA ENTRY'!B623="","",IF(AND($CD$4='DATA ENTRY'!CK623,$CG$4='DATA ENTRY'!D623),'DATA ENTRY'!B623,"")))</f>
        <v/>
      </c>
      <c r="CD624" s="3" t="str">
        <f>IF('DATA ENTRY'!CK623="","",IF('DATA ENTRY'!C623="","",IF(AND($CD$4='DATA ENTRY'!CK623,$CG$4='DATA ENTRY'!D623),'DATA ENTRY'!C623,"")))</f>
        <v/>
      </c>
      <c r="CE624" s="4" t="str">
        <f>IF('DATA ENTRY'!CK623="","",IF('DATA ENTRY'!I623="","",IF(AND($CD$4='DATA ENTRY'!CK623,$CG$4='DATA ENTRY'!D623),'DATA ENTRY'!I623,"")))</f>
        <v/>
      </c>
      <c r="CF624" s="4" t="str">
        <f>IF('DATA ENTRY'!CK623="","",IF('DATA ENTRY'!CK623="","",IF(AND($CD$4='DATA ENTRY'!CK623,$CG$4='DATA ENTRY'!D623),'DATA ENTRY'!CK623,"")))</f>
        <v/>
      </c>
      <c r="CG624" s="3" t="str">
        <f>IF('DATA ENTRY'!CK623="","",IF('DATA ENTRY'!N623="","",IF(AND($CD$4='DATA ENTRY'!CK623,$CG$4='DATA ENTRY'!D623),'DATA ENTRY'!N623,"")))</f>
        <v/>
      </c>
      <c r="CH624" s="107" t="str">
        <f>IF('DATA ENTRY'!CK623="","",IF('DATA ENTRY'!O623="","",IF(AND($CD$4='DATA ENTRY'!CK623,$CG$4='DATA ENTRY'!D623),'DATA ENTRY'!O623,"")))</f>
        <v/>
      </c>
      <c r="CI624" s="3" t="str">
        <f>IF('DATA ENTRY'!CK623="","",IF('DATA ENTRY'!P623="","",IF(AND($CD$4='DATA ENTRY'!CK623,$CG$4='DATA ENTRY'!D623),'DATA ENTRY'!P623,"")))</f>
        <v/>
      </c>
      <c r="CJ624" s="107" t="str">
        <f>IF('DATA ENTRY'!CK623="","",IF('DATA ENTRY'!Q623="","",IF(AND($CD$4='DATA ENTRY'!CK623,$CG$4='DATA ENTRY'!D623),'DATA ENTRY'!Q623,"")))</f>
        <v/>
      </c>
      <c r="CK624" s="3" t="str">
        <f>IF('DATA ENTRY'!CK623="","",IF('DATA ENTRY'!R623="","",IF(AND($CD$4='DATA ENTRY'!CK623,$CG$4='DATA ENTRY'!D623),'DATA ENTRY'!R623,"")))</f>
        <v/>
      </c>
      <c r="CL624" s="3" t="str">
        <f>IF('DATA ENTRY'!CK623="","",IF('DATA ENTRY'!S623="","",IF(AND($CD$4='DATA ENTRY'!CK623,$CG$4='DATA ENTRY'!D623),'DATA ENTRY'!S623,"")))</f>
        <v/>
      </c>
      <c r="CM624" s="3" t="str">
        <f>IF('DATA ENTRY'!CK623="","",IF('DATA ENTRY'!E623="","",IF(AND($CD$4='DATA ENTRY'!CK623,$CG$4='DATA ENTRY'!D623),'DATA ENTRY'!E623,"")))</f>
        <v/>
      </c>
      <c r="CN624" s="3" t="str">
        <f>IF('DATA ENTRY'!CK623="","",IF('DATA ENTRY'!W623="","",IF(AND($CD$4='DATA ENTRY'!CK623,$CG$4='DATA ENTRY'!D623),'DATA ENTRY'!W623,"")))</f>
        <v/>
      </c>
      <c r="CO624" s="3" t="str">
        <f>IF('DATA ENTRY'!CK623="","",IF('DATA ENTRY'!X623="","",IF(AND($CD$4='DATA ENTRY'!CK623,$CG$4='DATA ENTRY'!D623),'DATA ENTRY'!X623,"")))</f>
        <v/>
      </c>
      <c r="CP624" s="108" t="str">
        <f t="shared" si="151"/>
        <v/>
      </c>
      <c r="CQ624" s="108" t="str">
        <f>IF('DATA ENTRY'!CK623="","",IF('DATA ENTRY'!G623="","",IF(AND($CD$4='DATA ENTRY'!CK623,$CG$4='DATA ENTRY'!D623),'DATA ENTRY'!G623,"")))</f>
        <v/>
      </c>
      <c r="CR624" s="230" t="str">
        <f>IF('DATA ENTRY'!CK623="","",IF('DATA ENTRY'!D623="","",IF(AND($CD$4='DATA ENTRY'!CK623,$CG$4='DATA ENTRY'!D623),'DATA ENTRY'!D623,"")))</f>
        <v/>
      </c>
      <c r="CS624">
        <f t="shared" si="152"/>
        <v>0</v>
      </c>
      <c r="CT624">
        <f t="shared" si="153"/>
        <v>0</v>
      </c>
      <c r="CV624" s="139"/>
      <c r="CX624">
        <f t="shared" si="154"/>
        <v>0</v>
      </c>
      <c r="DB624" t="str">
        <f t="shared" si="161"/>
        <v/>
      </c>
      <c r="DC624" t="str">
        <f t="shared" si="162"/>
        <v/>
      </c>
      <c r="DD624" s="224">
        <v>618</v>
      </c>
      <c r="DE624" s="3" t="str">
        <f>IF('DATA ENTRY'!CK623="","",IF('DATA ENTRY'!B623="","",IF(AND($DF$4='DATA ENTRY'!D623),'DATA ENTRY'!B623,"")))</f>
        <v/>
      </c>
      <c r="DF624" s="3" t="str">
        <f>IF('DATA ENTRY'!CK623="","",IF('DATA ENTRY'!C623="","",IF(AND($DF$4='DATA ENTRY'!D623),'DATA ENTRY'!C623,"")))</f>
        <v/>
      </c>
      <c r="DG624" s="4" t="str">
        <f>IF('DATA ENTRY'!CK623="","",IF('DATA ENTRY'!I623="","",IF(AND($DF$4='DATA ENTRY'!D623),'DATA ENTRY'!I623,"")))</f>
        <v/>
      </c>
      <c r="DH624" s="4" t="str">
        <f>IF('DATA ENTRY'!CK623="","",IF('DATA ENTRY'!CK623="","",IF(AND($DF$4='DATA ENTRY'!D623),'DATA ENTRY'!CK623,"")))</f>
        <v/>
      </c>
      <c r="DI624" s="3" t="str">
        <f>IF('DATA ENTRY'!CK623="","",IF('DATA ENTRY'!N623="","",IF(AND($DF$4='DATA ENTRY'!D623),'DATA ENTRY'!N623,"")))</f>
        <v/>
      </c>
      <c r="DJ624" s="107" t="str">
        <f>IF('DATA ENTRY'!CK623="","",IF('DATA ENTRY'!O623="","",IF(AND($DF$4='DATA ENTRY'!D623),'DATA ENTRY'!O623,"")))</f>
        <v/>
      </c>
      <c r="DK624" s="3" t="str">
        <f>IF('DATA ENTRY'!CK623="","",IF('DATA ENTRY'!P623="","",IF(AND($DF$4='DATA ENTRY'!D623),'DATA ENTRY'!P623,"")))</f>
        <v/>
      </c>
      <c r="DL624" s="107" t="str">
        <f>IF('DATA ENTRY'!CK623="","",IF('DATA ENTRY'!Q623="","",IF(AND($DF$4='DATA ENTRY'!D623),'DATA ENTRY'!Q623,"")))</f>
        <v/>
      </c>
      <c r="DM624" s="3" t="str">
        <f>IF('DATA ENTRY'!CK623="","",IF('DATA ENTRY'!R623="","",IF(AND($DF$4='DATA ENTRY'!D623),'DATA ENTRY'!R623,"")))</f>
        <v/>
      </c>
      <c r="DN624" s="107" t="str">
        <f>IF('DATA ENTRY'!CK623="","",IF('DATA ENTRY'!S623="","",IF(AND($DF$4='DATA ENTRY'!D623),'DATA ENTRY'!S623,"")))</f>
        <v/>
      </c>
      <c r="DO624" s="3" t="str">
        <f>IF('DATA ENTRY'!CK623="","",IF('DATA ENTRY'!E623="","",IF(AND($DF$4='DATA ENTRY'!D623),'DATA ENTRY'!E623,"")))</f>
        <v/>
      </c>
      <c r="DP624" s="3" t="str">
        <f>IF('DATA ENTRY'!CK623="","",IF('DATA ENTRY'!D623="","",IF(AND($DF$4='DATA ENTRY'!D623),'DATA ENTRY'!D623,"")))</f>
        <v/>
      </c>
      <c r="DQ624" s="3" t="str">
        <f>IF('DATA ENTRY'!CK623="","",IF('DATA ENTRY'!W623="","",IF(AND($DF$4='DATA ENTRY'!D623),'DATA ENTRY'!W623,"")))</f>
        <v/>
      </c>
      <c r="DR624" s="3" t="str">
        <f>IF('DATA ENTRY'!CK623="","",IF('DATA ENTRY'!X623="","",IF(AND($DF$4='DATA ENTRY'!D623),'DATA ENTRY'!X623,"")))</f>
        <v/>
      </c>
      <c r="DS624" s="108" t="str">
        <f t="shared" si="155"/>
        <v/>
      </c>
      <c r="DT624" s="108" t="str">
        <f>IF('DATA ENTRY'!CK623="","",IF('DATA ENTRY'!D623="","",IF(AND($DF$4='DATA ENTRY'!D623),'DATA ENTRY'!G623,"")))</f>
        <v/>
      </c>
      <c r="DY624">
        <f t="shared" si="156"/>
        <v>0</v>
      </c>
      <c r="EB624" t="str">
        <f t="shared" si="157"/>
        <v/>
      </c>
      <c r="EC624" t="str">
        <f t="shared" si="158"/>
        <v/>
      </c>
      <c r="ED624" s="224">
        <v>618</v>
      </c>
      <c r="EE624" s="3" t="str">
        <f>IF('DATA ENTRY'!CK623="","",IF('DATA ENTRY'!B623="","",IF(AND($EF$4='DATA ENTRY'!G623,$EH$4='DATA ENTRY'!F623),'DATA ENTRY'!B623,"")))</f>
        <v/>
      </c>
      <c r="EF624" s="3" t="str">
        <f>IF('DATA ENTRY'!CK623="","",IF('DATA ENTRY'!C623="","",IF(AND($EF$4='DATA ENTRY'!G623,$EH$4='DATA ENTRY'!F623),'DATA ENTRY'!C623,"")))</f>
        <v/>
      </c>
      <c r="EG624" s="4" t="str">
        <f>IF('DATA ENTRY'!CK623="","",IF('DATA ENTRY'!I623="","",IF(AND($EF$4='DATA ENTRY'!G623,$EH$4='DATA ENTRY'!F623),'DATA ENTRY'!I623,"")))</f>
        <v/>
      </c>
      <c r="EH624" s="4" t="str">
        <f>IF('DATA ENTRY'!CK623="","",IF('DATA ENTRY'!CK623="","",IF(AND($EF$4='DATA ENTRY'!G623,$EH$4='DATA ENTRY'!F623),'DATA ENTRY'!CK623,"")))</f>
        <v/>
      </c>
      <c r="EI624" s="3" t="str">
        <f>IF('DATA ENTRY'!CK623="","",IF('DATA ENTRY'!N623="","",IF(AND($EF$4='DATA ENTRY'!G623,$EH$4='DATA ENTRY'!F623),'DATA ENTRY'!N623,"")))</f>
        <v/>
      </c>
      <c r="EJ624" s="107" t="str">
        <f>IF('DATA ENTRY'!CK623="","",IF('DATA ENTRY'!O623="","",IF(AND($EF$4='DATA ENTRY'!G623,$EH$4='DATA ENTRY'!F623),'DATA ENTRY'!O623,"")))</f>
        <v/>
      </c>
      <c r="EK624" s="3" t="str">
        <f>IF('DATA ENTRY'!CK623="","",IF('DATA ENTRY'!P623="","",IF(AND($EF$4='DATA ENTRY'!G623,$EH$4='DATA ENTRY'!F623),'DATA ENTRY'!P623,"")))</f>
        <v/>
      </c>
      <c r="EL624" s="107" t="str">
        <f>IF('DATA ENTRY'!CK623="","",IF('DATA ENTRY'!Q623="","",IF(AND($EF$4='DATA ENTRY'!G623,$EH$4='DATA ENTRY'!F623),'DATA ENTRY'!Q623,"")))</f>
        <v/>
      </c>
      <c r="EM624" s="3" t="str">
        <f>IF('DATA ENTRY'!CK623="","",IF('DATA ENTRY'!R623="","",IF(AND($EF$4='DATA ENTRY'!G623,$EH$4='DATA ENTRY'!F623),'DATA ENTRY'!R623,"")))</f>
        <v/>
      </c>
      <c r="EN624" s="107" t="str">
        <f>IF('DATA ENTRY'!CK623="","",IF('DATA ENTRY'!S623="","",IF(AND($EF$4='DATA ENTRY'!G623,$EH$4='DATA ENTRY'!F623),'DATA ENTRY'!S623,"")))</f>
        <v/>
      </c>
      <c r="EO624" s="3" t="str">
        <f>IF('DATA ENTRY'!CK623="","",IF('DATA ENTRY'!E623="","",IF(AND($EF$4='DATA ENTRY'!G623,$EH$4='DATA ENTRY'!F623),'DATA ENTRY'!E623,"")))</f>
        <v/>
      </c>
      <c r="EP624" s="3" t="str">
        <f>IF('DATA ENTRY'!CK623="","",IF('DATA ENTRY'!D623="","",IF(AND($EF$4='DATA ENTRY'!G623,$EH$4='DATA ENTRY'!F623),'DATA ENTRY'!D623,"")))</f>
        <v/>
      </c>
      <c r="EQ624" s="3" t="str">
        <f>IF('DATA ENTRY'!CK623="","",IF('DATA ENTRY'!W623="","",IF(AND($EF$4='DATA ENTRY'!G623,$EH$4='DATA ENTRY'!F623),'DATA ENTRY'!W623,"")))</f>
        <v/>
      </c>
      <c r="ER624" s="3" t="str">
        <f>IF('DATA ENTRY'!CK623="","",IF('DATA ENTRY'!X623="","",IF(AND($EF$4='DATA ENTRY'!G623,$EH$4='DATA ENTRY'!F623),'DATA ENTRY'!X623,"")))</f>
        <v/>
      </c>
      <c r="ES624" s="108" t="str">
        <f t="shared" si="159"/>
        <v/>
      </c>
      <c r="ET624" s="108" t="str">
        <f>IF('DATA ENTRY'!CK623="","",IF('DATA ENTRY'!D623="","",IF(AND($EF$4='DATA ENTRY'!G623,$EH$4='DATA ENTRY'!F623),'DATA ENTRY'!G623,"")))</f>
        <v/>
      </c>
      <c r="EY624">
        <f t="shared" si="160"/>
        <v>0</v>
      </c>
    </row>
    <row r="625" spans="1:155">
      <c r="A625" t="str">
        <f>IF(S625=0,"",1+(MAX($A$7:A624)))</f>
        <v/>
      </c>
      <c r="B625" s="224">
        <v>619</v>
      </c>
      <c r="C625" s="3" t="str">
        <f>IF('DATA ENTRY'!CK624="","",IF('DATA ENTRY'!B624="","",IF($D$4="All Post",'DATA ENTRY'!B624,IF(AND($D$4='DATA ENTRY'!CK624),'DATA ENTRY'!B624,""))))</f>
        <v/>
      </c>
      <c r="D625" s="3" t="str">
        <f>IF('DATA ENTRY'!CK624="","",IF('DATA ENTRY'!C624="","",IF($D$4="All Post",'DATA ENTRY'!C624,IF(AND($D$4='DATA ENTRY'!CK624),'DATA ENTRY'!C624,""))))</f>
        <v/>
      </c>
      <c r="E625" s="4" t="str">
        <f>IF('DATA ENTRY'!CK624="","",IF('DATA ENTRY'!I624="","",IF($D$4="All Post",'DATA ENTRY'!I624,IF(AND($D$4='DATA ENTRY'!CK624),'DATA ENTRY'!I624,""))))</f>
        <v/>
      </c>
      <c r="F625" s="4" t="str">
        <f>IF('DATA ENTRY'!CK624="","",IF('DATA ENTRY'!CK624="","",IF($D$4="All Post",'DATA ENTRY'!CK624,IF(AND($D$4='DATA ENTRY'!CK624),'DATA ENTRY'!CK624,""))))</f>
        <v/>
      </c>
      <c r="G625" s="3" t="str">
        <f>IF('DATA ENTRY'!CK624="","",IF('DATA ENTRY'!N624="","",IF($D$4="All Post",'DATA ENTRY'!N624,IF(AND($D$4='DATA ENTRY'!CK624),'DATA ENTRY'!N624,""))))</f>
        <v/>
      </c>
      <c r="H625" s="107" t="str">
        <f>IF('DATA ENTRY'!CK624="","",IF('DATA ENTRY'!O624="","",IF($D$4="All Post",'DATA ENTRY'!O624,IF(AND($D$4='DATA ENTRY'!CK624),'DATA ENTRY'!O624,""))))</f>
        <v/>
      </c>
      <c r="I625" s="3" t="str">
        <f>IF('DATA ENTRY'!CK624="","",IF('DATA ENTRY'!P624="","",IF($D$4="All Post",'DATA ENTRY'!P624,IF(AND($D$4='DATA ENTRY'!CK624),'DATA ENTRY'!P624,""))))</f>
        <v/>
      </c>
      <c r="J625" s="107" t="str">
        <f>IF('DATA ENTRY'!CK624="","",IF('DATA ENTRY'!Q624="","",IF($D$4="All Post",'DATA ENTRY'!Q624,IF(AND($D$4='DATA ENTRY'!CK624),'DATA ENTRY'!Q624,""))))</f>
        <v/>
      </c>
      <c r="K625" s="3" t="str">
        <f>IF('DATA ENTRY'!CK624="","",IF('DATA ENTRY'!R624="","",IF($D$4="All Post",'DATA ENTRY'!R624,IF(AND($D$4='DATA ENTRY'!CK624),'DATA ENTRY'!R624,""))))</f>
        <v/>
      </c>
      <c r="L625" s="3" t="str">
        <f>IF('DATA ENTRY'!CK624="","",IF('DATA ENTRY'!S624="","",IF($D$4="All Post",'DATA ENTRY'!S624,IF(AND($D$4='DATA ENTRY'!CK624),'DATA ENTRY'!S624,""))))</f>
        <v/>
      </c>
      <c r="M625" s="3" t="str">
        <f>IF('DATA ENTRY'!CK624="","",IF('DATA ENTRY'!E624="","",IF($D$4="All Post",'DATA ENTRY'!E624,IF(AND($D$4='DATA ENTRY'!CK624),'DATA ENTRY'!E624,""))))</f>
        <v/>
      </c>
      <c r="N625" s="3" t="str">
        <f>IF('DATA ENTRY'!CK624="","",IF('DATA ENTRY'!W624="","",IF($D$4="All Post",'DATA ENTRY'!W624,IF(AND($D$4='DATA ENTRY'!CK624),'DATA ENTRY'!W624,""))))</f>
        <v/>
      </c>
      <c r="O625" s="3" t="str">
        <f>IF('DATA ENTRY'!CK624="","",IF('DATA ENTRY'!X624="","",IF($D$4="All Post",'DATA ENTRY'!X624,IF(AND($D$4='DATA ENTRY'!CK624),'DATA ENTRY'!X624,""))))</f>
        <v/>
      </c>
      <c r="P625" s="3" t="str">
        <f>IF('DATA ENTRY'!CK624="","",IF('DATA ENTRY'!G624="","",IF($D$4="All Post",'DATA ENTRY'!G624,IF(AND($D$4='DATA ENTRY'!CK624),'DATA ENTRY'!G624,""))))</f>
        <v/>
      </c>
      <c r="S625">
        <f t="shared" si="147"/>
        <v>0</v>
      </c>
      <c r="T625" t="str">
        <f t="shared" si="148"/>
        <v/>
      </c>
      <c r="BZ625" t="str">
        <f t="shared" si="149"/>
        <v/>
      </c>
      <c r="CA625" t="str">
        <f t="shared" si="150"/>
        <v/>
      </c>
      <c r="CB625" s="224">
        <v>619</v>
      </c>
      <c r="CC625" s="3" t="str">
        <f>IF('DATA ENTRY'!CK624="","",IF('DATA ENTRY'!B624="","",IF(AND($CD$4='DATA ENTRY'!CK624,$CG$4='DATA ENTRY'!D624),'DATA ENTRY'!B624,"")))</f>
        <v/>
      </c>
      <c r="CD625" s="3" t="str">
        <f>IF('DATA ENTRY'!CK624="","",IF('DATA ENTRY'!C624="","",IF(AND($CD$4='DATA ENTRY'!CK624,$CG$4='DATA ENTRY'!D624),'DATA ENTRY'!C624,"")))</f>
        <v/>
      </c>
      <c r="CE625" s="4" t="str">
        <f>IF('DATA ENTRY'!CK624="","",IF('DATA ENTRY'!I624="","",IF(AND($CD$4='DATA ENTRY'!CK624,$CG$4='DATA ENTRY'!D624),'DATA ENTRY'!I624,"")))</f>
        <v/>
      </c>
      <c r="CF625" s="4" t="str">
        <f>IF('DATA ENTRY'!CK624="","",IF('DATA ENTRY'!CK624="","",IF(AND($CD$4='DATA ENTRY'!CK624,$CG$4='DATA ENTRY'!D624),'DATA ENTRY'!CK624,"")))</f>
        <v/>
      </c>
      <c r="CG625" s="3" t="str">
        <f>IF('DATA ENTRY'!CK624="","",IF('DATA ENTRY'!N624="","",IF(AND($CD$4='DATA ENTRY'!CK624,$CG$4='DATA ENTRY'!D624),'DATA ENTRY'!N624,"")))</f>
        <v/>
      </c>
      <c r="CH625" s="107" t="str">
        <f>IF('DATA ENTRY'!CK624="","",IF('DATA ENTRY'!O624="","",IF(AND($CD$4='DATA ENTRY'!CK624,$CG$4='DATA ENTRY'!D624),'DATA ENTRY'!O624,"")))</f>
        <v/>
      </c>
      <c r="CI625" s="3" t="str">
        <f>IF('DATA ENTRY'!CK624="","",IF('DATA ENTRY'!P624="","",IF(AND($CD$4='DATA ENTRY'!CK624,$CG$4='DATA ENTRY'!D624),'DATA ENTRY'!P624,"")))</f>
        <v/>
      </c>
      <c r="CJ625" s="107" t="str">
        <f>IF('DATA ENTRY'!CK624="","",IF('DATA ENTRY'!Q624="","",IF(AND($CD$4='DATA ENTRY'!CK624,$CG$4='DATA ENTRY'!D624),'DATA ENTRY'!Q624,"")))</f>
        <v/>
      </c>
      <c r="CK625" s="3" t="str">
        <f>IF('DATA ENTRY'!CK624="","",IF('DATA ENTRY'!R624="","",IF(AND($CD$4='DATA ENTRY'!CK624,$CG$4='DATA ENTRY'!D624),'DATA ENTRY'!R624,"")))</f>
        <v/>
      </c>
      <c r="CL625" s="3" t="str">
        <f>IF('DATA ENTRY'!CK624="","",IF('DATA ENTRY'!S624="","",IF(AND($CD$4='DATA ENTRY'!CK624,$CG$4='DATA ENTRY'!D624),'DATA ENTRY'!S624,"")))</f>
        <v/>
      </c>
      <c r="CM625" s="3" t="str">
        <f>IF('DATA ENTRY'!CK624="","",IF('DATA ENTRY'!E624="","",IF(AND($CD$4='DATA ENTRY'!CK624,$CG$4='DATA ENTRY'!D624),'DATA ENTRY'!E624,"")))</f>
        <v/>
      </c>
      <c r="CN625" s="3" t="str">
        <f>IF('DATA ENTRY'!CK624="","",IF('DATA ENTRY'!W624="","",IF(AND($CD$4='DATA ENTRY'!CK624,$CG$4='DATA ENTRY'!D624),'DATA ENTRY'!W624,"")))</f>
        <v/>
      </c>
      <c r="CO625" s="3" t="str">
        <f>IF('DATA ENTRY'!CK624="","",IF('DATA ENTRY'!X624="","",IF(AND($CD$4='DATA ENTRY'!CK624,$CG$4='DATA ENTRY'!D624),'DATA ENTRY'!X624,"")))</f>
        <v/>
      </c>
      <c r="CP625" s="108" t="str">
        <f t="shared" si="151"/>
        <v/>
      </c>
      <c r="CQ625" s="108" t="str">
        <f>IF('DATA ENTRY'!CK624="","",IF('DATA ENTRY'!G624="","",IF(AND($CD$4='DATA ENTRY'!CK624,$CG$4='DATA ENTRY'!D624),'DATA ENTRY'!G624,"")))</f>
        <v/>
      </c>
      <c r="CR625" s="230" t="str">
        <f>IF('DATA ENTRY'!CK624="","",IF('DATA ENTRY'!D624="","",IF(AND($CD$4='DATA ENTRY'!CK624,$CG$4='DATA ENTRY'!D624),'DATA ENTRY'!D624,"")))</f>
        <v/>
      </c>
      <c r="CS625">
        <f t="shared" si="152"/>
        <v>0</v>
      </c>
      <c r="CT625">
        <f t="shared" si="153"/>
        <v>0</v>
      </c>
      <c r="CV625" s="139"/>
      <c r="CX625">
        <f t="shared" si="154"/>
        <v>0</v>
      </c>
      <c r="DB625" t="str">
        <f t="shared" si="161"/>
        <v/>
      </c>
      <c r="DC625" t="str">
        <f t="shared" si="162"/>
        <v/>
      </c>
      <c r="DD625" s="224">
        <v>619</v>
      </c>
      <c r="DE625" s="3" t="str">
        <f>IF('DATA ENTRY'!CK624="","",IF('DATA ENTRY'!B624="","",IF(AND($DF$4='DATA ENTRY'!D624),'DATA ENTRY'!B624,"")))</f>
        <v/>
      </c>
      <c r="DF625" s="3" t="str">
        <f>IF('DATA ENTRY'!CK624="","",IF('DATA ENTRY'!C624="","",IF(AND($DF$4='DATA ENTRY'!D624),'DATA ENTRY'!C624,"")))</f>
        <v/>
      </c>
      <c r="DG625" s="4" t="str">
        <f>IF('DATA ENTRY'!CK624="","",IF('DATA ENTRY'!I624="","",IF(AND($DF$4='DATA ENTRY'!D624),'DATA ENTRY'!I624,"")))</f>
        <v/>
      </c>
      <c r="DH625" s="4" t="str">
        <f>IF('DATA ENTRY'!CK624="","",IF('DATA ENTRY'!CK624="","",IF(AND($DF$4='DATA ENTRY'!D624),'DATA ENTRY'!CK624,"")))</f>
        <v/>
      </c>
      <c r="DI625" s="3" t="str">
        <f>IF('DATA ENTRY'!CK624="","",IF('DATA ENTRY'!N624="","",IF(AND($DF$4='DATA ENTRY'!D624),'DATA ENTRY'!N624,"")))</f>
        <v/>
      </c>
      <c r="DJ625" s="107" t="str">
        <f>IF('DATA ENTRY'!CK624="","",IF('DATA ENTRY'!O624="","",IF(AND($DF$4='DATA ENTRY'!D624),'DATA ENTRY'!O624,"")))</f>
        <v/>
      </c>
      <c r="DK625" s="3" t="str">
        <f>IF('DATA ENTRY'!CK624="","",IF('DATA ENTRY'!P624="","",IF(AND($DF$4='DATA ENTRY'!D624),'DATA ENTRY'!P624,"")))</f>
        <v/>
      </c>
      <c r="DL625" s="107" t="str">
        <f>IF('DATA ENTRY'!CK624="","",IF('DATA ENTRY'!Q624="","",IF(AND($DF$4='DATA ENTRY'!D624),'DATA ENTRY'!Q624,"")))</f>
        <v/>
      </c>
      <c r="DM625" s="3" t="str">
        <f>IF('DATA ENTRY'!CK624="","",IF('DATA ENTRY'!R624="","",IF(AND($DF$4='DATA ENTRY'!D624),'DATA ENTRY'!R624,"")))</f>
        <v/>
      </c>
      <c r="DN625" s="107" t="str">
        <f>IF('DATA ENTRY'!CK624="","",IF('DATA ENTRY'!S624="","",IF(AND($DF$4='DATA ENTRY'!D624),'DATA ENTRY'!S624,"")))</f>
        <v/>
      </c>
      <c r="DO625" s="3" t="str">
        <f>IF('DATA ENTRY'!CK624="","",IF('DATA ENTRY'!E624="","",IF(AND($DF$4='DATA ENTRY'!D624),'DATA ENTRY'!E624,"")))</f>
        <v/>
      </c>
      <c r="DP625" s="3" t="str">
        <f>IF('DATA ENTRY'!CK624="","",IF('DATA ENTRY'!D624="","",IF(AND($DF$4='DATA ENTRY'!D624),'DATA ENTRY'!D624,"")))</f>
        <v/>
      </c>
      <c r="DQ625" s="3" t="str">
        <f>IF('DATA ENTRY'!CK624="","",IF('DATA ENTRY'!W624="","",IF(AND($DF$4='DATA ENTRY'!D624),'DATA ENTRY'!W624,"")))</f>
        <v/>
      </c>
      <c r="DR625" s="3" t="str">
        <f>IF('DATA ENTRY'!CK624="","",IF('DATA ENTRY'!X624="","",IF(AND($DF$4='DATA ENTRY'!D624),'DATA ENTRY'!X624,"")))</f>
        <v/>
      </c>
      <c r="DS625" s="108" t="str">
        <f t="shared" si="155"/>
        <v/>
      </c>
      <c r="DT625" s="108" t="str">
        <f>IF('DATA ENTRY'!CK624="","",IF('DATA ENTRY'!D624="","",IF(AND($DF$4='DATA ENTRY'!D624),'DATA ENTRY'!G624,"")))</f>
        <v/>
      </c>
      <c r="DY625">
        <f t="shared" si="156"/>
        <v>0</v>
      </c>
      <c r="EB625" t="str">
        <f t="shared" si="157"/>
        <v/>
      </c>
      <c r="EC625" t="str">
        <f t="shared" si="158"/>
        <v/>
      </c>
      <c r="ED625" s="224">
        <v>619</v>
      </c>
      <c r="EE625" s="3" t="str">
        <f>IF('DATA ENTRY'!CK624="","",IF('DATA ENTRY'!B624="","",IF(AND($EF$4='DATA ENTRY'!G624,$EH$4='DATA ENTRY'!F624),'DATA ENTRY'!B624,"")))</f>
        <v/>
      </c>
      <c r="EF625" s="3" t="str">
        <f>IF('DATA ENTRY'!CK624="","",IF('DATA ENTRY'!C624="","",IF(AND($EF$4='DATA ENTRY'!G624,$EH$4='DATA ENTRY'!F624),'DATA ENTRY'!C624,"")))</f>
        <v/>
      </c>
      <c r="EG625" s="4" t="str">
        <f>IF('DATA ENTRY'!CK624="","",IF('DATA ENTRY'!I624="","",IF(AND($EF$4='DATA ENTRY'!G624,$EH$4='DATA ENTRY'!F624),'DATA ENTRY'!I624,"")))</f>
        <v/>
      </c>
      <c r="EH625" s="4" t="str">
        <f>IF('DATA ENTRY'!CK624="","",IF('DATA ENTRY'!CK624="","",IF(AND($EF$4='DATA ENTRY'!G624,$EH$4='DATA ENTRY'!F624),'DATA ENTRY'!CK624,"")))</f>
        <v/>
      </c>
      <c r="EI625" s="3" t="str">
        <f>IF('DATA ENTRY'!CK624="","",IF('DATA ENTRY'!N624="","",IF(AND($EF$4='DATA ENTRY'!G624,$EH$4='DATA ENTRY'!F624),'DATA ENTRY'!N624,"")))</f>
        <v/>
      </c>
      <c r="EJ625" s="107" t="str">
        <f>IF('DATA ENTRY'!CK624="","",IF('DATA ENTRY'!O624="","",IF(AND($EF$4='DATA ENTRY'!G624,$EH$4='DATA ENTRY'!F624),'DATA ENTRY'!O624,"")))</f>
        <v/>
      </c>
      <c r="EK625" s="3" t="str">
        <f>IF('DATA ENTRY'!CK624="","",IF('DATA ENTRY'!P624="","",IF(AND($EF$4='DATA ENTRY'!G624,$EH$4='DATA ENTRY'!F624),'DATA ENTRY'!P624,"")))</f>
        <v/>
      </c>
      <c r="EL625" s="107" t="str">
        <f>IF('DATA ENTRY'!CK624="","",IF('DATA ENTRY'!Q624="","",IF(AND($EF$4='DATA ENTRY'!G624,$EH$4='DATA ENTRY'!F624),'DATA ENTRY'!Q624,"")))</f>
        <v/>
      </c>
      <c r="EM625" s="3" t="str">
        <f>IF('DATA ENTRY'!CK624="","",IF('DATA ENTRY'!R624="","",IF(AND($EF$4='DATA ENTRY'!G624,$EH$4='DATA ENTRY'!F624),'DATA ENTRY'!R624,"")))</f>
        <v/>
      </c>
      <c r="EN625" s="107" t="str">
        <f>IF('DATA ENTRY'!CK624="","",IF('DATA ENTRY'!S624="","",IF(AND($EF$4='DATA ENTRY'!G624,$EH$4='DATA ENTRY'!F624),'DATA ENTRY'!S624,"")))</f>
        <v/>
      </c>
      <c r="EO625" s="3" t="str">
        <f>IF('DATA ENTRY'!CK624="","",IF('DATA ENTRY'!E624="","",IF(AND($EF$4='DATA ENTRY'!G624,$EH$4='DATA ENTRY'!F624),'DATA ENTRY'!E624,"")))</f>
        <v/>
      </c>
      <c r="EP625" s="3" t="str">
        <f>IF('DATA ENTRY'!CK624="","",IF('DATA ENTRY'!D624="","",IF(AND($EF$4='DATA ENTRY'!G624,$EH$4='DATA ENTRY'!F624),'DATA ENTRY'!D624,"")))</f>
        <v/>
      </c>
      <c r="EQ625" s="3" t="str">
        <f>IF('DATA ENTRY'!CK624="","",IF('DATA ENTRY'!W624="","",IF(AND($EF$4='DATA ENTRY'!G624,$EH$4='DATA ENTRY'!F624),'DATA ENTRY'!W624,"")))</f>
        <v/>
      </c>
      <c r="ER625" s="3" t="str">
        <f>IF('DATA ENTRY'!CK624="","",IF('DATA ENTRY'!X624="","",IF(AND($EF$4='DATA ENTRY'!G624,$EH$4='DATA ENTRY'!F624),'DATA ENTRY'!X624,"")))</f>
        <v/>
      </c>
      <c r="ES625" s="108" t="str">
        <f t="shared" si="159"/>
        <v/>
      </c>
      <c r="ET625" s="108" t="str">
        <f>IF('DATA ENTRY'!CK624="","",IF('DATA ENTRY'!D624="","",IF(AND($EF$4='DATA ENTRY'!G624,$EH$4='DATA ENTRY'!F624),'DATA ENTRY'!G624,"")))</f>
        <v/>
      </c>
      <c r="EY625">
        <f t="shared" si="160"/>
        <v>0</v>
      </c>
    </row>
    <row r="626" spans="1:155">
      <c r="A626" t="str">
        <f>IF(S626=0,"",1+(MAX($A$7:A625)))</f>
        <v/>
      </c>
      <c r="B626" s="224">
        <v>620</v>
      </c>
      <c r="C626" s="3" t="str">
        <f>IF('DATA ENTRY'!CK625="","",IF('DATA ENTRY'!B625="","",IF($D$4="All Post",'DATA ENTRY'!B625,IF(AND($D$4='DATA ENTRY'!CK625),'DATA ENTRY'!B625,""))))</f>
        <v/>
      </c>
      <c r="D626" s="3" t="str">
        <f>IF('DATA ENTRY'!CK625="","",IF('DATA ENTRY'!C625="","",IF($D$4="All Post",'DATA ENTRY'!C625,IF(AND($D$4='DATA ENTRY'!CK625),'DATA ENTRY'!C625,""))))</f>
        <v/>
      </c>
      <c r="E626" s="4" t="str">
        <f>IF('DATA ENTRY'!CK625="","",IF('DATA ENTRY'!I625="","",IF($D$4="All Post",'DATA ENTRY'!I625,IF(AND($D$4='DATA ENTRY'!CK625),'DATA ENTRY'!I625,""))))</f>
        <v/>
      </c>
      <c r="F626" s="4" t="str">
        <f>IF('DATA ENTRY'!CK625="","",IF('DATA ENTRY'!CK625="","",IF($D$4="All Post",'DATA ENTRY'!CK625,IF(AND($D$4='DATA ENTRY'!CK625),'DATA ENTRY'!CK625,""))))</f>
        <v/>
      </c>
      <c r="G626" s="3" t="str">
        <f>IF('DATA ENTRY'!CK625="","",IF('DATA ENTRY'!N625="","",IF($D$4="All Post",'DATA ENTRY'!N625,IF(AND($D$4='DATA ENTRY'!CK625),'DATA ENTRY'!N625,""))))</f>
        <v/>
      </c>
      <c r="H626" s="107" t="str">
        <f>IF('DATA ENTRY'!CK625="","",IF('DATA ENTRY'!O625="","",IF($D$4="All Post",'DATA ENTRY'!O625,IF(AND($D$4='DATA ENTRY'!CK625),'DATA ENTRY'!O625,""))))</f>
        <v/>
      </c>
      <c r="I626" s="3" t="str">
        <f>IF('DATA ENTRY'!CK625="","",IF('DATA ENTRY'!P625="","",IF($D$4="All Post",'DATA ENTRY'!P625,IF(AND($D$4='DATA ENTRY'!CK625),'DATA ENTRY'!P625,""))))</f>
        <v/>
      </c>
      <c r="J626" s="107" t="str">
        <f>IF('DATA ENTRY'!CK625="","",IF('DATA ENTRY'!Q625="","",IF($D$4="All Post",'DATA ENTRY'!Q625,IF(AND($D$4='DATA ENTRY'!CK625),'DATA ENTRY'!Q625,""))))</f>
        <v/>
      </c>
      <c r="K626" s="3" t="str">
        <f>IF('DATA ENTRY'!CK625="","",IF('DATA ENTRY'!R625="","",IF($D$4="All Post",'DATA ENTRY'!R625,IF(AND($D$4='DATA ENTRY'!CK625),'DATA ENTRY'!R625,""))))</f>
        <v/>
      </c>
      <c r="L626" s="3" t="str">
        <f>IF('DATA ENTRY'!CK625="","",IF('DATA ENTRY'!S625="","",IF($D$4="All Post",'DATA ENTRY'!S625,IF(AND($D$4='DATA ENTRY'!CK625),'DATA ENTRY'!S625,""))))</f>
        <v/>
      </c>
      <c r="M626" s="3" t="str">
        <f>IF('DATA ENTRY'!CK625="","",IF('DATA ENTRY'!E625="","",IF($D$4="All Post",'DATA ENTRY'!E625,IF(AND($D$4='DATA ENTRY'!CK625),'DATA ENTRY'!E625,""))))</f>
        <v/>
      </c>
      <c r="N626" s="3" t="str">
        <f>IF('DATA ENTRY'!CK625="","",IF('DATA ENTRY'!W625="","",IF($D$4="All Post",'DATA ENTRY'!W625,IF(AND($D$4='DATA ENTRY'!CK625),'DATA ENTRY'!W625,""))))</f>
        <v/>
      </c>
      <c r="O626" s="3" t="str">
        <f>IF('DATA ENTRY'!CK625="","",IF('DATA ENTRY'!X625="","",IF($D$4="All Post",'DATA ENTRY'!X625,IF(AND($D$4='DATA ENTRY'!CK625),'DATA ENTRY'!X625,""))))</f>
        <v/>
      </c>
      <c r="P626" s="3" t="str">
        <f>IF('DATA ENTRY'!CK625="","",IF('DATA ENTRY'!G625="","",IF($D$4="All Post",'DATA ENTRY'!G625,IF(AND($D$4='DATA ENTRY'!CK625),'DATA ENTRY'!G625,""))))</f>
        <v/>
      </c>
      <c r="S626">
        <f t="shared" si="147"/>
        <v>0</v>
      </c>
      <c r="T626" t="str">
        <f t="shared" si="148"/>
        <v/>
      </c>
      <c r="BZ626" t="str">
        <f t="shared" si="149"/>
        <v/>
      </c>
      <c r="CA626" t="str">
        <f t="shared" si="150"/>
        <v/>
      </c>
      <c r="CB626" s="224">
        <v>620</v>
      </c>
      <c r="CC626" s="3" t="str">
        <f>IF('DATA ENTRY'!CK625="","",IF('DATA ENTRY'!B625="","",IF(AND($CD$4='DATA ENTRY'!CK625,$CG$4='DATA ENTRY'!D625),'DATA ENTRY'!B625,"")))</f>
        <v/>
      </c>
      <c r="CD626" s="3" t="str">
        <f>IF('DATA ENTRY'!CK625="","",IF('DATA ENTRY'!C625="","",IF(AND($CD$4='DATA ENTRY'!CK625,$CG$4='DATA ENTRY'!D625),'DATA ENTRY'!C625,"")))</f>
        <v/>
      </c>
      <c r="CE626" s="4" t="str">
        <f>IF('DATA ENTRY'!CK625="","",IF('DATA ENTRY'!I625="","",IF(AND($CD$4='DATA ENTRY'!CK625,$CG$4='DATA ENTRY'!D625),'DATA ENTRY'!I625,"")))</f>
        <v/>
      </c>
      <c r="CF626" s="4" t="str">
        <f>IF('DATA ENTRY'!CK625="","",IF('DATA ENTRY'!CK625="","",IF(AND($CD$4='DATA ENTRY'!CK625,$CG$4='DATA ENTRY'!D625),'DATA ENTRY'!CK625,"")))</f>
        <v/>
      </c>
      <c r="CG626" s="3" t="str">
        <f>IF('DATA ENTRY'!CK625="","",IF('DATA ENTRY'!N625="","",IF(AND($CD$4='DATA ENTRY'!CK625,$CG$4='DATA ENTRY'!D625),'DATA ENTRY'!N625,"")))</f>
        <v/>
      </c>
      <c r="CH626" s="107" t="str">
        <f>IF('DATA ENTRY'!CK625="","",IF('DATA ENTRY'!O625="","",IF(AND($CD$4='DATA ENTRY'!CK625,$CG$4='DATA ENTRY'!D625),'DATA ENTRY'!O625,"")))</f>
        <v/>
      </c>
      <c r="CI626" s="3" t="str">
        <f>IF('DATA ENTRY'!CK625="","",IF('DATA ENTRY'!P625="","",IF(AND($CD$4='DATA ENTRY'!CK625,$CG$4='DATA ENTRY'!D625),'DATA ENTRY'!P625,"")))</f>
        <v/>
      </c>
      <c r="CJ626" s="107" t="str">
        <f>IF('DATA ENTRY'!CK625="","",IF('DATA ENTRY'!Q625="","",IF(AND($CD$4='DATA ENTRY'!CK625,$CG$4='DATA ENTRY'!D625),'DATA ENTRY'!Q625,"")))</f>
        <v/>
      </c>
      <c r="CK626" s="3" t="str">
        <f>IF('DATA ENTRY'!CK625="","",IF('DATA ENTRY'!R625="","",IF(AND($CD$4='DATA ENTRY'!CK625,$CG$4='DATA ENTRY'!D625),'DATA ENTRY'!R625,"")))</f>
        <v/>
      </c>
      <c r="CL626" s="3" t="str">
        <f>IF('DATA ENTRY'!CK625="","",IF('DATA ENTRY'!S625="","",IF(AND($CD$4='DATA ENTRY'!CK625,$CG$4='DATA ENTRY'!D625),'DATA ENTRY'!S625,"")))</f>
        <v/>
      </c>
      <c r="CM626" s="3" t="str">
        <f>IF('DATA ENTRY'!CK625="","",IF('DATA ENTRY'!E625="","",IF(AND($CD$4='DATA ENTRY'!CK625,$CG$4='DATA ENTRY'!D625),'DATA ENTRY'!E625,"")))</f>
        <v/>
      </c>
      <c r="CN626" s="3" t="str">
        <f>IF('DATA ENTRY'!CK625="","",IF('DATA ENTRY'!W625="","",IF(AND($CD$4='DATA ENTRY'!CK625,$CG$4='DATA ENTRY'!D625),'DATA ENTRY'!W625,"")))</f>
        <v/>
      </c>
      <c r="CO626" s="3" t="str">
        <f>IF('DATA ENTRY'!CK625="","",IF('DATA ENTRY'!X625="","",IF(AND($CD$4='DATA ENTRY'!CK625,$CG$4='DATA ENTRY'!D625),'DATA ENTRY'!X625,"")))</f>
        <v/>
      </c>
      <c r="CP626" s="108" t="str">
        <f t="shared" si="151"/>
        <v/>
      </c>
      <c r="CQ626" s="108" t="str">
        <f>IF('DATA ENTRY'!CK625="","",IF('DATA ENTRY'!G625="","",IF(AND($CD$4='DATA ENTRY'!CK625,$CG$4='DATA ENTRY'!D625),'DATA ENTRY'!G625,"")))</f>
        <v/>
      </c>
      <c r="CR626" s="230" t="str">
        <f>IF('DATA ENTRY'!CK625="","",IF('DATA ENTRY'!D625="","",IF(AND($CD$4='DATA ENTRY'!CK625,$CG$4='DATA ENTRY'!D625),'DATA ENTRY'!D625,"")))</f>
        <v/>
      </c>
      <c r="CS626">
        <f t="shared" si="152"/>
        <v>0</v>
      </c>
      <c r="CT626">
        <f t="shared" si="153"/>
        <v>0</v>
      </c>
      <c r="CV626" s="139"/>
      <c r="CX626">
        <f t="shared" si="154"/>
        <v>0</v>
      </c>
      <c r="DB626" t="str">
        <f t="shared" si="161"/>
        <v/>
      </c>
      <c r="DC626" t="str">
        <f t="shared" si="162"/>
        <v/>
      </c>
      <c r="DD626" s="224">
        <v>620</v>
      </c>
      <c r="DE626" s="3" t="str">
        <f>IF('DATA ENTRY'!CK625="","",IF('DATA ENTRY'!B625="","",IF(AND($DF$4='DATA ENTRY'!D625),'DATA ENTRY'!B625,"")))</f>
        <v/>
      </c>
      <c r="DF626" s="3" t="str">
        <f>IF('DATA ENTRY'!CK625="","",IF('DATA ENTRY'!C625="","",IF(AND($DF$4='DATA ENTRY'!D625),'DATA ENTRY'!C625,"")))</f>
        <v/>
      </c>
      <c r="DG626" s="4" t="str">
        <f>IF('DATA ENTRY'!CK625="","",IF('DATA ENTRY'!I625="","",IF(AND($DF$4='DATA ENTRY'!D625),'DATA ENTRY'!I625,"")))</f>
        <v/>
      </c>
      <c r="DH626" s="4" t="str">
        <f>IF('DATA ENTRY'!CK625="","",IF('DATA ENTRY'!CK625="","",IF(AND($DF$4='DATA ENTRY'!D625),'DATA ENTRY'!CK625,"")))</f>
        <v/>
      </c>
      <c r="DI626" s="3" t="str">
        <f>IF('DATA ENTRY'!CK625="","",IF('DATA ENTRY'!N625="","",IF(AND($DF$4='DATA ENTRY'!D625),'DATA ENTRY'!N625,"")))</f>
        <v/>
      </c>
      <c r="DJ626" s="107" t="str">
        <f>IF('DATA ENTRY'!CK625="","",IF('DATA ENTRY'!O625="","",IF(AND($DF$4='DATA ENTRY'!D625),'DATA ENTRY'!O625,"")))</f>
        <v/>
      </c>
      <c r="DK626" s="3" t="str">
        <f>IF('DATA ENTRY'!CK625="","",IF('DATA ENTRY'!P625="","",IF(AND($DF$4='DATA ENTRY'!D625),'DATA ENTRY'!P625,"")))</f>
        <v/>
      </c>
      <c r="DL626" s="107" t="str">
        <f>IF('DATA ENTRY'!CK625="","",IF('DATA ENTRY'!Q625="","",IF(AND($DF$4='DATA ENTRY'!D625),'DATA ENTRY'!Q625,"")))</f>
        <v/>
      </c>
      <c r="DM626" s="3" t="str">
        <f>IF('DATA ENTRY'!CK625="","",IF('DATA ENTRY'!R625="","",IF(AND($DF$4='DATA ENTRY'!D625),'DATA ENTRY'!R625,"")))</f>
        <v/>
      </c>
      <c r="DN626" s="107" t="str">
        <f>IF('DATA ENTRY'!CK625="","",IF('DATA ENTRY'!S625="","",IF(AND($DF$4='DATA ENTRY'!D625),'DATA ENTRY'!S625,"")))</f>
        <v/>
      </c>
      <c r="DO626" s="3" t="str">
        <f>IF('DATA ENTRY'!CK625="","",IF('DATA ENTRY'!E625="","",IF(AND($DF$4='DATA ENTRY'!D625),'DATA ENTRY'!E625,"")))</f>
        <v/>
      </c>
      <c r="DP626" s="3" t="str">
        <f>IF('DATA ENTRY'!CK625="","",IF('DATA ENTRY'!D625="","",IF(AND($DF$4='DATA ENTRY'!D625),'DATA ENTRY'!D625,"")))</f>
        <v/>
      </c>
      <c r="DQ626" s="3" t="str">
        <f>IF('DATA ENTRY'!CK625="","",IF('DATA ENTRY'!W625="","",IF(AND($DF$4='DATA ENTRY'!D625),'DATA ENTRY'!W625,"")))</f>
        <v/>
      </c>
      <c r="DR626" s="3" t="str">
        <f>IF('DATA ENTRY'!CK625="","",IF('DATA ENTRY'!X625="","",IF(AND($DF$4='DATA ENTRY'!D625),'DATA ENTRY'!X625,"")))</f>
        <v/>
      </c>
      <c r="DS626" s="108" t="str">
        <f t="shared" si="155"/>
        <v/>
      </c>
      <c r="DT626" s="108" t="str">
        <f>IF('DATA ENTRY'!CK625="","",IF('DATA ENTRY'!D625="","",IF(AND($DF$4='DATA ENTRY'!D625),'DATA ENTRY'!G625,"")))</f>
        <v/>
      </c>
      <c r="DY626">
        <f t="shared" si="156"/>
        <v>0</v>
      </c>
      <c r="EB626" t="str">
        <f t="shared" si="157"/>
        <v/>
      </c>
      <c r="EC626" t="str">
        <f t="shared" si="158"/>
        <v/>
      </c>
      <c r="ED626" s="224">
        <v>620</v>
      </c>
      <c r="EE626" s="3" t="str">
        <f>IF('DATA ENTRY'!CK625="","",IF('DATA ENTRY'!B625="","",IF(AND($EF$4='DATA ENTRY'!G625,$EH$4='DATA ENTRY'!F625),'DATA ENTRY'!B625,"")))</f>
        <v/>
      </c>
      <c r="EF626" s="3" t="str">
        <f>IF('DATA ENTRY'!CK625="","",IF('DATA ENTRY'!C625="","",IF(AND($EF$4='DATA ENTRY'!G625,$EH$4='DATA ENTRY'!F625),'DATA ENTRY'!C625,"")))</f>
        <v/>
      </c>
      <c r="EG626" s="4" t="str">
        <f>IF('DATA ENTRY'!CK625="","",IF('DATA ENTRY'!I625="","",IF(AND($EF$4='DATA ENTRY'!G625,$EH$4='DATA ENTRY'!F625),'DATA ENTRY'!I625,"")))</f>
        <v/>
      </c>
      <c r="EH626" s="4" t="str">
        <f>IF('DATA ENTRY'!CK625="","",IF('DATA ENTRY'!CK625="","",IF(AND($EF$4='DATA ENTRY'!G625,$EH$4='DATA ENTRY'!F625),'DATA ENTRY'!CK625,"")))</f>
        <v/>
      </c>
      <c r="EI626" s="3" t="str">
        <f>IF('DATA ENTRY'!CK625="","",IF('DATA ENTRY'!N625="","",IF(AND($EF$4='DATA ENTRY'!G625,$EH$4='DATA ENTRY'!F625),'DATA ENTRY'!N625,"")))</f>
        <v/>
      </c>
      <c r="EJ626" s="107" t="str">
        <f>IF('DATA ENTRY'!CK625="","",IF('DATA ENTRY'!O625="","",IF(AND($EF$4='DATA ENTRY'!G625,$EH$4='DATA ENTRY'!F625),'DATA ENTRY'!O625,"")))</f>
        <v/>
      </c>
      <c r="EK626" s="3" t="str">
        <f>IF('DATA ENTRY'!CK625="","",IF('DATA ENTRY'!P625="","",IF(AND($EF$4='DATA ENTRY'!G625,$EH$4='DATA ENTRY'!F625),'DATA ENTRY'!P625,"")))</f>
        <v/>
      </c>
      <c r="EL626" s="107" t="str">
        <f>IF('DATA ENTRY'!CK625="","",IF('DATA ENTRY'!Q625="","",IF(AND($EF$4='DATA ENTRY'!G625,$EH$4='DATA ENTRY'!F625),'DATA ENTRY'!Q625,"")))</f>
        <v/>
      </c>
      <c r="EM626" s="3" t="str">
        <f>IF('DATA ENTRY'!CK625="","",IF('DATA ENTRY'!R625="","",IF(AND($EF$4='DATA ENTRY'!G625,$EH$4='DATA ENTRY'!F625),'DATA ENTRY'!R625,"")))</f>
        <v/>
      </c>
      <c r="EN626" s="107" t="str">
        <f>IF('DATA ENTRY'!CK625="","",IF('DATA ENTRY'!S625="","",IF(AND($EF$4='DATA ENTRY'!G625,$EH$4='DATA ENTRY'!F625),'DATA ENTRY'!S625,"")))</f>
        <v/>
      </c>
      <c r="EO626" s="3" t="str">
        <f>IF('DATA ENTRY'!CK625="","",IF('DATA ENTRY'!E625="","",IF(AND($EF$4='DATA ENTRY'!G625,$EH$4='DATA ENTRY'!F625),'DATA ENTRY'!E625,"")))</f>
        <v/>
      </c>
      <c r="EP626" s="3" t="str">
        <f>IF('DATA ENTRY'!CK625="","",IF('DATA ENTRY'!D625="","",IF(AND($EF$4='DATA ENTRY'!G625,$EH$4='DATA ENTRY'!F625),'DATA ENTRY'!D625,"")))</f>
        <v/>
      </c>
      <c r="EQ626" s="3" t="str">
        <f>IF('DATA ENTRY'!CK625="","",IF('DATA ENTRY'!W625="","",IF(AND($EF$4='DATA ENTRY'!G625,$EH$4='DATA ENTRY'!F625),'DATA ENTRY'!W625,"")))</f>
        <v/>
      </c>
      <c r="ER626" s="3" t="str">
        <f>IF('DATA ENTRY'!CK625="","",IF('DATA ENTRY'!X625="","",IF(AND($EF$4='DATA ENTRY'!G625,$EH$4='DATA ENTRY'!F625),'DATA ENTRY'!X625,"")))</f>
        <v/>
      </c>
      <c r="ES626" s="108" t="str">
        <f t="shared" si="159"/>
        <v/>
      </c>
      <c r="ET626" s="108" t="str">
        <f>IF('DATA ENTRY'!CK625="","",IF('DATA ENTRY'!D625="","",IF(AND($EF$4='DATA ENTRY'!G625,$EH$4='DATA ENTRY'!F625),'DATA ENTRY'!G625,"")))</f>
        <v/>
      </c>
      <c r="EY626">
        <f t="shared" si="160"/>
        <v>0</v>
      </c>
    </row>
    <row r="627" spans="1:155">
      <c r="A627" t="str">
        <f>IF(S627=0,"",1+(MAX($A$7:A626)))</f>
        <v/>
      </c>
      <c r="B627" s="224">
        <v>621</v>
      </c>
      <c r="C627" s="3" t="str">
        <f>IF('DATA ENTRY'!CK626="","",IF('DATA ENTRY'!B626="","",IF($D$4="All Post",'DATA ENTRY'!B626,IF(AND($D$4='DATA ENTRY'!CK626),'DATA ENTRY'!B626,""))))</f>
        <v/>
      </c>
      <c r="D627" s="3" t="str">
        <f>IF('DATA ENTRY'!CK626="","",IF('DATA ENTRY'!C626="","",IF($D$4="All Post",'DATA ENTRY'!C626,IF(AND($D$4='DATA ENTRY'!CK626),'DATA ENTRY'!C626,""))))</f>
        <v/>
      </c>
      <c r="E627" s="4" t="str">
        <f>IF('DATA ENTRY'!CK626="","",IF('DATA ENTRY'!I626="","",IF($D$4="All Post",'DATA ENTRY'!I626,IF(AND($D$4='DATA ENTRY'!CK626),'DATA ENTRY'!I626,""))))</f>
        <v/>
      </c>
      <c r="F627" s="4" t="str">
        <f>IF('DATA ENTRY'!CK626="","",IF('DATA ENTRY'!CK626="","",IF($D$4="All Post",'DATA ENTRY'!CK626,IF(AND($D$4='DATA ENTRY'!CK626),'DATA ENTRY'!CK626,""))))</f>
        <v/>
      </c>
      <c r="G627" s="3" t="str">
        <f>IF('DATA ENTRY'!CK626="","",IF('DATA ENTRY'!N626="","",IF($D$4="All Post",'DATA ENTRY'!N626,IF(AND($D$4='DATA ENTRY'!CK626),'DATA ENTRY'!N626,""))))</f>
        <v/>
      </c>
      <c r="H627" s="107" t="str">
        <f>IF('DATA ENTRY'!CK626="","",IF('DATA ENTRY'!O626="","",IF($D$4="All Post",'DATA ENTRY'!O626,IF(AND($D$4='DATA ENTRY'!CK626),'DATA ENTRY'!O626,""))))</f>
        <v/>
      </c>
      <c r="I627" s="3" t="str">
        <f>IF('DATA ENTRY'!CK626="","",IF('DATA ENTRY'!P626="","",IF($D$4="All Post",'DATA ENTRY'!P626,IF(AND($D$4='DATA ENTRY'!CK626),'DATA ENTRY'!P626,""))))</f>
        <v/>
      </c>
      <c r="J627" s="107" t="str">
        <f>IF('DATA ENTRY'!CK626="","",IF('DATA ENTRY'!Q626="","",IF($D$4="All Post",'DATA ENTRY'!Q626,IF(AND($D$4='DATA ENTRY'!CK626),'DATA ENTRY'!Q626,""))))</f>
        <v/>
      </c>
      <c r="K627" s="3" t="str">
        <f>IF('DATA ENTRY'!CK626="","",IF('DATA ENTRY'!R626="","",IF($D$4="All Post",'DATA ENTRY'!R626,IF(AND($D$4='DATA ENTRY'!CK626),'DATA ENTRY'!R626,""))))</f>
        <v/>
      </c>
      <c r="L627" s="3" t="str">
        <f>IF('DATA ENTRY'!CK626="","",IF('DATA ENTRY'!S626="","",IF($D$4="All Post",'DATA ENTRY'!S626,IF(AND($D$4='DATA ENTRY'!CK626),'DATA ENTRY'!S626,""))))</f>
        <v/>
      </c>
      <c r="M627" s="3" t="str">
        <f>IF('DATA ENTRY'!CK626="","",IF('DATA ENTRY'!E626="","",IF($D$4="All Post",'DATA ENTRY'!E626,IF(AND($D$4='DATA ENTRY'!CK626),'DATA ENTRY'!E626,""))))</f>
        <v/>
      </c>
      <c r="N627" s="3" t="str">
        <f>IF('DATA ENTRY'!CK626="","",IF('DATA ENTRY'!W626="","",IF($D$4="All Post",'DATA ENTRY'!W626,IF(AND($D$4='DATA ENTRY'!CK626),'DATA ENTRY'!W626,""))))</f>
        <v/>
      </c>
      <c r="O627" s="3" t="str">
        <f>IF('DATA ENTRY'!CK626="","",IF('DATA ENTRY'!X626="","",IF($D$4="All Post",'DATA ENTRY'!X626,IF(AND($D$4='DATA ENTRY'!CK626),'DATA ENTRY'!X626,""))))</f>
        <v/>
      </c>
      <c r="P627" s="3" t="str">
        <f>IF('DATA ENTRY'!CK626="","",IF('DATA ENTRY'!G626="","",IF($D$4="All Post",'DATA ENTRY'!G626,IF(AND($D$4='DATA ENTRY'!CK626),'DATA ENTRY'!G626,""))))</f>
        <v/>
      </c>
      <c r="S627">
        <f t="shared" si="147"/>
        <v>0</v>
      </c>
      <c r="T627" t="str">
        <f t="shared" si="148"/>
        <v/>
      </c>
      <c r="BZ627" t="str">
        <f t="shared" si="149"/>
        <v/>
      </c>
      <c r="CA627" t="str">
        <f t="shared" si="150"/>
        <v/>
      </c>
      <c r="CB627" s="224">
        <v>621</v>
      </c>
      <c r="CC627" s="3" t="str">
        <f>IF('DATA ENTRY'!CK626="","",IF('DATA ENTRY'!B626="","",IF(AND($CD$4='DATA ENTRY'!CK626,$CG$4='DATA ENTRY'!D626),'DATA ENTRY'!B626,"")))</f>
        <v/>
      </c>
      <c r="CD627" s="3" t="str">
        <f>IF('DATA ENTRY'!CK626="","",IF('DATA ENTRY'!C626="","",IF(AND($CD$4='DATA ENTRY'!CK626,$CG$4='DATA ENTRY'!D626),'DATA ENTRY'!C626,"")))</f>
        <v/>
      </c>
      <c r="CE627" s="4" t="str">
        <f>IF('DATA ENTRY'!CK626="","",IF('DATA ENTRY'!I626="","",IF(AND($CD$4='DATA ENTRY'!CK626,$CG$4='DATA ENTRY'!D626),'DATA ENTRY'!I626,"")))</f>
        <v/>
      </c>
      <c r="CF627" s="4" t="str">
        <f>IF('DATA ENTRY'!CK626="","",IF('DATA ENTRY'!CK626="","",IF(AND($CD$4='DATA ENTRY'!CK626,$CG$4='DATA ENTRY'!D626),'DATA ENTRY'!CK626,"")))</f>
        <v/>
      </c>
      <c r="CG627" s="3" t="str">
        <f>IF('DATA ENTRY'!CK626="","",IF('DATA ENTRY'!N626="","",IF(AND($CD$4='DATA ENTRY'!CK626,$CG$4='DATA ENTRY'!D626),'DATA ENTRY'!N626,"")))</f>
        <v/>
      </c>
      <c r="CH627" s="107" t="str">
        <f>IF('DATA ENTRY'!CK626="","",IF('DATA ENTRY'!O626="","",IF(AND($CD$4='DATA ENTRY'!CK626,$CG$4='DATA ENTRY'!D626),'DATA ENTRY'!O626,"")))</f>
        <v/>
      </c>
      <c r="CI627" s="3" t="str">
        <f>IF('DATA ENTRY'!CK626="","",IF('DATA ENTRY'!P626="","",IF(AND($CD$4='DATA ENTRY'!CK626,$CG$4='DATA ENTRY'!D626),'DATA ENTRY'!P626,"")))</f>
        <v/>
      </c>
      <c r="CJ627" s="107" t="str">
        <f>IF('DATA ENTRY'!CK626="","",IF('DATA ENTRY'!Q626="","",IF(AND($CD$4='DATA ENTRY'!CK626,$CG$4='DATA ENTRY'!D626),'DATA ENTRY'!Q626,"")))</f>
        <v/>
      </c>
      <c r="CK627" s="3" t="str">
        <f>IF('DATA ENTRY'!CK626="","",IF('DATA ENTRY'!R626="","",IF(AND($CD$4='DATA ENTRY'!CK626,$CG$4='DATA ENTRY'!D626),'DATA ENTRY'!R626,"")))</f>
        <v/>
      </c>
      <c r="CL627" s="3" t="str">
        <f>IF('DATA ENTRY'!CK626="","",IF('DATA ENTRY'!S626="","",IF(AND($CD$4='DATA ENTRY'!CK626,$CG$4='DATA ENTRY'!D626),'DATA ENTRY'!S626,"")))</f>
        <v/>
      </c>
      <c r="CM627" s="3" t="str">
        <f>IF('DATA ENTRY'!CK626="","",IF('DATA ENTRY'!E626="","",IF(AND($CD$4='DATA ENTRY'!CK626,$CG$4='DATA ENTRY'!D626),'DATA ENTRY'!E626,"")))</f>
        <v/>
      </c>
      <c r="CN627" s="3" t="str">
        <f>IF('DATA ENTRY'!CK626="","",IF('DATA ENTRY'!W626="","",IF(AND($CD$4='DATA ENTRY'!CK626,$CG$4='DATA ENTRY'!D626),'DATA ENTRY'!W626,"")))</f>
        <v/>
      </c>
      <c r="CO627" s="3" t="str">
        <f>IF('DATA ENTRY'!CK626="","",IF('DATA ENTRY'!X626="","",IF(AND($CD$4='DATA ENTRY'!CK626,$CG$4='DATA ENTRY'!D626),'DATA ENTRY'!X626,"")))</f>
        <v/>
      </c>
      <c r="CP627" s="108" t="str">
        <f t="shared" si="151"/>
        <v/>
      </c>
      <c r="CQ627" s="108" t="str">
        <f>IF('DATA ENTRY'!CK626="","",IF('DATA ENTRY'!G626="","",IF(AND($CD$4='DATA ENTRY'!CK626,$CG$4='DATA ENTRY'!D626),'DATA ENTRY'!G626,"")))</f>
        <v/>
      </c>
      <c r="CR627" s="230" t="str">
        <f>IF('DATA ENTRY'!CK626="","",IF('DATA ENTRY'!D626="","",IF(AND($CD$4='DATA ENTRY'!CK626,$CG$4='DATA ENTRY'!D626),'DATA ENTRY'!D626,"")))</f>
        <v/>
      </c>
      <c r="CS627">
        <f t="shared" si="152"/>
        <v>0</v>
      </c>
      <c r="CT627">
        <f t="shared" si="153"/>
        <v>0</v>
      </c>
      <c r="CV627" s="139"/>
      <c r="CX627">
        <f t="shared" si="154"/>
        <v>0</v>
      </c>
      <c r="DB627" t="str">
        <f t="shared" si="161"/>
        <v/>
      </c>
      <c r="DC627" t="str">
        <f t="shared" si="162"/>
        <v/>
      </c>
      <c r="DD627" s="224">
        <v>621</v>
      </c>
      <c r="DE627" s="3" t="str">
        <f>IF('DATA ENTRY'!CK626="","",IF('DATA ENTRY'!B626="","",IF(AND($DF$4='DATA ENTRY'!D626),'DATA ENTRY'!B626,"")))</f>
        <v/>
      </c>
      <c r="DF627" s="3" t="str">
        <f>IF('DATA ENTRY'!CK626="","",IF('DATA ENTRY'!C626="","",IF(AND($DF$4='DATA ENTRY'!D626),'DATA ENTRY'!C626,"")))</f>
        <v/>
      </c>
      <c r="DG627" s="4" t="str">
        <f>IF('DATA ENTRY'!CK626="","",IF('DATA ENTRY'!I626="","",IF(AND($DF$4='DATA ENTRY'!D626),'DATA ENTRY'!I626,"")))</f>
        <v/>
      </c>
      <c r="DH627" s="4" t="str">
        <f>IF('DATA ENTRY'!CK626="","",IF('DATA ENTRY'!CK626="","",IF(AND($DF$4='DATA ENTRY'!D626),'DATA ENTRY'!CK626,"")))</f>
        <v/>
      </c>
      <c r="DI627" s="3" t="str">
        <f>IF('DATA ENTRY'!CK626="","",IF('DATA ENTRY'!N626="","",IF(AND($DF$4='DATA ENTRY'!D626),'DATA ENTRY'!N626,"")))</f>
        <v/>
      </c>
      <c r="DJ627" s="107" t="str">
        <f>IF('DATA ENTRY'!CK626="","",IF('DATA ENTRY'!O626="","",IF(AND($DF$4='DATA ENTRY'!D626),'DATA ENTRY'!O626,"")))</f>
        <v/>
      </c>
      <c r="DK627" s="3" t="str">
        <f>IF('DATA ENTRY'!CK626="","",IF('DATA ENTRY'!P626="","",IF(AND($DF$4='DATA ENTRY'!D626),'DATA ENTRY'!P626,"")))</f>
        <v/>
      </c>
      <c r="DL627" s="107" t="str">
        <f>IF('DATA ENTRY'!CK626="","",IF('DATA ENTRY'!Q626="","",IF(AND($DF$4='DATA ENTRY'!D626),'DATA ENTRY'!Q626,"")))</f>
        <v/>
      </c>
      <c r="DM627" s="3" t="str">
        <f>IF('DATA ENTRY'!CK626="","",IF('DATA ENTRY'!R626="","",IF(AND($DF$4='DATA ENTRY'!D626),'DATA ENTRY'!R626,"")))</f>
        <v/>
      </c>
      <c r="DN627" s="107" t="str">
        <f>IF('DATA ENTRY'!CK626="","",IF('DATA ENTRY'!S626="","",IF(AND($DF$4='DATA ENTRY'!D626),'DATA ENTRY'!S626,"")))</f>
        <v/>
      </c>
      <c r="DO627" s="3" t="str">
        <f>IF('DATA ENTRY'!CK626="","",IF('DATA ENTRY'!E626="","",IF(AND($DF$4='DATA ENTRY'!D626),'DATA ENTRY'!E626,"")))</f>
        <v/>
      </c>
      <c r="DP627" s="3" t="str">
        <f>IF('DATA ENTRY'!CK626="","",IF('DATA ENTRY'!D626="","",IF(AND($DF$4='DATA ENTRY'!D626),'DATA ENTRY'!D626,"")))</f>
        <v/>
      </c>
      <c r="DQ627" s="3" t="str">
        <f>IF('DATA ENTRY'!CK626="","",IF('DATA ENTRY'!W626="","",IF(AND($DF$4='DATA ENTRY'!D626),'DATA ENTRY'!W626,"")))</f>
        <v/>
      </c>
      <c r="DR627" s="3" t="str">
        <f>IF('DATA ENTRY'!CK626="","",IF('DATA ENTRY'!X626="","",IF(AND($DF$4='DATA ENTRY'!D626),'DATA ENTRY'!X626,"")))</f>
        <v/>
      </c>
      <c r="DS627" s="108" t="str">
        <f t="shared" si="155"/>
        <v/>
      </c>
      <c r="DT627" s="108" t="str">
        <f>IF('DATA ENTRY'!CK626="","",IF('DATA ENTRY'!D626="","",IF(AND($DF$4='DATA ENTRY'!D626),'DATA ENTRY'!G626,"")))</f>
        <v/>
      </c>
      <c r="DY627">
        <f t="shared" si="156"/>
        <v>0</v>
      </c>
      <c r="EB627" t="str">
        <f t="shared" si="157"/>
        <v/>
      </c>
      <c r="EC627" t="str">
        <f t="shared" si="158"/>
        <v/>
      </c>
      <c r="ED627" s="224">
        <v>621</v>
      </c>
      <c r="EE627" s="3" t="str">
        <f>IF('DATA ENTRY'!CK626="","",IF('DATA ENTRY'!B626="","",IF(AND($EF$4='DATA ENTRY'!G626,$EH$4='DATA ENTRY'!F626),'DATA ENTRY'!B626,"")))</f>
        <v/>
      </c>
      <c r="EF627" s="3" t="str">
        <f>IF('DATA ENTRY'!CK626="","",IF('DATA ENTRY'!C626="","",IF(AND($EF$4='DATA ENTRY'!G626,$EH$4='DATA ENTRY'!F626),'DATA ENTRY'!C626,"")))</f>
        <v/>
      </c>
      <c r="EG627" s="4" t="str">
        <f>IF('DATA ENTRY'!CK626="","",IF('DATA ENTRY'!I626="","",IF(AND($EF$4='DATA ENTRY'!G626,$EH$4='DATA ENTRY'!F626),'DATA ENTRY'!I626,"")))</f>
        <v/>
      </c>
      <c r="EH627" s="4" t="str">
        <f>IF('DATA ENTRY'!CK626="","",IF('DATA ENTRY'!CK626="","",IF(AND($EF$4='DATA ENTRY'!G626,$EH$4='DATA ENTRY'!F626),'DATA ENTRY'!CK626,"")))</f>
        <v/>
      </c>
      <c r="EI627" s="3" t="str">
        <f>IF('DATA ENTRY'!CK626="","",IF('DATA ENTRY'!N626="","",IF(AND($EF$4='DATA ENTRY'!G626,$EH$4='DATA ENTRY'!F626),'DATA ENTRY'!N626,"")))</f>
        <v/>
      </c>
      <c r="EJ627" s="107" t="str">
        <f>IF('DATA ENTRY'!CK626="","",IF('DATA ENTRY'!O626="","",IF(AND($EF$4='DATA ENTRY'!G626,$EH$4='DATA ENTRY'!F626),'DATA ENTRY'!O626,"")))</f>
        <v/>
      </c>
      <c r="EK627" s="3" t="str">
        <f>IF('DATA ENTRY'!CK626="","",IF('DATA ENTRY'!P626="","",IF(AND($EF$4='DATA ENTRY'!G626,$EH$4='DATA ENTRY'!F626),'DATA ENTRY'!P626,"")))</f>
        <v/>
      </c>
      <c r="EL627" s="107" t="str">
        <f>IF('DATA ENTRY'!CK626="","",IF('DATA ENTRY'!Q626="","",IF(AND($EF$4='DATA ENTRY'!G626,$EH$4='DATA ENTRY'!F626),'DATA ENTRY'!Q626,"")))</f>
        <v/>
      </c>
      <c r="EM627" s="3" t="str">
        <f>IF('DATA ENTRY'!CK626="","",IF('DATA ENTRY'!R626="","",IF(AND($EF$4='DATA ENTRY'!G626,$EH$4='DATA ENTRY'!F626),'DATA ENTRY'!R626,"")))</f>
        <v/>
      </c>
      <c r="EN627" s="107" t="str">
        <f>IF('DATA ENTRY'!CK626="","",IF('DATA ENTRY'!S626="","",IF(AND($EF$4='DATA ENTRY'!G626,$EH$4='DATA ENTRY'!F626),'DATA ENTRY'!S626,"")))</f>
        <v/>
      </c>
      <c r="EO627" s="3" t="str">
        <f>IF('DATA ENTRY'!CK626="","",IF('DATA ENTRY'!E626="","",IF(AND($EF$4='DATA ENTRY'!G626,$EH$4='DATA ENTRY'!F626),'DATA ENTRY'!E626,"")))</f>
        <v/>
      </c>
      <c r="EP627" s="3" t="str">
        <f>IF('DATA ENTRY'!CK626="","",IF('DATA ENTRY'!D626="","",IF(AND($EF$4='DATA ENTRY'!G626,$EH$4='DATA ENTRY'!F626),'DATA ENTRY'!D626,"")))</f>
        <v/>
      </c>
      <c r="EQ627" s="3" t="str">
        <f>IF('DATA ENTRY'!CK626="","",IF('DATA ENTRY'!W626="","",IF(AND($EF$4='DATA ENTRY'!G626,$EH$4='DATA ENTRY'!F626),'DATA ENTRY'!W626,"")))</f>
        <v/>
      </c>
      <c r="ER627" s="3" t="str">
        <f>IF('DATA ENTRY'!CK626="","",IF('DATA ENTRY'!X626="","",IF(AND($EF$4='DATA ENTRY'!G626,$EH$4='DATA ENTRY'!F626),'DATA ENTRY'!X626,"")))</f>
        <v/>
      </c>
      <c r="ES627" s="108" t="str">
        <f t="shared" si="159"/>
        <v/>
      </c>
      <c r="ET627" s="108" t="str">
        <f>IF('DATA ENTRY'!CK626="","",IF('DATA ENTRY'!D626="","",IF(AND($EF$4='DATA ENTRY'!G626,$EH$4='DATA ENTRY'!F626),'DATA ENTRY'!G626,"")))</f>
        <v/>
      </c>
      <c r="EY627">
        <f t="shared" si="160"/>
        <v>0</v>
      </c>
    </row>
    <row r="628" spans="1:155">
      <c r="A628" t="str">
        <f>IF(S628=0,"",1+(MAX($A$7:A627)))</f>
        <v/>
      </c>
      <c r="B628" s="224">
        <v>622</v>
      </c>
      <c r="C628" s="3" t="str">
        <f>IF('DATA ENTRY'!CK627="","",IF('DATA ENTRY'!B627="","",IF($D$4="All Post",'DATA ENTRY'!B627,IF(AND($D$4='DATA ENTRY'!CK627),'DATA ENTRY'!B627,""))))</f>
        <v/>
      </c>
      <c r="D628" s="3" t="str">
        <f>IF('DATA ENTRY'!CK627="","",IF('DATA ENTRY'!C627="","",IF($D$4="All Post",'DATA ENTRY'!C627,IF(AND($D$4='DATA ENTRY'!CK627),'DATA ENTRY'!C627,""))))</f>
        <v/>
      </c>
      <c r="E628" s="4" t="str">
        <f>IF('DATA ENTRY'!CK627="","",IF('DATA ENTRY'!I627="","",IF($D$4="All Post",'DATA ENTRY'!I627,IF(AND($D$4='DATA ENTRY'!CK627),'DATA ENTRY'!I627,""))))</f>
        <v/>
      </c>
      <c r="F628" s="4" t="str">
        <f>IF('DATA ENTRY'!CK627="","",IF('DATA ENTRY'!CK627="","",IF($D$4="All Post",'DATA ENTRY'!CK627,IF(AND($D$4='DATA ENTRY'!CK627),'DATA ENTRY'!CK627,""))))</f>
        <v/>
      </c>
      <c r="G628" s="3" t="str">
        <f>IF('DATA ENTRY'!CK627="","",IF('DATA ENTRY'!N627="","",IF($D$4="All Post",'DATA ENTRY'!N627,IF(AND($D$4='DATA ENTRY'!CK627),'DATA ENTRY'!N627,""))))</f>
        <v/>
      </c>
      <c r="H628" s="107" t="str">
        <f>IF('DATA ENTRY'!CK627="","",IF('DATA ENTRY'!O627="","",IF($D$4="All Post",'DATA ENTRY'!O627,IF(AND($D$4='DATA ENTRY'!CK627),'DATA ENTRY'!O627,""))))</f>
        <v/>
      </c>
      <c r="I628" s="3" t="str">
        <f>IF('DATA ENTRY'!CK627="","",IF('DATA ENTRY'!P627="","",IF($D$4="All Post",'DATA ENTRY'!P627,IF(AND($D$4='DATA ENTRY'!CK627),'DATA ENTRY'!P627,""))))</f>
        <v/>
      </c>
      <c r="J628" s="107" t="str">
        <f>IF('DATA ENTRY'!CK627="","",IF('DATA ENTRY'!Q627="","",IF($D$4="All Post",'DATA ENTRY'!Q627,IF(AND($D$4='DATA ENTRY'!CK627),'DATA ENTRY'!Q627,""))))</f>
        <v/>
      </c>
      <c r="K628" s="3" t="str">
        <f>IF('DATA ENTRY'!CK627="","",IF('DATA ENTRY'!R627="","",IF($D$4="All Post",'DATA ENTRY'!R627,IF(AND($D$4='DATA ENTRY'!CK627),'DATA ENTRY'!R627,""))))</f>
        <v/>
      </c>
      <c r="L628" s="3" t="str">
        <f>IF('DATA ENTRY'!CK627="","",IF('DATA ENTRY'!S627="","",IF($D$4="All Post",'DATA ENTRY'!S627,IF(AND($D$4='DATA ENTRY'!CK627),'DATA ENTRY'!S627,""))))</f>
        <v/>
      </c>
      <c r="M628" s="3" t="str">
        <f>IF('DATA ENTRY'!CK627="","",IF('DATA ENTRY'!E627="","",IF($D$4="All Post",'DATA ENTRY'!E627,IF(AND($D$4='DATA ENTRY'!CK627),'DATA ENTRY'!E627,""))))</f>
        <v/>
      </c>
      <c r="N628" s="3" t="str">
        <f>IF('DATA ENTRY'!CK627="","",IF('DATA ENTRY'!W627="","",IF($D$4="All Post",'DATA ENTRY'!W627,IF(AND($D$4='DATA ENTRY'!CK627),'DATA ENTRY'!W627,""))))</f>
        <v/>
      </c>
      <c r="O628" s="3" t="str">
        <f>IF('DATA ENTRY'!CK627="","",IF('DATA ENTRY'!X627="","",IF($D$4="All Post",'DATA ENTRY'!X627,IF(AND($D$4='DATA ENTRY'!CK627),'DATA ENTRY'!X627,""))))</f>
        <v/>
      </c>
      <c r="P628" s="3" t="str">
        <f>IF('DATA ENTRY'!CK627="","",IF('DATA ENTRY'!G627="","",IF($D$4="All Post",'DATA ENTRY'!G627,IF(AND($D$4='DATA ENTRY'!CK627),'DATA ENTRY'!G627,""))))</f>
        <v/>
      </c>
      <c r="S628">
        <f t="shared" si="147"/>
        <v>0</v>
      </c>
      <c r="T628" t="str">
        <f t="shared" si="148"/>
        <v/>
      </c>
      <c r="BZ628" t="str">
        <f t="shared" si="149"/>
        <v/>
      </c>
      <c r="CA628" t="str">
        <f t="shared" si="150"/>
        <v/>
      </c>
      <c r="CB628" s="224">
        <v>622</v>
      </c>
      <c r="CC628" s="3" t="str">
        <f>IF('DATA ENTRY'!CK627="","",IF('DATA ENTRY'!B627="","",IF(AND($CD$4='DATA ENTRY'!CK627,$CG$4='DATA ENTRY'!D627),'DATA ENTRY'!B627,"")))</f>
        <v/>
      </c>
      <c r="CD628" s="3" t="str">
        <f>IF('DATA ENTRY'!CK627="","",IF('DATA ENTRY'!C627="","",IF(AND($CD$4='DATA ENTRY'!CK627,$CG$4='DATA ENTRY'!D627),'DATA ENTRY'!C627,"")))</f>
        <v/>
      </c>
      <c r="CE628" s="4" t="str">
        <f>IF('DATA ENTRY'!CK627="","",IF('DATA ENTRY'!I627="","",IF(AND($CD$4='DATA ENTRY'!CK627,$CG$4='DATA ENTRY'!D627),'DATA ENTRY'!I627,"")))</f>
        <v/>
      </c>
      <c r="CF628" s="4" t="str">
        <f>IF('DATA ENTRY'!CK627="","",IF('DATA ENTRY'!CK627="","",IF(AND($CD$4='DATA ENTRY'!CK627,$CG$4='DATA ENTRY'!D627),'DATA ENTRY'!CK627,"")))</f>
        <v/>
      </c>
      <c r="CG628" s="3" t="str">
        <f>IF('DATA ENTRY'!CK627="","",IF('DATA ENTRY'!N627="","",IF(AND($CD$4='DATA ENTRY'!CK627,$CG$4='DATA ENTRY'!D627),'DATA ENTRY'!N627,"")))</f>
        <v/>
      </c>
      <c r="CH628" s="107" t="str">
        <f>IF('DATA ENTRY'!CK627="","",IF('DATA ENTRY'!O627="","",IF(AND($CD$4='DATA ENTRY'!CK627,$CG$4='DATA ENTRY'!D627),'DATA ENTRY'!O627,"")))</f>
        <v/>
      </c>
      <c r="CI628" s="3" t="str">
        <f>IF('DATA ENTRY'!CK627="","",IF('DATA ENTRY'!P627="","",IF(AND($CD$4='DATA ENTRY'!CK627,$CG$4='DATA ENTRY'!D627),'DATA ENTRY'!P627,"")))</f>
        <v/>
      </c>
      <c r="CJ628" s="107" t="str">
        <f>IF('DATA ENTRY'!CK627="","",IF('DATA ENTRY'!Q627="","",IF(AND($CD$4='DATA ENTRY'!CK627,$CG$4='DATA ENTRY'!D627),'DATA ENTRY'!Q627,"")))</f>
        <v/>
      </c>
      <c r="CK628" s="3" t="str">
        <f>IF('DATA ENTRY'!CK627="","",IF('DATA ENTRY'!R627="","",IF(AND($CD$4='DATA ENTRY'!CK627,$CG$4='DATA ENTRY'!D627),'DATA ENTRY'!R627,"")))</f>
        <v/>
      </c>
      <c r="CL628" s="3" t="str">
        <f>IF('DATA ENTRY'!CK627="","",IF('DATA ENTRY'!S627="","",IF(AND($CD$4='DATA ENTRY'!CK627,$CG$4='DATA ENTRY'!D627),'DATA ENTRY'!S627,"")))</f>
        <v/>
      </c>
      <c r="CM628" s="3" t="str">
        <f>IF('DATA ENTRY'!CK627="","",IF('DATA ENTRY'!E627="","",IF(AND($CD$4='DATA ENTRY'!CK627,$CG$4='DATA ENTRY'!D627),'DATA ENTRY'!E627,"")))</f>
        <v/>
      </c>
      <c r="CN628" s="3" t="str">
        <f>IF('DATA ENTRY'!CK627="","",IF('DATA ENTRY'!W627="","",IF(AND($CD$4='DATA ENTRY'!CK627,$CG$4='DATA ENTRY'!D627),'DATA ENTRY'!W627,"")))</f>
        <v/>
      </c>
      <c r="CO628" s="3" t="str">
        <f>IF('DATA ENTRY'!CK627="","",IF('DATA ENTRY'!X627="","",IF(AND($CD$4='DATA ENTRY'!CK627,$CG$4='DATA ENTRY'!D627),'DATA ENTRY'!X627,"")))</f>
        <v/>
      </c>
      <c r="CP628" s="108" t="str">
        <f t="shared" si="151"/>
        <v/>
      </c>
      <c r="CQ628" s="108" t="str">
        <f>IF('DATA ENTRY'!CK627="","",IF('DATA ENTRY'!G627="","",IF(AND($CD$4='DATA ENTRY'!CK627,$CG$4='DATA ENTRY'!D627),'DATA ENTRY'!G627,"")))</f>
        <v/>
      </c>
      <c r="CR628" s="230" t="str">
        <f>IF('DATA ENTRY'!CK627="","",IF('DATA ENTRY'!D627="","",IF(AND($CD$4='DATA ENTRY'!CK627,$CG$4='DATA ENTRY'!D627),'DATA ENTRY'!D627,"")))</f>
        <v/>
      </c>
      <c r="CS628">
        <f t="shared" si="152"/>
        <v>0</v>
      </c>
      <c r="CT628">
        <f t="shared" si="153"/>
        <v>0</v>
      </c>
      <c r="CV628" s="139"/>
      <c r="CX628">
        <f t="shared" si="154"/>
        <v>0</v>
      </c>
      <c r="DB628" t="str">
        <f t="shared" si="161"/>
        <v/>
      </c>
      <c r="DC628" t="str">
        <f t="shared" si="162"/>
        <v/>
      </c>
      <c r="DD628" s="224">
        <v>622</v>
      </c>
      <c r="DE628" s="3" t="str">
        <f>IF('DATA ENTRY'!CK627="","",IF('DATA ENTRY'!B627="","",IF(AND($DF$4='DATA ENTRY'!D627),'DATA ENTRY'!B627,"")))</f>
        <v/>
      </c>
      <c r="DF628" s="3" t="str">
        <f>IF('DATA ENTRY'!CK627="","",IF('DATA ENTRY'!C627="","",IF(AND($DF$4='DATA ENTRY'!D627),'DATA ENTRY'!C627,"")))</f>
        <v/>
      </c>
      <c r="DG628" s="4" t="str">
        <f>IF('DATA ENTRY'!CK627="","",IF('DATA ENTRY'!I627="","",IF(AND($DF$4='DATA ENTRY'!D627),'DATA ENTRY'!I627,"")))</f>
        <v/>
      </c>
      <c r="DH628" s="4" t="str">
        <f>IF('DATA ENTRY'!CK627="","",IF('DATA ENTRY'!CK627="","",IF(AND($DF$4='DATA ENTRY'!D627),'DATA ENTRY'!CK627,"")))</f>
        <v/>
      </c>
      <c r="DI628" s="3" t="str">
        <f>IF('DATA ENTRY'!CK627="","",IF('DATA ENTRY'!N627="","",IF(AND($DF$4='DATA ENTRY'!D627),'DATA ENTRY'!N627,"")))</f>
        <v/>
      </c>
      <c r="DJ628" s="107" t="str">
        <f>IF('DATA ENTRY'!CK627="","",IF('DATA ENTRY'!O627="","",IF(AND($DF$4='DATA ENTRY'!D627),'DATA ENTRY'!O627,"")))</f>
        <v/>
      </c>
      <c r="DK628" s="3" t="str">
        <f>IF('DATA ENTRY'!CK627="","",IF('DATA ENTRY'!P627="","",IF(AND($DF$4='DATA ENTRY'!D627),'DATA ENTRY'!P627,"")))</f>
        <v/>
      </c>
      <c r="DL628" s="107" t="str">
        <f>IF('DATA ENTRY'!CK627="","",IF('DATA ENTRY'!Q627="","",IF(AND($DF$4='DATA ENTRY'!D627),'DATA ENTRY'!Q627,"")))</f>
        <v/>
      </c>
      <c r="DM628" s="3" t="str">
        <f>IF('DATA ENTRY'!CK627="","",IF('DATA ENTRY'!R627="","",IF(AND($DF$4='DATA ENTRY'!D627),'DATA ENTRY'!R627,"")))</f>
        <v/>
      </c>
      <c r="DN628" s="107" t="str">
        <f>IF('DATA ENTRY'!CK627="","",IF('DATA ENTRY'!S627="","",IF(AND($DF$4='DATA ENTRY'!D627),'DATA ENTRY'!S627,"")))</f>
        <v/>
      </c>
      <c r="DO628" s="3" t="str">
        <f>IF('DATA ENTRY'!CK627="","",IF('DATA ENTRY'!E627="","",IF(AND($DF$4='DATA ENTRY'!D627),'DATA ENTRY'!E627,"")))</f>
        <v/>
      </c>
      <c r="DP628" s="3" t="str">
        <f>IF('DATA ENTRY'!CK627="","",IF('DATA ENTRY'!D627="","",IF(AND($DF$4='DATA ENTRY'!D627),'DATA ENTRY'!D627,"")))</f>
        <v/>
      </c>
      <c r="DQ628" s="3" t="str">
        <f>IF('DATA ENTRY'!CK627="","",IF('DATA ENTRY'!W627="","",IF(AND($DF$4='DATA ENTRY'!D627),'DATA ENTRY'!W627,"")))</f>
        <v/>
      </c>
      <c r="DR628" s="3" t="str">
        <f>IF('DATA ENTRY'!CK627="","",IF('DATA ENTRY'!X627="","",IF(AND($DF$4='DATA ENTRY'!D627),'DATA ENTRY'!X627,"")))</f>
        <v/>
      </c>
      <c r="DS628" s="108" t="str">
        <f t="shared" si="155"/>
        <v/>
      </c>
      <c r="DT628" s="108" t="str">
        <f>IF('DATA ENTRY'!CK627="","",IF('DATA ENTRY'!D627="","",IF(AND($DF$4='DATA ENTRY'!D627),'DATA ENTRY'!G627,"")))</f>
        <v/>
      </c>
      <c r="DY628">
        <f t="shared" si="156"/>
        <v>0</v>
      </c>
      <c r="EB628" t="str">
        <f t="shared" si="157"/>
        <v/>
      </c>
      <c r="EC628" t="str">
        <f t="shared" si="158"/>
        <v/>
      </c>
      <c r="ED628" s="224">
        <v>622</v>
      </c>
      <c r="EE628" s="3" t="str">
        <f>IF('DATA ENTRY'!CK627="","",IF('DATA ENTRY'!B627="","",IF(AND($EF$4='DATA ENTRY'!G627,$EH$4='DATA ENTRY'!F627),'DATA ENTRY'!B627,"")))</f>
        <v/>
      </c>
      <c r="EF628" s="3" t="str">
        <f>IF('DATA ENTRY'!CK627="","",IF('DATA ENTRY'!C627="","",IF(AND($EF$4='DATA ENTRY'!G627,$EH$4='DATA ENTRY'!F627),'DATA ENTRY'!C627,"")))</f>
        <v/>
      </c>
      <c r="EG628" s="4" t="str">
        <f>IF('DATA ENTRY'!CK627="","",IF('DATA ENTRY'!I627="","",IF(AND($EF$4='DATA ENTRY'!G627,$EH$4='DATA ENTRY'!F627),'DATA ENTRY'!I627,"")))</f>
        <v/>
      </c>
      <c r="EH628" s="4" t="str">
        <f>IF('DATA ENTRY'!CK627="","",IF('DATA ENTRY'!CK627="","",IF(AND($EF$4='DATA ENTRY'!G627,$EH$4='DATA ENTRY'!F627),'DATA ENTRY'!CK627,"")))</f>
        <v/>
      </c>
      <c r="EI628" s="3" t="str">
        <f>IF('DATA ENTRY'!CK627="","",IF('DATA ENTRY'!N627="","",IF(AND($EF$4='DATA ENTRY'!G627,$EH$4='DATA ENTRY'!F627),'DATA ENTRY'!N627,"")))</f>
        <v/>
      </c>
      <c r="EJ628" s="107" t="str">
        <f>IF('DATA ENTRY'!CK627="","",IF('DATA ENTRY'!O627="","",IF(AND($EF$4='DATA ENTRY'!G627,$EH$4='DATA ENTRY'!F627),'DATA ENTRY'!O627,"")))</f>
        <v/>
      </c>
      <c r="EK628" s="3" t="str">
        <f>IF('DATA ENTRY'!CK627="","",IF('DATA ENTRY'!P627="","",IF(AND($EF$4='DATA ENTRY'!G627,$EH$4='DATA ENTRY'!F627),'DATA ENTRY'!P627,"")))</f>
        <v/>
      </c>
      <c r="EL628" s="107" t="str">
        <f>IF('DATA ENTRY'!CK627="","",IF('DATA ENTRY'!Q627="","",IF(AND($EF$4='DATA ENTRY'!G627,$EH$4='DATA ENTRY'!F627),'DATA ENTRY'!Q627,"")))</f>
        <v/>
      </c>
      <c r="EM628" s="3" t="str">
        <f>IF('DATA ENTRY'!CK627="","",IF('DATA ENTRY'!R627="","",IF(AND($EF$4='DATA ENTRY'!G627,$EH$4='DATA ENTRY'!F627),'DATA ENTRY'!R627,"")))</f>
        <v/>
      </c>
      <c r="EN628" s="107" t="str">
        <f>IF('DATA ENTRY'!CK627="","",IF('DATA ENTRY'!S627="","",IF(AND($EF$4='DATA ENTRY'!G627,$EH$4='DATA ENTRY'!F627),'DATA ENTRY'!S627,"")))</f>
        <v/>
      </c>
      <c r="EO628" s="3" t="str">
        <f>IF('DATA ENTRY'!CK627="","",IF('DATA ENTRY'!E627="","",IF(AND($EF$4='DATA ENTRY'!G627,$EH$4='DATA ENTRY'!F627),'DATA ENTRY'!E627,"")))</f>
        <v/>
      </c>
      <c r="EP628" s="3" t="str">
        <f>IF('DATA ENTRY'!CK627="","",IF('DATA ENTRY'!D627="","",IF(AND($EF$4='DATA ENTRY'!G627,$EH$4='DATA ENTRY'!F627),'DATA ENTRY'!D627,"")))</f>
        <v/>
      </c>
      <c r="EQ628" s="3" t="str">
        <f>IF('DATA ENTRY'!CK627="","",IF('DATA ENTRY'!W627="","",IF(AND($EF$4='DATA ENTRY'!G627,$EH$4='DATA ENTRY'!F627),'DATA ENTRY'!W627,"")))</f>
        <v/>
      </c>
      <c r="ER628" s="3" t="str">
        <f>IF('DATA ENTRY'!CK627="","",IF('DATA ENTRY'!X627="","",IF(AND($EF$4='DATA ENTRY'!G627,$EH$4='DATA ENTRY'!F627),'DATA ENTRY'!X627,"")))</f>
        <v/>
      </c>
      <c r="ES628" s="108" t="str">
        <f t="shared" si="159"/>
        <v/>
      </c>
      <c r="ET628" s="108" t="str">
        <f>IF('DATA ENTRY'!CK627="","",IF('DATA ENTRY'!D627="","",IF(AND($EF$4='DATA ENTRY'!G627,$EH$4='DATA ENTRY'!F627),'DATA ENTRY'!G627,"")))</f>
        <v/>
      </c>
      <c r="EY628">
        <f t="shared" si="160"/>
        <v>0</v>
      </c>
    </row>
    <row r="629" spans="1:155">
      <c r="A629" t="str">
        <f>IF(S629=0,"",1+(MAX($A$7:A628)))</f>
        <v/>
      </c>
      <c r="B629" s="224">
        <v>623</v>
      </c>
      <c r="C629" s="3" t="str">
        <f>IF('DATA ENTRY'!CK628="","",IF('DATA ENTRY'!B628="","",IF($D$4="All Post",'DATA ENTRY'!B628,IF(AND($D$4='DATA ENTRY'!CK628),'DATA ENTRY'!B628,""))))</f>
        <v/>
      </c>
      <c r="D629" s="3" t="str">
        <f>IF('DATA ENTRY'!CK628="","",IF('DATA ENTRY'!C628="","",IF($D$4="All Post",'DATA ENTRY'!C628,IF(AND($D$4='DATA ENTRY'!CK628),'DATA ENTRY'!C628,""))))</f>
        <v/>
      </c>
      <c r="E629" s="4" t="str">
        <f>IF('DATA ENTRY'!CK628="","",IF('DATA ENTRY'!I628="","",IF($D$4="All Post",'DATA ENTRY'!I628,IF(AND($D$4='DATA ENTRY'!CK628),'DATA ENTRY'!I628,""))))</f>
        <v/>
      </c>
      <c r="F629" s="4" t="str">
        <f>IF('DATA ENTRY'!CK628="","",IF('DATA ENTRY'!CK628="","",IF($D$4="All Post",'DATA ENTRY'!CK628,IF(AND($D$4='DATA ENTRY'!CK628),'DATA ENTRY'!CK628,""))))</f>
        <v/>
      </c>
      <c r="G629" s="3" t="str">
        <f>IF('DATA ENTRY'!CK628="","",IF('DATA ENTRY'!N628="","",IF($D$4="All Post",'DATA ENTRY'!N628,IF(AND($D$4='DATA ENTRY'!CK628),'DATA ENTRY'!N628,""))))</f>
        <v/>
      </c>
      <c r="H629" s="107" t="str">
        <f>IF('DATA ENTRY'!CK628="","",IF('DATA ENTRY'!O628="","",IF($D$4="All Post",'DATA ENTRY'!O628,IF(AND($D$4='DATA ENTRY'!CK628),'DATA ENTRY'!O628,""))))</f>
        <v/>
      </c>
      <c r="I629" s="3" t="str">
        <f>IF('DATA ENTRY'!CK628="","",IF('DATA ENTRY'!P628="","",IF($D$4="All Post",'DATA ENTRY'!P628,IF(AND($D$4='DATA ENTRY'!CK628),'DATA ENTRY'!P628,""))))</f>
        <v/>
      </c>
      <c r="J629" s="107" t="str">
        <f>IF('DATA ENTRY'!CK628="","",IF('DATA ENTRY'!Q628="","",IF($D$4="All Post",'DATA ENTRY'!Q628,IF(AND($D$4='DATA ENTRY'!CK628),'DATA ENTRY'!Q628,""))))</f>
        <v/>
      </c>
      <c r="K629" s="3" t="str">
        <f>IF('DATA ENTRY'!CK628="","",IF('DATA ENTRY'!R628="","",IF($D$4="All Post",'DATA ENTRY'!R628,IF(AND($D$4='DATA ENTRY'!CK628),'DATA ENTRY'!R628,""))))</f>
        <v/>
      </c>
      <c r="L629" s="3" t="str">
        <f>IF('DATA ENTRY'!CK628="","",IF('DATA ENTRY'!S628="","",IF($D$4="All Post",'DATA ENTRY'!S628,IF(AND($D$4='DATA ENTRY'!CK628),'DATA ENTRY'!S628,""))))</f>
        <v/>
      </c>
      <c r="M629" s="3" t="str">
        <f>IF('DATA ENTRY'!CK628="","",IF('DATA ENTRY'!E628="","",IF($D$4="All Post",'DATA ENTRY'!E628,IF(AND($D$4='DATA ENTRY'!CK628),'DATA ENTRY'!E628,""))))</f>
        <v/>
      </c>
      <c r="N629" s="3" t="str">
        <f>IF('DATA ENTRY'!CK628="","",IF('DATA ENTRY'!W628="","",IF($D$4="All Post",'DATA ENTRY'!W628,IF(AND($D$4='DATA ENTRY'!CK628),'DATA ENTRY'!W628,""))))</f>
        <v/>
      </c>
      <c r="O629" s="3" t="str">
        <f>IF('DATA ENTRY'!CK628="","",IF('DATA ENTRY'!X628="","",IF($D$4="All Post",'DATA ENTRY'!X628,IF(AND($D$4='DATA ENTRY'!CK628),'DATA ENTRY'!X628,""))))</f>
        <v/>
      </c>
      <c r="P629" s="3" t="str">
        <f>IF('DATA ENTRY'!CK628="","",IF('DATA ENTRY'!G628="","",IF($D$4="All Post",'DATA ENTRY'!G628,IF(AND($D$4='DATA ENTRY'!CK628),'DATA ENTRY'!G628,""))))</f>
        <v/>
      </c>
      <c r="S629">
        <f t="shared" si="147"/>
        <v>0</v>
      </c>
      <c r="T629" t="str">
        <f t="shared" si="148"/>
        <v/>
      </c>
      <c r="BZ629" t="str">
        <f t="shared" si="149"/>
        <v/>
      </c>
      <c r="CA629" t="str">
        <f t="shared" si="150"/>
        <v/>
      </c>
      <c r="CB629" s="224">
        <v>623</v>
      </c>
      <c r="CC629" s="3" t="str">
        <f>IF('DATA ENTRY'!CK628="","",IF('DATA ENTRY'!B628="","",IF(AND($CD$4='DATA ENTRY'!CK628,$CG$4='DATA ENTRY'!D628),'DATA ENTRY'!B628,"")))</f>
        <v/>
      </c>
      <c r="CD629" s="3" t="str">
        <f>IF('DATA ENTRY'!CK628="","",IF('DATA ENTRY'!C628="","",IF(AND($CD$4='DATA ENTRY'!CK628,$CG$4='DATA ENTRY'!D628),'DATA ENTRY'!C628,"")))</f>
        <v/>
      </c>
      <c r="CE629" s="4" t="str">
        <f>IF('DATA ENTRY'!CK628="","",IF('DATA ENTRY'!I628="","",IF(AND($CD$4='DATA ENTRY'!CK628,$CG$4='DATA ENTRY'!D628),'DATA ENTRY'!I628,"")))</f>
        <v/>
      </c>
      <c r="CF629" s="4" t="str">
        <f>IF('DATA ENTRY'!CK628="","",IF('DATA ENTRY'!CK628="","",IF(AND($CD$4='DATA ENTRY'!CK628,$CG$4='DATA ENTRY'!D628),'DATA ENTRY'!CK628,"")))</f>
        <v/>
      </c>
      <c r="CG629" s="3" t="str">
        <f>IF('DATA ENTRY'!CK628="","",IF('DATA ENTRY'!N628="","",IF(AND($CD$4='DATA ENTRY'!CK628,$CG$4='DATA ENTRY'!D628),'DATA ENTRY'!N628,"")))</f>
        <v/>
      </c>
      <c r="CH629" s="107" t="str">
        <f>IF('DATA ENTRY'!CK628="","",IF('DATA ENTRY'!O628="","",IF(AND($CD$4='DATA ENTRY'!CK628,$CG$4='DATA ENTRY'!D628),'DATA ENTRY'!O628,"")))</f>
        <v/>
      </c>
      <c r="CI629" s="3" t="str">
        <f>IF('DATA ENTRY'!CK628="","",IF('DATA ENTRY'!P628="","",IF(AND($CD$4='DATA ENTRY'!CK628,$CG$4='DATA ENTRY'!D628),'DATA ENTRY'!P628,"")))</f>
        <v/>
      </c>
      <c r="CJ629" s="107" t="str">
        <f>IF('DATA ENTRY'!CK628="","",IF('DATA ENTRY'!Q628="","",IF(AND($CD$4='DATA ENTRY'!CK628,$CG$4='DATA ENTRY'!D628),'DATA ENTRY'!Q628,"")))</f>
        <v/>
      </c>
      <c r="CK629" s="3" t="str">
        <f>IF('DATA ENTRY'!CK628="","",IF('DATA ENTRY'!R628="","",IF(AND($CD$4='DATA ENTRY'!CK628,$CG$4='DATA ENTRY'!D628),'DATA ENTRY'!R628,"")))</f>
        <v/>
      </c>
      <c r="CL629" s="3" t="str">
        <f>IF('DATA ENTRY'!CK628="","",IF('DATA ENTRY'!S628="","",IF(AND($CD$4='DATA ENTRY'!CK628,$CG$4='DATA ENTRY'!D628),'DATA ENTRY'!S628,"")))</f>
        <v/>
      </c>
      <c r="CM629" s="3" t="str">
        <f>IF('DATA ENTRY'!CK628="","",IF('DATA ENTRY'!E628="","",IF(AND($CD$4='DATA ENTRY'!CK628,$CG$4='DATA ENTRY'!D628),'DATA ENTRY'!E628,"")))</f>
        <v/>
      </c>
      <c r="CN629" s="3" t="str">
        <f>IF('DATA ENTRY'!CK628="","",IF('DATA ENTRY'!W628="","",IF(AND($CD$4='DATA ENTRY'!CK628,$CG$4='DATA ENTRY'!D628),'DATA ENTRY'!W628,"")))</f>
        <v/>
      </c>
      <c r="CO629" s="3" t="str">
        <f>IF('DATA ENTRY'!CK628="","",IF('DATA ENTRY'!X628="","",IF(AND($CD$4='DATA ENTRY'!CK628,$CG$4='DATA ENTRY'!D628),'DATA ENTRY'!X628,"")))</f>
        <v/>
      </c>
      <c r="CP629" s="108" t="str">
        <f t="shared" si="151"/>
        <v/>
      </c>
      <c r="CQ629" s="108" t="str">
        <f>IF('DATA ENTRY'!CK628="","",IF('DATA ENTRY'!G628="","",IF(AND($CD$4='DATA ENTRY'!CK628,$CG$4='DATA ENTRY'!D628),'DATA ENTRY'!G628,"")))</f>
        <v/>
      </c>
      <c r="CR629" s="230" t="str">
        <f>IF('DATA ENTRY'!CK628="","",IF('DATA ENTRY'!D628="","",IF(AND($CD$4='DATA ENTRY'!CK628,$CG$4='DATA ENTRY'!D628),'DATA ENTRY'!D628,"")))</f>
        <v/>
      </c>
      <c r="CS629">
        <f t="shared" si="152"/>
        <v>0</v>
      </c>
      <c r="CT629">
        <f t="shared" si="153"/>
        <v>0</v>
      </c>
      <c r="CV629" s="139"/>
      <c r="CX629">
        <f t="shared" si="154"/>
        <v>0</v>
      </c>
      <c r="DB629" t="str">
        <f t="shared" si="161"/>
        <v/>
      </c>
      <c r="DC629" t="str">
        <f t="shared" si="162"/>
        <v/>
      </c>
      <c r="DD629" s="224">
        <v>623</v>
      </c>
      <c r="DE629" s="3" t="str">
        <f>IF('DATA ENTRY'!CK628="","",IF('DATA ENTRY'!B628="","",IF(AND($DF$4='DATA ENTRY'!D628),'DATA ENTRY'!B628,"")))</f>
        <v/>
      </c>
      <c r="DF629" s="3" t="str">
        <f>IF('DATA ENTRY'!CK628="","",IF('DATA ENTRY'!C628="","",IF(AND($DF$4='DATA ENTRY'!D628),'DATA ENTRY'!C628,"")))</f>
        <v/>
      </c>
      <c r="DG629" s="4" t="str">
        <f>IF('DATA ENTRY'!CK628="","",IF('DATA ENTRY'!I628="","",IF(AND($DF$4='DATA ENTRY'!D628),'DATA ENTRY'!I628,"")))</f>
        <v/>
      </c>
      <c r="DH629" s="4" t="str">
        <f>IF('DATA ENTRY'!CK628="","",IF('DATA ENTRY'!CK628="","",IF(AND($DF$4='DATA ENTRY'!D628),'DATA ENTRY'!CK628,"")))</f>
        <v/>
      </c>
      <c r="DI629" s="3" t="str">
        <f>IF('DATA ENTRY'!CK628="","",IF('DATA ENTRY'!N628="","",IF(AND($DF$4='DATA ENTRY'!D628),'DATA ENTRY'!N628,"")))</f>
        <v/>
      </c>
      <c r="DJ629" s="107" t="str">
        <f>IF('DATA ENTRY'!CK628="","",IF('DATA ENTRY'!O628="","",IF(AND($DF$4='DATA ENTRY'!D628),'DATA ENTRY'!O628,"")))</f>
        <v/>
      </c>
      <c r="DK629" s="3" t="str">
        <f>IF('DATA ENTRY'!CK628="","",IF('DATA ENTRY'!P628="","",IF(AND($DF$4='DATA ENTRY'!D628),'DATA ENTRY'!P628,"")))</f>
        <v/>
      </c>
      <c r="DL629" s="107" t="str">
        <f>IF('DATA ENTRY'!CK628="","",IF('DATA ENTRY'!Q628="","",IF(AND($DF$4='DATA ENTRY'!D628),'DATA ENTRY'!Q628,"")))</f>
        <v/>
      </c>
      <c r="DM629" s="3" t="str">
        <f>IF('DATA ENTRY'!CK628="","",IF('DATA ENTRY'!R628="","",IF(AND($DF$4='DATA ENTRY'!D628),'DATA ENTRY'!R628,"")))</f>
        <v/>
      </c>
      <c r="DN629" s="107" t="str">
        <f>IF('DATA ENTRY'!CK628="","",IF('DATA ENTRY'!S628="","",IF(AND($DF$4='DATA ENTRY'!D628),'DATA ENTRY'!S628,"")))</f>
        <v/>
      </c>
      <c r="DO629" s="3" t="str">
        <f>IF('DATA ENTRY'!CK628="","",IF('DATA ENTRY'!E628="","",IF(AND($DF$4='DATA ENTRY'!D628),'DATA ENTRY'!E628,"")))</f>
        <v/>
      </c>
      <c r="DP629" s="3" t="str">
        <f>IF('DATA ENTRY'!CK628="","",IF('DATA ENTRY'!D628="","",IF(AND($DF$4='DATA ENTRY'!D628),'DATA ENTRY'!D628,"")))</f>
        <v/>
      </c>
      <c r="DQ629" s="3" t="str">
        <f>IF('DATA ENTRY'!CK628="","",IF('DATA ENTRY'!W628="","",IF(AND($DF$4='DATA ENTRY'!D628),'DATA ENTRY'!W628,"")))</f>
        <v/>
      </c>
      <c r="DR629" s="3" t="str">
        <f>IF('DATA ENTRY'!CK628="","",IF('DATA ENTRY'!X628="","",IF(AND($DF$4='DATA ENTRY'!D628),'DATA ENTRY'!X628,"")))</f>
        <v/>
      </c>
      <c r="DS629" s="108" t="str">
        <f t="shared" si="155"/>
        <v/>
      </c>
      <c r="DT629" s="108" t="str">
        <f>IF('DATA ENTRY'!CK628="","",IF('DATA ENTRY'!D628="","",IF(AND($DF$4='DATA ENTRY'!D628),'DATA ENTRY'!G628,"")))</f>
        <v/>
      </c>
      <c r="DY629">
        <f t="shared" si="156"/>
        <v>0</v>
      </c>
      <c r="EB629" t="str">
        <f t="shared" si="157"/>
        <v/>
      </c>
      <c r="EC629" t="str">
        <f t="shared" si="158"/>
        <v/>
      </c>
      <c r="ED629" s="224">
        <v>623</v>
      </c>
      <c r="EE629" s="3" t="str">
        <f>IF('DATA ENTRY'!CK628="","",IF('DATA ENTRY'!B628="","",IF(AND($EF$4='DATA ENTRY'!G628,$EH$4='DATA ENTRY'!F628),'DATA ENTRY'!B628,"")))</f>
        <v/>
      </c>
      <c r="EF629" s="3" t="str">
        <f>IF('DATA ENTRY'!CK628="","",IF('DATA ENTRY'!C628="","",IF(AND($EF$4='DATA ENTRY'!G628,$EH$4='DATA ENTRY'!F628),'DATA ENTRY'!C628,"")))</f>
        <v/>
      </c>
      <c r="EG629" s="4" t="str">
        <f>IF('DATA ENTRY'!CK628="","",IF('DATA ENTRY'!I628="","",IF(AND($EF$4='DATA ENTRY'!G628,$EH$4='DATA ENTRY'!F628),'DATA ENTRY'!I628,"")))</f>
        <v/>
      </c>
      <c r="EH629" s="4" t="str">
        <f>IF('DATA ENTRY'!CK628="","",IF('DATA ENTRY'!CK628="","",IF(AND($EF$4='DATA ENTRY'!G628,$EH$4='DATA ENTRY'!F628),'DATA ENTRY'!CK628,"")))</f>
        <v/>
      </c>
      <c r="EI629" s="3" t="str">
        <f>IF('DATA ENTRY'!CK628="","",IF('DATA ENTRY'!N628="","",IF(AND($EF$4='DATA ENTRY'!G628,$EH$4='DATA ENTRY'!F628),'DATA ENTRY'!N628,"")))</f>
        <v/>
      </c>
      <c r="EJ629" s="107" t="str">
        <f>IF('DATA ENTRY'!CK628="","",IF('DATA ENTRY'!O628="","",IF(AND($EF$4='DATA ENTRY'!G628,$EH$4='DATA ENTRY'!F628),'DATA ENTRY'!O628,"")))</f>
        <v/>
      </c>
      <c r="EK629" s="3" t="str">
        <f>IF('DATA ENTRY'!CK628="","",IF('DATA ENTRY'!P628="","",IF(AND($EF$4='DATA ENTRY'!G628,$EH$4='DATA ENTRY'!F628),'DATA ENTRY'!P628,"")))</f>
        <v/>
      </c>
      <c r="EL629" s="107" t="str">
        <f>IF('DATA ENTRY'!CK628="","",IF('DATA ENTRY'!Q628="","",IF(AND($EF$4='DATA ENTRY'!G628,$EH$4='DATA ENTRY'!F628),'DATA ENTRY'!Q628,"")))</f>
        <v/>
      </c>
      <c r="EM629" s="3" t="str">
        <f>IF('DATA ENTRY'!CK628="","",IF('DATA ENTRY'!R628="","",IF(AND($EF$4='DATA ENTRY'!G628,$EH$4='DATA ENTRY'!F628),'DATA ENTRY'!R628,"")))</f>
        <v/>
      </c>
      <c r="EN629" s="107" t="str">
        <f>IF('DATA ENTRY'!CK628="","",IF('DATA ENTRY'!S628="","",IF(AND($EF$4='DATA ENTRY'!G628,$EH$4='DATA ENTRY'!F628),'DATA ENTRY'!S628,"")))</f>
        <v/>
      </c>
      <c r="EO629" s="3" t="str">
        <f>IF('DATA ENTRY'!CK628="","",IF('DATA ENTRY'!E628="","",IF(AND($EF$4='DATA ENTRY'!G628,$EH$4='DATA ENTRY'!F628),'DATA ENTRY'!E628,"")))</f>
        <v/>
      </c>
      <c r="EP629" s="3" t="str">
        <f>IF('DATA ENTRY'!CK628="","",IF('DATA ENTRY'!D628="","",IF(AND($EF$4='DATA ENTRY'!G628,$EH$4='DATA ENTRY'!F628),'DATA ENTRY'!D628,"")))</f>
        <v/>
      </c>
      <c r="EQ629" s="3" t="str">
        <f>IF('DATA ENTRY'!CK628="","",IF('DATA ENTRY'!W628="","",IF(AND($EF$4='DATA ENTRY'!G628,$EH$4='DATA ENTRY'!F628),'DATA ENTRY'!W628,"")))</f>
        <v/>
      </c>
      <c r="ER629" s="3" t="str">
        <f>IF('DATA ENTRY'!CK628="","",IF('DATA ENTRY'!X628="","",IF(AND($EF$4='DATA ENTRY'!G628,$EH$4='DATA ENTRY'!F628),'DATA ENTRY'!X628,"")))</f>
        <v/>
      </c>
      <c r="ES629" s="108" t="str">
        <f t="shared" si="159"/>
        <v/>
      </c>
      <c r="ET629" s="108" t="str">
        <f>IF('DATA ENTRY'!CK628="","",IF('DATA ENTRY'!D628="","",IF(AND($EF$4='DATA ENTRY'!G628,$EH$4='DATA ENTRY'!F628),'DATA ENTRY'!G628,"")))</f>
        <v/>
      </c>
      <c r="EY629">
        <f t="shared" si="160"/>
        <v>0</v>
      </c>
    </row>
    <row r="630" spans="1:155">
      <c r="A630" t="str">
        <f>IF(S630=0,"",1+(MAX($A$7:A629)))</f>
        <v/>
      </c>
      <c r="B630" s="224">
        <v>624</v>
      </c>
      <c r="C630" s="3" t="str">
        <f>IF('DATA ENTRY'!CK629="","",IF('DATA ENTRY'!B629="","",IF($D$4="All Post",'DATA ENTRY'!B629,IF(AND($D$4='DATA ENTRY'!CK629),'DATA ENTRY'!B629,""))))</f>
        <v/>
      </c>
      <c r="D630" s="3" t="str">
        <f>IF('DATA ENTRY'!CK629="","",IF('DATA ENTRY'!C629="","",IF($D$4="All Post",'DATA ENTRY'!C629,IF(AND($D$4='DATA ENTRY'!CK629),'DATA ENTRY'!C629,""))))</f>
        <v/>
      </c>
      <c r="E630" s="4" t="str">
        <f>IF('DATA ENTRY'!CK629="","",IF('DATA ENTRY'!I629="","",IF($D$4="All Post",'DATA ENTRY'!I629,IF(AND($D$4='DATA ENTRY'!CK629),'DATA ENTRY'!I629,""))))</f>
        <v/>
      </c>
      <c r="F630" s="4" t="str">
        <f>IF('DATA ENTRY'!CK629="","",IF('DATA ENTRY'!CK629="","",IF($D$4="All Post",'DATA ENTRY'!CK629,IF(AND($D$4='DATA ENTRY'!CK629),'DATA ENTRY'!CK629,""))))</f>
        <v/>
      </c>
      <c r="G630" s="3" t="str">
        <f>IF('DATA ENTRY'!CK629="","",IF('DATA ENTRY'!N629="","",IF($D$4="All Post",'DATA ENTRY'!N629,IF(AND($D$4='DATA ENTRY'!CK629),'DATA ENTRY'!N629,""))))</f>
        <v/>
      </c>
      <c r="H630" s="107" t="str">
        <f>IF('DATA ENTRY'!CK629="","",IF('DATA ENTRY'!O629="","",IF($D$4="All Post",'DATA ENTRY'!O629,IF(AND($D$4='DATA ENTRY'!CK629),'DATA ENTRY'!O629,""))))</f>
        <v/>
      </c>
      <c r="I630" s="3" t="str">
        <f>IF('DATA ENTRY'!CK629="","",IF('DATA ENTRY'!P629="","",IF($D$4="All Post",'DATA ENTRY'!P629,IF(AND($D$4='DATA ENTRY'!CK629),'DATA ENTRY'!P629,""))))</f>
        <v/>
      </c>
      <c r="J630" s="107" t="str">
        <f>IF('DATA ENTRY'!CK629="","",IF('DATA ENTRY'!Q629="","",IF($D$4="All Post",'DATA ENTRY'!Q629,IF(AND($D$4='DATA ENTRY'!CK629),'DATA ENTRY'!Q629,""))))</f>
        <v/>
      </c>
      <c r="K630" s="3" t="str">
        <f>IF('DATA ENTRY'!CK629="","",IF('DATA ENTRY'!R629="","",IF($D$4="All Post",'DATA ENTRY'!R629,IF(AND($D$4='DATA ENTRY'!CK629),'DATA ENTRY'!R629,""))))</f>
        <v/>
      </c>
      <c r="L630" s="3" t="str">
        <f>IF('DATA ENTRY'!CK629="","",IF('DATA ENTRY'!S629="","",IF($D$4="All Post",'DATA ENTRY'!S629,IF(AND($D$4='DATA ENTRY'!CK629),'DATA ENTRY'!S629,""))))</f>
        <v/>
      </c>
      <c r="M630" s="3" t="str">
        <f>IF('DATA ENTRY'!CK629="","",IF('DATA ENTRY'!E629="","",IF($D$4="All Post",'DATA ENTRY'!E629,IF(AND($D$4='DATA ENTRY'!CK629),'DATA ENTRY'!E629,""))))</f>
        <v/>
      </c>
      <c r="N630" s="3" t="str">
        <f>IF('DATA ENTRY'!CK629="","",IF('DATA ENTRY'!W629="","",IF($D$4="All Post",'DATA ENTRY'!W629,IF(AND($D$4='DATA ENTRY'!CK629),'DATA ENTRY'!W629,""))))</f>
        <v/>
      </c>
      <c r="O630" s="3" t="str">
        <f>IF('DATA ENTRY'!CK629="","",IF('DATA ENTRY'!X629="","",IF($D$4="All Post",'DATA ENTRY'!X629,IF(AND($D$4='DATA ENTRY'!CK629),'DATA ENTRY'!X629,""))))</f>
        <v/>
      </c>
      <c r="P630" s="3" t="str">
        <f>IF('DATA ENTRY'!CK629="","",IF('DATA ENTRY'!G629="","",IF($D$4="All Post",'DATA ENTRY'!G629,IF(AND($D$4='DATA ENTRY'!CK629),'DATA ENTRY'!G629,""))))</f>
        <v/>
      </c>
      <c r="S630">
        <f t="shared" si="147"/>
        <v>0</v>
      </c>
      <c r="T630" t="str">
        <f t="shared" si="148"/>
        <v/>
      </c>
      <c r="BZ630" t="str">
        <f t="shared" si="149"/>
        <v/>
      </c>
      <c r="CA630" t="str">
        <f t="shared" si="150"/>
        <v/>
      </c>
      <c r="CB630" s="224">
        <v>624</v>
      </c>
      <c r="CC630" s="3" t="str">
        <f>IF('DATA ENTRY'!CK629="","",IF('DATA ENTRY'!B629="","",IF(AND($CD$4='DATA ENTRY'!CK629,$CG$4='DATA ENTRY'!D629),'DATA ENTRY'!B629,"")))</f>
        <v/>
      </c>
      <c r="CD630" s="3" t="str">
        <f>IF('DATA ENTRY'!CK629="","",IF('DATA ENTRY'!C629="","",IF(AND($CD$4='DATA ENTRY'!CK629,$CG$4='DATA ENTRY'!D629),'DATA ENTRY'!C629,"")))</f>
        <v/>
      </c>
      <c r="CE630" s="4" t="str">
        <f>IF('DATA ENTRY'!CK629="","",IF('DATA ENTRY'!I629="","",IF(AND($CD$4='DATA ENTRY'!CK629,$CG$4='DATA ENTRY'!D629),'DATA ENTRY'!I629,"")))</f>
        <v/>
      </c>
      <c r="CF630" s="4" t="str">
        <f>IF('DATA ENTRY'!CK629="","",IF('DATA ENTRY'!CK629="","",IF(AND($CD$4='DATA ENTRY'!CK629,$CG$4='DATA ENTRY'!D629),'DATA ENTRY'!CK629,"")))</f>
        <v/>
      </c>
      <c r="CG630" s="3" t="str">
        <f>IF('DATA ENTRY'!CK629="","",IF('DATA ENTRY'!N629="","",IF(AND($CD$4='DATA ENTRY'!CK629,$CG$4='DATA ENTRY'!D629),'DATA ENTRY'!N629,"")))</f>
        <v/>
      </c>
      <c r="CH630" s="107" t="str">
        <f>IF('DATA ENTRY'!CK629="","",IF('DATA ENTRY'!O629="","",IF(AND($CD$4='DATA ENTRY'!CK629,$CG$4='DATA ENTRY'!D629),'DATA ENTRY'!O629,"")))</f>
        <v/>
      </c>
      <c r="CI630" s="3" t="str">
        <f>IF('DATA ENTRY'!CK629="","",IF('DATA ENTRY'!P629="","",IF(AND($CD$4='DATA ENTRY'!CK629,$CG$4='DATA ENTRY'!D629),'DATA ENTRY'!P629,"")))</f>
        <v/>
      </c>
      <c r="CJ630" s="107" t="str">
        <f>IF('DATA ENTRY'!CK629="","",IF('DATA ENTRY'!Q629="","",IF(AND($CD$4='DATA ENTRY'!CK629,$CG$4='DATA ENTRY'!D629),'DATA ENTRY'!Q629,"")))</f>
        <v/>
      </c>
      <c r="CK630" s="3" t="str">
        <f>IF('DATA ENTRY'!CK629="","",IF('DATA ENTRY'!R629="","",IF(AND($CD$4='DATA ENTRY'!CK629,$CG$4='DATA ENTRY'!D629),'DATA ENTRY'!R629,"")))</f>
        <v/>
      </c>
      <c r="CL630" s="3" t="str">
        <f>IF('DATA ENTRY'!CK629="","",IF('DATA ENTRY'!S629="","",IF(AND($CD$4='DATA ENTRY'!CK629,$CG$4='DATA ENTRY'!D629),'DATA ENTRY'!S629,"")))</f>
        <v/>
      </c>
      <c r="CM630" s="3" t="str">
        <f>IF('DATA ENTRY'!CK629="","",IF('DATA ENTRY'!E629="","",IF(AND($CD$4='DATA ENTRY'!CK629,$CG$4='DATA ENTRY'!D629),'DATA ENTRY'!E629,"")))</f>
        <v/>
      </c>
      <c r="CN630" s="3" t="str">
        <f>IF('DATA ENTRY'!CK629="","",IF('DATA ENTRY'!W629="","",IF(AND($CD$4='DATA ENTRY'!CK629,$CG$4='DATA ENTRY'!D629),'DATA ENTRY'!W629,"")))</f>
        <v/>
      </c>
      <c r="CO630" s="3" t="str">
        <f>IF('DATA ENTRY'!CK629="","",IF('DATA ENTRY'!X629="","",IF(AND($CD$4='DATA ENTRY'!CK629,$CG$4='DATA ENTRY'!D629),'DATA ENTRY'!X629,"")))</f>
        <v/>
      </c>
      <c r="CP630" s="108" t="str">
        <f t="shared" si="151"/>
        <v/>
      </c>
      <c r="CQ630" s="108" t="str">
        <f>IF('DATA ENTRY'!CK629="","",IF('DATA ENTRY'!G629="","",IF(AND($CD$4='DATA ENTRY'!CK629,$CG$4='DATA ENTRY'!D629),'DATA ENTRY'!G629,"")))</f>
        <v/>
      </c>
      <c r="CR630" s="230" t="str">
        <f>IF('DATA ENTRY'!CK629="","",IF('DATA ENTRY'!D629="","",IF(AND($CD$4='DATA ENTRY'!CK629,$CG$4='DATA ENTRY'!D629),'DATA ENTRY'!D629,"")))</f>
        <v/>
      </c>
      <c r="CS630">
        <f t="shared" si="152"/>
        <v>0</v>
      </c>
      <c r="CT630">
        <f t="shared" si="153"/>
        <v>0</v>
      </c>
      <c r="CV630" s="139"/>
      <c r="CX630">
        <f t="shared" si="154"/>
        <v>0</v>
      </c>
      <c r="DB630" t="str">
        <f t="shared" si="161"/>
        <v/>
      </c>
      <c r="DC630" t="str">
        <f t="shared" si="162"/>
        <v/>
      </c>
      <c r="DD630" s="224">
        <v>624</v>
      </c>
      <c r="DE630" s="3" t="str">
        <f>IF('DATA ENTRY'!CK629="","",IF('DATA ENTRY'!B629="","",IF(AND($DF$4='DATA ENTRY'!D629),'DATA ENTRY'!B629,"")))</f>
        <v/>
      </c>
      <c r="DF630" s="3" t="str">
        <f>IF('DATA ENTRY'!CK629="","",IF('DATA ENTRY'!C629="","",IF(AND($DF$4='DATA ENTRY'!D629),'DATA ENTRY'!C629,"")))</f>
        <v/>
      </c>
      <c r="DG630" s="4" t="str">
        <f>IF('DATA ENTRY'!CK629="","",IF('DATA ENTRY'!I629="","",IF(AND($DF$4='DATA ENTRY'!D629),'DATA ENTRY'!I629,"")))</f>
        <v/>
      </c>
      <c r="DH630" s="4" t="str">
        <f>IF('DATA ENTRY'!CK629="","",IF('DATA ENTRY'!CK629="","",IF(AND($DF$4='DATA ENTRY'!D629),'DATA ENTRY'!CK629,"")))</f>
        <v/>
      </c>
      <c r="DI630" s="3" t="str">
        <f>IF('DATA ENTRY'!CK629="","",IF('DATA ENTRY'!N629="","",IF(AND($DF$4='DATA ENTRY'!D629),'DATA ENTRY'!N629,"")))</f>
        <v/>
      </c>
      <c r="DJ630" s="107" t="str">
        <f>IF('DATA ENTRY'!CK629="","",IF('DATA ENTRY'!O629="","",IF(AND($DF$4='DATA ENTRY'!D629),'DATA ENTRY'!O629,"")))</f>
        <v/>
      </c>
      <c r="DK630" s="3" t="str">
        <f>IF('DATA ENTRY'!CK629="","",IF('DATA ENTRY'!P629="","",IF(AND($DF$4='DATA ENTRY'!D629),'DATA ENTRY'!P629,"")))</f>
        <v/>
      </c>
      <c r="DL630" s="107" t="str">
        <f>IF('DATA ENTRY'!CK629="","",IF('DATA ENTRY'!Q629="","",IF(AND($DF$4='DATA ENTRY'!D629),'DATA ENTRY'!Q629,"")))</f>
        <v/>
      </c>
      <c r="DM630" s="3" t="str">
        <f>IF('DATA ENTRY'!CK629="","",IF('DATA ENTRY'!R629="","",IF(AND($DF$4='DATA ENTRY'!D629),'DATA ENTRY'!R629,"")))</f>
        <v/>
      </c>
      <c r="DN630" s="107" t="str">
        <f>IF('DATA ENTRY'!CK629="","",IF('DATA ENTRY'!S629="","",IF(AND($DF$4='DATA ENTRY'!D629),'DATA ENTRY'!S629,"")))</f>
        <v/>
      </c>
      <c r="DO630" s="3" t="str">
        <f>IF('DATA ENTRY'!CK629="","",IF('DATA ENTRY'!E629="","",IF(AND($DF$4='DATA ENTRY'!D629),'DATA ENTRY'!E629,"")))</f>
        <v/>
      </c>
      <c r="DP630" s="3" t="str">
        <f>IF('DATA ENTRY'!CK629="","",IF('DATA ENTRY'!D629="","",IF(AND($DF$4='DATA ENTRY'!D629),'DATA ENTRY'!D629,"")))</f>
        <v/>
      </c>
      <c r="DQ630" s="3" t="str">
        <f>IF('DATA ENTRY'!CK629="","",IF('DATA ENTRY'!W629="","",IF(AND($DF$4='DATA ENTRY'!D629),'DATA ENTRY'!W629,"")))</f>
        <v/>
      </c>
      <c r="DR630" s="3" t="str">
        <f>IF('DATA ENTRY'!CK629="","",IF('DATA ENTRY'!X629="","",IF(AND($DF$4='DATA ENTRY'!D629),'DATA ENTRY'!X629,"")))</f>
        <v/>
      </c>
      <c r="DS630" s="108" t="str">
        <f t="shared" si="155"/>
        <v/>
      </c>
      <c r="DT630" s="108" t="str">
        <f>IF('DATA ENTRY'!CK629="","",IF('DATA ENTRY'!D629="","",IF(AND($DF$4='DATA ENTRY'!D629),'DATA ENTRY'!G629,"")))</f>
        <v/>
      </c>
      <c r="DY630">
        <f t="shared" si="156"/>
        <v>0</v>
      </c>
      <c r="EB630" t="str">
        <f t="shared" si="157"/>
        <v/>
      </c>
      <c r="EC630" t="str">
        <f t="shared" si="158"/>
        <v/>
      </c>
      <c r="ED630" s="224">
        <v>624</v>
      </c>
      <c r="EE630" s="3" t="str">
        <f>IF('DATA ENTRY'!CK629="","",IF('DATA ENTRY'!B629="","",IF(AND($EF$4='DATA ENTRY'!G629,$EH$4='DATA ENTRY'!F629),'DATA ENTRY'!B629,"")))</f>
        <v/>
      </c>
      <c r="EF630" s="3" t="str">
        <f>IF('DATA ENTRY'!CK629="","",IF('DATA ENTRY'!C629="","",IF(AND($EF$4='DATA ENTRY'!G629,$EH$4='DATA ENTRY'!F629),'DATA ENTRY'!C629,"")))</f>
        <v/>
      </c>
      <c r="EG630" s="4" t="str">
        <f>IF('DATA ENTRY'!CK629="","",IF('DATA ENTRY'!I629="","",IF(AND($EF$4='DATA ENTRY'!G629,$EH$4='DATA ENTRY'!F629),'DATA ENTRY'!I629,"")))</f>
        <v/>
      </c>
      <c r="EH630" s="4" t="str">
        <f>IF('DATA ENTRY'!CK629="","",IF('DATA ENTRY'!CK629="","",IF(AND($EF$4='DATA ENTRY'!G629,$EH$4='DATA ENTRY'!F629),'DATA ENTRY'!CK629,"")))</f>
        <v/>
      </c>
      <c r="EI630" s="3" t="str">
        <f>IF('DATA ENTRY'!CK629="","",IF('DATA ENTRY'!N629="","",IF(AND($EF$4='DATA ENTRY'!G629,$EH$4='DATA ENTRY'!F629),'DATA ENTRY'!N629,"")))</f>
        <v/>
      </c>
      <c r="EJ630" s="107" t="str">
        <f>IF('DATA ENTRY'!CK629="","",IF('DATA ENTRY'!O629="","",IF(AND($EF$4='DATA ENTRY'!G629,$EH$4='DATA ENTRY'!F629),'DATA ENTRY'!O629,"")))</f>
        <v/>
      </c>
      <c r="EK630" s="3" t="str">
        <f>IF('DATA ENTRY'!CK629="","",IF('DATA ENTRY'!P629="","",IF(AND($EF$4='DATA ENTRY'!G629,$EH$4='DATA ENTRY'!F629),'DATA ENTRY'!P629,"")))</f>
        <v/>
      </c>
      <c r="EL630" s="107" t="str">
        <f>IF('DATA ENTRY'!CK629="","",IF('DATA ENTRY'!Q629="","",IF(AND($EF$4='DATA ENTRY'!G629,$EH$4='DATA ENTRY'!F629),'DATA ENTRY'!Q629,"")))</f>
        <v/>
      </c>
      <c r="EM630" s="3" t="str">
        <f>IF('DATA ENTRY'!CK629="","",IF('DATA ENTRY'!R629="","",IF(AND($EF$4='DATA ENTRY'!G629,$EH$4='DATA ENTRY'!F629),'DATA ENTRY'!R629,"")))</f>
        <v/>
      </c>
      <c r="EN630" s="107" t="str">
        <f>IF('DATA ENTRY'!CK629="","",IF('DATA ENTRY'!S629="","",IF(AND($EF$4='DATA ENTRY'!G629,$EH$4='DATA ENTRY'!F629),'DATA ENTRY'!S629,"")))</f>
        <v/>
      </c>
      <c r="EO630" s="3" t="str">
        <f>IF('DATA ENTRY'!CK629="","",IF('DATA ENTRY'!E629="","",IF(AND($EF$4='DATA ENTRY'!G629,$EH$4='DATA ENTRY'!F629),'DATA ENTRY'!E629,"")))</f>
        <v/>
      </c>
      <c r="EP630" s="3" t="str">
        <f>IF('DATA ENTRY'!CK629="","",IF('DATA ENTRY'!D629="","",IF(AND($EF$4='DATA ENTRY'!G629,$EH$4='DATA ENTRY'!F629),'DATA ENTRY'!D629,"")))</f>
        <v/>
      </c>
      <c r="EQ630" s="3" t="str">
        <f>IF('DATA ENTRY'!CK629="","",IF('DATA ENTRY'!W629="","",IF(AND($EF$4='DATA ENTRY'!G629,$EH$4='DATA ENTRY'!F629),'DATA ENTRY'!W629,"")))</f>
        <v/>
      </c>
      <c r="ER630" s="3" t="str">
        <f>IF('DATA ENTRY'!CK629="","",IF('DATA ENTRY'!X629="","",IF(AND($EF$4='DATA ENTRY'!G629,$EH$4='DATA ENTRY'!F629),'DATA ENTRY'!X629,"")))</f>
        <v/>
      </c>
      <c r="ES630" s="108" t="str">
        <f t="shared" si="159"/>
        <v/>
      </c>
      <c r="ET630" s="108" t="str">
        <f>IF('DATA ENTRY'!CK629="","",IF('DATA ENTRY'!D629="","",IF(AND($EF$4='DATA ENTRY'!G629,$EH$4='DATA ENTRY'!F629),'DATA ENTRY'!G629,"")))</f>
        <v/>
      </c>
      <c r="EY630">
        <f t="shared" si="160"/>
        <v>0</v>
      </c>
    </row>
    <row r="631" spans="1:155">
      <c r="A631" t="str">
        <f>IF(S631=0,"",1+(MAX($A$7:A630)))</f>
        <v/>
      </c>
      <c r="B631" s="224">
        <v>625</v>
      </c>
      <c r="C631" s="3" t="str">
        <f>IF('DATA ENTRY'!CK630="","",IF('DATA ENTRY'!B630="","",IF($D$4="All Post",'DATA ENTRY'!B630,IF(AND($D$4='DATA ENTRY'!CK630),'DATA ENTRY'!B630,""))))</f>
        <v/>
      </c>
      <c r="D631" s="3" t="str">
        <f>IF('DATA ENTRY'!CK630="","",IF('DATA ENTRY'!C630="","",IF($D$4="All Post",'DATA ENTRY'!C630,IF(AND($D$4='DATA ENTRY'!CK630),'DATA ENTRY'!C630,""))))</f>
        <v/>
      </c>
      <c r="E631" s="4" t="str">
        <f>IF('DATA ENTRY'!CK630="","",IF('DATA ENTRY'!I630="","",IF($D$4="All Post",'DATA ENTRY'!I630,IF(AND($D$4='DATA ENTRY'!CK630),'DATA ENTRY'!I630,""))))</f>
        <v/>
      </c>
      <c r="F631" s="4" t="str">
        <f>IF('DATA ENTRY'!CK630="","",IF('DATA ENTRY'!CK630="","",IF($D$4="All Post",'DATA ENTRY'!CK630,IF(AND($D$4='DATA ENTRY'!CK630),'DATA ENTRY'!CK630,""))))</f>
        <v/>
      </c>
      <c r="G631" s="3" t="str">
        <f>IF('DATA ENTRY'!CK630="","",IF('DATA ENTRY'!N630="","",IF($D$4="All Post",'DATA ENTRY'!N630,IF(AND($D$4='DATA ENTRY'!CK630),'DATA ENTRY'!N630,""))))</f>
        <v/>
      </c>
      <c r="H631" s="107" t="str">
        <f>IF('DATA ENTRY'!CK630="","",IF('DATA ENTRY'!O630="","",IF($D$4="All Post",'DATA ENTRY'!O630,IF(AND($D$4='DATA ENTRY'!CK630),'DATA ENTRY'!O630,""))))</f>
        <v/>
      </c>
      <c r="I631" s="3" t="str">
        <f>IF('DATA ENTRY'!CK630="","",IF('DATA ENTRY'!P630="","",IF($D$4="All Post",'DATA ENTRY'!P630,IF(AND($D$4='DATA ENTRY'!CK630),'DATA ENTRY'!P630,""))))</f>
        <v/>
      </c>
      <c r="J631" s="107" t="str">
        <f>IF('DATA ENTRY'!CK630="","",IF('DATA ENTRY'!Q630="","",IF($D$4="All Post",'DATA ENTRY'!Q630,IF(AND($D$4='DATA ENTRY'!CK630),'DATA ENTRY'!Q630,""))))</f>
        <v/>
      </c>
      <c r="K631" s="3" t="str">
        <f>IF('DATA ENTRY'!CK630="","",IF('DATA ENTRY'!R630="","",IF($D$4="All Post",'DATA ENTRY'!R630,IF(AND($D$4='DATA ENTRY'!CK630),'DATA ENTRY'!R630,""))))</f>
        <v/>
      </c>
      <c r="L631" s="3" t="str">
        <f>IF('DATA ENTRY'!CK630="","",IF('DATA ENTRY'!S630="","",IF($D$4="All Post",'DATA ENTRY'!S630,IF(AND($D$4='DATA ENTRY'!CK630),'DATA ENTRY'!S630,""))))</f>
        <v/>
      </c>
      <c r="M631" s="3" t="str">
        <f>IF('DATA ENTRY'!CK630="","",IF('DATA ENTRY'!E630="","",IF($D$4="All Post",'DATA ENTRY'!E630,IF(AND($D$4='DATA ENTRY'!CK630),'DATA ENTRY'!E630,""))))</f>
        <v/>
      </c>
      <c r="N631" s="3" t="str">
        <f>IF('DATA ENTRY'!CK630="","",IF('DATA ENTRY'!W630="","",IF($D$4="All Post",'DATA ENTRY'!W630,IF(AND($D$4='DATA ENTRY'!CK630),'DATA ENTRY'!W630,""))))</f>
        <v/>
      </c>
      <c r="O631" s="3" t="str">
        <f>IF('DATA ENTRY'!CK630="","",IF('DATA ENTRY'!X630="","",IF($D$4="All Post",'DATA ENTRY'!X630,IF(AND($D$4='DATA ENTRY'!CK630),'DATA ENTRY'!X630,""))))</f>
        <v/>
      </c>
      <c r="P631" s="3" t="str">
        <f>IF('DATA ENTRY'!CK630="","",IF('DATA ENTRY'!G630="","",IF($D$4="All Post",'DATA ENTRY'!G630,IF(AND($D$4='DATA ENTRY'!CK630),'DATA ENTRY'!G630,""))))</f>
        <v/>
      </c>
      <c r="S631">
        <f t="shared" si="147"/>
        <v>0</v>
      </c>
      <c r="T631" t="str">
        <f t="shared" si="148"/>
        <v/>
      </c>
      <c r="BZ631" t="str">
        <f t="shared" si="149"/>
        <v/>
      </c>
      <c r="CA631" t="str">
        <f t="shared" si="150"/>
        <v/>
      </c>
      <c r="CB631" s="224">
        <v>625</v>
      </c>
      <c r="CC631" s="3" t="str">
        <f>IF('DATA ENTRY'!CK630="","",IF('DATA ENTRY'!B630="","",IF(AND($CD$4='DATA ENTRY'!CK630,$CG$4='DATA ENTRY'!D630),'DATA ENTRY'!B630,"")))</f>
        <v/>
      </c>
      <c r="CD631" s="3" t="str">
        <f>IF('DATA ENTRY'!CK630="","",IF('DATA ENTRY'!C630="","",IF(AND($CD$4='DATA ENTRY'!CK630,$CG$4='DATA ENTRY'!D630),'DATA ENTRY'!C630,"")))</f>
        <v/>
      </c>
      <c r="CE631" s="4" t="str">
        <f>IF('DATA ENTRY'!CK630="","",IF('DATA ENTRY'!I630="","",IF(AND($CD$4='DATA ENTRY'!CK630,$CG$4='DATA ENTRY'!D630),'DATA ENTRY'!I630,"")))</f>
        <v/>
      </c>
      <c r="CF631" s="4" t="str">
        <f>IF('DATA ENTRY'!CK630="","",IF('DATA ENTRY'!CK630="","",IF(AND($CD$4='DATA ENTRY'!CK630,$CG$4='DATA ENTRY'!D630),'DATA ENTRY'!CK630,"")))</f>
        <v/>
      </c>
      <c r="CG631" s="3" t="str">
        <f>IF('DATA ENTRY'!CK630="","",IF('DATA ENTRY'!N630="","",IF(AND($CD$4='DATA ENTRY'!CK630,$CG$4='DATA ENTRY'!D630),'DATA ENTRY'!N630,"")))</f>
        <v/>
      </c>
      <c r="CH631" s="107" t="str">
        <f>IF('DATA ENTRY'!CK630="","",IF('DATA ENTRY'!O630="","",IF(AND($CD$4='DATA ENTRY'!CK630,$CG$4='DATA ENTRY'!D630),'DATA ENTRY'!O630,"")))</f>
        <v/>
      </c>
      <c r="CI631" s="3" t="str">
        <f>IF('DATA ENTRY'!CK630="","",IF('DATA ENTRY'!P630="","",IF(AND($CD$4='DATA ENTRY'!CK630,$CG$4='DATA ENTRY'!D630),'DATA ENTRY'!P630,"")))</f>
        <v/>
      </c>
      <c r="CJ631" s="107" t="str">
        <f>IF('DATA ENTRY'!CK630="","",IF('DATA ENTRY'!Q630="","",IF(AND($CD$4='DATA ENTRY'!CK630,$CG$4='DATA ENTRY'!D630),'DATA ENTRY'!Q630,"")))</f>
        <v/>
      </c>
      <c r="CK631" s="3" t="str">
        <f>IF('DATA ENTRY'!CK630="","",IF('DATA ENTRY'!R630="","",IF(AND($CD$4='DATA ENTRY'!CK630,$CG$4='DATA ENTRY'!D630),'DATA ENTRY'!R630,"")))</f>
        <v/>
      </c>
      <c r="CL631" s="3" t="str">
        <f>IF('DATA ENTRY'!CK630="","",IF('DATA ENTRY'!S630="","",IF(AND($CD$4='DATA ENTRY'!CK630,$CG$4='DATA ENTRY'!D630),'DATA ENTRY'!S630,"")))</f>
        <v/>
      </c>
      <c r="CM631" s="3" t="str">
        <f>IF('DATA ENTRY'!CK630="","",IF('DATA ENTRY'!E630="","",IF(AND($CD$4='DATA ENTRY'!CK630,$CG$4='DATA ENTRY'!D630),'DATA ENTRY'!E630,"")))</f>
        <v/>
      </c>
      <c r="CN631" s="3" t="str">
        <f>IF('DATA ENTRY'!CK630="","",IF('DATA ENTRY'!W630="","",IF(AND($CD$4='DATA ENTRY'!CK630,$CG$4='DATA ENTRY'!D630),'DATA ENTRY'!W630,"")))</f>
        <v/>
      </c>
      <c r="CO631" s="3" t="str">
        <f>IF('DATA ENTRY'!CK630="","",IF('DATA ENTRY'!X630="","",IF(AND($CD$4='DATA ENTRY'!CK630,$CG$4='DATA ENTRY'!D630),'DATA ENTRY'!X630,"")))</f>
        <v/>
      </c>
      <c r="CP631" s="108" t="str">
        <f t="shared" si="151"/>
        <v/>
      </c>
      <c r="CQ631" s="108" t="str">
        <f>IF('DATA ENTRY'!CK630="","",IF('DATA ENTRY'!G630="","",IF(AND($CD$4='DATA ENTRY'!CK630,$CG$4='DATA ENTRY'!D630),'DATA ENTRY'!G630,"")))</f>
        <v/>
      </c>
      <c r="CR631" s="230" t="str">
        <f>IF('DATA ENTRY'!CK630="","",IF('DATA ENTRY'!D630="","",IF(AND($CD$4='DATA ENTRY'!CK630,$CG$4='DATA ENTRY'!D630),'DATA ENTRY'!D630,"")))</f>
        <v/>
      </c>
      <c r="CS631">
        <f t="shared" si="152"/>
        <v>0</v>
      </c>
      <c r="CT631">
        <f t="shared" si="153"/>
        <v>0</v>
      </c>
      <c r="CV631" s="139"/>
      <c r="CX631">
        <f t="shared" si="154"/>
        <v>0</v>
      </c>
      <c r="DB631" t="str">
        <f t="shared" si="161"/>
        <v/>
      </c>
      <c r="DC631" t="str">
        <f t="shared" si="162"/>
        <v/>
      </c>
      <c r="DD631" s="224">
        <v>625</v>
      </c>
      <c r="DE631" s="3" t="str">
        <f>IF('DATA ENTRY'!CK630="","",IF('DATA ENTRY'!B630="","",IF(AND($DF$4='DATA ENTRY'!D630),'DATA ENTRY'!B630,"")))</f>
        <v/>
      </c>
      <c r="DF631" s="3" t="str">
        <f>IF('DATA ENTRY'!CK630="","",IF('DATA ENTRY'!C630="","",IF(AND($DF$4='DATA ENTRY'!D630),'DATA ENTRY'!C630,"")))</f>
        <v/>
      </c>
      <c r="DG631" s="4" t="str">
        <f>IF('DATA ENTRY'!CK630="","",IF('DATA ENTRY'!I630="","",IF(AND($DF$4='DATA ENTRY'!D630),'DATA ENTRY'!I630,"")))</f>
        <v/>
      </c>
      <c r="DH631" s="4" t="str">
        <f>IF('DATA ENTRY'!CK630="","",IF('DATA ENTRY'!CK630="","",IF(AND($DF$4='DATA ENTRY'!D630),'DATA ENTRY'!CK630,"")))</f>
        <v/>
      </c>
      <c r="DI631" s="3" t="str">
        <f>IF('DATA ENTRY'!CK630="","",IF('DATA ENTRY'!N630="","",IF(AND($DF$4='DATA ENTRY'!D630),'DATA ENTRY'!N630,"")))</f>
        <v/>
      </c>
      <c r="DJ631" s="107" t="str">
        <f>IF('DATA ENTRY'!CK630="","",IF('DATA ENTRY'!O630="","",IF(AND($DF$4='DATA ENTRY'!D630),'DATA ENTRY'!O630,"")))</f>
        <v/>
      </c>
      <c r="DK631" s="3" t="str">
        <f>IF('DATA ENTRY'!CK630="","",IF('DATA ENTRY'!P630="","",IF(AND($DF$4='DATA ENTRY'!D630),'DATA ENTRY'!P630,"")))</f>
        <v/>
      </c>
      <c r="DL631" s="107" t="str">
        <f>IF('DATA ENTRY'!CK630="","",IF('DATA ENTRY'!Q630="","",IF(AND($DF$4='DATA ENTRY'!D630),'DATA ENTRY'!Q630,"")))</f>
        <v/>
      </c>
      <c r="DM631" s="3" t="str">
        <f>IF('DATA ENTRY'!CK630="","",IF('DATA ENTRY'!R630="","",IF(AND($DF$4='DATA ENTRY'!D630),'DATA ENTRY'!R630,"")))</f>
        <v/>
      </c>
      <c r="DN631" s="107" t="str">
        <f>IF('DATA ENTRY'!CK630="","",IF('DATA ENTRY'!S630="","",IF(AND($DF$4='DATA ENTRY'!D630),'DATA ENTRY'!S630,"")))</f>
        <v/>
      </c>
      <c r="DO631" s="3" t="str">
        <f>IF('DATA ENTRY'!CK630="","",IF('DATA ENTRY'!E630="","",IF(AND($DF$4='DATA ENTRY'!D630),'DATA ENTRY'!E630,"")))</f>
        <v/>
      </c>
      <c r="DP631" s="3" t="str">
        <f>IF('DATA ENTRY'!CK630="","",IF('DATA ENTRY'!D630="","",IF(AND($DF$4='DATA ENTRY'!D630),'DATA ENTRY'!D630,"")))</f>
        <v/>
      </c>
      <c r="DQ631" s="3" t="str">
        <f>IF('DATA ENTRY'!CK630="","",IF('DATA ENTRY'!W630="","",IF(AND($DF$4='DATA ENTRY'!D630),'DATA ENTRY'!W630,"")))</f>
        <v/>
      </c>
      <c r="DR631" s="3" t="str">
        <f>IF('DATA ENTRY'!CK630="","",IF('DATA ENTRY'!X630="","",IF(AND($DF$4='DATA ENTRY'!D630),'DATA ENTRY'!X630,"")))</f>
        <v/>
      </c>
      <c r="DS631" s="108" t="str">
        <f t="shared" si="155"/>
        <v/>
      </c>
      <c r="DT631" s="108" t="str">
        <f>IF('DATA ENTRY'!CK630="","",IF('DATA ENTRY'!D630="","",IF(AND($DF$4='DATA ENTRY'!D630),'DATA ENTRY'!G630,"")))</f>
        <v/>
      </c>
      <c r="DY631">
        <f t="shared" si="156"/>
        <v>0</v>
      </c>
      <c r="EB631" t="str">
        <f t="shared" si="157"/>
        <v/>
      </c>
      <c r="EC631" t="str">
        <f t="shared" si="158"/>
        <v/>
      </c>
      <c r="ED631" s="224">
        <v>625</v>
      </c>
      <c r="EE631" s="3" t="str">
        <f>IF('DATA ENTRY'!CK630="","",IF('DATA ENTRY'!B630="","",IF(AND($EF$4='DATA ENTRY'!G630,$EH$4='DATA ENTRY'!F630),'DATA ENTRY'!B630,"")))</f>
        <v/>
      </c>
      <c r="EF631" s="3" t="str">
        <f>IF('DATA ENTRY'!CK630="","",IF('DATA ENTRY'!C630="","",IF(AND($EF$4='DATA ENTRY'!G630,$EH$4='DATA ENTRY'!F630),'DATA ENTRY'!C630,"")))</f>
        <v/>
      </c>
      <c r="EG631" s="4" t="str">
        <f>IF('DATA ENTRY'!CK630="","",IF('DATA ENTRY'!I630="","",IF(AND($EF$4='DATA ENTRY'!G630,$EH$4='DATA ENTRY'!F630),'DATA ENTRY'!I630,"")))</f>
        <v/>
      </c>
      <c r="EH631" s="4" t="str">
        <f>IF('DATA ENTRY'!CK630="","",IF('DATA ENTRY'!CK630="","",IF(AND($EF$4='DATA ENTRY'!G630,$EH$4='DATA ENTRY'!F630),'DATA ENTRY'!CK630,"")))</f>
        <v/>
      </c>
      <c r="EI631" s="3" t="str">
        <f>IF('DATA ENTRY'!CK630="","",IF('DATA ENTRY'!N630="","",IF(AND($EF$4='DATA ENTRY'!G630,$EH$4='DATA ENTRY'!F630),'DATA ENTRY'!N630,"")))</f>
        <v/>
      </c>
      <c r="EJ631" s="107" t="str">
        <f>IF('DATA ENTRY'!CK630="","",IF('DATA ENTRY'!O630="","",IF(AND($EF$4='DATA ENTRY'!G630,$EH$4='DATA ENTRY'!F630),'DATA ENTRY'!O630,"")))</f>
        <v/>
      </c>
      <c r="EK631" s="3" t="str">
        <f>IF('DATA ENTRY'!CK630="","",IF('DATA ENTRY'!P630="","",IF(AND($EF$4='DATA ENTRY'!G630,$EH$4='DATA ENTRY'!F630),'DATA ENTRY'!P630,"")))</f>
        <v/>
      </c>
      <c r="EL631" s="107" t="str">
        <f>IF('DATA ENTRY'!CK630="","",IF('DATA ENTRY'!Q630="","",IF(AND($EF$4='DATA ENTRY'!G630,$EH$4='DATA ENTRY'!F630),'DATA ENTRY'!Q630,"")))</f>
        <v/>
      </c>
      <c r="EM631" s="3" t="str">
        <f>IF('DATA ENTRY'!CK630="","",IF('DATA ENTRY'!R630="","",IF(AND($EF$4='DATA ENTRY'!G630,$EH$4='DATA ENTRY'!F630),'DATA ENTRY'!R630,"")))</f>
        <v/>
      </c>
      <c r="EN631" s="107" t="str">
        <f>IF('DATA ENTRY'!CK630="","",IF('DATA ENTRY'!S630="","",IF(AND($EF$4='DATA ENTRY'!G630,$EH$4='DATA ENTRY'!F630),'DATA ENTRY'!S630,"")))</f>
        <v/>
      </c>
      <c r="EO631" s="3" t="str">
        <f>IF('DATA ENTRY'!CK630="","",IF('DATA ENTRY'!E630="","",IF(AND($EF$4='DATA ENTRY'!G630,$EH$4='DATA ENTRY'!F630),'DATA ENTRY'!E630,"")))</f>
        <v/>
      </c>
      <c r="EP631" s="3" t="str">
        <f>IF('DATA ENTRY'!CK630="","",IF('DATA ENTRY'!D630="","",IF(AND($EF$4='DATA ENTRY'!G630,$EH$4='DATA ENTRY'!F630),'DATA ENTRY'!D630,"")))</f>
        <v/>
      </c>
      <c r="EQ631" s="3" t="str">
        <f>IF('DATA ENTRY'!CK630="","",IF('DATA ENTRY'!W630="","",IF(AND($EF$4='DATA ENTRY'!G630,$EH$4='DATA ENTRY'!F630),'DATA ENTRY'!W630,"")))</f>
        <v/>
      </c>
      <c r="ER631" s="3" t="str">
        <f>IF('DATA ENTRY'!CK630="","",IF('DATA ENTRY'!X630="","",IF(AND($EF$4='DATA ENTRY'!G630,$EH$4='DATA ENTRY'!F630),'DATA ENTRY'!X630,"")))</f>
        <v/>
      </c>
      <c r="ES631" s="108" t="str">
        <f t="shared" si="159"/>
        <v/>
      </c>
      <c r="ET631" s="108" t="str">
        <f>IF('DATA ENTRY'!CK630="","",IF('DATA ENTRY'!D630="","",IF(AND($EF$4='DATA ENTRY'!G630,$EH$4='DATA ENTRY'!F630),'DATA ENTRY'!G630,"")))</f>
        <v/>
      </c>
      <c r="EY631">
        <f t="shared" si="160"/>
        <v>0</v>
      </c>
    </row>
    <row r="632" spans="1:155">
      <c r="A632" t="str">
        <f>IF(S632=0,"",1+(MAX($A$7:A631)))</f>
        <v/>
      </c>
      <c r="B632" s="224">
        <v>626</v>
      </c>
      <c r="C632" s="3" t="str">
        <f>IF('DATA ENTRY'!CK631="","",IF('DATA ENTRY'!B631="","",IF($D$4="All Post",'DATA ENTRY'!B631,IF(AND($D$4='DATA ENTRY'!CK631),'DATA ENTRY'!B631,""))))</f>
        <v/>
      </c>
      <c r="D632" s="3" t="str">
        <f>IF('DATA ENTRY'!CK631="","",IF('DATA ENTRY'!C631="","",IF($D$4="All Post",'DATA ENTRY'!C631,IF(AND($D$4='DATA ENTRY'!CK631),'DATA ENTRY'!C631,""))))</f>
        <v/>
      </c>
      <c r="E632" s="4" t="str">
        <f>IF('DATA ENTRY'!CK631="","",IF('DATA ENTRY'!I631="","",IF($D$4="All Post",'DATA ENTRY'!I631,IF(AND($D$4='DATA ENTRY'!CK631),'DATA ENTRY'!I631,""))))</f>
        <v/>
      </c>
      <c r="F632" s="4" t="str">
        <f>IF('DATA ENTRY'!CK631="","",IF('DATA ENTRY'!CK631="","",IF($D$4="All Post",'DATA ENTRY'!CK631,IF(AND($D$4='DATA ENTRY'!CK631),'DATA ENTRY'!CK631,""))))</f>
        <v/>
      </c>
      <c r="G632" s="3" t="str">
        <f>IF('DATA ENTRY'!CK631="","",IF('DATA ENTRY'!N631="","",IF($D$4="All Post",'DATA ENTRY'!N631,IF(AND($D$4='DATA ENTRY'!CK631),'DATA ENTRY'!N631,""))))</f>
        <v/>
      </c>
      <c r="H632" s="107" t="str">
        <f>IF('DATA ENTRY'!CK631="","",IF('DATA ENTRY'!O631="","",IF($D$4="All Post",'DATA ENTRY'!O631,IF(AND($D$4='DATA ENTRY'!CK631),'DATA ENTRY'!O631,""))))</f>
        <v/>
      </c>
      <c r="I632" s="3" t="str">
        <f>IF('DATA ENTRY'!CK631="","",IF('DATA ENTRY'!P631="","",IF($D$4="All Post",'DATA ENTRY'!P631,IF(AND($D$4='DATA ENTRY'!CK631),'DATA ENTRY'!P631,""))))</f>
        <v/>
      </c>
      <c r="J632" s="107" t="str">
        <f>IF('DATA ENTRY'!CK631="","",IF('DATA ENTRY'!Q631="","",IF($D$4="All Post",'DATA ENTRY'!Q631,IF(AND($D$4='DATA ENTRY'!CK631),'DATA ENTRY'!Q631,""))))</f>
        <v/>
      </c>
      <c r="K632" s="3" t="str">
        <f>IF('DATA ENTRY'!CK631="","",IF('DATA ENTRY'!R631="","",IF($D$4="All Post",'DATA ENTRY'!R631,IF(AND($D$4='DATA ENTRY'!CK631),'DATA ENTRY'!R631,""))))</f>
        <v/>
      </c>
      <c r="L632" s="3" t="str">
        <f>IF('DATA ENTRY'!CK631="","",IF('DATA ENTRY'!S631="","",IF($D$4="All Post",'DATA ENTRY'!S631,IF(AND($D$4='DATA ENTRY'!CK631),'DATA ENTRY'!S631,""))))</f>
        <v/>
      </c>
      <c r="M632" s="3" t="str">
        <f>IF('DATA ENTRY'!CK631="","",IF('DATA ENTRY'!E631="","",IF($D$4="All Post",'DATA ENTRY'!E631,IF(AND($D$4='DATA ENTRY'!CK631),'DATA ENTRY'!E631,""))))</f>
        <v/>
      </c>
      <c r="N632" s="3" t="str">
        <f>IF('DATA ENTRY'!CK631="","",IF('DATA ENTRY'!W631="","",IF($D$4="All Post",'DATA ENTRY'!W631,IF(AND($D$4='DATA ENTRY'!CK631),'DATA ENTRY'!W631,""))))</f>
        <v/>
      </c>
      <c r="O632" s="3" t="str">
        <f>IF('DATA ENTRY'!CK631="","",IF('DATA ENTRY'!X631="","",IF($D$4="All Post",'DATA ENTRY'!X631,IF(AND($D$4='DATA ENTRY'!CK631),'DATA ENTRY'!X631,""))))</f>
        <v/>
      </c>
      <c r="P632" s="3" t="str">
        <f>IF('DATA ENTRY'!CK631="","",IF('DATA ENTRY'!G631="","",IF($D$4="All Post",'DATA ENTRY'!G631,IF(AND($D$4='DATA ENTRY'!CK631),'DATA ENTRY'!G631,""))))</f>
        <v/>
      </c>
      <c r="S632">
        <f t="shared" si="147"/>
        <v>0</v>
      </c>
      <c r="T632" t="str">
        <f t="shared" si="148"/>
        <v/>
      </c>
      <c r="BZ632" t="str">
        <f t="shared" si="149"/>
        <v/>
      </c>
      <c r="CA632" t="str">
        <f t="shared" si="150"/>
        <v/>
      </c>
      <c r="CB632" s="224">
        <v>626</v>
      </c>
      <c r="CC632" s="3" t="str">
        <f>IF('DATA ENTRY'!CK631="","",IF('DATA ENTRY'!B631="","",IF(AND($CD$4='DATA ENTRY'!CK631,$CG$4='DATA ENTRY'!D631),'DATA ENTRY'!B631,"")))</f>
        <v/>
      </c>
      <c r="CD632" s="3" t="str">
        <f>IF('DATA ENTRY'!CK631="","",IF('DATA ENTRY'!C631="","",IF(AND($CD$4='DATA ENTRY'!CK631,$CG$4='DATA ENTRY'!D631),'DATA ENTRY'!C631,"")))</f>
        <v/>
      </c>
      <c r="CE632" s="4" t="str">
        <f>IF('DATA ENTRY'!CK631="","",IF('DATA ENTRY'!I631="","",IF(AND($CD$4='DATA ENTRY'!CK631,$CG$4='DATA ENTRY'!D631),'DATA ENTRY'!I631,"")))</f>
        <v/>
      </c>
      <c r="CF632" s="4" t="str">
        <f>IF('DATA ENTRY'!CK631="","",IF('DATA ENTRY'!CK631="","",IF(AND($CD$4='DATA ENTRY'!CK631,$CG$4='DATA ENTRY'!D631),'DATA ENTRY'!CK631,"")))</f>
        <v/>
      </c>
      <c r="CG632" s="3" t="str">
        <f>IF('DATA ENTRY'!CK631="","",IF('DATA ENTRY'!N631="","",IF(AND($CD$4='DATA ENTRY'!CK631,$CG$4='DATA ENTRY'!D631),'DATA ENTRY'!N631,"")))</f>
        <v/>
      </c>
      <c r="CH632" s="107" t="str">
        <f>IF('DATA ENTRY'!CK631="","",IF('DATA ENTRY'!O631="","",IF(AND($CD$4='DATA ENTRY'!CK631,$CG$4='DATA ENTRY'!D631),'DATA ENTRY'!O631,"")))</f>
        <v/>
      </c>
      <c r="CI632" s="3" t="str">
        <f>IF('DATA ENTRY'!CK631="","",IF('DATA ENTRY'!P631="","",IF(AND($CD$4='DATA ENTRY'!CK631,$CG$4='DATA ENTRY'!D631),'DATA ENTRY'!P631,"")))</f>
        <v/>
      </c>
      <c r="CJ632" s="107" t="str">
        <f>IF('DATA ENTRY'!CK631="","",IF('DATA ENTRY'!Q631="","",IF(AND($CD$4='DATA ENTRY'!CK631,$CG$4='DATA ENTRY'!D631),'DATA ENTRY'!Q631,"")))</f>
        <v/>
      </c>
      <c r="CK632" s="3" t="str">
        <f>IF('DATA ENTRY'!CK631="","",IF('DATA ENTRY'!R631="","",IF(AND($CD$4='DATA ENTRY'!CK631,$CG$4='DATA ENTRY'!D631),'DATA ENTRY'!R631,"")))</f>
        <v/>
      </c>
      <c r="CL632" s="3" t="str">
        <f>IF('DATA ENTRY'!CK631="","",IF('DATA ENTRY'!S631="","",IF(AND($CD$4='DATA ENTRY'!CK631,$CG$4='DATA ENTRY'!D631),'DATA ENTRY'!S631,"")))</f>
        <v/>
      </c>
      <c r="CM632" s="3" t="str">
        <f>IF('DATA ENTRY'!CK631="","",IF('DATA ENTRY'!E631="","",IF(AND($CD$4='DATA ENTRY'!CK631,$CG$4='DATA ENTRY'!D631),'DATA ENTRY'!E631,"")))</f>
        <v/>
      </c>
      <c r="CN632" s="3" t="str">
        <f>IF('DATA ENTRY'!CK631="","",IF('DATA ENTRY'!W631="","",IF(AND($CD$4='DATA ENTRY'!CK631,$CG$4='DATA ENTRY'!D631),'DATA ENTRY'!W631,"")))</f>
        <v/>
      </c>
      <c r="CO632" s="3" t="str">
        <f>IF('DATA ENTRY'!CK631="","",IF('DATA ENTRY'!X631="","",IF(AND($CD$4='DATA ENTRY'!CK631,$CG$4='DATA ENTRY'!D631),'DATA ENTRY'!X631,"")))</f>
        <v/>
      </c>
      <c r="CP632" s="108" t="str">
        <f t="shared" si="151"/>
        <v/>
      </c>
      <c r="CQ632" s="108" t="str">
        <f>IF('DATA ENTRY'!CK631="","",IF('DATA ENTRY'!G631="","",IF(AND($CD$4='DATA ENTRY'!CK631,$CG$4='DATA ENTRY'!D631),'DATA ENTRY'!G631,"")))</f>
        <v/>
      </c>
      <c r="CR632" s="230" t="str">
        <f>IF('DATA ENTRY'!CK631="","",IF('DATA ENTRY'!D631="","",IF(AND($CD$4='DATA ENTRY'!CK631,$CG$4='DATA ENTRY'!D631),'DATA ENTRY'!D631,"")))</f>
        <v/>
      </c>
      <c r="CS632">
        <f t="shared" si="152"/>
        <v>0</v>
      </c>
      <c r="CT632">
        <f t="shared" si="153"/>
        <v>0</v>
      </c>
      <c r="CV632" s="139"/>
      <c r="CX632">
        <f t="shared" si="154"/>
        <v>0</v>
      </c>
      <c r="DB632" t="str">
        <f t="shared" si="161"/>
        <v/>
      </c>
      <c r="DC632" t="str">
        <f t="shared" si="162"/>
        <v/>
      </c>
      <c r="DD632" s="224">
        <v>626</v>
      </c>
      <c r="DE632" s="3" t="str">
        <f>IF('DATA ENTRY'!CK631="","",IF('DATA ENTRY'!B631="","",IF(AND($DF$4='DATA ENTRY'!D631),'DATA ENTRY'!B631,"")))</f>
        <v/>
      </c>
      <c r="DF632" s="3" t="str">
        <f>IF('DATA ENTRY'!CK631="","",IF('DATA ENTRY'!C631="","",IF(AND($DF$4='DATA ENTRY'!D631),'DATA ENTRY'!C631,"")))</f>
        <v/>
      </c>
      <c r="DG632" s="4" t="str">
        <f>IF('DATA ENTRY'!CK631="","",IF('DATA ENTRY'!I631="","",IF(AND($DF$4='DATA ENTRY'!D631),'DATA ENTRY'!I631,"")))</f>
        <v/>
      </c>
      <c r="DH632" s="4" t="str">
        <f>IF('DATA ENTRY'!CK631="","",IF('DATA ENTRY'!CK631="","",IF(AND($DF$4='DATA ENTRY'!D631),'DATA ENTRY'!CK631,"")))</f>
        <v/>
      </c>
      <c r="DI632" s="3" t="str">
        <f>IF('DATA ENTRY'!CK631="","",IF('DATA ENTRY'!N631="","",IF(AND($DF$4='DATA ENTRY'!D631),'DATA ENTRY'!N631,"")))</f>
        <v/>
      </c>
      <c r="DJ632" s="107" t="str">
        <f>IF('DATA ENTRY'!CK631="","",IF('DATA ENTRY'!O631="","",IF(AND($DF$4='DATA ENTRY'!D631),'DATA ENTRY'!O631,"")))</f>
        <v/>
      </c>
      <c r="DK632" s="3" t="str">
        <f>IF('DATA ENTRY'!CK631="","",IF('DATA ENTRY'!P631="","",IF(AND($DF$4='DATA ENTRY'!D631),'DATA ENTRY'!P631,"")))</f>
        <v/>
      </c>
      <c r="DL632" s="107" t="str">
        <f>IF('DATA ENTRY'!CK631="","",IF('DATA ENTRY'!Q631="","",IF(AND($DF$4='DATA ENTRY'!D631),'DATA ENTRY'!Q631,"")))</f>
        <v/>
      </c>
      <c r="DM632" s="3" t="str">
        <f>IF('DATA ENTRY'!CK631="","",IF('DATA ENTRY'!R631="","",IF(AND($DF$4='DATA ENTRY'!D631),'DATA ENTRY'!R631,"")))</f>
        <v/>
      </c>
      <c r="DN632" s="107" t="str">
        <f>IF('DATA ENTRY'!CK631="","",IF('DATA ENTRY'!S631="","",IF(AND($DF$4='DATA ENTRY'!D631),'DATA ENTRY'!S631,"")))</f>
        <v/>
      </c>
      <c r="DO632" s="3" t="str">
        <f>IF('DATA ENTRY'!CK631="","",IF('DATA ENTRY'!E631="","",IF(AND($DF$4='DATA ENTRY'!D631),'DATA ENTRY'!E631,"")))</f>
        <v/>
      </c>
      <c r="DP632" s="3" t="str">
        <f>IF('DATA ENTRY'!CK631="","",IF('DATA ENTRY'!D631="","",IF(AND($DF$4='DATA ENTRY'!D631),'DATA ENTRY'!D631,"")))</f>
        <v/>
      </c>
      <c r="DQ632" s="3" t="str">
        <f>IF('DATA ENTRY'!CK631="","",IF('DATA ENTRY'!W631="","",IF(AND($DF$4='DATA ENTRY'!D631),'DATA ENTRY'!W631,"")))</f>
        <v/>
      </c>
      <c r="DR632" s="3" t="str">
        <f>IF('DATA ENTRY'!CK631="","",IF('DATA ENTRY'!X631="","",IF(AND($DF$4='DATA ENTRY'!D631),'DATA ENTRY'!X631,"")))</f>
        <v/>
      </c>
      <c r="DS632" s="108" t="str">
        <f t="shared" si="155"/>
        <v/>
      </c>
      <c r="DT632" s="108" t="str">
        <f>IF('DATA ENTRY'!CK631="","",IF('DATA ENTRY'!D631="","",IF(AND($DF$4='DATA ENTRY'!D631),'DATA ENTRY'!G631,"")))</f>
        <v/>
      </c>
      <c r="DY632">
        <f t="shared" si="156"/>
        <v>0</v>
      </c>
      <c r="EB632" t="str">
        <f t="shared" si="157"/>
        <v/>
      </c>
      <c r="EC632" t="str">
        <f t="shared" si="158"/>
        <v/>
      </c>
      <c r="ED632" s="224">
        <v>626</v>
      </c>
      <c r="EE632" s="3" t="str">
        <f>IF('DATA ENTRY'!CK631="","",IF('DATA ENTRY'!B631="","",IF(AND($EF$4='DATA ENTRY'!G631,$EH$4='DATA ENTRY'!F631),'DATA ENTRY'!B631,"")))</f>
        <v/>
      </c>
      <c r="EF632" s="3" t="str">
        <f>IF('DATA ENTRY'!CK631="","",IF('DATA ENTRY'!C631="","",IF(AND($EF$4='DATA ENTRY'!G631,$EH$4='DATA ENTRY'!F631),'DATA ENTRY'!C631,"")))</f>
        <v/>
      </c>
      <c r="EG632" s="4" t="str">
        <f>IF('DATA ENTRY'!CK631="","",IF('DATA ENTRY'!I631="","",IF(AND($EF$4='DATA ENTRY'!G631,$EH$4='DATA ENTRY'!F631),'DATA ENTRY'!I631,"")))</f>
        <v/>
      </c>
      <c r="EH632" s="4" t="str">
        <f>IF('DATA ENTRY'!CK631="","",IF('DATA ENTRY'!CK631="","",IF(AND($EF$4='DATA ENTRY'!G631,$EH$4='DATA ENTRY'!F631),'DATA ENTRY'!CK631,"")))</f>
        <v/>
      </c>
      <c r="EI632" s="3" t="str">
        <f>IF('DATA ENTRY'!CK631="","",IF('DATA ENTRY'!N631="","",IF(AND($EF$4='DATA ENTRY'!G631,$EH$4='DATA ENTRY'!F631),'DATA ENTRY'!N631,"")))</f>
        <v/>
      </c>
      <c r="EJ632" s="107" t="str">
        <f>IF('DATA ENTRY'!CK631="","",IF('DATA ENTRY'!O631="","",IF(AND($EF$4='DATA ENTRY'!G631,$EH$4='DATA ENTRY'!F631),'DATA ENTRY'!O631,"")))</f>
        <v/>
      </c>
      <c r="EK632" s="3" t="str">
        <f>IF('DATA ENTRY'!CK631="","",IF('DATA ENTRY'!P631="","",IF(AND($EF$4='DATA ENTRY'!G631,$EH$4='DATA ENTRY'!F631),'DATA ENTRY'!P631,"")))</f>
        <v/>
      </c>
      <c r="EL632" s="107" t="str">
        <f>IF('DATA ENTRY'!CK631="","",IF('DATA ENTRY'!Q631="","",IF(AND($EF$4='DATA ENTRY'!G631,$EH$4='DATA ENTRY'!F631),'DATA ENTRY'!Q631,"")))</f>
        <v/>
      </c>
      <c r="EM632" s="3" t="str">
        <f>IF('DATA ENTRY'!CK631="","",IF('DATA ENTRY'!R631="","",IF(AND($EF$4='DATA ENTRY'!G631,$EH$4='DATA ENTRY'!F631),'DATA ENTRY'!R631,"")))</f>
        <v/>
      </c>
      <c r="EN632" s="107" t="str">
        <f>IF('DATA ENTRY'!CK631="","",IF('DATA ENTRY'!S631="","",IF(AND($EF$4='DATA ENTRY'!G631,$EH$4='DATA ENTRY'!F631),'DATA ENTRY'!S631,"")))</f>
        <v/>
      </c>
      <c r="EO632" s="3" t="str">
        <f>IF('DATA ENTRY'!CK631="","",IF('DATA ENTRY'!E631="","",IF(AND($EF$4='DATA ENTRY'!G631,$EH$4='DATA ENTRY'!F631),'DATA ENTRY'!E631,"")))</f>
        <v/>
      </c>
      <c r="EP632" s="3" t="str">
        <f>IF('DATA ENTRY'!CK631="","",IF('DATA ENTRY'!D631="","",IF(AND($EF$4='DATA ENTRY'!G631,$EH$4='DATA ENTRY'!F631),'DATA ENTRY'!D631,"")))</f>
        <v/>
      </c>
      <c r="EQ632" s="3" t="str">
        <f>IF('DATA ENTRY'!CK631="","",IF('DATA ENTRY'!W631="","",IF(AND($EF$4='DATA ENTRY'!G631,$EH$4='DATA ENTRY'!F631),'DATA ENTRY'!W631,"")))</f>
        <v/>
      </c>
      <c r="ER632" s="3" t="str">
        <f>IF('DATA ENTRY'!CK631="","",IF('DATA ENTRY'!X631="","",IF(AND($EF$4='DATA ENTRY'!G631,$EH$4='DATA ENTRY'!F631),'DATA ENTRY'!X631,"")))</f>
        <v/>
      </c>
      <c r="ES632" s="108" t="str">
        <f t="shared" si="159"/>
        <v/>
      </c>
      <c r="ET632" s="108" t="str">
        <f>IF('DATA ENTRY'!CK631="","",IF('DATA ENTRY'!D631="","",IF(AND($EF$4='DATA ENTRY'!G631,$EH$4='DATA ENTRY'!F631),'DATA ENTRY'!G631,"")))</f>
        <v/>
      </c>
      <c r="EY632">
        <f t="shared" si="160"/>
        <v>0</v>
      </c>
    </row>
    <row r="633" spans="1:155">
      <c r="A633" t="str">
        <f>IF(S633=0,"",1+(MAX($A$7:A632)))</f>
        <v/>
      </c>
      <c r="B633" s="224">
        <v>627</v>
      </c>
      <c r="C633" s="3" t="str">
        <f>IF('DATA ENTRY'!CK632="","",IF('DATA ENTRY'!B632="","",IF($D$4="All Post",'DATA ENTRY'!B632,IF(AND($D$4='DATA ENTRY'!CK632),'DATA ENTRY'!B632,""))))</f>
        <v/>
      </c>
      <c r="D633" s="3" t="str">
        <f>IF('DATA ENTRY'!CK632="","",IF('DATA ENTRY'!C632="","",IF($D$4="All Post",'DATA ENTRY'!C632,IF(AND($D$4='DATA ENTRY'!CK632),'DATA ENTRY'!C632,""))))</f>
        <v/>
      </c>
      <c r="E633" s="4" t="str">
        <f>IF('DATA ENTRY'!CK632="","",IF('DATA ENTRY'!I632="","",IF($D$4="All Post",'DATA ENTRY'!I632,IF(AND($D$4='DATA ENTRY'!CK632),'DATA ENTRY'!I632,""))))</f>
        <v/>
      </c>
      <c r="F633" s="4" t="str">
        <f>IF('DATA ENTRY'!CK632="","",IF('DATA ENTRY'!CK632="","",IF($D$4="All Post",'DATA ENTRY'!CK632,IF(AND($D$4='DATA ENTRY'!CK632),'DATA ENTRY'!CK632,""))))</f>
        <v/>
      </c>
      <c r="G633" s="3" t="str">
        <f>IF('DATA ENTRY'!CK632="","",IF('DATA ENTRY'!N632="","",IF($D$4="All Post",'DATA ENTRY'!N632,IF(AND($D$4='DATA ENTRY'!CK632),'DATA ENTRY'!N632,""))))</f>
        <v/>
      </c>
      <c r="H633" s="107" t="str">
        <f>IF('DATA ENTRY'!CK632="","",IF('DATA ENTRY'!O632="","",IF($D$4="All Post",'DATA ENTRY'!O632,IF(AND($D$4='DATA ENTRY'!CK632),'DATA ENTRY'!O632,""))))</f>
        <v/>
      </c>
      <c r="I633" s="3" t="str">
        <f>IF('DATA ENTRY'!CK632="","",IF('DATA ENTRY'!P632="","",IF($D$4="All Post",'DATA ENTRY'!P632,IF(AND($D$4='DATA ENTRY'!CK632),'DATA ENTRY'!P632,""))))</f>
        <v/>
      </c>
      <c r="J633" s="107" t="str">
        <f>IF('DATA ENTRY'!CK632="","",IF('DATA ENTRY'!Q632="","",IF($D$4="All Post",'DATA ENTRY'!Q632,IF(AND($D$4='DATA ENTRY'!CK632),'DATA ENTRY'!Q632,""))))</f>
        <v/>
      </c>
      <c r="K633" s="3" t="str">
        <f>IF('DATA ENTRY'!CK632="","",IF('DATA ENTRY'!R632="","",IF($D$4="All Post",'DATA ENTRY'!R632,IF(AND($D$4='DATA ENTRY'!CK632),'DATA ENTRY'!R632,""))))</f>
        <v/>
      </c>
      <c r="L633" s="3" t="str">
        <f>IF('DATA ENTRY'!CK632="","",IF('DATA ENTRY'!S632="","",IF($D$4="All Post",'DATA ENTRY'!S632,IF(AND($D$4='DATA ENTRY'!CK632),'DATA ENTRY'!S632,""))))</f>
        <v/>
      </c>
      <c r="M633" s="3" t="str">
        <f>IF('DATA ENTRY'!CK632="","",IF('DATA ENTRY'!E632="","",IF($D$4="All Post",'DATA ENTRY'!E632,IF(AND($D$4='DATA ENTRY'!CK632),'DATA ENTRY'!E632,""))))</f>
        <v/>
      </c>
      <c r="N633" s="3" t="str">
        <f>IF('DATA ENTRY'!CK632="","",IF('DATA ENTRY'!W632="","",IF($D$4="All Post",'DATA ENTRY'!W632,IF(AND($D$4='DATA ENTRY'!CK632),'DATA ENTRY'!W632,""))))</f>
        <v/>
      </c>
      <c r="O633" s="3" t="str">
        <f>IF('DATA ENTRY'!CK632="","",IF('DATA ENTRY'!X632="","",IF($D$4="All Post",'DATA ENTRY'!X632,IF(AND($D$4='DATA ENTRY'!CK632),'DATA ENTRY'!X632,""))))</f>
        <v/>
      </c>
      <c r="P633" s="3" t="str">
        <f>IF('DATA ENTRY'!CK632="","",IF('DATA ENTRY'!G632="","",IF($D$4="All Post",'DATA ENTRY'!G632,IF(AND($D$4='DATA ENTRY'!CK632),'DATA ENTRY'!G632,""))))</f>
        <v/>
      </c>
      <c r="S633">
        <f t="shared" si="147"/>
        <v>0</v>
      </c>
      <c r="T633" t="str">
        <f t="shared" si="148"/>
        <v/>
      </c>
      <c r="BZ633" t="str">
        <f t="shared" si="149"/>
        <v/>
      </c>
      <c r="CA633" t="str">
        <f t="shared" si="150"/>
        <v/>
      </c>
      <c r="CB633" s="224">
        <v>627</v>
      </c>
      <c r="CC633" s="3" t="str">
        <f>IF('DATA ENTRY'!CK632="","",IF('DATA ENTRY'!B632="","",IF(AND($CD$4='DATA ENTRY'!CK632,$CG$4='DATA ENTRY'!D632),'DATA ENTRY'!B632,"")))</f>
        <v/>
      </c>
      <c r="CD633" s="3" t="str">
        <f>IF('DATA ENTRY'!CK632="","",IF('DATA ENTRY'!C632="","",IF(AND($CD$4='DATA ENTRY'!CK632,$CG$4='DATA ENTRY'!D632),'DATA ENTRY'!C632,"")))</f>
        <v/>
      </c>
      <c r="CE633" s="4" t="str">
        <f>IF('DATA ENTRY'!CK632="","",IF('DATA ENTRY'!I632="","",IF(AND($CD$4='DATA ENTRY'!CK632,$CG$4='DATA ENTRY'!D632),'DATA ENTRY'!I632,"")))</f>
        <v/>
      </c>
      <c r="CF633" s="4" t="str">
        <f>IF('DATA ENTRY'!CK632="","",IF('DATA ENTRY'!CK632="","",IF(AND($CD$4='DATA ENTRY'!CK632,$CG$4='DATA ENTRY'!D632),'DATA ENTRY'!CK632,"")))</f>
        <v/>
      </c>
      <c r="CG633" s="3" t="str">
        <f>IF('DATA ENTRY'!CK632="","",IF('DATA ENTRY'!N632="","",IF(AND($CD$4='DATA ENTRY'!CK632,$CG$4='DATA ENTRY'!D632),'DATA ENTRY'!N632,"")))</f>
        <v/>
      </c>
      <c r="CH633" s="107" t="str">
        <f>IF('DATA ENTRY'!CK632="","",IF('DATA ENTRY'!O632="","",IF(AND($CD$4='DATA ENTRY'!CK632,$CG$4='DATA ENTRY'!D632),'DATA ENTRY'!O632,"")))</f>
        <v/>
      </c>
      <c r="CI633" s="3" t="str">
        <f>IF('DATA ENTRY'!CK632="","",IF('DATA ENTRY'!P632="","",IF(AND($CD$4='DATA ENTRY'!CK632,$CG$4='DATA ENTRY'!D632),'DATA ENTRY'!P632,"")))</f>
        <v/>
      </c>
      <c r="CJ633" s="107" t="str">
        <f>IF('DATA ENTRY'!CK632="","",IF('DATA ENTRY'!Q632="","",IF(AND($CD$4='DATA ENTRY'!CK632,$CG$4='DATA ENTRY'!D632),'DATA ENTRY'!Q632,"")))</f>
        <v/>
      </c>
      <c r="CK633" s="3" t="str">
        <f>IF('DATA ENTRY'!CK632="","",IF('DATA ENTRY'!R632="","",IF(AND($CD$4='DATA ENTRY'!CK632,$CG$4='DATA ENTRY'!D632),'DATA ENTRY'!R632,"")))</f>
        <v/>
      </c>
      <c r="CL633" s="3" t="str">
        <f>IF('DATA ENTRY'!CK632="","",IF('DATA ENTRY'!S632="","",IF(AND($CD$4='DATA ENTRY'!CK632,$CG$4='DATA ENTRY'!D632),'DATA ENTRY'!S632,"")))</f>
        <v/>
      </c>
      <c r="CM633" s="3" t="str">
        <f>IF('DATA ENTRY'!CK632="","",IF('DATA ENTRY'!E632="","",IF(AND($CD$4='DATA ENTRY'!CK632,$CG$4='DATA ENTRY'!D632),'DATA ENTRY'!E632,"")))</f>
        <v/>
      </c>
      <c r="CN633" s="3" t="str">
        <f>IF('DATA ENTRY'!CK632="","",IF('DATA ENTRY'!W632="","",IF(AND($CD$4='DATA ENTRY'!CK632,$CG$4='DATA ENTRY'!D632),'DATA ENTRY'!W632,"")))</f>
        <v/>
      </c>
      <c r="CO633" s="3" t="str">
        <f>IF('DATA ENTRY'!CK632="","",IF('DATA ENTRY'!X632="","",IF(AND($CD$4='DATA ENTRY'!CK632,$CG$4='DATA ENTRY'!D632),'DATA ENTRY'!X632,"")))</f>
        <v/>
      </c>
      <c r="CP633" s="108" t="str">
        <f t="shared" si="151"/>
        <v/>
      </c>
      <c r="CQ633" s="108" t="str">
        <f>IF('DATA ENTRY'!CK632="","",IF('DATA ENTRY'!G632="","",IF(AND($CD$4='DATA ENTRY'!CK632,$CG$4='DATA ENTRY'!D632),'DATA ENTRY'!G632,"")))</f>
        <v/>
      </c>
      <c r="CR633" s="230" t="str">
        <f>IF('DATA ENTRY'!CK632="","",IF('DATA ENTRY'!D632="","",IF(AND($CD$4='DATA ENTRY'!CK632,$CG$4='DATA ENTRY'!D632),'DATA ENTRY'!D632,"")))</f>
        <v/>
      </c>
      <c r="CS633">
        <f t="shared" si="152"/>
        <v>0</v>
      </c>
      <c r="CT633">
        <f t="shared" si="153"/>
        <v>0</v>
      </c>
      <c r="CV633" s="139"/>
      <c r="CX633">
        <f t="shared" si="154"/>
        <v>0</v>
      </c>
      <c r="DB633" t="str">
        <f t="shared" si="161"/>
        <v/>
      </c>
      <c r="DC633" t="str">
        <f t="shared" si="162"/>
        <v/>
      </c>
      <c r="DD633" s="224">
        <v>627</v>
      </c>
      <c r="DE633" s="3" t="str">
        <f>IF('DATA ENTRY'!CK632="","",IF('DATA ENTRY'!B632="","",IF(AND($DF$4='DATA ENTRY'!D632),'DATA ENTRY'!B632,"")))</f>
        <v/>
      </c>
      <c r="DF633" s="3" t="str">
        <f>IF('DATA ENTRY'!CK632="","",IF('DATA ENTRY'!C632="","",IF(AND($DF$4='DATA ENTRY'!D632),'DATA ENTRY'!C632,"")))</f>
        <v/>
      </c>
      <c r="DG633" s="4" t="str">
        <f>IF('DATA ENTRY'!CK632="","",IF('DATA ENTRY'!I632="","",IF(AND($DF$4='DATA ENTRY'!D632),'DATA ENTRY'!I632,"")))</f>
        <v/>
      </c>
      <c r="DH633" s="4" t="str">
        <f>IF('DATA ENTRY'!CK632="","",IF('DATA ENTRY'!CK632="","",IF(AND($DF$4='DATA ENTRY'!D632),'DATA ENTRY'!CK632,"")))</f>
        <v/>
      </c>
      <c r="DI633" s="3" t="str">
        <f>IF('DATA ENTRY'!CK632="","",IF('DATA ENTRY'!N632="","",IF(AND($DF$4='DATA ENTRY'!D632),'DATA ENTRY'!N632,"")))</f>
        <v/>
      </c>
      <c r="DJ633" s="107" t="str">
        <f>IF('DATA ENTRY'!CK632="","",IF('DATA ENTRY'!O632="","",IF(AND($DF$4='DATA ENTRY'!D632),'DATA ENTRY'!O632,"")))</f>
        <v/>
      </c>
      <c r="DK633" s="3" t="str">
        <f>IF('DATA ENTRY'!CK632="","",IF('DATA ENTRY'!P632="","",IF(AND($DF$4='DATA ENTRY'!D632),'DATA ENTRY'!P632,"")))</f>
        <v/>
      </c>
      <c r="DL633" s="107" t="str">
        <f>IF('DATA ENTRY'!CK632="","",IF('DATA ENTRY'!Q632="","",IF(AND($DF$4='DATA ENTRY'!D632),'DATA ENTRY'!Q632,"")))</f>
        <v/>
      </c>
      <c r="DM633" s="3" t="str">
        <f>IF('DATA ENTRY'!CK632="","",IF('DATA ENTRY'!R632="","",IF(AND($DF$4='DATA ENTRY'!D632),'DATA ENTRY'!R632,"")))</f>
        <v/>
      </c>
      <c r="DN633" s="107" t="str">
        <f>IF('DATA ENTRY'!CK632="","",IF('DATA ENTRY'!S632="","",IF(AND($DF$4='DATA ENTRY'!D632),'DATA ENTRY'!S632,"")))</f>
        <v/>
      </c>
      <c r="DO633" s="3" t="str">
        <f>IF('DATA ENTRY'!CK632="","",IF('DATA ENTRY'!E632="","",IF(AND($DF$4='DATA ENTRY'!D632),'DATA ENTRY'!E632,"")))</f>
        <v/>
      </c>
      <c r="DP633" s="3" t="str">
        <f>IF('DATA ENTRY'!CK632="","",IF('DATA ENTRY'!D632="","",IF(AND($DF$4='DATA ENTRY'!D632),'DATA ENTRY'!D632,"")))</f>
        <v/>
      </c>
      <c r="DQ633" s="3" t="str">
        <f>IF('DATA ENTRY'!CK632="","",IF('DATA ENTRY'!W632="","",IF(AND($DF$4='DATA ENTRY'!D632),'DATA ENTRY'!W632,"")))</f>
        <v/>
      </c>
      <c r="DR633" s="3" t="str">
        <f>IF('DATA ENTRY'!CK632="","",IF('DATA ENTRY'!X632="","",IF(AND($DF$4='DATA ENTRY'!D632),'DATA ENTRY'!X632,"")))</f>
        <v/>
      </c>
      <c r="DS633" s="108" t="str">
        <f t="shared" si="155"/>
        <v/>
      </c>
      <c r="DT633" s="108" t="str">
        <f>IF('DATA ENTRY'!CK632="","",IF('DATA ENTRY'!D632="","",IF(AND($DF$4='DATA ENTRY'!D632),'DATA ENTRY'!G632,"")))</f>
        <v/>
      </c>
      <c r="DY633">
        <f t="shared" si="156"/>
        <v>0</v>
      </c>
      <c r="EB633" t="str">
        <f t="shared" si="157"/>
        <v/>
      </c>
      <c r="EC633" t="str">
        <f t="shared" si="158"/>
        <v/>
      </c>
      <c r="ED633" s="224">
        <v>627</v>
      </c>
      <c r="EE633" s="3" t="str">
        <f>IF('DATA ENTRY'!CK632="","",IF('DATA ENTRY'!B632="","",IF(AND($EF$4='DATA ENTRY'!G632,$EH$4='DATA ENTRY'!F632),'DATA ENTRY'!B632,"")))</f>
        <v/>
      </c>
      <c r="EF633" s="3" t="str">
        <f>IF('DATA ENTRY'!CK632="","",IF('DATA ENTRY'!C632="","",IF(AND($EF$4='DATA ENTRY'!G632,$EH$4='DATA ENTRY'!F632),'DATA ENTRY'!C632,"")))</f>
        <v/>
      </c>
      <c r="EG633" s="4" t="str">
        <f>IF('DATA ENTRY'!CK632="","",IF('DATA ENTRY'!I632="","",IF(AND($EF$4='DATA ENTRY'!G632,$EH$4='DATA ENTRY'!F632),'DATA ENTRY'!I632,"")))</f>
        <v/>
      </c>
      <c r="EH633" s="4" t="str">
        <f>IF('DATA ENTRY'!CK632="","",IF('DATA ENTRY'!CK632="","",IF(AND($EF$4='DATA ENTRY'!G632,$EH$4='DATA ENTRY'!F632),'DATA ENTRY'!CK632,"")))</f>
        <v/>
      </c>
      <c r="EI633" s="3" t="str">
        <f>IF('DATA ENTRY'!CK632="","",IF('DATA ENTRY'!N632="","",IF(AND($EF$4='DATA ENTRY'!G632,$EH$4='DATA ENTRY'!F632),'DATA ENTRY'!N632,"")))</f>
        <v/>
      </c>
      <c r="EJ633" s="107" t="str">
        <f>IF('DATA ENTRY'!CK632="","",IF('DATA ENTRY'!O632="","",IF(AND($EF$4='DATA ENTRY'!G632,$EH$4='DATA ENTRY'!F632),'DATA ENTRY'!O632,"")))</f>
        <v/>
      </c>
      <c r="EK633" s="3" t="str">
        <f>IF('DATA ENTRY'!CK632="","",IF('DATA ENTRY'!P632="","",IF(AND($EF$4='DATA ENTRY'!G632,$EH$4='DATA ENTRY'!F632),'DATA ENTRY'!P632,"")))</f>
        <v/>
      </c>
      <c r="EL633" s="107" t="str">
        <f>IF('DATA ENTRY'!CK632="","",IF('DATA ENTRY'!Q632="","",IF(AND($EF$4='DATA ENTRY'!G632,$EH$4='DATA ENTRY'!F632),'DATA ENTRY'!Q632,"")))</f>
        <v/>
      </c>
      <c r="EM633" s="3" t="str">
        <f>IF('DATA ENTRY'!CK632="","",IF('DATA ENTRY'!R632="","",IF(AND($EF$4='DATA ENTRY'!G632,$EH$4='DATA ENTRY'!F632),'DATA ENTRY'!R632,"")))</f>
        <v/>
      </c>
      <c r="EN633" s="107" t="str">
        <f>IF('DATA ENTRY'!CK632="","",IF('DATA ENTRY'!S632="","",IF(AND($EF$4='DATA ENTRY'!G632,$EH$4='DATA ENTRY'!F632),'DATA ENTRY'!S632,"")))</f>
        <v/>
      </c>
      <c r="EO633" s="3" t="str">
        <f>IF('DATA ENTRY'!CK632="","",IF('DATA ENTRY'!E632="","",IF(AND($EF$4='DATA ENTRY'!G632,$EH$4='DATA ENTRY'!F632),'DATA ENTRY'!E632,"")))</f>
        <v/>
      </c>
      <c r="EP633" s="3" t="str">
        <f>IF('DATA ENTRY'!CK632="","",IF('DATA ENTRY'!D632="","",IF(AND($EF$4='DATA ENTRY'!G632,$EH$4='DATA ENTRY'!F632),'DATA ENTRY'!D632,"")))</f>
        <v/>
      </c>
      <c r="EQ633" s="3" t="str">
        <f>IF('DATA ENTRY'!CK632="","",IF('DATA ENTRY'!W632="","",IF(AND($EF$4='DATA ENTRY'!G632,$EH$4='DATA ENTRY'!F632),'DATA ENTRY'!W632,"")))</f>
        <v/>
      </c>
      <c r="ER633" s="3" t="str">
        <f>IF('DATA ENTRY'!CK632="","",IF('DATA ENTRY'!X632="","",IF(AND($EF$4='DATA ENTRY'!G632,$EH$4='DATA ENTRY'!F632),'DATA ENTRY'!X632,"")))</f>
        <v/>
      </c>
      <c r="ES633" s="108" t="str">
        <f t="shared" si="159"/>
        <v/>
      </c>
      <c r="ET633" s="108" t="str">
        <f>IF('DATA ENTRY'!CK632="","",IF('DATA ENTRY'!D632="","",IF(AND($EF$4='DATA ENTRY'!G632,$EH$4='DATA ENTRY'!F632),'DATA ENTRY'!G632,"")))</f>
        <v/>
      </c>
      <c r="EY633">
        <f t="shared" si="160"/>
        <v>0</v>
      </c>
    </row>
    <row r="634" spans="1:155">
      <c r="A634" t="str">
        <f>IF(S634=0,"",1+(MAX($A$7:A633)))</f>
        <v/>
      </c>
      <c r="B634" s="224">
        <v>628</v>
      </c>
      <c r="C634" s="3" t="str">
        <f>IF('DATA ENTRY'!CK633="","",IF('DATA ENTRY'!B633="","",IF($D$4="All Post",'DATA ENTRY'!B633,IF(AND($D$4='DATA ENTRY'!CK633),'DATA ENTRY'!B633,""))))</f>
        <v/>
      </c>
      <c r="D634" s="3" t="str">
        <f>IF('DATA ENTRY'!CK633="","",IF('DATA ENTRY'!C633="","",IF($D$4="All Post",'DATA ENTRY'!C633,IF(AND($D$4='DATA ENTRY'!CK633),'DATA ENTRY'!C633,""))))</f>
        <v/>
      </c>
      <c r="E634" s="4" t="str">
        <f>IF('DATA ENTRY'!CK633="","",IF('DATA ENTRY'!I633="","",IF($D$4="All Post",'DATA ENTRY'!I633,IF(AND($D$4='DATA ENTRY'!CK633),'DATA ENTRY'!I633,""))))</f>
        <v/>
      </c>
      <c r="F634" s="4" t="str">
        <f>IF('DATA ENTRY'!CK633="","",IF('DATA ENTRY'!CK633="","",IF($D$4="All Post",'DATA ENTRY'!CK633,IF(AND($D$4='DATA ENTRY'!CK633),'DATA ENTRY'!CK633,""))))</f>
        <v/>
      </c>
      <c r="G634" s="3" t="str">
        <f>IF('DATA ENTRY'!CK633="","",IF('DATA ENTRY'!N633="","",IF($D$4="All Post",'DATA ENTRY'!N633,IF(AND($D$4='DATA ENTRY'!CK633),'DATA ENTRY'!N633,""))))</f>
        <v/>
      </c>
      <c r="H634" s="107" t="str">
        <f>IF('DATA ENTRY'!CK633="","",IF('DATA ENTRY'!O633="","",IF($D$4="All Post",'DATA ENTRY'!O633,IF(AND($D$4='DATA ENTRY'!CK633),'DATA ENTRY'!O633,""))))</f>
        <v/>
      </c>
      <c r="I634" s="3" t="str">
        <f>IF('DATA ENTRY'!CK633="","",IF('DATA ENTRY'!P633="","",IF($D$4="All Post",'DATA ENTRY'!P633,IF(AND($D$4='DATA ENTRY'!CK633),'DATA ENTRY'!P633,""))))</f>
        <v/>
      </c>
      <c r="J634" s="107" t="str">
        <f>IF('DATA ENTRY'!CK633="","",IF('DATA ENTRY'!Q633="","",IF($D$4="All Post",'DATA ENTRY'!Q633,IF(AND($D$4='DATA ENTRY'!CK633),'DATA ENTRY'!Q633,""))))</f>
        <v/>
      </c>
      <c r="K634" s="3" t="str">
        <f>IF('DATA ENTRY'!CK633="","",IF('DATA ENTRY'!R633="","",IF($D$4="All Post",'DATA ENTRY'!R633,IF(AND($D$4='DATA ENTRY'!CK633),'DATA ENTRY'!R633,""))))</f>
        <v/>
      </c>
      <c r="L634" s="3" t="str">
        <f>IF('DATA ENTRY'!CK633="","",IF('DATA ENTRY'!S633="","",IF($D$4="All Post",'DATA ENTRY'!S633,IF(AND($D$4='DATA ENTRY'!CK633),'DATA ENTRY'!S633,""))))</f>
        <v/>
      </c>
      <c r="M634" s="3" t="str">
        <f>IF('DATA ENTRY'!CK633="","",IF('DATA ENTRY'!E633="","",IF($D$4="All Post",'DATA ENTRY'!E633,IF(AND($D$4='DATA ENTRY'!CK633),'DATA ENTRY'!E633,""))))</f>
        <v/>
      </c>
      <c r="N634" s="3" t="str">
        <f>IF('DATA ENTRY'!CK633="","",IF('DATA ENTRY'!W633="","",IF($D$4="All Post",'DATA ENTRY'!W633,IF(AND($D$4='DATA ENTRY'!CK633),'DATA ENTRY'!W633,""))))</f>
        <v/>
      </c>
      <c r="O634" s="3" t="str">
        <f>IF('DATA ENTRY'!CK633="","",IF('DATA ENTRY'!X633="","",IF($D$4="All Post",'DATA ENTRY'!X633,IF(AND($D$4='DATA ENTRY'!CK633),'DATA ENTRY'!X633,""))))</f>
        <v/>
      </c>
      <c r="P634" s="3" t="str">
        <f>IF('DATA ENTRY'!CK633="","",IF('DATA ENTRY'!G633="","",IF($D$4="All Post",'DATA ENTRY'!G633,IF(AND($D$4='DATA ENTRY'!CK633),'DATA ENTRY'!G633,""))))</f>
        <v/>
      </c>
      <c r="S634">
        <f t="shared" si="147"/>
        <v>0</v>
      </c>
      <c r="T634" t="str">
        <f t="shared" si="148"/>
        <v/>
      </c>
      <c r="BZ634" t="str">
        <f t="shared" si="149"/>
        <v/>
      </c>
      <c r="CA634" t="str">
        <f t="shared" si="150"/>
        <v/>
      </c>
      <c r="CB634" s="224">
        <v>628</v>
      </c>
      <c r="CC634" s="3" t="str">
        <f>IF('DATA ENTRY'!CK633="","",IF('DATA ENTRY'!B633="","",IF(AND($CD$4='DATA ENTRY'!CK633,$CG$4='DATA ENTRY'!D633),'DATA ENTRY'!B633,"")))</f>
        <v/>
      </c>
      <c r="CD634" s="3" t="str">
        <f>IF('DATA ENTRY'!CK633="","",IF('DATA ENTRY'!C633="","",IF(AND($CD$4='DATA ENTRY'!CK633,$CG$4='DATA ENTRY'!D633),'DATA ENTRY'!C633,"")))</f>
        <v/>
      </c>
      <c r="CE634" s="4" t="str">
        <f>IF('DATA ENTRY'!CK633="","",IF('DATA ENTRY'!I633="","",IF(AND($CD$4='DATA ENTRY'!CK633,$CG$4='DATA ENTRY'!D633),'DATA ENTRY'!I633,"")))</f>
        <v/>
      </c>
      <c r="CF634" s="4" t="str">
        <f>IF('DATA ENTRY'!CK633="","",IF('DATA ENTRY'!CK633="","",IF(AND($CD$4='DATA ENTRY'!CK633,$CG$4='DATA ENTRY'!D633),'DATA ENTRY'!CK633,"")))</f>
        <v/>
      </c>
      <c r="CG634" s="3" t="str">
        <f>IF('DATA ENTRY'!CK633="","",IF('DATA ENTRY'!N633="","",IF(AND($CD$4='DATA ENTRY'!CK633,$CG$4='DATA ENTRY'!D633),'DATA ENTRY'!N633,"")))</f>
        <v/>
      </c>
      <c r="CH634" s="107" t="str">
        <f>IF('DATA ENTRY'!CK633="","",IF('DATA ENTRY'!O633="","",IF(AND($CD$4='DATA ENTRY'!CK633,$CG$4='DATA ENTRY'!D633),'DATA ENTRY'!O633,"")))</f>
        <v/>
      </c>
      <c r="CI634" s="3" t="str">
        <f>IF('DATA ENTRY'!CK633="","",IF('DATA ENTRY'!P633="","",IF(AND($CD$4='DATA ENTRY'!CK633,$CG$4='DATA ENTRY'!D633),'DATA ENTRY'!P633,"")))</f>
        <v/>
      </c>
      <c r="CJ634" s="107" t="str">
        <f>IF('DATA ENTRY'!CK633="","",IF('DATA ENTRY'!Q633="","",IF(AND($CD$4='DATA ENTRY'!CK633,$CG$4='DATA ENTRY'!D633),'DATA ENTRY'!Q633,"")))</f>
        <v/>
      </c>
      <c r="CK634" s="3" t="str">
        <f>IF('DATA ENTRY'!CK633="","",IF('DATA ENTRY'!R633="","",IF(AND($CD$4='DATA ENTRY'!CK633,$CG$4='DATA ENTRY'!D633),'DATA ENTRY'!R633,"")))</f>
        <v/>
      </c>
      <c r="CL634" s="3" t="str">
        <f>IF('DATA ENTRY'!CK633="","",IF('DATA ENTRY'!S633="","",IF(AND($CD$4='DATA ENTRY'!CK633,$CG$4='DATA ENTRY'!D633),'DATA ENTRY'!S633,"")))</f>
        <v/>
      </c>
      <c r="CM634" s="3" t="str">
        <f>IF('DATA ENTRY'!CK633="","",IF('DATA ENTRY'!E633="","",IF(AND($CD$4='DATA ENTRY'!CK633,$CG$4='DATA ENTRY'!D633),'DATA ENTRY'!E633,"")))</f>
        <v/>
      </c>
      <c r="CN634" s="3" t="str">
        <f>IF('DATA ENTRY'!CK633="","",IF('DATA ENTRY'!W633="","",IF(AND($CD$4='DATA ENTRY'!CK633,$CG$4='DATA ENTRY'!D633),'DATA ENTRY'!W633,"")))</f>
        <v/>
      </c>
      <c r="CO634" s="3" t="str">
        <f>IF('DATA ENTRY'!CK633="","",IF('DATA ENTRY'!X633="","",IF(AND($CD$4='DATA ENTRY'!CK633,$CG$4='DATA ENTRY'!D633),'DATA ENTRY'!X633,"")))</f>
        <v/>
      </c>
      <c r="CP634" s="108" t="str">
        <f t="shared" si="151"/>
        <v/>
      </c>
      <c r="CQ634" s="108" t="str">
        <f>IF('DATA ENTRY'!CK633="","",IF('DATA ENTRY'!G633="","",IF(AND($CD$4='DATA ENTRY'!CK633,$CG$4='DATA ENTRY'!D633),'DATA ENTRY'!G633,"")))</f>
        <v/>
      </c>
      <c r="CR634" s="230" t="str">
        <f>IF('DATA ENTRY'!CK633="","",IF('DATA ENTRY'!D633="","",IF(AND($CD$4='DATA ENTRY'!CK633,$CG$4='DATA ENTRY'!D633),'DATA ENTRY'!D633,"")))</f>
        <v/>
      </c>
      <c r="CS634">
        <f t="shared" si="152"/>
        <v>0</v>
      </c>
      <c r="CT634">
        <f t="shared" si="153"/>
        <v>0</v>
      </c>
      <c r="CV634" s="139"/>
      <c r="CX634">
        <f t="shared" si="154"/>
        <v>0</v>
      </c>
      <c r="DB634" t="str">
        <f t="shared" si="161"/>
        <v/>
      </c>
      <c r="DC634" t="str">
        <f t="shared" si="162"/>
        <v/>
      </c>
      <c r="DD634" s="224">
        <v>628</v>
      </c>
      <c r="DE634" s="3" t="str">
        <f>IF('DATA ENTRY'!CK633="","",IF('DATA ENTRY'!B633="","",IF(AND($DF$4='DATA ENTRY'!D633),'DATA ENTRY'!B633,"")))</f>
        <v/>
      </c>
      <c r="DF634" s="3" t="str">
        <f>IF('DATA ENTRY'!CK633="","",IF('DATA ENTRY'!C633="","",IF(AND($DF$4='DATA ENTRY'!D633),'DATA ENTRY'!C633,"")))</f>
        <v/>
      </c>
      <c r="DG634" s="4" t="str">
        <f>IF('DATA ENTRY'!CK633="","",IF('DATA ENTRY'!I633="","",IF(AND($DF$4='DATA ENTRY'!D633),'DATA ENTRY'!I633,"")))</f>
        <v/>
      </c>
      <c r="DH634" s="4" t="str">
        <f>IF('DATA ENTRY'!CK633="","",IF('DATA ENTRY'!CK633="","",IF(AND($DF$4='DATA ENTRY'!D633),'DATA ENTRY'!CK633,"")))</f>
        <v/>
      </c>
      <c r="DI634" s="3" t="str">
        <f>IF('DATA ENTRY'!CK633="","",IF('DATA ENTRY'!N633="","",IF(AND($DF$4='DATA ENTRY'!D633),'DATA ENTRY'!N633,"")))</f>
        <v/>
      </c>
      <c r="DJ634" s="107" t="str">
        <f>IF('DATA ENTRY'!CK633="","",IF('DATA ENTRY'!O633="","",IF(AND($DF$4='DATA ENTRY'!D633),'DATA ENTRY'!O633,"")))</f>
        <v/>
      </c>
      <c r="DK634" s="3" t="str">
        <f>IF('DATA ENTRY'!CK633="","",IF('DATA ENTRY'!P633="","",IF(AND($DF$4='DATA ENTRY'!D633),'DATA ENTRY'!P633,"")))</f>
        <v/>
      </c>
      <c r="DL634" s="107" t="str">
        <f>IF('DATA ENTRY'!CK633="","",IF('DATA ENTRY'!Q633="","",IF(AND($DF$4='DATA ENTRY'!D633),'DATA ENTRY'!Q633,"")))</f>
        <v/>
      </c>
      <c r="DM634" s="3" t="str">
        <f>IF('DATA ENTRY'!CK633="","",IF('DATA ENTRY'!R633="","",IF(AND($DF$4='DATA ENTRY'!D633),'DATA ENTRY'!R633,"")))</f>
        <v/>
      </c>
      <c r="DN634" s="107" t="str">
        <f>IF('DATA ENTRY'!CK633="","",IF('DATA ENTRY'!S633="","",IF(AND($DF$4='DATA ENTRY'!D633),'DATA ENTRY'!S633,"")))</f>
        <v/>
      </c>
      <c r="DO634" s="3" t="str">
        <f>IF('DATA ENTRY'!CK633="","",IF('DATA ENTRY'!E633="","",IF(AND($DF$4='DATA ENTRY'!D633),'DATA ENTRY'!E633,"")))</f>
        <v/>
      </c>
      <c r="DP634" s="3" t="str">
        <f>IF('DATA ENTRY'!CK633="","",IF('DATA ENTRY'!D633="","",IF(AND($DF$4='DATA ENTRY'!D633),'DATA ENTRY'!D633,"")))</f>
        <v/>
      </c>
      <c r="DQ634" s="3" t="str">
        <f>IF('DATA ENTRY'!CK633="","",IF('DATA ENTRY'!W633="","",IF(AND($DF$4='DATA ENTRY'!D633),'DATA ENTRY'!W633,"")))</f>
        <v/>
      </c>
      <c r="DR634" s="3" t="str">
        <f>IF('DATA ENTRY'!CK633="","",IF('DATA ENTRY'!X633="","",IF(AND($DF$4='DATA ENTRY'!D633),'DATA ENTRY'!X633,"")))</f>
        <v/>
      </c>
      <c r="DS634" s="108" t="str">
        <f t="shared" si="155"/>
        <v/>
      </c>
      <c r="DT634" s="108" t="str">
        <f>IF('DATA ENTRY'!CK633="","",IF('DATA ENTRY'!D633="","",IF(AND($DF$4='DATA ENTRY'!D633),'DATA ENTRY'!G633,"")))</f>
        <v/>
      </c>
      <c r="DY634">
        <f t="shared" si="156"/>
        <v>0</v>
      </c>
      <c r="EB634" t="str">
        <f t="shared" si="157"/>
        <v/>
      </c>
      <c r="EC634" t="str">
        <f t="shared" si="158"/>
        <v/>
      </c>
      <c r="ED634" s="224">
        <v>628</v>
      </c>
      <c r="EE634" s="3" t="str">
        <f>IF('DATA ENTRY'!CK633="","",IF('DATA ENTRY'!B633="","",IF(AND($EF$4='DATA ENTRY'!G633,$EH$4='DATA ENTRY'!F633),'DATA ENTRY'!B633,"")))</f>
        <v/>
      </c>
      <c r="EF634" s="3" t="str">
        <f>IF('DATA ENTRY'!CK633="","",IF('DATA ENTRY'!C633="","",IF(AND($EF$4='DATA ENTRY'!G633,$EH$4='DATA ENTRY'!F633),'DATA ENTRY'!C633,"")))</f>
        <v/>
      </c>
      <c r="EG634" s="4" t="str">
        <f>IF('DATA ENTRY'!CK633="","",IF('DATA ENTRY'!I633="","",IF(AND($EF$4='DATA ENTRY'!G633,$EH$4='DATA ENTRY'!F633),'DATA ENTRY'!I633,"")))</f>
        <v/>
      </c>
      <c r="EH634" s="4" t="str">
        <f>IF('DATA ENTRY'!CK633="","",IF('DATA ENTRY'!CK633="","",IF(AND($EF$4='DATA ENTRY'!G633,$EH$4='DATA ENTRY'!F633),'DATA ENTRY'!CK633,"")))</f>
        <v/>
      </c>
      <c r="EI634" s="3" t="str">
        <f>IF('DATA ENTRY'!CK633="","",IF('DATA ENTRY'!N633="","",IF(AND($EF$4='DATA ENTRY'!G633,$EH$4='DATA ENTRY'!F633),'DATA ENTRY'!N633,"")))</f>
        <v/>
      </c>
      <c r="EJ634" s="107" t="str">
        <f>IF('DATA ENTRY'!CK633="","",IF('DATA ENTRY'!O633="","",IF(AND($EF$4='DATA ENTRY'!G633,$EH$4='DATA ENTRY'!F633),'DATA ENTRY'!O633,"")))</f>
        <v/>
      </c>
      <c r="EK634" s="3" t="str">
        <f>IF('DATA ENTRY'!CK633="","",IF('DATA ENTRY'!P633="","",IF(AND($EF$4='DATA ENTRY'!G633,$EH$4='DATA ENTRY'!F633),'DATA ENTRY'!P633,"")))</f>
        <v/>
      </c>
      <c r="EL634" s="107" t="str">
        <f>IF('DATA ENTRY'!CK633="","",IF('DATA ENTRY'!Q633="","",IF(AND($EF$4='DATA ENTRY'!G633,$EH$4='DATA ENTRY'!F633),'DATA ENTRY'!Q633,"")))</f>
        <v/>
      </c>
      <c r="EM634" s="3" t="str">
        <f>IF('DATA ENTRY'!CK633="","",IF('DATA ENTRY'!R633="","",IF(AND($EF$4='DATA ENTRY'!G633,$EH$4='DATA ENTRY'!F633),'DATA ENTRY'!R633,"")))</f>
        <v/>
      </c>
      <c r="EN634" s="107" t="str">
        <f>IF('DATA ENTRY'!CK633="","",IF('DATA ENTRY'!S633="","",IF(AND($EF$4='DATA ENTRY'!G633,$EH$4='DATA ENTRY'!F633),'DATA ENTRY'!S633,"")))</f>
        <v/>
      </c>
      <c r="EO634" s="3" t="str">
        <f>IF('DATA ENTRY'!CK633="","",IF('DATA ENTRY'!E633="","",IF(AND($EF$4='DATA ENTRY'!G633,$EH$4='DATA ENTRY'!F633),'DATA ENTRY'!E633,"")))</f>
        <v/>
      </c>
      <c r="EP634" s="3" t="str">
        <f>IF('DATA ENTRY'!CK633="","",IF('DATA ENTRY'!D633="","",IF(AND($EF$4='DATA ENTRY'!G633,$EH$4='DATA ENTRY'!F633),'DATA ENTRY'!D633,"")))</f>
        <v/>
      </c>
      <c r="EQ634" s="3" t="str">
        <f>IF('DATA ENTRY'!CK633="","",IF('DATA ENTRY'!W633="","",IF(AND($EF$4='DATA ENTRY'!G633,$EH$4='DATA ENTRY'!F633),'DATA ENTRY'!W633,"")))</f>
        <v/>
      </c>
      <c r="ER634" s="3" t="str">
        <f>IF('DATA ENTRY'!CK633="","",IF('DATA ENTRY'!X633="","",IF(AND($EF$4='DATA ENTRY'!G633,$EH$4='DATA ENTRY'!F633),'DATA ENTRY'!X633,"")))</f>
        <v/>
      </c>
      <c r="ES634" s="108" t="str">
        <f t="shared" si="159"/>
        <v/>
      </c>
      <c r="ET634" s="108" t="str">
        <f>IF('DATA ENTRY'!CK633="","",IF('DATA ENTRY'!D633="","",IF(AND($EF$4='DATA ENTRY'!G633,$EH$4='DATA ENTRY'!F633),'DATA ENTRY'!G633,"")))</f>
        <v/>
      </c>
      <c r="EY634">
        <f t="shared" si="160"/>
        <v>0</v>
      </c>
    </row>
    <row r="635" spans="1:155">
      <c r="A635" t="str">
        <f>IF(S635=0,"",1+(MAX($A$7:A634)))</f>
        <v/>
      </c>
      <c r="B635" s="224">
        <v>629</v>
      </c>
      <c r="C635" s="3" t="str">
        <f>IF('DATA ENTRY'!CK634="","",IF('DATA ENTRY'!B634="","",IF($D$4="All Post",'DATA ENTRY'!B634,IF(AND($D$4='DATA ENTRY'!CK634),'DATA ENTRY'!B634,""))))</f>
        <v/>
      </c>
      <c r="D635" s="3" t="str">
        <f>IF('DATA ENTRY'!CK634="","",IF('DATA ENTRY'!C634="","",IF($D$4="All Post",'DATA ENTRY'!C634,IF(AND($D$4='DATA ENTRY'!CK634),'DATA ENTRY'!C634,""))))</f>
        <v/>
      </c>
      <c r="E635" s="4" t="str">
        <f>IF('DATA ENTRY'!CK634="","",IF('DATA ENTRY'!I634="","",IF($D$4="All Post",'DATA ENTRY'!I634,IF(AND($D$4='DATA ENTRY'!CK634),'DATA ENTRY'!I634,""))))</f>
        <v/>
      </c>
      <c r="F635" s="4" t="str">
        <f>IF('DATA ENTRY'!CK634="","",IF('DATA ENTRY'!CK634="","",IF($D$4="All Post",'DATA ENTRY'!CK634,IF(AND($D$4='DATA ENTRY'!CK634),'DATA ENTRY'!CK634,""))))</f>
        <v/>
      </c>
      <c r="G635" s="3" t="str">
        <f>IF('DATA ENTRY'!CK634="","",IF('DATA ENTRY'!N634="","",IF($D$4="All Post",'DATA ENTRY'!N634,IF(AND($D$4='DATA ENTRY'!CK634),'DATA ENTRY'!N634,""))))</f>
        <v/>
      </c>
      <c r="H635" s="107" t="str">
        <f>IF('DATA ENTRY'!CK634="","",IF('DATA ENTRY'!O634="","",IF($D$4="All Post",'DATA ENTRY'!O634,IF(AND($D$4='DATA ENTRY'!CK634),'DATA ENTRY'!O634,""))))</f>
        <v/>
      </c>
      <c r="I635" s="3" t="str">
        <f>IF('DATA ENTRY'!CK634="","",IF('DATA ENTRY'!P634="","",IF($D$4="All Post",'DATA ENTRY'!P634,IF(AND($D$4='DATA ENTRY'!CK634),'DATA ENTRY'!P634,""))))</f>
        <v/>
      </c>
      <c r="J635" s="107" t="str">
        <f>IF('DATA ENTRY'!CK634="","",IF('DATA ENTRY'!Q634="","",IF($D$4="All Post",'DATA ENTRY'!Q634,IF(AND($D$4='DATA ENTRY'!CK634),'DATA ENTRY'!Q634,""))))</f>
        <v/>
      </c>
      <c r="K635" s="3" t="str">
        <f>IF('DATA ENTRY'!CK634="","",IF('DATA ENTRY'!R634="","",IF($D$4="All Post",'DATA ENTRY'!R634,IF(AND($D$4='DATA ENTRY'!CK634),'DATA ENTRY'!R634,""))))</f>
        <v/>
      </c>
      <c r="L635" s="3" t="str">
        <f>IF('DATA ENTRY'!CK634="","",IF('DATA ENTRY'!S634="","",IF($D$4="All Post",'DATA ENTRY'!S634,IF(AND($D$4='DATA ENTRY'!CK634),'DATA ENTRY'!S634,""))))</f>
        <v/>
      </c>
      <c r="M635" s="3" t="str">
        <f>IF('DATA ENTRY'!CK634="","",IF('DATA ENTRY'!E634="","",IF($D$4="All Post",'DATA ENTRY'!E634,IF(AND($D$4='DATA ENTRY'!CK634),'DATA ENTRY'!E634,""))))</f>
        <v/>
      </c>
      <c r="N635" s="3" t="str">
        <f>IF('DATA ENTRY'!CK634="","",IF('DATA ENTRY'!W634="","",IF($D$4="All Post",'DATA ENTRY'!W634,IF(AND($D$4='DATA ENTRY'!CK634),'DATA ENTRY'!W634,""))))</f>
        <v/>
      </c>
      <c r="O635" s="3" t="str">
        <f>IF('DATA ENTRY'!CK634="","",IF('DATA ENTRY'!X634="","",IF($D$4="All Post",'DATA ENTRY'!X634,IF(AND($D$4='DATA ENTRY'!CK634),'DATA ENTRY'!X634,""))))</f>
        <v/>
      </c>
      <c r="P635" s="3" t="str">
        <f>IF('DATA ENTRY'!CK634="","",IF('DATA ENTRY'!G634="","",IF($D$4="All Post",'DATA ENTRY'!G634,IF(AND($D$4='DATA ENTRY'!CK634),'DATA ENTRY'!G634,""))))</f>
        <v/>
      </c>
      <c r="S635">
        <f t="shared" si="147"/>
        <v>0</v>
      </c>
      <c r="T635" t="str">
        <f t="shared" si="148"/>
        <v/>
      </c>
      <c r="BZ635" t="str">
        <f t="shared" si="149"/>
        <v/>
      </c>
      <c r="CA635" t="str">
        <f t="shared" si="150"/>
        <v/>
      </c>
      <c r="CB635" s="224">
        <v>629</v>
      </c>
      <c r="CC635" s="3" t="str">
        <f>IF('DATA ENTRY'!CK634="","",IF('DATA ENTRY'!B634="","",IF(AND($CD$4='DATA ENTRY'!CK634,$CG$4='DATA ENTRY'!D634),'DATA ENTRY'!B634,"")))</f>
        <v/>
      </c>
      <c r="CD635" s="3" t="str">
        <f>IF('DATA ENTRY'!CK634="","",IF('DATA ENTRY'!C634="","",IF(AND($CD$4='DATA ENTRY'!CK634,$CG$4='DATA ENTRY'!D634),'DATA ENTRY'!C634,"")))</f>
        <v/>
      </c>
      <c r="CE635" s="4" t="str">
        <f>IF('DATA ENTRY'!CK634="","",IF('DATA ENTRY'!I634="","",IF(AND($CD$4='DATA ENTRY'!CK634,$CG$4='DATA ENTRY'!D634),'DATA ENTRY'!I634,"")))</f>
        <v/>
      </c>
      <c r="CF635" s="4" t="str">
        <f>IF('DATA ENTRY'!CK634="","",IF('DATA ENTRY'!CK634="","",IF(AND($CD$4='DATA ENTRY'!CK634,$CG$4='DATA ENTRY'!D634),'DATA ENTRY'!CK634,"")))</f>
        <v/>
      </c>
      <c r="CG635" s="3" t="str">
        <f>IF('DATA ENTRY'!CK634="","",IF('DATA ENTRY'!N634="","",IF(AND($CD$4='DATA ENTRY'!CK634,$CG$4='DATA ENTRY'!D634),'DATA ENTRY'!N634,"")))</f>
        <v/>
      </c>
      <c r="CH635" s="107" t="str">
        <f>IF('DATA ENTRY'!CK634="","",IF('DATA ENTRY'!O634="","",IF(AND($CD$4='DATA ENTRY'!CK634,$CG$4='DATA ENTRY'!D634),'DATA ENTRY'!O634,"")))</f>
        <v/>
      </c>
      <c r="CI635" s="3" t="str">
        <f>IF('DATA ENTRY'!CK634="","",IF('DATA ENTRY'!P634="","",IF(AND($CD$4='DATA ENTRY'!CK634,$CG$4='DATA ENTRY'!D634),'DATA ENTRY'!P634,"")))</f>
        <v/>
      </c>
      <c r="CJ635" s="107" t="str">
        <f>IF('DATA ENTRY'!CK634="","",IF('DATA ENTRY'!Q634="","",IF(AND($CD$4='DATA ENTRY'!CK634,$CG$4='DATA ENTRY'!D634),'DATA ENTRY'!Q634,"")))</f>
        <v/>
      </c>
      <c r="CK635" s="3" t="str">
        <f>IF('DATA ENTRY'!CK634="","",IF('DATA ENTRY'!R634="","",IF(AND($CD$4='DATA ENTRY'!CK634,$CG$4='DATA ENTRY'!D634),'DATA ENTRY'!R634,"")))</f>
        <v/>
      </c>
      <c r="CL635" s="3" t="str">
        <f>IF('DATA ENTRY'!CK634="","",IF('DATA ENTRY'!S634="","",IF(AND($CD$4='DATA ENTRY'!CK634,$CG$4='DATA ENTRY'!D634),'DATA ENTRY'!S634,"")))</f>
        <v/>
      </c>
      <c r="CM635" s="3" t="str">
        <f>IF('DATA ENTRY'!CK634="","",IF('DATA ENTRY'!E634="","",IF(AND($CD$4='DATA ENTRY'!CK634,$CG$4='DATA ENTRY'!D634),'DATA ENTRY'!E634,"")))</f>
        <v/>
      </c>
      <c r="CN635" s="3" t="str">
        <f>IF('DATA ENTRY'!CK634="","",IF('DATA ENTRY'!W634="","",IF(AND($CD$4='DATA ENTRY'!CK634,$CG$4='DATA ENTRY'!D634),'DATA ENTRY'!W634,"")))</f>
        <v/>
      </c>
      <c r="CO635" s="3" t="str">
        <f>IF('DATA ENTRY'!CK634="","",IF('DATA ENTRY'!X634="","",IF(AND($CD$4='DATA ENTRY'!CK634,$CG$4='DATA ENTRY'!D634),'DATA ENTRY'!X634,"")))</f>
        <v/>
      </c>
      <c r="CP635" s="108" t="str">
        <f t="shared" si="151"/>
        <v/>
      </c>
      <c r="CQ635" s="108" t="str">
        <f>IF('DATA ENTRY'!CK634="","",IF('DATA ENTRY'!G634="","",IF(AND($CD$4='DATA ENTRY'!CK634,$CG$4='DATA ENTRY'!D634),'DATA ENTRY'!G634,"")))</f>
        <v/>
      </c>
      <c r="CR635" s="230" t="str">
        <f>IF('DATA ENTRY'!CK634="","",IF('DATA ENTRY'!D634="","",IF(AND($CD$4='DATA ENTRY'!CK634,$CG$4='DATA ENTRY'!D634),'DATA ENTRY'!D634,"")))</f>
        <v/>
      </c>
      <c r="CS635">
        <f t="shared" si="152"/>
        <v>0</v>
      </c>
      <c r="CT635">
        <f t="shared" si="153"/>
        <v>0</v>
      </c>
      <c r="CV635" s="139"/>
      <c r="CX635">
        <f t="shared" si="154"/>
        <v>0</v>
      </c>
      <c r="DB635" t="str">
        <f t="shared" si="161"/>
        <v/>
      </c>
      <c r="DC635" t="str">
        <f t="shared" si="162"/>
        <v/>
      </c>
      <c r="DD635" s="224">
        <v>629</v>
      </c>
      <c r="DE635" s="3" t="str">
        <f>IF('DATA ENTRY'!CK634="","",IF('DATA ENTRY'!B634="","",IF(AND($DF$4='DATA ENTRY'!D634),'DATA ENTRY'!B634,"")))</f>
        <v/>
      </c>
      <c r="DF635" s="3" t="str">
        <f>IF('DATA ENTRY'!CK634="","",IF('DATA ENTRY'!C634="","",IF(AND($DF$4='DATA ENTRY'!D634),'DATA ENTRY'!C634,"")))</f>
        <v/>
      </c>
      <c r="DG635" s="4" t="str">
        <f>IF('DATA ENTRY'!CK634="","",IF('DATA ENTRY'!I634="","",IF(AND($DF$4='DATA ENTRY'!D634),'DATA ENTRY'!I634,"")))</f>
        <v/>
      </c>
      <c r="DH635" s="4" t="str">
        <f>IF('DATA ENTRY'!CK634="","",IF('DATA ENTRY'!CK634="","",IF(AND($DF$4='DATA ENTRY'!D634),'DATA ENTRY'!CK634,"")))</f>
        <v/>
      </c>
      <c r="DI635" s="3" t="str">
        <f>IF('DATA ENTRY'!CK634="","",IF('DATA ENTRY'!N634="","",IF(AND($DF$4='DATA ENTRY'!D634),'DATA ENTRY'!N634,"")))</f>
        <v/>
      </c>
      <c r="DJ635" s="107" t="str">
        <f>IF('DATA ENTRY'!CK634="","",IF('DATA ENTRY'!O634="","",IF(AND($DF$4='DATA ENTRY'!D634),'DATA ENTRY'!O634,"")))</f>
        <v/>
      </c>
      <c r="DK635" s="3" t="str">
        <f>IF('DATA ENTRY'!CK634="","",IF('DATA ENTRY'!P634="","",IF(AND($DF$4='DATA ENTRY'!D634),'DATA ENTRY'!P634,"")))</f>
        <v/>
      </c>
      <c r="DL635" s="107" t="str">
        <f>IF('DATA ENTRY'!CK634="","",IF('DATA ENTRY'!Q634="","",IF(AND($DF$4='DATA ENTRY'!D634),'DATA ENTRY'!Q634,"")))</f>
        <v/>
      </c>
      <c r="DM635" s="3" t="str">
        <f>IF('DATA ENTRY'!CK634="","",IF('DATA ENTRY'!R634="","",IF(AND($DF$4='DATA ENTRY'!D634),'DATA ENTRY'!R634,"")))</f>
        <v/>
      </c>
      <c r="DN635" s="107" t="str">
        <f>IF('DATA ENTRY'!CK634="","",IF('DATA ENTRY'!S634="","",IF(AND($DF$4='DATA ENTRY'!D634),'DATA ENTRY'!S634,"")))</f>
        <v/>
      </c>
      <c r="DO635" s="3" t="str">
        <f>IF('DATA ENTRY'!CK634="","",IF('DATA ENTRY'!E634="","",IF(AND($DF$4='DATA ENTRY'!D634),'DATA ENTRY'!E634,"")))</f>
        <v/>
      </c>
      <c r="DP635" s="3" t="str">
        <f>IF('DATA ENTRY'!CK634="","",IF('DATA ENTRY'!D634="","",IF(AND($DF$4='DATA ENTRY'!D634),'DATA ENTRY'!D634,"")))</f>
        <v/>
      </c>
      <c r="DQ635" s="3" t="str">
        <f>IF('DATA ENTRY'!CK634="","",IF('DATA ENTRY'!W634="","",IF(AND($DF$4='DATA ENTRY'!D634),'DATA ENTRY'!W634,"")))</f>
        <v/>
      </c>
      <c r="DR635" s="3" t="str">
        <f>IF('DATA ENTRY'!CK634="","",IF('DATA ENTRY'!X634="","",IF(AND($DF$4='DATA ENTRY'!D634),'DATA ENTRY'!X634,"")))</f>
        <v/>
      </c>
      <c r="DS635" s="108" t="str">
        <f t="shared" si="155"/>
        <v/>
      </c>
      <c r="DT635" s="108" t="str">
        <f>IF('DATA ENTRY'!CK634="","",IF('DATA ENTRY'!D634="","",IF(AND($DF$4='DATA ENTRY'!D634),'DATA ENTRY'!G634,"")))</f>
        <v/>
      </c>
      <c r="DY635">
        <f t="shared" si="156"/>
        <v>0</v>
      </c>
      <c r="EB635" t="str">
        <f t="shared" si="157"/>
        <v/>
      </c>
      <c r="EC635" t="str">
        <f t="shared" si="158"/>
        <v/>
      </c>
      <c r="ED635" s="224">
        <v>629</v>
      </c>
      <c r="EE635" s="3" t="str">
        <f>IF('DATA ENTRY'!CK634="","",IF('DATA ENTRY'!B634="","",IF(AND($EF$4='DATA ENTRY'!G634,$EH$4='DATA ENTRY'!F634),'DATA ENTRY'!B634,"")))</f>
        <v/>
      </c>
      <c r="EF635" s="3" t="str">
        <f>IF('DATA ENTRY'!CK634="","",IF('DATA ENTRY'!C634="","",IF(AND($EF$4='DATA ENTRY'!G634,$EH$4='DATA ENTRY'!F634),'DATA ENTRY'!C634,"")))</f>
        <v/>
      </c>
      <c r="EG635" s="4" t="str">
        <f>IF('DATA ENTRY'!CK634="","",IF('DATA ENTRY'!I634="","",IF(AND($EF$4='DATA ENTRY'!G634,$EH$4='DATA ENTRY'!F634),'DATA ENTRY'!I634,"")))</f>
        <v/>
      </c>
      <c r="EH635" s="4" t="str">
        <f>IF('DATA ENTRY'!CK634="","",IF('DATA ENTRY'!CK634="","",IF(AND($EF$4='DATA ENTRY'!G634,$EH$4='DATA ENTRY'!F634),'DATA ENTRY'!CK634,"")))</f>
        <v/>
      </c>
      <c r="EI635" s="3" t="str">
        <f>IF('DATA ENTRY'!CK634="","",IF('DATA ENTRY'!N634="","",IF(AND($EF$4='DATA ENTRY'!G634,$EH$4='DATA ENTRY'!F634),'DATA ENTRY'!N634,"")))</f>
        <v/>
      </c>
      <c r="EJ635" s="107" t="str">
        <f>IF('DATA ENTRY'!CK634="","",IF('DATA ENTRY'!O634="","",IF(AND($EF$4='DATA ENTRY'!G634,$EH$4='DATA ENTRY'!F634),'DATA ENTRY'!O634,"")))</f>
        <v/>
      </c>
      <c r="EK635" s="3" t="str">
        <f>IF('DATA ENTRY'!CK634="","",IF('DATA ENTRY'!P634="","",IF(AND($EF$4='DATA ENTRY'!G634,$EH$4='DATA ENTRY'!F634),'DATA ENTRY'!P634,"")))</f>
        <v/>
      </c>
      <c r="EL635" s="107" t="str">
        <f>IF('DATA ENTRY'!CK634="","",IF('DATA ENTRY'!Q634="","",IF(AND($EF$4='DATA ENTRY'!G634,$EH$4='DATA ENTRY'!F634),'DATA ENTRY'!Q634,"")))</f>
        <v/>
      </c>
      <c r="EM635" s="3" t="str">
        <f>IF('DATA ENTRY'!CK634="","",IF('DATA ENTRY'!R634="","",IF(AND($EF$4='DATA ENTRY'!G634,$EH$4='DATA ENTRY'!F634),'DATA ENTRY'!R634,"")))</f>
        <v/>
      </c>
      <c r="EN635" s="107" t="str">
        <f>IF('DATA ENTRY'!CK634="","",IF('DATA ENTRY'!S634="","",IF(AND($EF$4='DATA ENTRY'!G634,$EH$4='DATA ENTRY'!F634),'DATA ENTRY'!S634,"")))</f>
        <v/>
      </c>
      <c r="EO635" s="3" t="str">
        <f>IF('DATA ENTRY'!CK634="","",IF('DATA ENTRY'!E634="","",IF(AND($EF$4='DATA ENTRY'!G634,$EH$4='DATA ENTRY'!F634),'DATA ENTRY'!E634,"")))</f>
        <v/>
      </c>
      <c r="EP635" s="3" t="str">
        <f>IF('DATA ENTRY'!CK634="","",IF('DATA ENTRY'!D634="","",IF(AND($EF$4='DATA ENTRY'!G634,$EH$4='DATA ENTRY'!F634),'DATA ENTRY'!D634,"")))</f>
        <v/>
      </c>
      <c r="EQ635" s="3" t="str">
        <f>IF('DATA ENTRY'!CK634="","",IF('DATA ENTRY'!W634="","",IF(AND($EF$4='DATA ENTRY'!G634,$EH$4='DATA ENTRY'!F634),'DATA ENTRY'!W634,"")))</f>
        <v/>
      </c>
      <c r="ER635" s="3" t="str">
        <f>IF('DATA ENTRY'!CK634="","",IF('DATA ENTRY'!X634="","",IF(AND($EF$4='DATA ENTRY'!G634,$EH$4='DATA ENTRY'!F634),'DATA ENTRY'!X634,"")))</f>
        <v/>
      </c>
      <c r="ES635" s="108" t="str">
        <f t="shared" si="159"/>
        <v/>
      </c>
      <c r="ET635" s="108" t="str">
        <f>IF('DATA ENTRY'!CK634="","",IF('DATA ENTRY'!D634="","",IF(AND($EF$4='DATA ENTRY'!G634,$EH$4='DATA ENTRY'!F634),'DATA ENTRY'!G634,"")))</f>
        <v/>
      </c>
      <c r="EY635">
        <f t="shared" si="160"/>
        <v>0</v>
      </c>
    </row>
    <row r="636" spans="1:155">
      <c r="A636" t="str">
        <f>IF(S636=0,"",1+(MAX($A$7:A635)))</f>
        <v/>
      </c>
      <c r="B636" s="224">
        <v>630</v>
      </c>
      <c r="C636" s="3" t="str">
        <f>IF('DATA ENTRY'!CK635="","",IF('DATA ENTRY'!B635="","",IF($D$4="All Post",'DATA ENTRY'!B635,IF(AND($D$4='DATA ENTRY'!CK635),'DATA ENTRY'!B635,""))))</f>
        <v/>
      </c>
      <c r="D636" s="3" t="str">
        <f>IF('DATA ENTRY'!CK635="","",IF('DATA ENTRY'!C635="","",IF($D$4="All Post",'DATA ENTRY'!C635,IF(AND($D$4='DATA ENTRY'!CK635),'DATA ENTRY'!C635,""))))</f>
        <v/>
      </c>
      <c r="E636" s="4" t="str">
        <f>IF('DATA ENTRY'!CK635="","",IF('DATA ENTRY'!I635="","",IF($D$4="All Post",'DATA ENTRY'!I635,IF(AND($D$4='DATA ENTRY'!CK635),'DATA ENTRY'!I635,""))))</f>
        <v/>
      </c>
      <c r="F636" s="4" t="str">
        <f>IF('DATA ENTRY'!CK635="","",IF('DATA ENTRY'!CK635="","",IF($D$4="All Post",'DATA ENTRY'!CK635,IF(AND($D$4='DATA ENTRY'!CK635),'DATA ENTRY'!CK635,""))))</f>
        <v/>
      </c>
      <c r="G636" s="3" t="str">
        <f>IF('DATA ENTRY'!CK635="","",IF('DATA ENTRY'!N635="","",IF($D$4="All Post",'DATA ENTRY'!N635,IF(AND($D$4='DATA ENTRY'!CK635),'DATA ENTRY'!N635,""))))</f>
        <v/>
      </c>
      <c r="H636" s="107" t="str">
        <f>IF('DATA ENTRY'!CK635="","",IF('DATA ENTRY'!O635="","",IF($D$4="All Post",'DATA ENTRY'!O635,IF(AND($D$4='DATA ENTRY'!CK635),'DATA ENTRY'!O635,""))))</f>
        <v/>
      </c>
      <c r="I636" s="3" t="str">
        <f>IF('DATA ENTRY'!CK635="","",IF('DATA ENTRY'!P635="","",IF($D$4="All Post",'DATA ENTRY'!P635,IF(AND($D$4='DATA ENTRY'!CK635),'DATA ENTRY'!P635,""))))</f>
        <v/>
      </c>
      <c r="J636" s="107" t="str">
        <f>IF('DATA ENTRY'!CK635="","",IF('DATA ENTRY'!Q635="","",IF($D$4="All Post",'DATA ENTRY'!Q635,IF(AND($D$4='DATA ENTRY'!CK635),'DATA ENTRY'!Q635,""))))</f>
        <v/>
      </c>
      <c r="K636" s="3" t="str">
        <f>IF('DATA ENTRY'!CK635="","",IF('DATA ENTRY'!R635="","",IF($D$4="All Post",'DATA ENTRY'!R635,IF(AND($D$4='DATA ENTRY'!CK635),'DATA ENTRY'!R635,""))))</f>
        <v/>
      </c>
      <c r="L636" s="3" t="str">
        <f>IF('DATA ENTRY'!CK635="","",IF('DATA ENTRY'!S635="","",IF($D$4="All Post",'DATA ENTRY'!S635,IF(AND($D$4='DATA ENTRY'!CK635),'DATA ENTRY'!S635,""))))</f>
        <v/>
      </c>
      <c r="M636" s="3" t="str">
        <f>IF('DATA ENTRY'!CK635="","",IF('DATA ENTRY'!E635="","",IF($D$4="All Post",'DATA ENTRY'!E635,IF(AND($D$4='DATA ENTRY'!CK635),'DATA ENTRY'!E635,""))))</f>
        <v/>
      </c>
      <c r="N636" s="3" t="str">
        <f>IF('DATA ENTRY'!CK635="","",IF('DATA ENTRY'!W635="","",IF($D$4="All Post",'DATA ENTRY'!W635,IF(AND($D$4='DATA ENTRY'!CK635),'DATA ENTRY'!W635,""))))</f>
        <v/>
      </c>
      <c r="O636" s="3" t="str">
        <f>IF('DATA ENTRY'!CK635="","",IF('DATA ENTRY'!X635="","",IF($D$4="All Post",'DATA ENTRY'!X635,IF(AND($D$4='DATA ENTRY'!CK635),'DATA ENTRY'!X635,""))))</f>
        <v/>
      </c>
      <c r="P636" s="3" t="str">
        <f>IF('DATA ENTRY'!CK635="","",IF('DATA ENTRY'!G635="","",IF($D$4="All Post",'DATA ENTRY'!G635,IF(AND($D$4='DATA ENTRY'!CK635),'DATA ENTRY'!G635,""))))</f>
        <v/>
      </c>
      <c r="S636">
        <f t="shared" si="147"/>
        <v>0</v>
      </c>
      <c r="T636" t="str">
        <f t="shared" si="148"/>
        <v/>
      </c>
      <c r="BZ636" t="str">
        <f t="shared" si="149"/>
        <v/>
      </c>
      <c r="CA636" t="str">
        <f t="shared" si="150"/>
        <v/>
      </c>
      <c r="CB636" s="224">
        <v>630</v>
      </c>
      <c r="CC636" s="3" t="str">
        <f>IF('DATA ENTRY'!CK635="","",IF('DATA ENTRY'!B635="","",IF(AND($CD$4='DATA ENTRY'!CK635,$CG$4='DATA ENTRY'!D635),'DATA ENTRY'!B635,"")))</f>
        <v/>
      </c>
      <c r="CD636" s="3" t="str">
        <f>IF('DATA ENTRY'!CK635="","",IF('DATA ENTRY'!C635="","",IF(AND($CD$4='DATA ENTRY'!CK635,$CG$4='DATA ENTRY'!D635),'DATA ENTRY'!C635,"")))</f>
        <v/>
      </c>
      <c r="CE636" s="4" t="str">
        <f>IF('DATA ENTRY'!CK635="","",IF('DATA ENTRY'!I635="","",IF(AND($CD$4='DATA ENTRY'!CK635,$CG$4='DATA ENTRY'!D635),'DATA ENTRY'!I635,"")))</f>
        <v/>
      </c>
      <c r="CF636" s="4" t="str">
        <f>IF('DATA ENTRY'!CK635="","",IF('DATA ENTRY'!CK635="","",IF(AND($CD$4='DATA ENTRY'!CK635,$CG$4='DATA ENTRY'!D635),'DATA ENTRY'!CK635,"")))</f>
        <v/>
      </c>
      <c r="CG636" s="3" t="str">
        <f>IF('DATA ENTRY'!CK635="","",IF('DATA ENTRY'!N635="","",IF(AND($CD$4='DATA ENTRY'!CK635,$CG$4='DATA ENTRY'!D635),'DATA ENTRY'!N635,"")))</f>
        <v/>
      </c>
      <c r="CH636" s="107" t="str">
        <f>IF('DATA ENTRY'!CK635="","",IF('DATA ENTRY'!O635="","",IF(AND($CD$4='DATA ENTRY'!CK635,$CG$4='DATA ENTRY'!D635),'DATA ENTRY'!O635,"")))</f>
        <v/>
      </c>
      <c r="CI636" s="3" t="str">
        <f>IF('DATA ENTRY'!CK635="","",IF('DATA ENTRY'!P635="","",IF(AND($CD$4='DATA ENTRY'!CK635,$CG$4='DATA ENTRY'!D635),'DATA ENTRY'!P635,"")))</f>
        <v/>
      </c>
      <c r="CJ636" s="107" t="str">
        <f>IF('DATA ENTRY'!CK635="","",IF('DATA ENTRY'!Q635="","",IF(AND($CD$4='DATA ENTRY'!CK635,$CG$4='DATA ENTRY'!D635),'DATA ENTRY'!Q635,"")))</f>
        <v/>
      </c>
      <c r="CK636" s="3" t="str">
        <f>IF('DATA ENTRY'!CK635="","",IF('DATA ENTRY'!R635="","",IF(AND($CD$4='DATA ENTRY'!CK635,$CG$4='DATA ENTRY'!D635),'DATA ENTRY'!R635,"")))</f>
        <v/>
      </c>
      <c r="CL636" s="3" t="str">
        <f>IF('DATA ENTRY'!CK635="","",IF('DATA ENTRY'!S635="","",IF(AND($CD$4='DATA ENTRY'!CK635,$CG$4='DATA ENTRY'!D635),'DATA ENTRY'!S635,"")))</f>
        <v/>
      </c>
      <c r="CM636" s="3" t="str">
        <f>IF('DATA ENTRY'!CK635="","",IF('DATA ENTRY'!E635="","",IF(AND($CD$4='DATA ENTRY'!CK635,$CG$4='DATA ENTRY'!D635),'DATA ENTRY'!E635,"")))</f>
        <v/>
      </c>
      <c r="CN636" s="3" t="str">
        <f>IF('DATA ENTRY'!CK635="","",IF('DATA ENTRY'!W635="","",IF(AND($CD$4='DATA ENTRY'!CK635,$CG$4='DATA ENTRY'!D635),'DATA ENTRY'!W635,"")))</f>
        <v/>
      </c>
      <c r="CO636" s="3" t="str">
        <f>IF('DATA ENTRY'!CK635="","",IF('DATA ENTRY'!X635="","",IF(AND($CD$4='DATA ENTRY'!CK635,$CG$4='DATA ENTRY'!D635),'DATA ENTRY'!X635,"")))</f>
        <v/>
      </c>
      <c r="CP636" s="108" t="str">
        <f t="shared" si="151"/>
        <v/>
      </c>
      <c r="CQ636" s="108" t="str">
        <f>IF('DATA ENTRY'!CK635="","",IF('DATA ENTRY'!G635="","",IF(AND($CD$4='DATA ENTRY'!CK635,$CG$4='DATA ENTRY'!D635),'DATA ENTRY'!G635,"")))</f>
        <v/>
      </c>
      <c r="CR636" s="230" t="str">
        <f>IF('DATA ENTRY'!CK635="","",IF('DATA ENTRY'!D635="","",IF(AND($CD$4='DATA ENTRY'!CK635,$CG$4='DATA ENTRY'!D635),'DATA ENTRY'!D635,"")))</f>
        <v/>
      </c>
      <c r="CS636">
        <f t="shared" si="152"/>
        <v>0</v>
      </c>
      <c r="CT636">
        <f t="shared" si="153"/>
        <v>0</v>
      </c>
      <c r="CV636" s="139"/>
      <c r="CX636">
        <f t="shared" si="154"/>
        <v>0</v>
      </c>
      <c r="DB636" t="str">
        <f t="shared" si="161"/>
        <v/>
      </c>
      <c r="DC636" t="str">
        <f t="shared" si="162"/>
        <v/>
      </c>
      <c r="DD636" s="224">
        <v>630</v>
      </c>
      <c r="DE636" s="3" t="str">
        <f>IF('DATA ENTRY'!CK635="","",IF('DATA ENTRY'!B635="","",IF(AND($DF$4='DATA ENTRY'!D635),'DATA ENTRY'!B635,"")))</f>
        <v/>
      </c>
      <c r="DF636" s="3" t="str">
        <f>IF('DATA ENTRY'!CK635="","",IF('DATA ENTRY'!C635="","",IF(AND($DF$4='DATA ENTRY'!D635),'DATA ENTRY'!C635,"")))</f>
        <v/>
      </c>
      <c r="DG636" s="4" t="str">
        <f>IF('DATA ENTRY'!CK635="","",IF('DATA ENTRY'!I635="","",IF(AND($DF$4='DATA ENTRY'!D635),'DATA ENTRY'!I635,"")))</f>
        <v/>
      </c>
      <c r="DH636" s="4" t="str">
        <f>IF('DATA ENTRY'!CK635="","",IF('DATA ENTRY'!CK635="","",IF(AND($DF$4='DATA ENTRY'!D635),'DATA ENTRY'!CK635,"")))</f>
        <v/>
      </c>
      <c r="DI636" s="3" t="str">
        <f>IF('DATA ENTRY'!CK635="","",IF('DATA ENTRY'!N635="","",IF(AND($DF$4='DATA ENTRY'!D635),'DATA ENTRY'!N635,"")))</f>
        <v/>
      </c>
      <c r="DJ636" s="107" t="str">
        <f>IF('DATA ENTRY'!CK635="","",IF('DATA ENTRY'!O635="","",IF(AND($DF$4='DATA ENTRY'!D635),'DATA ENTRY'!O635,"")))</f>
        <v/>
      </c>
      <c r="DK636" s="3" t="str">
        <f>IF('DATA ENTRY'!CK635="","",IF('DATA ENTRY'!P635="","",IF(AND($DF$4='DATA ENTRY'!D635),'DATA ENTRY'!P635,"")))</f>
        <v/>
      </c>
      <c r="DL636" s="107" t="str">
        <f>IF('DATA ENTRY'!CK635="","",IF('DATA ENTRY'!Q635="","",IF(AND($DF$4='DATA ENTRY'!D635),'DATA ENTRY'!Q635,"")))</f>
        <v/>
      </c>
      <c r="DM636" s="3" t="str">
        <f>IF('DATA ENTRY'!CK635="","",IF('DATA ENTRY'!R635="","",IF(AND($DF$4='DATA ENTRY'!D635),'DATA ENTRY'!R635,"")))</f>
        <v/>
      </c>
      <c r="DN636" s="107" t="str">
        <f>IF('DATA ENTRY'!CK635="","",IF('DATA ENTRY'!S635="","",IF(AND($DF$4='DATA ENTRY'!D635),'DATA ENTRY'!S635,"")))</f>
        <v/>
      </c>
      <c r="DO636" s="3" t="str">
        <f>IF('DATA ENTRY'!CK635="","",IF('DATA ENTRY'!E635="","",IF(AND($DF$4='DATA ENTRY'!D635),'DATA ENTRY'!E635,"")))</f>
        <v/>
      </c>
      <c r="DP636" s="3" t="str">
        <f>IF('DATA ENTRY'!CK635="","",IF('DATA ENTRY'!D635="","",IF(AND($DF$4='DATA ENTRY'!D635),'DATA ENTRY'!D635,"")))</f>
        <v/>
      </c>
      <c r="DQ636" s="3" t="str">
        <f>IF('DATA ENTRY'!CK635="","",IF('DATA ENTRY'!W635="","",IF(AND($DF$4='DATA ENTRY'!D635),'DATA ENTRY'!W635,"")))</f>
        <v/>
      </c>
      <c r="DR636" s="3" t="str">
        <f>IF('DATA ENTRY'!CK635="","",IF('DATA ENTRY'!X635="","",IF(AND($DF$4='DATA ENTRY'!D635),'DATA ENTRY'!X635,"")))</f>
        <v/>
      </c>
      <c r="DS636" s="108" t="str">
        <f t="shared" si="155"/>
        <v/>
      </c>
      <c r="DT636" s="108" t="str">
        <f>IF('DATA ENTRY'!CK635="","",IF('DATA ENTRY'!D635="","",IF(AND($DF$4='DATA ENTRY'!D635),'DATA ENTRY'!G635,"")))</f>
        <v/>
      </c>
      <c r="DY636">
        <f t="shared" si="156"/>
        <v>0</v>
      </c>
      <c r="EB636" t="str">
        <f t="shared" si="157"/>
        <v/>
      </c>
      <c r="EC636" t="str">
        <f t="shared" si="158"/>
        <v/>
      </c>
      <c r="ED636" s="224">
        <v>630</v>
      </c>
      <c r="EE636" s="3" t="str">
        <f>IF('DATA ENTRY'!CK635="","",IF('DATA ENTRY'!B635="","",IF(AND($EF$4='DATA ENTRY'!G635,$EH$4='DATA ENTRY'!F635),'DATA ENTRY'!B635,"")))</f>
        <v/>
      </c>
      <c r="EF636" s="3" t="str">
        <f>IF('DATA ENTRY'!CK635="","",IF('DATA ENTRY'!C635="","",IF(AND($EF$4='DATA ENTRY'!G635,$EH$4='DATA ENTRY'!F635),'DATA ENTRY'!C635,"")))</f>
        <v/>
      </c>
      <c r="EG636" s="4" t="str">
        <f>IF('DATA ENTRY'!CK635="","",IF('DATA ENTRY'!I635="","",IF(AND($EF$4='DATA ENTRY'!G635,$EH$4='DATA ENTRY'!F635),'DATA ENTRY'!I635,"")))</f>
        <v/>
      </c>
      <c r="EH636" s="4" t="str">
        <f>IF('DATA ENTRY'!CK635="","",IF('DATA ENTRY'!CK635="","",IF(AND($EF$4='DATA ENTRY'!G635,$EH$4='DATA ENTRY'!F635),'DATA ENTRY'!CK635,"")))</f>
        <v/>
      </c>
      <c r="EI636" s="3" t="str">
        <f>IF('DATA ENTRY'!CK635="","",IF('DATA ENTRY'!N635="","",IF(AND($EF$4='DATA ENTRY'!G635,$EH$4='DATA ENTRY'!F635),'DATA ENTRY'!N635,"")))</f>
        <v/>
      </c>
      <c r="EJ636" s="107" t="str">
        <f>IF('DATA ENTRY'!CK635="","",IF('DATA ENTRY'!O635="","",IF(AND($EF$4='DATA ENTRY'!G635,$EH$4='DATA ENTRY'!F635),'DATA ENTRY'!O635,"")))</f>
        <v/>
      </c>
      <c r="EK636" s="3" t="str">
        <f>IF('DATA ENTRY'!CK635="","",IF('DATA ENTRY'!P635="","",IF(AND($EF$4='DATA ENTRY'!G635,$EH$4='DATA ENTRY'!F635),'DATA ENTRY'!P635,"")))</f>
        <v/>
      </c>
      <c r="EL636" s="107" t="str">
        <f>IF('DATA ENTRY'!CK635="","",IF('DATA ENTRY'!Q635="","",IF(AND($EF$4='DATA ENTRY'!G635,$EH$4='DATA ENTRY'!F635),'DATA ENTRY'!Q635,"")))</f>
        <v/>
      </c>
      <c r="EM636" s="3" t="str">
        <f>IF('DATA ENTRY'!CK635="","",IF('DATA ENTRY'!R635="","",IF(AND($EF$4='DATA ENTRY'!G635,$EH$4='DATA ENTRY'!F635),'DATA ENTRY'!R635,"")))</f>
        <v/>
      </c>
      <c r="EN636" s="107" t="str">
        <f>IF('DATA ENTRY'!CK635="","",IF('DATA ENTRY'!S635="","",IF(AND($EF$4='DATA ENTRY'!G635,$EH$4='DATA ENTRY'!F635),'DATA ENTRY'!S635,"")))</f>
        <v/>
      </c>
      <c r="EO636" s="3" t="str">
        <f>IF('DATA ENTRY'!CK635="","",IF('DATA ENTRY'!E635="","",IF(AND($EF$4='DATA ENTRY'!G635,$EH$4='DATA ENTRY'!F635),'DATA ENTRY'!E635,"")))</f>
        <v/>
      </c>
      <c r="EP636" s="3" t="str">
        <f>IF('DATA ENTRY'!CK635="","",IF('DATA ENTRY'!D635="","",IF(AND($EF$4='DATA ENTRY'!G635,$EH$4='DATA ENTRY'!F635),'DATA ENTRY'!D635,"")))</f>
        <v/>
      </c>
      <c r="EQ636" s="3" t="str">
        <f>IF('DATA ENTRY'!CK635="","",IF('DATA ENTRY'!W635="","",IF(AND($EF$4='DATA ENTRY'!G635,$EH$4='DATA ENTRY'!F635),'DATA ENTRY'!W635,"")))</f>
        <v/>
      </c>
      <c r="ER636" s="3" t="str">
        <f>IF('DATA ENTRY'!CK635="","",IF('DATA ENTRY'!X635="","",IF(AND($EF$4='DATA ENTRY'!G635,$EH$4='DATA ENTRY'!F635),'DATA ENTRY'!X635,"")))</f>
        <v/>
      </c>
      <c r="ES636" s="108" t="str">
        <f t="shared" si="159"/>
        <v/>
      </c>
      <c r="ET636" s="108" t="str">
        <f>IF('DATA ENTRY'!CK635="","",IF('DATA ENTRY'!D635="","",IF(AND($EF$4='DATA ENTRY'!G635,$EH$4='DATA ENTRY'!F635),'DATA ENTRY'!G635,"")))</f>
        <v/>
      </c>
      <c r="EY636">
        <f t="shared" si="160"/>
        <v>0</v>
      </c>
    </row>
    <row r="637" spans="1:155">
      <c r="A637" t="str">
        <f>IF(S637=0,"",1+(MAX($A$7:A636)))</f>
        <v/>
      </c>
      <c r="B637" s="224">
        <v>631</v>
      </c>
      <c r="C637" s="3" t="str">
        <f>IF('DATA ENTRY'!CK636="","",IF('DATA ENTRY'!B636="","",IF($D$4="All Post",'DATA ENTRY'!B636,IF(AND($D$4='DATA ENTRY'!CK636),'DATA ENTRY'!B636,""))))</f>
        <v/>
      </c>
      <c r="D637" s="3" t="str">
        <f>IF('DATA ENTRY'!CK636="","",IF('DATA ENTRY'!C636="","",IF($D$4="All Post",'DATA ENTRY'!C636,IF(AND($D$4='DATA ENTRY'!CK636),'DATA ENTRY'!C636,""))))</f>
        <v/>
      </c>
      <c r="E637" s="4" t="str">
        <f>IF('DATA ENTRY'!CK636="","",IF('DATA ENTRY'!I636="","",IF($D$4="All Post",'DATA ENTRY'!I636,IF(AND($D$4='DATA ENTRY'!CK636),'DATA ENTRY'!I636,""))))</f>
        <v/>
      </c>
      <c r="F637" s="4" t="str">
        <f>IF('DATA ENTRY'!CK636="","",IF('DATA ENTRY'!CK636="","",IF($D$4="All Post",'DATA ENTRY'!CK636,IF(AND($D$4='DATA ENTRY'!CK636),'DATA ENTRY'!CK636,""))))</f>
        <v/>
      </c>
      <c r="G637" s="3" t="str">
        <f>IF('DATA ENTRY'!CK636="","",IF('DATA ENTRY'!N636="","",IF($D$4="All Post",'DATA ENTRY'!N636,IF(AND($D$4='DATA ENTRY'!CK636),'DATA ENTRY'!N636,""))))</f>
        <v/>
      </c>
      <c r="H637" s="107" t="str">
        <f>IF('DATA ENTRY'!CK636="","",IF('DATA ENTRY'!O636="","",IF($D$4="All Post",'DATA ENTRY'!O636,IF(AND($D$4='DATA ENTRY'!CK636),'DATA ENTRY'!O636,""))))</f>
        <v/>
      </c>
      <c r="I637" s="3" t="str">
        <f>IF('DATA ENTRY'!CK636="","",IF('DATA ENTRY'!P636="","",IF($D$4="All Post",'DATA ENTRY'!P636,IF(AND($D$4='DATA ENTRY'!CK636),'DATA ENTRY'!P636,""))))</f>
        <v/>
      </c>
      <c r="J637" s="107" t="str">
        <f>IF('DATA ENTRY'!CK636="","",IF('DATA ENTRY'!Q636="","",IF($D$4="All Post",'DATA ENTRY'!Q636,IF(AND($D$4='DATA ENTRY'!CK636),'DATA ENTRY'!Q636,""))))</f>
        <v/>
      </c>
      <c r="K637" s="3" t="str">
        <f>IF('DATA ENTRY'!CK636="","",IF('DATA ENTRY'!R636="","",IF($D$4="All Post",'DATA ENTRY'!R636,IF(AND($D$4='DATA ENTRY'!CK636),'DATA ENTRY'!R636,""))))</f>
        <v/>
      </c>
      <c r="L637" s="3" t="str">
        <f>IF('DATA ENTRY'!CK636="","",IF('DATA ENTRY'!S636="","",IF($D$4="All Post",'DATA ENTRY'!S636,IF(AND($D$4='DATA ENTRY'!CK636),'DATA ENTRY'!S636,""))))</f>
        <v/>
      </c>
      <c r="M637" s="3" t="str">
        <f>IF('DATA ENTRY'!CK636="","",IF('DATA ENTRY'!E636="","",IF($D$4="All Post",'DATA ENTRY'!E636,IF(AND($D$4='DATA ENTRY'!CK636),'DATA ENTRY'!E636,""))))</f>
        <v/>
      </c>
      <c r="N637" s="3" t="str">
        <f>IF('DATA ENTRY'!CK636="","",IF('DATA ENTRY'!W636="","",IF($D$4="All Post",'DATA ENTRY'!W636,IF(AND($D$4='DATA ENTRY'!CK636),'DATA ENTRY'!W636,""))))</f>
        <v/>
      </c>
      <c r="O637" s="3" t="str">
        <f>IF('DATA ENTRY'!CK636="","",IF('DATA ENTRY'!X636="","",IF($D$4="All Post",'DATA ENTRY'!X636,IF(AND($D$4='DATA ENTRY'!CK636),'DATA ENTRY'!X636,""))))</f>
        <v/>
      </c>
      <c r="P637" s="3" t="str">
        <f>IF('DATA ENTRY'!CK636="","",IF('DATA ENTRY'!G636="","",IF($D$4="All Post",'DATA ENTRY'!G636,IF(AND($D$4='DATA ENTRY'!CK636),'DATA ENTRY'!G636,""))))</f>
        <v/>
      </c>
      <c r="S637">
        <f t="shared" si="147"/>
        <v>0</v>
      </c>
      <c r="T637" t="str">
        <f t="shared" si="148"/>
        <v/>
      </c>
      <c r="BZ637" t="str">
        <f t="shared" si="149"/>
        <v/>
      </c>
      <c r="CA637" t="str">
        <f t="shared" si="150"/>
        <v/>
      </c>
      <c r="CB637" s="224">
        <v>631</v>
      </c>
      <c r="CC637" s="3" t="str">
        <f>IF('DATA ENTRY'!CK636="","",IF('DATA ENTRY'!B636="","",IF(AND($CD$4='DATA ENTRY'!CK636,$CG$4='DATA ENTRY'!D636),'DATA ENTRY'!B636,"")))</f>
        <v/>
      </c>
      <c r="CD637" s="3" t="str">
        <f>IF('DATA ENTRY'!CK636="","",IF('DATA ENTRY'!C636="","",IF(AND($CD$4='DATA ENTRY'!CK636,$CG$4='DATA ENTRY'!D636),'DATA ENTRY'!C636,"")))</f>
        <v/>
      </c>
      <c r="CE637" s="4" t="str">
        <f>IF('DATA ENTRY'!CK636="","",IF('DATA ENTRY'!I636="","",IF(AND($CD$4='DATA ENTRY'!CK636,$CG$4='DATA ENTRY'!D636),'DATA ENTRY'!I636,"")))</f>
        <v/>
      </c>
      <c r="CF637" s="4" t="str">
        <f>IF('DATA ENTRY'!CK636="","",IF('DATA ENTRY'!CK636="","",IF(AND($CD$4='DATA ENTRY'!CK636,$CG$4='DATA ENTRY'!D636),'DATA ENTRY'!CK636,"")))</f>
        <v/>
      </c>
      <c r="CG637" s="3" t="str">
        <f>IF('DATA ENTRY'!CK636="","",IF('DATA ENTRY'!N636="","",IF(AND($CD$4='DATA ENTRY'!CK636,$CG$4='DATA ENTRY'!D636),'DATA ENTRY'!N636,"")))</f>
        <v/>
      </c>
      <c r="CH637" s="107" t="str">
        <f>IF('DATA ENTRY'!CK636="","",IF('DATA ENTRY'!O636="","",IF(AND($CD$4='DATA ENTRY'!CK636,$CG$4='DATA ENTRY'!D636),'DATA ENTRY'!O636,"")))</f>
        <v/>
      </c>
      <c r="CI637" s="3" t="str">
        <f>IF('DATA ENTRY'!CK636="","",IF('DATA ENTRY'!P636="","",IF(AND($CD$4='DATA ENTRY'!CK636,$CG$4='DATA ENTRY'!D636),'DATA ENTRY'!P636,"")))</f>
        <v/>
      </c>
      <c r="CJ637" s="107" t="str">
        <f>IF('DATA ENTRY'!CK636="","",IF('DATA ENTRY'!Q636="","",IF(AND($CD$4='DATA ENTRY'!CK636,$CG$4='DATA ENTRY'!D636),'DATA ENTRY'!Q636,"")))</f>
        <v/>
      </c>
      <c r="CK637" s="3" t="str">
        <f>IF('DATA ENTRY'!CK636="","",IF('DATA ENTRY'!R636="","",IF(AND($CD$4='DATA ENTRY'!CK636,$CG$4='DATA ENTRY'!D636),'DATA ENTRY'!R636,"")))</f>
        <v/>
      </c>
      <c r="CL637" s="3" t="str">
        <f>IF('DATA ENTRY'!CK636="","",IF('DATA ENTRY'!S636="","",IF(AND($CD$4='DATA ENTRY'!CK636,$CG$4='DATA ENTRY'!D636),'DATA ENTRY'!S636,"")))</f>
        <v/>
      </c>
      <c r="CM637" s="3" t="str">
        <f>IF('DATA ENTRY'!CK636="","",IF('DATA ENTRY'!E636="","",IF(AND($CD$4='DATA ENTRY'!CK636,$CG$4='DATA ENTRY'!D636),'DATA ENTRY'!E636,"")))</f>
        <v/>
      </c>
      <c r="CN637" s="3" t="str">
        <f>IF('DATA ENTRY'!CK636="","",IF('DATA ENTRY'!W636="","",IF(AND($CD$4='DATA ENTRY'!CK636,$CG$4='DATA ENTRY'!D636),'DATA ENTRY'!W636,"")))</f>
        <v/>
      </c>
      <c r="CO637" s="3" t="str">
        <f>IF('DATA ENTRY'!CK636="","",IF('DATA ENTRY'!X636="","",IF(AND($CD$4='DATA ENTRY'!CK636,$CG$4='DATA ENTRY'!D636),'DATA ENTRY'!X636,"")))</f>
        <v/>
      </c>
      <c r="CP637" s="108" t="str">
        <f t="shared" si="151"/>
        <v/>
      </c>
      <c r="CQ637" s="108" t="str">
        <f>IF('DATA ENTRY'!CK636="","",IF('DATA ENTRY'!G636="","",IF(AND($CD$4='DATA ENTRY'!CK636,$CG$4='DATA ENTRY'!D636),'DATA ENTRY'!G636,"")))</f>
        <v/>
      </c>
      <c r="CR637" s="230" t="str">
        <f>IF('DATA ENTRY'!CK636="","",IF('DATA ENTRY'!D636="","",IF(AND($CD$4='DATA ENTRY'!CK636,$CG$4='DATA ENTRY'!D636),'DATA ENTRY'!D636,"")))</f>
        <v/>
      </c>
      <c r="CS637">
        <f t="shared" si="152"/>
        <v>0</v>
      </c>
      <c r="CT637">
        <f t="shared" si="153"/>
        <v>0</v>
      </c>
      <c r="CV637" s="139"/>
      <c r="CX637">
        <f t="shared" si="154"/>
        <v>0</v>
      </c>
      <c r="DB637" t="str">
        <f t="shared" si="161"/>
        <v/>
      </c>
      <c r="DC637" t="str">
        <f t="shared" si="162"/>
        <v/>
      </c>
      <c r="DD637" s="224">
        <v>631</v>
      </c>
      <c r="DE637" s="3" t="str">
        <f>IF('DATA ENTRY'!CK636="","",IF('DATA ENTRY'!B636="","",IF(AND($DF$4='DATA ENTRY'!D636),'DATA ENTRY'!B636,"")))</f>
        <v/>
      </c>
      <c r="DF637" s="3" t="str">
        <f>IF('DATA ENTRY'!CK636="","",IF('DATA ENTRY'!C636="","",IF(AND($DF$4='DATA ENTRY'!D636),'DATA ENTRY'!C636,"")))</f>
        <v/>
      </c>
      <c r="DG637" s="4" t="str">
        <f>IF('DATA ENTRY'!CK636="","",IF('DATA ENTRY'!I636="","",IF(AND($DF$4='DATA ENTRY'!D636),'DATA ENTRY'!I636,"")))</f>
        <v/>
      </c>
      <c r="DH637" s="4" t="str">
        <f>IF('DATA ENTRY'!CK636="","",IF('DATA ENTRY'!CK636="","",IF(AND($DF$4='DATA ENTRY'!D636),'DATA ENTRY'!CK636,"")))</f>
        <v/>
      </c>
      <c r="DI637" s="3" t="str">
        <f>IF('DATA ENTRY'!CK636="","",IF('DATA ENTRY'!N636="","",IF(AND($DF$4='DATA ENTRY'!D636),'DATA ENTRY'!N636,"")))</f>
        <v/>
      </c>
      <c r="DJ637" s="107" t="str">
        <f>IF('DATA ENTRY'!CK636="","",IF('DATA ENTRY'!O636="","",IF(AND($DF$4='DATA ENTRY'!D636),'DATA ENTRY'!O636,"")))</f>
        <v/>
      </c>
      <c r="DK637" s="3" t="str">
        <f>IF('DATA ENTRY'!CK636="","",IF('DATA ENTRY'!P636="","",IF(AND($DF$4='DATA ENTRY'!D636),'DATA ENTRY'!P636,"")))</f>
        <v/>
      </c>
      <c r="DL637" s="107" t="str">
        <f>IF('DATA ENTRY'!CK636="","",IF('DATA ENTRY'!Q636="","",IF(AND($DF$4='DATA ENTRY'!D636),'DATA ENTRY'!Q636,"")))</f>
        <v/>
      </c>
      <c r="DM637" s="3" t="str">
        <f>IF('DATA ENTRY'!CK636="","",IF('DATA ENTRY'!R636="","",IF(AND($DF$4='DATA ENTRY'!D636),'DATA ENTRY'!R636,"")))</f>
        <v/>
      </c>
      <c r="DN637" s="107" t="str">
        <f>IF('DATA ENTRY'!CK636="","",IF('DATA ENTRY'!S636="","",IF(AND($DF$4='DATA ENTRY'!D636),'DATA ENTRY'!S636,"")))</f>
        <v/>
      </c>
      <c r="DO637" s="3" t="str">
        <f>IF('DATA ENTRY'!CK636="","",IF('DATA ENTRY'!E636="","",IF(AND($DF$4='DATA ENTRY'!D636),'DATA ENTRY'!E636,"")))</f>
        <v/>
      </c>
      <c r="DP637" s="3" t="str">
        <f>IF('DATA ENTRY'!CK636="","",IF('DATA ENTRY'!D636="","",IF(AND($DF$4='DATA ENTRY'!D636),'DATA ENTRY'!D636,"")))</f>
        <v/>
      </c>
      <c r="DQ637" s="3" t="str">
        <f>IF('DATA ENTRY'!CK636="","",IF('DATA ENTRY'!W636="","",IF(AND($DF$4='DATA ENTRY'!D636),'DATA ENTRY'!W636,"")))</f>
        <v/>
      </c>
      <c r="DR637" s="3" t="str">
        <f>IF('DATA ENTRY'!CK636="","",IF('DATA ENTRY'!X636="","",IF(AND($DF$4='DATA ENTRY'!D636),'DATA ENTRY'!X636,"")))</f>
        <v/>
      </c>
      <c r="DS637" s="108" t="str">
        <f t="shared" si="155"/>
        <v/>
      </c>
      <c r="DT637" s="108" t="str">
        <f>IF('DATA ENTRY'!CK636="","",IF('DATA ENTRY'!D636="","",IF(AND($DF$4='DATA ENTRY'!D636),'DATA ENTRY'!G636,"")))</f>
        <v/>
      </c>
      <c r="DY637">
        <f t="shared" si="156"/>
        <v>0</v>
      </c>
      <c r="EB637" t="str">
        <f t="shared" si="157"/>
        <v/>
      </c>
      <c r="EC637" t="str">
        <f t="shared" si="158"/>
        <v/>
      </c>
      <c r="ED637" s="224">
        <v>631</v>
      </c>
      <c r="EE637" s="3" t="str">
        <f>IF('DATA ENTRY'!CK636="","",IF('DATA ENTRY'!B636="","",IF(AND($EF$4='DATA ENTRY'!G636,$EH$4='DATA ENTRY'!F636),'DATA ENTRY'!B636,"")))</f>
        <v/>
      </c>
      <c r="EF637" s="3" t="str">
        <f>IF('DATA ENTRY'!CK636="","",IF('DATA ENTRY'!C636="","",IF(AND($EF$4='DATA ENTRY'!G636,$EH$4='DATA ENTRY'!F636),'DATA ENTRY'!C636,"")))</f>
        <v/>
      </c>
      <c r="EG637" s="4" t="str">
        <f>IF('DATA ENTRY'!CK636="","",IF('DATA ENTRY'!I636="","",IF(AND($EF$4='DATA ENTRY'!G636,$EH$4='DATA ENTRY'!F636),'DATA ENTRY'!I636,"")))</f>
        <v/>
      </c>
      <c r="EH637" s="4" t="str">
        <f>IF('DATA ENTRY'!CK636="","",IF('DATA ENTRY'!CK636="","",IF(AND($EF$4='DATA ENTRY'!G636,$EH$4='DATA ENTRY'!F636),'DATA ENTRY'!CK636,"")))</f>
        <v/>
      </c>
      <c r="EI637" s="3" t="str">
        <f>IF('DATA ENTRY'!CK636="","",IF('DATA ENTRY'!N636="","",IF(AND($EF$4='DATA ENTRY'!G636,$EH$4='DATA ENTRY'!F636),'DATA ENTRY'!N636,"")))</f>
        <v/>
      </c>
      <c r="EJ637" s="107" t="str">
        <f>IF('DATA ENTRY'!CK636="","",IF('DATA ENTRY'!O636="","",IF(AND($EF$4='DATA ENTRY'!G636,$EH$4='DATA ENTRY'!F636),'DATA ENTRY'!O636,"")))</f>
        <v/>
      </c>
      <c r="EK637" s="3" t="str">
        <f>IF('DATA ENTRY'!CK636="","",IF('DATA ENTRY'!P636="","",IF(AND($EF$4='DATA ENTRY'!G636,$EH$4='DATA ENTRY'!F636),'DATA ENTRY'!P636,"")))</f>
        <v/>
      </c>
      <c r="EL637" s="107" t="str">
        <f>IF('DATA ENTRY'!CK636="","",IF('DATA ENTRY'!Q636="","",IF(AND($EF$4='DATA ENTRY'!G636,$EH$4='DATA ENTRY'!F636),'DATA ENTRY'!Q636,"")))</f>
        <v/>
      </c>
      <c r="EM637" s="3" t="str">
        <f>IF('DATA ENTRY'!CK636="","",IF('DATA ENTRY'!R636="","",IF(AND($EF$4='DATA ENTRY'!G636,$EH$4='DATA ENTRY'!F636),'DATA ENTRY'!R636,"")))</f>
        <v/>
      </c>
      <c r="EN637" s="107" t="str">
        <f>IF('DATA ENTRY'!CK636="","",IF('DATA ENTRY'!S636="","",IF(AND($EF$4='DATA ENTRY'!G636,$EH$4='DATA ENTRY'!F636),'DATA ENTRY'!S636,"")))</f>
        <v/>
      </c>
      <c r="EO637" s="3" t="str">
        <f>IF('DATA ENTRY'!CK636="","",IF('DATA ENTRY'!E636="","",IF(AND($EF$4='DATA ENTRY'!G636,$EH$4='DATA ENTRY'!F636),'DATA ENTRY'!E636,"")))</f>
        <v/>
      </c>
      <c r="EP637" s="3" t="str">
        <f>IF('DATA ENTRY'!CK636="","",IF('DATA ENTRY'!D636="","",IF(AND($EF$4='DATA ENTRY'!G636,$EH$4='DATA ENTRY'!F636),'DATA ENTRY'!D636,"")))</f>
        <v/>
      </c>
      <c r="EQ637" s="3" t="str">
        <f>IF('DATA ENTRY'!CK636="","",IF('DATA ENTRY'!W636="","",IF(AND($EF$4='DATA ENTRY'!G636,$EH$4='DATA ENTRY'!F636),'DATA ENTRY'!W636,"")))</f>
        <v/>
      </c>
      <c r="ER637" s="3" t="str">
        <f>IF('DATA ENTRY'!CK636="","",IF('DATA ENTRY'!X636="","",IF(AND($EF$4='DATA ENTRY'!G636,$EH$4='DATA ENTRY'!F636),'DATA ENTRY'!X636,"")))</f>
        <v/>
      </c>
      <c r="ES637" s="108" t="str">
        <f t="shared" si="159"/>
        <v/>
      </c>
      <c r="ET637" s="108" t="str">
        <f>IF('DATA ENTRY'!CK636="","",IF('DATA ENTRY'!D636="","",IF(AND($EF$4='DATA ENTRY'!G636,$EH$4='DATA ENTRY'!F636),'DATA ENTRY'!G636,"")))</f>
        <v/>
      </c>
      <c r="EY637">
        <f t="shared" si="160"/>
        <v>0</v>
      </c>
    </row>
    <row r="638" spans="1:155">
      <c r="A638" t="str">
        <f>IF(S638=0,"",1+(MAX($A$7:A637)))</f>
        <v/>
      </c>
      <c r="B638" s="224">
        <v>632</v>
      </c>
      <c r="C638" s="3" t="str">
        <f>IF('DATA ENTRY'!CK637="","",IF('DATA ENTRY'!B637="","",IF($D$4="All Post",'DATA ENTRY'!B637,IF(AND($D$4='DATA ENTRY'!CK637),'DATA ENTRY'!B637,""))))</f>
        <v/>
      </c>
      <c r="D638" s="3" t="str">
        <f>IF('DATA ENTRY'!CK637="","",IF('DATA ENTRY'!C637="","",IF($D$4="All Post",'DATA ENTRY'!C637,IF(AND($D$4='DATA ENTRY'!CK637),'DATA ENTRY'!C637,""))))</f>
        <v/>
      </c>
      <c r="E638" s="4" t="str">
        <f>IF('DATA ENTRY'!CK637="","",IF('DATA ENTRY'!I637="","",IF($D$4="All Post",'DATA ENTRY'!I637,IF(AND($D$4='DATA ENTRY'!CK637),'DATA ENTRY'!I637,""))))</f>
        <v/>
      </c>
      <c r="F638" s="4" t="str">
        <f>IF('DATA ENTRY'!CK637="","",IF('DATA ENTRY'!CK637="","",IF($D$4="All Post",'DATA ENTRY'!CK637,IF(AND($D$4='DATA ENTRY'!CK637),'DATA ENTRY'!CK637,""))))</f>
        <v/>
      </c>
      <c r="G638" s="3" t="str">
        <f>IF('DATA ENTRY'!CK637="","",IF('DATA ENTRY'!N637="","",IF($D$4="All Post",'DATA ENTRY'!N637,IF(AND($D$4='DATA ENTRY'!CK637),'DATA ENTRY'!N637,""))))</f>
        <v/>
      </c>
      <c r="H638" s="107" t="str">
        <f>IF('DATA ENTRY'!CK637="","",IF('DATA ENTRY'!O637="","",IF($D$4="All Post",'DATA ENTRY'!O637,IF(AND($D$4='DATA ENTRY'!CK637),'DATA ENTRY'!O637,""))))</f>
        <v/>
      </c>
      <c r="I638" s="3" t="str">
        <f>IF('DATA ENTRY'!CK637="","",IF('DATA ENTRY'!P637="","",IF($D$4="All Post",'DATA ENTRY'!P637,IF(AND($D$4='DATA ENTRY'!CK637),'DATA ENTRY'!P637,""))))</f>
        <v/>
      </c>
      <c r="J638" s="107" t="str">
        <f>IF('DATA ENTRY'!CK637="","",IF('DATA ENTRY'!Q637="","",IF($D$4="All Post",'DATA ENTRY'!Q637,IF(AND($D$4='DATA ENTRY'!CK637),'DATA ENTRY'!Q637,""))))</f>
        <v/>
      </c>
      <c r="K638" s="3" t="str">
        <f>IF('DATA ENTRY'!CK637="","",IF('DATA ENTRY'!R637="","",IF($D$4="All Post",'DATA ENTRY'!R637,IF(AND($D$4='DATA ENTRY'!CK637),'DATA ENTRY'!R637,""))))</f>
        <v/>
      </c>
      <c r="L638" s="3" t="str">
        <f>IF('DATA ENTRY'!CK637="","",IF('DATA ENTRY'!S637="","",IF($D$4="All Post",'DATA ENTRY'!S637,IF(AND($D$4='DATA ENTRY'!CK637),'DATA ENTRY'!S637,""))))</f>
        <v/>
      </c>
      <c r="M638" s="3" t="str">
        <f>IF('DATA ENTRY'!CK637="","",IF('DATA ENTRY'!E637="","",IF($D$4="All Post",'DATA ENTRY'!E637,IF(AND($D$4='DATA ENTRY'!CK637),'DATA ENTRY'!E637,""))))</f>
        <v/>
      </c>
      <c r="N638" s="3" t="str">
        <f>IF('DATA ENTRY'!CK637="","",IF('DATA ENTRY'!W637="","",IF($D$4="All Post",'DATA ENTRY'!W637,IF(AND($D$4='DATA ENTRY'!CK637),'DATA ENTRY'!W637,""))))</f>
        <v/>
      </c>
      <c r="O638" s="3" t="str">
        <f>IF('DATA ENTRY'!CK637="","",IF('DATA ENTRY'!X637="","",IF($D$4="All Post",'DATA ENTRY'!X637,IF(AND($D$4='DATA ENTRY'!CK637),'DATA ENTRY'!X637,""))))</f>
        <v/>
      </c>
      <c r="P638" s="3" t="str">
        <f>IF('DATA ENTRY'!CK637="","",IF('DATA ENTRY'!G637="","",IF($D$4="All Post",'DATA ENTRY'!G637,IF(AND($D$4='DATA ENTRY'!CK637),'DATA ENTRY'!G637,""))))</f>
        <v/>
      </c>
      <c r="S638">
        <f t="shared" si="147"/>
        <v>0</v>
      </c>
      <c r="T638" t="str">
        <f t="shared" si="148"/>
        <v/>
      </c>
      <c r="BZ638" t="str">
        <f t="shared" si="149"/>
        <v/>
      </c>
      <c r="CA638" t="str">
        <f t="shared" si="150"/>
        <v/>
      </c>
      <c r="CB638" s="224">
        <v>632</v>
      </c>
      <c r="CC638" s="3" t="str">
        <f>IF('DATA ENTRY'!CK637="","",IF('DATA ENTRY'!B637="","",IF(AND($CD$4='DATA ENTRY'!CK637,$CG$4='DATA ENTRY'!D637),'DATA ENTRY'!B637,"")))</f>
        <v/>
      </c>
      <c r="CD638" s="3" t="str">
        <f>IF('DATA ENTRY'!CK637="","",IF('DATA ENTRY'!C637="","",IF(AND($CD$4='DATA ENTRY'!CK637,$CG$4='DATA ENTRY'!D637),'DATA ENTRY'!C637,"")))</f>
        <v/>
      </c>
      <c r="CE638" s="4" t="str">
        <f>IF('DATA ENTRY'!CK637="","",IF('DATA ENTRY'!I637="","",IF(AND($CD$4='DATA ENTRY'!CK637,$CG$4='DATA ENTRY'!D637),'DATA ENTRY'!I637,"")))</f>
        <v/>
      </c>
      <c r="CF638" s="4" t="str">
        <f>IF('DATA ENTRY'!CK637="","",IF('DATA ENTRY'!CK637="","",IF(AND($CD$4='DATA ENTRY'!CK637,$CG$4='DATA ENTRY'!D637),'DATA ENTRY'!CK637,"")))</f>
        <v/>
      </c>
      <c r="CG638" s="3" t="str">
        <f>IF('DATA ENTRY'!CK637="","",IF('DATA ENTRY'!N637="","",IF(AND($CD$4='DATA ENTRY'!CK637,$CG$4='DATA ENTRY'!D637),'DATA ENTRY'!N637,"")))</f>
        <v/>
      </c>
      <c r="CH638" s="107" t="str">
        <f>IF('DATA ENTRY'!CK637="","",IF('DATA ENTRY'!O637="","",IF(AND($CD$4='DATA ENTRY'!CK637,$CG$4='DATA ENTRY'!D637),'DATA ENTRY'!O637,"")))</f>
        <v/>
      </c>
      <c r="CI638" s="3" t="str">
        <f>IF('DATA ENTRY'!CK637="","",IF('DATA ENTRY'!P637="","",IF(AND($CD$4='DATA ENTRY'!CK637,$CG$4='DATA ENTRY'!D637),'DATA ENTRY'!P637,"")))</f>
        <v/>
      </c>
      <c r="CJ638" s="107" t="str">
        <f>IF('DATA ENTRY'!CK637="","",IF('DATA ENTRY'!Q637="","",IF(AND($CD$4='DATA ENTRY'!CK637,$CG$4='DATA ENTRY'!D637),'DATA ENTRY'!Q637,"")))</f>
        <v/>
      </c>
      <c r="CK638" s="3" t="str">
        <f>IF('DATA ENTRY'!CK637="","",IF('DATA ENTRY'!R637="","",IF(AND($CD$4='DATA ENTRY'!CK637,$CG$4='DATA ENTRY'!D637),'DATA ENTRY'!R637,"")))</f>
        <v/>
      </c>
      <c r="CL638" s="3" t="str">
        <f>IF('DATA ENTRY'!CK637="","",IF('DATA ENTRY'!S637="","",IF(AND($CD$4='DATA ENTRY'!CK637,$CG$4='DATA ENTRY'!D637),'DATA ENTRY'!S637,"")))</f>
        <v/>
      </c>
      <c r="CM638" s="3" t="str">
        <f>IF('DATA ENTRY'!CK637="","",IF('DATA ENTRY'!E637="","",IF(AND($CD$4='DATA ENTRY'!CK637,$CG$4='DATA ENTRY'!D637),'DATA ENTRY'!E637,"")))</f>
        <v/>
      </c>
      <c r="CN638" s="3" t="str">
        <f>IF('DATA ENTRY'!CK637="","",IF('DATA ENTRY'!W637="","",IF(AND($CD$4='DATA ENTRY'!CK637,$CG$4='DATA ENTRY'!D637),'DATA ENTRY'!W637,"")))</f>
        <v/>
      </c>
      <c r="CO638" s="3" t="str">
        <f>IF('DATA ENTRY'!CK637="","",IF('DATA ENTRY'!X637="","",IF(AND($CD$4='DATA ENTRY'!CK637,$CG$4='DATA ENTRY'!D637),'DATA ENTRY'!X637,"")))</f>
        <v/>
      </c>
      <c r="CP638" s="108" t="str">
        <f t="shared" si="151"/>
        <v/>
      </c>
      <c r="CQ638" s="108" t="str">
        <f>IF('DATA ENTRY'!CK637="","",IF('DATA ENTRY'!G637="","",IF(AND($CD$4='DATA ENTRY'!CK637,$CG$4='DATA ENTRY'!D637),'DATA ENTRY'!G637,"")))</f>
        <v/>
      </c>
      <c r="CR638" s="230" t="str">
        <f>IF('DATA ENTRY'!CK637="","",IF('DATA ENTRY'!D637="","",IF(AND($CD$4='DATA ENTRY'!CK637,$CG$4='DATA ENTRY'!D637),'DATA ENTRY'!D637,"")))</f>
        <v/>
      </c>
      <c r="CS638">
        <f t="shared" si="152"/>
        <v>0</v>
      </c>
      <c r="CT638">
        <f t="shared" si="153"/>
        <v>0</v>
      </c>
      <c r="CV638" s="139"/>
      <c r="CX638">
        <f t="shared" si="154"/>
        <v>0</v>
      </c>
      <c r="DB638" t="str">
        <f t="shared" si="161"/>
        <v/>
      </c>
      <c r="DC638" t="str">
        <f t="shared" si="162"/>
        <v/>
      </c>
      <c r="DD638" s="224">
        <v>632</v>
      </c>
      <c r="DE638" s="3" t="str">
        <f>IF('DATA ENTRY'!CK637="","",IF('DATA ENTRY'!B637="","",IF(AND($DF$4='DATA ENTRY'!D637),'DATA ENTRY'!B637,"")))</f>
        <v/>
      </c>
      <c r="DF638" s="3" t="str">
        <f>IF('DATA ENTRY'!CK637="","",IF('DATA ENTRY'!C637="","",IF(AND($DF$4='DATA ENTRY'!D637),'DATA ENTRY'!C637,"")))</f>
        <v/>
      </c>
      <c r="DG638" s="4" t="str">
        <f>IF('DATA ENTRY'!CK637="","",IF('DATA ENTRY'!I637="","",IF(AND($DF$4='DATA ENTRY'!D637),'DATA ENTRY'!I637,"")))</f>
        <v/>
      </c>
      <c r="DH638" s="4" t="str">
        <f>IF('DATA ENTRY'!CK637="","",IF('DATA ENTRY'!CK637="","",IF(AND($DF$4='DATA ENTRY'!D637),'DATA ENTRY'!CK637,"")))</f>
        <v/>
      </c>
      <c r="DI638" s="3" t="str">
        <f>IF('DATA ENTRY'!CK637="","",IF('DATA ENTRY'!N637="","",IF(AND($DF$4='DATA ENTRY'!D637),'DATA ENTRY'!N637,"")))</f>
        <v/>
      </c>
      <c r="DJ638" s="107" t="str">
        <f>IF('DATA ENTRY'!CK637="","",IF('DATA ENTRY'!O637="","",IF(AND($DF$4='DATA ENTRY'!D637),'DATA ENTRY'!O637,"")))</f>
        <v/>
      </c>
      <c r="DK638" s="3" t="str">
        <f>IF('DATA ENTRY'!CK637="","",IF('DATA ENTRY'!P637="","",IF(AND($DF$4='DATA ENTRY'!D637),'DATA ENTRY'!P637,"")))</f>
        <v/>
      </c>
      <c r="DL638" s="107" t="str">
        <f>IF('DATA ENTRY'!CK637="","",IF('DATA ENTRY'!Q637="","",IF(AND($DF$4='DATA ENTRY'!D637),'DATA ENTRY'!Q637,"")))</f>
        <v/>
      </c>
      <c r="DM638" s="3" t="str">
        <f>IF('DATA ENTRY'!CK637="","",IF('DATA ENTRY'!R637="","",IF(AND($DF$4='DATA ENTRY'!D637),'DATA ENTRY'!R637,"")))</f>
        <v/>
      </c>
      <c r="DN638" s="107" t="str">
        <f>IF('DATA ENTRY'!CK637="","",IF('DATA ENTRY'!S637="","",IF(AND($DF$4='DATA ENTRY'!D637),'DATA ENTRY'!S637,"")))</f>
        <v/>
      </c>
      <c r="DO638" s="3" t="str">
        <f>IF('DATA ENTRY'!CK637="","",IF('DATA ENTRY'!E637="","",IF(AND($DF$4='DATA ENTRY'!D637),'DATA ENTRY'!E637,"")))</f>
        <v/>
      </c>
      <c r="DP638" s="3" t="str">
        <f>IF('DATA ENTRY'!CK637="","",IF('DATA ENTRY'!D637="","",IF(AND($DF$4='DATA ENTRY'!D637),'DATA ENTRY'!D637,"")))</f>
        <v/>
      </c>
      <c r="DQ638" s="3" t="str">
        <f>IF('DATA ENTRY'!CK637="","",IF('DATA ENTRY'!W637="","",IF(AND($DF$4='DATA ENTRY'!D637),'DATA ENTRY'!W637,"")))</f>
        <v/>
      </c>
      <c r="DR638" s="3" t="str">
        <f>IF('DATA ENTRY'!CK637="","",IF('DATA ENTRY'!X637="","",IF(AND($DF$4='DATA ENTRY'!D637),'DATA ENTRY'!X637,"")))</f>
        <v/>
      </c>
      <c r="DS638" s="108" t="str">
        <f t="shared" si="155"/>
        <v/>
      </c>
      <c r="DT638" s="108" t="str">
        <f>IF('DATA ENTRY'!CK637="","",IF('DATA ENTRY'!D637="","",IF(AND($DF$4='DATA ENTRY'!D637),'DATA ENTRY'!G637,"")))</f>
        <v/>
      </c>
      <c r="DY638">
        <f t="shared" si="156"/>
        <v>0</v>
      </c>
      <c r="EB638" t="str">
        <f t="shared" si="157"/>
        <v/>
      </c>
      <c r="EC638" t="str">
        <f t="shared" si="158"/>
        <v/>
      </c>
      <c r="ED638" s="224">
        <v>632</v>
      </c>
      <c r="EE638" s="3" t="str">
        <f>IF('DATA ENTRY'!CK637="","",IF('DATA ENTRY'!B637="","",IF(AND($EF$4='DATA ENTRY'!G637,$EH$4='DATA ENTRY'!F637),'DATA ENTRY'!B637,"")))</f>
        <v/>
      </c>
      <c r="EF638" s="3" t="str">
        <f>IF('DATA ENTRY'!CK637="","",IF('DATA ENTRY'!C637="","",IF(AND($EF$4='DATA ENTRY'!G637,$EH$4='DATA ENTRY'!F637),'DATA ENTRY'!C637,"")))</f>
        <v/>
      </c>
      <c r="EG638" s="4" t="str">
        <f>IF('DATA ENTRY'!CK637="","",IF('DATA ENTRY'!I637="","",IF(AND($EF$4='DATA ENTRY'!G637,$EH$4='DATA ENTRY'!F637),'DATA ENTRY'!I637,"")))</f>
        <v/>
      </c>
      <c r="EH638" s="4" t="str">
        <f>IF('DATA ENTRY'!CK637="","",IF('DATA ENTRY'!CK637="","",IF(AND($EF$4='DATA ENTRY'!G637,$EH$4='DATA ENTRY'!F637),'DATA ENTRY'!CK637,"")))</f>
        <v/>
      </c>
      <c r="EI638" s="3" t="str">
        <f>IF('DATA ENTRY'!CK637="","",IF('DATA ENTRY'!N637="","",IF(AND($EF$4='DATA ENTRY'!G637,$EH$4='DATA ENTRY'!F637),'DATA ENTRY'!N637,"")))</f>
        <v/>
      </c>
      <c r="EJ638" s="107" t="str">
        <f>IF('DATA ENTRY'!CK637="","",IF('DATA ENTRY'!O637="","",IF(AND($EF$4='DATA ENTRY'!G637,$EH$4='DATA ENTRY'!F637),'DATA ENTRY'!O637,"")))</f>
        <v/>
      </c>
      <c r="EK638" s="3" t="str">
        <f>IF('DATA ENTRY'!CK637="","",IF('DATA ENTRY'!P637="","",IF(AND($EF$4='DATA ENTRY'!G637,$EH$4='DATA ENTRY'!F637),'DATA ENTRY'!P637,"")))</f>
        <v/>
      </c>
      <c r="EL638" s="107" t="str">
        <f>IF('DATA ENTRY'!CK637="","",IF('DATA ENTRY'!Q637="","",IF(AND($EF$4='DATA ENTRY'!G637,$EH$4='DATA ENTRY'!F637),'DATA ENTRY'!Q637,"")))</f>
        <v/>
      </c>
      <c r="EM638" s="3" t="str">
        <f>IF('DATA ENTRY'!CK637="","",IF('DATA ENTRY'!R637="","",IF(AND($EF$4='DATA ENTRY'!G637,$EH$4='DATA ENTRY'!F637),'DATA ENTRY'!R637,"")))</f>
        <v/>
      </c>
      <c r="EN638" s="107" t="str">
        <f>IF('DATA ENTRY'!CK637="","",IF('DATA ENTRY'!S637="","",IF(AND($EF$4='DATA ENTRY'!G637,$EH$4='DATA ENTRY'!F637),'DATA ENTRY'!S637,"")))</f>
        <v/>
      </c>
      <c r="EO638" s="3" t="str">
        <f>IF('DATA ENTRY'!CK637="","",IF('DATA ENTRY'!E637="","",IF(AND($EF$4='DATA ENTRY'!G637,$EH$4='DATA ENTRY'!F637),'DATA ENTRY'!E637,"")))</f>
        <v/>
      </c>
      <c r="EP638" s="3" t="str">
        <f>IF('DATA ENTRY'!CK637="","",IF('DATA ENTRY'!D637="","",IF(AND($EF$4='DATA ENTRY'!G637,$EH$4='DATA ENTRY'!F637),'DATA ENTRY'!D637,"")))</f>
        <v/>
      </c>
      <c r="EQ638" s="3" t="str">
        <f>IF('DATA ENTRY'!CK637="","",IF('DATA ENTRY'!W637="","",IF(AND($EF$4='DATA ENTRY'!G637,$EH$4='DATA ENTRY'!F637),'DATA ENTRY'!W637,"")))</f>
        <v/>
      </c>
      <c r="ER638" s="3" t="str">
        <f>IF('DATA ENTRY'!CK637="","",IF('DATA ENTRY'!X637="","",IF(AND($EF$4='DATA ENTRY'!G637,$EH$4='DATA ENTRY'!F637),'DATA ENTRY'!X637,"")))</f>
        <v/>
      </c>
      <c r="ES638" s="108" t="str">
        <f t="shared" si="159"/>
        <v/>
      </c>
      <c r="ET638" s="108" t="str">
        <f>IF('DATA ENTRY'!CK637="","",IF('DATA ENTRY'!D637="","",IF(AND($EF$4='DATA ENTRY'!G637,$EH$4='DATA ENTRY'!F637),'DATA ENTRY'!G637,"")))</f>
        <v/>
      </c>
      <c r="EY638">
        <f t="shared" si="160"/>
        <v>0</v>
      </c>
    </row>
    <row r="639" spans="1:155">
      <c r="A639" t="str">
        <f>IF(S639=0,"",1+(MAX($A$7:A638)))</f>
        <v/>
      </c>
      <c r="B639" s="224">
        <v>633</v>
      </c>
      <c r="C639" s="3" t="str">
        <f>IF('DATA ENTRY'!CK638="","",IF('DATA ENTRY'!B638="","",IF($D$4="All Post",'DATA ENTRY'!B638,IF(AND($D$4='DATA ENTRY'!CK638),'DATA ENTRY'!B638,""))))</f>
        <v/>
      </c>
      <c r="D639" s="3" t="str">
        <f>IF('DATA ENTRY'!CK638="","",IF('DATA ENTRY'!C638="","",IF($D$4="All Post",'DATA ENTRY'!C638,IF(AND($D$4='DATA ENTRY'!CK638),'DATA ENTRY'!C638,""))))</f>
        <v/>
      </c>
      <c r="E639" s="4" t="str">
        <f>IF('DATA ENTRY'!CK638="","",IF('DATA ENTRY'!I638="","",IF($D$4="All Post",'DATA ENTRY'!I638,IF(AND($D$4='DATA ENTRY'!CK638),'DATA ENTRY'!I638,""))))</f>
        <v/>
      </c>
      <c r="F639" s="4" t="str">
        <f>IF('DATA ENTRY'!CK638="","",IF('DATA ENTRY'!CK638="","",IF($D$4="All Post",'DATA ENTRY'!CK638,IF(AND($D$4='DATA ENTRY'!CK638),'DATA ENTRY'!CK638,""))))</f>
        <v/>
      </c>
      <c r="G639" s="3" t="str">
        <f>IF('DATA ENTRY'!CK638="","",IF('DATA ENTRY'!N638="","",IF($D$4="All Post",'DATA ENTRY'!N638,IF(AND($D$4='DATA ENTRY'!CK638),'DATA ENTRY'!N638,""))))</f>
        <v/>
      </c>
      <c r="H639" s="107" t="str">
        <f>IF('DATA ENTRY'!CK638="","",IF('DATA ENTRY'!O638="","",IF($D$4="All Post",'DATA ENTRY'!O638,IF(AND($D$4='DATA ENTRY'!CK638),'DATA ENTRY'!O638,""))))</f>
        <v/>
      </c>
      <c r="I639" s="3" t="str">
        <f>IF('DATA ENTRY'!CK638="","",IF('DATA ENTRY'!P638="","",IF($D$4="All Post",'DATA ENTRY'!P638,IF(AND($D$4='DATA ENTRY'!CK638),'DATA ENTRY'!P638,""))))</f>
        <v/>
      </c>
      <c r="J639" s="107" t="str">
        <f>IF('DATA ENTRY'!CK638="","",IF('DATA ENTRY'!Q638="","",IF($D$4="All Post",'DATA ENTRY'!Q638,IF(AND($D$4='DATA ENTRY'!CK638),'DATA ENTRY'!Q638,""))))</f>
        <v/>
      </c>
      <c r="K639" s="3" t="str">
        <f>IF('DATA ENTRY'!CK638="","",IF('DATA ENTRY'!R638="","",IF($D$4="All Post",'DATA ENTRY'!R638,IF(AND($D$4='DATA ENTRY'!CK638),'DATA ENTRY'!R638,""))))</f>
        <v/>
      </c>
      <c r="L639" s="3" t="str">
        <f>IF('DATA ENTRY'!CK638="","",IF('DATA ENTRY'!S638="","",IF($D$4="All Post",'DATA ENTRY'!S638,IF(AND($D$4='DATA ENTRY'!CK638),'DATA ENTRY'!S638,""))))</f>
        <v/>
      </c>
      <c r="M639" s="3" t="str">
        <f>IF('DATA ENTRY'!CK638="","",IF('DATA ENTRY'!E638="","",IF($D$4="All Post",'DATA ENTRY'!E638,IF(AND($D$4='DATA ENTRY'!CK638),'DATA ENTRY'!E638,""))))</f>
        <v/>
      </c>
      <c r="N639" s="3" t="str">
        <f>IF('DATA ENTRY'!CK638="","",IF('DATA ENTRY'!W638="","",IF($D$4="All Post",'DATA ENTRY'!W638,IF(AND($D$4='DATA ENTRY'!CK638),'DATA ENTRY'!W638,""))))</f>
        <v/>
      </c>
      <c r="O639" s="3" t="str">
        <f>IF('DATA ENTRY'!CK638="","",IF('DATA ENTRY'!X638="","",IF($D$4="All Post",'DATA ENTRY'!X638,IF(AND($D$4='DATA ENTRY'!CK638),'DATA ENTRY'!X638,""))))</f>
        <v/>
      </c>
      <c r="P639" s="3" t="str">
        <f>IF('DATA ENTRY'!CK638="","",IF('DATA ENTRY'!G638="","",IF($D$4="All Post",'DATA ENTRY'!G638,IF(AND($D$4='DATA ENTRY'!CK638),'DATA ENTRY'!G638,""))))</f>
        <v/>
      </c>
      <c r="S639">
        <f t="shared" si="147"/>
        <v>0</v>
      </c>
      <c r="T639" t="str">
        <f t="shared" si="148"/>
        <v/>
      </c>
      <c r="BZ639" t="str">
        <f t="shared" si="149"/>
        <v/>
      </c>
      <c r="CA639" t="str">
        <f t="shared" si="150"/>
        <v/>
      </c>
      <c r="CB639" s="224">
        <v>633</v>
      </c>
      <c r="CC639" s="3" t="str">
        <f>IF('DATA ENTRY'!CK638="","",IF('DATA ENTRY'!B638="","",IF(AND($CD$4='DATA ENTRY'!CK638,$CG$4='DATA ENTRY'!D638),'DATA ENTRY'!B638,"")))</f>
        <v/>
      </c>
      <c r="CD639" s="3" t="str">
        <f>IF('DATA ENTRY'!CK638="","",IF('DATA ENTRY'!C638="","",IF(AND($CD$4='DATA ENTRY'!CK638,$CG$4='DATA ENTRY'!D638),'DATA ENTRY'!C638,"")))</f>
        <v/>
      </c>
      <c r="CE639" s="4" t="str">
        <f>IF('DATA ENTRY'!CK638="","",IF('DATA ENTRY'!I638="","",IF(AND($CD$4='DATA ENTRY'!CK638,$CG$4='DATA ENTRY'!D638),'DATA ENTRY'!I638,"")))</f>
        <v/>
      </c>
      <c r="CF639" s="4" t="str">
        <f>IF('DATA ENTRY'!CK638="","",IF('DATA ENTRY'!CK638="","",IF(AND($CD$4='DATA ENTRY'!CK638,$CG$4='DATA ENTRY'!D638),'DATA ENTRY'!CK638,"")))</f>
        <v/>
      </c>
      <c r="CG639" s="3" t="str">
        <f>IF('DATA ENTRY'!CK638="","",IF('DATA ENTRY'!N638="","",IF(AND($CD$4='DATA ENTRY'!CK638,$CG$4='DATA ENTRY'!D638),'DATA ENTRY'!N638,"")))</f>
        <v/>
      </c>
      <c r="CH639" s="107" t="str">
        <f>IF('DATA ENTRY'!CK638="","",IF('DATA ENTRY'!O638="","",IF(AND($CD$4='DATA ENTRY'!CK638,$CG$4='DATA ENTRY'!D638),'DATA ENTRY'!O638,"")))</f>
        <v/>
      </c>
      <c r="CI639" s="3" t="str">
        <f>IF('DATA ENTRY'!CK638="","",IF('DATA ENTRY'!P638="","",IF(AND($CD$4='DATA ENTRY'!CK638,$CG$4='DATA ENTRY'!D638),'DATA ENTRY'!P638,"")))</f>
        <v/>
      </c>
      <c r="CJ639" s="107" t="str">
        <f>IF('DATA ENTRY'!CK638="","",IF('DATA ENTRY'!Q638="","",IF(AND($CD$4='DATA ENTRY'!CK638,$CG$4='DATA ENTRY'!D638),'DATA ENTRY'!Q638,"")))</f>
        <v/>
      </c>
      <c r="CK639" s="3" t="str">
        <f>IF('DATA ENTRY'!CK638="","",IF('DATA ENTRY'!R638="","",IF(AND($CD$4='DATA ENTRY'!CK638,$CG$4='DATA ENTRY'!D638),'DATA ENTRY'!R638,"")))</f>
        <v/>
      </c>
      <c r="CL639" s="3" t="str">
        <f>IF('DATA ENTRY'!CK638="","",IF('DATA ENTRY'!S638="","",IF(AND($CD$4='DATA ENTRY'!CK638,$CG$4='DATA ENTRY'!D638),'DATA ENTRY'!S638,"")))</f>
        <v/>
      </c>
      <c r="CM639" s="3" t="str">
        <f>IF('DATA ENTRY'!CK638="","",IF('DATA ENTRY'!E638="","",IF(AND($CD$4='DATA ENTRY'!CK638,$CG$4='DATA ENTRY'!D638),'DATA ENTRY'!E638,"")))</f>
        <v/>
      </c>
      <c r="CN639" s="3" t="str">
        <f>IF('DATA ENTRY'!CK638="","",IF('DATA ENTRY'!W638="","",IF(AND($CD$4='DATA ENTRY'!CK638,$CG$4='DATA ENTRY'!D638),'DATA ENTRY'!W638,"")))</f>
        <v/>
      </c>
      <c r="CO639" s="3" t="str">
        <f>IF('DATA ENTRY'!CK638="","",IF('DATA ENTRY'!X638="","",IF(AND($CD$4='DATA ENTRY'!CK638,$CG$4='DATA ENTRY'!D638),'DATA ENTRY'!X638,"")))</f>
        <v/>
      </c>
      <c r="CP639" s="108" t="str">
        <f t="shared" si="151"/>
        <v/>
      </c>
      <c r="CQ639" s="108" t="str">
        <f>IF('DATA ENTRY'!CK638="","",IF('DATA ENTRY'!G638="","",IF(AND($CD$4='DATA ENTRY'!CK638,$CG$4='DATA ENTRY'!D638),'DATA ENTRY'!G638,"")))</f>
        <v/>
      </c>
      <c r="CR639" s="230" t="str">
        <f>IF('DATA ENTRY'!CK638="","",IF('DATA ENTRY'!D638="","",IF(AND($CD$4='DATA ENTRY'!CK638,$CG$4='DATA ENTRY'!D638),'DATA ENTRY'!D638,"")))</f>
        <v/>
      </c>
      <c r="CS639">
        <f t="shared" si="152"/>
        <v>0</v>
      </c>
      <c r="CT639">
        <f t="shared" si="153"/>
        <v>0</v>
      </c>
      <c r="CV639" s="139"/>
      <c r="CX639">
        <f t="shared" si="154"/>
        <v>0</v>
      </c>
      <c r="DB639" t="str">
        <f t="shared" si="161"/>
        <v/>
      </c>
      <c r="DC639" t="str">
        <f t="shared" si="162"/>
        <v/>
      </c>
      <c r="DD639" s="224">
        <v>633</v>
      </c>
      <c r="DE639" s="3" t="str">
        <f>IF('DATA ENTRY'!CK638="","",IF('DATA ENTRY'!B638="","",IF(AND($DF$4='DATA ENTRY'!D638),'DATA ENTRY'!B638,"")))</f>
        <v/>
      </c>
      <c r="DF639" s="3" t="str">
        <f>IF('DATA ENTRY'!CK638="","",IF('DATA ENTRY'!C638="","",IF(AND($DF$4='DATA ENTRY'!D638),'DATA ENTRY'!C638,"")))</f>
        <v/>
      </c>
      <c r="DG639" s="4" t="str">
        <f>IF('DATA ENTRY'!CK638="","",IF('DATA ENTRY'!I638="","",IF(AND($DF$4='DATA ENTRY'!D638),'DATA ENTRY'!I638,"")))</f>
        <v/>
      </c>
      <c r="DH639" s="4" t="str">
        <f>IF('DATA ENTRY'!CK638="","",IF('DATA ENTRY'!CK638="","",IF(AND($DF$4='DATA ENTRY'!D638),'DATA ENTRY'!CK638,"")))</f>
        <v/>
      </c>
      <c r="DI639" s="3" t="str">
        <f>IF('DATA ENTRY'!CK638="","",IF('DATA ENTRY'!N638="","",IF(AND($DF$4='DATA ENTRY'!D638),'DATA ENTRY'!N638,"")))</f>
        <v/>
      </c>
      <c r="DJ639" s="107" t="str">
        <f>IF('DATA ENTRY'!CK638="","",IF('DATA ENTRY'!O638="","",IF(AND($DF$4='DATA ENTRY'!D638),'DATA ENTRY'!O638,"")))</f>
        <v/>
      </c>
      <c r="DK639" s="3" t="str">
        <f>IF('DATA ENTRY'!CK638="","",IF('DATA ENTRY'!P638="","",IF(AND($DF$4='DATA ENTRY'!D638),'DATA ENTRY'!P638,"")))</f>
        <v/>
      </c>
      <c r="DL639" s="107" t="str">
        <f>IF('DATA ENTRY'!CK638="","",IF('DATA ENTRY'!Q638="","",IF(AND($DF$4='DATA ENTRY'!D638),'DATA ENTRY'!Q638,"")))</f>
        <v/>
      </c>
      <c r="DM639" s="3" t="str">
        <f>IF('DATA ENTRY'!CK638="","",IF('DATA ENTRY'!R638="","",IF(AND($DF$4='DATA ENTRY'!D638),'DATA ENTRY'!R638,"")))</f>
        <v/>
      </c>
      <c r="DN639" s="107" t="str">
        <f>IF('DATA ENTRY'!CK638="","",IF('DATA ENTRY'!S638="","",IF(AND($DF$4='DATA ENTRY'!D638),'DATA ENTRY'!S638,"")))</f>
        <v/>
      </c>
      <c r="DO639" s="3" t="str">
        <f>IF('DATA ENTRY'!CK638="","",IF('DATA ENTRY'!E638="","",IF(AND($DF$4='DATA ENTRY'!D638),'DATA ENTRY'!E638,"")))</f>
        <v/>
      </c>
      <c r="DP639" s="3" t="str">
        <f>IF('DATA ENTRY'!CK638="","",IF('DATA ENTRY'!D638="","",IF(AND($DF$4='DATA ENTRY'!D638),'DATA ENTRY'!D638,"")))</f>
        <v/>
      </c>
      <c r="DQ639" s="3" t="str">
        <f>IF('DATA ENTRY'!CK638="","",IF('DATA ENTRY'!W638="","",IF(AND($DF$4='DATA ENTRY'!D638),'DATA ENTRY'!W638,"")))</f>
        <v/>
      </c>
      <c r="DR639" s="3" t="str">
        <f>IF('DATA ENTRY'!CK638="","",IF('DATA ENTRY'!X638="","",IF(AND($DF$4='DATA ENTRY'!D638),'DATA ENTRY'!X638,"")))</f>
        <v/>
      </c>
      <c r="DS639" s="108" t="str">
        <f t="shared" si="155"/>
        <v/>
      </c>
      <c r="DT639" s="108" t="str">
        <f>IF('DATA ENTRY'!CK638="","",IF('DATA ENTRY'!D638="","",IF(AND($DF$4='DATA ENTRY'!D638),'DATA ENTRY'!G638,"")))</f>
        <v/>
      </c>
      <c r="DY639">
        <f t="shared" si="156"/>
        <v>0</v>
      </c>
      <c r="EB639" t="str">
        <f t="shared" si="157"/>
        <v/>
      </c>
      <c r="EC639" t="str">
        <f t="shared" si="158"/>
        <v/>
      </c>
      <c r="ED639" s="224">
        <v>633</v>
      </c>
      <c r="EE639" s="3" t="str">
        <f>IF('DATA ENTRY'!CK638="","",IF('DATA ENTRY'!B638="","",IF(AND($EF$4='DATA ENTRY'!G638,$EH$4='DATA ENTRY'!F638),'DATA ENTRY'!B638,"")))</f>
        <v/>
      </c>
      <c r="EF639" s="3" t="str">
        <f>IF('DATA ENTRY'!CK638="","",IF('DATA ENTRY'!C638="","",IF(AND($EF$4='DATA ENTRY'!G638,$EH$4='DATA ENTRY'!F638),'DATA ENTRY'!C638,"")))</f>
        <v/>
      </c>
      <c r="EG639" s="4" t="str">
        <f>IF('DATA ENTRY'!CK638="","",IF('DATA ENTRY'!I638="","",IF(AND($EF$4='DATA ENTRY'!G638,$EH$4='DATA ENTRY'!F638),'DATA ENTRY'!I638,"")))</f>
        <v/>
      </c>
      <c r="EH639" s="4" t="str">
        <f>IF('DATA ENTRY'!CK638="","",IF('DATA ENTRY'!CK638="","",IF(AND($EF$4='DATA ENTRY'!G638,$EH$4='DATA ENTRY'!F638),'DATA ENTRY'!CK638,"")))</f>
        <v/>
      </c>
      <c r="EI639" s="3" t="str">
        <f>IF('DATA ENTRY'!CK638="","",IF('DATA ENTRY'!N638="","",IF(AND($EF$4='DATA ENTRY'!G638,$EH$4='DATA ENTRY'!F638),'DATA ENTRY'!N638,"")))</f>
        <v/>
      </c>
      <c r="EJ639" s="107" t="str">
        <f>IF('DATA ENTRY'!CK638="","",IF('DATA ENTRY'!O638="","",IF(AND($EF$4='DATA ENTRY'!G638,$EH$4='DATA ENTRY'!F638),'DATA ENTRY'!O638,"")))</f>
        <v/>
      </c>
      <c r="EK639" s="3" t="str">
        <f>IF('DATA ENTRY'!CK638="","",IF('DATA ENTRY'!P638="","",IF(AND($EF$4='DATA ENTRY'!G638,$EH$4='DATA ENTRY'!F638),'DATA ENTRY'!P638,"")))</f>
        <v/>
      </c>
      <c r="EL639" s="107" t="str">
        <f>IF('DATA ENTRY'!CK638="","",IF('DATA ENTRY'!Q638="","",IF(AND($EF$4='DATA ENTRY'!G638,$EH$4='DATA ENTRY'!F638),'DATA ENTRY'!Q638,"")))</f>
        <v/>
      </c>
      <c r="EM639" s="3" t="str">
        <f>IF('DATA ENTRY'!CK638="","",IF('DATA ENTRY'!R638="","",IF(AND($EF$4='DATA ENTRY'!G638,$EH$4='DATA ENTRY'!F638),'DATA ENTRY'!R638,"")))</f>
        <v/>
      </c>
      <c r="EN639" s="107" t="str">
        <f>IF('DATA ENTRY'!CK638="","",IF('DATA ENTRY'!S638="","",IF(AND($EF$4='DATA ENTRY'!G638,$EH$4='DATA ENTRY'!F638),'DATA ENTRY'!S638,"")))</f>
        <v/>
      </c>
      <c r="EO639" s="3" t="str">
        <f>IF('DATA ENTRY'!CK638="","",IF('DATA ENTRY'!E638="","",IF(AND($EF$4='DATA ENTRY'!G638,$EH$4='DATA ENTRY'!F638),'DATA ENTRY'!E638,"")))</f>
        <v/>
      </c>
      <c r="EP639" s="3" t="str">
        <f>IF('DATA ENTRY'!CK638="","",IF('DATA ENTRY'!D638="","",IF(AND($EF$4='DATA ENTRY'!G638,$EH$4='DATA ENTRY'!F638),'DATA ENTRY'!D638,"")))</f>
        <v/>
      </c>
      <c r="EQ639" s="3" t="str">
        <f>IF('DATA ENTRY'!CK638="","",IF('DATA ENTRY'!W638="","",IF(AND($EF$4='DATA ENTRY'!G638,$EH$4='DATA ENTRY'!F638),'DATA ENTRY'!W638,"")))</f>
        <v/>
      </c>
      <c r="ER639" s="3" t="str">
        <f>IF('DATA ENTRY'!CK638="","",IF('DATA ENTRY'!X638="","",IF(AND($EF$4='DATA ENTRY'!G638,$EH$4='DATA ENTRY'!F638),'DATA ENTRY'!X638,"")))</f>
        <v/>
      </c>
      <c r="ES639" s="108" t="str">
        <f t="shared" si="159"/>
        <v/>
      </c>
      <c r="ET639" s="108" t="str">
        <f>IF('DATA ENTRY'!CK638="","",IF('DATA ENTRY'!D638="","",IF(AND($EF$4='DATA ENTRY'!G638,$EH$4='DATA ENTRY'!F638),'DATA ENTRY'!G638,"")))</f>
        <v/>
      </c>
      <c r="EY639">
        <f t="shared" si="160"/>
        <v>0</v>
      </c>
    </row>
    <row r="640" spans="1:155">
      <c r="A640" t="str">
        <f>IF(S640=0,"",1+(MAX($A$7:A639)))</f>
        <v/>
      </c>
      <c r="B640" s="224">
        <v>634</v>
      </c>
      <c r="C640" s="3" t="str">
        <f>IF('DATA ENTRY'!CK639="","",IF('DATA ENTRY'!B639="","",IF($D$4="All Post",'DATA ENTRY'!B639,IF(AND($D$4='DATA ENTRY'!CK639),'DATA ENTRY'!B639,""))))</f>
        <v/>
      </c>
      <c r="D640" s="3" t="str">
        <f>IF('DATA ENTRY'!CK639="","",IF('DATA ENTRY'!C639="","",IF($D$4="All Post",'DATA ENTRY'!C639,IF(AND($D$4='DATA ENTRY'!CK639),'DATA ENTRY'!C639,""))))</f>
        <v/>
      </c>
      <c r="E640" s="4" t="str">
        <f>IF('DATA ENTRY'!CK639="","",IF('DATA ENTRY'!I639="","",IF($D$4="All Post",'DATA ENTRY'!I639,IF(AND($D$4='DATA ENTRY'!CK639),'DATA ENTRY'!I639,""))))</f>
        <v/>
      </c>
      <c r="F640" s="4" t="str">
        <f>IF('DATA ENTRY'!CK639="","",IF('DATA ENTRY'!CK639="","",IF($D$4="All Post",'DATA ENTRY'!CK639,IF(AND($D$4='DATA ENTRY'!CK639),'DATA ENTRY'!CK639,""))))</f>
        <v/>
      </c>
      <c r="G640" s="3" t="str">
        <f>IF('DATA ENTRY'!CK639="","",IF('DATA ENTRY'!N639="","",IF($D$4="All Post",'DATA ENTRY'!N639,IF(AND($D$4='DATA ENTRY'!CK639),'DATA ENTRY'!N639,""))))</f>
        <v/>
      </c>
      <c r="H640" s="107" t="str">
        <f>IF('DATA ENTRY'!CK639="","",IF('DATA ENTRY'!O639="","",IF($D$4="All Post",'DATA ENTRY'!O639,IF(AND($D$4='DATA ENTRY'!CK639),'DATA ENTRY'!O639,""))))</f>
        <v/>
      </c>
      <c r="I640" s="3" t="str">
        <f>IF('DATA ENTRY'!CK639="","",IF('DATA ENTRY'!P639="","",IF($D$4="All Post",'DATA ENTRY'!P639,IF(AND($D$4='DATA ENTRY'!CK639),'DATA ENTRY'!P639,""))))</f>
        <v/>
      </c>
      <c r="J640" s="107" t="str">
        <f>IF('DATA ENTRY'!CK639="","",IF('DATA ENTRY'!Q639="","",IF($D$4="All Post",'DATA ENTRY'!Q639,IF(AND($D$4='DATA ENTRY'!CK639),'DATA ENTRY'!Q639,""))))</f>
        <v/>
      </c>
      <c r="K640" s="3" t="str">
        <f>IF('DATA ENTRY'!CK639="","",IF('DATA ENTRY'!R639="","",IF($D$4="All Post",'DATA ENTRY'!R639,IF(AND($D$4='DATA ENTRY'!CK639),'DATA ENTRY'!R639,""))))</f>
        <v/>
      </c>
      <c r="L640" s="3" t="str">
        <f>IF('DATA ENTRY'!CK639="","",IF('DATA ENTRY'!S639="","",IF($D$4="All Post",'DATA ENTRY'!S639,IF(AND($D$4='DATA ENTRY'!CK639),'DATA ENTRY'!S639,""))))</f>
        <v/>
      </c>
      <c r="M640" s="3" t="str">
        <f>IF('DATA ENTRY'!CK639="","",IF('DATA ENTRY'!E639="","",IF($D$4="All Post",'DATA ENTRY'!E639,IF(AND($D$4='DATA ENTRY'!CK639),'DATA ENTRY'!E639,""))))</f>
        <v/>
      </c>
      <c r="N640" s="3" t="str">
        <f>IF('DATA ENTRY'!CK639="","",IF('DATA ENTRY'!W639="","",IF($D$4="All Post",'DATA ENTRY'!W639,IF(AND($D$4='DATA ENTRY'!CK639),'DATA ENTRY'!W639,""))))</f>
        <v/>
      </c>
      <c r="O640" s="3" t="str">
        <f>IF('DATA ENTRY'!CK639="","",IF('DATA ENTRY'!X639="","",IF($D$4="All Post",'DATA ENTRY'!X639,IF(AND($D$4='DATA ENTRY'!CK639),'DATA ENTRY'!X639,""))))</f>
        <v/>
      </c>
      <c r="P640" s="3" t="str">
        <f>IF('DATA ENTRY'!CK639="","",IF('DATA ENTRY'!G639="","",IF($D$4="All Post",'DATA ENTRY'!G639,IF(AND($D$4='DATA ENTRY'!CK639),'DATA ENTRY'!G639,""))))</f>
        <v/>
      </c>
      <c r="S640">
        <f t="shared" si="147"/>
        <v>0</v>
      </c>
      <c r="T640" t="str">
        <f t="shared" si="148"/>
        <v/>
      </c>
      <c r="BZ640" t="str">
        <f t="shared" si="149"/>
        <v/>
      </c>
      <c r="CA640" t="str">
        <f t="shared" si="150"/>
        <v/>
      </c>
      <c r="CB640" s="224">
        <v>634</v>
      </c>
      <c r="CC640" s="3" t="str">
        <f>IF('DATA ENTRY'!CK639="","",IF('DATA ENTRY'!B639="","",IF(AND($CD$4='DATA ENTRY'!CK639,$CG$4='DATA ENTRY'!D639),'DATA ENTRY'!B639,"")))</f>
        <v/>
      </c>
      <c r="CD640" s="3" t="str">
        <f>IF('DATA ENTRY'!CK639="","",IF('DATA ENTRY'!C639="","",IF(AND($CD$4='DATA ENTRY'!CK639,$CG$4='DATA ENTRY'!D639),'DATA ENTRY'!C639,"")))</f>
        <v/>
      </c>
      <c r="CE640" s="4" t="str">
        <f>IF('DATA ENTRY'!CK639="","",IF('DATA ENTRY'!I639="","",IF(AND($CD$4='DATA ENTRY'!CK639,$CG$4='DATA ENTRY'!D639),'DATA ENTRY'!I639,"")))</f>
        <v/>
      </c>
      <c r="CF640" s="4" t="str">
        <f>IF('DATA ENTRY'!CK639="","",IF('DATA ENTRY'!CK639="","",IF(AND($CD$4='DATA ENTRY'!CK639,$CG$4='DATA ENTRY'!D639),'DATA ENTRY'!CK639,"")))</f>
        <v/>
      </c>
      <c r="CG640" s="3" t="str">
        <f>IF('DATA ENTRY'!CK639="","",IF('DATA ENTRY'!N639="","",IF(AND($CD$4='DATA ENTRY'!CK639,$CG$4='DATA ENTRY'!D639),'DATA ENTRY'!N639,"")))</f>
        <v/>
      </c>
      <c r="CH640" s="107" t="str">
        <f>IF('DATA ENTRY'!CK639="","",IF('DATA ENTRY'!O639="","",IF(AND($CD$4='DATA ENTRY'!CK639,$CG$4='DATA ENTRY'!D639),'DATA ENTRY'!O639,"")))</f>
        <v/>
      </c>
      <c r="CI640" s="3" t="str">
        <f>IF('DATA ENTRY'!CK639="","",IF('DATA ENTRY'!P639="","",IF(AND($CD$4='DATA ENTRY'!CK639,$CG$4='DATA ENTRY'!D639),'DATA ENTRY'!P639,"")))</f>
        <v/>
      </c>
      <c r="CJ640" s="107" t="str">
        <f>IF('DATA ENTRY'!CK639="","",IF('DATA ENTRY'!Q639="","",IF(AND($CD$4='DATA ENTRY'!CK639,$CG$4='DATA ENTRY'!D639),'DATA ENTRY'!Q639,"")))</f>
        <v/>
      </c>
      <c r="CK640" s="3" t="str">
        <f>IF('DATA ENTRY'!CK639="","",IF('DATA ENTRY'!R639="","",IF(AND($CD$4='DATA ENTRY'!CK639,$CG$4='DATA ENTRY'!D639),'DATA ENTRY'!R639,"")))</f>
        <v/>
      </c>
      <c r="CL640" s="3" t="str">
        <f>IF('DATA ENTRY'!CK639="","",IF('DATA ENTRY'!S639="","",IF(AND($CD$4='DATA ENTRY'!CK639,$CG$4='DATA ENTRY'!D639),'DATA ENTRY'!S639,"")))</f>
        <v/>
      </c>
      <c r="CM640" s="3" t="str">
        <f>IF('DATA ENTRY'!CK639="","",IF('DATA ENTRY'!E639="","",IF(AND($CD$4='DATA ENTRY'!CK639,$CG$4='DATA ENTRY'!D639),'DATA ENTRY'!E639,"")))</f>
        <v/>
      </c>
      <c r="CN640" s="3" t="str">
        <f>IF('DATA ENTRY'!CK639="","",IF('DATA ENTRY'!W639="","",IF(AND($CD$4='DATA ENTRY'!CK639,$CG$4='DATA ENTRY'!D639),'DATA ENTRY'!W639,"")))</f>
        <v/>
      </c>
      <c r="CO640" s="3" t="str">
        <f>IF('DATA ENTRY'!CK639="","",IF('DATA ENTRY'!X639="","",IF(AND($CD$4='DATA ENTRY'!CK639,$CG$4='DATA ENTRY'!D639),'DATA ENTRY'!X639,"")))</f>
        <v/>
      </c>
      <c r="CP640" s="108" t="str">
        <f t="shared" si="151"/>
        <v/>
      </c>
      <c r="CQ640" s="108" t="str">
        <f>IF('DATA ENTRY'!CK639="","",IF('DATA ENTRY'!G639="","",IF(AND($CD$4='DATA ENTRY'!CK639,$CG$4='DATA ENTRY'!D639),'DATA ENTRY'!G639,"")))</f>
        <v/>
      </c>
      <c r="CR640" s="230" t="str">
        <f>IF('DATA ENTRY'!CK639="","",IF('DATA ENTRY'!D639="","",IF(AND($CD$4='DATA ENTRY'!CK639,$CG$4='DATA ENTRY'!D639),'DATA ENTRY'!D639,"")))</f>
        <v/>
      </c>
      <c r="CS640">
        <f t="shared" si="152"/>
        <v>0</v>
      </c>
      <c r="CT640">
        <f t="shared" si="153"/>
        <v>0</v>
      </c>
      <c r="CV640" s="139"/>
      <c r="CX640">
        <f t="shared" si="154"/>
        <v>0</v>
      </c>
      <c r="DB640" t="str">
        <f t="shared" si="161"/>
        <v/>
      </c>
      <c r="DC640" t="str">
        <f t="shared" si="162"/>
        <v/>
      </c>
      <c r="DD640" s="224">
        <v>634</v>
      </c>
      <c r="DE640" s="3" t="str">
        <f>IF('DATA ENTRY'!CK639="","",IF('DATA ENTRY'!B639="","",IF(AND($DF$4='DATA ENTRY'!D639),'DATA ENTRY'!B639,"")))</f>
        <v/>
      </c>
      <c r="DF640" s="3" t="str">
        <f>IF('DATA ENTRY'!CK639="","",IF('DATA ENTRY'!C639="","",IF(AND($DF$4='DATA ENTRY'!D639),'DATA ENTRY'!C639,"")))</f>
        <v/>
      </c>
      <c r="DG640" s="4" t="str">
        <f>IF('DATA ENTRY'!CK639="","",IF('DATA ENTRY'!I639="","",IF(AND($DF$4='DATA ENTRY'!D639),'DATA ENTRY'!I639,"")))</f>
        <v/>
      </c>
      <c r="DH640" s="4" t="str">
        <f>IF('DATA ENTRY'!CK639="","",IF('DATA ENTRY'!CK639="","",IF(AND($DF$4='DATA ENTRY'!D639),'DATA ENTRY'!CK639,"")))</f>
        <v/>
      </c>
      <c r="DI640" s="3" t="str">
        <f>IF('DATA ENTRY'!CK639="","",IF('DATA ENTRY'!N639="","",IF(AND($DF$4='DATA ENTRY'!D639),'DATA ENTRY'!N639,"")))</f>
        <v/>
      </c>
      <c r="DJ640" s="107" t="str">
        <f>IF('DATA ENTRY'!CK639="","",IF('DATA ENTRY'!O639="","",IF(AND($DF$4='DATA ENTRY'!D639),'DATA ENTRY'!O639,"")))</f>
        <v/>
      </c>
      <c r="DK640" s="3" t="str">
        <f>IF('DATA ENTRY'!CK639="","",IF('DATA ENTRY'!P639="","",IF(AND($DF$4='DATA ENTRY'!D639),'DATA ENTRY'!P639,"")))</f>
        <v/>
      </c>
      <c r="DL640" s="107" t="str">
        <f>IF('DATA ENTRY'!CK639="","",IF('DATA ENTRY'!Q639="","",IF(AND($DF$4='DATA ENTRY'!D639),'DATA ENTRY'!Q639,"")))</f>
        <v/>
      </c>
      <c r="DM640" s="3" t="str">
        <f>IF('DATA ENTRY'!CK639="","",IF('DATA ENTRY'!R639="","",IF(AND($DF$4='DATA ENTRY'!D639),'DATA ENTRY'!R639,"")))</f>
        <v/>
      </c>
      <c r="DN640" s="107" t="str">
        <f>IF('DATA ENTRY'!CK639="","",IF('DATA ENTRY'!S639="","",IF(AND($DF$4='DATA ENTRY'!D639),'DATA ENTRY'!S639,"")))</f>
        <v/>
      </c>
      <c r="DO640" s="3" t="str">
        <f>IF('DATA ENTRY'!CK639="","",IF('DATA ENTRY'!E639="","",IF(AND($DF$4='DATA ENTRY'!D639),'DATA ENTRY'!E639,"")))</f>
        <v/>
      </c>
      <c r="DP640" s="3" t="str">
        <f>IF('DATA ENTRY'!CK639="","",IF('DATA ENTRY'!D639="","",IF(AND($DF$4='DATA ENTRY'!D639),'DATA ENTRY'!D639,"")))</f>
        <v/>
      </c>
      <c r="DQ640" s="3" t="str">
        <f>IF('DATA ENTRY'!CK639="","",IF('DATA ENTRY'!W639="","",IF(AND($DF$4='DATA ENTRY'!D639),'DATA ENTRY'!W639,"")))</f>
        <v/>
      </c>
      <c r="DR640" s="3" t="str">
        <f>IF('DATA ENTRY'!CK639="","",IF('DATA ENTRY'!X639="","",IF(AND($DF$4='DATA ENTRY'!D639),'DATA ENTRY'!X639,"")))</f>
        <v/>
      </c>
      <c r="DS640" s="108" t="str">
        <f t="shared" si="155"/>
        <v/>
      </c>
      <c r="DT640" s="108" t="str">
        <f>IF('DATA ENTRY'!CK639="","",IF('DATA ENTRY'!D639="","",IF(AND($DF$4='DATA ENTRY'!D639),'DATA ENTRY'!G639,"")))</f>
        <v/>
      </c>
      <c r="DY640">
        <f t="shared" si="156"/>
        <v>0</v>
      </c>
      <c r="EB640" t="str">
        <f t="shared" si="157"/>
        <v/>
      </c>
      <c r="EC640" t="str">
        <f t="shared" si="158"/>
        <v/>
      </c>
      <c r="ED640" s="224">
        <v>634</v>
      </c>
      <c r="EE640" s="3" t="str">
        <f>IF('DATA ENTRY'!CK639="","",IF('DATA ENTRY'!B639="","",IF(AND($EF$4='DATA ENTRY'!G639,$EH$4='DATA ENTRY'!F639),'DATA ENTRY'!B639,"")))</f>
        <v/>
      </c>
      <c r="EF640" s="3" t="str">
        <f>IF('DATA ENTRY'!CK639="","",IF('DATA ENTRY'!C639="","",IF(AND($EF$4='DATA ENTRY'!G639,$EH$4='DATA ENTRY'!F639),'DATA ENTRY'!C639,"")))</f>
        <v/>
      </c>
      <c r="EG640" s="4" t="str">
        <f>IF('DATA ENTRY'!CK639="","",IF('DATA ENTRY'!I639="","",IF(AND($EF$4='DATA ENTRY'!G639,$EH$4='DATA ENTRY'!F639),'DATA ENTRY'!I639,"")))</f>
        <v/>
      </c>
      <c r="EH640" s="4" t="str">
        <f>IF('DATA ENTRY'!CK639="","",IF('DATA ENTRY'!CK639="","",IF(AND($EF$4='DATA ENTRY'!G639,$EH$4='DATA ENTRY'!F639),'DATA ENTRY'!CK639,"")))</f>
        <v/>
      </c>
      <c r="EI640" s="3" t="str">
        <f>IF('DATA ENTRY'!CK639="","",IF('DATA ENTRY'!N639="","",IF(AND($EF$4='DATA ENTRY'!G639,$EH$4='DATA ENTRY'!F639),'DATA ENTRY'!N639,"")))</f>
        <v/>
      </c>
      <c r="EJ640" s="107" t="str">
        <f>IF('DATA ENTRY'!CK639="","",IF('DATA ENTRY'!O639="","",IF(AND($EF$4='DATA ENTRY'!G639,$EH$4='DATA ENTRY'!F639),'DATA ENTRY'!O639,"")))</f>
        <v/>
      </c>
      <c r="EK640" s="3" t="str">
        <f>IF('DATA ENTRY'!CK639="","",IF('DATA ENTRY'!P639="","",IF(AND($EF$4='DATA ENTRY'!G639,$EH$4='DATA ENTRY'!F639),'DATA ENTRY'!P639,"")))</f>
        <v/>
      </c>
      <c r="EL640" s="107" t="str">
        <f>IF('DATA ENTRY'!CK639="","",IF('DATA ENTRY'!Q639="","",IF(AND($EF$4='DATA ENTRY'!G639,$EH$4='DATA ENTRY'!F639),'DATA ENTRY'!Q639,"")))</f>
        <v/>
      </c>
      <c r="EM640" s="3" t="str">
        <f>IF('DATA ENTRY'!CK639="","",IF('DATA ENTRY'!R639="","",IF(AND($EF$4='DATA ENTRY'!G639,$EH$4='DATA ENTRY'!F639),'DATA ENTRY'!R639,"")))</f>
        <v/>
      </c>
      <c r="EN640" s="107" t="str">
        <f>IF('DATA ENTRY'!CK639="","",IF('DATA ENTRY'!S639="","",IF(AND($EF$4='DATA ENTRY'!G639,$EH$4='DATA ENTRY'!F639),'DATA ENTRY'!S639,"")))</f>
        <v/>
      </c>
      <c r="EO640" s="3" t="str">
        <f>IF('DATA ENTRY'!CK639="","",IF('DATA ENTRY'!E639="","",IF(AND($EF$4='DATA ENTRY'!G639,$EH$4='DATA ENTRY'!F639),'DATA ENTRY'!E639,"")))</f>
        <v/>
      </c>
      <c r="EP640" s="3" t="str">
        <f>IF('DATA ENTRY'!CK639="","",IF('DATA ENTRY'!D639="","",IF(AND($EF$4='DATA ENTRY'!G639,$EH$4='DATA ENTRY'!F639),'DATA ENTRY'!D639,"")))</f>
        <v/>
      </c>
      <c r="EQ640" s="3" t="str">
        <f>IF('DATA ENTRY'!CK639="","",IF('DATA ENTRY'!W639="","",IF(AND($EF$4='DATA ENTRY'!G639,$EH$4='DATA ENTRY'!F639),'DATA ENTRY'!W639,"")))</f>
        <v/>
      </c>
      <c r="ER640" s="3" t="str">
        <f>IF('DATA ENTRY'!CK639="","",IF('DATA ENTRY'!X639="","",IF(AND($EF$4='DATA ENTRY'!G639,$EH$4='DATA ENTRY'!F639),'DATA ENTRY'!X639,"")))</f>
        <v/>
      </c>
      <c r="ES640" s="108" t="str">
        <f t="shared" si="159"/>
        <v/>
      </c>
      <c r="ET640" s="108" t="str">
        <f>IF('DATA ENTRY'!CK639="","",IF('DATA ENTRY'!D639="","",IF(AND($EF$4='DATA ENTRY'!G639,$EH$4='DATA ENTRY'!F639),'DATA ENTRY'!G639,"")))</f>
        <v/>
      </c>
      <c r="EY640">
        <f t="shared" si="160"/>
        <v>0</v>
      </c>
    </row>
    <row r="641" spans="1:155">
      <c r="A641" t="str">
        <f>IF(S641=0,"",1+(MAX($A$7:A640)))</f>
        <v/>
      </c>
      <c r="B641" s="224">
        <v>635</v>
      </c>
      <c r="C641" s="3" t="str">
        <f>IF('DATA ENTRY'!CK640="","",IF('DATA ENTRY'!B640="","",IF($D$4="All Post",'DATA ENTRY'!B640,IF(AND($D$4='DATA ENTRY'!CK640),'DATA ENTRY'!B640,""))))</f>
        <v/>
      </c>
      <c r="D641" s="3" t="str">
        <f>IF('DATA ENTRY'!CK640="","",IF('DATA ENTRY'!C640="","",IF($D$4="All Post",'DATA ENTRY'!C640,IF(AND($D$4='DATA ENTRY'!CK640),'DATA ENTRY'!C640,""))))</f>
        <v/>
      </c>
      <c r="E641" s="4" t="str">
        <f>IF('DATA ENTRY'!CK640="","",IF('DATA ENTRY'!I640="","",IF($D$4="All Post",'DATA ENTRY'!I640,IF(AND($D$4='DATA ENTRY'!CK640),'DATA ENTRY'!I640,""))))</f>
        <v/>
      </c>
      <c r="F641" s="4" t="str">
        <f>IF('DATA ENTRY'!CK640="","",IF('DATA ENTRY'!CK640="","",IF($D$4="All Post",'DATA ENTRY'!CK640,IF(AND($D$4='DATA ENTRY'!CK640),'DATA ENTRY'!CK640,""))))</f>
        <v/>
      </c>
      <c r="G641" s="3" t="str">
        <f>IF('DATA ENTRY'!CK640="","",IF('DATA ENTRY'!N640="","",IF($D$4="All Post",'DATA ENTRY'!N640,IF(AND($D$4='DATA ENTRY'!CK640),'DATA ENTRY'!N640,""))))</f>
        <v/>
      </c>
      <c r="H641" s="107" t="str">
        <f>IF('DATA ENTRY'!CK640="","",IF('DATA ENTRY'!O640="","",IF($D$4="All Post",'DATA ENTRY'!O640,IF(AND($D$4='DATA ENTRY'!CK640),'DATA ENTRY'!O640,""))))</f>
        <v/>
      </c>
      <c r="I641" s="3" t="str">
        <f>IF('DATA ENTRY'!CK640="","",IF('DATA ENTRY'!P640="","",IF($D$4="All Post",'DATA ENTRY'!P640,IF(AND($D$4='DATA ENTRY'!CK640),'DATA ENTRY'!P640,""))))</f>
        <v/>
      </c>
      <c r="J641" s="107" t="str">
        <f>IF('DATA ENTRY'!CK640="","",IF('DATA ENTRY'!Q640="","",IF($D$4="All Post",'DATA ENTRY'!Q640,IF(AND($D$4='DATA ENTRY'!CK640),'DATA ENTRY'!Q640,""))))</f>
        <v/>
      </c>
      <c r="K641" s="3" t="str">
        <f>IF('DATA ENTRY'!CK640="","",IF('DATA ENTRY'!R640="","",IF($D$4="All Post",'DATA ENTRY'!R640,IF(AND($D$4='DATA ENTRY'!CK640),'DATA ENTRY'!R640,""))))</f>
        <v/>
      </c>
      <c r="L641" s="3" t="str">
        <f>IF('DATA ENTRY'!CK640="","",IF('DATA ENTRY'!S640="","",IF($D$4="All Post",'DATA ENTRY'!S640,IF(AND($D$4='DATA ENTRY'!CK640),'DATA ENTRY'!S640,""))))</f>
        <v/>
      </c>
      <c r="M641" s="3" t="str">
        <f>IF('DATA ENTRY'!CK640="","",IF('DATA ENTRY'!E640="","",IF($D$4="All Post",'DATA ENTRY'!E640,IF(AND($D$4='DATA ENTRY'!CK640),'DATA ENTRY'!E640,""))))</f>
        <v/>
      </c>
      <c r="N641" s="3" t="str">
        <f>IF('DATA ENTRY'!CK640="","",IF('DATA ENTRY'!W640="","",IF($D$4="All Post",'DATA ENTRY'!W640,IF(AND($D$4='DATA ENTRY'!CK640),'DATA ENTRY'!W640,""))))</f>
        <v/>
      </c>
      <c r="O641" s="3" t="str">
        <f>IF('DATA ENTRY'!CK640="","",IF('DATA ENTRY'!X640="","",IF($D$4="All Post",'DATA ENTRY'!X640,IF(AND($D$4='DATA ENTRY'!CK640),'DATA ENTRY'!X640,""))))</f>
        <v/>
      </c>
      <c r="P641" s="3" t="str">
        <f>IF('DATA ENTRY'!CK640="","",IF('DATA ENTRY'!G640="","",IF($D$4="All Post",'DATA ENTRY'!G640,IF(AND($D$4='DATA ENTRY'!CK640),'DATA ENTRY'!G640,""))))</f>
        <v/>
      </c>
      <c r="S641">
        <f t="shared" si="147"/>
        <v>0</v>
      </c>
      <c r="T641" t="str">
        <f t="shared" si="148"/>
        <v/>
      </c>
      <c r="BZ641" t="str">
        <f t="shared" si="149"/>
        <v/>
      </c>
      <c r="CA641" t="str">
        <f t="shared" si="150"/>
        <v/>
      </c>
      <c r="CB641" s="224">
        <v>635</v>
      </c>
      <c r="CC641" s="3" t="str">
        <f>IF('DATA ENTRY'!CK640="","",IF('DATA ENTRY'!B640="","",IF(AND($CD$4='DATA ENTRY'!CK640,$CG$4='DATA ENTRY'!D640),'DATA ENTRY'!B640,"")))</f>
        <v/>
      </c>
      <c r="CD641" s="3" t="str">
        <f>IF('DATA ENTRY'!CK640="","",IF('DATA ENTRY'!C640="","",IF(AND($CD$4='DATA ENTRY'!CK640,$CG$4='DATA ENTRY'!D640),'DATA ENTRY'!C640,"")))</f>
        <v/>
      </c>
      <c r="CE641" s="4" t="str">
        <f>IF('DATA ENTRY'!CK640="","",IF('DATA ENTRY'!I640="","",IF(AND($CD$4='DATA ENTRY'!CK640,$CG$4='DATA ENTRY'!D640),'DATA ENTRY'!I640,"")))</f>
        <v/>
      </c>
      <c r="CF641" s="4" t="str">
        <f>IF('DATA ENTRY'!CK640="","",IF('DATA ENTRY'!CK640="","",IF(AND($CD$4='DATA ENTRY'!CK640,$CG$4='DATA ENTRY'!D640),'DATA ENTRY'!CK640,"")))</f>
        <v/>
      </c>
      <c r="CG641" s="3" t="str">
        <f>IF('DATA ENTRY'!CK640="","",IF('DATA ENTRY'!N640="","",IF(AND($CD$4='DATA ENTRY'!CK640,$CG$4='DATA ENTRY'!D640),'DATA ENTRY'!N640,"")))</f>
        <v/>
      </c>
      <c r="CH641" s="107" t="str">
        <f>IF('DATA ENTRY'!CK640="","",IF('DATA ENTRY'!O640="","",IF(AND($CD$4='DATA ENTRY'!CK640,$CG$4='DATA ENTRY'!D640),'DATA ENTRY'!O640,"")))</f>
        <v/>
      </c>
      <c r="CI641" s="3" t="str">
        <f>IF('DATA ENTRY'!CK640="","",IF('DATA ENTRY'!P640="","",IF(AND($CD$4='DATA ENTRY'!CK640,$CG$4='DATA ENTRY'!D640),'DATA ENTRY'!P640,"")))</f>
        <v/>
      </c>
      <c r="CJ641" s="107" t="str">
        <f>IF('DATA ENTRY'!CK640="","",IF('DATA ENTRY'!Q640="","",IF(AND($CD$4='DATA ENTRY'!CK640,$CG$4='DATA ENTRY'!D640),'DATA ENTRY'!Q640,"")))</f>
        <v/>
      </c>
      <c r="CK641" s="3" t="str">
        <f>IF('DATA ENTRY'!CK640="","",IF('DATA ENTRY'!R640="","",IF(AND($CD$4='DATA ENTRY'!CK640,$CG$4='DATA ENTRY'!D640),'DATA ENTRY'!R640,"")))</f>
        <v/>
      </c>
      <c r="CL641" s="3" t="str">
        <f>IF('DATA ENTRY'!CK640="","",IF('DATA ENTRY'!S640="","",IF(AND($CD$4='DATA ENTRY'!CK640,$CG$4='DATA ENTRY'!D640),'DATA ENTRY'!S640,"")))</f>
        <v/>
      </c>
      <c r="CM641" s="3" t="str">
        <f>IF('DATA ENTRY'!CK640="","",IF('DATA ENTRY'!E640="","",IF(AND($CD$4='DATA ENTRY'!CK640,$CG$4='DATA ENTRY'!D640),'DATA ENTRY'!E640,"")))</f>
        <v/>
      </c>
      <c r="CN641" s="3" t="str">
        <f>IF('DATA ENTRY'!CK640="","",IF('DATA ENTRY'!W640="","",IF(AND($CD$4='DATA ENTRY'!CK640,$CG$4='DATA ENTRY'!D640),'DATA ENTRY'!W640,"")))</f>
        <v/>
      </c>
      <c r="CO641" s="3" t="str">
        <f>IF('DATA ENTRY'!CK640="","",IF('DATA ENTRY'!X640="","",IF(AND($CD$4='DATA ENTRY'!CK640,$CG$4='DATA ENTRY'!D640),'DATA ENTRY'!X640,"")))</f>
        <v/>
      </c>
      <c r="CP641" s="108" t="str">
        <f t="shared" si="151"/>
        <v/>
      </c>
      <c r="CQ641" s="108" t="str">
        <f>IF('DATA ENTRY'!CK640="","",IF('DATA ENTRY'!G640="","",IF(AND($CD$4='DATA ENTRY'!CK640,$CG$4='DATA ENTRY'!D640),'DATA ENTRY'!G640,"")))</f>
        <v/>
      </c>
      <c r="CR641" s="230" t="str">
        <f>IF('DATA ENTRY'!CK640="","",IF('DATA ENTRY'!D640="","",IF(AND($CD$4='DATA ENTRY'!CK640,$CG$4='DATA ENTRY'!D640),'DATA ENTRY'!D640,"")))</f>
        <v/>
      </c>
      <c r="CS641">
        <f t="shared" si="152"/>
        <v>0</v>
      </c>
      <c r="CT641">
        <f t="shared" si="153"/>
        <v>0</v>
      </c>
      <c r="CV641" s="139"/>
      <c r="CX641">
        <f t="shared" si="154"/>
        <v>0</v>
      </c>
      <c r="DB641" t="str">
        <f t="shared" si="161"/>
        <v/>
      </c>
      <c r="DC641" t="str">
        <f t="shared" si="162"/>
        <v/>
      </c>
      <c r="DD641" s="224">
        <v>635</v>
      </c>
      <c r="DE641" s="3" t="str">
        <f>IF('DATA ENTRY'!CK640="","",IF('DATA ENTRY'!B640="","",IF(AND($DF$4='DATA ENTRY'!D640),'DATA ENTRY'!B640,"")))</f>
        <v/>
      </c>
      <c r="DF641" s="3" t="str">
        <f>IF('DATA ENTRY'!CK640="","",IF('DATA ENTRY'!C640="","",IF(AND($DF$4='DATA ENTRY'!D640),'DATA ENTRY'!C640,"")))</f>
        <v/>
      </c>
      <c r="DG641" s="4" t="str">
        <f>IF('DATA ENTRY'!CK640="","",IF('DATA ENTRY'!I640="","",IF(AND($DF$4='DATA ENTRY'!D640),'DATA ENTRY'!I640,"")))</f>
        <v/>
      </c>
      <c r="DH641" s="4" t="str">
        <f>IF('DATA ENTRY'!CK640="","",IF('DATA ENTRY'!CK640="","",IF(AND($DF$4='DATA ENTRY'!D640),'DATA ENTRY'!CK640,"")))</f>
        <v/>
      </c>
      <c r="DI641" s="3" t="str">
        <f>IF('DATA ENTRY'!CK640="","",IF('DATA ENTRY'!N640="","",IF(AND($DF$4='DATA ENTRY'!D640),'DATA ENTRY'!N640,"")))</f>
        <v/>
      </c>
      <c r="DJ641" s="107" t="str">
        <f>IF('DATA ENTRY'!CK640="","",IF('DATA ENTRY'!O640="","",IF(AND($DF$4='DATA ENTRY'!D640),'DATA ENTRY'!O640,"")))</f>
        <v/>
      </c>
      <c r="DK641" s="3" t="str">
        <f>IF('DATA ENTRY'!CK640="","",IF('DATA ENTRY'!P640="","",IF(AND($DF$4='DATA ENTRY'!D640),'DATA ENTRY'!P640,"")))</f>
        <v/>
      </c>
      <c r="DL641" s="107" t="str">
        <f>IF('DATA ENTRY'!CK640="","",IF('DATA ENTRY'!Q640="","",IF(AND($DF$4='DATA ENTRY'!D640),'DATA ENTRY'!Q640,"")))</f>
        <v/>
      </c>
      <c r="DM641" s="3" t="str">
        <f>IF('DATA ENTRY'!CK640="","",IF('DATA ENTRY'!R640="","",IF(AND($DF$4='DATA ENTRY'!D640),'DATA ENTRY'!R640,"")))</f>
        <v/>
      </c>
      <c r="DN641" s="107" t="str">
        <f>IF('DATA ENTRY'!CK640="","",IF('DATA ENTRY'!S640="","",IF(AND($DF$4='DATA ENTRY'!D640),'DATA ENTRY'!S640,"")))</f>
        <v/>
      </c>
      <c r="DO641" s="3" t="str">
        <f>IF('DATA ENTRY'!CK640="","",IF('DATA ENTRY'!E640="","",IF(AND($DF$4='DATA ENTRY'!D640),'DATA ENTRY'!E640,"")))</f>
        <v/>
      </c>
      <c r="DP641" s="3" t="str">
        <f>IF('DATA ENTRY'!CK640="","",IF('DATA ENTRY'!D640="","",IF(AND($DF$4='DATA ENTRY'!D640),'DATA ENTRY'!D640,"")))</f>
        <v/>
      </c>
      <c r="DQ641" s="3" t="str">
        <f>IF('DATA ENTRY'!CK640="","",IF('DATA ENTRY'!W640="","",IF(AND($DF$4='DATA ENTRY'!D640),'DATA ENTRY'!W640,"")))</f>
        <v/>
      </c>
      <c r="DR641" s="3" t="str">
        <f>IF('DATA ENTRY'!CK640="","",IF('DATA ENTRY'!X640="","",IF(AND($DF$4='DATA ENTRY'!D640),'DATA ENTRY'!X640,"")))</f>
        <v/>
      </c>
      <c r="DS641" s="108" t="str">
        <f t="shared" si="155"/>
        <v/>
      </c>
      <c r="DT641" s="108" t="str">
        <f>IF('DATA ENTRY'!CK640="","",IF('DATA ENTRY'!D640="","",IF(AND($DF$4='DATA ENTRY'!D640),'DATA ENTRY'!G640,"")))</f>
        <v/>
      </c>
      <c r="DY641">
        <f t="shared" si="156"/>
        <v>0</v>
      </c>
      <c r="EB641" t="str">
        <f t="shared" si="157"/>
        <v/>
      </c>
      <c r="EC641" t="str">
        <f t="shared" si="158"/>
        <v/>
      </c>
      <c r="ED641" s="224">
        <v>635</v>
      </c>
      <c r="EE641" s="3" t="str">
        <f>IF('DATA ENTRY'!CK640="","",IF('DATA ENTRY'!B640="","",IF(AND($EF$4='DATA ENTRY'!G640,$EH$4='DATA ENTRY'!F640),'DATA ENTRY'!B640,"")))</f>
        <v/>
      </c>
      <c r="EF641" s="3" t="str">
        <f>IF('DATA ENTRY'!CK640="","",IF('DATA ENTRY'!C640="","",IF(AND($EF$4='DATA ENTRY'!G640,$EH$4='DATA ENTRY'!F640),'DATA ENTRY'!C640,"")))</f>
        <v/>
      </c>
      <c r="EG641" s="4" t="str">
        <f>IF('DATA ENTRY'!CK640="","",IF('DATA ENTRY'!I640="","",IF(AND($EF$4='DATA ENTRY'!G640,$EH$4='DATA ENTRY'!F640),'DATA ENTRY'!I640,"")))</f>
        <v/>
      </c>
      <c r="EH641" s="4" t="str">
        <f>IF('DATA ENTRY'!CK640="","",IF('DATA ENTRY'!CK640="","",IF(AND($EF$4='DATA ENTRY'!G640,$EH$4='DATA ENTRY'!F640),'DATA ENTRY'!CK640,"")))</f>
        <v/>
      </c>
      <c r="EI641" s="3" t="str">
        <f>IF('DATA ENTRY'!CK640="","",IF('DATA ENTRY'!N640="","",IF(AND($EF$4='DATA ENTRY'!G640,$EH$4='DATA ENTRY'!F640),'DATA ENTRY'!N640,"")))</f>
        <v/>
      </c>
      <c r="EJ641" s="107" t="str">
        <f>IF('DATA ENTRY'!CK640="","",IF('DATA ENTRY'!O640="","",IF(AND($EF$4='DATA ENTRY'!G640,$EH$4='DATA ENTRY'!F640),'DATA ENTRY'!O640,"")))</f>
        <v/>
      </c>
      <c r="EK641" s="3" t="str">
        <f>IF('DATA ENTRY'!CK640="","",IF('DATA ENTRY'!P640="","",IF(AND($EF$4='DATA ENTRY'!G640,$EH$4='DATA ENTRY'!F640),'DATA ENTRY'!P640,"")))</f>
        <v/>
      </c>
      <c r="EL641" s="107" t="str">
        <f>IF('DATA ENTRY'!CK640="","",IF('DATA ENTRY'!Q640="","",IF(AND($EF$4='DATA ENTRY'!G640,$EH$4='DATA ENTRY'!F640),'DATA ENTRY'!Q640,"")))</f>
        <v/>
      </c>
      <c r="EM641" s="3" t="str">
        <f>IF('DATA ENTRY'!CK640="","",IF('DATA ENTRY'!R640="","",IF(AND($EF$4='DATA ENTRY'!G640,$EH$4='DATA ENTRY'!F640),'DATA ENTRY'!R640,"")))</f>
        <v/>
      </c>
      <c r="EN641" s="107" t="str">
        <f>IF('DATA ENTRY'!CK640="","",IF('DATA ENTRY'!S640="","",IF(AND($EF$4='DATA ENTRY'!G640,$EH$4='DATA ENTRY'!F640),'DATA ENTRY'!S640,"")))</f>
        <v/>
      </c>
      <c r="EO641" s="3" t="str">
        <f>IF('DATA ENTRY'!CK640="","",IF('DATA ENTRY'!E640="","",IF(AND($EF$4='DATA ENTRY'!G640,$EH$4='DATA ENTRY'!F640),'DATA ENTRY'!E640,"")))</f>
        <v/>
      </c>
      <c r="EP641" s="3" t="str">
        <f>IF('DATA ENTRY'!CK640="","",IF('DATA ENTRY'!D640="","",IF(AND($EF$4='DATA ENTRY'!G640,$EH$4='DATA ENTRY'!F640),'DATA ENTRY'!D640,"")))</f>
        <v/>
      </c>
      <c r="EQ641" s="3" t="str">
        <f>IF('DATA ENTRY'!CK640="","",IF('DATA ENTRY'!W640="","",IF(AND($EF$4='DATA ENTRY'!G640,$EH$4='DATA ENTRY'!F640),'DATA ENTRY'!W640,"")))</f>
        <v/>
      </c>
      <c r="ER641" s="3" t="str">
        <f>IF('DATA ENTRY'!CK640="","",IF('DATA ENTRY'!X640="","",IF(AND($EF$4='DATA ENTRY'!G640,$EH$4='DATA ENTRY'!F640),'DATA ENTRY'!X640,"")))</f>
        <v/>
      </c>
      <c r="ES641" s="108" t="str">
        <f t="shared" si="159"/>
        <v/>
      </c>
      <c r="ET641" s="108" t="str">
        <f>IF('DATA ENTRY'!CK640="","",IF('DATA ENTRY'!D640="","",IF(AND($EF$4='DATA ENTRY'!G640,$EH$4='DATA ENTRY'!F640),'DATA ENTRY'!G640,"")))</f>
        <v/>
      </c>
      <c r="EY641">
        <f t="shared" si="160"/>
        <v>0</v>
      </c>
    </row>
    <row r="642" spans="1:155">
      <c r="A642" t="str">
        <f>IF(S642=0,"",1+(MAX($A$7:A641)))</f>
        <v/>
      </c>
      <c r="B642" s="224">
        <v>636</v>
      </c>
      <c r="C642" s="3" t="str">
        <f>IF('DATA ENTRY'!CK641="","",IF('DATA ENTRY'!B641="","",IF($D$4="All Post",'DATA ENTRY'!B641,IF(AND($D$4='DATA ENTRY'!CK641),'DATA ENTRY'!B641,""))))</f>
        <v/>
      </c>
      <c r="D642" s="3" t="str">
        <f>IF('DATA ENTRY'!CK641="","",IF('DATA ENTRY'!C641="","",IF($D$4="All Post",'DATA ENTRY'!C641,IF(AND($D$4='DATA ENTRY'!CK641),'DATA ENTRY'!C641,""))))</f>
        <v/>
      </c>
      <c r="E642" s="4" t="str">
        <f>IF('DATA ENTRY'!CK641="","",IF('DATA ENTRY'!I641="","",IF($D$4="All Post",'DATA ENTRY'!I641,IF(AND($D$4='DATA ENTRY'!CK641),'DATA ENTRY'!I641,""))))</f>
        <v/>
      </c>
      <c r="F642" s="4" t="str">
        <f>IF('DATA ENTRY'!CK641="","",IF('DATA ENTRY'!CK641="","",IF($D$4="All Post",'DATA ENTRY'!CK641,IF(AND($D$4='DATA ENTRY'!CK641),'DATA ENTRY'!CK641,""))))</f>
        <v/>
      </c>
      <c r="G642" s="3" t="str">
        <f>IF('DATA ENTRY'!CK641="","",IF('DATA ENTRY'!N641="","",IF($D$4="All Post",'DATA ENTRY'!N641,IF(AND($D$4='DATA ENTRY'!CK641),'DATA ENTRY'!N641,""))))</f>
        <v/>
      </c>
      <c r="H642" s="107" t="str">
        <f>IF('DATA ENTRY'!CK641="","",IF('DATA ENTRY'!O641="","",IF($D$4="All Post",'DATA ENTRY'!O641,IF(AND($D$4='DATA ENTRY'!CK641),'DATA ENTRY'!O641,""))))</f>
        <v/>
      </c>
      <c r="I642" s="3" t="str">
        <f>IF('DATA ENTRY'!CK641="","",IF('DATA ENTRY'!P641="","",IF($D$4="All Post",'DATA ENTRY'!P641,IF(AND($D$4='DATA ENTRY'!CK641),'DATA ENTRY'!P641,""))))</f>
        <v/>
      </c>
      <c r="J642" s="107" t="str">
        <f>IF('DATA ENTRY'!CK641="","",IF('DATA ENTRY'!Q641="","",IF($D$4="All Post",'DATA ENTRY'!Q641,IF(AND($D$4='DATA ENTRY'!CK641),'DATA ENTRY'!Q641,""))))</f>
        <v/>
      </c>
      <c r="K642" s="3" t="str">
        <f>IF('DATA ENTRY'!CK641="","",IF('DATA ENTRY'!R641="","",IF($D$4="All Post",'DATA ENTRY'!R641,IF(AND($D$4='DATA ENTRY'!CK641),'DATA ENTRY'!R641,""))))</f>
        <v/>
      </c>
      <c r="L642" s="3" t="str">
        <f>IF('DATA ENTRY'!CK641="","",IF('DATA ENTRY'!S641="","",IF($D$4="All Post",'DATA ENTRY'!S641,IF(AND($D$4='DATA ENTRY'!CK641),'DATA ENTRY'!S641,""))))</f>
        <v/>
      </c>
      <c r="M642" s="3" t="str">
        <f>IF('DATA ENTRY'!CK641="","",IF('DATA ENTRY'!E641="","",IF($D$4="All Post",'DATA ENTRY'!E641,IF(AND($D$4='DATA ENTRY'!CK641),'DATA ENTRY'!E641,""))))</f>
        <v/>
      </c>
      <c r="N642" s="3" t="str">
        <f>IF('DATA ENTRY'!CK641="","",IF('DATA ENTRY'!W641="","",IF($D$4="All Post",'DATA ENTRY'!W641,IF(AND($D$4='DATA ENTRY'!CK641),'DATA ENTRY'!W641,""))))</f>
        <v/>
      </c>
      <c r="O642" s="3" t="str">
        <f>IF('DATA ENTRY'!CK641="","",IF('DATA ENTRY'!X641="","",IF($D$4="All Post",'DATA ENTRY'!X641,IF(AND($D$4='DATA ENTRY'!CK641),'DATA ENTRY'!X641,""))))</f>
        <v/>
      </c>
      <c r="P642" s="3" t="str">
        <f>IF('DATA ENTRY'!CK641="","",IF('DATA ENTRY'!G641="","",IF($D$4="All Post",'DATA ENTRY'!G641,IF(AND($D$4='DATA ENTRY'!CK641),'DATA ENTRY'!G641,""))))</f>
        <v/>
      </c>
      <c r="S642">
        <f t="shared" si="147"/>
        <v>0</v>
      </c>
      <c r="T642" t="str">
        <f t="shared" si="148"/>
        <v/>
      </c>
      <c r="BZ642" t="str">
        <f t="shared" si="149"/>
        <v/>
      </c>
      <c r="CA642" t="str">
        <f t="shared" si="150"/>
        <v/>
      </c>
      <c r="CB642" s="224">
        <v>636</v>
      </c>
      <c r="CC642" s="3" t="str">
        <f>IF('DATA ENTRY'!CK641="","",IF('DATA ENTRY'!B641="","",IF(AND($CD$4='DATA ENTRY'!CK641,$CG$4='DATA ENTRY'!D641),'DATA ENTRY'!B641,"")))</f>
        <v/>
      </c>
      <c r="CD642" s="3" t="str">
        <f>IF('DATA ENTRY'!CK641="","",IF('DATA ENTRY'!C641="","",IF(AND($CD$4='DATA ENTRY'!CK641,$CG$4='DATA ENTRY'!D641),'DATA ENTRY'!C641,"")))</f>
        <v/>
      </c>
      <c r="CE642" s="4" t="str">
        <f>IF('DATA ENTRY'!CK641="","",IF('DATA ENTRY'!I641="","",IF(AND($CD$4='DATA ENTRY'!CK641,$CG$4='DATA ENTRY'!D641),'DATA ENTRY'!I641,"")))</f>
        <v/>
      </c>
      <c r="CF642" s="4" t="str">
        <f>IF('DATA ENTRY'!CK641="","",IF('DATA ENTRY'!CK641="","",IF(AND($CD$4='DATA ENTRY'!CK641,$CG$4='DATA ENTRY'!D641),'DATA ENTRY'!CK641,"")))</f>
        <v/>
      </c>
      <c r="CG642" s="3" t="str">
        <f>IF('DATA ENTRY'!CK641="","",IF('DATA ENTRY'!N641="","",IF(AND($CD$4='DATA ENTRY'!CK641,$CG$4='DATA ENTRY'!D641),'DATA ENTRY'!N641,"")))</f>
        <v/>
      </c>
      <c r="CH642" s="107" t="str">
        <f>IF('DATA ENTRY'!CK641="","",IF('DATA ENTRY'!O641="","",IF(AND($CD$4='DATA ENTRY'!CK641,$CG$4='DATA ENTRY'!D641),'DATA ENTRY'!O641,"")))</f>
        <v/>
      </c>
      <c r="CI642" s="3" t="str">
        <f>IF('DATA ENTRY'!CK641="","",IF('DATA ENTRY'!P641="","",IF(AND($CD$4='DATA ENTRY'!CK641,$CG$4='DATA ENTRY'!D641),'DATA ENTRY'!P641,"")))</f>
        <v/>
      </c>
      <c r="CJ642" s="107" t="str">
        <f>IF('DATA ENTRY'!CK641="","",IF('DATA ENTRY'!Q641="","",IF(AND($CD$4='DATA ENTRY'!CK641,$CG$4='DATA ENTRY'!D641),'DATA ENTRY'!Q641,"")))</f>
        <v/>
      </c>
      <c r="CK642" s="3" t="str">
        <f>IF('DATA ENTRY'!CK641="","",IF('DATA ENTRY'!R641="","",IF(AND($CD$4='DATA ENTRY'!CK641,$CG$4='DATA ENTRY'!D641),'DATA ENTRY'!R641,"")))</f>
        <v/>
      </c>
      <c r="CL642" s="3" t="str">
        <f>IF('DATA ENTRY'!CK641="","",IF('DATA ENTRY'!S641="","",IF(AND($CD$4='DATA ENTRY'!CK641,$CG$4='DATA ENTRY'!D641),'DATA ENTRY'!S641,"")))</f>
        <v/>
      </c>
      <c r="CM642" s="3" t="str">
        <f>IF('DATA ENTRY'!CK641="","",IF('DATA ENTRY'!E641="","",IF(AND($CD$4='DATA ENTRY'!CK641,$CG$4='DATA ENTRY'!D641),'DATA ENTRY'!E641,"")))</f>
        <v/>
      </c>
      <c r="CN642" s="3" t="str">
        <f>IF('DATA ENTRY'!CK641="","",IF('DATA ENTRY'!W641="","",IF(AND($CD$4='DATA ENTRY'!CK641,$CG$4='DATA ENTRY'!D641),'DATA ENTRY'!W641,"")))</f>
        <v/>
      </c>
      <c r="CO642" s="3" t="str">
        <f>IF('DATA ENTRY'!CK641="","",IF('DATA ENTRY'!X641="","",IF(AND($CD$4='DATA ENTRY'!CK641,$CG$4='DATA ENTRY'!D641),'DATA ENTRY'!X641,"")))</f>
        <v/>
      </c>
      <c r="CP642" s="108" t="str">
        <f t="shared" si="151"/>
        <v/>
      </c>
      <c r="CQ642" s="108" t="str">
        <f>IF('DATA ENTRY'!CK641="","",IF('DATA ENTRY'!G641="","",IF(AND($CD$4='DATA ENTRY'!CK641,$CG$4='DATA ENTRY'!D641),'DATA ENTRY'!G641,"")))</f>
        <v/>
      </c>
      <c r="CR642" s="230" t="str">
        <f>IF('DATA ENTRY'!CK641="","",IF('DATA ENTRY'!D641="","",IF(AND($CD$4='DATA ENTRY'!CK641,$CG$4='DATA ENTRY'!D641),'DATA ENTRY'!D641,"")))</f>
        <v/>
      </c>
      <c r="CS642">
        <f t="shared" si="152"/>
        <v>0</v>
      </c>
      <c r="CT642">
        <f t="shared" si="153"/>
        <v>0</v>
      </c>
      <c r="CV642" s="139"/>
      <c r="CX642">
        <f t="shared" si="154"/>
        <v>0</v>
      </c>
      <c r="DB642" t="str">
        <f t="shared" si="161"/>
        <v/>
      </c>
      <c r="DC642" t="str">
        <f t="shared" si="162"/>
        <v/>
      </c>
      <c r="DD642" s="224">
        <v>636</v>
      </c>
      <c r="DE642" s="3" t="str">
        <f>IF('DATA ENTRY'!CK641="","",IF('DATA ENTRY'!B641="","",IF(AND($DF$4='DATA ENTRY'!D641),'DATA ENTRY'!B641,"")))</f>
        <v/>
      </c>
      <c r="DF642" s="3" t="str">
        <f>IF('DATA ENTRY'!CK641="","",IF('DATA ENTRY'!C641="","",IF(AND($DF$4='DATA ENTRY'!D641),'DATA ENTRY'!C641,"")))</f>
        <v/>
      </c>
      <c r="DG642" s="4" t="str">
        <f>IF('DATA ENTRY'!CK641="","",IF('DATA ENTRY'!I641="","",IF(AND($DF$4='DATA ENTRY'!D641),'DATA ENTRY'!I641,"")))</f>
        <v/>
      </c>
      <c r="DH642" s="4" t="str">
        <f>IF('DATA ENTRY'!CK641="","",IF('DATA ENTRY'!CK641="","",IF(AND($DF$4='DATA ENTRY'!D641),'DATA ENTRY'!CK641,"")))</f>
        <v/>
      </c>
      <c r="DI642" s="3" t="str">
        <f>IF('DATA ENTRY'!CK641="","",IF('DATA ENTRY'!N641="","",IF(AND($DF$4='DATA ENTRY'!D641),'DATA ENTRY'!N641,"")))</f>
        <v/>
      </c>
      <c r="DJ642" s="107" t="str">
        <f>IF('DATA ENTRY'!CK641="","",IF('DATA ENTRY'!O641="","",IF(AND($DF$4='DATA ENTRY'!D641),'DATA ENTRY'!O641,"")))</f>
        <v/>
      </c>
      <c r="DK642" s="3" t="str">
        <f>IF('DATA ENTRY'!CK641="","",IF('DATA ENTRY'!P641="","",IF(AND($DF$4='DATA ENTRY'!D641),'DATA ENTRY'!P641,"")))</f>
        <v/>
      </c>
      <c r="DL642" s="107" t="str">
        <f>IF('DATA ENTRY'!CK641="","",IF('DATA ENTRY'!Q641="","",IF(AND($DF$4='DATA ENTRY'!D641),'DATA ENTRY'!Q641,"")))</f>
        <v/>
      </c>
      <c r="DM642" s="3" t="str">
        <f>IF('DATA ENTRY'!CK641="","",IF('DATA ENTRY'!R641="","",IF(AND($DF$4='DATA ENTRY'!D641),'DATA ENTRY'!R641,"")))</f>
        <v/>
      </c>
      <c r="DN642" s="107" t="str">
        <f>IF('DATA ENTRY'!CK641="","",IF('DATA ENTRY'!S641="","",IF(AND($DF$4='DATA ENTRY'!D641),'DATA ENTRY'!S641,"")))</f>
        <v/>
      </c>
      <c r="DO642" s="3" t="str">
        <f>IF('DATA ENTRY'!CK641="","",IF('DATA ENTRY'!E641="","",IF(AND($DF$4='DATA ENTRY'!D641),'DATA ENTRY'!E641,"")))</f>
        <v/>
      </c>
      <c r="DP642" s="3" t="str">
        <f>IF('DATA ENTRY'!CK641="","",IF('DATA ENTRY'!D641="","",IF(AND($DF$4='DATA ENTRY'!D641),'DATA ENTRY'!D641,"")))</f>
        <v/>
      </c>
      <c r="DQ642" s="3" t="str">
        <f>IF('DATA ENTRY'!CK641="","",IF('DATA ENTRY'!W641="","",IF(AND($DF$4='DATA ENTRY'!D641),'DATA ENTRY'!W641,"")))</f>
        <v/>
      </c>
      <c r="DR642" s="3" t="str">
        <f>IF('DATA ENTRY'!CK641="","",IF('DATA ENTRY'!X641="","",IF(AND($DF$4='DATA ENTRY'!D641),'DATA ENTRY'!X641,"")))</f>
        <v/>
      </c>
      <c r="DS642" s="108" t="str">
        <f t="shared" si="155"/>
        <v/>
      </c>
      <c r="DT642" s="108" t="str">
        <f>IF('DATA ENTRY'!CK641="","",IF('DATA ENTRY'!D641="","",IF(AND($DF$4='DATA ENTRY'!D641),'DATA ENTRY'!G641,"")))</f>
        <v/>
      </c>
      <c r="DY642">
        <f t="shared" si="156"/>
        <v>0</v>
      </c>
      <c r="EB642" t="str">
        <f t="shared" si="157"/>
        <v/>
      </c>
      <c r="EC642" t="str">
        <f t="shared" si="158"/>
        <v/>
      </c>
      <c r="ED642" s="224">
        <v>636</v>
      </c>
      <c r="EE642" s="3" t="str">
        <f>IF('DATA ENTRY'!CK641="","",IF('DATA ENTRY'!B641="","",IF(AND($EF$4='DATA ENTRY'!G641,$EH$4='DATA ENTRY'!F641),'DATA ENTRY'!B641,"")))</f>
        <v/>
      </c>
      <c r="EF642" s="3" t="str">
        <f>IF('DATA ENTRY'!CK641="","",IF('DATA ENTRY'!C641="","",IF(AND($EF$4='DATA ENTRY'!G641,$EH$4='DATA ENTRY'!F641),'DATA ENTRY'!C641,"")))</f>
        <v/>
      </c>
      <c r="EG642" s="4" t="str">
        <f>IF('DATA ENTRY'!CK641="","",IF('DATA ENTRY'!I641="","",IF(AND($EF$4='DATA ENTRY'!G641,$EH$4='DATA ENTRY'!F641),'DATA ENTRY'!I641,"")))</f>
        <v/>
      </c>
      <c r="EH642" s="4" t="str">
        <f>IF('DATA ENTRY'!CK641="","",IF('DATA ENTRY'!CK641="","",IF(AND($EF$4='DATA ENTRY'!G641,$EH$4='DATA ENTRY'!F641),'DATA ENTRY'!CK641,"")))</f>
        <v/>
      </c>
      <c r="EI642" s="3" t="str">
        <f>IF('DATA ENTRY'!CK641="","",IF('DATA ENTRY'!N641="","",IF(AND($EF$4='DATA ENTRY'!G641,$EH$4='DATA ENTRY'!F641),'DATA ENTRY'!N641,"")))</f>
        <v/>
      </c>
      <c r="EJ642" s="107" t="str">
        <f>IF('DATA ENTRY'!CK641="","",IF('DATA ENTRY'!O641="","",IF(AND($EF$4='DATA ENTRY'!G641,$EH$4='DATA ENTRY'!F641),'DATA ENTRY'!O641,"")))</f>
        <v/>
      </c>
      <c r="EK642" s="3" t="str">
        <f>IF('DATA ENTRY'!CK641="","",IF('DATA ENTRY'!P641="","",IF(AND($EF$4='DATA ENTRY'!G641,$EH$4='DATA ENTRY'!F641),'DATA ENTRY'!P641,"")))</f>
        <v/>
      </c>
      <c r="EL642" s="107" t="str">
        <f>IF('DATA ENTRY'!CK641="","",IF('DATA ENTRY'!Q641="","",IF(AND($EF$4='DATA ENTRY'!G641,$EH$4='DATA ENTRY'!F641),'DATA ENTRY'!Q641,"")))</f>
        <v/>
      </c>
      <c r="EM642" s="3" t="str">
        <f>IF('DATA ENTRY'!CK641="","",IF('DATA ENTRY'!R641="","",IF(AND($EF$4='DATA ENTRY'!G641,$EH$4='DATA ENTRY'!F641),'DATA ENTRY'!R641,"")))</f>
        <v/>
      </c>
      <c r="EN642" s="107" t="str">
        <f>IF('DATA ENTRY'!CK641="","",IF('DATA ENTRY'!S641="","",IF(AND($EF$4='DATA ENTRY'!G641,$EH$4='DATA ENTRY'!F641),'DATA ENTRY'!S641,"")))</f>
        <v/>
      </c>
      <c r="EO642" s="3" t="str">
        <f>IF('DATA ENTRY'!CK641="","",IF('DATA ENTRY'!E641="","",IF(AND($EF$4='DATA ENTRY'!G641,$EH$4='DATA ENTRY'!F641),'DATA ENTRY'!E641,"")))</f>
        <v/>
      </c>
      <c r="EP642" s="3" t="str">
        <f>IF('DATA ENTRY'!CK641="","",IF('DATA ENTRY'!D641="","",IF(AND($EF$4='DATA ENTRY'!G641,$EH$4='DATA ENTRY'!F641),'DATA ENTRY'!D641,"")))</f>
        <v/>
      </c>
      <c r="EQ642" s="3" t="str">
        <f>IF('DATA ENTRY'!CK641="","",IF('DATA ENTRY'!W641="","",IF(AND($EF$4='DATA ENTRY'!G641,$EH$4='DATA ENTRY'!F641),'DATA ENTRY'!W641,"")))</f>
        <v/>
      </c>
      <c r="ER642" s="3" t="str">
        <f>IF('DATA ENTRY'!CK641="","",IF('DATA ENTRY'!X641="","",IF(AND($EF$4='DATA ENTRY'!G641,$EH$4='DATA ENTRY'!F641),'DATA ENTRY'!X641,"")))</f>
        <v/>
      </c>
      <c r="ES642" s="108" t="str">
        <f t="shared" si="159"/>
        <v/>
      </c>
      <c r="ET642" s="108" t="str">
        <f>IF('DATA ENTRY'!CK641="","",IF('DATA ENTRY'!D641="","",IF(AND($EF$4='DATA ENTRY'!G641,$EH$4='DATA ENTRY'!F641),'DATA ENTRY'!G641,"")))</f>
        <v/>
      </c>
      <c r="EY642">
        <f t="shared" si="160"/>
        <v>0</v>
      </c>
    </row>
    <row r="643" spans="1:155">
      <c r="A643" t="str">
        <f>IF(S643=0,"",1+(MAX($A$7:A642)))</f>
        <v/>
      </c>
      <c r="B643" s="224">
        <v>637</v>
      </c>
      <c r="C643" s="3" t="str">
        <f>IF('DATA ENTRY'!CK642="","",IF('DATA ENTRY'!B642="","",IF($D$4="All Post",'DATA ENTRY'!B642,IF(AND($D$4='DATA ENTRY'!CK642),'DATA ENTRY'!B642,""))))</f>
        <v/>
      </c>
      <c r="D643" s="3" t="str">
        <f>IF('DATA ENTRY'!CK642="","",IF('DATA ENTRY'!C642="","",IF($D$4="All Post",'DATA ENTRY'!C642,IF(AND($D$4='DATA ENTRY'!CK642),'DATA ENTRY'!C642,""))))</f>
        <v/>
      </c>
      <c r="E643" s="4" t="str">
        <f>IF('DATA ENTRY'!CK642="","",IF('DATA ENTRY'!I642="","",IF($D$4="All Post",'DATA ENTRY'!I642,IF(AND($D$4='DATA ENTRY'!CK642),'DATA ENTRY'!I642,""))))</f>
        <v/>
      </c>
      <c r="F643" s="4" t="str">
        <f>IF('DATA ENTRY'!CK642="","",IF('DATA ENTRY'!CK642="","",IF($D$4="All Post",'DATA ENTRY'!CK642,IF(AND($D$4='DATA ENTRY'!CK642),'DATA ENTRY'!CK642,""))))</f>
        <v/>
      </c>
      <c r="G643" s="3" t="str">
        <f>IF('DATA ENTRY'!CK642="","",IF('DATA ENTRY'!N642="","",IF($D$4="All Post",'DATA ENTRY'!N642,IF(AND($D$4='DATA ENTRY'!CK642),'DATA ENTRY'!N642,""))))</f>
        <v/>
      </c>
      <c r="H643" s="107" t="str">
        <f>IF('DATA ENTRY'!CK642="","",IF('DATA ENTRY'!O642="","",IF($D$4="All Post",'DATA ENTRY'!O642,IF(AND($D$4='DATA ENTRY'!CK642),'DATA ENTRY'!O642,""))))</f>
        <v/>
      </c>
      <c r="I643" s="3" t="str">
        <f>IF('DATA ENTRY'!CK642="","",IF('DATA ENTRY'!P642="","",IF($D$4="All Post",'DATA ENTRY'!P642,IF(AND($D$4='DATA ENTRY'!CK642),'DATA ENTRY'!P642,""))))</f>
        <v/>
      </c>
      <c r="J643" s="107" t="str">
        <f>IF('DATA ENTRY'!CK642="","",IF('DATA ENTRY'!Q642="","",IF($D$4="All Post",'DATA ENTRY'!Q642,IF(AND($D$4='DATA ENTRY'!CK642),'DATA ENTRY'!Q642,""))))</f>
        <v/>
      </c>
      <c r="K643" s="3" t="str">
        <f>IF('DATA ENTRY'!CK642="","",IF('DATA ENTRY'!R642="","",IF($D$4="All Post",'DATA ENTRY'!R642,IF(AND($D$4='DATA ENTRY'!CK642),'DATA ENTRY'!R642,""))))</f>
        <v/>
      </c>
      <c r="L643" s="3" t="str">
        <f>IF('DATA ENTRY'!CK642="","",IF('DATA ENTRY'!S642="","",IF($D$4="All Post",'DATA ENTRY'!S642,IF(AND($D$4='DATA ENTRY'!CK642),'DATA ENTRY'!S642,""))))</f>
        <v/>
      </c>
      <c r="M643" s="3" t="str">
        <f>IF('DATA ENTRY'!CK642="","",IF('DATA ENTRY'!E642="","",IF($D$4="All Post",'DATA ENTRY'!E642,IF(AND($D$4='DATA ENTRY'!CK642),'DATA ENTRY'!E642,""))))</f>
        <v/>
      </c>
      <c r="N643" s="3" t="str">
        <f>IF('DATA ENTRY'!CK642="","",IF('DATA ENTRY'!W642="","",IF($D$4="All Post",'DATA ENTRY'!W642,IF(AND($D$4='DATA ENTRY'!CK642),'DATA ENTRY'!W642,""))))</f>
        <v/>
      </c>
      <c r="O643" s="3" t="str">
        <f>IF('DATA ENTRY'!CK642="","",IF('DATA ENTRY'!X642="","",IF($D$4="All Post",'DATA ENTRY'!X642,IF(AND($D$4='DATA ENTRY'!CK642),'DATA ENTRY'!X642,""))))</f>
        <v/>
      </c>
      <c r="P643" s="3" t="str">
        <f>IF('DATA ENTRY'!CK642="","",IF('DATA ENTRY'!G642="","",IF($D$4="All Post",'DATA ENTRY'!G642,IF(AND($D$4='DATA ENTRY'!CK642),'DATA ENTRY'!G642,""))))</f>
        <v/>
      </c>
      <c r="S643">
        <f t="shared" si="147"/>
        <v>0</v>
      </c>
      <c r="T643" t="str">
        <f t="shared" si="148"/>
        <v/>
      </c>
      <c r="BZ643" t="str">
        <f t="shared" si="149"/>
        <v/>
      </c>
      <c r="CA643" t="str">
        <f t="shared" si="150"/>
        <v/>
      </c>
      <c r="CB643" s="224">
        <v>637</v>
      </c>
      <c r="CC643" s="3" t="str">
        <f>IF('DATA ENTRY'!CK642="","",IF('DATA ENTRY'!B642="","",IF(AND($CD$4='DATA ENTRY'!CK642,$CG$4='DATA ENTRY'!D642),'DATA ENTRY'!B642,"")))</f>
        <v/>
      </c>
      <c r="CD643" s="3" t="str">
        <f>IF('DATA ENTRY'!CK642="","",IF('DATA ENTRY'!C642="","",IF(AND($CD$4='DATA ENTRY'!CK642,$CG$4='DATA ENTRY'!D642),'DATA ENTRY'!C642,"")))</f>
        <v/>
      </c>
      <c r="CE643" s="4" t="str">
        <f>IF('DATA ENTRY'!CK642="","",IF('DATA ENTRY'!I642="","",IF(AND($CD$4='DATA ENTRY'!CK642,$CG$4='DATA ENTRY'!D642),'DATA ENTRY'!I642,"")))</f>
        <v/>
      </c>
      <c r="CF643" s="4" t="str">
        <f>IF('DATA ENTRY'!CK642="","",IF('DATA ENTRY'!CK642="","",IF(AND($CD$4='DATA ENTRY'!CK642,$CG$4='DATA ENTRY'!D642),'DATA ENTRY'!CK642,"")))</f>
        <v/>
      </c>
      <c r="CG643" s="3" t="str">
        <f>IF('DATA ENTRY'!CK642="","",IF('DATA ENTRY'!N642="","",IF(AND($CD$4='DATA ENTRY'!CK642,$CG$4='DATA ENTRY'!D642),'DATA ENTRY'!N642,"")))</f>
        <v/>
      </c>
      <c r="CH643" s="107" t="str">
        <f>IF('DATA ENTRY'!CK642="","",IF('DATA ENTRY'!O642="","",IF(AND($CD$4='DATA ENTRY'!CK642,$CG$4='DATA ENTRY'!D642),'DATA ENTRY'!O642,"")))</f>
        <v/>
      </c>
      <c r="CI643" s="3" t="str">
        <f>IF('DATA ENTRY'!CK642="","",IF('DATA ENTRY'!P642="","",IF(AND($CD$4='DATA ENTRY'!CK642,$CG$4='DATA ENTRY'!D642),'DATA ENTRY'!P642,"")))</f>
        <v/>
      </c>
      <c r="CJ643" s="107" t="str">
        <f>IF('DATA ENTRY'!CK642="","",IF('DATA ENTRY'!Q642="","",IF(AND($CD$4='DATA ENTRY'!CK642,$CG$4='DATA ENTRY'!D642),'DATA ENTRY'!Q642,"")))</f>
        <v/>
      </c>
      <c r="CK643" s="3" t="str">
        <f>IF('DATA ENTRY'!CK642="","",IF('DATA ENTRY'!R642="","",IF(AND($CD$4='DATA ENTRY'!CK642,$CG$4='DATA ENTRY'!D642),'DATA ENTRY'!R642,"")))</f>
        <v/>
      </c>
      <c r="CL643" s="3" t="str">
        <f>IF('DATA ENTRY'!CK642="","",IF('DATA ENTRY'!S642="","",IF(AND($CD$4='DATA ENTRY'!CK642,$CG$4='DATA ENTRY'!D642),'DATA ENTRY'!S642,"")))</f>
        <v/>
      </c>
      <c r="CM643" s="3" t="str">
        <f>IF('DATA ENTRY'!CK642="","",IF('DATA ENTRY'!E642="","",IF(AND($CD$4='DATA ENTRY'!CK642,$CG$4='DATA ENTRY'!D642),'DATA ENTRY'!E642,"")))</f>
        <v/>
      </c>
      <c r="CN643" s="3" t="str">
        <f>IF('DATA ENTRY'!CK642="","",IF('DATA ENTRY'!W642="","",IF(AND($CD$4='DATA ENTRY'!CK642,$CG$4='DATA ENTRY'!D642),'DATA ENTRY'!W642,"")))</f>
        <v/>
      </c>
      <c r="CO643" s="3" t="str">
        <f>IF('DATA ENTRY'!CK642="","",IF('DATA ENTRY'!X642="","",IF(AND($CD$4='DATA ENTRY'!CK642,$CG$4='DATA ENTRY'!D642),'DATA ENTRY'!X642,"")))</f>
        <v/>
      </c>
      <c r="CP643" s="108" t="str">
        <f t="shared" si="151"/>
        <v/>
      </c>
      <c r="CQ643" s="108" t="str">
        <f>IF('DATA ENTRY'!CK642="","",IF('DATA ENTRY'!G642="","",IF(AND($CD$4='DATA ENTRY'!CK642,$CG$4='DATA ENTRY'!D642),'DATA ENTRY'!G642,"")))</f>
        <v/>
      </c>
      <c r="CR643" s="230" t="str">
        <f>IF('DATA ENTRY'!CK642="","",IF('DATA ENTRY'!D642="","",IF(AND($CD$4='DATA ENTRY'!CK642,$CG$4='DATA ENTRY'!D642),'DATA ENTRY'!D642,"")))</f>
        <v/>
      </c>
      <c r="CS643">
        <f t="shared" si="152"/>
        <v>0</v>
      </c>
      <c r="CT643">
        <f t="shared" si="153"/>
        <v>0</v>
      </c>
      <c r="CV643" s="139"/>
      <c r="CX643">
        <f t="shared" si="154"/>
        <v>0</v>
      </c>
      <c r="DB643" t="str">
        <f t="shared" si="161"/>
        <v/>
      </c>
      <c r="DC643" t="str">
        <f t="shared" si="162"/>
        <v/>
      </c>
      <c r="DD643" s="224">
        <v>637</v>
      </c>
      <c r="DE643" s="3" t="str">
        <f>IF('DATA ENTRY'!CK642="","",IF('DATA ENTRY'!B642="","",IF(AND($DF$4='DATA ENTRY'!D642),'DATA ENTRY'!B642,"")))</f>
        <v/>
      </c>
      <c r="DF643" s="3" t="str">
        <f>IF('DATA ENTRY'!CK642="","",IF('DATA ENTRY'!C642="","",IF(AND($DF$4='DATA ENTRY'!D642),'DATA ENTRY'!C642,"")))</f>
        <v/>
      </c>
      <c r="DG643" s="4" t="str">
        <f>IF('DATA ENTRY'!CK642="","",IF('DATA ENTRY'!I642="","",IF(AND($DF$4='DATA ENTRY'!D642),'DATA ENTRY'!I642,"")))</f>
        <v/>
      </c>
      <c r="DH643" s="4" t="str">
        <f>IF('DATA ENTRY'!CK642="","",IF('DATA ENTRY'!CK642="","",IF(AND($DF$4='DATA ENTRY'!D642),'DATA ENTRY'!CK642,"")))</f>
        <v/>
      </c>
      <c r="DI643" s="3" t="str">
        <f>IF('DATA ENTRY'!CK642="","",IF('DATA ENTRY'!N642="","",IF(AND($DF$4='DATA ENTRY'!D642),'DATA ENTRY'!N642,"")))</f>
        <v/>
      </c>
      <c r="DJ643" s="107" t="str">
        <f>IF('DATA ENTRY'!CK642="","",IF('DATA ENTRY'!O642="","",IF(AND($DF$4='DATA ENTRY'!D642),'DATA ENTRY'!O642,"")))</f>
        <v/>
      </c>
      <c r="DK643" s="3" t="str">
        <f>IF('DATA ENTRY'!CK642="","",IF('DATA ENTRY'!P642="","",IF(AND($DF$4='DATA ENTRY'!D642),'DATA ENTRY'!P642,"")))</f>
        <v/>
      </c>
      <c r="DL643" s="107" t="str">
        <f>IF('DATA ENTRY'!CK642="","",IF('DATA ENTRY'!Q642="","",IF(AND($DF$4='DATA ENTRY'!D642),'DATA ENTRY'!Q642,"")))</f>
        <v/>
      </c>
      <c r="DM643" s="3" t="str">
        <f>IF('DATA ENTRY'!CK642="","",IF('DATA ENTRY'!R642="","",IF(AND($DF$4='DATA ENTRY'!D642),'DATA ENTRY'!R642,"")))</f>
        <v/>
      </c>
      <c r="DN643" s="107" t="str">
        <f>IF('DATA ENTRY'!CK642="","",IF('DATA ENTRY'!S642="","",IF(AND($DF$4='DATA ENTRY'!D642),'DATA ENTRY'!S642,"")))</f>
        <v/>
      </c>
      <c r="DO643" s="3" t="str">
        <f>IF('DATA ENTRY'!CK642="","",IF('DATA ENTRY'!E642="","",IF(AND($DF$4='DATA ENTRY'!D642),'DATA ENTRY'!E642,"")))</f>
        <v/>
      </c>
      <c r="DP643" s="3" t="str">
        <f>IF('DATA ENTRY'!CK642="","",IF('DATA ENTRY'!D642="","",IF(AND($DF$4='DATA ENTRY'!D642),'DATA ENTRY'!D642,"")))</f>
        <v/>
      </c>
      <c r="DQ643" s="3" t="str">
        <f>IF('DATA ENTRY'!CK642="","",IF('DATA ENTRY'!W642="","",IF(AND($DF$4='DATA ENTRY'!D642),'DATA ENTRY'!W642,"")))</f>
        <v/>
      </c>
      <c r="DR643" s="3" t="str">
        <f>IF('DATA ENTRY'!CK642="","",IF('DATA ENTRY'!X642="","",IF(AND($DF$4='DATA ENTRY'!D642),'DATA ENTRY'!X642,"")))</f>
        <v/>
      </c>
      <c r="DS643" s="108" t="str">
        <f t="shared" si="155"/>
        <v/>
      </c>
      <c r="DT643" s="108" t="str">
        <f>IF('DATA ENTRY'!CK642="","",IF('DATA ENTRY'!D642="","",IF(AND($DF$4='DATA ENTRY'!D642),'DATA ENTRY'!G642,"")))</f>
        <v/>
      </c>
      <c r="DY643">
        <f t="shared" si="156"/>
        <v>0</v>
      </c>
      <c r="EB643" t="str">
        <f t="shared" si="157"/>
        <v/>
      </c>
      <c r="EC643" t="str">
        <f t="shared" si="158"/>
        <v/>
      </c>
      <c r="ED643" s="224">
        <v>637</v>
      </c>
      <c r="EE643" s="3" t="str">
        <f>IF('DATA ENTRY'!CK642="","",IF('DATA ENTRY'!B642="","",IF(AND($EF$4='DATA ENTRY'!G642,$EH$4='DATA ENTRY'!F642),'DATA ENTRY'!B642,"")))</f>
        <v/>
      </c>
      <c r="EF643" s="3" t="str">
        <f>IF('DATA ENTRY'!CK642="","",IF('DATA ENTRY'!C642="","",IF(AND($EF$4='DATA ENTRY'!G642,$EH$4='DATA ENTRY'!F642),'DATA ENTRY'!C642,"")))</f>
        <v/>
      </c>
      <c r="EG643" s="4" t="str">
        <f>IF('DATA ENTRY'!CK642="","",IF('DATA ENTRY'!I642="","",IF(AND($EF$4='DATA ENTRY'!G642,$EH$4='DATA ENTRY'!F642),'DATA ENTRY'!I642,"")))</f>
        <v/>
      </c>
      <c r="EH643" s="4" t="str">
        <f>IF('DATA ENTRY'!CK642="","",IF('DATA ENTRY'!CK642="","",IF(AND($EF$4='DATA ENTRY'!G642,$EH$4='DATA ENTRY'!F642),'DATA ENTRY'!CK642,"")))</f>
        <v/>
      </c>
      <c r="EI643" s="3" t="str">
        <f>IF('DATA ENTRY'!CK642="","",IF('DATA ENTRY'!N642="","",IF(AND($EF$4='DATA ENTRY'!G642,$EH$4='DATA ENTRY'!F642),'DATA ENTRY'!N642,"")))</f>
        <v/>
      </c>
      <c r="EJ643" s="107" t="str">
        <f>IF('DATA ENTRY'!CK642="","",IF('DATA ENTRY'!O642="","",IF(AND($EF$4='DATA ENTRY'!G642,$EH$4='DATA ENTRY'!F642),'DATA ENTRY'!O642,"")))</f>
        <v/>
      </c>
      <c r="EK643" s="3" t="str">
        <f>IF('DATA ENTRY'!CK642="","",IF('DATA ENTRY'!P642="","",IF(AND($EF$4='DATA ENTRY'!G642,$EH$4='DATA ENTRY'!F642),'DATA ENTRY'!P642,"")))</f>
        <v/>
      </c>
      <c r="EL643" s="107" t="str">
        <f>IF('DATA ENTRY'!CK642="","",IF('DATA ENTRY'!Q642="","",IF(AND($EF$4='DATA ENTRY'!G642,$EH$4='DATA ENTRY'!F642),'DATA ENTRY'!Q642,"")))</f>
        <v/>
      </c>
      <c r="EM643" s="3" t="str">
        <f>IF('DATA ENTRY'!CK642="","",IF('DATA ENTRY'!R642="","",IF(AND($EF$4='DATA ENTRY'!G642,$EH$4='DATA ENTRY'!F642),'DATA ENTRY'!R642,"")))</f>
        <v/>
      </c>
      <c r="EN643" s="107" t="str">
        <f>IF('DATA ENTRY'!CK642="","",IF('DATA ENTRY'!S642="","",IF(AND($EF$4='DATA ENTRY'!G642,$EH$4='DATA ENTRY'!F642),'DATA ENTRY'!S642,"")))</f>
        <v/>
      </c>
      <c r="EO643" s="3" t="str">
        <f>IF('DATA ENTRY'!CK642="","",IF('DATA ENTRY'!E642="","",IF(AND($EF$4='DATA ENTRY'!G642,$EH$4='DATA ENTRY'!F642),'DATA ENTRY'!E642,"")))</f>
        <v/>
      </c>
      <c r="EP643" s="3" t="str">
        <f>IF('DATA ENTRY'!CK642="","",IF('DATA ENTRY'!D642="","",IF(AND($EF$4='DATA ENTRY'!G642,$EH$4='DATA ENTRY'!F642),'DATA ENTRY'!D642,"")))</f>
        <v/>
      </c>
      <c r="EQ643" s="3" t="str">
        <f>IF('DATA ENTRY'!CK642="","",IF('DATA ENTRY'!W642="","",IF(AND($EF$4='DATA ENTRY'!G642,$EH$4='DATA ENTRY'!F642),'DATA ENTRY'!W642,"")))</f>
        <v/>
      </c>
      <c r="ER643" s="3" t="str">
        <f>IF('DATA ENTRY'!CK642="","",IF('DATA ENTRY'!X642="","",IF(AND($EF$4='DATA ENTRY'!G642,$EH$4='DATA ENTRY'!F642),'DATA ENTRY'!X642,"")))</f>
        <v/>
      </c>
      <c r="ES643" s="108" t="str">
        <f t="shared" si="159"/>
        <v/>
      </c>
      <c r="ET643" s="108" t="str">
        <f>IF('DATA ENTRY'!CK642="","",IF('DATA ENTRY'!D642="","",IF(AND($EF$4='DATA ENTRY'!G642,$EH$4='DATA ENTRY'!F642),'DATA ENTRY'!G642,"")))</f>
        <v/>
      </c>
      <c r="EY643">
        <f t="shared" si="160"/>
        <v>0</v>
      </c>
    </row>
    <row r="644" spans="1:155">
      <c r="A644" t="str">
        <f>IF(S644=0,"",1+(MAX($A$7:A643)))</f>
        <v/>
      </c>
      <c r="B644" s="224">
        <v>638</v>
      </c>
      <c r="C644" s="3" t="str">
        <f>IF('DATA ENTRY'!CK643="","",IF('DATA ENTRY'!B643="","",IF($D$4="All Post",'DATA ENTRY'!B643,IF(AND($D$4='DATA ENTRY'!CK643),'DATA ENTRY'!B643,""))))</f>
        <v/>
      </c>
      <c r="D644" s="3" t="str">
        <f>IF('DATA ENTRY'!CK643="","",IF('DATA ENTRY'!C643="","",IF($D$4="All Post",'DATA ENTRY'!C643,IF(AND($D$4='DATA ENTRY'!CK643),'DATA ENTRY'!C643,""))))</f>
        <v/>
      </c>
      <c r="E644" s="4" t="str">
        <f>IF('DATA ENTRY'!CK643="","",IF('DATA ENTRY'!I643="","",IF($D$4="All Post",'DATA ENTRY'!I643,IF(AND($D$4='DATA ENTRY'!CK643),'DATA ENTRY'!I643,""))))</f>
        <v/>
      </c>
      <c r="F644" s="4" t="str">
        <f>IF('DATA ENTRY'!CK643="","",IF('DATA ENTRY'!CK643="","",IF($D$4="All Post",'DATA ENTRY'!CK643,IF(AND($D$4='DATA ENTRY'!CK643),'DATA ENTRY'!CK643,""))))</f>
        <v/>
      </c>
      <c r="G644" s="3" t="str">
        <f>IF('DATA ENTRY'!CK643="","",IF('DATA ENTRY'!N643="","",IF($D$4="All Post",'DATA ENTRY'!N643,IF(AND($D$4='DATA ENTRY'!CK643),'DATA ENTRY'!N643,""))))</f>
        <v/>
      </c>
      <c r="H644" s="107" t="str">
        <f>IF('DATA ENTRY'!CK643="","",IF('DATA ENTRY'!O643="","",IF($D$4="All Post",'DATA ENTRY'!O643,IF(AND($D$4='DATA ENTRY'!CK643),'DATA ENTRY'!O643,""))))</f>
        <v/>
      </c>
      <c r="I644" s="3" t="str">
        <f>IF('DATA ENTRY'!CK643="","",IF('DATA ENTRY'!P643="","",IF($D$4="All Post",'DATA ENTRY'!P643,IF(AND($D$4='DATA ENTRY'!CK643),'DATA ENTRY'!P643,""))))</f>
        <v/>
      </c>
      <c r="J644" s="107" t="str">
        <f>IF('DATA ENTRY'!CK643="","",IF('DATA ENTRY'!Q643="","",IF($D$4="All Post",'DATA ENTRY'!Q643,IF(AND($D$4='DATA ENTRY'!CK643),'DATA ENTRY'!Q643,""))))</f>
        <v/>
      </c>
      <c r="K644" s="3" t="str">
        <f>IF('DATA ENTRY'!CK643="","",IF('DATA ENTRY'!R643="","",IF($D$4="All Post",'DATA ENTRY'!R643,IF(AND($D$4='DATA ENTRY'!CK643),'DATA ENTRY'!R643,""))))</f>
        <v/>
      </c>
      <c r="L644" s="3" t="str">
        <f>IF('DATA ENTRY'!CK643="","",IF('DATA ENTRY'!S643="","",IF($D$4="All Post",'DATA ENTRY'!S643,IF(AND($D$4='DATA ENTRY'!CK643),'DATA ENTRY'!S643,""))))</f>
        <v/>
      </c>
      <c r="M644" s="3" t="str">
        <f>IF('DATA ENTRY'!CK643="","",IF('DATA ENTRY'!E643="","",IF($D$4="All Post",'DATA ENTRY'!E643,IF(AND($D$4='DATA ENTRY'!CK643),'DATA ENTRY'!E643,""))))</f>
        <v/>
      </c>
      <c r="N644" s="3" t="str">
        <f>IF('DATA ENTRY'!CK643="","",IF('DATA ENTRY'!W643="","",IF($D$4="All Post",'DATA ENTRY'!W643,IF(AND($D$4='DATA ENTRY'!CK643),'DATA ENTRY'!W643,""))))</f>
        <v/>
      </c>
      <c r="O644" s="3" t="str">
        <f>IF('DATA ENTRY'!CK643="","",IF('DATA ENTRY'!X643="","",IF($D$4="All Post",'DATA ENTRY'!X643,IF(AND($D$4='DATA ENTRY'!CK643),'DATA ENTRY'!X643,""))))</f>
        <v/>
      </c>
      <c r="P644" s="3" t="str">
        <f>IF('DATA ENTRY'!CK643="","",IF('DATA ENTRY'!G643="","",IF($D$4="All Post",'DATA ENTRY'!G643,IF(AND($D$4='DATA ENTRY'!CK643),'DATA ENTRY'!G643,""))))</f>
        <v/>
      </c>
      <c r="S644">
        <f t="shared" si="147"/>
        <v>0</v>
      </c>
      <c r="T644" t="str">
        <f t="shared" si="148"/>
        <v/>
      </c>
      <c r="BZ644" t="str">
        <f t="shared" si="149"/>
        <v/>
      </c>
      <c r="CA644" t="str">
        <f t="shared" si="150"/>
        <v/>
      </c>
      <c r="CB644" s="224">
        <v>638</v>
      </c>
      <c r="CC644" s="3" t="str">
        <f>IF('DATA ENTRY'!CK643="","",IF('DATA ENTRY'!B643="","",IF(AND($CD$4='DATA ENTRY'!CK643,$CG$4='DATA ENTRY'!D643),'DATA ENTRY'!B643,"")))</f>
        <v/>
      </c>
      <c r="CD644" s="3" t="str">
        <f>IF('DATA ENTRY'!CK643="","",IF('DATA ENTRY'!C643="","",IF(AND($CD$4='DATA ENTRY'!CK643,$CG$4='DATA ENTRY'!D643),'DATA ENTRY'!C643,"")))</f>
        <v/>
      </c>
      <c r="CE644" s="4" t="str">
        <f>IF('DATA ENTRY'!CK643="","",IF('DATA ENTRY'!I643="","",IF(AND($CD$4='DATA ENTRY'!CK643,$CG$4='DATA ENTRY'!D643),'DATA ENTRY'!I643,"")))</f>
        <v/>
      </c>
      <c r="CF644" s="4" t="str">
        <f>IF('DATA ENTRY'!CK643="","",IF('DATA ENTRY'!CK643="","",IF(AND($CD$4='DATA ENTRY'!CK643,$CG$4='DATA ENTRY'!D643),'DATA ENTRY'!CK643,"")))</f>
        <v/>
      </c>
      <c r="CG644" s="3" t="str">
        <f>IF('DATA ENTRY'!CK643="","",IF('DATA ENTRY'!N643="","",IF(AND($CD$4='DATA ENTRY'!CK643,$CG$4='DATA ENTRY'!D643),'DATA ENTRY'!N643,"")))</f>
        <v/>
      </c>
      <c r="CH644" s="107" t="str">
        <f>IF('DATA ENTRY'!CK643="","",IF('DATA ENTRY'!O643="","",IF(AND($CD$4='DATA ENTRY'!CK643,$CG$4='DATA ENTRY'!D643),'DATA ENTRY'!O643,"")))</f>
        <v/>
      </c>
      <c r="CI644" s="3" t="str">
        <f>IF('DATA ENTRY'!CK643="","",IF('DATA ENTRY'!P643="","",IF(AND($CD$4='DATA ENTRY'!CK643,$CG$4='DATA ENTRY'!D643),'DATA ENTRY'!P643,"")))</f>
        <v/>
      </c>
      <c r="CJ644" s="107" t="str">
        <f>IF('DATA ENTRY'!CK643="","",IF('DATA ENTRY'!Q643="","",IF(AND($CD$4='DATA ENTRY'!CK643,$CG$4='DATA ENTRY'!D643),'DATA ENTRY'!Q643,"")))</f>
        <v/>
      </c>
      <c r="CK644" s="3" t="str">
        <f>IF('DATA ENTRY'!CK643="","",IF('DATA ENTRY'!R643="","",IF(AND($CD$4='DATA ENTRY'!CK643,$CG$4='DATA ENTRY'!D643),'DATA ENTRY'!R643,"")))</f>
        <v/>
      </c>
      <c r="CL644" s="3" t="str">
        <f>IF('DATA ENTRY'!CK643="","",IF('DATA ENTRY'!S643="","",IF(AND($CD$4='DATA ENTRY'!CK643,$CG$4='DATA ENTRY'!D643),'DATA ENTRY'!S643,"")))</f>
        <v/>
      </c>
      <c r="CM644" s="3" t="str">
        <f>IF('DATA ENTRY'!CK643="","",IF('DATA ENTRY'!E643="","",IF(AND($CD$4='DATA ENTRY'!CK643,$CG$4='DATA ENTRY'!D643),'DATA ENTRY'!E643,"")))</f>
        <v/>
      </c>
      <c r="CN644" s="3" t="str">
        <f>IF('DATA ENTRY'!CK643="","",IF('DATA ENTRY'!W643="","",IF(AND($CD$4='DATA ENTRY'!CK643,$CG$4='DATA ENTRY'!D643),'DATA ENTRY'!W643,"")))</f>
        <v/>
      </c>
      <c r="CO644" s="3" t="str">
        <f>IF('DATA ENTRY'!CK643="","",IF('DATA ENTRY'!X643="","",IF(AND($CD$4='DATA ENTRY'!CK643,$CG$4='DATA ENTRY'!D643),'DATA ENTRY'!X643,"")))</f>
        <v/>
      </c>
      <c r="CP644" s="108" t="str">
        <f t="shared" si="151"/>
        <v/>
      </c>
      <c r="CQ644" s="108" t="str">
        <f>IF('DATA ENTRY'!CK643="","",IF('DATA ENTRY'!G643="","",IF(AND($CD$4='DATA ENTRY'!CK643,$CG$4='DATA ENTRY'!D643),'DATA ENTRY'!G643,"")))</f>
        <v/>
      </c>
      <c r="CR644" s="230" t="str">
        <f>IF('DATA ENTRY'!CK643="","",IF('DATA ENTRY'!D643="","",IF(AND($CD$4='DATA ENTRY'!CK643,$CG$4='DATA ENTRY'!D643),'DATA ENTRY'!D643,"")))</f>
        <v/>
      </c>
      <c r="CS644">
        <f t="shared" si="152"/>
        <v>0</v>
      </c>
      <c r="CT644">
        <f t="shared" si="153"/>
        <v>0</v>
      </c>
      <c r="CV644" s="139"/>
      <c r="CX644">
        <f t="shared" si="154"/>
        <v>0</v>
      </c>
      <c r="DB644" t="str">
        <f t="shared" si="161"/>
        <v/>
      </c>
      <c r="DC644" t="str">
        <f t="shared" si="162"/>
        <v/>
      </c>
      <c r="DD644" s="224">
        <v>638</v>
      </c>
      <c r="DE644" s="3" t="str">
        <f>IF('DATA ENTRY'!CK643="","",IF('DATA ENTRY'!B643="","",IF(AND($DF$4='DATA ENTRY'!D643),'DATA ENTRY'!B643,"")))</f>
        <v/>
      </c>
      <c r="DF644" s="3" t="str">
        <f>IF('DATA ENTRY'!CK643="","",IF('DATA ENTRY'!C643="","",IF(AND($DF$4='DATA ENTRY'!D643),'DATA ENTRY'!C643,"")))</f>
        <v/>
      </c>
      <c r="DG644" s="4" t="str">
        <f>IF('DATA ENTRY'!CK643="","",IF('DATA ENTRY'!I643="","",IF(AND($DF$4='DATA ENTRY'!D643),'DATA ENTRY'!I643,"")))</f>
        <v/>
      </c>
      <c r="DH644" s="4" t="str">
        <f>IF('DATA ENTRY'!CK643="","",IF('DATA ENTRY'!CK643="","",IF(AND($DF$4='DATA ENTRY'!D643),'DATA ENTRY'!CK643,"")))</f>
        <v/>
      </c>
      <c r="DI644" s="3" t="str">
        <f>IF('DATA ENTRY'!CK643="","",IF('DATA ENTRY'!N643="","",IF(AND($DF$4='DATA ENTRY'!D643),'DATA ENTRY'!N643,"")))</f>
        <v/>
      </c>
      <c r="DJ644" s="107" t="str">
        <f>IF('DATA ENTRY'!CK643="","",IF('DATA ENTRY'!O643="","",IF(AND($DF$4='DATA ENTRY'!D643),'DATA ENTRY'!O643,"")))</f>
        <v/>
      </c>
      <c r="DK644" s="3" t="str">
        <f>IF('DATA ENTRY'!CK643="","",IF('DATA ENTRY'!P643="","",IF(AND($DF$4='DATA ENTRY'!D643),'DATA ENTRY'!P643,"")))</f>
        <v/>
      </c>
      <c r="DL644" s="107" t="str">
        <f>IF('DATA ENTRY'!CK643="","",IF('DATA ENTRY'!Q643="","",IF(AND($DF$4='DATA ENTRY'!D643),'DATA ENTRY'!Q643,"")))</f>
        <v/>
      </c>
      <c r="DM644" s="3" t="str">
        <f>IF('DATA ENTRY'!CK643="","",IF('DATA ENTRY'!R643="","",IF(AND($DF$4='DATA ENTRY'!D643),'DATA ENTRY'!R643,"")))</f>
        <v/>
      </c>
      <c r="DN644" s="107" t="str">
        <f>IF('DATA ENTRY'!CK643="","",IF('DATA ENTRY'!S643="","",IF(AND($DF$4='DATA ENTRY'!D643),'DATA ENTRY'!S643,"")))</f>
        <v/>
      </c>
      <c r="DO644" s="3" t="str">
        <f>IF('DATA ENTRY'!CK643="","",IF('DATA ENTRY'!E643="","",IF(AND($DF$4='DATA ENTRY'!D643),'DATA ENTRY'!E643,"")))</f>
        <v/>
      </c>
      <c r="DP644" s="3" t="str">
        <f>IF('DATA ENTRY'!CK643="","",IF('DATA ENTRY'!D643="","",IF(AND($DF$4='DATA ENTRY'!D643),'DATA ENTRY'!D643,"")))</f>
        <v/>
      </c>
      <c r="DQ644" s="3" t="str">
        <f>IF('DATA ENTRY'!CK643="","",IF('DATA ENTRY'!W643="","",IF(AND($DF$4='DATA ENTRY'!D643),'DATA ENTRY'!W643,"")))</f>
        <v/>
      </c>
      <c r="DR644" s="3" t="str">
        <f>IF('DATA ENTRY'!CK643="","",IF('DATA ENTRY'!X643="","",IF(AND($DF$4='DATA ENTRY'!D643),'DATA ENTRY'!X643,"")))</f>
        <v/>
      </c>
      <c r="DS644" s="108" t="str">
        <f t="shared" si="155"/>
        <v/>
      </c>
      <c r="DT644" s="108" t="str">
        <f>IF('DATA ENTRY'!CK643="","",IF('DATA ENTRY'!D643="","",IF(AND($DF$4='DATA ENTRY'!D643),'DATA ENTRY'!G643,"")))</f>
        <v/>
      </c>
      <c r="DY644">
        <f t="shared" si="156"/>
        <v>0</v>
      </c>
      <c r="EB644" t="str">
        <f t="shared" si="157"/>
        <v/>
      </c>
      <c r="EC644" t="str">
        <f t="shared" si="158"/>
        <v/>
      </c>
      <c r="ED644" s="224">
        <v>638</v>
      </c>
      <c r="EE644" s="3" t="str">
        <f>IF('DATA ENTRY'!CK643="","",IF('DATA ENTRY'!B643="","",IF(AND($EF$4='DATA ENTRY'!G643,$EH$4='DATA ENTRY'!F643),'DATA ENTRY'!B643,"")))</f>
        <v/>
      </c>
      <c r="EF644" s="3" t="str">
        <f>IF('DATA ENTRY'!CK643="","",IF('DATA ENTRY'!C643="","",IF(AND($EF$4='DATA ENTRY'!G643,$EH$4='DATA ENTRY'!F643),'DATA ENTRY'!C643,"")))</f>
        <v/>
      </c>
      <c r="EG644" s="4" t="str">
        <f>IF('DATA ENTRY'!CK643="","",IF('DATA ENTRY'!I643="","",IF(AND($EF$4='DATA ENTRY'!G643,$EH$4='DATA ENTRY'!F643),'DATA ENTRY'!I643,"")))</f>
        <v/>
      </c>
      <c r="EH644" s="4" t="str">
        <f>IF('DATA ENTRY'!CK643="","",IF('DATA ENTRY'!CK643="","",IF(AND($EF$4='DATA ENTRY'!G643,$EH$4='DATA ENTRY'!F643),'DATA ENTRY'!CK643,"")))</f>
        <v/>
      </c>
      <c r="EI644" s="3" t="str">
        <f>IF('DATA ENTRY'!CK643="","",IF('DATA ENTRY'!N643="","",IF(AND($EF$4='DATA ENTRY'!G643,$EH$4='DATA ENTRY'!F643),'DATA ENTRY'!N643,"")))</f>
        <v/>
      </c>
      <c r="EJ644" s="107" t="str">
        <f>IF('DATA ENTRY'!CK643="","",IF('DATA ENTRY'!O643="","",IF(AND($EF$4='DATA ENTRY'!G643,$EH$4='DATA ENTRY'!F643),'DATA ENTRY'!O643,"")))</f>
        <v/>
      </c>
      <c r="EK644" s="3" t="str">
        <f>IF('DATA ENTRY'!CK643="","",IF('DATA ENTRY'!P643="","",IF(AND($EF$4='DATA ENTRY'!G643,$EH$4='DATA ENTRY'!F643),'DATA ENTRY'!P643,"")))</f>
        <v/>
      </c>
      <c r="EL644" s="107" t="str">
        <f>IF('DATA ENTRY'!CK643="","",IF('DATA ENTRY'!Q643="","",IF(AND($EF$4='DATA ENTRY'!G643,$EH$4='DATA ENTRY'!F643),'DATA ENTRY'!Q643,"")))</f>
        <v/>
      </c>
      <c r="EM644" s="3" t="str">
        <f>IF('DATA ENTRY'!CK643="","",IF('DATA ENTRY'!R643="","",IF(AND($EF$4='DATA ENTRY'!G643,$EH$4='DATA ENTRY'!F643),'DATA ENTRY'!R643,"")))</f>
        <v/>
      </c>
      <c r="EN644" s="107" t="str">
        <f>IF('DATA ENTRY'!CK643="","",IF('DATA ENTRY'!S643="","",IF(AND($EF$4='DATA ENTRY'!G643,$EH$4='DATA ENTRY'!F643),'DATA ENTRY'!S643,"")))</f>
        <v/>
      </c>
      <c r="EO644" s="3" t="str">
        <f>IF('DATA ENTRY'!CK643="","",IF('DATA ENTRY'!E643="","",IF(AND($EF$4='DATA ENTRY'!G643,$EH$4='DATA ENTRY'!F643),'DATA ENTRY'!E643,"")))</f>
        <v/>
      </c>
      <c r="EP644" s="3" t="str">
        <f>IF('DATA ENTRY'!CK643="","",IF('DATA ENTRY'!D643="","",IF(AND($EF$4='DATA ENTRY'!G643,$EH$4='DATA ENTRY'!F643),'DATA ENTRY'!D643,"")))</f>
        <v/>
      </c>
      <c r="EQ644" s="3" t="str">
        <f>IF('DATA ENTRY'!CK643="","",IF('DATA ENTRY'!W643="","",IF(AND($EF$4='DATA ENTRY'!G643,$EH$4='DATA ENTRY'!F643),'DATA ENTRY'!W643,"")))</f>
        <v/>
      </c>
      <c r="ER644" s="3" t="str">
        <f>IF('DATA ENTRY'!CK643="","",IF('DATA ENTRY'!X643="","",IF(AND($EF$4='DATA ENTRY'!G643,$EH$4='DATA ENTRY'!F643),'DATA ENTRY'!X643,"")))</f>
        <v/>
      </c>
      <c r="ES644" s="108" t="str">
        <f t="shared" si="159"/>
        <v/>
      </c>
      <c r="ET644" s="108" t="str">
        <f>IF('DATA ENTRY'!CK643="","",IF('DATA ENTRY'!D643="","",IF(AND($EF$4='DATA ENTRY'!G643,$EH$4='DATA ENTRY'!F643),'DATA ENTRY'!G643,"")))</f>
        <v/>
      </c>
      <c r="EY644">
        <f t="shared" si="160"/>
        <v>0</v>
      </c>
    </row>
    <row r="645" spans="1:155">
      <c r="A645" t="str">
        <f>IF(S645=0,"",1+(MAX($A$7:A644)))</f>
        <v/>
      </c>
      <c r="B645" s="224">
        <v>639</v>
      </c>
      <c r="C645" s="3" t="str">
        <f>IF('DATA ENTRY'!CK644="","",IF('DATA ENTRY'!B644="","",IF($D$4="All Post",'DATA ENTRY'!B644,IF(AND($D$4='DATA ENTRY'!CK644),'DATA ENTRY'!B644,""))))</f>
        <v/>
      </c>
      <c r="D645" s="3" t="str">
        <f>IF('DATA ENTRY'!CK644="","",IF('DATA ENTRY'!C644="","",IF($D$4="All Post",'DATA ENTRY'!C644,IF(AND($D$4='DATA ENTRY'!CK644),'DATA ENTRY'!C644,""))))</f>
        <v/>
      </c>
      <c r="E645" s="4" t="str">
        <f>IF('DATA ENTRY'!CK644="","",IF('DATA ENTRY'!I644="","",IF($D$4="All Post",'DATA ENTRY'!I644,IF(AND($D$4='DATA ENTRY'!CK644),'DATA ENTRY'!I644,""))))</f>
        <v/>
      </c>
      <c r="F645" s="4" t="str">
        <f>IF('DATA ENTRY'!CK644="","",IF('DATA ENTRY'!CK644="","",IF($D$4="All Post",'DATA ENTRY'!CK644,IF(AND($D$4='DATA ENTRY'!CK644),'DATA ENTRY'!CK644,""))))</f>
        <v/>
      </c>
      <c r="G645" s="3" t="str">
        <f>IF('DATA ENTRY'!CK644="","",IF('DATA ENTRY'!N644="","",IF($D$4="All Post",'DATA ENTRY'!N644,IF(AND($D$4='DATA ENTRY'!CK644),'DATA ENTRY'!N644,""))))</f>
        <v/>
      </c>
      <c r="H645" s="107" t="str">
        <f>IF('DATA ENTRY'!CK644="","",IF('DATA ENTRY'!O644="","",IF($D$4="All Post",'DATA ENTRY'!O644,IF(AND($D$4='DATA ENTRY'!CK644),'DATA ENTRY'!O644,""))))</f>
        <v/>
      </c>
      <c r="I645" s="3" t="str">
        <f>IF('DATA ENTRY'!CK644="","",IF('DATA ENTRY'!P644="","",IF($D$4="All Post",'DATA ENTRY'!P644,IF(AND($D$4='DATA ENTRY'!CK644),'DATA ENTRY'!P644,""))))</f>
        <v/>
      </c>
      <c r="J645" s="107" t="str">
        <f>IF('DATA ENTRY'!CK644="","",IF('DATA ENTRY'!Q644="","",IF($D$4="All Post",'DATA ENTRY'!Q644,IF(AND($D$4='DATA ENTRY'!CK644),'DATA ENTRY'!Q644,""))))</f>
        <v/>
      </c>
      <c r="K645" s="3" t="str">
        <f>IF('DATA ENTRY'!CK644="","",IF('DATA ENTRY'!R644="","",IF($D$4="All Post",'DATA ENTRY'!R644,IF(AND($D$4='DATA ENTRY'!CK644),'DATA ENTRY'!R644,""))))</f>
        <v/>
      </c>
      <c r="L645" s="3" t="str">
        <f>IF('DATA ENTRY'!CK644="","",IF('DATA ENTRY'!S644="","",IF($D$4="All Post",'DATA ENTRY'!S644,IF(AND($D$4='DATA ENTRY'!CK644),'DATA ENTRY'!S644,""))))</f>
        <v/>
      </c>
      <c r="M645" s="3" t="str">
        <f>IF('DATA ENTRY'!CK644="","",IF('DATA ENTRY'!E644="","",IF($D$4="All Post",'DATA ENTRY'!E644,IF(AND($D$4='DATA ENTRY'!CK644),'DATA ENTRY'!E644,""))))</f>
        <v/>
      </c>
      <c r="N645" s="3" t="str">
        <f>IF('DATA ENTRY'!CK644="","",IF('DATA ENTRY'!W644="","",IF($D$4="All Post",'DATA ENTRY'!W644,IF(AND($D$4='DATA ENTRY'!CK644),'DATA ENTRY'!W644,""))))</f>
        <v/>
      </c>
      <c r="O645" s="3" t="str">
        <f>IF('DATA ENTRY'!CK644="","",IF('DATA ENTRY'!X644="","",IF($D$4="All Post",'DATA ENTRY'!X644,IF(AND($D$4='DATA ENTRY'!CK644),'DATA ENTRY'!X644,""))))</f>
        <v/>
      </c>
      <c r="P645" s="3" t="str">
        <f>IF('DATA ENTRY'!CK644="","",IF('DATA ENTRY'!G644="","",IF($D$4="All Post",'DATA ENTRY'!G644,IF(AND($D$4='DATA ENTRY'!CK644),'DATA ENTRY'!G644,""))))</f>
        <v/>
      </c>
      <c r="S645">
        <f t="shared" si="147"/>
        <v>0</v>
      </c>
      <c r="T645" t="str">
        <f t="shared" si="148"/>
        <v/>
      </c>
      <c r="BZ645" t="str">
        <f t="shared" si="149"/>
        <v/>
      </c>
      <c r="CA645" t="str">
        <f t="shared" si="150"/>
        <v/>
      </c>
      <c r="CB645" s="224">
        <v>639</v>
      </c>
      <c r="CC645" s="3" t="str">
        <f>IF('DATA ENTRY'!CK644="","",IF('DATA ENTRY'!B644="","",IF(AND($CD$4='DATA ENTRY'!CK644,$CG$4='DATA ENTRY'!D644),'DATA ENTRY'!B644,"")))</f>
        <v/>
      </c>
      <c r="CD645" s="3" t="str">
        <f>IF('DATA ENTRY'!CK644="","",IF('DATA ENTRY'!C644="","",IF(AND($CD$4='DATA ENTRY'!CK644,$CG$4='DATA ENTRY'!D644),'DATA ENTRY'!C644,"")))</f>
        <v/>
      </c>
      <c r="CE645" s="4" t="str">
        <f>IF('DATA ENTRY'!CK644="","",IF('DATA ENTRY'!I644="","",IF(AND($CD$4='DATA ENTRY'!CK644,$CG$4='DATA ENTRY'!D644),'DATA ENTRY'!I644,"")))</f>
        <v/>
      </c>
      <c r="CF645" s="4" t="str">
        <f>IF('DATA ENTRY'!CK644="","",IF('DATA ENTRY'!CK644="","",IF(AND($CD$4='DATA ENTRY'!CK644,$CG$4='DATA ENTRY'!D644),'DATA ENTRY'!CK644,"")))</f>
        <v/>
      </c>
      <c r="CG645" s="3" t="str">
        <f>IF('DATA ENTRY'!CK644="","",IF('DATA ENTRY'!N644="","",IF(AND($CD$4='DATA ENTRY'!CK644,$CG$4='DATA ENTRY'!D644),'DATA ENTRY'!N644,"")))</f>
        <v/>
      </c>
      <c r="CH645" s="107" t="str">
        <f>IF('DATA ENTRY'!CK644="","",IF('DATA ENTRY'!O644="","",IF(AND($CD$4='DATA ENTRY'!CK644,$CG$4='DATA ENTRY'!D644),'DATA ENTRY'!O644,"")))</f>
        <v/>
      </c>
      <c r="CI645" s="3" t="str">
        <f>IF('DATA ENTRY'!CK644="","",IF('DATA ENTRY'!P644="","",IF(AND($CD$4='DATA ENTRY'!CK644,$CG$4='DATA ENTRY'!D644),'DATA ENTRY'!P644,"")))</f>
        <v/>
      </c>
      <c r="CJ645" s="107" t="str">
        <f>IF('DATA ENTRY'!CK644="","",IF('DATA ENTRY'!Q644="","",IF(AND($CD$4='DATA ENTRY'!CK644,$CG$4='DATA ENTRY'!D644),'DATA ENTRY'!Q644,"")))</f>
        <v/>
      </c>
      <c r="CK645" s="3" t="str">
        <f>IF('DATA ENTRY'!CK644="","",IF('DATA ENTRY'!R644="","",IF(AND($CD$4='DATA ENTRY'!CK644,$CG$4='DATA ENTRY'!D644),'DATA ENTRY'!R644,"")))</f>
        <v/>
      </c>
      <c r="CL645" s="3" t="str">
        <f>IF('DATA ENTRY'!CK644="","",IF('DATA ENTRY'!S644="","",IF(AND($CD$4='DATA ENTRY'!CK644,$CG$4='DATA ENTRY'!D644),'DATA ENTRY'!S644,"")))</f>
        <v/>
      </c>
      <c r="CM645" s="3" t="str">
        <f>IF('DATA ENTRY'!CK644="","",IF('DATA ENTRY'!E644="","",IF(AND($CD$4='DATA ENTRY'!CK644,$CG$4='DATA ENTRY'!D644),'DATA ENTRY'!E644,"")))</f>
        <v/>
      </c>
      <c r="CN645" s="3" t="str">
        <f>IF('DATA ENTRY'!CK644="","",IF('DATA ENTRY'!W644="","",IF(AND($CD$4='DATA ENTRY'!CK644,$CG$4='DATA ENTRY'!D644),'DATA ENTRY'!W644,"")))</f>
        <v/>
      </c>
      <c r="CO645" s="3" t="str">
        <f>IF('DATA ENTRY'!CK644="","",IF('DATA ENTRY'!X644="","",IF(AND($CD$4='DATA ENTRY'!CK644,$CG$4='DATA ENTRY'!D644),'DATA ENTRY'!X644,"")))</f>
        <v/>
      </c>
      <c r="CP645" s="108" t="str">
        <f t="shared" si="151"/>
        <v/>
      </c>
      <c r="CQ645" s="108" t="str">
        <f>IF('DATA ENTRY'!CK644="","",IF('DATA ENTRY'!G644="","",IF(AND($CD$4='DATA ENTRY'!CK644,$CG$4='DATA ENTRY'!D644),'DATA ENTRY'!G644,"")))</f>
        <v/>
      </c>
      <c r="CR645" s="230" t="str">
        <f>IF('DATA ENTRY'!CK644="","",IF('DATA ENTRY'!D644="","",IF(AND($CD$4='DATA ENTRY'!CK644,$CG$4='DATA ENTRY'!D644),'DATA ENTRY'!D644,"")))</f>
        <v/>
      </c>
      <c r="CS645">
        <f t="shared" si="152"/>
        <v>0</v>
      </c>
      <c r="CT645">
        <f t="shared" si="153"/>
        <v>0</v>
      </c>
      <c r="CV645" s="139"/>
      <c r="CX645">
        <f t="shared" si="154"/>
        <v>0</v>
      </c>
      <c r="DB645" t="str">
        <f t="shared" si="161"/>
        <v/>
      </c>
      <c r="DC645" t="str">
        <f t="shared" si="162"/>
        <v/>
      </c>
      <c r="DD645" s="224">
        <v>639</v>
      </c>
      <c r="DE645" s="3" t="str">
        <f>IF('DATA ENTRY'!CK644="","",IF('DATA ENTRY'!B644="","",IF(AND($DF$4='DATA ENTRY'!D644),'DATA ENTRY'!B644,"")))</f>
        <v/>
      </c>
      <c r="DF645" s="3" t="str">
        <f>IF('DATA ENTRY'!CK644="","",IF('DATA ENTRY'!C644="","",IF(AND($DF$4='DATA ENTRY'!D644),'DATA ENTRY'!C644,"")))</f>
        <v/>
      </c>
      <c r="DG645" s="4" t="str">
        <f>IF('DATA ENTRY'!CK644="","",IF('DATA ENTRY'!I644="","",IF(AND($DF$4='DATA ENTRY'!D644),'DATA ENTRY'!I644,"")))</f>
        <v/>
      </c>
      <c r="DH645" s="4" t="str">
        <f>IF('DATA ENTRY'!CK644="","",IF('DATA ENTRY'!CK644="","",IF(AND($DF$4='DATA ENTRY'!D644),'DATA ENTRY'!CK644,"")))</f>
        <v/>
      </c>
      <c r="DI645" s="3" t="str">
        <f>IF('DATA ENTRY'!CK644="","",IF('DATA ENTRY'!N644="","",IF(AND($DF$4='DATA ENTRY'!D644),'DATA ENTRY'!N644,"")))</f>
        <v/>
      </c>
      <c r="DJ645" s="107" t="str">
        <f>IF('DATA ENTRY'!CK644="","",IF('DATA ENTRY'!O644="","",IF(AND($DF$4='DATA ENTRY'!D644),'DATA ENTRY'!O644,"")))</f>
        <v/>
      </c>
      <c r="DK645" s="3" t="str">
        <f>IF('DATA ENTRY'!CK644="","",IF('DATA ENTRY'!P644="","",IF(AND($DF$4='DATA ENTRY'!D644),'DATA ENTRY'!P644,"")))</f>
        <v/>
      </c>
      <c r="DL645" s="107" t="str">
        <f>IF('DATA ENTRY'!CK644="","",IF('DATA ENTRY'!Q644="","",IF(AND($DF$4='DATA ENTRY'!D644),'DATA ENTRY'!Q644,"")))</f>
        <v/>
      </c>
      <c r="DM645" s="3" t="str">
        <f>IF('DATA ENTRY'!CK644="","",IF('DATA ENTRY'!R644="","",IF(AND($DF$4='DATA ENTRY'!D644),'DATA ENTRY'!R644,"")))</f>
        <v/>
      </c>
      <c r="DN645" s="107" t="str">
        <f>IF('DATA ENTRY'!CK644="","",IF('DATA ENTRY'!S644="","",IF(AND($DF$4='DATA ENTRY'!D644),'DATA ENTRY'!S644,"")))</f>
        <v/>
      </c>
      <c r="DO645" s="3" t="str">
        <f>IF('DATA ENTRY'!CK644="","",IF('DATA ENTRY'!E644="","",IF(AND($DF$4='DATA ENTRY'!D644),'DATA ENTRY'!E644,"")))</f>
        <v/>
      </c>
      <c r="DP645" s="3" t="str">
        <f>IF('DATA ENTRY'!CK644="","",IF('DATA ENTRY'!D644="","",IF(AND($DF$4='DATA ENTRY'!D644),'DATA ENTRY'!D644,"")))</f>
        <v/>
      </c>
      <c r="DQ645" s="3" t="str">
        <f>IF('DATA ENTRY'!CK644="","",IF('DATA ENTRY'!W644="","",IF(AND($DF$4='DATA ENTRY'!D644),'DATA ENTRY'!W644,"")))</f>
        <v/>
      </c>
      <c r="DR645" s="3" t="str">
        <f>IF('DATA ENTRY'!CK644="","",IF('DATA ENTRY'!X644="","",IF(AND($DF$4='DATA ENTRY'!D644),'DATA ENTRY'!X644,"")))</f>
        <v/>
      </c>
      <c r="DS645" s="108" t="str">
        <f t="shared" si="155"/>
        <v/>
      </c>
      <c r="DT645" s="108" t="str">
        <f>IF('DATA ENTRY'!CK644="","",IF('DATA ENTRY'!D644="","",IF(AND($DF$4='DATA ENTRY'!D644),'DATA ENTRY'!G644,"")))</f>
        <v/>
      </c>
      <c r="DY645">
        <f t="shared" si="156"/>
        <v>0</v>
      </c>
      <c r="EB645" t="str">
        <f t="shared" si="157"/>
        <v/>
      </c>
      <c r="EC645" t="str">
        <f t="shared" si="158"/>
        <v/>
      </c>
      <c r="ED645" s="224">
        <v>639</v>
      </c>
      <c r="EE645" s="3" t="str">
        <f>IF('DATA ENTRY'!CK644="","",IF('DATA ENTRY'!B644="","",IF(AND($EF$4='DATA ENTRY'!G644,$EH$4='DATA ENTRY'!F644),'DATA ENTRY'!B644,"")))</f>
        <v/>
      </c>
      <c r="EF645" s="3" t="str">
        <f>IF('DATA ENTRY'!CK644="","",IF('DATA ENTRY'!C644="","",IF(AND($EF$4='DATA ENTRY'!G644,$EH$4='DATA ENTRY'!F644),'DATA ENTRY'!C644,"")))</f>
        <v/>
      </c>
      <c r="EG645" s="4" t="str">
        <f>IF('DATA ENTRY'!CK644="","",IF('DATA ENTRY'!I644="","",IF(AND($EF$4='DATA ENTRY'!G644,$EH$4='DATA ENTRY'!F644),'DATA ENTRY'!I644,"")))</f>
        <v/>
      </c>
      <c r="EH645" s="4" t="str">
        <f>IF('DATA ENTRY'!CK644="","",IF('DATA ENTRY'!CK644="","",IF(AND($EF$4='DATA ENTRY'!G644,$EH$4='DATA ENTRY'!F644),'DATA ENTRY'!CK644,"")))</f>
        <v/>
      </c>
      <c r="EI645" s="3" t="str">
        <f>IF('DATA ENTRY'!CK644="","",IF('DATA ENTRY'!N644="","",IF(AND($EF$4='DATA ENTRY'!G644,$EH$4='DATA ENTRY'!F644),'DATA ENTRY'!N644,"")))</f>
        <v/>
      </c>
      <c r="EJ645" s="107" t="str">
        <f>IF('DATA ENTRY'!CK644="","",IF('DATA ENTRY'!O644="","",IF(AND($EF$4='DATA ENTRY'!G644,$EH$4='DATA ENTRY'!F644),'DATA ENTRY'!O644,"")))</f>
        <v/>
      </c>
      <c r="EK645" s="3" t="str">
        <f>IF('DATA ENTRY'!CK644="","",IF('DATA ENTRY'!P644="","",IF(AND($EF$4='DATA ENTRY'!G644,$EH$4='DATA ENTRY'!F644),'DATA ENTRY'!P644,"")))</f>
        <v/>
      </c>
      <c r="EL645" s="107" t="str">
        <f>IF('DATA ENTRY'!CK644="","",IF('DATA ENTRY'!Q644="","",IF(AND($EF$4='DATA ENTRY'!G644,$EH$4='DATA ENTRY'!F644),'DATA ENTRY'!Q644,"")))</f>
        <v/>
      </c>
      <c r="EM645" s="3" t="str">
        <f>IF('DATA ENTRY'!CK644="","",IF('DATA ENTRY'!R644="","",IF(AND($EF$4='DATA ENTRY'!G644,$EH$4='DATA ENTRY'!F644),'DATA ENTRY'!R644,"")))</f>
        <v/>
      </c>
      <c r="EN645" s="107" t="str">
        <f>IF('DATA ENTRY'!CK644="","",IF('DATA ENTRY'!S644="","",IF(AND($EF$4='DATA ENTRY'!G644,$EH$4='DATA ENTRY'!F644),'DATA ENTRY'!S644,"")))</f>
        <v/>
      </c>
      <c r="EO645" s="3" t="str">
        <f>IF('DATA ENTRY'!CK644="","",IF('DATA ENTRY'!E644="","",IF(AND($EF$4='DATA ENTRY'!G644,$EH$4='DATA ENTRY'!F644),'DATA ENTRY'!E644,"")))</f>
        <v/>
      </c>
      <c r="EP645" s="3" t="str">
        <f>IF('DATA ENTRY'!CK644="","",IF('DATA ENTRY'!D644="","",IF(AND($EF$4='DATA ENTRY'!G644,$EH$4='DATA ENTRY'!F644),'DATA ENTRY'!D644,"")))</f>
        <v/>
      </c>
      <c r="EQ645" s="3" t="str">
        <f>IF('DATA ENTRY'!CK644="","",IF('DATA ENTRY'!W644="","",IF(AND($EF$4='DATA ENTRY'!G644,$EH$4='DATA ENTRY'!F644),'DATA ENTRY'!W644,"")))</f>
        <v/>
      </c>
      <c r="ER645" s="3" t="str">
        <f>IF('DATA ENTRY'!CK644="","",IF('DATA ENTRY'!X644="","",IF(AND($EF$4='DATA ENTRY'!G644,$EH$4='DATA ENTRY'!F644),'DATA ENTRY'!X644,"")))</f>
        <v/>
      </c>
      <c r="ES645" s="108" t="str">
        <f t="shared" si="159"/>
        <v/>
      </c>
      <c r="ET645" s="108" t="str">
        <f>IF('DATA ENTRY'!CK644="","",IF('DATA ENTRY'!D644="","",IF(AND($EF$4='DATA ENTRY'!G644,$EH$4='DATA ENTRY'!F644),'DATA ENTRY'!G644,"")))</f>
        <v/>
      </c>
      <c r="EY645">
        <f t="shared" si="160"/>
        <v>0</v>
      </c>
    </row>
    <row r="646" spans="1:155">
      <c r="A646" t="str">
        <f>IF(S646=0,"",1+(MAX($A$7:A645)))</f>
        <v/>
      </c>
      <c r="B646" s="224">
        <v>640</v>
      </c>
      <c r="C646" s="3" t="str">
        <f>IF('DATA ENTRY'!CK645="","",IF('DATA ENTRY'!B645="","",IF($D$4="All Post",'DATA ENTRY'!B645,IF(AND($D$4='DATA ENTRY'!CK645),'DATA ENTRY'!B645,""))))</f>
        <v/>
      </c>
      <c r="D646" s="3" t="str">
        <f>IF('DATA ENTRY'!CK645="","",IF('DATA ENTRY'!C645="","",IF($D$4="All Post",'DATA ENTRY'!C645,IF(AND($D$4='DATA ENTRY'!CK645),'DATA ENTRY'!C645,""))))</f>
        <v/>
      </c>
      <c r="E646" s="4" t="str">
        <f>IF('DATA ENTRY'!CK645="","",IF('DATA ENTRY'!I645="","",IF($D$4="All Post",'DATA ENTRY'!I645,IF(AND($D$4='DATA ENTRY'!CK645),'DATA ENTRY'!I645,""))))</f>
        <v/>
      </c>
      <c r="F646" s="4" t="str">
        <f>IF('DATA ENTRY'!CK645="","",IF('DATA ENTRY'!CK645="","",IF($D$4="All Post",'DATA ENTRY'!CK645,IF(AND($D$4='DATA ENTRY'!CK645),'DATA ENTRY'!CK645,""))))</f>
        <v/>
      </c>
      <c r="G646" s="3" t="str">
        <f>IF('DATA ENTRY'!CK645="","",IF('DATA ENTRY'!N645="","",IF($D$4="All Post",'DATA ENTRY'!N645,IF(AND($D$4='DATA ENTRY'!CK645),'DATA ENTRY'!N645,""))))</f>
        <v/>
      </c>
      <c r="H646" s="107" t="str">
        <f>IF('DATA ENTRY'!CK645="","",IF('DATA ENTRY'!O645="","",IF($D$4="All Post",'DATA ENTRY'!O645,IF(AND($D$4='DATA ENTRY'!CK645),'DATA ENTRY'!O645,""))))</f>
        <v/>
      </c>
      <c r="I646" s="3" t="str">
        <f>IF('DATA ENTRY'!CK645="","",IF('DATA ENTRY'!P645="","",IF($D$4="All Post",'DATA ENTRY'!P645,IF(AND($D$4='DATA ENTRY'!CK645),'DATA ENTRY'!P645,""))))</f>
        <v/>
      </c>
      <c r="J646" s="107" t="str">
        <f>IF('DATA ENTRY'!CK645="","",IF('DATA ENTRY'!Q645="","",IF($D$4="All Post",'DATA ENTRY'!Q645,IF(AND($D$4='DATA ENTRY'!CK645),'DATA ENTRY'!Q645,""))))</f>
        <v/>
      </c>
      <c r="K646" s="3" t="str">
        <f>IF('DATA ENTRY'!CK645="","",IF('DATA ENTRY'!R645="","",IF($D$4="All Post",'DATA ENTRY'!R645,IF(AND($D$4='DATA ENTRY'!CK645),'DATA ENTRY'!R645,""))))</f>
        <v/>
      </c>
      <c r="L646" s="3" t="str">
        <f>IF('DATA ENTRY'!CK645="","",IF('DATA ENTRY'!S645="","",IF($D$4="All Post",'DATA ENTRY'!S645,IF(AND($D$4='DATA ENTRY'!CK645),'DATA ENTRY'!S645,""))))</f>
        <v/>
      </c>
      <c r="M646" s="3" t="str">
        <f>IF('DATA ENTRY'!CK645="","",IF('DATA ENTRY'!E645="","",IF($D$4="All Post",'DATA ENTRY'!E645,IF(AND($D$4='DATA ENTRY'!CK645),'DATA ENTRY'!E645,""))))</f>
        <v/>
      </c>
      <c r="N646" s="3" t="str">
        <f>IF('DATA ENTRY'!CK645="","",IF('DATA ENTRY'!W645="","",IF($D$4="All Post",'DATA ENTRY'!W645,IF(AND($D$4='DATA ENTRY'!CK645),'DATA ENTRY'!W645,""))))</f>
        <v/>
      </c>
      <c r="O646" s="3" t="str">
        <f>IF('DATA ENTRY'!CK645="","",IF('DATA ENTRY'!X645="","",IF($D$4="All Post",'DATA ENTRY'!X645,IF(AND($D$4='DATA ENTRY'!CK645),'DATA ENTRY'!X645,""))))</f>
        <v/>
      </c>
      <c r="P646" s="3" t="str">
        <f>IF('DATA ENTRY'!CK645="","",IF('DATA ENTRY'!G645="","",IF($D$4="All Post",'DATA ENTRY'!G645,IF(AND($D$4='DATA ENTRY'!CK645),'DATA ENTRY'!G645,""))))</f>
        <v/>
      </c>
      <c r="S646">
        <f t="shared" si="147"/>
        <v>0</v>
      </c>
      <c r="T646" t="str">
        <f t="shared" si="148"/>
        <v/>
      </c>
      <c r="BZ646" t="str">
        <f t="shared" si="149"/>
        <v/>
      </c>
      <c r="CA646" t="str">
        <f t="shared" si="150"/>
        <v/>
      </c>
      <c r="CB646" s="224">
        <v>640</v>
      </c>
      <c r="CC646" s="3" t="str">
        <f>IF('DATA ENTRY'!CK645="","",IF('DATA ENTRY'!B645="","",IF(AND($CD$4='DATA ENTRY'!CK645,$CG$4='DATA ENTRY'!D645),'DATA ENTRY'!B645,"")))</f>
        <v/>
      </c>
      <c r="CD646" s="3" t="str">
        <f>IF('DATA ENTRY'!CK645="","",IF('DATA ENTRY'!C645="","",IF(AND($CD$4='DATA ENTRY'!CK645,$CG$4='DATA ENTRY'!D645),'DATA ENTRY'!C645,"")))</f>
        <v/>
      </c>
      <c r="CE646" s="4" t="str">
        <f>IF('DATA ENTRY'!CK645="","",IF('DATA ENTRY'!I645="","",IF(AND($CD$4='DATA ENTRY'!CK645,$CG$4='DATA ENTRY'!D645),'DATA ENTRY'!I645,"")))</f>
        <v/>
      </c>
      <c r="CF646" s="4" t="str">
        <f>IF('DATA ENTRY'!CK645="","",IF('DATA ENTRY'!CK645="","",IF(AND($CD$4='DATA ENTRY'!CK645,$CG$4='DATA ENTRY'!D645),'DATA ENTRY'!CK645,"")))</f>
        <v/>
      </c>
      <c r="CG646" s="3" t="str">
        <f>IF('DATA ENTRY'!CK645="","",IF('DATA ENTRY'!N645="","",IF(AND($CD$4='DATA ENTRY'!CK645,$CG$4='DATA ENTRY'!D645),'DATA ENTRY'!N645,"")))</f>
        <v/>
      </c>
      <c r="CH646" s="107" t="str">
        <f>IF('DATA ENTRY'!CK645="","",IF('DATA ENTRY'!O645="","",IF(AND($CD$4='DATA ENTRY'!CK645,$CG$4='DATA ENTRY'!D645),'DATA ENTRY'!O645,"")))</f>
        <v/>
      </c>
      <c r="CI646" s="3" t="str">
        <f>IF('DATA ENTRY'!CK645="","",IF('DATA ENTRY'!P645="","",IF(AND($CD$4='DATA ENTRY'!CK645,$CG$4='DATA ENTRY'!D645),'DATA ENTRY'!P645,"")))</f>
        <v/>
      </c>
      <c r="CJ646" s="107" t="str">
        <f>IF('DATA ENTRY'!CK645="","",IF('DATA ENTRY'!Q645="","",IF(AND($CD$4='DATA ENTRY'!CK645,$CG$4='DATA ENTRY'!D645),'DATA ENTRY'!Q645,"")))</f>
        <v/>
      </c>
      <c r="CK646" s="3" t="str">
        <f>IF('DATA ENTRY'!CK645="","",IF('DATA ENTRY'!R645="","",IF(AND($CD$4='DATA ENTRY'!CK645,$CG$4='DATA ENTRY'!D645),'DATA ENTRY'!R645,"")))</f>
        <v/>
      </c>
      <c r="CL646" s="3" t="str">
        <f>IF('DATA ENTRY'!CK645="","",IF('DATA ENTRY'!S645="","",IF(AND($CD$4='DATA ENTRY'!CK645,$CG$4='DATA ENTRY'!D645),'DATA ENTRY'!S645,"")))</f>
        <v/>
      </c>
      <c r="CM646" s="3" t="str">
        <f>IF('DATA ENTRY'!CK645="","",IF('DATA ENTRY'!E645="","",IF(AND($CD$4='DATA ENTRY'!CK645,$CG$4='DATA ENTRY'!D645),'DATA ENTRY'!E645,"")))</f>
        <v/>
      </c>
      <c r="CN646" s="3" t="str">
        <f>IF('DATA ENTRY'!CK645="","",IF('DATA ENTRY'!W645="","",IF(AND($CD$4='DATA ENTRY'!CK645,$CG$4='DATA ENTRY'!D645),'DATA ENTRY'!W645,"")))</f>
        <v/>
      </c>
      <c r="CO646" s="3" t="str">
        <f>IF('DATA ENTRY'!CK645="","",IF('DATA ENTRY'!X645="","",IF(AND($CD$4='DATA ENTRY'!CK645,$CG$4='DATA ENTRY'!D645),'DATA ENTRY'!X645,"")))</f>
        <v/>
      </c>
      <c r="CP646" s="108" t="str">
        <f t="shared" si="151"/>
        <v/>
      </c>
      <c r="CQ646" s="108" t="str">
        <f>IF('DATA ENTRY'!CK645="","",IF('DATA ENTRY'!G645="","",IF(AND($CD$4='DATA ENTRY'!CK645,$CG$4='DATA ENTRY'!D645),'DATA ENTRY'!G645,"")))</f>
        <v/>
      </c>
      <c r="CR646" s="230" t="str">
        <f>IF('DATA ENTRY'!CK645="","",IF('DATA ENTRY'!D645="","",IF(AND($CD$4='DATA ENTRY'!CK645,$CG$4='DATA ENTRY'!D645),'DATA ENTRY'!D645,"")))</f>
        <v/>
      </c>
      <c r="CS646">
        <f t="shared" si="152"/>
        <v>0</v>
      </c>
      <c r="CT646">
        <f t="shared" si="153"/>
        <v>0</v>
      </c>
      <c r="CV646" s="139"/>
      <c r="CX646">
        <f t="shared" si="154"/>
        <v>0</v>
      </c>
      <c r="DB646" t="str">
        <f t="shared" si="161"/>
        <v/>
      </c>
      <c r="DC646" t="str">
        <f t="shared" si="162"/>
        <v/>
      </c>
      <c r="DD646" s="224">
        <v>640</v>
      </c>
      <c r="DE646" s="3" t="str">
        <f>IF('DATA ENTRY'!CK645="","",IF('DATA ENTRY'!B645="","",IF(AND($DF$4='DATA ENTRY'!D645),'DATA ENTRY'!B645,"")))</f>
        <v/>
      </c>
      <c r="DF646" s="3" t="str">
        <f>IF('DATA ENTRY'!CK645="","",IF('DATA ENTRY'!C645="","",IF(AND($DF$4='DATA ENTRY'!D645),'DATA ENTRY'!C645,"")))</f>
        <v/>
      </c>
      <c r="DG646" s="4" t="str">
        <f>IF('DATA ENTRY'!CK645="","",IF('DATA ENTRY'!I645="","",IF(AND($DF$4='DATA ENTRY'!D645),'DATA ENTRY'!I645,"")))</f>
        <v/>
      </c>
      <c r="DH646" s="4" t="str">
        <f>IF('DATA ENTRY'!CK645="","",IF('DATA ENTRY'!CK645="","",IF(AND($DF$4='DATA ENTRY'!D645),'DATA ENTRY'!CK645,"")))</f>
        <v/>
      </c>
      <c r="DI646" s="3" t="str">
        <f>IF('DATA ENTRY'!CK645="","",IF('DATA ENTRY'!N645="","",IF(AND($DF$4='DATA ENTRY'!D645),'DATA ENTRY'!N645,"")))</f>
        <v/>
      </c>
      <c r="DJ646" s="107" t="str">
        <f>IF('DATA ENTRY'!CK645="","",IF('DATA ENTRY'!O645="","",IF(AND($DF$4='DATA ENTRY'!D645),'DATA ENTRY'!O645,"")))</f>
        <v/>
      </c>
      <c r="DK646" s="3" t="str">
        <f>IF('DATA ENTRY'!CK645="","",IF('DATA ENTRY'!P645="","",IF(AND($DF$4='DATA ENTRY'!D645),'DATA ENTRY'!P645,"")))</f>
        <v/>
      </c>
      <c r="DL646" s="107" t="str">
        <f>IF('DATA ENTRY'!CK645="","",IF('DATA ENTRY'!Q645="","",IF(AND($DF$4='DATA ENTRY'!D645),'DATA ENTRY'!Q645,"")))</f>
        <v/>
      </c>
      <c r="DM646" s="3" t="str">
        <f>IF('DATA ENTRY'!CK645="","",IF('DATA ENTRY'!R645="","",IF(AND($DF$4='DATA ENTRY'!D645),'DATA ENTRY'!R645,"")))</f>
        <v/>
      </c>
      <c r="DN646" s="107" t="str">
        <f>IF('DATA ENTRY'!CK645="","",IF('DATA ENTRY'!S645="","",IF(AND($DF$4='DATA ENTRY'!D645),'DATA ENTRY'!S645,"")))</f>
        <v/>
      </c>
      <c r="DO646" s="3" t="str">
        <f>IF('DATA ENTRY'!CK645="","",IF('DATA ENTRY'!E645="","",IF(AND($DF$4='DATA ENTRY'!D645),'DATA ENTRY'!E645,"")))</f>
        <v/>
      </c>
      <c r="DP646" s="3" t="str">
        <f>IF('DATA ENTRY'!CK645="","",IF('DATA ENTRY'!D645="","",IF(AND($DF$4='DATA ENTRY'!D645),'DATA ENTRY'!D645,"")))</f>
        <v/>
      </c>
      <c r="DQ646" s="3" t="str">
        <f>IF('DATA ENTRY'!CK645="","",IF('DATA ENTRY'!W645="","",IF(AND($DF$4='DATA ENTRY'!D645),'DATA ENTRY'!W645,"")))</f>
        <v/>
      </c>
      <c r="DR646" s="3" t="str">
        <f>IF('DATA ENTRY'!CK645="","",IF('DATA ENTRY'!X645="","",IF(AND($DF$4='DATA ENTRY'!D645),'DATA ENTRY'!X645,"")))</f>
        <v/>
      </c>
      <c r="DS646" s="108" t="str">
        <f t="shared" si="155"/>
        <v/>
      </c>
      <c r="DT646" s="108" t="str">
        <f>IF('DATA ENTRY'!CK645="","",IF('DATA ENTRY'!D645="","",IF(AND($DF$4='DATA ENTRY'!D645),'DATA ENTRY'!G645,"")))</f>
        <v/>
      </c>
      <c r="DY646">
        <f t="shared" si="156"/>
        <v>0</v>
      </c>
      <c r="EB646" t="str">
        <f t="shared" si="157"/>
        <v/>
      </c>
      <c r="EC646" t="str">
        <f t="shared" si="158"/>
        <v/>
      </c>
      <c r="ED646" s="224">
        <v>640</v>
      </c>
      <c r="EE646" s="3" t="str">
        <f>IF('DATA ENTRY'!CK645="","",IF('DATA ENTRY'!B645="","",IF(AND($EF$4='DATA ENTRY'!G645,$EH$4='DATA ENTRY'!F645),'DATA ENTRY'!B645,"")))</f>
        <v/>
      </c>
      <c r="EF646" s="3" t="str">
        <f>IF('DATA ENTRY'!CK645="","",IF('DATA ENTRY'!C645="","",IF(AND($EF$4='DATA ENTRY'!G645,$EH$4='DATA ENTRY'!F645),'DATA ENTRY'!C645,"")))</f>
        <v/>
      </c>
      <c r="EG646" s="4" t="str">
        <f>IF('DATA ENTRY'!CK645="","",IF('DATA ENTRY'!I645="","",IF(AND($EF$4='DATA ENTRY'!G645,$EH$4='DATA ENTRY'!F645),'DATA ENTRY'!I645,"")))</f>
        <v/>
      </c>
      <c r="EH646" s="4" t="str">
        <f>IF('DATA ENTRY'!CK645="","",IF('DATA ENTRY'!CK645="","",IF(AND($EF$4='DATA ENTRY'!G645,$EH$4='DATA ENTRY'!F645),'DATA ENTRY'!CK645,"")))</f>
        <v/>
      </c>
      <c r="EI646" s="3" t="str">
        <f>IF('DATA ENTRY'!CK645="","",IF('DATA ENTRY'!N645="","",IF(AND($EF$4='DATA ENTRY'!G645,$EH$4='DATA ENTRY'!F645),'DATA ENTRY'!N645,"")))</f>
        <v/>
      </c>
      <c r="EJ646" s="107" t="str">
        <f>IF('DATA ENTRY'!CK645="","",IF('DATA ENTRY'!O645="","",IF(AND($EF$4='DATA ENTRY'!G645,$EH$4='DATA ENTRY'!F645),'DATA ENTRY'!O645,"")))</f>
        <v/>
      </c>
      <c r="EK646" s="3" t="str">
        <f>IF('DATA ENTRY'!CK645="","",IF('DATA ENTRY'!P645="","",IF(AND($EF$4='DATA ENTRY'!G645,$EH$4='DATA ENTRY'!F645),'DATA ENTRY'!P645,"")))</f>
        <v/>
      </c>
      <c r="EL646" s="107" t="str">
        <f>IF('DATA ENTRY'!CK645="","",IF('DATA ENTRY'!Q645="","",IF(AND($EF$4='DATA ENTRY'!G645,$EH$4='DATA ENTRY'!F645),'DATA ENTRY'!Q645,"")))</f>
        <v/>
      </c>
      <c r="EM646" s="3" t="str">
        <f>IF('DATA ENTRY'!CK645="","",IF('DATA ENTRY'!R645="","",IF(AND($EF$4='DATA ENTRY'!G645,$EH$4='DATA ENTRY'!F645),'DATA ENTRY'!R645,"")))</f>
        <v/>
      </c>
      <c r="EN646" s="107" t="str">
        <f>IF('DATA ENTRY'!CK645="","",IF('DATA ENTRY'!S645="","",IF(AND($EF$4='DATA ENTRY'!G645,$EH$4='DATA ENTRY'!F645),'DATA ENTRY'!S645,"")))</f>
        <v/>
      </c>
      <c r="EO646" s="3" t="str">
        <f>IF('DATA ENTRY'!CK645="","",IF('DATA ENTRY'!E645="","",IF(AND($EF$4='DATA ENTRY'!G645,$EH$4='DATA ENTRY'!F645),'DATA ENTRY'!E645,"")))</f>
        <v/>
      </c>
      <c r="EP646" s="3" t="str">
        <f>IF('DATA ENTRY'!CK645="","",IF('DATA ENTRY'!D645="","",IF(AND($EF$4='DATA ENTRY'!G645,$EH$4='DATA ENTRY'!F645),'DATA ENTRY'!D645,"")))</f>
        <v/>
      </c>
      <c r="EQ646" s="3" t="str">
        <f>IF('DATA ENTRY'!CK645="","",IF('DATA ENTRY'!W645="","",IF(AND($EF$4='DATA ENTRY'!G645,$EH$4='DATA ENTRY'!F645),'DATA ENTRY'!W645,"")))</f>
        <v/>
      </c>
      <c r="ER646" s="3" t="str">
        <f>IF('DATA ENTRY'!CK645="","",IF('DATA ENTRY'!X645="","",IF(AND($EF$4='DATA ENTRY'!G645,$EH$4='DATA ENTRY'!F645),'DATA ENTRY'!X645,"")))</f>
        <v/>
      </c>
      <c r="ES646" s="108" t="str">
        <f t="shared" si="159"/>
        <v/>
      </c>
      <c r="ET646" s="108" t="str">
        <f>IF('DATA ENTRY'!CK645="","",IF('DATA ENTRY'!D645="","",IF(AND($EF$4='DATA ENTRY'!G645,$EH$4='DATA ENTRY'!F645),'DATA ENTRY'!G645,"")))</f>
        <v/>
      </c>
      <c r="EY646">
        <f t="shared" si="160"/>
        <v>0</v>
      </c>
    </row>
    <row r="647" spans="1:155">
      <c r="A647" t="str">
        <f>IF(S647=0,"",1+(MAX($A$7:A646)))</f>
        <v/>
      </c>
      <c r="B647" s="224">
        <v>641</v>
      </c>
      <c r="C647" s="3" t="str">
        <f>IF('DATA ENTRY'!CK646="","",IF('DATA ENTRY'!B646="","",IF($D$4="All Post",'DATA ENTRY'!B646,IF(AND($D$4='DATA ENTRY'!CK646),'DATA ENTRY'!B646,""))))</f>
        <v/>
      </c>
      <c r="D647" s="3" t="str">
        <f>IF('DATA ENTRY'!CK646="","",IF('DATA ENTRY'!C646="","",IF($D$4="All Post",'DATA ENTRY'!C646,IF(AND($D$4='DATA ENTRY'!CK646),'DATA ENTRY'!C646,""))))</f>
        <v/>
      </c>
      <c r="E647" s="4" t="str">
        <f>IF('DATA ENTRY'!CK646="","",IF('DATA ENTRY'!I646="","",IF($D$4="All Post",'DATA ENTRY'!I646,IF(AND($D$4='DATA ENTRY'!CK646),'DATA ENTRY'!I646,""))))</f>
        <v/>
      </c>
      <c r="F647" s="4" t="str">
        <f>IF('DATA ENTRY'!CK646="","",IF('DATA ENTRY'!CK646="","",IF($D$4="All Post",'DATA ENTRY'!CK646,IF(AND($D$4='DATA ENTRY'!CK646),'DATA ENTRY'!CK646,""))))</f>
        <v/>
      </c>
      <c r="G647" s="3" t="str">
        <f>IF('DATA ENTRY'!CK646="","",IF('DATA ENTRY'!N646="","",IF($D$4="All Post",'DATA ENTRY'!N646,IF(AND($D$4='DATA ENTRY'!CK646),'DATA ENTRY'!N646,""))))</f>
        <v/>
      </c>
      <c r="H647" s="107" t="str">
        <f>IF('DATA ENTRY'!CK646="","",IF('DATA ENTRY'!O646="","",IF($D$4="All Post",'DATA ENTRY'!O646,IF(AND($D$4='DATA ENTRY'!CK646),'DATA ENTRY'!O646,""))))</f>
        <v/>
      </c>
      <c r="I647" s="3" t="str">
        <f>IF('DATA ENTRY'!CK646="","",IF('DATA ENTRY'!P646="","",IF($D$4="All Post",'DATA ENTRY'!P646,IF(AND($D$4='DATA ENTRY'!CK646),'DATA ENTRY'!P646,""))))</f>
        <v/>
      </c>
      <c r="J647" s="107" t="str">
        <f>IF('DATA ENTRY'!CK646="","",IF('DATA ENTRY'!Q646="","",IF($D$4="All Post",'DATA ENTRY'!Q646,IF(AND($D$4='DATA ENTRY'!CK646),'DATA ENTRY'!Q646,""))))</f>
        <v/>
      </c>
      <c r="K647" s="3" t="str">
        <f>IF('DATA ENTRY'!CK646="","",IF('DATA ENTRY'!R646="","",IF($D$4="All Post",'DATA ENTRY'!R646,IF(AND($D$4='DATA ENTRY'!CK646),'DATA ENTRY'!R646,""))))</f>
        <v/>
      </c>
      <c r="L647" s="3" t="str">
        <f>IF('DATA ENTRY'!CK646="","",IF('DATA ENTRY'!S646="","",IF($D$4="All Post",'DATA ENTRY'!S646,IF(AND($D$4='DATA ENTRY'!CK646),'DATA ENTRY'!S646,""))))</f>
        <v/>
      </c>
      <c r="M647" s="3" t="str">
        <f>IF('DATA ENTRY'!CK646="","",IF('DATA ENTRY'!E646="","",IF($D$4="All Post",'DATA ENTRY'!E646,IF(AND($D$4='DATA ENTRY'!CK646),'DATA ENTRY'!E646,""))))</f>
        <v/>
      </c>
      <c r="N647" s="3" t="str">
        <f>IF('DATA ENTRY'!CK646="","",IF('DATA ENTRY'!W646="","",IF($D$4="All Post",'DATA ENTRY'!W646,IF(AND($D$4='DATA ENTRY'!CK646),'DATA ENTRY'!W646,""))))</f>
        <v/>
      </c>
      <c r="O647" s="3" t="str">
        <f>IF('DATA ENTRY'!CK646="","",IF('DATA ENTRY'!X646="","",IF($D$4="All Post",'DATA ENTRY'!X646,IF(AND($D$4='DATA ENTRY'!CK646),'DATA ENTRY'!X646,""))))</f>
        <v/>
      </c>
      <c r="P647" s="3" t="str">
        <f>IF('DATA ENTRY'!CK646="","",IF('DATA ENTRY'!G646="","",IF($D$4="All Post",'DATA ENTRY'!G646,IF(AND($D$4='DATA ENTRY'!CK646),'DATA ENTRY'!G646,""))))</f>
        <v/>
      </c>
      <c r="S647">
        <f t="shared" si="147"/>
        <v>0</v>
      </c>
      <c r="T647" t="str">
        <f t="shared" si="148"/>
        <v/>
      </c>
      <c r="BZ647" t="str">
        <f t="shared" si="149"/>
        <v/>
      </c>
      <c r="CA647" t="str">
        <f t="shared" si="150"/>
        <v/>
      </c>
      <c r="CB647" s="224">
        <v>641</v>
      </c>
      <c r="CC647" s="3" t="str">
        <f>IF('DATA ENTRY'!CK646="","",IF('DATA ENTRY'!B646="","",IF(AND($CD$4='DATA ENTRY'!CK646,$CG$4='DATA ENTRY'!D646),'DATA ENTRY'!B646,"")))</f>
        <v/>
      </c>
      <c r="CD647" s="3" t="str">
        <f>IF('DATA ENTRY'!CK646="","",IF('DATA ENTRY'!C646="","",IF(AND($CD$4='DATA ENTRY'!CK646,$CG$4='DATA ENTRY'!D646),'DATA ENTRY'!C646,"")))</f>
        <v/>
      </c>
      <c r="CE647" s="4" t="str">
        <f>IF('DATA ENTRY'!CK646="","",IF('DATA ENTRY'!I646="","",IF(AND($CD$4='DATA ENTRY'!CK646,$CG$4='DATA ENTRY'!D646),'DATA ENTRY'!I646,"")))</f>
        <v/>
      </c>
      <c r="CF647" s="4" t="str">
        <f>IF('DATA ENTRY'!CK646="","",IF('DATA ENTRY'!CK646="","",IF(AND($CD$4='DATA ENTRY'!CK646,$CG$4='DATA ENTRY'!D646),'DATA ENTRY'!CK646,"")))</f>
        <v/>
      </c>
      <c r="CG647" s="3" t="str">
        <f>IF('DATA ENTRY'!CK646="","",IF('DATA ENTRY'!N646="","",IF(AND($CD$4='DATA ENTRY'!CK646,$CG$4='DATA ENTRY'!D646),'DATA ENTRY'!N646,"")))</f>
        <v/>
      </c>
      <c r="CH647" s="107" t="str">
        <f>IF('DATA ENTRY'!CK646="","",IF('DATA ENTRY'!O646="","",IF(AND($CD$4='DATA ENTRY'!CK646,$CG$4='DATA ENTRY'!D646),'DATA ENTRY'!O646,"")))</f>
        <v/>
      </c>
      <c r="CI647" s="3" t="str">
        <f>IF('DATA ENTRY'!CK646="","",IF('DATA ENTRY'!P646="","",IF(AND($CD$4='DATA ENTRY'!CK646,$CG$4='DATA ENTRY'!D646),'DATA ENTRY'!P646,"")))</f>
        <v/>
      </c>
      <c r="CJ647" s="107" t="str">
        <f>IF('DATA ENTRY'!CK646="","",IF('DATA ENTRY'!Q646="","",IF(AND($CD$4='DATA ENTRY'!CK646,$CG$4='DATA ENTRY'!D646),'DATA ENTRY'!Q646,"")))</f>
        <v/>
      </c>
      <c r="CK647" s="3" t="str">
        <f>IF('DATA ENTRY'!CK646="","",IF('DATA ENTRY'!R646="","",IF(AND($CD$4='DATA ENTRY'!CK646,$CG$4='DATA ENTRY'!D646),'DATA ENTRY'!R646,"")))</f>
        <v/>
      </c>
      <c r="CL647" s="3" t="str">
        <f>IF('DATA ENTRY'!CK646="","",IF('DATA ENTRY'!S646="","",IF(AND($CD$4='DATA ENTRY'!CK646,$CG$4='DATA ENTRY'!D646),'DATA ENTRY'!S646,"")))</f>
        <v/>
      </c>
      <c r="CM647" s="3" t="str">
        <f>IF('DATA ENTRY'!CK646="","",IF('DATA ENTRY'!E646="","",IF(AND($CD$4='DATA ENTRY'!CK646,$CG$4='DATA ENTRY'!D646),'DATA ENTRY'!E646,"")))</f>
        <v/>
      </c>
      <c r="CN647" s="3" t="str">
        <f>IF('DATA ENTRY'!CK646="","",IF('DATA ENTRY'!W646="","",IF(AND($CD$4='DATA ENTRY'!CK646,$CG$4='DATA ENTRY'!D646),'DATA ENTRY'!W646,"")))</f>
        <v/>
      </c>
      <c r="CO647" s="3" t="str">
        <f>IF('DATA ENTRY'!CK646="","",IF('DATA ENTRY'!X646="","",IF(AND($CD$4='DATA ENTRY'!CK646,$CG$4='DATA ENTRY'!D646),'DATA ENTRY'!X646,"")))</f>
        <v/>
      </c>
      <c r="CP647" s="108" t="str">
        <f t="shared" si="151"/>
        <v/>
      </c>
      <c r="CQ647" s="108" t="str">
        <f>IF('DATA ENTRY'!CK646="","",IF('DATA ENTRY'!G646="","",IF(AND($CD$4='DATA ENTRY'!CK646,$CG$4='DATA ENTRY'!D646),'DATA ENTRY'!G646,"")))</f>
        <v/>
      </c>
      <c r="CR647" s="230" t="str">
        <f>IF('DATA ENTRY'!CK646="","",IF('DATA ENTRY'!D646="","",IF(AND($CD$4='DATA ENTRY'!CK646,$CG$4='DATA ENTRY'!D646),'DATA ENTRY'!D646,"")))</f>
        <v/>
      </c>
      <c r="CS647">
        <f t="shared" si="152"/>
        <v>0</v>
      </c>
      <c r="CT647">
        <f t="shared" si="153"/>
        <v>0</v>
      </c>
      <c r="CV647" s="139"/>
      <c r="CX647">
        <f t="shared" si="154"/>
        <v>0</v>
      </c>
      <c r="DB647" t="str">
        <f t="shared" si="161"/>
        <v/>
      </c>
      <c r="DC647" t="str">
        <f t="shared" si="162"/>
        <v/>
      </c>
      <c r="DD647" s="224">
        <v>641</v>
      </c>
      <c r="DE647" s="3" t="str">
        <f>IF('DATA ENTRY'!CK646="","",IF('DATA ENTRY'!B646="","",IF(AND($DF$4='DATA ENTRY'!D646),'DATA ENTRY'!B646,"")))</f>
        <v/>
      </c>
      <c r="DF647" s="3" t="str">
        <f>IF('DATA ENTRY'!CK646="","",IF('DATA ENTRY'!C646="","",IF(AND($DF$4='DATA ENTRY'!D646),'DATA ENTRY'!C646,"")))</f>
        <v/>
      </c>
      <c r="DG647" s="4" t="str">
        <f>IF('DATA ENTRY'!CK646="","",IF('DATA ENTRY'!I646="","",IF(AND($DF$4='DATA ENTRY'!D646),'DATA ENTRY'!I646,"")))</f>
        <v/>
      </c>
      <c r="DH647" s="4" t="str">
        <f>IF('DATA ENTRY'!CK646="","",IF('DATA ENTRY'!CK646="","",IF(AND($DF$4='DATA ENTRY'!D646),'DATA ENTRY'!CK646,"")))</f>
        <v/>
      </c>
      <c r="DI647" s="3" t="str">
        <f>IF('DATA ENTRY'!CK646="","",IF('DATA ENTRY'!N646="","",IF(AND($DF$4='DATA ENTRY'!D646),'DATA ENTRY'!N646,"")))</f>
        <v/>
      </c>
      <c r="DJ647" s="107" t="str">
        <f>IF('DATA ENTRY'!CK646="","",IF('DATA ENTRY'!O646="","",IF(AND($DF$4='DATA ENTRY'!D646),'DATA ENTRY'!O646,"")))</f>
        <v/>
      </c>
      <c r="DK647" s="3" t="str">
        <f>IF('DATA ENTRY'!CK646="","",IF('DATA ENTRY'!P646="","",IF(AND($DF$4='DATA ENTRY'!D646),'DATA ENTRY'!P646,"")))</f>
        <v/>
      </c>
      <c r="DL647" s="107" t="str">
        <f>IF('DATA ENTRY'!CK646="","",IF('DATA ENTRY'!Q646="","",IF(AND($DF$4='DATA ENTRY'!D646),'DATA ENTRY'!Q646,"")))</f>
        <v/>
      </c>
      <c r="DM647" s="3" t="str">
        <f>IF('DATA ENTRY'!CK646="","",IF('DATA ENTRY'!R646="","",IF(AND($DF$4='DATA ENTRY'!D646),'DATA ENTRY'!R646,"")))</f>
        <v/>
      </c>
      <c r="DN647" s="107" t="str">
        <f>IF('DATA ENTRY'!CK646="","",IF('DATA ENTRY'!S646="","",IF(AND($DF$4='DATA ENTRY'!D646),'DATA ENTRY'!S646,"")))</f>
        <v/>
      </c>
      <c r="DO647" s="3" t="str">
        <f>IF('DATA ENTRY'!CK646="","",IF('DATA ENTRY'!E646="","",IF(AND($DF$4='DATA ENTRY'!D646),'DATA ENTRY'!E646,"")))</f>
        <v/>
      </c>
      <c r="DP647" s="3" t="str">
        <f>IF('DATA ENTRY'!CK646="","",IF('DATA ENTRY'!D646="","",IF(AND($DF$4='DATA ENTRY'!D646),'DATA ENTRY'!D646,"")))</f>
        <v/>
      </c>
      <c r="DQ647" s="3" t="str">
        <f>IF('DATA ENTRY'!CK646="","",IF('DATA ENTRY'!W646="","",IF(AND($DF$4='DATA ENTRY'!D646),'DATA ENTRY'!W646,"")))</f>
        <v/>
      </c>
      <c r="DR647" s="3" t="str">
        <f>IF('DATA ENTRY'!CK646="","",IF('DATA ENTRY'!X646="","",IF(AND($DF$4='DATA ENTRY'!D646),'DATA ENTRY'!X646,"")))</f>
        <v/>
      </c>
      <c r="DS647" s="108" t="str">
        <f t="shared" si="155"/>
        <v/>
      </c>
      <c r="DT647" s="108" t="str">
        <f>IF('DATA ENTRY'!CK646="","",IF('DATA ENTRY'!D646="","",IF(AND($DF$4='DATA ENTRY'!D646),'DATA ENTRY'!G646,"")))</f>
        <v/>
      </c>
      <c r="DY647">
        <f t="shared" si="156"/>
        <v>0</v>
      </c>
      <c r="EB647" t="str">
        <f t="shared" si="157"/>
        <v/>
      </c>
      <c r="EC647" t="str">
        <f t="shared" si="158"/>
        <v/>
      </c>
      <c r="ED647" s="224">
        <v>641</v>
      </c>
      <c r="EE647" s="3" t="str">
        <f>IF('DATA ENTRY'!CK646="","",IF('DATA ENTRY'!B646="","",IF(AND($EF$4='DATA ENTRY'!G646,$EH$4='DATA ENTRY'!F646),'DATA ENTRY'!B646,"")))</f>
        <v/>
      </c>
      <c r="EF647" s="3" t="str">
        <f>IF('DATA ENTRY'!CK646="","",IF('DATA ENTRY'!C646="","",IF(AND($EF$4='DATA ENTRY'!G646,$EH$4='DATA ENTRY'!F646),'DATA ENTRY'!C646,"")))</f>
        <v/>
      </c>
      <c r="EG647" s="4" t="str">
        <f>IF('DATA ENTRY'!CK646="","",IF('DATA ENTRY'!I646="","",IF(AND($EF$4='DATA ENTRY'!G646,$EH$4='DATA ENTRY'!F646),'DATA ENTRY'!I646,"")))</f>
        <v/>
      </c>
      <c r="EH647" s="4" t="str">
        <f>IF('DATA ENTRY'!CK646="","",IF('DATA ENTRY'!CK646="","",IF(AND($EF$4='DATA ENTRY'!G646,$EH$4='DATA ENTRY'!F646),'DATA ENTRY'!CK646,"")))</f>
        <v/>
      </c>
      <c r="EI647" s="3" t="str">
        <f>IF('DATA ENTRY'!CK646="","",IF('DATA ENTRY'!N646="","",IF(AND($EF$4='DATA ENTRY'!G646,$EH$4='DATA ENTRY'!F646),'DATA ENTRY'!N646,"")))</f>
        <v/>
      </c>
      <c r="EJ647" s="107" t="str">
        <f>IF('DATA ENTRY'!CK646="","",IF('DATA ENTRY'!O646="","",IF(AND($EF$4='DATA ENTRY'!G646,$EH$4='DATA ENTRY'!F646),'DATA ENTRY'!O646,"")))</f>
        <v/>
      </c>
      <c r="EK647" s="3" t="str">
        <f>IF('DATA ENTRY'!CK646="","",IF('DATA ENTRY'!P646="","",IF(AND($EF$4='DATA ENTRY'!G646,$EH$4='DATA ENTRY'!F646),'DATA ENTRY'!P646,"")))</f>
        <v/>
      </c>
      <c r="EL647" s="107" t="str">
        <f>IF('DATA ENTRY'!CK646="","",IF('DATA ENTRY'!Q646="","",IF(AND($EF$4='DATA ENTRY'!G646,$EH$4='DATA ENTRY'!F646),'DATA ENTRY'!Q646,"")))</f>
        <v/>
      </c>
      <c r="EM647" s="3" t="str">
        <f>IF('DATA ENTRY'!CK646="","",IF('DATA ENTRY'!R646="","",IF(AND($EF$4='DATA ENTRY'!G646,$EH$4='DATA ENTRY'!F646),'DATA ENTRY'!R646,"")))</f>
        <v/>
      </c>
      <c r="EN647" s="107" t="str">
        <f>IF('DATA ENTRY'!CK646="","",IF('DATA ENTRY'!S646="","",IF(AND($EF$4='DATA ENTRY'!G646,$EH$4='DATA ENTRY'!F646),'DATA ENTRY'!S646,"")))</f>
        <v/>
      </c>
      <c r="EO647" s="3" t="str">
        <f>IF('DATA ENTRY'!CK646="","",IF('DATA ENTRY'!E646="","",IF(AND($EF$4='DATA ENTRY'!G646,$EH$4='DATA ENTRY'!F646),'DATA ENTRY'!E646,"")))</f>
        <v/>
      </c>
      <c r="EP647" s="3" t="str">
        <f>IF('DATA ENTRY'!CK646="","",IF('DATA ENTRY'!D646="","",IF(AND($EF$4='DATA ENTRY'!G646,$EH$4='DATA ENTRY'!F646),'DATA ENTRY'!D646,"")))</f>
        <v/>
      </c>
      <c r="EQ647" s="3" t="str">
        <f>IF('DATA ENTRY'!CK646="","",IF('DATA ENTRY'!W646="","",IF(AND($EF$4='DATA ENTRY'!G646,$EH$4='DATA ENTRY'!F646),'DATA ENTRY'!W646,"")))</f>
        <v/>
      </c>
      <c r="ER647" s="3" t="str">
        <f>IF('DATA ENTRY'!CK646="","",IF('DATA ENTRY'!X646="","",IF(AND($EF$4='DATA ENTRY'!G646,$EH$4='DATA ENTRY'!F646),'DATA ENTRY'!X646,"")))</f>
        <v/>
      </c>
      <c r="ES647" s="108" t="str">
        <f t="shared" si="159"/>
        <v/>
      </c>
      <c r="ET647" s="108" t="str">
        <f>IF('DATA ENTRY'!CK646="","",IF('DATA ENTRY'!D646="","",IF(AND($EF$4='DATA ENTRY'!G646,$EH$4='DATA ENTRY'!F646),'DATA ENTRY'!G646,"")))</f>
        <v/>
      </c>
      <c r="EY647">
        <f t="shared" si="160"/>
        <v>0</v>
      </c>
    </row>
    <row r="648" spans="1:155">
      <c r="A648" t="str">
        <f>IF(S648=0,"",1+(MAX($A$7:A647)))</f>
        <v/>
      </c>
      <c r="B648" s="224">
        <v>642</v>
      </c>
      <c r="C648" s="3" t="str">
        <f>IF('DATA ENTRY'!CK647="","",IF('DATA ENTRY'!B647="","",IF($D$4="All Post",'DATA ENTRY'!B647,IF(AND($D$4='DATA ENTRY'!CK647),'DATA ENTRY'!B647,""))))</f>
        <v/>
      </c>
      <c r="D648" s="3" t="str">
        <f>IF('DATA ENTRY'!CK647="","",IF('DATA ENTRY'!C647="","",IF($D$4="All Post",'DATA ENTRY'!C647,IF(AND($D$4='DATA ENTRY'!CK647),'DATA ENTRY'!C647,""))))</f>
        <v/>
      </c>
      <c r="E648" s="4" t="str">
        <f>IF('DATA ENTRY'!CK647="","",IF('DATA ENTRY'!I647="","",IF($D$4="All Post",'DATA ENTRY'!I647,IF(AND($D$4='DATA ENTRY'!CK647),'DATA ENTRY'!I647,""))))</f>
        <v/>
      </c>
      <c r="F648" s="4" t="str">
        <f>IF('DATA ENTRY'!CK647="","",IF('DATA ENTRY'!CK647="","",IF($D$4="All Post",'DATA ENTRY'!CK647,IF(AND($D$4='DATA ENTRY'!CK647),'DATA ENTRY'!CK647,""))))</f>
        <v/>
      </c>
      <c r="G648" s="3" t="str">
        <f>IF('DATA ENTRY'!CK647="","",IF('DATA ENTRY'!N647="","",IF($D$4="All Post",'DATA ENTRY'!N647,IF(AND($D$4='DATA ENTRY'!CK647),'DATA ENTRY'!N647,""))))</f>
        <v/>
      </c>
      <c r="H648" s="107" t="str">
        <f>IF('DATA ENTRY'!CK647="","",IF('DATA ENTRY'!O647="","",IF($D$4="All Post",'DATA ENTRY'!O647,IF(AND($D$4='DATA ENTRY'!CK647),'DATA ENTRY'!O647,""))))</f>
        <v/>
      </c>
      <c r="I648" s="3" t="str">
        <f>IF('DATA ENTRY'!CK647="","",IF('DATA ENTRY'!P647="","",IF($D$4="All Post",'DATA ENTRY'!P647,IF(AND($D$4='DATA ENTRY'!CK647),'DATA ENTRY'!P647,""))))</f>
        <v/>
      </c>
      <c r="J648" s="107" t="str">
        <f>IF('DATA ENTRY'!CK647="","",IF('DATA ENTRY'!Q647="","",IF($D$4="All Post",'DATA ENTRY'!Q647,IF(AND($D$4='DATA ENTRY'!CK647),'DATA ENTRY'!Q647,""))))</f>
        <v/>
      </c>
      <c r="K648" s="3" t="str">
        <f>IF('DATA ENTRY'!CK647="","",IF('DATA ENTRY'!R647="","",IF($D$4="All Post",'DATA ENTRY'!R647,IF(AND($D$4='DATA ENTRY'!CK647),'DATA ENTRY'!R647,""))))</f>
        <v/>
      </c>
      <c r="L648" s="3" t="str">
        <f>IF('DATA ENTRY'!CK647="","",IF('DATA ENTRY'!S647="","",IF($D$4="All Post",'DATA ENTRY'!S647,IF(AND($D$4='DATA ENTRY'!CK647),'DATA ENTRY'!S647,""))))</f>
        <v/>
      </c>
      <c r="M648" s="3" t="str">
        <f>IF('DATA ENTRY'!CK647="","",IF('DATA ENTRY'!E647="","",IF($D$4="All Post",'DATA ENTRY'!E647,IF(AND($D$4='DATA ENTRY'!CK647),'DATA ENTRY'!E647,""))))</f>
        <v/>
      </c>
      <c r="N648" s="3" t="str">
        <f>IF('DATA ENTRY'!CK647="","",IF('DATA ENTRY'!W647="","",IF($D$4="All Post",'DATA ENTRY'!W647,IF(AND($D$4='DATA ENTRY'!CK647),'DATA ENTRY'!W647,""))))</f>
        <v/>
      </c>
      <c r="O648" s="3" t="str">
        <f>IF('DATA ENTRY'!CK647="","",IF('DATA ENTRY'!X647="","",IF($D$4="All Post",'DATA ENTRY'!X647,IF(AND($D$4='DATA ENTRY'!CK647),'DATA ENTRY'!X647,""))))</f>
        <v/>
      </c>
      <c r="P648" s="3" t="str">
        <f>IF('DATA ENTRY'!CK647="","",IF('DATA ENTRY'!G647="","",IF($D$4="All Post",'DATA ENTRY'!G647,IF(AND($D$4='DATA ENTRY'!CK647),'DATA ENTRY'!G647,""))))</f>
        <v/>
      </c>
      <c r="S648">
        <f t="shared" ref="S648:S711" si="163">IF($D$4=F648,1,IF(T648="All Post",1,0))</f>
        <v>0</v>
      </c>
      <c r="T648" t="str">
        <f t="shared" ref="T648:T711" si="164">IF(AND(C648="",F648=""),"","All Post")</f>
        <v/>
      </c>
      <c r="BZ648" t="str">
        <f t="shared" ref="BZ648:BZ711" si="165">IF(CE648="","",RANK(CE648,$CE$7:$CE$211,1))</f>
        <v/>
      </c>
      <c r="CA648" t="str">
        <f t="shared" ref="CA648:CA711" si="166">IF(CX648=0,"",CX648)</f>
        <v/>
      </c>
      <c r="CB648" s="224">
        <v>642</v>
      </c>
      <c r="CC648" s="3" t="str">
        <f>IF('DATA ENTRY'!CK647="","",IF('DATA ENTRY'!B647="","",IF(AND($CD$4='DATA ENTRY'!CK647,$CG$4='DATA ENTRY'!D647),'DATA ENTRY'!B647,"")))</f>
        <v/>
      </c>
      <c r="CD648" s="3" t="str">
        <f>IF('DATA ENTRY'!CK647="","",IF('DATA ENTRY'!C647="","",IF(AND($CD$4='DATA ENTRY'!CK647,$CG$4='DATA ENTRY'!D647),'DATA ENTRY'!C647,"")))</f>
        <v/>
      </c>
      <c r="CE648" s="4" t="str">
        <f>IF('DATA ENTRY'!CK647="","",IF('DATA ENTRY'!I647="","",IF(AND($CD$4='DATA ENTRY'!CK647,$CG$4='DATA ENTRY'!D647),'DATA ENTRY'!I647,"")))</f>
        <v/>
      </c>
      <c r="CF648" s="4" t="str">
        <f>IF('DATA ENTRY'!CK647="","",IF('DATA ENTRY'!CK647="","",IF(AND($CD$4='DATA ENTRY'!CK647,$CG$4='DATA ENTRY'!D647),'DATA ENTRY'!CK647,"")))</f>
        <v/>
      </c>
      <c r="CG648" s="3" t="str">
        <f>IF('DATA ENTRY'!CK647="","",IF('DATA ENTRY'!N647="","",IF(AND($CD$4='DATA ENTRY'!CK647,$CG$4='DATA ENTRY'!D647),'DATA ENTRY'!N647,"")))</f>
        <v/>
      </c>
      <c r="CH648" s="107" t="str">
        <f>IF('DATA ENTRY'!CK647="","",IF('DATA ENTRY'!O647="","",IF(AND($CD$4='DATA ENTRY'!CK647,$CG$4='DATA ENTRY'!D647),'DATA ENTRY'!O647,"")))</f>
        <v/>
      </c>
      <c r="CI648" s="3" t="str">
        <f>IF('DATA ENTRY'!CK647="","",IF('DATA ENTRY'!P647="","",IF(AND($CD$4='DATA ENTRY'!CK647,$CG$4='DATA ENTRY'!D647),'DATA ENTRY'!P647,"")))</f>
        <v/>
      </c>
      <c r="CJ648" s="107" t="str">
        <f>IF('DATA ENTRY'!CK647="","",IF('DATA ENTRY'!Q647="","",IF(AND($CD$4='DATA ENTRY'!CK647,$CG$4='DATA ENTRY'!D647),'DATA ENTRY'!Q647,"")))</f>
        <v/>
      </c>
      <c r="CK648" s="3" t="str">
        <f>IF('DATA ENTRY'!CK647="","",IF('DATA ENTRY'!R647="","",IF(AND($CD$4='DATA ENTRY'!CK647,$CG$4='DATA ENTRY'!D647),'DATA ENTRY'!R647,"")))</f>
        <v/>
      </c>
      <c r="CL648" s="3" t="str">
        <f>IF('DATA ENTRY'!CK647="","",IF('DATA ENTRY'!S647="","",IF(AND($CD$4='DATA ENTRY'!CK647,$CG$4='DATA ENTRY'!D647),'DATA ENTRY'!S647,"")))</f>
        <v/>
      </c>
      <c r="CM648" s="3" t="str">
        <f>IF('DATA ENTRY'!CK647="","",IF('DATA ENTRY'!E647="","",IF(AND($CD$4='DATA ENTRY'!CK647,$CG$4='DATA ENTRY'!D647),'DATA ENTRY'!E647,"")))</f>
        <v/>
      </c>
      <c r="CN648" s="3" t="str">
        <f>IF('DATA ENTRY'!CK647="","",IF('DATA ENTRY'!W647="","",IF(AND($CD$4='DATA ENTRY'!CK647,$CG$4='DATA ENTRY'!D647),'DATA ENTRY'!W647,"")))</f>
        <v/>
      </c>
      <c r="CO648" s="3" t="str">
        <f>IF('DATA ENTRY'!CK647="","",IF('DATA ENTRY'!X647="","",IF(AND($CD$4='DATA ENTRY'!CK647,$CG$4='DATA ENTRY'!D647),'DATA ENTRY'!X647,"")))</f>
        <v/>
      </c>
      <c r="CP648" s="108" t="str">
        <f t="shared" ref="CP648:CP711" si="167">IFERROR(IF(CF648="","",SUM(CH648*75%+CJ648*25%)),"")</f>
        <v/>
      </c>
      <c r="CQ648" s="108" t="str">
        <f>IF('DATA ENTRY'!CK647="","",IF('DATA ENTRY'!G647="","",IF(AND($CD$4='DATA ENTRY'!CK647,$CG$4='DATA ENTRY'!D647),'DATA ENTRY'!G647,"")))</f>
        <v/>
      </c>
      <c r="CR648" s="230" t="str">
        <f>IF('DATA ENTRY'!CK647="","",IF('DATA ENTRY'!D647="","",IF(AND($CD$4='DATA ENTRY'!CK647,$CG$4='DATA ENTRY'!D647),'DATA ENTRY'!D647,"")))</f>
        <v/>
      </c>
      <c r="CS648">
        <f t="shared" ref="CS648:CS711" si="168">SUMPRODUCT((CP648&lt;$CP$7:$CP$211)/COUNTIF($CP$7:$CP$211,$CP$7:$CP$211))</f>
        <v>0</v>
      </c>
      <c r="CT648">
        <f t="shared" ref="CT648:CT711" si="169">SUMPRODUCT((CE648&lt;$CE$7:$CE$211)/COUNTIF($CE$7:$CE$211,$CE$7:$CE$211))</f>
        <v>0</v>
      </c>
      <c r="CV648" s="139"/>
      <c r="CX648">
        <f t="shared" ref="CX648:CX711" si="170">IF($CD$4=CF648,1,0)</f>
        <v>0</v>
      </c>
      <c r="DB648" t="str">
        <f t="shared" si="161"/>
        <v/>
      </c>
      <c r="DC648" t="str">
        <f t="shared" si="162"/>
        <v/>
      </c>
      <c r="DD648" s="224">
        <v>642</v>
      </c>
      <c r="DE648" s="3" t="str">
        <f>IF('DATA ENTRY'!CK647="","",IF('DATA ENTRY'!B647="","",IF(AND($DF$4='DATA ENTRY'!D647),'DATA ENTRY'!B647,"")))</f>
        <v/>
      </c>
      <c r="DF648" s="3" t="str">
        <f>IF('DATA ENTRY'!CK647="","",IF('DATA ENTRY'!C647="","",IF(AND($DF$4='DATA ENTRY'!D647),'DATA ENTRY'!C647,"")))</f>
        <v/>
      </c>
      <c r="DG648" s="4" t="str">
        <f>IF('DATA ENTRY'!CK647="","",IF('DATA ENTRY'!I647="","",IF(AND($DF$4='DATA ENTRY'!D647),'DATA ENTRY'!I647,"")))</f>
        <v/>
      </c>
      <c r="DH648" s="4" t="str">
        <f>IF('DATA ENTRY'!CK647="","",IF('DATA ENTRY'!CK647="","",IF(AND($DF$4='DATA ENTRY'!D647),'DATA ENTRY'!CK647,"")))</f>
        <v/>
      </c>
      <c r="DI648" s="3" t="str">
        <f>IF('DATA ENTRY'!CK647="","",IF('DATA ENTRY'!N647="","",IF(AND($DF$4='DATA ENTRY'!D647),'DATA ENTRY'!N647,"")))</f>
        <v/>
      </c>
      <c r="DJ648" s="107" t="str">
        <f>IF('DATA ENTRY'!CK647="","",IF('DATA ENTRY'!O647="","",IF(AND($DF$4='DATA ENTRY'!D647),'DATA ENTRY'!O647,"")))</f>
        <v/>
      </c>
      <c r="DK648" s="3" t="str">
        <f>IF('DATA ENTRY'!CK647="","",IF('DATA ENTRY'!P647="","",IF(AND($DF$4='DATA ENTRY'!D647),'DATA ENTRY'!P647,"")))</f>
        <v/>
      </c>
      <c r="DL648" s="107" t="str">
        <f>IF('DATA ENTRY'!CK647="","",IF('DATA ENTRY'!Q647="","",IF(AND($DF$4='DATA ENTRY'!D647),'DATA ENTRY'!Q647,"")))</f>
        <v/>
      </c>
      <c r="DM648" s="3" t="str">
        <f>IF('DATA ENTRY'!CK647="","",IF('DATA ENTRY'!R647="","",IF(AND($DF$4='DATA ENTRY'!D647),'DATA ENTRY'!R647,"")))</f>
        <v/>
      </c>
      <c r="DN648" s="107" t="str">
        <f>IF('DATA ENTRY'!CK647="","",IF('DATA ENTRY'!S647="","",IF(AND($DF$4='DATA ENTRY'!D647),'DATA ENTRY'!S647,"")))</f>
        <v/>
      </c>
      <c r="DO648" s="3" t="str">
        <f>IF('DATA ENTRY'!CK647="","",IF('DATA ENTRY'!E647="","",IF(AND($DF$4='DATA ENTRY'!D647),'DATA ENTRY'!E647,"")))</f>
        <v/>
      </c>
      <c r="DP648" s="3" t="str">
        <f>IF('DATA ENTRY'!CK647="","",IF('DATA ENTRY'!D647="","",IF(AND($DF$4='DATA ENTRY'!D647),'DATA ENTRY'!D647,"")))</f>
        <v/>
      </c>
      <c r="DQ648" s="3" t="str">
        <f>IF('DATA ENTRY'!CK647="","",IF('DATA ENTRY'!W647="","",IF(AND($DF$4='DATA ENTRY'!D647),'DATA ENTRY'!W647,"")))</f>
        <v/>
      </c>
      <c r="DR648" s="3" t="str">
        <f>IF('DATA ENTRY'!CK647="","",IF('DATA ENTRY'!X647="","",IF(AND($DF$4='DATA ENTRY'!D647),'DATA ENTRY'!X647,"")))</f>
        <v/>
      </c>
      <c r="DS648" s="108" t="str">
        <f t="shared" ref="DS648:DS711" si="171">IFERROR(IF(DH648="","",SUM(DJ648*75%+DL648*25%)),"")</f>
        <v/>
      </c>
      <c r="DT648" s="108" t="str">
        <f>IF('DATA ENTRY'!CK647="","",IF('DATA ENTRY'!D647="","",IF(AND($DF$4='DATA ENTRY'!D647),'DATA ENTRY'!G647,"")))</f>
        <v/>
      </c>
      <c r="DY648">
        <f t="shared" ref="DY648:DY711" si="172">IF($DF$4="",0,IF($DF$4=DP648,1,0))</f>
        <v>0</v>
      </c>
      <c r="EB648" t="str">
        <f t="shared" ref="EB648:EB711" si="173">IF(EG648="","",RANK(EG648,$EG$7:$EG$211,1))</f>
        <v/>
      </c>
      <c r="EC648" t="str">
        <f t="shared" ref="EC648:EC711" si="174">IF(EY648=0,"",EY648)</f>
        <v/>
      </c>
      <c r="ED648" s="224">
        <v>642</v>
      </c>
      <c r="EE648" s="3" t="str">
        <f>IF('DATA ENTRY'!CK647="","",IF('DATA ENTRY'!B647="","",IF(AND($EF$4='DATA ENTRY'!G647,$EH$4='DATA ENTRY'!F647),'DATA ENTRY'!B647,"")))</f>
        <v/>
      </c>
      <c r="EF648" s="3" t="str">
        <f>IF('DATA ENTRY'!CK647="","",IF('DATA ENTRY'!C647="","",IF(AND($EF$4='DATA ENTRY'!G647,$EH$4='DATA ENTRY'!F647),'DATA ENTRY'!C647,"")))</f>
        <v/>
      </c>
      <c r="EG648" s="4" t="str">
        <f>IF('DATA ENTRY'!CK647="","",IF('DATA ENTRY'!I647="","",IF(AND($EF$4='DATA ENTRY'!G647,$EH$4='DATA ENTRY'!F647),'DATA ENTRY'!I647,"")))</f>
        <v/>
      </c>
      <c r="EH648" s="4" t="str">
        <f>IF('DATA ENTRY'!CK647="","",IF('DATA ENTRY'!CK647="","",IF(AND($EF$4='DATA ENTRY'!G647,$EH$4='DATA ENTRY'!F647),'DATA ENTRY'!CK647,"")))</f>
        <v/>
      </c>
      <c r="EI648" s="3" t="str">
        <f>IF('DATA ENTRY'!CK647="","",IF('DATA ENTRY'!N647="","",IF(AND($EF$4='DATA ENTRY'!G647,$EH$4='DATA ENTRY'!F647),'DATA ENTRY'!N647,"")))</f>
        <v/>
      </c>
      <c r="EJ648" s="107" t="str">
        <f>IF('DATA ENTRY'!CK647="","",IF('DATA ENTRY'!O647="","",IF(AND($EF$4='DATA ENTRY'!G647,$EH$4='DATA ENTRY'!F647),'DATA ENTRY'!O647,"")))</f>
        <v/>
      </c>
      <c r="EK648" s="3" t="str">
        <f>IF('DATA ENTRY'!CK647="","",IF('DATA ENTRY'!P647="","",IF(AND($EF$4='DATA ENTRY'!G647,$EH$4='DATA ENTRY'!F647),'DATA ENTRY'!P647,"")))</f>
        <v/>
      </c>
      <c r="EL648" s="107" t="str">
        <f>IF('DATA ENTRY'!CK647="","",IF('DATA ENTRY'!Q647="","",IF(AND($EF$4='DATA ENTRY'!G647,$EH$4='DATA ENTRY'!F647),'DATA ENTRY'!Q647,"")))</f>
        <v/>
      </c>
      <c r="EM648" s="3" t="str">
        <f>IF('DATA ENTRY'!CK647="","",IF('DATA ENTRY'!R647="","",IF(AND($EF$4='DATA ENTRY'!G647,$EH$4='DATA ENTRY'!F647),'DATA ENTRY'!R647,"")))</f>
        <v/>
      </c>
      <c r="EN648" s="107" t="str">
        <f>IF('DATA ENTRY'!CK647="","",IF('DATA ENTRY'!S647="","",IF(AND($EF$4='DATA ENTRY'!G647,$EH$4='DATA ENTRY'!F647),'DATA ENTRY'!S647,"")))</f>
        <v/>
      </c>
      <c r="EO648" s="3" t="str">
        <f>IF('DATA ENTRY'!CK647="","",IF('DATA ENTRY'!E647="","",IF(AND($EF$4='DATA ENTRY'!G647,$EH$4='DATA ENTRY'!F647),'DATA ENTRY'!E647,"")))</f>
        <v/>
      </c>
      <c r="EP648" s="3" t="str">
        <f>IF('DATA ENTRY'!CK647="","",IF('DATA ENTRY'!D647="","",IF(AND($EF$4='DATA ENTRY'!G647,$EH$4='DATA ENTRY'!F647),'DATA ENTRY'!D647,"")))</f>
        <v/>
      </c>
      <c r="EQ648" s="3" t="str">
        <f>IF('DATA ENTRY'!CK647="","",IF('DATA ENTRY'!W647="","",IF(AND($EF$4='DATA ENTRY'!G647,$EH$4='DATA ENTRY'!F647),'DATA ENTRY'!W647,"")))</f>
        <v/>
      </c>
      <c r="ER648" s="3" t="str">
        <f>IF('DATA ENTRY'!CK647="","",IF('DATA ENTRY'!X647="","",IF(AND($EF$4='DATA ENTRY'!G647,$EH$4='DATA ENTRY'!F647),'DATA ENTRY'!X647,"")))</f>
        <v/>
      </c>
      <c r="ES648" s="108" t="str">
        <f t="shared" ref="ES648:ES711" si="175">IFERROR(IF(EH648="","",SUM(EJ648*75%+EL648*25%)),"")</f>
        <v/>
      </c>
      <c r="ET648" s="108" t="str">
        <f>IF('DATA ENTRY'!CK647="","",IF('DATA ENTRY'!D647="","",IF(AND($EF$4='DATA ENTRY'!G647,$EH$4='DATA ENTRY'!F647),'DATA ENTRY'!G647,"")))</f>
        <v/>
      </c>
      <c r="EY648">
        <f t="shared" ref="EY648:EY711" si="176">IF($DF$4="",0,IF($DF$4=EP648,1,0))</f>
        <v>0</v>
      </c>
    </row>
    <row r="649" spans="1:155">
      <c r="A649" t="str">
        <f>IF(S649=0,"",1+(MAX($A$7:A648)))</f>
        <v/>
      </c>
      <c r="B649" s="224">
        <v>643</v>
      </c>
      <c r="C649" s="3" t="str">
        <f>IF('DATA ENTRY'!CK648="","",IF('DATA ENTRY'!B648="","",IF($D$4="All Post",'DATA ENTRY'!B648,IF(AND($D$4='DATA ENTRY'!CK648),'DATA ENTRY'!B648,""))))</f>
        <v/>
      </c>
      <c r="D649" s="3" t="str">
        <f>IF('DATA ENTRY'!CK648="","",IF('DATA ENTRY'!C648="","",IF($D$4="All Post",'DATA ENTRY'!C648,IF(AND($D$4='DATA ENTRY'!CK648),'DATA ENTRY'!C648,""))))</f>
        <v/>
      </c>
      <c r="E649" s="4" t="str">
        <f>IF('DATA ENTRY'!CK648="","",IF('DATA ENTRY'!I648="","",IF($D$4="All Post",'DATA ENTRY'!I648,IF(AND($D$4='DATA ENTRY'!CK648),'DATA ENTRY'!I648,""))))</f>
        <v/>
      </c>
      <c r="F649" s="4" t="str">
        <f>IF('DATA ENTRY'!CK648="","",IF('DATA ENTRY'!CK648="","",IF($D$4="All Post",'DATA ENTRY'!CK648,IF(AND($D$4='DATA ENTRY'!CK648),'DATA ENTRY'!CK648,""))))</f>
        <v/>
      </c>
      <c r="G649" s="3" t="str">
        <f>IF('DATA ENTRY'!CK648="","",IF('DATA ENTRY'!N648="","",IF($D$4="All Post",'DATA ENTRY'!N648,IF(AND($D$4='DATA ENTRY'!CK648),'DATA ENTRY'!N648,""))))</f>
        <v/>
      </c>
      <c r="H649" s="107" t="str">
        <f>IF('DATA ENTRY'!CK648="","",IF('DATA ENTRY'!O648="","",IF($D$4="All Post",'DATA ENTRY'!O648,IF(AND($D$4='DATA ENTRY'!CK648),'DATA ENTRY'!O648,""))))</f>
        <v/>
      </c>
      <c r="I649" s="3" t="str">
        <f>IF('DATA ENTRY'!CK648="","",IF('DATA ENTRY'!P648="","",IF($D$4="All Post",'DATA ENTRY'!P648,IF(AND($D$4='DATA ENTRY'!CK648),'DATA ENTRY'!P648,""))))</f>
        <v/>
      </c>
      <c r="J649" s="107" t="str">
        <f>IF('DATA ENTRY'!CK648="","",IF('DATA ENTRY'!Q648="","",IF($D$4="All Post",'DATA ENTRY'!Q648,IF(AND($D$4='DATA ENTRY'!CK648),'DATA ENTRY'!Q648,""))))</f>
        <v/>
      </c>
      <c r="K649" s="3" t="str">
        <f>IF('DATA ENTRY'!CK648="","",IF('DATA ENTRY'!R648="","",IF($D$4="All Post",'DATA ENTRY'!R648,IF(AND($D$4='DATA ENTRY'!CK648),'DATA ENTRY'!R648,""))))</f>
        <v/>
      </c>
      <c r="L649" s="3" t="str">
        <f>IF('DATA ENTRY'!CK648="","",IF('DATA ENTRY'!S648="","",IF($D$4="All Post",'DATA ENTRY'!S648,IF(AND($D$4='DATA ENTRY'!CK648),'DATA ENTRY'!S648,""))))</f>
        <v/>
      </c>
      <c r="M649" s="3" t="str">
        <f>IF('DATA ENTRY'!CK648="","",IF('DATA ENTRY'!E648="","",IF($D$4="All Post",'DATA ENTRY'!E648,IF(AND($D$4='DATA ENTRY'!CK648),'DATA ENTRY'!E648,""))))</f>
        <v/>
      </c>
      <c r="N649" s="3" t="str">
        <f>IF('DATA ENTRY'!CK648="","",IF('DATA ENTRY'!W648="","",IF($D$4="All Post",'DATA ENTRY'!W648,IF(AND($D$4='DATA ENTRY'!CK648),'DATA ENTRY'!W648,""))))</f>
        <v/>
      </c>
      <c r="O649" s="3" t="str">
        <f>IF('DATA ENTRY'!CK648="","",IF('DATA ENTRY'!X648="","",IF($D$4="All Post",'DATA ENTRY'!X648,IF(AND($D$4='DATA ENTRY'!CK648),'DATA ENTRY'!X648,""))))</f>
        <v/>
      </c>
      <c r="P649" s="3" t="str">
        <f>IF('DATA ENTRY'!CK648="","",IF('DATA ENTRY'!G648="","",IF($D$4="All Post",'DATA ENTRY'!G648,IF(AND($D$4='DATA ENTRY'!CK648),'DATA ENTRY'!G648,""))))</f>
        <v/>
      </c>
      <c r="S649">
        <f t="shared" si="163"/>
        <v>0</v>
      </c>
      <c r="T649" t="str">
        <f t="shared" si="164"/>
        <v/>
      </c>
      <c r="BZ649" t="str">
        <f t="shared" si="165"/>
        <v/>
      </c>
      <c r="CA649" t="str">
        <f t="shared" si="166"/>
        <v/>
      </c>
      <c r="CB649" s="224">
        <v>643</v>
      </c>
      <c r="CC649" s="3" t="str">
        <f>IF('DATA ENTRY'!CK648="","",IF('DATA ENTRY'!B648="","",IF(AND($CD$4='DATA ENTRY'!CK648,$CG$4='DATA ENTRY'!D648),'DATA ENTRY'!B648,"")))</f>
        <v/>
      </c>
      <c r="CD649" s="3" t="str">
        <f>IF('DATA ENTRY'!CK648="","",IF('DATA ENTRY'!C648="","",IF(AND($CD$4='DATA ENTRY'!CK648,$CG$4='DATA ENTRY'!D648),'DATA ENTRY'!C648,"")))</f>
        <v/>
      </c>
      <c r="CE649" s="4" t="str">
        <f>IF('DATA ENTRY'!CK648="","",IF('DATA ENTRY'!I648="","",IF(AND($CD$4='DATA ENTRY'!CK648,$CG$4='DATA ENTRY'!D648),'DATA ENTRY'!I648,"")))</f>
        <v/>
      </c>
      <c r="CF649" s="4" t="str">
        <f>IF('DATA ENTRY'!CK648="","",IF('DATA ENTRY'!CK648="","",IF(AND($CD$4='DATA ENTRY'!CK648,$CG$4='DATA ENTRY'!D648),'DATA ENTRY'!CK648,"")))</f>
        <v/>
      </c>
      <c r="CG649" s="3" t="str">
        <f>IF('DATA ENTRY'!CK648="","",IF('DATA ENTRY'!N648="","",IF(AND($CD$4='DATA ENTRY'!CK648,$CG$4='DATA ENTRY'!D648),'DATA ENTRY'!N648,"")))</f>
        <v/>
      </c>
      <c r="CH649" s="107" t="str">
        <f>IF('DATA ENTRY'!CK648="","",IF('DATA ENTRY'!O648="","",IF(AND($CD$4='DATA ENTRY'!CK648,$CG$4='DATA ENTRY'!D648),'DATA ENTRY'!O648,"")))</f>
        <v/>
      </c>
      <c r="CI649" s="3" t="str">
        <f>IF('DATA ENTRY'!CK648="","",IF('DATA ENTRY'!P648="","",IF(AND($CD$4='DATA ENTRY'!CK648,$CG$4='DATA ENTRY'!D648),'DATA ENTRY'!P648,"")))</f>
        <v/>
      </c>
      <c r="CJ649" s="107" t="str">
        <f>IF('DATA ENTRY'!CK648="","",IF('DATA ENTRY'!Q648="","",IF(AND($CD$4='DATA ENTRY'!CK648,$CG$4='DATA ENTRY'!D648),'DATA ENTRY'!Q648,"")))</f>
        <v/>
      </c>
      <c r="CK649" s="3" t="str">
        <f>IF('DATA ENTRY'!CK648="","",IF('DATA ENTRY'!R648="","",IF(AND($CD$4='DATA ENTRY'!CK648,$CG$4='DATA ENTRY'!D648),'DATA ENTRY'!R648,"")))</f>
        <v/>
      </c>
      <c r="CL649" s="3" t="str">
        <f>IF('DATA ENTRY'!CK648="","",IF('DATA ENTRY'!S648="","",IF(AND($CD$4='DATA ENTRY'!CK648,$CG$4='DATA ENTRY'!D648),'DATA ENTRY'!S648,"")))</f>
        <v/>
      </c>
      <c r="CM649" s="3" t="str">
        <f>IF('DATA ENTRY'!CK648="","",IF('DATA ENTRY'!E648="","",IF(AND($CD$4='DATA ENTRY'!CK648,$CG$4='DATA ENTRY'!D648),'DATA ENTRY'!E648,"")))</f>
        <v/>
      </c>
      <c r="CN649" s="3" t="str">
        <f>IF('DATA ENTRY'!CK648="","",IF('DATA ENTRY'!W648="","",IF(AND($CD$4='DATA ENTRY'!CK648,$CG$4='DATA ENTRY'!D648),'DATA ENTRY'!W648,"")))</f>
        <v/>
      </c>
      <c r="CO649" s="3" t="str">
        <f>IF('DATA ENTRY'!CK648="","",IF('DATA ENTRY'!X648="","",IF(AND($CD$4='DATA ENTRY'!CK648,$CG$4='DATA ENTRY'!D648),'DATA ENTRY'!X648,"")))</f>
        <v/>
      </c>
      <c r="CP649" s="108" t="str">
        <f t="shared" si="167"/>
        <v/>
      </c>
      <c r="CQ649" s="108" t="str">
        <f>IF('DATA ENTRY'!CK648="","",IF('DATA ENTRY'!G648="","",IF(AND($CD$4='DATA ENTRY'!CK648,$CG$4='DATA ENTRY'!D648),'DATA ENTRY'!G648,"")))</f>
        <v/>
      </c>
      <c r="CR649" s="230" t="str">
        <f>IF('DATA ENTRY'!CK648="","",IF('DATA ENTRY'!D648="","",IF(AND($CD$4='DATA ENTRY'!CK648,$CG$4='DATA ENTRY'!D648),'DATA ENTRY'!D648,"")))</f>
        <v/>
      </c>
      <c r="CS649">
        <f t="shared" si="168"/>
        <v>0</v>
      </c>
      <c r="CT649">
        <f t="shared" si="169"/>
        <v>0</v>
      </c>
      <c r="CV649" s="139"/>
      <c r="CX649">
        <f t="shared" si="170"/>
        <v>0</v>
      </c>
      <c r="DB649" t="str">
        <f t="shared" si="161"/>
        <v/>
      </c>
      <c r="DC649" t="str">
        <f t="shared" si="162"/>
        <v/>
      </c>
      <c r="DD649" s="224">
        <v>643</v>
      </c>
      <c r="DE649" s="3" t="str">
        <f>IF('DATA ENTRY'!CK648="","",IF('DATA ENTRY'!B648="","",IF(AND($DF$4='DATA ENTRY'!D648),'DATA ENTRY'!B648,"")))</f>
        <v/>
      </c>
      <c r="DF649" s="3" t="str">
        <f>IF('DATA ENTRY'!CK648="","",IF('DATA ENTRY'!C648="","",IF(AND($DF$4='DATA ENTRY'!D648),'DATA ENTRY'!C648,"")))</f>
        <v/>
      </c>
      <c r="DG649" s="4" t="str">
        <f>IF('DATA ENTRY'!CK648="","",IF('DATA ENTRY'!I648="","",IF(AND($DF$4='DATA ENTRY'!D648),'DATA ENTRY'!I648,"")))</f>
        <v/>
      </c>
      <c r="DH649" s="4" t="str">
        <f>IF('DATA ENTRY'!CK648="","",IF('DATA ENTRY'!CK648="","",IF(AND($DF$4='DATA ENTRY'!D648),'DATA ENTRY'!CK648,"")))</f>
        <v/>
      </c>
      <c r="DI649" s="3" t="str">
        <f>IF('DATA ENTRY'!CK648="","",IF('DATA ENTRY'!N648="","",IF(AND($DF$4='DATA ENTRY'!D648),'DATA ENTRY'!N648,"")))</f>
        <v/>
      </c>
      <c r="DJ649" s="107" t="str">
        <f>IF('DATA ENTRY'!CK648="","",IF('DATA ENTRY'!O648="","",IF(AND($DF$4='DATA ENTRY'!D648),'DATA ENTRY'!O648,"")))</f>
        <v/>
      </c>
      <c r="DK649" s="3" t="str">
        <f>IF('DATA ENTRY'!CK648="","",IF('DATA ENTRY'!P648="","",IF(AND($DF$4='DATA ENTRY'!D648),'DATA ENTRY'!P648,"")))</f>
        <v/>
      </c>
      <c r="DL649" s="107" t="str">
        <f>IF('DATA ENTRY'!CK648="","",IF('DATA ENTRY'!Q648="","",IF(AND($DF$4='DATA ENTRY'!D648),'DATA ENTRY'!Q648,"")))</f>
        <v/>
      </c>
      <c r="DM649" s="3" t="str">
        <f>IF('DATA ENTRY'!CK648="","",IF('DATA ENTRY'!R648="","",IF(AND($DF$4='DATA ENTRY'!D648),'DATA ENTRY'!R648,"")))</f>
        <v/>
      </c>
      <c r="DN649" s="107" t="str">
        <f>IF('DATA ENTRY'!CK648="","",IF('DATA ENTRY'!S648="","",IF(AND($DF$4='DATA ENTRY'!D648),'DATA ENTRY'!S648,"")))</f>
        <v/>
      </c>
      <c r="DO649" s="3" t="str">
        <f>IF('DATA ENTRY'!CK648="","",IF('DATA ENTRY'!E648="","",IF(AND($DF$4='DATA ENTRY'!D648),'DATA ENTRY'!E648,"")))</f>
        <v/>
      </c>
      <c r="DP649" s="3" t="str">
        <f>IF('DATA ENTRY'!CK648="","",IF('DATA ENTRY'!D648="","",IF(AND($DF$4='DATA ENTRY'!D648),'DATA ENTRY'!D648,"")))</f>
        <v/>
      </c>
      <c r="DQ649" s="3" t="str">
        <f>IF('DATA ENTRY'!CK648="","",IF('DATA ENTRY'!W648="","",IF(AND($DF$4='DATA ENTRY'!D648),'DATA ENTRY'!W648,"")))</f>
        <v/>
      </c>
      <c r="DR649" s="3" t="str">
        <f>IF('DATA ENTRY'!CK648="","",IF('DATA ENTRY'!X648="","",IF(AND($DF$4='DATA ENTRY'!D648),'DATA ENTRY'!X648,"")))</f>
        <v/>
      </c>
      <c r="DS649" s="108" t="str">
        <f t="shared" si="171"/>
        <v/>
      </c>
      <c r="DT649" s="108" t="str">
        <f>IF('DATA ENTRY'!CK648="","",IF('DATA ENTRY'!D648="","",IF(AND($DF$4='DATA ENTRY'!D648),'DATA ENTRY'!G648,"")))</f>
        <v/>
      </c>
      <c r="DY649">
        <f t="shared" si="172"/>
        <v>0</v>
      </c>
      <c r="EB649" t="str">
        <f t="shared" si="173"/>
        <v/>
      </c>
      <c r="EC649" t="str">
        <f t="shared" si="174"/>
        <v/>
      </c>
      <c r="ED649" s="224">
        <v>643</v>
      </c>
      <c r="EE649" s="3" t="str">
        <f>IF('DATA ENTRY'!CK648="","",IF('DATA ENTRY'!B648="","",IF(AND($EF$4='DATA ENTRY'!G648,$EH$4='DATA ENTRY'!F648),'DATA ENTRY'!B648,"")))</f>
        <v/>
      </c>
      <c r="EF649" s="3" t="str">
        <f>IF('DATA ENTRY'!CK648="","",IF('DATA ENTRY'!C648="","",IF(AND($EF$4='DATA ENTRY'!G648,$EH$4='DATA ENTRY'!F648),'DATA ENTRY'!C648,"")))</f>
        <v/>
      </c>
      <c r="EG649" s="4" t="str">
        <f>IF('DATA ENTRY'!CK648="","",IF('DATA ENTRY'!I648="","",IF(AND($EF$4='DATA ENTRY'!G648,$EH$4='DATA ENTRY'!F648),'DATA ENTRY'!I648,"")))</f>
        <v/>
      </c>
      <c r="EH649" s="4" t="str">
        <f>IF('DATA ENTRY'!CK648="","",IF('DATA ENTRY'!CK648="","",IF(AND($EF$4='DATA ENTRY'!G648,$EH$4='DATA ENTRY'!F648),'DATA ENTRY'!CK648,"")))</f>
        <v/>
      </c>
      <c r="EI649" s="3" t="str">
        <f>IF('DATA ENTRY'!CK648="","",IF('DATA ENTRY'!N648="","",IF(AND($EF$4='DATA ENTRY'!G648,$EH$4='DATA ENTRY'!F648),'DATA ENTRY'!N648,"")))</f>
        <v/>
      </c>
      <c r="EJ649" s="107" t="str">
        <f>IF('DATA ENTRY'!CK648="","",IF('DATA ENTRY'!O648="","",IF(AND($EF$4='DATA ENTRY'!G648,$EH$4='DATA ENTRY'!F648),'DATA ENTRY'!O648,"")))</f>
        <v/>
      </c>
      <c r="EK649" s="3" t="str">
        <f>IF('DATA ENTRY'!CK648="","",IF('DATA ENTRY'!P648="","",IF(AND($EF$4='DATA ENTRY'!G648,$EH$4='DATA ENTRY'!F648),'DATA ENTRY'!P648,"")))</f>
        <v/>
      </c>
      <c r="EL649" s="107" t="str">
        <f>IF('DATA ENTRY'!CK648="","",IF('DATA ENTRY'!Q648="","",IF(AND($EF$4='DATA ENTRY'!G648,$EH$4='DATA ENTRY'!F648),'DATA ENTRY'!Q648,"")))</f>
        <v/>
      </c>
      <c r="EM649" s="3" t="str">
        <f>IF('DATA ENTRY'!CK648="","",IF('DATA ENTRY'!R648="","",IF(AND($EF$4='DATA ENTRY'!G648,$EH$4='DATA ENTRY'!F648),'DATA ENTRY'!R648,"")))</f>
        <v/>
      </c>
      <c r="EN649" s="107" t="str">
        <f>IF('DATA ENTRY'!CK648="","",IF('DATA ENTRY'!S648="","",IF(AND($EF$4='DATA ENTRY'!G648,$EH$4='DATA ENTRY'!F648),'DATA ENTRY'!S648,"")))</f>
        <v/>
      </c>
      <c r="EO649" s="3" t="str">
        <f>IF('DATA ENTRY'!CK648="","",IF('DATA ENTRY'!E648="","",IF(AND($EF$4='DATA ENTRY'!G648,$EH$4='DATA ENTRY'!F648),'DATA ENTRY'!E648,"")))</f>
        <v/>
      </c>
      <c r="EP649" s="3" t="str">
        <f>IF('DATA ENTRY'!CK648="","",IF('DATA ENTRY'!D648="","",IF(AND($EF$4='DATA ENTRY'!G648,$EH$4='DATA ENTRY'!F648),'DATA ENTRY'!D648,"")))</f>
        <v/>
      </c>
      <c r="EQ649" s="3" t="str">
        <f>IF('DATA ENTRY'!CK648="","",IF('DATA ENTRY'!W648="","",IF(AND($EF$4='DATA ENTRY'!G648,$EH$4='DATA ENTRY'!F648),'DATA ENTRY'!W648,"")))</f>
        <v/>
      </c>
      <c r="ER649" s="3" t="str">
        <f>IF('DATA ENTRY'!CK648="","",IF('DATA ENTRY'!X648="","",IF(AND($EF$4='DATA ENTRY'!G648,$EH$4='DATA ENTRY'!F648),'DATA ENTRY'!X648,"")))</f>
        <v/>
      </c>
      <c r="ES649" s="108" t="str">
        <f t="shared" si="175"/>
        <v/>
      </c>
      <c r="ET649" s="108" t="str">
        <f>IF('DATA ENTRY'!CK648="","",IF('DATA ENTRY'!D648="","",IF(AND($EF$4='DATA ENTRY'!G648,$EH$4='DATA ENTRY'!F648),'DATA ENTRY'!G648,"")))</f>
        <v/>
      </c>
      <c r="EY649">
        <f t="shared" si="176"/>
        <v>0</v>
      </c>
    </row>
    <row r="650" spans="1:155">
      <c r="A650" t="str">
        <f>IF(S650=0,"",1+(MAX($A$7:A649)))</f>
        <v/>
      </c>
      <c r="B650" s="224">
        <v>644</v>
      </c>
      <c r="C650" s="3" t="str">
        <f>IF('DATA ENTRY'!CK649="","",IF('DATA ENTRY'!B649="","",IF($D$4="All Post",'DATA ENTRY'!B649,IF(AND($D$4='DATA ENTRY'!CK649),'DATA ENTRY'!B649,""))))</f>
        <v/>
      </c>
      <c r="D650" s="3" t="str">
        <f>IF('DATA ENTRY'!CK649="","",IF('DATA ENTRY'!C649="","",IF($D$4="All Post",'DATA ENTRY'!C649,IF(AND($D$4='DATA ENTRY'!CK649),'DATA ENTRY'!C649,""))))</f>
        <v/>
      </c>
      <c r="E650" s="4" t="str">
        <f>IF('DATA ENTRY'!CK649="","",IF('DATA ENTRY'!I649="","",IF($D$4="All Post",'DATA ENTRY'!I649,IF(AND($D$4='DATA ENTRY'!CK649),'DATA ENTRY'!I649,""))))</f>
        <v/>
      </c>
      <c r="F650" s="4" t="str">
        <f>IF('DATA ENTRY'!CK649="","",IF('DATA ENTRY'!CK649="","",IF($D$4="All Post",'DATA ENTRY'!CK649,IF(AND($D$4='DATA ENTRY'!CK649),'DATA ENTRY'!CK649,""))))</f>
        <v/>
      </c>
      <c r="G650" s="3" t="str">
        <f>IF('DATA ENTRY'!CK649="","",IF('DATA ENTRY'!N649="","",IF($D$4="All Post",'DATA ENTRY'!N649,IF(AND($D$4='DATA ENTRY'!CK649),'DATA ENTRY'!N649,""))))</f>
        <v/>
      </c>
      <c r="H650" s="107" t="str">
        <f>IF('DATA ENTRY'!CK649="","",IF('DATA ENTRY'!O649="","",IF($D$4="All Post",'DATA ENTRY'!O649,IF(AND($D$4='DATA ENTRY'!CK649),'DATA ENTRY'!O649,""))))</f>
        <v/>
      </c>
      <c r="I650" s="3" t="str">
        <f>IF('DATA ENTRY'!CK649="","",IF('DATA ENTRY'!P649="","",IF($D$4="All Post",'DATA ENTRY'!P649,IF(AND($D$4='DATA ENTRY'!CK649),'DATA ENTRY'!P649,""))))</f>
        <v/>
      </c>
      <c r="J650" s="107" t="str">
        <f>IF('DATA ENTRY'!CK649="","",IF('DATA ENTRY'!Q649="","",IF($D$4="All Post",'DATA ENTRY'!Q649,IF(AND($D$4='DATA ENTRY'!CK649),'DATA ENTRY'!Q649,""))))</f>
        <v/>
      </c>
      <c r="K650" s="3" t="str">
        <f>IF('DATA ENTRY'!CK649="","",IF('DATA ENTRY'!R649="","",IF($D$4="All Post",'DATA ENTRY'!R649,IF(AND($D$4='DATA ENTRY'!CK649),'DATA ENTRY'!R649,""))))</f>
        <v/>
      </c>
      <c r="L650" s="3" t="str">
        <f>IF('DATA ENTRY'!CK649="","",IF('DATA ENTRY'!S649="","",IF($D$4="All Post",'DATA ENTRY'!S649,IF(AND($D$4='DATA ENTRY'!CK649),'DATA ENTRY'!S649,""))))</f>
        <v/>
      </c>
      <c r="M650" s="3" t="str">
        <f>IF('DATA ENTRY'!CK649="","",IF('DATA ENTRY'!E649="","",IF($D$4="All Post",'DATA ENTRY'!E649,IF(AND($D$4='DATA ENTRY'!CK649),'DATA ENTRY'!E649,""))))</f>
        <v/>
      </c>
      <c r="N650" s="3" t="str">
        <f>IF('DATA ENTRY'!CK649="","",IF('DATA ENTRY'!W649="","",IF($D$4="All Post",'DATA ENTRY'!W649,IF(AND($D$4='DATA ENTRY'!CK649),'DATA ENTRY'!W649,""))))</f>
        <v/>
      </c>
      <c r="O650" s="3" t="str">
        <f>IF('DATA ENTRY'!CK649="","",IF('DATA ENTRY'!X649="","",IF($D$4="All Post",'DATA ENTRY'!X649,IF(AND($D$4='DATA ENTRY'!CK649),'DATA ENTRY'!X649,""))))</f>
        <v/>
      </c>
      <c r="P650" s="3" t="str">
        <f>IF('DATA ENTRY'!CK649="","",IF('DATA ENTRY'!G649="","",IF($D$4="All Post",'DATA ENTRY'!G649,IF(AND($D$4='DATA ENTRY'!CK649),'DATA ENTRY'!G649,""))))</f>
        <v/>
      </c>
      <c r="S650">
        <f t="shared" si="163"/>
        <v>0</v>
      </c>
      <c r="T650" t="str">
        <f t="shared" si="164"/>
        <v/>
      </c>
      <c r="BZ650" t="str">
        <f t="shared" si="165"/>
        <v/>
      </c>
      <c r="CA650" t="str">
        <f t="shared" si="166"/>
        <v/>
      </c>
      <c r="CB650" s="224">
        <v>644</v>
      </c>
      <c r="CC650" s="3" t="str">
        <f>IF('DATA ENTRY'!CK649="","",IF('DATA ENTRY'!B649="","",IF(AND($CD$4='DATA ENTRY'!CK649,$CG$4='DATA ENTRY'!D649),'DATA ENTRY'!B649,"")))</f>
        <v/>
      </c>
      <c r="CD650" s="3" t="str">
        <f>IF('DATA ENTRY'!CK649="","",IF('DATA ENTRY'!C649="","",IF(AND($CD$4='DATA ENTRY'!CK649,$CG$4='DATA ENTRY'!D649),'DATA ENTRY'!C649,"")))</f>
        <v/>
      </c>
      <c r="CE650" s="4" t="str">
        <f>IF('DATA ENTRY'!CK649="","",IF('DATA ENTRY'!I649="","",IF(AND($CD$4='DATA ENTRY'!CK649,$CG$4='DATA ENTRY'!D649),'DATA ENTRY'!I649,"")))</f>
        <v/>
      </c>
      <c r="CF650" s="4" t="str">
        <f>IF('DATA ENTRY'!CK649="","",IF('DATA ENTRY'!CK649="","",IF(AND($CD$4='DATA ENTRY'!CK649,$CG$4='DATA ENTRY'!D649),'DATA ENTRY'!CK649,"")))</f>
        <v/>
      </c>
      <c r="CG650" s="3" t="str">
        <f>IF('DATA ENTRY'!CK649="","",IF('DATA ENTRY'!N649="","",IF(AND($CD$4='DATA ENTRY'!CK649,$CG$4='DATA ENTRY'!D649),'DATA ENTRY'!N649,"")))</f>
        <v/>
      </c>
      <c r="CH650" s="107" t="str">
        <f>IF('DATA ENTRY'!CK649="","",IF('DATA ENTRY'!O649="","",IF(AND($CD$4='DATA ENTRY'!CK649,$CG$4='DATA ENTRY'!D649),'DATA ENTRY'!O649,"")))</f>
        <v/>
      </c>
      <c r="CI650" s="3" t="str">
        <f>IF('DATA ENTRY'!CK649="","",IF('DATA ENTRY'!P649="","",IF(AND($CD$4='DATA ENTRY'!CK649,$CG$4='DATA ENTRY'!D649),'DATA ENTRY'!P649,"")))</f>
        <v/>
      </c>
      <c r="CJ650" s="107" t="str">
        <f>IF('DATA ENTRY'!CK649="","",IF('DATA ENTRY'!Q649="","",IF(AND($CD$4='DATA ENTRY'!CK649,$CG$4='DATA ENTRY'!D649),'DATA ENTRY'!Q649,"")))</f>
        <v/>
      </c>
      <c r="CK650" s="3" t="str">
        <f>IF('DATA ENTRY'!CK649="","",IF('DATA ENTRY'!R649="","",IF(AND($CD$4='DATA ENTRY'!CK649,$CG$4='DATA ENTRY'!D649),'DATA ENTRY'!R649,"")))</f>
        <v/>
      </c>
      <c r="CL650" s="3" t="str">
        <f>IF('DATA ENTRY'!CK649="","",IF('DATA ENTRY'!S649="","",IF(AND($CD$4='DATA ENTRY'!CK649,$CG$4='DATA ENTRY'!D649),'DATA ENTRY'!S649,"")))</f>
        <v/>
      </c>
      <c r="CM650" s="3" t="str">
        <f>IF('DATA ENTRY'!CK649="","",IF('DATA ENTRY'!E649="","",IF(AND($CD$4='DATA ENTRY'!CK649,$CG$4='DATA ENTRY'!D649),'DATA ENTRY'!E649,"")))</f>
        <v/>
      </c>
      <c r="CN650" s="3" t="str">
        <f>IF('DATA ENTRY'!CK649="","",IF('DATA ENTRY'!W649="","",IF(AND($CD$4='DATA ENTRY'!CK649,$CG$4='DATA ENTRY'!D649),'DATA ENTRY'!W649,"")))</f>
        <v/>
      </c>
      <c r="CO650" s="3" t="str">
        <f>IF('DATA ENTRY'!CK649="","",IF('DATA ENTRY'!X649="","",IF(AND($CD$4='DATA ENTRY'!CK649,$CG$4='DATA ENTRY'!D649),'DATA ENTRY'!X649,"")))</f>
        <v/>
      </c>
      <c r="CP650" s="108" t="str">
        <f t="shared" si="167"/>
        <v/>
      </c>
      <c r="CQ650" s="108" t="str">
        <f>IF('DATA ENTRY'!CK649="","",IF('DATA ENTRY'!G649="","",IF(AND($CD$4='DATA ENTRY'!CK649,$CG$4='DATA ENTRY'!D649),'DATA ENTRY'!G649,"")))</f>
        <v/>
      </c>
      <c r="CR650" s="230" t="str">
        <f>IF('DATA ENTRY'!CK649="","",IF('DATA ENTRY'!D649="","",IF(AND($CD$4='DATA ENTRY'!CK649,$CG$4='DATA ENTRY'!D649),'DATA ENTRY'!D649,"")))</f>
        <v/>
      </c>
      <c r="CS650">
        <f t="shared" si="168"/>
        <v>0</v>
      </c>
      <c r="CT650">
        <f t="shared" si="169"/>
        <v>0</v>
      </c>
      <c r="CV650" s="139"/>
      <c r="CX650">
        <f t="shared" si="170"/>
        <v>0</v>
      </c>
      <c r="DB650" t="str">
        <f t="shared" si="161"/>
        <v/>
      </c>
      <c r="DC650" t="str">
        <f t="shared" si="162"/>
        <v/>
      </c>
      <c r="DD650" s="224">
        <v>644</v>
      </c>
      <c r="DE650" s="3" t="str">
        <f>IF('DATA ENTRY'!CK649="","",IF('DATA ENTRY'!B649="","",IF(AND($DF$4='DATA ENTRY'!D649),'DATA ENTRY'!B649,"")))</f>
        <v/>
      </c>
      <c r="DF650" s="3" t="str">
        <f>IF('DATA ENTRY'!CK649="","",IF('DATA ENTRY'!C649="","",IF(AND($DF$4='DATA ENTRY'!D649),'DATA ENTRY'!C649,"")))</f>
        <v/>
      </c>
      <c r="DG650" s="4" t="str">
        <f>IF('DATA ENTRY'!CK649="","",IF('DATA ENTRY'!I649="","",IF(AND($DF$4='DATA ENTRY'!D649),'DATA ENTRY'!I649,"")))</f>
        <v/>
      </c>
      <c r="DH650" s="4" t="str">
        <f>IF('DATA ENTRY'!CK649="","",IF('DATA ENTRY'!CK649="","",IF(AND($DF$4='DATA ENTRY'!D649),'DATA ENTRY'!CK649,"")))</f>
        <v/>
      </c>
      <c r="DI650" s="3" t="str">
        <f>IF('DATA ENTRY'!CK649="","",IF('DATA ENTRY'!N649="","",IF(AND($DF$4='DATA ENTRY'!D649),'DATA ENTRY'!N649,"")))</f>
        <v/>
      </c>
      <c r="DJ650" s="107" t="str">
        <f>IF('DATA ENTRY'!CK649="","",IF('DATA ENTRY'!O649="","",IF(AND($DF$4='DATA ENTRY'!D649),'DATA ENTRY'!O649,"")))</f>
        <v/>
      </c>
      <c r="DK650" s="3" t="str">
        <f>IF('DATA ENTRY'!CK649="","",IF('DATA ENTRY'!P649="","",IF(AND($DF$4='DATA ENTRY'!D649),'DATA ENTRY'!P649,"")))</f>
        <v/>
      </c>
      <c r="DL650" s="107" t="str">
        <f>IF('DATA ENTRY'!CK649="","",IF('DATA ENTRY'!Q649="","",IF(AND($DF$4='DATA ENTRY'!D649),'DATA ENTRY'!Q649,"")))</f>
        <v/>
      </c>
      <c r="DM650" s="3" t="str">
        <f>IF('DATA ENTRY'!CK649="","",IF('DATA ENTRY'!R649="","",IF(AND($DF$4='DATA ENTRY'!D649),'DATA ENTRY'!R649,"")))</f>
        <v/>
      </c>
      <c r="DN650" s="107" t="str">
        <f>IF('DATA ENTRY'!CK649="","",IF('DATA ENTRY'!S649="","",IF(AND($DF$4='DATA ENTRY'!D649),'DATA ENTRY'!S649,"")))</f>
        <v/>
      </c>
      <c r="DO650" s="3" t="str">
        <f>IF('DATA ENTRY'!CK649="","",IF('DATA ENTRY'!E649="","",IF(AND($DF$4='DATA ENTRY'!D649),'DATA ENTRY'!E649,"")))</f>
        <v/>
      </c>
      <c r="DP650" s="3" t="str">
        <f>IF('DATA ENTRY'!CK649="","",IF('DATA ENTRY'!D649="","",IF(AND($DF$4='DATA ENTRY'!D649),'DATA ENTRY'!D649,"")))</f>
        <v/>
      </c>
      <c r="DQ650" s="3" t="str">
        <f>IF('DATA ENTRY'!CK649="","",IF('DATA ENTRY'!W649="","",IF(AND($DF$4='DATA ENTRY'!D649),'DATA ENTRY'!W649,"")))</f>
        <v/>
      </c>
      <c r="DR650" s="3" t="str">
        <f>IF('DATA ENTRY'!CK649="","",IF('DATA ENTRY'!X649="","",IF(AND($DF$4='DATA ENTRY'!D649),'DATA ENTRY'!X649,"")))</f>
        <v/>
      </c>
      <c r="DS650" s="108" t="str">
        <f t="shared" si="171"/>
        <v/>
      </c>
      <c r="DT650" s="108" t="str">
        <f>IF('DATA ENTRY'!CK649="","",IF('DATA ENTRY'!D649="","",IF(AND($DF$4='DATA ENTRY'!D649),'DATA ENTRY'!G649,"")))</f>
        <v/>
      </c>
      <c r="DY650">
        <f t="shared" si="172"/>
        <v>0</v>
      </c>
      <c r="EB650" t="str">
        <f t="shared" si="173"/>
        <v/>
      </c>
      <c r="EC650" t="str">
        <f t="shared" si="174"/>
        <v/>
      </c>
      <c r="ED650" s="224">
        <v>644</v>
      </c>
      <c r="EE650" s="3" t="str">
        <f>IF('DATA ENTRY'!CK649="","",IF('DATA ENTRY'!B649="","",IF(AND($EF$4='DATA ENTRY'!G649,$EH$4='DATA ENTRY'!F649),'DATA ENTRY'!B649,"")))</f>
        <v/>
      </c>
      <c r="EF650" s="3" t="str">
        <f>IF('DATA ENTRY'!CK649="","",IF('DATA ENTRY'!C649="","",IF(AND($EF$4='DATA ENTRY'!G649,$EH$4='DATA ENTRY'!F649),'DATA ENTRY'!C649,"")))</f>
        <v/>
      </c>
      <c r="EG650" s="4" t="str">
        <f>IF('DATA ENTRY'!CK649="","",IF('DATA ENTRY'!I649="","",IF(AND($EF$4='DATA ENTRY'!G649,$EH$4='DATA ENTRY'!F649),'DATA ENTRY'!I649,"")))</f>
        <v/>
      </c>
      <c r="EH650" s="4" t="str">
        <f>IF('DATA ENTRY'!CK649="","",IF('DATA ENTRY'!CK649="","",IF(AND($EF$4='DATA ENTRY'!G649,$EH$4='DATA ENTRY'!F649),'DATA ENTRY'!CK649,"")))</f>
        <v/>
      </c>
      <c r="EI650" s="3" t="str">
        <f>IF('DATA ENTRY'!CK649="","",IF('DATA ENTRY'!N649="","",IF(AND($EF$4='DATA ENTRY'!G649,$EH$4='DATA ENTRY'!F649),'DATA ENTRY'!N649,"")))</f>
        <v/>
      </c>
      <c r="EJ650" s="107" t="str">
        <f>IF('DATA ENTRY'!CK649="","",IF('DATA ENTRY'!O649="","",IF(AND($EF$4='DATA ENTRY'!G649,$EH$4='DATA ENTRY'!F649),'DATA ENTRY'!O649,"")))</f>
        <v/>
      </c>
      <c r="EK650" s="3" t="str">
        <f>IF('DATA ENTRY'!CK649="","",IF('DATA ENTRY'!P649="","",IF(AND($EF$4='DATA ENTRY'!G649,$EH$4='DATA ENTRY'!F649),'DATA ENTRY'!P649,"")))</f>
        <v/>
      </c>
      <c r="EL650" s="107" t="str">
        <f>IF('DATA ENTRY'!CK649="","",IF('DATA ENTRY'!Q649="","",IF(AND($EF$4='DATA ENTRY'!G649,$EH$4='DATA ENTRY'!F649),'DATA ENTRY'!Q649,"")))</f>
        <v/>
      </c>
      <c r="EM650" s="3" t="str">
        <f>IF('DATA ENTRY'!CK649="","",IF('DATA ENTRY'!R649="","",IF(AND($EF$4='DATA ENTRY'!G649,$EH$4='DATA ENTRY'!F649),'DATA ENTRY'!R649,"")))</f>
        <v/>
      </c>
      <c r="EN650" s="107" t="str">
        <f>IF('DATA ENTRY'!CK649="","",IF('DATA ENTRY'!S649="","",IF(AND($EF$4='DATA ENTRY'!G649,$EH$4='DATA ENTRY'!F649),'DATA ENTRY'!S649,"")))</f>
        <v/>
      </c>
      <c r="EO650" s="3" t="str">
        <f>IF('DATA ENTRY'!CK649="","",IF('DATA ENTRY'!E649="","",IF(AND($EF$4='DATA ENTRY'!G649,$EH$4='DATA ENTRY'!F649),'DATA ENTRY'!E649,"")))</f>
        <v/>
      </c>
      <c r="EP650" s="3" t="str">
        <f>IF('DATA ENTRY'!CK649="","",IF('DATA ENTRY'!D649="","",IF(AND($EF$4='DATA ENTRY'!G649,$EH$4='DATA ENTRY'!F649),'DATA ENTRY'!D649,"")))</f>
        <v/>
      </c>
      <c r="EQ650" s="3" t="str">
        <f>IF('DATA ENTRY'!CK649="","",IF('DATA ENTRY'!W649="","",IF(AND($EF$4='DATA ENTRY'!G649,$EH$4='DATA ENTRY'!F649),'DATA ENTRY'!W649,"")))</f>
        <v/>
      </c>
      <c r="ER650" s="3" t="str">
        <f>IF('DATA ENTRY'!CK649="","",IF('DATA ENTRY'!X649="","",IF(AND($EF$4='DATA ENTRY'!G649,$EH$4='DATA ENTRY'!F649),'DATA ENTRY'!X649,"")))</f>
        <v/>
      </c>
      <c r="ES650" s="108" t="str">
        <f t="shared" si="175"/>
        <v/>
      </c>
      <c r="ET650" s="108" t="str">
        <f>IF('DATA ENTRY'!CK649="","",IF('DATA ENTRY'!D649="","",IF(AND($EF$4='DATA ENTRY'!G649,$EH$4='DATA ENTRY'!F649),'DATA ENTRY'!G649,"")))</f>
        <v/>
      </c>
      <c r="EY650">
        <f t="shared" si="176"/>
        <v>0</v>
      </c>
    </row>
    <row r="651" spans="1:155">
      <c r="A651" t="str">
        <f>IF(S651=0,"",1+(MAX($A$7:A650)))</f>
        <v/>
      </c>
      <c r="B651" s="224">
        <v>645</v>
      </c>
      <c r="C651" s="3" t="str">
        <f>IF('DATA ENTRY'!CK650="","",IF('DATA ENTRY'!B650="","",IF($D$4="All Post",'DATA ENTRY'!B650,IF(AND($D$4='DATA ENTRY'!CK650),'DATA ENTRY'!B650,""))))</f>
        <v/>
      </c>
      <c r="D651" s="3" t="str">
        <f>IF('DATA ENTRY'!CK650="","",IF('DATA ENTRY'!C650="","",IF($D$4="All Post",'DATA ENTRY'!C650,IF(AND($D$4='DATA ENTRY'!CK650),'DATA ENTRY'!C650,""))))</f>
        <v/>
      </c>
      <c r="E651" s="4" t="str">
        <f>IF('DATA ENTRY'!CK650="","",IF('DATA ENTRY'!I650="","",IF($D$4="All Post",'DATA ENTRY'!I650,IF(AND($D$4='DATA ENTRY'!CK650),'DATA ENTRY'!I650,""))))</f>
        <v/>
      </c>
      <c r="F651" s="4" t="str">
        <f>IF('DATA ENTRY'!CK650="","",IF('DATA ENTRY'!CK650="","",IF($D$4="All Post",'DATA ENTRY'!CK650,IF(AND($D$4='DATA ENTRY'!CK650),'DATA ENTRY'!CK650,""))))</f>
        <v/>
      </c>
      <c r="G651" s="3" t="str">
        <f>IF('DATA ENTRY'!CK650="","",IF('DATA ENTRY'!N650="","",IF($D$4="All Post",'DATA ENTRY'!N650,IF(AND($D$4='DATA ENTRY'!CK650),'DATA ENTRY'!N650,""))))</f>
        <v/>
      </c>
      <c r="H651" s="107" t="str">
        <f>IF('DATA ENTRY'!CK650="","",IF('DATA ENTRY'!O650="","",IF($D$4="All Post",'DATA ENTRY'!O650,IF(AND($D$4='DATA ENTRY'!CK650),'DATA ENTRY'!O650,""))))</f>
        <v/>
      </c>
      <c r="I651" s="3" t="str">
        <f>IF('DATA ENTRY'!CK650="","",IF('DATA ENTRY'!P650="","",IF($D$4="All Post",'DATA ENTRY'!P650,IF(AND($D$4='DATA ENTRY'!CK650),'DATA ENTRY'!P650,""))))</f>
        <v/>
      </c>
      <c r="J651" s="107" t="str">
        <f>IF('DATA ENTRY'!CK650="","",IF('DATA ENTRY'!Q650="","",IF($D$4="All Post",'DATA ENTRY'!Q650,IF(AND($D$4='DATA ENTRY'!CK650),'DATA ENTRY'!Q650,""))))</f>
        <v/>
      </c>
      <c r="K651" s="3" t="str">
        <f>IF('DATA ENTRY'!CK650="","",IF('DATA ENTRY'!R650="","",IF($D$4="All Post",'DATA ENTRY'!R650,IF(AND($D$4='DATA ENTRY'!CK650),'DATA ENTRY'!R650,""))))</f>
        <v/>
      </c>
      <c r="L651" s="3" t="str">
        <f>IF('DATA ENTRY'!CK650="","",IF('DATA ENTRY'!S650="","",IF($D$4="All Post",'DATA ENTRY'!S650,IF(AND($D$4='DATA ENTRY'!CK650),'DATA ENTRY'!S650,""))))</f>
        <v/>
      </c>
      <c r="M651" s="3" t="str">
        <f>IF('DATA ENTRY'!CK650="","",IF('DATA ENTRY'!E650="","",IF($D$4="All Post",'DATA ENTRY'!E650,IF(AND($D$4='DATA ENTRY'!CK650),'DATA ENTRY'!E650,""))))</f>
        <v/>
      </c>
      <c r="N651" s="3" t="str">
        <f>IF('DATA ENTRY'!CK650="","",IF('DATA ENTRY'!W650="","",IF($D$4="All Post",'DATA ENTRY'!W650,IF(AND($D$4='DATA ENTRY'!CK650),'DATA ENTRY'!W650,""))))</f>
        <v/>
      </c>
      <c r="O651" s="3" t="str">
        <f>IF('DATA ENTRY'!CK650="","",IF('DATA ENTRY'!X650="","",IF($D$4="All Post",'DATA ENTRY'!X650,IF(AND($D$4='DATA ENTRY'!CK650),'DATA ENTRY'!X650,""))))</f>
        <v/>
      </c>
      <c r="P651" s="3" t="str">
        <f>IF('DATA ENTRY'!CK650="","",IF('DATA ENTRY'!G650="","",IF($D$4="All Post",'DATA ENTRY'!G650,IF(AND($D$4='DATA ENTRY'!CK650),'DATA ENTRY'!G650,""))))</f>
        <v/>
      </c>
      <c r="S651">
        <f t="shared" si="163"/>
        <v>0</v>
      </c>
      <c r="T651" t="str">
        <f t="shared" si="164"/>
        <v/>
      </c>
      <c r="BZ651" t="str">
        <f t="shared" si="165"/>
        <v/>
      </c>
      <c r="CA651" t="str">
        <f t="shared" si="166"/>
        <v/>
      </c>
      <c r="CB651" s="224">
        <v>645</v>
      </c>
      <c r="CC651" s="3" t="str">
        <f>IF('DATA ENTRY'!CK650="","",IF('DATA ENTRY'!B650="","",IF(AND($CD$4='DATA ENTRY'!CK650,$CG$4='DATA ENTRY'!D650),'DATA ENTRY'!B650,"")))</f>
        <v/>
      </c>
      <c r="CD651" s="3" t="str">
        <f>IF('DATA ENTRY'!CK650="","",IF('DATA ENTRY'!C650="","",IF(AND($CD$4='DATA ENTRY'!CK650,$CG$4='DATA ENTRY'!D650),'DATA ENTRY'!C650,"")))</f>
        <v/>
      </c>
      <c r="CE651" s="4" t="str">
        <f>IF('DATA ENTRY'!CK650="","",IF('DATA ENTRY'!I650="","",IF(AND($CD$4='DATA ENTRY'!CK650,$CG$4='DATA ENTRY'!D650),'DATA ENTRY'!I650,"")))</f>
        <v/>
      </c>
      <c r="CF651" s="4" t="str">
        <f>IF('DATA ENTRY'!CK650="","",IF('DATA ENTRY'!CK650="","",IF(AND($CD$4='DATA ENTRY'!CK650,$CG$4='DATA ENTRY'!D650),'DATA ENTRY'!CK650,"")))</f>
        <v/>
      </c>
      <c r="CG651" s="3" t="str">
        <f>IF('DATA ENTRY'!CK650="","",IF('DATA ENTRY'!N650="","",IF(AND($CD$4='DATA ENTRY'!CK650,$CG$4='DATA ENTRY'!D650),'DATA ENTRY'!N650,"")))</f>
        <v/>
      </c>
      <c r="CH651" s="107" t="str">
        <f>IF('DATA ENTRY'!CK650="","",IF('DATA ENTRY'!O650="","",IF(AND($CD$4='DATA ENTRY'!CK650,$CG$4='DATA ENTRY'!D650),'DATA ENTRY'!O650,"")))</f>
        <v/>
      </c>
      <c r="CI651" s="3" t="str">
        <f>IF('DATA ENTRY'!CK650="","",IF('DATA ENTRY'!P650="","",IF(AND($CD$4='DATA ENTRY'!CK650,$CG$4='DATA ENTRY'!D650),'DATA ENTRY'!P650,"")))</f>
        <v/>
      </c>
      <c r="CJ651" s="107" t="str">
        <f>IF('DATA ENTRY'!CK650="","",IF('DATA ENTRY'!Q650="","",IF(AND($CD$4='DATA ENTRY'!CK650,$CG$4='DATA ENTRY'!D650),'DATA ENTRY'!Q650,"")))</f>
        <v/>
      </c>
      <c r="CK651" s="3" t="str">
        <f>IF('DATA ENTRY'!CK650="","",IF('DATA ENTRY'!R650="","",IF(AND($CD$4='DATA ENTRY'!CK650,$CG$4='DATA ENTRY'!D650),'DATA ENTRY'!R650,"")))</f>
        <v/>
      </c>
      <c r="CL651" s="3" t="str">
        <f>IF('DATA ENTRY'!CK650="","",IF('DATA ENTRY'!S650="","",IF(AND($CD$4='DATA ENTRY'!CK650,$CG$4='DATA ENTRY'!D650),'DATA ENTRY'!S650,"")))</f>
        <v/>
      </c>
      <c r="CM651" s="3" t="str">
        <f>IF('DATA ENTRY'!CK650="","",IF('DATA ENTRY'!E650="","",IF(AND($CD$4='DATA ENTRY'!CK650,$CG$4='DATA ENTRY'!D650),'DATA ENTRY'!E650,"")))</f>
        <v/>
      </c>
      <c r="CN651" s="3" t="str">
        <f>IF('DATA ENTRY'!CK650="","",IF('DATA ENTRY'!W650="","",IF(AND($CD$4='DATA ENTRY'!CK650,$CG$4='DATA ENTRY'!D650),'DATA ENTRY'!W650,"")))</f>
        <v/>
      </c>
      <c r="CO651" s="3" t="str">
        <f>IF('DATA ENTRY'!CK650="","",IF('DATA ENTRY'!X650="","",IF(AND($CD$4='DATA ENTRY'!CK650,$CG$4='DATA ENTRY'!D650),'DATA ENTRY'!X650,"")))</f>
        <v/>
      </c>
      <c r="CP651" s="108" t="str">
        <f t="shared" si="167"/>
        <v/>
      </c>
      <c r="CQ651" s="108" t="str">
        <f>IF('DATA ENTRY'!CK650="","",IF('DATA ENTRY'!G650="","",IF(AND($CD$4='DATA ENTRY'!CK650,$CG$4='DATA ENTRY'!D650),'DATA ENTRY'!G650,"")))</f>
        <v/>
      </c>
      <c r="CR651" s="230" t="str">
        <f>IF('DATA ENTRY'!CK650="","",IF('DATA ENTRY'!D650="","",IF(AND($CD$4='DATA ENTRY'!CK650,$CG$4='DATA ENTRY'!D650),'DATA ENTRY'!D650,"")))</f>
        <v/>
      </c>
      <c r="CS651">
        <f t="shared" si="168"/>
        <v>0</v>
      </c>
      <c r="CT651">
        <f t="shared" si="169"/>
        <v>0</v>
      </c>
      <c r="CV651" s="139"/>
      <c r="CX651">
        <f t="shared" si="170"/>
        <v>0</v>
      </c>
      <c r="DB651" t="str">
        <f t="shared" si="161"/>
        <v/>
      </c>
      <c r="DC651" t="str">
        <f t="shared" si="162"/>
        <v/>
      </c>
      <c r="DD651" s="224">
        <v>645</v>
      </c>
      <c r="DE651" s="3" t="str">
        <f>IF('DATA ENTRY'!CK650="","",IF('DATA ENTRY'!B650="","",IF(AND($DF$4='DATA ENTRY'!D650),'DATA ENTRY'!B650,"")))</f>
        <v/>
      </c>
      <c r="DF651" s="3" t="str">
        <f>IF('DATA ENTRY'!CK650="","",IF('DATA ENTRY'!C650="","",IF(AND($DF$4='DATA ENTRY'!D650),'DATA ENTRY'!C650,"")))</f>
        <v/>
      </c>
      <c r="DG651" s="4" t="str">
        <f>IF('DATA ENTRY'!CK650="","",IF('DATA ENTRY'!I650="","",IF(AND($DF$4='DATA ENTRY'!D650),'DATA ENTRY'!I650,"")))</f>
        <v/>
      </c>
      <c r="DH651" s="4" t="str">
        <f>IF('DATA ENTRY'!CK650="","",IF('DATA ENTRY'!CK650="","",IF(AND($DF$4='DATA ENTRY'!D650),'DATA ENTRY'!CK650,"")))</f>
        <v/>
      </c>
      <c r="DI651" s="3" t="str">
        <f>IF('DATA ENTRY'!CK650="","",IF('DATA ENTRY'!N650="","",IF(AND($DF$4='DATA ENTRY'!D650),'DATA ENTRY'!N650,"")))</f>
        <v/>
      </c>
      <c r="DJ651" s="107" t="str">
        <f>IF('DATA ENTRY'!CK650="","",IF('DATA ENTRY'!O650="","",IF(AND($DF$4='DATA ENTRY'!D650),'DATA ENTRY'!O650,"")))</f>
        <v/>
      </c>
      <c r="DK651" s="3" t="str">
        <f>IF('DATA ENTRY'!CK650="","",IF('DATA ENTRY'!P650="","",IF(AND($DF$4='DATA ENTRY'!D650),'DATA ENTRY'!P650,"")))</f>
        <v/>
      </c>
      <c r="DL651" s="107" t="str">
        <f>IF('DATA ENTRY'!CK650="","",IF('DATA ENTRY'!Q650="","",IF(AND($DF$4='DATA ENTRY'!D650),'DATA ENTRY'!Q650,"")))</f>
        <v/>
      </c>
      <c r="DM651" s="3" t="str">
        <f>IF('DATA ENTRY'!CK650="","",IF('DATA ENTRY'!R650="","",IF(AND($DF$4='DATA ENTRY'!D650),'DATA ENTRY'!R650,"")))</f>
        <v/>
      </c>
      <c r="DN651" s="107" t="str">
        <f>IF('DATA ENTRY'!CK650="","",IF('DATA ENTRY'!S650="","",IF(AND($DF$4='DATA ENTRY'!D650),'DATA ENTRY'!S650,"")))</f>
        <v/>
      </c>
      <c r="DO651" s="3" t="str">
        <f>IF('DATA ENTRY'!CK650="","",IF('DATA ENTRY'!E650="","",IF(AND($DF$4='DATA ENTRY'!D650),'DATA ENTRY'!E650,"")))</f>
        <v/>
      </c>
      <c r="DP651" s="3" t="str">
        <f>IF('DATA ENTRY'!CK650="","",IF('DATA ENTRY'!D650="","",IF(AND($DF$4='DATA ENTRY'!D650),'DATA ENTRY'!D650,"")))</f>
        <v/>
      </c>
      <c r="DQ651" s="3" t="str">
        <f>IF('DATA ENTRY'!CK650="","",IF('DATA ENTRY'!W650="","",IF(AND($DF$4='DATA ENTRY'!D650),'DATA ENTRY'!W650,"")))</f>
        <v/>
      </c>
      <c r="DR651" s="3" t="str">
        <f>IF('DATA ENTRY'!CK650="","",IF('DATA ENTRY'!X650="","",IF(AND($DF$4='DATA ENTRY'!D650),'DATA ENTRY'!X650,"")))</f>
        <v/>
      </c>
      <c r="DS651" s="108" t="str">
        <f t="shared" si="171"/>
        <v/>
      </c>
      <c r="DT651" s="108" t="str">
        <f>IF('DATA ENTRY'!CK650="","",IF('DATA ENTRY'!D650="","",IF(AND($DF$4='DATA ENTRY'!D650),'DATA ENTRY'!G650,"")))</f>
        <v/>
      </c>
      <c r="DY651">
        <f t="shared" si="172"/>
        <v>0</v>
      </c>
      <c r="EB651" t="str">
        <f t="shared" si="173"/>
        <v/>
      </c>
      <c r="EC651" t="str">
        <f t="shared" si="174"/>
        <v/>
      </c>
      <c r="ED651" s="224">
        <v>645</v>
      </c>
      <c r="EE651" s="3" t="str">
        <f>IF('DATA ENTRY'!CK650="","",IF('DATA ENTRY'!B650="","",IF(AND($EF$4='DATA ENTRY'!G650,$EH$4='DATA ENTRY'!F650),'DATA ENTRY'!B650,"")))</f>
        <v/>
      </c>
      <c r="EF651" s="3" t="str">
        <f>IF('DATA ENTRY'!CK650="","",IF('DATA ENTRY'!C650="","",IF(AND($EF$4='DATA ENTRY'!G650,$EH$4='DATA ENTRY'!F650),'DATA ENTRY'!C650,"")))</f>
        <v/>
      </c>
      <c r="EG651" s="4" t="str">
        <f>IF('DATA ENTRY'!CK650="","",IF('DATA ENTRY'!I650="","",IF(AND($EF$4='DATA ENTRY'!G650,$EH$4='DATA ENTRY'!F650),'DATA ENTRY'!I650,"")))</f>
        <v/>
      </c>
      <c r="EH651" s="4" t="str">
        <f>IF('DATA ENTRY'!CK650="","",IF('DATA ENTRY'!CK650="","",IF(AND($EF$4='DATA ENTRY'!G650,$EH$4='DATA ENTRY'!F650),'DATA ENTRY'!CK650,"")))</f>
        <v/>
      </c>
      <c r="EI651" s="3" t="str">
        <f>IF('DATA ENTRY'!CK650="","",IF('DATA ENTRY'!N650="","",IF(AND($EF$4='DATA ENTRY'!G650,$EH$4='DATA ENTRY'!F650),'DATA ENTRY'!N650,"")))</f>
        <v/>
      </c>
      <c r="EJ651" s="107" t="str">
        <f>IF('DATA ENTRY'!CK650="","",IF('DATA ENTRY'!O650="","",IF(AND($EF$4='DATA ENTRY'!G650,$EH$4='DATA ENTRY'!F650),'DATA ENTRY'!O650,"")))</f>
        <v/>
      </c>
      <c r="EK651" s="3" t="str">
        <f>IF('DATA ENTRY'!CK650="","",IF('DATA ENTRY'!P650="","",IF(AND($EF$4='DATA ENTRY'!G650,$EH$4='DATA ENTRY'!F650),'DATA ENTRY'!P650,"")))</f>
        <v/>
      </c>
      <c r="EL651" s="107" t="str">
        <f>IF('DATA ENTRY'!CK650="","",IF('DATA ENTRY'!Q650="","",IF(AND($EF$4='DATA ENTRY'!G650,$EH$4='DATA ENTRY'!F650),'DATA ENTRY'!Q650,"")))</f>
        <v/>
      </c>
      <c r="EM651" s="3" t="str">
        <f>IF('DATA ENTRY'!CK650="","",IF('DATA ENTRY'!R650="","",IF(AND($EF$4='DATA ENTRY'!G650,$EH$4='DATA ENTRY'!F650),'DATA ENTRY'!R650,"")))</f>
        <v/>
      </c>
      <c r="EN651" s="107" t="str">
        <f>IF('DATA ENTRY'!CK650="","",IF('DATA ENTRY'!S650="","",IF(AND($EF$4='DATA ENTRY'!G650,$EH$4='DATA ENTRY'!F650),'DATA ENTRY'!S650,"")))</f>
        <v/>
      </c>
      <c r="EO651" s="3" t="str">
        <f>IF('DATA ENTRY'!CK650="","",IF('DATA ENTRY'!E650="","",IF(AND($EF$4='DATA ENTRY'!G650,$EH$4='DATA ENTRY'!F650),'DATA ENTRY'!E650,"")))</f>
        <v/>
      </c>
      <c r="EP651" s="3" t="str">
        <f>IF('DATA ENTRY'!CK650="","",IF('DATA ENTRY'!D650="","",IF(AND($EF$4='DATA ENTRY'!G650,$EH$4='DATA ENTRY'!F650),'DATA ENTRY'!D650,"")))</f>
        <v/>
      </c>
      <c r="EQ651" s="3" t="str">
        <f>IF('DATA ENTRY'!CK650="","",IF('DATA ENTRY'!W650="","",IF(AND($EF$4='DATA ENTRY'!G650,$EH$4='DATA ENTRY'!F650),'DATA ENTRY'!W650,"")))</f>
        <v/>
      </c>
      <c r="ER651" s="3" t="str">
        <f>IF('DATA ENTRY'!CK650="","",IF('DATA ENTRY'!X650="","",IF(AND($EF$4='DATA ENTRY'!G650,$EH$4='DATA ENTRY'!F650),'DATA ENTRY'!X650,"")))</f>
        <v/>
      </c>
      <c r="ES651" s="108" t="str">
        <f t="shared" si="175"/>
        <v/>
      </c>
      <c r="ET651" s="108" t="str">
        <f>IF('DATA ENTRY'!CK650="","",IF('DATA ENTRY'!D650="","",IF(AND($EF$4='DATA ENTRY'!G650,$EH$4='DATA ENTRY'!F650),'DATA ENTRY'!G650,"")))</f>
        <v/>
      </c>
      <c r="EY651">
        <f t="shared" si="176"/>
        <v>0</v>
      </c>
    </row>
    <row r="652" spans="1:155">
      <c r="A652" t="str">
        <f>IF(S652=0,"",1+(MAX($A$7:A651)))</f>
        <v/>
      </c>
      <c r="B652" s="224">
        <v>646</v>
      </c>
      <c r="C652" s="3" t="str">
        <f>IF('DATA ENTRY'!CK651="","",IF('DATA ENTRY'!B651="","",IF($D$4="All Post",'DATA ENTRY'!B651,IF(AND($D$4='DATA ENTRY'!CK651),'DATA ENTRY'!B651,""))))</f>
        <v/>
      </c>
      <c r="D652" s="3" t="str">
        <f>IF('DATA ENTRY'!CK651="","",IF('DATA ENTRY'!C651="","",IF($D$4="All Post",'DATA ENTRY'!C651,IF(AND($D$4='DATA ENTRY'!CK651),'DATA ENTRY'!C651,""))))</f>
        <v/>
      </c>
      <c r="E652" s="4" t="str">
        <f>IF('DATA ENTRY'!CK651="","",IF('DATA ENTRY'!I651="","",IF($D$4="All Post",'DATA ENTRY'!I651,IF(AND($D$4='DATA ENTRY'!CK651),'DATA ENTRY'!I651,""))))</f>
        <v/>
      </c>
      <c r="F652" s="4" t="str">
        <f>IF('DATA ENTRY'!CK651="","",IF('DATA ENTRY'!CK651="","",IF($D$4="All Post",'DATA ENTRY'!CK651,IF(AND($D$4='DATA ENTRY'!CK651),'DATA ENTRY'!CK651,""))))</f>
        <v/>
      </c>
      <c r="G652" s="3" t="str">
        <f>IF('DATA ENTRY'!CK651="","",IF('DATA ENTRY'!N651="","",IF($D$4="All Post",'DATA ENTRY'!N651,IF(AND($D$4='DATA ENTRY'!CK651),'DATA ENTRY'!N651,""))))</f>
        <v/>
      </c>
      <c r="H652" s="107" t="str">
        <f>IF('DATA ENTRY'!CK651="","",IF('DATA ENTRY'!O651="","",IF($D$4="All Post",'DATA ENTRY'!O651,IF(AND($D$4='DATA ENTRY'!CK651),'DATA ENTRY'!O651,""))))</f>
        <v/>
      </c>
      <c r="I652" s="3" t="str">
        <f>IF('DATA ENTRY'!CK651="","",IF('DATA ENTRY'!P651="","",IF($D$4="All Post",'DATA ENTRY'!P651,IF(AND($D$4='DATA ENTRY'!CK651),'DATA ENTRY'!P651,""))))</f>
        <v/>
      </c>
      <c r="J652" s="107" t="str">
        <f>IF('DATA ENTRY'!CK651="","",IF('DATA ENTRY'!Q651="","",IF($D$4="All Post",'DATA ENTRY'!Q651,IF(AND($D$4='DATA ENTRY'!CK651),'DATA ENTRY'!Q651,""))))</f>
        <v/>
      </c>
      <c r="K652" s="3" t="str">
        <f>IF('DATA ENTRY'!CK651="","",IF('DATA ENTRY'!R651="","",IF($D$4="All Post",'DATA ENTRY'!R651,IF(AND($D$4='DATA ENTRY'!CK651),'DATA ENTRY'!R651,""))))</f>
        <v/>
      </c>
      <c r="L652" s="3" t="str">
        <f>IF('DATA ENTRY'!CK651="","",IF('DATA ENTRY'!S651="","",IF($D$4="All Post",'DATA ENTRY'!S651,IF(AND($D$4='DATA ENTRY'!CK651),'DATA ENTRY'!S651,""))))</f>
        <v/>
      </c>
      <c r="M652" s="3" t="str">
        <f>IF('DATA ENTRY'!CK651="","",IF('DATA ENTRY'!E651="","",IF($D$4="All Post",'DATA ENTRY'!E651,IF(AND($D$4='DATA ENTRY'!CK651),'DATA ENTRY'!E651,""))))</f>
        <v/>
      </c>
      <c r="N652" s="3" t="str">
        <f>IF('DATA ENTRY'!CK651="","",IF('DATA ENTRY'!W651="","",IF($D$4="All Post",'DATA ENTRY'!W651,IF(AND($D$4='DATA ENTRY'!CK651),'DATA ENTRY'!W651,""))))</f>
        <v/>
      </c>
      <c r="O652" s="3" t="str">
        <f>IF('DATA ENTRY'!CK651="","",IF('DATA ENTRY'!X651="","",IF($D$4="All Post",'DATA ENTRY'!X651,IF(AND($D$4='DATA ENTRY'!CK651),'DATA ENTRY'!X651,""))))</f>
        <v/>
      </c>
      <c r="P652" s="3" t="str">
        <f>IF('DATA ENTRY'!CK651="","",IF('DATA ENTRY'!G651="","",IF($D$4="All Post",'DATA ENTRY'!G651,IF(AND($D$4='DATA ENTRY'!CK651),'DATA ENTRY'!G651,""))))</f>
        <v/>
      </c>
      <c r="S652">
        <f t="shared" si="163"/>
        <v>0</v>
      </c>
      <c r="T652" t="str">
        <f t="shared" si="164"/>
        <v/>
      </c>
      <c r="BZ652" t="str">
        <f t="shared" si="165"/>
        <v/>
      </c>
      <c r="CA652" t="str">
        <f t="shared" si="166"/>
        <v/>
      </c>
      <c r="CB652" s="224">
        <v>646</v>
      </c>
      <c r="CC652" s="3" t="str">
        <f>IF('DATA ENTRY'!CK651="","",IF('DATA ENTRY'!B651="","",IF(AND($CD$4='DATA ENTRY'!CK651,$CG$4='DATA ENTRY'!D651),'DATA ENTRY'!B651,"")))</f>
        <v/>
      </c>
      <c r="CD652" s="3" t="str">
        <f>IF('DATA ENTRY'!CK651="","",IF('DATA ENTRY'!C651="","",IF(AND($CD$4='DATA ENTRY'!CK651,$CG$4='DATA ENTRY'!D651),'DATA ENTRY'!C651,"")))</f>
        <v/>
      </c>
      <c r="CE652" s="4" t="str">
        <f>IF('DATA ENTRY'!CK651="","",IF('DATA ENTRY'!I651="","",IF(AND($CD$4='DATA ENTRY'!CK651,$CG$4='DATA ENTRY'!D651),'DATA ENTRY'!I651,"")))</f>
        <v/>
      </c>
      <c r="CF652" s="4" t="str">
        <f>IF('DATA ENTRY'!CK651="","",IF('DATA ENTRY'!CK651="","",IF(AND($CD$4='DATA ENTRY'!CK651,$CG$4='DATA ENTRY'!D651),'DATA ENTRY'!CK651,"")))</f>
        <v/>
      </c>
      <c r="CG652" s="3" t="str">
        <f>IF('DATA ENTRY'!CK651="","",IF('DATA ENTRY'!N651="","",IF(AND($CD$4='DATA ENTRY'!CK651,$CG$4='DATA ENTRY'!D651),'DATA ENTRY'!N651,"")))</f>
        <v/>
      </c>
      <c r="CH652" s="107" t="str">
        <f>IF('DATA ENTRY'!CK651="","",IF('DATA ENTRY'!O651="","",IF(AND($CD$4='DATA ENTRY'!CK651,$CG$4='DATA ENTRY'!D651),'DATA ENTRY'!O651,"")))</f>
        <v/>
      </c>
      <c r="CI652" s="3" t="str">
        <f>IF('DATA ENTRY'!CK651="","",IF('DATA ENTRY'!P651="","",IF(AND($CD$4='DATA ENTRY'!CK651,$CG$4='DATA ENTRY'!D651),'DATA ENTRY'!P651,"")))</f>
        <v/>
      </c>
      <c r="CJ652" s="107" t="str">
        <f>IF('DATA ENTRY'!CK651="","",IF('DATA ENTRY'!Q651="","",IF(AND($CD$4='DATA ENTRY'!CK651,$CG$4='DATA ENTRY'!D651),'DATA ENTRY'!Q651,"")))</f>
        <v/>
      </c>
      <c r="CK652" s="3" t="str">
        <f>IF('DATA ENTRY'!CK651="","",IF('DATA ENTRY'!R651="","",IF(AND($CD$4='DATA ENTRY'!CK651,$CG$4='DATA ENTRY'!D651),'DATA ENTRY'!R651,"")))</f>
        <v/>
      </c>
      <c r="CL652" s="3" t="str">
        <f>IF('DATA ENTRY'!CK651="","",IF('DATA ENTRY'!S651="","",IF(AND($CD$4='DATA ENTRY'!CK651,$CG$4='DATA ENTRY'!D651),'DATA ENTRY'!S651,"")))</f>
        <v/>
      </c>
      <c r="CM652" s="3" t="str">
        <f>IF('DATA ENTRY'!CK651="","",IF('DATA ENTRY'!E651="","",IF(AND($CD$4='DATA ENTRY'!CK651,$CG$4='DATA ENTRY'!D651),'DATA ENTRY'!E651,"")))</f>
        <v/>
      </c>
      <c r="CN652" s="3" t="str">
        <f>IF('DATA ENTRY'!CK651="","",IF('DATA ENTRY'!W651="","",IF(AND($CD$4='DATA ENTRY'!CK651,$CG$4='DATA ENTRY'!D651),'DATA ENTRY'!W651,"")))</f>
        <v/>
      </c>
      <c r="CO652" s="3" t="str">
        <f>IF('DATA ENTRY'!CK651="","",IF('DATA ENTRY'!X651="","",IF(AND($CD$4='DATA ENTRY'!CK651,$CG$4='DATA ENTRY'!D651),'DATA ENTRY'!X651,"")))</f>
        <v/>
      </c>
      <c r="CP652" s="108" t="str">
        <f t="shared" si="167"/>
        <v/>
      </c>
      <c r="CQ652" s="108" t="str">
        <f>IF('DATA ENTRY'!CK651="","",IF('DATA ENTRY'!G651="","",IF(AND($CD$4='DATA ENTRY'!CK651,$CG$4='DATA ENTRY'!D651),'DATA ENTRY'!G651,"")))</f>
        <v/>
      </c>
      <c r="CR652" s="230" t="str">
        <f>IF('DATA ENTRY'!CK651="","",IF('DATA ENTRY'!D651="","",IF(AND($CD$4='DATA ENTRY'!CK651,$CG$4='DATA ENTRY'!D651),'DATA ENTRY'!D651,"")))</f>
        <v/>
      </c>
      <c r="CS652">
        <f t="shared" si="168"/>
        <v>0</v>
      </c>
      <c r="CT652">
        <f t="shared" si="169"/>
        <v>0</v>
      </c>
      <c r="CV652" s="139"/>
      <c r="CX652">
        <f t="shared" si="170"/>
        <v>0</v>
      </c>
      <c r="DB652" t="str">
        <f t="shared" ref="DB652:DB715" si="177">IF(DG652="","",RANK(DG652,$DG$7:$DG$211,1))</f>
        <v/>
      </c>
      <c r="DC652" t="str">
        <f t="shared" ref="DC652:DC715" si="178">IF(DY652=0,"",DY652)</f>
        <v/>
      </c>
      <c r="DD652" s="224">
        <v>646</v>
      </c>
      <c r="DE652" s="3" t="str">
        <f>IF('DATA ENTRY'!CK651="","",IF('DATA ENTRY'!B651="","",IF(AND($DF$4='DATA ENTRY'!D651),'DATA ENTRY'!B651,"")))</f>
        <v/>
      </c>
      <c r="DF652" s="3" t="str">
        <f>IF('DATA ENTRY'!CK651="","",IF('DATA ENTRY'!C651="","",IF(AND($DF$4='DATA ENTRY'!D651),'DATA ENTRY'!C651,"")))</f>
        <v/>
      </c>
      <c r="DG652" s="4" t="str">
        <f>IF('DATA ENTRY'!CK651="","",IF('DATA ENTRY'!I651="","",IF(AND($DF$4='DATA ENTRY'!D651),'DATA ENTRY'!I651,"")))</f>
        <v/>
      </c>
      <c r="DH652" s="4" t="str">
        <f>IF('DATA ENTRY'!CK651="","",IF('DATA ENTRY'!CK651="","",IF(AND($DF$4='DATA ENTRY'!D651),'DATA ENTRY'!CK651,"")))</f>
        <v/>
      </c>
      <c r="DI652" s="3" t="str">
        <f>IF('DATA ENTRY'!CK651="","",IF('DATA ENTRY'!N651="","",IF(AND($DF$4='DATA ENTRY'!D651),'DATA ENTRY'!N651,"")))</f>
        <v/>
      </c>
      <c r="DJ652" s="107" t="str">
        <f>IF('DATA ENTRY'!CK651="","",IF('DATA ENTRY'!O651="","",IF(AND($DF$4='DATA ENTRY'!D651),'DATA ENTRY'!O651,"")))</f>
        <v/>
      </c>
      <c r="DK652" s="3" t="str">
        <f>IF('DATA ENTRY'!CK651="","",IF('DATA ENTRY'!P651="","",IF(AND($DF$4='DATA ENTRY'!D651),'DATA ENTRY'!P651,"")))</f>
        <v/>
      </c>
      <c r="DL652" s="107" t="str">
        <f>IF('DATA ENTRY'!CK651="","",IF('DATA ENTRY'!Q651="","",IF(AND($DF$4='DATA ENTRY'!D651),'DATA ENTRY'!Q651,"")))</f>
        <v/>
      </c>
      <c r="DM652" s="3" t="str">
        <f>IF('DATA ENTRY'!CK651="","",IF('DATA ENTRY'!R651="","",IF(AND($DF$4='DATA ENTRY'!D651),'DATA ENTRY'!R651,"")))</f>
        <v/>
      </c>
      <c r="DN652" s="107" t="str">
        <f>IF('DATA ENTRY'!CK651="","",IF('DATA ENTRY'!S651="","",IF(AND($DF$4='DATA ENTRY'!D651),'DATA ENTRY'!S651,"")))</f>
        <v/>
      </c>
      <c r="DO652" s="3" t="str">
        <f>IF('DATA ENTRY'!CK651="","",IF('DATA ENTRY'!E651="","",IF(AND($DF$4='DATA ENTRY'!D651),'DATA ENTRY'!E651,"")))</f>
        <v/>
      </c>
      <c r="DP652" s="3" t="str">
        <f>IF('DATA ENTRY'!CK651="","",IF('DATA ENTRY'!D651="","",IF(AND($DF$4='DATA ENTRY'!D651),'DATA ENTRY'!D651,"")))</f>
        <v/>
      </c>
      <c r="DQ652" s="3" t="str">
        <f>IF('DATA ENTRY'!CK651="","",IF('DATA ENTRY'!W651="","",IF(AND($DF$4='DATA ENTRY'!D651),'DATA ENTRY'!W651,"")))</f>
        <v/>
      </c>
      <c r="DR652" s="3" t="str">
        <f>IF('DATA ENTRY'!CK651="","",IF('DATA ENTRY'!X651="","",IF(AND($DF$4='DATA ENTRY'!D651),'DATA ENTRY'!X651,"")))</f>
        <v/>
      </c>
      <c r="DS652" s="108" t="str">
        <f t="shared" si="171"/>
        <v/>
      </c>
      <c r="DT652" s="108" t="str">
        <f>IF('DATA ENTRY'!CK651="","",IF('DATA ENTRY'!D651="","",IF(AND($DF$4='DATA ENTRY'!D651),'DATA ENTRY'!G651,"")))</f>
        <v/>
      </c>
      <c r="DY652">
        <f t="shared" si="172"/>
        <v>0</v>
      </c>
      <c r="EB652" t="str">
        <f t="shared" si="173"/>
        <v/>
      </c>
      <c r="EC652" t="str">
        <f t="shared" si="174"/>
        <v/>
      </c>
      <c r="ED652" s="224">
        <v>646</v>
      </c>
      <c r="EE652" s="3" t="str">
        <f>IF('DATA ENTRY'!CK651="","",IF('DATA ENTRY'!B651="","",IF(AND($EF$4='DATA ENTRY'!G651,$EH$4='DATA ENTRY'!F651),'DATA ENTRY'!B651,"")))</f>
        <v/>
      </c>
      <c r="EF652" s="3" t="str">
        <f>IF('DATA ENTRY'!CK651="","",IF('DATA ENTRY'!C651="","",IF(AND($EF$4='DATA ENTRY'!G651,$EH$4='DATA ENTRY'!F651),'DATA ENTRY'!C651,"")))</f>
        <v/>
      </c>
      <c r="EG652" s="4" t="str">
        <f>IF('DATA ENTRY'!CK651="","",IF('DATA ENTRY'!I651="","",IF(AND($EF$4='DATA ENTRY'!G651,$EH$4='DATA ENTRY'!F651),'DATA ENTRY'!I651,"")))</f>
        <v/>
      </c>
      <c r="EH652" s="4" t="str">
        <f>IF('DATA ENTRY'!CK651="","",IF('DATA ENTRY'!CK651="","",IF(AND($EF$4='DATA ENTRY'!G651,$EH$4='DATA ENTRY'!F651),'DATA ENTRY'!CK651,"")))</f>
        <v/>
      </c>
      <c r="EI652" s="3" t="str">
        <f>IF('DATA ENTRY'!CK651="","",IF('DATA ENTRY'!N651="","",IF(AND($EF$4='DATA ENTRY'!G651,$EH$4='DATA ENTRY'!F651),'DATA ENTRY'!N651,"")))</f>
        <v/>
      </c>
      <c r="EJ652" s="107" t="str">
        <f>IF('DATA ENTRY'!CK651="","",IF('DATA ENTRY'!O651="","",IF(AND($EF$4='DATA ENTRY'!G651,$EH$4='DATA ENTRY'!F651),'DATA ENTRY'!O651,"")))</f>
        <v/>
      </c>
      <c r="EK652" s="3" t="str">
        <f>IF('DATA ENTRY'!CK651="","",IF('DATA ENTRY'!P651="","",IF(AND($EF$4='DATA ENTRY'!G651,$EH$4='DATA ENTRY'!F651),'DATA ENTRY'!P651,"")))</f>
        <v/>
      </c>
      <c r="EL652" s="107" t="str">
        <f>IF('DATA ENTRY'!CK651="","",IF('DATA ENTRY'!Q651="","",IF(AND($EF$4='DATA ENTRY'!G651,$EH$4='DATA ENTRY'!F651),'DATA ENTRY'!Q651,"")))</f>
        <v/>
      </c>
      <c r="EM652" s="3" t="str">
        <f>IF('DATA ENTRY'!CK651="","",IF('DATA ENTRY'!R651="","",IF(AND($EF$4='DATA ENTRY'!G651,$EH$4='DATA ENTRY'!F651),'DATA ENTRY'!R651,"")))</f>
        <v/>
      </c>
      <c r="EN652" s="107" t="str">
        <f>IF('DATA ENTRY'!CK651="","",IF('DATA ENTRY'!S651="","",IF(AND($EF$4='DATA ENTRY'!G651,$EH$4='DATA ENTRY'!F651),'DATA ENTRY'!S651,"")))</f>
        <v/>
      </c>
      <c r="EO652" s="3" t="str">
        <f>IF('DATA ENTRY'!CK651="","",IF('DATA ENTRY'!E651="","",IF(AND($EF$4='DATA ENTRY'!G651,$EH$4='DATA ENTRY'!F651),'DATA ENTRY'!E651,"")))</f>
        <v/>
      </c>
      <c r="EP652" s="3" t="str">
        <f>IF('DATA ENTRY'!CK651="","",IF('DATA ENTRY'!D651="","",IF(AND($EF$4='DATA ENTRY'!G651,$EH$4='DATA ENTRY'!F651),'DATA ENTRY'!D651,"")))</f>
        <v/>
      </c>
      <c r="EQ652" s="3" t="str">
        <f>IF('DATA ENTRY'!CK651="","",IF('DATA ENTRY'!W651="","",IF(AND($EF$4='DATA ENTRY'!G651,$EH$4='DATA ENTRY'!F651),'DATA ENTRY'!W651,"")))</f>
        <v/>
      </c>
      <c r="ER652" s="3" t="str">
        <f>IF('DATA ENTRY'!CK651="","",IF('DATA ENTRY'!X651="","",IF(AND($EF$4='DATA ENTRY'!G651,$EH$4='DATA ENTRY'!F651),'DATA ENTRY'!X651,"")))</f>
        <v/>
      </c>
      <c r="ES652" s="108" t="str">
        <f t="shared" si="175"/>
        <v/>
      </c>
      <c r="ET652" s="108" t="str">
        <f>IF('DATA ENTRY'!CK651="","",IF('DATA ENTRY'!D651="","",IF(AND($EF$4='DATA ENTRY'!G651,$EH$4='DATA ENTRY'!F651),'DATA ENTRY'!G651,"")))</f>
        <v/>
      </c>
      <c r="EY652">
        <f t="shared" si="176"/>
        <v>0</v>
      </c>
    </row>
    <row r="653" spans="1:155">
      <c r="A653" t="str">
        <f>IF(S653=0,"",1+(MAX($A$7:A652)))</f>
        <v/>
      </c>
      <c r="B653" s="224">
        <v>647</v>
      </c>
      <c r="C653" s="3" t="str">
        <f>IF('DATA ENTRY'!CK652="","",IF('DATA ENTRY'!B652="","",IF($D$4="All Post",'DATA ENTRY'!B652,IF(AND($D$4='DATA ENTRY'!CK652),'DATA ENTRY'!B652,""))))</f>
        <v/>
      </c>
      <c r="D653" s="3" t="str">
        <f>IF('DATA ENTRY'!CK652="","",IF('DATA ENTRY'!C652="","",IF($D$4="All Post",'DATA ENTRY'!C652,IF(AND($D$4='DATA ENTRY'!CK652),'DATA ENTRY'!C652,""))))</f>
        <v/>
      </c>
      <c r="E653" s="4" t="str">
        <f>IF('DATA ENTRY'!CK652="","",IF('DATA ENTRY'!I652="","",IF($D$4="All Post",'DATA ENTRY'!I652,IF(AND($D$4='DATA ENTRY'!CK652),'DATA ENTRY'!I652,""))))</f>
        <v/>
      </c>
      <c r="F653" s="4" t="str">
        <f>IF('DATA ENTRY'!CK652="","",IF('DATA ENTRY'!CK652="","",IF($D$4="All Post",'DATA ENTRY'!CK652,IF(AND($D$4='DATA ENTRY'!CK652),'DATA ENTRY'!CK652,""))))</f>
        <v/>
      </c>
      <c r="G653" s="3" t="str">
        <f>IF('DATA ENTRY'!CK652="","",IF('DATA ENTRY'!N652="","",IF($D$4="All Post",'DATA ENTRY'!N652,IF(AND($D$4='DATA ENTRY'!CK652),'DATA ENTRY'!N652,""))))</f>
        <v/>
      </c>
      <c r="H653" s="107" t="str">
        <f>IF('DATA ENTRY'!CK652="","",IF('DATA ENTRY'!O652="","",IF($D$4="All Post",'DATA ENTRY'!O652,IF(AND($D$4='DATA ENTRY'!CK652),'DATA ENTRY'!O652,""))))</f>
        <v/>
      </c>
      <c r="I653" s="3" t="str">
        <f>IF('DATA ENTRY'!CK652="","",IF('DATA ENTRY'!P652="","",IF($D$4="All Post",'DATA ENTRY'!P652,IF(AND($D$4='DATA ENTRY'!CK652),'DATA ENTRY'!P652,""))))</f>
        <v/>
      </c>
      <c r="J653" s="107" t="str">
        <f>IF('DATA ENTRY'!CK652="","",IF('DATA ENTRY'!Q652="","",IF($D$4="All Post",'DATA ENTRY'!Q652,IF(AND($D$4='DATA ENTRY'!CK652),'DATA ENTRY'!Q652,""))))</f>
        <v/>
      </c>
      <c r="K653" s="3" t="str">
        <f>IF('DATA ENTRY'!CK652="","",IF('DATA ENTRY'!R652="","",IF($D$4="All Post",'DATA ENTRY'!R652,IF(AND($D$4='DATA ENTRY'!CK652),'DATA ENTRY'!R652,""))))</f>
        <v/>
      </c>
      <c r="L653" s="3" t="str">
        <f>IF('DATA ENTRY'!CK652="","",IF('DATA ENTRY'!S652="","",IF($D$4="All Post",'DATA ENTRY'!S652,IF(AND($D$4='DATA ENTRY'!CK652),'DATA ENTRY'!S652,""))))</f>
        <v/>
      </c>
      <c r="M653" s="3" t="str">
        <f>IF('DATA ENTRY'!CK652="","",IF('DATA ENTRY'!E652="","",IF($D$4="All Post",'DATA ENTRY'!E652,IF(AND($D$4='DATA ENTRY'!CK652),'DATA ENTRY'!E652,""))))</f>
        <v/>
      </c>
      <c r="N653" s="3" t="str">
        <f>IF('DATA ENTRY'!CK652="","",IF('DATA ENTRY'!W652="","",IF($D$4="All Post",'DATA ENTRY'!W652,IF(AND($D$4='DATA ENTRY'!CK652),'DATA ENTRY'!W652,""))))</f>
        <v/>
      </c>
      <c r="O653" s="3" t="str">
        <f>IF('DATA ENTRY'!CK652="","",IF('DATA ENTRY'!X652="","",IF($D$4="All Post",'DATA ENTRY'!X652,IF(AND($D$4='DATA ENTRY'!CK652),'DATA ENTRY'!X652,""))))</f>
        <v/>
      </c>
      <c r="P653" s="3" t="str">
        <f>IF('DATA ENTRY'!CK652="","",IF('DATA ENTRY'!G652="","",IF($D$4="All Post",'DATA ENTRY'!G652,IF(AND($D$4='DATA ENTRY'!CK652),'DATA ENTRY'!G652,""))))</f>
        <v/>
      </c>
      <c r="S653">
        <f t="shared" si="163"/>
        <v>0</v>
      </c>
      <c r="T653" t="str">
        <f t="shared" si="164"/>
        <v/>
      </c>
      <c r="BZ653" t="str">
        <f t="shared" si="165"/>
        <v/>
      </c>
      <c r="CA653" t="str">
        <f t="shared" si="166"/>
        <v/>
      </c>
      <c r="CB653" s="224">
        <v>647</v>
      </c>
      <c r="CC653" s="3" t="str">
        <f>IF('DATA ENTRY'!CK652="","",IF('DATA ENTRY'!B652="","",IF(AND($CD$4='DATA ENTRY'!CK652,$CG$4='DATA ENTRY'!D652),'DATA ENTRY'!B652,"")))</f>
        <v/>
      </c>
      <c r="CD653" s="3" t="str">
        <f>IF('DATA ENTRY'!CK652="","",IF('DATA ENTRY'!C652="","",IF(AND($CD$4='DATA ENTRY'!CK652,$CG$4='DATA ENTRY'!D652),'DATA ENTRY'!C652,"")))</f>
        <v/>
      </c>
      <c r="CE653" s="4" t="str">
        <f>IF('DATA ENTRY'!CK652="","",IF('DATA ENTRY'!I652="","",IF(AND($CD$4='DATA ENTRY'!CK652,$CG$4='DATA ENTRY'!D652),'DATA ENTRY'!I652,"")))</f>
        <v/>
      </c>
      <c r="CF653" s="4" t="str">
        <f>IF('DATA ENTRY'!CK652="","",IF('DATA ENTRY'!CK652="","",IF(AND($CD$4='DATA ENTRY'!CK652,$CG$4='DATA ENTRY'!D652),'DATA ENTRY'!CK652,"")))</f>
        <v/>
      </c>
      <c r="CG653" s="3" t="str">
        <f>IF('DATA ENTRY'!CK652="","",IF('DATA ENTRY'!N652="","",IF(AND($CD$4='DATA ENTRY'!CK652,$CG$4='DATA ENTRY'!D652),'DATA ENTRY'!N652,"")))</f>
        <v/>
      </c>
      <c r="CH653" s="107" t="str">
        <f>IF('DATA ENTRY'!CK652="","",IF('DATA ENTRY'!O652="","",IF(AND($CD$4='DATA ENTRY'!CK652,$CG$4='DATA ENTRY'!D652),'DATA ENTRY'!O652,"")))</f>
        <v/>
      </c>
      <c r="CI653" s="3" t="str">
        <f>IF('DATA ENTRY'!CK652="","",IF('DATA ENTRY'!P652="","",IF(AND($CD$4='DATA ENTRY'!CK652,$CG$4='DATA ENTRY'!D652),'DATA ENTRY'!P652,"")))</f>
        <v/>
      </c>
      <c r="CJ653" s="107" t="str">
        <f>IF('DATA ENTRY'!CK652="","",IF('DATA ENTRY'!Q652="","",IF(AND($CD$4='DATA ENTRY'!CK652,$CG$4='DATA ENTRY'!D652),'DATA ENTRY'!Q652,"")))</f>
        <v/>
      </c>
      <c r="CK653" s="3" t="str">
        <f>IF('DATA ENTRY'!CK652="","",IF('DATA ENTRY'!R652="","",IF(AND($CD$4='DATA ENTRY'!CK652,$CG$4='DATA ENTRY'!D652),'DATA ENTRY'!R652,"")))</f>
        <v/>
      </c>
      <c r="CL653" s="3" t="str">
        <f>IF('DATA ENTRY'!CK652="","",IF('DATA ENTRY'!S652="","",IF(AND($CD$4='DATA ENTRY'!CK652,$CG$4='DATA ENTRY'!D652),'DATA ENTRY'!S652,"")))</f>
        <v/>
      </c>
      <c r="CM653" s="3" t="str">
        <f>IF('DATA ENTRY'!CK652="","",IF('DATA ENTRY'!E652="","",IF(AND($CD$4='DATA ENTRY'!CK652,$CG$4='DATA ENTRY'!D652),'DATA ENTRY'!E652,"")))</f>
        <v/>
      </c>
      <c r="CN653" s="3" t="str">
        <f>IF('DATA ENTRY'!CK652="","",IF('DATA ENTRY'!W652="","",IF(AND($CD$4='DATA ENTRY'!CK652,$CG$4='DATA ENTRY'!D652),'DATA ENTRY'!W652,"")))</f>
        <v/>
      </c>
      <c r="CO653" s="3" t="str">
        <f>IF('DATA ENTRY'!CK652="","",IF('DATA ENTRY'!X652="","",IF(AND($CD$4='DATA ENTRY'!CK652,$CG$4='DATA ENTRY'!D652),'DATA ENTRY'!X652,"")))</f>
        <v/>
      </c>
      <c r="CP653" s="108" t="str">
        <f t="shared" si="167"/>
        <v/>
      </c>
      <c r="CQ653" s="108" t="str">
        <f>IF('DATA ENTRY'!CK652="","",IF('DATA ENTRY'!G652="","",IF(AND($CD$4='DATA ENTRY'!CK652,$CG$4='DATA ENTRY'!D652),'DATA ENTRY'!G652,"")))</f>
        <v/>
      </c>
      <c r="CR653" s="230" t="str">
        <f>IF('DATA ENTRY'!CK652="","",IF('DATA ENTRY'!D652="","",IF(AND($CD$4='DATA ENTRY'!CK652,$CG$4='DATA ENTRY'!D652),'DATA ENTRY'!D652,"")))</f>
        <v/>
      </c>
      <c r="CS653">
        <f t="shared" si="168"/>
        <v>0</v>
      </c>
      <c r="CT653">
        <f t="shared" si="169"/>
        <v>0</v>
      </c>
      <c r="CV653" s="139"/>
      <c r="CX653">
        <f t="shared" si="170"/>
        <v>0</v>
      </c>
      <c r="DB653" t="str">
        <f t="shared" si="177"/>
        <v/>
      </c>
      <c r="DC653" t="str">
        <f t="shared" si="178"/>
        <v/>
      </c>
      <c r="DD653" s="224">
        <v>647</v>
      </c>
      <c r="DE653" s="3" t="str">
        <f>IF('DATA ENTRY'!CK652="","",IF('DATA ENTRY'!B652="","",IF(AND($DF$4='DATA ENTRY'!D652),'DATA ENTRY'!B652,"")))</f>
        <v/>
      </c>
      <c r="DF653" s="3" t="str">
        <f>IF('DATA ENTRY'!CK652="","",IF('DATA ENTRY'!C652="","",IF(AND($DF$4='DATA ENTRY'!D652),'DATA ENTRY'!C652,"")))</f>
        <v/>
      </c>
      <c r="DG653" s="4" t="str">
        <f>IF('DATA ENTRY'!CK652="","",IF('DATA ENTRY'!I652="","",IF(AND($DF$4='DATA ENTRY'!D652),'DATA ENTRY'!I652,"")))</f>
        <v/>
      </c>
      <c r="DH653" s="4" t="str">
        <f>IF('DATA ENTRY'!CK652="","",IF('DATA ENTRY'!CK652="","",IF(AND($DF$4='DATA ENTRY'!D652),'DATA ENTRY'!CK652,"")))</f>
        <v/>
      </c>
      <c r="DI653" s="3" t="str">
        <f>IF('DATA ENTRY'!CK652="","",IF('DATA ENTRY'!N652="","",IF(AND($DF$4='DATA ENTRY'!D652),'DATA ENTRY'!N652,"")))</f>
        <v/>
      </c>
      <c r="DJ653" s="107" t="str">
        <f>IF('DATA ENTRY'!CK652="","",IF('DATA ENTRY'!O652="","",IF(AND($DF$4='DATA ENTRY'!D652),'DATA ENTRY'!O652,"")))</f>
        <v/>
      </c>
      <c r="DK653" s="3" t="str">
        <f>IF('DATA ENTRY'!CK652="","",IF('DATA ENTRY'!P652="","",IF(AND($DF$4='DATA ENTRY'!D652),'DATA ENTRY'!P652,"")))</f>
        <v/>
      </c>
      <c r="DL653" s="107" t="str">
        <f>IF('DATA ENTRY'!CK652="","",IF('DATA ENTRY'!Q652="","",IF(AND($DF$4='DATA ENTRY'!D652),'DATA ENTRY'!Q652,"")))</f>
        <v/>
      </c>
      <c r="DM653" s="3" t="str">
        <f>IF('DATA ENTRY'!CK652="","",IF('DATA ENTRY'!R652="","",IF(AND($DF$4='DATA ENTRY'!D652),'DATA ENTRY'!R652,"")))</f>
        <v/>
      </c>
      <c r="DN653" s="107" t="str">
        <f>IF('DATA ENTRY'!CK652="","",IF('DATA ENTRY'!S652="","",IF(AND($DF$4='DATA ENTRY'!D652),'DATA ENTRY'!S652,"")))</f>
        <v/>
      </c>
      <c r="DO653" s="3" t="str">
        <f>IF('DATA ENTRY'!CK652="","",IF('DATA ENTRY'!E652="","",IF(AND($DF$4='DATA ENTRY'!D652),'DATA ENTRY'!E652,"")))</f>
        <v/>
      </c>
      <c r="DP653" s="3" t="str">
        <f>IF('DATA ENTRY'!CK652="","",IF('DATA ENTRY'!D652="","",IF(AND($DF$4='DATA ENTRY'!D652),'DATA ENTRY'!D652,"")))</f>
        <v/>
      </c>
      <c r="DQ653" s="3" t="str">
        <f>IF('DATA ENTRY'!CK652="","",IF('DATA ENTRY'!W652="","",IF(AND($DF$4='DATA ENTRY'!D652),'DATA ENTRY'!W652,"")))</f>
        <v/>
      </c>
      <c r="DR653" s="3" t="str">
        <f>IF('DATA ENTRY'!CK652="","",IF('DATA ENTRY'!X652="","",IF(AND($DF$4='DATA ENTRY'!D652),'DATA ENTRY'!X652,"")))</f>
        <v/>
      </c>
      <c r="DS653" s="108" t="str">
        <f t="shared" si="171"/>
        <v/>
      </c>
      <c r="DT653" s="108" t="str">
        <f>IF('DATA ENTRY'!CK652="","",IF('DATA ENTRY'!D652="","",IF(AND($DF$4='DATA ENTRY'!D652),'DATA ENTRY'!G652,"")))</f>
        <v/>
      </c>
      <c r="DY653">
        <f t="shared" si="172"/>
        <v>0</v>
      </c>
      <c r="EB653" t="str">
        <f t="shared" si="173"/>
        <v/>
      </c>
      <c r="EC653" t="str">
        <f t="shared" si="174"/>
        <v/>
      </c>
      <c r="ED653" s="224">
        <v>647</v>
      </c>
      <c r="EE653" s="3" t="str">
        <f>IF('DATA ENTRY'!CK652="","",IF('DATA ENTRY'!B652="","",IF(AND($EF$4='DATA ENTRY'!G652,$EH$4='DATA ENTRY'!F652),'DATA ENTRY'!B652,"")))</f>
        <v/>
      </c>
      <c r="EF653" s="3" t="str">
        <f>IF('DATA ENTRY'!CK652="","",IF('DATA ENTRY'!C652="","",IF(AND($EF$4='DATA ENTRY'!G652,$EH$4='DATA ENTRY'!F652),'DATA ENTRY'!C652,"")))</f>
        <v/>
      </c>
      <c r="EG653" s="4" t="str">
        <f>IF('DATA ENTRY'!CK652="","",IF('DATA ENTRY'!I652="","",IF(AND($EF$4='DATA ENTRY'!G652,$EH$4='DATA ENTRY'!F652),'DATA ENTRY'!I652,"")))</f>
        <v/>
      </c>
      <c r="EH653" s="4" t="str">
        <f>IF('DATA ENTRY'!CK652="","",IF('DATA ENTRY'!CK652="","",IF(AND($EF$4='DATA ENTRY'!G652,$EH$4='DATA ENTRY'!F652),'DATA ENTRY'!CK652,"")))</f>
        <v/>
      </c>
      <c r="EI653" s="3" t="str">
        <f>IF('DATA ENTRY'!CK652="","",IF('DATA ENTRY'!N652="","",IF(AND($EF$4='DATA ENTRY'!G652,$EH$4='DATA ENTRY'!F652),'DATA ENTRY'!N652,"")))</f>
        <v/>
      </c>
      <c r="EJ653" s="107" t="str">
        <f>IF('DATA ENTRY'!CK652="","",IF('DATA ENTRY'!O652="","",IF(AND($EF$4='DATA ENTRY'!G652,$EH$4='DATA ENTRY'!F652),'DATA ENTRY'!O652,"")))</f>
        <v/>
      </c>
      <c r="EK653" s="3" t="str">
        <f>IF('DATA ENTRY'!CK652="","",IF('DATA ENTRY'!P652="","",IF(AND($EF$4='DATA ENTRY'!G652,$EH$4='DATA ENTRY'!F652),'DATA ENTRY'!P652,"")))</f>
        <v/>
      </c>
      <c r="EL653" s="107" t="str">
        <f>IF('DATA ENTRY'!CK652="","",IF('DATA ENTRY'!Q652="","",IF(AND($EF$4='DATA ENTRY'!G652,$EH$4='DATA ENTRY'!F652),'DATA ENTRY'!Q652,"")))</f>
        <v/>
      </c>
      <c r="EM653" s="3" t="str">
        <f>IF('DATA ENTRY'!CK652="","",IF('DATA ENTRY'!R652="","",IF(AND($EF$4='DATA ENTRY'!G652,$EH$4='DATA ENTRY'!F652),'DATA ENTRY'!R652,"")))</f>
        <v/>
      </c>
      <c r="EN653" s="107" t="str">
        <f>IF('DATA ENTRY'!CK652="","",IF('DATA ENTRY'!S652="","",IF(AND($EF$4='DATA ENTRY'!G652,$EH$4='DATA ENTRY'!F652),'DATA ENTRY'!S652,"")))</f>
        <v/>
      </c>
      <c r="EO653" s="3" t="str">
        <f>IF('DATA ENTRY'!CK652="","",IF('DATA ENTRY'!E652="","",IF(AND($EF$4='DATA ENTRY'!G652,$EH$4='DATA ENTRY'!F652),'DATA ENTRY'!E652,"")))</f>
        <v/>
      </c>
      <c r="EP653" s="3" t="str">
        <f>IF('DATA ENTRY'!CK652="","",IF('DATA ENTRY'!D652="","",IF(AND($EF$4='DATA ENTRY'!G652,$EH$4='DATA ENTRY'!F652),'DATA ENTRY'!D652,"")))</f>
        <v/>
      </c>
      <c r="EQ653" s="3" t="str">
        <f>IF('DATA ENTRY'!CK652="","",IF('DATA ENTRY'!W652="","",IF(AND($EF$4='DATA ENTRY'!G652,$EH$4='DATA ENTRY'!F652),'DATA ENTRY'!W652,"")))</f>
        <v/>
      </c>
      <c r="ER653" s="3" t="str">
        <f>IF('DATA ENTRY'!CK652="","",IF('DATA ENTRY'!X652="","",IF(AND($EF$4='DATA ENTRY'!G652,$EH$4='DATA ENTRY'!F652),'DATA ENTRY'!X652,"")))</f>
        <v/>
      </c>
      <c r="ES653" s="108" t="str">
        <f t="shared" si="175"/>
        <v/>
      </c>
      <c r="ET653" s="108" t="str">
        <f>IF('DATA ENTRY'!CK652="","",IF('DATA ENTRY'!D652="","",IF(AND($EF$4='DATA ENTRY'!G652,$EH$4='DATA ENTRY'!F652),'DATA ENTRY'!G652,"")))</f>
        <v/>
      </c>
      <c r="EY653">
        <f t="shared" si="176"/>
        <v>0</v>
      </c>
    </row>
    <row r="654" spans="1:155">
      <c r="A654" t="str">
        <f>IF(S654=0,"",1+(MAX($A$7:A653)))</f>
        <v/>
      </c>
      <c r="B654" s="224">
        <v>648</v>
      </c>
      <c r="C654" s="3" t="str">
        <f>IF('DATA ENTRY'!CK653="","",IF('DATA ENTRY'!B653="","",IF($D$4="All Post",'DATA ENTRY'!B653,IF(AND($D$4='DATA ENTRY'!CK653),'DATA ENTRY'!B653,""))))</f>
        <v/>
      </c>
      <c r="D654" s="3" t="str">
        <f>IF('DATA ENTRY'!CK653="","",IF('DATA ENTRY'!C653="","",IF($D$4="All Post",'DATA ENTRY'!C653,IF(AND($D$4='DATA ENTRY'!CK653),'DATA ENTRY'!C653,""))))</f>
        <v/>
      </c>
      <c r="E654" s="4" t="str">
        <f>IF('DATA ENTRY'!CK653="","",IF('DATA ENTRY'!I653="","",IF($D$4="All Post",'DATA ENTRY'!I653,IF(AND($D$4='DATA ENTRY'!CK653),'DATA ENTRY'!I653,""))))</f>
        <v/>
      </c>
      <c r="F654" s="4" t="str">
        <f>IF('DATA ENTRY'!CK653="","",IF('DATA ENTRY'!CK653="","",IF($D$4="All Post",'DATA ENTRY'!CK653,IF(AND($D$4='DATA ENTRY'!CK653),'DATA ENTRY'!CK653,""))))</f>
        <v/>
      </c>
      <c r="G654" s="3" t="str">
        <f>IF('DATA ENTRY'!CK653="","",IF('DATA ENTRY'!N653="","",IF($D$4="All Post",'DATA ENTRY'!N653,IF(AND($D$4='DATA ENTRY'!CK653),'DATA ENTRY'!N653,""))))</f>
        <v/>
      </c>
      <c r="H654" s="107" t="str">
        <f>IF('DATA ENTRY'!CK653="","",IF('DATA ENTRY'!O653="","",IF($D$4="All Post",'DATA ENTRY'!O653,IF(AND($D$4='DATA ENTRY'!CK653),'DATA ENTRY'!O653,""))))</f>
        <v/>
      </c>
      <c r="I654" s="3" t="str">
        <f>IF('DATA ENTRY'!CK653="","",IF('DATA ENTRY'!P653="","",IF($D$4="All Post",'DATA ENTRY'!P653,IF(AND($D$4='DATA ENTRY'!CK653),'DATA ENTRY'!P653,""))))</f>
        <v/>
      </c>
      <c r="J654" s="107" t="str">
        <f>IF('DATA ENTRY'!CK653="","",IF('DATA ENTRY'!Q653="","",IF($D$4="All Post",'DATA ENTRY'!Q653,IF(AND($D$4='DATA ENTRY'!CK653),'DATA ENTRY'!Q653,""))))</f>
        <v/>
      </c>
      <c r="K654" s="3" t="str">
        <f>IF('DATA ENTRY'!CK653="","",IF('DATA ENTRY'!R653="","",IF($D$4="All Post",'DATA ENTRY'!R653,IF(AND($D$4='DATA ENTRY'!CK653),'DATA ENTRY'!R653,""))))</f>
        <v/>
      </c>
      <c r="L654" s="3" t="str">
        <f>IF('DATA ENTRY'!CK653="","",IF('DATA ENTRY'!S653="","",IF($D$4="All Post",'DATA ENTRY'!S653,IF(AND($D$4='DATA ENTRY'!CK653),'DATA ENTRY'!S653,""))))</f>
        <v/>
      </c>
      <c r="M654" s="3" t="str">
        <f>IF('DATA ENTRY'!CK653="","",IF('DATA ENTRY'!E653="","",IF($D$4="All Post",'DATA ENTRY'!E653,IF(AND($D$4='DATA ENTRY'!CK653),'DATA ENTRY'!E653,""))))</f>
        <v/>
      </c>
      <c r="N654" s="3" t="str">
        <f>IF('DATA ENTRY'!CK653="","",IF('DATA ENTRY'!W653="","",IF($D$4="All Post",'DATA ENTRY'!W653,IF(AND($D$4='DATA ENTRY'!CK653),'DATA ENTRY'!W653,""))))</f>
        <v/>
      </c>
      <c r="O654" s="3" t="str">
        <f>IF('DATA ENTRY'!CK653="","",IF('DATA ENTRY'!X653="","",IF($D$4="All Post",'DATA ENTRY'!X653,IF(AND($D$4='DATA ENTRY'!CK653),'DATA ENTRY'!X653,""))))</f>
        <v/>
      </c>
      <c r="P654" s="3" t="str">
        <f>IF('DATA ENTRY'!CK653="","",IF('DATA ENTRY'!G653="","",IF($D$4="All Post",'DATA ENTRY'!G653,IF(AND($D$4='DATA ENTRY'!CK653),'DATA ENTRY'!G653,""))))</f>
        <v/>
      </c>
      <c r="S654">
        <f t="shared" si="163"/>
        <v>0</v>
      </c>
      <c r="T654" t="str">
        <f t="shared" si="164"/>
        <v/>
      </c>
      <c r="BZ654" t="str">
        <f t="shared" si="165"/>
        <v/>
      </c>
      <c r="CA654" t="str">
        <f t="shared" si="166"/>
        <v/>
      </c>
      <c r="CB654" s="224">
        <v>648</v>
      </c>
      <c r="CC654" s="3" t="str">
        <f>IF('DATA ENTRY'!CK653="","",IF('DATA ENTRY'!B653="","",IF(AND($CD$4='DATA ENTRY'!CK653,$CG$4='DATA ENTRY'!D653),'DATA ENTRY'!B653,"")))</f>
        <v/>
      </c>
      <c r="CD654" s="3" t="str">
        <f>IF('DATA ENTRY'!CK653="","",IF('DATA ENTRY'!C653="","",IF(AND($CD$4='DATA ENTRY'!CK653,$CG$4='DATA ENTRY'!D653),'DATA ENTRY'!C653,"")))</f>
        <v/>
      </c>
      <c r="CE654" s="4" t="str">
        <f>IF('DATA ENTRY'!CK653="","",IF('DATA ENTRY'!I653="","",IF(AND($CD$4='DATA ENTRY'!CK653,$CG$4='DATA ENTRY'!D653),'DATA ENTRY'!I653,"")))</f>
        <v/>
      </c>
      <c r="CF654" s="4" t="str">
        <f>IF('DATA ENTRY'!CK653="","",IF('DATA ENTRY'!CK653="","",IF(AND($CD$4='DATA ENTRY'!CK653,$CG$4='DATA ENTRY'!D653),'DATA ENTRY'!CK653,"")))</f>
        <v/>
      </c>
      <c r="CG654" s="3" t="str">
        <f>IF('DATA ENTRY'!CK653="","",IF('DATA ENTRY'!N653="","",IF(AND($CD$4='DATA ENTRY'!CK653,$CG$4='DATA ENTRY'!D653),'DATA ENTRY'!N653,"")))</f>
        <v/>
      </c>
      <c r="CH654" s="107" t="str">
        <f>IF('DATA ENTRY'!CK653="","",IF('DATA ENTRY'!O653="","",IF(AND($CD$4='DATA ENTRY'!CK653,$CG$4='DATA ENTRY'!D653),'DATA ENTRY'!O653,"")))</f>
        <v/>
      </c>
      <c r="CI654" s="3" t="str">
        <f>IF('DATA ENTRY'!CK653="","",IF('DATA ENTRY'!P653="","",IF(AND($CD$4='DATA ENTRY'!CK653,$CG$4='DATA ENTRY'!D653),'DATA ENTRY'!P653,"")))</f>
        <v/>
      </c>
      <c r="CJ654" s="107" t="str">
        <f>IF('DATA ENTRY'!CK653="","",IF('DATA ENTRY'!Q653="","",IF(AND($CD$4='DATA ENTRY'!CK653,$CG$4='DATA ENTRY'!D653),'DATA ENTRY'!Q653,"")))</f>
        <v/>
      </c>
      <c r="CK654" s="3" t="str">
        <f>IF('DATA ENTRY'!CK653="","",IF('DATA ENTRY'!R653="","",IF(AND($CD$4='DATA ENTRY'!CK653,$CG$4='DATA ENTRY'!D653),'DATA ENTRY'!R653,"")))</f>
        <v/>
      </c>
      <c r="CL654" s="3" t="str">
        <f>IF('DATA ENTRY'!CK653="","",IF('DATA ENTRY'!S653="","",IF(AND($CD$4='DATA ENTRY'!CK653,$CG$4='DATA ENTRY'!D653),'DATA ENTRY'!S653,"")))</f>
        <v/>
      </c>
      <c r="CM654" s="3" t="str">
        <f>IF('DATA ENTRY'!CK653="","",IF('DATA ENTRY'!E653="","",IF(AND($CD$4='DATA ENTRY'!CK653,$CG$4='DATA ENTRY'!D653),'DATA ENTRY'!E653,"")))</f>
        <v/>
      </c>
      <c r="CN654" s="3" t="str">
        <f>IF('DATA ENTRY'!CK653="","",IF('DATA ENTRY'!W653="","",IF(AND($CD$4='DATA ENTRY'!CK653,$CG$4='DATA ENTRY'!D653),'DATA ENTRY'!W653,"")))</f>
        <v/>
      </c>
      <c r="CO654" s="3" t="str">
        <f>IF('DATA ENTRY'!CK653="","",IF('DATA ENTRY'!X653="","",IF(AND($CD$4='DATA ENTRY'!CK653,$CG$4='DATA ENTRY'!D653),'DATA ENTRY'!X653,"")))</f>
        <v/>
      </c>
      <c r="CP654" s="108" t="str">
        <f t="shared" si="167"/>
        <v/>
      </c>
      <c r="CQ654" s="108" t="str">
        <f>IF('DATA ENTRY'!CK653="","",IF('DATA ENTRY'!G653="","",IF(AND($CD$4='DATA ENTRY'!CK653,$CG$4='DATA ENTRY'!D653),'DATA ENTRY'!G653,"")))</f>
        <v/>
      </c>
      <c r="CR654" s="230" t="str">
        <f>IF('DATA ENTRY'!CK653="","",IF('DATA ENTRY'!D653="","",IF(AND($CD$4='DATA ENTRY'!CK653,$CG$4='DATA ENTRY'!D653),'DATA ENTRY'!D653,"")))</f>
        <v/>
      </c>
      <c r="CS654">
        <f t="shared" si="168"/>
        <v>0</v>
      </c>
      <c r="CT654">
        <f t="shared" si="169"/>
        <v>0</v>
      </c>
      <c r="CV654" s="139"/>
      <c r="CX654">
        <f t="shared" si="170"/>
        <v>0</v>
      </c>
      <c r="DB654" t="str">
        <f t="shared" si="177"/>
        <v/>
      </c>
      <c r="DC654" t="str">
        <f t="shared" si="178"/>
        <v/>
      </c>
      <c r="DD654" s="224">
        <v>648</v>
      </c>
      <c r="DE654" s="3" t="str">
        <f>IF('DATA ENTRY'!CK653="","",IF('DATA ENTRY'!B653="","",IF(AND($DF$4='DATA ENTRY'!D653),'DATA ENTRY'!B653,"")))</f>
        <v/>
      </c>
      <c r="DF654" s="3" t="str">
        <f>IF('DATA ENTRY'!CK653="","",IF('DATA ENTRY'!C653="","",IF(AND($DF$4='DATA ENTRY'!D653),'DATA ENTRY'!C653,"")))</f>
        <v/>
      </c>
      <c r="DG654" s="4" t="str">
        <f>IF('DATA ENTRY'!CK653="","",IF('DATA ENTRY'!I653="","",IF(AND($DF$4='DATA ENTRY'!D653),'DATA ENTRY'!I653,"")))</f>
        <v/>
      </c>
      <c r="DH654" s="4" t="str">
        <f>IF('DATA ENTRY'!CK653="","",IF('DATA ENTRY'!CK653="","",IF(AND($DF$4='DATA ENTRY'!D653),'DATA ENTRY'!CK653,"")))</f>
        <v/>
      </c>
      <c r="DI654" s="3" t="str">
        <f>IF('DATA ENTRY'!CK653="","",IF('DATA ENTRY'!N653="","",IF(AND($DF$4='DATA ENTRY'!D653),'DATA ENTRY'!N653,"")))</f>
        <v/>
      </c>
      <c r="DJ654" s="107" t="str">
        <f>IF('DATA ENTRY'!CK653="","",IF('DATA ENTRY'!O653="","",IF(AND($DF$4='DATA ENTRY'!D653),'DATA ENTRY'!O653,"")))</f>
        <v/>
      </c>
      <c r="DK654" s="3" t="str">
        <f>IF('DATA ENTRY'!CK653="","",IF('DATA ENTRY'!P653="","",IF(AND($DF$4='DATA ENTRY'!D653),'DATA ENTRY'!P653,"")))</f>
        <v/>
      </c>
      <c r="DL654" s="107" t="str">
        <f>IF('DATA ENTRY'!CK653="","",IF('DATA ENTRY'!Q653="","",IF(AND($DF$4='DATA ENTRY'!D653),'DATA ENTRY'!Q653,"")))</f>
        <v/>
      </c>
      <c r="DM654" s="3" t="str">
        <f>IF('DATA ENTRY'!CK653="","",IF('DATA ENTRY'!R653="","",IF(AND($DF$4='DATA ENTRY'!D653),'DATA ENTRY'!R653,"")))</f>
        <v/>
      </c>
      <c r="DN654" s="107" t="str">
        <f>IF('DATA ENTRY'!CK653="","",IF('DATA ENTRY'!S653="","",IF(AND($DF$4='DATA ENTRY'!D653),'DATA ENTRY'!S653,"")))</f>
        <v/>
      </c>
      <c r="DO654" s="3" t="str">
        <f>IF('DATA ENTRY'!CK653="","",IF('DATA ENTRY'!E653="","",IF(AND($DF$4='DATA ENTRY'!D653),'DATA ENTRY'!E653,"")))</f>
        <v/>
      </c>
      <c r="DP654" s="3" t="str">
        <f>IF('DATA ENTRY'!CK653="","",IF('DATA ENTRY'!D653="","",IF(AND($DF$4='DATA ENTRY'!D653),'DATA ENTRY'!D653,"")))</f>
        <v/>
      </c>
      <c r="DQ654" s="3" t="str">
        <f>IF('DATA ENTRY'!CK653="","",IF('DATA ENTRY'!W653="","",IF(AND($DF$4='DATA ENTRY'!D653),'DATA ENTRY'!W653,"")))</f>
        <v/>
      </c>
      <c r="DR654" s="3" t="str">
        <f>IF('DATA ENTRY'!CK653="","",IF('DATA ENTRY'!X653="","",IF(AND($DF$4='DATA ENTRY'!D653),'DATA ENTRY'!X653,"")))</f>
        <v/>
      </c>
      <c r="DS654" s="108" t="str">
        <f t="shared" si="171"/>
        <v/>
      </c>
      <c r="DT654" s="108" t="str">
        <f>IF('DATA ENTRY'!CK653="","",IF('DATA ENTRY'!D653="","",IF(AND($DF$4='DATA ENTRY'!D653),'DATA ENTRY'!G653,"")))</f>
        <v/>
      </c>
      <c r="DY654">
        <f t="shared" si="172"/>
        <v>0</v>
      </c>
      <c r="EB654" t="str">
        <f t="shared" si="173"/>
        <v/>
      </c>
      <c r="EC654" t="str">
        <f t="shared" si="174"/>
        <v/>
      </c>
      <c r="ED654" s="224">
        <v>648</v>
      </c>
      <c r="EE654" s="3" t="str">
        <f>IF('DATA ENTRY'!CK653="","",IF('DATA ENTRY'!B653="","",IF(AND($EF$4='DATA ENTRY'!G653,$EH$4='DATA ENTRY'!F653),'DATA ENTRY'!B653,"")))</f>
        <v/>
      </c>
      <c r="EF654" s="3" t="str">
        <f>IF('DATA ENTRY'!CK653="","",IF('DATA ENTRY'!C653="","",IF(AND($EF$4='DATA ENTRY'!G653,$EH$4='DATA ENTRY'!F653),'DATA ENTRY'!C653,"")))</f>
        <v/>
      </c>
      <c r="EG654" s="4" t="str">
        <f>IF('DATA ENTRY'!CK653="","",IF('DATA ENTRY'!I653="","",IF(AND($EF$4='DATA ENTRY'!G653,$EH$4='DATA ENTRY'!F653),'DATA ENTRY'!I653,"")))</f>
        <v/>
      </c>
      <c r="EH654" s="4" t="str">
        <f>IF('DATA ENTRY'!CK653="","",IF('DATA ENTRY'!CK653="","",IF(AND($EF$4='DATA ENTRY'!G653,$EH$4='DATA ENTRY'!F653),'DATA ENTRY'!CK653,"")))</f>
        <v/>
      </c>
      <c r="EI654" s="3" t="str">
        <f>IF('DATA ENTRY'!CK653="","",IF('DATA ENTRY'!N653="","",IF(AND($EF$4='DATA ENTRY'!G653,$EH$4='DATA ENTRY'!F653),'DATA ENTRY'!N653,"")))</f>
        <v/>
      </c>
      <c r="EJ654" s="107" t="str">
        <f>IF('DATA ENTRY'!CK653="","",IF('DATA ENTRY'!O653="","",IF(AND($EF$4='DATA ENTRY'!G653,$EH$4='DATA ENTRY'!F653),'DATA ENTRY'!O653,"")))</f>
        <v/>
      </c>
      <c r="EK654" s="3" t="str">
        <f>IF('DATA ENTRY'!CK653="","",IF('DATA ENTRY'!P653="","",IF(AND($EF$4='DATA ENTRY'!G653,$EH$4='DATA ENTRY'!F653),'DATA ENTRY'!P653,"")))</f>
        <v/>
      </c>
      <c r="EL654" s="107" t="str">
        <f>IF('DATA ENTRY'!CK653="","",IF('DATA ENTRY'!Q653="","",IF(AND($EF$4='DATA ENTRY'!G653,$EH$4='DATA ENTRY'!F653),'DATA ENTRY'!Q653,"")))</f>
        <v/>
      </c>
      <c r="EM654" s="3" t="str">
        <f>IF('DATA ENTRY'!CK653="","",IF('DATA ENTRY'!R653="","",IF(AND($EF$4='DATA ENTRY'!G653,$EH$4='DATA ENTRY'!F653),'DATA ENTRY'!R653,"")))</f>
        <v/>
      </c>
      <c r="EN654" s="107" t="str">
        <f>IF('DATA ENTRY'!CK653="","",IF('DATA ENTRY'!S653="","",IF(AND($EF$4='DATA ENTRY'!G653,$EH$4='DATA ENTRY'!F653),'DATA ENTRY'!S653,"")))</f>
        <v/>
      </c>
      <c r="EO654" s="3" t="str">
        <f>IF('DATA ENTRY'!CK653="","",IF('DATA ENTRY'!E653="","",IF(AND($EF$4='DATA ENTRY'!G653,$EH$4='DATA ENTRY'!F653),'DATA ENTRY'!E653,"")))</f>
        <v/>
      </c>
      <c r="EP654" s="3" t="str">
        <f>IF('DATA ENTRY'!CK653="","",IF('DATA ENTRY'!D653="","",IF(AND($EF$4='DATA ENTRY'!G653,$EH$4='DATA ENTRY'!F653),'DATA ENTRY'!D653,"")))</f>
        <v/>
      </c>
      <c r="EQ654" s="3" t="str">
        <f>IF('DATA ENTRY'!CK653="","",IF('DATA ENTRY'!W653="","",IF(AND($EF$4='DATA ENTRY'!G653,$EH$4='DATA ENTRY'!F653),'DATA ENTRY'!W653,"")))</f>
        <v/>
      </c>
      <c r="ER654" s="3" t="str">
        <f>IF('DATA ENTRY'!CK653="","",IF('DATA ENTRY'!X653="","",IF(AND($EF$4='DATA ENTRY'!G653,$EH$4='DATA ENTRY'!F653),'DATA ENTRY'!X653,"")))</f>
        <v/>
      </c>
      <c r="ES654" s="108" t="str">
        <f t="shared" si="175"/>
        <v/>
      </c>
      <c r="ET654" s="108" t="str">
        <f>IF('DATA ENTRY'!CK653="","",IF('DATA ENTRY'!D653="","",IF(AND($EF$4='DATA ENTRY'!G653,$EH$4='DATA ENTRY'!F653),'DATA ENTRY'!G653,"")))</f>
        <v/>
      </c>
      <c r="EY654">
        <f t="shared" si="176"/>
        <v>0</v>
      </c>
    </row>
    <row r="655" spans="1:155">
      <c r="A655" t="str">
        <f>IF(S655=0,"",1+(MAX($A$7:A654)))</f>
        <v/>
      </c>
      <c r="B655" s="224">
        <v>649</v>
      </c>
      <c r="C655" s="3" t="str">
        <f>IF('DATA ENTRY'!CK654="","",IF('DATA ENTRY'!B654="","",IF($D$4="All Post",'DATA ENTRY'!B654,IF(AND($D$4='DATA ENTRY'!CK654),'DATA ENTRY'!B654,""))))</f>
        <v/>
      </c>
      <c r="D655" s="3" t="str">
        <f>IF('DATA ENTRY'!CK654="","",IF('DATA ENTRY'!C654="","",IF($D$4="All Post",'DATA ENTRY'!C654,IF(AND($D$4='DATA ENTRY'!CK654),'DATA ENTRY'!C654,""))))</f>
        <v/>
      </c>
      <c r="E655" s="4" t="str">
        <f>IF('DATA ENTRY'!CK654="","",IF('DATA ENTRY'!I654="","",IF($D$4="All Post",'DATA ENTRY'!I654,IF(AND($D$4='DATA ENTRY'!CK654),'DATA ENTRY'!I654,""))))</f>
        <v/>
      </c>
      <c r="F655" s="4" t="str">
        <f>IF('DATA ENTRY'!CK654="","",IF('DATA ENTRY'!CK654="","",IF($D$4="All Post",'DATA ENTRY'!CK654,IF(AND($D$4='DATA ENTRY'!CK654),'DATA ENTRY'!CK654,""))))</f>
        <v/>
      </c>
      <c r="G655" s="3" t="str">
        <f>IF('DATA ENTRY'!CK654="","",IF('DATA ENTRY'!N654="","",IF($D$4="All Post",'DATA ENTRY'!N654,IF(AND($D$4='DATA ENTRY'!CK654),'DATA ENTRY'!N654,""))))</f>
        <v/>
      </c>
      <c r="H655" s="107" t="str">
        <f>IF('DATA ENTRY'!CK654="","",IF('DATA ENTRY'!O654="","",IF($D$4="All Post",'DATA ENTRY'!O654,IF(AND($D$4='DATA ENTRY'!CK654),'DATA ENTRY'!O654,""))))</f>
        <v/>
      </c>
      <c r="I655" s="3" t="str">
        <f>IF('DATA ENTRY'!CK654="","",IF('DATA ENTRY'!P654="","",IF($D$4="All Post",'DATA ENTRY'!P654,IF(AND($D$4='DATA ENTRY'!CK654),'DATA ENTRY'!P654,""))))</f>
        <v/>
      </c>
      <c r="J655" s="107" t="str">
        <f>IF('DATA ENTRY'!CK654="","",IF('DATA ENTRY'!Q654="","",IF($D$4="All Post",'DATA ENTRY'!Q654,IF(AND($D$4='DATA ENTRY'!CK654),'DATA ENTRY'!Q654,""))))</f>
        <v/>
      </c>
      <c r="K655" s="3" t="str">
        <f>IF('DATA ENTRY'!CK654="","",IF('DATA ENTRY'!R654="","",IF($D$4="All Post",'DATA ENTRY'!R654,IF(AND($D$4='DATA ENTRY'!CK654),'DATA ENTRY'!R654,""))))</f>
        <v/>
      </c>
      <c r="L655" s="3" t="str">
        <f>IF('DATA ENTRY'!CK654="","",IF('DATA ENTRY'!S654="","",IF($D$4="All Post",'DATA ENTRY'!S654,IF(AND($D$4='DATA ENTRY'!CK654),'DATA ENTRY'!S654,""))))</f>
        <v/>
      </c>
      <c r="M655" s="3" t="str">
        <f>IF('DATA ENTRY'!CK654="","",IF('DATA ENTRY'!E654="","",IF($D$4="All Post",'DATA ENTRY'!E654,IF(AND($D$4='DATA ENTRY'!CK654),'DATA ENTRY'!E654,""))))</f>
        <v/>
      </c>
      <c r="N655" s="3" t="str">
        <f>IF('DATA ENTRY'!CK654="","",IF('DATA ENTRY'!W654="","",IF($D$4="All Post",'DATA ENTRY'!W654,IF(AND($D$4='DATA ENTRY'!CK654),'DATA ENTRY'!W654,""))))</f>
        <v/>
      </c>
      <c r="O655" s="3" t="str">
        <f>IF('DATA ENTRY'!CK654="","",IF('DATA ENTRY'!X654="","",IF($D$4="All Post",'DATA ENTRY'!X654,IF(AND($D$4='DATA ENTRY'!CK654),'DATA ENTRY'!X654,""))))</f>
        <v/>
      </c>
      <c r="P655" s="3" t="str">
        <f>IF('DATA ENTRY'!CK654="","",IF('DATA ENTRY'!G654="","",IF($D$4="All Post",'DATA ENTRY'!G654,IF(AND($D$4='DATA ENTRY'!CK654),'DATA ENTRY'!G654,""))))</f>
        <v/>
      </c>
      <c r="S655">
        <f t="shared" si="163"/>
        <v>0</v>
      </c>
      <c r="T655" t="str">
        <f t="shared" si="164"/>
        <v/>
      </c>
      <c r="BZ655" t="str">
        <f t="shared" si="165"/>
        <v/>
      </c>
      <c r="CA655" t="str">
        <f t="shared" si="166"/>
        <v/>
      </c>
      <c r="CB655" s="224">
        <v>649</v>
      </c>
      <c r="CC655" s="3" t="str">
        <f>IF('DATA ENTRY'!CK654="","",IF('DATA ENTRY'!B654="","",IF(AND($CD$4='DATA ENTRY'!CK654,$CG$4='DATA ENTRY'!D654),'DATA ENTRY'!B654,"")))</f>
        <v/>
      </c>
      <c r="CD655" s="3" t="str">
        <f>IF('DATA ENTRY'!CK654="","",IF('DATA ENTRY'!C654="","",IF(AND($CD$4='DATA ENTRY'!CK654,$CG$4='DATA ENTRY'!D654),'DATA ENTRY'!C654,"")))</f>
        <v/>
      </c>
      <c r="CE655" s="4" t="str">
        <f>IF('DATA ENTRY'!CK654="","",IF('DATA ENTRY'!I654="","",IF(AND($CD$4='DATA ENTRY'!CK654,$CG$4='DATA ENTRY'!D654),'DATA ENTRY'!I654,"")))</f>
        <v/>
      </c>
      <c r="CF655" s="4" t="str">
        <f>IF('DATA ENTRY'!CK654="","",IF('DATA ENTRY'!CK654="","",IF(AND($CD$4='DATA ENTRY'!CK654,$CG$4='DATA ENTRY'!D654),'DATA ENTRY'!CK654,"")))</f>
        <v/>
      </c>
      <c r="CG655" s="3" t="str">
        <f>IF('DATA ENTRY'!CK654="","",IF('DATA ENTRY'!N654="","",IF(AND($CD$4='DATA ENTRY'!CK654,$CG$4='DATA ENTRY'!D654),'DATA ENTRY'!N654,"")))</f>
        <v/>
      </c>
      <c r="CH655" s="107" t="str">
        <f>IF('DATA ENTRY'!CK654="","",IF('DATA ENTRY'!O654="","",IF(AND($CD$4='DATA ENTRY'!CK654,$CG$4='DATA ENTRY'!D654),'DATA ENTRY'!O654,"")))</f>
        <v/>
      </c>
      <c r="CI655" s="3" t="str">
        <f>IF('DATA ENTRY'!CK654="","",IF('DATA ENTRY'!P654="","",IF(AND($CD$4='DATA ENTRY'!CK654,$CG$4='DATA ENTRY'!D654),'DATA ENTRY'!P654,"")))</f>
        <v/>
      </c>
      <c r="CJ655" s="107" t="str">
        <f>IF('DATA ENTRY'!CK654="","",IF('DATA ENTRY'!Q654="","",IF(AND($CD$4='DATA ENTRY'!CK654,$CG$4='DATA ENTRY'!D654),'DATA ENTRY'!Q654,"")))</f>
        <v/>
      </c>
      <c r="CK655" s="3" t="str">
        <f>IF('DATA ENTRY'!CK654="","",IF('DATA ENTRY'!R654="","",IF(AND($CD$4='DATA ENTRY'!CK654,$CG$4='DATA ENTRY'!D654),'DATA ENTRY'!R654,"")))</f>
        <v/>
      </c>
      <c r="CL655" s="3" t="str">
        <f>IF('DATA ENTRY'!CK654="","",IF('DATA ENTRY'!S654="","",IF(AND($CD$4='DATA ENTRY'!CK654,$CG$4='DATA ENTRY'!D654),'DATA ENTRY'!S654,"")))</f>
        <v/>
      </c>
      <c r="CM655" s="3" t="str">
        <f>IF('DATA ENTRY'!CK654="","",IF('DATA ENTRY'!E654="","",IF(AND($CD$4='DATA ENTRY'!CK654,$CG$4='DATA ENTRY'!D654),'DATA ENTRY'!E654,"")))</f>
        <v/>
      </c>
      <c r="CN655" s="3" t="str">
        <f>IF('DATA ENTRY'!CK654="","",IF('DATA ENTRY'!W654="","",IF(AND($CD$4='DATA ENTRY'!CK654,$CG$4='DATA ENTRY'!D654),'DATA ENTRY'!W654,"")))</f>
        <v/>
      </c>
      <c r="CO655" s="3" t="str">
        <f>IF('DATA ENTRY'!CK654="","",IF('DATA ENTRY'!X654="","",IF(AND($CD$4='DATA ENTRY'!CK654,$CG$4='DATA ENTRY'!D654),'DATA ENTRY'!X654,"")))</f>
        <v/>
      </c>
      <c r="CP655" s="108" t="str">
        <f t="shared" si="167"/>
        <v/>
      </c>
      <c r="CQ655" s="108" t="str">
        <f>IF('DATA ENTRY'!CK654="","",IF('DATA ENTRY'!G654="","",IF(AND($CD$4='DATA ENTRY'!CK654,$CG$4='DATA ENTRY'!D654),'DATA ENTRY'!G654,"")))</f>
        <v/>
      </c>
      <c r="CR655" s="230" t="str">
        <f>IF('DATA ENTRY'!CK654="","",IF('DATA ENTRY'!D654="","",IF(AND($CD$4='DATA ENTRY'!CK654,$CG$4='DATA ENTRY'!D654),'DATA ENTRY'!D654,"")))</f>
        <v/>
      </c>
      <c r="CS655">
        <f t="shared" si="168"/>
        <v>0</v>
      </c>
      <c r="CT655">
        <f t="shared" si="169"/>
        <v>0</v>
      </c>
      <c r="CV655" s="139"/>
      <c r="CX655">
        <f t="shared" si="170"/>
        <v>0</v>
      </c>
      <c r="DB655" t="str">
        <f t="shared" si="177"/>
        <v/>
      </c>
      <c r="DC655" t="str">
        <f t="shared" si="178"/>
        <v/>
      </c>
      <c r="DD655" s="224">
        <v>649</v>
      </c>
      <c r="DE655" s="3" t="str">
        <f>IF('DATA ENTRY'!CK654="","",IF('DATA ENTRY'!B654="","",IF(AND($DF$4='DATA ENTRY'!D654),'DATA ENTRY'!B654,"")))</f>
        <v/>
      </c>
      <c r="DF655" s="3" t="str">
        <f>IF('DATA ENTRY'!CK654="","",IF('DATA ENTRY'!C654="","",IF(AND($DF$4='DATA ENTRY'!D654),'DATA ENTRY'!C654,"")))</f>
        <v/>
      </c>
      <c r="DG655" s="4" t="str">
        <f>IF('DATA ENTRY'!CK654="","",IF('DATA ENTRY'!I654="","",IF(AND($DF$4='DATA ENTRY'!D654),'DATA ENTRY'!I654,"")))</f>
        <v/>
      </c>
      <c r="DH655" s="4" t="str">
        <f>IF('DATA ENTRY'!CK654="","",IF('DATA ENTRY'!CK654="","",IF(AND($DF$4='DATA ENTRY'!D654),'DATA ENTRY'!CK654,"")))</f>
        <v/>
      </c>
      <c r="DI655" s="3" t="str">
        <f>IF('DATA ENTRY'!CK654="","",IF('DATA ENTRY'!N654="","",IF(AND($DF$4='DATA ENTRY'!D654),'DATA ENTRY'!N654,"")))</f>
        <v/>
      </c>
      <c r="DJ655" s="107" t="str">
        <f>IF('DATA ENTRY'!CK654="","",IF('DATA ENTRY'!O654="","",IF(AND($DF$4='DATA ENTRY'!D654),'DATA ENTRY'!O654,"")))</f>
        <v/>
      </c>
      <c r="DK655" s="3" t="str">
        <f>IF('DATA ENTRY'!CK654="","",IF('DATA ENTRY'!P654="","",IF(AND($DF$4='DATA ENTRY'!D654),'DATA ENTRY'!P654,"")))</f>
        <v/>
      </c>
      <c r="DL655" s="107" t="str">
        <f>IF('DATA ENTRY'!CK654="","",IF('DATA ENTRY'!Q654="","",IF(AND($DF$4='DATA ENTRY'!D654),'DATA ENTRY'!Q654,"")))</f>
        <v/>
      </c>
      <c r="DM655" s="3" t="str">
        <f>IF('DATA ENTRY'!CK654="","",IF('DATA ENTRY'!R654="","",IF(AND($DF$4='DATA ENTRY'!D654),'DATA ENTRY'!R654,"")))</f>
        <v/>
      </c>
      <c r="DN655" s="107" t="str">
        <f>IF('DATA ENTRY'!CK654="","",IF('DATA ENTRY'!S654="","",IF(AND($DF$4='DATA ENTRY'!D654),'DATA ENTRY'!S654,"")))</f>
        <v/>
      </c>
      <c r="DO655" s="3" t="str">
        <f>IF('DATA ENTRY'!CK654="","",IF('DATA ENTRY'!E654="","",IF(AND($DF$4='DATA ENTRY'!D654),'DATA ENTRY'!E654,"")))</f>
        <v/>
      </c>
      <c r="DP655" s="3" t="str">
        <f>IF('DATA ENTRY'!CK654="","",IF('DATA ENTRY'!D654="","",IF(AND($DF$4='DATA ENTRY'!D654),'DATA ENTRY'!D654,"")))</f>
        <v/>
      </c>
      <c r="DQ655" s="3" t="str">
        <f>IF('DATA ENTRY'!CK654="","",IF('DATA ENTRY'!W654="","",IF(AND($DF$4='DATA ENTRY'!D654),'DATA ENTRY'!W654,"")))</f>
        <v/>
      </c>
      <c r="DR655" s="3" t="str">
        <f>IF('DATA ENTRY'!CK654="","",IF('DATA ENTRY'!X654="","",IF(AND($DF$4='DATA ENTRY'!D654),'DATA ENTRY'!X654,"")))</f>
        <v/>
      </c>
      <c r="DS655" s="108" t="str">
        <f t="shared" si="171"/>
        <v/>
      </c>
      <c r="DT655" s="108" t="str">
        <f>IF('DATA ENTRY'!CK654="","",IF('DATA ENTRY'!D654="","",IF(AND($DF$4='DATA ENTRY'!D654),'DATA ENTRY'!G654,"")))</f>
        <v/>
      </c>
      <c r="DY655">
        <f t="shared" si="172"/>
        <v>0</v>
      </c>
      <c r="EB655" t="str">
        <f t="shared" si="173"/>
        <v/>
      </c>
      <c r="EC655" t="str">
        <f t="shared" si="174"/>
        <v/>
      </c>
      <c r="ED655" s="224">
        <v>649</v>
      </c>
      <c r="EE655" s="3" t="str">
        <f>IF('DATA ENTRY'!CK654="","",IF('DATA ENTRY'!B654="","",IF(AND($EF$4='DATA ENTRY'!G654,$EH$4='DATA ENTRY'!F654),'DATA ENTRY'!B654,"")))</f>
        <v/>
      </c>
      <c r="EF655" s="3" t="str">
        <f>IF('DATA ENTRY'!CK654="","",IF('DATA ENTRY'!C654="","",IF(AND($EF$4='DATA ENTRY'!G654,$EH$4='DATA ENTRY'!F654),'DATA ENTRY'!C654,"")))</f>
        <v/>
      </c>
      <c r="EG655" s="4" t="str">
        <f>IF('DATA ENTRY'!CK654="","",IF('DATA ENTRY'!I654="","",IF(AND($EF$4='DATA ENTRY'!G654,$EH$4='DATA ENTRY'!F654),'DATA ENTRY'!I654,"")))</f>
        <v/>
      </c>
      <c r="EH655" s="4" t="str">
        <f>IF('DATA ENTRY'!CK654="","",IF('DATA ENTRY'!CK654="","",IF(AND($EF$4='DATA ENTRY'!G654,$EH$4='DATA ENTRY'!F654),'DATA ENTRY'!CK654,"")))</f>
        <v/>
      </c>
      <c r="EI655" s="3" t="str">
        <f>IF('DATA ENTRY'!CK654="","",IF('DATA ENTRY'!N654="","",IF(AND($EF$4='DATA ENTRY'!G654,$EH$4='DATA ENTRY'!F654),'DATA ENTRY'!N654,"")))</f>
        <v/>
      </c>
      <c r="EJ655" s="107" t="str">
        <f>IF('DATA ENTRY'!CK654="","",IF('DATA ENTRY'!O654="","",IF(AND($EF$4='DATA ENTRY'!G654,$EH$4='DATA ENTRY'!F654),'DATA ENTRY'!O654,"")))</f>
        <v/>
      </c>
      <c r="EK655" s="3" t="str">
        <f>IF('DATA ENTRY'!CK654="","",IF('DATA ENTRY'!P654="","",IF(AND($EF$4='DATA ENTRY'!G654,$EH$4='DATA ENTRY'!F654),'DATA ENTRY'!P654,"")))</f>
        <v/>
      </c>
      <c r="EL655" s="107" t="str">
        <f>IF('DATA ENTRY'!CK654="","",IF('DATA ENTRY'!Q654="","",IF(AND($EF$4='DATA ENTRY'!G654,$EH$4='DATA ENTRY'!F654),'DATA ENTRY'!Q654,"")))</f>
        <v/>
      </c>
      <c r="EM655" s="3" t="str">
        <f>IF('DATA ENTRY'!CK654="","",IF('DATA ENTRY'!R654="","",IF(AND($EF$4='DATA ENTRY'!G654,$EH$4='DATA ENTRY'!F654),'DATA ENTRY'!R654,"")))</f>
        <v/>
      </c>
      <c r="EN655" s="107" t="str">
        <f>IF('DATA ENTRY'!CK654="","",IF('DATA ENTRY'!S654="","",IF(AND($EF$4='DATA ENTRY'!G654,$EH$4='DATA ENTRY'!F654),'DATA ENTRY'!S654,"")))</f>
        <v/>
      </c>
      <c r="EO655" s="3" t="str">
        <f>IF('DATA ENTRY'!CK654="","",IF('DATA ENTRY'!E654="","",IF(AND($EF$4='DATA ENTRY'!G654,$EH$4='DATA ENTRY'!F654),'DATA ENTRY'!E654,"")))</f>
        <v/>
      </c>
      <c r="EP655" s="3" t="str">
        <f>IF('DATA ENTRY'!CK654="","",IF('DATA ENTRY'!D654="","",IF(AND($EF$4='DATA ENTRY'!G654,$EH$4='DATA ENTRY'!F654),'DATA ENTRY'!D654,"")))</f>
        <v/>
      </c>
      <c r="EQ655" s="3" t="str">
        <f>IF('DATA ENTRY'!CK654="","",IF('DATA ENTRY'!W654="","",IF(AND($EF$4='DATA ENTRY'!G654,$EH$4='DATA ENTRY'!F654),'DATA ENTRY'!W654,"")))</f>
        <v/>
      </c>
      <c r="ER655" s="3" t="str">
        <f>IF('DATA ENTRY'!CK654="","",IF('DATA ENTRY'!X654="","",IF(AND($EF$4='DATA ENTRY'!G654,$EH$4='DATA ENTRY'!F654),'DATA ENTRY'!X654,"")))</f>
        <v/>
      </c>
      <c r="ES655" s="108" t="str">
        <f t="shared" si="175"/>
        <v/>
      </c>
      <c r="ET655" s="108" t="str">
        <f>IF('DATA ENTRY'!CK654="","",IF('DATA ENTRY'!D654="","",IF(AND($EF$4='DATA ENTRY'!G654,$EH$4='DATA ENTRY'!F654),'DATA ENTRY'!G654,"")))</f>
        <v/>
      </c>
      <c r="EY655">
        <f t="shared" si="176"/>
        <v>0</v>
      </c>
    </row>
    <row r="656" spans="1:155">
      <c r="A656" t="str">
        <f>IF(S656=0,"",1+(MAX($A$7:A655)))</f>
        <v/>
      </c>
      <c r="B656" s="224">
        <v>650</v>
      </c>
      <c r="C656" s="3" t="str">
        <f>IF('DATA ENTRY'!CK655="","",IF('DATA ENTRY'!B655="","",IF($D$4="All Post",'DATA ENTRY'!B655,IF(AND($D$4='DATA ENTRY'!CK655),'DATA ENTRY'!B655,""))))</f>
        <v/>
      </c>
      <c r="D656" s="3" t="str">
        <f>IF('DATA ENTRY'!CK655="","",IF('DATA ENTRY'!C655="","",IF($D$4="All Post",'DATA ENTRY'!C655,IF(AND($D$4='DATA ENTRY'!CK655),'DATA ENTRY'!C655,""))))</f>
        <v/>
      </c>
      <c r="E656" s="4" t="str">
        <f>IF('DATA ENTRY'!CK655="","",IF('DATA ENTRY'!I655="","",IF($D$4="All Post",'DATA ENTRY'!I655,IF(AND($D$4='DATA ENTRY'!CK655),'DATA ENTRY'!I655,""))))</f>
        <v/>
      </c>
      <c r="F656" s="4" t="str">
        <f>IF('DATA ENTRY'!CK655="","",IF('DATA ENTRY'!CK655="","",IF($D$4="All Post",'DATA ENTRY'!CK655,IF(AND($D$4='DATA ENTRY'!CK655),'DATA ENTRY'!CK655,""))))</f>
        <v/>
      </c>
      <c r="G656" s="3" t="str">
        <f>IF('DATA ENTRY'!CK655="","",IF('DATA ENTRY'!N655="","",IF($D$4="All Post",'DATA ENTRY'!N655,IF(AND($D$4='DATA ENTRY'!CK655),'DATA ENTRY'!N655,""))))</f>
        <v/>
      </c>
      <c r="H656" s="107" t="str">
        <f>IF('DATA ENTRY'!CK655="","",IF('DATA ENTRY'!O655="","",IF($D$4="All Post",'DATA ENTRY'!O655,IF(AND($D$4='DATA ENTRY'!CK655),'DATA ENTRY'!O655,""))))</f>
        <v/>
      </c>
      <c r="I656" s="3" t="str">
        <f>IF('DATA ENTRY'!CK655="","",IF('DATA ENTRY'!P655="","",IF($D$4="All Post",'DATA ENTRY'!P655,IF(AND($D$4='DATA ENTRY'!CK655),'DATA ENTRY'!P655,""))))</f>
        <v/>
      </c>
      <c r="J656" s="107" t="str">
        <f>IF('DATA ENTRY'!CK655="","",IF('DATA ENTRY'!Q655="","",IF($D$4="All Post",'DATA ENTRY'!Q655,IF(AND($D$4='DATA ENTRY'!CK655),'DATA ENTRY'!Q655,""))))</f>
        <v/>
      </c>
      <c r="K656" s="3" t="str">
        <f>IF('DATA ENTRY'!CK655="","",IF('DATA ENTRY'!R655="","",IF($D$4="All Post",'DATA ENTRY'!R655,IF(AND($D$4='DATA ENTRY'!CK655),'DATA ENTRY'!R655,""))))</f>
        <v/>
      </c>
      <c r="L656" s="3" t="str">
        <f>IF('DATA ENTRY'!CK655="","",IF('DATA ENTRY'!S655="","",IF($D$4="All Post",'DATA ENTRY'!S655,IF(AND($D$4='DATA ENTRY'!CK655),'DATA ENTRY'!S655,""))))</f>
        <v/>
      </c>
      <c r="M656" s="3" t="str">
        <f>IF('DATA ENTRY'!CK655="","",IF('DATA ENTRY'!E655="","",IF($D$4="All Post",'DATA ENTRY'!E655,IF(AND($D$4='DATA ENTRY'!CK655),'DATA ENTRY'!E655,""))))</f>
        <v/>
      </c>
      <c r="N656" s="3" t="str">
        <f>IF('DATA ENTRY'!CK655="","",IF('DATA ENTRY'!W655="","",IF($D$4="All Post",'DATA ENTRY'!W655,IF(AND($D$4='DATA ENTRY'!CK655),'DATA ENTRY'!W655,""))))</f>
        <v/>
      </c>
      <c r="O656" s="3" t="str">
        <f>IF('DATA ENTRY'!CK655="","",IF('DATA ENTRY'!X655="","",IF($D$4="All Post",'DATA ENTRY'!X655,IF(AND($D$4='DATA ENTRY'!CK655),'DATA ENTRY'!X655,""))))</f>
        <v/>
      </c>
      <c r="P656" s="3" t="str">
        <f>IF('DATA ENTRY'!CK655="","",IF('DATA ENTRY'!G655="","",IF($D$4="All Post",'DATA ENTRY'!G655,IF(AND($D$4='DATA ENTRY'!CK655),'DATA ENTRY'!G655,""))))</f>
        <v/>
      </c>
      <c r="S656">
        <f t="shared" si="163"/>
        <v>0</v>
      </c>
      <c r="T656" t="str">
        <f t="shared" si="164"/>
        <v/>
      </c>
      <c r="BZ656" t="str">
        <f t="shared" si="165"/>
        <v/>
      </c>
      <c r="CA656" t="str">
        <f t="shared" si="166"/>
        <v/>
      </c>
      <c r="CB656" s="224">
        <v>650</v>
      </c>
      <c r="CC656" s="3" t="str">
        <f>IF('DATA ENTRY'!CK655="","",IF('DATA ENTRY'!B655="","",IF(AND($CD$4='DATA ENTRY'!CK655,$CG$4='DATA ENTRY'!D655),'DATA ENTRY'!B655,"")))</f>
        <v/>
      </c>
      <c r="CD656" s="3" t="str">
        <f>IF('DATA ENTRY'!CK655="","",IF('DATA ENTRY'!C655="","",IF(AND($CD$4='DATA ENTRY'!CK655,$CG$4='DATA ENTRY'!D655),'DATA ENTRY'!C655,"")))</f>
        <v/>
      </c>
      <c r="CE656" s="4" t="str">
        <f>IF('DATA ENTRY'!CK655="","",IF('DATA ENTRY'!I655="","",IF(AND($CD$4='DATA ENTRY'!CK655,$CG$4='DATA ENTRY'!D655),'DATA ENTRY'!I655,"")))</f>
        <v/>
      </c>
      <c r="CF656" s="4" t="str">
        <f>IF('DATA ENTRY'!CK655="","",IF('DATA ENTRY'!CK655="","",IF(AND($CD$4='DATA ENTRY'!CK655,$CG$4='DATA ENTRY'!D655),'DATA ENTRY'!CK655,"")))</f>
        <v/>
      </c>
      <c r="CG656" s="3" t="str">
        <f>IF('DATA ENTRY'!CK655="","",IF('DATA ENTRY'!N655="","",IF(AND($CD$4='DATA ENTRY'!CK655,$CG$4='DATA ENTRY'!D655),'DATA ENTRY'!N655,"")))</f>
        <v/>
      </c>
      <c r="CH656" s="107" t="str">
        <f>IF('DATA ENTRY'!CK655="","",IF('DATA ENTRY'!O655="","",IF(AND($CD$4='DATA ENTRY'!CK655,$CG$4='DATA ENTRY'!D655),'DATA ENTRY'!O655,"")))</f>
        <v/>
      </c>
      <c r="CI656" s="3" t="str">
        <f>IF('DATA ENTRY'!CK655="","",IF('DATA ENTRY'!P655="","",IF(AND($CD$4='DATA ENTRY'!CK655,$CG$4='DATA ENTRY'!D655),'DATA ENTRY'!P655,"")))</f>
        <v/>
      </c>
      <c r="CJ656" s="107" t="str">
        <f>IF('DATA ENTRY'!CK655="","",IF('DATA ENTRY'!Q655="","",IF(AND($CD$4='DATA ENTRY'!CK655,$CG$4='DATA ENTRY'!D655),'DATA ENTRY'!Q655,"")))</f>
        <v/>
      </c>
      <c r="CK656" s="3" t="str">
        <f>IF('DATA ENTRY'!CK655="","",IF('DATA ENTRY'!R655="","",IF(AND($CD$4='DATA ENTRY'!CK655,$CG$4='DATA ENTRY'!D655),'DATA ENTRY'!R655,"")))</f>
        <v/>
      </c>
      <c r="CL656" s="3" t="str">
        <f>IF('DATA ENTRY'!CK655="","",IF('DATA ENTRY'!S655="","",IF(AND($CD$4='DATA ENTRY'!CK655,$CG$4='DATA ENTRY'!D655),'DATA ENTRY'!S655,"")))</f>
        <v/>
      </c>
      <c r="CM656" s="3" t="str">
        <f>IF('DATA ENTRY'!CK655="","",IF('DATA ENTRY'!E655="","",IF(AND($CD$4='DATA ENTRY'!CK655,$CG$4='DATA ENTRY'!D655),'DATA ENTRY'!E655,"")))</f>
        <v/>
      </c>
      <c r="CN656" s="3" t="str">
        <f>IF('DATA ENTRY'!CK655="","",IF('DATA ENTRY'!W655="","",IF(AND($CD$4='DATA ENTRY'!CK655,$CG$4='DATA ENTRY'!D655),'DATA ENTRY'!W655,"")))</f>
        <v/>
      </c>
      <c r="CO656" s="3" t="str">
        <f>IF('DATA ENTRY'!CK655="","",IF('DATA ENTRY'!X655="","",IF(AND($CD$4='DATA ENTRY'!CK655,$CG$4='DATA ENTRY'!D655),'DATA ENTRY'!X655,"")))</f>
        <v/>
      </c>
      <c r="CP656" s="108" t="str">
        <f t="shared" si="167"/>
        <v/>
      </c>
      <c r="CQ656" s="108" t="str">
        <f>IF('DATA ENTRY'!CK655="","",IF('DATA ENTRY'!G655="","",IF(AND($CD$4='DATA ENTRY'!CK655,$CG$4='DATA ENTRY'!D655),'DATA ENTRY'!G655,"")))</f>
        <v/>
      </c>
      <c r="CR656" s="230" t="str">
        <f>IF('DATA ENTRY'!CK655="","",IF('DATA ENTRY'!D655="","",IF(AND($CD$4='DATA ENTRY'!CK655,$CG$4='DATA ENTRY'!D655),'DATA ENTRY'!D655,"")))</f>
        <v/>
      </c>
      <c r="CS656">
        <f t="shared" si="168"/>
        <v>0</v>
      </c>
      <c r="CT656">
        <f t="shared" si="169"/>
        <v>0</v>
      </c>
      <c r="CV656" s="139"/>
      <c r="CX656">
        <f t="shared" si="170"/>
        <v>0</v>
      </c>
      <c r="DB656" t="str">
        <f t="shared" si="177"/>
        <v/>
      </c>
      <c r="DC656" t="str">
        <f t="shared" si="178"/>
        <v/>
      </c>
      <c r="DD656" s="224">
        <v>650</v>
      </c>
      <c r="DE656" s="3" t="str">
        <f>IF('DATA ENTRY'!CK655="","",IF('DATA ENTRY'!B655="","",IF(AND($DF$4='DATA ENTRY'!D655),'DATA ENTRY'!B655,"")))</f>
        <v/>
      </c>
      <c r="DF656" s="3" t="str">
        <f>IF('DATA ENTRY'!CK655="","",IF('DATA ENTRY'!C655="","",IF(AND($DF$4='DATA ENTRY'!D655),'DATA ENTRY'!C655,"")))</f>
        <v/>
      </c>
      <c r="DG656" s="4" t="str">
        <f>IF('DATA ENTRY'!CK655="","",IF('DATA ENTRY'!I655="","",IF(AND($DF$4='DATA ENTRY'!D655),'DATA ENTRY'!I655,"")))</f>
        <v/>
      </c>
      <c r="DH656" s="4" t="str">
        <f>IF('DATA ENTRY'!CK655="","",IF('DATA ENTRY'!CK655="","",IF(AND($DF$4='DATA ENTRY'!D655),'DATA ENTRY'!CK655,"")))</f>
        <v/>
      </c>
      <c r="DI656" s="3" t="str">
        <f>IF('DATA ENTRY'!CK655="","",IF('DATA ENTRY'!N655="","",IF(AND($DF$4='DATA ENTRY'!D655),'DATA ENTRY'!N655,"")))</f>
        <v/>
      </c>
      <c r="DJ656" s="107" t="str">
        <f>IF('DATA ENTRY'!CK655="","",IF('DATA ENTRY'!O655="","",IF(AND($DF$4='DATA ENTRY'!D655),'DATA ENTRY'!O655,"")))</f>
        <v/>
      </c>
      <c r="DK656" s="3" t="str">
        <f>IF('DATA ENTRY'!CK655="","",IF('DATA ENTRY'!P655="","",IF(AND($DF$4='DATA ENTRY'!D655),'DATA ENTRY'!P655,"")))</f>
        <v/>
      </c>
      <c r="DL656" s="107" t="str">
        <f>IF('DATA ENTRY'!CK655="","",IF('DATA ENTRY'!Q655="","",IF(AND($DF$4='DATA ENTRY'!D655),'DATA ENTRY'!Q655,"")))</f>
        <v/>
      </c>
      <c r="DM656" s="3" t="str">
        <f>IF('DATA ENTRY'!CK655="","",IF('DATA ENTRY'!R655="","",IF(AND($DF$4='DATA ENTRY'!D655),'DATA ENTRY'!R655,"")))</f>
        <v/>
      </c>
      <c r="DN656" s="107" t="str">
        <f>IF('DATA ENTRY'!CK655="","",IF('DATA ENTRY'!S655="","",IF(AND($DF$4='DATA ENTRY'!D655),'DATA ENTRY'!S655,"")))</f>
        <v/>
      </c>
      <c r="DO656" s="3" t="str">
        <f>IF('DATA ENTRY'!CK655="","",IF('DATA ENTRY'!E655="","",IF(AND($DF$4='DATA ENTRY'!D655),'DATA ENTRY'!E655,"")))</f>
        <v/>
      </c>
      <c r="DP656" s="3" t="str">
        <f>IF('DATA ENTRY'!CK655="","",IF('DATA ENTRY'!D655="","",IF(AND($DF$4='DATA ENTRY'!D655),'DATA ENTRY'!D655,"")))</f>
        <v/>
      </c>
      <c r="DQ656" s="3" t="str">
        <f>IF('DATA ENTRY'!CK655="","",IF('DATA ENTRY'!W655="","",IF(AND($DF$4='DATA ENTRY'!D655),'DATA ENTRY'!W655,"")))</f>
        <v/>
      </c>
      <c r="DR656" s="3" t="str">
        <f>IF('DATA ENTRY'!CK655="","",IF('DATA ENTRY'!X655="","",IF(AND($DF$4='DATA ENTRY'!D655),'DATA ENTRY'!X655,"")))</f>
        <v/>
      </c>
      <c r="DS656" s="108" t="str">
        <f t="shared" si="171"/>
        <v/>
      </c>
      <c r="DT656" s="108" t="str">
        <f>IF('DATA ENTRY'!CK655="","",IF('DATA ENTRY'!D655="","",IF(AND($DF$4='DATA ENTRY'!D655),'DATA ENTRY'!G655,"")))</f>
        <v/>
      </c>
      <c r="DY656">
        <f t="shared" si="172"/>
        <v>0</v>
      </c>
      <c r="EB656" t="str">
        <f t="shared" si="173"/>
        <v/>
      </c>
      <c r="EC656" t="str">
        <f t="shared" si="174"/>
        <v/>
      </c>
      <c r="ED656" s="224">
        <v>650</v>
      </c>
      <c r="EE656" s="3" t="str">
        <f>IF('DATA ENTRY'!CK655="","",IF('DATA ENTRY'!B655="","",IF(AND($EF$4='DATA ENTRY'!G655,$EH$4='DATA ENTRY'!F655),'DATA ENTRY'!B655,"")))</f>
        <v/>
      </c>
      <c r="EF656" s="3" t="str">
        <f>IF('DATA ENTRY'!CK655="","",IF('DATA ENTRY'!C655="","",IF(AND($EF$4='DATA ENTRY'!G655,$EH$4='DATA ENTRY'!F655),'DATA ENTRY'!C655,"")))</f>
        <v/>
      </c>
      <c r="EG656" s="4" t="str">
        <f>IF('DATA ENTRY'!CK655="","",IF('DATA ENTRY'!I655="","",IF(AND($EF$4='DATA ENTRY'!G655,$EH$4='DATA ENTRY'!F655),'DATA ENTRY'!I655,"")))</f>
        <v/>
      </c>
      <c r="EH656" s="4" t="str">
        <f>IF('DATA ENTRY'!CK655="","",IF('DATA ENTRY'!CK655="","",IF(AND($EF$4='DATA ENTRY'!G655,$EH$4='DATA ENTRY'!F655),'DATA ENTRY'!CK655,"")))</f>
        <v/>
      </c>
      <c r="EI656" s="3" t="str">
        <f>IF('DATA ENTRY'!CK655="","",IF('DATA ENTRY'!N655="","",IF(AND($EF$4='DATA ENTRY'!G655,$EH$4='DATA ENTRY'!F655),'DATA ENTRY'!N655,"")))</f>
        <v/>
      </c>
      <c r="EJ656" s="107" t="str">
        <f>IF('DATA ENTRY'!CK655="","",IF('DATA ENTRY'!O655="","",IF(AND($EF$4='DATA ENTRY'!G655,$EH$4='DATA ENTRY'!F655),'DATA ENTRY'!O655,"")))</f>
        <v/>
      </c>
      <c r="EK656" s="3" t="str">
        <f>IF('DATA ENTRY'!CK655="","",IF('DATA ENTRY'!P655="","",IF(AND($EF$4='DATA ENTRY'!G655,$EH$4='DATA ENTRY'!F655),'DATA ENTRY'!P655,"")))</f>
        <v/>
      </c>
      <c r="EL656" s="107" t="str">
        <f>IF('DATA ENTRY'!CK655="","",IF('DATA ENTRY'!Q655="","",IF(AND($EF$4='DATA ENTRY'!G655,$EH$4='DATA ENTRY'!F655),'DATA ENTRY'!Q655,"")))</f>
        <v/>
      </c>
      <c r="EM656" s="3" t="str">
        <f>IF('DATA ENTRY'!CK655="","",IF('DATA ENTRY'!R655="","",IF(AND($EF$4='DATA ENTRY'!G655,$EH$4='DATA ENTRY'!F655),'DATA ENTRY'!R655,"")))</f>
        <v/>
      </c>
      <c r="EN656" s="107" t="str">
        <f>IF('DATA ENTRY'!CK655="","",IF('DATA ENTRY'!S655="","",IF(AND($EF$4='DATA ENTRY'!G655,$EH$4='DATA ENTRY'!F655),'DATA ENTRY'!S655,"")))</f>
        <v/>
      </c>
      <c r="EO656" s="3" t="str">
        <f>IF('DATA ENTRY'!CK655="","",IF('DATA ENTRY'!E655="","",IF(AND($EF$4='DATA ENTRY'!G655,$EH$4='DATA ENTRY'!F655),'DATA ENTRY'!E655,"")))</f>
        <v/>
      </c>
      <c r="EP656" s="3" t="str">
        <f>IF('DATA ENTRY'!CK655="","",IF('DATA ENTRY'!D655="","",IF(AND($EF$4='DATA ENTRY'!G655,$EH$4='DATA ENTRY'!F655),'DATA ENTRY'!D655,"")))</f>
        <v/>
      </c>
      <c r="EQ656" s="3" t="str">
        <f>IF('DATA ENTRY'!CK655="","",IF('DATA ENTRY'!W655="","",IF(AND($EF$4='DATA ENTRY'!G655,$EH$4='DATA ENTRY'!F655),'DATA ENTRY'!W655,"")))</f>
        <v/>
      </c>
      <c r="ER656" s="3" t="str">
        <f>IF('DATA ENTRY'!CK655="","",IF('DATA ENTRY'!X655="","",IF(AND($EF$4='DATA ENTRY'!G655,$EH$4='DATA ENTRY'!F655),'DATA ENTRY'!X655,"")))</f>
        <v/>
      </c>
      <c r="ES656" s="108" t="str">
        <f t="shared" si="175"/>
        <v/>
      </c>
      <c r="ET656" s="108" t="str">
        <f>IF('DATA ENTRY'!CK655="","",IF('DATA ENTRY'!D655="","",IF(AND($EF$4='DATA ENTRY'!G655,$EH$4='DATA ENTRY'!F655),'DATA ENTRY'!G655,"")))</f>
        <v/>
      </c>
      <c r="EY656">
        <f t="shared" si="176"/>
        <v>0</v>
      </c>
    </row>
    <row r="657" spans="1:155">
      <c r="A657" t="str">
        <f>IF(S657=0,"",1+(MAX($A$7:A656)))</f>
        <v/>
      </c>
      <c r="B657" s="224">
        <v>651</v>
      </c>
      <c r="C657" s="3" t="str">
        <f>IF('DATA ENTRY'!CK656="","",IF('DATA ENTRY'!B656="","",IF($D$4="All Post",'DATA ENTRY'!B656,IF(AND($D$4='DATA ENTRY'!CK656),'DATA ENTRY'!B656,""))))</f>
        <v/>
      </c>
      <c r="D657" s="3" t="str">
        <f>IF('DATA ENTRY'!CK656="","",IF('DATA ENTRY'!C656="","",IF($D$4="All Post",'DATA ENTRY'!C656,IF(AND($D$4='DATA ENTRY'!CK656),'DATA ENTRY'!C656,""))))</f>
        <v/>
      </c>
      <c r="E657" s="4" t="str">
        <f>IF('DATA ENTRY'!CK656="","",IF('DATA ENTRY'!I656="","",IF($D$4="All Post",'DATA ENTRY'!I656,IF(AND($D$4='DATA ENTRY'!CK656),'DATA ENTRY'!I656,""))))</f>
        <v/>
      </c>
      <c r="F657" s="4" t="str">
        <f>IF('DATA ENTRY'!CK656="","",IF('DATA ENTRY'!CK656="","",IF($D$4="All Post",'DATA ENTRY'!CK656,IF(AND($D$4='DATA ENTRY'!CK656),'DATA ENTRY'!CK656,""))))</f>
        <v/>
      </c>
      <c r="G657" s="3" t="str">
        <f>IF('DATA ENTRY'!CK656="","",IF('DATA ENTRY'!N656="","",IF($D$4="All Post",'DATA ENTRY'!N656,IF(AND($D$4='DATA ENTRY'!CK656),'DATA ENTRY'!N656,""))))</f>
        <v/>
      </c>
      <c r="H657" s="107" t="str">
        <f>IF('DATA ENTRY'!CK656="","",IF('DATA ENTRY'!O656="","",IF($D$4="All Post",'DATA ENTRY'!O656,IF(AND($D$4='DATA ENTRY'!CK656),'DATA ENTRY'!O656,""))))</f>
        <v/>
      </c>
      <c r="I657" s="3" t="str">
        <f>IF('DATA ENTRY'!CK656="","",IF('DATA ENTRY'!P656="","",IF($D$4="All Post",'DATA ENTRY'!P656,IF(AND($D$4='DATA ENTRY'!CK656),'DATA ENTRY'!P656,""))))</f>
        <v/>
      </c>
      <c r="J657" s="107" t="str">
        <f>IF('DATA ENTRY'!CK656="","",IF('DATA ENTRY'!Q656="","",IF($D$4="All Post",'DATA ENTRY'!Q656,IF(AND($D$4='DATA ENTRY'!CK656),'DATA ENTRY'!Q656,""))))</f>
        <v/>
      </c>
      <c r="K657" s="3" t="str">
        <f>IF('DATA ENTRY'!CK656="","",IF('DATA ENTRY'!R656="","",IF($D$4="All Post",'DATA ENTRY'!R656,IF(AND($D$4='DATA ENTRY'!CK656),'DATA ENTRY'!R656,""))))</f>
        <v/>
      </c>
      <c r="L657" s="3" t="str">
        <f>IF('DATA ENTRY'!CK656="","",IF('DATA ENTRY'!S656="","",IF($D$4="All Post",'DATA ENTRY'!S656,IF(AND($D$4='DATA ENTRY'!CK656),'DATA ENTRY'!S656,""))))</f>
        <v/>
      </c>
      <c r="M657" s="3" t="str">
        <f>IF('DATA ENTRY'!CK656="","",IF('DATA ENTRY'!E656="","",IF($D$4="All Post",'DATA ENTRY'!E656,IF(AND($D$4='DATA ENTRY'!CK656),'DATA ENTRY'!E656,""))))</f>
        <v/>
      </c>
      <c r="N657" s="3" t="str">
        <f>IF('DATA ENTRY'!CK656="","",IF('DATA ENTRY'!W656="","",IF($D$4="All Post",'DATA ENTRY'!W656,IF(AND($D$4='DATA ENTRY'!CK656),'DATA ENTRY'!W656,""))))</f>
        <v/>
      </c>
      <c r="O657" s="3" t="str">
        <f>IF('DATA ENTRY'!CK656="","",IF('DATA ENTRY'!X656="","",IF($D$4="All Post",'DATA ENTRY'!X656,IF(AND($D$4='DATA ENTRY'!CK656),'DATA ENTRY'!X656,""))))</f>
        <v/>
      </c>
      <c r="P657" s="3" t="str">
        <f>IF('DATA ENTRY'!CK656="","",IF('DATA ENTRY'!G656="","",IF($D$4="All Post",'DATA ENTRY'!G656,IF(AND($D$4='DATA ENTRY'!CK656),'DATA ENTRY'!G656,""))))</f>
        <v/>
      </c>
      <c r="S657">
        <f t="shared" si="163"/>
        <v>0</v>
      </c>
      <c r="T657" t="str">
        <f t="shared" si="164"/>
        <v/>
      </c>
      <c r="BZ657" t="str">
        <f t="shared" si="165"/>
        <v/>
      </c>
      <c r="CA657" t="str">
        <f t="shared" si="166"/>
        <v/>
      </c>
      <c r="CB657" s="224">
        <v>651</v>
      </c>
      <c r="CC657" s="3" t="str">
        <f>IF('DATA ENTRY'!CK656="","",IF('DATA ENTRY'!B656="","",IF(AND($CD$4='DATA ENTRY'!CK656,$CG$4='DATA ENTRY'!D656),'DATA ENTRY'!B656,"")))</f>
        <v/>
      </c>
      <c r="CD657" s="3" t="str">
        <f>IF('DATA ENTRY'!CK656="","",IF('DATA ENTRY'!C656="","",IF(AND($CD$4='DATA ENTRY'!CK656,$CG$4='DATA ENTRY'!D656),'DATA ENTRY'!C656,"")))</f>
        <v/>
      </c>
      <c r="CE657" s="4" t="str">
        <f>IF('DATA ENTRY'!CK656="","",IF('DATA ENTRY'!I656="","",IF(AND($CD$4='DATA ENTRY'!CK656,$CG$4='DATA ENTRY'!D656),'DATA ENTRY'!I656,"")))</f>
        <v/>
      </c>
      <c r="CF657" s="4" t="str">
        <f>IF('DATA ENTRY'!CK656="","",IF('DATA ENTRY'!CK656="","",IF(AND($CD$4='DATA ENTRY'!CK656,$CG$4='DATA ENTRY'!D656),'DATA ENTRY'!CK656,"")))</f>
        <v/>
      </c>
      <c r="CG657" s="3" t="str">
        <f>IF('DATA ENTRY'!CK656="","",IF('DATA ENTRY'!N656="","",IF(AND($CD$4='DATA ENTRY'!CK656,$CG$4='DATA ENTRY'!D656),'DATA ENTRY'!N656,"")))</f>
        <v/>
      </c>
      <c r="CH657" s="107" t="str">
        <f>IF('DATA ENTRY'!CK656="","",IF('DATA ENTRY'!O656="","",IF(AND($CD$4='DATA ENTRY'!CK656,$CG$4='DATA ENTRY'!D656),'DATA ENTRY'!O656,"")))</f>
        <v/>
      </c>
      <c r="CI657" s="3" t="str">
        <f>IF('DATA ENTRY'!CK656="","",IF('DATA ENTRY'!P656="","",IF(AND($CD$4='DATA ENTRY'!CK656,$CG$4='DATA ENTRY'!D656),'DATA ENTRY'!P656,"")))</f>
        <v/>
      </c>
      <c r="CJ657" s="107" t="str">
        <f>IF('DATA ENTRY'!CK656="","",IF('DATA ENTRY'!Q656="","",IF(AND($CD$4='DATA ENTRY'!CK656,$CG$4='DATA ENTRY'!D656),'DATA ENTRY'!Q656,"")))</f>
        <v/>
      </c>
      <c r="CK657" s="3" t="str">
        <f>IF('DATA ENTRY'!CK656="","",IF('DATA ENTRY'!R656="","",IF(AND($CD$4='DATA ENTRY'!CK656,$CG$4='DATA ENTRY'!D656),'DATA ENTRY'!R656,"")))</f>
        <v/>
      </c>
      <c r="CL657" s="3" t="str">
        <f>IF('DATA ENTRY'!CK656="","",IF('DATA ENTRY'!S656="","",IF(AND($CD$4='DATA ENTRY'!CK656,$CG$4='DATA ENTRY'!D656),'DATA ENTRY'!S656,"")))</f>
        <v/>
      </c>
      <c r="CM657" s="3" t="str">
        <f>IF('DATA ENTRY'!CK656="","",IF('DATA ENTRY'!E656="","",IF(AND($CD$4='DATA ENTRY'!CK656,$CG$4='DATA ENTRY'!D656),'DATA ENTRY'!E656,"")))</f>
        <v/>
      </c>
      <c r="CN657" s="3" t="str">
        <f>IF('DATA ENTRY'!CK656="","",IF('DATA ENTRY'!W656="","",IF(AND($CD$4='DATA ENTRY'!CK656,$CG$4='DATA ENTRY'!D656),'DATA ENTRY'!W656,"")))</f>
        <v/>
      </c>
      <c r="CO657" s="3" t="str">
        <f>IF('DATA ENTRY'!CK656="","",IF('DATA ENTRY'!X656="","",IF(AND($CD$4='DATA ENTRY'!CK656,$CG$4='DATA ENTRY'!D656),'DATA ENTRY'!X656,"")))</f>
        <v/>
      </c>
      <c r="CP657" s="108" t="str">
        <f t="shared" si="167"/>
        <v/>
      </c>
      <c r="CQ657" s="108" t="str">
        <f>IF('DATA ENTRY'!CK656="","",IF('DATA ENTRY'!G656="","",IF(AND($CD$4='DATA ENTRY'!CK656,$CG$4='DATA ENTRY'!D656),'DATA ENTRY'!G656,"")))</f>
        <v/>
      </c>
      <c r="CR657" s="230" t="str">
        <f>IF('DATA ENTRY'!CK656="","",IF('DATA ENTRY'!D656="","",IF(AND($CD$4='DATA ENTRY'!CK656,$CG$4='DATA ENTRY'!D656),'DATA ENTRY'!D656,"")))</f>
        <v/>
      </c>
      <c r="CS657">
        <f t="shared" si="168"/>
        <v>0</v>
      </c>
      <c r="CT657">
        <f t="shared" si="169"/>
        <v>0</v>
      </c>
      <c r="CV657" s="139"/>
      <c r="CX657">
        <f t="shared" si="170"/>
        <v>0</v>
      </c>
      <c r="DB657" t="str">
        <f t="shared" si="177"/>
        <v/>
      </c>
      <c r="DC657" t="str">
        <f t="shared" si="178"/>
        <v/>
      </c>
      <c r="DD657" s="224">
        <v>651</v>
      </c>
      <c r="DE657" s="3" t="str">
        <f>IF('DATA ENTRY'!CK656="","",IF('DATA ENTRY'!B656="","",IF(AND($DF$4='DATA ENTRY'!D656),'DATA ENTRY'!B656,"")))</f>
        <v/>
      </c>
      <c r="DF657" s="3" t="str">
        <f>IF('DATA ENTRY'!CK656="","",IF('DATA ENTRY'!C656="","",IF(AND($DF$4='DATA ENTRY'!D656),'DATA ENTRY'!C656,"")))</f>
        <v/>
      </c>
      <c r="DG657" s="4" t="str">
        <f>IF('DATA ENTRY'!CK656="","",IF('DATA ENTRY'!I656="","",IF(AND($DF$4='DATA ENTRY'!D656),'DATA ENTRY'!I656,"")))</f>
        <v/>
      </c>
      <c r="DH657" s="4" t="str">
        <f>IF('DATA ENTRY'!CK656="","",IF('DATA ENTRY'!CK656="","",IF(AND($DF$4='DATA ENTRY'!D656),'DATA ENTRY'!CK656,"")))</f>
        <v/>
      </c>
      <c r="DI657" s="3" t="str">
        <f>IF('DATA ENTRY'!CK656="","",IF('DATA ENTRY'!N656="","",IF(AND($DF$4='DATA ENTRY'!D656),'DATA ENTRY'!N656,"")))</f>
        <v/>
      </c>
      <c r="DJ657" s="107" t="str">
        <f>IF('DATA ENTRY'!CK656="","",IF('DATA ENTRY'!O656="","",IF(AND($DF$4='DATA ENTRY'!D656),'DATA ENTRY'!O656,"")))</f>
        <v/>
      </c>
      <c r="DK657" s="3" t="str">
        <f>IF('DATA ENTRY'!CK656="","",IF('DATA ENTRY'!P656="","",IF(AND($DF$4='DATA ENTRY'!D656),'DATA ENTRY'!P656,"")))</f>
        <v/>
      </c>
      <c r="DL657" s="107" t="str">
        <f>IF('DATA ENTRY'!CK656="","",IF('DATA ENTRY'!Q656="","",IF(AND($DF$4='DATA ENTRY'!D656),'DATA ENTRY'!Q656,"")))</f>
        <v/>
      </c>
      <c r="DM657" s="3" t="str">
        <f>IF('DATA ENTRY'!CK656="","",IF('DATA ENTRY'!R656="","",IF(AND($DF$4='DATA ENTRY'!D656),'DATA ENTRY'!R656,"")))</f>
        <v/>
      </c>
      <c r="DN657" s="107" t="str">
        <f>IF('DATA ENTRY'!CK656="","",IF('DATA ENTRY'!S656="","",IF(AND($DF$4='DATA ENTRY'!D656),'DATA ENTRY'!S656,"")))</f>
        <v/>
      </c>
      <c r="DO657" s="3" t="str">
        <f>IF('DATA ENTRY'!CK656="","",IF('DATA ENTRY'!E656="","",IF(AND($DF$4='DATA ENTRY'!D656),'DATA ENTRY'!E656,"")))</f>
        <v/>
      </c>
      <c r="DP657" s="3" t="str">
        <f>IF('DATA ENTRY'!CK656="","",IF('DATA ENTRY'!D656="","",IF(AND($DF$4='DATA ENTRY'!D656),'DATA ENTRY'!D656,"")))</f>
        <v/>
      </c>
      <c r="DQ657" s="3" t="str">
        <f>IF('DATA ENTRY'!CK656="","",IF('DATA ENTRY'!W656="","",IF(AND($DF$4='DATA ENTRY'!D656),'DATA ENTRY'!W656,"")))</f>
        <v/>
      </c>
      <c r="DR657" s="3" t="str">
        <f>IF('DATA ENTRY'!CK656="","",IF('DATA ENTRY'!X656="","",IF(AND($DF$4='DATA ENTRY'!D656),'DATA ENTRY'!X656,"")))</f>
        <v/>
      </c>
      <c r="DS657" s="108" t="str">
        <f t="shared" si="171"/>
        <v/>
      </c>
      <c r="DT657" s="108" t="str">
        <f>IF('DATA ENTRY'!CK656="","",IF('DATA ENTRY'!D656="","",IF(AND($DF$4='DATA ENTRY'!D656),'DATA ENTRY'!G656,"")))</f>
        <v/>
      </c>
      <c r="DY657">
        <f t="shared" si="172"/>
        <v>0</v>
      </c>
      <c r="EB657" t="str">
        <f t="shared" si="173"/>
        <v/>
      </c>
      <c r="EC657" t="str">
        <f t="shared" si="174"/>
        <v/>
      </c>
      <c r="ED657" s="224">
        <v>651</v>
      </c>
      <c r="EE657" s="3" t="str">
        <f>IF('DATA ENTRY'!CK656="","",IF('DATA ENTRY'!B656="","",IF(AND($EF$4='DATA ENTRY'!G656,$EH$4='DATA ENTRY'!F656),'DATA ENTRY'!B656,"")))</f>
        <v/>
      </c>
      <c r="EF657" s="3" t="str">
        <f>IF('DATA ENTRY'!CK656="","",IF('DATA ENTRY'!C656="","",IF(AND($EF$4='DATA ENTRY'!G656,$EH$4='DATA ENTRY'!F656),'DATA ENTRY'!C656,"")))</f>
        <v/>
      </c>
      <c r="EG657" s="4" t="str">
        <f>IF('DATA ENTRY'!CK656="","",IF('DATA ENTRY'!I656="","",IF(AND($EF$4='DATA ENTRY'!G656,$EH$4='DATA ENTRY'!F656),'DATA ENTRY'!I656,"")))</f>
        <v/>
      </c>
      <c r="EH657" s="4" t="str">
        <f>IF('DATA ENTRY'!CK656="","",IF('DATA ENTRY'!CK656="","",IF(AND($EF$4='DATA ENTRY'!G656,$EH$4='DATA ENTRY'!F656),'DATA ENTRY'!CK656,"")))</f>
        <v/>
      </c>
      <c r="EI657" s="3" t="str">
        <f>IF('DATA ENTRY'!CK656="","",IF('DATA ENTRY'!N656="","",IF(AND($EF$4='DATA ENTRY'!G656,$EH$4='DATA ENTRY'!F656),'DATA ENTRY'!N656,"")))</f>
        <v/>
      </c>
      <c r="EJ657" s="107" t="str">
        <f>IF('DATA ENTRY'!CK656="","",IF('DATA ENTRY'!O656="","",IF(AND($EF$4='DATA ENTRY'!G656,$EH$4='DATA ENTRY'!F656),'DATA ENTRY'!O656,"")))</f>
        <v/>
      </c>
      <c r="EK657" s="3" t="str">
        <f>IF('DATA ENTRY'!CK656="","",IF('DATA ENTRY'!P656="","",IF(AND($EF$4='DATA ENTRY'!G656,$EH$4='DATA ENTRY'!F656),'DATA ENTRY'!P656,"")))</f>
        <v/>
      </c>
      <c r="EL657" s="107" t="str">
        <f>IF('DATA ENTRY'!CK656="","",IF('DATA ENTRY'!Q656="","",IF(AND($EF$4='DATA ENTRY'!G656,$EH$4='DATA ENTRY'!F656),'DATA ENTRY'!Q656,"")))</f>
        <v/>
      </c>
      <c r="EM657" s="3" t="str">
        <f>IF('DATA ENTRY'!CK656="","",IF('DATA ENTRY'!R656="","",IF(AND($EF$4='DATA ENTRY'!G656,$EH$4='DATA ENTRY'!F656),'DATA ENTRY'!R656,"")))</f>
        <v/>
      </c>
      <c r="EN657" s="107" t="str">
        <f>IF('DATA ENTRY'!CK656="","",IF('DATA ENTRY'!S656="","",IF(AND($EF$4='DATA ENTRY'!G656,$EH$4='DATA ENTRY'!F656),'DATA ENTRY'!S656,"")))</f>
        <v/>
      </c>
      <c r="EO657" s="3" t="str">
        <f>IF('DATA ENTRY'!CK656="","",IF('DATA ENTRY'!E656="","",IF(AND($EF$4='DATA ENTRY'!G656,$EH$4='DATA ENTRY'!F656),'DATA ENTRY'!E656,"")))</f>
        <v/>
      </c>
      <c r="EP657" s="3" t="str">
        <f>IF('DATA ENTRY'!CK656="","",IF('DATA ENTRY'!D656="","",IF(AND($EF$4='DATA ENTRY'!G656,$EH$4='DATA ENTRY'!F656),'DATA ENTRY'!D656,"")))</f>
        <v/>
      </c>
      <c r="EQ657" s="3" t="str">
        <f>IF('DATA ENTRY'!CK656="","",IF('DATA ENTRY'!W656="","",IF(AND($EF$4='DATA ENTRY'!G656,$EH$4='DATA ENTRY'!F656),'DATA ENTRY'!W656,"")))</f>
        <v/>
      </c>
      <c r="ER657" s="3" t="str">
        <f>IF('DATA ENTRY'!CK656="","",IF('DATA ENTRY'!X656="","",IF(AND($EF$4='DATA ENTRY'!G656,$EH$4='DATA ENTRY'!F656),'DATA ENTRY'!X656,"")))</f>
        <v/>
      </c>
      <c r="ES657" s="108" t="str">
        <f t="shared" si="175"/>
        <v/>
      </c>
      <c r="ET657" s="108" t="str">
        <f>IF('DATA ENTRY'!CK656="","",IF('DATA ENTRY'!D656="","",IF(AND($EF$4='DATA ENTRY'!G656,$EH$4='DATA ENTRY'!F656),'DATA ENTRY'!G656,"")))</f>
        <v/>
      </c>
      <c r="EY657">
        <f t="shared" si="176"/>
        <v>0</v>
      </c>
    </row>
    <row r="658" spans="1:155">
      <c r="A658" t="str">
        <f>IF(S658=0,"",1+(MAX($A$7:A657)))</f>
        <v/>
      </c>
      <c r="B658" s="224">
        <v>652</v>
      </c>
      <c r="C658" s="3" t="str">
        <f>IF('DATA ENTRY'!CK657="","",IF('DATA ENTRY'!B657="","",IF($D$4="All Post",'DATA ENTRY'!B657,IF(AND($D$4='DATA ENTRY'!CK657),'DATA ENTRY'!B657,""))))</f>
        <v/>
      </c>
      <c r="D658" s="3" t="str">
        <f>IF('DATA ENTRY'!CK657="","",IF('DATA ENTRY'!C657="","",IF($D$4="All Post",'DATA ENTRY'!C657,IF(AND($D$4='DATA ENTRY'!CK657),'DATA ENTRY'!C657,""))))</f>
        <v/>
      </c>
      <c r="E658" s="4" t="str">
        <f>IF('DATA ENTRY'!CK657="","",IF('DATA ENTRY'!I657="","",IF($D$4="All Post",'DATA ENTRY'!I657,IF(AND($D$4='DATA ENTRY'!CK657),'DATA ENTRY'!I657,""))))</f>
        <v/>
      </c>
      <c r="F658" s="4" t="str">
        <f>IF('DATA ENTRY'!CK657="","",IF('DATA ENTRY'!CK657="","",IF($D$4="All Post",'DATA ENTRY'!CK657,IF(AND($D$4='DATA ENTRY'!CK657),'DATA ENTRY'!CK657,""))))</f>
        <v/>
      </c>
      <c r="G658" s="3" t="str">
        <f>IF('DATA ENTRY'!CK657="","",IF('DATA ENTRY'!N657="","",IF($D$4="All Post",'DATA ENTRY'!N657,IF(AND($D$4='DATA ENTRY'!CK657),'DATA ENTRY'!N657,""))))</f>
        <v/>
      </c>
      <c r="H658" s="107" t="str">
        <f>IF('DATA ENTRY'!CK657="","",IF('DATA ENTRY'!O657="","",IF($D$4="All Post",'DATA ENTRY'!O657,IF(AND($D$4='DATA ENTRY'!CK657),'DATA ENTRY'!O657,""))))</f>
        <v/>
      </c>
      <c r="I658" s="3" t="str">
        <f>IF('DATA ENTRY'!CK657="","",IF('DATA ENTRY'!P657="","",IF($D$4="All Post",'DATA ENTRY'!P657,IF(AND($D$4='DATA ENTRY'!CK657),'DATA ENTRY'!P657,""))))</f>
        <v/>
      </c>
      <c r="J658" s="107" t="str">
        <f>IF('DATA ENTRY'!CK657="","",IF('DATA ENTRY'!Q657="","",IF($D$4="All Post",'DATA ENTRY'!Q657,IF(AND($D$4='DATA ENTRY'!CK657),'DATA ENTRY'!Q657,""))))</f>
        <v/>
      </c>
      <c r="K658" s="3" t="str">
        <f>IF('DATA ENTRY'!CK657="","",IF('DATA ENTRY'!R657="","",IF($D$4="All Post",'DATA ENTRY'!R657,IF(AND($D$4='DATA ENTRY'!CK657),'DATA ENTRY'!R657,""))))</f>
        <v/>
      </c>
      <c r="L658" s="3" t="str">
        <f>IF('DATA ENTRY'!CK657="","",IF('DATA ENTRY'!S657="","",IF($D$4="All Post",'DATA ENTRY'!S657,IF(AND($D$4='DATA ENTRY'!CK657),'DATA ENTRY'!S657,""))))</f>
        <v/>
      </c>
      <c r="M658" s="3" t="str">
        <f>IF('DATA ENTRY'!CK657="","",IF('DATA ENTRY'!E657="","",IF($D$4="All Post",'DATA ENTRY'!E657,IF(AND($D$4='DATA ENTRY'!CK657),'DATA ENTRY'!E657,""))))</f>
        <v/>
      </c>
      <c r="N658" s="3" t="str">
        <f>IF('DATA ENTRY'!CK657="","",IF('DATA ENTRY'!W657="","",IF($D$4="All Post",'DATA ENTRY'!W657,IF(AND($D$4='DATA ENTRY'!CK657),'DATA ENTRY'!W657,""))))</f>
        <v/>
      </c>
      <c r="O658" s="3" t="str">
        <f>IF('DATA ENTRY'!CK657="","",IF('DATA ENTRY'!X657="","",IF($D$4="All Post",'DATA ENTRY'!X657,IF(AND($D$4='DATA ENTRY'!CK657),'DATA ENTRY'!X657,""))))</f>
        <v/>
      </c>
      <c r="P658" s="3" t="str">
        <f>IF('DATA ENTRY'!CK657="","",IF('DATA ENTRY'!G657="","",IF($D$4="All Post",'DATA ENTRY'!G657,IF(AND($D$4='DATA ENTRY'!CK657),'DATA ENTRY'!G657,""))))</f>
        <v/>
      </c>
      <c r="S658">
        <f t="shared" si="163"/>
        <v>0</v>
      </c>
      <c r="T658" t="str">
        <f t="shared" si="164"/>
        <v/>
      </c>
      <c r="BZ658" t="str">
        <f t="shared" si="165"/>
        <v/>
      </c>
      <c r="CA658" t="str">
        <f t="shared" si="166"/>
        <v/>
      </c>
      <c r="CB658" s="224">
        <v>652</v>
      </c>
      <c r="CC658" s="3" t="str">
        <f>IF('DATA ENTRY'!CK657="","",IF('DATA ENTRY'!B657="","",IF(AND($CD$4='DATA ENTRY'!CK657,$CG$4='DATA ENTRY'!D657),'DATA ENTRY'!B657,"")))</f>
        <v/>
      </c>
      <c r="CD658" s="3" t="str">
        <f>IF('DATA ENTRY'!CK657="","",IF('DATA ENTRY'!C657="","",IF(AND($CD$4='DATA ENTRY'!CK657,$CG$4='DATA ENTRY'!D657),'DATA ENTRY'!C657,"")))</f>
        <v/>
      </c>
      <c r="CE658" s="4" t="str">
        <f>IF('DATA ENTRY'!CK657="","",IF('DATA ENTRY'!I657="","",IF(AND($CD$4='DATA ENTRY'!CK657,$CG$4='DATA ENTRY'!D657),'DATA ENTRY'!I657,"")))</f>
        <v/>
      </c>
      <c r="CF658" s="4" t="str">
        <f>IF('DATA ENTRY'!CK657="","",IF('DATA ENTRY'!CK657="","",IF(AND($CD$4='DATA ENTRY'!CK657,$CG$4='DATA ENTRY'!D657),'DATA ENTRY'!CK657,"")))</f>
        <v/>
      </c>
      <c r="CG658" s="3" t="str">
        <f>IF('DATA ENTRY'!CK657="","",IF('DATA ENTRY'!N657="","",IF(AND($CD$4='DATA ENTRY'!CK657,$CG$4='DATA ENTRY'!D657),'DATA ENTRY'!N657,"")))</f>
        <v/>
      </c>
      <c r="CH658" s="107" t="str">
        <f>IF('DATA ENTRY'!CK657="","",IF('DATA ENTRY'!O657="","",IF(AND($CD$4='DATA ENTRY'!CK657,$CG$4='DATA ENTRY'!D657),'DATA ENTRY'!O657,"")))</f>
        <v/>
      </c>
      <c r="CI658" s="3" t="str">
        <f>IF('DATA ENTRY'!CK657="","",IF('DATA ENTRY'!P657="","",IF(AND($CD$4='DATA ENTRY'!CK657,$CG$4='DATA ENTRY'!D657),'DATA ENTRY'!P657,"")))</f>
        <v/>
      </c>
      <c r="CJ658" s="107" t="str">
        <f>IF('DATA ENTRY'!CK657="","",IF('DATA ENTRY'!Q657="","",IF(AND($CD$4='DATA ENTRY'!CK657,$CG$4='DATA ENTRY'!D657),'DATA ENTRY'!Q657,"")))</f>
        <v/>
      </c>
      <c r="CK658" s="3" t="str">
        <f>IF('DATA ENTRY'!CK657="","",IF('DATA ENTRY'!R657="","",IF(AND($CD$4='DATA ENTRY'!CK657,$CG$4='DATA ENTRY'!D657),'DATA ENTRY'!R657,"")))</f>
        <v/>
      </c>
      <c r="CL658" s="3" t="str">
        <f>IF('DATA ENTRY'!CK657="","",IF('DATA ENTRY'!S657="","",IF(AND($CD$4='DATA ENTRY'!CK657,$CG$4='DATA ENTRY'!D657),'DATA ENTRY'!S657,"")))</f>
        <v/>
      </c>
      <c r="CM658" s="3" t="str">
        <f>IF('DATA ENTRY'!CK657="","",IF('DATA ENTRY'!E657="","",IF(AND($CD$4='DATA ENTRY'!CK657,$CG$4='DATA ENTRY'!D657),'DATA ENTRY'!E657,"")))</f>
        <v/>
      </c>
      <c r="CN658" s="3" t="str">
        <f>IF('DATA ENTRY'!CK657="","",IF('DATA ENTRY'!W657="","",IF(AND($CD$4='DATA ENTRY'!CK657,$CG$4='DATA ENTRY'!D657),'DATA ENTRY'!W657,"")))</f>
        <v/>
      </c>
      <c r="CO658" s="3" t="str">
        <f>IF('DATA ENTRY'!CK657="","",IF('DATA ENTRY'!X657="","",IF(AND($CD$4='DATA ENTRY'!CK657,$CG$4='DATA ENTRY'!D657),'DATA ENTRY'!X657,"")))</f>
        <v/>
      </c>
      <c r="CP658" s="108" t="str">
        <f t="shared" si="167"/>
        <v/>
      </c>
      <c r="CQ658" s="108" t="str">
        <f>IF('DATA ENTRY'!CK657="","",IF('DATA ENTRY'!G657="","",IF(AND($CD$4='DATA ENTRY'!CK657,$CG$4='DATA ENTRY'!D657),'DATA ENTRY'!G657,"")))</f>
        <v/>
      </c>
      <c r="CR658" s="230" t="str">
        <f>IF('DATA ENTRY'!CK657="","",IF('DATA ENTRY'!D657="","",IF(AND($CD$4='DATA ENTRY'!CK657,$CG$4='DATA ENTRY'!D657),'DATA ENTRY'!D657,"")))</f>
        <v/>
      </c>
      <c r="CS658">
        <f t="shared" si="168"/>
        <v>0</v>
      </c>
      <c r="CT658">
        <f t="shared" si="169"/>
        <v>0</v>
      </c>
      <c r="CV658" s="139"/>
      <c r="CX658">
        <f t="shared" si="170"/>
        <v>0</v>
      </c>
      <c r="DB658" t="str">
        <f t="shared" si="177"/>
        <v/>
      </c>
      <c r="DC658" t="str">
        <f t="shared" si="178"/>
        <v/>
      </c>
      <c r="DD658" s="224">
        <v>652</v>
      </c>
      <c r="DE658" s="3" t="str">
        <f>IF('DATA ENTRY'!CK657="","",IF('DATA ENTRY'!B657="","",IF(AND($DF$4='DATA ENTRY'!D657),'DATA ENTRY'!B657,"")))</f>
        <v/>
      </c>
      <c r="DF658" s="3" t="str">
        <f>IF('DATA ENTRY'!CK657="","",IF('DATA ENTRY'!C657="","",IF(AND($DF$4='DATA ENTRY'!D657),'DATA ENTRY'!C657,"")))</f>
        <v/>
      </c>
      <c r="DG658" s="4" t="str">
        <f>IF('DATA ENTRY'!CK657="","",IF('DATA ENTRY'!I657="","",IF(AND($DF$4='DATA ENTRY'!D657),'DATA ENTRY'!I657,"")))</f>
        <v/>
      </c>
      <c r="DH658" s="4" t="str">
        <f>IF('DATA ENTRY'!CK657="","",IF('DATA ENTRY'!CK657="","",IF(AND($DF$4='DATA ENTRY'!D657),'DATA ENTRY'!CK657,"")))</f>
        <v/>
      </c>
      <c r="DI658" s="3" t="str">
        <f>IF('DATA ENTRY'!CK657="","",IF('DATA ENTRY'!N657="","",IF(AND($DF$4='DATA ENTRY'!D657),'DATA ENTRY'!N657,"")))</f>
        <v/>
      </c>
      <c r="DJ658" s="107" t="str">
        <f>IF('DATA ENTRY'!CK657="","",IF('DATA ENTRY'!O657="","",IF(AND($DF$4='DATA ENTRY'!D657),'DATA ENTRY'!O657,"")))</f>
        <v/>
      </c>
      <c r="DK658" s="3" t="str">
        <f>IF('DATA ENTRY'!CK657="","",IF('DATA ENTRY'!P657="","",IF(AND($DF$4='DATA ENTRY'!D657),'DATA ENTRY'!P657,"")))</f>
        <v/>
      </c>
      <c r="DL658" s="107" t="str">
        <f>IF('DATA ENTRY'!CK657="","",IF('DATA ENTRY'!Q657="","",IF(AND($DF$4='DATA ENTRY'!D657),'DATA ENTRY'!Q657,"")))</f>
        <v/>
      </c>
      <c r="DM658" s="3" t="str">
        <f>IF('DATA ENTRY'!CK657="","",IF('DATA ENTRY'!R657="","",IF(AND($DF$4='DATA ENTRY'!D657),'DATA ENTRY'!R657,"")))</f>
        <v/>
      </c>
      <c r="DN658" s="107" t="str">
        <f>IF('DATA ENTRY'!CK657="","",IF('DATA ENTRY'!S657="","",IF(AND($DF$4='DATA ENTRY'!D657),'DATA ENTRY'!S657,"")))</f>
        <v/>
      </c>
      <c r="DO658" s="3" t="str">
        <f>IF('DATA ENTRY'!CK657="","",IF('DATA ENTRY'!E657="","",IF(AND($DF$4='DATA ENTRY'!D657),'DATA ENTRY'!E657,"")))</f>
        <v/>
      </c>
      <c r="DP658" s="3" t="str">
        <f>IF('DATA ENTRY'!CK657="","",IF('DATA ENTRY'!D657="","",IF(AND($DF$4='DATA ENTRY'!D657),'DATA ENTRY'!D657,"")))</f>
        <v/>
      </c>
      <c r="DQ658" s="3" t="str">
        <f>IF('DATA ENTRY'!CK657="","",IF('DATA ENTRY'!W657="","",IF(AND($DF$4='DATA ENTRY'!D657),'DATA ENTRY'!W657,"")))</f>
        <v/>
      </c>
      <c r="DR658" s="3" t="str">
        <f>IF('DATA ENTRY'!CK657="","",IF('DATA ENTRY'!X657="","",IF(AND($DF$4='DATA ENTRY'!D657),'DATA ENTRY'!X657,"")))</f>
        <v/>
      </c>
      <c r="DS658" s="108" t="str">
        <f t="shared" si="171"/>
        <v/>
      </c>
      <c r="DT658" s="108" t="str">
        <f>IF('DATA ENTRY'!CK657="","",IF('DATA ENTRY'!D657="","",IF(AND($DF$4='DATA ENTRY'!D657),'DATA ENTRY'!G657,"")))</f>
        <v/>
      </c>
      <c r="DY658">
        <f t="shared" si="172"/>
        <v>0</v>
      </c>
      <c r="EB658" t="str">
        <f t="shared" si="173"/>
        <v/>
      </c>
      <c r="EC658" t="str">
        <f t="shared" si="174"/>
        <v/>
      </c>
      <c r="ED658" s="224">
        <v>652</v>
      </c>
      <c r="EE658" s="3" t="str">
        <f>IF('DATA ENTRY'!CK657="","",IF('DATA ENTRY'!B657="","",IF(AND($EF$4='DATA ENTRY'!G657,$EH$4='DATA ENTRY'!F657),'DATA ENTRY'!B657,"")))</f>
        <v/>
      </c>
      <c r="EF658" s="3" t="str">
        <f>IF('DATA ENTRY'!CK657="","",IF('DATA ENTRY'!C657="","",IF(AND($EF$4='DATA ENTRY'!G657,$EH$4='DATA ENTRY'!F657),'DATA ENTRY'!C657,"")))</f>
        <v/>
      </c>
      <c r="EG658" s="4" t="str">
        <f>IF('DATA ENTRY'!CK657="","",IF('DATA ENTRY'!I657="","",IF(AND($EF$4='DATA ENTRY'!G657,$EH$4='DATA ENTRY'!F657),'DATA ENTRY'!I657,"")))</f>
        <v/>
      </c>
      <c r="EH658" s="4" t="str">
        <f>IF('DATA ENTRY'!CK657="","",IF('DATA ENTRY'!CK657="","",IF(AND($EF$4='DATA ENTRY'!G657,$EH$4='DATA ENTRY'!F657),'DATA ENTRY'!CK657,"")))</f>
        <v/>
      </c>
      <c r="EI658" s="3" t="str">
        <f>IF('DATA ENTRY'!CK657="","",IF('DATA ENTRY'!N657="","",IF(AND($EF$4='DATA ENTRY'!G657,$EH$4='DATA ENTRY'!F657),'DATA ENTRY'!N657,"")))</f>
        <v/>
      </c>
      <c r="EJ658" s="107" t="str">
        <f>IF('DATA ENTRY'!CK657="","",IF('DATA ENTRY'!O657="","",IF(AND($EF$4='DATA ENTRY'!G657,$EH$4='DATA ENTRY'!F657),'DATA ENTRY'!O657,"")))</f>
        <v/>
      </c>
      <c r="EK658" s="3" t="str">
        <f>IF('DATA ENTRY'!CK657="","",IF('DATA ENTRY'!P657="","",IF(AND($EF$4='DATA ENTRY'!G657,$EH$4='DATA ENTRY'!F657),'DATA ENTRY'!P657,"")))</f>
        <v/>
      </c>
      <c r="EL658" s="107" t="str">
        <f>IF('DATA ENTRY'!CK657="","",IF('DATA ENTRY'!Q657="","",IF(AND($EF$4='DATA ENTRY'!G657,$EH$4='DATA ENTRY'!F657),'DATA ENTRY'!Q657,"")))</f>
        <v/>
      </c>
      <c r="EM658" s="3" t="str">
        <f>IF('DATA ENTRY'!CK657="","",IF('DATA ENTRY'!R657="","",IF(AND($EF$4='DATA ENTRY'!G657,$EH$4='DATA ENTRY'!F657),'DATA ENTRY'!R657,"")))</f>
        <v/>
      </c>
      <c r="EN658" s="107" t="str">
        <f>IF('DATA ENTRY'!CK657="","",IF('DATA ENTRY'!S657="","",IF(AND($EF$4='DATA ENTRY'!G657,$EH$4='DATA ENTRY'!F657),'DATA ENTRY'!S657,"")))</f>
        <v/>
      </c>
      <c r="EO658" s="3" t="str">
        <f>IF('DATA ENTRY'!CK657="","",IF('DATA ENTRY'!E657="","",IF(AND($EF$4='DATA ENTRY'!G657,$EH$4='DATA ENTRY'!F657),'DATA ENTRY'!E657,"")))</f>
        <v/>
      </c>
      <c r="EP658" s="3" t="str">
        <f>IF('DATA ENTRY'!CK657="","",IF('DATA ENTRY'!D657="","",IF(AND($EF$4='DATA ENTRY'!G657,$EH$4='DATA ENTRY'!F657),'DATA ENTRY'!D657,"")))</f>
        <v/>
      </c>
      <c r="EQ658" s="3" t="str">
        <f>IF('DATA ENTRY'!CK657="","",IF('DATA ENTRY'!W657="","",IF(AND($EF$4='DATA ENTRY'!G657,$EH$4='DATA ENTRY'!F657),'DATA ENTRY'!W657,"")))</f>
        <v/>
      </c>
      <c r="ER658" s="3" t="str">
        <f>IF('DATA ENTRY'!CK657="","",IF('DATA ENTRY'!X657="","",IF(AND($EF$4='DATA ENTRY'!G657,$EH$4='DATA ENTRY'!F657),'DATA ENTRY'!X657,"")))</f>
        <v/>
      </c>
      <c r="ES658" s="108" t="str">
        <f t="shared" si="175"/>
        <v/>
      </c>
      <c r="ET658" s="108" t="str">
        <f>IF('DATA ENTRY'!CK657="","",IF('DATA ENTRY'!D657="","",IF(AND($EF$4='DATA ENTRY'!G657,$EH$4='DATA ENTRY'!F657),'DATA ENTRY'!G657,"")))</f>
        <v/>
      </c>
      <c r="EY658">
        <f t="shared" si="176"/>
        <v>0</v>
      </c>
    </row>
    <row r="659" spans="1:155">
      <c r="A659" t="str">
        <f>IF(S659=0,"",1+(MAX($A$7:A658)))</f>
        <v/>
      </c>
      <c r="B659" s="224">
        <v>653</v>
      </c>
      <c r="C659" s="3" t="str">
        <f>IF('DATA ENTRY'!CK658="","",IF('DATA ENTRY'!B658="","",IF($D$4="All Post",'DATA ENTRY'!B658,IF(AND($D$4='DATA ENTRY'!CK658),'DATA ENTRY'!B658,""))))</f>
        <v/>
      </c>
      <c r="D659" s="3" t="str">
        <f>IF('DATA ENTRY'!CK658="","",IF('DATA ENTRY'!C658="","",IF($D$4="All Post",'DATA ENTRY'!C658,IF(AND($D$4='DATA ENTRY'!CK658),'DATA ENTRY'!C658,""))))</f>
        <v/>
      </c>
      <c r="E659" s="4" t="str">
        <f>IF('DATA ENTRY'!CK658="","",IF('DATA ENTRY'!I658="","",IF($D$4="All Post",'DATA ENTRY'!I658,IF(AND($D$4='DATA ENTRY'!CK658),'DATA ENTRY'!I658,""))))</f>
        <v/>
      </c>
      <c r="F659" s="4" t="str">
        <f>IF('DATA ENTRY'!CK658="","",IF('DATA ENTRY'!CK658="","",IF($D$4="All Post",'DATA ENTRY'!CK658,IF(AND($D$4='DATA ENTRY'!CK658),'DATA ENTRY'!CK658,""))))</f>
        <v/>
      </c>
      <c r="G659" s="3" t="str">
        <f>IF('DATA ENTRY'!CK658="","",IF('DATA ENTRY'!N658="","",IF($D$4="All Post",'DATA ENTRY'!N658,IF(AND($D$4='DATA ENTRY'!CK658),'DATA ENTRY'!N658,""))))</f>
        <v/>
      </c>
      <c r="H659" s="107" t="str">
        <f>IF('DATA ENTRY'!CK658="","",IF('DATA ENTRY'!O658="","",IF($D$4="All Post",'DATA ENTRY'!O658,IF(AND($D$4='DATA ENTRY'!CK658),'DATA ENTRY'!O658,""))))</f>
        <v/>
      </c>
      <c r="I659" s="3" t="str">
        <f>IF('DATA ENTRY'!CK658="","",IF('DATA ENTRY'!P658="","",IF($D$4="All Post",'DATA ENTRY'!P658,IF(AND($D$4='DATA ENTRY'!CK658),'DATA ENTRY'!P658,""))))</f>
        <v/>
      </c>
      <c r="J659" s="107" t="str">
        <f>IF('DATA ENTRY'!CK658="","",IF('DATA ENTRY'!Q658="","",IF($D$4="All Post",'DATA ENTRY'!Q658,IF(AND($D$4='DATA ENTRY'!CK658),'DATA ENTRY'!Q658,""))))</f>
        <v/>
      </c>
      <c r="K659" s="3" t="str">
        <f>IF('DATA ENTRY'!CK658="","",IF('DATA ENTRY'!R658="","",IF($D$4="All Post",'DATA ENTRY'!R658,IF(AND($D$4='DATA ENTRY'!CK658),'DATA ENTRY'!R658,""))))</f>
        <v/>
      </c>
      <c r="L659" s="3" t="str">
        <f>IF('DATA ENTRY'!CK658="","",IF('DATA ENTRY'!S658="","",IF($D$4="All Post",'DATA ENTRY'!S658,IF(AND($D$4='DATA ENTRY'!CK658),'DATA ENTRY'!S658,""))))</f>
        <v/>
      </c>
      <c r="M659" s="3" t="str">
        <f>IF('DATA ENTRY'!CK658="","",IF('DATA ENTRY'!E658="","",IF($D$4="All Post",'DATA ENTRY'!E658,IF(AND($D$4='DATA ENTRY'!CK658),'DATA ENTRY'!E658,""))))</f>
        <v/>
      </c>
      <c r="N659" s="3" t="str">
        <f>IF('DATA ENTRY'!CK658="","",IF('DATA ENTRY'!W658="","",IF($D$4="All Post",'DATA ENTRY'!W658,IF(AND($D$4='DATA ENTRY'!CK658),'DATA ENTRY'!W658,""))))</f>
        <v/>
      </c>
      <c r="O659" s="3" t="str">
        <f>IF('DATA ENTRY'!CK658="","",IF('DATA ENTRY'!X658="","",IF($D$4="All Post",'DATA ENTRY'!X658,IF(AND($D$4='DATA ENTRY'!CK658),'DATA ENTRY'!X658,""))))</f>
        <v/>
      </c>
      <c r="P659" s="3" t="str">
        <f>IF('DATA ENTRY'!CK658="","",IF('DATA ENTRY'!G658="","",IF($D$4="All Post",'DATA ENTRY'!G658,IF(AND($D$4='DATA ENTRY'!CK658),'DATA ENTRY'!G658,""))))</f>
        <v/>
      </c>
      <c r="S659">
        <f t="shared" si="163"/>
        <v>0</v>
      </c>
      <c r="T659" t="str">
        <f t="shared" si="164"/>
        <v/>
      </c>
      <c r="BZ659" t="str">
        <f t="shared" si="165"/>
        <v/>
      </c>
      <c r="CA659" t="str">
        <f t="shared" si="166"/>
        <v/>
      </c>
      <c r="CB659" s="224">
        <v>653</v>
      </c>
      <c r="CC659" s="3" t="str">
        <f>IF('DATA ENTRY'!CK658="","",IF('DATA ENTRY'!B658="","",IF(AND($CD$4='DATA ENTRY'!CK658,$CG$4='DATA ENTRY'!D658),'DATA ENTRY'!B658,"")))</f>
        <v/>
      </c>
      <c r="CD659" s="3" t="str">
        <f>IF('DATA ENTRY'!CK658="","",IF('DATA ENTRY'!C658="","",IF(AND($CD$4='DATA ENTRY'!CK658,$CG$4='DATA ENTRY'!D658),'DATA ENTRY'!C658,"")))</f>
        <v/>
      </c>
      <c r="CE659" s="4" t="str">
        <f>IF('DATA ENTRY'!CK658="","",IF('DATA ENTRY'!I658="","",IF(AND($CD$4='DATA ENTRY'!CK658,$CG$4='DATA ENTRY'!D658),'DATA ENTRY'!I658,"")))</f>
        <v/>
      </c>
      <c r="CF659" s="4" t="str">
        <f>IF('DATA ENTRY'!CK658="","",IF('DATA ENTRY'!CK658="","",IF(AND($CD$4='DATA ENTRY'!CK658,$CG$4='DATA ENTRY'!D658),'DATA ENTRY'!CK658,"")))</f>
        <v/>
      </c>
      <c r="CG659" s="3" t="str">
        <f>IF('DATA ENTRY'!CK658="","",IF('DATA ENTRY'!N658="","",IF(AND($CD$4='DATA ENTRY'!CK658,$CG$4='DATA ENTRY'!D658),'DATA ENTRY'!N658,"")))</f>
        <v/>
      </c>
      <c r="CH659" s="107" t="str">
        <f>IF('DATA ENTRY'!CK658="","",IF('DATA ENTRY'!O658="","",IF(AND($CD$4='DATA ENTRY'!CK658,$CG$4='DATA ENTRY'!D658),'DATA ENTRY'!O658,"")))</f>
        <v/>
      </c>
      <c r="CI659" s="3" t="str">
        <f>IF('DATA ENTRY'!CK658="","",IF('DATA ENTRY'!P658="","",IF(AND($CD$4='DATA ENTRY'!CK658,$CG$4='DATA ENTRY'!D658),'DATA ENTRY'!P658,"")))</f>
        <v/>
      </c>
      <c r="CJ659" s="107" t="str">
        <f>IF('DATA ENTRY'!CK658="","",IF('DATA ENTRY'!Q658="","",IF(AND($CD$4='DATA ENTRY'!CK658,$CG$4='DATA ENTRY'!D658),'DATA ENTRY'!Q658,"")))</f>
        <v/>
      </c>
      <c r="CK659" s="3" t="str">
        <f>IF('DATA ENTRY'!CK658="","",IF('DATA ENTRY'!R658="","",IF(AND($CD$4='DATA ENTRY'!CK658,$CG$4='DATA ENTRY'!D658),'DATA ENTRY'!R658,"")))</f>
        <v/>
      </c>
      <c r="CL659" s="3" t="str">
        <f>IF('DATA ENTRY'!CK658="","",IF('DATA ENTRY'!S658="","",IF(AND($CD$4='DATA ENTRY'!CK658,$CG$4='DATA ENTRY'!D658),'DATA ENTRY'!S658,"")))</f>
        <v/>
      </c>
      <c r="CM659" s="3" t="str">
        <f>IF('DATA ENTRY'!CK658="","",IF('DATA ENTRY'!E658="","",IF(AND($CD$4='DATA ENTRY'!CK658,$CG$4='DATA ENTRY'!D658),'DATA ENTRY'!E658,"")))</f>
        <v/>
      </c>
      <c r="CN659" s="3" t="str">
        <f>IF('DATA ENTRY'!CK658="","",IF('DATA ENTRY'!W658="","",IF(AND($CD$4='DATA ENTRY'!CK658,$CG$4='DATA ENTRY'!D658),'DATA ENTRY'!W658,"")))</f>
        <v/>
      </c>
      <c r="CO659" s="3" t="str">
        <f>IF('DATA ENTRY'!CK658="","",IF('DATA ENTRY'!X658="","",IF(AND($CD$4='DATA ENTRY'!CK658,$CG$4='DATA ENTRY'!D658),'DATA ENTRY'!X658,"")))</f>
        <v/>
      </c>
      <c r="CP659" s="108" t="str">
        <f t="shared" si="167"/>
        <v/>
      </c>
      <c r="CQ659" s="108" t="str">
        <f>IF('DATA ENTRY'!CK658="","",IF('DATA ENTRY'!G658="","",IF(AND($CD$4='DATA ENTRY'!CK658,$CG$4='DATA ENTRY'!D658),'DATA ENTRY'!G658,"")))</f>
        <v/>
      </c>
      <c r="CR659" s="230" t="str">
        <f>IF('DATA ENTRY'!CK658="","",IF('DATA ENTRY'!D658="","",IF(AND($CD$4='DATA ENTRY'!CK658,$CG$4='DATA ENTRY'!D658),'DATA ENTRY'!D658,"")))</f>
        <v/>
      </c>
      <c r="CS659">
        <f t="shared" si="168"/>
        <v>0</v>
      </c>
      <c r="CT659">
        <f t="shared" si="169"/>
        <v>0</v>
      </c>
      <c r="CV659" s="139"/>
      <c r="CX659">
        <f t="shared" si="170"/>
        <v>0</v>
      </c>
      <c r="DB659" t="str">
        <f t="shared" si="177"/>
        <v/>
      </c>
      <c r="DC659" t="str">
        <f t="shared" si="178"/>
        <v/>
      </c>
      <c r="DD659" s="224">
        <v>653</v>
      </c>
      <c r="DE659" s="3" t="str">
        <f>IF('DATA ENTRY'!CK658="","",IF('DATA ENTRY'!B658="","",IF(AND($DF$4='DATA ENTRY'!D658),'DATA ENTRY'!B658,"")))</f>
        <v/>
      </c>
      <c r="DF659" s="3" t="str">
        <f>IF('DATA ENTRY'!CK658="","",IF('DATA ENTRY'!C658="","",IF(AND($DF$4='DATA ENTRY'!D658),'DATA ENTRY'!C658,"")))</f>
        <v/>
      </c>
      <c r="DG659" s="4" t="str">
        <f>IF('DATA ENTRY'!CK658="","",IF('DATA ENTRY'!I658="","",IF(AND($DF$4='DATA ENTRY'!D658),'DATA ENTRY'!I658,"")))</f>
        <v/>
      </c>
      <c r="DH659" s="4" t="str">
        <f>IF('DATA ENTRY'!CK658="","",IF('DATA ENTRY'!CK658="","",IF(AND($DF$4='DATA ENTRY'!D658),'DATA ENTRY'!CK658,"")))</f>
        <v/>
      </c>
      <c r="DI659" s="3" t="str">
        <f>IF('DATA ENTRY'!CK658="","",IF('DATA ENTRY'!N658="","",IF(AND($DF$4='DATA ENTRY'!D658),'DATA ENTRY'!N658,"")))</f>
        <v/>
      </c>
      <c r="DJ659" s="107" t="str">
        <f>IF('DATA ENTRY'!CK658="","",IF('DATA ENTRY'!O658="","",IF(AND($DF$4='DATA ENTRY'!D658),'DATA ENTRY'!O658,"")))</f>
        <v/>
      </c>
      <c r="DK659" s="3" t="str">
        <f>IF('DATA ENTRY'!CK658="","",IF('DATA ENTRY'!P658="","",IF(AND($DF$4='DATA ENTRY'!D658),'DATA ENTRY'!P658,"")))</f>
        <v/>
      </c>
      <c r="DL659" s="107" t="str">
        <f>IF('DATA ENTRY'!CK658="","",IF('DATA ENTRY'!Q658="","",IF(AND($DF$4='DATA ENTRY'!D658),'DATA ENTRY'!Q658,"")))</f>
        <v/>
      </c>
      <c r="DM659" s="3" t="str">
        <f>IF('DATA ENTRY'!CK658="","",IF('DATA ENTRY'!R658="","",IF(AND($DF$4='DATA ENTRY'!D658),'DATA ENTRY'!R658,"")))</f>
        <v/>
      </c>
      <c r="DN659" s="107" t="str">
        <f>IF('DATA ENTRY'!CK658="","",IF('DATA ENTRY'!S658="","",IF(AND($DF$4='DATA ENTRY'!D658),'DATA ENTRY'!S658,"")))</f>
        <v/>
      </c>
      <c r="DO659" s="3" t="str">
        <f>IF('DATA ENTRY'!CK658="","",IF('DATA ENTRY'!E658="","",IF(AND($DF$4='DATA ENTRY'!D658),'DATA ENTRY'!E658,"")))</f>
        <v/>
      </c>
      <c r="DP659" s="3" t="str">
        <f>IF('DATA ENTRY'!CK658="","",IF('DATA ENTRY'!D658="","",IF(AND($DF$4='DATA ENTRY'!D658),'DATA ENTRY'!D658,"")))</f>
        <v/>
      </c>
      <c r="DQ659" s="3" t="str">
        <f>IF('DATA ENTRY'!CK658="","",IF('DATA ENTRY'!W658="","",IF(AND($DF$4='DATA ENTRY'!D658),'DATA ENTRY'!W658,"")))</f>
        <v/>
      </c>
      <c r="DR659" s="3" t="str">
        <f>IF('DATA ENTRY'!CK658="","",IF('DATA ENTRY'!X658="","",IF(AND($DF$4='DATA ENTRY'!D658),'DATA ENTRY'!X658,"")))</f>
        <v/>
      </c>
      <c r="DS659" s="108" t="str">
        <f t="shared" si="171"/>
        <v/>
      </c>
      <c r="DT659" s="108" t="str">
        <f>IF('DATA ENTRY'!CK658="","",IF('DATA ENTRY'!D658="","",IF(AND($DF$4='DATA ENTRY'!D658),'DATA ENTRY'!G658,"")))</f>
        <v/>
      </c>
      <c r="DY659">
        <f t="shared" si="172"/>
        <v>0</v>
      </c>
      <c r="EB659" t="str">
        <f t="shared" si="173"/>
        <v/>
      </c>
      <c r="EC659" t="str">
        <f t="shared" si="174"/>
        <v/>
      </c>
      <c r="ED659" s="224">
        <v>653</v>
      </c>
      <c r="EE659" s="3" t="str">
        <f>IF('DATA ENTRY'!CK658="","",IF('DATA ENTRY'!B658="","",IF(AND($EF$4='DATA ENTRY'!G658,$EH$4='DATA ENTRY'!F658),'DATA ENTRY'!B658,"")))</f>
        <v/>
      </c>
      <c r="EF659" s="3" t="str">
        <f>IF('DATA ENTRY'!CK658="","",IF('DATA ENTRY'!C658="","",IF(AND($EF$4='DATA ENTRY'!G658,$EH$4='DATA ENTRY'!F658),'DATA ENTRY'!C658,"")))</f>
        <v/>
      </c>
      <c r="EG659" s="4" t="str">
        <f>IF('DATA ENTRY'!CK658="","",IF('DATA ENTRY'!I658="","",IF(AND($EF$4='DATA ENTRY'!G658,$EH$4='DATA ENTRY'!F658),'DATA ENTRY'!I658,"")))</f>
        <v/>
      </c>
      <c r="EH659" s="4" t="str">
        <f>IF('DATA ENTRY'!CK658="","",IF('DATA ENTRY'!CK658="","",IF(AND($EF$4='DATA ENTRY'!G658,$EH$4='DATA ENTRY'!F658),'DATA ENTRY'!CK658,"")))</f>
        <v/>
      </c>
      <c r="EI659" s="3" t="str">
        <f>IF('DATA ENTRY'!CK658="","",IF('DATA ENTRY'!N658="","",IF(AND($EF$4='DATA ENTRY'!G658,$EH$4='DATA ENTRY'!F658),'DATA ENTRY'!N658,"")))</f>
        <v/>
      </c>
      <c r="EJ659" s="107" t="str">
        <f>IF('DATA ENTRY'!CK658="","",IF('DATA ENTRY'!O658="","",IF(AND($EF$4='DATA ENTRY'!G658,$EH$4='DATA ENTRY'!F658),'DATA ENTRY'!O658,"")))</f>
        <v/>
      </c>
      <c r="EK659" s="3" t="str">
        <f>IF('DATA ENTRY'!CK658="","",IF('DATA ENTRY'!P658="","",IF(AND($EF$4='DATA ENTRY'!G658,$EH$4='DATA ENTRY'!F658),'DATA ENTRY'!P658,"")))</f>
        <v/>
      </c>
      <c r="EL659" s="107" t="str">
        <f>IF('DATA ENTRY'!CK658="","",IF('DATA ENTRY'!Q658="","",IF(AND($EF$4='DATA ENTRY'!G658,$EH$4='DATA ENTRY'!F658),'DATA ENTRY'!Q658,"")))</f>
        <v/>
      </c>
      <c r="EM659" s="3" t="str">
        <f>IF('DATA ENTRY'!CK658="","",IF('DATA ENTRY'!R658="","",IF(AND($EF$4='DATA ENTRY'!G658,$EH$4='DATA ENTRY'!F658),'DATA ENTRY'!R658,"")))</f>
        <v/>
      </c>
      <c r="EN659" s="107" t="str">
        <f>IF('DATA ENTRY'!CK658="","",IF('DATA ENTRY'!S658="","",IF(AND($EF$4='DATA ENTRY'!G658,$EH$4='DATA ENTRY'!F658),'DATA ENTRY'!S658,"")))</f>
        <v/>
      </c>
      <c r="EO659" s="3" t="str">
        <f>IF('DATA ENTRY'!CK658="","",IF('DATA ENTRY'!E658="","",IF(AND($EF$4='DATA ENTRY'!G658,$EH$4='DATA ENTRY'!F658),'DATA ENTRY'!E658,"")))</f>
        <v/>
      </c>
      <c r="EP659" s="3" t="str">
        <f>IF('DATA ENTRY'!CK658="","",IF('DATA ENTRY'!D658="","",IF(AND($EF$4='DATA ENTRY'!G658,$EH$4='DATA ENTRY'!F658),'DATA ENTRY'!D658,"")))</f>
        <v/>
      </c>
      <c r="EQ659" s="3" t="str">
        <f>IF('DATA ENTRY'!CK658="","",IF('DATA ENTRY'!W658="","",IF(AND($EF$4='DATA ENTRY'!G658,$EH$4='DATA ENTRY'!F658),'DATA ENTRY'!W658,"")))</f>
        <v/>
      </c>
      <c r="ER659" s="3" t="str">
        <f>IF('DATA ENTRY'!CK658="","",IF('DATA ENTRY'!X658="","",IF(AND($EF$4='DATA ENTRY'!G658,$EH$4='DATA ENTRY'!F658),'DATA ENTRY'!X658,"")))</f>
        <v/>
      </c>
      <c r="ES659" s="108" t="str">
        <f t="shared" si="175"/>
        <v/>
      </c>
      <c r="ET659" s="108" t="str">
        <f>IF('DATA ENTRY'!CK658="","",IF('DATA ENTRY'!D658="","",IF(AND($EF$4='DATA ENTRY'!G658,$EH$4='DATA ENTRY'!F658),'DATA ENTRY'!G658,"")))</f>
        <v/>
      </c>
      <c r="EY659">
        <f t="shared" si="176"/>
        <v>0</v>
      </c>
    </row>
    <row r="660" spans="1:155">
      <c r="A660" t="str">
        <f>IF(S660=0,"",1+(MAX($A$7:A659)))</f>
        <v/>
      </c>
      <c r="B660" s="224">
        <v>654</v>
      </c>
      <c r="C660" s="3" t="str">
        <f>IF('DATA ENTRY'!CK659="","",IF('DATA ENTRY'!B659="","",IF($D$4="All Post",'DATA ENTRY'!B659,IF(AND($D$4='DATA ENTRY'!CK659),'DATA ENTRY'!B659,""))))</f>
        <v/>
      </c>
      <c r="D660" s="3" t="str">
        <f>IF('DATA ENTRY'!CK659="","",IF('DATA ENTRY'!C659="","",IF($D$4="All Post",'DATA ENTRY'!C659,IF(AND($D$4='DATA ENTRY'!CK659),'DATA ENTRY'!C659,""))))</f>
        <v/>
      </c>
      <c r="E660" s="4" t="str">
        <f>IF('DATA ENTRY'!CK659="","",IF('DATA ENTRY'!I659="","",IF($D$4="All Post",'DATA ENTRY'!I659,IF(AND($D$4='DATA ENTRY'!CK659),'DATA ENTRY'!I659,""))))</f>
        <v/>
      </c>
      <c r="F660" s="4" t="str">
        <f>IF('DATA ENTRY'!CK659="","",IF('DATA ENTRY'!CK659="","",IF($D$4="All Post",'DATA ENTRY'!CK659,IF(AND($D$4='DATA ENTRY'!CK659),'DATA ENTRY'!CK659,""))))</f>
        <v/>
      </c>
      <c r="G660" s="3" t="str">
        <f>IF('DATA ENTRY'!CK659="","",IF('DATA ENTRY'!N659="","",IF($D$4="All Post",'DATA ENTRY'!N659,IF(AND($D$4='DATA ENTRY'!CK659),'DATA ENTRY'!N659,""))))</f>
        <v/>
      </c>
      <c r="H660" s="107" t="str">
        <f>IF('DATA ENTRY'!CK659="","",IF('DATA ENTRY'!O659="","",IF($D$4="All Post",'DATA ENTRY'!O659,IF(AND($D$4='DATA ENTRY'!CK659),'DATA ENTRY'!O659,""))))</f>
        <v/>
      </c>
      <c r="I660" s="3" t="str">
        <f>IF('DATA ENTRY'!CK659="","",IF('DATA ENTRY'!P659="","",IF($D$4="All Post",'DATA ENTRY'!P659,IF(AND($D$4='DATA ENTRY'!CK659),'DATA ENTRY'!P659,""))))</f>
        <v/>
      </c>
      <c r="J660" s="107" t="str">
        <f>IF('DATA ENTRY'!CK659="","",IF('DATA ENTRY'!Q659="","",IF($D$4="All Post",'DATA ENTRY'!Q659,IF(AND($D$4='DATA ENTRY'!CK659),'DATA ENTRY'!Q659,""))))</f>
        <v/>
      </c>
      <c r="K660" s="3" t="str">
        <f>IF('DATA ENTRY'!CK659="","",IF('DATA ENTRY'!R659="","",IF($D$4="All Post",'DATA ENTRY'!R659,IF(AND($D$4='DATA ENTRY'!CK659),'DATA ENTRY'!R659,""))))</f>
        <v/>
      </c>
      <c r="L660" s="3" t="str">
        <f>IF('DATA ENTRY'!CK659="","",IF('DATA ENTRY'!S659="","",IF($D$4="All Post",'DATA ENTRY'!S659,IF(AND($D$4='DATA ENTRY'!CK659),'DATA ENTRY'!S659,""))))</f>
        <v/>
      </c>
      <c r="M660" s="3" t="str">
        <f>IF('DATA ENTRY'!CK659="","",IF('DATA ENTRY'!E659="","",IF($D$4="All Post",'DATA ENTRY'!E659,IF(AND($D$4='DATA ENTRY'!CK659),'DATA ENTRY'!E659,""))))</f>
        <v/>
      </c>
      <c r="N660" s="3" t="str">
        <f>IF('DATA ENTRY'!CK659="","",IF('DATA ENTRY'!W659="","",IF($D$4="All Post",'DATA ENTRY'!W659,IF(AND($D$4='DATA ENTRY'!CK659),'DATA ENTRY'!W659,""))))</f>
        <v/>
      </c>
      <c r="O660" s="3" t="str">
        <f>IF('DATA ENTRY'!CK659="","",IF('DATA ENTRY'!X659="","",IF($D$4="All Post",'DATA ENTRY'!X659,IF(AND($D$4='DATA ENTRY'!CK659),'DATA ENTRY'!X659,""))))</f>
        <v/>
      </c>
      <c r="P660" s="3" t="str">
        <f>IF('DATA ENTRY'!CK659="","",IF('DATA ENTRY'!G659="","",IF($D$4="All Post",'DATA ENTRY'!G659,IF(AND($D$4='DATA ENTRY'!CK659),'DATA ENTRY'!G659,""))))</f>
        <v/>
      </c>
      <c r="S660">
        <f t="shared" si="163"/>
        <v>0</v>
      </c>
      <c r="T660" t="str">
        <f t="shared" si="164"/>
        <v/>
      </c>
      <c r="BZ660" t="str">
        <f t="shared" si="165"/>
        <v/>
      </c>
      <c r="CA660" t="str">
        <f t="shared" si="166"/>
        <v/>
      </c>
      <c r="CB660" s="224">
        <v>654</v>
      </c>
      <c r="CC660" s="3" t="str">
        <f>IF('DATA ENTRY'!CK659="","",IF('DATA ENTRY'!B659="","",IF(AND($CD$4='DATA ENTRY'!CK659,$CG$4='DATA ENTRY'!D659),'DATA ENTRY'!B659,"")))</f>
        <v/>
      </c>
      <c r="CD660" s="3" t="str">
        <f>IF('DATA ENTRY'!CK659="","",IF('DATA ENTRY'!C659="","",IF(AND($CD$4='DATA ENTRY'!CK659,$CG$4='DATA ENTRY'!D659),'DATA ENTRY'!C659,"")))</f>
        <v/>
      </c>
      <c r="CE660" s="4" t="str">
        <f>IF('DATA ENTRY'!CK659="","",IF('DATA ENTRY'!I659="","",IF(AND($CD$4='DATA ENTRY'!CK659,$CG$4='DATA ENTRY'!D659),'DATA ENTRY'!I659,"")))</f>
        <v/>
      </c>
      <c r="CF660" s="4" t="str">
        <f>IF('DATA ENTRY'!CK659="","",IF('DATA ENTRY'!CK659="","",IF(AND($CD$4='DATA ENTRY'!CK659,$CG$4='DATA ENTRY'!D659),'DATA ENTRY'!CK659,"")))</f>
        <v/>
      </c>
      <c r="CG660" s="3" t="str">
        <f>IF('DATA ENTRY'!CK659="","",IF('DATA ENTRY'!N659="","",IF(AND($CD$4='DATA ENTRY'!CK659,$CG$4='DATA ENTRY'!D659),'DATA ENTRY'!N659,"")))</f>
        <v/>
      </c>
      <c r="CH660" s="107" t="str">
        <f>IF('DATA ENTRY'!CK659="","",IF('DATA ENTRY'!O659="","",IF(AND($CD$4='DATA ENTRY'!CK659,$CG$4='DATA ENTRY'!D659),'DATA ENTRY'!O659,"")))</f>
        <v/>
      </c>
      <c r="CI660" s="3" t="str">
        <f>IF('DATA ENTRY'!CK659="","",IF('DATA ENTRY'!P659="","",IF(AND($CD$4='DATA ENTRY'!CK659,$CG$4='DATA ENTRY'!D659),'DATA ENTRY'!P659,"")))</f>
        <v/>
      </c>
      <c r="CJ660" s="107" t="str">
        <f>IF('DATA ENTRY'!CK659="","",IF('DATA ENTRY'!Q659="","",IF(AND($CD$4='DATA ENTRY'!CK659,$CG$4='DATA ENTRY'!D659),'DATA ENTRY'!Q659,"")))</f>
        <v/>
      </c>
      <c r="CK660" s="3" t="str">
        <f>IF('DATA ENTRY'!CK659="","",IF('DATA ENTRY'!R659="","",IF(AND($CD$4='DATA ENTRY'!CK659,$CG$4='DATA ENTRY'!D659),'DATA ENTRY'!R659,"")))</f>
        <v/>
      </c>
      <c r="CL660" s="3" t="str">
        <f>IF('DATA ENTRY'!CK659="","",IF('DATA ENTRY'!S659="","",IF(AND($CD$4='DATA ENTRY'!CK659,$CG$4='DATA ENTRY'!D659),'DATA ENTRY'!S659,"")))</f>
        <v/>
      </c>
      <c r="CM660" s="3" t="str">
        <f>IF('DATA ENTRY'!CK659="","",IF('DATA ENTRY'!E659="","",IF(AND($CD$4='DATA ENTRY'!CK659,$CG$4='DATA ENTRY'!D659),'DATA ENTRY'!E659,"")))</f>
        <v/>
      </c>
      <c r="CN660" s="3" t="str">
        <f>IF('DATA ENTRY'!CK659="","",IF('DATA ENTRY'!W659="","",IF(AND($CD$4='DATA ENTRY'!CK659,$CG$4='DATA ENTRY'!D659),'DATA ENTRY'!W659,"")))</f>
        <v/>
      </c>
      <c r="CO660" s="3" t="str">
        <f>IF('DATA ENTRY'!CK659="","",IF('DATA ENTRY'!X659="","",IF(AND($CD$4='DATA ENTRY'!CK659,$CG$4='DATA ENTRY'!D659),'DATA ENTRY'!X659,"")))</f>
        <v/>
      </c>
      <c r="CP660" s="108" t="str">
        <f t="shared" si="167"/>
        <v/>
      </c>
      <c r="CQ660" s="108" t="str">
        <f>IF('DATA ENTRY'!CK659="","",IF('DATA ENTRY'!G659="","",IF(AND($CD$4='DATA ENTRY'!CK659,$CG$4='DATA ENTRY'!D659),'DATA ENTRY'!G659,"")))</f>
        <v/>
      </c>
      <c r="CR660" s="230" t="str">
        <f>IF('DATA ENTRY'!CK659="","",IF('DATA ENTRY'!D659="","",IF(AND($CD$4='DATA ENTRY'!CK659,$CG$4='DATA ENTRY'!D659),'DATA ENTRY'!D659,"")))</f>
        <v/>
      </c>
      <c r="CS660">
        <f t="shared" si="168"/>
        <v>0</v>
      </c>
      <c r="CT660">
        <f t="shared" si="169"/>
        <v>0</v>
      </c>
      <c r="CV660" s="139"/>
      <c r="CX660">
        <f t="shared" si="170"/>
        <v>0</v>
      </c>
      <c r="DB660" t="str">
        <f t="shared" si="177"/>
        <v/>
      </c>
      <c r="DC660" t="str">
        <f t="shared" si="178"/>
        <v/>
      </c>
      <c r="DD660" s="224">
        <v>654</v>
      </c>
      <c r="DE660" s="3" t="str">
        <f>IF('DATA ENTRY'!CK659="","",IF('DATA ENTRY'!B659="","",IF(AND($DF$4='DATA ENTRY'!D659),'DATA ENTRY'!B659,"")))</f>
        <v/>
      </c>
      <c r="DF660" s="3" t="str">
        <f>IF('DATA ENTRY'!CK659="","",IF('DATA ENTRY'!C659="","",IF(AND($DF$4='DATA ENTRY'!D659),'DATA ENTRY'!C659,"")))</f>
        <v/>
      </c>
      <c r="DG660" s="4" t="str">
        <f>IF('DATA ENTRY'!CK659="","",IF('DATA ENTRY'!I659="","",IF(AND($DF$4='DATA ENTRY'!D659),'DATA ENTRY'!I659,"")))</f>
        <v/>
      </c>
      <c r="DH660" s="4" t="str">
        <f>IF('DATA ENTRY'!CK659="","",IF('DATA ENTRY'!CK659="","",IF(AND($DF$4='DATA ENTRY'!D659),'DATA ENTRY'!CK659,"")))</f>
        <v/>
      </c>
      <c r="DI660" s="3" t="str">
        <f>IF('DATA ENTRY'!CK659="","",IF('DATA ENTRY'!N659="","",IF(AND($DF$4='DATA ENTRY'!D659),'DATA ENTRY'!N659,"")))</f>
        <v/>
      </c>
      <c r="DJ660" s="107" t="str">
        <f>IF('DATA ENTRY'!CK659="","",IF('DATA ENTRY'!O659="","",IF(AND($DF$4='DATA ENTRY'!D659),'DATA ENTRY'!O659,"")))</f>
        <v/>
      </c>
      <c r="DK660" s="3" t="str">
        <f>IF('DATA ENTRY'!CK659="","",IF('DATA ENTRY'!P659="","",IF(AND($DF$4='DATA ENTRY'!D659),'DATA ENTRY'!P659,"")))</f>
        <v/>
      </c>
      <c r="DL660" s="107" t="str">
        <f>IF('DATA ENTRY'!CK659="","",IF('DATA ENTRY'!Q659="","",IF(AND($DF$4='DATA ENTRY'!D659),'DATA ENTRY'!Q659,"")))</f>
        <v/>
      </c>
      <c r="DM660" s="3" t="str">
        <f>IF('DATA ENTRY'!CK659="","",IF('DATA ENTRY'!R659="","",IF(AND($DF$4='DATA ENTRY'!D659),'DATA ENTRY'!R659,"")))</f>
        <v/>
      </c>
      <c r="DN660" s="107" t="str">
        <f>IF('DATA ENTRY'!CK659="","",IF('DATA ENTRY'!S659="","",IF(AND($DF$4='DATA ENTRY'!D659),'DATA ENTRY'!S659,"")))</f>
        <v/>
      </c>
      <c r="DO660" s="3" t="str">
        <f>IF('DATA ENTRY'!CK659="","",IF('DATA ENTRY'!E659="","",IF(AND($DF$4='DATA ENTRY'!D659),'DATA ENTRY'!E659,"")))</f>
        <v/>
      </c>
      <c r="DP660" s="3" t="str">
        <f>IF('DATA ENTRY'!CK659="","",IF('DATA ENTRY'!D659="","",IF(AND($DF$4='DATA ENTRY'!D659),'DATA ENTRY'!D659,"")))</f>
        <v/>
      </c>
      <c r="DQ660" s="3" t="str">
        <f>IF('DATA ENTRY'!CK659="","",IF('DATA ENTRY'!W659="","",IF(AND($DF$4='DATA ENTRY'!D659),'DATA ENTRY'!W659,"")))</f>
        <v/>
      </c>
      <c r="DR660" s="3" t="str">
        <f>IF('DATA ENTRY'!CK659="","",IF('DATA ENTRY'!X659="","",IF(AND($DF$4='DATA ENTRY'!D659),'DATA ENTRY'!X659,"")))</f>
        <v/>
      </c>
      <c r="DS660" s="108" t="str">
        <f t="shared" si="171"/>
        <v/>
      </c>
      <c r="DT660" s="108" t="str">
        <f>IF('DATA ENTRY'!CK659="","",IF('DATA ENTRY'!D659="","",IF(AND($DF$4='DATA ENTRY'!D659),'DATA ENTRY'!G659,"")))</f>
        <v/>
      </c>
      <c r="DY660">
        <f t="shared" si="172"/>
        <v>0</v>
      </c>
      <c r="EB660" t="str">
        <f t="shared" si="173"/>
        <v/>
      </c>
      <c r="EC660" t="str">
        <f t="shared" si="174"/>
        <v/>
      </c>
      <c r="ED660" s="224">
        <v>654</v>
      </c>
      <c r="EE660" s="3" t="str">
        <f>IF('DATA ENTRY'!CK659="","",IF('DATA ENTRY'!B659="","",IF(AND($EF$4='DATA ENTRY'!G659,$EH$4='DATA ENTRY'!F659),'DATA ENTRY'!B659,"")))</f>
        <v/>
      </c>
      <c r="EF660" s="3" t="str">
        <f>IF('DATA ENTRY'!CK659="","",IF('DATA ENTRY'!C659="","",IF(AND($EF$4='DATA ENTRY'!G659,$EH$4='DATA ENTRY'!F659),'DATA ENTRY'!C659,"")))</f>
        <v/>
      </c>
      <c r="EG660" s="4" t="str">
        <f>IF('DATA ENTRY'!CK659="","",IF('DATA ENTRY'!I659="","",IF(AND($EF$4='DATA ENTRY'!G659,$EH$4='DATA ENTRY'!F659),'DATA ENTRY'!I659,"")))</f>
        <v/>
      </c>
      <c r="EH660" s="4" t="str">
        <f>IF('DATA ENTRY'!CK659="","",IF('DATA ENTRY'!CK659="","",IF(AND($EF$4='DATA ENTRY'!G659,$EH$4='DATA ENTRY'!F659),'DATA ENTRY'!CK659,"")))</f>
        <v/>
      </c>
      <c r="EI660" s="3" t="str">
        <f>IF('DATA ENTRY'!CK659="","",IF('DATA ENTRY'!N659="","",IF(AND($EF$4='DATA ENTRY'!G659,$EH$4='DATA ENTRY'!F659),'DATA ENTRY'!N659,"")))</f>
        <v/>
      </c>
      <c r="EJ660" s="107" t="str">
        <f>IF('DATA ENTRY'!CK659="","",IF('DATA ENTRY'!O659="","",IF(AND($EF$4='DATA ENTRY'!G659,$EH$4='DATA ENTRY'!F659),'DATA ENTRY'!O659,"")))</f>
        <v/>
      </c>
      <c r="EK660" s="3" t="str">
        <f>IF('DATA ENTRY'!CK659="","",IF('DATA ENTRY'!P659="","",IF(AND($EF$4='DATA ENTRY'!G659,$EH$4='DATA ENTRY'!F659),'DATA ENTRY'!P659,"")))</f>
        <v/>
      </c>
      <c r="EL660" s="107" t="str">
        <f>IF('DATA ENTRY'!CK659="","",IF('DATA ENTRY'!Q659="","",IF(AND($EF$4='DATA ENTRY'!G659,$EH$4='DATA ENTRY'!F659),'DATA ENTRY'!Q659,"")))</f>
        <v/>
      </c>
      <c r="EM660" s="3" t="str">
        <f>IF('DATA ENTRY'!CK659="","",IF('DATA ENTRY'!R659="","",IF(AND($EF$4='DATA ENTRY'!G659,$EH$4='DATA ENTRY'!F659),'DATA ENTRY'!R659,"")))</f>
        <v/>
      </c>
      <c r="EN660" s="107" t="str">
        <f>IF('DATA ENTRY'!CK659="","",IF('DATA ENTRY'!S659="","",IF(AND($EF$4='DATA ENTRY'!G659,$EH$4='DATA ENTRY'!F659),'DATA ENTRY'!S659,"")))</f>
        <v/>
      </c>
      <c r="EO660" s="3" t="str">
        <f>IF('DATA ENTRY'!CK659="","",IF('DATA ENTRY'!E659="","",IF(AND($EF$4='DATA ENTRY'!G659,$EH$4='DATA ENTRY'!F659),'DATA ENTRY'!E659,"")))</f>
        <v/>
      </c>
      <c r="EP660" s="3" t="str">
        <f>IF('DATA ENTRY'!CK659="","",IF('DATA ENTRY'!D659="","",IF(AND($EF$4='DATA ENTRY'!G659,$EH$4='DATA ENTRY'!F659),'DATA ENTRY'!D659,"")))</f>
        <v/>
      </c>
      <c r="EQ660" s="3" t="str">
        <f>IF('DATA ENTRY'!CK659="","",IF('DATA ENTRY'!W659="","",IF(AND($EF$4='DATA ENTRY'!G659,$EH$4='DATA ENTRY'!F659),'DATA ENTRY'!W659,"")))</f>
        <v/>
      </c>
      <c r="ER660" s="3" t="str">
        <f>IF('DATA ENTRY'!CK659="","",IF('DATA ENTRY'!X659="","",IF(AND($EF$4='DATA ENTRY'!G659,$EH$4='DATA ENTRY'!F659),'DATA ENTRY'!X659,"")))</f>
        <v/>
      </c>
      <c r="ES660" s="108" t="str">
        <f t="shared" si="175"/>
        <v/>
      </c>
      <c r="ET660" s="108" t="str">
        <f>IF('DATA ENTRY'!CK659="","",IF('DATA ENTRY'!D659="","",IF(AND($EF$4='DATA ENTRY'!G659,$EH$4='DATA ENTRY'!F659),'DATA ENTRY'!G659,"")))</f>
        <v/>
      </c>
      <c r="EY660">
        <f t="shared" si="176"/>
        <v>0</v>
      </c>
    </row>
    <row r="661" spans="1:155">
      <c r="A661" t="str">
        <f>IF(S661=0,"",1+(MAX($A$7:A660)))</f>
        <v/>
      </c>
      <c r="B661" s="224">
        <v>655</v>
      </c>
      <c r="C661" s="3" t="str">
        <f>IF('DATA ENTRY'!CK660="","",IF('DATA ENTRY'!B660="","",IF($D$4="All Post",'DATA ENTRY'!B660,IF(AND($D$4='DATA ENTRY'!CK660),'DATA ENTRY'!B660,""))))</f>
        <v/>
      </c>
      <c r="D661" s="3" t="str">
        <f>IF('DATA ENTRY'!CK660="","",IF('DATA ENTRY'!C660="","",IF($D$4="All Post",'DATA ENTRY'!C660,IF(AND($D$4='DATA ENTRY'!CK660),'DATA ENTRY'!C660,""))))</f>
        <v/>
      </c>
      <c r="E661" s="4" t="str">
        <f>IF('DATA ENTRY'!CK660="","",IF('DATA ENTRY'!I660="","",IF($D$4="All Post",'DATA ENTRY'!I660,IF(AND($D$4='DATA ENTRY'!CK660),'DATA ENTRY'!I660,""))))</f>
        <v/>
      </c>
      <c r="F661" s="4" t="str">
        <f>IF('DATA ENTRY'!CK660="","",IF('DATA ENTRY'!CK660="","",IF($D$4="All Post",'DATA ENTRY'!CK660,IF(AND($D$4='DATA ENTRY'!CK660),'DATA ENTRY'!CK660,""))))</f>
        <v/>
      </c>
      <c r="G661" s="3" t="str">
        <f>IF('DATA ENTRY'!CK660="","",IF('DATA ENTRY'!N660="","",IF($D$4="All Post",'DATA ENTRY'!N660,IF(AND($D$4='DATA ENTRY'!CK660),'DATA ENTRY'!N660,""))))</f>
        <v/>
      </c>
      <c r="H661" s="107" t="str">
        <f>IF('DATA ENTRY'!CK660="","",IF('DATA ENTRY'!O660="","",IF($D$4="All Post",'DATA ENTRY'!O660,IF(AND($D$4='DATA ENTRY'!CK660),'DATA ENTRY'!O660,""))))</f>
        <v/>
      </c>
      <c r="I661" s="3" t="str">
        <f>IF('DATA ENTRY'!CK660="","",IF('DATA ENTRY'!P660="","",IF($D$4="All Post",'DATA ENTRY'!P660,IF(AND($D$4='DATA ENTRY'!CK660),'DATA ENTRY'!P660,""))))</f>
        <v/>
      </c>
      <c r="J661" s="107" t="str">
        <f>IF('DATA ENTRY'!CK660="","",IF('DATA ENTRY'!Q660="","",IF($D$4="All Post",'DATA ENTRY'!Q660,IF(AND($D$4='DATA ENTRY'!CK660),'DATA ENTRY'!Q660,""))))</f>
        <v/>
      </c>
      <c r="K661" s="3" t="str">
        <f>IF('DATA ENTRY'!CK660="","",IF('DATA ENTRY'!R660="","",IF($D$4="All Post",'DATA ENTRY'!R660,IF(AND($D$4='DATA ENTRY'!CK660),'DATA ENTRY'!R660,""))))</f>
        <v/>
      </c>
      <c r="L661" s="3" t="str">
        <f>IF('DATA ENTRY'!CK660="","",IF('DATA ENTRY'!S660="","",IF($D$4="All Post",'DATA ENTRY'!S660,IF(AND($D$4='DATA ENTRY'!CK660),'DATA ENTRY'!S660,""))))</f>
        <v/>
      </c>
      <c r="M661" s="3" t="str">
        <f>IF('DATA ENTRY'!CK660="","",IF('DATA ENTRY'!E660="","",IF($D$4="All Post",'DATA ENTRY'!E660,IF(AND($D$4='DATA ENTRY'!CK660),'DATA ENTRY'!E660,""))))</f>
        <v/>
      </c>
      <c r="N661" s="3" t="str">
        <f>IF('DATA ENTRY'!CK660="","",IF('DATA ENTRY'!W660="","",IF($D$4="All Post",'DATA ENTRY'!W660,IF(AND($D$4='DATA ENTRY'!CK660),'DATA ENTRY'!W660,""))))</f>
        <v/>
      </c>
      <c r="O661" s="3" t="str">
        <f>IF('DATA ENTRY'!CK660="","",IF('DATA ENTRY'!X660="","",IF($D$4="All Post",'DATA ENTRY'!X660,IF(AND($D$4='DATA ENTRY'!CK660),'DATA ENTRY'!X660,""))))</f>
        <v/>
      </c>
      <c r="P661" s="3" t="str">
        <f>IF('DATA ENTRY'!CK660="","",IF('DATA ENTRY'!G660="","",IF($D$4="All Post",'DATA ENTRY'!G660,IF(AND($D$4='DATA ENTRY'!CK660),'DATA ENTRY'!G660,""))))</f>
        <v/>
      </c>
      <c r="S661">
        <f t="shared" si="163"/>
        <v>0</v>
      </c>
      <c r="T661" t="str">
        <f t="shared" si="164"/>
        <v/>
      </c>
      <c r="BZ661" t="str">
        <f t="shared" si="165"/>
        <v/>
      </c>
      <c r="CA661" t="str">
        <f t="shared" si="166"/>
        <v/>
      </c>
      <c r="CB661" s="224">
        <v>655</v>
      </c>
      <c r="CC661" s="3" t="str">
        <f>IF('DATA ENTRY'!CK660="","",IF('DATA ENTRY'!B660="","",IF(AND($CD$4='DATA ENTRY'!CK660,$CG$4='DATA ENTRY'!D660),'DATA ENTRY'!B660,"")))</f>
        <v/>
      </c>
      <c r="CD661" s="3" t="str">
        <f>IF('DATA ENTRY'!CK660="","",IF('DATA ENTRY'!C660="","",IF(AND($CD$4='DATA ENTRY'!CK660,$CG$4='DATA ENTRY'!D660),'DATA ENTRY'!C660,"")))</f>
        <v/>
      </c>
      <c r="CE661" s="4" t="str">
        <f>IF('DATA ENTRY'!CK660="","",IF('DATA ENTRY'!I660="","",IF(AND($CD$4='DATA ENTRY'!CK660,$CG$4='DATA ENTRY'!D660),'DATA ENTRY'!I660,"")))</f>
        <v/>
      </c>
      <c r="CF661" s="4" t="str">
        <f>IF('DATA ENTRY'!CK660="","",IF('DATA ENTRY'!CK660="","",IF(AND($CD$4='DATA ENTRY'!CK660,$CG$4='DATA ENTRY'!D660),'DATA ENTRY'!CK660,"")))</f>
        <v/>
      </c>
      <c r="CG661" s="3" t="str">
        <f>IF('DATA ENTRY'!CK660="","",IF('DATA ENTRY'!N660="","",IF(AND($CD$4='DATA ENTRY'!CK660,$CG$4='DATA ENTRY'!D660),'DATA ENTRY'!N660,"")))</f>
        <v/>
      </c>
      <c r="CH661" s="107" t="str">
        <f>IF('DATA ENTRY'!CK660="","",IF('DATA ENTRY'!O660="","",IF(AND($CD$4='DATA ENTRY'!CK660,$CG$4='DATA ENTRY'!D660),'DATA ENTRY'!O660,"")))</f>
        <v/>
      </c>
      <c r="CI661" s="3" t="str">
        <f>IF('DATA ENTRY'!CK660="","",IF('DATA ENTRY'!P660="","",IF(AND($CD$4='DATA ENTRY'!CK660,$CG$4='DATA ENTRY'!D660),'DATA ENTRY'!P660,"")))</f>
        <v/>
      </c>
      <c r="CJ661" s="107" t="str">
        <f>IF('DATA ENTRY'!CK660="","",IF('DATA ENTRY'!Q660="","",IF(AND($CD$4='DATA ENTRY'!CK660,$CG$4='DATA ENTRY'!D660),'DATA ENTRY'!Q660,"")))</f>
        <v/>
      </c>
      <c r="CK661" s="3" t="str">
        <f>IF('DATA ENTRY'!CK660="","",IF('DATA ENTRY'!R660="","",IF(AND($CD$4='DATA ENTRY'!CK660,$CG$4='DATA ENTRY'!D660),'DATA ENTRY'!R660,"")))</f>
        <v/>
      </c>
      <c r="CL661" s="3" t="str">
        <f>IF('DATA ENTRY'!CK660="","",IF('DATA ENTRY'!S660="","",IF(AND($CD$4='DATA ENTRY'!CK660,$CG$4='DATA ENTRY'!D660),'DATA ENTRY'!S660,"")))</f>
        <v/>
      </c>
      <c r="CM661" s="3" t="str">
        <f>IF('DATA ENTRY'!CK660="","",IF('DATA ENTRY'!E660="","",IF(AND($CD$4='DATA ENTRY'!CK660,$CG$4='DATA ENTRY'!D660),'DATA ENTRY'!E660,"")))</f>
        <v/>
      </c>
      <c r="CN661" s="3" t="str">
        <f>IF('DATA ENTRY'!CK660="","",IF('DATA ENTRY'!W660="","",IF(AND($CD$4='DATA ENTRY'!CK660,$CG$4='DATA ENTRY'!D660),'DATA ENTRY'!W660,"")))</f>
        <v/>
      </c>
      <c r="CO661" s="3" t="str">
        <f>IF('DATA ENTRY'!CK660="","",IF('DATA ENTRY'!X660="","",IF(AND($CD$4='DATA ENTRY'!CK660,$CG$4='DATA ENTRY'!D660),'DATA ENTRY'!X660,"")))</f>
        <v/>
      </c>
      <c r="CP661" s="108" t="str">
        <f t="shared" si="167"/>
        <v/>
      </c>
      <c r="CQ661" s="108" t="str">
        <f>IF('DATA ENTRY'!CK660="","",IF('DATA ENTRY'!G660="","",IF(AND($CD$4='DATA ENTRY'!CK660,$CG$4='DATA ENTRY'!D660),'DATA ENTRY'!G660,"")))</f>
        <v/>
      </c>
      <c r="CR661" s="230" t="str">
        <f>IF('DATA ENTRY'!CK660="","",IF('DATA ENTRY'!D660="","",IF(AND($CD$4='DATA ENTRY'!CK660,$CG$4='DATA ENTRY'!D660),'DATA ENTRY'!D660,"")))</f>
        <v/>
      </c>
      <c r="CS661">
        <f t="shared" si="168"/>
        <v>0</v>
      </c>
      <c r="CT661">
        <f t="shared" si="169"/>
        <v>0</v>
      </c>
      <c r="CV661" s="139"/>
      <c r="CX661">
        <f t="shared" si="170"/>
        <v>0</v>
      </c>
      <c r="DB661" t="str">
        <f t="shared" si="177"/>
        <v/>
      </c>
      <c r="DC661" t="str">
        <f t="shared" si="178"/>
        <v/>
      </c>
      <c r="DD661" s="224">
        <v>655</v>
      </c>
      <c r="DE661" s="3" t="str">
        <f>IF('DATA ENTRY'!CK660="","",IF('DATA ENTRY'!B660="","",IF(AND($DF$4='DATA ENTRY'!D660),'DATA ENTRY'!B660,"")))</f>
        <v/>
      </c>
      <c r="DF661" s="3" t="str">
        <f>IF('DATA ENTRY'!CK660="","",IF('DATA ENTRY'!C660="","",IF(AND($DF$4='DATA ENTRY'!D660),'DATA ENTRY'!C660,"")))</f>
        <v/>
      </c>
      <c r="DG661" s="4" t="str">
        <f>IF('DATA ENTRY'!CK660="","",IF('DATA ENTRY'!I660="","",IF(AND($DF$4='DATA ENTRY'!D660),'DATA ENTRY'!I660,"")))</f>
        <v/>
      </c>
      <c r="DH661" s="4" t="str">
        <f>IF('DATA ENTRY'!CK660="","",IF('DATA ENTRY'!CK660="","",IF(AND($DF$4='DATA ENTRY'!D660),'DATA ENTRY'!CK660,"")))</f>
        <v/>
      </c>
      <c r="DI661" s="3" t="str">
        <f>IF('DATA ENTRY'!CK660="","",IF('DATA ENTRY'!N660="","",IF(AND($DF$4='DATA ENTRY'!D660),'DATA ENTRY'!N660,"")))</f>
        <v/>
      </c>
      <c r="DJ661" s="107" t="str">
        <f>IF('DATA ENTRY'!CK660="","",IF('DATA ENTRY'!O660="","",IF(AND($DF$4='DATA ENTRY'!D660),'DATA ENTRY'!O660,"")))</f>
        <v/>
      </c>
      <c r="DK661" s="3" t="str">
        <f>IF('DATA ENTRY'!CK660="","",IF('DATA ENTRY'!P660="","",IF(AND($DF$4='DATA ENTRY'!D660),'DATA ENTRY'!P660,"")))</f>
        <v/>
      </c>
      <c r="DL661" s="107" t="str">
        <f>IF('DATA ENTRY'!CK660="","",IF('DATA ENTRY'!Q660="","",IF(AND($DF$4='DATA ENTRY'!D660),'DATA ENTRY'!Q660,"")))</f>
        <v/>
      </c>
      <c r="DM661" s="3" t="str">
        <f>IF('DATA ENTRY'!CK660="","",IF('DATA ENTRY'!R660="","",IF(AND($DF$4='DATA ENTRY'!D660),'DATA ENTRY'!R660,"")))</f>
        <v/>
      </c>
      <c r="DN661" s="107" t="str">
        <f>IF('DATA ENTRY'!CK660="","",IF('DATA ENTRY'!S660="","",IF(AND($DF$4='DATA ENTRY'!D660),'DATA ENTRY'!S660,"")))</f>
        <v/>
      </c>
      <c r="DO661" s="3" t="str">
        <f>IF('DATA ENTRY'!CK660="","",IF('DATA ENTRY'!E660="","",IF(AND($DF$4='DATA ENTRY'!D660),'DATA ENTRY'!E660,"")))</f>
        <v/>
      </c>
      <c r="DP661" s="3" t="str">
        <f>IF('DATA ENTRY'!CK660="","",IF('DATA ENTRY'!D660="","",IF(AND($DF$4='DATA ENTRY'!D660),'DATA ENTRY'!D660,"")))</f>
        <v/>
      </c>
      <c r="DQ661" s="3" t="str">
        <f>IF('DATA ENTRY'!CK660="","",IF('DATA ENTRY'!W660="","",IF(AND($DF$4='DATA ENTRY'!D660),'DATA ENTRY'!W660,"")))</f>
        <v/>
      </c>
      <c r="DR661" s="3" t="str">
        <f>IF('DATA ENTRY'!CK660="","",IF('DATA ENTRY'!X660="","",IF(AND($DF$4='DATA ENTRY'!D660),'DATA ENTRY'!X660,"")))</f>
        <v/>
      </c>
      <c r="DS661" s="108" t="str">
        <f t="shared" si="171"/>
        <v/>
      </c>
      <c r="DT661" s="108" t="str">
        <f>IF('DATA ENTRY'!CK660="","",IF('DATA ENTRY'!D660="","",IF(AND($DF$4='DATA ENTRY'!D660),'DATA ENTRY'!G660,"")))</f>
        <v/>
      </c>
      <c r="DY661">
        <f t="shared" si="172"/>
        <v>0</v>
      </c>
      <c r="EB661" t="str">
        <f t="shared" si="173"/>
        <v/>
      </c>
      <c r="EC661" t="str">
        <f t="shared" si="174"/>
        <v/>
      </c>
      <c r="ED661" s="224">
        <v>655</v>
      </c>
      <c r="EE661" s="3" t="str">
        <f>IF('DATA ENTRY'!CK660="","",IF('DATA ENTRY'!B660="","",IF(AND($EF$4='DATA ENTRY'!G660,$EH$4='DATA ENTRY'!F660),'DATA ENTRY'!B660,"")))</f>
        <v/>
      </c>
      <c r="EF661" s="3" t="str">
        <f>IF('DATA ENTRY'!CK660="","",IF('DATA ENTRY'!C660="","",IF(AND($EF$4='DATA ENTRY'!G660,$EH$4='DATA ENTRY'!F660),'DATA ENTRY'!C660,"")))</f>
        <v/>
      </c>
      <c r="EG661" s="4" t="str">
        <f>IF('DATA ENTRY'!CK660="","",IF('DATA ENTRY'!I660="","",IF(AND($EF$4='DATA ENTRY'!G660,$EH$4='DATA ENTRY'!F660),'DATA ENTRY'!I660,"")))</f>
        <v/>
      </c>
      <c r="EH661" s="4" t="str">
        <f>IF('DATA ENTRY'!CK660="","",IF('DATA ENTRY'!CK660="","",IF(AND($EF$4='DATA ENTRY'!G660,$EH$4='DATA ENTRY'!F660),'DATA ENTRY'!CK660,"")))</f>
        <v/>
      </c>
      <c r="EI661" s="3" t="str">
        <f>IF('DATA ENTRY'!CK660="","",IF('DATA ENTRY'!N660="","",IF(AND($EF$4='DATA ENTRY'!G660,$EH$4='DATA ENTRY'!F660),'DATA ENTRY'!N660,"")))</f>
        <v/>
      </c>
      <c r="EJ661" s="107" t="str">
        <f>IF('DATA ENTRY'!CK660="","",IF('DATA ENTRY'!O660="","",IF(AND($EF$4='DATA ENTRY'!G660,$EH$4='DATA ENTRY'!F660),'DATA ENTRY'!O660,"")))</f>
        <v/>
      </c>
      <c r="EK661" s="3" t="str">
        <f>IF('DATA ENTRY'!CK660="","",IF('DATA ENTRY'!P660="","",IF(AND($EF$4='DATA ENTRY'!G660,$EH$4='DATA ENTRY'!F660),'DATA ENTRY'!P660,"")))</f>
        <v/>
      </c>
      <c r="EL661" s="107" t="str">
        <f>IF('DATA ENTRY'!CK660="","",IF('DATA ENTRY'!Q660="","",IF(AND($EF$4='DATA ENTRY'!G660,$EH$4='DATA ENTRY'!F660),'DATA ENTRY'!Q660,"")))</f>
        <v/>
      </c>
      <c r="EM661" s="3" t="str">
        <f>IF('DATA ENTRY'!CK660="","",IF('DATA ENTRY'!R660="","",IF(AND($EF$4='DATA ENTRY'!G660,$EH$4='DATA ENTRY'!F660),'DATA ENTRY'!R660,"")))</f>
        <v/>
      </c>
      <c r="EN661" s="107" t="str">
        <f>IF('DATA ENTRY'!CK660="","",IF('DATA ENTRY'!S660="","",IF(AND($EF$4='DATA ENTRY'!G660,$EH$4='DATA ENTRY'!F660),'DATA ENTRY'!S660,"")))</f>
        <v/>
      </c>
      <c r="EO661" s="3" t="str">
        <f>IF('DATA ENTRY'!CK660="","",IF('DATA ENTRY'!E660="","",IF(AND($EF$4='DATA ENTRY'!G660,$EH$4='DATA ENTRY'!F660),'DATA ENTRY'!E660,"")))</f>
        <v/>
      </c>
      <c r="EP661" s="3" t="str">
        <f>IF('DATA ENTRY'!CK660="","",IF('DATA ENTRY'!D660="","",IF(AND($EF$4='DATA ENTRY'!G660,$EH$4='DATA ENTRY'!F660),'DATA ENTRY'!D660,"")))</f>
        <v/>
      </c>
      <c r="EQ661" s="3" t="str">
        <f>IF('DATA ENTRY'!CK660="","",IF('DATA ENTRY'!W660="","",IF(AND($EF$4='DATA ENTRY'!G660,$EH$4='DATA ENTRY'!F660),'DATA ENTRY'!W660,"")))</f>
        <v/>
      </c>
      <c r="ER661" s="3" t="str">
        <f>IF('DATA ENTRY'!CK660="","",IF('DATA ENTRY'!X660="","",IF(AND($EF$4='DATA ENTRY'!G660,$EH$4='DATA ENTRY'!F660),'DATA ENTRY'!X660,"")))</f>
        <v/>
      </c>
      <c r="ES661" s="108" t="str">
        <f t="shared" si="175"/>
        <v/>
      </c>
      <c r="ET661" s="108" t="str">
        <f>IF('DATA ENTRY'!CK660="","",IF('DATA ENTRY'!D660="","",IF(AND($EF$4='DATA ENTRY'!G660,$EH$4='DATA ENTRY'!F660),'DATA ENTRY'!G660,"")))</f>
        <v/>
      </c>
      <c r="EY661">
        <f t="shared" si="176"/>
        <v>0</v>
      </c>
    </row>
    <row r="662" spans="1:155">
      <c r="A662" t="str">
        <f>IF(S662=0,"",1+(MAX($A$7:A661)))</f>
        <v/>
      </c>
      <c r="B662" s="224">
        <v>656</v>
      </c>
      <c r="C662" s="3" t="str">
        <f>IF('DATA ENTRY'!CK661="","",IF('DATA ENTRY'!B661="","",IF($D$4="All Post",'DATA ENTRY'!B661,IF(AND($D$4='DATA ENTRY'!CK661),'DATA ENTRY'!B661,""))))</f>
        <v/>
      </c>
      <c r="D662" s="3" t="str">
        <f>IF('DATA ENTRY'!CK661="","",IF('DATA ENTRY'!C661="","",IF($D$4="All Post",'DATA ENTRY'!C661,IF(AND($D$4='DATA ENTRY'!CK661),'DATA ENTRY'!C661,""))))</f>
        <v/>
      </c>
      <c r="E662" s="4" t="str">
        <f>IF('DATA ENTRY'!CK661="","",IF('DATA ENTRY'!I661="","",IF($D$4="All Post",'DATA ENTRY'!I661,IF(AND($D$4='DATA ENTRY'!CK661),'DATA ENTRY'!I661,""))))</f>
        <v/>
      </c>
      <c r="F662" s="4" t="str">
        <f>IF('DATA ENTRY'!CK661="","",IF('DATA ENTRY'!CK661="","",IF($D$4="All Post",'DATA ENTRY'!CK661,IF(AND($D$4='DATA ENTRY'!CK661),'DATA ENTRY'!CK661,""))))</f>
        <v/>
      </c>
      <c r="G662" s="3" t="str">
        <f>IF('DATA ENTRY'!CK661="","",IF('DATA ENTRY'!N661="","",IF($D$4="All Post",'DATA ENTRY'!N661,IF(AND($D$4='DATA ENTRY'!CK661),'DATA ENTRY'!N661,""))))</f>
        <v/>
      </c>
      <c r="H662" s="107" t="str">
        <f>IF('DATA ENTRY'!CK661="","",IF('DATA ENTRY'!O661="","",IF($D$4="All Post",'DATA ENTRY'!O661,IF(AND($D$4='DATA ENTRY'!CK661),'DATA ENTRY'!O661,""))))</f>
        <v/>
      </c>
      <c r="I662" s="3" t="str">
        <f>IF('DATA ENTRY'!CK661="","",IF('DATA ENTRY'!P661="","",IF($D$4="All Post",'DATA ENTRY'!P661,IF(AND($D$4='DATA ENTRY'!CK661),'DATA ENTRY'!P661,""))))</f>
        <v/>
      </c>
      <c r="J662" s="107" t="str">
        <f>IF('DATA ENTRY'!CK661="","",IF('DATA ENTRY'!Q661="","",IF($D$4="All Post",'DATA ENTRY'!Q661,IF(AND($D$4='DATA ENTRY'!CK661),'DATA ENTRY'!Q661,""))))</f>
        <v/>
      </c>
      <c r="K662" s="3" t="str">
        <f>IF('DATA ENTRY'!CK661="","",IF('DATA ENTRY'!R661="","",IF($D$4="All Post",'DATA ENTRY'!R661,IF(AND($D$4='DATA ENTRY'!CK661),'DATA ENTRY'!R661,""))))</f>
        <v/>
      </c>
      <c r="L662" s="3" t="str">
        <f>IF('DATA ENTRY'!CK661="","",IF('DATA ENTRY'!S661="","",IF($D$4="All Post",'DATA ENTRY'!S661,IF(AND($D$4='DATA ENTRY'!CK661),'DATA ENTRY'!S661,""))))</f>
        <v/>
      </c>
      <c r="M662" s="3" t="str">
        <f>IF('DATA ENTRY'!CK661="","",IF('DATA ENTRY'!E661="","",IF($D$4="All Post",'DATA ENTRY'!E661,IF(AND($D$4='DATA ENTRY'!CK661),'DATA ENTRY'!E661,""))))</f>
        <v/>
      </c>
      <c r="N662" s="3" t="str">
        <f>IF('DATA ENTRY'!CK661="","",IF('DATA ENTRY'!W661="","",IF($D$4="All Post",'DATA ENTRY'!W661,IF(AND($D$4='DATA ENTRY'!CK661),'DATA ENTRY'!W661,""))))</f>
        <v/>
      </c>
      <c r="O662" s="3" t="str">
        <f>IF('DATA ENTRY'!CK661="","",IF('DATA ENTRY'!X661="","",IF($D$4="All Post",'DATA ENTRY'!X661,IF(AND($D$4='DATA ENTRY'!CK661),'DATA ENTRY'!X661,""))))</f>
        <v/>
      </c>
      <c r="P662" s="3" t="str">
        <f>IF('DATA ENTRY'!CK661="","",IF('DATA ENTRY'!G661="","",IF($D$4="All Post",'DATA ENTRY'!G661,IF(AND($D$4='DATA ENTRY'!CK661),'DATA ENTRY'!G661,""))))</f>
        <v/>
      </c>
      <c r="S662">
        <f t="shared" si="163"/>
        <v>0</v>
      </c>
      <c r="T662" t="str">
        <f t="shared" si="164"/>
        <v/>
      </c>
      <c r="BZ662" t="str">
        <f t="shared" si="165"/>
        <v/>
      </c>
      <c r="CA662" t="str">
        <f t="shared" si="166"/>
        <v/>
      </c>
      <c r="CB662" s="224">
        <v>656</v>
      </c>
      <c r="CC662" s="3" t="str">
        <f>IF('DATA ENTRY'!CK661="","",IF('DATA ENTRY'!B661="","",IF(AND($CD$4='DATA ENTRY'!CK661,$CG$4='DATA ENTRY'!D661),'DATA ENTRY'!B661,"")))</f>
        <v/>
      </c>
      <c r="CD662" s="3" t="str">
        <f>IF('DATA ENTRY'!CK661="","",IF('DATA ENTRY'!C661="","",IF(AND($CD$4='DATA ENTRY'!CK661,$CG$4='DATA ENTRY'!D661),'DATA ENTRY'!C661,"")))</f>
        <v/>
      </c>
      <c r="CE662" s="4" t="str">
        <f>IF('DATA ENTRY'!CK661="","",IF('DATA ENTRY'!I661="","",IF(AND($CD$4='DATA ENTRY'!CK661,$CG$4='DATA ENTRY'!D661),'DATA ENTRY'!I661,"")))</f>
        <v/>
      </c>
      <c r="CF662" s="4" t="str">
        <f>IF('DATA ENTRY'!CK661="","",IF('DATA ENTRY'!CK661="","",IF(AND($CD$4='DATA ENTRY'!CK661,$CG$4='DATA ENTRY'!D661),'DATA ENTRY'!CK661,"")))</f>
        <v/>
      </c>
      <c r="CG662" s="3" t="str">
        <f>IF('DATA ENTRY'!CK661="","",IF('DATA ENTRY'!N661="","",IF(AND($CD$4='DATA ENTRY'!CK661,$CG$4='DATA ENTRY'!D661),'DATA ENTRY'!N661,"")))</f>
        <v/>
      </c>
      <c r="CH662" s="107" t="str">
        <f>IF('DATA ENTRY'!CK661="","",IF('DATA ENTRY'!O661="","",IF(AND($CD$4='DATA ENTRY'!CK661,$CG$4='DATA ENTRY'!D661),'DATA ENTRY'!O661,"")))</f>
        <v/>
      </c>
      <c r="CI662" s="3" t="str">
        <f>IF('DATA ENTRY'!CK661="","",IF('DATA ENTRY'!P661="","",IF(AND($CD$4='DATA ENTRY'!CK661,$CG$4='DATA ENTRY'!D661),'DATA ENTRY'!P661,"")))</f>
        <v/>
      </c>
      <c r="CJ662" s="107" t="str">
        <f>IF('DATA ENTRY'!CK661="","",IF('DATA ENTRY'!Q661="","",IF(AND($CD$4='DATA ENTRY'!CK661,$CG$4='DATA ENTRY'!D661),'DATA ENTRY'!Q661,"")))</f>
        <v/>
      </c>
      <c r="CK662" s="3" t="str">
        <f>IF('DATA ENTRY'!CK661="","",IF('DATA ENTRY'!R661="","",IF(AND($CD$4='DATA ENTRY'!CK661,$CG$4='DATA ENTRY'!D661),'DATA ENTRY'!R661,"")))</f>
        <v/>
      </c>
      <c r="CL662" s="3" t="str">
        <f>IF('DATA ENTRY'!CK661="","",IF('DATA ENTRY'!S661="","",IF(AND($CD$4='DATA ENTRY'!CK661,$CG$4='DATA ENTRY'!D661),'DATA ENTRY'!S661,"")))</f>
        <v/>
      </c>
      <c r="CM662" s="3" t="str">
        <f>IF('DATA ENTRY'!CK661="","",IF('DATA ENTRY'!E661="","",IF(AND($CD$4='DATA ENTRY'!CK661,$CG$4='DATA ENTRY'!D661),'DATA ENTRY'!E661,"")))</f>
        <v/>
      </c>
      <c r="CN662" s="3" t="str">
        <f>IF('DATA ENTRY'!CK661="","",IF('DATA ENTRY'!W661="","",IF(AND($CD$4='DATA ENTRY'!CK661,$CG$4='DATA ENTRY'!D661),'DATA ENTRY'!W661,"")))</f>
        <v/>
      </c>
      <c r="CO662" s="3" t="str">
        <f>IF('DATA ENTRY'!CK661="","",IF('DATA ENTRY'!X661="","",IF(AND($CD$4='DATA ENTRY'!CK661,$CG$4='DATA ENTRY'!D661),'DATA ENTRY'!X661,"")))</f>
        <v/>
      </c>
      <c r="CP662" s="108" t="str">
        <f t="shared" si="167"/>
        <v/>
      </c>
      <c r="CQ662" s="108" t="str">
        <f>IF('DATA ENTRY'!CK661="","",IF('DATA ENTRY'!G661="","",IF(AND($CD$4='DATA ENTRY'!CK661,$CG$4='DATA ENTRY'!D661),'DATA ENTRY'!G661,"")))</f>
        <v/>
      </c>
      <c r="CR662" s="230" t="str">
        <f>IF('DATA ENTRY'!CK661="","",IF('DATA ENTRY'!D661="","",IF(AND($CD$4='DATA ENTRY'!CK661,$CG$4='DATA ENTRY'!D661),'DATA ENTRY'!D661,"")))</f>
        <v/>
      </c>
      <c r="CS662">
        <f t="shared" si="168"/>
        <v>0</v>
      </c>
      <c r="CT662">
        <f t="shared" si="169"/>
        <v>0</v>
      </c>
      <c r="CV662" s="139"/>
      <c r="CX662">
        <f t="shared" si="170"/>
        <v>0</v>
      </c>
      <c r="DB662" t="str">
        <f t="shared" si="177"/>
        <v/>
      </c>
      <c r="DC662" t="str">
        <f t="shared" si="178"/>
        <v/>
      </c>
      <c r="DD662" s="224">
        <v>656</v>
      </c>
      <c r="DE662" s="3" t="str">
        <f>IF('DATA ENTRY'!CK661="","",IF('DATA ENTRY'!B661="","",IF(AND($DF$4='DATA ENTRY'!D661),'DATA ENTRY'!B661,"")))</f>
        <v/>
      </c>
      <c r="DF662" s="3" t="str">
        <f>IF('DATA ENTRY'!CK661="","",IF('DATA ENTRY'!C661="","",IF(AND($DF$4='DATA ENTRY'!D661),'DATA ENTRY'!C661,"")))</f>
        <v/>
      </c>
      <c r="DG662" s="4" t="str">
        <f>IF('DATA ENTRY'!CK661="","",IF('DATA ENTRY'!I661="","",IF(AND($DF$4='DATA ENTRY'!D661),'DATA ENTRY'!I661,"")))</f>
        <v/>
      </c>
      <c r="DH662" s="4" t="str">
        <f>IF('DATA ENTRY'!CK661="","",IF('DATA ENTRY'!CK661="","",IF(AND($DF$4='DATA ENTRY'!D661),'DATA ENTRY'!CK661,"")))</f>
        <v/>
      </c>
      <c r="DI662" s="3" t="str">
        <f>IF('DATA ENTRY'!CK661="","",IF('DATA ENTRY'!N661="","",IF(AND($DF$4='DATA ENTRY'!D661),'DATA ENTRY'!N661,"")))</f>
        <v/>
      </c>
      <c r="DJ662" s="107" t="str">
        <f>IF('DATA ENTRY'!CK661="","",IF('DATA ENTRY'!O661="","",IF(AND($DF$4='DATA ENTRY'!D661),'DATA ENTRY'!O661,"")))</f>
        <v/>
      </c>
      <c r="DK662" s="3" t="str">
        <f>IF('DATA ENTRY'!CK661="","",IF('DATA ENTRY'!P661="","",IF(AND($DF$4='DATA ENTRY'!D661),'DATA ENTRY'!P661,"")))</f>
        <v/>
      </c>
      <c r="DL662" s="107" t="str">
        <f>IF('DATA ENTRY'!CK661="","",IF('DATA ENTRY'!Q661="","",IF(AND($DF$4='DATA ENTRY'!D661),'DATA ENTRY'!Q661,"")))</f>
        <v/>
      </c>
      <c r="DM662" s="3" t="str">
        <f>IF('DATA ENTRY'!CK661="","",IF('DATA ENTRY'!R661="","",IF(AND($DF$4='DATA ENTRY'!D661),'DATA ENTRY'!R661,"")))</f>
        <v/>
      </c>
      <c r="DN662" s="107" t="str">
        <f>IF('DATA ENTRY'!CK661="","",IF('DATA ENTRY'!S661="","",IF(AND($DF$4='DATA ENTRY'!D661),'DATA ENTRY'!S661,"")))</f>
        <v/>
      </c>
      <c r="DO662" s="3" t="str">
        <f>IF('DATA ENTRY'!CK661="","",IF('DATA ENTRY'!E661="","",IF(AND($DF$4='DATA ENTRY'!D661),'DATA ENTRY'!E661,"")))</f>
        <v/>
      </c>
      <c r="DP662" s="3" t="str">
        <f>IF('DATA ENTRY'!CK661="","",IF('DATA ENTRY'!D661="","",IF(AND($DF$4='DATA ENTRY'!D661),'DATA ENTRY'!D661,"")))</f>
        <v/>
      </c>
      <c r="DQ662" s="3" t="str">
        <f>IF('DATA ENTRY'!CK661="","",IF('DATA ENTRY'!W661="","",IF(AND($DF$4='DATA ENTRY'!D661),'DATA ENTRY'!W661,"")))</f>
        <v/>
      </c>
      <c r="DR662" s="3" t="str">
        <f>IF('DATA ENTRY'!CK661="","",IF('DATA ENTRY'!X661="","",IF(AND($DF$4='DATA ENTRY'!D661),'DATA ENTRY'!X661,"")))</f>
        <v/>
      </c>
      <c r="DS662" s="108" t="str">
        <f t="shared" si="171"/>
        <v/>
      </c>
      <c r="DT662" s="108" t="str">
        <f>IF('DATA ENTRY'!CK661="","",IF('DATA ENTRY'!D661="","",IF(AND($DF$4='DATA ENTRY'!D661),'DATA ENTRY'!G661,"")))</f>
        <v/>
      </c>
      <c r="DY662">
        <f t="shared" si="172"/>
        <v>0</v>
      </c>
      <c r="EB662" t="str">
        <f t="shared" si="173"/>
        <v/>
      </c>
      <c r="EC662" t="str">
        <f t="shared" si="174"/>
        <v/>
      </c>
      <c r="ED662" s="224">
        <v>656</v>
      </c>
      <c r="EE662" s="3" t="str">
        <f>IF('DATA ENTRY'!CK661="","",IF('DATA ENTRY'!B661="","",IF(AND($EF$4='DATA ENTRY'!G661,$EH$4='DATA ENTRY'!F661),'DATA ENTRY'!B661,"")))</f>
        <v/>
      </c>
      <c r="EF662" s="3" t="str">
        <f>IF('DATA ENTRY'!CK661="","",IF('DATA ENTRY'!C661="","",IF(AND($EF$4='DATA ENTRY'!G661,$EH$4='DATA ENTRY'!F661),'DATA ENTRY'!C661,"")))</f>
        <v/>
      </c>
      <c r="EG662" s="4" t="str">
        <f>IF('DATA ENTRY'!CK661="","",IF('DATA ENTRY'!I661="","",IF(AND($EF$4='DATA ENTRY'!G661,$EH$4='DATA ENTRY'!F661),'DATA ENTRY'!I661,"")))</f>
        <v/>
      </c>
      <c r="EH662" s="4" t="str">
        <f>IF('DATA ENTRY'!CK661="","",IF('DATA ENTRY'!CK661="","",IF(AND($EF$4='DATA ENTRY'!G661,$EH$4='DATA ENTRY'!F661),'DATA ENTRY'!CK661,"")))</f>
        <v/>
      </c>
      <c r="EI662" s="3" t="str">
        <f>IF('DATA ENTRY'!CK661="","",IF('DATA ENTRY'!N661="","",IF(AND($EF$4='DATA ENTRY'!G661,$EH$4='DATA ENTRY'!F661),'DATA ENTRY'!N661,"")))</f>
        <v/>
      </c>
      <c r="EJ662" s="107" t="str">
        <f>IF('DATA ENTRY'!CK661="","",IF('DATA ENTRY'!O661="","",IF(AND($EF$4='DATA ENTRY'!G661,$EH$4='DATA ENTRY'!F661),'DATA ENTRY'!O661,"")))</f>
        <v/>
      </c>
      <c r="EK662" s="3" t="str">
        <f>IF('DATA ENTRY'!CK661="","",IF('DATA ENTRY'!P661="","",IF(AND($EF$4='DATA ENTRY'!G661,$EH$4='DATA ENTRY'!F661),'DATA ENTRY'!P661,"")))</f>
        <v/>
      </c>
      <c r="EL662" s="107" t="str">
        <f>IF('DATA ENTRY'!CK661="","",IF('DATA ENTRY'!Q661="","",IF(AND($EF$4='DATA ENTRY'!G661,$EH$4='DATA ENTRY'!F661),'DATA ENTRY'!Q661,"")))</f>
        <v/>
      </c>
      <c r="EM662" s="3" t="str">
        <f>IF('DATA ENTRY'!CK661="","",IF('DATA ENTRY'!R661="","",IF(AND($EF$4='DATA ENTRY'!G661,$EH$4='DATA ENTRY'!F661),'DATA ENTRY'!R661,"")))</f>
        <v/>
      </c>
      <c r="EN662" s="107" t="str">
        <f>IF('DATA ENTRY'!CK661="","",IF('DATA ENTRY'!S661="","",IF(AND($EF$4='DATA ENTRY'!G661,$EH$4='DATA ENTRY'!F661),'DATA ENTRY'!S661,"")))</f>
        <v/>
      </c>
      <c r="EO662" s="3" t="str">
        <f>IF('DATA ENTRY'!CK661="","",IF('DATA ENTRY'!E661="","",IF(AND($EF$4='DATA ENTRY'!G661,$EH$4='DATA ENTRY'!F661),'DATA ENTRY'!E661,"")))</f>
        <v/>
      </c>
      <c r="EP662" s="3" t="str">
        <f>IF('DATA ENTRY'!CK661="","",IF('DATA ENTRY'!D661="","",IF(AND($EF$4='DATA ENTRY'!G661,$EH$4='DATA ENTRY'!F661),'DATA ENTRY'!D661,"")))</f>
        <v/>
      </c>
      <c r="EQ662" s="3" t="str">
        <f>IF('DATA ENTRY'!CK661="","",IF('DATA ENTRY'!W661="","",IF(AND($EF$4='DATA ENTRY'!G661,$EH$4='DATA ENTRY'!F661),'DATA ENTRY'!W661,"")))</f>
        <v/>
      </c>
      <c r="ER662" s="3" t="str">
        <f>IF('DATA ENTRY'!CK661="","",IF('DATA ENTRY'!X661="","",IF(AND($EF$4='DATA ENTRY'!G661,$EH$4='DATA ENTRY'!F661),'DATA ENTRY'!X661,"")))</f>
        <v/>
      </c>
      <c r="ES662" s="108" t="str">
        <f t="shared" si="175"/>
        <v/>
      </c>
      <c r="ET662" s="108" t="str">
        <f>IF('DATA ENTRY'!CK661="","",IF('DATA ENTRY'!D661="","",IF(AND($EF$4='DATA ENTRY'!G661,$EH$4='DATA ENTRY'!F661),'DATA ENTRY'!G661,"")))</f>
        <v/>
      </c>
      <c r="EY662">
        <f t="shared" si="176"/>
        <v>0</v>
      </c>
    </row>
    <row r="663" spans="1:155">
      <c r="A663" t="str">
        <f>IF(S663=0,"",1+(MAX($A$7:A662)))</f>
        <v/>
      </c>
      <c r="B663" s="224">
        <v>657</v>
      </c>
      <c r="C663" s="3" t="str">
        <f>IF('DATA ENTRY'!CK662="","",IF('DATA ENTRY'!B662="","",IF($D$4="All Post",'DATA ENTRY'!B662,IF(AND($D$4='DATA ENTRY'!CK662),'DATA ENTRY'!B662,""))))</f>
        <v/>
      </c>
      <c r="D663" s="3" t="str">
        <f>IF('DATA ENTRY'!CK662="","",IF('DATA ENTRY'!C662="","",IF($D$4="All Post",'DATA ENTRY'!C662,IF(AND($D$4='DATA ENTRY'!CK662),'DATA ENTRY'!C662,""))))</f>
        <v/>
      </c>
      <c r="E663" s="4" t="str">
        <f>IF('DATA ENTRY'!CK662="","",IF('DATA ENTRY'!I662="","",IF($D$4="All Post",'DATA ENTRY'!I662,IF(AND($D$4='DATA ENTRY'!CK662),'DATA ENTRY'!I662,""))))</f>
        <v/>
      </c>
      <c r="F663" s="4" t="str">
        <f>IF('DATA ENTRY'!CK662="","",IF('DATA ENTRY'!CK662="","",IF($D$4="All Post",'DATA ENTRY'!CK662,IF(AND($D$4='DATA ENTRY'!CK662),'DATA ENTRY'!CK662,""))))</f>
        <v/>
      </c>
      <c r="G663" s="3" t="str">
        <f>IF('DATA ENTRY'!CK662="","",IF('DATA ENTRY'!N662="","",IF($D$4="All Post",'DATA ENTRY'!N662,IF(AND($D$4='DATA ENTRY'!CK662),'DATA ENTRY'!N662,""))))</f>
        <v/>
      </c>
      <c r="H663" s="107" t="str">
        <f>IF('DATA ENTRY'!CK662="","",IF('DATA ENTRY'!O662="","",IF($D$4="All Post",'DATA ENTRY'!O662,IF(AND($D$4='DATA ENTRY'!CK662),'DATA ENTRY'!O662,""))))</f>
        <v/>
      </c>
      <c r="I663" s="3" t="str">
        <f>IF('DATA ENTRY'!CK662="","",IF('DATA ENTRY'!P662="","",IF($D$4="All Post",'DATA ENTRY'!P662,IF(AND($D$4='DATA ENTRY'!CK662),'DATA ENTRY'!P662,""))))</f>
        <v/>
      </c>
      <c r="J663" s="107" t="str">
        <f>IF('DATA ENTRY'!CK662="","",IF('DATA ENTRY'!Q662="","",IF($D$4="All Post",'DATA ENTRY'!Q662,IF(AND($D$4='DATA ENTRY'!CK662),'DATA ENTRY'!Q662,""))))</f>
        <v/>
      </c>
      <c r="K663" s="3" t="str">
        <f>IF('DATA ENTRY'!CK662="","",IF('DATA ENTRY'!R662="","",IF($D$4="All Post",'DATA ENTRY'!R662,IF(AND($D$4='DATA ENTRY'!CK662),'DATA ENTRY'!R662,""))))</f>
        <v/>
      </c>
      <c r="L663" s="3" t="str">
        <f>IF('DATA ENTRY'!CK662="","",IF('DATA ENTRY'!S662="","",IF($D$4="All Post",'DATA ENTRY'!S662,IF(AND($D$4='DATA ENTRY'!CK662),'DATA ENTRY'!S662,""))))</f>
        <v/>
      </c>
      <c r="M663" s="3" t="str">
        <f>IF('DATA ENTRY'!CK662="","",IF('DATA ENTRY'!E662="","",IF($D$4="All Post",'DATA ENTRY'!E662,IF(AND($D$4='DATA ENTRY'!CK662),'DATA ENTRY'!E662,""))))</f>
        <v/>
      </c>
      <c r="N663" s="3" t="str">
        <f>IF('DATA ENTRY'!CK662="","",IF('DATA ENTRY'!W662="","",IF($D$4="All Post",'DATA ENTRY'!W662,IF(AND($D$4='DATA ENTRY'!CK662),'DATA ENTRY'!W662,""))))</f>
        <v/>
      </c>
      <c r="O663" s="3" t="str">
        <f>IF('DATA ENTRY'!CK662="","",IF('DATA ENTRY'!X662="","",IF($D$4="All Post",'DATA ENTRY'!X662,IF(AND($D$4='DATA ENTRY'!CK662),'DATA ENTRY'!X662,""))))</f>
        <v/>
      </c>
      <c r="P663" s="3" t="str">
        <f>IF('DATA ENTRY'!CK662="","",IF('DATA ENTRY'!G662="","",IF($D$4="All Post",'DATA ENTRY'!G662,IF(AND($D$4='DATA ENTRY'!CK662),'DATA ENTRY'!G662,""))))</f>
        <v/>
      </c>
      <c r="S663">
        <f t="shared" si="163"/>
        <v>0</v>
      </c>
      <c r="T663" t="str">
        <f t="shared" si="164"/>
        <v/>
      </c>
      <c r="BZ663" t="str">
        <f t="shared" si="165"/>
        <v/>
      </c>
      <c r="CA663" t="str">
        <f t="shared" si="166"/>
        <v/>
      </c>
      <c r="CB663" s="224">
        <v>657</v>
      </c>
      <c r="CC663" s="3" t="str">
        <f>IF('DATA ENTRY'!CK662="","",IF('DATA ENTRY'!B662="","",IF(AND($CD$4='DATA ENTRY'!CK662,$CG$4='DATA ENTRY'!D662),'DATA ENTRY'!B662,"")))</f>
        <v/>
      </c>
      <c r="CD663" s="3" t="str">
        <f>IF('DATA ENTRY'!CK662="","",IF('DATA ENTRY'!C662="","",IF(AND($CD$4='DATA ENTRY'!CK662,$CG$4='DATA ENTRY'!D662),'DATA ENTRY'!C662,"")))</f>
        <v/>
      </c>
      <c r="CE663" s="4" t="str">
        <f>IF('DATA ENTRY'!CK662="","",IF('DATA ENTRY'!I662="","",IF(AND($CD$4='DATA ENTRY'!CK662,$CG$4='DATA ENTRY'!D662),'DATA ENTRY'!I662,"")))</f>
        <v/>
      </c>
      <c r="CF663" s="4" t="str">
        <f>IF('DATA ENTRY'!CK662="","",IF('DATA ENTRY'!CK662="","",IF(AND($CD$4='DATA ENTRY'!CK662,$CG$4='DATA ENTRY'!D662),'DATA ENTRY'!CK662,"")))</f>
        <v/>
      </c>
      <c r="CG663" s="3" t="str">
        <f>IF('DATA ENTRY'!CK662="","",IF('DATA ENTRY'!N662="","",IF(AND($CD$4='DATA ENTRY'!CK662,$CG$4='DATA ENTRY'!D662),'DATA ENTRY'!N662,"")))</f>
        <v/>
      </c>
      <c r="CH663" s="107" t="str">
        <f>IF('DATA ENTRY'!CK662="","",IF('DATA ENTRY'!O662="","",IF(AND($CD$4='DATA ENTRY'!CK662,$CG$4='DATA ENTRY'!D662),'DATA ENTRY'!O662,"")))</f>
        <v/>
      </c>
      <c r="CI663" s="3" t="str">
        <f>IF('DATA ENTRY'!CK662="","",IF('DATA ENTRY'!P662="","",IF(AND($CD$4='DATA ENTRY'!CK662,$CG$4='DATA ENTRY'!D662),'DATA ENTRY'!P662,"")))</f>
        <v/>
      </c>
      <c r="CJ663" s="107" t="str">
        <f>IF('DATA ENTRY'!CK662="","",IF('DATA ENTRY'!Q662="","",IF(AND($CD$4='DATA ENTRY'!CK662,$CG$4='DATA ENTRY'!D662),'DATA ENTRY'!Q662,"")))</f>
        <v/>
      </c>
      <c r="CK663" s="3" t="str">
        <f>IF('DATA ENTRY'!CK662="","",IF('DATA ENTRY'!R662="","",IF(AND($CD$4='DATA ENTRY'!CK662,$CG$4='DATA ENTRY'!D662),'DATA ENTRY'!R662,"")))</f>
        <v/>
      </c>
      <c r="CL663" s="3" t="str">
        <f>IF('DATA ENTRY'!CK662="","",IF('DATA ENTRY'!S662="","",IF(AND($CD$4='DATA ENTRY'!CK662,$CG$4='DATA ENTRY'!D662),'DATA ENTRY'!S662,"")))</f>
        <v/>
      </c>
      <c r="CM663" s="3" t="str">
        <f>IF('DATA ENTRY'!CK662="","",IF('DATA ENTRY'!E662="","",IF(AND($CD$4='DATA ENTRY'!CK662,$CG$4='DATA ENTRY'!D662),'DATA ENTRY'!E662,"")))</f>
        <v/>
      </c>
      <c r="CN663" s="3" t="str">
        <f>IF('DATA ENTRY'!CK662="","",IF('DATA ENTRY'!W662="","",IF(AND($CD$4='DATA ENTRY'!CK662,$CG$4='DATA ENTRY'!D662),'DATA ENTRY'!W662,"")))</f>
        <v/>
      </c>
      <c r="CO663" s="3" t="str">
        <f>IF('DATA ENTRY'!CK662="","",IF('DATA ENTRY'!X662="","",IF(AND($CD$4='DATA ENTRY'!CK662,$CG$4='DATA ENTRY'!D662),'DATA ENTRY'!X662,"")))</f>
        <v/>
      </c>
      <c r="CP663" s="108" t="str">
        <f t="shared" si="167"/>
        <v/>
      </c>
      <c r="CQ663" s="108" t="str">
        <f>IF('DATA ENTRY'!CK662="","",IF('DATA ENTRY'!G662="","",IF(AND($CD$4='DATA ENTRY'!CK662,$CG$4='DATA ENTRY'!D662),'DATA ENTRY'!G662,"")))</f>
        <v/>
      </c>
      <c r="CR663" s="230" t="str">
        <f>IF('DATA ENTRY'!CK662="","",IF('DATA ENTRY'!D662="","",IF(AND($CD$4='DATA ENTRY'!CK662,$CG$4='DATA ENTRY'!D662),'DATA ENTRY'!D662,"")))</f>
        <v/>
      </c>
      <c r="CS663">
        <f t="shared" si="168"/>
        <v>0</v>
      </c>
      <c r="CT663">
        <f t="shared" si="169"/>
        <v>0</v>
      </c>
      <c r="CV663" s="139"/>
      <c r="CX663">
        <f t="shared" si="170"/>
        <v>0</v>
      </c>
      <c r="DB663" t="str">
        <f t="shared" si="177"/>
        <v/>
      </c>
      <c r="DC663" t="str">
        <f t="shared" si="178"/>
        <v/>
      </c>
      <c r="DD663" s="224">
        <v>657</v>
      </c>
      <c r="DE663" s="3" t="str">
        <f>IF('DATA ENTRY'!CK662="","",IF('DATA ENTRY'!B662="","",IF(AND($DF$4='DATA ENTRY'!D662),'DATA ENTRY'!B662,"")))</f>
        <v/>
      </c>
      <c r="DF663" s="3" t="str">
        <f>IF('DATA ENTRY'!CK662="","",IF('DATA ENTRY'!C662="","",IF(AND($DF$4='DATA ENTRY'!D662),'DATA ENTRY'!C662,"")))</f>
        <v/>
      </c>
      <c r="DG663" s="4" t="str">
        <f>IF('DATA ENTRY'!CK662="","",IF('DATA ENTRY'!I662="","",IF(AND($DF$4='DATA ENTRY'!D662),'DATA ENTRY'!I662,"")))</f>
        <v/>
      </c>
      <c r="DH663" s="4" t="str">
        <f>IF('DATA ENTRY'!CK662="","",IF('DATA ENTRY'!CK662="","",IF(AND($DF$4='DATA ENTRY'!D662),'DATA ENTRY'!CK662,"")))</f>
        <v/>
      </c>
      <c r="DI663" s="3" t="str">
        <f>IF('DATA ENTRY'!CK662="","",IF('DATA ENTRY'!N662="","",IF(AND($DF$4='DATA ENTRY'!D662),'DATA ENTRY'!N662,"")))</f>
        <v/>
      </c>
      <c r="DJ663" s="107" t="str">
        <f>IF('DATA ENTRY'!CK662="","",IF('DATA ENTRY'!O662="","",IF(AND($DF$4='DATA ENTRY'!D662),'DATA ENTRY'!O662,"")))</f>
        <v/>
      </c>
      <c r="DK663" s="3" t="str">
        <f>IF('DATA ENTRY'!CK662="","",IF('DATA ENTRY'!P662="","",IF(AND($DF$4='DATA ENTRY'!D662),'DATA ENTRY'!P662,"")))</f>
        <v/>
      </c>
      <c r="DL663" s="107" t="str">
        <f>IF('DATA ENTRY'!CK662="","",IF('DATA ENTRY'!Q662="","",IF(AND($DF$4='DATA ENTRY'!D662),'DATA ENTRY'!Q662,"")))</f>
        <v/>
      </c>
      <c r="DM663" s="3" t="str">
        <f>IF('DATA ENTRY'!CK662="","",IF('DATA ENTRY'!R662="","",IF(AND($DF$4='DATA ENTRY'!D662),'DATA ENTRY'!R662,"")))</f>
        <v/>
      </c>
      <c r="DN663" s="107" t="str">
        <f>IF('DATA ENTRY'!CK662="","",IF('DATA ENTRY'!S662="","",IF(AND($DF$4='DATA ENTRY'!D662),'DATA ENTRY'!S662,"")))</f>
        <v/>
      </c>
      <c r="DO663" s="3" t="str">
        <f>IF('DATA ENTRY'!CK662="","",IF('DATA ENTRY'!E662="","",IF(AND($DF$4='DATA ENTRY'!D662),'DATA ENTRY'!E662,"")))</f>
        <v/>
      </c>
      <c r="DP663" s="3" t="str">
        <f>IF('DATA ENTRY'!CK662="","",IF('DATA ENTRY'!D662="","",IF(AND($DF$4='DATA ENTRY'!D662),'DATA ENTRY'!D662,"")))</f>
        <v/>
      </c>
      <c r="DQ663" s="3" t="str">
        <f>IF('DATA ENTRY'!CK662="","",IF('DATA ENTRY'!W662="","",IF(AND($DF$4='DATA ENTRY'!D662),'DATA ENTRY'!W662,"")))</f>
        <v/>
      </c>
      <c r="DR663" s="3" t="str">
        <f>IF('DATA ENTRY'!CK662="","",IF('DATA ENTRY'!X662="","",IF(AND($DF$4='DATA ENTRY'!D662),'DATA ENTRY'!X662,"")))</f>
        <v/>
      </c>
      <c r="DS663" s="108" t="str">
        <f t="shared" si="171"/>
        <v/>
      </c>
      <c r="DT663" s="108" t="str">
        <f>IF('DATA ENTRY'!CK662="","",IF('DATA ENTRY'!D662="","",IF(AND($DF$4='DATA ENTRY'!D662),'DATA ENTRY'!G662,"")))</f>
        <v/>
      </c>
      <c r="DY663">
        <f t="shared" si="172"/>
        <v>0</v>
      </c>
      <c r="EB663" t="str">
        <f t="shared" si="173"/>
        <v/>
      </c>
      <c r="EC663" t="str">
        <f t="shared" si="174"/>
        <v/>
      </c>
      <c r="ED663" s="224">
        <v>657</v>
      </c>
      <c r="EE663" s="3" t="str">
        <f>IF('DATA ENTRY'!CK662="","",IF('DATA ENTRY'!B662="","",IF(AND($EF$4='DATA ENTRY'!G662,$EH$4='DATA ENTRY'!F662),'DATA ENTRY'!B662,"")))</f>
        <v/>
      </c>
      <c r="EF663" s="3" t="str">
        <f>IF('DATA ENTRY'!CK662="","",IF('DATA ENTRY'!C662="","",IF(AND($EF$4='DATA ENTRY'!G662,$EH$4='DATA ENTRY'!F662),'DATA ENTRY'!C662,"")))</f>
        <v/>
      </c>
      <c r="EG663" s="4" t="str">
        <f>IF('DATA ENTRY'!CK662="","",IF('DATA ENTRY'!I662="","",IF(AND($EF$4='DATA ENTRY'!G662,$EH$4='DATA ENTRY'!F662),'DATA ENTRY'!I662,"")))</f>
        <v/>
      </c>
      <c r="EH663" s="4" t="str">
        <f>IF('DATA ENTRY'!CK662="","",IF('DATA ENTRY'!CK662="","",IF(AND($EF$4='DATA ENTRY'!G662,$EH$4='DATA ENTRY'!F662),'DATA ENTRY'!CK662,"")))</f>
        <v/>
      </c>
      <c r="EI663" s="3" t="str">
        <f>IF('DATA ENTRY'!CK662="","",IF('DATA ENTRY'!N662="","",IF(AND($EF$4='DATA ENTRY'!G662,$EH$4='DATA ENTRY'!F662),'DATA ENTRY'!N662,"")))</f>
        <v/>
      </c>
      <c r="EJ663" s="107" t="str">
        <f>IF('DATA ENTRY'!CK662="","",IF('DATA ENTRY'!O662="","",IF(AND($EF$4='DATA ENTRY'!G662,$EH$4='DATA ENTRY'!F662),'DATA ENTRY'!O662,"")))</f>
        <v/>
      </c>
      <c r="EK663" s="3" t="str">
        <f>IF('DATA ENTRY'!CK662="","",IF('DATA ENTRY'!P662="","",IF(AND($EF$4='DATA ENTRY'!G662,$EH$4='DATA ENTRY'!F662),'DATA ENTRY'!P662,"")))</f>
        <v/>
      </c>
      <c r="EL663" s="107" t="str">
        <f>IF('DATA ENTRY'!CK662="","",IF('DATA ENTRY'!Q662="","",IF(AND($EF$4='DATA ENTRY'!G662,$EH$4='DATA ENTRY'!F662),'DATA ENTRY'!Q662,"")))</f>
        <v/>
      </c>
      <c r="EM663" s="3" t="str">
        <f>IF('DATA ENTRY'!CK662="","",IF('DATA ENTRY'!R662="","",IF(AND($EF$4='DATA ENTRY'!G662,$EH$4='DATA ENTRY'!F662),'DATA ENTRY'!R662,"")))</f>
        <v/>
      </c>
      <c r="EN663" s="107" t="str">
        <f>IF('DATA ENTRY'!CK662="","",IF('DATA ENTRY'!S662="","",IF(AND($EF$4='DATA ENTRY'!G662,$EH$4='DATA ENTRY'!F662),'DATA ENTRY'!S662,"")))</f>
        <v/>
      </c>
      <c r="EO663" s="3" t="str">
        <f>IF('DATA ENTRY'!CK662="","",IF('DATA ENTRY'!E662="","",IF(AND($EF$4='DATA ENTRY'!G662,$EH$4='DATA ENTRY'!F662),'DATA ENTRY'!E662,"")))</f>
        <v/>
      </c>
      <c r="EP663" s="3" t="str">
        <f>IF('DATA ENTRY'!CK662="","",IF('DATA ENTRY'!D662="","",IF(AND($EF$4='DATA ENTRY'!G662,$EH$4='DATA ENTRY'!F662),'DATA ENTRY'!D662,"")))</f>
        <v/>
      </c>
      <c r="EQ663" s="3" t="str">
        <f>IF('DATA ENTRY'!CK662="","",IF('DATA ENTRY'!W662="","",IF(AND($EF$4='DATA ENTRY'!G662,$EH$4='DATA ENTRY'!F662),'DATA ENTRY'!W662,"")))</f>
        <v/>
      </c>
      <c r="ER663" s="3" t="str">
        <f>IF('DATA ENTRY'!CK662="","",IF('DATA ENTRY'!X662="","",IF(AND($EF$4='DATA ENTRY'!G662,$EH$4='DATA ENTRY'!F662),'DATA ENTRY'!X662,"")))</f>
        <v/>
      </c>
      <c r="ES663" s="108" t="str">
        <f t="shared" si="175"/>
        <v/>
      </c>
      <c r="ET663" s="108" t="str">
        <f>IF('DATA ENTRY'!CK662="","",IF('DATA ENTRY'!D662="","",IF(AND($EF$4='DATA ENTRY'!G662,$EH$4='DATA ENTRY'!F662),'DATA ENTRY'!G662,"")))</f>
        <v/>
      </c>
      <c r="EY663">
        <f t="shared" si="176"/>
        <v>0</v>
      </c>
    </row>
    <row r="664" spans="1:155">
      <c r="A664" t="str">
        <f>IF(S664=0,"",1+(MAX($A$7:A663)))</f>
        <v/>
      </c>
      <c r="B664" s="224">
        <v>658</v>
      </c>
      <c r="C664" s="3" t="str">
        <f>IF('DATA ENTRY'!CK663="","",IF('DATA ENTRY'!B663="","",IF($D$4="All Post",'DATA ENTRY'!B663,IF(AND($D$4='DATA ENTRY'!CK663),'DATA ENTRY'!B663,""))))</f>
        <v/>
      </c>
      <c r="D664" s="3" t="str">
        <f>IF('DATA ENTRY'!CK663="","",IF('DATA ENTRY'!C663="","",IF($D$4="All Post",'DATA ENTRY'!C663,IF(AND($D$4='DATA ENTRY'!CK663),'DATA ENTRY'!C663,""))))</f>
        <v/>
      </c>
      <c r="E664" s="4" t="str">
        <f>IF('DATA ENTRY'!CK663="","",IF('DATA ENTRY'!I663="","",IF($D$4="All Post",'DATA ENTRY'!I663,IF(AND($D$4='DATA ENTRY'!CK663),'DATA ENTRY'!I663,""))))</f>
        <v/>
      </c>
      <c r="F664" s="4" t="str">
        <f>IF('DATA ENTRY'!CK663="","",IF('DATA ENTRY'!CK663="","",IF($D$4="All Post",'DATA ENTRY'!CK663,IF(AND($D$4='DATA ENTRY'!CK663),'DATA ENTRY'!CK663,""))))</f>
        <v/>
      </c>
      <c r="G664" s="3" t="str">
        <f>IF('DATA ENTRY'!CK663="","",IF('DATA ENTRY'!N663="","",IF($D$4="All Post",'DATA ENTRY'!N663,IF(AND($D$4='DATA ENTRY'!CK663),'DATA ENTRY'!N663,""))))</f>
        <v/>
      </c>
      <c r="H664" s="107" t="str">
        <f>IF('DATA ENTRY'!CK663="","",IF('DATA ENTRY'!O663="","",IF($D$4="All Post",'DATA ENTRY'!O663,IF(AND($D$4='DATA ENTRY'!CK663),'DATA ENTRY'!O663,""))))</f>
        <v/>
      </c>
      <c r="I664" s="3" t="str">
        <f>IF('DATA ENTRY'!CK663="","",IF('DATA ENTRY'!P663="","",IF($D$4="All Post",'DATA ENTRY'!P663,IF(AND($D$4='DATA ENTRY'!CK663),'DATA ENTRY'!P663,""))))</f>
        <v/>
      </c>
      <c r="J664" s="107" t="str">
        <f>IF('DATA ENTRY'!CK663="","",IF('DATA ENTRY'!Q663="","",IF($D$4="All Post",'DATA ENTRY'!Q663,IF(AND($D$4='DATA ENTRY'!CK663),'DATA ENTRY'!Q663,""))))</f>
        <v/>
      </c>
      <c r="K664" s="3" t="str">
        <f>IF('DATA ENTRY'!CK663="","",IF('DATA ENTRY'!R663="","",IF($D$4="All Post",'DATA ENTRY'!R663,IF(AND($D$4='DATA ENTRY'!CK663),'DATA ENTRY'!R663,""))))</f>
        <v/>
      </c>
      <c r="L664" s="3" t="str">
        <f>IF('DATA ENTRY'!CK663="","",IF('DATA ENTRY'!S663="","",IF($D$4="All Post",'DATA ENTRY'!S663,IF(AND($D$4='DATA ENTRY'!CK663),'DATA ENTRY'!S663,""))))</f>
        <v/>
      </c>
      <c r="M664" s="3" t="str">
        <f>IF('DATA ENTRY'!CK663="","",IF('DATA ENTRY'!E663="","",IF($D$4="All Post",'DATA ENTRY'!E663,IF(AND($D$4='DATA ENTRY'!CK663),'DATA ENTRY'!E663,""))))</f>
        <v/>
      </c>
      <c r="N664" s="3" t="str">
        <f>IF('DATA ENTRY'!CK663="","",IF('DATA ENTRY'!W663="","",IF($D$4="All Post",'DATA ENTRY'!W663,IF(AND($D$4='DATA ENTRY'!CK663),'DATA ENTRY'!W663,""))))</f>
        <v/>
      </c>
      <c r="O664" s="3" t="str">
        <f>IF('DATA ENTRY'!CK663="","",IF('DATA ENTRY'!X663="","",IF($D$4="All Post",'DATA ENTRY'!X663,IF(AND($D$4='DATA ENTRY'!CK663),'DATA ENTRY'!X663,""))))</f>
        <v/>
      </c>
      <c r="P664" s="3" t="str">
        <f>IF('DATA ENTRY'!CK663="","",IF('DATA ENTRY'!G663="","",IF($D$4="All Post",'DATA ENTRY'!G663,IF(AND($D$4='DATA ENTRY'!CK663),'DATA ENTRY'!G663,""))))</f>
        <v/>
      </c>
      <c r="S664">
        <f t="shared" si="163"/>
        <v>0</v>
      </c>
      <c r="T664" t="str">
        <f t="shared" si="164"/>
        <v/>
      </c>
      <c r="BZ664" t="str">
        <f t="shared" si="165"/>
        <v/>
      </c>
      <c r="CA664" t="str">
        <f t="shared" si="166"/>
        <v/>
      </c>
      <c r="CB664" s="224">
        <v>658</v>
      </c>
      <c r="CC664" s="3" t="str">
        <f>IF('DATA ENTRY'!CK663="","",IF('DATA ENTRY'!B663="","",IF(AND($CD$4='DATA ENTRY'!CK663,$CG$4='DATA ENTRY'!D663),'DATA ENTRY'!B663,"")))</f>
        <v/>
      </c>
      <c r="CD664" s="3" t="str">
        <f>IF('DATA ENTRY'!CK663="","",IF('DATA ENTRY'!C663="","",IF(AND($CD$4='DATA ENTRY'!CK663,$CG$4='DATA ENTRY'!D663),'DATA ENTRY'!C663,"")))</f>
        <v/>
      </c>
      <c r="CE664" s="4" t="str">
        <f>IF('DATA ENTRY'!CK663="","",IF('DATA ENTRY'!I663="","",IF(AND($CD$4='DATA ENTRY'!CK663,$CG$4='DATA ENTRY'!D663),'DATA ENTRY'!I663,"")))</f>
        <v/>
      </c>
      <c r="CF664" s="4" t="str">
        <f>IF('DATA ENTRY'!CK663="","",IF('DATA ENTRY'!CK663="","",IF(AND($CD$4='DATA ENTRY'!CK663,$CG$4='DATA ENTRY'!D663),'DATA ENTRY'!CK663,"")))</f>
        <v/>
      </c>
      <c r="CG664" s="3" t="str">
        <f>IF('DATA ENTRY'!CK663="","",IF('DATA ENTRY'!N663="","",IF(AND($CD$4='DATA ENTRY'!CK663,$CG$4='DATA ENTRY'!D663),'DATA ENTRY'!N663,"")))</f>
        <v/>
      </c>
      <c r="CH664" s="107" t="str">
        <f>IF('DATA ENTRY'!CK663="","",IF('DATA ENTRY'!O663="","",IF(AND($CD$4='DATA ENTRY'!CK663,$CG$4='DATA ENTRY'!D663),'DATA ENTRY'!O663,"")))</f>
        <v/>
      </c>
      <c r="CI664" s="3" t="str">
        <f>IF('DATA ENTRY'!CK663="","",IF('DATA ENTRY'!P663="","",IF(AND($CD$4='DATA ENTRY'!CK663,$CG$4='DATA ENTRY'!D663),'DATA ENTRY'!P663,"")))</f>
        <v/>
      </c>
      <c r="CJ664" s="107" t="str">
        <f>IF('DATA ENTRY'!CK663="","",IF('DATA ENTRY'!Q663="","",IF(AND($CD$4='DATA ENTRY'!CK663,$CG$4='DATA ENTRY'!D663),'DATA ENTRY'!Q663,"")))</f>
        <v/>
      </c>
      <c r="CK664" s="3" t="str">
        <f>IF('DATA ENTRY'!CK663="","",IF('DATA ENTRY'!R663="","",IF(AND($CD$4='DATA ENTRY'!CK663,$CG$4='DATA ENTRY'!D663),'DATA ENTRY'!R663,"")))</f>
        <v/>
      </c>
      <c r="CL664" s="3" t="str">
        <f>IF('DATA ENTRY'!CK663="","",IF('DATA ENTRY'!S663="","",IF(AND($CD$4='DATA ENTRY'!CK663,$CG$4='DATA ENTRY'!D663),'DATA ENTRY'!S663,"")))</f>
        <v/>
      </c>
      <c r="CM664" s="3" t="str">
        <f>IF('DATA ENTRY'!CK663="","",IF('DATA ENTRY'!E663="","",IF(AND($CD$4='DATA ENTRY'!CK663,$CG$4='DATA ENTRY'!D663),'DATA ENTRY'!E663,"")))</f>
        <v/>
      </c>
      <c r="CN664" s="3" t="str">
        <f>IF('DATA ENTRY'!CK663="","",IF('DATA ENTRY'!W663="","",IF(AND($CD$4='DATA ENTRY'!CK663,$CG$4='DATA ENTRY'!D663),'DATA ENTRY'!W663,"")))</f>
        <v/>
      </c>
      <c r="CO664" s="3" t="str">
        <f>IF('DATA ENTRY'!CK663="","",IF('DATA ENTRY'!X663="","",IF(AND($CD$4='DATA ENTRY'!CK663,$CG$4='DATA ENTRY'!D663),'DATA ENTRY'!X663,"")))</f>
        <v/>
      </c>
      <c r="CP664" s="108" t="str">
        <f t="shared" si="167"/>
        <v/>
      </c>
      <c r="CQ664" s="108" t="str">
        <f>IF('DATA ENTRY'!CK663="","",IF('DATA ENTRY'!G663="","",IF(AND($CD$4='DATA ENTRY'!CK663,$CG$4='DATA ENTRY'!D663),'DATA ENTRY'!G663,"")))</f>
        <v/>
      </c>
      <c r="CR664" s="230" t="str">
        <f>IF('DATA ENTRY'!CK663="","",IF('DATA ENTRY'!D663="","",IF(AND($CD$4='DATA ENTRY'!CK663,$CG$4='DATA ENTRY'!D663),'DATA ENTRY'!D663,"")))</f>
        <v/>
      </c>
      <c r="CS664">
        <f t="shared" si="168"/>
        <v>0</v>
      </c>
      <c r="CT664">
        <f t="shared" si="169"/>
        <v>0</v>
      </c>
      <c r="CV664" s="139"/>
      <c r="CX664">
        <f t="shared" si="170"/>
        <v>0</v>
      </c>
      <c r="DB664" t="str">
        <f t="shared" si="177"/>
        <v/>
      </c>
      <c r="DC664" t="str">
        <f t="shared" si="178"/>
        <v/>
      </c>
      <c r="DD664" s="224">
        <v>658</v>
      </c>
      <c r="DE664" s="3" t="str">
        <f>IF('DATA ENTRY'!CK663="","",IF('DATA ENTRY'!B663="","",IF(AND($DF$4='DATA ENTRY'!D663),'DATA ENTRY'!B663,"")))</f>
        <v/>
      </c>
      <c r="DF664" s="3" t="str">
        <f>IF('DATA ENTRY'!CK663="","",IF('DATA ENTRY'!C663="","",IF(AND($DF$4='DATA ENTRY'!D663),'DATA ENTRY'!C663,"")))</f>
        <v/>
      </c>
      <c r="DG664" s="4" t="str">
        <f>IF('DATA ENTRY'!CK663="","",IF('DATA ENTRY'!I663="","",IF(AND($DF$4='DATA ENTRY'!D663),'DATA ENTRY'!I663,"")))</f>
        <v/>
      </c>
      <c r="DH664" s="4" t="str">
        <f>IF('DATA ENTRY'!CK663="","",IF('DATA ENTRY'!CK663="","",IF(AND($DF$4='DATA ENTRY'!D663),'DATA ENTRY'!CK663,"")))</f>
        <v/>
      </c>
      <c r="DI664" s="3" t="str">
        <f>IF('DATA ENTRY'!CK663="","",IF('DATA ENTRY'!N663="","",IF(AND($DF$4='DATA ENTRY'!D663),'DATA ENTRY'!N663,"")))</f>
        <v/>
      </c>
      <c r="DJ664" s="107" t="str">
        <f>IF('DATA ENTRY'!CK663="","",IF('DATA ENTRY'!O663="","",IF(AND($DF$4='DATA ENTRY'!D663),'DATA ENTRY'!O663,"")))</f>
        <v/>
      </c>
      <c r="DK664" s="3" t="str">
        <f>IF('DATA ENTRY'!CK663="","",IF('DATA ENTRY'!P663="","",IF(AND($DF$4='DATA ENTRY'!D663),'DATA ENTRY'!P663,"")))</f>
        <v/>
      </c>
      <c r="DL664" s="107" t="str">
        <f>IF('DATA ENTRY'!CK663="","",IF('DATA ENTRY'!Q663="","",IF(AND($DF$4='DATA ENTRY'!D663),'DATA ENTRY'!Q663,"")))</f>
        <v/>
      </c>
      <c r="DM664" s="3" t="str">
        <f>IF('DATA ENTRY'!CK663="","",IF('DATA ENTRY'!R663="","",IF(AND($DF$4='DATA ENTRY'!D663),'DATA ENTRY'!R663,"")))</f>
        <v/>
      </c>
      <c r="DN664" s="107" t="str">
        <f>IF('DATA ENTRY'!CK663="","",IF('DATA ENTRY'!S663="","",IF(AND($DF$4='DATA ENTRY'!D663),'DATA ENTRY'!S663,"")))</f>
        <v/>
      </c>
      <c r="DO664" s="3" t="str">
        <f>IF('DATA ENTRY'!CK663="","",IF('DATA ENTRY'!E663="","",IF(AND($DF$4='DATA ENTRY'!D663),'DATA ENTRY'!E663,"")))</f>
        <v/>
      </c>
      <c r="DP664" s="3" t="str">
        <f>IF('DATA ENTRY'!CK663="","",IF('DATA ENTRY'!D663="","",IF(AND($DF$4='DATA ENTRY'!D663),'DATA ENTRY'!D663,"")))</f>
        <v/>
      </c>
      <c r="DQ664" s="3" t="str">
        <f>IF('DATA ENTRY'!CK663="","",IF('DATA ENTRY'!W663="","",IF(AND($DF$4='DATA ENTRY'!D663),'DATA ENTRY'!W663,"")))</f>
        <v/>
      </c>
      <c r="DR664" s="3" t="str">
        <f>IF('DATA ENTRY'!CK663="","",IF('DATA ENTRY'!X663="","",IF(AND($DF$4='DATA ENTRY'!D663),'DATA ENTRY'!X663,"")))</f>
        <v/>
      </c>
      <c r="DS664" s="108" t="str">
        <f t="shared" si="171"/>
        <v/>
      </c>
      <c r="DT664" s="108" t="str">
        <f>IF('DATA ENTRY'!CK663="","",IF('DATA ENTRY'!D663="","",IF(AND($DF$4='DATA ENTRY'!D663),'DATA ENTRY'!G663,"")))</f>
        <v/>
      </c>
      <c r="DY664">
        <f t="shared" si="172"/>
        <v>0</v>
      </c>
      <c r="EB664" t="str">
        <f t="shared" si="173"/>
        <v/>
      </c>
      <c r="EC664" t="str">
        <f t="shared" si="174"/>
        <v/>
      </c>
      <c r="ED664" s="224">
        <v>658</v>
      </c>
      <c r="EE664" s="3" t="str">
        <f>IF('DATA ENTRY'!CK663="","",IF('DATA ENTRY'!B663="","",IF(AND($EF$4='DATA ENTRY'!G663,$EH$4='DATA ENTRY'!F663),'DATA ENTRY'!B663,"")))</f>
        <v/>
      </c>
      <c r="EF664" s="3" t="str">
        <f>IF('DATA ENTRY'!CK663="","",IF('DATA ENTRY'!C663="","",IF(AND($EF$4='DATA ENTRY'!G663,$EH$4='DATA ENTRY'!F663),'DATA ENTRY'!C663,"")))</f>
        <v/>
      </c>
      <c r="EG664" s="4" t="str">
        <f>IF('DATA ENTRY'!CK663="","",IF('DATA ENTRY'!I663="","",IF(AND($EF$4='DATA ENTRY'!G663,$EH$4='DATA ENTRY'!F663),'DATA ENTRY'!I663,"")))</f>
        <v/>
      </c>
      <c r="EH664" s="4" t="str">
        <f>IF('DATA ENTRY'!CK663="","",IF('DATA ENTRY'!CK663="","",IF(AND($EF$4='DATA ENTRY'!G663,$EH$4='DATA ENTRY'!F663),'DATA ENTRY'!CK663,"")))</f>
        <v/>
      </c>
      <c r="EI664" s="3" t="str">
        <f>IF('DATA ENTRY'!CK663="","",IF('DATA ENTRY'!N663="","",IF(AND($EF$4='DATA ENTRY'!G663,$EH$4='DATA ENTRY'!F663),'DATA ENTRY'!N663,"")))</f>
        <v/>
      </c>
      <c r="EJ664" s="107" t="str">
        <f>IF('DATA ENTRY'!CK663="","",IF('DATA ENTRY'!O663="","",IF(AND($EF$4='DATA ENTRY'!G663,$EH$4='DATA ENTRY'!F663),'DATA ENTRY'!O663,"")))</f>
        <v/>
      </c>
      <c r="EK664" s="3" t="str">
        <f>IF('DATA ENTRY'!CK663="","",IF('DATA ENTRY'!P663="","",IF(AND($EF$4='DATA ENTRY'!G663,$EH$4='DATA ENTRY'!F663),'DATA ENTRY'!P663,"")))</f>
        <v/>
      </c>
      <c r="EL664" s="107" t="str">
        <f>IF('DATA ENTRY'!CK663="","",IF('DATA ENTRY'!Q663="","",IF(AND($EF$4='DATA ENTRY'!G663,$EH$4='DATA ENTRY'!F663),'DATA ENTRY'!Q663,"")))</f>
        <v/>
      </c>
      <c r="EM664" s="3" t="str">
        <f>IF('DATA ENTRY'!CK663="","",IF('DATA ENTRY'!R663="","",IF(AND($EF$4='DATA ENTRY'!G663,$EH$4='DATA ENTRY'!F663),'DATA ENTRY'!R663,"")))</f>
        <v/>
      </c>
      <c r="EN664" s="107" t="str">
        <f>IF('DATA ENTRY'!CK663="","",IF('DATA ENTRY'!S663="","",IF(AND($EF$4='DATA ENTRY'!G663,$EH$4='DATA ENTRY'!F663),'DATA ENTRY'!S663,"")))</f>
        <v/>
      </c>
      <c r="EO664" s="3" t="str">
        <f>IF('DATA ENTRY'!CK663="","",IF('DATA ENTRY'!E663="","",IF(AND($EF$4='DATA ENTRY'!G663,$EH$4='DATA ENTRY'!F663),'DATA ENTRY'!E663,"")))</f>
        <v/>
      </c>
      <c r="EP664" s="3" t="str">
        <f>IF('DATA ENTRY'!CK663="","",IF('DATA ENTRY'!D663="","",IF(AND($EF$4='DATA ENTRY'!G663,$EH$4='DATA ENTRY'!F663),'DATA ENTRY'!D663,"")))</f>
        <v/>
      </c>
      <c r="EQ664" s="3" t="str">
        <f>IF('DATA ENTRY'!CK663="","",IF('DATA ENTRY'!W663="","",IF(AND($EF$4='DATA ENTRY'!G663,$EH$4='DATA ENTRY'!F663),'DATA ENTRY'!W663,"")))</f>
        <v/>
      </c>
      <c r="ER664" s="3" t="str">
        <f>IF('DATA ENTRY'!CK663="","",IF('DATA ENTRY'!X663="","",IF(AND($EF$4='DATA ENTRY'!G663,$EH$4='DATA ENTRY'!F663),'DATA ENTRY'!X663,"")))</f>
        <v/>
      </c>
      <c r="ES664" s="108" t="str">
        <f t="shared" si="175"/>
        <v/>
      </c>
      <c r="ET664" s="108" t="str">
        <f>IF('DATA ENTRY'!CK663="","",IF('DATA ENTRY'!D663="","",IF(AND($EF$4='DATA ENTRY'!G663,$EH$4='DATA ENTRY'!F663),'DATA ENTRY'!G663,"")))</f>
        <v/>
      </c>
      <c r="EY664">
        <f t="shared" si="176"/>
        <v>0</v>
      </c>
    </row>
    <row r="665" spans="1:155">
      <c r="A665" t="str">
        <f>IF(S665=0,"",1+(MAX($A$7:A664)))</f>
        <v/>
      </c>
      <c r="B665" s="224">
        <v>659</v>
      </c>
      <c r="C665" s="3" t="str">
        <f>IF('DATA ENTRY'!CK664="","",IF('DATA ENTRY'!B664="","",IF($D$4="All Post",'DATA ENTRY'!B664,IF(AND($D$4='DATA ENTRY'!CK664),'DATA ENTRY'!B664,""))))</f>
        <v/>
      </c>
      <c r="D665" s="3" t="str">
        <f>IF('DATA ENTRY'!CK664="","",IF('DATA ENTRY'!C664="","",IF($D$4="All Post",'DATA ENTRY'!C664,IF(AND($D$4='DATA ENTRY'!CK664),'DATA ENTRY'!C664,""))))</f>
        <v/>
      </c>
      <c r="E665" s="4" t="str">
        <f>IF('DATA ENTRY'!CK664="","",IF('DATA ENTRY'!I664="","",IF($D$4="All Post",'DATA ENTRY'!I664,IF(AND($D$4='DATA ENTRY'!CK664),'DATA ENTRY'!I664,""))))</f>
        <v/>
      </c>
      <c r="F665" s="4" t="str">
        <f>IF('DATA ENTRY'!CK664="","",IF('DATA ENTRY'!CK664="","",IF($D$4="All Post",'DATA ENTRY'!CK664,IF(AND($D$4='DATA ENTRY'!CK664),'DATA ENTRY'!CK664,""))))</f>
        <v/>
      </c>
      <c r="G665" s="3" t="str">
        <f>IF('DATA ENTRY'!CK664="","",IF('DATA ENTRY'!N664="","",IF($D$4="All Post",'DATA ENTRY'!N664,IF(AND($D$4='DATA ENTRY'!CK664),'DATA ENTRY'!N664,""))))</f>
        <v/>
      </c>
      <c r="H665" s="107" t="str">
        <f>IF('DATA ENTRY'!CK664="","",IF('DATA ENTRY'!O664="","",IF($D$4="All Post",'DATA ENTRY'!O664,IF(AND($D$4='DATA ENTRY'!CK664),'DATA ENTRY'!O664,""))))</f>
        <v/>
      </c>
      <c r="I665" s="3" t="str">
        <f>IF('DATA ENTRY'!CK664="","",IF('DATA ENTRY'!P664="","",IF($D$4="All Post",'DATA ENTRY'!P664,IF(AND($D$4='DATA ENTRY'!CK664),'DATA ENTRY'!P664,""))))</f>
        <v/>
      </c>
      <c r="J665" s="107" t="str">
        <f>IF('DATA ENTRY'!CK664="","",IF('DATA ENTRY'!Q664="","",IF($D$4="All Post",'DATA ENTRY'!Q664,IF(AND($D$4='DATA ENTRY'!CK664),'DATA ENTRY'!Q664,""))))</f>
        <v/>
      </c>
      <c r="K665" s="3" t="str">
        <f>IF('DATA ENTRY'!CK664="","",IF('DATA ENTRY'!R664="","",IF($D$4="All Post",'DATA ENTRY'!R664,IF(AND($D$4='DATA ENTRY'!CK664),'DATA ENTRY'!R664,""))))</f>
        <v/>
      </c>
      <c r="L665" s="3" t="str">
        <f>IF('DATA ENTRY'!CK664="","",IF('DATA ENTRY'!S664="","",IF($D$4="All Post",'DATA ENTRY'!S664,IF(AND($D$4='DATA ENTRY'!CK664),'DATA ENTRY'!S664,""))))</f>
        <v/>
      </c>
      <c r="M665" s="3" t="str">
        <f>IF('DATA ENTRY'!CK664="","",IF('DATA ENTRY'!E664="","",IF($D$4="All Post",'DATA ENTRY'!E664,IF(AND($D$4='DATA ENTRY'!CK664),'DATA ENTRY'!E664,""))))</f>
        <v/>
      </c>
      <c r="N665" s="3" t="str">
        <f>IF('DATA ENTRY'!CK664="","",IF('DATA ENTRY'!W664="","",IF($D$4="All Post",'DATA ENTRY'!W664,IF(AND($D$4='DATA ENTRY'!CK664),'DATA ENTRY'!W664,""))))</f>
        <v/>
      </c>
      <c r="O665" s="3" t="str">
        <f>IF('DATA ENTRY'!CK664="","",IF('DATA ENTRY'!X664="","",IF($D$4="All Post",'DATA ENTRY'!X664,IF(AND($D$4='DATA ENTRY'!CK664),'DATA ENTRY'!X664,""))))</f>
        <v/>
      </c>
      <c r="P665" s="3" t="str">
        <f>IF('DATA ENTRY'!CK664="","",IF('DATA ENTRY'!G664="","",IF($D$4="All Post",'DATA ENTRY'!G664,IF(AND($D$4='DATA ENTRY'!CK664),'DATA ENTRY'!G664,""))))</f>
        <v/>
      </c>
      <c r="S665">
        <f t="shared" si="163"/>
        <v>0</v>
      </c>
      <c r="T665" t="str">
        <f t="shared" si="164"/>
        <v/>
      </c>
      <c r="BZ665" t="str">
        <f t="shared" si="165"/>
        <v/>
      </c>
      <c r="CA665" t="str">
        <f t="shared" si="166"/>
        <v/>
      </c>
      <c r="CB665" s="224">
        <v>659</v>
      </c>
      <c r="CC665" s="3" t="str">
        <f>IF('DATA ENTRY'!CK664="","",IF('DATA ENTRY'!B664="","",IF(AND($CD$4='DATA ENTRY'!CK664,$CG$4='DATA ENTRY'!D664),'DATA ENTRY'!B664,"")))</f>
        <v/>
      </c>
      <c r="CD665" s="3" t="str">
        <f>IF('DATA ENTRY'!CK664="","",IF('DATA ENTRY'!C664="","",IF(AND($CD$4='DATA ENTRY'!CK664,$CG$4='DATA ENTRY'!D664),'DATA ENTRY'!C664,"")))</f>
        <v/>
      </c>
      <c r="CE665" s="4" t="str">
        <f>IF('DATA ENTRY'!CK664="","",IF('DATA ENTRY'!I664="","",IF(AND($CD$4='DATA ENTRY'!CK664,$CG$4='DATA ENTRY'!D664),'DATA ENTRY'!I664,"")))</f>
        <v/>
      </c>
      <c r="CF665" s="4" t="str">
        <f>IF('DATA ENTRY'!CK664="","",IF('DATA ENTRY'!CK664="","",IF(AND($CD$4='DATA ENTRY'!CK664,$CG$4='DATA ENTRY'!D664),'DATA ENTRY'!CK664,"")))</f>
        <v/>
      </c>
      <c r="CG665" s="3" t="str">
        <f>IF('DATA ENTRY'!CK664="","",IF('DATA ENTRY'!N664="","",IF(AND($CD$4='DATA ENTRY'!CK664,$CG$4='DATA ENTRY'!D664),'DATA ENTRY'!N664,"")))</f>
        <v/>
      </c>
      <c r="CH665" s="107" t="str">
        <f>IF('DATA ENTRY'!CK664="","",IF('DATA ENTRY'!O664="","",IF(AND($CD$4='DATA ENTRY'!CK664,$CG$4='DATA ENTRY'!D664),'DATA ENTRY'!O664,"")))</f>
        <v/>
      </c>
      <c r="CI665" s="3" t="str">
        <f>IF('DATA ENTRY'!CK664="","",IF('DATA ENTRY'!P664="","",IF(AND($CD$4='DATA ENTRY'!CK664,$CG$4='DATA ENTRY'!D664),'DATA ENTRY'!P664,"")))</f>
        <v/>
      </c>
      <c r="CJ665" s="107" t="str">
        <f>IF('DATA ENTRY'!CK664="","",IF('DATA ENTRY'!Q664="","",IF(AND($CD$4='DATA ENTRY'!CK664,$CG$4='DATA ENTRY'!D664),'DATA ENTRY'!Q664,"")))</f>
        <v/>
      </c>
      <c r="CK665" s="3" t="str">
        <f>IF('DATA ENTRY'!CK664="","",IF('DATA ENTRY'!R664="","",IF(AND($CD$4='DATA ENTRY'!CK664,$CG$4='DATA ENTRY'!D664),'DATA ENTRY'!R664,"")))</f>
        <v/>
      </c>
      <c r="CL665" s="3" t="str">
        <f>IF('DATA ENTRY'!CK664="","",IF('DATA ENTRY'!S664="","",IF(AND($CD$4='DATA ENTRY'!CK664,$CG$4='DATA ENTRY'!D664),'DATA ENTRY'!S664,"")))</f>
        <v/>
      </c>
      <c r="CM665" s="3" t="str">
        <f>IF('DATA ENTRY'!CK664="","",IF('DATA ENTRY'!E664="","",IF(AND($CD$4='DATA ENTRY'!CK664,$CG$4='DATA ENTRY'!D664),'DATA ENTRY'!E664,"")))</f>
        <v/>
      </c>
      <c r="CN665" s="3" t="str">
        <f>IF('DATA ENTRY'!CK664="","",IF('DATA ENTRY'!W664="","",IF(AND($CD$4='DATA ENTRY'!CK664,$CG$4='DATA ENTRY'!D664),'DATA ENTRY'!W664,"")))</f>
        <v/>
      </c>
      <c r="CO665" s="3" t="str">
        <f>IF('DATA ENTRY'!CK664="","",IF('DATA ENTRY'!X664="","",IF(AND($CD$4='DATA ENTRY'!CK664,$CG$4='DATA ENTRY'!D664),'DATA ENTRY'!X664,"")))</f>
        <v/>
      </c>
      <c r="CP665" s="108" t="str">
        <f t="shared" si="167"/>
        <v/>
      </c>
      <c r="CQ665" s="108" t="str">
        <f>IF('DATA ENTRY'!CK664="","",IF('DATA ENTRY'!G664="","",IF(AND($CD$4='DATA ENTRY'!CK664,$CG$4='DATA ENTRY'!D664),'DATA ENTRY'!G664,"")))</f>
        <v/>
      </c>
      <c r="CR665" s="230" t="str">
        <f>IF('DATA ENTRY'!CK664="","",IF('DATA ENTRY'!D664="","",IF(AND($CD$4='DATA ENTRY'!CK664,$CG$4='DATA ENTRY'!D664),'DATA ENTRY'!D664,"")))</f>
        <v/>
      </c>
      <c r="CS665">
        <f t="shared" si="168"/>
        <v>0</v>
      </c>
      <c r="CT665">
        <f t="shared" si="169"/>
        <v>0</v>
      </c>
      <c r="CV665" s="139"/>
      <c r="CX665">
        <f t="shared" si="170"/>
        <v>0</v>
      </c>
      <c r="DB665" t="str">
        <f t="shared" si="177"/>
        <v/>
      </c>
      <c r="DC665" t="str">
        <f t="shared" si="178"/>
        <v/>
      </c>
      <c r="DD665" s="224">
        <v>659</v>
      </c>
      <c r="DE665" s="3" t="str">
        <f>IF('DATA ENTRY'!CK664="","",IF('DATA ENTRY'!B664="","",IF(AND($DF$4='DATA ENTRY'!D664),'DATA ENTRY'!B664,"")))</f>
        <v/>
      </c>
      <c r="DF665" s="3" t="str">
        <f>IF('DATA ENTRY'!CK664="","",IF('DATA ENTRY'!C664="","",IF(AND($DF$4='DATA ENTRY'!D664),'DATA ENTRY'!C664,"")))</f>
        <v/>
      </c>
      <c r="DG665" s="4" t="str">
        <f>IF('DATA ENTRY'!CK664="","",IF('DATA ENTRY'!I664="","",IF(AND($DF$4='DATA ENTRY'!D664),'DATA ENTRY'!I664,"")))</f>
        <v/>
      </c>
      <c r="DH665" s="4" t="str">
        <f>IF('DATA ENTRY'!CK664="","",IF('DATA ENTRY'!CK664="","",IF(AND($DF$4='DATA ENTRY'!D664),'DATA ENTRY'!CK664,"")))</f>
        <v/>
      </c>
      <c r="DI665" s="3" t="str">
        <f>IF('DATA ENTRY'!CK664="","",IF('DATA ENTRY'!N664="","",IF(AND($DF$4='DATA ENTRY'!D664),'DATA ENTRY'!N664,"")))</f>
        <v/>
      </c>
      <c r="DJ665" s="107" t="str">
        <f>IF('DATA ENTRY'!CK664="","",IF('DATA ENTRY'!O664="","",IF(AND($DF$4='DATA ENTRY'!D664),'DATA ENTRY'!O664,"")))</f>
        <v/>
      </c>
      <c r="DK665" s="3" t="str">
        <f>IF('DATA ENTRY'!CK664="","",IF('DATA ENTRY'!P664="","",IF(AND($DF$4='DATA ENTRY'!D664),'DATA ENTRY'!P664,"")))</f>
        <v/>
      </c>
      <c r="DL665" s="107" t="str">
        <f>IF('DATA ENTRY'!CK664="","",IF('DATA ENTRY'!Q664="","",IF(AND($DF$4='DATA ENTRY'!D664),'DATA ENTRY'!Q664,"")))</f>
        <v/>
      </c>
      <c r="DM665" s="3" t="str">
        <f>IF('DATA ENTRY'!CK664="","",IF('DATA ENTRY'!R664="","",IF(AND($DF$4='DATA ENTRY'!D664),'DATA ENTRY'!R664,"")))</f>
        <v/>
      </c>
      <c r="DN665" s="107" t="str">
        <f>IF('DATA ENTRY'!CK664="","",IF('DATA ENTRY'!S664="","",IF(AND($DF$4='DATA ENTRY'!D664),'DATA ENTRY'!S664,"")))</f>
        <v/>
      </c>
      <c r="DO665" s="3" t="str">
        <f>IF('DATA ENTRY'!CK664="","",IF('DATA ENTRY'!E664="","",IF(AND($DF$4='DATA ENTRY'!D664),'DATA ENTRY'!E664,"")))</f>
        <v/>
      </c>
      <c r="DP665" s="3" t="str">
        <f>IF('DATA ENTRY'!CK664="","",IF('DATA ENTRY'!D664="","",IF(AND($DF$4='DATA ENTRY'!D664),'DATA ENTRY'!D664,"")))</f>
        <v/>
      </c>
      <c r="DQ665" s="3" t="str">
        <f>IF('DATA ENTRY'!CK664="","",IF('DATA ENTRY'!W664="","",IF(AND($DF$4='DATA ENTRY'!D664),'DATA ENTRY'!W664,"")))</f>
        <v/>
      </c>
      <c r="DR665" s="3" t="str">
        <f>IF('DATA ENTRY'!CK664="","",IF('DATA ENTRY'!X664="","",IF(AND($DF$4='DATA ENTRY'!D664),'DATA ENTRY'!X664,"")))</f>
        <v/>
      </c>
      <c r="DS665" s="108" t="str">
        <f t="shared" si="171"/>
        <v/>
      </c>
      <c r="DT665" s="108" t="str">
        <f>IF('DATA ENTRY'!CK664="","",IF('DATA ENTRY'!D664="","",IF(AND($DF$4='DATA ENTRY'!D664),'DATA ENTRY'!G664,"")))</f>
        <v/>
      </c>
      <c r="DY665">
        <f t="shared" si="172"/>
        <v>0</v>
      </c>
      <c r="EB665" t="str">
        <f t="shared" si="173"/>
        <v/>
      </c>
      <c r="EC665" t="str">
        <f t="shared" si="174"/>
        <v/>
      </c>
      <c r="ED665" s="224">
        <v>659</v>
      </c>
      <c r="EE665" s="3" t="str">
        <f>IF('DATA ENTRY'!CK664="","",IF('DATA ENTRY'!B664="","",IF(AND($EF$4='DATA ENTRY'!G664,$EH$4='DATA ENTRY'!F664),'DATA ENTRY'!B664,"")))</f>
        <v/>
      </c>
      <c r="EF665" s="3" t="str">
        <f>IF('DATA ENTRY'!CK664="","",IF('DATA ENTRY'!C664="","",IF(AND($EF$4='DATA ENTRY'!G664,$EH$4='DATA ENTRY'!F664),'DATA ENTRY'!C664,"")))</f>
        <v/>
      </c>
      <c r="EG665" s="4" t="str">
        <f>IF('DATA ENTRY'!CK664="","",IF('DATA ENTRY'!I664="","",IF(AND($EF$4='DATA ENTRY'!G664,$EH$4='DATA ENTRY'!F664),'DATA ENTRY'!I664,"")))</f>
        <v/>
      </c>
      <c r="EH665" s="4" t="str">
        <f>IF('DATA ENTRY'!CK664="","",IF('DATA ENTRY'!CK664="","",IF(AND($EF$4='DATA ENTRY'!G664,$EH$4='DATA ENTRY'!F664),'DATA ENTRY'!CK664,"")))</f>
        <v/>
      </c>
      <c r="EI665" s="3" t="str">
        <f>IF('DATA ENTRY'!CK664="","",IF('DATA ENTRY'!N664="","",IF(AND($EF$4='DATA ENTRY'!G664,$EH$4='DATA ENTRY'!F664),'DATA ENTRY'!N664,"")))</f>
        <v/>
      </c>
      <c r="EJ665" s="107" t="str">
        <f>IF('DATA ENTRY'!CK664="","",IF('DATA ENTRY'!O664="","",IF(AND($EF$4='DATA ENTRY'!G664,$EH$4='DATA ENTRY'!F664),'DATA ENTRY'!O664,"")))</f>
        <v/>
      </c>
      <c r="EK665" s="3" t="str">
        <f>IF('DATA ENTRY'!CK664="","",IF('DATA ENTRY'!P664="","",IF(AND($EF$4='DATA ENTRY'!G664,$EH$4='DATA ENTRY'!F664),'DATA ENTRY'!P664,"")))</f>
        <v/>
      </c>
      <c r="EL665" s="107" t="str">
        <f>IF('DATA ENTRY'!CK664="","",IF('DATA ENTRY'!Q664="","",IF(AND($EF$4='DATA ENTRY'!G664,$EH$4='DATA ENTRY'!F664),'DATA ENTRY'!Q664,"")))</f>
        <v/>
      </c>
      <c r="EM665" s="3" t="str">
        <f>IF('DATA ENTRY'!CK664="","",IF('DATA ENTRY'!R664="","",IF(AND($EF$4='DATA ENTRY'!G664,$EH$4='DATA ENTRY'!F664),'DATA ENTRY'!R664,"")))</f>
        <v/>
      </c>
      <c r="EN665" s="107" t="str">
        <f>IF('DATA ENTRY'!CK664="","",IF('DATA ENTRY'!S664="","",IF(AND($EF$4='DATA ENTRY'!G664,$EH$4='DATA ENTRY'!F664),'DATA ENTRY'!S664,"")))</f>
        <v/>
      </c>
      <c r="EO665" s="3" t="str">
        <f>IF('DATA ENTRY'!CK664="","",IF('DATA ENTRY'!E664="","",IF(AND($EF$4='DATA ENTRY'!G664,$EH$4='DATA ENTRY'!F664),'DATA ENTRY'!E664,"")))</f>
        <v/>
      </c>
      <c r="EP665" s="3" t="str">
        <f>IF('DATA ENTRY'!CK664="","",IF('DATA ENTRY'!D664="","",IF(AND($EF$4='DATA ENTRY'!G664,$EH$4='DATA ENTRY'!F664),'DATA ENTRY'!D664,"")))</f>
        <v/>
      </c>
      <c r="EQ665" s="3" t="str">
        <f>IF('DATA ENTRY'!CK664="","",IF('DATA ENTRY'!W664="","",IF(AND($EF$4='DATA ENTRY'!G664,$EH$4='DATA ENTRY'!F664),'DATA ENTRY'!W664,"")))</f>
        <v/>
      </c>
      <c r="ER665" s="3" t="str">
        <f>IF('DATA ENTRY'!CK664="","",IF('DATA ENTRY'!X664="","",IF(AND($EF$4='DATA ENTRY'!G664,$EH$4='DATA ENTRY'!F664),'DATA ENTRY'!X664,"")))</f>
        <v/>
      </c>
      <c r="ES665" s="108" t="str">
        <f t="shared" si="175"/>
        <v/>
      </c>
      <c r="ET665" s="108" t="str">
        <f>IF('DATA ENTRY'!CK664="","",IF('DATA ENTRY'!D664="","",IF(AND($EF$4='DATA ENTRY'!G664,$EH$4='DATA ENTRY'!F664),'DATA ENTRY'!G664,"")))</f>
        <v/>
      </c>
      <c r="EY665">
        <f t="shared" si="176"/>
        <v>0</v>
      </c>
    </row>
    <row r="666" spans="1:155">
      <c r="A666" t="str">
        <f>IF(S666=0,"",1+(MAX($A$7:A665)))</f>
        <v/>
      </c>
      <c r="B666" s="224">
        <v>660</v>
      </c>
      <c r="C666" s="3" t="str">
        <f>IF('DATA ENTRY'!CK665="","",IF('DATA ENTRY'!B665="","",IF($D$4="All Post",'DATA ENTRY'!B665,IF(AND($D$4='DATA ENTRY'!CK665),'DATA ENTRY'!B665,""))))</f>
        <v/>
      </c>
      <c r="D666" s="3" t="str">
        <f>IF('DATA ENTRY'!CK665="","",IF('DATA ENTRY'!C665="","",IF($D$4="All Post",'DATA ENTRY'!C665,IF(AND($D$4='DATA ENTRY'!CK665),'DATA ENTRY'!C665,""))))</f>
        <v/>
      </c>
      <c r="E666" s="4" t="str">
        <f>IF('DATA ENTRY'!CK665="","",IF('DATA ENTRY'!I665="","",IF($D$4="All Post",'DATA ENTRY'!I665,IF(AND($D$4='DATA ENTRY'!CK665),'DATA ENTRY'!I665,""))))</f>
        <v/>
      </c>
      <c r="F666" s="4" t="str">
        <f>IF('DATA ENTRY'!CK665="","",IF('DATA ENTRY'!CK665="","",IF($D$4="All Post",'DATA ENTRY'!CK665,IF(AND($D$4='DATA ENTRY'!CK665),'DATA ENTRY'!CK665,""))))</f>
        <v/>
      </c>
      <c r="G666" s="3" t="str">
        <f>IF('DATA ENTRY'!CK665="","",IF('DATA ENTRY'!N665="","",IF($D$4="All Post",'DATA ENTRY'!N665,IF(AND($D$4='DATA ENTRY'!CK665),'DATA ENTRY'!N665,""))))</f>
        <v/>
      </c>
      <c r="H666" s="107" t="str">
        <f>IF('DATA ENTRY'!CK665="","",IF('DATA ENTRY'!O665="","",IF($D$4="All Post",'DATA ENTRY'!O665,IF(AND($D$4='DATA ENTRY'!CK665),'DATA ENTRY'!O665,""))))</f>
        <v/>
      </c>
      <c r="I666" s="3" t="str">
        <f>IF('DATA ENTRY'!CK665="","",IF('DATA ENTRY'!P665="","",IF($D$4="All Post",'DATA ENTRY'!P665,IF(AND($D$4='DATA ENTRY'!CK665),'DATA ENTRY'!P665,""))))</f>
        <v/>
      </c>
      <c r="J666" s="107" t="str">
        <f>IF('DATA ENTRY'!CK665="","",IF('DATA ENTRY'!Q665="","",IF($D$4="All Post",'DATA ENTRY'!Q665,IF(AND($D$4='DATA ENTRY'!CK665),'DATA ENTRY'!Q665,""))))</f>
        <v/>
      </c>
      <c r="K666" s="3" t="str">
        <f>IF('DATA ENTRY'!CK665="","",IF('DATA ENTRY'!R665="","",IF($D$4="All Post",'DATA ENTRY'!R665,IF(AND($D$4='DATA ENTRY'!CK665),'DATA ENTRY'!R665,""))))</f>
        <v/>
      </c>
      <c r="L666" s="3" t="str">
        <f>IF('DATA ENTRY'!CK665="","",IF('DATA ENTRY'!S665="","",IF($D$4="All Post",'DATA ENTRY'!S665,IF(AND($D$4='DATA ENTRY'!CK665),'DATA ENTRY'!S665,""))))</f>
        <v/>
      </c>
      <c r="M666" s="3" t="str">
        <f>IF('DATA ENTRY'!CK665="","",IF('DATA ENTRY'!E665="","",IF($D$4="All Post",'DATA ENTRY'!E665,IF(AND($D$4='DATA ENTRY'!CK665),'DATA ENTRY'!E665,""))))</f>
        <v/>
      </c>
      <c r="N666" s="3" t="str">
        <f>IF('DATA ENTRY'!CK665="","",IF('DATA ENTRY'!W665="","",IF($D$4="All Post",'DATA ENTRY'!W665,IF(AND($D$4='DATA ENTRY'!CK665),'DATA ENTRY'!W665,""))))</f>
        <v/>
      </c>
      <c r="O666" s="3" t="str">
        <f>IF('DATA ENTRY'!CK665="","",IF('DATA ENTRY'!X665="","",IF($D$4="All Post",'DATA ENTRY'!X665,IF(AND($D$4='DATA ENTRY'!CK665),'DATA ENTRY'!X665,""))))</f>
        <v/>
      </c>
      <c r="P666" s="3" t="str">
        <f>IF('DATA ENTRY'!CK665="","",IF('DATA ENTRY'!G665="","",IF($D$4="All Post",'DATA ENTRY'!G665,IF(AND($D$4='DATA ENTRY'!CK665),'DATA ENTRY'!G665,""))))</f>
        <v/>
      </c>
      <c r="S666">
        <f t="shared" si="163"/>
        <v>0</v>
      </c>
      <c r="T666" t="str">
        <f t="shared" si="164"/>
        <v/>
      </c>
      <c r="BZ666" t="str">
        <f t="shared" si="165"/>
        <v/>
      </c>
      <c r="CA666" t="str">
        <f t="shared" si="166"/>
        <v/>
      </c>
      <c r="CB666" s="224">
        <v>660</v>
      </c>
      <c r="CC666" s="3" t="str">
        <f>IF('DATA ENTRY'!CK665="","",IF('DATA ENTRY'!B665="","",IF(AND($CD$4='DATA ENTRY'!CK665,$CG$4='DATA ENTRY'!D665),'DATA ENTRY'!B665,"")))</f>
        <v/>
      </c>
      <c r="CD666" s="3" t="str">
        <f>IF('DATA ENTRY'!CK665="","",IF('DATA ENTRY'!C665="","",IF(AND($CD$4='DATA ENTRY'!CK665,$CG$4='DATA ENTRY'!D665),'DATA ENTRY'!C665,"")))</f>
        <v/>
      </c>
      <c r="CE666" s="4" t="str">
        <f>IF('DATA ENTRY'!CK665="","",IF('DATA ENTRY'!I665="","",IF(AND($CD$4='DATA ENTRY'!CK665,$CG$4='DATA ENTRY'!D665),'DATA ENTRY'!I665,"")))</f>
        <v/>
      </c>
      <c r="CF666" s="4" t="str">
        <f>IF('DATA ENTRY'!CK665="","",IF('DATA ENTRY'!CK665="","",IF(AND($CD$4='DATA ENTRY'!CK665,$CG$4='DATA ENTRY'!D665),'DATA ENTRY'!CK665,"")))</f>
        <v/>
      </c>
      <c r="CG666" s="3" t="str">
        <f>IF('DATA ENTRY'!CK665="","",IF('DATA ENTRY'!N665="","",IF(AND($CD$4='DATA ENTRY'!CK665,$CG$4='DATA ENTRY'!D665),'DATA ENTRY'!N665,"")))</f>
        <v/>
      </c>
      <c r="CH666" s="107" t="str">
        <f>IF('DATA ENTRY'!CK665="","",IF('DATA ENTRY'!O665="","",IF(AND($CD$4='DATA ENTRY'!CK665,$CG$4='DATA ENTRY'!D665),'DATA ENTRY'!O665,"")))</f>
        <v/>
      </c>
      <c r="CI666" s="3" t="str">
        <f>IF('DATA ENTRY'!CK665="","",IF('DATA ENTRY'!P665="","",IF(AND($CD$4='DATA ENTRY'!CK665,$CG$4='DATA ENTRY'!D665),'DATA ENTRY'!P665,"")))</f>
        <v/>
      </c>
      <c r="CJ666" s="107" t="str">
        <f>IF('DATA ENTRY'!CK665="","",IF('DATA ENTRY'!Q665="","",IF(AND($CD$4='DATA ENTRY'!CK665,$CG$4='DATA ENTRY'!D665),'DATA ENTRY'!Q665,"")))</f>
        <v/>
      </c>
      <c r="CK666" s="3" t="str">
        <f>IF('DATA ENTRY'!CK665="","",IF('DATA ENTRY'!R665="","",IF(AND($CD$4='DATA ENTRY'!CK665,$CG$4='DATA ENTRY'!D665),'DATA ENTRY'!R665,"")))</f>
        <v/>
      </c>
      <c r="CL666" s="3" t="str">
        <f>IF('DATA ENTRY'!CK665="","",IF('DATA ENTRY'!S665="","",IF(AND($CD$4='DATA ENTRY'!CK665,$CG$4='DATA ENTRY'!D665),'DATA ENTRY'!S665,"")))</f>
        <v/>
      </c>
      <c r="CM666" s="3" t="str">
        <f>IF('DATA ENTRY'!CK665="","",IF('DATA ENTRY'!E665="","",IF(AND($CD$4='DATA ENTRY'!CK665,$CG$4='DATA ENTRY'!D665),'DATA ENTRY'!E665,"")))</f>
        <v/>
      </c>
      <c r="CN666" s="3" t="str">
        <f>IF('DATA ENTRY'!CK665="","",IF('DATA ENTRY'!W665="","",IF(AND($CD$4='DATA ENTRY'!CK665,$CG$4='DATA ENTRY'!D665),'DATA ENTRY'!W665,"")))</f>
        <v/>
      </c>
      <c r="CO666" s="3" t="str">
        <f>IF('DATA ENTRY'!CK665="","",IF('DATA ENTRY'!X665="","",IF(AND($CD$4='DATA ENTRY'!CK665,$CG$4='DATA ENTRY'!D665),'DATA ENTRY'!X665,"")))</f>
        <v/>
      </c>
      <c r="CP666" s="108" t="str">
        <f t="shared" si="167"/>
        <v/>
      </c>
      <c r="CQ666" s="108" t="str">
        <f>IF('DATA ENTRY'!CK665="","",IF('DATA ENTRY'!G665="","",IF(AND($CD$4='DATA ENTRY'!CK665,$CG$4='DATA ENTRY'!D665),'DATA ENTRY'!G665,"")))</f>
        <v/>
      </c>
      <c r="CR666" s="230" t="str">
        <f>IF('DATA ENTRY'!CK665="","",IF('DATA ENTRY'!D665="","",IF(AND($CD$4='DATA ENTRY'!CK665,$CG$4='DATA ENTRY'!D665),'DATA ENTRY'!D665,"")))</f>
        <v/>
      </c>
      <c r="CS666">
        <f t="shared" si="168"/>
        <v>0</v>
      </c>
      <c r="CT666">
        <f t="shared" si="169"/>
        <v>0</v>
      </c>
      <c r="CV666" s="139"/>
      <c r="CX666">
        <f t="shared" si="170"/>
        <v>0</v>
      </c>
      <c r="DB666" t="str">
        <f t="shared" si="177"/>
        <v/>
      </c>
      <c r="DC666" t="str">
        <f t="shared" si="178"/>
        <v/>
      </c>
      <c r="DD666" s="224">
        <v>660</v>
      </c>
      <c r="DE666" s="3" t="str">
        <f>IF('DATA ENTRY'!CK665="","",IF('DATA ENTRY'!B665="","",IF(AND($DF$4='DATA ENTRY'!D665),'DATA ENTRY'!B665,"")))</f>
        <v/>
      </c>
      <c r="DF666" s="3" t="str">
        <f>IF('DATA ENTRY'!CK665="","",IF('DATA ENTRY'!C665="","",IF(AND($DF$4='DATA ENTRY'!D665),'DATA ENTRY'!C665,"")))</f>
        <v/>
      </c>
      <c r="DG666" s="4" t="str">
        <f>IF('DATA ENTRY'!CK665="","",IF('DATA ENTRY'!I665="","",IF(AND($DF$4='DATA ENTRY'!D665),'DATA ENTRY'!I665,"")))</f>
        <v/>
      </c>
      <c r="DH666" s="4" t="str">
        <f>IF('DATA ENTRY'!CK665="","",IF('DATA ENTRY'!CK665="","",IF(AND($DF$4='DATA ENTRY'!D665),'DATA ENTRY'!CK665,"")))</f>
        <v/>
      </c>
      <c r="DI666" s="3" t="str">
        <f>IF('DATA ENTRY'!CK665="","",IF('DATA ENTRY'!N665="","",IF(AND($DF$4='DATA ENTRY'!D665),'DATA ENTRY'!N665,"")))</f>
        <v/>
      </c>
      <c r="DJ666" s="107" t="str">
        <f>IF('DATA ENTRY'!CK665="","",IF('DATA ENTRY'!O665="","",IF(AND($DF$4='DATA ENTRY'!D665),'DATA ENTRY'!O665,"")))</f>
        <v/>
      </c>
      <c r="DK666" s="3" t="str">
        <f>IF('DATA ENTRY'!CK665="","",IF('DATA ENTRY'!P665="","",IF(AND($DF$4='DATA ENTRY'!D665),'DATA ENTRY'!P665,"")))</f>
        <v/>
      </c>
      <c r="DL666" s="107" t="str">
        <f>IF('DATA ENTRY'!CK665="","",IF('DATA ENTRY'!Q665="","",IF(AND($DF$4='DATA ENTRY'!D665),'DATA ENTRY'!Q665,"")))</f>
        <v/>
      </c>
      <c r="DM666" s="3" t="str">
        <f>IF('DATA ENTRY'!CK665="","",IF('DATA ENTRY'!R665="","",IF(AND($DF$4='DATA ENTRY'!D665),'DATA ENTRY'!R665,"")))</f>
        <v/>
      </c>
      <c r="DN666" s="107" t="str">
        <f>IF('DATA ENTRY'!CK665="","",IF('DATA ENTRY'!S665="","",IF(AND($DF$4='DATA ENTRY'!D665),'DATA ENTRY'!S665,"")))</f>
        <v/>
      </c>
      <c r="DO666" s="3" t="str">
        <f>IF('DATA ENTRY'!CK665="","",IF('DATA ENTRY'!E665="","",IF(AND($DF$4='DATA ENTRY'!D665),'DATA ENTRY'!E665,"")))</f>
        <v/>
      </c>
      <c r="DP666" s="3" t="str">
        <f>IF('DATA ENTRY'!CK665="","",IF('DATA ENTRY'!D665="","",IF(AND($DF$4='DATA ENTRY'!D665),'DATA ENTRY'!D665,"")))</f>
        <v/>
      </c>
      <c r="DQ666" s="3" t="str">
        <f>IF('DATA ENTRY'!CK665="","",IF('DATA ENTRY'!W665="","",IF(AND($DF$4='DATA ENTRY'!D665),'DATA ENTRY'!W665,"")))</f>
        <v/>
      </c>
      <c r="DR666" s="3" t="str">
        <f>IF('DATA ENTRY'!CK665="","",IF('DATA ENTRY'!X665="","",IF(AND($DF$4='DATA ENTRY'!D665),'DATA ENTRY'!X665,"")))</f>
        <v/>
      </c>
      <c r="DS666" s="108" t="str">
        <f t="shared" si="171"/>
        <v/>
      </c>
      <c r="DT666" s="108" t="str">
        <f>IF('DATA ENTRY'!CK665="","",IF('DATA ENTRY'!D665="","",IF(AND($DF$4='DATA ENTRY'!D665),'DATA ENTRY'!G665,"")))</f>
        <v/>
      </c>
      <c r="DY666">
        <f t="shared" si="172"/>
        <v>0</v>
      </c>
      <c r="EB666" t="str">
        <f t="shared" si="173"/>
        <v/>
      </c>
      <c r="EC666" t="str">
        <f t="shared" si="174"/>
        <v/>
      </c>
      <c r="ED666" s="224">
        <v>660</v>
      </c>
      <c r="EE666" s="3" t="str">
        <f>IF('DATA ENTRY'!CK665="","",IF('DATA ENTRY'!B665="","",IF(AND($EF$4='DATA ENTRY'!G665,$EH$4='DATA ENTRY'!F665),'DATA ENTRY'!B665,"")))</f>
        <v/>
      </c>
      <c r="EF666" s="3" t="str">
        <f>IF('DATA ENTRY'!CK665="","",IF('DATA ENTRY'!C665="","",IF(AND($EF$4='DATA ENTRY'!G665,$EH$4='DATA ENTRY'!F665),'DATA ENTRY'!C665,"")))</f>
        <v/>
      </c>
      <c r="EG666" s="4" t="str">
        <f>IF('DATA ENTRY'!CK665="","",IF('DATA ENTRY'!I665="","",IF(AND($EF$4='DATA ENTRY'!G665,$EH$4='DATA ENTRY'!F665),'DATA ENTRY'!I665,"")))</f>
        <v/>
      </c>
      <c r="EH666" s="4" t="str">
        <f>IF('DATA ENTRY'!CK665="","",IF('DATA ENTRY'!CK665="","",IF(AND($EF$4='DATA ENTRY'!G665,$EH$4='DATA ENTRY'!F665),'DATA ENTRY'!CK665,"")))</f>
        <v/>
      </c>
      <c r="EI666" s="3" t="str">
        <f>IF('DATA ENTRY'!CK665="","",IF('DATA ENTRY'!N665="","",IF(AND($EF$4='DATA ENTRY'!G665,$EH$4='DATA ENTRY'!F665),'DATA ENTRY'!N665,"")))</f>
        <v/>
      </c>
      <c r="EJ666" s="107" t="str">
        <f>IF('DATA ENTRY'!CK665="","",IF('DATA ENTRY'!O665="","",IF(AND($EF$4='DATA ENTRY'!G665,$EH$4='DATA ENTRY'!F665),'DATA ENTRY'!O665,"")))</f>
        <v/>
      </c>
      <c r="EK666" s="3" t="str">
        <f>IF('DATA ENTRY'!CK665="","",IF('DATA ENTRY'!P665="","",IF(AND($EF$4='DATA ENTRY'!G665,$EH$4='DATA ENTRY'!F665),'DATA ENTRY'!P665,"")))</f>
        <v/>
      </c>
      <c r="EL666" s="107" t="str">
        <f>IF('DATA ENTRY'!CK665="","",IF('DATA ENTRY'!Q665="","",IF(AND($EF$4='DATA ENTRY'!G665,$EH$4='DATA ENTRY'!F665),'DATA ENTRY'!Q665,"")))</f>
        <v/>
      </c>
      <c r="EM666" s="3" t="str">
        <f>IF('DATA ENTRY'!CK665="","",IF('DATA ENTRY'!R665="","",IF(AND($EF$4='DATA ENTRY'!G665,$EH$4='DATA ENTRY'!F665),'DATA ENTRY'!R665,"")))</f>
        <v/>
      </c>
      <c r="EN666" s="107" t="str">
        <f>IF('DATA ENTRY'!CK665="","",IF('DATA ENTRY'!S665="","",IF(AND($EF$4='DATA ENTRY'!G665,$EH$4='DATA ENTRY'!F665),'DATA ENTRY'!S665,"")))</f>
        <v/>
      </c>
      <c r="EO666" s="3" t="str">
        <f>IF('DATA ENTRY'!CK665="","",IF('DATA ENTRY'!E665="","",IF(AND($EF$4='DATA ENTRY'!G665,$EH$4='DATA ENTRY'!F665),'DATA ENTRY'!E665,"")))</f>
        <v/>
      </c>
      <c r="EP666" s="3" t="str">
        <f>IF('DATA ENTRY'!CK665="","",IF('DATA ENTRY'!D665="","",IF(AND($EF$4='DATA ENTRY'!G665,$EH$4='DATA ENTRY'!F665),'DATA ENTRY'!D665,"")))</f>
        <v/>
      </c>
      <c r="EQ666" s="3" t="str">
        <f>IF('DATA ENTRY'!CK665="","",IF('DATA ENTRY'!W665="","",IF(AND($EF$4='DATA ENTRY'!G665,$EH$4='DATA ENTRY'!F665),'DATA ENTRY'!W665,"")))</f>
        <v/>
      </c>
      <c r="ER666" s="3" t="str">
        <f>IF('DATA ENTRY'!CK665="","",IF('DATA ENTRY'!X665="","",IF(AND($EF$4='DATA ENTRY'!G665,$EH$4='DATA ENTRY'!F665),'DATA ENTRY'!X665,"")))</f>
        <v/>
      </c>
      <c r="ES666" s="108" t="str">
        <f t="shared" si="175"/>
        <v/>
      </c>
      <c r="ET666" s="108" t="str">
        <f>IF('DATA ENTRY'!CK665="","",IF('DATA ENTRY'!D665="","",IF(AND($EF$4='DATA ENTRY'!G665,$EH$4='DATA ENTRY'!F665),'DATA ENTRY'!G665,"")))</f>
        <v/>
      </c>
      <c r="EY666">
        <f t="shared" si="176"/>
        <v>0</v>
      </c>
    </row>
    <row r="667" spans="1:155">
      <c r="A667" t="str">
        <f>IF(S667=0,"",1+(MAX($A$7:A666)))</f>
        <v/>
      </c>
      <c r="B667" s="224">
        <v>661</v>
      </c>
      <c r="C667" s="3" t="str">
        <f>IF('DATA ENTRY'!CK666="","",IF('DATA ENTRY'!B666="","",IF($D$4="All Post",'DATA ENTRY'!B666,IF(AND($D$4='DATA ENTRY'!CK666),'DATA ENTRY'!B666,""))))</f>
        <v/>
      </c>
      <c r="D667" s="3" t="str">
        <f>IF('DATA ENTRY'!CK666="","",IF('DATA ENTRY'!C666="","",IF($D$4="All Post",'DATA ENTRY'!C666,IF(AND($D$4='DATA ENTRY'!CK666),'DATA ENTRY'!C666,""))))</f>
        <v/>
      </c>
      <c r="E667" s="4" t="str">
        <f>IF('DATA ENTRY'!CK666="","",IF('DATA ENTRY'!I666="","",IF($D$4="All Post",'DATA ENTRY'!I666,IF(AND($D$4='DATA ENTRY'!CK666),'DATA ENTRY'!I666,""))))</f>
        <v/>
      </c>
      <c r="F667" s="4" t="str">
        <f>IF('DATA ENTRY'!CK666="","",IF('DATA ENTRY'!CK666="","",IF($D$4="All Post",'DATA ENTRY'!CK666,IF(AND($D$4='DATA ENTRY'!CK666),'DATA ENTRY'!CK666,""))))</f>
        <v/>
      </c>
      <c r="G667" s="3" t="str">
        <f>IF('DATA ENTRY'!CK666="","",IF('DATA ENTRY'!N666="","",IF($D$4="All Post",'DATA ENTRY'!N666,IF(AND($D$4='DATA ENTRY'!CK666),'DATA ENTRY'!N666,""))))</f>
        <v/>
      </c>
      <c r="H667" s="107" t="str">
        <f>IF('DATA ENTRY'!CK666="","",IF('DATA ENTRY'!O666="","",IF($D$4="All Post",'DATA ENTRY'!O666,IF(AND($D$4='DATA ENTRY'!CK666),'DATA ENTRY'!O666,""))))</f>
        <v/>
      </c>
      <c r="I667" s="3" t="str">
        <f>IF('DATA ENTRY'!CK666="","",IF('DATA ENTRY'!P666="","",IF($D$4="All Post",'DATA ENTRY'!P666,IF(AND($D$4='DATA ENTRY'!CK666),'DATA ENTRY'!P666,""))))</f>
        <v/>
      </c>
      <c r="J667" s="107" t="str">
        <f>IF('DATA ENTRY'!CK666="","",IF('DATA ENTRY'!Q666="","",IF($D$4="All Post",'DATA ENTRY'!Q666,IF(AND($D$4='DATA ENTRY'!CK666),'DATA ENTRY'!Q666,""))))</f>
        <v/>
      </c>
      <c r="K667" s="3" t="str">
        <f>IF('DATA ENTRY'!CK666="","",IF('DATA ENTRY'!R666="","",IF($D$4="All Post",'DATA ENTRY'!R666,IF(AND($D$4='DATA ENTRY'!CK666),'DATA ENTRY'!R666,""))))</f>
        <v/>
      </c>
      <c r="L667" s="3" t="str">
        <f>IF('DATA ENTRY'!CK666="","",IF('DATA ENTRY'!S666="","",IF($D$4="All Post",'DATA ENTRY'!S666,IF(AND($D$4='DATA ENTRY'!CK666),'DATA ENTRY'!S666,""))))</f>
        <v/>
      </c>
      <c r="M667" s="3" t="str">
        <f>IF('DATA ENTRY'!CK666="","",IF('DATA ENTRY'!E666="","",IF($D$4="All Post",'DATA ENTRY'!E666,IF(AND($D$4='DATA ENTRY'!CK666),'DATA ENTRY'!E666,""))))</f>
        <v/>
      </c>
      <c r="N667" s="3" t="str">
        <f>IF('DATA ENTRY'!CK666="","",IF('DATA ENTRY'!W666="","",IF($D$4="All Post",'DATA ENTRY'!W666,IF(AND($D$4='DATA ENTRY'!CK666),'DATA ENTRY'!W666,""))))</f>
        <v/>
      </c>
      <c r="O667" s="3" t="str">
        <f>IF('DATA ENTRY'!CK666="","",IF('DATA ENTRY'!X666="","",IF($D$4="All Post",'DATA ENTRY'!X666,IF(AND($D$4='DATA ENTRY'!CK666),'DATA ENTRY'!X666,""))))</f>
        <v/>
      </c>
      <c r="P667" s="3" t="str">
        <f>IF('DATA ENTRY'!CK666="","",IF('DATA ENTRY'!G666="","",IF($D$4="All Post",'DATA ENTRY'!G666,IF(AND($D$4='DATA ENTRY'!CK666),'DATA ENTRY'!G666,""))))</f>
        <v/>
      </c>
      <c r="S667">
        <f t="shared" si="163"/>
        <v>0</v>
      </c>
      <c r="T667" t="str">
        <f t="shared" si="164"/>
        <v/>
      </c>
      <c r="BZ667" t="str">
        <f t="shared" si="165"/>
        <v/>
      </c>
      <c r="CA667" t="str">
        <f t="shared" si="166"/>
        <v/>
      </c>
      <c r="CB667" s="224">
        <v>661</v>
      </c>
      <c r="CC667" s="3" t="str">
        <f>IF('DATA ENTRY'!CK666="","",IF('DATA ENTRY'!B666="","",IF(AND($CD$4='DATA ENTRY'!CK666,$CG$4='DATA ENTRY'!D666),'DATA ENTRY'!B666,"")))</f>
        <v/>
      </c>
      <c r="CD667" s="3" t="str">
        <f>IF('DATA ENTRY'!CK666="","",IF('DATA ENTRY'!C666="","",IF(AND($CD$4='DATA ENTRY'!CK666,$CG$4='DATA ENTRY'!D666),'DATA ENTRY'!C666,"")))</f>
        <v/>
      </c>
      <c r="CE667" s="4" t="str">
        <f>IF('DATA ENTRY'!CK666="","",IF('DATA ENTRY'!I666="","",IF(AND($CD$4='DATA ENTRY'!CK666,$CG$4='DATA ENTRY'!D666),'DATA ENTRY'!I666,"")))</f>
        <v/>
      </c>
      <c r="CF667" s="4" t="str">
        <f>IF('DATA ENTRY'!CK666="","",IF('DATA ENTRY'!CK666="","",IF(AND($CD$4='DATA ENTRY'!CK666,$CG$4='DATA ENTRY'!D666),'DATA ENTRY'!CK666,"")))</f>
        <v/>
      </c>
      <c r="CG667" s="3" t="str">
        <f>IF('DATA ENTRY'!CK666="","",IF('DATA ENTRY'!N666="","",IF(AND($CD$4='DATA ENTRY'!CK666,$CG$4='DATA ENTRY'!D666),'DATA ENTRY'!N666,"")))</f>
        <v/>
      </c>
      <c r="CH667" s="107" t="str">
        <f>IF('DATA ENTRY'!CK666="","",IF('DATA ENTRY'!O666="","",IF(AND($CD$4='DATA ENTRY'!CK666,$CG$4='DATA ENTRY'!D666),'DATA ENTRY'!O666,"")))</f>
        <v/>
      </c>
      <c r="CI667" s="3" t="str">
        <f>IF('DATA ENTRY'!CK666="","",IF('DATA ENTRY'!P666="","",IF(AND($CD$4='DATA ENTRY'!CK666,$CG$4='DATA ENTRY'!D666),'DATA ENTRY'!P666,"")))</f>
        <v/>
      </c>
      <c r="CJ667" s="107" t="str">
        <f>IF('DATA ENTRY'!CK666="","",IF('DATA ENTRY'!Q666="","",IF(AND($CD$4='DATA ENTRY'!CK666,$CG$4='DATA ENTRY'!D666),'DATA ENTRY'!Q666,"")))</f>
        <v/>
      </c>
      <c r="CK667" s="3" t="str">
        <f>IF('DATA ENTRY'!CK666="","",IF('DATA ENTRY'!R666="","",IF(AND($CD$4='DATA ENTRY'!CK666,$CG$4='DATA ENTRY'!D666),'DATA ENTRY'!R666,"")))</f>
        <v/>
      </c>
      <c r="CL667" s="3" t="str">
        <f>IF('DATA ENTRY'!CK666="","",IF('DATA ENTRY'!S666="","",IF(AND($CD$4='DATA ENTRY'!CK666,$CG$4='DATA ENTRY'!D666),'DATA ENTRY'!S666,"")))</f>
        <v/>
      </c>
      <c r="CM667" s="3" t="str">
        <f>IF('DATA ENTRY'!CK666="","",IF('DATA ENTRY'!E666="","",IF(AND($CD$4='DATA ENTRY'!CK666,$CG$4='DATA ENTRY'!D666),'DATA ENTRY'!E666,"")))</f>
        <v/>
      </c>
      <c r="CN667" s="3" t="str">
        <f>IF('DATA ENTRY'!CK666="","",IF('DATA ENTRY'!W666="","",IF(AND($CD$4='DATA ENTRY'!CK666,$CG$4='DATA ENTRY'!D666),'DATA ENTRY'!W666,"")))</f>
        <v/>
      </c>
      <c r="CO667" s="3" t="str">
        <f>IF('DATA ENTRY'!CK666="","",IF('DATA ENTRY'!X666="","",IF(AND($CD$4='DATA ENTRY'!CK666,$CG$4='DATA ENTRY'!D666),'DATA ENTRY'!X666,"")))</f>
        <v/>
      </c>
      <c r="CP667" s="108" t="str">
        <f t="shared" si="167"/>
        <v/>
      </c>
      <c r="CQ667" s="108" t="str">
        <f>IF('DATA ENTRY'!CK666="","",IF('DATA ENTRY'!G666="","",IF(AND($CD$4='DATA ENTRY'!CK666,$CG$4='DATA ENTRY'!D666),'DATA ENTRY'!G666,"")))</f>
        <v/>
      </c>
      <c r="CR667" s="230" t="str">
        <f>IF('DATA ENTRY'!CK666="","",IF('DATA ENTRY'!D666="","",IF(AND($CD$4='DATA ENTRY'!CK666,$CG$4='DATA ENTRY'!D666),'DATA ENTRY'!D666,"")))</f>
        <v/>
      </c>
      <c r="CS667">
        <f t="shared" si="168"/>
        <v>0</v>
      </c>
      <c r="CT667">
        <f t="shared" si="169"/>
        <v>0</v>
      </c>
      <c r="CV667" s="139"/>
      <c r="CX667">
        <f t="shared" si="170"/>
        <v>0</v>
      </c>
      <c r="DB667" t="str">
        <f t="shared" si="177"/>
        <v/>
      </c>
      <c r="DC667" t="str">
        <f t="shared" si="178"/>
        <v/>
      </c>
      <c r="DD667" s="224">
        <v>661</v>
      </c>
      <c r="DE667" s="3" t="str">
        <f>IF('DATA ENTRY'!CK666="","",IF('DATA ENTRY'!B666="","",IF(AND($DF$4='DATA ENTRY'!D666),'DATA ENTRY'!B666,"")))</f>
        <v/>
      </c>
      <c r="DF667" s="3" t="str">
        <f>IF('DATA ENTRY'!CK666="","",IF('DATA ENTRY'!C666="","",IF(AND($DF$4='DATA ENTRY'!D666),'DATA ENTRY'!C666,"")))</f>
        <v/>
      </c>
      <c r="DG667" s="4" t="str">
        <f>IF('DATA ENTRY'!CK666="","",IF('DATA ENTRY'!I666="","",IF(AND($DF$4='DATA ENTRY'!D666),'DATA ENTRY'!I666,"")))</f>
        <v/>
      </c>
      <c r="DH667" s="4" t="str">
        <f>IF('DATA ENTRY'!CK666="","",IF('DATA ENTRY'!CK666="","",IF(AND($DF$4='DATA ENTRY'!D666),'DATA ENTRY'!CK666,"")))</f>
        <v/>
      </c>
      <c r="DI667" s="3" t="str">
        <f>IF('DATA ENTRY'!CK666="","",IF('DATA ENTRY'!N666="","",IF(AND($DF$4='DATA ENTRY'!D666),'DATA ENTRY'!N666,"")))</f>
        <v/>
      </c>
      <c r="DJ667" s="107" t="str">
        <f>IF('DATA ENTRY'!CK666="","",IF('DATA ENTRY'!O666="","",IF(AND($DF$4='DATA ENTRY'!D666),'DATA ENTRY'!O666,"")))</f>
        <v/>
      </c>
      <c r="DK667" s="3" t="str">
        <f>IF('DATA ENTRY'!CK666="","",IF('DATA ENTRY'!P666="","",IF(AND($DF$4='DATA ENTRY'!D666),'DATA ENTRY'!P666,"")))</f>
        <v/>
      </c>
      <c r="DL667" s="107" t="str">
        <f>IF('DATA ENTRY'!CK666="","",IF('DATA ENTRY'!Q666="","",IF(AND($DF$4='DATA ENTRY'!D666),'DATA ENTRY'!Q666,"")))</f>
        <v/>
      </c>
      <c r="DM667" s="3" t="str">
        <f>IF('DATA ENTRY'!CK666="","",IF('DATA ENTRY'!R666="","",IF(AND($DF$4='DATA ENTRY'!D666),'DATA ENTRY'!R666,"")))</f>
        <v/>
      </c>
      <c r="DN667" s="107" t="str">
        <f>IF('DATA ENTRY'!CK666="","",IF('DATA ENTRY'!S666="","",IF(AND($DF$4='DATA ENTRY'!D666),'DATA ENTRY'!S666,"")))</f>
        <v/>
      </c>
      <c r="DO667" s="3" t="str">
        <f>IF('DATA ENTRY'!CK666="","",IF('DATA ENTRY'!E666="","",IF(AND($DF$4='DATA ENTRY'!D666),'DATA ENTRY'!E666,"")))</f>
        <v/>
      </c>
      <c r="DP667" s="3" t="str">
        <f>IF('DATA ENTRY'!CK666="","",IF('DATA ENTRY'!D666="","",IF(AND($DF$4='DATA ENTRY'!D666),'DATA ENTRY'!D666,"")))</f>
        <v/>
      </c>
      <c r="DQ667" s="3" t="str">
        <f>IF('DATA ENTRY'!CK666="","",IF('DATA ENTRY'!W666="","",IF(AND($DF$4='DATA ENTRY'!D666),'DATA ENTRY'!W666,"")))</f>
        <v/>
      </c>
      <c r="DR667" s="3" t="str">
        <f>IF('DATA ENTRY'!CK666="","",IF('DATA ENTRY'!X666="","",IF(AND($DF$4='DATA ENTRY'!D666),'DATA ENTRY'!X666,"")))</f>
        <v/>
      </c>
      <c r="DS667" s="108" t="str">
        <f t="shared" si="171"/>
        <v/>
      </c>
      <c r="DT667" s="108" t="str">
        <f>IF('DATA ENTRY'!CK666="","",IF('DATA ENTRY'!D666="","",IF(AND($DF$4='DATA ENTRY'!D666),'DATA ENTRY'!G666,"")))</f>
        <v/>
      </c>
      <c r="DY667">
        <f t="shared" si="172"/>
        <v>0</v>
      </c>
      <c r="EB667" t="str">
        <f t="shared" si="173"/>
        <v/>
      </c>
      <c r="EC667" t="str">
        <f t="shared" si="174"/>
        <v/>
      </c>
      <c r="ED667" s="224">
        <v>661</v>
      </c>
      <c r="EE667" s="3" t="str">
        <f>IF('DATA ENTRY'!CK666="","",IF('DATA ENTRY'!B666="","",IF(AND($EF$4='DATA ENTRY'!G666,$EH$4='DATA ENTRY'!F666),'DATA ENTRY'!B666,"")))</f>
        <v/>
      </c>
      <c r="EF667" s="3" t="str">
        <f>IF('DATA ENTRY'!CK666="","",IF('DATA ENTRY'!C666="","",IF(AND($EF$4='DATA ENTRY'!G666,$EH$4='DATA ENTRY'!F666),'DATA ENTRY'!C666,"")))</f>
        <v/>
      </c>
      <c r="EG667" s="4" t="str">
        <f>IF('DATA ENTRY'!CK666="","",IF('DATA ENTRY'!I666="","",IF(AND($EF$4='DATA ENTRY'!G666,$EH$4='DATA ENTRY'!F666),'DATA ENTRY'!I666,"")))</f>
        <v/>
      </c>
      <c r="EH667" s="4" t="str">
        <f>IF('DATA ENTRY'!CK666="","",IF('DATA ENTRY'!CK666="","",IF(AND($EF$4='DATA ENTRY'!G666,$EH$4='DATA ENTRY'!F666),'DATA ENTRY'!CK666,"")))</f>
        <v/>
      </c>
      <c r="EI667" s="3" t="str">
        <f>IF('DATA ENTRY'!CK666="","",IF('DATA ENTRY'!N666="","",IF(AND($EF$4='DATA ENTRY'!G666,$EH$4='DATA ENTRY'!F666),'DATA ENTRY'!N666,"")))</f>
        <v/>
      </c>
      <c r="EJ667" s="107" t="str">
        <f>IF('DATA ENTRY'!CK666="","",IF('DATA ENTRY'!O666="","",IF(AND($EF$4='DATA ENTRY'!G666,$EH$4='DATA ENTRY'!F666),'DATA ENTRY'!O666,"")))</f>
        <v/>
      </c>
      <c r="EK667" s="3" t="str">
        <f>IF('DATA ENTRY'!CK666="","",IF('DATA ENTRY'!P666="","",IF(AND($EF$4='DATA ENTRY'!G666,$EH$4='DATA ENTRY'!F666),'DATA ENTRY'!P666,"")))</f>
        <v/>
      </c>
      <c r="EL667" s="107" t="str">
        <f>IF('DATA ENTRY'!CK666="","",IF('DATA ENTRY'!Q666="","",IF(AND($EF$4='DATA ENTRY'!G666,$EH$4='DATA ENTRY'!F666),'DATA ENTRY'!Q666,"")))</f>
        <v/>
      </c>
      <c r="EM667" s="3" t="str">
        <f>IF('DATA ENTRY'!CK666="","",IF('DATA ENTRY'!R666="","",IF(AND($EF$4='DATA ENTRY'!G666,$EH$4='DATA ENTRY'!F666),'DATA ENTRY'!R666,"")))</f>
        <v/>
      </c>
      <c r="EN667" s="107" t="str">
        <f>IF('DATA ENTRY'!CK666="","",IF('DATA ENTRY'!S666="","",IF(AND($EF$4='DATA ENTRY'!G666,$EH$4='DATA ENTRY'!F666),'DATA ENTRY'!S666,"")))</f>
        <v/>
      </c>
      <c r="EO667" s="3" t="str">
        <f>IF('DATA ENTRY'!CK666="","",IF('DATA ENTRY'!E666="","",IF(AND($EF$4='DATA ENTRY'!G666,$EH$4='DATA ENTRY'!F666),'DATA ENTRY'!E666,"")))</f>
        <v/>
      </c>
      <c r="EP667" s="3" t="str">
        <f>IF('DATA ENTRY'!CK666="","",IF('DATA ENTRY'!D666="","",IF(AND($EF$4='DATA ENTRY'!G666,$EH$4='DATA ENTRY'!F666),'DATA ENTRY'!D666,"")))</f>
        <v/>
      </c>
      <c r="EQ667" s="3" t="str">
        <f>IF('DATA ENTRY'!CK666="","",IF('DATA ENTRY'!W666="","",IF(AND($EF$4='DATA ENTRY'!G666,$EH$4='DATA ENTRY'!F666),'DATA ENTRY'!W666,"")))</f>
        <v/>
      </c>
      <c r="ER667" s="3" t="str">
        <f>IF('DATA ENTRY'!CK666="","",IF('DATA ENTRY'!X666="","",IF(AND($EF$4='DATA ENTRY'!G666,$EH$4='DATA ENTRY'!F666),'DATA ENTRY'!X666,"")))</f>
        <v/>
      </c>
      <c r="ES667" s="108" t="str">
        <f t="shared" si="175"/>
        <v/>
      </c>
      <c r="ET667" s="108" t="str">
        <f>IF('DATA ENTRY'!CK666="","",IF('DATA ENTRY'!D666="","",IF(AND($EF$4='DATA ENTRY'!G666,$EH$4='DATA ENTRY'!F666),'DATA ENTRY'!G666,"")))</f>
        <v/>
      </c>
      <c r="EY667">
        <f t="shared" si="176"/>
        <v>0</v>
      </c>
    </row>
    <row r="668" spans="1:155">
      <c r="A668" t="str">
        <f>IF(S668=0,"",1+(MAX($A$7:A667)))</f>
        <v/>
      </c>
      <c r="B668" s="224">
        <v>662</v>
      </c>
      <c r="C668" s="3" t="str">
        <f>IF('DATA ENTRY'!CK667="","",IF('DATA ENTRY'!B667="","",IF($D$4="All Post",'DATA ENTRY'!B667,IF(AND($D$4='DATA ENTRY'!CK667),'DATA ENTRY'!B667,""))))</f>
        <v/>
      </c>
      <c r="D668" s="3" t="str">
        <f>IF('DATA ENTRY'!CK667="","",IF('DATA ENTRY'!C667="","",IF($D$4="All Post",'DATA ENTRY'!C667,IF(AND($D$4='DATA ENTRY'!CK667),'DATA ENTRY'!C667,""))))</f>
        <v/>
      </c>
      <c r="E668" s="4" t="str">
        <f>IF('DATA ENTRY'!CK667="","",IF('DATA ENTRY'!I667="","",IF($D$4="All Post",'DATA ENTRY'!I667,IF(AND($D$4='DATA ENTRY'!CK667),'DATA ENTRY'!I667,""))))</f>
        <v/>
      </c>
      <c r="F668" s="4" t="str">
        <f>IF('DATA ENTRY'!CK667="","",IF('DATA ENTRY'!CK667="","",IF($D$4="All Post",'DATA ENTRY'!CK667,IF(AND($D$4='DATA ENTRY'!CK667),'DATA ENTRY'!CK667,""))))</f>
        <v/>
      </c>
      <c r="G668" s="3" t="str">
        <f>IF('DATA ENTRY'!CK667="","",IF('DATA ENTRY'!N667="","",IF($D$4="All Post",'DATA ENTRY'!N667,IF(AND($D$4='DATA ENTRY'!CK667),'DATA ENTRY'!N667,""))))</f>
        <v/>
      </c>
      <c r="H668" s="107" t="str">
        <f>IF('DATA ENTRY'!CK667="","",IF('DATA ENTRY'!O667="","",IF($D$4="All Post",'DATA ENTRY'!O667,IF(AND($D$4='DATA ENTRY'!CK667),'DATA ENTRY'!O667,""))))</f>
        <v/>
      </c>
      <c r="I668" s="3" t="str">
        <f>IF('DATA ENTRY'!CK667="","",IF('DATA ENTRY'!P667="","",IF($D$4="All Post",'DATA ENTRY'!P667,IF(AND($D$4='DATA ENTRY'!CK667),'DATA ENTRY'!P667,""))))</f>
        <v/>
      </c>
      <c r="J668" s="107" t="str">
        <f>IF('DATA ENTRY'!CK667="","",IF('DATA ENTRY'!Q667="","",IF($D$4="All Post",'DATA ENTRY'!Q667,IF(AND($D$4='DATA ENTRY'!CK667),'DATA ENTRY'!Q667,""))))</f>
        <v/>
      </c>
      <c r="K668" s="3" t="str">
        <f>IF('DATA ENTRY'!CK667="","",IF('DATA ENTRY'!R667="","",IF($D$4="All Post",'DATA ENTRY'!R667,IF(AND($D$4='DATA ENTRY'!CK667),'DATA ENTRY'!R667,""))))</f>
        <v/>
      </c>
      <c r="L668" s="3" t="str">
        <f>IF('DATA ENTRY'!CK667="","",IF('DATA ENTRY'!S667="","",IF($D$4="All Post",'DATA ENTRY'!S667,IF(AND($D$4='DATA ENTRY'!CK667),'DATA ENTRY'!S667,""))))</f>
        <v/>
      </c>
      <c r="M668" s="3" t="str">
        <f>IF('DATA ENTRY'!CK667="","",IF('DATA ENTRY'!E667="","",IF($D$4="All Post",'DATA ENTRY'!E667,IF(AND($D$4='DATA ENTRY'!CK667),'DATA ENTRY'!E667,""))))</f>
        <v/>
      </c>
      <c r="N668" s="3" t="str">
        <f>IF('DATA ENTRY'!CK667="","",IF('DATA ENTRY'!W667="","",IF($D$4="All Post",'DATA ENTRY'!W667,IF(AND($D$4='DATA ENTRY'!CK667),'DATA ENTRY'!W667,""))))</f>
        <v/>
      </c>
      <c r="O668" s="3" t="str">
        <f>IF('DATA ENTRY'!CK667="","",IF('DATA ENTRY'!X667="","",IF($D$4="All Post",'DATA ENTRY'!X667,IF(AND($D$4='DATA ENTRY'!CK667),'DATA ENTRY'!X667,""))))</f>
        <v/>
      </c>
      <c r="P668" s="3" t="str">
        <f>IF('DATA ENTRY'!CK667="","",IF('DATA ENTRY'!G667="","",IF($D$4="All Post",'DATA ENTRY'!G667,IF(AND($D$4='DATA ENTRY'!CK667),'DATA ENTRY'!G667,""))))</f>
        <v/>
      </c>
      <c r="S668">
        <f t="shared" si="163"/>
        <v>0</v>
      </c>
      <c r="T668" t="str">
        <f t="shared" si="164"/>
        <v/>
      </c>
      <c r="BZ668" t="str">
        <f t="shared" si="165"/>
        <v/>
      </c>
      <c r="CA668" t="str">
        <f t="shared" si="166"/>
        <v/>
      </c>
      <c r="CB668" s="224">
        <v>662</v>
      </c>
      <c r="CC668" s="3" t="str">
        <f>IF('DATA ENTRY'!CK667="","",IF('DATA ENTRY'!B667="","",IF(AND($CD$4='DATA ENTRY'!CK667,$CG$4='DATA ENTRY'!D667),'DATA ENTRY'!B667,"")))</f>
        <v/>
      </c>
      <c r="CD668" s="3" t="str">
        <f>IF('DATA ENTRY'!CK667="","",IF('DATA ENTRY'!C667="","",IF(AND($CD$4='DATA ENTRY'!CK667,$CG$4='DATA ENTRY'!D667),'DATA ENTRY'!C667,"")))</f>
        <v/>
      </c>
      <c r="CE668" s="4" t="str">
        <f>IF('DATA ENTRY'!CK667="","",IF('DATA ENTRY'!I667="","",IF(AND($CD$4='DATA ENTRY'!CK667,$CG$4='DATA ENTRY'!D667),'DATA ENTRY'!I667,"")))</f>
        <v/>
      </c>
      <c r="CF668" s="4" t="str">
        <f>IF('DATA ENTRY'!CK667="","",IF('DATA ENTRY'!CK667="","",IF(AND($CD$4='DATA ENTRY'!CK667,$CG$4='DATA ENTRY'!D667),'DATA ENTRY'!CK667,"")))</f>
        <v/>
      </c>
      <c r="CG668" s="3" t="str">
        <f>IF('DATA ENTRY'!CK667="","",IF('DATA ENTRY'!N667="","",IF(AND($CD$4='DATA ENTRY'!CK667,$CG$4='DATA ENTRY'!D667),'DATA ENTRY'!N667,"")))</f>
        <v/>
      </c>
      <c r="CH668" s="107" t="str">
        <f>IF('DATA ENTRY'!CK667="","",IF('DATA ENTRY'!O667="","",IF(AND($CD$4='DATA ENTRY'!CK667,$CG$4='DATA ENTRY'!D667),'DATA ENTRY'!O667,"")))</f>
        <v/>
      </c>
      <c r="CI668" s="3" t="str">
        <f>IF('DATA ENTRY'!CK667="","",IF('DATA ENTRY'!P667="","",IF(AND($CD$4='DATA ENTRY'!CK667,$CG$4='DATA ENTRY'!D667),'DATA ENTRY'!P667,"")))</f>
        <v/>
      </c>
      <c r="CJ668" s="107" t="str">
        <f>IF('DATA ENTRY'!CK667="","",IF('DATA ENTRY'!Q667="","",IF(AND($CD$4='DATA ENTRY'!CK667,$CG$4='DATA ENTRY'!D667),'DATA ENTRY'!Q667,"")))</f>
        <v/>
      </c>
      <c r="CK668" s="3" t="str">
        <f>IF('DATA ENTRY'!CK667="","",IF('DATA ENTRY'!R667="","",IF(AND($CD$4='DATA ENTRY'!CK667,$CG$4='DATA ENTRY'!D667),'DATA ENTRY'!R667,"")))</f>
        <v/>
      </c>
      <c r="CL668" s="3" t="str">
        <f>IF('DATA ENTRY'!CK667="","",IF('DATA ENTRY'!S667="","",IF(AND($CD$4='DATA ENTRY'!CK667,$CG$4='DATA ENTRY'!D667),'DATA ENTRY'!S667,"")))</f>
        <v/>
      </c>
      <c r="CM668" s="3" t="str">
        <f>IF('DATA ENTRY'!CK667="","",IF('DATA ENTRY'!E667="","",IF(AND($CD$4='DATA ENTRY'!CK667,$CG$4='DATA ENTRY'!D667),'DATA ENTRY'!E667,"")))</f>
        <v/>
      </c>
      <c r="CN668" s="3" t="str">
        <f>IF('DATA ENTRY'!CK667="","",IF('DATA ENTRY'!W667="","",IF(AND($CD$4='DATA ENTRY'!CK667,$CG$4='DATA ENTRY'!D667),'DATA ENTRY'!W667,"")))</f>
        <v/>
      </c>
      <c r="CO668" s="3" t="str">
        <f>IF('DATA ENTRY'!CK667="","",IF('DATA ENTRY'!X667="","",IF(AND($CD$4='DATA ENTRY'!CK667,$CG$4='DATA ENTRY'!D667),'DATA ENTRY'!X667,"")))</f>
        <v/>
      </c>
      <c r="CP668" s="108" t="str">
        <f t="shared" si="167"/>
        <v/>
      </c>
      <c r="CQ668" s="108" t="str">
        <f>IF('DATA ENTRY'!CK667="","",IF('DATA ENTRY'!G667="","",IF(AND($CD$4='DATA ENTRY'!CK667,$CG$4='DATA ENTRY'!D667),'DATA ENTRY'!G667,"")))</f>
        <v/>
      </c>
      <c r="CR668" s="230" t="str">
        <f>IF('DATA ENTRY'!CK667="","",IF('DATA ENTRY'!D667="","",IF(AND($CD$4='DATA ENTRY'!CK667,$CG$4='DATA ENTRY'!D667),'DATA ENTRY'!D667,"")))</f>
        <v/>
      </c>
      <c r="CS668">
        <f t="shared" si="168"/>
        <v>0</v>
      </c>
      <c r="CT668">
        <f t="shared" si="169"/>
        <v>0</v>
      </c>
      <c r="CV668" s="139"/>
      <c r="CX668">
        <f t="shared" si="170"/>
        <v>0</v>
      </c>
      <c r="DB668" t="str">
        <f t="shared" si="177"/>
        <v/>
      </c>
      <c r="DC668" t="str">
        <f t="shared" si="178"/>
        <v/>
      </c>
      <c r="DD668" s="224">
        <v>662</v>
      </c>
      <c r="DE668" s="3" t="str">
        <f>IF('DATA ENTRY'!CK667="","",IF('DATA ENTRY'!B667="","",IF(AND($DF$4='DATA ENTRY'!D667),'DATA ENTRY'!B667,"")))</f>
        <v/>
      </c>
      <c r="DF668" s="3" t="str">
        <f>IF('DATA ENTRY'!CK667="","",IF('DATA ENTRY'!C667="","",IF(AND($DF$4='DATA ENTRY'!D667),'DATA ENTRY'!C667,"")))</f>
        <v/>
      </c>
      <c r="DG668" s="4" t="str">
        <f>IF('DATA ENTRY'!CK667="","",IF('DATA ENTRY'!I667="","",IF(AND($DF$4='DATA ENTRY'!D667),'DATA ENTRY'!I667,"")))</f>
        <v/>
      </c>
      <c r="DH668" s="4" t="str">
        <f>IF('DATA ENTRY'!CK667="","",IF('DATA ENTRY'!CK667="","",IF(AND($DF$4='DATA ENTRY'!D667),'DATA ENTRY'!CK667,"")))</f>
        <v/>
      </c>
      <c r="DI668" s="3" t="str">
        <f>IF('DATA ENTRY'!CK667="","",IF('DATA ENTRY'!N667="","",IF(AND($DF$4='DATA ENTRY'!D667),'DATA ENTRY'!N667,"")))</f>
        <v/>
      </c>
      <c r="DJ668" s="107" t="str">
        <f>IF('DATA ENTRY'!CK667="","",IF('DATA ENTRY'!O667="","",IF(AND($DF$4='DATA ENTRY'!D667),'DATA ENTRY'!O667,"")))</f>
        <v/>
      </c>
      <c r="DK668" s="3" t="str">
        <f>IF('DATA ENTRY'!CK667="","",IF('DATA ENTRY'!P667="","",IF(AND($DF$4='DATA ENTRY'!D667),'DATA ENTRY'!P667,"")))</f>
        <v/>
      </c>
      <c r="DL668" s="107" t="str">
        <f>IF('DATA ENTRY'!CK667="","",IF('DATA ENTRY'!Q667="","",IF(AND($DF$4='DATA ENTRY'!D667),'DATA ENTRY'!Q667,"")))</f>
        <v/>
      </c>
      <c r="DM668" s="3" t="str">
        <f>IF('DATA ENTRY'!CK667="","",IF('DATA ENTRY'!R667="","",IF(AND($DF$4='DATA ENTRY'!D667),'DATA ENTRY'!R667,"")))</f>
        <v/>
      </c>
      <c r="DN668" s="107" t="str">
        <f>IF('DATA ENTRY'!CK667="","",IF('DATA ENTRY'!S667="","",IF(AND($DF$4='DATA ENTRY'!D667),'DATA ENTRY'!S667,"")))</f>
        <v/>
      </c>
      <c r="DO668" s="3" t="str">
        <f>IF('DATA ENTRY'!CK667="","",IF('DATA ENTRY'!E667="","",IF(AND($DF$4='DATA ENTRY'!D667),'DATA ENTRY'!E667,"")))</f>
        <v/>
      </c>
      <c r="DP668" s="3" t="str">
        <f>IF('DATA ENTRY'!CK667="","",IF('DATA ENTRY'!D667="","",IF(AND($DF$4='DATA ENTRY'!D667),'DATA ENTRY'!D667,"")))</f>
        <v/>
      </c>
      <c r="DQ668" s="3" t="str">
        <f>IF('DATA ENTRY'!CK667="","",IF('DATA ENTRY'!W667="","",IF(AND($DF$4='DATA ENTRY'!D667),'DATA ENTRY'!W667,"")))</f>
        <v/>
      </c>
      <c r="DR668" s="3" t="str">
        <f>IF('DATA ENTRY'!CK667="","",IF('DATA ENTRY'!X667="","",IF(AND($DF$4='DATA ENTRY'!D667),'DATA ENTRY'!X667,"")))</f>
        <v/>
      </c>
      <c r="DS668" s="108" t="str">
        <f t="shared" si="171"/>
        <v/>
      </c>
      <c r="DT668" s="108" t="str">
        <f>IF('DATA ENTRY'!CK667="","",IF('DATA ENTRY'!D667="","",IF(AND($DF$4='DATA ENTRY'!D667),'DATA ENTRY'!G667,"")))</f>
        <v/>
      </c>
      <c r="DY668">
        <f t="shared" si="172"/>
        <v>0</v>
      </c>
      <c r="EB668" t="str">
        <f t="shared" si="173"/>
        <v/>
      </c>
      <c r="EC668" t="str">
        <f t="shared" si="174"/>
        <v/>
      </c>
      <c r="ED668" s="224">
        <v>662</v>
      </c>
      <c r="EE668" s="3" t="str">
        <f>IF('DATA ENTRY'!CK667="","",IF('DATA ENTRY'!B667="","",IF(AND($EF$4='DATA ENTRY'!G667,$EH$4='DATA ENTRY'!F667),'DATA ENTRY'!B667,"")))</f>
        <v/>
      </c>
      <c r="EF668" s="3" t="str">
        <f>IF('DATA ENTRY'!CK667="","",IF('DATA ENTRY'!C667="","",IF(AND($EF$4='DATA ENTRY'!G667,$EH$4='DATA ENTRY'!F667),'DATA ENTRY'!C667,"")))</f>
        <v/>
      </c>
      <c r="EG668" s="4" t="str">
        <f>IF('DATA ENTRY'!CK667="","",IF('DATA ENTRY'!I667="","",IF(AND($EF$4='DATA ENTRY'!G667,$EH$4='DATA ENTRY'!F667),'DATA ENTRY'!I667,"")))</f>
        <v/>
      </c>
      <c r="EH668" s="4" t="str">
        <f>IF('DATA ENTRY'!CK667="","",IF('DATA ENTRY'!CK667="","",IF(AND($EF$4='DATA ENTRY'!G667,$EH$4='DATA ENTRY'!F667),'DATA ENTRY'!CK667,"")))</f>
        <v/>
      </c>
      <c r="EI668" s="3" t="str">
        <f>IF('DATA ENTRY'!CK667="","",IF('DATA ENTRY'!N667="","",IF(AND($EF$4='DATA ENTRY'!G667,$EH$4='DATA ENTRY'!F667),'DATA ENTRY'!N667,"")))</f>
        <v/>
      </c>
      <c r="EJ668" s="107" t="str">
        <f>IF('DATA ENTRY'!CK667="","",IF('DATA ENTRY'!O667="","",IF(AND($EF$4='DATA ENTRY'!G667,$EH$4='DATA ENTRY'!F667),'DATA ENTRY'!O667,"")))</f>
        <v/>
      </c>
      <c r="EK668" s="3" t="str">
        <f>IF('DATA ENTRY'!CK667="","",IF('DATA ENTRY'!P667="","",IF(AND($EF$4='DATA ENTRY'!G667,$EH$4='DATA ENTRY'!F667),'DATA ENTRY'!P667,"")))</f>
        <v/>
      </c>
      <c r="EL668" s="107" t="str">
        <f>IF('DATA ENTRY'!CK667="","",IF('DATA ENTRY'!Q667="","",IF(AND($EF$4='DATA ENTRY'!G667,$EH$4='DATA ENTRY'!F667),'DATA ENTRY'!Q667,"")))</f>
        <v/>
      </c>
      <c r="EM668" s="3" t="str">
        <f>IF('DATA ENTRY'!CK667="","",IF('DATA ENTRY'!R667="","",IF(AND($EF$4='DATA ENTRY'!G667,$EH$4='DATA ENTRY'!F667),'DATA ENTRY'!R667,"")))</f>
        <v/>
      </c>
      <c r="EN668" s="107" t="str">
        <f>IF('DATA ENTRY'!CK667="","",IF('DATA ENTRY'!S667="","",IF(AND($EF$4='DATA ENTRY'!G667,$EH$4='DATA ENTRY'!F667),'DATA ENTRY'!S667,"")))</f>
        <v/>
      </c>
      <c r="EO668" s="3" t="str">
        <f>IF('DATA ENTRY'!CK667="","",IF('DATA ENTRY'!E667="","",IF(AND($EF$4='DATA ENTRY'!G667,$EH$4='DATA ENTRY'!F667),'DATA ENTRY'!E667,"")))</f>
        <v/>
      </c>
      <c r="EP668" s="3" t="str">
        <f>IF('DATA ENTRY'!CK667="","",IF('DATA ENTRY'!D667="","",IF(AND($EF$4='DATA ENTRY'!G667,$EH$4='DATA ENTRY'!F667),'DATA ENTRY'!D667,"")))</f>
        <v/>
      </c>
      <c r="EQ668" s="3" t="str">
        <f>IF('DATA ENTRY'!CK667="","",IF('DATA ENTRY'!W667="","",IF(AND($EF$4='DATA ENTRY'!G667,$EH$4='DATA ENTRY'!F667),'DATA ENTRY'!W667,"")))</f>
        <v/>
      </c>
      <c r="ER668" s="3" t="str">
        <f>IF('DATA ENTRY'!CK667="","",IF('DATA ENTRY'!X667="","",IF(AND($EF$4='DATA ENTRY'!G667,$EH$4='DATA ENTRY'!F667),'DATA ENTRY'!X667,"")))</f>
        <v/>
      </c>
      <c r="ES668" s="108" t="str">
        <f t="shared" si="175"/>
        <v/>
      </c>
      <c r="ET668" s="108" t="str">
        <f>IF('DATA ENTRY'!CK667="","",IF('DATA ENTRY'!D667="","",IF(AND($EF$4='DATA ENTRY'!G667,$EH$4='DATA ENTRY'!F667),'DATA ENTRY'!G667,"")))</f>
        <v/>
      </c>
      <c r="EY668">
        <f t="shared" si="176"/>
        <v>0</v>
      </c>
    </row>
    <row r="669" spans="1:155">
      <c r="A669" t="str">
        <f>IF(S669=0,"",1+(MAX($A$7:A668)))</f>
        <v/>
      </c>
      <c r="B669" s="224">
        <v>663</v>
      </c>
      <c r="C669" s="3" t="str">
        <f>IF('DATA ENTRY'!CK668="","",IF('DATA ENTRY'!B668="","",IF($D$4="All Post",'DATA ENTRY'!B668,IF(AND($D$4='DATA ENTRY'!CK668),'DATA ENTRY'!B668,""))))</f>
        <v/>
      </c>
      <c r="D669" s="3" t="str">
        <f>IF('DATA ENTRY'!CK668="","",IF('DATA ENTRY'!C668="","",IF($D$4="All Post",'DATA ENTRY'!C668,IF(AND($D$4='DATA ENTRY'!CK668),'DATA ENTRY'!C668,""))))</f>
        <v/>
      </c>
      <c r="E669" s="4" t="str">
        <f>IF('DATA ENTRY'!CK668="","",IF('DATA ENTRY'!I668="","",IF($D$4="All Post",'DATA ENTRY'!I668,IF(AND($D$4='DATA ENTRY'!CK668),'DATA ENTRY'!I668,""))))</f>
        <v/>
      </c>
      <c r="F669" s="4" t="str">
        <f>IF('DATA ENTRY'!CK668="","",IF('DATA ENTRY'!CK668="","",IF($D$4="All Post",'DATA ENTRY'!CK668,IF(AND($D$4='DATA ENTRY'!CK668),'DATA ENTRY'!CK668,""))))</f>
        <v/>
      </c>
      <c r="G669" s="3" t="str">
        <f>IF('DATA ENTRY'!CK668="","",IF('DATA ENTRY'!N668="","",IF($D$4="All Post",'DATA ENTRY'!N668,IF(AND($D$4='DATA ENTRY'!CK668),'DATA ENTRY'!N668,""))))</f>
        <v/>
      </c>
      <c r="H669" s="107" t="str">
        <f>IF('DATA ENTRY'!CK668="","",IF('DATA ENTRY'!O668="","",IF($D$4="All Post",'DATA ENTRY'!O668,IF(AND($D$4='DATA ENTRY'!CK668),'DATA ENTRY'!O668,""))))</f>
        <v/>
      </c>
      <c r="I669" s="3" t="str">
        <f>IF('DATA ENTRY'!CK668="","",IF('DATA ENTRY'!P668="","",IF($D$4="All Post",'DATA ENTRY'!P668,IF(AND($D$4='DATA ENTRY'!CK668),'DATA ENTRY'!P668,""))))</f>
        <v/>
      </c>
      <c r="J669" s="107" t="str">
        <f>IF('DATA ENTRY'!CK668="","",IF('DATA ENTRY'!Q668="","",IF($D$4="All Post",'DATA ENTRY'!Q668,IF(AND($D$4='DATA ENTRY'!CK668),'DATA ENTRY'!Q668,""))))</f>
        <v/>
      </c>
      <c r="K669" s="3" t="str">
        <f>IF('DATA ENTRY'!CK668="","",IF('DATA ENTRY'!R668="","",IF($D$4="All Post",'DATA ENTRY'!R668,IF(AND($D$4='DATA ENTRY'!CK668),'DATA ENTRY'!R668,""))))</f>
        <v/>
      </c>
      <c r="L669" s="3" t="str">
        <f>IF('DATA ENTRY'!CK668="","",IF('DATA ENTRY'!S668="","",IF($D$4="All Post",'DATA ENTRY'!S668,IF(AND($D$4='DATA ENTRY'!CK668),'DATA ENTRY'!S668,""))))</f>
        <v/>
      </c>
      <c r="M669" s="3" t="str">
        <f>IF('DATA ENTRY'!CK668="","",IF('DATA ENTRY'!E668="","",IF($D$4="All Post",'DATA ENTRY'!E668,IF(AND($D$4='DATA ENTRY'!CK668),'DATA ENTRY'!E668,""))))</f>
        <v/>
      </c>
      <c r="N669" s="3" t="str">
        <f>IF('DATA ENTRY'!CK668="","",IF('DATA ENTRY'!W668="","",IF($D$4="All Post",'DATA ENTRY'!W668,IF(AND($D$4='DATA ENTRY'!CK668),'DATA ENTRY'!W668,""))))</f>
        <v/>
      </c>
      <c r="O669" s="3" t="str">
        <f>IF('DATA ENTRY'!CK668="","",IF('DATA ENTRY'!X668="","",IF($D$4="All Post",'DATA ENTRY'!X668,IF(AND($D$4='DATA ENTRY'!CK668),'DATA ENTRY'!X668,""))))</f>
        <v/>
      </c>
      <c r="P669" s="3" t="str">
        <f>IF('DATA ENTRY'!CK668="","",IF('DATA ENTRY'!G668="","",IF($D$4="All Post",'DATA ENTRY'!G668,IF(AND($D$4='DATA ENTRY'!CK668),'DATA ENTRY'!G668,""))))</f>
        <v/>
      </c>
      <c r="S669">
        <f t="shared" si="163"/>
        <v>0</v>
      </c>
      <c r="T669" t="str">
        <f t="shared" si="164"/>
        <v/>
      </c>
      <c r="BZ669" t="str">
        <f t="shared" si="165"/>
        <v/>
      </c>
      <c r="CA669" t="str">
        <f t="shared" si="166"/>
        <v/>
      </c>
      <c r="CB669" s="224">
        <v>663</v>
      </c>
      <c r="CC669" s="3" t="str">
        <f>IF('DATA ENTRY'!CK668="","",IF('DATA ENTRY'!B668="","",IF(AND($CD$4='DATA ENTRY'!CK668,$CG$4='DATA ENTRY'!D668),'DATA ENTRY'!B668,"")))</f>
        <v/>
      </c>
      <c r="CD669" s="3" t="str">
        <f>IF('DATA ENTRY'!CK668="","",IF('DATA ENTRY'!C668="","",IF(AND($CD$4='DATA ENTRY'!CK668,$CG$4='DATA ENTRY'!D668),'DATA ENTRY'!C668,"")))</f>
        <v/>
      </c>
      <c r="CE669" s="4" t="str">
        <f>IF('DATA ENTRY'!CK668="","",IF('DATA ENTRY'!I668="","",IF(AND($CD$4='DATA ENTRY'!CK668,$CG$4='DATA ENTRY'!D668),'DATA ENTRY'!I668,"")))</f>
        <v/>
      </c>
      <c r="CF669" s="4" t="str">
        <f>IF('DATA ENTRY'!CK668="","",IF('DATA ENTRY'!CK668="","",IF(AND($CD$4='DATA ENTRY'!CK668,$CG$4='DATA ENTRY'!D668),'DATA ENTRY'!CK668,"")))</f>
        <v/>
      </c>
      <c r="CG669" s="3" t="str">
        <f>IF('DATA ENTRY'!CK668="","",IF('DATA ENTRY'!N668="","",IF(AND($CD$4='DATA ENTRY'!CK668,$CG$4='DATA ENTRY'!D668),'DATA ENTRY'!N668,"")))</f>
        <v/>
      </c>
      <c r="CH669" s="107" t="str">
        <f>IF('DATA ENTRY'!CK668="","",IF('DATA ENTRY'!O668="","",IF(AND($CD$4='DATA ENTRY'!CK668,$CG$4='DATA ENTRY'!D668),'DATA ENTRY'!O668,"")))</f>
        <v/>
      </c>
      <c r="CI669" s="3" t="str">
        <f>IF('DATA ENTRY'!CK668="","",IF('DATA ENTRY'!P668="","",IF(AND($CD$4='DATA ENTRY'!CK668,$CG$4='DATA ENTRY'!D668),'DATA ENTRY'!P668,"")))</f>
        <v/>
      </c>
      <c r="CJ669" s="107" t="str">
        <f>IF('DATA ENTRY'!CK668="","",IF('DATA ENTRY'!Q668="","",IF(AND($CD$4='DATA ENTRY'!CK668,$CG$4='DATA ENTRY'!D668),'DATA ENTRY'!Q668,"")))</f>
        <v/>
      </c>
      <c r="CK669" s="3" t="str">
        <f>IF('DATA ENTRY'!CK668="","",IF('DATA ENTRY'!R668="","",IF(AND($CD$4='DATA ENTRY'!CK668,$CG$4='DATA ENTRY'!D668),'DATA ENTRY'!R668,"")))</f>
        <v/>
      </c>
      <c r="CL669" s="3" t="str">
        <f>IF('DATA ENTRY'!CK668="","",IF('DATA ENTRY'!S668="","",IF(AND($CD$4='DATA ENTRY'!CK668,$CG$4='DATA ENTRY'!D668),'DATA ENTRY'!S668,"")))</f>
        <v/>
      </c>
      <c r="CM669" s="3" t="str">
        <f>IF('DATA ENTRY'!CK668="","",IF('DATA ENTRY'!E668="","",IF(AND($CD$4='DATA ENTRY'!CK668,$CG$4='DATA ENTRY'!D668),'DATA ENTRY'!E668,"")))</f>
        <v/>
      </c>
      <c r="CN669" s="3" t="str">
        <f>IF('DATA ENTRY'!CK668="","",IF('DATA ENTRY'!W668="","",IF(AND($CD$4='DATA ENTRY'!CK668,$CG$4='DATA ENTRY'!D668),'DATA ENTRY'!W668,"")))</f>
        <v/>
      </c>
      <c r="CO669" s="3" t="str">
        <f>IF('DATA ENTRY'!CK668="","",IF('DATA ENTRY'!X668="","",IF(AND($CD$4='DATA ENTRY'!CK668,$CG$4='DATA ENTRY'!D668),'DATA ENTRY'!X668,"")))</f>
        <v/>
      </c>
      <c r="CP669" s="108" t="str">
        <f t="shared" si="167"/>
        <v/>
      </c>
      <c r="CQ669" s="108" t="str">
        <f>IF('DATA ENTRY'!CK668="","",IF('DATA ENTRY'!G668="","",IF(AND($CD$4='DATA ENTRY'!CK668,$CG$4='DATA ENTRY'!D668),'DATA ENTRY'!G668,"")))</f>
        <v/>
      </c>
      <c r="CR669" s="230" t="str">
        <f>IF('DATA ENTRY'!CK668="","",IF('DATA ENTRY'!D668="","",IF(AND($CD$4='DATA ENTRY'!CK668,$CG$4='DATA ENTRY'!D668),'DATA ENTRY'!D668,"")))</f>
        <v/>
      </c>
      <c r="CS669">
        <f t="shared" si="168"/>
        <v>0</v>
      </c>
      <c r="CT669">
        <f t="shared" si="169"/>
        <v>0</v>
      </c>
      <c r="CV669" s="139"/>
      <c r="CX669">
        <f t="shared" si="170"/>
        <v>0</v>
      </c>
      <c r="DB669" t="str">
        <f t="shared" si="177"/>
        <v/>
      </c>
      <c r="DC669" t="str">
        <f t="shared" si="178"/>
        <v/>
      </c>
      <c r="DD669" s="224">
        <v>663</v>
      </c>
      <c r="DE669" s="3" t="str">
        <f>IF('DATA ENTRY'!CK668="","",IF('DATA ENTRY'!B668="","",IF(AND($DF$4='DATA ENTRY'!D668),'DATA ENTRY'!B668,"")))</f>
        <v/>
      </c>
      <c r="DF669" s="3" t="str">
        <f>IF('DATA ENTRY'!CK668="","",IF('DATA ENTRY'!C668="","",IF(AND($DF$4='DATA ENTRY'!D668),'DATA ENTRY'!C668,"")))</f>
        <v/>
      </c>
      <c r="DG669" s="4" t="str">
        <f>IF('DATA ENTRY'!CK668="","",IF('DATA ENTRY'!I668="","",IF(AND($DF$4='DATA ENTRY'!D668),'DATA ENTRY'!I668,"")))</f>
        <v/>
      </c>
      <c r="DH669" s="4" t="str">
        <f>IF('DATA ENTRY'!CK668="","",IF('DATA ENTRY'!CK668="","",IF(AND($DF$4='DATA ENTRY'!D668),'DATA ENTRY'!CK668,"")))</f>
        <v/>
      </c>
      <c r="DI669" s="3" t="str">
        <f>IF('DATA ENTRY'!CK668="","",IF('DATA ENTRY'!N668="","",IF(AND($DF$4='DATA ENTRY'!D668),'DATA ENTRY'!N668,"")))</f>
        <v/>
      </c>
      <c r="DJ669" s="107" t="str">
        <f>IF('DATA ENTRY'!CK668="","",IF('DATA ENTRY'!O668="","",IF(AND($DF$4='DATA ENTRY'!D668),'DATA ENTRY'!O668,"")))</f>
        <v/>
      </c>
      <c r="DK669" s="3" t="str">
        <f>IF('DATA ENTRY'!CK668="","",IF('DATA ENTRY'!P668="","",IF(AND($DF$4='DATA ENTRY'!D668),'DATA ENTRY'!P668,"")))</f>
        <v/>
      </c>
      <c r="DL669" s="107" t="str">
        <f>IF('DATA ENTRY'!CK668="","",IF('DATA ENTRY'!Q668="","",IF(AND($DF$4='DATA ENTRY'!D668),'DATA ENTRY'!Q668,"")))</f>
        <v/>
      </c>
      <c r="DM669" s="3" t="str">
        <f>IF('DATA ENTRY'!CK668="","",IF('DATA ENTRY'!R668="","",IF(AND($DF$4='DATA ENTRY'!D668),'DATA ENTRY'!R668,"")))</f>
        <v/>
      </c>
      <c r="DN669" s="107" t="str">
        <f>IF('DATA ENTRY'!CK668="","",IF('DATA ENTRY'!S668="","",IF(AND($DF$4='DATA ENTRY'!D668),'DATA ENTRY'!S668,"")))</f>
        <v/>
      </c>
      <c r="DO669" s="3" t="str">
        <f>IF('DATA ENTRY'!CK668="","",IF('DATA ENTRY'!E668="","",IF(AND($DF$4='DATA ENTRY'!D668),'DATA ENTRY'!E668,"")))</f>
        <v/>
      </c>
      <c r="DP669" s="3" t="str">
        <f>IF('DATA ENTRY'!CK668="","",IF('DATA ENTRY'!D668="","",IF(AND($DF$4='DATA ENTRY'!D668),'DATA ENTRY'!D668,"")))</f>
        <v/>
      </c>
      <c r="DQ669" s="3" t="str">
        <f>IF('DATA ENTRY'!CK668="","",IF('DATA ENTRY'!W668="","",IF(AND($DF$4='DATA ENTRY'!D668),'DATA ENTRY'!W668,"")))</f>
        <v/>
      </c>
      <c r="DR669" s="3" t="str">
        <f>IF('DATA ENTRY'!CK668="","",IF('DATA ENTRY'!X668="","",IF(AND($DF$4='DATA ENTRY'!D668),'DATA ENTRY'!X668,"")))</f>
        <v/>
      </c>
      <c r="DS669" s="108" t="str">
        <f t="shared" si="171"/>
        <v/>
      </c>
      <c r="DT669" s="108" t="str">
        <f>IF('DATA ENTRY'!CK668="","",IF('DATA ENTRY'!D668="","",IF(AND($DF$4='DATA ENTRY'!D668),'DATA ENTRY'!G668,"")))</f>
        <v/>
      </c>
      <c r="DY669">
        <f t="shared" si="172"/>
        <v>0</v>
      </c>
      <c r="EB669" t="str">
        <f t="shared" si="173"/>
        <v/>
      </c>
      <c r="EC669" t="str">
        <f t="shared" si="174"/>
        <v/>
      </c>
      <c r="ED669" s="224">
        <v>663</v>
      </c>
      <c r="EE669" s="3" t="str">
        <f>IF('DATA ENTRY'!CK668="","",IF('DATA ENTRY'!B668="","",IF(AND($EF$4='DATA ENTRY'!G668,$EH$4='DATA ENTRY'!F668),'DATA ENTRY'!B668,"")))</f>
        <v/>
      </c>
      <c r="EF669" s="3" t="str">
        <f>IF('DATA ENTRY'!CK668="","",IF('DATA ENTRY'!C668="","",IF(AND($EF$4='DATA ENTRY'!G668,$EH$4='DATA ENTRY'!F668),'DATA ENTRY'!C668,"")))</f>
        <v/>
      </c>
      <c r="EG669" s="4" t="str">
        <f>IF('DATA ENTRY'!CK668="","",IF('DATA ENTRY'!I668="","",IF(AND($EF$4='DATA ENTRY'!G668,$EH$4='DATA ENTRY'!F668),'DATA ENTRY'!I668,"")))</f>
        <v/>
      </c>
      <c r="EH669" s="4" t="str">
        <f>IF('DATA ENTRY'!CK668="","",IF('DATA ENTRY'!CK668="","",IF(AND($EF$4='DATA ENTRY'!G668,$EH$4='DATA ENTRY'!F668),'DATA ENTRY'!CK668,"")))</f>
        <v/>
      </c>
      <c r="EI669" s="3" t="str">
        <f>IF('DATA ENTRY'!CK668="","",IF('DATA ENTRY'!N668="","",IF(AND($EF$4='DATA ENTRY'!G668,$EH$4='DATA ENTRY'!F668),'DATA ENTRY'!N668,"")))</f>
        <v/>
      </c>
      <c r="EJ669" s="107" t="str">
        <f>IF('DATA ENTRY'!CK668="","",IF('DATA ENTRY'!O668="","",IF(AND($EF$4='DATA ENTRY'!G668,$EH$4='DATA ENTRY'!F668),'DATA ENTRY'!O668,"")))</f>
        <v/>
      </c>
      <c r="EK669" s="3" t="str">
        <f>IF('DATA ENTRY'!CK668="","",IF('DATA ENTRY'!P668="","",IF(AND($EF$4='DATA ENTRY'!G668,$EH$4='DATA ENTRY'!F668),'DATA ENTRY'!P668,"")))</f>
        <v/>
      </c>
      <c r="EL669" s="107" t="str">
        <f>IF('DATA ENTRY'!CK668="","",IF('DATA ENTRY'!Q668="","",IF(AND($EF$4='DATA ENTRY'!G668,$EH$4='DATA ENTRY'!F668),'DATA ENTRY'!Q668,"")))</f>
        <v/>
      </c>
      <c r="EM669" s="3" t="str">
        <f>IF('DATA ENTRY'!CK668="","",IF('DATA ENTRY'!R668="","",IF(AND($EF$4='DATA ENTRY'!G668,$EH$4='DATA ENTRY'!F668),'DATA ENTRY'!R668,"")))</f>
        <v/>
      </c>
      <c r="EN669" s="107" t="str">
        <f>IF('DATA ENTRY'!CK668="","",IF('DATA ENTRY'!S668="","",IF(AND($EF$4='DATA ENTRY'!G668,$EH$4='DATA ENTRY'!F668),'DATA ENTRY'!S668,"")))</f>
        <v/>
      </c>
      <c r="EO669" s="3" t="str">
        <f>IF('DATA ENTRY'!CK668="","",IF('DATA ENTRY'!E668="","",IF(AND($EF$4='DATA ENTRY'!G668,$EH$4='DATA ENTRY'!F668),'DATA ENTRY'!E668,"")))</f>
        <v/>
      </c>
      <c r="EP669" s="3" t="str">
        <f>IF('DATA ENTRY'!CK668="","",IF('DATA ENTRY'!D668="","",IF(AND($EF$4='DATA ENTRY'!G668,$EH$4='DATA ENTRY'!F668),'DATA ENTRY'!D668,"")))</f>
        <v/>
      </c>
      <c r="EQ669" s="3" t="str">
        <f>IF('DATA ENTRY'!CK668="","",IF('DATA ENTRY'!W668="","",IF(AND($EF$4='DATA ENTRY'!G668,$EH$4='DATA ENTRY'!F668),'DATA ENTRY'!W668,"")))</f>
        <v/>
      </c>
      <c r="ER669" s="3" t="str">
        <f>IF('DATA ENTRY'!CK668="","",IF('DATA ENTRY'!X668="","",IF(AND($EF$4='DATA ENTRY'!G668,$EH$4='DATA ENTRY'!F668),'DATA ENTRY'!X668,"")))</f>
        <v/>
      </c>
      <c r="ES669" s="108" t="str">
        <f t="shared" si="175"/>
        <v/>
      </c>
      <c r="ET669" s="108" t="str">
        <f>IF('DATA ENTRY'!CK668="","",IF('DATA ENTRY'!D668="","",IF(AND($EF$4='DATA ENTRY'!G668,$EH$4='DATA ENTRY'!F668),'DATA ENTRY'!G668,"")))</f>
        <v/>
      </c>
      <c r="EY669">
        <f t="shared" si="176"/>
        <v>0</v>
      </c>
    </row>
    <row r="670" spans="1:155">
      <c r="A670" t="str">
        <f>IF(S670=0,"",1+(MAX($A$7:A669)))</f>
        <v/>
      </c>
      <c r="B670" s="224">
        <v>664</v>
      </c>
      <c r="C670" s="3" t="str">
        <f>IF('DATA ENTRY'!CK669="","",IF('DATA ENTRY'!B669="","",IF($D$4="All Post",'DATA ENTRY'!B669,IF(AND($D$4='DATA ENTRY'!CK669),'DATA ENTRY'!B669,""))))</f>
        <v/>
      </c>
      <c r="D670" s="3" t="str">
        <f>IF('DATA ENTRY'!CK669="","",IF('DATA ENTRY'!C669="","",IF($D$4="All Post",'DATA ENTRY'!C669,IF(AND($D$4='DATA ENTRY'!CK669),'DATA ENTRY'!C669,""))))</f>
        <v/>
      </c>
      <c r="E670" s="4" t="str">
        <f>IF('DATA ENTRY'!CK669="","",IF('DATA ENTRY'!I669="","",IF($D$4="All Post",'DATA ENTRY'!I669,IF(AND($D$4='DATA ENTRY'!CK669),'DATA ENTRY'!I669,""))))</f>
        <v/>
      </c>
      <c r="F670" s="4" t="str">
        <f>IF('DATA ENTRY'!CK669="","",IF('DATA ENTRY'!CK669="","",IF($D$4="All Post",'DATA ENTRY'!CK669,IF(AND($D$4='DATA ENTRY'!CK669),'DATA ENTRY'!CK669,""))))</f>
        <v/>
      </c>
      <c r="G670" s="3" t="str">
        <f>IF('DATA ENTRY'!CK669="","",IF('DATA ENTRY'!N669="","",IF($D$4="All Post",'DATA ENTRY'!N669,IF(AND($D$4='DATA ENTRY'!CK669),'DATA ENTRY'!N669,""))))</f>
        <v/>
      </c>
      <c r="H670" s="107" t="str">
        <f>IF('DATA ENTRY'!CK669="","",IF('DATA ENTRY'!O669="","",IF($D$4="All Post",'DATA ENTRY'!O669,IF(AND($D$4='DATA ENTRY'!CK669),'DATA ENTRY'!O669,""))))</f>
        <v/>
      </c>
      <c r="I670" s="3" t="str">
        <f>IF('DATA ENTRY'!CK669="","",IF('DATA ENTRY'!P669="","",IF($D$4="All Post",'DATA ENTRY'!P669,IF(AND($D$4='DATA ENTRY'!CK669),'DATA ENTRY'!P669,""))))</f>
        <v/>
      </c>
      <c r="J670" s="107" t="str">
        <f>IF('DATA ENTRY'!CK669="","",IF('DATA ENTRY'!Q669="","",IF($D$4="All Post",'DATA ENTRY'!Q669,IF(AND($D$4='DATA ENTRY'!CK669),'DATA ENTRY'!Q669,""))))</f>
        <v/>
      </c>
      <c r="K670" s="3" t="str">
        <f>IF('DATA ENTRY'!CK669="","",IF('DATA ENTRY'!R669="","",IF($D$4="All Post",'DATA ENTRY'!R669,IF(AND($D$4='DATA ENTRY'!CK669),'DATA ENTRY'!R669,""))))</f>
        <v/>
      </c>
      <c r="L670" s="3" t="str">
        <f>IF('DATA ENTRY'!CK669="","",IF('DATA ENTRY'!S669="","",IF($D$4="All Post",'DATA ENTRY'!S669,IF(AND($D$4='DATA ENTRY'!CK669),'DATA ENTRY'!S669,""))))</f>
        <v/>
      </c>
      <c r="M670" s="3" t="str">
        <f>IF('DATA ENTRY'!CK669="","",IF('DATA ENTRY'!E669="","",IF($D$4="All Post",'DATA ENTRY'!E669,IF(AND($D$4='DATA ENTRY'!CK669),'DATA ENTRY'!E669,""))))</f>
        <v/>
      </c>
      <c r="N670" s="3" t="str">
        <f>IF('DATA ENTRY'!CK669="","",IF('DATA ENTRY'!W669="","",IF($D$4="All Post",'DATA ENTRY'!W669,IF(AND($D$4='DATA ENTRY'!CK669),'DATA ENTRY'!W669,""))))</f>
        <v/>
      </c>
      <c r="O670" s="3" t="str">
        <f>IF('DATA ENTRY'!CK669="","",IF('DATA ENTRY'!X669="","",IF($D$4="All Post",'DATA ENTRY'!X669,IF(AND($D$4='DATA ENTRY'!CK669),'DATA ENTRY'!X669,""))))</f>
        <v/>
      </c>
      <c r="P670" s="3" t="str">
        <f>IF('DATA ENTRY'!CK669="","",IF('DATA ENTRY'!G669="","",IF($D$4="All Post",'DATA ENTRY'!G669,IF(AND($D$4='DATA ENTRY'!CK669),'DATA ENTRY'!G669,""))))</f>
        <v/>
      </c>
      <c r="S670">
        <f t="shared" si="163"/>
        <v>0</v>
      </c>
      <c r="T670" t="str">
        <f t="shared" si="164"/>
        <v/>
      </c>
      <c r="BZ670" t="str">
        <f t="shared" si="165"/>
        <v/>
      </c>
      <c r="CA670" t="str">
        <f t="shared" si="166"/>
        <v/>
      </c>
      <c r="CB670" s="224">
        <v>664</v>
      </c>
      <c r="CC670" s="3" t="str">
        <f>IF('DATA ENTRY'!CK669="","",IF('DATA ENTRY'!B669="","",IF(AND($CD$4='DATA ENTRY'!CK669,$CG$4='DATA ENTRY'!D669),'DATA ENTRY'!B669,"")))</f>
        <v/>
      </c>
      <c r="CD670" s="3" t="str">
        <f>IF('DATA ENTRY'!CK669="","",IF('DATA ENTRY'!C669="","",IF(AND($CD$4='DATA ENTRY'!CK669,$CG$4='DATA ENTRY'!D669),'DATA ENTRY'!C669,"")))</f>
        <v/>
      </c>
      <c r="CE670" s="4" t="str">
        <f>IF('DATA ENTRY'!CK669="","",IF('DATA ENTRY'!I669="","",IF(AND($CD$4='DATA ENTRY'!CK669,$CG$4='DATA ENTRY'!D669),'DATA ENTRY'!I669,"")))</f>
        <v/>
      </c>
      <c r="CF670" s="4" t="str">
        <f>IF('DATA ENTRY'!CK669="","",IF('DATA ENTRY'!CK669="","",IF(AND($CD$4='DATA ENTRY'!CK669,$CG$4='DATA ENTRY'!D669),'DATA ENTRY'!CK669,"")))</f>
        <v/>
      </c>
      <c r="CG670" s="3" t="str">
        <f>IF('DATA ENTRY'!CK669="","",IF('DATA ENTRY'!N669="","",IF(AND($CD$4='DATA ENTRY'!CK669,$CG$4='DATA ENTRY'!D669),'DATA ENTRY'!N669,"")))</f>
        <v/>
      </c>
      <c r="CH670" s="107" t="str">
        <f>IF('DATA ENTRY'!CK669="","",IF('DATA ENTRY'!O669="","",IF(AND($CD$4='DATA ENTRY'!CK669,$CG$4='DATA ENTRY'!D669),'DATA ENTRY'!O669,"")))</f>
        <v/>
      </c>
      <c r="CI670" s="3" t="str">
        <f>IF('DATA ENTRY'!CK669="","",IF('DATA ENTRY'!P669="","",IF(AND($CD$4='DATA ENTRY'!CK669,$CG$4='DATA ENTRY'!D669),'DATA ENTRY'!P669,"")))</f>
        <v/>
      </c>
      <c r="CJ670" s="107" t="str">
        <f>IF('DATA ENTRY'!CK669="","",IF('DATA ENTRY'!Q669="","",IF(AND($CD$4='DATA ENTRY'!CK669,$CG$4='DATA ENTRY'!D669),'DATA ENTRY'!Q669,"")))</f>
        <v/>
      </c>
      <c r="CK670" s="3" t="str">
        <f>IF('DATA ENTRY'!CK669="","",IF('DATA ENTRY'!R669="","",IF(AND($CD$4='DATA ENTRY'!CK669,$CG$4='DATA ENTRY'!D669),'DATA ENTRY'!R669,"")))</f>
        <v/>
      </c>
      <c r="CL670" s="3" t="str">
        <f>IF('DATA ENTRY'!CK669="","",IF('DATA ENTRY'!S669="","",IF(AND($CD$4='DATA ENTRY'!CK669,$CG$4='DATA ENTRY'!D669),'DATA ENTRY'!S669,"")))</f>
        <v/>
      </c>
      <c r="CM670" s="3" t="str">
        <f>IF('DATA ENTRY'!CK669="","",IF('DATA ENTRY'!E669="","",IF(AND($CD$4='DATA ENTRY'!CK669,$CG$4='DATA ENTRY'!D669),'DATA ENTRY'!E669,"")))</f>
        <v/>
      </c>
      <c r="CN670" s="3" t="str">
        <f>IF('DATA ENTRY'!CK669="","",IF('DATA ENTRY'!W669="","",IF(AND($CD$4='DATA ENTRY'!CK669,$CG$4='DATA ENTRY'!D669),'DATA ENTRY'!W669,"")))</f>
        <v/>
      </c>
      <c r="CO670" s="3" t="str">
        <f>IF('DATA ENTRY'!CK669="","",IF('DATA ENTRY'!X669="","",IF(AND($CD$4='DATA ENTRY'!CK669,$CG$4='DATA ENTRY'!D669),'DATA ENTRY'!X669,"")))</f>
        <v/>
      </c>
      <c r="CP670" s="108" t="str">
        <f t="shared" si="167"/>
        <v/>
      </c>
      <c r="CQ670" s="108" t="str">
        <f>IF('DATA ENTRY'!CK669="","",IF('DATA ENTRY'!G669="","",IF(AND($CD$4='DATA ENTRY'!CK669,$CG$4='DATA ENTRY'!D669),'DATA ENTRY'!G669,"")))</f>
        <v/>
      </c>
      <c r="CR670" s="230" t="str">
        <f>IF('DATA ENTRY'!CK669="","",IF('DATA ENTRY'!D669="","",IF(AND($CD$4='DATA ENTRY'!CK669,$CG$4='DATA ENTRY'!D669),'DATA ENTRY'!D669,"")))</f>
        <v/>
      </c>
      <c r="CS670">
        <f t="shared" si="168"/>
        <v>0</v>
      </c>
      <c r="CT670">
        <f t="shared" si="169"/>
        <v>0</v>
      </c>
      <c r="CV670" s="139"/>
      <c r="CX670">
        <f t="shared" si="170"/>
        <v>0</v>
      </c>
      <c r="DB670" t="str">
        <f t="shared" si="177"/>
        <v/>
      </c>
      <c r="DC670" t="str">
        <f t="shared" si="178"/>
        <v/>
      </c>
      <c r="DD670" s="224">
        <v>664</v>
      </c>
      <c r="DE670" s="3" t="str">
        <f>IF('DATA ENTRY'!CK669="","",IF('DATA ENTRY'!B669="","",IF(AND($DF$4='DATA ENTRY'!D669),'DATA ENTRY'!B669,"")))</f>
        <v/>
      </c>
      <c r="DF670" s="3" t="str">
        <f>IF('DATA ENTRY'!CK669="","",IF('DATA ENTRY'!C669="","",IF(AND($DF$4='DATA ENTRY'!D669),'DATA ENTRY'!C669,"")))</f>
        <v/>
      </c>
      <c r="DG670" s="4" t="str">
        <f>IF('DATA ENTRY'!CK669="","",IF('DATA ENTRY'!I669="","",IF(AND($DF$4='DATA ENTRY'!D669),'DATA ENTRY'!I669,"")))</f>
        <v/>
      </c>
      <c r="DH670" s="4" t="str">
        <f>IF('DATA ENTRY'!CK669="","",IF('DATA ENTRY'!CK669="","",IF(AND($DF$4='DATA ENTRY'!D669),'DATA ENTRY'!CK669,"")))</f>
        <v/>
      </c>
      <c r="DI670" s="3" t="str">
        <f>IF('DATA ENTRY'!CK669="","",IF('DATA ENTRY'!N669="","",IF(AND($DF$4='DATA ENTRY'!D669),'DATA ENTRY'!N669,"")))</f>
        <v/>
      </c>
      <c r="DJ670" s="107" t="str">
        <f>IF('DATA ENTRY'!CK669="","",IF('DATA ENTRY'!O669="","",IF(AND($DF$4='DATA ENTRY'!D669),'DATA ENTRY'!O669,"")))</f>
        <v/>
      </c>
      <c r="DK670" s="3" t="str">
        <f>IF('DATA ENTRY'!CK669="","",IF('DATA ENTRY'!P669="","",IF(AND($DF$4='DATA ENTRY'!D669),'DATA ENTRY'!P669,"")))</f>
        <v/>
      </c>
      <c r="DL670" s="107" t="str">
        <f>IF('DATA ENTRY'!CK669="","",IF('DATA ENTRY'!Q669="","",IF(AND($DF$4='DATA ENTRY'!D669),'DATA ENTRY'!Q669,"")))</f>
        <v/>
      </c>
      <c r="DM670" s="3" t="str">
        <f>IF('DATA ENTRY'!CK669="","",IF('DATA ENTRY'!R669="","",IF(AND($DF$4='DATA ENTRY'!D669),'DATA ENTRY'!R669,"")))</f>
        <v/>
      </c>
      <c r="DN670" s="107" t="str">
        <f>IF('DATA ENTRY'!CK669="","",IF('DATA ENTRY'!S669="","",IF(AND($DF$4='DATA ENTRY'!D669),'DATA ENTRY'!S669,"")))</f>
        <v/>
      </c>
      <c r="DO670" s="3" t="str">
        <f>IF('DATA ENTRY'!CK669="","",IF('DATA ENTRY'!E669="","",IF(AND($DF$4='DATA ENTRY'!D669),'DATA ENTRY'!E669,"")))</f>
        <v/>
      </c>
      <c r="DP670" s="3" t="str">
        <f>IF('DATA ENTRY'!CK669="","",IF('DATA ENTRY'!D669="","",IF(AND($DF$4='DATA ENTRY'!D669),'DATA ENTRY'!D669,"")))</f>
        <v/>
      </c>
      <c r="DQ670" s="3" t="str">
        <f>IF('DATA ENTRY'!CK669="","",IF('DATA ENTRY'!W669="","",IF(AND($DF$4='DATA ENTRY'!D669),'DATA ENTRY'!W669,"")))</f>
        <v/>
      </c>
      <c r="DR670" s="3" t="str">
        <f>IF('DATA ENTRY'!CK669="","",IF('DATA ENTRY'!X669="","",IF(AND($DF$4='DATA ENTRY'!D669),'DATA ENTRY'!X669,"")))</f>
        <v/>
      </c>
      <c r="DS670" s="108" t="str">
        <f t="shared" si="171"/>
        <v/>
      </c>
      <c r="DT670" s="108" t="str">
        <f>IF('DATA ENTRY'!CK669="","",IF('DATA ENTRY'!D669="","",IF(AND($DF$4='DATA ENTRY'!D669),'DATA ENTRY'!G669,"")))</f>
        <v/>
      </c>
      <c r="DY670">
        <f t="shared" si="172"/>
        <v>0</v>
      </c>
      <c r="EB670" t="str">
        <f t="shared" si="173"/>
        <v/>
      </c>
      <c r="EC670" t="str">
        <f t="shared" si="174"/>
        <v/>
      </c>
      <c r="ED670" s="224">
        <v>664</v>
      </c>
      <c r="EE670" s="3" t="str">
        <f>IF('DATA ENTRY'!CK669="","",IF('DATA ENTRY'!B669="","",IF(AND($EF$4='DATA ENTRY'!G669,$EH$4='DATA ENTRY'!F669),'DATA ENTRY'!B669,"")))</f>
        <v/>
      </c>
      <c r="EF670" s="3" t="str">
        <f>IF('DATA ENTRY'!CK669="","",IF('DATA ENTRY'!C669="","",IF(AND($EF$4='DATA ENTRY'!G669,$EH$4='DATA ENTRY'!F669),'DATA ENTRY'!C669,"")))</f>
        <v/>
      </c>
      <c r="EG670" s="4" t="str">
        <f>IF('DATA ENTRY'!CK669="","",IF('DATA ENTRY'!I669="","",IF(AND($EF$4='DATA ENTRY'!G669,$EH$4='DATA ENTRY'!F669),'DATA ENTRY'!I669,"")))</f>
        <v/>
      </c>
      <c r="EH670" s="4" t="str">
        <f>IF('DATA ENTRY'!CK669="","",IF('DATA ENTRY'!CK669="","",IF(AND($EF$4='DATA ENTRY'!G669,$EH$4='DATA ENTRY'!F669),'DATA ENTRY'!CK669,"")))</f>
        <v/>
      </c>
      <c r="EI670" s="3" t="str">
        <f>IF('DATA ENTRY'!CK669="","",IF('DATA ENTRY'!N669="","",IF(AND($EF$4='DATA ENTRY'!G669,$EH$4='DATA ENTRY'!F669),'DATA ENTRY'!N669,"")))</f>
        <v/>
      </c>
      <c r="EJ670" s="107" t="str">
        <f>IF('DATA ENTRY'!CK669="","",IF('DATA ENTRY'!O669="","",IF(AND($EF$4='DATA ENTRY'!G669,$EH$4='DATA ENTRY'!F669),'DATA ENTRY'!O669,"")))</f>
        <v/>
      </c>
      <c r="EK670" s="3" t="str">
        <f>IF('DATA ENTRY'!CK669="","",IF('DATA ENTRY'!P669="","",IF(AND($EF$4='DATA ENTRY'!G669,$EH$4='DATA ENTRY'!F669),'DATA ENTRY'!P669,"")))</f>
        <v/>
      </c>
      <c r="EL670" s="107" t="str">
        <f>IF('DATA ENTRY'!CK669="","",IF('DATA ENTRY'!Q669="","",IF(AND($EF$4='DATA ENTRY'!G669,$EH$4='DATA ENTRY'!F669),'DATA ENTRY'!Q669,"")))</f>
        <v/>
      </c>
      <c r="EM670" s="3" t="str">
        <f>IF('DATA ENTRY'!CK669="","",IF('DATA ENTRY'!R669="","",IF(AND($EF$4='DATA ENTRY'!G669,$EH$4='DATA ENTRY'!F669),'DATA ENTRY'!R669,"")))</f>
        <v/>
      </c>
      <c r="EN670" s="107" t="str">
        <f>IF('DATA ENTRY'!CK669="","",IF('DATA ENTRY'!S669="","",IF(AND($EF$4='DATA ENTRY'!G669,$EH$4='DATA ENTRY'!F669),'DATA ENTRY'!S669,"")))</f>
        <v/>
      </c>
      <c r="EO670" s="3" t="str">
        <f>IF('DATA ENTRY'!CK669="","",IF('DATA ENTRY'!E669="","",IF(AND($EF$4='DATA ENTRY'!G669,$EH$4='DATA ENTRY'!F669),'DATA ENTRY'!E669,"")))</f>
        <v/>
      </c>
      <c r="EP670" s="3" t="str">
        <f>IF('DATA ENTRY'!CK669="","",IF('DATA ENTRY'!D669="","",IF(AND($EF$4='DATA ENTRY'!G669,$EH$4='DATA ENTRY'!F669),'DATA ENTRY'!D669,"")))</f>
        <v/>
      </c>
      <c r="EQ670" s="3" t="str">
        <f>IF('DATA ENTRY'!CK669="","",IF('DATA ENTRY'!W669="","",IF(AND($EF$4='DATA ENTRY'!G669,$EH$4='DATA ENTRY'!F669),'DATA ENTRY'!W669,"")))</f>
        <v/>
      </c>
      <c r="ER670" s="3" t="str">
        <f>IF('DATA ENTRY'!CK669="","",IF('DATA ENTRY'!X669="","",IF(AND($EF$4='DATA ENTRY'!G669,$EH$4='DATA ENTRY'!F669),'DATA ENTRY'!X669,"")))</f>
        <v/>
      </c>
      <c r="ES670" s="108" t="str">
        <f t="shared" si="175"/>
        <v/>
      </c>
      <c r="ET670" s="108" t="str">
        <f>IF('DATA ENTRY'!CK669="","",IF('DATA ENTRY'!D669="","",IF(AND($EF$4='DATA ENTRY'!G669,$EH$4='DATA ENTRY'!F669),'DATA ENTRY'!G669,"")))</f>
        <v/>
      </c>
      <c r="EY670">
        <f t="shared" si="176"/>
        <v>0</v>
      </c>
    </row>
    <row r="671" spans="1:155">
      <c r="A671" t="str">
        <f>IF(S671=0,"",1+(MAX($A$7:A670)))</f>
        <v/>
      </c>
      <c r="B671" s="224">
        <v>665</v>
      </c>
      <c r="C671" s="3" t="str">
        <f>IF('DATA ENTRY'!CK670="","",IF('DATA ENTRY'!B670="","",IF($D$4="All Post",'DATA ENTRY'!B670,IF(AND($D$4='DATA ENTRY'!CK670),'DATA ENTRY'!B670,""))))</f>
        <v/>
      </c>
      <c r="D671" s="3" t="str">
        <f>IF('DATA ENTRY'!CK670="","",IF('DATA ENTRY'!C670="","",IF($D$4="All Post",'DATA ENTRY'!C670,IF(AND($D$4='DATA ENTRY'!CK670),'DATA ENTRY'!C670,""))))</f>
        <v/>
      </c>
      <c r="E671" s="4" t="str">
        <f>IF('DATA ENTRY'!CK670="","",IF('DATA ENTRY'!I670="","",IF($D$4="All Post",'DATA ENTRY'!I670,IF(AND($D$4='DATA ENTRY'!CK670),'DATA ENTRY'!I670,""))))</f>
        <v/>
      </c>
      <c r="F671" s="4" t="str">
        <f>IF('DATA ENTRY'!CK670="","",IF('DATA ENTRY'!CK670="","",IF($D$4="All Post",'DATA ENTRY'!CK670,IF(AND($D$4='DATA ENTRY'!CK670),'DATA ENTRY'!CK670,""))))</f>
        <v/>
      </c>
      <c r="G671" s="3" t="str">
        <f>IF('DATA ENTRY'!CK670="","",IF('DATA ENTRY'!N670="","",IF($D$4="All Post",'DATA ENTRY'!N670,IF(AND($D$4='DATA ENTRY'!CK670),'DATA ENTRY'!N670,""))))</f>
        <v/>
      </c>
      <c r="H671" s="107" t="str">
        <f>IF('DATA ENTRY'!CK670="","",IF('DATA ENTRY'!O670="","",IF($D$4="All Post",'DATA ENTRY'!O670,IF(AND($D$4='DATA ENTRY'!CK670),'DATA ENTRY'!O670,""))))</f>
        <v/>
      </c>
      <c r="I671" s="3" t="str">
        <f>IF('DATA ENTRY'!CK670="","",IF('DATA ENTRY'!P670="","",IF($D$4="All Post",'DATA ENTRY'!P670,IF(AND($D$4='DATA ENTRY'!CK670),'DATA ENTRY'!P670,""))))</f>
        <v/>
      </c>
      <c r="J671" s="107" t="str">
        <f>IF('DATA ENTRY'!CK670="","",IF('DATA ENTRY'!Q670="","",IF($D$4="All Post",'DATA ENTRY'!Q670,IF(AND($D$4='DATA ENTRY'!CK670),'DATA ENTRY'!Q670,""))))</f>
        <v/>
      </c>
      <c r="K671" s="3" t="str">
        <f>IF('DATA ENTRY'!CK670="","",IF('DATA ENTRY'!R670="","",IF($D$4="All Post",'DATA ENTRY'!R670,IF(AND($D$4='DATA ENTRY'!CK670),'DATA ENTRY'!R670,""))))</f>
        <v/>
      </c>
      <c r="L671" s="3" t="str">
        <f>IF('DATA ENTRY'!CK670="","",IF('DATA ENTRY'!S670="","",IF($D$4="All Post",'DATA ENTRY'!S670,IF(AND($D$4='DATA ENTRY'!CK670),'DATA ENTRY'!S670,""))))</f>
        <v/>
      </c>
      <c r="M671" s="3" t="str">
        <f>IF('DATA ENTRY'!CK670="","",IF('DATA ENTRY'!E670="","",IF($D$4="All Post",'DATA ENTRY'!E670,IF(AND($D$4='DATA ENTRY'!CK670),'DATA ENTRY'!E670,""))))</f>
        <v/>
      </c>
      <c r="N671" s="3" t="str">
        <f>IF('DATA ENTRY'!CK670="","",IF('DATA ENTRY'!W670="","",IF($D$4="All Post",'DATA ENTRY'!W670,IF(AND($D$4='DATA ENTRY'!CK670),'DATA ENTRY'!W670,""))))</f>
        <v/>
      </c>
      <c r="O671" s="3" t="str">
        <f>IF('DATA ENTRY'!CK670="","",IF('DATA ENTRY'!X670="","",IF($D$4="All Post",'DATA ENTRY'!X670,IF(AND($D$4='DATA ENTRY'!CK670),'DATA ENTRY'!X670,""))))</f>
        <v/>
      </c>
      <c r="P671" s="3" t="str">
        <f>IF('DATA ENTRY'!CK670="","",IF('DATA ENTRY'!G670="","",IF($D$4="All Post",'DATA ENTRY'!G670,IF(AND($D$4='DATA ENTRY'!CK670),'DATA ENTRY'!G670,""))))</f>
        <v/>
      </c>
      <c r="S671">
        <f t="shared" si="163"/>
        <v>0</v>
      </c>
      <c r="T671" t="str">
        <f t="shared" si="164"/>
        <v/>
      </c>
      <c r="BZ671" t="str">
        <f t="shared" si="165"/>
        <v/>
      </c>
      <c r="CA671" t="str">
        <f t="shared" si="166"/>
        <v/>
      </c>
      <c r="CB671" s="224">
        <v>665</v>
      </c>
      <c r="CC671" s="3" t="str">
        <f>IF('DATA ENTRY'!CK670="","",IF('DATA ENTRY'!B670="","",IF(AND($CD$4='DATA ENTRY'!CK670,$CG$4='DATA ENTRY'!D670),'DATA ENTRY'!B670,"")))</f>
        <v/>
      </c>
      <c r="CD671" s="3" t="str">
        <f>IF('DATA ENTRY'!CK670="","",IF('DATA ENTRY'!C670="","",IF(AND($CD$4='DATA ENTRY'!CK670,$CG$4='DATA ENTRY'!D670),'DATA ENTRY'!C670,"")))</f>
        <v/>
      </c>
      <c r="CE671" s="4" t="str">
        <f>IF('DATA ENTRY'!CK670="","",IF('DATA ENTRY'!I670="","",IF(AND($CD$4='DATA ENTRY'!CK670,$CG$4='DATA ENTRY'!D670),'DATA ENTRY'!I670,"")))</f>
        <v/>
      </c>
      <c r="CF671" s="4" t="str">
        <f>IF('DATA ENTRY'!CK670="","",IF('DATA ENTRY'!CK670="","",IF(AND($CD$4='DATA ENTRY'!CK670,$CG$4='DATA ENTRY'!D670),'DATA ENTRY'!CK670,"")))</f>
        <v/>
      </c>
      <c r="CG671" s="3" t="str">
        <f>IF('DATA ENTRY'!CK670="","",IF('DATA ENTRY'!N670="","",IF(AND($CD$4='DATA ENTRY'!CK670,$CG$4='DATA ENTRY'!D670),'DATA ENTRY'!N670,"")))</f>
        <v/>
      </c>
      <c r="CH671" s="107" t="str">
        <f>IF('DATA ENTRY'!CK670="","",IF('DATA ENTRY'!O670="","",IF(AND($CD$4='DATA ENTRY'!CK670,$CG$4='DATA ENTRY'!D670),'DATA ENTRY'!O670,"")))</f>
        <v/>
      </c>
      <c r="CI671" s="3" t="str">
        <f>IF('DATA ENTRY'!CK670="","",IF('DATA ENTRY'!P670="","",IF(AND($CD$4='DATA ENTRY'!CK670,$CG$4='DATA ENTRY'!D670),'DATA ENTRY'!P670,"")))</f>
        <v/>
      </c>
      <c r="CJ671" s="107" t="str">
        <f>IF('DATA ENTRY'!CK670="","",IF('DATA ENTRY'!Q670="","",IF(AND($CD$4='DATA ENTRY'!CK670,$CG$4='DATA ENTRY'!D670),'DATA ENTRY'!Q670,"")))</f>
        <v/>
      </c>
      <c r="CK671" s="3" t="str">
        <f>IF('DATA ENTRY'!CK670="","",IF('DATA ENTRY'!R670="","",IF(AND($CD$4='DATA ENTRY'!CK670,$CG$4='DATA ENTRY'!D670),'DATA ENTRY'!R670,"")))</f>
        <v/>
      </c>
      <c r="CL671" s="3" t="str">
        <f>IF('DATA ENTRY'!CK670="","",IF('DATA ENTRY'!S670="","",IF(AND($CD$4='DATA ENTRY'!CK670,$CG$4='DATA ENTRY'!D670),'DATA ENTRY'!S670,"")))</f>
        <v/>
      </c>
      <c r="CM671" s="3" t="str">
        <f>IF('DATA ENTRY'!CK670="","",IF('DATA ENTRY'!E670="","",IF(AND($CD$4='DATA ENTRY'!CK670,$CG$4='DATA ENTRY'!D670),'DATA ENTRY'!E670,"")))</f>
        <v/>
      </c>
      <c r="CN671" s="3" t="str">
        <f>IF('DATA ENTRY'!CK670="","",IF('DATA ENTRY'!W670="","",IF(AND($CD$4='DATA ENTRY'!CK670,$CG$4='DATA ENTRY'!D670),'DATA ENTRY'!W670,"")))</f>
        <v/>
      </c>
      <c r="CO671" s="3" t="str">
        <f>IF('DATA ENTRY'!CK670="","",IF('DATA ENTRY'!X670="","",IF(AND($CD$4='DATA ENTRY'!CK670,$CG$4='DATA ENTRY'!D670),'DATA ENTRY'!X670,"")))</f>
        <v/>
      </c>
      <c r="CP671" s="108" t="str">
        <f t="shared" si="167"/>
        <v/>
      </c>
      <c r="CQ671" s="108" t="str">
        <f>IF('DATA ENTRY'!CK670="","",IF('DATA ENTRY'!G670="","",IF(AND($CD$4='DATA ENTRY'!CK670,$CG$4='DATA ENTRY'!D670),'DATA ENTRY'!G670,"")))</f>
        <v/>
      </c>
      <c r="CR671" s="230" t="str">
        <f>IF('DATA ENTRY'!CK670="","",IF('DATA ENTRY'!D670="","",IF(AND($CD$4='DATA ENTRY'!CK670,$CG$4='DATA ENTRY'!D670),'DATA ENTRY'!D670,"")))</f>
        <v/>
      </c>
      <c r="CS671">
        <f t="shared" si="168"/>
        <v>0</v>
      </c>
      <c r="CT671">
        <f t="shared" si="169"/>
        <v>0</v>
      </c>
      <c r="CV671" s="139"/>
      <c r="CX671">
        <f t="shared" si="170"/>
        <v>0</v>
      </c>
      <c r="DB671" t="str">
        <f t="shared" si="177"/>
        <v/>
      </c>
      <c r="DC671" t="str">
        <f t="shared" si="178"/>
        <v/>
      </c>
      <c r="DD671" s="224">
        <v>665</v>
      </c>
      <c r="DE671" s="3" t="str">
        <f>IF('DATA ENTRY'!CK670="","",IF('DATA ENTRY'!B670="","",IF(AND($DF$4='DATA ENTRY'!D670),'DATA ENTRY'!B670,"")))</f>
        <v/>
      </c>
      <c r="DF671" s="3" t="str">
        <f>IF('DATA ENTRY'!CK670="","",IF('DATA ENTRY'!C670="","",IF(AND($DF$4='DATA ENTRY'!D670),'DATA ENTRY'!C670,"")))</f>
        <v/>
      </c>
      <c r="DG671" s="4" t="str">
        <f>IF('DATA ENTRY'!CK670="","",IF('DATA ENTRY'!I670="","",IF(AND($DF$4='DATA ENTRY'!D670),'DATA ENTRY'!I670,"")))</f>
        <v/>
      </c>
      <c r="DH671" s="4" t="str">
        <f>IF('DATA ENTRY'!CK670="","",IF('DATA ENTRY'!CK670="","",IF(AND($DF$4='DATA ENTRY'!D670),'DATA ENTRY'!CK670,"")))</f>
        <v/>
      </c>
      <c r="DI671" s="3" t="str">
        <f>IF('DATA ENTRY'!CK670="","",IF('DATA ENTRY'!N670="","",IF(AND($DF$4='DATA ENTRY'!D670),'DATA ENTRY'!N670,"")))</f>
        <v/>
      </c>
      <c r="DJ671" s="107" t="str">
        <f>IF('DATA ENTRY'!CK670="","",IF('DATA ENTRY'!O670="","",IF(AND($DF$4='DATA ENTRY'!D670),'DATA ENTRY'!O670,"")))</f>
        <v/>
      </c>
      <c r="DK671" s="3" t="str">
        <f>IF('DATA ENTRY'!CK670="","",IF('DATA ENTRY'!P670="","",IF(AND($DF$4='DATA ENTRY'!D670),'DATA ENTRY'!P670,"")))</f>
        <v/>
      </c>
      <c r="DL671" s="107" t="str">
        <f>IF('DATA ENTRY'!CK670="","",IF('DATA ENTRY'!Q670="","",IF(AND($DF$4='DATA ENTRY'!D670),'DATA ENTRY'!Q670,"")))</f>
        <v/>
      </c>
      <c r="DM671" s="3" t="str">
        <f>IF('DATA ENTRY'!CK670="","",IF('DATA ENTRY'!R670="","",IF(AND($DF$4='DATA ENTRY'!D670),'DATA ENTRY'!R670,"")))</f>
        <v/>
      </c>
      <c r="DN671" s="107" t="str">
        <f>IF('DATA ENTRY'!CK670="","",IF('DATA ENTRY'!S670="","",IF(AND($DF$4='DATA ENTRY'!D670),'DATA ENTRY'!S670,"")))</f>
        <v/>
      </c>
      <c r="DO671" s="3" t="str">
        <f>IF('DATA ENTRY'!CK670="","",IF('DATA ENTRY'!E670="","",IF(AND($DF$4='DATA ENTRY'!D670),'DATA ENTRY'!E670,"")))</f>
        <v/>
      </c>
      <c r="DP671" s="3" t="str">
        <f>IF('DATA ENTRY'!CK670="","",IF('DATA ENTRY'!D670="","",IF(AND($DF$4='DATA ENTRY'!D670),'DATA ENTRY'!D670,"")))</f>
        <v/>
      </c>
      <c r="DQ671" s="3" t="str">
        <f>IF('DATA ENTRY'!CK670="","",IF('DATA ENTRY'!W670="","",IF(AND($DF$4='DATA ENTRY'!D670),'DATA ENTRY'!W670,"")))</f>
        <v/>
      </c>
      <c r="DR671" s="3" t="str">
        <f>IF('DATA ENTRY'!CK670="","",IF('DATA ENTRY'!X670="","",IF(AND($DF$4='DATA ENTRY'!D670),'DATA ENTRY'!X670,"")))</f>
        <v/>
      </c>
      <c r="DS671" s="108" t="str">
        <f t="shared" si="171"/>
        <v/>
      </c>
      <c r="DT671" s="108" t="str">
        <f>IF('DATA ENTRY'!CK670="","",IF('DATA ENTRY'!D670="","",IF(AND($DF$4='DATA ENTRY'!D670),'DATA ENTRY'!G670,"")))</f>
        <v/>
      </c>
      <c r="DY671">
        <f t="shared" si="172"/>
        <v>0</v>
      </c>
      <c r="EB671" t="str">
        <f t="shared" si="173"/>
        <v/>
      </c>
      <c r="EC671" t="str">
        <f t="shared" si="174"/>
        <v/>
      </c>
      <c r="ED671" s="224">
        <v>665</v>
      </c>
      <c r="EE671" s="3" t="str">
        <f>IF('DATA ENTRY'!CK670="","",IF('DATA ENTRY'!B670="","",IF(AND($EF$4='DATA ENTRY'!G670,$EH$4='DATA ENTRY'!F670),'DATA ENTRY'!B670,"")))</f>
        <v/>
      </c>
      <c r="EF671" s="3" t="str">
        <f>IF('DATA ENTRY'!CK670="","",IF('DATA ENTRY'!C670="","",IF(AND($EF$4='DATA ENTRY'!G670,$EH$4='DATA ENTRY'!F670),'DATA ENTRY'!C670,"")))</f>
        <v/>
      </c>
      <c r="EG671" s="4" t="str">
        <f>IF('DATA ENTRY'!CK670="","",IF('DATA ENTRY'!I670="","",IF(AND($EF$4='DATA ENTRY'!G670,$EH$4='DATA ENTRY'!F670),'DATA ENTRY'!I670,"")))</f>
        <v/>
      </c>
      <c r="EH671" s="4" t="str">
        <f>IF('DATA ENTRY'!CK670="","",IF('DATA ENTRY'!CK670="","",IF(AND($EF$4='DATA ENTRY'!G670,$EH$4='DATA ENTRY'!F670),'DATA ENTRY'!CK670,"")))</f>
        <v/>
      </c>
      <c r="EI671" s="3" t="str">
        <f>IF('DATA ENTRY'!CK670="","",IF('DATA ENTRY'!N670="","",IF(AND($EF$4='DATA ENTRY'!G670,$EH$4='DATA ENTRY'!F670),'DATA ENTRY'!N670,"")))</f>
        <v/>
      </c>
      <c r="EJ671" s="107" t="str">
        <f>IF('DATA ENTRY'!CK670="","",IF('DATA ENTRY'!O670="","",IF(AND($EF$4='DATA ENTRY'!G670,$EH$4='DATA ENTRY'!F670),'DATA ENTRY'!O670,"")))</f>
        <v/>
      </c>
      <c r="EK671" s="3" t="str">
        <f>IF('DATA ENTRY'!CK670="","",IF('DATA ENTRY'!P670="","",IF(AND($EF$4='DATA ENTRY'!G670,$EH$4='DATA ENTRY'!F670),'DATA ENTRY'!P670,"")))</f>
        <v/>
      </c>
      <c r="EL671" s="107" t="str">
        <f>IF('DATA ENTRY'!CK670="","",IF('DATA ENTRY'!Q670="","",IF(AND($EF$4='DATA ENTRY'!G670,$EH$4='DATA ENTRY'!F670),'DATA ENTRY'!Q670,"")))</f>
        <v/>
      </c>
      <c r="EM671" s="3" t="str">
        <f>IF('DATA ENTRY'!CK670="","",IF('DATA ENTRY'!R670="","",IF(AND($EF$4='DATA ENTRY'!G670,$EH$4='DATA ENTRY'!F670),'DATA ENTRY'!R670,"")))</f>
        <v/>
      </c>
      <c r="EN671" s="107" t="str">
        <f>IF('DATA ENTRY'!CK670="","",IF('DATA ENTRY'!S670="","",IF(AND($EF$4='DATA ENTRY'!G670,$EH$4='DATA ENTRY'!F670),'DATA ENTRY'!S670,"")))</f>
        <v/>
      </c>
      <c r="EO671" s="3" t="str">
        <f>IF('DATA ENTRY'!CK670="","",IF('DATA ENTRY'!E670="","",IF(AND($EF$4='DATA ENTRY'!G670,$EH$4='DATA ENTRY'!F670),'DATA ENTRY'!E670,"")))</f>
        <v/>
      </c>
      <c r="EP671" s="3" t="str">
        <f>IF('DATA ENTRY'!CK670="","",IF('DATA ENTRY'!D670="","",IF(AND($EF$4='DATA ENTRY'!G670,$EH$4='DATA ENTRY'!F670),'DATA ENTRY'!D670,"")))</f>
        <v/>
      </c>
      <c r="EQ671" s="3" t="str">
        <f>IF('DATA ENTRY'!CK670="","",IF('DATA ENTRY'!W670="","",IF(AND($EF$4='DATA ENTRY'!G670,$EH$4='DATA ENTRY'!F670),'DATA ENTRY'!W670,"")))</f>
        <v/>
      </c>
      <c r="ER671" s="3" t="str">
        <f>IF('DATA ENTRY'!CK670="","",IF('DATA ENTRY'!X670="","",IF(AND($EF$4='DATA ENTRY'!G670,$EH$4='DATA ENTRY'!F670),'DATA ENTRY'!X670,"")))</f>
        <v/>
      </c>
      <c r="ES671" s="108" t="str">
        <f t="shared" si="175"/>
        <v/>
      </c>
      <c r="ET671" s="108" t="str">
        <f>IF('DATA ENTRY'!CK670="","",IF('DATA ENTRY'!D670="","",IF(AND($EF$4='DATA ENTRY'!G670,$EH$4='DATA ENTRY'!F670),'DATA ENTRY'!G670,"")))</f>
        <v/>
      </c>
      <c r="EY671">
        <f t="shared" si="176"/>
        <v>0</v>
      </c>
    </row>
    <row r="672" spans="1:155">
      <c r="A672" t="str">
        <f>IF(S672=0,"",1+(MAX($A$7:A671)))</f>
        <v/>
      </c>
      <c r="B672" s="224">
        <v>666</v>
      </c>
      <c r="C672" s="3" t="str">
        <f>IF('DATA ENTRY'!CK671="","",IF('DATA ENTRY'!B671="","",IF($D$4="All Post",'DATA ENTRY'!B671,IF(AND($D$4='DATA ENTRY'!CK671),'DATA ENTRY'!B671,""))))</f>
        <v/>
      </c>
      <c r="D672" s="3" t="str">
        <f>IF('DATA ENTRY'!CK671="","",IF('DATA ENTRY'!C671="","",IF($D$4="All Post",'DATA ENTRY'!C671,IF(AND($D$4='DATA ENTRY'!CK671),'DATA ENTRY'!C671,""))))</f>
        <v/>
      </c>
      <c r="E672" s="4" t="str">
        <f>IF('DATA ENTRY'!CK671="","",IF('DATA ENTRY'!I671="","",IF($D$4="All Post",'DATA ENTRY'!I671,IF(AND($D$4='DATA ENTRY'!CK671),'DATA ENTRY'!I671,""))))</f>
        <v/>
      </c>
      <c r="F672" s="4" t="str">
        <f>IF('DATA ENTRY'!CK671="","",IF('DATA ENTRY'!CK671="","",IF($D$4="All Post",'DATA ENTRY'!CK671,IF(AND($D$4='DATA ENTRY'!CK671),'DATA ENTRY'!CK671,""))))</f>
        <v/>
      </c>
      <c r="G672" s="3" t="str">
        <f>IF('DATA ENTRY'!CK671="","",IF('DATA ENTRY'!N671="","",IF($D$4="All Post",'DATA ENTRY'!N671,IF(AND($D$4='DATA ENTRY'!CK671),'DATA ENTRY'!N671,""))))</f>
        <v/>
      </c>
      <c r="H672" s="107" t="str">
        <f>IF('DATA ENTRY'!CK671="","",IF('DATA ENTRY'!O671="","",IF($D$4="All Post",'DATA ENTRY'!O671,IF(AND($D$4='DATA ENTRY'!CK671),'DATA ENTRY'!O671,""))))</f>
        <v/>
      </c>
      <c r="I672" s="3" t="str">
        <f>IF('DATA ENTRY'!CK671="","",IF('DATA ENTRY'!P671="","",IF($D$4="All Post",'DATA ENTRY'!P671,IF(AND($D$4='DATA ENTRY'!CK671),'DATA ENTRY'!P671,""))))</f>
        <v/>
      </c>
      <c r="J672" s="107" t="str">
        <f>IF('DATA ENTRY'!CK671="","",IF('DATA ENTRY'!Q671="","",IF($D$4="All Post",'DATA ENTRY'!Q671,IF(AND($D$4='DATA ENTRY'!CK671),'DATA ENTRY'!Q671,""))))</f>
        <v/>
      </c>
      <c r="K672" s="3" t="str">
        <f>IF('DATA ENTRY'!CK671="","",IF('DATA ENTRY'!R671="","",IF($D$4="All Post",'DATA ENTRY'!R671,IF(AND($D$4='DATA ENTRY'!CK671),'DATA ENTRY'!R671,""))))</f>
        <v/>
      </c>
      <c r="L672" s="3" t="str">
        <f>IF('DATA ENTRY'!CK671="","",IF('DATA ENTRY'!S671="","",IF($D$4="All Post",'DATA ENTRY'!S671,IF(AND($D$4='DATA ENTRY'!CK671),'DATA ENTRY'!S671,""))))</f>
        <v/>
      </c>
      <c r="M672" s="3" t="str">
        <f>IF('DATA ENTRY'!CK671="","",IF('DATA ENTRY'!E671="","",IF($D$4="All Post",'DATA ENTRY'!E671,IF(AND($D$4='DATA ENTRY'!CK671),'DATA ENTRY'!E671,""))))</f>
        <v/>
      </c>
      <c r="N672" s="3" t="str">
        <f>IF('DATA ENTRY'!CK671="","",IF('DATA ENTRY'!W671="","",IF($D$4="All Post",'DATA ENTRY'!W671,IF(AND($D$4='DATA ENTRY'!CK671),'DATA ENTRY'!W671,""))))</f>
        <v/>
      </c>
      <c r="O672" s="3" t="str">
        <f>IF('DATA ENTRY'!CK671="","",IF('DATA ENTRY'!X671="","",IF($D$4="All Post",'DATA ENTRY'!X671,IF(AND($D$4='DATA ENTRY'!CK671),'DATA ENTRY'!X671,""))))</f>
        <v/>
      </c>
      <c r="P672" s="3" t="str">
        <f>IF('DATA ENTRY'!CK671="","",IF('DATA ENTRY'!G671="","",IF($D$4="All Post",'DATA ENTRY'!G671,IF(AND($D$4='DATA ENTRY'!CK671),'DATA ENTRY'!G671,""))))</f>
        <v/>
      </c>
      <c r="S672">
        <f t="shared" si="163"/>
        <v>0</v>
      </c>
      <c r="T672" t="str">
        <f t="shared" si="164"/>
        <v/>
      </c>
      <c r="BZ672" t="str">
        <f t="shared" si="165"/>
        <v/>
      </c>
      <c r="CA672" t="str">
        <f t="shared" si="166"/>
        <v/>
      </c>
      <c r="CB672" s="224">
        <v>666</v>
      </c>
      <c r="CC672" s="3" t="str">
        <f>IF('DATA ENTRY'!CK671="","",IF('DATA ENTRY'!B671="","",IF(AND($CD$4='DATA ENTRY'!CK671,$CG$4='DATA ENTRY'!D671),'DATA ENTRY'!B671,"")))</f>
        <v/>
      </c>
      <c r="CD672" s="3" t="str">
        <f>IF('DATA ENTRY'!CK671="","",IF('DATA ENTRY'!C671="","",IF(AND($CD$4='DATA ENTRY'!CK671,$CG$4='DATA ENTRY'!D671),'DATA ENTRY'!C671,"")))</f>
        <v/>
      </c>
      <c r="CE672" s="4" t="str">
        <f>IF('DATA ENTRY'!CK671="","",IF('DATA ENTRY'!I671="","",IF(AND($CD$4='DATA ENTRY'!CK671,$CG$4='DATA ENTRY'!D671),'DATA ENTRY'!I671,"")))</f>
        <v/>
      </c>
      <c r="CF672" s="4" t="str">
        <f>IF('DATA ENTRY'!CK671="","",IF('DATA ENTRY'!CK671="","",IF(AND($CD$4='DATA ENTRY'!CK671,$CG$4='DATA ENTRY'!D671),'DATA ENTRY'!CK671,"")))</f>
        <v/>
      </c>
      <c r="CG672" s="3" t="str">
        <f>IF('DATA ENTRY'!CK671="","",IF('DATA ENTRY'!N671="","",IF(AND($CD$4='DATA ENTRY'!CK671,$CG$4='DATA ENTRY'!D671),'DATA ENTRY'!N671,"")))</f>
        <v/>
      </c>
      <c r="CH672" s="107" t="str">
        <f>IF('DATA ENTRY'!CK671="","",IF('DATA ENTRY'!O671="","",IF(AND($CD$4='DATA ENTRY'!CK671,$CG$4='DATA ENTRY'!D671),'DATA ENTRY'!O671,"")))</f>
        <v/>
      </c>
      <c r="CI672" s="3" t="str">
        <f>IF('DATA ENTRY'!CK671="","",IF('DATA ENTRY'!P671="","",IF(AND($CD$4='DATA ENTRY'!CK671,$CG$4='DATA ENTRY'!D671),'DATA ENTRY'!P671,"")))</f>
        <v/>
      </c>
      <c r="CJ672" s="107" t="str">
        <f>IF('DATA ENTRY'!CK671="","",IF('DATA ENTRY'!Q671="","",IF(AND($CD$4='DATA ENTRY'!CK671,$CG$4='DATA ENTRY'!D671),'DATA ENTRY'!Q671,"")))</f>
        <v/>
      </c>
      <c r="CK672" s="3" t="str">
        <f>IF('DATA ENTRY'!CK671="","",IF('DATA ENTRY'!R671="","",IF(AND($CD$4='DATA ENTRY'!CK671,$CG$4='DATA ENTRY'!D671),'DATA ENTRY'!R671,"")))</f>
        <v/>
      </c>
      <c r="CL672" s="3" t="str">
        <f>IF('DATA ENTRY'!CK671="","",IF('DATA ENTRY'!S671="","",IF(AND($CD$4='DATA ENTRY'!CK671,$CG$4='DATA ENTRY'!D671),'DATA ENTRY'!S671,"")))</f>
        <v/>
      </c>
      <c r="CM672" s="3" t="str">
        <f>IF('DATA ENTRY'!CK671="","",IF('DATA ENTRY'!E671="","",IF(AND($CD$4='DATA ENTRY'!CK671,$CG$4='DATA ENTRY'!D671),'DATA ENTRY'!E671,"")))</f>
        <v/>
      </c>
      <c r="CN672" s="3" t="str">
        <f>IF('DATA ENTRY'!CK671="","",IF('DATA ENTRY'!W671="","",IF(AND($CD$4='DATA ENTRY'!CK671,$CG$4='DATA ENTRY'!D671),'DATA ENTRY'!W671,"")))</f>
        <v/>
      </c>
      <c r="CO672" s="3" t="str">
        <f>IF('DATA ENTRY'!CK671="","",IF('DATA ENTRY'!X671="","",IF(AND($CD$4='DATA ENTRY'!CK671,$CG$4='DATA ENTRY'!D671),'DATA ENTRY'!X671,"")))</f>
        <v/>
      </c>
      <c r="CP672" s="108" t="str">
        <f t="shared" si="167"/>
        <v/>
      </c>
      <c r="CQ672" s="108" t="str">
        <f>IF('DATA ENTRY'!CK671="","",IF('DATA ENTRY'!G671="","",IF(AND($CD$4='DATA ENTRY'!CK671,$CG$4='DATA ENTRY'!D671),'DATA ENTRY'!G671,"")))</f>
        <v/>
      </c>
      <c r="CR672" s="230" t="str">
        <f>IF('DATA ENTRY'!CK671="","",IF('DATA ENTRY'!D671="","",IF(AND($CD$4='DATA ENTRY'!CK671,$CG$4='DATA ENTRY'!D671),'DATA ENTRY'!D671,"")))</f>
        <v/>
      </c>
      <c r="CS672">
        <f t="shared" si="168"/>
        <v>0</v>
      </c>
      <c r="CT672">
        <f t="shared" si="169"/>
        <v>0</v>
      </c>
      <c r="CV672" s="139"/>
      <c r="CX672">
        <f t="shared" si="170"/>
        <v>0</v>
      </c>
      <c r="DB672" t="str">
        <f t="shared" si="177"/>
        <v/>
      </c>
      <c r="DC672" t="str">
        <f t="shared" si="178"/>
        <v/>
      </c>
      <c r="DD672" s="224">
        <v>666</v>
      </c>
      <c r="DE672" s="3" t="str">
        <f>IF('DATA ENTRY'!CK671="","",IF('DATA ENTRY'!B671="","",IF(AND($DF$4='DATA ENTRY'!D671),'DATA ENTRY'!B671,"")))</f>
        <v/>
      </c>
      <c r="DF672" s="3" t="str">
        <f>IF('DATA ENTRY'!CK671="","",IF('DATA ENTRY'!C671="","",IF(AND($DF$4='DATA ENTRY'!D671),'DATA ENTRY'!C671,"")))</f>
        <v/>
      </c>
      <c r="DG672" s="4" t="str">
        <f>IF('DATA ENTRY'!CK671="","",IF('DATA ENTRY'!I671="","",IF(AND($DF$4='DATA ENTRY'!D671),'DATA ENTRY'!I671,"")))</f>
        <v/>
      </c>
      <c r="DH672" s="4" t="str">
        <f>IF('DATA ENTRY'!CK671="","",IF('DATA ENTRY'!CK671="","",IF(AND($DF$4='DATA ENTRY'!D671),'DATA ENTRY'!CK671,"")))</f>
        <v/>
      </c>
      <c r="DI672" s="3" t="str">
        <f>IF('DATA ENTRY'!CK671="","",IF('DATA ENTRY'!N671="","",IF(AND($DF$4='DATA ENTRY'!D671),'DATA ENTRY'!N671,"")))</f>
        <v/>
      </c>
      <c r="DJ672" s="107" t="str">
        <f>IF('DATA ENTRY'!CK671="","",IF('DATA ENTRY'!O671="","",IF(AND($DF$4='DATA ENTRY'!D671),'DATA ENTRY'!O671,"")))</f>
        <v/>
      </c>
      <c r="DK672" s="3" t="str">
        <f>IF('DATA ENTRY'!CK671="","",IF('DATA ENTRY'!P671="","",IF(AND($DF$4='DATA ENTRY'!D671),'DATA ENTRY'!P671,"")))</f>
        <v/>
      </c>
      <c r="DL672" s="107" t="str">
        <f>IF('DATA ENTRY'!CK671="","",IF('DATA ENTRY'!Q671="","",IF(AND($DF$4='DATA ENTRY'!D671),'DATA ENTRY'!Q671,"")))</f>
        <v/>
      </c>
      <c r="DM672" s="3" t="str">
        <f>IF('DATA ENTRY'!CK671="","",IF('DATA ENTRY'!R671="","",IF(AND($DF$4='DATA ENTRY'!D671),'DATA ENTRY'!R671,"")))</f>
        <v/>
      </c>
      <c r="DN672" s="107" t="str">
        <f>IF('DATA ENTRY'!CK671="","",IF('DATA ENTRY'!S671="","",IF(AND($DF$4='DATA ENTRY'!D671),'DATA ENTRY'!S671,"")))</f>
        <v/>
      </c>
      <c r="DO672" s="3" t="str">
        <f>IF('DATA ENTRY'!CK671="","",IF('DATA ENTRY'!E671="","",IF(AND($DF$4='DATA ENTRY'!D671),'DATA ENTRY'!E671,"")))</f>
        <v/>
      </c>
      <c r="DP672" s="3" t="str">
        <f>IF('DATA ENTRY'!CK671="","",IF('DATA ENTRY'!D671="","",IF(AND($DF$4='DATA ENTRY'!D671),'DATA ENTRY'!D671,"")))</f>
        <v/>
      </c>
      <c r="DQ672" s="3" t="str">
        <f>IF('DATA ENTRY'!CK671="","",IF('DATA ENTRY'!W671="","",IF(AND($DF$4='DATA ENTRY'!D671),'DATA ENTRY'!W671,"")))</f>
        <v/>
      </c>
      <c r="DR672" s="3" t="str">
        <f>IF('DATA ENTRY'!CK671="","",IF('DATA ENTRY'!X671="","",IF(AND($DF$4='DATA ENTRY'!D671),'DATA ENTRY'!X671,"")))</f>
        <v/>
      </c>
      <c r="DS672" s="108" t="str">
        <f t="shared" si="171"/>
        <v/>
      </c>
      <c r="DT672" s="108" t="str">
        <f>IF('DATA ENTRY'!CK671="","",IF('DATA ENTRY'!D671="","",IF(AND($DF$4='DATA ENTRY'!D671),'DATA ENTRY'!G671,"")))</f>
        <v/>
      </c>
      <c r="DY672">
        <f t="shared" si="172"/>
        <v>0</v>
      </c>
      <c r="EB672" t="str">
        <f t="shared" si="173"/>
        <v/>
      </c>
      <c r="EC672" t="str">
        <f t="shared" si="174"/>
        <v/>
      </c>
      <c r="ED672" s="224">
        <v>666</v>
      </c>
      <c r="EE672" s="3" t="str">
        <f>IF('DATA ENTRY'!CK671="","",IF('DATA ENTRY'!B671="","",IF(AND($EF$4='DATA ENTRY'!G671,$EH$4='DATA ENTRY'!F671),'DATA ENTRY'!B671,"")))</f>
        <v/>
      </c>
      <c r="EF672" s="3" t="str">
        <f>IF('DATA ENTRY'!CK671="","",IF('DATA ENTRY'!C671="","",IF(AND($EF$4='DATA ENTRY'!G671,$EH$4='DATA ENTRY'!F671),'DATA ENTRY'!C671,"")))</f>
        <v/>
      </c>
      <c r="EG672" s="4" t="str">
        <f>IF('DATA ENTRY'!CK671="","",IF('DATA ENTRY'!I671="","",IF(AND($EF$4='DATA ENTRY'!G671,$EH$4='DATA ENTRY'!F671),'DATA ENTRY'!I671,"")))</f>
        <v/>
      </c>
      <c r="EH672" s="4" t="str">
        <f>IF('DATA ENTRY'!CK671="","",IF('DATA ENTRY'!CK671="","",IF(AND($EF$4='DATA ENTRY'!G671,$EH$4='DATA ENTRY'!F671),'DATA ENTRY'!CK671,"")))</f>
        <v/>
      </c>
      <c r="EI672" s="3" t="str">
        <f>IF('DATA ENTRY'!CK671="","",IF('DATA ENTRY'!N671="","",IF(AND($EF$4='DATA ENTRY'!G671,$EH$4='DATA ENTRY'!F671),'DATA ENTRY'!N671,"")))</f>
        <v/>
      </c>
      <c r="EJ672" s="107" t="str">
        <f>IF('DATA ENTRY'!CK671="","",IF('DATA ENTRY'!O671="","",IF(AND($EF$4='DATA ENTRY'!G671,$EH$4='DATA ENTRY'!F671),'DATA ENTRY'!O671,"")))</f>
        <v/>
      </c>
      <c r="EK672" s="3" t="str">
        <f>IF('DATA ENTRY'!CK671="","",IF('DATA ENTRY'!P671="","",IF(AND($EF$4='DATA ENTRY'!G671,$EH$4='DATA ENTRY'!F671),'DATA ENTRY'!P671,"")))</f>
        <v/>
      </c>
      <c r="EL672" s="107" t="str">
        <f>IF('DATA ENTRY'!CK671="","",IF('DATA ENTRY'!Q671="","",IF(AND($EF$4='DATA ENTRY'!G671,$EH$4='DATA ENTRY'!F671),'DATA ENTRY'!Q671,"")))</f>
        <v/>
      </c>
      <c r="EM672" s="3" t="str">
        <f>IF('DATA ENTRY'!CK671="","",IF('DATA ENTRY'!R671="","",IF(AND($EF$4='DATA ENTRY'!G671,$EH$4='DATA ENTRY'!F671),'DATA ENTRY'!R671,"")))</f>
        <v/>
      </c>
      <c r="EN672" s="107" t="str">
        <f>IF('DATA ENTRY'!CK671="","",IF('DATA ENTRY'!S671="","",IF(AND($EF$4='DATA ENTRY'!G671,$EH$4='DATA ENTRY'!F671),'DATA ENTRY'!S671,"")))</f>
        <v/>
      </c>
      <c r="EO672" s="3" t="str">
        <f>IF('DATA ENTRY'!CK671="","",IF('DATA ENTRY'!E671="","",IF(AND($EF$4='DATA ENTRY'!G671,$EH$4='DATA ENTRY'!F671),'DATA ENTRY'!E671,"")))</f>
        <v/>
      </c>
      <c r="EP672" s="3" t="str">
        <f>IF('DATA ENTRY'!CK671="","",IF('DATA ENTRY'!D671="","",IF(AND($EF$4='DATA ENTRY'!G671,$EH$4='DATA ENTRY'!F671),'DATA ENTRY'!D671,"")))</f>
        <v/>
      </c>
      <c r="EQ672" s="3" t="str">
        <f>IF('DATA ENTRY'!CK671="","",IF('DATA ENTRY'!W671="","",IF(AND($EF$4='DATA ENTRY'!G671,$EH$4='DATA ENTRY'!F671),'DATA ENTRY'!W671,"")))</f>
        <v/>
      </c>
      <c r="ER672" s="3" t="str">
        <f>IF('DATA ENTRY'!CK671="","",IF('DATA ENTRY'!X671="","",IF(AND($EF$4='DATA ENTRY'!G671,$EH$4='DATA ENTRY'!F671),'DATA ENTRY'!X671,"")))</f>
        <v/>
      </c>
      <c r="ES672" s="108" t="str">
        <f t="shared" si="175"/>
        <v/>
      </c>
      <c r="ET672" s="108" t="str">
        <f>IF('DATA ENTRY'!CK671="","",IF('DATA ENTRY'!D671="","",IF(AND($EF$4='DATA ENTRY'!G671,$EH$4='DATA ENTRY'!F671),'DATA ENTRY'!G671,"")))</f>
        <v/>
      </c>
      <c r="EY672">
        <f t="shared" si="176"/>
        <v>0</v>
      </c>
    </row>
    <row r="673" spans="1:155">
      <c r="A673" t="str">
        <f>IF(S673=0,"",1+(MAX($A$7:A672)))</f>
        <v/>
      </c>
      <c r="B673" s="224">
        <v>667</v>
      </c>
      <c r="C673" s="3" t="str">
        <f>IF('DATA ENTRY'!CK672="","",IF('DATA ENTRY'!B672="","",IF($D$4="All Post",'DATA ENTRY'!B672,IF(AND($D$4='DATA ENTRY'!CK672),'DATA ENTRY'!B672,""))))</f>
        <v/>
      </c>
      <c r="D673" s="3" t="str">
        <f>IF('DATA ENTRY'!CK672="","",IF('DATA ENTRY'!C672="","",IF($D$4="All Post",'DATA ENTRY'!C672,IF(AND($D$4='DATA ENTRY'!CK672),'DATA ENTRY'!C672,""))))</f>
        <v/>
      </c>
      <c r="E673" s="4" t="str">
        <f>IF('DATA ENTRY'!CK672="","",IF('DATA ENTRY'!I672="","",IF($D$4="All Post",'DATA ENTRY'!I672,IF(AND($D$4='DATA ENTRY'!CK672),'DATA ENTRY'!I672,""))))</f>
        <v/>
      </c>
      <c r="F673" s="4" t="str">
        <f>IF('DATA ENTRY'!CK672="","",IF('DATA ENTRY'!CK672="","",IF($D$4="All Post",'DATA ENTRY'!CK672,IF(AND($D$4='DATA ENTRY'!CK672),'DATA ENTRY'!CK672,""))))</f>
        <v/>
      </c>
      <c r="G673" s="3" t="str">
        <f>IF('DATA ENTRY'!CK672="","",IF('DATA ENTRY'!N672="","",IF($D$4="All Post",'DATA ENTRY'!N672,IF(AND($D$4='DATA ENTRY'!CK672),'DATA ENTRY'!N672,""))))</f>
        <v/>
      </c>
      <c r="H673" s="107" t="str">
        <f>IF('DATA ENTRY'!CK672="","",IF('DATA ENTRY'!O672="","",IF($D$4="All Post",'DATA ENTRY'!O672,IF(AND($D$4='DATA ENTRY'!CK672),'DATA ENTRY'!O672,""))))</f>
        <v/>
      </c>
      <c r="I673" s="3" t="str">
        <f>IF('DATA ENTRY'!CK672="","",IF('DATA ENTRY'!P672="","",IF($D$4="All Post",'DATA ENTRY'!P672,IF(AND($D$4='DATA ENTRY'!CK672),'DATA ENTRY'!P672,""))))</f>
        <v/>
      </c>
      <c r="J673" s="107" t="str">
        <f>IF('DATA ENTRY'!CK672="","",IF('DATA ENTRY'!Q672="","",IF($D$4="All Post",'DATA ENTRY'!Q672,IF(AND($D$4='DATA ENTRY'!CK672),'DATA ENTRY'!Q672,""))))</f>
        <v/>
      </c>
      <c r="K673" s="3" t="str">
        <f>IF('DATA ENTRY'!CK672="","",IF('DATA ENTRY'!R672="","",IF($D$4="All Post",'DATA ENTRY'!R672,IF(AND($D$4='DATA ENTRY'!CK672),'DATA ENTRY'!R672,""))))</f>
        <v/>
      </c>
      <c r="L673" s="3" t="str">
        <f>IF('DATA ENTRY'!CK672="","",IF('DATA ENTRY'!S672="","",IF($D$4="All Post",'DATA ENTRY'!S672,IF(AND($D$4='DATA ENTRY'!CK672),'DATA ENTRY'!S672,""))))</f>
        <v/>
      </c>
      <c r="M673" s="3" t="str">
        <f>IF('DATA ENTRY'!CK672="","",IF('DATA ENTRY'!E672="","",IF($D$4="All Post",'DATA ENTRY'!E672,IF(AND($D$4='DATA ENTRY'!CK672),'DATA ENTRY'!E672,""))))</f>
        <v/>
      </c>
      <c r="N673" s="3" t="str">
        <f>IF('DATA ENTRY'!CK672="","",IF('DATA ENTRY'!W672="","",IF($D$4="All Post",'DATA ENTRY'!W672,IF(AND($D$4='DATA ENTRY'!CK672),'DATA ENTRY'!W672,""))))</f>
        <v/>
      </c>
      <c r="O673" s="3" t="str">
        <f>IF('DATA ENTRY'!CK672="","",IF('DATA ENTRY'!X672="","",IF($D$4="All Post",'DATA ENTRY'!X672,IF(AND($D$4='DATA ENTRY'!CK672),'DATA ENTRY'!X672,""))))</f>
        <v/>
      </c>
      <c r="P673" s="3" t="str">
        <f>IF('DATA ENTRY'!CK672="","",IF('DATA ENTRY'!G672="","",IF($D$4="All Post",'DATA ENTRY'!G672,IF(AND($D$4='DATA ENTRY'!CK672),'DATA ENTRY'!G672,""))))</f>
        <v/>
      </c>
      <c r="S673">
        <f t="shared" si="163"/>
        <v>0</v>
      </c>
      <c r="T673" t="str">
        <f t="shared" si="164"/>
        <v/>
      </c>
      <c r="BZ673" t="str">
        <f t="shared" si="165"/>
        <v/>
      </c>
      <c r="CA673" t="str">
        <f t="shared" si="166"/>
        <v/>
      </c>
      <c r="CB673" s="224">
        <v>667</v>
      </c>
      <c r="CC673" s="3" t="str">
        <f>IF('DATA ENTRY'!CK672="","",IF('DATA ENTRY'!B672="","",IF(AND($CD$4='DATA ENTRY'!CK672,$CG$4='DATA ENTRY'!D672),'DATA ENTRY'!B672,"")))</f>
        <v/>
      </c>
      <c r="CD673" s="3" t="str">
        <f>IF('DATA ENTRY'!CK672="","",IF('DATA ENTRY'!C672="","",IF(AND($CD$4='DATA ENTRY'!CK672,$CG$4='DATA ENTRY'!D672),'DATA ENTRY'!C672,"")))</f>
        <v/>
      </c>
      <c r="CE673" s="4" t="str">
        <f>IF('DATA ENTRY'!CK672="","",IF('DATA ENTRY'!I672="","",IF(AND($CD$4='DATA ENTRY'!CK672,$CG$4='DATA ENTRY'!D672),'DATA ENTRY'!I672,"")))</f>
        <v/>
      </c>
      <c r="CF673" s="4" t="str">
        <f>IF('DATA ENTRY'!CK672="","",IF('DATA ENTRY'!CK672="","",IF(AND($CD$4='DATA ENTRY'!CK672,$CG$4='DATA ENTRY'!D672),'DATA ENTRY'!CK672,"")))</f>
        <v/>
      </c>
      <c r="CG673" s="3" t="str">
        <f>IF('DATA ENTRY'!CK672="","",IF('DATA ENTRY'!N672="","",IF(AND($CD$4='DATA ENTRY'!CK672,$CG$4='DATA ENTRY'!D672),'DATA ENTRY'!N672,"")))</f>
        <v/>
      </c>
      <c r="CH673" s="107" t="str">
        <f>IF('DATA ENTRY'!CK672="","",IF('DATA ENTRY'!O672="","",IF(AND($CD$4='DATA ENTRY'!CK672,$CG$4='DATA ENTRY'!D672),'DATA ENTRY'!O672,"")))</f>
        <v/>
      </c>
      <c r="CI673" s="3" t="str">
        <f>IF('DATA ENTRY'!CK672="","",IF('DATA ENTRY'!P672="","",IF(AND($CD$4='DATA ENTRY'!CK672,$CG$4='DATA ENTRY'!D672),'DATA ENTRY'!P672,"")))</f>
        <v/>
      </c>
      <c r="CJ673" s="107" t="str">
        <f>IF('DATA ENTRY'!CK672="","",IF('DATA ENTRY'!Q672="","",IF(AND($CD$4='DATA ENTRY'!CK672,$CG$4='DATA ENTRY'!D672),'DATA ENTRY'!Q672,"")))</f>
        <v/>
      </c>
      <c r="CK673" s="3" t="str">
        <f>IF('DATA ENTRY'!CK672="","",IF('DATA ENTRY'!R672="","",IF(AND($CD$4='DATA ENTRY'!CK672,$CG$4='DATA ENTRY'!D672),'DATA ENTRY'!R672,"")))</f>
        <v/>
      </c>
      <c r="CL673" s="3" t="str">
        <f>IF('DATA ENTRY'!CK672="","",IF('DATA ENTRY'!S672="","",IF(AND($CD$4='DATA ENTRY'!CK672,$CG$4='DATA ENTRY'!D672),'DATA ENTRY'!S672,"")))</f>
        <v/>
      </c>
      <c r="CM673" s="3" t="str">
        <f>IF('DATA ENTRY'!CK672="","",IF('DATA ENTRY'!E672="","",IF(AND($CD$4='DATA ENTRY'!CK672,$CG$4='DATA ENTRY'!D672),'DATA ENTRY'!E672,"")))</f>
        <v/>
      </c>
      <c r="CN673" s="3" t="str">
        <f>IF('DATA ENTRY'!CK672="","",IF('DATA ENTRY'!W672="","",IF(AND($CD$4='DATA ENTRY'!CK672,$CG$4='DATA ENTRY'!D672),'DATA ENTRY'!W672,"")))</f>
        <v/>
      </c>
      <c r="CO673" s="3" t="str">
        <f>IF('DATA ENTRY'!CK672="","",IF('DATA ENTRY'!X672="","",IF(AND($CD$4='DATA ENTRY'!CK672,$CG$4='DATA ENTRY'!D672),'DATA ENTRY'!X672,"")))</f>
        <v/>
      </c>
      <c r="CP673" s="108" t="str">
        <f t="shared" si="167"/>
        <v/>
      </c>
      <c r="CQ673" s="108" t="str">
        <f>IF('DATA ENTRY'!CK672="","",IF('DATA ENTRY'!G672="","",IF(AND($CD$4='DATA ENTRY'!CK672,$CG$4='DATA ENTRY'!D672),'DATA ENTRY'!G672,"")))</f>
        <v/>
      </c>
      <c r="CR673" s="230" t="str">
        <f>IF('DATA ENTRY'!CK672="","",IF('DATA ENTRY'!D672="","",IF(AND($CD$4='DATA ENTRY'!CK672,$CG$4='DATA ENTRY'!D672),'DATA ENTRY'!D672,"")))</f>
        <v/>
      </c>
      <c r="CS673">
        <f t="shared" si="168"/>
        <v>0</v>
      </c>
      <c r="CT673">
        <f t="shared" si="169"/>
        <v>0</v>
      </c>
      <c r="CV673" s="139"/>
      <c r="CX673">
        <f t="shared" si="170"/>
        <v>0</v>
      </c>
      <c r="DB673" t="str">
        <f t="shared" si="177"/>
        <v/>
      </c>
      <c r="DC673" t="str">
        <f t="shared" si="178"/>
        <v/>
      </c>
      <c r="DD673" s="224">
        <v>667</v>
      </c>
      <c r="DE673" s="3" t="str">
        <f>IF('DATA ENTRY'!CK672="","",IF('DATA ENTRY'!B672="","",IF(AND($DF$4='DATA ENTRY'!D672),'DATA ENTRY'!B672,"")))</f>
        <v/>
      </c>
      <c r="DF673" s="3" t="str">
        <f>IF('DATA ENTRY'!CK672="","",IF('DATA ENTRY'!C672="","",IF(AND($DF$4='DATA ENTRY'!D672),'DATA ENTRY'!C672,"")))</f>
        <v/>
      </c>
      <c r="DG673" s="4" t="str">
        <f>IF('DATA ENTRY'!CK672="","",IF('DATA ENTRY'!I672="","",IF(AND($DF$4='DATA ENTRY'!D672),'DATA ENTRY'!I672,"")))</f>
        <v/>
      </c>
      <c r="DH673" s="4" t="str">
        <f>IF('DATA ENTRY'!CK672="","",IF('DATA ENTRY'!CK672="","",IF(AND($DF$4='DATA ENTRY'!D672),'DATA ENTRY'!CK672,"")))</f>
        <v/>
      </c>
      <c r="DI673" s="3" t="str">
        <f>IF('DATA ENTRY'!CK672="","",IF('DATA ENTRY'!N672="","",IF(AND($DF$4='DATA ENTRY'!D672),'DATA ENTRY'!N672,"")))</f>
        <v/>
      </c>
      <c r="DJ673" s="107" t="str">
        <f>IF('DATA ENTRY'!CK672="","",IF('DATA ENTRY'!O672="","",IF(AND($DF$4='DATA ENTRY'!D672),'DATA ENTRY'!O672,"")))</f>
        <v/>
      </c>
      <c r="DK673" s="3" t="str">
        <f>IF('DATA ENTRY'!CK672="","",IF('DATA ENTRY'!P672="","",IF(AND($DF$4='DATA ENTRY'!D672),'DATA ENTRY'!P672,"")))</f>
        <v/>
      </c>
      <c r="DL673" s="107" t="str">
        <f>IF('DATA ENTRY'!CK672="","",IF('DATA ENTRY'!Q672="","",IF(AND($DF$4='DATA ENTRY'!D672),'DATA ENTRY'!Q672,"")))</f>
        <v/>
      </c>
      <c r="DM673" s="3" t="str">
        <f>IF('DATA ENTRY'!CK672="","",IF('DATA ENTRY'!R672="","",IF(AND($DF$4='DATA ENTRY'!D672),'DATA ENTRY'!R672,"")))</f>
        <v/>
      </c>
      <c r="DN673" s="107" t="str">
        <f>IF('DATA ENTRY'!CK672="","",IF('DATA ENTRY'!S672="","",IF(AND($DF$4='DATA ENTRY'!D672),'DATA ENTRY'!S672,"")))</f>
        <v/>
      </c>
      <c r="DO673" s="3" t="str">
        <f>IF('DATA ENTRY'!CK672="","",IF('DATA ENTRY'!E672="","",IF(AND($DF$4='DATA ENTRY'!D672),'DATA ENTRY'!E672,"")))</f>
        <v/>
      </c>
      <c r="DP673" s="3" t="str">
        <f>IF('DATA ENTRY'!CK672="","",IF('DATA ENTRY'!D672="","",IF(AND($DF$4='DATA ENTRY'!D672),'DATA ENTRY'!D672,"")))</f>
        <v/>
      </c>
      <c r="DQ673" s="3" t="str">
        <f>IF('DATA ENTRY'!CK672="","",IF('DATA ENTRY'!W672="","",IF(AND($DF$4='DATA ENTRY'!D672),'DATA ENTRY'!W672,"")))</f>
        <v/>
      </c>
      <c r="DR673" s="3" t="str">
        <f>IF('DATA ENTRY'!CK672="","",IF('DATA ENTRY'!X672="","",IF(AND($DF$4='DATA ENTRY'!D672),'DATA ENTRY'!X672,"")))</f>
        <v/>
      </c>
      <c r="DS673" s="108" t="str">
        <f t="shared" si="171"/>
        <v/>
      </c>
      <c r="DT673" s="108" t="str">
        <f>IF('DATA ENTRY'!CK672="","",IF('DATA ENTRY'!D672="","",IF(AND($DF$4='DATA ENTRY'!D672),'DATA ENTRY'!G672,"")))</f>
        <v/>
      </c>
      <c r="DY673">
        <f t="shared" si="172"/>
        <v>0</v>
      </c>
      <c r="EB673" t="str">
        <f t="shared" si="173"/>
        <v/>
      </c>
      <c r="EC673" t="str">
        <f t="shared" si="174"/>
        <v/>
      </c>
      <c r="ED673" s="224">
        <v>667</v>
      </c>
      <c r="EE673" s="3" t="str">
        <f>IF('DATA ENTRY'!CK672="","",IF('DATA ENTRY'!B672="","",IF(AND($EF$4='DATA ENTRY'!G672,$EH$4='DATA ENTRY'!F672),'DATA ENTRY'!B672,"")))</f>
        <v/>
      </c>
      <c r="EF673" s="3" t="str">
        <f>IF('DATA ENTRY'!CK672="","",IF('DATA ENTRY'!C672="","",IF(AND($EF$4='DATA ENTRY'!G672,$EH$4='DATA ENTRY'!F672),'DATA ENTRY'!C672,"")))</f>
        <v/>
      </c>
      <c r="EG673" s="4" t="str">
        <f>IF('DATA ENTRY'!CK672="","",IF('DATA ENTRY'!I672="","",IF(AND($EF$4='DATA ENTRY'!G672,$EH$4='DATA ENTRY'!F672),'DATA ENTRY'!I672,"")))</f>
        <v/>
      </c>
      <c r="EH673" s="4" t="str">
        <f>IF('DATA ENTRY'!CK672="","",IF('DATA ENTRY'!CK672="","",IF(AND($EF$4='DATA ENTRY'!G672,$EH$4='DATA ENTRY'!F672),'DATA ENTRY'!CK672,"")))</f>
        <v/>
      </c>
      <c r="EI673" s="3" t="str">
        <f>IF('DATA ENTRY'!CK672="","",IF('DATA ENTRY'!N672="","",IF(AND($EF$4='DATA ENTRY'!G672,$EH$4='DATA ENTRY'!F672),'DATA ENTRY'!N672,"")))</f>
        <v/>
      </c>
      <c r="EJ673" s="107" t="str">
        <f>IF('DATA ENTRY'!CK672="","",IF('DATA ENTRY'!O672="","",IF(AND($EF$4='DATA ENTRY'!G672,$EH$4='DATA ENTRY'!F672),'DATA ENTRY'!O672,"")))</f>
        <v/>
      </c>
      <c r="EK673" s="3" t="str">
        <f>IF('DATA ENTRY'!CK672="","",IF('DATA ENTRY'!P672="","",IF(AND($EF$4='DATA ENTRY'!G672,$EH$4='DATA ENTRY'!F672),'DATA ENTRY'!P672,"")))</f>
        <v/>
      </c>
      <c r="EL673" s="107" t="str">
        <f>IF('DATA ENTRY'!CK672="","",IF('DATA ENTRY'!Q672="","",IF(AND($EF$4='DATA ENTRY'!G672,$EH$4='DATA ENTRY'!F672),'DATA ENTRY'!Q672,"")))</f>
        <v/>
      </c>
      <c r="EM673" s="3" t="str">
        <f>IF('DATA ENTRY'!CK672="","",IF('DATA ENTRY'!R672="","",IF(AND($EF$4='DATA ENTRY'!G672,$EH$4='DATA ENTRY'!F672),'DATA ENTRY'!R672,"")))</f>
        <v/>
      </c>
      <c r="EN673" s="107" t="str">
        <f>IF('DATA ENTRY'!CK672="","",IF('DATA ENTRY'!S672="","",IF(AND($EF$4='DATA ENTRY'!G672,$EH$4='DATA ENTRY'!F672),'DATA ENTRY'!S672,"")))</f>
        <v/>
      </c>
      <c r="EO673" s="3" t="str">
        <f>IF('DATA ENTRY'!CK672="","",IF('DATA ENTRY'!E672="","",IF(AND($EF$4='DATA ENTRY'!G672,$EH$4='DATA ENTRY'!F672),'DATA ENTRY'!E672,"")))</f>
        <v/>
      </c>
      <c r="EP673" s="3" t="str">
        <f>IF('DATA ENTRY'!CK672="","",IF('DATA ENTRY'!D672="","",IF(AND($EF$4='DATA ENTRY'!G672,$EH$4='DATA ENTRY'!F672),'DATA ENTRY'!D672,"")))</f>
        <v/>
      </c>
      <c r="EQ673" s="3" t="str">
        <f>IF('DATA ENTRY'!CK672="","",IF('DATA ENTRY'!W672="","",IF(AND($EF$4='DATA ENTRY'!G672,$EH$4='DATA ENTRY'!F672),'DATA ENTRY'!W672,"")))</f>
        <v/>
      </c>
      <c r="ER673" s="3" t="str">
        <f>IF('DATA ENTRY'!CK672="","",IF('DATA ENTRY'!X672="","",IF(AND($EF$4='DATA ENTRY'!G672,$EH$4='DATA ENTRY'!F672),'DATA ENTRY'!X672,"")))</f>
        <v/>
      </c>
      <c r="ES673" s="108" t="str">
        <f t="shared" si="175"/>
        <v/>
      </c>
      <c r="ET673" s="108" t="str">
        <f>IF('DATA ENTRY'!CK672="","",IF('DATA ENTRY'!D672="","",IF(AND($EF$4='DATA ENTRY'!G672,$EH$4='DATA ENTRY'!F672),'DATA ENTRY'!G672,"")))</f>
        <v/>
      </c>
      <c r="EY673">
        <f t="shared" si="176"/>
        <v>0</v>
      </c>
    </row>
    <row r="674" spans="1:155">
      <c r="A674" t="str">
        <f>IF(S674=0,"",1+(MAX($A$7:A673)))</f>
        <v/>
      </c>
      <c r="B674" s="224">
        <v>668</v>
      </c>
      <c r="C674" s="3" t="str">
        <f>IF('DATA ENTRY'!CK673="","",IF('DATA ENTRY'!B673="","",IF($D$4="All Post",'DATA ENTRY'!B673,IF(AND($D$4='DATA ENTRY'!CK673),'DATA ENTRY'!B673,""))))</f>
        <v/>
      </c>
      <c r="D674" s="3" t="str">
        <f>IF('DATA ENTRY'!CK673="","",IF('DATA ENTRY'!C673="","",IF($D$4="All Post",'DATA ENTRY'!C673,IF(AND($D$4='DATA ENTRY'!CK673),'DATA ENTRY'!C673,""))))</f>
        <v/>
      </c>
      <c r="E674" s="4" t="str">
        <f>IF('DATA ENTRY'!CK673="","",IF('DATA ENTRY'!I673="","",IF($D$4="All Post",'DATA ENTRY'!I673,IF(AND($D$4='DATA ENTRY'!CK673),'DATA ENTRY'!I673,""))))</f>
        <v/>
      </c>
      <c r="F674" s="4" t="str">
        <f>IF('DATA ENTRY'!CK673="","",IF('DATA ENTRY'!CK673="","",IF($D$4="All Post",'DATA ENTRY'!CK673,IF(AND($D$4='DATA ENTRY'!CK673),'DATA ENTRY'!CK673,""))))</f>
        <v/>
      </c>
      <c r="G674" s="3" t="str">
        <f>IF('DATA ENTRY'!CK673="","",IF('DATA ENTRY'!N673="","",IF($D$4="All Post",'DATA ENTRY'!N673,IF(AND($D$4='DATA ENTRY'!CK673),'DATA ENTRY'!N673,""))))</f>
        <v/>
      </c>
      <c r="H674" s="107" t="str">
        <f>IF('DATA ENTRY'!CK673="","",IF('DATA ENTRY'!O673="","",IF($D$4="All Post",'DATA ENTRY'!O673,IF(AND($D$4='DATA ENTRY'!CK673),'DATA ENTRY'!O673,""))))</f>
        <v/>
      </c>
      <c r="I674" s="3" t="str">
        <f>IF('DATA ENTRY'!CK673="","",IF('DATA ENTRY'!P673="","",IF($D$4="All Post",'DATA ENTRY'!P673,IF(AND($D$4='DATA ENTRY'!CK673),'DATA ENTRY'!P673,""))))</f>
        <v/>
      </c>
      <c r="J674" s="107" t="str">
        <f>IF('DATA ENTRY'!CK673="","",IF('DATA ENTRY'!Q673="","",IF($D$4="All Post",'DATA ENTRY'!Q673,IF(AND($D$4='DATA ENTRY'!CK673),'DATA ENTRY'!Q673,""))))</f>
        <v/>
      </c>
      <c r="K674" s="3" t="str">
        <f>IF('DATA ENTRY'!CK673="","",IF('DATA ENTRY'!R673="","",IF($D$4="All Post",'DATA ENTRY'!R673,IF(AND($D$4='DATA ENTRY'!CK673),'DATA ENTRY'!R673,""))))</f>
        <v/>
      </c>
      <c r="L674" s="3" t="str">
        <f>IF('DATA ENTRY'!CK673="","",IF('DATA ENTRY'!S673="","",IF($D$4="All Post",'DATA ENTRY'!S673,IF(AND($D$4='DATA ENTRY'!CK673),'DATA ENTRY'!S673,""))))</f>
        <v/>
      </c>
      <c r="M674" s="3" t="str">
        <f>IF('DATA ENTRY'!CK673="","",IF('DATA ENTRY'!E673="","",IF($D$4="All Post",'DATA ENTRY'!E673,IF(AND($D$4='DATA ENTRY'!CK673),'DATA ENTRY'!E673,""))))</f>
        <v/>
      </c>
      <c r="N674" s="3" t="str">
        <f>IF('DATA ENTRY'!CK673="","",IF('DATA ENTRY'!W673="","",IF($D$4="All Post",'DATA ENTRY'!W673,IF(AND($D$4='DATA ENTRY'!CK673),'DATA ENTRY'!W673,""))))</f>
        <v/>
      </c>
      <c r="O674" s="3" t="str">
        <f>IF('DATA ENTRY'!CK673="","",IF('DATA ENTRY'!X673="","",IF($D$4="All Post",'DATA ENTRY'!X673,IF(AND($D$4='DATA ENTRY'!CK673),'DATA ENTRY'!X673,""))))</f>
        <v/>
      </c>
      <c r="P674" s="3" t="str">
        <f>IF('DATA ENTRY'!CK673="","",IF('DATA ENTRY'!G673="","",IF($D$4="All Post",'DATA ENTRY'!G673,IF(AND($D$4='DATA ENTRY'!CK673),'DATA ENTRY'!G673,""))))</f>
        <v/>
      </c>
      <c r="S674">
        <f t="shared" si="163"/>
        <v>0</v>
      </c>
      <c r="T674" t="str">
        <f t="shared" si="164"/>
        <v/>
      </c>
      <c r="BZ674" t="str">
        <f t="shared" si="165"/>
        <v/>
      </c>
      <c r="CA674" t="str">
        <f t="shared" si="166"/>
        <v/>
      </c>
      <c r="CB674" s="224">
        <v>668</v>
      </c>
      <c r="CC674" s="3" t="str">
        <f>IF('DATA ENTRY'!CK673="","",IF('DATA ENTRY'!B673="","",IF(AND($CD$4='DATA ENTRY'!CK673,$CG$4='DATA ENTRY'!D673),'DATA ENTRY'!B673,"")))</f>
        <v/>
      </c>
      <c r="CD674" s="3" t="str">
        <f>IF('DATA ENTRY'!CK673="","",IF('DATA ENTRY'!C673="","",IF(AND($CD$4='DATA ENTRY'!CK673,$CG$4='DATA ENTRY'!D673),'DATA ENTRY'!C673,"")))</f>
        <v/>
      </c>
      <c r="CE674" s="4" t="str">
        <f>IF('DATA ENTRY'!CK673="","",IF('DATA ENTRY'!I673="","",IF(AND($CD$4='DATA ENTRY'!CK673,$CG$4='DATA ENTRY'!D673),'DATA ENTRY'!I673,"")))</f>
        <v/>
      </c>
      <c r="CF674" s="4" t="str">
        <f>IF('DATA ENTRY'!CK673="","",IF('DATA ENTRY'!CK673="","",IF(AND($CD$4='DATA ENTRY'!CK673,$CG$4='DATA ENTRY'!D673),'DATA ENTRY'!CK673,"")))</f>
        <v/>
      </c>
      <c r="CG674" s="3" t="str">
        <f>IF('DATA ENTRY'!CK673="","",IF('DATA ENTRY'!N673="","",IF(AND($CD$4='DATA ENTRY'!CK673,$CG$4='DATA ENTRY'!D673),'DATA ENTRY'!N673,"")))</f>
        <v/>
      </c>
      <c r="CH674" s="107" t="str">
        <f>IF('DATA ENTRY'!CK673="","",IF('DATA ENTRY'!O673="","",IF(AND($CD$4='DATA ENTRY'!CK673,$CG$4='DATA ENTRY'!D673),'DATA ENTRY'!O673,"")))</f>
        <v/>
      </c>
      <c r="CI674" s="3" t="str">
        <f>IF('DATA ENTRY'!CK673="","",IF('DATA ENTRY'!P673="","",IF(AND($CD$4='DATA ENTRY'!CK673,$CG$4='DATA ENTRY'!D673),'DATA ENTRY'!P673,"")))</f>
        <v/>
      </c>
      <c r="CJ674" s="107" t="str">
        <f>IF('DATA ENTRY'!CK673="","",IF('DATA ENTRY'!Q673="","",IF(AND($CD$4='DATA ENTRY'!CK673,$CG$4='DATA ENTRY'!D673),'DATA ENTRY'!Q673,"")))</f>
        <v/>
      </c>
      <c r="CK674" s="3" t="str">
        <f>IF('DATA ENTRY'!CK673="","",IF('DATA ENTRY'!R673="","",IF(AND($CD$4='DATA ENTRY'!CK673,$CG$4='DATA ENTRY'!D673),'DATA ENTRY'!R673,"")))</f>
        <v/>
      </c>
      <c r="CL674" s="3" t="str">
        <f>IF('DATA ENTRY'!CK673="","",IF('DATA ENTRY'!S673="","",IF(AND($CD$4='DATA ENTRY'!CK673,$CG$4='DATA ENTRY'!D673),'DATA ENTRY'!S673,"")))</f>
        <v/>
      </c>
      <c r="CM674" s="3" t="str">
        <f>IF('DATA ENTRY'!CK673="","",IF('DATA ENTRY'!E673="","",IF(AND($CD$4='DATA ENTRY'!CK673,$CG$4='DATA ENTRY'!D673),'DATA ENTRY'!E673,"")))</f>
        <v/>
      </c>
      <c r="CN674" s="3" t="str">
        <f>IF('DATA ENTRY'!CK673="","",IF('DATA ENTRY'!W673="","",IF(AND($CD$4='DATA ENTRY'!CK673,$CG$4='DATA ENTRY'!D673),'DATA ENTRY'!W673,"")))</f>
        <v/>
      </c>
      <c r="CO674" s="3" t="str">
        <f>IF('DATA ENTRY'!CK673="","",IF('DATA ENTRY'!X673="","",IF(AND($CD$4='DATA ENTRY'!CK673,$CG$4='DATA ENTRY'!D673),'DATA ENTRY'!X673,"")))</f>
        <v/>
      </c>
      <c r="CP674" s="108" t="str">
        <f t="shared" si="167"/>
        <v/>
      </c>
      <c r="CQ674" s="108" t="str">
        <f>IF('DATA ENTRY'!CK673="","",IF('DATA ENTRY'!G673="","",IF(AND($CD$4='DATA ENTRY'!CK673,$CG$4='DATA ENTRY'!D673),'DATA ENTRY'!G673,"")))</f>
        <v/>
      </c>
      <c r="CR674" s="230" t="str">
        <f>IF('DATA ENTRY'!CK673="","",IF('DATA ENTRY'!D673="","",IF(AND($CD$4='DATA ENTRY'!CK673,$CG$4='DATA ENTRY'!D673),'DATA ENTRY'!D673,"")))</f>
        <v/>
      </c>
      <c r="CS674">
        <f t="shared" si="168"/>
        <v>0</v>
      </c>
      <c r="CT674">
        <f t="shared" si="169"/>
        <v>0</v>
      </c>
      <c r="CV674" s="139"/>
      <c r="CX674">
        <f t="shared" si="170"/>
        <v>0</v>
      </c>
      <c r="DB674" t="str">
        <f t="shared" si="177"/>
        <v/>
      </c>
      <c r="DC674" t="str">
        <f t="shared" si="178"/>
        <v/>
      </c>
      <c r="DD674" s="224">
        <v>668</v>
      </c>
      <c r="DE674" s="3" t="str">
        <f>IF('DATA ENTRY'!CK673="","",IF('DATA ENTRY'!B673="","",IF(AND($DF$4='DATA ENTRY'!D673),'DATA ENTRY'!B673,"")))</f>
        <v/>
      </c>
      <c r="DF674" s="3" t="str">
        <f>IF('DATA ENTRY'!CK673="","",IF('DATA ENTRY'!C673="","",IF(AND($DF$4='DATA ENTRY'!D673),'DATA ENTRY'!C673,"")))</f>
        <v/>
      </c>
      <c r="DG674" s="4" t="str">
        <f>IF('DATA ENTRY'!CK673="","",IF('DATA ENTRY'!I673="","",IF(AND($DF$4='DATA ENTRY'!D673),'DATA ENTRY'!I673,"")))</f>
        <v/>
      </c>
      <c r="DH674" s="4" t="str">
        <f>IF('DATA ENTRY'!CK673="","",IF('DATA ENTRY'!CK673="","",IF(AND($DF$4='DATA ENTRY'!D673),'DATA ENTRY'!CK673,"")))</f>
        <v/>
      </c>
      <c r="DI674" s="3" t="str">
        <f>IF('DATA ENTRY'!CK673="","",IF('DATA ENTRY'!N673="","",IF(AND($DF$4='DATA ENTRY'!D673),'DATA ENTRY'!N673,"")))</f>
        <v/>
      </c>
      <c r="DJ674" s="107" t="str">
        <f>IF('DATA ENTRY'!CK673="","",IF('DATA ENTRY'!O673="","",IF(AND($DF$4='DATA ENTRY'!D673),'DATA ENTRY'!O673,"")))</f>
        <v/>
      </c>
      <c r="DK674" s="3" t="str">
        <f>IF('DATA ENTRY'!CK673="","",IF('DATA ENTRY'!P673="","",IF(AND($DF$4='DATA ENTRY'!D673),'DATA ENTRY'!P673,"")))</f>
        <v/>
      </c>
      <c r="DL674" s="107" t="str">
        <f>IF('DATA ENTRY'!CK673="","",IF('DATA ENTRY'!Q673="","",IF(AND($DF$4='DATA ENTRY'!D673),'DATA ENTRY'!Q673,"")))</f>
        <v/>
      </c>
      <c r="DM674" s="3" t="str">
        <f>IF('DATA ENTRY'!CK673="","",IF('DATA ENTRY'!R673="","",IF(AND($DF$4='DATA ENTRY'!D673),'DATA ENTRY'!R673,"")))</f>
        <v/>
      </c>
      <c r="DN674" s="107" t="str">
        <f>IF('DATA ENTRY'!CK673="","",IF('DATA ENTRY'!S673="","",IF(AND($DF$4='DATA ENTRY'!D673),'DATA ENTRY'!S673,"")))</f>
        <v/>
      </c>
      <c r="DO674" s="3" t="str">
        <f>IF('DATA ENTRY'!CK673="","",IF('DATA ENTRY'!E673="","",IF(AND($DF$4='DATA ENTRY'!D673),'DATA ENTRY'!E673,"")))</f>
        <v/>
      </c>
      <c r="DP674" s="3" t="str">
        <f>IF('DATA ENTRY'!CK673="","",IF('DATA ENTRY'!D673="","",IF(AND($DF$4='DATA ENTRY'!D673),'DATA ENTRY'!D673,"")))</f>
        <v/>
      </c>
      <c r="DQ674" s="3" t="str">
        <f>IF('DATA ENTRY'!CK673="","",IF('DATA ENTRY'!W673="","",IF(AND($DF$4='DATA ENTRY'!D673),'DATA ENTRY'!W673,"")))</f>
        <v/>
      </c>
      <c r="DR674" s="3" t="str">
        <f>IF('DATA ENTRY'!CK673="","",IF('DATA ENTRY'!X673="","",IF(AND($DF$4='DATA ENTRY'!D673),'DATA ENTRY'!X673,"")))</f>
        <v/>
      </c>
      <c r="DS674" s="108" t="str">
        <f t="shared" si="171"/>
        <v/>
      </c>
      <c r="DT674" s="108" t="str">
        <f>IF('DATA ENTRY'!CK673="","",IF('DATA ENTRY'!D673="","",IF(AND($DF$4='DATA ENTRY'!D673),'DATA ENTRY'!G673,"")))</f>
        <v/>
      </c>
      <c r="DY674">
        <f t="shared" si="172"/>
        <v>0</v>
      </c>
      <c r="EB674" t="str">
        <f t="shared" si="173"/>
        <v/>
      </c>
      <c r="EC674" t="str">
        <f t="shared" si="174"/>
        <v/>
      </c>
      <c r="ED674" s="224">
        <v>668</v>
      </c>
      <c r="EE674" s="3" t="str">
        <f>IF('DATA ENTRY'!CK673="","",IF('DATA ENTRY'!B673="","",IF(AND($EF$4='DATA ENTRY'!G673,$EH$4='DATA ENTRY'!F673),'DATA ENTRY'!B673,"")))</f>
        <v/>
      </c>
      <c r="EF674" s="3" t="str">
        <f>IF('DATA ENTRY'!CK673="","",IF('DATA ENTRY'!C673="","",IF(AND($EF$4='DATA ENTRY'!G673,$EH$4='DATA ENTRY'!F673),'DATA ENTRY'!C673,"")))</f>
        <v/>
      </c>
      <c r="EG674" s="4" t="str">
        <f>IF('DATA ENTRY'!CK673="","",IF('DATA ENTRY'!I673="","",IF(AND($EF$4='DATA ENTRY'!G673,$EH$4='DATA ENTRY'!F673),'DATA ENTRY'!I673,"")))</f>
        <v/>
      </c>
      <c r="EH674" s="4" t="str">
        <f>IF('DATA ENTRY'!CK673="","",IF('DATA ENTRY'!CK673="","",IF(AND($EF$4='DATA ENTRY'!G673,$EH$4='DATA ENTRY'!F673),'DATA ENTRY'!CK673,"")))</f>
        <v/>
      </c>
      <c r="EI674" s="3" t="str">
        <f>IF('DATA ENTRY'!CK673="","",IF('DATA ENTRY'!N673="","",IF(AND($EF$4='DATA ENTRY'!G673,$EH$4='DATA ENTRY'!F673),'DATA ENTRY'!N673,"")))</f>
        <v/>
      </c>
      <c r="EJ674" s="107" t="str">
        <f>IF('DATA ENTRY'!CK673="","",IF('DATA ENTRY'!O673="","",IF(AND($EF$4='DATA ENTRY'!G673,$EH$4='DATA ENTRY'!F673),'DATA ENTRY'!O673,"")))</f>
        <v/>
      </c>
      <c r="EK674" s="3" t="str">
        <f>IF('DATA ENTRY'!CK673="","",IF('DATA ENTRY'!P673="","",IF(AND($EF$4='DATA ENTRY'!G673,$EH$4='DATA ENTRY'!F673),'DATA ENTRY'!P673,"")))</f>
        <v/>
      </c>
      <c r="EL674" s="107" t="str">
        <f>IF('DATA ENTRY'!CK673="","",IF('DATA ENTRY'!Q673="","",IF(AND($EF$4='DATA ENTRY'!G673,$EH$4='DATA ENTRY'!F673),'DATA ENTRY'!Q673,"")))</f>
        <v/>
      </c>
      <c r="EM674" s="3" t="str">
        <f>IF('DATA ENTRY'!CK673="","",IF('DATA ENTRY'!R673="","",IF(AND($EF$4='DATA ENTRY'!G673,$EH$4='DATA ENTRY'!F673),'DATA ENTRY'!R673,"")))</f>
        <v/>
      </c>
      <c r="EN674" s="107" t="str">
        <f>IF('DATA ENTRY'!CK673="","",IF('DATA ENTRY'!S673="","",IF(AND($EF$4='DATA ENTRY'!G673,$EH$4='DATA ENTRY'!F673),'DATA ENTRY'!S673,"")))</f>
        <v/>
      </c>
      <c r="EO674" s="3" t="str">
        <f>IF('DATA ENTRY'!CK673="","",IF('DATA ENTRY'!E673="","",IF(AND($EF$4='DATA ENTRY'!G673,$EH$4='DATA ENTRY'!F673),'DATA ENTRY'!E673,"")))</f>
        <v/>
      </c>
      <c r="EP674" s="3" t="str">
        <f>IF('DATA ENTRY'!CK673="","",IF('DATA ENTRY'!D673="","",IF(AND($EF$4='DATA ENTRY'!G673,$EH$4='DATA ENTRY'!F673),'DATA ENTRY'!D673,"")))</f>
        <v/>
      </c>
      <c r="EQ674" s="3" t="str">
        <f>IF('DATA ENTRY'!CK673="","",IF('DATA ENTRY'!W673="","",IF(AND($EF$4='DATA ENTRY'!G673,$EH$4='DATA ENTRY'!F673),'DATA ENTRY'!W673,"")))</f>
        <v/>
      </c>
      <c r="ER674" s="3" t="str">
        <f>IF('DATA ENTRY'!CK673="","",IF('DATA ENTRY'!X673="","",IF(AND($EF$4='DATA ENTRY'!G673,$EH$4='DATA ENTRY'!F673),'DATA ENTRY'!X673,"")))</f>
        <v/>
      </c>
      <c r="ES674" s="108" t="str">
        <f t="shared" si="175"/>
        <v/>
      </c>
      <c r="ET674" s="108" t="str">
        <f>IF('DATA ENTRY'!CK673="","",IF('DATA ENTRY'!D673="","",IF(AND($EF$4='DATA ENTRY'!G673,$EH$4='DATA ENTRY'!F673),'DATA ENTRY'!G673,"")))</f>
        <v/>
      </c>
      <c r="EY674">
        <f t="shared" si="176"/>
        <v>0</v>
      </c>
    </row>
    <row r="675" spans="1:155">
      <c r="A675" t="str">
        <f>IF(S675=0,"",1+(MAX($A$7:A674)))</f>
        <v/>
      </c>
      <c r="B675" s="224">
        <v>669</v>
      </c>
      <c r="C675" s="3" t="str">
        <f>IF('DATA ENTRY'!CK674="","",IF('DATA ENTRY'!B674="","",IF($D$4="All Post",'DATA ENTRY'!B674,IF(AND($D$4='DATA ENTRY'!CK674),'DATA ENTRY'!B674,""))))</f>
        <v/>
      </c>
      <c r="D675" s="3" t="str">
        <f>IF('DATA ENTRY'!CK674="","",IF('DATA ENTRY'!C674="","",IF($D$4="All Post",'DATA ENTRY'!C674,IF(AND($D$4='DATA ENTRY'!CK674),'DATA ENTRY'!C674,""))))</f>
        <v/>
      </c>
      <c r="E675" s="4" t="str">
        <f>IF('DATA ENTRY'!CK674="","",IF('DATA ENTRY'!I674="","",IF($D$4="All Post",'DATA ENTRY'!I674,IF(AND($D$4='DATA ENTRY'!CK674),'DATA ENTRY'!I674,""))))</f>
        <v/>
      </c>
      <c r="F675" s="4" t="str">
        <f>IF('DATA ENTRY'!CK674="","",IF('DATA ENTRY'!CK674="","",IF($D$4="All Post",'DATA ENTRY'!CK674,IF(AND($D$4='DATA ENTRY'!CK674),'DATA ENTRY'!CK674,""))))</f>
        <v/>
      </c>
      <c r="G675" s="3" t="str">
        <f>IF('DATA ENTRY'!CK674="","",IF('DATA ENTRY'!N674="","",IF($D$4="All Post",'DATA ENTRY'!N674,IF(AND($D$4='DATA ENTRY'!CK674),'DATA ENTRY'!N674,""))))</f>
        <v/>
      </c>
      <c r="H675" s="107" t="str">
        <f>IF('DATA ENTRY'!CK674="","",IF('DATA ENTRY'!O674="","",IF($D$4="All Post",'DATA ENTRY'!O674,IF(AND($D$4='DATA ENTRY'!CK674),'DATA ENTRY'!O674,""))))</f>
        <v/>
      </c>
      <c r="I675" s="3" t="str">
        <f>IF('DATA ENTRY'!CK674="","",IF('DATA ENTRY'!P674="","",IF($D$4="All Post",'DATA ENTRY'!P674,IF(AND($D$4='DATA ENTRY'!CK674),'DATA ENTRY'!P674,""))))</f>
        <v/>
      </c>
      <c r="J675" s="107" t="str">
        <f>IF('DATA ENTRY'!CK674="","",IF('DATA ENTRY'!Q674="","",IF($D$4="All Post",'DATA ENTRY'!Q674,IF(AND($D$4='DATA ENTRY'!CK674),'DATA ENTRY'!Q674,""))))</f>
        <v/>
      </c>
      <c r="K675" s="3" t="str">
        <f>IF('DATA ENTRY'!CK674="","",IF('DATA ENTRY'!R674="","",IF($D$4="All Post",'DATA ENTRY'!R674,IF(AND($D$4='DATA ENTRY'!CK674),'DATA ENTRY'!R674,""))))</f>
        <v/>
      </c>
      <c r="L675" s="3" t="str">
        <f>IF('DATA ENTRY'!CK674="","",IF('DATA ENTRY'!S674="","",IF($D$4="All Post",'DATA ENTRY'!S674,IF(AND($D$4='DATA ENTRY'!CK674),'DATA ENTRY'!S674,""))))</f>
        <v/>
      </c>
      <c r="M675" s="3" t="str">
        <f>IF('DATA ENTRY'!CK674="","",IF('DATA ENTRY'!E674="","",IF($D$4="All Post",'DATA ENTRY'!E674,IF(AND($D$4='DATA ENTRY'!CK674),'DATA ENTRY'!E674,""))))</f>
        <v/>
      </c>
      <c r="N675" s="3" t="str">
        <f>IF('DATA ENTRY'!CK674="","",IF('DATA ENTRY'!W674="","",IF($D$4="All Post",'DATA ENTRY'!W674,IF(AND($D$4='DATA ENTRY'!CK674),'DATA ENTRY'!W674,""))))</f>
        <v/>
      </c>
      <c r="O675" s="3" t="str">
        <f>IF('DATA ENTRY'!CK674="","",IF('DATA ENTRY'!X674="","",IF($D$4="All Post",'DATA ENTRY'!X674,IF(AND($D$4='DATA ENTRY'!CK674),'DATA ENTRY'!X674,""))))</f>
        <v/>
      </c>
      <c r="P675" s="3" t="str">
        <f>IF('DATA ENTRY'!CK674="","",IF('DATA ENTRY'!G674="","",IF($D$4="All Post",'DATA ENTRY'!G674,IF(AND($D$4='DATA ENTRY'!CK674),'DATA ENTRY'!G674,""))))</f>
        <v/>
      </c>
      <c r="S675">
        <f t="shared" si="163"/>
        <v>0</v>
      </c>
      <c r="T675" t="str">
        <f t="shared" si="164"/>
        <v/>
      </c>
      <c r="BZ675" t="str">
        <f t="shared" si="165"/>
        <v/>
      </c>
      <c r="CA675" t="str">
        <f t="shared" si="166"/>
        <v/>
      </c>
      <c r="CB675" s="224">
        <v>669</v>
      </c>
      <c r="CC675" s="3" t="str">
        <f>IF('DATA ENTRY'!CK674="","",IF('DATA ENTRY'!B674="","",IF(AND($CD$4='DATA ENTRY'!CK674,$CG$4='DATA ENTRY'!D674),'DATA ENTRY'!B674,"")))</f>
        <v/>
      </c>
      <c r="CD675" s="3" t="str">
        <f>IF('DATA ENTRY'!CK674="","",IF('DATA ENTRY'!C674="","",IF(AND($CD$4='DATA ENTRY'!CK674,$CG$4='DATA ENTRY'!D674),'DATA ENTRY'!C674,"")))</f>
        <v/>
      </c>
      <c r="CE675" s="4" t="str">
        <f>IF('DATA ENTRY'!CK674="","",IF('DATA ENTRY'!I674="","",IF(AND($CD$4='DATA ENTRY'!CK674,$CG$4='DATA ENTRY'!D674),'DATA ENTRY'!I674,"")))</f>
        <v/>
      </c>
      <c r="CF675" s="4" t="str">
        <f>IF('DATA ENTRY'!CK674="","",IF('DATA ENTRY'!CK674="","",IF(AND($CD$4='DATA ENTRY'!CK674,$CG$4='DATA ENTRY'!D674),'DATA ENTRY'!CK674,"")))</f>
        <v/>
      </c>
      <c r="CG675" s="3" t="str">
        <f>IF('DATA ENTRY'!CK674="","",IF('DATA ENTRY'!N674="","",IF(AND($CD$4='DATA ENTRY'!CK674,$CG$4='DATA ENTRY'!D674),'DATA ENTRY'!N674,"")))</f>
        <v/>
      </c>
      <c r="CH675" s="107" t="str">
        <f>IF('DATA ENTRY'!CK674="","",IF('DATA ENTRY'!O674="","",IF(AND($CD$4='DATA ENTRY'!CK674,$CG$4='DATA ENTRY'!D674),'DATA ENTRY'!O674,"")))</f>
        <v/>
      </c>
      <c r="CI675" s="3" t="str">
        <f>IF('DATA ENTRY'!CK674="","",IF('DATA ENTRY'!P674="","",IF(AND($CD$4='DATA ENTRY'!CK674,$CG$4='DATA ENTRY'!D674),'DATA ENTRY'!P674,"")))</f>
        <v/>
      </c>
      <c r="CJ675" s="107" t="str">
        <f>IF('DATA ENTRY'!CK674="","",IF('DATA ENTRY'!Q674="","",IF(AND($CD$4='DATA ENTRY'!CK674,$CG$4='DATA ENTRY'!D674),'DATA ENTRY'!Q674,"")))</f>
        <v/>
      </c>
      <c r="CK675" s="3" t="str">
        <f>IF('DATA ENTRY'!CK674="","",IF('DATA ENTRY'!R674="","",IF(AND($CD$4='DATA ENTRY'!CK674,$CG$4='DATA ENTRY'!D674),'DATA ENTRY'!R674,"")))</f>
        <v/>
      </c>
      <c r="CL675" s="3" t="str">
        <f>IF('DATA ENTRY'!CK674="","",IF('DATA ENTRY'!S674="","",IF(AND($CD$4='DATA ENTRY'!CK674,$CG$4='DATA ENTRY'!D674),'DATA ENTRY'!S674,"")))</f>
        <v/>
      </c>
      <c r="CM675" s="3" t="str">
        <f>IF('DATA ENTRY'!CK674="","",IF('DATA ENTRY'!E674="","",IF(AND($CD$4='DATA ENTRY'!CK674,$CG$4='DATA ENTRY'!D674),'DATA ENTRY'!E674,"")))</f>
        <v/>
      </c>
      <c r="CN675" s="3" t="str">
        <f>IF('DATA ENTRY'!CK674="","",IF('DATA ENTRY'!W674="","",IF(AND($CD$4='DATA ENTRY'!CK674,$CG$4='DATA ENTRY'!D674),'DATA ENTRY'!W674,"")))</f>
        <v/>
      </c>
      <c r="CO675" s="3" t="str">
        <f>IF('DATA ENTRY'!CK674="","",IF('DATA ENTRY'!X674="","",IF(AND($CD$4='DATA ENTRY'!CK674,$CG$4='DATA ENTRY'!D674),'DATA ENTRY'!X674,"")))</f>
        <v/>
      </c>
      <c r="CP675" s="108" t="str">
        <f t="shared" si="167"/>
        <v/>
      </c>
      <c r="CQ675" s="108" t="str">
        <f>IF('DATA ENTRY'!CK674="","",IF('DATA ENTRY'!G674="","",IF(AND($CD$4='DATA ENTRY'!CK674,$CG$4='DATA ENTRY'!D674),'DATA ENTRY'!G674,"")))</f>
        <v/>
      </c>
      <c r="CR675" s="230" t="str">
        <f>IF('DATA ENTRY'!CK674="","",IF('DATA ENTRY'!D674="","",IF(AND($CD$4='DATA ENTRY'!CK674,$CG$4='DATA ENTRY'!D674),'DATA ENTRY'!D674,"")))</f>
        <v/>
      </c>
      <c r="CS675">
        <f t="shared" si="168"/>
        <v>0</v>
      </c>
      <c r="CT675">
        <f t="shared" si="169"/>
        <v>0</v>
      </c>
      <c r="CV675" s="139"/>
      <c r="CX675">
        <f t="shared" si="170"/>
        <v>0</v>
      </c>
      <c r="DB675" t="str">
        <f t="shared" si="177"/>
        <v/>
      </c>
      <c r="DC675" t="str">
        <f t="shared" si="178"/>
        <v/>
      </c>
      <c r="DD675" s="224">
        <v>669</v>
      </c>
      <c r="DE675" s="3" t="str">
        <f>IF('DATA ENTRY'!CK674="","",IF('DATA ENTRY'!B674="","",IF(AND($DF$4='DATA ENTRY'!D674),'DATA ENTRY'!B674,"")))</f>
        <v/>
      </c>
      <c r="DF675" s="3" t="str">
        <f>IF('DATA ENTRY'!CK674="","",IF('DATA ENTRY'!C674="","",IF(AND($DF$4='DATA ENTRY'!D674),'DATA ENTRY'!C674,"")))</f>
        <v/>
      </c>
      <c r="DG675" s="4" t="str">
        <f>IF('DATA ENTRY'!CK674="","",IF('DATA ENTRY'!I674="","",IF(AND($DF$4='DATA ENTRY'!D674),'DATA ENTRY'!I674,"")))</f>
        <v/>
      </c>
      <c r="DH675" s="4" t="str">
        <f>IF('DATA ENTRY'!CK674="","",IF('DATA ENTRY'!CK674="","",IF(AND($DF$4='DATA ENTRY'!D674),'DATA ENTRY'!CK674,"")))</f>
        <v/>
      </c>
      <c r="DI675" s="3" t="str">
        <f>IF('DATA ENTRY'!CK674="","",IF('DATA ENTRY'!N674="","",IF(AND($DF$4='DATA ENTRY'!D674),'DATA ENTRY'!N674,"")))</f>
        <v/>
      </c>
      <c r="DJ675" s="107" t="str">
        <f>IF('DATA ENTRY'!CK674="","",IF('DATA ENTRY'!O674="","",IF(AND($DF$4='DATA ENTRY'!D674),'DATA ENTRY'!O674,"")))</f>
        <v/>
      </c>
      <c r="DK675" s="3" t="str">
        <f>IF('DATA ENTRY'!CK674="","",IF('DATA ENTRY'!P674="","",IF(AND($DF$4='DATA ENTRY'!D674),'DATA ENTRY'!P674,"")))</f>
        <v/>
      </c>
      <c r="DL675" s="107" t="str">
        <f>IF('DATA ENTRY'!CK674="","",IF('DATA ENTRY'!Q674="","",IF(AND($DF$4='DATA ENTRY'!D674),'DATA ENTRY'!Q674,"")))</f>
        <v/>
      </c>
      <c r="DM675" s="3" t="str">
        <f>IF('DATA ENTRY'!CK674="","",IF('DATA ENTRY'!R674="","",IF(AND($DF$4='DATA ENTRY'!D674),'DATA ENTRY'!R674,"")))</f>
        <v/>
      </c>
      <c r="DN675" s="107" t="str">
        <f>IF('DATA ENTRY'!CK674="","",IF('DATA ENTRY'!S674="","",IF(AND($DF$4='DATA ENTRY'!D674),'DATA ENTRY'!S674,"")))</f>
        <v/>
      </c>
      <c r="DO675" s="3" t="str">
        <f>IF('DATA ENTRY'!CK674="","",IF('DATA ENTRY'!E674="","",IF(AND($DF$4='DATA ENTRY'!D674),'DATA ENTRY'!E674,"")))</f>
        <v/>
      </c>
      <c r="DP675" s="3" t="str">
        <f>IF('DATA ENTRY'!CK674="","",IF('DATA ENTRY'!D674="","",IF(AND($DF$4='DATA ENTRY'!D674),'DATA ENTRY'!D674,"")))</f>
        <v/>
      </c>
      <c r="DQ675" s="3" t="str">
        <f>IF('DATA ENTRY'!CK674="","",IF('DATA ENTRY'!W674="","",IF(AND($DF$4='DATA ENTRY'!D674),'DATA ENTRY'!W674,"")))</f>
        <v/>
      </c>
      <c r="DR675" s="3" t="str">
        <f>IF('DATA ENTRY'!CK674="","",IF('DATA ENTRY'!X674="","",IF(AND($DF$4='DATA ENTRY'!D674),'DATA ENTRY'!X674,"")))</f>
        <v/>
      </c>
      <c r="DS675" s="108" t="str">
        <f t="shared" si="171"/>
        <v/>
      </c>
      <c r="DT675" s="108" t="str">
        <f>IF('DATA ENTRY'!CK674="","",IF('DATA ENTRY'!D674="","",IF(AND($DF$4='DATA ENTRY'!D674),'DATA ENTRY'!G674,"")))</f>
        <v/>
      </c>
      <c r="DY675">
        <f t="shared" si="172"/>
        <v>0</v>
      </c>
      <c r="EB675" t="str">
        <f t="shared" si="173"/>
        <v/>
      </c>
      <c r="EC675" t="str">
        <f t="shared" si="174"/>
        <v/>
      </c>
      <c r="ED675" s="224">
        <v>669</v>
      </c>
      <c r="EE675" s="3" t="str">
        <f>IF('DATA ENTRY'!CK674="","",IF('DATA ENTRY'!B674="","",IF(AND($EF$4='DATA ENTRY'!G674,$EH$4='DATA ENTRY'!F674),'DATA ENTRY'!B674,"")))</f>
        <v/>
      </c>
      <c r="EF675" s="3" t="str">
        <f>IF('DATA ENTRY'!CK674="","",IF('DATA ENTRY'!C674="","",IF(AND($EF$4='DATA ENTRY'!G674,$EH$4='DATA ENTRY'!F674),'DATA ENTRY'!C674,"")))</f>
        <v/>
      </c>
      <c r="EG675" s="4" t="str">
        <f>IF('DATA ENTRY'!CK674="","",IF('DATA ENTRY'!I674="","",IF(AND($EF$4='DATA ENTRY'!G674,$EH$4='DATA ENTRY'!F674),'DATA ENTRY'!I674,"")))</f>
        <v/>
      </c>
      <c r="EH675" s="4" t="str">
        <f>IF('DATA ENTRY'!CK674="","",IF('DATA ENTRY'!CK674="","",IF(AND($EF$4='DATA ENTRY'!G674,$EH$4='DATA ENTRY'!F674),'DATA ENTRY'!CK674,"")))</f>
        <v/>
      </c>
      <c r="EI675" s="3" t="str">
        <f>IF('DATA ENTRY'!CK674="","",IF('DATA ENTRY'!N674="","",IF(AND($EF$4='DATA ENTRY'!G674,$EH$4='DATA ENTRY'!F674),'DATA ENTRY'!N674,"")))</f>
        <v/>
      </c>
      <c r="EJ675" s="107" t="str">
        <f>IF('DATA ENTRY'!CK674="","",IF('DATA ENTRY'!O674="","",IF(AND($EF$4='DATA ENTRY'!G674,$EH$4='DATA ENTRY'!F674),'DATA ENTRY'!O674,"")))</f>
        <v/>
      </c>
      <c r="EK675" s="3" t="str">
        <f>IF('DATA ENTRY'!CK674="","",IF('DATA ENTRY'!P674="","",IF(AND($EF$4='DATA ENTRY'!G674,$EH$4='DATA ENTRY'!F674),'DATA ENTRY'!P674,"")))</f>
        <v/>
      </c>
      <c r="EL675" s="107" t="str">
        <f>IF('DATA ENTRY'!CK674="","",IF('DATA ENTRY'!Q674="","",IF(AND($EF$4='DATA ENTRY'!G674,$EH$4='DATA ENTRY'!F674),'DATA ENTRY'!Q674,"")))</f>
        <v/>
      </c>
      <c r="EM675" s="3" t="str">
        <f>IF('DATA ENTRY'!CK674="","",IF('DATA ENTRY'!R674="","",IF(AND($EF$4='DATA ENTRY'!G674,$EH$4='DATA ENTRY'!F674),'DATA ENTRY'!R674,"")))</f>
        <v/>
      </c>
      <c r="EN675" s="107" t="str">
        <f>IF('DATA ENTRY'!CK674="","",IF('DATA ENTRY'!S674="","",IF(AND($EF$4='DATA ENTRY'!G674,$EH$4='DATA ENTRY'!F674),'DATA ENTRY'!S674,"")))</f>
        <v/>
      </c>
      <c r="EO675" s="3" t="str">
        <f>IF('DATA ENTRY'!CK674="","",IF('DATA ENTRY'!E674="","",IF(AND($EF$4='DATA ENTRY'!G674,$EH$4='DATA ENTRY'!F674),'DATA ENTRY'!E674,"")))</f>
        <v/>
      </c>
      <c r="EP675" s="3" t="str">
        <f>IF('DATA ENTRY'!CK674="","",IF('DATA ENTRY'!D674="","",IF(AND($EF$4='DATA ENTRY'!G674,$EH$4='DATA ENTRY'!F674),'DATA ENTRY'!D674,"")))</f>
        <v/>
      </c>
      <c r="EQ675" s="3" t="str">
        <f>IF('DATA ENTRY'!CK674="","",IF('DATA ENTRY'!W674="","",IF(AND($EF$4='DATA ENTRY'!G674,$EH$4='DATA ENTRY'!F674),'DATA ENTRY'!W674,"")))</f>
        <v/>
      </c>
      <c r="ER675" s="3" t="str">
        <f>IF('DATA ENTRY'!CK674="","",IF('DATA ENTRY'!X674="","",IF(AND($EF$4='DATA ENTRY'!G674,$EH$4='DATA ENTRY'!F674),'DATA ENTRY'!X674,"")))</f>
        <v/>
      </c>
      <c r="ES675" s="108" t="str">
        <f t="shared" si="175"/>
        <v/>
      </c>
      <c r="ET675" s="108" t="str">
        <f>IF('DATA ENTRY'!CK674="","",IF('DATA ENTRY'!D674="","",IF(AND($EF$4='DATA ENTRY'!G674,$EH$4='DATA ENTRY'!F674),'DATA ENTRY'!G674,"")))</f>
        <v/>
      </c>
      <c r="EY675">
        <f t="shared" si="176"/>
        <v>0</v>
      </c>
    </row>
    <row r="676" spans="1:155">
      <c r="A676" t="str">
        <f>IF(S676=0,"",1+(MAX($A$7:A675)))</f>
        <v/>
      </c>
      <c r="B676" s="224">
        <v>670</v>
      </c>
      <c r="C676" s="3" t="str">
        <f>IF('DATA ENTRY'!CK675="","",IF('DATA ENTRY'!B675="","",IF($D$4="All Post",'DATA ENTRY'!B675,IF(AND($D$4='DATA ENTRY'!CK675),'DATA ENTRY'!B675,""))))</f>
        <v/>
      </c>
      <c r="D676" s="3" t="str">
        <f>IF('DATA ENTRY'!CK675="","",IF('DATA ENTRY'!C675="","",IF($D$4="All Post",'DATA ENTRY'!C675,IF(AND($D$4='DATA ENTRY'!CK675),'DATA ENTRY'!C675,""))))</f>
        <v/>
      </c>
      <c r="E676" s="4" t="str">
        <f>IF('DATA ENTRY'!CK675="","",IF('DATA ENTRY'!I675="","",IF($D$4="All Post",'DATA ENTRY'!I675,IF(AND($D$4='DATA ENTRY'!CK675),'DATA ENTRY'!I675,""))))</f>
        <v/>
      </c>
      <c r="F676" s="4" t="str">
        <f>IF('DATA ENTRY'!CK675="","",IF('DATA ENTRY'!CK675="","",IF($D$4="All Post",'DATA ENTRY'!CK675,IF(AND($D$4='DATA ENTRY'!CK675),'DATA ENTRY'!CK675,""))))</f>
        <v/>
      </c>
      <c r="G676" s="3" t="str">
        <f>IF('DATA ENTRY'!CK675="","",IF('DATA ENTRY'!N675="","",IF($D$4="All Post",'DATA ENTRY'!N675,IF(AND($D$4='DATA ENTRY'!CK675),'DATA ENTRY'!N675,""))))</f>
        <v/>
      </c>
      <c r="H676" s="107" t="str">
        <f>IF('DATA ENTRY'!CK675="","",IF('DATA ENTRY'!O675="","",IF($D$4="All Post",'DATA ENTRY'!O675,IF(AND($D$4='DATA ENTRY'!CK675),'DATA ENTRY'!O675,""))))</f>
        <v/>
      </c>
      <c r="I676" s="3" t="str">
        <f>IF('DATA ENTRY'!CK675="","",IF('DATA ENTRY'!P675="","",IF($D$4="All Post",'DATA ENTRY'!P675,IF(AND($D$4='DATA ENTRY'!CK675),'DATA ENTRY'!P675,""))))</f>
        <v/>
      </c>
      <c r="J676" s="107" t="str">
        <f>IF('DATA ENTRY'!CK675="","",IF('DATA ENTRY'!Q675="","",IF($D$4="All Post",'DATA ENTRY'!Q675,IF(AND($D$4='DATA ENTRY'!CK675),'DATA ENTRY'!Q675,""))))</f>
        <v/>
      </c>
      <c r="K676" s="3" t="str">
        <f>IF('DATA ENTRY'!CK675="","",IF('DATA ENTRY'!R675="","",IF($D$4="All Post",'DATA ENTRY'!R675,IF(AND($D$4='DATA ENTRY'!CK675),'DATA ENTRY'!R675,""))))</f>
        <v/>
      </c>
      <c r="L676" s="3" t="str">
        <f>IF('DATA ENTRY'!CK675="","",IF('DATA ENTRY'!S675="","",IF($D$4="All Post",'DATA ENTRY'!S675,IF(AND($D$4='DATA ENTRY'!CK675),'DATA ENTRY'!S675,""))))</f>
        <v/>
      </c>
      <c r="M676" s="3" t="str">
        <f>IF('DATA ENTRY'!CK675="","",IF('DATA ENTRY'!E675="","",IF($D$4="All Post",'DATA ENTRY'!E675,IF(AND($D$4='DATA ENTRY'!CK675),'DATA ENTRY'!E675,""))))</f>
        <v/>
      </c>
      <c r="N676" s="3" t="str">
        <f>IF('DATA ENTRY'!CK675="","",IF('DATA ENTRY'!W675="","",IF($D$4="All Post",'DATA ENTRY'!W675,IF(AND($D$4='DATA ENTRY'!CK675),'DATA ENTRY'!W675,""))))</f>
        <v/>
      </c>
      <c r="O676" s="3" t="str">
        <f>IF('DATA ENTRY'!CK675="","",IF('DATA ENTRY'!X675="","",IF($D$4="All Post",'DATA ENTRY'!X675,IF(AND($D$4='DATA ENTRY'!CK675),'DATA ENTRY'!X675,""))))</f>
        <v/>
      </c>
      <c r="P676" s="3" t="str">
        <f>IF('DATA ENTRY'!CK675="","",IF('DATA ENTRY'!G675="","",IF($D$4="All Post",'DATA ENTRY'!G675,IF(AND($D$4='DATA ENTRY'!CK675),'DATA ENTRY'!G675,""))))</f>
        <v/>
      </c>
      <c r="S676">
        <f t="shared" si="163"/>
        <v>0</v>
      </c>
      <c r="T676" t="str">
        <f t="shared" si="164"/>
        <v/>
      </c>
      <c r="BZ676" t="str">
        <f t="shared" si="165"/>
        <v/>
      </c>
      <c r="CA676" t="str">
        <f t="shared" si="166"/>
        <v/>
      </c>
      <c r="CB676" s="224">
        <v>670</v>
      </c>
      <c r="CC676" s="3" t="str">
        <f>IF('DATA ENTRY'!CK675="","",IF('DATA ENTRY'!B675="","",IF(AND($CD$4='DATA ENTRY'!CK675,$CG$4='DATA ENTRY'!D675),'DATA ENTRY'!B675,"")))</f>
        <v/>
      </c>
      <c r="CD676" s="3" t="str">
        <f>IF('DATA ENTRY'!CK675="","",IF('DATA ENTRY'!C675="","",IF(AND($CD$4='DATA ENTRY'!CK675,$CG$4='DATA ENTRY'!D675),'DATA ENTRY'!C675,"")))</f>
        <v/>
      </c>
      <c r="CE676" s="4" t="str">
        <f>IF('DATA ENTRY'!CK675="","",IF('DATA ENTRY'!I675="","",IF(AND($CD$4='DATA ENTRY'!CK675,$CG$4='DATA ENTRY'!D675),'DATA ENTRY'!I675,"")))</f>
        <v/>
      </c>
      <c r="CF676" s="4" t="str">
        <f>IF('DATA ENTRY'!CK675="","",IF('DATA ENTRY'!CK675="","",IF(AND($CD$4='DATA ENTRY'!CK675,$CG$4='DATA ENTRY'!D675),'DATA ENTRY'!CK675,"")))</f>
        <v/>
      </c>
      <c r="CG676" s="3" t="str">
        <f>IF('DATA ENTRY'!CK675="","",IF('DATA ENTRY'!N675="","",IF(AND($CD$4='DATA ENTRY'!CK675,$CG$4='DATA ENTRY'!D675),'DATA ENTRY'!N675,"")))</f>
        <v/>
      </c>
      <c r="CH676" s="107" t="str">
        <f>IF('DATA ENTRY'!CK675="","",IF('DATA ENTRY'!O675="","",IF(AND($CD$4='DATA ENTRY'!CK675,$CG$4='DATA ENTRY'!D675),'DATA ENTRY'!O675,"")))</f>
        <v/>
      </c>
      <c r="CI676" s="3" t="str">
        <f>IF('DATA ENTRY'!CK675="","",IF('DATA ENTRY'!P675="","",IF(AND($CD$4='DATA ENTRY'!CK675,$CG$4='DATA ENTRY'!D675),'DATA ENTRY'!P675,"")))</f>
        <v/>
      </c>
      <c r="CJ676" s="107" t="str">
        <f>IF('DATA ENTRY'!CK675="","",IF('DATA ENTRY'!Q675="","",IF(AND($CD$4='DATA ENTRY'!CK675,$CG$4='DATA ENTRY'!D675),'DATA ENTRY'!Q675,"")))</f>
        <v/>
      </c>
      <c r="CK676" s="3" t="str">
        <f>IF('DATA ENTRY'!CK675="","",IF('DATA ENTRY'!R675="","",IF(AND($CD$4='DATA ENTRY'!CK675,$CG$4='DATA ENTRY'!D675),'DATA ENTRY'!R675,"")))</f>
        <v/>
      </c>
      <c r="CL676" s="3" t="str">
        <f>IF('DATA ENTRY'!CK675="","",IF('DATA ENTRY'!S675="","",IF(AND($CD$4='DATA ENTRY'!CK675,$CG$4='DATA ENTRY'!D675),'DATA ENTRY'!S675,"")))</f>
        <v/>
      </c>
      <c r="CM676" s="3" t="str">
        <f>IF('DATA ENTRY'!CK675="","",IF('DATA ENTRY'!E675="","",IF(AND($CD$4='DATA ENTRY'!CK675,$CG$4='DATA ENTRY'!D675),'DATA ENTRY'!E675,"")))</f>
        <v/>
      </c>
      <c r="CN676" s="3" t="str">
        <f>IF('DATA ENTRY'!CK675="","",IF('DATA ENTRY'!W675="","",IF(AND($CD$4='DATA ENTRY'!CK675,$CG$4='DATA ENTRY'!D675),'DATA ENTRY'!W675,"")))</f>
        <v/>
      </c>
      <c r="CO676" s="3" t="str">
        <f>IF('DATA ENTRY'!CK675="","",IF('DATA ENTRY'!X675="","",IF(AND($CD$4='DATA ENTRY'!CK675,$CG$4='DATA ENTRY'!D675),'DATA ENTRY'!X675,"")))</f>
        <v/>
      </c>
      <c r="CP676" s="108" t="str">
        <f t="shared" si="167"/>
        <v/>
      </c>
      <c r="CQ676" s="108" t="str">
        <f>IF('DATA ENTRY'!CK675="","",IF('DATA ENTRY'!G675="","",IF(AND($CD$4='DATA ENTRY'!CK675,$CG$4='DATA ENTRY'!D675),'DATA ENTRY'!G675,"")))</f>
        <v/>
      </c>
      <c r="CR676" s="230" t="str">
        <f>IF('DATA ENTRY'!CK675="","",IF('DATA ENTRY'!D675="","",IF(AND($CD$4='DATA ENTRY'!CK675,$CG$4='DATA ENTRY'!D675),'DATA ENTRY'!D675,"")))</f>
        <v/>
      </c>
      <c r="CS676">
        <f t="shared" si="168"/>
        <v>0</v>
      </c>
      <c r="CT676">
        <f t="shared" si="169"/>
        <v>0</v>
      </c>
      <c r="CV676" s="139"/>
      <c r="CX676">
        <f t="shared" si="170"/>
        <v>0</v>
      </c>
      <c r="DB676" t="str">
        <f t="shared" si="177"/>
        <v/>
      </c>
      <c r="DC676" t="str">
        <f t="shared" si="178"/>
        <v/>
      </c>
      <c r="DD676" s="224">
        <v>670</v>
      </c>
      <c r="DE676" s="3" t="str">
        <f>IF('DATA ENTRY'!CK675="","",IF('DATA ENTRY'!B675="","",IF(AND($DF$4='DATA ENTRY'!D675),'DATA ENTRY'!B675,"")))</f>
        <v/>
      </c>
      <c r="DF676" s="3" t="str">
        <f>IF('DATA ENTRY'!CK675="","",IF('DATA ENTRY'!C675="","",IF(AND($DF$4='DATA ENTRY'!D675),'DATA ENTRY'!C675,"")))</f>
        <v/>
      </c>
      <c r="DG676" s="4" t="str">
        <f>IF('DATA ENTRY'!CK675="","",IF('DATA ENTRY'!I675="","",IF(AND($DF$4='DATA ENTRY'!D675),'DATA ENTRY'!I675,"")))</f>
        <v/>
      </c>
      <c r="DH676" s="4" t="str">
        <f>IF('DATA ENTRY'!CK675="","",IF('DATA ENTRY'!CK675="","",IF(AND($DF$4='DATA ENTRY'!D675),'DATA ENTRY'!CK675,"")))</f>
        <v/>
      </c>
      <c r="DI676" s="3" t="str">
        <f>IF('DATA ENTRY'!CK675="","",IF('DATA ENTRY'!N675="","",IF(AND($DF$4='DATA ENTRY'!D675),'DATA ENTRY'!N675,"")))</f>
        <v/>
      </c>
      <c r="DJ676" s="107" t="str">
        <f>IF('DATA ENTRY'!CK675="","",IF('DATA ENTRY'!O675="","",IF(AND($DF$4='DATA ENTRY'!D675),'DATA ENTRY'!O675,"")))</f>
        <v/>
      </c>
      <c r="DK676" s="3" t="str">
        <f>IF('DATA ENTRY'!CK675="","",IF('DATA ENTRY'!P675="","",IF(AND($DF$4='DATA ENTRY'!D675),'DATA ENTRY'!P675,"")))</f>
        <v/>
      </c>
      <c r="DL676" s="107" t="str">
        <f>IF('DATA ENTRY'!CK675="","",IF('DATA ENTRY'!Q675="","",IF(AND($DF$4='DATA ENTRY'!D675),'DATA ENTRY'!Q675,"")))</f>
        <v/>
      </c>
      <c r="DM676" s="3" t="str">
        <f>IF('DATA ENTRY'!CK675="","",IF('DATA ENTRY'!R675="","",IF(AND($DF$4='DATA ENTRY'!D675),'DATA ENTRY'!R675,"")))</f>
        <v/>
      </c>
      <c r="DN676" s="107" t="str">
        <f>IF('DATA ENTRY'!CK675="","",IF('DATA ENTRY'!S675="","",IF(AND($DF$4='DATA ENTRY'!D675),'DATA ENTRY'!S675,"")))</f>
        <v/>
      </c>
      <c r="DO676" s="3" t="str">
        <f>IF('DATA ENTRY'!CK675="","",IF('DATA ENTRY'!E675="","",IF(AND($DF$4='DATA ENTRY'!D675),'DATA ENTRY'!E675,"")))</f>
        <v/>
      </c>
      <c r="DP676" s="3" t="str">
        <f>IF('DATA ENTRY'!CK675="","",IF('DATA ENTRY'!D675="","",IF(AND($DF$4='DATA ENTRY'!D675),'DATA ENTRY'!D675,"")))</f>
        <v/>
      </c>
      <c r="DQ676" s="3" t="str">
        <f>IF('DATA ENTRY'!CK675="","",IF('DATA ENTRY'!W675="","",IF(AND($DF$4='DATA ENTRY'!D675),'DATA ENTRY'!W675,"")))</f>
        <v/>
      </c>
      <c r="DR676" s="3" t="str">
        <f>IF('DATA ENTRY'!CK675="","",IF('DATA ENTRY'!X675="","",IF(AND($DF$4='DATA ENTRY'!D675),'DATA ENTRY'!X675,"")))</f>
        <v/>
      </c>
      <c r="DS676" s="108" t="str">
        <f t="shared" si="171"/>
        <v/>
      </c>
      <c r="DT676" s="108" t="str">
        <f>IF('DATA ENTRY'!CK675="","",IF('DATA ENTRY'!D675="","",IF(AND($DF$4='DATA ENTRY'!D675),'DATA ENTRY'!G675,"")))</f>
        <v/>
      </c>
      <c r="DY676">
        <f t="shared" si="172"/>
        <v>0</v>
      </c>
      <c r="EB676" t="str">
        <f t="shared" si="173"/>
        <v/>
      </c>
      <c r="EC676" t="str">
        <f t="shared" si="174"/>
        <v/>
      </c>
      <c r="ED676" s="224">
        <v>670</v>
      </c>
      <c r="EE676" s="3" t="str">
        <f>IF('DATA ENTRY'!CK675="","",IF('DATA ENTRY'!B675="","",IF(AND($EF$4='DATA ENTRY'!G675,$EH$4='DATA ENTRY'!F675),'DATA ENTRY'!B675,"")))</f>
        <v/>
      </c>
      <c r="EF676" s="3" t="str">
        <f>IF('DATA ENTRY'!CK675="","",IF('DATA ENTRY'!C675="","",IF(AND($EF$4='DATA ENTRY'!G675,$EH$4='DATA ENTRY'!F675),'DATA ENTRY'!C675,"")))</f>
        <v/>
      </c>
      <c r="EG676" s="4" t="str">
        <f>IF('DATA ENTRY'!CK675="","",IF('DATA ENTRY'!I675="","",IF(AND($EF$4='DATA ENTRY'!G675,$EH$4='DATA ENTRY'!F675),'DATA ENTRY'!I675,"")))</f>
        <v/>
      </c>
      <c r="EH676" s="4" t="str">
        <f>IF('DATA ENTRY'!CK675="","",IF('DATA ENTRY'!CK675="","",IF(AND($EF$4='DATA ENTRY'!G675,$EH$4='DATA ENTRY'!F675),'DATA ENTRY'!CK675,"")))</f>
        <v/>
      </c>
      <c r="EI676" s="3" t="str">
        <f>IF('DATA ENTRY'!CK675="","",IF('DATA ENTRY'!N675="","",IF(AND($EF$4='DATA ENTRY'!G675,$EH$4='DATA ENTRY'!F675),'DATA ENTRY'!N675,"")))</f>
        <v/>
      </c>
      <c r="EJ676" s="107" t="str">
        <f>IF('DATA ENTRY'!CK675="","",IF('DATA ENTRY'!O675="","",IF(AND($EF$4='DATA ENTRY'!G675,$EH$4='DATA ENTRY'!F675),'DATA ENTRY'!O675,"")))</f>
        <v/>
      </c>
      <c r="EK676" s="3" t="str">
        <f>IF('DATA ENTRY'!CK675="","",IF('DATA ENTRY'!P675="","",IF(AND($EF$4='DATA ENTRY'!G675,$EH$4='DATA ENTRY'!F675),'DATA ENTRY'!P675,"")))</f>
        <v/>
      </c>
      <c r="EL676" s="107" t="str">
        <f>IF('DATA ENTRY'!CK675="","",IF('DATA ENTRY'!Q675="","",IF(AND($EF$4='DATA ENTRY'!G675,$EH$4='DATA ENTRY'!F675),'DATA ENTRY'!Q675,"")))</f>
        <v/>
      </c>
      <c r="EM676" s="3" t="str">
        <f>IF('DATA ENTRY'!CK675="","",IF('DATA ENTRY'!R675="","",IF(AND($EF$4='DATA ENTRY'!G675,$EH$4='DATA ENTRY'!F675),'DATA ENTRY'!R675,"")))</f>
        <v/>
      </c>
      <c r="EN676" s="107" t="str">
        <f>IF('DATA ENTRY'!CK675="","",IF('DATA ENTRY'!S675="","",IF(AND($EF$4='DATA ENTRY'!G675,$EH$4='DATA ENTRY'!F675),'DATA ENTRY'!S675,"")))</f>
        <v/>
      </c>
      <c r="EO676" s="3" t="str">
        <f>IF('DATA ENTRY'!CK675="","",IF('DATA ENTRY'!E675="","",IF(AND($EF$4='DATA ENTRY'!G675,$EH$4='DATA ENTRY'!F675),'DATA ENTRY'!E675,"")))</f>
        <v/>
      </c>
      <c r="EP676" s="3" t="str">
        <f>IF('DATA ENTRY'!CK675="","",IF('DATA ENTRY'!D675="","",IF(AND($EF$4='DATA ENTRY'!G675,$EH$4='DATA ENTRY'!F675),'DATA ENTRY'!D675,"")))</f>
        <v/>
      </c>
      <c r="EQ676" s="3" t="str">
        <f>IF('DATA ENTRY'!CK675="","",IF('DATA ENTRY'!W675="","",IF(AND($EF$4='DATA ENTRY'!G675,$EH$4='DATA ENTRY'!F675),'DATA ENTRY'!W675,"")))</f>
        <v/>
      </c>
      <c r="ER676" s="3" t="str">
        <f>IF('DATA ENTRY'!CK675="","",IF('DATA ENTRY'!X675="","",IF(AND($EF$4='DATA ENTRY'!G675,$EH$4='DATA ENTRY'!F675),'DATA ENTRY'!X675,"")))</f>
        <v/>
      </c>
      <c r="ES676" s="108" t="str">
        <f t="shared" si="175"/>
        <v/>
      </c>
      <c r="ET676" s="108" t="str">
        <f>IF('DATA ENTRY'!CK675="","",IF('DATA ENTRY'!D675="","",IF(AND($EF$4='DATA ENTRY'!G675,$EH$4='DATA ENTRY'!F675),'DATA ENTRY'!G675,"")))</f>
        <v/>
      </c>
      <c r="EY676">
        <f t="shared" si="176"/>
        <v>0</v>
      </c>
    </row>
    <row r="677" spans="1:155">
      <c r="A677" t="str">
        <f>IF(S677=0,"",1+(MAX($A$7:A676)))</f>
        <v/>
      </c>
      <c r="B677" s="224">
        <v>671</v>
      </c>
      <c r="C677" s="3" t="str">
        <f>IF('DATA ENTRY'!CK676="","",IF('DATA ENTRY'!B676="","",IF($D$4="All Post",'DATA ENTRY'!B676,IF(AND($D$4='DATA ENTRY'!CK676),'DATA ENTRY'!B676,""))))</f>
        <v/>
      </c>
      <c r="D677" s="3" t="str">
        <f>IF('DATA ENTRY'!CK676="","",IF('DATA ENTRY'!C676="","",IF($D$4="All Post",'DATA ENTRY'!C676,IF(AND($D$4='DATA ENTRY'!CK676),'DATA ENTRY'!C676,""))))</f>
        <v/>
      </c>
      <c r="E677" s="4" t="str">
        <f>IF('DATA ENTRY'!CK676="","",IF('DATA ENTRY'!I676="","",IF($D$4="All Post",'DATA ENTRY'!I676,IF(AND($D$4='DATA ENTRY'!CK676),'DATA ENTRY'!I676,""))))</f>
        <v/>
      </c>
      <c r="F677" s="4" t="str">
        <f>IF('DATA ENTRY'!CK676="","",IF('DATA ENTRY'!CK676="","",IF($D$4="All Post",'DATA ENTRY'!CK676,IF(AND($D$4='DATA ENTRY'!CK676),'DATA ENTRY'!CK676,""))))</f>
        <v/>
      </c>
      <c r="G677" s="3" t="str">
        <f>IF('DATA ENTRY'!CK676="","",IF('DATA ENTRY'!N676="","",IF($D$4="All Post",'DATA ENTRY'!N676,IF(AND($D$4='DATA ENTRY'!CK676),'DATA ENTRY'!N676,""))))</f>
        <v/>
      </c>
      <c r="H677" s="107" t="str">
        <f>IF('DATA ENTRY'!CK676="","",IF('DATA ENTRY'!O676="","",IF($D$4="All Post",'DATA ENTRY'!O676,IF(AND($D$4='DATA ENTRY'!CK676),'DATA ENTRY'!O676,""))))</f>
        <v/>
      </c>
      <c r="I677" s="3" t="str">
        <f>IF('DATA ENTRY'!CK676="","",IF('DATA ENTRY'!P676="","",IF($D$4="All Post",'DATA ENTRY'!P676,IF(AND($D$4='DATA ENTRY'!CK676),'DATA ENTRY'!P676,""))))</f>
        <v/>
      </c>
      <c r="J677" s="107" t="str">
        <f>IF('DATA ENTRY'!CK676="","",IF('DATA ENTRY'!Q676="","",IF($D$4="All Post",'DATA ENTRY'!Q676,IF(AND($D$4='DATA ENTRY'!CK676),'DATA ENTRY'!Q676,""))))</f>
        <v/>
      </c>
      <c r="K677" s="3" t="str">
        <f>IF('DATA ENTRY'!CK676="","",IF('DATA ENTRY'!R676="","",IF($D$4="All Post",'DATA ENTRY'!R676,IF(AND($D$4='DATA ENTRY'!CK676),'DATA ENTRY'!R676,""))))</f>
        <v/>
      </c>
      <c r="L677" s="3" t="str">
        <f>IF('DATA ENTRY'!CK676="","",IF('DATA ENTRY'!S676="","",IF($D$4="All Post",'DATA ENTRY'!S676,IF(AND($D$4='DATA ENTRY'!CK676),'DATA ENTRY'!S676,""))))</f>
        <v/>
      </c>
      <c r="M677" s="3" t="str">
        <f>IF('DATA ENTRY'!CK676="","",IF('DATA ENTRY'!E676="","",IF($D$4="All Post",'DATA ENTRY'!E676,IF(AND($D$4='DATA ENTRY'!CK676),'DATA ENTRY'!E676,""))))</f>
        <v/>
      </c>
      <c r="N677" s="3" t="str">
        <f>IF('DATA ENTRY'!CK676="","",IF('DATA ENTRY'!W676="","",IF($D$4="All Post",'DATA ENTRY'!W676,IF(AND($D$4='DATA ENTRY'!CK676),'DATA ENTRY'!W676,""))))</f>
        <v/>
      </c>
      <c r="O677" s="3" t="str">
        <f>IF('DATA ENTRY'!CK676="","",IF('DATA ENTRY'!X676="","",IF($D$4="All Post",'DATA ENTRY'!X676,IF(AND($D$4='DATA ENTRY'!CK676),'DATA ENTRY'!X676,""))))</f>
        <v/>
      </c>
      <c r="P677" s="3" t="str">
        <f>IF('DATA ENTRY'!CK676="","",IF('DATA ENTRY'!G676="","",IF($D$4="All Post",'DATA ENTRY'!G676,IF(AND($D$4='DATA ENTRY'!CK676),'DATA ENTRY'!G676,""))))</f>
        <v/>
      </c>
      <c r="S677">
        <f t="shared" si="163"/>
        <v>0</v>
      </c>
      <c r="T677" t="str">
        <f t="shared" si="164"/>
        <v/>
      </c>
      <c r="BZ677" t="str">
        <f t="shared" si="165"/>
        <v/>
      </c>
      <c r="CA677" t="str">
        <f t="shared" si="166"/>
        <v/>
      </c>
      <c r="CB677" s="224">
        <v>671</v>
      </c>
      <c r="CC677" s="3" t="str">
        <f>IF('DATA ENTRY'!CK676="","",IF('DATA ENTRY'!B676="","",IF(AND($CD$4='DATA ENTRY'!CK676,$CG$4='DATA ENTRY'!D676),'DATA ENTRY'!B676,"")))</f>
        <v/>
      </c>
      <c r="CD677" s="3" t="str">
        <f>IF('DATA ENTRY'!CK676="","",IF('DATA ENTRY'!C676="","",IF(AND($CD$4='DATA ENTRY'!CK676,$CG$4='DATA ENTRY'!D676),'DATA ENTRY'!C676,"")))</f>
        <v/>
      </c>
      <c r="CE677" s="4" t="str">
        <f>IF('DATA ENTRY'!CK676="","",IF('DATA ENTRY'!I676="","",IF(AND($CD$4='DATA ENTRY'!CK676,$CG$4='DATA ENTRY'!D676),'DATA ENTRY'!I676,"")))</f>
        <v/>
      </c>
      <c r="CF677" s="4" t="str">
        <f>IF('DATA ENTRY'!CK676="","",IF('DATA ENTRY'!CK676="","",IF(AND($CD$4='DATA ENTRY'!CK676,$CG$4='DATA ENTRY'!D676),'DATA ENTRY'!CK676,"")))</f>
        <v/>
      </c>
      <c r="CG677" s="3" t="str">
        <f>IF('DATA ENTRY'!CK676="","",IF('DATA ENTRY'!N676="","",IF(AND($CD$4='DATA ENTRY'!CK676,$CG$4='DATA ENTRY'!D676),'DATA ENTRY'!N676,"")))</f>
        <v/>
      </c>
      <c r="CH677" s="107" t="str">
        <f>IF('DATA ENTRY'!CK676="","",IF('DATA ENTRY'!O676="","",IF(AND($CD$4='DATA ENTRY'!CK676,$CG$4='DATA ENTRY'!D676),'DATA ENTRY'!O676,"")))</f>
        <v/>
      </c>
      <c r="CI677" s="3" t="str">
        <f>IF('DATA ENTRY'!CK676="","",IF('DATA ENTRY'!P676="","",IF(AND($CD$4='DATA ENTRY'!CK676,$CG$4='DATA ENTRY'!D676),'DATA ENTRY'!P676,"")))</f>
        <v/>
      </c>
      <c r="CJ677" s="107" t="str">
        <f>IF('DATA ENTRY'!CK676="","",IF('DATA ENTRY'!Q676="","",IF(AND($CD$4='DATA ENTRY'!CK676,$CG$4='DATA ENTRY'!D676),'DATA ENTRY'!Q676,"")))</f>
        <v/>
      </c>
      <c r="CK677" s="3" t="str">
        <f>IF('DATA ENTRY'!CK676="","",IF('DATA ENTRY'!R676="","",IF(AND($CD$4='DATA ENTRY'!CK676,$CG$4='DATA ENTRY'!D676),'DATA ENTRY'!R676,"")))</f>
        <v/>
      </c>
      <c r="CL677" s="3" t="str">
        <f>IF('DATA ENTRY'!CK676="","",IF('DATA ENTRY'!S676="","",IF(AND($CD$4='DATA ENTRY'!CK676,$CG$4='DATA ENTRY'!D676),'DATA ENTRY'!S676,"")))</f>
        <v/>
      </c>
      <c r="CM677" s="3" t="str">
        <f>IF('DATA ENTRY'!CK676="","",IF('DATA ENTRY'!E676="","",IF(AND($CD$4='DATA ENTRY'!CK676,$CG$4='DATA ENTRY'!D676),'DATA ENTRY'!E676,"")))</f>
        <v/>
      </c>
      <c r="CN677" s="3" t="str">
        <f>IF('DATA ENTRY'!CK676="","",IF('DATA ENTRY'!W676="","",IF(AND($CD$4='DATA ENTRY'!CK676,$CG$4='DATA ENTRY'!D676),'DATA ENTRY'!W676,"")))</f>
        <v/>
      </c>
      <c r="CO677" s="3" t="str">
        <f>IF('DATA ENTRY'!CK676="","",IF('DATA ENTRY'!X676="","",IF(AND($CD$4='DATA ENTRY'!CK676,$CG$4='DATA ENTRY'!D676),'DATA ENTRY'!X676,"")))</f>
        <v/>
      </c>
      <c r="CP677" s="108" t="str">
        <f t="shared" si="167"/>
        <v/>
      </c>
      <c r="CQ677" s="108" t="str">
        <f>IF('DATA ENTRY'!CK676="","",IF('DATA ENTRY'!G676="","",IF(AND($CD$4='DATA ENTRY'!CK676,$CG$4='DATA ENTRY'!D676),'DATA ENTRY'!G676,"")))</f>
        <v/>
      </c>
      <c r="CR677" s="230" t="str">
        <f>IF('DATA ENTRY'!CK676="","",IF('DATA ENTRY'!D676="","",IF(AND($CD$4='DATA ENTRY'!CK676,$CG$4='DATA ENTRY'!D676),'DATA ENTRY'!D676,"")))</f>
        <v/>
      </c>
      <c r="CS677">
        <f t="shared" si="168"/>
        <v>0</v>
      </c>
      <c r="CT677">
        <f t="shared" si="169"/>
        <v>0</v>
      </c>
      <c r="CV677" s="139"/>
      <c r="CX677">
        <f t="shared" si="170"/>
        <v>0</v>
      </c>
      <c r="DB677" t="str">
        <f t="shared" si="177"/>
        <v/>
      </c>
      <c r="DC677" t="str">
        <f t="shared" si="178"/>
        <v/>
      </c>
      <c r="DD677" s="224">
        <v>671</v>
      </c>
      <c r="DE677" s="3" t="str">
        <f>IF('DATA ENTRY'!CK676="","",IF('DATA ENTRY'!B676="","",IF(AND($DF$4='DATA ENTRY'!D676),'DATA ENTRY'!B676,"")))</f>
        <v/>
      </c>
      <c r="DF677" s="3" t="str">
        <f>IF('DATA ENTRY'!CK676="","",IF('DATA ENTRY'!C676="","",IF(AND($DF$4='DATA ENTRY'!D676),'DATA ENTRY'!C676,"")))</f>
        <v/>
      </c>
      <c r="DG677" s="4" t="str">
        <f>IF('DATA ENTRY'!CK676="","",IF('DATA ENTRY'!I676="","",IF(AND($DF$4='DATA ENTRY'!D676),'DATA ENTRY'!I676,"")))</f>
        <v/>
      </c>
      <c r="DH677" s="4" t="str">
        <f>IF('DATA ENTRY'!CK676="","",IF('DATA ENTRY'!CK676="","",IF(AND($DF$4='DATA ENTRY'!D676),'DATA ENTRY'!CK676,"")))</f>
        <v/>
      </c>
      <c r="DI677" s="3" t="str">
        <f>IF('DATA ENTRY'!CK676="","",IF('DATA ENTRY'!N676="","",IF(AND($DF$4='DATA ENTRY'!D676),'DATA ENTRY'!N676,"")))</f>
        <v/>
      </c>
      <c r="DJ677" s="107" t="str">
        <f>IF('DATA ENTRY'!CK676="","",IF('DATA ENTRY'!O676="","",IF(AND($DF$4='DATA ENTRY'!D676),'DATA ENTRY'!O676,"")))</f>
        <v/>
      </c>
      <c r="DK677" s="3" t="str">
        <f>IF('DATA ENTRY'!CK676="","",IF('DATA ENTRY'!P676="","",IF(AND($DF$4='DATA ENTRY'!D676),'DATA ENTRY'!P676,"")))</f>
        <v/>
      </c>
      <c r="DL677" s="107" t="str">
        <f>IF('DATA ENTRY'!CK676="","",IF('DATA ENTRY'!Q676="","",IF(AND($DF$4='DATA ENTRY'!D676),'DATA ENTRY'!Q676,"")))</f>
        <v/>
      </c>
      <c r="DM677" s="3" t="str">
        <f>IF('DATA ENTRY'!CK676="","",IF('DATA ENTRY'!R676="","",IF(AND($DF$4='DATA ENTRY'!D676),'DATA ENTRY'!R676,"")))</f>
        <v/>
      </c>
      <c r="DN677" s="107" t="str">
        <f>IF('DATA ENTRY'!CK676="","",IF('DATA ENTRY'!S676="","",IF(AND($DF$4='DATA ENTRY'!D676),'DATA ENTRY'!S676,"")))</f>
        <v/>
      </c>
      <c r="DO677" s="3" t="str">
        <f>IF('DATA ENTRY'!CK676="","",IF('DATA ENTRY'!E676="","",IF(AND($DF$4='DATA ENTRY'!D676),'DATA ENTRY'!E676,"")))</f>
        <v/>
      </c>
      <c r="DP677" s="3" t="str">
        <f>IF('DATA ENTRY'!CK676="","",IF('DATA ENTRY'!D676="","",IF(AND($DF$4='DATA ENTRY'!D676),'DATA ENTRY'!D676,"")))</f>
        <v/>
      </c>
      <c r="DQ677" s="3" t="str">
        <f>IF('DATA ENTRY'!CK676="","",IF('DATA ENTRY'!W676="","",IF(AND($DF$4='DATA ENTRY'!D676),'DATA ENTRY'!W676,"")))</f>
        <v/>
      </c>
      <c r="DR677" s="3" t="str">
        <f>IF('DATA ENTRY'!CK676="","",IF('DATA ENTRY'!X676="","",IF(AND($DF$4='DATA ENTRY'!D676),'DATA ENTRY'!X676,"")))</f>
        <v/>
      </c>
      <c r="DS677" s="108" t="str">
        <f t="shared" si="171"/>
        <v/>
      </c>
      <c r="DT677" s="108" t="str">
        <f>IF('DATA ENTRY'!CK676="","",IF('DATA ENTRY'!D676="","",IF(AND($DF$4='DATA ENTRY'!D676),'DATA ENTRY'!G676,"")))</f>
        <v/>
      </c>
      <c r="DY677">
        <f t="shared" si="172"/>
        <v>0</v>
      </c>
      <c r="EB677" t="str">
        <f t="shared" si="173"/>
        <v/>
      </c>
      <c r="EC677" t="str">
        <f t="shared" si="174"/>
        <v/>
      </c>
      <c r="ED677" s="224">
        <v>671</v>
      </c>
      <c r="EE677" s="3" t="str">
        <f>IF('DATA ENTRY'!CK676="","",IF('DATA ENTRY'!B676="","",IF(AND($EF$4='DATA ENTRY'!G676,$EH$4='DATA ENTRY'!F676),'DATA ENTRY'!B676,"")))</f>
        <v/>
      </c>
      <c r="EF677" s="3" t="str">
        <f>IF('DATA ENTRY'!CK676="","",IF('DATA ENTRY'!C676="","",IF(AND($EF$4='DATA ENTRY'!G676,$EH$4='DATA ENTRY'!F676),'DATA ENTRY'!C676,"")))</f>
        <v/>
      </c>
      <c r="EG677" s="4" t="str">
        <f>IF('DATA ENTRY'!CK676="","",IF('DATA ENTRY'!I676="","",IF(AND($EF$4='DATA ENTRY'!G676,$EH$4='DATA ENTRY'!F676),'DATA ENTRY'!I676,"")))</f>
        <v/>
      </c>
      <c r="EH677" s="4" t="str">
        <f>IF('DATA ENTRY'!CK676="","",IF('DATA ENTRY'!CK676="","",IF(AND($EF$4='DATA ENTRY'!G676,$EH$4='DATA ENTRY'!F676),'DATA ENTRY'!CK676,"")))</f>
        <v/>
      </c>
      <c r="EI677" s="3" t="str">
        <f>IF('DATA ENTRY'!CK676="","",IF('DATA ENTRY'!N676="","",IF(AND($EF$4='DATA ENTRY'!G676,$EH$4='DATA ENTRY'!F676),'DATA ENTRY'!N676,"")))</f>
        <v/>
      </c>
      <c r="EJ677" s="107" t="str">
        <f>IF('DATA ENTRY'!CK676="","",IF('DATA ENTRY'!O676="","",IF(AND($EF$4='DATA ENTRY'!G676,$EH$4='DATA ENTRY'!F676),'DATA ENTRY'!O676,"")))</f>
        <v/>
      </c>
      <c r="EK677" s="3" t="str">
        <f>IF('DATA ENTRY'!CK676="","",IF('DATA ENTRY'!P676="","",IF(AND($EF$4='DATA ENTRY'!G676,$EH$4='DATA ENTRY'!F676),'DATA ENTRY'!P676,"")))</f>
        <v/>
      </c>
      <c r="EL677" s="107" t="str">
        <f>IF('DATA ENTRY'!CK676="","",IF('DATA ENTRY'!Q676="","",IF(AND($EF$4='DATA ENTRY'!G676,$EH$4='DATA ENTRY'!F676),'DATA ENTRY'!Q676,"")))</f>
        <v/>
      </c>
      <c r="EM677" s="3" t="str">
        <f>IF('DATA ENTRY'!CK676="","",IF('DATA ENTRY'!R676="","",IF(AND($EF$4='DATA ENTRY'!G676,$EH$4='DATA ENTRY'!F676),'DATA ENTRY'!R676,"")))</f>
        <v/>
      </c>
      <c r="EN677" s="107" t="str">
        <f>IF('DATA ENTRY'!CK676="","",IF('DATA ENTRY'!S676="","",IF(AND($EF$4='DATA ENTRY'!G676,$EH$4='DATA ENTRY'!F676),'DATA ENTRY'!S676,"")))</f>
        <v/>
      </c>
      <c r="EO677" s="3" t="str">
        <f>IF('DATA ENTRY'!CK676="","",IF('DATA ENTRY'!E676="","",IF(AND($EF$4='DATA ENTRY'!G676,$EH$4='DATA ENTRY'!F676),'DATA ENTRY'!E676,"")))</f>
        <v/>
      </c>
      <c r="EP677" s="3" t="str">
        <f>IF('DATA ENTRY'!CK676="","",IF('DATA ENTRY'!D676="","",IF(AND($EF$4='DATA ENTRY'!G676,$EH$4='DATA ENTRY'!F676),'DATA ENTRY'!D676,"")))</f>
        <v/>
      </c>
      <c r="EQ677" s="3" t="str">
        <f>IF('DATA ENTRY'!CK676="","",IF('DATA ENTRY'!W676="","",IF(AND($EF$4='DATA ENTRY'!G676,$EH$4='DATA ENTRY'!F676),'DATA ENTRY'!W676,"")))</f>
        <v/>
      </c>
      <c r="ER677" s="3" t="str">
        <f>IF('DATA ENTRY'!CK676="","",IF('DATA ENTRY'!X676="","",IF(AND($EF$4='DATA ENTRY'!G676,$EH$4='DATA ENTRY'!F676),'DATA ENTRY'!X676,"")))</f>
        <v/>
      </c>
      <c r="ES677" s="108" t="str">
        <f t="shared" si="175"/>
        <v/>
      </c>
      <c r="ET677" s="108" t="str">
        <f>IF('DATA ENTRY'!CK676="","",IF('DATA ENTRY'!D676="","",IF(AND($EF$4='DATA ENTRY'!G676,$EH$4='DATA ENTRY'!F676),'DATA ENTRY'!G676,"")))</f>
        <v/>
      </c>
      <c r="EY677">
        <f t="shared" si="176"/>
        <v>0</v>
      </c>
    </row>
    <row r="678" spans="1:155">
      <c r="A678" t="str">
        <f>IF(S678=0,"",1+(MAX($A$7:A677)))</f>
        <v/>
      </c>
      <c r="B678" s="224">
        <v>672</v>
      </c>
      <c r="C678" s="3" t="str">
        <f>IF('DATA ENTRY'!CK677="","",IF('DATA ENTRY'!B677="","",IF($D$4="All Post",'DATA ENTRY'!B677,IF(AND($D$4='DATA ENTRY'!CK677),'DATA ENTRY'!B677,""))))</f>
        <v/>
      </c>
      <c r="D678" s="3" t="str">
        <f>IF('DATA ENTRY'!CK677="","",IF('DATA ENTRY'!C677="","",IF($D$4="All Post",'DATA ENTRY'!C677,IF(AND($D$4='DATA ENTRY'!CK677),'DATA ENTRY'!C677,""))))</f>
        <v/>
      </c>
      <c r="E678" s="4" t="str">
        <f>IF('DATA ENTRY'!CK677="","",IF('DATA ENTRY'!I677="","",IF($D$4="All Post",'DATA ENTRY'!I677,IF(AND($D$4='DATA ENTRY'!CK677),'DATA ENTRY'!I677,""))))</f>
        <v/>
      </c>
      <c r="F678" s="4" t="str">
        <f>IF('DATA ENTRY'!CK677="","",IF('DATA ENTRY'!CK677="","",IF($D$4="All Post",'DATA ENTRY'!CK677,IF(AND($D$4='DATA ENTRY'!CK677),'DATA ENTRY'!CK677,""))))</f>
        <v/>
      </c>
      <c r="G678" s="3" t="str">
        <f>IF('DATA ENTRY'!CK677="","",IF('DATA ENTRY'!N677="","",IF($D$4="All Post",'DATA ENTRY'!N677,IF(AND($D$4='DATA ENTRY'!CK677),'DATA ENTRY'!N677,""))))</f>
        <v/>
      </c>
      <c r="H678" s="107" t="str">
        <f>IF('DATA ENTRY'!CK677="","",IF('DATA ENTRY'!O677="","",IF($D$4="All Post",'DATA ENTRY'!O677,IF(AND($D$4='DATA ENTRY'!CK677),'DATA ENTRY'!O677,""))))</f>
        <v/>
      </c>
      <c r="I678" s="3" t="str">
        <f>IF('DATA ENTRY'!CK677="","",IF('DATA ENTRY'!P677="","",IF($D$4="All Post",'DATA ENTRY'!P677,IF(AND($D$4='DATA ENTRY'!CK677),'DATA ENTRY'!P677,""))))</f>
        <v/>
      </c>
      <c r="J678" s="107" t="str">
        <f>IF('DATA ENTRY'!CK677="","",IF('DATA ENTRY'!Q677="","",IF($D$4="All Post",'DATA ENTRY'!Q677,IF(AND($D$4='DATA ENTRY'!CK677),'DATA ENTRY'!Q677,""))))</f>
        <v/>
      </c>
      <c r="K678" s="3" t="str">
        <f>IF('DATA ENTRY'!CK677="","",IF('DATA ENTRY'!R677="","",IF($D$4="All Post",'DATA ENTRY'!R677,IF(AND($D$4='DATA ENTRY'!CK677),'DATA ENTRY'!R677,""))))</f>
        <v/>
      </c>
      <c r="L678" s="3" t="str">
        <f>IF('DATA ENTRY'!CK677="","",IF('DATA ENTRY'!S677="","",IF($D$4="All Post",'DATA ENTRY'!S677,IF(AND($D$4='DATA ENTRY'!CK677),'DATA ENTRY'!S677,""))))</f>
        <v/>
      </c>
      <c r="M678" s="3" t="str">
        <f>IF('DATA ENTRY'!CK677="","",IF('DATA ENTRY'!E677="","",IF($D$4="All Post",'DATA ENTRY'!E677,IF(AND($D$4='DATA ENTRY'!CK677),'DATA ENTRY'!E677,""))))</f>
        <v/>
      </c>
      <c r="N678" s="3" t="str">
        <f>IF('DATA ENTRY'!CK677="","",IF('DATA ENTRY'!W677="","",IF($D$4="All Post",'DATA ENTRY'!W677,IF(AND($D$4='DATA ENTRY'!CK677),'DATA ENTRY'!W677,""))))</f>
        <v/>
      </c>
      <c r="O678" s="3" t="str">
        <f>IF('DATA ENTRY'!CK677="","",IF('DATA ENTRY'!X677="","",IF($D$4="All Post",'DATA ENTRY'!X677,IF(AND($D$4='DATA ENTRY'!CK677),'DATA ENTRY'!X677,""))))</f>
        <v/>
      </c>
      <c r="P678" s="3" t="str">
        <f>IF('DATA ENTRY'!CK677="","",IF('DATA ENTRY'!G677="","",IF($D$4="All Post",'DATA ENTRY'!G677,IF(AND($D$4='DATA ENTRY'!CK677),'DATA ENTRY'!G677,""))))</f>
        <v/>
      </c>
      <c r="S678">
        <f t="shared" si="163"/>
        <v>0</v>
      </c>
      <c r="T678" t="str">
        <f t="shared" si="164"/>
        <v/>
      </c>
      <c r="BZ678" t="str">
        <f t="shared" si="165"/>
        <v/>
      </c>
      <c r="CA678" t="str">
        <f t="shared" si="166"/>
        <v/>
      </c>
      <c r="CB678" s="224">
        <v>672</v>
      </c>
      <c r="CC678" s="3" t="str">
        <f>IF('DATA ENTRY'!CK677="","",IF('DATA ENTRY'!B677="","",IF(AND($CD$4='DATA ENTRY'!CK677,$CG$4='DATA ENTRY'!D677),'DATA ENTRY'!B677,"")))</f>
        <v/>
      </c>
      <c r="CD678" s="3" t="str">
        <f>IF('DATA ENTRY'!CK677="","",IF('DATA ENTRY'!C677="","",IF(AND($CD$4='DATA ENTRY'!CK677,$CG$4='DATA ENTRY'!D677),'DATA ENTRY'!C677,"")))</f>
        <v/>
      </c>
      <c r="CE678" s="4" t="str">
        <f>IF('DATA ENTRY'!CK677="","",IF('DATA ENTRY'!I677="","",IF(AND($CD$4='DATA ENTRY'!CK677,$CG$4='DATA ENTRY'!D677),'DATA ENTRY'!I677,"")))</f>
        <v/>
      </c>
      <c r="CF678" s="4" t="str">
        <f>IF('DATA ENTRY'!CK677="","",IF('DATA ENTRY'!CK677="","",IF(AND($CD$4='DATA ENTRY'!CK677,$CG$4='DATA ENTRY'!D677),'DATA ENTRY'!CK677,"")))</f>
        <v/>
      </c>
      <c r="CG678" s="3" t="str">
        <f>IF('DATA ENTRY'!CK677="","",IF('DATA ENTRY'!N677="","",IF(AND($CD$4='DATA ENTRY'!CK677,$CG$4='DATA ENTRY'!D677),'DATA ENTRY'!N677,"")))</f>
        <v/>
      </c>
      <c r="CH678" s="107" t="str">
        <f>IF('DATA ENTRY'!CK677="","",IF('DATA ENTRY'!O677="","",IF(AND($CD$4='DATA ENTRY'!CK677,$CG$4='DATA ENTRY'!D677),'DATA ENTRY'!O677,"")))</f>
        <v/>
      </c>
      <c r="CI678" s="3" t="str">
        <f>IF('DATA ENTRY'!CK677="","",IF('DATA ENTRY'!P677="","",IF(AND($CD$4='DATA ENTRY'!CK677,$CG$4='DATA ENTRY'!D677),'DATA ENTRY'!P677,"")))</f>
        <v/>
      </c>
      <c r="CJ678" s="107" t="str">
        <f>IF('DATA ENTRY'!CK677="","",IF('DATA ENTRY'!Q677="","",IF(AND($CD$4='DATA ENTRY'!CK677,$CG$4='DATA ENTRY'!D677),'DATA ENTRY'!Q677,"")))</f>
        <v/>
      </c>
      <c r="CK678" s="3" t="str">
        <f>IF('DATA ENTRY'!CK677="","",IF('DATA ENTRY'!R677="","",IF(AND($CD$4='DATA ENTRY'!CK677,$CG$4='DATA ENTRY'!D677),'DATA ENTRY'!R677,"")))</f>
        <v/>
      </c>
      <c r="CL678" s="3" t="str">
        <f>IF('DATA ENTRY'!CK677="","",IF('DATA ENTRY'!S677="","",IF(AND($CD$4='DATA ENTRY'!CK677,$CG$4='DATA ENTRY'!D677),'DATA ENTRY'!S677,"")))</f>
        <v/>
      </c>
      <c r="CM678" s="3" t="str">
        <f>IF('DATA ENTRY'!CK677="","",IF('DATA ENTRY'!E677="","",IF(AND($CD$4='DATA ENTRY'!CK677,$CG$4='DATA ENTRY'!D677),'DATA ENTRY'!E677,"")))</f>
        <v/>
      </c>
      <c r="CN678" s="3" t="str">
        <f>IF('DATA ENTRY'!CK677="","",IF('DATA ENTRY'!W677="","",IF(AND($CD$4='DATA ENTRY'!CK677,$CG$4='DATA ENTRY'!D677),'DATA ENTRY'!W677,"")))</f>
        <v/>
      </c>
      <c r="CO678" s="3" t="str">
        <f>IF('DATA ENTRY'!CK677="","",IF('DATA ENTRY'!X677="","",IF(AND($CD$4='DATA ENTRY'!CK677,$CG$4='DATA ENTRY'!D677),'DATA ENTRY'!X677,"")))</f>
        <v/>
      </c>
      <c r="CP678" s="108" t="str">
        <f t="shared" si="167"/>
        <v/>
      </c>
      <c r="CQ678" s="108" t="str">
        <f>IF('DATA ENTRY'!CK677="","",IF('DATA ENTRY'!G677="","",IF(AND($CD$4='DATA ENTRY'!CK677,$CG$4='DATA ENTRY'!D677),'DATA ENTRY'!G677,"")))</f>
        <v/>
      </c>
      <c r="CR678" s="230" t="str">
        <f>IF('DATA ENTRY'!CK677="","",IF('DATA ENTRY'!D677="","",IF(AND($CD$4='DATA ENTRY'!CK677,$CG$4='DATA ENTRY'!D677),'DATA ENTRY'!D677,"")))</f>
        <v/>
      </c>
      <c r="CS678">
        <f t="shared" si="168"/>
        <v>0</v>
      </c>
      <c r="CT678">
        <f t="shared" si="169"/>
        <v>0</v>
      </c>
      <c r="CV678" s="139"/>
      <c r="CX678">
        <f t="shared" si="170"/>
        <v>0</v>
      </c>
      <c r="DB678" t="str">
        <f t="shared" si="177"/>
        <v/>
      </c>
      <c r="DC678" t="str">
        <f t="shared" si="178"/>
        <v/>
      </c>
      <c r="DD678" s="224">
        <v>672</v>
      </c>
      <c r="DE678" s="3" t="str">
        <f>IF('DATA ENTRY'!CK677="","",IF('DATA ENTRY'!B677="","",IF(AND($DF$4='DATA ENTRY'!D677),'DATA ENTRY'!B677,"")))</f>
        <v/>
      </c>
      <c r="DF678" s="3" t="str">
        <f>IF('DATA ENTRY'!CK677="","",IF('DATA ENTRY'!C677="","",IF(AND($DF$4='DATA ENTRY'!D677),'DATA ENTRY'!C677,"")))</f>
        <v/>
      </c>
      <c r="DG678" s="4" t="str">
        <f>IF('DATA ENTRY'!CK677="","",IF('DATA ENTRY'!I677="","",IF(AND($DF$4='DATA ENTRY'!D677),'DATA ENTRY'!I677,"")))</f>
        <v/>
      </c>
      <c r="DH678" s="4" t="str">
        <f>IF('DATA ENTRY'!CK677="","",IF('DATA ENTRY'!CK677="","",IF(AND($DF$4='DATA ENTRY'!D677),'DATA ENTRY'!CK677,"")))</f>
        <v/>
      </c>
      <c r="DI678" s="3" t="str">
        <f>IF('DATA ENTRY'!CK677="","",IF('DATA ENTRY'!N677="","",IF(AND($DF$4='DATA ENTRY'!D677),'DATA ENTRY'!N677,"")))</f>
        <v/>
      </c>
      <c r="DJ678" s="107" t="str">
        <f>IF('DATA ENTRY'!CK677="","",IF('DATA ENTRY'!O677="","",IF(AND($DF$4='DATA ENTRY'!D677),'DATA ENTRY'!O677,"")))</f>
        <v/>
      </c>
      <c r="DK678" s="3" t="str">
        <f>IF('DATA ENTRY'!CK677="","",IF('DATA ENTRY'!P677="","",IF(AND($DF$4='DATA ENTRY'!D677),'DATA ENTRY'!P677,"")))</f>
        <v/>
      </c>
      <c r="DL678" s="107" t="str">
        <f>IF('DATA ENTRY'!CK677="","",IF('DATA ENTRY'!Q677="","",IF(AND($DF$4='DATA ENTRY'!D677),'DATA ENTRY'!Q677,"")))</f>
        <v/>
      </c>
      <c r="DM678" s="3" t="str">
        <f>IF('DATA ENTRY'!CK677="","",IF('DATA ENTRY'!R677="","",IF(AND($DF$4='DATA ENTRY'!D677),'DATA ENTRY'!R677,"")))</f>
        <v/>
      </c>
      <c r="DN678" s="107" t="str">
        <f>IF('DATA ENTRY'!CK677="","",IF('DATA ENTRY'!S677="","",IF(AND($DF$4='DATA ENTRY'!D677),'DATA ENTRY'!S677,"")))</f>
        <v/>
      </c>
      <c r="DO678" s="3" t="str">
        <f>IF('DATA ENTRY'!CK677="","",IF('DATA ENTRY'!E677="","",IF(AND($DF$4='DATA ENTRY'!D677),'DATA ENTRY'!E677,"")))</f>
        <v/>
      </c>
      <c r="DP678" s="3" t="str">
        <f>IF('DATA ENTRY'!CK677="","",IF('DATA ENTRY'!D677="","",IF(AND($DF$4='DATA ENTRY'!D677),'DATA ENTRY'!D677,"")))</f>
        <v/>
      </c>
      <c r="DQ678" s="3" t="str">
        <f>IF('DATA ENTRY'!CK677="","",IF('DATA ENTRY'!W677="","",IF(AND($DF$4='DATA ENTRY'!D677),'DATA ENTRY'!W677,"")))</f>
        <v/>
      </c>
      <c r="DR678" s="3" t="str">
        <f>IF('DATA ENTRY'!CK677="","",IF('DATA ENTRY'!X677="","",IF(AND($DF$4='DATA ENTRY'!D677),'DATA ENTRY'!X677,"")))</f>
        <v/>
      </c>
      <c r="DS678" s="108" t="str">
        <f t="shared" si="171"/>
        <v/>
      </c>
      <c r="DT678" s="108" t="str">
        <f>IF('DATA ENTRY'!CK677="","",IF('DATA ENTRY'!D677="","",IF(AND($DF$4='DATA ENTRY'!D677),'DATA ENTRY'!G677,"")))</f>
        <v/>
      </c>
      <c r="DY678">
        <f t="shared" si="172"/>
        <v>0</v>
      </c>
      <c r="EB678" t="str">
        <f t="shared" si="173"/>
        <v/>
      </c>
      <c r="EC678" t="str">
        <f t="shared" si="174"/>
        <v/>
      </c>
      <c r="ED678" s="224">
        <v>672</v>
      </c>
      <c r="EE678" s="3" t="str">
        <f>IF('DATA ENTRY'!CK677="","",IF('DATA ENTRY'!B677="","",IF(AND($EF$4='DATA ENTRY'!G677,$EH$4='DATA ENTRY'!F677),'DATA ENTRY'!B677,"")))</f>
        <v/>
      </c>
      <c r="EF678" s="3" t="str">
        <f>IF('DATA ENTRY'!CK677="","",IF('DATA ENTRY'!C677="","",IF(AND($EF$4='DATA ENTRY'!G677,$EH$4='DATA ENTRY'!F677),'DATA ENTRY'!C677,"")))</f>
        <v/>
      </c>
      <c r="EG678" s="4" t="str">
        <f>IF('DATA ENTRY'!CK677="","",IF('DATA ENTRY'!I677="","",IF(AND($EF$4='DATA ENTRY'!G677,$EH$4='DATA ENTRY'!F677),'DATA ENTRY'!I677,"")))</f>
        <v/>
      </c>
      <c r="EH678" s="4" t="str">
        <f>IF('DATA ENTRY'!CK677="","",IF('DATA ENTRY'!CK677="","",IF(AND($EF$4='DATA ENTRY'!G677,$EH$4='DATA ENTRY'!F677),'DATA ENTRY'!CK677,"")))</f>
        <v/>
      </c>
      <c r="EI678" s="3" t="str">
        <f>IF('DATA ENTRY'!CK677="","",IF('DATA ENTRY'!N677="","",IF(AND($EF$4='DATA ENTRY'!G677,$EH$4='DATA ENTRY'!F677),'DATA ENTRY'!N677,"")))</f>
        <v/>
      </c>
      <c r="EJ678" s="107" t="str">
        <f>IF('DATA ENTRY'!CK677="","",IF('DATA ENTRY'!O677="","",IF(AND($EF$4='DATA ENTRY'!G677,$EH$4='DATA ENTRY'!F677),'DATA ENTRY'!O677,"")))</f>
        <v/>
      </c>
      <c r="EK678" s="3" t="str">
        <f>IF('DATA ENTRY'!CK677="","",IF('DATA ENTRY'!P677="","",IF(AND($EF$4='DATA ENTRY'!G677,$EH$4='DATA ENTRY'!F677),'DATA ENTRY'!P677,"")))</f>
        <v/>
      </c>
      <c r="EL678" s="107" t="str">
        <f>IF('DATA ENTRY'!CK677="","",IF('DATA ENTRY'!Q677="","",IF(AND($EF$4='DATA ENTRY'!G677,$EH$4='DATA ENTRY'!F677),'DATA ENTRY'!Q677,"")))</f>
        <v/>
      </c>
      <c r="EM678" s="3" t="str">
        <f>IF('DATA ENTRY'!CK677="","",IF('DATA ENTRY'!R677="","",IF(AND($EF$4='DATA ENTRY'!G677,$EH$4='DATA ENTRY'!F677),'DATA ENTRY'!R677,"")))</f>
        <v/>
      </c>
      <c r="EN678" s="107" t="str">
        <f>IF('DATA ENTRY'!CK677="","",IF('DATA ENTRY'!S677="","",IF(AND($EF$4='DATA ENTRY'!G677,$EH$4='DATA ENTRY'!F677),'DATA ENTRY'!S677,"")))</f>
        <v/>
      </c>
      <c r="EO678" s="3" t="str">
        <f>IF('DATA ENTRY'!CK677="","",IF('DATA ENTRY'!E677="","",IF(AND($EF$4='DATA ENTRY'!G677,$EH$4='DATA ENTRY'!F677),'DATA ENTRY'!E677,"")))</f>
        <v/>
      </c>
      <c r="EP678" s="3" t="str">
        <f>IF('DATA ENTRY'!CK677="","",IF('DATA ENTRY'!D677="","",IF(AND($EF$4='DATA ENTRY'!G677,$EH$4='DATA ENTRY'!F677),'DATA ENTRY'!D677,"")))</f>
        <v/>
      </c>
      <c r="EQ678" s="3" t="str">
        <f>IF('DATA ENTRY'!CK677="","",IF('DATA ENTRY'!W677="","",IF(AND($EF$4='DATA ENTRY'!G677,$EH$4='DATA ENTRY'!F677),'DATA ENTRY'!W677,"")))</f>
        <v/>
      </c>
      <c r="ER678" s="3" t="str">
        <f>IF('DATA ENTRY'!CK677="","",IF('DATA ENTRY'!X677="","",IF(AND($EF$4='DATA ENTRY'!G677,$EH$4='DATA ENTRY'!F677),'DATA ENTRY'!X677,"")))</f>
        <v/>
      </c>
      <c r="ES678" s="108" t="str">
        <f t="shared" si="175"/>
        <v/>
      </c>
      <c r="ET678" s="108" t="str">
        <f>IF('DATA ENTRY'!CK677="","",IF('DATA ENTRY'!D677="","",IF(AND($EF$4='DATA ENTRY'!G677,$EH$4='DATA ENTRY'!F677),'DATA ENTRY'!G677,"")))</f>
        <v/>
      </c>
      <c r="EY678">
        <f t="shared" si="176"/>
        <v>0</v>
      </c>
    </row>
    <row r="679" spans="1:155">
      <c r="A679" t="str">
        <f>IF(S679=0,"",1+(MAX($A$7:A678)))</f>
        <v/>
      </c>
      <c r="B679" s="224">
        <v>673</v>
      </c>
      <c r="C679" s="3" t="str">
        <f>IF('DATA ENTRY'!CK678="","",IF('DATA ENTRY'!B678="","",IF($D$4="All Post",'DATA ENTRY'!B678,IF(AND($D$4='DATA ENTRY'!CK678),'DATA ENTRY'!B678,""))))</f>
        <v/>
      </c>
      <c r="D679" s="3" t="str">
        <f>IF('DATA ENTRY'!CK678="","",IF('DATA ENTRY'!C678="","",IF($D$4="All Post",'DATA ENTRY'!C678,IF(AND($D$4='DATA ENTRY'!CK678),'DATA ENTRY'!C678,""))))</f>
        <v/>
      </c>
      <c r="E679" s="4" t="str">
        <f>IF('DATA ENTRY'!CK678="","",IF('DATA ENTRY'!I678="","",IF($D$4="All Post",'DATA ENTRY'!I678,IF(AND($D$4='DATA ENTRY'!CK678),'DATA ENTRY'!I678,""))))</f>
        <v/>
      </c>
      <c r="F679" s="4" t="str">
        <f>IF('DATA ENTRY'!CK678="","",IF('DATA ENTRY'!CK678="","",IF($D$4="All Post",'DATA ENTRY'!CK678,IF(AND($D$4='DATA ENTRY'!CK678),'DATA ENTRY'!CK678,""))))</f>
        <v/>
      </c>
      <c r="G679" s="3" t="str">
        <f>IF('DATA ENTRY'!CK678="","",IF('DATA ENTRY'!N678="","",IF($D$4="All Post",'DATA ENTRY'!N678,IF(AND($D$4='DATA ENTRY'!CK678),'DATA ENTRY'!N678,""))))</f>
        <v/>
      </c>
      <c r="H679" s="107" t="str">
        <f>IF('DATA ENTRY'!CK678="","",IF('DATA ENTRY'!O678="","",IF($D$4="All Post",'DATA ENTRY'!O678,IF(AND($D$4='DATA ENTRY'!CK678),'DATA ENTRY'!O678,""))))</f>
        <v/>
      </c>
      <c r="I679" s="3" t="str">
        <f>IF('DATA ENTRY'!CK678="","",IF('DATA ENTRY'!P678="","",IF($D$4="All Post",'DATA ENTRY'!P678,IF(AND($D$4='DATA ENTRY'!CK678),'DATA ENTRY'!P678,""))))</f>
        <v/>
      </c>
      <c r="J679" s="107" t="str">
        <f>IF('DATA ENTRY'!CK678="","",IF('DATA ENTRY'!Q678="","",IF($D$4="All Post",'DATA ENTRY'!Q678,IF(AND($D$4='DATA ENTRY'!CK678),'DATA ENTRY'!Q678,""))))</f>
        <v/>
      </c>
      <c r="K679" s="3" t="str">
        <f>IF('DATA ENTRY'!CK678="","",IF('DATA ENTRY'!R678="","",IF($D$4="All Post",'DATA ENTRY'!R678,IF(AND($D$4='DATA ENTRY'!CK678),'DATA ENTRY'!R678,""))))</f>
        <v/>
      </c>
      <c r="L679" s="3" t="str">
        <f>IF('DATA ENTRY'!CK678="","",IF('DATA ENTRY'!S678="","",IF($D$4="All Post",'DATA ENTRY'!S678,IF(AND($D$4='DATA ENTRY'!CK678),'DATA ENTRY'!S678,""))))</f>
        <v/>
      </c>
      <c r="M679" s="3" t="str">
        <f>IF('DATA ENTRY'!CK678="","",IF('DATA ENTRY'!E678="","",IF($D$4="All Post",'DATA ENTRY'!E678,IF(AND($D$4='DATA ENTRY'!CK678),'DATA ENTRY'!E678,""))))</f>
        <v/>
      </c>
      <c r="N679" s="3" t="str">
        <f>IF('DATA ENTRY'!CK678="","",IF('DATA ENTRY'!W678="","",IF($D$4="All Post",'DATA ENTRY'!W678,IF(AND($D$4='DATA ENTRY'!CK678),'DATA ENTRY'!W678,""))))</f>
        <v/>
      </c>
      <c r="O679" s="3" t="str">
        <f>IF('DATA ENTRY'!CK678="","",IF('DATA ENTRY'!X678="","",IF($D$4="All Post",'DATA ENTRY'!X678,IF(AND($D$4='DATA ENTRY'!CK678),'DATA ENTRY'!X678,""))))</f>
        <v/>
      </c>
      <c r="P679" s="3" t="str">
        <f>IF('DATA ENTRY'!CK678="","",IF('DATA ENTRY'!G678="","",IF($D$4="All Post",'DATA ENTRY'!G678,IF(AND($D$4='DATA ENTRY'!CK678),'DATA ENTRY'!G678,""))))</f>
        <v/>
      </c>
      <c r="S679">
        <f t="shared" si="163"/>
        <v>0</v>
      </c>
      <c r="T679" t="str">
        <f t="shared" si="164"/>
        <v/>
      </c>
      <c r="BZ679" t="str">
        <f t="shared" si="165"/>
        <v/>
      </c>
      <c r="CA679" t="str">
        <f t="shared" si="166"/>
        <v/>
      </c>
      <c r="CB679" s="224">
        <v>673</v>
      </c>
      <c r="CC679" s="3" t="str">
        <f>IF('DATA ENTRY'!CK678="","",IF('DATA ENTRY'!B678="","",IF(AND($CD$4='DATA ENTRY'!CK678,$CG$4='DATA ENTRY'!D678),'DATA ENTRY'!B678,"")))</f>
        <v/>
      </c>
      <c r="CD679" s="3" t="str">
        <f>IF('DATA ENTRY'!CK678="","",IF('DATA ENTRY'!C678="","",IF(AND($CD$4='DATA ENTRY'!CK678,$CG$4='DATA ENTRY'!D678),'DATA ENTRY'!C678,"")))</f>
        <v/>
      </c>
      <c r="CE679" s="4" t="str">
        <f>IF('DATA ENTRY'!CK678="","",IF('DATA ENTRY'!I678="","",IF(AND($CD$4='DATA ENTRY'!CK678,$CG$4='DATA ENTRY'!D678),'DATA ENTRY'!I678,"")))</f>
        <v/>
      </c>
      <c r="CF679" s="4" t="str">
        <f>IF('DATA ENTRY'!CK678="","",IF('DATA ENTRY'!CK678="","",IF(AND($CD$4='DATA ENTRY'!CK678,$CG$4='DATA ENTRY'!D678),'DATA ENTRY'!CK678,"")))</f>
        <v/>
      </c>
      <c r="CG679" s="3" t="str">
        <f>IF('DATA ENTRY'!CK678="","",IF('DATA ENTRY'!N678="","",IF(AND($CD$4='DATA ENTRY'!CK678,$CG$4='DATA ENTRY'!D678),'DATA ENTRY'!N678,"")))</f>
        <v/>
      </c>
      <c r="CH679" s="107" t="str">
        <f>IF('DATA ENTRY'!CK678="","",IF('DATA ENTRY'!O678="","",IF(AND($CD$4='DATA ENTRY'!CK678,$CG$4='DATA ENTRY'!D678),'DATA ENTRY'!O678,"")))</f>
        <v/>
      </c>
      <c r="CI679" s="3" t="str">
        <f>IF('DATA ENTRY'!CK678="","",IF('DATA ENTRY'!P678="","",IF(AND($CD$4='DATA ENTRY'!CK678,$CG$4='DATA ENTRY'!D678),'DATA ENTRY'!P678,"")))</f>
        <v/>
      </c>
      <c r="CJ679" s="107" t="str">
        <f>IF('DATA ENTRY'!CK678="","",IF('DATA ENTRY'!Q678="","",IF(AND($CD$4='DATA ENTRY'!CK678,$CG$4='DATA ENTRY'!D678),'DATA ENTRY'!Q678,"")))</f>
        <v/>
      </c>
      <c r="CK679" s="3" t="str">
        <f>IF('DATA ENTRY'!CK678="","",IF('DATA ENTRY'!R678="","",IF(AND($CD$4='DATA ENTRY'!CK678,$CG$4='DATA ENTRY'!D678),'DATA ENTRY'!R678,"")))</f>
        <v/>
      </c>
      <c r="CL679" s="3" t="str">
        <f>IF('DATA ENTRY'!CK678="","",IF('DATA ENTRY'!S678="","",IF(AND($CD$4='DATA ENTRY'!CK678,$CG$4='DATA ENTRY'!D678),'DATA ENTRY'!S678,"")))</f>
        <v/>
      </c>
      <c r="CM679" s="3" t="str">
        <f>IF('DATA ENTRY'!CK678="","",IF('DATA ENTRY'!E678="","",IF(AND($CD$4='DATA ENTRY'!CK678,$CG$4='DATA ENTRY'!D678),'DATA ENTRY'!E678,"")))</f>
        <v/>
      </c>
      <c r="CN679" s="3" t="str">
        <f>IF('DATA ENTRY'!CK678="","",IF('DATA ENTRY'!W678="","",IF(AND($CD$4='DATA ENTRY'!CK678,$CG$4='DATA ENTRY'!D678),'DATA ENTRY'!W678,"")))</f>
        <v/>
      </c>
      <c r="CO679" s="3" t="str">
        <f>IF('DATA ENTRY'!CK678="","",IF('DATA ENTRY'!X678="","",IF(AND($CD$4='DATA ENTRY'!CK678,$CG$4='DATA ENTRY'!D678),'DATA ENTRY'!X678,"")))</f>
        <v/>
      </c>
      <c r="CP679" s="108" t="str">
        <f t="shared" si="167"/>
        <v/>
      </c>
      <c r="CQ679" s="108" t="str">
        <f>IF('DATA ENTRY'!CK678="","",IF('DATA ENTRY'!G678="","",IF(AND($CD$4='DATA ENTRY'!CK678,$CG$4='DATA ENTRY'!D678),'DATA ENTRY'!G678,"")))</f>
        <v/>
      </c>
      <c r="CR679" s="230" t="str">
        <f>IF('DATA ENTRY'!CK678="","",IF('DATA ENTRY'!D678="","",IF(AND($CD$4='DATA ENTRY'!CK678,$CG$4='DATA ENTRY'!D678),'DATA ENTRY'!D678,"")))</f>
        <v/>
      </c>
      <c r="CS679">
        <f t="shared" si="168"/>
        <v>0</v>
      </c>
      <c r="CT679">
        <f t="shared" si="169"/>
        <v>0</v>
      </c>
      <c r="CV679" s="139"/>
      <c r="CX679">
        <f t="shared" si="170"/>
        <v>0</v>
      </c>
      <c r="DB679" t="str">
        <f t="shared" si="177"/>
        <v/>
      </c>
      <c r="DC679" t="str">
        <f t="shared" si="178"/>
        <v/>
      </c>
      <c r="DD679" s="224">
        <v>673</v>
      </c>
      <c r="DE679" s="3" t="str">
        <f>IF('DATA ENTRY'!CK678="","",IF('DATA ENTRY'!B678="","",IF(AND($DF$4='DATA ENTRY'!D678),'DATA ENTRY'!B678,"")))</f>
        <v/>
      </c>
      <c r="DF679" s="3" t="str">
        <f>IF('DATA ENTRY'!CK678="","",IF('DATA ENTRY'!C678="","",IF(AND($DF$4='DATA ENTRY'!D678),'DATA ENTRY'!C678,"")))</f>
        <v/>
      </c>
      <c r="DG679" s="4" t="str">
        <f>IF('DATA ENTRY'!CK678="","",IF('DATA ENTRY'!I678="","",IF(AND($DF$4='DATA ENTRY'!D678),'DATA ENTRY'!I678,"")))</f>
        <v/>
      </c>
      <c r="DH679" s="4" t="str">
        <f>IF('DATA ENTRY'!CK678="","",IF('DATA ENTRY'!CK678="","",IF(AND($DF$4='DATA ENTRY'!D678),'DATA ENTRY'!CK678,"")))</f>
        <v/>
      </c>
      <c r="DI679" s="3" t="str">
        <f>IF('DATA ENTRY'!CK678="","",IF('DATA ENTRY'!N678="","",IF(AND($DF$4='DATA ENTRY'!D678),'DATA ENTRY'!N678,"")))</f>
        <v/>
      </c>
      <c r="DJ679" s="107" t="str">
        <f>IF('DATA ENTRY'!CK678="","",IF('DATA ENTRY'!O678="","",IF(AND($DF$4='DATA ENTRY'!D678),'DATA ENTRY'!O678,"")))</f>
        <v/>
      </c>
      <c r="DK679" s="3" t="str">
        <f>IF('DATA ENTRY'!CK678="","",IF('DATA ENTRY'!P678="","",IF(AND($DF$4='DATA ENTRY'!D678),'DATA ENTRY'!P678,"")))</f>
        <v/>
      </c>
      <c r="DL679" s="107" t="str">
        <f>IF('DATA ENTRY'!CK678="","",IF('DATA ENTRY'!Q678="","",IF(AND($DF$4='DATA ENTRY'!D678),'DATA ENTRY'!Q678,"")))</f>
        <v/>
      </c>
      <c r="DM679" s="3" t="str">
        <f>IF('DATA ENTRY'!CK678="","",IF('DATA ENTRY'!R678="","",IF(AND($DF$4='DATA ENTRY'!D678),'DATA ENTRY'!R678,"")))</f>
        <v/>
      </c>
      <c r="DN679" s="107" t="str">
        <f>IF('DATA ENTRY'!CK678="","",IF('DATA ENTRY'!S678="","",IF(AND($DF$4='DATA ENTRY'!D678),'DATA ENTRY'!S678,"")))</f>
        <v/>
      </c>
      <c r="DO679" s="3" t="str">
        <f>IF('DATA ENTRY'!CK678="","",IF('DATA ENTRY'!E678="","",IF(AND($DF$4='DATA ENTRY'!D678),'DATA ENTRY'!E678,"")))</f>
        <v/>
      </c>
      <c r="DP679" s="3" t="str">
        <f>IF('DATA ENTRY'!CK678="","",IF('DATA ENTRY'!D678="","",IF(AND($DF$4='DATA ENTRY'!D678),'DATA ENTRY'!D678,"")))</f>
        <v/>
      </c>
      <c r="DQ679" s="3" t="str">
        <f>IF('DATA ENTRY'!CK678="","",IF('DATA ENTRY'!W678="","",IF(AND($DF$4='DATA ENTRY'!D678),'DATA ENTRY'!W678,"")))</f>
        <v/>
      </c>
      <c r="DR679" s="3" t="str">
        <f>IF('DATA ENTRY'!CK678="","",IF('DATA ENTRY'!X678="","",IF(AND($DF$4='DATA ENTRY'!D678),'DATA ENTRY'!X678,"")))</f>
        <v/>
      </c>
      <c r="DS679" s="108" t="str">
        <f t="shared" si="171"/>
        <v/>
      </c>
      <c r="DT679" s="108" t="str">
        <f>IF('DATA ENTRY'!CK678="","",IF('DATA ENTRY'!D678="","",IF(AND($DF$4='DATA ENTRY'!D678),'DATA ENTRY'!G678,"")))</f>
        <v/>
      </c>
      <c r="DY679">
        <f t="shared" si="172"/>
        <v>0</v>
      </c>
      <c r="EB679" t="str">
        <f t="shared" si="173"/>
        <v/>
      </c>
      <c r="EC679" t="str">
        <f t="shared" si="174"/>
        <v/>
      </c>
      <c r="ED679" s="224">
        <v>673</v>
      </c>
      <c r="EE679" s="3" t="str">
        <f>IF('DATA ENTRY'!CK678="","",IF('DATA ENTRY'!B678="","",IF(AND($EF$4='DATA ENTRY'!G678,$EH$4='DATA ENTRY'!F678),'DATA ENTRY'!B678,"")))</f>
        <v/>
      </c>
      <c r="EF679" s="3" t="str">
        <f>IF('DATA ENTRY'!CK678="","",IF('DATA ENTRY'!C678="","",IF(AND($EF$4='DATA ENTRY'!G678,$EH$4='DATA ENTRY'!F678),'DATA ENTRY'!C678,"")))</f>
        <v/>
      </c>
      <c r="EG679" s="4" t="str">
        <f>IF('DATA ENTRY'!CK678="","",IF('DATA ENTRY'!I678="","",IF(AND($EF$4='DATA ENTRY'!G678,$EH$4='DATA ENTRY'!F678),'DATA ENTRY'!I678,"")))</f>
        <v/>
      </c>
      <c r="EH679" s="4" t="str">
        <f>IF('DATA ENTRY'!CK678="","",IF('DATA ENTRY'!CK678="","",IF(AND($EF$4='DATA ENTRY'!G678,$EH$4='DATA ENTRY'!F678),'DATA ENTRY'!CK678,"")))</f>
        <v/>
      </c>
      <c r="EI679" s="3" t="str">
        <f>IF('DATA ENTRY'!CK678="","",IF('DATA ENTRY'!N678="","",IF(AND($EF$4='DATA ENTRY'!G678,$EH$4='DATA ENTRY'!F678),'DATA ENTRY'!N678,"")))</f>
        <v/>
      </c>
      <c r="EJ679" s="107" t="str">
        <f>IF('DATA ENTRY'!CK678="","",IF('DATA ENTRY'!O678="","",IF(AND($EF$4='DATA ENTRY'!G678,$EH$4='DATA ENTRY'!F678),'DATA ENTRY'!O678,"")))</f>
        <v/>
      </c>
      <c r="EK679" s="3" t="str">
        <f>IF('DATA ENTRY'!CK678="","",IF('DATA ENTRY'!P678="","",IF(AND($EF$4='DATA ENTRY'!G678,$EH$4='DATA ENTRY'!F678),'DATA ENTRY'!P678,"")))</f>
        <v/>
      </c>
      <c r="EL679" s="107" t="str">
        <f>IF('DATA ENTRY'!CK678="","",IF('DATA ENTRY'!Q678="","",IF(AND($EF$4='DATA ENTRY'!G678,$EH$4='DATA ENTRY'!F678),'DATA ENTRY'!Q678,"")))</f>
        <v/>
      </c>
      <c r="EM679" s="3" t="str">
        <f>IF('DATA ENTRY'!CK678="","",IF('DATA ENTRY'!R678="","",IF(AND($EF$4='DATA ENTRY'!G678,$EH$4='DATA ENTRY'!F678),'DATA ENTRY'!R678,"")))</f>
        <v/>
      </c>
      <c r="EN679" s="107" t="str">
        <f>IF('DATA ENTRY'!CK678="","",IF('DATA ENTRY'!S678="","",IF(AND($EF$4='DATA ENTRY'!G678,$EH$4='DATA ENTRY'!F678),'DATA ENTRY'!S678,"")))</f>
        <v/>
      </c>
      <c r="EO679" s="3" t="str">
        <f>IF('DATA ENTRY'!CK678="","",IF('DATA ENTRY'!E678="","",IF(AND($EF$4='DATA ENTRY'!G678,$EH$4='DATA ENTRY'!F678),'DATA ENTRY'!E678,"")))</f>
        <v/>
      </c>
      <c r="EP679" s="3" t="str">
        <f>IF('DATA ENTRY'!CK678="","",IF('DATA ENTRY'!D678="","",IF(AND($EF$4='DATA ENTRY'!G678,$EH$4='DATA ENTRY'!F678),'DATA ENTRY'!D678,"")))</f>
        <v/>
      </c>
      <c r="EQ679" s="3" t="str">
        <f>IF('DATA ENTRY'!CK678="","",IF('DATA ENTRY'!W678="","",IF(AND($EF$4='DATA ENTRY'!G678,$EH$4='DATA ENTRY'!F678),'DATA ENTRY'!W678,"")))</f>
        <v/>
      </c>
      <c r="ER679" s="3" t="str">
        <f>IF('DATA ENTRY'!CK678="","",IF('DATA ENTRY'!X678="","",IF(AND($EF$4='DATA ENTRY'!G678,$EH$4='DATA ENTRY'!F678),'DATA ENTRY'!X678,"")))</f>
        <v/>
      </c>
      <c r="ES679" s="108" t="str">
        <f t="shared" si="175"/>
        <v/>
      </c>
      <c r="ET679" s="108" t="str">
        <f>IF('DATA ENTRY'!CK678="","",IF('DATA ENTRY'!D678="","",IF(AND($EF$4='DATA ENTRY'!G678,$EH$4='DATA ENTRY'!F678),'DATA ENTRY'!G678,"")))</f>
        <v/>
      </c>
      <c r="EY679">
        <f t="shared" si="176"/>
        <v>0</v>
      </c>
    </row>
    <row r="680" spans="1:155">
      <c r="A680" t="str">
        <f>IF(S680=0,"",1+(MAX($A$7:A679)))</f>
        <v/>
      </c>
      <c r="B680" s="224">
        <v>674</v>
      </c>
      <c r="C680" s="3" t="str">
        <f>IF('DATA ENTRY'!CK679="","",IF('DATA ENTRY'!B679="","",IF($D$4="All Post",'DATA ENTRY'!B679,IF(AND($D$4='DATA ENTRY'!CK679),'DATA ENTRY'!B679,""))))</f>
        <v/>
      </c>
      <c r="D680" s="3" t="str">
        <f>IF('DATA ENTRY'!CK679="","",IF('DATA ENTRY'!C679="","",IF($D$4="All Post",'DATA ENTRY'!C679,IF(AND($D$4='DATA ENTRY'!CK679),'DATA ENTRY'!C679,""))))</f>
        <v/>
      </c>
      <c r="E680" s="4" t="str">
        <f>IF('DATA ENTRY'!CK679="","",IF('DATA ENTRY'!I679="","",IF($D$4="All Post",'DATA ENTRY'!I679,IF(AND($D$4='DATA ENTRY'!CK679),'DATA ENTRY'!I679,""))))</f>
        <v/>
      </c>
      <c r="F680" s="4" t="str">
        <f>IF('DATA ENTRY'!CK679="","",IF('DATA ENTRY'!CK679="","",IF($D$4="All Post",'DATA ENTRY'!CK679,IF(AND($D$4='DATA ENTRY'!CK679),'DATA ENTRY'!CK679,""))))</f>
        <v/>
      </c>
      <c r="G680" s="3" t="str">
        <f>IF('DATA ENTRY'!CK679="","",IF('DATA ENTRY'!N679="","",IF($D$4="All Post",'DATA ENTRY'!N679,IF(AND($D$4='DATA ENTRY'!CK679),'DATA ENTRY'!N679,""))))</f>
        <v/>
      </c>
      <c r="H680" s="107" t="str">
        <f>IF('DATA ENTRY'!CK679="","",IF('DATA ENTRY'!O679="","",IF($D$4="All Post",'DATA ENTRY'!O679,IF(AND($D$4='DATA ENTRY'!CK679),'DATA ENTRY'!O679,""))))</f>
        <v/>
      </c>
      <c r="I680" s="3" t="str">
        <f>IF('DATA ENTRY'!CK679="","",IF('DATA ENTRY'!P679="","",IF($D$4="All Post",'DATA ENTRY'!P679,IF(AND($D$4='DATA ENTRY'!CK679),'DATA ENTRY'!P679,""))))</f>
        <v/>
      </c>
      <c r="J680" s="107" t="str">
        <f>IF('DATA ENTRY'!CK679="","",IF('DATA ENTRY'!Q679="","",IF($D$4="All Post",'DATA ENTRY'!Q679,IF(AND($D$4='DATA ENTRY'!CK679),'DATA ENTRY'!Q679,""))))</f>
        <v/>
      </c>
      <c r="K680" s="3" t="str">
        <f>IF('DATA ENTRY'!CK679="","",IF('DATA ENTRY'!R679="","",IF($D$4="All Post",'DATA ENTRY'!R679,IF(AND($D$4='DATA ENTRY'!CK679),'DATA ENTRY'!R679,""))))</f>
        <v/>
      </c>
      <c r="L680" s="3" t="str">
        <f>IF('DATA ENTRY'!CK679="","",IF('DATA ENTRY'!S679="","",IF($D$4="All Post",'DATA ENTRY'!S679,IF(AND($D$4='DATA ENTRY'!CK679),'DATA ENTRY'!S679,""))))</f>
        <v/>
      </c>
      <c r="M680" s="3" t="str">
        <f>IF('DATA ENTRY'!CK679="","",IF('DATA ENTRY'!E679="","",IF($D$4="All Post",'DATA ENTRY'!E679,IF(AND($D$4='DATA ENTRY'!CK679),'DATA ENTRY'!E679,""))))</f>
        <v/>
      </c>
      <c r="N680" s="3" t="str">
        <f>IF('DATA ENTRY'!CK679="","",IF('DATA ENTRY'!W679="","",IF($D$4="All Post",'DATA ENTRY'!W679,IF(AND($D$4='DATA ENTRY'!CK679),'DATA ENTRY'!W679,""))))</f>
        <v/>
      </c>
      <c r="O680" s="3" t="str">
        <f>IF('DATA ENTRY'!CK679="","",IF('DATA ENTRY'!X679="","",IF($D$4="All Post",'DATA ENTRY'!X679,IF(AND($D$4='DATA ENTRY'!CK679),'DATA ENTRY'!X679,""))))</f>
        <v/>
      </c>
      <c r="P680" s="3" t="str">
        <f>IF('DATA ENTRY'!CK679="","",IF('DATA ENTRY'!G679="","",IF($D$4="All Post",'DATA ENTRY'!G679,IF(AND($D$4='DATA ENTRY'!CK679),'DATA ENTRY'!G679,""))))</f>
        <v/>
      </c>
      <c r="S680">
        <f t="shared" si="163"/>
        <v>0</v>
      </c>
      <c r="T680" t="str">
        <f t="shared" si="164"/>
        <v/>
      </c>
      <c r="BZ680" t="str">
        <f t="shared" si="165"/>
        <v/>
      </c>
      <c r="CA680" t="str">
        <f t="shared" si="166"/>
        <v/>
      </c>
      <c r="CB680" s="224">
        <v>674</v>
      </c>
      <c r="CC680" s="3" t="str">
        <f>IF('DATA ENTRY'!CK679="","",IF('DATA ENTRY'!B679="","",IF(AND($CD$4='DATA ENTRY'!CK679,$CG$4='DATA ENTRY'!D679),'DATA ENTRY'!B679,"")))</f>
        <v/>
      </c>
      <c r="CD680" s="3" t="str">
        <f>IF('DATA ENTRY'!CK679="","",IF('DATA ENTRY'!C679="","",IF(AND($CD$4='DATA ENTRY'!CK679,$CG$4='DATA ENTRY'!D679),'DATA ENTRY'!C679,"")))</f>
        <v/>
      </c>
      <c r="CE680" s="4" t="str">
        <f>IF('DATA ENTRY'!CK679="","",IF('DATA ENTRY'!I679="","",IF(AND($CD$4='DATA ENTRY'!CK679,$CG$4='DATA ENTRY'!D679),'DATA ENTRY'!I679,"")))</f>
        <v/>
      </c>
      <c r="CF680" s="4" t="str">
        <f>IF('DATA ENTRY'!CK679="","",IF('DATA ENTRY'!CK679="","",IF(AND($CD$4='DATA ENTRY'!CK679,$CG$4='DATA ENTRY'!D679),'DATA ENTRY'!CK679,"")))</f>
        <v/>
      </c>
      <c r="CG680" s="3" t="str">
        <f>IF('DATA ENTRY'!CK679="","",IF('DATA ENTRY'!N679="","",IF(AND($CD$4='DATA ENTRY'!CK679,$CG$4='DATA ENTRY'!D679),'DATA ENTRY'!N679,"")))</f>
        <v/>
      </c>
      <c r="CH680" s="107" t="str">
        <f>IF('DATA ENTRY'!CK679="","",IF('DATA ENTRY'!O679="","",IF(AND($CD$4='DATA ENTRY'!CK679,$CG$4='DATA ENTRY'!D679),'DATA ENTRY'!O679,"")))</f>
        <v/>
      </c>
      <c r="CI680" s="3" t="str">
        <f>IF('DATA ENTRY'!CK679="","",IF('DATA ENTRY'!P679="","",IF(AND($CD$4='DATA ENTRY'!CK679,$CG$4='DATA ENTRY'!D679),'DATA ENTRY'!P679,"")))</f>
        <v/>
      </c>
      <c r="CJ680" s="107" t="str">
        <f>IF('DATA ENTRY'!CK679="","",IF('DATA ENTRY'!Q679="","",IF(AND($CD$4='DATA ENTRY'!CK679,$CG$4='DATA ENTRY'!D679),'DATA ENTRY'!Q679,"")))</f>
        <v/>
      </c>
      <c r="CK680" s="3" t="str">
        <f>IF('DATA ENTRY'!CK679="","",IF('DATA ENTRY'!R679="","",IF(AND($CD$4='DATA ENTRY'!CK679,$CG$4='DATA ENTRY'!D679),'DATA ENTRY'!R679,"")))</f>
        <v/>
      </c>
      <c r="CL680" s="3" t="str">
        <f>IF('DATA ENTRY'!CK679="","",IF('DATA ENTRY'!S679="","",IF(AND($CD$4='DATA ENTRY'!CK679,$CG$4='DATA ENTRY'!D679),'DATA ENTRY'!S679,"")))</f>
        <v/>
      </c>
      <c r="CM680" s="3" t="str">
        <f>IF('DATA ENTRY'!CK679="","",IF('DATA ENTRY'!E679="","",IF(AND($CD$4='DATA ENTRY'!CK679,$CG$4='DATA ENTRY'!D679),'DATA ENTRY'!E679,"")))</f>
        <v/>
      </c>
      <c r="CN680" s="3" t="str">
        <f>IF('DATA ENTRY'!CK679="","",IF('DATA ENTRY'!W679="","",IF(AND($CD$4='DATA ENTRY'!CK679,$CG$4='DATA ENTRY'!D679),'DATA ENTRY'!W679,"")))</f>
        <v/>
      </c>
      <c r="CO680" s="3" t="str">
        <f>IF('DATA ENTRY'!CK679="","",IF('DATA ENTRY'!X679="","",IF(AND($CD$4='DATA ENTRY'!CK679,$CG$4='DATA ENTRY'!D679),'DATA ENTRY'!X679,"")))</f>
        <v/>
      </c>
      <c r="CP680" s="108" t="str">
        <f t="shared" si="167"/>
        <v/>
      </c>
      <c r="CQ680" s="108" t="str">
        <f>IF('DATA ENTRY'!CK679="","",IF('DATA ENTRY'!G679="","",IF(AND($CD$4='DATA ENTRY'!CK679,$CG$4='DATA ENTRY'!D679),'DATA ENTRY'!G679,"")))</f>
        <v/>
      </c>
      <c r="CR680" s="230" t="str">
        <f>IF('DATA ENTRY'!CK679="","",IF('DATA ENTRY'!D679="","",IF(AND($CD$4='DATA ENTRY'!CK679,$CG$4='DATA ENTRY'!D679),'DATA ENTRY'!D679,"")))</f>
        <v/>
      </c>
      <c r="CS680">
        <f t="shared" si="168"/>
        <v>0</v>
      </c>
      <c r="CT680">
        <f t="shared" si="169"/>
        <v>0</v>
      </c>
      <c r="CV680" s="139"/>
      <c r="CX680">
        <f t="shared" si="170"/>
        <v>0</v>
      </c>
      <c r="DB680" t="str">
        <f t="shared" si="177"/>
        <v/>
      </c>
      <c r="DC680" t="str">
        <f t="shared" si="178"/>
        <v/>
      </c>
      <c r="DD680" s="224">
        <v>674</v>
      </c>
      <c r="DE680" s="3" t="str">
        <f>IF('DATA ENTRY'!CK679="","",IF('DATA ENTRY'!B679="","",IF(AND($DF$4='DATA ENTRY'!D679),'DATA ENTRY'!B679,"")))</f>
        <v/>
      </c>
      <c r="DF680" s="3" t="str">
        <f>IF('DATA ENTRY'!CK679="","",IF('DATA ENTRY'!C679="","",IF(AND($DF$4='DATA ENTRY'!D679),'DATA ENTRY'!C679,"")))</f>
        <v/>
      </c>
      <c r="DG680" s="4" t="str">
        <f>IF('DATA ENTRY'!CK679="","",IF('DATA ENTRY'!I679="","",IF(AND($DF$4='DATA ENTRY'!D679),'DATA ENTRY'!I679,"")))</f>
        <v/>
      </c>
      <c r="DH680" s="4" t="str">
        <f>IF('DATA ENTRY'!CK679="","",IF('DATA ENTRY'!CK679="","",IF(AND($DF$4='DATA ENTRY'!D679),'DATA ENTRY'!CK679,"")))</f>
        <v/>
      </c>
      <c r="DI680" s="3" t="str">
        <f>IF('DATA ENTRY'!CK679="","",IF('DATA ENTRY'!N679="","",IF(AND($DF$4='DATA ENTRY'!D679),'DATA ENTRY'!N679,"")))</f>
        <v/>
      </c>
      <c r="DJ680" s="107" t="str">
        <f>IF('DATA ENTRY'!CK679="","",IF('DATA ENTRY'!O679="","",IF(AND($DF$4='DATA ENTRY'!D679),'DATA ENTRY'!O679,"")))</f>
        <v/>
      </c>
      <c r="DK680" s="3" t="str">
        <f>IF('DATA ENTRY'!CK679="","",IF('DATA ENTRY'!P679="","",IF(AND($DF$4='DATA ENTRY'!D679),'DATA ENTRY'!P679,"")))</f>
        <v/>
      </c>
      <c r="DL680" s="107" t="str">
        <f>IF('DATA ENTRY'!CK679="","",IF('DATA ENTRY'!Q679="","",IF(AND($DF$4='DATA ENTRY'!D679),'DATA ENTRY'!Q679,"")))</f>
        <v/>
      </c>
      <c r="DM680" s="3" t="str">
        <f>IF('DATA ENTRY'!CK679="","",IF('DATA ENTRY'!R679="","",IF(AND($DF$4='DATA ENTRY'!D679),'DATA ENTRY'!R679,"")))</f>
        <v/>
      </c>
      <c r="DN680" s="107" t="str">
        <f>IF('DATA ENTRY'!CK679="","",IF('DATA ENTRY'!S679="","",IF(AND($DF$4='DATA ENTRY'!D679),'DATA ENTRY'!S679,"")))</f>
        <v/>
      </c>
      <c r="DO680" s="3" t="str">
        <f>IF('DATA ENTRY'!CK679="","",IF('DATA ENTRY'!E679="","",IF(AND($DF$4='DATA ENTRY'!D679),'DATA ENTRY'!E679,"")))</f>
        <v/>
      </c>
      <c r="DP680" s="3" t="str">
        <f>IF('DATA ENTRY'!CK679="","",IF('DATA ENTRY'!D679="","",IF(AND($DF$4='DATA ENTRY'!D679),'DATA ENTRY'!D679,"")))</f>
        <v/>
      </c>
      <c r="DQ680" s="3" t="str">
        <f>IF('DATA ENTRY'!CK679="","",IF('DATA ENTRY'!W679="","",IF(AND($DF$4='DATA ENTRY'!D679),'DATA ENTRY'!W679,"")))</f>
        <v/>
      </c>
      <c r="DR680" s="3" t="str">
        <f>IF('DATA ENTRY'!CK679="","",IF('DATA ENTRY'!X679="","",IF(AND($DF$4='DATA ENTRY'!D679),'DATA ENTRY'!X679,"")))</f>
        <v/>
      </c>
      <c r="DS680" s="108" t="str">
        <f t="shared" si="171"/>
        <v/>
      </c>
      <c r="DT680" s="108" t="str">
        <f>IF('DATA ENTRY'!CK679="","",IF('DATA ENTRY'!D679="","",IF(AND($DF$4='DATA ENTRY'!D679),'DATA ENTRY'!G679,"")))</f>
        <v/>
      </c>
      <c r="DY680">
        <f t="shared" si="172"/>
        <v>0</v>
      </c>
      <c r="EB680" t="str">
        <f t="shared" si="173"/>
        <v/>
      </c>
      <c r="EC680" t="str">
        <f t="shared" si="174"/>
        <v/>
      </c>
      <c r="ED680" s="224">
        <v>674</v>
      </c>
      <c r="EE680" s="3" t="str">
        <f>IF('DATA ENTRY'!CK679="","",IF('DATA ENTRY'!B679="","",IF(AND($EF$4='DATA ENTRY'!G679,$EH$4='DATA ENTRY'!F679),'DATA ENTRY'!B679,"")))</f>
        <v/>
      </c>
      <c r="EF680" s="3" t="str">
        <f>IF('DATA ENTRY'!CK679="","",IF('DATA ENTRY'!C679="","",IF(AND($EF$4='DATA ENTRY'!G679,$EH$4='DATA ENTRY'!F679),'DATA ENTRY'!C679,"")))</f>
        <v/>
      </c>
      <c r="EG680" s="4" t="str">
        <f>IF('DATA ENTRY'!CK679="","",IF('DATA ENTRY'!I679="","",IF(AND($EF$4='DATA ENTRY'!G679,$EH$4='DATA ENTRY'!F679),'DATA ENTRY'!I679,"")))</f>
        <v/>
      </c>
      <c r="EH680" s="4" t="str">
        <f>IF('DATA ENTRY'!CK679="","",IF('DATA ENTRY'!CK679="","",IF(AND($EF$4='DATA ENTRY'!G679,$EH$4='DATA ENTRY'!F679),'DATA ENTRY'!CK679,"")))</f>
        <v/>
      </c>
      <c r="EI680" s="3" t="str">
        <f>IF('DATA ENTRY'!CK679="","",IF('DATA ENTRY'!N679="","",IF(AND($EF$4='DATA ENTRY'!G679,$EH$4='DATA ENTRY'!F679),'DATA ENTRY'!N679,"")))</f>
        <v/>
      </c>
      <c r="EJ680" s="107" t="str">
        <f>IF('DATA ENTRY'!CK679="","",IF('DATA ENTRY'!O679="","",IF(AND($EF$4='DATA ENTRY'!G679,$EH$4='DATA ENTRY'!F679),'DATA ENTRY'!O679,"")))</f>
        <v/>
      </c>
      <c r="EK680" s="3" t="str">
        <f>IF('DATA ENTRY'!CK679="","",IF('DATA ENTRY'!P679="","",IF(AND($EF$4='DATA ENTRY'!G679,$EH$4='DATA ENTRY'!F679),'DATA ENTRY'!P679,"")))</f>
        <v/>
      </c>
      <c r="EL680" s="107" t="str">
        <f>IF('DATA ENTRY'!CK679="","",IF('DATA ENTRY'!Q679="","",IF(AND($EF$4='DATA ENTRY'!G679,$EH$4='DATA ENTRY'!F679),'DATA ENTRY'!Q679,"")))</f>
        <v/>
      </c>
      <c r="EM680" s="3" t="str">
        <f>IF('DATA ENTRY'!CK679="","",IF('DATA ENTRY'!R679="","",IF(AND($EF$4='DATA ENTRY'!G679,$EH$4='DATA ENTRY'!F679),'DATA ENTRY'!R679,"")))</f>
        <v/>
      </c>
      <c r="EN680" s="107" t="str">
        <f>IF('DATA ENTRY'!CK679="","",IF('DATA ENTRY'!S679="","",IF(AND($EF$4='DATA ENTRY'!G679,$EH$4='DATA ENTRY'!F679),'DATA ENTRY'!S679,"")))</f>
        <v/>
      </c>
      <c r="EO680" s="3" t="str">
        <f>IF('DATA ENTRY'!CK679="","",IF('DATA ENTRY'!E679="","",IF(AND($EF$4='DATA ENTRY'!G679,$EH$4='DATA ENTRY'!F679),'DATA ENTRY'!E679,"")))</f>
        <v/>
      </c>
      <c r="EP680" s="3" t="str">
        <f>IF('DATA ENTRY'!CK679="","",IF('DATA ENTRY'!D679="","",IF(AND($EF$4='DATA ENTRY'!G679,$EH$4='DATA ENTRY'!F679),'DATA ENTRY'!D679,"")))</f>
        <v/>
      </c>
      <c r="EQ680" s="3" t="str">
        <f>IF('DATA ENTRY'!CK679="","",IF('DATA ENTRY'!W679="","",IF(AND($EF$4='DATA ENTRY'!G679,$EH$4='DATA ENTRY'!F679),'DATA ENTRY'!W679,"")))</f>
        <v/>
      </c>
      <c r="ER680" s="3" t="str">
        <f>IF('DATA ENTRY'!CK679="","",IF('DATA ENTRY'!X679="","",IF(AND($EF$4='DATA ENTRY'!G679,$EH$4='DATA ENTRY'!F679),'DATA ENTRY'!X679,"")))</f>
        <v/>
      </c>
      <c r="ES680" s="108" t="str">
        <f t="shared" si="175"/>
        <v/>
      </c>
      <c r="ET680" s="108" t="str">
        <f>IF('DATA ENTRY'!CK679="","",IF('DATA ENTRY'!D679="","",IF(AND($EF$4='DATA ENTRY'!G679,$EH$4='DATA ENTRY'!F679),'DATA ENTRY'!G679,"")))</f>
        <v/>
      </c>
      <c r="EY680">
        <f t="shared" si="176"/>
        <v>0</v>
      </c>
    </row>
    <row r="681" spans="1:155">
      <c r="A681" t="str">
        <f>IF(S681=0,"",1+(MAX($A$7:A680)))</f>
        <v/>
      </c>
      <c r="B681" s="224">
        <v>675</v>
      </c>
      <c r="C681" s="3" t="str">
        <f>IF('DATA ENTRY'!CK680="","",IF('DATA ENTRY'!B680="","",IF($D$4="All Post",'DATA ENTRY'!B680,IF(AND($D$4='DATA ENTRY'!CK680),'DATA ENTRY'!B680,""))))</f>
        <v/>
      </c>
      <c r="D681" s="3" t="str">
        <f>IF('DATA ENTRY'!CK680="","",IF('DATA ENTRY'!C680="","",IF($D$4="All Post",'DATA ENTRY'!C680,IF(AND($D$4='DATA ENTRY'!CK680),'DATA ENTRY'!C680,""))))</f>
        <v/>
      </c>
      <c r="E681" s="4" t="str">
        <f>IF('DATA ENTRY'!CK680="","",IF('DATA ENTRY'!I680="","",IF($D$4="All Post",'DATA ENTRY'!I680,IF(AND($D$4='DATA ENTRY'!CK680),'DATA ENTRY'!I680,""))))</f>
        <v/>
      </c>
      <c r="F681" s="4" t="str">
        <f>IF('DATA ENTRY'!CK680="","",IF('DATA ENTRY'!CK680="","",IF($D$4="All Post",'DATA ENTRY'!CK680,IF(AND($D$4='DATA ENTRY'!CK680),'DATA ENTRY'!CK680,""))))</f>
        <v/>
      </c>
      <c r="G681" s="3" t="str">
        <f>IF('DATA ENTRY'!CK680="","",IF('DATA ENTRY'!N680="","",IF($D$4="All Post",'DATA ENTRY'!N680,IF(AND($D$4='DATA ENTRY'!CK680),'DATA ENTRY'!N680,""))))</f>
        <v/>
      </c>
      <c r="H681" s="107" t="str">
        <f>IF('DATA ENTRY'!CK680="","",IF('DATA ENTRY'!O680="","",IF($D$4="All Post",'DATA ENTRY'!O680,IF(AND($D$4='DATA ENTRY'!CK680),'DATA ENTRY'!O680,""))))</f>
        <v/>
      </c>
      <c r="I681" s="3" t="str">
        <f>IF('DATA ENTRY'!CK680="","",IF('DATA ENTRY'!P680="","",IF($D$4="All Post",'DATA ENTRY'!P680,IF(AND($D$4='DATA ENTRY'!CK680),'DATA ENTRY'!P680,""))))</f>
        <v/>
      </c>
      <c r="J681" s="107" t="str">
        <f>IF('DATA ENTRY'!CK680="","",IF('DATA ENTRY'!Q680="","",IF($D$4="All Post",'DATA ENTRY'!Q680,IF(AND($D$4='DATA ENTRY'!CK680),'DATA ENTRY'!Q680,""))))</f>
        <v/>
      </c>
      <c r="K681" s="3" t="str">
        <f>IF('DATA ENTRY'!CK680="","",IF('DATA ENTRY'!R680="","",IF($D$4="All Post",'DATA ENTRY'!R680,IF(AND($D$4='DATA ENTRY'!CK680),'DATA ENTRY'!R680,""))))</f>
        <v/>
      </c>
      <c r="L681" s="3" t="str">
        <f>IF('DATA ENTRY'!CK680="","",IF('DATA ENTRY'!S680="","",IF($D$4="All Post",'DATA ENTRY'!S680,IF(AND($D$4='DATA ENTRY'!CK680),'DATA ENTRY'!S680,""))))</f>
        <v/>
      </c>
      <c r="M681" s="3" t="str">
        <f>IF('DATA ENTRY'!CK680="","",IF('DATA ENTRY'!E680="","",IF($D$4="All Post",'DATA ENTRY'!E680,IF(AND($D$4='DATA ENTRY'!CK680),'DATA ENTRY'!E680,""))))</f>
        <v/>
      </c>
      <c r="N681" s="3" t="str">
        <f>IF('DATA ENTRY'!CK680="","",IF('DATA ENTRY'!W680="","",IF($D$4="All Post",'DATA ENTRY'!W680,IF(AND($D$4='DATA ENTRY'!CK680),'DATA ENTRY'!W680,""))))</f>
        <v/>
      </c>
      <c r="O681" s="3" t="str">
        <f>IF('DATA ENTRY'!CK680="","",IF('DATA ENTRY'!X680="","",IF($D$4="All Post",'DATA ENTRY'!X680,IF(AND($D$4='DATA ENTRY'!CK680),'DATA ENTRY'!X680,""))))</f>
        <v/>
      </c>
      <c r="P681" s="3" t="str">
        <f>IF('DATA ENTRY'!CK680="","",IF('DATA ENTRY'!G680="","",IF($D$4="All Post",'DATA ENTRY'!G680,IF(AND($D$4='DATA ENTRY'!CK680),'DATA ENTRY'!G680,""))))</f>
        <v/>
      </c>
      <c r="S681">
        <f t="shared" si="163"/>
        <v>0</v>
      </c>
      <c r="T681" t="str">
        <f t="shared" si="164"/>
        <v/>
      </c>
      <c r="BZ681" t="str">
        <f t="shared" si="165"/>
        <v/>
      </c>
      <c r="CA681" t="str">
        <f t="shared" si="166"/>
        <v/>
      </c>
      <c r="CB681" s="224">
        <v>675</v>
      </c>
      <c r="CC681" s="3" t="str">
        <f>IF('DATA ENTRY'!CK680="","",IF('DATA ENTRY'!B680="","",IF(AND($CD$4='DATA ENTRY'!CK680,$CG$4='DATA ENTRY'!D680),'DATA ENTRY'!B680,"")))</f>
        <v/>
      </c>
      <c r="CD681" s="3" t="str">
        <f>IF('DATA ENTRY'!CK680="","",IF('DATA ENTRY'!C680="","",IF(AND($CD$4='DATA ENTRY'!CK680,$CG$4='DATA ENTRY'!D680),'DATA ENTRY'!C680,"")))</f>
        <v/>
      </c>
      <c r="CE681" s="4" t="str">
        <f>IF('DATA ENTRY'!CK680="","",IF('DATA ENTRY'!I680="","",IF(AND($CD$4='DATA ENTRY'!CK680,$CG$4='DATA ENTRY'!D680),'DATA ENTRY'!I680,"")))</f>
        <v/>
      </c>
      <c r="CF681" s="4" t="str">
        <f>IF('DATA ENTRY'!CK680="","",IF('DATA ENTRY'!CK680="","",IF(AND($CD$4='DATA ENTRY'!CK680,$CG$4='DATA ENTRY'!D680),'DATA ENTRY'!CK680,"")))</f>
        <v/>
      </c>
      <c r="CG681" s="3" t="str">
        <f>IF('DATA ENTRY'!CK680="","",IF('DATA ENTRY'!N680="","",IF(AND($CD$4='DATA ENTRY'!CK680,$CG$4='DATA ENTRY'!D680),'DATA ENTRY'!N680,"")))</f>
        <v/>
      </c>
      <c r="CH681" s="107" t="str">
        <f>IF('DATA ENTRY'!CK680="","",IF('DATA ENTRY'!O680="","",IF(AND($CD$4='DATA ENTRY'!CK680,$CG$4='DATA ENTRY'!D680),'DATA ENTRY'!O680,"")))</f>
        <v/>
      </c>
      <c r="CI681" s="3" t="str">
        <f>IF('DATA ENTRY'!CK680="","",IF('DATA ENTRY'!P680="","",IF(AND($CD$4='DATA ENTRY'!CK680,$CG$4='DATA ENTRY'!D680),'DATA ENTRY'!P680,"")))</f>
        <v/>
      </c>
      <c r="CJ681" s="107" t="str">
        <f>IF('DATA ENTRY'!CK680="","",IF('DATA ENTRY'!Q680="","",IF(AND($CD$4='DATA ENTRY'!CK680,$CG$4='DATA ENTRY'!D680),'DATA ENTRY'!Q680,"")))</f>
        <v/>
      </c>
      <c r="CK681" s="3" t="str">
        <f>IF('DATA ENTRY'!CK680="","",IF('DATA ENTRY'!R680="","",IF(AND($CD$4='DATA ENTRY'!CK680,$CG$4='DATA ENTRY'!D680),'DATA ENTRY'!R680,"")))</f>
        <v/>
      </c>
      <c r="CL681" s="3" t="str">
        <f>IF('DATA ENTRY'!CK680="","",IF('DATA ENTRY'!S680="","",IF(AND($CD$4='DATA ENTRY'!CK680,$CG$4='DATA ENTRY'!D680),'DATA ENTRY'!S680,"")))</f>
        <v/>
      </c>
      <c r="CM681" s="3" t="str">
        <f>IF('DATA ENTRY'!CK680="","",IF('DATA ENTRY'!E680="","",IF(AND($CD$4='DATA ENTRY'!CK680,$CG$4='DATA ENTRY'!D680),'DATA ENTRY'!E680,"")))</f>
        <v/>
      </c>
      <c r="CN681" s="3" t="str">
        <f>IF('DATA ENTRY'!CK680="","",IF('DATA ENTRY'!W680="","",IF(AND($CD$4='DATA ENTRY'!CK680,$CG$4='DATA ENTRY'!D680),'DATA ENTRY'!W680,"")))</f>
        <v/>
      </c>
      <c r="CO681" s="3" t="str">
        <f>IF('DATA ENTRY'!CK680="","",IF('DATA ENTRY'!X680="","",IF(AND($CD$4='DATA ENTRY'!CK680,$CG$4='DATA ENTRY'!D680),'DATA ENTRY'!X680,"")))</f>
        <v/>
      </c>
      <c r="CP681" s="108" t="str">
        <f t="shared" si="167"/>
        <v/>
      </c>
      <c r="CQ681" s="108" t="str">
        <f>IF('DATA ENTRY'!CK680="","",IF('DATA ENTRY'!G680="","",IF(AND($CD$4='DATA ENTRY'!CK680,$CG$4='DATA ENTRY'!D680),'DATA ENTRY'!G680,"")))</f>
        <v/>
      </c>
      <c r="CR681" s="230" t="str">
        <f>IF('DATA ENTRY'!CK680="","",IF('DATA ENTRY'!D680="","",IF(AND($CD$4='DATA ENTRY'!CK680,$CG$4='DATA ENTRY'!D680),'DATA ENTRY'!D680,"")))</f>
        <v/>
      </c>
      <c r="CS681">
        <f t="shared" si="168"/>
        <v>0</v>
      </c>
      <c r="CT681">
        <f t="shared" si="169"/>
        <v>0</v>
      </c>
      <c r="CV681" s="139"/>
      <c r="CX681">
        <f t="shared" si="170"/>
        <v>0</v>
      </c>
      <c r="DB681" t="str">
        <f t="shared" si="177"/>
        <v/>
      </c>
      <c r="DC681" t="str">
        <f t="shared" si="178"/>
        <v/>
      </c>
      <c r="DD681" s="224">
        <v>675</v>
      </c>
      <c r="DE681" s="3" t="str">
        <f>IF('DATA ENTRY'!CK680="","",IF('DATA ENTRY'!B680="","",IF(AND($DF$4='DATA ENTRY'!D680),'DATA ENTRY'!B680,"")))</f>
        <v/>
      </c>
      <c r="DF681" s="3" t="str">
        <f>IF('DATA ENTRY'!CK680="","",IF('DATA ENTRY'!C680="","",IF(AND($DF$4='DATA ENTRY'!D680),'DATA ENTRY'!C680,"")))</f>
        <v/>
      </c>
      <c r="DG681" s="4" t="str">
        <f>IF('DATA ENTRY'!CK680="","",IF('DATA ENTRY'!I680="","",IF(AND($DF$4='DATA ENTRY'!D680),'DATA ENTRY'!I680,"")))</f>
        <v/>
      </c>
      <c r="DH681" s="4" t="str">
        <f>IF('DATA ENTRY'!CK680="","",IF('DATA ENTRY'!CK680="","",IF(AND($DF$4='DATA ENTRY'!D680),'DATA ENTRY'!CK680,"")))</f>
        <v/>
      </c>
      <c r="DI681" s="3" t="str">
        <f>IF('DATA ENTRY'!CK680="","",IF('DATA ENTRY'!N680="","",IF(AND($DF$4='DATA ENTRY'!D680),'DATA ENTRY'!N680,"")))</f>
        <v/>
      </c>
      <c r="DJ681" s="107" t="str">
        <f>IF('DATA ENTRY'!CK680="","",IF('DATA ENTRY'!O680="","",IF(AND($DF$4='DATA ENTRY'!D680),'DATA ENTRY'!O680,"")))</f>
        <v/>
      </c>
      <c r="DK681" s="3" t="str">
        <f>IF('DATA ENTRY'!CK680="","",IF('DATA ENTRY'!P680="","",IF(AND($DF$4='DATA ENTRY'!D680),'DATA ENTRY'!P680,"")))</f>
        <v/>
      </c>
      <c r="DL681" s="107" t="str">
        <f>IF('DATA ENTRY'!CK680="","",IF('DATA ENTRY'!Q680="","",IF(AND($DF$4='DATA ENTRY'!D680),'DATA ENTRY'!Q680,"")))</f>
        <v/>
      </c>
      <c r="DM681" s="3" t="str">
        <f>IF('DATA ENTRY'!CK680="","",IF('DATA ENTRY'!R680="","",IF(AND($DF$4='DATA ENTRY'!D680),'DATA ENTRY'!R680,"")))</f>
        <v/>
      </c>
      <c r="DN681" s="107" t="str">
        <f>IF('DATA ENTRY'!CK680="","",IF('DATA ENTRY'!S680="","",IF(AND($DF$4='DATA ENTRY'!D680),'DATA ENTRY'!S680,"")))</f>
        <v/>
      </c>
      <c r="DO681" s="3" t="str">
        <f>IF('DATA ENTRY'!CK680="","",IF('DATA ENTRY'!E680="","",IF(AND($DF$4='DATA ENTRY'!D680),'DATA ENTRY'!E680,"")))</f>
        <v/>
      </c>
      <c r="DP681" s="3" t="str">
        <f>IF('DATA ENTRY'!CK680="","",IF('DATA ENTRY'!D680="","",IF(AND($DF$4='DATA ENTRY'!D680),'DATA ENTRY'!D680,"")))</f>
        <v/>
      </c>
      <c r="DQ681" s="3" t="str">
        <f>IF('DATA ENTRY'!CK680="","",IF('DATA ENTRY'!W680="","",IF(AND($DF$4='DATA ENTRY'!D680),'DATA ENTRY'!W680,"")))</f>
        <v/>
      </c>
      <c r="DR681" s="3" t="str">
        <f>IF('DATA ENTRY'!CK680="","",IF('DATA ENTRY'!X680="","",IF(AND($DF$4='DATA ENTRY'!D680),'DATA ENTRY'!X680,"")))</f>
        <v/>
      </c>
      <c r="DS681" s="108" t="str">
        <f t="shared" si="171"/>
        <v/>
      </c>
      <c r="DT681" s="108" t="str">
        <f>IF('DATA ENTRY'!CK680="","",IF('DATA ENTRY'!D680="","",IF(AND($DF$4='DATA ENTRY'!D680),'DATA ENTRY'!G680,"")))</f>
        <v/>
      </c>
      <c r="DY681">
        <f t="shared" si="172"/>
        <v>0</v>
      </c>
      <c r="EB681" t="str">
        <f t="shared" si="173"/>
        <v/>
      </c>
      <c r="EC681" t="str">
        <f t="shared" si="174"/>
        <v/>
      </c>
      <c r="ED681" s="224">
        <v>675</v>
      </c>
      <c r="EE681" s="3" t="str">
        <f>IF('DATA ENTRY'!CK680="","",IF('DATA ENTRY'!B680="","",IF(AND($EF$4='DATA ENTRY'!G680,$EH$4='DATA ENTRY'!F680),'DATA ENTRY'!B680,"")))</f>
        <v/>
      </c>
      <c r="EF681" s="3" t="str">
        <f>IF('DATA ENTRY'!CK680="","",IF('DATA ENTRY'!C680="","",IF(AND($EF$4='DATA ENTRY'!G680,$EH$4='DATA ENTRY'!F680),'DATA ENTRY'!C680,"")))</f>
        <v/>
      </c>
      <c r="EG681" s="4" t="str">
        <f>IF('DATA ENTRY'!CK680="","",IF('DATA ENTRY'!I680="","",IF(AND($EF$4='DATA ENTRY'!G680,$EH$4='DATA ENTRY'!F680),'DATA ENTRY'!I680,"")))</f>
        <v/>
      </c>
      <c r="EH681" s="4" t="str">
        <f>IF('DATA ENTRY'!CK680="","",IF('DATA ENTRY'!CK680="","",IF(AND($EF$4='DATA ENTRY'!G680,$EH$4='DATA ENTRY'!F680),'DATA ENTRY'!CK680,"")))</f>
        <v/>
      </c>
      <c r="EI681" s="3" t="str">
        <f>IF('DATA ENTRY'!CK680="","",IF('DATA ENTRY'!N680="","",IF(AND($EF$4='DATA ENTRY'!G680,$EH$4='DATA ENTRY'!F680),'DATA ENTRY'!N680,"")))</f>
        <v/>
      </c>
      <c r="EJ681" s="107" t="str">
        <f>IF('DATA ENTRY'!CK680="","",IF('DATA ENTRY'!O680="","",IF(AND($EF$4='DATA ENTRY'!G680,$EH$4='DATA ENTRY'!F680),'DATA ENTRY'!O680,"")))</f>
        <v/>
      </c>
      <c r="EK681" s="3" t="str">
        <f>IF('DATA ENTRY'!CK680="","",IF('DATA ENTRY'!P680="","",IF(AND($EF$4='DATA ENTRY'!G680,$EH$4='DATA ENTRY'!F680),'DATA ENTRY'!P680,"")))</f>
        <v/>
      </c>
      <c r="EL681" s="107" t="str">
        <f>IF('DATA ENTRY'!CK680="","",IF('DATA ENTRY'!Q680="","",IF(AND($EF$4='DATA ENTRY'!G680,$EH$4='DATA ENTRY'!F680),'DATA ENTRY'!Q680,"")))</f>
        <v/>
      </c>
      <c r="EM681" s="3" t="str">
        <f>IF('DATA ENTRY'!CK680="","",IF('DATA ENTRY'!R680="","",IF(AND($EF$4='DATA ENTRY'!G680,$EH$4='DATA ENTRY'!F680),'DATA ENTRY'!R680,"")))</f>
        <v/>
      </c>
      <c r="EN681" s="107" t="str">
        <f>IF('DATA ENTRY'!CK680="","",IF('DATA ENTRY'!S680="","",IF(AND($EF$4='DATA ENTRY'!G680,$EH$4='DATA ENTRY'!F680),'DATA ENTRY'!S680,"")))</f>
        <v/>
      </c>
      <c r="EO681" s="3" t="str">
        <f>IF('DATA ENTRY'!CK680="","",IF('DATA ENTRY'!E680="","",IF(AND($EF$4='DATA ENTRY'!G680,$EH$4='DATA ENTRY'!F680),'DATA ENTRY'!E680,"")))</f>
        <v/>
      </c>
      <c r="EP681" s="3" t="str">
        <f>IF('DATA ENTRY'!CK680="","",IF('DATA ENTRY'!D680="","",IF(AND($EF$4='DATA ENTRY'!G680,$EH$4='DATA ENTRY'!F680),'DATA ENTRY'!D680,"")))</f>
        <v/>
      </c>
      <c r="EQ681" s="3" t="str">
        <f>IF('DATA ENTRY'!CK680="","",IF('DATA ENTRY'!W680="","",IF(AND($EF$4='DATA ENTRY'!G680,$EH$4='DATA ENTRY'!F680),'DATA ENTRY'!W680,"")))</f>
        <v/>
      </c>
      <c r="ER681" s="3" t="str">
        <f>IF('DATA ENTRY'!CK680="","",IF('DATA ENTRY'!X680="","",IF(AND($EF$4='DATA ENTRY'!G680,$EH$4='DATA ENTRY'!F680),'DATA ENTRY'!X680,"")))</f>
        <v/>
      </c>
      <c r="ES681" s="108" t="str">
        <f t="shared" si="175"/>
        <v/>
      </c>
      <c r="ET681" s="108" t="str">
        <f>IF('DATA ENTRY'!CK680="","",IF('DATA ENTRY'!D680="","",IF(AND($EF$4='DATA ENTRY'!G680,$EH$4='DATA ENTRY'!F680),'DATA ENTRY'!G680,"")))</f>
        <v/>
      </c>
      <c r="EY681">
        <f t="shared" si="176"/>
        <v>0</v>
      </c>
    </row>
    <row r="682" spans="1:155">
      <c r="A682" t="str">
        <f>IF(S682=0,"",1+(MAX($A$7:A681)))</f>
        <v/>
      </c>
      <c r="B682" s="224">
        <v>676</v>
      </c>
      <c r="C682" s="3" t="str">
        <f>IF('DATA ENTRY'!CK681="","",IF('DATA ENTRY'!B681="","",IF($D$4="All Post",'DATA ENTRY'!B681,IF(AND($D$4='DATA ENTRY'!CK681),'DATA ENTRY'!B681,""))))</f>
        <v/>
      </c>
      <c r="D682" s="3" t="str">
        <f>IF('DATA ENTRY'!CK681="","",IF('DATA ENTRY'!C681="","",IF($D$4="All Post",'DATA ENTRY'!C681,IF(AND($D$4='DATA ENTRY'!CK681),'DATA ENTRY'!C681,""))))</f>
        <v/>
      </c>
      <c r="E682" s="4" t="str">
        <f>IF('DATA ENTRY'!CK681="","",IF('DATA ENTRY'!I681="","",IF($D$4="All Post",'DATA ENTRY'!I681,IF(AND($D$4='DATA ENTRY'!CK681),'DATA ENTRY'!I681,""))))</f>
        <v/>
      </c>
      <c r="F682" s="4" t="str">
        <f>IF('DATA ENTRY'!CK681="","",IF('DATA ENTRY'!CK681="","",IF($D$4="All Post",'DATA ENTRY'!CK681,IF(AND($D$4='DATA ENTRY'!CK681),'DATA ENTRY'!CK681,""))))</f>
        <v/>
      </c>
      <c r="G682" s="3" t="str">
        <f>IF('DATA ENTRY'!CK681="","",IF('DATA ENTRY'!N681="","",IF($D$4="All Post",'DATA ENTRY'!N681,IF(AND($D$4='DATA ENTRY'!CK681),'DATA ENTRY'!N681,""))))</f>
        <v/>
      </c>
      <c r="H682" s="107" t="str">
        <f>IF('DATA ENTRY'!CK681="","",IF('DATA ENTRY'!O681="","",IF($D$4="All Post",'DATA ENTRY'!O681,IF(AND($D$4='DATA ENTRY'!CK681),'DATA ENTRY'!O681,""))))</f>
        <v/>
      </c>
      <c r="I682" s="3" t="str">
        <f>IF('DATA ENTRY'!CK681="","",IF('DATA ENTRY'!P681="","",IF($D$4="All Post",'DATA ENTRY'!P681,IF(AND($D$4='DATA ENTRY'!CK681),'DATA ENTRY'!P681,""))))</f>
        <v/>
      </c>
      <c r="J682" s="107" t="str">
        <f>IF('DATA ENTRY'!CK681="","",IF('DATA ENTRY'!Q681="","",IF($D$4="All Post",'DATA ENTRY'!Q681,IF(AND($D$4='DATA ENTRY'!CK681),'DATA ENTRY'!Q681,""))))</f>
        <v/>
      </c>
      <c r="K682" s="3" t="str">
        <f>IF('DATA ENTRY'!CK681="","",IF('DATA ENTRY'!R681="","",IF($D$4="All Post",'DATA ENTRY'!R681,IF(AND($D$4='DATA ENTRY'!CK681),'DATA ENTRY'!R681,""))))</f>
        <v/>
      </c>
      <c r="L682" s="3" t="str">
        <f>IF('DATA ENTRY'!CK681="","",IF('DATA ENTRY'!S681="","",IF($D$4="All Post",'DATA ENTRY'!S681,IF(AND($D$4='DATA ENTRY'!CK681),'DATA ENTRY'!S681,""))))</f>
        <v/>
      </c>
      <c r="M682" s="3" t="str">
        <f>IF('DATA ENTRY'!CK681="","",IF('DATA ENTRY'!E681="","",IF($D$4="All Post",'DATA ENTRY'!E681,IF(AND($D$4='DATA ENTRY'!CK681),'DATA ENTRY'!E681,""))))</f>
        <v/>
      </c>
      <c r="N682" s="3" t="str">
        <f>IF('DATA ENTRY'!CK681="","",IF('DATA ENTRY'!W681="","",IF($D$4="All Post",'DATA ENTRY'!W681,IF(AND($D$4='DATA ENTRY'!CK681),'DATA ENTRY'!W681,""))))</f>
        <v/>
      </c>
      <c r="O682" s="3" t="str">
        <f>IF('DATA ENTRY'!CK681="","",IF('DATA ENTRY'!X681="","",IF($D$4="All Post",'DATA ENTRY'!X681,IF(AND($D$4='DATA ENTRY'!CK681),'DATA ENTRY'!X681,""))))</f>
        <v/>
      </c>
      <c r="P682" s="3" t="str">
        <f>IF('DATA ENTRY'!CK681="","",IF('DATA ENTRY'!G681="","",IF($D$4="All Post",'DATA ENTRY'!G681,IF(AND($D$4='DATA ENTRY'!CK681),'DATA ENTRY'!G681,""))))</f>
        <v/>
      </c>
      <c r="S682">
        <f t="shared" si="163"/>
        <v>0</v>
      </c>
      <c r="T682" t="str">
        <f t="shared" si="164"/>
        <v/>
      </c>
      <c r="BZ682" t="str">
        <f t="shared" si="165"/>
        <v/>
      </c>
      <c r="CA682" t="str">
        <f t="shared" si="166"/>
        <v/>
      </c>
      <c r="CB682" s="224">
        <v>676</v>
      </c>
      <c r="CC682" s="3" t="str">
        <f>IF('DATA ENTRY'!CK681="","",IF('DATA ENTRY'!B681="","",IF(AND($CD$4='DATA ENTRY'!CK681,$CG$4='DATA ENTRY'!D681),'DATA ENTRY'!B681,"")))</f>
        <v/>
      </c>
      <c r="CD682" s="3" t="str">
        <f>IF('DATA ENTRY'!CK681="","",IF('DATA ENTRY'!C681="","",IF(AND($CD$4='DATA ENTRY'!CK681,$CG$4='DATA ENTRY'!D681),'DATA ENTRY'!C681,"")))</f>
        <v/>
      </c>
      <c r="CE682" s="4" t="str">
        <f>IF('DATA ENTRY'!CK681="","",IF('DATA ENTRY'!I681="","",IF(AND($CD$4='DATA ENTRY'!CK681,$CG$4='DATA ENTRY'!D681),'DATA ENTRY'!I681,"")))</f>
        <v/>
      </c>
      <c r="CF682" s="4" t="str">
        <f>IF('DATA ENTRY'!CK681="","",IF('DATA ENTRY'!CK681="","",IF(AND($CD$4='DATA ENTRY'!CK681,$CG$4='DATA ENTRY'!D681),'DATA ENTRY'!CK681,"")))</f>
        <v/>
      </c>
      <c r="CG682" s="3" t="str">
        <f>IF('DATA ENTRY'!CK681="","",IF('DATA ENTRY'!N681="","",IF(AND($CD$4='DATA ENTRY'!CK681,$CG$4='DATA ENTRY'!D681),'DATA ENTRY'!N681,"")))</f>
        <v/>
      </c>
      <c r="CH682" s="107" t="str">
        <f>IF('DATA ENTRY'!CK681="","",IF('DATA ENTRY'!O681="","",IF(AND($CD$4='DATA ENTRY'!CK681,$CG$4='DATA ENTRY'!D681),'DATA ENTRY'!O681,"")))</f>
        <v/>
      </c>
      <c r="CI682" s="3" t="str">
        <f>IF('DATA ENTRY'!CK681="","",IF('DATA ENTRY'!P681="","",IF(AND($CD$4='DATA ENTRY'!CK681,$CG$4='DATA ENTRY'!D681),'DATA ENTRY'!P681,"")))</f>
        <v/>
      </c>
      <c r="CJ682" s="107" t="str">
        <f>IF('DATA ENTRY'!CK681="","",IF('DATA ENTRY'!Q681="","",IF(AND($CD$4='DATA ENTRY'!CK681,$CG$4='DATA ENTRY'!D681),'DATA ENTRY'!Q681,"")))</f>
        <v/>
      </c>
      <c r="CK682" s="3" t="str">
        <f>IF('DATA ENTRY'!CK681="","",IF('DATA ENTRY'!R681="","",IF(AND($CD$4='DATA ENTRY'!CK681,$CG$4='DATA ENTRY'!D681),'DATA ENTRY'!R681,"")))</f>
        <v/>
      </c>
      <c r="CL682" s="3" t="str">
        <f>IF('DATA ENTRY'!CK681="","",IF('DATA ENTRY'!S681="","",IF(AND($CD$4='DATA ENTRY'!CK681,$CG$4='DATA ENTRY'!D681),'DATA ENTRY'!S681,"")))</f>
        <v/>
      </c>
      <c r="CM682" s="3" t="str">
        <f>IF('DATA ENTRY'!CK681="","",IF('DATA ENTRY'!E681="","",IF(AND($CD$4='DATA ENTRY'!CK681,$CG$4='DATA ENTRY'!D681),'DATA ENTRY'!E681,"")))</f>
        <v/>
      </c>
      <c r="CN682" s="3" t="str">
        <f>IF('DATA ENTRY'!CK681="","",IF('DATA ENTRY'!W681="","",IF(AND($CD$4='DATA ENTRY'!CK681,$CG$4='DATA ENTRY'!D681),'DATA ENTRY'!W681,"")))</f>
        <v/>
      </c>
      <c r="CO682" s="3" t="str">
        <f>IF('DATA ENTRY'!CK681="","",IF('DATA ENTRY'!X681="","",IF(AND($CD$4='DATA ENTRY'!CK681,$CG$4='DATA ENTRY'!D681),'DATA ENTRY'!X681,"")))</f>
        <v/>
      </c>
      <c r="CP682" s="108" t="str">
        <f t="shared" si="167"/>
        <v/>
      </c>
      <c r="CQ682" s="108" t="str">
        <f>IF('DATA ENTRY'!CK681="","",IF('DATA ENTRY'!G681="","",IF(AND($CD$4='DATA ENTRY'!CK681,$CG$4='DATA ENTRY'!D681),'DATA ENTRY'!G681,"")))</f>
        <v/>
      </c>
      <c r="CR682" s="230" t="str">
        <f>IF('DATA ENTRY'!CK681="","",IF('DATA ENTRY'!D681="","",IF(AND($CD$4='DATA ENTRY'!CK681,$CG$4='DATA ENTRY'!D681),'DATA ENTRY'!D681,"")))</f>
        <v/>
      </c>
      <c r="CS682">
        <f t="shared" si="168"/>
        <v>0</v>
      </c>
      <c r="CT682">
        <f t="shared" si="169"/>
        <v>0</v>
      </c>
      <c r="CV682" s="139"/>
      <c r="CX682">
        <f t="shared" si="170"/>
        <v>0</v>
      </c>
      <c r="DB682" t="str">
        <f t="shared" si="177"/>
        <v/>
      </c>
      <c r="DC682" t="str">
        <f t="shared" si="178"/>
        <v/>
      </c>
      <c r="DD682" s="224">
        <v>676</v>
      </c>
      <c r="DE682" s="3" t="str">
        <f>IF('DATA ENTRY'!CK681="","",IF('DATA ENTRY'!B681="","",IF(AND($DF$4='DATA ENTRY'!D681),'DATA ENTRY'!B681,"")))</f>
        <v/>
      </c>
      <c r="DF682" s="3" t="str">
        <f>IF('DATA ENTRY'!CK681="","",IF('DATA ENTRY'!C681="","",IF(AND($DF$4='DATA ENTRY'!D681),'DATA ENTRY'!C681,"")))</f>
        <v/>
      </c>
      <c r="DG682" s="4" t="str">
        <f>IF('DATA ENTRY'!CK681="","",IF('DATA ENTRY'!I681="","",IF(AND($DF$4='DATA ENTRY'!D681),'DATA ENTRY'!I681,"")))</f>
        <v/>
      </c>
      <c r="DH682" s="4" t="str">
        <f>IF('DATA ENTRY'!CK681="","",IF('DATA ENTRY'!CK681="","",IF(AND($DF$4='DATA ENTRY'!D681),'DATA ENTRY'!CK681,"")))</f>
        <v/>
      </c>
      <c r="DI682" s="3" t="str">
        <f>IF('DATA ENTRY'!CK681="","",IF('DATA ENTRY'!N681="","",IF(AND($DF$4='DATA ENTRY'!D681),'DATA ENTRY'!N681,"")))</f>
        <v/>
      </c>
      <c r="DJ682" s="107" t="str">
        <f>IF('DATA ENTRY'!CK681="","",IF('DATA ENTRY'!O681="","",IF(AND($DF$4='DATA ENTRY'!D681),'DATA ENTRY'!O681,"")))</f>
        <v/>
      </c>
      <c r="DK682" s="3" t="str">
        <f>IF('DATA ENTRY'!CK681="","",IF('DATA ENTRY'!P681="","",IF(AND($DF$4='DATA ENTRY'!D681),'DATA ENTRY'!P681,"")))</f>
        <v/>
      </c>
      <c r="DL682" s="107" t="str">
        <f>IF('DATA ENTRY'!CK681="","",IF('DATA ENTRY'!Q681="","",IF(AND($DF$4='DATA ENTRY'!D681),'DATA ENTRY'!Q681,"")))</f>
        <v/>
      </c>
      <c r="DM682" s="3" t="str">
        <f>IF('DATA ENTRY'!CK681="","",IF('DATA ENTRY'!R681="","",IF(AND($DF$4='DATA ENTRY'!D681),'DATA ENTRY'!R681,"")))</f>
        <v/>
      </c>
      <c r="DN682" s="107" t="str">
        <f>IF('DATA ENTRY'!CK681="","",IF('DATA ENTRY'!S681="","",IF(AND($DF$4='DATA ENTRY'!D681),'DATA ENTRY'!S681,"")))</f>
        <v/>
      </c>
      <c r="DO682" s="3" t="str">
        <f>IF('DATA ENTRY'!CK681="","",IF('DATA ENTRY'!E681="","",IF(AND($DF$4='DATA ENTRY'!D681),'DATA ENTRY'!E681,"")))</f>
        <v/>
      </c>
      <c r="DP682" s="3" t="str">
        <f>IF('DATA ENTRY'!CK681="","",IF('DATA ENTRY'!D681="","",IF(AND($DF$4='DATA ENTRY'!D681),'DATA ENTRY'!D681,"")))</f>
        <v/>
      </c>
      <c r="DQ682" s="3" t="str">
        <f>IF('DATA ENTRY'!CK681="","",IF('DATA ENTRY'!W681="","",IF(AND($DF$4='DATA ENTRY'!D681),'DATA ENTRY'!W681,"")))</f>
        <v/>
      </c>
      <c r="DR682" s="3" t="str">
        <f>IF('DATA ENTRY'!CK681="","",IF('DATA ENTRY'!X681="","",IF(AND($DF$4='DATA ENTRY'!D681),'DATA ENTRY'!X681,"")))</f>
        <v/>
      </c>
      <c r="DS682" s="108" t="str">
        <f t="shared" si="171"/>
        <v/>
      </c>
      <c r="DT682" s="108" t="str">
        <f>IF('DATA ENTRY'!CK681="","",IF('DATA ENTRY'!D681="","",IF(AND($DF$4='DATA ENTRY'!D681),'DATA ENTRY'!G681,"")))</f>
        <v/>
      </c>
      <c r="DY682">
        <f t="shared" si="172"/>
        <v>0</v>
      </c>
      <c r="EB682" t="str">
        <f t="shared" si="173"/>
        <v/>
      </c>
      <c r="EC682" t="str">
        <f t="shared" si="174"/>
        <v/>
      </c>
      <c r="ED682" s="224">
        <v>676</v>
      </c>
      <c r="EE682" s="3" t="str">
        <f>IF('DATA ENTRY'!CK681="","",IF('DATA ENTRY'!B681="","",IF(AND($EF$4='DATA ENTRY'!G681,$EH$4='DATA ENTRY'!F681),'DATA ENTRY'!B681,"")))</f>
        <v/>
      </c>
      <c r="EF682" s="3" t="str">
        <f>IF('DATA ENTRY'!CK681="","",IF('DATA ENTRY'!C681="","",IF(AND($EF$4='DATA ENTRY'!G681,$EH$4='DATA ENTRY'!F681),'DATA ENTRY'!C681,"")))</f>
        <v/>
      </c>
      <c r="EG682" s="4" t="str">
        <f>IF('DATA ENTRY'!CK681="","",IF('DATA ENTRY'!I681="","",IF(AND($EF$4='DATA ENTRY'!G681,$EH$4='DATA ENTRY'!F681),'DATA ENTRY'!I681,"")))</f>
        <v/>
      </c>
      <c r="EH682" s="4" t="str">
        <f>IF('DATA ENTRY'!CK681="","",IF('DATA ENTRY'!CK681="","",IF(AND($EF$4='DATA ENTRY'!G681,$EH$4='DATA ENTRY'!F681),'DATA ENTRY'!CK681,"")))</f>
        <v/>
      </c>
      <c r="EI682" s="3" t="str">
        <f>IF('DATA ENTRY'!CK681="","",IF('DATA ENTRY'!N681="","",IF(AND($EF$4='DATA ENTRY'!G681,$EH$4='DATA ENTRY'!F681),'DATA ENTRY'!N681,"")))</f>
        <v/>
      </c>
      <c r="EJ682" s="107" t="str">
        <f>IF('DATA ENTRY'!CK681="","",IF('DATA ENTRY'!O681="","",IF(AND($EF$4='DATA ENTRY'!G681,$EH$4='DATA ENTRY'!F681),'DATA ENTRY'!O681,"")))</f>
        <v/>
      </c>
      <c r="EK682" s="3" t="str">
        <f>IF('DATA ENTRY'!CK681="","",IF('DATA ENTRY'!P681="","",IF(AND($EF$4='DATA ENTRY'!G681,$EH$4='DATA ENTRY'!F681),'DATA ENTRY'!P681,"")))</f>
        <v/>
      </c>
      <c r="EL682" s="107" t="str">
        <f>IF('DATA ENTRY'!CK681="","",IF('DATA ENTRY'!Q681="","",IF(AND($EF$4='DATA ENTRY'!G681,$EH$4='DATA ENTRY'!F681),'DATA ENTRY'!Q681,"")))</f>
        <v/>
      </c>
      <c r="EM682" s="3" t="str">
        <f>IF('DATA ENTRY'!CK681="","",IF('DATA ENTRY'!R681="","",IF(AND($EF$4='DATA ENTRY'!G681,$EH$4='DATA ENTRY'!F681),'DATA ENTRY'!R681,"")))</f>
        <v/>
      </c>
      <c r="EN682" s="107" t="str">
        <f>IF('DATA ENTRY'!CK681="","",IF('DATA ENTRY'!S681="","",IF(AND($EF$4='DATA ENTRY'!G681,$EH$4='DATA ENTRY'!F681),'DATA ENTRY'!S681,"")))</f>
        <v/>
      </c>
      <c r="EO682" s="3" t="str">
        <f>IF('DATA ENTRY'!CK681="","",IF('DATA ENTRY'!E681="","",IF(AND($EF$4='DATA ENTRY'!G681,$EH$4='DATA ENTRY'!F681),'DATA ENTRY'!E681,"")))</f>
        <v/>
      </c>
      <c r="EP682" s="3" t="str">
        <f>IF('DATA ENTRY'!CK681="","",IF('DATA ENTRY'!D681="","",IF(AND($EF$4='DATA ENTRY'!G681,$EH$4='DATA ENTRY'!F681),'DATA ENTRY'!D681,"")))</f>
        <v/>
      </c>
      <c r="EQ682" s="3" t="str">
        <f>IF('DATA ENTRY'!CK681="","",IF('DATA ENTRY'!W681="","",IF(AND($EF$4='DATA ENTRY'!G681,$EH$4='DATA ENTRY'!F681),'DATA ENTRY'!W681,"")))</f>
        <v/>
      </c>
      <c r="ER682" s="3" t="str">
        <f>IF('DATA ENTRY'!CK681="","",IF('DATA ENTRY'!X681="","",IF(AND($EF$4='DATA ENTRY'!G681,$EH$4='DATA ENTRY'!F681),'DATA ENTRY'!X681,"")))</f>
        <v/>
      </c>
      <c r="ES682" s="108" t="str">
        <f t="shared" si="175"/>
        <v/>
      </c>
      <c r="ET682" s="108" t="str">
        <f>IF('DATA ENTRY'!CK681="","",IF('DATA ENTRY'!D681="","",IF(AND($EF$4='DATA ENTRY'!G681,$EH$4='DATA ENTRY'!F681),'DATA ENTRY'!G681,"")))</f>
        <v/>
      </c>
      <c r="EY682">
        <f t="shared" si="176"/>
        <v>0</v>
      </c>
    </row>
    <row r="683" spans="1:155">
      <c r="A683" t="str">
        <f>IF(S683=0,"",1+(MAX($A$7:A682)))</f>
        <v/>
      </c>
      <c r="B683" s="224">
        <v>677</v>
      </c>
      <c r="C683" s="3" t="str">
        <f>IF('DATA ENTRY'!CK682="","",IF('DATA ENTRY'!B682="","",IF($D$4="All Post",'DATA ENTRY'!B682,IF(AND($D$4='DATA ENTRY'!CK682),'DATA ENTRY'!B682,""))))</f>
        <v/>
      </c>
      <c r="D683" s="3" t="str">
        <f>IF('DATA ENTRY'!CK682="","",IF('DATA ENTRY'!C682="","",IF($D$4="All Post",'DATA ENTRY'!C682,IF(AND($D$4='DATA ENTRY'!CK682),'DATA ENTRY'!C682,""))))</f>
        <v/>
      </c>
      <c r="E683" s="4" t="str">
        <f>IF('DATA ENTRY'!CK682="","",IF('DATA ENTRY'!I682="","",IF($D$4="All Post",'DATA ENTRY'!I682,IF(AND($D$4='DATA ENTRY'!CK682),'DATA ENTRY'!I682,""))))</f>
        <v/>
      </c>
      <c r="F683" s="4" t="str">
        <f>IF('DATA ENTRY'!CK682="","",IF('DATA ENTRY'!CK682="","",IF($D$4="All Post",'DATA ENTRY'!CK682,IF(AND($D$4='DATA ENTRY'!CK682),'DATA ENTRY'!CK682,""))))</f>
        <v/>
      </c>
      <c r="G683" s="3" t="str">
        <f>IF('DATA ENTRY'!CK682="","",IF('DATA ENTRY'!N682="","",IF($D$4="All Post",'DATA ENTRY'!N682,IF(AND($D$4='DATA ENTRY'!CK682),'DATA ENTRY'!N682,""))))</f>
        <v/>
      </c>
      <c r="H683" s="107" t="str">
        <f>IF('DATA ENTRY'!CK682="","",IF('DATA ENTRY'!O682="","",IF($D$4="All Post",'DATA ENTRY'!O682,IF(AND($D$4='DATA ENTRY'!CK682),'DATA ENTRY'!O682,""))))</f>
        <v/>
      </c>
      <c r="I683" s="3" t="str">
        <f>IF('DATA ENTRY'!CK682="","",IF('DATA ENTRY'!P682="","",IF($D$4="All Post",'DATA ENTRY'!P682,IF(AND($D$4='DATA ENTRY'!CK682),'DATA ENTRY'!P682,""))))</f>
        <v/>
      </c>
      <c r="J683" s="107" t="str">
        <f>IF('DATA ENTRY'!CK682="","",IF('DATA ENTRY'!Q682="","",IF($D$4="All Post",'DATA ENTRY'!Q682,IF(AND($D$4='DATA ENTRY'!CK682),'DATA ENTRY'!Q682,""))))</f>
        <v/>
      </c>
      <c r="K683" s="3" t="str">
        <f>IF('DATA ENTRY'!CK682="","",IF('DATA ENTRY'!R682="","",IF($D$4="All Post",'DATA ENTRY'!R682,IF(AND($D$4='DATA ENTRY'!CK682),'DATA ENTRY'!R682,""))))</f>
        <v/>
      </c>
      <c r="L683" s="3" t="str">
        <f>IF('DATA ENTRY'!CK682="","",IF('DATA ENTRY'!S682="","",IF($D$4="All Post",'DATA ENTRY'!S682,IF(AND($D$4='DATA ENTRY'!CK682),'DATA ENTRY'!S682,""))))</f>
        <v/>
      </c>
      <c r="M683" s="3" t="str">
        <f>IF('DATA ENTRY'!CK682="","",IF('DATA ENTRY'!E682="","",IF($D$4="All Post",'DATA ENTRY'!E682,IF(AND($D$4='DATA ENTRY'!CK682),'DATA ENTRY'!E682,""))))</f>
        <v/>
      </c>
      <c r="N683" s="3" t="str">
        <f>IF('DATA ENTRY'!CK682="","",IF('DATA ENTRY'!W682="","",IF($D$4="All Post",'DATA ENTRY'!W682,IF(AND($D$4='DATA ENTRY'!CK682),'DATA ENTRY'!W682,""))))</f>
        <v/>
      </c>
      <c r="O683" s="3" t="str">
        <f>IF('DATA ENTRY'!CK682="","",IF('DATA ENTRY'!X682="","",IF($D$4="All Post",'DATA ENTRY'!X682,IF(AND($D$4='DATA ENTRY'!CK682),'DATA ENTRY'!X682,""))))</f>
        <v/>
      </c>
      <c r="P683" s="3" t="str">
        <f>IF('DATA ENTRY'!CK682="","",IF('DATA ENTRY'!G682="","",IF($D$4="All Post",'DATA ENTRY'!G682,IF(AND($D$4='DATA ENTRY'!CK682),'DATA ENTRY'!G682,""))))</f>
        <v/>
      </c>
      <c r="S683">
        <f t="shared" si="163"/>
        <v>0</v>
      </c>
      <c r="T683" t="str">
        <f t="shared" si="164"/>
        <v/>
      </c>
      <c r="BZ683" t="str">
        <f t="shared" si="165"/>
        <v/>
      </c>
      <c r="CA683" t="str">
        <f t="shared" si="166"/>
        <v/>
      </c>
      <c r="CB683" s="224">
        <v>677</v>
      </c>
      <c r="CC683" s="3" t="str">
        <f>IF('DATA ENTRY'!CK682="","",IF('DATA ENTRY'!B682="","",IF(AND($CD$4='DATA ENTRY'!CK682,$CG$4='DATA ENTRY'!D682),'DATA ENTRY'!B682,"")))</f>
        <v/>
      </c>
      <c r="CD683" s="3" t="str">
        <f>IF('DATA ENTRY'!CK682="","",IF('DATA ENTRY'!C682="","",IF(AND($CD$4='DATA ENTRY'!CK682,$CG$4='DATA ENTRY'!D682),'DATA ENTRY'!C682,"")))</f>
        <v/>
      </c>
      <c r="CE683" s="4" t="str">
        <f>IF('DATA ENTRY'!CK682="","",IF('DATA ENTRY'!I682="","",IF(AND($CD$4='DATA ENTRY'!CK682,$CG$4='DATA ENTRY'!D682),'DATA ENTRY'!I682,"")))</f>
        <v/>
      </c>
      <c r="CF683" s="4" t="str">
        <f>IF('DATA ENTRY'!CK682="","",IF('DATA ENTRY'!CK682="","",IF(AND($CD$4='DATA ENTRY'!CK682,$CG$4='DATA ENTRY'!D682),'DATA ENTRY'!CK682,"")))</f>
        <v/>
      </c>
      <c r="CG683" s="3" t="str">
        <f>IF('DATA ENTRY'!CK682="","",IF('DATA ENTRY'!N682="","",IF(AND($CD$4='DATA ENTRY'!CK682,$CG$4='DATA ENTRY'!D682),'DATA ENTRY'!N682,"")))</f>
        <v/>
      </c>
      <c r="CH683" s="107" t="str">
        <f>IF('DATA ENTRY'!CK682="","",IF('DATA ENTRY'!O682="","",IF(AND($CD$4='DATA ENTRY'!CK682,$CG$4='DATA ENTRY'!D682),'DATA ENTRY'!O682,"")))</f>
        <v/>
      </c>
      <c r="CI683" s="3" t="str">
        <f>IF('DATA ENTRY'!CK682="","",IF('DATA ENTRY'!P682="","",IF(AND($CD$4='DATA ENTRY'!CK682,$CG$4='DATA ENTRY'!D682),'DATA ENTRY'!P682,"")))</f>
        <v/>
      </c>
      <c r="CJ683" s="107" t="str">
        <f>IF('DATA ENTRY'!CK682="","",IF('DATA ENTRY'!Q682="","",IF(AND($CD$4='DATA ENTRY'!CK682,$CG$4='DATA ENTRY'!D682),'DATA ENTRY'!Q682,"")))</f>
        <v/>
      </c>
      <c r="CK683" s="3" t="str">
        <f>IF('DATA ENTRY'!CK682="","",IF('DATA ENTRY'!R682="","",IF(AND($CD$4='DATA ENTRY'!CK682,$CG$4='DATA ENTRY'!D682),'DATA ENTRY'!R682,"")))</f>
        <v/>
      </c>
      <c r="CL683" s="3" t="str">
        <f>IF('DATA ENTRY'!CK682="","",IF('DATA ENTRY'!S682="","",IF(AND($CD$4='DATA ENTRY'!CK682,$CG$4='DATA ENTRY'!D682),'DATA ENTRY'!S682,"")))</f>
        <v/>
      </c>
      <c r="CM683" s="3" t="str">
        <f>IF('DATA ENTRY'!CK682="","",IF('DATA ENTRY'!E682="","",IF(AND($CD$4='DATA ENTRY'!CK682,$CG$4='DATA ENTRY'!D682),'DATA ENTRY'!E682,"")))</f>
        <v/>
      </c>
      <c r="CN683" s="3" t="str">
        <f>IF('DATA ENTRY'!CK682="","",IF('DATA ENTRY'!W682="","",IF(AND($CD$4='DATA ENTRY'!CK682,$CG$4='DATA ENTRY'!D682),'DATA ENTRY'!W682,"")))</f>
        <v/>
      </c>
      <c r="CO683" s="3" t="str">
        <f>IF('DATA ENTRY'!CK682="","",IF('DATA ENTRY'!X682="","",IF(AND($CD$4='DATA ENTRY'!CK682,$CG$4='DATA ENTRY'!D682),'DATA ENTRY'!X682,"")))</f>
        <v/>
      </c>
      <c r="CP683" s="108" t="str">
        <f t="shared" si="167"/>
        <v/>
      </c>
      <c r="CQ683" s="108" t="str">
        <f>IF('DATA ENTRY'!CK682="","",IF('DATA ENTRY'!G682="","",IF(AND($CD$4='DATA ENTRY'!CK682,$CG$4='DATA ENTRY'!D682),'DATA ENTRY'!G682,"")))</f>
        <v/>
      </c>
      <c r="CR683" s="230" t="str">
        <f>IF('DATA ENTRY'!CK682="","",IF('DATA ENTRY'!D682="","",IF(AND($CD$4='DATA ENTRY'!CK682,$CG$4='DATA ENTRY'!D682),'DATA ENTRY'!D682,"")))</f>
        <v/>
      </c>
      <c r="CS683">
        <f t="shared" si="168"/>
        <v>0</v>
      </c>
      <c r="CT683">
        <f t="shared" si="169"/>
        <v>0</v>
      </c>
      <c r="CV683" s="139"/>
      <c r="CX683">
        <f t="shared" si="170"/>
        <v>0</v>
      </c>
      <c r="DB683" t="str">
        <f t="shared" si="177"/>
        <v/>
      </c>
      <c r="DC683" t="str">
        <f t="shared" si="178"/>
        <v/>
      </c>
      <c r="DD683" s="224">
        <v>677</v>
      </c>
      <c r="DE683" s="3" t="str">
        <f>IF('DATA ENTRY'!CK682="","",IF('DATA ENTRY'!B682="","",IF(AND($DF$4='DATA ENTRY'!D682),'DATA ENTRY'!B682,"")))</f>
        <v/>
      </c>
      <c r="DF683" s="3" t="str">
        <f>IF('DATA ENTRY'!CK682="","",IF('DATA ENTRY'!C682="","",IF(AND($DF$4='DATA ENTRY'!D682),'DATA ENTRY'!C682,"")))</f>
        <v/>
      </c>
      <c r="DG683" s="4" t="str">
        <f>IF('DATA ENTRY'!CK682="","",IF('DATA ENTRY'!I682="","",IF(AND($DF$4='DATA ENTRY'!D682),'DATA ENTRY'!I682,"")))</f>
        <v/>
      </c>
      <c r="DH683" s="4" t="str">
        <f>IF('DATA ENTRY'!CK682="","",IF('DATA ENTRY'!CK682="","",IF(AND($DF$4='DATA ENTRY'!D682),'DATA ENTRY'!CK682,"")))</f>
        <v/>
      </c>
      <c r="DI683" s="3" t="str">
        <f>IF('DATA ENTRY'!CK682="","",IF('DATA ENTRY'!N682="","",IF(AND($DF$4='DATA ENTRY'!D682),'DATA ENTRY'!N682,"")))</f>
        <v/>
      </c>
      <c r="DJ683" s="107" t="str">
        <f>IF('DATA ENTRY'!CK682="","",IF('DATA ENTRY'!O682="","",IF(AND($DF$4='DATA ENTRY'!D682),'DATA ENTRY'!O682,"")))</f>
        <v/>
      </c>
      <c r="DK683" s="3" t="str">
        <f>IF('DATA ENTRY'!CK682="","",IF('DATA ENTRY'!P682="","",IF(AND($DF$4='DATA ENTRY'!D682),'DATA ENTRY'!P682,"")))</f>
        <v/>
      </c>
      <c r="DL683" s="107" t="str">
        <f>IF('DATA ENTRY'!CK682="","",IF('DATA ENTRY'!Q682="","",IF(AND($DF$4='DATA ENTRY'!D682),'DATA ENTRY'!Q682,"")))</f>
        <v/>
      </c>
      <c r="DM683" s="3" t="str">
        <f>IF('DATA ENTRY'!CK682="","",IF('DATA ENTRY'!R682="","",IF(AND($DF$4='DATA ENTRY'!D682),'DATA ENTRY'!R682,"")))</f>
        <v/>
      </c>
      <c r="DN683" s="107" t="str">
        <f>IF('DATA ENTRY'!CK682="","",IF('DATA ENTRY'!S682="","",IF(AND($DF$4='DATA ENTRY'!D682),'DATA ENTRY'!S682,"")))</f>
        <v/>
      </c>
      <c r="DO683" s="3" t="str">
        <f>IF('DATA ENTRY'!CK682="","",IF('DATA ENTRY'!E682="","",IF(AND($DF$4='DATA ENTRY'!D682),'DATA ENTRY'!E682,"")))</f>
        <v/>
      </c>
      <c r="DP683" s="3" t="str">
        <f>IF('DATA ENTRY'!CK682="","",IF('DATA ENTRY'!D682="","",IF(AND($DF$4='DATA ENTRY'!D682),'DATA ENTRY'!D682,"")))</f>
        <v/>
      </c>
      <c r="DQ683" s="3" t="str">
        <f>IF('DATA ENTRY'!CK682="","",IF('DATA ENTRY'!W682="","",IF(AND($DF$4='DATA ENTRY'!D682),'DATA ENTRY'!W682,"")))</f>
        <v/>
      </c>
      <c r="DR683" s="3" t="str">
        <f>IF('DATA ENTRY'!CK682="","",IF('DATA ENTRY'!X682="","",IF(AND($DF$4='DATA ENTRY'!D682),'DATA ENTRY'!X682,"")))</f>
        <v/>
      </c>
      <c r="DS683" s="108" t="str">
        <f t="shared" si="171"/>
        <v/>
      </c>
      <c r="DT683" s="108" t="str">
        <f>IF('DATA ENTRY'!CK682="","",IF('DATA ENTRY'!D682="","",IF(AND($DF$4='DATA ENTRY'!D682),'DATA ENTRY'!G682,"")))</f>
        <v/>
      </c>
      <c r="DY683">
        <f t="shared" si="172"/>
        <v>0</v>
      </c>
      <c r="EB683" t="str">
        <f t="shared" si="173"/>
        <v/>
      </c>
      <c r="EC683" t="str">
        <f t="shared" si="174"/>
        <v/>
      </c>
      <c r="ED683" s="224">
        <v>677</v>
      </c>
      <c r="EE683" s="3" t="str">
        <f>IF('DATA ENTRY'!CK682="","",IF('DATA ENTRY'!B682="","",IF(AND($EF$4='DATA ENTRY'!G682,$EH$4='DATA ENTRY'!F682),'DATA ENTRY'!B682,"")))</f>
        <v/>
      </c>
      <c r="EF683" s="3" t="str">
        <f>IF('DATA ENTRY'!CK682="","",IF('DATA ENTRY'!C682="","",IF(AND($EF$4='DATA ENTRY'!G682,$EH$4='DATA ENTRY'!F682),'DATA ENTRY'!C682,"")))</f>
        <v/>
      </c>
      <c r="EG683" s="4" t="str">
        <f>IF('DATA ENTRY'!CK682="","",IF('DATA ENTRY'!I682="","",IF(AND($EF$4='DATA ENTRY'!G682,$EH$4='DATA ENTRY'!F682),'DATA ENTRY'!I682,"")))</f>
        <v/>
      </c>
      <c r="EH683" s="4" t="str">
        <f>IF('DATA ENTRY'!CK682="","",IF('DATA ENTRY'!CK682="","",IF(AND($EF$4='DATA ENTRY'!G682,$EH$4='DATA ENTRY'!F682),'DATA ENTRY'!CK682,"")))</f>
        <v/>
      </c>
      <c r="EI683" s="3" t="str">
        <f>IF('DATA ENTRY'!CK682="","",IF('DATA ENTRY'!N682="","",IF(AND($EF$4='DATA ENTRY'!G682,$EH$4='DATA ENTRY'!F682),'DATA ENTRY'!N682,"")))</f>
        <v/>
      </c>
      <c r="EJ683" s="107" t="str">
        <f>IF('DATA ENTRY'!CK682="","",IF('DATA ENTRY'!O682="","",IF(AND($EF$4='DATA ENTRY'!G682,$EH$4='DATA ENTRY'!F682),'DATA ENTRY'!O682,"")))</f>
        <v/>
      </c>
      <c r="EK683" s="3" t="str">
        <f>IF('DATA ENTRY'!CK682="","",IF('DATA ENTRY'!P682="","",IF(AND($EF$4='DATA ENTRY'!G682,$EH$4='DATA ENTRY'!F682),'DATA ENTRY'!P682,"")))</f>
        <v/>
      </c>
      <c r="EL683" s="107" t="str">
        <f>IF('DATA ENTRY'!CK682="","",IF('DATA ENTRY'!Q682="","",IF(AND($EF$4='DATA ENTRY'!G682,$EH$4='DATA ENTRY'!F682),'DATA ENTRY'!Q682,"")))</f>
        <v/>
      </c>
      <c r="EM683" s="3" t="str">
        <f>IF('DATA ENTRY'!CK682="","",IF('DATA ENTRY'!R682="","",IF(AND($EF$4='DATA ENTRY'!G682,$EH$4='DATA ENTRY'!F682),'DATA ENTRY'!R682,"")))</f>
        <v/>
      </c>
      <c r="EN683" s="107" t="str">
        <f>IF('DATA ENTRY'!CK682="","",IF('DATA ENTRY'!S682="","",IF(AND($EF$4='DATA ENTRY'!G682,$EH$4='DATA ENTRY'!F682),'DATA ENTRY'!S682,"")))</f>
        <v/>
      </c>
      <c r="EO683" s="3" t="str">
        <f>IF('DATA ENTRY'!CK682="","",IF('DATA ENTRY'!E682="","",IF(AND($EF$4='DATA ENTRY'!G682,$EH$4='DATA ENTRY'!F682),'DATA ENTRY'!E682,"")))</f>
        <v/>
      </c>
      <c r="EP683" s="3" t="str">
        <f>IF('DATA ENTRY'!CK682="","",IF('DATA ENTRY'!D682="","",IF(AND($EF$4='DATA ENTRY'!G682,$EH$4='DATA ENTRY'!F682),'DATA ENTRY'!D682,"")))</f>
        <v/>
      </c>
      <c r="EQ683" s="3" t="str">
        <f>IF('DATA ENTRY'!CK682="","",IF('DATA ENTRY'!W682="","",IF(AND($EF$4='DATA ENTRY'!G682,$EH$4='DATA ENTRY'!F682),'DATA ENTRY'!W682,"")))</f>
        <v/>
      </c>
      <c r="ER683" s="3" t="str">
        <f>IF('DATA ENTRY'!CK682="","",IF('DATA ENTRY'!X682="","",IF(AND($EF$4='DATA ENTRY'!G682,$EH$4='DATA ENTRY'!F682),'DATA ENTRY'!X682,"")))</f>
        <v/>
      </c>
      <c r="ES683" s="108" t="str">
        <f t="shared" si="175"/>
        <v/>
      </c>
      <c r="ET683" s="108" t="str">
        <f>IF('DATA ENTRY'!CK682="","",IF('DATA ENTRY'!D682="","",IF(AND($EF$4='DATA ENTRY'!G682,$EH$4='DATA ENTRY'!F682),'DATA ENTRY'!G682,"")))</f>
        <v/>
      </c>
      <c r="EY683">
        <f t="shared" si="176"/>
        <v>0</v>
      </c>
    </row>
    <row r="684" spans="1:155">
      <c r="A684" t="str">
        <f>IF(S684=0,"",1+(MAX($A$7:A683)))</f>
        <v/>
      </c>
      <c r="B684" s="224">
        <v>678</v>
      </c>
      <c r="C684" s="3" t="str">
        <f>IF('DATA ENTRY'!CK683="","",IF('DATA ENTRY'!B683="","",IF($D$4="All Post",'DATA ENTRY'!B683,IF(AND($D$4='DATA ENTRY'!CK683),'DATA ENTRY'!B683,""))))</f>
        <v/>
      </c>
      <c r="D684" s="3" t="str">
        <f>IF('DATA ENTRY'!CK683="","",IF('DATA ENTRY'!C683="","",IF($D$4="All Post",'DATA ENTRY'!C683,IF(AND($D$4='DATA ENTRY'!CK683),'DATA ENTRY'!C683,""))))</f>
        <v/>
      </c>
      <c r="E684" s="4" t="str">
        <f>IF('DATA ENTRY'!CK683="","",IF('DATA ENTRY'!I683="","",IF($D$4="All Post",'DATA ENTRY'!I683,IF(AND($D$4='DATA ENTRY'!CK683),'DATA ENTRY'!I683,""))))</f>
        <v/>
      </c>
      <c r="F684" s="4" t="str">
        <f>IF('DATA ENTRY'!CK683="","",IF('DATA ENTRY'!CK683="","",IF($D$4="All Post",'DATA ENTRY'!CK683,IF(AND($D$4='DATA ENTRY'!CK683),'DATA ENTRY'!CK683,""))))</f>
        <v/>
      </c>
      <c r="G684" s="3" t="str">
        <f>IF('DATA ENTRY'!CK683="","",IF('DATA ENTRY'!N683="","",IF($D$4="All Post",'DATA ENTRY'!N683,IF(AND($D$4='DATA ENTRY'!CK683),'DATA ENTRY'!N683,""))))</f>
        <v/>
      </c>
      <c r="H684" s="107" t="str">
        <f>IF('DATA ENTRY'!CK683="","",IF('DATA ENTRY'!O683="","",IF($D$4="All Post",'DATA ENTRY'!O683,IF(AND($D$4='DATA ENTRY'!CK683),'DATA ENTRY'!O683,""))))</f>
        <v/>
      </c>
      <c r="I684" s="3" t="str">
        <f>IF('DATA ENTRY'!CK683="","",IF('DATA ENTRY'!P683="","",IF($D$4="All Post",'DATA ENTRY'!P683,IF(AND($D$4='DATA ENTRY'!CK683),'DATA ENTRY'!P683,""))))</f>
        <v/>
      </c>
      <c r="J684" s="107" t="str">
        <f>IF('DATA ENTRY'!CK683="","",IF('DATA ENTRY'!Q683="","",IF($D$4="All Post",'DATA ENTRY'!Q683,IF(AND($D$4='DATA ENTRY'!CK683),'DATA ENTRY'!Q683,""))))</f>
        <v/>
      </c>
      <c r="K684" s="3" t="str">
        <f>IF('DATA ENTRY'!CK683="","",IF('DATA ENTRY'!R683="","",IF($D$4="All Post",'DATA ENTRY'!R683,IF(AND($D$4='DATA ENTRY'!CK683),'DATA ENTRY'!R683,""))))</f>
        <v/>
      </c>
      <c r="L684" s="3" t="str">
        <f>IF('DATA ENTRY'!CK683="","",IF('DATA ENTRY'!S683="","",IF($D$4="All Post",'DATA ENTRY'!S683,IF(AND($D$4='DATA ENTRY'!CK683),'DATA ENTRY'!S683,""))))</f>
        <v/>
      </c>
      <c r="M684" s="3" t="str">
        <f>IF('DATA ENTRY'!CK683="","",IF('DATA ENTRY'!E683="","",IF($D$4="All Post",'DATA ENTRY'!E683,IF(AND($D$4='DATA ENTRY'!CK683),'DATA ENTRY'!E683,""))))</f>
        <v/>
      </c>
      <c r="N684" s="3" t="str">
        <f>IF('DATA ENTRY'!CK683="","",IF('DATA ENTRY'!W683="","",IF($D$4="All Post",'DATA ENTRY'!W683,IF(AND($D$4='DATA ENTRY'!CK683),'DATA ENTRY'!W683,""))))</f>
        <v/>
      </c>
      <c r="O684" s="3" t="str">
        <f>IF('DATA ENTRY'!CK683="","",IF('DATA ENTRY'!X683="","",IF($D$4="All Post",'DATA ENTRY'!X683,IF(AND($D$4='DATA ENTRY'!CK683),'DATA ENTRY'!X683,""))))</f>
        <v/>
      </c>
      <c r="P684" s="3" t="str">
        <f>IF('DATA ENTRY'!CK683="","",IF('DATA ENTRY'!G683="","",IF($D$4="All Post",'DATA ENTRY'!G683,IF(AND($D$4='DATA ENTRY'!CK683),'DATA ENTRY'!G683,""))))</f>
        <v/>
      </c>
      <c r="S684">
        <f t="shared" si="163"/>
        <v>0</v>
      </c>
      <c r="T684" t="str">
        <f t="shared" si="164"/>
        <v/>
      </c>
      <c r="BZ684" t="str">
        <f t="shared" si="165"/>
        <v/>
      </c>
      <c r="CA684" t="str">
        <f t="shared" si="166"/>
        <v/>
      </c>
      <c r="CB684" s="224">
        <v>678</v>
      </c>
      <c r="CC684" s="3" t="str">
        <f>IF('DATA ENTRY'!CK683="","",IF('DATA ENTRY'!B683="","",IF(AND($CD$4='DATA ENTRY'!CK683,$CG$4='DATA ENTRY'!D683),'DATA ENTRY'!B683,"")))</f>
        <v/>
      </c>
      <c r="CD684" s="3" t="str">
        <f>IF('DATA ENTRY'!CK683="","",IF('DATA ENTRY'!C683="","",IF(AND($CD$4='DATA ENTRY'!CK683,$CG$4='DATA ENTRY'!D683),'DATA ENTRY'!C683,"")))</f>
        <v/>
      </c>
      <c r="CE684" s="4" t="str">
        <f>IF('DATA ENTRY'!CK683="","",IF('DATA ENTRY'!I683="","",IF(AND($CD$4='DATA ENTRY'!CK683,$CG$4='DATA ENTRY'!D683),'DATA ENTRY'!I683,"")))</f>
        <v/>
      </c>
      <c r="CF684" s="4" t="str">
        <f>IF('DATA ENTRY'!CK683="","",IF('DATA ENTRY'!CK683="","",IF(AND($CD$4='DATA ENTRY'!CK683,$CG$4='DATA ENTRY'!D683),'DATA ENTRY'!CK683,"")))</f>
        <v/>
      </c>
      <c r="CG684" s="3" t="str">
        <f>IF('DATA ENTRY'!CK683="","",IF('DATA ENTRY'!N683="","",IF(AND($CD$4='DATA ENTRY'!CK683,$CG$4='DATA ENTRY'!D683),'DATA ENTRY'!N683,"")))</f>
        <v/>
      </c>
      <c r="CH684" s="107" t="str">
        <f>IF('DATA ENTRY'!CK683="","",IF('DATA ENTRY'!O683="","",IF(AND($CD$4='DATA ENTRY'!CK683,$CG$4='DATA ENTRY'!D683),'DATA ENTRY'!O683,"")))</f>
        <v/>
      </c>
      <c r="CI684" s="3" t="str">
        <f>IF('DATA ENTRY'!CK683="","",IF('DATA ENTRY'!P683="","",IF(AND($CD$4='DATA ENTRY'!CK683,$CG$4='DATA ENTRY'!D683),'DATA ENTRY'!P683,"")))</f>
        <v/>
      </c>
      <c r="CJ684" s="107" t="str">
        <f>IF('DATA ENTRY'!CK683="","",IF('DATA ENTRY'!Q683="","",IF(AND($CD$4='DATA ENTRY'!CK683,$CG$4='DATA ENTRY'!D683),'DATA ENTRY'!Q683,"")))</f>
        <v/>
      </c>
      <c r="CK684" s="3" t="str">
        <f>IF('DATA ENTRY'!CK683="","",IF('DATA ENTRY'!R683="","",IF(AND($CD$4='DATA ENTRY'!CK683,$CG$4='DATA ENTRY'!D683),'DATA ENTRY'!R683,"")))</f>
        <v/>
      </c>
      <c r="CL684" s="3" t="str">
        <f>IF('DATA ENTRY'!CK683="","",IF('DATA ENTRY'!S683="","",IF(AND($CD$4='DATA ENTRY'!CK683,$CG$4='DATA ENTRY'!D683),'DATA ENTRY'!S683,"")))</f>
        <v/>
      </c>
      <c r="CM684" s="3" t="str">
        <f>IF('DATA ENTRY'!CK683="","",IF('DATA ENTRY'!E683="","",IF(AND($CD$4='DATA ENTRY'!CK683,$CG$4='DATA ENTRY'!D683),'DATA ENTRY'!E683,"")))</f>
        <v/>
      </c>
      <c r="CN684" s="3" t="str">
        <f>IF('DATA ENTRY'!CK683="","",IF('DATA ENTRY'!W683="","",IF(AND($CD$4='DATA ENTRY'!CK683,$CG$4='DATA ENTRY'!D683),'DATA ENTRY'!W683,"")))</f>
        <v/>
      </c>
      <c r="CO684" s="3" t="str">
        <f>IF('DATA ENTRY'!CK683="","",IF('DATA ENTRY'!X683="","",IF(AND($CD$4='DATA ENTRY'!CK683,$CG$4='DATA ENTRY'!D683),'DATA ENTRY'!X683,"")))</f>
        <v/>
      </c>
      <c r="CP684" s="108" t="str">
        <f t="shared" si="167"/>
        <v/>
      </c>
      <c r="CQ684" s="108" t="str">
        <f>IF('DATA ENTRY'!CK683="","",IF('DATA ENTRY'!G683="","",IF(AND($CD$4='DATA ENTRY'!CK683,$CG$4='DATA ENTRY'!D683),'DATA ENTRY'!G683,"")))</f>
        <v/>
      </c>
      <c r="CR684" s="230" t="str">
        <f>IF('DATA ENTRY'!CK683="","",IF('DATA ENTRY'!D683="","",IF(AND($CD$4='DATA ENTRY'!CK683,$CG$4='DATA ENTRY'!D683),'DATA ENTRY'!D683,"")))</f>
        <v/>
      </c>
      <c r="CS684">
        <f t="shared" si="168"/>
        <v>0</v>
      </c>
      <c r="CT684">
        <f t="shared" si="169"/>
        <v>0</v>
      </c>
      <c r="CV684" s="139"/>
      <c r="CX684">
        <f t="shared" si="170"/>
        <v>0</v>
      </c>
      <c r="DB684" t="str">
        <f t="shared" si="177"/>
        <v/>
      </c>
      <c r="DC684" t="str">
        <f t="shared" si="178"/>
        <v/>
      </c>
      <c r="DD684" s="224">
        <v>678</v>
      </c>
      <c r="DE684" s="3" t="str">
        <f>IF('DATA ENTRY'!CK683="","",IF('DATA ENTRY'!B683="","",IF(AND($DF$4='DATA ENTRY'!D683),'DATA ENTRY'!B683,"")))</f>
        <v/>
      </c>
      <c r="DF684" s="3" t="str">
        <f>IF('DATA ENTRY'!CK683="","",IF('DATA ENTRY'!C683="","",IF(AND($DF$4='DATA ENTRY'!D683),'DATA ENTRY'!C683,"")))</f>
        <v/>
      </c>
      <c r="DG684" s="4" t="str">
        <f>IF('DATA ENTRY'!CK683="","",IF('DATA ENTRY'!I683="","",IF(AND($DF$4='DATA ENTRY'!D683),'DATA ENTRY'!I683,"")))</f>
        <v/>
      </c>
      <c r="DH684" s="4" t="str">
        <f>IF('DATA ENTRY'!CK683="","",IF('DATA ENTRY'!CK683="","",IF(AND($DF$4='DATA ENTRY'!D683),'DATA ENTRY'!CK683,"")))</f>
        <v/>
      </c>
      <c r="DI684" s="3" t="str">
        <f>IF('DATA ENTRY'!CK683="","",IF('DATA ENTRY'!N683="","",IF(AND($DF$4='DATA ENTRY'!D683),'DATA ENTRY'!N683,"")))</f>
        <v/>
      </c>
      <c r="DJ684" s="107" t="str">
        <f>IF('DATA ENTRY'!CK683="","",IF('DATA ENTRY'!O683="","",IF(AND($DF$4='DATA ENTRY'!D683),'DATA ENTRY'!O683,"")))</f>
        <v/>
      </c>
      <c r="DK684" s="3" t="str">
        <f>IF('DATA ENTRY'!CK683="","",IF('DATA ENTRY'!P683="","",IF(AND($DF$4='DATA ENTRY'!D683),'DATA ENTRY'!P683,"")))</f>
        <v/>
      </c>
      <c r="DL684" s="107" t="str">
        <f>IF('DATA ENTRY'!CK683="","",IF('DATA ENTRY'!Q683="","",IF(AND($DF$4='DATA ENTRY'!D683),'DATA ENTRY'!Q683,"")))</f>
        <v/>
      </c>
      <c r="DM684" s="3" t="str">
        <f>IF('DATA ENTRY'!CK683="","",IF('DATA ENTRY'!R683="","",IF(AND($DF$4='DATA ENTRY'!D683),'DATA ENTRY'!R683,"")))</f>
        <v/>
      </c>
      <c r="DN684" s="107" t="str">
        <f>IF('DATA ENTRY'!CK683="","",IF('DATA ENTRY'!S683="","",IF(AND($DF$4='DATA ENTRY'!D683),'DATA ENTRY'!S683,"")))</f>
        <v/>
      </c>
      <c r="DO684" s="3" t="str">
        <f>IF('DATA ENTRY'!CK683="","",IF('DATA ENTRY'!E683="","",IF(AND($DF$4='DATA ENTRY'!D683),'DATA ENTRY'!E683,"")))</f>
        <v/>
      </c>
      <c r="DP684" s="3" t="str">
        <f>IF('DATA ENTRY'!CK683="","",IF('DATA ENTRY'!D683="","",IF(AND($DF$4='DATA ENTRY'!D683),'DATA ENTRY'!D683,"")))</f>
        <v/>
      </c>
      <c r="DQ684" s="3" t="str">
        <f>IF('DATA ENTRY'!CK683="","",IF('DATA ENTRY'!W683="","",IF(AND($DF$4='DATA ENTRY'!D683),'DATA ENTRY'!W683,"")))</f>
        <v/>
      </c>
      <c r="DR684" s="3" t="str">
        <f>IF('DATA ENTRY'!CK683="","",IF('DATA ENTRY'!X683="","",IF(AND($DF$4='DATA ENTRY'!D683),'DATA ENTRY'!X683,"")))</f>
        <v/>
      </c>
      <c r="DS684" s="108" t="str">
        <f t="shared" si="171"/>
        <v/>
      </c>
      <c r="DT684" s="108" t="str">
        <f>IF('DATA ENTRY'!CK683="","",IF('DATA ENTRY'!D683="","",IF(AND($DF$4='DATA ENTRY'!D683),'DATA ENTRY'!G683,"")))</f>
        <v/>
      </c>
      <c r="DY684">
        <f t="shared" si="172"/>
        <v>0</v>
      </c>
      <c r="EB684" t="str">
        <f t="shared" si="173"/>
        <v/>
      </c>
      <c r="EC684" t="str">
        <f t="shared" si="174"/>
        <v/>
      </c>
      <c r="ED684" s="224">
        <v>678</v>
      </c>
      <c r="EE684" s="3" t="str">
        <f>IF('DATA ENTRY'!CK683="","",IF('DATA ENTRY'!B683="","",IF(AND($EF$4='DATA ENTRY'!G683,$EH$4='DATA ENTRY'!F683),'DATA ENTRY'!B683,"")))</f>
        <v/>
      </c>
      <c r="EF684" s="3" t="str">
        <f>IF('DATA ENTRY'!CK683="","",IF('DATA ENTRY'!C683="","",IF(AND($EF$4='DATA ENTRY'!G683,$EH$4='DATA ENTRY'!F683),'DATA ENTRY'!C683,"")))</f>
        <v/>
      </c>
      <c r="EG684" s="4" t="str">
        <f>IF('DATA ENTRY'!CK683="","",IF('DATA ENTRY'!I683="","",IF(AND($EF$4='DATA ENTRY'!G683,$EH$4='DATA ENTRY'!F683),'DATA ENTRY'!I683,"")))</f>
        <v/>
      </c>
      <c r="EH684" s="4" t="str">
        <f>IF('DATA ENTRY'!CK683="","",IF('DATA ENTRY'!CK683="","",IF(AND($EF$4='DATA ENTRY'!G683,$EH$4='DATA ENTRY'!F683),'DATA ENTRY'!CK683,"")))</f>
        <v/>
      </c>
      <c r="EI684" s="3" t="str">
        <f>IF('DATA ENTRY'!CK683="","",IF('DATA ENTRY'!N683="","",IF(AND($EF$4='DATA ENTRY'!G683,$EH$4='DATA ENTRY'!F683),'DATA ENTRY'!N683,"")))</f>
        <v/>
      </c>
      <c r="EJ684" s="107" t="str">
        <f>IF('DATA ENTRY'!CK683="","",IF('DATA ENTRY'!O683="","",IF(AND($EF$4='DATA ENTRY'!G683,$EH$4='DATA ENTRY'!F683),'DATA ENTRY'!O683,"")))</f>
        <v/>
      </c>
      <c r="EK684" s="3" t="str">
        <f>IF('DATA ENTRY'!CK683="","",IF('DATA ENTRY'!P683="","",IF(AND($EF$4='DATA ENTRY'!G683,$EH$4='DATA ENTRY'!F683),'DATA ENTRY'!P683,"")))</f>
        <v/>
      </c>
      <c r="EL684" s="107" t="str">
        <f>IF('DATA ENTRY'!CK683="","",IF('DATA ENTRY'!Q683="","",IF(AND($EF$4='DATA ENTRY'!G683,$EH$4='DATA ENTRY'!F683),'DATA ENTRY'!Q683,"")))</f>
        <v/>
      </c>
      <c r="EM684" s="3" t="str">
        <f>IF('DATA ENTRY'!CK683="","",IF('DATA ENTRY'!R683="","",IF(AND($EF$4='DATA ENTRY'!G683,$EH$4='DATA ENTRY'!F683),'DATA ENTRY'!R683,"")))</f>
        <v/>
      </c>
      <c r="EN684" s="107" t="str">
        <f>IF('DATA ENTRY'!CK683="","",IF('DATA ENTRY'!S683="","",IF(AND($EF$4='DATA ENTRY'!G683,$EH$4='DATA ENTRY'!F683),'DATA ENTRY'!S683,"")))</f>
        <v/>
      </c>
      <c r="EO684" s="3" t="str">
        <f>IF('DATA ENTRY'!CK683="","",IF('DATA ENTRY'!E683="","",IF(AND($EF$4='DATA ENTRY'!G683,$EH$4='DATA ENTRY'!F683),'DATA ENTRY'!E683,"")))</f>
        <v/>
      </c>
      <c r="EP684" s="3" t="str">
        <f>IF('DATA ENTRY'!CK683="","",IF('DATA ENTRY'!D683="","",IF(AND($EF$4='DATA ENTRY'!G683,$EH$4='DATA ENTRY'!F683),'DATA ENTRY'!D683,"")))</f>
        <v/>
      </c>
      <c r="EQ684" s="3" t="str">
        <f>IF('DATA ENTRY'!CK683="","",IF('DATA ENTRY'!W683="","",IF(AND($EF$4='DATA ENTRY'!G683,$EH$4='DATA ENTRY'!F683),'DATA ENTRY'!W683,"")))</f>
        <v/>
      </c>
      <c r="ER684" s="3" t="str">
        <f>IF('DATA ENTRY'!CK683="","",IF('DATA ENTRY'!X683="","",IF(AND($EF$4='DATA ENTRY'!G683,$EH$4='DATA ENTRY'!F683),'DATA ENTRY'!X683,"")))</f>
        <v/>
      </c>
      <c r="ES684" s="108" t="str">
        <f t="shared" si="175"/>
        <v/>
      </c>
      <c r="ET684" s="108" t="str">
        <f>IF('DATA ENTRY'!CK683="","",IF('DATA ENTRY'!D683="","",IF(AND($EF$4='DATA ENTRY'!G683,$EH$4='DATA ENTRY'!F683),'DATA ENTRY'!G683,"")))</f>
        <v/>
      </c>
      <c r="EY684">
        <f t="shared" si="176"/>
        <v>0</v>
      </c>
    </row>
    <row r="685" spans="1:155">
      <c r="A685" t="str">
        <f>IF(S685=0,"",1+(MAX($A$7:A684)))</f>
        <v/>
      </c>
      <c r="B685" s="224">
        <v>679</v>
      </c>
      <c r="C685" s="3" t="str">
        <f>IF('DATA ENTRY'!CK684="","",IF('DATA ENTRY'!B684="","",IF($D$4="All Post",'DATA ENTRY'!B684,IF(AND($D$4='DATA ENTRY'!CK684),'DATA ENTRY'!B684,""))))</f>
        <v/>
      </c>
      <c r="D685" s="3" t="str">
        <f>IF('DATA ENTRY'!CK684="","",IF('DATA ENTRY'!C684="","",IF($D$4="All Post",'DATA ENTRY'!C684,IF(AND($D$4='DATA ENTRY'!CK684),'DATA ENTRY'!C684,""))))</f>
        <v/>
      </c>
      <c r="E685" s="4" t="str">
        <f>IF('DATA ENTRY'!CK684="","",IF('DATA ENTRY'!I684="","",IF($D$4="All Post",'DATA ENTRY'!I684,IF(AND($D$4='DATA ENTRY'!CK684),'DATA ENTRY'!I684,""))))</f>
        <v/>
      </c>
      <c r="F685" s="4" t="str">
        <f>IF('DATA ENTRY'!CK684="","",IF('DATA ENTRY'!CK684="","",IF($D$4="All Post",'DATA ENTRY'!CK684,IF(AND($D$4='DATA ENTRY'!CK684),'DATA ENTRY'!CK684,""))))</f>
        <v/>
      </c>
      <c r="G685" s="3" t="str">
        <f>IF('DATA ENTRY'!CK684="","",IF('DATA ENTRY'!N684="","",IF($D$4="All Post",'DATA ENTRY'!N684,IF(AND($D$4='DATA ENTRY'!CK684),'DATA ENTRY'!N684,""))))</f>
        <v/>
      </c>
      <c r="H685" s="107" t="str">
        <f>IF('DATA ENTRY'!CK684="","",IF('DATA ENTRY'!O684="","",IF($D$4="All Post",'DATA ENTRY'!O684,IF(AND($D$4='DATA ENTRY'!CK684),'DATA ENTRY'!O684,""))))</f>
        <v/>
      </c>
      <c r="I685" s="3" t="str">
        <f>IF('DATA ENTRY'!CK684="","",IF('DATA ENTRY'!P684="","",IF($D$4="All Post",'DATA ENTRY'!P684,IF(AND($D$4='DATA ENTRY'!CK684),'DATA ENTRY'!P684,""))))</f>
        <v/>
      </c>
      <c r="J685" s="107" t="str">
        <f>IF('DATA ENTRY'!CK684="","",IF('DATA ENTRY'!Q684="","",IF($D$4="All Post",'DATA ENTRY'!Q684,IF(AND($D$4='DATA ENTRY'!CK684),'DATA ENTRY'!Q684,""))))</f>
        <v/>
      </c>
      <c r="K685" s="3" t="str">
        <f>IF('DATA ENTRY'!CK684="","",IF('DATA ENTRY'!R684="","",IF($D$4="All Post",'DATA ENTRY'!R684,IF(AND($D$4='DATA ENTRY'!CK684),'DATA ENTRY'!R684,""))))</f>
        <v/>
      </c>
      <c r="L685" s="3" t="str">
        <f>IF('DATA ENTRY'!CK684="","",IF('DATA ENTRY'!S684="","",IF($D$4="All Post",'DATA ENTRY'!S684,IF(AND($D$4='DATA ENTRY'!CK684),'DATA ENTRY'!S684,""))))</f>
        <v/>
      </c>
      <c r="M685" s="3" t="str">
        <f>IF('DATA ENTRY'!CK684="","",IF('DATA ENTRY'!E684="","",IF($D$4="All Post",'DATA ENTRY'!E684,IF(AND($D$4='DATA ENTRY'!CK684),'DATA ENTRY'!E684,""))))</f>
        <v/>
      </c>
      <c r="N685" s="3" t="str">
        <f>IF('DATA ENTRY'!CK684="","",IF('DATA ENTRY'!W684="","",IF($D$4="All Post",'DATA ENTRY'!W684,IF(AND($D$4='DATA ENTRY'!CK684),'DATA ENTRY'!W684,""))))</f>
        <v/>
      </c>
      <c r="O685" s="3" t="str">
        <f>IF('DATA ENTRY'!CK684="","",IF('DATA ENTRY'!X684="","",IF($D$4="All Post",'DATA ENTRY'!X684,IF(AND($D$4='DATA ENTRY'!CK684),'DATA ENTRY'!X684,""))))</f>
        <v/>
      </c>
      <c r="P685" s="3" t="str">
        <f>IF('DATA ENTRY'!CK684="","",IF('DATA ENTRY'!G684="","",IF($D$4="All Post",'DATA ENTRY'!G684,IF(AND($D$4='DATA ENTRY'!CK684),'DATA ENTRY'!G684,""))))</f>
        <v/>
      </c>
      <c r="S685">
        <f t="shared" si="163"/>
        <v>0</v>
      </c>
      <c r="T685" t="str">
        <f t="shared" si="164"/>
        <v/>
      </c>
      <c r="BZ685" t="str">
        <f t="shared" si="165"/>
        <v/>
      </c>
      <c r="CA685" t="str">
        <f t="shared" si="166"/>
        <v/>
      </c>
      <c r="CB685" s="224">
        <v>679</v>
      </c>
      <c r="CC685" s="3" t="str">
        <f>IF('DATA ENTRY'!CK684="","",IF('DATA ENTRY'!B684="","",IF(AND($CD$4='DATA ENTRY'!CK684,$CG$4='DATA ENTRY'!D684),'DATA ENTRY'!B684,"")))</f>
        <v/>
      </c>
      <c r="CD685" s="3" t="str">
        <f>IF('DATA ENTRY'!CK684="","",IF('DATA ENTRY'!C684="","",IF(AND($CD$4='DATA ENTRY'!CK684,$CG$4='DATA ENTRY'!D684),'DATA ENTRY'!C684,"")))</f>
        <v/>
      </c>
      <c r="CE685" s="4" t="str">
        <f>IF('DATA ENTRY'!CK684="","",IF('DATA ENTRY'!I684="","",IF(AND($CD$4='DATA ENTRY'!CK684,$CG$4='DATA ENTRY'!D684),'DATA ENTRY'!I684,"")))</f>
        <v/>
      </c>
      <c r="CF685" s="4" t="str">
        <f>IF('DATA ENTRY'!CK684="","",IF('DATA ENTRY'!CK684="","",IF(AND($CD$4='DATA ENTRY'!CK684,$CG$4='DATA ENTRY'!D684),'DATA ENTRY'!CK684,"")))</f>
        <v/>
      </c>
      <c r="CG685" s="3" t="str">
        <f>IF('DATA ENTRY'!CK684="","",IF('DATA ENTRY'!N684="","",IF(AND($CD$4='DATA ENTRY'!CK684,$CG$4='DATA ENTRY'!D684),'DATA ENTRY'!N684,"")))</f>
        <v/>
      </c>
      <c r="CH685" s="107" t="str">
        <f>IF('DATA ENTRY'!CK684="","",IF('DATA ENTRY'!O684="","",IF(AND($CD$4='DATA ENTRY'!CK684,$CG$4='DATA ENTRY'!D684),'DATA ENTRY'!O684,"")))</f>
        <v/>
      </c>
      <c r="CI685" s="3" t="str">
        <f>IF('DATA ENTRY'!CK684="","",IF('DATA ENTRY'!P684="","",IF(AND($CD$4='DATA ENTRY'!CK684,$CG$4='DATA ENTRY'!D684),'DATA ENTRY'!P684,"")))</f>
        <v/>
      </c>
      <c r="CJ685" s="107" t="str">
        <f>IF('DATA ENTRY'!CK684="","",IF('DATA ENTRY'!Q684="","",IF(AND($CD$4='DATA ENTRY'!CK684,$CG$4='DATA ENTRY'!D684),'DATA ENTRY'!Q684,"")))</f>
        <v/>
      </c>
      <c r="CK685" s="3" t="str">
        <f>IF('DATA ENTRY'!CK684="","",IF('DATA ENTRY'!R684="","",IF(AND($CD$4='DATA ENTRY'!CK684,$CG$4='DATA ENTRY'!D684),'DATA ENTRY'!R684,"")))</f>
        <v/>
      </c>
      <c r="CL685" s="3" t="str">
        <f>IF('DATA ENTRY'!CK684="","",IF('DATA ENTRY'!S684="","",IF(AND($CD$4='DATA ENTRY'!CK684,$CG$4='DATA ENTRY'!D684),'DATA ENTRY'!S684,"")))</f>
        <v/>
      </c>
      <c r="CM685" s="3" t="str">
        <f>IF('DATA ENTRY'!CK684="","",IF('DATA ENTRY'!E684="","",IF(AND($CD$4='DATA ENTRY'!CK684,$CG$4='DATA ENTRY'!D684),'DATA ENTRY'!E684,"")))</f>
        <v/>
      </c>
      <c r="CN685" s="3" t="str">
        <f>IF('DATA ENTRY'!CK684="","",IF('DATA ENTRY'!W684="","",IF(AND($CD$4='DATA ENTRY'!CK684,$CG$4='DATA ENTRY'!D684),'DATA ENTRY'!W684,"")))</f>
        <v/>
      </c>
      <c r="CO685" s="3" t="str">
        <f>IF('DATA ENTRY'!CK684="","",IF('DATA ENTRY'!X684="","",IF(AND($CD$4='DATA ENTRY'!CK684,$CG$4='DATA ENTRY'!D684),'DATA ENTRY'!X684,"")))</f>
        <v/>
      </c>
      <c r="CP685" s="108" t="str">
        <f t="shared" si="167"/>
        <v/>
      </c>
      <c r="CQ685" s="108" t="str">
        <f>IF('DATA ENTRY'!CK684="","",IF('DATA ENTRY'!G684="","",IF(AND($CD$4='DATA ENTRY'!CK684,$CG$4='DATA ENTRY'!D684),'DATA ENTRY'!G684,"")))</f>
        <v/>
      </c>
      <c r="CR685" s="230" t="str">
        <f>IF('DATA ENTRY'!CK684="","",IF('DATA ENTRY'!D684="","",IF(AND($CD$4='DATA ENTRY'!CK684,$CG$4='DATA ENTRY'!D684),'DATA ENTRY'!D684,"")))</f>
        <v/>
      </c>
      <c r="CS685">
        <f t="shared" si="168"/>
        <v>0</v>
      </c>
      <c r="CT685">
        <f t="shared" si="169"/>
        <v>0</v>
      </c>
      <c r="CV685" s="139"/>
      <c r="CX685">
        <f t="shared" si="170"/>
        <v>0</v>
      </c>
      <c r="DB685" t="str">
        <f t="shared" si="177"/>
        <v/>
      </c>
      <c r="DC685" t="str">
        <f t="shared" si="178"/>
        <v/>
      </c>
      <c r="DD685" s="224">
        <v>679</v>
      </c>
      <c r="DE685" s="3" t="str">
        <f>IF('DATA ENTRY'!CK684="","",IF('DATA ENTRY'!B684="","",IF(AND($DF$4='DATA ENTRY'!D684),'DATA ENTRY'!B684,"")))</f>
        <v/>
      </c>
      <c r="DF685" s="3" t="str">
        <f>IF('DATA ENTRY'!CK684="","",IF('DATA ENTRY'!C684="","",IF(AND($DF$4='DATA ENTRY'!D684),'DATA ENTRY'!C684,"")))</f>
        <v/>
      </c>
      <c r="DG685" s="4" t="str">
        <f>IF('DATA ENTRY'!CK684="","",IF('DATA ENTRY'!I684="","",IF(AND($DF$4='DATA ENTRY'!D684),'DATA ENTRY'!I684,"")))</f>
        <v/>
      </c>
      <c r="DH685" s="4" t="str">
        <f>IF('DATA ENTRY'!CK684="","",IF('DATA ENTRY'!CK684="","",IF(AND($DF$4='DATA ENTRY'!D684),'DATA ENTRY'!CK684,"")))</f>
        <v/>
      </c>
      <c r="DI685" s="3" t="str">
        <f>IF('DATA ENTRY'!CK684="","",IF('DATA ENTRY'!N684="","",IF(AND($DF$4='DATA ENTRY'!D684),'DATA ENTRY'!N684,"")))</f>
        <v/>
      </c>
      <c r="DJ685" s="107" t="str">
        <f>IF('DATA ENTRY'!CK684="","",IF('DATA ENTRY'!O684="","",IF(AND($DF$4='DATA ENTRY'!D684),'DATA ENTRY'!O684,"")))</f>
        <v/>
      </c>
      <c r="DK685" s="3" t="str">
        <f>IF('DATA ENTRY'!CK684="","",IF('DATA ENTRY'!P684="","",IF(AND($DF$4='DATA ENTRY'!D684),'DATA ENTRY'!P684,"")))</f>
        <v/>
      </c>
      <c r="DL685" s="107" t="str">
        <f>IF('DATA ENTRY'!CK684="","",IF('DATA ENTRY'!Q684="","",IF(AND($DF$4='DATA ENTRY'!D684),'DATA ENTRY'!Q684,"")))</f>
        <v/>
      </c>
      <c r="DM685" s="3" t="str">
        <f>IF('DATA ENTRY'!CK684="","",IF('DATA ENTRY'!R684="","",IF(AND($DF$4='DATA ENTRY'!D684),'DATA ENTRY'!R684,"")))</f>
        <v/>
      </c>
      <c r="DN685" s="107" t="str">
        <f>IF('DATA ENTRY'!CK684="","",IF('DATA ENTRY'!S684="","",IF(AND($DF$4='DATA ENTRY'!D684),'DATA ENTRY'!S684,"")))</f>
        <v/>
      </c>
      <c r="DO685" s="3" t="str">
        <f>IF('DATA ENTRY'!CK684="","",IF('DATA ENTRY'!E684="","",IF(AND($DF$4='DATA ENTRY'!D684),'DATA ENTRY'!E684,"")))</f>
        <v/>
      </c>
      <c r="DP685" s="3" t="str">
        <f>IF('DATA ENTRY'!CK684="","",IF('DATA ENTRY'!D684="","",IF(AND($DF$4='DATA ENTRY'!D684),'DATA ENTRY'!D684,"")))</f>
        <v/>
      </c>
      <c r="DQ685" s="3" t="str">
        <f>IF('DATA ENTRY'!CK684="","",IF('DATA ENTRY'!W684="","",IF(AND($DF$4='DATA ENTRY'!D684),'DATA ENTRY'!W684,"")))</f>
        <v/>
      </c>
      <c r="DR685" s="3" t="str">
        <f>IF('DATA ENTRY'!CK684="","",IF('DATA ENTRY'!X684="","",IF(AND($DF$4='DATA ENTRY'!D684),'DATA ENTRY'!X684,"")))</f>
        <v/>
      </c>
      <c r="DS685" s="108" t="str">
        <f t="shared" si="171"/>
        <v/>
      </c>
      <c r="DT685" s="108" t="str">
        <f>IF('DATA ENTRY'!CK684="","",IF('DATA ENTRY'!D684="","",IF(AND($DF$4='DATA ENTRY'!D684),'DATA ENTRY'!G684,"")))</f>
        <v/>
      </c>
      <c r="DY685">
        <f t="shared" si="172"/>
        <v>0</v>
      </c>
      <c r="EB685" t="str">
        <f t="shared" si="173"/>
        <v/>
      </c>
      <c r="EC685" t="str">
        <f t="shared" si="174"/>
        <v/>
      </c>
      <c r="ED685" s="224">
        <v>679</v>
      </c>
      <c r="EE685" s="3" t="str">
        <f>IF('DATA ENTRY'!CK684="","",IF('DATA ENTRY'!B684="","",IF(AND($EF$4='DATA ENTRY'!G684,$EH$4='DATA ENTRY'!F684),'DATA ENTRY'!B684,"")))</f>
        <v/>
      </c>
      <c r="EF685" s="3" t="str">
        <f>IF('DATA ENTRY'!CK684="","",IF('DATA ENTRY'!C684="","",IF(AND($EF$4='DATA ENTRY'!G684,$EH$4='DATA ENTRY'!F684),'DATA ENTRY'!C684,"")))</f>
        <v/>
      </c>
      <c r="EG685" s="4" t="str">
        <f>IF('DATA ENTRY'!CK684="","",IF('DATA ENTRY'!I684="","",IF(AND($EF$4='DATA ENTRY'!G684,$EH$4='DATA ENTRY'!F684),'DATA ENTRY'!I684,"")))</f>
        <v/>
      </c>
      <c r="EH685" s="4" t="str">
        <f>IF('DATA ENTRY'!CK684="","",IF('DATA ENTRY'!CK684="","",IF(AND($EF$4='DATA ENTRY'!G684,$EH$4='DATA ENTRY'!F684),'DATA ENTRY'!CK684,"")))</f>
        <v/>
      </c>
      <c r="EI685" s="3" t="str">
        <f>IF('DATA ENTRY'!CK684="","",IF('DATA ENTRY'!N684="","",IF(AND($EF$4='DATA ENTRY'!G684,$EH$4='DATA ENTRY'!F684),'DATA ENTRY'!N684,"")))</f>
        <v/>
      </c>
      <c r="EJ685" s="107" t="str">
        <f>IF('DATA ENTRY'!CK684="","",IF('DATA ENTRY'!O684="","",IF(AND($EF$4='DATA ENTRY'!G684,$EH$4='DATA ENTRY'!F684),'DATA ENTRY'!O684,"")))</f>
        <v/>
      </c>
      <c r="EK685" s="3" t="str">
        <f>IF('DATA ENTRY'!CK684="","",IF('DATA ENTRY'!P684="","",IF(AND($EF$4='DATA ENTRY'!G684,$EH$4='DATA ENTRY'!F684),'DATA ENTRY'!P684,"")))</f>
        <v/>
      </c>
      <c r="EL685" s="107" t="str">
        <f>IF('DATA ENTRY'!CK684="","",IF('DATA ENTRY'!Q684="","",IF(AND($EF$4='DATA ENTRY'!G684,$EH$4='DATA ENTRY'!F684),'DATA ENTRY'!Q684,"")))</f>
        <v/>
      </c>
      <c r="EM685" s="3" t="str">
        <f>IF('DATA ENTRY'!CK684="","",IF('DATA ENTRY'!R684="","",IF(AND($EF$4='DATA ENTRY'!G684,$EH$4='DATA ENTRY'!F684),'DATA ENTRY'!R684,"")))</f>
        <v/>
      </c>
      <c r="EN685" s="107" t="str">
        <f>IF('DATA ENTRY'!CK684="","",IF('DATA ENTRY'!S684="","",IF(AND($EF$4='DATA ENTRY'!G684,$EH$4='DATA ENTRY'!F684),'DATA ENTRY'!S684,"")))</f>
        <v/>
      </c>
      <c r="EO685" s="3" t="str">
        <f>IF('DATA ENTRY'!CK684="","",IF('DATA ENTRY'!E684="","",IF(AND($EF$4='DATA ENTRY'!G684,$EH$4='DATA ENTRY'!F684),'DATA ENTRY'!E684,"")))</f>
        <v/>
      </c>
      <c r="EP685" s="3" t="str">
        <f>IF('DATA ENTRY'!CK684="","",IF('DATA ENTRY'!D684="","",IF(AND($EF$4='DATA ENTRY'!G684,$EH$4='DATA ENTRY'!F684),'DATA ENTRY'!D684,"")))</f>
        <v/>
      </c>
      <c r="EQ685" s="3" t="str">
        <f>IF('DATA ENTRY'!CK684="","",IF('DATA ENTRY'!W684="","",IF(AND($EF$4='DATA ENTRY'!G684,$EH$4='DATA ENTRY'!F684),'DATA ENTRY'!W684,"")))</f>
        <v/>
      </c>
      <c r="ER685" s="3" t="str">
        <f>IF('DATA ENTRY'!CK684="","",IF('DATA ENTRY'!X684="","",IF(AND($EF$4='DATA ENTRY'!G684,$EH$4='DATA ENTRY'!F684),'DATA ENTRY'!X684,"")))</f>
        <v/>
      </c>
      <c r="ES685" s="108" t="str">
        <f t="shared" si="175"/>
        <v/>
      </c>
      <c r="ET685" s="108" t="str">
        <f>IF('DATA ENTRY'!CK684="","",IF('DATA ENTRY'!D684="","",IF(AND($EF$4='DATA ENTRY'!G684,$EH$4='DATA ENTRY'!F684),'DATA ENTRY'!G684,"")))</f>
        <v/>
      </c>
      <c r="EY685">
        <f t="shared" si="176"/>
        <v>0</v>
      </c>
    </row>
    <row r="686" spans="1:155">
      <c r="A686" t="str">
        <f>IF(S686=0,"",1+(MAX($A$7:A685)))</f>
        <v/>
      </c>
      <c r="B686" s="224">
        <v>680</v>
      </c>
      <c r="C686" s="3" t="str">
        <f>IF('DATA ENTRY'!CK685="","",IF('DATA ENTRY'!B685="","",IF($D$4="All Post",'DATA ENTRY'!B685,IF(AND($D$4='DATA ENTRY'!CK685),'DATA ENTRY'!B685,""))))</f>
        <v/>
      </c>
      <c r="D686" s="3" t="str">
        <f>IF('DATA ENTRY'!CK685="","",IF('DATA ENTRY'!C685="","",IF($D$4="All Post",'DATA ENTRY'!C685,IF(AND($D$4='DATA ENTRY'!CK685),'DATA ENTRY'!C685,""))))</f>
        <v/>
      </c>
      <c r="E686" s="4" t="str">
        <f>IF('DATA ENTRY'!CK685="","",IF('DATA ENTRY'!I685="","",IF($D$4="All Post",'DATA ENTRY'!I685,IF(AND($D$4='DATA ENTRY'!CK685),'DATA ENTRY'!I685,""))))</f>
        <v/>
      </c>
      <c r="F686" s="4" t="str">
        <f>IF('DATA ENTRY'!CK685="","",IF('DATA ENTRY'!CK685="","",IF($D$4="All Post",'DATA ENTRY'!CK685,IF(AND($D$4='DATA ENTRY'!CK685),'DATA ENTRY'!CK685,""))))</f>
        <v/>
      </c>
      <c r="G686" s="3" t="str">
        <f>IF('DATA ENTRY'!CK685="","",IF('DATA ENTRY'!N685="","",IF($D$4="All Post",'DATA ENTRY'!N685,IF(AND($D$4='DATA ENTRY'!CK685),'DATA ENTRY'!N685,""))))</f>
        <v/>
      </c>
      <c r="H686" s="107" t="str">
        <f>IF('DATA ENTRY'!CK685="","",IF('DATA ENTRY'!O685="","",IF($D$4="All Post",'DATA ENTRY'!O685,IF(AND($D$4='DATA ENTRY'!CK685),'DATA ENTRY'!O685,""))))</f>
        <v/>
      </c>
      <c r="I686" s="3" t="str">
        <f>IF('DATA ENTRY'!CK685="","",IF('DATA ENTRY'!P685="","",IF($D$4="All Post",'DATA ENTRY'!P685,IF(AND($D$4='DATA ENTRY'!CK685),'DATA ENTRY'!P685,""))))</f>
        <v/>
      </c>
      <c r="J686" s="107" t="str">
        <f>IF('DATA ENTRY'!CK685="","",IF('DATA ENTRY'!Q685="","",IF($D$4="All Post",'DATA ENTRY'!Q685,IF(AND($D$4='DATA ENTRY'!CK685),'DATA ENTRY'!Q685,""))))</f>
        <v/>
      </c>
      <c r="K686" s="3" t="str">
        <f>IF('DATA ENTRY'!CK685="","",IF('DATA ENTRY'!R685="","",IF($D$4="All Post",'DATA ENTRY'!R685,IF(AND($D$4='DATA ENTRY'!CK685),'DATA ENTRY'!R685,""))))</f>
        <v/>
      </c>
      <c r="L686" s="3" t="str">
        <f>IF('DATA ENTRY'!CK685="","",IF('DATA ENTRY'!S685="","",IF($D$4="All Post",'DATA ENTRY'!S685,IF(AND($D$4='DATA ENTRY'!CK685),'DATA ENTRY'!S685,""))))</f>
        <v/>
      </c>
      <c r="M686" s="3" t="str">
        <f>IF('DATA ENTRY'!CK685="","",IF('DATA ENTRY'!E685="","",IF($D$4="All Post",'DATA ENTRY'!E685,IF(AND($D$4='DATA ENTRY'!CK685),'DATA ENTRY'!E685,""))))</f>
        <v/>
      </c>
      <c r="N686" s="3" t="str">
        <f>IF('DATA ENTRY'!CK685="","",IF('DATA ENTRY'!W685="","",IF($D$4="All Post",'DATA ENTRY'!W685,IF(AND($D$4='DATA ENTRY'!CK685),'DATA ENTRY'!W685,""))))</f>
        <v/>
      </c>
      <c r="O686" s="3" t="str">
        <f>IF('DATA ENTRY'!CK685="","",IF('DATA ENTRY'!X685="","",IF($D$4="All Post",'DATA ENTRY'!X685,IF(AND($D$4='DATA ENTRY'!CK685),'DATA ENTRY'!X685,""))))</f>
        <v/>
      </c>
      <c r="P686" s="3" t="str">
        <f>IF('DATA ENTRY'!CK685="","",IF('DATA ENTRY'!G685="","",IF($D$4="All Post",'DATA ENTRY'!G685,IF(AND($D$4='DATA ENTRY'!CK685),'DATA ENTRY'!G685,""))))</f>
        <v/>
      </c>
      <c r="S686">
        <f t="shared" si="163"/>
        <v>0</v>
      </c>
      <c r="T686" t="str">
        <f t="shared" si="164"/>
        <v/>
      </c>
      <c r="BZ686" t="str">
        <f t="shared" si="165"/>
        <v/>
      </c>
      <c r="CA686" t="str">
        <f t="shared" si="166"/>
        <v/>
      </c>
      <c r="CB686" s="224">
        <v>680</v>
      </c>
      <c r="CC686" s="3" t="str">
        <f>IF('DATA ENTRY'!CK685="","",IF('DATA ENTRY'!B685="","",IF(AND($CD$4='DATA ENTRY'!CK685,$CG$4='DATA ENTRY'!D685),'DATA ENTRY'!B685,"")))</f>
        <v/>
      </c>
      <c r="CD686" s="3" t="str">
        <f>IF('DATA ENTRY'!CK685="","",IF('DATA ENTRY'!C685="","",IF(AND($CD$4='DATA ENTRY'!CK685,$CG$4='DATA ENTRY'!D685),'DATA ENTRY'!C685,"")))</f>
        <v/>
      </c>
      <c r="CE686" s="4" t="str">
        <f>IF('DATA ENTRY'!CK685="","",IF('DATA ENTRY'!I685="","",IF(AND($CD$4='DATA ENTRY'!CK685,$CG$4='DATA ENTRY'!D685),'DATA ENTRY'!I685,"")))</f>
        <v/>
      </c>
      <c r="CF686" s="4" t="str">
        <f>IF('DATA ENTRY'!CK685="","",IF('DATA ENTRY'!CK685="","",IF(AND($CD$4='DATA ENTRY'!CK685,$CG$4='DATA ENTRY'!D685),'DATA ENTRY'!CK685,"")))</f>
        <v/>
      </c>
      <c r="CG686" s="3" t="str">
        <f>IF('DATA ENTRY'!CK685="","",IF('DATA ENTRY'!N685="","",IF(AND($CD$4='DATA ENTRY'!CK685,$CG$4='DATA ENTRY'!D685),'DATA ENTRY'!N685,"")))</f>
        <v/>
      </c>
      <c r="CH686" s="107" t="str">
        <f>IF('DATA ENTRY'!CK685="","",IF('DATA ENTRY'!O685="","",IF(AND($CD$4='DATA ENTRY'!CK685,$CG$4='DATA ENTRY'!D685),'DATA ENTRY'!O685,"")))</f>
        <v/>
      </c>
      <c r="CI686" s="3" t="str">
        <f>IF('DATA ENTRY'!CK685="","",IF('DATA ENTRY'!P685="","",IF(AND($CD$4='DATA ENTRY'!CK685,$CG$4='DATA ENTRY'!D685),'DATA ENTRY'!P685,"")))</f>
        <v/>
      </c>
      <c r="CJ686" s="107" t="str">
        <f>IF('DATA ENTRY'!CK685="","",IF('DATA ENTRY'!Q685="","",IF(AND($CD$4='DATA ENTRY'!CK685,$CG$4='DATA ENTRY'!D685),'DATA ENTRY'!Q685,"")))</f>
        <v/>
      </c>
      <c r="CK686" s="3" t="str">
        <f>IF('DATA ENTRY'!CK685="","",IF('DATA ENTRY'!R685="","",IF(AND($CD$4='DATA ENTRY'!CK685,$CG$4='DATA ENTRY'!D685),'DATA ENTRY'!R685,"")))</f>
        <v/>
      </c>
      <c r="CL686" s="3" t="str">
        <f>IF('DATA ENTRY'!CK685="","",IF('DATA ENTRY'!S685="","",IF(AND($CD$4='DATA ENTRY'!CK685,$CG$4='DATA ENTRY'!D685),'DATA ENTRY'!S685,"")))</f>
        <v/>
      </c>
      <c r="CM686" s="3" t="str">
        <f>IF('DATA ENTRY'!CK685="","",IF('DATA ENTRY'!E685="","",IF(AND($CD$4='DATA ENTRY'!CK685,$CG$4='DATA ENTRY'!D685),'DATA ENTRY'!E685,"")))</f>
        <v/>
      </c>
      <c r="CN686" s="3" t="str">
        <f>IF('DATA ENTRY'!CK685="","",IF('DATA ENTRY'!W685="","",IF(AND($CD$4='DATA ENTRY'!CK685,$CG$4='DATA ENTRY'!D685),'DATA ENTRY'!W685,"")))</f>
        <v/>
      </c>
      <c r="CO686" s="3" t="str">
        <f>IF('DATA ENTRY'!CK685="","",IF('DATA ENTRY'!X685="","",IF(AND($CD$4='DATA ENTRY'!CK685,$CG$4='DATA ENTRY'!D685),'DATA ENTRY'!X685,"")))</f>
        <v/>
      </c>
      <c r="CP686" s="108" t="str">
        <f t="shared" si="167"/>
        <v/>
      </c>
      <c r="CQ686" s="108" t="str">
        <f>IF('DATA ENTRY'!CK685="","",IF('DATA ENTRY'!G685="","",IF(AND($CD$4='DATA ENTRY'!CK685,$CG$4='DATA ENTRY'!D685),'DATA ENTRY'!G685,"")))</f>
        <v/>
      </c>
      <c r="CR686" s="230" t="str">
        <f>IF('DATA ENTRY'!CK685="","",IF('DATA ENTRY'!D685="","",IF(AND($CD$4='DATA ENTRY'!CK685,$CG$4='DATA ENTRY'!D685),'DATA ENTRY'!D685,"")))</f>
        <v/>
      </c>
      <c r="CS686">
        <f t="shared" si="168"/>
        <v>0</v>
      </c>
      <c r="CT686">
        <f t="shared" si="169"/>
        <v>0</v>
      </c>
      <c r="CV686" s="139"/>
      <c r="CX686">
        <f t="shared" si="170"/>
        <v>0</v>
      </c>
      <c r="DB686" t="str">
        <f t="shared" si="177"/>
        <v/>
      </c>
      <c r="DC686" t="str">
        <f t="shared" si="178"/>
        <v/>
      </c>
      <c r="DD686" s="224">
        <v>680</v>
      </c>
      <c r="DE686" s="3" t="str">
        <f>IF('DATA ENTRY'!CK685="","",IF('DATA ENTRY'!B685="","",IF(AND($DF$4='DATA ENTRY'!D685),'DATA ENTRY'!B685,"")))</f>
        <v/>
      </c>
      <c r="DF686" s="3" t="str">
        <f>IF('DATA ENTRY'!CK685="","",IF('DATA ENTRY'!C685="","",IF(AND($DF$4='DATA ENTRY'!D685),'DATA ENTRY'!C685,"")))</f>
        <v/>
      </c>
      <c r="DG686" s="4" t="str">
        <f>IF('DATA ENTRY'!CK685="","",IF('DATA ENTRY'!I685="","",IF(AND($DF$4='DATA ENTRY'!D685),'DATA ENTRY'!I685,"")))</f>
        <v/>
      </c>
      <c r="DH686" s="4" t="str">
        <f>IF('DATA ENTRY'!CK685="","",IF('DATA ENTRY'!CK685="","",IF(AND($DF$4='DATA ENTRY'!D685),'DATA ENTRY'!CK685,"")))</f>
        <v/>
      </c>
      <c r="DI686" s="3" t="str">
        <f>IF('DATA ENTRY'!CK685="","",IF('DATA ENTRY'!N685="","",IF(AND($DF$4='DATA ENTRY'!D685),'DATA ENTRY'!N685,"")))</f>
        <v/>
      </c>
      <c r="DJ686" s="107" t="str">
        <f>IF('DATA ENTRY'!CK685="","",IF('DATA ENTRY'!O685="","",IF(AND($DF$4='DATA ENTRY'!D685),'DATA ENTRY'!O685,"")))</f>
        <v/>
      </c>
      <c r="DK686" s="3" t="str">
        <f>IF('DATA ENTRY'!CK685="","",IF('DATA ENTRY'!P685="","",IF(AND($DF$4='DATA ENTRY'!D685),'DATA ENTRY'!P685,"")))</f>
        <v/>
      </c>
      <c r="DL686" s="107" t="str">
        <f>IF('DATA ENTRY'!CK685="","",IF('DATA ENTRY'!Q685="","",IF(AND($DF$4='DATA ENTRY'!D685),'DATA ENTRY'!Q685,"")))</f>
        <v/>
      </c>
      <c r="DM686" s="3" t="str">
        <f>IF('DATA ENTRY'!CK685="","",IF('DATA ENTRY'!R685="","",IF(AND($DF$4='DATA ENTRY'!D685),'DATA ENTRY'!R685,"")))</f>
        <v/>
      </c>
      <c r="DN686" s="107" t="str">
        <f>IF('DATA ENTRY'!CK685="","",IF('DATA ENTRY'!S685="","",IF(AND($DF$4='DATA ENTRY'!D685),'DATA ENTRY'!S685,"")))</f>
        <v/>
      </c>
      <c r="DO686" s="3" t="str">
        <f>IF('DATA ENTRY'!CK685="","",IF('DATA ENTRY'!E685="","",IF(AND($DF$4='DATA ENTRY'!D685),'DATA ENTRY'!E685,"")))</f>
        <v/>
      </c>
      <c r="DP686" s="3" t="str">
        <f>IF('DATA ENTRY'!CK685="","",IF('DATA ENTRY'!D685="","",IF(AND($DF$4='DATA ENTRY'!D685),'DATA ENTRY'!D685,"")))</f>
        <v/>
      </c>
      <c r="DQ686" s="3" t="str">
        <f>IF('DATA ENTRY'!CK685="","",IF('DATA ENTRY'!W685="","",IF(AND($DF$4='DATA ENTRY'!D685),'DATA ENTRY'!W685,"")))</f>
        <v/>
      </c>
      <c r="DR686" s="3" t="str">
        <f>IF('DATA ENTRY'!CK685="","",IF('DATA ENTRY'!X685="","",IF(AND($DF$4='DATA ENTRY'!D685),'DATA ENTRY'!X685,"")))</f>
        <v/>
      </c>
      <c r="DS686" s="108" t="str">
        <f t="shared" si="171"/>
        <v/>
      </c>
      <c r="DT686" s="108" t="str">
        <f>IF('DATA ENTRY'!CK685="","",IF('DATA ENTRY'!D685="","",IF(AND($DF$4='DATA ENTRY'!D685),'DATA ENTRY'!G685,"")))</f>
        <v/>
      </c>
      <c r="DY686">
        <f t="shared" si="172"/>
        <v>0</v>
      </c>
      <c r="EB686" t="str">
        <f t="shared" si="173"/>
        <v/>
      </c>
      <c r="EC686" t="str">
        <f t="shared" si="174"/>
        <v/>
      </c>
      <c r="ED686" s="224">
        <v>680</v>
      </c>
      <c r="EE686" s="3" t="str">
        <f>IF('DATA ENTRY'!CK685="","",IF('DATA ENTRY'!B685="","",IF(AND($EF$4='DATA ENTRY'!G685,$EH$4='DATA ENTRY'!F685),'DATA ENTRY'!B685,"")))</f>
        <v/>
      </c>
      <c r="EF686" s="3" t="str">
        <f>IF('DATA ENTRY'!CK685="","",IF('DATA ENTRY'!C685="","",IF(AND($EF$4='DATA ENTRY'!G685,$EH$4='DATA ENTRY'!F685),'DATA ENTRY'!C685,"")))</f>
        <v/>
      </c>
      <c r="EG686" s="4" t="str">
        <f>IF('DATA ENTRY'!CK685="","",IF('DATA ENTRY'!I685="","",IF(AND($EF$4='DATA ENTRY'!G685,$EH$4='DATA ENTRY'!F685),'DATA ENTRY'!I685,"")))</f>
        <v/>
      </c>
      <c r="EH686" s="4" t="str">
        <f>IF('DATA ENTRY'!CK685="","",IF('DATA ENTRY'!CK685="","",IF(AND($EF$4='DATA ENTRY'!G685,$EH$4='DATA ENTRY'!F685),'DATA ENTRY'!CK685,"")))</f>
        <v/>
      </c>
      <c r="EI686" s="3" t="str">
        <f>IF('DATA ENTRY'!CK685="","",IF('DATA ENTRY'!N685="","",IF(AND($EF$4='DATA ENTRY'!G685,$EH$4='DATA ENTRY'!F685),'DATA ENTRY'!N685,"")))</f>
        <v/>
      </c>
      <c r="EJ686" s="107" t="str">
        <f>IF('DATA ENTRY'!CK685="","",IF('DATA ENTRY'!O685="","",IF(AND($EF$4='DATA ENTRY'!G685,$EH$4='DATA ENTRY'!F685),'DATA ENTRY'!O685,"")))</f>
        <v/>
      </c>
      <c r="EK686" s="3" t="str">
        <f>IF('DATA ENTRY'!CK685="","",IF('DATA ENTRY'!P685="","",IF(AND($EF$4='DATA ENTRY'!G685,$EH$4='DATA ENTRY'!F685),'DATA ENTRY'!P685,"")))</f>
        <v/>
      </c>
      <c r="EL686" s="107" t="str">
        <f>IF('DATA ENTRY'!CK685="","",IF('DATA ENTRY'!Q685="","",IF(AND($EF$4='DATA ENTRY'!G685,$EH$4='DATA ENTRY'!F685),'DATA ENTRY'!Q685,"")))</f>
        <v/>
      </c>
      <c r="EM686" s="3" t="str">
        <f>IF('DATA ENTRY'!CK685="","",IF('DATA ENTRY'!R685="","",IF(AND($EF$4='DATA ENTRY'!G685,$EH$4='DATA ENTRY'!F685),'DATA ENTRY'!R685,"")))</f>
        <v/>
      </c>
      <c r="EN686" s="107" t="str">
        <f>IF('DATA ENTRY'!CK685="","",IF('DATA ENTRY'!S685="","",IF(AND($EF$4='DATA ENTRY'!G685,$EH$4='DATA ENTRY'!F685),'DATA ENTRY'!S685,"")))</f>
        <v/>
      </c>
      <c r="EO686" s="3" t="str">
        <f>IF('DATA ENTRY'!CK685="","",IF('DATA ENTRY'!E685="","",IF(AND($EF$4='DATA ENTRY'!G685,$EH$4='DATA ENTRY'!F685),'DATA ENTRY'!E685,"")))</f>
        <v/>
      </c>
      <c r="EP686" s="3" t="str">
        <f>IF('DATA ENTRY'!CK685="","",IF('DATA ENTRY'!D685="","",IF(AND($EF$4='DATA ENTRY'!G685,$EH$4='DATA ENTRY'!F685),'DATA ENTRY'!D685,"")))</f>
        <v/>
      </c>
      <c r="EQ686" s="3" t="str">
        <f>IF('DATA ENTRY'!CK685="","",IF('DATA ENTRY'!W685="","",IF(AND($EF$4='DATA ENTRY'!G685,$EH$4='DATA ENTRY'!F685),'DATA ENTRY'!W685,"")))</f>
        <v/>
      </c>
      <c r="ER686" s="3" t="str">
        <f>IF('DATA ENTRY'!CK685="","",IF('DATA ENTRY'!X685="","",IF(AND($EF$4='DATA ENTRY'!G685,$EH$4='DATA ENTRY'!F685),'DATA ENTRY'!X685,"")))</f>
        <v/>
      </c>
      <c r="ES686" s="108" t="str">
        <f t="shared" si="175"/>
        <v/>
      </c>
      <c r="ET686" s="108" t="str">
        <f>IF('DATA ENTRY'!CK685="","",IF('DATA ENTRY'!D685="","",IF(AND($EF$4='DATA ENTRY'!G685,$EH$4='DATA ENTRY'!F685),'DATA ENTRY'!G685,"")))</f>
        <v/>
      </c>
      <c r="EY686">
        <f t="shared" si="176"/>
        <v>0</v>
      </c>
    </row>
    <row r="687" spans="1:155">
      <c r="A687" t="str">
        <f>IF(S687=0,"",1+(MAX($A$7:A686)))</f>
        <v/>
      </c>
      <c r="B687" s="224">
        <v>681</v>
      </c>
      <c r="C687" s="3" t="str">
        <f>IF('DATA ENTRY'!CK686="","",IF('DATA ENTRY'!B686="","",IF($D$4="All Post",'DATA ENTRY'!B686,IF(AND($D$4='DATA ENTRY'!CK686),'DATA ENTRY'!B686,""))))</f>
        <v/>
      </c>
      <c r="D687" s="3" t="str">
        <f>IF('DATA ENTRY'!CK686="","",IF('DATA ENTRY'!C686="","",IF($D$4="All Post",'DATA ENTRY'!C686,IF(AND($D$4='DATA ENTRY'!CK686),'DATA ENTRY'!C686,""))))</f>
        <v/>
      </c>
      <c r="E687" s="4" t="str">
        <f>IF('DATA ENTRY'!CK686="","",IF('DATA ENTRY'!I686="","",IF($D$4="All Post",'DATA ENTRY'!I686,IF(AND($D$4='DATA ENTRY'!CK686),'DATA ENTRY'!I686,""))))</f>
        <v/>
      </c>
      <c r="F687" s="4" t="str">
        <f>IF('DATA ENTRY'!CK686="","",IF('DATA ENTRY'!CK686="","",IF($D$4="All Post",'DATA ENTRY'!CK686,IF(AND($D$4='DATA ENTRY'!CK686),'DATA ENTRY'!CK686,""))))</f>
        <v/>
      </c>
      <c r="G687" s="3" t="str">
        <f>IF('DATA ENTRY'!CK686="","",IF('DATA ENTRY'!N686="","",IF($D$4="All Post",'DATA ENTRY'!N686,IF(AND($D$4='DATA ENTRY'!CK686),'DATA ENTRY'!N686,""))))</f>
        <v/>
      </c>
      <c r="H687" s="107" t="str">
        <f>IF('DATA ENTRY'!CK686="","",IF('DATA ENTRY'!O686="","",IF($D$4="All Post",'DATA ENTRY'!O686,IF(AND($D$4='DATA ENTRY'!CK686),'DATA ENTRY'!O686,""))))</f>
        <v/>
      </c>
      <c r="I687" s="3" t="str">
        <f>IF('DATA ENTRY'!CK686="","",IF('DATA ENTRY'!P686="","",IF($D$4="All Post",'DATA ENTRY'!P686,IF(AND($D$4='DATA ENTRY'!CK686),'DATA ENTRY'!P686,""))))</f>
        <v/>
      </c>
      <c r="J687" s="107" t="str">
        <f>IF('DATA ENTRY'!CK686="","",IF('DATA ENTRY'!Q686="","",IF($D$4="All Post",'DATA ENTRY'!Q686,IF(AND($D$4='DATA ENTRY'!CK686),'DATA ENTRY'!Q686,""))))</f>
        <v/>
      </c>
      <c r="K687" s="3" t="str">
        <f>IF('DATA ENTRY'!CK686="","",IF('DATA ENTRY'!R686="","",IF($D$4="All Post",'DATA ENTRY'!R686,IF(AND($D$4='DATA ENTRY'!CK686),'DATA ENTRY'!R686,""))))</f>
        <v/>
      </c>
      <c r="L687" s="3" t="str">
        <f>IF('DATA ENTRY'!CK686="","",IF('DATA ENTRY'!S686="","",IF($D$4="All Post",'DATA ENTRY'!S686,IF(AND($D$4='DATA ENTRY'!CK686),'DATA ENTRY'!S686,""))))</f>
        <v/>
      </c>
      <c r="M687" s="3" t="str">
        <f>IF('DATA ENTRY'!CK686="","",IF('DATA ENTRY'!E686="","",IF($D$4="All Post",'DATA ENTRY'!E686,IF(AND($D$4='DATA ENTRY'!CK686),'DATA ENTRY'!E686,""))))</f>
        <v/>
      </c>
      <c r="N687" s="3" t="str">
        <f>IF('DATA ENTRY'!CK686="","",IF('DATA ENTRY'!W686="","",IF($D$4="All Post",'DATA ENTRY'!W686,IF(AND($D$4='DATA ENTRY'!CK686),'DATA ENTRY'!W686,""))))</f>
        <v/>
      </c>
      <c r="O687" s="3" t="str">
        <f>IF('DATA ENTRY'!CK686="","",IF('DATA ENTRY'!X686="","",IF($D$4="All Post",'DATA ENTRY'!X686,IF(AND($D$4='DATA ENTRY'!CK686),'DATA ENTRY'!X686,""))))</f>
        <v/>
      </c>
      <c r="P687" s="3" t="str">
        <f>IF('DATA ENTRY'!CK686="","",IF('DATA ENTRY'!G686="","",IF($D$4="All Post",'DATA ENTRY'!G686,IF(AND($D$4='DATA ENTRY'!CK686),'DATA ENTRY'!G686,""))))</f>
        <v/>
      </c>
      <c r="S687">
        <f t="shared" si="163"/>
        <v>0</v>
      </c>
      <c r="T687" t="str">
        <f t="shared" si="164"/>
        <v/>
      </c>
      <c r="BZ687" t="str">
        <f t="shared" si="165"/>
        <v/>
      </c>
      <c r="CA687" t="str">
        <f t="shared" si="166"/>
        <v/>
      </c>
      <c r="CB687" s="224">
        <v>681</v>
      </c>
      <c r="CC687" s="3" t="str">
        <f>IF('DATA ENTRY'!CK686="","",IF('DATA ENTRY'!B686="","",IF(AND($CD$4='DATA ENTRY'!CK686,$CG$4='DATA ENTRY'!D686),'DATA ENTRY'!B686,"")))</f>
        <v/>
      </c>
      <c r="CD687" s="3" t="str">
        <f>IF('DATA ENTRY'!CK686="","",IF('DATA ENTRY'!C686="","",IF(AND($CD$4='DATA ENTRY'!CK686,$CG$4='DATA ENTRY'!D686),'DATA ENTRY'!C686,"")))</f>
        <v/>
      </c>
      <c r="CE687" s="4" t="str">
        <f>IF('DATA ENTRY'!CK686="","",IF('DATA ENTRY'!I686="","",IF(AND($CD$4='DATA ENTRY'!CK686,$CG$4='DATA ENTRY'!D686),'DATA ENTRY'!I686,"")))</f>
        <v/>
      </c>
      <c r="CF687" s="4" t="str">
        <f>IF('DATA ENTRY'!CK686="","",IF('DATA ENTRY'!CK686="","",IF(AND($CD$4='DATA ENTRY'!CK686,$CG$4='DATA ENTRY'!D686),'DATA ENTRY'!CK686,"")))</f>
        <v/>
      </c>
      <c r="CG687" s="3" t="str">
        <f>IF('DATA ENTRY'!CK686="","",IF('DATA ENTRY'!N686="","",IF(AND($CD$4='DATA ENTRY'!CK686,$CG$4='DATA ENTRY'!D686),'DATA ENTRY'!N686,"")))</f>
        <v/>
      </c>
      <c r="CH687" s="107" t="str">
        <f>IF('DATA ENTRY'!CK686="","",IF('DATA ENTRY'!O686="","",IF(AND($CD$4='DATA ENTRY'!CK686,$CG$4='DATA ENTRY'!D686),'DATA ENTRY'!O686,"")))</f>
        <v/>
      </c>
      <c r="CI687" s="3" t="str">
        <f>IF('DATA ENTRY'!CK686="","",IF('DATA ENTRY'!P686="","",IF(AND($CD$4='DATA ENTRY'!CK686,$CG$4='DATA ENTRY'!D686),'DATA ENTRY'!P686,"")))</f>
        <v/>
      </c>
      <c r="CJ687" s="107" t="str">
        <f>IF('DATA ENTRY'!CK686="","",IF('DATA ENTRY'!Q686="","",IF(AND($CD$4='DATA ENTRY'!CK686,$CG$4='DATA ENTRY'!D686),'DATA ENTRY'!Q686,"")))</f>
        <v/>
      </c>
      <c r="CK687" s="3" t="str">
        <f>IF('DATA ENTRY'!CK686="","",IF('DATA ENTRY'!R686="","",IF(AND($CD$4='DATA ENTRY'!CK686,$CG$4='DATA ENTRY'!D686),'DATA ENTRY'!R686,"")))</f>
        <v/>
      </c>
      <c r="CL687" s="3" t="str">
        <f>IF('DATA ENTRY'!CK686="","",IF('DATA ENTRY'!S686="","",IF(AND($CD$4='DATA ENTRY'!CK686,$CG$4='DATA ENTRY'!D686),'DATA ENTRY'!S686,"")))</f>
        <v/>
      </c>
      <c r="CM687" s="3" t="str">
        <f>IF('DATA ENTRY'!CK686="","",IF('DATA ENTRY'!E686="","",IF(AND($CD$4='DATA ENTRY'!CK686,$CG$4='DATA ENTRY'!D686),'DATA ENTRY'!E686,"")))</f>
        <v/>
      </c>
      <c r="CN687" s="3" t="str">
        <f>IF('DATA ENTRY'!CK686="","",IF('DATA ENTRY'!W686="","",IF(AND($CD$4='DATA ENTRY'!CK686,$CG$4='DATA ENTRY'!D686),'DATA ENTRY'!W686,"")))</f>
        <v/>
      </c>
      <c r="CO687" s="3" t="str">
        <f>IF('DATA ENTRY'!CK686="","",IF('DATA ENTRY'!X686="","",IF(AND($CD$4='DATA ENTRY'!CK686,$CG$4='DATA ENTRY'!D686),'DATA ENTRY'!X686,"")))</f>
        <v/>
      </c>
      <c r="CP687" s="108" t="str">
        <f t="shared" si="167"/>
        <v/>
      </c>
      <c r="CQ687" s="108" t="str">
        <f>IF('DATA ENTRY'!CK686="","",IF('DATA ENTRY'!G686="","",IF(AND($CD$4='DATA ENTRY'!CK686,$CG$4='DATA ENTRY'!D686),'DATA ENTRY'!G686,"")))</f>
        <v/>
      </c>
      <c r="CR687" s="230" t="str">
        <f>IF('DATA ENTRY'!CK686="","",IF('DATA ENTRY'!D686="","",IF(AND($CD$4='DATA ENTRY'!CK686,$CG$4='DATA ENTRY'!D686),'DATA ENTRY'!D686,"")))</f>
        <v/>
      </c>
      <c r="CS687">
        <f t="shared" si="168"/>
        <v>0</v>
      </c>
      <c r="CT687">
        <f t="shared" si="169"/>
        <v>0</v>
      </c>
      <c r="CV687" s="139"/>
      <c r="CX687">
        <f t="shared" si="170"/>
        <v>0</v>
      </c>
      <c r="DB687" t="str">
        <f t="shared" si="177"/>
        <v/>
      </c>
      <c r="DC687" t="str">
        <f t="shared" si="178"/>
        <v/>
      </c>
      <c r="DD687" s="224">
        <v>681</v>
      </c>
      <c r="DE687" s="3" t="str">
        <f>IF('DATA ENTRY'!CK686="","",IF('DATA ENTRY'!B686="","",IF(AND($DF$4='DATA ENTRY'!D686),'DATA ENTRY'!B686,"")))</f>
        <v/>
      </c>
      <c r="DF687" s="3" t="str">
        <f>IF('DATA ENTRY'!CK686="","",IF('DATA ENTRY'!C686="","",IF(AND($DF$4='DATA ENTRY'!D686),'DATA ENTRY'!C686,"")))</f>
        <v/>
      </c>
      <c r="DG687" s="4" t="str">
        <f>IF('DATA ENTRY'!CK686="","",IF('DATA ENTRY'!I686="","",IF(AND($DF$4='DATA ENTRY'!D686),'DATA ENTRY'!I686,"")))</f>
        <v/>
      </c>
      <c r="DH687" s="4" t="str">
        <f>IF('DATA ENTRY'!CK686="","",IF('DATA ENTRY'!CK686="","",IF(AND($DF$4='DATA ENTRY'!D686),'DATA ENTRY'!CK686,"")))</f>
        <v/>
      </c>
      <c r="DI687" s="3" t="str">
        <f>IF('DATA ENTRY'!CK686="","",IF('DATA ENTRY'!N686="","",IF(AND($DF$4='DATA ENTRY'!D686),'DATA ENTRY'!N686,"")))</f>
        <v/>
      </c>
      <c r="DJ687" s="107" t="str">
        <f>IF('DATA ENTRY'!CK686="","",IF('DATA ENTRY'!O686="","",IF(AND($DF$4='DATA ENTRY'!D686),'DATA ENTRY'!O686,"")))</f>
        <v/>
      </c>
      <c r="DK687" s="3" t="str">
        <f>IF('DATA ENTRY'!CK686="","",IF('DATA ENTRY'!P686="","",IF(AND($DF$4='DATA ENTRY'!D686),'DATA ENTRY'!P686,"")))</f>
        <v/>
      </c>
      <c r="DL687" s="107" t="str">
        <f>IF('DATA ENTRY'!CK686="","",IF('DATA ENTRY'!Q686="","",IF(AND($DF$4='DATA ENTRY'!D686),'DATA ENTRY'!Q686,"")))</f>
        <v/>
      </c>
      <c r="DM687" s="3" t="str">
        <f>IF('DATA ENTRY'!CK686="","",IF('DATA ENTRY'!R686="","",IF(AND($DF$4='DATA ENTRY'!D686),'DATA ENTRY'!R686,"")))</f>
        <v/>
      </c>
      <c r="DN687" s="107" t="str">
        <f>IF('DATA ENTRY'!CK686="","",IF('DATA ENTRY'!S686="","",IF(AND($DF$4='DATA ENTRY'!D686),'DATA ENTRY'!S686,"")))</f>
        <v/>
      </c>
      <c r="DO687" s="3" t="str">
        <f>IF('DATA ENTRY'!CK686="","",IF('DATA ENTRY'!E686="","",IF(AND($DF$4='DATA ENTRY'!D686),'DATA ENTRY'!E686,"")))</f>
        <v/>
      </c>
      <c r="DP687" s="3" t="str">
        <f>IF('DATA ENTRY'!CK686="","",IF('DATA ENTRY'!D686="","",IF(AND($DF$4='DATA ENTRY'!D686),'DATA ENTRY'!D686,"")))</f>
        <v/>
      </c>
      <c r="DQ687" s="3" t="str">
        <f>IF('DATA ENTRY'!CK686="","",IF('DATA ENTRY'!W686="","",IF(AND($DF$4='DATA ENTRY'!D686),'DATA ENTRY'!W686,"")))</f>
        <v/>
      </c>
      <c r="DR687" s="3" t="str">
        <f>IF('DATA ENTRY'!CK686="","",IF('DATA ENTRY'!X686="","",IF(AND($DF$4='DATA ENTRY'!D686),'DATA ENTRY'!X686,"")))</f>
        <v/>
      </c>
      <c r="DS687" s="108" t="str">
        <f t="shared" si="171"/>
        <v/>
      </c>
      <c r="DT687" s="108" t="str">
        <f>IF('DATA ENTRY'!CK686="","",IF('DATA ENTRY'!D686="","",IF(AND($DF$4='DATA ENTRY'!D686),'DATA ENTRY'!G686,"")))</f>
        <v/>
      </c>
      <c r="DY687">
        <f t="shared" si="172"/>
        <v>0</v>
      </c>
      <c r="EB687" t="str">
        <f t="shared" si="173"/>
        <v/>
      </c>
      <c r="EC687" t="str">
        <f t="shared" si="174"/>
        <v/>
      </c>
      <c r="ED687" s="224">
        <v>681</v>
      </c>
      <c r="EE687" s="3" t="str">
        <f>IF('DATA ENTRY'!CK686="","",IF('DATA ENTRY'!B686="","",IF(AND($EF$4='DATA ENTRY'!G686,$EH$4='DATA ENTRY'!F686),'DATA ENTRY'!B686,"")))</f>
        <v/>
      </c>
      <c r="EF687" s="3" t="str">
        <f>IF('DATA ENTRY'!CK686="","",IF('DATA ENTRY'!C686="","",IF(AND($EF$4='DATA ENTRY'!G686,$EH$4='DATA ENTRY'!F686),'DATA ENTRY'!C686,"")))</f>
        <v/>
      </c>
      <c r="EG687" s="4" t="str">
        <f>IF('DATA ENTRY'!CK686="","",IF('DATA ENTRY'!I686="","",IF(AND($EF$4='DATA ENTRY'!G686,$EH$4='DATA ENTRY'!F686),'DATA ENTRY'!I686,"")))</f>
        <v/>
      </c>
      <c r="EH687" s="4" t="str">
        <f>IF('DATA ENTRY'!CK686="","",IF('DATA ENTRY'!CK686="","",IF(AND($EF$4='DATA ENTRY'!G686,$EH$4='DATA ENTRY'!F686),'DATA ENTRY'!CK686,"")))</f>
        <v/>
      </c>
      <c r="EI687" s="3" t="str">
        <f>IF('DATA ENTRY'!CK686="","",IF('DATA ENTRY'!N686="","",IF(AND($EF$4='DATA ENTRY'!G686,$EH$4='DATA ENTRY'!F686),'DATA ENTRY'!N686,"")))</f>
        <v/>
      </c>
      <c r="EJ687" s="107" t="str">
        <f>IF('DATA ENTRY'!CK686="","",IF('DATA ENTRY'!O686="","",IF(AND($EF$4='DATA ENTRY'!G686,$EH$4='DATA ENTRY'!F686),'DATA ENTRY'!O686,"")))</f>
        <v/>
      </c>
      <c r="EK687" s="3" t="str">
        <f>IF('DATA ENTRY'!CK686="","",IF('DATA ENTRY'!P686="","",IF(AND($EF$4='DATA ENTRY'!G686,$EH$4='DATA ENTRY'!F686),'DATA ENTRY'!P686,"")))</f>
        <v/>
      </c>
      <c r="EL687" s="107" t="str">
        <f>IF('DATA ENTRY'!CK686="","",IF('DATA ENTRY'!Q686="","",IF(AND($EF$4='DATA ENTRY'!G686,$EH$4='DATA ENTRY'!F686),'DATA ENTRY'!Q686,"")))</f>
        <v/>
      </c>
      <c r="EM687" s="3" t="str">
        <f>IF('DATA ENTRY'!CK686="","",IF('DATA ENTRY'!R686="","",IF(AND($EF$4='DATA ENTRY'!G686,$EH$4='DATA ENTRY'!F686),'DATA ENTRY'!R686,"")))</f>
        <v/>
      </c>
      <c r="EN687" s="107" t="str">
        <f>IF('DATA ENTRY'!CK686="","",IF('DATA ENTRY'!S686="","",IF(AND($EF$4='DATA ENTRY'!G686,$EH$4='DATA ENTRY'!F686),'DATA ENTRY'!S686,"")))</f>
        <v/>
      </c>
      <c r="EO687" s="3" t="str">
        <f>IF('DATA ENTRY'!CK686="","",IF('DATA ENTRY'!E686="","",IF(AND($EF$4='DATA ENTRY'!G686,$EH$4='DATA ENTRY'!F686),'DATA ENTRY'!E686,"")))</f>
        <v/>
      </c>
      <c r="EP687" s="3" t="str">
        <f>IF('DATA ENTRY'!CK686="","",IF('DATA ENTRY'!D686="","",IF(AND($EF$4='DATA ENTRY'!G686,$EH$4='DATA ENTRY'!F686),'DATA ENTRY'!D686,"")))</f>
        <v/>
      </c>
      <c r="EQ687" s="3" t="str">
        <f>IF('DATA ENTRY'!CK686="","",IF('DATA ENTRY'!W686="","",IF(AND($EF$4='DATA ENTRY'!G686,$EH$4='DATA ENTRY'!F686),'DATA ENTRY'!W686,"")))</f>
        <v/>
      </c>
      <c r="ER687" s="3" t="str">
        <f>IF('DATA ENTRY'!CK686="","",IF('DATA ENTRY'!X686="","",IF(AND($EF$4='DATA ENTRY'!G686,$EH$4='DATA ENTRY'!F686),'DATA ENTRY'!X686,"")))</f>
        <v/>
      </c>
      <c r="ES687" s="108" t="str">
        <f t="shared" si="175"/>
        <v/>
      </c>
      <c r="ET687" s="108" t="str">
        <f>IF('DATA ENTRY'!CK686="","",IF('DATA ENTRY'!D686="","",IF(AND($EF$4='DATA ENTRY'!G686,$EH$4='DATA ENTRY'!F686),'DATA ENTRY'!G686,"")))</f>
        <v/>
      </c>
      <c r="EY687">
        <f t="shared" si="176"/>
        <v>0</v>
      </c>
    </row>
    <row r="688" spans="1:155">
      <c r="A688" t="str">
        <f>IF(S688=0,"",1+(MAX($A$7:A687)))</f>
        <v/>
      </c>
      <c r="B688" s="224">
        <v>682</v>
      </c>
      <c r="C688" s="3" t="str">
        <f>IF('DATA ENTRY'!CK687="","",IF('DATA ENTRY'!B687="","",IF($D$4="All Post",'DATA ENTRY'!B687,IF(AND($D$4='DATA ENTRY'!CK687),'DATA ENTRY'!B687,""))))</f>
        <v/>
      </c>
      <c r="D688" s="3" t="str">
        <f>IF('DATA ENTRY'!CK687="","",IF('DATA ENTRY'!C687="","",IF($D$4="All Post",'DATA ENTRY'!C687,IF(AND($D$4='DATA ENTRY'!CK687),'DATA ENTRY'!C687,""))))</f>
        <v/>
      </c>
      <c r="E688" s="4" t="str">
        <f>IF('DATA ENTRY'!CK687="","",IF('DATA ENTRY'!I687="","",IF($D$4="All Post",'DATA ENTRY'!I687,IF(AND($D$4='DATA ENTRY'!CK687),'DATA ENTRY'!I687,""))))</f>
        <v/>
      </c>
      <c r="F688" s="4" t="str">
        <f>IF('DATA ENTRY'!CK687="","",IF('DATA ENTRY'!CK687="","",IF($D$4="All Post",'DATA ENTRY'!CK687,IF(AND($D$4='DATA ENTRY'!CK687),'DATA ENTRY'!CK687,""))))</f>
        <v/>
      </c>
      <c r="G688" s="3" t="str">
        <f>IF('DATA ENTRY'!CK687="","",IF('DATA ENTRY'!N687="","",IF($D$4="All Post",'DATA ENTRY'!N687,IF(AND($D$4='DATA ENTRY'!CK687),'DATA ENTRY'!N687,""))))</f>
        <v/>
      </c>
      <c r="H688" s="107" t="str">
        <f>IF('DATA ENTRY'!CK687="","",IF('DATA ENTRY'!O687="","",IF($D$4="All Post",'DATA ENTRY'!O687,IF(AND($D$4='DATA ENTRY'!CK687),'DATA ENTRY'!O687,""))))</f>
        <v/>
      </c>
      <c r="I688" s="3" t="str">
        <f>IF('DATA ENTRY'!CK687="","",IF('DATA ENTRY'!P687="","",IF($D$4="All Post",'DATA ENTRY'!P687,IF(AND($D$4='DATA ENTRY'!CK687),'DATA ENTRY'!P687,""))))</f>
        <v/>
      </c>
      <c r="J688" s="107" t="str">
        <f>IF('DATA ENTRY'!CK687="","",IF('DATA ENTRY'!Q687="","",IF($D$4="All Post",'DATA ENTRY'!Q687,IF(AND($D$4='DATA ENTRY'!CK687),'DATA ENTRY'!Q687,""))))</f>
        <v/>
      </c>
      <c r="K688" s="3" t="str">
        <f>IF('DATA ENTRY'!CK687="","",IF('DATA ENTRY'!R687="","",IF($D$4="All Post",'DATA ENTRY'!R687,IF(AND($D$4='DATA ENTRY'!CK687),'DATA ENTRY'!R687,""))))</f>
        <v/>
      </c>
      <c r="L688" s="3" t="str">
        <f>IF('DATA ENTRY'!CK687="","",IF('DATA ENTRY'!S687="","",IF($D$4="All Post",'DATA ENTRY'!S687,IF(AND($D$4='DATA ENTRY'!CK687),'DATA ENTRY'!S687,""))))</f>
        <v/>
      </c>
      <c r="M688" s="3" t="str">
        <f>IF('DATA ENTRY'!CK687="","",IF('DATA ENTRY'!E687="","",IF($D$4="All Post",'DATA ENTRY'!E687,IF(AND($D$4='DATA ENTRY'!CK687),'DATA ENTRY'!E687,""))))</f>
        <v/>
      </c>
      <c r="N688" s="3" t="str">
        <f>IF('DATA ENTRY'!CK687="","",IF('DATA ENTRY'!W687="","",IF($D$4="All Post",'DATA ENTRY'!W687,IF(AND($D$4='DATA ENTRY'!CK687),'DATA ENTRY'!W687,""))))</f>
        <v/>
      </c>
      <c r="O688" s="3" t="str">
        <f>IF('DATA ENTRY'!CK687="","",IF('DATA ENTRY'!X687="","",IF($D$4="All Post",'DATA ENTRY'!X687,IF(AND($D$4='DATA ENTRY'!CK687),'DATA ENTRY'!X687,""))))</f>
        <v/>
      </c>
      <c r="P688" s="3" t="str">
        <f>IF('DATA ENTRY'!CK687="","",IF('DATA ENTRY'!G687="","",IF($D$4="All Post",'DATA ENTRY'!G687,IF(AND($D$4='DATA ENTRY'!CK687),'DATA ENTRY'!G687,""))))</f>
        <v/>
      </c>
      <c r="S688">
        <f t="shared" si="163"/>
        <v>0</v>
      </c>
      <c r="T688" t="str">
        <f t="shared" si="164"/>
        <v/>
      </c>
      <c r="BZ688" t="str">
        <f t="shared" si="165"/>
        <v/>
      </c>
      <c r="CA688" t="str">
        <f t="shared" si="166"/>
        <v/>
      </c>
      <c r="CB688" s="224">
        <v>682</v>
      </c>
      <c r="CC688" s="3" t="str">
        <f>IF('DATA ENTRY'!CK687="","",IF('DATA ENTRY'!B687="","",IF(AND($CD$4='DATA ENTRY'!CK687,$CG$4='DATA ENTRY'!D687),'DATA ENTRY'!B687,"")))</f>
        <v/>
      </c>
      <c r="CD688" s="3" t="str">
        <f>IF('DATA ENTRY'!CK687="","",IF('DATA ENTRY'!C687="","",IF(AND($CD$4='DATA ENTRY'!CK687,$CG$4='DATA ENTRY'!D687),'DATA ENTRY'!C687,"")))</f>
        <v/>
      </c>
      <c r="CE688" s="4" t="str">
        <f>IF('DATA ENTRY'!CK687="","",IF('DATA ENTRY'!I687="","",IF(AND($CD$4='DATA ENTRY'!CK687,$CG$4='DATA ENTRY'!D687),'DATA ENTRY'!I687,"")))</f>
        <v/>
      </c>
      <c r="CF688" s="4" t="str">
        <f>IF('DATA ENTRY'!CK687="","",IF('DATA ENTRY'!CK687="","",IF(AND($CD$4='DATA ENTRY'!CK687,$CG$4='DATA ENTRY'!D687),'DATA ENTRY'!CK687,"")))</f>
        <v/>
      </c>
      <c r="CG688" s="3" t="str">
        <f>IF('DATA ENTRY'!CK687="","",IF('DATA ENTRY'!N687="","",IF(AND($CD$4='DATA ENTRY'!CK687,$CG$4='DATA ENTRY'!D687),'DATA ENTRY'!N687,"")))</f>
        <v/>
      </c>
      <c r="CH688" s="107" t="str">
        <f>IF('DATA ENTRY'!CK687="","",IF('DATA ENTRY'!O687="","",IF(AND($CD$4='DATA ENTRY'!CK687,$CG$4='DATA ENTRY'!D687),'DATA ENTRY'!O687,"")))</f>
        <v/>
      </c>
      <c r="CI688" s="3" t="str">
        <f>IF('DATA ENTRY'!CK687="","",IF('DATA ENTRY'!P687="","",IF(AND($CD$4='DATA ENTRY'!CK687,$CG$4='DATA ENTRY'!D687),'DATA ENTRY'!P687,"")))</f>
        <v/>
      </c>
      <c r="CJ688" s="107" t="str">
        <f>IF('DATA ENTRY'!CK687="","",IF('DATA ENTRY'!Q687="","",IF(AND($CD$4='DATA ENTRY'!CK687,$CG$4='DATA ENTRY'!D687),'DATA ENTRY'!Q687,"")))</f>
        <v/>
      </c>
      <c r="CK688" s="3" t="str">
        <f>IF('DATA ENTRY'!CK687="","",IF('DATA ENTRY'!R687="","",IF(AND($CD$4='DATA ENTRY'!CK687,$CG$4='DATA ENTRY'!D687),'DATA ENTRY'!R687,"")))</f>
        <v/>
      </c>
      <c r="CL688" s="3" t="str">
        <f>IF('DATA ENTRY'!CK687="","",IF('DATA ENTRY'!S687="","",IF(AND($CD$4='DATA ENTRY'!CK687,$CG$4='DATA ENTRY'!D687),'DATA ENTRY'!S687,"")))</f>
        <v/>
      </c>
      <c r="CM688" s="3" t="str">
        <f>IF('DATA ENTRY'!CK687="","",IF('DATA ENTRY'!E687="","",IF(AND($CD$4='DATA ENTRY'!CK687,$CG$4='DATA ENTRY'!D687),'DATA ENTRY'!E687,"")))</f>
        <v/>
      </c>
      <c r="CN688" s="3" t="str">
        <f>IF('DATA ENTRY'!CK687="","",IF('DATA ENTRY'!W687="","",IF(AND($CD$4='DATA ENTRY'!CK687,$CG$4='DATA ENTRY'!D687),'DATA ENTRY'!W687,"")))</f>
        <v/>
      </c>
      <c r="CO688" s="3" t="str">
        <f>IF('DATA ENTRY'!CK687="","",IF('DATA ENTRY'!X687="","",IF(AND($CD$4='DATA ENTRY'!CK687,$CG$4='DATA ENTRY'!D687),'DATA ENTRY'!X687,"")))</f>
        <v/>
      </c>
      <c r="CP688" s="108" t="str">
        <f t="shared" si="167"/>
        <v/>
      </c>
      <c r="CQ688" s="108" t="str">
        <f>IF('DATA ENTRY'!CK687="","",IF('DATA ENTRY'!G687="","",IF(AND($CD$4='DATA ENTRY'!CK687,$CG$4='DATA ENTRY'!D687),'DATA ENTRY'!G687,"")))</f>
        <v/>
      </c>
      <c r="CR688" s="230" t="str">
        <f>IF('DATA ENTRY'!CK687="","",IF('DATA ENTRY'!D687="","",IF(AND($CD$4='DATA ENTRY'!CK687,$CG$4='DATA ENTRY'!D687),'DATA ENTRY'!D687,"")))</f>
        <v/>
      </c>
      <c r="CS688">
        <f t="shared" si="168"/>
        <v>0</v>
      </c>
      <c r="CT688">
        <f t="shared" si="169"/>
        <v>0</v>
      </c>
      <c r="CV688" s="139"/>
      <c r="CX688">
        <f t="shared" si="170"/>
        <v>0</v>
      </c>
      <c r="DB688" t="str">
        <f t="shared" si="177"/>
        <v/>
      </c>
      <c r="DC688" t="str">
        <f t="shared" si="178"/>
        <v/>
      </c>
      <c r="DD688" s="224">
        <v>682</v>
      </c>
      <c r="DE688" s="3" t="str">
        <f>IF('DATA ENTRY'!CK687="","",IF('DATA ENTRY'!B687="","",IF(AND($DF$4='DATA ENTRY'!D687),'DATA ENTRY'!B687,"")))</f>
        <v/>
      </c>
      <c r="DF688" s="3" t="str">
        <f>IF('DATA ENTRY'!CK687="","",IF('DATA ENTRY'!C687="","",IF(AND($DF$4='DATA ENTRY'!D687),'DATA ENTRY'!C687,"")))</f>
        <v/>
      </c>
      <c r="DG688" s="4" t="str">
        <f>IF('DATA ENTRY'!CK687="","",IF('DATA ENTRY'!I687="","",IF(AND($DF$4='DATA ENTRY'!D687),'DATA ENTRY'!I687,"")))</f>
        <v/>
      </c>
      <c r="DH688" s="4" t="str">
        <f>IF('DATA ENTRY'!CK687="","",IF('DATA ENTRY'!CK687="","",IF(AND($DF$4='DATA ENTRY'!D687),'DATA ENTRY'!CK687,"")))</f>
        <v/>
      </c>
      <c r="DI688" s="3" t="str">
        <f>IF('DATA ENTRY'!CK687="","",IF('DATA ENTRY'!N687="","",IF(AND($DF$4='DATA ENTRY'!D687),'DATA ENTRY'!N687,"")))</f>
        <v/>
      </c>
      <c r="DJ688" s="107" t="str">
        <f>IF('DATA ENTRY'!CK687="","",IF('DATA ENTRY'!O687="","",IF(AND($DF$4='DATA ENTRY'!D687),'DATA ENTRY'!O687,"")))</f>
        <v/>
      </c>
      <c r="DK688" s="3" t="str">
        <f>IF('DATA ENTRY'!CK687="","",IF('DATA ENTRY'!P687="","",IF(AND($DF$4='DATA ENTRY'!D687),'DATA ENTRY'!P687,"")))</f>
        <v/>
      </c>
      <c r="DL688" s="107" t="str">
        <f>IF('DATA ENTRY'!CK687="","",IF('DATA ENTRY'!Q687="","",IF(AND($DF$4='DATA ENTRY'!D687),'DATA ENTRY'!Q687,"")))</f>
        <v/>
      </c>
      <c r="DM688" s="3" t="str">
        <f>IF('DATA ENTRY'!CK687="","",IF('DATA ENTRY'!R687="","",IF(AND($DF$4='DATA ENTRY'!D687),'DATA ENTRY'!R687,"")))</f>
        <v/>
      </c>
      <c r="DN688" s="107" t="str">
        <f>IF('DATA ENTRY'!CK687="","",IF('DATA ENTRY'!S687="","",IF(AND($DF$4='DATA ENTRY'!D687),'DATA ENTRY'!S687,"")))</f>
        <v/>
      </c>
      <c r="DO688" s="3" t="str">
        <f>IF('DATA ENTRY'!CK687="","",IF('DATA ENTRY'!E687="","",IF(AND($DF$4='DATA ENTRY'!D687),'DATA ENTRY'!E687,"")))</f>
        <v/>
      </c>
      <c r="DP688" s="3" t="str">
        <f>IF('DATA ENTRY'!CK687="","",IF('DATA ENTRY'!D687="","",IF(AND($DF$4='DATA ENTRY'!D687),'DATA ENTRY'!D687,"")))</f>
        <v/>
      </c>
      <c r="DQ688" s="3" t="str">
        <f>IF('DATA ENTRY'!CK687="","",IF('DATA ENTRY'!W687="","",IF(AND($DF$4='DATA ENTRY'!D687),'DATA ENTRY'!W687,"")))</f>
        <v/>
      </c>
      <c r="DR688" s="3" t="str">
        <f>IF('DATA ENTRY'!CK687="","",IF('DATA ENTRY'!X687="","",IF(AND($DF$4='DATA ENTRY'!D687),'DATA ENTRY'!X687,"")))</f>
        <v/>
      </c>
      <c r="DS688" s="108" t="str">
        <f t="shared" si="171"/>
        <v/>
      </c>
      <c r="DT688" s="108" t="str">
        <f>IF('DATA ENTRY'!CK687="","",IF('DATA ENTRY'!D687="","",IF(AND($DF$4='DATA ENTRY'!D687),'DATA ENTRY'!G687,"")))</f>
        <v/>
      </c>
      <c r="DY688">
        <f t="shared" si="172"/>
        <v>0</v>
      </c>
      <c r="EB688" t="str">
        <f t="shared" si="173"/>
        <v/>
      </c>
      <c r="EC688" t="str">
        <f t="shared" si="174"/>
        <v/>
      </c>
      <c r="ED688" s="224">
        <v>682</v>
      </c>
      <c r="EE688" s="3" t="str">
        <f>IF('DATA ENTRY'!CK687="","",IF('DATA ENTRY'!B687="","",IF(AND($EF$4='DATA ENTRY'!G687,$EH$4='DATA ENTRY'!F687),'DATA ENTRY'!B687,"")))</f>
        <v/>
      </c>
      <c r="EF688" s="3" t="str">
        <f>IF('DATA ENTRY'!CK687="","",IF('DATA ENTRY'!C687="","",IF(AND($EF$4='DATA ENTRY'!G687,$EH$4='DATA ENTRY'!F687),'DATA ENTRY'!C687,"")))</f>
        <v/>
      </c>
      <c r="EG688" s="4" t="str">
        <f>IF('DATA ENTRY'!CK687="","",IF('DATA ENTRY'!I687="","",IF(AND($EF$4='DATA ENTRY'!G687,$EH$4='DATA ENTRY'!F687),'DATA ENTRY'!I687,"")))</f>
        <v/>
      </c>
      <c r="EH688" s="4" t="str">
        <f>IF('DATA ENTRY'!CK687="","",IF('DATA ENTRY'!CK687="","",IF(AND($EF$4='DATA ENTRY'!G687,$EH$4='DATA ENTRY'!F687),'DATA ENTRY'!CK687,"")))</f>
        <v/>
      </c>
      <c r="EI688" s="3" t="str">
        <f>IF('DATA ENTRY'!CK687="","",IF('DATA ENTRY'!N687="","",IF(AND($EF$4='DATA ENTRY'!G687,$EH$4='DATA ENTRY'!F687),'DATA ENTRY'!N687,"")))</f>
        <v/>
      </c>
      <c r="EJ688" s="107" t="str">
        <f>IF('DATA ENTRY'!CK687="","",IF('DATA ENTRY'!O687="","",IF(AND($EF$4='DATA ENTRY'!G687,$EH$4='DATA ENTRY'!F687),'DATA ENTRY'!O687,"")))</f>
        <v/>
      </c>
      <c r="EK688" s="3" t="str">
        <f>IF('DATA ENTRY'!CK687="","",IF('DATA ENTRY'!P687="","",IF(AND($EF$4='DATA ENTRY'!G687,$EH$4='DATA ENTRY'!F687),'DATA ENTRY'!P687,"")))</f>
        <v/>
      </c>
      <c r="EL688" s="107" t="str">
        <f>IF('DATA ENTRY'!CK687="","",IF('DATA ENTRY'!Q687="","",IF(AND($EF$4='DATA ENTRY'!G687,$EH$4='DATA ENTRY'!F687),'DATA ENTRY'!Q687,"")))</f>
        <v/>
      </c>
      <c r="EM688" s="3" t="str">
        <f>IF('DATA ENTRY'!CK687="","",IF('DATA ENTRY'!R687="","",IF(AND($EF$4='DATA ENTRY'!G687,$EH$4='DATA ENTRY'!F687),'DATA ENTRY'!R687,"")))</f>
        <v/>
      </c>
      <c r="EN688" s="107" t="str">
        <f>IF('DATA ENTRY'!CK687="","",IF('DATA ENTRY'!S687="","",IF(AND($EF$4='DATA ENTRY'!G687,$EH$4='DATA ENTRY'!F687),'DATA ENTRY'!S687,"")))</f>
        <v/>
      </c>
      <c r="EO688" s="3" t="str">
        <f>IF('DATA ENTRY'!CK687="","",IF('DATA ENTRY'!E687="","",IF(AND($EF$4='DATA ENTRY'!G687,$EH$4='DATA ENTRY'!F687),'DATA ENTRY'!E687,"")))</f>
        <v/>
      </c>
      <c r="EP688" s="3" t="str">
        <f>IF('DATA ENTRY'!CK687="","",IF('DATA ENTRY'!D687="","",IF(AND($EF$4='DATA ENTRY'!G687,$EH$4='DATA ENTRY'!F687),'DATA ENTRY'!D687,"")))</f>
        <v/>
      </c>
      <c r="EQ688" s="3" t="str">
        <f>IF('DATA ENTRY'!CK687="","",IF('DATA ENTRY'!W687="","",IF(AND($EF$4='DATA ENTRY'!G687,$EH$4='DATA ENTRY'!F687),'DATA ENTRY'!W687,"")))</f>
        <v/>
      </c>
      <c r="ER688" s="3" t="str">
        <f>IF('DATA ENTRY'!CK687="","",IF('DATA ENTRY'!X687="","",IF(AND($EF$4='DATA ENTRY'!G687,$EH$4='DATA ENTRY'!F687),'DATA ENTRY'!X687,"")))</f>
        <v/>
      </c>
      <c r="ES688" s="108" t="str">
        <f t="shared" si="175"/>
        <v/>
      </c>
      <c r="ET688" s="108" t="str">
        <f>IF('DATA ENTRY'!CK687="","",IF('DATA ENTRY'!D687="","",IF(AND($EF$4='DATA ENTRY'!G687,$EH$4='DATA ENTRY'!F687),'DATA ENTRY'!G687,"")))</f>
        <v/>
      </c>
      <c r="EY688">
        <f t="shared" si="176"/>
        <v>0</v>
      </c>
    </row>
    <row r="689" spans="1:155">
      <c r="A689" t="str">
        <f>IF(S689=0,"",1+(MAX($A$7:A688)))</f>
        <v/>
      </c>
      <c r="B689" s="224">
        <v>683</v>
      </c>
      <c r="C689" s="3" t="str">
        <f>IF('DATA ENTRY'!CK688="","",IF('DATA ENTRY'!B688="","",IF($D$4="All Post",'DATA ENTRY'!B688,IF(AND($D$4='DATA ENTRY'!CK688),'DATA ENTRY'!B688,""))))</f>
        <v/>
      </c>
      <c r="D689" s="3" t="str">
        <f>IF('DATA ENTRY'!CK688="","",IF('DATA ENTRY'!C688="","",IF($D$4="All Post",'DATA ENTRY'!C688,IF(AND($D$4='DATA ENTRY'!CK688),'DATA ENTRY'!C688,""))))</f>
        <v/>
      </c>
      <c r="E689" s="4" t="str">
        <f>IF('DATA ENTRY'!CK688="","",IF('DATA ENTRY'!I688="","",IF($D$4="All Post",'DATA ENTRY'!I688,IF(AND($D$4='DATA ENTRY'!CK688),'DATA ENTRY'!I688,""))))</f>
        <v/>
      </c>
      <c r="F689" s="4" t="str">
        <f>IF('DATA ENTRY'!CK688="","",IF('DATA ENTRY'!CK688="","",IF($D$4="All Post",'DATA ENTRY'!CK688,IF(AND($D$4='DATA ENTRY'!CK688),'DATA ENTRY'!CK688,""))))</f>
        <v/>
      </c>
      <c r="G689" s="3" t="str">
        <f>IF('DATA ENTRY'!CK688="","",IF('DATA ENTRY'!N688="","",IF($D$4="All Post",'DATA ENTRY'!N688,IF(AND($D$4='DATA ENTRY'!CK688),'DATA ENTRY'!N688,""))))</f>
        <v/>
      </c>
      <c r="H689" s="107" t="str">
        <f>IF('DATA ENTRY'!CK688="","",IF('DATA ENTRY'!O688="","",IF($D$4="All Post",'DATA ENTRY'!O688,IF(AND($D$4='DATA ENTRY'!CK688),'DATA ENTRY'!O688,""))))</f>
        <v/>
      </c>
      <c r="I689" s="3" t="str">
        <f>IF('DATA ENTRY'!CK688="","",IF('DATA ENTRY'!P688="","",IF($D$4="All Post",'DATA ENTRY'!P688,IF(AND($D$4='DATA ENTRY'!CK688),'DATA ENTRY'!P688,""))))</f>
        <v/>
      </c>
      <c r="J689" s="107" t="str">
        <f>IF('DATA ENTRY'!CK688="","",IF('DATA ENTRY'!Q688="","",IF($D$4="All Post",'DATA ENTRY'!Q688,IF(AND($D$4='DATA ENTRY'!CK688),'DATA ENTRY'!Q688,""))))</f>
        <v/>
      </c>
      <c r="K689" s="3" t="str">
        <f>IF('DATA ENTRY'!CK688="","",IF('DATA ENTRY'!R688="","",IF($D$4="All Post",'DATA ENTRY'!R688,IF(AND($D$4='DATA ENTRY'!CK688),'DATA ENTRY'!R688,""))))</f>
        <v/>
      </c>
      <c r="L689" s="3" t="str">
        <f>IF('DATA ENTRY'!CK688="","",IF('DATA ENTRY'!S688="","",IF($D$4="All Post",'DATA ENTRY'!S688,IF(AND($D$4='DATA ENTRY'!CK688),'DATA ENTRY'!S688,""))))</f>
        <v/>
      </c>
      <c r="M689" s="3" t="str">
        <f>IF('DATA ENTRY'!CK688="","",IF('DATA ENTRY'!E688="","",IF($D$4="All Post",'DATA ENTRY'!E688,IF(AND($D$4='DATA ENTRY'!CK688),'DATA ENTRY'!E688,""))))</f>
        <v/>
      </c>
      <c r="N689" s="3" t="str">
        <f>IF('DATA ENTRY'!CK688="","",IF('DATA ENTRY'!W688="","",IF($D$4="All Post",'DATA ENTRY'!W688,IF(AND($D$4='DATA ENTRY'!CK688),'DATA ENTRY'!W688,""))))</f>
        <v/>
      </c>
      <c r="O689" s="3" t="str">
        <f>IF('DATA ENTRY'!CK688="","",IF('DATA ENTRY'!X688="","",IF($D$4="All Post",'DATA ENTRY'!X688,IF(AND($D$4='DATA ENTRY'!CK688),'DATA ENTRY'!X688,""))))</f>
        <v/>
      </c>
      <c r="P689" s="3" t="str">
        <f>IF('DATA ENTRY'!CK688="","",IF('DATA ENTRY'!G688="","",IF($D$4="All Post",'DATA ENTRY'!G688,IF(AND($D$4='DATA ENTRY'!CK688),'DATA ENTRY'!G688,""))))</f>
        <v/>
      </c>
      <c r="S689">
        <f t="shared" si="163"/>
        <v>0</v>
      </c>
      <c r="T689" t="str">
        <f t="shared" si="164"/>
        <v/>
      </c>
      <c r="BZ689" t="str">
        <f t="shared" si="165"/>
        <v/>
      </c>
      <c r="CA689" t="str">
        <f t="shared" si="166"/>
        <v/>
      </c>
      <c r="CB689" s="224">
        <v>683</v>
      </c>
      <c r="CC689" s="3" t="str">
        <f>IF('DATA ENTRY'!CK688="","",IF('DATA ENTRY'!B688="","",IF(AND($CD$4='DATA ENTRY'!CK688,$CG$4='DATA ENTRY'!D688),'DATA ENTRY'!B688,"")))</f>
        <v/>
      </c>
      <c r="CD689" s="3" t="str">
        <f>IF('DATA ENTRY'!CK688="","",IF('DATA ENTRY'!C688="","",IF(AND($CD$4='DATA ENTRY'!CK688,$CG$4='DATA ENTRY'!D688),'DATA ENTRY'!C688,"")))</f>
        <v/>
      </c>
      <c r="CE689" s="4" t="str">
        <f>IF('DATA ENTRY'!CK688="","",IF('DATA ENTRY'!I688="","",IF(AND($CD$4='DATA ENTRY'!CK688,$CG$4='DATA ENTRY'!D688),'DATA ENTRY'!I688,"")))</f>
        <v/>
      </c>
      <c r="CF689" s="4" t="str">
        <f>IF('DATA ENTRY'!CK688="","",IF('DATA ENTRY'!CK688="","",IF(AND($CD$4='DATA ENTRY'!CK688,$CG$4='DATA ENTRY'!D688),'DATA ENTRY'!CK688,"")))</f>
        <v/>
      </c>
      <c r="CG689" s="3" t="str">
        <f>IF('DATA ENTRY'!CK688="","",IF('DATA ENTRY'!N688="","",IF(AND($CD$4='DATA ENTRY'!CK688,$CG$4='DATA ENTRY'!D688),'DATA ENTRY'!N688,"")))</f>
        <v/>
      </c>
      <c r="CH689" s="107" t="str">
        <f>IF('DATA ENTRY'!CK688="","",IF('DATA ENTRY'!O688="","",IF(AND($CD$4='DATA ENTRY'!CK688,$CG$4='DATA ENTRY'!D688),'DATA ENTRY'!O688,"")))</f>
        <v/>
      </c>
      <c r="CI689" s="3" t="str">
        <f>IF('DATA ENTRY'!CK688="","",IF('DATA ENTRY'!P688="","",IF(AND($CD$4='DATA ENTRY'!CK688,$CG$4='DATA ENTRY'!D688),'DATA ENTRY'!P688,"")))</f>
        <v/>
      </c>
      <c r="CJ689" s="107" t="str">
        <f>IF('DATA ENTRY'!CK688="","",IF('DATA ENTRY'!Q688="","",IF(AND($CD$4='DATA ENTRY'!CK688,$CG$4='DATA ENTRY'!D688),'DATA ENTRY'!Q688,"")))</f>
        <v/>
      </c>
      <c r="CK689" s="3" t="str">
        <f>IF('DATA ENTRY'!CK688="","",IF('DATA ENTRY'!R688="","",IF(AND($CD$4='DATA ENTRY'!CK688,$CG$4='DATA ENTRY'!D688),'DATA ENTRY'!R688,"")))</f>
        <v/>
      </c>
      <c r="CL689" s="3" t="str">
        <f>IF('DATA ENTRY'!CK688="","",IF('DATA ENTRY'!S688="","",IF(AND($CD$4='DATA ENTRY'!CK688,$CG$4='DATA ENTRY'!D688),'DATA ENTRY'!S688,"")))</f>
        <v/>
      </c>
      <c r="CM689" s="3" t="str">
        <f>IF('DATA ENTRY'!CK688="","",IF('DATA ENTRY'!E688="","",IF(AND($CD$4='DATA ENTRY'!CK688,$CG$4='DATA ENTRY'!D688),'DATA ENTRY'!E688,"")))</f>
        <v/>
      </c>
      <c r="CN689" s="3" t="str">
        <f>IF('DATA ENTRY'!CK688="","",IF('DATA ENTRY'!W688="","",IF(AND($CD$4='DATA ENTRY'!CK688,$CG$4='DATA ENTRY'!D688),'DATA ENTRY'!W688,"")))</f>
        <v/>
      </c>
      <c r="CO689" s="3" t="str">
        <f>IF('DATA ENTRY'!CK688="","",IF('DATA ENTRY'!X688="","",IF(AND($CD$4='DATA ENTRY'!CK688,$CG$4='DATA ENTRY'!D688),'DATA ENTRY'!X688,"")))</f>
        <v/>
      </c>
      <c r="CP689" s="108" t="str">
        <f t="shared" si="167"/>
        <v/>
      </c>
      <c r="CQ689" s="108" t="str">
        <f>IF('DATA ENTRY'!CK688="","",IF('DATA ENTRY'!G688="","",IF(AND($CD$4='DATA ENTRY'!CK688,$CG$4='DATA ENTRY'!D688),'DATA ENTRY'!G688,"")))</f>
        <v/>
      </c>
      <c r="CR689" s="230" t="str">
        <f>IF('DATA ENTRY'!CK688="","",IF('DATA ENTRY'!D688="","",IF(AND($CD$4='DATA ENTRY'!CK688,$CG$4='DATA ENTRY'!D688),'DATA ENTRY'!D688,"")))</f>
        <v/>
      </c>
      <c r="CS689">
        <f t="shared" si="168"/>
        <v>0</v>
      </c>
      <c r="CT689">
        <f t="shared" si="169"/>
        <v>0</v>
      </c>
      <c r="CV689" s="139"/>
      <c r="CX689">
        <f t="shared" si="170"/>
        <v>0</v>
      </c>
      <c r="DB689" t="str">
        <f t="shared" si="177"/>
        <v/>
      </c>
      <c r="DC689" t="str">
        <f t="shared" si="178"/>
        <v/>
      </c>
      <c r="DD689" s="224">
        <v>683</v>
      </c>
      <c r="DE689" s="3" t="str">
        <f>IF('DATA ENTRY'!CK688="","",IF('DATA ENTRY'!B688="","",IF(AND($DF$4='DATA ENTRY'!D688),'DATA ENTRY'!B688,"")))</f>
        <v/>
      </c>
      <c r="DF689" s="3" t="str">
        <f>IF('DATA ENTRY'!CK688="","",IF('DATA ENTRY'!C688="","",IF(AND($DF$4='DATA ENTRY'!D688),'DATA ENTRY'!C688,"")))</f>
        <v/>
      </c>
      <c r="DG689" s="4" t="str">
        <f>IF('DATA ENTRY'!CK688="","",IF('DATA ENTRY'!I688="","",IF(AND($DF$4='DATA ENTRY'!D688),'DATA ENTRY'!I688,"")))</f>
        <v/>
      </c>
      <c r="DH689" s="4" t="str">
        <f>IF('DATA ENTRY'!CK688="","",IF('DATA ENTRY'!CK688="","",IF(AND($DF$4='DATA ENTRY'!D688),'DATA ENTRY'!CK688,"")))</f>
        <v/>
      </c>
      <c r="DI689" s="3" t="str">
        <f>IF('DATA ENTRY'!CK688="","",IF('DATA ENTRY'!N688="","",IF(AND($DF$4='DATA ENTRY'!D688),'DATA ENTRY'!N688,"")))</f>
        <v/>
      </c>
      <c r="DJ689" s="107" t="str">
        <f>IF('DATA ENTRY'!CK688="","",IF('DATA ENTRY'!O688="","",IF(AND($DF$4='DATA ENTRY'!D688),'DATA ENTRY'!O688,"")))</f>
        <v/>
      </c>
      <c r="DK689" s="3" t="str">
        <f>IF('DATA ENTRY'!CK688="","",IF('DATA ENTRY'!P688="","",IF(AND($DF$4='DATA ENTRY'!D688),'DATA ENTRY'!P688,"")))</f>
        <v/>
      </c>
      <c r="DL689" s="107" t="str">
        <f>IF('DATA ENTRY'!CK688="","",IF('DATA ENTRY'!Q688="","",IF(AND($DF$4='DATA ENTRY'!D688),'DATA ENTRY'!Q688,"")))</f>
        <v/>
      </c>
      <c r="DM689" s="3" t="str">
        <f>IF('DATA ENTRY'!CK688="","",IF('DATA ENTRY'!R688="","",IF(AND($DF$4='DATA ENTRY'!D688),'DATA ENTRY'!R688,"")))</f>
        <v/>
      </c>
      <c r="DN689" s="107" t="str">
        <f>IF('DATA ENTRY'!CK688="","",IF('DATA ENTRY'!S688="","",IF(AND($DF$4='DATA ENTRY'!D688),'DATA ENTRY'!S688,"")))</f>
        <v/>
      </c>
      <c r="DO689" s="3" t="str">
        <f>IF('DATA ENTRY'!CK688="","",IF('DATA ENTRY'!E688="","",IF(AND($DF$4='DATA ENTRY'!D688),'DATA ENTRY'!E688,"")))</f>
        <v/>
      </c>
      <c r="DP689" s="3" t="str">
        <f>IF('DATA ENTRY'!CK688="","",IF('DATA ENTRY'!D688="","",IF(AND($DF$4='DATA ENTRY'!D688),'DATA ENTRY'!D688,"")))</f>
        <v/>
      </c>
      <c r="DQ689" s="3" t="str">
        <f>IF('DATA ENTRY'!CK688="","",IF('DATA ENTRY'!W688="","",IF(AND($DF$4='DATA ENTRY'!D688),'DATA ENTRY'!W688,"")))</f>
        <v/>
      </c>
      <c r="DR689" s="3" t="str">
        <f>IF('DATA ENTRY'!CK688="","",IF('DATA ENTRY'!X688="","",IF(AND($DF$4='DATA ENTRY'!D688),'DATA ENTRY'!X688,"")))</f>
        <v/>
      </c>
      <c r="DS689" s="108" t="str">
        <f t="shared" si="171"/>
        <v/>
      </c>
      <c r="DT689" s="108" t="str">
        <f>IF('DATA ENTRY'!CK688="","",IF('DATA ENTRY'!D688="","",IF(AND($DF$4='DATA ENTRY'!D688),'DATA ENTRY'!G688,"")))</f>
        <v/>
      </c>
      <c r="DY689">
        <f t="shared" si="172"/>
        <v>0</v>
      </c>
      <c r="EB689" t="str">
        <f t="shared" si="173"/>
        <v/>
      </c>
      <c r="EC689" t="str">
        <f t="shared" si="174"/>
        <v/>
      </c>
      <c r="ED689" s="224">
        <v>683</v>
      </c>
      <c r="EE689" s="3" t="str">
        <f>IF('DATA ENTRY'!CK688="","",IF('DATA ENTRY'!B688="","",IF(AND($EF$4='DATA ENTRY'!G688,$EH$4='DATA ENTRY'!F688),'DATA ENTRY'!B688,"")))</f>
        <v/>
      </c>
      <c r="EF689" s="3" t="str">
        <f>IF('DATA ENTRY'!CK688="","",IF('DATA ENTRY'!C688="","",IF(AND($EF$4='DATA ENTRY'!G688,$EH$4='DATA ENTRY'!F688),'DATA ENTRY'!C688,"")))</f>
        <v/>
      </c>
      <c r="EG689" s="4" t="str">
        <f>IF('DATA ENTRY'!CK688="","",IF('DATA ENTRY'!I688="","",IF(AND($EF$4='DATA ENTRY'!G688,$EH$4='DATA ENTRY'!F688),'DATA ENTRY'!I688,"")))</f>
        <v/>
      </c>
      <c r="EH689" s="4" t="str">
        <f>IF('DATA ENTRY'!CK688="","",IF('DATA ENTRY'!CK688="","",IF(AND($EF$4='DATA ENTRY'!G688,$EH$4='DATA ENTRY'!F688),'DATA ENTRY'!CK688,"")))</f>
        <v/>
      </c>
      <c r="EI689" s="3" t="str">
        <f>IF('DATA ENTRY'!CK688="","",IF('DATA ENTRY'!N688="","",IF(AND($EF$4='DATA ENTRY'!G688,$EH$4='DATA ENTRY'!F688),'DATA ENTRY'!N688,"")))</f>
        <v/>
      </c>
      <c r="EJ689" s="107" t="str">
        <f>IF('DATA ENTRY'!CK688="","",IF('DATA ENTRY'!O688="","",IF(AND($EF$4='DATA ENTRY'!G688,$EH$4='DATA ENTRY'!F688),'DATA ENTRY'!O688,"")))</f>
        <v/>
      </c>
      <c r="EK689" s="3" t="str">
        <f>IF('DATA ENTRY'!CK688="","",IF('DATA ENTRY'!P688="","",IF(AND($EF$4='DATA ENTRY'!G688,$EH$4='DATA ENTRY'!F688),'DATA ENTRY'!P688,"")))</f>
        <v/>
      </c>
      <c r="EL689" s="107" t="str">
        <f>IF('DATA ENTRY'!CK688="","",IF('DATA ENTRY'!Q688="","",IF(AND($EF$4='DATA ENTRY'!G688,$EH$4='DATA ENTRY'!F688),'DATA ENTRY'!Q688,"")))</f>
        <v/>
      </c>
      <c r="EM689" s="3" t="str">
        <f>IF('DATA ENTRY'!CK688="","",IF('DATA ENTRY'!R688="","",IF(AND($EF$4='DATA ENTRY'!G688,$EH$4='DATA ENTRY'!F688),'DATA ENTRY'!R688,"")))</f>
        <v/>
      </c>
      <c r="EN689" s="107" t="str">
        <f>IF('DATA ENTRY'!CK688="","",IF('DATA ENTRY'!S688="","",IF(AND($EF$4='DATA ENTRY'!G688,$EH$4='DATA ENTRY'!F688),'DATA ENTRY'!S688,"")))</f>
        <v/>
      </c>
      <c r="EO689" s="3" t="str">
        <f>IF('DATA ENTRY'!CK688="","",IF('DATA ENTRY'!E688="","",IF(AND($EF$4='DATA ENTRY'!G688,$EH$4='DATA ENTRY'!F688),'DATA ENTRY'!E688,"")))</f>
        <v/>
      </c>
      <c r="EP689" s="3" t="str">
        <f>IF('DATA ENTRY'!CK688="","",IF('DATA ENTRY'!D688="","",IF(AND($EF$4='DATA ENTRY'!G688,$EH$4='DATA ENTRY'!F688),'DATA ENTRY'!D688,"")))</f>
        <v/>
      </c>
      <c r="EQ689" s="3" t="str">
        <f>IF('DATA ENTRY'!CK688="","",IF('DATA ENTRY'!W688="","",IF(AND($EF$4='DATA ENTRY'!G688,$EH$4='DATA ENTRY'!F688),'DATA ENTRY'!W688,"")))</f>
        <v/>
      </c>
      <c r="ER689" s="3" t="str">
        <f>IF('DATA ENTRY'!CK688="","",IF('DATA ENTRY'!X688="","",IF(AND($EF$4='DATA ENTRY'!G688,$EH$4='DATA ENTRY'!F688),'DATA ENTRY'!X688,"")))</f>
        <v/>
      </c>
      <c r="ES689" s="108" t="str">
        <f t="shared" si="175"/>
        <v/>
      </c>
      <c r="ET689" s="108" t="str">
        <f>IF('DATA ENTRY'!CK688="","",IF('DATA ENTRY'!D688="","",IF(AND($EF$4='DATA ENTRY'!G688,$EH$4='DATA ENTRY'!F688),'DATA ENTRY'!G688,"")))</f>
        <v/>
      </c>
      <c r="EY689">
        <f t="shared" si="176"/>
        <v>0</v>
      </c>
    </row>
    <row r="690" spans="1:155">
      <c r="A690" t="str">
        <f>IF(S690=0,"",1+(MAX($A$7:A689)))</f>
        <v/>
      </c>
      <c r="B690" s="224">
        <v>684</v>
      </c>
      <c r="C690" s="3" t="str">
        <f>IF('DATA ENTRY'!CK689="","",IF('DATA ENTRY'!B689="","",IF($D$4="All Post",'DATA ENTRY'!B689,IF(AND($D$4='DATA ENTRY'!CK689),'DATA ENTRY'!B689,""))))</f>
        <v/>
      </c>
      <c r="D690" s="3" t="str">
        <f>IF('DATA ENTRY'!CK689="","",IF('DATA ENTRY'!C689="","",IF($D$4="All Post",'DATA ENTRY'!C689,IF(AND($D$4='DATA ENTRY'!CK689),'DATA ENTRY'!C689,""))))</f>
        <v/>
      </c>
      <c r="E690" s="4" t="str">
        <f>IF('DATA ENTRY'!CK689="","",IF('DATA ENTRY'!I689="","",IF($D$4="All Post",'DATA ENTRY'!I689,IF(AND($D$4='DATA ENTRY'!CK689),'DATA ENTRY'!I689,""))))</f>
        <v/>
      </c>
      <c r="F690" s="4" t="str">
        <f>IF('DATA ENTRY'!CK689="","",IF('DATA ENTRY'!CK689="","",IF($D$4="All Post",'DATA ENTRY'!CK689,IF(AND($D$4='DATA ENTRY'!CK689),'DATA ENTRY'!CK689,""))))</f>
        <v/>
      </c>
      <c r="G690" s="3" t="str">
        <f>IF('DATA ENTRY'!CK689="","",IF('DATA ENTRY'!N689="","",IF($D$4="All Post",'DATA ENTRY'!N689,IF(AND($D$4='DATA ENTRY'!CK689),'DATA ENTRY'!N689,""))))</f>
        <v/>
      </c>
      <c r="H690" s="107" t="str">
        <f>IF('DATA ENTRY'!CK689="","",IF('DATA ENTRY'!O689="","",IF($D$4="All Post",'DATA ENTRY'!O689,IF(AND($D$4='DATA ENTRY'!CK689),'DATA ENTRY'!O689,""))))</f>
        <v/>
      </c>
      <c r="I690" s="3" t="str">
        <f>IF('DATA ENTRY'!CK689="","",IF('DATA ENTRY'!P689="","",IF($D$4="All Post",'DATA ENTRY'!P689,IF(AND($D$4='DATA ENTRY'!CK689),'DATA ENTRY'!P689,""))))</f>
        <v/>
      </c>
      <c r="J690" s="107" t="str">
        <f>IF('DATA ENTRY'!CK689="","",IF('DATA ENTRY'!Q689="","",IF($D$4="All Post",'DATA ENTRY'!Q689,IF(AND($D$4='DATA ENTRY'!CK689),'DATA ENTRY'!Q689,""))))</f>
        <v/>
      </c>
      <c r="K690" s="3" t="str">
        <f>IF('DATA ENTRY'!CK689="","",IF('DATA ENTRY'!R689="","",IF($D$4="All Post",'DATA ENTRY'!R689,IF(AND($D$4='DATA ENTRY'!CK689),'DATA ENTRY'!R689,""))))</f>
        <v/>
      </c>
      <c r="L690" s="3" t="str">
        <f>IF('DATA ENTRY'!CK689="","",IF('DATA ENTRY'!S689="","",IF($D$4="All Post",'DATA ENTRY'!S689,IF(AND($D$4='DATA ENTRY'!CK689),'DATA ENTRY'!S689,""))))</f>
        <v/>
      </c>
      <c r="M690" s="3" t="str">
        <f>IF('DATA ENTRY'!CK689="","",IF('DATA ENTRY'!E689="","",IF($D$4="All Post",'DATA ENTRY'!E689,IF(AND($D$4='DATA ENTRY'!CK689),'DATA ENTRY'!E689,""))))</f>
        <v/>
      </c>
      <c r="N690" s="3" t="str">
        <f>IF('DATA ENTRY'!CK689="","",IF('DATA ENTRY'!W689="","",IF($D$4="All Post",'DATA ENTRY'!W689,IF(AND($D$4='DATA ENTRY'!CK689),'DATA ENTRY'!W689,""))))</f>
        <v/>
      </c>
      <c r="O690" s="3" t="str">
        <f>IF('DATA ENTRY'!CK689="","",IF('DATA ENTRY'!X689="","",IF($D$4="All Post",'DATA ENTRY'!X689,IF(AND($D$4='DATA ENTRY'!CK689),'DATA ENTRY'!X689,""))))</f>
        <v/>
      </c>
      <c r="P690" s="3" t="str">
        <f>IF('DATA ENTRY'!CK689="","",IF('DATA ENTRY'!G689="","",IF($D$4="All Post",'DATA ENTRY'!G689,IF(AND($D$4='DATA ENTRY'!CK689),'DATA ENTRY'!G689,""))))</f>
        <v/>
      </c>
      <c r="S690">
        <f t="shared" si="163"/>
        <v>0</v>
      </c>
      <c r="T690" t="str">
        <f t="shared" si="164"/>
        <v/>
      </c>
      <c r="BZ690" t="str">
        <f t="shared" si="165"/>
        <v/>
      </c>
      <c r="CA690" t="str">
        <f t="shared" si="166"/>
        <v/>
      </c>
      <c r="CB690" s="224">
        <v>684</v>
      </c>
      <c r="CC690" s="3" t="str">
        <f>IF('DATA ENTRY'!CK689="","",IF('DATA ENTRY'!B689="","",IF(AND($CD$4='DATA ENTRY'!CK689,$CG$4='DATA ENTRY'!D689),'DATA ENTRY'!B689,"")))</f>
        <v/>
      </c>
      <c r="CD690" s="3" t="str">
        <f>IF('DATA ENTRY'!CK689="","",IF('DATA ENTRY'!C689="","",IF(AND($CD$4='DATA ENTRY'!CK689,$CG$4='DATA ENTRY'!D689),'DATA ENTRY'!C689,"")))</f>
        <v/>
      </c>
      <c r="CE690" s="4" t="str">
        <f>IF('DATA ENTRY'!CK689="","",IF('DATA ENTRY'!I689="","",IF(AND($CD$4='DATA ENTRY'!CK689,$CG$4='DATA ENTRY'!D689),'DATA ENTRY'!I689,"")))</f>
        <v/>
      </c>
      <c r="CF690" s="4" t="str">
        <f>IF('DATA ENTRY'!CK689="","",IF('DATA ENTRY'!CK689="","",IF(AND($CD$4='DATA ENTRY'!CK689,$CG$4='DATA ENTRY'!D689),'DATA ENTRY'!CK689,"")))</f>
        <v/>
      </c>
      <c r="CG690" s="3" t="str">
        <f>IF('DATA ENTRY'!CK689="","",IF('DATA ENTRY'!N689="","",IF(AND($CD$4='DATA ENTRY'!CK689,$CG$4='DATA ENTRY'!D689),'DATA ENTRY'!N689,"")))</f>
        <v/>
      </c>
      <c r="CH690" s="107" t="str">
        <f>IF('DATA ENTRY'!CK689="","",IF('DATA ENTRY'!O689="","",IF(AND($CD$4='DATA ENTRY'!CK689,$CG$4='DATA ENTRY'!D689),'DATA ENTRY'!O689,"")))</f>
        <v/>
      </c>
      <c r="CI690" s="3" t="str">
        <f>IF('DATA ENTRY'!CK689="","",IF('DATA ENTRY'!P689="","",IF(AND($CD$4='DATA ENTRY'!CK689,$CG$4='DATA ENTRY'!D689),'DATA ENTRY'!P689,"")))</f>
        <v/>
      </c>
      <c r="CJ690" s="107" t="str">
        <f>IF('DATA ENTRY'!CK689="","",IF('DATA ENTRY'!Q689="","",IF(AND($CD$4='DATA ENTRY'!CK689,$CG$4='DATA ENTRY'!D689),'DATA ENTRY'!Q689,"")))</f>
        <v/>
      </c>
      <c r="CK690" s="3" t="str">
        <f>IF('DATA ENTRY'!CK689="","",IF('DATA ENTRY'!R689="","",IF(AND($CD$4='DATA ENTRY'!CK689,$CG$4='DATA ENTRY'!D689),'DATA ENTRY'!R689,"")))</f>
        <v/>
      </c>
      <c r="CL690" s="3" t="str">
        <f>IF('DATA ENTRY'!CK689="","",IF('DATA ENTRY'!S689="","",IF(AND($CD$4='DATA ENTRY'!CK689,$CG$4='DATA ENTRY'!D689),'DATA ENTRY'!S689,"")))</f>
        <v/>
      </c>
      <c r="CM690" s="3" t="str">
        <f>IF('DATA ENTRY'!CK689="","",IF('DATA ENTRY'!E689="","",IF(AND($CD$4='DATA ENTRY'!CK689,$CG$4='DATA ENTRY'!D689),'DATA ENTRY'!E689,"")))</f>
        <v/>
      </c>
      <c r="CN690" s="3" t="str">
        <f>IF('DATA ENTRY'!CK689="","",IF('DATA ENTRY'!W689="","",IF(AND($CD$4='DATA ENTRY'!CK689,$CG$4='DATA ENTRY'!D689),'DATA ENTRY'!W689,"")))</f>
        <v/>
      </c>
      <c r="CO690" s="3" t="str">
        <f>IF('DATA ENTRY'!CK689="","",IF('DATA ENTRY'!X689="","",IF(AND($CD$4='DATA ENTRY'!CK689,$CG$4='DATA ENTRY'!D689),'DATA ENTRY'!X689,"")))</f>
        <v/>
      </c>
      <c r="CP690" s="108" t="str">
        <f t="shared" si="167"/>
        <v/>
      </c>
      <c r="CQ690" s="108" t="str">
        <f>IF('DATA ENTRY'!CK689="","",IF('DATA ENTRY'!G689="","",IF(AND($CD$4='DATA ENTRY'!CK689,$CG$4='DATA ENTRY'!D689),'DATA ENTRY'!G689,"")))</f>
        <v/>
      </c>
      <c r="CR690" s="230" t="str">
        <f>IF('DATA ENTRY'!CK689="","",IF('DATA ENTRY'!D689="","",IF(AND($CD$4='DATA ENTRY'!CK689,$CG$4='DATA ENTRY'!D689),'DATA ENTRY'!D689,"")))</f>
        <v/>
      </c>
      <c r="CS690">
        <f t="shared" si="168"/>
        <v>0</v>
      </c>
      <c r="CT690">
        <f t="shared" si="169"/>
        <v>0</v>
      </c>
      <c r="CV690" s="139"/>
      <c r="CX690">
        <f t="shared" si="170"/>
        <v>0</v>
      </c>
      <c r="DB690" t="str">
        <f t="shared" si="177"/>
        <v/>
      </c>
      <c r="DC690" t="str">
        <f t="shared" si="178"/>
        <v/>
      </c>
      <c r="DD690" s="224">
        <v>684</v>
      </c>
      <c r="DE690" s="3" t="str">
        <f>IF('DATA ENTRY'!CK689="","",IF('DATA ENTRY'!B689="","",IF(AND($DF$4='DATA ENTRY'!D689),'DATA ENTRY'!B689,"")))</f>
        <v/>
      </c>
      <c r="DF690" s="3" t="str">
        <f>IF('DATA ENTRY'!CK689="","",IF('DATA ENTRY'!C689="","",IF(AND($DF$4='DATA ENTRY'!D689),'DATA ENTRY'!C689,"")))</f>
        <v/>
      </c>
      <c r="DG690" s="4" t="str">
        <f>IF('DATA ENTRY'!CK689="","",IF('DATA ENTRY'!I689="","",IF(AND($DF$4='DATA ENTRY'!D689),'DATA ENTRY'!I689,"")))</f>
        <v/>
      </c>
      <c r="DH690" s="4" t="str">
        <f>IF('DATA ENTRY'!CK689="","",IF('DATA ENTRY'!CK689="","",IF(AND($DF$4='DATA ENTRY'!D689),'DATA ENTRY'!CK689,"")))</f>
        <v/>
      </c>
      <c r="DI690" s="3" t="str">
        <f>IF('DATA ENTRY'!CK689="","",IF('DATA ENTRY'!N689="","",IF(AND($DF$4='DATA ENTRY'!D689),'DATA ENTRY'!N689,"")))</f>
        <v/>
      </c>
      <c r="DJ690" s="107" t="str">
        <f>IF('DATA ENTRY'!CK689="","",IF('DATA ENTRY'!O689="","",IF(AND($DF$4='DATA ENTRY'!D689),'DATA ENTRY'!O689,"")))</f>
        <v/>
      </c>
      <c r="DK690" s="3" t="str">
        <f>IF('DATA ENTRY'!CK689="","",IF('DATA ENTRY'!P689="","",IF(AND($DF$4='DATA ENTRY'!D689),'DATA ENTRY'!P689,"")))</f>
        <v/>
      </c>
      <c r="DL690" s="107" t="str">
        <f>IF('DATA ENTRY'!CK689="","",IF('DATA ENTRY'!Q689="","",IF(AND($DF$4='DATA ENTRY'!D689),'DATA ENTRY'!Q689,"")))</f>
        <v/>
      </c>
      <c r="DM690" s="3" t="str">
        <f>IF('DATA ENTRY'!CK689="","",IF('DATA ENTRY'!R689="","",IF(AND($DF$4='DATA ENTRY'!D689),'DATA ENTRY'!R689,"")))</f>
        <v/>
      </c>
      <c r="DN690" s="107" t="str">
        <f>IF('DATA ENTRY'!CK689="","",IF('DATA ENTRY'!S689="","",IF(AND($DF$4='DATA ENTRY'!D689),'DATA ENTRY'!S689,"")))</f>
        <v/>
      </c>
      <c r="DO690" s="3" t="str">
        <f>IF('DATA ENTRY'!CK689="","",IF('DATA ENTRY'!E689="","",IF(AND($DF$4='DATA ENTRY'!D689),'DATA ENTRY'!E689,"")))</f>
        <v/>
      </c>
      <c r="DP690" s="3" t="str">
        <f>IF('DATA ENTRY'!CK689="","",IF('DATA ENTRY'!D689="","",IF(AND($DF$4='DATA ENTRY'!D689),'DATA ENTRY'!D689,"")))</f>
        <v/>
      </c>
      <c r="DQ690" s="3" t="str">
        <f>IF('DATA ENTRY'!CK689="","",IF('DATA ENTRY'!W689="","",IF(AND($DF$4='DATA ENTRY'!D689),'DATA ENTRY'!W689,"")))</f>
        <v/>
      </c>
      <c r="DR690" s="3" t="str">
        <f>IF('DATA ENTRY'!CK689="","",IF('DATA ENTRY'!X689="","",IF(AND($DF$4='DATA ENTRY'!D689),'DATA ENTRY'!X689,"")))</f>
        <v/>
      </c>
      <c r="DS690" s="108" t="str">
        <f t="shared" si="171"/>
        <v/>
      </c>
      <c r="DT690" s="108" t="str">
        <f>IF('DATA ENTRY'!CK689="","",IF('DATA ENTRY'!D689="","",IF(AND($DF$4='DATA ENTRY'!D689),'DATA ENTRY'!G689,"")))</f>
        <v/>
      </c>
      <c r="DY690">
        <f t="shared" si="172"/>
        <v>0</v>
      </c>
      <c r="EB690" t="str">
        <f t="shared" si="173"/>
        <v/>
      </c>
      <c r="EC690" t="str">
        <f t="shared" si="174"/>
        <v/>
      </c>
      <c r="ED690" s="224">
        <v>684</v>
      </c>
      <c r="EE690" s="3" t="str">
        <f>IF('DATA ENTRY'!CK689="","",IF('DATA ENTRY'!B689="","",IF(AND($EF$4='DATA ENTRY'!G689,$EH$4='DATA ENTRY'!F689),'DATA ENTRY'!B689,"")))</f>
        <v/>
      </c>
      <c r="EF690" s="3" t="str">
        <f>IF('DATA ENTRY'!CK689="","",IF('DATA ENTRY'!C689="","",IF(AND($EF$4='DATA ENTRY'!G689,$EH$4='DATA ENTRY'!F689),'DATA ENTRY'!C689,"")))</f>
        <v/>
      </c>
      <c r="EG690" s="4" t="str">
        <f>IF('DATA ENTRY'!CK689="","",IF('DATA ENTRY'!I689="","",IF(AND($EF$4='DATA ENTRY'!G689,$EH$4='DATA ENTRY'!F689),'DATA ENTRY'!I689,"")))</f>
        <v/>
      </c>
      <c r="EH690" s="4" t="str">
        <f>IF('DATA ENTRY'!CK689="","",IF('DATA ENTRY'!CK689="","",IF(AND($EF$4='DATA ENTRY'!G689,$EH$4='DATA ENTRY'!F689),'DATA ENTRY'!CK689,"")))</f>
        <v/>
      </c>
      <c r="EI690" s="3" t="str">
        <f>IF('DATA ENTRY'!CK689="","",IF('DATA ENTRY'!N689="","",IF(AND($EF$4='DATA ENTRY'!G689,$EH$4='DATA ENTRY'!F689),'DATA ENTRY'!N689,"")))</f>
        <v/>
      </c>
      <c r="EJ690" s="107" t="str">
        <f>IF('DATA ENTRY'!CK689="","",IF('DATA ENTRY'!O689="","",IF(AND($EF$4='DATA ENTRY'!G689,$EH$4='DATA ENTRY'!F689),'DATA ENTRY'!O689,"")))</f>
        <v/>
      </c>
      <c r="EK690" s="3" t="str">
        <f>IF('DATA ENTRY'!CK689="","",IF('DATA ENTRY'!P689="","",IF(AND($EF$4='DATA ENTRY'!G689,$EH$4='DATA ENTRY'!F689),'DATA ENTRY'!P689,"")))</f>
        <v/>
      </c>
      <c r="EL690" s="107" t="str">
        <f>IF('DATA ENTRY'!CK689="","",IF('DATA ENTRY'!Q689="","",IF(AND($EF$4='DATA ENTRY'!G689,$EH$4='DATA ENTRY'!F689),'DATA ENTRY'!Q689,"")))</f>
        <v/>
      </c>
      <c r="EM690" s="3" t="str">
        <f>IF('DATA ENTRY'!CK689="","",IF('DATA ENTRY'!R689="","",IF(AND($EF$4='DATA ENTRY'!G689,$EH$4='DATA ENTRY'!F689),'DATA ENTRY'!R689,"")))</f>
        <v/>
      </c>
      <c r="EN690" s="107" t="str">
        <f>IF('DATA ENTRY'!CK689="","",IF('DATA ENTRY'!S689="","",IF(AND($EF$4='DATA ENTRY'!G689,$EH$4='DATA ENTRY'!F689),'DATA ENTRY'!S689,"")))</f>
        <v/>
      </c>
      <c r="EO690" s="3" t="str">
        <f>IF('DATA ENTRY'!CK689="","",IF('DATA ENTRY'!E689="","",IF(AND($EF$4='DATA ENTRY'!G689,$EH$4='DATA ENTRY'!F689),'DATA ENTRY'!E689,"")))</f>
        <v/>
      </c>
      <c r="EP690" s="3" t="str">
        <f>IF('DATA ENTRY'!CK689="","",IF('DATA ENTRY'!D689="","",IF(AND($EF$4='DATA ENTRY'!G689,$EH$4='DATA ENTRY'!F689),'DATA ENTRY'!D689,"")))</f>
        <v/>
      </c>
      <c r="EQ690" s="3" t="str">
        <f>IF('DATA ENTRY'!CK689="","",IF('DATA ENTRY'!W689="","",IF(AND($EF$4='DATA ENTRY'!G689,$EH$4='DATA ENTRY'!F689),'DATA ENTRY'!W689,"")))</f>
        <v/>
      </c>
      <c r="ER690" s="3" t="str">
        <f>IF('DATA ENTRY'!CK689="","",IF('DATA ENTRY'!X689="","",IF(AND($EF$4='DATA ENTRY'!G689,$EH$4='DATA ENTRY'!F689),'DATA ENTRY'!X689,"")))</f>
        <v/>
      </c>
      <c r="ES690" s="108" t="str">
        <f t="shared" si="175"/>
        <v/>
      </c>
      <c r="ET690" s="108" t="str">
        <f>IF('DATA ENTRY'!CK689="","",IF('DATA ENTRY'!D689="","",IF(AND($EF$4='DATA ENTRY'!G689,$EH$4='DATA ENTRY'!F689),'DATA ENTRY'!G689,"")))</f>
        <v/>
      </c>
      <c r="EY690">
        <f t="shared" si="176"/>
        <v>0</v>
      </c>
    </row>
    <row r="691" spans="1:155">
      <c r="A691" t="str">
        <f>IF(S691=0,"",1+(MAX($A$7:A690)))</f>
        <v/>
      </c>
      <c r="B691" s="224">
        <v>685</v>
      </c>
      <c r="C691" s="3" t="str">
        <f>IF('DATA ENTRY'!CK690="","",IF('DATA ENTRY'!B690="","",IF($D$4="All Post",'DATA ENTRY'!B690,IF(AND($D$4='DATA ENTRY'!CK690),'DATA ENTRY'!B690,""))))</f>
        <v/>
      </c>
      <c r="D691" s="3" t="str">
        <f>IF('DATA ENTRY'!CK690="","",IF('DATA ENTRY'!C690="","",IF($D$4="All Post",'DATA ENTRY'!C690,IF(AND($D$4='DATA ENTRY'!CK690),'DATA ENTRY'!C690,""))))</f>
        <v/>
      </c>
      <c r="E691" s="4" t="str">
        <f>IF('DATA ENTRY'!CK690="","",IF('DATA ENTRY'!I690="","",IF($D$4="All Post",'DATA ENTRY'!I690,IF(AND($D$4='DATA ENTRY'!CK690),'DATA ENTRY'!I690,""))))</f>
        <v/>
      </c>
      <c r="F691" s="4" t="str">
        <f>IF('DATA ENTRY'!CK690="","",IF('DATA ENTRY'!CK690="","",IF($D$4="All Post",'DATA ENTRY'!CK690,IF(AND($D$4='DATA ENTRY'!CK690),'DATA ENTRY'!CK690,""))))</f>
        <v/>
      </c>
      <c r="G691" s="3" t="str">
        <f>IF('DATA ENTRY'!CK690="","",IF('DATA ENTRY'!N690="","",IF($D$4="All Post",'DATA ENTRY'!N690,IF(AND($D$4='DATA ENTRY'!CK690),'DATA ENTRY'!N690,""))))</f>
        <v/>
      </c>
      <c r="H691" s="107" t="str">
        <f>IF('DATA ENTRY'!CK690="","",IF('DATA ENTRY'!O690="","",IF($D$4="All Post",'DATA ENTRY'!O690,IF(AND($D$4='DATA ENTRY'!CK690),'DATA ENTRY'!O690,""))))</f>
        <v/>
      </c>
      <c r="I691" s="3" t="str">
        <f>IF('DATA ENTRY'!CK690="","",IF('DATA ENTRY'!P690="","",IF($D$4="All Post",'DATA ENTRY'!P690,IF(AND($D$4='DATA ENTRY'!CK690),'DATA ENTRY'!P690,""))))</f>
        <v/>
      </c>
      <c r="J691" s="107" t="str">
        <f>IF('DATA ENTRY'!CK690="","",IF('DATA ENTRY'!Q690="","",IF($D$4="All Post",'DATA ENTRY'!Q690,IF(AND($D$4='DATA ENTRY'!CK690),'DATA ENTRY'!Q690,""))))</f>
        <v/>
      </c>
      <c r="K691" s="3" t="str">
        <f>IF('DATA ENTRY'!CK690="","",IF('DATA ENTRY'!R690="","",IF($D$4="All Post",'DATA ENTRY'!R690,IF(AND($D$4='DATA ENTRY'!CK690),'DATA ENTRY'!R690,""))))</f>
        <v/>
      </c>
      <c r="L691" s="3" t="str">
        <f>IF('DATA ENTRY'!CK690="","",IF('DATA ENTRY'!S690="","",IF($D$4="All Post",'DATA ENTRY'!S690,IF(AND($D$4='DATA ENTRY'!CK690),'DATA ENTRY'!S690,""))))</f>
        <v/>
      </c>
      <c r="M691" s="3" t="str">
        <f>IF('DATA ENTRY'!CK690="","",IF('DATA ENTRY'!E690="","",IF($D$4="All Post",'DATA ENTRY'!E690,IF(AND($D$4='DATA ENTRY'!CK690),'DATA ENTRY'!E690,""))))</f>
        <v/>
      </c>
      <c r="N691" s="3" t="str">
        <f>IF('DATA ENTRY'!CK690="","",IF('DATA ENTRY'!W690="","",IF($D$4="All Post",'DATA ENTRY'!W690,IF(AND($D$4='DATA ENTRY'!CK690),'DATA ENTRY'!W690,""))))</f>
        <v/>
      </c>
      <c r="O691" s="3" t="str">
        <f>IF('DATA ENTRY'!CK690="","",IF('DATA ENTRY'!X690="","",IF($D$4="All Post",'DATA ENTRY'!X690,IF(AND($D$4='DATA ENTRY'!CK690),'DATA ENTRY'!X690,""))))</f>
        <v/>
      </c>
      <c r="P691" s="3" t="str">
        <f>IF('DATA ENTRY'!CK690="","",IF('DATA ENTRY'!G690="","",IF($D$4="All Post",'DATA ENTRY'!G690,IF(AND($D$4='DATA ENTRY'!CK690),'DATA ENTRY'!G690,""))))</f>
        <v/>
      </c>
      <c r="S691">
        <f t="shared" si="163"/>
        <v>0</v>
      </c>
      <c r="T691" t="str">
        <f t="shared" si="164"/>
        <v/>
      </c>
      <c r="BZ691" t="str">
        <f t="shared" si="165"/>
        <v/>
      </c>
      <c r="CA691" t="str">
        <f t="shared" si="166"/>
        <v/>
      </c>
      <c r="CB691" s="224">
        <v>685</v>
      </c>
      <c r="CC691" s="3" t="str">
        <f>IF('DATA ENTRY'!CK690="","",IF('DATA ENTRY'!B690="","",IF(AND($CD$4='DATA ENTRY'!CK690,$CG$4='DATA ENTRY'!D690),'DATA ENTRY'!B690,"")))</f>
        <v/>
      </c>
      <c r="CD691" s="3" t="str">
        <f>IF('DATA ENTRY'!CK690="","",IF('DATA ENTRY'!C690="","",IF(AND($CD$4='DATA ENTRY'!CK690,$CG$4='DATA ENTRY'!D690),'DATA ENTRY'!C690,"")))</f>
        <v/>
      </c>
      <c r="CE691" s="4" t="str">
        <f>IF('DATA ENTRY'!CK690="","",IF('DATA ENTRY'!I690="","",IF(AND($CD$4='DATA ENTRY'!CK690,$CG$4='DATA ENTRY'!D690),'DATA ENTRY'!I690,"")))</f>
        <v/>
      </c>
      <c r="CF691" s="4" t="str">
        <f>IF('DATA ENTRY'!CK690="","",IF('DATA ENTRY'!CK690="","",IF(AND($CD$4='DATA ENTRY'!CK690,$CG$4='DATA ENTRY'!D690),'DATA ENTRY'!CK690,"")))</f>
        <v/>
      </c>
      <c r="CG691" s="3" t="str">
        <f>IF('DATA ENTRY'!CK690="","",IF('DATA ENTRY'!N690="","",IF(AND($CD$4='DATA ENTRY'!CK690,$CG$4='DATA ENTRY'!D690),'DATA ENTRY'!N690,"")))</f>
        <v/>
      </c>
      <c r="CH691" s="107" t="str">
        <f>IF('DATA ENTRY'!CK690="","",IF('DATA ENTRY'!O690="","",IF(AND($CD$4='DATA ENTRY'!CK690,$CG$4='DATA ENTRY'!D690),'DATA ENTRY'!O690,"")))</f>
        <v/>
      </c>
      <c r="CI691" s="3" t="str">
        <f>IF('DATA ENTRY'!CK690="","",IF('DATA ENTRY'!P690="","",IF(AND($CD$4='DATA ENTRY'!CK690,$CG$4='DATA ENTRY'!D690),'DATA ENTRY'!P690,"")))</f>
        <v/>
      </c>
      <c r="CJ691" s="107" t="str">
        <f>IF('DATA ENTRY'!CK690="","",IF('DATA ENTRY'!Q690="","",IF(AND($CD$4='DATA ENTRY'!CK690,$CG$4='DATA ENTRY'!D690),'DATA ENTRY'!Q690,"")))</f>
        <v/>
      </c>
      <c r="CK691" s="3" t="str">
        <f>IF('DATA ENTRY'!CK690="","",IF('DATA ENTRY'!R690="","",IF(AND($CD$4='DATA ENTRY'!CK690,$CG$4='DATA ENTRY'!D690),'DATA ENTRY'!R690,"")))</f>
        <v/>
      </c>
      <c r="CL691" s="3" t="str">
        <f>IF('DATA ENTRY'!CK690="","",IF('DATA ENTRY'!S690="","",IF(AND($CD$4='DATA ENTRY'!CK690,$CG$4='DATA ENTRY'!D690),'DATA ENTRY'!S690,"")))</f>
        <v/>
      </c>
      <c r="CM691" s="3" t="str">
        <f>IF('DATA ENTRY'!CK690="","",IF('DATA ENTRY'!E690="","",IF(AND($CD$4='DATA ENTRY'!CK690,$CG$4='DATA ENTRY'!D690),'DATA ENTRY'!E690,"")))</f>
        <v/>
      </c>
      <c r="CN691" s="3" t="str">
        <f>IF('DATA ENTRY'!CK690="","",IF('DATA ENTRY'!W690="","",IF(AND($CD$4='DATA ENTRY'!CK690,$CG$4='DATA ENTRY'!D690),'DATA ENTRY'!W690,"")))</f>
        <v/>
      </c>
      <c r="CO691" s="3" t="str">
        <f>IF('DATA ENTRY'!CK690="","",IF('DATA ENTRY'!X690="","",IF(AND($CD$4='DATA ENTRY'!CK690,$CG$4='DATA ENTRY'!D690),'DATA ENTRY'!X690,"")))</f>
        <v/>
      </c>
      <c r="CP691" s="108" t="str">
        <f t="shared" si="167"/>
        <v/>
      </c>
      <c r="CQ691" s="108" t="str">
        <f>IF('DATA ENTRY'!CK690="","",IF('DATA ENTRY'!G690="","",IF(AND($CD$4='DATA ENTRY'!CK690,$CG$4='DATA ENTRY'!D690),'DATA ENTRY'!G690,"")))</f>
        <v/>
      </c>
      <c r="CR691" s="230" t="str">
        <f>IF('DATA ENTRY'!CK690="","",IF('DATA ENTRY'!D690="","",IF(AND($CD$4='DATA ENTRY'!CK690,$CG$4='DATA ENTRY'!D690),'DATA ENTRY'!D690,"")))</f>
        <v/>
      </c>
      <c r="CS691">
        <f t="shared" si="168"/>
        <v>0</v>
      </c>
      <c r="CT691">
        <f t="shared" si="169"/>
        <v>0</v>
      </c>
      <c r="CV691" s="139"/>
      <c r="CX691">
        <f t="shared" si="170"/>
        <v>0</v>
      </c>
      <c r="DB691" t="str">
        <f t="shared" si="177"/>
        <v/>
      </c>
      <c r="DC691" t="str">
        <f t="shared" si="178"/>
        <v/>
      </c>
      <c r="DD691" s="224">
        <v>685</v>
      </c>
      <c r="DE691" s="3" t="str">
        <f>IF('DATA ENTRY'!CK690="","",IF('DATA ENTRY'!B690="","",IF(AND($DF$4='DATA ENTRY'!D690),'DATA ENTRY'!B690,"")))</f>
        <v/>
      </c>
      <c r="DF691" s="3" t="str">
        <f>IF('DATA ENTRY'!CK690="","",IF('DATA ENTRY'!C690="","",IF(AND($DF$4='DATA ENTRY'!D690),'DATA ENTRY'!C690,"")))</f>
        <v/>
      </c>
      <c r="DG691" s="4" t="str">
        <f>IF('DATA ENTRY'!CK690="","",IF('DATA ENTRY'!I690="","",IF(AND($DF$4='DATA ENTRY'!D690),'DATA ENTRY'!I690,"")))</f>
        <v/>
      </c>
      <c r="DH691" s="4" t="str">
        <f>IF('DATA ENTRY'!CK690="","",IF('DATA ENTRY'!CK690="","",IF(AND($DF$4='DATA ENTRY'!D690),'DATA ENTRY'!CK690,"")))</f>
        <v/>
      </c>
      <c r="DI691" s="3" t="str">
        <f>IF('DATA ENTRY'!CK690="","",IF('DATA ENTRY'!N690="","",IF(AND($DF$4='DATA ENTRY'!D690),'DATA ENTRY'!N690,"")))</f>
        <v/>
      </c>
      <c r="DJ691" s="107" t="str">
        <f>IF('DATA ENTRY'!CK690="","",IF('DATA ENTRY'!O690="","",IF(AND($DF$4='DATA ENTRY'!D690),'DATA ENTRY'!O690,"")))</f>
        <v/>
      </c>
      <c r="DK691" s="3" t="str">
        <f>IF('DATA ENTRY'!CK690="","",IF('DATA ENTRY'!P690="","",IF(AND($DF$4='DATA ENTRY'!D690),'DATA ENTRY'!P690,"")))</f>
        <v/>
      </c>
      <c r="DL691" s="107" t="str">
        <f>IF('DATA ENTRY'!CK690="","",IF('DATA ENTRY'!Q690="","",IF(AND($DF$4='DATA ENTRY'!D690),'DATA ENTRY'!Q690,"")))</f>
        <v/>
      </c>
      <c r="DM691" s="3" t="str">
        <f>IF('DATA ENTRY'!CK690="","",IF('DATA ENTRY'!R690="","",IF(AND($DF$4='DATA ENTRY'!D690),'DATA ENTRY'!R690,"")))</f>
        <v/>
      </c>
      <c r="DN691" s="107" t="str">
        <f>IF('DATA ENTRY'!CK690="","",IF('DATA ENTRY'!S690="","",IF(AND($DF$4='DATA ENTRY'!D690),'DATA ENTRY'!S690,"")))</f>
        <v/>
      </c>
      <c r="DO691" s="3" t="str">
        <f>IF('DATA ENTRY'!CK690="","",IF('DATA ENTRY'!E690="","",IF(AND($DF$4='DATA ENTRY'!D690),'DATA ENTRY'!E690,"")))</f>
        <v/>
      </c>
      <c r="DP691" s="3" t="str">
        <f>IF('DATA ENTRY'!CK690="","",IF('DATA ENTRY'!D690="","",IF(AND($DF$4='DATA ENTRY'!D690),'DATA ENTRY'!D690,"")))</f>
        <v/>
      </c>
      <c r="DQ691" s="3" t="str">
        <f>IF('DATA ENTRY'!CK690="","",IF('DATA ENTRY'!W690="","",IF(AND($DF$4='DATA ENTRY'!D690),'DATA ENTRY'!W690,"")))</f>
        <v/>
      </c>
      <c r="DR691" s="3" t="str">
        <f>IF('DATA ENTRY'!CK690="","",IF('DATA ENTRY'!X690="","",IF(AND($DF$4='DATA ENTRY'!D690),'DATA ENTRY'!X690,"")))</f>
        <v/>
      </c>
      <c r="DS691" s="108" t="str">
        <f t="shared" si="171"/>
        <v/>
      </c>
      <c r="DT691" s="108" t="str">
        <f>IF('DATA ENTRY'!CK690="","",IF('DATA ENTRY'!D690="","",IF(AND($DF$4='DATA ENTRY'!D690),'DATA ENTRY'!G690,"")))</f>
        <v/>
      </c>
      <c r="DY691">
        <f t="shared" si="172"/>
        <v>0</v>
      </c>
      <c r="EB691" t="str">
        <f t="shared" si="173"/>
        <v/>
      </c>
      <c r="EC691" t="str">
        <f t="shared" si="174"/>
        <v/>
      </c>
      <c r="ED691" s="224">
        <v>685</v>
      </c>
      <c r="EE691" s="3" t="str">
        <f>IF('DATA ENTRY'!CK690="","",IF('DATA ENTRY'!B690="","",IF(AND($EF$4='DATA ENTRY'!G690,$EH$4='DATA ENTRY'!F690),'DATA ENTRY'!B690,"")))</f>
        <v/>
      </c>
      <c r="EF691" s="3" t="str">
        <f>IF('DATA ENTRY'!CK690="","",IF('DATA ENTRY'!C690="","",IF(AND($EF$4='DATA ENTRY'!G690,$EH$4='DATA ENTRY'!F690),'DATA ENTRY'!C690,"")))</f>
        <v/>
      </c>
      <c r="EG691" s="4" t="str">
        <f>IF('DATA ENTRY'!CK690="","",IF('DATA ENTRY'!I690="","",IF(AND($EF$4='DATA ENTRY'!G690,$EH$4='DATA ENTRY'!F690),'DATA ENTRY'!I690,"")))</f>
        <v/>
      </c>
      <c r="EH691" s="4" t="str">
        <f>IF('DATA ENTRY'!CK690="","",IF('DATA ENTRY'!CK690="","",IF(AND($EF$4='DATA ENTRY'!G690,$EH$4='DATA ENTRY'!F690),'DATA ENTRY'!CK690,"")))</f>
        <v/>
      </c>
      <c r="EI691" s="3" t="str">
        <f>IF('DATA ENTRY'!CK690="","",IF('DATA ENTRY'!N690="","",IF(AND($EF$4='DATA ENTRY'!G690,$EH$4='DATA ENTRY'!F690),'DATA ENTRY'!N690,"")))</f>
        <v/>
      </c>
      <c r="EJ691" s="107" t="str">
        <f>IF('DATA ENTRY'!CK690="","",IF('DATA ENTRY'!O690="","",IF(AND($EF$4='DATA ENTRY'!G690,$EH$4='DATA ENTRY'!F690),'DATA ENTRY'!O690,"")))</f>
        <v/>
      </c>
      <c r="EK691" s="3" t="str">
        <f>IF('DATA ENTRY'!CK690="","",IF('DATA ENTRY'!P690="","",IF(AND($EF$4='DATA ENTRY'!G690,$EH$4='DATA ENTRY'!F690),'DATA ENTRY'!P690,"")))</f>
        <v/>
      </c>
      <c r="EL691" s="107" t="str">
        <f>IF('DATA ENTRY'!CK690="","",IF('DATA ENTRY'!Q690="","",IF(AND($EF$4='DATA ENTRY'!G690,$EH$4='DATA ENTRY'!F690),'DATA ENTRY'!Q690,"")))</f>
        <v/>
      </c>
      <c r="EM691" s="3" t="str">
        <f>IF('DATA ENTRY'!CK690="","",IF('DATA ENTRY'!R690="","",IF(AND($EF$4='DATA ENTRY'!G690,$EH$4='DATA ENTRY'!F690),'DATA ENTRY'!R690,"")))</f>
        <v/>
      </c>
      <c r="EN691" s="107" t="str">
        <f>IF('DATA ENTRY'!CK690="","",IF('DATA ENTRY'!S690="","",IF(AND($EF$4='DATA ENTRY'!G690,$EH$4='DATA ENTRY'!F690),'DATA ENTRY'!S690,"")))</f>
        <v/>
      </c>
      <c r="EO691" s="3" t="str">
        <f>IF('DATA ENTRY'!CK690="","",IF('DATA ENTRY'!E690="","",IF(AND($EF$4='DATA ENTRY'!G690,$EH$4='DATA ENTRY'!F690),'DATA ENTRY'!E690,"")))</f>
        <v/>
      </c>
      <c r="EP691" s="3" t="str">
        <f>IF('DATA ENTRY'!CK690="","",IF('DATA ENTRY'!D690="","",IF(AND($EF$4='DATA ENTRY'!G690,$EH$4='DATA ENTRY'!F690),'DATA ENTRY'!D690,"")))</f>
        <v/>
      </c>
      <c r="EQ691" s="3" t="str">
        <f>IF('DATA ENTRY'!CK690="","",IF('DATA ENTRY'!W690="","",IF(AND($EF$4='DATA ENTRY'!G690,$EH$4='DATA ENTRY'!F690),'DATA ENTRY'!W690,"")))</f>
        <v/>
      </c>
      <c r="ER691" s="3" t="str">
        <f>IF('DATA ENTRY'!CK690="","",IF('DATA ENTRY'!X690="","",IF(AND($EF$4='DATA ENTRY'!G690,$EH$4='DATA ENTRY'!F690),'DATA ENTRY'!X690,"")))</f>
        <v/>
      </c>
      <c r="ES691" s="108" t="str">
        <f t="shared" si="175"/>
        <v/>
      </c>
      <c r="ET691" s="108" t="str">
        <f>IF('DATA ENTRY'!CK690="","",IF('DATA ENTRY'!D690="","",IF(AND($EF$4='DATA ENTRY'!G690,$EH$4='DATA ENTRY'!F690),'DATA ENTRY'!G690,"")))</f>
        <v/>
      </c>
      <c r="EY691">
        <f t="shared" si="176"/>
        <v>0</v>
      </c>
    </row>
    <row r="692" spans="1:155">
      <c r="A692" t="str">
        <f>IF(S692=0,"",1+(MAX($A$7:A691)))</f>
        <v/>
      </c>
      <c r="B692" s="224">
        <v>686</v>
      </c>
      <c r="C692" s="3" t="str">
        <f>IF('DATA ENTRY'!CK691="","",IF('DATA ENTRY'!B691="","",IF($D$4="All Post",'DATA ENTRY'!B691,IF(AND($D$4='DATA ENTRY'!CK691),'DATA ENTRY'!B691,""))))</f>
        <v/>
      </c>
      <c r="D692" s="3" t="str">
        <f>IF('DATA ENTRY'!CK691="","",IF('DATA ENTRY'!C691="","",IF($D$4="All Post",'DATA ENTRY'!C691,IF(AND($D$4='DATA ENTRY'!CK691),'DATA ENTRY'!C691,""))))</f>
        <v/>
      </c>
      <c r="E692" s="4" t="str">
        <f>IF('DATA ENTRY'!CK691="","",IF('DATA ENTRY'!I691="","",IF($D$4="All Post",'DATA ENTRY'!I691,IF(AND($D$4='DATA ENTRY'!CK691),'DATA ENTRY'!I691,""))))</f>
        <v/>
      </c>
      <c r="F692" s="4" t="str">
        <f>IF('DATA ENTRY'!CK691="","",IF('DATA ENTRY'!CK691="","",IF($D$4="All Post",'DATA ENTRY'!CK691,IF(AND($D$4='DATA ENTRY'!CK691),'DATA ENTRY'!CK691,""))))</f>
        <v/>
      </c>
      <c r="G692" s="3" t="str">
        <f>IF('DATA ENTRY'!CK691="","",IF('DATA ENTRY'!N691="","",IF($D$4="All Post",'DATA ENTRY'!N691,IF(AND($D$4='DATA ENTRY'!CK691),'DATA ENTRY'!N691,""))))</f>
        <v/>
      </c>
      <c r="H692" s="107" t="str">
        <f>IF('DATA ENTRY'!CK691="","",IF('DATA ENTRY'!O691="","",IF($D$4="All Post",'DATA ENTRY'!O691,IF(AND($D$4='DATA ENTRY'!CK691),'DATA ENTRY'!O691,""))))</f>
        <v/>
      </c>
      <c r="I692" s="3" t="str">
        <f>IF('DATA ENTRY'!CK691="","",IF('DATA ENTRY'!P691="","",IF($D$4="All Post",'DATA ENTRY'!P691,IF(AND($D$4='DATA ENTRY'!CK691),'DATA ENTRY'!P691,""))))</f>
        <v/>
      </c>
      <c r="J692" s="107" t="str">
        <f>IF('DATA ENTRY'!CK691="","",IF('DATA ENTRY'!Q691="","",IF($D$4="All Post",'DATA ENTRY'!Q691,IF(AND($D$4='DATA ENTRY'!CK691),'DATA ENTRY'!Q691,""))))</f>
        <v/>
      </c>
      <c r="K692" s="3" t="str">
        <f>IF('DATA ENTRY'!CK691="","",IF('DATA ENTRY'!R691="","",IF($D$4="All Post",'DATA ENTRY'!R691,IF(AND($D$4='DATA ENTRY'!CK691),'DATA ENTRY'!R691,""))))</f>
        <v/>
      </c>
      <c r="L692" s="3" t="str">
        <f>IF('DATA ENTRY'!CK691="","",IF('DATA ENTRY'!S691="","",IF($D$4="All Post",'DATA ENTRY'!S691,IF(AND($D$4='DATA ENTRY'!CK691),'DATA ENTRY'!S691,""))))</f>
        <v/>
      </c>
      <c r="M692" s="3" t="str">
        <f>IF('DATA ENTRY'!CK691="","",IF('DATA ENTRY'!E691="","",IF($D$4="All Post",'DATA ENTRY'!E691,IF(AND($D$4='DATA ENTRY'!CK691),'DATA ENTRY'!E691,""))))</f>
        <v/>
      </c>
      <c r="N692" s="3" t="str">
        <f>IF('DATA ENTRY'!CK691="","",IF('DATA ENTRY'!W691="","",IF($D$4="All Post",'DATA ENTRY'!W691,IF(AND($D$4='DATA ENTRY'!CK691),'DATA ENTRY'!W691,""))))</f>
        <v/>
      </c>
      <c r="O692" s="3" t="str">
        <f>IF('DATA ENTRY'!CK691="","",IF('DATA ENTRY'!X691="","",IF($D$4="All Post",'DATA ENTRY'!X691,IF(AND($D$4='DATA ENTRY'!CK691),'DATA ENTRY'!X691,""))))</f>
        <v/>
      </c>
      <c r="P692" s="3" t="str">
        <f>IF('DATA ENTRY'!CK691="","",IF('DATA ENTRY'!G691="","",IF($D$4="All Post",'DATA ENTRY'!G691,IF(AND($D$4='DATA ENTRY'!CK691),'DATA ENTRY'!G691,""))))</f>
        <v/>
      </c>
      <c r="S692">
        <f t="shared" si="163"/>
        <v>0</v>
      </c>
      <c r="T692" t="str">
        <f t="shared" si="164"/>
        <v/>
      </c>
      <c r="BZ692" t="str">
        <f t="shared" si="165"/>
        <v/>
      </c>
      <c r="CA692" t="str">
        <f t="shared" si="166"/>
        <v/>
      </c>
      <c r="CB692" s="224">
        <v>686</v>
      </c>
      <c r="CC692" s="3" t="str">
        <f>IF('DATA ENTRY'!CK691="","",IF('DATA ENTRY'!B691="","",IF(AND($CD$4='DATA ENTRY'!CK691,$CG$4='DATA ENTRY'!D691),'DATA ENTRY'!B691,"")))</f>
        <v/>
      </c>
      <c r="CD692" s="3" t="str">
        <f>IF('DATA ENTRY'!CK691="","",IF('DATA ENTRY'!C691="","",IF(AND($CD$4='DATA ENTRY'!CK691,$CG$4='DATA ENTRY'!D691),'DATA ENTRY'!C691,"")))</f>
        <v/>
      </c>
      <c r="CE692" s="4" t="str">
        <f>IF('DATA ENTRY'!CK691="","",IF('DATA ENTRY'!I691="","",IF(AND($CD$4='DATA ENTRY'!CK691,$CG$4='DATA ENTRY'!D691),'DATA ENTRY'!I691,"")))</f>
        <v/>
      </c>
      <c r="CF692" s="4" t="str">
        <f>IF('DATA ENTRY'!CK691="","",IF('DATA ENTRY'!CK691="","",IF(AND($CD$4='DATA ENTRY'!CK691,$CG$4='DATA ENTRY'!D691),'DATA ENTRY'!CK691,"")))</f>
        <v/>
      </c>
      <c r="CG692" s="3" t="str">
        <f>IF('DATA ENTRY'!CK691="","",IF('DATA ENTRY'!N691="","",IF(AND($CD$4='DATA ENTRY'!CK691,$CG$4='DATA ENTRY'!D691),'DATA ENTRY'!N691,"")))</f>
        <v/>
      </c>
      <c r="CH692" s="107" t="str">
        <f>IF('DATA ENTRY'!CK691="","",IF('DATA ENTRY'!O691="","",IF(AND($CD$4='DATA ENTRY'!CK691,$CG$4='DATA ENTRY'!D691),'DATA ENTRY'!O691,"")))</f>
        <v/>
      </c>
      <c r="CI692" s="3" t="str">
        <f>IF('DATA ENTRY'!CK691="","",IF('DATA ENTRY'!P691="","",IF(AND($CD$4='DATA ENTRY'!CK691,$CG$4='DATA ENTRY'!D691),'DATA ENTRY'!P691,"")))</f>
        <v/>
      </c>
      <c r="CJ692" s="107" t="str">
        <f>IF('DATA ENTRY'!CK691="","",IF('DATA ENTRY'!Q691="","",IF(AND($CD$4='DATA ENTRY'!CK691,$CG$4='DATA ENTRY'!D691),'DATA ENTRY'!Q691,"")))</f>
        <v/>
      </c>
      <c r="CK692" s="3" t="str">
        <f>IF('DATA ENTRY'!CK691="","",IF('DATA ENTRY'!R691="","",IF(AND($CD$4='DATA ENTRY'!CK691,$CG$4='DATA ENTRY'!D691),'DATA ENTRY'!R691,"")))</f>
        <v/>
      </c>
      <c r="CL692" s="3" t="str">
        <f>IF('DATA ENTRY'!CK691="","",IF('DATA ENTRY'!S691="","",IF(AND($CD$4='DATA ENTRY'!CK691,$CG$4='DATA ENTRY'!D691),'DATA ENTRY'!S691,"")))</f>
        <v/>
      </c>
      <c r="CM692" s="3" t="str">
        <f>IF('DATA ENTRY'!CK691="","",IF('DATA ENTRY'!E691="","",IF(AND($CD$4='DATA ENTRY'!CK691,$CG$4='DATA ENTRY'!D691),'DATA ENTRY'!E691,"")))</f>
        <v/>
      </c>
      <c r="CN692" s="3" t="str">
        <f>IF('DATA ENTRY'!CK691="","",IF('DATA ENTRY'!W691="","",IF(AND($CD$4='DATA ENTRY'!CK691,$CG$4='DATA ENTRY'!D691),'DATA ENTRY'!W691,"")))</f>
        <v/>
      </c>
      <c r="CO692" s="3" t="str">
        <f>IF('DATA ENTRY'!CK691="","",IF('DATA ENTRY'!X691="","",IF(AND($CD$4='DATA ENTRY'!CK691,$CG$4='DATA ENTRY'!D691),'DATA ENTRY'!X691,"")))</f>
        <v/>
      </c>
      <c r="CP692" s="108" t="str">
        <f t="shared" si="167"/>
        <v/>
      </c>
      <c r="CQ692" s="108" t="str">
        <f>IF('DATA ENTRY'!CK691="","",IF('DATA ENTRY'!G691="","",IF(AND($CD$4='DATA ENTRY'!CK691,$CG$4='DATA ENTRY'!D691),'DATA ENTRY'!G691,"")))</f>
        <v/>
      </c>
      <c r="CR692" s="230" t="str">
        <f>IF('DATA ENTRY'!CK691="","",IF('DATA ENTRY'!D691="","",IF(AND($CD$4='DATA ENTRY'!CK691,$CG$4='DATA ENTRY'!D691),'DATA ENTRY'!D691,"")))</f>
        <v/>
      </c>
      <c r="CS692">
        <f t="shared" si="168"/>
        <v>0</v>
      </c>
      <c r="CT692">
        <f t="shared" si="169"/>
        <v>0</v>
      </c>
      <c r="CV692" s="139"/>
      <c r="CX692">
        <f t="shared" si="170"/>
        <v>0</v>
      </c>
      <c r="DB692" t="str">
        <f t="shared" si="177"/>
        <v/>
      </c>
      <c r="DC692" t="str">
        <f t="shared" si="178"/>
        <v/>
      </c>
      <c r="DD692" s="224">
        <v>686</v>
      </c>
      <c r="DE692" s="3" t="str">
        <f>IF('DATA ENTRY'!CK691="","",IF('DATA ENTRY'!B691="","",IF(AND($DF$4='DATA ENTRY'!D691),'DATA ENTRY'!B691,"")))</f>
        <v/>
      </c>
      <c r="DF692" s="3" t="str">
        <f>IF('DATA ENTRY'!CK691="","",IF('DATA ENTRY'!C691="","",IF(AND($DF$4='DATA ENTRY'!D691),'DATA ENTRY'!C691,"")))</f>
        <v/>
      </c>
      <c r="DG692" s="4" t="str">
        <f>IF('DATA ENTRY'!CK691="","",IF('DATA ENTRY'!I691="","",IF(AND($DF$4='DATA ENTRY'!D691),'DATA ENTRY'!I691,"")))</f>
        <v/>
      </c>
      <c r="DH692" s="4" t="str">
        <f>IF('DATA ENTRY'!CK691="","",IF('DATA ENTRY'!CK691="","",IF(AND($DF$4='DATA ENTRY'!D691),'DATA ENTRY'!CK691,"")))</f>
        <v/>
      </c>
      <c r="DI692" s="3" t="str">
        <f>IF('DATA ENTRY'!CK691="","",IF('DATA ENTRY'!N691="","",IF(AND($DF$4='DATA ENTRY'!D691),'DATA ENTRY'!N691,"")))</f>
        <v/>
      </c>
      <c r="DJ692" s="107" t="str">
        <f>IF('DATA ENTRY'!CK691="","",IF('DATA ENTRY'!O691="","",IF(AND($DF$4='DATA ENTRY'!D691),'DATA ENTRY'!O691,"")))</f>
        <v/>
      </c>
      <c r="DK692" s="3" t="str">
        <f>IF('DATA ENTRY'!CK691="","",IF('DATA ENTRY'!P691="","",IF(AND($DF$4='DATA ENTRY'!D691),'DATA ENTRY'!P691,"")))</f>
        <v/>
      </c>
      <c r="DL692" s="107" t="str">
        <f>IF('DATA ENTRY'!CK691="","",IF('DATA ENTRY'!Q691="","",IF(AND($DF$4='DATA ENTRY'!D691),'DATA ENTRY'!Q691,"")))</f>
        <v/>
      </c>
      <c r="DM692" s="3" t="str">
        <f>IF('DATA ENTRY'!CK691="","",IF('DATA ENTRY'!R691="","",IF(AND($DF$4='DATA ENTRY'!D691),'DATA ENTRY'!R691,"")))</f>
        <v/>
      </c>
      <c r="DN692" s="107" t="str">
        <f>IF('DATA ENTRY'!CK691="","",IF('DATA ENTRY'!S691="","",IF(AND($DF$4='DATA ENTRY'!D691),'DATA ENTRY'!S691,"")))</f>
        <v/>
      </c>
      <c r="DO692" s="3" t="str">
        <f>IF('DATA ENTRY'!CK691="","",IF('DATA ENTRY'!E691="","",IF(AND($DF$4='DATA ENTRY'!D691),'DATA ENTRY'!E691,"")))</f>
        <v/>
      </c>
      <c r="DP692" s="3" t="str">
        <f>IF('DATA ENTRY'!CK691="","",IF('DATA ENTRY'!D691="","",IF(AND($DF$4='DATA ENTRY'!D691),'DATA ENTRY'!D691,"")))</f>
        <v/>
      </c>
      <c r="DQ692" s="3" t="str">
        <f>IF('DATA ENTRY'!CK691="","",IF('DATA ENTRY'!W691="","",IF(AND($DF$4='DATA ENTRY'!D691),'DATA ENTRY'!W691,"")))</f>
        <v/>
      </c>
      <c r="DR692" s="3" t="str">
        <f>IF('DATA ENTRY'!CK691="","",IF('DATA ENTRY'!X691="","",IF(AND($DF$4='DATA ENTRY'!D691),'DATA ENTRY'!X691,"")))</f>
        <v/>
      </c>
      <c r="DS692" s="108" t="str">
        <f t="shared" si="171"/>
        <v/>
      </c>
      <c r="DT692" s="108" t="str">
        <f>IF('DATA ENTRY'!CK691="","",IF('DATA ENTRY'!D691="","",IF(AND($DF$4='DATA ENTRY'!D691),'DATA ENTRY'!G691,"")))</f>
        <v/>
      </c>
      <c r="DY692">
        <f t="shared" si="172"/>
        <v>0</v>
      </c>
      <c r="EB692" t="str">
        <f t="shared" si="173"/>
        <v/>
      </c>
      <c r="EC692" t="str">
        <f t="shared" si="174"/>
        <v/>
      </c>
      <c r="ED692" s="224">
        <v>686</v>
      </c>
      <c r="EE692" s="3" t="str">
        <f>IF('DATA ENTRY'!CK691="","",IF('DATA ENTRY'!B691="","",IF(AND($EF$4='DATA ENTRY'!G691,$EH$4='DATA ENTRY'!F691),'DATA ENTRY'!B691,"")))</f>
        <v/>
      </c>
      <c r="EF692" s="3" t="str">
        <f>IF('DATA ENTRY'!CK691="","",IF('DATA ENTRY'!C691="","",IF(AND($EF$4='DATA ENTRY'!G691,$EH$4='DATA ENTRY'!F691),'DATA ENTRY'!C691,"")))</f>
        <v/>
      </c>
      <c r="EG692" s="4" t="str">
        <f>IF('DATA ENTRY'!CK691="","",IF('DATA ENTRY'!I691="","",IF(AND($EF$4='DATA ENTRY'!G691,$EH$4='DATA ENTRY'!F691),'DATA ENTRY'!I691,"")))</f>
        <v/>
      </c>
      <c r="EH692" s="4" t="str">
        <f>IF('DATA ENTRY'!CK691="","",IF('DATA ENTRY'!CK691="","",IF(AND($EF$4='DATA ENTRY'!G691,$EH$4='DATA ENTRY'!F691),'DATA ENTRY'!CK691,"")))</f>
        <v/>
      </c>
      <c r="EI692" s="3" t="str">
        <f>IF('DATA ENTRY'!CK691="","",IF('DATA ENTRY'!N691="","",IF(AND($EF$4='DATA ENTRY'!G691,$EH$4='DATA ENTRY'!F691),'DATA ENTRY'!N691,"")))</f>
        <v/>
      </c>
      <c r="EJ692" s="107" t="str">
        <f>IF('DATA ENTRY'!CK691="","",IF('DATA ENTRY'!O691="","",IF(AND($EF$4='DATA ENTRY'!G691,$EH$4='DATA ENTRY'!F691),'DATA ENTRY'!O691,"")))</f>
        <v/>
      </c>
      <c r="EK692" s="3" t="str">
        <f>IF('DATA ENTRY'!CK691="","",IF('DATA ENTRY'!P691="","",IF(AND($EF$4='DATA ENTRY'!G691,$EH$4='DATA ENTRY'!F691),'DATA ENTRY'!P691,"")))</f>
        <v/>
      </c>
      <c r="EL692" s="107" t="str">
        <f>IF('DATA ENTRY'!CK691="","",IF('DATA ENTRY'!Q691="","",IF(AND($EF$4='DATA ENTRY'!G691,$EH$4='DATA ENTRY'!F691),'DATA ENTRY'!Q691,"")))</f>
        <v/>
      </c>
      <c r="EM692" s="3" t="str">
        <f>IF('DATA ENTRY'!CK691="","",IF('DATA ENTRY'!R691="","",IF(AND($EF$4='DATA ENTRY'!G691,$EH$4='DATA ENTRY'!F691),'DATA ENTRY'!R691,"")))</f>
        <v/>
      </c>
      <c r="EN692" s="107" t="str">
        <f>IF('DATA ENTRY'!CK691="","",IF('DATA ENTRY'!S691="","",IF(AND($EF$4='DATA ENTRY'!G691,$EH$4='DATA ENTRY'!F691),'DATA ENTRY'!S691,"")))</f>
        <v/>
      </c>
      <c r="EO692" s="3" t="str">
        <f>IF('DATA ENTRY'!CK691="","",IF('DATA ENTRY'!E691="","",IF(AND($EF$4='DATA ENTRY'!G691,$EH$4='DATA ENTRY'!F691),'DATA ENTRY'!E691,"")))</f>
        <v/>
      </c>
      <c r="EP692" s="3" t="str">
        <f>IF('DATA ENTRY'!CK691="","",IF('DATA ENTRY'!D691="","",IF(AND($EF$4='DATA ENTRY'!G691,$EH$4='DATA ENTRY'!F691),'DATA ENTRY'!D691,"")))</f>
        <v/>
      </c>
      <c r="EQ692" s="3" t="str">
        <f>IF('DATA ENTRY'!CK691="","",IF('DATA ENTRY'!W691="","",IF(AND($EF$4='DATA ENTRY'!G691,$EH$4='DATA ENTRY'!F691),'DATA ENTRY'!W691,"")))</f>
        <v/>
      </c>
      <c r="ER692" s="3" t="str">
        <f>IF('DATA ENTRY'!CK691="","",IF('DATA ENTRY'!X691="","",IF(AND($EF$4='DATA ENTRY'!G691,$EH$4='DATA ENTRY'!F691),'DATA ENTRY'!X691,"")))</f>
        <v/>
      </c>
      <c r="ES692" s="108" t="str">
        <f t="shared" si="175"/>
        <v/>
      </c>
      <c r="ET692" s="108" t="str">
        <f>IF('DATA ENTRY'!CK691="","",IF('DATA ENTRY'!D691="","",IF(AND($EF$4='DATA ENTRY'!G691,$EH$4='DATA ENTRY'!F691),'DATA ENTRY'!G691,"")))</f>
        <v/>
      </c>
      <c r="EY692">
        <f t="shared" si="176"/>
        <v>0</v>
      </c>
    </row>
    <row r="693" spans="1:155">
      <c r="A693" t="str">
        <f>IF(S693=0,"",1+(MAX($A$7:A692)))</f>
        <v/>
      </c>
      <c r="B693" s="224">
        <v>687</v>
      </c>
      <c r="C693" s="3" t="str">
        <f>IF('DATA ENTRY'!CK692="","",IF('DATA ENTRY'!B692="","",IF($D$4="All Post",'DATA ENTRY'!B692,IF(AND($D$4='DATA ENTRY'!CK692),'DATA ENTRY'!B692,""))))</f>
        <v/>
      </c>
      <c r="D693" s="3" t="str">
        <f>IF('DATA ENTRY'!CK692="","",IF('DATA ENTRY'!C692="","",IF($D$4="All Post",'DATA ENTRY'!C692,IF(AND($D$4='DATA ENTRY'!CK692),'DATA ENTRY'!C692,""))))</f>
        <v/>
      </c>
      <c r="E693" s="4" t="str">
        <f>IF('DATA ENTRY'!CK692="","",IF('DATA ENTRY'!I692="","",IF($D$4="All Post",'DATA ENTRY'!I692,IF(AND($D$4='DATA ENTRY'!CK692),'DATA ENTRY'!I692,""))))</f>
        <v/>
      </c>
      <c r="F693" s="4" t="str">
        <f>IF('DATA ENTRY'!CK692="","",IF('DATA ENTRY'!CK692="","",IF($D$4="All Post",'DATA ENTRY'!CK692,IF(AND($D$4='DATA ENTRY'!CK692),'DATA ENTRY'!CK692,""))))</f>
        <v/>
      </c>
      <c r="G693" s="3" t="str">
        <f>IF('DATA ENTRY'!CK692="","",IF('DATA ENTRY'!N692="","",IF($D$4="All Post",'DATA ENTRY'!N692,IF(AND($D$4='DATA ENTRY'!CK692),'DATA ENTRY'!N692,""))))</f>
        <v/>
      </c>
      <c r="H693" s="107" t="str">
        <f>IF('DATA ENTRY'!CK692="","",IF('DATA ENTRY'!O692="","",IF($D$4="All Post",'DATA ENTRY'!O692,IF(AND($D$4='DATA ENTRY'!CK692),'DATA ENTRY'!O692,""))))</f>
        <v/>
      </c>
      <c r="I693" s="3" t="str">
        <f>IF('DATA ENTRY'!CK692="","",IF('DATA ENTRY'!P692="","",IF($D$4="All Post",'DATA ENTRY'!P692,IF(AND($D$4='DATA ENTRY'!CK692),'DATA ENTRY'!P692,""))))</f>
        <v/>
      </c>
      <c r="J693" s="107" t="str">
        <f>IF('DATA ENTRY'!CK692="","",IF('DATA ENTRY'!Q692="","",IF($D$4="All Post",'DATA ENTRY'!Q692,IF(AND($D$4='DATA ENTRY'!CK692),'DATA ENTRY'!Q692,""))))</f>
        <v/>
      </c>
      <c r="K693" s="3" t="str">
        <f>IF('DATA ENTRY'!CK692="","",IF('DATA ENTRY'!R692="","",IF($D$4="All Post",'DATA ENTRY'!R692,IF(AND($D$4='DATA ENTRY'!CK692),'DATA ENTRY'!R692,""))))</f>
        <v/>
      </c>
      <c r="L693" s="3" t="str">
        <f>IF('DATA ENTRY'!CK692="","",IF('DATA ENTRY'!S692="","",IF($D$4="All Post",'DATA ENTRY'!S692,IF(AND($D$4='DATA ENTRY'!CK692),'DATA ENTRY'!S692,""))))</f>
        <v/>
      </c>
      <c r="M693" s="3" t="str">
        <f>IF('DATA ENTRY'!CK692="","",IF('DATA ENTRY'!E692="","",IF($D$4="All Post",'DATA ENTRY'!E692,IF(AND($D$4='DATA ENTRY'!CK692),'DATA ENTRY'!E692,""))))</f>
        <v/>
      </c>
      <c r="N693" s="3" t="str">
        <f>IF('DATA ENTRY'!CK692="","",IF('DATA ENTRY'!W692="","",IF($D$4="All Post",'DATA ENTRY'!W692,IF(AND($D$4='DATA ENTRY'!CK692),'DATA ENTRY'!W692,""))))</f>
        <v/>
      </c>
      <c r="O693" s="3" t="str">
        <f>IF('DATA ENTRY'!CK692="","",IF('DATA ENTRY'!X692="","",IF($D$4="All Post",'DATA ENTRY'!X692,IF(AND($D$4='DATA ENTRY'!CK692),'DATA ENTRY'!X692,""))))</f>
        <v/>
      </c>
      <c r="P693" s="3" t="str">
        <f>IF('DATA ENTRY'!CK692="","",IF('DATA ENTRY'!G692="","",IF($D$4="All Post",'DATA ENTRY'!G692,IF(AND($D$4='DATA ENTRY'!CK692),'DATA ENTRY'!G692,""))))</f>
        <v/>
      </c>
      <c r="S693">
        <f t="shared" si="163"/>
        <v>0</v>
      </c>
      <c r="T693" t="str">
        <f t="shared" si="164"/>
        <v/>
      </c>
      <c r="BZ693" t="str">
        <f t="shared" si="165"/>
        <v/>
      </c>
      <c r="CA693" t="str">
        <f t="shared" si="166"/>
        <v/>
      </c>
      <c r="CB693" s="224">
        <v>687</v>
      </c>
      <c r="CC693" s="3" t="str">
        <f>IF('DATA ENTRY'!CK692="","",IF('DATA ENTRY'!B692="","",IF(AND($CD$4='DATA ENTRY'!CK692,$CG$4='DATA ENTRY'!D692),'DATA ENTRY'!B692,"")))</f>
        <v/>
      </c>
      <c r="CD693" s="3" t="str">
        <f>IF('DATA ENTRY'!CK692="","",IF('DATA ENTRY'!C692="","",IF(AND($CD$4='DATA ENTRY'!CK692,$CG$4='DATA ENTRY'!D692),'DATA ENTRY'!C692,"")))</f>
        <v/>
      </c>
      <c r="CE693" s="4" t="str">
        <f>IF('DATA ENTRY'!CK692="","",IF('DATA ENTRY'!I692="","",IF(AND($CD$4='DATA ENTRY'!CK692,$CG$4='DATA ENTRY'!D692),'DATA ENTRY'!I692,"")))</f>
        <v/>
      </c>
      <c r="CF693" s="4" t="str">
        <f>IF('DATA ENTRY'!CK692="","",IF('DATA ENTRY'!CK692="","",IF(AND($CD$4='DATA ENTRY'!CK692,$CG$4='DATA ENTRY'!D692),'DATA ENTRY'!CK692,"")))</f>
        <v/>
      </c>
      <c r="CG693" s="3" t="str">
        <f>IF('DATA ENTRY'!CK692="","",IF('DATA ENTRY'!N692="","",IF(AND($CD$4='DATA ENTRY'!CK692,$CG$4='DATA ENTRY'!D692),'DATA ENTRY'!N692,"")))</f>
        <v/>
      </c>
      <c r="CH693" s="107" t="str">
        <f>IF('DATA ENTRY'!CK692="","",IF('DATA ENTRY'!O692="","",IF(AND($CD$4='DATA ENTRY'!CK692,$CG$4='DATA ENTRY'!D692),'DATA ENTRY'!O692,"")))</f>
        <v/>
      </c>
      <c r="CI693" s="3" t="str">
        <f>IF('DATA ENTRY'!CK692="","",IF('DATA ENTRY'!P692="","",IF(AND($CD$4='DATA ENTRY'!CK692,$CG$4='DATA ENTRY'!D692),'DATA ENTRY'!P692,"")))</f>
        <v/>
      </c>
      <c r="CJ693" s="107" t="str">
        <f>IF('DATA ENTRY'!CK692="","",IF('DATA ENTRY'!Q692="","",IF(AND($CD$4='DATA ENTRY'!CK692,$CG$4='DATA ENTRY'!D692),'DATA ENTRY'!Q692,"")))</f>
        <v/>
      </c>
      <c r="CK693" s="3" t="str">
        <f>IF('DATA ENTRY'!CK692="","",IF('DATA ENTRY'!R692="","",IF(AND($CD$4='DATA ENTRY'!CK692,$CG$4='DATA ENTRY'!D692),'DATA ENTRY'!R692,"")))</f>
        <v/>
      </c>
      <c r="CL693" s="3" t="str">
        <f>IF('DATA ENTRY'!CK692="","",IF('DATA ENTRY'!S692="","",IF(AND($CD$4='DATA ENTRY'!CK692,$CG$4='DATA ENTRY'!D692),'DATA ENTRY'!S692,"")))</f>
        <v/>
      </c>
      <c r="CM693" s="3" t="str">
        <f>IF('DATA ENTRY'!CK692="","",IF('DATA ENTRY'!E692="","",IF(AND($CD$4='DATA ENTRY'!CK692,$CG$4='DATA ENTRY'!D692),'DATA ENTRY'!E692,"")))</f>
        <v/>
      </c>
      <c r="CN693" s="3" t="str">
        <f>IF('DATA ENTRY'!CK692="","",IF('DATA ENTRY'!W692="","",IF(AND($CD$4='DATA ENTRY'!CK692,$CG$4='DATA ENTRY'!D692),'DATA ENTRY'!W692,"")))</f>
        <v/>
      </c>
      <c r="CO693" s="3" t="str">
        <f>IF('DATA ENTRY'!CK692="","",IF('DATA ENTRY'!X692="","",IF(AND($CD$4='DATA ENTRY'!CK692,$CG$4='DATA ENTRY'!D692),'DATA ENTRY'!X692,"")))</f>
        <v/>
      </c>
      <c r="CP693" s="108" t="str">
        <f t="shared" si="167"/>
        <v/>
      </c>
      <c r="CQ693" s="108" t="str">
        <f>IF('DATA ENTRY'!CK692="","",IF('DATA ENTRY'!G692="","",IF(AND($CD$4='DATA ENTRY'!CK692,$CG$4='DATA ENTRY'!D692),'DATA ENTRY'!G692,"")))</f>
        <v/>
      </c>
      <c r="CR693" s="230" t="str">
        <f>IF('DATA ENTRY'!CK692="","",IF('DATA ENTRY'!D692="","",IF(AND($CD$4='DATA ENTRY'!CK692,$CG$4='DATA ENTRY'!D692),'DATA ENTRY'!D692,"")))</f>
        <v/>
      </c>
      <c r="CS693">
        <f t="shared" si="168"/>
        <v>0</v>
      </c>
      <c r="CT693">
        <f t="shared" si="169"/>
        <v>0</v>
      </c>
      <c r="CV693" s="139"/>
      <c r="CX693">
        <f t="shared" si="170"/>
        <v>0</v>
      </c>
      <c r="DB693" t="str">
        <f t="shared" si="177"/>
        <v/>
      </c>
      <c r="DC693" t="str">
        <f t="shared" si="178"/>
        <v/>
      </c>
      <c r="DD693" s="224">
        <v>687</v>
      </c>
      <c r="DE693" s="3" t="str">
        <f>IF('DATA ENTRY'!CK692="","",IF('DATA ENTRY'!B692="","",IF(AND($DF$4='DATA ENTRY'!D692),'DATA ENTRY'!B692,"")))</f>
        <v/>
      </c>
      <c r="DF693" s="3" t="str">
        <f>IF('DATA ENTRY'!CK692="","",IF('DATA ENTRY'!C692="","",IF(AND($DF$4='DATA ENTRY'!D692),'DATA ENTRY'!C692,"")))</f>
        <v/>
      </c>
      <c r="DG693" s="4" t="str">
        <f>IF('DATA ENTRY'!CK692="","",IF('DATA ENTRY'!I692="","",IF(AND($DF$4='DATA ENTRY'!D692),'DATA ENTRY'!I692,"")))</f>
        <v/>
      </c>
      <c r="DH693" s="4" t="str">
        <f>IF('DATA ENTRY'!CK692="","",IF('DATA ENTRY'!CK692="","",IF(AND($DF$4='DATA ENTRY'!D692),'DATA ENTRY'!CK692,"")))</f>
        <v/>
      </c>
      <c r="DI693" s="3" t="str">
        <f>IF('DATA ENTRY'!CK692="","",IF('DATA ENTRY'!N692="","",IF(AND($DF$4='DATA ENTRY'!D692),'DATA ENTRY'!N692,"")))</f>
        <v/>
      </c>
      <c r="DJ693" s="107" t="str">
        <f>IF('DATA ENTRY'!CK692="","",IF('DATA ENTRY'!O692="","",IF(AND($DF$4='DATA ENTRY'!D692),'DATA ENTRY'!O692,"")))</f>
        <v/>
      </c>
      <c r="DK693" s="3" t="str">
        <f>IF('DATA ENTRY'!CK692="","",IF('DATA ENTRY'!P692="","",IF(AND($DF$4='DATA ENTRY'!D692),'DATA ENTRY'!P692,"")))</f>
        <v/>
      </c>
      <c r="DL693" s="107" t="str">
        <f>IF('DATA ENTRY'!CK692="","",IF('DATA ENTRY'!Q692="","",IF(AND($DF$4='DATA ENTRY'!D692),'DATA ENTRY'!Q692,"")))</f>
        <v/>
      </c>
      <c r="DM693" s="3" t="str">
        <f>IF('DATA ENTRY'!CK692="","",IF('DATA ENTRY'!R692="","",IF(AND($DF$4='DATA ENTRY'!D692),'DATA ENTRY'!R692,"")))</f>
        <v/>
      </c>
      <c r="DN693" s="107" t="str">
        <f>IF('DATA ENTRY'!CK692="","",IF('DATA ENTRY'!S692="","",IF(AND($DF$4='DATA ENTRY'!D692),'DATA ENTRY'!S692,"")))</f>
        <v/>
      </c>
      <c r="DO693" s="3" t="str">
        <f>IF('DATA ENTRY'!CK692="","",IF('DATA ENTRY'!E692="","",IF(AND($DF$4='DATA ENTRY'!D692),'DATA ENTRY'!E692,"")))</f>
        <v/>
      </c>
      <c r="DP693" s="3" t="str">
        <f>IF('DATA ENTRY'!CK692="","",IF('DATA ENTRY'!D692="","",IF(AND($DF$4='DATA ENTRY'!D692),'DATA ENTRY'!D692,"")))</f>
        <v/>
      </c>
      <c r="DQ693" s="3" t="str">
        <f>IF('DATA ENTRY'!CK692="","",IF('DATA ENTRY'!W692="","",IF(AND($DF$4='DATA ENTRY'!D692),'DATA ENTRY'!W692,"")))</f>
        <v/>
      </c>
      <c r="DR693" s="3" t="str">
        <f>IF('DATA ENTRY'!CK692="","",IF('DATA ENTRY'!X692="","",IF(AND($DF$4='DATA ENTRY'!D692),'DATA ENTRY'!X692,"")))</f>
        <v/>
      </c>
      <c r="DS693" s="108" t="str">
        <f t="shared" si="171"/>
        <v/>
      </c>
      <c r="DT693" s="108" t="str">
        <f>IF('DATA ENTRY'!CK692="","",IF('DATA ENTRY'!D692="","",IF(AND($DF$4='DATA ENTRY'!D692),'DATA ENTRY'!G692,"")))</f>
        <v/>
      </c>
      <c r="DY693">
        <f t="shared" si="172"/>
        <v>0</v>
      </c>
      <c r="EB693" t="str">
        <f t="shared" si="173"/>
        <v/>
      </c>
      <c r="EC693" t="str">
        <f t="shared" si="174"/>
        <v/>
      </c>
      <c r="ED693" s="224">
        <v>687</v>
      </c>
      <c r="EE693" s="3" t="str">
        <f>IF('DATA ENTRY'!CK692="","",IF('DATA ENTRY'!B692="","",IF(AND($EF$4='DATA ENTRY'!G692,$EH$4='DATA ENTRY'!F692),'DATA ENTRY'!B692,"")))</f>
        <v/>
      </c>
      <c r="EF693" s="3" t="str">
        <f>IF('DATA ENTRY'!CK692="","",IF('DATA ENTRY'!C692="","",IF(AND($EF$4='DATA ENTRY'!G692,$EH$4='DATA ENTRY'!F692),'DATA ENTRY'!C692,"")))</f>
        <v/>
      </c>
      <c r="EG693" s="4" t="str">
        <f>IF('DATA ENTRY'!CK692="","",IF('DATA ENTRY'!I692="","",IF(AND($EF$4='DATA ENTRY'!G692,$EH$4='DATA ENTRY'!F692),'DATA ENTRY'!I692,"")))</f>
        <v/>
      </c>
      <c r="EH693" s="4" t="str">
        <f>IF('DATA ENTRY'!CK692="","",IF('DATA ENTRY'!CK692="","",IF(AND($EF$4='DATA ENTRY'!G692,$EH$4='DATA ENTRY'!F692),'DATA ENTRY'!CK692,"")))</f>
        <v/>
      </c>
      <c r="EI693" s="3" t="str">
        <f>IF('DATA ENTRY'!CK692="","",IF('DATA ENTRY'!N692="","",IF(AND($EF$4='DATA ENTRY'!G692,$EH$4='DATA ENTRY'!F692),'DATA ENTRY'!N692,"")))</f>
        <v/>
      </c>
      <c r="EJ693" s="107" t="str">
        <f>IF('DATA ENTRY'!CK692="","",IF('DATA ENTRY'!O692="","",IF(AND($EF$4='DATA ENTRY'!G692,$EH$4='DATA ENTRY'!F692),'DATA ENTRY'!O692,"")))</f>
        <v/>
      </c>
      <c r="EK693" s="3" t="str">
        <f>IF('DATA ENTRY'!CK692="","",IF('DATA ENTRY'!P692="","",IF(AND($EF$4='DATA ENTRY'!G692,$EH$4='DATA ENTRY'!F692),'DATA ENTRY'!P692,"")))</f>
        <v/>
      </c>
      <c r="EL693" s="107" t="str">
        <f>IF('DATA ENTRY'!CK692="","",IF('DATA ENTRY'!Q692="","",IF(AND($EF$4='DATA ENTRY'!G692,$EH$4='DATA ENTRY'!F692),'DATA ENTRY'!Q692,"")))</f>
        <v/>
      </c>
      <c r="EM693" s="3" t="str">
        <f>IF('DATA ENTRY'!CK692="","",IF('DATA ENTRY'!R692="","",IF(AND($EF$4='DATA ENTRY'!G692,$EH$4='DATA ENTRY'!F692),'DATA ENTRY'!R692,"")))</f>
        <v/>
      </c>
      <c r="EN693" s="107" t="str">
        <f>IF('DATA ENTRY'!CK692="","",IF('DATA ENTRY'!S692="","",IF(AND($EF$4='DATA ENTRY'!G692,$EH$4='DATA ENTRY'!F692),'DATA ENTRY'!S692,"")))</f>
        <v/>
      </c>
      <c r="EO693" s="3" t="str">
        <f>IF('DATA ENTRY'!CK692="","",IF('DATA ENTRY'!E692="","",IF(AND($EF$4='DATA ENTRY'!G692,$EH$4='DATA ENTRY'!F692),'DATA ENTRY'!E692,"")))</f>
        <v/>
      </c>
      <c r="EP693" s="3" t="str">
        <f>IF('DATA ENTRY'!CK692="","",IF('DATA ENTRY'!D692="","",IF(AND($EF$4='DATA ENTRY'!G692,$EH$4='DATA ENTRY'!F692),'DATA ENTRY'!D692,"")))</f>
        <v/>
      </c>
      <c r="EQ693" s="3" t="str">
        <f>IF('DATA ENTRY'!CK692="","",IF('DATA ENTRY'!W692="","",IF(AND($EF$4='DATA ENTRY'!G692,$EH$4='DATA ENTRY'!F692),'DATA ENTRY'!W692,"")))</f>
        <v/>
      </c>
      <c r="ER693" s="3" t="str">
        <f>IF('DATA ENTRY'!CK692="","",IF('DATA ENTRY'!X692="","",IF(AND($EF$4='DATA ENTRY'!G692,$EH$4='DATA ENTRY'!F692),'DATA ENTRY'!X692,"")))</f>
        <v/>
      </c>
      <c r="ES693" s="108" t="str">
        <f t="shared" si="175"/>
        <v/>
      </c>
      <c r="ET693" s="108" t="str">
        <f>IF('DATA ENTRY'!CK692="","",IF('DATA ENTRY'!D692="","",IF(AND($EF$4='DATA ENTRY'!G692,$EH$4='DATA ENTRY'!F692),'DATA ENTRY'!G692,"")))</f>
        <v/>
      </c>
      <c r="EY693">
        <f t="shared" si="176"/>
        <v>0</v>
      </c>
    </row>
    <row r="694" spans="1:155">
      <c r="A694" t="str">
        <f>IF(S694=0,"",1+(MAX($A$7:A693)))</f>
        <v/>
      </c>
      <c r="B694" s="224">
        <v>688</v>
      </c>
      <c r="C694" s="3" t="str">
        <f>IF('DATA ENTRY'!CK693="","",IF('DATA ENTRY'!B693="","",IF($D$4="All Post",'DATA ENTRY'!B693,IF(AND($D$4='DATA ENTRY'!CK693),'DATA ENTRY'!B693,""))))</f>
        <v/>
      </c>
      <c r="D694" s="3" t="str">
        <f>IF('DATA ENTRY'!CK693="","",IF('DATA ENTRY'!C693="","",IF($D$4="All Post",'DATA ENTRY'!C693,IF(AND($D$4='DATA ENTRY'!CK693),'DATA ENTRY'!C693,""))))</f>
        <v/>
      </c>
      <c r="E694" s="4" t="str">
        <f>IF('DATA ENTRY'!CK693="","",IF('DATA ENTRY'!I693="","",IF($D$4="All Post",'DATA ENTRY'!I693,IF(AND($D$4='DATA ENTRY'!CK693),'DATA ENTRY'!I693,""))))</f>
        <v/>
      </c>
      <c r="F694" s="4" t="str">
        <f>IF('DATA ENTRY'!CK693="","",IF('DATA ENTRY'!CK693="","",IF($D$4="All Post",'DATA ENTRY'!CK693,IF(AND($D$4='DATA ENTRY'!CK693),'DATA ENTRY'!CK693,""))))</f>
        <v/>
      </c>
      <c r="G694" s="3" t="str">
        <f>IF('DATA ENTRY'!CK693="","",IF('DATA ENTRY'!N693="","",IF($D$4="All Post",'DATA ENTRY'!N693,IF(AND($D$4='DATA ENTRY'!CK693),'DATA ENTRY'!N693,""))))</f>
        <v/>
      </c>
      <c r="H694" s="107" t="str">
        <f>IF('DATA ENTRY'!CK693="","",IF('DATA ENTRY'!O693="","",IF($D$4="All Post",'DATA ENTRY'!O693,IF(AND($D$4='DATA ENTRY'!CK693),'DATA ENTRY'!O693,""))))</f>
        <v/>
      </c>
      <c r="I694" s="3" t="str">
        <f>IF('DATA ENTRY'!CK693="","",IF('DATA ENTRY'!P693="","",IF($D$4="All Post",'DATA ENTRY'!P693,IF(AND($D$4='DATA ENTRY'!CK693),'DATA ENTRY'!P693,""))))</f>
        <v/>
      </c>
      <c r="J694" s="107" t="str">
        <f>IF('DATA ENTRY'!CK693="","",IF('DATA ENTRY'!Q693="","",IF($D$4="All Post",'DATA ENTRY'!Q693,IF(AND($D$4='DATA ENTRY'!CK693),'DATA ENTRY'!Q693,""))))</f>
        <v/>
      </c>
      <c r="K694" s="3" t="str">
        <f>IF('DATA ENTRY'!CK693="","",IF('DATA ENTRY'!R693="","",IF($D$4="All Post",'DATA ENTRY'!R693,IF(AND($D$4='DATA ENTRY'!CK693),'DATA ENTRY'!R693,""))))</f>
        <v/>
      </c>
      <c r="L694" s="3" t="str">
        <f>IF('DATA ENTRY'!CK693="","",IF('DATA ENTRY'!S693="","",IF($D$4="All Post",'DATA ENTRY'!S693,IF(AND($D$4='DATA ENTRY'!CK693),'DATA ENTRY'!S693,""))))</f>
        <v/>
      </c>
      <c r="M694" s="3" t="str">
        <f>IF('DATA ENTRY'!CK693="","",IF('DATA ENTRY'!E693="","",IF($D$4="All Post",'DATA ENTRY'!E693,IF(AND($D$4='DATA ENTRY'!CK693),'DATA ENTRY'!E693,""))))</f>
        <v/>
      </c>
      <c r="N694" s="3" t="str">
        <f>IF('DATA ENTRY'!CK693="","",IF('DATA ENTRY'!W693="","",IF($D$4="All Post",'DATA ENTRY'!W693,IF(AND($D$4='DATA ENTRY'!CK693),'DATA ENTRY'!W693,""))))</f>
        <v/>
      </c>
      <c r="O694" s="3" t="str">
        <f>IF('DATA ENTRY'!CK693="","",IF('DATA ENTRY'!X693="","",IF($D$4="All Post",'DATA ENTRY'!X693,IF(AND($D$4='DATA ENTRY'!CK693),'DATA ENTRY'!X693,""))))</f>
        <v/>
      </c>
      <c r="P694" s="3" t="str">
        <f>IF('DATA ENTRY'!CK693="","",IF('DATA ENTRY'!G693="","",IF($D$4="All Post",'DATA ENTRY'!G693,IF(AND($D$4='DATA ENTRY'!CK693),'DATA ENTRY'!G693,""))))</f>
        <v/>
      </c>
      <c r="S694">
        <f t="shared" si="163"/>
        <v>0</v>
      </c>
      <c r="T694" t="str">
        <f t="shared" si="164"/>
        <v/>
      </c>
      <c r="BZ694" t="str">
        <f t="shared" si="165"/>
        <v/>
      </c>
      <c r="CA694" t="str">
        <f t="shared" si="166"/>
        <v/>
      </c>
      <c r="CB694" s="224">
        <v>688</v>
      </c>
      <c r="CC694" s="3" t="str">
        <f>IF('DATA ENTRY'!CK693="","",IF('DATA ENTRY'!B693="","",IF(AND($CD$4='DATA ENTRY'!CK693,$CG$4='DATA ENTRY'!D693),'DATA ENTRY'!B693,"")))</f>
        <v/>
      </c>
      <c r="CD694" s="3" t="str">
        <f>IF('DATA ENTRY'!CK693="","",IF('DATA ENTRY'!C693="","",IF(AND($CD$4='DATA ENTRY'!CK693,$CG$4='DATA ENTRY'!D693),'DATA ENTRY'!C693,"")))</f>
        <v/>
      </c>
      <c r="CE694" s="4" t="str">
        <f>IF('DATA ENTRY'!CK693="","",IF('DATA ENTRY'!I693="","",IF(AND($CD$4='DATA ENTRY'!CK693,$CG$4='DATA ENTRY'!D693),'DATA ENTRY'!I693,"")))</f>
        <v/>
      </c>
      <c r="CF694" s="4" t="str">
        <f>IF('DATA ENTRY'!CK693="","",IF('DATA ENTRY'!CK693="","",IF(AND($CD$4='DATA ENTRY'!CK693,$CG$4='DATA ENTRY'!D693),'DATA ENTRY'!CK693,"")))</f>
        <v/>
      </c>
      <c r="CG694" s="3" t="str">
        <f>IF('DATA ENTRY'!CK693="","",IF('DATA ENTRY'!N693="","",IF(AND($CD$4='DATA ENTRY'!CK693,$CG$4='DATA ENTRY'!D693),'DATA ENTRY'!N693,"")))</f>
        <v/>
      </c>
      <c r="CH694" s="107" t="str">
        <f>IF('DATA ENTRY'!CK693="","",IF('DATA ENTRY'!O693="","",IF(AND($CD$4='DATA ENTRY'!CK693,$CG$4='DATA ENTRY'!D693),'DATA ENTRY'!O693,"")))</f>
        <v/>
      </c>
      <c r="CI694" s="3" t="str">
        <f>IF('DATA ENTRY'!CK693="","",IF('DATA ENTRY'!P693="","",IF(AND($CD$4='DATA ENTRY'!CK693,$CG$4='DATA ENTRY'!D693),'DATA ENTRY'!P693,"")))</f>
        <v/>
      </c>
      <c r="CJ694" s="107" t="str">
        <f>IF('DATA ENTRY'!CK693="","",IF('DATA ENTRY'!Q693="","",IF(AND($CD$4='DATA ENTRY'!CK693,$CG$4='DATA ENTRY'!D693),'DATA ENTRY'!Q693,"")))</f>
        <v/>
      </c>
      <c r="CK694" s="3" t="str">
        <f>IF('DATA ENTRY'!CK693="","",IF('DATA ENTRY'!R693="","",IF(AND($CD$4='DATA ENTRY'!CK693,$CG$4='DATA ENTRY'!D693),'DATA ENTRY'!R693,"")))</f>
        <v/>
      </c>
      <c r="CL694" s="3" t="str">
        <f>IF('DATA ENTRY'!CK693="","",IF('DATA ENTRY'!S693="","",IF(AND($CD$4='DATA ENTRY'!CK693,$CG$4='DATA ENTRY'!D693),'DATA ENTRY'!S693,"")))</f>
        <v/>
      </c>
      <c r="CM694" s="3" t="str">
        <f>IF('DATA ENTRY'!CK693="","",IF('DATA ENTRY'!E693="","",IF(AND($CD$4='DATA ENTRY'!CK693,$CG$4='DATA ENTRY'!D693),'DATA ENTRY'!E693,"")))</f>
        <v/>
      </c>
      <c r="CN694" s="3" t="str">
        <f>IF('DATA ENTRY'!CK693="","",IF('DATA ENTRY'!W693="","",IF(AND($CD$4='DATA ENTRY'!CK693,$CG$4='DATA ENTRY'!D693),'DATA ENTRY'!W693,"")))</f>
        <v/>
      </c>
      <c r="CO694" s="3" t="str">
        <f>IF('DATA ENTRY'!CK693="","",IF('DATA ENTRY'!X693="","",IF(AND($CD$4='DATA ENTRY'!CK693,$CG$4='DATA ENTRY'!D693),'DATA ENTRY'!X693,"")))</f>
        <v/>
      </c>
      <c r="CP694" s="108" t="str">
        <f t="shared" si="167"/>
        <v/>
      </c>
      <c r="CQ694" s="108" t="str">
        <f>IF('DATA ENTRY'!CK693="","",IF('DATA ENTRY'!G693="","",IF(AND($CD$4='DATA ENTRY'!CK693,$CG$4='DATA ENTRY'!D693),'DATA ENTRY'!G693,"")))</f>
        <v/>
      </c>
      <c r="CR694" s="230" t="str">
        <f>IF('DATA ENTRY'!CK693="","",IF('DATA ENTRY'!D693="","",IF(AND($CD$4='DATA ENTRY'!CK693,$CG$4='DATA ENTRY'!D693),'DATA ENTRY'!D693,"")))</f>
        <v/>
      </c>
      <c r="CS694">
        <f t="shared" si="168"/>
        <v>0</v>
      </c>
      <c r="CT694">
        <f t="shared" si="169"/>
        <v>0</v>
      </c>
      <c r="CV694" s="139"/>
      <c r="CX694">
        <f t="shared" si="170"/>
        <v>0</v>
      </c>
      <c r="DB694" t="str">
        <f t="shared" si="177"/>
        <v/>
      </c>
      <c r="DC694" t="str">
        <f t="shared" si="178"/>
        <v/>
      </c>
      <c r="DD694" s="224">
        <v>688</v>
      </c>
      <c r="DE694" s="3" t="str">
        <f>IF('DATA ENTRY'!CK693="","",IF('DATA ENTRY'!B693="","",IF(AND($DF$4='DATA ENTRY'!D693),'DATA ENTRY'!B693,"")))</f>
        <v/>
      </c>
      <c r="DF694" s="3" t="str">
        <f>IF('DATA ENTRY'!CK693="","",IF('DATA ENTRY'!C693="","",IF(AND($DF$4='DATA ENTRY'!D693),'DATA ENTRY'!C693,"")))</f>
        <v/>
      </c>
      <c r="DG694" s="4" t="str">
        <f>IF('DATA ENTRY'!CK693="","",IF('DATA ENTRY'!I693="","",IF(AND($DF$4='DATA ENTRY'!D693),'DATA ENTRY'!I693,"")))</f>
        <v/>
      </c>
      <c r="DH694" s="4" t="str">
        <f>IF('DATA ENTRY'!CK693="","",IF('DATA ENTRY'!CK693="","",IF(AND($DF$4='DATA ENTRY'!D693),'DATA ENTRY'!CK693,"")))</f>
        <v/>
      </c>
      <c r="DI694" s="3" t="str">
        <f>IF('DATA ENTRY'!CK693="","",IF('DATA ENTRY'!N693="","",IF(AND($DF$4='DATA ENTRY'!D693),'DATA ENTRY'!N693,"")))</f>
        <v/>
      </c>
      <c r="DJ694" s="107" t="str">
        <f>IF('DATA ENTRY'!CK693="","",IF('DATA ENTRY'!O693="","",IF(AND($DF$4='DATA ENTRY'!D693),'DATA ENTRY'!O693,"")))</f>
        <v/>
      </c>
      <c r="DK694" s="3" t="str">
        <f>IF('DATA ENTRY'!CK693="","",IF('DATA ENTRY'!P693="","",IF(AND($DF$4='DATA ENTRY'!D693),'DATA ENTRY'!P693,"")))</f>
        <v/>
      </c>
      <c r="DL694" s="107" t="str">
        <f>IF('DATA ENTRY'!CK693="","",IF('DATA ENTRY'!Q693="","",IF(AND($DF$4='DATA ENTRY'!D693),'DATA ENTRY'!Q693,"")))</f>
        <v/>
      </c>
      <c r="DM694" s="3" t="str">
        <f>IF('DATA ENTRY'!CK693="","",IF('DATA ENTRY'!R693="","",IF(AND($DF$4='DATA ENTRY'!D693),'DATA ENTRY'!R693,"")))</f>
        <v/>
      </c>
      <c r="DN694" s="107" t="str">
        <f>IF('DATA ENTRY'!CK693="","",IF('DATA ENTRY'!S693="","",IF(AND($DF$4='DATA ENTRY'!D693),'DATA ENTRY'!S693,"")))</f>
        <v/>
      </c>
      <c r="DO694" s="3" t="str">
        <f>IF('DATA ENTRY'!CK693="","",IF('DATA ENTRY'!E693="","",IF(AND($DF$4='DATA ENTRY'!D693),'DATA ENTRY'!E693,"")))</f>
        <v/>
      </c>
      <c r="DP694" s="3" t="str">
        <f>IF('DATA ENTRY'!CK693="","",IF('DATA ENTRY'!D693="","",IF(AND($DF$4='DATA ENTRY'!D693),'DATA ENTRY'!D693,"")))</f>
        <v/>
      </c>
      <c r="DQ694" s="3" t="str">
        <f>IF('DATA ENTRY'!CK693="","",IF('DATA ENTRY'!W693="","",IF(AND($DF$4='DATA ENTRY'!D693),'DATA ENTRY'!W693,"")))</f>
        <v/>
      </c>
      <c r="DR694" s="3" t="str">
        <f>IF('DATA ENTRY'!CK693="","",IF('DATA ENTRY'!X693="","",IF(AND($DF$4='DATA ENTRY'!D693),'DATA ENTRY'!X693,"")))</f>
        <v/>
      </c>
      <c r="DS694" s="108" t="str">
        <f t="shared" si="171"/>
        <v/>
      </c>
      <c r="DT694" s="108" t="str">
        <f>IF('DATA ENTRY'!CK693="","",IF('DATA ENTRY'!D693="","",IF(AND($DF$4='DATA ENTRY'!D693),'DATA ENTRY'!G693,"")))</f>
        <v/>
      </c>
      <c r="DY694">
        <f t="shared" si="172"/>
        <v>0</v>
      </c>
      <c r="EB694" t="str">
        <f t="shared" si="173"/>
        <v/>
      </c>
      <c r="EC694" t="str">
        <f t="shared" si="174"/>
        <v/>
      </c>
      <c r="ED694" s="224">
        <v>688</v>
      </c>
      <c r="EE694" s="3" t="str">
        <f>IF('DATA ENTRY'!CK693="","",IF('DATA ENTRY'!B693="","",IF(AND($EF$4='DATA ENTRY'!G693,$EH$4='DATA ENTRY'!F693),'DATA ENTRY'!B693,"")))</f>
        <v/>
      </c>
      <c r="EF694" s="3" t="str">
        <f>IF('DATA ENTRY'!CK693="","",IF('DATA ENTRY'!C693="","",IF(AND($EF$4='DATA ENTRY'!G693,$EH$4='DATA ENTRY'!F693),'DATA ENTRY'!C693,"")))</f>
        <v/>
      </c>
      <c r="EG694" s="4" t="str">
        <f>IF('DATA ENTRY'!CK693="","",IF('DATA ENTRY'!I693="","",IF(AND($EF$4='DATA ENTRY'!G693,$EH$4='DATA ENTRY'!F693),'DATA ENTRY'!I693,"")))</f>
        <v/>
      </c>
      <c r="EH694" s="4" t="str">
        <f>IF('DATA ENTRY'!CK693="","",IF('DATA ENTRY'!CK693="","",IF(AND($EF$4='DATA ENTRY'!G693,$EH$4='DATA ENTRY'!F693),'DATA ENTRY'!CK693,"")))</f>
        <v/>
      </c>
      <c r="EI694" s="3" t="str">
        <f>IF('DATA ENTRY'!CK693="","",IF('DATA ENTRY'!N693="","",IF(AND($EF$4='DATA ENTRY'!G693,$EH$4='DATA ENTRY'!F693),'DATA ENTRY'!N693,"")))</f>
        <v/>
      </c>
      <c r="EJ694" s="107" t="str">
        <f>IF('DATA ENTRY'!CK693="","",IF('DATA ENTRY'!O693="","",IF(AND($EF$4='DATA ENTRY'!G693,$EH$4='DATA ENTRY'!F693),'DATA ENTRY'!O693,"")))</f>
        <v/>
      </c>
      <c r="EK694" s="3" t="str">
        <f>IF('DATA ENTRY'!CK693="","",IF('DATA ENTRY'!P693="","",IF(AND($EF$4='DATA ENTRY'!G693,$EH$4='DATA ENTRY'!F693),'DATA ENTRY'!P693,"")))</f>
        <v/>
      </c>
      <c r="EL694" s="107" t="str">
        <f>IF('DATA ENTRY'!CK693="","",IF('DATA ENTRY'!Q693="","",IF(AND($EF$4='DATA ENTRY'!G693,$EH$4='DATA ENTRY'!F693),'DATA ENTRY'!Q693,"")))</f>
        <v/>
      </c>
      <c r="EM694" s="3" t="str">
        <f>IF('DATA ENTRY'!CK693="","",IF('DATA ENTRY'!R693="","",IF(AND($EF$4='DATA ENTRY'!G693,$EH$4='DATA ENTRY'!F693),'DATA ENTRY'!R693,"")))</f>
        <v/>
      </c>
      <c r="EN694" s="107" t="str">
        <f>IF('DATA ENTRY'!CK693="","",IF('DATA ENTRY'!S693="","",IF(AND($EF$4='DATA ENTRY'!G693,$EH$4='DATA ENTRY'!F693),'DATA ENTRY'!S693,"")))</f>
        <v/>
      </c>
      <c r="EO694" s="3" t="str">
        <f>IF('DATA ENTRY'!CK693="","",IF('DATA ENTRY'!E693="","",IF(AND($EF$4='DATA ENTRY'!G693,$EH$4='DATA ENTRY'!F693),'DATA ENTRY'!E693,"")))</f>
        <v/>
      </c>
      <c r="EP694" s="3" t="str">
        <f>IF('DATA ENTRY'!CK693="","",IF('DATA ENTRY'!D693="","",IF(AND($EF$4='DATA ENTRY'!G693,$EH$4='DATA ENTRY'!F693),'DATA ENTRY'!D693,"")))</f>
        <v/>
      </c>
      <c r="EQ694" s="3" t="str">
        <f>IF('DATA ENTRY'!CK693="","",IF('DATA ENTRY'!W693="","",IF(AND($EF$4='DATA ENTRY'!G693,$EH$4='DATA ENTRY'!F693),'DATA ENTRY'!W693,"")))</f>
        <v/>
      </c>
      <c r="ER694" s="3" t="str">
        <f>IF('DATA ENTRY'!CK693="","",IF('DATA ENTRY'!X693="","",IF(AND($EF$4='DATA ENTRY'!G693,$EH$4='DATA ENTRY'!F693),'DATA ENTRY'!X693,"")))</f>
        <v/>
      </c>
      <c r="ES694" s="108" t="str">
        <f t="shared" si="175"/>
        <v/>
      </c>
      <c r="ET694" s="108" t="str">
        <f>IF('DATA ENTRY'!CK693="","",IF('DATA ENTRY'!D693="","",IF(AND($EF$4='DATA ENTRY'!G693,$EH$4='DATA ENTRY'!F693),'DATA ENTRY'!G693,"")))</f>
        <v/>
      </c>
      <c r="EY694">
        <f t="shared" si="176"/>
        <v>0</v>
      </c>
    </row>
    <row r="695" spans="1:155">
      <c r="A695" t="str">
        <f>IF(S695=0,"",1+(MAX($A$7:A694)))</f>
        <v/>
      </c>
      <c r="B695" s="224">
        <v>689</v>
      </c>
      <c r="C695" s="3" t="str">
        <f>IF('DATA ENTRY'!CK694="","",IF('DATA ENTRY'!B694="","",IF($D$4="All Post",'DATA ENTRY'!B694,IF(AND($D$4='DATA ENTRY'!CK694),'DATA ENTRY'!B694,""))))</f>
        <v/>
      </c>
      <c r="D695" s="3" t="str">
        <f>IF('DATA ENTRY'!CK694="","",IF('DATA ENTRY'!C694="","",IF($D$4="All Post",'DATA ENTRY'!C694,IF(AND($D$4='DATA ENTRY'!CK694),'DATA ENTRY'!C694,""))))</f>
        <v/>
      </c>
      <c r="E695" s="4" t="str">
        <f>IF('DATA ENTRY'!CK694="","",IF('DATA ENTRY'!I694="","",IF($D$4="All Post",'DATA ENTRY'!I694,IF(AND($D$4='DATA ENTRY'!CK694),'DATA ENTRY'!I694,""))))</f>
        <v/>
      </c>
      <c r="F695" s="4" t="str">
        <f>IF('DATA ENTRY'!CK694="","",IF('DATA ENTRY'!CK694="","",IF($D$4="All Post",'DATA ENTRY'!CK694,IF(AND($D$4='DATA ENTRY'!CK694),'DATA ENTRY'!CK694,""))))</f>
        <v/>
      </c>
      <c r="G695" s="3" t="str">
        <f>IF('DATA ENTRY'!CK694="","",IF('DATA ENTRY'!N694="","",IF($D$4="All Post",'DATA ENTRY'!N694,IF(AND($D$4='DATA ENTRY'!CK694),'DATA ENTRY'!N694,""))))</f>
        <v/>
      </c>
      <c r="H695" s="107" t="str">
        <f>IF('DATA ENTRY'!CK694="","",IF('DATA ENTRY'!O694="","",IF($D$4="All Post",'DATA ENTRY'!O694,IF(AND($D$4='DATA ENTRY'!CK694),'DATA ENTRY'!O694,""))))</f>
        <v/>
      </c>
      <c r="I695" s="3" t="str">
        <f>IF('DATA ENTRY'!CK694="","",IF('DATA ENTRY'!P694="","",IF($D$4="All Post",'DATA ENTRY'!P694,IF(AND($D$4='DATA ENTRY'!CK694),'DATA ENTRY'!P694,""))))</f>
        <v/>
      </c>
      <c r="J695" s="107" t="str">
        <f>IF('DATA ENTRY'!CK694="","",IF('DATA ENTRY'!Q694="","",IF($D$4="All Post",'DATA ENTRY'!Q694,IF(AND($D$4='DATA ENTRY'!CK694),'DATA ENTRY'!Q694,""))))</f>
        <v/>
      </c>
      <c r="K695" s="3" t="str">
        <f>IF('DATA ENTRY'!CK694="","",IF('DATA ENTRY'!R694="","",IF($D$4="All Post",'DATA ENTRY'!R694,IF(AND($D$4='DATA ENTRY'!CK694),'DATA ENTRY'!R694,""))))</f>
        <v/>
      </c>
      <c r="L695" s="3" t="str">
        <f>IF('DATA ENTRY'!CK694="","",IF('DATA ENTRY'!S694="","",IF($D$4="All Post",'DATA ENTRY'!S694,IF(AND($D$4='DATA ENTRY'!CK694),'DATA ENTRY'!S694,""))))</f>
        <v/>
      </c>
      <c r="M695" s="3" t="str">
        <f>IF('DATA ENTRY'!CK694="","",IF('DATA ENTRY'!E694="","",IF($D$4="All Post",'DATA ENTRY'!E694,IF(AND($D$4='DATA ENTRY'!CK694),'DATA ENTRY'!E694,""))))</f>
        <v/>
      </c>
      <c r="N695" s="3" t="str">
        <f>IF('DATA ENTRY'!CK694="","",IF('DATA ENTRY'!W694="","",IF($D$4="All Post",'DATA ENTRY'!W694,IF(AND($D$4='DATA ENTRY'!CK694),'DATA ENTRY'!W694,""))))</f>
        <v/>
      </c>
      <c r="O695" s="3" t="str">
        <f>IF('DATA ENTRY'!CK694="","",IF('DATA ENTRY'!X694="","",IF($D$4="All Post",'DATA ENTRY'!X694,IF(AND($D$4='DATA ENTRY'!CK694),'DATA ENTRY'!X694,""))))</f>
        <v/>
      </c>
      <c r="P695" s="3" t="str">
        <f>IF('DATA ENTRY'!CK694="","",IF('DATA ENTRY'!G694="","",IF($D$4="All Post",'DATA ENTRY'!G694,IF(AND($D$4='DATA ENTRY'!CK694),'DATA ENTRY'!G694,""))))</f>
        <v/>
      </c>
      <c r="S695">
        <f t="shared" si="163"/>
        <v>0</v>
      </c>
      <c r="T695" t="str">
        <f t="shared" si="164"/>
        <v/>
      </c>
      <c r="BZ695" t="str">
        <f t="shared" si="165"/>
        <v/>
      </c>
      <c r="CA695" t="str">
        <f t="shared" si="166"/>
        <v/>
      </c>
      <c r="CB695" s="224">
        <v>689</v>
      </c>
      <c r="CC695" s="3" t="str">
        <f>IF('DATA ENTRY'!CK694="","",IF('DATA ENTRY'!B694="","",IF(AND($CD$4='DATA ENTRY'!CK694,$CG$4='DATA ENTRY'!D694),'DATA ENTRY'!B694,"")))</f>
        <v/>
      </c>
      <c r="CD695" s="3" t="str">
        <f>IF('DATA ENTRY'!CK694="","",IF('DATA ENTRY'!C694="","",IF(AND($CD$4='DATA ENTRY'!CK694,$CG$4='DATA ENTRY'!D694),'DATA ENTRY'!C694,"")))</f>
        <v/>
      </c>
      <c r="CE695" s="4" t="str">
        <f>IF('DATA ENTRY'!CK694="","",IF('DATA ENTRY'!I694="","",IF(AND($CD$4='DATA ENTRY'!CK694,$CG$4='DATA ENTRY'!D694),'DATA ENTRY'!I694,"")))</f>
        <v/>
      </c>
      <c r="CF695" s="4" t="str">
        <f>IF('DATA ENTRY'!CK694="","",IF('DATA ENTRY'!CK694="","",IF(AND($CD$4='DATA ENTRY'!CK694,$CG$4='DATA ENTRY'!D694),'DATA ENTRY'!CK694,"")))</f>
        <v/>
      </c>
      <c r="CG695" s="3" t="str">
        <f>IF('DATA ENTRY'!CK694="","",IF('DATA ENTRY'!N694="","",IF(AND($CD$4='DATA ENTRY'!CK694,$CG$4='DATA ENTRY'!D694),'DATA ENTRY'!N694,"")))</f>
        <v/>
      </c>
      <c r="CH695" s="107" t="str">
        <f>IF('DATA ENTRY'!CK694="","",IF('DATA ENTRY'!O694="","",IF(AND($CD$4='DATA ENTRY'!CK694,$CG$4='DATA ENTRY'!D694),'DATA ENTRY'!O694,"")))</f>
        <v/>
      </c>
      <c r="CI695" s="3" t="str">
        <f>IF('DATA ENTRY'!CK694="","",IF('DATA ENTRY'!P694="","",IF(AND($CD$4='DATA ENTRY'!CK694,$CG$4='DATA ENTRY'!D694),'DATA ENTRY'!P694,"")))</f>
        <v/>
      </c>
      <c r="CJ695" s="107" t="str">
        <f>IF('DATA ENTRY'!CK694="","",IF('DATA ENTRY'!Q694="","",IF(AND($CD$4='DATA ENTRY'!CK694,$CG$4='DATA ENTRY'!D694),'DATA ENTRY'!Q694,"")))</f>
        <v/>
      </c>
      <c r="CK695" s="3" t="str">
        <f>IF('DATA ENTRY'!CK694="","",IF('DATA ENTRY'!R694="","",IF(AND($CD$4='DATA ENTRY'!CK694,$CG$4='DATA ENTRY'!D694),'DATA ENTRY'!R694,"")))</f>
        <v/>
      </c>
      <c r="CL695" s="3" t="str">
        <f>IF('DATA ENTRY'!CK694="","",IF('DATA ENTRY'!S694="","",IF(AND($CD$4='DATA ENTRY'!CK694,$CG$4='DATA ENTRY'!D694),'DATA ENTRY'!S694,"")))</f>
        <v/>
      </c>
      <c r="CM695" s="3" t="str">
        <f>IF('DATA ENTRY'!CK694="","",IF('DATA ENTRY'!E694="","",IF(AND($CD$4='DATA ENTRY'!CK694,$CG$4='DATA ENTRY'!D694),'DATA ENTRY'!E694,"")))</f>
        <v/>
      </c>
      <c r="CN695" s="3" t="str">
        <f>IF('DATA ENTRY'!CK694="","",IF('DATA ENTRY'!W694="","",IF(AND($CD$4='DATA ENTRY'!CK694,$CG$4='DATA ENTRY'!D694),'DATA ENTRY'!W694,"")))</f>
        <v/>
      </c>
      <c r="CO695" s="3" t="str">
        <f>IF('DATA ENTRY'!CK694="","",IF('DATA ENTRY'!X694="","",IF(AND($CD$4='DATA ENTRY'!CK694,$CG$4='DATA ENTRY'!D694),'DATA ENTRY'!X694,"")))</f>
        <v/>
      </c>
      <c r="CP695" s="108" t="str">
        <f t="shared" si="167"/>
        <v/>
      </c>
      <c r="CQ695" s="108" t="str">
        <f>IF('DATA ENTRY'!CK694="","",IF('DATA ENTRY'!G694="","",IF(AND($CD$4='DATA ENTRY'!CK694,$CG$4='DATA ENTRY'!D694),'DATA ENTRY'!G694,"")))</f>
        <v/>
      </c>
      <c r="CR695" s="230" t="str">
        <f>IF('DATA ENTRY'!CK694="","",IF('DATA ENTRY'!D694="","",IF(AND($CD$4='DATA ENTRY'!CK694,$CG$4='DATA ENTRY'!D694),'DATA ENTRY'!D694,"")))</f>
        <v/>
      </c>
      <c r="CS695">
        <f t="shared" si="168"/>
        <v>0</v>
      </c>
      <c r="CT695">
        <f t="shared" si="169"/>
        <v>0</v>
      </c>
      <c r="CV695" s="139"/>
      <c r="CX695">
        <f t="shared" si="170"/>
        <v>0</v>
      </c>
      <c r="DB695" t="str">
        <f t="shared" si="177"/>
        <v/>
      </c>
      <c r="DC695" t="str">
        <f t="shared" si="178"/>
        <v/>
      </c>
      <c r="DD695" s="224">
        <v>689</v>
      </c>
      <c r="DE695" s="3" t="str">
        <f>IF('DATA ENTRY'!CK694="","",IF('DATA ENTRY'!B694="","",IF(AND($DF$4='DATA ENTRY'!D694),'DATA ENTRY'!B694,"")))</f>
        <v/>
      </c>
      <c r="DF695" s="3" t="str">
        <f>IF('DATA ENTRY'!CK694="","",IF('DATA ENTRY'!C694="","",IF(AND($DF$4='DATA ENTRY'!D694),'DATA ENTRY'!C694,"")))</f>
        <v/>
      </c>
      <c r="DG695" s="4" t="str">
        <f>IF('DATA ENTRY'!CK694="","",IF('DATA ENTRY'!I694="","",IF(AND($DF$4='DATA ENTRY'!D694),'DATA ENTRY'!I694,"")))</f>
        <v/>
      </c>
      <c r="DH695" s="4" t="str">
        <f>IF('DATA ENTRY'!CK694="","",IF('DATA ENTRY'!CK694="","",IF(AND($DF$4='DATA ENTRY'!D694),'DATA ENTRY'!CK694,"")))</f>
        <v/>
      </c>
      <c r="DI695" s="3" t="str">
        <f>IF('DATA ENTRY'!CK694="","",IF('DATA ENTRY'!N694="","",IF(AND($DF$4='DATA ENTRY'!D694),'DATA ENTRY'!N694,"")))</f>
        <v/>
      </c>
      <c r="DJ695" s="107" t="str">
        <f>IF('DATA ENTRY'!CK694="","",IF('DATA ENTRY'!O694="","",IF(AND($DF$4='DATA ENTRY'!D694),'DATA ENTRY'!O694,"")))</f>
        <v/>
      </c>
      <c r="DK695" s="3" t="str">
        <f>IF('DATA ENTRY'!CK694="","",IF('DATA ENTRY'!P694="","",IF(AND($DF$4='DATA ENTRY'!D694),'DATA ENTRY'!P694,"")))</f>
        <v/>
      </c>
      <c r="DL695" s="107" t="str">
        <f>IF('DATA ENTRY'!CK694="","",IF('DATA ENTRY'!Q694="","",IF(AND($DF$4='DATA ENTRY'!D694),'DATA ENTRY'!Q694,"")))</f>
        <v/>
      </c>
      <c r="DM695" s="3" t="str">
        <f>IF('DATA ENTRY'!CK694="","",IF('DATA ENTRY'!R694="","",IF(AND($DF$4='DATA ENTRY'!D694),'DATA ENTRY'!R694,"")))</f>
        <v/>
      </c>
      <c r="DN695" s="107" t="str">
        <f>IF('DATA ENTRY'!CK694="","",IF('DATA ENTRY'!S694="","",IF(AND($DF$4='DATA ENTRY'!D694),'DATA ENTRY'!S694,"")))</f>
        <v/>
      </c>
      <c r="DO695" s="3" t="str">
        <f>IF('DATA ENTRY'!CK694="","",IF('DATA ENTRY'!E694="","",IF(AND($DF$4='DATA ENTRY'!D694),'DATA ENTRY'!E694,"")))</f>
        <v/>
      </c>
      <c r="DP695" s="3" t="str">
        <f>IF('DATA ENTRY'!CK694="","",IF('DATA ENTRY'!D694="","",IF(AND($DF$4='DATA ENTRY'!D694),'DATA ENTRY'!D694,"")))</f>
        <v/>
      </c>
      <c r="DQ695" s="3" t="str">
        <f>IF('DATA ENTRY'!CK694="","",IF('DATA ENTRY'!W694="","",IF(AND($DF$4='DATA ENTRY'!D694),'DATA ENTRY'!W694,"")))</f>
        <v/>
      </c>
      <c r="DR695" s="3" t="str">
        <f>IF('DATA ENTRY'!CK694="","",IF('DATA ENTRY'!X694="","",IF(AND($DF$4='DATA ENTRY'!D694),'DATA ENTRY'!X694,"")))</f>
        <v/>
      </c>
      <c r="DS695" s="108" t="str">
        <f t="shared" si="171"/>
        <v/>
      </c>
      <c r="DT695" s="108" t="str">
        <f>IF('DATA ENTRY'!CK694="","",IF('DATA ENTRY'!D694="","",IF(AND($DF$4='DATA ENTRY'!D694),'DATA ENTRY'!G694,"")))</f>
        <v/>
      </c>
      <c r="DY695">
        <f t="shared" si="172"/>
        <v>0</v>
      </c>
      <c r="EB695" t="str">
        <f t="shared" si="173"/>
        <v/>
      </c>
      <c r="EC695" t="str">
        <f t="shared" si="174"/>
        <v/>
      </c>
      <c r="ED695" s="224">
        <v>689</v>
      </c>
      <c r="EE695" s="3" t="str">
        <f>IF('DATA ENTRY'!CK694="","",IF('DATA ENTRY'!B694="","",IF(AND($EF$4='DATA ENTRY'!G694,$EH$4='DATA ENTRY'!F694),'DATA ENTRY'!B694,"")))</f>
        <v/>
      </c>
      <c r="EF695" s="3" t="str">
        <f>IF('DATA ENTRY'!CK694="","",IF('DATA ENTRY'!C694="","",IF(AND($EF$4='DATA ENTRY'!G694,$EH$4='DATA ENTRY'!F694),'DATA ENTRY'!C694,"")))</f>
        <v/>
      </c>
      <c r="EG695" s="4" t="str">
        <f>IF('DATA ENTRY'!CK694="","",IF('DATA ENTRY'!I694="","",IF(AND($EF$4='DATA ENTRY'!G694,$EH$4='DATA ENTRY'!F694),'DATA ENTRY'!I694,"")))</f>
        <v/>
      </c>
      <c r="EH695" s="4" t="str">
        <f>IF('DATA ENTRY'!CK694="","",IF('DATA ENTRY'!CK694="","",IF(AND($EF$4='DATA ENTRY'!G694,$EH$4='DATA ENTRY'!F694),'DATA ENTRY'!CK694,"")))</f>
        <v/>
      </c>
      <c r="EI695" s="3" t="str">
        <f>IF('DATA ENTRY'!CK694="","",IF('DATA ENTRY'!N694="","",IF(AND($EF$4='DATA ENTRY'!G694,$EH$4='DATA ENTRY'!F694),'DATA ENTRY'!N694,"")))</f>
        <v/>
      </c>
      <c r="EJ695" s="107" t="str">
        <f>IF('DATA ENTRY'!CK694="","",IF('DATA ENTRY'!O694="","",IF(AND($EF$4='DATA ENTRY'!G694,$EH$4='DATA ENTRY'!F694),'DATA ENTRY'!O694,"")))</f>
        <v/>
      </c>
      <c r="EK695" s="3" t="str">
        <f>IF('DATA ENTRY'!CK694="","",IF('DATA ENTRY'!P694="","",IF(AND($EF$4='DATA ENTRY'!G694,$EH$4='DATA ENTRY'!F694),'DATA ENTRY'!P694,"")))</f>
        <v/>
      </c>
      <c r="EL695" s="107" t="str">
        <f>IF('DATA ENTRY'!CK694="","",IF('DATA ENTRY'!Q694="","",IF(AND($EF$4='DATA ENTRY'!G694,$EH$4='DATA ENTRY'!F694),'DATA ENTRY'!Q694,"")))</f>
        <v/>
      </c>
      <c r="EM695" s="3" t="str">
        <f>IF('DATA ENTRY'!CK694="","",IF('DATA ENTRY'!R694="","",IF(AND($EF$4='DATA ENTRY'!G694,$EH$4='DATA ENTRY'!F694),'DATA ENTRY'!R694,"")))</f>
        <v/>
      </c>
      <c r="EN695" s="107" t="str">
        <f>IF('DATA ENTRY'!CK694="","",IF('DATA ENTRY'!S694="","",IF(AND($EF$4='DATA ENTRY'!G694,$EH$4='DATA ENTRY'!F694),'DATA ENTRY'!S694,"")))</f>
        <v/>
      </c>
      <c r="EO695" s="3" t="str">
        <f>IF('DATA ENTRY'!CK694="","",IF('DATA ENTRY'!E694="","",IF(AND($EF$4='DATA ENTRY'!G694,$EH$4='DATA ENTRY'!F694),'DATA ENTRY'!E694,"")))</f>
        <v/>
      </c>
      <c r="EP695" s="3" t="str">
        <f>IF('DATA ENTRY'!CK694="","",IF('DATA ENTRY'!D694="","",IF(AND($EF$4='DATA ENTRY'!G694,$EH$4='DATA ENTRY'!F694),'DATA ENTRY'!D694,"")))</f>
        <v/>
      </c>
      <c r="EQ695" s="3" t="str">
        <f>IF('DATA ENTRY'!CK694="","",IF('DATA ENTRY'!W694="","",IF(AND($EF$4='DATA ENTRY'!G694,$EH$4='DATA ENTRY'!F694),'DATA ENTRY'!W694,"")))</f>
        <v/>
      </c>
      <c r="ER695" s="3" t="str">
        <f>IF('DATA ENTRY'!CK694="","",IF('DATA ENTRY'!X694="","",IF(AND($EF$4='DATA ENTRY'!G694,$EH$4='DATA ENTRY'!F694),'DATA ENTRY'!X694,"")))</f>
        <v/>
      </c>
      <c r="ES695" s="108" t="str">
        <f t="shared" si="175"/>
        <v/>
      </c>
      <c r="ET695" s="108" t="str">
        <f>IF('DATA ENTRY'!CK694="","",IF('DATA ENTRY'!D694="","",IF(AND($EF$4='DATA ENTRY'!G694,$EH$4='DATA ENTRY'!F694),'DATA ENTRY'!G694,"")))</f>
        <v/>
      </c>
      <c r="EY695">
        <f t="shared" si="176"/>
        <v>0</v>
      </c>
    </row>
    <row r="696" spans="1:155">
      <c r="A696" t="str">
        <f>IF(S696=0,"",1+(MAX($A$7:A695)))</f>
        <v/>
      </c>
      <c r="B696" s="224">
        <v>690</v>
      </c>
      <c r="C696" s="3" t="str">
        <f>IF('DATA ENTRY'!CK695="","",IF('DATA ENTRY'!B695="","",IF($D$4="All Post",'DATA ENTRY'!B695,IF(AND($D$4='DATA ENTRY'!CK695),'DATA ENTRY'!B695,""))))</f>
        <v/>
      </c>
      <c r="D696" s="3" t="str">
        <f>IF('DATA ENTRY'!CK695="","",IF('DATA ENTRY'!C695="","",IF($D$4="All Post",'DATA ENTRY'!C695,IF(AND($D$4='DATA ENTRY'!CK695),'DATA ENTRY'!C695,""))))</f>
        <v/>
      </c>
      <c r="E696" s="4" t="str">
        <f>IF('DATA ENTRY'!CK695="","",IF('DATA ENTRY'!I695="","",IF($D$4="All Post",'DATA ENTRY'!I695,IF(AND($D$4='DATA ENTRY'!CK695),'DATA ENTRY'!I695,""))))</f>
        <v/>
      </c>
      <c r="F696" s="4" t="str">
        <f>IF('DATA ENTRY'!CK695="","",IF('DATA ENTRY'!CK695="","",IF($D$4="All Post",'DATA ENTRY'!CK695,IF(AND($D$4='DATA ENTRY'!CK695),'DATA ENTRY'!CK695,""))))</f>
        <v/>
      </c>
      <c r="G696" s="3" t="str">
        <f>IF('DATA ENTRY'!CK695="","",IF('DATA ENTRY'!N695="","",IF($D$4="All Post",'DATA ENTRY'!N695,IF(AND($D$4='DATA ENTRY'!CK695),'DATA ENTRY'!N695,""))))</f>
        <v/>
      </c>
      <c r="H696" s="107" t="str">
        <f>IF('DATA ENTRY'!CK695="","",IF('DATA ENTRY'!O695="","",IF($D$4="All Post",'DATA ENTRY'!O695,IF(AND($D$4='DATA ENTRY'!CK695),'DATA ENTRY'!O695,""))))</f>
        <v/>
      </c>
      <c r="I696" s="3" t="str">
        <f>IF('DATA ENTRY'!CK695="","",IF('DATA ENTRY'!P695="","",IF($D$4="All Post",'DATA ENTRY'!P695,IF(AND($D$4='DATA ENTRY'!CK695),'DATA ENTRY'!P695,""))))</f>
        <v/>
      </c>
      <c r="J696" s="107" t="str">
        <f>IF('DATA ENTRY'!CK695="","",IF('DATA ENTRY'!Q695="","",IF($D$4="All Post",'DATA ENTRY'!Q695,IF(AND($D$4='DATA ENTRY'!CK695),'DATA ENTRY'!Q695,""))))</f>
        <v/>
      </c>
      <c r="K696" s="3" t="str">
        <f>IF('DATA ENTRY'!CK695="","",IF('DATA ENTRY'!R695="","",IF($D$4="All Post",'DATA ENTRY'!R695,IF(AND($D$4='DATA ENTRY'!CK695),'DATA ENTRY'!R695,""))))</f>
        <v/>
      </c>
      <c r="L696" s="3" t="str">
        <f>IF('DATA ENTRY'!CK695="","",IF('DATA ENTRY'!S695="","",IF($D$4="All Post",'DATA ENTRY'!S695,IF(AND($D$4='DATA ENTRY'!CK695),'DATA ENTRY'!S695,""))))</f>
        <v/>
      </c>
      <c r="M696" s="3" t="str">
        <f>IF('DATA ENTRY'!CK695="","",IF('DATA ENTRY'!E695="","",IF($D$4="All Post",'DATA ENTRY'!E695,IF(AND($D$4='DATA ENTRY'!CK695),'DATA ENTRY'!E695,""))))</f>
        <v/>
      </c>
      <c r="N696" s="3" t="str">
        <f>IF('DATA ENTRY'!CK695="","",IF('DATA ENTRY'!W695="","",IF($D$4="All Post",'DATA ENTRY'!W695,IF(AND($D$4='DATA ENTRY'!CK695),'DATA ENTRY'!W695,""))))</f>
        <v/>
      </c>
      <c r="O696" s="3" t="str">
        <f>IF('DATA ENTRY'!CK695="","",IF('DATA ENTRY'!X695="","",IF($D$4="All Post",'DATA ENTRY'!X695,IF(AND($D$4='DATA ENTRY'!CK695),'DATA ENTRY'!X695,""))))</f>
        <v/>
      </c>
      <c r="P696" s="3" t="str">
        <f>IF('DATA ENTRY'!CK695="","",IF('DATA ENTRY'!G695="","",IF($D$4="All Post",'DATA ENTRY'!G695,IF(AND($D$4='DATA ENTRY'!CK695),'DATA ENTRY'!G695,""))))</f>
        <v/>
      </c>
      <c r="S696">
        <f t="shared" si="163"/>
        <v>0</v>
      </c>
      <c r="T696" t="str">
        <f t="shared" si="164"/>
        <v/>
      </c>
      <c r="BZ696" t="str">
        <f t="shared" si="165"/>
        <v/>
      </c>
      <c r="CA696" t="str">
        <f t="shared" si="166"/>
        <v/>
      </c>
      <c r="CB696" s="224">
        <v>690</v>
      </c>
      <c r="CC696" s="3" t="str">
        <f>IF('DATA ENTRY'!CK695="","",IF('DATA ENTRY'!B695="","",IF(AND($CD$4='DATA ENTRY'!CK695,$CG$4='DATA ENTRY'!D695),'DATA ENTRY'!B695,"")))</f>
        <v/>
      </c>
      <c r="CD696" s="3" t="str">
        <f>IF('DATA ENTRY'!CK695="","",IF('DATA ENTRY'!C695="","",IF(AND($CD$4='DATA ENTRY'!CK695,$CG$4='DATA ENTRY'!D695),'DATA ENTRY'!C695,"")))</f>
        <v/>
      </c>
      <c r="CE696" s="4" t="str">
        <f>IF('DATA ENTRY'!CK695="","",IF('DATA ENTRY'!I695="","",IF(AND($CD$4='DATA ENTRY'!CK695,$CG$4='DATA ENTRY'!D695),'DATA ENTRY'!I695,"")))</f>
        <v/>
      </c>
      <c r="CF696" s="4" t="str">
        <f>IF('DATA ENTRY'!CK695="","",IF('DATA ENTRY'!CK695="","",IF(AND($CD$4='DATA ENTRY'!CK695,$CG$4='DATA ENTRY'!D695),'DATA ENTRY'!CK695,"")))</f>
        <v/>
      </c>
      <c r="CG696" s="3" t="str">
        <f>IF('DATA ENTRY'!CK695="","",IF('DATA ENTRY'!N695="","",IF(AND($CD$4='DATA ENTRY'!CK695,$CG$4='DATA ENTRY'!D695),'DATA ENTRY'!N695,"")))</f>
        <v/>
      </c>
      <c r="CH696" s="107" t="str">
        <f>IF('DATA ENTRY'!CK695="","",IF('DATA ENTRY'!O695="","",IF(AND($CD$4='DATA ENTRY'!CK695,$CG$4='DATA ENTRY'!D695),'DATA ENTRY'!O695,"")))</f>
        <v/>
      </c>
      <c r="CI696" s="3" t="str">
        <f>IF('DATA ENTRY'!CK695="","",IF('DATA ENTRY'!P695="","",IF(AND($CD$4='DATA ENTRY'!CK695,$CG$4='DATA ENTRY'!D695),'DATA ENTRY'!P695,"")))</f>
        <v/>
      </c>
      <c r="CJ696" s="107" t="str">
        <f>IF('DATA ENTRY'!CK695="","",IF('DATA ENTRY'!Q695="","",IF(AND($CD$4='DATA ENTRY'!CK695,$CG$4='DATA ENTRY'!D695),'DATA ENTRY'!Q695,"")))</f>
        <v/>
      </c>
      <c r="CK696" s="3" t="str">
        <f>IF('DATA ENTRY'!CK695="","",IF('DATA ENTRY'!R695="","",IF(AND($CD$4='DATA ENTRY'!CK695,$CG$4='DATA ENTRY'!D695),'DATA ENTRY'!R695,"")))</f>
        <v/>
      </c>
      <c r="CL696" s="3" t="str">
        <f>IF('DATA ENTRY'!CK695="","",IF('DATA ENTRY'!S695="","",IF(AND($CD$4='DATA ENTRY'!CK695,$CG$4='DATA ENTRY'!D695),'DATA ENTRY'!S695,"")))</f>
        <v/>
      </c>
      <c r="CM696" s="3" t="str">
        <f>IF('DATA ENTRY'!CK695="","",IF('DATA ENTRY'!E695="","",IF(AND($CD$4='DATA ENTRY'!CK695,$CG$4='DATA ENTRY'!D695),'DATA ENTRY'!E695,"")))</f>
        <v/>
      </c>
      <c r="CN696" s="3" t="str">
        <f>IF('DATA ENTRY'!CK695="","",IF('DATA ENTRY'!W695="","",IF(AND($CD$4='DATA ENTRY'!CK695,$CG$4='DATA ENTRY'!D695),'DATA ENTRY'!W695,"")))</f>
        <v/>
      </c>
      <c r="CO696" s="3" t="str">
        <f>IF('DATA ENTRY'!CK695="","",IF('DATA ENTRY'!X695="","",IF(AND($CD$4='DATA ENTRY'!CK695,$CG$4='DATA ENTRY'!D695),'DATA ENTRY'!X695,"")))</f>
        <v/>
      </c>
      <c r="CP696" s="108" t="str">
        <f t="shared" si="167"/>
        <v/>
      </c>
      <c r="CQ696" s="108" t="str">
        <f>IF('DATA ENTRY'!CK695="","",IF('DATA ENTRY'!G695="","",IF(AND($CD$4='DATA ENTRY'!CK695,$CG$4='DATA ENTRY'!D695),'DATA ENTRY'!G695,"")))</f>
        <v/>
      </c>
      <c r="CR696" s="230" t="str">
        <f>IF('DATA ENTRY'!CK695="","",IF('DATA ENTRY'!D695="","",IF(AND($CD$4='DATA ENTRY'!CK695,$CG$4='DATA ENTRY'!D695),'DATA ENTRY'!D695,"")))</f>
        <v/>
      </c>
      <c r="CS696">
        <f t="shared" si="168"/>
        <v>0</v>
      </c>
      <c r="CT696">
        <f t="shared" si="169"/>
        <v>0</v>
      </c>
      <c r="CV696" s="139"/>
      <c r="CX696">
        <f t="shared" si="170"/>
        <v>0</v>
      </c>
      <c r="DB696" t="str">
        <f t="shared" si="177"/>
        <v/>
      </c>
      <c r="DC696" t="str">
        <f t="shared" si="178"/>
        <v/>
      </c>
      <c r="DD696" s="224">
        <v>690</v>
      </c>
      <c r="DE696" s="3" t="str">
        <f>IF('DATA ENTRY'!CK695="","",IF('DATA ENTRY'!B695="","",IF(AND($DF$4='DATA ENTRY'!D695),'DATA ENTRY'!B695,"")))</f>
        <v/>
      </c>
      <c r="DF696" s="3" t="str">
        <f>IF('DATA ENTRY'!CK695="","",IF('DATA ENTRY'!C695="","",IF(AND($DF$4='DATA ENTRY'!D695),'DATA ENTRY'!C695,"")))</f>
        <v/>
      </c>
      <c r="DG696" s="4" t="str">
        <f>IF('DATA ENTRY'!CK695="","",IF('DATA ENTRY'!I695="","",IF(AND($DF$4='DATA ENTRY'!D695),'DATA ENTRY'!I695,"")))</f>
        <v/>
      </c>
      <c r="DH696" s="4" t="str">
        <f>IF('DATA ENTRY'!CK695="","",IF('DATA ENTRY'!CK695="","",IF(AND($DF$4='DATA ENTRY'!D695),'DATA ENTRY'!CK695,"")))</f>
        <v/>
      </c>
      <c r="DI696" s="3" t="str">
        <f>IF('DATA ENTRY'!CK695="","",IF('DATA ENTRY'!N695="","",IF(AND($DF$4='DATA ENTRY'!D695),'DATA ENTRY'!N695,"")))</f>
        <v/>
      </c>
      <c r="DJ696" s="107" t="str">
        <f>IF('DATA ENTRY'!CK695="","",IF('DATA ENTRY'!O695="","",IF(AND($DF$4='DATA ENTRY'!D695),'DATA ENTRY'!O695,"")))</f>
        <v/>
      </c>
      <c r="DK696" s="3" t="str">
        <f>IF('DATA ENTRY'!CK695="","",IF('DATA ENTRY'!P695="","",IF(AND($DF$4='DATA ENTRY'!D695),'DATA ENTRY'!P695,"")))</f>
        <v/>
      </c>
      <c r="DL696" s="107" t="str">
        <f>IF('DATA ENTRY'!CK695="","",IF('DATA ENTRY'!Q695="","",IF(AND($DF$4='DATA ENTRY'!D695),'DATA ENTRY'!Q695,"")))</f>
        <v/>
      </c>
      <c r="DM696" s="3" t="str">
        <f>IF('DATA ENTRY'!CK695="","",IF('DATA ENTRY'!R695="","",IF(AND($DF$4='DATA ENTRY'!D695),'DATA ENTRY'!R695,"")))</f>
        <v/>
      </c>
      <c r="DN696" s="107" t="str">
        <f>IF('DATA ENTRY'!CK695="","",IF('DATA ENTRY'!S695="","",IF(AND($DF$4='DATA ENTRY'!D695),'DATA ENTRY'!S695,"")))</f>
        <v/>
      </c>
      <c r="DO696" s="3" t="str">
        <f>IF('DATA ENTRY'!CK695="","",IF('DATA ENTRY'!E695="","",IF(AND($DF$4='DATA ENTRY'!D695),'DATA ENTRY'!E695,"")))</f>
        <v/>
      </c>
      <c r="DP696" s="3" t="str">
        <f>IF('DATA ENTRY'!CK695="","",IF('DATA ENTRY'!D695="","",IF(AND($DF$4='DATA ENTRY'!D695),'DATA ENTRY'!D695,"")))</f>
        <v/>
      </c>
      <c r="DQ696" s="3" t="str">
        <f>IF('DATA ENTRY'!CK695="","",IF('DATA ENTRY'!W695="","",IF(AND($DF$4='DATA ENTRY'!D695),'DATA ENTRY'!W695,"")))</f>
        <v/>
      </c>
      <c r="DR696" s="3" t="str">
        <f>IF('DATA ENTRY'!CK695="","",IF('DATA ENTRY'!X695="","",IF(AND($DF$4='DATA ENTRY'!D695),'DATA ENTRY'!X695,"")))</f>
        <v/>
      </c>
      <c r="DS696" s="108" t="str">
        <f t="shared" si="171"/>
        <v/>
      </c>
      <c r="DT696" s="108" t="str">
        <f>IF('DATA ENTRY'!CK695="","",IF('DATA ENTRY'!D695="","",IF(AND($DF$4='DATA ENTRY'!D695),'DATA ENTRY'!G695,"")))</f>
        <v/>
      </c>
      <c r="DY696">
        <f t="shared" si="172"/>
        <v>0</v>
      </c>
      <c r="EB696" t="str">
        <f t="shared" si="173"/>
        <v/>
      </c>
      <c r="EC696" t="str">
        <f t="shared" si="174"/>
        <v/>
      </c>
      <c r="ED696" s="224">
        <v>690</v>
      </c>
      <c r="EE696" s="3" t="str">
        <f>IF('DATA ENTRY'!CK695="","",IF('DATA ENTRY'!B695="","",IF(AND($EF$4='DATA ENTRY'!G695,$EH$4='DATA ENTRY'!F695),'DATA ENTRY'!B695,"")))</f>
        <v/>
      </c>
      <c r="EF696" s="3" t="str">
        <f>IF('DATA ENTRY'!CK695="","",IF('DATA ENTRY'!C695="","",IF(AND($EF$4='DATA ENTRY'!G695,$EH$4='DATA ENTRY'!F695),'DATA ENTRY'!C695,"")))</f>
        <v/>
      </c>
      <c r="EG696" s="4" t="str">
        <f>IF('DATA ENTRY'!CK695="","",IF('DATA ENTRY'!I695="","",IF(AND($EF$4='DATA ENTRY'!G695,$EH$4='DATA ENTRY'!F695),'DATA ENTRY'!I695,"")))</f>
        <v/>
      </c>
      <c r="EH696" s="4" t="str">
        <f>IF('DATA ENTRY'!CK695="","",IF('DATA ENTRY'!CK695="","",IF(AND($EF$4='DATA ENTRY'!G695,$EH$4='DATA ENTRY'!F695),'DATA ENTRY'!CK695,"")))</f>
        <v/>
      </c>
      <c r="EI696" s="3" t="str">
        <f>IF('DATA ENTRY'!CK695="","",IF('DATA ENTRY'!N695="","",IF(AND($EF$4='DATA ENTRY'!G695,$EH$4='DATA ENTRY'!F695),'DATA ENTRY'!N695,"")))</f>
        <v/>
      </c>
      <c r="EJ696" s="107" t="str">
        <f>IF('DATA ENTRY'!CK695="","",IF('DATA ENTRY'!O695="","",IF(AND($EF$4='DATA ENTRY'!G695,$EH$4='DATA ENTRY'!F695),'DATA ENTRY'!O695,"")))</f>
        <v/>
      </c>
      <c r="EK696" s="3" t="str">
        <f>IF('DATA ENTRY'!CK695="","",IF('DATA ENTRY'!P695="","",IF(AND($EF$4='DATA ENTRY'!G695,$EH$4='DATA ENTRY'!F695),'DATA ENTRY'!P695,"")))</f>
        <v/>
      </c>
      <c r="EL696" s="107" t="str">
        <f>IF('DATA ENTRY'!CK695="","",IF('DATA ENTRY'!Q695="","",IF(AND($EF$4='DATA ENTRY'!G695,$EH$4='DATA ENTRY'!F695),'DATA ENTRY'!Q695,"")))</f>
        <v/>
      </c>
      <c r="EM696" s="3" t="str">
        <f>IF('DATA ENTRY'!CK695="","",IF('DATA ENTRY'!R695="","",IF(AND($EF$4='DATA ENTRY'!G695,$EH$4='DATA ENTRY'!F695),'DATA ENTRY'!R695,"")))</f>
        <v/>
      </c>
      <c r="EN696" s="107" t="str">
        <f>IF('DATA ENTRY'!CK695="","",IF('DATA ENTRY'!S695="","",IF(AND($EF$4='DATA ENTRY'!G695,$EH$4='DATA ENTRY'!F695),'DATA ENTRY'!S695,"")))</f>
        <v/>
      </c>
      <c r="EO696" s="3" t="str">
        <f>IF('DATA ENTRY'!CK695="","",IF('DATA ENTRY'!E695="","",IF(AND($EF$4='DATA ENTRY'!G695,$EH$4='DATA ENTRY'!F695),'DATA ENTRY'!E695,"")))</f>
        <v/>
      </c>
      <c r="EP696" s="3" t="str">
        <f>IF('DATA ENTRY'!CK695="","",IF('DATA ENTRY'!D695="","",IF(AND($EF$4='DATA ENTRY'!G695,$EH$4='DATA ENTRY'!F695),'DATA ENTRY'!D695,"")))</f>
        <v/>
      </c>
      <c r="EQ696" s="3" t="str">
        <f>IF('DATA ENTRY'!CK695="","",IF('DATA ENTRY'!W695="","",IF(AND($EF$4='DATA ENTRY'!G695,$EH$4='DATA ENTRY'!F695),'DATA ENTRY'!W695,"")))</f>
        <v/>
      </c>
      <c r="ER696" s="3" t="str">
        <f>IF('DATA ENTRY'!CK695="","",IF('DATA ENTRY'!X695="","",IF(AND($EF$4='DATA ENTRY'!G695,$EH$4='DATA ENTRY'!F695),'DATA ENTRY'!X695,"")))</f>
        <v/>
      </c>
      <c r="ES696" s="108" t="str">
        <f t="shared" si="175"/>
        <v/>
      </c>
      <c r="ET696" s="108" t="str">
        <f>IF('DATA ENTRY'!CK695="","",IF('DATA ENTRY'!D695="","",IF(AND($EF$4='DATA ENTRY'!G695,$EH$4='DATA ENTRY'!F695),'DATA ENTRY'!G695,"")))</f>
        <v/>
      </c>
      <c r="EY696">
        <f t="shared" si="176"/>
        <v>0</v>
      </c>
    </row>
    <row r="697" spans="1:155">
      <c r="A697" t="str">
        <f>IF(S697=0,"",1+(MAX($A$7:A696)))</f>
        <v/>
      </c>
      <c r="B697" s="224">
        <v>691</v>
      </c>
      <c r="C697" s="3" t="str">
        <f>IF('DATA ENTRY'!CK696="","",IF('DATA ENTRY'!B696="","",IF($D$4="All Post",'DATA ENTRY'!B696,IF(AND($D$4='DATA ENTRY'!CK696),'DATA ENTRY'!B696,""))))</f>
        <v/>
      </c>
      <c r="D697" s="3" t="str">
        <f>IF('DATA ENTRY'!CK696="","",IF('DATA ENTRY'!C696="","",IF($D$4="All Post",'DATA ENTRY'!C696,IF(AND($D$4='DATA ENTRY'!CK696),'DATA ENTRY'!C696,""))))</f>
        <v/>
      </c>
      <c r="E697" s="4" t="str">
        <f>IF('DATA ENTRY'!CK696="","",IF('DATA ENTRY'!I696="","",IF($D$4="All Post",'DATA ENTRY'!I696,IF(AND($D$4='DATA ENTRY'!CK696),'DATA ENTRY'!I696,""))))</f>
        <v/>
      </c>
      <c r="F697" s="4" t="str">
        <f>IF('DATA ENTRY'!CK696="","",IF('DATA ENTRY'!CK696="","",IF($D$4="All Post",'DATA ENTRY'!CK696,IF(AND($D$4='DATA ENTRY'!CK696),'DATA ENTRY'!CK696,""))))</f>
        <v/>
      </c>
      <c r="G697" s="3" t="str">
        <f>IF('DATA ENTRY'!CK696="","",IF('DATA ENTRY'!N696="","",IF($D$4="All Post",'DATA ENTRY'!N696,IF(AND($D$4='DATA ENTRY'!CK696),'DATA ENTRY'!N696,""))))</f>
        <v/>
      </c>
      <c r="H697" s="107" t="str">
        <f>IF('DATA ENTRY'!CK696="","",IF('DATA ENTRY'!O696="","",IF($D$4="All Post",'DATA ENTRY'!O696,IF(AND($D$4='DATA ENTRY'!CK696),'DATA ENTRY'!O696,""))))</f>
        <v/>
      </c>
      <c r="I697" s="3" t="str">
        <f>IF('DATA ENTRY'!CK696="","",IF('DATA ENTRY'!P696="","",IF($D$4="All Post",'DATA ENTRY'!P696,IF(AND($D$4='DATA ENTRY'!CK696),'DATA ENTRY'!P696,""))))</f>
        <v/>
      </c>
      <c r="J697" s="107" t="str">
        <f>IF('DATA ENTRY'!CK696="","",IF('DATA ENTRY'!Q696="","",IF($D$4="All Post",'DATA ENTRY'!Q696,IF(AND($D$4='DATA ENTRY'!CK696),'DATA ENTRY'!Q696,""))))</f>
        <v/>
      </c>
      <c r="K697" s="3" t="str">
        <f>IF('DATA ENTRY'!CK696="","",IF('DATA ENTRY'!R696="","",IF($D$4="All Post",'DATA ENTRY'!R696,IF(AND($D$4='DATA ENTRY'!CK696),'DATA ENTRY'!R696,""))))</f>
        <v/>
      </c>
      <c r="L697" s="3" t="str">
        <f>IF('DATA ENTRY'!CK696="","",IF('DATA ENTRY'!S696="","",IF($D$4="All Post",'DATA ENTRY'!S696,IF(AND($D$4='DATA ENTRY'!CK696),'DATA ENTRY'!S696,""))))</f>
        <v/>
      </c>
      <c r="M697" s="3" t="str">
        <f>IF('DATA ENTRY'!CK696="","",IF('DATA ENTRY'!E696="","",IF($D$4="All Post",'DATA ENTRY'!E696,IF(AND($D$4='DATA ENTRY'!CK696),'DATA ENTRY'!E696,""))))</f>
        <v/>
      </c>
      <c r="N697" s="3" t="str">
        <f>IF('DATA ENTRY'!CK696="","",IF('DATA ENTRY'!W696="","",IF($D$4="All Post",'DATA ENTRY'!W696,IF(AND($D$4='DATA ENTRY'!CK696),'DATA ENTRY'!W696,""))))</f>
        <v/>
      </c>
      <c r="O697" s="3" t="str">
        <f>IF('DATA ENTRY'!CK696="","",IF('DATA ENTRY'!X696="","",IF($D$4="All Post",'DATA ENTRY'!X696,IF(AND($D$4='DATA ENTRY'!CK696),'DATA ENTRY'!X696,""))))</f>
        <v/>
      </c>
      <c r="P697" s="3" t="str">
        <f>IF('DATA ENTRY'!CK696="","",IF('DATA ENTRY'!G696="","",IF($D$4="All Post",'DATA ENTRY'!G696,IF(AND($D$4='DATA ENTRY'!CK696),'DATA ENTRY'!G696,""))))</f>
        <v/>
      </c>
      <c r="S697">
        <f t="shared" si="163"/>
        <v>0</v>
      </c>
      <c r="T697" t="str">
        <f t="shared" si="164"/>
        <v/>
      </c>
      <c r="BZ697" t="str">
        <f t="shared" si="165"/>
        <v/>
      </c>
      <c r="CA697" t="str">
        <f t="shared" si="166"/>
        <v/>
      </c>
      <c r="CB697" s="224">
        <v>691</v>
      </c>
      <c r="CC697" s="3" t="str">
        <f>IF('DATA ENTRY'!CK696="","",IF('DATA ENTRY'!B696="","",IF(AND($CD$4='DATA ENTRY'!CK696,$CG$4='DATA ENTRY'!D696),'DATA ENTRY'!B696,"")))</f>
        <v/>
      </c>
      <c r="CD697" s="3" t="str">
        <f>IF('DATA ENTRY'!CK696="","",IF('DATA ENTRY'!C696="","",IF(AND($CD$4='DATA ENTRY'!CK696,$CG$4='DATA ENTRY'!D696),'DATA ENTRY'!C696,"")))</f>
        <v/>
      </c>
      <c r="CE697" s="4" t="str">
        <f>IF('DATA ENTRY'!CK696="","",IF('DATA ENTRY'!I696="","",IF(AND($CD$4='DATA ENTRY'!CK696,$CG$4='DATA ENTRY'!D696),'DATA ENTRY'!I696,"")))</f>
        <v/>
      </c>
      <c r="CF697" s="4" t="str">
        <f>IF('DATA ENTRY'!CK696="","",IF('DATA ENTRY'!CK696="","",IF(AND($CD$4='DATA ENTRY'!CK696,$CG$4='DATA ENTRY'!D696),'DATA ENTRY'!CK696,"")))</f>
        <v/>
      </c>
      <c r="CG697" s="3" t="str">
        <f>IF('DATA ENTRY'!CK696="","",IF('DATA ENTRY'!N696="","",IF(AND($CD$4='DATA ENTRY'!CK696,$CG$4='DATA ENTRY'!D696),'DATA ENTRY'!N696,"")))</f>
        <v/>
      </c>
      <c r="CH697" s="107" t="str">
        <f>IF('DATA ENTRY'!CK696="","",IF('DATA ENTRY'!O696="","",IF(AND($CD$4='DATA ENTRY'!CK696,$CG$4='DATA ENTRY'!D696),'DATA ENTRY'!O696,"")))</f>
        <v/>
      </c>
      <c r="CI697" s="3" t="str">
        <f>IF('DATA ENTRY'!CK696="","",IF('DATA ENTRY'!P696="","",IF(AND($CD$4='DATA ENTRY'!CK696,$CG$4='DATA ENTRY'!D696),'DATA ENTRY'!P696,"")))</f>
        <v/>
      </c>
      <c r="CJ697" s="107" t="str">
        <f>IF('DATA ENTRY'!CK696="","",IF('DATA ENTRY'!Q696="","",IF(AND($CD$4='DATA ENTRY'!CK696,$CG$4='DATA ENTRY'!D696),'DATA ENTRY'!Q696,"")))</f>
        <v/>
      </c>
      <c r="CK697" s="3" t="str">
        <f>IF('DATA ENTRY'!CK696="","",IF('DATA ENTRY'!R696="","",IF(AND($CD$4='DATA ENTRY'!CK696,$CG$4='DATA ENTRY'!D696),'DATA ENTRY'!R696,"")))</f>
        <v/>
      </c>
      <c r="CL697" s="3" t="str">
        <f>IF('DATA ENTRY'!CK696="","",IF('DATA ENTRY'!S696="","",IF(AND($CD$4='DATA ENTRY'!CK696,$CG$4='DATA ENTRY'!D696),'DATA ENTRY'!S696,"")))</f>
        <v/>
      </c>
      <c r="CM697" s="3" t="str">
        <f>IF('DATA ENTRY'!CK696="","",IF('DATA ENTRY'!E696="","",IF(AND($CD$4='DATA ENTRY'!CK696,$CG$4='DATA ENTRY'!D696),'DATA ENTRY'!E696,"")))</f>
        <v/>
      </c>
      <c r="CN697" s="3" t="str">
        <f>IF('DATA ENTRY'!CK696="","",IF('DATA ENTRY'!W696="","",IF(AND($CD$4='DATA ENTRY'!CK696,$CG$4='DATA ENTRY'!D696),'DATA ENTRY'!W696,"")))</f>
        <v/>
      </c>
      <c r="CO697" s="3" t="str">
        <f>IF('DATA ENTRY'!CK696="","",IF('DATA ENTRY'!X696="","",IF(AND($CD$4='DATA ENTRY'!CK696,$CG$4='DATA ENTRY'!D696),'DATA ENTRY'!X696,"")))</f>
        <v/>
      </c>
      <c r="CP697" s="108" t="str">
        <f t="shared" si="167"/>
        <v/>
      </c>
      <c r="CQ697" s="108" t="str">
        <f>IF('DATA ENTRY'!CK696="","",IF('DATA ENTRY'!G696="","",IF(AND($CD$4='DATA ENTRY'!CK696,$CG$4='DATA ENTRY'!D696),'DATA ENTRY'!G696,"")))</f>
        <v/>
      </c>
      <c r="CR697" s="230" t="str">
        <f>IF('DATA ENTRY'!CK696="","",IF('DATA ENTRY'!D696="","",IF(AND($CD$4='DATA ENTRY'!CK696,$CG$4='DATA ENTRY'!D696),'DATA ENTRY'!D696,"")))</f>
        <v/>
      </c>
      <c r="CS697">
        <f t="shared" si="168"/>
        <v>0</v>
      </c>
      <c r="CT697">
        <f t="shared" si="169"/>
        <v>0</v>
      </c>
      <c r="CV697" s="139"/>
      <c r="CX697">
        <f t="shared" si="170"/>
        <v>0</v>
      </c>
      <c r="DB697" t="str">
        <f t="shared" si="177"/>
        <v/>
      </c>
      <c r="DC697" t="str">
        <f t="shared" si="178"/>
        <v/>
      </c>
      <c r="DD697" s="224">
        <v>691</v>
      </c>
      <c r="DE697" s="3" t="str">
        <f>IF('DATA ENTRY'!CK696="","",IF('DATA ENTRY'!B696="","",IF(AND($DF$4='DATA ENTRY'!D696),'DATA ENTRY'!B696,"")))</f>
        <v/>
      </c>
      <c r="DF697" s="3" t="str">
        <f>IF('DATA ENTRY'!CK696="","",IF('DATA ENTRY'!C696="","",IF(AND($DF$4='DATA ENTRY'!D696),'DATA ENTRY'!C696,"")))</f>
        <v/>
      </c>
      <c r="DG697" s="4" t="str">
        <f>IF('DATA ENTRY'!CK696="","",IF('DATA ENTRY'!I696="","",IF(AND($DF$4='DATA ENTRY'!D696),'DATA ENTRY'!I696,"")))</f>
        <v/>
      </c>
      <c r="DH697" s="4" t="str">
        <f>IF('DATA ENTRY'!CK696="","",IF('DATA ENTRY'!CK696="","",IF(AND($DF$4='DATA ENTRY'!D696),'DATA ENTRY'!CK696,"")))</f>
        <v/>
      </c>
      <c r="DI697" s="3" t="str">
        <f>IF('DATA ENTRY'!CK696="","",IF('DATA ENTRY'!N696="","",IF(AND($DF$4='DATA ENTRY'!D696),'DATA ENTRY'!N696,"")))</f>
        <v/>
      </c>
      <c r="DJ697" s="107" t="str">
        <f>IF('DATA ENTRY'!CK696="","",IF('DATA ENTRY'!O696="","",IF(AND($DF$4='DATA ENTRY'!D696),'DATA ENTRY'!O696,"")))</f>
        <v/>
      </c>
      <c r="DK697" s="3" t="str">
        <f>IF('DATA ENTRY'!CK696="","",IF('DATA ENTRY'!P696="","",IF(AND($DF$4='DATA ENTRY'!D696),'DATA ENTRY'!P696,"")))</f>
        <v/>
      </c>
      <c r="DL697" s="107" t="str">
        <f>IF('DATA ENTRY'!CK696="","",IF('DATA ENTRY'!Q696="","",IF(AND($DF$4='DATA ENTRY'!D696),'DATA ENTRY'!Q696,"")))</f>
        <v/>
      </c>
      <c r="DM697" s="3" t="str">
        <f>IF('DATA ENTRY'!CK696="","",IF('DATA ENTRY'!R696="","",IF(AND($DF$4='DATA ENTRY'!D696),'DATA ENTRY'!R696,"")))</f>
        <v/>
      </c>
      <c r="DN697" s="107" t="str">
        <f>IF('DATA ENTRY'!CK696="","",IF('DATA ENTRY'!S696="","",IF(AND($DF$4='DATA ENTRY'!D696),'DATA ENTRY'!S696,"")))</f>
        <v/>
      </c>
      <c r="DO697" s="3" t="str">
        <f>IF('DATA ENTRY'!CK696="","",IF('DATA ENTRY'!E696="","",IF(AND($DF$4='DATA ENTRY'!D696),'DATA ENTRY'!E696,"")))</f>
        <v/>
      </c>
      <c r="DP697" s="3" t="str">
        <f>IF('DATA ENTRY'!CK696="","",IF('DATA ENTRY'!D696="","",IF(AND($DF$4='DATA ENTRY'!D696),'DATA ENTRY'!D696,"")))</f>
        <v/>
      </c>
      <c r="DQ697" s="3" t="str">
        <f>IF('DATA ENTRY'!CK696="","",IF('DATA ENTRY'!W696="","",IF(AND($DF$4='DATA ENTRY'!D696),'DATA ENTRY'!W696,"")))</f>
        <v/>
      </c>
      <c r="DR697" s="3" t="str">
        <f>IF('DATA ENTRY'!CK696="","",IF('DATA ENTRY'!X696="","",IF(AND($DF$4='DATA ENTRY'!D696),'DATA ENTRY'!X696,"")))</f>
        <v/>
      </c>
      <c r="DS697" s="108" t="str">
        <f t="shared" si="171"/>
        <v/>
      </c>
      <c r="DT697" s="108" t="str">
        <f>IF('DATA ENTRY'!CK696="","",IF('DATA ENTRY'!D696="","",IF(AND($DF$4='DATA ENTRY'!D696),'DATA ENTRY'!G696,"")))</f>
        <v/>
      </c>
      <c r="DY697">
        <f t="shared" si="172"/>
        <v>0</v>
      </c>
      <c r="EB697" t="str">
        <f t="shared" si="173"/>
        <v/>
      </c>
      <c r="EC697" t="str">
        <f t="shared" si="174"/>
        <v/>
      </c>
      <c r="ED697" s="224">
        <v>691</v>
      </c>
      <c r="EE697" s="3" t="str">
        <f>IF('DATA ENTRY'!CK696="","",IF('DATA ENTRY'!B696="","",IF(AND($EF$4='DATA ENTRY'!G696,$EH$4='DATA ENTRY'!F696),'DATA ENTRY'!B696,"")))</f>
        <v/>
      </c>
      <c r="EF697" s="3" t="str">
        <f>IF('DATA ENTRY'!CK696="","",IF('DATA ENTRY'!C696="","",IF(AND($EF$4='DATA ENTRY'!G696,$EH$4='DATA ENTRY'!F696),'DATA ENTRY'!C696,"")))</f>
        <v/>
      </c>
      <c r="EG697" s="4" t="str">
        <f>IF('DATA ENTRY'!CK696="","",IF('DATA ENTRY'!I696="","",IF(AND($EF$4='DATA ENTRY'!G696,$EH$4='DATA ENTRY'!F696),'DATA ENTRY'!I696,"")))</f>
        <v/>
      </c>
      <c r="EH697" s="4" t="str">
        <f>IF('DATA ENTRY'!CK696="","",IF('DATA ENTRY'!CK696="","",IF(AND($EF$4='DATA ENTRY'!G696,$EH$4='DATA ENTRY'!F696),'DATA ENTRY'!CK696,"")))</f>
        <v/>
      </c>
      <c r="EI697" s="3" t="str">
        <f>IF('DATA ENTRY'!CK696="","",IF('DATA ENTRY'!N696="","",IF(AND($EF$4='DATA ENTRY'!G696,$EH$4='DATA ENTRY'!F696),'DATA ENTRY'!N696,"")))</f>
        <v/>
      </c>
      <c r="EJ697" s="107" t="str">
        <f>IF('DATA ENTRY'!CK696="","",IF('DATA ENTRY'!O696="","",IF(AND($EF$4='DATA ENTRY'!G696,$EH$4='DATA ENTRY'!F696),'DATA ENTRY'!O696,"")))</f>
        <v/>
      </c>
      <c r="EK697" s="3" t="str">
        <f>IF('DATA ENTRY'!CK696="","",IF('DATA ENTRY'!P696="","",IF(AND($EF$4='DATA ENTRY'!G696,$EH$4='DATA ENTRY'!F696),'DATA ENTRY'!P696,"")))</f>
        <v/>
      </c>
      <c r="EL697" s="107" t="str">
        <f>IF('DATA ENTRY'!CK696="","",IF('DATA ENTRY'!Q696="","",IF(AND($EF$4='DATA ENTRY'!G696,$EH$4='DATA ENTRY'!F696),'DATA ENTRY'!Q696,"")))</f>
        <v/>
      </c>
      <c r="EM697" s="3" t="str">
        <f>IF('DATA ENTRY'!CK696="","",IF('DATA ENTRY'!R696="","",IF(AND($EF$4='DATA ENTRY'!G696,$EH$4='DATA ENTRY'!F696),'DATA ENTRY'!R696,"")))</f>
        <v/>
      </c>
      <c r="EN697" s="107" t="str">
        <f>IF('DATA ENTRY'!CK696="","",IF('DATA ENTRY'!S696="","",IF(AND($EF$4='DATA ENTRY'!G696,$EH$4='DATA ENTRY'!F696),'DATA ENTRY'!S696,"")))</f>
        <v/>
      </c>
      <c r="EO697" s="3" t="str">
        <f>IF('DATA ENTRY'!CK696="","",IF('DATA ENTRY'!E696="","",IF(AND($EF$4='DATA ENTRY'!G696,$EH$4='DATA ENTRY'!F696),'DATA ENTRY'!E696,"")))</f>
        <v/>
      </c>
      <c r="EP697" s="3" t="str">
        <f>IF('DATA ENTRY'!CK696="","",IF('DATA ENTRY'!D696="","",IF(AND($EF$4='DATA ENTRY'!G696,$EH$4='DATA ENTRY'!F696),'DATA ENTRY'!D696,"")))</f>
        <v/>
      </c>
      <c r="EQ697" s="3" t="str">
        <f>IF('DATA ENTRY'!CK696="","",IF('DATA ENTRY'!W696="","",IF(AND($EF$4='DATA ENTRY'!G696,$EH$4='DATA ENTRY'!F696),'DATA ENTRY'!W696,"")))</f>
        <v/>
      </c>
      <c r="ER697" s="3" t="str">
        <f>IF('DATA ENTRY'!CK696="","",IF('DATA ENTRY'!X696="","",IF(AND($EF$4='DATA ENTRY'!G696,$EH$4='DATA ENTRY'!F696),'DATA ENTRY'!X696,"")))</f>
        <v/>
      </c>
      <c r="ES697" s="108" t="str">
        <f t="shared" si="175"/>
        <v/>
      </c>
      <c r="ET697" s="108" t="str">
        <f>IF('DATA ENTRY'!CK696="","",IF('DATA ENTRY'!D696="","",IF(AND($EF$4='DATA ENTRY'!G696,$EH$4='DATA ENTRY'!F696),'DATA ENTRY'!G696,"")))</f>
        <v/>
      </c>
      <c r="EY697">
        <f t="shared" si="176"/>
        <v>0</v>
      </c>
    </row>
    <row r="698" spans="1:155">
      <c r="A698" t="str">
        <f>IF(S698=0,"",1+(MAX($A$7:A697)))</f>
        <v/>
      </c>
      <c r="B698" s="224">
        <v>692</v>
      </c>
      <c r="C698" s="3" t="str">
        <f>IF('DATA ENTRY'!CK697="","",IF('DATA ENTRY'!B697="","",IF($D$4="All Post",'DATA ENTRY'!B697,IF(AND($D$4='DATA ENTRY'!CK697),'DATA ENTRY'!B697,""))))</f>
        <v/>
      </c>
      <c r="D698" s="3" t="str">
        <f>IF('DATA ENTRY'!CK697="","",IF('DATA ENTRY'!C697="","",IF($D$4="All Post",'DATA ENTRY'!C697,IF(AND($D$4='DATA ENTRY'!CK697),'DATA ENTRY'!C697,""))))</f>
        <v/>
      </c>
      <c r="E698" s="4" t="str">
        <f>IF('DATA ENTRY'!CK697="","",IF('DATA ENTRY'!I697="","",IF($D$4="All Post",'DATA ENTRY'!I697,IF(AND($D$4='DATA ENTRY'!CK697),'DATA ENTRY'!I697,""))))</f>
        <v/>
      </c>
      <c r="F698" s="4" t="str">
        <f>IF('DATA ENTRY'!CK697="","",IF('DATA ENTRY'!CK697="","",IF($D$4="All Post",'DATA ENTRY'!CK697,IF(AND($D$4='DATA ENTRY'!CK697),'DATA ENTRY'!CK697,""))))</f>
        <v/>
      </c>
      <c r="G698" s="3" t="str">
        <f>IF('DATA ENTRY'!CK697="","",IF('DATA ENTRY'!N697="","",IF($D$4="All Post",'DATA ENTRY'!N697,IF(AND($D$4='DATA ENTRY'!CK697),'DATA ENTRY'!N697,""))))</f>
        <v/>
      </c>
      <c r="H698" s="107" t="str">
        <f>IF('DATA ENTRY'!CK697="","",IF('DATA ENTRY'!O697="","",IF($D$4="All Post",'DATA ENTRY'!O697,IF(AND($D$4='DATA ENTRY'!CK697),'DATA ENTRY'!O697,""))))</f>
        <v/>
      </c>
      <c r="I698" s="3" t="str">
        <f>IF('DATA ENTRY'!CK697="","",IF('DATA ENTRY'!P697="","",IF($D$4="All Post",'DATA ENTRY'!P697,IF(AND($D$4='DATA ENTRY'!CK697),'DATA ENTRY'!P697,""))))</f>
        <v/>
      </c>
      <c r="J698" s="107" t="str">
        <f>IF('DATA ENTRY'!CK697="","",IF('DATA ENTRY'!Q697="","",IF($D$4="All Post",'DATA ENTRY'!Q697,IF(AND($D$4='DATA ENTRY'!CK697),'DATA ENTRY'!Q697,""))))</f>
        <v/>
      </c>
      <c r="K698" s="3" t="str">
        <f>IF('DATA ENTRY'!CK697="","",IF('DATA ENTRY'!R697="","",IF($D$4="All Post",'DATA ENTRY'!R697,IF(AND($D$4='DATA ENTRY'!CK697),'DATA ENTRY'!R697,""))))</f>
        <v/>
      </c>
      <c r="L698" s="3" t="str">
        <f>IF('DATA ENTRY'!CK697="","",IF('DATA ENTRY'!S697="","",IF($D$4="All Post",'DATA ENTRY'!S697,IF(AND($D$4='DATA ENTRY'!CK697),'DATA ENTRY'!S697,""))))</f>
        <v/>
      </c>
      <c r="M698" s="3" t="str">
        <f>IF('DATA ENTRY'!CK697="","",IF('DATA ENTRY'!E697="","",IF($D$4="All Post",'DATA ENTRY'!E697,IF(AND($D$4='DATA ENTRY'!CK697),'DATA ENTRY'!E697,""))))</f>
        <v/>
      </c>
      <c r="N698" s="3" t="str">
        <f>IF('DATA ENTRY'!CK697="","",IF('DATA ENTRY'!W697="","",IF($D$4="All Post",'DATA ENTRY'!W697,IF(AND($D$4='DATA ENTRY'!CK697),'DATA ENTRY'!W697,""))))</f>
        <v/>
      </c>
      <c r="O698" s="3" t="str">
        <f>IF('DATA ENTRY'!CK697="","",IF('DATA ENTRY'!X697="","",IF($D$4="All Post",'DATA ENTRY'!X697,IF(AND($D$4='DATA ENTRY'!CK697),'DATA ENTRY'!X697,""))))</f>
        <v/>
      </c>
      <c r="P698" s="3" t="str">
        <f>IF('DATA ENTRY'!CK697="","",IF('DATA ENTRY'!G697="","",IF($D$4="All Post",'DATA ENTRY'!G697,IF(AND($D$4='DATA ENTRY'!CK697),'DATA ENTRY'!G697,""))))</f>
        <v/>
      </c>
      <c r="S698">
        <f t="shared" si="163"/>
        <v>0</v>
      </c>
      <c r="T698" t="str">
        <f t="shared" si="164"/>
        <v/>
      </c>
      <c r="BZ698" t="str">
        <f t="shared" si="165"/>
        <v/>
      </c>
      <c r="CA698" t="str">
        <f t="shared" si="166"/>
        <v/>
      </c>
      <c r="CB698" s="224">
        <v>692</v>
      </c>
      <c r="CC698" s="3" t="str">
        <f>IF('DATA ENTRY'!CK697="","",IF('DATA ENTRY'!B697="","",IF(AND($CD$4='DATA ENTRY'!CK697,$CG$4='DATA ENTRY'!D697),'DATA ENTRY'!B697,"")))</f>
        <v/>
      </c>
      <c r="CD698" s="3" t="str">
        <f>IF('DATA ENTRY'!CK697="","",IF('DATA ENTRY'!C697="","",IF(AND($CD$4='DATA ENTRY'!CK697,$CG$4='DATA ENTRY'!D697),'DATA ENTRY'!C697,"")))</f>
        <v/>
      </c>
      <c r="CE698" s="4" t="str">
        <f>IF('DATA ENTRY'!CK697="","",IF('DATA ENTRY'!I697="","",IF(AND($CD$4='DATA ENTRY'!CK697,$CG$4='DATA ENTRY'!D697),'DATA ENTRY'!I697,"")))</f>
        <v/>
      </c>
      <c r="CF698" s="4" t="str">
        <f>IF('DATA ENTRY'!CK697="","",IF('DATA ENTRY'!CK697="","",IF(AND($CD$4='DATA ENTRY'!CK697,$CG$4='DATA ENTRY'!D697),'DATA ENTRY'!CK697,"")))</f>
        <v/>
      </c>
      <c r="CG698" s="3" t="str">
        <f>IF('DATA ENTRY'!CK697="","",IF('DATA ENTRY'!N697="","",IF(AND($CD$4='DATA ENTRY'!CK697,$CG$4='DATA ENTRY'!D697),'DATA ENTRY'!N697,"")))</f>
        <v/>
      </c>
      <c r="CH698" s="107" t="str">
        <f>IF('DATA ENTRY'!CK697="","",IF('DATA ENTRY'!O697="","",IF(AND($CD$4='DATA ENTRY'!CK697,$CG$4='DATA ENTRY'!D697),'DATA ENTRY'!O697,"")))</f>
        <v/>
      </c>
      <c r="CI698" s="3" t="str">
        <f>IF('DATA ENTRY'!CK697="","",IF('DATA ENTRY'!P697="","",IF(AND($CD$4='DATA ENTRY'!CK697,$CG$4='DATA ENTRY'!D697),'DATA ENTRY'!P697,"")))</f>
        <v/>
      </c>
      <c r="CJ698" s="107" t="str">
        <f>IF('DATA ENTRY'!CK697="","",IF('DATA ENTRY'!Q697="","",IF(AND($CD$4='DATA ENTRY'!CK697,$CG$4='DATA ENTRY'!D697),'DATA ENTRY'!Q697,"")))</f>
        <v/>
      </c>
      <c r="CK698" s="3" t="str">
        <f>IF('DATA ENTRY'!CK697="","",IF('DATA ENTRY'!R697="","",IF(AND($CD$4='DATA ENTRY'!CK697,$CG$4='DATA ENTRY'!D697),'DATA ENTRY'!R697,"")))</f>
        <v/>
      </c>
      <c r="CL698" s="3" t="str">
        <f>IF('DATA ENTRY'!CK697="","",IF('DATA ENTRY'!S697="","",IF(AND($CD$4='DATA ENTRY'!CK697,$CG$4='DATA ENTRY'!D697),'DATA ENTRY'!S697,"")))</f>
        <v/>
      </c>
      <c r="CM698" s="3" t="str">
        <f>IF('DATA ENTRY'!CK697="","",IF('DATA ENTRY'!E697="","",IF(AND($CD$4='DATA ENTRY'!CK697,$CG$4='DATA ENTRY'!D697),'DATA ENTRY'!E697,"")))</f>
        <v/>
      </c>
      <c r="CN698" s="3" t="str">
        <f>IF('DATA ENTRY'!CK697="","",IF('DATA ENTRY'!W697="","",IF(AND($CD$4='DATA ENTRY'!CK697,$CG$4='DATA ENTRY'!D697),'DATA ENTRY'!W697,"")))</f>
        <v/>
      </c>
      <c r="CO698" s="3" t="str">
        <f>IF('DATA ENTRY'!CK697="","",IF('DATA ENTRY'!X697="","",IF(AND($CD$4='DATA ENTRY'!CK697,$CG$4='DATA ENTRY'!D697),'DATA ENTRY'!X697,"")))</f>
        <v/>
      </c>
      <c r="CP698" s="108" t="str">
        <f t="shared" si="167"/>
        <v/>
      </c>
      <c r="CQ698" s="108" t="str">
        <f>IF('DATA ENTRY'!CK697="","",IF('DATA ENTRY'!G697="","",IF(AND($CD$4='DATA ENTRY'!CK697,$CG$4='DATA ENTRY'!D697),'DATA ENTRY'!G697,"")))</f>
        <v/>
      </c>
      <c r="CR698" s="230" t="str">
        <f>IF('DATA ENTRY'!CK697="","",IF('DATA ENTRY'!D697="","",IF(AND($CD$4='DATA ENTRY'!CK697,$CG$4='DATA ENTRY'!D697),'DATA ENTRY'!D697,"")))</f>
        <v/>
      </c>
      <c r="CS698">
        <f t="shared" si="168"/>
        <v>0</v>
      </c>
      <c r="CT698">
        <f t="shared" si="169"/>
        <v>0</v>
      </c>
      <c r="CV698" s="139"/>
      <c r="CX698">
        <f t="shared" si="170"/>
        <v>0</v>
      </c>
      <c r="DB698" t="str">
        <f t="shared" si="177"/>
        <v/>
      </c>
      <c r="DC698" t="str">
        <f t="shared" si="178"/>
        <v/>
      </c>
      <c r="DD698" s="224">
        <v>692</v>
      </c>
      <c r="DE698" s="3" t="str">
        <f>IF('DATA ENTRY'!CK697="","",IF('DATA ENTRY'!B697="","",IF(AND($DF$4='DATA ENTRY'!D697),'DATA ENTRY'!B697,"")))</f>
        <v/>
      </c>
      <c r="DF698" s="3" t="str">
        <f>IF('DATA ENTRY'!CK697="","",IF('DATA ENTRY'!C697="","",IF(AND($DF$4='DATA ENTRY'!D697),'DATA ENTRY'!C697,"")))</f>
        <v/>
      </c>
      <c r="DG698" s="4" t="str">
        <f>IF('DATA ENTRY'!CK697="","",IF('DATA ENTRY'!I697="","",IF(AND($DF$4='DATA ENTRY'!D697),'DATA ENTRY'!I697,"")))</f>
        <v/>
      </c>
      <c r="DH698" s="4" t="str">
        <f>IF('DATA ENTRY'!CK697="","",IF('DATA ENTRY'!CK697="","",IF(AND($DF$4='DATA ENTRY'!D697),'DATA ENTRY'!CK697,"")))</f>
        <v/>
      </c>
      <c r="DI698" s="3" t="str">
        <f>IF('DATA ENTRY'!CK697="","",IF('DATA ENTRY'!N697="","",IF(AND($DF$4='DATA ENTRY'!D697),'DATA ENTRY'!N697,"")))</f>
        <v/>
      </c>
      <c r="DJ698" s="107" t="str">
        <f>IF('DATA ENTRY'!CK697="","",IF('DATA ENTRY'!O697="","",IF(AND($DF$4='DATA ENTRY'!D697),'DATA ENTRY'!O697,"")))</f>
        <v/>
      </c>
      <c r="DK698" s="3" t="str">
        <f>IF('DATA ENTRY'!CK697="","",IF('DATA ENTRY'!P697="","",IF(AND($DF$4='DATA ENTRY'!D697),'DATA ENTRY'!P697,"")))</f>
        <v/>
      </c>
      <c r="DL698" s="107" t="str">
        <f>IF('DATA ENTRY'!CK697="","",IF('DATA ENTRY'!Q697="","",IF(AND($DF$4='DATA ENTRY'!D697),'DATA ENTRY'!Q697,"")))</f>
        <v/>
      </c>
      <c r="DM698" s="3" t="str">
        <f>IF('DATA ENTRY'!CK697="","",IF('DATA ENTRY'!R697="","",IF(AND($DF$4='DATA ENTRY'!D697),'DATA ENTRY'!R697,"")))</f>
        <v/>
      </c>
      <c r="DN698" s="107" t="str">
        <f>IF('DATA ENTRY'!CK697="","",IF('DATA ENTRY'!S697="","",IF(AND($DF$4='DATA ENTRY'!D697),'DATA ENTRY'!S697,"")))</f>
        <v/>
      </c>
      <c r="DO698" s="3" t="str">
        <f>IF('DATA ENTRY'!CK697="","",IF('DATA ENTRY'!E697="","",IF(AND($DF$4='DATA ENTRY'!D697),'DATA ENTRY'!E697,"")))</f>
        <v/>
      </c>
      <c r="DP698" s="3" t="str">
        <f>IF('DATA ENTRY'!CK697="","",IF('DATA ENTRY'!D697="","",IF(AND($DF$4='DATA ENTRY'!D697),'DATA ENTRY'!D697,"")))</f>
        <v/>
      </c>
      <c r="DQ698" s="3" t="str">
        <f>IF('DATA ENTRY'!CK697="","",IF('DATA ENTRY'!W697="","",IF(AND($DF$4='DATA ENTRY'!D697),'DATA ENTRY'!W697,"")))</f>
        <v/>
      </c>
      <c r="DR698" s="3" t="str">
        <f>IF('DATA ENTRY'!CK697="","",IF('DATA ENTRY'!X697="","",IF(AND($DF$4='DATA ENTRY'!D697),'DATA ENTRY'!X697,"")))</f>
        <v/>
      </c>
      <c r="DS698" s="108" t="str">
        <f t="shared" si="171"/>
        <v/>
      </c>
      <c r="DT698" s="108" t="str">
        <f>IF('DATA ENTRY'!CK697="","",IF('DATA ENTRY'!D697="","",IF(AND($DF$4='DATA ENTRY'!D697),'DATA ENTRY'!G697,"")))</f>
        <v/>
      </c>
      <c r="DY698">
        <f t="shared" si="172"/>
        <v>0</v>
      </c>
      <c r="EB698" t="str">
        <f t="shared" si="173"/>
        <v/>
      </c>
      <c r="EC698" t="str">
        <f t="shared" si="174"/>
        <v/>
      </c>
      <c r="ED698" s="224">
        <v>692</v>
      </c>
      <c r="EE698" s="3" t="str">
        <f>IF('DATA ENTRY'!CK697="","",IF('DATA ENTRY'!B697="","",IF(AND($EF$4='DATA ENTRY'!G697,$EH$4='DATA ENTRY'!F697),'DATA ENTRY'!B697,"")))</f>
        <v/>
      </c>
      <c r="EF698" s="3" t="str">
        <f>IF('DATA ENTRY'!CK697="","",IF('DATA ENTRY'!C697="","",IF(AND($EF$4='DATA ENTRY'!G697,$EH$4='DATA ENTRY'!F697),'DATA ENTRY'!C697,"")))</f>
        <v/>
      </c>
      <c r="EG698" s="4" t="str">
        <f>IF('DATA ENTRY'!CK697="","",IF('DATA ENTRY'!I697="","",IF(AND($EF$4='DATA ENTRY'!G697,$EH$4='DATA ENTRY'!F697),'DATA ENTRY'!I697,"")))</f>
        <v/>
      </c>
      <c r="EH698" s="4" t="str">
        <f>IF('DATA ENTRY'!CK697="","",IF('DATA ENTRY'!CK697="","",IF(AND($EF$4='DATA ENTRY'!G697,$EH$4='DATA ENTRY'!F697),'DATA ENTRY'!CK697,"")))</f>
        <v/>
      </c>
      <c r="EI698" s="3" t="str">
        <f>IF('DATA ENTRY'!CK697="","",IF('DATA ENTRY'!N697="","",IF(AND($EF$4='DATA ENTRY'!G697,$EH$4='DATA ENTRY'!F697),'DATA ENTRY'!N697,"")))</f>
        <v/>
      </c>
      <c r="EJ698" s="107" t="str">
        <f>IF('DATA ENTRY'!CK697="","",IF('DATA ENTRY'!O697="","",IF(AND($EF$4='DATA ENTRY'!G697,$EH$4='DATA ENTRY'!F697),'DATA ENTRY'!O697,"")))</f>
        <v/>
      </c>
      <c r="EK698" s="3" t="str">
        <f>IF('DATA ENTRY'!CK697="","",IF('DATA ENTRY'!P697="","",IF(AND($EF$4='DATA ENTRY'!G697,$EH$4='DATA ENTRY'!F697),'DATA ENTRY'!P697,"")))</f>
        <v/>
      </c>
      <c r="EL698" s="107" t="str">
        <f>IF('DATA ENTRY'!CK697="","",IF('DATA ENTRY'!Q697="","",IF(AND($EF$4='DATA ENTRY'!G697,$EH$4='DATA ENTRY'!F697),'DATA ENTRY'!Q697,"")))</f>
        <v/>
      </c>
      <c r="EM698" s="3" t="str">
        <f>IF('DATA ENTRY'!CK697="","",IF('DATA ENTRY'!R697="","",IF(AND($EF$4='DATA ENTRY'!G697,$EH$4='DATA ENTRY'!F697),'DATA ENTRY'!R697,"")))</f>
        <v/>
      </c>
      <c r="EN698" s="107" t="str">
        <f>IF('DATA ENTRY'!CK697="","",IF('DATA ENTRY'!S697="","",IF(AND($EF$4='DATA ENTRY'!G697,$EH$4='DATA ENTRY'!F697),'DATA ENTRY'!S697,"")))</f>
        <v/>
      </c>
      <c r="EO698" s="3" t="str">
        <f>IF('DATA ENTRY'!CK697="","",IF('DATA ENTRY'!E697="","",IF(AND($EF$4='DATA ENTRY'!G697,$EH$4='DATA ENTRY'!F697),'DATA ENTRY'!E697,"")))</f>
        <v/>
      </c>
      <c r="EP698" s="3" t="str">
        <f>IF('DATA ENTRY'!CK697="","",IF('DATA ENTRY'!D697="","",IF(AND($EF$4='DATA ENTRY'!G697,$EH$4='DATA ENTRY'!F697),'DATA ENTRY'!D697,"")))</f>
        <v/>
      </c>
      <c r="EQ698" s="3" t="str">
        <f>IF('DATA ENTRY'!CK697="","",IF('DATA ENTRY'!W697="","",IF(AND($EF$4='DATA ENTRY'!G697,$EH$4='DATA ENTRY'!F697),'DATA ENTRY'!W697,"")))</f>
        <v/>
      </c>
      <c r="ER698" s="3" t="str">
        <f>IF('DATA ENTRY'!CK697="","",IF('DATA ENTRY'!X697="","",IF(AND($EF$4='DATA ENTRY'!G697,$EH$4='DATA ENTRY'!F697),'DATA ENTRY'!X697,"")))</f>
        <v/>
      </c>
      <c r="ES698" s="108" t="str">
        <f t="shared" si="175"/>
        <v/>
      </c>
      <c r="ET698" s="108" t="str">
        <f>IF('DATA ENTRY'!CK697="","",IF('DATA ENTRY'!D697="","",IF(AND($EF$4='DATA ENTRY'!G697,$EH$4='DATA ENTRY'!F697),'DATA ENTRY'!G697,"")))</f>
        <v/>
      </c>
      <c r="EY698">
        <f t="shared" si="176"/>
        <v>0</v>
      </c>
    </row>
    <row r="699" spans="1:155">
      <c r="A699" t="str">
        <f>IF(S699=0,"",1+(MAX($A$7:A698)))</f>
        <v/>
      </c>
      <c r="B699" s="224">
        <v>693</v>
      </c>
      <c r="C699" s="3" t="str">
        <f>IF('DATA ENTRY'!CK698="","",IF('DATA ENTRY'!B698="","",IF($D$4="All Post",'DATA ENTRY'!B698,IF(AND($D$4='DATA ENTRY'!CK698),'DATA ENTRY'!B698,""))))</f>
        <v/>
      </c>
      <c r="D699" s="3" t="str">
        <f>IF('DATA ENTRY'!CK698="","",IF('DATA ENTRY'!C698="","",IF($D$4="All Post",'DATA ENTRY'!C698,IF(AND($D$4='DATA ENTRY'!CK698),'DATA ENTRY'!C698,""))))</f>
        <v/>
      </c>
      <c r="E699" s="4" t="str">
        <f>IF('DATA ENTRY'!CK698="","",IF('DATA ENTRY'!I698="","",IF($D$4="All Post",'DATA ENTRY'!I698,IF(AND($D$4='DATA ENTRY'!CK698),'DATA ENTRY'!I698,""))))</f>
        <v/>
      </c>
      <c r="F699" s="4" t="str">
        <f>IF('DATA ENTRY'!CK698="","",IF('DATA ENTRY'!CK698="","",IF($D$4="All Post",'DATA ENTRY'!CK698,IF(AND($D$4='DATA ENTRY'!CK698),'DATA ENTRY'!CK698,""))))</f>
        <v/>
      </c>
      <c r="G699" s="3" t="str">
        <f>IF('DATA ENTRY'!CK698="","",IF('DATA ENTRY'!N698="","",IF($D$4="All Post",'DATA ENTRY'!N698,IF(AND($D$4='DATA ENTRY'!CK698),'DATA ENTRY'!N698,""))))</f>
        <v/>
      </c>
      <c r="H699" s="107" t="str">
        <f>IF('DATA ENTRY'!CK698="","",IF('DATA ENTRY'!O698="","",IF($D$4="All Post",'DATA ENTRY'!O698,IF(AND($D$4='DATA ENTRY'!CK698),'DATA ENTRY'!O698,""))))</f>
        <v/>
      </c>
      <c r="I699" s="3" t="str">
        <f>IF('DATA ENTRY'!CK698="","",IF('DATA ENTRY'!P698="","",IF($D$4="All Post",'DATA ENTRY'!P698,IF(AND($D$4='DATA ENTRY'!CK698),'DATA ENTRY'!P698,""))))</f>
        <v/>
      </c>
      <c r="J699" s="107" t="str">
        <f>IF('DATA ENTRY'!CK698="","",IF('DATA ENTRY'!Q698="","",IF($D$4="All Post",'DATA ENTRY'!Q698,IF(AND($D$4='DATA ENTRY'!CK698),'DATA ENTRY'!Q698,""))))</f>
        <v/>
      </c>
      <c r="K699" s="3" t="str">
        <f>IF('DATA ENTRY'!CK698="","",IF('DATA ENTRY'!R698="","",IF($D$4="All Post",'DATA ENTRY'!R698,IF(AND($D$4='DATA ENTRY'!CK698),'DATA ENTRY'!R698,""))))</f>
        <v/>
      </c>
      <c r="L699" s="3" t="str">
        <f>IF('DATA ENTRY'!CK698="","",IF('DATA ENTRY'!S698="","",IF($D$4="All Post",'DATA ENTRY'!S698,IF(AND($D$4='DATA ENTRY'!CK698),'DATA ENTRY'!S698,""))))</f>
        <v/>
      </c>
      <c r="M699" s="3" t="str">
        <f>IF('DATA ENTRY'!CK698="","",IF('DATA ENTRY'!E698="","",IF($D$4="All Post",'DATA ENTRY'!E698,IF(AND($D$4='DATA ENTRY'!CK698),'DATA ENTRY'!E698,""))))</f>
        <v/>
      </c>
      <c r="N699" s="3" t="str">
        <f>IF('DATA ENTRY'!CK698="","",IF('DATA ENTRY'!W698="","",IF($D$4="All Post",'DATA ENTRY'!W698,IF(AND($D$4='DATA ENTRY'!CK698),'DATA ENTRY'!W698,""))))</f>
        <v/>
      </c>
      <c r="O699" s="3" t="str">
        <f>IF('DATA ENTRY'!CK698="","",IF('DATA ENTRY'!X698="","",IF($D$4="All Post",'DATA ENTRY'!X698,IF(AND($D$4='DATA ENTRY'!CK698),'DATA ENTRY'!X698,""))))</f>
        <v/>
      </c>
      <c r="P699" s="3" t="str">
        <f>IF('DATA ENTRY'!CK698="","",IF('DATA ENTRY'!G698="","",IF($D$4="All Post",'DATA ENTRY'!G698,IF(AND($D$4='DATA ENTRY'!CK698),'DATA ENTRY'!G698,""))))</f>
        <v/>
      </c>
      <c r="S699">
        <f t="shared" si="163"/>
        <v>0</v>
      </c>
      <c r="T699" t="str">
        <f t="shared" si="164"/>
        <v/>
      </c>
      <c r="BZ699" t="str">
        <f t="shared" si="165"/>
        <v/>
      </c>
      <c r="CA699" t="str">
        <f t="shared" si="166"/>
        <v/>
      </c>
      <c r="CB699" s="224">
        <v>693</v>
      </c>
      <c r="CC699" s="3" t="str">
        <f>IF('DATA ENTRY'!CK698="","",IF('DATA ENTRY'!B698="","",IF(AND($CD$4='DATA ENTRY'!CK698,$CG$4='DATA ENTRY'!D698),'DATA ENTRY'!B698,"")))</f>
        <v/>
      </c>
      <c r="CD699" s="3" t="str">
        <f>IF('DATA ENTRY'!CK698="","",IF('DATA ENTRY'!C698="","",IF(AND($CD$4='DATA ENTRY'!CK698,$CG$4='DATA ENTRY'!D698),'DATA ENTRY'!C698,"")))</f>
        <v/>
      </c>
      <c r="CE699" s="4" t="str">
        <f>IF('DATA ENTRY'!CK698="","",IF('DATA ENTRY'!I698="","",IF(AND($CD$4='DATA ENTRY'!CK698,$CG$4='DATA ENTRY'!D698),'DATA ENTRY'!I698,"")))</f>
        <v/>
      </c>
      <c r="CF699" s="4" t="str">
        <f>IF('DATA ENTRY'!CK698="","",IF('DATA ENTRY'!CK698="","",IF(AND($CD$4='DATA ENTRY'!CK698,$CG$4='DATA ENTRY'!D698),'DATA ENTRY'!CK698,"")))</f>
        <v/>
      </c>
      <c r="CG699" s="3" t="str">
        <f>IF('DATA ENTRY'!CK698="","",IF('DATA ENTRY'!N698="","",IF(AND($CD$4='DATA ENTRY'!CK698,$CG$4='DATA ENTRY'!D698),'DATA ENTRY'!N698,"")))</f>
        <v/>
      </c>
      <c r="CH699" s="107" t="str">
        <f>IF('DATA ENTRY'!CK698="","",IF('DATA ENTRY'!O698="","",IF(AND($CD$4='DATA ENTRY'!CK698,$CG$4='DATA ENTRY'!D698),'DATA ENTRY'!O698,"")))</f>
        <v/>
      </c>
      <c r="CI699" s="3" t="str">
        <f>IF('DATA ENTRY'!CK698="","",IF('DATA ENTRY'!P698="","",IF(AND($CD$4='DATA ENTRY'!CK698,$CG$4='DATA ENTRY'!D698),'DATA ENTRY'!P698,"")))</f>
        <v/>
      </c>
      <c r="CJ699" s="107" t="str">
        <f>IF('DATA ENTRY'!CK698="","",IF('DATA ENTRY'!Q698="","",IF(AND($CD$4='DATA ENTRY'!CK698,$CG$4='DATA ENTRY'!D698),'DATA ENTRY'!Q698,"")))</f>
        <v/>
      </c>
      <c r="CK699" s="3" t="str">
        <f>IF('DATA ENTRY'!CK698="","",IF('DATA ENTRY'!R698="","",IF(AND($CD$4='DATA ENTRY'!CK698,$CG$4='DATA ENTRY'!D698),'DATA ENTRY'!R698,"")))</f>
        <v/>
      </c>
      <c r="CL699" s="3" t="str">
        <f>IF('DATA ENTRY'!CK698="","",IF('DATA ENTRY'!S698="","",IF(AND($CD$4='DATA ENTRY'!CK698,$CG$4='DATA ENTRY'!D698),'DATA ENTRY'!S698,"")))</f>
        <v/>
      </c>
      <c r="CM699" s="3" t="str">
        <f>IF('DATA ENTRY'!CK698="","",IF('DATA ENTRY'!E698="","",IF(AND($CD$4='DATA ENTRY'!CK698,$CG$4='DATA ENTRY'!D698),'DATA ENTRY'!E698,"")))</f>
        <v/>
      </c>
      <c r="CN699" s="3" t="str">
        <f>IF('DATA ENTRY'!CK698="","",IF('DATA ENTRY'!W698="","",IF(AND($CD$4='DATA ENTRY'!CK698,$CG$4='DATA ENTRY'!D698),'DATA ENTRY'!W698,"")))</f>
        <v/>
      </c>
      <c r="CO699" s="3" t="str">
        <f>IF('DATA ENTRY'!CK698="","",IF('DATA ENTRY'!X698="","",IF(AND($CD$4='DATA ENTRY'!CK698,$CG$4='DATA ENTRY'!D698),'DATA ENTRY'!X698,"")))</f>
        <v/>
      </c>
      <c r="CP699" s="108" t="str">
        <f t="shared" si="167"/>
        <v/>
      </c>
      <c r="CQ699" s="108" t="str">
        <f>IF('DATA ENTRY'!CK698="","",IF('DATA ENTRY'!G698="","",IF(AND($CD$4='DATA ENTRY'!CK698,$CG$4='DATA ENTRY'!D698),'DATA ENTRY'!G698,"")))</f>
        <v/>
      </c>
      <c r="CR699" s="230" t="str">
        <f>IF('DATA ENTRY'!CK698="","",IF('DATA ENTRY'!D698="","",IF(AND($CD$4='DATA ENTRY'!CK698,$CG$4='DATA ENTRY'!D698),'DATA ENTRY'!D698,"")))</f>
        <v/>
      </c>
      <c r="CS699">
        <f t="shared" si="168"/>
        <v>0</v>
      </c>
      <c r="CT699">
        <f t="shared" si="169"/>
        <v>0</v>
      </c>
      <c r="CV699" s="139"/>
      <c r="CX699">
        <f t="shared" si="170"/>
        <v>0</v>
      </c>
      <c r="DB699" t="str">
        <f t="shared" si="177"/>
        <v/>
      </c>
      <c r="DC699" t="str">
        <f t="shared" si="178"/>
        <v/>
      </c>
      <c r="DD699" s="224">
        <v>693</v>
      </c>
      <c r="DE699" s="3" t="str">
        <f>IF('DATA ENTRY'!CK698="","",IF('DATA ENTRY'!B698="","",IF(AND($DF$4='DATA ENTRY'!D698),'DATA ENTRY'!B698,"")))</f>
        <v/>
      </c>
      <c r="DF699" s="3" t="str">
        <f>IF('DATA ENTRY'!CK698="","",IF('DATA ENTRY'!C698="","",IF(AND($DF$4='DATA ENTRY'!D698),'DATA ENTRY'!C698,"")))</f>
        <v/>
      </c>
      <c r="DG699" s="4" t="str">
        <f>IF('DATA ENTRY'!CK698="","",IF('DATA ENTRY'!I698="","",IF(AND($DF$4='DATA ENTRY'!D698),'DATA ENTRY'!I698,"")))</f>
        <v/>
      </c>
      <c r="DH699" s="4" t="str">
        <f>IF('DATA ENTRY'!CK698="","",IF('DATA ENTRY'!CK698="","",IF(AND($DF$4='DATA ENTRY'!D698),'DATA ENTRY'!CK698,"")))</f>
        <v/>
      </c>
      <c r="DI699" s="3" t="str">
        <f>IF('DATA ENTRY'!CK698="","",IF('DATA ENTRY'!N698="","",IF(AND($DF$4='DATA ENTRY'!D698),'DATA ENTRY'!N698,"")))</f>
        <v/>
      </c>
      <c r="DJ699" s="107" t="str">
        <f>IF('DATA ENTRY'!CK698="","",IF('DATA ENTRY'!O698="","",IF(AND($DF$4='DATA ENTRY'!D698),'DATA ENTRY'!O698,"")))</f>
        <v/>
      </c>
      <c r="DK699" s="3" t="str">
        <f>IF('DATA ENTRY'!CK698="","",IF('DATA ENTRY'!P698="","",IF(AND($DF$4='DATA ENTRY'!D698),'DATA ENTRY'!P698,"")))</f>
        <v/>
      </c>
      <c r="DL699" s="107" t="str">
        <f>IF('DATA ENTRY'!CK698="","",IF('DATA ENTRY'!Q698="","",IF(AND($DF$4='DATA ENTRY'!D698),'DATA ENTRY'!Q698,"")))</f>
        <v/>
      </c>
      <c r="DM699" s="3" t="str">
        <f>IF('DATA ENTRY'!CK698="","",IF('DATA ENTRY'!R698="","",IF(AND($DF$4='DATA ENTRY'!D698),'DATA ENTRY'!R698,"")))</f>
        <v/>
      </c>
      <c r="DN699" s="107" t="str">
        <f>IF('DATA ENTRY'!CK698="","",IF('DATA ENTRY'!S698="","",IF(AND($DF$4='DATA ENTRY'!D698),'DATA ENTRY'!S698,"")))</f>
        <v/>
      </c>
      <c r="DO699" s="3" t="str">
        <f>IF('DATA ENTRY'!CK698="","",IF('DATA ENTRY'!E698="","",IF(AND($DF$4='DATA ENTRY'!D698),'DATA ENTRY'!E698,"")))</f>
        <v/>
      </c>
      <c r="DP699" s="3" t="str">
        <f>IF('DATA ENTRY'!CK698="","",IF('DATA ENTRY'!D698="","",IF(AND($DF$4='DATA ENTRY'!D698),'DATA ENTRY'!D698,"")))</f>
        <v/>
      </c>
      <c r="DQ699" s="3" t="str">
        <f>IF('DATA ENTRY'!CK698="","",IF('DATA ENTRY'!W698="","",IF(AND($DF$4='DATA ENTRY'!D698),'DATA ENTRY'!W698,"")))</f>
        <v/>
      </c>
      <c r="DR699" s="3" t="str">
        <f>IF('DATA ENTRY'!CK698="","",IF('DATA ENTRY'!X698="","",IF(AND($DF$4='DATA ENTRY'!D698),'DATA ENTRY'!X698,"")))</f>
        <v/>
      </c>
      <c r="DS699" s="108" t="str">
        <f t="shared" si="171"/>
        <v/>
      </c>
      <c r="DT699" s="108" t="str">
        <f>IF('DATA ENTRY'!CK698="","",IF('DATA ENTRY'!D698="","",IF(AND($DF$4='DATA ENTRY'!D698),'DATA ENTRY'!G698,"")))</f>
        <v/>
      </c>
      <c r="DY699">
        <f t="shared" si="172"/>
        <v>0</v>
      </c>
      <c r="EB699" t="str">
        <f t="shared" si="173"/>
        <v/>
      </c>
      <c r="EC699" t="str">
        <f t="shared" si="174"/>
        <v/>
      </c>
      <c r="ED699" s="224">
        <v>693</v>
      </c>
      <c r="EE699" s="3" t="str">
        <f>IF('DATA ENTRY'!CK698="","",IF('DATA ENTRY'!B698="","",IF(AND($EF$4='DATA ENTRY'!G698,$EH$4='DATA ENTRY'!F698),'DATA ENTRY'!B698,"")))</f>
        <v/>
      </c>
      <c r="EF699" s="3" t="str">
        <f>IF('DATA ENTRY'!CK698="","",IF('DATA ENTRY'!C698="","",IF(AND($EF$4='DATA ENTRY'!G698,$EH$4='DATA ENTRY'!F698),'DATA ENTRY'!C698,"")))</f>
        <v/>
      </c>
      <c r="EG699" s="4" t="str">
        <f>IF('DATA ENTRY'!CK698="","",IF('DATA ENTRY'!I698="","",IF(AND($EF$4='DATA ENTRY'!G698,$EH$4='DATA ENTRY'!F698),'DATA ENTRY'!I698,"")))</f>
        <v/>
      </c>
      <c r="EH699" s="4" t="str">
        <f>IF('DATA ENTRY'!CK698="","",IF('DATA ENTRY'!CK698="","",IF(AND($EF$4='DATA ENTRY'!G698,$EH$4='DATA ENTRY'!F698),'DATA ENTRY'!CK698,"")))</f>
        <v/>
      </c>
      <c r="EI699" s="3" t="str">
        <f>IF('DATA ENTRY'!CK698="","",IF('DATA ENTRY'!N698="","",IF(AND($EF$4='DATA ENTRY'!G698,$EH$4='DATA ENTRY'!F698),'DATA ENTRY'!N698,"")))</f>
        <v/>
      </c>
      <c r="EJ699" s="107" t="str">
        <f>IF('DATA ENTRY'!CK698="","",IF('DATA ENTRY'!O698="","",IF(AND($EF$4='DATA ENTRY'!G698,$EH$4='DATA ENTRY'!F698),'DATA ENTRY'!O698,"")))</f>
        <v/>
      </c>
      <c r="EK699" s="3" t="str">
        <f>IF('DATA ENTRY'!CK698="","",IF('DATA ENTRY'!P698="","",IF(AND($EF$4='DATA ENTRY'!G698,$EH$4='DATA ENTRY'!F698),'DATA ENTRY'!P698,"")))</f>
        <v/>
      </c>
      <c r="EL699" s="107" t="str">
        <f>IF('DATA ENTRY'!CK698="","",IF('DATA ENTRY'!Q698="","",IF(AND($EF$4='DATA ENTRY'!G698,$EH$4='DATA ENTRY'!F698),'DATA ENTRY'!Q698,"")))</f>
        <v/>
      </c>
      <c r="EM699" s="3" t="str">
        <f>IF('DATA ENTRY'!CK698="","",IF('DATA ENTRY'!R698="","",IF(AND($EF$4='DATA ENTRY'!G698,$EH$4='DATA ENTRY'!F698),'DATA ENTRY'!R698,"")))</f>
        <v/>
      </c>
      <c r="EN699" s="107" t="str">
        <f>IF('DATA ENTRY'!CK698="","",IF('DATA ENTRY'!S698="","",IF(AND($EF$4='DATA ENTRY'!G698,$EH$4='DATA ENTRY'!F698),'DATA ENTRY'!S698,"")))</f>
        <v/>
      </c>
      <c r="EO699" s="3" t="str">
        <f>IF('DATA ENTRY'!CK698="","",IF('DATA ENTRY'!E698="","",IF(AND($EF$4='DATA ENTRY'!G698,$EH$4='DATA ENTRY'!F698),'DATA ENTRY'!E698,"")))</f>
        <v/>
      </c>
      <c r="EP699" s="3" t="str">
        <f>IF('DATA ENTRY'!CK698="","",IF('DATA ENTRY'!D698="","",IF(AND($EF$4='DATA ENTRY'!G698,$EH$4='DATA ENTRY'!F698),'DATA ENTRY'!D698,"")))</f>
        <v/>
      </c>
      <c r="EQ699" s="3" t="str">
        <f>IF('DATA ENTRY'!CK698="","",IF('DATA ENTRY'!W698="","",IF(AND($EF$4='DATA ENTRY'!G698,$EH$4='DATA ENTRY'!F698),'DATA ENTRY'!W698,"")))</f>
        <v/>
      </c>
      <c r="ER699" s="3" t="str">
        <f>IF('DATA ENTRY'!CK698="","",IF('DATA ENTRY'!X698="","",IF(AND($EF$4='DATA ENTRY'!G698,$EH$4='DATA ENTRY'!F698),'DATA ENTRY'!X698,"")))</f>
        <v/>
      </c>
      <c r="ES699" s="108" t="str">
        <f t="shared" si="175"/>
        <v/>
      </c>
      <c r="ET699" s="108" t="str">
        <f>IF('DATA ENTRY'!CK698="","",IF('DATA ENTRY'!D698="","",IF(AND($EF$4='DATA ENTRY'!G698,$EH$4='DATA ENTRY'!F698),'DATA ENTRY'!G698,"")))</f>
        <v/>
      </c>
      <c r="EY699">
        <f t="shared" si="176"/>
        <v>0</v>
      </c>
    </row>
    <row r="700" spans="1:155">
      <c r="A700" t="str">
        <f>IF(S700=0,"",1+(MAX($A$7:A699)))</f>
        <v/>
      </c>
      <c r="B700" s="224">
        <v>694</v>
      </c>
      <c r="C700" s="3" t="str">
        <f>IF('DATA ENTRY'!CK699="","",IF('DATA ENTRY'!B699="","",IF($D$4="All Post",'DATA ENTRY'!B699,IF(AND($D$4='DATA ENTRY'!CK699),'DATA ENTRY'!B699,""))))</f>
        <v/>
      </c>
      <c r="D700" s="3" t="str">
        <f>IF('DATA ENTRY'!CK699="","",IF('DATA ENTRY'!C699="","",IF($D$4="All Post",'DATA ENTRY'!C699,IF(AND($D$4='DATA ENTRY'!CK699),'DATA ENTRY'!C699,""))))</f>
        <v/>
      </c>
      <c r="E700" s="4" t="str">
        <f>IF('DATA ENTRY'!CK699="","",IF('DATA ENTRY'!I699="","",IF($D$4="All Post",'DATA ENTRY'!I699,IF(AND($D$4='DATA ENTRY'!CK699),'DATA ENTRY'!I699,""))))</f>
        <v/>
      </c>
      <c r="F700" s="4" t="str">
        <f>IF('DATA ENTRY'!CK699="","",IF('DATA ENTRY'!CK699="","",IF($D$4="All Post",'DATA ENTRY'!CK699,IF(AND($D$4='DATA ENTRY'!CK699),'DATA ENTRY'!CK699,""))))</f>
        <v/>
      </c>
      <c r="G700" s="3" t="str">
        <f>IF('DATA ENTRY'!CK699="","",IF('DATA ENTRY'!N699="","",IF($D$4="All Post",'DATA ENTRY'!N699,IF(AND($D$4='DATA ENTRY'!CK699),'DATA ENTRY'!N699,""))))</f>
        <v/>
      </c>
      <c r="H700" s="107" t="str">
        <f>IF('DATA ENTRY'!CK699="","",IF('DATA ENTRY'!O699="","",IF($D$4="All Post",'DATA ENTRY'!O699,IF(AND($D$4='DATA ENTRY'!CK699),'DATA ENTRY'!O699,""))))</f>
        <v/>
      </c>
      <c r="I700" s="3" t="str">
        <f>IF('DATA ENTRY'!CK699="","",IF('DATA ENTRY'!P699="","",IF($D$4="All Post",'DATA ENTRY'!P699,IF(AND($D$4='DATA ENTRY'!CK699),'DATA ENTRY'!P699,""))))</f>
        <v/>
      </c>
      <c r="J700" s="107" t="str">
        <f>IF('DATA ENTRY'!CK699="","",IF('DATA ENTRY'!Q699="","",IF($D$4="All Post",'DATA ENTRY'!Q699,IF(AND($D$4='DATA ENTRY'!CK699),'DATA ENTRY'!Q699,""))))</f>
        <v/>
      </c>
      <c r="K700" s="3" t="str">
        <f>IF('DATA ENTRY'!CK699="","",IF('DATA ENTRY'!R699="","",IF($D$4="All Post",'DATA ENTRY'!R699,IF(AND($D$4='DATA ENTRY'!CK699),'DATA ENTRY'!R699,""))))</f>
        <v/>
      </c>
      <c r="L700" s="3" t="str">
        <f>IF('DATA ENTRY'!CK699="","",IF('DATA ENTRY'!S699="","",IF($D$4="All Post",'DATA ENTRY'!S699,IF(AND($D$4='DATA ENTRY'!CK699),'DATA ENTRY'!S699,""))))</f>
        <v/>
      </c>
      <c r="M700" s="3" t="str">
        <f>IF('DATA ENTRY'!CK699="","",IF('DATA ENTRY'!E699="","",IF($D$4="All Post",'DATA ENTRY'!E699,IF(AND($D$4='DATA ENTRY'!CK699),'DATA ENTRY'!E699,""))))</f>
        <v/>
      </c>
      <c r="N700" s="3" t="str">
        <f>IF('DATA ENTRY'!CK699="","",IF('DATA ENTRY'!W699="","",IF($D$4="All Post",'DATA ENTRY'!W699,IF(AND($D$4='DATA ENTRY'!CK699),'DATA ENTRY'!W699,""))))</f>
        <v/>
      </c>
      <c r="O700" s="3" t="str">
        <f>IF('DATA ENTRY'!CK699="","",IF('DATA ENTRY'!X699="","",IF($D$4="All Post",'DATA ENTRY'!X699,IF(AND($D$4='DATA ENTRY'!CK699),'DATA ENTRY'!X699,""))))</f>
        <v/>
      </c>
      <c r="P700" s="3" t="str">
        <f>IF('DATA ENTRY'!CK699="","",IF('DATA ENTRY'!G699="","",IF($D$4="All Post",'DATA ENTRY'!G699,IF(AND($D$4='DATA ENTRY'!CK699),'DATA ENTRY'!G699,""))))</f>
        <v/>
      </c>
      <c r="S700">
        <f t="shared" si="163"/>
        <v>0</v>
      </c>
      <c r="T700" t="str">
        <f t="shared" si="164"/>
        <v/>
      </c>
      <c r="BZ700" t="str">
        <f t="shared" si="165"/>
        <v/>
      </c>
      <c r="CA700" t="str">
        <f t="shared" si="166"/>
        <v/>
      </c>
      <c r="CB700" s="224">
        <v>694</v>
      </c>
      <c r="CC700" s="3" t="str">
        <f>IF('DATA ENTRY'!CK699="","",IF('DATA ENTRY'!B699="","",IF(AND($CD$4='DATA ENTRY'!CK699,$CG$4='DATA ENTRY'!D699),'DATA ENTRY'!B699,"")))</f>
        <v/>
      </c>
      <c r="CD700" s="3" t="str">
        <f>IF('DATA ENTRY'!CK699="","",IF('DATA ENTRY'!C699="","",IF(AND($CD$4='DATA ENTRY'!CK699,$CG$4='DATA ENTRY'!D699),'DATA ENTRY'!C699,"")))</f>
        <v/>
      </c>
      <c r="CE700" s="4" t="str">
        <f>IF('DATA ENTRY'!CK699="","",IF('DATA ENTRY'!I699="","",IF(AND($CD$4='DATA ENTRY'!CK699,$CG$4='DATA ENTRY'!D699),'DATA ENTRY'!I699,"")))</f>
        <v/>
      </c>
      <c r="CF700" s="4" t="str">
        <f>IF('DATA ENTRY'!CK699="","",IF('DATA ENTRY'!CK699="","",IF(AND($CD$4='DATA ENTRY'!CK699,$CG$4='DATA ENTRY'!D699),'DATA ENTRY'!CK699,"")))</f>
        <v/>
      </c>
      <c r="CG700" s="3" t="str">
        <f>IF('DATA ENTRY'!CK699="","",IF('DATA ENTRY'!N699="","",IF(AND($CD$4='DATA ENTRY'!CK699,$CG$4='DATA ENTRY'!D699),'DATA ENTRY'!N699,"")))</f>
        <v/>
      </c>
      <c r="CH700" s="107" t="str">
        <f>IF('DATA ENTRY'!CK699="","",IF('DATA ENTRY'!O699="","",IF(AND($CD$4='DATA ENTRY'!CK699,$CG$4='DATA ENTRY'!D699),'DATA ENTRY'!O699,"")))</f>
        <v/>
      </c>
      <c r="CI700" s="3" t="str">
        <f>IF('DATA ENTRY'!CK699="","",IF('DATA ENTRY'!P699="","",IF(AND($CD$4='DATA ENTRY'!CK699,$CG$4='DATA ENTRY'!D699),'DATA ENTRY'!P699,"")))</f>
        <v/>
      </c>
      <c r="CJ700" s="107" t="str">
        <f>IF('DATA ENTRY'!CK699="","",IF('DATA ENTRY'!Q699="","",IF(AND($CD$4='DATA ENTRY'!CK699,$CG$4='DATA ENTRY'!D699),'DATA ENTRY'!Q699,"")))</f>
        <v/>
      </c>
      <c r="CK700" s="3" t="str">
        <f>IF('DATA ENTRY'!CK699="","",IF('DATA ENTRY'!R699="","",IF(AND($CD$4='DATA ENTRY'!CK699,$CG$4='DATA ENTRY'!D699),'DATA ENTRY'!R699,"")))</f>
        <v/>
      </c>
      <c r="CL700" s="3" t="str">
        <f>IF('DATA ENTRY'!CK699="","",IF('DATA ENTRY'!S699="","",IF(AND($CD$4='DATA ENTRY'!CK699,$CG$4='DATA ENTRY'!D699),'DATA ENTRY'!S699,"")))</f>
        <v/>
      </c>
      <c r="CM700" s="3" t="str">
        <f>IF('DATA ENTRY'!CK699="","",IF('DATA ENTRY'!E699="","",IF(AND($CD$4='DATA ENTRY'!CK699,$CG$4='DATA ENTRY'!D699),'DATA ENTRY'!E699,"")))</f>
        <v/>
      </c>
      <c r="CN700" s="3" t="str">
        <f>IF('DATA ENTRY'!CK699="","",IF('DATA ENTRY'!W699="","",IF(AND($CD$4='DATA ENTRY'!CK699,$CG$4='DATA ENTRY'!D699),'DATA ENTRY'!W699,"")))</f>
        <v/>
      </c>
      <c r="CO700" s="3" t="str">
        <f>IF('DATA ENTRY'!CK699="","",IF('DATA ENTRY'!X699="","",IF(AND($CD$4='DATA ENTRY'!CK699,$CG$4='DATA ENTRY'!D699),'DATA ENTRY'!X699,"")))</f>
        <v/>
      </c>
      <c r="CP700" s="108" t="str">
        <f t="shared" si="167"/>
        <v/>
      </c>
      <c r="CQ700" s="108" t="str">
        <f>IF('DATA ENTRY'!CK699="","",IF('DATA ENTRY'!G699="","",IF(AND($CD$4='DATA ENTRY'!CK699,$CG$4='DATA ENTRY'!D699),'DATA ENTRY'!G699,"")))</f>
        <v/>
      </c>
      <c r="CR700" s="230" t="str">
        <f>IF('DATA ENTRY'!CK699="","",IF('DATA ENTRY'!D699="","",IF(AND($CD$4='DATA ENTRY'!CK699,$CG$4='DATA ENTRY'!D699),'DATA ENTRY'!D699,"")))</f>
        <v/>
      </c>
      <c r="CS700">
        <f t="shared" si="168"/>
        <v>0</v>
      </c>
      <c r="CT700">
        <f t="shared" si="169"/>
        <v>0</v>
      </c>
      <c r="CV700" s="139"/>
      <c r="CX700">
        <f t="shared" si="170"/>
        <v>0</v>
      </c>
      <c r="DB700" t="str">
        <f t="shared" si="177"/>
        <v/>
      </c>
      <c r="DC700" t="str">
        <f t="shared" si="178"/>
        <v/>
      </c>
      <c r="DD700" s="224">
        <v>694</v>
      </c>
      <c r="DE700" s="3" t="str">
        <f>IF('DATA ENTRY'!CK699="","",IF('DATA ENTRY'!B699="","",IF(AND($DF$4='DATA ENTRY'!D699),'DATA ENTRY'!B699,"")))</f>
        <v/>
      </c>
      <c r="DF700" s="3" t="str">
        <f>IF('DATA ENTRY'!CK699="","",IF('DATA ENTRY'!C699="","",IF(AND($DF$4='DATA ENTRY'!D699),'DATA ENTRY'!C699,"")))</f>
        <v/>
      </c>
      <c r="DG700" s="4" t="str">
        <f>IF('DATA ENTRY'!CK699="","",IF('DATA ENTRY'!I699="","",IF(AND($DF$4='DATA ENTRY'!D699),'DATA ENTRY'!I699,"")))</f>
        <v/>
      </c>
      <c r="DH700" s="4" t="str">
        <f>IF('DATA ENTRY'!CK699="","",IF('DATA ENTRY'!CK699="","",IF(AND($DF$4='DATA ENTRY'!D699),'DATA ENTRY'!CK699,"")))</f>
        <v/>
      </c>
      <c r="DI700" s="3" t="str">
        <f>IF('DATA ENTRY'!CK699="","",IF('DATA ENTRY'!N699="","",IF(AND($DF$4='DATA ENTRY'!D699),'DATA ENTRY'!N699,"")))</f>
        <v/>
      </c>
      <c r="DJ700" s="107" t="str">
        <f>IF('DATA ENTRY'!CK699="","",IF('DATA ENTRY'!O699="","",IF(AND($DF$4='DATA ENTRY'!D699),'DATA ENTRY'!O699,"")))</f>
        <v/>
      </c>
      <c r="DK700" s="3" t="str">
        <f>IF('DATA ENTRY'!CK699="","",IF('DATA ENTRY'!P699="","",IF(AND($DF$4='DATA ENTRY'!D699),'DATA ENTRY'!P699,"")))</f>
        <v/>
      </c>
      <c r="DL700" s="107" t="str">
        <f>IF('DATA ENTRY'!CK699="","",IF('DATA ENTRY'!Q699="","",IF(AND($DF$4='DATA ENTRY'!D699),'DATA ENTRY'!Q699,"")))</f>
        <v/>
      </c>
      <c r="DM700" s="3" t="str">
        <f>IF('DATA ENTRY'!CK699="","",IF('DATA ENTRY'!R699="","",IF(AND($DF$4='DATA ENTRY'!D699),'DATA ENTRY'!R699,"")))</f>
        <v/>
      </c>
      <c r="DN700" s="107" t="str">
        <f>IF('DATA ENTRY'!CK699="","",IF('DATA ENTRY'!S699="","",IF(AND($DF$4='DATA ENTRY'!D699),'DATA ENTRY'!S699,"")))</f>
        <v/>
      </c>
      <c r="DO700" s="3" t="str">
        <f>IF('DATA ENTRY'!CK699="","",IF('DATA ENTRY'!E699="","",IF(AND($DF$4='DATA ENTRY'!D699),'DATA ENTRY'!E699,"")))</f>
        <v/>
      </c>
      <c r="DP700" s="3" t="str">
        <f>IF('DATA ENTRY'!CK699="","",IF('DATA ENTRY'!D699="","",IF(AND($DF$4='DATA ENTRY'!D699),'DATA ENTRY'!D699,"")))</f>
        <v/>
      </c>
      <c r="DQ700" s="3" t="str">
        <f>IF('DATA ENTRY'!CK699="","",IF('DATA ENTRY'!W699="","",IF(AND($DF$4='DATA ENTRY'!D699),'DATA ENTRY'!W699,"")))</f>
        <v/>
      </c>
      <c r="DR700" s="3" t="str">
        <f>IF('DATA ENTRY'!CK699="","",IF('DATA ENTRY'!X699="","",IF(AND($DF$4='DATA ENTRY'!D699),'DATA ENTRY'!X699,"")))</f>
        <v/>
      </c>
      <c r="DS700" s="108" t="str">
        <f t="shared" si="171"/>
        <v/>
      </c>
      <c r="DT700" s="108" t="str">
        <f>IF('DATA ENTRY'!CK699="","",IF('DATA ENTRY'!D699="","",IF(AND($DF$4='DATA ENTRY'!D699),'DATA ENTRY'!G699,"")))</f>
        <v/>
      </c>
      <c r="DY700">
        <f t="shared" si="172"/>
        <v>0</v>
      </c>
      <c r="EB700" t="str">
        <f t="shared" si="173"/>
        <v/>
      </c>
      <c r="EC700" t="str">
        <f t="shared" si="174"/>
        <v/>
      </c>
      <c r="ED700" s="224">
        <v>694</v>
      </c>
      <c r="EE700" s="3" t="str">
        <f>IF('DATA ENTRY'!CK699="","",IF('DATA ENTRY'!B699="","",IF(AND($EF$4='DATA ENTRY'!G699,$EH$4='DATA ENTRY'!F699),'DATA ENTRY'!B699,"")))</f>
        <v/>
      </c>
      <c r="EF700" s="3" t="str">
        <f>IF('DATA ENTRY'!CK699="","",IF('DATA ENTRY'!C699="","",IF(AND($EF$4='DATA ENTRY'!G699,$EH$4='DATA ENTRY'!F699),'DATA ENTRY'!C699,"")))</f>
        <v/>
      </c>
      <c r="EG700" s="4" t="str">
        <f>IF('DATA ENTRY'!CK699="","",IF('DATA ENTRY'!I699="","",IF(AND($EF$4='DATA ENTRY'!G699,$EH$4='DATA ENTRY'!F699),'DATA ENTRY'!I699,"")))</f>
        <v/>
      </c>
      <c r="EH700" s="4" t="str">
        <f>IF('DATA ENTRY'!CK699="","",IF('DATA ENTRY'!CK699="","",IF(AND($EF$4='DATA ENTRY'!G699,$EH$4='DATA ENTRY'!F699),'DATA ENTRY'!CK699,"")))</f>
        <v/>
      </c>
      <c r="EI700" s="3" t="str">
        <f>IF('DATA ENTRY'!CK699="","",IF('DATA ENTRY'!N699="","",IF(AND($EF$4='DATA ENTRY'!G699,$EH$4='DATA ENTRY'!F699),'DATA ENTRY'!N699,"")))</f>
        <v/>
      </c>
      <c r="EJ700" s="107" t="str">
        <f>IF('DATA ENTRY'!CK699="","",IF('DATA ENTRY'!O699="","",IF(AND($EF$4='DATA ENTRY'!G699,$EH$4='DATA ENTRY'!F699),'DATA ENTRY'!O699,"")))</f>
        <v/>
      </c>
      <c r="EK700" s="3" t="str">
        <f>IF('DATA ENTRY'!CK699="","",IF('DATA ENTRY'!P699="","",IF(AND($EF$4='DATA ENTRY'!G699,$EH$4='DATA ENTRY'!F699),'DATA ENTRY'!P699,"")))</f>
        <v/>
      </c>
      <c r="EL700" s="107" t="str">
        <f>IF('DATA ENTRY'!CK699="","",IF('DATA ENTRY'!Q699="","",IF(AND($EF$4='DATA ENTRY'!G699,$EH$4='DATA ENTRY'!F699),'DATA ENTRY'!Q699,"")))</f>
        <v/>
      </c>
      <c r="EM700" s="3" t="str">
        <f>IF('DATA ENTRY'!CK699="","",IF('DATA ENTRY'!R699="","",IF(AND($EF$4='DATA ENTRY'!G699,$EH$4='DATA ENTRY'!F699),'DATA ENTRY'!R699,"")))</f>
        <v/>
      </c>
      <c r="EN700" s="107" t="str">
        <f>IF('DATA ENTRY'!CK699="","",IF('DATA ENTRY'!S699="","",IF(AND($EF$4='DATA ENTRY'!G699,$EH$4='DATA ENTRY'!F699),'DATA ENTRY'!S699,"")))</f>
        <v/>
      </c>
      <c r="EO700" s="3" t="str">
        <f>IF('DATA ENTRY'!CK699="","",IF('DATA ENTRY'!E699="","",IF(AND($EF$4='DATA ENTRY'!G699,$EH$4='DATA ENTRY'!F699),'DATA ENTRY'!E699,"")))</f>
        <v/>
      </c>
      <c r="EP700" s="3" t="str">
        <f>IF('DATA ENTRY'!CK699="","",IF('DATA ENTRY'!D699="","",IF(AND($EF$4='DATA ENTRY'!G699,$EH$4='DATA ENTRY'!F699),'DATA ENTRY'!D699,"")))</f>
        <v/>
      </c>
      <c r="EQ700" s="3" t="str">
        <f>IF('DATA ENTRY'!CK699="","",IF('DATA ENTRY'!W699="","",IF(AND($EF$4='DATA ENTRY'!G699,$EH$4='DATA ENTRY'!F699),'DATA ENTRY'!W699,"")))</f>
        <v/>
      </c>
      <c r="ER700" s="3" t="str">
        <f>IF('DATA ENTRY'!CK699="","",IF('DATA ENTRY'!X699="","",IF(AND($EF$4='DATA ENTRY'!G699,$EH$4='DATA ENTRY'!F699),'DATA ENTRY'!X699,"")))</f>
        <v/>
      </c>
      <c r="ES700" s="108" t="str">
        <f t="shared" si="175"/>
        <v/>
      </c>
      <c r="ET700" s="108" t="str">
        <f>IF('DATA ENTRY'!CK699="","",IF('DATA ENTRY'!D699="","",IF(AND($EF$4='DATA ENTRY'!G699,$EH$4='DATA ENTRY'!F699),'DATA ENTRY'!G699,"")))</f>
        <v/>
      </c>
      <c r="EY700">
        <f t="shared" si="176"/>
        <v>0</v>
      </c>
    </row>
    <row r="701" spans="1:155">
      <c r="A701" t="str">
        <f>IF(S701=0,"",1+(MAX($A$7:A700)))</f>
        <v/>
      </c>
      <c r="B701" s="224">
        <v>695</v>
      </c>
      <c r="C701" s="3" t="str">
        <f>IF('DATA ENTRY'!CK700="","",IF('DATA ENTRY'!B700="","",IF($D$4="All Post",'DATA ENTRY'!B700,IF(AND($D$4='DATA ENTRY'!CK700),'DATA ENTRY'!B700,""))))</f>
        <v/>
      </c>
      <c r="D701" s="3" t="str">
        <f>IF('DATA ENTRY'!CK700="","",IF('DATA ENTRY'!C700="","",IF($D$4="All Post",'DATA ENTRY'!C700,IF(AND($D$4='DATA ENTRY'!CK700),'DATA ENTRY'!C700,""))))</f>
        <v/>
      </c>
      <c r="E701" s="4" t="str">
        <f>IF('DATA ENTRY'!CK700="","",IF('DATA ENTRY'!I700="","",IF($D$4="All Post",'DATA ENTRY'!I700,IF(AND($D$4='DATA ENTRY'!CK700),'DATA ENTRY'!I700,""))))</f>
        <v/>
      </c>
      <c r="F701" s="4" t="str">
        <f>IF('DATA ENTRY'!CK700="","",IF('DATA ENTRY'!CK700="","",IF($D$4="All Post",'DATA ENTRY'!CK700,IF(AND($D$4='DATA ENTRY'!CK700),'DATA ENTRY'!CK700,""))))</f>
        <v/>
      </c>
      <c r="G701" s="3" t="str">
        <f>IF('DATA ENTRY'!CK700="","",IF('DATA ENTRY'!N700="","",IF($D$4="All Post",'DATA ENTRY'!N700,IF(AND($D$4='DATA ENTRY'!CK700),'DATA ENTRY'!N700,""))))</f>
        <v/>
      </c>
      <c r="H701" s="107" t="str">
        <f>IF('DATA ENTRY'!CK700="","",IF('DATA ENTRY'!O700="","",IF($D$4="All Post",'DATA ENTRY'!O700,IF(AND($D$4='DATA ENTRY'!CK700),'DATA ENTRY'!O700,""))))</f>
        <v/>
      </c>
      <c r="I701" s="3" t="str">
        <f>IF('DATA ENTRY'!CK700="","",IF('DATA ENTRY'!P700="","",IF($D$4="All Post",'DATA ENTRY'!P700,IF(AND($D$4='DATA ENTRY'!CK700),'DATA ENTRY'!P700,""))))</f>
        <v/>
      </c>
      <c r="J701" s="107" t="str">
        <f>IF('DATA ENTRY'!CK700="","",IF('DATA ENTRY'!Q700="","",IF($D$4="All Post",'DATA ENTRY'!Q700,IF(AND($D$4='DATA ENTRY'!CK700),'DATA ENTRY'!Q700,""))))</f>
        <v/>
      </c>
      <c r="K701" s="3" t="str">
        <f>IF('DATA ENTRY'!CK700="","",IF('DATA ENTRY'!R700="","",IF($D$4="All Post",'DATA ENTRY'!R700,IF(AND($D$4='DATA ENTRY'!CK700),'DATA ENTRY'!R700,""))))</f>
        <v/>
      </c>
      <c r="L701" s="3" t="str">
        <f>IF('DATA ENTRY'!CK700="","",IF('DATA ENTRY'!S700="","",IF($D$4="All Post",'DATA ENTRY'!S700,IF(AND($D$4='DATA ENTRY'!CK700),'DATA ENTRY'!S700,""))))</f>
        <v/>
      </c>
      <c r="M701" s="3" t="str">
        <f>IF('DATA ENTRY'!CK700="","",IF('DATA ENTRY'!E700="","",IF($D$4="All Post",'DATA ENTRY'!E700,IF(AND($D$4='DATA ENTRY'!CK700),'DATA ENTRY'!E700,""))))</f>
        <v/>
      </c>
      <c r="N701" s="3" t="str">
        <f>IF('DATA ENTRY'!CK700="","",IF('DATA ENTRY'!W700="","",IF($D$4="All Post",'DATA ENTRY'!W700,IF(AND($D$4='DATA ENTRY'!CK700),'DATA ENTRY'!W700,""))))</f>
        <v/>
      </c>
      <c r="O701" s="3" t="str">
        <f>IF('DATA ENTRY'!CK700="","",IF('DATA ENTRY'!X700="","",IF($D$4="All Post",'DATA ENTRY'!X700,IF(AND($D$4='DATA ENTRY'!CK700),'DATA ENTRY'!X700,""))))</f>
        <v/>
      </c>
      <c r="P701" s="3" t="str">
        <f>IF('DATA ENTRY'!CK700="","",IF('DATA ENTRY'!G700="","",IF($D$4="All Post",'DATA ENTRY'!G700,IF(AND($D$4='DATA ENTRY'!CK700),'DATA ENTRY'!G700,""))))</f>
        <v/>
      </c>
      <c r="S701">
        <f t="shared" si="163"/>
        <v>0</v>
      </c>
      <c r="T701" t="str">
        <f t="shared" si="164"/>
        <v/>
      </c>
      <c r="BZ701" t="str">
        <f t="shared" si="165"/>
        <v/>
      </c>
      <c r="CA701" t="str">
        <f t="shared" si="166"/>
        <v/>
      </c>
      <c r="CB701" s="224">
        <v>695</v>
      </c>
      <c r="CC701" s="3" t="str">
        <f>IF('DATA ENTRY'!CK700="","",IF('DATA ENTRY'!B700="","",IF(AND($CD$4='DATA ENTRY'!CK700,$CG$4='DATA ENTRY'!D700),'DATA ENTRY'!B700,"")))</f>
        <v/>
      </c>
      <c r="CD701" s="3" t="str">
        <f>IF('DATA ENTRY'!CK700="","",IF('DATA ENTRY'!C700="","",IF(AND($CD$4='DATA ENTRY'!CK700,$CG$4='DATA ENTRY'!D700),'DATA ENTRY'!C700,"")))</f>
        <v/>
      </c>
      <c r="CE701" s="4" t="str">
        <f>IF('DATA ENTRY'!CK700="","",IF('DATA ENTRY'!I700="","",IF(AND($CD$4='DATA ENTRY'!CK700,$CG$4='DATA ENTRY'!D700),'DATA ENTRY'!I700,"")))</f>
        <v/>
      </c>
      <c r="CF701" s="4" t="str">
        <f>IF('DATA ENTRY'!CK700="","",IF('DATA ENTRY'!CK700="","",IF(AND($CD$4='DATA ENTRY'!CK700,$CG$4='DATA ENTRY'!D700),'DATA ENTRY'!CK700,"")))</f>
        <v/>
      </c>
      <c r="CG701" s="3" t="str">
        <f>IF('DATA ENTRY'!CK700="","",IF('DATA ENTRY'!N700="","",IF(AND($CD$4='DATA ENTRY'!CK700,$CG$4='DATA ENTRY'!D700),'DATA ENTRY'!N700,"")))</f>
        <v/>
      </c>
      <c r="CH701" s="107" t="str">
        <f>IF('DATA ENTRY'!CK700="","",IF('DATA ENTRY'!O700="","",IF(AND($CD$4='DATA ENTRY'!CK700,$CG$4='DATA ENTRY'!D700),'DATA ENTRY'!O700,"")))</f>
        <v/>
      </c>
      <c r="CI701" s="3" t="str">
        <f>IF('DATA ENTRY'!CK700="","",IF('DATA ENTRY'!P700="","",IF(AND($CD$4='DATA ENTRY'!CK700,$CG$4='DATA ENTRY'!D700),'DATA ENTRY'!P700,"")))</f>
        <v/>
      </c>
      <c r="CJ701" s="107" t="str">
        <f>IF('DATA ENTRY'!CK700="","",IF('DATA ENTRY'!Q700="","",IF(AND($CD$4='DATA ENTRY'!CK700,$CG$4='DATA ENTRY'!D700),'DATA ENTRY'!Q700,"")))</f>
        <v/>
      </c>
      <c r="CK701" s="3" t="str">
        <f>IF('DATA ENTRY'!CK700="","",IF('DATA ENTRY'!R700="","",IF(AND($CD$4='DATA ENTRY'!CK700,$CG$4='DATA ENTRY'!D700),'DATA ENTRY'!R700,"")))</f>
        <v/>
      </c>
      <c r="CL701" s="3" t="str">
        <f>IF('DATA ENTRY'!CK700="","",IF('DATA ENTRY'!S700="","",IF(AND($CD$4='DATA ENTRY'!CK700,$CG$4='DATA ENTRY'!D700),'DATA ENTRY'!S700,"")))</f>
        <v/>
      </c>
      <c r="CM701" s="3" t="str">
        <f>IF('DATA ENTRY'!CK700="","",IF('DATA ENTRY'!E700="","",IF(AND($CD$4='DATA ENTRY'!CK700,$CG$4='DATA ENTRY'!D700),'DATA ENTRY'!E700,"")))</f>
        <v/>
      </c>
      <c r="CN701" s="3" t="str">
        <f>IF('DATA ENTRY'!CK700="","",IF('DATA ENTRY'!W700="","",IF(AND($CD$4='DATA ENTRY'!CK700,$CG$4='DATA ENTRY'!D700),'DATA ENTRY'!W700,"")))</f>
        <v/>
      </c>
      <c r="CO701" s="3" t="str">
        <f>IF('DATA ENTRY'!CK700="","",IF('DATA ENTRY'!X700="","",IF(AND($CD$4='DATA ENTRY'!CK700,$CG$4='DATA ENTRY'!D700),'DATA ENTRY'!X700,"")))</f>
        <v/>
      </c>
      <c r="CP701" s="108" t="str">
        <f t="shared" si="167"/>
        <v/>
      </c>
      <c r="CQ701" s="108" t="str">
        <f>IF('DATA ENTRY'!CK700="","",IF('DATA ENTRY'!G700="","",IF(AND($CD$4='DATA ENTRY'!CK700,$CG$4='DATA ENTRY'!D700),'DATA ENTRY'!G700,"")))</f>
        <v/>
      </c>
      <c r="CR701" s="230" t="str">
        <f>IF('DATA ENTRY'!CK700="","",IF('DATA ENTRY'!D700="","",IF(AND($CD$4='DATA ENTRY'!CK700,$CG$4='DATA ENTRY'!D700),'DATA ENTRY'!D700,"")))</f>
        <v/>
      </c>
      <c r="CS701">
        <f t="shared" si="168"/>
        <v>0</v>
      </c>
      <c r="CT701">
        <f t="shared" si="169"/>
        <v>0</v>
      </c>
      <c r="CV701" s="139"/>
      <c r="CX701">
        <f t="shared" si="170"/>
        <v>0</v>
      </c>
      <c r="DB701" t="str">
        <f t="shared" si="177"/>
        <v/>
      </c>
      <c r="DC701" t="str">
        <f t="shared" si="178"/>
        <v/>
      </c>
      <c r="DD701" s="224">
        <v>695</v>
      </c>
      <c r="DE701" s="3" t="str">
        <f>IF('DATA ENTRY'!CK700="","",IF('DATA ENTRY'!B700="","",IF(AND($DF$4='DATA ENTRY'!D700),'DATA ENTRY'!B700,"")))</f>
        <v/>
      </c>
      <c r="DF701" s="3" t="str">
        <f>IF('DATA ENTRY'!CK700="","",IF('DATA ENTRY'!C700="","",IF(AND($DF$4='DATA ENTRY'!D700),'DATA ENTRY'!C700,"")))</f>
        <v/>
      </c>
      <c r="DG701" s="4" t="str">
        <f>IF('DATA ENTRY'!CK700="","",IF('DATA ENTRY'!I700="","",IF(AND($DF$4='DATA ENTRY'!D700),'DATA ENTRY'!I700,"")))</f>
        <v/>
      </c>
      <c r="DH701" s="4" t="str">
        <f>IF('DATA ENTRY'!CK700="","",IF('DATA ENTRY'!CK700="","",IF(AND($DF$4='DATA ENTRY'!D700),'DATA ENTRY'!CK700,"")))</f>
        <v/>
      </c>
      <c r="DI701" s="3" t="str">
        <f>IF('DATA ENTRY'!CK700="","",IF('DATA ENTRY'!N700="","",IF(AND($DF$4='DATA ENTRY'!D700),'DATA ENTRY'!N700,"")))</f>
        <v/>
      </c>
      <c r="DJ701" s="107" t="str">
        <f>IF('DATA ENTRY'!CK700="","",IF('DATA ENTRY'!O700="","",IF(AND($DF$4='DATA ENTRY'!D700),'DATA ENTRY'!O700,"")))</f>
        <v/>
      </c>
      <c r="DK701" s="3" t="str">
        <f>IF('DATA ENTRY'!CK700="","",IF('DATA ENTRY'!P700="","",IF(AND($DF$4='DATA ENTRY'!D700),'DATA ENTRY'!P700,"")))</f>
        <v/>
      </c>
      <c r="DL701" s="107" t="str">
        <f>IF('DATA ENTRY'!CK700="","",IF('DATA ENTRY'!Q700="","",IF(AND($DF$4='DATA ENTRY'!D700),'DATA ENTRY'!Q700,"")))</f>
        <v/>
      </c>
      <c r="DM701" s="3" t="str">
        <f>IF('DATA ENTRY'!CK700="","",IF('DATA ENTRY'!R700="","",IF(AND($DF$4='DATA ENTRY'!D700),'DATA ENTRY'!R700,"")))</f>
        <v/>
      </c>
      <c r="DN701" s="107" t="str">
        <f>IF('DATA ENTRY'!CK700="","",IF('DATA ENTRY'!S700="","",IF(AND($DF$4='DATA ENTRY'!D700),'DATA ENTRY'!S700,"")))</f>
        <v/>
      </c>
      <c r="DO701" s="3" t="str">
        <f>IF('DATA ENTRY'!CK700="","",IF('DATA ENTRY'!E700="","",IF(AND($DF$4='DATA ENTRY'!D700),'DATA ENTRY'!E700,"")))</f>
        <v/>
      </c>
      <c r="DP701" s="3" t="str">
        <f>IF('DATA ENTRY'!CK700="","",IF('DATA ENTRY'!D700="","",IF(AND($DF$4='DATA ENTRY'!D700),'DATA ENTRY'!D700,"")))</f>
        <v/>
      </c>
      <c r="DQ701" s="3" t="str">
        <f>IF('DATA ENTRY'!CK700="","",IF('DATA ENTRY'!W700="","",IF(AND($DF$4='DATA ENTRY'!D700),'DATA ENTRY'!W700,"")))</f>
        <v/>
      </c>
      <c r="DR701" s="3" t="str">
        <f>IF('DATA ENTRY'!CK700="","",IF('DATA ENTRY'!X700="","",IF(AND($DF$4='DATA ENTRY'!D700),'DATA ENTRY'!X700,"")))</f>
        <v/>
      </c>
      <c r="DS701" s="108" t="str">
        <f t="shared" si="171"/>
        <v/>
      </c>
      <c r="DT701" s="108" t="str">
        <f>IF('DATA ENTRY'!CK700="","",IF('DATA ENTRY'!D700="","",IF(AND($DF$4='DATA ENTRY'!D700),'DATA ENTRY'!G700,"")))</f>
        <v/>
      </c>
      <c r="DY701">
        <f t="shared" si="172"/>
        <v>0</v>
      </c>
      <c r="EB701" t="str">
        <f t="shared" si="173"/>
        <v/>
      </c>
      <c r="EC701" t="str">
        <f t="shared" si="174"/>
        <v/>
      </c>
      <c r="ED701" s="224">
        <v>695</v>
      </c>
      <c r="EE701" s="3" t="str">
        <f>IF('DATA ENTRY'!CK700="","",IF('DATA ENTRY'!B700="","",IF(AND($EF$4='DATA ENTRY'!G700,$EH$4='DATA ENTRY'!F700),'DATA ENTRY'!B700,"")))</f>
        <v/>
      </c>
      <c r="EF701" s="3" t="str">
        <f>IF('DATA ENTRY'!CK700="","",IF('DATA ENTRY'!C700="","",IF(AND($EF$4='DATA ENTRY'!G700,$EH$4='DATA ENTRY'!F700),'DATA ENTRY'!C700,"")))</f>
        <v/>
      </c>
      <c r="EG701" s="4" t="str">
        <f>IF('DATA ENTRY'!CK700="","",IF('DATA ENTRY'!I700="","",IF(AND($EF$4='DATA ENTRY'!G700,$EH$4='DATA ENTRY'!F700),'DATA ENTRY'!I700,"")))</f>
        <v/>
      </c>
      <c r="EH701" s="4" t="str">
        <f>IF('DATA ENTRY'!CK700="","",IF('DATA ENTRY'!CK700="","",IF(AND($EF$4='DATA ENTRY'!G700,$EH$4='DATA ENTRY'!F700),'DATA ENTRY'!CK700,"")))</f>
        <v/>
      </c>
      <c r="EI701" s="3" t="str">
        <f>IF('DATA ENTRY'!CK700="","",IF('DATA ENTRY'!N700="","",IF(AND($EF$4='DATA ENTRY'!G700,$EH$4='DATA ENTRY'!F700),'DATA ENTRY'!N700,"")))</f>
        <v/>
      </c>
      <c r="EJ701" s="107" t="str">
        <f>IF('DATA ENTRY'!CK700="","",IF('DATA ENTRY'!O700="","",IF(AND($EF$4='DATA ENTRY'!G700,$EH$4='DATA ENTRY'!F700),'DATA ENTRY'!O700,"")))</f>
        <v/>
      </c>
      <c r="EK701" s="3" t="str">
        <f>IF('DATA ENTRY'!CK700="","",IF('DATA ENTRY'!P700="","",IF(AND($EF$4='DATA ENTRY'!G700,$EH$4='DATA ENTRY'!F700),'DATA ENTRY'!P700,"")))</f>
        <v/>
      </c>
      <c r="EL701" s="107" t="str">
        <f>IF('DATA ENTRY'!CK700="","",IF('DATA ENTRY'!Q700="","",IF(AND($EF$4='DATA ENTRY'!G700,$EH$4='DATA ENTRY'!F700),'DATA ENTRY'!Q700,"")))</f>
        <v/>
      </c>
      <c r="EM701" s="3" t="str">
        <f>IF('DATA ENTRY'!CK700="","",IF('DATA ENTRY'!R700="","",IF(AND($EF$4='DATA ENTRY'!G700,$EH$4='DATA ENTRY'!F700),'DATA ENTRY'!R700,"")))</f>
        <v/>
      </c>
      <c r="EN701" s="107" t="str">
        <f>IF('DATA ENTRY'!CK700="","",IF('DATA ENTRY'!S700="","",IF(AND($EF$4='DATA ENTRY'!G700,$EH$4='DATA ENTRY'!F700),'DATA ENTRY'!S700,"")))</f>
        <v/>
      </c>
      <c r="EO701" s="3" t="str">
        <f>IF('DATA ENTRY'!CK700="","",IF('DATA ENTRY'!E700="","",IF(AND($EF$4='DATA ENTRY'!G700,$EH$4='DATA ENTRY'!F700),'DATA ENTRY'!E700,"")))</f>
        <v/>
      </c>
      <c r="EP701" s="3" t="str">
        <f>IF('DATA ENTRY'!CK700="","",IF('DATA ENTRY'!D700="","",IF(AND($EF$4='DATA ENTRY'!G700,$EH$4='DATA ENTRY'!F700),'DATA ENTRY'!D700,"")))</f>
        <v/>
      </c>
      <c r="EQ701" s="3" t="str">
        <f>IF('DATA ENTRY'!CK700="","",IF('DATA ENTRY'!W700="","",IF(AND($EF$4='DATA ENTRY'!G700,$EH$4='DATA ENTRY'!F700),'DATA ENTRY'!W700,"")))</f>
        <v/>
      </c>
      <c r="ER701" s="3" t="str">
        <f>IF('DATA ENTRY'!CK700="","",IF('DATA ENTRY'!X700="","",IF(AND($EF$4='DATA ENTRY'!G700,$EH$4='DATA ENTRY'!F700),'DATA ENTRY'!X700,"")))</f>
        <v/>
      </c>
      <c r="ES701" s="108" t="str">
        <f t="shared" si="175"/>
        <v/>
      </c>
      <c r="ET701" s="108" t="str">
        <f>IF('DATA ENTRY'!CK700="","",IF('DATA ENTRY'!D700="","",IF(AND($EF$4='DATA ENTRY'!G700,$EH$4='DATA ENTRY'!F700),'DATA ENTRY'!G700,"")))</f>
        <v/>
      </c>
      <c r="EY701">
        <f t="shared" si="176"/>
        <v>0</v>
      </c>
    </row>
    <row r="702" spans="1:155">
      <c r="A702" t="str">
        <f>IF(S702=0,"",1+(MAX($A$7:A701)))</f>
        <v/>
      </c>
      <c r="B702" s="224">
        <v>696</v>
      </c>
      <c r="C702" s="3" t="str">
        <f>IF('DATA ENTRY'!CK701="","",IF('DATA ENTRY'!B701="","",IF($D$4="All Post",'DATA ENTRY'!B701,IF(AND($D$4='DATA ENTRY'!CK701),'DATA ENTRY'!B701,""))))</f>
        <v/>
      </c>
      <c r="D702" s="3" t="str">
        <f>IF('DATA ENTRY'!CK701="","",IF('DATA ENTRY'!C701="","",IF($D$4="All Post",'DATA ENTRY'!C701,IF(AND($D$4='DATA ENTRY'!CK701),'DATA ENTRY'!C701,""))))</f>
        <v/>
      </c>
      <c r="E702" s="4" t="str">
        <f>IF('DATA ENTRY'!CK701="","",IF('DATA ENTRY'!I701="","",IF($D$4="All Post",'DATA ENTRY'!I701,IF(AND($D$4='DATA ENTRY'!CK701),'DATA ENTRY'!I701,""))))</f>
        <v/>
      </c>
      <c r="F702" s="4" t="str">
        <f>IF('DATA ENTRY'!CK701="","",IF('DATA ENTRY'!CK701="","",IF($D$4="All Post",'DATA ENTRY'!CK701,IF(AND($D$4='DATA ENTRY'!CK701),'DATA ENTRY'!CK701,""))))</f>
        <v/>
      </c>
      <c r="G702" s="3" t="str">
        <f>IF('DATA ENTRY'!CK701="","",IF('DATA ENTRY'!N701="","",IF($D$4="All Post",'DATA ENTRY'!N701,IF(AND($D$4='DATA ENTRY'!CK701),'DATA ENTRY'!N701,""))))</f>
        <v/>
      </c>
      <c r="H702" s="107" t="str">
        <f>IF('DATA ENTRY'!CK701="","",IF('DATA ENTRY'!O701="","",IF($D$4="All Post",'DATA ENTRY'!O701,IF(AND($D$4='DATA ENTRY'!CK701),'DATA ENTRY'!O701,""))))</f>
        <v/>
      </c>
      <c r="I702" s="3" t="str">
        <f>IF('DATA ENTRY'!CK701="","",IF('DATA ENTRY'!P701="","",IF($D$4="All Post",'DATA ENTRY'!P701,IF(AND($D$4='DATA ENTRY'!CK701),'DATA ENTRY'!P701,""))))</f>
        <v/>
      </c>
      <c r="J702" s="107" t="str">
        <f>IF('DATA ENTRY'!CK701="","",IF('DATA ENTRY'!Q701="","",IF($D$4="All Post",'DATA ENTRY'!Q701,IF(AND($D$4='DATA ENTRY'!CK701),'DATA ENTRY'!Q701,""))))</f>
        <v/>
      </c>
      <c r="K702" s="3" t="str">
        <f>IF('DATA ENTRY'!CK701="","",IF('DATA ENTRY'!R701="","",IF($D$4="All Post",'DATA ENTRY'!R701,IF(AND($D$4='DATA ENTRY'!CK701),'DATA ENTRY'!R701,""))))</f>
        <v/>
      </c>
      <c r="L702" s="3" t="str">
        <f>IF('DATA ENTRY'!CK701="","",IF('DATA ENTRY'!S701="","",IF($D$4="All Post",'DATA ENTRY'!S701,IF(AND($D$4='DATA ENTRY'!CK701),'DATA ENTRY'!S701,""))))</f>
        <v/>
      </c>
      <c r="M702" s="3" t="str">
        <f>IF('DATA ENTRY'!CK701="","",IF('DATA ENTRY'!E701="","",IF($D$4="All Post",'DATA ENTRY'!E701,IF(AND($D$4='DATA ENTRY'!CK701),'DATA ENTRY'!E701,""))))</f>
        <v/>
      </c>
      <c r="N702" s="3" t="str">
        <f>IF('DATA ENTRY'!CK701="","",IF('DATA ENTRY'!W701="","",IF($D$4="All Post",'DATA ENTRY'!W701,IF(AND($D$4='DATA ENTRY'!CK701),'DATA ENTRY'!W701,""))))</f>
        <v/>
      </c>
      <c r="O702" s="3" t="str">
        <f>IF('DATA ENTRY'!CK701="","",IF('DATA ENTRY'!X701="","",IF($D$4="All Post",'DATA ENTRY'!X701,IF(AND($D$4='DATA ENTRY'!CK701),'DATA ENTRY'!X701,""))))</f>
        <v/>
      </c>
      <c r="P702" s="3" t="str">
        <f>IF('DATA ENTRY'!CK701="","",IF('DATA ENTRY'!G701="","",IF($D$4="All Post",'DATA ENTRY'!G701,IF(AND($D$4='DATA ENTRY'!CK701),'DATA ENTRY'!G701,""))))</f>
        <v/>
      </c>
      <c r="S702">
        <f t="shared" si="163"/>
        <v>0</v>
      </c>
      <c r="T702" t="str">
        <f t="shared" si="164"/>
        <v/>
      </c>
      <c r="BZ702" t="str">
        <f t="shared" si="165"/>
        <v/>
      </c>
      <c r="CA702" t="str">
        <f t="shared" si="166"/>
        <v/>
      </c>
      <c r="CB702" s="224">
        <v>696</v>
      </c>
      <c r="CC702" s="3" t="str">
        <f>IF('DATA ENTRY'!CK701="","",IF('DATA ENTRY'!B701="","",IF(AND($CD$4='DATA ENTRY'!CK701,$CG$4='DATA ENTRY'!D701),'DATA ENTRY'!B701,"")))</f>
        <v/>
      </c>
      <c r="CD702" s="3" t="str">
        <f>IF('DATA ENTRY'!CK701="","",IF('DATA ENTRY'!C701="","",IF(AND($CD$4='DATA ENTRY'!CK701,$CG$4='DATA ENTRY'!D701),'DATA ENTRY'!C701,"")))</f>
        <v/>
      </c>
      <c r="CE702" s="4" t="str">
        <f>IF('DATA ENTRY'!CK701="","",IF('DATA ENTRY'!I701="","",IF(AND($CD$4='DATA ENTRY'!CK701,$CG$4='DATA ENTRY'!D701),'DATA ENTRY'!I701,"")))</f>
        <v/>
      </c>
      <c r="CF702" s="4" t="str">
        <f>IF('DATA ENTRY'!CK701="","",IF('DATA ENTRY'!CK701="","",IF(AND($CD$4='DATA ENTRY'!CK701,$CG$4='DATA ENTRY'!D701),'DATA ENTRY'!CK701,"")))</f>
        <v/>
      </c>
      <c r="CG702" s="3" t="str">
        <f>IF('DATA ENTRY'!CK701="","",IF('DATA ENTRY'!N701="","",IF(AND($CD$4='DATA ENTRY'!CK701,$CG$4='DATA ENTRY'!D701),'DATA ENTRY'!N701,"")))</f>
        <v/>
      </c>
      <c r="CH702" s="107" t="str">
        <f>IF('DATA ENTRY'!CK701="","",IF('DATA ENTRY'!O701="","",IF(AND($CD$4='DATA ENTRY'!CK701,$CG$4='DATA ENTRY'!D701),'DATA ENTRY'!O701,"")))</f>
        <v/>
      </c>
      <c r="CI702" s="3" t="str">
        <f>IF('DATA ENTRY'!CK701="","",IF('DATA ENTRY'!P701="","",IF(AND($CD$4='DATA ENTRY'!CK701,$CG$4='DATA ENTRY'!D701),'DATA ENTRY'!P701,"")))</f>
        <v/>
      </c>
      <c r="CJ702" s="107" t="str">
        <f>IF('DATA ENTRY'!CK701="","",IF('DATA ENTRY'!Q701="","",IF(AND($CD$4='DATA ENTRY'!CK701,$CG$4='DATA ENTRY'!D701),'DATA ENTRY'!Q701,"")))</f>
        <v/>
      </c>
      <c r="CK702" s="3" t="str">
        <f>IF('DATA ENTRY'!CK701="","",IF('DATA ENTRY'!R701="","",IF(AND($CD$4='DATA ENTRY'!CK701,$CG$4='DATA ENTRY'!D701),'DATA ENTRY'!R701,"")))</f>
        <v/>
      </c>
      <c r="CL702" s="3" t="str">
        <f>IF('DATA ENTRY'!CK701="","",IF('DATA ENTRY'!S701="","",IF(AND($CD$4='DATA ENTRY'!CK701,$CG$4='DATA ENTRY'!D701),'DATA ENTRY'!S701,"")))</f>
        <v/>
      </c>
      <c r="CM702" s="3" t="str">
        <f>IF('DATA ENTRY'!CK701="","",IF('DATA ENTRY'!E701="","",IF(AND($CD$4='DATA ENTRY'!CK701,$CG$4='DATA ENTRY'!D701),'DATA ENTRY'!E701,"")))</f>
        <v/>
      </c>
      <c r="CN702" s="3" t="str">
        <f>IF('DATA ENTRY'!CK701="","",IF('DATA ENTRY'!W701="","",IF(AND($CD$4='DATA ENTRY'!CK701,$CG$4='DATA ENTRY'!D701),'DATA ENTRY'!W701,"")))</f>
        <v/>
      </c>
      <c r="CO702" s="3" t="str">
        <f>IF('DATA ENTRY'!CK701="","",IF('DATA ENTRY'!X701="","",IF(AND($CD$4='DATA ENTRY'!CK701,$CG$4='DATA ENTRY'!D701),'DATA ENTRY'!X701,"")))</f>
        <v/>
      </c>
      <c r="CP702" s="108" t="str">
        <f t="shared" si="167"/>
        <v/>
      </c>
      <c r="CQ702" s="108" t="str">
        <f>IF('DATA ENTRY'!CK701="","",IF('DATA ENTRY'!G701="","",IF(AND($CD$4='DATA ENTRY'!CK701,$CG$4='DATA ENTRY'!D701),'DATA ENTRY'!G701,"")))</f>
        <v/>
      </c>
      <c r="CR702" s="230" t="str">
        <f>IF('DATA ENTRY'!CK701="","",IF('DATA ENTRY'!D701="","",IF(AND($CD$4='DATA ENTRY'!CK701,$CG$4='DATA ENTRY'!D701),'DATA ENTRY'!D701,"")))</f>
        <v/>
      </c>
      <c r="CS702">
        <f t="shared" si="168"/>
        <v>0</v>
      </c>
      <c r="CT702">
        <f t="shared" si="169"/>
        <v>0</v>
      </c>
      <c r="CV702" s="139"/>
      <c r="CX702">
        <f t="shared" si="170"/>
        <v>0</v>
      </c>
      <c r="DB702" t="str">
        <f t="shared" si="177"/>
        <v/>
      </c>
      <c r="DC702" t="str">
        <f t="shared" si="178"/>
        <v/>
      </c>
      <c r="DD702" s="224">
        <v>696</v>
      </c>
      <c r="DE702" s="3" t="str">
        <f>IF('DATA ENTRY'!CK701="","",IF('DATA ENTRY'!B701="","",IF(AND($DF$4='DATA ENTRY'!D701),'DATA ENTRY'!B701,"")))</f>
        <v/>
      </c>
      <c r="DF702" s="3" t="str">
        <f>IF('DATA ENTRY'!CK701="","",IF('DATA ENTRY'!C701="","",IF(AND($DF$4='DATA ENTRY'!D701),'DATA ENTRY'!C701,"")))</f>
        <v/>
      </c>
      <c r="DG702" s="4" t="str">
        <f>IF('DATA ENTRY'!CK701="","",IF('DATA ENTRY'!I701="","",IF(AND($DF$4='DATA ENTRY'!D701),'DATA ENTRY'!I701,"")))</f>
        <v/>
      </c>
      <c r="DH702" s="4" t="str">
        <f>IF('DATA ENTRY'!CK701="","",IF('DATA ENTRY'!CK701="","",IF(AND($DF$4='DATA ENTRY'!D701),'DATA ENTRY'!CK701,"")))</f>
        <v/>
      </c>
      <c r="DI702" s="3" t="str">
        <f>IF('DATA ENTRY'!CK701="","",IF('DATA ENTRY'!N701="","",IF(AND($DF$4='DATA ENTRY'!D701),'DATA ENTRY'!N701,"")))</f>
        <v/>
      </c>
      <c r="DJ702" s="107" t="str">
        <f>IF('DATA ENTRY'!CK701="","",IF('DATA ENTRY'!O701="","",IF(AND($DF$4='DATA ENTRY'!D701),'DATA ENTRY'!O701,"")))</f>
        <v/>
      </c>
      <c r="DK702" s="3" t="str">
        <f>IF('DATA ENTRY'!CK701="","",IF('DATA ENTRY'!P701="","",IF(AND($DF$4='DATA ENTRY'!D701),'DATA ENTRY'!P701,"")))</f>
        <v/>
      </c>
      <c r="DL702" s="107" t="str">
        <f>IF('DATA ENTRY'!CK701="","",IF('DATA ENTRY'!Q701="","",IF(AND($DF$4='DATA ENTRY'!D701),'DATA ENTRY'!Q701,"")))</f>
        <v/>
      </c>
      <c r="DM702" s="3" t="str">
        <f>IF('DATA ENTRY'!CK701="","",IF('DATA ENTRY'!R701="","",IF(AND($DF$4='DATA ENTRY'!D701),'DATA ENTRY'!R701,"")))</f>
        <v/>
      </c>
      <c r="DN702" s="107" t="str">
        <f>IF('DATA ENTRY'!CK701="","",IF('DATA ENTRY'!S701="","",IF(AND($DF$4='DATA ENTRY'!D701),'DATA ENTRY'!S701,"")))</f>
        <v/>
      </c>
      <c r="DO702" s="3" t="str">
        <f>IF('DATA ENTRY'!CK701="","",IF('DATA ENTRY'!E701="","",IF(AND($DF$4='DATA ENTRY'!D701),'DATA ENTRY'!E701,"")))</f>
        <v/>
      </c>
      <c r="DP702" s="3" t="str">
        <f>IF('DATA ENTRY'!CK701="","",IF('DATA ENTRY'!D701="","",IF(AND($DF$4='DATA ENTRY'!D701),'DATA ENTRY'!D701,"")))</f>
        <v/>
      </c>
      <c r="DQ702" s="3" t="str">
        <f>IF('DATA ENTRY'!CK701="","",IF('DATA ENTRY'!W701="","",IF(AND($DF$4='DATA ENTRY'!D701),'DATA ENTRY'!W701,"")))</f>
        <v/>
      </c>
      <c r="DR702" s="3" t="str">
        <f>IF('DATA ENTRY'!CK701="","",IF('DATA ENTRY'!X701="","",IF(AND($DF$4='DATA ENTRY'!D701),'DATA ENTRY'!X701,"")))</f>
        <v/>
      </c>
      <c r="DS702" s="108" t="str">
        <f t="shared" si="171"/>
        <v/>
      </c>
      <c r="DT702" s="108" t="str">
        <f>IF('DATA ENTRY'!CK701="","",IF('DATA ENTRY'!D701="","",IF(AND($DF$4='DATA ENTRY'!D701),'DATA ENTRY'!G701,"")))</f>
        <v/>
      </c>
      <c r="DY702">
        <f t="shared" si="172"/>
        <v>0</v>
      </c>
      <c r="EB702" t="str">
        <f t="shared" si="173"/>
        <v/>
      </c>
      <c r="EC702" t="str">
        <f t="shared" si="174"/>
        <v/>
      </c>
      <c r="ED702" s="224">
        <v>696</v>
      </c>
      <c r="EE702" s="3" t="str">
        <f>IF('DATA ENTRY'!CK701="","",IF('DATA ENTRY'!B701="","",IF(AND($EF$4='DATA ENTRY'!G701,$EH$4='DATA ENTRY'!F701),'DATA ENTRY'!B701,"")))</f>
        <v/>
      </c>
      <c r="EF702" s="3" t="str">
        <f>IF('DATA ENTRY'!CK701="","",IF('DATA ENTRY'!C701="","",IF(AND($EF$4='DATA ENTRY'!G701,$EH$4='DATA ENTRY'!F701),'DATA ENTRY'!C701,"")))</f>
        <v/>
      </c>
      <c r="EG702" s="4" t="str">
        <f>IF('DATA ENTRY'!CK701="","",IF('DATA ENTRY'!I701="","",IF(AND($EF$4='DATA ENTRY'!G701,$EH$4='DATA ENTRY'!F701),'DATA ENTRY'!I701,"")))</f>
        <v/>
      </c>
      <c r="EH702" s="4" t="str">
        <f>IF('DATA ENTRY'!CK701="","",IF('DATA ENTRY'!CK701="","",IF(AND($EF$4='DATA ENTRY'!G701,$EH$4='DATA ENTRY'!F701),'DATA ENTRY'!CK701,"")))</f>
        <v/>
      </c>
      <c r="EI702" s="3" t="str">
        <f>IF('DATA ENTRY'!CK701="","",IF('DATA ENTRY'!N701="","",IF(AND($EF$4='DATA ENTRY'!G701,$EH$4='DATA ENTRY'!F701),'DATA ENTRY'!N701,"")))</f>
        <v/>
      </c>
      <c r="EJ702" s="107" t="str">
        <f>IF('DATA ENTRY'!CK701="","",IF('DATA ENTRY'!O701="","",IF(AND($EF$4='DATA ENTRY'!G701,$EH$4='DATA ENTRY'!F701),'DATA ENTRY'!O701,"")))</f>
        <v/>
      </c>
      <c r="EK702" s="3" t="str">
        <f>IF('DATA ENTRY'!CK701="","",IF('DATA ENTRY'!P701="","",IF(AND($EF$4='DATA ENTRY'!G701,$EH$4='DATA ENTRY'!F701),'DATA ENTRY'!P701,"")))</f>
        <v/>
      </c>
      <c r="EL702" s="107" t="str">
        <f>IF('DATA ENTRY'!CK701="","",IF('DATA ENTRY'!Q701="","",IF(AND($EF$4='DATA ENTRY'!G701,$EH$4='DATA ENTRY'!F701),'DATA ENTRY'!Q701,"")))</f>
        <v/>
      </c>
      <c r="EM702" s="3" t="str">
        <f>IF('DATA ENTRY'!CK701="","",IF('DATA ENTRY'!R701="","",IF(AND($EF$4='DATA ENTRY'!G701,$EH$4='DATA ENTRY'!F701),'DATA ENTRY'!R701,"")))</f>
        <v/>
      </c>
      <c r="EN702" s="107" t="str">
        <f>IF('DATA ENTRY'!CK701="","",IF('DATA ENTRY'!S701="","",IF(AND($EF$4='DATA ENTRY'!G701,$EH$4='DATA ENTRY'!F701),'DATA ENTRY'!S701,"")))</f>
        <v/>
      </c>
      <c r="EO702" s="3" t="str">
        <f>IF('DATA ENTRY'!CK701="","",IF('DATA ENTRY'!E701="","",IF(AND($EF$4='DATA ENTRY'!G701,$EH$4='DATA ENTRY'!F701),'DATA ENTRY'!E701,"")))</f>
        <v/>
      </c>
      <c r="EP702" s="3" t="str">
        <f>IF('DATA ENTRY'!CK701="","",IF('DATA ENTRY'!D701="","",IF(AND($EF$4='DATA ENTRY'!G701,$EH$4='DATA ENTRY'!F701),'DATA ENTRY'!D701,"")))</f>
        <v/>
      </c>
      <c r="EQ702" s="3" t="str">
        <f>IF('DATA ENTRY'!CK701="","",IF('DATA ENTRY'!W701="","",IF(AND($EF$4='DATA ENTRY'!G701,$EH$4='DATA ENTRY'!F701),'DATA ENTRY'!W701,"")))</f>
        <v/>
      </c>
      <c r="ER702" s="3" t="str">
        <f>IF('DATA ENTRY'!CK701="","",IF('DATA ENTRY'!X701="","",IF(AND($EF$4='DATA ENTRY'!G701,$EH$4='DATA ENTRY'!F701),'DATA ENTRY'!X701,"")))</f>
        <v/>
      </c>
      <c r="ES702" s="108" t="str">
        <f t="shared" si="175"/>
        <v/>
      </c>
      <c r="ET702" s="108" t="str">
        <f>IF('DATA ENTRY'!CK701="","",IF('DATA ENTRY'!D701="","",IF(AND($EF$4='DATA ENTRY'!G701,$EH$4='DATA ENTRY'!F701),'DATA ENTRY'!G701,"")))</f>
        <v/>
      </c>
      <c r="EY702">
        <f t="shared" si="176"/>
        <v>0</v>
      </c>
    </row>
    <row r="703" spans="1:155">
      <c r="A703" t="str">
        <f>IF(S703=0,"",1+(MAX($A$7:A702)))</f>
        <v/>
      </c>
      <c r="B703" s="224">
        <v>697</v>
      </c>
      <c r="C703" s="3" t="str">
        <f>IF('DATA ENTRY'!CK702="","",IF('DATA ENTRY'!B702="","",IF($D$4="All Post",'DATA ENTRY'!B702,IF(AND($D$4='DATA ENTRY'!CK702),'DATA ENTRY'!B702,""))))</f>
        <v/>
      </c>
      <c r="D703" s="3" t="str">
        <f>IF('DATA ENTRY'!CK702="","",IF('DATA ENTRY'!C702="","",IF($D$4="All Post",'DATA ENTRY'!C702,IF(AND($D$4='DATA ENTRY'!CK702),'DATA ENTRY'!C702,""))))</f>
        <v/>
      </c>
      <c r="E703" s="4" t="str">
        <f>IF('DATA ENTRY'!CK702="","",IF('DATA ENTRY'!I702="","",IF($D$4="All Post",'DATA ENTRY'!I702,IF(AND($D$4='DATA ENTRY'!CK702),'DATA ENTRY'!I702,""))))</f>
        <v/>
      </c>
      <c r="F703" s="4" t="str">
        <f>IF('DATA ENTRY'!CK702="","",IF('DATA ENTRY'!CK702="","",IF($D$4="All Post",'DATA ENTRY'!CK702,IF(AND($D$4='DATA ENTRY'!CK702),'DATA ENTRY'!CK702,""))))</f>
        <v/>
      </c>
      <c r="G703" s="3" t="str">
        <f>IF('DATA ENTRY'!CK702="","",IF('DATA ENTRY'!N702="","",IF($D$4="All Post",'DATA ENTRY'!N702,IF(AND($D$4='DATA ENTRY'!CK702),'DATA ENTRY'!N702,""))))</f>
        <v/>
      </c>
      <c r="H703" s="107" t="str">
        <f>IF('DATA ENTRY'!CK702="","",IF('DATA ENTRY'!O702="","",IF($D$4="All Post",'DATA ENTRY'!O702,IF(AND($D$4='DATA ENTRY'!CK702),'DATA ENTRY'!O702,""))))</f>
        <v/>
      </c>
      <c r="I703" s="3" t="str">
        <f>IF('DATA ENTRY'!CK702="","",IF('DATA ENTRY'!P702="","",IF($D$4="All Post",'DATA ENTRY'!P702,IF(AND($D$4='DATA ENTRY'!CK702),'DATA ENTRY'!P702,""))))</f>
        <v/>
      </c>
      <c r="J703" s="107" t="str">
        <f>IF('DATA ENTRY'!CK702="","",IF('DATA ENTRY'!Q702="","",IF($D$4="All Post",'DATA ENTRY'!Q702,IF(AND($D$4='DATA ENTRY'!CK702),'DATA ENTRY'!Q702,""))))</f>
        <v/>
      </c>
      <c r="K703" s="3" t="str">
        <f>IF('DATA ENTRY'!CK702="","",IF('DATA ENTRY'!R702="","",IF($D$4="All Post",'DATA ENTRY'!R702,IF(AND($D$4='DATA ENTRY'!CK702),'DATA ENTRY'!R702,""))))</f>
        <v/>
      </c>
      <c r="L703" s="3" t="str">
        <f>IF('DATA ENTRY'!CK702="","",IF('DATA ENTRY'!S702="","",IF($D$4="All Post",'DATA ENTRY'!S702,IF(AND($D$4='DATA ENTRY'!CK702),'DATA ENTRY'!S702,""))))</f>
        <v/>
      </c>
      <c r="M703" s="3" t="str">
        <f>IF('DATA ENTRY'!CK702="","",IF('DATA ENTRY'!E702="","",IF($D$4="All Post",'DATA ENTRY'!E702,IF(AND($D$4='DATA ENTRY'!CK702),'DATA ENTRY'!E702,""))))</f>
        <v/>
      </c>
      <c r="N703" s="3" t="str">
        <f>IF('DATA ENTRY'!CK702="","",IF('DATA ENTRY'!W702="","",IF($D$4="All Post",'DATA ENTRY'!W702,IF(AND($D$4='DATA ENTRY'!CK702),'DATA ENTRY'!W702,""))))</f>
        <v/>
      </c>
      <c r="O703" s="3" t="str">
        <f>IF('DATA ENTRY'!CK702="","",IF('DATA ENTRY'!X702="","",IF($D$4="All Post",'DATA ENTRY'!X702,IF(AND($D$4='DATA ENTRY'!CK702),'DATA ENTRY'!X702,""))))</f>
        <v/>
      </c>
      <c r="P703" s="3" t="str">
        <f>IF('DATA ENTRY'!CK702="","",IF('DATA ENTRY'!G702="","",IF($D$4="All Post",'DATA ENTRY'!G702,IF(AND($D$4='DATA ENTRY'!CK702),'DATA ENTRY'!G702,""))))</f>
        <v/>
      </c>
      <c r="S703">
        <f t="shared" si="163"/>
        <v>0</v>
      </c>
      <c r="T703" t="str">
        <f t="shared" si="164"/>
        <v/>
      </c>
      <c r="BZ703" t="str">
        <f t="shared" si="165"/>
        <v/>
      </c>
      <c r="CA703" t="str">
        <f t="shared" si="166"/>
        <v/>
      </c>
      <c r="CB703" s="224">
        <v>697</v>
      </c>
      <c r="CC703" s="3" t="str">
        <f>IF('DATA ENTRY'!CK702="","",IF('DATA ENTRY'!B702="","",IF(AND($CD$4='DATA ENTRY'!CK702,$CG$4='DATA ENTRY'!D702),'DATA ENTRY'!B702,"")))</f>
        <v/>
      </c>
      <c r="CD703" s="3" t="str">
        <f>IF('DATA ENTRY'!CK702="","",IF('DATA ENTRY'!C702="","",IF(AND($CD$4='DATA ENTRY'!CK702,$CG$4='DATA ENTRY'!D702),'DATA ENTRY'!C702,"")))</f>
        <v/>
      </c>
      <c r="CE703" s="4" t="str">
        <f>IF('DATA ENTRY'!CK702="","",IF('DATA ENTRY'!I702="","",IF(AND($CD$4='DATA ENTRY'!CK702,$CG$4='DATA ENTRY'!D702),'DATA ENTRY'!I702,"")))</f>
        <v/>
      </c>
      <c r="CF703" s="4" t="str">
        <f>IF('DATA ENTRY'!CK702="","",IF('DATA ENTRY'!CK702="","",IF(AND($CD$4='DATA ENTRY'!CK702,$CG$4='DATA ENTRY'!D702),'DATA ENTRY'!CK702,"")))</f>
        <v/>
      </c>
      <c r="CG703" s="3" t="str">
        <f>IF('DATA ENTRY'!CK702="","",IF('DATA ENTRY'!N702="","",IF(AND($CD$4='DATA ENTRY'!CK702,$CG$4='DATA ENTRY'!D702),'DATA ENTRY'!N702,"")))</f>
        <v/>
      </c>
      <c r="CH703" s="107" t="str">
        <f>IF('DATA ENTRY'!CK702="","",IF('DATA ENTRY'!O702="","",IF(AND($CD$4='DATA ENTRY'!CK702,$CG$4='DATA ENTRY'!D702),'DATA ENTRY'!O702,"")))</f>
        <v/>
      </c>
      <c r="CI703" s="3" t="str">
        <f>IF('DATA ENTRY'!CK702="","",IF('DATA ENTRY'!P702="","",IF(AND($CD$4='DATA ENTRY'!CK702,$CG$4='DATA ENTRY'!D702),'DATA ENTRY'!P702,"")))</f>
        <v/>
      </c>
      <c r="CJ703" s="107" t="str">
        <f>IF('DATA ENTRY'!CK702="","",IF('DATA ENTRY'!Q702="","",IF(AND($CD$4='DATA ENTRY'!CK702,$CG$4='DATA ENTRY'!D702),'DATA ENTRY'!Q702,"")))</f>
        <v/>
      </c>
      <c r="CK703" s="3" t="str">
        <f>IF('DATA ENTRY'!CK702="","",IF('DATA ENTRY'!R702="","",IF(AND($CD$4='DATA ENTRY'!CK702,$CG$4='DATA ENTRY'!D702),'DATA ENTRY'!R702,"")))</f>
        <v/>
      </c>
      <c r="CL703" s="3" t="str">
        <f>IF('DATA ENTRY'!CK702="","",IF('DATA ENTRY'!S702="","",IF(AND($CD$4='DATA ENTRY'!CK702,$CG$4='DATA ENTRY'!D702),'DATA ENTRY'!S702,"")))</f>
        <v/>
      </c>
      <c r="CM703" s="3" t="str">
        <f>IF('DATA ENTRY'!CK702="","",IF('DATA ENTRY'!E702="","",IF(AND($CD$4='DATA ENTRY'!CK702,$CG$4='DATA ENTRY'!D702),'DATA ENTRY'!E702,"")))</f>
        <v/>
      </c>
      <c r="CN703" s="3" t="str">
        <f>IF('DATA ENTRY'!CK702="","",IF('DATA ENTRY'!W702="","",IF(AND($CD$4='DATA ENTRY'!CK702,$CG$4='DATA ENTRY'!D702),'DATA ENTRY'!W702,"")))</f>
        <v/>
      </c>
      <c r="CO703" s="3" t="str">
        <f>IF('DATA ENTRY'!CK702="","",IF('DATA ENTRY'!X702="","",IF(AND($CD$4='DATA ENTRY'!CK702,$CG$4='DATA ENTRY'!D702),'DATA ENTRY'!X702,"")))</f>
        <v/>
      </c>
      <c r="CP703" s="108" t="str">
        <f t="shared" si="167"/>
        <v/>
      </c>
      <c r="CQ703" s="108" t="str">
        <f>IF('DATA ENTRY'!CK702="","",IF('DATA ENTRY'!G702="","",IF(AND($CD$4='DATA ENTRY'!CK702,$CG$4='DATA ENTRY'!D702),'DATA ENTRY'!G702,"")))</f>
        <v/>
      </c>
      <c r="CR703" s="230" t="str">
        <f>IF('DATA ENTRY'!CK702="","",IF('DATA ENTRY'!D702="","",IF(AND($CD$4='DATA ENTRY'!CK702,$CG$4='DATA ENTRY'!D702),'DATA ENTRY'!D702,"")))</f>
        <v/>
      </c>
      <c r="CS703">
        <f t="shared" si="168"/>
        <v>0</v>
      </c>
      <c r="CT703">
        <f t="shared" si="169"/>
        <v>0</v>
      </c>
      <c r="CV703" s="139"/>
      <c r="CX703">
        <f t="shared" si="170"/>
        <v>0</v>
      </c>
      <c r="DB703" t="str">
        <f t="shared" si="177"/>
        <v/>
      </c>
      <c r="DC703" t="str">
        <f t="shared" si="178"/>
        <v/>
      </c>
      <c r="DD703" s="224">
        <v>697</v>
      </c>
      <c r="DE703" s="3" t="str">
        <f>IF('DATA ENTRY'!CK702="","",IF('DATA ENTRY'!B702="","",IF(AND($DF$4='DATA ENTRY'!D702),'DATA ENTRY'!B702,"")))</f>
        <v/>
      </c>
      <c r="DF703" s="3" t="str">
        <f>IF('DATA ENTRY'!CK702="","",IF('DATA ENTRY'!C702="","",IF(AND($DF$4='DATA ENTRY'!D702),'DATA ENTRY'!C702,"")))</f>
        <v/>
      </c>
      <c r="DG703" s="4" t="str">
        <f>IF('DATA ENTRY'!CK702="","",IF('DATA ENTRY'!I702="","",IF(AND($DF$4='DATA ENTRY'!D702),'DATA ENTRY'!I702,"")))</f>
        <v/>
      </c>
      <c r="DH703" s="4" t="str">
        <f>IF('DATA ENTRY'!CK702="","",IF('DATA ENTRY'!CK702="","",IF(AND($DF$4='DATA ENTRY'!D702),'DATA ENTRY'!CK702,"")))</f>
        <v/>
      </c>
      <c r="DI703" s="3" t="str">
        <f>IF('DATA ENTRY'!CK702="","",IF('DATA ENTRY'!N702="","",IF(AND($DF$4='DATA ENTRY'!D702),'DATA ENTRY'!N702,"")))</f>
        <v/>
      </c>
      <c r="DJ703" s="107" t="str">
        <f>IF('DATA ENTRY'!CK702="","",IF('DATA ENTRY'!O702="","",IF(AND($DF$4='DATA ENTRY'!D702),'DATA ENTRY'!O702,"")))</f>
        <v/>
      </c>
      <c r="DK703" s="3" t="str">
        <f>IF('DATA ENTRY'!CK702="","",IF('DATA ENTRY'!P702="","",IF(AND($DF$4='DATA ENTRY'!D702),'DATA ENTRY'!P702,"")))</f>
        <v/>
      </c>
      <c r="DL703" s="107" t="str">
        <f>IF('DATA ENTRY'!CK702="","",IF('DATA ENTRY'!Q702="","",IF(AND($DF$4='DATA ENTRY'!D702),'DATA ENTRY'!Q702,"")))</f>
        <v/>
      </c>
      <c r="DM703" s="3" t="str">
        <f>IF('DATA ENTRY'!CK702="","",IF('DATA ENTRY'!R702="","",IF(AND($DF$4='DATA ENTRY'!D702),'DATA ENTRY'!R702,"")))</f>
        <v/>
      </c>
      <c r="DN703" s="107" t="str">
        <f>IF('DATA ENTRY'!CK702="","",IF('DATA ENTRY'!S702="","",IF(AND($DF$4='DATA ENTRY'!D702),'DATA ENTRY'!S702,"")))</f>
        <v/>
      </c>
      <c r="DO703" s="3" t="str">
        <f>IF('DATA ENTRY'!CK702="","",IF('DATA ENTRY'!E702="","",IF(AND($DF$4='DATA ENTRY'!D702),'DATA ENTRY'!E702,"")))</f>
        <v/>
      </c>
      <c r="DP703" s="3" t="str">
        <f>IF('DATA ENTRY'!CK702="","",IF('DATA ENTRY'!D702="","",IF(AND($DF$4='DATA ENTRY'!D702),'DATA ENTRY'!D702,"")))</f>
        <v/>
      </c>
      <c r="DQ703" s="3" t="str">
        <f>IF('DATA ENTRY'!CK702="","",IF('DATA ENTRY'!W702="","",IF(AND($DF$4='DATA ENTRY'!D702),'DATA ENTRY'!W702,"")))</f>
        <v/>
      </c>
      <c r="DR703" s="3" t="str">
        <f>IF('DATA ENTRY'!CK702="","",IF('DATA ENTRY'!X702="","",IF(AND($DF$4='DATA ENTRY'!D702),'DATA ENTRY'!X702,"")))</f>
        <v/>
      </c>
      <c r="DS703" s="108" t="str">
        <f t="shared" si="171"/>
        <v/>
      </c>
      <c r="DT703" s="108" t="str">
        <f>IF('DATA ENTRY'!CK702="","",IF('DATA ENTRY'!D702="","",IF(AND($DF$4='DATA ENTRY'!D702),'DATA ENTRY'!G702,"")))</f>
        <v/>
      </c>
      <c r="DY703">
        <f t="shared" si="172"/>
        <v>0</v>
      </c>
      <c r="EB703" t="str">
        <f t="shared" si="173"/>
        <v/>
      </c>
      <c r="EC703" t="str">
        <f t="shared" si="174"/>
        <v/>
      </c>
      <c r="ED703" s="224">
        <v>697</v>
      </c>
      <c r="EE703" s="3" t="str">
        <f>IF('DATA ENTRY'!CK702="","",IF('DATA ENTRY'!B702="","",IF(AND($EF$4='DATA ENTRY'!G702,$EH$4='DATA ENTRY'!F702),'DATA ENTRY'!B702,"")))</f>
        <v/>
      </c>
      <c r="EF703" s="3" t="str">
        <f>IF('DATA ENTRY'!CK702="","",IF('DATA ENTRY'!C702="","",IF(AND($EF$4='DATA ENTRY'!G702,$EH$4='DATA ENTRY'!F702),'DATA ENTRY'!C702,"")))</f>
        <v/>
      </c>
      <c r="EG703" s="4" t="str">
        <f>IF('DATA ENTRY'!CK702="","",IF('DATA ENTRY'!I702="","",IF(AND($EF$4='DATA ENTRY'!G702,$EH$4='DATA ENTRY'!F702),'DATA ENTRY'!I702,"")))</f>
        <v/>
      </c>
      <c r="EH703" s="4" t="str">
        <f>IF('DATA ENTRY'!CK702="","",IF('DATA ENTRY'!CK702="","",IF(AND($EF$4='DATA ENTRY'!G702,$EH$4='DATA ENTRY'!F702),'DATA ENTRY'!CK702,"")))</f>
        <v/>
      </c>
      <c r="EI703" s="3" t="str">
        <f>IF('DATA ENTRY'!CK702="","",IF('DATA ENTRY'!N702="","",IF(AND($EF$4='DATA ENTRY'!G702,$EH$4='DATA ENTRY'!F702),'DATA ENTRY'!N702,"")))</f>
        <v/>
      </c>
      <c r="EJ703" s="107" t="str">
        <f>IF('DATA ENTRY'!CK702="","",IF('DATA ENTRY'!O702="","",IF(AND($EF$4='DATA ENTRY'!G702,$EH$4='DATA ENTRY'!F702),'DATA ENTRY'!O702,"")))</f>
        <v/>
      </c>
      <c r="EK703" s="3" t="str">
        <f>IF('DATA ENTRY'!CK702="","",IF('DATA ENTRY'!P702="","",IF(AND($EF$4='DATA ENTRY'!G702,$EH$4='DATA ENTRY'!F702),'DATA ENTRY'!P702,"")))</f>
        <v/>
      </c>
      <c r="EL703" s="107" t="str">
        <f>IF('DATA ENTRY'!CK702="","",IF('DATA ENTRY'!Q702="","",IF(AND($EF$4='DATA ENTRY'!G702,$EH$4='DATA ENTRY'!F702),'DATA ENTRY'!Q702,"")))</f>
        <v/>
      </c>
      <c r="EM703" s="3" t="str">
        <f>IF('DATA ENTRY'!CK702="","",IF('DATA ENTRY'!R702="","",IF(AND($EF$4='DATA ENTRY'!G702,$EH$4='DATA ENTRY'!F702),'DATA ENTRY'!R702,"")))</f>
        <v/>
      </c>
      <c r="EN703" s="107" t="str">
        <f>IF('DATA ENTRY'!CK702="","",IF('DATA ENTRY'!S702="","",IF(AND($EF$4='DATA ENTRY'!G702,$EH$4='DATA ENTRY'!F702),'DATA ENTRY'!S702,"")))</f>
        <v/>
      </c>
      <c r="EO703" s="3" t="str">
        <f>IF('DATA ENTRY'!CK702="","",IF('DATA ENTRY'!E702="","",IF(AND($EF$4='DATA ENTRY'!G702,$EH$4='DATA ENTRY'!F702),'DATA ENTRY'!E702,"")))</f>
        <v/>
      </c>
      <c r="EP703" s="3" t="str">
        <f>IF('DATA ENTRY'!CK702="","",IF('DATA ENTRY'!D702="","",IF(AND($EF$4='DATA ENTRY'!G702,$EH$4='DATA ENTRY'!F702),'DATA ENTRY'!D702,"")))</f>
        <v/>
      </c>
      <c r="EQ703" s="3" t="str">
        <f>IF('DATA ENTRY'!CK702="","",IF('DATA ENTRY'!W702="","",IF(AND($EF$4='DATA ENTRY'!G702,$EH$4='DATA ENTRY'!F702),'DATA ENTRY'!W702,"")))</f>
        <v/>
      </c>
      <c r="ER703" s="3" t="str">
        <f>IF('DATA ENTRY'!CK702="","",IF('DATA ENTRY'!X702="","",IF(AND($EF$4='DATA ENTRY'!G702,$EH$4='DATA ENTRY'!F702),'DATA ENTRY'!X702,"")))</f>
        <v/>
      </c>
      <c r="ES703" s="108" t="str">
        <f t="shared" si="175"/>
        <v/>
      </c>
      <c r="ET703" s="108" t="str">
        <f>IF('DATA ENTRY'!CK702="","",IF('DATA ENTRY'!D702="","",IF(AND($EF$4='DATA ENTRY'!G702,$EH$4='DATA ENTRY'!F702),'DATA ENTRY'!G702,"")))</f>
        <v/>
      </c>
      <c r="EY703">
        <f t="shared" si="176"/>
        <v>0</v>
      </c>
    </row>
    <row r="704" spans="1:155">
      <c r="A704" t="str">
        <f>IF(S704=0,"",1+(MAX($A$7:A703)))</f>
        <v/>
      </c>
      <c r="B704" s="224">
        <v>698</v>
      </c>
      <c r="C704" s="3" t="str">
        <f>IF('DATA ENTRY'!CK703="","",IF('DATA ENTRY'!B703="","",IF($D$4="All Post",'DATA ENTRY'!B703,IF(AND($D$4='DATA ENTRY'!CK703),'DATA ENTRY'!B703,""))))</f>
        <v/>
      </c>
      <c r="D704" s="3" t="str">
        <f>IF('DATA ENTRY'!CK703="","",IF('DATA ENTRY'!C703="","",IF($D$4="All Post",'DATA ENTRY'!C703,IF(AND($D$4='DATA ENTRY'!CK703),'DATA ENTRY'!C703,""))))</f>
        <v/>
      </c>
      <c r="E704" s="4" t="str">
        <f>IF('DATA ENTRY'!CK703="","",IF('DATA ENTRY'!I703="","",IF($D$4="All Post",'DATA ENTRY'!I703,IF(AND($D$4='DATA ENTRY'!CK703),'DATA ENTRY'!I703,""))))</f>
        <v/>
      </c>
      <c r="F704" s="4" t="str">
        <f>IF('DATA ENTRY'!CK703="","",IF('DATA ENTRY'!CK703="","",IF($D$4="All Post",'DATA ENTRY'!CK703,IF(AND($D$4='DATA ENTRY'!CK703),'DATA ENTRY'!CK703,""))))</f>
        <v/>
      </c>
      <c r="G704" s="3" t="str">
        <f>IF('DATA ENTRY'!CK703="","",IF('DATA ENTRY'!N703="","",IF($D$4="All Post",'DATA ENTRY'!N703,IF(AND($D$4='DATA ENTRY'!CK703),'DATA ENTRY'!N703,""))))</f>
        <v/>
      </c>
      <c r="H704" s="107" t="str">
        <f>IF('DATA ENTRY'!CK703="","",IF('DATA ENTRY'!O703="","",IF($D$4="All Post",'DATA ENTRY'!O703,IF(AND($D$4='DATA ENTRY'!CK703),'DATA ENTRY'!O703,""))))</f>
        <v/>
      </c>
      <c r="I704" s="3" t="str">
        <f>IF('DATA ENTRY'!CK703="","",IF('DATA ENTRY'!P703="","",IF($D$4="All Post",'DATA ENTRY'!P703,IF(AND($D$4='DATA ENTRY'!CK703),'DATA ENTRY'!P703,""))))</f>
        <v/>
      </c>
      <c r="J704" s="107" t="str">
        <f>IF('DATA ENTRY'!CK703="","",IF('DATA ENTRY'!Q703="","",IF($D$4="All Post",'DATA ENTRY'!Q703,IF(AND($D$4='DATA ENTRY'!CK703),'DATA ENTRY'!Q703,""))))</f>
        <v/>
      </c>
      <c r="K704" s="3" t="str">
        <f>IF('DATA ENTRY'!CK703="","",IF('DATA ENTRY'!R703="","",IF($D$4="All Post",'DATA ENTRY'!R703,IF(AND($D$4='DATA ENTRY'!CK703),'DATA ENTRY'!R703,""))))</f>
        <v/>
      </c>
      <c r="L704" s="3" t="str">
        <f>IF('DATA ENTRY'!CK703="","",IF('DATA ENTRY'!S703="","",IF($D$4="All Post",'DATA ENTRY'!S703,IF(AND($D$4='DATA ENTRY'!CK703),'DATA ENTRY'!S703,""))))</f>
        <v/>
      </c>
      <c r="M704" s="3" t="str">
        <f>IF('DATA ENTRY'!CK703="","",IF('DATA ENTRY'!E703="","",IF($D$4="All Post",'DATA ENTRY'!E703,IF(AND($D$4='DATA ENTRY'!CK703),'DATA ENTRY'!E703,""))))</f>
        <v/>
      </c>
      <c r="N704" s="3" t="str">
        <f>IF('DATA ENTRY'!CK703="","",IF('DATA ENTRY'!W703="","",IF($D$4="All Post",'DATA ENTRY'!W703,IF(AND($D$4='DATA ENTRY'!CK703),'DATA ENTRY'!W703,""))))</f>
        <v/>
      </c>
      <c r="O704" s="3" t="str">
        <f>IF('DATA ENTRY'!CK703="","",IF('DATA ENTRY'!X703="","",IF($D$4="All Post",'DATA ENTRY'!X703,IF(AND($D$4='DATA ENTRY'!CK703),'DATA ENTRY'!X703,""))))</f>
        <v/>
      </c>
      <c r="P704" s="3" t="str">
        <f>IF('DATA ENTRY'!CK703="","",IF('DATA ENTRY'!G703="","",IF($D$4="All Post",'DATA ENTRY'!G703,IF(AND($D$4='DATA ENTRY'!CK703),'DATA ENTRY'!G703,""))))</f>
        <v/>
      </c>
      <c r="S704">
        <f t="shared" si="163"/>
        <v>0</v>
      </c>
      <c r="T704" t="str">
        <f t="shared" si="164"/>
        <v/>
      </c>
      <c r="BZ704" t="str">
        <f t="shared" si="165"/>
        <v/>
      </c>
      <c r="CA704" t="str">
        <f t="shared" si="166"/>
        <v/>
      </c>
      <c r="CB704" s="224">
        <v>698</v>
      </c>
      <c r="CC704" s="3" t="str">
        <f>IF('DATA ENTRY'!CK703="","",IF('DATA ENTRY'!B703="","",IF(AND($CD$4='DATA ENTRY'!CK703,$CG$4='DATA ENTRY'!D703),'DATA ENTRY'!B703,"")))</f>
        <v/>
      </c>
      <c r="CD704" s="3" t="str">
        <f>IF('DATA ENTRY'!CK703="","",IF('DATA ENTRY'!C703="","",IF(AND($CD$4='DATA ENTRY'!CK703,$CG$4='DATA ENTRY'!D703),'DATA ENTRY'!C703,"")))</f>
        <v/>
      </c>
      <c r="CE704" s="4" t="str">
        <f>IF('DATA ENTRY'!CK703="","",IF('DATA ENTRY'!I703="","",IF(AND($CD$4='DATA ENTRY'!CK703,$CG$4='DATA ENTRY'!D703),'DATA ENTRY'!I703,"")))</f>
        <v/>
      </c>
      <c r="CF704" s="4" t="str">
        <f>IF('DATA ENTRY'!CK703="","",IF('DATA ENTRY'!CK703="","",IF(AND($CD$4='DATA ENTRY'!CK703,$CG$4='DATA ENTRY'!D703),'DATA ENTRY'!CK703,"")))</f>
        <v/>
      </c>
      <c r="CG704" s="3" t="str">
        <f>IF('DATA ENTRY'!CK703="","",IF('DATA ENTRY'!N703="","",IF(AND($CD$4='DATA ENTRY'!CK703,$CG$4='DATA ENTRY'!D703),'DATA ENTRY'!N703,"")))</f>
        <v/>
      </c>
      <c r="CH704" s="107" t="str">
        <f>IF('DATA ENTRY'!CK703="","",IF('DATA ENTRY'!O703="","",IF(AND($CD$4='DATA ENTRY'!CK703,$CG$4='DATA ENTRY'!D703),'DATA ENTRY'!O703,"")))</f>
        <v/>
      </c>
      <c r="CI704" s="3" t="str">
        <f>IF('DATA ENTRY'!CK703="","",IF('DATA ENTRY'!P703="","",IF(AND($CD$4='DATA ENTRY'!CK703,$CG$4='DATA ENTRY'!D703),'DATA ENTRY'!P703,"")))</f>
        <v/>
      </c>
      <c r="CJ704" s="107" t="str">
        <f>IF('DATA ENTRY'!CK703="","",IF('DATA ENTRY'!Q703="","",IF(AND($CD$4='DATA ENTRY'!CK703,$CG$4='DATA ENTRY'!D703),'DATA ENTRY'!Q703,"")))</f>
        <v/>
      </c>
      <c r="CK704" s="3" t="str">
        <f>IF('DATA ENTRY'!CK703="","",IF('DATA ENTRY'!R703="","",IF(AND($CD$4='DATA ENTRY'!CK703,$CG$4='DATA ENTRY'!D703),'DATA ENTRY'!R703,"")))</f>
        <v/>
      </c>
      <c r="CL704" s="3" t="str">
        <f>IF('DATA ENTRY'!CK703="","",IF('DATA ENTRY'!S703="","",IF(AND($CD$4='DATA ENTRY'!CK703,$CG$4='DATA ENTRY'!D703),'DATA ENTRY'!S703,"")))</f>
        <v/>
      </c>
      <c r="CM704" s="3" t="str">
        <f>IF('DATA ENTRY'!CK703="","",IF('DATA ENTRY'!E703="","",IF(AND($CD$4='DATA ENTRY'!CK703,$CG$4='DATA ENTRY'!D703),'DATA ENTRY'!E703,"")))</f>
        <v/>
      </c>
      <c r="CN704" s="3" t="str">
        <f>IF('DATA ENTRY'!CK703="","",IF('DATA ENTRY'!W703="","",IF(AND($CD$4='DATA ENTRY'!CK703,$CG$4='DATA ENTRY'!D703),'DATA ENTRY'!W703,"")))</f>
        <v/>
      </c>
      <c r="CO704" s="3" t="str">
        <f>IF('DATA ENTRY'!CK703="","",IF('DATA ENTRY'!X703="","",IF(AND($CD$4='DATA ENTRY'!CK703,$CG$4='DATA ENTRY'!D703),'DATA ENTRY'!X703,"")))</f>
        <v/>
      </c>
      <c r="CP704" s="108" t="str">
        <f t="shared" si="167"/>
        <v/>
      </c>
      <c r="CQ704" s="108" t="str">
        <f>IF('DATA ENTRY'!CK703="","",IF('DATA ENTRY'!G703="","",IF(AND($CD$4='DATA ENTRY'!CK703,$CG$4='DATA ENTRY'!D703),'DATA ENTRY'!G703,"")))</f>
        <v/>
      </c>
      <c r="CR704" s="230" t="str">
        <f>IF('DATA ENTRY'!CK703="","",IF('DATA ENTRY'!D703="","",IF(AND($CD$4='DATA ENTRY'!CK703,$CG$4='DATA ENTRY'!D703),'DATA ENTRY'!D703,"")))</f>
        <v/>
      </c>
      <c r="CS704">
        <f t="shared" si="168"/>
        <v>0</v>
      </c>
      <c r="CT704">
        <f t="shared" si="169"/>
        <v>0</v>
      </c>
      <c r="CV704" s="139"/>
      <c r="CX704">
        <f t="shared" si="170"/>
        <v>0</v>
      </c>
      <c r="DB704" t="str">
        <f t="shared" si="177"/>
        <v/>
      </c>
      <c r="DC704" t="str">
        <f t="shared" si="178"/>
        <v/>
      </c>
      <c r="DD704" s="224">
        <v>698</v>
      </c>
      <c r="DE704" s="3" t="str">
        <f>IF('DATA ENTRY'!CK703="","",IF('DATA ENTRY'!B703="","",IF(AND($DF$4='DATA ENTRY'!D703),'DATA ENTRY'!B703,"")))</f>
        <v/>
      </c>
      <c r="DF704" s="3" t="str">
        <f>IF('DATA ENTRY'!CK703="","",IF('DATA ENTRY'!C703="","",IF(AND($DF$4='DATA ENTRY'!D703),'DATA ENTRY'!C703,"")))</f>
        <v/>
      </c>
      <c r="DG704" s="4" t="str">
        <f>IF('DATA ENTRY'!CK703="","",IF('DATA ENTRY'!I703="","",IF(AND($DF$4='DATA ENTRY'!D703),'DATA ENTRY'!I703,"")))</f>
        <v/>
      </c>
      <c r="DH704" s="4" t="str">
        <f>IF('DATA ENTRY'!CK703="","",IF('DATA ENTRY'!CK703="","",IF(AND($DF$4='DATA ENTRY'!D703),'DATA ENTRY'!CK703,"")))</f>
        <v/>
      </c>
      <c r="DI704" s="3" t="str">
        <f>IF('DATA ENTRY'!CK703="","",IF('DATA ENTRY'!N703="","",IF(AND($DF$4='DATA ENTRY'!D703),'DATA ENTRY'!N703,"")))</f>
        <v/>
      </c>
      <c r="DJ704" s="107" t="str">
        <f>IF('DATA ENTRY'!CK703="","",IF('DATA ENTRY'!O703="","",IF(AND($DF$4='DATA ENTRY'!D703),'DATA ENTRY'!O703,"")))</f>
        <v/>
      </c>
      <c r="DK704" s="3" t="str">
        <f>IF('DATA ENTRY'!CK703="","",IF('DATA ENTRY'!P703="","",IF(AND($DF$4='DATA ENTRY'!D703),'DATA ENTRY'!P703,"")))</f>
        <v/>
      </c>
      <c r="DL704" s="107" t="str">
        <f>IF('DATA ENTRY'!CK703="","",IF('DATA ENTRY'!Q703="","",IF(AND($DF$4='DATA ENTRY'!D703),'DATA ENTRY'!Q703,"")))</f>
        <v/>
      </c>
      <c r="DM704" s="3" t="str">
        <f>IF('DATA ENTRY'!CK703="","",IF('DATA ENTRY'!R703="","",IF(AND($DF$4='DATA ENTRY'!D703),'DATA ENTRY'!R703,"")))</f>
        <v/>
      </c>
      <c r="DN704" s="107" t="str">
        <f>IF('DATA ENTRY'!CK703="","",IF('DATA ENTRY'!S703="","",IF(AND($DF$4='DATA ENTRY'!D703),'DATA ENTRY'!S703,"")))</f>
        <v/>
      </c>
      <c r="DO704" s="3" t="str">
        <f>IF('DATA ENTRY'!CK703="","",IF('DATA ENTRY'!E703="","",IF(AND($DF$4='DATA ENTRY'!D703),'DATA ENTRY'!E703,"")))</f>
        <v/>
      </c>
      <c r="DP704" s="3" t="str">
        <f>IF('DATA ENTRY'!CK703="","",IF('DATA ENTRY'!D703="","",IF(AND($DF$4='DATA ENTRY'!D703),'DATA ENTRY'!D703,"")))</f>
        <v/>
      </c>
      <c r="DQ704" s="3" t="str">
        <f>IF('DATA ENTRY'!CK703="","",IF('DATA ENTRY'!W703="","",IF(AND($DF$4='DATA ENTRY'!D703),'DATA ENTRY'!W703,"")))</f>
        <v/>
      </c>
      <c r="DR704" s="3" t="str">
        <f>IF('DATA ENTRY'!CK703="","",IF('DATA ENTRY'!X703="","",IF(AND($DF$4='DATA ENTRY'!D703),'DATA ENTRY'!X703,"")))</f>
        <v/>
      </c>
      <c r="DS704" s="108" t="str">
        <f t="shared" si="171"/>
        <v/>
      </c>
      <c r="DT704" s="108" t="str">
        <f>IF('DATA ENTRY'!CK703="","",IF('DATA ENTRY'!D703="","",IF(AND($DF$4='DATA ENTRY'!D703),'DATA ENTRY'!G703,"")))</f>
        <v/>
      </c>
      <c r="DY704">
        <f t="shared" si="172"/>
        <v>0</v>
      </c>
      <c r="EB704" t="str">
        <f t="shared" si="173"/>
        <v/>
      </c>
      <c r="EC704" t="str">
        <f t="shared" si="174"/>
        <v/>
      </c>
      <c r="ED704" s="224">
        <v>698</v>
      </c>
      <c r="EE704" s="3" t="str">
        <f>IF('DATA ENTRY'!CK703="","",IF('DATA ENTRY'!B703="","",IF(AND($EF$4='DATA ENTRY'!G703,$EH$4='DATA ENTRY'!F703),'DATA ENTRY'!B703,"")))</f>
        <v/>
      </c>
      <c r="EF704" s="3" t="str">
        <f>IF('DATA ENTRY'!CK703="","",IF('DATA ENTRY'!C703="","",IF(AND($EF$4='DATA ENTRY'!G703,$EH$4='DATA ENTRY'!F703),'DATA ENTRY'!C703,"")))</f>
        <v/>
      </c>
      <c r="EG704" s="4" t="str">
        <f>IF('DATA ENTRY'!CK703="","",IF('DATA ENTRY'!I703="","",IF(AND($EF$4='DATA ENTRY'!G703,$EH$4='DATA ENTRY'!F703),'DATA ENTRY'!I703,"")))</f>
        <v/>
      </c>
      <c r="EH704" s="4" t="str">
        <f>IF('DATA ENTRY'!CK703="","",IF('DATA ENTRY'!CK703="","",IF(AND($EF$4='DATA ENTRY'!G703,$EH$4='DATA ENTRY'!F703),'DATA ENTRY'!CK703,"")))</f>
        <v/>
      </c>
      <c r="EI704" s="3" t="str">
        <f>IF('DATA ENTRY'!CK703="","",IF('DATA ENTRY'!N703="","",IF(AND($EF$4='DATA ENTRY'!G703,$EH$4='DATA ENTRY'!F703),'DATA ENTRY'!N703,"")))</f>
        <v/>
      </c>
      <c r="EJ704" s="107" t="str">
        <f>IF('DATA ENTRY'!CK703="","",IF('DATA ENTRY'!O703="","",IF(AND($EF$4='DATA ENTRY'!G703,$EH$4='DATA ENTRY'!F703),'DATA ENTRY'!O703,"")))</f>
        <v/>
      </c>
      <c r="EK704" s="3" t="str">
        <f>IF('DATA ENTRY'!CK703="","",IF('DATA ENTRY'!P703="","",IF(AND($EF$4='DATA ENTRY'!G703,$EH$4='DATA ENTRY'!F703),'DATA ENTRY'!P703,"")))</f>
        <v/>
      </c>
      <c r="EL704" s="107" t="str">
        <f>IF('DATA ENTRY'!CK703="","",IF('DATA ENTRY'!Q703="","",IF(AND($EF$4='DATA ENTRY'!G703,$EH$4='DATA ENTRY'!F703),'DATA ENTRY'!Q703,"")))</f>
        <v/>
      </c>
      <c r="EM704" s="3" t="str">
        <f>IF('DATA ENTRY'!CK703="","",IF('DATA ENTRY'!R703="","",IF(AND($EF$4='DATA ENTRY'!G703,$EH$4='DATA ENTRY'!F703),'DATA ENTRY'!R703,"")))</f>
        <v/>
      </c>
      <c r="EN704" s="107" t="str">
        <f>IF('DATA ENTRY'!CK703="","",IF('DATA ENTRY'!S703="","",IF(AND($EF$4='DATA ENTRY'!G703,$EH$4='DATA ENTRY'!F703),'DATA ENTRY'!S703,"")))</f>
        <v/>
      </c>
      <c r="EO704" s="3" t="str">
        <f>IF('DATA ENTRY'!CK703="","",IF('DATA ENTRY'!E703="","",IF(AND($EF$4='DATA ENTRY'!G703,$EH$4='DATA ENTRY'!F703),'DATA ENTRY'!E703,"")))</f>
        <v/>
      </c>
      <c r="EP704" s="3" t="str">
        <f>IF('DATA ENTRY'!CK703="","",IF('DATA ENTRY'!D703="","",IF(AND($EF$4='DATA ENTRY'!G703,$EH$4='DATA ENTRY'!F703),'DATA ENTRY'!D703,"")))</f>
        <v/>
      </c>
      <c r="EQ704" s="3" t="str">
        <f>IF('DATA ENTRY'!CK703="","",IF('DATA ENTRY'!W703="","",IF(AND($EF$4='DATA ENTRY'!G703,$EH$4='DATA ENTRY'!F703),'DATA ENTRY'!W703,"")))</f>
        <v/>
      </c>
      <c r="ER704" s="3" t="str">
        <f>IF('DATA ENTRY'!CK703="","",IF('DATA ENTRY'!X703="","",IF(AND($EF$4='DATA ENTRY'!G703,$EH$4='DATA ENTRY'!F703),'DATA ENTRY'!X703,"")))</f>
        <v/>
      </c>
      <c r="ES704" s="108" t="str">
        <f t="shared" si="175"/>
        <v/>
      </c>
      <c r="ET704" s="108" t="str">
        <f>IF('DATA ENTRY'!CK703="","",IF('DATA ENTRY'!D703="","",IF(AND($EF$4='DATA ENTRY'!G703,$EH$4='DATA ENTRY'!F703),'DATA ENTRY'!G703,"")))</f>
        <v/>
      </c>
      <c r="EY704">
        <f t="shared" si="176"/>
        <v>0</v>
      </c>
    </row>
    <row r="705" spans="1:155">
      <c r="A705" t="str">
        <f>IF(S705=0,"",1+(MAX($A$7:A704)))</f>
        <v/>
      </c>
      <c r="B705" s="224">
        <v>699</v>
      </c>
      <c r="C705" s="3" t="str">
        <f>IF('DATA ENTRY'!CK704="","",IF('DATA ENTRY'!B704="","",IF($D$4="All Post",'DATA ENTRY'!B704,IF(AND($D$4='DATA ENTRY'!CK704),'DATA ENTRY'!B704,""))))</f>
        <v/>
      </c>
      <c r="D705" s="3" t="str">
        <f>IF('DATA ENTRY'!CK704="","",IF('DATA ENTRY'!C704="","",IF($D$4="All Post",'DATA ENTRY'!C704,IF(AND($D$4='DATA ENTRY'!CK704),'DATA ENTRY'!C704,""))))</f>
        <v/>
      </c>
      <c r="E705" s="4" t="str">
        <f>IF('DATA ENTRY'!CK704="","",IF('DATA ENTRY'!I704="","",IF($D$4="All Post",'DATA ENTRY'!I704,IF(AND($D$4='DATA ENTRY'!CK704),'DATA ENTRY'!I704,""))))</f>
        <v/>
      </c>
      <c r="F705" s="4" t="str">
        <f>IF('DATA ENTRY'!CK704="","",IF('DATA ENTRY'!CK704="","",IF($D$4="All Post",'DATA ENTRY'!CK704,IF(AND($D$4='DATA ENTRY'!CK704),'DATA ENTRY'!CK704,""))))</f>
        <v/>
      </c>
      <c r="G705" s="3" t="str">
        <f>IF('DATA ENTRY'!CK704="","",IF('DATA ENTRY'!N704="","",IF($D$4="All Post",'DATA ENTRY'!N704,IF(AND($D$4='DATA ENTRY'!CK704),'DATA ENTRY'!N704,""))))</f>
        <v/>
      </c>
      <c r="H705" s="107" t="str">
        <f>IF('DATA ENTRY'!CK704="","",IF('DATA ENTRY'!O704="","",IF($D$4="All Post",'DATA ENTRY'!O704,IF(AND($D$4='DATA ENTRY'!CK704),'DATA ENTRY'!O704,""))))</f>
        <v/>
      </c>
      <c r="I705" s="3" t="str">
        <f>IF('DATA ENTRY'!CK704="","",IF('DATA ENTRY'!P704="","",IF($D$4="All Post",'DATA ENTRY'!P704,IF(AND($D$4='DATA ENTRY'!CK704),'DATA ENTRY'!P704,""))))</f>
        <v/>
      </c>
      <c r="J705" s="107" t="str">
        <f>IF('DATA ENTRY'!CK704="","",IF('DATA ENTRY'!Q704="","",IF($D$4="All Post",'DATA ENTRY'!Q704,IF(AND($D$4='DATA ENTRY'!CK704),'DATA ENTRY'!Q704,""))))</f>
        <v/>
      </c>
      <c r="K705" s="3" t="str">
        <f>IF('DATA ENTRY'!CK704="","",IF('DATA ENTRY'!R704="","",IF($D$4="All Post",'DATA ENTRY'!R704,IF(AND($D$4='DATA ENTRY'!CK704),'DATA ENTRY'!R704,""))))</f>
        <v/>
      </c>
      <c r="L705" s="3" t="str">
        <f>IF('DATA ENTRY'!CK704="","",IF('DATA ENTRY'!S704="","",IF($D$4="All Post",'DATA ENTRY'!S704,IF(AND($D$4='DATA ENTRY'!CK704),'DATA ENTRY'!S704,""))))</f>
        <v/>
      </c>
      <c r="M705" s="3" t="str">
        <f>IF('DATA ENTRY'!CK704="","",IF('DATA ENTRY'!E704="","",IF($D$4="All Post",'DATA ENTRY'!E704,IF(AND($D$4='DATA ENTRY'!CK704),'DATA ENTRY'!E704,""))))</f>
        <v/>
      </c>
      <c r="N705" s="3" t="str">
        <f>IF('DATA ENTRY'!CK704="","",IF('DATA ENTRY'!W704="","",IF($D$4="All Post",'DATA ENTRY'!W704,IF(AND($D$4='DATA ENTRY'!CK704),'DATA ENTRY'!W704,""))))</f>
        <v/>
      </c>
      <c r="O705" s="3" t="str">
        <f>IF('DATA ENTRY'!CK704="","",IF('DATA ENTRY'!X704="","",IF($D$4="All Post",'DATA ENTRY'!X704,IF(AND($D$4='DATA ENTRY'!CK704),'DATA ENTRY'!X704,""))))</f>
        <v/>
      </c>
      <c r="P705" s="3" t="str">
        <f>IF('DATA ENTRY'!CK704="","",IF('DATA ENTRY'!G704="","",IF($D$4="All Post",'DATA ENTRY'!G704,IF(AND($D$4='DATA ENTRY'!CK704),'DATA ENTRY'!G704,""))))</f>
        <v/>
      </c>
      <c r="S705">
        <f t="shared" si="163"/>
        <v>0</v>
      </c>
      <c r="T705" t="str">
        <f t="shared" si="164"/>
        <v/>
      </c>
      <c r="BZ705" t="str">
        <f t="shared" si="165"/>
        <v/>
      </c>
      <c r="CA705" t="str">
        <f t="shared" si="166"/>
        <v/>
      </c>
      <c r="CB705" s="224">
        <v>699</v>
      </c>
      <c r="CC705" s="3" t="str">
        <f>IF('DATA ENTRY'!CK704="","",IF('DATA ENTRY'!B704="","",IF(AND($CD$4='DATA ENTRY'!CK704,$CG$4='DATA ENTRY'!D704),'DATA ENTRY'!B704,"")))</f>
        <v/>
      </c>
      <c r="CD705" s="3" t="str">
        <f>IF('DATA ENTRY'!CK704="","",IF('DATA ENTRY'!C704="","",IF(AND($CD$4='DATA ENTRY'!CK704,$CG$4='DATA ENTRY'!D704),'DATA ENTRY'!C704,"")))</f>
        <v/>
      </c>
      <c r="CE705" s="4" t="str">
        <f>IF('DATA ENTRY'!CK704="","",IF('DATA ENTRY'!I704="","",IF(AND($CD$4='DATA ENTRY'!CK704,$CG$4='DATA ENTRY'!D704),'DATA ENTRY'!I704,"")))</f>
        <v/>
      </c>
      <c r="CF705" s="4" t="str">
        <f>IF('DATA ENTRY'!CK704="","",IF('DATA ENTRY'!CK704="","",IF(AND($CD$4='DATA ENTRY'!CK704,$CG$4='DATA ENTRY'!D704),'DATA ENTRY'!CK704,"")))</f>
        <v/>
      </c>
      <c r="CG705" s="3" t="str">
        <f>IF('DATA ENTRY'!CK704="","",IF('DATA ENTRY'!N704="","",IF(AND($CD$4='DATA ENTRY'!CK704,$CG$4='DATA ENTRY'!D704),'DATA ENTRY'!N704,"")))</f>
        <v/>
      </c>
      <c r="CH705" s="107" t="str">
        <f>IF('DATA ENTRY'!CK704="","",IF('DATA ENTRY'!O704="","",IF(AND($CD$4='DATA ENTRY'!CK704,$CG$4='DATA ENTRY'!D704),'DATA ENTRY'!O704,"")))</f>
        <v/>
      </c>
      <c r="CI705" s="3" t="str">
        <f>IF('DATA ENTRY'!CK704="","",IF('DATA ENTRY'!P704="","",IF(AND($CD$4='DATA ENTRY'!CK704,$CG$4='DATA ENTRY'!D704),'DATA ENTRY'!P704,"")))</f>
        <v/>
      </c>
      <c r="CJ705" s="107" t="str">
        <f>IF('DATA ENTRY'!CK704="","",IF('DATA ENTRY'!Q704="","",IF(AND($CD$4='DATA ENTRY'!CK704,$CG$4='DATA ENTRY'!D704),'DATA ENTRY'!Q704,"")))</f>
        <v/>
      </c>
      <c r="CK705" s="3" t="str">
        <f>IF('DATA ENTRY'!CK704="","",IF('DATA ENTRY'!R704="","",IF(AND($CD$4='DATA ENTRY'!CK704,$CG$4='DATA ENTRY'!D704),'DATA ENTRY'!R704,"")))</f>
        <v/>
      </c>
      <c r="CL705" s="3" t="str">
        <f>IF('DATA ENTRY'!CK704="","",IF('DATA ENTRY'!S704="","",IF(AND($CD$4='DATA ENTRY'!CK704,$CG$4='DATA ENTRY'!D704),'DATA ENTRY'!S704,"")))</f>
        <v/>
      </c>
      <c r="CM705" s="3" t="str">
        <f>IF('DATA ENTRY'!CK704="","",IF('DATA ENTRY'!E704="","",IF(AND($CD$4='DATA ENTRY'!CK704,$CG$4='DATA ENTRY'!D704),'DATA ENTRY'!E704,"")))</f>
        <v/>
      </c>
      <c r="CN705" s="3" t="str">
        <f>IF('DATA ENTRY'!CK704="","",IF('DATA ENTRY'!W704="","",IF(AND($CD$4='DATA ENTRY'!CK704,$CG$4='DATA ENTRY'!D704),'DATA ENTRY'!W704,"")))</f>
        <v/>
      </c>
      <c r="CO705" s="3" t="str">
        <f>IF('DATA ENTRY'!CK704="","",IF('DATA ENTRY'!X704="","",IF(AND($CD$4='DATA ENTRY'!CK704,$CG$4='DATA ENTRY'!D704),'DATA ENTRY'!X704,"")))</f>
        <v/>
      </c>
      <c r="CP705" s="108" t="str">
        <f t="shared" si="167"/>
        <v/>
      </c>
      <c r="CQ705" s="108" t="str">
        <f>IF('DATA ENTRY'!CK704="","",IF('DATA ENTRY'!G704="","",IF(AND($CD$4='DATA ENTRY'!CK704,$CG$4='DATA ENTRY'!D704),'DATA ENTRY'!G704,"")))</f>
        <v/>
      </c>
      <c r="CR705" s="230" t="str">
        <f>IF('DATA ENTRY'!CK704="","",IF('DATA ENTRY'!D704="","",IF(AND($CD$4='DATA ENTRY'!CK704,$CG$4='DATA ENTRY'!D704),'DATA ENTRY'!D704,"")))</f>
        <v/>
      </c>
      <c r="CS705">
        <f t="shared" si="168"/>
        <v>0</v>
      </c>
      <c r="CT705">
        <f t="shared" si="169"/>
        <v>0</v>
      </c>
      <c r="CV705" s="139"/>
      <c r="CX705">
        <f t="shared" si="170"/>
        <v>0</v>
      </c>
      <c r="DB705" t="str">
        <f t="shared" si="177"/>
        <v/>
      </c>
      <c r="DC705" t="str">
        <f t="shared" si="178"/>
        <v/>
      </c>
      <c r="DD705" s="224">
        <v>699</v>
      </c>
      <c r="DE705" s="3" t="str">
        <f>IF('DATA ENTRY'!CK704="","",IF('DATA ENTRY'!B704="","",IF(AND($DF$4='DATA ENTRY'!D704),'DATA ENTRY'!B704,"")))</f>
        <v/>
      </c>
      <c r="DF705" s="3" t="str">
        <f>IF('DATA ENTRY'!CK704="","",IF('DATA ENTRY'!C704="","",IF(AND($DF$4='DATA ENTRY'!D704),'DATA ENTRY'!C704,"")))</f>
        <v/>
      </c>
      <c r="DG705" s="4" t="str">
        <f>IF('DATA ENTRY'!CK704="","",IF('DATA ENTRY'!I704="","",IF(AND($DF$4='DATA ENTRY'!D704),'DATA ENTRY'!I704,"")))</f>
        <v/>
      </c>
      <c r="DH705" s="4" t="str">
        <f>IF('DATA ENTRY'!CK704="","",IF('DATA ENTRY'!CK704="","",IF(AND($DF$4='DATA ENTRY'!D704),'DATA ENTRY'!CK704,"")))</f>
        <v/>
      </c>
      <c r="DI705" s="3" t="str">
        <f>IF('DATA ENTRY'!CK704="","",IF('DATA ENTRY'!N704="","",IF(AND($DF$4='DATA ENTRY'!D704),'DATA ENTRY'!N704,"")))</f>
        <v/>
      </c>
      <c r="DJ705" s="107" t="str">
        <f>IF('DATA ENTRY'!CK704="","",IF('DATA ENTRY'!O704="","",IF(AND($DF$4='DATA ENTRY'!D704),'DATA ENTRY'!O704,"")))</f>
        <v/>
      </c>
      <c r="DK705" s="3" t="str">
        <f>IF('DATA ENTRY'!CK704="","",IF('DATA ENTRY'!P704="","",IF(AND($DF$4='DATA ENTRY'!D704),'DATA ENTRY'!P704,"")))</f>
        <v/>
      </c>
      <c r="DL705" s="107" t="str">
        <f>IF('DATA ENTRY'!CK704="","",IF('DATA ENTRY'!Q704="","",IF(AND($DF$4='DATA ENTRY'!D704),'DATA ENTRY'!Q704,"")))</f>
        <v/>
      </c>
      <c r="DM705" s="3" t="str">
        <f>IF('DATA ENTRY'!CK704="","",IF('DATA ENTRY'!R704="","",IF(AND($DF$4='DATA ENTRY'!D704),'DATA ENTRY'!R704,"")))</f>
        <v/>
      </c>
      <c r="DN705" s="107" t="str">
        <f>IF('DATA ENTRY'!CK704="","",IF('DATA ENTRY'!S704="","",IF(AND($DF$4='DATA ENTRY'!D704),'DATA ENTRY'!S704,"")))</f>
        <v/>
      </c>
      <c r="DO705" s="3" t="str">
        <f>IF('DATA ENTRY'!CK704="","",IF('DATA ENTRY'!E704="","",IF(AND($DF$4='DATA ENTRY'!D704),'DATA ENTRY'!E704,"")))</f>
        <v/>
      </c>
      <c r="DP705" s="3" t="str">
        <f>IF('DATA ENTRY'!CK704="","",IF('DATA ENTRY'!D704="","",IF(AND($DF$4='DATA ENTRY'!D704),'DATA ENTRY'!D704,"")))</f>
        <v/>
      </c>
      <c r="DQ705" s="3" t="str">
        <f>IF('DATA ENTRY'!CK704="","",IF('DATA ENTRY'!W704="","",IF(AND($DF$4='DATA ENTRY'!D704),'DATA ENTRY'!W704,"")))</f>
        <v/>
      </c>
      <c r="DR705" s="3" t="str">
        <f>IF('DATA ENTRY'!CK704="","",IF('DATA ENTRY'!X704="","",IF(AND($DF$4='DATA ENTRY'!D704),'DATA ENTRY'!X704,"")))</f>
        <v/>
      </c>
      <c r="DS705" s="108" t="str">
        <f t="shared" si="171"/>
        <v/>
      </c>
      <c r="DT705" s="108" t="str">
        <f>IF('DATA ENTRY'!CK704="","",IF('DATA ENTRY'!D704="","",IF(AND($DF$4='DATA ENTRY'!D704),'DATA ENTRY'!G704,"")))</f>
        <v/>
      </c>
      <c r="DY705">
        <f t="shared" si="172"/>
        <v>0</v>
      </c>
      <c r="EB705" t="str">
        <f t="shared" si="173"/>
        <v/>
      </c>
      <c r="EC705" t="str">
        <f t="shared" si="174"/>
        <v/>
      </c>
      <c r="ED705" s="224">
        <v>699</v>
      </c>
      <c r="EE705" s="3" t="str">
        <f>IF('DATA ENTRY'!CK704="","",IF('DATA ENTRY'!B704="","",IF(AND($EF$4='DATA ENTRY'!G704,$EH$4='DATA ENTRY'!F704),'DATA ENTRY'!B704,"")))</f>
        <v/>
      </c>
      <c r="EF705" s="3" t="str">
        <f>IF('DATA ENTRY'!CK704="","",IF('DATA ENTRY'!C704="","",IF(AND($EF$4='DATA ENTRY'!G704,$EH$4='DATA ENTRY'!F704),'DATA ENTRY'!C704,"")))</f>
        <v/>
      </c>
      <c r="EG705" s="4" t="str">
        <f>IF('DATA ENTRY'!CK704="","",IF('DATA ENTRY'!I704="","",IF(AND($EF$4='DATA ENTRY'!G704,$EH$4='DATA ENTRY'!F704),'DATA ENTRY'!I704,"")))</f>
        <v/>
      </c>
      <c r="EH705" s="4" t="str">
        <f>IF('DATA ENTRY'!CK704="","",IF('DATA ENTRY'!CK704="","",IF(AND($EF$4='DATA ENTRY'!G704,$EH$4='DATA ENTRY'!F704),'DATA ENTRY'!CK704,"")))</f>
        <v/>
      </c>
      <c r="EI705" s="3" t="str">
        <f>IF('DATA ENTRY'!CK704="","",IF('DATA ENTRY'!N704="","",IF(AND($EF$4='DATA ENTRY'!G704,$EH$4='DATA ENTRY'!F704),'DATA ENTRY'!N704,"")))</f>
        <v/>
      </c>
      <c r="EJ705" s="107" t="str">
        <f>IF('DATA ENTRY'!CK704="","",IF('DATA ENTRY'!O704="","",IF(AND($EF$4='DATA ENTRY'!G704,$EH$4='DATA ENTRY'!F704),'DATA ENTRY'!O704,"")))</f>
        <v/>
      </c>
      <c r="EK705" s="3" t="str">
        <f>IF('DATA ENTRY'!CK704="","",IF('DATA ENTRY'!P704="","",IF(AND($EF$4='DATA ENTRY'!G704,$EH$4='DATA ENTRY'!F704),'DATA ENTRY'!P704,"")))</f>
        <v/>
      </c>
      <c r="EL705" s="107" t="str">
        <f>IF('DATA ENTRY'!CK704="","",IF('DATA ENTRY'!Q704="","",IF(AND($EF$4='DATA ENTRY'!G704,$EH$4='DATA ENTRY'!F704),'DATA ENTRY'!Q704,"")))</f>
        <v/>
      </c>
      <c r="EM705" s="3" t="str">
        <f>IF('DATA ENTRY'!CK704="","",IF('DATA ENTRY'!R704="","",IF(AND($EF$4='DATA ENTRY'!G704,$EH$4='DATA ENTRY'!F704),'DATA ENTRY'!R704,"")))</f>
        <v/>
      </c>
      <c r="EN705" s="107" t="str">
        <f>IF('DATA ENTRY'!CK704="","",IF('DATA ENTRY'!S704="","",IF(AND($EF$4='DATA ENTRY'!G704,$EH$4='DATA ENTRY'!F704),'DATA ENTRY'!S704,"")))</f>
        <v/>
      </c>
      <c r="EO705" s="3" t="str">
        <f>IF('DATA ENTRY'!CK704="","",IF('DATA ENTRY'!E704="","",IF(AND($EF$4='DATA ENTRY'!G704,$EH$4='DATA ENTRY'!F704),'DATA ENTRY'!E704,"")))</f>
        <v/>
      </c>
      <c r="EP705" s="3" t="str">
        <f>IF('DATA ENTRY'!CK704="","",IF('DATA ENTRY'!D704="","",IF(AND($EF$4='DATA ENTRY'!G704,$EH$4='DATA ENTRY'!F704),'DATA ENTRY'!D704,"")))</f>
        <v/>
      </c>
      <c r="EQ705" s="3" t="str">
        <f>IF('DATA ENTRY'!CK704="","",IF('DATA ENTRY'!W704="","",IF(AND($EF$4='DATA ENTRY'!G704,$EH$4='DATA ENTRY'!F704),'DATA ENTRY'!W704,"")))</f>
        <v/>
      </c>
      <c r="ER705" s="3" t="str">
        <f>IF('DATA ENTRY'!CK704="","",IF('DATA ENTRY'!X704="","",IF(AND($EF$4='DATA ENTRY'!G704,$EH$4='DATA ENTRY'!F704),'DATA ENTRY'!X704,"")))</f>
        <v/>
      </c>
      <c r="ES705" s="108" t="str">
        <f t="shared" si="175"/>
        <v/>
      </c>
      <c r="ET705" s="108" t="str">
        <f>IF('DATA ENTRY'!CK704="","",IF('DATA ENTRY'!D704="","",IF(AND($EF$4='DATA ENTRY'!G704,$EH$4='DATA ENTRY'!F704),'DATA ENTRY'!G704,"")))</f>
        <v/>
      </c>
      <c r="EY705">
        <f t="shared" si="176"/>
        <v>0</v>
      </c>
    </row>
    <row r="706" spans="1:155">
      <c r="A706" t="str">
        <f>IF(S706=0,"",1+(MAX($A$7:A705)))</f>
        <v/>
      </c>
      <c r="B706" s="224">
        <v>700</v>
      </c>
      <c r="C706" s="3" t="str">
        <f>IF('DATA ENTRY'!CK705="","",IF('DATA ENTRY'!B705="","",IF($D$4="All Post",'DATA ENTRY'!B705,IF(AND($D$4='DATA ENTRY'!CK705),'DATA ENTRY'!B705,""))))</f>
        <v/>
      </c>
      <c r="D706" s="3" t="str">
        <f>IF('DATA ENTRY'!CK705="","",IF('DATA ENTRY'!C705="","",IF($D$4="All Post",'DATA ENTRY'!C705,IF(AND($D$4='DATA ENTRY'!CK705),'DATA ENTRY'!C705,""))))</f>
        <v/>
      </c>
      <c r="E706" s="4" t="str">
        <f>IF('DATA ENTRY'!CK705="","",IF('DATA ENTRY'!I705="","",IF($D$4="All Post",'DATA ENTRY'!I705,IF(AND($D$4='DATA ENTRY'!CK705),'DATA ENTRY'!I705,""))))</f>
        <v/>
      </c>
      <c r="F706" s="4" t="str">
        <f>IF('DATA ENTRY'!CK705="","",IF('DATA ENTRY'!CK705="","",IF($D$4="All Post",'DATA ENTRY'!CK705,IF(AND($D$4='DATA ENTRY'!CK705),'DATA ENTRY'!CK705,""))))</f>
        <v/>
      </c>
      <c r="G706" s="3" t="str">
        <f>IF('DATA ENTRY'!CK705="","",IF('DATA ENTRY'!N705="","",IF($D$4="All Post",'DATA ENTRY'!N705,IF(AND($D$4='DATA ENTRY'!CK705),'DATA ENTRY'!N705,""))))</f>
        <v/>
      </c>
      <c r="H706" s="107" t="str">
        <f>IF('DATA ENTRY'!CK705="","",IF('DATA ENTRY'!O705="","",IF($D$4="All Post",'DATA ENTRY'!O705,IF(AND($D$4='DATA ENTRY'!CK705),'DATA ENTRY'!O705,""))))</f>
        <v/>
      </c>
      <c r="I706" s="3" t="str">
        <f>IF('DATA ENTRY'!CK705="","",IF('DATA ENTRY'!P705="","",IF($D$4="All Post",'DATA ENTRY'!P705,IF(AND($D$4='DATA ENTRY'!CK705),'DATA ENTRY'!P705,""))))</f>
        <v/>
      </c>
      <c r="J706" s="107" t="str">
        <f>IF('DATA ENTRY'!CK705="","",IF('DATA ENTRY'!Q705="","",IF($D$4="All Post",'DATA ENTRY'!Q705,IF(AND($D$4='DATA ENTRY'!CK705),'DATA ENTRY'!Q705,""))))</f>
        <v/>
      </c>
      <c r="K706" s="3" t="str">
        <f>IF('DATA ENTRY'!CK705="","",IF('DATA ENTRY'!R705="","",IF($D$4="All Post",'DATA ENTRY'!R705,IF(AND($D$4='DATA ENTRY'!CK705),'DATA ENTRY'!R705,""))))</f>
        <v/>
      </c>
      <c r="L706" s="3" t="str">
        <f>IF('DATA ENTRY'!CK705="","",IF('DATA ENTRY'!S705="","",IF($D$4="All Post",'DATA ENTRY'!S705,IF(AND($D$4='DATA ENTRY'!CK705),'DATA ENTRY'!S705,""))))</f>
        <v/>
      </c>
      <c r="M706" s="3" t="str">
        <f>IF('DATA ENTRY'!CK705="","",IF('DATA ENTRY'!E705="","",IF($D$4="All Post",'DATA ENTRY'!E705,IF(AND($D$4='DATA ENTRY'!CK705),'DATA ENTRY'!E705,""))))</f>
        <v/>
      </c>
      <c r="N706" s="3" t="str">
        <f>IF('DATA ENTRY'!CK705="","",IF('DATA ENTRY'!W705="","",IF($D$4="All Post",'DATA ENTRY'!W705,IF(AND($D$4='DATA ENTRY'!CK705),'DATA ENTRY'!W705,""))))</f>
        <v/>
      </c>
      <c r="O706" s="3" t="str">
        <f>IF('DATA ENTRY'!CK705="","",IF('DATA ENTRY'!X705="","",IF($D$4="All Post",'DATA ENTRY'!X705,IF(AND($D$4='DATA ENTRY'!CK705),'DATA ENTRY'!X705,""))))</f>
        <v/>
      </c>
      <c r="P706" s="3" t="str">
        <f>IF('DATA ENTRY'!CK705="","",IF('DATA ENTRY'!G705="","",IF($D$4="All Post",'DATA ENTRY'!G705,IF(AND($D$4='DATA ENTRY'!CK705),'DATA ENTRY'!G705,""))))</f>
        <v/>
      </c>
      <c r="S706">
        <f t="shared" si="163"/>
        <v>0</v>
      </c>
      <c r="T706" t="str">
        <f t="shared" si="164"/>
        <v/>
      </c>
      <c r="BZ706" t="str">
        <f t="shared" si="165"/>
        <v/>
      </c>
      <c r="CA706" t="str">
        <f t="shared" si="166"/>
        <v/>
      </c>
      <c r="CB706" s="224">
        <v>700</v>
      </c>
      <c r="CC706" s="3" t="str">
        <f>IF('DATA ENTRY'!CK705="","",IF('DATA ENTRY'!B705="","",IF(AND($CD$4='DATA ENTRY'!CK705,$CG$4='DATA ENTRY'!D705),'DATA ENTRY'!B705,"")))</f>
        <v/>
      </c>
      <c r="CD706" s="3" t="str">
        <f>IF('DATA ENTRY'!CK705="","",IF('DATA ENTRY'!C705="","",IF(AND($CD$4='DATA ENTRY'!CK705,$CG$4='DATA ENTRY'!D705),'DATA ENTRY'!C705,"")))</f>
        <v/>
      </c>
      <c r="CE706" s="4" t="str">
        <f>IF('DATA ENTRY'!CK705="","",IF('DATA ENTRY'!I705="","",IF(AND($CD$4='DATA ENTRY'!CK705,$CG$4='DATA ENTRY'!D705),'DATA ENTRY'!I705,"")))</f>
        <v/>
      </c>
      <c r="CF706" s="4" t="str">
        <f>IF('DATA ENTRY'!CK705="","",IF('DATA ENTRY'!CK705="","",IF(AND($CD$4='DATA ENTRY'!CK705,$CG$4='DATA ENTRY'!D705),'DATA ENTRY'!CK705,"")))</f>
        <v/>
      </c>
      <c r="CG706" s="3" t="str">
        <f>IF('DATA ENTRY'!CK705="","",IF('DATA ENTRY'!N705="","",IF(AND($CD$4='DATA ENTRY'!CK705,$CG$4='DATA ENTRY'!D705),'DATA ENTRY'!N705,"")))</f>
        <v/>
      </c>
      <c r="CH706" s="107" t="str">
        <f>IF('DATA ENTRY'!CK705="","",IF('DATA ENTRY'!O705="","",IF(AND($CD$4='DATA ENTRY'!CK705,$CG$4='DATA ENTRY'!D705),'DATA ENTRY'!O705,"")))</f>
        <v/>
      </c>
      <c r="CI706" s="3" t="str">
        <f>IF('DATA ENTRY'!CK705="","",IF('DATA ENTRY'!P705="","",IF(AND($CD$4='DATA ENTRY'!CK705,$CG$4='DATA ENTRY'!D705),'DATA ENTRY'!P705,"")))</f>
        <v/>
      </c>
      <c r="CJ706" s="107" t="str">
        <f>IF('DATA ENTRY'!CK705="","",IF('DATA ENTRY'!Q705="","",IF(AND($CD$4='DATA ENTRY'!CK705,$CG$4='DATA ENTRY'!D705),'DATA ENTRY'!Q705,"")))</f>
        <v/>
      </c>
      <c r="CK706" s="3" t="str">
        <f>IF('DATA ENTRY'!CK705="","",IF('DATA ENTRY'!R705="","",IF(AND($CD$4='DATA ENTRY'!CK705,$CG$4='DATA ENTRY'!D705),'DATA ENTRY'!R705,"")))</f>
        <v/>
      </c>
      <c r="CL706" s="3" t="str">
        <f>IF('DATA ENTRY'!CK705="","",IF('DATA ENTRY'!S705="","",IF(AND($CD$4='DATA ENTRY'!CK705,$CG$4='DATA ENTRY'!D705),'DATA ENTRY'!S705,"")))</f>
        <v/>
      </c>
      <c r="CM706" s="3" t="str">
        <f>IF('DATA ENTRY'!CK705="","",IF('DATA ENTRY'!E705="","",IF(AND($CD$4='DATA ENTRY'!CK705,$CG$4='DATA ENTRY'!D705),'DATA ENTRY'!E705,"")))</f>
        <v/>
      </c>
      <c r="CN706" s="3" t="str">
        <f>IF('DATA ENTRY'!CK705="","",IF('DATA ENTRY'!W705="","",IF(AND($CD$4='DATA ENTRY'!CK705,$CG$4='DATA ENTRY'!D705),'DATA ENTRY'!W705,"")))</f>
        <v/>
      </c>
      <c r="CO706" s="3" t="str">
        <f>IF('DATA ENTRY'!CK705="","",IF('DATA ENTRY'!X705="","",IF(AND($CD$4='DATA ENTRY'!CK705,$CG$4='DATA ENTRY'!D705),'DATA ENTRY'!X705,"")))</f>
        <v/>
      </c>
      <c r="CP706" s="108" t="str">
        <f t="shared" si="167"/>
        <v/>
      </c>
      <c r="CQ706" s="108" t="str">
        <f>IF('DATA ENTRY'!CK705="","",IF('DATA ENTRY'!G705="","",IF(AND($CD$4='DATA ENTRY'!CK705,$CG$4='DATA ENTRY'!D705),'DATA ENTRY'!G705,"")))</f>
        <v/>
      </c>
      <c r="CR706" s="230" t="str">
        <f>IF('DATA ENTRY'!CK705="","",IF('DATA ENTRY'!D705="","",IF(AND($CD$4='DATA ENTRY'!CK705,$CG$4='DATA ENTRY'!D705),'DATA ENTRY'!D705,"")))</f>
        <v/>
      </c>
      <c r="CS706">
        <f t="shared" si="168"/>
        <v>0</v>
      </c>
      <c r="CT706">
        <f t="shared" si="169"/>
        <v>0</v>
      </c>
      <c r="CV706" s="139"/>
      <c r="CX706">
        <f t="shared" si="170"/>
        <v>0</v>
      </c>
      <c r="DB706" t="str">
        <f t="shared" si="177"/>
        <v/>
      </c>
      <c r="DC706" t="str">
        <f t="shared" si="178"/>
        <v/>
      </c>
      <c r="DD706" s="224">
        <v>700</v>
      </c>
      <c r="DE706" s="3" t="str">
        <f>IF('DATA ENTRY'!CK705="","",IF('DATA ENTRY'!B705="","",IF(AND($DF$4='DATA ENTRY'!D705),'DATA ENTRY'!B705,"")))</f>
        <v/>
      </c>
      <c r="DF706" s="3" t="str">
        <f>IF('DATA ENTRY'!CK705="","",IF('DATA ENTRY'!C705="","",IF(AND($DF$4='DATA ENTRY'!D705),'DATA ENTRY'!C705,"")))</f>
        <v/>
      </c>
      <c r="DG706" s="4" t="str">
        <f>IF('DATA ENTRY'!CK705="","",IF('DATA ENTRY'!I705="","",IF(AND($DF$4='DATA ENTRY'!D705),'DATA ENTRY'!I705,"")))</f>
        <v/>
      </c>
      <c r="DH706" s="4" t="str">
        <f>IF('DATA ENTRY'!CK705="","",IF('DATA ENTRY'!CK705="","",IF(AND($DF$4='DATA ENTRY'!D705),'DATA ENTRY'!CK705,"")))</f>
        <v/>
      </c>
      <c r="DI706" s="3" t="str">
        <f>IF('DATA ENTRY'!CK705="","",IF('DATA ENTRY'!N705="","",IF(AND($DF$4='DATA ENTRY'!D705),'DATA ENTRY'!N705,"")))</f>
        <v/>
      </c>
      <c r="DJ706" s="107" t="str">
        <f>IF('DATA ENTRY'!CK705="","",IF('DATA ENTRY'!O705="","",IF(AND($DF$4='DATA ENTRY'!D705),'DATA ENTRY'!O705,"")))</f>
        <v/>
      </c>
      <c r="DK706" s="3" t="str">
        <f>IF('DATA ENTRY'!CK705="","",IF('DATA ENTRY'!P705="","",IF(AND($DF$4='DATA ENTRY'!D705),'DATA ENTRY'!P705,"")))</f>
        <v/>
      </c>
      <c r="DL706" s="107" t="str">
        <f>IF('DATA ENTRY'!CK705="","",IF('DATA ENTRY'!Q705="","",IF(AND($DF$4='DATA ENTRY'!D705),'DATA ENTRY'!Q705,"")))</f>
        <v/>
      </c>
      <c r="DM706" s="3" t="str">
        <f>IF('DATA ENTRY'!CK705="","",IF('DATA ENTRY'!R705="","",IF(AND($DF$4='DATA ENTRY'!D705),'DATA ENTRY'!R705,"")))</f>
        <v/>
      </c>
      <c r="DN706" s="107" t="str">
        <f>IF('DATA ENTRY'!CK705="","",IF('DATA ENTRY'!S705="","",IF(AND($DF$4='DATA ENTRY'!D705),'DATA ENTRY'!S705,"")))</f>
        <v/>
      </c>
      <c r="DO706" s="3" t="str">
        <f>IF('DATA ENTRY'!CK705="","",IF('DATA ENTRY'!E705="","",IF(AND($DF$4='DATA ENTRY'!D705),'DATA ENTRY'!E705,"")))</f>
        <v/>
      </c>
      <c r="DP706" s="3" t="str">
        <f>IF('DATA ENTRY'!CK705="","",IF('DATA ENTRY'!D705="","",IF(AND($DF$4='DATA ENTRY'!D705),'DATA ENTRY'!D705,"")))</f>
        <v/>
      </c>
      <c r="DQ706" s="3" t="str">
        <f>IF('DATA ENTRY'!CK705="","",IF('DATA ENTRY'!W705="","",IF(AND($DF$4='DATA ENTRY'!D705),'DATA ENTRY'!W705,"")))</f>
        <v/>
      </c>
      <c r="DR706" s="3" t="str">
        <f>IF('DATA ENTRY'!CK705="","",IF('DATA ENTRY'!X705="","",IF(AND($DF$4='DATA ENTRY'!D705),'DATA ENTRY'!X705,"")))</f>
        <v/>
      </c>
      <c r="DS706" s="108" t="str">
        <f t="shared" si="171"/>
        <v/>
      </c>
      <c r="DT706" s="108" t="str">
        <f>IF('DATA ENTRY'!CK705="","",IF('DATA ENTRY'!D705="","",IF(AND($DF$4='DATA ENTRY'!D705),'DATA ENTRY'!G705,"")))</f>
        <v/>
      </c>
      <c r="DY706">
        <f t="shared" si="172"/>
        <v>0</v>
      </c>
      <c r="EB706" t="str">
        <f t="shared" si="173"/>
        <v/>
      </c>
      <c r="EC706" t="str">
        <f t="shared" si="174"/>
        <v/>
      </c>
      <c r="ED706" s="224">
        <v>700</v>
      </c>
      <c r="EE706" s="3" t="str">
        <f>IF('DATA ENTRY'!CK705="","",IF('DATA ENTRY'!B705="","",IF(AND($EF$4='DATA ENTRY'!G705,$EH$4='DATA ENTRY'!F705),'DATA ENTRY'!B705,"")))</f>
        <v/>
      </c>
      <c r="EF706" s="3" t="str">
        <f>IF('DATA ENTRY'!CK705="","",IF('DATA ENTRY'!C705="","",IF(AND($EF$4='DATA ENTRY'!G705,$EH$4='DATA ENTRY'!F705),'DATA ENTRY'!C705,"")))</f>
        <v/>
      </c>
      <c r="EG706" s="4" t="str">
        <f>IF('DATA ENTRY'!CK705="","",IF('DATA ENTRY'!I705="","",IF(AND($EF$4='DATA ENTRY'!G705,$EH$4='DATA ENTRY'!F705),'DATA ENTRY'!I705,"")))</f>
        <v/>
      </c>
      <c r="EH706" s="4" t="str">
        <f>IF('DATA ENTRY'!CK705="","",IF('DATA ENTRY'!CK705="","",IF(AND($EF$4='DATA ENTRY'!G705,$EH$4='DATA ENTRY'!F705),'DATA ENTRY'!CK705,"")))</f>
        <v/>
      </c>
      <c r="EI706" s="3" t="str">
        <f>IF('DATA ENTRY'!CK705="","",IF('DATA ENTRY'!N705="","",IF(AND($EF$4='DATA ENTRY'!G705,$EH$4='DATA ENTRY'!F705),'DATA ENTRY'!N705,"")))</f>
        <v/>
      </c>
      <c r="EJ706" s="107" t="str">
        <f>IF('DATA ENTRY'!CK705="","",IF('DATA ENTRY'!O705="","",IF(AND($EF$4='DATA ENTRY'!G705,$EH$4='DATA ENTRY'!F705),'DATA ENTRY'!O705,"")))</f>
        <v/>
      </c>
      <c r="EK706" s="3" t="str">
        <f>IF('DATA ENTRY'!CK705="","",IF('DATA ENTRY'!P705="","",IF(AND($EF$4='DATA ENTRY'!G705,$EH$4='DATA ENTRY'!F705),'DATA ENTRY'!P705,"")))</f>
        <v/>
      </c>
      <c r="EL706" s="107" t="str">
        <f>IF('DATA ENTRY'!CK705="","",IF('DATA ENTRY'!Q705="","",IF(AND($EF$4='DATA ENTRY'!G705,$EH$4='DATA ENTRY'!F705),'DATA ENTRY'!Q705,"")))</f>
        <v/>
      </c>
      <c r="EM706" s="3" t="str">
        <f>IF('DATA ENTRY'!CK705="","",IF('DATA ENTRY'!R705="","",IF(AND($EF$4='DATA ENTRY'!G705,$EH$4='DATA ENTRY'!F705),'DATA ENTRY'!R705,"")))</f>
        <v/>
      </c>
      <c r="EN706" s="107" t="str">
        <f>IF('DATA ENTRY'!CK705="","",IF('DATA ENTRY'!S705="","",IF(AND($EF$4='DATA ENTRY'!G705,$EH$4='DATA ENTRY'!F705),'DATA ENTRY'!S705,"")))</f>
        <v/>
      </c>
      <c r="EO706" s="3" t="str">
        <f>IF('DATA ENTRY'!CK705="","",IF('DATA ENTRY'!E705="","",IF(AND($EF$4='DATA ENTRY'!G705,$EH$4='DATA ENTRY'!F705),'DATA ENTRY'!E705,"")))</f>
        <v/>
      </c>
      <c r="EP706" s="3" t="str">
        <f>IF('DATA ENTRY'!CK705="","",IF('DATA ENTRY'!D705="","",IF(AND($EF$4='DATA ENTRY'!G705,$EH$4='DATA ENTRY'!F705),'DATA ENTRY'!D705,"")))</f>
        <v/>
      </c>
      <c r="EQ706" s="3" t="str">
        <f>IF('DATA ENTRY'!CK705="","",IF('DATA ENTRY'!W705="","",IF(AND($EF$4='DATA ENTRY'!G705,$EH$4='DATA ENTRY'!F705),'DATA ENTRY'!W705,"")))</f>
        <v/>
      </c>
      <c r="ER706" s="3" t="str">
        <f>IF('DATA ENTRY'!CK705="","",IF('DATA ENTRY'!X705="","",IF(AND($EF$4='DATA ENTRY'!G705,$EH$4='DATA ENTRY'!F705),'DATA ENTRY'!X705,"")))</f>
        <v/>
      </c>
      <c r="ES706" s="108" t="str">
        <f t="shared" si="175"/>
        <v/>
      </c>
      <c r="ET706" s="108" t="str">
        <f>IF('DATA ENTRY'!CK705="","",IF('DATA ENTRY'!D705="","",IF(AND($EF$4='DATA ENTRY'!G705,$EH$4='DATA ENTRY'!F705),'DATA ENTRY'!G705,"")))</f>
        <v/>
      </c>
      <c r="EY706">
        <f t="shared" si="176"/>
        <v>0</v>
      </c>
    </row>
    <row r="707" spans="1:155">
      <c r="A707" t="str">
        <f>IF(S707=0,"",1+(MAX($A$7:A706)))</f>
        <v/>
      </c>
      <c r="B707" s="224">
        <v>701</v>
      </c>
      <c r="C707" s="3" t="str">
        <f>IF('DATA ENTRY'!CK706="","",IF('DATA ENTRY'!B706="","",IF($D$4="All Post",'DATA ENTRY'!B706,IF(AND($D$4='DATA ENTRY'!CK706),'DATA ENTRY'!B706,""))))</f>
        <v/>
      </c>
      <c r="D707" s="3" t="str">
        <f>IF('DATA ENTRY'!CK706="","",IF('DATA ENTRY'!C706="","",IF($D$4="All Post",'DATA ENTRY'!C706,IF(AND($D$4='DATA ENTRY'!CK706),'DATA ENTRY'!C706,""))))</f>
        <v/>
      </c>
      <c r="E707" s="4" t="str">
        <f>IF('DATA ENTRY'!CK706="","",IF('DATA ENTRY'!I706="","",IF($D$4="All Post",'DATA ENTRY'!I706,IF(AND($D$4='DATA ENTRY'!CK706),'DATA ENTRY'!I706,""))))</f>
        <v/>
      </c>
      <c r="F707" s="4" t="str">
        <f>IF('DATA ENTRY'!CK706="","",IF('DATA ENTRY'!CK706="","",IF($D$4="All Post",'DATA ENTRY'!CK706,IF(AND($D$4='DATA ENTRY'!CK706),'DATA ENTRY'!CK706,""))))</f>
        <v/>
      </c>
      <c r="G707" s="3" t="str">
        <f>IF('DATA ENTRY'!CK706="","",IF('DATA ENTRY'!N706="","",IF($D$4="All Post",'DATA ENTRY'!N706,IF(AND($D$4='DATA ENTRY'!CK706),'DATA ENTRY'!N706,""))))</f>
        <v/>
      </c>
      <c r="H707" s="107" t="str">
        <f>IF('DATA ENTRY'!CK706="","",IF('DATA ENTRY'!O706="","",IF($D$4="All Post",'DATA ENTRY'!O706,IF(AND($D$4='DATA ENTRY'!CK706),'DATA ENTRY'!O706,""))))</f>
        <v/>
      </c>
      <c r="I707" s="3" t="str">
        <f>IF('DATA ENTRY'!CK706="","",IF('DATA ENTRY'!P706="","",IF($D$4="All Post",'DATA ENTRY'!P706,IF(AND($D$4='DATA ENTRY'!CK706),'DATA ENTRY'!P706,""))))</f>
        <v/>
      </c>
      <c r="J707" s="107" t="str">
        <f>IF('DATA ENTRY'!CK706="","",IF('DATA ENTRY'!Q706="","",IF($D$4="All Post",'DATA ENTRY'!Q706,IF(AND($D$4='DATA ENTRY'!CK706),'DATA ENTRY'!Q706,""))))</f>
        <v/>
      </c>
      <c r="K707" s="3" t="str">
        <f>IF('DATA ENTRY'!CK706="","",IF('DATA ENTRY'!R706="","",IF($D$4="All Post",'DATA ENTRY'!R706,IF(AND($D$4='DATA ENTRY'!CK706),'DATA ENTRY'!R706,""))))</f>
        <v/>
      </c>
      <c r="L707" s="3" t="str">
        <f>IF('DATA ENTRY'!CK706="","",IF('DATA ENTRY'!S706="","",IF($D$4="All Post",'DATA ENTRY'!S706,IF(AND($D$4='DATA ENTRY'!CK706),'DATA ENTRY'!S706,""))))</f>
        <v/>
      </c>
      <c r="M707" s="3" t="str">
        <f>IF('DATA ENTRY'!CK706="","",IF('DATA ENTRY'!E706="","",IF($D$4="All Post",'DATA ENTRY'!E706,IF(AND($D$4='DATA ENTRY'!CK706),'DATA ENTRY'!E706,""))))</f>
        <v/>
      </c>
      <c r="N707" s="3" t="str">
        <f>IF('DATA ENTRY'!CK706="","",IF('DATA ENTRY'!W706="","",IF($D$4="All Post",'DATA ENTRY'!W706,IF(AND($D$4='DATA ENTRY'!CK706),'DATA ENTRY'!W706,""))))</f>
        <v/>
      </c>
      <c r="O707" s="3" t="str">
        <f>IF('DATA ENTRY'!CK706="","",IF('DATA ENTRY'!X706="","",IF($D$4="All Post",'DATA ENTRY'!X706,IF(AND($D$4='DATA ENTRY'!CK706),'DATA ENTRY'!X706,""))))</f>
        <v/>
      </c>
      <c r="P707" s="3" t="str">
        <f>IF('DATA ENTRY'!CK706="","",IF('DATA ENTRY'!G706="","",IF($D$4="All Post",'DATA ENTRY'!G706,IF(AND($D$4='DATA ENTRY'!CK706),'DATA ENTRY'!G706,""))))</f>
        <v/>
      </c>
      <c r="S707">
        <f t="shared" si="163"/>
        <v>0</v>
      </c>
      <c r="T707" t="str">
        <f t="shared" si="164"/>
        <v/>
      </c>
      <c r="BZ707" t="str">
        <f t="shared" si="165"/>
        <v/>
      </c>
      <c r="CA707" t="str">
        <f t="shared" si="166"/>
        <v/>
      </c>
      <c r="CB707" s="224">
        <v>701</v>
      </c>
      <c r="CC707" s="3" t="str">
        <f>IF('DATA ENTRY'!CK706="","",IF('DATA ENTRY'!B706="","",IF(AND($CD$4='DATA ENTRY'!CK706,$CG$4='DATA ENTRY'!D706),'DATA ENTRY'!B706,"")))</f>
        <v/>
      </c>
      <c r="CD707" s="3" t="str">
        <f>IF('DATA ENTRY'!CK706="","",IF('DATA ENTRY'!C706="","",IF(AND($CD$4='DATA ENTRY'!CK706,$CG$4='DATA ENTRY'!D706),'DATA ENTRY'!C706,"")))</f>
        <v/>
      </c>
      <c r="CE707" s="4" t="str">
        <f>IF('DATA ENTRY'!CK706="","",IF('DATA ENTRY'!I706="","",IF(AND($CD$4='DATA ENTRY'!CK706,$CG$4='DATA ENTRY'!D706),'DATA ENTRY'!I706,"")))</f>
        <v/>
      </c>
      <c r="CF707" s="4" t="str">
        <f>IF('DATA ENTRY'!CK706="","",IF('DATA ENTRY'!CK706="","",IF(AND($CD$4='DATA ENTRY'!CK706,$CG$4='DATA ENTRY'!D706),'DATA ENTRY'!CK706,"")))</f>
        <v/>
      </c>
      <c r="CG707" s="3" t="str">
        <f>IF('DATA ENTRY'!CK706="","",IF('DATA ENTRY'!N706="","",IF(AND($CD$4='DATA ENTRY'!CK706,$CG$4='DATA ENTRY'!D706),'DATA ENTRY'!N706,"")))</f>
        <v/>
      </c>
      <c r="CH707" s="107" t="str">
        <f>IF('DATA ENTRY'!CK706="","",IF('DATA ENTRY'!O706="","",IF(AND($CD$4='DATA ENTRY'!CK706,$CG$4='DATA ENTRY'!D706),'DATA ENTRY'!O706,"")))</f>
        <v/>
      </c>
      <c r="CI707" s="3" t="str">
        <f>IF('DATA ENTRY'!CK706="","",IF('DATA ENTRY'!P706="","",IF(AND($CD$4='DATA ENTRY'!CK706,$CG$4='DATA ENTRY'!D706),'DATA ENTRY'!P706,"")))</f>
        <v/>
      </c>
      <c r="CJ707" s="107" t="str">
        <f>IF('DATA ENTRY'!CK706="","",IF('DATA ENTRY'!Q706="","",IF(AND($CD$4='DATA ENTRY'!CK706,$CG$4='DATA ENTRY'!D706),'DATA ENTRY'!Q706,"")))</f>
        <v/>
      </c>
      <c r="CK707" s="3" t="str">
        <f>IF('DATA ENTRY'!CK706="","",IF('DATA ENTRY'!R706="","",IF(AND($CD$4='DATA ENTRY'!CK706,$CG$4='DATA ENTRY'!D706),'DATA ENTRY'!R706,"")))</f>
        <v/>
      </c>
      <c r="CL707" s="3" t="str">
        <f>IF('DATA ENTRY'!CK706="","",IF('DATA ENTRY'!S706="","",IF(AND($CD$4='DATA ENTRY'!CK706,$CG$4='DATA ENTRY'!D706),'DATA ENTRY'!S706,"")))</f>
        <v/>
      </c>
      <c r="CM707" s="3" t="str">
        <f>IF('DATA ENTRY'!CK706="","",IF('DATA ENTRY'!E706="","",IF(AND($CD$4='DATA ENTRY'!CK706,$CG$4='DATA ENTRY'!D706),'DATA ENTRY'!E706,"")))</f>
        <v/>
      </c>
      <c r="CN707" s="3" t="str">
        <f>IF('DATA ENTRY'!CK706="","",IF('DATA ENTRY'!W706="","",IF(AND($CD$4='DATA ENTRY'!CK706,$CG$4='DATA ENTRY'!D706),'DATA ENTRY'!W706,"")))</f>
        <v/>
      </c>
      <c r="CO707" s="3" t="str">
        <f>IF('DATA ENTRY'!CK706="","",IF('DATA ENTRY'!X706="","",IF(AND($CD$4='DATA ENTRY'!CK706,$CG$4='DATA ENTRY'!D706),'DATA ENTRY'!X706,"")))</f>
        <v/>
      </c>
      <c r="CP707" s="108" t="str">
        <f t="shared" si="167"/>
        <v/>
      </c>
      <c r="CQ707" s="108" t="str">
        <f>IF('DATA ENTRY'!CK706="","",IF('DATA ENTRY'!G706="","",IF(AND($CD$4='DATA ENTRY'!CK706,$CG$4='DATA ENTRY'!D706),'DATA ENTRY'!G706,"")))</f>
        <v/>
      </c>
      <c r="CR707" s="230" t="str">
        <f>IF('DATA ENTRY'!CK706="","",IF('DATA ENTRY'!D706="","",IF(AND($CD$4='DATA ENTRY'!CK706,$CG$4='DATA ENTRY'!D706),'DATA ENTRY'!D706,"")))</f>
        <v/>
      </c>
      <c r="CS707">
        <f t="shared" si="168"/>
        <v>0</v>
      </c>
      <c r="CT707">
        <f t="shared" si="169"/>
        <v>0</v>
      </c>
      <c r="CV707" s="139"/>
      <c r="CX707">
        <f t="shared" si="170"/>
        <v>0</v>
      </c>
      <c r="DB707" t="str">
        <f t="shared" si="177"/>
        <v/>
      </c>
      <c r="DC707" t="str">
        <f t="shared" si="178"/>
        <v/>
      </c>
      <c r="DD707" s="224">
        <v>701</v>
      </c>
      <c r="DE707" s="3" t="str">
        <f>IF('DATA ENTRY'!CK706="","",IF('DATA ENTRY'!B706="","",IF(AND($DF$4='DATA ENTRY'!D706),'DATA ENTRY'!B706,"")))</f>
        <v/>
      </c>
      <c r="DF707" s="3" t="str">
        <f>IF('DATA ENTRY'!CK706="","",IF('DATA ENTRY'!C706="","",IF(AND($DF$4='DATA ENTRY'!D706),'DATA ENTRY'!C706,"")))</f>
        <v/>
      </c>
      <c r="DG707" s="4" t="str">
        <f>IF('DATA ENTRY'!CK706="","",IF('DATA ENTRY'!I706="","",IF(AND($DF$4='DATA ENTRY'!D706),'DATA ENTRY'!I706,"")))</f>
        <v/>
      </c>
      <c r="DH707" s="4" t="str">
        <f>IF('DATA ENTRY'!CK706="","",IF('DATA ENTRY'!CK706="","",IF(AND($DF$4='DATA ENTRY'!D706),'DATA ENTRY'!CK706,"")))</f>
        <v/>
      </c>
      <c r="DI707" s="3" t="str">
        <f>IF('DATA ENTRY'!CK706="","",IF('DATA ENTRY'!N706="","",IF(AND($DF$4='DATA ENTRY'!D706),'DATA ENTRY'!N706,"")))</f>
        <v/>
      </c>
      <c r="DJ707" s="107" t="str">
        <f>IF('DATA ENTRY'!CK706="","",IF('DATA ENTRY'!O706="","",IF(AND($DF$4='DATA ENTRY'!D706),'DATA ENTRY'!O706,"")))</f>
        <v/>
      </c>
      <c r="DK707" s="3" t="str">
        <f>IF('DATA ENTRY'!CK706="","",IF('DATA ENTRY'!P706="","",IF(AND($DF$4='DATA ENTRY'!D706),'DATA ENTRY'!P706,"")))</f>
        <v/>
      </c>
      <c r="DL707" s="107" t="str">
        <f>IF('DATA ENTRY'!CK706="","",IF('DATA ENTRY'!Q706="","",IF(AND($DF$4='DATA ENTRY'!D706),'DATA ENTRY'!Q706,"")))</f>
        <v/>
      </c>
      <c r="DM707" s="3" t="str">
        <f>IF('DATA ENTRY'!CK706="","",IF('DATA ENTRY'!R706="","",IF(AND($DF$4='DATA ENTRY'!D706),'DATA ENTRY'!R706,"")))</f>
        <v/>
      </c>
      <c r="DN707" s="107" t="str">
        <f>IF('DATA ENTRY'!CK706="","",IF('DATA ENTRY'!S706="","",IF(AND($DF$4='DATA ENTRY'!D706),'DATA ENTRY'!S706,"")))</f>
        <v/>
      </c>
      <c r="DO707" s="3" t="str">
        <f>IF('DATA ENTRY'!CK706="","",IF('DATA ENTRY'!E706="","",IF(AND($DF$4='DATA ENTRY'!D706),'DATA ENTRY'!E706,"")))</f>
        <v/>
      </c>
      <c r="DP707" s="3" t="str">
        <f>IF('DATA ENTRY'!CK706="","",IF('DATA ENTRY'!D706="","",IF(AND($DF$4='DATA ENTRY'!D706),'DATA ENTRY'!D706,"")))</f>
        <v/>
      </c>
      <c r="DQ707" s="3" t="str">
        <f>IF('DATA ENTRY'!CK706="","",IF('DATA ENTRY'!W706="","",IF(AND($DF$4='DATA ENTRY'!D706),'DATA ENTRY'!W706,"")))</f>
        <v/>
      </c>
      <c r="DR707" s="3" t="str">
        <f>IF('DATA ENTRY'!CK706="","",IF('DATA ENTRY'!X706="","",IF(AND($DF$4='DATA ENTRY'!D706),'DATA ENTRY'!X706,"")))</f>
        <v/>
      </c>
      <c r="DS707" s="108" t="str">
        <f t="shared" si="171"/>
        <v/>
      </c>
      <c r="DT707" s="108" t="str">
        <f>IF('DATA ENTRY'!CK706="","",IF('DATA ENTRY'!D706="","",IF(AND($DF$4='DATA ENTRY'!D706),'DATA ENTRY'!G706,"")))</f>
        <v/>
      </c>
      <c r="DY707">
        <f t="shared" si="172"/>
        <v>0</v>
      </c>
      <c r="EB707" t="str">
        <f t="shared" si="173"/>
        <v/>
      </c>
      <c r="EC707" t="str">
        <f t="shared" si="174"/>
        <v/>
      </c>
      <c r="ED707" s="224">
        <v>701</v>
      </c>
      <c r="EE707" s="3" t="str">
        <f>IF('DATA ENTRY'!CK706="","",IF('DATA ENTRY'!B706="","",IF(AND($EF$4='DATA ENTRY'!G706,$EH$4='DATA ENTRY'!F706),'DATA ENTRY'!B706,"")))</f>
        <v/>
      </c>
      <c r="EF707" s="3" t="str">
        <f>IF('DATA ENTRY'!CK706="","",IF('DATA ENTRY'!C706="","",IF(AND($EF$4='DATA ENTRY'!G706,$EH$4='DATA ENTRY'!F706),'DATA ENTRY'!C706,"")))</f>
        <v/>
      </c>
      <c r="EG707" s="4" t="str">
        <f>IF('DATA ENTRY'!CK706="","",IF('DATA ENTRY'!I706="","",IF(AND($EF$4='DATA ENTRY'!G706,$EH$4='DATA ENTRY'!F706),'DATA ENTRY'!I706,"")))</f>
        <v/>
      </c>
      <c r="EH707" s="4" t="str">
        <f>IF('DATA ENTRY'!CK706="","",IF('DATA ENTRY'!CK706="","",IF(AND($EF$4='DATA ENTRY'!G706,$EH$4='DATA ENTRY'!F706),'DATA ENTRY'!CK706,"")))</f>
        <v/>
      </c>
      <c r="EI707" s="3" t="str">
        <f>IF('DATA ENTRY'!CK706="","",IF('DATA ENTRY'!N706="","",IF(AND($EF$4='DATA ENTRY'!G706,$EH$4='DATA ENTRY'!F706),'DATA ENTRY'!N706,"")))</f>
        <v/>
      </c>
      <c r="EJ707" s="107" t="str">
        <f>IF('DATA ENTRY'!CK706="","",IF('DATA ENTRY'!O706="","",IF(AND($EF$4='DATA ENTRY'!G706,$EH$4='DATA ENTRY'!F706),'DATA ENTRY'!O706,"")))</f>
        <v/>
      </c>
      <c r="EK707" s="3" t="str">
        <f>IF('DATA ENTRY'!CK706="","",IF('DATA ENTRY'!P706="","",IF(AND($EF$4='DATA ENTRY'!G706,$EH$4='DATA ENTRY'!F706),'DATA ENTRY'!P706,"")))</f>
        <v/>
      </c>
      <c r="EL707" s="107" t="str">
        <f>IF('DATA ENTRY'!CK706="","",IF('DATA ENTRY'!Q706="","",IF(AND($EF$4='DATA ENTRY'!G706,$EH$4='DATA ENTRY'!F706),'DATA ENTRY'!Q706,"")))</f>
        <v/>
      </c>
      <c r="EM707" s="3" t="str">
        <f>IF('DATA ENTRY'!CK706="","",IF('DATA ENTRY'!R706="","",IF(AND($EF$4='DATA ENTRY'!G706,$EH$4='DATA ENTRY'!F706),'DATA ENTRY'!R706,"")))</f>
        <v/>
      </c>
      <c r="EN707" s="107" t="str">
        <f>IF('DATA ENTRY'!CK706="","",IF('DATA ENTRY'!S706="","",IF(AND($EF$4='DATA ENTRY'!G706,$EH$4='DATA ENTRY'!F706),'DATA ENTRY'!S706,"")))</f>
        <v/>
      </c>
      <c r="EO707" s="3" t="str">
        <f>IF('DATA ENTRY'!CK706="","",IF('DATA ENTRY'!E706="","",IF(AND($EF$4='DATA ENTRY'!G706,$EH$4='DATA ENTRY'!F706),'DATA ENTRY'!E706,"")))</f>
        <v/>
      </c>
      <c r="EP707" s="3" t="str">
        <f>IF('DATA ENTRY'!CK706="","",IF('DATA ENTRY'!D706="","",IF(AND($EF$4='DATA ENTRY'!G706,$EH$4='DATA ENTRY'!F706),'DATA ENTRY'!D706,"")))</f>
        <v/>
      </c>
      <c r="EQ707" s="3" t="str">
        <f>IF('DATA ENTRY'!CK706="","",IF('DATA ENTRY'!W706="","",IF(AND($EF$4='DATA ENTRY'!G706,$EH$4='DATA ENTRY'!F706),'DATA ENTRY'!W706,"")))</f>
        <v/>
      </c>
      <c r="ER707" s="3" t="str">
        <f>IF('DATA ENTRY'!CK706="","",IF('DATA ENTRY'!X706="","",IF(AND($EF$4='DATA ENTRY'!G706,$EH$4='DATA ENTRY'!F706),'DATA ENTRY'!X706,"")))</f>
        <v/>
      </c>
      <c r="ES707" s="108" t="str">
        <f t="shared" si="175"/>
        <v/>
      </c>
      <c r="ET707" s="108" t="str">
        <f>IF('DATA ENTRY'!CK706="","",IF('DATA ENTRY'!D706="","",IF(AND($EF$4='DATA ENTRY'!G706,$EH$4='DATA ENTRY'!F706),'DATA ENTRY'!G706,"")))</f>
        <v/>
      </c>
      <c r="EY707">
        <f t="shared" si="176"/>
        <v>0</v>
      </c>
    </row>
    <row r="708" spans="1:155">
      <c r="A708" t="str">
        <f>IF(S708=0,"",1+(MAX($A$7:A707)))</f>
        <v/>
      </c>
      <c r="B708" s="224">
        <v>702</v>
      </c>
      <c r="C708" s="3" t="str">
        <f>IF('DATA ENTRY'!CK707="","",IF('DATA ENTRY'!B707="","",IF($D$4="All Post",'DATA ENTRY'!B707,IF(AND($D$4='DATA ENTRY'!CK707),'DATA ENTRY'!B707,""))))</f>
        <v/>
      </c>
      <c r="D708" s="3" t="str">
        <f>IF('DATA ENTRY'!CK707="","",IF('DATA ENTRY'!C707="","",IF($D$4="All Post",'DATA ENTRY'!C707,IF(AND($D$4='DATA ENTRY'!CK707),'DATA ENTRY'!C707,""))))</f>
        <v/>
      </c>
      <c r="E708" s="4" t="str">
        <f>IF('DATA ENTRY'!CK707="","",IF('DATA ENTRY'!I707="","",IF($D$4="All Post",'DATA ENTRY'!I707,IF(AND($D$4='DATA ENTRY'!CK707),'DATA ENTRY'!I707,""))))</f>
        <v/>
      </c>
      <c r="F708" s="4" t="str">
        <f>IF('DATA ENTRY'!CK707="","",IF('DATA ENTRY'!CK707="","",IF($D$4="All Post",'DATA ENTRY'!CK707,IF(AND($D$4='DATA ENTRY'!CK707),'DATA ENTRY'!CK707,""))))</f>
        <v/>
      </c>
      <c r="G708" s="3" t="str">
        <f>IF('DATA ENTRY'!CK707="","",IF('DATA ENTRY'!N707="","",IF($D$4="All Post",'DATA ENTRY'!N707,IF(AND($D$4='DATA ENTRY'!CK707),'DATA ENTRY'!N707,""))))</f>
        <v/>
      </c>
      <c r="H708" s="107" t="str">
        <f>IF('DATA ENTRY'!CK707="","",IF('DATA ENTRY'!O707="","",IF($D$4="All Post",'DATA ENTRY'!O707,IF(AND($D$4='DATA ENTRY'!CK707),'DATA ENTRY'!O707,""))))</f>
        <v/>
      </c>
      <c r="I708" s="3" t="str">
        <f>IF('DATA ENTRY'!CK707="","",IF('DATA ENTRY'!P707="","",IF($D$4="All Post",'DATA ENTRY'!P707,IF(AND($D$4='DATA ENTRY'!CK707),'DATA ENTRY'!P707,""))))</f>
        <v/>
      </c>
      <c r="J708" s="107" t="str">
        <f>IF('DATA ENTRY'!CK707="","",IF('DATA ENTRY'!Q707="","",IF($D$4="All Post",'DATA ENTRY'!Q707,IF(AND($D$4='DATA ENTRY'!CK707),'DATA ENTRY'!Q707,""))))</f>
        <v/>
      </c>
      <c r="K708" s="3" t="str">
        <f>IF('DATA ENTRY'!CK707="","",IF('DATA ENTRY'!R707="","",IF($D$4="All Post",'DATA ENTRY'!R707,IF(AND($D$4='DATA ENTRY'!CK707),'DATA ENTRY'!R707,""))))</f>
        <v/>
      </c>
      <c r="L708" s="3" t="str">
        <f>IF('DATA ENTRY'!CK707="","",IF('DATA ENTRY'!S707="","",IF($D$4="All Post",'DATA ENTRY'!S707,IF(AND($D$4='DATA ENTRY'!CK707),'DATA ENTRY'!S707,""))))</f>
        <v/>
      </c>
      <c r="M708" s="3" t="str">
        <f>IF('DATA ENTRY'!CK707="","",IF('DATA ENTRY'!E707="","",IF($D$4="All Post",'DATA ENTRY'!E707,IF(AND($D$4='DATA ENTRY'!CK707),'DATA ENTRY'!E707,""))))</f>
        <v/>
      </c>
      <c r="N708" s="3" t="str">
        <f>IF('DATA ENTRY'!CK707="","",IF('DATA ENTRY'!W707="","",IF($D$4="All Post",'DATA ENTRY'!W707,IF(AND($D$4='DATA ENTRY'!CK707),'DATA ENTRY'!W707,""))))</f>
        <v/>
      </c>
      <c r="O708" s="3" t="str">
        <f>IF('DATA ENTRY'!CK707="","",IF('DATA ENTRY'!X707="","",IF($D$4="All Post",'DATA ENTRY'!X707,IF(AND($D$4='DATA ENTRY'!CK707),'DATA ENTRY'!X707,""))))</f>
        <v/>
      </c>
      <c r="P708" s="3" t="str">
        <f>IF('DATA ENTRY'!CK707="","",IF('DATA ENTRY'!G707="","",IF($D$4="All Post",'DATA ENTRY'!G707,IF(AND($D$4='DATA ENTRY'!CK707),'DATA ENTRY'!G707,""))))</f>
        <v/>
      </c>
      <c r="S708">
        <f t="shared" si="163"/>
        <v>0</v>
      </c>
      <c r="T708" t="str">
        <f t="shared" si="164"/>
        <v/>
      </c>
      <c r="BZ708" t="str">
        <f t="shared" si="165"/>
        <v/>
      </c>
      <c r="CA708" t="str">
        <f t="shared" si="166"/>
        <v/>
      </c>
      <c r="CB708" s="224">
        <v>702</v>
      </c>
      <c r="CC708" s="3" t="str">
        <f>IF('DATA ENTRY'!CK707="","",IF('DATA ENTRY'!B707="","",IF(AND($CD$4='DATA ENTRY'!CK707,$CG$4='DATA ENTRY'!D707),'DATA ENTRY'!B707,"")))</f>
        <v/>
      </c>
      <c r="CD708" s="3" t="str">
        <f>IF('DATA ENTRY'!CK707="","",IF('DATA ENTRY'!C707="","",IF(AND($CD$4='DATA ENTRY'!CK707,$CG$4='DATA ENTRY'!D707),'DATA ENTRY'!C707,"")))</f>
        <v/>
      </c>
      <c r="CE708" s="4" t="str">
        <f>IF('DATA ENTRY'!CK707="","",IF('DATA ENTRY'!I707="","",IF(AND($CD$4='DATA ENTRY'!CK707,$CG$4='DATA ENTRY'!D707),'DATA ENTRY'!I707,"")))</f>
        <v/>
      </c>
      <c r="CF708" s="4" t="str">
        <f>IF('DATA ENTRY'!CK707="","",IF('DATA ENTRY'!CK707="","",IF(AND($CD$4='DATA ENTRY'!CK707,$CG$4='DATA ENTRY'!D707),'DATA ENTRY'!CK707,"")))</f>
        <v/>
      </c>
      <c r="CG708" s="3" t="str">
        <f>IF('DATA ENTRY'!CK707="","",IF('DATA ENTRY'!N707="","",IF(AND($CD$4='DATA ENTRY'!CK707,$CG$4='DATA ENTRY'!D707),'DATA ENTRY'!N707,"")))</f>
        <v/>
      </c>
      <c r="CH708" s="107" t="str">
        <f>IF('DATA ENTRY'!CK707="","",IF('DATA ENTRY'!O707="","",IF(AND($CD$4='DATA ENTRY'!CK707,$CG$4='DATA ENTRY'!D707),'DATA ENTRY'!O707,"")))</f>
        <v/>
      </c>
      <c r="CI708" s="3" t="str">
        <f>IF('DATA ENTRY'!CK707="","",IF('DATA ENTRY'!P707="","",IF(AND($CD$4='DATA ENTRY'!CK707,$CG$4='DATA ENTRY'!D707),'DATA ENTRY'!P707,"")))</f>
        <v/>
      </c>
      <c r="CJ708" s="107" t="str">
        <f>IF('DATA ENTRY'!CK707="","",IF('DATA ENTRY'!Q707="","",IF(AND($CD$4='DATA ENTRY'!CK707,$CG$4='DATA ENTRY'!D707),'DATA ENTRY'!Q707,"")))</f>
        <v/>
      </c>
      <c r="CK708" s="3" t="str">
        <f>IF('DATA ENTRY'!CK707="","",IF('DATA ENTRY'!R707="","",IF(AND($CD$4='DATA ENTRY'!CK707,$CG$4='DATA ENTRY'!D707),'DATA ENTRY'!R707,"")))</f>
        <v/>
      </c>
      <c r="CL708" s="3" t="str">
        <f>IF('DATA ENTRY'!CK707="","",IF('DATA ENTRY'!S707="","",IF(AND($CD$4='DATA ENTRY'!CK707,$CG$4='DATA ENTRY'!D707),'DATA ENTRY'!S707,"")))</f>
        <v/>
      </c>
      <c r="CM708" s="3" t="str">
        <f>IF('DATA ENTRY'!CK707="","",IF('DATA ENTRY'!E707="","",IF(AND($CD$4='DATA ENTRY'!CK707,$CG$4='DATA ENTRY'!D707),'DATA ENTRY'!E707,"")))</f>
        <v/>
      </c>
      <c r="CN708" s="3" t="str">
        <f>IF('DATA ENTRY'!CK707="","",IF('DATA ENTRY'!W707="","",IF(AND($CD$4='DATA ENTRY'!CK707,$CG$4='DATA ENTRY'!D707),'DATA ENTRY'!W707,"")))</f>
        <v/>
      </c>
      <c r="CO708" s="3" t="str">
        <f>IF('DATA ENTRY'!CK707="","",IF('DATA ENTRY'!X707="","",IF(AND($CD$4='DATA ENTRY'!CK707,$CG$4='DATA ENTRY'!D707),'DATA ENTRY'!X707,"")))</f>
        <v/>
      </c>
      <c r="CP708" s="108" t="str">
        <f t="shared" si="167"/>
        <v/>
      </c>
      <c r="CQ708" s="108" t="str">
        <f>IF('DATA ENTRY'!CK707="","",IF('DATA ENTRY'!G707="","",IF(AND($CD$4='DATA ENTRY'!CK707,$CG$4='DATA ENTRY'!D707),'DATA ENTRY'!G707,"")))</f>
        <v/>
      </c>
      <c r="CR708" s="230" t="str">
        <f>IF('DATA ENTRY'!CK707="","",IF('DATA ENTRY'!D707="","",IF(AND($CD$4='DATA ENTRY'!CK707,$CG$4='DATA ENTRY'!D707),'DATA ENTRY'!D707,"")))</f>
        <v/>
      </c>
      <c r="CS708">
        <f t="shared" si="168"/>
        <v>0</v>
      </c>
      <c r="CT708">
        <f t="shared" si="169"/>
        <v>0</v>
      </c>
      <c r="CV708" s="139"/>
      <c r="CX708">
        <f t="shared" si="170"/>
        <v>0</v>
      </c>
      <c r="DB708" t="str">
        <f t="shared" si="177"/>
        <v/>
      </c>
      <c r="DC708" t="str">
        <f t="shared" si="178"/>
        <v/>
      </c>
      <c r="DD708" s="224">
        <v>702</v>
      </c>
      <c r="DE708" s="3" t="str">
        <f>IF('DATA ENTRY'!CK707="","",IF('DATA ENTRY'!B707="","",IF(AND($DF$4='DATA ENTRY'!D707),'DATA ENTRY'!B707,"")))</f>
        <v/>
      </c>
      <c r="DF708" s="3" t="str">
        <f>IF('DATA ENTRY'!CK707="","",IF('DATA ENTRY'!C707="","",IF(AND($DF$4='DATA ENTRY'!D707),'DATA ENTRY'!C707,"")))</f>
        <v/>
      </c>
      <c r="DG708" s="4" t="str">
        <f>IF('DATA ENTRY'!CK707="","",IF('DATA ENTRY'!I707="","",IF(AND($DF$4='DATA ENTRY'!D707),'DATA ENTRY'!I707,"")))</f>
        <v/>
      </c>
      <c r="DH708" s="4" t="str">
        <f>IF('DATA ENTRY'!CK707="","",IF('DATA ENTRY'!CK707="","",IF(AND($DF$4='DATA ENTRY'!D707),'DATA ENTRY'!CK707,"")))</f>
        <v/>
      </c>
      <c r="DI708" s="3" t="str">
        <f>IF('DATA ENTRY'!CK707="","",IF('DATA ENTRY'!N707="","",IF(AND($DF$4='DATA ENTRY'!D707),'DATA ENTRY'!N707,"")))</f>
        <v/>
      </c>
      <c r="DJ708" s="107" t="str">
        <f>IF('DATA ENTRY'!CK707="","",IF('DATA ENTRY'!O707="","",IF(AND($DF$4='DATA ENTRY'!D707),'DATA ENTRY'!O707,"")))</f>
        <v/>
      </c>
      <c r="DK708" s="3" t="str">
        <f>IF('DATA ENTRY'!CK707="","",IF('DATA ENTRY'!P707="","",IF(AND($DF$4='DATA ENTRY'!D707),'DATA ENTRY'!P707,"")))</f>
        <v/>
      </c>
      <c r="DL708" s="107" t="str">
        <f>IF('DATA ENTRY'!CK707="","",IF('DATA ENTRY'!Q707="","",IF(AND($DF$4='DATA ENTRY'!D707),'DATA ENTRY'!Q707,"")))</f>
        <v/>
      </c>
      <c r="DM708" s="3" t="str">
        <f>IF('DATA ENTRY'!CK707="","",IF('DATA ENTRY'!R707="","",IF(AND($DF$4='DATA ENTRY'!D707),'DATA ENTRY'!R707,"")))</f>
        <v/>
      </c>
      <c r="DN708" s="107" t="str">
        <f>IF('DATA ENTRY'!CK707="","",IF('DATA ENTRY'!S707="","",IF(AND($DF$4='DATA ENTRY'!D707),'DATA ENTRY'!S707,"")))</f>
        <v/>
      </c>
      <c r="DO708" s="3" t="str">
        <f>IF('DATA ENTRY'!CK707="","",IF('DATA ENTRY'!E707="","",IF(AND($DF$4='DATA ENTRY'!D707),'DATA ENTRY'!E707,"")))</f>
        <v/>
      </c>
      <c r="DP708" s="3" t="str">
        <f>IF('DATA ENTRY'!CK707="","",IF('DATA ENTRY'!D707="","",IF(AND($DF$4='DATA ENTRY'!D707),'DATA ENTRY'!D707,"")))</f>
        <v/>
      </c>
      <c r="DQ708" s="3" t="str">
        <f>IF('DATA ENTRY'!CK707="","",IF('DATA ENTRY'!W707="","",IF(AND($DF$4='DATA ENTRY'!D707),'DATA ENTRY'!W707,"")))</f>
        <v/>
      </c>
      <c r="DR708" s="3" t="str">
        <f>IF('DATA ENTRY'!CK707="","",IF('DATA ENTRY'!X707="","",IF(AND($DF$4='DATA ENTRY'!D707),'DATA ENTRY'!X707,"")))</f>
        <v/>
      </c>
      <c r="DS708" s="108" t="str">
        <f t="shared" si="171"/>
        <v/>
      </c>
      <c r="DT708" s="108" t="str">
        <f>IF('DATA ENTRY'!CK707="","",IF('DATA ENTRY'!D707="","",IF(AND($DF$4='DATA ENTRY'!D707),'DATA ENTRY'!G707,"")))</f>
        <v/>
      </c>
      <c r="DY708">
        <f t="shared" si="172"/>
        <v>0</v>
      </c>
      <c r="EB708" t="str">
        <f t="shared" si="173"/>
        <v/>
      </c>
      <c r="EC708" t="str">
        <f t="shared" si="174"/>
        <v/>
      </c>
      <c r="ED708" s="224">
        <v>702</v>
      </c>
      <c r="EE708" s="3" t="str">
        <f>IF('DATA ENTRY'!CK707="","",IF('DATA ENTRY'!B707="","",IF(AND($EF$4='DATA ENTRY'!G707,$EH$4='DATA ENTRY'!F707),'DATA ENTRY'!B707,"")))</f>
        <v/>
      </c>
      <c r="EF708" s="3" t="str">
        <f>IF('DATA ENTRY'!CK707="","",IF('DATA ENTRY'!C707="","",IF(AND($EF$4='DATA ENTRY'!G707,$EH$4='DATA ENTRY'!F707),'DATA ENTRY'!C707,"")))</f>
        <v/>
      </c>
      <c r="EG708" s="4" t="str">
        <f>IF('DATA ENTRY'!CK707="","",IF('DATA ENTRY'!I707="","",IF(AND($EF$4='DATA ENTRY'!G707,$EH$4='DATA ENTRY'!F707),'DATA ENTRY'!I707,"")))</f>
        <v/>
      </c>
      <c r="EH708" s="4" t="str">
        <f>IF('DATA ENTRY'!CK707="","",IF('DATA ENTRY'!CK707="","",IF(AND($EF$4='DATA ENTRY'!G707,$EH$4='DATA ENTRY'!F707),'DATA ENTRY'!CK707,"")))</f>
        <v/>
      </c>
      <c r="EI708" s="3" t="str">
        <f>IF('DATA ENTRY'!CK707="","",IF('DATA ENTRY'!N707="","",IF(AND($EF$4='DATA ENTRY'!G707,$EH$4='DATA ENTRY'!F707),'DATA ENTRY'!N707,"")))</f>
        <v/>
      </c>
      <c r="EJ708" s="107" t="str">
        <f>IF('DATA ENTRY'!CK707="","",IF('DATA ENTRY'!O707="","",IF(AND($EF$4='DATA ENTRY'!G707,$EH$4='DATA ENTRY'!F707),'DATA ENTRY'!O707,"")))</f>
        <v/>
      </c>
      <c r="EK708" s="3" t="str">
        <f>IF('DATA ENTRY'!CK707="","",IF('DATA ENTRY'!P707="","",IF(AND($EF$4='DATA ENTRY'!G707,$EH$4='DATA ENTRY'!F707),'DATA ENTRY'!P707,"")))</f>
        <v/>
      </c>
      <c r="EL708" s="107" t="str">
        <f>IF('DATA ENTRY'!CK707="","",IF('DATA ENTRY'!Q707="","",IF(AND($EF$4='DATA ENTRY'!G707,$EH$4='DATA ENTRY'!F707),'DATA ENTRY'!Q707,"")))</f>
        <v/>
      </c>
      <c r="EM708" s="3" t="str">
        <f>IF('DATA ENTRY'!CK707="","",IF('DATA ENTRY'!R707="","",IF(AND($EF$4='DATA ENTRY'!G707,$EH$4='DATA ENTRY'!F707),'DATA ENTRY'!R707,"")))</f>
        <v/>
      </c>
      <c r="EN708" s="107" t="str">
        <f>IF('DATA ENTRY'!CK707="","",IF('DATA ENTRY'!S707="","",IF(AND($EF$4='DATA ENTRY'!G707,$EH$4='DATA ENTRY'!F707),'DATA ENTRY'!S707,"")))</f>
        <v/>
      </c>
      <c r="EO708" s="3" t="str">
        <f>IF('DATA ENTRY'!CK707="","",IF('DATA ENTRY'!E707="","",IF(AND($EF$4='DATA ENTRY'!G707,$EH$4='DATA ENTRY'!F707),'DATA ENTRY'!E707,"")))</f>
        <v/>
      </c>
      <c r="EP708" s="3" t="str">
        <f>IF('DATA ENTRY'!CK707="","",IF('DATA ENTRY'!D707="","",IF(AND($EF$4='DATA ENTRY'!G707,$EH$4='DATA ENTRY'!F707),'DATA ENTRY'!D707,"")))</f>
        <v/>
      </c>
      <c r="EQ708" s="3" t="str">
        <f>IF('DATA ENTRY'!CK707="","",IF('DATA ENTRY'!W707="","",IF(AND($EF$4='DATA ENTRY'!G707,$EH$4='DATA ENTRY'!F707),'DATA ENTRY'!W707,"")))</f>
        <v/>
      </c>
      <c r="ER708" s="3" t="str">
        <f>IF('DATA ENTRY'!CK707="","",IF('DATA ENTRY'!X707="","",IF(AND($EF$4='DATA ENTRY'!G707,$EH$4='DATA ENTRY'!F707),'DATA ENTRY'!X707,"")))</f>
        <v/>
      </c>
      <c r="ES708" s="108" t="str">
        <f t="shared" si="175"/>
        <v/>
      </c>
      <c r="ET708" s="108" t="str">
        <f>IF('DATA ENTRY'!CK707="","",IF('DATA ENTRY'!D707="","",IF(AND($EF$4='DATA ENTRY'!G707,$EH$4='DATA ENTRY'!F707),'DATA ENTRY'!G707,"")))</f>
        <v/>
      </c>
      <c r="EY708">
        <f t="shared" si="176"/>
        <v>0</v>
      </c>
    </row>
    <row r="709" spans="1:155">
      <c r="A709" t="str">
        <f>IF(S709=0,"",1+(MAX($A$7:A708)))</f>
        <v/>
      </c>
      <c r="B709" s="224">
        <v>703</v>
      </c>
      <c r="C709" s="3" t="str">
        <f>IF('DATA ENTRY'!CK708="","",IF('DATA ENTRY'!B708="","",IF($D$4="All Post",'DATA ENTRY'!B708,IF(AND($D$4='DATA ENTRY'!CK708),'DATA ENTRY'!B708,""))))</f>
        <v/>
      </c>
      <c r="D709" s="3" t="str">
        <f>IF('DATA ENTRY'!CK708="","",IF('DATA ENTRY'!C708="","",IF($D$4="All Post",'DATA ENTRY'!C708,IF(AND($D$4='DATA ENTRY'!CK708),'DATA ENTRY'!C708,""))))</f>
        <v/>
      </c>
      <c r="E709" s="4" t="str">
        <f>IF('DATA ENTRY'!CK708="","",IF('DATA ENTRY'!I708="","",IF($D$4="All Post",'DATA ENTRY'!I708,IF(AND($D$4='DATA ENTRY'!CK708),'DATA ENTRY'!I708,""))))</f>
        <v/>
      </c>
      <c r="F709" s="4" t="str">
        <f>IF('DATA ENTRY'!CK708="","",IF('DATA ENTRY'!CK708="","",IF($D$4="All Post",'DATA ENTRY'!CK708,IF(AND($D$4='DATA ENTRY'!CK708),'DATA ENTRY'!CK708,""))))</f>
        <v/>
      </c>
      <c r="G709" s="3" t="str">
        <f>IF('DATA ENTRY'!CK708="","",IF('DATA ENTRY'!N708="","",IF($D$4="All Post",'DATA ENTRY'!N708,IF(AND($D$4='DATA ENTRY'!CK708),'DATA ENTRY'!N708,""))))</f>
        <v/>
      </c>
      <c r="H709" s="107" t="str">
        <f>IF('DATA ENTRY'!CK708="","",IF('DATA ENTRY'!O708="","",IF($D$4="All Post",'DATA ENTRY'!O708,IF(AND($D$4='DATA ENTRY'!CK708),'DATA ENTRY'!O708,""))))</f>
        <v/>
      </c>
      <c r="I709" s="3" t="str">
        <f>IF('DATA ENTRY'!CK708="","",IF('DATA ENTRY'!P708="","",IF($D$4="All Post",'DATA ENTRY'!P708,IF(AND($D$4='DATA ENTRY'!CK708),'DATA ENTRY'!P708,""))))</f>
        <v/>
      </c>
      <c r="J709" s="107" t="str">
        <f>IF('DATA ENTRY'!CK708="","",IF('DATA ENTRY'!Q708="","",IF($D$4="All Post",'DATA ENTRY'!Q708,IF(AND($D$4='DATA ENTRY'!CK708),'DATA ENTRY'!Q708,""))))</f>
        <v/>
      </c>
      <c r="K709" s="3" t="str">
        <f>IF('DATA ENTRY'!CK708="","",IF('DATA ENTRY'!R708="","",IF($D$4="All Post",'DATA ENTRY'!R708,IF(AND($D$4='DATA ENTRY'!CK708),'DATA ENTRY'!R708,""))))</f>
        <v/>
      </c>
      <c r="L709" s="3" t="str">
        <f>IF('DATA ENTRY'!CK708="","",IF('DATA ENTRY'!S708="","",IF($D$4="All Post",'DATA ENTRY'!S708,IF(AND($D$4='DATA ENTRY'!CK708),'DATA ENTRY'!S708,""))))</f>
        <v/>
      </c>
      <c r="M709" s="3" t="str">
        <f>IF('DATA ENTRY'!CK708="","",IF('DATA ENTRY'!E708="","",IF($D$4="All Post",'DATA ENTRY'!E708,IF(AND($D$4='DATA ENTRY'!CK708),'DATA ENTRY'!E708,""))))</f>
        <v/>
      </c>
      <c r="N709" s="3" t="str">
        <f>IF('DATA ENTRY'!CK708="","",IF('DATA ENTRY'!W708="","",IF($D$4="All Post",'DATA ENTRY'!W708,IF(AND($D$4='DATA ENTRY'!CK708),'DATA ENTRY'!W708,""))))</f>
        <v/>
      </c>
      <c r="O709" s="3" t="str">
        <f>IF('DATA ENTRY'!CK708="","",IF('DATA ENTRY'!X708="","",IF($D$4="All Post",'DATA ENTRY'!X708,IF(AND($D$4='DATA ENTRY'!CK708),'DATA ENTRY'!X708,""))))</f>
        <v/>
      </c>
      <c r="P709" s="3" t="str">
        <f>IF('DATA ENTRY'!CK708="","",IF('DATA ENTRY'!G708="","",IF($D$4="All Post",'DATA ENTRY'!G708,IF(AND($D$4='DATA ENTRY'!CK708),'DATA ENTRY'!G708,""))))</f>
        <v/>
      </c>
      <c r="S709">
        <f t="shared" si="163"/>
        <v>0</v>
      </c>
      <c r="T709" t="str">
        <f t="shared" si="164"/>
        <v/>
      </c>
      <c r="BZ709" t="str">
        <f t="shared" si="165"/>
        <v/>
      </c>
      <c r="CA709" t="str">
        <f t="shared" si="166"/>
        <v/>
      </c>
      <c r="CB709" s="224">
        <v>703</v>
      </c>
      <c r="CC709" s="3" t="str">
        <f>IF('DATA ENTRY'!CK708="","",IF('DATA ENTRY'!B708="","",IF(AND($CD$4='DATA ENTRY'!CK708,$CG$4='DATA ENTRY'!D708),'DATA ENTRY'!B708,"")))</f>
        <v/>
      </c>
      <c r="CD709" s="3" t="str">
        <f>IF('DATA ENTRY'!CK708="","",IF('DATA ENTRY'!C708="","",IF(AND($CD$4='DATA ENTRY'!CK708,$CG$4='DATA ENTRY'!D708),'DATA ENTRY'!C708,"")))</f>
        <v/>
      </c>
      <c r="CE709" s="4" t="str">
        <f>IF('DATA ENTRY'!CK708="","",IF('DATA ENTRY'!I708="","",IF(AND($CD$4='DATA ENTRY'!CK708,$CG$4='DATA ENTRY'!D708),'DATA ENTRY'!I708,"")))</f>
        <v/>
      </c>
      <c r="CF709" s="4" t="str">
        <f>IF('DATA ENTRY'!CK708="","",IF('DATA ENTRY'!CK708="","",IF(AND($CD$4='DATA ENTRY'!CK708,$CG$4='DATA ENTRY'!D708),'DATA ENTRY'!CK708,"")))</f>
        <v/>
      </c>
      <c r="CG709" s="3" t="str">
        <f>IF('DATA ENTRY'!CK708="","",IF('DATA ENTRY'!N708="","",IF(AND($CD$4='DATA ENTRY'!CK708,$CG$4='DATA ENTRY'!D708),'DATA ENTRY'!N708,"")))</f>
        <v/>
      </c>
      <c r="CH709" s="107" t="str">
        <f>IF('DATA ENTRY'!CK708="","",IF('DATA ENTRY'!O708="","",IF(AND($CD$4='DATA ENTRY'!CK708,$CG$4='DATA ENTRY'!D708),'DATA ENTRY'!O708,"")))</f>
        <v/>
      </c>
      <c r="CI709" s="3" t="str">
        <f>IF('DATA ENTRY'!CK708="","",IF('DATA ENTRY'!P708="","",IF(AND($CD$4='DATA ENTRY'!CK708,$CG$4='DATA ENTRY'!D708),'DATA ENTRY'!P708,"")))</f>
        <v/>
      </c>
      <c r="CJ709" s="107" t="str">
        <f>IF('DATA ENTRY'!CK708="","",IF('DATA ENTRY'!Q708="","",IF(AND($CD$4='DATA ENTRY'!CK708,$CG$4='DATA ENTRY'!D708),'DATA ENTRY'!Q708,"")))</f>
        <v/>
      </c>
      <c r="CK709" s="3" t="str">
        <f>IF('DATA ENTRY'!CK708="","",IF('DATA ENTRY'!R708="","",IF(AND($CD$4='DATA ENTRY'!CK708,$CG$4='DATA ENTRY'!D708),'DATA ENTRY'!R708,"")))</f>
        <v/>
      </c>
      <c r="CL709" s="3" t="str">
        <f>IF('DATA ENTRY'!CK708="","",IF('DATA ENTRY'!S708="","",IF(AND($CD$4='DATA ENTRY'!CK708,$CG$4='DATA ENTRY'!D708),'DATA ENTRY'!S708,"")))</f>
        <v/>
      </c>
      <c r="CM709" s="3" t="str">
        <f>IF('DATA ENTRY'!CK708="","",IF('DATA ENTRY'!E708="","",IF(AND($CD$4='DATA ENTRY'!CK708,$CG$4='DATA ENTRY'!D708),'DATA ENTRY'!E708,"")))</f>
        <v/>
      </c>
      <c r="CN709" s="3" t="str">
        <f>IF('DATA ENTRY'!CK708="","",IF('DATA ENTRY'!W708="","",IF(AND($CD$4='DATA ENTRY'!CK708,$CG$4='DATA ENTRY'!D708),'DATA ENTRY'!W708,"")))</f>
        <v/>
      </c>
      <c r="CO709" s="3" t="str">
        <f>IF('DATA ENTRY'!CK708="","",IF('DATA ENTRY'!X708="","",IF(AND($CD$4='DATA ENTRY'!CK708,$CG$4='DATA ENTRY'!D708),'DATA ENTRY'!X708,"")))</f>
        <v/>
      </c>
      <c r="CP709" s="108" t="str">
        <f t="shared" si="167"/>
        <v/>
      </c>
      <c r="CQ709" s="108" t="str">
        <f>IF('DATA ENTRY'!CK708="","",IF('DATA ENTRY'!G708="","",IF(AND($CD$4='DATA ENTRY'!CK708,$CG$4='DATA ENTRY'!D708),'DATA ENTRY'!G708,"")))</f>
        <v/>
      </c>
      <c r="CR709" s="230" t="str">
        <f>IF('DATA ENTRY'!CK708="","",IF('DATA ENTRY'!D708="","",IF(AND($CD$4='DATA ENTRY'!CK708,$CG$4='DATA ENTRY'!D708),'DATA ENTRY'!D708,"")))</f>
        <v/>
      </c>
      <c r="CS709">
        <f t="shared" si="168"/>
        <v>0</v>
      </c>
      <c r="CT709">
        <f t="shared" si="169"/>
        <v>0</v>
      </c>
      <c r="CV709" s="139"/>
      <c r="CX709">
        <f t="shared" si="170"/>
        <v>0</v>
      </c>
      <c r="DB709" t="str">
        <f t="shared" si="177"/>
        <v/>
      </c>
      <c r="DC709" t="str">
        <f t="shared" si="178"/>
        <v/>
      </c>
      <c r="DD709" s="224">
        <v>703</v>
      </c>
      <c r="DE709" s="3" t="str">
        <f>IF('DATA ENTRY'!CK708="","",IF('DATA ENTRY'!B708="","",IF(AND($DF$4='DATA ENTRY'!D708),'DATA ENTRY'!B708,"")))</f>
        <v/>
      </c>
      <c r="DF709" s="3" t="str">
        <f>IF('DATA ENTRY'!CK708="","",IF('DATA ENTRY'!C708="","",IF(AND($DF$4='DATA ENTRY'!D708),'DATA ENTRY'!C708,"")))</f>
        <v/>
      </c>
      <c r="DG709" s="4" t="str">
        <f>IF('DATA ENTRY'!CK708="","",IF('DATA ENTRY'!I708="","",IF(AND($DF$4='DATA ENTRY'!D708),'DATA ENTRY'!I708,"")))</f>
        <v/>
      </c>
      <c r="DH709" s="4" t="str">
        <f>IF('DATA ENTRY'!CK708="","",IF('DATA ENTRY'!CK708="","",IF(AND($DF$4='DATA ENTRY'!D708),'DATA ENTRY'!CK708,"")))</f>
        <v/>
      </c>
      <c r="DI709" s="3" t="str">
        <f>IF('DATA ENTRY'!CK708="","",IF('DATA ENTRY'!N708="","",IF(AND($DF$4='DATA ENTRY'!D708),'DATA ENTRY'!N708,"")))</f>
        <v/>
      </c>
      <c r="DJ709" s="107" t="str">
        <f>IF('DATA ENTRY'!CK708="","",IF('DATA ENTRY'!O708="","",IF(AND($DF$4='DATA ENTRY'!D708),'DATA ENTRY'!O708,"")))</f>
        <v/>
      </c>
      <c r="DK709" s="3" t="str">
        <f>IF('DATA ENTRY'!CK708="","",IF('DATA ENTRY'!P708="","",IF(AND($DF$4='DATA ENTRY'!D708),'DATA ENTRY'!P708,"")))</f>
        <v/>
      </c>
      <c r="DL709" s="107" t="str">
        <f>IF('DATA ENTRY'!CK708="","",IF('DATA ENTRY'!Q708="","",IF(AND($DF$4='DATA ENTRY'!D708),'DATA ENTRY'!Q708,"")))</f>
        <v/>
      </c>
      <c r="DM709" s="3" t="str">
        <f>IF('DATA ENTRY'!CK708="","",IF('DATA ENTRY'!R708="","",IF(AND($DF$4='DATA ENTRY'!D708),'DATA ENTRY'!R708,"")))</f>
        <v/>
      </c>
      <c r="DN709" s="107" t="str">
        <f>IF('DATA ENTRY'!CK708="","",IF('DATA ENTRY'!S708="","",IF(AND($DF$4='DATA ENTRY'!D708),'DATA ENTRY'!S708,"")))</f>
        <v/>
      </c>
      <c r="DO709" s="3" t="str">
        <f>IF('DATA ENTRY'!CK708="","",IF('DATA ENTRY'!E708="","",IF(AND($DF$4='DATA ENTRY'!D708),'DATA ENTRY'!E708,"")))</f>
        <v/>
      </c>
      <c r="DP709" s="3" t="str">
        <f>IF('DATA ENTRY'!CK708="","",IF('DATA ENTRY'!D708="","",IF(AND($DF$4='DATA ENTRY'!D708),'DATA ENTRY'!D708,"")))</f>
        <v/>
      </c>
      <c r="DQ709" s="3" t="str">
        <f>IF('DATA ENTRY'!CK708="","",IF('DATA ENTRY'!W708="","",IF(AND($DF$4='DATA ENTRY'!D708),'DATA ENTRY'!W708,"")))</f>
        <v/>
      </c>
      <c r="DR709" s="3" t="str">
        <f>IF('DATA ENTRY'!CK708="","",IF('DATA ENTRY'!X708="","",IF(AND($DF$4='DATA ENTRY'!D708),'DATA ENTRY'!X708,"")))</f>
        <v/>
      </c>
      <c r="DS709" s="108" t="str">
        <f t="shared" si="171"/>
        <v/>
      </c>
      <c r="DT709" s="108" t="str">
        <f>IF('DATA ENTRY'!CK708="","",IF('DATA ENTRY'!D708="","",IF(AND($DF$4='DATA ENTRY'!D708),'DATA ENTRY'!G708,"")))</f>
        <v/>
      </c>
      <c r="DY709">
        <f t="shared" si="172"/>
        <v>0</v>
      </c>
      <c r="EB709" t="str">
        <f t="shared" si="173"/>
        <v/>
      </c>
      <c r="EC709" t="str">
        <f t="shared" si="174"/>
        <v/>
      </c>
      <c r="ED709" s="224">
        <v>703</v>
      </c>
      <c r="EE709" s="3" t="str">
        <f>IF('DATA ENTRY'!CK708="","",IF('DATA ENTRY'!B708="","",IF(AND($EF$4='DATA ENTRY'!G708,$EH$4='DATA ENTRY'!F708),'DATA ENTRY'!B708,"")))</f>
        <v/>
      </c>
      <c r="EF709" s="3" t="str">
        <f>IF('DATA ENTRY'!CK708="","",IF('DATA ENTRY'!C708="","",IF(AND($EF$4='DATA ENTRY'!G708,$EH$4='DATA ENTRY'!F708),'DATA ENTRY'!C708,"")))</f>
        <v/>
      </c>
      <c r="EG709" s="4" t="str">
        <f>IF('DATA ENTRY'!CK708="","",IF('DATA ENTRY'!I708="","",IF(AND($EF$4='DATA ENTRY'!G708,$EH$4='DATA ENTRY'!F708),'DATA ENTRY'!I708,"")))</f>
        <v/>
      </c>
      <c r="EH709" s="4" t="str">
        <f>IF('DATA ENTRY'!CK708="","",IF('DATA ENTRY'!CK708="","",IF(AND($EF$4='DATA ENTRY'!G708,$EH$4='DATA ENTRY'!F708),'DATA ENTRY'!CK708,"")))</f>
        <v/>
      </c>
      <c r="EI709" s="3" t="str">
        <f>IF('DATA ENTRY'!CK708="","",IF('DATA ENTRY'!N708="","",IF(AND($EF$4='DATA ENTRY'!G708,$EH$4='DATA ENTRY'!F708),'DATA ENTRY'!N708,"")))</f>
        <v/>
      </c>
      <c r="EJ709" s="107" t="str">
        <f>IF('DATA ENTRY'!CK708="","",IF('DATA ENTRY'!O708="","",IF(AND($EF$4='DATA ENTRY'!G708,$EH$4='DATA ENTRY'!F708),'DATA ENTRY'!O708,"")))</f>
        <v/>
      </c>
      <c r="EK709" s="3" t="str">
        <f>IF('DATA ENTRY'!CK708="","",IF('DATA ENTRY'!P708="","",IF(AND($EF$4='DATA ENTRY'!G708,$EH$4='DATA ENTRY'!F708),'DATA ENTRY'!P708,"")))</f>
        <v/>
      </c>
      <c r="EL709" s="107" t="str">
        <f>IF('DATA ENTRY'!CK708="","",IF('DATA ENTRY'!Q708="","",IF(AND($EF$4='DATA ENTRY'!G708,$EH$4='DATA ENTRY'!F708),'DATA ENTRY'!Q708,"")))</f>
        <v/>
      </c>
      <c r="EM709" s="3" t="str">
        <f>IF('DATA ENTRY'!CK708="","",IF('DATA ENTRY'!R708="","",IF(AND($EF$4='DATA ENTRY'!G708,$EH$4='DATA ENTRY'!F708),'DATA ENTRY'!R708,"")))</f>
        <v/>
      </c>
      <c r="EN709" s="107" t="str">
        <f>IF('DATA ENTRY'!CK708="","",IF('DATA ENTRY'!S708="","",IF(AND($EF$4='DATA ENTRY'!G708,$EH$4='DATA ENTRY'!F708),'DATA ENTRY'!S708,"")))</f>
        <v/>
      </c>
      <c r="EO709" s="3" t="str">
        <f>IF('DATA ENTRY'!CK708="","",IF('DATA ENTRY'!E708="","",IF(AND($EF$4='DATA ENTRY'!G708,$EH$4='DATA ENTRY'!F708),'DATA ENTRY'!E708,"")))</f>
        <v/>
      </c>
      <c r="EP709" s="3" t="str">
        <f>IF('DATA ENTRY'!CK708="","",IF('DATA ENTRY'!D708="","",IF(AND($EF$4='DATA ENTRY'!G708,$EH$4='DATA ENTRY'!F708),'DATA ENTRY'!D708,"")))</f>
        <v/>
      </c>
      <c r="EQ709" s="3" t="str">
        <f>IF('DATA ENTRY'!CK708="","",IF('DATA ENTRY'!W708="","",IF(AND($EF$4='DATA ENTRY'!G708,$EH$4='DATA ENTRY'!F708),'DATA ENTRY'!W708,"")))</f>
        <v/>
      </c>
      <c r="ER709" s="3" t="str">
        <f>IF('DATA ENTRY'!CK708="","",IF('DATA ENTRY'!X708="","",IF(AND($EF$4='DATA ENTRY'!G708,$EH$4='DATA ENTRY'!F708),'DATA ENTRY'!X708,"")))</f>
        <v/>
      </c>
      <c r="ES709" s="108" t="str">
        <f t="shared" si="175"/>
        <v/>
      </c>
      <c r="ET709" s="108" t="str">
        <f>IF('DATA ENTRY'!CK708="","",IF('DATA ENTRY'!D708="","",IF(AND($EF$4='DATA ENTRY'!G708,$EH$4='DATA ENTRY'!F708),'DATA ENTRY'!G708,"")))</f>
        <v/>
      </c>
      <c r="EY709">
        <f t="shared" si="176"/>
        <v>0</v>
      </c>
    </row>
    <row r="710" spans="1:155">
      <c r="A710" t="str">
        <f>IF(S710=0,"",1+(MAX($A$7:A709)))</f>
        <v/>
      </c>
      <c r="B710" s="224">
        <v>704</v>
      </c>
      <c r="C710" s="3" t="str">
        <f>IF('DATA ENTRY'!CK709="","",IF('DATA ENTRY'!B709="","",IF($D$4="All Post",'DATA ENTRY'!B709,IF(AND($D$4='DATA ENTRY'!CK709),'DATA ENTRY'!B709,""))))</f>
        <v/>
      </c>
      <c r="D710" s="3" t="str">
        <f>IF('DATA ENTRY'!CK709="","",IF('DATA ENTRY'!C709="","",IF($D$4="All Post",'DATA ENTRY'!C709,IF(AND($D$4='DATA ENTRY'!CK709),'DATA ENTRY'!C709,""))))</f>
        <v/>
      </c>
      <c r="E710" s="4" t="str">
        <f>IF('DATA ENTRY'!CK709="","",IF('DATA ENTRY'!I709="","",IF($D$4="All Post",'DATA ENTRY'!I709,IF(AND($D$4='DATA ENTRY'!CK709),'DATA ENTRY'!I709,""))))</f>
        <v/>
      </c>
      <c r="F710" s="4" t="str">
        <f>IF('DATA ENTRY'!CK709="","",IF('DATA ENTRY'!CK709="","",IF($D$4="All Post",'DATA ENTRY'!CK709,IF(AND($D$4='DATA ENTRY'!CK709),'DATA ENTRY'!CK709,""))))</f>
        <v/>
      </c>
      <c r="G710" s="3" t="str">
        <f>IF('DATA ENTRY'!CK709="","",IF('DATA ENTRY'!N709="","",IF($D$4="All Post",'DATA ENTRY'!N709,IF(AND($D$4='DATA ENTRY'!CK709),'DATA ENTRY'!N709,""))))</f>
        <v/>
      </c>
      <c r="H710" s="107" t="str">
        <f>IF('DATA ENTRY'!CK709="","",IF('DATA ENTRY'!O709="","",IF($D$4="All Post",'DATA ENTRY'!O709,IF(AND($D$4='DATA ENTRY'!CK709),'DATA ENTRY'!O709,""))))</f>
        <v/>
      </c>
      <c r="I710" s="3" t="str">
        <f>IF('DATA ENTRY'!CK709="","",IF('DATA ENTRY'!P709="","",IF($D$4="All Post",'DATA ENTRY'!P709,IF(AND($D$4='DATA ENTRY'!CK709),'DATA ENTRY'!P709,""))))</f>
        <v/>
      </c>
      <c r="J710" s="107" t="str">
        <f>IF('DATA ENTRY'!CK709="","",IF('DATA ENTRY'!Q709="","",IF($D$4="All Post",'DATA ENTRY'!Q709,IF(AND($D$4='DATA ENTRY'!CK709),'DATA ENTRY'!Q709,""))))</f>
        <v/>
      </c>
      <c r="K710" s="3" t="str">
        <f>IF('DATA ENTRY'!CK709="","",IF('DATA ENTRY'!R709="","",IF($D$4="All Post",'DATA ENTRY'!R709,IF(AND($D$4='DATA ENTRY'!CK709),'DATA ENTRY'!R709,""))))</f>
        <v/>
      </c>
      <c r="L710" s="3" t="str">
        <f>IF('DATA ENTRY'!CK709="","",IF('DATA ENTRY'!S709="","",IF($D$4="All Post",'DATA ENTRY'!S709,IF(AND($D$4='DATA ENTRY'!CK709),'DATA ENTRY'!S709,""))))</f>
        <v/>
      </c>
      <c r="M710" s="3" t="str">
        <f>IF('DATA ENTRY'!CK709="","",IF('DATA ENTRY'!E709="","",IF($D$4="All Post",'DATA ENTRY'!E709,IF(AND($D$4='DATA ENTRY'!CK709),'DATA ENTRY'!E709,""))))</f>
        <v/>
      </c>
      <c r="N710" s="3" t="str">
        <f>IF('DATA ENTRY'!CK709="","",IF('DATA ENTRY'!W709="","",IF($D$4="All Post",'DATA ENTRY'!W709,IF(AND($D$4='DATA ENTRY'!CK709),'DATA ENTRY'!W709,""))))</f>
        <v/>
      </c>
      <c r="O710" s="3" t="str">
        <f>IF('DATA ENTRY'!CK709="","",IF('DATA ENTRY'!X709="","",IF($D$4="All Post",'DATA ENTRY'!X709,IF(AND($D$4='DATA ENTRY'!CK709),'DATA ENTRY'!X709,""))))</f>
        <v/>
      </c>
      <c r="P710" s="3" t="str">
        <f>IF('DATA ENTRY'!CK709="","",IF('DATA ENTRY'!G709="","",IF($D$4="All Post",'DATA ENTRY'!G709,IF(AND($D$4='DATA ENTRY'!CK709),'DATA ENTRY'!G709,""))))</f>
        <v/>
      </c>
      <c r="S710">
        <f t="shared" si="163"/>
        <v>0</v>
      </c>
      <c r="T710" t="str">
        <f t="shared" si="164"/>
        <v/>
      </c>
      <c r="BZ710" t="str">
        <f t="shared" si="165"/>
        <v/>
      </c>
      <c r="CA710" t="str">
        <f t="shared" si="166"/>
        <v/>
      </c>
      <c r="CB710" s="224">
        <v>704</v>
      </c>
      <c r="CC710" s="3" t="str">
        <f>IF('DATA ENTRY'!CK709="","",IF('DATA ENTRY'!B709="","",IF(AND($CD$4='DATA ENTRY'!CK709,$CG$4='DATA ENTRY'!D709),'DATA ENTRY'!B709,"")))</f>
        <v/>
      </c>
      <c r="CD710" s="3" t="str">
        <f>IF('DATA ENTRY'!CK709="","",IF('DATA ENTRY'!C709="","",IF(AND($CD$4='DATA ENTRY'!CK709,$CG$4='DATA ENTRY'!D709),'DATA ENTRY'!C709,"")))</f>
        <v/>
      </c>
      <c r="CE710" s="4" t="str">
        <f>IF('DATA ENTRY'!CK709="","",IF('DATA ENTRY'!I709="","",IF(AND($CD$4='DATA ENTRY'!CK709,$CG$4='DATA ENTRY'!D709),'DATA ENTRY'!I709,"")))</f>
        <v/>
      </c>
      <c r="CF710" s="4" t="str">
        <f>IF('DATA ENTRY'!CK709="","",IF('DATA ENTRY'!CK709="","",IF(AND($CD$4='DATA ENTRY'!CK709,$CG$4='DATA ENTRY'!D709),'DATA ENTRY'!CK709,"")))</f>
        <v/>
      </c>
      <c r="CG710" s="3" t="str">
        <f>IF('DATA ENTRY'!CK709="","",IF('DATA ENTRY'!N709="","",IF(AND($CD$4='DATA ENTRY'!CK709,$CG$4='DATA ENTRY'!D709),'DATA ENTRY'!N709,"")))</f>
        <v/>
      </c>
      <c r="CH710" s="107" t="str">
        <f>IF('DATA ENTRY'!CK709="","",IF('DATA ENTRY'!O709="","",IF(AND($CD$4='DATA ENTRY'!CK709,$CG$4='DATA ENTRY'!D709),'DATA ENTRY'!O709,"")))</f>
        <v/>
      </c>
      <c r="CI710" s="3" t="str">
        <f>IF('DATA ENTRY'!CK709="","",IF('DATA ENTRY'!P709="","",IF(AND($CD$4='DATA ENTRY'!CK709,$CG$4='DATA ENTRY'!D709),'DATA ENTRY'!P709,"")))</f>
        <v/>
      </c>
      <c r="CJ710" s="107" t="str">
        <f>IF('DATA ENTRY'!CK709="","",IF('DATA ENTRY'!Q709="","",IF(AND($CD$4='DATA ENTRY'!CK709,$CG$4='DATA ENTRY'!D709),'DATA ENTRY'!Q709,"")))</f>
        <v/>
      </c>
      <c r="CK710" s="3" t="str">
        <f>IF('DATA ENTRY'!CK709="","",IF('DATA ENTRY'!R709="","",IF(AND($CD$4='DATA ENTRY'!CK709,$CG$4='DATA ENTRY'!D709),'DATA ENTRY'!R709,"")))</f>
        <v/>
      </c>
      <c r="CL710" s="3" t="str">
        <f>IF('DATA ENTRY'!CK709="","",IF('DATA ENTRY'!S709="","",IF(AND($CD$4='DATA ENTRY'!CK709,$CG$4='DATA ENTRY'!D709),'DATA ENTRY'!S709,"")))</f>
        <v/>
      </c>
      <c r="CM710" s="3" t="str">
        <f>IF('DATA ENTRY'!CK709="","",IF('DATA ENTRY'!E709="","",IF(AND($CD$4='DATA ENTRY'!CK709,$CG$4='DATA ENTRY'!D709),'DATA ENTRY'!E709,"")))</f>
        <v/>
      </c>
      <c r="CN710" s="3" t="str">
        <f>IF('DATA ENTRY'!CK709="","",IF('DATA ENTRY'!W709="","",IF(AND($CD$4='DATA ENTRY'!CK709,$CG$4='DATA ENTRY'!D709),'DATA ENTRY'!W709,"")))</f>
        <v/>
      </c>
      <c r="CO710" s="3" t="str">
        <f>IF('DATA ENTRY'!CK709="","",IF('DATA ENTRY'!X709="","",IF(AND($CD$4='DATA ENTRY'!CK709,$CG$4='DATA ENTRY'!D709),'DATA ENTRY'!X709,"")))</f>
        <v/>
      </c>
      <c r="CP710" s="108" t="str">
        <f t="shared" si="167"/>
        <v/>
      </c>
      <c r="CQ710" s="108" t="str">
        <f>IF('DATA ENTRY'!CK709="","",IF('DATA ENTRY'!G709="","",IF(AND($CD$4='DATA ENTRY'!CK709,$CG$4='DATA ENTRY'!D709),'DATA ENTRY'!G709,"")))</f>
        <v/>
      </c>
      <c r="CR710" s="230" t="str">
        <f>IF('DATA ENTRY'!CK709="","",IF('DATA ENTRY'!D709="","",IF(AND($CD$4='DATA ENTRY'!CK709,$CG$4='DATA ENTRY'!D709),'DATA ENTRY'!D709,"")))</f>
        <v/>
      </c>
      <c r="CS710">
        <f t="shared" si="168"/>
        <v>0</v>
      </c>
      <c r="CT710">
        <f t="shared" si="169"/>
        <v>0</v>
      </c>
      <c r="CV710" s="139"/>
      <c r="CX710">
        <f t="shared" si="170"/>
        <v>0</v>
      </c>
      <c r="DB710" t="str">
        <f t="shared" si="177"/>
        <v/>
      </c>
      <c r="DC710" t="str">
        <f t="shared" si="178"/>
        <v/>
      </c>
      <c r="DD710" s="224">
        <v>704</v>
      </c>
      <c r="DE710" s="3" t="str">
        <f>IF('DATA ENTRY'!CK709="","",IF('DATA ENTRY'!B709="","",IF(AND($DF$4='DATA ENTRY'!D709),'DATA ENTRY'!B709,"")))</f>
        <v/>
      </c>
      <c r="DF710" s="3" t="str">
        <f>IF('DATA ENTRY'!CK709="","",IF('DATA ENTRY'!C709="","",IF(AND($DF$4='DATA ENTRY'!D709),'DATA ENTRY'!C709,"")))</f>
        <v/>
      </c>
      <c r="DG710" s="4" t="str">
        <f>IF('DATA ENTRY'!CK709="","",IF('DATA ENTRY'!I709="","",IF(AND($DF$4='DATA ENTRY'!D709),'DATA ENTRY'!I709,"")))</f>
        <v/>
      </c>
      <c r="DH710" s="4" t="str">
        <f>IF('DATA ENTRY'!CK709="","",IF('DATA ENTRY'!CK709="","",IF(AND($DF$4='DATA ENTRY'!D709),'DATA ENTRY'!CK709,"")))</f>
        <v/>
      </c>
      <c r="DI710" s="3" t="str">
        <f>IF('DATA ENTRY'!CK709="","",IF('DATA ENTRY'!N709="","",IF(AND($DF$4='DATA ENTRY'!D709),'DATA ENTRY'!N709,"")))</f>
        <v/>
      </c>
      <c r="DJ710" s="107" t="str">
        <f>IF('DATA ENTRY'!CK709="","",IF('DATA ENTRY'!O709="","",IF(AND($DF$4='DATA ENTRY'!D709),'DATA ENTRY'!O709,"")))</f>
        <v/>
      </c>
      <c r="DK710" s="3" t="str">
        <f>IF('DATA ENTRY'!CK709="","",IF('DATA ENTRY'!P709="","",IF(AND($DF$4='DATA ENTRY'!D709),'DATA ENTRY'!P709,"")))</f>
        <v/>
      </c>
      <c r="DL710" s="107" t="str">
        <f>IF('DATA ENTRY'!CK709="","",IF('DATA ENTRY'!Q709="","",IF(AND($DF$4='DATA ENTRY'!D709),'DATA ENTRY'!Q709,"")))</f>
        <v/>
      </c>
      <c r="DM710" s="3" t="str">
        <f>IF('DATA ENTRY'!CK709="","",IF('DATA ENTRY'!R709="","",IF(AND($DF$4='DATA ENTRY'!D709),'DATA ENTRY'!R709,"")))</f>
        <v/>
      </c>
      <c r="DN710" s="107" t="str">
        <f>IF('DATA ENTRY'!CK709="","",IF('DATA ENTRY'!S709="","",IF(AND($DF$4='DATA ENTRY'!D709),'DATA ENTRY'!S709,"")))</f>
        <v/>
      </c>
      <c r="DO710" s="3" t="str">
        <f>IF('DATA ENTRY'!CK709="","",IF('DATA ENTRY'!E709="","",IF(AND($DF$4='DATA ENTRY'!D709),'DATA ENTRY'!E709,"")))</f>
        <v/>
      </c>
      <c r="DP710" s="3" t="str">
        <f>IF('DATA ENTRY'!CK709="","",IF('DATA ENTRY'!D709="","",IF(AND($DF$4='DATA ENTRY'!D709),'DATA ENTRY'!D709,"")))</f>
        <v/>
      </c>
      <c r="DQ710" s="3" t="str">
        <f>IF('DATA ENTRY'!CK709="","",IF('DATA ENTRY'!W709="","",IF(AND($DF$4='DATA ENTRY'!D709),'DATA ENTRY'!W709,"")))</f>
        <v/>
      </c>
      <c r="DR710" s="3" t="str">
        <f>IF('DATA ENTRY'!CK709="","",IF('DATA ENTRY'!X709="","",IF(AND($DF$4='DATA ENTRY'!D709),'DATA ENTRY'!X709,"")))</f>
        <v/>
      </c>
      <c r="DS710" s="108" t="str">
        <f t="shared" si="171"/>
        <v/>
      </c>
      <c r="DT710" s="108" t="str">
        <f>IF('DATA ENTRY'!CK709="","",IF('DATA ENTRY'!D709="","",IF(AND($DF$4='DATA ENTRY'!D709),'DATA ENTRY'!G709,"")))</f>
        <v/>
      </c>
      <c r="DY710">
        <f t="shared" si="172"/>
        <v>0</v>
      </c>
      <c r="EB710" t="str">
        <f t="shared" si="173"/>
        <v/>
      </c>
      <c r="EC710" t="str">
        <f t="shared" si="174"/>
        <v/>
      </c>
      <c r="ED710" s="224">
        <v>704</v>
      </c>
      <c r="EE710" s="3" t="str">
        <f>IF('DATA ENTRY'!CK709="","",IF('DATA ENTRY'!B709="","",IF(AND($EF$4='DATA ENTRY'!G709,$EH$4='DATA ENTRY'!F709),'DATA ENTRY'!B709,"")))</f>
        <v/>
      </c>
      <c r="EF710" s="3" t="str">
        <f>IF('DATA ENTRY'!CK709="","",IF('DATA ENTRY'!C709="","",IF(AND($EF$4='DATA ENTRY'!G709,$EH$4='DATA ENTRY'!F709),'DATA ENTRY'!C709,"")))</f>
        <v/>
      </c>
      <c r="EG710" s="4" t="str">
        <f>IF('DATA ENTRY'!CK709="","",IF('DATA ENTRY'!I709="","",IF(AND($EF$4='DATA ENTRY'!G709,$EH$4='DATA ENTRY'!F709),'DATA ENTRY'!I709,"")))</f>
        <v/>
      </c>
      <c r="EH710" s="4" t="str">
        <f>IF('DATA ENTRY'!CK709="","",IF('DATA ENTRY'!CK709="","",IF(AND($EF$4='DATA ENTRY'!G709,$EH$4='DATA ENTRY'!F709),'DATA ENTRY'!CK709,"")))</f>
        <v/>
      </c>
      <c r="EI710" s="3" t="str">
        <f>IF('DATA ENTRY'!CK709="","",IF('DATA ENTRY'!N709="","",IF(AND($EF$4='DATA ENTRY'!G709,$EH$4='DATA ENTRY'!F709),'DATA ENTRY'!N709,"")))</f>
        <v/>
      </c>
      <c r="EJ710" s="107" t="str">
        <f>IF('DATA ENTRY'!CK709="","",IF('DATA ENTRY'!O709="","",IF(AND($EF$4='DATA ENTRY'!G709,$EH$4='DATA ENTRY'!F709),'DATA ENTRY'!O709,"")))</f>
        <v/>
      </c>
      <c r="EK710" s="3" t="str">
        <f>IF('DATA ENTRY'!CK709="","",IF('DATA ENTRY'!P709="","",IF(AND($EF$4='DATA ENTRY'!G709,$EH$4='DATA ENTRY'!F709),'DATA ENTRY'!P709,"")))</f>
        <v/>
      </c>
      <c r="EL710" s="107" t="str">
        <f>IF('DATA ENTRY'!CK709="","",IF('DATA ENTRY'!Q709="","",IF(AND($EF$4='DATA ENTRY'!G709,$EH$4='DATA ENTRY'!F709),'DATA ENTRY'!Q709,"")))</f>
        <v/>
      </c>
      <c r="EM710" s="3" t="str">
        <f>IF('DATA ENTRY'!CK709="","",IF('DATA ENTRY'!R709="","",IF(AND($EF$4='DATA ENTRY'!G709,$EH$4='DATA ENTRY'!F709),'DATA ENTRY'!R709,"")))</f>
        <v/>
      </c>
      <c r="EN710" s="107" t="str">
        <f>IF('DATA ENTRY'!CK709="","",IF('DATA ENTRY'!S709="","",IF(AND($EF$4='DATA ENTRY'!G709,$EH$4='DATA ENTRY'!F709),'DATA ENTRY'!S709,"")))</f>
        <v/>
      </c>
      <c r="EO710" s="3" t="str">
        <f>IF('DATA ENTRY'!CK709="","",IF('DATA ENTRY'!E709="","",IF(AND($EF$4='DATA ENTRY'!G709,$EH$4='DATA ENTRY'!F709),'DATA ENTRY'!E709,"")))</f>
        <v/>
      </c>
      <c r="EP710" s="3" t="str">
        <f>IF('DATA ENTRY'!CK709="","",IF('DATA ENTRY'!D709="","",IF(AND($EF$4='DATA ENTRY'!G709,$EH$4='DATA ENTRY'!F709),'DATA ENTRY'!D709,"")))</f>
        <v/>
      </c>
      <c r="EQ710" s="3" t="str">
        <f>IF('DATA ENTRY'!CK709="","",IF('DATA ENTRY'!W709="","",IF(AND($EF$4='DATA ENTRY'!G709,$EH$4='DATA ENTRY'!F709),'DATA ENTRY'!W709,"")))</f>
        <v/>
      </c>
      <c r="ER710" s="3" t="str">
        <f>IF('DATA ENTRY'!CK709="","",IF('DATA ENTRY'!X709="","",IF(AND($EF$4='DATA ENTRY'!G709,$EH$4='DATA ENTRY'!F709),'DATA ENTRY'!X709,"")))</f>
        <v/>
      </c>
      <c r="ES710" s="108" t="str">
        <f t="shared" si="175"/>
        <v/>
      </c>
      <c r="ET710" s="108" t="str">
        <f>IF('DATA ENTRY'!CK709="","",IF('DATA ENTRY'!D709="","",IF(AND($EF$4='DATA ENTRY'!G709,$EH$4='DATA ENTRY'!F709),'DATA ENTRY'!G709,"")))</f>
        <v/>
      </c>
      <c r="EY710">
        <f t="shared" si="176"/>
        <v>0</v>
      </c>
    </row>
    <row r="711" spans="1:155">
      <c r="A711" t="str">
        <f>IF(S711=0,"",1+(MAX($A$7:A710)))</f>
        <v/>
      </c>
      <c r="B711" s="224">
        <v>705</v>
      </c>
      <c r="C711" s="3" t="str">
        <f>IF('DATA ENTRY'!CK710="","",IF('DATA ENTRY'!B710="","",IF($D$4="All Post",'DATA ENTRY'!B710,IF(AND($D$4='DATA ENTRY'!CK710),'DATA ENTRY'!B710,""))))</f>
        <v/>
      </c>
      <c r="D711" s="3" t="str">
        <f>IF('DATA ENTRY'!CK710="","",IF('DATA ENTRY'!C710="","",IF($D$4="All Post",'DATA ENTRY'!C710,IF(AND($D$4='DATA ENTRY'!CK710),'DATA ENTRY'!C710,""))))</f>
        <v/>
      </c>
      <c r="E711" s="4" t="str">
        <f>IF('DATA ENTRY'!CK710="","",IF('DATA ENTRY'!I710="","",IF($D$4="All Post",'DATA ENTRY'!I710,IF(AND($D$4='DATA ENTRY'!CK710),'DATA ENTRY'!I710,""))))</f>
        <v/>
      </c>
      <c r="F711" s="4" t="str">
        <f>IF('DATA ENTRY'!CK710="","",IF('DATA ENTRY'!CK710="","",IF($D$4="All Post",'DATA ENTRY'!CK710,IF(AND($D$4='DATA ENTRY'!CK710),'DATA ENTRY'!CK710,""))))</f>
        <v/>
      </c>
      <c r="G711" s="3" t="str">
        <f>IF('DATA ENTRY'!CK710="","",IF('DATA ENTRY'!N710="","",IF($D$4="All Post",'DATA ENTRY'!N710,IF(AND($D$4='DATA ENTRY'!CK710),'DATA ENTRY'!N710,""))))</f>
        <v/>
      </c>
      <c r="H711" s="107" t="str">
        <f>IF('DATA ENTRY'!CK710="","",IF('DATA ENTRY'!O710="","",IF($D$4="All Post",'DATA ENTRY'!O710,IF(AND($D$4='DATA ENTRY'!CK710),'DATA ENTRY'!O710,""))))</f>
        <v/>
      </c>
      <c r="I711" s="3" t="str">
        <f>IF('DATA ENTRY'!CK710="","",IF('DATA ENTRY'!P710="","",IF($D$4="All Post",'DATA ENTRY'!P710,IF(AND($D$4='DATA ENTRY'!CK710),'DATA ENTRY'!P710,""))))</f>
        <v/>
      </c>
      <c r="J711" s="107" t="str">
        <f>IF('DATA ENTRY'!CK710="","",IF('DATA ENTRY'!Q710="","",IF($D$4="All Post",'DATA ENTRY'!Q710,IF(AND($D$4='DATA ENTRY'!CK710),'DATA ENTRY'!Q710,""))))</f>
        <v/>
      </c>
      <c r="K711" s="3" t="str">
        <f>IF('DATA ENTRY'!CK710="","",IF('DATA ENTRY'!R710="","",IF($D$4="All Post",'DATA ENTRY'!R710,IF(AND($D$4='DATA ENTRY'!CK710),'DATA ENTRY'!R710,""))))</f>
        <v/>
      </c>
      <c r="L711" s="3" t="str">
        <f>IF('DATA ENTRY'!CK710="","",IF('DATA ENTRY'!S710="","",IF($D$4="All Post",'DATA ENTRY'!S710,IF(AND($D$4='DATA ENTRY'!CK710),'DATA ENTRY'!S710,""))))</f>
        <v/>
      </c>
      <c r="M711" s="3" t="str">
        <f>IF('DATA ENTRY'!CK710="","",IF('DATA ENTRY'!E710="","",IF($D$4="All Post",'DATA ENTRY'!E710,IF(AND($D$4='DATA ENTRY'!CK710),'DATA ENTRY'!E710,""))))</f>
        <v/>
      </c>
      <c r="N711" s="3" t="str">
        <f>IF('DATA ENTRY'!CK710="","",IF('DATA ENTRY'!W710="","",IF($D$4="All Post",'DATA ENTRY'!W710,IF(AND($D$4='DATA ENTRY'!CK710),'DATA ENTRY'!W710,""))))</f>
        <v/>
      </c>
      <c r="O711" s="3" t="str">
        <f>IF('DATA ENTRY'!CK710="","",IF('DATA ENTRY'!X710="","",IF($D$4="All Post",'DATA ENTRY'!X710,IF(AND($D$4='DATA ENTRY'!CK710),'DATA ENTRY'!X710,""))))</f>
        <v/>
      </c>
      <c r="P711" s="3" t="str">
        <f>IF('DATA ENTRY'!CK710="","",IF('DATA ENTRY'!G710="","",IF($D$4="All Post",'DATA ENTRY'!G710,IF(AND($D$4='DATA ENTRY'!CK710),'DATA ENTRY'!G710,""))))</f>
        <v/>
      </c>
      <c r="S711">
        <f t="shared" si="163"/>
        <v>0</v>
      </c>
      <c r="T711" t="str">
        <f t="shared" si="164"/>
        <v/>
      </c>
      <c r="BZ711" t="str">
        <f t="shared" si="165"/>
        <v/>
      </c>
      <c r="CA711" t="str">
        <f t="shared" si="166"/>
        <v/>
      </c>
      <c r="CB711" s="224">
        <v>705</v>
      </c>
      <c r="CC711" s="3" t="str">
        <f>IF('DATA ENTRY'!CK710="","",IF('DATA ENTRY'!B710="","",IF(AND($CD$4='DATA ENTRY'!CK710,$CG$4='DATA ENTRY'!D710),'DATA ENTRY'!B710,"")))</f>
        <v/>
      </c>
      <c r="CD711" s="3" t="str">
        <f>IF('DATA ENTRY'!CK710="","",IF('DATA ENTRY'!C710="","",IF(AND($CD$4='DATA ENTRY'!CK710,$CG$4='DATA ENTRY'!D710),'DATA ENTRY'!C710,"")))</f>
        <v/>
      </c>
      <c r="CE711" s="4" t="str">
        <f>IF('DATA ENTRY'!CK710="","",IF('DATA ENTRY'!I710="","",IF(AND($CD$4='DATA ENTRY'!CK710,$CG$4='DATA ENTRY'!D710),'DATA ENTRY'!I710,"")))</f>
        <v/>
      </c>
      <c r="CF711" s="4" t="str">
        <f>IF('DATA ENTRY'!CK710="","",IF('DATA ENTRY'!CK710="","",IF(AND($CD$4='DATA ENTRY'!CK710,$CG$4='DATA ENTRY'!D710),'DATA ENTRY'!CK710,"")))</f>
        <v/>
      </c>
      <c r="CG711" s="3" t="str">
        <f>IF('DATA ENTRY'!CK710="","",IF('DATA ENTRY'!N710="","",IF(AND($CD$4='DATA ENTRY'!CK710,$CG$4='DATA ENTRY'!D710),'DATA ENTRY'!N710,"")))</f>
        <v/>
      </c>
      <c r="CH711" s="107" t="str">
        <f>IF('DATA ENTRY'!CK710="","",IF('DATA ENTRY'!O710="","",IF(AND($CD$4='DATA ENTRY'!CK710,$CG$4='DATA ENTRY'!D710),'DATA ENTRY'!O710,"")))</f>
        <v/>
      </c>
      <c r="CI711" s="3" t="str">
        <f>IF('DATA ENTRY'!CK710="","",IF('DATA ENTRY'!P710="","",IF(AND($CD$4='DATA ENTRY'!CK710,$CG$4='DATA ENTRY'!D710),'DATA ENTRY'!P710,"")))</f>
        <v/>
      </c>
      <c r="CJ711" s="107" t="str">
        <f>IF('DATA ENTRY'!CK710="","",IF('DATA ENTRY'!Q710="","",IF(AND($CD$4='DATA ENTRY'!CK710,$CG$4='DATA ENTRY'!D710),'DATA ENTRY'!Q710,"")))</f>
        <v/>
      </c>
      <c r="CK711" s="3" t="str">
        <f>IF('DATA ENTRY'!CK710="","",IF('DATA ENTRY'!R710="","",IF(AND($CD$4='DATA ENTRY'!CK710,$CG$4='DATA ENTRY'!D710),'DATA ENTRY'!R710,"")))</f>
        <v/>
      </c>
      <c r="CL711" s="3" t="str">
        <f>IF('DATA ENTRY'!CK710="","",IF('DATA ENTRY'!S710="","",IF(AND($CD$4='DATA ENTRY'!CK710,$CG$4='DATA ENTRY'!D710),'DATA ENTRY'!S710,"")))</f>
        <v/>
      </c>
      <c r="CM711" s="3" t="str">
        <f>IF('DATA ENTRY'!CK710="","",IF('DATA ENTRY'!E710="","",IF(AND($CD$4='DATA ENTRY'!CK710,$CG$4='DATA ENTRY'!D710),'DATA ENTRY'!E710,"")))</f>
        <v/>
      </c>
      <c r="CN711" s="3" t="str">
        <f>IF('DATA ENTRY'!CK710="","",IF('DATA ENTRY'!W710="","",IF(AND($CD$4='DATA ENTRY'!CK710,$CG$4='DATA ENTRY'!D710),'DATA ENTRY'!W710,"")))</f>
        <v/>
      </c>
      <c r="CO711" s="3" t="str">
        <f>IF('DATA ENTRY'!CK710="","",IF('DATA ENTRY'!X710="","",IF(AND($CD$4='DATA ENTRY'!CK710,$CG$4='DATA ENTRY'!D710),'DATA ENTRY'!X710,"")))</f>
        <v/>
      </c>
      <c r="CP711" s="108" t="str">
        <f t="shared" si="167"/>
        <v/>
      </c>
      <c r="CQ711" s="108" t="str">
        <f>IF('DATA ENTRY'!CK710="","",IF('DATA ENTRY'!G710="","",IF(AND($CD$4='DATA ENTRY'!CK710,$CG$4='DATA ENTRY'!D710),'DATA ENTRY'!G710,"")))</f>
        <v/>
      </c>
      <c r="CR711" s="230" t="str">
        <f>IF('DATA ENTRY'!CK710="","",IF('DATA ENTRY'!D710="","",IF(AND($CD$4='DATA ENTRY'!CK710,$CG$4='DATA ENTRY'!D710),'DATA ENTRY'!D710,"")))</f>
        <v/>
      </c>
      <c r="CS711">
        <f t="shared" si="168"/>
        <v>0</v>
      </c>
      <c r="CT711">
        <f t="shared" si="169"/>
        <v>0</v>
      </c>
      <c r="CV711" s="139"/>
      <c r="CX711">
        <f t="shared" si="170"/>
        <v>0</v>
      </c>
      <c r="DB711" t="str">
        <f t="shared" si="177"/>
        <v/>
      </c>
      <c r="DC711" t="str">
        <f t="shared" si="178"/>
        <v/>
      </c>
      <c r="DD711" s="224">
        <v>705</v>
      </c>
      <c r="DE711" s="3" t="str">
        <f>IF('DATA ENTRY'!CK710="","",IF('DATA ENTRY'!B710="","",IF(AND($DF$4='DATA ENTRY'!D710),'DATA ENTRY'!B710,"")))</f>
        <v/>
      </c>
      <c r="DF711" s="3" t="str">
        <f>IF('DATA ENTRY'!CK710="","",IF('DATA ENTRY'!C710="","",IF(AND($DF$4='DATA ENTRY'!D710),'DATA ENTRY'!C710,"")))</f>
        <v/>
      </c>
      <c r="DG711" s="4" t="str">
        <f>IF('DATA ENTRY'!CK710="","",IF('DATA ENTRY'!I710="","",IF(AND($DF$4='DATA ENTRY'!D710),'DATA ENTRY'!I710,"")))</f>
        <v/>
      </c>
      <c r="DH711" s="4" t="str">
        <f>IF('DATA ENTRY'!CK710="","",IF('DATA ENTRY'!CK710="","",IF(AND($DF$4='DATA ENTRY'!D710),'DATA ENTRY'!CK710,"")))</f>
        <v/>
      </c>
      <c r="DI711" s="3" t="str">
        <f>IF('DATA ENTRY'!CK710="","",IF('DATA ENTRY'!N710="","",IF(AND($DF$4='DATA ENTRY'!D710),'DATA ENTRY'!N710,"")))</f>
        <v/>
      </c>
      <c r="DJ711" s="107" t="str">
        <f>IF('DATA ENTRY'!CK710="","",IF('DATA ENTRY'!O710="","",IF(AND($DF$4='DATA ENTRY'!D710),'DATA ENTRY'!O710,"")))</f>
        <v/>
      </c>
      <c r="DK711" s="3" t="str">
        <f>IF('DATA ENTRY'!CK710="","",IF('DATA ENTRY'!P710="","",IF(AND($DF$4='DATA ENTRY'!D710),'DATA ENTRY'!P710,"")))</f>
        <v/>
      </c>
      <c r="DL711" s="107" t="str">
        <f>IF('DATA ENTRY'!CK710="","",IF('DATA ENTRY'!Q710="","",IF(AND($DF$4='DATA ENTRY'!D710),'DATA ENTRY'!Q710,"")))</f>
        <v/>
      </c>
      <c r="DM711" s="3" t="str">
        <f>IF('DATA ENTRY'!CK710="","",IF('DATA ENTRY'!R710="","",IF(AND($DF$4='DATA ENTRY'!D710),'DATA ENTRY'!R710,"")))</f>
        <v/>
      </c>
      <c r="DN711" s="107" t="str">
        <f>IF('DATA ENTRY'!CK710="","",IF('DATA ENTRY'!S710="","",IF(AND($DF$4='DATA ENTRY'!D710),'DATA ENTRY'!S710,"")))</f>
        <v/>
      </c>
      <c r="DO711" s="3" t="str">
        <f>IF('DATA ENTRY'!CK710="","",IF('DATA ENTRY'!E710="","",IF(AND($DF$4='DATA ENTRY'!D710),'DATA ENTRY'!E710,"")))</f>
        <v/>
      </c>
      <c r="DP711" s="3" t="str">
        <f>IF('DATA ENTRY'!CK710="","",IF('DATA ENTRY'!D710="","",IF(AND($DF$4='DATA ENTRY'!D710),'DATA ENTRY'!D710,"")))</f>
        <v/>
      </c>
      <c r="DQ711" s="3" t="str">
        <f>IF('DATA ENTRY'!CK710="","",IF('DATA ENTRY'!W710="","",IF(AND($DF$4='DATA ENTRY'!D710),'DATA ENTRY'!W710,"")))</f>
        <v/>
      </c>
      <c r="DR711" s="3" t="str">
        <f>IF('DATA ENTRY'!CK710="","",IF('DATA ENTRY'!X710="","",IF(AND($DF$4='DATA ENTRY'!D710),'DATA ENTRY'!X710,"")))</f>
        <v/>
      </c>
      <c r="DS711" s="108" t="str">
        <f t="shared" si="171"/>
        <v/>
      </c>
      <c r="DT711" s="108" t="str">
        <f>IF('DATA ENTRY'!CK710="","",IF('DATA ENTRY'!D710="","",IF(AND($DF$4='DATA ENTRY'!D710),'DATA ENTRY'!G710,"")))</f>
        <v/>
      </c>
      <c r="DY711">
        <f t="shared" si="172"/>
        <v>0</v>
      </c>
      <c r="EB711" t="str">
        <f t="shared" si="173"/>
        <v/>
      </c>
      <c r="EC711" t="str">
        <f t="shared" si="174"/>
        <v/>
      </c>
      <c r="ED711" s="224">
        <v>705</v>
      </c>
      <c r="EE711" s="3" t="str">
        <f>IF('DATA ENTRY'!CK710="","",IF('DATA ENTRY'!B710="","",IF(AND($EF$4='DATA ENTRY'!G710,$EH$4='DATA ENTRY'!F710),'DATA ENTRY'!B710,"")))</f>
        <v/>
      </c>
      <c r="EF711" s="3" t="str">
        <f>IF('DATA ENTRY'!CK710="","",IF('DATA ENTRY'!C710="","",IF(AND($EF$4='DATA ENTRY'!G710,$EH$4='DATA ENTRY'!F710),'DATA ENTRY'!C710,"")))</f>
        <v/>
      </c>
      <c r="EG711" s="4" t="str">
        <f>IF('DATA ENTRY'!CK710="","",IF('DATA ENTRY'!I710="","",IF(AND($EF$4='DATA ENTRY'!G710,$EH$4='DATA ENTRY'!F710),'DATA ENTRY'!I710,"")))</f>
        <v/>
      </c>
      <c r="EH711" s="4" t="str">
        <f>IF('DATA ENTRY'!CK710="","",IF('DATA ENTRY'!CK710="","",IF(AND($EF$4='DATA ENTRY'!G710,$EH$4='DATA ENTRY'!F710),'DATA ENTRY'!CK710,"")))</f>
        <v/>
      </c>
      <c r="EI711" s="3" t="str">
        <f>IF('DATA ENTRY'!CK710="","",IF('DATA ENTRY'!N710="","",IF(AND($EF$4='DATA ENTRY'!G710,$EH$4='DATA ENTRY'!F710),'DATA ENTRY'!N710,"")))</f>
        <v/>
      </c>
      <c r="EJ711" s="107" t="str">
        <f>IF('DATA ENTRY'!CK710="","",IF('DATA ENTRY'!O710="","",IF(AND($EF$4='DATA ENTRY'!G710,$EH$4='DATA ENTRY'!F710),'DATA ENTRY'!O710,"")))</f>
        <v/>
      </c>
      <c r="EK711" s="3" t="str">
        <f>IF('DATA ENTRY'!CK710="","",IF('DATA ENTRY'!P710="","",IF(AND($EF$4='DATA ENTRY'!G710,$EH$4='DATA ENTRY'!F710),'DATA ENTRY'!P710,"")))</f>
        <v/>
      </c>
      <c r="EL711" s="107" t="str">
        <f>IF('DATA ENTRY'!CK710="","",IF('DATA ENTRY'!Q710="","",IF(AND($EF$4='DATA ENTRY'!G710,$EH$4='DATA ENTRY'!F710),'DATA ENTRY'!Q710,"")))</f>
        <v/>
      </c>
      <c r="EM711" s="3" t="str">
        <f>IF('DATA ENTRY'!CK710="","",IF('DATA ENTRY'!R710="","",IF(AND($EF$4='DATA ENTRY'!G710,$EH$4='DATA ENTRY'!F710),'DATA ENTRY'!R710,"")))</f>
        <v/>
      </c>
      <c r="EN711" s="107" t="str">
        <f>IF('DATA ENTRY'!CK710="","",IF('DATA ENTRY'!S710="","",IF(AND($EF$4='DATA ENTRY'!G710,$EH$4='DATA ENTRY'!F710),'DATA ENTRY'!S710,"")))</f>
        <v/>
      </c>
      <c r="EO711" s="3" t="str">
        <f>IF('DATA ENTRY'!CK710="","",IF('DATA ENTRY'!E710="","",IF(AND($EF$4='DATA ENTRY'!G710,$EH$4='DATA ENTRY'!F710),'DATA ENTRY'!E710,"")))</f>
        <v/>
      </c>
      <c r="EP711" s="3" t="str">
        <f>IF('DATA ENTRY'!CK710="","",IF('DATA ENTRY'!D710="","",IF(AND($EF$4='DATA ENTRY'!G710,$EH$4='DATA ENTRY'!F710),'DATA ENTRY'!D710,"")))</f>
        <v/>
      </c>
      <c r="EQ711" s="3" t="str">
        <f>IF('DATA ENTRY'!CK710="","",IF('DATA ENTRY'!W710="","",IF(AND($EF$4='DATA ENTRY'!G710,$EH$4='DATA ENTRY'!F710),'DATA ENTRY'!W710,"")))</f>
        <v/>
      </c>
      <c r="ER711" s="3" t="str">
        <f>IF('DATA ENTRY'!CK710="","",IF('DATA ENTRY'!X710="","",IF(AND($EF$4='DATA ENTRY'!G710,$EH$4='DATA ENTRY'!F710),'DATA ENTRY'!X710,"")))</f>
        <v/>
      </c>
      <c r="ES711" s="108" t="str">
        <f t="shared" si="175"/>
        <v/>
      </c>
      <c r="ET711" s="108" t="str">
        <f>IF('DATA ENTRY'!CK710="","",IF('DATA ENTRY'!D710="","",IF(AND($EF$4='DATA ENTRY'!G710,$EH$4='DATA ENTRY'!F710),'DATA ENTRY'!G710,"")))</f>
        <v/>
      </c>
      <c r="EY711">
        <f t="shared" si="176"/>
        <v>0</v>
      </c>
    </row>
    <row r="712" spans="1:155">
      <c r="A712" t="str">
        <f>IF(S712=0,"",1+(MAX($A$7:A711)))</f>
        <v/>
      </c>
      <c r="B712" s="224">
        <v>706</v>
      </c>
      <c r="C712" s="3" t="str">
        <f>IF('DATA ENTRY'!CK711="","",IF('DATA ENTRY'!B711="","",IF($D$4="All Post",'DATA ENTRY'!B711,IF(AND($D$4='DATA ENTRY'!CK711),'DATA ENTRY'!B711,""))))</f>
        <v/>
      </c>
      <c r="D712" s="3" t="str">
        <f>IF('DATA ENTRY'!CK711="","",IF('DATA ENTRY'!C711="","",IF($D$4="All Post",'DATA ENTRY'!C711,IF(AND($D$4='DATA ENTRY'!CK711),'DATA ENTRY'!C711,""))))</f>
        <v/>
      </c>
      <c r="E712" s="4" t="str">
        <f>IF('DATA ENTRY'!CK711="","",IF('DATA ENTRY'!I711="","",IF($D$4="All Post",'DATA ENTRY'!I711,IF(AND($D$4='DATA ENTRY'!CK711),'DATA ENTRY'!I711,""))))</f>
        <v/>
      </c>
      <c r="F712" s="4" t="str">
        <f>IF('DATA ENTRY'!CK711="","",IF('DATA ENTRY'!CK711="","",IF($D$4="All Post",'DATA ENTRY'!CK711,IF(AND($D$4='DATA ENTRY'!CK711),'DATA ENTRY'!CK711,""))))</f>
        <v/>
      </c>
      <c r="G712" s="3" t="str">
        <f>IF('DATA ENTRY'!CK711="","",IF('DATA ENTRY'!N711="","",IF($D$4="All Post",'DATA ENTRY'!N711,IF(AND($D$4='DATA ENTRY'!CK711),'DATA ENTRY'!N711,""))))</f>
        <v/>
      </c>
      <c r="H712" s="107" t="str">
        <f>IF('DATA ENTRY'!CK711="","",IF('DATA ENTRY'!O711="","",IF($D$4="All Post",'DATA ENTRY'!O711,IF(AND($D$4='DATA ENTRY'!CK711),'DATA ENTRY'!O711,""))))</f>
        <v/>
      </c>
      <c r="I712" s="3" t="str">
        <f>IF('DATA ENTRY'!CK711="","",IF('DATA ENTRY'!P711="","",IF($D$4="All Post",'DATA ENTRY'!P711,IF(AND($D$4='DATA ENTRY'!CK711),'DATA ENTRY'!P711,""))))</f>
        <v/>
      </c>
      <c r="J712" s="107" t="str">
        <f>IF('DATA ENTRY'!CK711="","",IF('DATA ENTRY'!Q711="","",IF($D$4="All Post",'DATA ENTRY'!Q711,IF(AND($D$4='DATA ENTRY'!CK711),'DATA ENTRY'!Q711,""))))</f>
        <v/>
      </c>
      <c r="K712" s="3" t="str">
        <f>IF('DATA ENTRY'!CK711="","",IF('DATA ENTRY'!R711="","",IF($D$4="All Post",'DATA ENTRY'!R711,IF(AND($D$4='DATA ENTRY'!CK711),'DATA ENTRY'!R711,""))))</f>
        <v/>
      </c>
      <c r="L712" s="3" t="str">
        <f>IF('DATA ENTRY'!CK711="","",IF('DATA ENTRY'!S711="","",IF($D$4="All Post",'DATA ENTRY'!S711,IF(AND($D$4='DATA ENTRY'!CK711),'DATA ENTRY'!S711,""))))</f>
        <v/>
      </c>
      <c r="M712" s="3" t="str">
        <f>IF('DATA ENTRY'!CK711="","",IF('DATA ENTRY'!E711="","",IF($D$4="All Post",'DATA ENTRY'!E711,IF(AND($D$4='DATA ENTRY'!CK711),'DATA ENTRY'!E711,""))))</f>
        <v/>
      </c>
      <c r="N712" s="3" t="str">
        <f>IF('DATA ENTRY'!CK711="","",IF('DATA ENTRY'!W711="","",IF($D$4="All Post",'DATA ENTRY'!W711,IF(AND($D$4='DATA ENTRY'!CK711),'DATA ENTRY'!W711,""))))</f>
        <v/>
      </c>
      <c r="O712" s="3" t="str">
        <f>IF('DATA ENTRY'!CK711="","",IF('DATA ENTRY'!X711="","",IF($D$4="All Post",'DATA ENTRY'!X711,IF(AND($D$4='DATA ENTRY'!CK711),'DATA ENTRY'!X711,""))))</f>
        <v/>
      </c>
      <c r="P712" s="3" t="str">
        <f>IF('DATA ENTRY'!CK711="","",IF('DATA ENTRY'!G711="","",IF($D$4="All Post",'DATA ENTRY'!G711,IF(AND($D$4='DATA ENTRY'!CK711),'DATA ENTRY'!G711,""))))</f>
        <v/>
      </c>
      <c r="S712">
        <f t="shared" ref="S712:S775" si="179">IF($D$4=F712,1,IF(T712="All Post",1,0))</f>
        <v>0</v>
      </c>
      <c r="T712" t="str">
        <f t="shared" ref="T712:T775" si="180">IF(AND(C712="",F712=""),"","All Post")</f>
        <v/>
      </c>
      <c r="BZ712" t="str">
        <f t="shared" ref="BZ712:BZ775" si="181">IF(CE712="","",RANK(CE712,$CE$7:$CE$211,1))</f>
        <v/>
      </c>
      <c r="CA712" t="str">
        <f t="shared" ref="CA712:CA775" si="182">IF(CX712=0,"",CX712)</f>
        <v/>
      </c>
      <c r="CB712" s="224">
        <v>706</v>
      </c>
      <c r="CC712" s="3" t="str">
        <f>IF('DATA ENTRY'!CK711="","",IF('DATA ENTRY'!B711="","",IF(AND($CD$4='DATA ENTRY'!CK711,$CG$4='DATA ENTRY'!D711),'DATA ENTRY'!B711,"")))</f>
        <v/>
      </c>
      <c r="CD712" s="3" t="str">
        <f>IF('DATA ENTRY'!CK711="","",IF('DATA ENTRY'!C711="","",IF(AND($CD$4='DATA ENTRY'!CK711,$CG$4='DATA ENTRY'!D711),'DATA ENTRY'!C711,"")))</f>
        <v/>
      </c>
      <c r="CE712" s="4" t="str">
        <f>IF('DATA ENTRY'!CK711="","",IF('DATA ENTRY'!I711="","",IF(AND($CD$4='DATA ENTRY'!CK711,$CG$4='DATA ENTRY'!D711),'DATA ENTRY'!I711,"")))</f>
        <v/>
      </c>
      <c r="CF712" s="4" t="str">
        <f>IF('DATA ENTRY'!CK711="","",IF('DATA ENTRY'!CK711="","",IF(AND($CD$4='DATA ENTRY'!CK711,$CG$4='DATA ENTRY'!D711),'DATA ENTRY'!CK711,"")))</f>
        <v/>
      </c>
      <c r="CG712" s="3" t="str">
        <f>IF('DATA ENTRY'!CK711="","",IF('DATA ENTRY'!N711="","",IF(AND($CD$4='DATA ENTRY'!CK711,$CG$4='DATA ENTRY'!D711),'DATA ENTRY'!N711,"")))</f>
        <v/>
      </c>
      <c r="CH712" s="107" t="str">
        <f>IF('DATA ENTRY'!CK711="","",IF('DATA ENTRY'!O711="","",IF(AND($CD$4='DATA ENTRY'!CK711,$CG$4='DATA ENTRY'!D711),'DATA ENTRY'!O711,"")))</f>
        <v/>
      </c>
      <c r="CI712" s="3" t="str">
        <f>IF('DATA ENTRY'!CK711="","",IF('DATA ENTRY'!P711="","",IF(AND($CD$4='DATA ENTRY'!CK711,$CG$4='DATA ENTRY'!D711),'DATA ENTRY'!P711,"")))</f>
        <v/>
      </c>
      <c r="CJ712" s="107" t="str">
        <f>IF('DATA ENTRY'!CK711="","",IF('DATA ENTRY'!Q711="","",IF(AND($CD$4='DATA ENTRY'!CK711,$CG$4='DATA ENTRY'!D711),'DATA ENTRY'!Q711,"")))</f>
        <v/>
      </c>
      <c r="CK712" s="3" t="str">
        <f>IF('DATA ENTRY'!CK711="","",IF('DATA ENTRY'!R711="","",IF(AND($CD$4='DATA ENTRY'!CK711,$CG$4='DATA ENTRY'!D711),'DATA ENTRY'!R711,"")))</f>
        <v/>
      </c>
      <c r="CL712" s="3" t="str">
        <f>IF('DATA ENTRY'!CK711="","",IF('DATA ENTRY'!S711="","",IF(AND($CD$4='DATA ENTRY'!CK711,$CG$4='DATA ENTRY'!D711),'DATA ENTRY'!S711,"")))</f>
        <v/>
      </c>
      <c r="CM712" s="3" t="str">
        <f>IF('DATA ENTRY'!CK711="","",IF('DATA ENTRY'!E711="","",IF(AND($CD$4='DATA ENTRY'!CK711,$CG$4='DATA ENTRY'!D711),'DATA ENTRY'!E711,"")))</f>
        <v/>
      </c>
      <c r="CN712" s="3" t="str">
        <f>IF('DATA ENTRY'!CK711="","",IF('DATA ENTRY'!W711="","",IF(AND($CD$4='DATA ENTRY'!CK711,$CG$4='DATA ENTRY'!D711),'DATA ENTRY'!W711,"")))</f>
        <v/>
      </c>
      <c r="CO712" s="3" t="str">
        <f>IF('DATA ENTRY'!CK711="","",IF('DATA ENTRY'!X711="","",IF(AND($CD$4='DATA ENTRY'!CK711,$CG$4='DATA ENTRY'!D711),'DATA ENTRY'!X711,"")))</f>
        <v/>
      </c>
      <c r="CP712" s="108" t="str">
        <f t="shared" ref="CP712:CP775" si="183">IFERROR(IF(CF712="","",SUM(CH712*75%+CJ712*25%)),"")</f>
        <v/>
      </c>
      <c r="CQ712" s="108" t="str">
        <f>IF('DATA ENTRY'!CK711="","",IF('DATA ENTRY'!G711="","",IF(AND($CD$4='DATA ENTRY'!CK711,$CG$4='DATA ENTRY'!D711),'DATA ENTRY'!G711,"")))</f>
        <v/>
      </c>
      <c r="CR712" s="230" t="str">
        <f>IF('DATA ENTRY'!CK711="","",IF('DATA ENTRY'!D711="","",IF(AND($CD$4='DATA ENTRY'!CK711,$CG$4='DATA ENTRY'!D711),'DATA ENTRY'!D711,"")))</f>
        <v/>
      </c>
      <c r="CS712">
        <f t="shared" ref="CS712:CS775" si="184">SUMPRODUCT((CP712&lt;$CP$7:$CP$211)/COUNTIF($CP$7:$CP$211,$CP$7:$CP$211))</f>
        <v>0</v>
      </c>
      <c r="CT712">
        <f t="shared" ref="CT712:CT775" si="185">SUMPRODUCT((CE712&lt;$CE$7:$CE$211)/COUNTIF($CE$7:$CE$211,$CE$7:$CE$211))</f>
        <v>0</v>
      </c>
      <c r="CV712" s="139"/>
      <c r="CX712">
        <f t="shared" ref="CX712:CX775" si="186">IF($CD$4=CF712,1,0)</f>
        <v>0</v>
      </c>
      <c r="DB712" t="str">
        <f t="shared" si="177"/>
        <v/>
      </c>
      <c r="DC712" t="str">
        <f t="shared" si="178"/>
        <v/>
      </c>
      <c r="DD712" s="224">
        <v>706</v>
      </c>
      <c r="DE712" s="3" t="str">
        <f>IF('DATA ENTRY'!CK711="","",IF('DATA ENTRY'!B711="","",IF(AND($DF$4='DATA ENTRY'!D711),'DATA ENTRY'!B711,"")))</f>
        <v/>
      </c>
      <c r="DF712" s="3" t="str">
        <f>IF('DATA ENTRY'!CK711="","",IF('DATA ENTRY'!C711="","",IF(AND($DF$4='DATA ENTRY'!D711),'DATA ENTRY'!C711,"")))</f>
        <v/>
      </c>
      <c r="DG712" s="4" t="str">
        <f>IF('DATA ENTRY'!CK711="","",IF('DATA ENTRY'!I711="","",IF(AND($DF$4='DATA ENTRY'!D711),'DATA ENTRY'!I711,"")))</f>
        <v/>
      </c>
      <c r="DH712" s="4" t="str">
        <f>IF('DATA ENTRY'!CK711="","",IF('DATA ENTRY'!CK711="","",IF(AND($DF$4='DATA ENTRY'!D711),'DATA ENTRY'!CK711,"")))</f>
        <v/>
      </c>
      <c r="DI712" s="3" t="str">
        <f>IF('DATA ENTRY'!CK711="","",IF('DATA ENTRY'!N711="","",IF(AND($DF$4='DATA ENTRY'!D711),'DATA ENTRY'!N711,"")))</f>
        <v/>
      </c>
      <c r="DJ712" s="107" t="str">
        <f>IF('DATA ENTRY'!CK711="","",IF('DATA ENTRY'!O711="","",IF(AND($DF$4='DATA ENTRY'!D711),'DATA ENTRY'!O711,"")))</f>
        <v/>
      </c>
      <c r="DK712" s="3" t="str">
        <f>IF('DATA ENTRY'!CK711="","",IF('DATA ENTRY'!P711="","",IF(AND($DF$4='DATA ENTRY'!D711),'DATA ENTRY'!P711,"")))</f>
        <v/>
      </c>
      <c r="DL712" s="107" t="str">
        <f>IF('DATA ENTRY'!CK711="","",IF('DATA ENTRY'!Q711="","",IF(AND($DF$4='DATA ENTRY'!D711),'DATA ENTRY'!Q711,"")))</f>
        <v/>
      </c>
      <c r="DM712" s="3" t="str">
        <f>IF('DATA ENTRY'!CK711="","",IF('DATA ENTRY'!R711="","",IF(AND($DF$4='DATA ENTRY'!D711),'DATA ENTRY'!R711,"")))</f>
        <v/>
      </c>
      <c r="DN712" s="107" t="str">
        <f>IF('DATA ENTRY'!CK711="","",IF('DATA ENTRY'!S711="","",IF(AND($DF$4='DATA ENTRY'!D711),'DATA ENTRY'!S711,"")))</f>
        <v/>
      </c>
      <c r="DO712" s="3" t="str">
        <f>IF('DATA ENTRY'!CK711="","",IF('DATA ENTRY'!E711="","",IF(AND($DF$4='DATA ENTRY'!D711),'DATA ENTRY'!E711,"")))</f>
        <v/>
      </c>
      <c r="DP712" s="3" t="str">
        <f>IF('DATA ENTRY'!CK711="","",IF('DATA ENTRY'!D711="","",IF(AND($DF$4='DATA ENTRY'!D711),'DATA ENTRY'!D711,"")))</f>
        <v/>
      </c>
      <c r="DQ712" s="3" t="str">
        <f>IF('DATA ENTRY'!CK711="","",IF('DATA ENTRY'!W711="","",IF(AND($DF$4='DATA ENTRY'!D711),'DATA ENTRY'!W711,"")))</f>
        <v/>
      </c>
      <c r="DR712" s="3" t="str">
        <f>IF('DATA ENTRY'!CK711="","",IF('DATA ENTRY'!X711="","",IF(AND($DF$4='DATA ENTRY'!D711),'DATA ENTRY'!X711,"")))</f>
        <v/>
      </c>
      <c r="DS712" s="108" t="str">
        <f t="shared" ref="DS712:DS775" si="187">IFERROR(IF(DH712="","",SUM(DJ712*75%+DL712*25%)),"")</f>
        <v/>
      </c>
      <c r="DT712" s="108" t="str">
        <f>IF('DATA ENTRY'!CK711="","",IF('DATA ENTRY'!D711="","",IF(AND($DF$4='DATA ENTRY'!D711),'DATA ENTRY'!G711,"")))</f>
        <v/>
      </c>
      <c r="DY712">
        <f t="shared" ref="DY712:DY775" si="188">IF($DF$4="",0,IF($DF$4=DP712,1,0))</f>
        <v>0</v>
      </c>
      <c r="EB712" t="str">
        <f t="shared" ref="EB712:EB775" si="189">IF(EG712="","",RANK(EG712,$EG$7:$EG$211,1))</f>
        <v/>
      </c>
      <c r="EC712" t="str">
        <f t="shared" ref="EC712:EC775" si="190">IF(EY712=0,"",EY712)</f>
        <v/>
      </c>
      <c r="ED712" s="224">
        <v>706</v>
      </c>
      <c r="EE712" s="3" t="str">
        <f>IF('DATA ENTRY'!CK711="","",IF('DATA ENTRY'!B711="","",IF(AND($EF$4='DATA ENTRY'!G711,$EH$4='DATA ENTRY'!F711),'DATA ENTRY'!B711,"")))</f>
        <v/>
      </c>
      <c r="EF712" s="3" t="str">
        <f>IF('DATA ENTRY'!CK711="","",IF('DATA ENTRY'!C711="","",IF(AND($EF$4='DATA ENTRY'!G711,$EH$4='DATA ENTRY'!F711),'DATA ENTRY'!C711,"")))</f>
        <v/>
      </c>
      <c r="EG712" s="4" t="str">
        <f>IF('DATA ENTRY'!CK711="","",IF('DATA ENTRY'!I711="","",IF(AND($EF$4='DATA ENTRY'!G711,$EH$4='DATA ENTRY'!F711),'DATA ENTRY'!I711,"")))</f>
        <v/>
      </c>
      <c r="EH712" s="4" t="str">
        <f>IF('DATA ENTRY'!CK711="","",IF('DATA ENTRY'!CK711="","",IF(AND($EF$4='DATA ENTRY'!G711,$EH$4='DATA ENTRY'!F711),'DATA ENTRY'!CK711,"")))</f>
        <v/>
      </c>
      <c r="EI712" s="3" t="str">
        <f>IF('DATA ENTRY'!CK711="","",IF('DATA ENTRY'!N711="","",IF(AND($EF$4='DATA ENTRY'!G711,$EH$4='DATA ENTRY'!F711),'DATA ENTRY'!N711,"")))</f>
        <v/>
      </c>
      <c r="EJ712" s="107" t="str">
        <f>IF('DATA ENTRY'!CK711="","",IF('DATA ENTRY'!O711="","",IF(AND($EF$4='DATA ENTRY'!G711,$EH$4='DATA ENTRY'!F711),'DATA ENTRY'!O711,"")))</f>
        <v/>
      </c>
      <c r="EK712" s="3" t="str">
        <f>IF('DATA ENTRY'!CK711="","",IF('DATA ENTRY'!P711="","",IF(AND($EF$4='DATA ENTRY'!G711,$EH$4='DATA ENTRY'!F711),'DATA ENTRY'!P711,"")))</f>
        <v/>
      </c>
      <c r="EL712" s="107" t="str">
        <f>IF('DATA ENTRY'!CK711="","",IF('DATA ENTRY'!Q711="","",IF(AND($EF$4='DATA ENTRY'!G711,$EH$4='DATA ENTRY'!F711),'DATA ENTRY'!Q711,"")))</f>
        <v/>
      </c>
      <c r="EM712" s="3" t="str">
        <f>IF('DATA ENTRY'!CK711="","",IF('DATA ENTRY'!R711="","",IF(AND($EF$4='DATA ENTRY'!G711,$EH$4='DATA ENTRY'!F711),'DATA ENTRY'!R711,"")))</f>
        <v/>
      </c>
      <c r="EN712" s="107" t="str">
        <f>IF('DATA ENTRY'!CK711="","",IF('DATA ENTRY'!S711="","",IF(AND($EF$4='DATA ENTRY'!G711,$EH$4='DATA ENTRY'!F711),'DATA ENTRY'!S711,"")))</f>
        <v/>
      </c>
      <c r="EO712" s="3" t="str">
        <f>IF('DATA ENTRY'!CK711="","",IF('DATA ENTRY'!E711="","",IF(AND($EF$4='DATA ENTRY'!G711,$EH$4='DATA ENTRY'!F711),'DATA ENTRY'!E711,"")))</f>
        <v/>
      </c>
      <c r="EP712" s="3" t="str">
        <f>IF('DATA ENTRY'!CK711="","",IF('DATA ENTRY'!D711="","",IF(AND($EF$4='DATA ENTRY'!G711,$EH$4='DATA ENTRY'!F711),'DATA ENTRY'!D711,"")))</f>
        <v/>
      </c>
      <c r="EQ712" s="3" t="str">
        <f>IF('DATA ENTRY'!CK711="","",IF('DATA ENTRY'!W711="","",IF(AND($EF$4='DATA ENTRY'!G711,$EH$4='DATA ENTRY'!F711),'DATA ENTRY'!W711,"")))</f>
        <v/>
      </c>
      <c r="ER712" s="3" t="str">
        <f>IF('DATA ENTRY'!CK711="","",IF('DATA ENTRY'!X711="","",IF(AND($EF$4='DATA ENTRY'!G711,$EH$4='DATA ENTRY'!F711),'DATA ENTRY'!X711,"")))</f>
        <v/>
      </c>
      <c r="ES712" s="108" t="str">
        <f t="shared" ref="ES712:ES775" si="191">IFERROR(IF(EH712="","",SUM(EJ712*75%+EL712*25%)),"")</f>
        <v/>
      </c>
      <c r="ET712" s="108" t="str">
        <f>IF('DATA ENTRY'!CK711="","",IF('DATA ENTRY'!D711="","",IF(AND($EF$4='DATA ENTRY'!G711,$EH$4='DATA ENTRY'!F711),'DATA ENTRY'!G711,"")))</f>
        <v/>
      </c>
      <c r="EY712">
        <f t="shared" ref="EY712:EY775" si="192">IF($DF$4="",0,IF($DF$4=EP712,1,0))</f>
        <v>0</v>
      </c>
    </row>
    <row r="713" spans="1:155">
      <c r="A713" t="str">
        <f>IF(S713=0,"",1+(MAX($A$7:A712)))</f>
        <v/>
      </c>
      <c r="B713" s="224">
        <v>707</v>
      </c>
      <c r="C713" s="3" t="str">
        <f>IF('DATA ENTRY'!CK712="","",IF('DATA ENTRY'!B712="","",IF($D$4="All Post",'DATA ENTRY'!B712,IF(AND($D$4='DATA ENTRY'!CK712),'DATA ENTRY'!B712,""))))</f>
        <v/>
      </c>
      <c r="D713" s="3" t="str">
        <f>IF('DATA ENTRY'!CK712="","",IF('DATA ENTRY'!C712="","",IF($D$4="All Post",'DATA ENTRY'!C712,IF(AND($D$4='DATA ENTRY'!CK712),'DATA ENTRY'!C712,""))))</f>
        <v/>
      </c>
      <c r="E713" s="4" t="str">
        <f>IF('DATA ENTRY'!CK712="","",IF('DATA ENTRY'!I712="","",IF($D$4="All Post",'DATA ENTRY'!I712,IF(AND($D$4='DATA ENTRY'!CK712),'DATA ENTRY'!I712,""))))</f>
        <v/>
      </c>
      <c r="F713" s="4" t="str">
        <f>IF('DATA ENTRY'!CK712="","",IF('DATA ENTRY'!CK712="","",IF($D$4="All Post",'DATA ENTRY'!CK712,IF(AND($D$4='DATA ENTRY'!CK712),'DATA ENTRY'!CK712,""))))</f>
        <v/>
      </c>
      <c r="G713" s="3" t="str">
        <f>IF('DATA ENTRY'!CK712="","",IF('DATA ENTRY'!N712="","",IF($D$4="All Post",'DATA ENTRY'!N712,IF(AND($D$4='DATA ENTRY'!CK712),'DATA ENTRY'!N712,""))))</f>
        <v/>
      </c>
      <c r="H713" s="107" t="str">
        <f>IF('DATA ENTRY'!CK712="","",IF('DATA ENTRY'!O712="","",IF($D$4="All Post",'DATA ENTRY'!O712,IF(AND($D$4='DATA ENTRY'!CK712),'DATA ENTRY'!O712,""))))</f>
        <v/>
      </c>
      <c r="I713" s="3" t="str">
        <f>IF('DATA ENTRY'!CK712="","",IF('DATA ENTRY'!P712="","",IF($D$4="All Post",'DATA ENTRY'!P712,IF(AND($D$4='DATA ENTRY'!CK712),'DATA ENTRY'!P712,""))))</f>
        <v/>
      </c>
      <c r="J713" s="107" t="str">
        <f>IF('DATA ENTRY'!CK712="","",IF('DATA ENTRY'!Q712="","",IF($D$4="All Post",'DATA ENTRY'!Q712,IF(AND($D$4='DATA ENTRY'!CK712),'DATA ENTRY'!Q712,""))))</f>
        <v/>
      </c>
      <c r="K713" s="3" t="str">
        <f>IF('DATA ENTRY'!CK712="","",IF('DATA ENTRY'!R712="","",IF($D$4="All Post",'DATA ENTRY'!R712,IF(AND($D$4='DATA ENTRY'!CK712),'DATA ENTRY'!R712,""))))</f>
        <v/>
      </c>
      <c r="L713" s="3" t="str">
        <f>IF('DATA ENTRY'!CK712="","",IF('DATA ENTRY'!S712="","",IF($D$4="All Post",'DATA ENTRY'!S712,IF(AND($D$4='DATA ENTRY'!CK712),'DATA ENTRY'!S712,""))))</f>
        <v/>
      </c>
      <c r="M713" s="3" t="str">
        <f>IF('DATA ENTRY'!CK712="","",IF('DATA ENTRY'!E712="","",IF($D$4="All Post",'DATA ENTRY'!E712,IF(AND($D$4='DATA ENTRY'!CK712),'DATA ENTRY'!E712,""))))</f>
        <v/>
      </c>
      <c r="N713" s="3" t="str">
        <f>IF('DATA ENTRY'!CK712="","",IF('DATA ENTRY'!W712="","",IF($D$4="All Post",'DATA ENTRY'!W712,IF(AND($D$4='DATA ENTRY'!CK712),'DATA ENTRY'!W712,""))))</f>
        <v/>
      </c>
      <c r="O713" s="3" t="str">
        <f>IF('DATA ENTRY'!CK712="","",IF('DATA ENTRY'!X712="","",IF($D$4="All Post",'DATA ENTRY'!X712,IF(AND($D$4='DATA ENTRY'!CK712),'DATA ENTRY'!X712,""))))</f>
        <v/>
      </c>
      <c r="P713" s="3" t="str">
        <f>IF('DATA ENTRY'!CK712="","",IF('DATA ENTRY'!G712="","",IF($D$4="All Post",'DATA ENTRY'!G712,IF(AND($D$4='DATA ENTRY'!CK712),'DATA ENTRY'!G712,""))))</f>
        <v/>
      </c>
      <c r="S713">
        <f t="shared" si="179"/>
        <v>0</v>
      </c>
      <c r="T713" t="str">
        <f t="shared" si="180"/>
        <v/>
      </c>
      <c r="BZ713" t="str">
        <f t="shared" si="181"/>
        <v/>
      </c>
      <c r="CA713" t="str">
        <f t="shared" si="182"/>
        <v/>
      </c>
      <c r="CB713" s="224">
        <v>707</v>
      </c>
      <c r="CC713" s="3" t="str">
        <f>IF('DATA ENTRY'!CK712="","",IF('DATA ENTRY'!B712="","",IF(AND($CD$4='DATA ENTRY'!CK712,$CG$4='DATA ENTRY'!D712),'DATA ENTRY'!B712,"")))</f>
        <v/>
      </c>
      <c r="CD713" s="3" t="str">
        <f>IF('DATA ENTRY'!CK712="","",IF('DATA ENTRY'!C712="","",IF(AND($CD$4='DATA ENTRY'!CK712,$CG$4='DATA ENTRY'!D712),'DATA ENTRY'!C712,"")))</f>
        <v/>
      </c>
      <c r="CE713" s="4" t="str">
        <f>IF('DATA ENTRY'!CK712="","",IF('DATA ENTRY'!I712="","",IF(AND($CD$4='DATA ENTRY'!CK712,$CG$4='DATA ENTRY'!D712),'DATA ENTRY'!I712,"")))</f>
        <v/>
      </c>
      <c r="CF713" s="4" t="str">
        <f>IF('DATA ENTRY'!CK712="","",IF('DATA ENTRY'!CK712="","",IF(AND($CD$4='DATA ENTRY'!CK712,$CG$4='DATA ENTRY'!D712),'DATA ENTRY'!CK712,"")))</f>
        <v/>
      </c>
      <c r="CG713" s="3" t="str">
        <f>IF('DATA ENTRY'!CK712="","",IF('DATA ENTRY'!N712="","",IF(AND($CD$4='DATA ENTRY'!CK712,$CG$4='DATA ENTRY'!D712),'DATA ENTRY'!N712,"")))</f>
        <v/>
      </c>
      <c r="CH713" s="107" t="str">
        <f>IF('DATA ENTRY'!CK712="","",IF('DATA ENTRY'!O712="","",IF(AND($CD$4='DATA ENTRY'!CK712,$CG$4='DATA ENTRY'!D712),'DATA ENTRY'!O712,"")))</f>
        <v/>
      </c>
      <c r="CI713" s="3" t="str">
        <f>IF('DATA ENTRY'!CK712="","",IF('DATA ENTRY'!P712="","",IF(AND($CD$4='DATA ENTRY'!CK712,$CG$4='DATA ENTRY'!D712),'DATA ENTRY'!P712,"")))</f>
        <v/>
      </c>
      <c r="CJ713" s="107" t="str">
        <f>IF('DATA ENTRY'!CK712="","",IF('DATA ENTRY'!Q712="","",IF(AND($CD$4='DATA ENTRY'!CK712,$CG$4='DATA ENTRY'!D712),'DATA ENTRY'!Q712,"")))</f>
        <v/>
      </c>
      <c r="CK713" s="3" t="str">
        <f>IF('DATA ENTRY'!CK712="","",IF('DATA ENTRY'!R712="","",IF(AND($CD$4='DATA ENTRY'!CK712,$CG$4='DATA ENTRY'!D712),'DATA ENTRY'!R712,"")))</f>
        <v/>
      </c>
      <c r="CL713" s="3" t="str">
        <f>IF('DATA ENTRY'!CK712="","",IF('DATA ENTRY'!S712="","",IF(AND($CD$4='DATA ENTRY'!CK712,$CG$4='DATA ENTRY'!D712),'DATA ENTRY'!S712,"")))</f>
        <v/>
      </c>
      <c r="CM713" s="3" t="str">
        <f>IF('DATA ENTRY'!CK712="","",IF('DATA ENTRY'!E712="","",IF(AND($CD$4='DATA ENTRY'!CK712,$CG$4='DATA ENTRY'!D712),'DATA ENTRY'!E712,"")))</f>
        <v/>
      </c>
      <c r="CN713" s="3" t="str">
        <f>IF('DATA ENTRY'!CK712="","",IF('DATA ENTRY'!W712="","",IF(AND($CD$4='DATA ENTRY'!CK712,$CG$4='DATA ENTRY'!D712),'DATA ENTRY'!W712,"")))</f>
        <v/>
      </c>
      <c r="CO713" s="3" t="str">
        <f>IF('DATA ENTRY'!CK712="","",IF('DATA ENTRY'!X712="","",IF(AND($CD$4='DATA ENTRY'!CK712,$CG$4='DATA ENTRY'!D712),'DATA ENTRY'!X712,"")))</f>
        <v/>
      </c>
      <c r="CP713" s="108" t="str">
        <f t="shared" si="183"/>
        <v/>
      </c>
      <c r="CQ713" s="108" t="str">
        <f>IF('DATA ENTRY'!CK712="","",IF('DATA ENTRY'!G712="","",IF(AND($CD$4='DATA ENTRY'!CK712,$CG$4='DATA ENTRY'!D712),'DATA ENTRY'!G712,"")))</f>
        <v/>
      </c>
      <c r="CR713" s="230" t="str">
        <f>IF('DATA ENTRY'!CK712="","",IF('DATA ENTRY'!D712="","",IF(AND($CD$4='DATA ENTRY'!CK712,$CG$4='DATA ENTRY'!D712),'DATA ENTRY'!D712,"")))</f>
        <v/>
      </c>
      <c r="CS713">
        <f t="shared" si="184"/>
        <v>0</v>
      </c>
      <c r="CT713">
        <f t="shared" si="185"/>
        <v>0</v>
      </c>
      <c r="CV713" s="139"/>
      <c r="CX713">
        <f t="shared" si="186"/>
        <v>0</v>
      </c>
      <c r="DB713" t="str">
        <f t="shared" si="177"/>
        <v/>
      </c>
      <c r="DC713" t="str">
        <f t="shared" si="178"/>
        <v/>
      </c>
      <c r="DD713" s="224">
        <v>707</v>
      </c>
      <c r="DE713" s="3" t="str">
        <f>IF('DATA ENTRY'!CK712="","",IF('DATA ENTRY'!B712="","",IF(AND($DF$4='DATA ENTRY'!D712),'DATA ENTRY'!B712,"")))</f>
        <v/>
      </c>
      <c r="DF713" s="3" t="str">
        <f>IF('DATA ENTRY'!CK712="","",IF('DATA ENTRY'!C712="","",IF(AND($DF$4='DATA ENTRY'!D712),'DATA ENTRY'!C712,"")))</f>
        <v/>
      </c>
      <c r="DG713" s="4" t="str">
        <f>IF('DATA ENTRY'!CK712="","",IF('DATA ENTRY'!I712="","",IF(AND($DF$4='DATA ENTRY'!D712),'DATA ENTRY'!I712,"")))</f>
        <v/>
      </c>
      <c r="DH713" s="4" t="str">
        <f>IF('DATA ENTRY'!CK712="","",IF('DATA ENTRY'!CK712="","",IF(AND($DF$4='DATA ENTRY'!D712),'DATA ENTRY'!CK712,"")))</f>
        <v/>
      </c>
      <c r="DI713" s="3" t="str">
        <f>IF('DATA ENTRY'!CK712="","",IF('DATA ENTRY'!N712="","",IF(AND($DF$4='DATA ENTRY'!D712),'DATA ENTRY'!N712,"")))</f>
        <v/>
      </c>
      <c r="DJ713" s="107" t="str">
        <f>IF('DATA ENTRY'!CK712="","",IF('DATA ENTRY'!O712="","",IF(AND($DF$4='DATA ENTRY'!D712),'DATA ENTRY'!O712,"")))</f>
        <v/>
      </c>
      <c r="DK713" s="3" t="str">
        <f>IF('DATA ENTRY'!CK712="","",IF('DATA ENTRY'!P712="","",IF(AND($DF$4='DATA ENTRY'!D712),'DATA ENTRY'!P712,"")))</f>
        <v/>
      </c>
      <c r="DL713" s="107" t="str">
        <f>IF('DATA ENTRY'!CK712="","",IF('DATA ENTRY'!Q712="","",IF(AND($DF$4='DATA ENTRY'!D712),'DATA ENTRY'!Q712,"")))</f>
        <v/>
      </c>
      <c r="DM713" s="3" t="str">
        <f>IF('DATA ENTRY'!CK712="","",IF('DATA ENTRY'!R712="","",IF(AND($DF$4='DATA ENTRY'!D712),'DATA ENTRY'!R712,"")))</f>
        <v/>
      </c>
      <c r="DN713" s="107" t="str">
        <f>IF('DATA ENTRY'!CK712="","",IF('DATA ENTRY'!S712="","",IF(AND($DF$4='DATA ENTRY'!D712),'DATA ENTRY'!S712,"")))</f>
        <v/>
      </c>
      <c r="DO713" s="3" t="str">
        <f>IF('DATA ENTRY'!CK712="","",IF('DATA ENTRY'!E712="","",IF(AND($DF$4='DATA ENTRY'!D712),'DATA ENTRY'!E712,"")))</f>
        <v/>
      </c>
      <c r="DP713" s="3" t="str">
        <f>IF('DATA ENTRY'!CK712="","",IF('DATA ENTRY'!D712="","",IF(AND($DF$4='DATA ENTRY'!D712),'DATA ENTRY'!D712,"")))</f>
        <v/>
      </c>
      <c r="DQ713" s="3" t="str">
        <f>IF('DATA ENTRY'!CK712="","",IF('DATA ENTRY'!W712="","",IF(AND($DF$4='DATA ENTRY'!D712),'DATA ENTRY'!W712,"")))</f>
        <v/>
      </c>
      <c r="DR713" s="3" t="str">
        <f>IF('DATA ENTRY'!CK712="","",IF('DATA ENTRY'!X712="","",IF(AND($DF$4='DATA ENTRY'!D712),'DATA ENTRY'!X712,"")))</f>
        <v/>
      </c>
      <c r="DS713" s="108" t="str">
        <f t="shared" si="187"/>
        <v/>
      </c>
      <c r="DT713" s="108" t="str">
        <f>IF('DATA ENTRY'!CK712="","",IF('DATA ENTRY'!D712="","",IF(AND($DF$4='DATA ENTRY'!D712),'DATA ENTRY'!G712,"")))</f>
        <v/>
      </c>
      <c r="DY713">
        <f t="shared" si="188"/>
        <v>0</v>
      </c>
      <c r="EB713" t="str">
        <f t="shared" si="189"/>
        <v/>
      </c>
      <c r="EC713" t="str">
        <f t="shared" si="190"/>
        <v/>
      </c>
      <c r="ED713" s="224">
        <v>707</v>
      </c>
      <c r="EE713" s="3" t="str">
        <f>IF('DATA ENTRY'!CK712="","",IF('DATA ENTRY'!B712="","",IF(AND($EF$4='DATA ENTRY'!G712,$EH$4='DATA ENTRY'!F712),'DATA ENTRY'!B712,"")))</f>
        <v/>
      </c>
      <c r="EF713" s="3" t="str">
        <f>IF('DATA ENTRY'!CK712="","",IF('DATA ENTRY'!C712="","",IF(AND($EF$4='DATA ENTRY'!G712,$EH$4='DATA ENTRY'!F712),'DATA ENTRY'!C712,"")))</f>
        <v/>
      </c>
      <c r="EG713" s="4" t="str">
        <f>IF('DATA ENTRY'!CK712="","",IF('DATA ENTRY'!I712="","",IF(AND($EF$4='DATA ENTRY'!G712,$EH$4='DATA ENTRY'!F712),'DATA ENTRY'!I712,"")))</f>
        <v/>
      </c>
      <c r="EH713" s="4" t="str">
        <f>IF('DATA ENTRY'!CK712="","",IF('DATA ENTRY'!CK712="","",IF(AND($EF$4='DATA ENTRY'!G712,$EH$4='DATA ENTRY'!F712),'DATA ENTRY'!CK712,"")))</f>
        <v/>
      </c>
      <c r="EI713" s="3" t="str">
        <f>IF('DATA ENTRY'!CK712="","",IF('DATA ENTRY'!N712="","",IF(AND($EF$4='DATA ENTRY'!G712,$EH$4='DATA ENTRY'!F712),'DATA ENTRY'!N712,"")))</f>
        <v/>
      </c>
      <c r="EJ713" s="107" t="str">
        <f>IF('DATA ENTRY'!CK712="","",IF('DATA ENTRY'!O712="","",IF(AND($EF$4='DATA ENTRY'!G712,$EH$4='DATA ENTRY'!F712),'DATA ENTRY'!O712,"")))</f>
        <v/>
      </c>
      <c r="EK713" s="3" t="str">
        <f>IF('DATA ENTRY'!CK712="","",IF('DATA ENTRY'!P712="","",IF(AND($EF$4='DATA ENTRY'!G712,$EH$4='DATA ENTRY'!F712),'DATA ENTRY'!P712,"")))</f>
        <v/>
      </c>
      <c r="EL713" s="107" t="str">
        <f>IF('DATA ENTRY'!CK712="","",IF('DATA ENTRY'!Q712="","",IF(AND($EF$4='DATA ENTRY'!G712,$EH$4='DATA ENTRY'!F712),'DATA ENTRY'!Q712,"")))</f>
        <v/>
      </c>
      <c r="EM713" s="3" t="str">
        <f>IF('DATA ENTRY'!CK712="","",IF('DATA ENTRY'!R712="","",IF(AND($EF$4='DATA ENTRY'!G712,$EH$4='DATA ENTRY'!F712),'DATA ENTRY'!R712,"")))</f>
        <v/>
      </c>
      <c r="EN713" s="107" t="str">
        <f>IF('DATA ENTRY'!CK712="","",IF('DATA ENTRY'!S712="","",IF(AND($EF$4='DATA ENTRY'!G712,$EH$4='DATA ENTRY'!F712),'DATA ENTRY'!S712,"")))</f>
        <v/>
      </c>
      <c r="EO713" s="3" t="str">
        <f>IF('DATA ENTRY'!CK712="","",IF('DATA ENTRY'!E712="","",IF(AND($EF$4='DATA ENTRY'!G712,$EH$4='DATA ENTRY'!F712),'DATA ENTRY'!E712,"")))</f>
        <v/>
      </c>
      <c r="EP713" s="3" t="str">
        <f>IF('DATA ENTRY'!CK712="","",IF('DATA ENTRY'!D712="","",IF(AND($EF$4='DATA ENTRY'!G712,$EH$4='DATA ENTRY'!F712),'DATA ENTRY'!D712,"")))</f>
        <v/>
      </c>
      <c r="EQ713" s="3" t="str">
        <f>IF('DATA ENTRY'!CK712="","",IF('DATA ENTRY'!W712="","",IF(AND($EF$4='DATA ENTRY'!G712,$EH$4='DATA ENTRY'!F712),'DATA ENTRY'!W712,"")))</f>
        <v/>
      </c>
      <c r="ER713" s="3" t="str">
        <f>IF('DATA ENTRY'!CK712="","",IF('DATA ENTRY'!X712="","",IF(AND($EF$4='DATA ENTRY'!G712,$EH$4='DATA ENTRY'!F712),'DATA ENTRY'!X712,"")))</f>
        <v/>
      </c>
      <c r="ES713" s="108" t="str">
        <f t="shared" si="191"/>
        <v/>
      </c>
      <c r="ET713" s="108" t="str">
        <f>IF('DATA ENTRY'!CK712="","",IF('DATA ENTRY'!D712="","",IF(AND($EF$4='DATA ENTRY'!G712,$EH$4='DATA ENTRY'!F712),'DATA ENTRY'!G712,"")))</f>
        <v/>
      </c>
      <c r="EY713">
        <f t="shared" si="192"/>
        <v>0</v>
      </c>
    </row>
    <row r="714" spans="1:155">
      <c r="A714" t="str">
        <f>IF(S714=0,"",1+(MAX($A$7:A713)))</f>
        <v/>
      </c>
      <c r="B714" s="224">
        <v>708</v>
      </c>
      <c r="C714" s="3" t="str">
        <f>IF('DATA ENTRY'!CK713="","",IF('DATA ENTRY'!B713="","",IF($D$4="All Post",'DATA ENTRY'!B713,IF(AND($D$4='DATA ENTRY'!CK713),'DATA ENTRY'!B713,""))))</f>
        <v/>
      </c>
      <c r="D714" s="3" t="str">
        <f>IF('DATA ENTRY'!CK713="","",IF('DATA ENTRY'!C713="","",IF($D$4="All Post",'DATA ENTRY'!C713,IF(AND($D$4='DATA ENTRY'!CK713),'DATA ENTRY'!C713,""))))</f>
        <v/>
      </c>
      <c r="E714" s="4" t="str">
        <f>IF('DATA ENTRY'!CK713="","",IF('DATA ENTRY'!I713="","",IF($D$4="All Post",'DATA ENTRY'!I713,IF(AND($D$4='DATA ENTRY'!CK713),'DATA ENTRY'!I713,""))))</f>
        <v/>
      </c>
      <c r="F714" s="4" t="str">
        <f>IF('DATA ENTRY'!CK713="","",IF('DATA ENTRY'!CK713="","",IF($D$4="All Post",'DATA ENTRY'!CK713,IF(AND($D$4='DATA ENTRY'!CK713),'DATA ENTRY'!CK713,""))))</f>
        <v/>
      </c>
      <c r="G714" s="3" t="str">
        <f>IF('DATA ENTRY'!CK713="","",IF('DATA ENTRY'!N713="","",IF($D$4="All Post",'DATA ENTRY'!N713,IF(AND($D$4='DATA ENTRY'!CK713),'DATA ENTRY'!N713,""))))</f>
        <v/>
      </c>
      <c r="H714" s="107" t="str">
        <f>IF('DATA ENTRY'!CK713="","",IF('DATA ENTRY'!O713="","",IF($D$4="All Post",'DATA ENTRY'!O713,IF(AND($D$4='DATA ENTRY'!CK713),'DATA ENTRY'!O713,""))))</f>
        <v/>
      </c>
      <c r="I714" s="3" t="str">
        <f>IF('DATA ENTRY'!CK713="","",IF('DATA ENTRY'!P713="","",IF($D$4="All Post",'DATA ENTRY'!P713,IF(AND($D$4='DATA ENTRY'!CK713),'DATA ENTRY'!P713,""))))</f>
        <v/>
      </c>
      <c r="J714" s="107" t="str">
        <f>IF('DATA ENTRY'!CK713="","",IF('DATA ENTRY'!Q713="","",IF($D$4="All Post",'DATA ENTRY'!Q713,IF(AND($D$4='DATA ENTRY'!CK713),'DATA ENTRY'!Q713,""))))</f>
        <v/>
      </c>
      <c r="K714" s="3" t="str">
        <f>IF('DATA ENTRY'!CK713="","",IF('DATA ENTRY'!R713="","",IF($D$4="All Post",'DATA ENTRY'!R713,IF(AND($D$4='DATA ENTRY'!CK713),'DATA ENTRY'!R713,""))))</f>
        <v/>
      </c>
      <c r="L714" s="3" t="str">
        <f>IF('DATA ENTRY'!CK713="","",IF('DATA ENTRY'!S713="","",IF($D$4="All Post",'DATA ENTRY'!S713,IF(AND($D$4='DATA ENTRY'!CK713),'DATA ENTRY'!S713,""))))</f>
        <v/>
      </c>
      <c r="M714" s="3" t="str">
        <f>IF('DATA ENTRY'!CK713="","",IF('DATA ENTRY'!E713="","",IF($D$4="All Post",'DATA ENTRY'!E713,IF(AND($D$4='DATA ENTRY'!CK713),'DATA ENTRY'!E713,""))))</f>
        <v/>
      </c>
      <c r="N714" s="3" t="str">
        <f>IF('DATA ENTRY'!CK713="","",IF('DATA ENTRY'!W713="","",IF($D$4="All Post",'DATA ENTRY'!W713,IF(AND($D$4='DATA ENTRY'!CK713),'DATA ENTRY'!W713,""))))</f>
        <v/>
      </c>
      <c r="O714" s="3" t="str">
        <f>IF('DATA ENTRY'!CK713="","",IF('DATA ENTRY'!X713="","",IF($D$4="All Post",'DATA ENTRY'!X713,IF(AND($D$4='DATA ENTRY'!CK713),'DATA ENTRY'!X713,""))))</f>
        <v/>
      </c>
      <c r="P714" s="3" t="str">
        <f>IF('DATA ENTRY'!CK713="","",IF('DATA ENTRY'!G713="","",IF($D$4="All Post",'DATA ENTRY'!G713,IF(AND($D$4='DATA ENTRY'!CK713),'DATA ENTRY'!G713,""))))</f>
        <v/>
      </c>
      <c r="S714">
        <f t="shared" si="179"/>
        <v>0</v>
      </c>
      <c r="T714" t="str">
        <f t="shared" si="180"/>
        <v/>
      </c>
      <c r="BZ714" t="str">
        <f t="shared" si="181"/>
        <v/>
      </c>
      <c r="CA714" t="str">
        <f t="shared" si="182"/>
        <v/>
      </c>
      <c r="CB714" s="224">
        <v>708</v>
      </c>
      <c r="CC714" s="3" t="str">
        <f>IF('DATA ENTRY'!CK713="","",IF('DATA ENTRY'!B713="","",IF(AND($CD$4='DATA ENTRY'!CK713,$CG$4='DATA ENTRY'!D713),'DATA ENTRY'!B713,"")))</f>
        <v/>
      </c>
      <c r="CD714" s="3" t="str">
        <f>IF('DATA ENTRY'!CK713="","",IF('DATA ENTRY'!C713="","",IF(AND($CD$4='DATA ENTRY'!CK713,$CG$4='DATA ENTRY'!D713),'DATA ENTRY'!C713,"")))</f>
        <v/>
      </c>
      <c r="CE714" s="4" t="str">
        <f>IF('DATA ENTRY'!CK713="","",IF('DATA ENTRY'!I713="","",IF(AND($CD$4='DATA ENTRY'!CK713,$CG$4='DATA ENTRY'!D713),'DATA ENTRY'!I713,"")))</f>
        <v/>
      </c>
      <c r="CF714" s="4" t="str">
        <f>IF('DATA ENTRY'!CK713="","",IF('DATA ENTRY'!CK713="","",IF(AND($CD$4='DATA ENTRY'!CK713,$CG$4='DATA ENTRY'!D713),'DATA ENTRY'!CK713,"")))</f>
        <v/>
      </c>
      <c r="CG714" s="3" t="str">
        <f>IF('DATA ENTRY'!CK713="","",IF('DATA ENTRY'!N713="","",IF(AND($CD$4='DATA ENTRY'!CK713,$CG$4='DATA ENTRY'!D713),'DATA ENTRY'!N713,"")))</f>
        <v/>
      </c>
      <c r="CH714" s="107" t="str">
        <f>IF('DATA ENTRY'!CK713="","",IF('DATA ENTRY'!O713="","",IF(AND($CD$4='DATA ENTRY'!CK713,$CG$4='DATA ENTRY'!D713),'DATA ENTRY'!O713,"")))</f>
        <v/>
      </c>
      <c r="CI714" s="3" t="str">
        <f>IF('DATA ENTRY'!CK713="","",IF('DATA ENTRY'!P713="","",IF(AND($CD$4='DATA ENTRY'!CK713,$CG$4='DATA ENTRY'!D713),'DATA ENTRY'!P713,"")))</f>
        <v/>
      </c>
      <c r="CJ714" s="107" t="str">
        <f>IF('DATA ENTRY'!CK713="","",IF('DATA ENTRY'!Q713="","",IF(AND($CD$4='DATA ENTRY'!CK713,$CG$4='DATA ENTRY'!D713),'DATA ENTRY'!Q713,"")))</f>
        <v/>
      </c>
      <c r="CK714" s="3" t="str">
        <f>IF('DATA ENTRY'!CK713="","",IF('DATA ENTRY'!R713="","",IF(AND($CD$4='DATA ENTRY'!CK713,$CG$4='DATA ENTRY'!D713),'DATA ENTRY'!R713,"")))</f>
        <v/>
      </c>
      <c r="CL714" s="3" t="str">
        <f>IF('DATA ENTRY'!CK713="","",IF('DATA ENTRY'!S713="","",IF(AND($CD$4='DATA ENTRY'!CK713,$CG$4='DATA ENTRY'!D713),'DATA ENTRY'!S713,"")))</f>
        <v/>
      </c>
      <c r="CM714" s="3" t="str">
        <f>IF('DATA ENTRY'!CK713="","",IF('DATA ENTRY'!E713="","",IF(AND($CD$4='DATA ENTRY'!CK713,$CG$4='DATA ENTRY'!D713),'DATA ENTRY'!E713,"")))</f>
        <v/>
      </c>
      <c r="CN714" s="3" t="str">
        <f>IF('DATA ENTRY'!CK713="","",IF('DATA ENTRY'!W713="","",IF(AND($CD$4='DATA ENTRY'!CK713,$CG$4='DATA ENTRY'!D713),'DATA ENTRY'!W713,"")))</f>
        <v/>
      </c>
      <c r="CO714" s="3" t="str">
        <f>IF('DATA ENTRY'!CK713="","",IF('DATA ENTRY'!X713="","",IF(AND($CD$4='DATA ENTRY'!CK713,$CG$4='DATA ENTRY'!D713),'DATA ENTRY'!X713,"")))</f>
        <v/>
      </c>
      <c r="CP714" s="108" t="str">
        <f t="shared" si="183"/>
        <v/>
      </c>
      <c r="CQ714" s="108" t="str">
        <f>IF('DATA ENTRY'!CK713="","",IF('DATA ENTRY'!G713="","",IF(AND($CD$4='DATA ENTRY'!CK713,$CG$4='DATA ENTRY'!D713),'DATA ENTRY'!G713,"")))</f>
        <v/>
      </c>
      <c r="CR714" s="230" t="str">
        <f>IF('DATA ENTRY'!CK713="","",IF('DATA ENTRY'!D713="","",IF(AND($CD$4='DATA ENTRY'!CK713,$CG$4='DATA ENTRY'!D713),'DATA ENTRY'!D713,"")))</f>
        <v/>
      </c>
      <c r="CS714">
        <f t="shared" si="184"/>
        <v>0</v>
      </c>
      <c r="CT714">
        <f t="shared" si="185"/>
        <v>0</v>
      </c>
      <c r="CV714" s="139"/>
      <c r="CX714">
        <f t="shared" si="186"/>
        <v>0</v>
      </c>
      <c r="DB714" t="str">
        <f t="shared" si="177"/>
        <v/>
      </c>
      <c r="DC714" t="str">
        <f t="shared" si="178"/>
        <v/>
      </c>
      <c r="DD714" s="224">
        <v>708</v>
      </c>
      <c r="DE714" s="3" t="str">
        <f>IF('DATA ENTRY'!CK713="","",IF('DATA ENTRY'!B713="","",IF(AND($DF$4='DATA ENTRY'!D713),'DATA ENTRY'!B713,"")))</f>
        <v/>
      </c>
      <c r="DF714" s="3" t="str">
        <f>IF('DATA ENTRY'!CK713="","",IF('DATA ENTRY'!C713="","",IF(AND($DF$4='DATA ENTRY'!D713),'DATA ENTRY'!C713,"")))</f>
        <v/>
      </c>
      <c r="DG714" s="4" t="str">
        <f>IF('DATA ENTRY'!CK713="","",IF('DATA ENTRY'!I713="","",IF(AND($DF$4='DATA ENTRY'!D713),'DATA ENTRY'!I713,"")))</f>
        <v/>
      </c>
      <c r="DH714" s="4" t="str">
        <f>IF('DATA ENTRY'!CK713="","",IF('DATA ENTRY'!CK713="","",IF(AND($DF$4='DATA ENTRY'!D713),'DATA ENTRY'!CK713,"")))</f>
        <v/>
      </c>
      <c r="DI714" s="3" t="str">
        <f>IF('DATA ENTRY'!CK713="","",IF('DATA ENTRY'!N713="","",IF(AND($DF$4='DATA ENTRY'!D713),'DATA ENTRY'!N713,"")))</f>
        <v/>
      </c>
      <c r="DJ714" s="107" t="str">
        <f>IF('DATA ENTRY'!CK713="","",IF('DATA ENTRY'!O713="","",IF(AND($DF$4='DATA ENTRY'!D713),'DATA ENTRY'!O713,"")))</f>
        <v/>
      </c>
      <c r="DK714" s="3" t="str">
        <f>IF('DATA ENTRY'!CK713="","",IF('DATA ENTRY'!P713="","",IF(AND($DF$4='DATA ENTRY'!D713),'DATA ENTRY'!P713,"")))</f>
        <v/>
      </c>
      <c r="DL714" s="107" t="str">
        <f>IF('DATA ENTRY'!CK713="","",IF('DATA ENTRY'!Q713="","",IF(AND($DF$4='DATA ENTRY'!D713),'DATA ENTRY'!Q713,"")))</f>
        <v/>
      </c>
      <c r="DM714" s="3" t="str">
        <f>IF('DATA ENTRY'!CK713="","",IF('DATA ENTRY'!R713="","",IF(AND($DF$4='DATA ENTRY'!D713),'DATA ENTRY'!R713,"")))</f>
        <v/>
      </c>
      <c r="DN714" s="107" t="str">
        <f>IF('DATA ENTRY'!CK713="","",IF('DATA ENTRY'!S713="","",IF(AND($DF$4='DATA ENTRY'!D713),'DATA ENTRY'!S713,"")))</f>
        <v/>
      </c>
      <c r="DO714" s="3" t="str">
        <f>IF('DATA ENTRY'!CK713="","",IF('DATA ENTRY'!E713="","",IF(AND($DF$4='DATA ENTRY'!D713),'DATA ENTRY'!E713,"")))</f>
        <v/>
      </c>
      <c r="DP714" s="3" t="str">
        <f>IF('DATA ENTRY'!CK713="","",IF('DATA ENTRY'!D713="","",IF(AND($DF$4='DATA ENTRY'!D713),'DATA ENTRY'!D713,"")))</f>
        <v/>
      </c>
      <c r="DQ714" s="3" t="str">
        <f>IF('DATA ENTRY'!CK713="","",IF('DATA ENTRY'!W713="","",IF(AND($DF$4='DATA ENTRY'!D713),'DATA ENTRY'!W713,"")))</f>
        <v/>
      </c>
      <c r="DR714" s="3" t="str">
        <f>IF('DATA ENTRY'!CK713="","",IF('DATA ENTRY'!X713="","",IF(AND($DF$4='DATA ENTRY'!D713),'DATA ENTRY'!X713,"")))</f>
        <v/>
      </c>
      <c r="DS714" s="108" t="str">
        <f t="shared" si="187"/>
        <v/>
      </c>
      <c r="DT714" s="108" t="str">
        <f>IF('DATA ENTRY'!CK713="","",IF('DATA ENTRY'!D713="","",IF(AND($DF$4='DATA ENTRY'!D713),'DATA ENTRY'!G713,"")))</f>
        <v/>
      </c>
      <c r="DY714">
        <f t="shared" si="188"/>
        <v>0</v>
      </c>
      <c r="EB714" t="str">
        <f t="shared" si="189"/>
        <v/>
      </c>
      <c r="EC714" t="str">
        <f t="shared" si="190"/>
        <v/>
      </c>
      <c r="ED714" s="224">
        <v>708</v>
      </c>
      <c r="EE714" s="3" t="str">
        <f>IF('DATA ENTRY'!CK713="","",IF('DATA ENTRY'!B713="","",IF(AND($EF$4='DATA ENTRY'!G713,$EH$4='DATA ENTRY'!F713),'DATA ENTRY'!B713,"")))</f>
        <v/>
      </c>
      <c r="EF714" s="3" t="str">
        <f>IF('DATA ENTRY'!CK713="","",IF('DATA ENTRY'!C713="","",IF(AND($EF$4='DATA ENTRY'!G713,$EH$4='DATA ENTRY'!F713),'DATA ENTRY'!C713,"")))</f>
        <v/>
      </c>
      <c r="EG714" s="4" t="str">
        <f>IF('DATA ENTRY'!CK713="","",IF('DATA ENTRY'!I713="","",IF(AND($EF$4='DATA ENTRY'!G713,$EH$4='DATA ENTRY'!F713),'DATA ENTRY'!I713,"")))</f>
        <v/>
      </c>
      <c r="EH714" s="4" t="str">
        <f>IF('DATA ENTRY'!CK713="","",IF('DATA ENTRY'!CK713="","",IF(AND($EF$4='DATA ENTRY'!G713,$EH$4='DATA ENTRY'!F713),'DATA ENTRY'!CK713,"")))</f>
        <v/>
      </c>
      <c r="EI714" s="3" t="str">
        <f>IF('DATA ENTRY'!CK713="","",IF('DATA ENTRY'!N713="","",IF(AND($EF$4='DATA ENTRY'!G713,$EH$4='DATA ENTRY'!F713),'DATA ENTRY'!N713,"")))</f>
        <v/>
      </c>
      <c r="EJ714" s="107" t="str">
        <f>IF('DATA ENTRY'!CK713="","",IF('DATA ENTRY'!O713="","",IF(AND($EF$4='DATA ENTRY'!G713,$EH$4='DATA ENTRY'!F713),'DATA ENTRY'!O713,"")))</f>
        <v/>
      </c>
      <c r="EK714" s="3" t="str">
        <f>IF('DATA ENTRY'!CK713="","",IF('DATA ENTRY'!P713="","",IF(AND($EF$4='DATA ENTRY'!G713,$EH$4='DATA ENTRY'!F713),'DATA ENTRY'!P713,"")))</f>
        <v/>
      </c>
      <c r="EL714" s="107" t="str">
        <f>IF('DATA ENTRY'!CK713="","",IF('DATA ENTRY'!Q713="","",IF(AND($EF$4='DATA ENTRY'!G713,$EH$4='DATA ENTRY'!F713),'DATA ENTRY'!Q713,"")))</f>
        <v/>
      </c>
      <c r="EM714" s="3" t="str">
        <f>IF('DATA ENTRY'!CK713="","",IF('DATA ENTRY'!R713="","",IF(AND($EF$4='DATA ENTRY'!G713,$EH$4='DATA ENTRY'!F713),'DATA ENTRY'!R713,"")))</f>
        <v/>
      </c>
      <c r="EN714" s="107" t="str">
        <f>IF('DATA ENTRY'!CK713="","",IF('DATA ENTRY'!S713="","",IF(AND($EF$4='DATA ENTRY'!G713,$EH$4='DATA ENTRY'!F713),'DATA ENTRY'!S713,"")))</f>
        <v/>
      </c>
      <c r="EO714" s="3" t="str">
        <f>IF('DATA ENTRY'!CK713="","",IF('DATA ENTRY'!E713="","",IF(AND($EF$4='DATA ENTRY'!G713,$EH$4='DATA ENTRY'!F713),'DATA ENTRY'!E713,"")))</f>
        <v/>
      </c>
      <c r="EP714" s="3" t="str">
        <f>IF('DATA ENTRY'!CK713="","",IF('DATA ENTRY'!D713="","",IF(AND($EF$4='DATA ENTRY'!G713,$EH$4='DATA ENTRY'!F713),'DATA ENTRY'!D713,"")))</f>
        <v/>
      </c>
      <c r="EQ714" s="3" t="str">
        <f>IF('DATA ENTRY'!CK713="","",IF('DATA ENTRY'!W713="","",IF(AND($EF$4='DATA ENTRY'!G713,$EH$4='DATA ENTRY'!F713),'DATA ENTRY'!W713,"")))</f>
        <v/>
      </c>
      <c r="ER714" s="3" t="str">
        <f>IF('DATA ENTRY'!CK713="","",IF('DATA ENTRY'!X713="","",IF(AND($EF$4='DATA ENTRY'!G713,$EH$4='DATA ENTRY'!F713),'DATA ENTRY'!X713,"")))</f>
        <v/>
      </c>
      <c r="ES714" s="108" t="str">
        <f t="shared" si="191"/>
        <v/>
      </c>
      <c r="ET714" s="108" t="str">
        <f>IF('DATA ENTRY'!CK713="","",IF('DATA ENTRY'!D713="","",IF(AND($EF$4='DATA ENTRY'!G713,$EH$4='DATA ENTRY'!F713),'DATA ENTRY'!G713,"")))</f>
        <v/>
      </c>
      <c r="EY714">
        <f t="shared" si="192"/>
        <v>0</v>
      </c>
    </row>
    <row r="715" spans="1:155">
      <c r="A715" t="str">
        <f>IF(S715=0,"",1+(MAX($A$7:A714)))</f>
        <v/>
      </c>
      <c r="B715" s="224">
        <v>709</v>
      </c>
      <c r="C715" s="3" t="str">
        <f>IF('DATA ENTRY'!CK714="","",IF('DATA ENTRY'!B714="","",IF($D$4="All Post",'DATA ENTRY'!B714,IF(AND($D$4='DATA ENTRY'!CK714),'DATA ENTRY'!B714,""))))</f>
        <v/>
      </c>
      <c r="D715" s="3" t="str">
        <f>IF('DATA ENTRY'!CK714="","",IF('DATA ENTRY'!C714="","",IF($D$4="All Post",'DATA ENTRY'!C714,IF(AND($D$4='DATA ENTRY'!CK714),'DATA ENTRY'!C714,""))))</f>
        <v/>
      </c>
      <c r="E715" s="4" t="str">
        <f>IF('DATA ENTRY'!CK714="","",IF('DATA ENTRY'!I714="","",IF($D$4="All Post",'DATA ENTRY'!I714,IF(AND($D$4='DATA ENTRY'!CK714),'DATA ENTRY'!I714,""))))</f>
        <v/>
      </c>
      <c r="F715" s="4" t="str">
        <f>IF('DATA ENTRY'!CK714="","",IF('DATA ENTRY'!CK714="","",IF($D$4="All Post",'DATA ENTRY'!CK714,IF(AND($D$4='DATA ENTRY'!CK714),'DATA ENTRY'!CK714,""))))</f>
        <v/>
      </c>
      <c r="G715" s="3" t="str">
        <f>IF('DATA ENTRY'!CK714="","",IF('DATA ENTRY'!N714="","",IF($D$4="All Post",'DATA ENTRY'!N714,IF(AND($D$4='DATA ENTRY'!CK714),'DATA ENTRY'!N714,""))))</f>
        <v/>
      </c>
      <c r="H715" s="107" t="str">
        <f>IF('DATA ENTRY'!CK714="","",IF('DATA ENTRY'!O714="","",IF($D$4="All Post",'DATA ENTRY'!O714,IF(AND($D$4='DATA ENTRY'!CK714),'DATA ENTRY'!O714,""))))</f>
        <v/>
      </c>
      <c r="I715" s="3" t="str">
        <f>IF('DATA ENTRY'!CK714="","",IF('DATA ENTRY'!P714="","",IF($D$4="All Post",'DATA ENTRY'!P714,IF(AND($D$4='DATA ENTRY'!CK714),'DATA ENTRY'!P714,""))))</f>
        <v/>
      </c>
      <c r="J715" s="107" t="str">
        <f>IF('DATA ENTRY'!CK714="","",IF('DATA ENTRY'!Q714="","",IF($D$4="All Post",'DATA ENTRY'!Q714,IF(AND($D$4='DATA ENTRY'!CK714),'DATA ENTRY'!Q714,""))))</f>
        <v/>
      </c>
      <c r="K715" s="3" t="str">
        <f>IF('DATA ENTRY'!CK714="","",IF('DATA ENTRY'!R714="","",IF($D$4="All Post",'DATA ENTRY'!R714,IF(AND($D$4='DATA ENTRY'!CK714),'DATA ENTRY'!R714,""))))</f>
        <v/>
      </c>
      <c r="L715" s="3" t="str">
        <f>IF('DATA ENTRY'!CK714="","",IF('DATA ENTRY'!S714="","",IF($D$4="All Post",'DATA ENTRY'!S714,IF(AND($D$4='DATA ENTRY'!CK714),'DATA ENTRY'!S714,""))))</f>
        <v/>
      </c>
      <c r="M715" s="3" t="str">
        <f>IF('DATA ENTRY'!CK714="","",IF('DATA ENTRY'!E714="","",IF($D$4="All Post",'DATA ENTRY'!E714,IF(AND($D$4='DATA ENTRY'!CK714),'DATA ENTRY'!E714,""))))</f>
        <v/>
      </c>
      <c r="N715" s="3" t="str">
        <f>IF('DATA ENTRY'!CK714="","",IF('DATA ENTRY'!W714="","",IF($D$4="All Post",'DATA ENTRY'!W714,IF(AND($D$4='DATA ENTRY'!CK714),'DATA ENTRY'!W714,""))))</f>
        <v/>
      </c>
      <c r="O715" s="3" t="str">
        <f>IF('DATA ENTRY'!CK714="","",IF('DATA ENTRY'!X714="","",IF($D$4="All Post",'DATA ENTRY'!X714,IF(AND($D$4='DATA ENTRY'!CK714),'DATA ENTRY'!X714,""))))</f>
        <v/>
      </c>
      <c r="P715" s="3" t="str">
        <f>IF('DATA ENTRY'!CK714="","",IF('DATA ENTRY'!G714="","",IF($D$4="All Post",'DATA ENTRY'!G714,IF(AND($D$4='DATA ENTRY'!CK714),'DATA ENTRY'!G714,""))))</f>
        <v/>
      </c>
      <c r="S715">
        <f t="shared" si="179"/>
        <v>0</v>
      </c>
      <c r="T715" t="str">
        <f t="shared" si="180"/>
        <v/>
      </c>
      <c r="BZ715" t="str">
        <f t="shared" si="181"/>
        <v/>
      </c>
      <c r="CA715" t="str">
        <f t="shared" si="182"/>
        <v/>
      </c>
      <c r="CB715" s="224">
        <v>709</v>
      </c>
      <c r="CC715" s="3" t="str">
        <f>IF('DATA ENTRY'!CK714="","",IF('DATA ENTRY'!B714="","",IF(AND($CD$4='DATA ENTRY'!CK714,$CG$4='DATA ENTRY'!D714),'DATA ENTRY'!B714,"")))</f>
        <v/>
      </c>
      <c r="CD715" s="3" t="str">
        <f>IF('DATA ENTRY'!CK714="","",IF('DATA ENTRY'!C714="","",IF(AND($CD$4='DATA ENTRY'!CK714,$CG$4='DATA ENTRY'!D714),'DATA ENTRY'!C714,"")))</f>
        <v/>
      </c>
      <c r="CE715" s="4" t="str">
        <f>IF('DATA ENTRY'!CK714="","",IF('DATA ENTRY'!I714="","",IF(AND($CD$4='DATA ENTRY'!CK714,$CG$4='DATA ENTRY'!D714),'DATA ENTRY'!I714,"")))</f>
        <v/>
      </c>
      <c r="CF715" s="4" t="str">
        <f>IF('DATA ENTRY'!CK714="","",IF('DATA ENTRY'!CK714="","",IF(AND($CD$4='DATA ENTRY'!CK714,$CG$4='DATA ENTRY'!D714),'DATA ENTRY'!CK714,"")))</f>
        <v/>
      </c>
      <c r="CG715" s="3" t="str">
        <f>IF('DATA ENTRY'!CK714="","",IF('DATA ENTRY'!N714="","",IF(AND($CD$4='DATA ENTRY'!CK714,$CG$4='DATA ENTRY'!D714),'DATA ENTRY'!N714,"")))</f>
        <v/>
      </c>
      <c r="CH715" s="107" t="str">
        <f>IF('DATA ENTRY'!CK714="","",IF('DATA ENTRY'!O714="","",IF(AND($CD$4='DATA ENTRY'!CK714,$CG$4='DATA ENTRY'!D714),'DATA ENTRY'!O714,"")))</f>
        <v/>
      </c>
      <c r="CI715" s="3" t="str">
        <f>IF('DATA ENTRY'!CK714="","",IF('DATA ENTRY'!P714="","",IF(AND($CD$4='DATA ENTRY'!CK714,$CG$4='DATA ENTRY'!D714),'DATA ENTRY'!P714,"")))</f>
        <v/>
      </c>
      <c r="CJ715" s="107" t="str">
        <f>IF('DATA ENTRY'!CK714="","",IF('DATA ENTRY'!Q714="","",IF(AND($CD$4='DATA ENTRY'!CK714,$CG$4='DATA ENTRY'!D714),'DATA ENTRY'!Q714,"")))</f>
        <v/>
      </c>
      <c r="CK715" s="3" t="str">
        <f>IF('DATA ENTRY'!CK714="","",IF('DATA ENTRY'!R714="","",IF(AND($CD$4='DATA ENTRY'!CK714,$CG$4='DATA ENTRY'!D714),'DATA ENTRY'!R714,"")))</f>
        <v/>
      </c>
      <c r="CL715" s="3" t="str">
        <f>IF('DATA ENTRY'!CK714="","",IF('DATA ENTRY'!S714="","",IF(AND($CD$4='DATA ENTRY'!CK714,$CG$4='DATA ENTRY'!D714),'DATA ENTRY'!S714,"")))</f>
        <v/>
      </c>
      <c r="CM715" s="3" t="str">
        <f>IF('DATA ENTRY'!CK714="","",IF('DATA ENTRY'!E714="","",IF(AND($CD$4='DATA ENTRY'!CK714,$CG$4='DATA ENTRY'!D714),'DATA ENTRY'!E714,"")))</f>
        <v/>
      </c>
      <c r="CN715" s="3" t="str">
        <f>IF('DATA ENTRY'!CK714="","",IF('DATA ENTRY'!W714="","",IF(AND($CD$4='DATA ENTRY'!CK714,$CG$4='DATA ENTRY'!D714),'DATA ENTRY'!W714,"")))</f>
        <v/>
      </c>
      <c r="CO715" s="3" t="str">
        <f>IF('DATA ENTRY'!CK714="","",IF('DATA ENTRY'!X714="","",IF(AND($CD$4='DATA ENTRY'!CK714,$CG$4='DATA ENTRY'!D714),'DATA ENTRY'!X714,"")))</f>
        <v/>
      </c>
      <c r="CP715" s="108" t="str">
        <f t="shared" si="183"/>
        <v/>
      </c>
      <c r="CQ715" s="108" t="str">
        <f>IF('DATA ENTRY'!CK714="","",IF('DATA ENTRY'!G714="","",IF(AND($CD$4='DATA ENTRY'!CK714,$CG$4='DATA ENTRY'!D714),'DATA ENTRY'!G714,"")))</f>
        <v/>
      </c>
      <c r="CR715" s="230" t="str">
        <f>IF('DATA ENTRY'!CK714="","",IF('DATA ENTRY'!D714="","",IF(AND($CD$4='DATA ENTRY'!CK714,$CG$4='DATA ENTRY'!D714),'DATA ENTRY'!D714,"")))</f>
        <v/>
      </c>
      <c r="CS715">
        <f t="shared" si="184"/>
        <v>0</v>
      </c>
      <c r="CT715">
        <f t="shared" si="185"/>
        <v>0</v>
      </c>
      <c r="CV715" s="139"/>
      <c r="CX715">
        <f t="shared" si="186"/>
        <v>0</v>
      </c>
      <c r="DB715" t="str">
        <f t="shared" si="177"/>
        <v/>
      </c>
      <c r="DC715" t="str">
        <f t="shared" si="178"/>
        <v/>
      </c>
      <c r="DD715" s="224">
        <v>709</v>
      </c>
      <c r="DE715" s="3" t="str">
        <f>IF('DATA ENTRY'!CK714="","",IF('DATA ENTRY'!B714="","",IF(AND($DF$4='DATA ENTRY'!D714),'DATA ENTRY'!B714,"")))</f>
        <v/>
      </c>
      <c r="DF715" s="3" t="str">
        <f>IF('DATA ENTRY'!CK714="","",IF('DATA ENTRY'!C714="","",IF(AND($DF$4='DATA ENTRY'!D714),'DATA ENTRY'!C714,"")))</f>
        <v/>
      </c>
      <c r="DG715" s="4" t="str">
        <f>IF('DATA ENTRY'!CK714="","",IF('DATA ENTRY'!I714="","",IF(AND($DF$4='DATA ENTRY'!D714),'DATA ENTRY'!I714,"")))</f>
        <v/>
      </c>
      <c r="DH715" s="4" t="str">
        <f>IF('DATA ENTRY'!CK714="","",IF('DATA ENTRY'!CK714="","",IF(AND($DF$4='DATA ENTRY'!D714),'DATA ENTRY'!CK714,"")))</f>
        <v/>
      </c>
      <c r="DI715" s="3" t="str">
        <f>IF('DATA ENTRY'!CK714="","",IF('DATA ENTRY'!N714="","",IF(AND($DF$4='DATA ENTRY'!D714),'DATA ENTRY'!N714,"")))</f>
        <v/>
      </c>
      <c r="DJ715" s="107" t="str">
        <f>IF('DATA ENTRY'!CK714="","",IF('DATA ENTRY'!O714="","",IF(AND($DF$4='DATA ENTRY'!D714),'DATA ENTRY'!O714,"")))</f>
        <v/>
      </c>
      <c r="DK715" s="3" t="str">
        <f>IF('DATA ENTRY'!CK714="","",IF('DATA ENTRY'!P714="","",IF(AND($DF$4='DATA ENTRY'!D714),'DATA ENTRY'!P714,"")))</f>
        <v/>
      </c>
      <c r="DL715" s="107" t="str">
        <f>IF('DATA ENTRY'!CK714="","",IF('DATA ENTRY'!Q714="","",IF(AND($DF$4='DATA ENTRY'!D714),'DATA ENTRY'!Q714,"")))</f>
        <v/>
      </c>
      <c r="DM715" s="3" t="str">
        <f>IF('DATA ENTRY'!CK714="","",IF('DATA ENTRY'!R714="","",IF(AND($DF$4='DATA ENTRY'!D714),'DATA ENTRY'!R714,"")))</f>
        <v/>
      </c>
      <c r="DN715" s="107" t="str">
        <f>IF('DATA ENTRY'!CK714="","",IF('DATA ENTRY'!S714="","",IF(AND($DF$4='DATA ENTRY'!D714),'DATA ENTRY'!S714,"")))</f>
        <v/>
      </c>
      <c r="DO715" s="3" t="str">
        <f>IF('DATA ENTRY'!CK714="","",IF('DATA ENTRY'!E714="","",IF(AND($DF$4='DATA ENTRY'!D714),'DATA ENTRY'!E714,"")))</f>
        <v/>
      </c>
      <c r="DP715" s="3" t="str">
        <f>IF('DATA ENTRY'!CK714="","",IF('DATA ENTRY'!D714="","",IF(AND($DF$4='DATA ENTRY'!D714),'DATA ENTRY'!D714,"")))</f>
        <v/>
      </c>
      <c r="DQ715" s="3" t="str">
        <f>IF('DATA ENTRY'!CK714="","",IF('DATA ENTRY'!W714="","",IF(AND($DF$4='DATA ENTRY'!D714),'DATA ENTRY'!W714,"")))</f>
        <v/>
      </c>
      <c r="DR715" s="3" t="str">
        <f>IF('DATA ENTRY'!CK714="","",IF('DATA ENTRY'!X714="","",IF(AND($DF$4='DATA ENTRY'!D714),'DATA ENTRY'!X714,"")))</f>
        <v/>
      </c>
      <c r="DS715" s="108" t="str">
        <f t="shared" si="187"/>
        <v/>
      </c>
      <c r="DT715" s="108" t="str">
        <f>IF('DATA ENTRY'!CK714="","",IF('DATA ENTRY'!D714="","",IF(AND($DF$4='DATA ENTRY'!D714),'DATA ENTRY'!G714,"")))</f>
        <v/>
      </c>
      <c r="DY715">
        <f t="shared" si="188"/>
        <v>0</v>
      </c>
      <c r="EB715" t="str">
        <f t="shared" si="189"/>
        <v/>
      </c>
      <c r="EC715" t="str">
        <f t="shared" si="190"/>
        <v/>
      </c>
      <c r="ED715" s="224">
        <v>709</v>
      </c>
      <c r="EE715" s="3" t="str">
        <f>IF('DATA ENTRY'!CK714="","",IF('DATA ENTRY'!B714="","",IF(AND($EF$4='DATA ENTRY'!G714,$EH$4='DATA ENTRY'!F714),'DATA ENTRY'!B714,"")))</f>
        <v/>
      </c>
      <c r="EF715" s="3" t="str">
        <f>IF('DATA ENTRY'!CK714="","",IF('DATA ENTRY'!C714="","",IF(AND($EF$4='DATA ENTRY'!G714,$EH$4='DATA ENTRY'!F714),'DATA ENTRY'!C714,"")))</f>
        <v/>
      </c>
      <c r="EG715" s="4" t="str">
        <f>IF('DATA ENTRY'!CK714="","",IF('DATA ENTRY'!I714="","",IF(AND($EF$4='DATA ENTRY'!G714,$EH$4='DATA ENTRY'!F714),'DATA ENTRY'!I714,"")))</f>
        <v/>
      </c>
      <c r="EH715" s="4" t="str">
        <f>IF('DATA ENTRY'!CK714="","",IF('DATA ENTRY'!CK714="","",IF(AND($EF$4='DATA ENTRY'!G714,$EH$4='DATA ENTRY'!F714),'DATA ENTRY'!CK714,"")))</f>
        <v/>
      </c>
      <c r="EI715" s="3" t="str">
        <f>IF('DATA ENTRY'!CK714="","",IF('DATA ENTRY'!N714="","",IF(AND($EF$4='DATA ENTRY'!G714,$EH$4='DATA ENTRY'!F714),'DATA ENTRY'!N714,"")))</f>
        <v/>
      </c>
      <c r="EJ715" s="107" t="str">
        <f>IF('DATA ENTRY'!CK714="","",IF('DATA ENTRY'!O714="","",IF(AND($EF$4='DATA ENTRY'!G714,$EH$4='DATA ENTRY'!F714),'DATA ENTRY'!O714,"")))</f>
        <v/>
      </c>
      <c r="EK715" s="3" t="str">
        <f>IF('DATA ENTRY'!CK714="","",IF('DATA ENTRY'!P714="","",IF(AND($EF$4='DATA ENTRY'!G714,$EH$4='DATA ENTRY'!F714),'DATA ENTRY'!P714,"")))</f>
        <v/>
      </c>
      <c r="EL715" s="107" t="str">
        <f>IF('DATA ENTRY'!CK714="","",IF('DATA ENTRY'!Q714="","",IF(AND($EF$4='DATA ENTRY'!G714,$EH$4='DATA ENTRY'!F714),'DATA ENTRY'!Q714,"")))</f>
        <v/>
      </c>
      <c r="EM715" s="3" t="str">
        <f>IF('DATA ENTRY'!CK714="","",IF('DATA ENTRY'!R714="","",IF(AND($EF$4='DATA ENTRY'!G714,$EH$4='DATA ENTRY'!F714),'DATA ENTRY'!R714,"")))</f>
        <v/>
      </c>
      <c r="EN715" s="107" t="str">
        <f>IF('DATA ENTRY'!CK714="","",IF('DATA ENTRY'!S714="","",IF(AND($EF$4='DATA ENTRY'!G714,$EH$4='DATA ENTRY'!F714),'DATA ENTRY'!S714,"")))</f>
        <v/>
      </c>
      <c r="EO715" s="3" t="str">
        <f>IF('DATA ENTRY'!CK714="","",IF('DATA ENTRY'!E714="","",IF(AND($EF$4='DATA ENTRY'!G714,$EH$4='DATA ENTRY'!F714),'DATA ENTRY'!E714,"")))</f>
        <v/>
      </c>
      <c r="EP715" s="3" t="str">
        <f>IF('DATA ENTRY'!CK714="","",IF('DATA ENTRY'!D714="","",IF(AND($EF$4='DATA ENTRY'!G714,$EH$4='DATA ENTRY'!F714),'DATA ENTRY'!D714,"")))</f>
        <v/>
      </c>
      <c r="EQ715" s="3" t="str">
        <f>IF('DATA ENTRY'!CK714="","",IF('DATA ENTRY'!W714="","",IF(AND($EF$4='DATA ENTRY'!G714,$EH$4='DATA ENTRY'!F714),'DATA ENTRY'!W714,"")))</f>
        <v/>
      </c>
      <c r="ER715" s="3" t="str">
        <f>IF('DATA ENTRY'!CK714="","",IF('DATA ENTRY'!X714="","",IF(AND($EF$4='DATA ENTRY'!G714,$EH$4='DATA ENTRY'!F714),'DATA ENTRY'!X714,"")))</f>
        <v/>
      </c>
      <c r="ES715" s="108" t="str">
        <f t="shared" si="191"/>
        <v/>
      </c>
      <c r="ET715" s="108" t="str">
        <f>IF('DATA ENTRY'!CK714="","",IF('DATA ENTRY'!D714="","",IF(AND($EF$4='DATA ENTRY'!G714,$EH$4='DATA ENTRY'!F714),'DATA ENTRY'!G714,"")))</f>
        <v/>
      </c>
      <c r="EY715">
        <f t="shared" si="192"/>
        <v>0</v>
      </c>
    </row>
    <row r="716" spans="1:155">
      <c r="A716" t="str">
        <f>IF(S716=0,"",1+(MAX($A$7:A715)))</f>
        <v/>
      </c>
      <c r="B716" s="224">
        <v>710</v>
      </c>
      <c r="C716" s="3" t="str">
        <f>IF('DATA ENTRY'!CK715="","",IF('DATA ENTRY'!B715="","",IF($D$4="All Post",'DATA ENTRY'!B715,IF(AND($D$4='DATA ENTRY'!CK715),'DATA ENTRY'!B715,""))))</f>
        <v/>
      </c>
      <c r="D716" s="3" t="str">
        <f>IF('DATA ENTRY'!CK715="","",IF('DATA ENTRY'!C715="","",IF($D$4="All Post",'DATA ENTRY'!C715,IF(AND($D$4='DATA ENTRY'!CK715),'DATA ENTRY'!C715,""))))</f>
        <v/>
      </c>
      <c r="E716" s="4" t="str">
        <f>IF('DATA ENTRY'!CK715="","",IF('DATA ENTRY'!I715="","",IF($D$4="All Post",'DATA ENTRY'!I715,IF(AND($D$4='DATA ENTRY'!CK715),'DATA ENTRY'!I715,""))))</f>
        <v/>
      </c>
      <c r="F716" s="4" t="str">
        <f>IF('DATA ENTRY'!CK715="","",IF('DATA ENTRY'!CK715="","",IF($D$4="All Post",'DATA ENTRY'!CK715,IF(AND($D$4='DATA ENTRY'!CK715),'DATA ENTRY'!CK715,""))))</f>
        <v/>
      </c>
      <c r="G716" s="3" t="str">
        <f>IF('DATA ENTRY'!CK715="","",IF('DATA ENTRY'!N715="","",IF($D$4="All Post",'DATA ENTRY'!N715,IF(AND($D$4='DATA ENTRY'!CK715),'DATA ENTRY'!N715,""))))</f>
        <v/>
      </c>
      <c r="H716" s="107" t="str">
        <f>IF('DATA ENTRY'!CK715="","",IF('DATA ENTRY'!O715="","",IF($D$4="All Post",'DATA ENTRY'!O715,IF(AND($D$4='DATA ENTRY'!CK715),'DATA ENTRY'!O715,""))))</f>
        <v/>
      </c>
      <c r="I716" s="3" t="str">
        <f>IF('DATA ENTRY'!CK715="","",IF('DATA ENTRY'!P715="","",IF($D$4="All Post",'DATA ENTRY'!P715,IF(AND($D$4='DATA ENTRY'!CK715),'DATA ENTRY'!P715,""))))</f>
        <v/>
      </c>
      <c r="J716" s="107" t="str">
        <f>IF('DATA ENTRY'!CK715="","",IF('DATA ENTRY'!Q715="","",IF($D$4="All Post",'DATA ENTRY'!Q715,IF(AND($D$4='DATA ENTRY'!CK715),'DATA ENTRY'!Q715,""))))</f>
        <v/>
      </c>
      <c r="K716" s="3" t="str">
        <f>IF('DATA ENTRY'!CK715="","",IF('DATA ENTRY'!R715="","",IF($D$4="All Post",'DATA ENTRY'!R715,IF(AND($D$4='DATA ENTRY'!CK715),'DATA ENTRY'!R715,""))))</f>
        <v/>
      </c>
      <c r="L716" s="3" t="str">
        <f>IF('DATA ENTRY'!CK715="","",IF('DATA ENTRY'!S715="","",IF($D$4="All Post",'DATA ENTRY'!S715,IF(AND($D$4='DATA ENTRY'!CK715),'DATA ENTRY'!S715,""))))</f>
        <v/>
      </c>
      <c r="M716" s="3" t="str">
        <f>IF('DATA ENTRY'!CK715="","",IF('DATA ENTRY'!E715="","",IF($D$4="All Post",'DATA ENTRY'!E715,IF(AND($D$4='DATA ENTRY'!CK715),'DATA ENTRY'!E715,""))))</f>
        <v/>
      </c>
      <c r="N716" s="3" t="str">
        <f>IF('DATA ENTRY'!CK715="","",IF('DATA ENTRY'!W715="","",IF($D$4="All Post",'DATA ENTRY'!W715,IF(AND($D$4='DATA ENTRY'!CK715),'DATA ENTRY'!W715,""))))</f>
        <v/>
      </c>
      <c r="O716" s="3" t="str">
        <f>IF('DATA ENTRY'!CK715="","",IF('DATA ENTRY'!X715="","",IF($D$4="All Post",'DATA ENTRY'!X715,IF(AND($D$4='DATA ENTRY'!CK715),'DATA ENTRY'!X715,""))))</f>
        <v/>
      </c>
      <c r="P716" s="3" t="str">
        <f>IF('DATA ENTRY'!CK715="","",IF('DATA ENTRY'!G715="","",IF($D$4="All Post",'DATA ENTRY'!G715,IF(AND($D$4='DATA ENTRY'!CK715),'DATA ENTRY'!G715,""))))</f>
        <v/>
      </c>
      <c r="S716">
        <f t="shared" si="179"/>
        <v>0</v>
      </c>
      <c r="T716" t="str">
        <f t="shared" si="180"/>
        <v/>
      </c>
      <c r="BZ716" t="str">
        <f t="shared" si="181"/>
        <v/>
      </c>
      <c r="CA716" t="str">
        <f t="shared" si="182"/>
        <v/>
      </c>
      <c r="CB716" s="224">
        <v>710</v>
      </c>
      <c r="CC716" s="3" t="str">
        <f>IF('DATA ENTRY'!CK715="","",IF('DATA ENTRY'!B715="","",IF(AND($CD$4='DATA ENTRY'!CK715,$CG$4='DATA ENTRY'!D715),'DATA ENTRY'!B715,"")))</f>
        <v/>
      </c>
      <c r="CD716" s="3" t="str">
        <f>IF('DATA ENTRY'!CK715="","",IF('DATA ENTRY'!C715="","",IF(AND($CD$4='DATA ENTRY'!CK715,$CG$4='DATA ENTRY'!D715),'DATA ENTRY'!C715,"")))</f>
        <v/>
      </c>
      <c r="CE716" s="4" t="str">
        <f>IF('DATA ENTRY'!CK715="","",IF('DATA ENTRY'!I715="","",IF(AND($CD$4='DATA ENTRY'!CK715,$CG$4='DATA ENTRY'!D715),'DATA ENTRY'!I715,"")))</f>
        <v/>
      </c>
      <c r="CF716" s="4" t="str">
        <f>IF('DATA ENTRY'!CK715="","",IF('DATA ENTRY'!CK715="","",IF(AND($CD$4='DATA ENTRY'!CK715,$CG$4='DATA ENTRY'!D715),'DATA ENTRY'!CK715,"")))</f>
        <v/>
      </c>
      <c r="CG716" s="3" t="str">
        <f>IF('DATA ENTRY'!CK715="","",IF('DATA ENTRY'!N715="","",IF(AND($CD$4='DATA ENTRY'!CK715,$CG$4='DATA ENTRY'!D715),'DATA ENTRY'!N715,"")))</f>
        <v/>
      </c>
      <c r="CH716" s="107" t="str">
        <f>IF('DATA ENTRY'!CK715="","",IF('DATA ENTRY'!O715="","",IF(AND($CD$4='DATA ENTRY'!CK715,$CG$4='DATA ENTRY'!D715),'DATA ENTRY'!O715,"")))</f>
        <v/>
      </c>
      <c r="CI716" s="3" t="str">
        <f>IF('DATA ENTRY'!CK715="","",IF('DATA ENTRY'!P715="","",IF(AND($CD$4='DATA ENTRY'!CK715,$CG$4='DATA ENTRY'!D715),'DATA ENTRY'!P715,"")))</f>
        <v/>
      </c>
      <c r="CJ716" s="107" t="str">
        <f>IF('DATA ENTRY'!CK715="","",IF('DATA ENTRY'!Q715="","",IF(AND($CD$4='DATA ENTRY'!CK715,$CG$4='DATA ENTRY'!D715),'DATA ENTRY'!Q715,"")))</f>
        <v/>
      </c>
      <c r="CK716" s="3" t="str">
        <f>IF('DATA ENTRY'!CK715="","",IF('DATA ENTRY'!R715="","",IF(AND($CD$4='DATA ENTRY'!CK715,$CG$4='DATA ENTRY'!D715),'DATA ENTRY'!R715,"")))</f>
        <v/>
      </c>
      <c r="CL716" s="3" t="str">
        <f>IF('DATA ENTRY'!CK715="","",IF('DATA ENTRY'!S715="","",IF(AND($CD$4='DATA ENTRY'!CK715,$CG$4='DATA ENTRY'!D715),'DATA ENTRY'!S715,"")))</f>
        <v/>
      </c>
      <c r="CM716" s="3" t="str">
        <f>IF('DATA ENTRY'!CK715="","",IF('DATA ENTRY'!E715="","",IF(AND($CD$4='DATA ENTRY'!CK715,$CG$4='DATA ENTRY'!D715),'DATA ENTRY'!E715,"")))</f>
        <v/>
      </c>
      <c r="CN716" s="3" t="str">
        <f>IF('DATA ENTRY'!CK715="","",IF('DATA ENTRY'!W715="","",IF(AND($CD$4='DATA ENTRY'!CK715,$CG$4='DATA ENTRY'!D715),'DATA ENTRY'!W715,"")))</f>
        <v/>
      </c>
      <c r="CO716" s="3" t="str">
        <f>IF('DATA ENTRY'!CK715="","",IF('DATA ENTRY'!X715="","",IF(AND($CD$4='DATA ENTRY'!CK715,$CG$4='DATA ENTRY'!D715),'DATA ENTRY'!X715,"")))</f>
        <v/>
      </c>
      <c r="CP716" s="108" t="str">
        <f t="shared" si="183"/>
        <v/>
      </c>
      <c r="CQ716" s="108" t="str">
        <f>IF('DATA ENTRY'!CK715="","",IF('DATA ENTRY'!G715="","",IF(AND($CD$4='DATA ENTRY'!CK715,$CG$4='DATA ENTRY'!D715),'DATA ENTRY'!G715,"")))</f>
        <v/>
      </c>
      <c r="CR716" s="230" t="str">
        <f>IF('DATA ENTRY'!CK715="","",IF('DATA ENTRY'!D715="","",IF(AND($CD$4='DATA ENTRY'!CK715,$CG$4='DATA ENTRY'!D715),'DATA ENTRY'!D715,"")))</f>
        <v/>
      </c>
      <c r="CS716">
        <f t="shared" si="184"/>
        <v>0</v>
      </c>
      <c r="CT716">
        <f t="shared" si="185"/>
        <v>0</v>
      </c>
      <c r="CV716" s="139"/>
      <c r="CX716">
        <f t="shared" si="186"/>
        <v>0</v>
      </c>
      <c r="DB716" t="str">
        <f t="shared" ref="DB716:DB779" si="193">IF(DG716="","",RANK(DG716,$DG$7:$DG$211,1))</f>
        <v/>
      </c>
      <c r="DC716" t="str">
        <f t="shared" ref="DC716:DC779" si="194">IF(DY716=0,"",DY716)</f>
        <v/>
      </c>
      <c r="DD716" s="224">
        <v>710</v>
      </c>
      <c r="DE716" s="3" t="str">
        <f>IF('DATA ENTRY'!CK715="","",IF('DATA ENTRY'!B715="","",IF(AND($DF$4='DATA ENTRY'!D715),'DATA ENTRY'!B715,"")))</f>
        <v/>
      </c>
      <c r="DF716" s="3" t="str">
        <f>IF('DATA ENTRY'!CK715="","",IF('DATA ENTRY'!C715="","",IF(AND($DF$4='DATA ENTRY'!D715),'DATA ENTRY'!C715,"")))</f>
        <v/>
      </c>
      <c r="DG716" s="4" t="str">
        <f>IF('DATA ENTRY'!CK715="","",IF('DATA ENTRY'!I715="","",IF(AND($DF$4='DATA ENTRY'!D715),'DATA ENTRY'!I715,"")))</f>
        <v/>
      </c>
      <c r="DH716" s="4" t="str">
        <f>IF('DATA ENTRY'!CK715="","",IF('DATA ENTRY'!CK715="","",IF(AND($DF$4='DATA ENTRY'!D715),'DATA ENTRY'!CK715,"")))</f>
        <v/>
      </c>
      <c r="DI716" s="3" t="str">
        <f>IF('DATA ENTRY'!CK715="","",IF('DATA ENTRY'!N715="","",IF(AND($DF$4='DATA ENTRY'!D715),'DATA ENTRY'!N715,"")))</f>
        <v/>
      </c>
      <c r="DJ716" s="107" t="str">
        <f>IF('DATA ENTRY'!CK715="","",IF('DATA ENTRY'!O715="","",IF(AND($DF$4='DATA ENTRY'!D715),'DATA ENTRY'!O715,"")))</f>
        <v/>
      </c>
      <c r="DK716" s="3" t="str">
        <f>IF('DATA ENTRY'!CK715="","",IF('DATA ENTRY'!P715="","",IF(AND($DF$4='DATA ENTRY'!D715),'DATA ENTRY'!P715,"")))</f>
        <v/>
      </c>
      <c r="DL716" s="107" t="str">
        <f>IF('DATA ENTRY'!CK715="","",IF('DATA ENTRY'!Q715="","",IF(AND($DF$4='DATA ENTRY'!D715),'DATA ENTRY'!Q715,"")))</f>
        <v/>
      </c>
      <c r="DM716" s="3" t="str">
        <f>IF('DATA ENTRY'!CK715="","",IF('DATA ENTRY'!R715="","",IF(AND($DF$4='DATA ENTRY'!D715),'DATA ENTRY'!R715,"")))</f>
        <v/>
      </c>
      <c r="DN716" s="107" t="str">
        <f>IF('DATA ENTRY'!CK715="","",IF('DATA ENTRY'!S715="","",IF(AND($DF$4='DATA ENTRY'!D715),'DATA ENTRY'!S715,"")))</f>
        <v/>
      </c>
      <c r="DO716" s="3" t="str">
        <f>IF('DATA ENTRY'!CK715="","",IF('DATA ENTRY'!E715="","",IF(AND($DF$4='DATA ENTRY'!D715),'DATA ENTRY'!E715,"")))</f>
        <v/>
      </c>
      <c r="DP716" s="3" t="str">
        <f>IF('DATA ENTRY'!CK715="","",IF('DATA ENTRY'!D715="","",IF(AND($DF$4='DATA ENTRY'!D715),'DATA ENTRY'!D715,"")))</f>
        <v/>
      </c>
      <c r="DQ716" s="3" t="str">
        <f>IF('DATA ENTRY'!CK715="","",IF('DATA ENTRY'!W715="","",IF(AND($DF$4='DATA ENTRY'!D715),'DATA ENTRY'!W715,"")))</f>
        <v/>
      </c>
      <c r="DR716" s="3" t="str">
        <f>IF('DATA ENTRY'!CK715="","",IF('DATA ENTRY'!X715="","",IF(AND($DF$4='DATA ENTRY'!D715),'DATA ENTRY'!X715,"")))</f>
        <v/>
      </c>
      <c r="DS716" s="108" t="str">
        <f t="shared" si="187"/>
        <v/>
      </c>
      <c r="DT716" s="108" t="str">
        <f>IF('DATA ENTRY'!CK715="","",IF('DATA ENTRY'!D715="","",IF(AND($DF$4='DATA ENTRY'!D715),'DATA ENTRY'!G715,"")))</f>
        <v/>
      </c>
      <c r="DY716">
        <f t="shared" si="188"/>
        <v>0</v>
      </c>
      <c r="EB716" t="str">
        <f t="shared" si="189"/>
        <v/>
      </c>
      <c r="EC716" t="str">
        <f t="shared" si="190"/>
        <v/>
      </c>
      <c r="ED716" s="224">
        <v>710</v>
      </c>
      <c r="EE716" s="3" t="str">
        <f>IF('DATA ENTRY'!CK715="","",IF('DATA ENTRY'!B715="","",IF(AND($EF$4='DATA ENTRY'!G715,$EH$4='DATA ENTRY'!F715),'DATA ENTRY'!B715,"")))</f>
        <v/>
      </c>
      <c r="EF716" s="3" t="str">
        <f>IF('DATA ENTRY'!CK715="","",IF('DATA ENTRY'!C715="","",IF(AND($EF$4='DATA ENTRY'!G715,$EH$4='DATA ENTRY'!F715),'DATA ENTRY'!C715,"")))</f>
        <v/>
      </c>
      <c r="EG716" s="4" t="str">
        <f>IF('DATA ENTRY'!CK715="","",IF('DATA ENTRY'!I715="","",IF(AND($EF$4='DATA ENTRY'!G715,$EH$4='DATA ENTRY'!F715),'DATA ENTRY'!I715,"")))</f>
        <v/>
      </c>
      <c r="EH716" s="4" t="str">
        <f>IF('DATA ENTRY'!CK715="","",IF('DATA ENTRY'!CK715="","",IF(AND($EF$4='DATA ENTRY'!G715,$EH$4='DATA ENTRY'!F715),'DATA ENTRY'!CK715,"")))</f>
        <v/>
      </c>
      <c r="EI716" s="3" t="str">
        <f>IF('DATA ENTRY'!CK715="","",IF('DATA ENTRY'!N715="","",IF(AND($EF$4='DATA ENTRY'!G715,$EH$4='DATA ENTRY'!F715),'DATA ENTRY'!N715,"")))</f>
        <v/>
      </c>
      <c r="EJ716" s="107" t="str">
        <f>IF('DATA ENTRY'!CK715="","",IF('DATA ENTRY'!O715="","",IF(AND($EF$4='DATA ENTRY'!G715,$EH$4='DATA ENTRY'!F715),'DATA ENTRY'!O715,"")))</f>
        <v/>
      </c>
      <c r="EK716" s="3" t="str">
        <f>IF('DATA ENTRY'!CK715="","",IF('DATA ENTRY'!P715="","",IF(AND($EF$4='DATA ENTRY'!G715,$EH$4='DATA ENTRY'!F715),'DATA ENTRY'!P715,"")))</f>
        <v/>
      </c>
      <c r="EL716" s="107" t="str">
        <f>IF('DATA ENTRY'!CK715="","",IF('DATA ENTRY'!Q715="","",IF(AND($EF$4='DATA ENTRY'!G715,$EH$4='DATA ENTRY'!F715),'DATA ENTRY'!Q715,"")))</f>
        <v/>
      </c>
      <c r="EM716" s="3" t="str">
        <f>IF('DATA ENTRY'!CK715="","",IF('DATA ENTRY'!R715="","",IF(AND($EF$4='DATA ENTRY'!G715,$EH$4='DATA ENTRY'!F715),'DATA ENTRY'!R715,"")))</f>
        <v/>
      </c>
      <c r="EN716" s="107" t="str">
        <f>IF('DATA ENTRY'!CK715="","",IF('DATA ENTRY'!S715="","",IF(AND($EF$4='DATA ENTRY'!G715,$EH$4='DATA ENTRY'!F715),'DATA ENTRY'!S715,"")))</f>
        <v/>
      </c>
      <c r="EO716" s="3" t="str">
        <f>IF('DATA ENTRY'!CK715="","",IF('DATA ENTRY'!E715="","",IF(AND($EF$4='DATA ENTRY'!G715,$EH$4='DATA ENTRY'!F715),'DATA ENTRY'!E715,"")))</f>
        <v/>
      </c>
      <c r="EP716" s="3" t="str">
        <f>IF('DATA ENTRY'!CK715="","",IF('DATA ENTRY'!D715="","",IF(AND($EF$4='DATA ENTRY'!G715,$EH$4='DATA ENTRY'!F715),'DATA ENTRY'!D715,"")))</f>
        <v/>
      </c>
      <c r="EQ716" s="3" t="str">
        <f>IF('DATA ENTRY'!CK715="","",IF('DATA ENTRY'!W715="","",IF(AND($EF$4='DATA ENTRY'!G715,$EH$4='DATA ENTRY'!F715),'DATA ENTRY'!W715,"")))</f>
        <v/>
      </c>
      <c r="ER716" s="3" t="str">
        <f>IF('DATA ENTRY'!CK715="","",IF('DATA ENTRY'!X715="","",IF(AND($EF$4='DATA ENTRY'!G715,$EH$4='DATA ENTRY'!F715),'DATA ENTRY'!X715,"")))</f>
        <v/>
      </c>
      <c r="ES716" s="108" t="str">
        <f t="shared" si="191"/>
        <v/>
      </c>
      <c r="ET716" s="108" t="str">
        <f>IF('DATA ENTRY'!CK715="","",IF('DATA ENTRY'!D715="","",IF(AND($EF$4='DATA ENTRY'!G715,$EH$4='DATA ENTRY'!F715),'DATA ENTRY'!G715,"")))</f>
        <v/>
      </c>
      <c r="EY716">
        <f t="shared" si="192"/>
        <v>0</v>
      </c>
    </row>
    <row r="717" spans="1:155">
      <c r="A717" t="str">
        <f>IF(S717=0,"",1+(MAX($A$7:A716)))</f>
        <v/>
      </c>
      <c r="B717" s="224">
        <v>711</v>
      </c>
      <c r="C717" s="3" t="str">
        <f>IF('DATA ENTRY'!CK716="","",IF('DATA ENTRY'!B716="","",IF($D$4="All Post",'DATA ENTRY'!B716,IF(AND($D$4='DATA ENTRY'!CK716),'DATA ENTRY'!B716,""))))</f>
        <v/>
      </c>
      <c r="D717" s="3" t="str">
        <f>IF('DATA ENTRY'!CK716="","",IF('DATA ENTRY'!C716="","",IF($D$4="All Post",'DATA ENTRY'!C716,IF(AND($D$4='DATA ENTRY'!CK716),'DATA ENTRY'!C716,""))))</f>
        <v/>
      </c>
      <c r="E717" s="4" t="str">
        <f>IF('DATA ENTRY'!CK716="","",IF('DATA ENTRY'!I716="","",IF($D$4="All Post",'DATA ENTRY'!I716,IF(AND($D$4='DATA ENTRY'!CK716),'DATA ENTRY'!I716,""))))</f>
        <v/>
      </c>
      <c r="F717" s="4" t="str">
        <f>IF('DATA ENTRY'!CK716="","",IF('DATA ENTRY'!CK716="","",IF($D$4="All Post",'DATA ENTRY'!CK716,IF(AND($D$4='DATA ENTRY'!CK716),'DATA ENTRY'!CK716,""))))</f>
        <v/>
      </c>
      <c r="G717" s="3" t="str">
        <f>IF('DATA ENTRY'!CK716="","",IF('DATA ENTRY'!N716="","",IF($D$4="All Post",'DATA ENTRY'!N716,IF(AND($D$4='DATA ENTRY'!CK716),'DATA ENTRY'!N716,""))))</f>
        <v/>
      </c>
      <c r="H717" s="107" t="str">
        <f>IF('DATA ENTRY'!CK716="","",IF('DATA ENTRY'!O716="","",IF($D$4="All Post",'DATA ENTRY'!O716,IF(AND($D$4='DATA ENTRY'!CK716),'DATA ENTRY'!O716,""))))</f>
        <v/>
      </c>
      <c r="I717" s="3" t="str">
        <f>IF('DATA ENTRY'!CK716="","",IF('DATA ENTRY'!P716="","",IF($D$4="All Post",'DATA ENTRY'!P716,IF(AND($D$4='DATA ENTRY'!CK716),'DATA ENTRY'!P716,""))))</f>
        <v/>
      </c>
      <c r="J717" s="107" t="str">
        <f>IF('DATA ENTRY'!CK716="","",IF('DATA ENTRY'!Q716="","",IF($D$4="All Post",'DATA ENTRY'!Q716,IF(AND($D$4='DATA ENTRY'!CK716),'DATA ENTRY'!Q716,""))))</f>
        <v/>
      </c>
      <c r="K717" s="3" t="str">
        <f>IF('DATA ENTRY'!CK716="","",IF('DATA ENTRY'!R716="","",IF($D$4="All Post",'DATA ENTRY'!R716,IF(AND($D$4='DATA ENTRY'!CK716),'DATA ENTRY'!R716,""))))</f>
        <v/>
      </c>
      <c r="L717" s="3" t="str">
        <f>IF('DATA ENTRY'!CK716="","",IF('DATA ENTRY'!S716="","",IF($D$4="All Post",'DATA ENTRY'!S716,IF(AND($D$4='DATA ENTRY'!CK716),'DATA ENTRY'!S716,""))))</f>
        <v/>
      </c>
      <c r="M717" s="3" t="str">
        <f>IF('DATA ENTRY'!CK716="","",IF('DATA ENTRY'!E716="","",IF($D$4="All Post",'DATA ENTRY'!E716,IF(AND($D$4='DATA ENTRY'!CK716),'DATA ENTRY'!E716,""))))</f>
        <v/>
      </c>
      <c r="N717" s="3" t="str">
        <f>IF('DATA ENTRY'!CK716="","",IF('DATA ENTRY'!W716="","",IF($D$4="All Post",'DATA ENTRY'!W716,IF(AND($D$4='DATA ENTRY'!CK716),'DATA ENTRY'!W716,""))))</f>
        <v/>
      </c>
      <c r="O717" s="3" t="str">
        <f>IF('DATA ENTRY'!CK716="","",IF('DATA ENTRY'!X716="","",IF($D$4="All Post",'DATA ENTRY'!X716,IF(AND($D$4='DATA ENTRY'!CK716),'DATA ENTRY'!X716,""))))</f>
        <v/>
      </c>
      <c r="P717" s="3" t="str">
        <f>IF('DATA ENTRY'!CK716="","",IF('DATA ENTRY'!G716="","",IF($D$4="All Post",'DATA ENTRY'!G716,IF(AND($D$4='DATA ENTRY'!CK716),'DATA ENTRY'!G716,""))))</f>
        <v/>
      </c>
      <c r="S717">
        <f t="shared" si="179"/>
        <v>0</v>
      </c>
      <c r="T717" t="str">
        <f t="shared" si="180"/>
        <v/>
      </c>
      <c r="BZ717" t="str">
        <f t="shared" si="181"/>
        <v/>
      </c>
      <c r="CA717" t="str">
        <f t="shared" si="182"/>
        <v/>
      </c>
      <c r="CB717" s="224">
        <v>711</v>
      </c>
      <c r="CC717" s="3" t="str">
        <f>IF('DATA ENTRY'!CK716="","",IF('DATA ENTRY'!B716="","",IF(AND($CD$4='DATA ENTRY'!CK716,$CG$4='DATA ENTRY'!D716),'DATA ENTRY'!B716,"")))</f>
        <v/>
      </c>
      <c r="CD717" s="3" t="str">
        <f>IF('DATA ENTRY'!CK716="","",IF('DATA ENTRY'!C716="","",IF(AND($CD$4='DATA ENTRY'!CK716,$CG$4='DATA ENTRY'!D716),'DATA ENTRY'!C716,"")))</f>
        <v/>
      </c>
      <c r="CE717" s="4" t="str">
        <f>IF('DATA ENTRY'!CK716="","",IF('DATA ENTRY'!I716="","",IF(AND($CD$4='DATA ENTRY'!CK716,$CG$4='DATA ENTRY'!D716),'DATA ENTRY'!I716,"")))</f>
        <v/>
      </c>
      <c r="CF717" s="4" t="str">
        <f>IF('DATA ENTRY'!CK716="","",IF('DATA ENTRY'!CK716="","",IF(AND($CD$4='DATA ENTRY'!CK716,$CG$4='DATA ENTRY'!D716),'DATA ENTRY'!CK716,"")))</f>
        <v/>
      </c>
      <c r="CG717" s="3" t="str">
        <f>IF('DATA ENTRY'!CK716="","",IF('DATA ENTRY'!N716="","",IF(AND($CD$4='DATA ENTRY'!CK716,$CG$4='DATA ENTRY'!D716),'DATA ENTRY'!N716,"")))</f>
        <v/>
      </c>
      <c r="CH717" s="107" t="str">
        <f>IF('DATA ENTRY'!CK716="","",IF('DATA ENTRY'!O716="","",IF(AND($CD$4='DATA ENTRY'!CK716,$CG$4='DATA ENTRY'!D716),'DATA ENTRY'!O716,"")))</f>
        <v/>
      </c>
      <c r="CI717" s="3" t="str">
        <f>IF('DATA ENTRY'!CK716="","",IF('DATA ENTRY'!P716="","",IF(AND($CD$4='DATA ENTRY'!CK716,$CG$4='DATA ENTRY'!D716),'DATA ENTRY'!P716,"")))</f>
        <v/>
      </c>
      <c r="CJ717" s="107" t="str">
        <f>IF('DATA ENTRY'!CK716="","",IF('DATA ENTRY'!Q716="","",IF(AND($CD$4='DATA ENTRY'!CK716,$CG$4='DATA ENTRY'!D716),'DATA ENTRY'!Q716,"")))</f>
        <v/>
      </c>
      <c r="CK717" s="3" t="str">
        <f>IF('DATA ENTRY'!CK716="","",IF('DATA ENTRY'!R716="","",IF(AND($CD$4='DATA ENTRY'!CK716,$CG$4='DATA ENTRY'!D716),'DATA ENTRY'!R716,"")))</f>
        <v/>
      </c>
      <c r="CL717" s="3" t="str">
        <f>IF('DATA ENTRY'!CK716="","",IF('DATA ENTRY'!S716="","",IF(AND($CD$4='DATA ENTRY'!CK716,$CG$4='DATA ENTRY'!D716),'DATA ENTRY'!S716,"")))</f>
        <v/>
      </c>
      <c r="CM717" s="3" t="str">
        <f>IF('DATA ENTRY'!CK716="","",IF('DATA ENTRY'!E716="","",IF(AND($CD$4='DATA ENTRY'!CK716,$CG$4='DATA ENTRY'!D716),'DATA ENTRY'!E716,"")))</f>
        <v/>
      </c>
      <c r="CN717" s="3" t="str">
        <f>IF('DATA ENTRY'!CK716="","",IF('DATA ENTRY'!W716="","",IF(AND($CD$4='DATA ENTRY'!CK716,$CG$4='DATA ENTRY'!D716),'DATA ENTRY'!W716,"")))</f>
        <v/>
      </c>
      <c r="CO717" s="3" t="str">
        <f>IF('DATA ENTRY'!CK716="","",IF('DATA ENTRY'!X716="","",IF(AND($CD$4='DATA ENTRY'!CK716,$CG$4='DATA ENTRY'!D716),'DATA ENTRY'!X716,"")))</f>
        <v/>
      </c>
      <c r="CP717" s="108" t="str">
        <f t="shared" si="183"/>
        <v/>
      </c>
      <c r="CQ717" s="108" t="str">
        <f>IF('DATA ENTRY'!CK716="","",IF('DATA ENTRY'!G716="","",IF(AND($CD$4='DATA ENTRY'!CK716,$CG$4='DATA ENTRY'!D716),'DATA ENTRY'!G716,"")))</f>
        <v/>
      </c>
      <c r="CR717" s="230" t="str">
        <f>IF('DATA ENTRY'!CK716="","",IF('DATA ENTRY'!D716="","",IF(AND($CD$4='DATA ENTRY'!CK716,$CG$4='DATA ENTRY'!D716),'DATA ENTRY'!D716,"")))</f>
        <v/>
      </c>
      <c r="CS717">
        <f t="shared" si="184"/>
        <v>0</v>
      </c>
      <c r="CT717">
        <f t="shared" si="185"/>
        <v>0</v>
      </c>
      <c r="CV717" s="139"/>
      <c r="CX717">
        <f t="shared" si="186"/>
        <v>0</v>
      </c>
      <c r="DB717" t="str">
        <f t="shared" si="193"/>
        <v/>
      </c>
      <c r="DC717" t="str">
        <f t="shared" si="194"/>
        <v/>
      </c>
      <c r="DD717" s="224">
        <v>711</v>
      </c>
      <c r="DE717" s="3" t="str">
        <f>IF('DATA ENTRY'!CK716="","",IF('DATA ENTRY'!B716="","",IF(AND($DF$4='DATA ENTRY'!D716),'DATA ENTRY'!B716,"")))</f>
        <v/>
      </c>
      <c r="DF717" s="3" t="str">
        <f>IF('DATA ENTRY'!CK716="","",IF('DATA ENTRY'!C716="","",IF(AND($DF$4='DATA ENTRY'!D716),'DATA ENTRY'!C716,"")))</f>
        <v/>
      </c>
      <c r="DG717" s="4" t="str">
        <f>IF('DATA ENTRY'!CK716="","",IF('DATA ENTRY'!I716="","",IF(AND($DF$4='DATA ENTRY'!D716),'DATA ENTRY'!I716,"")))</f>
        <v/>
      </c>
      <c r="DH717" s="4" t="str">
        <f>IF('DATA ENTRY'!CK716="","",IF('DATA ENTRY'!CK716="","",IF(AND($DF$4='DATA ENTRY'!D716),'DATA ENTRY'!CK716,"")))</f>
        <v/>
      </c>
      <c r="DI717" s="3" t="str">
        <f>IF('DATA ENTRY'!CK716="","",IF('DATA ENTRY'!N716="","",IF(AND($DF$4='DATA ENTRY'!D716),'DATA ENTRY'!N716,"")))</f>
        <v/>
      </c>
      <c r="DJ717" s="107" t="str">
        <f>IF('DATA ENTRY'!CK716="","",IF('DATA ENTRY'!O716="","",IF(AND($DF$4='DATA ENTRY'!D716),'DATA ENTRY'!O716,"")))</f>
        <v/>
      </c>
      <c r="DK717" s="3" t="str">
        <f>IF('DATA ENTRY'!CK716="","",IF('DATA ENTRY'!P716="","",IF(AND($DF$4='DATA ENTRY'!D716),'DATA ENTRY'!P716,"")))</f>
        <v/>
      </c>
      <c r="DL717" s="107" t="str">
        <f>IF('DATA ENTRY'!CK716="","",IF('DATA ENTRY'!Q716="","",IF(AND($DF$4='DATA ENTRY'!D716),'DATA ENTRY'!Q716,"")))</f>
        <v/>
      </c>
      <c r="DM717" s="3" t="str">
        <f>IF('DATA ENTRY'!CK716="","",IF('DATA ENTRY'!R716="","",IF(AND($DF$4='DATA ENTRY'!D716),'DATA ENTRY'!R716,"")))</f>
        <v/>
      </c>
      <c r="DN717" s="107" t="str">
        <f>IF('DATA ENTRY'!CK716="","",IF('DATA ENTRY'!S716="","",IF(AND($DF$4='DATA ENTRY'!D716),'DATA ENTRY'!S716,"")))</f>
        <v/>
      </c>
      <c r="DO717" s="3" t="str">
        <f>IF('DATA ENTRY'!CK716="","",IF('DATA ENTRY'!E716="","",IF(AND($DF$4='DATA ENTRY'!D716),'DATA ENTRY'!E716,"")))</f>
        <v/>
      </c>
      <c r="DP717" s="3" t="str">
        <f>IF('DATA ENTRY'!CK716="","",IF('DATA ENTRY'!D716="","",IF(AND($DF$4='DATA ENTRY'!D716),'DATA ENTRY'!D716,"")))</f>
        <v/>
      </c>
      <c r="DQ717" s="3" t="str">
        <f>IF('DATA ENTRY'!CK716="","",IF('DATA ENTRY'!W716="","",IF(AND($DF$4='DATA ENTRY'!D716),'DATA ENTRY'!W716,"")))</f>
        <v/>
      </c>
      <c r="DR717" s="3" t="str">
        <f>IF('DATA ENTRY'!CK716="","",IF('DATA ENTRY'!X716="","",IF(AND($DF$4='DATA ENTRY'!D716),'DATA ENTRY'!X716,"")))</f>
        <v/>
      </c>
      <c r="DS717" s="108" t="str">
        <f t="shared" si="187"/>
        <v/>
      </c>
      <c r="DT717" s="108" t="str">
        <f>IF('DATA ENTRY'!CK716="","",IF('DATA ENTRY'!D716="","",IF(AND($DF$4='DATA ENTRY'!D716),'DATA ENTRY'!G716,"")))</f>
        <v/>
      </c>
      <c r="DY717">
        <f t="shared" si="188"/>
        <v>0</v>
      </c>
      <c r="EB717" t="str">
        <f t="shared" si="189"/>
        <v/>
      </c>
      <c r="EC717" t="str">
        <f t="shared" si="190"/>
        <v/>
      </c>
      <c r="ED717" s="224">
        <v>711</v>
      </c>
      <c r="EE717" s="3" t="str">
        <f>IF('DATA ENTRY'!CK716="","",IF('DATA ENTRY'!B716="","",IF(AND($EF$4='DATA ENTRY'!G716,$EH$4='DATA ENTRY'!F716),'DATA ENTRY'!B716,"")))</f>
        <v/>
      </c>
      <c r="EF717" s="3" t="str">
        <f>IF('DATA ENTRY'!CK716="","",IF('DATA ENTRY'!C716="","",IF(AND($EF$4='DATA ENTRY'!G716,$EH$4='DATA ENTRY'!F716),'DATA ENTRY'!C716,"")))</f>
        <v/>
      </c>
      <c r="EG717" s="4" t="str">
        <f>IF('DATA ENTRY'!CK716="","",IF('DATA ENTRY'!I716="","",IF(AND($EF$4='DATA ENTRY'!G716,$EH$4='DATA ENTRY'!F716),'DATA ENTRY'!I716,"")))</f>
        <v/>
      </c>
      <c r="EH717" s="4" t="str">
        <f>IF('DATA ENTRY'!CK716="","",IF('DATA ENTRY'!CK716="","",IF(AND($EF$4='DATA ENTRY'!G716,$EH$4='DATA ENTRY'!F716),'DATA ENTRY'!CK716,"")))</f>
        <v/>
      </c>
      <c r="EI717" s="3" t="str">
        <f>IF('DATA ENTRY'!CK716="","",IF('DATA ENTRY'!N716="","",IF(AND($EF$4='DATA ENTRY'!G716,$EH$4='DATA ENTRY'!F716),'DATA ENTRY'!N716,"")))</f>
        <v/>
      </c>
      <c r="EJ717" s="107" t="str">
        <f>IF('DATA ENTRY'!CK716="","",IF('DATA ENTRY'!O716="","",IF(AND($EF$4='DATA ENTRY'!G716,$EH$4='DATA ENTRY'!F716),'DATA ENTRY'!O716,"")))</f>
        <v/>
      </c>
      <c r="EK717" s="3" t="str">
        <f>IF('DATA ENTRY'!CK716="","",IF('DATA ENTRY'!P716="","",IF(AND($EF$4='DATA ENTRY'!G716,$EH$4='DATA ENTRY'!F716),'DATA ENTRY'!P716,"")))</f>
        <v/>
      </c>
      <c r="EL717" s="107" t="str">
        <f>IF('DATA ENTRY'!CK716="","",IF('DATA ENTRY'!Q716="","",IF(AND($EF$4='DATA ENTRY'!G716,$EH$4='DATA ENTRY'!F716),'DATA ENTRY'!Q716,"")))</f>
        <v/>
      </c>
      <c r="EM717" s="3" t="str">
        <f>IF('DATA ENTRY'!CK716="","",IF('DATA ENTRY'!R716="","",IF(AND($EF$4='DATA ENTRY'!G716,$EH$4='DATA ENTRY'!F716),'DATA ENTRY'!R716,"")))</f>
        <v/>
      </c>
      <c r="EN717" s="107" t="str">
        <f>IF('DATA ENTRY'!CK716="","",IF('DATA ENTRY'!S716="","",IF(AND($EF$4='DATA ENTRY'!G716,$EH$4='DATA ENTRY'!F716),'DATA ENTRY'!S716,"")))</f>
        <v/>
      </c>
      <c r="EO717" s="3" t="str">
        <f>IF('DATA ENTRY'!CK716="","",IF('DATA ENTRY'!E716="","",IF(AND($EF$4='DATA ENTRY'!G716,$EH$4='DATA ENTRY'!F716),'DATA ENTRY'!E716,"")))</f>
        <v/>
      </c>
      <c r="EP717" s="3" t="str">
        <f>IF('DATA ENTRY'!CK716="","",IF('DATA ENTRY'!D716="","",IF(AND($EF$4='DATA ENTRY'!G716,$EH$4='DATA ENTRY'!F716),'DATA ENTRY'!D716,"")))</f>
        <v/>
      </c>
      <c r="EQ717" s="3" t="str">
        <f>IF('DATA ENTRY'!CK716="","",IF('DATA ENTRY'!W716="","",IF(AND($EF$4='DATA ENTRY'!G716,$EH$4='DATA ENTRY'!F716),'DATA ENTRY'!W716,"")))</f>
        <v/>
      </c>
      <c r="ER717" s="3" t="str">
        <f>IF('DATA ENTRY'!CK716="","",IF('DATA ENTRY'!X716="","",IF(AND($EF$4='DATA ENTRY'!G716,$EH$4='DATA ENTRY'!F716),'DATA ENTRY'!X716,"")))</f>
        <v/>
      </c>
      <c r="ES717" s="108" t="str">
        <f t="shared" si="191"/>
        <v/>
      </c>
      <c r="ET717" s="108" t="str">
        <f>IF('DATA ENTRY'!CK716="","",IF('DATA ENTRY'!D716="","",IF(AND($EF$4='DATA ENTRY'!G716,$EH$4='DATA ENTRY'!F716),'DATA ENTRY'!G716,"")))</f>
        <v/>
      </c>
      <c r="EY717">
        <f t="shared" si="192"/>
        <v>0</v>
      </c>
    </row>
    <row r="718" spans="1:155">
      <c r="A718" t="str">
        <f>IF(S718=0,"",1+(MAX($A$7:A717)))</f>
        <v/>
      </c>
      <c r="B718" s="224">
        <v>712</v>
      </c>
      <c r="C718" s="3" t="str">
        <f>IF('DATA ENTRY'!CK717="","",IF('DATA ENTRY'!B717="","",IF($D$4="All Post",'DATA ENTRY'!B717,IF(AND($D$4='DATA ENTRY'!CK717),'DATA ENTRY'!B717,""))))</f>
        <v/>
      </c>
      <c r="D718" s="3" t="str">
        <f>IF('DATA ENTRY'!CK717="","",IF('DATA ENTRY'!C717="","",IF($D$4="All Post",'DATA ENTRY'!C717,IF(AND($D$4='DATA ENTRY'!CK717),'DATA ENTRY'!C717,""))))</f>
        <v/>
      </c>
      <c r="E718" s="4" t="str">
        <f>IF('DATA ENTRY'!CK717="","",IF('DATA ENTRY'!I717="","",IF($D$4="All Post",'DATA ENTRY'!I717,IF(AND($D$4='DATA ENTRY'!CK717),'DATA ENTRY'!I717,""))))</f>
        <v/>
      </c>
      <c r="F718" s="4" t="str">
        <f>IF('DATA ENTRY'!CK717="","",IF('DATA ENTRY'!CK717="","",IF($D$4="All Post",'DATA ENTRY'!CK717,IF(AND($D$4='DATA ENTRY'!CK717),'DATA ENTRY'!CK717,""))))</f>
        <v/>
      </c>
      <c r="G718" s="3" t="str">
        <f>IF('DATA ENTRY'!CK717="","",IF('DATA ENTRY'!N717="","",IF($D$4="All Post",'DATA ENTRY'!N717,IF(AND($D$4='DATA ENTRY'!CK717),'DATA ENTRY'!N717,""))))</f>
        <v/>
      </c>
      <c r="H718" s="107" t="str">
        <f>IF('DATA ENTRY'!CK717="","",IF('DATA ENTRY'!O717="","",IF($D$4="All Post",'DATA ENTRY'!O717,IF(AND($D$4='DATA ENTRY'!CK717),'DATA ENTRY'!O717,""))))</f>
        <v/>
      </c>
      <c r="I718" s="3" t="str">
        <f>IF('DATA ENTRY'!CK717="","",IF('DATA ENTRY'!P717="","",IF($D$4="All Post",'DATA ENTRY'!P717,IF(AND($D$4='DATA ENTRY'!CK717),'DATA ENTRY'!P717,""))))</f>
        <v/>
      </c>
      <c r="J718" s="107" t="str">
        <f>IF('DATA ENTRY'!CK717="","",IF('DATA ENTRY'!Q717="","",IF($D$4="All Post",'DATA ENTRY'!Q717,IF(AND($D$4='DATA ENTRY'!CK717),'DATA ENTRY'!Q717,""))))</f>
        <v/>
      </c>
      <c r="K718" s="3" t="str">
        <f>IF('DATA ENTRY'!CK717="","",IF('DATA ENTRY'!R717="","",IF($D$4="All Post",'DATA ENTRY'!R717,IF(AND($D$4='DATA ENTRY'!CK717),'DATA ENTRY'!R717,""))))</f>
        <v/>
      </c>
      <c r="L718" s="3" t="str">
        <f>IF('DATA ENTRY'!CK717="","",IF('DATA ENTRY'!S717="","",IF($D$4="All Post",'DATA ENTRY'!S717,IF(AND($D$4='DATA ENTRY'!CK717),'DATA ENTRY'!S717,""))))</f>
        <v/>
      </c>
      <c r="M718" s="3" t="str">
        <f>IF('DATA ENTRY'!CK717="","",IF('DATA ENTRY'!E717="","",IF($D$4="All Post",'DATA ENTRY'!E717,IF(AND($D$4='DATA ENTRY'!CK717),'DATA ENTRY'!E717,""))))</f>
        <v/>
      </c>
      <c r="N718" s="3" t="str">
        <f>IF('DATA ENTRY'!CK717="","",IF('DATA ENTRY'!W717="","",IF($D$4="All Post",'DATA ENTRY'!W717,IF(AND($D$4='DATA ENTRY'!CK717),'DATA ENTRY'!W717,""))))</f>
        <v/>
      </c>
      <c r="O718" s="3" t="str">
        <f>IF('DATA ENTRY'!CK717="","",IF('DATA ENTRY'!X717="","",IF($D$4="All Post",'DATA ENTRY'!X717,IF(AND($D$4='DATA ENTRY'!CK717),'DATA ENTRY'!X717,""))))</f>
        <v/>
      </c>
      <c r="P718" s="3" t="str">
        <f>IF('DATA ENTRY'!CK717="","",IF('DATA ENTRY'!G717="","",IF($D$4="All Post",'DATA ENTRY'!G717,IF(AND($D$4='DATA ENTRY'!CK717),'DATA ENTRY'!G717,""))))</f>
        <v/>
      </c>
      <c r="S718">
        <f t="shared" si="179"/>
        <v>0</v>
      </c>
      <c r="T718" t="str">
        <f t="shared" si="180"/>
        <v/>
      </c>
      <c r="BZ718" t="str">
        <f t="shared" si="181"/>
        <v/>
      </c>
      <c r="CA718" t="str">
        <f t="shared" si="182"/>
        <v/>
      </c>
      <c r="CB718" s="224">
        <v>712</v>
      </c>
      <c r="CC718" s="3" t="str">
        <f>IF('DATA ENTRY'!CK717="","",IF('DATA ENTRY'!B717="","",IF(AND($CD$4='DATA ENTRY'!CK717,$CG$4='DATA ENTRY'!D717),'DATA ENTRY'!B717,"")))</f>
        <v/>
      </c>
      <c r="CD718" s="3" t="str">
        <f>IF('DATA ENTRY'!CK717="","",IF('DATA ENTRY'!C717="","",IF(AND($CD$4='DATA ENTRY'!CK717,$CG$4='DATA ENTRY'!D717),'DATA ENTRY'!C717,"")))</f>
        <v/>
      </c>
      <c r="CE718" s="4" t="str">
        <f>IF('DATA ENTRY'!CK717="","",IF('DATA ENTRY'!I717="","",IF(AND($CD$4='DATA ENTRY'!CK717,$CG$4='DATA ENTRY'!D717),'DATA ENTRY'!I717,"")))</f>
        <v/>
      </c>
      <c r="CF718" s="4" t="str">
        <f>IF('DATA ENTRY'!CK717="","",IF('DATA ENTRY'!CK717="","",IF(AND($CD$4='DATA ENTRY'!CK717,$CG$4='DATA ENTRY'!D717),'DATA ENTRY'!CK717,"")))</f>
        <v/>
      </c>
      <c r="CG718" s="3" t="str">
        <f>IF('DATA ENTRY'!CK717="","",IF('DATA ENTRY'!N717="","",IF(AND($CD$4='DATA ENTRY'!CK717,$CG$4='DATA ENTRY'!D717),'DATA ENTRY'!N717,"")))</f>
        <v/>
      </c>
      <c r="CH718" s="107" t="str">
        <f>IF('DATA ENTRY'!CK717="","",IF('DATA ENTRY'!O717="","",IF(AND($CD$4='DATA ENTRY'!CK717,$CG$4='DATA ENTRY'!D717),'DATA ENTRY'!O717,"")))</f>
        <v/>
      </c>
      <c r="CI718" s="3" t="str">
        <f>IF('DATA ENTRY'!CK717="","",IF('DATA ENTRY'!P717="","",IF(AND($CD$4='DATA ENTRY'!CK717,$CG$4='DATA ENTRY'!D717),'DATA ENTRY'!P717,"")))</f>
        <v/>
      </c>
      <c r="CJ718" s="107" t="str">
        <f>IF('DATA ENTRY'!CK717="","",IF('DATA ENTRY'!Q717="","",IF(AND($CD$4='DATA ENTRY'!CK717,$CG$4='DATA ENTRY'!D717),'DATA ENTRY'!Q717,"")))</f>
        <v/>
      </c>
      <c r="CK718" s="3" t="str">
        <f>IF('DATA ENTRY'!CK717="","",IF('DATA ENTRY'!R717="","",IF(AND($CD$4='DATA ENTRY'!CK717,$CG$4='DATA ENTRY'!D717),'DATA ENTRY'!R717,"")))</f>
        <v/>
      </c>
      <c r="CL718" s="3" t="str">
        <f>IF('DATA ENTRY'!CK717="","",IF('DATA ENTRY'!S717="","",IF(AND($CD$4='DATA ENTRY'!CK717,$CG$4='DATA ENTRY'!D717),'DATA ENTRY'!S717,"")))</f>
        <v/>
      </c>
      <c r="CM718" s="3" t="str">
        <f>IF('DATA ENTRY'!CK717="","",IF('DATA ENTRY'!E717="","",IF(AND($CD$4='DATA ENTRY'!CK717,$CG$4='DATA ENTRY'!D717),'DATA ENTRY'!E717,"")))</f>
        <v/>
      </c>
      <c r="CN718" s="3" t="str">
        <f>IF('DATA ENTRY'!CK717="","",IF('DATA ENTRY'!W717="","",IF(AND($CD$4='DATA ENTRY'!CK717,$CG$4='DATA ENTRY'!D717),'DATA ENTRY'!W717,"")))</f>
        <v/>
      </c>
      <c r="CO718" s="3" t="str">
        <f>IF('DATA ENTRY'!CK717="","",IF('DATA ENTRY'!X717="","",IF(AND($CD$4='DATA ENTRY'!CK717,$CG$4='DATA ENTRY'!D717),'DATA ENTRY'!X717,"")))</f>
        <v/>
      </c>
      <c r="CP718" s="108" t="str">
        <f t="shared" si="183"/>
        <v/>
      </c>
      <c r="CQ718" s="108" t="str">
        <f>IF('DATA ENTRY'!CK717="","",IF('DATA ENTRY'!G717="","",IF(AND($CD$4='DATA ENTRY'!CK717,$CG$4='DATA ENTRY'!D717),'DATA ENTRY'!G717,"")))</f>
        <v/>
      </c>
      <c r="CR718" s="230" t="str">
        <f>IF('DATA ENTRY'!CK717="","",IF('DATA ENTRY'!D717="","",IF(AND($CD$4='DATA ENTRY'!CK717,$CG$4='DATA ENTRY'!D717),'DATA ENTRY'!D717,"")))</f>
        <v/>
      </c>
      <c r="CS718">
        <f t="shared" si="184"/>
        <v>0</v>
      </c>
      <c r="CT718">
        <f t="shared" si="185"/>
        <v>0</v>
      </c>
      <c r="CV718" s="139"/>
      <c r="CX718">
        <f t="shared" si="186"/>
        <v>0</v>
      </c>
      <c r="DB718" t="str">
        <f t="shared" si="193"/>
        <v/>
      </c>
      <c r="DC718" t="str">
        <f t="shared" si="194"/>
        <v/>
      </c>
      <c r="DD718" s="224">
        <v>712</v>
      </c>
      <c r="DE718" s="3" t="str">
        <f>IF('DATA ENTRY'!CK717="","",IF('DATA ENTRY'!B717="","",IF(AND($DF$4='DATA ENTRY'!D717),'DATA ENTRY'!B717,"")))</f>
        <v/>
      </c>
      <c r="DF718" s="3" t="str">
        <f>IF('DATA ENTRY'!CK717="","",IF('DATA ENTRY'!C717="","",IF(AND($DF$4='DATA ENTRY'!D717),'DATA ENTRY'!C717,"")))</f>
        <v/>
      </c>
      <c r="DG718" s="4" t="str">
        <f>IF('DATA ENTRY'!CK717="","",IF('DATA ENTRY'!I717="","",IF(AND($DF$4='DATA ENTRY'!D717),'DATA ENTRY'!I717,"")))</f>
        <v/>
      </c>
      <c r="DH718" s="4" t="str">
        <f>IF('DATA ENTRY'!CK717="","",IF('DATA ENTRY'!CK717="","",IF(AND($DF$4='DATA ENTRY'!D717),'DATA ENTRY'!CK717,"")))</f>
        <v/>
      </c>
      <c r="DI718" s="3" t="str">
        <f>IF('DATA ENTRY'!CK717="","",IF('DATA ENTRY'!N717="","",IF(AND($DF$4='DATA ENTRY'!D717),'DATA ENTRY'!N717,"")))</f>
        <v/>
      </c>
      <c r="DJ718" s="107" t="str">
        <f>IF('DATA ENTRY'!CK717="","",IF('DATA ENTRY'!O717="","",IF(AND($DF$4='DATA ENTRY'!D717),'DATA ENTRY'!O717,"")))</f>
        <v/>
      </c>
      <c r="DK718" s="3" t="str">
        <f>IF('DATA ENTRY'!CK717="","",IF('DATA ENTRY'!P717="","",IF(AND($DF$4='DATA ENTRY'!D717),'DATA ENTRY'!P717,"")))</f>
        <v/>
      </c>
      <c r="DL718" s="107" t="str">
        <f>IF('DATA ENTRY'!CK717="","",IF('DATA ENTRY'!Q717="","",IF(AND($DF$4='DATA ENTRY'!D717),'DATA ENTRY'!Q717,"")))</f>
        <v/>
      </c>
      <c r="DM718" s="3" t="str">
        <f>IF('DATA ENTRY'!CK717="","",IF('DATA ENTRY'!R717="","",IF(AND($DF$4='DATA ENTRY'!D717),'DATA ENTRY'!R717,"")))</f>
        <v/>
      </c>
      <c r="DN718" s="107" t="str">
        <f>IF('DATA ENTRY'!CK717="","",IF('DATA ENTRY'!S717="","",IF(AND($DF$4='DATA ENTRY'!D717),'DATA ENTRY'!S717,"")))</f>
        <v/>
      </c>
      <c r="DO718" s="3" t="str">
        <f>IF('DATA ENTRY'!CK717="","",IF('DATA ENTRY'!E717="","",IF(AND($DF$4='DATA ENTRY'!D717),'DATA ENTRY'!E717,"")))</f>
        <v/>
      </c>
      <c r="DP718" s="3" t="str">
        <f>IF('DATA ENTRY'!CK717="","",IF('DATA ENTRY'!D717="","",IF(AND($DF$4='DATA ENTRY'!D717),'DATA ENTRY'!D717,"")))</f>
        <v/>
      </c>
      <c r="DQ718" s="3" t="str">
        <f>IF('DATA ENTRY'!CK717="","",IF('DATA ENTRY'!W717="","",IF(AND($DF$4='DATA ENTRY'!D717),'DATA ENTRY'!W717,"")))</f>
        <v/>
      </c>
      <c r="DR718" s="3" t="str">
        <f>IF('DATA ENTRY'!CK717="","",IF('DATA ENTRY'!X717="","",IF(AND($DF$4='DATA ENTRY'!D717),'DATA ENTRY'!X717,"")))</f>
        <v/>
      </c>
      <c r="DS718" s="108" t="str">
        <f t="shared" si="187"/>
        <v/>
      </c>
      <c r="DT718" s="108" t="str">
        <f>IF('DATA ENTRY'!CK717="","",IF('DATA ENTRY'!D717="","",IF(AND($DF$4='DATA ENTRY'!D717),'DATA ENTRY'!G717,"")))</f>
        <v/>
      </c>
      <c r="DY718">
        <f t="shared" si="188"/>
        <v>0</v>
      </c>
      <c r="EB718" t="str">
        <f t="shared" si="189"/>
        <v/>
      </c>
      <c r="EC718" t="str">
        <f t="shared" si="190"/>
        <v/>
      </c>
      <c r="ED718" s="224">
        <v>712</v>
      </c>
      <c r="EE718" s="3" t="str">
        <f>IF('DATA ENTRY'!CK717="","",IF('DATA ENTRY'!B717="","",IF(AND($EF$4='DATA ENTRY'!G717,$EH$4='DATA ENTRY'!F717),'DATA ENTRY'!B717,"")))</f>
        <v/>
      </c>
      <c r="EF718" s="3" t="str">
        <f>IF('DATA ENTRY'!CK717="","",IF('DATA ENTRY'!C717="","",IF(AND($EF$4='DATA ENTRY'!G717,$EH$4='DATA ENTRY'!F717),'DATA ENTRY'!C717,"")))</f>
        <v/>
      </c>
      <c r="EG718" s="4" t="str">
        <f>IF('DATA ENTRY'!CK717="","",IF('DATA ENTRY'!I717="","",IF(AND($EF$4='DATA ENTRY'!G717,$EH$4='DATA ENTRY'!F717),'DATA ENTRY'!I717,"")))</f>
        <v/>
      </c>
      <c r="EH718" s="4" t="str">
        <f>IF('DATA ENTRY'!CK717="","",IF('DATA ENTRY'!CK717="","",IF(AND($EF$4='DATA ENTRY'!G717,$EH$4='DATA ENTRY'!F717),'DATA ENTRY'!CK717,"")))</f>
        <v/>
      </c>
      <c r="EI718" s="3" t="str">
        <f>IF('DATA ENTRY'!CK717="","",IF('DATA ENTRY'!N717="","",IF(AND($EF$4='DATA ENTRY'!G717,$EH$4='DATA ENTRY'!F717),'DATA ENTRY'!N717,"")))</f>
        <v/>
      </c>
      <c r="EJ718" s="107" t="str">
        <f>IF('DATA ENTRY'!CK717="","",IF('DATA ENTRY'!O717="","",IF(AND($EF$4='DATA ENTRY'!G717,$EH$4='DATA ENTRY'!F717),'DATA ENTRY'!O717,"")))</f>
        <v/>
      </c>
      <c r="EK718" s="3" t="str">
        <f>IF('DATA ENTRY'!CK717="","",IF('DATA ENTRY'!P717="","",IF(AND($EF$4='DATA ENTRY'!G717,$EH$4='DATA ENTRY'!F717),'DATA ENTRY'!P717,"")))</f>
        <v/>
      </c>
      <c r="EL718" s="107" t="str">
        <f>IF('DATA ENTRY'!CK717="","",IF('DATA ENTRY'!Q717="","",IF(AND($EF$4='DATA ENTRY'!G717,$EH$4='DATA ENTRY'!F717),'DATA ENTRY'!Q717,"")))</f>
        <v/>
      </c>
      <c r="EM718" s="3" t="str">
        <f>IF('DATA ENTRY'!CK717="","",IF('DATA ENTRY'!R717="","",IF(AND($EF$4='DATA ENTRY'!G717,$EH$4='DATA ENTRY'!F717),'DATA ENTRY'!R717,"")))</f>
        <v/>
      </c>
      <c r="EN718" s="107" t="str">
        <f>IF('DATA ENTRY'!CK717="","",IF('DATA ENTRY'!S717="","",IF(AND($EF$4='DATA ENTRY'!G717,$EH$4='DATA ENTRY'!F717),'DATA ENTRY'!S717,"")))</f>
        <v/>
      </c>
      <c r="EO718" s="3" t="str">
        <f>IF('DATA ENTRY'!CK717="","",IF('DATA ENTRY'!E717="","",IF(AND($EF$4='DATA ENTRY'!G717,$EH$4='DATA ENTRY'!F717),'DATA ENTRY'!E717,"")))</f>
        <v/>
      </c>
      <c r="EP718" s="3" t="str">
        <f>IF('DATA ENTRY'!CK717="","",IF('DATA ENTRY'!D717="","",IF(AND($EF$4='DATA ENTRY'!G717,$EH$4='DATA ENTRY'!F717),'DATA ENTRY'!D717,"")))</f>
        <v/>
      </c>
      <c r="EQ718" s="3" t="str">
        <f>IF('DATA ENTRY'!CK717="","",IF('DATA ENTRY'!W717="","",IF(AND($EF$4='DATA ENTRY'!G717,$EH$4='DATA ENTRY'!F717),'DATA ENTRY'!W717,"")))</f>
        <v/>
      </c>
      <c r="ER718" s="3" t="str">
        <f>IF('DATA ENTRY'!CK717="","",IF('DATA ENTRY'!X717="","",IF(AND($EF$4='DATA ENTRY'!G717,$EH$4='DATA ENTRY'!F717),'DATA ENTRY'!X717,"")))</f>
        <v/>
      </c>
      <c r="ES718" s="108" t="str">
        <f t="shared" si="191"/>
        <v/>
      </c>
      <c r="ET718" s="108" t="str">
        <f>IF('DATA ENTRY'!CK717="","",IF('DATA ENTRY'!D717="","",IF(AND($EF$4='DATA ENTRY'!G717,$EH$4='DATA ENTRY'!F717),'DATA ENTRY'!G717,"")))</f>
        <v/>
      </c>
      <c r="EY718">
        <f t="shared" si="192"/>
        <v>0</v>
      </c>
    </row>
    <row r="719" spans="1:155">
      <c r="A719" t="str">
        <f>IF(S719=0,"",1+(MAX($A$7:A718)))</f>
        <v/>
      </c>
      <c r="B719" s="224">
        <v>713</v>
      </c>
      <c r="C719" s="3" t="str">
        <f>IF('DATA ENTRY'!CK718="","",IF('DATA ENTRY'!B718="","",IF($D$4="All Post",'DATA ENTRY'!B718,IF(AND($D$4='DATA ENTRY'!CK718),'DATA ENTRY'!B718,""))))</f>
        <v/>
      </c>
      <c r="D719" s="3" t="str">
        <f>IF('DATA ENTRY'!CK718="","",IF('DATA ENTRY'!C718="","",IF($D$4="All Post",'DATA ENTRY'!C718,IF(AND($D$4='DATA ENTRY'!CK718),'DATA ENTRY'!C718,""))))</f>
        <v/>
      </c>
      <c r="E719" s="4" t="str">
        <f>IF('DATA ENTRY'!CK718="","",IF('DATA ENTRY'!I718="","",IF($D$4="All Post",'DATA ENTRY'!I718,IF(AND($D$4='DATA ENTRY'!CK718),'DATA ENTRY'!I718,""))))</f>
        <v/>
      </c>
      <c r="F719" s="4" t="str">
        <f>IF('DATA ENTRY'!CK718="","",IF('DATA ENTRY'!CK718="","",IF($D$4="All Post",'DATA ENTRY'!CK718,IF(AND($D$4='DATA ENTRY'!CK718),'DATA ENTRY'!CK718,""))))</f>
        <v/>
      </c>
      <c r="G719" s="3" t="str">
        <f>IF('DATA ENTRY'!CK718="","",IF('DATA ENTRY'!N718="","",IF($D$4="All Post",'DATA ENTRY'!N718,IF(AND($D$4='DATA ENTRY'!CK718),'DATA ENTRY'!N718,""))))</f>
        <v/>
      </c>
      <c r="H719" s="107" t="str">
        <f>IF('DATA ENTRY'!CK718="","",IF('DATA ENTRY'!O718="","",IF($D$4="All Post",'DATA ENTRY'!O718,IF(AND($D$4='DATA ENTRY'!CK718),'DATA ENTRY'!O718,""))))</f>
        <v/>
      </c>
      <c r="I719" s="3" t="str">
        <f>IF('DATA ENTRY'!CK718="","",IF('DATA ENTRY'!P718="","",IF($D$4="All Post",'DATA ENTRY'!P718,IF(AND($D$4='DATA ENTRY'!CK718),'DATA ENTRY'!P718,""))))</f>
        <v/>
      </c>
      <c r="J719" s="107" t="str">
        <f>IF('DATA ENTRY'!CK718="","",IF('DATA ENTRY'!Q718="","",IF($D$4="All Post",'DATA ENTRY'!Q718,IF(AND($D$4='DATA ENTRY'!CK718),'DATA ENTRY'!Q718,""))))</f>
        <v/>
      </c>
      <c r="K719" s="3" t="str">
        <f>IF('DATA ENTRY'!CK718="","",IF('DATA ENTRY'!R718="","",IF($D$4="All Post",'DATA ENTRY'!R718,IF(AND($D$4='DATA ENTRY'!CK718),'DATA ENTRY'!R718,""))))</f>
        <v/>
      </c>
      <c r="L719" s="3" t="str">
        <f>IF('DATA ENTRY'!CK718="","",IF('DATA ENTRY'!S718="","",IF($D$4="All Post",'DATA ENTRY'!S718,IF(AND($D$4='DATA ENTRY'!CK718),'DATA ENTRY'!S718,""))))</f>
        <v/>
      </c>
      <c r="M719" s="3" t="str">
        <f>IF('DATA ENTRY'!CK718="","",IF('DATA ENTRY'!E718="","",IF($D$4="All Post",'DATA ENTRY'!E718,IF(AND($D$4='DATA ENTRY'!CK718),'DATA ENTRY'!E718,""))))</f>
        <v/>
      </c>
      <c r="N719" s="3" t="str">
        <f>IF('DATA ENTRY'!CK718="","",IF('DATA ENTRY'!W718="","",IF($D$4="All Post",'DATA ENTRY'!W718,IF(AND($D$4='DATA ENTRY'!CK718),'DATA ENTRY'!W718,""))))</f>
        <v/>
      </c>
      <c r="O719" s="3" t="str">
        <f>IF('DATA ENTRY'!CK718="","",IF('DATA ENTRY'!X718="","",IF($D$4="All Post",'DATA ENTRY'!X718,IF(AND($D$4='DATA ENTRY'!CK718),'DATA ENTRY'!X718,""))))</f>
        <v/>
      </c>
      <c r="P719" s="3" t="str">
        <f>IF('DATA ENTRY'!CK718="","",IF('DATA ENTRY'!G718="","",IF($D$4="All Post",'DATA ENTRY'!G718,IF(AND($D$4='DATA ENTRY'!CK718),'DATA ENTRY'!G718,""))))</f>
        <v/>
      </c>
      <c r="S719">
        <f t="shared" si="179"/>
        <v>0</v>
      </c>
      <c r="T719" t="str">
        <f t="shared" si="180"/>
        <v/>
      </c>
      <c r="BZ719" t="str">
        <f t="shared" si="181"/>
        <v/>
      </c>
      <c r="CA719" t="str">
        <f t="shared" si="182"/>
        <v/>
      </c>
      <c r="CB719" s="224">
        <v>713</v>
      </c>
      <c r="CC719" s="3" t="str">
        <f>IF('DATA ENTRY'!CK718="","",IF('DATA ENTRY'!B718="","",IF(AND($CD$4='DATA ENTRY'!CK718,$CG$4='DATA ENTRY'!D718),'DATA ENTRY'!B718,"")))</f>
        <v/>
      </c>
      <c r="CD719" s="3" t="str">
        <f>IF('DATA ENTRY'!CK718="","",IF('DATA ENTRY'!C718="","",IF(AND($CD$4='DATA ENTRY'!CK718,$CG$4='DATA ENTRY'!D718),'DATA ENTRY'!C718,"")))</f>
        <v/>
      </c>
      <c r="CE719" s="4" t="str">
        <f>IF('DATA ENTRY'!CK718="","",IF('DATA ENTRY'!I718="","",IF(AND($CD$4='DATA ENTRY'!CK718,$CG$4='DATA ENTRY'!D718),'DATA ENTRY'!I718,"")))</f>
        <v/>
      </c>
      <c r="CF719" s="4" t="str">
        <f>IF('DATA ENTRY'!CK718="","",IF('DATA ENTRY'!CK718="","",IF(AND($CD$4='DATA ENTRY'!CK718,$CG$4='DATA ENTRY'!D718),'DATA ENTRY'!CK718,"")))</f>
        <v/>
      </c>
      <c r="CG719" s="3" t="str">
        <f>IF('DATA ENTRY'!CK718="","",IF('DATA ENTRY'!N718="","",IF(AND($CD$4='DATA ENTRY'!CK718,$CG$4='DATA ENTRY'!D718),'DATA ENTRY'!N718,"")))</f>
        <v/>
      </c>
      <c r="CH719" s="107" t="str">
        <f>IF('DATA ENTRY'!CK718="","",IF('DATA ENTRY'!O718="","",IF(AND($CD$4='DATA ENTRY'!CK718,$CG$4='DATA ENTRY'!D718),'DATA ENTRY'!O718,"")))</f>
        <v/>
      </c>
      <c r="CI719" s="3" t="str">
        <f>IF('DATA ENTRY'!CK718="","",IF('DATA ENTRY'!P718="","",IF(AND($CD$4='DATA ENTRY'!CK718,$CG$4='DATA ENTRY'!D718),'DATA ENTRY'!P718,"")))</f>
        <v/>
      </c>
      <c r="CJ719" s="107" t="str">
        <f>IF('DATA ENTRY'!CK718="","",IF('DATA ENTRY'!Q718="","",IF(AND($CD$4='DATA ENTRY'!CK718,$CG$4='DATA ENTRY'!D718),'DATA ENTRY'!Q718,"")))</f>
        <v/>
      </c>
      <c r="CK719" s="3" t="str">
        <f>IF('DATA ENTRY'!CK718="","",IF('DATA ENTRY'!R718="","",IF(AND($CD$4='DATA ENTRY'!CK718,$CG$4='DATA ENTRY'!D718),'DATA ENTRY'!R718,"")))</f>
        <v/>
      </c>
      <c r="CL719" s="3" t="str">
        <f>IF('DATA ENTRY'!CK718="","",IF('DATA ENTRY'!S718="","",IF(AND($CD$4='DATA ENTRY'!CK718,$CG$4='DATA ENTRY'!D718),'DATA ENTRY'!S718,"")))</f>
        <v/>
      </c>
      <c r="CM719" s="3" t="str">
        <f>IF('DATA ENTRY'!CK718="","",IF('DATA ENTRY'!E718="","",IF(AND($CD$4='DATA ENTRY'!CK718,$CG$4='DATA ENTRY'!D718),'DATA ENTRY'!E718,"")))</f>
        <v/>
      </c>
      <c r="CN719" s="3" t="str">
        <f>IF('DATA ENTRY'!CK718="","",IF('DATA ENTRY'!W718="","",IF(AND($CD$4='DATA ENTRY'!CK718,$CG$4='DATA ENTRY'!D718),'DATA ENTRY'!W718,"")))</f>
        <v/>
      </c>
      <c r="CO719" s="3" t="str">
        <f>IF('DATA ENTRY'!CK718="","",IF('DATA ENTRY'!X718="","",IF(AND($CD$4='DATA ENTRY'!CK718,$CG$4='DATA ENTRY'!D718),'DATA ENTRY'!X718,"")))</f>
        <v/>
      </c>
      <c r="CP719" s="108" t="str">
        <f t="shared" si="183"/>
        <v/>
      </c>
      <c r="CQ719" s="108" t="str">
        <f>IF('DATA ENTRY'!CK718="","",IF('DATA ENTRY'!G718="","",IF(AND($CD$4='DATA ENTRY'!CK718,$CG$4='DATA ENTRY'!D718),'DATA ENTRY'!G718,"")))</f>
        <v/>
      </c>
      <c r="CR719" s="230" t="str">
        <f>IF('DATA ENTRY'!CK718="","",IF('DATA ENTRY'!D718="","",IF(AND($CD$4='DATA ENTRY'!CK718,$CG$4='DATA ENTRY'!D718),'DATA ENTRY'!D718,"")))</f>
        <v/>
      </c>
      <c r="CS719">
        <f t="shared" si="184"/>
        <v>0</v>
      </c>
      <c r="CT719">
        <f t="shared" si="185"/>
        <v>0</v>
      </c>
      <c r="CV719" s="139"/>
      <c r="CX719">
        <f t="shared" si="186"/>
        <v>0</v>
      </c>
      <c r="DB719" t="str">
        <f t="shared" si="193"/>
        <v/>
      </c>
      <c r="DC719" t="str">
        <f t="shared" si="194"/>
        <v/>
      </c>
      <c r="DD719" s="224">
        <v>713</v>
      </c>
      <c r="DE719" s="3" t="str">
        <f>IF('DATA ENTRY'!CK718="","",IF('DATA ENTRY'!B718="","",IF(AND($DF$4='DATA ENTRY'!D718),'DATA ENTRY'!B718,"")))</f>
        <v/>
      </c>
      <c r="DF719" s="3" t="str">
        <f>IF('DATA ENTRY'!CK718="","",IF('DATA ENTRY'!C718="","",IF(AND($DF$4='DATA ENTRY'!D718),'DATA ENTRY'!C718,"")))</f>
        <v/>
      </c>
      <c r="DG719" s="4" t="str">
        <f>IF('DATA ENTRY'!CK718="","",IF('DATA ENTRY'!I718="","",IF(AND($DF$4='DATA ENTRY'!D718),'DATA ENTRY'!I718,"")))</f>
        <v/>
      </c>
      <c r="DH719" s="4" t="str">
        <f>IF('DATA ENTRY'!CK718="","",IF('DATA ENTRY'!CK718="","",IF(AND($DF$4='DATA ENTRY'!D718),'DATA ENTRY'!CK718,"")))</f>
        <v/>
      </c>
      <c r="DI719" s="3" t="str">
        <f>IF('DATA ENTRY'!CK718="","",IF('DATA ENTRY'!N718="","",IF(AND($DF$4='DATA ENTRY'!D718),'DATA ENTRY'!N718,"")))</f>
        <v/>
      </c>
      <c r="DJ719" s="107" t="str">
        <f>IF('DATA ENTRY'!CK718="","",IF('DATA ENTRY'!O718="","",IF(AND($DF$4='DATA ENTRY'!D718),'DATA ENTRY'!O718,"")))</f>
        <v/>
      </c>
      <c r="DK719" s="3" t="str">
        <f>IF('DATA ENTRY'!CK718="","",IF('DATA ENTRY'!P718="","",IF(AND($DF$4='DATA ENTRY'!D718),'DATA ENTRY'!P718,"")))</f>
        <v/>
      </c>
      <c r="DL719" s="107" t="str">
        <f>IF('DATA ENTRY'!CK718="","",IF('DATA ENTRY'!Q718="","",IF(AND($DF$4='DATA ENTRY'!D718),'DATA ENTRY'!Q718,"")))</f>
        <v/>
      </c>
      <c r="DM719" s="3" t="str">
        <f>IF('DATA ENTRY'!CK718="","",IF('DATA ENTRY'!R718="","",IF(AND($DF$4='DATA ENTRY'!D718),'DATA ENTRY'!R718,"")))</f>
        <v/>
      </c>
      <c r="DN719" s="107" t="str">
        <f>IF('DATA ENTRY'!CK718="","",IF('DATA ENTRY'!S718="","",IF(AND($DF$4='DATA ENTRY'!D718),'DATA ENTRY'!S718,"")))</f>
        <v/>
      </c>
      <c r="DO719" s="3" t="str">
        <f>IF('DATA ENTRY'!CK718="","",IF('DATA ENTRY'!E718="","",IF(AND($DF$4='DATA ENTRY'!D718),'DATA ENTRY'!E718,"")))</f>
        <v/>
      </c>
      <c r="DP719" s="3" t="str">
        <f>IF('DATA ENTRY'!CK718="","",IF('DATA ENTRY'!D718="","",IF(AND($DF$4='DATA ENTRY'!D718),'DATA ENTRY'!D718,"")))</f>
        <v/>
      </c>
      <c r="DQ719" s="3" t="str">
        <f>IF('DATA ENTRY'!CK718="","",IF('DATA ENTRY'!W718="","",IF(AND($DF$4='DATA ENTRY'!D718),'DATA ENTRY'!W718,"")))</f>
        <v/>
      </c>
      <c r="DR719" s="3" t="str">
        <f>IF('DATA ENTRY'!CK718="","",IF('DATA ENTRY'!X718="","",IF(AND($DF$4='DATA ENTRY'!D718),'DATA ENTRY'!X718,"")))</f>
        <v/>
      </c>
      <c r="DS719" s="108" t="str">
        <f t="shared" si="187"/>
        <v/>
      </c>
      <c r="DT719" s="108" t="str">
        <f>IF('DATA ENTRY'!CK718="","",IF('DATA ENTRY'!D718="","",IF(AND($DF$4='DATA ENTRY'!D718),'DATA ENTRY'!G718,"")))</f>
        <v/>
      </c>
      <c r="DY719">
        <f t="shared" si="188"/>
        <v>0</v>
      </c>
      <c r="EB719" t="str">
        <f t="shared" si="189"/>
        <v/>
      </c>
      <c r="EC719" t="str">
        <f t="shared" si="190"/>
        <v/>
      </c>
      <c r="ED719" s="224">
        <v>713</v>
      </c>
      <c r="EE719" s="3" t="str">
        <f>IF('DATA ENTRY'!CK718="","",IF('DATA ENTRY'!B718="","",IF(AND($EF$4='DATA ENTRY'!G718,$EH$4='DATA ENTRY'!F718),'DATA ENTRY'!B718,"")))</f>
        <v/>
      </c>
      <c r="EF719" s="3" t="str">
        <f>IF('DATA ENTRY'!CK718="","",IF('DATA ENTRY'!C718="","",IF(AND($EF$4='DATA ENTRY'!G718,$EH$4='DATA ENTRY'!F718),'DATA ENTRY'!C718,"")))</f>
        <v/>
      </c>
      <c r="EG719" s="4" t="str">
        <f>IF('DATA ENTRY'!CK718="","",IF('DATA ENTRY'!I718="","",IF(AND($EF$4='DATA ENTRY'!G718,$EH$4='DATA ENTRY'!F718),'DATA ENTRY'!I718,"")))</f>
        <v/>
      </c>
      <c r="EH719" s="4" t="str">
        <f>IF('DATA ENTRY'!CK718="","",IF('DATA ENTRY'!CK718="","",IF(AND($EF$4='DATA ENTRY'!G718,$EH$4='DATA ENTRY'!F718),'DATA ENTRY'!CK718,"")))</f>
        <v/>
      </c>
      <c r="EI719" s="3" t="str">
        <f>IF('DATA ENTRY'!CK718="","",IF('DATA ENTRY'!N718="","",IF(AND($EF$4='DATA ENTRY'!G718,$EH$4='DATA ENTRY'!F718),'DATA ENTRY'!N718,"")))</f>
        <v/>
      </c>
      <c r="EJ719" s="107" t="str">
        <f>IF('DATA ENTRY'!CK718="","",IF('DATA ENTRY'!O718="","",IF(AND($EF$4='DATA ENTRY'!G718,$EH$4='DATA ENTRY'!F718),'DATA ENTRY'!O718,"")))</f>
        <v/>
      </c>
      <c r="EK719" s="3" t="str">
        <f>IF('DATA ENTRY'!CK718="","",IF('DATA ENTRY'!P718="","",IF(AND($EF$4='DATA ENTRY'!G718,$EH$4='DATA ENTRY'!F718),'DATA ENTRY'!P718,"")))</f>
        <v/>
      </c>
      <c r="EL719" s="107" t="str">
        <f>IF('DATA ENTRY'!CK718="","",IF('DATA ENTRY'!Q718="","",IF(AND($EF$4='DATA ENTRY'!G718,$EH$4='DATA ENTRY'!F718),'DATA ENTRY'!Q718,"")))</f>
        <v/>
      </c>
      <c r="EM719" s="3" t="str">
        <f>IF('DATA ENTRY'!CK718="","",IF('DATA ENTRY'!R718="","",IF(AND($EF$4='DATA ENTRY'!G718,$EH$4='DATA ENTRY'!F718),'DATA ENTRY'!R718,"")))</f>
        <v/>
      </c>
      <c r="EN719" s="107" t="str">
        <f>IF('DATA ENTRY'!CK718="","",IF('DATA ENTRY'!S718="","",IF(AND($EF$4='DATA ENTRY'!G718,$EH$4='DATA ENTRY'!F718),'DATA ENTRY'!S718,"")))</f>
        <v/>
      </c>
      <c r="EO719" s="3" t="str">
        <f>IF('DATA ENTRY'!CK718="","",IF('DATA ENTRY'!E718="","",IF(AND($EF$4='DATA ENTRY'!G718,$EH$4='DATA ENTRY'!F718),'DATA ENTRY'!E718,"")))</f>
        <v/>
      </c>
      <c r="EP719" s="3" t="str">
        <f>IF('DATA ENTRY'!CK718="","",IF('DATA ENTRY'!D718="","",IF(AND($EF$4='DATA ENTRY'!G718,$EH$4='DATA ENTRY'!F718),'DATA ENTRY'!D718,"")))</f>
        <v/>
      </c>
      <c r="EQ719" s="3" t="str">
        <f>IF('DATA ENTRY'!CK718="","",IF('DATA ENTRY'!W718="","",IF(AND($EF$4='DATA ENTRY'!G718,$EH$4='DATA ENTRY'!F718),'DATA ENTRY'!W718,"")))</f>
        <v/>
      </c>
      <c r="ER719" s="3" t="str">
        <f>IF('DATA ENTRY'!CK718="","",IF('DATA ENTRY'!X718="","",IF(AND($EF$4='DATA ENTRY'!G718,$EH$4='DATA ENTRY'!F718),'DATA ENTRY'!X718,"")))</f>
        <v/>
      </c>
      <c r="ES719" s="108" t="str">
        <f t="shared" si="191"/>
        <v/>
      </c>
      <c r="ET719" s="108" t="str">
        <f>IF('DATA ENTRY'!CK718="","",IF('DATA ENTRY'!D718="","",IF(AND($EF$4='DATA ENTRY'!G718,$EH$4='DATA ENTRY'!F718),'DATA ENTRY'!G718,"")))</f>
        <v/>
      </c>
      <c r="EY719">
        <f t="shared" si="192"/>
        <v>0</v>
      </c>
    </row>
    <row r="720" spans="1:155">
      <c r="A720" t="str">
        <f>IF(S720=0,"",1+(MAX($A$7:A719)))</f>
        <v/>
      </c>
      <c r="B720" s="224">
        <v>714</v>
      </c>
      <c r="C720" s="3" t="str">
        <f>IF('DATA ENTRY'!CK719="","",IF('DATA ENTRY'!B719="","",IF($D$4="All Post",'DATA ENTRY'!B719,IF(AND($D$4='DATA ENTRY'!CK719),'DATA ENTRY'!B719,""))))</f>
        <v/>
      </c>
      <c r="D720" s="3" t="str">
        <f>IF('DATA ENTRY'!CK719="","",IF('DATA ENTRY'!C719="","",IF($D$4="All Post",'DATA ENTRY'!C719,IF(AND($D$4='DATA ENTRY'!CK719),'DATA ENTRY'!C719,""))))</f>
        <v/>
      </c>
      <c r="E720" s="4" t="str">
        <f>IF('DATA ENTRY'!CK719="","",IF('DATA ENTRY'!I719="","",IF($D$4="All Post",'DATA ENTRY'!I719,IF(AND($D$4='DATA ENTRY'!CK719),'DATA ENTRY'!I719,""))))</f>
        <v/>
      </c>
      <c r="F720" s="4" t="str">
        <f>IF('DATA ENTRY'!CK719="","",IF('DATA ENTRY'!CK719="","",IF($D$4="All Post",'DATA ENTRY'!CK719,IF(AND($D$4='DATA ENTRY'!CK719),'DATA ENTRY'!CK719,""))))</f>
        <v/>
      </c>
      <c r="G720" s="3" t="str">
        <f>IF('DATA ENTRY'!CK719="","",IF('DATA ENTRY'!N719="","",IF($D$4="All Post",'DATA ENTRY'!N719,IF(AND($D$4='DATA ENTRY'!CK719),'DATA ENTRY'!N719,""))))</f>
        <v/>
      </c>
      <c r="H720" s="107" t="str">
        <f>IF('DATA ENTRY'!CK719="","",IF('DATA ENTRY'!O719="","",IF($D$4="All Post",'DATA ENTRY'!O719,IF(AND($D$4='DATA ENTRY'!CK719),'DATA ENTRY'!O719,""))))</f>
        <v/>
      </c>
      <c r="I720" s="3" t="str">
        <f>IF('DATA ENTRY'!CK719="","",IF('DATA ENTRY'!P719="","",IF($D$4="All Post",'DATA ENTRY'!P719,IF(AND($D$4='DATA ENTRY'!CK719),'DATA ENTRY'!P719,""))))</f>
        <v/>
      </c>
      <c r="J720" s="107" t="str">
        <f>IF('DATA ENTRY'!CK719="","",IF('DATA ENTRY'!Q719="","",IF($D$4="All Post",'DATA ENTRY'!Q719,IF(AND($D$4='DATA ENTRY'!CK719),'DATA ENTRY'!Q719,""))))</f>
        <v/>
      </c>
      <c r="K720" s="3" t="str">
        <f>IF('DATA ENTRY'!CK719="","",IF('DATA ENTRY'!R719="","",IF($D$4="All Post",'DATA ENTRY'!R719,IF(AND($D$4='DATA ENTRY'!CK719),'DATA ENTRY'!R719,""))))</f>
        <v/>
      </c>
      <c r="L720" s="3" t="str">
        <f>IF('DATA ENTRY'!CK719="","",IF('DATA ENTRY'!S719="","",IF($D$4="All Post",'DATA ENTRY'!S719,IF(AND($D$4='DATA ENTRY'!CK719),'DATA ENTRY'!S719,""))))</f>
        <v/>
      </c>
      <c r="M720" s="3" t="str">
        <f>IF('DATA ENTRY'!CK719="","",IF('DATA ENTRY'!E719="","",IF($D$4="All Post",'DATA ENTRY'!E719,IF(AND($D$4='DATA ENTRY'!CK719),'DATA ENTRY'!E719,""))))</f>
        <v/>
      </c>
      <c r="N720" s="3" t="str">
        <f>IF('DATA ENTRY'!CK719="","",IF('DATA ENTRY'!W719="","",IF($D$4="All Post",'DATA ENTRY'!W719,IF(AND($D$4='DATA ENTRY'!CK719),'DATA ENTRY'!W719,""))))</f>
        <v/>
      </c>
      <c r="O720" s="3" t="str">
        <f>IF('DATA ENTRY'!CK719="","",IF('DATA ENTRY'!X719="","",IF($D$4="All Post",'DATA ENTRY'!X719,IF(AND($D$4='DATA ENTRY'!CK719),'DATA ENTRY'!X719,""))))</f>
        <v/>
      </c>
      <c r="P720" s="3" t="str">
        <f>IF('DATA ENTRY'!CK719="","",IF('DATA ENTRY'!G719="","",IF($D$4="All Post",'DATA ENTRY'!G719,IF(AND($D$4='DATA ENTRY'!CK719),'DATA ENTRY'!G719,""))))</f>
        <v/>
      </c>
      <c r="S720">
        <f t="shared" si="179"/>
        <v>0</v>
      </c>
      <c r="T720" t="str">
        <f t="shared" si="180"/>
        <v/>
      </c>
      <c r="BZ720" t="str">
        <f t="shared" si="181"/>
        <v/>
      </c>
      <c r="CA720" t="str">
        <f t="shared" si="182"/>
        <v/>
      </c>
      <c r="CB720" s="224">
        <v>714</v>
      </c>
      <c r="CC720" s="3" t="str">
        <f>IF('DATA ENTRY'!CK719="","",IF('DATA ENTRY'!B719="","",IF(AND($CD$4='DATA ENTRY'!CK719,$CG$4='DATA ENTRY'!D719),'DATA ENTRY'!B719,"")))</f>
        <v/>
      </c>
      <c r="CD720" s="3" t="str">
        <f>IF('DATA ENTRY'!CK719="","",IF('DATA ENTRY'!C719="","",IF(AND($CD$4='DATA ENTRY'!CK719,$CG$4='DATA ENTRY'!D719),'DATA ENTRY'!C719,"")))</f>
        <v/>
      </c>
      <c r="CE720" s="4" t="str">
        <f>IF('DATA ENTRY'!CK719="","",IF('DATA ENTRY'!I719="","",IF(AND($CD$4='DATA ENTRY'!CK719,$CG$4='DATA ENTRY'!D719),'DATA ENTRY'!I719,"")))</f>
        <v/>
      </c>
      <c r="CF720" s="4" t="str">
        <f>IF('DATA ENTRY'!CK719="","",IF('DATA ENTRY'!CK719="","",IF(AND($CD$4='DATA ENTRY'!CK719,$CG$4='DATA ENTRY'!D719),'DATA ENTRY'!CK719,"")))</f>
        <v/>
      </c>
      <c r="CG720" s="3" t="str">
        <f>IF('DATA ENTRY'!CK719="","",IF('DATA ENTRY'!N719="","",IF(AND($CD$4='DATA ENTRY'!CK719,$CG$4='DATA ENTRY'!D719),'DATA ENTRY'!N719,"")))</f>
        <v/>
      </c>
      <c r="CH720" s="107" t="str">
        <f>IF('DATA ENTRY'!CK719="","",IF('DATA ENTRY'!O719="","",IF(AND($CD$4='DATA ENTRY'!CK719,$CG$4='DATA ENTRY'!D719),'DATA ENTRY'!O719,"")))</f>
        <v/>
      </c>
      <c r="CI720" s="3" t="str">
        <f>IF('DATA ENTRY'!CK719="","",IF('DATA ENTRY'!P719="","",IF(AND($CD$4='DATA ENTRY'!CK719,$CG$4='DATA ENTRY'!D719),'DATA ENTRY'!P719,"")))</f>
        <v/>
      </c>
      <c r="CJ720" s="107" t="str">
        <f>IF('DATA ENTRY'!CK719="","",IF('DATA ENTRY'!Q719="","",IF(AND($CD$4='DATA ENTRY'!CK719,$CG$4='DATA ENTRY'!D719),'DATA ENTRY'!Q719,"")))</f>
        <v/>
      </c>
      <c r="CK720" s="3" t="str">
        <f>IF('DATA ENTRY'!CK719="","",IF('DATA ENTRY'!R719="","",IF(AND($CD$4='DATA ENTRY'!CK719,$CG$4='DATA ENTRY'!D719),'DATA ENTRY'!R719,"")))</f>
        <v/>
      </c>
      <c r="CL720" s="3" t="str">
        <f>IF('DATA ENTRY'!CK719="","",IF('DATA ENTRY'!S719="","",IF(AND($CD$4='DATA ENTRY'!CK719,$CG$4='DATA ENTRY'!D719),'DATA ENTRY'!S719,"")))</f>
        <v/>
      </c>
      <c r="CM720" s="3" t="str">
        <f>IF('DATA ENTRY'!CK719="","",IF('DATA ENTRY'!E719="","",IF(AND($CD$4='DATA ENTRY'!CK719,$CG$4='DATA ENTRY'!D719),'DATA ENTRY'!E719,"")))</f>
        <v/>
      </c>
      <c r="CN720" s="3" t="str">
        <f>IF('DATA ENTRY'!CK719="","",IF('DATA ENTRY'!W719="","",IF(AND($CD$4='DATA ENTRY'!CK719,$CG$4='DATA ENTRY'!D719),'DATA ENTRY'!W719,"")))</f>
        <v/>
      </c>
      <c r="CO720" s="3" t="str">
        <f>IF('DATA ENTRY'!CK719="","",IF('DATA ENTRY'!X719="","",IF(AND($CD$4='DATA ENTRY'!CK719,$CG$4='DATA ENTRY'!D719),'DATA ENTRY'!X719,"")))</f>
        <v/>
      </c>
      <c r="CP720" s="108" t="str">
        <f t="shared" si="183"/>
        <v/>
      </c>
      <c r="CQ720" s="108" t="str">
        <f>IF('DATA ENTRY'!CK719="","",IF('DATA ENTRY'!G719="","",IF(AND($CD$4='DATA ENTRY'!CK719,$CG$4='DATA ENTRY'!D719),'DATA ENTRY'!G719,"")))</f>
        <v/>
      </c>
      <c r="CR720" s="230" t="str">
        <f>IF('DATA ENTRY'!CK719="","",IF('DATA ENTRY'!D719="","",IF(AND($CD$4='DATA ENTRY'!CK719,$CG$4='DATA ENTRY'!D719),'DATA ENTRY'!D719,"")))</f>
        <v/>
      </c>
      <c r="CS720">
        <f t="shared" si="184"/>
        <v>0</v>
      </c>
      <c r="CT720">
        <f t="shared" si="185"/>
        <v>0</v>
      </c>
      <c r="CV720" s="139"/>
      <c r="CX720">
        <f t="shared" si="186"/>
        <v>0</v>
      </c>
      <c r="DB720" t="str">
        <f t="shared" si="193"/>
        <v/>
      </c>
      <c r="DC720" t="str">
        <f t="shared" si="194"/>
        <v/>
      </c>
      <c r="DD720" s="224">
        <v>714</v>
      </c>
      <c r="DE720" s="3" t="str">
        <f>IF('DATA ENTRY'!CK719="","",IF('DATA ENTRY'!B719="","",IF(AND($DF$4='DATA ENTRY'!D719),'DATA ENTRY'!B719,"")))</f>
        <v/>
      </c>
      <c r="DF720" s="3" t="str">
        <f>IF('DATA ENTRY'!CK719="","",IF('DATA ENTRY'!C719="","",IF(AND($DF$4='DATA ENTRY'!D719),'DATA ENTRY'!C719,"")))</f>
        <v/>
      </c>
      <c r="DG720" s="4" t="str">
        <f>IF('DATA ENTRY'!CK719="","",IF('DATA ENTRY'!I719="","",IF(AND($DF$4='DATA ENTRY'!D719),'DATA ENTRY'!I719,"")))</f>
        <v/>
      </c>
      <c r="DH720" s="4" t="str">
        <f>IF('DATA ENTRY'!CK719="","",IF('DATA ENTRY'!CK719="","",IF(AND($DF$4='DATA ENTRY'!D719),'DATA ENTRY'!CK719,"")))</f>
        <v/>
      </c>
      <c r="DI720" s="3" t="str">
        <f>IF('DATA ENTRY'!CK719="","",IF('DATA ENTRY'!N719="","",IF(AND($DF$4='DATA ENTRY'!D719),'DATA ENTRY'!N719,"")))</f>
        <v/>
      </c>
      <c r="DJ720" s="107" t="str">
        <f>IF('DATA ENTRY'!CK719="","",IF('DATA ENTRY'!O719="","",IF(AND($DF$4='DATA ENTRY'!D719),'DATA ENTRY'!O719,"")))</f>
        <v/>
      </c>
      <c r="DK720" s="3" t="str">
        <f>IF('DATA ENTRY'!CK719="","",IF('DATA ENTRY'!P719="","",IF(AND($DF$4='DATA ENTRY'!D719),'DATA ENTRY'!P719,"")))</f>
        <v/>
      </c>
      <c r="DL720" s="107" t="str">
        <f>IF('DATA ENTRY'!CK719="","",IF('DATA ENTRY'!Q719="","",IF(AND($DF$4='DATA ENTRY'!D719),'DATA ENTRY'!Q719,"")))</f>
        <v/>
      </c>
      <c r="DM720" s="3" t="str">
        <f>IF('DATA ENTRY'!CK719="","",IF('DATA ENTRY'!R719="","",IF(AND($DF$4='DATA ENTRY'!D719),'DATA ENTRY'!R719,"")))</f>
        <v/>
      </c>
      <c r="DN720" s="107" t="str">
        <f>IF('DATA ENTRY'!CK719="","",IF('DATA ENTRY'!S719="","",IF(AND($DF$4='DATA ENTRY'!D719),'DATA ENTRY'!S719,"")))</f>
        <v/>
      </c>
      <c r="DO720" s="3" t="str">
        <f>IF('DATA ENTRY'!CK719="","",IF('DATA ENTRY'!E719="","",IF(AND($DF$4='DATA ENTRY'!D719),'DATA ENTRY'!E719,"")))</f>
        <v/>
      </c>
      <c r="DP720" s="3" t="str">
        <f>IF('DATA ENTRY'!CK719="","",IF('DATA ENTRY'!D719="","",IF(AND($DF$4='DATA ENTRY'!D719),'DATA ENTRY'!D719,"")))</f>
        <v/>
      </c>
      <c r="DQ720" s="3" t="str">
        <f>IF('DATA ENTRY'!CK719="","",IF('DATA ENTRY'!W719="","",IF(AND($DF$4='DATA ENTRY'!D719),'DATA ENTRY'!W719,"")))</f>
        <v/>
      </c>
      <c r="DR720" s="3" t="str">
        <f>IF('DATA ENTRY'!CK719="","",IF('DATA ENTRY'!X719="","",IF(AND($DF$4='DATA ENTRY'!D719),'DATA ENTRY'!X719,"")))</f>
        <v/>
      </c>
      <c r="DS720" s="108" t="str">
        <f t="shared" si="187"/>
        <v/>
      </c>
      <c r="DT720" s="108" t="str">
        <f>IF('DATA ENTRY'!CK719="","",IF('DATA ENTRY'!D719="","",IF(AND($DF$4='DATA ENTRY'!D719),'DATA ENTRY'!G719,"")))</f>
        <v/>
      </c>
      <c r="DY720">
        <f t="shared" si="188"/>
        <v>0</v>
      </c>
      <c r="EB720" t="str">
        <f t="shared" si="189"/>
        <v/>
      </c>
      <c r="EC720" t="str">
        <f t="shared" si="190"/>
        <v/>
      </c>
      <c r="ED720" s="224">
        <v>714</v>
      </c>
      <c r="EE720" s="3" t="str">
        <f>IF('DATA ENTRY'!CK719="","",IF('DATA ENTRY'!B719="","",IF(AND($EF$4='DATA ENTRY'!G719,$EH$4='DATA ENTRY'!F719),'DATA ENTRY'!B719,"")))</f>
        <v/>
      </c>
      <c r="EF720" s="3" t="str">
        <f>IF('DATA ENTRY'!CK719="","",IF('DATA ENTRY'!C719="","",IF(AND($EF$4='DATA ENTRY'!G719,$EH$4='DATA ENTRY'!F719),'DATA ENTRY'!C719,"")))</f>
        <v/>
      </c>
      <c r="EG720" s="4" t="str">
        <f>IF('DATA ENTRY'!CK719="","",IF('DATA ENTRY'!I719="","",IF(AND($EF$4='DATA ENTRY'!G719,$EH$4='DATA ENTRY'!F719),'DATA ENTRY'!I719,"")))</f>
        <v/>
      </c>
      <c r="EH720" s="4" t="str">
        <f>IF('DATA ENTRY'!CK719="","",IF('DATA ENTRY'!CK719="","",IF(AND($EF$4='DATA ENTRY'!G719,$EH$4='DATA ENTRY'!F719),'DATA ENTRY'!CK719,"")))</f>
        <v/>
      </c>
      <c r="EI720" s="3" t="str">
        <f>IF('DATA ENTRY'!CK719="","",IF('DATA ENTRY'!N719="","",IF(AND($EF$4='DATA ENTRY'!G719,$EH$4='DATA ENTRY'!F719),'DATA ENTRY'!N719,"")))</f>
        <v/>
      </c>
      <c r="EJ720" s="107" t="str">
        <f>IF('DATA ENTRY'!CK719="","",IF('DATA ENTRY'!O719="","",IF(AND($EF$4='DATA ENTRY'!G719,$EH$4='DATA ENTRY'!F719),'DATA ENTRY'!O719,"")))</f>
        <v/>
      </c>
      <c r="EK720" s="3" t="str">
        <f>IF('DATA ENTRY'!CK719="","",IF('DATA ENTRY'!P719="","",IF(AND($EF$4='DATA ENTRY'!G719,$EH$4='DATA ENTRY'!F719),'DATA ENTRY'!P719,"")))</f>
        <v/>
      </c>
      <c r="EL720" s="107" t="str">
        <f>IF('DATA ENTRY'!CK719="","",IF('DATA ENTRY'!Q719="","",IF(AND($EF$4='DATA ENTRY'!G719,$EH$4='DATA ENTRY'!F719),'DATA ENTRY'!Q719,"")))</f>
        <v/>
      </c>
      <c r="EM720" s="3" t="str">
        <f>IF('DATA ENTRY'!CK719="","",IF('DATA ENTRY'!R719="","",IF(AND($EF$4='DATA ENTRY'!G719,$EH$4='DATA ENTRY'!F719),'DATA ENTRY'!R719,"")))</f>
        <v/>
      </c>
      <c r="EN720" s="107" t="str">
        <f>IF('DATA ENTRY'!CK719="","",IF('DATA ENTRY'!S719="","",IF(AND($EF$4='DATA ENTRY'!G719,$EH$4='DATA ENTRY'!F719),'DATA ENTRY'!S719,"")))</f>
        <v/>
      </c>
      <c r="EO720" s="3" t="str">
        <f>IF('DATA ENTRY'!CK719="","",IF('DATA ENTRY'!E719="","",IF(AND($EF$4='DATA ENTRY'!G719,$EH$4='DATA ENTRY'!F719),'DATA ENTRY'!E719,"")))</f>
        <v/>
      </c>
      <c r="EP720" s="3" t="str">
        <f>IF('DATA ENTRY'!CK719="","",IF('DATA ENTRY'!D719="","",IF(AND($EF$4='DATA ENTRY'!G719,$EH$4='DATA ENTRY'!F719),'DATA ENTRY'!D719,"")))</f>
        <v/>
      </c>
      <c r="EQ720" s="3" t="str">
        <f>IF('DATA ENTRY'!CK719="","",IF('DATA ENTRY'!W719="","",IF(AND($EF$4='DATA ENTRY'!G719,$EH$4='DATA ENTRY'!F719),'DATA ENTRY'!W719,"")))</f>
        <v/>
      </c>
      <c r="ER720" s="3" t="str">
        <f>IF('DATA ENTRY'!CK719="","",IF('DATA ENTRY'!X719="","",IF(AND($EF$4='DATA ENTRY'!G719,$EH$4='DATA ENTRY'!F719),'DATA ENTRY'!X719,"")))</f>
        <v/>
      </c>
      <c r="ES720" s="108" t="str">
        <f t="shared" si="191"/>
        <v/>
      </c>
      <c r="ET720" s="108" t="str">
        <f>IF('DATA ENTRY'!CK719="","",IF('DATA ENTRY'!D719="","",IF(AND($EF$4='DATA ENTRY'!G719,$EH$4='DATA ENTRY'!F719),'DATA ENTRY'!G719,"")))</f>
        <v/>
      </c>
      <c r="EY720">
        <f t="shared" si="192"/>
        <v>0</v>
      </c>
    </row>
    <row r="721" spans="1:155">
      <c r="A721" t="str">
        <f>IF(S721=0,"",1+(MAX($A$7:A720)))</f>
        <v/>
      </c>
      <c r="B721" s="224">
        <v>715</v>
      </c>
      <c r="C721" s="3" t="str">
        <f>IF('DATA ENTRY'!CK720="","",IF('DATA ENTRY'!B720="","",IF($D$4="All Post",'DATA ENTRY'!B720,IF(AND($D$4='DATA ENTRY'!CK720),'DATA ENTRY'!B720,""))))</f>
        <v/>
      </c>
      <c r="D721" s="3" t="str">
        <f>IF('DATA ENTRY'!CK720="","",IF('DATA ENTRY'!C720="","",IF($D$4="All Post",'DATA ENTRY'!C720,IF(AND($D$4='DATA ENTRY'!CK720),'DATA ENTRY'!C720,""))))</f>
        <v/>
      </c>
      <c r="E721" s="4" t="str">
        <f>IF('DATA ENTRY'!CK720="","",IF('DATA ENTRY'!I720="","",IF($D$4="All Post",'DATA ENTRY'!I720,IF(AND($D$4='DATA ENTRY'!CK720),'DATA ENTRY'!I720,""))))</f>
        <v/>
      </c>
      <c r="F721" s="4" t="str">
        <f>IF('DATA ENTRY'!CK720="","",IF('DATA ENTRY'!CK720="","",IF($D$4="All Post",'DATA ENTRY'!CK720,IF(AND($D$4='DATA ENTRY'!CK720),'DATA ENTRY'!CK720,""))))</f>
        <v/>
      </c>
      <c r="G721" s="3" t="str">
        <f>IF('DATA ENTRY'!CK720="","",IF('DATA ENTRY'!N720="","",IF($D$4="All Post",'DATA ENTRY'!N720,IF(AND($D$4='DATA ENTRY'!CK720),'DATA ENTRY'!N720,""))))</f>
        <v/>
      </c>
      <c r="H721" s="107" t="str">
        <f>IF('DATA ENTRY'!CK720="","",IF('DATA ENTRY'!O720="","",IF($D$4="All Post",'DATA ENTRY'!O720,IF(AND($D$4='DATA ENTRY'!CK720),'DATA ENTRY'!O720,""))))</f>
        <v/>
      </c>
      <c r="I721" s="3" t="str">
        <f>IF('DATA ENTRY'!CK720="","",IF('DATA ENTRY'!P720="","",IF($D$4="All Post",'DATA ENTRY'!P720,IF(AND($D$4='DATA ENTRY'!CK720),'DATA ENTRY'!P720,""))))</f>
        <v/>
      </c>
      <c r="J721" s="107" t="str">
        <f>IF('DATA ENTRY'!CK720="","",IF('DATA ENTRY'!Q720="","",IF($D$4="All Post",'DATA ENTRY'!Q720,IF(AND($D$4='DATA ENTRY'!CK720),'DATA ENTRY'!Q720,""))))</f>
        <v/>
      </c>
      <c r="K721" s="3" t="str">
        <f>IF('DATA ENTRY'!CK720="","",IF('DATA ENTRY'!R720="","",IF($D$4="All Post",'DATA ENTRY'!R720,IF(AND($D$4='DATA ENTRY'!CK720),'DATA ENTRY'!R720,""))))</f>
        <v/>
      </c>
      <c r="L721" s="3" t="str">
        <f>IF('DATA ENTRY'!CK720="","",IF('DATA ENTRY'!S720="","",IF($D$4="All Post",'DATA ENTRY'!S720,IF(AND($D$4='DATA ENTRY'!CK720),'DATA ENTRY'!S720,""))))</f>
        <v/>
      </c>
      <c r="M721" s="3" t="str">
        <f>IF('DATA ENTRY'!CK720="","",IF('DATA ENTRY'!E720="","",IF($D$4="All Post",'DATA ENTRY'!E720,IF(AND($D$4='DATA ENTRY'!CK720),'DATA ENTRY'!E720,""))))</f>
        <v/>
      </c>
      <c r="N721" s="3" t="str">
        <f>IF('DATA ENTRY'!CK720="","",IF('DATA ENTRY'!W720="","",IF($D$4="All Post",'DATA ENTRY'!W720,IF(AND($D$4='DATA ENTRY'!CK720),'DATA ENTRY'!W720,""))))</f>
        <v/>
      </c>
      <c r="O721" s="3" t="str">
        <f>IF('DATA ENTRY'!CK720="","",IF('DATA ENTRY'!X720="","",IF($D$4="All Post",'DATA ENTRY'!X720,IF(AND($D$4='DATA ENTRY'!CK720),'DATA ENTRY'!X720,""))))</f>
        <v/>
      </c>
      <c r="P721" s="3" t="str">
        <f>IF('DATA ENTRY'!CK720="","",IF('DATA ENTRY'!G720="","",IF($D$4="All Post",'DATA ENTRY'!G720,IF(AND($D$4='DATA ENTRY'!CK720),'DATA ENTRY'!G720,""))))</f>
        <v/>
      </c>
      <c r="S721">
        <f t="shared" si="179"/>
        <v>0</v>
      </c>
      <c r="T721" t="str">
        <f t="shared" si="180"/>
        <v/>
      </c>
      <c r="BZ721" t="str">
        <f t="shared" si="181"/>
        <v/>
      </c>
      <c r="CA721" t="str">
        <f t="shared" si="182"/>
        <v/>
      </c>
      <c r="CB721" s="224">
        <v>715</v>
      </c>
      <c r="CC721" s="3" t="str">
        <f>IF('DATA ENTRY'!CK720="","",IF('DATA ENTRY'!B720="","",IF(AND($CD$4='DATA ENTRY'!CK720,$CG$4='DATA ENTRY'!D720),'DATA ENTRY'!B720,"")))</f>
        <v/>
      </c>
      <c r="CD721" s="3" t="str">
        <f>IF('DATA ENTRY'!CK720="","",IF('DATA ENTRY'!C720="","",IF(AND($CD$4='DATA ENTRY'!CK720,$CG$4='DATA ENTRY'!D720),'DATA ENTRY'!C720,"")))</f>
        <v/>
      </c>
      <c r="CE721" s="4" t="str">
        <f>IF('DATA ENTRY'!CK720="","",IF('DATA ENTRY'!I720="","",IF(AND($CD$4='DATA ENTRY'!CK720,$CG$4='DATA ENTRY'!D720),'DATA ENTRY'!I720,"")))</f>
        <v/>
      </c>
      <c r="CF721" s="4" t="str">
        <f>IF('DATA ENTRY'!CK720="","",IF('DATA ENTRY'!CK720="","",IF(AND($CD$4='DATA ENTRY'!CK720,$CG$4='DATA ENTRY'!D720),'DATA ENTRY'!CK720,"")))</f>
        <v/>
      </c>
      <c r="CG721" s="3" t="str">
        <f>IF('DATA ENTRY'!CK720="","",IF('DATA ENTRY'!N720="","",IF(AND($CD$4='DATA ENTRY'!CK720,$CG$4='DATA ENTRY'!D720),'DATA ENTRY'!N720,"")))</f>
        <v/>
      </c>
      <c r="CH721" s="107" t="str">
        <f>IF('DATA ENTRY'!CK720="","",IF('DATA ENTRY'!O720="","",IF(AND($CD$4='DATA ENTRY'!CK720,$CG$4='DATA ENTRY'!D720),'DATA ENTRY'!O720,"")))</f>
        <v/>
      </c>
      <c r="CI721" s="3" t="str">
        <f>IF('DATA ENTRY'!CK720="","",IF('DATA ENTRY'!P720="","",IF(AND($CD$4='DATA ENTRY'!CK720,$CG$4='DATA ENTRY'!D720),'DATA ENTRY'!P720,"")))</f>
        <v/>
      </c>
      <c r="CJ721" s="107" t="str">
        <f>IF('DATA ENTRY'!CK720="","",IF('DATA ENTRY'!Q720="","",IF(AND($CD$4='DATA ENTRY'!CK720,$CG$4='DATA ENTRY'!D720),'DATA ENTRY'!Q720,"")))</f>
        <v/>
      </c>
      <c r="CK721" s="3" t="str">
        <f>IF('DATA ENTRY'!CK720="","",IF('DATA ENTRY'!R720="","",IF(AND($CD$4='DATA ENTRY'!CK720,$CG$4='DATA ENTRY'!D720),'DATA ENTRY'!R720,"")))</f>
        <v/>
      </c>
      <c r="CL721" s="3" t="str">
        <f>IF('DATA ENTRY'!CK720="","",IF('DATA ENTRY'!S720="","",IF(AND($CD$4='DATA ENTRY'!CK720,$CG$4='DATA ENTRY'!D720),'DATA ENTRY'!S720,"")))</f>
        <v/>
      </c>
      <c r="CM721" s="3" t="str">
        <f>IF('DATA ENTRY'!CK720="","",IF('DATA ENTRY'!E720="","",IF(AND($CD$4='DATA ENTRY'!CK720,$CG$4='DATA ENTRY'!D720),'DATA ENTRY'!E720,"")))</f>
        <v/>
      </c>
      <c r="CN721" s="3" t="str">
        <f>IF('DATA ENTRY'!CK720="","",IF('DATA ENTRY'!W720="","",IF(AND($CD$4='DATA ENTRY'!CK720,$CG$4='DATA ENTRY'!D720),'DATA ENTRY'!W720,"")))</f>
        <v/>
      </c>
      <c r="CO721" s="3" t="str">
        <f>IF('DATA ENTRY'!CK720="","",IF('DATA ENTRY'!X720="","",IF(AND($CD$4='DATA ENTRY'!CK720,$CG$4='DATA ENTRY'!D720),'DATA ENTRY'!X720,"")))</f>
        <v/>
      </c>
      <c r="CP721" s="108" t="str">
        <f t="shared" si="183"/>
        <v/>
      </c>
      <c r="CQ721" s="108" t="str">
        <f>IF('DATA ENTRY'!CK720="","",IF('DATA ENTRY'!G720="","",IF(AND($CD$4='DATA ENTRY'!CK720,$CG$4='DATA ENTRY'!D720),'DATA ENTRY'!G720,"")))</f>
        <v/>
      </c>
      <c r="CR721" s="230" t="str">
        <f>IF('DATA ENTRY'!CK720="","",IF('DATA ENTRY'!D720="","",IF(AND($CD$4='DATA ENTRY'!CK720,$CG$4='DATA ENTRY'!D720),'DATA ENTRY'!D720,"")))</f>
        <v/>
      </c>
      <c r="CS721">
        <f t="shared" si="184"/>
        <v>0</v>
      </c>
      <c r="CT721">
        <f t="shared" si="185"/>
        <v>0</v>
      </c>
      <c r="CV721" s="139"/>
      <c r="CX721">
        <f t="shared" si="186"/>
        <v>0</v>
      </c>
      <c r="DB721" t="str">
        <f t="shared" si="193"/>
        <v/>
      </c>
      <c r="DC721" t="str">
        <f t="shared" si="194"/>
        <v/>
      </c>
      <c r="DD721" s="224">
        <v>715</v>
      </c>
      <c r="DE721" s="3" t="str">
        <f>IF('DATA ENTRY'!CK720="","",IF('DATA ENTRY'!B720="","",IF(AND($DF$4='DATA ENTRY'!D720),'DATA ENTRY'!B720,"")))</f>
        <v/>
      </c>
      <c r="DF721" s="3" t="str">
        <f>IF('DATA ENTRY'!CK720="","",IF('DATA ENTRY'!C720="","",IF(AND($DF$4='DATA ENTRY'!D720),'DATA ENTRY'!C720,"")))</f>
        <v/>
      </c>
      <c r="DG721" s="4" t="str">
        <f>IF('DATA ENTRY'!CK720="","",IF('DATA ENTRY'!I720="","",IF(AND($DF$4='DATA ENTRY'!D720),'DATA ENTRY'!I720,"")))</f>
        <v/>
      </c>
      <c r="DH721" s="4" t="str">
        <f>IF('DATA ENTRY'!CK720="","",IF('DATA ENTRY'!CK720="","",IF(AND($DF$4='DATA ENTRY'!D720),'DATA ENTRY'!CK720,"")))</f>
        <v/>
      </c>
      <c r="DI721" s="3" t="str">
        <f>IF('DATA ENTRY'!CK720="","",IF('DATA ENTRY'!N720="","",IF(AND($DF$4='DATA ENTRY'!D720),'DATA ENTRY'!N720,"")))</f>
        <v/>
      </c>
      <c r="DJ721" s="107" t="str">
        <f>IF('DATA ENTRY'!CK720="","",IF('DATA ENTRY'!O720="","",IF(AND($DF$4='DATA ENTRY'!D720),'DATA ENTRY'!O720,"")))</f>
        <v/>
      </c>
      <c r="DK721" s="3" t="str">
        <f>IF('DATA ENTRY'!CK720="","",IF('DATA ENTRY'!P720="","",IF(AND($DF$4='DATA ENTRY'!D720),'DATA ENTRY'!P720,"")))</f>
        <v/>
      </c>
      <c r="DL721" s="107" t="str">
        <f>IF('DATA ENTRY'!CK720="","",IF('DATA ENTRY'!Q720="","",IF(AND($DF$4='DATA ENTRY'!D720),'DATA ENTRY'!Q720,"")))</f>
        <v/>
      </c>
      <c r="DM721" s="3" t="str">
        <f>IF('DATA ENTRY'!CK720="","",IF('DATA ENTRY'!R720="","",IF(AND($DF$4='DATA ENTRY'!D720),'DATA ENTRY'!R720,"")))</f>
        <v/>
      </c>
      <c r="DN721" s="107" t="str">
        <f>IF('DATA ENTRY'!CK720="","",IF('DATA ENTRY'!S720="","",IF(AND($DF$4='DATA ENTRY'!D720),'DATA ENTRY'!S720,"")))</f>
        <v/>
      </c>
      <c r="DO721" s="3" t="str">
        <f>IF('DATA ENTRY'!CK720="","",IF('DATA ENTRY'!E720="","",IF(AND($DF$4='DATA ENTRY'!D720),'DATA ENTRY'!E720,"")))</f>
        <v/>
      </c>
      <c r="DP721" s="3" t="str">
        <f>IF('DATA ENTRY'!CK720="","",IF('DATA ENTRY'!D720="","",IF(AND($DF$4='DATA ENTRY'!D720),'DATA ENTRY'!D720,"")))</f>
        <v/>
      </c>
      <c r="DQ721" s="3" t="str">
        <f>IF('DATA ENTRY'!CK720="","",IF('DATA ENTRY'!W720="","",IF(AND($DF$4='DATA ENTRY'!D720),'DATA ENTRY'!W720,"")))</f>
        <v/>
      </c>
      <c r="DR721" s="3" t="str">
        <f>IF('DATA ENTRY'!CK720="","",IF('DATA ENTRY'!X720="","",IF(AND($DF$4='DATA ENTRY'!D720),'DATA ENTRY'!X720,"")))</f>
        <v/>
      </c>
      <c r="DS721" s="108" t="str">
        <f t="shared" si="187"/>
        <v/>
      </c>
      <c r="DT721" s="108" t="str">
        <f>IF('DATA ENTRY'!CK720="","",IF('DATA ENTRY'!D720="","",IF(AND($DF$4='DATA ENTRY'!D720),'DATA ENTRY'!G720,"")))</f>
        <v/>
      </c>
      <c r="DY721">
        <f t="shared" si="188"/>
        <v>0</v>
      </c>
      <c r="EB721" t="str">
        <f t="shared" si="189"/>
        <v/>
      </c>
      <c r="EC721" t="str">
        <f t="shared" si="190"/>
        <v/>
      </c>
      <c r="ED721" s="224">
        <v>715</v>
      </c>
      <c r="EE721" s="3" t="str">
        <f>IF('DATA ENTRY'!CK720="","",IF('DATA ENTRY'!B720="","",IF(AND($EF$4='DATA ENTRY'!G720,$EH$4='DATA ENTRY'!F720),'DATA ENTRY'!B720,"")))</f>
        <v/>
      </c>
      <c r="EF721" s="3" t="str">
        <f>IF('DATA ENTRY'!CK720="","",IF('DATA ENTRY'!C720="","",IF(AND($EF$4='DATA ENTRY'!G720,$EH$4='DATA ENTRY'!F720),'DATA ENTRY'!C720,"")))</f>
        <v/>
      </c>
      <c r="EG721" s="4" t="str">
        <f>IF('DATA ENTRY'!CK720="","",IF('DATA ENTRY'!I720="","",IF(AND($EF$4='DATA ENTRY'!G720,$EH$4='DATA ENTRY'!F720),'DATA ENTRY'!I720,"")))</f>
        <v/>
      </c>
      <c r="EH721" s="4" t="str">
        <f>IF('DATA ENTRY'!CK720="","",IF('DATA ENTRY'!CK720="","",IF(AND($EF$4='DATA ENTRY'!G720,$EH$4='DATA ENTRY'!F720),'DATA ENTRY'!CK720,"")))</f>
        <v/>
      </c>
      <c r="EI721" s="3" t="str">
        <f>IF('DATA ENTRY'!CK720="","",IF('DATA ENTRY'!N720="","",IF(AND($EF$4='DATA ENTRY'!G720,$EH$4='DATA ENTRY'!F720),'DATA ENTRY'!N720,"")))</f>
        <v/>
      </c>
      <c r="EJ721" s="107" t="str">
        <f>IF('DATA ENTRY'!CK720="","",IF('DATA ENTRY'!O720="","",IF(AND($EF$4='DATA ENTRY'!G720,$EH$4='DATA ENTRY'!F720),'DATA ENTRY'!O720,"")))</f>
        <v/>
      </c>
      <c r="EK721" s="3" t="str">
        <f>IF('DATA ENTRY'!CK720="","",IF('DATA ENTRY'!P720="","",IF(AND($EF$4='DATA ENTRY'!G720,$EH$4='DATA ENTRY'!F720),'DATA ENTRY'!P720,"")))</f>
        <v/>
      </c>
      <c r="EL721" s="107" t="str">
        <f>IF('DATA ENTRY'!CK720="","",IF('DATA ENTRY'!Q720="","",IF(AND($EF$4='DATA ENTRY'!G720,$EH$4='DATA ENTRY'!F720),'DATA ENTRY'!Q720,"")))</f>
        <v/>
      </c>
      <c r="EM721" s="3" t="str">
        <f>IF('DATA ENTRY'!CK720="","",IF('DATA ENTRY'!R720="","",IF(AND($EF$4='DATA ENTRY'!G720,$EH$4='DATA ENTRY'!F720),'DATA ENTRY'!R720,"")))</f>
        <v/>
      </c>
      <c r="EN721" s="107" t="str">
        <f>IF('DATA ENTRY'!CK720="","",IF('DATA ENTRY'!S720="","",IF(AND($EF$4='DATA ENTRY'!G720,$EH$4='DATA ENTRY'!F720),'DATA ENTRY'!S720,"")))</f>
        <v/>
      </c>
      <c r="EO721" s="3" t="str">
        <f>IF('DATA ENTRY'!CK720="","",IF('DATA ENTRY'!E720="","",IF(AND($EF$4='DATA ENTRY'!G720,$EH$4='DATA ENTRY'!F720),'DATA ENTRY'!E720,"")))</f>
        <v/>
      </c>
      <c r="EP721" s="3" t="str">
        <f>IF('DATA ENTRY'!CK720="","",IF('DATA ENTRY'!D720="","",IF(AND($EF$4='DATA ENTRY'!G720,$EH$4='DATA ENTRY'!F720),'DATA ENTRY'!D720,"")))</f>
        <v/>
      </c>
      <c r="EQ721" s="3" t="str">
        <f>IF('DATA ENTRY'!CK720="","",IF('DATA ENTRY'!W720="","",IF(AND($EF$4='DATA ENTRY'!G720,$EH$4='DATA ENTRY'!F720),'DATA ENTRY'!W720,"")))</f>
        <v/>
      </c>
      <c r="ER721" s="3" t="str">
        <f>IF('DATA ENTRY'!CK720="","",IF('DATA ENTRY'!X720="","",IF(AND($EF$4='DATA ENTRY'!G720,$EH$4='DATA ENTRY'!F720),'DATA ENTRY'!X720,"")))</f>
        <v/>
      </c>
      <c r="ES721" s="108" t="str">
        <f t="shared" si="191"/>
        <v/>
      </c>
      <c r="ET721" s="108" t="str">
        <f>IF('DATA ENTRY'!CK720="","",IF('DATA ENTRY'!D720="","",IF(AND($EF$4='DATA ENTRY'!G720,$EH$4='DATA ENTRY'!F720),'DATA ENTRY'!G720,"")))</f>
        <v/>
      </c>
      <c r="EY721">
        <f t="shared" si="192"/>
        <v>0</v>
      </c>
    </row>
    <row r="722" spans="1:155">
      <c r="A722" t="str">
        <f>IF(S722=0,"",1+(MAX($A$7:A721)))</f>
        <v/>
      </c>
      <c r="B722" s="224">
        <v>716</v>
      </c>
      <c r="C722" s="3" t="str">
        <f>IF('DATA ENTRY'!CK721="","",IF('DATA ENTRY'!B721="","",IF($D$4="All Post",'DATA ENTRY'!B721,IF(AND($D$4='DATA ENTRY'!CK721),'DATA ENTRY'!B721,""))))</f>
        <v/>
      </c>
      <c r="D722" s="3" t="str">
        <f>IF('DATA ENTRY'!CK721="","",IF('DATA ENTRY'!C721="","",IF($D$4="All Post",'DATA ENTRY'!C721,IF(AND($D$4='DATA ENTRY'!CK721),'DATA ENTRY'!C721,""))))</f>
        <v/>
      </c>
      <c r="E722" s="4" t="str">
        <f>IF('DATA ENTRY'!CK721="","",IF('DATA ENTRY'!I721="","",IF($D$4="All Post",'DATA ENTRY'!I721,IF(AND($D$4='DATA ENTRY'!CK721),'DATA ENTRY'!I721,""))))</f>
        <v/>
      </c>
      <c r="F722" s="4" t="str">
        <f>IF('DATA ENTRY'!CK721="","",IF('DATA ENTRY'!CK721="","",IF($D$4="All Post",'DATA ENTRY'!CK721,IF(AND($D$4='DATA ENTRY'!CK721),'DATA ENTRY'!CK721,""))))</f>
        <v/>
      </c>
      <c r="G722" s="3" t="str">
        <f>IF('DATA ENTRY'!CK721="","",IF('DATA ENTRY'!N721="","",IF($D$4="All Post",'DATA ENTRY'!N721,IF(AND($D$4='DATA ENTRY'!CK721),'DATA ENTRY'!N721,""))))</f>
        <v/>
      </c>
      <c r="H722" s="107" t="str">
        <f>IF('DATA ENTRY'!CK721="","",IF('DATA ENTRY'!O721="","",IF($D$4="All Post",'DATA ENTRY'!O721,IF(AND($D$4='DATA ENTRY'!CK721),'DATA ENTRY'!O721,""))))</f>
        <v/>
      </c>
      <c r="I722" s="3" t="str">
        <f>IF('DATA ENTRY'!CK721="","",IF('DATA ENTRY'!P721="","",IF($D$4="All Post",'DATA ENTRY'!P721,IF(AND($D$4='DATA ENTRY'!CK721),'DATA ENTRY'!P721,""))))</f>
        <v/>
      </c>
      <c r="J722" s="107" t="str">
        <f>IF('DATA ENTRY'!CK721="","",IF('DATA ENTRY'!Q721="","",IF($D$4="All Post",'DATA ENTRY'!Q721,IF(AND($D$4='DATA ENTRY'!CK721),'DATA ENTRY'!Q721,""))))</f>
        <v/>
      </c>
      <c r="K722" s="3" t="str">
        <f>IF('DATA ENTRY'!CK721="","",IF('DATA ENTRY'!R721="","",IF($D$4="All Post",'DATA ENTRY'!R721,IF(AND($D$4='DATA ENTRY'!CK721),'DATA ENTRY'!R721,""))))</f>
        <v/>
      </c>
      <c r="L722" s="3" t="str">
        <f>IF('DATA ENTRY'!CK721="","",IF('DATA ENTRY'!S721="","",IF($D$4="All Post",'DATA ENTRY'!S721,IF(AND($D$4='DATA ENTRY'!CK721),'DATA ENTRY'!S721,""))))</f>
        <v/>
      </c>
      <c r="M722" s="3" t="str">
        <f>IF('DATA ENTRY'!CK721="","",IF('DATA ENTRY'!E721="","",IF($D$4="All Post",'DATA ENTRY'!E721,IF(AND($D$4='DATA ENTRY'!CK721),'DATA ENTRY'!E721,""))))</f>
        <v/>
      </c>
      <c r="N722" s="3" t="str">
        <f>IF('DATA ENTRY'!CK721="","",IF('DATA ENTRY'!W721="","",IF($D$4="All Post",'DATA ENTRY'!W721,IF(AND($D$4='DATA ENTRY'!CK721),'DATA ENTRY'!W721,""))))</f>
        <v/>
      </c>
      <c r="O722" s="3" t="str">
        <f>IF('DATA ENTRY'!CK721="","",IF('DATA ENTRY'!X721="","",IF($D$4="All Post",'DATA ENTRY'!X721,IF(AND($D$4='DATA ENTRY'!CK721),'DATA ENTRY'!X721,""))))</f>
        <v/>
      </c>
      <c r="P722" s="3" t="str">
        <f>IF('DATA ENTRY'!CK721="","",IF('DATA ENTRY'!G721="","",IF($D$4="All Post",'DATA ENTRY'!G721,IF(AND($D$4='DATA ENTRY'!CK721),'DATA ENTRY'!G721,""))))</f>
        <v/>
      </c>
      <c r="S722">
        <f t="shared" si="179"/>
        <v>0</v>
      </c>
      <c r="T722" t="str">
        <f t="shared" si="180"/>
        <v/>
      </c>
      <c r="BZ722" t="str">
        <f t="shared" si="181"/>
        <v/>
      </c>
      <c r="CA722" t="str">
        <f t="shared" si="182"/>
        <v/>
      </c>
      <c r="CB722" s="224">
        <v>716</v>
      </c>
      <c r="CC722" s="3" t="str">
        <f>IF('DATA ENTRY'!CK721="","",IF('DATA ENTRY'!B721="","",IF(AND($CD$4='DATA ENTRY'!CK721,$CG$4='DATA ENTRY'!D721),'DATA ENTRY'!B721,"")))</f>
        <v/>
      </c>
      <c r="CD722" s="3" t="str">
        <f>IF('DATA ENTRY'!CK721="","",IF('DATA ENTRY'!C721="","",IF(AND($CD$4='DATA ENTRY'!CK721,$CG$4='DATA ENTRY'!D721),'DATA ENTRY'!C721,"")))</f>
        <v/>
      </c>
      <c r="CE722" s="4" t="str">
        <f>IF('DATA ENTRY'!CK721="","",IF('DATA ENTRY'!I721="","",IF(AND($CD$4='DATA ENTRY'!CK721,$CG$4='DATA ENTRY'!D721),'DATA ENTRY'!I721,"")))</f>
        <v/>
      </c>
      <c r="CF722" s="4" t="str">
        <f>IF('DATA ENTRY'!CK721="","",IF('DATA ENTRY'!CK721="","",IF(AND($CD$4='DATA ENTRY'!CK721,$CG$4='DATA ENTRY'!D721),'DATA ENTRY'!CK721,"")))</f>
        <v/>
      </c>
      <c r="CG722" s="3" t="str">
        <f>IF('DATA ENTRY'!CK721="","",IF('DATA ENTRY'!N721="","",IF(AND($CD$4='DATA ENTRY'!CK721,$CG$4='DATA ENTRY'!D721),'DATA ENTRY'!N721,"")))</f>
        <v/>
      </c>
      <c r="CH722" s="107" t="str">
        <f>IF('DATA ENTRY'!CK721="","",IF('DATA ENTRY'!O721="","",IF(AND($CD$4='DATA ENTRY'!CK721,$CG$4='DATA ENTRY'!D721),'DATA ENTRY'!O721,"")))</f>
        <v/>
      </c>
      <c r="CI722" s="3" t="str">
        <f>IF('DATA ENTRY'!CK721="","",IF('DATA ENTRY'!P721="","",IF(AND($CD$4='DATA ENTRY'!CK721,$CG$4='DATA ENTRY'!D721),'DATA ENTRY'!P721,"")))</f>
        <v/>
      </c>
      <c r="CJ722" s="107" t="str">
        <f>IF('DATA ENTRY'!CK721="","",IF('DATA ENTRY'!Q721="","",IF(AND($CD$4='DATA ENTRY'!CK721,$CG$4='DATA ENTRY'!D721),'DATA ENTRY'!Q721,"")))</f>
        <v/>
      </c>
      <c r="CK722" s="3" t="str">
        <f>IF('DATA ENTRY'!CK721="","",IF('DATA ENTRY'!R721="","",IF(AND($CD$4='DATA ENTRY'!CK721,$CG$4='DATA ENTRY'!D721),'DATA ENTRY'!R721,"")))</f>
        <v/>
      </c>
      <c r="CL722" s="3" t="str">
        <f>IF('DATA ENTRY'!CK721="","",IF('DATA ENTRY'!S721="","",IF(AND($CD$4='DATA ENTRY'!CK721,$CG$4='DATA ENTRY'!D721),'DATA ENTRY'!S721,"")))</f>
        <v/>
      </c>
      <c r="CM722" s="3" t="str">
        <f>IF('DATA ENTRY'!CK721="","",IF('DATA ENTRY'!E721="","",IF(AND($CD$4='DATA ENTRY'!CK721,$CG$4='DATA ENTRY'!D721),'DATA ENTRY'!E721,"")))</f>
        <v/>
      </c>
      <c r="CN722" s="3" t="str">
        <f>IF('DATA ENTRY'!CK721="","",IF('DATA ENTRY'!W721="","",IF(AND($CD$4='DATA ENTRY'!CK721,$CG$4='DATA ENTRY'!D721),'DATA ENTRY'!W721,"")))</f>
        <v/>
      </c>
      <c r="CO722" s="3" t="str">
        <f>IF('DATA ENTRY'!CK721="","",IF('DATA ENTRY'!X721="","",IF(AND($CD$4='DATA ENTRY'!CK721,$CG$4='DATA ENTRY'!D721),'DATA ENTRY'!X721,"")))</f>
        <v/>
      </c>
      <c r="CP722" s="108" t="str">
        <f t="shared" si="183"/>
        <v/>
      </c>
      <c r="CQ722" s="108" t="str">
        <f>IF('DATA ENTRY'!CK721="","",IF('DATA ENTRY'!G721="","",IF(AND($CD$4='DATA ENTRY'!CK721,$CG$4='DATA ENTRY'!D721),'DATA ENTRY'!G721,"")))</f>
        <v/>
      </c>
      <c r="CR722" s="230" t="str">
        <f>IF('DATA ENTRY'!CK721="","",IF('DATA ENTRY'!D721="","",IF(AND($CD$4='DATA ENTRY'!CK721,$CG$4='DATA ENTRY'!D721),'DATA ENTRY'!D721,"")))</f>
        <v/>
      </c>
      <c r="CS722">
        <f t="shared" si="184"/>
        <v>0</v>
      </c>
      <c r="CT722">
        <f t="shared" si="185"/>
        <v>0</v>
      </c>
      <c r="CV722" s="139"/>
      <c r="CX722">
        <f t="shared" si="186"/>
        <v>0</v>
      </c>
      <c r="DB722" t="str">
        <f t="shared" si="193"/>
        <v/>
      </c>
      <c r="DC722" t="str">
        <f t="shared" si="194"/>
        <v/>
      </c>
      <c r="DD722" s="224">
        <v>716</v>
      </c>
      <c r="DE722" s="3" t="str">
        <f>IF('DATA ENTRY'!CK721="","",IF('DATA ENTRY'!B721="","",IF(AND($DF$4='DATA ENTRY'!D721),'DATA ENTRY'!B721,"")))</f>
        <v/>
      </c>
      <c r="DF722" s="3" t="str">
        <f>IF('DATA ENTRY'!CK721="","",IF('DATA ENTRY'!C721="","",IF(AND($DF$4='DATA ENTRY'!D721),'DATA ENTRY'!C721,"")))</f>
        <v/>
      </c>
      <c r="DG722" s="4" t="str">
        <f>IF('DATA ENTRY'!CK721="","",IF('DATA ENTRY'!I721="","",IF(AND($DF$4='DATA ENTRY'!D721),'DATA ENTRY'!I721,"")))</f>
        <v/>
      </c>
      <c r="DH722" s="4" t="str">
        <f>IF('DATA ENTRY'!CK721="","",IF('DATA ENTRY'!CK721="","",IF(AND($DF$4='DATA ENTRY'!D721),'DATA ENTRY'!CK721,"")))</f>
        <v/>
      </c>
      <c r="DI722" s="3" t="str">
        <f>IF('DATA ENTRY'!CK721="","",IF('DATA ENTRY'!N721="","",IF(AND($DF$4='DATA ENTRY'!D721),'DATA ENTRY'!N721,"")))</f>
        <v/>
      </c>
      <c r="DJ722" s="107" t="str">
        <f>IF('DATA ENTRY'!CK721="","",IF('DATA ENTRY'!O721="","",IF(AND($DF$4='DATA ENTRY'!D721),'DATA ENTRY'!O721,"")))</f>
        <v/>
      </c>
      <c r="DK722" s="3" t="str">
        <f>IF('DATA ENTRY'!CK721="","",IF('DATA ENTRY'!P721="","",IF(AND($DF$4='DATA ENTRY'!D721),'DATA ENTRY'!P721,"")))</f>
        <v/>
      </c>
      <c r="DL722" s="107" t="str">
        <f>IF('DATA ENTRY'!CK721="","",IF('DATA ENTRY'!Q721="","",IF(AND($DF$4='DATA ENTRY'!D721),'DATA ENTRY'!Q721,"")))</f>
        <v/>
      </c>
      <c r="DM722" s="3" t="str">
        <f>IF('DATA ENTRY'!CK721="","",IF('DATA ENTRY'!R721="","",IF(AND($DF$4='DATA ENTRY'!D721),'DATA ENTRY'!R721,"")))</f>
        <v/>
      </c>
      <c r="DN722" s="107" t="str">
        <f>IF('DATA ENTRY'!CK721="","",IF('DATA ENTRY'!S721="","",IF(AND($DF$4='DATA ENTRY'!D721),'DATA ENTRY'!S721,"")))</f>
        <v/>
      </c>
      <c r="DO722" s="3" t="str">
        <f>IF('DATA ENTRY'!CK721="","",IF('DATA ENTRY'!E721="","",IF(AND($DF$4='DATA ENTRY'!D721),'DATA ENTRY'!E721,"")))</f>
        <v/>
      </c>
      <c r="DP722" s="3" t="str">
        <f>IF('DATA ENTRY'!CK721="","",IF('DATA ENTRY'!D721="","",IF(AND($DF$4='DATA ENTRY'!D721),'DATA ENTRY'!D721,"")))</f>
        <v/>
      </c>
      <c r="DQ722" s="3" t="str">
        <f>IF('DATA ENTRY'!CK721="","",IF('DATA ENTRY'!W721="","",IF(AND($DF$4='DATA ENTRY'!D721),'DATA ENTRY'!W721,"")))</f>
        <v/>
      </c>
      <c r="DR722" s="3" t="str">
        <f>IF('DATA ENTRY'!CK721="","",IF('DATA ENTRY'!X721="","",IF(AND($DF$4='DATA ENTRY'!D721),'DATA ENTRY'!X721,"")))</f>
        <v/>
      </c>
      <c r="DS722" s="108" t="str">
        <f t="shared" si="187"/>
        <v/>
      </c>
      <c r="DT722" s="108" t="str">
        <f>IF('DATA ENTRY'!CK721="","",IF('DATA ENTRY'!D721="","",IF(AND($DF$4='DATA ENTRY'!D721),'DATA ENTRY'!G721,"")))</f>
        <v/>
      </c>
      <c r="DY722">
        <f t="shared" si="188"/>
        <v>0</v>
      </c>
      <c r="EB722" t="str">
        <f t="shared" si="189"/>
        <v/>
      </c>
      <c r="EC722" t="str">
        <f t="shared" si="190"/>
        <v/>
      </c>
      <c r="ED722" s="224">
        <v>716</v>
      </c>
      <c r="EE722" s="3" t="str">
        <f>IF('DATA ENTRY'!CK721="","",IF('DATA ENTRY'!B721="","",IF(AND($EF$4='DATA ENTRY'!G721,$EH$4='DATA ENTRY'!F721),'DATA ENTRY'!B721,"")))</f>
        <v/>
      </c>
      <c r="EF722" s="3" t="str">
        <f>IF('DATA ENTRY'!CK721="","",IF('DATA ENTRY'!C721="","",IF(AND($EF$4='DATA ENTRY'!G721,$EH$4='DATA ENTRY'!F721),'DATA ENTRY'!C721,"")))</f>
        <v/>
      </c>
      <c r="EG722" s="4" t="str">
        <f>IF('DATA ENTRY'!CK721="","",IF('DATA ENTRY'!I721="","",IF(AND($EF$4='DATA ENTRY'!G721,$EH$4='DATA ENTRY'!F721),'DATA ENTRY'!I721,"")))</f>
        <v/>
      </c>
      <c r="EH722" s="4" t="str">
        <f>IF('DATA ENTRY'!CK721="","",IF('DATA ENTRY'!CK721="","",IF(AND($EF$4='DATA ENTRY'!G721,$EH$4='DATA ENTRY'!F721),'DATA ENTRY'!CK721,"")))</f>
        <v/>
      </c>
      <c r="EI722" s="3" t="str">
        <f>IF('DATA ENTRY'!CK721="","",IF('DATA ENTRY'!N721="","",IF(AND($EF$4='DATA ENTRY'!G721,$EH$4='DATA ENTRY'!F721),'DATA ENTRY'!N721,"")))</f>
        <v/>
      </c>
      <c r="EJ722" s="107" t="str">
        <f>IF('DATA ENTRY'!CK721="","",IF('DATA ENTRY'!O721="","",IF(AND($EF$4='DATA ENTRY'!G721,$EH$4='DATA ENTRY'!F721),'DATA ENTRY'!O721,"")))</f>
        <v/>
      </c>
      <c r="EK722" s="3" t="str">
        <f>IF('DATA ENTRY'!CK721="","",IF('DATA ENTRY'!P721="","",IF(AND($EF$4='DATA ENTRY'!G721,$EH$4='DATA ENTRY'!F721),'DATA ENTRY'!P721,"")))</f>
        <v/>
      </c>
      <c r="EL722" s="107" t="str">
        <f>IF('DATA ENTRY'!CK721="","",IF('DATA ENTRY'!Q721="","",IF(AND($EF$4='DATA ENTRY'!G721,$EH$4='DATA ENTRY'!F721),'DATA ENTRY'!Q721,"")))</f>
        <v/>
      </c>
      <c r="EM722" s="3" t="str">
        <f>IF('DATA ENTRY'!CK721="","",IF('DATA ENTRY'!R721="","",IF(AND($EF$4='DATA ENTRY'!G721,$EH$4='DATA ENTRY'!F721),'DATA ENTRY'!R721,"")))</f>
        <v/>
      </c>
      <c r="EN722" s="107" t="str">
        <f>IF('DATA ENTRY'!CK721="","",IF('DATA ENTRY'!S721="","",IF(AND($EF$4='DATA ENTRY'!G721,$EH$4='DATA ENTRY'!F721),'DATA ENTRY'!S721,"")))</f>
        <v/>
      </c>
      <c r="EO722" s="3" t="str">
        <f>IF('DATA ENTRY'!CK721="","",IF('DATA ENTRY'!E721="","",IF(AND($EF$4='DATA ENTRY'!G721,$EH$4='DATA ENTRY'!F721),'DATA ENTRY'!E721,"")))</f>
        <v/>
      </c>
      <c r="EP722" s="3" t="str">
        <f>IF('DATA ENTRY'!CK721="","",IF('DATA ENTRY'!D721="","",IF(AND($EF$4='DATA ENTRY'!G721,$EH$4='DATA ENTRY'!F721),'DATA ENTRY'!D721,"")))</f>
        <v/>
      </c>
      <c r="EQ722" s="3" t="str">
        <f>IF('DATA ENTRY'!CK721="","",IF('DATA ENTRY'!W721="","",IF(AND($EF$4='DATA ENTRY'!G721,$EH$4='DATA ENTRY'!F721),'DATA ENTRY'!W721,"")))</f>
        <v/>
      </c>
      <c r="ER722" s="3" t="str">
        <f>IF('DATA ENTRY'!CK721="","",IF('DATA ENTRY'!X721="","",IF(AND($EF$4='DATA ENTRY'!G721,$EH$4='DATA ENTRY'!F721),'DATA ENTRY'!X721,"")))</f>
        <v/>
      </c>
      <c r="ES722" s="108" t="str">
        <f t="shared" si="191"/>
        <v/>
      </c>
      <c r="ET722" s="108" t="str">
        <f>IF('DATA ENTRY'!CK721="","",IF('DATA ENTRY'!D721="","",IF(AND($EF$4='DATA ENTRY'!G721,$EH$4='DATA ENTRY'!F721),'DATA ENTRY'!G721,"")))</f>
        <v/>
      </c>
      <c r="EY722">
        <f t="shared" si="192"/>
        <v>0</v>
      </c>
    </row>
    <row r="723" spans="1:155">
      <c r="A723" t="str">
        <f>IF(S723=0,"",1+(MAX($A$7:A722)))</f>
        <v/>
      </c>
      <c r="B723" s="224">
        <v>717</v>
      </c>
      <c r="C723" s="3" t="str">
        <f>IF('DATA ENTRY'!CK722="","",IF('DATA ENTRY'!B722="","",IF($D$4="All Post",'DATA ENTRY'!B722,IF(AND($D$4='DATA ENTRY'!CK722),'DATA ENTRY'!B722,""))))</f>
        <v/>
      </c>
      <c r="D723" s="3" t="str">
        <f>IF('DATA ENTRY'!CK722="","",IF('DATA ENTRY'!C722="","",IF($D$4="All Post",'DATA ENTRY'!C722,IF(AND($D$4='DATA ENTRY'!CK722),'DATA ENTRY'!C722,""))))</f>
        <v/>
      </c>
      <c r="E723" s="4" t="str">
        <f>IF('DATA ENTRY'!CK722="","",IF('DATA ENTRY'!I722="","",IF($D$4="All Post",'DATA ENTRY'!I722,IF(AND($D$4='DATA ENTRY'!CK722),'DATA ENTRY'!I722,""))))</f>
        <v/>
      </c>
      <c r="F723" s="4" t="str">
        <f>IF('DATA ENTRY'!CK722="","",IF('DATA ENTRY'!CK722="","",IF($D$4="All Post",'DATA ENTRY'!CK722,IF(AND($D$4='DATA ENTRY'!CK722),'DATA ENTRY'!CK722,""))))</f>
        <v/>
      </c>
      <c r="G723" s="3" t="str">
        <f>IF('DATA ENTRY'!CK722="","",IF('DATA ENTRY'!N722="","",IF($D$4="All Post",'DATA ENTRY'!N722,IF(AND($D$4='DATA ENTRY'!CK722),'DATA ENTRY'!N722,""))))</f>
        <v/>
      </c>
      <c r="H723" s="107" t="str">
        <f>IF('DATA ENTRY'!CK722="","",IF('DATA ENTRY'!O722="","",IF($D$4="All Post",'DATA ENTRY'!O722,IF(AND($D$4='DATA ENTRY'!CK722),'DATA ENTRY'!O722,""))))</f>
        <v/>
      </c>
      <c r="I723" s="3" t="str">
        <f>IF('DATA ENTRY'!CK722="","",IF('DATA ENTRY'!P722="","",IF($D$4="All Post",'DATA ENTRY'!P722,IF(AND($D$4='DATA ENTRY'!CK722),'DATA ENTRY'!P722,""))))</f>
        <v/>
      </c>
      <c r="J723" s="107" t="str">
        <f>IF('DATA ENTRY'!CK722="","",IF('DATA ENTRY'!Q722="","",IF($D$4="All Post",'DATA ENTRY'!Q722,IF(AND($D$4='DATA ENTRY'!CK722),'DATA ENTRY'!Q722,""))))</f>
        <v/>
      </c>
      <c r="K723" s="3" t="str">
        <f>IF('DATA ENTRY'!CK722="","",IF('DATA ENTRY'!R722="","",IF($D$4="All Post",'DATA ENTRY'!R722,IF(AND($D$4='DATA ENTRY'!CK722),'DATA ENTRY'!R722,""))))</f>
        <v/>
      </c>
      <c r="L723" s="3" t="str">
        <f>IF('DATA ENTRY'!CK722="","",IF('DATA ENTRY'!S722="","",IF($D$4="All Post",'DATA ENTRY'!S722,IF(AND($D$4='DATA ENTRY'!CK722),'DATA ENTRY'!S722,""))))</f>
        <v/>
      </c>
      <c r="M723" s="3" t="str">
        <f>IF('DATA ENTRY'!CK722="","",IF('DATA ENTRY'!E722="","",IF($D$4="All Post",'DATA ENTRY'!E722,IF(AND($D$4='DATA ENTRY'!CK722),'DATA ENTRY'!E722,""))))</f>
        <v/>
      </c>
      <c r="N723" s="3" t="str">
        <f>IF('DATA ENTRY'!CK722="","",IF('DATA ENTRY'!W722="","",IF($D$4="All Post",'DATA ENTRY'!W722,IF(AND($D$4='DATA ENTRY'!CK722),'DATA ENTRY'!W722,""))))</f>
        <v/>
      </c>
      <c r="O723" s="3" t="str">
        <f>IF('DATA ENTRY'!CK722="","",IF('DATA ENTRY'!X722="","",IF($D$4="All Post",'DATA ENTRY'!X722,IF(AND($D$4='DATA ENTRY'!CK722),'DATA ENTRY'!X722,""))))</f>
        <v/>
      </c>
      <c r="P723" s="3" t="str">
        <f>IF('DATA ENTRY'!CK722="","",IF('DATA ENTRY'!G722="","",IF($D$4="All Post",'DATA ENTRY'!G722,IF(AND($D$4='DATA ENTRY'!CK722),'DATA ENTRY'!G722,""))))</f>
        <v/>
      </c>
      <c r="S723">
        <f t="shared" si="179"/>
        <v>0</v>
      </c>
      <c r="T723" t="str">
        <f t="shared" si="180"/>
        <v/>
      </c>
      <c r="BZ723" t="str">
        <f t="shared" si="181"/>
        <v/>
      </c>
      <c r="CA723" t="str">
        <f t="shared" si="182"/>
        <v/>
      </c>
      <c r="CB723" s="224">
        <v>717</v>
      </c>
      <c r="CC723" s="3" t="str">
        <f>IF('DATA ENTRY'!CK722="","",IF('DATA ENTRY'!B722="","",IF(AND($CD$4='DATA ENTRY'!CK722,$CG$4='DATA ENTRY'!D722),'DATA ENTRY'!B722,"")))</f>
        <v/>
      </c>
      <c r="CD723" s="3" t="str">
        <f>IF('DATA ENTRY'!CK722="","",IF('DATA ENTRY'!C722="","",IF(AND($CD$4='DATA ENTRY'!CK722,$CG$4='DATA ENTRY'!D722),'DATA ENTRY'!C722,"")))</f>
        <v/>
      </c>
      <c r="CE723" s="4" t="str">
        <f>IF('DATA ENTRY'!CK722="","",IF('DATA ENTRY'!I722="","",IF(AND($CD$4='DATA ENTRY'!CK722,$CG$4='DATA ENTRY'!D722),'DATA ENTRY'!I722,"")))</f>
        <v/>
      </c>
      <c r="CF723" s="4" t="str">
        <f>IF('DATA ENTRY'!CK722="","",IF('DATA ENTRY'!CK722="","",IF(AND($CD$4='DATA ENTRY'!CK722,$CG$4='DATA ENTRY'!D722),'DATA ENTRY'!CK722,"")))</f>
        <v/>
      </c>
      <c r="CG723" s="3" t="str">
        <f>IF('DATA ENTRY'!CK722="","",IF('DATA ENTRY'!N722="","",IF(AND($CD$4='DATA ENTRY'!CK722,$CG$4='DATA ENTRY'!D722),'DATA ENTRY'!N722,"")))</f>
        <v/>
      </c>
      <c r="CH723" s="107" t="str">
        <f>IF('DATA ENTRY'!CK722="","",IF('DATA ENTRY'!O722="","",IF(AND($CD$4='DATA ENTRY'!CK722,$CG$4='DATA ENTRY'!D722),'DATA ENTRY'!O722,"")))</f>
        <v/>
      </c>
      <c r="CI723" s="3" t="str">
        <f>IF('DATA ENTRY'!CK722="","",IF('DATA ENTRY'!P722="","",IF(AND($CD$4='DATA ENTRY'!CK722,$CG$4='DATA ENTRY'!D722),'DATA ENTRY'!P722,"")))</f>
        <v/>
      </c>
      <c r="CJ723" s="107" t="str">
        <f>IF('DATA ENTRY'!CK722="","",IF('DATA ENTRY'!Q722="","",IF(AND($CD$4='DATA ENTRY'!CK722,$CG$4='DATA ENTRY'!D722),'DATA ENTRY'!Q722,"")))</f>
        <v/>
      </c>
      <c r="CK723" s="3" t="str">
        <f>IF('DATA ENTRY'!CK722="","",IF('DATA ENTRY'!R722="","",IF(AND($CD$4='DATA ENTRY'!CK722,$CG$4='DATA ENTRY'!D722),'DATA ENTRY'!R722,"")))</f>
        <v/>
      </c>
      <c r="CL723" s="3" t="str">
        <f>IF('DATA ENTRY'!CK722="","",IF('DATA ENTRY'!S722="","",IF(AND($CD$4='DATA ENTRY'!CK722,$CG$4='DATA ENTRY'!D722),'DATA ENTRY'!S722,"")))</f>
        <v/>
      </c>
      <c r="CM723" s="3" t="str">
        <f>IF('DATA ENTRY'!CK722="","",IF('DATA ENTRY'!E722="","",IF(AND($CD$4='DATA ENTRY'!CK722,$CG$4='DATA ENTRY'!D722),'DATA ENTRY'!E722,"")))</f>
        <v/>
      </c>
      <c r="CN723" s="3" t="str">
        <f>IF('DATA ENTRY'!CK722="","",IF('DATA ENTRY'!W722="","",IF(AND($CD$4='DATA ENTRY'!CK722,$CG$4='DATA ENTRY'!D722),'DATA ENTRY'!W722,"")))</f>
        <v/>
      </c>
      <c r="CO723" s="3" t="str">
        <f>IF('DATA ENTRY'!CK722="","",IF('DATA ENTRY'!X722="","",IF(AND($CD$4='DATA ENTRY'!CK722,$CG$4='DATA ENTRY'!D722),'DATA ENTRY'!X722,"")))</f>
        <v/>
      </c>
      <c r="CP723" s="108" t="str">
        <f t="shared" si="183"/>
        <v/>
      </c>
      <c r="CQ723" s="108" t="str">
        <f>IF('DATA ENTRY'!CK722="","",IF('DATA ENTRY'!G722="","",IF(AND($CD$4='DATA ENTRY'!CK722,$CG$4='DATA ENTRY'!D722),'DATA ENTRY'!G722,"")))</f>
        <v/>
      </c>
      <c r="CR723" s="230" t="str">
        <f>IF('DATA ENTRY'!CK722="","",IF('DATA ENTRY'!D722="","",IF(AND($CD$4='DATA ENTRY'!CK722,$CG$4='DATA ENTRY'!D722),'DATA ENTRY'!D722,"")))</f>
        <v/>
      </c>
      <c r="CS723">
        <f t="shared" si="184"/>
        <v>0</v>
      </c>
      <c r="CT723">
        <f t="shared" si="185"/>
        <v>0</v>
      </c>
      <c r="CV723" s="139"/>
      <c r="CX723">
        <f t="shared" si="186"/>
        <v>0</v>
      </c>
      <c r="DB723" t="str">
        <f t="shared" si="193"/>
        <v/>
      </c>
      <c r="DC723" t="str">
        <f t="shared" si="194"/>
        <v/>
      </c>
      <c r="DD723" s="224">
        <v>717</v>
      </c>
      <c r="DE723" s="3" t="str">
        <f>IF('DATA ENTRY'!CK722="","",IF('DATA ENTRY'!B722="","",IF(AND($DF$4='DATA ENTRY'!D722),'DATA ENTRY'!B722,"")))</f>
        <v/>
      </c>
      <c r="DF723" s="3" t="str">
        <f>IF('DATA ENTRY'!CK722="","",IF('DATA ENTRY'!C722="","",IF(AND($DF$4='DATA ENTRY'!D722),'DATA ENTRY'!C722,"")))</f>
        <v/>
      </c>
      <c r="DG723" s="4" t="str">
        <f>IF('DATA ENTRY'!CK722="","",IF('DATA ENTRY'!I722="","",IF(AND($DF$4='DATA ENTRY'!D722),'DATA ENTRY'!I722,"")))</f>
        <v/>
      </c>
      <c r="DH723" s="4" t="str">
        <f>IF('DATA ENTRY'!CK722="","",IF('DATA ENTRY'!CK722="","",IF(AND($DF$4='DATA ENTRY'!D722),'DATA ENTRY'!CK722,"")))</f>
        <v/>
      </c>
      <c r="DI723" s="3" t="str">
        <f>IF('DATA ENTRY'!CK722="","",IF('DATA ENTRY'!N722="","",IF(AND($DF$4='DATA ENTRY'!D722),'DATA ENTRY'!N722,"")))</f>
        <v/>
      </c>
      <c r="DJ723" s="107" t="str">
        <f>IF('DATA ENTRY'!CK722="","",IF('DATA ENTRY'!O722="","",IF(AND($DF$4='DATA ENTRY'!D722),'DATA ENTRY'!O722,"")))</f>
        <v/>
      </c>
      <c r="DK723" s="3" t="str">
        <f>IF('DATA ENTRY'!CK722="","",IF('DATA ENTRY'!P722="","",IF(AND($DF$4='DATA ENTRY'!D722),'DATA ENTRY'!P722,"")))</f>
        <v/>
      </c>
      <c r="DL723" s="107" t="str">
        <f>IF('DATA ENTRY'!CK722="","",IF('DATA ENTRY'!Q722="","",IF(AND($DF$4='DATA ENTRY'!D722),'DATA ENTRY'!Q722,"")))</f>
        <v/>
      </c>
      <c r="DM723" s="3" t="str">
        <f>IF('DATA ENTRY'!CK722="","",IF('DATA ENTRY'!R722="","",IF(AND($DF$4='DATA ENTRY'!D722),'DATA ENTRY'!R722,"")))</f>
        <v/>
      </c>
      <c r="DN723" s="107" t="str">
        <f>IF('DATA ENTRY'!CK722="","",IF('DATA ENTRY'!S722="","",IF(AND($DF$4='DATA ENTRY'!D722),'DATA ENTRY'!S722,"")))</f>
        <v/>
      </c>
      <c r="DO723" s="3" t="str">
        <f>IF('DATA ENTRY'!CK722="","",IF('DATA ENTRY'!E722="","",IF(AND($DF$4='DATA ENTRY'!D722),'DATA ENTRY'!E722,"")))</f>
        <v/>
      </c>
      <c r="DP723" s="3" t="str">
        <f>IF('DATA ENTRY'!CK722="","",IF('DATA ENTRY'!D722="","",IF(AND($DF$4='DATA ENTRY'!D722),'DATA ENTRY'!D722,"")))</f>
        <v/>
      </c>
      <c r="DQ723" s="3" t="str">
        <f>IF('DATA ENTRY'!CK722="","",IF('DATA ENTRY'!W722="","",IF(AND($DF$4='DATA ENTRY'!D722),'DATA ENTRY'!W722,"")))</f>
        <v/>
      </c>
      <c r="DR723" s="3" t="str">
        <f>IF('DATA ENTRY'!CK722="","",IF('DATA ENTRY'!X722="","",IF(AND($DF$4='DATA ENTRY'!D722),'DATA ENTRY'!X722,"")))</f>
        <v/>
      </c>
      <c r="DS723" s="108" t="str">
        <f t="shared" si="187"/>
        <v/>
      </c>
      <c r="DT723" s="108" t="str">
        <f>IF('DATA ENTRY'!CK722="","",IF('DATA ENTRY'!D722="","",IF(AND($DF$4='DATA ENTRY'!D722),'DATA ENTRY'!G722,"")))</f>
        <v/>
      </c>
      <c r="DY723">
        <f t="shared" si="188"/>
        <v>0</v>
      </c>
      <c r="EB723" t="str">
        <f t="shared" si="189"/>
        <v/>
      </c>
      <c r="EC723" t="str">
        <f t="shared" si="190"/>
        <v/>
      </c>
      <c r="ED723" s="224">
        <v>717</v>
      </c>
      <c r="EE723" s="3" t="str">
        <f>IF('DATA ENTRY'!CK722="","",IF('DATA ENTRY'!B722="","",IF(AND($EF$4='DATA ENTRY'!G722,$EH$4='DATA ENTRY'!F722),'DATA ENTRY'!B722,"")))</f>
        <v/>
      </c>
      <c r="EF723" s="3" t="str">
        <f>IF('DATA ENTRY'!CK722="","",IF('DATA ENTRY'!C722="","",IF(AND($EF$4='DATA ENTRY'!G722,$EH$4='DATA ENTRY'!F722),'DATA ENTRY'!C722,"")))</f>
        <v/>
      </c>
      <c r="EG723" s="4" t="str">
        <f>IF('DATA ENTRY'!CK722="","",IF('DATA ENTRY'!I722="","",IF(AND($EF$4='DATA ENTRY'!G722,$EH$4='DATA ENTRY'!F722),'DATA ENTRY'!I722,"")))</f>
        <v/>
      </c>
      <c r="EH723" s="4" t="str">
        <f>IF('DATA ENTRY'!CK722="","",IF('DATA ENTRY'!CK722="","",IF(AND($EF$4='DATA ENTRY'!G722,$EH$4='DATA ENTRY'!F722),'DATA ENTRY'!CK722,"")))</f>
        <v/>
      </c>
      <c r="EI723" s="3" t="str">
        <f>IF('DATA ENTRY'!CK722="","",IF('DATA ENTRY'!N722="","",IF(AND($EF$4='DATA ENTRY'!G722,$EH$4='DATA ENTRY'!F722),'DATA ENTRY'!N722,"")))</f>
        <v/>
      </c>
      <c r="EJ723" s="107" t="str">
        <f>IF('DATA ENTRY'!CK722="","",IF('DATA ENTRY'!O722="","",IF(AND($EF$4='DATA ENTRY'!G722,$EH$4='DATA ENTRY'!F722),'DATA ENTRY'!O722,"")))</f>
        <v/>
      </c>
      <c r="EK723" s="3" t="str">
        <f>IF('DATA ENTRY'!CK722="","",IF('DATA ENTRY'!P722="","",IF(AND($EF$4='DATA ENTRY'!G722,$EH$4='DATA ENTRY'!F722),'DATA ENTRY'!P722,"")))</f>
        <v/>
      </c>
      <c r="EL723" s="107" t="str">
        <f>IF('DATA ENTRY'!CK722="","",IF('DATA ENTRY'!Q722="","",IF(AND($EF$4='DATA ENTRY'!G722,$EH$4='DATA ENTRY'!F722),'DATA ENTRY'!Q722,"")))</f>
        <v/>
      </c>
      <c r="EM723" s="3" t="str">
        <f>IF('DATA ENTRY'!CK722="","",IF('DATA ENTRY'!R722="","",IF(AND($EF$4='DATA ENTRY'!G722,$EH$4='DATA ENTRY'!F722),'DATA ENTRY'!R722,"")))</f>
        <v/>
      </c>
      <c r="EN723" s="107" t="str">
        <f>IF('DATA ENTRY'!CK722="","",IF('DATA ENTRY'!S722="","",IF(AND($EF$4='DATA ENTRY'!G722,$EH$4='DATA ENTRY'!F722),'DATA ENTRY'!S722,"")))</f>
        <v/>
      </c>
      <c r="EO723" s="3" t="str">
        <f>IF('DATA ENTRY'!CK722="","",IF('DATA ENTRY'!E722="","",IF(AND($EF$4='DATA ENTRY'!G722,$EH$4='DATA ENTRY'!F722),'DATA ENTRY'!E722,"")))</f>
        <v/>
      </c>
      <c r="EP723" s="3" t="str">
        <f>IF('DATA ENTRY'!CK722="","",IF('DATA ENTRY'!D722="","",IF(AND($EF$4='DATA ENTRY'!G722,$EH$4='DATA ENTRY'!F722),'DATA ENTRY'!D722,"")))</f>
        <v/>
      </c>
      <c r="EQ723" s="3" t="str">
        <f>IF('DATA ENTRY'!CK722="","",IF('DATA ENTRY'!W722="","",IF(AND($EF$4='DATA ENTRY'!G722,$EH$4='DATA ENTRY'!F722),'DATA ENTRY'!W722,"")))</f>
        <v/>
      </c>
      <c r="ER723" s="3" t="str">
        <f>IF('DATA ENTRY'!CK722="","",IF('DATA ENTRY'!X722="","",IF(AND($EF$4='DATA ENTRY'!G722,$EH$4='DATA ENTRY'!F722),'DATA ENTRY'!X722,"")))</f>
        <v/>
      </c>
      <c r="ES723" s="108" t="str">
        <f t="shared" si="191"/>
        <v/>
      </c>
      <c r="ET723" s="108" t="str">
        <f>IF('DATA ENTRY'!CK722="","",IF('DATA ENTRY'!D722="","",IF(AND($EF$4='DATA ENTRY'!G722,$EH$4='DATA ENTRY'!F722),'DATA ENTRY'!G722,"")))</f>
        <v/>
      </c>
      <c r="EY723">
        <f t="shared" si="192"/>
        <v>0</v>
      </c>
    </row>
    <row r="724" spans="1:155">
      <c r="A724" t="str">
        <f>IF(S724=0,"",1+(MAX($A$7:A723)))</f>
        <v/>
      </c>
      <c r="B724" s="224">
        <v>718</v>
      </c>
      <c r="C724" s="3" t="str">
        <f>IF('DATA ENTRY'!CK723="","",IF('DATA ENTRY'!B723="","",IF($D$4="All Post",'DATA ENTRY'!B723,IF(AND($D$4='DATA ENTRY'!CK723),'DATA ENTRY'!B723,""))))</f>
        <v/>
      </c>
      <c r="D724" s="3" t="str">
        <f>IF('DATA ENTRY'!CK723="","",IF('DATA ENTRY'!C723="","",IF($D$4="All Post",'DATA ENTRY'!C723,IF(AND($D$4='DATA ENTRY'!CK723),'DATA ENTRY'!C723,""))))</f>
        <v/>
      </c>
      <c r="E724" s="4" t="str">
        <f>IF('DATA ENTRY'!CK723="","",IF('DATA ENTRY'!I723="","",IF($D$4="All Post",'DATA ENTRY'!I723,IF(AND($D$4='DATA ENTRY'!CK723),'DATA ENTRY'!I723,""))))</f>
        <v/>
      </c>
      <c r="F724" s="4" t="str">
        <f>IF('DATA ENTRY'!CK723="","",IF('DATA ENTRY'!CK723="","",IF($D$4="All Post",'DATA ENTRY'!CK723,IF(AND($D$4='DATA ENTRY'!CK723),'DATA ENTRY'!CK723,""))))</f>
        <v/>
      </c>
      <c r="G724" s="3" t="str">
        <f>IF('DATA ENTRY'!CK723="","",IF('DATA ENTRY'!N723="","",IF($D$4="All Post",'DATA ENTRY'!N723,IF(AND($D$4='DATA ENTRY'!CK723),'DATA ENTRY'!N723,""))))</f>
        <v/>
      </c>
      <c r="H724" s="107" t="str">
        <f>IF('DATA ENTRY'!CK723="","",IF('DATA ENTRY'!O723="","",IF($D$4="All Post",'DATA ENTRY'!O723,IF(AND($D$4='DATA ENTRY'!CK723),'DATA ENTRY'!O723,""))))</f>
        <v/>
      </c>
      <c r="I724" s="3" t="str">
        <f>IF('DATA ENTRY'!CK723="","",IF('DATA ENTRY'!P723="","",IF($D$4="All Post",'DATA ENTRY'!P723,IF(AND($D$4='DATA ENTRY'!CK723),'DATA ENTRY'!P723,""))))</f>
        <v/>
      </c>
      <c r="J724" s="107" t="str">
        <f>IF('DATA ENTRY'!CK723="","",IF('DATA ENTRY'!Q723="","",IF($D$4="All Post",'DATA ENTRY'!Q723,IF(AND($D$4='DATA ENTRY'!CK723),'DATA ENTRY'!Q723,""))))</f>
        <v/>
      </c>
      <c r="K724" s="3" t="str">
        <f>IF('DATA ENTRY'!CK723="","",IF('DATA ENTRY'!R723="","",IF($D$4="All Post",'DATA ENTRY'!R723,IF(AND($D$4='DATA ENTRY'!CK723),'DATA ENTRY'!R723,""))))</f>
        <v/>
      </c>
      <c r="L724" s="3" t="str">
        <f>IF('DATA ENTRY'!CK723="","",IF('DATA ENTRY'!S723="","",IF($D$4="All Post",'DATA ENTRY'!S723,IF(AND($D$4='DATA ENTRY'!CK723),'DATA ENTRY'!S723,""))))</f>
        <v/>
      </c>
      <c r="M724" s="3" t="str">
        <f>IF('DATA ENTRY'!CK723="","",IF('DATA ENTRY'!E723="","",IF($D$4="All Post",'DATA ENTRY'!E723,IF(AND($D$4='DATA ENTRY'!CK723),'DATA ENTRY'!E723,""))))</f>
        <v/>
      </c>
      <c r="N724" s="3" t="str">
        <f>IF('DATA ENTRY'!CK723="","",IF('DATA ENTRY'!W723="","",IF($D$4="All Post",'DATA ENTRY'!W723,IF(AND($D$4='DATA ENTRY'!CK723),'DATA ENTRY'!W723,""))))</f>
        <v/>
      </c>
      <c r="O724" s="3" t="str">
        <f>IF('DATA ENTRY'!CK723="","",IF('DATA ENTRY'!X723="","",IF($D$4="All Post",'DATA ENTRY'!X723,IF(AND($D$4='DATA ENTRY'!CK723),'DATA ENTRY'!X723,""))))</f>
        <v/>
      </c>
      <c r="P724" s="3" t="str">
        <f>IF('DATA ENTRY'!CK723="","",IF('DATA ENTRY'!G723="","",IF($D$4="All Post",'DATA ENTRY'!G723,IF(AND($D$4='DATA ENTRY'!CK723),'DATA ENTRY'!G723,""))))</f>
        <v/>
      </c>
      <c r="S724">
        <f t="shared" si="179"/>
        <v>0</v>
      </c>
      <c r="T724" t="str">
        <f t="shared" si="180"/>
        <v/>
      </c>
      <c r="BZ724" t="str">
        <f t="shared" si="181"/>
        <v/>
      </c>
      <c r="CA724" t="str">
        <f t="shared" si="182"/>
        <v/>
      </c>
      <c r="CB724" s="224">
        <v>718</v>
      </c>
      <c r="CC724" s="3" t="str">
        <f>IF('DATA ENTRY'!CK723="","",IF('DATA ENTRY'!B723="","",IF(AND($CD$4='DATA ENTRY'!CK723,$CG$4='DATA ENTRY'!D723),'DATA ENTRY'!B723,"")))</f>
        <v/>
      </c>
      <c r="CD724" s="3" t="str">
        <f>IF('DATA ENTRY'!CK723="","",IF('DATA ENTRY'!C723="","",IF(AND($CD$4='DATA ENTRY'!CK723,$CG$4='DATA ENTRY'!D723),'DATA ENTRY'!C723,"")))</f>
        <v/>
      </c>
      <c r="CE724" s="4" t="str">
        <f>IF('DATA ENTRY'!CK723="","",IF('DATA ENTRY'!I723="","",IF(AND($CD$4='DATA ENTRY'!CK723,$CG$4='DATA ENTRY'!D723),'DATA ENTRY'!I723,"")))</f>
        <v/>
      </c>
      <c r="CF724" s="4" t="str">
        <f>IF('DATA ENTRY'!CK723="","",IF('DATA ENTRY'!CK723="","",IF(AND($CD$4='DATA ENTRY'!CK723,$CG$4='DATA ENTRY'!D723),'DATA ENTRY'!CK723,"")))</f>
        <v/>
      </c>
      <c r="CG724" s="3" t="str">
        <f>IF('DATA ENTRY'!CK723="","",IF('DATA ENTRY'!N723="","",IF(AND($CD$4='DATA ENTRY'!CK723,$CG$4='DATA ENTRY'!D723),'DATA ENTRY'!N723,"")))</f>
        <v/>
      </c>
      <c r="CH724" s="107" t="str">
        <f>IF('DATA ENTRY'!CK723="","",IF('DATA ENTRY'!O723="","",IF(AND($CD$4='DATA ENTRY'!CK723,$CG$4='DATA ENTRY'!D723),'DATA ENTRY'!O723,"")))</f>
        <v/>
      </c>
      <c r="CI724" s="3" t="str">
        <f>IF('DATA ENTRY'!CK723="","",IF('DATA ENTRY'!P723="","",IF(AND($CD$4='DATA ENTRY'!CK723,$CG$4='DATA ENTRY'!D723),'DATA ENTRY'!P723,"")))</f>
        <v/>
      </c>
      <c r="CJ724" s="107" t="str">
        <f>IF('DATA ENTRY'!CK723="","",IF('DATA ENTRY'!Q723="","",IF(AND($CD$4='DATA ENTRY'!CK723,$CG$4='DATA ENTRY'!D723),'DATA ENTRY'!Q723,"")))</f>
        <v/>
      </c>
      <c r="CK724" s="3" t="str">
        <f>IF('DATA ENTRY'!CK723="","",IF('DATA ENTRY'!R723="","",IF(AND($CD$4='DATA ENTRY'!CK723,$CG$4='DATA ENTRY'!D723),'DATA ENTRY'!R723,"")))</f>
        <v/>
      </c>
      <c r="CL724" s="3" t="str">
        <f>IF('DATA ENTRY'!CK723="","",IF('DATA ENTRY'!S723="","",IF(AND($CD$4='DATA ENTRY'!CK723,$CG$4='DATA ENTRY'!D723),'DATA ENTRY'!S723,"")))</f>
        <v/>
      </c>
      <c r="CM724" s="3" t="str">
        <f>IF('DATA ENTRY'!CK723="","",IF('DATA ENTRY'!E723="","",IF(AND($CD$4='DATA ENTRY'!CK723,$CG$4='DATA ENTRY'!D723),'DATA ENTRY'!E723,"")))</f>
        <v/>
      </c>
      <c r="CN724" s="3" t="str">
        <f>IF('DATA ENTRY'!CK723="","",IF('DATA ENTRY'!W723="","",IF(AND($CD$4='DATA ENTRY'!CK723,$CG$4='DATA ENTRY'!D723),'DATA ENTRY'!W723,"")))</f>
        <v/>
      </c>
      <c r="CO724" s="3" t="str">
        <f>IF('DATA ENTRY'!CK723="","",IF('DATA ENTRY'!X723="","",IF(AND($CD$4='DATA ENTRY'!CK723,$CG$4='DATA ENTRY'!D723),'DATA ENTRY'!X723,"")))</f>
        <v/>
      </c>
      <c r="CP724" s="108" t="str">
        <f t="shared" si="183"/>
        <v/>
      </c>
      <c r="CQ724" s="108" t="str">
        <f>IF('DATA ENTRY'!CK723="","",IF('DATA ENTRY'!G723="","",IF(AND($CD$4='DATA ENTRY'!CK723,$CG$4='DATA ENTRY'!D723),'DATA ENTRY'!G723,"")))</f>
        <v/>
      </c>
      <c r="CR724" s="230" t="str">
        <f>IF('DATA ENTRY'!CK723="","",IF('DATA ENTRY'!D723="","",IF(AND($CD$4='DATA ENTRY'!CK723,$CG$4='DATA ENTRY'!D723),'DATA ENTRY'!D723,"")))</f>
        <v/>
      </c>
      <c r="CS724">
        <f t="shared" si="184"/>
        <v>0</v>
      </c>
      <c r="CT724">
        <f t="shared" si="185"/>
        <v>0</v>
      </c>
      <c r="CV724" s="139"/>
      <c r="CX724">
        <f t="shared" si="186"/>
        <v>0</v>
      </c>
      <c r="DB724" t="str">
        <f t="shared" si="193"/>
        <v/>
      </c>
      <c r="DC724" t="str">
        <f t="shared" si="194"/>
        <v/>
      </c>
      <c r="DD724" s="224">
        <v>718</v>
      </c>
      <c r="DE724" s="3" t="str">
        <f>IF('DATA ENTRY'!CK723="","",IF('DATA ENTRY'!B723="","",IF(AND($DF$4='DATA ENTRY'!D723),'DATA ENTRY'!B723,"")))</f>
        <v/>
      </c>
      <c r="DF724" s="3" t="str">
        <f>IF('DATA ENTRY'!CK723="","",IF('DATA ENTRY'!C723="","",IF(AND($DF$4='DATA ENTRY'!D723),'DATA ENTRY'!C723,"")))</f>
        <v/>
      </c>
      <c r="DG724" s="4" t="str">
        <f>IF('DATA ENTRY'!CK723="","",IF('DATA ENTRY'!I723="","",IF(AND($DF$4='DATA ENTRY'!D723),'DATA ENTRY'!I723,"")))</f>
        <v/>
      </c>
      <c r="DH724" s="4" t="str">
        <f>IF('DATA ENTRY'!CK723="","",IF('DATA ENTRY'!CK723="","",IF(AND($DF$4='DATA ENTRY'!D723),'DATA ENTRY'!CK723,"")))</f>
        <v/>
      </c>
      <c r="DI724" s="3" t="str">
        <f>IF('DATA ENTRY'!CK723="","",IF('DATA ENTRY'!N723="","",IF(AND($DF$4='DATA ENTRY'!D723),'DATA ENTRY'!N723,"")))</f>
        <v/>
      </c>
      <c r="DJ724" s="107" t="str">
        <f>IF('DATA ENTRY'!CK723="","",IF('DATA ENTRY'!O723="","",IF(AND($DF$4='DATA ENTRY'!D723),'DATA ENTRY'!O723,"")))</f>
        <v/>
      </c>
      <c r="DK724" s="3" t="str">
        <f>IF('DATA ENTRY'!CK723="","",IF('DATA ENTRY'!P723="","",IF(AND($DF$4='DATA ENTRY'!D723),'DATA ENTRY'!P723,"")))</f>
        <v/>
      </c>
      <c r="DL724" s="107" t="str">
        <f>IF('DATA ENTRY'!CK723="","",IF('DATA ENTRY'!Q723="","",IF(AND($DF$4='DATA ENTRY'!D723),'DATA ENTRY'!Q723,"")))</f>
        <v/>
      </c>
      <c r="DM724" s="3" t="str">
        <f>IF('DATA ENTRY'!CK723="","",IF('DATA ENTRY'!R723="","",IF(AND($DF$4='DATA ENTRY'!D723),'DATA ENTRY'!R723,"")))</f>
        <v/>
      </c>
      <c r="DN724" s="107" t="str">
        <f>IF('DATA ENTRY'!CK723="","",IF('DATA ENTRY'!S723="","",IF(AND($DF$4='DATA ENTRY'!D723),'DATA ENTRY'!S723,"")))</f>
        <v/>
      </c>
      <c r="DO724" s="3" t="str">
        <f>IF('DATA ENTRY'!CK723="","",IF('DATA ENTRY'!E723="","",IF(AND($DF$4='DATA ENTRY'!D723),'DATA ENTRY'!E723,"")))</f>
        <v/>
      </c>
      <c r="DP724" s="3" t="str">
        <f>IF('DATA ENTRY'!CK723="","",IF('DATA ENTRY'!D723="","",IF(AND($DF$4='DATA ENTRY'!D723),'DATA ENTRY'!D723,"")))</f>
        <v/>
      </c>
      <c r="DQ724" s="3" t="str">
        <f>IF('DATA ENTRY'!CK723="","",IF('DATA ENTRY'!W723="","",IF(AND($DF$4='DATA ENTRY'!D723),'DATA ENTRY'!W723,"")))</f>
        <v/>
      </c>
      <c r="DR724" s="3" t="str">
        <f>IF('DATA ENTRY'!CK723="","",IF('DATA ENTRY'!X723="","",IF(AND($DF$4='DATA ENTRY'!D723),'DATA ENTRY'!X723,"")))</f>
        <v/>
      </c>
      <c r="DS724" s="108" t="str">
        <f t="shared" si="187"/>
        <v/>
      </c>
      <c r="DT724" s="108" t="str">
        <f>IF('DATA ENTRY'!CK723="","",IF('DATA ENTRY'!D723="","",IF(AND($DF$4='DATA ENTRY'!D723),'DATA ENTRY'!G723,"")))</f>
        <v/>
      </c>
      <c r="DY724">
        <f t="shared" si="188"/>
        <v>0</v>
      </c>
      <c r="EB724" t="str">
        <f t="shared" si="189"/>
        <v/>
      </c>
      <c r="EC724" t="str">
        <f t="shared" si="190"/>
        <v/>
      </c>
      <c r="ED724" s="224">
        <v>718</v>
      </c>
      <c r="EE724" s="3" t="str">
        <f>IF('DATA ENTRY'!CK723="","",IF('DATA ENTRY'!B723="","",IF(AND($EF$4='DATA ENTRY'!G723,$EH$4='DATA ENTRY'!F723),'DATA ENTRY'!B723,"")))</f>
        <v/>
      </c>
      <c r="EF724" s="3" t="str">
        <f>IF('DATA ENTRY'!CK723="","",IF('DATA ENTRY'!C723="","",IF(AND($EF$4='DATA ENTRY'!G723,$EH$4='DATA ENTRY'!F723),'DATA ENTRY'!C723,"")))</f>
        <v/>
      </c>
      <c r="EG724" s="4" t="str">
        <f>IF('DATA ENTRY'!CK723="","",IF('DATA ENTRY'!I723="","",IF(AND($EF$4='DATA ENTRY'!G723,$EH$4='DATA ENTRY'!F723),'DATA ENTRY'!I723,"")))</f>
        <v/>
      </c>
      <c r="EH724" s="4" t="str">
        <f>IF('DATA ENTRY'!CK723="","",IF('DATA ENTRY'!CK723="","",IF(AND($EF$4='DATA ENTRY'!G723,$EH$4='DATA ENTRY'!F723),'DATA ENTRY'!CK723,"")))</f>
        <v/>
      </c>
      <c r="EI724" s="3" t="str">
        <f>IF('DATA ENTRY'!CK723="","",IF('DATA ENTRY'!N723="","",IF(AND($EF$4='DATA ENTRY'!G723,$EH$4='DATA ENTRY'!F723),'DATA ENTRY'!N723,"")))</f>
        <v/>
      </c>
      <c r="EJ724" s="107" t="str">
        <f>IF('DATA ENTRY'!CK723="","",IF('DATA ENTRY'!O723="","",IF(AND($EF$4='DATA ENTRY'!G723,$EH$4='DATA ENTRY'!F723),'DATA ENTRY'!O723,"")))</f>
        <v/>
      </c>
      <c r="EK724" s="3" t="str">
        <f>IF('DATA ENTRY'!CK723="","",IF('DATA ENTRY'!P723="","",IF(AND($EF$4='DATA ENTRY'!G723,$EH$4='DATA ENTRY'!F723),'DATA ENTRY'!P723,"")))</f>
        <v/>
      </c>
      <c r="EL724" s="107" t="str">
        <f>IF('DATA ENTRY'!CK723="","",IF('DATA ENTRY'!Q723="","",IF(AND($EF$4='DATA ENTRY'!G723,$EH$4='DATA ENTRY'!F723),'DATA ENTRY'!Q723,"")))</f>
        <v/>
      </c>
      <c r="EM724" s="3" t="str">
        <f>IF('DATA ENTRY'!CK723="","",IF('DATA ENTRY'!R723="","",IF(AND($EF$4='DATA ENTRY'!G723,$EH$4='DATA ENTRY'!F723),'DATA ENTRY'!R723,"")))</f>
        <v/>
      </c>
      <c r="EN724" s="107" t="str">
        <f>IF('DATA ENTRY'!CK723="","",IF('DATA ENTRY'!S723="","",IF(AND($EF$4='DATA ENTRY'!G723,$EH$4='DATA ENTRY'!F723),'DATA ENTRY'!S723,"")))</f>
        <v/>
      </c>
      <c r="EO724" s="3" t="str">
        <f>IF('DATA ENTRY'!CK723="","",IF('DATA ENTRY'!E723="","",IF(AND($EF$4='DATA ENTRY'!G723,$EH$4='DATA ENTRY'!F723),'DATA ENTRY'!E723,"")))</f>
        <v/>
      </c>
      <c r="EP724" s="3" t="str">
        <f>IF('DATA ENTRY'!CK723="","",IF('DATA ENTRY'!D723="","",IF(AND($EF$4='DATA ENTRY'!G723,$EH$4='DATA ENTRY'!F723),'DATA ENTRY'!D723,"")))</f>
        <v/>
      </c>
      <c r="EQ724" s="3" t="str">
        <f>IF('DATA ENTRY'!CK723="","",IF('DATA ENTRY'!W723="","",IF(AND($EF$4='DATA ENTRY'!G723,$EH$4='DATA ENTRY'!F723),'DATA ENTRY'!W723,"")))</f>
        <v/>
      </c>
      <c r="ER724" s="3" t="str">
        <f>IF('DATA ENTRY'!CK723="","",IF('DATA ENTRY'!X723="","",IF(AND($EF$4='DATA ENTRY'!G723,$EH$4='DATA ENTRY'!F723),'DATA ENTRY'!X723,"")))</f>
        <v/>
      </c>
      <c r="ES724" s="108" t="str">
        <f t="shared" si="191"/>
        <v/>
      </c>
      <c r="ET724" s="108" t="str">
        <f>IF('DATA ENTRY'!CK723="","",IF('DATA ENTRY'!D723="","",IF(AND($EF$4='DATA ENTRY'!G723,$EH$4='DATA ENTRY'!F723),'DATA ENTRY'!G723,"")))</f>
        <v/>
      </c>
      <c r="EY724">
        <f t="shared" si="192"/>
        <v>0</v>
      </c>
    </row>
    <row r="725" spans="1:155">
      <c r="A725" t="str">
        <f>IF(S725=0,"",1+(MAX($A$7:A724)))</f>
        <v/>
      </c>
      <c r="B725" s="224">
        <v>719</v>
      </c>
      <c r="C725" s="3" t="str">
        <f>IF('DATA ENTRY'!CK724="","",IF('DATA ENTRY'!B724="","",IF($D$4="All Post",'DATA ENTRY'!B724,IF(AND($D$4='DATA ENTRY'!CK724),'DATA ENTRY'!B724,""))))</f>
        <v/>
      </c>
      <c r="D725" s="3" t="str">
        <f>IF('DATA ENTRY'!CK724="","",IF('DATA ENTRY'!C724="","",IF($D$4="All Post",'DATA ENTRY'!C724,IF(AND($D$4='DATA ENTRY'!CK724),'DATA ENTRY'!C724,""))))</f>
        <v/>
      </c>
      <c r="E725" s="4" t="str">
        <f>IF('DATA ENTRY'!CK724="","",IF('DATA ENTRY'!I724="","",IF($D$4="All Post",'DATA ENTRY'!I724,IF(AND($D$4='DATA ENTRY'!CK724),'DATA ENTRY'!I724,""))))</f>
        <v/>
      </c>
      <c r="F725" s="4" t="str">
        <f>IF('DATA ENTRY'!CK724="","",IF('DATA ENTRY'!CK724="","",IF($D$4="All Post",'DATA ENTRY'!CK724,IF(AND($D$4='DATA ENTRY'!CK724),'DATA ENTRY'!CK724,""))))</f>
        <v/>
      </c>
      <c r="G725" s="3" t="str">
        <f>IF('DATA ENTRY'!CK724="","",IF('DATA ENTRY'!N724="","",IF($D$4="All Post",'DATA ENTRY'!N724,IF(AND($D$4='DATA ENTRY'!CK724),'DATA ENTRY'!N724,""))))</f>
        <v/>
      </c>
      <c r="H725" s="107" t="str">
        <f>IF('DATA ENTRY'!CK724="","",IF('DATA ENTRY'!O724="","",IF($D$4="All Post",'DATA ENTRY'!O724,IF(AND($D$4='DATA ENTRY'!CK724),'DATA ENTRY'!O724,""))))</f>
        <v/>
      </c>
      <c r="I725" s="3" t="str">
        <f>IF('DATA ENTRY'!CK724="","",IF('DATA ENTRY'!P724="","",IF($D$4="All Post",'DATA ENTRY'!P724,IF(AND($D$4='DATA ENTRY'!CK724),'DATA ENTRY'!P724,""))))</f>
        <v/>
      </c>
      <c r="J725" s="107" t="str">
        <f>IF('DATA ENTRY'!CK724="","",IF('DATA ENTRY'!Q724="","",IF($D$4="All Post",'DATA ENTRY'!Q724,IF(AND($D$4='DATA ENTRY'!CK724),'DATA ENTRY'!Q724,""))))</f>
        <v/>
      </c>
      <c r="K725" s="3" t="str">
        <f>IF('DATA ENTRY'!CK724="","",IF('DATA ENTRY'!R724="","",IF($D$4="All Post",'DATA ENTRY'!R724,IF(AND($D$4='DATA ENTRY'!CK724),'DATA ENTRY'!R724,""))))</f>
        <v/>
      </c>
      <c r="L725" s="3" t="str">
        <f>IF('DATA ENTRY'!CK724="","",IF('DATA ENTRY'!S724="","",IF($D$4="All Post",'DATA ENTRY'!S724,IF(AND($D$4='DATA ENTRY'!CK724),'DATA ENTRY'!S724,""))))</f>
        <v/>
      </c>
      <c r="M725" s="3" t="str">
        <f>IF('DATA ENTRY'!CK724="","",IF('DATA ENTRY'!E724="","",IF($D$4="All Post",'DATA ENTRY'!E724,IF(AND($D$4='DATA ENTRY'!CK724),'DATA ENTRY'!E724,""))))</f>
        <v/>
      </c>
      <c r="N725" s="3" t="str">
        <f>IF('DATA ENTRY'!CK724="","",IF('DATA ENTRY'!W724="","",IF($D$4="All Post",'DATA ENTRY'!W724,IF(AND($D$4='DATA ENTRY'!CK724),'DATA ENTRY'!W724,""))))</f>
        <v/>
      </c>
      <c r="O725" s="3" t="str">
        <f>IF('DATA ENTRY'!CK724="","",IF('DATA ENTRY'!X724="","",IF($D$4="All Post",'DATA ENTRY'!X724,IF(AND($D$4='DATA ENTRY'!CK724),'DATA ENTRY'!X724,""))))</f>
        <v/>
      </c>
      <c r="P725" s="3" t="str">
        <f>IF('DATA ENTRY'!CK724="","",IF('DATA ENTRY'!G724="","",IF($D$4="All Post",'DATA ENTRY'!G724,IF(AND($D$4='DATA ENTRY'!CK724),'DATA ENTRY'!G724,""))))</f>
        <v/>
      </c>
      <c r="S725">
        <f t="shared" si="179"/>
        <v>0</v>
      </c>
      <c r="T725" t="str">
        <f t="shared" si="180"/>
        <v/>
      </c>
      <c r="BZ725" t="str">
        <f t="shared" si="181"/>
        <v/>
      </c>
      <c r="CA725" t="str">
        <f t="shared" si="182"/>
        <v/>
      </c>
      <c r="CB725" s="224">
        <v>719</v>
      </c>
      <c r="CC725" s="3" t="str">
        <f>IF('DATA ENTRY'!CK724="","",IF('DATA ENTRY'!B724="","",IF(AND($CD$4='DATA ENTRY'!CK724,$CG$4='DATA ENTRY'!D724),'DATA ENTRY'!B724,"")))</f>
        <v/>
      </c>
      <c r="CD725" s="3" t="str">
        <f>IF('DATA ENTRY'!CK724="","",IF('DATA ENTRY'!C724="","",IF(AND($CD$4='DATA ENTRY'!CK724,$CG$4='DATA ENTRY'!D724),'DATA ENTRY'!C724,"")))</f>
        <v/>
      </c>
      <c r="CE725" s="4" t="str">
        <f>IF('DATA ENTRY'!CK724="","",IF('DATA ENTRY'!I724="","",IF(AND($CD$4='DATA ENTRY'!CK724,$CG$4='DATA ENTRY'!D724),'DATA ENTRY'!I724,"")))</f>
        <v/>
      </c>
      <c r="CF725" s="4" t="str">
        <f>IF('DATA ENTRY'!CK724="","",IF('DATA ENTRY'!CK724="","",IF(AND($CD$4='DATA ENTRY'!CK724,$CG$4='DATA ENTRY'!D724),'DATA ENTRY'!CK724,"")))</f>
        <v/>
      </c>
      <c r="CG725" s="3" t="str">
        <f>IF('DATA ENTRY'!CK724="","",IF('DATA ENTRY'!N724="","",IF(AND($CD$4='DATA ENTRY'!CK724,$CG$4='DATA ENTRY'!D724),'DATA ENTRY'!N724,"")))</f>
        <v/>
      </c>
      <c r="CH725" s="107" t="str">
        <f>IF('DATA ENTRY'!CK724="","",IF('DATA ENTRY'!O724="","",IF(AND($CD$4='DATA ENTRY'!CK724,$CG$4='DATA ENTRY'!D724),'DATA ENTRY'!O724,"")))</f>
        <v/>
      </c>
      <c r="CI725" s="3" t="str">
        <f>IF('DATA ENTRY'!CK724="","",IF('DATA ENTRY'!P724="","",IF(AND($CD$4='DATA ENTRY'!CK724,$CG$4='DATA ENTRY'!D724),'DATA ENTRY'!P724,"")))</f>
        <v/>
      </c>
      <c r="CJ725" s="107" t="str">
        <f>IF('DATA ENTRY'!CK724="","",IF('DATA ENTRY'!Q724="","",IF(AND($CD$4='DATA ENTRY'!CK724,$CG$4='DATA ENTRY'!D724),'DATA ENTRY'!Q724,"")))</f>
        <v/>
      </c>
      <c r="CK725" s="3" t="str">
        <f>IF('DATA ENTRY'!CK724="","",IF('DATA ENTRY'!R724="","",IF(AND($CD$4='DATA ENTRY'!CK724,$CG$4='DATA ENTRY'!D724),'DATA ENTRY'!R724,"")))</f>
        <v/>
      </c>
      <c r="CL725" s="3" t="str">
        <f>IF('DATA ENTRY'!CK724="","",IF('DATA ENTRY'!S724="","",IF(AND($CD$4='DATA ENTRY'!CK724,$CG$4='DATA ENTRY'!D724),'DATA ENTRY'!S724,"")))</f>
        <v/>
      </c>
      <c r="CM725" s="3" t="str">
        <f>IF('DATA ENTRY'!CK724="","",IF('DATA ENTRY'!E724="","",IF(AND($CD$4='DATA ENTRY'!CK724,$CG$4='DATA ENTRY'!D724),'DATA ENTRY'!E724,"")))</f>
        <v/>
      </c>
      <c r="CN725" s="3" t="str">
        <f>IF('DATA ENTRY'!CK724="","",IF('DATA ENTRY'!W724="","",IF(AND($CD$4='DATA ENTRY'!CK724,$CG$4='DATA ENTRY'!D724),'DATA ENTRY'!W724,"")))</f>
        <v/>
      </c>
      <c r="CO725" s="3" t="str">
        <f>IF('DATA ENTRY'!CK724="","",IF('DATA ENTRY'!X724="","",IF(AND($CD$4='DATA ENTRY'!CK724,$CG$4='DATA ENTRY'!D724),'DATA ENTRY'!X724,"")))</f>
        <v/>
      </c>
      <c r="CP725" s="108" t="str">
        <f t="shared" si="183"/>
        <v/>
      </c>
      <c r="CQ725" s="108" t="str">
        <f>IF('DATA ENTRY'!CK724="","",IF('DATA ENTRY'!G724="","",IF(AND($CD$4='DATA ENTRY'!CK724,$CG$4='DATA ENTRY'!D724),'DATA ENTRY'!G724,"")))</f>
        <v/>
      </c>
      <c r="CR725" s="230" t="str">
        <f>IF('DATA ENTRY'!CK724="","",IF('DATA ENTRY'!D724="","",IF(AND($CD$4='DATA ENTRY'!CK724,$CG$4='DATA ENTRY'!D724),'DATA ENTRY'!D724,"")))</f>
        <v/>
      </c>
      <c r="CS725">
        <f t="shared" si="184"/>
        <v>0</v>
      </c>
      <c r="CT725">
        <f t="shared" si="185"/>
        <v>0</v>
      </c>
      <c r="CV725" s="139"/>
      <c r="CX725">
        <f t="shared" si="186"/>
        <v>0</v>
      </c>
      <c r="DB725" t="str">
        <f t="shared" si="193"/>
        <v/>
      </c>
      <c r="DC725" t="str">
        <f t="shared" si="194"/>
        <v/>
      </c>
      <c r="DD725" s="224">
        <v>719</v>
      </c>
      <c r="DE725" s="3" t="str">
        <f>IF('DATA ENTRY'!CK724="","",IF('DATA ENTRY'!B724="","",IF(AND($DF$4='DATA ENTRY'!D724),'DATA ENTRY'!B724,"")))</f>
        <v/>
      </c>
      <c r="DF725" s="3" t="str">
        <f>IF('DATA ENTRY'!CK724="","",IF('DATA ENTRY'!C724="","",IF(AND($DF$4='DATA ENTRY'!D724),'DATA ENTRY'!C724,"")))</f>
        <v/>
      </c>
      <c r="DG725" s="4" t="str">
        <f>IF('DATA ENTRY'!CK724="","",IF('DATA ENTRY'!I724="","",IF(AND($DF$4='DATA ENTRY'!D724),'DATA ENTRY'!I724,"")))</f>
        <v/>
      </c>
      <c r="DH725" s="4" t="str">
        <f>IF('DATA ENTRY'!CK724="","",IF('DATA ENTRY'!CK724="","",IF(AND($DF$4='DATA ENTRY'!D724),'DATA ENTRY'!CK724,"")))</f>
        <v/>
      </c>
      <c r="DI725" s="3" t="str">
        <f>IF('DATA ENTRY'!CK724="","",IF('DATA ENTRY'!N724="","",IF(AND($DF$4='DATA ENTRY'!D724),'DATA ENTRY'!N724,"")))</f>
        <v/>
      </c>
      <c r="DJ725" s="107" t="str">
        <f>IF('DATA ENTRY'!CK724="","",IF('DATA ENTRY'!O724="","",IF(AND($DF$4='DATA ENTRY'!D724),'DATA ENTRY'!O724,"")))</f>
        <v/>
      </c>
      <c r="DK725" s="3" t="str">
        <f>IF('DATA ENTRY'!CK724="","",IF('DATA ENTRY'!P724="","",IF(AND($DF$4='DATA ENTRY'!D724),'DATA ENTRY'!P724,"")))</f>
        <v/>
      </c>
      <c r="DL725" s="107" t="str">
        <f>IF('DATA ENTRY'!CK724="","",IF('DATA ENTRY'!Q724="","",IF(AND($DF$4='DATA ENTRY'!D724),'DATA ENTRY'!Q724,"")))</f>
        <v/>
      </c>
      <c r="DM725" s="3" t="str">
        <f>IF('DATA ENTRY'!CK724="","",IF('DATA ENTRY'!R724="","",IF(AND($DF$4='DATA ENTRY'!D724),'DATA ENTRY'!R724,"")))</f>
        <v/>
      </c>
      <c r="DN725" s="107" t="str">
        <f>IF('DATA ENTRY'!CK724="","",IF('DATA ENTRY'!S724="","",IF(AND($DF$4='DATA ENTRY'!D724),'DATA ENTRY'!S724,"")))</f>
        <v/>
      </c>
      <c r="DO725" s="3" t="str">
        <f>IF('DATA ENTRY'!CK724="","",IF('DATA ENTRY'!E724="","",IF(AND($DF$4='DATA ENTRY'!D724),'DATA ENTRY'!E724,"")))</f>
        <v/>
      </c>
      <c r="DP725" s="3" t="str">
        <f>IF('DATA ENTRY'!CK724="","",IF('DATA ENTRY'!D724="","",IF(AND($DF$4='DATA ENTRY'!D724),'DATA ENTRY'!D724,"")))</f>
        <v/>
      </c>
      <c r="DQ725" s="3" t="str">
        <f>IF('DATA ENTRY'!CK724="","",IF('DATA ENTRY'!W724="","",IF(AND($DF$4='DATA ENTRY'!D724),'DATA ENTRY'!W724,"")))</f>
        <v/>
      </c>
      <c r="DR725" s="3" t="str">
        <f>IF('DATA ENTRY'!CK724="","",IF('DATA ENTRY'!X724="","",IF(AND($DF$4='DATA ENTRY'!D724),'DATA ENTRY'!X724,"")))</f>
        <v/>
      </c>
      <c r="DS725" s="108" t="str">
        <f t="shared" si="187"/>
        <v/>
      </c>
      <c r="DT725" s="108" t="str">
        <f>IF('DATA ENTRY'!CK724="","",IF('DATA ENTRY'!D724="","",IF(AND($DF$4='DATA ENTRY'!D724),'DATA ENTRY'!G724,"")))</f>
        <v/>
      </c>
      <c r="DY725">
        <f t="shared" si="188"/>
        <v>0</v>
      </c>
      <c r="EB725" t="str">
        <f t="shared" si="189"/>
        <v/>
      </c>
      <c r="EC725" t="str">
        <f t="shared" si="190"/>
        <v/>
      </c>
      <c r="ED725" s="224">
        <v>719</v>
      </c>
      <c r="EE725" s="3" t="str">
        <f>IF('DATA ENTRY'!CK724="","",IF('DATA ENTRY'!B724="","",IF(AND($EF$4='DATA ENTRY'!G724,$EH$4='DATA ENTRY'!F724),'DATA ENTRY'!B724,"")))</f>
        <v/>
      </c>
      <c r="EF725" s="3" t="str">
        <f>IF('DATA ENTRY'!CK724="","",IF('DATA ENTRY'!C724="","",IF(AND($EF$4='DATA ENTRY'!G724,$EH$4='DATA ENTRY'!F724),'DATA ENTRY'!C724,"")))</f>
        <v/>
      </c>
      <c r="EG725" s="4" t="str">
        <f>IF('DATA ENTRY'!CK724="","",IF('DATA ENTRY'!I724="","",IF(AND($EF$4='DATA ENTRY'!G724,$EH$4='DATA ENTRY'!F724),'DATA ENTRY'!I724,"")))</f>
        <v/>
      </c>
      <c r="EH725" s="4" t="str">
        <f>IF('DATA ENTRY'!CK724="","",IF('DATA ENTRY'!CK724="","",IF(AND($EF$4='DATA ENTRY'!G724,$EH$4='DATA ENTRY'!F724),'DATA ENTRY'!CK724,"")))</f>
        <v/>
      </c>
      <c r="EI725" s="3" t="str">
        <f>IF('DATA ENTRY'!CK724="","",IF('DATA ENTRY'!N724="","",IF(AND($EF$4='DATA ENTRY'!G724,$EH$4='DATA ENTRY'!F724),'DATA ENTRY'!N724,"")))</f>
        <v/>
      </c>
      <c r="EJ725" s="107" t="str">
        <f>IF('DATA ENTRY'!CK724="","",IF('DATA ENTRY'!O724="","",IF(AND($EF$4='DATA ENTRY'!G724,$EH$4='DATA ENTRY'!F724),'DATA ENTRY'!O724,"")))</f>
        <v/>
      </c>
      <c r="EK725" s="3" t="str">
        <f>IF('DATA ENTRY'!CK724="","",IF('DATA ENTRY'!P724="","",IF(AND($EF$4='DATA ENTRY'!G724,$EH$4='DATA ENTRY'!F724),'DATA ENTRY'!P724,"")))</f>
        <v/>
      </c>
      <c r="EL725" s="107" t="str">
        <f>IF('DATA ENTRY'!CK724="","",IF('DATA ENTRY'!Q724="","",IF(AND($EF$4='DATA ENTRY'!G724,$EH$4='DATA ENTRY'!F724),'DATA ENTRY'!Q724,"")))</f>
        <v/>
      </c>
      <c r="EM725" s="3" t="str">
        <f>IF('DATA ENTRY'!CK724="","",IF('DATA ENTRY'!R724="","",IF(AND($EF$4='DATA ENTRY'!G724,$EH$4='DATA ENTRY'!F724),'DATA ENTRY'!R724,"")))</f>
        <v/>
      </c>
      <c r="EN725" s="107" t="str">
        <f>IF('DATA ENTRY'!CK724="","",IF('DATA ENTRY'!S724="","",IF(AND($EF$4='DATA ENTRY'!G724,$EH$4='DATA ENTRY'!F724),'DATA ENTRY'!S724,"")))</f>
        <v/>
      </c>
      <c r="EO725" s="3" t="str">
        <f>IF('DATA ENTRY'!CK724="","",IF('DATA ENTRY'!E724="","",IF(AND($EF$4='DATA ENTRY'!G724,$EH$4='DATA ENTRY'!F724),'DATA ENTRY'!E724,"")))</f>
        <v/>
      </c>
      <c r="EP725" s="3" t="str">
        <f>IF('DATA ENTRY'!CK724="","",IF('DATA ENTRY'!D724="","",IF(AND($EF$4='DATA ENTRY'!G724,$EH$4='DATA ENTRY'!F724),'DATA ENTRY'!D724,"")))</f>
        <v/>
      </c>
      <c r="EQ725" s="3" t="str">
        <f>IF('DATA ENTRY'!CK724="","",IF('DATA ENTRY'!W724="","",IF(AND($EF$4='DATA ENTRY'!G724,$EH$4='DATA ENTRY'!F724),'DATA ENTRY'!W724,"")))</f>
        <v/>
      </c>
      <c r="ER725" s="3" t="str">
        <f>IF('DATA ENTRY'!CK724="","",IF('DATA ENTRY'!X724="","",IF(AND($EF$4='DATA ENTRY'!G724,$EH$4='DATA ENTRY'!F724),'DATA ENTRY'!X724,"")))</f>
        <v/>
      </c>
      <c r="ES725" s="108" t="str">
        <f t="shared" si="191"/>
        <v/>
      </c>
      <c r="ET725" s="108" t="str">
        <f>IF('DATA ENTRY'!CK724="","",IF('DATA ENTRY'!D724="","",IF(AND($EF$4='DATA ENTRY'!G724,$EH$4='DATA ENTRY'!F724),'DATA ENTRY'!G724,"")))</f>
        <v/>
      </c>
      <c r="EY725">
        <f t="shared" si="192"/>
        <v>0</v>
      </c>
    </row>
    <row r="726" spans="1:155">
      <c r="A726" t="str">
        <f>IF(S726=0,"",1+(MAX($A$7:A725)))</f>
        <v/>
      </c>
      <c r="B726" s="224">
        <v>720</v>
      </c>
      <c r="C726" s="3" t="str">
        <f>IF('DATA ENTRY'!CK725="","",IF('DATA ENTRY'!B725="","",IF($D$4="All Post",'DATA ENTRY'!B725,IF(AND($D$4='DATA ENTRY'!CK725),'DATA ENTRY'!B725,""))))</f>
        <v/>
      </c>
      <c r="D726" s="3" t="str">
        <f>IF('DATA ENTRY'!CK725="","",IF('DATA ENTRY'!C725="","",IF($D$4="All Post",'DATA ENTRY'!C725,IF(AND($D$4='DATA ENTRY'!CK725),'DATA ENTRY'!C725,""))))</f>
        <v/>
      </c>
      <c r="E726" s="4" t="str">
        <f>IF('DATA ENTRY'!CK725="","",IF('DATA ENTRY'!I725="","",IF($D$4="All Post",'DATA ENTRY'!I725,IF(AND($D$4='DATA ENTRY'!CK725),'DATA ENTRY'!I725,""))))</f>
        <v/>
      </c>
      <c r="F726" s="4" t="str">
        <f>IF('DATA ENTRY'!CK725="","",IF('DATA ENTRY'!CK725="","",IF($D$4="All Post",'DATA ENTRY'!CK725,IF(AND($D$4='DATA ENTRY'!CK725),'DATA ENTRY'!CK725,""))))</f>
        <v/>
      </c>
      <c r="G726" s="3" t="str">
        <f>IF('DATA ENTRY'!CK725="","",IF('DATA ENTRY'!N725="","",IF($D$4="All Post",'DATA ENTRY'!N725,IF(AND($D$4='DATA ENTRY'!CK725),'DATA ENTRY'!N725,""))))</f>
        <v/>
      </c>
      <c r="H726" s="107" t="str">
        <f>IF('DATA ENTRY'!CK725="","",IF('DATA ENTRY'!O725="","",IF($D$4="All Post",'DATA ENTRY'!O725,IF(AND($D$4='DATA ENTRY'!CK725),'DATA ENTRY'!O725,""))))</f>
        <v/>
      </c>
      <c r="I726" s="3" t="str">
        <f>IF('DATA ENTRY'!CK725="","",IF('DATA ENTRY'!P725="","",IF($D$4="All Post",'DATA ENTRY'!P725,IF(AND($D$4='DATA ENTRY'!CK725),'DATA ENTRY'!P725,""))))</f>
        <v/>
      </c>
      <c r="J726" s="107" t="str">
        <f>IF('DATA ENTRY'!CK725="","",IF('DATA ENTRY'!Q725="","",IF($D$4="All Post",'DATA ENTRY'!Q725,IF(AND($D$4='DATA ENTRY'!CK725),'DATA ENTRY'!Q725,""))))</f>
        <v/>
      </c>
      <c r="K726" s="3" t="str">
        <f>IF('DATA ENTRY'!CK725="","",IF('DATA ENTRY'!R725="","",IF($D$4="All Post",'DATA ENTRY'!R725,IF(AND($D$4='DATA ENTRY'!CK725),'DATA ENTRY'!R725,""))))</f>
        <v/>
      </c>
      <c r="L726" s="3" t="str">
        <f>IF('DATA ENTRY'!CK725="","",IF('DATA ENTRY'!S725="","",IF($D$4="All Post",'DATA ENTRY'!S725,IF(AND($D$4='DATA ENTRY'!CK725),'DATA ENTRY'!S725,""))))</f>
        <v/>
      </c>
      <c r="M726" s="3" t="str">
        <f>IF('DATA ENTRY'!CK725="","",IF('DATA ENTRY'!E725="","",IF($D$4="All Post",'DATA ENTRY'!E725,IF(AND($D$4='DATA ENTRY'!CK725),'DATA ENTRY'!E725,""))))</f>
        <v/>
      </c>
      <c r="N726" s="3" t="str">
        <f>IF('DATA ENTRY'!CK725="","",IF('DATA ENTRY'!W725="","",IF($D$4="All Post",'DATA ENTRY'!W725,IF(AND($D$4='DATA ENTRY'!CK725),'DATA ENTRY'!W725,""))))</f>
        <v/>
      </c>
      <c r="O726" s="3" t="str">
        <f>IF('DATA ENTRY'!CK725="","",IF('DATA ENTRY'!X725="","",IF($D$4="All Post",'DATA ENTRY'!X725,IF(AND($D$4='DATA ENTRY'!CK725),'DATA ENTRY'!X725,""))))</f>
        <v/>
      </c>
      <c r="P726" s="3" t="str">
        <f>IF('DATA ENTRY'!CK725="","",IF('DATA ENTRY'!G725="","",IF($D$4="All Post",'DATA ENTRY'!G725,IF(AND($D$4='DATA ENTRY'!CK725),'DATA ENTRY'!G725,""))))</f>
        <v/>
      </c>
      <c r="S726">
        <f t="shared" si="179"/>
        <v>0</v>
      </c>
      <c r="T726" t="str">
        <f t="shared" si="180"/>
        <v/>
      </c>
      <c r="BZ726" t="str">
        <f t="shared" si="181"/>
        <v/>
      </c>
      <c r="CA726" t="str">
        <f t="shared" si="182"/>
        <v/>
      </c>
      <c r="CB726" s="224">
        <v>720</v>
      </c>
      <c r="CC726" s="3" t="str">
        <f>IF('DATA ENTRY'!CK725="","",IF('DATA ENTRY'!B725="","",IF(AND($CD$4='DATA ENTRY'!CK725,$CG$4='DATA ENTRY'!D725),'DATA ENTRY'!B725,"")))</f>
        <v/>
      </c>
      <c r="CD726" s="3" t="str">
        <f>IF('DATA ENTRY'!CK725="","",IF('DATA ENTRY'!C725="","",IF(AND($CD$4='DATA ENTRY'!CK725,$CG$4='DATA ENTRY'!D725),'DATA ENTRY'!C725,"")))</f>
        <v/>
      </c>
      <c r="CE726" s="4" t="str">
        <f>IF('DATA ENTRY'!CK725="","",IF('DATA ENTRY'!I725="","",IF(AND($CD$4='DATA ENTRY'!CK725,$CG$4='DATA ENTRY'!D725),'DATA ENTRY'!I725,"")))</f>
        <v/>
      </c>
      <c r="CF726" s="4" t="str">
        <f>IF('DATA ENTRY'!CK725="","",IF('DATA ENTRY'!CK725="","",IF(AND($CD$4='DATA ENTRY'!CK725,$CG$4='DATA ENTRY'!D725),'DATA ENTRY'!CK725,"")))</f>
        <v/>
      </c>
      <c r="CG726" s="3" t="str">
        <f>IF('DATA ENTRY'!CK725="","",IF('DATA ENTRY'!N725="","",IF(AND($CD$4='DATA ENTRY'!CK725,$CG$4='DATA ENTRY'!D725),'DATA ENTRY'!N725,"")))</f>
        <v/>
      </c>
      <c r="CH726" s="107" t="str">
        <f>IF('DATA ENTRY'!CK725="","",IF('DATA ENTRY'!O725="","",IF(AND($CD$4='DATA ENTRY'!CK725,$CG$4='DATA ENTRY'!D725),'DATA ENTRY'!O725,"")))</f>
        <v/>
      </c>
      <c r="CI726" s="3" t="str">
        <f>IF('DATA ENTRY'!CK725="","",IF('DATA ENTRY'!P725="","",IF(AND($CD$4='DATA ENTRY'!CK725,$CG$4='DATA ENTRY'!D725),'DATA ENTRY'!P725,"")))</f>
        <v/>
      </c>
      <c r="CJ726" s="107" t="str">
        <f>IF('DATA ENTRY'!CK725="","",IF('DATA ENTRY'!Q725="","",IF(AND($CD$4='DATA ENTRY'!CK725,$CG$4='DATA ENTRY'!D725),'DATA ENTRY'!Q725,"")))</f>
        <v/>
      </c>
      <c r="CK726" s="3" t="str">
        <f>IF('DATA ENTRY'!CK725="","",IF('DATA ENTRY'!R725="","",IF(AND($CD$4='DATA ENTRY'!CK725,$CG$4='DATA ENTRY'!D725),'DATA ENTRY'!R725,"")))</f>
        <v/>
      </c>
      <c r="CL726" s="3" t="str">
        <f>IF('DATA ENTRY'!CK725="","",IF('DATA ENTRY'!S725="","",IF(AND($CD$4='DATA ENTRY'!CK725,$CG$4='DATA ENTRY'!D725),'DATA ENTRY'!S725,"")))</f>
        <v/>
      </c>
      <c r="CM726" s="3" t="str">
        <f>IF('DATA ENTRY'!CK725="","",IF('DATA ENTRY'!E725="","",IF(AND($CD$4='DATA ENTRY'!CK725,$CG$4='DATA ENTRY'!D725),'DATA ENTRY'!E725,"")))</f>
        <v/>
      </c>
      <c r="CN726" s="3" t="str">
        <f>IF('DATA ENTRY'!CK725="","",IF('DATA ENTRY'!W725="","",IF(AND($CD$4='DATA ENTRY'!CK725,$CG$4='DATA ENTRY'!D725),'DATA ENTRY'!W725,"")))</f>
        <v/>
      </c>
      <c r="CO726" s="3" t="str">
        <f>IF('DATA ENTRY'!CK725="","",IF('DATA ENTRY'!X725="","",IF(AND($CD$4='DATA ENTRY'!CK725,$CG$4='DATA ENTRY'!D725),'DATA ENTRY'!X725,"")))</f>
        <v/>
      </c>
      <c r="CP726" s="108" t="str">
        <f t="shared" si="183"/>
        <v/>
      </c>
      <c r="CQ726" s="108" t="str">
        <f>IF('DATA ENTRY'!CK725="","",IF('DATA ENTRY'!G725="","",IF(AND($CD$4='DATA ENTRY'!CK725,$CG$4='DATA ENTRY'!D725),'DATA ENTRY'!G725,"")))</f>
        <v/>
      </c>
      <c r="CR726" s="230" t="str">
        <f>IF('DATA ENTRY'!CK725="","",IF('DATA ENTRY'!D725="","",IF(AND($CD$4='DATA ENTRY'!CK725,$CG$4='DATA ENTRY'!D725),'DATA ENTRY'!D725,"")))</f>
        <v/>
      </c>
      <c r="CS726">
        <f t="shared" si="184"/>
        <v>0</v>
      </c>
      <c r="CT726">
        <f t="shared" si="185"/>
        <v>0</v>
      </c>
      <c r="CV726" s="139"/>
      <c r="CX726">
        <f t="shared" si="186"/>
        <v>0</v>
      </c>
      <c r="DB726" t="str">
        <f t="shared" si="193"/>
        <v/>
      </c>
      <c r="DC726" t="str">
        <f t="shared" si="194"/>
        <v/>
      </c>
      <c r="DD726" s="224">
        <v>720</v>
      </c>
      <c r="DE726" s="3" t="str">
        <f>IF('DATA ENTRY'!CK725="","",IF('DATA ENTRY'!B725="","",IF(AND($DF$4='DATA ENTRY'!D725),'DATA ENTRY'!B725,"")))</f>
        <v/>
      </c>
      <c r="DF726" s="3" t="str">
        <f>IF('DATA ENTRY'!CK725="","",IF('DATA ENTRY'!C725="","",IF(AND($DF$4='DATA ENTRY'!D725),'DATA ENTRY'!C725,"")))</f>
        <v/>
      </c>
      <c r="DG726" s="4" t="str">
        <f>IF('DATA ENTRY'!CK725="","",IF('DATA ENTRY'!I725="","",IF(AND($DF$4='DATA ENTRY'!D725),'DATA ENTRY'!I725,"")))</f>
        <v/>
      </c>
      <c r="DH726" s="4" t="str">
        <f>IF('DATA ENTRY'!CK725="","",IF('DATA ENTRY'!CK725="","",IF(AND($DF$4='DATA ENTRY'!D725),'DATA ENTRY'!CK725,"")))</f>
        <v/>
      </c>
      <c r="DI726" s="3" t="str">
        <f>IF('DATA ENTRY'!CK725="","",IF('DATA ENTRY'!N725="","",IF(AND($DF$4='DATA ENTRY'!D725),'DATA ENTRY'!N725,"")))</f>
        <v/>
      </c>
      <c r="DJ726" s="107" t="str">
        <f>IF('DATA ENTRY'!CK725="","",IF('DATA ENTRY'!O725="","",IF(AND($DF$4='DATA ENTRY'!D725),'DATA ENTRY'!O725,"")))</f>
        <v/>
      </c>
      <c r="DK726" s="3" t="str">
        <f>IF('DATA ENTRY'!CK725="","",IF('DATA ENTRY'!P725="","",IF(AND($DF$4='DATA ENTRY'!D725),'DATA ENTRY'!P725,"")))</f>
        <v/>
      </c>
      <c r="DL726" s="107" t="str">
        <f>IF('DATA ENTRY'!CK725="","",IF('DATA ENTRY'!Q725="","",IF(AND($DF$4='DATA ENTRY'!D725),'DATA ENTRY'!Q725,"")))</f>
        <v/>
      </c>
      <c r="DM726" s="3" t="str">
        <f>IF('DATA ENTRY'!CK725="","",IF('DATA ENTRY'!R725="","",IF(AND($DF$4='DATA ENTRY'!D725),'DATA ENTRY'!R725,"")))</f>
        <v/>
      </c>
      <c r="DN726" s="107" t="str">
        <f>IF('DATA ENTRY'!CK725="","",IF('DATA ENTRY'!S725="","",IF(AND($DF$4='DATA ENTRY'!D725),'DATA ENTRY'!S725,"")))</f>
        <v/>
      </c>
      <c r="DO726" s="3" t="str">
        <f>IF('DATA ENTRY'!CK725="","",IF('DATA ENTRY'!E725="","",IF(AND($DF$4='DATA ENTRY'!D725),'DATA ENTRY'!E725,"")))</f>
        <v/>
      </c>
      <c r="DP726" s="3" t="str">
        <f>IF('DATA ENTRY'!CK725="","",IF('DATA ENTRY'!D725="","",IF(AND($DF$4='DATA ENTRY'!D725),'DATA ENTRY'!D725,"")))</f>
        <v/>
      </c>
      <c r="DQ726" s="3" t="str">
        <f>IF('DATA ENTRY'!CK725="","",IF('DATA ENTRY'!W725="","",IF(AND($DF$4='DATA ENTRY'!D725),'DATA ENTRY'!W725,"")))</f>
        <v/>
      </c>
      <c r="DR726" s="3" t="str">
        <f>IF('DATA ENTRY'!CK725="","",IF('DATA ENTRY'!X725="","",IF(AND($DF$4='DATA ENTRY'!D725),'DATA ENTRY'!X725,"")))</f>
        <v/>
      </c>
      <c r="DS726" s="108" t="str">
        <f t="shared" si="187"/>
        <v/>
      </c>
      <c r="DT726" s="108" t="str">
        <f>IF('DATA ENTRY'!CK725="","",IF('DATA ENTRY'!D725="","",IF(AND($DF$4='DATA ENTRY'!D725),'DATA ENTRY'!G725,"")))</f>
        <v/>
      </c>
      <c r="DY726">
        <f t="shared" si="188"/>
        <v>0</v>
      </c>
      <c r="EB726" t="str">
        <f t="shared" si="189"/>
        <v/>
      </c>
      <c r="EC726" t="str">
        <f t="shared" si="190"/>
        <v/>
      </c>
      <c r="ED726" s="224">
        <v>720</v>
      </c>
      <c r="EE726" s="3" t="str">
        <f>IF('DATA ENTRY'!CK725="","",IF('DATA ENTRY'!B725="","",IF(AND($EF$4='DATA ENTRY'!G725,$EH$4='DATA ENTRY'!F725),'DATA ENTRY'!B725,"")))</f>
        <v/>
      </c>
      <c r="EF726" s="3" t="str">
        <f>IF('DATA ENTRY'!CK725="","",IF('DATA ENTRY'!C725="","",IF(AND($EF$4='DATA ENTRY'!G725,$EH$4='DATA ENTRY'!F725),'DATA ENTRY'!C725,"")))</f>
        <v/>
      </c>
      <c r="EG726" s="4" t="str">
        <f>IF('DATA ENTRY'!CK725="","",IF('DATA ENTRY'!I725="","",IF(AND($EF$4='DATA ENTRY'!G725,$EH$4='DATA ENTRY'!F725),'DATA ENTRY'!I725,"")))</f>
        <v/>
      </c>
      <c r="EH726" s="4" t="str">
        <f>IF('DATA ENTRY'!CK725="","",IF('DATA ENTRY'!CK725="","",IF(AND($EF$4='DATA ENTRY'!G725,$EH$4='DATA ENTRY'!F725),'DATA ENTRY'!CK725,"")))</f>
        <v/>
      </c>
      <c r="EI726" s="3" t="str">
        <f>IF('DATA ENTRY'!CK725="","",IF('DATA ENTRY'!N725="","",IF(AND($EF$4='DATA ENTRY'!G725,$EH$4='DATA ENTRY'!F725),'DATA ENTRY'!N725,"")))</f>
        <v/>
      </c>
      <c r="EJ726" s="107" t="str">
        <f>IF('DATA ENTRY'!CK725="","",IF('DATA ENTRY'!O725="","",IF(AND($EF$4='DATA ENTRY'!G725,$EH$4='DATA ENTRY'!F725),'DATA ENTRY'!O725,"")))</f>
        <v/>
      </c>
      <c r="EK726" s="3" t="str">
        <f>IF('DATA ENTRY'!CK725="","",IF('DATA ENTRY'!P725="","",IF(AND($EF$4='DATA ENTRY'!G725,$EH$4='DATA ENTRY'!F725),'DATA ENTRY'!P725,"")))</f>
        <v/>
      </c>
      <c r="EL726" s="107" t="str">
        <f>IF('DATA ENTRY'!CK725="","",IF('DATA ENTRY'!Q725="","",IF(AND($EF$4='DATA ENTRY'!G725,$EH$4='DATA ENTRY'!F725),'DATA ENTRY'!Q725,"")))</f>
        <v/>
      </c>
      <c r="EM726" s="3" t="str">
        <f>IF('DATA ENTRY'!CK725="","",IF('DATA ENTRY'!R725="","",IF(AND($EF$4='DATA ENTRY'!G725,$EH$4='DATA ENTRY'!F725),'DATA ENTRY'!R725,"")))</f>
        <v/>
      </c>
      <c r="EN726" s="107" t="str">
        <f>IF('DATA ENTRY'!CK725="","",IF('DATA ENTRY'!S725="","",IF(AND($EF$4='DATA ENTRY'!G725,$EH$4='DATA ENTRY'!F725),'DATA ENTRY'!S725,"")))</f>
        <v/>
      </c>
      <c r="EO726" s="3" t="str">
        <f>IF('DATA ENTRY'!CK725="","",IF('DATA ENTRY'!E725="","",IF(AND($EF$4='DATA ENTRY'!G725,$EH$4='DATA ENTRY'!F725),'DATA ENTRY'!E725,"")))</f>
        <v/>
      </c>
      <c r="EP726" s="3" t="str">
        <f>IF('DATA ENTRY'!CK725="","",IF('DATA ENTRY'!D725="","",IF(AND($EF$4='DATA ENTRY'!G725,$EH$4='DATA ENTRY'!F725),'DATA ENTRY'!D725,"")))</f>
        <v/>
      </c>
      <c r="EQ726" s="3" t="str">
        <f>IF('DATA ENTRY'!CK725="","",IF('DATA ENTRY'!W725="","",IF(AND($EF$4='DATA ENTRY'!G725,$EH$4='DATA ENTRY'!F725),'DATA ENTRY'!W725,"")))</f>
        <v/>
      </c>
      <c r="ER726" s="3" t="str">
        <f>IF('DATA ENTRY'!CK725="","",IF('DATA ENTRY'!X725="","",IF(AND($EF$4='DATA ENTRY'!G725,$EH$4='DATA ENTRY'!F725),'DATA ENTRY'!X725,"")))</f>
        <v/>
      </c>
      <c r="ES726" s="108" t="str">
        <f t="shared" si="191"/>
        <v/>
      </c>
      <c r="ET726" s="108" t="str">
        <f>IF('DATA ENTRY'!CK725="","",IF('DATA ENTRY'!D725="","",IF(AND($EF$4='DATA ENTRY'!G725,$EH$4='DATA ENTRY'!F725),'DATA ENTRY'!G725,"")))</f>
        <v/>
      </c>
      <c r="EY726">
        <f t="shared" si="192"/>
        <v>0</v>
      </c>
    </row>
    <row r="727" spans="1:155">
      <c r="A727" t="str">
        <f>IF(S727=0,"",1+(MAX($A$7:A726)))</f>
        <v/>
      </c>
      <c r="B727" s="224">
        <v>721</v>
      </c>
      <c r="C727" s="3" t="str">
        <f>IF('DATA ENTRY'!CK726="","",IF('DATA ENTRY'!B726="","",IF($D$4="All Post",'DATA ENTRY'!B726,IF(AND($D$4='DATA ENTRY'!CK726),'DATA ENTRY'!B726,""))))</f>
        <v/>
      </c>
      <c r="D727" s="3" t="str">
        <f>IF('DATA ENTRY'!CK726="","",IF('DATA ENTRY'!C726="","",IF($D$4="All Post",'DATA ENTRY'!C726,IF(AND($D$4='DATA ENTRY'!CK726),'DATA ENTRY'!C726,""))))</f>
        <v/>
      </c>
      <c r="E727" s="4" t="str">
        <f>IF('DATA ENTRY'!CK726="","",IF('DATA ENTRY'!I726="","",IF($D$4="All Post",'DATA ENTRY'!I726,IF(AND($D$4='DATA ENTRY'!CK726),'DATA ENTRY'!I726,""))))</f>
        <v/>
      </c>
      <c r="F727" s="4" t="str">
        <f>IF('DATA ENTRY'!CK726="","",IF('DATA ENTRY'!CK726="","",IF($D$4="All Post",'DATA ENTRY'!CK726,IF(AND($D$4='DATA ENTRY'!CK726),'DATA ENTRY'!CK726,""))))</f>
        <v/>
      </c>
      <c r="G727" s="3" t="str">
        <f>IF('DATA ENTRY'!CK726="","",IF('DATA ENTRY'!N726="","",IF($D$4="All Post",'DATA ENTRY'!N726,IF(AND($D$4='DATA ENTRY'!CK726),'DATA ENTRY'!N726,""))))</f>
        <v/>
      </c>
      <c r="H727" s="107" t="str">
        <f>IF('DATA ENTRY'!CK726="","",IF('DATA ENTRY'!O726="","",IF($D$4="All Post",'DATA ENTRY'!O726,IF(AND($D$4='DATA ENTRY'!CK726),'DATA ENTRY'!O726,""))))</f>
        <v/>
      </c>
      <c r="I727" s="3" t="str">
        <f>IF('DATA ENTRY'!CK726="","",IF('DATA ENTRY'!P726="","",IF($D$4="All Post",'DATA ENTRY'!P726,IF(AND($D$4='DATA ENTRY'!CK726),'DATA ENTRY'!P726,""))))</f>
        <v/>
      </c>
      <c r="J727" s="107" t="str">
        <f>IF('DATA ENTRY'!CK726="","",IF('DATA ENTRY'!Q726="","",IF($D$4="All Post",'DATA ENTRY'!Q726,IF(AND($D$4='DATA ENTRY'!CK726),'DATA ENTRY'!Q726,""))))</f>
        <v/>
      </c>
      <c r="K727" s="3" t="str">
        <f>IF('DATA ENTRY'!CK726="","",IF('DATA ENTRY'!R726="","",IF($D$4="All Post",'DATA ENTRY'!R726,IF(AND($D$4='DATA ENTRY'!CK726),'DATA ENTRY'!R726,""))))</f>
        <v/>
      </c>
      <c r="L727" s="3" t="str">
        <f>IF('DATA ENTRY'!CK726="","",IF('DATA ENTRY'!S726="","",IF($D$4="All Post",'DATA ENTRY'!S726,IF(AND($D$4='DATA ENTRY'!CK726),'DATA ENTRY'!S726,""))))</f>
        <v/>
      </c>
      <c r="M727" s="3" t="str">
        <f>IF('DATA ENTRY'!CK726="","",IF('DATA ENTRY'!E726="","",IF($D$4="All Post",'DATA ENTRY'!E726,IF(AND($D$4='DATA ENTRY'!CK726),'DATA ENTRY'!E726,""))))</f>
        <v/>
      </c>
      <c r="N727" s="3" t="str">
        <f>IF('DATA ENTRY'!CK726="","",IF('DATA ENTRY'!W726="","",IF($D$4="All Post",'DATA ENTRY'!W726,IF(AND($D$4='DATA ENTRY'!CK726),'DATA ENTRY'!W726,""))))</f>
        <v/>
      </c>
      <c r="O727" s="3" t="str">
        <f>IF('DATA ENTRY'!CK726="","",IF('DATA ENTRY'!X726="","",IF($D$4="All Post",'DATA ENTRY'!X726,IF(AND($D$4='DATA ENTRY'!CK726),'DATA ENTRY'!X726,""))))</f>
        <v/>
      </c>
      <c r="P727" s="3" t="str">
        <f>IF('DATA ENTRY'!CK726="","",IF('DATA ENTRY'!G726="","",IF($D$4="All Post",'DATA ENTRY'!G726,IF(AND($D$4='DATA ENTRY'!CK726),'DATA ENTRY'!G726,""))))</f>
        <v/>
      </c>
      <c r="S727">
        <f t="shared" si="179"/>
        <v>0</v>
      </c>
      <c r="T727" t="str">
        <f t="shared" si="180"/>
        <v/>
      </c>
      <c r="BZ727" t="str">
        <f t="shared" si="181"/>
        <v/>
      </c>
      <c r="CA727" t="str">
        <f t="shared" si="182"/>
        <v/>
      </c>
      <c r="CB727" s="224">
        <v>721</v>
      </c>
      <c r="CC727" s="3" t="str">
        <f>IF('DATA ENTRY'!CK726="","",IF('DATA ENTRY'!B726="","",IF(AND($CD$4='DATA ENTRY'!CK726,$CG$4='DATA ENTRY'!D726),'DATA ENTRY'!B726,"")))</f>
        <v/>
      </c>
      <c r="CD727" s="3" t="str">
        <f>IF('DATA ENTRY'!CK726="","",IF('DATA ENTRY'!C726="","",IF(AND($CD$4='DATA ENTRY'!CK726,$CG$4='DATA ENTRY'!D726),'DATA ENTRY'!C726,"")))</f>
        <v/>
      </c>
      <c r="CE727" s="4" t="str">
        <f>IF('DATA ENTRY'!CK726="","",IF('DATA ENTRY'!I726="","",IF(AND($CD$4='DATA ENTRY'!CK726,$CG$4='DATA ENTRY'!D726),'DATA ENTRY'!I726,"")))</f>
        <v/>
      </c>
      <c r="CF727" s="4" t="str">
        <f>IF('DATA ENTRY'!CK726="","",IF('DATA ENTRY'!CK726="","",IF(AND($CD$4='DATA ENTRY'!CK726,$CG$4='DATA ENTRY'!D726),'DATA ENTRY'!CK726,"")))</f>
        <v/>
      </c>
      <c r="CG727" s="3" t="str">
        <f>IF('DATA ENTRY'!CK726="","",IF('DATA ENTRY'!N726="","",IF(AND($CD$4='DATA ENTRY'!CK726,$CG$4='DATA ENTRY'!D726),'DATA ENTRY'!N726,"")))</f>
        <v/>
      </c>
      <c r="CH727" s="107" t="str">
        <f>IF('DATA ENTRY'!CK726="","",IF('DATA ENTRY'!O726="","",IF(AND($CD$4='DATA ENTRY'!CK726,$CG$4='DATA ENTRY'!D726),'DATA ENTRY'!O726,"")))</f>
        <v/>
      </c>
      <c r="CI727" s="3" t="str">
        <f>IF('DATA ENTRY'!CK726="","",IF('DATA ENTRY'!P726="","",IF(AND($CD$4='DATA ENTRY'!CK726,$CG$4='DATA ENTRY'!D726),'DATA ENTRY'!P726,"")))</f>
        <v/>
      </c>
      <c r="CJ727" s="107" t="str">
        <f>IF('DATA ENTRY'!CK726="","",IF('DATA ENTRY'!Q726="","",IF(AND($CD$4='DATA ENTRY'!CK726,$CG$4='DATA ENTRY'!D726),'DATA ENTRY'!Q726,"")))</f>
        <v/>
      </c>
      <c r="CK727" s="3" t="str">
        <f>IF('DATA ENTRY'!CK726="","",IF('DATA ENTRY'!R726="","",IF(AND($CD$4='DATA ENTRY'!CK726,$CG$4='DATA ENTRY'!D726),'DATA ENTRY'!R726,"")))</f>
        <v/>
      </c>
      <c r="CL727" s="3" t="str">
        <f>IF('DATA ENTRY'!CK726="","",IF('DATA ENTRY'!S726="","",IF(AND($CD$4='DATA ENTRY'!CK726,$CG$4='DATA ENTRY'!D726),'DATA ENTRY'!S726,"")))</f>
        <v/>
      </c>
      <c r="CM727" s="3" t="str">
        <f>IF('DATA ENTRY'!CK726="","",IF('DATA ENTRY'!E726="","",IF(AND($CD$4='DATA ENTRY'!CK726,$CG$4='DATA ENTRY'!D726),'DATA ENTRY'!E726,"")))</f>
        <v/>
      </c>
      <c r="CN727" s="3" t="str">
        <f>IF('DATA ENTRY'!CK726="","",IF('DATA ENTRY'!W726="","",IF(AND($CD$4='DATA ENTRY'!CK726,$CG$4='DATA ENTRY'!D726),'DATA ENTRY'!W726,"")))</f>
        <v/>
      </c>
      <c r="CO727" s="3" t="str">
        <f>IF('DATA ENTRY'!CK726="","",IF('DATA ENTRY'!X726="","",IF(AND($CD$4='DATA ENTRY'!CK726,$CG$4='DATA ENTRY'!D726),'DATA ENTRY'!X726,"")))</f>
        <v/>
      </c>
      <c r="CP727" s="108" t="str">
        <f t="shared" si="183"/>
        <v/>
      </c>
      <c r="CQ727" s="108" t="str">
        <f>IF('DATA ENTRY'!CK726="","",IF('DATA ENTRY'!G726="","",IF(AND($CD$4='DATA ENTRY'!CK726,$CG$4='DATA ENTRY'!D726),'DATA ENTRY'!G726,"")))</f>
        <v/>
      </c>
      <c r="CR727" s="230" t="str">
        <f>IF('DATA ENTRY'!CK726="","",IF('DATA ENTRY'!D726="","",IF(AND($CD$4='DATA ENTRY'!CK726,$CG$4='DATA ENTRY'!D726),'DATA ENTRY'!D726,"")))</f>
        <v/>
      </c>
      <c r="CS727">
        <f t="shared" si="184"/>
        <v>0</v>
      </c>
      <c r="CT727">
        <f t="shared" si="185"/>
        <v>0</v>
      </c>
      <c r="CV727" s="139"/>
      <c r="CX727">
        <f t="shared" si="186"/>
        <v>0</v>
      </c>
      <c r="DB727" t="str">
        <f t="shared" si="193"/>
        <v/>
      </c>
      <c r="DC727" t="str">
        <f t="shared" si="194"/>
        <v/>
      </c>
      <c r="DD727" s="224">
        <v>721</v>
      </c>
      <c r="DE727" s="3" t="str">
        <f>IF('DATA ENTRY'!CK726="","",IF('DATA ENTRY'!B726="","",IF(AND($DF$4='DATA ENTRY'!D726),'DATA ENTRY'!B726,"")))</f>
        <v/>
      </c>
      <c r="DF727" s="3" t="str">
        <f>IF('DATA ENTRY'!CK726="","",IF('DATA ENTRY'!C726="","",IF(AND($DF$4='DATA ENTRY'!D726),'DATA ENTRY'!C726,"")))</f>
        <v/>
      </c>
      <c r="DG727" s="4" t="str">
        <f>IF('DATA ENTRY'!CK726="","",IF('DATA ENTRY'!I726="","",IF(AND($DF$4='DATA ENTRY'!D726),'DATA ENTRY'!I726,"")))</f>
        <v/>
      </c>
      <c r="DH727" s="4" t="str">
        <f>IF('DATA ENTRY'!CK726="","",IF('DATA ENTRY'!CK726="","",IF(AND($DF$4='DATA ENTRY'!D726),'DATA ENTRY'!CK726,"")))</f>
        <v/>
      </c>
      <c r="DI727" s="3" t="str">
        <f>IF('DATA ENTRY'!CK726="","",IF('DATA ENTRY'!N726="","",IF(AND($DF$4='DATA ENTRY'!D726),'DATA ENTRY'!N726,"")))</f>
        <v/>
      </c>
      <c r="DJ727" s="107" t="str">
        <f>IF('DATA ENTRY'!CK726="","",IF('DATA ENTRY'!O726="","",IF(AND($DF$4='DATA ENTRY'!D726),'DATA ENTRY'!O726,"")))</f>
        <v/>
      </c>
      <c r="DK727" s="3" t="str">
        <f>IF('DATA ENTRY'!CK726="","",IF('DATA ENTRY'!P726="","",IF(AND($DF$4='DATA ENTRY'!D726),'DATA ENTRY'!P726,"")))</f>
        <v/>
      </c>
      <c r="DL727" s="107" t="str">
        <f>IF('DATA ENTRY'!CK726="","",IF('DATA ENTRY'!Q726="","",IF(AND($DF$4='DATA ENTRY'!D726),'DATA ENTRY'!Q726,"")))</f>
        <v/>
      </c>
      <c r="DM727" s="3" t="str">
        <f>IF('DATA ENTRY'!CK726="","",IF('DATA ENTRY'!R726="","",IF(AND($DF$4='DATA ENTRY'!D726),'DATA ENTRY'!R726,"")))</f>
        <v/>
      </c>
      <c r="DN727" s="107" t="str">
        <f>IF('DATA ENTRY'!CK726="","",IF('DATA ENTRY'!S726="","",IF(AND($DF$4='DATA ENTRY'!D726),'DATA ENTRY'!S726,"")))</f>
        <v/>
      </c>
      <c r="DO727" s="3" t="str">
        <f>IF('DATA ENTRY'!CK726="","",IF('DATA ENTRY'!E726="","",IF(AND($DF$4='DATA ENTRY'!D726),'DATA ENTRY'!E726,"")))</f>
        <v/>
      </c>
      <c r="DP727" s="3" t="str">
        <f>IF('DATA ENTRY'!CK726="","",IF('DATA ENTRY'!D726="","",IF(AND($DF$4='DATA ENTRY'!D726),'DATA ENTRY'!D726,"")))</f>
        <v/>
      </c>
      <c r="DQ727" s="3" t="str">
        <f>IF('DATA ENTRY'!CK726="","",IF('DATA ENTRY'!W726="","",IF(AND($DF$4='DATA ENTRY'!D726),'DATA ENTRY'!W726,"")))</f>
        <v/>
      </c>
      <c r="DR727" s="3" t="str">
        <f>IF('DATA ENTRY'!CK726="","",IF('DATA ENTRY'!X726="","",IF(AND($DF$4='DATA ENTRY'!D726),'DATA ENTRY'!X726,"")))</f>
        <v/>
      </c>
      <c r="DS727" s="108" t="str">
        <f t="shared" si="187"/>
        <v/>
      </c>
      <c r="DT727" s="108" t="str">
        <f>IF('DATA ENTRY'!CK726="","",IF('DATA ENTRY'!D726="","",IF(AND($DF$4='DATA ENTRY'!D726),'DATA ENTRY'!G726,"")))</f>
        <v/>
      </c>
      <c r="DY727">
        <f t="shared" si="188"/>
        <v>0</v>
      </c>
      <c r="EB727" t="str">
        <f t="shared" si="189"/>
        <v/>
      </c>
      <c r="EC727" t="str">
        <f t="shared" si="190"/>
        <v/>
      </c>
      <c r="ED727" s="224">
        <v>721</v>
      </c>
      <c r="EE727" s="3" t="str">
        <f>IF('DATA ENTRY'!CK726="","",IF('DATA ENTRY'!B726="","",IF(AND($EF$4='DATA ENTRY'!G726,$EH$4='DATA ENTRY'!F726),'DATA ENTRY'!B726,"")))</f>
        <v/>
      </c>
      <c r="EF727" s="3" t="str">
        <f>IF('DATA ENTRY'!CK726="","",IF('DATA ENTRY'!C726="","",IF(AND($EF$4='DATA ENTRY'!G726,$EH$4='DATA ENTRY'!F726),'DATA ENTRY'!C726,"")))</f>
        <v/>
      </c>
      <c r="EG727" s="4" t="str">
        <f>IF('DATA ENTRY'!CK726="","",IF('DATA ENTRY'!I726="","",IF(AND($EF$4='DATA ENTRY'!G726,$EH$4='DATA ENTRY'!F726),'DATA ENTRY'!I726,"")))</f>
        <v/>
      </c>
      <c r="EH727" s="4" t="str">
        <f>IF('DATA ENTRY'!CK726="","",IF('DATA ENTRY'!CK726="","",IF(AND($EF$4='DATA ENTRY'!G726,$EH$4='DATA ENTRY'!F726),'DATA ENTRY'!CK726,"")))</f>
        <v/>
      </c>
      <c r="EI727" s="3" t="str">
        <f>IF('DATA ENTRY'!CK726="","",IF('DATA ENTRY'!N726="","",IF(AND($EF$4='DATA ENTRY'!G726,$EH$4='DATA ENTRY'!F726),'DATA ENTRY'!N726,"")))</f>
        <v/>
      </c>
      <c r="EJ727" s="107" t="str">
        <f>IF('DATA ENTRY'!CK726="","",IF('DATA ENTRY'!O726="","",IF(AND($EF$4='DATA ENTRY'!G726,$EH$4='DATA ENTRY'!F726),'DATA ENTRY'!O726,"")))</f>
        <v/>
      </c>
      <c r="EK727" s="3" t="str">
        <f>IF('DATA ENTRY'!CK726="","",IF('DATA ENTRY'!P726="","",IF(AND($EF$4='DATA ENTRY'!G726,$EH$4='DATA ENTRY'!F726),'DATA ENTRY'!P726,"")))</f>
        <v/>
      </c>
      <c r="EL727" s="107" t="str">
        <f>IF('DATA ENTRY'!CK726="","",IF('DATA ENTRY'!Q726="","",IF(AND($EF$4='DATA ENTRY'!G726,$EH$4='DATA ENTRY'!F726),'DATA ENTRY'!Q726,"")))</f>
        <v/>
      </c>
      <c r="EM727" s="3" t="str">
        <f>IF('DATA ENTRY'!CK726="","",IF('DATA ENTRY'!R726="","",IF(AND($EF$4='DATA ENTRY'!G726,$EH$4='DATA ENTRY'!F726),'DATA ENTRY'!R726,"")))</f>
        <v/>
      </c>
      <c r="EN727" s="107" t="str">
        <f>IF('DATA ENTRY'!CK726="","",IF('DATA ENTRY'!S726="","",IF(AND($EF$4='DATA ENTRY'!G726,$EH$4='DATA ENTRY'!F726),'DATA ENTRY'!S726,"")))</f>
        <v/>
      </c>
      <c r="EO727" s="3" t="str">
        <f>IF('DATA ENTRY'!CK726="","",IF('DATA ENTRY'!E726="","",IF(AND($EF$4='DATA ENTRY'!G726,$EH$4='DATA ENTRY'!F726),'DATA ENTRY'!E726,"")))</f>
        <v/>
      </c>
      <c r="EP727" s="3" t="str">
        <f>IF('DATA ENTRY'!CK726="","",IF('DATA ENTRY'!D726="","",IF(AND($EF$4='DATA ENTRY'!G726,$EH$4='DATA ENTRY'!F726),'DATA ENTRY'!D726,"")))</f>
        <v/>
      </c>
      <c r="EQ727" s="3" t="str">
        <f>IF('DATA ENTRY'!CK726="","",IF('DATA ENTRY'!W726="","",IF(AND($EF$4='DATA ENTRY'!G726,$EH$4='DATA ENTRY'!F726),'DATA ENTRY'!W726,"")))</f>
        <v/>
      </c>
      <c r="ER727" s="3" t="str">
        <f>IF('DATA ENTRY'!CK726="","",IF('DATA ENTRY'!X726="","",IF(AND($EF$4='DATA ENTRY'!G726,$EH$4='DATA ENTRY'!F726),'DATA ENTRY'!X726,"")))</f>
        <v/>
      </c>
      <c r="ES727" s="108" t="str">
        <f t="shared" si="191"/>
        <v/>
      </c>
      <c r="ET727" s="108" t="str">
        <f>IF('DATA ENTRY'!CK726="","",IF('DATA ENTRY'!D726="","",IF(AND($EF$4='DATA ENTRY'!G726,$EH$4='DATA ENTRY'!F726),'DATA ENTRY'!G726,"")))</f>
        <v/>
      </c>
      <c r="EY727">
        <f t="shared" si="192"/>
        <v>0</v>
      </c>
    </row>
    <row r="728" spans="1:155">
      <c r="A728" t="str">
        <f>IF(S728=0,"",1+(MAX($A$7:A727)))</f>
        <v/>
      </c>
      <c r="B728" s="224">
        <v>722</v>
      </c>
      <c r="C728" s="3" t="str">
        <f>IF('DATA ENTRY'!CK727="","",IF('DATA ENTRY'!B727="","",IF($D$4="All Post",'DATA ENTRY'!B727,IF(AND($D$4='DATA ENTRY'!CK727),'DATA ENTRY'!B727,""))))</f>
        <v/>
      </c>
      <c r="D728" s="3" t="str">
        <f>IF('DATA ENTRY'!CK727="","",IF('DATA ENTRY'!C727="","",IF($D$4="All Post",'DATA ENTRY'!C727,IF(AND($D$4='DATA ENTRY'!CK727),'DATA ENTRY'!C727,""))))</f>
        <v/>
      </c>
      <c r="E728" s="4" t="str">
        <f>IF('DATA ENTRY'!CK727="","",IF('DATA ENTRY'!I727="","",IF($D$4="All Post",'DATA ENTRY'!I727,IF(AND($D$4='DATA ENTRY'!CK727),'DATA ENTRY'!I727,""))))</f>
        <v/>
      </c>
      <c r="F728" s="4" t="str">
        <f>IF('DATA ENTRY'!CK727="","",IF('DATA ENTRY'!CK727="","",IF($D$4="All Post",'DATA ENTRY'!CK727,IF(AND($D$4='DATA ENTRY'!CK727),'DATA ENTRY'!CK727,""))))</f>
        <v/>
      </c>
      <c r="G728" s="3" t="str">
        <f>IF('DATA ENTRY'!CK727="","",IF('DATA ENTRY'!N727="","",IF($D$4="All Post",'DATA ENTRY'!N727,IF(AND($D$4='DATA ENTRY'!CK727),'DATA ENTRY'!N727,""))))</f>
        <v/>
      </c>
      <c r="H728" s="107" t="str">
        <f>IF('DATA ENTRY'!CK727="","",IF('DATA ENTRY'!O727="","",IF($D$4="All Post",'DATA ENTRY'!O727,IF(AND($D$4='DATA ENTRY'!CK727),'DATA ENTRY'!O727,""))))</f>
        <v/>
      </c>
      <c r="I728" s="3" t="str">
        <f>IF('DATA ENTRY'!CK727="","",IF('DATA ENTRY'!P727="","",IF($D$4="All Post",'DATA ENTRY'!P727,IF(AND($D$4='DATA ENTRY'!CK727),'DATA ENTRY'!P727,""))))</f>
        <v/>
      </c>
      <c r="J728" s="107" t="str">
        <f>IF('DATA ENTRY'!CK727="","",IF('DATA ENTRY'!Q727="","",IF($D$4="All Post",'DATA ENTRY'!Q727,IF(AND($D$4='DATA ENTRY'!CK727),'DATA ENTRY'!Q727,""))))</f>
        <v/>
      </c>
      <c r="K728" s="3" t="str">
        <f>IF('DATA ENTRY'!CK727="","",IF('DATA ENTRY'!R727="","",IF($D$4="All Post",'DATA ENTRY'!R727,IF(AND($D$4='DATA ENTRY'!CK727),'DATA ENTRY'!R727,""))))</f>
        <v/>
      </c>
      <c r="L728" s="3" t="str">
        <f>IF('DATA ENTRY'!CK727="","",IF('DATA ENTRY'!S727="","",IF($D$4="All Post",'DATA ENTRY'!S727,IF(AND($D$4='DATA ENTRY'!CK727),'DATA ENTRY'!S727,""))))</f>
        <v/>
      </c>
      <c r="M728" s="3" t="str">
        <f>IF('DATA ENTRY'!CK727="","",IF('DATA ENTRY'!E727="","",IF($D$4="All Post",'DATA ENTRY'!E727,IF(AND($D$4='DATA ENTRY'!CK727),'DATA ENTRY'!E727,""))))</f>
        <v/>
      </c>
      <c r="N728" s="3" t="str">
        <f>IF('DATA ENTRY'!CK727="","",IF('DATA ENTRY'!W727="","",IF($D$4="All Post",'DATA ENTRY'!W727,IF(AND($D$4='DATA ENTRY'!CK727),'DATA ENTRY'!W727,""))))</f>
        <v/>
      </c>
      <c r="O728" s="3" t="str">
        <f>IF('DATA ENTRY'!CK727="","",IF('DATA ENTRY'!X727="","",IF($D$4="All Post",'DATA ENTRY'!X727,IF(AND($D$4='DATA ENTRY'!CK727),'DATA ENTRY'!X727,""))))</f>
        <v/>
      </c>
      <c r="P728" s="3" t="str">
        <f>IF('DATA ENTRY'!CK727="","",IF('DATA ENTRY'!G727="","",IF($D$4="All Post",'DATA ENTRY'!G727,IF(AND($D$4='DATA ENTRY'!CK727),'DATA ENTRY'!G727,""))))</f>
        <v/>
      </c>
      <c r="S728">
        <f t="shared" si="179"/>
        <v>0</v>
      </c>
      <c r="T728" t="str">
        <f t="shared" si="180"/>
        <v/>
      </c>
      <c r="BZ728" t="str">
        <f t="shared" si="181"/>
        <v/>
      </c>
      <c r="CA728" t="str">
        <f t="shared" si="182"/>
        <v/>
      </c>
      <c r="CB728" s="224">
        <v>722</v>
      </c>
      <c r="CC728" s="3" t="str">
        <f>IF('DATA ENTRY'!CK727="","",IF('DATA ENTRY'!B727="","",IF(AND($CD$4='DATA ENTRY'!CK727,$CG$4='DATA ENTRY'!D727),'DATA ENTRY'!B727,"")))</f>
        <v/>
      </c>
      <c r="CD728" s="3" t="str">
        <f>IF('DATA ENTRY'!CK727="","",IF('DATA ENTRY'!C727="","",IF(AND($CD$4='DATA ENTRY'!CK727,$CG$4='DATA ENTRY'!D727),'DATA ENTRY'!C727,"")))</f>
        <v/>
      </c>
      <c r="CE728" s="4" t="str">
        <f>IF('DATA ENTRY'!CK727="","",IF('DATA ENTRY'!I727="","",IF(AND($CD$4='DATA ENTRY'!CK727,$CG$4='DATA ENTRY'!D727),'DATA ENTRY'!I727,"")))</f>
        <v/>
      </c>
      <c r="CF728" s="4" t="str">
        <f>IF('DATA ENTRY'!CK727="","",IF('DATA ENTRY'!CK727="","",IF(AND($CD$4='DATA ENTRY'!CK727,$CG$4='DATA ENTRY'!D727),'DATA ENTRY'!CK727,"")))</f>
        <v/>
      </c>
      <c r="CG728" s="3" t="str">
        <f>IF('DATA ENTRY'!CK727="","",IF('DATA ENTRY'!N727="","",IF(AND($CD$4='DATA ENTRY'!CK727,$CG$4='DATA ENTRY'!D727),'DATA ENTRY'!N727,"")))</f>
        <v/>
      </c>
      <c r="CH728" s="107" t="str">
        <f>IF('DATA ENTRY'!CK727="","",IF('DATA ENTRY'!O727="","",IF(AND($CD$4='DATA ENTRY'!CK727,$CG$4='DATA ENTRY'!D727),'DATA ENTRY'!O727,"")))</f>
        <v/>
      </c>
      <c r="CI728" s="3" t="str">
        <f>IF('DATA ENTRY'!CK727="","",IF('DATA ENTRY'!P727="","",IF(AND($CD$4='DATA ENTRY'!CK727,$CG$4='DATA ENTRY'!D727),'DATA ENTRY'!P727,"")))</f>
        <v/>
      </c>
      <c r="CJ728" s="107" t="str">
        <f>IF('DATA ENTRY'!CK727="","",IF('DATA ENTRY'!Q727="","",IF(AND($CD$4='DATA ENTRY'!CK727,$CG$4='DATA ENTRY'!D727),'DATA ENTRY'!Q727,"")))</f>
        <v/>
      </c>
      <c r="CK728" s="3" t="str">
        <f>IF('DATA ENTRY'!CK727="","",IF('DATA ENTRY'!R727="","",IF(AND($CD$4='DATA ENTRY'!CK727,$CG$4='DATA ENTRY'!D727),'DATA ENTRY'!R727,"")))</f>
        <v/>
      </c>
      <c r="CL728" s="3" t="str">
        <f>IF('DATA ENTRY'!CK727="","",IF('DATA ENTRY'!S727="","",IF(AND($CD$4='DATA ENTRY'!CK727,$CG$4='DATA ENTRY'!D727),'DATA ENTRY'!S727,"")))</f>
        <v/>
      </c>
      <c r="CM728" s="3" t="str">
        <f>IF('DATA ENTRY'!CK727="","",IF('DATA ENTRY'!E727="","",IF(AND($CD$4='DATA ENTRY'!CK727,$CG$4='DATA ENTRY'!D727),'DATA ENTRY'!E727,"")))</f>
        <v/>
      </c>
      <c r="CN728" s="3" t="str">
        <f>IF('DATA ENTRY'!CK727="","",IF('DATA ENTRY'!W727="","",IF(AND($CD$4='DATA ENTRY'!CK727,$CG$4='DATA ENTRY'!D727),'DATA ENTRY'!W727,"")))</f>
        <v/>
      </c>
      <c r="CO728" s="3" t="str">
        <f>IF('DATA ENTRY'!CK727="","",IF('DATA ENTRY'!X727="","",IF(AND($CD$4='DATA ENTRY'!CK727,$CG$4='DATA ENTRY'!D727),'DATA ENTRY'!X727,"")))</f>
        <v/>
      </c>
      <c r="CP728" s="108" t="str">
        <f t="shared" si="183"/>
        <v/>
      </c>
      <c r="CQ728" s="108" t="str">
        <f>IF('DATA ENTRY'!CK727="","",IF('DATA ENTRY'!G727="","",IF(AND($CD$4='DATA ENTRY'!CK727,$CG$4='DATA ENTRY'!D727),'DATA ENTRY'!G727,"")))</f>
        <v/>
      </c>
      <c r="CR728" s="230" t="str">
        <f>IF('DATA ENTRY'!CK727="","",IF('DATA ENTRY'!D727="","",IF(AND($CD$4='DATA ENTRY'!CK727,$CG$4='DATA ENTRY'!D727),'DATA ENTRY'!D727,"")))</f>
        <v/>
      </c>
      <c r="CS728">
        <f t="shared" si="184"/>
        <v>0</v>
      </c>
      <c r="CT728">
        <f t="shared" si="185"/>
        <v>0</v>
      </c>
      <c r="CV728" s="139"/>
      <c r="CX728">
        <f t="shared" si="186"/>
        <v>0</v>
      </c>
      <c r="DB728" t="str">
        <f t="shared" si="193"/>
        <v/>
      </c>
      <c r="DC728" t="str">
        <f t="shared" si="194"/>
        <v/>
      </c>
      <c r="DD728" s="224">
        <v>722</v>
      </c>
      <c r="DE728" s="3" t="str">
        <f>IF('DATA ENTRY'!CK727="","",IF('DATA ENTRY'!B727="","",IF(AND($DF$4='DATA ENTRY'!D727),'DATA ENTRY'!B727,"")))</f>
        <v/>
      </c>
      <c r="DF728" s="3" t="str">
        <f>IF('DATA ENTRY'!CK727="","",IF('DATA ENTRY'!C727="","",IF(AND($DF$4='DATA ENTRY'!D727),'DATA ENTRY'!C727,"")))</f>
        <v/>
      </c>
      <c r="DG728" s="4" t="str">
        <f>IF('DATA ENTRY'!CK727="","",IF('DATA ENTRY'!I727="","",IF(AND($DF$4='DATA ENTRY'!D727),'DATA ENTRY'!I727,"")))</f>
        <v/>
      </c>
      <c r="DH728" s="4" t="str">
        <f>IF('DATA ENTRY'!CK727="","",IF('DATA ENTRY'!CK727="","",IF(AND($DF$4='DATA ENTRY'!D727),'DATA ENTRY'!CK727,"")))</f>
        <v/>
      </c>
      <c r="DI728" s="3" t="str">
        <f>IF('DATA ENTRY'!CK727="","",IF('DATA ENTRY'!N727="","",IF(AND($DF$4='DATA ENTRY'!D727),'DATA ENTRY'!N727,"")))</f>
        <v/>
      </c>
      <c r="DJ728" s="107" t="str">
        <f>IF('DATA ENTRY'!CK727="","",IF('DATA ENTRY'!O727="","",IF(AND($DF$4='DATA ENTRY'!D727),'DATA ENTRY'!O727,"")))</f>
        <v/>
      </c>
      <c r="DK728" s="3" t="str">
        <f>IF('DATA ENTRY'!CK727="","",IF('DATA ENTRY'!P727="","",IF(AND($DF$4='DATA ENTRY'!D727),'DATA ENTRY'!P727,"")))</f>
        <v/>
      </c>
      <c r="DL728" s="107" t="str">
        <f>IF('DATA ENTRY'!CK727="","",IF('DATA ENTRY'!Q727="","",IF(AND($DF$4='DATA ENTRY'!D727),'DATA ENTRY'!Q727,"")))</f>
        <v/>
      </c>
      <c r="DM728" s="3" t="str">
        <f>IF('DATA ENTRY'!CK727="","",IF('DATA ENTRY'!R727="","",IF(AND($DF$4='DATA ENTRY'!D727),'DATA ENTRY'!R727,"")))</f>
        <v/>
      </c>
      <c r="DN728" s="107" t="str">
        <f>IF('DATA ENTRY'!CK727="","",IF('DATA ENTRY'!S727="","",IF(AND($DF$4='DATA ENTRY'!D727),'DATA ENTRY'!S727,"")))</f>
        <v/>
      </c>
      <c r="DO728" s="3" t="str">
        <f>IF('DATA ENTRY'!CK727="","",IF('DATA ENTRY'!E727="","",IF(AND($DF$4='DATA ENTRY'!D727),'DATA ENTRY'!E727,"")))</f>
        <v/>
      </c>
      <c r="DP728" s="3" t="str">
        <f>IF('DATA ENTRY'!CK727="","",IF('DATA ENTRY'!D727="","",IF(AND($DF$4='DATA ENTRY'!D727),'DATA ENTRY'!D727,"")))</f>
        <v/>
      </c>
      <c r="DQ728" s="3" t="str">
        <f>IF('DATA ENTRY'!CK727="","",IF('DATA ENTRY'!W727="","",IF(AND($DF$4='DATA ENTRY'!D727),'DATA ENTRY'!W727,"")))</f>
        <v/>
      </c>
      <c r="DR728" s="3" t="str">
        <f>IF('DATA ENTRY'!CK727="","",IF('DATA ENTRY'!X727="","",IF(AND($DF$4='DATA ENTRY'!D727),'DATA ENTRY'!X727,"")))</f>
        <v/>
      </c>
      <c r="DS728" s="108" t="str">
        <f t="shared" si="187"/>
        <v/>
      </c>
      <c r="DT728" s="108" t="str">
        <f>IF('DATA ENTRY'!CK727="","",IF('DATA ENTRY'!D727="","",IF(AND($DF$4='DATA ENTRY'!D727),'DATA ENTRY'!G727,"")))</f>
        <v/>
      </c>
      <c r="DY728">
        <f t="shared" si="188"/>
        <v>0</v>
      </c>
      <c r="EB728" t="str">
        <f t="shared" si="189"/>
        <v/>
      </c>
      <c r="EC728" t="str">
        <f t="shared" si="190"/>
        <v/>
      </c>
      <c r="ED728" s="224">
        <v>722</v>
      </c>
      <c r="EE728" s="3" t="str">
        <f>IF('DATA ENTRY'!CK727="","",IF('DATA ENTRY'!B727="","",IF(AND($EF$4='DATA ENTRY'!G727,$EH$4='DATA ENTRY'!F727),'DATA ENTRY'!B727,"")))</f>
        <v/>
      </c>
      <c r="EF728" s="3" t="str">
        <f>IF('DATA ENTRY'!CK727="","",IF('DATA ENTRY'!C727="","",IF(AND($EF$4='DATA ENTRY'!G727,$EH$4='DATA ENTRY'!F727),'DATA ENTRY'!C727,"")))</f>
        <v/>
      </c>
      <c r="EG728" s="4" t="str">
        <f>IF('DATA ENTRY'!CK727="","",IF('DATA ENTRY'!I727="","",IF(AND($EF$4='DATA ENTRY'!G727,$EH$4='DATA ENTRY'!F727),'DATA ENTRY'!I727,"")))</f>
        <v/>
      </c>
      <c r="EH728" s="4" t="str">
        <f>IF('DATA ENTRY'!CK727="","",IF('DATA ENTRY'!CK727="","",IF(AND($EF$4='DATA ENTRY'!G727,$EH$4='DATA ENTRY'!F727),'DATA ENTRY'!CK727,"")))</f>
        <v/>
      </c>
      <c r="EI728" s="3" t="str">
        <f>IF('DATA ENTRY'!CK727="","",IF('DATA ENTRY'!N727="","",IF(AND($EF$4='DATA ENTRY'!G727,$EH$4='DATA ENTRY'!F727),'DATA ENTRY'!N727,"")))</f>
        <v/>
      </c>
      <c r="EJ728" s="107" t="str">
        <f>IF('DATA ENTRY'!CK727="","",IF('DATA ENTRY'!O727="","",IF(AND($EF$4='DATA ENTRY'!G727,$EH$4='DATA ENTRY'!F727),'DATA ENTRY'!O727,"")))</f>
        <v/>
      </c>
      <c r="EK728" s="3" t="str">
        <f>IF('DATA ENTRY'!CK727="","",IF('DATA ENTRY'!P727="","",IF(AND($EF$4='DATA ENTRY'!G727,$EH$4='DATA ENTRY'!F727),'DATA ENTRY'!P727,"")))</f>
        <v/>
      </c>
      <c r="EL728" s="107" t="str">
        <f>IF('DATA ENTRY'!CK727="","",IF('DATA ENTRY'!Q727="","",IF(AND($EF$4='DATA ENTRY'!G727,$EH$4='DATA ENTRY'!F727),'DATA ENTRY'!Q727,"")))</f>
        <v/>
      </c>
      <c r="EM728" s="3" t="str">
        <f>IF('DATA ENTRY'!CK727="","",IF('DATA ENTRY'!R727="","",IF(AND($EF$4='DATA ENTRY'!G727,$EH$4='DATA ENTRY'!F727),'DATA ENTRY'!R727,"")))</f>
        <v/>
      </c>
      <c r="EN728" s="107" t="str">
        <f>IF('DATA ENTRY'!CK727="","",IF('DATA ENTRY'!S727="","",IF(AND($EF$4='DATA ENTRY'!G727,$EH$4='DATA ENTRY'!F727),'DATA ENTRY'!S727,"")))</f>
        <v/>
      </c>
      <c r="EO728" s="3" t="str">
        <f>IF('DATA ENTRY'!CK727="","",IF('DATA ENTRY'!E727="","",IF(AND($EF$4='DATA ENTRY'!G727,$EH$4='DATA ENTRY'!F727),'DATA ENTRY'!E727,"")))</f>
        <v/>
      </c>
      <c r="EP728" s="3" t="str">
        <f>IF('DATA ENTRY'!CK727="","",IF('DATA ENTRY'!D727="","",IF(AND($EF$4='DATA ENTRY'!G727,$EH$4='DATA ENTRY'!F727),'DATA ENTRY'!D727,"")))</f>
        <v/>
      </c>
      <c r="EQ728" s="3" t="str">
        <f>IF('DATA ENTRY'!CK727="","",IF('DATA ENTRY'!W727="","",IF(AND($EF$4='DATA ENTRY'!G727,$EH$4='DATA ENTRY'!F727),'DATA ENTRY'!W727,"")))</f>
        <v/>
      </c>
      <c r="ER728" s="3" t="str">
        <f>IF('DATA ENTRY'!CK727="","",IF('DATA ENTRY'!X727="","",IF(AND($EF$4='DATA ENTRY'!G727,$EH$4='DATA ENTRY'!F727),'DATA ENTRY'!X727,"")))</f>
        <v/>
      </c>
      <c r="ES728" s="108" t="str">
        <f t="shared" si="191"/>
        <v/>
      </c>
      <c r="ET728" s="108" t="str">
        <f>IF('DATA ENTRY'!CK727="","",IF('DATA ENTRY'!D727="","",IF(AND($EF$4='DATA ENTRY'!G727,$EH$4='DATA ENTRY'!F727),'DATA ENTRY'!G727,"")))</f>
        <v/>
      </c>
      <c r="EY728">
        <f t="shared" si="192"/>
        <v>0</v>
      </c>
    </row>
    <row r="729" spans="1:155">
      <c r="A729" t="str">
        <f>IF(S729=0,"",1+(MAX($A$7:A728)))</f>
        <v/>
      </c>
      <c r="B729" s="224">
        <v>723</v>
      </c>
      <c r="C729" s="3" t="str">
        <f>IF('DATA ENTRY'!CK728="","",IF('DATA ENTRY'!B728="","",IF($D$4="All Post",'DATA ENTRY'!B728,IF(AND($D$4='DATA ENTRY'!CK728),'DATA ENTRY'!B728,""))))</f>
        <v/>
      </c>
      <c r="D729" s="3" t="str">
        <f>IF('DATA ENTRY'!CK728="","",IF('DATA ENTRY'!C728="","",IF($D$4="All Post",'DATA ENTRY'!C728,IF(AND($D$4='DATA ENTRY'!CK728),'DATA ENTRY'!C728,""))))</f>
        <v/>
      </c>
      <c r="E729" s="4" t="str">
        <f>IF('DATA ENTRY'!CK728="","",IF('DATA ENTRY'!I728="","",IF($D$4="All Post",'DATA ENTRY'!I728,IF(AND($D$4='DATA ENTRY'!CK728),'DATA ENTRY'!I728,""))))</f>
        <v/>
      </c>
      <c r="F729" s="4" t="str">
        <f>IF('DATA ENTRY'!CK728="","",IF('DATA ENTRY'!CK728="","",IF($D$4="All Post",'DATA ENTRY'!CK728,IF(AND($D$4='DATA ENTRY'!CK728),'DATA ENTRY'!CK728,""))))</f>
        <v/>
      </c>
      <c r="G729" s="3" t="str">
        <f>IF('DATA ENTRY'!CK728="","",IF('DATA ENTRY'!N728="","",IF($D$4="All Post",'DATA ENTRY'!N728,IF(AND($D$4='DATA ENTRY'!CK728),'DATA ENTRY'!N728,""))))</f>
        <v/>
      </c>
      <c r="H729" s="107" t="str">
        <f>IF('DATA ENTRY'!CK728="","",IF('DATA ENTRY'!O728="","",IF($D$4="All Post",'DATA ENTRY'!O728,IF(AND($D$4='DATA ENTRY'!CK728),'DATA ENTRY'!O728,""))))</f>
        <v/>
      </c>
      <c r="I729" s="3" t="str">
        <f>IF('DATA ENTRY'!CK728="","",IF('DATA ENTRY'!P728="","",IF($D$4="All Post",'DATA ENTRY'!P728,IF(AND($D$4='DATA ENTRY'!CK728),'DATA ENTRY'!P728,""))))</f>
        <v/>
      </c>
      <c r="J729" s="107" t="str">
        <f>IF('DATA ENTRY'!CK728="","",IF('DATA ENTRY'!Q728="","",IF($D$4="All Post",'DATA ENTRY'!Q728,IF(AND($D$4='DATA ENTRY'!CK728),'DATA ENTRY'!Q728,""))))</f>
        <v/>
      </c>
      <c r="K729" s="3" t="str">
        <f>IF('DATA ENTRY'!CK728="","",IF('DATA ENTRY'!R728="","",IF($D$4="All Post",'DATA ENTRY'!R728,IF(AND($D$4='DATA ENTRY'!CK728),'DATA ENTRY'!R728,""))))</f>
        <v/>
      </c>
      <c r="L729" s="3" t="str">
        <f>IF('DATA ENTRY'!CK728="","",IF('DATA ENTRY'!S728="","",IF($D$4="All Post",'DATA ENTRY'!S728,IF(AND($D$4='DATA ENTRY'!CK728),'DATA ENTRY'!S728,""))))</f>
        <v/>
      </c>
      <c r="M729" s="3" t="str">
        <f>IF('DATA ENTRY'!CK728="","",IF('DATA ENTRY'!E728="","",IF($D$4="All Post",'DATA ENTRY'!E728,IF(AND($D$4='DATA ENTRY'!CK728),'DATA ENTRY'!E728,""))))</f>
        <v/>
      </c>
      <c r="N729" s="3" t="str">
        <f>IF('DATA ENTRY'!CK728="","",IF('DATA ENTRY'!W728="","",IF($D$4="All Post",'DATA ENTRY'!W728,IF(AND($D$4='DATA ENTRY'!CK728),'DATA ENTRY'!W728,""))))</f>
        <v/>
      </c>
      <c r="O729" s="3" t="str">
        <f>IF('DATA ENTRY'!CK728="","",IF('DATA ENTRY'!X728="","",IF($D$4="All Post",'DATA ENTRY'!X728,IF(AND($D$4='DATA ENTRY'!CK728),'DATA ENTRY'!X728,""))))</f>
        <v/>
      </c>
      <c r="P729" s="3" t="str">
        <f>IF('DATA ENTRY'!CK728="","",IF('DATA ENTRY'!G728="","",IF($D$4="All Post",'DATA ENTRY'!G728,IF(AND($D$4='DATA ENTRY'!CK728),'DATA ENTRY'!G728,""))))</f>
        <v/>
      </c>
      <c r="S729">
        <f t="shared" si="179"/>
        <v>0</v>
      </c>
      <c r="T729" t="str">
        <f t="shared" si="180"/>
        <v/>
      </c>
      <c r="BZ729" t="str">
        <f t="shared" si="181"/>
        <v/>
      </c>
      <c r="CA729" t="str">
        <f t="shared" si="182"/>
        <v/>
      </c>
      <c r="CB729" s="224">
        <v>723</v>
      </c>
      <c r="CC729" s="3" t="str">
        <f>IF('DATA ENTRY'!CK728="","",IF('DATA ENTRY'!B728="","",IF(AND($CD$4='DATA ENTRY'!CK728,$CG$4='DATA ENTRY'!D728),'DATA ENTRY'!B728,"")))</f>
        <v/>
      </c>
      <c r="CD729" s="3" t="str">
        <f>IF('DATA ENTRY'!CK728="","",IF('DATA ENTRY'!C728="","",IF(AND($CD$4='DATA ENTRY'!CK728,$CG$4='DATA ENTRY'!D728),'DATA ENTRY'!C728,"")))</f>
        <v/>
      </c>
      <c r="CE729" s="4" t="str">
        <f>IF('DATA ENTRY'!CK728="","",IF('DATA ENTRY'!I728="","",IF(AND($CD$4='DATA ENTRY'!CK728,$CG$4='DATA ENTRY'!D728),'DATA ENTRY'!I728,"")))</f>
        <v/>
      </c>
      <c r="CF729" s="4" t="str">
        <f>IF('DATA ENTRY'!CK728="","",IF('DATA ENTRY'!CK728="","",IF(AND($CD$4='DATA ENTRY'!CK728,$CG$4='DATA ENTRY'!D728),'DATA ENTRY'!CK728,"")))</f>
        <v/>
      </c>
      <c r="CG729" s="3" t="str">
        <f>IF('DATA ENTRY'!CK728="","",IF('DATA ENTRY'!N728="","",IF(AND($CD$4='DATA ENTRY'!CK728,$CG$4='DATA ENTRY'!D728),'DATA ENTRY'!N728,"")))</f>
        <v/>
      </c>
      <c r="CH729" s="107" t="str">
        <f>IF('DATA ENTRY'!CK728="","",IF('DATA ENTRY'!O728="","",IF(AND($CD$4='DATA ENTRY'!CK728,$CG$4='DATA ENTRY'!D728),'DATA ENTRY'!O728,"")))</f>
        <v/>
      </c>
      <c r="CI729" s="3" t="str">
        <f>IF('DATA ENTRY'!CK728="","",IF('DATA ENTRY'!P728="","",IF(AND($CD$4='DATA ENTRY'!CK728,$CG$4='DATA ENTRY'!D728),'DATA ENTRY'!P728,"")))</f>
        <v/>
      </c>
      <c r="CJ729" s="107" t="str">
        <f>IF('DATA ENTRY'!CK728="","",IF('DATA ENTRY'!Q728="","",IF(AND($CD$4='DATA ENTRY'!CK728,$CG$4='DATA ENTRY'!D728),'DATA ENTRY'!Q728,"")))</f>
        <v/>
      </c>
      <c r="CK729" s="3" t="str">
        <f>IF('DATA ENTRY'!CK728="","",IF('DATA ENTRY'!R728="","",IF(AND($CD$4='DATA ENTRY'!CK728,$CG$4='DATA ENTRY'!D728),'DATA ENTRY'!R728,"")))</f>
        <v/>
      </c>
      <c r="CL729" s="3" t="str">
        <f>IF('DATA ENTRY'!CK728="","",IF('DATA ENTRY'!S728="","",IF(AND($CD$4='DATA ENTRY'!CK728,$CG$4='DATA ENTRY'!D728),'DATA ENTRY'!S728,"")))</f>
        <v/>
      </c>
      <c r="CM729" s="3" t="str">
        <f>IF('DATA ENTRY'!CK728="","",IF('DATA ENTRY'!E728="","",IF(AND($CD$4='DATA ENTRY'!CK728,$CG$4='DATA ENTRY'!D728),'DATA ENTRY'!E728,"")))</f>
        <v/>
      </c>
      <c r="CN729" s="3" t="str">
        <f>IF('DATA ENTRY'!CK728="","",IF('DATA ENTRY'!W728="","",IF(AND($CD$4='DATA ENTRY'!CK728,$CG$4='DATA ENTRY'!D728),'DATA ENTRY'!W728,"")))</f>
        <v/>
      </c>
      <c r="CO729" s="3" t="str">
        <f>IF('DATA ENTRY'!CK728="","",IF('DATA ENTRY'!X728="","",IF(AND($CD$4='DATA ENTRY'!CK728,$CG$4='DATA ENTRY'!D728),'DATA ENTRY'!X728,"")))</f>
        <v/>
      </c>
      <c r="CP729" s="108" t="str">
        <f t="shared" si="183"/>
        <v/>
      </c>
      <c r="CQ729" s="108" t="str">
        <f>IF('DATA ENTRY'!CK728="","",IF('DATA ENTRY'!G728="","",IF(AND($CD$4='DATA ENTRY'!CK728,$CG$4='DATA ENTRY'!D728),'DATA ENTRY'!G728,"")))</f>
        <v/>
      </c>
      <c r="CR729" s="230" t="str">
        <f>IF('DATA ENTRY'!CK728="","",IF('DATA ENTRY'!D728="","",IF(AND($CD$4='DATA ENTRY'!CK728,$CG$4='DATA ENTRY'!D728),'DATA ENTRY'!D728,"")))</f>
        <v/>
      </c>
      <c r="CS729">
        <f t="shared" si="184"/>
        <v>0</v>
      </c>
      <c r="CT729">
        <f t="shared" si="185"/>
        <v>0</v>
      </c>
      <c r="CV729" s="139"/>
      <c r="CX729">
        <f t="shared" si="186"/>
        <v>0</v>
      </c>
      <c r="DB729" t="str">
        <f t="shared" si="193"/>
        <v/>
      </c>
      <c r="DC729" t="str">
        <f t="shared" si="194"/>
        <v/>
      </c>
      <c r="DD729" s="224">
        <v>723</v>
      </c>
      <c r="DE729" s="3" t="str">
        <f>IF('DATA ENTRY'!CK728="","",IF('DATA ENTRY'!B728="","",IF(AND($DF$4='DATA ENTRY'!D728),'DATA ENTRY'!B728,"")))</f>
        <v/>
      </c>
      <c r="DF729" s="3" t="str">
        <f>IF('DATA ENTRY'!CK728="","",IF('DATA ENTRY'!C728="","",IF(AND($DF$4='DATA ENTRY'!D728),'DATA ENTRY'!C728,"")))</f>
        <v/>
      </c>
      <c r="DG729" s="4" t="str">
        <f>IF('DATA ENTRY'!CK728="","",IF('DATA ENTRY'!I728="","",IF(AND($DF$4='DATA ENTRY'!D728),'DATA ENTRY'!I728,"")))</f>
        <v/>
      </c>
      <c r="DH729" s="4" t="str">
        <f>IF('DATA ENTRY'!CK728="","",IF('DATA ENTRY'!CK728="","",IF(AND($DF$4='DATA ENTRY'!D728),'DATA ENTRY'!CK728,"")))</f>
        <v/>
      </c>
      <c r="DI729" s="3" t="str">
        <f>IF('DATA ENTRY'!CK728="","",IF('DATA ENTRY'!N728="","",IF(AND($DF$4='DATA ENTRY'!D728),'DATA ENTRY'!N728,"")))</f>
        <v/>
      </c>
      <c r="DJ729" s="107" t="str">
        <f>IF('DATA ENTRY'!CK728="","",IF('DATA ENTRY'!O728="","",IF(AND($DF$4='DATA ENTRY'!D728),'DATA ENTRY'!O728,"")))</f>
        <v/>
      </c>
      <c r="DK729" s="3" t="str">
        <f>IF('DATA ENTRY'!CK728="","",IF('DATA ENTRY'!P728="","",IF(AND($DF$4='DATA ENTRY'!D728),'DATA ENTRY'!P728,"")))</f>
        <v/>
      </c>
      <c r="DL729" s="107" t="str">
        <f>IF('DATA ENTRY'!CK728="","",IF('DATA ENTRY'!Q728="","",IF(AND($DF$4='DATA ENTRY'!D728),'DATA ENTRY'!Q728,"")))</f>
        <v/>
      </c>
      <c r="DM729" s="3" t="str">
        <f>IF('DATA ENTRY'!CK728="","",IF('DATA ENTRY'!R728="","",IF(AND($DF$4='DATA ENTRY'!D728),'DATA ENTRY'!R728,"")))</f>
        <v/>
      </c>
      <c r="DN729" s="107" t="str">
        <f>IF('DATA ENTRY'!CK728="","",IF('DATA ENTRY'!S728="","",IF(AND($DF$4='DATA ENTRY'!D728),'DATA ENTRY'!S728,"")))</f>
        <v/>
      </c>
      <c r="DO729" s="3" t="str">
        <f>IF('DATA ENTRY'!CK728="","",IF('DATA ENTRY'!E728="","",IF(AND($DF$4='DATA ENTRY'!D728),'DATA ENTRY'!E728,"")))</f>
        <v/>
      </c>
      <c r="DP729" s="3" t="str">
        <f>IF('DATA ENTRY'!CK728="","",IF('DATA ENTRY'!D728="","",IF(AND($DF$4='DATA ENTRY'!D728),'DATA ENTRY'!D728,"")))</f>
        <v/>
      </c>
      <c r="DQ729" s="3" t="str">
        <f>IF('DATA ENTRY'!CK728="","",IF('DATA ENTRY'!W728="","",IF(AND($DF$4='DATA ENTRY'!D728),'DATA ENTRY'!W728,"")))</f>
        <v/>
      </c>
      <c r="DR729" s="3" t="str">
        <f>IF('DATA ENTRY'!CK728="","",IF('DATA ENTRY'!X728="","",IF(AND($DF$4='DATA ENTRY'!D728),'DATA ENTRY'!X728,"")))</f>
        <v/>
      </c>
      <c r="DS729" s="108" t="str">
        <f t="shared" si="187"/>
        <v/>
      </c>
      <c r="DT729" s="108" t="str">
        <f>IF('DATA ENTRY'!CK728="","",IF('DATA ENTRY'!D728="","",IF(AND($DF$4='DATA ENTRY'!D728),'DATA ENTRY'!G728,"")))</f>
        <v/>
      </c>
      <c r="DY729">
        <f t="shared" si="188"/>
        <v>0</v>
      </c>
      <c r="EB729" t="str">
        <f t="shared" si="189"/>
        <v/>
      </c>
      <c r="EC729" t="str">
        <f t="shared" si="190"/>
        <v/>
      </c>
      <c r="ED729" s="224">
        <v>723</v>
      </c>
      <c r="EE729" s="3" t="str">
        <f>IF('DATA ENTRY'!CK728="","",IF('DATA ENTRY'!B728="","",IF(AND($EF$4='DATA ENTRY'!G728,$EH$4='DATA ENTRY'!F728),'DATA ENTRY'!B728,"")))</f>
        <v/>
      </c>
      <c r="EF729" s="3" t="str">
        <f>IF('DATA ENTRY'!CK728="","",IF('DATA ENTRY'!C728="","",IF(AND($EF$4='DATA ENTRY'!G728,$EH$4='DATA ENTRY'!F728),'DATA ENTRY'!C728,"")))</f>
        <v/>
      </c>
      <c r="EG729" s="4" t="str">
        <f>IF('DATA ENTRY'!CK728="","",IF('DATA ENTRY'!I728="","",IF(AND($EF$4='DATA ENTRY'!G728,$EH$4='DATA ENTRY'!F728),'DATA ENTRY'!I728,"")))</f>
        <v/>
      </c>
      <c r="EH729" s="4" t="str">
        <f>IF('DATA ENTRY'!CK728="","",IF('DATA ENTRY'!CK728="","",IF(AND($EF$4='DATA ENTRY'!G728,$EH$4='DATA ENTRY'!F728),'DATA ENTRY'!CK728,"")))</f>
        <v/>
      </c>
      <c r="EI729" s="3" t="str">
        <f>IF('DATA ENTRY'!CK728="","",IF('DATA ENTRY'!N728="","",IF(AND($EF$4='DATA ENTRY'!G728,$EH$4='DATA ENTRY'!F728),'DATA ENTRY'!N728,"")))</f>
        <v/>
      </c>
      <c r="EJ729" s="107" t="str">
        <f>IF('DATA ENTRY'!CK728="","",IF('DATA ENTRY'!O728="","",IF(AND($EF$4='DATA ENTRY'!G728,$EH$4='DATA ENTRY'!F728),'DATA ENTRY'!O728,"")))</f>
        <v/>
      </c>
      <c r="EK729" s="3" t="str">
        <f>IF('DATA ENTRY'!CK728="","",IF('DATA ENTRY'!P728="","",IF(AND($EF$4='DATA ENTRY'!G728,$EH$4='DATA ENTRY'!F728),'DATA ENTRY'!P728,"")))</f>
        <v/>
      </c>
      <c r="EL729" s="107" t="str">
        <f>IF('DATA ENTRY'!CK728="","",IF('DATA ENTRY'!Q728="","",IF(AND($EF$4='DATA ENTRY'!G728,$EH$4='DATA ENTRY'!F728),'DATA ENTRY'!Q728,"")))</f>
        <v/>
      </c>
      <c r="EM729" s="3" t="str">
        <f>IF('DATA ENTRY'!CK728="","",IF('DATA ENTRY'!R728="","",IF(AND($EF$4='DATA ENTRY'!G728,$EH$4='DATA ENTRY'!F728),'DATA ENTRY'!R728,"")))</f>
        <v/>
      </c>
      <c r="EN729" s="107" t="str">
        <f>IF('DATA ENTRY'!CK728="","",IF('DATA ENTRY'!S728="","",IF(AND($EF$4='DATA ENTRY'!G728,$EH$4='DATA ENTRY'!F728),'DATA ENTRY'!S728,"")))</f>
        <v/>
      </c>
      <c r="EO729" s="3" t="str">
        <f>IF('DATA ENTRY'!CK728="","",IF('DATA ENTRY'!E728="","",IF(AND($EF$4='DATA ENTRY'!G728,$EH$4='DATA ENTRY'!F728),'DATA ENTRY'!E728,"")))</f>
        <v/>
      </c>
      <c r="EP729" s="3" t="str">
        <f>IF('DATA ENTRY'!CK728="","",IF('DATA ENTRY'!D728="","",IF(AND($EF$4='DATA ENTRY'!G728,$EH$4='DATA ENTRY'!F728),'DATA ENTRY'!D728,"")))</f>
        <v/>
      </c>
      <c r="EQ729" s="3" t="str">
        <f>IF('DATA ENTRY'!CK728="","",IF('DATA ENTRY'!W728="","",IF(AND($EF$4='DATA ENTRY'!G728,$EH$4='DATA ENTRY'!F728),'DATA ENTRY'!W728,"")))</f>
        <v/>
      </c>
      <c r="ER729" s="3" t="str">
        <f>IF('DATA ENTRY'!CK728="","",IF('DATA ENTRY'!X728="","",IF(AND($EF$4='DATA ENTRY'!G728,$EH$4='DATA ENTRY'!F728),'DATA ENTRY'!X728,"")))</f>
        <v/>
      </c>
      <c r="ES729" s="108" t="str">
        <f t="shared" si="191"/>
        <v/>
      </c>
      <c r="ET729" s="108" t="str">
        <f>IF('DATA ENTRY'!CK728="","",IF('DATA ENTRY'!D728="","",IF(AND($EF$4='DATA ENTRY'!G728,$EH$4='DATA ENTRY'!F728),'DATA ENTRY'!G728,"")))</f>
        <v/>
      </c>
      <c r="EY729">
        <f t="shared" si="192"/>
        <v>0</v>
      </c>
    </row>
    <row r="730" spans="1:155">
      <c r="A730" t="str">
        <f>IF(S730=0,"",1+(MAX($A$7:A729)))</f>
        <v/>
      </c>
      <c r="B730" s="224">
        <v>724</v>
      </c>
      <c r="C730" s="3" t="str">
        <f>IF('DATA ENTRY'!CK729="","",IF('DATA ENTRY'!B729="","",IF($D$4="All Post",'DATA ENTRY'!B729,IF(AND($D$4='DATA ENTRY'!CK729),'DATA ENTRY'!B729,""))))</f>
        <v/>
      </c>
      <c r="D730" s="3" t="str">
        <f>IF('DATA ENTRY'!CK729="","",IF('DATA ENTRY'!C729="","",IF($D$4="All Post",'DATA ENTRY'!C729,IF(AND($D$4='DATA ENTRY'!CK729),'DATA ENTRY'!C729,""))))</f>
        <v/>
      </c>
      <c r="E730" s="4" t="str">
        <f>IF('DATA ENTRY'!CK729="","",IF('DATA ENTRY'!I729="","",IF($D$4="All Post",'DATA ENTRY'!I729,IF(AND($D$4='DATA ENTRY'!CK729),'DATA ENTRY'!I729,""))))</f>
        <v/>
      </c>
      <c r="F730" s="4" t="str">
        <f>IF('DATA ENTRY'!CK729="","",IF('DATA ENTRY'!CK729="","",IF($D$4="All Post",'DATA ENTRY'!CK729,IF(AND($D$4='DATA ENTRY'!CK729),'DATA ENTRY'!CK729,""))))</f>
        <v/>
      </c>
      <c r="G730" s="3" t="str">
        <f>IF('DATA ENTRY'!CK729="","",IF('DATA ENTRY'!N729="","",IF($D$4="All Post",'DATA ENTRY'!N729,IF(AND($D$4='DATA ENTRY'!CK729),'DATA ENTRY'!N729,""))))</f>
        <v/>
      </c>
      <c r="H730" s="107" t="str">
        <f>IF('DATA ENTRY'!CK729="","",IF('DATA ENTRY'!O729="","",IF($D$4="All Post",'DATA ENTRY'!O729,IF(AND($D$4='DATA ENTRY'!CK729),'DATA ENTRY'!O729,""))))</f>
        <v/>
      </c>
      <c r="I730" s="3" t="str">
        <f>IF('DATA ENTRY'!CK729="","",IF('DATA ENTRY'!P729="","",IF($D$4="All Post",'DATA ENTRY'!P729,IF(AND($D$4='DATA ENTRY'!CK729),'DATA ENTRY'!P729,""))))</f>
        <v/>
      </c>
      <c r="J730" s="107" t="str">
        <f>IF('DATA ENTRY'!CK729="","",IF('DATA ENTRY'!Q729="","",IF($D$4="All Post",'DATA ENTRY'!Q729,IF(AND($D$4='DATA ENTRY'!CK729),'DATA ENTRY'!Q729,""))))</f>
        <v/>
      </c>
      <c r="K730" s="3" t="str">
        <f>IF('DATA ENTRY'!CK729="","",IF('DATA ENTRY'!R729="","",IF($D$4="All Post",'DATA ENTRY'!R729,IF(AND($D$4='DATA ENTRY'!CK729),'DATA ENTRY'!R729,""))))</f>
        <v/>
      </c>
      <c r="L730" s="3" t="str">
        <f>IF('DATA ENTRY'!CK729="","",IF('DATA ENTRY'!S729="","",IF($D$4="All Post",'DATA ENTRY'!S729,IF(AND($D$4='DATA ENTRY'!CK729),'DATA ENTRY'!S729,""))))</f>
        <v/>
      </c>
      <c r="M730" s="3" t="str">
        <f>IF('DATA ENTRY'!CK729="","",IF('DATA ENTRY'!E729="","",IF($D$4="All Post",'DATA ENTRY'!E729,IF(AND($D$4='DATA ENTRY'!CK729),'DATA ENTRY'!E729,""))))</f>
        <v/>
      </c>
      <c r="N730" s="3" t="str">
        <f>IF('DATA ENTRY'!CK729="","",IF('DATA ENTRY'!W729="","",IF($D$4="All Post",'DATA ENTRY'!W729,IF(AND($D$4='DATA ENTRY'!CK729),'DATA ENTRY'!W729,""))))</f>
        <v/>
      </c>
      <c r="O730" s="3" t="str">
        <f>IF('DATA ENTRY'!CK729="","",IF('DATA ENTRY'!X729="","",IF($D$4="All Post",'DATA ENTRY'!X729,IF(AND($D$4='DATA ENTRY'!CK729),'DATA ENTRY'!X729,""))))</f>
        <v/>
      </c>
      <c r="P730" s="3" t="str">
        <f>IF('DATA ENTRY'!CK729="","",IF('DATA ENTRY'!G729="","",IF($D$4="All Post",'DATA ENTRY'!G729,IF(AND($D$4='DATA ENTRY'!CK729),'DATA ENTRY'!G729,""))))</f>
        <v/>
      </c>
      <c r="S730">
        <f t="shared" si="179"/>
        <v>0</v>
      </c>
      <c r="T730" t="str">
        <f t="shared" si="180"/>
        <v/>
      </c>
      <c r="BZ730" t="str">
        <f t="shared" si="181"/>
        <v/>
      </c>
      <c r="CA730" t="str">
        <f t="shared" si="182"/>
        <v/>
      </c>
      <c r="CB730" s="224">
        <v>724</v>
      </c>
      <c r="CC730" s="3" t="str">
        <f>IF('DATA ENTRY'!CK729="","",IF('DATA ENTRY'!B729="","",IF(AND($CD$4='DATA ENTRY'!CK729,$CG$4='DATA ENTRY'!D729),'DATA ENTRY'!B729,"")))</f>
        <v/>
      </c>
      <c r="CD730" s="3" t="str">
        <f>IF('DATA ENTRY'!CK729="","",IF('DATA ENTRY'!C729="","",IF(AND($CD$4='DATA ENTRY'!CK729,$CG$4='DATA ENTRY'!D729),'DATA ENTRY'!C729,"")))</f>
        <v/>
      </c>
      <c r="CE730" s="4" t="str">
        <f>IF('DATA ENTRY'!CK729="","",IF('DATA ENTRY'!I729="","",IF(AND($CD$4='DATA ENTRY'!CK729,$CG$4='DATA ENTRY'!D729),'DATA ENTRY'!I729,"")))</f>
        <v/>
      </c>
      <c r="CF730" s="4" t="str">
        <f>IF('DATA ENTRY'!CK729="","",IF('DATA ENTRY'!CK729="","",IF(AND($CD$4='DATA ENTRY'!CK729,$CG$4='DATA ENTRY'!D729),'DATA ENTRY'!CK729,"")))</f>
        <v/>
      </c>
      <c r="CG730" s="3" t="str">
        <f>IF('DATA ENTRY'!CK729="","",IF('DATA ENTRY'!N729="","",IF(AND($CD$4='DATA ENTRY'!CK729,$CG$4='DATA ENTRY'!D729),'DATA ENTRY'!N729,"")))</f>
        <v/>
      </c>
      <c r="CH730" s="107" t="str">
        <f>IF('DATA ENTRY'!CK729="","",IF('DATA ENTRY'!O729="","",IF(AND($CD$4='DATA ENTRY'!CK729,$CG$4='DATA ENTRY'!D729),'DATA ENTRY'!O729,"")))</f>
        <v/>
      </c>
      <c r="CI730" s="3" t="str">
        <f>IF('DATA ENTRY'!CK729="","",IF('DATA ENTRY'!P729="","",IF(AND($CD$4='DATA ENTRY'!CK729,$CG$4='DATA ENTRY'!D729),'DATA ENTRY'!P729,"")))</f>
        <v/>
      </c>
      <c r="CJ730" s="107" t="str">
        <f>IF('DATA ENTRY'!CK729="","",IF('DATA ENTRY'!Q729="","",IF(AND($CD$4='DATA ENTRY'!CK729,$CG$4='DATA ENTRY'!D729),'DATA ENTRY'!Q729,"")))</f>
        <v/>
      </c>
      <c r="CK730" s="3" t="str">
        <f>IF('DATA ENTRY'!CK729="","",IF('DATA ENTRY'!R729="","",IF(AND($CD$4='DATA ENTRY'!CK729,$CG$4='DATA ENTRY'!D729),'DATA ENTRY'!R729,"")))</f>
        <v/>
      </c>
      <c r="CL730" s="3" t="str">
        <f>IF('DATA ENTRY'!CK729="","",IF('DATA ENTRY'!S729="","",IF(AND($CD$4='DATA ENTRY'!CK729,$CG$4='DATA ENTRY'!D729),'DATA ENTRY'!S729,"")))</f>
        <v/>
      </c>
      <c r="CM730" s="3" t="str">
        <f>IF('DATA ENTRY'!CK729="","",IF('DATA ENTRY'!E729="","",IF(AND($CD$4='DATA ENTRY'!CK729,$CG$4='DATA ENTRY'!D729),'DATA ENTRY'!E729,"")))</f>
        <v/>
      </c>
      <c r="CN730" s="3" t="str">
        <f>IF('DATA ENTRY'!CK729="","",IF('DATA ENTRY'!W729="","",IF(AND($CD$4='DATA ENTRY'!CK729,$CG$4='DATA ENTRY'!D729),'DATA ENTRY'!W729,"")))</f>
        <v/>
      </c>
      <c r="CO730" s="3" t="str">
        <f>IF('DATA ENTRY'!CK729="","",IF('DATA ENTRY'!X729="","",IF(AND($CD$4='DATA ENTRY'!CK729,$CG$4='DATA ENTRY'!D729),'DATA ENTRY'!X729,"")))</f>
        <v/>
      </c>
      <c r="CP730" s="108" t="str">
        <f t="shared" si="183"/>
        <v/>
      </c>
      <c r="CQ730" s="108" t="str">
        <f>IF('DATA ENTRY'!CK729="","",IF('DATA ENTRY'!G729="","",IF(AND($CD$4='DATA ENTRY'!CK729,$CG$4='DATA ENTRY'!D729),'DATA ENTRY'!G729,"")))</f>
        <v/>
      </c>
      <c r="CR730" s="230" t="str">
        <f>IF('DATA ENTRY'!CK729="","",IF('DATA ENTRY'!D729="","",IF(AND($CD$4='DATA ENTRY'!CK729,$CG$4='DATA ENTRY'!D729),'DATA ENTRY'!D729,"")))</f>
        <v/>
      </c>
      <c r="CS730">
        <f t="shared" si="184"/>
        <v>0</v>
      </c>
      <c r="CT730">
        <f t="shared" si="185"/>
        <v>0</v>
      </c>
      <c r="CV730" s="139"/>
      <c r="CX730">
        <f t="shared" si="186"/>
        <v>0</v>
      </c>
      <c r="DB730" t="str">
        <f t="shared" si="193"/>
        <v/>
      </c>
      <c r="DC730" t="str">
        <f t="shared" si="194"/>
        <v/>
      </c>
      <c r="DD730" s="224">
        <v>724</v>
      </c>
      <c r="DE730" s="3" t="str">
        <f>IF('DATA ENTRY'!CK729="","",IF('DATA ENTRY'!B729="","",IF(AND($DF$4='DATA ENTRY'!D729),'DATA ENTRY'!B729,"")))</f>
        <v/>
      </c>
      <c r="DF730" s="3" t="str">
        <f>IF('DATA ENTRY'!CK729="","",IF('DATA ENTRY'!C729="","",IF(AND($DF$4='DATA ENTRY'!D729),'DATA ENTRY'!C729,"")))</f>
        <v/>
      </c>
      <c r="DG730" s="4" t="str">
        <f>IF('DATA ENTRY'!CK729="","",IF('DATA ENTRY'!I729="","",IF(AND($DF$4='DATA ENTRY'!D729),'DATA ENTRY'!I729,"")))</f>
        <v/>
      </c>
      <c r="DH730" s="4" t="str">
        <f>IF('DATA ENTRY'!CK729="","",IF('DATA ENTRY'!CK729="","",IF(AND($DF$4='DATA ENTRY'!D729),'DATA ENTRY'!CK729,"")))</f>
        <v/>
      </c>
      <c r="DI730" s="3" t="str">
        <f>IF('DATA ENTRY'!CK729="","",IF('DATA ENTRY'!N729="","",IF(AND($DF$4='DATA ENTRY'!D729),'DATA ENTRY'!N729,"")))</f>
        <v/>
      </c>
      <c r="DJ730" s="107" t="str">
        <f>IF('DATA ENTRY'!CK729="","",IF('DATA ENTRY'!O729="","",IF(AND($DF$4='DATA ENTRY'!D729),'DATA ENTRY'!O729,"")))</f>
        <v/>
      </c>
      <c r="DK730" s="3" t="str">
        <f>IF('DATA ENTRY'!CK729="","",IF('DATA ENTRY'!P729="","",IF(AND($DF$4='DATA ENTRY'!D729),'DATA ENTRY'!P729,"")))</f>
        <v/>
      </c>
      <c r="DL730" s="107" t="str">
        <f>IF('DATA ENTRY'!CK729="","",IF('DATA ENTRY'!Q729="","",IF(AND($DF$4='DATA ENTRY'!D729),'DATA ENTRY'!Q729,"")))</f>
        <v/>
      </c>
      <c r="DM730" s="3" t="str">
        <f>IF('DATA ENTRY'!CK729="","",IF('DATA ENTRY'!R729="","",IF(AND($DF$4='DATA ENTRY'!D729),'DATA ENTRY'!R729,"")))</f>
        <v/>
      </c>
      <c r="DN730" s="107" t="str">
        <f>IF('DATA ENTRY'!CK729="","",IF('DATA ENTRY'!S729="","",IF(AND($DF$4='DATA ENTRY'!D729),'DATA ENTRY'!S729,"")))</f>
        <v/>
      </c>
      <c r="DO730" s="3" t="str">
        <f>IF('DATA ENTRY'!CK729="","",IF('DATA ENTRY'!E729="","",IF(AND($DF$4='DATA ENTRY'!D729),'DATA ENTRY'!E729,"")))</f>
        <v/>
      </c>
      <c r="DP730" s="3" t="str">
        <f>IF('DATA ENTRY'!CK729="","",IF('DATA ENTRY'!D729="","",IF(AND($DF$4='DATA ENTRY'!D729),'DATA ENTRY'!D729,"")))</f>
        <v/>
      </c>
      <c r="DQ730" s="3" t="str">
        <f>IF('DATA ENTRY'!CK729="","",IF('DATA ENTRY'!W729="","",IF(AND($DF$4='DATA ENTRY'!D729),'DATA ENTRY'!W729,"")))</f>
        <v/>
      </c>
      <c r="DR730" s="3" t="str">
        <f>IF('DATA ENTRY'!CK729="","",IF('DATA ENTRY'!X729="","",IF(AND($DF$4='DATA ENTRY'!D729),'DATA ENTRY'!X729,"")))</f>
        <v/>
      </c>
      <c r="DS730" s="108" t="str">
        <f t="shared" si="187"/>
        <v/>
      </c>
      <c r="DT730" s="108" t="str">
        <f>IF('DATA ENTRY'!CK729="","",IF('DATA ENTRY'!D729="","",IF(AND($DF$4='DATA ENTRY'!D729),'DATA ENTRY'!G729,"")))</f>
        <v/>
      </c>
      <c r="DY730">
        <f t="shared" si="188"/>
        <v>0</v>
      </c>
      <c r="EB730" t="str">
        <f t="shared" si="189"/>
        <v/>
      </c>
      <c r="EC730" t="str">
        <f t="shared" si="190"/>
        <v/>
      </c>
      <c r="ED730" s="224">
        <v>724</v>
      </c>
      <c r="EE730" s="3" t="str">
        <f>IF('DATA ENTRY'!CK729="","",IF('DATA ENTRY'!B729="","",IF(AND($EF$4='DATA ENTRY'!G729,$EH$4='DATA ENTRY'!F729),'DATA ENTRY'!B729,"")))</f>
        <v/>
      </c>
      <c r="EF730" s="3" t="str">
        <f>IF('DATA ENTRY'!CK729="","",IF('DATA ENTRY'!C729="","",IF(AND($EF$4='DATA ENTRY'!G729,$EH$4='DATA ENTRY'!F729),'DATA ENTRY'!C729,"")))</f>
        <v/>
      </c>
      <c r="EG730" s="4" t="str">
        <f>IF('DATA ENTRY'!CK729="","",IF('DATA ENTRY'!I729="","",IF(AND($EF$4='DATA ENTRY'!G729,$EH$4='DATA ENTRY'!F729),'DATA ENTRY'!I729,"")))</f>
        <v/>
      </c>
      <c r="EH730" s="4" t="str">
        <f>IF('DATA ENTRY'!CK729="","",IF('DATA ENTRY'!CK729="","",IF(AND($EF$4='DATA ENTRY'!G729,$EH$4='DATA ENTRY'!F729),'DATA ENTRY'!CK729,"")))</f>
        <v/>
      </c>
      <c r="EI730" s="3" t="str">
        <f>IF('DATA ENTRY'!CK729="","",IF('DATA ENTRY'!N729="","",IF(AND($EF$4='DATA ENTRY'!G729,$EH$4='DATA ENTRY'!F729),'DATA ENTRY'!N729,"")))</f>
        <v/>
      </c>
      <c r="EJ730" s="107" t="str">
        <f>IF('DATA ENTRY'!CK729="","",IF('DATA ENTRY'!O729="","",IF(AND($EF$4='DATA ENTRY'!G729,$EH$4='DATA ENTRY'!F729),'DATA ENTRY'!O729,"")))</f>
        <v/>
      </c>
      <c r="EK730" s="3" t="str">
        <f>IF('DATA ENTRY'!CK729="","",IF('DATA ENTRY'!P729="","",IF(AND($EF$4='DATA ENTRY'!G729,$EH$4='DATA ENTRY'!F729),'DATA ENTRY'!P729,"")))</f>
        <v/>
      </c>
      <c r="EL730" s="107" t="str">
        <f>IF('DATA ENTRY'!CK729="","",IF('DATA ENTRY'!Q729="","",IF(AND($EF$4='DATA ENTRY'!G729,$EH$4='DATA ENTRY'!F729),'DATA ENTRY'!Q729,"")))</f>
        <v/>
      </c>
      <c r="EM730" s="3" t="str">
        <f>IF('DATA ENTRY'!CK729="","",IF('DATA ENTRY'!R729="","",IF(AND($EF$4='DATA ENTRY'!G729,$EH$4='DATA ENTRY'!F729),'DATA ENTRY'!R729,"")))</f>
        <v/>
      </c>
      <c r="EN730" s="107" t="str">
        <f>IF('DATA ENTRY'!CK729="","",IF('DATA ENTRY'!S729="","",IF(AND($EF$4='DATA ENTRY'!G729,$EH$4='DATA ENTRY'!F729),'DATA ENTRY'!S729,"")))</f>
        <v/>
      </c>
      <c r="EO730" s="3" t="str">
        <f>IF('DATA ENTRY'!CK729="","",IF('DATA ENTRY'!E729="","",IF(AND($EF$4='DATA ENTRY'!G729,$EH$4='DATA ENTRY'!F729),'DATA ENTRY'!E729,"")))</f>
        <v/>
      </c>
      <c r="EP730" s="3" t="str">
        <f>IF('DATA ENTRY'!CK729="","",IF('DATA ENTRY'!D729="","",IF(AND($EF$4='DATA ENTRY'!G729,$EH$4='DATA ENTRY'!F729),'DATA ENTRY'!D729,"")))</f>
        <v/>
      </c>
      <c r="EQ730" s="3" t="str">
        <f>IF('DATA ENTRY'!CK729="","",IF('DATA ENTRY'!W729="","",IF(AND($EF$4='DATA ENTRY'!G729,$EH$4='DATA ENTRY'!F729),'DATA ENTRY'!W729,"")))</f>
        <v/>
      </c>
      <c r="ER730" s="3" t="str">
        <f>IF('DATA ENTRY'!CK729="","",IF('DATA ENTRY'!X729="","",IF(AND($EF$4='DATA ENTRY'!G729,$EH$4='DATA ENTRY'!F729),'DATA ENTRY'!X729,"")))</f>
        <v/>
      </c>
      <c r="ES730" s="108" t="str">
        <f t="shared" si="191"/>
        <v/>
      </c>
      <c r="ET730" s="108" t="str">
        <f>IF('DATA ENTRY'!CK729="","",IF('DATA ENTRY'!D729="","",IF(AND($EF$4='DATA ENTRY'!G729,$EH$4='DATA ENTRY'!F729),'DATA ENTRY'!G729,"")))</f>
        <v/>
      </c>
      <c r="EY730">
        <f t="shared" si="192"/>
        <v>0</v>
      </c>
    </row>
    <row r="731" spans="1:155">
      <c r="A731" t="str">
        <f>IF(S731=0,"",1+(MAX($A$7:A730)))</f>
        <v/>
      </c>
      <c r="B731" s="224">
        <v>725</v>
      </c>
      <c r="C731" s="3" t="str">
        <f>IF('DATA ENTRY'!CK730="","",IF('DATA ENTRY'!B730="","",IF($D$4="All Post",'DATA ENTRY'!B730,IF(AND($D$4='DATA ENTRY'!CK730),'DATA ENTRY'!B730,""))))</f>
        <v/>
      </c>
      <c r="D731" s="3" t="str">
        <f>IF('DATA ENTRY'!CK730="","",IF('DATA ENTRY'!C730="","",IF($D$4="All Post",'DATA ENTRY'!C730,IF(AND($D$4='DATA ENTRY'!CK730),'DATA ENTRY'!C730,""))))</f>
        <v/>
      </c>
      <c r="E731" s="4" t="str">
        <f>IF('DATA ENTRY'!CK730="","",IF('DATA ENTRY'!I730="","",IF($D$4="All Post",'DATA ENTRY'!I730,IF(AND($D$4='DATA ENTRY'!CK730),'DATA ENTRY'!I730,""))))</f>
        <v/>
      </c>
      <c r="F731" s="4" t="str">
        <f>IF('DATA ENTRY'!CK730="","",IF('DATA ENTRY'!CK730="","",IF($D$4="All Post",'DATA ENTRY'!CK730,IF(AND($D$4='DATA ENTRY'!CK730),'DATA ENTRY'!CK730,""))))</f>
        <v/>
      </c>
      <c r="G731" s="3" t="str">
        <f>IF('DATA ENTRY'!CK730="","",IF('DATA ENTRY'!N730="","",IF($D$4="All Post",'DATA ENTRY'!N730,IF(AND($D$4='DATA ENTRY'!CK730),'DATA ENTRY'!N730,""))))</f>
        <v/>
      </c>
      <c r="H731" s="107" t="str">
        <f>IF('DATA ENTRY'!CK730="","",IF('DATA ENTRY'!O730="","",IF($D$4="All Post",'DATA ENTRY'!O730,IF(AND($D$4='DATA ENTRY'!CK730),'DATA ENTRY'!O730,""))))</f>
        <v/>
      </c>
      <c r="I731" s="3" t="str">
        <f>IF('DATA ENTRY'!CK730="","",IF('DATA ENTRY'!P730="","",IF($D$4="All Post",'DATA ENTRY'!P730,IF(AND($D$4='DATA ENTRY'!CK730),'DATA ENTRY'!P730,""))))</f>
        <v/>
      </c>
      <c r="J731" s="107" t="str">
        <f>IF('DATA ENTRY'!CK730="","",IF('DATA ENTRY'!Q730="","",IF($D$4="All Post",'DATA ENTRY'!Q730,IF(AND($D$4='DATA ENTRY'!CK730),'DATA ENTRY'!Q730,""))))</f>
        <v/>
      </c>
      <c r="K731" s="3" t="str">
        <f>IF('DATA ENTRY'!CK730="","",IF('DATA ENTRY'!R730="","",IF($D$4="All Post",'DATA ENTRY'!R730,IF(AND($D$4='DATA ENTRY'!CK730),'DATA ENTRY'!R730,""))))</f>
        <v/>
      </c>
      <c r="L731" s="3" t="str">
        <f>IF('DATA ENTRY'!CK730="","",IF('DATA ENTRY'!S730="","",IF($D$4="All Post",'DATA ENTRY'!S730,IF(AND($D$4='DATA ENTRY'!CK730),'DATA ENTRY'!S730,""))))</f>
        <v/>
      </c>
      <c r="M731" s="3" t="str">
        <f>IF('DATA ENTRY'!CK730="","",IF('DATA ENTRY'!E730="","",IF($D$4="All Post",'DATA ENTRY'!E730,IF(AND($D$4='DATA ENTRY'!CK730),'DATA ENTRY'!E730,""))))</f>
        <v/>
      </c>
      <c r="N731" s="3" t="str">
        <f>IF('DATA ENTRY'!CK730="","",IF('DATA ENTRY'!W730="","",IF($D$4="All Post",'DATA ENTRY'!W730,IF(AND($D$4='DATA ENTRY'!CK730),'DATA ENTRY'!W730,""))))</f>
        <v/>
      </c>
      <c r="O731" s="3" t="str">
        <f>IF('DATA ENTRY'!CK730="","",IF('DATA ENTRY'!X730="","",IF($D$4="All Post",'DATA ENTRY'!X730,IF(AND($D$4='DATA ENTRY'!CK730),'DATA ENTRY'!X730,""))))</f>
        <v/>
      </c>
      <c r="P731" s="3" t="str">
        <f>IF('DATA ENTRY'!CK730="","",IF('DATA ENTRY'!G730="","",IF($D$4="All Post",'DATA ENTRY'!G730,IF(AND($D$4='DATA ENTRY'!CK730),'DATA ENTRY'!G730,""))))</f>
        <v/>
      </c>
      <c r="S731">
        <f t="shared" si="179"/>
        <v>0</v>
      </c>
      <c r="T731" t="str">
        <f t="shared" si="180"/>
        <v/>
      </c>
      <c r="BZ731" t="str">
        <f t="shared" si="181"/>
        <v/>
      </c>
      <c r="CA731" t="str">
        <f t="shared" si="182"/>
        <v/>
      </c>
      <c r="CB731" s="224">
        <v>725</v>
      </c>
      <c r="CC731" s="3" t="str">
        <f>IF('DATA ENTRY'!CK730="","",IF('DATA ENTRY'!B730="","",IF(AND($CD$4='DATA ENTRY'!CK730,$CG$4='DATA ENTRY'!D730),'DATA ENTRY'!B730,"")))</f>
        <v/>
      </c>
      <c r="CD731" s="3" t="str">
        <f>IF('DATA ENTRY'!CK730="","",IF('DATA ENTRY'!C730="","",IF(AND($CD$4='DATA ENTRY'!CK730,$CG$4='DATA ENTRY'!D730),'DATA ENTRY'!C730,"")))</f>
        <v/>
      </c>
      <c r="CE731" s="4" t="str">
        <f>IF('DATA ENTRY'!CK730="","",IF('DATA ENTRY'!I730="","",IF(AND($CD$4='DATA ENTRY'!CK730,$CG$4='DATA ENTRY'!D730),'DATA ENTRY'!I730,"")))</f>
        <v/>
      </c>
      <c r="CF731" s="4" t="str">
        <f>IF('DATA ENTRY'!CK730="","",IF('DATA ENTRY'!CK730="","",IF(AND($CD$4='DATA ENTRY'!CK730,$CG$4='DATA ENTRY'!D730),'DATA ENTRY'!CK730,"")))</f>
        <v/>
      </c>
      <c r="CG731" s="3" t="str">
        <f>IF('DATA ENTRY'!CK730="","",IF('DATA ENTRY'!N730="","",IF(AND($CD$4='DATA ENTRY'!CK730,$CG$4='DATA ENTRY'!D730),'DATA ENTRY'!N730,"")))</f>
        <v/>
      </c>
      <c r="CH731" s="107" t="str">
        <f>IF('DATA ENTRY'!CK730="","",IF('DATA ENTRY'!O730="","",IF(AND($CD$4='DATA ENTRY'!CK730,$CG$4='DATA ENTRY'!D730),'DATA ENTRY'!O730,"")))</f>
        <v/>
      </c>
      <c r="CI731" s="3" t="str">
        <f>IF('DATA ENTRY'!CK730="","",IF('DATA ENTRY'!P730="","",IF(AND($CD$4='DATA ENTRY'!CK730,$CG$4='DATA ENTRY'!D730),'DATA ENTRY'!P730,"")))</f>
        <v/>
      </c>
      <c r="CJ731" s="107" t="str">
        <f>IF('DATA ENTRY'!CK730="","",IF('DATA ENTRY'!Q730="","",IF(AND($CD$4='DATA ENTRY'!CK730,$CG$4='DATA ENTRY'!D730),'DATA ENTRY'!Q730,"")))</f>
        <v/>
      </c>
      <c r="CK731" s="3" t="str">
        <f>IF('DATA ENTRY'!CK730="","",IF('DATA ENTRY'!R730="","",IF(AND($CD$4='DATA ENTRY'!CK730,$CG$4='DATA ENTRY'!D730),'DATA ENTRY'!R730,"")))</f>
        <v/>
      </c>
      <c r="CL731" s="3" t="str">
        <f>IF('DATA ENTRY'!CK730="","",IF('DATA ENTRY'!S730="","",IF(AND($CD$4='DATA ENTRY'!CK730,$CG$4='DATA ENTRY'!D730),'DATA ENTRY'!S730,"")))</f>
        <v/>
      </c>
      <c r="CM731" s="3" t="str">
        <f>IF('DATA ENTRY'!CK730="","",IF('DATA ENTRY'!E730="","",IF(AND($CD$4='DATA ENTRY'!CK730,$CG$4='DATA ENTRY'!D730),'DATA ENTRY'!E730,"")))</f>
        <v/>
      </c>
      <c r="CN731" s="3" t="str">
        <f>IF('DATA ENTRY'!CK730="","",IF('DATA ENTRY'!W730="","",IF(AND($CD$4='DATA ENTRY'!CK730,$CG$4='DATA ENTRY'!D730),'DATA ENTRY'!W730,"")))</f>
        <v/>
      </c>
      <c r="CO731" s="3" t="str">
        <f>IF('DATA ENTRY'!CK730="","",IF('DATA ENTRY'!X730="","",IF(AND($CD$4='DATA ENTRY'!CK730,$CG$4='DATA ENTRY'!D730),'DATA ENTRY'!X730,"")))</f>
        <v/>
      </c>
      <c r="CP731" s="108" t="str">
        <f t="shared" si="183"/>
        <v/>
      </c>
      <c r="CQ731" s="108" t="str">
        <f>IF('DATA ENTRY'!CK730="","",IF('DATA ENTRY'!G730="","",IF(AND($CD$4='DATA ENTRY'!CK730,$CG$4='DATA ENTRY'!D730),'DATA ENTRY'!G730,"")))</f>
        <v/>
      </c>
      <c r="CR731" s="230" t="str">
        <f>IF('DATA ENTRY'!CK730="","",IF('DATA ENTRY'!D730="","",IF(AND($CD$4='DATA ENTRY'!CK730,$CG$4='DATA ENTRY'!D730),'DATA ENTRY'!D730,"")))</f>
        <v/>
      </c>
      <c r="CS731">
        <f t="shared" si="184"/>
        <v>0</v>
      </c>
      <c r="CT731">
        <f t="shared" si="185"/>
        <v>0</v>
      </c>
      <c r="CV731" s="139"/>
      <c r="CX731">
        <f t="shared" si="186"/>
        <v>0</v>
      </c>
      <c r="DB731" t="str">
        <f t="shared" si="193"/>
        <v/>
      </c>
      <c r="DC731" t="str">
        <f t="shared" si="194"/>
        <v/>
      </c>
      <c r="DD731" s="224">
        <v>725</v>
      </c>
      <c r="DE731" s="3" t="str">
        <f>IF('DATA ENTRY'!CK730="","",IF('DATA ENTRY'!B730="","",IF(AND($DF$4='DATA ENTRY'!D730),'DATA ENTRY'!B730,"")))</f>
        <v/>
      </c>
      <c r="DF731" s="3" t="str">
        <f>IF('DATA ENTRY'!CK730="","",IF('DATA ENTRY'!C730="","",IF(AND($DF$4='DATA ENTRY'!D730),'DATA ENTRY'!C730,"")))</f>
        <v/>
      </c>
      <c r="DG731" s="4" t="str">
        <f>IF('DATA ENTRY'!CK730="","",IF('DATA ENTRY'!I730="","",IF(AND($DF$4='DATA ENTRY'!D730),'DATA ENTRY'!I730,"")))</f>
        <v/>
      </c>
      <c r="DH731" s="4" t="str">
        <f>IF('DATA ENTRY'!CK730="","",IF('DATA ENTRY'!CK730="","",IF(AND($DF$4='DATA ENTRY'!D730),'DATA ENTRY'!CK730,"")))</f>
        <v/>
      </c>
      <c r="DI731" s="3" t="str">
        <f>IF('DATA ENTRY'!CK730="","",IF('DATA ENTRY'!N730="","",IF(AND($DF$4='DATA ENTRY'!D730),'DATA ENTRY'!N730,"")))</f>
        <v/>
      </c>
      <c r="DJ731" s="107" t="str">
        <f>IF('DATA ENTRY'!CK730="","",IF('DATA ENTRY'!O730="","",IF(AND($DF$4='DATA ENTRY'!D730),'DATA ENTRY'!O730,"")))</f>
        <v/>
      </c>
      <c r="DK731" s="3" t="str">
        <f>IF('DATA ENTRY'!CK730="","",IF('DATA ENTRY'!P730="","",IF(AND($DF$4='DATA ENTRY'!D730),'DATA ENTRY'!P730,"")))</f>
        <v/>
      </c>
      <c r="DL731" s="107" t="str">
        <f>IF('DATA ENTRY'!CK730="","",IF('DATA ENTRY'!Q730="","",IF(AND($DF$4='DATA ENTRY'!D730),'DATA ENTRY'!Q730,"")))</f>
        <v/>
      </c>
      <c r="DM731" s="3" t="str">
        <f>IF('DATA ENTRY'!CK730="","",IF('DATA ENTRY'!R730="","",IF(AND($DF$4='DATA ENTRY'!D730),'DATA ENTRY'!R730,"")))</f>
        <v/>
      </c>
      <c r="DN731" s="107" t="str">
        <f>IF('DATA ENTRY'!CK730="","",IF('DATA ENTRY'!S730="","",IF(AND($DF$4='DATA ENTRY'!D730),'DATA ENTRY'!S730,"")))</f>
        <v/>
      </c>
      <c r="DO731" s="3" t="str">
        <f>IF('DATA ENTRY'!CK730="","",IF('DATA ENTRY'!E730="","",IF(AND($DF$4='DATA ENTRY'!D730),'DATA ENTRY'!E730,"")))</f>
        <v/>
      </c>
      <c r="DP731" s="3" t="str">
        <f>IF('DATA ENTRY'!CK730="","",IF('DATA ENTRY'!D730="","",IF(AND($DF$4='DATA ENTRY'!D730),'DATA ENTRY'!D730,"")))</f>
        <v/>
      </c>
      <c r="DQ731" s="3" t="str">
        <f>IF('DATA ENTRY'!CK730="","",IF('DATA ENTRY'!W730="","",IF(AND($DF$4='DATA ENTRY'!D730),'DATA ENTRY'!W730,"")))</f>
        <v/>
      </c>
      <c r="DR731" s="3" t="str">
        <f>IF('DATA ENTRY'!CK730="","",IF('DATA ENTRY'!X730="","",IF(AND($DF$4='DATA ENTRY'!D730),'DATA ENTRY'!X730,"")))</f>
        <v/>
      </c>
      <c r="DS731" s="108" t="str">
        <f t="shared" si="187"/>
        <v/>
      </c>
      <c r="DT731" s="108" t="str">
        <f>IF('DATA ENTRY'!CK730="","",IF('DATA ENTRY'!D730="","",IF(AND($DF$4='DATA ENTRY'!D730),'DATA ENTRY'!G730,"")))</f>
        <v/>
      </c>
      <c r="DY731">
        <f t="shared" si="188"/>
        <v>0</v>
      </c>
      <c r="EB731" t="str">
        <f t="shared" si="189"/>
        <v/>
      </c>
      <c r="EC731" t="str">
        <f t="shared" si="190"/>
        <v/>
      </c>
      <c r="ED731" s="224">
        <v>725</v>
      </c>
      <c r="EE731" s="3" t="str">
        <f>IF('DATA ENTRY'!CK730="","",IF('DATA ENTRY'!B730="","",IF(AND($EF$4='DATA ENTRY'!G730,$EH$4='DATA ENTRY'!F730),'DATA ENTRY'!B730,"")))</f>
        <v/>
      </c>
      <c r="EF731" s="3" t="str">
        <f>IF('DATA ENTRY'!CK730="","",IF('DATA ENTRY'!C730="","",IF(AND($EF$4='DATA ENTRY'!G730,$EH$4='DATA ENTRY'!F730),'DATA ENTRY'!C730,"")))</f>
        <v/>
      </c>
      <c r="EG731" s="4" t="str">
        <f>IF('DATA ENTRY'!CK730="","",IF('DATA ENTRY'!I730="","",IF(AND($EF$4='DATA ENTRY'!G730,$EH$4='DATA ENTRY'!F730),'DATA ENTRY'!I730,"")))</f>
        <v/>
      </c>
      <c r="EH731" s="4" t="str">
        <f>IF('DATA ENTRY'!CK730="","",IF('DATA ENTRY'!CK730="","",IF(AND($EF$4='DATA ENTRY'!G730,$EH$4='DATA ENTRY'!F730),'DATA ENTRY'!CK730,"")))</f>
        <v/>
      </c>
      <c r="EI731" s="3" t="str">
        <f>IF('DATA ENTRY'!CK730="","",IF('DATA ENTRY'!N730="","",IF(AND($EF$4='DATA ENTRY'!G730,$EH$4='DATA ENTRY'!F730),'DATA ENTRY'!N730,"")))</f>
        <v/>
      </c>
      <c r="EJ731" s="107" t="str">
        <f>IF('DATA ENTRY'!CK730="","",IF('DATA ENTRY'!O730="","",IF(AND($EF$4='DATA ENTRY'!G730,$EH$4='DATA ENTRY'!F730),'DATA ENTRY'!O730,"")))</f>
        <v/>
      </c>
      <c r="EK731" s="3" t="str">
        <f>IF('DATA ENTRY'!CK730="","",IF('DATA ENTRY'!P730="","",IF(AND($EF$4='DATA ENTRY'!G730,$EH$4='DATA ENTRY'!F730),'DATA ENTRY'!P730,"")))</f>
        <v/>
      </c>
      <c r="EL731" s="107" t="str">
        <f>IF('DATA ENTRY'!CK730="","",IF('DATA ENTRY'!Q730="","",IF(AND($EF$4='DATA ENTRY'!G730,$EH$4='DATA ENTRY'!F730),'DATA ENTRY'!Q730,"")))</f>
        <v/>
      </c>
      <c r="EM731" s="3" t="str">
        <f>IF('DATA ENTRY'!CK730="","",IF('DATA ENTRY'!R730="","",IF(AND($EF$4='DATA ENTRY'!G730,$EH$4='DATA ENTRY'!F730),'DATA ENTRY'!R730,"")))</f>
        <v/>
      </c>
      <c r="EN731" s="107" t="str">
        <f>IF('DATA ENTRY'!CK730="","",IF('DATA ENTRY'!S730="","",IF(AND($EF$4='DATA ENTRY'!G730,$EH$4='DATA ENTRY'!F730),'DATA ENTRY'!S730,"")))</f>
        <v/>
      </c>
      <c r="EO731" s="3" t="str">
        <f>IF('DATA ENTRY'!CK730="","",IF('DATA ENTRY'!E730="","",IF(AND($EF$4='DATA ENTRY'!G730,$EH$4='DATA ENTRY'!F730),'DATA ENTRY'!E730,"")))</f>
        <v/>
      </c>
      <c r="EP731" s="3" t="str">
        <f>IF('DATA ENTRY'!CK730="","",IF('DATA ENTRY'!D730="","",IF(AND($EF$4='DATA ENTRY'!G730,$EH$4='DATA ENTRY'!F730),'DATA ENTRY'!D730,"")))</f>
        <v/>
      </c>
      <c r="EQ731" s="3" t="str">
        <f>IF('DATA ENTRY'!CK730="","",IF('DATA ENTRY'!W730="","",IF(AND($EF$4='DATA ENTRY'!G730,$EH$4='DATA ENTRY'!F730),'DATA ENTRY'!W730,"")))</f>
        <v/>
      </c>
      <c r="ER731" s="3" t="str">
        <f>IF('DATA ENTRY'!CK730="","",IF('DATA ENTRY'!X730="","",IF(AND($EF$4='DATA ENTRY'!G730,$EH$4='DATA ENTRY'!F730),'DATA ENTRY'!X730,"")))</f>
        <v/>
      </c>
      <c r="ES731" s="108" t="str">
        <f t="shared" si="191"/>
        <v/>
      </c>
      <c r="ET731" s="108" t="str">
        <f>IF('DATA ENTRY'!CK730="","",IF('DATA ENTRY'!D730="","",IF(AND($EF$4='DATA ENTRY'!G730,$EH$4='DATA ENTRY'!F730),'DATA ENTRY'!G730,"")))</f>
        <v/>
      </c>
      <c r="EY731">
        <f t="shared" si="192"/>
        <v>0</v>
      </c>
    </row>
    <row r="732" spans="1:155">
      <c r="A732" t="str">
        <f>IF(S732=0,"",1+(MAX($A$7:A731)))</f>
        <v/>
      </c>
      <c r="B732" s="224">
        <v>726</v>
      </c>
      <c r="C732" s="3" t="str">
        <f>IF('DATA ENTRY'!CK731="","",IF('DATA ENTRY'!B731="","",IF($D$4="All Post",'DATA ENTRY'!B731,IF(AND($D$4='DATA ENTRY'!CK731),'DATA ENTRY'!B731,""))))</f>
        <v/>
      </c>
      <c r="D732" s="3" t="str">
        <f>IF('DATA ENTRY'!CK731="","",IF('DATA ENTRY'!C731="","",IF($D$4="All Post",'DATA ENTRY'!C731,IF(AND($D$4='DATA ENTRY'!CK731),'DATA ENTRY'!C731,""))))</f>
        <v/>
      </c>
      <c r="E732" s="4" t="str">
        <f>IF('DATA ENTRY'!CK731="","",IF('DATA ENTRY'!I731="","",IF($D$4="All Post",'DATA ENTRY'!I731,IF(AND($D$4='DATA ENTRY'!CK731),'DATA ENTRY'!I731,""))))</f>
        <v/>
      </c>
      <c r="F732" s="4" t="str">
        <f>IF('DATA ENTRY'!CK731="","",IF('DATA ENTRY'!CK731="","",IF($D$4="All Post",'DATA ENTRY'!CK731,IF(AND($D$4='DATA ENTRY'!CK731),'DATA ENTRY'!CK731,""))))</f>
        <v/>
      </c>
      <c r="G732" s="3" t="str">
        <f>IF('DATA ENTRY'!CK731="","",IF('DATA ENTRY'!N731="","",IF($D$4="All Post",'DATA ENTRY'!N731,IF(AND($D$4='DATA ENTRY'!CK731),'DATA ENTRY'!N731,""))))</f>
        <v/>
      </c>
      <c r="H732" s="107" t="str">
        <f>IF('DATA ENTRY'!CK731="","",IF('DATA ENTRY'!O731="","",IF($D$4="All Post",'DATA ENTRY'!O731,IF(AND($D$4='DATA ENTRY'!CK731),'DATA ENTRY'!O731,""))))</f>
        <v/>
      </c>
      <c r="I732" s="3" t="str">
        <f>IF('DATA ENTRY'!CK731="","",IF('DATA ENTRY'!P731="","",IF($D$4="All Post",'DATA ENTRY'!P731,IF(AND($D$4='DATA ENTRY'!CK731),'DATA ENTRY'!P731,""))))</f>
        <v/>
      </c>
      <c r="J732" s="107" t="str">
        <f>IF('DATA ENTRY'!CK731="","",IF('DATA ENTRY'!Q731="","",IF($D$4="All Post",'DATA ENTRY'!Q731,IF(AND($D$4='DATA ENTRY'!CK731),'DATA ENTRY'!Q731,""))))</f>
        <v/>
      </c>
      <c r="K732" s="3" t="str">
        <f>IF('DATA ENTRY'!CK731="","",IF('DATA ENTRY'!R731="","",IF($D$4="All Post",'DATA ENTRY'!R731,IF(AND($D$4='DATA ENTRY'!CK731),'DATA ENTRY'!R731,""))))</f>
        <v/>
      </c>
      <c r="L732" s="3" t="str">
        <f>IF('DATA ENTRY'!CK731="","",IF('DATA ENTRY'!S731="","",IF($D$4="All Post",'DATA ENTRY'!S731,IF(AND($D$4='DATA ENTRY'!CK731),'DATA ENTRY'!S731,""))))</f>
        <v/>
      </c>
      <c r="M732" s="3" t="str">
        <f>IF('DATA ENTRY'!CK731="","",IF('DATA ENTRY'!E731="","",IF($D$4="All Post",'DATA ENTRY'!E731,IF(AND($D$4='DATA ENTRY'!CK731),'DATA ENTRY'!E731,""))))</f>
        <v/>
      </c>
      <c r="N732" s="3" t="str">
        <f>IF('DATA ENTRY'!CK731="","",IF('DATA ENTRY'!W731="","",IF($D$4="All Post",'DATA ENTRY'!W731,IF(AND($D$4='DATA ENTRY'!CK731),'DATA ENTRY'!W731,""))))</f>
        <v/>
      </c>
      <c r="O732" s="3" t="str">
        <f>IF('DATA ENTRY'!CK731="","",IF('DATA ENTRY'!X731="","",IF($D$4="All Post",'DATA ENTRY'!X731,IF(AND($D$4='DATA ENTRY'!CK731),'DATA ENTRY'!X731,""))))</f>
        <v/>
      </c>
      <c r="P732" s="3" t="str">
        <f>IF('DATA ENTRY'!CK731="","",IF('DATA ENTRY'!G731="","",IF($D$4="All Post",'DATA ENTRY'!G731,IF(AND($D$4='DATA ENTRY'!CK731),'DATA ENTRY'!G731,""))))</f>
        <v/>
      </c>
      <c r="S732">
        <f t="shared" si="179"/>
        <v>0</v>
      </c>
      <c r="T732" t="str">
        <f t="shared" si="180"/>
        <v/>
      </c>
      <c r="BZ732" t="str">
        <f t="shared" si="181"/>
        <v/>
      </c>
      <c r="CA732" t="str">
        <f t="shared" si="182"/>
        <v/>
      </c>
      <c r="CB732" s="224">
        <v>726</v>
      </c>
      <c r="CC732" s="3" t="str">
        <f>IF('DATA ENTRY'!CK731="","",IF('DATA ENTRY'!B731="","",IF(AND($CD$4='DATA ENTRY'!CK731,$CG$4='DATA ENTRY'!D731),'DATA ENTRY'!B731,"")))</f>
        <v/>
      </c>
      <c r="CD732" s="3" t="str">
        <f>IF('DATA ENTRY'!CK731="","",IF('DATA ENTRY'!C731="","",IF(AND($CD$4='DATA ENTRY'!CK731,$CG$4='DATA ENTRY'!D731),'DATA ENTRY'!C731,"")))</f>
        <v/>
      </c>
      <c r="CE732" s="4" t="str">
        <f>IF('DATA ENTRY'!CK731="","",IF('DATA ENTRY'!I731="","",IF(AND($CD$4='DATA ENTRY'!CK731,$CG$4='DATA ENTRY'!D731),'DATA ENTRY'!I731,"")))</f>
        <v/>
      </c>
      <c r="CF732" s="4" t="str">
        <f>IF('DATA ENTRY'!CK731="","",IF('DATA ENTRY'!CK731="","",IF(AND($CD$4='DATA ENTRY'!CK731,$CG$4='DATA ENTRY'!D731),'DATA ENTRY'!CK731,"")))</f>
        <v/>
      </c>
      <c r="CG732" s="3" t="str">
        <f>IF('DATA ENTRY'!CK731="","",IF('DATA ENTRY'!N731="","",IF(AND($CD$4='DATA ENTRY'!CK731,$CG$4='DATA ENTRY'!D731),'DATA ENTRY'!N731,"")))</f>
        <v/>
      </c>
      <c r="CH732" s="107" t="str">
        <f>IF('DATA ENTRY'!CK731="","",IF('DATA ENTRY'!O731="","",IF(AND($CD$4='DATA ENTRY'!CK731,$CG$4='DATA ENTRY'!D731),'DATA ENTRY'!O731,"")))</f>
        <v/>
      </c>
      <c r="CI732" s="3" t="str">
        <f>IF('DATA ENTRY'!CK731="","",IF('DATA ENTRY'!P731="","",IF(AND($CD$4='DATA ENTRY'!CK731,$CG$4='DATA ENTRY'!D731),'DATA ENTRY'!P731,"")))</f>
        <v/>
      </c>
      <c r="CJ732" s="107" t="str">
        <f>IF('DATA ENTRY'!CK731="","",IF('DATA ENTRY'!Q731="","",IF(AND($CD$4='DATA ENTRY'!CK731,$CG$4='DATA ENTRY'!D731),'DATA ENTRY'!Q731,"")))</f>
        <v/>
      </c>
      <c r="CK732" s="3" t="str">
        <f>IF('DATA ENTRY'!CK731="","",IF('DATA ENTRY'!R731="","",IF(AND($CD$4='DATA ENTRY'!CK731,$CG$4='DATA ENTRY'!D731),'DATA ENTRY'!R731,"")))</f>
        <v/>
      </c>
      <c r="CL732" s="3" t="str">
        <f>IF('DATA ENTRY'!CK731="","",IF('DATA ENTRY'!S731="","",IF(AND($CD$4='DATA ENTRY'!CK731,$CG$4='DATA ENTRY'!D731),'DATA ENTRY'!S731,"")))</f>
        <v/>
      </c>
      <c r="CM732" s="3" t="str">
        <f>IF('DATA ENTRY'!CK731="","",IF('DATA ENTRY'!E731="","",IF(AND($CD$4='DATA ENTRY'!CK731,$CG$4='DATA ENTRY'!D731),'DATA ENTRY'!E731,"")))</f>
        <v/>
      </c>
      <c r="CN732" s="3" t="str">
        <f>IF('DATA ENTRY'!CK731="","",IF('DATA ENTRY'!W731="","",IF(AND($CD$4='DATA ENTRY'!CK731,$CG$4='DATA ENTRY'!D731),'DATA ENTRY'!W731,"")))</f>
        <v/>
      </c>
      <c r="CO732" s="3" t="str">
        <f>IF('DATA ENTRY'!CK731="","",IF('DATA ENTRY'!X731="","",IF(AND($CD$4='DATA ENTRY'!CK731,$CG$4='DATA ENTRY'!D731),'DATA ENTRY'!X731,"")))</f>
        <v/>
      </c>
      <c r="CP732" s="108" t="str">
        <f t="shared" si="183"/>
        <v/>
      </c>
      <c r="CQ732" s="108" t="str">
        <f>IF('DATA ENTRY'!CK731="","",IF('DATA ENTRY'!G731="","",IF(AND($CD$4='DATA ENTRY'!CK731,$CG$4='DATA ENTRY'!D731),'DATA ENTRY'!G731,"")))</f>
        <v/>
      </c>
      <c r="CR732" s="230" t="str">
        <f>IF('DATA ENTRY'!CK731="","",IF('DATA ENTRY'!D731="","",IF(AND($CD$4='DATA ENTRY'!CK731,$CG$4='DATA ENTRY'!D731),'DATA ENTRY'!D731,"")))</f>
        <v/>
      </c>
      <c r="CS732">
        <f t="shared" si="184"/>
        <v>0</v>
      </c>
      <c r="CT732">
        <f t="shared" si="185"/>
        <v>0</v>
      </c>
      <c r="CV732" s="139"/>
      <c r="CX732">
        <f t="shared" si="186"/>
        <v>0</v>
      </c>
      <c r="DB732" t="str">
        <f t="shared" si="193"/>
        <v/>
      </c>
      <c r="DC732" t="str">
        <f t="shared" si="194"/>
        <v/>
      </c>
      <c r="DD732" s="224">
        <v>726</v>
      </c>
      <c r="DE732" s="3" t="str">
        <f>IF('DATA ENTRY'!CK731="","",IF('DATA ENTRY'!B731="","",IF(AND($DF$4='DATA ENTRY'!D731),'DATA ENTRY'!B731,"")))</f>
        <v/>
      </c>
      <c r="DF732" s="3" t="str">
        <f>IF('DATA ENTRY'!CK731="","",IF('DATA ENTRY'!C731="","",IF(AND($DF$4='DATA ENTRY'!D731),'DATA ENTRY'!C731,"")))</f>
        <v/>
      </c>
      <c r="DG732" s="4" t="str">
        <f>IF('DATA ENTRY'!CK731="","",IF('DATA ENTRY'!I731="","",IF(AND($DF$4='DATA ENTRY'!D731),'DATA ENTRY'!I731,"")))</f>
        <v/>
      </c>
      <c r="DH732" s="4" t="str">
        <f>IF('DATA ENTRY'!CK731="","",IF('DATA ENTRY'!CK731="","",IF(AND($DF$4='DATA ENTRY'!D731),'DATA ENTRY'!CK731,"")))</f>
        <v/>
      </c>
      <c r="DI732" s="3" t="str">
        <f>IF('DATA ENTRY'!CK731="","",IF('DATA ENTRY'!N731="","",IF(AND($DF$4='DATA ENTRY'!D731),'DATA ENTRY'!N731,"")))</f>
        <v/>
      </c>
      <c r="DJ732" s="107" t="str">
        <f>IF('DATA ENTRY'!CK731="","",IF('DATA ENTRY'!O731="","",IF(AND($DF$4='DATA ENTRY'!D731),'DATA ENTRY'!O731,"")))</f>
        <v/>
      </c>
      <c r="DK732" s="3" t="str">
        <f>IF('DATA ENTRY'!CK731="","",IF('DATA ENTRY'!P731="","",IF(AND($DF$4='DATA ENTRY'!D731),'DATA ENTRY'!P731,"")))</f>
        <v/>
      </c>
      <c r="DL732" s="107" t="str">
        <f>IF('DATA ENTRY'!CK731="","",IF('DATA ENTRY'!Q731="","",IF(AND($DF$4='DATA ENTRY'!D731),'DATA ENTRY'!Q731,"")))</f>
        <v/>
      </c>
      <c r="DM732" s="3" t="str">
        <f>IF('DATA ENTRY'!CK731="","",IF('DATA ENTRY'!R731="","",IF(AND($DF$4='DATA ENTRY'!D731),'DATA ENTRY'!R731,"")))</f>
        <v/>
      </c>
      <c r="DN732" s="107" t="str">
        <f>IF('DATA ENTRY'!CK731="","",IF('DATA ENTRY'!S731="","",IF(AND($DF$4='DATA ENTRY'!D731),'DATA ENTRY'!S731,"")))</f>
        <v/>
      </c>
      <c r="DO732" s="3" t="str">
        <f>IF('DATA ENTRY'!CK731="","",IF('DATA ENTRY'!E731="","",IF(AND($DF$4='DATA ENTRY'!D731),'DATA ENTRY'!E731,"")))</f>
        <v/>
      </c>
      <c r="DP732" s="3" t="str">
        <f>IF('DATA ENTRY'!CK731="","",IF('DATA ENTRY'!D731="","",IF(AND($DF$4='DATA ENTRY'!D731),'DATA ENTRY'!D731,"")))</f>
        <v/>
      </c>
      <c r="DQ732" s="3" t="str">
        <f>IF('DATA ENTRY'!CK731="","",IF('DATA ENTRY'!W731="","",IF(AND($DF$4='DATA ENTRY'!D731),'DATA ENTRY'!W731,"")))</f>
        <v/>
      </c>
      <c r="DR732" s="3" t="str">
        <f>IF('DATA ENTRY'!CK731="","",IF('DATA ENTRY'!X731="","",IF(AND($DF$4='DATA ENTRY'!D731),'DATA ENTRY'!X731,"")))</f>
        <v/>
      </c>
      <c r="DS732" s="108" t="str">
        <f t="shared" si="187"/>
        <v/>
      </c>
      <c r="DT732" s="108" t="str">
        <f>IF('DATA ENTRY'!CK731="","",IF('DATA ENTRY'!D731="","",IF(AND($DF$4='DATA ENTRY'!D731),'DATA ENTRY'!G731,"")))</f>
        <v/>
      </c>
      <c r="DY732">
        <f t="shared" si="188"/>
        <v>0</v>
      </c>
      <c r="EB732" t="str">
        <f t="shared" si="189"/>
        <v/>
      </c>
      <c r="EC732" t="str">
        <f t="shared" si="190"/>
        <v/>
      </c>
      <c r="ED732" s="224">
        <v>726</v>
      </c>
      <c r="EE732" s="3" t="str">
        <f>IF('DATA ENTRY'!CK731="","",IF('DATA ENTRY'!B731="","",IF(AND($EF$4='DATA ENTRY'!G731,$EH$4='DATA ENTRY'!F731),'DATA ENTRY'!B731,"")))</f>
        <v/>
      </c>
      <c r="EF732" s="3" t="str">
        <f>IF('DATA ENTRY'!CK731="","",IF('DATA ENTRY'!C731="","",IF(AND($EF$4='DATA ENTRY'!G731,$EH$4='DATA ENTRY'!F731),'DATA ENTRY'!C731,"")))</f>
        <v/>
      </c>
      <c r="EG732" s="4" t="str">
        <f>IF('DATA ENTRY'!CK731="","",IF('DATA ENTRY'!I731="","",IF(AND($EF$4='DATA ENTRY'!G731,$EH$4='DATA ENTRY'!F731),'DATA ENTRY'!I731,"")))</f>
        <v/>
      </c>
      <c r="EH732" s="4" t="str">
        <f>IF('DATA ENTRY'!CK731="","",IF('DATA ENTRY'!CK731="","",IF(AND($EF$4='DATA ENTRY'!G731,$EH$4='DATA ENTRY'!F731),'DATA ENTRY'!CK731,"")))</f>
        <v/>
      </c>
      <c r="EI732" s="3" t="str">
        <f>IF('DATA ENTRY'!CK731="","",IF('DATA ENTRY'!N731="","",IF(AND($EF$4='DATA ENTRY'!G731,$EH$4='DATA ENTRY'!F731),'DATA ENTRY'!N731,"")))</f>
        <v/>
      </c>
      <c r="EJ732" s="107" t="str">
        <f>IF('DATA ENTRY'!CK731="","",IF('DATA ENTRY'!O731="","",IF(AND($EF$4='DATA ENTRY'!G731,$EH$4='DATA ENTRY'!F731),'DATA ENTRY'!O731,"")))</f>
        <v/>
      </c>
      <c r="EK732" s="3" t="str">
        <f>IF('DATA ENTRY'!CK731="","",IF('DATA ENTRY'!P731="","",IF(AND($EF$4='DATA ENTRY'!G731,$EH$4='DATA ENTRY'!F731),'DATA ENTRY'!P731,"")))</f>
        <v/>
      </c>
      <c r="EL732" s="107" t="str">
        <f>IF('DATA ENTRY'!CK731="","",IF('DATA ENTRY'!Q731="","",IF(AND($EF$4='DATA ENTRY'!G731,$EH$4='DATA ENTRY'!F731),'DATA ENTRY'!Q731,"")))</f>
        <v/>
      </c>
      <c r="EM732" s="3" t="str">
        <f>IF('DATA ENTRY'!CK731="","",IF('DATA ENTRY'!R731="","",IF(AND($EF$4='DATA ENTRY'!G731,$EH$4='DATA ENTRY'!F731),'DATA ENTRY'!R731,"")))</f>
        <v/>
      </c>
      <c r="EN732" s="107" t="str">
        <f>IF('DATA ENTRY'!CK731="","",IF('DATA ENTRY'!S731="","",IF(AND($EF$4='DATA ENTRY'!G731,$EH$4='DATA ENTRY'!F731),'DATA ENTRY'!S731,"")))</f>
        <v/>
      </c>
      <c r="EO732" s="3" t="str">
        <f>IF('DATA ENTRY'!CK731="","",IF('DATA ENTRY'!E731="","",IF(AND($EF$4='DATA ENTRY'!G731,$EH$4='DATA ENTRY'!F731),'DATA ENTRY'!E731,"")))</f>
        <v/>
      </c>
      <c r="EP732" s="3" t="str">
        <f>IF('DATA ENTRY'!CK731="","",IF('DATA ENTRY'!D731="","",IF(AND($EF$4='DATA ENTRY'!G731,$EH$4='DATA ENTRY'!F731),'DATA ENTRY'!D731,"")))</f>
        <v/>
      </c>
      <c r="EQ732" s="3" t="str">
        <f>IF('DATA ENTRY'!CK731="","",IF('DATA ENTRY'!W731="","",IF(AND($EF$4='DATA ENTRY'!G731,$EH$4='DATA ENTRY'!F731),'DATA ENTRY'!W731,"")))</f>
        <v/>
      </c>
      <c r="ER732" s="3" t="str">
        <f>IF('DATA ENTRY'!CK731="","",IF('DATA ENTRY'!X731="","",IF(AND($EF$4='DATA ENTRY'!G731,$EH$4='DATA ENTRY'!F731),'DATA ENTRY'!X731,"")))</f>
        <v/>
      </c>
      <c r="ES732" s="108" t="str">
        <f t="shared" si="191"/>
        <v/>
      </c>
      <c r="ET732" s="108" t="str">
        <f>IF('DATA ENTRY'!CK731="","",IF('DATA ENTRY'!D731="","",IF(AND($EF$4='DATA ENTRY'!G731,$EH$4='DATA ENTRY'!F731),'DATA ENTRY'!G731,"")))</f>
        <v/>
      </c>
      <c r="EY732">
        <f t="shared" si="192"/>
        <v>0</v>
      </c>
    </row>
    <row r="733" spans="1:155">
      <c r="A733" t="str">
        <f>IF(S733=0,"",1+(MAX($A$7:A732)))</f>
        <v/>
      </c>
      <c r="B733" s="224">
        <v>727</v>
      </c>
      <c r="C733" s="3" t="str">
        <f>IF('DATA ENTRY'!CK732="","",IF('DATA ENTRY'!B732="","",IF($D$4="All Post",'DATA ENTRY'!B732,IF(AND($D$4='DATA ENTRY'!CK732),'DATA ENTRY'!B732,""))))</f>
        <v/>
      </c>
      <c r="D733" s="3" t="str">
        <f>IF('DATA ENTRY'!CK732="","",IF('DATA ENTRY'!C732="","",IF($D$4="All Post",'DATA ENTRY'!C732,IF(AND($D$4='DATA ENTRY'!CK732),'DATA ENTRY'!C732,""))))</f>
        <v/>
      </c>
      <c r="E733" s="4" t="str">
        <f>IF('DATA ENTRY'!CK732="","",IF('DATA ENTRY'!I732="","",IF($D$4="All Post",'DATA ENTRY'!I732,IF(AND($D$4='DATA ENTRY'!CK732),'DATA ENTRY'!I732,""))))</f>
        <v/>
      </c>
      <c r="F733" s="4" t="str">
        <f>IF('DATA ENTRY'!CK732="","",IF('DATA ENTRY'!CK732="","",IF($D$4="All Post",'DATA ENTRY'!CK732,IF(AND($D$4='DATA ENTRY'!CK732),'DATA ENTRY'!CK732,""))))</f>
        <v/>
      </c>
      <c r="G733" s="3" t="str">
        <f>IF('DATA ENTRY'!CK732="","",IF('DATA ENTRY'!N732="","",IF($D$4="All Post",'DATA ENTRY'!N732,IF(AND($D$4='DATA ENTRY'!CK732),'DATA ENTRY'!N732,""))))</f>
        <v/>
      </c>
      <c r="H733" s="107" t="str">
        <f>IF('DATA ENTRY'!CK732="","",IF('DATA ENTRY'!O732="","",IF($D$4="All Post",'DATA ENTRY'!O732,IF(AND($D$4='DATA ENTRY'!CK732),'DATA ENTRY'!O732,""))))</f>
        <v/>
      </c>
      <c r="I733" s="3" t="str">
        <f>IF('DATA ENTRY'!CK732="","",IF('DATA ENTRY'!P732="","",IF($D$4="All Post",'DATA ENTRY'!P732,IF(AND($D$4='DATA ENTRY'!CK732),'DATA ENTRY'!P732,""))))</f>
        <v/>
      </c>
      <c r="J733" s="107" t="str">
        <f>IF('DATA ENTRY'!CK732="","",IF('DATA ENTRY'!Q732="","",IF($D$4="All Post",'DATA ENTRY'!Q732,IF(AND($D$4='DATA ENTRY'!CK732),'DATA ENTRY'!Q732,""))))</f>
        <v/>
      </c>
      <c r="K733" s="3" t="str">
        <f>IF('DATA ENTRY'!CK732="","",IF('DATA ENTRY'!R732="","",IF($D$4="All Post",'DATA ENTRY'!R732,IF(AND($D$4='DATA ENTRY'!CK732),'DATA ENTRY'!R732,""))))</f>
        <v/>
      </c>
      <c r="L733" s="3" t="str">
        <f>IF('DATA ENTRY'!CK732="","",IF('DATA ENTRY'!S732="","",IF($D$4="All Post",'DATA ENTRY'!S732,IF(AND($D$4='DATA ENTRY'!CK732),'DATA ENTRY'!S732,""))))</f>
        <v/>
      </c>
      <c r="M733" s="3" t="str">
        <f>IF('DATA ENTRY'!CK732="","",IF('DATA ENTRY'!E732="","",IF($D$4="All Post",'DATA ENTRY'!E732,IF(AND($D$4='DATA ENTRY'!CK732),'DATA ENTRY'!E732,""))))</f>
        <v/>
      </c>
      <c r="N733" s="3" t="str">
        <f>IF('DATA ENTRY'!CK732="","",IF('DATA ENTRY'!W732="","",IF($D$4="All Post",'DATA ENTRY'!W732,IF(AND($D$4='DATA ENTRY'!CK732),'DATA ENTRY'!W732,""))))</f>
        <v/>
      </c>
      <c r="O733" s="3" t="str">
        <f>IF('DATA ENTRY'!CK732="","",IF('DATA ENTRY'!X732="","",IF($D$4="All Post",'DATA ENTRY'!X732,IF(AND($D$4='DATA ENTRY'!CK732),'DATA ENTRY'!X732,""))))</f>
        <v/>
      </c>
      <c r="P733" s="3" t="str">
        <f>IF('DATA ENTRY'!CK732="","",IF('DATA ENTRY'!G732="","",IF($D$4="All Post",'DATA ENTRY'!G732,IF(AND($D$4='DATA ENTRY'!CK732),'DATA ENTRY'!G732,""))))</f>
        <v/>
      </c>
      <c r="S733">
        <f t="shared" si="179"/>
        <v>0</v>
      </c>
      <c r="T733" t="str">
        <f t="shared" si="180"/>
        <v/>
      </c>
      <c r="BZ733" t="str">
        <f t="shared" si="181"/>
        <v/>
      </c>
      <c r="CA733" t="str">
        <f t="shared" si="182"/>
        <v/>
      </c>
      <c r="CB733" s="224">
        <v>727</v>
      </c>
      <c r="CC733" s="3" t="str">
        <f>IF('DATA ENTRY'!CK732="","",IF('DATA ENTRY'!B732="","",IF(AND($CD$4='DATA ENTRY'!CK732,$CG$4='DATA ENTRY'!D732),'DATA ENTRY'!B732,"")))</f>
        <v/>
      </c>
      <c r="CD733" s="3" t="str">
        <f>IF('DATA ENTRY'!CK732="","",IF('DATA ENTRY'!C732="","",IF(AND($CD$4='DATA ENTRY'!CK732,$CG$4='DATA ENTRY'!D732),'DATA ENTRY'!C732,"")))</f>
        <v/>
      </c>
      <c r="CE733" s="4" t="str">
        <f>IF('DATA ENTRY'!CK732="","",IF('DATA ENTRY'!I732="","",IF(AND($CD$4='DATA ENTRY'!CK732,$CG$4='DATA ENTRY'!D732),'DATA ENTRY'!I732,"")))</f>
        <v/>
      </c>
      <c r="CF733" s="4" t="str">
        <f>IF('DATA ENTRY'!CK732="","",IF('DATA ENTRY'!CK732="","",IF(AND($CD$4='DATA ENTRY'!CK732,$CG$4='DATA ENTRY'!D732),'DATA ENTRY'!CK732,"")))</f>
        <v/>
      </c>
      <c r="CG733" s="3" t="str">
        <f>IF('DATA ENTRY'!CK732="","",IF('DATA ENTRY'!N732="","",IF(AND($CD$4='DATA ENTRY'!CK732,$CG$4='DATA ENTRY'!D732),'DATA ENTRY'!N732,"")))</f>
        <v/>
      </c>
      <c r="CH733" s="107" t="str">
        <f>IF('DATA ENTRY'!CK732="","",IF('DATA ENTRY'!O732="","",IF(AND($CD$4='DATA ENTRY'!CK732,$CG$4='DATA ENTRY'!D732),'DATA ENTRY'!O732,"")))</f>
        <v/>
      </c>
      <c r="CI733" s="3" t="str">
        <f>IF('DATA ENTRY'!CK732="","",IF('DATA ENTRY'!P732="","",IF(AND($CD$4='DATA ENTRY'!CK732,$CG$4='DATA ENTRY'!D732),'DATA ENTRY'!P732,"")))</f>
        <v/>
      </c>
      <c r="CJ733" s="107" t="str">
        <f>IF('DATA ENTRY'!CK732="","",IF('DATA ENTRY'!Q732="","",IF(AND($CD$4='DATA ENTRY'!CK732,$CG$4='DATA ENTRY'!D732),'DATA ENTRY'!Q732,"")))</f>
        <v/>
      </c>
      <c r="CK733" s="3" t="str">
        <f>IF('DATA ENTRY'!CK732="","",IF('DATA ENTRY'!R732="","",IF(AND($CD$4='DATA ENTRY'!CK732,$CG$4='DATA ENTRY'!D732),'DATA ENTRY'!R732,"")))</f>
        <v/>
      </c>
      <c r="CL733" s="3" t="str">
        <f>IF('DATA ENTRY'!CK732="","",IF('DATA ENTRY'!S732="","",IF(AND($CD$4='DATA ENTRY'!CK732,$CG$4='DATA ENTRY'!D732),'DATA ENTRY'!S732,"")))</f>
        <v/>
      </c>
      <c r="CM733" s="3" t="str">
        <f>IF('DATA ENTRY'!CK732="","",IF('DATA ENTRY'!E732="","",IF(AND($CD$4='DATA ENTRY'!CK732,$CG$4='DATA ENTRY'!D732),'DATA ENTRY'!E732,"")))</f>
        <v/>
      </c>
      <c r="CN733" s="3" t="str">
        <f>IF('DATA ENTRY'!CK732="","",IF('DATA ENTRY'!W732="","",IF(AND($CD$4='DATA ENTRY'!CK732,$CG$4='DATA ENTRY'!D732),'DATA ENTRY'!W732,"")))</f>
        <v/>
      </c>
      <c r="CO733" s="3" t="str">
        <f>IF('DATA ENTRY'!CK732="","",IF('DATA ENTRY'!X732="","",IF(AND($CD$4='DATA ENTRY'!CK732,$CG$4='DATA ENTRY'!D732),'DATA ENTRY'!X732,"")))</f>
        <v/>
      </c>
      <c r="CP733" s="108" t="str">
        <f t="shared" si="183"/>
        <v/>
      </c>
      <c r="CQ733" s="108" t="str">
        <f>IF('DATA ENTRY'!CK732="","",IF('DATA ENTRY'!G732="","",IF(AND($CD$4='DATA ENTRY'!CK732,$CG$4='DATA ENTRY'!D732),'DATA ENTRY'!G732,"")))</f>
        <v/>
      </c>
      <c r="CR733" s="230" t="str">
        <f>IF('DATA ENTRY'!CK732="","",IF('DATA ENTRY'!D732="","",IF(AND($CD$4='DATA ENTRY'!CK732,$CG$4='DATA ENTRY'!D732),'DATA ENTRY'!D732,"")))</f>
        <v/>
      </c>
      <c r="CS733">
        <f t="shared" si="184"/>
        <v>0</v>
      </c>
      <c r="CT733">
        <f t="shared" si="185"/>
        <v>0</v>
      </c>
      <c r="CV733" s="139"/>
      <c r="CX733">
        <f t="shared" si="186"/>
        <v>0</v>
      </c>
      <c r="DB733" t="str">
        <f t="shared" si="193"/>
        <v/>
      </c>
      <c r="DC733" t="str">
        <f t="shared" si="194"/>
        <v/>
      </c>
      <c r="DD733" s="224">
        <v>727</v>
      </c>
      <c r="DE733" s="3" t="str">
        <f>IF('DATA ENTRY'!CK732="","",IF('DATA ENTRY'!B732="","",IF(AND($DF$4='DATA ENTRY'!D732),'DATA ENTRY'!B732,"")))</f>
        <v/>
      </c>
      <c r="DF733" s="3" t="str">
        <f>IF('DATA ENTRY'!CK732="","",IF('DATA ENTRY'!C732="","",IF(AND($DF$4='DATA ENTRY'!D732),'DATA ENTRY'!C732,"")))</f>
        <v/>
      </c>
      <c r="DG733" s="4" t="str">
        <f>IF('DATA ENTRY'!CK732="","",IF('DATA ENTRY'!I732="","",IF(AND($DF$4='DATA ENTRY'!D732),'DATA ENTRY'!I732,"")))</f>
        <v/>
      </c>
      <c r="DH733" s="4" t="str">
        <f>IF('DATA ENTRY'!CK732="","",IF('DATA ENTRY'!CK732="","",IF(AND($DF$4='DATA ENTRY'!D732),'DATA ENTRY'!CK732,"")))</f>
        <v/>
      </c>
      <c r="DI733" s="3" t="str">
        <f>IF('DATA ENTRY'!CK732="","",IF('DATA ENTRY'!N732="","",IF(AND($DF$4='DATA ENTRY'!D732),'DATA ENTRY'!N732,"")))</f>
        <v/>
      </c>
      <c r="DJ733" s="107" t="str">
        <f>IF('DATA ENTRY'!CK732="","",IF('DATA ENTRY'!O732="","",IF(AND($DF$4='DATA ENTRY'!D732),'DATA ENTRY'!O732,"")))</f>
        <v/>
      </c>
      <c r="DK733" s="3" t="str">
        <f>IF('DATA ENTRY'!CK732="","",IF('DATA ENTRY'!P732="","",IF(AND($DF$4='DATA ENTRY'!D732),'DATA ENTRY'!P732,"")))</f>
        <v/>
      </c>
      <c r="DL733" s="107" t="str">
        <f>IF('DATA ENTRY'!CK732="","",IF('DATA ENTRY'!Q732="","",IF(AND($DF$4='DATA ENTRY'!D732),'DATA ENTRY'!Q732,"")))</f>
        <v/>
      </c>
      <c r="DM733" s="3" t="str">
        <f>IF('DATA ENTRY'!CK732="","",IF('DATA ENTRY'!R732="","",IF(AND($DF$4='DATA ENTRY'!D732),'DATA ENTRY'!R732,"")))</f>
        <v/>
      </c>
      <c r="DN733" s="107" t="str">
        <f>IF('DATA ENTRY'!CK732="","",IF('DATA ENTRY'!S732="","",IF(AND($DF$4='DATA ENTRY'!D732),'DATA ENTRY'!S732,"")))</f>
        <v/>
      </c>
      <c r="DO733" s="3" t="str">
        <f>IF('DATA ENTRY'!CK732="","",IF('DATA ENTRY'!E732="","",IF(AND($DF$4='DATA ENTRY'!D732),'DATA ENTRY'!E732,"")))</f>
        <v/>
      </c>
      <c r="DP733" s="3" t="str">
        <f>IF('DATA ENTRY'!CK732="","",IF('DATA ENTRY'!D732="","",IF(AND($DF$4='DATA ENTRY'!D732),'DATA ENTRY'!D732,"")))</f>
        <v/>
      </c>
      <c r="DQ733" s="3" t="str">
        <f>IF('DATA ENTRY'!CK732="","",IF('DATA ENTRY'!W732="","",IF(AND($DF$4='DATA ENTRY'!D732),'DATA ENTRY'!W732,"")))</f>
        <v/>
      </c>
      <c r="DR733" s="3" t="str">
        <f>IF('DATA ENTRY'!CK732="","",IF('DATA ENTRY'!X732="","",IF(AND($DF$4='DATA ENTRY'!D732),'DATA ENTRY'!X732,"")))</f>
        <v/>
      </c>
      <c r="DS733" s="108" t="str">
        <f t="shared" si="187"/>
        <v/>
      </c>
      <c r="DT733" s="108" t="str">
        <f>IF('DATA ENTRY'!CK732="","",IF('DATA ENTRY'!D732="","",IF(AND($DF$4='DATA ENTRY'!D732),'DATA ENTRY'!G732,"")))</f>
        <v/>
      </c>
      <c r="DY733">
        <f t="shared" si="188"/>
        <v>0</v>
      </c>
      <c r="EB733" t="str">
        <f t="shared" si="189"/>
        <v/>
      </c>
      <c r="EC733" t="str">
        <f t="shared" si="190"/>
        <v/>
      </c>
      <c r="ED733" s="224">
        <v>727</v>
      </c>
      <c r="EE733" s="3" t="str">
        <f>IF('DATA ENTRY'!CK732="","",IF('DATA ENTRY'!B732="","",IF(AND($EF$4='DATA ENTRY'!G732,$EH$4='DATA ENTRY'!F732),'DATA ENTRY'!B732,"")))</f>
        <v/>
      </c>
      <c r="EF733" s="3" t="str">
        <f>IF('DATA ENTRY'!CK732="","",IF('DATA ENTRY'!C732="","",IF(AND($EF$4='DATA ENTRY'!G732,$EH$4='DATA ENTRY'!F732),'DATA ENTRY'!C732,"")))</f>
        <v/>
      </c>
      <c r="EG733" s="4" t="str">
        <f>IF('DATA ENTRY'!CK732="","",IF('DATA ENTRY'!I732="","",IF(AND($EF$4='DATA ENTRY'!G732,$EH$4='DATA ENTRY'!F732),'DATA ENTRY'!I732,"")))</f>
        <v/>
      </c>
      <c r="EH733" s="4" t="str">
        <f>IF('DATA ENTRY'!CK732="","",IF('DATA ENTRY'!CK732="","",IF(AND($EF$4='DATA ENTRY'!G732,$EH$4='DATA ENTRY'!F732),'DATA ENTRY'!CK732,"")))</f>
        <v/>
      </c>
      <c r="EI733" s="3" t="str">
        <f>IF('DATA ENTRY'!CK732="","",IF('DATA ENTRY'!N732="","",IF(AND($EF$4='DATA ENTRY'!G732,$EH$4='DATA ENTRY'!F732),'DATA ENTRY'!N732,"")))</f>
        <v/>
      </c>
      <c r="EJ733" s="107" t="str">
        <f>IF('DATA ENTRY'!CK732="","",IF('DATA ENTRY'!O732="","",IF(AND($EF$4='DATA ENTRY'!G732,$EH$4='DATA ENTRY'!F732),'DATA ENTRY'!O732,"")))</f>
        <v/>
      </c>
      <c r="EK733" s="3" t="str">
        <f>IF('DATA ENTRY'!CK732="","",IF('DATA ENTRY'!P732="","",IF(AND($EF$4='DATA ENTRY'!G732,$EH$4='DATA ENTRY'!F732),'DATA ENTRY'!P732,"")))</f>
        <v/>
      </c>
      <c r="EL733" s="107" t="str">
        <f>IF('DATA ENTRY'!CK732="","",IF('DATA ENTRY'!Q732="","",IF(AND($EF$4='DATA ENTRY'!G732,$EH$4='DATA ENTRY'!F732),'DATA ENTRY'!Q732,"")))</f>
        <v/>
      </c>
      <c r="EM733" s="3" t="str">
        <f>IF('DATA ENTRY'!CK732="","",IF('DATA ENTRY'!R732="","",IF(AND($EF$4='DATA ENTRY'!G732,$EH$4='DATA ENTRY'!F732),'DATA ENTRY'!R732,"")))</f>
        <v/>
      </c>
      <c r="EN733" s="107" t="str">
        <f>IF('DATA ENTRY'!CK732="","",IF('DATA ENTRY'!S732="","",IF(AND($EF$4='DATA ENTRY'!G732,$EH$4='DATA ENTRY'!F732),'DATA ENTRY'!S732,"")))</f>
        <v/>
      </c>
      <c r="EO733" s="3" t="str">
        <f>IF('DATA ENTRY'!CK732="","",IF('DATA ENTRY'!E732="","",IF(AND($EF$4='DATA ENTRY'!G732,$EH$4='DATA ENTRY'!F732),'DATA ENTRY'!E732,"")))</f>
        <v/>
      </c>
      <c r="EP733" s="3" t="str">
        <f>IF('DATA ENTRY'!CK732="","",IF('DATA ENTRY'!D732="","",IF(AND($EF$4='DATA ENTRY'!G732,$EH$4='DATA ENTRY'!F732),'DATA ENTRY'!D732,"")))</f>
        <v/>
      </c>
      <c r="EQ733" s="3" t="str">
        <f>IF('DATA ENTRY'!CK732="","",IF('DATA ENTRY'!W732="","",IF(AND($EF$4='DATA ENTRY'!G732,$EH$4='DATA ENTRY'!F732),'DATA ENTRY'!W732,"")))</f>
        <v/>
      </c>
      <c r="ER733" s="3" t="str">
        <f>IF('DATA ENTRY'!CK732="","",IF('DATA ENTRY'!X732="","",IF(AND($EF$4='DATA ENTRY'!G732,$EH$4='DATA ENTRY'!F732),'DATA ENTRY'!X732,"")))</f>
        <v/>
      </c>
      <c r="ES733" s="108" t="str">
        <f t="shared" si="191"/>
        <v/>
      </c>
      <c r="ET733" s="108" t="str">
        <f>IF('DATA ENTRY'!CK732="","",IF('DATA ENTRY'!D732="","",IF(AND($EF$4='DATA ENTRY'!G732,$EH$4='DATA ENTRY'!F732),'DATA ENTRY'!G732,"")))</f>
        <v/>
      </c>
      <c r="EY733">
        <f t="shared" si="192"/>
        <v>0</v>
      </c>
    </row>
    <row r="734" spans="1:155">
      <c r="A734" t="str">
        <f>IF(S734=0,"",1+(MAX($A$7:A733)))</f>
        <v/>
      </c>
      <c r="B734" s="224">
        <v>728</v>
      </c>
      <c r="C734" s="3" t="str">
        <f>IF('DATA ENTRY'!CK733="","",IF('DATA ENTRY'!B733="","",IF($D$4="All Post",'DATA ENTRY'!B733,IF(AND($D$4='DATA ENTRY'!CK733),'DATA ENTRY'!B733,""))))</f>
        <v/>
      </c>
      <c r="D734" s="3" t="str">
        <f>IF('DATA ENTRY'!CK733="","",IF('DATA ENTRY'!C733="","",IF($D$4="All Post",'DATA ENTRY'!C733,IF(AND($D$4='DATA ENTRY'!CK733),'DATA ENTRY'!C733,""))))</f>
        <v/>
      </c>
      <c r="E734" s="4" t="str">
        <f>IF('DATA ENTRY'!CK733="","",IF('DATA ENTRY'!I733="","",IF($D$4="All Post",'DATA ENTRY'!I733,IF(AND($D$4='DATA ENTRY'!CK733),'DATA ENTRY'!I733,""))))</f>
        <v/>
      </c>
      <c r="F734" s="4" t="str">
        <f>IF('DATA ENTRY'!CK733="","",IF('DATA ENTRY'!CK733="","",IF($D$4="All Post",'DATA ENTRY'!CK733,IF(AND($D$4='DATA ENTRY'!CK733),'DATA ENTRY'!CK733,""))))</f>
        <v/>
      </c>
      <c r="G734" s="3" t="str">
        <f>IF('DATA ENTRY'!CK733="","",IF('DATA ENTRY'!N733="","",IF($D$4="All Post",'DATA ENTRY'!N733,IF(AND($D$4='DATA ENTRY'!CK733),'DATA ENTRY'!N733,""))))</f>
        <v/>
      </c>
      <c r="H734" s="107" t="str">
        <f>IF('DATA ENTRY'!CK733="","",IF('DATA ENTRY'!O733="","",IF($D$4="All Post",'DATA ENTRY'!O733,IF(AND($D$4='DATA ENTRY'!CK733),'DATA ENTRY'!O733,""))))</f>
        <v/>
      </c>
      <c r="I734" s="3" t="str">
        <f>IF('DATA ENTRY'!CK733="","",IF('DATA ENTRY'!P733="","",IF($D$4="All Post",'DATA ENTRY'!P733,IF(AND($D$4='DATA ENTRY'!CK733),'DATA ENTRY'!P733,""))))</f>
        <v/>
      </c>
      <c r="J734" s="107" t="str">
        <f>IF('DATA ENTRY'!CK733="","",IF('DATA ENTRY'!Q733="","",IF($D$4="All Post",'DATA ENTRY'!Q733,IF(AND($D$4='DATA ENTRY'!CK733),'DATA ENTRY'!Q733,""))))</f>
        <v/>
      </c>
      <c r="K734" s="3" t="str">
        <f>IF('DATA ENTRY'!CK733="","",IF('DATA ENTRY'!R733="","",IF($D$4="All Post",'DATA ENTRY'!R733,IF(AND($D$4='DATA ENTRY'!CK733),'DATA ENTRY'!R733,""))))</f>
        <v/>
      </c>
      <c r="L734" s="3" t="str">
        <f>IF('DATA ENTRY'!CK733="","",IF('DATA ENTRY'!S733="","",IF($D$4="All Post",'DATA ENTRY'!S733,IF(AND($D$4='DATA ENTRY'!CK733),'DATA ENTRY'!S733,""))))</f>
        <v/>
      </c>
      <c r="M734" s="3" t="str">
        <f>IF('DATA ENTRY'!CK733="","",IF('DATA ENTRY'!E733="","",IF($D$4="All Post",'DATA ENTRY'!E733,IF(AND($D$4='DATA ENTRY'!CK733),'DATA ENTRY'!E733,""))))</f>
        <v/>
      </c>
      <c r="N734" s="3" t="str">
        <f>IF('DATA ENTRY'!CK733="","",IF('DATA ENTRY'!W733="","",IF($D$4="All Post",'DATA ENTRY'!W733,IF(AND($D$4='DATA ENTRY'!CK733),'DATA ENTRY'!W733,""))))</f>
        <v/>
      </c>
      <c r="O734" s="3" t="str">
        <f>IF('DATA ENTRY'!CK733="","",IF('DATA ENTRY'!X733="","",IF($D$4="All Post",'DATA ENTRY'!X733,IF(AND($D$4='DATA ENTRY'!CK733),'DATA ENTRY'!X733,""))))</f>
        <v/>
      </c>
      <c r="P734" s="3" t="str">
        <f>IF('DATA ENTRY'!CK733="","",IF('DATA ENTRY'!G733="","",IF($D$4="All Post",'DATA ENTRY'!G733,IF(AND($D$4='DATA ENTRY'!CK733),'DATA ENTRY'!G733,""))))</f>
        <v/>
      </c>
      <c r="S734">
        <f t="shared" si="179"/>
        <v>0</v>
      </c>
      <c r="T734" t="str">
        <f t="shared" si="180"/>
        <v/>
      </c>
      <c r="BZ734" t="str">
        <f t="shared" si="181"/>
        <v/>
      </c>
      <c r="CA734" t="str">
        <f t="shared" si="182"/>
        <v/>
      </c>
      <c r="CB734" s="224">
        <v>728</v>
      </c>
      <c r="CC734" s="3" t="str">
        <f>IF('DATA ENTRY'!CK733="","",IF('DATA ENTRY'!B733="","",IF(AND($CD$4='DATA ENTRY'!CK733,$CG$4='DATA ENTRY'!D733),'DATA ENTRY'!B733,"")))</f>
        <v/>
      </c>
      <c r="CD734" s="3" t="str">
        <f>IF('DATA ENTRY'!CK733="","",IF('DATA ENTRY'!C733="","",IF(AND($CD$4='DATA ENTRY'!CK733,$CG$4='DATA ENTRY'!D733),'DATA ENTRY'!C733,"")))</f>
        <v/>
      </c>
      <c r="CE734" s="4" t="str">
        <f>IF('DATA ENTRY'!CK733="","",IF('DATA ENTRY'!I733="","",IF(AND($CD$4='DATA ENTRY'!CK733,$CG$4='DATA ENTRY'!D733),'DATA ENTRY'!I733,"")))</f>
        <v/>
      </c>
      <c r="CF734" s="4" t="str">
        <f>IF('DATA ENTRY'!CK733="","",IF('DATA ENTRY'!CK733="","",IF(AND($CD$4='DATA ENTRY'!CK733,$CG$4='DATA ENTRY'!D733),'DATA ENTRY'!CK733,"")))</f>
        <v/>
      </c>
      <c r="CG734" s="3" t="str">
        <f>IF('DATA ENTRY'!CK733="","",IF('DATA ENTRY'!N733="","",IF(AND($CD$4='DATA ENTRY'!CK733,$CG$4='DATA ENTRY'!D733),'DATA ENTRY'!N733,"")))</f>
        <v/>
      </c>
      <c r="CH734" s="107" t="str">
        <f>IF('DATA ENTRY'!CK733="","",IF('DATA ENTRY'!O733="","",IF(AND($CD$4='DATA ENTRY'!CK733,$CG$4='DATA ENTRY'!D733),'DATA ENTRY'!O733,"")))</f>
        <v/>
      </c>
      <c r="CI734" s="3" t="str">
        <f>IF('DATA ENTRY'!CK733="","",IF('DATA ENTRY'!P733="","",IF(AND($CD$4='DATA ENTRY'!CK733,$CG$4='DATA ENTRY'!D733),'DATA ENTRY'!P733,"")))</f>
        <v/>
      </c>
      <c r="CJ734" s="107" t="str">
        <f>IF('DATA ENTRY'!CK733="","",IF('DATA ENTRY'!Q733="","",IF(AND($CD$4='DATA ENTRY'!CK733,$CG$4='DATA ENTRY'!D733),'DATA ENTRY'!Q733,"")))</f>
        <v/>
      </c>
      <c r="CK734" s="3" t="str">
        <f>IF('DATA ENTRY'!CK733="","",IF('DATA ENTRY'!R733="","",IF(AND($CD$4='DATA ENTRY'!CK733,$CG$4='DATA ENTRY'!D733),'DATA ENTRY'!R733,"")))</f>
        <v/>
      </c>
      <c r="CL734" s="3" t="str">
        <f>IF('DATA ENTRY'!CK733="","",IF('DATA ENTRY'!S733="","",IF(AND($CD$4='DATA ENTRY'!CK733,$CG$4='DATA ENTRY'!D733),'DATA ENTRY'!S733,"")))</f>
        <v/>
      </c>
      <c r="CM734" s="3" t="str">
        <f>IF('DATA ENTRY'!CK733="","",IF('DATA ENTRY'!E733="","",IF(AND($CD$4='DATA ENTRY'!CK733,$CG$4='DATA ENTRY'!D733),'DATA ENTRY'!E733,"")))</f>
        <v/>
      </c>
      <c r="CN734" s="3" t="str">
        <f>IF('DATA ENTRY'!CK733="","",IF('DATA ENTRY'!W733="","",IF(AND($CD$4='DATA ENTRY'!CK733,$CG$4='DATA ENTRY'!D733),'DATA ENTRY'!W733,"")))</f>
        <v/>
      </c>
      <c r="CO734" s="3" t="str">
        <f>IF('DATA ENTRY'!CK733="","",IF('DATA ENTRY'!X733="","",IF(AND($CD$4='DATA ENTRY'!CK733,$CG$4='DATA ENTRY'!D733),'DATA ENTRY'!X733,"")))</f>
        <v/>
      </c>
      <c r="CP734" s="108" t="str">
        <f t="shared" si="183"/>
        <v/>
      </c>
      <c r="CQ734" s="108" t="str">
        <f>IF('DATA ENTRY'!CK733="","",IF('DATA ENTRY'!G733="","",IF(AND($CD$4='DATA ENTRY'!CK733,$CG$4='DATA ENTRY'!D733),'DATA ENTRY'!G733,"")))</f>
        <v/>
      </c>
      <c r="CR734" s="230" t="str">
        <f>IF('DATA ENTRY'!CK733="","",IF('DATA ENTRY'!D733="","",IF(AND($CD$4='DATA ENTRY'!CK733,$CG$4='DATA ENTRY'!D733),'DATA ENTRY'!D733,"")))</f>
        <v/>
      </c>
      <c r="CS734">
        <f t="shared" si="184"/>
        <v>0</v>
      </c>
      <c r="CT734">
        <f t="shared" si="185"/>
        <v>0</v>
      </c>
      <c r="CV734" s="139"/>
      <c r="CX734">
        <f t="shared" si="186"/>
        <v>0</v>
      </c>
      <c r="DB734" t="str">
        <f t="shared" si="193"/>
        <v/>
      </c>
      <c r="DC734" t="str">
        <f t="shared" si="194"/>
        <v/>
      </c>
      <c r="DD734" s="224">
        <v>728</v>
      </c>
      <c r="DE734" s="3" t="str">
        <f>IF('DATA ENTRY'!CK733="","",IF('DATA ENTRY'!B733="","",IF(AND($DF$4='DATA ENTRY'!D733),'DATA ENTRY'!B733,"")))</f>
        <v/>
      </c>
      <c r="DF734" s="3" t="str">
        <f>IF('DATA ENTRY'!CK733="","",IF('DATA ENTRY'!C733="","",IF(AND($DF$4='DATA ENTRY'!D733),'DATA ENTRY'!C733,"")))</f>
        <v/>
      </c>
      <c r="DG734" s="4" t="str">
        <f>IF('DATA ENTRY'!CK733="","",IF('DATA ENTRY'!I733="","",IF(AND($DF$4='DATA ENTRY'!D733),'DATA ENTRY'!I733,"")))</f>
        <v/>
      </c>
      <c r="DH734" s="4" t="str">
        <f>IF('DATA ENTRY'!CK733="","",IF('DATA ENTRY'!CK733="","",IF(AND($DF$4='DATA ENTRY'!D733),'DATA ENTRY'!CK733,"")))</f>
        <v/>
      </c>
      <c r="DI734" s="3" t="str">
        <f>IF('DATA ENTRY'!CK733="","",IF('DATA ENTRY'!N733="","",IF(AND($DF$4='DATA ENTRY'!D733),'DATA ENTRY'!N733,"")))</f>
        <v/>
      </c>
      <c r="DJ734" s="107" t="str">
        <f>IF('DATA ENTRY'!CK733="","",IF('DATA ENTRY'!O733="","",IF(AND($DF$4='DATA ENTRY'!D733),'DATA ENTRY'!O733,"")))</f>
        <v/>
      </c>
      <c r="DK734" s="3" t="str">
        <f>IF('DATA ENTRY'!CK733="","",IF('DATA ENTRY'!P733="","",IF(AND($DF$4='DATA ENTRY'!D733),'DATA ENTRY'!P733,"")))</f>
        <v/>
      </c>
      <c r="DL734" s="107" t="str">
        <f>IF('DATA ENTRY'!CK733="","",IF('DATA ENTRY'!Q733="","",IF(AND($DF$4='DATA ENTRY'!D733),'DATA ENTRY'!Q733,"")))</f>
        <v/>
      </c>
      <c r="DM734" s="3" t="str">
        <f>IF('DATA ENTRY'!CK733="","",IF('DATA ENTRY'!R733="","",IF(AND($DF$4='DATA ENTRY'!D733),'DATA ENTRY'!R733,"")))</f>
        <v/>
      </c>
      <c r="DN734" s="107" t="str">
        <f>IF('DATA ENTRY'!CK733="","",IF('DATA ENTRY'!S733="","",IF(AND($DF$4='DATA ENTRY'!D733),'DATA ENTRY'!S733,"")))</f>
        <v/>
      </c>
      <c r="DO734" s="3" t="str">
        <f>IF('DATA ENTRY'!CK733="","",IF('DATA ENTRY'!E733="","",IF(AND($DF$4='DATA ENTRY'!D733),'DATA ENTRY'!E733,"")))</f>
        <v/>
      </c>
      <c r="DP734" s="3" t="str">
        <f>IF('DATA ENTRY'!CK733="","",IF('DATA ENTRY'!D733="","",IF(AND($DF$4='DATA ENTRY'!D733),'DATA ENTRY'!D733,"")))</f>
        <v/>
      </c>
      <c r="DQ734" s="3" t="str">
        <f>IF('DATA ENTRY'!CK733="","",IF('DATA ENTRY'!W733="","",IF(AND($DF$4='DATA ENTRY'!D733),'DATA ENTRY'!W733,"")))</f>
        <v/>
      </c>
      <c r="DR734" s="3" t="str">
        <f>IF('DATA ENTRY'!CK733="","",IF('DATA ENTRY'!X733="","",IF(AND($DF$4='DATA ENTRY'!D733),'DATA ENTRY'!X733,"")))</f>
        <v/>
      </c>
      <c r="DS734" s="108" t="str">
        <f t="shared" si="187"/>
        <v/>
      </c>
      <c r="DT734" s="108" t="str">
        <f>IF('DATA ENTRY'!CK733="","",IF('DATA ENTRY'!D733="","",IF(AND($DF$4='DATA ENTRY'!D733),'DATA ENTRY'!G733,"")))</f>
        <v/>
      </c>
      <c r="DY734">
        <f t="shared" si="188"/>
        <v>0</v>
      </c>
      <c r="EB734" t="str">
        <f t="shared" si="189"/>
        <v/>
      </c>
      <c r="EC734" t="str">
        <f t="shared" si="190"/>
        <v/>
      </c>
      <c r="ED734" s="224">
        <v>728</v>
      </c>
      <c r="EE734" s="3" t="str">
        <f>IF('DATA ENTRY'!CK733="","",IF('DATA ENTRY'!B733="","",IF(AND($EF$4='DATA ENTRY'!G733,$EH$4='DATA ENTRY'!F733),'DATA ENTRY'!B733,"")))</f>
        <v/>
      </c>
      <c r="EF734" s="3" t="str">
        <f>IF('DATA ENTRY'!CK733="","",IF('DATA ENTRY'!C733="","",IF(AND($EF$4='DATA ENTRY'!G733,$EH$4='DATA ENTRY'!F733),'DATA ENTRY'!C733,"")))</f>
        <v/>
      </c>
      <c r="EG734" s="4" t="str">
        <f>IF('DATA ENTRY'!CK733="","",IF('DATA ENTRY'!I733="","",IF(AND($EF$4='DATA ENTRY'!G733,$EH$4='DATA ENTRY'!F733),'DATA ENTRY'!I733,"")))</f>
        <v/>
      </c>
      <c r="EH734" s="4" t="str">
        <f>IF('DATA ENTRY'!CK733="","",IF('DATA ENTRY'!CK733="","",IF(AND($EF$4='DATA ENTRY'!G733,$EH$4='DATA ENTRY'!F733),'DATA ENTRY'!CK733,"")))</f>
        <v/>
      </c>
      <c r="EI734" s="3" t="str">
        <f>IF('DATA ENTRY'!CK733="","",IF('DATA ENTRY'!N733="","",IF(AND($EF$4='DATA ENTRY'!G733,$EH$4='DATA ENTRY'!F733),'DATA ENTRY'!N733,"")))</f>
        <v/>
      </c>
      <c r="EJ734" s="107" t="str">
        <f>IF('DATA ENTRY'!CK733="","",IF('DATA ENTRY'!O733="","",IF(AND($EF$4='DATA ENTRY'!G733,$EH$4='DATA ENTRY'!F733),'DATA ENTRY'!O733,"")))</f>
        <v/>
      </c>
      <c r="EK734" s="3" t="str">
        <f>IF('DATA ENTRY'!CK733="","",IF('DATA ENTRY'!P733="","",IF(AND($EF$4='DATA ENTRY'!G733,$EH$4='DATA ENTRY'!F733),'DATA ENTRY'!P733,"")))</f>
        <v/>
      </c>
      <c r="EL734" s="107" t="str">
        <f>IF('DATA ENTRY'!CK733="","",IF('DATA ENTRY'!Q733="","",IF(AND($EF$4='DATA ENTRY'!G733,$EH$4='DATA ENTRY'!F733),'DATA ENTRY'!Q733,"")))</f>
        <v/>
      </c>
      <c r="EM734" s="3" t="str">
        <f>IF('DATA ENTRY'!CK733="","",IF('DATA ENTRY'!R733="","",IF(AND($EF$4='DATA ENTRY'!G733,$EH$4='DATA ENTRY'!F733),'DATA ENTRY'!R733,"")))</f>
        <v/>
      </c>
      <c r="EN734" s="107" t="str">
        <f>IF('DATA ENTRY'!CK733="","",IF('DATA ENTRY'!S733="","",IF(AND($EF$4='DATA ENTRY'!G733,$EH$4='DATA ENTRY'!F733),'DATA ENTRY'!S733,"")))</f>
        <v/>
      </c>
      <c r="EO734" s="3" t="str">
        <f>IF('DATA ENTRY'!CK733="","",IF('DATA ENTRY'!E733="","",IF(AND($EF$4='DATA ENTRY'!G733,$EH$4='DATA ENTRY'!F733),'DATA ENTRY'!E733,"")))</f>
        <v/>
      </c>
      <c r="EP734" s="3" t="str">
        <f>IF('DATA ENTRY'!CK733="","",IF('DATA ENTRY'!D733="","",IF(AND($EF$4='DATA ENTRY'!G733,$EH$4='DATA ENTRY'!F733),'DATA ENTRY'!D733,"")))</f>
        <v/>
      </c>
      <c r="EQ734" s="3" t="str">
        <f>IF('DATA ENTRY'!CK733="","",IF('DATA ENTRY'!W733="","",IF(AND($EF$4='DATA ENTRY'!G733,$EH$4='DATA ENTRY'!F733),'DATA ENTRY'!W733,"")))</f>
        <v/>
      </c>
      <c r="ER734" s="3" t="str">
        <f>IF('DATA ENTRY'!CK733="","",IF('DATA ENTRY'!X733="","",IF(AND($EF$4='DATA ENTRY'!G733,$EH$4='DATA ENTRY'!F733),'DATA ENTRY'!X733,"")))</f>
        <v/>
      </c>
      <c r="ES734" s="108" t="str">
        <f t="shared" si="191"/>
        <v/>
      </c>
      <c r="ET734" s="108" t="str">
        <f>IF('DATA ENTRY'!CK733="","",IF('DATA ENTRY'!D733="","",IF(AND($EF$4='DATA ENTRY'!G733,$EH$4='DATA ENTRY'!F733),'DATA ENTRY'!G733,"")))</f>
        <v/>
      </c>
      <c r="EY734">
        <f t="shared" si="192"/>
        <v>0</v>
      </c>
    </row>
    <row r="735" spans="1:155">
      <c r="A735" t="str">
        <f>IF(S735=0,"",1+(MAX($A$7:A734)))</f>
        <v/>
      </c>
      <c r="B735" s="224">
        <v>729</v>
      </c>
      <c r="C735" s="3" t="str">
        <f>IF('DATA ENTRY'!CK734="","",IF('DATA ENTRY'!B734="","",IF($D$4="All Post",'DATA ENTRY'!B734,IF(AND($D$4='DATA ENTRY'!CK734),'DATA ENTRY'!B734,""))))</f>
        <v/>
      </c>
      <c r="D735" s="3" t="str">
        <f>IF('DATA ENTRY'!CK734="","",IF('DATA ENTRY'!C734="","",IF($D$4="All Post",'DATA ENTRY'!C734,IF(AND($D$4='DATA ENTRY'!CK734),'DATA ENTRY'!C734,""))))</f>
        <v/>
      </c>
      <c r="E735" s="4" t="str">
        <f>IF('DATA ENTRY'!CK734="","",IF('DATA ENTRY'!I734="","",IF($D$4="All Post",'DATA ENTRY'!I734,IF(AND($D$4='DATA ENTRY'!CK734),'DATA ENTRY'!I734,""))))</f>
        <v/>
      </c>
      <c r="F735" s="4" t="str">
        <f>IF('DATA ENTRY'!CK734="","",IF('DATA ENTRY'!CK734="","",IF($D$4="All Post",'DATA ENTRY'!CK734,IF(AND($D$4='DATA ENTRY'!CK734),'DATA ENTRY'!CK734,""))))</f>
        <v/>
      </c>
      <c r="G735" s="3" t="str">
        <f>IF('DATA ENTRY'!CK734="","",IF('DATA ENTRY'!N734="","",IF($D$4="All Post",'DATA ENTRY'!N734,IF(AND($D$4='DATA ENTRY'!CK734),'DATA ENTRY'!N734,""))))</f>
        <v/>
      </c>
      <c r="H735" s="107" t="str">
        <f>IF('DATA ENTRY'!CK734="","",IF('DATA ENTRY'!O734="","",IF($D$4="All Post",'DATA ENTRY'!O734,IF(AND($D$4='DATA ENTRY'!CK734),'DATA ENTRY'!O734,""))))</f>
        <v/>
      </c>
      <c r="I735" s="3" t="str">
        <f>IF('DATA ENTRY'!CK734="","",IF('DATA ENTRY'!P734="","",IF($D$4="All Post",'DATA ENTRY'!P734,IF(AND($D$4='DATA ENTRY'!CK734),'DATA ENTRY'!P734,""))))</f>
        <v/>
      </c>
      <c r="J735" s="107" t="str">
        <f>IF('DATA ENTRY'!CK734="","",IF('DATA ENTRY'!Q734="","",IF($D$4="All Post",'DATA ENTRY'!Q734,IF(AND($D$4='DATA ENTRY'!CK734),'DATA ENTRY'!Q734,""))))</f>
        <v/>
      </c>
      <c r="K735" s="3" t="str">
        <f>IF('DATA ENTRY'!CK734="","",IF('DATA ENTRY'!R734="","",IF($D$4="All Post",'DATA ENTRY'!R734,IF(AND($D$4='DATA ENTRY'!CK734),'DATA ENTRY'!R734,""))))</f>
        <v/>
      </c>
      <c r="L735" s="3" t="str">
        <f>IF('DATA ENTRY'!CK734="","",IF('DATA ENTRY'!S734="","",IF($D$4="All Post",'DATA ENTRY'!S734,IF(AND($D$4='DATA ENTRY'!CK734),'DATA ENTRY'!S734,""))))</f>
        <v/>
      </c>
      <c r="M735" s="3" t="str">
        <f>IF('DATA ENTRY'!CK734="","",IF('DATA ENTRY'!E734="","",IF($D$4="All Post",'DATA ENTRY'!E734,IF(AND($D$4='DATA ENTRY'!CK734),'DATA ENTRY'!E734,""))))</f>
        <v/>
      </c>
      <c r="N735" s="3" t="str">
        <f>IF('DATA ENTRY'!CK734="","",IF('DATA ENTRY'!W734="","",IF($D$4="All Post",'DATA ENTRY'!W734,IF(AND($D$4='DATA ENTRY'!CK734),'DATA ENTRY'!W734,""))))</f>
        <v/>
      </c>
      <c r="O735" s="3" t="str">
        <f>IF('DATA ENTRY'!CK734="","",IF('DATA ENTRY'!X734="","",IF($D$4="All Post",'DATA ENTRY'!X734,IF(AND($D$4='DATA ENTRY'!CK734),'DATA ENTRY'!X734,""))))</f>
        <v/>
      </c>
      <c r="P735" s="3" t="str">
        <f>IF('DATA ENTRY'!CK734="","",IF('DATA ENTRY'!G734="","",IF($D$4="All Post",'DATA ENTRY'!G734,IF(AND($D$4='DATA ENTRY'!CK734),'DATA ENTRY'!G734,""))))</f>
        <v/>
      </c>
      <c r="S735">
        <f t="shared" si="179"/>
        <v>0</v>
      </c>
      <c r="T735" t="str">
        <f t="shared" si="180"/>
        <v/>
      </c>
      <c r="BZ735" t="str">
        <f t="shared" si="181"/>
        <v/>
      </c>
      <c r="CA735" t="str">
        <f t="shared" si="182"/>
        <v/>
      </c>
      <c r="CB735" s="224">
        <v>729</v>
      </c>
      <c r="CC735" s="3" t="str">
        <f>IF('DATA ENTRY'!CK734="","",IF('DATA ENTRY'!B734="","",IF(AND($CD$4='DATA ENTRY'!CK734,$CG$4='DATA ENTRY'!D734),'DATA ENTRY'!B734,"")))</f>
        <v/>
      </c>
      <c r="CD735" s="3" t="str">
        <f>IF('DATA ENTRY'!CK734="","",IF('DATA ENTRY'!C734="","",IF(AND($CD$4='DATA ENTRY'!CK734,$CG$4='DATA ENTRY'!D734),'DATA ENTRY'!C734,"")))</f>
        <v/>
      </c>
      <c r="CE735" s="4" t="str">
        <f>IF('DATA ENTRY'!CK734="","",IF('DATA ENTRY'!I734="","",IF(AND($CD$4='DATA ENTRY'!CK734,$CG$4='DATA ENTRY'!D734),'DATA ENTRY'!I734,"")))</f>
        <v/>
      </c>
      <c r="CF735" s="4" t="str">
        <f>IF('DATA ENTRY'!CK734="","",IF('DATA ENTRY'!CK734="","",IF(AND($CD$4='DATA ENTRY'!CK734,$CG$4='DATA ENTRY'!D734),'DATA ENTRY'!CK734,"")))</f>
        <v/>
      </c>
      <c r="CG735" s="3" t="str">
        <f>IF('DATA ENTRY'!CK734="","",IF('DATA ENTRY'!N734="","",IF(AND($CD$4='DATA ENTRY'!CK734,$CG$4='DATA ENTRY'!D734),'DATA ENTRY'!N734,"")))</f>
        <v/>
      </c>
      <c r="CH735" s="107" t="str">
        <f>IF('DATA ENTRY'!CK734="","",IF('DATA ENTRY'!O734="","",IF(AND($CD$4='DATA ENTRY'!CK734,$CG$4='DATA ENTRY'!D734),'DATA ENTRY'!O734,"")))</f>
        <v/>
      </c>
      <c r="CI735" s="3" t="str">
        <f>IF('DATA ENTRY'!CK734="","",IF('DATA ENTRY'!P734="","",IF(AND($CD$4='DATA ENTRY'!CK734,$CG$4='DATA ENTRY'!D734),'DATA ENTRY'!P734,"")))</f>
        <v/>
      </c>
      <c r="CJ735" s="107" t="str">
        <f>IF('DATA ENTRY'!CK734="","",IF('DATA ENTRY'!Q734="","",IF(AND($CD$4='DATA ENTRY'!CK734,$CG$4='DATA ENTRY'!D734),'DATA ENTRY'!Q734,"")))</f>
        <v/>
      </c>
      <c r="CK735" s="3" t="str">
        <f>IF('DATA ENTRY'!CK734="","",IF('DATA ENTRY'!R734="","",IF(AND($CD$4='DATA ENTRY'!CK734,$CG$4='DATA ENTRY'!D734),'DATA ENTRY'!R734,"")))</f>
        <v/>
      </c>
      <c r="CL735" s="3" t="str">
        <f>IF('DATA ENTRY'!CK734="","",IF('DATA ENTRY'!S734="","",IF(AND($CD$4='DATA ENTRY'!CK734,$CG$4='DATA ENTRY'!D734),'DATA ENTRY'!S734,"")))</f>
        <v/>
      </c>
      <c r="CM735" s="3" t="str">
        <f>IF('DATA ENTRY'!CK734="","",IF('DATA ENTRY'!E734="","",IF(AND($CD$4='DATA ENTRY'!CK734,$CG$4='DATA ENTRY'!D734),'DATA ENTRY'!E734,"")))</f>
        <v/>
      </c>
      <c r="CN735" s="3" t="str">
        <f>IF('DATA ENTRY'!CK734="","",IF('DATA ENTRY'!W734="","",IF(AND($CD$4='DATA ENTRY'!CK734,$CG$4='DATA ENTRY'!D734),'DATA ENTRY'!W734,"")))</f>
        <v/>
      </c>
      <c r="CO735" s="3" t="str">
        <f>IF('DATA ENTRY'!CK734="","",IF('DATA ENTRY'!X734="","",IF(AND($CD$4='DATA ENTRY'!CK734,$CG$4='DATA ENTRY'!D734),'DATA ENTRY'!X734,"")))</f>
        <v/>
      </c>
      <c r="CP735" s="108" t="str">
        <f t="shared" si="183"/>
        <v/>
      </c>
      <c r="CQ735" s="108" t="str">
        <f>IF('DATA ENTRY'!CK734="","",IF('DATA ENTRY'!G734="","",IF(AND($CD$4='DATA ENTRY'!CK734,$CG$4='DATA ENTRY'!D734),'DATA ENTRY'!G734,"")))</f>
        <v/>
      </c>
      <c r="CR735" s="230" t="str">
        <f>IF('DATA ENTRY'!CK734="","",IF('DATA ENTRY'!D734="","",IF(AND($CD$4='DATA ENTRY'!CK734,$CG$4='DATA ENTRY'!D734),'DATA ENTRY'!D734,"")))</f>
        <v/>
      </c>
      <c r="CS735">
        <f t="shared" si="184"/>
        <v>0</v>
      </c>
      <c r="CT735">
        <f t="shared" si="185"/>
        <v>0</v>
      </c>
      <c r="CV735" s="139"/>
      <c r="CX735">
        <f t="shared" si="186"/>
        <v>0</v>
      </c>
      <c r="DB735" t="str">
        <f t="shared" si="193"/>
        <v/>
      </c>
      <c r="DC735" t="str">
        <f t="shared" si="194"/>
        <v/>
      </c>
      <c r="DD735" s="224">
        <v>729</v>
      </c>
      <c r="DE735" s="3" t="str">
        <f>IF('DATA ENTRY'!CK734="","",IF('DATA ENTRY'!B734="","",IF(AND($DF$4='DATA ENTRY'!D734),'DATA ENTRY'!B734,"")))</f>
        <v/>
      </c>
      <c r="DF735" s="3" t="str">
        <f>IF('DATA ENTRY'!CK734="","",IF('DATA ENTRY'!C734="","",IF(AND($DF$4='DATA ENTRY'!D734),'DATA ENTRY'!C734,"")))</f>
        <v/>
      </c>
      <c r="DG735" s="4" t="str">
        <f>IF('DATA ENTRY'!CK734="","",IF('DATA ENTRY'!I734="","",IF(AND($DF$4='DATA ENTRY'!D734),'DATA ENTRY'!I734,"")))</f>
        <v/>
      </c>
      <c r="DH735" s="4" t="str">
        <f>IF('DATA ENTRY'!CK734="","",IF('DATA ENTRY'!CK734="","",IF(AND($DF$4='DATA ENTRY'!D734),'DATA ENTRY'!CK734,"")))</f>
        <v/>
      </c>
      <c r="DI735" s="3" t="str">
        <f>IF('DATA ENTRY'!CK734="","",IF('DATA ENTRY'!N734="","",IF(AND($DF$4='DATA ENTRY'!D734),'DATA ENTRY'!N734,"")))</f>
        <v/>
      </c>
      <c r="DJ735" s="107" t="str">
        <f>IF('DATA ENTRY'!CK734="","",IF('DATA ENTRY'!O734="","",IF(AND($DF$4='DATA ENTRY'!D734),'DATA ENTRY'!O734,"")))</f>
        <v/>
      </c>
      <c r="DK735" s="3" t="str">
        <f>IF('DATA ENTRY'!CK734="","",IF('DATA ENTRY'!P734="","",IF(AND($DF$4='DATA ENTRY'!D734),'DATA ENTRY'!P734,"")))</f>
        <v/>
      </c>
      <c r="DL735" s="107" t="str">
        <f>IF('DATA ENTRY'!CK734="","",IF('DATA ENTRY'!Q734="","",IF(AND($DF$4='DATA ENTRY'!D734),'DATA ENTRY'!Q734,"")))</f>
        <v/>
      </c>
      <c r="DM735" s="3" t="str">
        <f>IF('DATA ENTRY'!CK734="","",IF('DATA ENTRY'!R734="","",IF(AND($DF$4='DATA ENTRY'!D734),'DATA ENTRY'!R734,"")))</f>
        <v/>
      </c>
      <c r="DN735" s="107" t="str">
        <f>IF('DATA ENTRY'!CK734="","",IF('DATA ENTRY'!S734="","",IF(AND($DF$4='DATA ENTRY'!D734),'DATA ENTRY'!S734,"")))</f>
        <v/>
      </c>
      <c r="DO735" s="3" t="str">
        <f>IF('DATA ENTRY'!CK734="","",IF('DATA ENTRY'!E734="","",IF(AND($DF$4='DATA ENTRY'!D734),'DATA ENTRY'!E734,"")))</f>
        <v/>
      </c>
      <c r="DP735" s="3" t="str">
        <f>IF('DATA ENTRY'!CK734="","",IF('DATA ENTRY'!D734="","",IF(AND($DF$4='DATA ENTRY'!D734),'DATA ENTRY'!D734,"")))</f>
        <v/>
      </c>
      <c r="DQ735" s="3" t="str">
        <f>IF('DATA ENTRY'!CK734="","",IF('DATA ENTRY'!W734="","",IF(AND($DF$4='DATA ENTRY'!D734),'DATA ENTRY'!W734,"")))</f>
        <v/>
      </c>
      <c r="DR735" s="3" t="str">
        <f>IF('DATA ENTRY'!CK734="","",IF('DATA ENTRY'!X734="","",IF(AND($DF$4='DATA ENTRY'!D734),'DATA ENTRY'!X734,"")))</f>
        <v/>
      </c>
      <c r="DS735" s="108" t="str">
        <f t="shared" si="187"/>
        <v/>
      </c>
      <c r="DT735" s="108" t="str">
        <f>IF('DATA ENTRY'!CK734="","",IF('DATA ENTRY'!D734="","",IF(AND($DF$4='DATA ENTRY'!D734),'DATA ENTRY'!G734,"")))</f>
        <v/>
      </c>
      <c r="DY735">
        <f t="shared" si="188"/>
        <v>0</v>
      </c>
      <c r="EB735" t="str">
        <f t="shared" si="189"/>
        <v/>
      </c>
      <c r="EC735" t="str">
        <f t="shared" si="190"/>
        <v/>
      </c>
      <c r="ED735" s="224">
        <v>729</v>
      </c>
      <c r="EE735" s="3" t="str">
        <f>IF('DATA ENTRY'!CK734="","",IF('DATA ENTRY'!B734="","",IF(AND($EF$4='DATA ENTRY'!G734,$EH$4='DATA ENTRY'!F734),'DATA ENTRY'!B734,"")))</f>
        <v/>
      </c>
      <c r="EF735" s="3" t="str">
        <f>IF('DATA ENTRY'!CK734="","",IF('DATA ENTRY'!C734="","",IF(AND($EF$4='DATA ENTRY'!G734,$EH$4='DATA ENTRY'!F734),'DATA ENTRY'!C734,"")))</f>
        <v/>
      </c>
      <c r="EG735" s="4" t="str">
        <f>IF('DATA ENTRY'!CK734="","",IF('DATA ENTRY'!I734="","",IF(AND($EF$4='DATA ENTRY'!G734,$EH$4='DATA ENTRY'!F734),'DATA ENTRY'!I734,"")))</f>
        <v/>
      </c>
      <c r="EH735" s="4" t="str">
        <f>IF('DATA ENTRY'!CK734="","",IF('DATA ENTRY'!CK734="","",IF(AND($EF$4='DATA ENTRY'!G734,$EH$4='DATA ENTRY'!F734),'DATA ENTRY'!CK734,"")))</f>
        <v/>
      </c>
      <c r="EI735" s="3" t="str">
        <f>IF('DATA ENTRY'!CK734="","",IF('DATA ENTRY'!N734="","",IF(AND($EF$4='DATA ENTRY'!G734,$EH$4='DATA ENTRY'!F734),'DATA ENTRY'!N734,"")))</f>
        <v/>
      </c>
      <c r="EJ735" s="107" t="str">
        <f>IF('DATA ENTRY'!CK734="","",IF('DATA ENTRY'!O734="","",IF(AND($EF$4='DATA ENTRY'!G734,$EH$4='DATA ENTRY'!F734),'DATA ENTRY'!O734,"")))</f>
        <v/>
      </c>
      <c r="EK735" s="3" t="str">
        <f>IF('DATA ENTRY'!CK734="","",IF('DATA ENTRY'!P734="","",IF(AND($EF$4='DATA ENTRY'!G734,$EH$4='DATA ENTRY'!F734),'DATA ENTRY'!P734,"")))</f>
        <v/>
      </c>
      <c r="EL735" s="107" t="str">
        <f>IF('DATA ENTRY'!CK734="","",IF('DATA ENTRY'!Q734="","",IF(AND($EF$4='DATA ENTRY'!G734,$EH$4='DATA ENTRY'!F734),'DATA ENTRY'!Q734,"")))</f>
        <v/>
      </c>
      <c r="EM735" s="3" t="str">
        <f>IF('DATA ENTRY'!CK734="","",IF('DATA ENTRY'!R734="","",IF(AND($EF$4='DATA ENTRY'!G734,$EH$4='DATA ENTRY'!F734),'DATA ENTRY'!R734,"")))</f>
        <v/>
      </c>
      <c r="EN735" s="107" t="str">
        <f>IF('DATA ENTRY'!CK734="","",IF('DATA ENTRY'!S734="","",IF(AND($EF$4='DATA ENTRY'!G734,$EH$4='DATA ENTRY'!F734),'DATA ENTRY'!S734,"")))</f>
        <v/>
      </c>
      <c r="EO735" s="3" t="str">
        <f>IF('DATA ENTRY'!CK734="","",IF('DATA ENTRY'!E734="","",IF(AND($EF$4='DATA ENTRY'!G734,$EH$4='DATA ENTRY'!F734),'DATA ENTRY'!E734,"")))</f>
        <v/>
      </c>
      <c r="EP735" s="3" t="str">
        <f>IF('DATA ENTRY'!CK734="","",IF('DATA ENTRY'!D734="","",IF(AND($EF$4='DATA ENTRY'!G734,$EH$4='DATA ENTRY'!F734),'DATA ENTRY'!D734,"")))</f>
        <v/>
      </c>
      <c r="EQ735" s="3" t="str">
        <f>IF('DATA ENTRY'!CK734="","",IF('DATA ENTRY'!W734="","",IF(AND($EF$4='DATA ENTRY'!G734,$EH$4='DATA ENTRY'!F734),'DATA ENTRY'!W734,"")))</f>
        <v/>
      </c>
      <c r="ER735" s="3" t="str">
        <f>IF('DATA ENTRY'!CK734="","",IF('DATA ENTRY'!X734="","",IF(AND($EF$4='DATA ENTRY'!G734,$EH$4='DATA ENTRY'!F734),'DATA ENTRY'!X734,"")))</f>
        <v/>
      </c>
      <c r="ES735" s="108" t="str">
        <f t="shared" si="191"/>
        <v/>
      </c>
      <c r="ET735" s="108" t="str">
        <f>IF('DATA ENTRY'!CK734="","",IF('DATA ENTRY'!D734="","",IF(AND($EF$4='DATA ENTRY'!G734,$EH$4='DATA ENTRY'!F734),'DATA ENTRY'!G734,"")))</f>
        <v/>
      </c>
      <c r="EY735">
        <f t="shared" si="192"/>
        <v>0</v>
      </c>
    </row>
    <row r="736" spans="1:155">
      <c r="A736" t="str">
        <f>IF(S736=0,"",1+(MAX($A$7:A735)))</f>
        <v/>
      </c>
      <c r="B736" s="224">
        <v>730</v>
      </c>
      <c r="C736" s="3" t="str">
        <f>IF('DATA ENTRY'!CK735="","",IF('DATA ENTRY'!B735="","",IF($D$4="All Post",'DATA ENTRY'!B735,IF(AND($D$4='DATA ENTRY'!CK735),'DATA ENTRY'!B735,""))))</f>
        <v/>
      </c>
      <c r="D736" s="3" t="str">
        <f>IF('DATA ENTRY'!CK735="","",IF('DATA ENTRY'!C735="","",IF($D$4="All Post",'DATA ENTRY'!C735,IF(AND($D$4='DATA ENTRY'!CK735),'DATA ENTRY'!C735,""))))</f>
        <v/>
      </c>
      <c r="E736" s="4" t="str">
        <f>IF('DATA ENTRY'!CK735="","",IF('DATA ENTRY'!I735="","",IF($D$4="All Post",'DATA ENTRY'!I735,IF(AND($D$4='DATA ENTRY'!CK735),'DATA ENTRY'!I735,""))))</f>
        <v/>
      </c>
      <c r="F736" s="4" t="str">
        <f>IF('DATA ENTRY'!CK735="","",IF('DATA ENTRY'!CK735="","",IF($D$4="All Post",'DATA ENTRY'!CK735,IF(AND($D$4='DATA ENTRY'!CK735),'DATA ENTRY'!CK735,""))))</f>
        <v/>
      </c>
      <c r="G736" s="3" t="str">
        <f>IF('DATA ENTRY'!CK735="","",IF('DATA ENTRY'!N735="","",IF($D$4="All Post",'DATA ENTRY'!N735,IF(AND($D$4='DATA ENTRY'!CK735),'DATA ENTRY'!N735,""))))</f>
        <v/>
      </c>
      <c r="H736" s="107" t="str">
        <f>IF('DATA ENTRY'!CK735="","",IF('DATA ENTRY'!O735="","",IF($D$4="All Post",'DATA ENTRY'!O735,IF(AND($D$4='DATA ENTRY'!CK735),'DATA ENTRY'!O735,""))))</f>
        <v/>
      </c>
      <c r="I736" s="3" t="str">
        <f>IF('DATA ENTRY'!CK735="","",IF('DATA ENTRY'!P735="","",IF($D$4="All Post",'DATA ENTRY'!P735,IF(AND($D$4='DATA ENTRY'!CK735),'DATA ENTRY'!P735,""))))</f>
        <v/>
      </c>
      <c r="J736" s="107" t="str">
        <f>IF('DATA ENTRY'!CK735="","",IF('DATA ENTRY'!Q735="","",IF($D$4="All Post",'DATA ENTRY'!Q735,IF(AND($D$4='DATA ENTRY'!CK735),'DATA ENTRY'!Q735,""))))</f>
        <v/>
      </c>
      <c r="K736" s="3" t="str">
        <f>IF('DATA ENTRY'!CK735="","",IF('DATA ENTRY'!R735="","",IF($D$4="All Post",'DATA ENTRY'!R735,IF(AND($D$4='DATA ENTRY'!CK735),'DATA ENTRY'!R735,""))))</f>
        <v/>
      </c>
      <c r="L736" s="3" t="str">
        <f>IF('DATA ENTRY'!CK735="","",IF('DATA ENTRY'!S735="","",IF($D$4="All Post",'DATA ENTRY'!S735,IF(AND($D$4='DATA ENTRY'!CK735),'DATA ENTRY'!S735,""))))</f>
        <v/>
      </c>
      <c r="M736" s="3" t="str">
        <f>IF('DATA ENTRY'!CK735="","",IF('DATA ENTRY'!E735="","",IF($D$4="All Post",'DATA ENTRY'!E735,IF(AND($D$4='DATA ENTRY'!CK735),'DATA ENTRY'!E735,""))))</f>
        <v/>
      </c>
      <c r="N736" s="3" t="str">
        <f>IF('DATA ENTRY'!CK735="","",IF('DATA ENTRY'!W735="","",IF($D$4="All Post",'DATA ENTRY'!W735,IF(AND($D$4='DATA ENTRY'!CK735),'DATA ENTRY'!W735,""))))</f>
        <v/>
      </c>
      <c r="O736" s="3" t="str">
        <f>IF('DATA ENTRY'!CK735="","",IF('DATA ENTRY'!X735="","",IF($D$4="All Post",'DATA ENTRY'!X735,IF(AND($D$4='DATA ENTRY'!CK735),'DATA ENTRY'!X735,""))))</f>
        <v/>
      </c>
      <c r="P736" s="3" t="str">
        <f>IF('DATA ENTRY'!CK735="","",IF('DATA ENTRY'!G735="","",IF($D$4="All Post",'DATA ENTRY'!G735,IF(AND($D$4='DATA ENTRY'!CK735),'DATA ENTRY'!G735,""))))</f>
        <v/>
      </c>
      <c r="S736">
        <f t="shared" si="179"/>
        <v>0</v>
      </c>
      <c r="T736" t="str">
        <f t="shared" si="180"/>
        <v/>
      </c>
      <c r="BZ736" t="str">
        <f t="shared" si="181"/>
        <v/>
      </c>
      <c r="CA736" t="str">
        <f t="shared" si="182"/>
        <v/>
      </c>
      <c r="CB736" s="224">
        <v>730</v>
      </c>
      <c r="CC736" s="3" t="str">
        <f>IF('DATA ENTRY'!CK735="","",IF('DATA ENTRY'!B735="","",IF(AND($CD$4='DATA ENTRY'!CK735,$CG$4='DATA ENTRY'!D735),'DATA ENTRY'!B735,"")))</f>
        <v/>
      </c>
      <c r="CD736" s="3" t="str">
        <f>IF('DATA ENTRY'!CK735="","",IF('DATA ENTRY'!C735="","",IF(AND($CD$4='DATA ENTRY'!CK735,$CG$4='DATA ENTRY'!D735),'DATA ENTRY'!C735,"")))</f>
        <v/>
      </c>
      <c r="CE736" s="4" t="str">
        <f>IF('DATA ENTRY'!CK735="","",IF('DATA ENTRY'!I735="","",IF(AND($CD$4='DATA ENTRY'!CK735,$CG$4='DATA ENTRY'!D735),'DATA ENTRY'!I735,"")))</f>
        <v/>
      </c>
      <c r="CF736" s="4" t="str">
        <f>IF('DATA ENTRY'!CK735="","",IF('DATA ENTRY'!CK735="","",IF(AND($CD$4='DATA ENTRY'!CK735,$CG$4='DATA ENTRY'!D735),'DATA ENTRY'!CK735,"")))</f>
        <v/>
      </c>
      <c r="CG736" s="3" t="str">
        <f>IF('DATA ENTRY'!CK735="","",IF('DATA ENTRY'!N735="","",IF(AND($CD$4='DATA ENTRY'!CK735,$CG$4='DATA ENTRY'!D735),'DATA ENTRY'!N735,"")))</f>
        <v/>
      </c>
      <c r="CH736" s="107" t="str">
        <f>IF('DATA ENTRY'!CK735="","",IF('DATA ENTRY'!O735="","",IF(AND($CD$4='DATA ENTRY'!CK735,$CG$4='DATA ENTRY'!D735),'DATA ENTRY'!O735,"")))</f>
        <v/>
      </c>
      <c r="CI736" s="3" t="str">
        <f>IF('DATA ENTRY'!CK735="","",IF('DATA ENTRY'!P735="","",IF(AND($CD$4='DATA ENTRY'!CK735,$CG$4='DATA ENTRY'!D735),'DATA ENTRY'!P735,"")))</f>
        <v/>
      </c>
      <c r="CJ736" s="107" t="str">
        <f>IF('DATA ENTRY'!CK735="","",IF('DATA ENTRY'!Q735="","",IF(AND($CD$4='DATA ENTRY'!CK735,$CG$4='DATA ENTRY'!D735),'DATA ENTRY'!Q735,"")))</f>
        <v/>
      </c>
      <c r="CK736" s="3" t="str">
        <f>IF('DATA ENTRY'!CK735="","",IF('DATA ENTRY'!R735="","",IF(AND($CD$4='DATA ENTRY'!CK735,$CG$4='DATA ENTRY'!D735),'DATA ENTRY'!R735,"")))</f>
        <v/>
      </c>
      <c r="CL736" s="3" t="str">
        <f>IF('DATA ENTRY'!CK735="","",IF('DATA ENTRY'!S735="","",IF(AND($CD$4='DATA ENTRY'!CK735,$CG$4='DATA ENTRY'!D735),'DATA ENTRY'!S735,"")))</f>
        <v/>
      </c>
      <c r="CM736" s="3" t="str">
        <f>IF('DATA ENTRY'!CK735="","",IF('DATA ENTRY'!E735="","",IF(AND($CD$4='DATA ENTRY'!CK735,$CG$4='DATA ENTRY'!D735),'DATA ENTRY'!E735,"")))</f>
        <v/>
      </c>
      <c r="CN736" s="3" t="str">
        <f>IF('DATA ENTRY'!CK735="","",IF('DATA ENTRY'!W735="","",IF(AND($CD$4='DATA ENTRY'!CK735,$CG$4='DATA ENTRY'!D735),'DATA ENTRY'!W735,"")))</f>
        <v/>
      </c>
      <c r="CO736" s="3" t="str">
        <f>IF('DATA ENTRY'!CK735="","",IF('DATA ENTRY'!X735="","",IF(AND($CD$4='DATA ENTRY'!CK735,$CG$4='DATA ENTRY'!D735),'DATA ENTRY'!X735,"")))</f>
        <v/>
      </c>
      <c r="CP736" s="108" t="str">
        <f t="shared" si="183"/>
        <v/>
      </c>
      <c r="CQ736" s="108" t="str">
        <f>IF('DATA ENTRY'!CK735="","",IF('DATA ENTRY'!G735="","",IF(AND($CD$4='DATA ENTRY'!CK735,$CG$4='DATA ENTRY'!D735),'DATA ENTRY'!G735,"")))</f>
        <v/>
      </c>
      <c r="CR736" s="230" t="str">
        <f>IF('DATA ENTRY'!CK735="","",IF('DATA ENTRY'!D735="","",IF(AND($CD$4='DATA ENTRY'!CK735,$CG$4='DATA ENTRY'!D735),'DATA ENTRY'!D735,"")))</f>
        <v/>
      </c>
      <c r="CS736">
        <f t="shared" si="184"/>
        <v>0</v>
      </c>
      <c r="CT736">
        <f t="shared" si="185"/>
        <v>0</v>
      </c>
      <c r="CV736" s="139"/>
      <c r="CX736">
        <f t="shared" si="186"/>
        <v>0</v>
      </c>
      <c r="DB736" t="str">
        <f t="shared" si="193"/>
        <v/>
      </c>
      <c r="DC736" t="str">
        <f t="shared" si="194"/>
        <v/>
      </c>
      <c r="DD736" s="224">
        <v>730</v>
      </c>
      <c r="DE736" s="3" t="str">
        <f>IF('DATA ENTRY'!CK735="","",IF('DATA ENTRY'!B735="","",IF(AND($DF$4='DATA ENTRY'!D735),'DATA ENTRY'!B735,"")))</f>
        <v/>
      </c>
      <c r="DF736" s="3" t="str">
        <f>IF('DATA ENTRY'!CK735="","",IF('DATA ENTRY'!C735="","",IF(AND($DF$4='DATA ENTRY'!D735),'DATA ENTRY'!C735,"")))</f>
        <v/>
      </c>
      <c r="DG736" s="4" t="str">
        <f>IF('DATA ENTRY'!CK735="","",IF('DATA ENTRY'!I735="","",IF(AND($DF$4='DATA ENTRY'!D735),'DATA ENTRY'!I735,"")))</f>
        <v/>
      </c>
      <c r="DH736" s="4" t="str">
        <f>IF('DATA ENTRY'!CK735="","",IF('DATA ENTRY'!CK735="","",IF(AND($DF$4='DATA ENTRY'!D735),'DATA ENTRY'!CK735,"")))</f>
        <v/>
      </c>
      <c r="DI736" s="3" t="str">
        <f>IF('DATA ENTRY'!CK735="","",IF('DATA ENTRY'!N735="","",IF(AND($DF$4='DATA ENTRY'!D735),'DATA ENTRY'!N735,"")))</f>
        <v/>
      </c>
      <c r="DJ736" s="107" t="str">
        <f>IF('DATA ENTRY'!CK735="","",IF('DATA ENTRY'!O735="","",IF(AND($DF$4='DATA ENTRY'!D735),'DATA ENTRY'!O735,"")))</f>
        <v/>
      </c>
      <c r="DK736" s="3" t="str">
        <f>IF('DATA ENTRY'!CK735="","",IF('DATA ENTRY'!P735="","",IF(AND($DF$4='DATA ENTRY'!D735),'DATA ENTRY'!P735,"")))</f>
        <v/>
      </c>
      <c r="DL736" s="107" t="str">
        <f>IF('DATA ENTRY'!CK735="","",IF('DATA ENTRY'!Q735="","",IF(AND($DF$4='DATA ENTRY'!D735),'DATA ENTRY'!Q735,"")))</f>
        <v/>
      </c>
      <c r="DM736" s="3" t="str">
        <f>IF('DATA ENTRY'!CK735="","",IF('DATA ENTRY'!R735="","",IF(AND($DF$4='DATA ENTRY'!D735),'DATA ENTRY'!R735,"")))</f>
        <v/>
      </c>
      <c r="DN736" s="107" t="str">
        <f>IF('DATA ENTRY'!CK735="","",IF('DATA ENTRY'!S735="","",IF(AND($DF$4='DATA ENTRY'!D735),'DATA ENTRY'!S735,"")))</f>
        <v/>
      </c>
      <c r="DO736" s="3" t="str">
        <f>IF('DATA ENTRY'!CK735="","",IF('DATA ENTRY'!E735="","",IF(AND($DF$4='DATA ENTRY'!D735),'DATA ENTRY'!E735,"")))</f>
        <v/>
      </c>
      <c r="DP736" s="3" t="str">
        <f>IF('DATA ENTRY'!CK735="","",IF('DATA ENTRY'!D735="","",IF(AND($DF$4='DATA ENTRY'!D735),'DATA ENTRY'!D735,"")))</f>
        <v/>
      </c>
      <c r="DQ736" s="3" t="str">
        <f>IF('DATA ENTRY'!CK735="","",IF('DATA ENTRY'!W735="","",IF(AND($DF$4='DATA ENTRY'!D735),'DATA ENTRY'!W735,"")))</f>
        <v/>
      </c>
      <c r="DR736" s="3" t="str">
        <f>IF('DATA ENTRY'!CK735="","",IF('DATA ENTRY'!X735="","",IF(AND($DF$4='DATA ENTRY'!D735),'DATA ENTRY'!X735,"")))</f>
        <v/>
      </c>
      <c r="DS736" s="108" t="str">
        <f t="shared" si="187"/>
        <v/>
      </c>
      <c r="DT736" s="108" t="str">
        <f>IF('DATA ENTRY'!CK735="","",IF('DATA ENTRY'!D735="","",IF(AND($DF$4='DATA ENTRY'!D735),'DATA ENTRY'!G735,"")))</f>
        <v/>
      </c>
      <c r="DY736">
        <f t="shared" si="188"/>
        <v>0</v>
      </c>
      <c r="EB736" t="str">
        <f t="shared" si="189"/>
        <v/>
      </c>
      <c r="EC736" t="str">
        <f t="shared" si="190"/>
        <v/>
      </c>
      <c r="ED736" s="224">
        <v>730</v>
      </c>
      <c r="EE736" s="3" t="str">
        <f>IF('DATA ENTRY'!CK735="","",IF('DATA ENTRY'!B735="","",IF(AND($EF$4='DATA ENTRY'!G735,$EH$4='DATA ENTRY'!F735),'DATA ENTRY'!B735,"")))</f>
        <v/>
      </c>
      <c r="EF736" s="3" t="str">
        <f>IF('DATA ENTRY'!CK735="","",IF('DATA ENTRY'!C735="","",IF(AND($EF$4='DATA ENTRY'!G735,$EH$4='DATA ENTRY'!F735),'DATA ENTRY'!C735,"")))</f>
        <v/>
      </c>
      <c r="EG736" s="4" t="str">
        <f>IF('DATA ENTRY'!CK735="","",IF('DATA ENTRY'!I735="","",IF(AND($EF$4='DATA ENTRY'!G735,$EH$4='DATA ENTRY'!F735),'DATA ENTRY'!I735,"")))</f>
        <v/>
      </c>
      <c r="EH736" s="4" t="str">
        <f>IF('DATA ENTRY'!CK735="","",IF('DATA ENTRY'!CK735="","",IF(AND($EF$4='DATA ENTRY'!G735,$EH$4='DATA ENTRY'!F735),'DATA ENTRY'!CK735,"")))</f>
        <v/>
      </c>
      <c r="EI736" s="3" t="str">
        <f>IF('DATA ENTRY'!CK735="","",IF('DATA ENTRY'!N735="","",IF(AND($EF$4='DATA ENTRY'!G735,$EH$4='DATA ENTRY'!F735),'DATA ENTRY'!N735,"")))</f>
        <v/>
      </c>
      <c r="EJ736" s="107" t="str">
        <f>IF('DATA ENTRY'!CK735="","",IF('DATA ENTRY'!O735="","",IF(AND($EF$4='DATA ENTRY'!G735,$EH$4='DATA ENTRY'!F735),'DATA ENTRY'!O735,"")))</f>
        <v/>
      </c>
      <c r="EK736" s="3" t="str">
        <f>IF('DATA ENTRY'!CK735="","",IF('DATA ENTRY'!P735="","",IF(AND($EF$4='DATA ENTRY'!G735,$EH$4='DATA ENTRY'!F735),'DATA ENTRY'!P735,"")))</f>
        <v/>
      </c>
      <c r="EL736" s="107" t="str">
        <f>IF('DATA ENTRY'!CK735="","",IF('DATA ENTRY'!Q735="","",IF(AND($EF$4='DATA ENTRY'!G735,$EH$4='DATA ENTRY'!F735),'DATA ENTRY'!Q735,"")))</f>
        <v/>
      </c>
      <c r="EM736" s="3" t="str">
        <f>IF('DATA ENTRY'!CK735="","",IF('DATA ENTRY'!R735="","",IF(AND($EF$4='DATA ENTRY'!G735,$EH$4='DATA ENTRY'!F735),'DATA ENTRY'!R735,"")))</f>
        <v/>
      </c>
      <c r="EN736" s="107" t="str">
        <f>IF('DATA ENTRY'!CK735="","",IF('DATA ENTRY'!S735="","",IF(AND($EF$4='DATA ENTRY'!G735,$EH$4='DATA ENTRY'!F735),'DATA ENTRY'!S735,"")))</f>
        <v/>
      </c>
      <c r="EO736" s="3" t="str">
        <f>IF('DATA ENTRY'!CK735="","",IF('DATA ENTRY'!E735="","",IF(AND($EF$4='DATA ENTRY'!G735,$EH$4='DATA ENTRY'!F735),'DATA ENTRY'!E735,"")))</f>
        <v/>
      </c>
      <c r="EP736" s="3" t="str">
        <f>IF('DATA ENTRY'!CK735="","",IF('DATA ENTRY'!D735="","",IF(AND($EF$4='DATA ENTRY'!G735,$EH$4='DATA ENTRY'!F735),'DATA ENTRY'!D735,"")))</f>
        <v/>
      </c>
      <c r="EQ736" s="3" t="str">
        <f>IF('DATA ENTRY'!CK735="","",IF('DATA ENTRY'!W735="","",IF(AND($EF$4='DATA ENTRY'!G735,$EH$4='DATA ENTRY'!F735),'DATA ENTRY'!W735,"")))</f>
        <v/>
      </c>
      <c r="ER736" s="3" t="str">
        <f>IF('DATA ENTRY'!CK735="","",IF('DATA ENTRY'!X735="","",IF(AND($EF$4='DATA ENTRY'!G735,$EH$4='DATA ENTRY'!F735),'DATA ENTRY'!X735,"")))</f>
        <v/>
      </c>
      <c r="ES736" s="108" t="str">
        <f t="shared" si="191"/>
        <v/>
      </c>
      <c r="ET736" s="108" t="str">
        <f>IF('DATA ENTRY'!CK735="","",IF('DATA ENTRY'!D735="","",IF(AND($EF$4='DATA ENTRY'!G735,$EH$4='DATA ENTRY'!F735),'DATA ENTRY'!G735,"")))</f>
        <v/>
      </c>
      <c r="EY736">
        <f t="shared" si="192"/>
        <v>0</v>
      </c>
    </row>
    <row r="737" spans="1:155">
      <c r="A737" t="str">
        <f>IF(S737=0,"",1+(MAX($A$7:A736)))</f>
        <v/>
      </c>
      <c r="B737" s="224">
        <v>731</v>
      </c>
      <c r="C737" s="3" t="str">
        <f>IF('DATA ENTRY'!CK736="","",IF('DATA ENTRY'!B736="","",IF($D$4="All Post",'DATA ENTRY'!B736,IF(AND($D$4='DATA ENTRY'!CK736),'DATA ENTRY'!B736,""))))</f>
        <v/>
      </c>
      <c r="D737" s="3" t="str">
        <f>IF('DATA ENTRY'!CK736="","",IF('DATA ENTRY'!C736="","",IF($D$4="All Post",'DATA ENTRY'!C736,IF(AND($D$4='DATA ENTRY'!CK736),'DATA ENTRY'!C736,""))))</f>
        <v/>
      </c>
      <c r="E737" s="4" t="str">
        <f>IF('DATA ENTRY'!CK736="","",IF('DATA ENTRY'!I736="","",IF($D$4="All Post",'DATA ENTRY'!I736,IF(AND($D$4='DATA ENTRY'!CK736),'DATA ENTRY'!I736,""))))</f>
        <v/>
      </c>
      <c r="F737" s="4" t="str">
        <f>IF('DATA ENTRY'!CK736="","",IF('DATA ENTRY'!CK736="","",IF($D$4="All Post",'DATA ENTRY'!CK736,IF(AND($D$4='DATA ENTRY'!CK736),'DATA ENTRY'!CK736,""))))</f>
        <v/>
      </c>
      <c r="G737" s="3" t="str">
        <f>IF('DATA ENTRY'!CK736="","",IF('DATA ENTRY'!N736="","",IF($D$4="All Post",'DATA ENTRY'!N736,IF(AND($D$4='DATA ENTRY'!CK736),'DATA ENTRY'!N736,""))))</f>
        <v/>
      </c>
      <c r="H737" s="107" t="str">
        <f>IF('DATA ENTRY'!CK736="","",IF('DATA ENTRY'!O736="","",IF($D$4="All Post",'DATA ENTRY'!O736,IF(AND($D$4='DATA ENTRY'!CK736),'DATA ENTRY'!O736,""))))</f>
        <v/>
      </c>
      <c r="I737" s="3" t="str">
        <f>IF('DATA ENTRY'!CK736="","",IF('DATA ENTRY'!P736="","",IF($D$4="All Post",'DATA ENTRY'!P736,IF(AND($D$4='DATA ENTRY'!CK736),'DATA ENTRY'!P736,""))))</f>
        <v/>
      </c>
      <c r="J737" s="107" t="str">
        <f>IF('DATA ENTRY'!CK736="","",IF('DATA ENTRY'!Q736="","",IF($D$4="All Post",'DATA ENTRY'!Q736,IF(AND($D$4='DATA ENTRY'!CK736),'DATA ENTRY'!Q736,""))))</f>
        <v/>
      </c>
      <c r="K737" s="3" t="str">
        <f>IF('DATA ENTRY'!CK736="","",IF('DATA ENTRY'!R736="","",IF($D$4="All Post",'DATA ENTRY'!R736,IF(AND($D$4='DATA ENTRY'!CK736),'DATA ENTRY'!R736,""))))</f>
        <v/>
      </c>
      <c r="L737" s="3" t="str">
        <f>IF('DATA ENTRY'!CK736="","",IF('DATA ENTRY'!S736="","",IF($D$4="All Post",'DATA ENTRY'!S736,IF(AND($D$4='DATA ENTRY'!CK736),'DATA ENTRY'!S736,""))))</f>
        <v/>
      </c>
      <c r="M737" s="3" t="str">
        <f>IF('DATA ENTRY'!CK736="","",IF('DATA ENTRY'!E736="","",IF($D$4="All Post",'DATA ENTRY'!E736,IF(AND($D$4='DATA ENTRY'!CK736),'DATA ENTRY'!E736,""))))</f>
        <v/>
      </c>
      <c r="N737" s="3" t="str">
        <f>IF('DATA ENTRY'!CK736="","",IF('DATA ENTRY'!W736="","",IF($D$4="All Post",'DATA ENTRY'!W736,IF(AND($D$4='DATA ENTRY'!CK736),'DATA ENTRY'!W736,""))))</f>
        <v/>
      </c>
      <c r="O737" s="3" t="str">
        <f>IF('DATA ENTRY'!CK736="","",IF('DATA ENTRY'!X736="","",IF($D$4="All Post",'DATA ENTRY'!X736,IF(AND($D$4='DATA ENTRY'!CK736),'DATA ENTRY'!X736,""))))</f>
        <v/>
      </c>
      <c r="P737" s="3" t="str">
        <f>IF('DATA ENTRY'!CK736="","",IF('DATA ENTRY'!G736="","",IF($D$4="All Post",'DATA ENTRY'!G736,IF(AND($D$4='DATA ENTRY'!CK736),'DATA ENTRY'!G736,""))))</f>
        <v/>
      </c>
      <c r="S737">
        <f t="shared" si="179"/>
        <v>0</v>
      </c>
      <c r="T737" t="str">
        <f t="shared" si="180"/>
        <v/>
      </c>
      <c r="BZ737" t="str">
        <f t="shared" si="181"/>
        <v/>
      </c>
      <c r="CA737" t="str">
        <f t="shared" si="182"/>
        <v/>
      </c>
      <c r="CB737" s="224">
        <v>731</v>
      </c>
      <c r="CC737" s="3" t="str">
        <f>IF('DATA ENTRY'!CK736="","",IF('DATA ENTRY'!B736="","",IF(AND($CD$4='DATA ENTRY'!CK736,$CG$4='DATA ENTRY'!D736),'DATA ENTRY'!B736,"")))</f>
        <v/>
      </c>
      <c r="CD737" s="3" t="str">
        <f>IF('DATA ENTRY'!CK736="","",IF('DATA ENTRY'!C736="","",IF(AND($CD$4='DATA ENTRY'!CK736,$CG$4='DATA ENTRY'!D736),'DATA ENTRY'!C736,"")))</f>
        <v/>
      </c>
      <c r="CE737" s="4" t="str">
        <f>IF('DATA ENTRY'!CK736="","",IF('DATA ENTRY'!I736="","",IF(AND($CD$4='DATA ENTRY'!CK736,$CG$4='DATA ENTRY'!D736),'DATA ENTRY'!I736,"")))</f>
        <v/>
      </c>
      <c r="CF737" s="4" t="str">
        <f>IF('DATA ENTRY'!CK736="","",IF('DATA ENTRY'!CK736="","",IF(AND($CD$4='DATA ENTRY'!CK736,$CG$4='DATA ENTRY'!D736),'DATA ENTRY'!CK736,"")))</f>
        <v/>
      </c>
      <c r="CG737" s="3" t="str">
        <f>IF('DATA ENTRY'!CK736="","",IF('DATA ENTRY'!N736="","",IF(AND($CD$4='DATA ENTRY'!CK736,$CG$4='DATA ENTRY'!D736),'DATA ENTRY'!N736,"")))</f>
        <v/>
      </c>
      <c r="CH737" s="107" t="str">
        <f>IF('DATA ENTRY'!CK736="","",IF('DATA ENTRY'!O736="","",IF(AND($CD$4='DATA ENTRY'!CK736,$CG$4='DATA ENTRY'!D736),'DATA ENTRY'!O736,"")))</f>
        <v/>
      </c>
      <c r="CI737" s="3" t="str">
        <f>IF('DATA ENTRY'!CK736="","",IF('DATA ENTRY'!P736="","",IF(AND($CD$4='DATA ENTRY'!CK736,$CG$4='DATA ENTRY'!D736),'DATA ENTRY'!P736,"")))</f>
        <v/>
      </c>
      <c r="CJ737" s="107" t="str">
        <f>IF('DATA ENTRY'!CK736="","",IF('DATA ENTRY'!Q736="","",IF(AND($CD$4='DATA ENTRY'!CK736,$CG$4='DATA ENTRY'!D736),'DATA ENTRY'!Q736,"")))</f>
        <v/>
      </c>
      <c r="CK737" s="3" t="str">
        <f>IF('DATA ENTRY'!CK736="","",IF('DATA ENTRY'!R736="","",IF(AND($CD$4='DATA ENTRY'!CK736,$CG$4='DATA ENTRY'!D736),'DATA ENTRY'!R736,"")))</f>
        <v/>
      </c>
      <c r="CL737" s="3" t="str">
        <f>IF('DATA ENTRY'!CK736="","",IF('DATA ENTRY'!S736="","",IF(AND($CD$4='DATA ENTRY'!CK736,$CG$4='DATA ENTRY'!D736),'DATA ENTRY'!S736,"")))</f>
        <v/>
      </c>
      <c r="CM737" s="3" t="str">
        <f>IF('DATA ENTRY'!CK736="","",IF('DATA ENTRY'!E736="","",IF(AND($CD$4='DATA ENTRY'!CK736,$CG$4='DATA ENTRY'!D736),'DATA ENTRY'!E736,"")))</f>
        <v/>
      </c>
      <c r="CN737" s="3" t="str">
        <f>IF('DATA ENTRY'!CK736="","",IF('DATA ENTRY'!W736="","",IF(AND($CD$4='DATA ENTRY'!CK736,$CG$4='DATA ENTRY'!D736),'DATA ENTRY'!W736,"")))</f>
        <v/>
      </c>
      <c r="CO737" s="3" t="str">
        <f>IF('DATA ENTRY'!CK736="","",IF('DATA ENTRY'!X736="","",IF(AND($CD$4='DATA ENTRY'!CK736,$CG$4='DATA ENTRY'!D736),'DATA ENTRY'!X736,"")))</f>
        <v/>
      </c>
      <c r="CP737" s="108" t="str">
        <f t="shared" si="183"/>
        <v/>
      </c>
      <c r="CQ737" s="108" t="str">
        <f>IF('DATA ENTRY'!CK736="","",IF('DATA ENTRY'!G736="","",IF(AND($CD$4='DATA ENTRY'!CK736,$CG$4='DATA ENTRY'!D736),'DATA ENTRY'!G736,"")))</f>
        <v/>
      </c>
      <c r="CR737" s="230" t="str">
        <f>IF('DATA ENTRY'!CK736="","",IF('DATA ENTRY'!D736="","",IF(AND($CD$4='DATA ENTRY'!CK736,$CG$4='DATA ENTRY'!D736),'DATA ENTRY'!D736,"")))</f>
        <v/>
      </c>
      <c r="CS737">
        <f t="shared" si="184"/>
        <v>0</v>
      </c>
      <c r="CT737">
        <f t="shared" si="185"/>
        <v>0</v>
      </c>
      <c r="CV737" s="139"/>
      <c r="CX737">
        <f t="shared" si="186"/>
        <v>0</v>
      </c>
      <c r="DB737" t="str">
        <f t="shared" si="193"/>
        <v/>
      </c>
      <c r="DC737" t="str">
        <f t="shared" si="194"/>
        <v/>
      </c>
      <c r="DD737" s="224">
        <v>731</v>
      </c>
      <c r="DE737" s="3" t="str">
        <f>IF('DATA ENTRY'!CK736="","",IF('DATA ENTRY'!B736="","",IF(AND($DF$4='DATA ENTRY'!D736),'DATA ENTRY'!B736,"")))</f>
        <v/>
      </c>
      <c r="DF737" s="3" t="str">
        <f>IF('DATA ENTRY'!CK736="","",IF('DATA ENTRY'!C736="","",IF(AND($DF$4='DATA ENTRY'!D736),'DATA ENTRY'!C736,"")))</f>
        <v/>
      </c>
      <c r="DG737" s="4" t="str">
        <f>IF('DATA ENTRY'!CK736="","",IF('DATA ENTRY'!I736="","",IF(AND($DF$4='DATA ENTRY'!D736),'DATA ENTRY'!I736,"")))</f>
        <v/>
      </c>
      <c r="DH737" s="4" t="str">
        <f>IF('DATA ENTRY'!CK736="","",IF('DATA ENTRY'!CK736="","",IF(AND($DF$4='DATA ENTRY'!D736),'DATA ENTRY'!CK736,"")))</f>
        <v/>
      </c>
      <c r="DI737" s="3" t="str">
        <f>IF('DATA ENTRY'!CK736="","",IF('DATA ENTRY'!N736="","",IF(AND($DF$4='DATA ENTRY'!D736),'DATA ENTRY'!N736,"")))</f>
        <v/>
      </c>
      <c r="DJ737" s="107" t="str">
        <f>IF('DATA ENTRY'!CK736="","",IF('DATA ENTRY'!O736="","",IF(AND($DF$4='DATA ENTRY'!D736),'DATA ENTRY'!O736,"")))</f>
        <v/>
      </c>
      <c r="DK737" s="3" t="str">
        <f>IF('DATA ENTRY'!CK736="","",IF('DATA ENTRY'!P736="","",IF(AND($DF$4='DATA ENTRY'!D736),'DATA ENTRY'!P736,"")))</f>
        <v/>
      </c>
      <c r="DL737" s="107" t="str">
        <f>IF('DATA ENTRY'!CK736="","",IF('DATA ENTRY'!Q736="","",IF(AND($DF$4='DATA ENTRY'!D736),'DATA ENTRY'!Q736,"")))</f>
        <v/>
      </c>
      <c r="DM737" s="3" t="str">
        <f>IF('DATA ENTRY'!CK736="","",IF('DATA ENTRY'!R736="","",IF(AND($DF$4='DATA ENTRY'!D736),'DATA ENTRY'!R736,"")))</f>
        <v/>
      </c>
      <c r="DN737" s="107" t="str">
        <f>IF('DATA ENTRY'!CK736="","",IF('DATA ENTRY'!S736="","",IF(AND($DF$4='DATA ENTRY'!D736),'DATA ENTRY'!S736,"")))</f>
        <v/>
      </c>
      <c r="DO737" s="3" t="str">
        <f>IF('DATA ENTRY'!CK736="","",IF('DATA ENTRY'!E736="","",IF(AND($DF$4='DATA ENTRY'!D736),'DATA ENTRY'!E736,"")))</f>
        <v/>
      </c>
      <c r="DP737" s="3" t="str">
        <f>IF('DATA ENTRY'!CK736="","",IF('DATA ENTRY'!D736="","",IF(AND($DF$4='DATA ENTRY'!D736),'DATA ENTRY'!D736,"")))</f>
        <v/>
      </c>
      <c r="DQ737" s="3" t="str">
        <f>IF('DATA ENTRY'!CK736="","",IF('DATA ENTRY'!W736="","",IF(AND($DF$4='DATA ENTRY'!D736),'DATA ENTRY'!W736,"")))</f>
        <v/>
      </c>
      <c r="DR737" s="3" t="str">
        <f>IF('DATA ENTRY'!CK736="","",IF('DATA ENTRY'!X736="","",IF(AND($DF$4='DATA ENTRY'!D736),'DATA ENTRY'!X736,"")))</f>
        <v/>
      </c>
      <c r="DS737" s="108" t="str">
        <f t="shared" si="187"/>
        <v/>
      </c>
      <c r="DT737" s="108" t="str">
        <f>IF('DATA ENTRY'!CK736="","",IF('DATA ENTRY'!D736="","",IF(AND($DF$4='DATA ENTRY'!D736),'DATA ENTRY'!G736,"")))</f>
        <v/>
      </c>
      <c r="DY737">
        <f t="shared" si="188"/>
        <v>0</v>
      </c>
      <c r="EB737" t="str">
        <f t="shared" si="189"/>
        <v/>
      </c>
      <c r="EC737" t="str">
        <f t="shared" si="190"/>
        <v/>
      </c>
      <c r="ED737" s="224">
        <v>731</v>
      </c>
      <c r="EE737" s="3" t="str">
        <f>IF('DATA ENTRY'!CK736="","",IF('DATA ENTRY'!B736="","",IF(AND($EF$4='DATA ENTRY'!G736,$EH$4='DATA ENTRY'!F736),'DATA ENTRY'!B736,"")))</f>
        <v/>
      </c>
      <c r="EF737" s="3" t="str">
        <f>IF('DATA ENTRY'!CK736="","",IF('DATA ENTRY'!C736="","",IF(AND($EF$4='DATA ENTRY'!G736,$EH$4='DATA ENTRY'!F736),'DATA ENTRY'!C736,"")))</f>
        <v/>
      </c>
      <c r="EG737" s="4" t="str">
        <f>IF('DATA ENTRY'!CK736="","",IF('DATA ENTRY'!I736="","",IF(AND($EF$4='DATA ENTRY'!G736,$EH$4='DATA ENTRY'!F736),'DATA ENTRY'!I736,"")))</f>
        <v/>
      </c>
      <c r="EH737" s="4" t="str">
        <f>IF('DATA ENTRY'!CK736="","",IF('DATA ENTRY'!CK736="","",IF(AND($EF$4='DATA ENTRY'!G736,$EH$4='DATA ENTRY'!F736),'DATA ENTRY'!CK736,"")))</f>
        <v/>
      </c>
      <c r="EI737" s="3" t="str">
        <f>IF('DATA ENTRY'!CK736="","",IF('DATA ENTRY'!N736="","",IF(AND($EF$4='DATA ENTRY'!G736,$EH$4='DATA ENTRY'!F736),'DATA ENTRY'!N736,"")))</f>
        <v/>
      </c>
      <c r="EJ737" s="107" t="str">
        <f>IF('DATA ENTRY'!CK736="","",IF('DATA ENTRY'!O736="","",IF(AND($EF$4='DATA ENTRY'!G736,$EH$4='DATA ENTRY'!F736),'DATA ENTRY'!O736,"")))</f>
        <v/>
      </c>
      <c r="EK737" s="3" t="str">
        <f>IF('DATA ENTRY'!CK736="","",IF('DATA ENTRY'!P736="","",IF(AND($EF$4='DATA ENTRY'!G736,$EH$4='DATA ENTRY'!F736),'DATA ENTRY'!P736,"")))</f>
        <v/>
      </c>
      <c r="EL737" s="107" t="str">
        <f>IF('DATA ENTRY'!CK736="","",IF('DATA ENTRY'!Q736="","",IF(AND($EF$4='DATA ENTRY'!G736,$EH$4='DATA ENTRY'!F736),'DATA ENTRY'!Q736,"")))</f>
        <v/>
      </c>
      <c r="EM737" s="3" t="str">
        <f>IF('DATA ENTRY'!CK736="","",IF('DATA ENTRY'!R736="","",IF(AND($EF$4='DATA ENTRY'!G736,$EH$4='DATA ENTRY'!F736),'DATA ENTRY'!R736,"")))</f>
        <v/>
      </c>
      <c r="EN737" s="107" t="str">
        <f>IF('DATA ENTRY'!CK736="","",IF('DATA ENTRY'!S736="","",IF(AND($EF$4='DATA ENTRY'!G736,$EH$4='DATA ENTRY'!F736),'DATA ENTRY'!S736,"")))</f>
        <v/>
      </c>
      <c r="EO737" s="3" t="str">
        <f>IF('DATA ENTRY'!CK736="","",IF('DATA ENTRY'!E736="","",IF(AND($EF$4='DATA ENTRY'!G736,$EH$4='DATA ENTRY'!F736),'DATA ENTRY'!E736,"")))</f>
        <v/>
      </c>
      <c r="EP737" s="3" t="str">
        <f>IF('DATA ENTRY'!CK736="","",IF('DATA ENTRY'!D736="","",IF(AND($EF$4='DATA ENTRY'!G736,$EH$4='DATA ENTRY'!F736),'DATA ENTRY'!D736,"")))</f>
        <v/>
      </c>
      <c r="EQ737" s="3" t="str">
        <f>IF('DATA ENTRY'!CK736="","",IF('DATA ENTRY'!W736="","",IF(AND($EF$4='DATA ENTRY'!G736,$EH$4='DATA ENTRY'!F736),'DATA ENTRY'!W736,"")))</f>
        <v/>
      </c>
      <c r="ER737" s="3" t="str">
        <f>IF('DATA ENTRY'!CK736="","",IF('DATA ENTRY'!X736="","",IF(AND($EF$4='DATA ENTRY'!G736,$EH$4='DATA ENTRY'!F736),'DATA ENTRY'!X736,"")))</f>
        <v/>
      </c>
      <c r="ES737" s="108" t="str">
        <f t="shared" si="191"/>
        <v/>
      </c>
      <c r="ET737" s="108" t="str">
        <f>IF('DATA ENTRY'!CK736="","",IF('DATA ENTRY'!D736="","",IF(AND($EF$4='DATA ENTRY'!G736,$EH$4='DATA ENTRY'!F736),'DATA ENTRY'!G736,"")))</f>
        <v/>
      </c>
      <c r="EY737">
        <f t="shared" si="192"/>
        <v>0</v>
      </c>
    </row>
    <row r="738" spans="1:155">
      <c r="A738" t="str">
        <f>IF(S738=0,"",1+(MAX($A$7:A737)))</f>
        <v/>
      </c>
      <c r="B738" s="224">
        <v>732</v>
      </c>
      <c r="C738" s="3" t="str">
        <f>IF('DATA ENTRY'!CK737="","",IF('DATA ENTRY'!B737="","",IF($D$4="All Post",'DATA ENTRY'!B737,IF(AND($D$4='DATA ENTRY'!CK737),'DATA ENTRY'!B737,""))))</f>
        <v/>
      </c>
      <c r="D738" s="3" t="str">
        <f>IF('DATA ENTRY'!CK737="","",IF('DATA ENTRY'!C737="","",IF($D$4="All Post",'DATA ENTRY'!C737,IF(AND($D$4='DATA ENTRY'!CK737),'DATA ENTRY'!C737,""))))</f>
        <v/>
      </c>
      <c r="E738" s="4" t="str">
        <f>IF('DATA ENTRY'!CK737="","",IF('DATA ENTRY'!I737="","",IF($D$4="All Post",'DATA ENTRY'!I737,IF(AND($D$4='DATA ENTRY'!CK737),'DATA ENTRY'!I737,""))))</f>
        <v/>
      </c>
      <c r="F738" s="4" t="str">
        <f>IF('DATA ENTRY'!CK737="","",IF('DATA ENTRY'!CK737="","",IF($D$4="All Post",'DATA ENTRY'!CK737,IF(AND($D$4='DATA ENTRY'!CK737),'DATA ENTRY'!CK737,""))))</f>
        <v/>
      </c>
      <c r="G738" s="3" t="str">
        <f>IF('DATA ENTRY'!CK737="","",IF('DATA ENTRY'!N737="","",IF($D$4="All Post",'DATA ENTRY'!N737,IF(AND($D$4='DATA ENTRY'!CK737),'DATA ENTRY'!N737,""))))</f>
        <v/>
      </c>
      <c r="H738" s="107" t="str">
        <f>IF('DATA ENTRY'!CK737="","",IF('DATA ENTRY'!O737="","",IF($D$4="All Post",'DATA ENTRY'!O737,IF(AND($D$4='DATA ENTRY'!CK737),'DATA ENTRY'!O737,""))))</f>
        <v/>
      </c>
      <c r="I738" s="3" t="str">
        <f>IF('DATA ENTRY'!CK737="","",IF('DATA ENTRY'!P737="","",IF($D$4="All Post",'DATA ENTRY'!P737,IF(AND($D$4='DATA ENTRY'!CK737),'DATA ENTRY'!P737,""))))</f>
        <v/>
      </c>
      <c r="J738" s="107" t="str">
        <f>IF('DATA ENTRY'!CK737="","",IF('DATA ENTRY'!Q737="","",IF($D$4="All Post",'DATA ENTRY'!Q737,IF(AND($D$4='DATA ENTRY'!CK737),'DATA ENTRY'!Q737,""))))</f>
        <v/>
      </c>
      <c r="K738" s="3" t="str">
        <f>IF('DATA ENTRY'!CK737="","",IF('DATA ENTRY'!R737="","",IF($D$4="All Post",'DATA ENTRY'!R737,IF(AND($D$4='DATA ENTRY'!CK737),'DATA ENTRY'!R737,""))))</f>
        <v/>
      </c>
      <c r="L738" s="3" t="str">
        <f>IF('DATA ENTRY'!CK737="","",IF('DATA ENTRY'!S737="","",IF($D$4="All Post",'DATA ENTRY'!S737,IF(AND($D$4='DATA ENTRY'!CK737),'DATA ENTRY'!S737,""))))</f>
        <v/>
      </c>
      <c r="M738" s="3" t="str">
        <f>IF('DATA ENTRY'!CK737="","",IF('DATA ENTRY'!E737="","",IF($D$4="All Post",'DATA ENTRY'!E737,IF(AND($D$4='DATA ENTRY'!CK737),'DATA ENTRY'!E737,""))))</f>
        <v/>
      </c>
      <c r="N738" s="3" t="str">
        <f>IF('DATA ENTRY'!CK737="","",IF('DATA ENTRY'!W737="","",IF($D$4="All Post",'DATA ENTRY'!W737,IF(AND($D$4='DATA ENTRY'!CK737),'DATA ENTRY'!W737,""))))</f>
        <v/>
      </c>
      <c r="O738" s="3" t="str">
        <f>IF('DATA ENTRY'!CK737="","",IF('DATA ENTRY'!X737="","",IF($D$4="All Post",'DATA ENTRY'!X737,IF(AND($D$4='DATA ENTRY'!CK737),'DATA ENTRY'!X737,""))))</f>
        <v/>
      </c>
      <c r="P738" s="3" t="str">
        <f>IF('DATA ENTRY'!CK737="","",IF('DATA ENTRY'!G737="","",IF($D$4="All Post",'DATA ENTRY'!G737,IF(AND($D$4='DATA ENTRY'!CK737),'DATA ENTRY'!G737,""))))</f>
        <v/>
      </c>
      <c r="S738">
        <f t="shared" si="179"/>
        <v>0</v>
      </c>
      <c r="T738" t="str">
        <f t="shared" si="180"/>
        <v/>
      </c>
      <c r="BZ738" t="str">
        <f t="shared" si="181"/>
        <v/>
      </c>
      <c r="CA738" t="str">
        <f t="shared" si="182"/>
        <v/>
      </c>
      <c r="CB738" s="224">
        <v>732</v>
      </c>
      <c r="CC738" s="3" t="str">
        <f>IF('DATA ENTRY'!CK737="","",IF('DATA ENTRY'!B737="","",IF(AND($CD$4='DATA ENTRY'!CK737,$CG$4='DATA ENTRY'!D737),'DATA ENTRY'!B737,"")))</f>
        <v/>
      </c>
      <c r="CD738" s="3" t="str">
        <f>IF('DATA ENTRY'!CK737="","",IF('DATA ENTRY'!C737="","",IF(AND($CD$4='DATA ENTRY'!CK737,$CG$4='DATA ENTRY'!D737),'DATA ENTRY'!C737,"")))</f>
        <v/>
      </c>
      <c r="CE738" s="4" t="str">
        <f>IF('DATA ENTRY'!CK737="","",IF('DATA ENTRY'!I737="","",IF(AND($CD$4='DATA ENTRY'!CK737,$CG$4='DATA ENTRY'!D737),'DATA ENTRY'!I737,"")))</f>
        <v/>
      </c>
      <c r="CF738" s="4" t="str">
        <f>IF('DATA ENTRY'!CK737="","",IF('DATA ENTRY'!CK737="","",IF(AND($CD$4='DATA ENTRY'!CK737,$CG$4='DATA ENTRY'!D737),'DATA ENTRY'!CK737,"")))</f>
        <v/>
      </c>
      <c r="CG738" s="3" t="str">
        <f>IF('DATA ENTRY'!CK737="","",IF('DATA ENTRY'!N737="","",IF(AND($CD$4='DATA ENTRY'!CK737,$CG$4='DATA ENTRY'!D737),'DATA ENTRY'!N737,"")))</f>
        <v/>
      </c>
      <c r="CH738" s="107" t="str">
        <f>IF('DATA ENTRY'!CK737="","",IF('DATA ENTRY'!O737="","",IF(AND($CD$4='DATA ENTRY'!CK737,$CG$4='DATA ENTRY'!D737),'DATA ENTRY'!O737,"")))</f>
        <v/>
      </c>
      <c r="CI738" s="3" t="str">
        <f>IF('DATA ENTRY'!CK737="","",IF('DATA ENTRY'!P737="","",IF(AND($CD$4='DATA ENTRY'!CK737,$CG$4='DATA ENTRY'!D737),'DATA ENTRY'!P737,"")))</f>
        <v/>
      </c>
      <c r="CJ738" s="107" t="str">
        <f>IF('DATA ENTRY'!CK737="","",IF('DATA ENTRY'!Q737="","",IF(AND($CD$4='DATA ENTRY'!CK737,$CG$4='DATA ENTRY'!D737),'DATA ENTRY'!Q737,"")))</f>
        <v/>
      </c>
      <c r="CK738" s="3" t="str">
        <f>IF('DATA ENTRY'!CK737="","",IF('DATA ENTRY'!R737="","",IF(AND($CD$4='DATA ENTRY'!CK737,$CG$4='DATA ENTRY'!D737),'DATA ENTRY'!R737,"")))</f>
        <v/>
      </c>
      <c r="CL738" s="3" t="str">
        <f>IF('DATA ENTRY'!CK737="","",IF('DATA ENTRY'!S737="","",IF(AND($CD$4='DATA ENTRY'!CK737,$CG$4='DATA ENTRY'!D737),'DATA ENTRY'!S737,"")))</f>
        <v/>
      </c>
      <c r="CM738" s="3" t="str">
        <f>IF('DATA ENTRY'!CK737="","",IF('DATA ENTRY'!E737="","",IF(AND($CD$4='DATA ENTRY'!CK737,$CG$4='DATA ENTRY'!D737),'DATA ENTRY'!E737,"")))</f>
        <v/>
      </c>
      <c r="CN738" s="3" t="str">
        <f>IF('DATA ENTRY'!CK737="","",IF('DATA ENTRY'!W737="","",IF(AND($CD$4='DATA ENTRY'!CK737,$CG$4='DATA ENTRY'!D737),'DATA ENTRY'!W737,"")))</f>
        <v/>
      </c>
      <c r="CO738" s="3" t="str">
        <f>IF('DATA ENTRY'!CK737="","",IF('DATA ENTRY'!X737="","",IF(AND($CD$4='DATA ENTRY'!CK737,$CG$4='DATA ENTRY'!D737),'DATA ENTRY'!X737,"")))</f>
        <v/>
      </c>
      <c r="CP738" s="108" t="str">
        <f t="shared" si="183"/>
        <v/>
      </c>
      <c r="CQ738" s="108" t="str">
        <f>IF('DATA ENTRY'!CK737="","",IF('DATA ENTRY'!G737="","",IF(AND($CD$4='DATA ENTRY'!CK737,$CG$4='DATA ENTRY'!D737),'DATA ENTRY'!G737,"")))</f>
        <v/>
      </c>
      <c r="CR738" s="230" t="str">
        <f>IF('DATA ENTRY'!CK737="","",IF('DATA ENTRY'!D737="","",IF(AND($CD$4='DATA ENTRY'!CK737,$CG$4='DATA ENTRY'!D737),'DATA ENTRY'!D737,"")))</f>
        <v/>
      </c>
      <c r="CS738">
        <f t="shared" si="184"/>
        <v>0</v>
      </c>
      <c r="CT738">
        <f t="shared" si="185"/>
        <v>0</v>
      </c>
      <c r="CV738" s="139"/>
      <c r="CX738">
        <f t="shared" si="186"/>
        <v>0</v>
      </c>
      <c r="DB738" t="str">
        <f t="shared" si="193"/>
        <v/>
      </c>
      <c r="DC738" t="str">
        <f t="shared" si="194"/>
        <v/>
      </c>
      <c r="DD738" s="224">
        <v>732</v>
      </c>
      <c r="DE738" s="3" t="str">
        <f>IF('DATA ENTRY'!CK737="","",IF('DATA ENTRY'!B737="","",IF(AND($DF$4='DATA ENTRY'!D737),'DATA ENTRY'!B737,"")))</f>
        <v/>
      </c>
      <c r="DF738" s="3" t="str">
        <f>IF('DATA ENTRY'!CK737="","",IF('DATA ENTRY'!C737="","",IF(AND($DF$4='DATA ENTRY'!D737),'DATA ENTRY'!C737,"")))</f>
        <v/>
      </c>
      <c r="DG738" s="4" t="str">
        <f>IF('DATA ENTRY'!CK737="","",IF('DATA ENTRY'!I737="","",IF(AND($DF$4='DATA ENTRY'!D737),'DATA ENTRY'!I737,"")))</f>
        <v/>
      </c>
      <c r="DH738" s="4" t="str">
        <f>IF('DATA ENTRY'!CK737="","",IF('DATA ENTRY'!CK737="","",IF(AND($DF$4='DATA ENTRY'!D737),'DATA ENTRY'!CK737,"")))</f>
        <v/>
      </c>
      <c r="DI738" s="3" t="str">
        <f>IF('DATA ENTRY'!CK737="","",IF('DATA ENTRY'!N737="","",IF(AND($DF$4='DATA ENTRY'!D737),'DATA ENTRY'!N737,"")))</f>
        <v/>
      </c>
      <c r="DJ738" s="107" t="str">
        <f>IF('DATA ENTRY'!CK737="","",IF('DATA ENTRY'!O737="","",IF(AND($DF$4='DATA ENTRY'!D737),'DATA ENTRY'!O737,"")))</f>
        <v/>
      </c>
      <c r="DK738" s="3" t="str">
        <f>IF('DATA ENTRY'!CK737="","",IF('DATA ENTRY'!P737="","",IF(AND($DF$4='DATA ENTRY'!D737),'DATA ENTRY'!P737,"")))</f>
        <v/>
      </c>
      <c r="DL738" s="107" t="str">
        <f>IF('DATA ENTRY'!CK737="","",IF('DATA ENTRY'!Q737="","",IF(AND($DF$4='DATA ENTRY'!D737),'DATA ENTRY'!Q737,"")))</f>
        <v/>
      </c>
      <c r="DM738" s="3" t="str">
        <f>IF('DATA ENTRY'!CK737="","",IF('DATA ENTRY'!R737="","",IF(AND($DF$4='DATA ENTRY'!D737),'DATA ENTRY'!R737,"")))</f>
        <v/>
      </c>
      <c r="DN738" s="107" t="str">
        <f>IF('DATA ENTRY'!CK737="","",IF('DATA ENTRY'!S737="","",IF(AND($DF$4='DATA ENTRY'!D737),'DATA ENTRY'!S737,"")))</f>
        <v/>
      </c>
      <c r="DO738" s="3" t="str">
        <f>IF('DATA ENTRY'!CK737="","",IF('DATA ENTRY'!E737="","",IF(AND($DF$4='DATA ENTRY'!D737),'DATA ENTRY'!E737,"")))</f>
        <v/>
      </c>
      <c r="DP738" s="3" t="str">
        <f>IF('DATA ENTRY'!CK737="","",IF('DATA ENTRY'!D737="","",IF(AND($DF$4='DATA ENTRY'!D737),'DATA ENTRY'!D737,"")))</f>
        <v/>
      </c>
      <c r="DQ738" s="3" t="str">
        <f>IF('DATA ENTRY'!CK737="","",IF('DATA ENTRY'!W737="","",IF(AND($DF$4='DATA ENTRY'!D737),'DATA ENTRY'!W737,"")))</f>
        <v/>
      </c>
      <c r="DR738" s="3" t="str">
        <f>IF('DATA ENTRY'!CK737="","",IF('DATA ENTRY'!X737="","",IF(AND($DF$4='DATA ENTRY'!D737),'DATA ENTRY'!X737,"")))</f>
        <v/>
      </c>
      <c r="DS738" s="108" t="str">
        <f t="shared" si="187"/>
        <v/>
      </c>
      <c r="DT738" s="108" t="str">
        <f>IF('DATA ENTRY'!CK737="","",IF('DATA ENTRY'!D737="","",IF(AND($DF$4='DATA ENTRY'!D737),'DATA ENTRY'!G737,"")))</f>
        <v/>
      </c>
      <c r="DY738">
        <f t="shared" si="188"/>
        <v>0</v>
      </c>
      <c r="EB738" t="str">
        <f t="shared" si="189"/>
        <v/>
      </c>
      <c r="EC738" t="str">
        <f t="shared" si="190"/>
        <v/>
      </c>
      <c r="ED738" s="224">
        <v>732</v>
      </c>
      <c r="EE738" s="3" t="str">
        <f>IF('DATA ENTRY'!CK737="","",IF('DATA ENTRY'!B737="","",IF(AND($EF$4='DATA ENTRY'!G737,$EH$4='DATA ENTRY'!F737),'DATA ENTRY'!B737,"")))</f>
        <v/>
      </c>
      <c r="EF738" s="3" t="str">
        <f>IF('DATA ENTRY'!CK737="","",IF('DATA ENTRY'!C737="","",IF(AND($EF$4='DATA ENTRY'!G737,$EH$4='DATA ENTRY'!F737),'DATA ENTRY'!C737,"")))</f>
        <v/>
      </c>
      <c r="EG738" s="4" t="str">
        <f>IF('DATA ENTRY'!CK737="","",IF('DATA ENTRY'!I737="","",IF(AND($EF$4='DATA ENTRY'!G737,$EH$4='DATA ENTRY'!F737),'DATA ENTRY'!I737,"")))</f>
        <v/>
      </c>
      <c r="EH738" s="4" t="str">
        <f>IF('DATA ENTRY'!CK737="","",IF('DATA ENTRY'!CK737="","",IF(AND($EF$4='DATA ENTRY'!G737,$EH$4='DATA ENTRY'!F737),'DATA ENTRY'!CK737,"")))</f>
        <v/>
      </c>
      <c r="EI738" s="3" t="str">
        <f>IF('DATA ENTRY'!CK737="","",IF('DATA ENTRY'!N737="","",IF(AND($EF$4='DATA ENTRY'!G737,$EH$4='DATA ENTRY'!F737),'DATA ENTRY'!N737,"")))</f>
        <v/>
      </c>
      <c r="EJ738" s="107" t="str">
        <f>IF('DATA ENTRY'!CK737="","",IF('DATA ENTRY'!O737="","",IF(AND($EF$4='DATA ENTRY'!G737,$EH$4='DATA ENTRY'!F737),'DATA ENTRY'!O737,"")))</f>
        <v/>
      </c>
      <c r="EK738" s="3" t="str">
        <f>IF('DATA ENTRY'!CK737="","",IF('DATA ENTRY'!P737="","",IF(AND($EF$4='DATA ENTRY'!G737,$EH$4='DATA ENTRY'!F737),'DATA ENTRY'!P737,"")))</f>
        <v/>
      </c>
      <c r="EL738" s="107" t="str">
        <f>IF('DATA ENTRY'!CK737="","",IF('DATA ENTRY'!Q737="","",IF(AND($EF$4='DATA ENTRY'!G737,$EH$4='DATA ENTRY'!F737),'DATA ENTRY'!Q737,"")))</f>
        <v/>
      </c>
      <c r="EM738" s="3" t="str">
        <f>IF('DATA ENTRY'!CK737="","",IF('DATA ENTRY'!R737="","",IF(AND($EF$4='DATA ENTRY'!G737,$EH$4='DATA ENTRY'!F737),'DATA ENTRY'!R737,"")))</f>
        <v/>
      </c>
      <c r="EN738" s="107" t="str">
        <f>IF('DATA ENTRY'!CK737="","",IF('DATA ENTRY'!S737="","",IF(AND($EF$4='DATA ENTRY'!G737,$EH$4='DATA ENTRY'!F737),'DATA ENTRY'!S737,"")))</f>
        <v/>
      </c>
      <c r="EO738" s="3" t="str">
        <f>IF('DATA ENTRY'!CK737="","",IF('DATA ENTRY'!E737="","",IF(AND($EF$4='DATA ENTRY'!G737,$EH$4='DATA ENTRY'!F737),'DATA ENTRY'!E737,"")))</f>
        <v/>
      </c>
      <c r="EP738" s="3" t="str">
        <f>IF('DATA ENTRY'!CK737="","",IF('DATA ENTRY'!D737="","",IF(AND($EF$4='DATA ENTRY'!G737,$EH$4='DATA ENTRY'!F737),'DATA ENTRY'!D737,"")))</f>
        <v/>
      </c>
      <c r="EQ738" s="3" t="str">
        <f>IF('DATA ENTRY'!CK737="","",IF('DATA ENTRY'!W737="","",IF(AND($EF$4='DATA ENTRY'!G737,$EH$4='DATA ENTRY'!F737),'DATA ENTRY'!W737,"")))</f>
        <v/>
      </c>
      <c r="ER738" s="3" t="str">
        <f>IF('DATA ENTRY'!CK737="","",IF('DATA ENTRY'!X737="","",IF(AND($EF$4='DATA ENTRY'!G737,$EH$4='DATA ENTRY'!F737),'DATA ENTRY'!X737,"")))</f>
        <v/>
      </c>
      <c r="ES738" s="108" t="str">
        <f t="shared" si="191"/>
        <v/>
      </c>
      <c r="ET738" s="108" t="str">
        <f>IF('DATA ENTRY'!CK737="","",IF('DATA ENTRY'!D737="","",IF(AND($EF$4='DATA ENTRY'!G737,$EH$4='DATA ENTRY'!F737),'DATA ENTRY'!G737,"")))</f>
        <v/>
      </c>
      <c r="EY738">
        <f t="shared" si="192"/>
        <v>0</v>
      </c>
    </row>
    <row r="739" spans="1:155">
      <c r="A739" t="str">
        <f>IF(S739=0,"",1+(MAX($A$7:A738)))</f>
        <v/>
      </c>
      <c r="B739" s="224">
        <v>733</v>
      </c>
      <c r="C739" s="3" t="str">
        <f>IF('DATA ENTRY'!CK738="","",IF('DATA ENTRY'!B738="","",IF($D$4="All Post",'DATA ENTRY'!B738,IF(AND($D$4='DATA ENTRY'!CK738),'DATA ENTRY'!B738,""))))</f>
        <v/>
      </c>
      <c r="D739" s="3" t="str">
        <f>IF('DATA ENTRY'!CK738="","",IF('DATA ENTRY'!C738="","",IF($D$4="All Post",'DATA ENTRY'!C738,IF(AND($D$4='DATA ENTRY'!CK738),'DATA ENTRY'!C738,""))))</f>
        <v/>
      </c>
      <c r="E739" s="4" t="str">
        <f>IF('DATA ENTRY'!CK738="","",IF('DATA ENTRY'!I738="","",IF($D$4="All Post",'DATA ENTRY'!I738,IF(AND($D$4='DATA ENTRY'!CK738),'DATA ENTRY'!I738,""))))</f>
        <v/>
      </c>
      <c r="F739" s="4" t="str">
        <f>IF('DATA ENTRY'!CK738="","",IF('DATA ENTRY'!CK738="","",IF($D$4="All Post",'DATA ENTRY'!CK738,IF(AND($D$4='DATA ENTRY'!CK738),'DATA ENTRY'!CK738,""))))</f>
        <v/>
      </c>
      <c r="G739" s="3" t="str">
        <f>IF('DATA ENTRY'!CK738="","",IF('DATA ENTRY'!N738="","",IF($D$4="All Post",'DATA ENTRY'!N738,IF(AND($D$4='DATA ENTRY'!CK738),'DATA ENTRY'!N738,""))))</f>
        <v/>
      </c>
      <c r="H739" s="107" t="str">
        <f>IF('DATA ENTRY'!CK738="","",IF('DATA ENTRY'!O738="","",IF($D$4="All Post",'DATA ENTRY'!O738,IF(AND($D$4='DATA ENTRY'!CK738),'DATA ENTRY'!O738,""))))</f>
        <v/>
      </c>
      <c r="I739" s="3" t="str">
        <f>IF('DATA ENTRY'!CK738="","",IF('DATA ENTRY'!P738="","",IF($D$4="All Post",'DATA ENTRY'!P738,IF(AND($D$4='DATA ENTRY'!CK738),'DATA ENTRY'!P738,""))))</f>
        <v/>
      </c>
      <c r="J739" s="107" t="str">
        <f>IF('DATA ENTRY'!CK738="","",IF('DATA ENTRY'!Q738="","",IF($D$4="All Post",'DATA ENTRY'!Q738,IF(AND($D$4='DATA ENTRY'!CK738),'DATA ENTRY'!Q738,""))))</f>
        <v/>
      </c>
      <c r="K739" s="3" t="str">
        <f>IF('DATA ENTRY'!CK738="","",IF('DATA ENTRY'!R738="","",IF($D$4="All Post",'DATA ENTRY'!R738,IF(AND($D$4='DATA ENTRY'!CK738),'DATA ENTRY'!R738,""))))</f>
        <v/>
      </c>
      <c r="L739" s="3" t="str">
        <f>IF('DATA ENTRY'!CK738="","",IF('DATA ENTRY'!S738="","",IF($D$4="All Post",'DATA ENTRY'!S738,IF(AND($D$4='DATA ENTRY'!CK738),'DATA ENTRY'!S738,""))))</f>
        <v/>
      </c>
      <c r="M739" s="3" t="str">
        <f>IF('DATA ENTRY'!CK738="","",IF('DATA ENTRY'!E738="","",IF($D$4="All Post",'DATA ENTRY'!E738,IF(AND($D$4='DATA ENTRY'!CK738),'DATA ENTRY'!E738,""))))</f>
        <v/>
      </c>
      <c r="N739" s="3" t="str">
        <f>IF('DATA ENTRY'!CK738="","",IF('DATA ENTRY'!W738="","",IF($D$4="All Post",'DATA ENTRY'!W738,IF(AND($D$4='DATA ENTRY'!CK738),'DATA ENTRY'!W738,""))))</f>
        <v/>
      </c>
      <c r="O739" s="3" t="str">
        <f>IF('DATA ENTRY'!CK738="","",IF('DATA ENTRY'!X738="","",IF($D$4="All Post",'DATA ENTRY'!X738,IF(AND($D$4='DATA ENTRY'!CK738),'DATA ENTRY'!X738,""))))</f>
        <v/>
      </c>
      <c r="P739" s="3" t="str">
        <f>IF('DATA ENTRY'!CK738="","",IF('DATA ENTRY'!G738="","",IF($D$4="All Post",'DATA ENTRY'!G738,IF(AND($D$4='DATA ENTRY'!CK738),'DATA ENTRY'!G738,""))))</f>
        <v/>
      </c>
      <c r="S739">
        <f t="shared" si="179"/>
        <v>0</v>
      </c>
      <c r="T739" t="str">
        <f t="shared" si="180"/>
        <v/>
      </c>
      <c r="BZ739" t="str">
        <f t="shared" si="181"/>
        <v/>
      </c>
      <c r="CA739" t="str">
        <f t="shared" si="182"/>
        <v/>
      </c>
      <c r="CB739" s="224">
        <v>733</v>
      </c>
      <c r="CC739" s="3" t="str">
        <f>IF('DATA ENTRY'!CK738="","",IF('DATA ENTRY'!B738="","",IF(AND($CD$4='DATA ENTRY'!CK738,$CG$4='DATA ENTRY'!D738),'DATA ENTRY'!B738,"")))</f>
        <v/>
      </c>
      <c r="CD739" s="3" t="str">
        <f>IF('DATA ENTRY'!CK738="","",IF('DATA ENTRY'!C738="","",IF(AND($CD$4='DATA ENTRY'!CK738,$CG$4='DATA ENTRY'!D738),'DATA ENTRY'!C738,"")))</f>
        <v/>
      </c>
      <c r="CE739" s="4" t="str">
        <f>IF('DATA ENTRY'!CK738="","",IF('DATA ENTRY'!I738="","",IF(AND($CD$4='DATA ENTRY'!CK738,$CG$4='DATA ENTRY'!D738),'DATA ENTRY'!I738,"")))</f>
        <v/>
      </c>
      <c r="CF739" s="4" t="str">
        <f>IF('DATA ENTRY'!CK738="","",IF('DATA ENTRY'!CK738="","",IF(AND($CD$4='DATA ENTRY'!CK738,$CG$4='DATA ENTRY'!D738),'DATA ENTRY'!CK738,"")))</f>
        <v/>
      </c>
      <c r="CG739" s="3" t="str">
        <f>IF('DATA ENTRY'!CK738="","",IF('DATA ENTRY'!N738="","",IF(AND($CD$4='DATA ENTRY'!CK738,$CG$4='DATA ENTRY'!D738),'DATA ENTRY'!N738,"")))</f>
        <v/>
      </c>
      <c r="CH739" s="107" t="str">
        <f>IF('DATA ENTRY'!CK738="","",IF('DATA ENTRY'!O738="","",IF(AND($CD$4='DATA ENTRY'!CK738,$CG$4='DATA ENTRY'!D738),'DATA ENTRY'!O738,"")))</f>
        <v/>
      </c>
      <c r="CI739" s="3" t="str">
        <f>IF('DATA ENTRY'!CK738="","",IF('DATA ENTRY'!P738="","",IF(AND($CD$4='DATA ENTRY'!CK738,$CG$4='DATA ENTRY'!D738),'DATA ENTRY'!P738,"")))</f>
        <v/>
      </c>
      <c r="CJ739" s="107" t="str">
        <f>IF('DATA ENTRY'!CK738="","",IF('DATA ENTRY'!Q738="","",IF(AND($CD$4='DATA ENTRY'!CK738,$CG$4='DATA ENTRY'!D738),'DATA ENTRY'!Q738,"")))</f>
        <v/>
      </c>
      <c r="CK739" s="3" t="str">
        <f>IF('DATA ENTRY'!CK738="","",IF('DATA ENTRY'!R738="","",IF(AND($CD$4='DATA ENTRY'!CK738,$CG$4='DATA ENTRY'!D738),'DATA ENTRY'!R738,"")))</f>
        <v/>
      </c>
      <c r="CL739" s="3" t="str">
        <f>IF('DATA ENTRY'!CK738="","",IF('DATA ENTRY'!S738="","",IF(AND($CD$4='DATA ENTRY'!CK738,$CG$4='DATA ENTRY'!D738),'DATA ENTRY'!S738,"")))</f>
        <v/>
      </c>
      <c r="CM739" s="3" t="str">
        <f>IF('DATA ENTRY'!CK738="","",IF('DATA ENTRY'!E738="","",IF(AND($CD$4='DATA ENTRY'!CK738,$CG$4='DATA ENTRY'!D738),'DATA ENTRY'!E738,"")))</f>
        <v/>
      </c>
      <c r="CN739" s="3" t="str">
        <f>IF('DATA ENTRY'!CK738="","",IF('DATA ENTRY'!W738="","",IF(AND($CD$4='DATA ENTRY'!CK738,$CG$4='DATA ENTRY'!D738),'DATA ENTRY'!W738,"")))</f>
        <v/>
      </c>
      <c r="CO739" s="3" t="str">
        <f>IF('DATA ENTRY'!CK738="","",IF('DATA ENTRY'!X738="","",IF(AND($CD$4='DATA ENTRY'!CK738,$CG$4='DATA ENTRY'!D738),'DATA ENTRY'!X738,"")))</f>
        <v/>
      </c>
      <c r="CP739" s="108" t="str">
        <f t="shared" si="183"/>
        <v/>
      </c>
      <c r="CQ739" s="108" t="str">
        <f>IF('DATA ENTRY'!CK738="","",IF('DATA ENTRY'!G738="","",IF(AND($CD$4='DATA ENTRY'!CK738,$CG$4='DATA ENTRY'!D738),'DATA ENTRY'!G738,"")))</f>
        <v/>
      </c>
      <c r="CR739" s="230" t="str">
        <f>IF('DATA ENTRY'!CK738="","",IF('DATA ENTRY'!D738="","",IF(AND($CD$4='DATA ENTRY'!CK738,$CG$4='DATA ENTRY'!D738),'DATA ENTRY'!D738,"")))</f>
        <v/>
      </c>
      <c r="CS739">
        <f t="shared" si="184"/>
        <v>0</v>
      </c>
      <c r="CT739">
        <f t="shared" si="185"/>
        <v>0</v>
      </c>
      <c r="CV739" s="139"/>
      <c r="CX739">
        <f t="shared" si="186"/>
        <v>0</v>
      </c>
      <c r="DB739" t="str">
        <f t="shared" si="193"/>
        <v/>
      </c>
      <c r="DC739" t="str">
        <f t="shared" si="194"/>
        <v/>
      </c>
      <c r="DD739" s="224">
        <v>733</v>
      </c>
      <c r="DE739" s="3" t="str">
        <f>IF('DATA ENTRY'!CK738="","",IF('DATA ENTRY'!B738="","",IF(AND($DF$4='DATA ENTRY'!D738),'DATA ENTRY'!B738,"")))</f>
        <v/>
      </c>
      <c r="DF739" s="3" t="str">
        <f>IF('DATA ENTRY'!CK738="","",IF('DATA ENTRY'!C738="","",IF(AND($DF$4='DATA ENTRY'!D738),'DATA ENTRY'!C738,"")))</f>
        <v/>
      </c>
      <c r="DG739" s="4" t="str">
        <f>IF('DATA ENTRY'!CK738="","",IF('DATA ENTRY'!I738="","",IF(AND($DF$4='DATA ENTRY'!D738),'DATA ENTRY'!I738,"")))</f>
        <v/>
      </c>
      <c r="DH739" s="4" t="str">
        <f>IF('DATA ENTRY'!CK738="","",IF('DATA ENTRY'!CK738="","",IF(AND($DF$4='DATA ENTRY'!D738),'DATA ENTRY'!CK738,"")))</f>
        <v/>
      </c>
      <c r="DI739" s="3" t="str">
        <f>IF('DATA ENTRY'!CK738="","",IF('DATA ENTRY'!N738="","",IF(AND($DF$4='DATA ENTRY'!D738),'DATA ENTRY'!N738,"")))</f>
        <v/>
      </c>
      <c r="DJ739" s="107" t="str">
        <f>IF('DATA ENTRY'!CK738="","",IF('DATA ENTRY'!O738="","",IF(AND($DF$4='DATA ENTRY'!D738),'DATA ENTRY'!O738,"")))</f>
        <v/>
      </c>
      <c r="DK739" s="3" t="str">
        <f>IF('DATA ENTRY'!CK738="","",IF('DATA ENTRY'!P738="","",IF(AND($DF$4='DATA ENTRY'!D738),'DATA ENTRY'!P738,"")))</f>
        <v/>
      </c>
      <c r="DL739" s="107" t="str">
        <f>IF('DATA ENTRY'!CK738="","",IF('DATA ENTRY'!Q738="","",IF(AND($DF$4='DATA ENTRY'!D738),'DATA ENTRY'!Q738,"")))</f>
        <v/>
      </c>
      <c r="DM739" s="3" t="str">
        <f>IF('DATA ENTRY'!CK738="","",IF('DATA ENTRY'!R738="","",IF(AND($DF$4='DATA ENTRY'!D738),'DATA ENTRY'!R738,"")))</f>
        <v/>
      </c>
      <c r="DN739" s="107" t="str">
        <f>IF('DATA ENTRY'!CK738="","",IF('DATA ENTRY'!S738="","",IF(AND($DF$4='DATA ENTRY'!D738),'DATA ENTRY'!S738,"")))</f>
        <v/>
      </c>
      <c r="DO739" s="3" t="str">
        <f>IF('DATA ENTRY'!CK738="","",IF('DATA ENTRY'!E738="","",IF(AND($DF$4='DATA ENTRY'!D738),'DATA ENTRY'!E738,"")))</f>
        <v/>
      </c>
      <c r="DP739" s="3" t="str">
        <f>IF('DATA ENTRY'!CK738="","",IF('DATA ENTRY'!D738="","",IF(AND($DF$4='DATA ENTRY'!D738),'DATA ENTRY'!D738,"")))</f>
        <v/>
      </c>
      <c r="DQ739" s="3" t="str">
        <f>IF('DATA ENTRY'!CK738="","",IF('DATA ENTRY'!W738="","",IF(AND($DF$4='DATA ENTRY'!D738),'DATA ENTRY'!W738,"")))</f>
        <v/>
      </c>
      <c r="DR739" s="3" t="str">
        <f>IF('DATA ENTRY'!CK738="","",IF('DATA ENTRY'!X738="","",IF(AND($DF$4='DATA ENTRY'!D738),'DATA ENTRY'!X738,"")))</f>
        <v/>
      </c>
      <c r="DS739" s="108" t="str">
        <f t="shared" si="187"/>
        <v/>
      </c>
      <c r="DT739" s="108" t="str">
        <f>IF('DATA ENTRY'!CK738="","",IF('DATA ENTRY'!D738="","",IF(AND($DF$4='DATA ENTRY'!D738),'DATA ENTRY'!G738,"")))</f>
        <v/>
      </c>
      <c r="DY739">
        <f t="shared" si="188"/>
        <v>0</v>
      </c>
      <c r="EB739" t="str">
        <f t="shared" si="189"/>
        <v/>
      </c>
      <c r="EC739" t="str">
        <f t="shared" si="190"/>
        <v/>
      </c>
      <c r="ED739" s="224">
        <v>733</v>
      </c>
      <c r="EE739" s="3" t="str">
        <f>IF('DATA ENTRY'!CK738="","",IF('DATA ENTRY'!B738="","",IF(AND($EF$4='DATA ENTRY'!G738,$EH$4='DATA ENTRY'!F738),'DATA ENTRY'!B738,"")))</f>
        <v/>
      </c>
      <c r="EF739" s="3" t="str">
        <f>IF('DATA ENTRY'!CK738="","",IF('DATA ENTRY'!C738="","",IF(AND($EF$4='DATA ENTRY'!G738,$EH$4='DATA ENTRY'!F738),'DATA ENTRY'!C738,"")))</f>
        <v/>
      </c>
      <c r="EG739" s="4" t="str">
        <f>IF('DATA ENTRY'!CK738="","",IF('DATA ENTRY'!I738="","",IF(AND($EF$4='DATA ENTRY'!G738,$EH$4='DATA ENTRY'!F738),'DATA ENTRY'!I738,"")))</f>
        <v/>
      </c>
      <c r="EH739" s="4" t="str">
        <f>IF('DATA ENTRY'!CK738="","",IF('DATA ENTRY'!CK738="","",IF(AND($EF$4='DATA ENTRY'!G738,$EH$4='DATA ENTRY'!F738),'DATA ENTRY'!CK738,"")))</f>
        <v/>
      </c>
      <c r="EI739" s="3" t="str">
        <f>IF('DATA ENTRY'!CK738="","",IF('DATA ENTRY'!N738="","",IF(AND($EF$4='DATA ENTRY'!G738,$EH$4='DATA ENTRY'!F738),'DATA ENTRY'!N738,"")))</f>
        <v/>
      </c>
      <c r="EJ739" s="107" t="str">
        <f>IF('DATA ENTRY'!CK738="","",IF('DATA ENTRY'!O738="","",IF(AND($EF$4='DATA ENTRY'!G738,$EH$4='DATA ENTRY'!F738),'DATA ENTRY'!O738,"")))</f>
        <v/>
      </c>
      <c r="EK739" s="3" t="str">
        <f>IF('DATA ENTRY'!CK738="","",IF('DATA ENTRY'!P738="","",IF(AND($EF$4='DATA ENTRY'!G738,$EH$4='DATA ENTRY'!F738),'DATA ENTRY'!P738,"")))</f>
        <v/>
      </c>
      <c r="EL739" s="107" t="str">
        <f>IF('DATA ENTRY'!CK738="","",IF('DATA ENTRY'!Q738="","",IF(AND($EF$4='DATA ENTRY'!G738,$EH$4='DATA ENTRY'!F738),'DATA ENTRY'!Q738,"")))</f>
        <v/>
      </c>
      <c r="EM739" s="3" t="str">
        <f>IF('DATA ENTRY'!CK738="","",IF('DATA ENTRY'!R738="","",IF(AND($EF$4='DATA ENTRY'!G738,$EH$4='DATA ENTRY'!F738),'DATA ENTRY'!R738,"")))</f>
        <v/>
      </c>
      <c r="EN739" s="107" t="str">
        <f>IF('DATA ENTRY'!CK738="","",IF('DATA ENTRY'!S738="","",IF(AND($EF$4='DATA ENTRY'!G738,$EH$4='DATA ENTRY'!F738),'DATA ENTRY'!S738,"")))</f>
        <v/>
      </c>
      <c r="EO739" s="3" t="str">
        <f>IF('DATA ENTRY'!CK738="","",IF('DATA ENTRY'!E738="","",IF(AND($EF$4='DATA ENTRY'!G738,$EH$4='DATA ENTRY'!F738),'DATA ENTRY'!E738,"")))</f>
        <v/>
      </c>
      <c r="EP739" s="3" t="str">
        <f>IF('DATA ENTRY'!CK738="","",IF('DATA ENTRY'!D738="","",IF(AND($EF$4='DATA ENTRY'!G738,$EH$4='DATA ENTRY'!F738),'DATA ENTRY'!D738,"")))</f>
        <v/>
      </c>
      <c r="EQ739" s="3" t="str">
        <f>IF('DATA ENTRY'!CK738="","",IF('DATA ENTRY'!W738="","",IF(AND($EF$4='DATA ENTRY'!G738,$EH$4='DATA ENTRY'!F738),'DATA ENTRY'!W738,"")))</f>
        <v/>
      </c>
      <c r="ER739" s="3" t="str">
        <f>IF('DATA ENTRY'!CK738="","",IF('DATA ENTRY'!X738="","",IF(AND($EF$4='DATA ENTRY'!G738,$EH$4='DATA ENTRY'!F738),'DATA ENTRY'!X738,"")))</f>
        <v/>
      </c>
      <c r="ES739" s="108" t="str">
        <f t="shared" si="191"/>
        <v/>
      </c>
      <c r="ET739" s="108" t="str">
        <f>IF('DATA ENTRY'!CK738="","",IF('DATA ENTRY'!D738="","",IF(AND($EF$4='DATA ENTRY'!G738,$EH$4='DATA ENTRY'!F738),'DATA ENTRY'!G738,"")))</f>
        <v/>
      </c>
      <c r="EY739">
        <f t="shared" si="192"/>
        <v>0</v>
      </c>
    </row>
    <row r="740" spans="1:155">
      <c r="A740" t="str">
        <f>IF(S740=0,"",1+(MAX($A$7:A739)))</f>
        <v/>
      </c>
      <c r="B740" s="224">
        <v>734</v>
      </c>
      <c r="C740" s="3" t="str">
        <f>IF('DATA ENTRY'!CK739="","",IF('DATA ENTRY'!B739="","",IF($D$4="All Post",'DATA ENTRY'!B739,IF(AND($D$4='DATA ENTRY'!CK739),'DATA ENTRY'!B739,""))))</f>
        <v/>
      </c>
      <c r="D740" s="3" t="str">
        <f>IF('DATA ENTRY'!CK739="","",IF('DATA ENTRY'!C739="","",IF($D$4="All Post",'DATA ENTRY'!C739,IF(AND($D$4='DATA ENTRY'!CK739),'DATA ENTRY'!C739,""))))</f>
        <v/>
      </c>
      <c r="E740" s="4" t="str">
        <f>IF('DATA ENTRY'!CK739="","",IF('DATA ENTRY'!I739="","",IF($D$4="All Post",'DATA ENTRY'!I739,IF(AND($D$4='DATA ENTRY'!CK739),'DATA ENTRY'!I739,""))))</f>
        <v/>
      </c>
      <c r="F740" s="4" t="str">
        <f>IF('DATA ENTRY'!CK739="","",IF('DATA ENTRY'!CK739="","",IF($D$4="All Post",'DATA ENTRY'!CK739,IF(AND($D$4='DATA ENTRY'!CK739),'DATA ENTRY'!CK739,""))))</f>
        <v/>
      </c>
      <c r="G740" s="3" t="str">
        <f>IF('DATA ENTRY'!CK739="","",IF('DATA ENTRY'!N739="","",IF($D$4="All Post",'DATA ENTRY'!N739,IF(AND($D$4='DATA ENTRY'!CK739),'DATA ENTRY'!N739,""))))</f>
        <v/>
      </c>
      <c r="H740" s="107" t="str">
        <f>IF('DATA ENTRY'!CK739="","",IF('DATA ENTRY'!O739="","",IF($D$4="All Post",'DATA ENTRY'!O739,IF(AND($D$4='DATA ENTRY'!CK739),'DATA ENTRY'!O739,""))))</f>
        <v/>
      </c>
      <c r="I740" s="3" t="str">
        <f>IF('DATA ENTRY'!CK739="","",IF('DATA ENTRY'!P739="","",IF($D$4="All Post",'DATA ENTRY'!P739,IF(AND($D$4='DATA ENTRY'!CK739),'DATA ENTRY'!P739,""))))</f>
        <v/>
      </c>
      <c r="J740" s="107" t="str">
        <f>IF('DATA ENTRY'!CK739="","",IF('DATA ENTRY'!Q739="","",IF($D$4="All Post",'DATA ENTRY'!Q739,IF(AND($D$4='DATA ENTRY'!CK739),'DATA ENTRY'!Q739,""))))</f>
        <v/>
      </c>
      <c r="K740" s="3" t="str">
        <f>IF('DATA ENTRY'!CK739="","",IF('DATA ENTRY'!R739="","",IF($D$4="All Post",'DATA ENTRY'!R739,IF(AND($D$4='DATA ENTRY'!CK739),'DATA ENTRY'!R739,""))))</f>
        <v/>
      </c>
      <c r="L740" s="3" t="str">
        <f>IF('DATA ENTRY'!CK739="","",IF('DATA ENTRY'!S739="","",IF($D$4="All Post",'DATA ENTRY'!S739,IF(AND($D$4='DATA ENTRY'!CK739),'DATA ENTRY'!S739,""))))</f>
        <v/>
      </c>
      <c r="M740" s="3" t="str">
        <f>IF('DATA ENTRY'!CK739="","",IF('DATA ENTRY'!E739="","",IF($D$4="All Post",'DATA ENTRY'!E739,IF(AND($D$4='DATA ENTRY'!CK739),'DATA ENTRY'!E739,""))))</f>
        <v/>
      </c>
      <c r="N740" s="3" t="str">
        <f>IF('DATA ENTRY'!CK739="","",IF('DATA ENTRY'!W739="","",IF($D$4="All Post",'DATA ENTRY'!W739,IF(AND($D$4='DATA ENTRY'!CK739),'DATA ENTRY'!W739,""))))</f>
        <v/>
      </c>
      <c r="O740" s="3" t="str">
        <f>IF('DATA ENTRY'!CK739="","",IF('DATA ENTRY'!X739="","",IF($D$4="All Post",'DATA ENTRY'!X739,IF(AND($D$4='DATA ENTRY'!CK739),'DATA ENTRY'!X739,""))))</f>
        <v/>
      </c>
      <c r="P740" s="3" t="str">
        <f>IF('DATA ENTRY'!CK739="","",IF('DATA ENTRY'!G739="","",IF($D$4="All Post",'DATA ENTRY'!G739,IF(AND($D$4='DATA ENTRY'!CK739),'DATA ENTRY'!G739,""))))</f>
        <v/>
      </c>
      <c r="S740">
        <f t="shared" si="179"/>
        <v>0</v>
      </c>
      <c r="T740" t="str">
        <f t="shared" si="180"/>
        <v/>
      </c>
      <c r="BZ740" t="str">
        <f t="shared" si="181"/>
        <v/>
      </c>
      <c r="CA740" t="str">
        <f t="shared" si="182"/>
        <v/>
      </c>
      <c r="CB740" s="224">
        <v>734</v>
      </c>
      <c r="CC740" s="3" t="str">
        <f>IF('DATA ENTRY'!CK739="","",IF('DATA ENTRY'!B739="","",IF(AND($CD$4='DATA ENTRY'!CK739,$CG$4='DATA ENTRY'!D739),'DATA ENTRY'!B739,"")))</f>
        <v/>
      </c>
      <c r="CD740" s="3" t="str">
        <f>IF('DATA ENTRY'!CK739="","",IF('DATA ENTRY'!C739="","",IF(AND($CD$4='DATA ENTRY'!CK739,$CG$4='DATA ENTRY'!D739),'DATA ENTRY'!C739,"")))</f>
        <v/>
      </c>
      <c r="CE740" s="4" t="str">
        <f>IF('DATA ENTRY'!CK739="","",IF('DATA ENTRY'!I739="","",IF(AND($CD$4='DATA ENTRY'!CK739,$CG$4='DATA ENTRY'!D739),'DATA ENTRY'!I739,"")))</f>
        <v/>
      </c>
      <c r="CF740" s="4" t="str">
        <f>IF('DATA ENTRY'!CK739="","",IF('DATA ENTRY'!CK739="","",IF(AND($CD$4='DATA ENTRY'!CK739,$CG$4='DATA ENTRY'!D739),'DATA ENTRY'!CK739,"")))</f>
        <v/>
      </c>
      <c r="CG740" s="3" t="str">
        <f>IF('DATA ENTRY'!CK739="","",IF('DATA ENTRY'!N739="","",IF(AND($CD$4='DATA ENTRY'!CK739,$CG$4='DATA ENTRY'!D739),'DATA ENTRY'!N739,"")))</f>
        <v/>
      </c>
      <c r="CH740" s="107" t="str">
        <f>IF('DATA ENTRY'!CK739="","",IF('DATA ENTRY'!O739="","",IF(AND($CD$4='DATA ENTRY'!CK739,$CG$4='DATA ENTRY'!D739),'DATA ENTRY'!O739,"")))</f>
        <v/>
      </c>
      <c r="CI740" s="3" t="str">
        <f>IF('DATA ENTRY'!CK739="","",IF('DATA ENTRY'!P739="","",IF(AND($CD$4='DATA ENTRY'!CK739,$CG$4='DATA ENTRY'!D739),'DATA ENTRY'!P739,"")))</f>
        <v/>
      </c>
      <c r="CJ740" s="107" t="str">
        <f>IF('DATA ENTRY'!CK739="","",IF('DATA ENTRY'!Q739="","",IF(AND($CD$4='DATA ENTRY'!CK739,$CG$4='DATA ENTRY'!D739),'DATA ENTRY'!Q739,"")))</f>
        <v/>
      </c>
      <c r="CK740" s="3" t="str">
        <f>IF('DATA ENTRY'!CK739="","",IF('DATA ENTRY'!R739="","",IF(AND($CD$4='DATA ENTRY'!CK739,$CG$4='DATA ENTRY'!D739),'DATA ENTRY'!R739,"")))</f>
        <v/>
      </c>
      <c r="CL740" s="3" t="str">
        <f>IF('DATA ENTRY'!CK739="","",IF('DATA ENTRY'!S739="","",IF(AND($CD$4='DATA ENTRY'!CK739,$CG$4='DATA ENTRY'!D739),'DATA ENTRY'!S739,"")))</f>
        <v/>
      </c>
      <c r="CM740" s="3" t="str">
        <f>IF('DATA ENTRY'!CK739="","",IF('DATA ENTRY'!E739="","",IF(AND($CD$4='DATA ENTRY'!CK739,$CG$4='DATA ENTRY'!D739),'DATA ENTRY'!E739,"")))</f>
        <v/>
      </c>
      <c r="CN740" s="3" t="str">
        <f>IF('DATA ENTRY'!CK739="","",IF('DATA ENTRY'!W739="","",IF(AND($CD$4='DATA ENTRY'!CK739,$CG$4='DATA ENTRY'!D739),'DATA ENTRY'!W739,"")))</f>
        <v/>
      </c>
      <c r="CO740" s="3" t="str">
        <f>IF('DATA ENTRY'!CK739="","",IF('DATA ENTRY'!X739="","",IF(AND($CD$4='DATA ENTRY'!CK739,$CG$4='DATA ENTRY'!D739),'DATA ENTRY'!X739,"")))</f>
        <v/>
      </c>
      <c r="CP740" s="108" t="str">
        <f t="shared" si="183"/>
        <v/>
      </c>
      <c r="CQ740" s="108" t="str">
        <f>IF('DATA ENTRY'!CK739="","",IF('DATA ENTRY'!G739="","",IF(AND($CD$4='DATA ENTRY'!CK739,$CG$4='DATA ENTRY'!D739),'DATA ENTRY'!G739,"")))</f>
        <v/>
      </c>
      <c r="CR740" s="230" t="str">
        <f>IF('DATA ENTRY'!CK739="","",IF('DATA ENTRY'!D739="","",IF(AND($CD$4='DATA ENTRY'!CK739,$CG$4='DATA ENTRY'!D739),'DATA ENTRY'!D739,"")))</f>
        <v/>
      </c>
      <c r="CS740">
        <f t="shared" si="184"/>
        <v>0</v>
      </c>
      <c r="CT740">
        <f t="shared" si="185"/>
        <v>0</v>
      </c>
      <c r="CV740" s="139"/>
      <c r="CX740">
        <f t="shared" si="186"/>
        <v>0</v>
      </c>
      <c r="DB740" t="str">
        <f t="shared" si="193"/>
        <v/>
      </c>
      <c r="DC740" t="str">
        <f t="shared" si="194"/>
        <v/>
      </c>
      <c r="DD740" s="224">
        <v>734</v>
      </c>
      <c r="DE740" s="3" t="str">
        <f>IF('DATA ENTRY'!CK739="","",IF('DATA ENTRY'!B739="","",IF(AND($DF$4='DATA ENTRY'!D739),'DATA ENTRY'!B739,"")))</f>
        <v/>
      </c>
      <c r="DF740" s="3" t="str">
        <f>IF('DATA ENTRY'!CK739="","",IF('DATA ENTRY'!C739="","",IF(AND($DF$4='DATA ENTRY'!D739),'DATA ENTRY'!C739,"")))</f>
        <v/>
      </c>
      <c r="DG740" s="4" t="str">
        <f>IF('DATA ENTRY'!CK739="","",IF('DATA ENTRY'!I739="","",IF(AND($DF$4='DATA ENTRY'!D739),'DATA ENTRY'!I739,"")))</f>
        <v/>
      </c>
      <c r="DH740" s="4" t="str">
        <f>IF('DATA ENTRY'!CK739="","",IF('DATA ENTRY'!CK739="","",IF(AND($DF$4='DATA ENTRY'!D739),'DATA ENTRY'!CK739,"")))</f>
        <v/>
      </c>
      <c r="DI740" s="3" t="str">
        <f>IF('DATA ENTRY'!CK739="","",IF('DATA ENTRY'!N739="","",IF(AND($DF$4='DATA ENTRY'!D739),'DATA ENTRY'!N739,"")))</f>
        <v/>
      </c>
      <c r="DJ740" s="107" t="str">
        <f>IF('DATA ENTRY'!CK739="","",IF('DATA ENTRY'!O739="","",IF(AND($DF$4='DATA ENTRY'!D739),'DATA ENTRY'!O739,"")))</f>
        <v/>
      </c>
      <c r="DK740" s="3" t="str">
        <f>IF('DATA ENTRY'!CK739="","",IF('DATA ENTRY'!P739="","",IF(AND($DF$4='DATA ENTRY'!D739),'DATA ENTRY'!P739,"")))</f>
        <v/>
      </c>
      <c r="DL740" s="107" t="str">
        <f>IF('DATA ENTRY'!CK739="","",IF('DATA ENTRY'!Q739="","",IF(AND($DF$4='DATA ENTRY'!D739),'DATA ENTRY'!Q739,"")))</f>
        <v/>
      </c>
      <c r="DM740" s="3" t="str">
        <f>IF('DATA ENTRY'!CK739="","",IF('DATA ENTRY'!R739="","",IF(AND($DF$4='DATA ENTRY'!D739),'DATA ENTRY'!R739,"")))</f>
        <v/>
      </c>
      <c r="DN740" s="107" t="str">
        <f>IF('DATA ENTRY'!CK739="","",IF('DATA ENTRY'!S739="","",IF(AND($DF$4='DATA ENTRY'!D739),'DATA ENTRY'!S739,"")))</f>
        <v/>
      </c>
      <c r="DO740" s="3" t="str">
        <f>IF('DATA ENTRY'!CK739="","",IF('DATA ENTRY'!E739="","",IF(AND($DF$4='DATA ENTRY'!D739),'DATA ENTRY'!E739,"")))</f>
        <v/>
      </c>
      <c r="DP740" s="3" t="str">
        <f>IF('DATA ENTRY'!CK739="","",IF('DATA ENTRY'!D739="","",IF(AND($DF$4='DATA ENTRY'!D739),'DATA ENTRY'!D739,"")))</f>
        <v/>
      </c>
      <c r="DQ740" s="3" t="str">
        <f>IF('DATA ENTRY'!CK739="","",IF('DATA ENTRY'!W739="","",IF(AND($DF$4='DATA ENTRY'!D739),'DATA ENTRY'!W739,"")))</f>
        <v/>
      </c>
      <c r="DR740" s="3" t="str">
        <f>IF('DATA ENTRY'!CK739="","",IF('DATA ENTRY'!X739="","",IF(AND($DF$4='DATA ENTRY'!D739),'DATA ENTRY'!X739,"")))</f>
        <v/>
      </c>
      <c r="DS740" s="108" t="str">
        <f t="shared" si="187"/>
        <v/>
      </c>
      <c r="DT740" s="108" t="str">
        <f>IF('DATA ENTRY'!CK739="","",IF('DATA ENTRY'!D739="","",IF(AND($DF$4='DATA ENTRY'!D739),'DATA ENTRY'!G739,"")))</f>
        <v/>
      </c>
      <c r="DY740">
        <f t="shared" si="188"/>
        <v>0</v>
      </c>
      <c r="EB740" t="str">
        <f t="shared" si="189"/>
        <v/>
      </c>
      <c r="EC740" t="str">
        <f t="shared" si="190"/>
        <v/>
      </c>
      <c r="ED740" s="224">
        <v>734</v>
      </c>
      <c r="EE740" s="3" t="str">
        <f>IF('DATA ENTRY'!CK739="","",IF('DATA ENTRY'!B739="","",IF(AND($EF$4='DATA ENTRY'!G739,$EH$4='DATA ENTRY'!F739),'DATA ENTRY'!B739,"")))</f>
        <v/>
      </c>
      <c r="EF740" s="3" t="str">
        <f>IF('DATA ENTRY'!CK739="","",IF('DATA ENTRY'!C739="","",IF(AND($EF$4='DATA ENTRY'!G739,$EH$4='DATA ENTRY'!F739),'DATA ENTRY'!C739,"")))</f>
        <v/>
      </c>
      <c r="EG740" s="4" t="str">
        <f>IF('DATA ENTRY'!CK739="","",IF('DATA ENTRY'!I739="","",IF(AND($EF$4='DATA ENTRY'!G739,$EH$4='DATA ENTRY'!F739),'DATA ENTRY'!I739,"")))</f>
        <v/>
      </c>
      <c r="EH740" s="4" t="str">
        <f>IF('DATA ENTRY'!CK739="","",IF('DATA ENTRY'!CK739="","",IF(AND($EF$4='DATA ENTRY'!G739,$EH$4='DATA ENTRY'!F739),'DATA ENTRY'!CK739,"")))</f>
        <v/>
      </c>
      <c r="EI740" s="3" t="str">
        <f>IF('DATA ENTRY'!CK739="","",IF('DATA ENTRY'!N739="","",IF(AND($EF$4='DATA ENTRY'!G739,$EH$4='DATA ENTRY'!F739),'DATA ENTRY'!N739,"")))</f>
        <v/>
      </c>
      <c r="EJ740" s="107" t="str">
        <f>IF('DATA ENTRY'!CK739="","",IF('DATA ENTRY'!O739="","",IF(AND($EF$4='DATA ENTRY'!G739,$EH$4='DATA ENTRY'!F739),'DATA ENTRY'!O739,"")))</f>
        <v/>
      </c>
      <c r="EK740" s="3" t="str">
        <f>IF('DATA ENTRY'!CK739="","",IF('DATA ENTRY'!P739="","",IF(AND($EF$4='DATA ENTRY'!G739,$EH$4='DATA ENTRY'!F739),'DATA ENTRY'!P739,"")))</f>
        <v/>
      </c>
      <c r="EL740" s="107" t="str">
        <f>IF('DATA ENTRY'!CK739="","",IF('DATA ENTRY'!Q739="","",IF(AND($EF$4='DATA ENTRY'!G739,$EH$4='DATA ENTRY'!F739),'DATA ENTRY'!Q739,"")))</f>
        <v/>
      </c>
      <c r="EM740" s="3" t="str">
        <f>IF('DATA ENTRY'!CK739="","",IF('DATA ENTRY'!R739="","",IF(AND($EF$4='DATA ENTRY'!G739,$EH$4='DATA ENTRY'!F739),'DATA ENTRY'!R739,"")))</f>
        <v/>
      </c>
      <c r="EN740" s="107" t="str">
        <f>IF('DATA ENTRY'!CK739="","",IF('DATA ENTRY'!S739="","",IF(AND($EF$4='DATA ENTRY'!G739,$EH$4='DATA ENTRY'!F739),'DATA ENTRY'!S739,"")))</f>
        <v/>
      </c>
      <c r="EO740" s="3" t="str">
        <f>IF('DATA ENTRY'!CK739="","",IF('DATA ENTRY'!E739="","",IF(AND($EF$4='DATA ENTRY'!G739,$EH$4='DATA ENTRY'!F739),'DATA ENTRY'!E739,"")))</f>
        <v/>
      </c>
      <c r="EP740" s="3" t="str">
        <f>IF('DATA ENTRY'!CK739="","",IF('DATA ENTRY'!D739="","",IF(AND($EF$4='DATA ENTRY'!G739,$EH$4='DATA ENTRY'!F739),'DATA ENTRY'!D739,"")))</f>
        <v/>
      </c>
      <c r="EQ740" s="3" t="str">
        <f>IF('DATA ENTRY'!CK739="","",IF('DATA ENTRY'!W739="","",IF(AND($EF$4='DATA ENTRY'!G739,$EH$4='DATA ENTRY'!F739),'DATA ENTRY'!W739,"")))</f>
        <v/>
      </c>
      <c r="ER740" s="3" t="str">
        <f>IF('DATA ENTRY'!CK739="","",IF('DATA ENTRY'!X739="","",IF(AND($EF$4='DATA ENTRY'!G739,$EH$4='DATA ENTRY'!F739),'DATA ENTRY'!X739,"")))</f>
        <v/>
      </c>
      <c r="ES740" s="108" t="str">
        <f t="shared" si="191"/>
        <v/>
      </c>
      <c r="ET740" s="108" t="str">
        <f>IF('DATA ENTRY'!CK739="","",IF('DATA ENTRY'!D739="","",IF(AND($EF$4='DATA ENTRY'!G739,$EH$4='DATA ENTRY'!F739),'DATA ENTRY'!G739,"")))</f>
        <v/>
      </c>
      <c r="EY740">
        <f t="shared" si="192"/>
        <v>0</v>
      </c>
    </row>
    <row r="741" spans="1:155">
      <c r="A741" t="str">
        <f>IF(S741=0,"",1+(MAX($A$7:A740)))</f>
        <v/>
      </c>
      <c r="B741" s="224">
        <v>735</v>
      </c>
      <c r="C741" s="3" t="str">
        <f>IF('DATA ENTRY'!CK740="","",IF('DATA ENTRY'!B740="","",IF($D$4="All Post",'DATA ENTRY'!B740,IF(AND($D$4='DATA ENTRY'!CK740),'DATA ENTRY'!B740,""))))</f>
        <v/>
      </c>
      <c r="D741" s="3" t="str">
        <f>IF('DATA ENTRY'!CK740="","",IF('DATA ENTRY'!C740="","",IF($D$4="All Post",'DATA ENTRY'!C740,IF(AND($D$4='DATA ENTRY'!CK740),'DATA ENTRY'!C740,""))))</f>
        <v/>
      </c>
      <c r="E741" s="4" t="str">
        <f>IF('DATA ENTRY'!CK740="","",IF('DATA ENTRY'!I740="","",IF($D$4="All Post",'DATA ENTRY'!I740,IF(AND($D$4='DATA ENTRY'!CK740),'DATA ENTRY'!I740,""))))</f>
        <v/>
      </c>
      <c r="F741" s="4" t="str">
        <f>IF('DATA ENTRY'!CK740="","",IF('DATA ENTRY'!CK740="","",IF($D$4="All Post",'DATA ENTRY'!CK740,IF(AND($D$4='DATA ENTRY'!CK740),'DATA ENTRY'!CK740,""))))</f>
        <v/>
      </c>
      <c r="G741" s="3" t="str">
        <f>IF('DATA ENTRY'!CK740="","",IF('DATA ENTRY'!N740="","",IF($D$4="All Post",'DATA ENTRY'!N740,IF(AND($D$4='DATA ENTRY'!CK740),'DATA ENTRY'!N740,""))))</f>
        <v/>
      </c>
      <c r="H741" s="107" t="str">
        <f>IF('DATA ENTRY'!CK740="","",IF('DATA ENTRY'!O740="","",IF($D$4="All Post",'DATA ENTRY'!O740,IF(AND($D$4='DATA ENTRY'!CK740),'DATA ENTRY'!O740,""))))</f>
        <v/>
      </c>
      <c r="I741" s="3" t="str">
        <f>IF('DATA ENTRY'!CK740="","",IF('DATA ENTRY'!P740="","",IF($D$4="All Post",'DATA ENTRY'!P740,IF(AND($D$4='DATA ENTRY'!CK740),'DATA ENTRY'!P740,""))))</f>
        <v/>
      </c>
      <c r="J741" s="107" t="str">
        <f>IF('DATA ENTRY'!CK740="","",IF('DATA ENTRY'!Q740="","",IF($D$4="All Post",'DATA ENTRY'!Q740,IF(AND($D$4='DATA ENTRY'!CK740),'DATA ENTRY'!Q740,""))))</f>
        <v/>
      </c>
      <c r="K741" s="3" t="str">
        <f>IF('DATA ENTRY'!CK740="","",IF('DATA ENTRY'!R740="","",IF($D$4="All Post",'DATA ENTRY'!R740,IF(AND($D$4='DATA ENTRY'!CK740),'DATA ENTRY'!R740,""))))</f>
        <v/>
      </c>
      <c r="L741" s="3" t="str">
        <f>IF('DATA ENTRY'!CK740="","",IF('DATA ENTRY'!S740="","",IF($D$4="All Post",'DATA ENTRY'!S740,IF(AND($D$4='DATA ENTRY'!CK740),'DATA ENTRY'!S740,""))))</f>
        <v/>
      </c>
      <c r="M741" s="3" t="str">
        <f>IF('DATA ENTRY'!CK740="","",IF('DATA ENTRY'!E740="","",IF($D$4="All Post",'DATA ENTRY'!E740,IF(AND($D$4='DATA ENTRY'!CK740),'DATA ENTRY'!E740,""))))</f>
        <v/>
      </c>
      <c r="N741" s="3" t="str">
        <f>IF('DATA ENTRY'!CK740="","",IF('DATA ENTRY'!W740="","",IF($D$4="All Post",'DATA ENTRY'!W740,IF(AND($D$4='DATA ENTRY'!CK740),'DATA ENTRY'!W740,""))))</f>
        <v/>
      </c>
      <c r="O741" s="3" t="str">
        <f>IF('DATA ENTRY'!CK740="","",IF('DATA ENTRY'!X740="","",IF($D$4="All Post",'DATA ENTRY'!X740,IF(AND($D$4='DATA ENTRY'!CK740),'DATA ENTRY'!X740,""))))</f>
        <v/>
      </c>
      <c r="P741" s="3" t="str">
        <f>IF('DATA ENTRY'!CK740="","",IF('DATA ENTRY'!G740="","",IF($D$4="All Post",'DATA ENTRY'!G740,IF(AND($D$4='DATA ENTRY'!CK740),'DATA ENTRY'!G740,""))))</f>
        <v/>
      </c>
      <c r="S741">
        <f t="shared" si="179"/>
        <v>0</v>
      </c>
      <c r="T741" t="str">
        <f t="shared" si="180"/>
        <v/>
      </c>
      <c r="BZ741" t="str">
        <f t="shared" si="181"/>
        <v/>
      </c>
      <c r="CA741" t="str">
        <f t="shared" si="182"/>
        <v/>
      </c>
      <c r="CB741" s="224">
        <v>735</v>
      </c>
      <c r="CC741" s="3" t="str">
        <f>IF('DATA ENTRY'!CK740="","",IF('DATA ENTRY'!B740="","",IF(AND($CD$4='DATA ENTRY'!CK740,$CG$4='DATA ENTRY'!D740),'DATA ENTRY'!B740,"")))</f>
        <v/>
      </c>
      <c r="CD741" s="3" t="str">
        <f>IF('DATA ENTRY'!CK740="","",IF('DATA ENTRY'!C740="","",IF(AND($CD$4='DATA ENTRY'!CK740,$CG$4='DATA ENTRY'!D740),'DATA ENTRY'!C740,"")))</f>
        <v/>
      </c>
      <c r="CE741" s="4" t="str">
        <f>IF('DATA ENTRY'!CK740="","",IF('DATA ENTRY'!I740="","",IF(AND($CD$4='DATA ENTRY'!CK740,$CG$4='DATA ENTRY'!D740),'DATA ENTRY'!I740,"")))</f>
        <v/>
      </c>
      <c r="CF741" s="4" t="str">
        <f>IF('DATA ENTRY'!CK740="","",IF('DATA ENTRY'!CK740="","",IF(AND($CD$4='DATA ENTRY'!CK740,$CG$4='DATA ENTRY'!D740),'DATA ENTRY'!CK740,"")))</f>
        <v/>
      </c>
      <c r="CG741" s="3" t="str">
        <f>IF('DATA ENTRY'!CK740="","",IF('DATA ENTRY'!N740="","",IF(AND($CD$4='DATA ENTRY'!CK740,$CG$4='DATA ENTRY'!D740),'DATA ENTRY'!N740,"")))</f>
        <v/>
      </c>
      <c r="CH741" s="107" t="str">
        <f>IF('DATA ENTRY'!CK740="","",IF('DATA ENTRY'!O740="","",IF(AND($CD$4='DATA ENTRY'!CK740,$CG$4='DATA ENTRY'!D740),'DATA ENTRY'!O740,"")))</f>
        <v/>
      </c>
      <c r="CI741" s="3" t="str">
        <f>IF('DATA ENTRY'!CK740="","",IF('DATA ENTRY'!P740="","",IF(AND($CD$4='DATA ENTRY'!CK740,$CG$4='DATA ENTRY'!D740),'DATA ENTRY'!P740,"")))</f>
        <v/>
      </c>
      <c r="CJ741" s="107" t="str">
        <f>IF('DATA ENTRY'!CK740="","",IF('DATA ENTRY'!Q740="","",IF(AND($CD$4='DATA ENTRY'!CK740,$CG$4='DATA ENTRY'!D740),'DATA ENTRY'!Q740,"")))</f>
        <v/>
      </c>
      <c r="CK741" s="3" t="str">
        <f>IF('DATA ENTRY'!CK740="","",IF('DATA ENTRY'!R740="","",IF(AND($CD$4='DATA ENTRY'!CK740,$CG$4='DATA ENTRY'!D740),'DATA ENTRY'!R740,"")))</f>
        <v/>
      </c>
      <c r="CL741" s="3" t="str">
        <f>IF('DATA ENTRY'!CK740="","",IF('DATA ENTRY'!S740="","",IF(AND($CD$4='DATA ENTRY'!CK740,$CG$4='DATA ENTRY'!D740),'DATA ENTRY'!S740,"")))</f>
        <v/>
      </c>
      <c r="CM741" s="3" t="str">
        <f>IF('DATA ENTRY'!CK740="","",IF('DATA ENTRY'!E740="","",IF(AND($CD$4='DATA ENTRY'!CK740,$CG$4='DATA ENTRY'!D740),'DATA ENTRY'!E740,"")))</f>
        <v/>
      </c>
      <c r="CN741" s="3" t="str">
        <f>IF('DATA ENTRY'!CK740="","",IF('DATA ENTRY'!W740="","",IF(AND($CD$4='DATA ENTRY'!CK740,$CG$4='DATA ENTRY'!D740),'DATA ENTRY'!W740,"")))</f>
        <v/>
      </c>
      <c r="CO741" s="3" t="str">
        <f>IF('DATA ENTRY'!CK740="","",IF('DATA ENTRY'!X740="","",IF(AND($CD$4='DATA ENTRY'!CK740,$CG$4='DATA ENTRY'!D740),'DATA ENTRY'!X740,"")))</f>
        <v/>
      </c>
      <c r="CP741" s="108" t="str">
        <f t="shared" si="183"/>
        <v/>
      </c>
      <c r="CQ741" s="108" t="str">
        <f>IF('DATA ENTRY'!CK740="","",IF('DATA ENTRY'!G740="","",IF(AND($CD$4='DATA ENTRY'!CK740,$CG$4='DATA ENTRY'!D740),'DATA ENTRY'!G740,"")))</f>
        <v/>
      </c>
      <c r="CR741" s="230" t="str">
        <f>IF('DATA ENTRY'!CK740="","",IF('DATA ENTRY'!D740="","",IF(AND($CD$4='DATA ENTRY'!CK740,$CG$4='DATA ENTRY'!D740),'DATA ENTRY'!D740,"")))</f>
        <v/>
      </c>
      <c r="CS741">
        <f t="shared" si="184"/>
        <v>0</v>
      </c>
      <c r="CT741">
        <f t="shared" si="185"/>
        <v>0</v>
      </c>
      <c r="CV741" s="139"/>
      <c r="CX741">
        <f t="shared" si="186"/>
        <v>0</v>
      </c>
      <c r="DB741" t="str">
        <f t="shared" si="193"/>
        <v/>
      </c>
      <c r="DC741" t="str">
        <f t="shared" si="194"/>
        <v/>
      </c>
      <c r="DD741" s="224">
        <v>735</v>
      </c>
      <c r="DE741" s="3" t="str">
        <f>IF('DATA ENTRY'!CK740="","",IF('DATA ENTRY'!B740="","",IF(AND($DF$4='DATA ENTRY'!D740),'DATA ENTRY'!B740,"")))</f>
        <v/>
      </c>
      <c r="DF741" s="3" t="str">
        <f>IF('DATA ENTRY'!CK740="","",IF('DATA ENTRY'!C740="","",IF(AND($DF$4='DATA ENTRY'!D740),'DATA ENTRY'!C740,"")))</f>
        <v/>
      </c>
      <c r="DG741" s="4" t="str">
        <f>IF('DATA ENTRY'!CK740="","",IF('DATA ENTRY'!I740="","",IF(AND($DF$4='DATA ENTRY'!D740),'DATA ENTRY'!I740,"")))</f>
        <v/>
      </c>
      <c r="DH741" s="4" t="str">
        <f>IF('DATA ENTRY'!CK740="","",IF('DATA ENTRY'!CK740="","",IF(AND($DF$4='DATA ENTRY'!D740),'DATA ENTRY'!CK740,"")))</f>
        <v/>
      </c>
      <c r="DI741" s="3" t="str">
        <f>IF('DATA ENTRY'!CK740="","",IF('DATA ENTRY'!N740="","",IF(AND($DF$4='DATA ENTRY'!D740),'DATA ENTRY'!N740,"")))</f>
        <v/>
      </c>
      <c r="DJ741" s="107" t="str">
        <f>IF('DATA ENTRY'!CK740="","",IF('DATA ENTRY'!O740="","",IF(AND($DF$4='DATA ENTRY'!D740),'DATA ENTRY'!O740,"")))</f>
        <v/>
      </c>
      <c r="DK741" s="3" t="str">
        <f>IF('DATA ENTRY'!CK740="","",IF('DATA ENTRY'!P740="","",IF(AND($DF$4='DATA ENTRY'!D740),'DATA ENTRY'!P740,"")))</f>
        <v/>
      </c>
      <c r="DL741" s="107" t="str">
        <f>IF('DATA ENTRY'!CK740="","",IF('DATA ENTRY'!Q740="","",IF(AND($DF$4='DATA ENTRY'!D740),'DATA ENTRY'!Q740,"")))</f>
        <v/>
      </c>
      <c r="DM741" s="3" t="str">
        <f>IF('DATA ENTRY'!CK740="","",IF('DATA ENTRY'!R740="","",IF(AND($DF$4='DATA ENTRY'!D740),'DATA ENTRY'!R740,"")))</f>
        <v/>
      </c>
      <c r="DN741" s="107" t="str">
        <f>IF('DATA ENTRY'!CK740="","",IF('DATA ENTRY'!S740="","",IF(AND($DF$4='DATA ENTRY'!D740),'DATA ENTRY'!S740,"")))</f>
        <v/>
      </c>
      <c r="DO741" s="3" t="str">
        <f>IF('DATA ENTRY'!CK740="","",IF('DATA ENTRY'!E740="","",IF(AND($DF$4='DATA ENTRY'!D740),'DATA ENTRY'!E740,"")))</f>
        <v/>
      </c>
      <c r="DP741" s="3" t="str">
        <f>IF('DATA ENTRY'!CK740="","",IF('DATA ENTRY'!D740="","",IF(AND($DF$4='DATA ENTRY'!D740),'DATA ENTRY'!D740,"")))</f>
        <v/>
      </c>
      <c r="DQ741" s="3" t="str">
        <f>IF('DATA ENTRY'!CK740="","",IF('DATA ENTRY'!W740="","",IF(AND($DF$4='DATA ENTRY'!D740),'DATA ENTRY'!W740,"")))</f>
        <v/>
      </c>
      <c r="DR741" s="3" t="str">
        <f>IF('DATA ENTRY'!CK740="","",IF('DATA ENTRY'!X740="","",IF(AND($DF$4='DATA ENTRY'!D740),'DATA ENTRY'!X740,"")))</f>
        <v/>
      </c>
      <c r="DS741" s="108" t="str">
        <f t="shared" si="187"/>
        <v/>
      </c>
      <c r="DT741" s="108" t="str">
        <f>IF('DATA ENTRY'!CK740="","",IF('DATA ENTRY'!D740="","",IF(AND($DF$4='DATA ENTRY'!D740),'DATA ENTRY'!G740,"")))</f>
        <v/>
      </c>
      <c r="DY741">
        <f t="shared" si="188"/>
        <v>0</v>
      </c>
      <c r="EB741" t="str">
        <f t="shared" si="189"/>
        <v/>
      </c>
      <c r="EC741" t="str">
        <f t="shared" si="190"/>
        <v/>
      </c>
      <c r="ED741" s="224">
        <v>735</v>
      </c>
      <c r="EE741" s="3" t="str">
        <f>IF('DATA ENTRY'!CK740="","",IF('DATA ENTRY'!B740="","",IF(AND($EF$4='DATA ENTRY'!G740,$EH$4='DATA ENTRY'!F740),'DATA ENTRY'!B740,"")))</f>
        <v/>
      </c>
      <c r="EF741" s="3" t="str">
        <f>IF('DATA ENTRY'!CK740="","",IF('DATA ENTRY'!C740="","",IF(AND($EF$4='DATA ENTRY'!G740,$EH$4='DATA ENTRY'!F740),'DATA ENTRY'!C740,"")))</f>
        <v/>
      </c>
      <c r="EG741" s="4" t="str">
        <f>IF('DATA ENTRY'!CK740="","",IF('DATA ENTRY'!I740="","",IF(AND($EF$4='DATA ENTRY'!G740,$EH$4='DATA ENTRY'!F740),'DATA ENTRY'!I740,"")))</f>
        <v/>
      </c>
      <c r="EH741" s="4" t="str">
        <f>IF('DATA ENTRY'!CK740="","",IF('DATA ENTRY'!CK740="","",IF(AND($EF$4='DATA ENTRY'!G740,$EH$4='DATA ENTRY'!F740),'DATA ENTRY'!CK740,"")))</f>
        <v/>
      </c>
      <c r="EI741" s="3" t="str">
        <f>IF('DATA ENTRY'!CK740="","",IF('DATA ENTRY'!N740="","",IF(AND($EF$4='DATA ENTRY'!G740,$EH$4='DATA ENTRY'!F740),'DATA ENTRY'!N740,"")))</f>
        <v/>
      </c>
      <c r="EJ741" s="107" t="str">
        <f>IF('DATA ENTRY'!CK740="","",IF('DATA ENTRY'!O740="","",IF(AND($EF$4='DATA ENTRY'!G740,$EH$4='DATA ENTRY'!F740),'DATA ENTRY'!O740,"")))</f>
        <v/>
      </c>
      <c r="EK741" s="3" t="str">
        <f>IF('DATA ENTRY'!CK740="","",IF('DATA ENTRY'!P740="","",IF(AND($EF$4='DATA ENTRY'!G740,$EH$4='DATA ENTRY'!F740),'DATA ENTRY'!P740,"")))</f>
        <v/>
      </c>
      <c r="EL741" s="107" t="str">
        <f>IF('DATA ENTRY'!CK740="","",IF('DATA ENTRY'!Q740="","",IF(AND($EF$4='DATA ENTRY'!G740,$EH$4='DATA ENTRY'!F740),'DATA ENTRY'!Q740,"")))</f>
        <v/>
      </c>
      <c r="EM741" s="3" t="str">
        <f>IF('DATA ENTRY'!CK740="","",IF('DATA ENTRY'!R740="","",IF(AND($EF$4='DATA ENTRY'!G740,$EH$4='DATA ENTRY'!F740),'DATA ENTRY'!R740,"")))</f>
        <v/>
      </c>
      <c r="EN741" s="107" t="str">
        <f>IF('DATA ENTRY'!CK740="","",IF('DATA ENTRY'!S740="","",IF(AND($EF$4='DATA ENTRY'!G740,$EH$4='DATA ENTRY'!F740),'DATA ENTRY'!S740,"")))</f>
        <v/>
      </c>
      <c r="EO741" s="3" t="str">
        <f>IF('DATA ENTRY'!CK740="","",IF('DATA ENTRY'!E740="","",IF(AND($EF$4='DATA ENTRY'!G740,$EH$4='DATA ENTRY'!F740),'DATA ENTRY'!E740,"")))</f>
        <v/>
      </c>
      <c r="EP741" s="3" t="str">
        <f>IF('DATA ENTRY'!CK740="","",IF('DATA ENTRY'!D740="","",IF(AND($EF$4='DATA ENTRY'!G740,$EH$4='DATA ENTRY'!F740),'DATA ENTRY'!D740,"")))</f>
        <v/>
      </c>
      <c r="EQ741" s="3" t="str">
        <f>IF('DATA ENTRY'!CK740="","",IF('DATA ENTRY'!W740="","",IF(AND($EF$4='DATA ENTRY'!G740,$EH$4='DATA ENTRY'!F740),'DATA ENTRY'!W740,"")))</f>
        <v/>
      </c>
      <c r="ER741" s="3" t="str">
        <f>IF('DATA ENTRY'!CK740="","",IF('DATA ENTRY'!X740="","",IF(AND($EF$4='DATA ENTRY'!G740,$EH$4='DATA ENTRY'!F740),'DATA ENTRY'!X740,"")))</f>
        <v/>
      </c>
      <c r="ES741" s="108" t="str">
        <f t="shared" si="191"/>
        <v/>
      </c>
      <c r="ET741" s="108" t="str">
        <f>IF('DATA ENTRY'!CK740="","",IF('DATA ENTRY'!D740="","",IF(AND($EF$4='DATA ENTRY'!G740,$EH$4='DATA ENTRY'!F740),'DATA ENTRY'!G740,"")))</f>
        <v/>
      </c>
      <c r="EY741">
        <f t="shared" si="192"/>
        <v>0</v>
      </c>
    </row>
    <row r="742" spans="1:155">
      <c r="A742" t="str">
        <f>IF(S742=0,"",1+(MAX($A$7:A741)))</f>
        <v/>
      </c>
      <c r="B742" s="224">
        <v>736</v>
      </c>
      <c r="C742" s="3" t="str">
        <f>IF('DATA ENTRY'!CK741="","",IF('DATA ENTRY'!B741="","",IF($D$4="All Post",'DATA ENTRY'!B741,IF(AND($D$4='DATA ENTRY'!CK741),'DATA ENTRY'!B741,""))))</f>
        <v/>
      </c>
      <c r="D742" s="3" t="str">
        <f>IF('DATA ENTRY'!CK741="","",IF('DATA ENTRY'!C741="","",IF($D$4="All Post",'DATA ENTRY'!C741,IF(AND($D$4='DATA ENTRY'!CK741),'DATA ENTRY'!C741,""))))</f>
        <v/>
      </c>
      <c r="E742" s="4" t="str">
        <f>IF('DATA ENTRY'!CK741="","",IF('DATA ENTRY'!I741="","",IF($D$4="All Post",'DATA ENTRY'!I741,IF(AND($D$4='DATA ENTRY'!CK741),'DATA ENTRY'!I741,""))))</f>
        <v/>
      </c>
      <c r="F742" s="4" t="str">
        <f>IF('DATA ENTRY'!CK741="","",IF('DATA ENTRY'!CK741="","",IF($D$4="All Post",'DATA ENTRY'!CK741,IF(AND($D$4='DATA ENTRY'!CK741),'DATA ENTRY'!CK741,""))))</f>
        <v/>
      </c>
      <c r="G742" s="3" t="str">
        <f>IF('DATA ENTRY'!CK741="","",IF('DATA ENTRY'!N741="","",IF($D$4="All Post",'DATA ENTRY'!N741,IF(AND($D$4='DATA ENTRY'!CK741),'DATA ENTRY'!N741,""))))</f>
        <v/>
      </c>
      <c r="H742" s="107" t="str">
        <f>IF('DATA ENTRY'!CK741="","",IF('DATA ENTRY'!O741="","",IF($D$4="All Post",'DATA ENTRY'!O741,IF(AND($D$4='DATA ENTRY'!CK741),'DATA ENTRY'!O741,""))))</f>
        <v/>
      </c>
      <c r="I742" s="3" t="str">
        <f>IF('DATA ENTRY'!CK741="","",IF('DATA ENTRY'!P741="","",IF($D$4="All Post",'DATA ENTRY'!P741,IF(AND($D$4='DATA ENTRY'!CK741),'DATA ENTRY'!P741,""))))</f>
        <v/>
      </c>
      <c r="J742" s="107" t="str">
        <f>IF('DATA ENTRY'!CK741="","",IF('DATA ENTRY'!Q741="","",IF($D$4="All Post",'DATA ENTRY'!Q741,IF(AND($D$4='DATA ENTRY'!CK741),'DATA ENTRY'!Q741,""))))</f>
        <v/>
      </c>
      <c r="K742" s="3" t="str">
        <f>IF('DATA ENTRY'!CK741="","",IF('DATA ENTRY'!R741="","",IF($D$4="All Post",'DATA ENTRY'!R741,IF(AND($D$4='DATA ENTRY'!CK741),'DATA ENTRY'!R741,""))))</f>
        <v/>
      </c>
      <c r="L742" s="3" t="str">
        <f>IF('DATA ENTRY'!CK741="","",IF('DATA ENTRY'!S741="","",IF($D$4="All Post",'DATA ENTRY'!S741,IF(AND($D$4='DATA ENTRY'!CK741),'DATA ENTRY'!S741,""))))</f>
        <v/>
      </c>
      <c r="M742" s="3" t="str">
        <f>IF('DATA ENTRY'!CK741="","",IF('DATA ENTRY'!E741="","",IF($D$4="All Post",'DATA ENTRY'!E741,IF(AND($D$4='DATA ENTRY'!CK741),'DATA ENTRY'!E741,""))))</f>
        <v/>
      </c>
      <c r="N742" s="3" t="str">
        <f>IF('DATA ENTRY'!CK741="","",IF('DATA ENTRY'!W741="","",IF($D$4="All Post",'DATA ENTRY'!W741,IF(AND($D$4='DATA ENTRY'!CK741),'DATA ENTRY'!W741,""))))</f>
        <v/>
      </c>
      <c r="O742" s="3" t="str">
        <f>IF('DATA ENTRY'!CK741="","",IF('DATA ENTRY'!X741="","",IF($D$4="All Post",'DATA ENTRY'!X741,IF(AND($D$4='DATA ENTRY'!CK741),'DATA ENTRY'!X741,""))))</f>
        <v/>
      </c>
      <c r="P742" s="3" t="str">
        <f>IF('DATA ENTRY'!CK741="","",IF('DATA ENTRY'!G741="","",IF($D$4="All Post",'DATA ENTRY'!G741,IF(AND($D$4='DATA ENTRY'!CK741),'DATA ENTRY'!G741,""))))</f>
        <v/>
      </c>
      <c r="S742">
        <f t="shared" si="179"/>
        <v>0</v>
      </c>
      <c r="T742" t="str">
        <f t="shared" si="180"/>
        <v/>
      </c>
      <c r="BZ742" t="str">
        <f t="shared" si="181"/>
        <v/>
      </c>
      <c r="CA742" t="str">
        <f t="shared" si="182"/>
        <v/>
      </c>
      <c r="CB742" s="224">
        <v>736</v>
      </c>
      <c r="CC742" s="3" t="str">
        <f>IF('DATA ENTRY'!CK741="","",IF('DATA ENTRY'!B741="","",IF(AND($CD$4='DATA ENTRY'!CK741,$CG$4='DATA ENTRY'!D741),'DATA ENTRY'!B741,"")))</f>
        <v/>
      </c>
      <c r="CD742" s="3" t="str">
        <f>IF('DATA ENTRY'!CK741="","",IF('DATA ENTRY'!C741="","",IF(AND($CD$4='DATA ENTRY'!CK741,$CG$4='DATA ENTRY'!D741),'DATA ENTRY'!C741,"")))</f>
        <v/>
      </c>
      <c r="CE742" s="4" t="str">
        <f>IF('DATA ENTRY'!CK741="","",IF('DATA ENTRY'!I741="","",IF(AND($CD$4='DATA ENTRY'!CK741,$CG$4='DATA ENTRY'!D741),'DATA ENTRY'!I741,"")))</f>
        <v/>
      </c>
      <c r="CF742" s="4" t="str">
        <f>IF('DATA ENTRY'!CK741="","",IF('DATA ENTRY'!CK741="","",IF(AND($CD$4='DATA ENTRY'!CK741,$CG$4='DATA ENTRY'!D741),'DATA ENTRY'!CK741,"")))</f>
        <v/>
      </c>
      <c r="CG742" s="3" t="str">
        <f>IF('DATA ENTRY'!CK741="","",IF('DATA ENTRY'!N741="","",IF(AND($CD$4='DATA ENTRY'!CK741,$CG$4='DATA ENTRY'!D741),'DATA ENTRY'!N741,"")))</f>
        <v/>
      </c>
      <c r="CH742" s="107" t="str">
        <f>IF('DATA ENTRY'!CK741="","",IF('DATA ENTRY'!O741="","",IF(AND($CD$4='DATA ENTRY'!CK741,$CG$4='DATA ENTRY'!D741),'DATA ENTRY'!O741,"")))</f>
        <v/>
      </c>
      <c r="CI742" s="3" t="str">
        <f>IF('DATA ENTRY'!CK741="","",IF('DATA ENTRY'!P741="","",IF(AND($CD$4='DATA ENTRY'!CK741,$CG$4='DATA ENTRY'!D741),'DATA ENTRY'!P741,"")))</f>
        <v/>
      </c>
      <c r="CJ742" s="107" t="str">
        <f>IF('DATA ENTRY'!CK741="","",IF('DATA ENTRY'!Q741="","",IF(AND($CD$4='DATA ENTRY'!CK741,$CG$4='DATA ENTRY'!D741),'DATA ENTRY'!Q741,"")))</f>
        <v/>
      </c>
      <c r="CK742" s="3" t="str">
        <f>IF('DATA ENTRY'!CK741="","",IF('DATA ENTRY'!R741="","",IF(AND($CD$4='DATA ENTRY'!CK741,$CG$4='DATA ENTRY'!D741),'DATA ENTRY'!R741,"")))</f>
        <v/>
      </c>
      <c r="CL742" s="3" t="str">
        <f>IF('DATA ENTRY'!CK741="","",IF('DATA ENTRY'!S741="","",IF(AND($CD$4='DATA ENTRY'!CK741,$CG$4='DATA ENTRY'!D741),'DATA ENTRY'!S741,"")))</f>
        <v/>
      </c>
      <c r="CM742" s="3" t="str">
        <f>IF('DATA ENTRY'!CK741="","",IF('DATA ENTRY'!E741="","",IF(AND($CD$4='DATA ENTRY'!CK741,$CG$4='DATA ENTRY'!D741),'DATA ENTRY'!E741,"")))</f>
        <v/>
      </c>
      <c r="CN742" s="3" t="str">
        <f>IF('DATA ENTRY'!CK741="","",IF('DATA ENTRY'!W741="","",IF(AND($CD$4='DATA ENTRY'!CK741,$CG$4='DATA ENTRY'!D741),'DATA ENTRY'!W741,"")))</f>
        <v/>
      </c>
      <c r="CO742" s="3" t="str">
        <f>IF('DATA ENTRY'!CK741="","",IF('DATA ENTRY'!X741="","",IF(AND($CD$4='DATA ENTRY'!CK741,$CG$4='DATA ENTRY'!D741),'DATA ENTRY'!X741,"")))</f>
        <v/>
      </c>
      <c r="CP742" s="108" t="str">
        <f t="shared" si="183"/>
        <v/>
      </c>
      <c r="CQ742" s="108" t="str">
        <f>IF('DATA ENTRY'!CK741="","",IF('DATA ENTRY'!G741="","",IF(AND($CD$4='DATA ENTRY'!CK741,$CG$4='DATA ENTRY'!D741),'DATA ENTRY'!G741,"")))</f>
        <v/>
      </c>
      <c r="CR742" s="230" t="str">
        <f>IF('DATA ENTRY'!CK741="","",IF('DATA ENTRY'!D741="","",IF(AND($CD$4='DATA ENTRY'!CK741,$CG$4='DATA ENTRY'!D741),'DATA ENTRY'!D741,"")))</f>
        <v/>
      </c>
      <c r="CS742">
        <f t="shared" si="184"/>
        <v>0</v>
      </c>
      <c r="CT742">
        <f t="shared" si="185"/>
        <v>0</v>
      </c>
      <c r="CV742" s="139"/>
      <c r="CX742">
        <f t="shared" si="186"/>
        <v>0</v>
      </c>
      <c r="DB742" t="str">
        <f t="shared" si="193"/>
        <v/>
      </c>
      <c r="DC742" t="str">
        <f t="shared" si="194"/>
        <v/>
      </c>
      <c r="DD742" s="224">
        <v>736</v>
      </c>
      <c r="DE742" s="3" t="str">
        <f>IF('DATA ENTRY'!CK741="","",IF('DATA ENTRY'!B741="","",IF(AND($DF$4='DATA ENTRY'!D741),'DATA ENTRY'!B741,"")))</f>
        <v/>
      </c>
      <c r="DF742" s="3" t="str">
        <f>IF('DATA ENTRY'!CK741="","",IF('DATA ENTRY'!C741="","",IF(AND($DF$4='DATA ENTRY'!D741),'DATA ENTRY'!C741,"")))</f>
        <v/>
      </c>
      <c r="DG742" s="4" t="str">
        <f>IF('DATA ENTRY'!CK741="","",IF('DATA ENTRY'!I741="","",IF(AND($DF$4='DATA ENTRY'!D741),'DATA ENTRY'!I741,"")))</f>
        <v/>
      </c>
      <c r="DH742" s="4" t="str">
        <f>IF('DATA ENTRY'!CK741="","",IF('DATA ENTRY'!CK741="","",IF(AND($DF$4='DATA ENTRY'!D741),'DATA ENTRY'!CK741,"")))</f>
        <v/>
      </c>
      <c r="DI742" s="3" t="str">
        <f>IF('DATA ENTRY'!CK741="","",IF('DATA ENTRY'!N741="","",IF(AND($DF$4='DATA ENTRY'!D741),'DATA ENTRY'!N741,"")))</f>
        <v/>
      </c>
      <c r="DJ742" s="107" t="str">
        <f>IF('DATA ENTRY'!CK741="","",IF('DATA ENTRY'!O741="","",IF(AND($DF$4='DATA ENTRY'!D741),'DATA ENTRY'!O741,"")))</f>
        <v/>
      </c>
      <c r="DK742" s="3" t="str">
        <f>IF('DATA ENTRY'!CK741="","",IF('DATA ENTRY'!P741="","",IF(AND($DF$4='DATA ENTRY'!D741),'DATA ENTRY'!P741,"")))</f>
        <v/>
      </c>
      <c r="DL742" s="107" t="str">
        <f>IF('DATA ENTRY'!CK741="","",IF('DATA ENTRY'!Q741="","",IF(AND($DF$4='DATA ENTRY'!D741),'DATA ENTRY'!Q741,"")))</f>
        <v/>
      </c>
      <c r="DM742" s="3" t="str">
        <f>IF('DATA ENTRY'!CK741="","",IF('DATA ENTRY'!R741="","",IF(AND($DF$4='DATA ENTRY'!D741),'DATA ENTRY'!R741,"")))</f>
        <v/>
      </c>
      <c r="DN742" s="107" t="str">
        <f>IF('DATA ENTRY'!CK741="","",IF('DATA ENTRY'!S741="","",IF(AND($DF$4='DATA ENTRY'!D741),'DATA ENTRY'!S741,"")))</f>
        <v/>
      </c>
      <c r="DO742" s="3" t="str">
        <f>IF('DATA ENTRY'!CK741="","",IF('DATA ENTRY'!E741="","",IF(AND($DF$4='DATA ENTRY'!D741),'DATA ENTRY'!E741,"")))</f>
        <v/>
      </c>
      <c r="DP742" s="3" t="str">
        <f>IF('DATA ENTRY'!CK741="","",IF('DATA ENTRY'!D741="","",IF(AND($DF$4='DATA ENTRY'!D741),'DATA ENTRY'!D741,"")))</f>
        <v/>
      </c>
      <c r="DQ742" s="3" t="str">
        <f>IF('DATA ENTRY'!CK741="","",IF('DATA ENTRY'!W741="","",IF(AND($DF$4='DATA ENTRY'!D741),'DATA ENTRY'!W741,"")))</f>
        <v/>
      </c>
      <c r="DR742" s="3" t="str">
        <f>IF('DATA ENTRY'!CK741="","",IF('DATA ENTRY'!X741="","",IF(AND($DF$4='DATA ENTRY'!D741),'DATA ENTRY'!X741,"")))</f>
        <v/>
      </c>
      <c r="DS742" s="108" t="str">
        <f t="shared" si="187"/>
        <v/>
      </c>
      <c r="DT742" s="108" t="str">
        <f>IF('DATA ENTRY'!CK741="","",IF('DATA ENTRY'!D741="","",IF(AND($DF$4='DATA ENTRY'!D741),'DATA ENTRY'!G741,"")))</f>
        <v/>
      </c>
      <c r="DY742">
        <f t="shared" si="188"/>
        <v>0</v>
      </c>
      <c r="EB742" t="str">
        <f t="shared" si="189"/>
        <v/>
      </c>
      <c r="EC742" t="str">
        <f t="shared" si="190"/>
        <v/>
      </c>
      <c r="ED742" s="224">
        <v>736</v>
      </c>
      <c r="EE742" s="3" t="str">
        <f>IF('DATA ENTRY'!CK741="","",IF('DATA ENTRY'!B741="","",IF(AND($EF$4='DATA ENTRY'!G741,$EH$4='DATA ENTRY'!F741),'DATA ENTRY'!B741,"")))</f>
        <v/>
      </c>
      <c r="EF742" s="3" t="str">
        <f>IF('DATA ENTRY'!CK741="","",IF('DATA ENTRY'!C741="","",IF(AND($EF$4='DATA ENTRY'!G741,$EH$4='DATA ENTRY'!F741),'DATA ENTRY'!C741,"")))</f>
        <v/>
      </c>
      <c r="EG742" s="4" t="str">
        <f>IF('DATA ENTRY'!CK741="","",IF('DATA ENTRY'!I741="","",IF(AND($EF$4='DATA ENTRY'!G741,$EH$4='DATA ENTRY'!F741),'DATA ENTRY'!I741,"")))</f>
        <v/>
      </c>
      <c r="EH742" s="4" t="str">
        <f>IF('DATA ENTRY'!CK741="","",IF('DATA ENTRY'!CK741="","",IF(AND($EF$4='DATA ENTRY'!G741,$EH$4='DATA ENTRY'!F741),'DATA ENTRY'!CK741,"")))</f>
        <v/>
      </c>
      <c r="EI742" s="3" t="str">
        <f>IF('DATA ENTRY'!CK741="","",IF('DATA ENTRY'!N741="","",IF(AND($EF$4='DATA ENTRY'!G741,$EH$4='DATA ENTRY'!F741),'DATA ENTRY'!N741,"")))</f>
        <v/>
      </c>
      <c r="EJ742" s="107" t="str">
        <f>IF('DATA ENTRY'!CK741="","",IF('DATA ENTRY'!O741="","",IF(AND($EF$4='DATA ENTRY'!G741,$EH$4='DATA ENTRY'!F741),'DATA ENTRY'!O741,"")))</f>
        <v/>
      </c>
      <c r="EK742" s="3" t="str">
        <f>IF('DATA ENTRY'!CK741="","",IF('DATA ENTRY'!P741="","",IF(AND($EF$4='DATA ENTRY'!G741,$EH$4='DATA ENTRY'!F741),'DATA ENTRY'!P741,"")))</f>
        <v/>
      </c>
      <c r="EL742" s="107" t="str">
        <f>IF('DATA ENTRY'!CK741="","",IF('DATA ENTRY'!Q741="","",IF(AND($EF$4='DATA ENTRY'!G741,$EH$4='DATA ENTRY'!F741),'DATA ENTRY'!Q741,"")))</f>
        <v/>
      </c>
      <c r="EM742" s="3" t="str">
        <f>IF('DATA ENTRY'!CK741="","",IF('DATA ENTRY'!R741="","",IF(AND($EF$4='DATA ENTRY'!G741,$EH$4='DATA ENTRY'!F741),'DATA ENTRY'!R741,"")))</f>
        <v/>
      </c>
      <c r="EN742" s="107" t="str">
        <f>IF('DATA ENTRY'!CK741="","",IF('DATA ENTRY'!S741="","",IF(AND($EF$4='DATA ENTRY'!G741,$EH$4='DATA ENTRY'!F741),'DATA ENTRY'!S741,"")))</f>
        <v/>
      </c>
      <c r="EO742" s="3" t="str">
        <f>IF('DATA ENTRY'!CK741="","",IF('DATA ENTRY'!E741="","",IF(AND($EF$4='DATA ENTRY'!G741,$EH$4='DATA ENTRY'!F741),'DATA ENTRY'!E741,"")))</f>
        <v/>
      </c>
      <c r="EP742" s="3" t="str">
        <f>IF('DATA ENTRY'!CK741="","",IF('DATA ENTRY'!D741="","",IF(AND($EF$4='DATA ENTRY'!G741,$EH$4='DATA ENTRY'!F741),'DATA ENTRY'!D741,"")))</f>
        <v/>
      </c>
      <c r="EQ742" s="3" t="str">
        <f>IF('DATA ENTRY'!CK741="","",IF('DATA ENTRY'!W741="","",IF(AND($EF$4='DATA ENTRY'!G741,$EH$4='DATA ENTRY'!F741),'DATA ENTRY'!W741,"")))</f>
        <v/>
      </c>
      <c r="ER742" s="3" t="str">
        <f>IF('DATA ENTRY'!CK741="","",IF('DATA ENTRY'!X741="","",IF(AND($EF$4='DATA ENTRY'!G741,$EH$4='DATA ENTRY'!F741),'DATA ENTRY'!X741,"")))</f>
        <v/>
      </c>
      <c r="ES742" s="108" t="str">
        <f t="shared" si="191"/>
        <v/>
      </c>
      <c r="ET742" s="108" t="str">
        <f>IF('DATA ENTRY'!CK741="","",IF('DATA ENTRY'!D741="","",IF(AND($EF$4='DATA ENTRY'!G741,$EH$4='DATA ENTRY'!F741),'DATA ENTRY'!G741,"")))</f>
        <v/>
      </c>
      <c r="EY742">
        <f t="shared" si="192"/>
        <v>0</v>
      </c>
    </row>
    <row r="743" spans="1:155">
      <c r="A743" t="str">
        <f>IF(S743=0,"",1+(MAX($A$7:A742)))</f>
        <v/>
      </c>
      <c r="B743" s="224">
        <v>737</v>
      </c>
      <c r="C743" s="3" t="str">
        <f>IF('DATA ENTRY'!CK742="","",IF('DATA ENTRY'!B742="","",IF($D$4="All Post",'DATA ENTRY'!B742,IF(AND($D$4='DATA ENTRY'!CK742),'DATA ENTRY'!B742,""))))</f>
        <v/>
      </c>
      <c r="D743" s="3" t="str">
        <f>IF('DATA ENTRY'!CK742="","",IF('DATA ENTRY'!C742="","",IF($D$4="All Post",'DATA ENTRY'!C742,IF(AND($D$4='DATA ENTRY'!CK742),'DATA ENTRY'!C742,""))))</f>
        <v/>
      </c>
      <c r="E743" s="4" t="str">
        <f>IF('DATA ENTRY'!CK742="","",IF('DATA ENTRY'!I742="","",IF($D$4="All Post",'DATA ENTRY'!I742,IF(AND($D$4='DATA ENTRY'!CK742),'DATA ENTRY'!I742,""))))</f>
        <v/>
      </c>
      <c r="F743" s="4" t="str">
        <f>IF('DATA ENTRY'!CK742="","",IF('DATA ENTRY'!CK742="","",IF($D$4="All Post",'DATA ENTRY'!CK742,IF(AND($D$4='DATA ENTRY'!CK742),'DATA ENTRY'!CK742,""))))</f>
        <v/>
      </c>
      <c r="G743" s="3" t="str">
        <f>IF('DATA ENTRY'!CK742="","",IF('DATA ENTRY'!N742="","",IF($D$4="All Post",'DATA ENTRY'!N742,IF(AND($D$4='DATA ENTRY'!CK742),'DATA ENTRY'!N742,""))))</f>
        <v/>
      </c>
      <c r="H743" s="107" t="str">
        <f>IF('DATA ENTRY'!CK742="","",IF('DATA ENTRY'!O742="","",IF($D$4="All Post",'DATA ENTRY'!O742,IF(AND($D$4='DATA ENTRY'!CK742),'DATA ENTRY'!O742,""))))</f>
        <v/>
      </c>
      <c r="I743" s="3" t="str">
        <f>IF('DATA ENTRY'!CK742="","",IF('DATA ENTRY'!P742="","",IF($D$4="All Post",'DATA ENTRY'!P742,IF(AND($D$4='DATA ENTRY'!CK742),'DATA ENTRY'!P742,""))))</f>
        <v/>
      </c>
      <c r="J743" s="107" t="str">
        <f>IF('DATA ENTRY'!CK742="","",IF('DATA ENTRY'!Q742="","",IF($D$4="All Post",'DATA ENTRY'!Q742,IF(AND($D$4='DATA ENTRY'!CK742),'DATA ENTRY'!Q742,""))))</f>
        <v/>
      </c>
      <c r="K743" s="3" t="str">
        <f>IF('DATA ENTRY'!CK742="","",IF('DATA ENTRY'!R742="","",IF($D$4="All Post",'DATA ENTRY'!R742,IF(AND($D$4='DATA ENTRY'!CK742),'DATA ENTRY'!R742,""))))</f>
        <v/>
      </c>
      <c r="L743" s="3" t="str">
        <f>IF('DATA ENTRY'!CK742="","",IF('DATA ENTRY'!S742="","",IF($D$4="All Post",'DATA ENTRY'!S742,IF(AND($D$4='DATA ENTRY'!CK742),'DATA ENTRY'!S742,""))))</f>
        <v/>
      </c>
      <c r="M743" s="3" t="str">
        <f>IF('DATA ENTRY'!CK742="","",IF('DATA ENTRY'!E742="","",IF($D$4="All Post",'DATA ENTRY'!E742,IF(AND($D$4='DATA ENTRY'!CK742),'DATA ENTRY'!E742,""))))</f>
        <v/>
      </c>
      <c r="N743" s="3" t="str">
        <f>IF('DATA ENTRY'!CK742="","",IF('DATA ENTRY'!W742="","",IF($D$4="All Post",'DATA ENTRY'!W742,IF(AND($D$4='DATA ENTRY'!CK742),'DATA ENTRY'!W742,""))))</f>
        <v/>
      </c>
      <c r="O743" s="3" t="str">
        <f>IF('DATA ENTRY'!CK742="","",IF('DATA ENTRY'!X742="","",IF($D$4="All Post",'DATA ENTRY'!X742,IF(AND($D$4='DATA ENTRY'!CK742),'DATA ENTRY'!X742,""))))</f>
        <v/>
      </c>
      <c r="P743" s="3" t="str">
        <f>IF('DATA ENTRY'!CK742="","",IF('DATA ENTRY'!G742="","",IF($D$4="All Post",'DATA ENTRY'!G742,IF(AND($D$4='DATA ENTRY'!CK742),'DATA ENTRY'!G742,""))))</f>
        <v/>
      </c>
      <c r="S743">
        <f t="shared" si="179"/>
        <v>0</v>
      </c>
      <c r="T743" t="str">
        <f t="shared" si="180"/>
        <v/>
      </c>
      <c r="BZ743" t="str">
        <f t="shared" si="181"/>
        <v/>
      </c>
      <c r="CA743" t="str">
        <f t="shared" si="182"/>
        <v/>
      </c>
      <c r="CB743" s="224">
        <v>737</v>
      </c>
      <c r="CC743" s="3" t="str">
        <f>IF('DATA ENTRY'!CK742="","",IF('DATA ENTRY'!B742="","",IF(AND($CD$4='DATA ENTRY'!CK742,$CG$4='DATA ENTRY'!D742),'DATA ENTRY'!B742,"")))</f>
        <v/>
      </c>
      <c r="CD743" s="3" t="str">
        <f>IF('DATA ENTRY'!CK742="","",IF('DATA ENTRY'!C742="","",IF(AND($CD$4='DATA ENTRY'!CK742,$CG$4='DATA ENTRY'!D742),'DATA ENTRY'!C742,"")))</f>
        <v/>
      </c>
      <c r="CE743" s="4" t="str">
        <f>IF('DATA ENTRY'!CK742="","",IF('DATA ENTRY'!I742="","",IF(AND($CD$4='DATA ENTRY'!CK742,$CG$4='DATA ENTRY'!D742),'DATA ENTRY'!I742,"")))</f>
        <v/>
      </c>
      <c r="CF743" s="4" t="str">
        <f>IF('DATA ENTRY'!CK742="","",IF('DATA ENTRY'!CK742="","",IF(AND($CD$4='DATA ENTRY'!CK742,$CG$4='DATA ENTRY'!D742),'DATA ENTRY'!CK742,"")))</f>
        <v/>
      </c>
      <c r="CG743" s="3" t="str">
        <f>IF('DATA ENTRY'!CK742="","",IF('DATA ENTRY'!N742="","",IF(AND($CD$4='DATA ENTRY'!CK742,$CG$4='DATA ENTRY'!D742),'DATA ENTRY'!N742,"")))</f>
        <v/>
      </c>
      <c r="CH743" s="107" t="str">
        <f>IF('DATA ENTRY'!CK742="","",IF('DATA ENTRY'!O742="","",IF(AND($CD$4='DATA ENTRY'!CK742,$CG$4='DATA ENTRY'!D742),'DATA ENTRY'!O742,"")))</f>
        <v/>
      </c>
      <c r="CI743" s="3" t="str">
        <f>IF('DATA ENTRY'!CK742="","",IF('DATA ENTRY'!P742="","",IF(AND($CD$4='DATA ENTRY'!CK742,$CG$4='DATA ENTRY'!D742),'DATA ENTRY'!P742,"")))</f>
        <v/>
      </c>
      <c r="CJ743" s="107" t="str">
        <f>IF('DATA ENTRY'!CK742="","",IF('DATA ENTRY'!Q742="","",IF(AND($CD$4='DATA ENTRY'!CK742,$CG$4='DATA ENTRY'!D742),'DATA ENTRY'!Q742,"")))</f>
        <v/>
      </c>
      <c r="CK743" s="3" t="str">
        <f>IF('DATA ENTRY'!CK742="","",IF('DATA ENTRY'!R742="","",IF(AND($CD$4='DATA ENTRY'!CK742,$CG$4='DATA ENTRY'!D742),'DATA ENTRY'!R742,"")))</f>
        <v/>
      </c>
      <c r="CL743" s="3" t="str">
        <f>IF('DATA ENTRY'!CK742="","",IF('DATA ENTRY'!S742="","",IF(AND($CD$4='DATA ENTRY'!CK742,$CG$4='DATA ENTRY'!D742),'DATA ENTRY'!S742,"")))</f>
        <v/>
      </c>
      <c r="CM743" s="3" t="str">
        <f>IF('DATA ENTRY'!CK742="","",IF('DATA ENTRY'!E742="","",IF(AND($CD$4='DATA ENTRY'!CK742,$CG$4='DATA ENTRY'!D742),'DATA ENTRY'!E742,"")))</f>
        <v/>
      </c>
      <c r="CN743" s="3" t="str">
        <f>IF('DATA ENTRY'!CK742="","",IF('DATA ENTRY'!W742="","",IF(AND($CD$4='DATA ENTRY'!CK742,$CG$4='DATA ENTRY'!D742),'DATA ENTRY'!W742,"")))</f>
        <v/>
      </c>
      <c r="CO743" s="3" t="str">
        <f>IF('DATA ENTRY'!CK742="","",IF('DATA ENTRY'!X742="","",IF(AND($CD$4='DATA ENTRY'!CK742,$CG$4='DATA ENTRY'!D742),'DATA ENTRY'!X742,"")))</f>
        <v/>
      </c>
      <c r="CP743" s="108" t="str">
        <f t="shared" si="183"/>
        <v/>
      </c>
      <c r="CQ743" s="108" t="str">
        <f>IF('DATA ENTRY'!CK742="","",IF('DATA ENTRY'!G742="","",IF(AND($CD$4='DATA ENTRY'!CK742,$CG$4='DATA ENTRY'!D742),'DATA ENTRY'!G742,"")))</f>
        <v/>
      </c>
      <c r="CR743" s="230" t="str">
        <f>IF('DATA ENTRY'!CK742="","",IF('DATA ENTRY'!D742="","",IF(AND($CD$4='DATA ENTRY'!CK742,$CG$4='DATA ENTRY'!D742),'DATA ENTRY'!D742,"")))</f>
        <v/>
      </c>
      <c r="CS743">
        <f t="shared" si="184"/>
        <v>0</v>
      </c>
      <c r="CT743">
        <f t="shared" si="185"/>
        <v>0</v>
      </c>
      <c r="CV743" s="139"/>
      <c r="CX743">
        <f t="shared" si="186"/>
        <v>0</v>
      </c>
      <c r="DB743" t="str">
        <f t="shared" si="193"/>
        <v/>
      </c>
      <c r="DC743" t="str">
        <f t="shared" si="194"/>
        <v/>
      </c>
      <c r="DD743" s="224">
        <v>737</v>
      </c>
      <c r="DE743" s="3" t="str">
        <f>IF('DATA ENTRY'!CK742="","",IF('DATA ENTRY'!B742="","",IF(AND($DF$4='DATA ENTRY'!D742),'DATA ENTRY'!B742,"")))</f>
        <v/>
      </c>
      <c r="DF743" s="3" t="str">
        <f>IF('DATA ENTRY'!CK742="","",IF('DATA ENTRY'!C742="","",IF(AND($DF$4='DATA ENTRY'!D742),'DATA ENTRY'!C742,"")))</f>
        <v/>
      </c>
      <c r="DG743" s="4" t="str">
        <f>IF('DATA ENTRY'!CK742="","",IF('DATA ENTRY'!I742="","",IF(AND($DF$4='DATA ENTRY'!D742),'DATA ENTRY'!I742,"")))</f>
        <v/>
      </c>
      <c r="DH743" s="4" t="str">
        <f>IF('DATA ENTRY'!CK742="","",IF('DATA ENTRY'!CK742="","",IF(AND($DF$4='DATA ENTRY'!D742),'DATA ENTRY'!CK742,"")))</f>
        <v/>
      </c>
      <c r="DI743" s="3" t="str">
        <f>IF('DATA ENTRY'!CK742="","",IF('DATA ENTRY'!N742="","",IF(AND($DF$4='DATA ENTRY'!D742),'DATA ENTRY'!N742,"")))</f>
        <v/>
      </c>
      <c r="DJ743" s="107" t="str">
        <f>IF('DATA ENTRY'!CK742="","",IF('DATA ENTRY'!O742="","",IF(AND($DF$4='DATA ENTRY'!D742),'DATA ENTRY'!O742,"")))</f>
        <v/>
      </c>
      <c r="DK743" s="3" t="str">
        <f>IF('DATA ENTRY'!CK742="","",IF('DATA ENTRY'!P742="","",IF(AND($DF$4='DATA ENTRY'!D742),'DATA ENTRY'!P742,"")))</f>
        <v/>
      </c>
      <c r="DL743" s="107" t="str">
        <f>IF('DATA ENTRY'!CK742="","",IF('DATA ENTRY'!Q742="","",IF(AND($DF$4='DATA ENTRY'!D742),'DATA ENTRY'!Q742,"")))</f>
        <v/>
      </c>
      <c r="DM743" s="3" t="str">
        <f>IF('DATA ENTRY'!CK742="","",IF('DATA ENTRY'!R742="","",IF(AND($DF$4='DATA ENTRY'!D742),'DATA ENTRY'!R742,"")))</f>
        <v/>
      </c>
      <c r="DN743" s="107" t="str">
        <f>IF('DATA ENTRY'!CK742="","",IF('DATA ENTRY'!S742="","",IF(AND($DF$4='DATA ENTRY'!D742),'DATA ENTRY'!S742,"")))</f>
        <v/>
      </c>
      <c r="DO743" s="3" t="str">
        <f>IF('DATA ENTRY'!CK742="","",IF('DATA ENTRY'!E742="","",IF(AND($DF$4='DATA ENTRY'!D742),'DATA ENTRY'!E742,"")))</f>
        <v/>
      </c>
      <c r="DP743" s="3" t="str">
        <f>IF('DATA ENTRY'!CK742="","",IF('DATA ENTRY'!D742="","",IF(AND($DF$4='DATA ENTRY'!D742),'DATA ENTRY'!D742,"")))</f>
        <v/>
      </c>
      <c r="DQ743" s="3" t="str">
        <f>IF('DATA ENTRY'!CK742="","",IF('DATA ENTRY'!W742="","",IF(AND($DF$4='DATA ENTRY'!D742),'DATA ENTRY'!W742,"")))</f>
        <v/>
      </c>
      <c r="DR743" s="3" t="str">
        <f>IF('DATA ENTRY'!CK742="","",IF('DATA ENTRY'!X742="","",IF(AND($DF$4='DATA ENTRY'!D742),'DATA ENTRY'!X742,"")))</f>
        <v/>
      </c>
      <c r="DS743" s="108" t="str">
        <f t="shared" si="187"/>
        <v/>
      </c>
      <c r="DT743" s="108" t="str">
        <f>IF('DATA ENTRY'!CK742="","",IF('DATA ENTRY'!D742="","",IF(AND($DF$4='DATA ENTRY'!D742),'DATA ENTRY'!G742,"")))</f>
        <v/>
      </c>
      <c r="DY743">
        <f t="shared" si="188"/>
        <v>0</v>
      </c>
      <c r="EB743" t="str">
        <f t="shared" si="189"/>
        <v/>
      </c>
      <c r="EC743" t="str">
        <f t="shared" si="190"/>
        <v/>
      </c>
      <c r="ED743" s="224">
        <v>737</v>
      </c>
      <c r="EE743" s="3" t="str">
        <f>IF('DATA ENTRY'!CK742="","",IF('DATA ENTRY'!B742="","",IF(AND($EF$4='DATA ENTRY'!G742,$EH$4='DATA ENTRY'!F742),'DATA ENTRY'!B742,"")))</f>
        <v/>
      </c>
      <c r="EF743" s="3" t="str">
        <f>IF('DATA ENTRY'!CK742="","",IF('DATA ENTRY'!C742="","",IF(AND($EF$4='DATA ENTRY'!G742,$EH$4='DATA ENTRY'!F742),'DATA ENTRY'!C742,"")))</f>
        <v/>
      </c>
      <c r="EG743" s="4" t="str">
        <f>IF('DATA ENTRY'!CK742="","",IF('DATA ENTRY'!I742="","",IF(AND($EF$4='DATA ENTRY'!G742,$EH$4='DATA ENTRY'!F742),'DATA ENTRY'!I742,"")))</f>
        <v/>
      </c>
      <c r="EH743" s="4" t="str">
        <f>IF('DATA ENTRY'!CK742="","",IF('DATA ENTRY'!CK742="","",IF(AND($EF$4='DATA ENTRY'!G742,$EH$4='DATA ENTRY'!F742),'DATA ENTRY'!CK742,"")))</f>
        <v/>
      </c>
      <c r="EI743" s="3" t="str">
        <f>IF('DATA ENTRY'!CK742="","",IF('DATA ENTRY'!N742="","",IF(AND($EF$4='DATA ENTRY'!G742,$EH$4='DATA ENTRY'!F742),'DATA ENTRY'!N742,"")))</f>
        <v/>
      </c>
      <c r="EJ743" s="107" t="str">
        <f>IF('DATA ENTRY'!CK742="","",IF('DATA ENTRY'!O742="","",IF(AND($EF$4='DATA ENTRY'!G742,$EH$4='DATA ENTRY'!F742),'DATA ENTRY'!O742,"")))</f>
        <v/>
      </c>
      <c r="EK743" s="3" t="str">
        <f>IF('DATA ENTRY'!CK742="","",IF('DATA ENTRY'!P742="","",IF(AND($EF$4='DATA ENTRY'!G742,$EH$4='DATA ENTRY'!F742),'DATA ENTRY'!P742,"")))</f>
        <v/>
      </c>
      <c r="EL743" s="107" t="str">
        <f>IF('DATA ENTRY'!CK742="","",IF('DATA ENTRY'!Q742="","",IF(AND($EF$4='DATA ENTRY'!G742,$EH$4='DATA ENTRY'!F742),'DATA ENTRY'!Q742,"")))</f>
        <v/>
      </c>
      <c r="EM743" s="3" t="str">
        <f>IF('DATA ENTRY'!CK742="","",IF('DATA ENTRY'!R742="","",IF(AND($EF$4='DATA ENTRY'!G742,$EH$4='DATA ENTRY'!F742),'DATA ENTRY'!R742,"")))</f>
        <v/>
      </c>
      <c r="EN743" s="107" t="str">
        <f>IF('DATA ENTRY'!CK742="","",IF('DATA ENTRY'!S742="","",IF(AND($EF$4='DATA ENTRY'!G742,$EH$4='DATA ENTRY'!F742),'DATA ENTRY'!S742,"")))</f>
        <v/>
      </c>
      <c r="EO743" s="3" t="str">
        <f>IF('DATA ENTRY'!CK742="","",IF('DATA ENTRY'!E742="","",IF(AND($EF$4='DATA ENTRY'!G742,$EH$4='DATA ENTRY'!F742),'DATA ENTRY'!E742,"")))</f>
        <v/>
      </c>
      <c r="EP743" s="3" t="str">
        <f>IF('DATA ENTRY'!CK742="","",IF('DATA ENTRY'!D742="","",IF(AND($EF$4='DATA ENTRY'!G742,$EH$4='DATA ENTRY'!F742),'DATA ENTRY'!D742,"")))</f>
        <v/>
      </c>
      <c r="EQ743" s="3" t="str">
        <f>IF('DATA ENTRY'!CK742="","",IF('DATA ENTRY'!W742="","",IF(AND($EF$4='DATA ENTRY'!G742,$EH$4='DATA ENTRY'!F742),'DATA ENTRY'!W742,"")))</f>
        <v/>
      </c>
      <c r="ER743" s="3" t="str">
        <f>IF('DATA ENTRY'!CK742="","",IF('DATA ENTRY'!X742="","",IF(AND($EF$4='DATA ENTRY'!G742,$EH$4='DATA ENTRY'!F742),'DATA ENTRY'!X742,"")))</f>
        <v/>
      </c>
      <c r="ES743" s="108" t="str">
        <f t="shared" si="191"/>
        <v/>
      </c>
      <c r="ET743" s="108" t="str">
        <f>IF('DATA ENTRY'!CK742="","",IF('DATA ENTRY'!D742="","",IF(AND($EF$4='DATA ENTRY'!G742,$EH$4='DATA ENTRY'!F742),'DATA ENTRY'!G742,"")))</f>
        <v/>
      </c>
      <c r="EY743">
        <f t="shared" si="192"/>
        <v>0</v>
      </c>
    </row>
    <row r="744" spans="1:155">
      <c r="A744" t="str">
        <f>IF(S744=0,"",1+(MAX($A$7:A743)))</f>
        <v/>
      </c>
      <c r="B744" s="224">
        <v>738</v>
      </c>
      <c r="C744" s="3" t="str">
        <f>IF('DATA ENTRY'!CK743="","",IF('DATA ENTRY'!B743="","",IF($D$4="All Post",'DATA ENTRY'!B743,IF(AND($D$4='DATA ENTRY'!CK743),'DATA ENTRY'!B743,""))))</f>
        <v/>
      </c>
      <c r="D744" s="3" t="str">
        <f>IF('DATA ENTRY'!CK743="","",IF('DATA ENTRY'!C743="","",IF($D$4="All Post",'DATA ENTRY'!C743,IF(AND($D$4='DATA ENTRY'!CK743),'DATA ENTRY'!C743,""))))</f>
        <v/>
      </c>
      <c r="E744" s="4" t="str">
        <f>IF('DATA ENTRY'!CK743="","",IF('DATA ENTRY'!I743="","",IF($D$4="All Post",'DATA ENTRY'!I743,IF(AND($D$4='DATA ENTRY'!CK743),'DATA ENTRY'!I743,""))))</f>
        <v/>
      </c>
      <c r="F744" s="4" t="str">
        <f>IF('DATA ENTRY'!CK743="","",IF('DATA ENTRY'!CK743="","",IF($D$4="All Post",'DATA ENTRY'!CK743,IF(AND($D$4='DATA ENTRY'!CK743),'DATA ENTRY'!CK743,""))))</f>
        <v/>
      </c>
      <c r="G744" s="3" t="str">
        <f>IF('DATA ENTRY'!CK743="","",IF('DATA ENTRY'!N743="","",IF($D$4="All Post",'DATA ENTRY'!N743,IF(AND($D$4='DATA ENTRY'!CK743),'DATA ENTRY'!N743,""))))</f>
        <v/>
      </c>
      <c r="H744" s="107" t="str">
        <f>IF('DATA ENTRY'!CK743="","",IF('DATA ENTRY'!O743="","",IF($D$4="All Post",'DATA ENTRY'!O743,IF(AND($D$4='DATA ENTRY'!CK743),'DATA ENTRY'!O743,""))))</f>
        <v/>
      </c>
      <c r="I744" s="3" t="str">
        <f>IF('DATA ENTRY'!CK743="","",IF('DATA ENTRY'!P743="","",IF($D$4="All Post",'DATA ENTRY'!P743,IF(AND($D$4='DATA ENTRY'!CK743),'DATA ENTRY'!P743,""))))</f>
        <v/>
      </c>
      <c r="J744" s="107" t="str">
        <f>IF('DATA ENTRY'!CK743="","",IF('DATA ENTRY'!Q743="","",IF($D$4="All Post",'DATA ENTRY'!Q743,IF(AND($D$4='DATA ENTRY'!CK743),'DATA ENTRY'!Q743,""))))</f>
        <v/>
      </c>
      <c r="K744" s="3" t="str">
        <f>IF('DATA ENTRY'!CK743="","",IF('DATA ENTRY'!R743="","",IF($D$4="All Post",'DATA ENTRY'!R743,IF(AND($D$4='DATA ENTRY'!CK743),'DATA ENTRY'!R743,""))))</f>
        <v/>
      </c>
      <c r="L744" s="3" t="str">
        <f>IF('DATA ENTRY'!CK743="","",IF('DATA ENTRY'!S743="","",IF($D$4="All Post",'DATA ENTRY'!S743,IF(AND($D$4='DATA ENTRY'!CK743),'DATA ENTRY'!S743,""))))</f>
        <v/>
      </c>
      <c r="M744" s="3" t="str">
        <f>IF('DATA ENTRY'!CK743="","",IF('DATA ENTRY'!E743="","",IF($D$4="All Post",'DATA ENTRY'!E743,IF(AND($D$4='DATA ENTRY'!CK743),'DATA ENTRY'!E743,""))))</f>
        <v/>
      </c>
      <c r="N744" s="3" t="str">
        <f>IF('DATA ENTRY'!CK743="","",IF('DATA ENTRY'!W743="","",IF($D$4="All Post",'DATA ENTRY'!W743,IF(AND($D$4='DATA ENTRY'!CK743),'DATA ENTRY'!W743,""))))</f>
        <v/>
      </c>
      <c r="O744" s="3" t="str">
        <f>IF('DATA ENTRY'!CK743="","",IF('DATA ENTRY'!X743="","",IF($D$4="All Post",'DATA ENTRY'!X743,IF(AND($D$4='DATA ENTRY'!CK743),'DATA ENTRY'!X743,""))))</f>
        <v/>
      </c>
      <c r="P744" s="3" t="str">
        <f>IF('DATA ENTRY'!CK743="","",IF('DATA ENTRY'!G743="","",IF($D$4="All Post",'DATA ENTRY'!G743,IF(AND($D$4='DATA ENTRY'!CK743),'DATA ENTRY'!G743,""))))</f>
        <v/>
      </c>
      <c r="S744">
        <f t="shared" si="179"/>
        <v>0</v>
      </c>
      <c r="T744" t="str">
        <f t="shared" si="180"/>
        <v/>
      </c>
      <c r="BZ744" t="str">
        <f t="shared" si="181"/>
        <v/>
      </c>
      <c r="CA744" t="str">
        <f t="shared" si="182"/>
        <v/>
      </c>
      <c r="CB744" s="224">
        <v>738</v>
      </c>
      <c r="CC744" s="3" t="str">
        <f>IF('DATA ENTRY'!CK743="","",IF('DATA ENTRY'!B743="","",IF(AND($CD$4='DATA ENTRY'!CK743,$CG$4='DATA ENTRY'!D743),'DATA ENTRY'!B743,"")))</f>
        <v/>
      </c>
      <c r="CD744" s="3" t="str">
        <f>IF('DATA ENTRY'!CK743="","",IF('DATA ENTRY'!C743="","",IF(AND($CD$4='DATA ENTRY'!CK743,$CG$4='DATA ENTRY'!D743),'DATA ENTRY'!C743,"")))</f>
        <v/>
      </c>
      <c r="CE744" s="4" t="str">
        <f>IF('DATA ENTRY'!CK743="","",IF('DATA ENTRY'!I743="","",IF(AND($CD$4='DATA ENTRY'!CK743,$CG$4='DATA ENTRY'!D743),'DATA ENTRY'!I743,"")))</f>
        <v/>
      </c>
      <c r="CF744" s="4" t="str">
        <f>IF('DATA ENTRY'!CK743="","",IF('DATA ENTRY'!CK743="","",IF(AND($CD$4='DATA ENTRY'!CK743,$CG$4='DATA ENTRY'!D743),'DATA ENTRY'!CK743,"")))</f>
        <v/>
      </c>
      <c r="CG744" s="3" t="str">
        <f>IF('DATA ENTRY'!CK743="","",IF('DATA ENTRY'!N743="","",IF(AND($CD$4='DATA ENTRY'!CK743,$CG$4='DATA ENTRY'!D743),'DATA ENTRY'!N743,"")))</f>
        <v/>
      </c>
      <c r="CH744" s="107" t="str">
        <f>IF('DATA ENTRY'!CK743="","",IF('DATA ENTRY'!O743="","",IF(AND($CD$4='DATA ENTRY'!CK743,$CG$4='DATA ENTRY'!D743),'DATA ENTRY'!O743,"")))</f>
        <v/>
      </c>
      <c r="CI744" s="3" t="str">
        <f>IF('DATA ENTRY'!CK743="","",IF('DATA ENTRY'!P743="","",IF(AND($CD$4='DATA ENTRY'!CK743,$CG$4='DATA ENTRY'!D743),'DATA ENTRY'!P743,"")))</f>
        <v/>
      </c>
      <c r="CJ744" s="107" t="str">
        <f>IF('DATA ENTRY'!CK743="","",IF('DATA ENTRY'!Q743="","",IF(AND($CD$4='DATA ENTRY'!CK743,$CG$4='DATA ENTRY'!D743),'DATA ENTRY'!Q743,"")))</f>
        <v/>
      </c>
      <c r="CK744" s="3" t="str">
        <f>IF('DATA ENTRY'!CK743="","",IF('DATA ENTRY'!R743="","",IF(AND($CD$4='DATA ENTRY'!CK743,$CG$4='DATA ENTRY'!D743),'DATA ENTRY'!R743,"")))</f>
        <v/>
      </c>
      <c r="CL744" s="3" t="str">
        <f>IF('DATA ENTRY'!CK743="","",IF('DATA ENTRY'!S743="","",IF(AND($CD$4='DATA ENTRY'!CK743,$CG$4='DATA ENTRY'!D743),'DATA ENTRY'!S743,"")))</f>
        <v/>
      </c>
      <c r="CM744" s="3" t="str">
        <f>IF('DATA ENTRY'!CK743="","",IF('DATA ENTRY'!E743="","",IF(AND($CD$4='DATA ENTRY'!CK743,$CG$4='DATA ENTRY'!D743),'DATA ENTRY'!E743,"")))</f>
        <v/>
      </c>
      <c r="CN744" s="3" t="str">
        <f>IF('DATA ENTRY'!CK743="","",IF('DATA ENTRY'!W743="","",IF(AND($CD$4='DATA ENTRY'!CK743,$CG$4='DATA ENTRY'!D743),'DATA ENTRY'!W743,"")))</f>
        <v/>
      </c>
      <c r="CO744" s="3" t="str">
        <f>IF('DATA ENTRY'!CK743="","",IF('DATA ENTRY'!X743="","",IF(AND($CD$4='DATA ENTRY'!CK743,$CG$4='DATA ENTRY'!D743),'DATA ENTRY'!X743,"")))</f>
        <v/>
      </c>
      <c r="CP744" s="108" t="str">
        <f t="shared" si="183"/>
        <v/>
      </c>
      <c r="CQ744" s="108" t="str">
        <f>IF('DATA ENTRY'!CK743="","",IF('DATA ENTRY'!G743="","",IF(AND($CD$4='DATA ENTRY'!CK743,$CG$4='DATA ENTRY'!D743),'DATA ENTRY'!G743,"")))</f>
        <v/>
      </c>
      <c r="CR744" s="230" t="str">
        <f>IF('DATA ENTRY'!CK743="","",IF('DATA ENTRY'!D743="","",IF(AND($CD$4='DATA ENTRY'!CK743,$CG$4='DATA ENTRY'!D743),'DATA ENTRY'!D743,"")))</f>
        <v/>
      </c>
      <c r="CS744">
        <f t="shared" si="184"/>
        <v>0</v>
      </c>
      <c r="CT744">
        <f t="shared" si="185"/>
        <v>0</v>
      </c>
      <c r="CV744" s="139"/>
      <c r="CX744">
        <f t="shared" si="186"/>
        <v>0</v>
      </c>
      <c r="DB744" t="str">
        <f t="shared" si="193"/>
        <v/>
      </c>
      <c r="DC744" t="str">
        <f t="shared" si="194"/>
        <v/>
      </c>
      <c r="DD744" s="224">
        <v>738</v>
      </c>
      <c r="DE744" s="3" t="str">
        <f>IF('DATA ENTRY'!CK743="","",IF('DATA ENTRY'!B743="","",IF(AND($DF$4='DATA ENTRY'!D743),'DATA ENTRY'!B743,"")))</f>
        <v/>
      </c>
      <c r="DF744" s="3" t="str">
        <f>IF('DATA ENTRY'!CK743="","",IF('DATA ENTRY'!C743="","",IF(AND($DF$4='DATA ENTRY'!D743),'DATA ENTRY'!C743,"")))</f>
        <v/>
      </c>
      <c r="DG744" s="4" t="str">
        <f>IF('DATA ENTRY'!CK743="","",IF('DATA ENTRY'!I743="","",IF(AND($DF$4='DATA ENTRY'!D743),'DATA ENTRY'!I743,"")))</f>
        <v/>
      </c>
      <c r="DH744" s="4" t="str">
        <f>IF('DATA ENTRY'!CK743="","",IF('DATA ENTRY'!CK743="","",IF(AND($DF$4='DATA ENTRY'!D743),'DATA ENTRY'!CK743,"")))</f>
        <v/>
      </c>
      <c r="DI744" s="3" t="str">
        <f>IF('DATA ENTRY'!CK743="","",IF('DATA ENTRY'!N743="","",IF(AND($DF$4='DATA ENTRY'!D743),'DATA ENTRY'!N743,"")))</f>
        <v/>
      </c>
      <c r="DJ744" s="107" t="str">
        <f>IF('DATA ENTRY'!CK743="","",IF('DATA ENTRY'!O743="","",IF(AND($DF$4='DATA ENTRY'!D743),'DATA ENTRY'!O743,"")))</f>
        <v/>
      </c>
      <c r="DK744" s="3" t="str">
        <f>IF('DATA ENTRY'!CK743="","",IF('DATA ENTRY'!P743="","",IF(AND($DF$4='DATA ENTRY'!D743),'DATA ENTRY'!P743,"")))</f>
        <v/>
      </c>
      <c r="DL744" s="107" t="str">
        <f>IF('DATA ENTRY'!CK743="","",IF('DATA ENTRY'!Q743="","",IF(AND($DF$4='DATA ENTRY'!D743),'DATA ENTRY'!Q743,"")))</f>
        <v/>
      </c>
      <c r="DM744" s="3" t="str">
        <f>IF('DATA ENTRY'!CK743="","",IF('DATA ENTRY'!R743="","",IF(AND($DF$4='DATA ENTRY'!D743),'DATA ENTRY'!R743,"")))</f>
        <v/>
      </c>
      <c r="DN744" s="107" t="str">
        <f>IF('DATA ENTRY'!CK743="","",IF('DATA ENTRY'!S743="","",IF(AND($DF$4='DATA ENTRY'!D743),'DATA ENTRY'!S743,"")))</f>
        <v/>
      </c>
      <c r="DO744" s="3" t="str">
        <f>IF('DATA ENTRY'!CK743="","",IF('DATA ENTRY'!E743="","",IF(AND($DF$4='DATA ENTRY'!D743),'DATA ENTRY'!E743,"")))</f>
        <v/>
      </c>
      <c r="DP744" s="3" t="str">
        <f>IF('DATA ENTRY'!CK743="","",IF('DATA ENTRY'!D743="","",IF(AND($DF$4='DATA ENTRY'!D743),'DATA ENTRY'!D743,"")))</f>
        <v/>
      </c>
      <c r="DQ744" s="3" t="str">
        <f>IF('DATA ENTRY'!CK743="","",IF('DATA ENTRY'!W743="","",IF(AND($DF$4='DATA ENTRY'!D743),'DATA ENTRY'!W743,"")))</f>
        <v/>
      </c>
      <c r="DR744" s="3" t="str">
        <f>IF('DATA ENTRY'!CK743="","",IF('DATA ENTRY'!X743="","",IF(AND($DF$4='DATA ENTRY'!D743),'DATA ENTRY'!X743,"")))</f>
        <v/>
      </c>
      <c r="DS744" s="108" t="str">
        <f t="shared" si="187"/>
        <v/>
      </c>
      <c r="DT744" s="108" t="str">
        <f>IF('DATA ENTRY'!CK743="","",IF('DATA ENTRY'!D743="","",IF(AND($DF$4='DATA ENTRY'!D743),'DATA ENTRY'!G743,"")))</f>
        <v/>
      </c>
      <c r="DY744">
        <f t="shared" si="188"/>
        <v>0</v>
      </c>
      <c r="EB744" t="str">
        <f t="shared" si="189"/>
        <v/>
      </c>
      <c r="EC744" t="str">
        <f t="shared" si="190"/>
        <v/>
      </c>
      <c r="ED744" s="224">
        <v>738</v>
      </c>
      <c r="EE744" s="3" t="str">
        <f>IF('DATA ENTRY'!CK743="","",IF('DATA ENTRY'!B743="","",IF(AND($EF$4='DATA ENTRY'!G743,$EH$4='DATA ENTRY'!F743),'DATA ENTRY'!B743,"")))</f>
        <v/>
      </c>
      <c r="EF744" s="3" t="str">
        <f>IF('DATA ENTRY'!CK743="","",IF('DATA ENTRY'!C743="","",IF(AND($EF$4='DATA ENTRY'!G743,$EH$4='DATA ENTRY'!F743),'DATA ENTRY'!C743,"")))</f>
        <v/>
      </c>
      <c r="EG744" s="4" t="str">
        <f>IF('DATA ENTRY'!CK743="","",IF('DATA ENTRY'!I743="","",IF(AND($EF$4='DATA ENTRY'!G743,$EH$4='DATA ENTRY'!F743),'DATA ENTRY'!I743,"")))</f>
        <v/>
      </c>
      <c r="EH744" s="4" t="str">
        <f>IF('DATA ENTRY'!CK743="","",IF('DATA ENTRY'!CK743="","",IF(AND($EF$4='DATA ENTRY'!G743,$EH$4='DATA ENTRY'!F743),'DATA ENTRY'!CK743,"")))</f>
        <v/>
      </c>
      <c r="EI744" s="3" t="str">
        <f>IF('DATA ENTRY'!CK743="","",IF('DATA ENTRY'!N743="","",IF(AND($EF$4='DATA ENTRY'!G743,$EH$4='DATA ENTRY'!F743),'DATA ENTRY'!N743,"")))</f>
        <v/>
      </c>
      <c r="EJ744" s="107" t="str">
        <f>IF('DATA ENTRY'!CK743="","",IF('DATA ENTRY'!O743="","",IF(AND($EF$4='DATA ENTRY'!G743,$EH$4='DATA ENTRY'!F743),'DATA ENTRY'!O743,"")))</f>
        <v/>
      </c>
      <c r="EK744" s="3" t="str">
        <f>IF('DATA ENTRY'!CK743="","",IF('DATA ENTRY'!P743="","",IF(AND($EF$4='DATA ENTRY'!G743,$EH$4='DATA ENTRY'!F743),'DATA ENTRY'!P743,"")))</f>
        <v/>
      </c>
      <c r="EL744" s="107" t="str">
        <f>IF('DATA ENTRY'!CK743="","",IF('DATA ENTRY'!Q743="","",IF(AND($EF$4='DATA ENTRY'!G743,$EH$4='DATA ENTRY'!F743),'DATA ENTRY'!Q743,"")))</f>
        <v/>
      </c>
      <c r="EM744" s="3" t="str">
        <f>IF('DATA ENTRY'!CK743="","",IF('DATA ENTRY'!R743="","",IF(AND($EF$4='DATA ENTRY'!G743,$EH$4='DATA ENTRY'!F743),'DATA ENTRY'!R743,"")))</f>
        <v/>
      </c>
      <c r="EN744" s="107" t="str">
        <f>IF('DATA ENTRY'!CK743="","",IF('DATA ENTRY'!S743="","",IF(AND($EF$4='DATA ENTRY'!G743,$EH$4='DATA ENTRY'!F743),'DATA ENTRY'!S743,"")))</f>
        <v/>
      </c>
      <c r="EO744" s="3" t="str">
        <f>IF('DATA ENTRY'!CK743="","",IF('DATA ENTRY'!E743="","",IF(AND($EF$4='DATA ENTRY'!G743,$EH$4='DATA ENTRY'!F743),'DATA ENTRY'!E743,"")))</f>
        <v/>
      </c>
      <c r="EP744" s="3" t="str">
        <f>IF('DATA ENTRY'!CK743="","",IF('DATA ENTRY'!D743="","",IF(AND($EF$4='DATA ENTRY'!G743,$EH$4='DATA ENTRY'!F743),'DATA ENTRY'!D743,"")))</f>
        <v/>
      </c>
      <c r="EQ744" s="3" t="str">
        <f>IF('DATA ENTRY'!CK743="","",IF('DATA ENTRY'!W743="","",IF(AND($EF$4='DATA ENTRY'!G743,$EH$4='DATA ENTRY'!F743),'DATA ENTRY'!W743,"")))</f>
        <v/>
      </c>
      <c r="ER744" s="3" t="str">
        <f>IF('DATA ENTRY'!CK743="","",IF('DATA ENTRY'!X743="","",IF(AND($EF$4='DATA ENTRY'!G743,$EH$4='DATA ENTRY'!F743),'DATA ENTRY'!X743,"")))</f>
        <v/>
      </c>
      <c r="ES744" s="108" t="str">
        <f t="shared" si="191"/>
        <v/>
      </c>
      <c r="ET744" s="108" t="str">
        <f>IF('DATA ENTRY'!CK743="","",IF('DATA ENTRY'!D743="","",IF(AND($EF$4='DATA ENTRY'!G743,$EH$4='DATA ENTRY'!F743),'DATA ENTRY'!G743,"")))</f>
        <v/>
      </c>
      <c r="EY744">
        <f t="shared" si="192"/>
        <v>0</v>
      </c>
    </row>
    <row r="745" spans="1:155">
      <c r="A745" t="str">
        <f>IF(S745=0,"",1+(MAX($A$7:A744)))</f>
        <v/>
      </c>
      <c r="B745" s="224">
        <v>739</v>
      </c>
      <c r="C745" s="3" t="str">
        <f>IF('DATA ENTRY'!CK744="","",IF('DATA ENTRY'!B744="","",IF($D$4="All Post",'DATA ENTRY'!B744,IF(AND($D$4='DATA ENTRY'!CK744),'DATA ENTRY'!B744,""))))</f>
        <v/>
      </c>
      <c r="D745" s="3" t="str">
        <f>IF('DATA ENTRY'!CK744="","",IF('DATA ENTRY'!C744="","",IF($D$4="All Post",'DATA ENTRY'!C744,IF(AND($D$4='DATA ENTRY'!CK744),'DATA ENTRY'!C744,""))))</f>
        <v/>
      </c>
      <c r="E745" s="4" t="str">
        <f>IF('DATA ENTRY'!CK744="","",IF('DATA ENTRY'!I744="","",IF($D$4="All Post",'DATA ENTRY'!I744,IF(AND($D$4='DATA ENTRY'!CK744),'DATA ENTRY'!I744,""))))</f>
        <v/>
      </c>
      <c r="F745" s="4" t="str">
        <f>IF('DATA ENTRY'!CK744="","",IF('DATA ENTRY'!CK744="","",IF($D$4="All Post",'DATA ENTRY'!CK744,IF(AND($D$4='DATA ENTRY'!CK744),'DATA ENTRY'!CK744,""))))</f>
        <v/>
      </c>
      <c r="G745" s="3" t="str">
        <f>IF('DATA ENTRY'!CK744="","",IF('DATA ENTRY'!N744="","",IF($D$4="All Post",'DATA ENTRY'!N744,IF(AND($D$4='DATA ENTRY'!CK744),'DATA ENTRY'!N744,""))))</f>
        <v/>
      </c>
      <c r="H745" s="107" t="str">
        <f>IF('DATA ENTRY'!CK744="","",IF('DATA ENTRY'!O744="","",IF($D$4="All Post",'DATA ENTRY'!O744,IF(AND($D$4='DATA ENTRY'!CK744),'DATA ENTRY'!O744,""))))</f>
        <v/>
      </c>
      <c r="I745" s="3" t="str">
        <f>IF('DATA ENTRY'!CK744="","",IF('DATA ENTRY'!P744="","",IF($D$4="All Post",'DATA ENTRY'!P744,IF(AND($D$4='DATA ENTRY'!CK744),'DATA ENTRY'!P744,""))))</f>
        <v/>
      </c>
      <c r="J745" s="107" t="str">
        <f>IF('DATA ENTRY'!CK744="","",IF('DATA ENTRY'!Q744="","",IF($D$4="All Post",'DATA ENTRY'!Q744,IF(AND($D$4='DATA ENTRY'!CK744),'DATA ENTRY'!Q744,""))))</f>
        <v/>
      </c>
      <c r="K745" s="3" t="str">
        <f>IF('DATA ENTRY'!CK744="","",IF('DATA ENTRY'!R744="","",IF($D$4="All Post",'DATA ENTRY'!R744,IF(AND($D$4='DATA ENTRY'!CK744),'DATA ENTRY'!R744,""))))</f>
        <v/>
      </c>
      <c r="L745" s="3" t="str">
        <f>IF('DATA ENTRY'!CK744="","",IF('DATA ENTRY'!S744="","",IF($D$4="All Post",'DATA ENTRY'!S744,IF(AND($D$4='DATA ENTRY'!CK744),'DATA ENTRY'!S744,""))))</f>
        <v/>
      </c>
      <c r="M745" s="3" t="str">
        <f>IF('DATA ENTRY'!CK744="","",IF('DATA ENTRY'!E744="","",IF($D$4="All Post",'DATA ENTRY'!E744,IF(AND($D$4='DATA ENTRY'!CK744),'DATA ENTRY'!E744,""))))</f>
        <v/>
      </c>
      <c r="N745" s="3" t="str">
        <f>IF('DATA ENTRY'!CK744="","",IF('DATA ENTRY'!W744="","",IF($D$4="All Post",'DATA ENTRY'!W744,IF(AND($D$4='DATA ENTRY'!CK744),'DATA ENTRY'!W744,""))))</f>
        <v/>
      </c>
      <c r="O745" s="3" t="str">
        <f>IF('DATA ENTRY'!CK744="","",IF('DATA ENTRY'!X744="","",IF($D$4="All Post",'DATA ENTRY'!X744,IF(AND($D$4='DATA ENTRY'!CK744),'DATA ENTRY'!X744,""))))</f>
        <v/>
      </c>
      <c r="P745" s="3" t="str">
        <f>IF('DATA ENTRY'!CK744="","",IF('DATA ENTRY'!G744="","",IF($D$4="All Post",'DATA ENTRY'!G744,IF(AND($D$4='DATA ENTRY'!CK744),'DATA ENTRY'!G744,""))))</f>
        <v/>
      </c>
      <c r="S745">
        <f t="shared" si="179"/>
        <v>0</v>
      </c>
      <c r="T745" t="str">
        <f t="shared" si="180"/>
        <v/>
      </c>
      <c r="BZ745" t="str">
        <f t="shared" si="181"/>
        <v/>
      </c>
      <c r="CA745" t="str">
        <f t="shared" si="182"/>
        <v/>
      </c>
      <c r="CB745" s="224">
        <v>739</v>
      </c>
      <c r="CC745" s="3" t="str">
        <f>IF('DATA ENTRY'!CK744="","",IF('DATA ENTRY'!B744="","",IF(AND($CD$4='DATA ENTRY'!CK744,$CG$4='DATA ENTRY'!D744),'DATA ENTRY'!B744,"")))</f>
        <v/>
      </c>
      <c r="CD745" s="3" t="str">
        <f>IF('DATA ENTRY'!CK744="","",IF('DATA ENTRY'!C744="","",IF(AND($CD$4='DATA ENTRY'!CK744,$CG$4='DATA ENTRY'!D744),'DATA ENTRY'!C744,"")))</f>
        <v/>
      </c>
      <c r="CE745" s="4" t="str">
        <f>IF('DATA ENTRY'!CK744="","",IF('DATA ENTRY'!I744="","",IF(AND($CD$4='DATA ENTRY'!CK744,$CG$4='DATA ENTRY'!D744),'DATA ENTRY'!I744,"")))</f>
        <v/>
      </c>
      <c r="CF745" s="4" t="str">
        <f>IF('DATA ENTRY'!CK744="","",IF('DATA ENTRY'!CK744="","",IF(AND($CD$4='DATA ENTRY'!CK744,$CG$4='DATA ENTRY'!D744),'DATA ENTRY'!CK744,"")))</f>
        <v/>
      </c>
      <c r="CG745" s="3" t="str">
        <f>IF('DATA ENTRY'!CK744="","",IF('DATA ENTRY'!N744="","",IF(AND($CD$4='DATA ENTRY'!CK744,$CG$4='DATA ENTRY'!D744),'DATA ENTRY'!N744,"")))</f>
        <v/>
      </c>
      <c r="CH745" s="107" t="str">
        <f>IF('DATA ENTRY'!CK744="","",IF('DATA ENTRY'!O744="","",IF(AND($CD$4='DATA ENTRY'!CK744,$CG$4='DATA ENTRY'!D744),'DATA ENTRY'!O744,"")))</f>
        <v/>
      </c>
      <c r="CI745" s="3" t="str">
        <f>IF('DATA ENTRY'!CK744="","",IF('DATA ENTRY'!P744="","",IF(AND($CD$4='DATA ENTRY'!CK744,$CG$4='DATA ENTRY'!D744),'DATA ENTRY'!P744,"")))</f>
        <v/>
      </c>
      <c r="CJ745" s="107" t="str">
        <f>IF('DATA ENTRY'!CK744="","",IF('DATA ENTRY'!Q744="","",IF(AND($CD$4='DATA ENTRY'!CK744,$CG$4='DATA ENTRY'!D744),'DATA ENTRY'!Q744,"")))</f>
        <v/>
      </c>
      <c r="CK745" s="3" t="str">
        <f>IF('DATA ENTRY'!CK744="","",IF('DATA ENTRY'!R744="","",IF(AND($CD$4='DATA ENTRY'!CK744,$CG$4='DATA ENTRY'!D744),'DATA ENTRY'!R744,"")))</f>
        <v/>
      </c>
      <c r="CL745" s="3" t="str">
        <f>IF('DATA ENTRY'!CK744="","",IF('DATA ENTRY'!S744="","",IF(AND($CD$4='DATA ENTRY'!CK744,$CG$4='DATA ENTRY'!D744),'DATA ENTRY'!S744,"")))</f>
        <v/>
      </c>
      <c r="CM745" s="3" t="str">
        <f>IF('DATA ENTRY'!CK744="","",IF('DATA ENTRY'!E744="","",IF(AND($CD$4='DATA ENTRY'!CK744,$CG$4='DATA ENTRY'!D744),'DATA ENTRY'!E744,"")))</f>
        <v/>
      </c>
      <c r="CN745" s="3" t="str">
        <f>IF('DATA ENTRY'!CK744="","",IF('DATA ENTRY'!W744="","",IF(AND($CD$4='DATA ENTRY'!CK744,$CG$4='DATA ENTRY'!D744),'DATA ENTRY'!W744,"")))</f>
        <v/>
      </c>
      <c r="CO745" s="3" t="str">
        <f>IF('DATA ENTRY'!CK744="","",IF('DATA ENTRY'!X744="","",IF(AND($CD$4='DATA ENTRY'!CK744,$CG$4='DATA ENTRY'!D744),'DATA ENTRY'!X744,"")))</f>
        <v/>
      </c>
      <c r="CP745" s="108" t="str">
        <f t="shared" si="183"/>
        <v/>
      </c>
      <c r="CQ745" s="108" t="str">
        <f>IF('DATA ENTRY'!CK744="","",IF('DATA ENTRY'!G744="","",IF(AND($CD$4='DATA ENTRY'!CK744,$CG$4='DATA ENTRY'!D744),'DATA ENTRY'!G744,"")))</f>
        <v/>
      </c>
      <c r="CR745" s="230" t="str">
        <f>IF('DATA ENTRY'!CK744="","",IF('DATA ENTRY'!D744="","",IF(AND($CD$4='DATA ENTRY'!CK744,$CG$4='DATA ENTRY'!D744),'DATA ENTRY'!D744,"")))</f>
        <v/>
      </c>
      <c r="CS745">
        <f t="shared" si="184"/>
        <v>0</v>
      </c>
      <c r="CT745">
        <f t="shared" si="185"/>
        <v>0</v>
      </c>
      <c r="CV745" s="139"/>
      <c r="CX745">
        <f t="shared" si="186"/>
        <v>0</v>
      </c>
      <c r="DB745" t="str">
        <f t="shared" si="193"/>
        <v/>
      </c>
      <c r="DC745" t="str">
        <f t="shared" si="194"/>
        <v/>
      </c>
      <c r="DD745" s="224">
        <v>739</v>
      </c>
      <c r="DE745" s="3" t="str">
        <f>IF('DATA ENTRY'!CK744="","",IF('DATA ENTRY'!B744="","",IF(AND($DF$4='DATA ENTRY'!D744),'DATA ENTRY'!B744,"")))</f>
        <v/>
      </c>
      <c r="DF745" s="3" t="str">
        <f>IF('DATA ENTRY'!CK744="","",IF('DATA ENTRY'!C744="","",IF(AND($DF$4='DATA ENTRY'!D744),'DATA ENTRY'!C744,"")))</f>
        <v/>
      </c>
      <c r="DG745" s="4" t="str">
        <f>IF('DATA ENTRY'!CK744="","",IF('DATA ENTRY'!I744="","",IF(AND($DF$4='DATA ENTRY'!D744),'DATA ENTRY'!I744,"")))</f>
        <v/>
      </c>
      <c r="DH745" s="4" t="str">
        <f>IF('DATA ENTRY'!CK744="","",IF('DATA ENTRY'!CK744="","",IF(AND($DF$4='DATA ENTRY'!D744),'DATA ENTRY'!CK744,"")))</f>
        <v/>
      </c>
      <c r="DI745" s="3" t="str">
        <f>IF('DATA ENTRY'!CK744="","",IF('DATA ENTRY'!N744="","",IF(AND($DF$4='DATA ENTRY'!D744),'DATA ENTRY'!N744,"")))</f>
        <v/>
      </c>
      <c r="DJ745" s="107" t="str">
        <f>IF('DATA ENTRY'!CK744="","",IF('DATA ENTRY'!O744="","",IF(AND($DF$4='DATA ENTRY'!D744),'DATA ENTRY'!O744,"")))</f>
        <v/>
      </c>
      <c r="DK745" s="3" t="str">
        <f>IF('DATA ENTRY'!CK744="","",IF('DATA ENTRY'!P744="","",IF(AND($DF$4='DATA ENTRY'!D744),'DATA ENTRY'!P744,"")))</f>
        <v/>
      </c>
      <c r="DL745" s="107" t="str">
        <f>IF('DATA ENTRY'!CK744="","",IF('DATA ENTRY'!Q744="","",IF(AND($DF$4='DATA ENTRY'!D744),'DATA ENTRY'!Q744,"")))</f>
        <v/>
      </c>
      <c r="DM745" s="3" t="str">
        <f>IF('DATA ENTRY'!CK744="","",IF('DATA ENTRY'!R744="","",IF(AND($DF$4='DATA ENTRY'!D744),'DATA ENTRY'!R744,"")))</f>
        <v/>
      </c>
      <c r="DN745" s="107" t="str">
        <f>IF('DATA ENTRY'!CK744="","",IF('DATA ENTRY'!S744="","",IF(AND($DF$4='DATA ENTRY'!D744),'DATA ENTRY'!S744,"")))</f>
        <v/>
      </c>
      <c r="DO745" s="3" t="str">
        <f>IF('DATA ENTRY'!CK744="","",IF('DATA ENTRY'!E744="","",IF(AND($DF$4='DATA ENTRY'!D744),'DATA ENTRY'!E744,"")))</f>
        <v/>
      </c>
      <c r="DP745" s="3" t="str">
        <f>IF('DATA ENTRY'!CK744="","",IF('DATA ENTRY'!D744="","",IF(AND($DF$4='DATA ENTRY'!D744),'DATA ENTRY'!D744,"")))</f>
        <v/>
      </c>
      <c r="DQ745" s="3" t="str">
        <f>IF('DATA ENTRY'!CK744="","",IF('DATA ENTRY'!W744="","",IF(AND($DF$4='DATA ENTRY'!D744),'DATA ENTRY'!W744,"")))</f>
        <v/>
      </c>
      <c r="DR745" s="3" t="str">
        <f>IF('DATA ENTRY'!CK744="","",IF('DATA ENTRY'!X744="","",IF(AND($DF$4='DATA ENTRY'!D744),'DATA ENTRY'!X744,"")))</f>
        <v/>
      </c>
      <c r="DS745" s="108" t="str">
        <f t="shared" si="187"/>
        <v/>
      </c>
      <c r="DT745" s="108" t="str">
        <f>IF('DATA ENTRY'!CK744="","",IF('DATA ENTRY'!D744="","",IF(AND($DF$4='DATA ENTRY'!D744),'DATA ENTRY'!G744,"")))</f>
        <v/>
      </c>
      <c r="DY745">
        <f t="shared" si="188"/>
        <v>0</v>
      </c>
      <c r="EB745" t="str">
        <f t="shared" si="189"/>
        <v/>
      </c>
      <c r="EC745" t="str">
        <f t="shared" si="190"/>
        <v/>
      </c>
      <c r="ED745" s="224">
        <v>739</v>
      </c>
      <c r="EE745" s="3" t="str">
        <f>IF('DATA ENTRY'!CK744="","",IF('DATA ENTRY'!B744="","",IF(AND($EF$4='DATA ENTRY'!G744,$EH$4='DATA ENTRY'!F744),'DATA ENTRY'!B744,"")))</f>
        <v/>
      </c>
      <c r="EF745" s="3" t="str">
        <f>IF('DATA ENTRY'!CK744="","",IF('DATA ENTRY'!C744="","",IF(AND($EF$4='DATA ENTRY'!G744,$EH$4='DATA ENTRY'!F744),'DATA ENTRY'!C744,"")))</f>
        <v/>
      </c>
      <c r="EG745" s="4" t="str">
        <f>IF('DATA ENTRY'!CK744="","",IF('DATA ENTRY'!I744="","",IF(AND($EF$4='DATA ENTRY'!G744,$EH$4='DATA ENTRY'!F744),'DATA ENTRY'!I744,"")))</f>
        <v/>
      </c>
      <c r="EH745" s="4" t="str">
        <f>IF('DATA ENTRY'!CK744="","",IF('DATA ENTRY'!CK744="","",IF(AND($EF$4='DATA ENTRY'!G744,$EH$4='DATA ENTRY'!F744),'DATA ENTRY'!CK744,"")))</f>
        <v/>
      </c>
      <c r="EI745" s="3" t="str">
        <f>IF('DATA ENTRY'!CK744="","",IF('DATA ENTRY'!N744="","",IF(AND($EF$4='DATA ENTRY'!G744,$EH$4='DATA ENTRY'!F744),'DATA ENTRY'!N744,"")))</f>
        <v/>
      </c>
      <c r="EJ745" s="107" t="str">
        <f>IF('DATA ENTRY'!CK744="","",IF('DATA ENTRY'!O744="","",IF(AND($EF$4='DATA ENTRY'!G744,$EH$4='DATA ENTRY'!F744),'DATA ENTRY'!O744,"")))</f>
        <v/>
      </c>
      <c r="EK745" s="3" t="str">
        <f>IF('DATA ENTRY'!CK744="","",IF('DATA ENTRY'!P744="","",IF(AND($EF$4='DATA ENTRY'!G744,$EH$4='DATA ENTRY'!F744),'DATA ENTRY'!P744,"")))</f>
        <v/>
      </c>
      <c r="EL745" s="107" t="str">
        <f>IF('DATA ENTRY'!CK744="","",IF('DATA ENTRY'!Q744="","",IF(AND($EF$4='DATA ENTRY'!G744,$EH$4='DATA ENTRY'!F744),'DATA ENTRY'!Q744,"")))</f>
        <v/>
      </c>
      <c r="EM745" s="3" t="str">
        <f>IF('DATA ENTRY'!CK744="","",IF('DATA ENTRY'!R744="","",IF(AND($EF$4='DATA ENTRY'!G744,$EH$4='DATA ENTRY'!F744),'DATA ENTRY'!R744,"")))</f>
        <v/>
      </c>
      <c r="EN745" s="107" t="str">
        <f>IF('DATA ENTRY'!CK744="","",IF('DATA ENTRY'!S744="","",IF(AND($EF$4='DATA ENTRY'!G744,$EH$4='DATA ENTRY'!F744),'DATA ENTRY'!S744,"")))</f>
        <v/>
      </c>
      <c r="EO745" s="3" t="str">
        <f>IF('DATA ENTRY'!CK744="","",IF('DATA ENTRY'!E744="","",IF(AND($EF$4='DATA ENTRY'!G744,$EH$4='DATA ENTRY'!F744),'DATA ENTRY'!E744,"")))</f>
        <v/>
      </c>
      <c r="EP745" s="3" t="str">
        <f>IF('DATA ENTRY'!CK744="","",IF('DATA ENTRY'!D744="","",IF(AND($EF$4='DATA ENTRY'!G744,$EH$4='DATA ENTRY'!F744),'DATA ENTRY'!D744,"")))</f>
        <v/>
      </c>
      <c r="EQ745" s="3" t="str">
        <f>IF('DATA ENTRY'!CK744="","",IF('DATA ENTRY'!W744="","",IF(AND($EF$4='DATA ENTRY'!G744,$EH$4='DATA ENTRY'!F744),'DATA ENTRY'!W744,"")))</f>
        <v/>
      </c>
      <c r="ER745" s="3" t="str">
        <f>IF('DATA ENTRY'!CK744="","",IF('DATA ENTRY'!X744="","",IF(AND($EF$4='DATA ENTRY'!G744,$EH$4='DATA ENTRY'!F744),'DATA ENTRY'!X744,"")))</f>
        <v/>
      </c>
      <c r="ES745" s="108" t="str">
        <f t="shared" si="191"/>
        <v/>
      </c>
      <c r="ET745" s="108" t="str">
        <f>IF('DATA ENTRY'!CK744="","",IF('DATA ENTRY'!D744="","",IF(AND($EF$4='DATA ENTRY'!G744,$EH$4='DATA ENTRY'!F744),'DATA ENTRY'!G744,"")))</f>
        <v/>
      </c>
      <c r="EY745">
        <f t="shared" si="192"/>
        <v>0</v>
      </c>
    </row>
    <row r="746" spans="1:155">
      <c r="A746" t="str">
        <f>IF(S746=0,"",1+(MAX($A$7:A745)))</f>
        <v/>
      </c>
      <c r="B746" s="224">
        <v>740</v>
      </c>
      <c r="C746" s="3" t="str">
        <f>IF('DATA ENTRY'!CK745="","",IF('DATA ENTRY'!B745="","",IF($D$4="All Post",'DATA ENTRY'!B745,IF(AND($D$4='DATA ENTRY'!CK745),'DATA ENTRY'!B745,""))))</f>
        <v/>
      </c>
      <c r="D746" s="3" t="str">
        <f>IF('DATA ENTRY'!CK745="","",IF('DATA ENTRY'!C745="","",IF($D$4="All Post",'DATA ENTRY'!C745,IF(AND($D$4='DATA ENTRY'!CK745),'DATA ENTRY'!C745,""))))</f>
        <v/>
      </c>
      <c r="E746" s="4" t="str">
        <f>IF('DATA ENTRY'!CK745="","",IF('DATA ENTRY'!I745="","",IF($D$4="All Post",'DATA ENTRY'!I745,IF(AND($D$4='DATA ENTRY'!CK745),'DATA ENTRY'!I745,""))))</f>
        <v/>
      </c>
      <c r="F746" s="4" t="str">
        <f>IF('DATA ENTRY'!CK745="","",IF('DATA ENTRY'!CK745="","",IF($D$4="All Post",'DATA ENTRY'!CK745,IF(AND($D$4='DATA ENTRY'!CK745),'DATA ENTRY'!CK745,""))))</f>
        <v/>
      </c>
      <c r="G746" s="3" t="str">
        <f>IF('DATA ENTRY'!CK745="","",IF('DATA ENTRY'!N745="","",IF($D$4="All Post",'DATA ENTRY'!N745,IF(AND($D$4='DATA ENTRY'!CK745),'DATA ENTRY'!N745,""))))</f>
        <v/>
      </c>
      <c r="H746" s="107" t="str">
        <f>IF('DATA ENTRY'!CK745="","",IF('DATA ENTRY'!O745="","",IF($D$4="All Post",'DATA ENTRY'!O745,IF(AND($D$4='DATA ENTRY'!CK745),'DATA ENTRY'!O745,""))))</f>
        <v/>
      </c>
      <c r="I746" s="3" t="str">
        <f>IF('DATA ENTRY'!CK745="","",IF('DATA ENTRY'!P745="","",IF($D$4="All Post",'DATA ENTRY'!P745,IF(AND($D$4='DATA ENTRY'!CK745),'DATA ENTRY'!P745,""))))</f>
        <v/>
      </c>
      <c r="J746" s="107" t="str">
        <f>IF('DATA ENTRY'!CK745="","",IF('DATA ENTRY'!Q745="","",IF($D$4="All Post",'DATA ENTRY'!Q745,IF(AND($D$4='DATA ENTRY'!CK745),'DATA ENTRY'!Q745,""))))</f>
        <v/>
      </c>
      <c r="K746" s="3" t="str">
        <f>IF('DATA ENTRY'!CK745="","",IF('DATA ENTRY'!R745="","",IF($D$4="All Post",'DATA ENTRY'!R745,IF(AND($D$4='DATA ENTRY'!CK745),'DATA ENTRY'!R745,""))))</f>
        <v/>
      </c>
      <c r="L746" s="3" t="str">
        <f>IF('DATA ENTRY'!CK745="","",IF('DATA ENTRY'!S745="","",IF($D$4="All Post",'DATA ENTRY'!S745,IF(AND($D$4='DATA ENTRY'!CK745),'DATA ENTRY'!S745,""))))</f>
        <v/>
      </c>
      <c r="M746" s="3" t="str">
        <f>IF('DATA ENTRY'!CK745="","",IF('DATA ENTRY'!E745="","",IF($D$4="All Post",'DATA ENTRY'!E745,IF(AND($D$4='DATA ENTRY'!CK745),'DATA ENTRY'!E745,""))))</f>
        <v/>
      </c>
      <c r="N746" s="3" t="str">
        <f>IF('DATA ENTRY'!CK745="","",IF('DATA ENTRY'!W745="","",IF($D$4="All Post",'DATA ENTRY'!W745,IF(AND($D$4='DATA ENTRY'!CK745),'DATA ENTRY'!W745,""))))</f>
        <v/>
      </c>
      <c r="O746" s="3" t="str">
        <f>IF('DATA ENTRY'!CK745="","",IF('DATA ENTRY'!X745="","",IF($D$4="All Post",'DATA ENTRY'!X745,IF(AND($D$4='DATA ENTRY'!CK745),'DATA ENTRY'!X745,""))))</f>
        <v/>
      </c>
      <c r="P746" s="3" t="str">
        <f>IF('DATA ENTRY'!CK745="","",IF('DATA ENTRY'!G745="","",IF($D$4="All Post",'DATA ENTRY'!G745,IF(AND($D$4='DATA ENTRY'!CK745),'DATA ENTRY'!G745,""))))</f>
        <v/>
      </c>
      <c r="S746">
        <f t="shared" si="179"/>
        <v>0</v>
      </c>
      <c r="T746" t="str">
        <f t="shared" si="180"/>
        <v/>
      </c>
      <c r="BZ746" t="str">
        <f t="shared" si="181"/>
        <v/>
      </c>
      <c r="CA746" t="str">
        <f t="shared" si="182"/>
        <v/>
      </c>
      <c r="CB746" s="224">
        <v>740</v>
      </c>
      <c r="CC746" s="3" t="str">
        <f>IF('DATA ENTRY'!CK745="","",IF('DATA ENTRY'!B745="","",IF(AND($CD$4='DATA ENTRY'!CK745,$CG$4='DATA ENTRY'!D745),'DATA ENTRY'!B745,"")))</f>
        <v/>
      </c>
      <c r="CD746" s="3" t="str">
        <f>IF('DATA ENTRY'!CK745="","",IF('DATA ENTRY'!C745="","",IF(AND($CD$4='DATA ENTRY'!CK745,$CG$4='DATA ENTRY'!D745),'DATA ENTRY'!C745,"")))</f>
        <v/>
      </c>
      <c r="CE746" s="4" t="str">
        <f>IF('DATA ENTRY'!CK745="","",IF('DATA ENTRY'!I745="","",IF(AND($CD$4='DATA ENTRY'!CK745,$CG$4='DATA ENTRY'!D745),'DATA ENTRY'!I745,"")))</f>
        <v/>
      </c>
      <c r="CF746" s="4" t="str">
        <f>IF('DATA ENTRY'!CK745="","",IF('DATA ENTRY'!CK745="","",IF(AND($CD$4='DATA ENTRY'!CK745,$CG$4='DATA ENTRY'!D745),'DATA ENTRY'!CK745,"")))</f>
        <v/>
      </c>
      <c r="CG746" s="3" t="str">
        <f>IF('DATA ENTRY'!CK745="","",IF('DATA ENTRY'!N745="","",IF(AND($CD$4='DATA ENTRY'!CK745,$CG$4='DATA ENTRY'!D745),'DATA ENTRY'!N745,"")))</f>
        <v/>
      </c>
      <c r="CH746" s="107" t="str">
        <f>IF('DATA ENTRY'!CK745="","",IF('DATA ENTRY'!O745="","",IF(AND($CD$4='DATA ENTRY'!CK745,$CG$4='DATA ENTRY'!D745),'DATA ENTRY'!O745,"")))</f>
        <v/>
      </c>
      <c r="CI746" s="3" t="str">
        <f>IF('DATA ENTRY'!CK745="","",IF('DATA ENTRY'!P745="","",IF(AND($CD$4='DATA ENTRY'!CK745,$CG$4='DATA ENTRY'!D745),'DATA ENTRY'!P745,"")))</f>
        <v/>
      </c>
      <c r="CJ746" s="107" t="str">
        <f>IF('DATA ENTRY'!CK745="","",IF('DATA ENTRY'!Q745="","",IF(AND($CD$4='DATA ENTRY'!CK745,$CG$4='DATA ENTRY'!D745),'DATA ENTRY'!Q745,"")))</f>
        <v/>
      </c>
      <c r="CK746" s="3" t="str">
        <f>IF('DATA ENTRY'!CK745="","",IF('DATA ENTRY'!R745="","",IF(AND($CD$4='DATA ENTRY'!CK745,$CG$4='DATA ENTRY'!D745),'DATA ENTRY'!R745,"")))</f>
        <v/>
      </c>
      <c r="CL746" s="3" t="str">
        <f>IF('DATA ENTRY'!CK745="","",IF('DATA ENTRY'!S745="","",IF(AND($CD$4='DATA ENTRY'!CK745,$CG$4='DATA ENTRY'!D745),'DATA ENTRY'!S745,"")))</f>
        <v/>
      </c>
      <c r="CM746" s="3" t="str">
        <f>IF('DATA ENTRY'!CK745="","",IF('DATA ENTRY'!E745="","",IF(AND($CD$4='DATA ENTRY'!CK745,$CG$4='DATA ENTRY'!D745),'DATA ENTRY'!E745,"")))</f>
        <v/>
      </c>
      <c r="CN746" s="3" t="str">
        <f>IF('DATA ENTRY'!CK745="","",IF('DATA ENTRY'!W745="","",IF(AND($CD$4='DATA ENTRY'!CK745,$CG$4='DATA ENTRY'!D745),'DATA ENTRY'!W745,"")))</f>
        <v/>
      </c>
      <c r="CO746" s="3" t="str">
        <f>IF('DATA ENTRY'!CK745="","",IF('DATA ENTRY'!X745="","",IF(AND($CD$4='DATA ENTRY'!CK745,$CG$4='DATA ENTRY'!D745),'DATA ENTRY'!X745,"")))</f>
        <v/>
      </c>
      <c r="CP746" s="108" t="str">
        <f t="shared" si="183"/>
        <v/>
      </c>
      <c r="CQ746" s="108" t="str">
        <f>IF('DATA ENTRY'!CK745="","",IF('DATA ENTRY'!G745="","",IF(AND($CD$4='DATA ENTRY'!CK745,$CG$4='DATA ENTRY'!D745),'DATA ENTRY'!G745,"")))</f>
        <v/>
      </c>
      <c r="CR746" s="230" t="str">
        <f>IF('DATA ENTRY'!CK745="","",IF('DATA ENTRY'!D745="","",IF(AND($CD$4='DATA ENTRY'!CK745,$CG$4='DATA ENTRY'!D745),'DATA ENTRY'!D745,"")))</f>
        <v/>
      </c>
      <c r="CS746">
        <f t="shared" si="184"/>
        <v>0</v>
      </c>
      <c r="CT746">
        <f t="shared" si="185"/>
        <v>0</v>
      </c>
      <c r="CV746" s="139"/>
      <c r="CX746">
        <f t="shared" si="186"/>
        <v>0</v>
      </c>
      <c r="DB746" t="str">
        <f t="shared" si="193"/>
        <v/>
      </c>
      <c r="DC746" t="str">
        <f t="shared" si="194"/>
        <v/>
      </c>
      <c r="DD746" s="224">
        <v>740</v>
      </c>
      <c r="DE746" s="3" t="str">
        <f>IF('DATA ENTRY'!CK745="","",IF('DATA ENTRY'!B745="","",IF(AND($DF$4='DATA ENTRY'!D745),'DATA ENTRY'!B745,"")))</f>
        <v/>
      </c>
      <c r="DF746" s="3" t="str">
        <f>IF('DATA ENTRY'!CK745="","",IF('DATA ENTRY'!C745="","",IF(AND($DF$4='DATA ENTRY'!D745),'DATA ENTRY'!C745,"")))</f>
        <v/>
      </c>
      <c r="DG746" s="4" t="str">
        <f>IF('DATA ENTRY'!CK745="","",IF('DATA ENTRY'!I745="","",IF(AND($DF$4='DATA ENTRY'!D745),'DATA ENTRY'!I745,"")))</f>
        <v/>
      </c>
      <c r="DH746" s="4" t="str">
        <f>IF('DATA ENTRY'!CK745="","",IF('DATA ENTRY'!CK745="","",IF(AND($DF$4='DATA ENTRY'!D745),'DATA ENTRY'!CK745,"")))</f>
        <v/>
      </c>
      <c r="DI746" s="3" t="str">
        <f>IF('DATA ENTRY'!CK745="","",IF('DATA ENTRY'!N745="","",IF(AND($DF$4='DATA ENTRY'!D745),'DATA ENTRY'!N745,"")))</f>
        <v/>
      </c>
      <c r="DJ746" s="107" t="str">
        <f>IF('DATA ENTRY'!CK745="","",IF('DATA ENTRY'!O745="","",IF(AND($DF$4='DATA ENTRY'!D745),'DATA ENTRY'!O745,"")))</f>
        <v/>
      </c>
      <c r="DK746" s="3" t="str">
        <f>IF('DATA ENTRY'!CK745="","",IF('DATA ENTRY'!P745="","",IF(AND($DF$4='DATA ENTRY'!D745),'DATA ENTRY'!P745,"")))</f>
        <v/>
      </c>
      <c r="DL746" s="107" t="str">
        <f>IF('DATA ENTRY'!CK745="","",IF('DATA ENTRY'!Q745="","",IF(AND($DF$4='DATA ENTRY'!D745),'DATA ENTRY'!Q745,"")))</f>
        <v/>
      </c>
      <c r="DM746" s="3" t="str">
        <f>IF('DATA ENTRY'!CK745="","",IF('DATA ENTRY'!R745="","",IF(AND($DF$4='DATA ENTRY'!D745),'DATA ENTRY'!R745,"")))</f>
        <v/>
      </c>
      <c r="DN746" s="107" t="str">
        <f>IF('DATA ENTRY'!CK745="","",IF('DATA ENTRY'!S745="","",IF(AND($DF$4='DATA ENTRY'!D745),'DATA ENTRY'!S745,"")))</f>
        <v/>
      </c>
      <c r="DO746" s="3" t="str">
        <f>IF('DATA ENTRY'!CK745="","",IF('DATA ENTRY'!E745="","",IF(AND($DF$4='DATA ENTRY'!D745),'DATA ENTRY'!E745,"")))</f>
        <v/>
      </c>
      <c r="DP746" s="3" t="str">
        <f>IF('DATA ENTRY'!CK745="","",IF('DATA ENTRY'!D745="","",IF(AND($DF$4='DATA ENTRY'!D745),'DATA ENTRY'!D745,"")))</f>
        <v/>
      </c>
      <c r="DQ746" s="3" t="str">
        <f>IF('DATA ENTRY'!CK745="","",IF('DATA ENTRY'!W745="","",IF(AND($DF$4='DATA ENTRY'!D745),'DATA ENTRY'!W745,"")))</f>
        <v/>
      </c>
      <c r="DR746" s="3" t="str">
        <f>IF('DATA ENTRY'!CK745="","",IF('DATA ENTRY'!X745="","",IF(AND($DF$4='DATA ENTRY'!D745),'DATA ENTRY'!X745,"")))</f>
        <v/>
      </c>
      <c r="DS746" s="108" t="str">
        <f t="shared" si="187"/>
        <v/>
      </c>
      <c r="DT746" s="108" t="str">
        <f>IF('DATA ENTRY'!CK745="","",IF('DATA ENTRY'!D745="","",IF(AND($DF$4='DATA ENTRY'!D745),'DATA ENTRY'!G745,"")))</f>
        <v/>
      </c>
      <c r="DY746">
        <f t="shared" si="188"/>
        <v>0</v>
      </c>
      <c r="EB746" t="str">
        <f t="shared" si="189"/>
        <v/>
      </c>
      <c r="EC746" t="str">
        <f t="shared" si="190"/>
        <v/>
      </c>
      <c r="ED746" s="224">
        <v>740</v>
      </c>
      <c r="EE746" s="3" t="str">
        <f>IF('DATA ENTRY'!CK745="","",IF('DATA ENTRY'!B745="","",IF(AND($EF$4='DATA ENTRY'!G745,$EH$4='DATA ENTRY'!F745),'DATA ENTRY'!B745,"")))</f>
        <v/>
      </c>
      <c r="EF746" s="3" t="str">
        <f>IF('DATA ENTRY'!CK745="","",IF('DATA ENTRY'!C745="","",IF(AND($EF$4='DATA ENTRY'!G745,$EH$4='DATA ENTRY'!F745),'DATA ENTRY'!C745,"")))</f>
        <v/>
      </c>
      <c r="EG746" s="4" t="str">
        <f>IF('DATA ENTRY'!CK745="","",IF('DATA ENTRY'!I745="","",IF(AND($EF$4='DATA ENTRY'!G745,$EH$4='DATA ENTRY'!F745),'DATA ENTRY'!I745,"")))</f>
        <v/>
      </c>
      <c r="EH746" s="4" t="str">
        <f>IF('DATA ENTRY'!CK745="","",IF('DATA ENTRY'!CK745="","",IF(AND($EF$4='DATA ENTRY'!G745,$EH$4='DATA ENTRY'!F745),'DATA ENTRY'!CK745,"")))</f>
        <v/>
      </c>
      <c r="EI746" s="3" t="str">
        <f>IF('DATA ENTRY'!CK745="","",IF('DATA ENTRY'!N745="","",IF(AND($EF$4='DATA ENTRY'!G745,$EH$4='DATA ENTRY'!F745),'DATA ENTRY'!N745,"")))</f>
        <v/>
      </c>
      <c r="EJ746" s="107" t="str">
        <f>IF('DATA ENTRY'!CK745="","",IF('DATA ENTRY'!O745="","",IF(AND($EF$4='DATA ENTRY'!G745,$EH$4='DATA ENTRY'!F745),'DATA ENTRY'!O745,"")))</f>
        <v/>
      </c>
      <c r="EK746" s="3" t="str">
        <f>IF('DATA ENTRY'!CK745="","",IF('DATA ENTRY'!P745="","",IF(AND($EF$4='DATA ENTRY'!G745,$EH$4='DATA ENTRY'!F745),'DATA ENTRY'!P745,"")))</f>
        <v/>
      </c>
      <c r="EL746" s="107" t="str">
        <f>IF('DATA ENTRY'!CK745="","",IF('DATA ENTRY'!Q745="","",IF(AND($EF$4='DATA ENTRY'!G745,$EH$4='DATA ENTRY'!F745),'DATA ENTRY'!Q745,"")))</f>
        <v/>
      </c>
      <c r="EM746" s="3" t="str">
        <f>IF('DATA ENTRY'!CK745="","",IF('DATA ENTRY'!R745="","",IF(AND($EF$4='DATA ENTRY'!G745,$EH$4='DATA ENTRY'!F745),'DATA ENTRY'!R745,"")))</f>
        <v/>
      </c>
      <c r="EN746" s="107" t="str">
        <f>IF('DATA ENTRY'!CK745="","",IF('DATA ENTRY'!S745="","",IF(AND($EF$4='DATA ENTRY'!G745,$EH$4='DATA ENTRY'!F745),'DATA ENTRY'!S745,"")))</f>
        <v/>
      </c>
      <c r="EO746" s="3" t="str">
        <f>IF('DATA ENTRY'!CK745="","",IF('DATA ENTRY'!E745="","",IF(AND($EF$4='DATA ENTRY'!G745,$EH$4='DATA ENTRY'!F745),'DATA ENTRY'!E745,"")))</f>
        <v/>
      </c>
      <c r="EP746" s="3" t="str">
        <f>IF('DATA ENTRY'!CK745="","",IF('DATA ENTRY'!D745="","",IF(AND($EF$4='DATA ENTRY'!G745,$EH$4='DATA ENTRY'!F745),'DATA ENTRY'!D745,"")))</f>
        <v/>
      </c>
      <c r="EQ746" s="3" t="str">
        <f>IF('DATA ENTRY'!CK745="","",IF('DATA ENTRY'!W745="","",IF(AND($EF$4='DATA ENTRY'!G745,$EH$4='DATA ENTRY'!F745),'DATA ENTRY'!W745,"")))</f>
        <v/>
      </c>
      <c r="ER746" s="3" t="str">
        <f>IF('DATA ENTRY'!CK745="","",IF('DATA ENTRY'!X745="","",IF(AND($EF$4='DATA ENTRY'!G745,$EH$4='DATA ENTRY'!F745),'DATA ENTRY'!X745,"")))</f>
        <v/>
      </c>
      <c r="ES746" s="108" t="str">
        <f t="shared" si="191"/>
        <v/>
      </c>
      <c r="ET746" s="108" t="str">
        <f>IF('DATA ENTRY'!CK745="","",IF('DATA ENTRY'!D745="","",IF(AND($EF$4='DATA ENTRY'!G745,$EH$4='DATA ENTRY'!F745),'DATA ENTRY'!G745,"")))</f>
        <v/>
      </c>
      <c r="EY746">
        <f t="shared" si="192"/>
        <v>0</v>
      </c>
    </row>
    <row r="747" spans="1:155">
      <c r="A747" t="str">
        <f>IF(S747=0,"",1+(MAX($A$7:A746)))</f>
        <v/>
      </c>
      <c r="B747" s="224">
        <v>741</v>
      </c>
      <c r="C747" s="3" t="str">
        <f>IF('DATA ENTRY'!CK746="","",IF('DATA ENTRY'!B746="","",IF($D$4="All Post",'DATA ENTRY'!B746,IF(AND($D$4='DATA ENTRY'!CK746),'DATA ENTRY'!B746,""))))</f>
        <v/>
      </c>
      <c r="D747" s="3" t="str">
        <f>IF('DATA ENTRY'!CK746="","",IF('DATA ENTRY'!C746="","",IF($D$4="All Post",'DATA ENTRY'!C746,IF(AND($D$4='DATA ENTRY'!CK746),'DATA ENTRY'!C746,""))))</f>
        <v/>
      </c>
      <c r="E747" s="4" t="str">
        <f>IF('DATA ENTRY'!CK746="","",IF('DATA ENTRY'!I746="","",IF($D$4="All Post",'DATA ENTRY'!I746,IF(AND($D$4='DATA ENTRY'!CK746),'DATA ENTRY'!I746,""))))</f>
        <v/>
      </c>
      <c r="F747" s="4" t="str">
        <f>IF('DATA ENTRY'!CK746="","",IF('DATA ENTRY'!CK746="","",IF($D$4="All Post",'DATA ENTRY'!CK746,IF(AND($D$4='DATA ENTRY'!CK746),'DATA ENTRY'!CK746,""))))</f>
        <v/>
      </c>
      <c r="G747" s="3" t="str">
        <f>IF('DATA ENTRY'!CK746="","",IF('DATA ENTRY'!N746="","",IF($D$4="All Post",'DATA ENTRY'!N746,IF(AND($D$4='DATA ENTRY'!CK746),'DATA ENTRY'!N746,""))))</f>
        <v/>
      </c>
      <c r="H747" s="107" t="str">
        <f>IF('DATA ENTRY'!CK746="","",IF('DATA ENTRY'!O746="","",IF($D$4="All Post",'DATA ENTRY'!O746,IF(AND($D$4='DATA ENTRY'!CK746),'DATA ENTRY'!O746,""))))</f>
        <v/>
      </c>
      <c r="I747" s="3" t="str">
        <f>IF('DATA ENTRY'!CK746="","",IF('DATA ENTRY'!P746="","",IF($D$4="All Post",'DATA ENTRY'!P746,IF(AND($D$4='DATA ENTRY'!CK746),'DATA ENTRY'!P746,""))))</f>
        <v/>
      </c>
      <c r="J747" s="107" t="str">
        <f>IF('DATA ENTRY'!CK746="","",IF('DATA ENTRY'!Q746="","",IF($D$4="All Post",'DATA ENTRY'!Q746,IF(AND($D$4='DATA ENTRY'!CK746),'DATA ENTRY'!Q746,""))))</f>
        <v/>
      </c>
      <c r="K747" s="3" t="str">
        <f>IF('DATA ENTRY'!CK746="","",IF('DATA ENTRY'!R746="","",IF($D$4="All Post",'DATA ENTRY'!R746,IF(AND($D$4='DATA ENTRY'!CK746),'DATA ENTRY'!R746,""))))</f>
        <v/>
      </c>
      <c r="L747" s="3" t="str">
        <f>IF('DATA ENTRY'!CK746="","",IF('DATA ENTRY'!S746="","",IF($D$4="All Post",'DATA ENTRY'!S746,IF(AND($D$4='DATA ENTRY'!CK746),'DATA ENTRY'!S746,""))))</f>
        <v/>
      </c>
      <c r="M747" s="3" t="str">
        <f>IF('DATA ENTRY'!CK746="","",IF('DATA ENTRY'!E746="","",IF($D$4="All Post",'DATA ENTRY'!E746,IF(AND($D$4='DATA ENTRY'!CK746),'DATA ENTRY'!E746,""))))</f>
        <v/>
      </c>
      <c r="N747" s="3" t="str">
        <f>IF('DATA ENTRY'!CK746="","",IF('DATA ENTRY'!W746="","",IF($D$4="All Post",'DATA ENTRY'!W746,IF(AND($D$4='DATA ENTRY'!CK746),'DATA ENTRY'!W746,""))))</f>
        <v/>
      </c>
      <c r="O747" s="3" t="str">
        <f>IF('DATA ENTRY'!CK746="","",IF('DATA ENTRY'!X746="","",IF($D$4="All Post",'DATA ENTRY'!X746,IF(AND($D$4='DATA ENTRY'!CK746),'DATA ENTRY'!X746,""))))</f>
        <v/>
      </c>
      <c r="P747" s="3" t="str">
        <f>IF('DATA ENTRY'!CK746="","",IF('DATA ENTRY'!G746="","",IF($D$4="All Post",'DATA ENTRY'!G746,IF(AND($D$4='DATA ENTRY'!CK746),'DATA ENTRY'!G746,""))))</f>
        <v/>
      </c>
      <c r="S747">
        <f t="shared" si="179"/>
        <v>0</v>
      </c>
      <c r="T747" t="str">
        <f t="shared" si="180"/>
        <v/>
      </c>
      <c r="BZ747" t="str">
        <f t="shared" si="181"/>
        <v/>
      </c>
      <c r="CA747" t="str">
        <f t="shared" si="182"/>
        <v/>
      </c>
      <c r="CB747" s="224">
        <v>741</v>
      </c>
      <c r="CC747" s="3" t="str">
        <f>IF('DATA ENTRY'!CK746="","",IF('DATA ENTRY'!B746="","",IF(AND($CD$4='DATA ENTRY'!CK746,$CG$4='DATA ENTRY'!D746),'DATA ENTRY'!B746,"")))</f>
        <v/>
      </c>
      <c r="CD747" s="3" t="str">
        <f>IF('DATA ENTRY'!CK746="","",IF('DATA ENTRY'!C746="","",IF(AND($CD$4='DATA ENTRY'!CK746,$CG$4='DATA ENTRY'!D746),'DATA ENTRY'!C746,"")))</f>
        <v/>
      </c>
      <c r="CE747" s="4" t="str">
        <f>IF('DATA ENTRY'!CK746="","",IF('DATA ENTRY'!I746="","",IF(AND($CD$4='DATA ENTRY'!CK746,$CG$4='DATA ENTRY'!D746),'DATA ENTRY'!I746,"")))</f>
        <v/>
      </c>
      <c r="CF747" s="4" t="str">
        <f>IF('DATA ENTRY'!CK746="","",IF('DATA ENTRY'!CK746="","",IF(AND($CD$4='DATA ENTRY'!CK746,$CG$4='DATA ENTRY'!D746),'DATA ENTRY'!CK746,"")))</f>
        <v/>
      </c>
      <c r="CG747" s="3" t="str">
        <f>IF('DATA ENTRY'!CK746="","",IF('DATA ENTRY'!N746="","",IF(AND($CD$4='DATA ENTRY'!CK746,$CG$4='DATA ENTRY'!D746),'DATA ENTRY'!N746,"")))</f>
        <v/>
      </c>
      <c r="CH747" s="107" t="str">
        <f>IF('DATA ENTRY'!CK746="","",IF('DATA ENTRY'!O746="","",IF(AND($CD$4='DATA ENTRY'!CK746,$CG$4='DATA ENTRY'!D746),'DATA ENTRY'!O746,"")))</f>
        <v/>
      </c>
      <c r="CI747" s="3" t="str">
        <f>IF('DATA ENTRY'!CK746="","",IF('DATA ENTRY'!P746="","",IF(AND($CD$4='DATA ENTRY'!CK746,$CG$4='DATA ENTRY'!D746),'DATA ENTRY'!P746,"")))</f>
        <v/>
      </c>
      <c r="CJ747" s="107" t="str">
        <f>IF('DATA ENTRY'!CK746="","",IF('DATA ENTRY'!Q746="","",IF(AND($CD$4='DATA ENTRY'!CK746,$CG$4='DATA ENTRY'!D746),'DATA ENTRY'!Q746,"")))</f>
        <v/>
      </c>
      <c r="CK747" s="3" t="str">
        <f>IF('DATA ENTRY'!CK746="","",IF('DATA ENTRY'!R746="","",IF(AND($CD$4='DATA ENTRY'!CK746,$CG$4='DATA ENTRY'!D746),'DATA ENTRY'!R746,"")))</f>
        <v/>
      </c>
      <c r="CL747" s="3" t="str">
        <f>IF('DATA ENTRY'!CK746="","",IF('DATA ENTRY'!S746="","",IF(AND($CD$4='DATA ENTRY'!CK746,$CG$4='DATA ENTRY'!D746),'DATA ENTRY'!S746,"")))</f>
        <v/>
      </c>
      <c r="CM747" s="3" t="str">
        <f>IF('DATA ENTRY'!CK746="","",IF('DATA ENTRY'!E746="","",IF(AND($CD$4='DATA ENTRY'!CK746,$CG$4='DATA ENTRY'!D746),'DATA ENTRY'!E746,"")))</f>
        <v/>
      </c>
      <c r="CN747" s="3" t="str">
        <f>IF('DATA ENTRY'!CK746="","",IF('DATA ENTRY'!W746="","",IF(AND($CD$4='DATA ENTRY'!CK746,$CG$4='DATA ENTRY'!D746),'DATA ENTRY'!W746,"")))</f>
        <v/>
      </c>
      <c r="CO747" s="3" t="str">
        <f>IF('DATA ENTRY'!CK746="","",IF('DATA ENTRY'!X746="","",IF(AND($CD$4='DATA ENTRY'!CK746,$CG$4='DATA ENTRY'!D746),'DATA ENTRY'!X746,"")))</f>
        <v/>
      </c>
      <c r="CP747" s="108" t="str">
        <f t="shared" si="183"/>
        <v/>
      </c>
      <c r="CQ747" s="108" t="str">
        <f>IF('DATA ENTRY'!CK746="","",IF('DATA ENTRY'!G746="","",IF(AND($CD$4='DATA ENTRY'!CK746,$CG$4='DATA ENTRY'!D746),'DATA ENTRY'!G746,"")))</f>
        <v/>
      </c>
      <c r="CR747" s="230" t="str">
        <f>IF('DATA ENTRY'!CK746="","",IF('DATA ENTRY'!D746="","",IF(AND($CD$4='DATA ENTRY'!CK746,$CG$4='DATA ENTRY'!D746),'DATA ENTRY'!D746,"")))</f>
        <v/>
      </c>
      <c r="CS747">
        <f t="shared" si="184"/>
        <v>0</v>
      </c>
      <c r="CT747">
        <f t="shared" si="185"/>
        <v>0</v>
      </c>
      <c r="CV747" s="139"/>
      <c r="CX747">
        <f t="shared" si="186"/>
        <v>0</v>
      </c>
      <c r="DB747" t="str">
        <f t="shared" si="193"/>
        <v/>
      </c>
      <c r="DC747" t="str">
        <f t="shared" si="194"/>
        <v/>
      </c>
      <c r="DD747" s="224">
        <v>741</v>
      </c>
      <c r="DE747" s="3" t="str">
        <f>IF('DATA ENTRY'!CK746="","",IF('DATA ENTRY'!B746="","",IF(AND($DF$4='DATA ENTRY'!D746),'DATA ENTRY'!B746,"")))</f>
        <v/>
      </c>
      <c r="DF747" s="3" t="str">
        <f>IF('DATA ENTRY'!CK746="","",IF('DATA ENTRY'!C746="","",IF(AND($DF$4='DATA ENTRY'!D746),'DATA ENTRY'!C746,"")))</f>
        <v/>
      </c>
      <c r="DG747" s="4" t="str">
        <f>IF('DATA ENTRY'!CK746="","",IF('DATA ENTRY'!I746="","",IF(AND($DF$4='DATA ENTRY'!D746),'DATA ENTRY'!I746,"")))</f>
        <v/>
      </c>
      <c r="DH747" s="4" t="str">
        <f>IF('DATA ENTRY'!CK746="","",IF('DATA ENTRY'!CK746="","",IF(AND($DF$4='DATA ENTRY'!D746),'DATA ENTRY'!CK746,"")))</f>
        <v/>
      </c>
      <c r="DI747" s="3" t="str">
        <f>IF('DATA ENTRY'!CK746="","",IF('DATA ENTRY'!N746="","",IF(AND($DF$4='DATA ENTRY'!D746),'DATA ENTRY'!N746,"")))</f>
        <v/>
      </c>
      <c r="DJ747" s="107" t="str">
        <f>IF('DATA ENTRY'!CK746="","",IF('DATA ENTRY'!O746="","",IF(AND($DF$4='DATA ENTRY'!D746),'DATA ENTRY'!O746,"")))</f>
        <v/>
      </c>
      <c r="DK747" s="3" t="str">
        <f>IF('DATA ENTRY'!CK746="","",IF('DATA ENTRY'!P746="","",IF(AND($DF$4='DATA ENTRY'!D746),'DATA ENTRY'!P746,"")))</f>
        <v/>
      </c>
      <c r="DL747" s="107" t="str">
        <f>IF('DATA ENTRY'!CK746="","",IF('DATA ENTRY'!Q746="","",IF(AND($DF$4='DATA ENTRY'!D746),'DATA ENTRY'!Q746,"")))</f>
        <v/>
      </c>
      <c r="DM747" s="3" t="str">
        <f>IF('DATA ENTRY'!CK746="","",IF('DATA ENTRY'!R746="","",IF(AND($DF$4='DATA ENTRY'!D746),'DATA ENTRY'!R746,"")))</f>
        <v/>
      </c>
      <c r="DN747" s="107" t="str">
        <f>IF('DATA ENTRY'!CK746="","",IF('DATA ENTRY'!S746="","",IF(AND($DF$4='DATA ENTRY'!D746),'DATA ENTRY'!S746,"")))</f>
        <v/>
      </c>
      <c r="DO747" s="3" t="str">
        <f>IF('DATA ENTRY'!CK746="","",IF('DATA ENTRY'!E746="","",IF(AND($DF$4='DATA ENTRY'!D746),'DATA ENTRY'!E746,"")))</f>
        <v/>
      </c>
      <c r="DP747" s="3" t="str">
        <f>IF('DATA ENTRY'!CK746="","",IF('DATA ENTRY'!D746="","",IF(AND($DF$4='DATA ENTRY'!D746),'DATA ENTRY'!D746,"")))</f>
        <v/>
      </c>
      <c r="DQ747" s="3" t="str">
        <f>IF('DATA ENTRY'!CK746="","",IF('DATA ENTRY'!W746="","",IF(AND($DF$4='DATA ENTRY'!D746),'DATA ENTRY'!W746,"")))</f>
        <v/>
      </c>
      <c r="DR747" s="3" t="str">
        <f>IF('DATA ENTRY'!CK746="","",IF('DATA ENTRY'!X746="","",IF(AND($DF$4='DATA ENTRY'!D746),'DATA ENTRY'!X746,"")))</f>
        <v/>
      </c>
      <c r="DS747" s="108" t="str">
        <f t="shared" si="187"/>
        <v/>
      </c>
      <c r="DT747" s="108" t="str">
        <f>IF('DATA ENTRY'!CK746="","",IF('DATA ENTRY'!D746="","",IF(AND($DF$4='DATA ENTRY'!D746),'DATA ENTRY'!G746,"")))</f>
        <v/>
      </c>
      <c r="DY747">
        <f t="shared" si="188"/>
        <v>0</v>
      </c>
      <c r="EB747" t="str">
        <f t="shared" si="189"/>
        <v/>
      </c>
      <c r="EC747" t="str">
        <f t="shared" si="190"/>
        <v/>
      </c>
      <c r="ED747" s="224">
        <v>741</v>
      </c>
      <c r="EE747" s="3" t="str">
        <f>IF('DATA ENTRY'!CK746="","",IF('DATA ENTRY'!B746="","",IF(AND($EF$4='DATA ENTRY'!G746,$EH$4='DATA ENTRY'!F746),'DATA ENTRY'!B746,"")))</f>
        <v/>
      </c>
      <c r="EF747" s="3" t="str">
        <f>IF('DATA ENTRY'!CK746="","",IF('DATA ENTRY'!C746="","",IF(AND($EF$4='DATA ENTRY'!G746,$EH$4='DATA ENTRY'!F746),'DATA ENTRY'!C746,"")))</f>
        <v/>
      </c>
      <c r="EG747" s="4" t="str">
        <f>IF('DATA ENTRY'!CK746="","",IF('DATA ENTRY'!I746="","",IF(AND($EF$4='DATA ENTRY'!G746,$EH$4='DATA ENTRY'!F746),'DATA ENTRY'!I746,"")))</f>
        <v/>
      </c>
      <c r="EH747" s="4" t="str">
        <f>IF('DATA ENTRY'!CK746="","",IF('DATA ENTRY'!CK746="","",IF(AND($EF$4='DATA ENTRY'!G746,$EH$4='DATA ENTRY'!F746),'DATA ENTRY'!CK746,"")))</f>
        <v/>
      </c>
      <c r="EI747" s="3" t="str">
        <f>IF('DATA ENTRY'!CK746="","",IF('DATA ENTRY'!N746="","",IF(AND($EF$4='DATA ENTRY'!G746,$EH$4='DATA ENTRY'!F746),'DATA ENTRY'!N746,"")))</f>
        <v/>
      </c>
      <c r="EJ747" s="107" t="str">
        <f>IF('DATA ENTRY'!CK746="","",IF('DATA ENTRY'!O746="","",IF(AND($EF$4='DATA ENTRY'!G746,$EH$4='DATA ENTRY'!F746),'DATA ENTRY'!O746,"")))</f>
        <v/>
      </c>
      <c r="EK747" s="3" t="str">
        <f>IF('DATA ENTRY'!CK746="","",IF('DATA ENTRY'!P746="","",IF(AND($EF$4='DATA ENTRY'!G746,$EH$4='DATA ENTRY'!F746),'DATA ENTRY'!P746,"")))</f>
        <v/>
      </c>
      <c r="EL747" s="107" t="str">
        <f>IF('DATA ENTRY'!CK746="","",IF('DATA ENTRY'!Q746="","",IF(AND($EF$4='DATA ENTRY'!G746,$EH$4='DATA ENTRY'!F746),'DATA ENTRY'!Q746,"")))</f>
        <v/>
      </c>
      <c r="EM747" s="3" t="str">
        <f>IF('DATA ENTRY'!CK746="","",IF('DATA ENTRY'!R746="","",IF(AND($EF$4='DATA ENTRY'!G746,$EH$4='DATA ENTRY'!F746),'DATA ENTRY'!R746,"")))</f>
        <v/>
      </c>
      <c r="EN747" s="107" t="str">
        <f>IF('DATA ENTRY'!CK746="","",IF('DATA ENTRY'!S746="","",IF(AND($EF$4='DATA ENTRY'!G746,$EH$4='DATA ENTRY'!F746),'DATA ENTRY'!S746,"")))</f>
        <v/>
      </c>
      <c r="EO747" s="3" t="str">
        <f>IF('DATA ENTRY'!CK746="","",IF('DATA ENTRY'!E746="","",IF(AND($EF$4='DATA ENTRY'!G746,$EH$4='DATA ENTRY'!F746),'DATA ENTRY'!E746,"")))</f>
        <v/>
      </c>
      <c r="EP747" s="3" t="str">
        <f>IF('DATA ENTRY'!CK746="","",IF('DATA ENTRY'!D746="","",IF(AND($EF$4='DATA ENTRY'!G746,$EH$4='DATA ENTRY'!F746),'DATA ENTRY'!D746,"")))</f>
        <v/>
      </c>
      <c r="EQ747" s="3" t="str">
        <f>IF('DATA ENTRY'!CK746="","",IF('DATA ENTRY'!W746="","",IF(AND($EF$4='DATA ENTRY'!G746,$EH$4='DATA ENTRY'!F746),'DATA ENTRY'!W746,"")))</f>
        <v/>
      </c>
      <c r="ER747" s="3" t="str">
        <f>IF('DATA ENTRY'!CK746="","",IF('DATA ENTRY'!X746="","",IF(AND($EF$4='DATA ENTRY'!G746,$EH$4='DATA ENTRY'!F746),'DATA ENTRY'!X746,"")))</f>
        <v/>
      </c>
      <c r="ES747" s="108" t="str">
        <f t="shared" si="191"/>
        <v/>
      </c>
      <c r="ET747" s="108" t="str">
        <f>IF('DATA ENTRY'!CK746="","",IF('DATA ENTRY'!D746="","",IF(AND($EF$4='DATA ENTRY'!G746,$EH$4='DATA ENTRY'!F746),'DATA ENTRY'!G746,"")))</f>
        <v/>
      </c>
      <c r="EY747">
        <f t="shared" si="192"/>
        <v>0</v>
      </c>
    </row>
    <row r="748" spans="1:155">
      <c r="A748" t="str">
        <f>IF(S748=0,"",1+(MAX($A$7:A747)))</f>
        <v/>
      </c>
      <c r="B748" s="224">
        <v>742</v>
      </c>
      <c r="C748" s="3" t="str">
        <f>IF('DATA ENTRY'!CK747="","",IF('DATA ENTRY'!B747="","",IF($D$4="All Post",'DATA ENTRY'!B747,IF(AND($D$4='DATA ENTRY'!CK747),'DATA ENTRY'!B747,""))))</f>
        <v/>
      </c>
      <c r="D748" s="3" t="str">
        <f>IF('DATA ENTRY'!CK747="","",IF('DATA ENTRY'!C747="","",IF($D$4="All Post",'DATA ENTRY'!C747,IF(AND($D$4='DATA ENTRY'!CK747),'DATA ENTRY'!C747,""))))</f>
        <v/>
      </c>
      <c r="E748" s="4" t="str">
        <f>IF('DATA ENTRY'!CK747="","",IF('DATA ENTRY'!I747="","",IF($D$4="All Post",'DATA ENTRY'!I747,IF(AND($D$4='DATA ENTRY'!CK747),'DATA ENTRY'!I747,""))))</f>
        <v/>
      </c>
      <c r="F748" s="4" t="str">
        <f>IF('DATA ENTRY'!CK747="","",IF('DATA ENTRY'!CK747="","",IF($D$4="All Post",'DATA ENTRY'!CK747,IF(AND($D$4='DATA ENTRY'!CK747),'DATA ENTRY'!CK747,""))))</f>
        <v/>
      </c>
      <c r="G748" s="3" t="str">
        <f>IF('DATA ENTRY'!CK747="","",IF('DATA ENTRY'!N747="","",IF($D$4="All Post",'DATA ENTRY'!N747,IF(AND($D$4='DATA ENTRY'!CK747),'DATA ENTRY'!N747,""))))</f>
        <v/>
      </c>
      <c r="H748" s="107" t="str">
        <f>IF('DATA ENTRY'!CK747="","",IF('DATA ENTRY'!O747="","",IF($D$4="All Post",'DATA ENTRY'!O747,IF(AND($D$4='DATA ENTRY'!CK747),'DATA ENTRY'!O747,""))))</f>
        <v/>
      </c>
      <c r="I748" s="3" t="str">
        <f>IF('DATA ENTRY'!CK747="","",IF('DATA ENTRY'!P747="","",IF($D$4="All Post",'DATA ENTRY'!P747,IF(AND($D$4='DATA ENTRY'!CK747),'DATA ENTRY'!P747,""))))</f>
        <v/>
      </c>
      <c r="J748" s="107" t="str">
        <f>IF('DATA ENTRY'!CK747="","",IF('DATA ENTRY'!Q747="","",IF($D$4="All Post",'DATA ENTRY'!Q747,IF(AND($D$4='DATA ENTRY'!CK747),'DATA ENTRY'!Q747,""))))</f>
        <v/>
      </c>
      <c r="K748" s="3" t="str">
        <f>IF('DATA ENTRY'!CK747="","",IF('DATA ENTRY'!R747="","",IF($D$4="All Post",'DATA ENTRY'!R747,IF(AND($D$4='DATA ENTRY'!CK747),'DATA ENTRY'!R747,""))))</f>
        <v/>
      </c>
      <c r="L748" s="3" t="str">
        <f>IF('DATA ENTRY'!CK747="","",IF('DATA ENTRY'!S747="","",IF($D$4="All Post",'DATA ENTRY'!S747,IF(AND($D$4='DATA ENTRY'!CK747),'DATA ENTRY'!S747,""))))</f>
        <v/>
      </c>
      <c r="M748" s="3" t="str">
        <f>IF('DATA ENTRY'!CK747="","",IF('DATA ENTRY'!E747="","",IF($D$4="All Post",'DATA ENTRY'!E747,IF(AND($D$4='DATA ENTRY'!CK747),'DATA ENTRY'!E747,""))))</f>
        <v/>
      </c>
      <c r="N748" s="3" t="str">
        <f>IF('DATA ENTRY'!CK747="","",IF('DATA ENTRY'!W747="","",IF($D$4="All Post",'DATA ENTRY'!W747,IF(AND($D$4='DATA ENTRY'!CK747),'DATA ENTRY'!W747,""))))</f>
        <v/>
      </c>
      <c r="O748" s="3" t="str">
        <f>IF('DATA ENTRY'!CK747="","",IF('DATA ENTRY'!X747="","",IF($D$4="All Post",'DATA ENTRY'!X747,IF(AND($D$4='DATA ENTRY'!CK747),'DATA ENTRY'!X747,""))))</f>
        <v/>
      </c>
      <c r="P748" s="3" t="str">
        <f>IF('DATA ENTRY'!CK747="","",IF('DATA ENTRY'!G747="","",IF($D$4="All Post",'DATA ENTRY'!G747,IF(AND($D$4='DATA ENTRY'!CK747),'DATA ENTRY'!G747,""))))</f>
        <v/>
      </c>
      <c r="S748">
        <f t="shared" si="179"/>
        <v>0</v>
      </c>
      <c r="T748" t="str">
        <f t="shared" si="180"/>
        <v/>
      </c>
      <c r="BZ748" t="str">
        <f t="shared" si="181"/>
        <v/>
      </c>
      <c r="CA748" t="str">
        <f t="shared" si="182"/>
        <v/>
      </c>
      <c r="CB748" s="224">
        <v>742</v>
      </c>
      <c r="CC748" s="3" t="str">
        <f>IF('DATA ENTRY'!CK747="","",IF('DATA ENTRY'!B747="","",IF(AND($CD$4='DATA ENTRY'!CK747,$CG$4='DATA ENTRY'!D747),'DATA ENTRY'!B747,"")))</f>
        <v/>
      </c>
      <c r="CD748" s="3" t="str">
        <f>IF('DATA ENTRY'!CK747="","",IF('DATA ENTRY'!C747="","",IF(AND($CD$4='DATA ENTRY'!CK747,$CG$4='DATA ENTRY'!D747),'DATA ENTRY'!C747,"")))</f>
        <v/>
      </c>
      <c r="CE748" s="4" t="str">
        <f>IF('DATA ENTRY'!CK747="","",IF('DATA ENTRY'!I747="","",IF(AND($CD$4='DATA ENTRY'!CK747,$CG$4='DATA ENTRY'!D747),'DATA ENTRY'!I747,"")))</f>
        <v/>
      </c>
      <c r="CF748" s="4" t="str">
        <f>IF('DATA ENTRY'!CK747="","",IF('DATA ENTRY'!CK747="","",IF(AND($CD$4='DATA ENTRY'!CK747,$CG$4='DATA ENTRY'!D747),'DATA ENTRY'!CK747,"")))</f>
        <v/>
      </c>
      <c r="CG748" s="3" t="str">
        <f>IF('DATA ENTRY'!CK747="","",IF('DATA ENTRY'!N747="","",IF(AND($CD$4='DATA ENTRY'!CK747,$CG$4='DATA ENTRY'!D747),'DATA ENTRY'!N747,"")))</f>
        <v/>
      </c>
      <c r="CH748" s="107" t="str">
        <f>IF('DATA ENTRY'!CK747="","",IF('DATA ENTRY'!O747="","",IF(AND($CD$4='DATA ENTRY'!CK747,$CG$4='DATA ENTRY'!D747),'DATA ENTRY'!O747,"")))</f>
        <v/>
      </c>
      <c r="CI748" s="3" t="str">
        <f>IF('DATA ENTRY'!CK747="","",IF('DATA ENTRY'!P747="","",IF(AND($CD$4='DATA ENTRY'!CK747,$CG$4='DATA ENTRY'!D747),'DATA ENTRY'!P747,"")))</f>
        <v/>
      </c>
      <c r="CJ748" s="107" t="str">
        <f>IF('DATA ENTRY'!CK747="","",IF('DATA ENTRY'!Q747="","",IF(AND($CD$4='DATA ENTRY'!CK747,$CG$4='DATA ENTRY'!D747),'DATA ENTRY'!Q747,"")))</f>
        <v/>
      </c>
      <c r="CK748" s="3" t="str">
        <f>IF('DATA ENTRY'!CK747="","",IF('DATA ENTRY'!R747="","",IF(AND($CD$4='DATA ENTRY'!CK747,$CG$4='DATA ENTRY'!D747),'DATA ENTRY'!R747,"")))</f>
        <v/>
      </c>
      <c r="CL748" s="3" t="str">
        <f>IF('DATA ENTRY'!CK747="","",IF('DATA ENTRY'!S747="","",IF(AND($CD$4='DATA ENTRY'!CK747,$CG$4='DATA ENTRY'!D747),'DATA ENTRY'!S747,"")))</f>
        <v/>
      </c>
      <c r="CM748" s="3" t="str">
        <f>IF('DATA ENTRY'!CK747="","",IF('DATA ENTRY'!E747="","",IF(AND($CD$4='DATA ENTRY'!CK747,$CG$4='DATA ENTRY'!D747),'DATA ENTRY'!E747,"")))</f>
        <v/>
      </c>
      <c r="CN748" s="3" t="str">
        <f>IF('DATA ENTRY'!CK747="","",IF('DATA ENTRY'!W747="","",IF(AND($CD$4='DATA ENTRY'!CK747,$CG$4='DATA ENTRY'!D747),'DATA ENTRY'!W747,"")))</f>
        <v/>
      </c>
      <c r="CO748" s="3" t="str">
        <f>IF('DATA ENTRY'!CK747="","",IF('DATA ENTRY'!X747="","",IF(AND($CD$4='DATA ENTRY'!CK747,$CG$4='DATA ENTRY'!D747),'DATA ENTRY'!X747,"")))</f>
        <v/>
      </c>
      <c r="CP748" s="108" t="str">
        <f t="shared" si="183"/>
        <v/>
      </c>
      <c r="CQ748" s="108" t="str">
        <f>IF('DATA ENTRY'!CK747="","",IF('DATA ENTRY'!G747="","",IF(AND($CD$4='DATA ENTRY'!CK747,$CG$4='DATA ENTRY'!D747),'DATA ENTRY'!G747,"")))</f>
        <v/>
      </c>
      <c r="CR748" s="230" t="str">
        <f>IF('DATA ENTRY'!CK747="","",IF('DATA ENTRY'!D747="","",IF(AND($CD$4='DATA ENTRY'!CK747,$CG$4='DATA ENTRY'!D747),'DATA ENTRY'!D747,"")))</f>
        <v/>
      </c>
      <c r="CS748">
        <f t="shared" si="184"/>
        <v>0</v>
      </c>
      <c r="CT748">
        <f t="shared" si="185"/>
        <v>0</v>
      </c>
      <c r="CV748" s="139"/>
      <c r="CX748">
        <f t="shared" si="186"/>
        <v>0</v>
      </c>
      <c r="DB748" t="str">
        <f t="shared" si="193"/>
        <v/>
      </c>
      <c r="DC748" t="str">
        <f t="shared" si="194"/>
        <v/>
      </c>
      <c r="DD748" s="224">
        <v>742</v>
      </c>
      <c r="DE748" s="3" t="str">
        <f>IF('DATA ENTRY'!CK747="","",IF('DATA ENTRY'!B747="","",IF(AND($DF$4='DATA ENTRY'!D747),'DATA ENTRY'!B747,"")))</f>
        <v/>
      </c>
      <c r="DF748" s="3" t="str">
        <f>IF('DATA ENTRY'!CK747="","",IF('DATA ENTRY'!C747="","",IF(AND($DF$4='DATA ENTRY'!D747),'DATA ENTRY'!C747,"")))</f>
        <v/>
      </c>
      <c r="DG748" s="4" t="str">
        <f>IF('DATA ENTRY'!CK747="","",IF('DATA ENTRY'!I747="","",IF(AND($DF$4='DATA ENTRY'!D747),'DATA ENTRY'!I747,"")))</f>
        <v/>
      </c>
      <c r="DH748" s="4" t="str">
        <f>IF('DATA ENTRY'!CK747="","",IF('DATA ENTRY'!CK747="","",IF(AND($DF$4='DATA ENTRY'!D747),'DATA ENTRY'!CK747,"")))</f>
        <v/>
      </c>
      <c r="DI748" s="3" t="str">
        <f>IF('DATA ENTRY'!CK747="","",IF('DATA ENTRY'!N747="","",IF(AND($DF$4='DATA ENTRY'!D747),'DATA ENTRY'!N747,"")))</f>
        <v/>
      </c>
      <c r="DJ748" s="107" t="str">
        <f>IF('DATA ENTRY'!CK747="","",IF('DATA ENTRY'!O747="","",IF(AND($DF$4='DATA ENTRY'!D747),'DATA ENTRY'!O747,"")))</f>
        <v/>
      </c>
      <c r="DK748" s="3" t="str">
        <f>IF('DATA ENTRY'!CK747="","",IF('DATA ENTRY'!P747="","",IF(AND($DF$4='DATA ENTRY'!D747),'DATA ENTRY'!P747,"")))</f>
        <v/>
      </c>
      <c r="DL748" s="107" t="str">
        <f>IF('DATA ENTRY'!CK747="","",IF('DATA ENTRY'!Q747="","",IF(AND($DF$4='DATA ENTRY'!D747),'DATA ENTRY'!Q747,"")))</f>
        <v/>
      </c>
      <c r="DM748" s="3" t="str">
        <f>IF('DATA ENTRY'!CK747="","",IF('DATA ENTRY'!R747="","",IF(AND($DF$4='DATA ENTRY'!D747),'DATA ENTRY'!R747,"")))</f>
        <v/>
      </c>
      <c r="DN748" s="107" t="str">
        <f>IF('DATA ENTRY'!CK747="","",IF('DATA ENTRY'!S747="","",IF(AND($DF$4='DATA ENTRY'!D747),'DATA ENTRY'!S747,"")))</f>
        <v/>
      </c>
      <c r="DO748" s="3" t="str">
        <f>IF('DATA ENTRY'!CK747="","",IF('DATA ENTRY'!E747="","",IF(AND($DF$4='DATA ENTRY'!D747),'DATA ENTRY'!E747,"")))</f>
        <v/>
      </c>
      <c r="DP748" s="3" t="str">
        <f>IF('DATA ENTRY'!CK747="","",IF('DATA ENTRY'!D747="","",IF(AND($DF$4='DATA ENTRY'!D747),'DATA ENTRY'!D747,"")))</f>
        <v/>
      </c>
      <c r="DQ748" s="3" t="str">
        <f>IF('DATA ENTRY'!CK747="","",IF('DATA ENTRY'!W747="","",IF(AND($DF$4='DATA ENTRY'!D747),'DATA ENTRY'!W747,"")))</f>
        <v/>
      </c>
      <c r="DR748" s="3" t="str">
        <f>IF('DATA ENTRY'!CK747="","",IF('DATA ENTRY'!X747="","",IF(AND($DF$4='DATA ENTRY'!D747),'DATA ENTRY'!X747,"")))</f>
        <v/>
      </c>
      <c r="DS748" s="108" t="str">
        <f t="shared" si="187"/>
        <v/>
      </c>
      <c r="DT748" s="108" t="str">
        <f>IF('DATA ENTRY'!CK747="","",IF('DATA ENTRY'!D747="","",IF(AND($DF$4='DATA ENTRY'!D747),'DATA ENTRY'!G747,"")))</f>
        <v/>
      </c>
      <c r="DY748">
        <f t="shared" si="188"/>
        <v>0</v>
      </c>
      <c r="EB748" t="str">
        <f t="shared" si="189"/>
        <v/>
      </c>
      <c r="EC748" t="str">
        <f t="shared" si="190"/>
        <v/>
      </c>
      <c r="ED748" s="224">
        <v>742</v>
      </c>
      <c r="EE748" s="3" t="str">
        <f>IF('DATA ENTRY'!CK747="","",IF('DATA ENTRY'!B747="","",IF(AND($EF$4='DATA ENTRY'!G747,$EH$4='DATA ENTRY'!F747),'DATA ENTRY'!B747,"")))</f>
        <v/>
      </c>
      <c r="EF748" s="3" t="str">
        <f>IF('DATA ENTRY'!CK747="","",IF('DATA ENTRY'!C747="","",IF(AND($EF$4='DATA ENTRY'!G747,$EH$4='DATA ENTRY'!F747),'DATA ENTRY'!C747,"")))</f>
        <v/>
      </c>
      <c r="EG748" s="4" t="str">
        <f>IF('DATA ENTRY'!CK747="","",IF('DATA ENTRY'!I747="","",IF(AND($EF$4='DATA ENTRY'!G747,$EH$4='DATA ENTRY'!F747),'DATA ENTRY'!I747,"")))</f>
        <v/>
      </c>
      <c r="EH748" s="4" t="str">
        <f>IF('DATA ENTRY'!CK747="","",IF('DATA ENTRY'!CK747="","",IF(AND($EF$4='DATA ENTRY'!G747,$EH$4='DATA ENTRY'!F747),'DATA ENTRY'!CK747,"")))</f>
        <v/>
      </c>
      <c r="EI748" s="3" t="str">
        <f>IF('DATA ENTRY'!CK747="","",IF('DATA ENTRY'!N747="","",IF(AND($EF$4='DATA ENTRY'!G747,$EH$4='DATA ENTRY'!F747),'DATA ENTRY'!N747,"")))</f>
        <v/>
      </c>
      <c r="EJ748" s="107" t="str">
        <f>IF('DATA ENTRY'!CK747="","",IF('DATA ENTRY'!O747="","",IF(AND($EF$4='DATA ENTRY'!G747,$EH$4='DATA ENTRY'!F747),'DATA ENTRY'!O747,"")))</f>
        <v/>
      </c>
      <c r="EK748" s="3" t="str">
        <f>IF('DATA ENTRY'!CK747="","",IF('DATA ENTRY'!P747="","",IF(AND($EF$4='DATA ENTRY'!G747,$EH$4='DATA ENTRY'!F747),'DATA ENTRY'!P747,"")))</f>
        <v/>
      </c>
      <c r="EL748" s="107" t="str">
        <f>IF('DATA ENTRY'!CK747="","",IF('DATA ENTRY'!Q747="","",IF(AND($EF$4='DATA ENTRY'!G747,$EH$4='DATA ENTRY'!F747),'DATA ENTRY'!Q747,"")))</f>
        <v/>
      </c>
      <c r="EM748" s="3" t="str">
        <f>IF('DATA ENTRY'!CK747="","",IF('DATA ENTRY'!R747="","",IF(AND($EF$4='DATA ENTRY'!G747,$EH$4='DATA ENTRY'!F747),'DATA ENTRY'!R747,"")))</f>
        <v/>
      </c>
      <c r="EN748" s="107" t="str">
        <f>IF('DATA ENTRY'!CK747="","",IF('DATA ENTRY'!S747="","",IF(AND($EF$4='DATA ENTRY'!G747,$EH$4='DATA ENTRY'!F747),'DATA ENTRY'!S747,"")))</f>
        <v/>
      </c>
      <c r="EO748" s="3" t="str">
        <f>IF('DATA ENTRY'!CK747="","",IF('DATA ENTRY'!E747="","",IF(AND($EF$4='DATA ENTRY'!G747,$EH$4='DATA ENTRY'!F747),'DATA ENTRY'!E747,"")))</f>
        <v/>
      </c>
      <c r="EP748" s="3" t="str">
        <f>IF('DATA ENTRY'!CK747="","",IF('DATA ENTRY'!D747="","",IF(AND($EF$4='DATA ENTRY'!G747,$EH$4='DATA ENTRY'!F747),'DATA ENTRY'!D747,"")))</f>
        <v/>
      </c>
      <c r="EQ748" s="3" t="str">
        <f>IF('DATA ENTRY'!CK747="","",IF('DATA ENTRY'!W747="","",IF(AND($EF$4='DATA ENTRY'!G747,$EH$4='DATA ENTRY'!F747),'DATA ENTRY'!W747,"")))</f>
        <v/>
      </c>
      <c r="ER748" s="3" t="str">
        <f>IF('DATA ENTRY'!CK747="","",IF('DATA ENTRY'!X747="","",IF(AND($EF$4='DATA ENTRY'!G747,$EH$4='DATA ENTRY'!F747),'DATA ENTRY'!X747,"")))</f>
        <v/>
      </c>
      <c r="ES748" s="108" t="str">
        <f t="shared" si="191"/>
        <v/>
      </c>
      <c r="ET748" s="108" t="str">
        <f>IF('DATA ENTRY'!CK747="","",IF('DATA ENTRY'!D747="","",IF(AND($EF$4='DATA ENTRY'!G747,$EH$4='DATA ENTRY'!F747),'DATA ENTRY'!G747,"")))</f>
        <v/>
      </c>
      <c r="EY748">
        <f t="shared" si="192"/>
        <v>0</v>
      </c>
    </row>
    <row r="749" spans="1:155">
      <c r="A749" t="str">
        <f>IF(S749=0,"",1+(MAX($A$7:A748)))</f>
        <v/>
      </c>
      <c r="B749" s="224">
        <v>743</v>
      </c>
      <c r="C749" s="3" t="str">
        <f>IF('DATA ENTRY'!CK748="","",IF('DATA ENTRY'!B748="","",IF($D$4="All Post",'DATA ENTRY'!B748,IF(AND($D$4='DATA ENTRY'!CK748),'DATA ENTRY'!B748,""))))</f>
        <v/>
      </c>
      <c r="D749" s="3" t="str">
        <f>IF('DATA ENTRY'!CK748="","",IF('DATA ENTRY'!C748="","",IF($D$4="All Post",'DATA ENTRY'!C748,IF(AND($D$4='DATA ENTRY'!CK748),'DATA ENTRY'!C748,""))))</f>
        <v/>
      </c>
      <c r="E749" s="4" t="str">
        <f>IF('DATA ENTRY'!CK748="","",IF('DATA ENTRY'!I748="","",IF($D$4="All Post",'DATA ENTRY'!I748,IF(AND($D$4='DATA ENTRY'!CK748),'DATA ENTRY'!I748,""))))</f>
        <v/>
      </c>
      <c r="F749" s="4" t="str">
        <f>IF('DATA ENTRY'!CK748="","",IF('DATA ENTRY'!CK748="","",IF($D$4="All Post",'DATA ENTRY'!CK748,IF(AND($D$4='DATA ENTRY'!CK748),'DATA ENTRY'!CK748,""))))</f>
        <v/>
      </c>
      <c r="G749" s="3" t="str">
        <f>IF('DATA ENTRY'!CK748="","",IF('DATA ENTRY'!N748="","",IF($D$4="All Post",'DATA ENTRY'!N748,IF(AND($D$4='DATA ENTRY'!CK748),'DATA ENTRY'!N748,""))))</f>
        <v/>
      </c>
      <c r="H749" s="107" t="str">
        <f>IF('DATA ENTRY'!CK748="","",IF('DATA ENTRY'!O748="","",IF($D$4="All Post",'DATA ENTRY'!O748,IF(AND($D$4='DATA ENTRY'!CK748),'DATA ENTRY'!O748,""))))</f>
        <v/>
      </c>
      <c r="I749" s="3" t="str">
        <f>IF('DATA ENTRY'!CK748="","",IF('DATA ENTRY'!P748="","",IF($D$4="All Post",'DATA ENTRY'!P748,IF(AND($D$4='DATA ENTRY'!CK748),'DATA ENTRY'!P748,""))))</f>
        <v/>
      </c>
      <c r="J749" s="107" t="str">
        <f>IF('DATA ENTRY'!CK748="","",IF('DATA ENTRY'!Q748="","",IF($D$4="All Post",'DATA ENTRY'!Q748,IF(AND($D$4='DATA ENTRY'!CK748),'DATA ENTRY'!Q748,""))))</f>
        <v/>
      </c>
      <c r="K749" s="3" t="str">
        <f>IF('DATA ENTRY'!CK748="","",IF('DATA ENTRY'!R748="","",IF($D$4="All Post",'DATA ENTRY'!R748,IF(AND($D$4='DATA ENTRY'!CK748),'DATA ENTRY'!R748,""))))</f>
        <v/>
      </c>
      <c r="L749" s="3" t="str">
        <f>IF('DATA ENTRY'!CK748="","",IF('DATA ENTRY'!S748="","",IF($D$4="All Post",'DATA ENTRY'!S748,IF(AND($D$4='DATA ENTRY'!CK748),'DATA ENTRY'!S748,""))))</f>
        <v/>
      </c>
      <c r="M749" s="3" t="str">
        <f>IF('DATA ENTRY'!CK748="","",IF('DATA ENTRY'!E748="","",IF($D$4="All Post",'DATA ENTRY'!E748,IF(AND($D$4='DATA ENTRY'!CK748),'DATA ENTRY'!E748,""))))</f>
        <v/>
      </c>
      <c r="N749" s="3" t="str">
        <f>IF('DATA ENTRY'!CK748="","",IF('DATA ENTRY'!W748="","",IF($D$4="All Post",'DATA ENTRY'!W748,IF(AND($D$4='DATA ENTRY'!CK748),'DATA ENTRY'!W748,""))))</f>
        <v/>
      </c>
      <c r="O749" s="3" t="str">
        <f>IF('DATA ENTRY'!CK748="","",IF('DATA ENTRY'!X748="","",IF($D$4="All Post",'DATA ENTRY'!X748,IF(AND($D$4='DATA ENTRY'!CK748),'DATA ENTRY'!X748,""))))</f>
        <v/>
      </c>
      <c r="P749" s="3" t="str">
        <f>IF('DATA ENTRY'!CK748="","",IF('DATA ENTRY'!G748="","",IF($D$4="All Post",'DATA ENTRY'!G748,IF(AND($D$4='DATA ENTRY'!CK748),'DATA ENTRY'!G748,""))))</f>
        <v/>
      </c>
      <c r="S749">
        <f t="shared" si="179"/>
        <v>0</v>
      </c>
      <c r="T749" t="str">
        <f t="shared" si="180"/>
        <v/>
      </c>
      <c r="BZ749" t="str">
        <f t="shared" si="181"/>
        <v/>
      </c>
      <c r="CA749" t="str">
        <f t="shared" si="182"/>
        <v/>
      </c>
      <c r="CB749" s="224">
        <v>743</v>
      </c>
      <c r="CC749" s="3" t="str">
        <f>IF('DATA ENTRY'!CK748="","",IF('DATA ENTRY'!B748="","",IF(AND($CD$4='DATA ENTRY'!CK748,$CG$4='DATA ENTRY'!D748),'DATA ENTRY'!B748,"")))</f>
        <v/>
      </c>
      <c r="CD749" s="3" t="str">
        <f>IF('DATA ENTRY'!CK748="","",IF('DATA ENTRY'!C748="","",IF(AND($CD$4='DATA ENTRY'!CK748,$CG$4='DATA ENTRY'!D748),'DATA ENTRY'!C748,"")))</f>
        <v/>
      </c>
      <c r="CE749" s="4" t="str">
        <f>IF('DATA ENTRY'!CK748="","",IF('DATA ENTRY'!I748="","",IF(AND($CD$4='DATA ENTRY'!CK748,$CG$4='DATA ENTRY'!D748),'DATA ENTRY'!I748,"")))</f>
        <v/>
      </c>
      <c r="CF749" s="4" t="str">
        <f>IF('DATA ENTRY'!CK748="","",IF('DATA ENTRY'!CK748="","",IF(AND($CD$4='DATA ENTRY'!CK748,$CG$4='DATA ENTRY'!D748),'DATA ENTRY'!CK748,"")))</f>
        <v/>
      </c>
      <c r="CG749" s="3" t="str">
        <f>IF('DATA ENTRY'!CK748="","",IF('DATA ENTRY'!N748="","",IF(AND($CD$4='DATA ENTRY'!CK748,$CG$4='DATA ENTRY'!D748),'DATA ENTRY'!N748,"")))</f>
        <v/>
      </c>
      <c r="CH749" s="107" t="str">
        <f>IF('DATA ENTRY'!CK748="","",IF('DATA ENTRY'!O748="","",IF(AND($CD$4='DATA ENTRY'!CK748,$CG$4='DATA ENTRY'!D748),'DATA ENTRY'!O748,"")))</f>
        <v/>
      </c>
      <c r="CI749" s="3" t="str">
        <f>IF('DATA ENTRY'!CK748="","",IF('DATA ENTRY'!P748="","",IF(AND($CD$4='DATA ENTRY'!CK748,$CG$4='DATA ENTRY'!D748),'DATA ENTRY'!P748,"")))</f>
        <v/>
      </c>
      <c r="CJ749" s="107" t="str">
        <f>IF('DATA ENTRY'!CK748="","",IF('DATA ENTRY'!Q748="","",IF(AND($CD$4='DATA ENTRY'!CK748,$CG$4='DATA ENTRY'!D748),'DATA ENTRY'!Q748,"")))</f>
        <v/>
      </c>
      <c r="CK749" s="3" t="str">
        <f>IF('DATA ENTRY'!CK748="","",IF('DATA ENTRY'!R748="","",IF(AND($CD$4='DATA ENTRY'!CK748,$CG$4='DATA ENTRY'!D748),'DATA ENTRY'!R748,"")))</f>
        <v/>
      </c>
      <c r="CL749" s="3" t="str">
        <f>IF('DATA ENTRY'!CK748="","",IF('DATA ENTRY'!S748="","",IF(AND($CD$4='DATA ENTRY'!CK748,$CG$4='DATA ENTRY'!D748),'DATA ENTRY'!S748,"")))</f>
        <v/>
      </c>
      <c r="CM749" s="3" t="str">
        <f>IF('DATA ENTRY'!CK748="","",IF('DATA ENTRY'!E748="","",IF(AND($CD$4='DATA ENTRY'!CK748,$CG$4='DATA ENTRY'!D748),'DATA ENTRY'!E748,"")))</f>
        <v/>
      </c>
      <c r="CN749" s="3" t="str">
        <f>IF('DATA ENTRY'!CK748="","",IF('DATA ENTRY'!W748="","",IF(AND($CD$4='DATA ENTRY'!CK748,$CG$4='DATA ENTRY'!D748),'DATA ENTRY'!W748,"")))</f>
        <v/>
      </c>
      <c r="CO749" s="3" t="str">
        <f>IF('DATA ENTRY'!CK748="","",IF('DATA ENTRY'!X748="","",IF(AND($CD$4='DATA ENTRY'!CK748,$CG$4='DATA ENTRY'!D748),'DATA ENTRY'!X748,"")))</f>
        <v/>
      </c>
      <c r="CP749" s="108" t="str">
        <f t="shared" si="183"/>
        <v/>
      </c>
      <c r="CQ749" s="108" t="str">
        <f>IF('DATA ENTRY'!CK748="","",IF('DATA ENTRY'!G748="","",IF(AND($CD$4='DATA ENTRY'!CK748,$CG$4='DATA ENTRY'!D748),'DATA ENTRY'!G748,"")))</f>
        <v/>
      </c>
      <c r="CR749" s="230" t="str">
        <f>IF('DATA ENTRY'!CK748="","",IF('DATA ENTRY'!D748="","",IF(AND($CD$4='DATA ENTRY'!CK748,$CG$4='DATA ENTRY'!D748),'DATA ENTRY'!D748,"")))</f>
        <v/>
      </c>
      <c r="CS749">
        <f t="shared" si="184"/>
        <v>0</v>
      </c>
      <c r="CT749">
        <f t="shared" si="185"/>
        <v>0</v>
      </c>
      <c r="CV749" s="139"/>
      <c r="CX749">
        <f t="shared" si="186"/>
        <v>0</v>
      </c>
      <c r="DB749" t="str">
        <f t="shared" si="193"/>
        <v/>
      </c>
      <c r="DC749" t="str">
        <f t="shared" si="194"/>
        <v/>
      </c>
      <c r="DD749" s="224">
        <v>743</v>
      </c>
      <c r="DE749" s="3" t="str">
        <f>IF('DATA ENTRY'!CK748="","",IF('DATA ENTRY'!B748="","",IF(AND($DF$4='DATA ENTRY'!D748),'DATA ENTRY'!B748,"")))</f>
        <v/>
      </c>
      <c r="DF749" s="3" t="str">
        <f>IF('DATA ENTRY'!CK748="","",IF('DATA ENTRY'!C748="","",IF(AND($DF$4='DATA ENTRY'!D748),'DATA ENTRY'!C748,"")))</f>
        <v/>
      </c>
      <c r="DG749" s="4" t="str">
        <f>IF('DATA ENTRY'!CK748="","",IF('DATA ENTRY'!I748="","",IF(AND($DF$4='DATA ENTRY'!D748),'DATA ENTRY'!I748,"")))</f>
        <v/>
      </c>
      <c r="DH749" s="4" t="str">
        <f>IF('DATA ENTRY'!CK748="","",IF('DATA ENTRY'!CK748="","",IF(AND($DF$4='DATA ENTRY'!D748),'DATA ENTRY'!CK748,"")))</f>
        <v/>
      </c>
      <c r="DI749" s="3" t="str">
        <f>IF('DATA ENTRY'!CK748="","",IF('DATA ENTRY'!N748="","",IF(AND($DF$4='DATA ENTRY'!D748),'DATA ENTRY'!N748,"")))</f>
        <v/>
      </c>
      <c r="DJ749" s="107" t="str">
        <f>IF('DATA ENTRY'!CK748="","",IF('DATA ENTRY'!O748="","",IF(AND($DF$4='DATA ENTRY'!D748),'DATA ENTRY'!O748,"")))</f>
        <v/>
      </c>
      <c r="DK749" s="3" t="str">
        <f>IF('DATA ENTRY'!CK748="","",IF('DATA ENTRY'!P748="","",IF(AND($DF$4='DATA ENTRY'!D748),'DATA ENTRY'!P748,"")))</f>
        <v/>
      </c>
      <c r="DL749" s="107" t="str">
        <f>IF('DATA ENTRY'!CK748="","",IF('DATA ENTRY'!Q748="","",IF(AND($DF$4='DATA ENTRY'!D748),'DATA ENTRY'!Q748,"")))</f>
        <v/>
      </c>
      <c r="DM749" s="3" t="str">
        <f>IF('DATA ENTRY'!CK748="","",IF('DATA ENTRY'!R748="","",IF(AND($DF$4='DATA ENTRY'!D748),'DATA ENTRY'!R748,"")))</f>
        <v/>
      </c>
      <c r="DN749" s="107" t="str">
        <f>IF('DATA ENTRY'!CK748="","",IF('DATA ENTRY'!S748="","",IF(AND($DF$4='DATA ENTRY'!D748),'DATA ENTRY'!S748,"")))</f>
        <v/>
      </c>
      <c r="DO749" s="3" t="str">
        <f>IF('DATA ENTRY'!CK748="","",IF('DATA ENTRY'!E748="","",IF(AND($DF$4='DATA ENTRY'!D748),'DATA ENTRY'!E748,"")))</f>
        <v/>
      </c>
      <c r="DP749" s="3" t="str">
        <f>IF('DATA ENTRY'!CK748="","",IF('DATA ENTRY'!D748="","",IF(AND($DF$4='DATA ENTRY'!D748),'DATA ENTRY'!D748,"")))</f>
        <v/>
      </c>
      <c r="DQ749" s="3" t="str">
        <f>IF('DATA ENTRY'!CK748="","",IF('DATA ENTRY'!W748="","",IF(AND($DF$4='DATA ENTRY'!D748),'DATA ENTRY'!W748,"")))</f>
        <v/>
      </c>
      <c r="DR749" s="3" t="str">
        <f>IF('DATA ENTRY'!CK748="","",IF('DATA ENTRY'!X748="","",IF(AND($DF$4='DATA ENTRY'!D748),'DATA ENTRY'!X748,"")))</f>
        <v/>
      </c>
      <c r="DS749" s="108" t="str">
        <f t="shared" si="187"/>
        <v/>
      </c>
      <c r="DT749" s="108" t="str">
        <f>IF('DATA ENTRY'!CK748="","",IF('DATA ENTRY'!D748="","",IF(AND($DF$4='DATA ENTRY'!D748),'DATA ENTRY'!G748,"")))</f>
        <v/>
      </c>
      <c r="DY749">
        <f t="shared" si="188"/>
        <v>0</v>
      </c>
      <c r="EB749" t="str">
        <f t="shared" si="189"/>
        <v/>
      </c>
      <c r="EC749" t="str">
        <f t="shared" si="190"/>
        <v/>
      </c>
      <c r="ED749" s="224">
        <v>743</v>
      </c>
      <c r="EE749" s="3" t="str">
        <f>IF('DATA ENTRY'!CK748="","",IF('DATA ENTRY'!B748="","",IF(AND($EF$4='DATA ENTRY'!G748,$EH$4='DATA ENTRY'!F748),'DATA ENTRY'!B748,"")))</f>
        <v/>
      </c>
      <c r="EF749" s="3" t="str">
        <f>IF('DATA ENTRY'!CK748="","",IF('DATA ENTRY'!C748="","",IF(AND($EF$4='DATA ENTRY'!G748,$EH$4='DATA ENTRY'!F748),'DATA ENTRY'!C748,"")))</f>
        <v/>
      </c>
      <c r="EG749" s="4" t="str">
        <f>IF('DATA ENTRY'!CK748="","",IF('DATA ENTRY'!I748="","",IF(AND($EF$4='DATA ENTRY'!G748,$EH$4='DATA ENTRY'!F748),'DATA ENTRY'!I748,"")))</f>
        <v/>
      </c>
      <c r="EH749" s="4" t="str">
        <f>IF('DATA ENTRY'!CK748="","",IF('DATA ENTRY'!CK748="","",IF(AND($EF$4='DATA ENTRY'!G748,$EH$4='DATA ENTRY'!F748),'DATA ENTRY'!CK748,"")))</f>
        <v/>
      </c>
      <c r="EI749" s="3" t="str">
        <f>IF('DATA ENTRY'!CK748="","",IF('DATA ENTRY'!N748="","",IF(AND($EF$4='DATA ENTRY'!G748,$EH$4='DATA ENTRY'!F748),'DATA ENTRY'!N748,"")))</f>
        <v/>
      </c>
      <c r="EJ749" s="107" t="str">
        <f>IF('DATA ENTRY'!CK748="","",IF('DATA ENTRY'!O748="","",IF(AND($EF$4='DATA ENTRY'!G748,$EH$4='DATA ENTRY'!F748),'DATA ENTRY'!O748,"")))</f>
        <v/>
      </c>
      <c r="EK749" s="3" t="str">
        <f>IF('DATA ENTRY'!CK748="","",IF('DATA ENTRY'!P748="","",IF(AND($EF$4='DATA ENTRY'!G748,$EH$4='DATA ENTRY'!F748),'DATA ENTRY'!P748,"")))</f>
        <v/>
      </c>
      <c r="EL749" s="107" t="str">
        <f>IF('DATA ENTRY'!CK748="","",IF('DATA ENTRY'!Q748="","",IF(AND($EF$4='DATA ENTRY'!G748,$EH$4='DATA ENTRY'!F748),'DATA ENTRY'!Q748,"")))</f>
        <v/>
      </c>
      <c r="EM749" s="3" t="str">
        <f>IF('DATA ENTRY'!CK748="","",IF('DATA ENTRY'!R748="","",IF(AND($EF$4='DATA ENTRY'!G748,$EH$4='DATA ENTRY'!F748),'DATA ENTRY'!R748,"")))</f>
        <v/>
      </c>
      <c r="EN749" s="107" t="str">
        <f>IF('DATA ENTRY'!CK748="","",IF('DATA ENTRY'!S748="","",IF(AND($EF$4='DATA ENTRY'!G748,$EH$4='DATA ENTRY'!F748),'DATA ENTRY'!S748,"")))</f>
        <v/>
      </c>
      <c r="EO749" s="3" t="str">
        <f>IF('DATA ENTRY'!CK748="","",IF('DATA ENTRY'!E748="","",IF(AND($EF$4='DATA ENTRY'!G748,$EH$4='DATA ENTRY'!F748),'DATA ENTRY'!E748,"")))</f>
        <v/>
      </c>
      <c r="EP749" s="3" t="str">
        <f>IF('DATA ENTRY'!CK748="","",IF('DATA ENTRY'!D748="","",IF(AND($EF$4='DATA ENTRY'!G748,$EH$4='DATA ENTRY'!F748),'DATA ENTRY'!D748,"")))</f>
        <v/>
      </c>
      <c r="EQ749" s="3" t="str">
        <f>IF('DATA ENTRY'!CK748="","",IF('DATA ENTRY'!W748="","",IF(AND($EF$4='DATA ENTRY'!G748,$EH$4='DATA ENTRY'!F748),'DATA ENTRY'!W748,"")))</f>
        <v/>
      </c>
      <c r="ER749" s="3" t="str">
        <f>IF('DATA ENTRY'!CK748="","",IF('DATA ENTRY'!X748="","",IF(AND($EF$4='DATA ENTRY'!G748,$EH$4='DATA ENTRY'!F748),'DATA ENTRY'!X748,"")))</f>
        <v/>
      </c>
      <c r="ES749" s="108" t="str">
        <f t="shared" si="191"/>
        <v/>
      </c>
      <c r="ET749" s="108" t="str">
        <f>IF('DATA ENTRY'!CK748="","",IF('DATA ENTRY'!D748="","",IF(AND($EF$4='DATA ENTRY'!G748,$EH$4='DATA ENTRY'!F748),'DATA ENTRY'!G748,"")))</f>
        <v/>
      </c>
      <c r="EY749">
        <f t="shared" si="192"/>
        <v>0</v>
      </c>
    </row>
    <row r="750" spans="1:155">
      <c r="A750" t="str">
        <f>IF(S750=0,"",1+(MAX($A$7:A749)))</f>
        <v/>
      </c>
      <c r="B750" s="224">
        <v>744</v>
      </c>
      <c r="C750" s="3" t="str">
        <f>IF('DATA ENTRY'!CK749="","",IF('DATA ENTRY'!B749="","",IF($D$4="All Post",'DATA ENTRY'!B749,IF(AND($D$4='DATA ENTRY'!CK749),'DATA ENTRY'!B749,""))))</f>
        <v/>
      </c>
      <c r="D750" s="3" t="str">
        <f>IF('DATA ENTRY'!CK749="","",IF('DATA ENTRY'!C749="","",IF($D$4="All Post",'DATA ENTRY'!C749,IF(AND($D$4='DATA ENTRY'!CK749),'DATA ENTRY'!C749,""))))</f>
        <v/>
      </c>
      <c r="E750" s="4" t="str">
        <f>IF('DATA ENTRY'!CK749="","",IF('DATA ENTRY'!I749="","",IF($D$4="All Post",'DATA ENTRY'!I749,IF(AND($D$4='DATA ENTRY'!CK749),'DATA ENTRY'!I749,""))))</f>
        <v/>
      </c>
      <c r="F750" s="4" t="str">
        <f>IF('DATA ENTRY'!CK749="","",IF('DATA ENTRY'!CK749="","",IF($D$4="All Post",'DATA ENTRY'!CK749,IF(AND($D$4='DATA ENTRY'!CK749),'DATA ENTRY'!CK749,""))))</f>
        <v/>
      </c>
      <c r="G750" s="3" t="str">
        <f>IF('DATA ENTRY'!CK749="","",IF('DATA ENTRY'!N749="","",IF($D$4="All Post",'DATA ENTRY'!N749,IF(AND($D$4='DATA ENTRY'!CK749),'DATA ENTRY'!N749,""))))</f>
        <v/>
      </c>
      <c r="H750" s="107" t="str">
        <f>IF('DATA ENTRY'!CK749="","",IF('DATA ENTRY'!O749="","",IF($D$4="All Post",'DATA ENTRY'!O749,IF(AND($D$4='DATA ENTRY'!CK749),'DATA ENTRY'!O749,""))))</f>
        <v/>
      </c>
      <c r="I750" s="3" t="str">
        <f>IF('DATA ENTRY'!CK749="","",IF('DATA ENTRY'!P749="","",IF($D$4="All Post",'DATA ENTRY'!P749,IF(AND($D$4='DATA ENTRY'!CK749),'DATA ENTRY'!P749,""))))</f>
        <v/>
      </c>
      <c r="J750" s="107" t="str">
        <f>IF('DATA ENTRY'!CK749="","",IF('DATA ENTRY'!Q749="","",IF($D$4="All Post",'DATA ENTRY'!Q749,IF(AND($D$4='DATA ENTRY'!CK749),'DATA ENTRY'!Q749,""))))</f>
        <v/>
      </c>
      <c r="K750" s="3" t="str">
        <f>IF('DATA ENTRY'!CK749="","",IF('DATA ENTRY'!R749="","",IF($D$4="All Post",'DATA ENTRY'!R749,IF(AND($D$4='DATA ENTRY'!CK749),'DATA ENTRY'!R749,""))))</f>
        <v/>
      </c>
      <c r="L750" s="3" t="str">
        <f>IF('DATA ENTRY'!CK749="","",IF('DATA ENTRY'!S749="","",IF($D$4="All Post",'DATA ENTRY'!S749,IF(AND($D$4='DATA ENTRY'!CK749),'DATA ENTRY'!S749,""))))</f>
        <v/>
      </c>
      <c r="M750" s="3" t="str">
        <f>IF('DATA ENTRY'!CK749="","",IF('DATA ENTRY'!E749="","",IF($D$4="All Post",'DATA ENTRY'!E749,IF(AND($D$4='DATA ENTRY'!CK749),'DATA ENTRY'!E749,""))))</f>
        <v/>
      </c>
      <c r="N750" s="3" t="str">
        <f>IF('DATA ENTRY'!CK749="","",IF('DATA ENTRY'!W749="","",IF($D$4="All Post",'DATA ENTRY'!W749,IF(AND($D$4='DATA ENTRY'!CK749),'DATA ENTRY'!W749,""))))</f>
        <v/>
      </c>
      <c r="O750" s="3" t="str">
        <f>IF('DATA ENTRY'!CK749="","",IF('DATA ENTRY'!X749="","",IF($D$4="All Post",'DATA ENTRY'!X749,IF(AND($D$4='DATA ENTRY'!CK749),'DATA ENTRY'!X749,""))))</f>
        <v/>
      </c>
      <c r="P750" s="3" t="str">
        <f>IF('DATA ENTRY'!CK749="","",IF('DATA ENTRY'!G749="","",IF($D$4="All Post",'DATA ENTRY'!G749,IF(AND($D$4='DATA ENTRY'!CK749),'DATA ENTRY'!G749,""))))</f>
        <v/>
      </c>
      <c r="S750">
        <f t="shared" si="179"/>
        <v>0</v>
      </c>
      <c r="T750" t="str">
        <f t="shared" si="180"/>
        <v/>
      </c>
      <c r="BZ750" t="str">
        <f t="shared" si="181"/>
        <v/>
      </c>
      <c r="CA750" t="str">
        <f t="shared" si="182"/>
        <v/>
      </c>
      <c r="CB750" s="224">
        <v>744</v>
      </c>
      <c r="CC750" s="3" t="str">
        <f>IF('DATA ENTRY'!CK749="","",IF('DATA ENTRY'!B749="","",IF(AND($CD$4='DATA ENTRY'!CK749,$CG$4='DATA ENTRY'!D749),'DATA ENTRY'!B749,"")))</f>
        <v/>
      </c>
      <c r="CD750" s="3" t="str">
        <f>IF('DATA ENTRY'!CK749="","",IF('DATA ENTRY'!C749="","",IF(AND($CD$4='DATA ENTRY'!CK749,$CG$4='DATA ENTRY'!D749),'DATA ENTRY'!C749,"")))</f>
        <v/>
      </c>
      <c r="CE750" s="4" t="str">
        <f>IF('DATA ENTRY'!CK749="","",IF('DATA ENTRY'!I749="","",IF(AND($CD$4='DATA ENTRY'!CK749,$CG$4='DATA ENTRY'!D749),'DATA ENTRY'!I749,"")))</f>
        <v/>
      </c>
      <c r="CF750" s="4" t="str">
        <f>IF('DATA ENTRY'!CK749="","",IF('DATA ENTRY'!CK749="","",IF(AND($CD$4='DATA ENTRY'!CK749,$CG$4='DATA ENTRY'!D749),'DATA ENTRY'!CK749,"")))</f>
        <v/>
      </c>
      <c r="CG750" s="3" t="str">
        <f>IF('DATA ENTRY'!CK749="","",IF('DATA ENTRY'!N749="","",IF(AND($CD$4='DATA ENTRY'!CK749,$CG$4='DATA ENTRY'!D749),'DATA ENTRY'!N749,"")))</f>
        <v/>
      </c>
      <c r="CH750" s="107" t="str">
        <f>IF('DATA ENTRY'!CK749="","",IF('DATA ENTRY'!O749="","",IF(AND($CD$4='DATA ENTRY'!CK749,$CG$4='DATA ENTRY'!D749),'DATA ENTRY'!O749,"")))</f>
        <v/>
      </c>
      <c r="CI750" s="3" t="str">
        <f>IF('DATA ENTRY'!CK749="","",IF('DATA ENTRY'!P749="","",IF(AND($CD$4='DATA ENTRY'!CK749,$CG$4='DATA ENTRY'!D749),'DATA ENTRY'!P749,"")))</f>
        <v/>
      </c>
      <c r="CJ750" s="107" t="str">
        <f>IF('DATA ENTRY'!CK749="","",IF('DATA ENTRY'!Q749="","",IF(AND($CD$4='DATA ENTRY'!CK749,$CG$4='DATA ENTRY'!D749),'DATA ENTRY'!Q749,"")))</f>
        <v/>
      </c>
      <c r="CK750" s="3" t="str">
        <f>IF('DATA ENTRY'!CK749="","",IF('DATA ENTRY'!R749="","",IF(AND($CD$4='DATA ENTRY'!CK749,$CG$4='DATA ENTRY'!D749),'DATA ENTRY'!R749,"")))</f>
        <v/>
      </c>
      <c r="CL750" s="3" t="str">
        <f>IF('DATA ENTRY'!CK749="","",IF('DATA ENTRY'!S749="","",IF(AND($CD$4='DATA ENTRY'!CK749,$CG$4='DATA ENTRY'!D749),'DATA ENTRY'!S749,"")))</f>
        <v/>
      </c>
      <c r="CM750" s="3" t="str">
        <f>IF('DATA ENTRY'!CK749="","",IF('DATA ENTRY'!E749="","",IF(AND($CD$4='DATA ENTRY'!CK749,$CG$4='DATA ENTRY'!D749),'DATA ENTRY'!E749,"")))</f>
        <v/>
      </c>
      <c r="CN750" s="3" t="str">
        <f>IF('DATA ENTRY'!CK749="","",IF('DATA ENTRY'!W749="","",IF(AND($CD$4='DATA ENTRY'!CK749,$CG$4='DATA ENTRY'!D749),'DATA ENTRY'!W749,"")))</f>
        <v/>
      </c>
      <c r="CO750" s="3" t="str">
        <f>IF('DATA ENTRY'!CK749="","",IF('DATA ENTRY'!X749="","",IF(AND($CD$4='DATA ENTRY'!CK749,$CG$4='DATA ENTRY'!D749),'DATA ENTRY'!X749,"")))</f>
        <v/>
      </c>
      <c r="CP750" s="108" t="str">
        <f t="shared" si="183"/>
        <v/>
      </c>
      <c r="CQ750" s="108" t="str">
        <f>IF('DATA ENTRY'!CK749="","",IF('DATA ENTRY'!G749="","",IF(AND($CD$4='DATA ENTRY'!CK749,$CG$4='DATA ENTRY'!D749),'DATA ENTRY'!G749,"")))</f>
        <v/>
      </c>
      <c r="CR750" s="230" t="str">
        <f>IF('DATA ENTRY'!CK749="","",IF('DATA ENTRY'!D749="","",IF(AND($CD$4='DATA ENTRY'!CK749,$CG$4='DATA ENTRY'!D749),'DATA ENTRY'!D749,"")))</f>
        <v/>
      </c>
      <c r="CS750">
        <f t="shared" si="184"/>
        <v>0</v>
      </c>
      <c r="CT750">
        <f t="shared" si="185"/>
        <v>0</v>
      </c>
      <c r="CV750" s="139"/>
      <c r="CX750">
        <f t="shared" si="186"/>
        <v>0</v>
      </c>
      <c r="DB750" t="str">
        <f t="shared" si="193"/>
        <v/>
      </c>
      <c r="DC750" t="str">
        <f t="shared" si="194"/>
        <v/>
      </c>
      <c r="DD750" s="224">
        <v>744</v>
      </c>
      <c r="DE750" s="3" t="str">
        <f>IF('DATA ENTRY'!CK749="","",IF('DATA ENTRY'!B749="","",IF(AND($DF$4='DATA ENTRY'!D749),'DATA ENTRY'!B749,"")))</f>
        <v/>
      </c>
      <c r="DF750" s="3" t="str">
        <f>IF('DATA ENTRY'!CK749="","",IF('DATA ENTRY'!C749="","",IF(AND($DF$4='DATA ENTRY'!D749),'DATA ENTRY'!C749,"")))</f>
        <v/>
      </c>
      <c r="DG750" s="4" t="str">
        <f>IF('DATA ENTRY'!CK749="","",IF('DATA ENTRY'!I749="","",IF(AND($DF$4='DATA ENTRY'!D749),'DATA ENTRY'!I749,"")))</f>
        <v/>
      </c>
      <c r="DH750" s="4" t="str">
        <f>IF('DATA ENTRY'!CK749="","",IF('DATA ENTRY'!CK749="","",IF(AND($DF$4='DATA ENTRY'!D749),'DATA ENTRY'!CK749,"")))</f>
        <v/>
      </c>
      <c r="DI750" s="3" t="str">
        <f>IF('DATA ENTRY'!CK749="","",IF('DATA ENTRY'!N749="","",IF(AND($DF$4='DATA ENTRY'!D749),'DATA ENTRY'!N749,"")))</f>
        <v/>
      </c>
      <c r="DJ750" s="107" t="str">
        <f>IF('DATA ENTRY'!CK749="","",IF('DATA ENTRY'!O749="","",IF(AND($DF$4='DATA ENTRY'!D749),'DATA ENTRY'!O749,"")))</f>
        <v/>
      </c>
      <c r="DK750" s="3" t="str">
        <f>IF('DATA ENTRY'!CK749="","",IF('DATA ENTRY'!P749="","",IF(AND($DF$4='DATA ENTRY'!D749),'DATA ENTRY'!P749,"")))</f>
        <v/>
      </c>
      <c r="DL750" s="107" t="str">
        <f>IF('DATA ENTRY'!CK749="","",IF('DATA ENTRY'!Q749="","",IF(AND($DF$4='DATA ENTRY'!D749),'DATA ENTRY'!Q749,"")))</f>
        <v/>
      </c>
      <c r="DM750" s="3" t="str">
        <f>IF('DATA ENTRY'!CK749="","",IF('DATA ENTRY'!R749="","",IF(AND($DF$4='DATA ENTRY'!D749),'DATA ENTRY'!R749,"")))</f>
        <v/>
      </c>
      <c r="DN750" s="107" t="str">
        <f>IF('DATA ENTRY'!CK749="","",IF('DATA ENTRY'!S749="","",IF(AND($DF$4='DATA ENTRY'!D749),'DATA ENTRY'!S749,"")))</f>
        <v/>
      </c>
      <c r="DO750" s="3" t="str">
        <f>IF('DATA ENTRY'!CK749="","",IF('DATA ENTRY'!E749="","",IF(AND($DF$4='DATA ENTRY'!D749),'DATA ENTRY'!E749,"")))</f>
        <v/>
      </c>
      <c r="DP750" s="3" t="str">
        <f>IF('DATA ENTRY'!CK749="","",IF('DATA ENTRY'!D749="","",IF(AND($DF$4='DATA ENTRY'!D749),'DATA ENTRY'!D749,"")))</f>
        <v/>
      </c>
      <c r="DQ750" s="3" t="str">
        <f>IF('DATA ENTRY'!CK749="","",IF('DATA ENTRY'!W749="","",IF(AND($DF$4='DATA ENTRY'!D749),'DATA ENTRY'!W749,"")))</f>
        <v/>
      </c>
      <c r="DR750" s="3" t="str">
        <f>IF('DATA ENTRY'!CK749="","",IF('DATA ENTRY'!X749="","",IF(AND($DF$4='DATA ENTRY'!D749),'DATA ENTRY'!X749,"")))</f>
        <v/>
      </c>
      <c r="DS750" s="108" t="str">
        <f t="shared" si="187"/>
        <v/>
      </c>
      <c r="DT750" s="108" t="str">
        <f>IF('DATA ENTRY'!CK749="","",IF('DATA ENTRY'!D749="","",IF(AND($DF$4='DATA ENTRY'!D749),'DATA ENTRY'!G749,"")))</f>
        <v/>
      </c>
      <c r="DY750">
        <f t="shared" si="188"/>
        <v>0</v>
      </c>
      <c r="EB750" t="str">
        <f t="shared" si="189"/>
        <v/>
      </c>
      <c r="EC750" t="str">
        <f t="shared" si="190"/>
        <v/>
      </c>
      <c r="ED750" s="224">
        <v>744</v>
      </c>
      <c r="EE750" s="3" t="str">
        <f>IF('DATA ENTRY'!CK749="","",IF('DATA ENTRY'!B749="","",IF(AND($EF$4='DATA ENTRY'!G749,$EH$4='DATA ENTRY'!F749),'DATA ENTRY'!B749,"")))</f>
        <v/>
      </c>
      <c r="EF750" s="3" t="str">
        <f>IF('DATA ENTRY'!CK749="","",IF('DATA ENTRY'!C749="","",IF(AND($EF$4='DATA ENTRY'!G749,$EH$4='DATA ENTRY'!F749),'DATA ENTRY'!C749,"")))</f>
        <v/>
      </c>
      <c r="EG750" s="4" t="str">
        <f>IF('DATA ENTRY'!CK749="","",IF('DATA ENTRY'!I749="","",IF(AND($EF$4='DATA ENTRY'!G749,$EH$4='DATA ENTRY'!F749),'DATA ENTRY'!I749,"")))</f>
        <v/>
      </c>
      <c r="EH750" s="4" t="str">
        <f>IF('DATA ENTRY'!CK749="","",IF('DATA ENTRY'!CK749="","",IF(AND($EF$4='DATA ENTRY'!G749,$EH$4='DATA ENTRY'!F749),'DATA ENTRY'!CK749,"")))</f>
        <v/>
      </c>
      <c r="EI750" s="3" t="str">
        <f>IF('DATA ENTRY'!CK749="","",IF('DATA ENTRY'!N749="","",IF(AND($EF$4='DATA ENTRY'!G749,$EH$4='DATA ENTRY'!F749),'DATA ENTRY'!N749,"")))</f>
        <v/>
      </c>
      <c r="EJ750" s="107" t="str">
        <f>IF('DATA ENTRY'!CK749="","",IF('DATA ENTRY'!O749="","",IF(AND($EF$4='DATA ENTRY'!G749,$EH$4='DATA ENTRY'!F749),'DATA ENTRY'!O749,"")))</f>
        <v/>
      </c>
      <c r="EK750" s="3" t="str">
        <f>IF('DATA ENTRY'!CK749="","",IF('DATA ENTRY'!P749="","",IF(AND($EF$4='DATA ENTRY'!G749,$EH$4='DATA ENTRY'!F749),'DATA ENTRY'!P749,"")))</f>
        <v/>
      </c>
      <c r="EL750" s="107" t="str">
        <f>IF('DATA ENTRY'!CK749="","",IF('DATA ENTRY'!Q749="","",IF(AND($EF$4='DATA ENTRY'!G749,$EH$4='DATA ENTRY'!F749),'DATA ENTRY'!Q749,"")))</f>
        <v/>
      </c>
      <c r="EM750" s="3" t="str">
        <f>IF('DATA ENTRY'!CK749="","",IF('DATA ENTRY'!R749="","",IF(AND($EF$4='DATA ENTRY'!G749,$EH$4='DATA ENTRY'!F749),'DATA ENTRY'!R749,"")))</f>
        <v/>
      </c>
      <c r="EN750" s="107" t="str">
        <f>IF('DATA ENTRY'!CK749="","",IF('DATA ENTRY'!S749="","",IF(AND($EF$4='DATA ENTRY'!G749,$EH$4='DATA ENTRY'!F749),'DATA ENTRY'!S749,"")))</f>
        <v/>
      </c>
      <c r="EO750" s="3" t="str">
        <f>IF('DATA ENTRY'!CK749="","",IF('DATA ENTRY'!E749="","",IF(AND($EF$4='DATA ENTRY'!G749,$EH$4='DATA ENTRY'!F749),'DATA ENTRY'!E749,"")))</f>
        <v/>
      </c>
      <c r="EP750" s="3" t="str">
        <f>IF('DATA ENTRY'!CK749="","",IF('DATA ENTRY'!D749="","",IF(AND($EF$4='DATA ENTRY'!G749,$EH$4='DATA ENTRY'!F749),'DATA ENTRY'!D749,"")))</f>
        <v/>
      </c>
      <c r="EQ750" s="3" t="str">
        <f>IF('DATA ENTRY'!CK749="","",IF('DATA ENTRY'!W749="","",IF(AND($EF$4='DATA ENTRY'!G749,$EH$4='DATA ENTRY'!F749),'DATA ENTRY'!W749,"")))</f>
        <v/>
      </c>
      <c r="ER750" s="3" t="str">
        <f>IF('DATA ENTRY'!CK749="","",IF('DATA ENTRY'!X749="","",IF(AND($EF$4='DATA ENTRY'!G749,$EH$4='DATA ENTRY'!F749),'DATA ENTRY'!X749,"")))</f>
        <v/>
      </c>
      <c r="ES750" s="108" t="str">
        <f t="shared" si="191"/>
        <v/>
      </c>
      <c r="ET750" s="108" t="str">
        <f>IF('DATA ENTRY'!CK749="","",IF('DATA ENTRY'!D749="","",IF(AND($EF$4='DATA ENTRY'!G749,$EH$4='DATA ENTRY'!F749),'DATA ENTRY'!G749,"")))</f>
        <v/>
      </c>
      <c r="EY750">
        <f t="shared" si="192"/>
        <v>0</v>
      </c>
    </row>
    <row r="751" spans="1:155">
      <c r="A751" t="str">
        <f>IF(S751=0,"",1+(MAX($A$7:A750)))</f>
        <v/>
      </c>
      <c r="B751" s="224">
        <v>745</v>
      </c>
      <c r="C751" s="3" t="str">
        <f>IF('DATA ENTRY'!CK750="","",IF('DATA ENTRY'!B750="","",IF($D$4="All Post",'DATA ENTRY'!B750,IF(AND($D$4='DATA ENTRY'!CK750),'DATA ENTRY'!B750,""))))</f>
        <v/>
      </c>
      <c r="D751" s="3" t="str">
        <f>IF('DATA ENTRY'!CK750="","",IF('DATA ENTRY'!C750="","",IF($D$4="All Post",'DATA ENTRY'!C750,IF(AND($D$4='DATA ENTRY'!CK750),'DATA ENTRY'!C750,""))))</f>
        <v/>
      </c>
      <c r="E751" s="4" t="str">
        <f>IF('DATA ENTRY'!CK750="","",IF('DATA ENTRY'!I750="","",IF($D$4="All Post",'DATA ENTRY'!I750,IF(AND($D$4='DATA ENTRY'!CK750),'DATA ENTRY'!I750,""))))</f>
        <v/>
      </c>
      <c r="F751" s="4" t="str">
        <f>IF('DATA ENTRY'!CK750="","",IF('DATA ENTRY'!CK750="","",IF($D$4="All Post",'DATA ENTRY'!CK750,IF(AND($D$4='DATA ENTRY'!CK750),'DATA ENTRY'!CK750,""))))</f>
        <v/>
      </c>
      <c r="G751" s="3" t="str">
        <f>IF('DATA ENTRY'!CK750="","",IF('DATA ENTRY'!N750="","",IF($D$4="All Post",'DATA ENTRY'!N750,IF(AND($D$4='DATA ENTRY'!CK750),'DATA ENTRY'!N750,""))))</f>
        <v/>
      </c>
      <c r="H751" s="107" t="str">
        <f>IF('DATA ENTRY'!CK750="","",IF('DATA ENTRY'!O750="","",IF($D$4="All Post",'DATA ENTRY'!O750,IF(AND($D$4='DATA ENTRY'!CK750),'DATA ENTRY'!O750,""))))</f>
        <v/>
      </c>
      <c r="I751" s="3" t="str">
        <f>IF('DATA ENTRY'!CK750="","",IF('DATA ENTRY'!P750="","",IF($D$4="All Post",'DATA ENTRY'!P750,IF(AND($D$4='DATA ENTRY'!CK750),'DATA ENTRY'!P750,""))))</f>
        <v/>
      </c>
      <c r="J751" s="107" t="str">
        <f>IF('DATA ENTRY'!CK750="","",IF('DATA ENTRY'!Q750="","",IF($D$4="All Post",'DATA ENTRY'!Q750,IF(AND($D$4='DATA ENTRY'!CK750),'DATA ENTRY'!Q750,""))))</f>
        <v/>
      </c>
      <c r="K751" s="3" t="str">
        <f>IF('DATA ENTRY'!CK750="","",IF('DATA ENTRY'!R750="","",IF($D$4="All Post",'DATA ENTRY'!R750,IF(AND($D$4='DATA ENTRY'!CK750),'DATA ENTRY'!R750,""))))</f>
        <v/>
      </c>
      <c r="L751" s="3" t="str">
        <f>IF('DATA ENTRY'!CK750="","",IF('DATA ENTRY'!S750="","",IF($D$4="All Post",'DATA ENTRY'!S750,IF(AND($D$4='DATA ENTRY'!CK750),'DATA ENTRY'!S750,""))))</f>
        <v/>
      </c>
      <c r="M751" s="3" t="str">
        <f>IF('DATA ENTRY'!CK750="","",IF('DATA ENTRY'!E750="","",IF($D$4="All Post",'DATA ENTRY'!E750,IF(AND($D$4='DATA ENTRY'!CK750),'DATA ENTRY'!E750,""))))</f>
        <v/>
      </c>
      <c r="N751" s="3" t="str">
        <f>IF('DATA ENTRY'!CK750="","",IF('DATA ENTRY'!W750="","",IF($D$4="All Post",'DATA ENTRY'!W750,IF(AND($D$4='DATA ENTRY'!CK750),'DATA ENTRY'!W750,""))))</f>
        <v/>
      </c>
      <c r="O751" s="3" t="str">
        <f>IF('DATA ENTRY'!CK750="","",IF('DATA ENTRY'!X750="","",IF($D$4="All Post",'DATA ENTRY'!X750,IF(AND($D$4='DATA ENTRY'!CK750),'DATA ENTRY'!X750,""))))</f>
        <v/>
      </c>
      <c r="P751" s="3" t="str">
        <f>IF('DATA ENTRY'!CK750="","",IF('DATA ENTRY'!G750="","",IF($D$4="All Post",'DATA ENTRY'!G750,IF(AND($D$4='DATA ENTRY'!CK750),'DATA ENTRY'!G750,""))))</f>
        <v/>
      </c>
      <c r="S751">
        <f t="shared" si="179"/>
        <v>0</v>
      </c>
      <c r="T751" t="str">
        <f t="shared" si="180"/>
        <v/>
      </c>
      <c r="BZ751" t="str">
        <f t="shared" si="181"/>
        <v/>
      </c>
      <c r="CA751" t="str">
        <f t="shared" si="182"/>
        <v/>
      </c>
      <c r="CB751" s="224">
        <v>745</v>
      </c>
      <c r="CC751" s="3" t="str">
        <f>IF('DATA ENTRY'!CK750="","",IF('DATA ENTRY'!B750="","",IF(AND($CD$4='DATA ENTRY'!CK750,$CG$4='DATA ENTRY'!D750),'DATA ENTRY'!B750,"")))</f>
        <v/>
      </c>
      <c r="CD751" s="3" t="str">
        <f>IF('DATA ENTRY'!CK750="","",IF('DATA ENTRY'!C750="","",IF(AND($CD$4='DATA ENTRY'!CK750,$CG$4='DATA ENTRY'!D750),'DATA ENTRY'!C750,"")))</f>
        <v/>
      </c>
      <c r="CE751" s="4" t="str">
        <f>IF('DATA ENTRY'!CK750="","",IF('DATA ENTRY'!I750="","",IF(AND($CD$4='DATA ENTRY'!CK750,$CG$4='DATA ENTRY'!D750),'DATA ENTRY'!I750,"")))</f>
        <v/>
      </c>
      <c r="CF751" s="4" t="str">
        <f>IF('DATA ENTRY'!CK750="","",IF('DATA ENTRY'!CK750="","",IF(AND($CD$4='DATA ENTRY'!CK750,$CG$4='DATA ENTRY'!D750),'DATA ENTRY'!CK750,"")))</f>
        <v/>
      </c>
      <c r="CG751" s="3" t="str">
        <f>IF('DATA ENTRY'!CK750="","",IF('DATA ENTRY'!N750="","",IF(AND($CD$4='DATA ENTRY'!CK750,$CG$4='DATA ENTRY'!D750),'DATA ENTRY'!N750,"")))</f>
        <v/>
      </c>
      <c r="CH751" s="107" t="str">
        <f>IF('DATA ENTRY'!CK750="","",IF('DATA ENTRY'!O750="","",IF(AND($CD$4='DATA ENTRY'!CK750,$CG$4='DATA ENTRY'!D750),'DATA ENTRY'!O750,"")))</f>
        <v/>
      </c>
      <c r="CI751" s="3" t="str">
        <f>IF('DATA ENTRY'!CK750="","",IF('DATA ENTRY'!P750="","",IF(AND($CD$4='DATA ENTRY'!CK750,$CG$4='DATA ENTRY'!D750),'DATA ENTRY'!P750,"")))</f>
        <v/>
      </c>
      <c r="CJ751" s="107" t="str">
        <f>IF('DATA ENTRY'!CK750="","",IF('DATA ENTRY'!Q750="","",IF(AND($CD$4='DATA ENTRY'!CK750,$CG$4='DATA ENTRY'!D750),'DATA ENTRY'!Q750,"")))</f>
        <v/>
      </c>
      <c r="CK751" s="3" t="str">
        <f>IF('DATA ENTRY'!CK750="","",IF('DATA ENTRY'!R750="","",IF(AND($CD$4='DATA ENTRY'!CK750,$CG$4='DATA ENTRY'!D750),'DATA ENTRY'!R750,"")))</f>
        <v/>
      </c>
      <c r="CL751" s="3" t="str">
        <f>IF('DATA ENTRY'!CK750="","",IF('DATA ENTRY'!S750="","",IF(AND($CD$4='DATA ENTRY'!CK750,$CG$4='DATA ENTRY'!D750),'DATA ENTRY'!S750,"")))</f>
        <v/>
      </c>
      <c r="CM751" s="3" t="str">
        <f>IF('DATA ENTRY'!CK750="","",IF('DATA ENTRY'!E750="","",IF(AND($CD$4='DATA ENTRY'!CK750,$CG$4='DATA ENTRY'!D750),'DATA ENTRY'!E750,"")))</f>
        <v/>
      </c>
      <c r="CN751" s="3" t="str">
        <f>IF('DATA ENTRY'!CK750="","",IF('DATA ENTRY'!W750="","",IF(AND($CD$4='DATA ENTRY'!CK750,$CG$4='DATA ENTRY'!D750),'DATA ENTRY'!W750,"")))</f>
        <v/>
      </c>
      <c r="CO751" s="3" t="str">
        <f>IF('DATA ENTRY'!CK750="","",IF('DATA ENTRY'!X750="","",IF(AND($CD$4='DATA ENTRY'!CK750,$CG$4='DATA ENTRY'!D750),'DATA ENTRY'!X750,"")))</f>
        <v/>
      </c>
      <c r="CP751" s="108" t="str">
        <f t="shared" si="183"/>
        <v/>
      </c>
      <c r="CQ751" s="108" t="str">
        <f>IF('DATA ENTRY'!CK750="","",IF('DATA ENTRY'!G750="","",IF(AND($CD$4='DATA ENTRY'!CK750,$CG$4='DATA ENTRY'!D750),'DATA ENTRY'!G750,"")))</f>
        <v/>
      </c>
      <c r="CR751" s="230" t="str">
        <f>IF('DATA ENTRY'!CK750="","",IF('DATA ENTRY'!D750="","",IF(AND($CD$4='DATA ENTRY'!CK750,$CG$4='DATA ENTRY'!D750),'DATA ENTRY'!D750,"")))</f>
        <v/>
      </c>
      <c r="CS751">
        <f t="shared" si="184"/>
        <v>0</v>
      </c>
      <c r="CT751">
        <f t="shared" si="185"/>
        <v>0</v>
      </c>
      <c r="CV751" s="139"/>
      <c r="CX751">
        <f t="shared" si="186"/>
        <v>0</v>
      </c>
      <c r="DB751" t="str">
        <f t="shared" si="193"/>
        <v/>
      </c>
      <c r="DC751" t="str">
        <f t="shared" si="194"/>
        <v/>
      </c>
      <c r="DD751" s="224">
        <v>745</v>
      </c>
      <c r="DE751" s="3" t="str">
        <f>IF('DATA ENTRY'!CK750="","",IF('DATA ENTRY'!B750="","",IF(AND($DF$4='DATA ENTRY'!D750),'DATA ENTRY'!B750,"")))</f>
        <v/>
      </c>
      <c r="DF751" s="3" t="str">
        <f>IF('DATA ENTRY'!CK750="","",IF('DATA ENTRY'!C750="","",IF(AND($DF$4='DATA ENTRY'!D750),'DATA ENTRY'!C750,"")))</f>
        <v/>
      </c>
      <c r="DG751" s="4" t="str">
        <f>IF('DATA ENTRY'!CK750="","",IF('DATA ENTRY'!I750="","",IF(AND($DF$4='DATA ENTRY'!D750),'DATA ENTRY'!I750,"")))</f>
        <v/>
      </c>
      <c r="DH751" s="4" t="str">
        <f>IF('DATA ENTRY'!CK750="","",IF('DATA ENTRY'!CK750="","",IF(AND($DF$4='DATA ENTRY'!D750),'DATA ENTRY'!CK750,"")))</f>
        <v/>
      </c>
      <c r="DI751" s="3" t="str">
        <f>IF('DATA ENTRY'!CK750="","",IF('DATA ENTRY'!N750="","",IF(AND($DF$4='DATA ENTRY'!D750),'DATA ENTRY'!N750,"")))</f>
        <v/>
      </c>
      <c r="DJ751" s="107" t="str">
        <f>IF('DATA ENTRY'!CK750="","",IF('DATA ENTRY'!O750="","",IF(AND($DF$4='DATA ENTRY'!D750),'DATA ENTRY'!O750,"")))</f>
        <v/>
      </c>
      <c r="DK751" s="3" t="str">
        <f>IF('DATA ENTRY'!CK750="","",IF('DATA ENTRY'!P750="","",IF(AND($DF$4='DATA ENTRY'!D750),'DATA ENTRY'!P750,"")))</f>
        <v/>
      </c>
      <c r="DL751" s="107" t="str">
        <f>IF('DATA ENTRY'!CK750="","",IF('DATA ENTRY'!Q750="","",IF(AND($DF$4='DATA ENTRY'!D750),'DATA ENTRY'!Q750,"")))</f>
        <v/>
      </c>
      <c r="DM751" s="3" t="str">
        <f>IF('DATA ENTRY'!CK750="","",IF('DATA ENTRY'!R750="","",IF(AND($DF$4='DATA ENTRY'!D750),'DATA ENTRY'!R750,"")))</f>
        <v/>
      </c>
      <c r="DN751" s="107" t="str">
        <f>IF('DATA ENTRY'!CK750="","",IF('DATA ENTRY'!S750="","",IF(AND($DF$4='DATA ENTRY'!D750),'DATA ENTRY'!S750,"")))</f>
        <v/>
      </c>
      <c r="DO751" s="3" t="str">
        <f>IF('DATA ENTRY'!CK750="","",IF('DATA ENTRY'!E750="","",IF(AND($DF$4='DATA ENTRY'!D750),'DATA ENTRY'!E750,"")))</f>
        <v/>
      </c>
      <c r="DP751" s="3" t="str">
        <f>IF('DATA ENTRY'!CK750="","",IF('DATA ENTRY'!D750="","",IF(AND($DF$4='DATA ENTRY'!D750),'DATA ENTRY'!D750,"")))</f>
        <v/>
      </c>
      <c r="DQ751" s="3" t="str">
        <f>IF('DATA ENTRY'!CK750="","",IF('DATA ENTRY'!W750="","",IF(AND($DF$4='DATA ENTRY'!D750),'DATA ENTRY'!W750,"")))</f>
        <v/>
      </c>
      <c r="DR751" s="3" t="str">
        <f>IF('DATA ENTRY'!CK750="","",IF('DATA ENTRY'!X750="","",IF(AND($DF$4='DATA ENTRY'!D750),'DATA ENTRY'!X750,"")))</f>
        <v/>
      </c>
      <c r="DS751" s="108" t="str">
        <f t="shared" si="187"/>
        <v/>
      </c>
      <c r="DT751" s="108" t="str">
        <f>IF('DATA ENTRY'!CK750="","",IF('DATA ENTRY'!D750="","",IF(AND($DF$4='DATA ENTRY'!D750),'DATA ENTRY'!G750,"")))</f>
        <v/>
      </c>
      <c r="DY751">
        <f t="shared" si="188"/>
        <v>0</v>
      </c>
      <c r="EB751" t="str">
        <f t="shared" si="189"/>
        <v/>
      </c>
      <c r="EC751" t="str">
        <f t="shared" si="190"/>
        <v/>
      </c>
      <c r="ED751" s="224">
        <v>745</v>
      </c>
      <c r="EE751" s="3" t="str">
        <f>IF('DATA ENTRY'!CK750="","",IF('DATA ENTRY'!B750="","",IF(AND($EF$4='DATA ENTRY'!G750,$EH$4='DATA ENTRY'!F750),'DATA ENTRY'!B750,"")))</f>
        <v/>
      </c>
      <c r="EF751" s="3" t="str">
        <f>IF('DATA ENTRY'!CK750="","",IF('DATA ENTRY'!C750="","",IF(AND($EF$4='DATA ENTRY'!G750,$EH$4='DATA ENTRY'!F750),'DATA ENTRY'!C750,"")))</f>
        <v/>
      </c>
      <c r="EG751" s="4" t="str">
        <f>IF('DATA ENTRY'!CK750="","",IF('DATA ENTRY'!I750="","",IF(AND($EF$4='DATA ENTRY'!G750,$EH$4='DATA ENTRY'!F750),'DATA ENTRY'!I750,"")))</f>
        <v/>
      </c>
      <c r="EH751" s="4" t="str">
        <f>IF('DATA ENTRY'!CK750="","",IF('DATA ENTRY'!CK750="","",IF(AND($EF$4='DATA ENTRY'!G750,$EH$4='DATA ENTRY'!F750),'DATA ENTRY'!CK750,"")))</f>
        <v/>
      </c>
      <c r="EI751" s="3" t="str">
        <f>IF('DATA ENTRY'!CK750="","",IF('DATA ENTRY'!N750="","",IF(AND($EF$4='DATA ENTRY'!G750,$EH$4='DATA ENTRY'!F750),'DATA ENTRY'!N750,"")))</f>
        <v/>
      </c>
      <c r="EJ751" s="107" t="str">
        <f>IF('DATA ENTRY'!CK750="","",IF('DATA ENTRY'!O750="","",IF(AND($EF$4='DATA ENTRY'!G750,$EH$4='DATA ENTRY'!F750),'DATA ENTRY'!O750,"")))</f>
        <v/>
      </c>
      <c r="EK751" s="3" t="str">
        <f>IF('DATA ENTRY'!CK750="","",IF('DATA ENTRY'!P750="","",IF(AND($EF$4='DATA ENTRY'!G750,$EH$4='DATA ENTRY'!F750),'DATA ENTRY'!P750,"")))</f>
        <v/>
      </c>
      <c r="EL751" s="107" t="str">
        <f>IF('DATA ENTRY'!CK750="","",IF('DATA ENTRY'!Q750="","",IF(AND($EF$4='DATA ENTRY'!G750,$EH$4='DATA ENTRY'!F750),'DATA ENTRY'!Q750,"")))</f>
        <v/>
      </c>
      <c r="EM751" s="3" t="str">
        <f>IF('DATA ENTRY'!CK750="","",IF('DATA ENTRY'!R750="","",IF(AND($EF$4='DATA ENTRY'!G750,$EH$4='DATA ENTRY'!F750),'DATA ENTRY'!R750,"")))</f>
        <v/>
      </c>
      <c r="EN751" s="107" t="str">
        <f>IF('DATA ENTRY'!CK750="","",IF('DATA ENTRY'!S750="","",IF(AND($EF$4='DATA ENTRY'!G750,$EH$4='DATA ENTRY'!F750),'DATA ENTRY'!S750,"")))</f>
        <v/>
      </c>
      <c r="EO751" s="3" t="str">
        <f>IF('DATA ENTRY'!CK750="","",IF('DATA ENTRY'!E750="","",IF(AND($EF$4='DATA ENTRY'!G750,$EH$4='DATA ENTRY'!F750),'DATA ENTRY'!E750,"")))</f>
        <v/>
      </c>
      <c r="EP751" s="3" t="str">
        <f>IF('DATA ENTRY'!CK750="","",IF('DATA ENTRY'!D750="","",IF(AND($EF$4='DATA ENTRY'!G750,$EH$4='DATA ENTRY'!F750),'DATA ENTRY'!D750,"")))</f>
        <v/>
      </c>
      <c r="EQ751" s="3" t="str">
        <f>IF('DATA ENTRY'!CK750="","",IF('DATA ENTRY'!W750="","",IF(AND($EF$4='DATA ENTRY'!G750,$EH$4='DATA ENTRY'!F750),'DATA ENTRY'!W750,"")))</f>
        <v/>
      </c>
      <c r="ER751" s="3" t="str">
        <f>IF('DATA ENTRY'!CK750="","",IF('DATA ENTRY'!X750="","",IF(AND($EF$4='DATA ENTRY'!G750,$EH$4='DATA ENTRY'!F750),'DATA ENTRY'!X750,"")))</f>
        <v/>
      </c>
      <c r="ES751" s="108" t="str">
        <f t="shared" si="191"/>
        <v/>
      </c>
      <c r="ET751" s="108" t="str">
        <f>IF('DATA ENTRY'!CK750="","",IF('DATA ENTRY'!D750="","",IF(AND($EF$4='DATA ENTRY'!G750,$EH$4='DATA ENTRY'!F750),'DATA ENTRY'!G750,"")))</f>
        <v/>
      </c>
      <c r="EY751">
        <f t="shared" si="192"/>
        <v>0</v>
      </c>
    </row>
    <row r="752" spans="1:155">
      <c r="A752" t="str">
        <f>IF(S752=0,"",1+(MAX($A$7:A751)))</f>
        <v/>
      </c>
      <c r="B752" s="224">
        <v>746</v>
      </c>
      <c r="C752" s="3" t="str">
        <f>IF('DATA ENTRY'!CK751="","",IF('DATA ENTRY'!B751="","",IF($D$4="All Post",'DATA ENTRY'!B751,IF(AND($D$4='DATA ENTRY'!CK751),'DATA ENTRY'!B751,""))))</f>
        <v/>
      </c>
      <c r="D752" s="3" t="str">
        <f>IF('DATA ENTRY'!CK751="","",IF('DATA ENTRY'!C751="","",IF($D$4="All Post",'DATA ENTRY'!C751,IF(AND($D$4='DATA ENTRY'!CK751),'DATA ENTRY'!C751,""))))</f>
        <v/>
      </c>
      <c r="E752" s="4" t="str">
        <f>IF('DATA ENTRY'!CK751="","",IF('DATA ENTRY'!I751="","",IF($D$4="All Post",'DATA ENTRY'!I751,IF(AND($D$4='DATA ENTRY'!CK751),'DATA ENTRY'!I751,""))))</f>
        <v/>
      </c>
      <c r="F752" s="4" t="str">
        <f>IF('DATA ENTRY'!CK751="","",IF('DATA ENTRY'!CK751="","",IF($D$4="All Post",'DATA ENTRY'!CK751,IF(AND($D$4='DATA ENTRY'!CK751),'DATA ENTRY'!CK751,""))))</f>
        <v/>
      </c>
      <c r="G752" s="3" t="str">
        <f>IF('DATA ENTRY'!CK751="","",IF('DATA ENTRY'!N751="","",IF($D$4="All Post",'DATA ENTRY'!N751,IF(AND($D$4='DATA ENTRY'!CK751),'DATA ENTRY'!N751,""))))</f>
        <v/>
      </c>
      <c r="H752" s="107" t="str">
        <f>IF('DATA ENTRY'!CK751="","",IF('DATA ENTRY'!O751="","",IF($D$4="All Post",'DATA ENTRY'!O751,IF(AND($D$4='DATA ENTRY'!CK751),'DATA ENTRY'!O751,""))))</f>
        <v/>
      </c>
      <c r="I752" s="3" t="str">
        <f>IF('DATA ENTRY'!CK751="","",IF('DATA ENTRY'!P751="","",IF($D$4="All Post",'DATA ENTRY'!P751,IF(AND($D$4='DATA ENTRY'!CK751),'DATA ENTRY'!P751,""))))</f>
        <v/>
      </c>
      <c r="J752" s="107" t="str">
        <f>IF('DATA ENTRY'!CK751="","",IF('DATA ENTRY'!Q751="","",IF($D$4="All Post",'DATA ENTRY'!Q751,IF(AND($D$4='DATA ENTRY'!CK751),'DATA ENTRY'!Q751,""))))</f>
        <v/>
      </c>
      <c r="K752" s="3" t="str">
        <f>IF('DATA ENTRY'!CK751="","",IF('DATA ENTRY'!R751="","",IF($D$4="All Post",'DATA ENTRY'!R751,IF(AND($D$4='DATA ENTRY'!CK751),'DATA ENTRY'!R751,""))))</f>
        <v/>
      </c>
      <c r="L752" s="3" t="str">
        <f>IF('DATA ENTRY'!CK751="","",IF('DATA ENTRY'!S751="","",IF($D$4="All Post",'DATA ENTRY'!S751,IF(AND($D$4='DATA ENTRY'!CK751),'DATA ENTRY'!S751,""))))</f>
        <v/>
      </c>
      <c r="M752" s="3" t="str">
        <f>IF('DATA ENTRY'!CK751="","",IF('DATA ENTRY'!E751="","",IF($D$4="All Post",'DATA ENTRY'!E751,IF(AND($D$4='DATA ENTRY'!CK751),'DATA ENTRY'!E751,""))))</f>
        <v/>
      </c>
      <c r="N752" s="3" t="str">
        <f>IF('DATA ENTRY'!CK751="","",IF('DATA ENTRY'!W751="","",IF($D$4="All Post",'DATA ENTRY'!W751,IF(AND($D$4='DATA ENTRY'!CK751),'DATA ENTRY'!W751,""))))</f>
        <v/>
      </c>
      <c r="O752" s="3" t="str">
        <f>IF('DATA ENTRY'!CK751="","",IF('DATA ENTRY'!X751="","",IF($D$4="All Post",'DATA ENTRY'!X751,IF(AND($D$4='DATA ENTRY'!CK751),'DATA ENTRY'!X751,""))))</f>
        <v/>
      </c>
      <c r="P752" s="3" t="str">
        <f>IF('DATA ENTRY'!CK751="","",IF('DATA ENTRY'!G751="","",IF($D$4="All Post",'DATA ENTRY'!G751,IF(AND($D$4='DATA ENTRY'!CK751),'DATA ENTRY'!G751,""))))</f>
        <v/>
      </c>
      <c r="S752">
        <f t="shared" si="179"/>
        <v>0</v>
      </c>
      <c r="T752" t="str">
        <f t="shared" si="180"/>
        <v/>
      </c>
      <c r="BZ752" t="str">
        <f t="shared" si="181"/>
        <v/>
      </c>
      <c r="CA752" t="str">
        <f t="shared" si="182"/>
        <v/>
      </c>
      <c r="CB752" s="224">
        <v>746</v>
      </c>
      <c r="CC752" s="3" t="str">
        <f>IF('DATA ENTRY'!CK751="","",IF('DATA ENTRY'!B751="","",IF(AND($CD$4='DATA ENTRY'!CK751,$CG$4='DATA ENTRY'!D751),'DATA ENTRY'!B751,"")))</f>
        <v/>
      </c>
      <c r="CD752" s="3" t="str">
        <f>IF('DATA ENTRY'!CK751="","",IF('DATA ENTRY'!C751="","",IF(AND($CD$4='DATA ENTRY'!CK751,$CG$4='DATA ENTRY'!D751),'DATA ENTRY'!C751,"")))</f>
        <v/>
      </c>
      <c r="CE752" s="4" t="str">
        <f>IF('DATA ENTRY'!CK751="","",IF('DATA ENTRY'!I751="","",IF(AND($CD$4='DATA ENTRY'!CK751,$CG$4='DATA ENTRY'!D751),'DATA ENTRY'!I751,"")))</f>
        <v/>
      </c>
      <c r="CF752" s="4" t="str">
        <f>IF('DATA ENTRY'!CK751="","",IF('DATA ENTRY'!CK751="","",IF(AND($CD$4='DATA ENTRY'!CK751,$CG$4='DATA ENTRY'!D751),'DATA ENTRY'!CK751,"")))</f>
        <v/>
      </c>
      <c r="CG752" s="3" t="str">
        <f>IF('DATA ENTRY'!CK751="","",IF('DATA ENTRY'!N751="","",IF(AND($CD$4='DATA ENTRY'!CK751,$CG$4='DATA ENTRY'!D751),'DATA ENTRY'!N751,"")))</f>
        <v/>
      </c>
      <c r="CH752" s="107" t="str">
        <f>IF('DATA ENTRY'!CK751="","",IF('DATA ENTRY'!O751="","",IF(AND($CD$4='DATA ENTRY'!CK751,$CG$4='DATA ENTRY'!D751),'DATA ENTRY'!O751,"")))</f>
        <v/>
      </c>
      <c r="CI752" s="3" t="str">
        <f>IF('DATA ENTRY'!CK751="","",IF('DATA ENTRY'!P751="","",IF(AND($CD$4='DATA ENTRY'!CK751,$CG$4='DATA ENTRY'!D751),'DATA ENTRY'!P751,"")))</f>
        <v/>
      </c>
      <c r="CJ752" s="107" t="str">
        <f>IF('DATA ENTRY'!CK751="","",IF('DATA ENTRY'!Q751="","",IF(AND($CD$4='DATA ENTRY'!CK751,$CG$4='DATA ENTRY'!D751),'DATA ENTRY'!Q751,"")))</f>
        <v/>
      </c>
      <c r="CK752" s="3" t="str">
        <f>IF('DATA ENTRY'!CK751="","",IF('DATA ENTRY'!R751="","",IF(AND($CD$4='DATA ENTRY'!CK751,$CG$4='DATA ENTRY'!D751),'DATA ENTRY'!R751,"")))</f>
        <v/>
      </c>
      <c r="CL752" s="3" t="str">
        <f>IF('DATA ENTRY'!CK751="","",IF('DATA ENTRY'!S751="","",IF(AND($CD$4='DATA ENTRY'!CK751,$CG$4='DATA ENTRY'!D751),'DATA ENTRY'!S751,"")))</f>
        <v/>
      </c>
      <c r="CM752" s="3" t="str">
        <f>IF('DATA ENTRY'!CK751="","",IF('DATA ENTRY'!E751="","",IF(AND($CD$4='DATA ENTRY'!CK751,$CG$4='DATA ENTRY'!D751),'DATA ENTRY'!E751,"")))</f>
        <v/>
      </c>
      <c r="CN752" s="3" t="str">
        <f>IF('DATA ENTRY'!CK751="","",IF('DATA ENTRY'!W751="","",IF(AND($CD$4='DATA ENTRY'!CK751,$CG$4='DATA ENTRY'!D751),'DATA ENTRY'!W751,"")))</f>
        <v/>
      </c>
      <c r="CO752" s="3" t="str">
        <f>IF('DATA ENTRY'!CK751="","",IF('DATA ENTRY'!X751="","",IF(AND($CD$4='DATA ENTRY'!CK751,$CG$4='DATA ENTRY'!D751),'DATA ENTRY'!X751,"")))</f>
        <v/>
      </c>
      <c r="CP752" s="108" t="str">
        <f t="shared" si="183"/>
        <v/>
      </c>
      <c r="CQ752" s="108" t="str">
        <f>IF('DATA ENTRY'!CK751="","",IF('DATA ENTRY'!G751="","",IF(AND($CD$4='DATA ENTRY'!CK751,$CG$4='DATA ENTRY'!D751),'DATA ENTRY'!G751,"")))</f>
        <v/>
      </c>
      <c r="CR752" s="230" t="str">
        <f>IF('DATA ENTRY'!CK751="","",IF('DATA ENTRY'!D751="","",IF(AND($CD$4='DATA ENTRY'!CK751,$CG$4='DATA ENTRY'!D751),'DATA ENTRY'!D751,"")))</f>
        <v/>
      </c>
      <c r="CS752">
        <f t="shared" si="184"/>
        <v>0</v>
      </c>
      <c r="CT752">
        <f t="shared" si="185"/>
        <v>0</v>
      </c>
      <c r="CV752" s="139"/>
      <c r="CX752">
        <f t="shared" si="186"/>
        <v>0</v>
      </c>
      <c r="DB752" t="str">
        <f t="shared" si="193"/>
        <v/>
      </c>
      <c r="DC752" t="str">
        <f t="shared" si="194"/>
        <v/>
      </c>
      <c r="DD752" s="224">
        <v>746</v>
      </c>
      <c r="DE752" s="3" t="str">
        <f>IF('DATA ENTRY'!CK751="","",IF('DATA ENTRY'!B751="","",IF(AND($DF$4='DATA ENTRY'!D751),'DATA ENTRY'!B751,"")))</f>
        <v/>
      </c>
      <c r="DF752" s="3" t="str">
        <f>IF('DATA ENTRY'!CK751="","",IF('DATA ENTRY'!C751="","",IF(AND($DF$4='DATA ENTRY'!D751),'DATA ENTRY'!C751,"")))</f>
        <v/>
      </c>
      <c r="DG752" s="4" t="str">
        <f>IF('DATA ENTRY'!CK751="","",IF('DATA ENTRY'!I751="","",IF(AND($DF$4='DATA ENTRY'!D751),'DATA ENTRY'!I751,"")))</f>
        <v/>
      </c>
      <c r="DH752" s="4" t="str">
        <f>IF('DATA ENTRY'!CK751="","",IF('DATA ENTRY'!CK751="","",IF(AND($DF$4='DATA ENTRY'!D751),'DATA ENTRY'!CK751,"")))</f>
        <v/>
      </c>
      <c r="DI752" s="3" t="str">
        <f>IF('DATA ENTRY'!CK751="","",IF('DATA ENTRY'!N751="","",IF(AND($DF$4='DATA ENTRY'!D751),'DATA ENTRY'!N751,"")))</f>
        <v/>
      </c>
      <c r="DJ752" s="107" t="str">
        <f>IF('DATA ENTRY'!CK751="","",IF('DATA ENTRY'!O751="","",IF(AND($DF$4='DATA ENTRY'!D751),'DATA ENTRY'!O751,"")))</f>
        <v/>
      </c>
      <c r="DK752" s="3" t="str">
        <f>IF('DATA ENTRY'!CK751="","",IF('DATA ENTRY'!P751="","",IF(AND($DF$4='DATA ENTRY'!D751),'DATA ENTRY'!P751,"")))</f>
        <v/>
      </c>
      <c r="DL752" s="107" t="str">
        <f>IF('DATA ENTRY'!CK751="","",IF('DATA ENTRY'!Q751="","",IF(AND($DF$4='DATA ENTRY'!D751),'DATA ENTRY'!Q751,"")))</f>
        <v/>
      </c>
      <c r="DM752" s="3" t="str">
        <f>IF('DATA ENTRY'!CK751="","",IF('DATA ENTRY'!R751="","",IF(AND($DF$4='DATA ENTRY'!D751),'DATA ENTRY'!R751,"")))</f>
        <v/>
      </c>
      <c r="DN752" s="107" t="str">
        <f>IF('DATA ENTRY'!CK751="","",IF('DATA ENTRY'!S751="","",IF(AND($DF$4='DATA ENTRY'!D751),'DATA ENTRY'!S751,"")))</f>
        <v/>
      </c>
      <c r="DO752" s="3" t="str">
        <f>IF('DATA ENTRY'!CK751="","",IF('DATA ENTRY'!E751="","",IF(AND($DF$4='DATA ENTRY'!D751),'DATA ENTRY'!E751,"")))</f>
        <v/>
      </c>
      <c r="DP752" s="3" t="str">
        <f>IF('DATA ENTRY'!CK751="","",IF('DATA ENTRY'!D751="","",IF(AND($DF$4='DATA ENTRY'!D751),'DATA ENTRY'!D751,"")))</f>
        <v/>
      </c>
      <c r="DQ752" s="3" t="str">
        <f>IF('DATA ENTRY'!CK751="","",IF('DATA ENTRY'!W751="","",IF(AND($DF$4='DATA ENTRY'!D751),'DATA ENTRY'!W751,"")))</f>
        <v/>
      </c>
      <c r="DR752" s="3" t="str">
        <f>IF('DATA ENTRY'!CK751="","",IF('DATA ENTRY'!X751="","",IF(AND($DF$4='DATA ENTRY'!D751),'DATA ENTRY'!X751,"")))</f>
        <v/>
      </c>
      <c r="DS752" s="108" t="str">
        <f t="shared" si="187"/>
        <v/>
      </c>
      <c r="DT752" s="108" t="str">
        <f>IF('DATA ENTRY'!CK751="","",IF('DATA ENTRY'!D751="","",IF(AND($DF$4='DATA ENTRY'!D751),'DATA ENTRY'!G751,"")))</f>
        <v/>
      </c>
      <c r="DY752">
        <f t="shared" si="188"/>
        <v>0</v>
      </c>
      <c r="EB752" t="str">
        <f t="shared" si="189"/>
        <v/>
      </c>
      <c r="EC752" t="str">
        <f t="shared" si="190"/>
        <v/>
      </c>
      <c r="ED752" s="224">
        <v>746</v>
      </c>
      <c r="EE752" s="3" t="str">
        <f>IF('DATA ENTRY'!CK751="","",IF('DATA ENTRY'!B751="","",IF(AND($EF$4='DATA ENTRY'!G751,$EH$4='DATA ENTRY'!F751),'DATA ENTRY'!B751,"")))</f>
        <v/>
      </c>
      <c r="EF752" s="3" t="str">
        <f>IF('DATA ENTRY'!CK751="","",IF('DATA ENTRY'!C751="","",IF(AND($EF$4='DATA ENTRY'!G751,$EH$4='DATA ENTRY'!F751),'DATA ENTRY'!C751,"")))</f>
        <v/>
      </c>
      <c r="EG752" s="4" t="str">
        <f>IF('DATA ENTRY'!CK751="","",IF('DATA ENTRY'!I751="","",IF(AND($EF$4='DATA ENTRY'!G751,$EH$4='DATA ENTRY'!F751),'DATA ENTRY'!I751,"")))</f>
        <v/>
      </c>
      <c r="EH752" s="4" t="str">
        <f>IF('DATA ENTRY'!CK751="","",IF('DATA ENTRY'!CK751="","",IF(AND($EF$4='DATA ENTRY'!G751,$EH$4='DATA ENTRY'!F751),'DATA ENTRY'!CK751,"")))</f>
        <v/>
      </c>
      <c r="EI752" s="3" t="str">
        <f>IF('DATA ENTRY'!CK751="","",IF('DATA ENTRY'!N751="","",IF(AND($EF$4='DATA ENTRY'!G751,$EH$4='DATA ENTRY'!F751),'DATA ENTRY'!N751,"")))</f>
        <v/>
      </c>
      <c r="EJ752" s="107" t="str">
        <f>IF('DATA ENTRY'!CK751="","",IF('DATA ENTRY'!O751="","",IF(AND($EF$4='DATA ENTRY'!G751,$EH$4='DATA ENTRY'!F751),'DATA ENTRY'!O751,"")))</f>
        <v/>
      </c>
      <c r="EK752" s="3" t="str">
        <f>IF('DATA ENTRY'!CK751="","",IF('DATA ENTRY'!P751="","",IF(AND($EF$4='DATA ENTRY'!G751,$EH$4='DATA ENTRY'!F751),'DATA ENTRY'!P751,"")))</f>
        <v/>
      </c>
      <c r="EL752" s="107" t="str">
        <f>IF('DATA ENTRY'!CK751="","",IF('DATA ENTRY'!Q751="","",IF(AND($EF$4='DATA ENTRY'!G751,$EH$4='DATA ENTRY'!F751),'DATA ENTRY'!Q751,"")))</f>
        <v/>
      </c>
      <c r="EM752" s="3" t="str">
        <f>IF('DATA ENTRY'!CK751="","",IF('DATA ENTRY'!R751="","",IF(AND($EF$4='DATA ENTRY'!G751,$EH$4='DATA ENTRY'!F751),'DATA ENTRY'!R751,"")))</f>
        <v/>
      </c>
      <c r="EN752" s="107" t="str">
        <f>IF('DATA ENTRY'!CK751="","",IF('DATA ENTRY'!S751="","",IF(AND($EF$4='DATA ENTRY'!G751,$EH$4='DATA ENTRY'!F751),'DATA ENTRY'!S751,"")))</f>
        <v/>
      </c>
      <c r="EO752" s="3" t="str">
        <f>IF('DATA ENTRY'!CK751="","",IF('DATA ENTRY'!E751="","",IF(AND($EF$4='DATA ENTRY'!G751,$EH$4='DATA ENTRY'!F751),'DATA ENTRY'!E751,"")))</f>
        <v/>
      </c>
      <c r="EP752" s="3" t="str">
        <f>IF('DATA ENTRY'!CK751="","",IF('DATA ENTRY'!D751="","",IF(AND($EF$4='DATA ENTRY'!G751,$EH$4='DATA ENTRY'!F751),'DATA ENTRY'!D751,"")))</f>
        <v/>
      </c>
      <c r="EQ752" s="3" t="str">
        <f>IF('DATA ENTRY'!CK751="","",IF('DATA ENTRY'!W751="","",IF(AND($EF$4='DATA ENTRY'!G751,$EH$4='DATA ENTRY'!F751),'DATA ENTRY'!W751,"")))</f>
        <v/>
      </c>
      <c r="ER752" s="3" t="str">
        <f>IF('DATA ENTRY'!CK751="","",IF('DATA ENTRY'!X751="","",IF(AND($EF$4='DATA ENTRY'!G751,$EH$4='DATA ENTRY'!F751),'DATA ENTRY'!X751,"")))</f>
        <v/>
      </c>
      <c r="ES752" s="108" t="str">
        <f t="shared" si="191"/>
        <v/>
      </c>
      <c r="ET752" s="108" t="str">
        <f>IF('DATA ENTRY'!CK751="","",IF('DATA ENTRY'!D751="","",IF(AND($EF$4='DATA ENTRY'!G751,$EH$4='DATA ENTRY'!F751),'DATA ENTRY'!G751,"")))</f>
        <v/>
      </c>
      <c r="EY752">
        <f t="shared" si="192"/>
        <v>0</v>
      </c>
    </row>
    <row r="753" spans="1:155">
      <c r="A753" t="str">
        <f>IF(S753=0,"",1+(MAX($A$7:A752)))</f>
        <v/>
      </c>
      <c r="B753" s="224">
        <v>747</v>
      </c>
      <c r="C753" s="3" t="str">
        <f>IF('DATA ENTRY'!CK752="","",IF('DATA ENTRY'!B752="","",IF($D$4="All Post",'DATA ENTRY'!B752,IF(AND($D$4='DATA ENTRY'!CK752),'DATA ENTRY'!B752,""))))</f>
        <v/>
      </c>
      <c r="D753" s="3" t="str">
        <f>IF('DATA ENTRY'!CK752="","",IF('DATA ENTRY'!C752="","",IF($D$4="All Post",'DATA ENTRY'!C752,IF(AND($D$4='DATA ENTRY'!CK752),'DATA ENTRY'!C752,""))))</f>
        <v/>
      </c>
      <c r="E753" s="4" t="str">
        <f>IF('DATA ENTRY'!CK752="","",IF('DATA ENTRY'!I752="","",IF($D$4="All Post",'DATA ENTRY'!I752,IF(AND($D$4='DATA ENTRY'!CK752),'DATA ENTRY'!I752,""))))</f>
        <v/>
      </c>
      <c r="F753" s="4" t="str">
        <f>IF('DATA ENTRY'!CK752="","",IF('DATA ENTRY'!CK752="","",IF($D$4="All Post",'DATA ENTRY'!CK752,IF(AND($D$4='DATA ENTRY'!CK752),'DATA ENTRY'!CK752,""))))</f>
        <v/>
      </c>
      <c r="G753" s="3" t="str">
        <f>IF('DATA ENTRY'!CK752="","",IF('DATA ENTRY'!N752="","",IF($D$4="All Post",'DATA ENTRY'!N752,IF(AND($D$4='DATA ENTRY'!CK752),'DATA ENTRY'!N752,""))))</f>
        <v/>
      </c>
      <c r="H753" s="107" t="str">
        <f>IF('DATA ENTRY'!CK752="","",IF('DATA ENTRY'!O752="","",IF($D$4="All Post",'DATA ENTRY'!O752,IF(AND($D$4='DATA ENTRY'!CK752),'DATA ENTRY'!O752,""))))</f>
        <v/>
      </c>
      <c r="I753" s="3" t="str">
        <f>IF('DATA ENTRY'!CK752="","",IF('DATA ENTRY'!P752="","",IF($D$4="All Post",'DATA ENTRY'!P752,IF(AND($D$4='DATA ENTRY'!CK752),'DATA ENTRY'!P752,""))))</f>
        <v/>
      </c>
      <c r="J753" s="107" t="str">
        <f>IF('DATA ENTRY'!CK752="","",IF('DATA ENTRY'!Q752="","",IF($D$4="All Post",'DATA ENTRY'!Q752,IF(AND($D$4='DATA ENTRY'!CK752),'DATA ENTRY'!Q752,""))))</f>
        <v/>
      </c>
      <c r="K753" s="3" t="str">
        <f>IF('DATA ENTRY'!CK752="","",IF('DATA ENTRY'!R752="","",IF($D$4="All Post",'DATA ENTRY'!R752,IF(AND($D$4='DATA ENTRY'!CK752),'DATA ENTRY'!R752,""))))</f>
        <v/>
      </c>
      <c r="L753" s="3" t="str">
        <f>IF('DATA ENTRY'!CK752="","",IF('DATA ENTRY'!S752="","",IF($D$4="All Post",'DATA ENTRY'!S752,IF(AND($D$4='DATA ENTRY'!CK752),'DATA ENTRY'!S752,""))))</f>
        <v/>
      </c>
      <c r="M753" s="3" t="str">
        <f>IF('DATA ENTRY'!CK752="","",IF('DATA ENTRY'!E752="","",IF($D$4="All Post",'DATA ENTRY'!E752,IF(AND($D$4='DATA ENTRY'!CK752),'DATA ENTRY'!E752,""))))</f>
        <v/>
      </c>
      <c r="N753" s="3" t="str">
        <f>IF('DATA ENTRY'!CK752="","",IF('DATA ENTRY'!W752="","",IF($D$4="All Post",'DATA ENTRY'!W752,IF(AND($D$4='DATA ENTRY'!CK752),'DATA ENTRY'!W752,""))))</f>
        <v/>
      </c>
      <c r="O753" s="3" t="str">
        <f>IF('DATA ENTRY'!CK752="","",IF('DATA ENTRY'!X752="","",IF($D$4="All Post",'DATA ENTRY'!X752,IF(AND($D$4='DATA ENTRY'!CK752),'DATA ENTRY'!X752,""))))</f>
        <v/>
      </c>
      <c r="P753" s="3" t="str">
        <f>IF('DATA ENTRY'!CK752="","",IF('DATA ENTRY'!G752="","",IF($D$4="All Post",'DATA ENTRY'!G752,IF(AND($D$4='DATA ENTRY'!CK752),'DATA ENTRY'!G752,""))))</f>
        <v/>
      </c>
      <c r="S753">
        <f t="shared" si="179"/>
        <v>0</v>
      </c>
      <c r="T753" t="str">
        <f t="shared" si="180"/>
        <v/>
      </c>
      <c r="BZ753" t="str">
        <f t="shared" si="181"/>
        <v/>
      </c>
      <c r="CA753" t="str">
        <f t="shared" si="182"/>
        <v/>
      </c>
      <c r="CB753" s="224">
        <v>747</v>
      </c>
      <c r="CC753" s="3" t="str">
        <f>IF('DATA ENTRY'!CK752="","",IF('DATA ENTRY'!B752="","",IF(AND($CD$4='DATA ENTRY'!CK752,$CG$4='DATA ENTRY'!D752),'DATA ENTRY'!B752,"")))</f>
        <v/>
      </c>
      <c r="CD753" s="3" t="str">
        <f>IF('DATA ENTRY'!CK752="","",IF('DATA ENTRY'!C752="","",IF(AND($CD$4='DATA ENTRY'!CK752,$CG$4='DATA ENTRY'!D752),'DATA ENTRY'!C752,"")))</f>
        <v/>
      </c>
      <c r="CE753" s="4" t="str">
        <f>IF('DATA ENTRY'!CK752="","",IF('DATA ENTRY'!I752="","",IF(AND($CD$4='DATA ENTRY'!CK752,$CG$4='DATA ENTRY'!D752),'DATA ENTRY'!I752,"")))</f>
        <v/>
      </c>
      <c r="CF753" s="4" t="str">
        <f>IF('DATA ENTRY'!CK752="","",IF('DATA ENTRY'!CK752="","",IF(AND($CD$4='DATA ENTRY'!CK752,$CG$4='DATA ENTRY'!D752),'DATA ENTRY'!CK752,"")))</f>
        <v/>
      </c>
      <c r="CG753" s="3" t="str">
        <f>IF('DATA ENTRY'!CK752="","",IF('DATA ENTRY'!N752="","",IF(AND($CD$4='DATA ENTRY'!CK752,$CG$4='DATA ENTRY'!D752),'DATA ENTRY'!N752,"")))</f>
        <v/>
      </c>
      <c r="CH753" s="107" t="str">
        <f>IF('DATA ENTRY'!CK752="","",IF('DATA ENTRY'!O752="","",IF(AND($CD$4='DATA ENTRY'!CK752,$CG$4='DATA ENTRY'!D752),'DATA ENTRY'!O752,"")))</f>
        <v/>
      </c>
      <c r="CI753" s="3" t="str">
        <f>IF('DATA ENTRY'!CK752="","",IF('DATA ENTRY'!P752="","",IF(AND($CD$4='DATA ENTRY'!CK752,$CG$4='DATA ENTRY'!D752),'DATA ENTRY'!P752,"")))</f>
        <v/>
      </c>
      <c r="CJ753" s="107" t="str">
        <f>IF('DATA ENTRY'!CK752="","",IF('DATA ENTRY'!Q752="","",IF(AND($CD$4='DATA ENTRY'!CK752,$CG$4='DATA ENTRY'!D752),'DATA ENTRY'!Q752,"")))</f>
        <v/>
      </c>
      <c r="CK753" s="3" t="str">
        <f>IF('DATA ENTRY'!CK752="","",IF('DATA ENTRY'!R752="","",IF(AND($CD$4='DATA ENTRY'!CK752,$CG$4='DATA ENTRY'!D752),'DATA ENTRY'!R752,"")))</f>
        <v/>
      </c>
      <c r="CL753" s="3" t="str">
        <f>IF('DATA ENTRY'!CK752="","",IF('DATA ENTRY'!S752="","",IF(AND($CD$4='DATA ENTRY'!CK752,$CG$4='DATA ENTRY'!D752),'DATA ENTRY'!S752,"")))</f>
        <v/>
      </c>
      <c r="CM753" s="3" t="str">
        <f>IF('DATA ENTRY'!CK752="","",IF('DATA ENTRY'!E752="","",IF(AND($CD$4='DATA ENTRY'!CK752,$CG$4='DATA ENTRY'!D752),'DATA ENTRY'!E752,"")))</f>
        <v/>
      </c>
      <c r="CN753" s="3" t="str">
        <f>IF('DATA ENTRY'!CK752="","",IF('DATA ENTRY'!W752="","",IF(AND($CD$4='DATA ENTRY'!CK752,$CG$4='DATA ENTRY'!D752),'DATA ENTRY'!W752,"")))</f>
        <v/>
      </c>
      <c r="CO753" s="3" t="str">
        <f>IF('DATA ENTRY'!CK752="","",IF('DATA ENTRY'!X752="","",IF(AND($CD$4='DATA ENTRY'!CK752,$CG$4='DATA ENTRY'!D752),'DATA ENTRY'!X752,"")))</f>
        <v/>
      </c>
      <c r="CP753" s="108" t="str">
        <f t="shared" si="183"/>
        <v/>
      </c>
      <c r="CQ753" s="108" t="str">
        <f>IF('DATA ENTRY'!CK752="","",IF('DATA ENTRY'!G752="","",IF(AND($CD$4='DATA ENTRY'!CK752,$CG$4='DATA ENTRY'!D752),'DATA ENTRY'!G752,"")))</f>
        <v/>
      </c>
      <c r="CR753" s="230" t="str">
        <f>IF('DATA ENTRY'!CK752="","",IF('DATA ENTRY'!D752="","",IF(AND($CD$4='DATA ENTRY'!CK752,$CG$4='DATA ENTRY'!D752),'DATA ENTRY'!D752,"")))</f>
        <v/>
      </c>
      <c r="CS753">
        <f t="shared" si="184"/>
        <v>0</v>
      </c>
      <c r="CT753">
        <f t="shared" si="185"/>
        <v>0</v>
      </c>
      <c r="CV753" s="139"/>
      <c r="CX753">
        <f t="shared" si="186"/>
        <v>0</v>
      </c>
      <c r="DB753" t="str">
        <f t="shared" si="193"/>
        <v/>
      </c>
      <c r="DC753" t="str">
        <f t="shared" si="194"/>
        <v/>
      </c>
      <c r="DD753" s="224">
        <v>747</v>
      </c>
      <c r="DE753" s="3" t="str">
        <f>IF('DATA ENTRY'!CK752="","",IF('DATA ENTRY'!B752="","",IF(AND($DF$4='DATA ENTRY'!D752),'DATA ENTRY'!B752,"")))</f>
        <v/>
      </c>
      <c r="DF753" s="3" t="str">
        <f>IF('DATA ENTRY'!CK752="","",IF('DATA ENTRY'!C752="","",IF(AND($DF$4='DATA ENTRY'!D752),'DATA ENTRY'!C752,"")))</f>
        <v/>
      </c>
      <c r="DG753" s="4" t="str">
        <f>IF('DATA ENTRY'!CK752="","",IF('DATA ENTRY'!I752="","",IF(AND($DF$4='DATA ENTRY'!D752),'DATA ENTRY'!I752,"")))</f>
        <v/>
      </c>
      <c r="DH753" s="4" t="str">
        <f>IF('DATA ENTRY'!CK752="","",IF('DATA ENTRY'!CK752="","",IF(AND($DF$4='DATA ENTRY'!D752),'DATA ENTRY'!CK752,"")))</f>
        <v/>
      </c>
      <c r="DI753" s="3" t="str">
        <f>IF('DATA ENTRY'!CK752="","",IF('DATA ENTRY'!N752="","",IF(AND($DF$4='DATA ENTRY'!D752),'DATA ENTRY'!N752,"")))</f>
        <v/>
      </c>
      <c r="DJ753" s="107" t="str">
        <f>IF('DATA ENTRY'!CK752="","",IF('DATA ENTRY'!O752="","",IF(AND($DF$4='DATA ENTRY'!D752),'DATA ENTRY'!O752,"")))</f>
        <v/>
      </c>
      <c r="DK753" s="3" t="str">
        <f>IF('DATA ENTRY'!CK752="","",IF('DATA ENTRY'!P752="","",IF(AND($DF$4='DATA ENTRY'!D752),'DATA ENTRY'!P752,"")))</f>
        <v/>
      </c>
      <c r="DL753" s="107" t="str">
        <f>IF('DATA ENTRY'!CK752="","",IF('DATA ENTRY'!Q752="","",IF(AND($DF$4='DATA ENTRY'!D752),'DATA ENTRY'!Q752,"")))</f>
        <v/>
      </c>
      <c r="DM753" s="3" t="str">
        <f>IF('DATA ENTRY'!CK752="","",IF('DATA ENTRY'!R752="","",IF(AND($DF$4='DATA ENTRY'!D752),'DATA ENTRY'!R752,"")))</f>
        <v/>
      </c>
      <c r="DN753" s="107" t="str">
        <f>IF('DATA ENTRY'!CK752="","",IF('DATA ENTRY'!S752="","",IF(AND($DF$4='DATA ENTRY'!D752),'DATA ENTRY'!S752,"")))</f>
        <v/>
      </c>
      <c r="DO753" s="3" t="str">
        <f>IF('DATA ENTRY'!CK752="","",IF('DATA ENTRY'!E752="","",IF(AND($DF$4='DATA ENTRY'!D752),'DATA ENTRY'!E752,"")))</f>
        <v/>
      </c>
      <c r="DP753" s="3" t="str">
        <f>IF('DATA ENTRY'!CK752="","",IF('DATA ENTRY'!D752="","",IF(AND($DF$4='DATA ENTRY'!D752),'DATA ENTRY'!D752,"")))</f>
        <v/>
      </c>
      <c r="DQ753" s="3" t="str">
        <f>IF('DATA ENTRY'!CK752="","",IF('DATA ENTRY'!W752="","",IF(AND($DF$4='DATA ENTRY'!D752),'DATA ENTRY'!W752,"")))</f>
        <v/>
      </c>
      <c r="DR753" s="3" t="str">
        <f>IF('DATA ENTRY'!CK752="","",IF('DATA ENTRY'!X752="","",IF(AND($DF$4='DATA ENTRY'!D752),'DATA ENTRY'!X752,"")))</f>
        <v/>
      </c>
      <c r="DS753" s="108" t="str">
        <f t="shared" si="187"/>
        <v/>
      </c>
      <c r="DT753" s="108" t="str">
        <f>IF('DATA ENTRY'!CK752="","",IF('DATA ENTRY'!D752="","",IF(AND($DF$4='DATA ENTRY'!D752),'DATA ENTRY'!G752,"")))</f>
        <v/>
      </c>
      <c r="DY753">
        <f t="shared" si="188"/>
        <v>0</v>
      </c>
      <c r="EB753" t="str">
        <f t="shared" si="189"/>
        <v/>
      </c>
      <c r="EC753" t="str">
        <f t="shared" si="190"/>
        <v/>
      </c>
      <c r="ED753" s="224">
        <v>747</v>
      </c>
      <c r="EE753" s="3" t="str">
        <f>IF('DATA ENTRY'!CK752="","",IF('DATA ENTRY'!B752="","",IF(AND($EF$4='DATA ENTRY'!G752,$EH$4='DATA ENTRY'!F752),'DATA ENTRY'!B752,"")))</f>
        <v/>
      </c>
      <c r="EF753" s="3" t="str">
        <f>IF('DATA ENTRY'!CK752="","",IF('DATA ENTRY'!C752="","",IF(AND($EF$4='DATA ENTRY'!G752,$EH$4='DATA ENTRY'!F752),'DATA ENTRY'!C752,"")))</f>
        <v/>
      </c>
      <c r="EG753" s="4" t="str">
        <f>IF('DATA ENTRY'!CK752="","",IF('DATA ENTRY'!I752="","",IF(AND($EF$4='DATA ENTRY'!G752,$EH$4='DATA ENTRY'!F752),'DATA ENTRY'!I752,"")))</f>
        <v/>
      </c>
      <c r="EH753" s="4" t="str">
        <f>IF('DATA ENTRY'!CK752="","",IF('DATA ENTRY'!CK752="","",IF(AND($EF$4='DATA ENTRY'!G752,$EH$4='DATA ENTRY'!F752),'DATA ENTRY'!CK752,"")))</f>
        <v/>
      </c>
      <c r="EI753" s="3" t="str">
        <f>IF('DATA ENTRY'!CK752="","",IF('DATA ENTRY'!N752="","",IF(AND($EF$4='DATA ENTRY'!G752,$EH$4='DATA ENTRY'!F752),'DATA ENTRY'!N752,"")))</f>
        <v/>
      </c>
      <c r="EJ753" s="107" t="str">
        <f>IF('DATA ENTRY'!CK752="","",IF('DATA ENTRY'!O752="","",IF(AND($EF$4='DATA ENTRY'!G752,$EH$4='DATA ENTRY'!F752),'DATA ENTRY'!O752,"")))</f>
        <v/>
      </c>
      <c r="EK753" s="3" t="str">
        <f>IF('DATA ENTRY'!CK752="","",IF('DATA ENTRY'!P752="","",IF(AND($EF$4='DATA ENTRY'!G752,$EH$4='DATA ENTRY'!F752),'DATA ENTRY'!P752,"")))</f>
        <v/>
      </c>
      <c r="EL753" s="107" t="str">
        <f>IF('DATA ENTRY'!CK752="","",IF('DATA ENTRY'!Q752="","",IF(AND($EF$4='DATA ENTRY'!G752,$EH$4='DATA ENTRY'!F752),'DATA ENTRY'!Q752,"")))</f>
        <v/>
      </c>
      <c r="EM753" s="3" t="str">
        <f>IF('DATA ENTRY'!CK752="","",IF('DATA ENTRY'!R752="","",IF(AND($EF$4='DATA ENTRY'!G752,$EH$4='DATA ENTRY'!F752),'DATA ENTRY'!R752,"")))</f>
        <v/>
      </c>
      <c r="EN753" s="107" t="str">
        <f>IF('DATA ENTRY'!CK752="","",IF('DATA ENTRY'!S752="","",IF(AND($EF$4='DATA ENTRY'!G752,$EH$4='DATA ENTRY'!F752),'DATA ENTRY'!S752,"")))</f>
        <v/>
      </c>
      <c r="EO753" s="3" t="str">
        <f>IF('DATA ENTRY'!CK752="","",IF('DATA ENTRY'!E752="","",IF(AND($EF$4='DATA ENTRY'!G752,$EH$4='DATA ENTRY'!F752),'DATA ENTRY'!E752,"")))</f>
        <v/>
      </c>
      <c r="EP753" s="3" t="str">
        <f>IF('DATA ENTRY'!CK752="","",IF('DATA ENTRY'!D752="","",IF(AND($EF$4='DATA ENTRY'!G752,$EH$4='DATA ENTRY'!F752),'DATA ENTRY'!D752,"")))</f>
        <v/>
      </c>
      <c r="EQ753" s="3" t="str">
        <f>IF('DATA ENTRY'!CK752="","",IF('DATA ENTRY'!W752="","",IF(AND($EF$4='DATA ENTRY'!G752,$EH$4='DATA ENTRY'!F752),'DATA ENTRY'!W752,"")))</f>
        <v/>
      </c>
      <c r="ER753" s="3" t="str">
        <f>IF('DATA ENTRY'!CK752="","",IF('DATA ENTRY'!X752="","",IF(AND($EF$4='DATA ENTRY'!G752,$EH$4='DATA ENTRY'!F752),'DATA ENTRY'!X752,"")))</f>
        <v/>
      </c>
      <c r="ES753" s="108" t="str">
        <f t="shared" si="191"/>
        <v/>
      </c>
      <c r="ET753" s="108" t="str">
        <f>IF('DATA ENTRY'!CK752="","",IF('DATA ENTRY'!D752="","",IF(AND($EF$4='DATA ENTRY'!G752,$EH$4='DATA ENTRY'!F752),'DATA ENTRY'!G752,"")))</f>
        <v/>
      </c>
      <c r="EY753">
        <f t="shared" si="192"/>
        <v>0</v>
      </c>
    </row>
    <row r="754" spans="1:155">
      <c r="A754" t="str">
        <f>IF(S754=0,"",1+(MAX($A$7:A753)))</f>
        <v/>
      </c>
      <c r="B754" s="224">
        <v>748</v>
      </c>
      <c r="C754" s="3" t="str">
        <f>IF('DATA ENTRY'!CK753="","",IF('DATA ENTRY'!B753="","",IF($D$4="All Post",'DATA ENTRY'!B753,IF(AND($D$4='DATA ENTRY'!CK753),'DATA ENTRY'!B753,""))))</f>
        <v/>
      </c>
      <c r="D754" s="3" t="str">
        <f>IF('DATA ENTRY'!CK753="","",IF('DATA ENTRY'!C753="","",IF($D$4="All Post",'DATA ENTRY'!C753,IF(AND($D$4='DATA ENTRY'!CK753),'DATA ENTRY'!C753,""))))</f>
        <v/>
      </c>
      <c r="E754" s="4" t="str">
        <f>IF('DATA ENTRY'!CK753="","",IF('DATA ENTRY'!I753="","",IF($D$4="All Post",'DATA ENTRY'!I753,IF(AND($D$4='DATA ENTRY'!CK753),'DATA ENTRY'!I753,""))))</f>
        <v/>
      </c>
      <c r="F754" s="4" t="str">
        <f>IF('DATA ENTRY'!CK753="","",IF('DATA ENTRY'!CK753="","",IF($D$4="All Post",'DATA ENTRY'!CK753,IF(AND($D$4='DATA ENTRY'!CK753),'DATA ENTRY'!CK753,""))))</f>
        <v/>
      </c>
      <c r="G754" s="3" t="str">
        <f>IF('DATA ENTRY'!CK753="","",IF('DATA ENTRY'!N753="","",IF($D$4="All Post",'DATA ENTRY'!N753,IF(AND($D$4='DATA ENTRY'!CK753),'DATA ENTRY'!N753,""))))</f>
        <v/>
      </c>
      <c r="H754" s="107" t="str">
        <f>IF('DATA ENTRY'!CK753="","",IF('DATA ENTRY'!O753="","",IF($D$4="All Post",'DATA ENTRY'!O753,IF(AND($D$4='DATA ENTRY'!CK753),'DATA ENTRY'!O753,""))))</f>
        <v/>
      </c>
      <c r="I754" s="3" t="str">
        <f>IF('DATA ENTRY'!CK753="","",IF('DATA ENTRY'!P753="","",IF($D$4="All Post",'DATA ENTRY'!P753,IF(AND($D$4='DATA ENTRY'!CK753),'DATA ENTRY'!P753,""))))</f>
        <v/>
      </c>
      <c r="J754" s="107" t="str">
        <f>IF('DATA ENTRY'!CK753="","",IF('DATA ENTRY'!Q753="","",IF($D$4="All Post",'DATA ENTRY'!Q753,IF(AND($D$4='DATA ENTRY'!CK753),'DATA ENTRY'!Q753,""))))</f>
        <v/>
      </c>
      <c r="K754" s="3" t="str">
        <f>IF('DATA ENTRY'!CK753="","",IF('DATA ENTRY'!R753="","",IF($D$4="All Post",'DATA ENTRY'!R753,IF(AND($D$4='DATA ENTRY'!CK753),'DATA ENTRY'!R753,""))))</f>
        <v/>
      </c>
      <c r="L754" s="3" t="str">
        <f>IF('DATA ENTRY'!CK753="","",IF('DATA ENTRY'!S753="","",IF($D$4="All Post",'DATA ENTRY'!S753,IF(AND($D$4='DATA ENTRY'!CK753),'DATA ENTRY'!S753,""))))</f>
        <v/>
      </c>
      <c r="M754" s="3" t="str">
        <f>IF('DATA ENTRY'!CK753="","",IF('DATA ENTRY'!E753="","",IF($D$4="All Post",'DATA ENTRY'!E753,IF(AND($D$4='DATA ENTRY'!CK753),'DATA ENTRY'!E753,""))))</f>
        <v/>
      </c>
      <c r="N754" s="3" t="str">
        <f>IF('DATA ENTRY'!CK753="","",IF('DATA ENTRY'!W753="","",IF($D$4="All Post",'DATA ENTRY'!W753,IF(AND($D$4='DATA ENTRY'!CK753),'DATA ENTRY'!W753,""))))</f>
        <v/>
      </c>
      <c r="O754" s="3" t="str">
        <f>IF('DATA ENTRY'!CK753="","",IF('DATA ENTRY'!X753="","",IF($D$4="All Post",'DATA ENTRY'!X753,IF(AND($D$4='DATA ENTRY'!CK753),'DATA ENTRY'!X753,""))))</f>
        <v/>
      </c>
      <c r="P754" s="3" t="str">
        <f>IF('DATA ENTRY'!CK753="","",IF('DATA ENTRY'!G753="","",IF($D$4="All Post",'DATA ENTRY'!G753,IF(AND($D$4='DATA ENTRY'!CK753),'DATA ENTRY'!G753,""))))</f>
        <v/>
      </c>
      <c r="S754">
        <f t="shared" si="179"/>
        <v>0</v>
      </c>
      <c r="T754" t="str">
        <f t="shared" si="180"/>
        <v/>
      </c>
      <c r="BZ754" t="str">
        <f t="shared" si="181"/>
        <v/>
      </c>
      <c r="CA754" t="str">
        <f t="shared" si="182"/>
        <v/>
      </c>
      <c r="CB754" s="224">
        <v>748</v>
      </c>
      <c r="CC754" s="3" t="str">
        <f>IF('DATA ENTRY'!CK753="","",IF('DATA ENTRY'!B753="","",IF(AND($CD$4='DATA ENTRY'!CK753,$CG$4='DATA ENTRY'!D753),'DATA ENTRY'!B753,"")))</f>
        <v/>
      </c>
      <c r="CD754" s="3" t="str">
        <f>IF('DATA ENTRY'!CK753="","",IF('DATA ENTRY'!C753="","",IF(AND($CD$4='DATA ENTRY'!CK753,$CG$4='DATA ENTRY'!D753),'DATA ENTRY'!C753,"")))</f>
        <v/>
      </c>
      <c r="CE754" s="4" t="str">
        <f>IF('DATA ENTRY'!CK753="","",IF('DATA ENTRY'!I753="","",IF(AND($CD$4='DATA ENTRY'!CK753,$CG$4='DATA ENTRY'!D753),'DATA ENTRY'!I753,"")))</f>
        <v/>
      </c>
      <c r="CF754" s="4" t="str">
        <f>IF('DATA ENTRY'!CK753="","",IF('DATA ENTRY'!CK753="","",IF(AND($CD$4='DATA ENTRY'!CK753,$CG$4='DATA ENTRY'!D753),'DATA ENTRY'!CK753,"")))</f>
        <v/>
      </c>
      <c r="CG754" s="3" t="str">
        <f>IF('DATA ENTRY'!CK753="","",IF('DATA ENTRY'!N753="","",IF(AND($CD$4='DATA ENTRY'!CK753,$CG$4='DATA ENTRY'!D753),'DATA ENTRY'!N753,"")))</f>
        <v/>
      </c>
      <c r="CH754" s="107" t="str">
        <f>IF('DATA ENTRY'!CK753="","",IF('DATA ENTRY'!O753="","",IF(AND($CD$4='DATA ENTRY'!CK753,$CG$4='DATA ENTRY'!D753),'DATA ENTRY'!O753,"")))</f>
        <v/>
      </c>
      <c r="CI754" s="3" t="str">
        <f>IF('DATA ENTRY'!CK753="","",IF('DATA ENTRY'!P753="","",IF(AND($CD$4='DATA ENTRY'!CK753,$CG$4='DATA ENTRY'!D753),'DATA ENTRY'!P753,"")))</f>
        <v/>
      </c>
      <c r="CJ754" s="107" t="str">
        <f>IF('DATA ENTRY'!CK753="","",IF('DATA ENTRY'!Q753="","",IF(AND($CD$4='DATA ENTRY'!CK753,$CG$4='DATA ENTRY'!D753),'DATA ENTRY'!Q753,"")))</f>
        <v/>
      </c>
      <c r="CK754" s="3" t="str">
        <f>IF('DATA ENTRY'!CK753="","",IF('DATA ENTRY'!R753="","",IF(AND($CD$4='DATA ENTRY'!CK753,$CG$4='DATA ENTRY'!D753),'DATA ENTRY'!R753,"")))</f>
        <v/>
      </c>
      <c r="CL754" s="3" t="str">
        <f>IF('DATA ENTRY'!CK753="","",IF('DATA ENTRY'!S753="","",IF(AND($CD$4='DATA ENTRY'!CK753,$CG$4='DATA ENTRY'!D753),'DATA ENTRY'!S753,"")))</f>
        <v/>
      </c>
      <c r="CM754" s="3" t="str">
        <f>IF('DATA ENTRY'!CK753="","",IF('DATA ENTRY'!E753="","",IF(AND($CD$4='DATA ENTRY'!CK753,$CG$4='DATA ENTRY'!D753),'DATA ENTRY'!E753,"")))</f>
        <v/>
      </c>
      <c r="CN754" s="3" t="str">
        <f>IF('DATA ENTRY'!CK753="","",IF('DATA ENTRY'!W753="","",IF(AND($CD$4='DATA ENTRY'!CK753,$CG$4='DATA ENTRY'!D753),'DATA ENTRY'!W753,"")))</f>
        <v/>
      </c>
      <c r="CO754" s="3" t="str">
        <f>IF('DATA ENTRY'!CK753="","",IF('DATA ENTRY'!X753="","",IF(AND($CD$4='DATA ENTRY'!CK753,$CG$4='DATA ENTRY'!D753),'DATA ENTRY'!X753,"")))</f>
        <v/>
      </c>
      <c r="CP754" s="108" t="str">
        <f t="shared" si="183"/>
        <v/>
      </c>
      <c r="CQ754" s="108" t="str">
        <f>IF('DATA ENTRY'!CK753="","",IF('DATA ENTRY'!G753="","",IF(AND($CD$4='DATA ENTRY'!CK753,$CG$4='DATA ENTRY'!D753),'DATA ENTRY'!G753,"")))</f>
        <v/>
      </c>
      <c r="CR754" s="230" t="str">
        <f>IF('DATA ENTRY'!CK753="","",IF('DATA ENTRY'!D753="","",IF(AND($CD$4='DATA ENTRY'!CK753,$CG$4='DATA ENTRY'!D753),'DATA ENTRY'!D753,"")))</f>
        <v/>
      </c>
      <c r="CS754">
        <f t="shared" si="184"/>
        <v>0</v>
      </c>
      <c r="CT754">
        <f t="shared" si="185"/>
        <v>0</v>
      </c>
      <c r="CV754" s="139"/>
      <c r="CX754">
        <f t="shared" si="186"/>
        <v>0</v>
      </c>
      <c r="DB754" t="str">
        <f t="shared" si="193"/>
        <v/>
      </c>
      <c r="DC754" t="str">
        <f t="shared" si="194"/>
        <v/>
      </c>
      <c r="DD754" s="224">
        <v>748</v>
      </c>
      <c r="DE754" s="3" t="str">
        <f>IF('DATA ENTRY'!CK753="","",IF('DATA ENTRY'!B753="","",IF(AND($DF$4='DATA ENTRY'!D753),'DATA ENTRY'!B753,"")))</f>
        <v/>
      </c>
      <c r="DF754" s="3" t="str">
        <f>IF('DATA ENTRY'!CK753="","",IF('DATA ENTRY'!C753="","",IF(AND($DF$4='DATA ENTRY'!D753),'DATA ENTRY'!C753,"")))</f>
        <v/>
      </c>
      <c r="DG754" s="4" t="str">
        <f>IF('DATA ENTRY'!CK753="","",IF('DATA ENTRY'!I753="","",IF(AND($DF$4='DATA ENTRY'!D753),'DATA ENTRY'!I753,"")))</f>
        <v/>
      </c>
      <c r="DH754" s="4" t="str">
        <f>IF('DATA ENTRY'!CK753="","",IF('DATA ENTRY'!CK753="","",IF(AND($DF$4='DATA ENTRY'!D753),'DATA ENTRY'!CK753,"")))</f>
        <v/>
      </c>
      <c r="DI754" s="3" t="str">
        <f>IF('DATA ENTRY'!CK753="","",IF('DATA ENTRY'!N753="","",IF(AND($DF$4='DATA ENTRY'!D753),'DATA ENTRY'!N753,"")))</f>
        <v/>
      </c>
      <c r="DJ754" s="107" t="str">
        <f>IF('DATA ENTRY'!CK753="","",IF('DATA ENTRY'!O753="","",IF(AND($DF$4='DATA ENTRY'!D753),'DATA ENTRY'!O753,"")))</f>
        <v/>
      </c>
      <c r="DK754" s="3" t="str">
        <f>IF('DATA ENTRY'!CK753="","",IF('DATA ENTRY'!P753="","",IF(AND($DF$4='DATA ENTRY'!D753),'DATA ENTRY'!P753,"")))</f>
        <v/>
      </c>
      <c r="DL754" s="107" t="str">
        <f>IF('DATA ENTRY'!CK753="","",IF('DATA ENTRY'!Q753="","",IF(AND($DF$4='DATA ENTRY'!D753),'DATA ENTRY'!Q753,"")))</f>
        <v/>
      </c>
      <c r="DM754" s="3" t="str">
        <f>IF('DATA ENTRY'!CK753="","",IF('DATA ENTRY'!R753="","",IF(AND($DF$4='DATA ENTRY'!D753),'DATA ENTRY'!R753,"")))</f>
        <v/>
      </c>
      <c r="DN754" s="107" t="str">
        <f>IF('DATA ENTRY'!CK753="","",IF('DATA ENTRY'!S753="","",IF(AND($DF$4='DATA ENTRY'!D753),'DATA ENTRY'!S753,"")))</f>
        <v/>
      </c>
      <c r="DO754" s="3" t="str">
        <f>IF('DATA ENTRY'!CK753="","",IF('DATA ENTRY'!E753="","",IF(AND($DF$4='DATA ENTRY'!D753),'DATA ENTRY'!E753,"")))</f>
        <v/>
      </c>
      <c r="DP754" s="3" t="str">
        <f>IF('DATA ENTRY'!CK753="","",IF('DATA ENTRY'!D753="","",IF(AND($DF$4='DATA ENTRY'!D753),'DATA ENTRY'!D753,"")))</f>
        <v/>
      </c>
      <c r="DQ754" s="3" t="str">
        <f>IF('DATA ENTRY'!CK753="","",IF('DATA ENTRY'!W753="","",IF(AND($DF$4='DATA ENTRY'!D753),'DATA ENTRY'!W753,"")))</f>
        <v/>
      </c>
      <c r="DR754" s="3" t="str">
        <f>IF('DATA ENTRY'!CK753="","",IF('DATA ENTRY'!X753="","",IF(AND($DF$4='DATA ENTRY'!D753),'DATA ENTRY'!X753,"")))</f>
        <v/>
      </c>
      <c r="DS754" s="108" t="str">
        <f t="shared" si="187"/>
        <v/>
      </c>
      <c r="DT754" s="108" t="str">
        <f>IF('DATA ENTRY'!CK753="","",IF('DATA ENTRY'!D753="","",IF(AND($DF$4='DATA ENTRY'!D753),'DATA ENTRY'!G753,"")))</f>
        <v/>
      </c>
      <c r="DY754">
        <f t="shared" si="188"/>
        <v>0</v>
      </c>
      <c r="EB754" t="str">
        <f t="shared" si="189"/>
        <v/>
      </c>
      <c r="EC754" t="str">
        <f t="shared" si="190"/>
        <v/>
      </c>
      <c r="ED754" s="224">
        <v>748</v>
      </c>
      <c r="EE754" s="3" t="str">
        <f>IF('DATA ENTRY'!CK753="","",IF('DATA ENTRY'!B753="","",IF(AND($EF$4='DATA ENTRY'!G753,$EH$4='DATA ENTRY'!F753),'DATA ENTRY'!B753,"")))</f>
        <v/>
      </c>
      <c r="EF754" s="3" t="str">
        <f>IF('DATA ENTRY'!CK753="","",IF('DATA ENTRY'!C753="","",IF(AND($EF$4='DATA ENTRY'!G753,$EH$4='DATA ENTRY'!F753),'DATA ENTRY'!C753,"")))</f>
        <v/>
      </c>
      <c r="EG754" s="4" t="str">
        <f>IF('DATA ENTRY'!CK753="","",IF('DATA ENTRY'!I753="","",IF(AND($EF$4='DATA ENTRY'!G753,$EH$4='DATA ENTRY'!F753),'DATA ENTRY'!I753,"")))</f>
        <v/>
      </c>
      <c r="EH754" s="4" t="str">
        <f>IF('DATA ENTRY'!CK753="","",IF('DATA ENTRY'!CK753="","",IF(AND($EF$4='DATA ENTRY'!G753,$EH$4='DATA ENTRY'!F753),'DATA ENTRY'!CK753,"")))</f>
        <v/>
      </c>
      <c r="EI754" s="3" t="str">
        <f>IF('DATA ENTRY'!CK753="","",IF('DATA ENTRY'!N753="","",IF(AND($EF$4='DATA ENTRY'!G753,$EH$4='DATA ENTRY'!F753),'DATA ENTRY'!N753,"")))</f>
        <v/>
      </c>
      <c r="EJ754" s="107" t="str">
        <f>IF('DATA ENTRY'!CK753="","",IF('DATA ENTRY'!O753="","",IF(AND($EF$4='DATA ENTRY'!G753,$EH$4='DATA ENTRY'!F753),'DATA ENTRY'!O753,"")))</f>
        <v/>
      </c>
      <c r="EK754" s="3" t="str">
        <f>IF('DATA ENTRY'!CK753="","",IF('DATA ENTRY'!P753="","",IF(AND($EF$4='DATA ENTRY'!G753,$EH$4='DATA ENTRY'!F753),'DATA ENTRY'!P753,"")))</f>
        <v/>
      </c>
      <c r="EL754" s="107" t="str">
        <f>IF('DATA ENTRY'!CK753="","",IF('DATA ENTRY'!Q753="","",IF(AND($EF$4='DATA ENTRY'!G753,$EH$4='DATA ENTRY'!F753),'DATA ENTRY'!Q753,"")))</f>
        <v/>
      </c>
      <c r="EM754" s="3" t="str">
        <f>IF('DATA ENTRY'!CK753="","",IF('DATA ENTRY'!R753="","",IF(AND($EF$4='DATA ENTRY'!G753,$EH$4='DATA ENTRY'!F753),'DATA ENTRY'!R753,"")))</f>
        <v/>
      </c>
      <c r="EN754" s="107" t="str">
        <f>IF('DATA ENTRY'!CK753="","",IF('DATA ENTRY'!S753="","",IF(AND($EF$4='DATA ENTRY'!G753,$EH$4='DATA ENTRY'!F753),'DATA ENTRY'!S753,"")))</f>
        <v/>
      </c>
      <c r="EO754" s="3" t="str">
        <f>IF('DATA ENTRY'!CK753="","",IF('DATA ENTRY'!E753="","",IF(AND($EF$4='DATA ENTRY'!G753,$EH$4='DATA ENTRY'!F753),'DATA ENTRY'!E753,"")))</f>
        <v/>
      </c>
      <c r="EP754" s="3" t="str">
        <f>IF('DATA ENTRY'!CK753="","",IF('DATA ENTRY'!D753="","",IF(AND($EF$4='DATA ENTRY'!G753,$EH$4='DATA ENTRY'!F753),'DATA ENTRY'!D753,"")))</f>
        <v/>
      </c>
      <c r="EQ754" s="3" t="str">
        <f>IF('DATA ENTRY'!CK753="","",IF('DATA ENTRY'!W753="","",IF(AND($EF$4='DATA ENTRY'!G753,$EH$4='DATA ENTRY'!F753),'DATA ENTRY'!W753,"")))</f>
        <v/>
      </c>
      <c r="ER754" s="3" t="str">
        <f>IF('DATA ENTRY'!CK753="","",IF('DATA ENTRY'!X753="","",IF(AND($EF$4='DATA ENTRY'!G753,$EH$4='DATA ENTRY'!F753),'DATA ENTRY'!X753,"")))</f>
        <v/>
      </c>
      <c r="ES754" s="108" t="str">
        <f t="shared" si="191"/>
        <v/>
      </c>
      <c r="ET754" s="108" t="str">
        <f>IF('DATA ENTRY'!CK753="","",IF('DATA ENTRY'!D753="","",IF(AND($EF$4='DATA ENTRY'!G753,$EH$4='DATA ENTRY'!F753),'DATA ENTRY'!G753,"")))</f>
        <v/>
      </c>
      <c r="EY754">
        <f t="shared" si="192"/>
        <v>0</v>
      </c>
    </row>
    <row r="755" spans="1:155">
      <c r="A755" t="str">
        <f>IF(S755=0,"",1+(MAX($A$7:A754)))</f>
        <v/>
      </c>
      <c r="B755" s="224">
        <v>749</v>
      </c>
      <c r="C755" s="3" t="str">
        <f>IF('DATA ENTRY'!CK754="","",IF('DATA ENTRY'!B754="","",IF($D$4="All Post",'DATA ENTRY'!B754,IF(AND($D$4='DATA ENTRY'!CK754),'DATA ENTRY'!B754,""))))</f>
        <v/>
      </c>
      <c r="D755" s="3" t="str">
        <f>IF('DATA ENTRY'!CK754="","",IF('DATA ENTRY'!C754="","",IF($D$4="All Post",'DATA ENTRY'!C754,IF(AND($D$4='DATA ENTRY'!CK754),'DATA ENTRY'!C754,""))))</f>
        <v/>
      </c>
      <c r="E755" s="4" t="str">
        <f>IF('DATA ENTRY'!CK754="","",IF('DATA ENTRY'!I754="","",IF($D$4="All Post",'DATA ENTRY'!I754,IF(AND($D$4='DATA ENTRY'!CK754),'DATA ENTRY'!I754,""))))</f>
        <v/>
      </c>
      <c r="F755" s="4" t="str">
        <f>IF('DATA ENTRY'!CK754="","",IF('DATA ENTRY'!CK754="","",IF($D$4="All Post",'DATA ENTRY'!CK754,IF(AND($D$4='DATA ENTRY'!CK754),'DATA ENTRY'!CK754,""))))</f>
        <v/>
      </c>
      <c r="G755" s="3" t="str">
        <f>IF('DATA ENTRY'!CK754="","",IF('DATA ENTRY'!N754="","",IF($D$4="All Post",'DATA ENTRY'!N754,IF(AND($D$4='DATA ENTRY'!CK754),'DATA ENTRY'!N754,""))))</f>
        <v/>
      </c>
      <c r="H755" s="107" t="str">
        <f>IF('DATA ENTRY'!CK754="","",IF('DATA ENTRY'!O754="","",IF($D$4="All Post",'DATA ENTRY'!O754,IF(AND($D$4='DATA ENTRY'!CK754),'DATA ENTRY'!O754,""))))</f>
        <v/>
      </c>
      <c r="I755" s="3" t="str">
        <f>IF('DATA ENTRY'!CK754="","",IF('DATA ENTRY'!P754="","",IF($D$4="All Post",'DATA ENTRY'!P754,IF(AND($D$4='DATA ENTRY'!CK754),'DATA ENTRY'!P754,""))))</f>
        <v/>
      </c>
      <c r="J755" s="107" t="str">
        <f>IF('DATA ENTRY'!CK754="","",IF('DATA ENTRY'!Q754="","",IF($D$4="All Post",'DATA ENTRY'!Q754,IF(AND($D$4='DATA ENTRY'!CK754),'DATA ENTRY'!Q754,""))))</f>
        <v/>
      </c>
      <c r="K755" s="3" t="str">
        <f>IF('DATA ENTRY'!CK754="","",IF('DATA ENTRY'!R754="","",IF($D$4="All Post",'DATA ENTRY'!R754,IF(AND($D$4='DATA ENTRY'!CK754),'DATA ENTRY'!R754,""))))</f>
        <v/>
      </c>
      <c r="L755" s="3" t="str">
        <f>IF('DATA ENTRY'!CK754="","",IF('DATA ENTRY'!S754="","",IF($D$4="All Post",'DATA ENTRY'!S754,IF(AND($D$4='DATA ENTRY'!CK754),'DATA ENTRY'!S754,""))))</f>
        <v/>
      </c>
      <c r="M755" s="3" t="str">
        <f>IF('DATA ENTRY'!CK754="","",IF('DATA ENTRY'!E754="","",IF($D$4="All Post",'DATA ENTRY'!E754,IF(AND($D$4='DATA ENTRY'!CK754),'DATA ENTRY'!E754,""))))</f>
        <v/>
      </c>
      <c r="N755" s="3" t="str">
        <f>IF('DATA ENTRY'!CK754="","",IF('DATA ENTRY'!W754="","",IF($D$4="All Post",'DATA ENTRY'!W754,IF(AND($D$4='DATA ENTRY'!CK754),'DATA ENTRY'!W754,""))))</f>
        <v/>
      </c>
      <c r="O755" s="3" t="str">
        <f>IF('DATA ENTRY'!CK754="","",IF('DATA ENTRY'!X754="","",IF($D$4="All Post",'DATA ENTRY'!X754,IF(AND($D$4='DATA ENTRY'!CK754),'DATA ENTRY'!X754,""))))</f>
        <v/>
      </c>
      <c r="P755" s="3" t="str">
        <f>IF('DATA ENTRY'!CK754="","",IF('DATA ENTRY'!G754="","",IF($D$4="All Post",'DATA ENTRY'!G754,IF(AND($D$4='DATA ENTRY'!CK754),'DATA ENTRY'!G754,""))))</f>
        <v/>
      </c>
      <c r="S755">
        <f t="shared" si="179"/>
        <v>0</v>
      </c>
      <c r="T755" t="str">
        <f t="shared" si="180"/>
        <v/>
      </c>
      <c r="BZ755" t="str">
        <f t="shared" si="181"/>
        <v/>
      </c>
      <c r="CA755" t="str">
        <f t="shared" si="182"/>
        <v/>
      </c>
      <c r="CB755" s="224">
        <v>749</v>
      </c>
      <c r="CC755" s="3" t="str">
        <f>IF('DATA ENTRY'!CK754="","",IF('DATA ENTRY'!B754="","",IF(AND($CD$4='DATA ENTRY'!CK754,$CG$4='DATA ENTRY'!D754),'DATA ENTRY'!B754,"")))</f>
        <v/>
      </c>
      <c r="CD755" s="3" t="str">
        <f>IF('DATA ENTRY'!CK754="","",IF('DATA ENTRY'!C754="","",IF(AND($CD$4='DATA ENTRY'!CK754,$CG$4='DATA ENTRY'!D754),'DATA ENTRY'!C754,"")))</f>
        <v/>
      </c>
      <c r="CE755" s="4" t="str">
        <f>IF('DATA ENTRY'!CK754="","",IF('DATA ENTRY'!I754="","",IF(AND($CD$4='DATA ENTRY'!CK754,$CG$4='DATA ENTRY'!D754),'DATA ENTRY'!I754,"")))</f>
        <v/>
      </c>
      <c r="CF755" s="4" t="str">
        <f>IF('DATA ENTRY'!CK754="","",IF('DATA ENTRY'!CK754="","",IF(AND($CD$4='DATA ENTRY'!CK754,$CG$4='DATA ENTRY'!D754),'DATA ENTRY'!CK754,"")))</f>
        <v/>
      </c>
      <c r="CG755" s="3" t="str">
        <f>IF('DATA ENTRY'!CK754="","",IF('DATA ENTRY'!N754="","",IF(AND($CD$4='DATA ENTRY'!CK754,$CG$4='DATA ENTRY'!D754),'DATA ENTRY'!N754,"")))</f>
        <v/>
      </c>
      <c r="CH755" s="107" t="str">
        <f>IF('DATA ENTRY'!CK754="","",IF('DATA ENTRY'!O754="","",IF(AND($CD$4='DATA ENTRY'!CK754,$CG$4='DATA ENTRY'!D754),'DATA ENTRY'!O754,"")))</f>
        <v/>
      </c>
      <c r="CI755" s="3" t="str">
        <f>IF('DATA ENTRY'!CK754="","",IF('DATA ENTRY'!P754="","",IF(AND($CD$4='DATA ENTRY'!CK754,$CG$4='DATA ENTRY'!D754),'DATA ENTRY'!P754,"")))</f>
        <v/>
      </c>
      <c r="CJ755" s="107" t="str">
        <f>IF('DATA ENTRY'!CK754="","",IF('DATA ENTRY'!Q754="","",IF(AND($CD$4='DATA ENTRY'!CK754,$CG$4='DATA ENTRY'!D754),'DATA ENTRY'!Q754,"")))</f>
        <v/>
      </c>
      <c r="CK755" s="3" t="str">
        <f>IF('DATA ENTRY'!CK754="","",IF('DATA ENTRY'!R754="","",IF(AND($CD$4='DATA ENTRY'!CK754,$CG$4='DATA ENTRY'!D754),'DATA ENTRY'!R754,"")))</f>
        <v/>
      </c>
      <c r="CL755" s="3" t="str">
        <f>IF('DATA ENTRY'!CK754="","",IF('DATA ENTRY'!S754="","",IF(AND($CD$4='DATA ENTRY'!CK754,$CG$4='DATA ENTRY'!D754),'DATA ENTRY'!S754,"")))</f>
        <v/>
      </c>
      <c r="CM755" s="3" t="str">
        <f>IF('DATA ENTRY'!CK754="","",IF('DATA ENTRY'!E754="","",IF(AND($CD$4='DATA ENTRY'!CK754,$CG$4='DATA ENTRY'!D754),'DATA ENTRY'!E754,"")))</f>
        <v/>
      </c>
      <c r="CN755" s="3" t="str">
        <f>IF('DATA ENTRY'!CK754="","",IF('DATA ENTRY'!W754="","",IF(AND($CD$4='DATA ENTRY'!CK754,$CG$4='DATA ENTRY'!D754),'DATA ENTRY'!W754,"")))</f>
        <v/>
      </c>
      <c r="CO755" s="3" t="str">
        <f>IF('DATA ENTRY'!CK754="","",IF('DATA ENTRY'!X754="","",IF(AND($CD$4='DATA ENTRY'!CK754,$CG$4='DATA ENTRY'!D754),'DATA ENTRY'!X754,"")))</f>
        <v/>
      </c>
      <c r="CP755" s="108" t="str">
        <f t="shared" si="183"/>
        <v/>
      </c>
      <c r="CQ755" s="108" t="str">
        <f>IF('DATA ENTRY'!CK754="","",IF('DATA ENTRY'!G754="","",IF(AND($CD$4='DATA ENTRY'!CK754,$CG$4='DATA ENTRY'!D754),'DATA ENTRY'!G754,"")))</f>
        <v/>
      </c>
      <c r="CR755" s="230" t="str">
        <f>IF('DATA ENTRY'!CK754="","",IF('DATA ENTRY'!D754="","",IF(AND($CD$4='DATA ENTRY'!CK754,$CG$4='DATA ENTRY'!D754),'DATA ENTRY'!D754,"")))</f>
        <v/>
      </c>
      <c r="CS755">
        <f t="shared" si="184"/>
        <v>0</v>
      </c>
      <c r="CT755">
        <f t="shared" si="185"/>
        <v>0</v>
      </c>
      <c r="CV755" s="139"/>
      <c r="CX755">
        <f t="shared" si="186"/>
        <v>0</v>
      </c>
      <c r="DB755" t="str">
        <f t="shared" si="193"/>
        <v/>
      </c>
      <c r="DC755" t="str">
        <f t="shared" si="194"/>
        <v/>
      </c>
      <c r="DD755" s="224">
        <v>749</v>
      </c>
      <c r="DE755" s="3" t="str">
        <f>IF('DATA ENTRY'!CK754="","",IF('DATA ENTRY'!B754="","",IF(AND($DF$4='DATA ENTRY'!D754),'DATA ENTRY'!B754,"")))</f>
        <v/>
      </c>
      <c r="DF755" s="3" t="str">
        <f>IF('DATA ENTRY'!CK754="","",IF('DATA ENTRY'!C754="","",IF(AND($DF$4='DATA ENTRY'!D754),'DATA ENTRY'!C754,"")))</f>
        <v/>
      </c>
      <c r="DG755" s="4" t="str">
        <f>IF('DATA ENTRY'!CK754="","",IF('DATA ENTRY'!I754="","",IF(AND($DF$4='DATA ENTRY'!D754),'DATA ENTRY'!I754,"")))</f>
        <v/>
      </c>
      <c r="DH755" s="4" t="str">
        <f>IF('DATA ENTRY'!CK754="","",IF('DATA ENTRY'!CK754="","",IF(AND($DF$4='DATA ENTRY'!D754),'DATA ENTRY'!CK754,"")))</f>
        <v/>
      </c>
      <c r="DI755" s="3" t="str">
        <f>IF('DATA ENTRY'!CK754="","",IF('DATA ENTRY'!N754="","",IF(AND($DF$4='DATA ENTRY'!D754),'DATA ENTRY'!N754,"")))</f>
        <v/>
      </c>
      <c r="DJ755" s="107" t="str">
        <f>IF('DATA ENTRY'!CK754="","",IF('DATA ENTRY'!O754="","",IF(AND($DF$4='DATA ENTRY'!D754),'DATA ENTRY'!O754,"")))</f>
        <v/>
      </c>
      <c r="DK755" s="3" t="str">
        <f>IF('DATA ENTRY'!CK754="","",IF('DATA ENTRY'!P754="","",IF(AND($DF$4='DATA ENTRY'!D754),'DATA ENTRY'!P754,"")))</f>
        <v/>
      </c>
      <c r="DL755" s="107" t="str">
        <f>IF('DATA ENTRY'!CK754="","",IF('DATA ENTRY'!Q754="","",IF(AND($DF$4='DATA ENTRY'!D754),'DATA ENTRY'!Q754,"")))</f>
        <v/>
      </c>
      <c r="DM755" s="3" t="str">
        <f>IF('DATA ENTRY'!CK754="","",IF('DATA ENTRY'!R754="","",IF(AND($DF$4='DATA ENTRY'!D754),'DATA ENTRY'!R754,"")))</f>
        <v/>
      </c>
      <c r="DN755" s="107" t="str">
        <f>IF('DATA ENTRY'!CK754="","",IF('DATA ENTRY'!S754="","",IF(AND($DF$4='DATA ENTRY'!D754),'DATA ENTRY'!S754,"")))</f>
        <v/>
      </c>
      <c r="DO755" s="3" t="str">
        <f>IF('DATA ENTRY'!CK754="","",IF('DATA ENTRY'!E754="","",IF(AND($DF$4='DATA ENTRY'!D754),'DATA ENTRY'!E754,"")))</f>
        <v/>
      </c>
      <c r="DP755" s="3" t="str">
        <f>IF('DATA ENTRY'!CK754="","",IF('DATA ENTRY'!D754="","",IF(AND($DF$4='DATA ENTRY'!D754),'DATA ENTRY'!D754,"")))</f>
        <v/>
      </c>
      <c r="DQ755" s="3" t="str">
        <f>IF('DATA ENTRY'!CK754="","",IF('DATA ENTRY'!W754="","",IF(AND($DF$4='DATA ENTRY'!D754),'DATA ENTRY'!W754,"")))</f>
        <v/>
      </c>
      <c r="DR755" s="3" t="str">
        <f>IF('DATA ENTRY'!CK754="","",IF('DATA ENTRY'!X754="","",IF(AND($DF$4='DATA ENTRY'!D754),'DATA ENTRY'!X754,"")))</f>
        <v/>
      </c>
      <c r="DS755" s="108" t="str">
        <f t="shared" si="187"/>
        <v/>
      </c>
      <c r="DT755" s="108" t="str">
        <f>IF('DATA ENTRY'!CK754="","",IF('DATA ENTRY'!D754="","",IF(AND($DF$4='DATA ENTRY'!D754),'DATA ENTRY'!G754,"")))</f>
        <v/>
      </c>
      <c r="DY755">
        <f t="shared" si="188"/>
        <v>0</v>
      </c>
      <c r="EB755" t="str">
        <f t="shared" si="189"/>
        <v/>
      </c>
      <c r="EC755" t="str">
        <f t="shared" si="190"/>
        <v/>
      </c>
      <c r="ED755" s="224">
        <v>749</v>
      </c>
      <c r="EE755" s="3" t="str">
        <f>IF('DATA ENTRY'!CK754="","",IF('DATA ENTRY'!B754="","",IF(AND($EF$4='DATA ENTRY'!G754,$EH$4='DATA ENTRY'!F754),'DATA ENTRY'!B754,"")))</f>
        <v/>
      </c>
      <c r="EF755" s="3" t="str">
        <f>IF('DATA ENTRY'!CK754="","",IF('DATA ENTRY'!C754="","",IF(AND($EF$4='DATA ENTRY'!G754,$EH$4='DATA ENTRY'!F754),'DATA ENTRY'!C754,"")))</f>
        <v/>
      </c>
      <c r="EG755" s="4" t="str">
        <f>IF('DATA ENTRY'!CK754="","",IF('DATA ENTRY'!I754="","",IF(AND($EF$4='DATA ENTRY'!G754,$EH$4='DATA ENTRY'!F754),'DATA ENTRY'!I754,"")))</f>
        <v/>
      </c>
      <c r="EH755" s="4" t="str">
        <f>IF('DATA ENTRY'!CK754="","",IF('DATA ENTRY'!CK754="","",IF(AND($EF$4='DATA ENTRY'!G754,$EH$4='DATA ENTRY'!F754),'DATA ENTRY'!CK754,"")))</f>
        <v/>
      </c>
      <c r="EI755" s="3" t="str">
        <f>IF('DATA ENTRY'!CK754="","",IF('DATA ENTRY'!N754="","",IF(AND($EF$4='DATA ENTRY'!G754,$EH$4='DATA ENTRY'!F754),'DATA ENTRY'!N754,"")))</f>
        <v/>
      </c>
      <c r="EJ755" s="107" t="str">
        <f>IF('DATA ENTRY'!CK754="","",IF('DATA ENTRY'!O754="","",IF(AND($EF$4='DATA ENTRY'!G754,$EH$4='DATA ENTRY'!F754),'DATA ENTRY'!O754,"")))</f>
        <v/>
      </c>
      <c r="EK755" s="3" t="str">
        <f>IF('DATA ENTRY'!CK754="","",IF('DATA ENTRY'!P754="","",IF(AND($EF$4='DATA ENTRY'!G754,$EH$4='DATA ENTRY'!F754),'DATA ENTRY'!P754,"")))</f>
        <v/>
      </c>
      <c r="EL755" s="107" t="str">
        <f>IF('DATA ENTRY'!CK754="","",IF('DATA ENTRY'!Q754="","",IF(AND($EF$4='DATA ENTRY'!G754,$EH$4='DATA ENTRY'!F754),'DATA ENTRY'!Q754,"")))</f>
        <v/>
      </c>
      <c r="EM755" s="3" t="str">
        <f>IF('DATA ENTRY'!CK754="","",IF('DATA ENTRY'!R754="","",IF(AND($EF$4='DATA ENTRY'!G754,$EH$4='DATA ENTRY'!F754),'DATA ENTRY'!R754,"")))</f>
        <v/>
      </c>
      <c r="EN755" s="107" t="str">
        <f>IF('DATA ENTRY'!CK754="","",IF('DATA ENTRY'!S754="","",IF(AND($EF$4='DATA ENTRY'!G754,$EH$4='DATA ENTRY'!F754),'DATA ENTRY'!S754,"")))</f>
        <v/>
      </c>
      <c r="EO755" s="3" t="str">
        <f>IF('DATA ENTRY'!CK754="","",IF('DATA ENTRY'!E754="","",IF(AND($EF$4='DATA ENTRY'!G754,$EH$4='DATA ENTRY'!F754),'DATA ENTRY'!E754,"")))</f>
        <v/>
      </c>
      <c r="EP755" s="3" t="str">
        <f>IF('DATA ENTRY'!CK754="","",IF('DATA ENTRY'!D754="","",IF(AND($EF$4='DATA ENTRY'!G754,$EH$4='DATA ENTRY'!F754),'DATA ENTRY'!D754,"")))</f>
        <v/>
      </c>
      <c r="EQ755" s="3" t="str">
        <f>IF('DATA ENTRY'!CK754="","",IF('DATA ENTRY'!W754="","",IF(AND($EF$4='DATA ENTRY'!G754,$EH$4='DATA ENTRY'!F754),'DATA ENTRY'!W754,"")))</f>
        <v/>
      </c>
      <c r="ER755" s="3" t="str">
        <f>IF('DATA ENTRY'!CK754="","",IF('DATA ENTRY'!X754="","",IF(AND($EF$4='DATA ENTRY'!G754,$EH$4='DATA ENTRY'!F754),'DATA ENTRY'!X754,"")))</f>
        <v/>
      </c>
      <c r="ES755" s="108" t="str">
        <f t="shared" si="191"/>
        <v/>
      </c>
      <c r="ET755" s="108" t="str">
        <f>IF('DATA ENTRY'!CK754="","",IF('DATA ENTRY'!D754="","",IF(AND($EF$4='DATA ENTRY'!G754,$EH$4='DATA ENTRY'!F754),'DATA ENTRY'!G754,"")))</f>
        <v/>
      </c>
      <c r="EY755">
        <f t="shared" si="192"/>
        <v>0</v>
      </c>
    </row>
    <row r="756" spans="1:155">
      <c r="A756" t="str">
        <f>IF(S756=0,"",1+(MAX($A$7:A755)))</f>
        <v/>
      </c>
      <c r="B756" s="224">
        <v>750</v>
      </c>
      <c r="C756" s="3" t="str">
        <f>IF('DATA ENTRY'!CK755="","",IF('DATA ENTRY'!B755="","",IF($D$4="All Post",'DATA ENTRY'!B755,IF(AND($D$4='DATA ENTRY'!CK755),'DATA ENTRY'!B755,""))))</f>
        <v/>
      </c>
      <c r="D756" s="3" t="str">
        <f>IF('DATA ENTRY'!CK755="","",IF('DATA ENTRY'!C755="","",IF($D$4="All Post",'DATA ENTRY'!C755,IF(AND($D$4='DATA ENTRY'!CK755),'DATA ENTRY'!C755,""))))</f>
        <v/>
      </c>
      <c r="E756" s="4" t="str">
        <f>IF('DATA ENTRY'!CK755="","",IF('DATA ENTRY'!I755="","",IF($D$4="All Post",'DATA ENTRY'!I755,IF(AND($D$4='DATA ENTRY'!CK755),'DATA ENTRY'!I755,""))))</f>
        <v/>
      </c>
      <c r="F756" s="4" t="str">
        <f>IF('DATA ENTRY'!CK755="","",IF('DATA ENTRY'!CK755="","",IF($D$4="All Post",'DATA ENTRY'!CK755,IF(AND($D$4='DATA ENTRY'!CK755),'DATA ENTRY'!CK755,""))))</f>
        <v/>
      </c>
      <c r="G756" s="3" t="str">
        <f>IF('DATA ENTRY'!CK755="","",IF('DATA ENTRY'!N755="","",IF($D$4="All Post",'DATA ENTRY'!N755,IF(AND($D$4='DATA ENTRY'!CK755),'DATA ENTRY'!N755,""))))</f>
        <v/>
      </c>
      <c r="H756" s="107" t="str">
        <f>IF('DATA ENTRY'!CK755="","",IF('DATA ENTRY'!O755="","",IF($D$4="All Post",'DATA ENTRY'!O755,IF(AND($D$4='DATA ENTRY'!CK755),'DATA ENTRY'!O755,""))))</f>
        <v/>
      </c>
      <c r="I756" s="3" t="str">
        <f>IF('DATA ENTRY'!CK755="","",IF('DATA ENTRY'!P755="","",IF($D$4="All Post",'DATA ENTRY'!P755,IF(AND($D$4='DATA ENTRY'!CK755),'DATA ENTRY'!P755,""))))</f>
        <v/>
      </c>
      <c r="J756" s="107" t="str">
        <f>IF('DATA ENTRY'!CK755="","",IF('DATA ENTRY'!Q755="","",IF($D$4="All Post",'DATA ENTRY'!Q755,IF(AND($D$4='DATA ENTRY'!CK755),'DATA ENTRY'!Q755,""))))</f>
        <v/>
      </c>
      <c r="K756" s="3" t="str">
        <f>IF('DATA ENTRY'!CK755="","",IF('DATA ENTRY'!R755="","",IF($D$4="All Post",'DATA ENTRY'!R755,IF(AND($D$4='DATA ENTRY'!CK755),'DATA ENTRY'!R755,""))))</f>
        <v/>
      </c>
      <c r="L756" s="3" t="str">
        <f>IF('DATA ENTRY'!CK755="","",IF('DATA ENTRY'!S755="","",IF($D$4="All Post",'DATA ENTRY'!S755,IF(AND($D$4='DATA ENTRY'!CK755),'DATA ENTRY'!S755,""))))</f>
        <v/>
      </c>
      <c r="M756" s="3" t="str">
        <f>IF('DATA ENTRY'!CK755="","",IF('DATA ENTRY'!E755="","",IF($D$4="All Post",'DATA ENTRY'!E755,IF(AND($D$4='DATA ENTRY'!CK755),'DATA ENTRY'!E755,""))))</f>
        <v/>
      </c>
      <c r="N756" s="3" t="str">
        <f>IF('DATA ENTRY'!CK755="","",IF('DATA ENTRY'!W755="","",IF($D$4="All Post",'DATA ENTRY'!W755,IF(AND($D$4='DATA ENTRY'!CK755),'DATA ENTRY'!W755,""))))</f>
        <v/>
      </c>
      <c r="O756" s="3" t="str">
        <f>IF('DATA ENTRY'!CK755="","",IF('DATA ENTRY'!X755="","",IF($D$4="All Post",'DATA ENTRY'!X755,IF(AND($D$4='DATA ENTRY'!CK755),'DATA ENTRY'!X755,""))))</f>
        <v/>
      </c>
      <c r="P756" s="3" t="str">
        <f>IF('DATA ENTRY'!CK755="","",IF('DATA ENTRY'!G755="","",IF($D$4="All Post",'DATA ENTRY'!G755,IF(AND($D$4='DATA ENTRY'!CK755),'DATA ENTRY'!G755,""))))</f>
        <v/>
      </c>
      <c r="S756">
        <f t="shared" si="179"/>
        <v>0</v>
      </c>
      <c r="T756" t="str">
        <f t="shared" si="180"/>
        <v/>
      </c>
      <c r="BZ756" t="str">
        <f t="shared" si="181"/>
        <v/>
      </c>
      <c r="CA756" t="str">
        <f t="shared" si="182"/>
        <v/>
      </c>
      <c r="CB756" s="224">
        <v>750</v>
      </c>
      <c r="CC756" s="3" t="str">
        <f>IF('DATA ENTRY'!CK755="","",IF('DATA ENTRY'!B755="","",IF(AND($CD$4='DATA ENTRY'!CK755,$CG$4='DATA ENTRY'!D755),'DATA ENTRY'!B755,"")))</f>
        <v/>
      </c>
      <c r="CD756" s="3" t="str">
        <f>IF('DATA ENTRY'!CK755="","",IF('DATA ENTRY'!C755="","",IF(AND($CD$4='DATA ENTRY'!CK755,$CG$4='DATA ENTRY'!D755),'DATA ENTRY'!C755,"")))</f>
        <v/>
      </c>
      <c r="CE756" s="4" t="str">
        <f>IF('DATA ENTRY'!CK755="","",IF('DATA ENTRY'!I755="","",IF(AND($CD$4='DATA ENTRY'!CK755,$CG$4='DATA ENTRY'!D755),'DATA ENTRY'!I755,"")))</f>
        <v/>
      </c>
      <c r="CF756" s="4" t="str">
        <f>IF('DATA ENTRY'!CK755="","",IF('DATA ENTRY'!CK755="","",IF(AND($CD$4='DATA ENTRY'!CK755,$CG$4='DATA ENTRY'!D755),'DATA ENTRY'!CK755,"")))</f>
        <v/>
      </c>
      <c r="CG756" s="3" t="str">
        <f>IF('DATA ENTRY'!CK755="","",IF('DATA ENTRY'!N755="","",IF(AND($CD$4='DATA ENTRY'!CK755,$CG$4='DATA ENTRY'!D755),'DATA ENTRY'!N755,"")))</f>
        <v/>
      </c>
      <c r="CH756" s="107" t="str">
        <f>IF('DATA ENTRY'!CK755="","",IF('DATA ENTRY'!O755="","",IF(AND($CD$4='DATA ENTRY'!CK755,$CG$4='DATA ENTRY'!D755),'DATA ENTRY'!O755,"")))</f>
        <v/>
      </c>
      <c r="CI756" s="3" t="str">
        <f>IF('DATA ENTRY'!CK755="","",IF('DATA ENTRY'!P755="","",IF(AND($CD$4='DATA ENTRY'!CK755,$CG$4='DATA ENTRY'!D755),'DATA ENTRY'!P755,"")))</f>
        <v/>
      </c>
      <c r="CJ756" s="107" t="str">
        <f>IF('DATA ENTRY'!CK755="","",IF('DATA ENTRY'!Q755="","",IF(AND($CD$4='DATA ENTRY'!CK755,$CG$4='DATA ENTRY'!D755),'DATA ENTRY'!Q755,"")))</f>
        <v/>
      </c>
      <c r="CK756" s="3" t="str">
        <f>IF('DATA ENTRY'!CK755="","",IF('DATA ENTRY'!R755="","",IF(AND($CD$4='DATA ENTRY'!CK755,$CG$4='DATA ENTRY'!D755),'DATA ENTRY'!R755,"")))</f>
        <v/>
      </c>
      <c r="CL756" s="3" t="str">
        <f>IF('DATA ENTRY'!CK755="","",IF('DATA ENTRY'!S755="","",IF(AND($CD$4='DATA ENTRY'!CK755,$CG$4='DATA ENTRY'!D755),'DATA ENTRY'!S755,"")))</f>
        <v/>
      </c>
      <c r="CM756" s="3" t="str">
        <f>IF('DATA ENTRY'!CK755="","",IF('DATA ENTRY'!E755="","",IF(AND($CD$4='DATA ENTRY'!CK755,$CG$4='DATA ENTRY'!D755),'DATA ENTRY'!E755,"")))</f>
        <v/>
      </c>
      <c r="CN756" s="3" t="str">
        <f>IF('DATA ENTRY'!CK755="","",IF('DATA ENTRY'!W755="","",IF(AND($CD$4='DATA ENTRY'!CK755,$CG$4='DATA ENTRY'!D755),'DATA ENTRY'!W755,"")))</f>
        <v/>
      </c>
      <c r="CO756" s="3" t="str">
        <f>IF('DATA ENTRY'!CK755="","",IF('DATA ENTRY'!X755="","",IF(AND($CD$4='DATA ENTRY'!CK755,$CG$4='DATA ENTRY'!D755),'DATA ENTRY'!X755,"")))</f>
        <v/>
      </c>
      <c r="CP756" s="108" t="str">
        <f t="shared" si="183"/>
        <v/>
      </c>
      <c r="CQ756" s="108" t="str">
        <f>IF('DATA ENTRY'!CK755="","",IF('DATA ENTRY'!G755="","",IF(AND($CD$4='DATA ENTRY'!CK755,$CG$4='DATA ENTRY'!D755),'DATA ENTRY'!G755,"")))</f>
        <v/>
      </c>
      <c r="CR756" s="230" t="str">
        <f>IF('DATA ENTRY'!CK755="","",IF('DATA ENTRY'!D755="","",IF(AND($CD$4='DATA ENTRY'!CK755,$CG$4='DATA ENTRY'!D755),'DATA ENTRY'!D755,"")))</f>
        <v/>
      </c>
      <c r="CS756">
        <f t="shared" si="184"/>
        <v>0</v>
      </c>
      <c r="CT756">
        <f t="shared" si="185"/>
        <v>0</v>
      </c>
      <c r="CV756" s="139"/>
      <c r="CX756">
        <f t="shared" si="186"/>
        <v>0</v>
      </c>
      <c r="DB756" t="str">
        <f t="shared" si="193"/>
        <v/>
      </c>
      <c r="DC756" t="str">
        <f t="shared" si="194"/>
        <v/>
      </c>
      <c r="DD756" s="224">
        <v>750</v>
      </c>
      <c r="DE756" s="3" t="str">
        <f>IF('DATA ENTRY'!CK755="","",IF('DATA ENTRY'!B755="","",IF(AND($DF$4='DATA ENTRY'!D755),'DATA ENTRY'!B755,"")))</f>
        <v/>
      </c>
      <c r="DF756" s="3" t="str">
        <f>IF('DATA ENTRY'!CK755="","",IF('DATA ENTRY'!C755="","",IF(AND($DF$4='DATA ENTRY'!D755),'DATA ENTRY'!C755,"")))</f>
        <v/>
      </c>
      <c r="DG756" s="4" t="str">
        <f>IF('DATA ENTRY'!CK755="","",IF('DATA ENTRY'!I755="","",IF(AND($DF$4='DATA ENTRY'!D755),'DATA ENTRY'!I755,"")))</f>
        <v/>
      </c>
      <c r="DH756" s="4" t="str">
        <f>IF('DATA ENTRY'!CK755="","",IF('DATA ENTRY'!CK755="","",IF(AND($DF$4='DATA ENTRY'!D755),'DATA ENTRY'!CK755,"")))</f>
        <v/>
      </c>
      <c r="DI756" s="3" t="str">
        <f>IF('DATA ENTRY'!CK755="","",IF('DATA ENTRY'!N755="","",IF(AND($DF$4='DATA ENTRY'!D755),'DATA ENTRY'!N755,"")))</f>
        <v/>
      </c>
      <c r="DJ756" s="107" t="str">
        <f>IF('DATA ENTRY'!CK755="","",IF('DATA ENTRY'!O755="","",IF(AND($DF$4='DATA ENTRY'!D755),'DATA ENTRY'!O755,"")))</f>
        <v/>
      </c>
      <c r="DK756" s="3" t="str">
        <f>IF('DATA ENTRY'!CK755="","",IF('DATA ENTRY'!P755="","",IF(AND($DF$4='DATA ENTRY'!D755),'DATA ENTRY'!P755,"")))</f>
        <v/>
      </c>
      <c r="DL756" s="107" t="str">
        <f>IF('DATA ENTRY'!CK755="","",IF('DATA ENTRY'!Q755="","",IF(AND($DF$4='DATA ENTRY'!D755),'DATA ENTRY'!Q755,"")))</f>
        <v/>
      </c>
      <c r="DM756" s="3" t="str">
        <f>IF('DATA ENTRY'!CK755="","",IF('DATA ENTRY'!R755="","",IF(AND($DF$4='DATA ENTRY'!D755),'DATA ENTRY'!R755,"")))</f>
        <v/>
      </c>
      <c r="DN756" s="107" t="str">
        <f>IF('DATA ENTRY'!CK755="","",IF('DATA ENTRY'!S755="","",IF(AND($DF$4='DATA ENTRY'!D755),'DATA ENTRY'!S755,"")))</f>
        <v/>
      </c>
      <c r="DO756" s="3" t="str">
        <f>IF('DATA ENTRY'!CK755="","",IF('DATA ENTRY'!E755="","",IF(AND($DF$4='DATA ENTRY'!D755),'DATA ENTRY'!E755,"")))</f>
        <v/>
      </c>
      <c r="DP756" s="3" t="str">
        <f>IF('DATA ENTRY'!CK755="","",IF('DATA ENTRY'!D755="","",IF(AND($DF$4='DATA ENTRY'!D755),'DATA ENTRY'!D755,"")))</f>
        <v/>
      </c>
      <c r="DQ756" s="3" t="str">
        <f>IF('DATA ENTRY'!CK755="","",IF('DATA ENTRY'!W755="","",IF(AND($DF$4='DATA ENTRY'!D755),'DATA ENTRY'!W755,"")))</f>
        <v/>
      </c>
      <c r="DR756" s="3" t="str">
        <f>IF('DATA ENTRY'!CK755="","",IF('DATA ENTRY'!X755="","",IF(AND($DF$4='DATA ENTRY'!D755),'DATA ENTRY'!X755,"")))</f>
        <v/>
      </c>
      <c r="DS756" s="108" t="str">
        <f t="shared" si="187"/>
        <v/>
      </c>
      <c r="DT756" s="108" t="str">
        <f>IF('DATA ENTRY'!CK755="","",IF('DATA ENTRY'!D755="","",IF(AND($DF$4='DATA ENTRY'!D755),'DATA ENTRY'!G755,"")))</f>
        <v/>
      </c>
      <c r="DY756">
        <f t="shared" si="188"/>
        <v>0</v>
      </c>
      <c r="EB756" t="str">
        <f t="shared" si="189"/>
        <v/>
      </c>
      <c r="EC756" t="str">
        <f t="shared" si="190"/>
        <v/>
      </c>
      <c r="ED756" s="224">
        <v>750</v>
      </c>
      <c r="EE756" s="3" t="str">
        <f>IF('DATA ENTRY'!CK755="","",IF('DATA ENTRY'!B755="","",IF(AND($EF$4='DATA ENTRY'!G755,$EH$4='DATA ENTRY'!F755),'DATA ENTRY'!B755,"")))</f>
        <v/>
      </c>
      <c r="EF756" s="3" t="str">
        <f>IF('DATA ENTRY'!CK755="","",IF('DATA ENTRY'!C755="","",IF(AND($EF$4='DATA ENTRY'!G755,$EH$4='DATA ENTRY'!F755),'DATA ENTRY'!C755,"")))</f>
        <v/>
      </c>
      <c r="EG756" s="4" t="str">
        <f>IF('DATA ENTRY'!CK755="","",IF('DATA ENTRY'!I755="","",IF(AND($EF$4='DATA ENTRY'!G755,$EH$4='DATA ENTRY'!F755),'DATA ENTRY'!I755,"")))</f>
        <v/>
      </c>
      <c r="EH756" s="4" t="str">
        <f>IF('DATA ENTRY'!CK755="","",IF('DATA ENTRY'!CK755="","",IF(AND($EF$4='DATA ENTRY'!G755,$EH$4='DATA ENTRY'!F755),'DATA ENTRY'!CK755,"")))</f>
        <v/>
      </c>
      <c r="EI756" s="3" t="str">
        <f>IF('DATA ENTRY'!CK755="","",IF('DATA ENTRY'!N755="","",IF(AND($EF$4='DATA ENTRY'!G755,$EH$4='DATA ENTRY'!F755),'DATA ENTRY'!N755,"")))</f>
        <v/>
      </c>
      <c r="EJ756" s="107" t="str">
        <f>IF('DATA ENTRY'!CK755="","",IF('DATA ENTRY'!O755="","",IF(AND($EF$4='DATA ENTRY'!G755,$EH$4='DATA ENTRY'!F755),'DATA ENTRY'!O755,"")))</f>
        <v/>
      </c>
      <c r="EK756" s="3" t="str">
        <f>IF('DATA ENTRY'!CK755="","",IF('DATA ENTRY'!P755="","",IF(AND($EF$4='DATA ENTRY'!G755,$EH$4='DATA ENTRY'!F755),'DATA ENTRY'!P755,"")))</f>
        <v/>
      </c>
      <c r="EL756" s="107" t="str">
        <f>IF('DATA ENTRY'!CK755="","",IF('DATA ENTRY'!Q755="","",IF(AND($EF$4='DATA ENTRY'!G755,$EH$4='DATA ENTRY'!F755),'DATA ENTRY'!Q755,"")))</f>
        <v/>
      </c>
      <c r="EM756" s="3" t="str">
        <f>IF('DATA ENTRY'!CK755="","",IF('DATA ENTRY'!R755="","",IF(AND($EF$4='DATA ENTRY'!G755,$EH$4='DATA ENTRY'!F755),'DATA ENTRY'!R755,"")))</f>
        <v/>
      </c>
      <c r="EN756" s="107" t="str">
        <f>IF('DATA ENTRY'!CK755="","",IF('DATA ENTRY'!S755="","",IF(AND($EF$4='DATA ENTRY'!G755,$EH$4='DATA ENTRY'!F755),'DATA ENTRY'!S755,"")))</f>
        <v/>
      </c>
      <c r="EO756" s="3" t="str">
        <f>IF('DATA ENTRY'!CK755="","",IF('DATA ENTRY'!E755="","",IF(AND($EF$4='DATA ENTRY'!G755,$EH$4='DATA ENTRY'!F755),'DATA ENTRY'!E755,"")))</f>
        <v/>
      </c>
      <c r="EP756" s="3" t="str">
        <f>IF('DATA ENTRY'!CK755="","",IF('DATA ENTRY'!D755="","",IF(AND($EF$4='DATA ENTRY'!G755,$EH$4='DATA ENTRY'!F755),'DATA ENTRY'!D755,"")))</f>
        <v/>
      </c>
      <c r="EQ756" s="3" t="str">
        <f>IF('DATA ENTRY'!CK755="","",IF('DATA ENTRY'!W755="","",IF(AND($EF$4='DATA ENTRY'!G755,$EH$4='DATA ENTRY'!F755),'DATA ENTRY'!W755,"")))</f>
        <v/>
      </c>
      <c r="ER756" s="3" t="str">
        <f>IF('DATA ENTRY'!CK755="","",IF('DATA ENTRY'!X755="","",IF(AND($EF$4='DATA ENTRY'!G755,$EH$4='DATA ENTRY'!F755),'DATA ENTRY'!X755,"")))</f>
        <v/>
      </c>
      <c r="ES756" s="108" t="str">
        <f t="shared" si="191"/>
        <v/>
      </c>
      <c r="ET756" s="108" t="str">
        <f>IF('DATA ENTRY'!CK755="","",IF('DATA ENTRY'!D755="","",IF(AND($EF$4='DATA ENTRY'!G755,$EH$4='DATA ENTRY'!F755),'DATA ENTRY'!G755,"")))</f>
        <v/>
      </c>
      <c r="EY756">
        <f t="shared" si="192"/>
        <v>0</v>
      </c>
    </row>
    <row r="757" spans="1:155">
      <c r="A757" t="str">
        <f>IF(S757=0,"",1+(MAX($A$7:A756)))</f>
        <v/>
      </c>
      <c r="B757" s="224">
        <v>751</v>
      </c>
      <c r="C757" s="3" t="str">
        <f>IF('DATA ENTRY'!CK756="","",IF('DATA ENTRY'!B756="","",IF($D$4="All Post",'DATA ENTRY'!B756,IF(AND($D$4='DATA ENTRY'!CK756),'DATA ENTRY'!B756,""))))</f>
        <v/>
      </c>
      <c r="D757" s="3" t="str">
        <f>IF('DATA ENTRY'!CK756="","",IF('DATA ENTRY'!C756="","",IF($D$4="All Post",'DATA ENTRY'!C756,IF(AND($D$4='DATA ENTRY'!CK756),'DATA ENTRY'!C756,""))))</f>
        <v/>
      </c>
      <c r="E757" s="4" t="str">
        <f>IF('DATA ENTRY'!CK756="","",IF('DATA ENTRY'!I756="","",IF($D$4="All Post",'DATA ENTRY'!I756,IF(AND($D$4='DATA ENTRY'!CK756),'DATA ENTRY'!I756,""))))</f>
        <v/>
      </c>
      <c r="F757" s="4" t="str">
        <f>IF('DATA ENTRY'!CK756="","",IF('DATA ENTRY'!CK756="","",IF($D$4="All Post",'DATA ENTRY'!CK756,IF(AND($D$4='DATA ENTRY'!CK756),'DATA ENTRY'!CK756,""))))</f>
        <v/>
      </c>
      <c r="G757" s="3" t="str">
        <f>IF('DATA ENTRY'!CK756="","",IF('DATA ENTRY'!N756="","",IF($D$4="All Post",'DATA ENTRY'!N756,IF(AND($D$4='DATA ENTRY'!CK756),'DATA ENTRY'!N756,""))))</f>
        <v/>
      </c>
      <c r="H757" s="107" t="str">
        <f>IF('DATA ENTRY'!CK756="","",IF('DATA ENTRY'!O756="","",IF($D$4="All Post",'DATA ENTRY'!O756,IF(AND($D$4='DATA ENTRY'!CK756),'DATA ENTRY'!O756,""))))</f>
        <v/>
      </c>
      <c r="I757" s="3" t="str">
        <f>IF('DATA ENTRY'!CK756="","",IF('DATA ENTRY'!P756="","",IF($D$4="All Post",'DATA ENTRY'!P756,IF(AND($D$4='DATA ENTRY'!CK756),'DATA ENTRY'!P756,""))))</f>
        <v/>
      </c>
      <c r="J757" s="107" t="str">
        <f>IF('DATA ENTRY'!CK756="","",IF('DATA ENTRY'!Q756="","",IF($D$4="All Post",'DATA ENTRY'!Q756,IF(AND($D$4='DATA ENTRY'!CK756),'DATA ENTRY'!Q756,""))))</f>
        <v/>
      </c>
      <c r="K757" s="3" t="str">
        <f>IF('DATA ENTRY'!CK756="","",IF('DATA ENTRY'!R756="","",IF($D$4="All Post",'DATA ENTRY'!R756,IF(AND($D$4='DATA ENTRY'!CK756),'DATA ENTRY'!R756,""))))</f>
        <v/>
      </c>
      <c r="L757" s="3" t="str">
        <f>IF('DATA ENTRY'!CK756="","",IF('DATA ENTRY'!S756="","",IF($D$4="All Post",'DATA ENTRY'!S756,IF(AND($D$4='DATA ENTRY'!CK756),'DATA ENTRY'!S756,""))))</f>
        <v/>
      </c>
      <c r="M757" s="3" t="str">
        <f>IF('DATA ENTRY'!CK756="","",IF('DATA ENTRY'!E756="","",IF($D$4="All Post",'DATA ENTRY'!E756,IF(AND($D$4='DATA ENTRY'!CK756),'DATA ENTRY'!E756,""))))</f>
        <v/>
      </c>
      <c r="N757" s="3" t="str">
        <f>IF('DATA ENTRY'!CK756="","",IF('DATA ENTRY'!W756="","",IF($D$4="All Post",'DATA ENTRY'!W756,IF(AND($D$4='DATA ENTRY'!CK756),'DATA ENTRY'!W756,""))))</f>
        <v/>
      </c>
      <c r="O757" s="3" t="str">
        <f>IF('DATA ENTRY'!CK756="","",IF('DATA ENTRY'!X756="","",IF($D$4="All Post",'DATA ENTRY'!X756,IF(AND($D$4='DATA ENTRY'!CK756),'DATA ENTRY'!X756,""))))</f>
        <v/>
      </c>
      <c r="P757" s="3" t="str">
        <f>IF('DATA ENTRY'!CK756="","",IF('DATA ENTRY'!G756="","",IF($D$4="All Post",'DATA ENTRY'!G756,IF(AND($D$4='DATA ENTRY'!CK756),'DATA ENTRY'!G756,""))))</f>
        <v/>
      </c>
      <c r="S757">
        <f t="shared" si="179"/>
        <v>0</v>
      </c>
      <c r="T757" t="str">
        <f t="shared" si="180"/>
        <v/>
      </c>
      <c r="BZ757" t="str">
        <f t="shared" si="181"/>
        <v/>
      </c>
      <c r="CA757" t="str">
        <f t="shared" si="182"/>
        <v/>
      </c>
      <c r="CB757" s="224">
        <v>751</v>
      </c>
      <c r="CC757" s="3" t="str">
        <f>IF('DATA ENTRY'!CK756="","",IF('DATA ENTRY'!B756="","",IF(AND($CD$4='DATA ENTRY'!CK756,$CG$4='DATA ENTRY'!D756),'DATA ENTRY'!B756,"")))</f>
        <v/>
      </c>
      <c r="CD757" s="3" t="str">
        <f>IF('DATA ENTRY'!CK756="","",IF('DATA ENTRY'!C756="","",IF(AND($CD$4='DATA ENTRY'!CK756,$CG$4='DATA ENTRY'!D756),'DATA ENTRY'!C756,"")))</f>
        <v/>
      </c>
      <c r="CE757" s="4" t="str">
        <f>IF('DATA ENTRY'!CK756="","",IF('DATA ENTRY'!I756="","",IF(AND($CD$4='DATA ENTRY'!CK756,$CG$4='DATA ENTRY'!D756),'DATA ENTRY'!I756,"")))</f>
        <v/>
      </c>
      <c r="CF757" s="4" t="str">
        <f>IF('DATA ENTRY'!CK756="","",IF('DATA ENTRY'!CK756="","",IF(AND($CD$4='DATA ENTRY'!CK756,$CG$4='DATA ENTRY'!D756),'DATA ENTRY'!CK756,"")))</f>
        <v/>
      </c>
      <c r="CG757" s="3" t="str">
        <f>IF('DATA ENTRY'!CK756="","",IF('DATA ENTRY'!N756="","",IF(AND($CD$4='DATA ENTRY'!CK756,$CG$4='DATA ENTRY'!D756),'DATA ENTRY'!N756,"")))</f>
        <v/>
      </c>
      <c r="CH757" s="107" t="str">
        <f>IF('DATA ENTRY'!CK756="","",IF('DATA ENTRY'!O756="","",IF(AND($CD$4='DATA ENTRY'!CK756,$CG$4='DATA ENTRY'!D756),'DATA ENTRY'!O756,"")))</f>
        <v/>
      </c>
      <c r="CI757" s="3" t="str">
        <f>IF('DATA ENTRY'!CK756="","",IF('DATA ENTRY'!P756="","",IF(AND($CD$4='DATA ENTRY'!CK756,$CG$4='DATA ENTRY'!D756),'DATA ENTRY'!P756,"")))</f>
        <v/>
      </c>
      <c r="CJ757" s="107" t="str">
        <f>IF('DATA ENTRY'!CK756="","",IF('DATA ENTRY'!Q756="","",IF(AND($CD$4='DATA ENTRY'!CK756,$CG$4='DATA ENTRY'!D756),'DATA ENTRY'!Q756,"")))</f>
        <v/>
      </c>
      <c r="CK757" s="3" t="str">
        <f>IF('DATA ENTRY'!CK756="","",IF('DATA ENTRY'!R756="","",IF(AND($CD$4='DATA ENTRY'!CK756,$CG$4='DATA ENTRY'!D756),'DATA ENTRY'!R756,"")))</f>
        <v/>
      </c>
      <c r="CL757" s="3" t="str">
        <f>IF('DATA ENTRY'!CK756="","",IF('DATA ENTRY'!S756="","",IF(AND($CD$4='DATA ENTRY'!CK756,$CG$4='DATA ENTRY'!D756),'DATA ENTRY'!S756,"")))</f>
        <v/>
      </c>
      <c r="CM757" s="3" t="str">
        <f>IF('DATA ENTRY'!CK756="","",IF('DATA ENTRY'!E756="","",IF(AND($CD$4='DATA ENTRY'!CK756,$CG$4='DATA ENTRY'!D756),'DATA ENTRY'!E756,"")))</f>
        <v/>
      </c>
      <c r="CN757" s="3" t="str">
        <f>IF('DATA ENTRY'!CK756="","",IF('DATA ENTRY'!W756="","",IF(AND($CD$4='DATA ENTRY'!CK756,$CG$4='DATA ENTRY'!D756),'DATA ENTRY'!W756,"")))</f>
        <v/>
      </c>
      <c r="CO757" s="3" t="str">
        <f>IF('DATA ENTRY'!CK756="","",IF('DATA ENTRY'!X756="","",IF(AND($CD$4='DATA ENTRY'!CK756,$CG$4='DATA ENTRY'!D756),'DATA ENTRY'!X756,"")))</f>
        <v/>
      </c>
      <c r="CP757" s="108" t="str">
        <f t="shared" si="183"/>
        <v/>
      </c>
      <c r="CQ757" s="108" t="str">
        <f>IF('DATA ENTRY'!CK756="","",IF('DATA ENTRY'!G756="","",IF(AND($CD$4='DATA ENTRY'!CK756,$CG$4='DATA ENTRY'!D756),'DATA ENTRY'!G756,"")))</f>
        <v/>
      </c>
      <c r="CR757" s="230" t="str">
        <f>IF('DATA ENTRY'!CK756="","",IF('DATA ENTRY'!D756="","",IF(AND($CD$4='DATA ENTRY'!CK756,$CG$4='DATA ENTRY'!D756),'DATA ENTRY'!D756,"")))</f>
        <v/>
      </c>
      <c r="CS757">
        <f t="shared" si="184"/>
        <v>0</v>
      </c>
      <c r="CT757">
        <f t="shared" si="185"/>
        <v>0</v>
      </c>
      <c r="CV757" s="139"/>
      <c r="CX757">
        <f t="shared" si="186"/>
        <v>0</v>
      </c>
      <c r="DB757" t="str">
        <f t="shared" si="193"/>
        <v/>
      </c>
      <c r="DC757" t="str">
        <f t="shared" si="194"/>
        <v/>
      </c>
      <c r="DD757" s="224">
        <v>751</v>
      </c>
      <c r="DE757" s="3" t="str">
        <f>IF('DATA ENTRY'!CK756="","",IF('DATA ENTRY'!B756="","",IF(AND($DF$4='DATA ENTRY'!D756),'DATA ENTRY'!B756,"")))</f>
        <v/>
      </c>
      <c r="DF757" s="3" t="str">
        <f>IF('DATA ENTRY'!CK756="","",IF('DATA ENTRY'!C756="","",IF(AND($DF$4='DATA ENTRY'!D756),'DATA ENTRY'!C756,"")))</f>
        <v/>
      </c>
      <c r="DG757" s="4" t="str">
        <f>IF('DATA ENTRY'!CK756="","",IF('DATA ENTRY'!I756="","",IF(AND($DF$4='DATA ENTRY'!D756),'DATA ENTRY'!I756,"")))</f>
        <v/>
      </c>
      <c r="DH757" s="4" t="str">
        <f>IF('DATA ENTRY'!CK756="","",IF('DATA ENTRY'!CK756="","",IF(AND($DF$4='DATA ENTRY'!D756),'DATA ENTRY'!CK756,"")))</f>
        <v/>
      </c>
      <c r="DI757" s="3" t="str">
        <f>IF('DATA ENTRY'!CK756="","",IF('DATA ENTRY'!N756="","",IF(AND($DF$4='DATA ENTRY'!D756),'DATA ENTRY'!N756,"")))</f>
        <v/>
      </c>
      <c r="DJ757" s="107" t="str">
        <f>IF('DATA ENTRY'!CK756="","",IF('DATA ENTRY'!O756="","",IF(AND($DF$4='DATA ENTRY'!D756),'DATA ENTRY'!O756,"")))</f>
        <v/>
      </c>
      <c r="DK757" s="3" t="str">
        <f>IF('DATA ENTRY'!CK756="","",IF('DATA ENTRY'!P756="","",IF(AND($DF$4='DATA ENTRY'!D756),'DATA ENTRY'!P756,"")))</f>
        <v/>
      </c>
      <c r="DL757" s="107" t="str">
        <f>IF('DATA ENTRY'!CK756="","",IF('DATA ENTRY'!Q756="","",IF(AND($DF$4='DATA ENTRY'!D756),'DATA ENTRY'!Q756,"")))</f>
        <v/>
      </c>
      <c r="DM757" s="3" t="str">
        <f>IF('DATA ENTRY'!CK756="","",IF('DATA ENTRY'!R756="","",IF(AND($DF$4='DATA ENTRY'!D756),'DATA ENTRY'!R756,"")))</f>
        <v/>
      </c>
      <c r="DN757" s="107" t="str">
        <f>IF('DATA ENTRY'!CK756="","",IF('DATA ENTRY'!S756="","",IF(AND($DF$4='DATA ENTRY'!D756),'DATA ENTRY'!S756,"")))</f>
        <v/>
      </c>
      <c r="DO757" s="3" t="str">
        <f>IF('DATA ENTRY'!CK756="","",IF('DATA ENTRY'!E756="","",IF(AND($DF$4='DATA ENTRY'!D756),'DATA ENTRY'!E756,"")))</f>
        <v/>
      </c>
      <c r="DP757" s="3" t="str">
        <f>IF('DATA ENTRY'!CK756="","",IF('DATA ENTRY'!D756="","",IF(AND($DF$4='DATA ENTRY'!D756),'DATA ENTRY'!D756,"")))</f>
        <v/>
      </c>
      <c r="DQ757" s="3" t="str">
        <f>IF('DATA ENTRY'!CK756="","",IF('DATA ENTRY'!W756="","",IF(AND($DF$4='DATA ENTRY'!D756),'DATA ENTRY'!W756,"")))</f>
        <v/>
      </c>
      <c r="DR757" s="3" t="str">
        <f>IF('DATA ENTRY'!CK756="","",IF('DATA ENTRY'!X756="","",IF(AND($DF$4='DATA ENTRY'!D756),'DATA ENTRY'!X756,"")))</f>
        <v/>
      </c>
      <c r="DS757" s="108" t="str">
        <f t="shared" si="187"/>
        <v/>
      </c>
      <c r="DT757" s="108" t="str">
        <f>IF('DATA ENTRY'!CK756="","",IF('DATA ENTRY'!D756="","",IF(AND($DF$4='DATA ENTRY'!D756),'DATA ENTRY'!G756,"")))</f>
        <v/>
      </c>
      <c r="DY757">
        <f t="shared" si="188"/>
        <v>0</v>
      </c>
      <c r="EB757" t="str">
        <f t="shared" si="189"/>
        <v/>
      </c>
      <c r="EC757" t="str">
        <f t="shared" si="190"/>
        <v/>
      </c>
      <c r="ED757" s="224">
        <v>751</v>
      </c>
      <c r="EE757" s="3" t="str">
        <f>IF('DATA ENTRY'!CK756="","",IF('DATA ENTRY'!B756="","",IF(AND($EF$4='DATA ENTRY'!G756,$EH$4='DATA ENTRY'!F756),'DATA ENTRY'!B756,"")))</f>
        <v/>
      </c>
      <c r="EF757" s="3" t="str">
        <f>IF('DATA ENTRY'!CK756="","",IF('DATA ENTRY'!C756="","",IF(AND($EF$4='DATA ENTRY'!G756,$EH$4='DATA ENTRY'!F756),'DATA ENTRY'!C756,"")))</f>
        <v/>
      </c>
      <c r="EG757" s="4" t="str">
        <f>IF('DATA ENTRY'!CK756="","",IF('DATA ENTRY'!I756="","",IF(AND($EF$4='DATA ENTRY'!G756,$EH$4='DATA ENTRY'!F756),'DATA ENTRY'!I756,"")))</f>
        <v/>
      </c>
      <c r="EH757" s="4" t="str">
        <f>IF('DATA ENTRY'!CK756="","",IF('DATA ENTRY'!CK756="","",IF(AND($EF$4='DATA ENTRY'!G756,$EH$4='DATA ENTRY'!F756),'DATA ENTRY'!CK756,"")))</f>
        <v/>
      </c>
      <c r="EI757" s="3" t="str">
        <f>IF('DATA ENTRY'!CK756="","",IF('DATA ENTRY'!N756="","",IF(AND($EF$4='DATA ENTRY'!G756,$EH$4='DATA ENTRY'!F756),'DATA ENTRY'!N756,"")))</f>
        <v/>
      </c>
      <c r="EJ757" s="107" t="str">
        <f>IF('DATA ENTRY'!CK756="","",IF('DATA ENTRY'!O756="","",IF(AND($EF$4='DATA ENTRY'!G756,$EH$4='DATA ENTRY'!F756),'DATA ENTRY'!O756,"")))</f>
        <v/>
      </c>
      <c r="EK757" s="3" t="str">
        <f>IF('DATA ENTRY'!CK756="","",IF('DATA ENTRY'!P756="","",IF(AND($EF$4='DATA ENTRY'!G756,$EH$4='DATA ENTRY'!F756),'DATA ENTRY'!P756,"")))</f>
        <v/>
      </c>
      <c r="EL757" s="107" t="str">
        <f>IF('DATA ENTRY'!CK756="","",IF('DATA ENTRY'!Q756="","",IF(AND($EF$4='DATA ENTRY'!G756,$EH$4='DATA ENTRY'!F756),'DATA ENTRY'!Q756,"")))</f>
        <v/>
      </c>
      <c r="EM757" s="3" t="str">
        <f>IF('DATA ENTRY'!CK756="","",IF('DATA ENTRY'!R756="","",IF(AND($EF$4='DATA ENTRY'!G756,$EH$4='DATA ENTRY'!F756),'DATA ENTRY'!R756,"")))</f>
        <v/>
      </c>
      <c r="EN757" s="107" t="str">
        <f>IF('DATA ENTRY'!CK756="","",IF('DATA ENTRY'!S756="","",IF(AND($EF$4='DATA ENTRY'!G756,$EH$4='DATA ENTRY'!F756),'DATA ENTRY'!S756,"")))</f>
        <v/>
      </c>
      <c r="EO757" s="3" t="str">
        <f>IF('DATA ENTRY'!CK756="","",IF('DATA ENTRY'!E756="","",IF(AND($EF$4='DATA ENTRY'!G756,$EH$4='DATA ENTRY'!F756),'DATA ENTRY'!E756,"")))</f>
        <v/>
      </c>
      <c r="EP757" s="3" t="str">
        <f>IF('DATA ENTRY'!CK756="","",IF('DATA ENTRY'!D756="","",IF(AND($EF$4='DATA ENTRY'!G756,$EH$4='DATA ENTRY'!F756),'DATA ENTRY'!D756,"")))</f>
        <v/>
      </c>
      <c r="EQ757" s="3" t="str">
        <f>IF('DATA ENTRY'!CK756="","",IF('DATA ENTRY'!W756="","",IF(AND($EF$4='DATA ENTRY'!G756,$EH$4='DATA ENTRY'!F756),'DATA ENTRY'!W756,"")))</f>
        <v/>
      </c>
      <c r="ER757" s="3" t="str">
        <f>IF('DATA ENTRY'!CK756="","",IF('DATA ENTRY'!X756="","",IF(AND($EF$4='DATA ENTRY'!G756,$EH$4='DATA ENTRY'!F756),'DATA ENTRY'!X756,"")))</f>
        <v/>
      </c>
      <c r="ES757" s="108" t="str">
        <f t="shared" si="191"/>
        <v/>
      </c>
      <c r="ET757" s="108" t="str">
        <f>IF('DATA ENTRY'!CK756="","",IF('DATA ENTRY'!D756="","",IF(AND($EF$4='DATA ENTRY'!G756,$EH$4='DATA ENTRY'!F756),'DATA ENTRY'!G756,"")))</f>
        <v/>
      </c>
      <c r="EY757">
        <f t="shared" si="192"/>
        <v>0</v>
      </c>
    </row>
    <row r="758" spans="1:155">
      <c r="A758" t="str">
        <f>IF(S758=0,"",1+(MAX($A$7:A757)))</f>
        <v/>
      </c>
      <c r="B758" s="224">
        <v>752</v>
      </c>
      <c r="C758" s="3" t="str">
        <f>IF('DATA ENTRY'!CK757="","",IF('DATA ENTRY'!B757="","",IF($D$4="All Post",'DATA ENTRY'!B757,IF(AND($D$4='DATA ENTRY'!CK757),'DATA ENTRY'!B757,""))))</f>
        <v/>
      </c>
      <c r="D758" s="3" t="str">
        <f>IF('DATA ENTRY'!CK757="","",IF('DATA ENTRY'!C757="","",IF($D$4="All Post",'DATA ENTRY'!C757,IF(AND($D$4='DATA ENTRY'!CK757),'DATA ENTRY'!C757,""))))</f>
        <v/>
      </c>
      <c r="E758" s="4" t="str">
        <f>IF('DATA ENTRY'!CK757="","",IF('DATA ENTRY'!I757="","",IF($D$4="All Post",'DATA ENTRY'!I757,IF(AND($D$4='DATA ENTRY'!CK757),'DATA ENTRY'!I757,""))))</f>
        <v/>
      </c>
      <c r="F758" s="4" t="str">
        <f>IF('DATA ENTRY'!CK757="","",IF('DATA ENTRY'!CK757="","",IF($D$4="All Post",'DATA ENTRY'!CK757,IF(AND($D$4='DATA ENTRY'!CK757),'DATA ENTRY'!CK757,""))))</f>
        <v/>
      </c>
      <c r="G758" s="3" t="str">
        <f>IF('DATA ENTRY'!CK757="","",IF('DATA ENTRY'!N757="","",IF($D$4="All Post",'DATA ENTRY'!N757,IF(AND($D$4='DATA ENTRY'!CK757),'DATA ENTRY'!N757,""))))</f>
        <v/>
      </c>
      <c r="H758" s="107" t="str">
        <f>IF('DATA ENTRY'!CK757="","",IF('DATA ENTRY'!O757="","",IF($D$4="All Post",'DATA ENTRY'!O757,IF(AND($D$4='DATA ENTRY'!CK757),'DATA ENTRY'!O757,""))))</f>
        <v/>
      </c>
      <c r="I758" s="3" t="str">
        <f>IF('DATA ENTRY'!CK757="","",IF('DATA ENTRY'!P757="","",IF($D$4="All Post",'DATA ENTRY'!P757,IF(AND($D$4='DATA ENTRY'!CK757),'DATA ENTRY'!P757,""))))</f>
        <v/>
      </c>
      <c r="J758" s="107" t="str">
        <f>IF('DATA ENTRY'!CK757="","",IF('DATA ENTRY'!Q757="","",IF($D$4="All Post",'DATA ENTRY'!Q757,IF(AND($D$4='DATA ENTRY'!CK757),'DATA ENTRY'!Q757,""))))</f>
        <v/>
      </c>
      <c r="K758" s="3" t="str">
        <f>IF('DATA ENTRY'!CK757="","",IF('DATA ENTRY'!R757="","",IF($D$4="All Post",'DATA ENTRY'!R757,IF(AND($D$4='DATA ENTRY'!CK757),'DATA ENTRY'!R757,""))))</f>
        <v/>
      </c>
      <c r="L758" s="3" t="str">
        <f>IF('DATA ENTRY'!CK757="","",IF('DATA ENTRY'!S757="","",IF($D$4="All Post",'DATA ENTRY'!S757,IF(AND($D$4='DATA ENTRY'!CK757),'DATA ENTRY'!S757,""))))</f>
        <v/>
      </c>
      <c r="M758" s="3" t="str">
        <f>IF('DATA ENTRY'!CK757="","",IF('DATA ENTRY'!E757="","",IF($D$4="All Post",'DATA ENTRY'!E757,IF(AND($D$4='DATA ENTRY'!CK757),'DATA ENTRY'!E757,""))))</f>
        <v/>
      </c>
      <c r="N758" s="3" t="str">
        <f>IF('DATA ENTRY'!CK757="","",IF('DATA ENTRY'!W757="","",IF($D$4="All Post",'DATA ENTRY'!W757,IF(AND($D$4='DATA ENTRY'!CK757),'DATA ENTRY'!W757,""))))</f>
        <v/>
      </c>
      <c r="O758" s="3" t="str">
        <f>IF('DATA ENTRY'!CK757="","",IF('DATA ENTRY'!X757="","",IF($D$4="All Post",'DATA ENTRY'!X757,IF(AND($D$4='DATA ENTRY'!CK757),'DATA ENTRY'!X757,""))))</f>
        <v/>
      </c>
      <c r="P758" s="3" t="str">
        <f>IF('DATA ENTRY'!CK757="","",IF('DATA ENTRY'!G757="","",IF($D$4="All Post",'DATA ENTRY'!G757,IF(AND($D$4='DATA ENTRY'!CK757),'DATA ENTRY'!G757,""))))</f>
        <v/>
      </c>
      <c r="S758">
        <f t="shared" si="179"/>
        <v>0</v>
      </c>
      <c r="T758" t="str">
        <f t="shared" si="180"/>
        <v/>
      </c>
      <c r="BZ758" t="str">
        <f t="shared" si="181"/>
        <v/>
      </c>
      <c r="CA758" t="str">
        <f t="shared" si="182"/>
        <v/>
      </c>
      <c r="CB758" s="224">
        <v>752</v>
      </c>
      <c r="CC758" s="3" t="str">
        <f>IF('DATA ENTRY'!CK757="","",IF('DATA ENTRY'!B757="","",IF(AND($CD$4='DATA ENTRY'!CK757,$CG$4='DATA ENTRY'!D757),'DATA ENTRY'!B757,"")))</f>
        <v/>
      </c>
      <c r="CD758" s="3" t="str">
        <f>IF('DATA ENTRY'!CK757="","",IF('DATA ENTRY'!C757="","",IF(AND($CD$4='DATA ENTRY'!CK757,$CG$4='DATA ENTRY'!D757),'DATA ENTRY'!C757,"")))</f>
        <v/>
      </c>
      <c r="CE758" s="4" t="str">
        <f>IF('DATA ENTRY'!CK757="","",IF('DATA ENTRY'!I757="","",IF(AND($CD$4='DATA ENTRY'!CK757,$CG$4='DATA ENTRY'!D757),'DATA ENTRY'!I757,"")))</f>
        <v/>
      </c>
      <c r="CF758" s="4" t="str">
        <f>IF('DATA ENTRY'!CK757="","",IF('DATA ENTRY'!CK757="","",IF(AND($CD$4='DATA ENTRY'!CK757,$CG$4='DATA ENTRY'!D757),'DATA ENTRY'!CK757,"")))</f>
        <v/>
      </c>
      <c r="CG758" s="3" t="str">
        <f>IF('DATA ENTRY'!CK757="","",IF('DATA ENTRY'!N757="","",IF(AND($CD$4='DATA ENTRY'!CK757,$CG$4='DATA ENTRY'!D757),'DATA ENTRY'!N757,"")))</f>
        <v/>
      </c>
      <c r="CH758" s="107" t="str">
        <f>IF('DATA ENTRY'!CK757="","",IF('DATA ENTRY'!O757="","",IF(AND($CD$4='DATA ENTRY'!CK757,$CG$4='DATA ENTRY'!D757),'DATA ENTRY'!O757,"")))</f>
        <v/>
      </c>
      <c r="CI758" s="3" t="str">
        <f>IF('DATA ENTRY'!CK757="","",IF('DATA ENTRY'!P757="","",IF(AND($CD$4='DATA ENTRY'!CK757,$CG$4='DATA ENTRY'!D757),'DATA ENTRY'!P757,"")))</f>
        <v/>
      </c>
      <c r="CJ758" s="107" t="str">
        <f>IF('DATA ENTRY'!CK757="","",IF('DATA ENTRY'!Q757="","",IF(AND($CD$4='DATA ENTRY'!CK757,$CG$4='DATA ENTRY'!D757),'DATA ENTRY'!Q757,"")))</f>
        <v/>
      </c>
      <c r="CK758" s="3" t="str">
        <f>IF('DATA ENTRY'!CK757="","",IF('DATA ENTRY'!R757="","",IF(AND($CD$4='DATA ENTRY'!CK757,$CG$4='DATA ENTRY'!D757),'DATA ENTRY'!R757,"")))</f>
        <v/>
      </c>
      <c r="CL758" s="3" t="str">
        <f>IF('DATA ENTRY'!CK757="","",IF('DATA ENTRY'!S757="","",IF(AND($CD$4='DATA ENTRY'!CK757,$CG$4='DATA ENTRY'!D757),'DATA ENTRY'!S757,"")))</f>
        <v/>
      </c>
      <c r="CM758" s="3" t="str">
        <f>IF('DATA ENTRY'!CK757="","",IF('DATA ENTRY'!E757="","",IF(AND($CD$4='DATA ENTRY'!CK757,$CG$4='DATA ENTRY'!D757),'DATA ENTRY'!E757,"")))</f>
        <v/>
      </c>
      <c r="CN758" s="3" t="str">
        <f>IF('DATA ENTRY'!CK757="","",IF('DATA ENTRY'!W757="","",IF(AND($CD$4='DATA ENTRY'!CK757,$CG$4='DATA ENTRY'!D757),'DATA ENTRY'!W757,"")))</f>
        <v/>
      </c>
      <c r="CO758" s="3" t="str">
        <f>IF('DATA ENTRY'!CK757="","",IF('DATA ENTRY'!X757="","",IF(AND($CD$4='DATA ENTRY'!CK757,$CG$4='DATA ENTRY'!D757),'DATA ENTRY'!X757,"")))</f>
        <v/>
      </c>
      <c r="CP758" s="108" t="str">
        <f t="shared" si="183"/>
        <v/>
      </c>
      <c r="CQ758" s="108" t="str">
        <f>IF('DATA ENTRY'!CK757="","",IF('DATA ENTRY'!G757="","",IF(AND($CD$4='DATA ENTRY'!CK757,$CG$4='DATA ENTRY'!D757),'DATA ENTRY'!G757,"")))</f>
        <v/>
      </c>
      <c r="CR758" s="230" t="str">
        <f>IF('DATA ENTRY'!CK757="","",IF('DATA ENTRY'!D757="","",IF(AND($CD$4='DATA ENTRY'!CK757,$CG$4='DATA ENTRY'!D757),'DATA ENTRY'!D757,"")))</f>
        <v/>
      </c>
      <c r="CS758">
        <f t="shared" si="184"/>
        <v>0</v>
      </c>
      <c r="CT758">
        <f t="shared" si="185"/>
        <v>0</v>
      </c>
      <c r="CV758" s="139"/>
      <c r="CX758">
        <f t="shared" si="186"/>
        <v>0</v>
      </c>
      <c r="DB758" t="str">
        <f t="shared" si="193"/>
        <v/>
      </c>
      <c r="DC758" t="str">
        <f t="shared" si="194"/>
        <v/>
      </c>
      <c r="DD758" s="224">
        <v>752</v>
      </c>
      <c r="DE758" s="3" t="str">
        <f>IF('DATA ENTRY'!CK757="","",IF('DATA ENTRY'!B757="","",IF(AND($DF$4='DATA ENTRY'!D757),'DATA ENTRY'!B757,"")))</f>
        <v/>
      </c>
      <c r="DF758" s="3" t="str">
        <f>IF('DATA ENTRY'!CK757="","",IF('DATA ENTRY'!C757="","",IF(AND($DF$4='DATA ENTRY'!D757),'DATA ENTRY'!C757,"")))</f>
        <v/>
      </c>
      <c r="DG758" s="4" t="str">
        <f>IF('DATA ENTRY'!CK757="","",IF('DATA ENTRY'!I757="","",IF(AND($DF$4='DATA ENTRY'!D757),'DATA ENTRY'!I757,"")))</f>
        <v/>
      </c>
      <c r="DH758" s="4" t="str">
        <f>IF('DATA ENTRY'!CK757="","",IF('DATA ENTRY'!CK757="","",IF(AND($DF$4='DATA ENTRY'!D757),'DATA ENTRY'!CK757,"")))</f>
        <v/>
      </c>
      <c r="DI758" s="3" t="str">
        <f>IF('DATA ENTRY'!CK757="","",IF('DATA ENTRY'!N757="","",IF(AND($DF$4='DATA ENTRY'!D757),'DATA ENTRY'!N757,"")))</f>
        <v/>
      </c>
      <c r="DJ758" s="107" t="str">
        <f>IF('DATA ENTRY'!CK757="","",IF('DATA ENTRY'!O757="","",IF(AND($DF$4='DATA ENTRY'!D757),'DATA ENTRY'!O757,"")))</f>
        <v/>
      </c>
      <c r="DK758" s="3" t="str">
        <f>IF('DATA ENTRY'!CK757="","",IF('DATA ENTRY'!P757="","",IF(AND($DF$4='DATA ENTRY'!D757),'DATA ENTRY'!P757,"")))</f>
        <v/>
      </c>
      <c r="DL758" s="107" t="str">
        <f>IF('DATA ENTRY'!CK757="","",IF('DATA ENTRY'!Q757="","",IF(AND($DF$4='DATA ENTRY'!D757),'DATA ENTRY'!Q757,"")))</f>
        <v/>
      </c>
      <c r="DM758" s="3" t="str">
        <f>IF('DATA ENTRY'!CK757="","",IF('DATA ENTRY'!R757="","",IF(AND($DF$4='DATA ENTRY'!D757),'DATA ENTRY'!R757,"")))</f>
        <v/>
      </c>
      <c r="DN758" s="107" t="str">
        <f>IF('DATA ENTRY'!CK757="","",IF('DATA ENTRY'!S757="","",IF(AND($DF$4='DATA ENTRY'!D757),'DATA ENTRY'!S757,"")))</f>
        <v/>
      </c>
      <c r="DO758" s="3" t="str">
        <f>IF('DATA ENTRY'!CK757="","",IF('DATA ENTRY'!E757="","",IF(AND($DF$4='DATA ENTRY'!D757),'DATA ENTRY'!E757,"")))</f>
        <v/>
      </c>
      <c r="DP758" s="3" t="str">
        <f>IF('DATA ENTRY'!CK757="","",IF('DATA ENTRY'!D757="","",IF(AND($DF$4='DATA ENTRY'!D757),'DATA ENTRY'!D757,"")))</f>
        <v/>
      </c>
      <c r="DQ758" s="3" t="str">
        <f>IF('DATA ENTRY'!CK757="","",IF('DATA ENTRY'!W757="","",IF(AND($DF$4='DATA ENTRY'!D757),'DATA ENTRY'!W757,"")))</f>
        <v/>
      </c>
      <c r="DR758" s="3" t="str">
        <f>IF('DATA ENTRY'!CK757="","",IF('DATA ENTRY'!X757="","",IF(AND($DF$4='DATA ENTRY'!D757),'DATA ENTRY'!X757,"")))</f>
        <v/>
      </c>
      <c r="DS758" s="108" t="str">
        <f t="shared" si="187"/>
        <v/>
      </c>
      <c r="DT758" s="108" t="str">
        <f>IF('DATA ENTRY'!CK757="","",IF('DATA ENTRY'!D757="","",IF(AND($DF$4='DATA ENTRY'!D757),'DATA ENTRY'!G757,"")))</f>
        <v/>
      </c>
      <c r="DY758">
        <f t="shared" si="188"/>
        <v>0</v>
      </c>
      <c r="EB758" t="str">
        <f t="shared" si="189"/>
        <v/>
      </c>
      <c r="EC758" t="str">
        <f t="shared" si="190"/>
        <v/>
      </c>
      <c r="ED758" s="224">
        <v>752</v>
      </c>
      <c r="EE758" s="3" t="str">
        <f>IF('DATA ENTRY'!CK757="","",IF('DATA ENTRY'!B757="","",IF(AND($EF$4='DATA ENTRY'!G757,$EH$4='DATA ENTRY'!F757),'DATA ENTRY'!B757,"")))</f>
        <v/>
      </c>
      <c r="EF758" s="3" t="str">
        <f>IF('DATA ENTRY'!CK757="","",IF('DATA ENTRY'!C757="","",IF(AND($EF$4='DATA ENTRY'!G757,$EH$4='DATA ENTRY'!F757),'DATA ENTRY'!C757,"")))</f>
        <v/>
      </c>
      <c r="EG758" s="4" t="str">
        <f>IF('DATA ENTRY'!CK757="","",IF('DATA ENTRY'!I757="","",IF(AND($EF$4='DATA ENTRY'!G757,$EH$4='DATA ENTRY'!F757),'DATA ENTRY'!I757,"")))</f>
        <v/>
      </c>
      <c r="EH758" s="4" t="str">
        <f>IF('DATA ENTRY'!CK757="","",IF('DATA ENTRY'!CK757="","",IF(AND($EF$4='DATA ENTRY'!G757,$EH$4='DATA ENTRY'!F757),'DATA ENTRY'!CK757,"")))</f>
        <v/>
      </c>
      <c r="EI758" s="3" t="str">
        <f>IF('DATA ENTRY'!CK757="","",IF('DATA ENTRY'!N757="","",IF(AND($EF$4='DATA ENTRY'!G757,$EH$4='DATA ENTRY'!F757),'DATA ENTRY'!N757,"")))</f>
        <v/>
      </c>
      <c r="EJ758" s="107" t="str">
        <f>IF('DATA ENTRY'!CK757="","",IF('DATA ENTRY'!O757="","",IF(AND($EF$4='DATA ENTRY'!G757,$EH$4='DATA ENTRY'!F757),'DATA ENTRY'!O757,"")))</f>
        <v/>
      </c>
      <c r="EK758" s="3" t="str">
        <f>IF('DATA ENTRY'!CK757="","",IF('DATA ENTRY'!P757="","",IF(AND($EF$4='DATA ENTRY'!G757,$EH$4='DATA ENTRY'!F757),'DATA ENTRY'!P757,"")))</f>
        <v/>
      </c>
      <c r="EL758" s="107" t="str">
        <f>IF('DATA ENTRY'!CK757="","",IF('DATA ENTRY'!Q757="","",IF(AND($EF$4='DATA ENTRY'!G757,$EH$4='DATA ENTRY'!F757),'DATA ENTRY'!Q757,"")))</f>
        <v/>
      </c>
      <c r="EM758" s="3" t="str">
        <f>IF('DATA ENTRY'!CK757="","",IF('DATA ENTRY'!R757="","",IF(AND($EF$4='DATA ENTRY'!G757,$EH$4='DATA ENTRY'!F757),'DATA ENTRY'!R757,"")))</f>
        <v/>
      </c>
      <c r="EN758" s="107" t="str">
        <f>IF('DATA ENTRY'!CK757="","",IF('DATA ENTRY'!S757="","",IF(AND($EF$4='DATA ENTRY'!G757,$EH$4='DATA ENTRY'!F757),'DATA ENTRY'!S757,"")))</f>
        <v/>
      </c>
      <c r="EO758" s="3" t="str">
        <f>IF('DATA ENTRY'!CK757="","",IF('DATA ENTRY'!E757="","",IF(AND($EF$4='DATA ENTRY'!G757,$EH$4='DATA ENTRY'!F757),'DATA ENTRY'!E757,"")))</f>
        <v/>
      </c>
      <c r="EP758" s="3" t="str">
        <f>IF('DATA ENTRY'!CK757="","",IF('DATA ENTRY'!D757="","",IF(AND($EF$4='DATA ENTRY'!G757,$EH$4='DATA ENTRY'!F757),'DATA ENTRY'!D757,"")))</f>
        <v/>
      </c>
      <c r="EQ758" s="3" t="str">
        <f>IF('DATA ENTRY'!CK757="","",IF('DATA ENTRY'!W757="","",IF(AND($EF$4='DATA ENTRY'!G757,$EH$4='DATA ENTRY'!F757),'DATA ENTRY'!W757,"")))</f>
        <v/>
      </c>
      <c r="ER758" s="3" t="str">
        <f>IF('DATA ENTRY'!CK757="","",IF('DATA ENTRY'!X757="","",IF(AND($EF$4='DATA ENTRY'!G757,$EH$4='DATA ENTRY'!F757),'DATA ENTRY'!X757,"")))</f>
        <v/>
      </c>
      <c r="ES758" s="108" t="str">
        <f t="shared" si="191"/>
        <v/>
      </c>
      <c r="ET758" s="108" t="str">
        <f>IF('DATA ENTRY'!CK757="","",IF('DATA ENTRY'!D757="","",IF(AND($EF$4='DATA ENTRY'!G757,$EH$4='DATA ENTRY'!F757),'DATA ENTRY'!G757,"")))</f>
        <v/>
      </c>
      <c r="EY758">
        <f t="shared" si="192"/>
        <v>0</v>
      </c>
    </row>
    <row r="759" spans="1:155">
      <c r="A759" t="str">
        <f>IF(S759=0,"",1+(MAX($A$7:A758)))</f>
        <v/>
      </c>
      <c r="B759" s="224">
        <v>753</v>
      </c>
      <c r="C759" s="3" t="str">
        <f>IF('DATA ENTRY'!CK758="","",IF('DATA ENTRY'!B758="","",IF($D$4="All Post",'DATA ENTRY'!B758,IF(AND($D$4='DATA ENTRY'!CK758),'DATA ENTRY'!B758,""))))</f>
        <v/>
      </c>
      <c r="D759" s="3" t="str">
        <f>IF('DATA ENTRY'!CK758="","",IF('DATA ENTRY'!C758="","",IF($D$4="All Post",'DATA ENTRY'!C758,IF(AND($D$4='DATA ENTRY'!CK758),'DATA ENTRY'!C758,""))))</f>
        <v/>
      </c>
      <c r="E759" s="4" t="str">
        <f>IF('DATA ENTRY'!CK758="","",IF('DATA ENTRY'!I758="","",IF($D$4="All Post",'DATA ENTRY'!I758,IF(AND($D$4='DATA ENTRY'!CK758),'DATA ENTRY'!I758,""))))</f>
        <v/>
      </c>
      <c r="F759" s="4" t="str">
        <f>IF('DATA ENTRY'!CK758="","",IF('DATA ENTRY'!CK758="","",IF($D$4="All Post",'DATA ENTRY'!CK758,IF(AND($D$4='DATA ENTRY'!CK758),'DATA ENTRY'!CK758,""))))</f>
        <v/>
      </c>
      <c r="G759" s="3" t="str">
        <f>IF('DATA ENTRY'!CK758="","",IF('DATA ENTRY'!N758="","",IF($D$4="All Post",'DATA ENTRY'!N758,IF(AND($D$4='DATA ENTRY'!CK758),'DATA ENTRY'!N758,""))))</f>
        <v/>
      </c>
      <c r="H759" s="107" t="str">
        <f>IF('DATA ENTRY'!CK758="","",IF('DATA ENTRY'!O758="","",IF($D$4="All Post",'DATA ENTRY'!O758,IF(AND($D$4='DATA ENTRY'!CK758),'DATA ENTRY'!O758,""))))</f>
        <v/>
      </c>
      <c r="I759" s="3" t="str">
        <f>IF('DATA ENTRY'!CK758="","",IF('DATA ENTRY'!P758="","",IF($D$4="All Post",'DATA ENTRY'!P758,IF(AND($D$4='DATA ENTRY'!CK758),'DATA ENTRY'!P758,""))))</f>
        <v/>
      </c>
      <c r="J759" s="107" t="str">
        <f>IF('DATA ENTRY'!CK758="","",IF('DATA ENTRY'!Q758="","",IF($D$4="All Post",'DATA ENTRY'!Q758,IF(AND($D$4='DATA ENTRY'!CK758),'DATA ENTRY'!Q758,""))))</f>
        <v/>
      </c>
      <c r="K759" s="3" t="str">
        <f>IF('DATA ENTRY'!CK758="","",IF('DATA ENTRY'!R758="","",IF($D$4="All Post",'DATA ENTRY'!R758,IF(AND($D$4='DATA ENTRY'!CK758),'DATA ENTRY'!R758,""))))</f>
        <v/>
      </c>
      <c r="L759" s="3" t="str">
        <f>IF('DATA ENTRY'!CK758="","",IF('DATA ENTRY'!S758="","",IF($D$4="All Post",'DATA ENTRY'!S758,IF(AND($D$4='DATA ENTRY'!CK758),'DATA ENTRY'!S758,""))))</f>
        <v/>
      </c>
      <c r="M759" s="3" t="str">
        <f>IF('DATA ENTRY'!CK758="","",IF('DATA ENTRY'!E758="","",IF($D$4="All Post",'DATA ENTRY'!E758,IF(AND($D$4='DATA ENTRY'!CK758),'DATA ENTRY'!E758,""))))</f>
        <v/>
      </c>
      <c r="N759" s="3" t="str">
        <f>IF('DATA ENTRY'!CK758="","",IF('DATA ENTRY'!W758="","",IF($D$4="All Post",'DATA ENTRY'!W758,IF(AND($D$4='DATA ENTRY'!CK758),'DATA ENTRY'!W758,""))))</f>
        <v/>
      </c>
      <c r="O759" s="3" t="str">
        <f>IF('DATA ENTRY'!CK758="","",IF('DATA ENTRY'!X758="","",IF($D$4="All Post",'DATA ENTRY'!X758,IF(AND($D$4='DATA ENTRY'!CK758),'DATA ENTRY'!X758,""))))</f>
        <v/>
      </c>
      <c r="P759" s="3" t="str">
        <f>IF('DATA ENTRY'!CK758="","",IF('DATA ENTRY'!G758="","",IF($D$4="All Post",'DATA ENTRY'!G758,IF(AND($D$4='DATA ENTRY'!CK758),'DATA ENTRY'!G758,""))))</f>
        <v/>
      </c>
      <c r="S759">
        <f t="shared" si="179"/>
        <v>0</v>
      </c>
      <c r="T759" t="str">
        <f t="shared" si="180"/>
        <v/>
      </c>
      <c r="BZ759" t="str">
        <f t="shared" si="181"/>
        <v/>
      </c>
      <c r="CA759" t="str">
        <f t="shared" si="182"/>
        <v/>
      </c>
      <c r="CB759" s="224">
        <v>753</v>
      </c>
      <c r="CC759" s="3" t="str">
        <f>IF('DATA ENTRY'!CK758="","",IF('DATA ENTRY'!B758="","",IF(AND($CD$4='DATA ENTRY'!CK758,$CG$4='DATA ENTRY'!D758),'DATA ENTRY'!B758,"")))</f>
        <v/>
      </c>
      <c r="CD759" s="3" t="str">
        <f>IF('DATA ENTRY'!CK758="","",IF('DATA ENTRY'!C758="","",IF(AND($CD$4='DATA ENTRY'!CK758,$CG$4='DATA ENTRY'!D758),'DATA ENTRY'!C758,"")))</f>
        <v/>
      </c>
      <c r="CE759" s="4" t="str">
        <f>IF('DATA ENTRY'!CK758="","",IF('DATA ENTRY'!I758="","",IF(AND($CD$4='DATA ENTRY'!CK758,$CG$4='DATA ENTRY'!D758),'DATA ENTRY'!I758,"")))</f>
        <v/>
      </c>
      <c r="CF759" s="4" t="str">
        <f>IF('DATA ENTRY'!CK758="","",IF('DATA ENTRY'!CK758="","",IF(AND($CD$4='DATA ENTRY'!CK758,$CG$4='DATA ENTRY'!D758),'DATA ENTRY'!CK758,"")))</f>
        <v/>
      </c>
      <c r="CG759" s="3" t="str">
        <f>IF('DATA ENTRY'!CK758="","",IF('DATA ENTRY'!N758="","",IF(AND($CD$4='DATA ENTRY'!CK758,$CG$4='DATA ENTRY'!D758),'DATA ENTRY'!N758,"")))</f>
        <v/>
      </c>
      <c r="CH759" s="107" t="str">
        <f>IF('DATA ENTRY'!CK758="","",IF('DATA ENTRY'!O758="","",IF(AND($CD$4='DATA ENTRY'!CK758,$CG$4='DATA ENTRY'!D758),'DATA ENTRY'!O758,"")))</f>
        <v/>
      </c>
      <c r="CI759" s="3" t="str">
        <f>IF('DATA ENTRY'!CK758="","",IF('DATA ENTRY'!P758="","",IF(AND($CD$4='DATA ENTRY'!CK758,$CG$4='DATA ENTRY'!D758),'DATA ENTRY'!P758,"")))</f>
        <v/>
      </c>
      <c r="CJ759" s="107" t="str">
        <f>IF('DATA ENTRY'!CK758="","",IF('DATA ENTRY'!Q758="","",IF(AND($CD$4='DATA ENTRY'!CK758,$CG$4='DATA ENTRY'!D758),'DATA ENTRY'!Q758,"")))</f>
        <v/>
      </c>
      <c r="CK759" s="3" t="str">
        <f>IF('DATA ENTRY'!CK758="","",IF('DATA ENTRY'!R758="","",IF(AND($CD$4='DATA ENTRY'!CK758,$CG$4='DATA ENTRY'!D758),'DATA ENTRY'!R758,"")))</f>
        <v/>
      </c>
      <c r="CL759" s="3" t="str">
        <f>IF('DATA ENTRY'!CK758="","",IF('DATA ENTRY'!S758="","",IF(AND($CD$4='DATA ENTRY'!CK758,$CG$4='DATA ENTRY'!D758),'DATA ENTRY'!S758,"")))</f>
        <v/>
      </c>
      <c r="CM759" s="3" t="str">
        <f>IF('DATA ENTRY'!CK758="","",IF('DATA ENTRY'!E758="","",IF(AND($CD$4='DATA ENTRY'!CK758,$CG$4='DATA ENTRY'!D758),'DATA ENTRY'!E758,"")))</f>
        <v/>
      </c>
      <c r="CN759" s="3" t="str">
        <f>IF('DATA ENTRY'!CK758="","",IF('DATA ENTRY'!W758="","",IF(AND($CD$4='DATA ENTRY'!CK758,$CG$4='DATA ENTRY'!D758),'DATA ENTRY'!W758,"")))</f>
        <v/>
      </c>
      <c r="CO759" s="3" t="str">
        <f>IF('DATA ENTRY'!CK758="","",IF('DATA ENTRY'!X758="","",IF(AND($CD$4='DATA ENTRY'!CK758,$CG$4='DATA ENTRY'!D758),'DATA ENTRY'!X758,"")))</f>
        <v/>
      </c>
      <c r="CP759" s="108" t="str">
        <f t="shared" si="183"/>
        <v/>
      </c>
      <c r="CQ759" s="108" t="str">
        <f>IF('DATA ENTRY'!CK758="","",IF('DATA ENTRY'!G758="","",IF(AND($CD$4='DATA ENTRY'!CK758,$CG$4='DATA ENTRY'!D758),'DATA ENTRY'!G758,"")))</f>
        <v/>
      </c>
      <c r="CR759" s="230" t="str">
        <f>IF('DATA ENTRY'!CK758="","",IF('DATA ENTRY'!D758="","",IF(AND($CD$4='DATA ENTRY'!CK758,$CG$4='DATA ENTRY'!D758),'DATA ENTRY'!D758,"")))</f>
        <v/>
      </c>
      <c r="CS759">
        <f t="shared" si="184"/>
        <v>0</v>
      </c>
      <c r="CT759">
        <f t="shared" si="185"/>
        <v>0</v>
      </c>
      <c r="CV759" s="139"/>
      <c r="CX759">
        <f t="shared" si="186"/>
        <v>0</v>
      </c>
      <c r="DB759" t="str">
        <f t="shared" si="193"/>
        <v/>
      </c>
      <c r="DC759" t="str">
        <f t="shared" si="194"/>
        <v/>
      </c>
      <c r="DD759" s="224">
        <v>753</v>
      </c>
      <c r="DE759" s="3" t="str">
        <f>IF('DATA ENTRY'!CK758="","",IF('DATA ENTRY'!B758="","",IF(AND($DF$4='DATA ENTRY'!D758),'DATA ENTRY'!B758,"")))</f>
        <v/>
      </c>
      <c r="DF759" s="3" t="str">
        <f>IF('DATA ENTRY'!CK758="","",IF('DATA ENTRY'!C758="","",IF(AND($DF$4='DATA ENTRY'!D758),'DATA ENTRY'!C758,"")))</f>
        <v/>
      </c>
      <c r="DG759" s="4" t="str">
        <f>IF('DATA ENTRY'!CK758="","",IF('DATA ENTRY'!I758="","",IF(AND($DF$4='DATA ENTRY'!D758),'DATA ENTRY'!I758,"")))</f>
        <v/>
      </c>
      <c r="DH759" s="4" t="str">
        <f>IF('DATA ENTRY'!CK758="","",IF('DATA ENTRY'!CK758="","",IF(AND($DF$4='DATA ENTRY'!D758),'DATA ENTRY'!CK758,"")))</f>
        <v/>
      </c>
      <c r="DI759" s="3" t="str">
        <f>IF('DATA ENTRY'!CK758="","",IF('DATA ENTRY'!N758="","",IF(AND($DF$4='DATA ENTRY'!D758),'DATA ENTRY'!N758,"")))</f>
        <v/>
      </c>
      <c r="DJ759" s="107" t="str">
        <f>IF('DATA ENTRY'!CK758="","",IF('DATA ENTRY'!O758="","",IF(AND($DF$4='DATA ENTRY'!D758),'DATA ENTRY'!O758,"")))</f>
        <v/>
      </c>
      <c r="DK759" s="3" t="str">
        <f>IF('DATA ENTRY'!CK758="","",IF('DATA ENTRY'!P758="","",IF(AND($DF$4='DATA ENTRY'!D758),'DATA ENTRY'!P758,"")))</f>
        <v/>
      </c>
      <c r="DL759" s="107" t="str">
        <f>IF('DATA ENTRY'!CK758="","",IF('DATA ENTRY'!Q758="","",IF(AND($DF$4='DATA ENTRY'!D758),'DATA ENTRY'!Q758,"")))</f>
        <v/>
      </c>
      <c r="DM759" s="3" t="str">
        <f>IF('DATA ENTRY'!CK758="","",IF('DATA ENTRY'!R758="","",IF(AND($DF$4='DATA ENTRY'!D758),'DATA ENTRY'!R758,"")))</f>
        <v/>
      </c>
      <c r="DN759" s="107" t="str">
        <f>IF('DATA ENTRY'!CK758="","",IF('DATA ENTRY'!S758="","",IF(AND($DF$4='DATA ENTRY'!D758),'DATA ENTRY'!S758,"")))</f>
        <v/>
      </c>
      <c r="DO759" s="3" t="str">
        <f>IF('DATA ENTRY'!CK758="","",IF('DATA ENTRY'!E758="","",IF(AND($DF$4='DATA ENTRY'!D758),'DATA ENTRY'!E758,"")))</f>
        <v/>
      </c>
      <c r="DP759" s="3" t="str">
        <f>IF('DATA ENTRY'!CK758="","",IF('DATA ENTRY'!D758="","",IF(AND($DF$4='DATA ENTRY'!D758),'DATA ENTRY'!D758,"")))</f>
        <v/>
      </c>
      <c r="DQ759" s="3" t="str">
        <f>IF('DATA ENTRY'!CK758="","",IF('DATA ENTRY'!W758="","",IF(AND($DF$4='DATA ENTRY'!D758),'DATA ENTRY'!W758,"")))</f>
        <v/>
      </c>
      <c r="DR759" s="3" t="str">
        <f>IF('DATA ENTRY'!CK758="","",IF('DATA ENTRY'!X758="","",IF(AND($DF$4='DATA ENTRY'!D758),'DATA ENTRY'!X758,"")))</f>
        <v/>
      </c>
      <c r="DS759" s="108" t="str">
        <f t="shared" si="187"/>
        <v/>
      </c>
      <c r="DT759" s="108" t="str">
        <f>IF('DATA ENTRY'!CK758="","",IF('DATA ENTRY'!D758="","",IF(AND($DF$4='DATA ENTRY'!D758),'DATA ENTRY'!G758,"")))</f>
        <v/>
      </c>
      <c r="DY759">
        <f t="shared" si="188"/>
        <v>0</v>
      </c>
      <c r="EB759" t="str">
        <f t="shared" si="189"/>
        <v/>
      </c>
      <c r="EC759" t="str">
        <f t="shared" si="190"/>
        <v/>
      </c>
      <c r="ED759" s="224">
        <v>753</v>
      </c>
      <c r="EE759" s="3" t="str">
        <f>IF('DATA ENTRY'!CK758="","",IF('DATA ENTRY'!B758="","",IF(AND($EF$4='DATA ENTRY'!G758,$EH$4='DATA ENTRY'!F758),'DATA ENTRY'!B758,"")))</f>
        <v/>
      </c>
      <c r="EF759" s="3" t="str">
        <f>IF('DATA ENTRY'!CK758="","",IF('DATA ENTRY'!C758="","",IF(AND($EF$4='DATA ENTRY'!G758,$EH$4='DATA ENTRY'!F758),'DATA ENTRY'!C758,"")))</f>
        <v/>
      </c>
      <c r="EG759" s="4" t="str">
        <f>IF('DATA ENTRY'!CK758="","",IF('DATA ENTRY'!I758="","",IF(AND($EF$4='DATA ENTRY'!G758,$EH$4='DATA ENTRY'!F758),'DATA ENTRY'!I758,"")))</f>
        <v/>
      </c>
      <c r="EH759" s="4" t="str">
        <f>IF('DATA ENTRY'!CK758="","",IF('DATA ENTRY'!CK758="","",IF(AND($EF$4='DATA ENTRY'!G758,$EH$4='DATA ENTRY'!F758),'DATA ENTRY'!CK758,"")))</f>
        <v/>
      </c>
      <c r="EI759" s="3" t="str">
        <f>IF('DATA ENTRY'!CK758="","",IF('DATA ENTRY'!N758="","",IF(AND($EF$4='DATA ENTRY'!G758,$EH$4='DATA ENTRY'!F758),'DATA ENTRY'!N758,"")))</f>
        <v/>
      </c>
      <c r="EJ759" s="107" t="str">
        <f>IF('DATA ENTRY'!CK758="","",IF('DATA ENTRY'!O758="","",IF(AND($EF$4='DATA ENTRY'!G758,$EH$4='DATA ENTRY'!F758),'DATA ENTRY'!O758,"")))</f>
        <v/>
      </c>
      <c r="EK759" s="3" t="str">
        <f>IF('DATA ENTRY'!CK758="","",IF('DATA ENTRY'!P758="","",IF(AND($EF$4='DATA ENTRY'!G758,$EH$4='DATA ENTRY'!F758),'DATA ENTRY'!P758,"")))</f>
        <v/>
      </c>
      <c r="EL759" s="107" t="str">
        <f>IF('DATA ENTRY'!CK758="","",IF('DATA ENTRY'!Q758="","",IF(AND($EF$4='DATA ENTRY'!G758,$EH$4='DATA ENTRY'!F758),'DATA ENTRY'!Q758,"")))</f>
        <v/>
      </c>
      <c r="EM759" s="3" t="str">
        <f>IF('DATA ENTRY'!CK758="","",IF('DATA ENTRY'!R758="","",IF(AND($EF$4='DATA ENTRY'!G758,$EH$4='DATA ENTRY'!F758),'DATA ENTRY'!R758,"")))</f>
        <v/>
      </c>
      <c r="EN759" s="107" t="str">
        <f>IF('DATA ENTRY'!CK758="","",IF('DATA ENTRY'!S758="","",IF(AND($EF$4='DATA ENTRY'!G758,$EH$4='DATA ENTRY'!F758),'DATA ENTRY'!S758,"")))</f>
        <v/>
      </c>
      <c r="EO759" s="3" t="str">
        <f>IF('DATA ENTRY'!CK758="","",IF('DATA ENTRY'!E758="","",IF(AND($EF$4='DATA ENTRY'!G758,$EH$4='DATA ENTRY'!F758),'DATA ENTRY'!E758,"")))</f>
        <v/>
      </c>
      <c r="EP759" s="3" t="str">
        <f>IF('DATA ENTRY'!CK758="","",IF('DATA ENTRY'!D758="","",IF(AND($EF$4='DATA ENTRY'!G758,$EH$4='DATA ENTRY'!F758),'DATA ENTRY'!D758,"")))</f>
        <v/>
      </c>
      <c r="EQ759" s="3" t="str">
        <f>IF('DATA ENTRY'!CK758="","",IF('DATA ENTRY'!W758="","",IF(AND($EF$4='DATA ENTRY'!G758,$EH$4='DATA ENTRY'!F758),'DATA ENTRY'!W758,"")))</f>
        <v/>
      </c>
      <c r="ER759" s="3" t="str">
        <f>IF('DATA ENTRY'!CK758="","",IF('DATA ENTRY'!X758="","",IF(AND($EF$4='DATA ENTRY'!G758,$EH$4='DATA ENTRY'!F758),'DATA ENTRY'!X758,"")))</f>
        <v/>
      </c>
      <c r="ES759" s="108" t="str">
        <f t="shared" si="191"/>
        <v/>
      </c>
      <c r="ET759" s="108" t="str">
        <f>IF('DATA ENTRY'!CK758="","",IF('DATA ENTRY'!D758="","",IF(AND($EF$4='DATA ENTRY'!G758,$EH$4='DATA ENTRY'!F758),'DATA ENTRY'!G758,"")))</f>
        <v/>
      </c>
      <c r="EY759">
        <f t="shared" si="192"/>
        <v>0</v>
      </c>
    </row>
    <row r="760" spans="1:155">
      <c r="A760" t="str">
        <f>IF(S760=0,"",1+(MAX($A$7:A759)))</f>
        <v/>
      </c>
      <c r="B760" s="224">
        <v>754</v>
      </c>
      <c r="C760" s="3" t="str">
        <f>IF('DATA ENTRY'!CK759="","",IF('DATA ENTRY'!B759="","",IF($D$4="All Post",'DATA ENTRY'!B759,IF(AND($D$4='DATA ENTRY'!CK759),'DATA ENTRY'!B759,""))))</f>
        <v/>
      </c>
      <c r="D760" s="3" t="str">
        <f>IF('DATA ENTRY'!CK759="","",IF('DATA ENTRY'!C759="","",IF($D$4="All Post",'DATA ENTRY'!C759,IF(AND($D$4='DATA ENTRY'!CK759),'DATA ENTRY'!C759,""))))</f>
        <v/>
      </c>
      <c r="E760" s="4" t="str">
        <f>IF('DATA ENTRY'!CK759="","",IF('DATA ENTRY'!I759="","",IF($D$4="All Post",'DATA ENTRY'!I759,IF(AND($D$4='DATA ENTRY'!CK759),'DATA ENTRY'!I759,""))))</f>
        <v/>
      </c>
      <c r="F760" s="4" t="str">
        <f>IF('DATA ENTRY'!CK759="","",IF('DATA ENTRY'!CK759="","",IF($D$4="All Post",'DATA ENTRY'!CK759,IF(AND($D$4='DATA ENTRY'!CK759),'DATA ENTRY'!CK759,""))))</f>
        <v/>
      </c>
      <c r="G760" s="3" t="str">
        <f>IF('DATA ENTRY'!CK759="","",IF('DATA ENTRY'!N759="","",IF($D$4="All Post",'DATA ENTRY'!N759,IF(AND($D$4='DATA ENTRY'!CK759),'DATA ENTRY'!N759,""))))</f>
        <v/>
      </c>
      <c r="H760" s="107" t="str">
        <f>IF('DATA ENTRY'!CK759="","",IF('DATA ENTRY'!O759="","",IF($D$4="All Post",'DATA ENTRY'!O759,IF(AND($D$4='DATA ENTRY'!CK759),'DATA ENTRY'!O759,""))))</f>
        <v/>
      </c>
      <c r="I760" s="3" t="str">
        <f>IF('DATA ENTRY'!CK759="","",IF('DATA ENTRY'!P759="","",IF($D$4="All Post",'DATA ENTRY'!P759,IF(AND($D$4='DATA ENTRY'!CK759),'DATA ENTRY'!P759,""))))</f>
        <v/>
      </c>
      <c r="J760" s="107" t="str">
        <f>IF('DATA ENTRY'!CK759="","",IF('DATA ENTRY'!Q759="","",IF($D$4="All Post",'DATA ENTRY'!Q759,IF(AND($D$4='DATA ENTRY'!CK759),'DATA ENTRY'!Q759,""))))</f>
        <v/>
      </c>
      <c r="K760" s="3" t="str">
        <f>IF('DATA ENTRY'!CK759="","",IF('DATA ENTRY'!R759="","",IF($D$4="All Post",'DATA ENTRY'!R759,IF(AND($D$4='DATA ENTRY'!CK759),'DATA ENTRY'!R759,""))))</f>
        <v/>
      </c>
      <c r="L760" s="3" t="str">
        <f>IF('DATA ENTRY'!CK759="","",IF('DATA ENTRY'!S759="","",IF($D$4="All Post",'DATA ENTRY'!S759,IF(AND($D$4='DATA ENTRY'!CK759),'DATA ENTRY'!S759,""))))</f>
        <v/>
      </c>
      <c r="M760" s="3" t="str">
        <f>IF('DATA ENTRY'!CK759="","",IF('DATA ENTRY'!E759="","",IF($D$4="All Post",'DATA ENTRY'!E759,IF(AND($D$4='DATA ENTRY'!CK759),'DATA ENTRY'!E759,""))))</f>
        <v/>
      </c>
      <c r="N760" s="3" t="str">
        <f>IF('DATA ENTRY'!CK759="","",IF('DATA ENTRY'!W759="","",IF($D$4="All Post",'DATA ENTRY'!W759,IF(AND($D$4='DATA ENTRY'!CK759),'DATA ENTRY'!W759,""))))</f>
        <v/>
      </c>
      <c r="O760" s="3" t="str">
        <f>IF('DATA ENTRY'!CK759="","",IF('DATA ENTRY'!X759="","",IF($D$4="All Post",'DATA ENTRY'!X759,IF(AND($D$4='DATA ENTRY'!CK759),'DATA ENTRY'!X759,""))))</f>
        <v/>
      </c>
      <c r="P760" s="3" t="str">
        <f>IF('DATA ENTRY'!CK759="","",IF('DATA ENTRY'!G759="","",IF($D$4="All Post",'DATA ENTRY'!G759,IF(AND($D$4='DATA ENTRY'!CK759),'DATA ENTRY'!G759,""))))</f>
        <v/>
      </c>
      <c r="S760">
        <f t="shared" si="179"/>
        <v>0</v>
      </c>
      <c r="T760" t="str">
        <f t="shared" si="180"/>
        <v/>
      </c>
      <c r="BZ760" t="str">
        <f t="shared" si="181"/>
        <v/>
      </c>
      <c r="CA760" t="str">
        <f t="shared" si="182"/>
        <v/>
      </c>
      <c r="CB760" s="224">
        <v>754</v>
      </c>
      <c r="CC760" s="3" t="str">
        <f>IF('DATA ENTRY'!CK759="","",IF('DATA ENTRY'!B759="","",IF(AND($CD$4='DATA ENTRY'!CK759,$CG$4='DATA ENTRY'!D759),'DATA ENTRY'!B759,"")))</f>
        <v/>
      </c>
      <c r="CD760" s="3" t="str">
        <f>IF('DATA ENTRY'!CK759="","",IF('DATA ENTRY'!C759="","",IF(AND($CD$4='DATA ENTRY'!CK759,$CG$4='DATA ENTRY'!D759),'DATA ENTRY'!C759,"")))</f>
        <v/>
      </c>
      <c r="CE760" s="4" t="str">
        <f>IF('DATA ENTRY'!CK759="","",IF('DATA ENTRY'!I759="","",IF(AND($CD$4='DATA ENTRY'!CK759,$CG$4='DATA ENTRY'!D759),'DATA ENTRY'!I759,"")))</f>
        <v/>
      </c>
      <c r="CF760" s="4" t="str">
        <f>IF('DATA ENTRY'!CK759="","",IF('DATA ENTRY'!CK759="","",IF(AND($CD$4='DATA ENTRY'!CK759,$CG$4='DATA ENTRY'!D759),'DATA ENTRY'!CK759,"")))</f>
        <v/>
      </c>
      <c r="CG760" s="3" t="str">
        <f>IF('DATA ENTRY'!CK759="","",IF('DATA ENTRY'!N759="","",IF(AND($CD$4='DATA ENTRY'!CK759,$CG$4='DATA ENTRY'!D759),'DATA ENTRY'!N759,"")))</f>
        <v/>
      </c>
      <c r="CH760" s="107" t="str">
        <f>IF('DATA ENTRY'!CK759="","",IF('DATA ENTRY'!O759="","",IF(AND($CD$4='DATA ENTRY'!CK759,$CG$4='DATA ENTRY'!D759),'DATA ENTRY'!O759,"")))</f>
        <v/>
      </c>
      <c r="CI760" s="3" t="str">
        <f>IF('DATA ENTRY'!CK759="","",IF('DATA ENTRY'!P759="","",IF(AND($CD$4='DATA ENTRY'!CK759,$CG$4='DATA ENTRY'!D759),'DATA ENTRY'!P759,"")))</f>
        <v/>
      </c>
      <c r="CJ760" s="107" t="str">
        <f>IF('DATA ENTRY'!CK759="","",IF('DATA ENTRY'!Q759="","",IF(AND($CD$4='DATA ENTRY'!CK759,$CG$4='DATA ENTRY'!D759),'DATA ENTRY'!Q759,"")))</f>
        <v/>
      </c>
      <c r="CK760" s="3" t="str">
        <f>IF('DATA ENTRY'!CK759="","",IF('DATA ENTRY'!R759="","",IF(AND($CD$4='DATA ENTRY'!CK759,$CG$4='DATA ENTRY'!D759),'DATA ENTRY'!R759,"")))</f>
        <v/>
      </c>
      <c r="CL760" s="3" t="str">
        <f>IF('DATA ENTRY'!CK759="","",IF('DATA ENTRY'!S759="","",IF(AND($CD$4='DATA ENTRY'!CK759,$CG$4='DATA ENTRY'!D759),'DATA ENTRY'!S759,"")))</f>
        <v/>
      </c>
      <c r="CM760" s="3" t="str">
        <f>IF('DATA ENTRY'!CK759="","",IF('DATA ENTRY'!E759="","",IF(AND($CD$4='DATA ENTRY'!CK759,$CG$4='DATA ENTRY'!D759),'DATA ENTRY'!E759,"")))</f>
        <v/>
      </c>
      <c r="CN760" s="3" t="str">
        <f>IF('DATA ENTRY'!CK759="","",IF('DATA ENTRY'!W759="","",IF(AND($CD$4='DATA ENTRY'!CK759,$CG$4='DATA ENTRY'!D759),'DATA ENTRY'!W759,"")))</f>
        <v/>
      </c>
      <c r="CO760" s="3" t="str">
        <f>IF('DATA ENTRY'!CK759="","",IF('DATA ENTRY'!X759="","",IF(AND($CD$4='DATA ENTRY'!CK759,$CG$4='DATA ENTRY'!D759),'DATA ENTRY'!X759,"")))</f>
        <v/>
      </c>
      <c r="CP760" s="108" t="str">
        <f t="shared" si="183"/>
        <v/>
      </c>
      <c r="CQ760" s="108" t="str">
        <f>IF('DATA ENTRY'!CK759="","",IF('DATA ENTRY'!G759="","",IF(AND($CD$4='DATA ENTRY'!CK759,$CG$4='DATA ENTRY'!D759),'DATA ENTRY'!G759,"")))</f>
        <v/>
      </c>
      <c r="CR760" s="230" t="str">
        <f>IF('DATA ENTRY'!CK759="","",IF('DATA ENTRY'!D759="","",IF(AND($CD$4='DATA ENTRY'!CK759,$CG$4='DATA ENTRY'!D759),'DATA ENTRY'!D759,"")))</f>
        <v/>
      </c>
      <c r="CS760">
        <f t="shared" si="184"/>
        <v>0</v>
      </c>
      <c r="CT760">
        <f t="shared" si="185"/>
        <v>0</v>
      </c>
      <c r="CV760" s="139"/>
      <c r="CX760">
        <f t="shared" si="186"/>
        <v>0</v>
      </c>
      <c r="DB760" t="str">
        <f t="shared" si="193"/>
        <v/>
      </c>
      <c r="DC760" t="str">
        <f t="shared" si="194"/>
        <v/>
      </c>
      <c r="DD760" s="224">
        <v>754</v>
      </c>
      <c r="DE760" s="3" t="str">
        <f>IF('DATA ENTRY'!CK759="","",IF('DATA ENTRY'!B759="","",IF(AND($DF$4='DATA ENTRY'!D759),'DATA ENTRY'!B759,"")))</f>
        <v/>
      </c>
      <c r="DF760" s="3" t="str">
        <f>IF('DATA ENTRY'!CK759="","",IF('DATA ENTRY'!C759="","",IF(AND($DF$4='DATA ENTRY'!D759),'DATA ENTRY'!C759,"")))</f>
        <v/>
      </c>
      <c r="DG760" s="4" t="str">
        <f>IF('DATA ENTRY'!CK759="","",IF('DATA ENTRY'!I759="","",IF(AND($DF$4='DATA ENTRY'!D759),'DATA ENTRY'!I759,"")))</f>
        <v/>
      </c>
      <c r="DH760" s="4" t="str">
        <f>IF('DATA ENTRY'!CK759="","",IF('DATA ENTRY'!CK759="","",IF(AND($DF$4='DATA ENTRY'!D759),'DATA ENTRY'!CK759,"")))</f>
        <v/>
      </c>
      <c r="DI760" s="3" t="str">
        <f>IF('DATA ENTRY'!CK759="","",IF('DATA ENTRY'!N759="","",IF(AND($DF$4='DATA ENTRY'!D759),'DATA ENTRY'!N759,"")))</f>
        <v/>
      </c>
      <c r="DJ760" s="107" t="str">
        <f>IF('DATA ENTRY'!CK759="","",IF('DATA ENTRY'!O759="","",IF(AND($DF$4='DATA ENTRY'!D759),'DATA ENTRY'!O759,"")))</f>
        <v/>
      </c>
      <c r="DK760" s="3" t="str">
        <f>IF('DATA ENTRY'!CK759="","",IF('DATA ENTRY'!P759="","",IF(AND($DF$4='DATA ENTRY'!D759),'DATA ENTRY'!P759,"")))</f>
        <v/>
      </c>
      <c r="DL760" s="107" t="str">
        <f>IF('DATA ENTRY'!CK759="","",IF('DATA ENTRY'!Q759="","",IF(AND($DF$4='DATA ENTRY'!D759),'DATA ENTRY'!Q759,"")))</f>
        <v/>
      </c>
      <c r="DM760" s="3" t="str">
        <f>IF('DATA ENTRY'!CK759="","",IF('DATA ENTRY'!R759="","",IF(AND($DF$4='DATA ENTRY'!D759),'DATA ENTRY'!R759,"")))</f>
        <v/>
      </c>
      <c r="DN760" s="107" t="str">
        <f>IF('DATA ENTRY'!CK759="","",IF('DATA ENTRY'!S759="","",IF(AND($DF$4='DATA ENTRY'!D759),'DATA ENTRY'!S759,"")))</f>
        <v/>
      </c>
      <c r="DO760" s="3" t="str">
        <f>IF('DATA ENTRY'!CK759="","",IF('DATA ENTRY'!E759="","",IF(AND($DF$4='DATA ENTRY'!D759),'DATA ENTRY'!E759,"")))</f>
        <v/>
      </c>
      <c r="DP760" s="3" t="str">
        <f>IF('DATA ENTRY'!CK759="","",IF('DATA ENTRY'!D759="","",IF(AND($DF$4='DATA ENTRY'!D759),'DATA ENTRY'!D759,"")))</f>
        <v/>
      </c>
      <c r="DQ760" s="3" t="str">
        <f>IF('DATA ENTRY'!CK759="","",IF('DATA ENTRY'!W759="","",IF(AND($DF$4='DATA ENTRY'!D759),'DATA ENTRY'!W759,"")))</f>
        <v/>
      </c>
      <c r="DR760" s="3" t="str">
        <f>IF('DATA ENTRY'!CK759="","",IF('DATA ENTRY'!X759="","",IF(AND($DF$4='DATA ENTRY'!D759),'DATA ENTRY'!X759,"")))</f>
        <v/>
      </c>
      <c r="DS760" s="108" t="str">
        <f t="shared" si="187"/>
        <v/>
      </c>
      <c r="DT760" s="108" t="str">
        <f>IF('DATA ENTRY'!CK759="","",IF('DATA ENTRY'!D759="","",IF(AND($DF$4='DATA ENTRY'!D759),'DATA ENTRY'!G759,"")))</f>
        <v/>
      </c>
      <c r="DY760">
        <f t="shared" si="188"/>
        <v>0</v>
      </c>
      <c r="EB760" t="str">
        <f t="shared" si="189"/>
        <v/>
      </c>
      <c r="EC760" t="str">
        <f t="shared" si="190"/>
        <v/>
      </c>
      <c r="ED760" s="224">
        <v>754</v>
      </c>
      <c r="EE760" s="3" t="str">
        <f>IF('DATA ENTRY'!CK759="","",IF('DATA ENTRY'!B759="","",IF(AND($EF$4='DATA ENTRY'!G759,$EH$4='DATA ENTRY'!F759),'DATA ENTRY'!B759,"")))</f>
        <v/>
      </c>
      <c r="EF760" s="3" t="str">
        <f>IF('DATA ENTRY'!CK759="","",IF('DATA ENTRY'!C759="","",IF(AND($EF$4='DATA ENTRY'!G759,$EH$4='DATA ENTRY'!F759),'DATA ENTRY'!C759,"")))</f>
        <v/>
      </c>
      <c r="EG760" s="4" t="str">
        <f>IF('DATA ENTRY'!CK759="","",IF('DATA ENTRY'!I759="","",IF(AND($EF$4='DATA ENTRY'!G759,$EH$4='DATA ENTRY'!F759),'DATA ENTRY'!I759,"")))</f>
        <v/>
      </c>
      <c r="EH760" s="4" t="str">
        <f>IF('DATA ENTRY'!CK759="","",IF('DATA ENTRY'!CK759="","",IF(AND($EF$4='DATA ENTRY'!G759,$EH$4='DATA ENTRY'!F759),'DATA ENTRY'!CK759,"")))</f>
        <v/>
      </c>
      <c r="EI760" s="3" t="str">
        <f>IF('DATA ENTRY'!CK759="","",IF('DATA ENTRY'!N759="","",IF(AND($EF$4='DATA ENTRY'!G759,$EH$4='DATA ENTRY'!F759),'DATA ENTRY'!N759,"")))</f>
        <v/>
      </c>
      <c r="EJ760" s="107" t="str">
        <f>IF('DATA ENTRY'!CK759="","",IF('DATA ENTRY'!O759="","",IF(AND($EF$4='DATA ENTRY'!G759,$EH$4='DATA ENTRY'!F759),'DATA ENTRY'!O759,"")))</f>
        <v/>
      </c>
      <c r="EK760" s="3" t="str">
        <f>IF('DATA ENTRY'!CK759="","",IF('DATA ENTRY'!P759="","",IF(AND($EF$4='DATA ENTRY'!G759,$EH$4='DATA ENTRY'!F759),'DATA ENTRY'!P759,"")))</f>
        <v/>
      </c>
      <c r="EL760" s="107" t="str">
        <f>IF('DATA ENTRY'!CK759="","",IF('DATA ENTRY'!Q759="","",IF(AND($EF$4='DATA ENTRY'!G759,$EH$4='DATA ENTRY'!F759),'DATA ENTRY'!Q759,"")))</f>
        <v/>
      </c>
      <c r="EM760" s="3" t="str">
        <f>IF('DATA ENTRY'!CK759="","",IF('DATA ENTRY'!R759="","",IF(AND($EF$4='DATA ENTRY'!G759,$EH$4='DATA ENTRY'!F759),'DATA ENTRY'!R759,"")))</f>
        <v/>
      </c>
      <c r="EN760" s="107" t="str">
        <f>IF('DATA ENTRY'!CK759="","",IF('DATA ENTRY'!S759="","",IF(AND($EF$4='DATA ENTRY'!G759,$EH$4='DATA ENTRY'!F759),'DATA ENTRY'!S759,"")))</f>
        <v/>
      </c>
      <c r="EO760" s="3" t="str">
        <f>IF('DATA ENTRY'!CK759="","",IF('DATA ENTRY'!E759="","",IF(AND($EF$4='DATA ENTRY'!G759,$EH$4='DATA ENTRY'!F759),'DATA ENTRY'!E759,"")))</f>
        <v/>
      </c>
      <c r="EP760" s="3" t="str">
        <f>IF('DATA ENTRY'!CK759="","",IF('DATA ENTRY'!D759="","",IF(AND($EF$4='DATA ENTRY'!G759,$EH$4='DATA ENTRY'!F759),'DATA ENTRY'!D759,"")))</f>
        <v/>
      </c>
      <c r="EQ760" s="3" t="str">
        <f>IF('DATA ENTRY'!CK759="","",IF('DATA ENTRY'!W759="","",IF(AND($EF$4='DATA ENTRY'!G759,$EH$4='DATA ENTRY'!F759),'DATA ENTRY'!W759,"")))</f>
        <v/>
      </c>
      <c r="ER760" s="3" t="str">
        <f>IF('DATA ENTRY'!CK759="","",IF('DATA ENTRY'!X759="","",IF(AND($EF$4='DATA ENTRY'!G759,$EH$4='DATA ENTRY'!F759),'DATA ENTRY'!X759,"")))</f>
        <v/>
      </c>
      <c r="ES760" s="108" t="str">
        <f t="shared" si="191"/>
        <v/>
      </c>
      <c r="ET760" s="108" t="str">
        <f>IF('DATA ENTRY'!CK759="","",IF('DATA ENTRY'!D759="","",IF(AND($EF$4='DATA ENTRY'!G759,$EH$4='DATA ENTRY'!F759),'DATA ENTRY'!G759,"")))</f>
        <v/>
      </c>
      <c r="EY760">
        <f t="shared" si="192"/>
        <v>0</v>
      </c>
    </row>
    <row r="761" spans="1:155">
      <c r="A761" t="str">
        <f>IF(S761=0,"",1+(MAX($A$7:A760)))</f>
        <v/>
      </c>
      <c r="B761" s="224">
        <v>755</v>
      </c>
      <c r="C761" s="3" t="str">
        <f>IF('DATA ENTRY'!CK760="","",IF('DATA ENTRY'!B760="","",IF($D$4="All Post",'DATA ENTRY'!B760,IF(AND($D$4='DATA ENTRY'!CK760),'DATA ENTRY'!B760,""))))</f>
        <v/>
      </c>
      <c r="D761" s="3" t="str">
        <f>IF('DATA ENTRY'!CK760="","",IF('DATA ENTRY'!C760="","",IF($D$4="All Post",'DATA ENTRY'!C760,IF(AND($D$4='DATA ENTRY'!CK760),'DATA ENTRY'!C760,""))))</f>
        <v/>
      </c>
      <c r="E761" s="4" t="str">
        <f>IF('DATA ENTRY'!CK760="","",IF('DATA ENTRY'!I760="","",IF($D$4="All Post",'DATA ENTRY'!I760,IF(AND($D$4='DATA ENTRY'!CK760),'DATA ENTRY'!I760,""))))</f>
        <v/>
      </c>
      <c r="F761" s="4" t="str">
        <f>IF('DATA ENTRY'!CK760="","",IF('DATA ENTRY'!CK760="","",IF($D$4="All Post",'DATA ENTRY'!CK760,IF(AND($D$4='DATA ENTRY'!CK760),'DATA ENTRY'!CK760,""))))</f>
        <v/>
      </c>
      <c r="G761" s="3" t="str">
        <f>IF('DATA ENTRY'!CK760="","",IF('DATA ENTRY'!N760="","",IF($D$4="All Post",'DATA ENTRY'!N760,IF(AND($D$4='DATA ENTRY'!CK760),'DATA ENTRY'!N760,""))))</f>
        <v/>
      </c>
      <c r="H761" s="107" t="str">
        <f>IF('DATA ENTRY'!CK760="","",IF('DATA ENTRY'!O760="","",IF($D$4="All Post",'DATA ENTRY'!O760,IF(AND($D$4='DATA ENTRY'!CK760),'DATA ENTRY'!O760,""))))</f>
        <v/>
      </c>
      <c r="I761" s="3" t="str">
        <f>IF('DATA ENTRY'!CK760="","",IF('DATA ENTRY'!P760="","",IF($D$4="All Post",'DATA ENTRY'!P760,IF(AND($D$4='DATA ENTRY'!CK760),'DATA ENTRY'!P760,""))))</f>
        <v/>
      </c>
      <c r="J761" s="107" t="str">
        <f>IF('DATA ENTRY'!CK760="","",IF('DATA ENTRY'!Q760="","",IF($D$4="All Post",'DATA ENTRY'!Q760,IF(AND($D$4='DATA ENTRY'!CK760),'DATA ENTRY'!Q760,""))))</f>
        <v/>
      </c>
      <c r="K761" s="3" t="str">
        <f>IF('DATA ENTRY'!CK760="","",IF('DATA ENTRY'!R760="","",IF($D$4="All Post",'DATA ENTRY'!R760,IF(AND($D$4='DATA ENTRY'!CK760),'DATA ENTRY'!R760,""))))</f>
        <v/>
      </c>
      <c r="L761" s="3" t="str">
        <f>IF('DATA ENTRY'!CK760="","",IF('DATA ENTRY'!S760="","",IF($D$4="All Post",'DATA ENTRY'!S760,IF(AND($D$4='DATA ENTRY'!CK760),'DATA ENTRY'!S760,""))))</f>
        <v/>
      </c>
      <c r="M761" s="3" t="str">
        <f>IF('DATA ENTRY'!CK760="","",IF('DATA ENTRY'!E760="","",IF($D$4="All Post",'DATA ENTRY'!E760,IF(AND($D$4='DATA ENTRY'!CK760),'DATA ENTRY'!E760,""))))</f>
        <v/>
      </c>
      <c r="N761" s="3" t="str">
        <f>IF('DATA ENTRY'!CK760="","",IF('DATA ENTRY'!W760="","",IF($D$4="All Post",'DATA ENTRY'!W760,IF(AND($D$4='DATA ENTRY'!CK760),'DATA ENTRY'!W760,""))))</f>
        <v/>
      </c>
      <c r="O761" s="3" t="str">
        <f>IF('DATA ENTRY'!CK760="","",IF('DATA ENTRY'!X760="","",IF($D$4="All Post",'DATA ENTRY'!X760,IF(AND($D$4='DATA ENTRY'!CK760),'DATA ENTRY'!X760,""))))</f>
        <v/>
      </c>
      <c r="P761" s="3" t="str">
        <f>IF('DATA ENTRY'!CK760="","",IF('DATA ENTRY'!G760="","",IF($D$4="All Post",'DATA ENTRY'!G760,IF(AND($D$4='DATA ENTRY'!CK760),'DATA ENTRY'!G760,""))))</f>
        <v/>
      </c>
      <c r="S761">
        <f t="shared" si="179"/>
        <v>0</v>
      </c>
      <c r="T761" t="str">
        <f t="shared" si="180"/>
        <v/>
      </c>
      <c r="BZ761" t="str">
        <f t="shared" si="181"/>
        <v/>
      </c>
      <c r="CA761" t="str">
        <f t="shared" si="182"/>
        <v/>
      </c>
      <c r="CB761" s="224">
        <v>755</v>
      </c>
      <c r="CC761" s="3" t="str">
        <f>IF('DATA ENTRY'!CK760="","",IF('DATA ENTRY'!B760="","",IF(AND($CD$4='DATA ENTRY'!CK760,$CG$4='DATA ENTRY'!D760),'DATA ENTRY'!B760,"")))</f>
        <v/>
      </c>
      <c r="CD761" s="3" t="str">
        <f>IF('DATA ENTRY'!CK760="","",IF('DATA ENTRY'!C760="","",IF(AND($CD$4='DATA ENTRY'!CK760,$CG$4='DATA ENTRY'!D760),'DATA ENTRY'!C760,"")))</f>
        <v/>
      </c>
      <c r="CE761" s="4" t="str">
        <f>IF('DATA ENTRY'!CK760="","",IF('DATA ENTRY'!I760="","",IF(AND($CD$4='DATA ENTRY'!CK760,$CG$4='DATA ENTRY'!D760),'DATA ENTRY'!I760,"")))</f>
        <v/>
      </c>
      <c r="CF761" s="4" t="str">
        <f>IF('DATA ENTRY'!CK760="","",IF('DATA ENTRY'!CK760="","",IF(AND($CD$4='DATA ENTRY'!CK760,$CG$4='DATA ENTRY'!D760),'DATA ENTRY'!CK760,"")))</f>
        <v/>
      </c>
      <c r="CG761" s="3" t="str">
        <f>IF('DATA ENTRY'!CK760="","",IF('DATA ENTRY'!N760="","",IF(AND($CD$4='DATA ENTRY'!CK760,$CG$4='DATA ENTRY'!D760),'DATA ENTRY'!N760,"")))</f>
        <v/>
      </c>
      <c r="CH761" s="107" t="str">
        <f>IF('DATA ENTRY'!CK760="","",IF('DATA ENTRY'!O760="","",IF(AND($CD$4='DATA ENTRY'!CK760,$CG$4='DATA ENTRY'!D760),'DATA ENTRY'!O760,"")))</f>
        <v/>
      </c>
      <c r="CI761" s="3" t="str">
        <f>IF('DATA ENTRY'!CK760="","",IF('DATA ENTRY'!P760="","",IF(AND($CD$4='DATA ENTRY'!CK760,$CG$4='DATA ENTRY'!D760),'DATA ENTRY'!P760,"")))</f>
        <v/>
      </c>
      <c r="CJ761" s="107" t="str">
        <f>IF('DATA ENTRY'!CK760="","",IF('DATA ENTRY'!Q760="","",IF(AND($CD$4='DATA ENTRY'!CK760,$CG$4='DATA ENTRY'!D760),'DATA ENTRY'!Q760,"")))</f>
        <v/>
      </c>
      <c r="CK761" s="3" t="str">
        <f>IF('DATA ENTRY'!CK760="","",IF('DATA ENTRY'!R760="","",IF(AND($CD$4='DATA ENTRY'!CK760,$CG$4='DATA ENTRY'!D760),'DATA ENTRY'!R760,"")))</f>
        <v/>
      </c>
      <c r="CL761" s="3" t="str">
        <f>IF('DATA ENTRY'!CK760="","",IF('DATA ENTRY'!S760="","",IF(AND($CD$4='DATA ENTRY'!CK760,$CG$4='DATA ENTRY'!D760),'DATA ENTRY'!S760,"")))</f>
        <v/>
      </c>
      <c r="CM761" s="3" t="str">
        <f>IF('DATA ENTRY'!CK760="","",IF('DATA ENTRY'!E760="","",IF(AND($CD$4='DATA ENTRY'!CK760,$CG$4='DATA ENTRY'!D760),'DATA ENTRY'!E760,"")))</f>
        <v/>
      </c>
      <c r="CN761" s="3" t="str">
        <f>IF('DATA ENTRY'!CK760="","",IF('DATA ENTRY'!W760="","",IF(AND($CD$4='DATA ENTRY'!CK760,$CG$4='DATA ENTRY'!D760),'DATA ENTRY'!W760,"")))</f>
        <v/>
      </c>
      <c r="CO761" s="3" t="str">
        <f>IF('DATA ENTRY'!CK760="","",IF('DATA ENTRY'!X760="","",IF(AND($CD$4='DATA ENTRY'!CK760,$CG$4='DATA ENTRY'!D760),'DATA ENTRY'!X760,"")))</f>
        <v/>
      </c>
      <c r="CP761" s="108" t="str">
        <f t="shared" si="183"/>
        <v/>
      </c>
      <c r="CQ761" s="108" t="str">
        <f>IF('DATA ENTRY'!CK760="","",IF('DATA ENTRY'!G760="","",IF(AND($CD$4='DATA ENTRY'!CK760,$CG$4='DATA ENTRY'!D760),'DATA ENTRY'!G760,"")))</f>
        <v/>
      </c>
      <c r="CR761" s="230" t="str">
        <f>IF('DATA ENTRY'!CK760="","",IF('DATA ENTRY'!D760="","",IF(AND($CD$4='DATA ENTRY'!CK760,$CG$4='DATA ENTRY'!D760),'DATA ENTRY'!D760,"")))</f>
        <v/>
      </c>
      <c r="CS761">
        <f t="shared" si="184"/>
        <v>0</v>
      </c>
      <c r="CT761">
        <f t="shared" si="185"/>
        <v>0</v>
      </c>
      <c r="CV761" s="139"/>
      <c r="CX761">
        <f t="shared" si="186"/>
        <v>0</v>
      </c>
      <c r="DB761" t="str">
        <f t="shared" si="193"/>
        <v/>
      </c>
      <c r="DC761" t="str">
        <f t="shared" si="194"/>
        <v/>
      </c>
      <c r="DD761" s="224">
        <v>755</v>
      </c>
      <c r="DE761" s="3" t="str">
        <f>IF('DATA ENTRY'!CK760="","",IF('DATA ENTRY'!B760="","",IF(AND($DF$4='DATA ENTRY'!D760),'DATA ENTRY'!B760,"")))</f>
        <v/>
      </c>
      <c r="DF761" s="3" t="str">
        <f>IF('DATA ENTRY'!CK760="","",IF('DATA ENTRY'!C760="","",IF(AND($DF$4='DATA ENTRY'!D760),'DATA ENTRY'!C760,"")))</f>
        <v/>
      </c>
      <c r="DG761" s="4" t="str">
        <f>IF('DATA ENTRY'!CK760="","",IF('DATA ENTRY'!I760="","",IF(AND($DF$4='DATA ENTRY'!D760),'DATA ENTRY'!I760,"")))</f>
        <v/>
      </c>
      <c r="DH761" s="4" t="str">
        <f>IF('DATA ENTRY'!CK760="","",IF('DATA ENTRY'!CK760="","",IF(AND($DF$4='DATA ENTRY'!D760),'DATA ENTRY'!CK760,"")))</f>
        <v/>
      </c>
      <c r="DI761" s="3" t="str">
        <f>IF('DATA ENTRY'!CK760="","",IF('DATA ENTRY'!N760="","",IF(AND($DF$4='DATA ENTRY'!D760),'DATA ENTRY'!N760,"")))</f>
        <v/>
      </c>
      <c r="DJ761" s="107" t="str">
        <f>IF('DATA ENTRY'!CK760="","",IF('DATA ENTRY'!O760="","",IF(AND($DF$4='DATA ENTRY'!D760),'DATA ENTRY'!O760,"")))</f>
        <v/>
      </c>
      <c r="DK761" s="3" t="str">
        <f>IF('DATA ENTRY'!CK760="","",IF('DATA ENTRY'!P760="","",IF(AND($DF$4='DATA ENTRY'!D760),'DATA ENTRY'!P760,"")))</f>
        <v/>
      </c>
      <c r="DL761" s="107" t="str">
        <f>IF('DATA ENTRY'!CK760="","",IF('DATA ENTRY'!Q760="","",IF(AND($DF$4='DATA ENTRY'!D760),'DATA ENTRY'!Q760,"")))</f>
        <v/>
      </c>
      <c r="DM761" s="3" t="str">
        <f>IF('DATA ENTRY'!CK760="","",IF('DATA ENTRY'!R760="","",IF(AND($DF$4='DATA ENTRY'!D760),'DATA ENTRY'!R760,"")))</f>
        <v/>
      </c>
      <c r="DN761" s="107" t="str">
        <f>IF('DATA ENTRY'!CK760="","",IF('DATA ENTRY'!S760="","",IF(AND($DF$4='DATA ENTRY'!D760),'DATA ENTRY'!S760,"")))</f>
        <v/>
      </c>
      <c r="DO761" s="3" t="str">
        <f>IF('DATA ENTRY'!CK760="","",IF('DATA ENTRY'!E760="","",IF(AND($DF$4='DATA ENTRY'!D760),'DATA ENTRY'!E760,"")))</f>
        <v/>
      </c>
      <c r="DP761" s="3" t="str">
        <f>IF('DATA ENTRY'!CK760="","",IF('DATA ENTRY'!D760="","",IF(AND($DF$4='DATA ENTRY'!D760),'DATA ENTRY'!D760,"")))</f>
        <v/>
      </c>
      <c r="DQ761" s="3" t="str">
        <f>IF('DATA ENTRY'!CK760="","",IF('DATA ENTRY'!W760="","",IF(AND($DF$4='DATA ENTRY'!D760),'DATA ENTRY'!W760,"")))</f>
        <v/>
      </c>
      <c r="DR761" s="3" t="str">
        <f>IF('DATA ENTRY'!CK760="","",IF('DATA ENTRY'!X760="","",IF(AND($DF$4='DATA ENTRY'!D760),'DATA ENTRY'!X760,"")))</f>
        <v/>
      </c>
      <c r="DS761" s="108" t="str">
        <f t="shared" si="187"/>
        <v/>
      </c>
      <c r="DT761" s="108" t="str">
        <f>IF('DATA ENTRY'!CK760="","",IF('DATA ENTRY'!D760="","",IF(AND($DF$4='DATA ENTRY'!D760),'DATA ENTRY'!G760,"")))</f>
        <v/>
      </c>
      <c r="DY761">
        <f t="shared" si="188"/>
        <v>0</v>
      </c>
      <c r="EB761" t="str">
        <f t="shared" si="189"/>
        <v/>
      </c>
      <c r="EC761" t="str">
        <f t="shared" si="190"/>
        <v/>
      </c>
      <c r="ED761" s="224">
        <v>755</v>
      </c>
      <c r="EE761" s="3" t="str">
        <f>IF('DATA ENTRY'!CK760="","",IF('DATA ENTRY'!B760="","",IF(AND($EF$4='DATA ENTRY'!G760,$EH$4='DATA ENTRY'!F760),'DATA ENTRY'!B760,"")))</f>
        <v/>
      </c>
      <c r="EF761" s="3" t="str">
        <f>IF('DATA ENTRY'!CK760="","",IF('DATA ENTRY'!C760="","",IF(AND($EF$4='DATA ENTRY'!G760,$EH$4='DATA ENTRY'!F760),'DATA ENTRY'!C760,"")))</f>
        <v/>
      </c>
      <c r="EG761" s="4" t="str">
        <f>IF('DATA ENTRY'!CK760="","",IF('DATA ENTRY'!I760="","",IF(AND($EF$4='DATA ENTRY'!G760,$EH$4='DATA ENTRY'!F760),'DATA ENTRY'!I760,"")))</f>
        <v/>
      </c>
      <c r="EH761" s="4" t="str">
        <f>IF('DATA ENTRY'!CK760="","",IF('DATA ENTRY'!CK760="","",IF(AND($EF$4='DATA ENTRY'!G760,$EH$4='DATA ENTRY'!F760),'DATA ENTRY'!CK760,"")))</f>
        <v/>
      </c>
      <c r="EI761" s="3" t="str">
        <f>IF('DATA ENTRY'!CK760="","",IF('DATA ENTRY'!N760="","",IF(AND($EF$4='DATA ENTRY'!G760,$EH$4='DATA ENTRY'!F760),'DATA ENTRY'!N760,"")))</f>
        <v/>
      </c>
      <c r="EJ761" s="107" t="str">
        <f>IF('DATA ENTRY'!CK760="","",IF('DATA ENTRY'!O760="","",IF(AND($EF$4='DATA ENTRY'!G760,$EH$4='DATA ENTRY'!F760),'DATA ENTRY'!O760,"")))</f>
        <v/>
      </c>
      <c r="EK761" s="3" t="str">
        <f>IF('DATA ENTRY'!CK760="","",IF('DATA ENTRY'!P760="","",IF(AND($EF$4='DATA ENTRY'!G760,$EH$4='DATA ENTRY'!F760),'DATA ENTRY'!P760,"")))</f>
        <v/>
      </c>
      <c r="EL761" s="107" t="str">
        <f>IF('DATA ENTRY'!CK760="","",IF('DATA ENTRY'!Q760="","",IF(AND($EF$4='DATA ENTRY'!G760,$EH$4='DATA ENTRY'!F760),'DATA ENTRY'!Q760,"")))</f>
        <v/>
      </c>
      <c r="EM761" s="3" t="str">
        <f>IF('DATA ENTRY'!CK760="","",IF('DATA ENTRY'!R760="","",IF(AND($EF$4='DATA ENTRY'!G760,$EH$4='DATA ENTRY'!F760),'DATA ENTRY'!R760,"")))</f>
        <v/>
      </c>
      <c r="EN761" s="107" t="str">
        <f>IF('DATA ENTRY'!CK760="","",IF('DATA ENTRY'!S760="","",IF(AND($EF$4='DATA ENTRY'!G760,$EH$4='DATA ENTRY'!F760),'DATA ENTRY'!S760,"")))</f>
        <v/>
      </c>
      <c r="EO761" s="3" t="str">
        <f>IF('DATA ENTRY'!CK760="","",IF('DATA ENTRY'!E760="","",IF(AND($EF$4='DATA ENTRY'!G760,$EH$4='DATA ENTRY'!F760),'DATA ENTRY'!E760,"")))</f>
        <v/>
      </c>
      <c r="EP761" s="3" t="str">
        <f>IF('DATA ENTRY'!CK760="","",IF('DATA ENTRY'!D760="","",IF(AND($EF$4='DATA ENTRY'!G760,$EH$4='DATA ENTRY'!F760),'DATA ENTRY'!D760,"")))</f>
        <v/>
      </c>
      <c r="EQ761" s="3" t="str">
        <f>IF('DATA ENTRY'!CK760="","",IF('DATA ENTRY'!W760="","",IF(AND($EF$4='DATA ENTRY'!G760,$EH$4='DATA ENTRY'!F760),'DATA ENTRY'!W760,"")))</f>
        <v/>
      </c>
      <c r="ER761" s="3" t="str">
        <f>IF('DATA ENTRY'!CK760="","",IF('DATA ENTRY'!X760="","",IF(AND($EF$4='DATA ENTRY'!G760,$EH$4='DATA ENTRY'!F760),'DATA ENTRY'!X760,"")))</f>
        <v/>
      </c>
      <c r="ES761" s="108" t="str">
        <f t="shared" si="191"/>
        <v/>
      </c>
      <c r="ET761" s="108" t="str">
        <f>IF('DATA ENTRY'!CK760="","",IF('DATA ENTRY'!D760="","",IF(AND($EF$4='DATA ENTRY'!G760,$EH$4='DATA ENTRY'!F760),'DATA ENTRY'!G760,"")))</f>
        <v/>
      </c>
      <c r="EY761">
        <f t="shared" si="192"/>
        <v>0</v>
      </c>
    </row>
    <row r="762" spans="1:155">
      <c r="A762" t="str">
        <f>IF(S762=0,"",1+(MAX($A$7:A761)))</f>
        <v/>
      </c>
      <c r="B762" s="224">
        <v>756</v>
      </c>
      <c r="C762" s="3" t="str">
        <f>IF('DATA ENTRY'!CK761="","",IF('DATA ENTRY'!B761="","",IF($D$4="All Post",'DATA ENTRY'!B761,IF(AND($D$4='DATA ENTRY'!CK761),'DATA ENTRY'!B761,""))))</f>
        <v/>
      </c>
      <c r="D762" s="3" t="str">
        <f>IF('DATA ENTRY'!CK761="","",IF('DATA ENTRY'!C761="","",IF($D$4="All Post",'DATA ENTRY'!C761,IF(AND($D$4='DATA ENTRY'!CK761),'DATA ENTRY'!C761,""))))</f>
        <v/>
      </c>
      <c r="E762" s="4" t="str">
        <f>IF('DATA ENTRY'!CK761="","",IF('DATA ENTRY'!I761="","",IF($D$4="All Post",'DATA ENTRY'!I761,IF(AND($D$4='DATA ENTRY'!CK761),'DATA ENTRY'!I761,""))))</f>
        <v/>
      </c>
      <c r="F762" s="4" t="str">
        <f>IF('DATA ENTRY'!CK761="","",IF('DATA ENTRY'!CK761="","",IF($D$4="All Post",'DATA ENTRY'!CK761,IF(AND($D$4='DATA ENTRY'!CK761),'DATA ENTRY'!CK761,""))))</f>
        <v/>
      </c>
      <c r="G762" s="3" t="str">
        <f>IF('DATA ENTRY'!CK761="","",IF('DATA ENTRY'!N761="","",IF($D$4="All Post",'DATA ENTRY'!N761,IF(AND($D$4='DATA ENTRY'!CK761),'DATA ENTRY'!N761,""))))</f>
        <v/>
      </c>
      <c r="H762" s="107" t="str">
        <f>IF('DATA ENTRY'!CK761="","",IF('DATA ENTRY'!O761="","",IF($D$4="All Post",'DATA ENTRY'!O761,IF(AND($D$4='DATA ENTRY'!CK761),'DATA ENTRY'!O761,""))))</f>
        <v/>
      </c>
      <c r="I762" s="3" t="str">
        <f>IF('DATA ENTRY'!CK761="","",IF('DATA ENTRY'!P761="","",IF($D$4="All Post",'DATA ENTRY'!P761,IF(AND($D$4='DATA ENTRY'!CK761),'DATA ENTRY'!P761,""))))</f>
        <v/>
      </c>
      <c r="J762" s="107" t="str">
        <f>IF('DATA ENTRY'!CK761="","",IF('DATA ENTRY'!Q761="","",IF($D$4="All Post",'DATA ENTRY'!Q761,IF(AND($D$4='DATA ENTRY'!CK761),'DATA ENTRY'!Q761,""))))</f>
        <v/>
      </c>
      <c r="K762" s="3" t="str">
        <f>IF('DATA ENTRY'!CK761="","",IF('DATA ENTRY'!R761="","",IF($D$4="All Post",'DATA ENTRY'!R761,IF(AND($D$4='DATA ENTRY'!CK761),'DATA ENTRY'!R761,""))))</f>
        <v/>
      </c>
      <c r="L762" s="3" t="str">
        <f>IF('DATA ENTRY'!CK761="","",IF('DATA ENTRY'!S761="","",IF($D$4="All Post",'DATA ENTRY'!S761,IF(AND($D$4='DATA ENTRY'!CK761),'DATA ENTRY'!S761,""))))</f>
        <v/>
      </c>
      <c r="M762" s="3" t="str">
        <f>IF('DATA ENTRY'!CK761="","",IF('DATA ENTRY'!E761="","",IF($D$4="All Post",'DATA ENTRY'!E761,IF(AND($D$4='DATA ENTRY'!CK761),'DATA ENTRY'!E761,""))))</f>
        <v/>
      </c>
      <c r="N762" s="3" t="str">
        <f>IF('DATA ENTRY'!CK761="","",IF('DATA ENTRY'!W761="","",IF($D$4="All Post",'DATA ENTRY'!W761,IF(AND($D$4='DATA ENTRY'!CK761),'DATA ENTRY'!W761,""))))</f>
        <v/>
      </c>
      <c r="O762" s="3" t="str">
        <f>IF('DATA ENTRY'!CK761="","",IF('DATA ENTRY'!X761="","",IF($D$4="All Post",'DATA ENTRY'!X761,IF(AND($D$4='DATA ENTRY'!CK761),'DATA ENTRY'!X761,""))))</f>
        <v/>
      </c>
      <c r="P762" s="3" t="str">
        <f>IF('DATA ENTRY'!CK761="","",IF('DATA ENTRY'!G761="","",IF($D$4="All Post",'DATA ENTRY'!G761,IF(AND($D$4='DATA ENTRY'!CK761),'DATA ENTRY'!G761,""))))</f>
        <v/>
      </c>
      <c r="S762">
        <f t="shared" si="179"/>
        <v>0</v>
      </c>
      <c r="T762" t="str">
        <f t="shared" si="180"/>
        <v/>
      </c>
      <c r="BZ762" t="str">
        <f t="shared" si="181"/>
        <v/>
      </c>
      <c r="CA762" t="str">
        <f t="shared" si="182"/>
        <v/>
      </c>
      <c r="CB762" s="224">
        <v>756</v>
      </c>
      <c r="CC762" s="3" t="str">
        <f>IF('DATA ENTRY'!CK761="","",IF('DATA ENTRY'!B761="","",IF(AND($CD$4='DATA ENTRY'!CK761,$CG$4='DATA ENTRY'!D761),'DATA ENTRY'!B761,"")))</f>
        <v/>
      </c>
      <c r="CD762" s="3" t="str">
        <f>IF('DATA ENTRY'!CK761="","",IF('DATA ENTRY'!C761="","",IF(AND($CD$4='DATA ENTRY'!CK761,$CG$4='DATA ENTRY'!D761),'DATA ENTRY'!C761,"")))</f>
        <v/>
      </c>
      <c r="CE762" s="4" t="str">
        <f>IF('DATA ENTRY'!CK761="","",IF('DATA ENTRY'!I761="","",IF(AND($CD$4='DATA ENTRY'!CK761,$CG$4='DATA ENTRY'!D761),'DATA ENTRY'!I761,"")))</f>
        <v/>
      </c>
      <c r="CF762" s="4" t="str">
        <f>IF('DATA ENTRY'!CK761="","",IF('DATA ENTRY'!CK761="","",IF(AND($CD$4='DATA ENTRY'!CK761,$CG$4='DATA ENTRY'!D761),'DATA ENTRY'!CK761,"")))</f>
        <v/>
      </c>
      <c r="CG762" s="3" t="str">
        <f>IF('DATA ENTRY'!CK761="","",IF('DATA ENTRY'!N761="","",IF(AND($CD$4='DATA ENTRY'!CK761,$CG$4='DATA ENTRY'!D761),'DATA ENTRY'!N761,"")))</f>
        <v/>
      </c>
      <c r="CH762" s="107" t="str">
        <f>IF('DATA ENTRY'!CK761="","",IF('DATA ENTRY'!O761="","",IF(AND($CD$4='DATA ENTRY'!CK761,$CG$4='DATA ENTRY'!D761),'DATA ENTRY'!O761,"")))</f>
        <v/>
      </c>
      <c r="CI762" s="3" t="str">
        <f>IF('DATA ENTRY'!CK761="","",IF('DATA ENTRY'!P761="","",IF(AND($CD$4='DATA ENTRY'!CK761,$CG$4='DATA ENTRY'!D761),'DATA ENTRY'!P761,"")))</f>
        <v/>
      </c>
      <c r="CJ762" s="107" t="str">
        <f>IF('DATA ENTRY'!CK761="","",IF('DATA ENTRY'!Q761="","",IF(AND($CD$4='DATA ENTRY'!CK761,$CG$4='DATA ENTRY'!D761),'DATA ENTRY'!Q761,"")))</f>
        <v/>
      </c>
      <c r="CK762" s="3" t="str">
        <f>IF('DATA ENTRY'!CK761="","",IF('DATA ENTRY'!R761="","",IF(AND($CD$4='DATA ENTRY'!CK761,$CG$4='DATA ENTRY'!D761),'DATA ENTRY'!R761,"")))</f>
        <v/>
      </c>
      <c r="CL762" s="3" t="str">
        <f>IF('DATA ENTRY'!CK761="","",IF('DATA ENTRY'!S761="","",IF(AND($CD$4='DATA ENTRY'!CK761,$CG$4='DATA ENTRY'!D761),'DATA ENTRY'!S761,"")))</f>
        <v/>
      </c>
      <c r="CM762" s="3" t="str">
        <f>IF('DATA ENTRY'!CK761="","",IF('DATA ENTRY'!E761="","",IF(AND($CD$4='DATA ENTRY'!CK761,$CG$4='DATA ENTRY'!D761),'DATA ENTRY'!E761,"")))</f>
        <v/>
      </c>
      <c r="CN762" s="3" t="str">
        <f>IF('DATA ENTRY'!CK761="","",IF('DATA ENTRY'!W761="","",IF(AND($CD$4='DATA ENTRY'!CK761,$CG$4='DATA ENTRY'!D761),'DATA ENTRY'!W761,"")))</f>
        <v/>
      </c>
      <c r="CO762" s="3" t="str">
        <f>IF('DATA ENTRY'!CK761="","",IF('DATA ENTRY'!X761="","",IF(AND($CD$4='DATA ENTRY'!CK761,$CG$4='DATA ENTRY'!D761),'DATA ENTRY'!X761,"")))</f>
        <v/>
      </c>
      <c r="CP762" s="108" t="str">
        <f t="shared" si="183"/>
        <v/>
      </c>
      <c r="CQ762" s="108" t="str">
        <f>IF('DATA ENTRY'!CK761="","",IF('DATA ENTRY'!G761="","",IF(AND($CD$4='DATA ENTRY'!CK761,$CG$4='DATA ENTRY'!D761),'DATA ENTRY'!G761,"")))</f>
        <v/>
      </c>
      <c r="CR762" s="230" t="str">
        <f>IF('DATA ENTRY'!CK761="","",IF('DATA ENTRY'!D761="","",IF(AND($CD$4='DATA ENTRY'!CK761,$CG$4='DATA ENTRY'!D761),'DATA ENTRY'!D761,"")))</f>
        <v/>
      </c>
      <c r="CS762">
        <f t="shared" si="184"/>
        <v>0</v>
      </c>
      <c r="CT762">
        <f t="shared" si="185"/>
        <v>0</v>
      </c>
      <c r="CV762" s="139"/>
      <c r="CX762">
        <f t="shared" si="186"/>
        <v>0</v>
      </c>
      <c r="DB762" t="str">
        <f t="shared" si="193"/>
        <v/>
      </c>
      <c r="DC762" t="str">
        <f t="shared" si="194"/>
        <v/>
      </c>
      <c r="DD762" s="224">
        <v>756</v>
      </c>
      <c r="DE762" s="3" t="str">
        <f>IF('DATA ENTRY'!CK761="","",IF('DATA ENTRY'!B761="","",IF(AND($DF$4='DATA ENTRY'!D761),'DATA ENTRY'!B761,"")))</f>
        <v/>
      </c>
      <c r="DF762" s="3" t="str">
        <f>IF('DATA ENTRY'!CK761="","",IF('DATA ENTRY'!C761="","",IF(AND($DF$4='DATA ENTRY'!D761),'DATA ENTRY'!C761,"")))</f>
        <v/>
      </c>
      <c r="DG762" s="4" t="str">
        <f>IF('DATA ENTRY'!CK761="","",IF('DATA ENTRY'!I761="","",IF(AND($DF$4='DATA ENTRY'!D761),'DATA ENTRY'!I761,"")))</f>
        <v/>
      </c>
      <c r="DH762" s="4" t="str">
        <f>IF('DATA ENTRY'!CK761="","",IF('DATA ENTRY'!CK761="","",IF(AND($DF$4='DATA ENTRY'!D761),'DATA ENTRY'!CK761,"")))</f>
        <v/>
      </c>
      <c r="DI762" s="3" t="str">
        <f>IF('DATA ENTRY'!CK761="","",IF('DATA ENTRY'!N761="","",IF(AND($DF$4='DATA ENTRY'!D761),'DATA ENTRY'!N761,"")))</f>
        <v/>
      </c>
      <c r="DJ762" s="107" t="str">
        <f>IF('DATA ENTRY'!CK761="","",IF('DATA ENTRY'!O761="","",IF(AND($DF$4='DATA ENTRY'!D761),'DATA ENTRY'!O761,"")))</f>
        <v/>
      </c>
      <c r="DK762" s="3" t="str">
        <f>IF('DATA ENTRY'!CK761="","",IF('DATA ENTRY'!P761="","",IF(AND($DF$4='DATA ENTRY'!D761),'DATA ENTRY'!P761,"")))</f>
        <v/>
      </c>
      <c r="DL762" s="107" t="str">
        <f>IF('DATA ENTRY'!CK761="","",IF('DATA ENTRY'!Q761="","",IF(AND($DF$4='DATA ENTRY'!D761),'DATA ENTRY'!Q761,"")))</f>
        <v/>
      </c>
      <c r="DM762" s="3" t="str">
        <f>IF('DATA ENTRY'!CK761="","",IF('DATA ENTRY'!R761="","",IF(AND($DF$4='DATA ENTRY'!D761),'DATA ENTRY'!R761,"")))</f>
        <v/>
      </c>
      <c r="DN762" s="107" t="str">
        <f>IF('DATA ENTRY'!CK761="","",IF('DATA ENTRY'!S761="","",IF(AND($DF$4='DATA ENTRY'!D761),'DATA ENTRY'!S761,"")))</f>
        <v/>
      </c>
      <c r="DO762" s="3" t="str">
        <f>IF('DATA ENTRY'!CK761="","",IF('DATA ENTRY'!E761="","",IF(AND($DF$4='DATA ENTRY'!D761),'DATA ENTRY'!E761,"")))</f>
        <v/>
      </c>
      <c r="DP762" s="3" t="str">
        <f>IF('DATA ENTRY'!CK761="","",IF('DATA ENTRY'!D761="","",IF(AND($DF$4='DATA ENTRY'!D761),'DATA ENTRY'!D761,"")))</f>
        <v/>
      </c>
      <c r="DQ762" s="3" t="str">
        <f>IF('DATA ENTRY'!CK761="","",IF('DATA ENTRY'!W761="","",IF(AND($DF$4='DATA ENTRY'!D761),'DATA ENTRY'!W761,"")))</f>
        <v/>
      </c>
      <c r="DR762" s="3" t="str">
        <f>IF('DATA ENTRY'!CK761="","",IF('DATA ENTRY'!X761="","",IF(AND($DF$4='DATA ENTRY'!D761),'DATA ENTRY'!X761,"")))</f>
        <v/>
      </c>
      <c r="DS762" s="108" t="str">
        <f t="shared" si="187"/>
        <v/>
      </c>
      <c r="DT762" s="108" t="str">
        <f>IF('DATA ENTRY'!CK761="","",IF('DATA ENTRY'!D761="","",IF(AND($DF$4='DATA ENTRY'!D761),'DATA ENTRY'!G761,"")))</f>
        <v/>
      </c>
      <c r="DY762">
        <f t="shared" si="188"/>
        <v>0</v>
      </c>
      <c r="EB762" t="str">
        <f t="shared" si="189"/>
        <v/>
      </c>
      <c r="EC762" t="str">
        <f t="shared" si="190"/>
        <v/>
      </c>
      <c r="ED762" s="224">
        <v>756</v>
      </c>
      <c r="EE762" s="3" t="str">
        <f>IF('DATA ENTRY'!CK761="","",IF('DATA ENTRY'!B761="","",IF(AND($EF$4='DATA ENTRY'!G761,$EH$4='DATA ENTRY'!F761),'DATA ENTRY'!B761,"")))</f>
        <v/>
      </c>
      <c r="EF762" s="3" t="str">
        <f>IF('DATA ENTRY'!CK761="","",IF('DATA ENTRY'!C761="","",IF(AND($EF$4='DATA ENTRY'!G761,$EH$4='DATA ENTRY'!F761),'DATA ENTRY'!C761,"")))</f>
        <v/>
      </c>
      <c r="EG762" s="4" t="str">
        <f>IF('DATA ENTRY'!CK761="","",IF('DATA ENTRY'!I761="","",IF(AND($EF$4='DATA ENTRY'!G761,$EH$4='DATA ENTRY'!F761),'DATA ENTRY'!I761,"")))</f>
        <v/>
      </c>
      <c r="EH762" s="4" t="str">
        <f>IF('DATA ENTRY'!CK761="","",IF('DATA ENTRY'!CK761="","",IF(AND($EF$4='DATA ENTRY'!G761,$EH$4='DATA ENTRY'!F761),'DATA ENTRY'!CK761,"")))</f>
        <v/>
      </c>
      <c r="EI762" s="3" t="str">
        <f>IF('DATA ENTRY'!CK761="","",IF('DATA ENTRY'!N761="","",IF(AND($EF$4='DATA ENTRY'!G761,$EH$4='DATA ENTRY'!F761),'DATA ENTRY'!N761,"")))</f>
        <v/>
      </c>
      <c r="EJ762" s="107" t="str">
        <f>IF('DATA ENTRY'!CK761="","",IF('DATA ENTRY'!O761="","",IF(AND($EF$4='DATA ENTRY'!G761,$EH$4='DATA ENTRY'!F761),'DATA ENTRY'!O761,"")))</f>
        <v/>
      </c>
      <c r="EK762" s="3" t="str">
        <f>IF('DATA ENTRY'!CK761="","",IF('DATA ENTRY'!P761="","",IF(AND($EF$4='DATA ENTRY'!G761,$EH$4='DATA ENTRY'!F761),'DATA ENTRY'!P761,"")))</f>
        <v/>
      </c>
      <c r="EL762" s="107" t="str">
        <f>IF('DATA ENTRY'!CK761="","",IF('DATA ENTRY'!Q761="","",IF(AND($EF$4='DATA ENTRY'!G761,$EH$4='DATA ENTRY'!F761),'DATA ENTRY'!Q761,"")))</f>
        <v/>
      </c>
      <c r="EM762" s="3" t="str">
        <f>IF('DATA ENTRY'!CK761="","",IF('DATA ENTRY'!R761="","",IF(AND($EF$4='DATA ENTRY'!G761,$EH$4='DATA ENTRY'!F761),'DATA ENTRY'!R761,"")))</f>
        <v/>
      </c>
      <c r="EN762" s="107" t="str">
        <f>IF('DATA ENTRY'!CK761="","",IF('DATA ENTRY'!S761="","",IF(AND($EF$4='DATA ENTRY'!G761,$EH$4='DATA ENTRY'!F761),'DATA ENTRY'!S761,"")))</f>
        <v/>
      </c>
      <c r="EO762" s="3" t="str">
        <f>IF('DATA ENTRY'!CK761="","",IF('DATA ENTRY'!E761="","",IF(AND($EF$4='DATA ENTRY'!G761,$EH$4='DATA ENTRY'!F761),'DATA ENTRY'!E761,"")))</f>
        <v/>
      </c>
      <c r="EP762" s="3" t="str">
        <f>IF('DATA ENTRY'!CK761="","",IF('DATA ENTRY'!D761="","",IF(AND($EF$4='DATA ENTRY'!G761,$EH$4='DATA ENTRY'!F761),'DATA ENTRY'!D761,"")))</f>
        <v/>
      </c>
      <c r="EQ762" s="3" t="str">
        <f>IF('DATA ENTRY'!CK761="","",IF('DATA ENTRY'!W761="","",IF(AND($EF$4='DATA ENTRY'!G761,$EH$4='DATA ENTRY'!F761),'DATA ENTRY'!W761,"")))</f>
        <v/>
      </c>
      <c r="ER762" s="3" t="str">
        <f>IF('DATA ENTRY'!CK761="","",IF('DATA ENTRY'!X761="","",IF(AND($EF$4='DATA ENTRY'!G761,$EH$4='DATA ENTRY'!F761),'DATA ENTRY'!X761,"")))</f>
        <v/>
      </c>
      <c r="ES762" s="108" t="str">
        <f t="shared" si="191"/>
        <v/>
      </c>
      <c r="ET762" s="108" t="str">
        <f>IF('DATA ENTRY'!CK761="","",IF('DATA ENTRY'!D761="","",IF(AND($EF$4='DATA ENTRY'!G761,$EH$4='DATA ENTRY'!F761),'DATA ENTRY'!G761,"")))</f>
        <v/>
      </c>
      <c r="EY762">
        <f t="shared" si="192"/>
        <v>0</v>
      </c>
    </row>
    <row r="763" spans="1:155">
      <c r="A763" t="str">
        <f>IF(S763=0,"",1+(MAX($A$7:A762)))</f>
        <v/>
      </c>
      <c r="B763" s="224">
        <v>757</v>
      </c>
      <c r="C763" s="3" t="str">
        <f>IF('DATA ENTRY'!CK762="","",IF('DATA ENTRY'!B762="","",IF($D$4="All Post",'DATA ENTRY'!B762,IF(AND($D$4='DATA ENTRY'!CK762),'DATA ENTRY'!B762,""))))</f>
        <v/>
      </c>
      <c r="D763" s="3" t="str">
        <f>IF('DATA ENTRY'!CK762="","",IF('DATA ENTRY'!C762="","",IF($D$4="All Post",'DATA ENTRY'!C762,IF(AND($D$4='DATA ENTRY'!CK762),'DATA ENTRY'!C762,""))))</f>
        <v/>
      </c>
      <c r="E763" s="4" t="str">
        <f>IF('DATA ENTRY'!CK762="","",IF('DATA ENTRY'!I762="","",IF($D$4="All Post",'DATA ENTRY'!I762,IF(AND($D$4='DATA ENTRY'!CK762),'DATA ENTRY'!I762,""))))</f>
        <v/>
      </c>
      <c r="F763" s="4" t="str">
        <f>IF('DATA ENTRY'!CK762="","",IF('DATA ENTRY'!CK762="","",IF($D$4="All Post",'DATA ENTRY'!CK762,IF(AND($D$4='DATA ENTRY'!CK762),'DATA ENTRY'!CK762,""))))</f>
        <v/>
      </c>
      <c r="G763" s="3" t="str">
        <f>IF('DATA ENTRY'!CK762="","",IF('DATA ENTRY'!N762="","",IF($D$4="All Post",'DATA ENTRY'!N762,IF(AND($D$4='DATA ENTRY'!CK762),'DATA ENTRY'!N762,""))))</f>
        <v/>
      </c>
      <c r="H763" s="107" t="str">
        <f>IF('DATA ENTRY'!CK762="","",IF('DATA ENTRY'!O762="","",IF($D$4="All Post",'DATA ENTRY'!O762,IF(AND($D$4='DATA ENTRY'!CK762),'DATA ENTRY'!O762,""))))</f>
        <v/>
      </c>
      <c r="I763" s="3" t="str">
        <f>IF('DATA ENTRY'!CK762="","",IF('DATA ENTRY'!P762="","",IF($D$4="All Post",'DATA ENTRY'!P762,IF(AND($D$4='DATA ENTRY'!CK762),'DATA ENTRY'!P762,""))))</f>
        <v/>
      </c>
      <c r="J763" s="107" t="str">
        <f>IF('DATA ENTRY'!CK762="","",IF('DATA ENTRY'!Q762="","",IF($D$4="All Post",'DATA ENTRY'!Q762,IF(AND($D$4='DATA ENTRY'!CK762),'DATA ENTRY'!Q762,""))))</f>
        <v/>
      </c>
      <c r="K763" s="3" t="str">
        <f>IF('DATA ENTRY'!CK762="","",IF('DATA ENTRY'!R762="","",IF($D$4="All Post",'DATA ENTRY'!R762,IF(AND($D$4='DATA ENTRY'!CK762),'DATA ENTRY'!R762,""))))</f>
        <v/>
      </c>
      <c r="L763" s="3" t="str">
        <f>IF('DATA ENTRY'!CK762="","",IF('DATA ENTRY'!S762="","",IF($D$4="All Post",'DATA ENTRY'!S762,IF(AND($D$4='DATA ENTRY'!CK762),'DATA ENTRY'!S762,""))))</f>
        <v/>
      </c>
      <c r="M763" s="3" t="str">
        <f>IF('DATA ENTRY'!CK762="","",IF('DATA ENTRY'!E762="","",IF($D$4="All Post",'DATA ENTRY'!E762,IF(AND($D$4='DATA ENTRY'!CK762),'DATA ENTRY'!E762,""))))</f>
        <v/>
      </c>
      <c r="N763" s="3" t="str">
        <f>IF('DATA ENTRY'!CK762="","",IF('DATA ENTRY'!W762="","",IF($D$4="All Post",'DATA ENTRY'!W762,IF(AND($D$4='DATA ENTRY'!CK762),'DATA ENTRY'!W762,""))))</f>
        <v/>
      </c>
      <c r="O763" s="3" t="str">
        <f>IF('DATA ENTRY'!CK762="","",IF('DATA ENTRY'!X762="","",IF($D$4="All Post",'DATA ENTRY'!X762,IF(AND($D$4='DATA ENTRY'!CK762),'DATA ENTRY'!X762,""))))</f>
        <v/>
      </c>
      <c r="P763" s="3" t="str">
        <f>IF('DATA ENTRY'!CK762="","",IF('DATA ENTRY'!G762="","",IF($D$4="All Post",'DATA ENTRY'!G762,IF(AND($D$4='DATA ENTRY'!CK762),'DATA ENTRY'!G762,""))))</f>
        <v/>
      </c>
      <c r="S763">
        <f t="shared" si="179"/>
        <v>0</v>
      </c>
      <c r="T763" t="str">
        <f t="shared" si="180"/>
        <v/>
      </c>
      <c r="BZ763" t="str">
        <f t="shared" si="181"/>
        <v/>
      </c>
      <c r="CA763" t="str">
        <f t="shared" si="182"/>
        <v/>
      </c>
      <c r="CB763" s="224">
        <v>757</v>
      </c>
      <c r="CC763" s="3" t="str">
        <f>IF('DATA ENTRY'!CK762="","",IF('DATA ENTRY'!B762="","",IF(AND($CD$4='DATA ENTRY'!CK762,$CG$4='DATA ENTRY'!D762),'DATA ENTRY'!B762,"")))</f>
        <v/>
      </c>
      <c r="CD763" s="3" t="str">
        <f>IF('DATA ENTRY'!CK762="","",IF('DATA ENTRY'!C762="","",IF(AND($CD$4='DATA ENTRY'!CK762,$CG$4='DATA ENTRY'!D762),'DATA ENTRY'!C762,"")))</f>
        <v/>
      </c>
      <c r="CE763" s="4" t="str">
        <f>IF('DATA ENTRY'!CK762="","",IF('DATA ENTRY'!I762="","",IF(AND($CD$4='DATA ENTRY'!CK762,$CG$4='DATA ENTRY'!D762),'DATA ENTRY'!I762,"")))</f>
        <v/>
      </c>
      <c r="CF763" s="4" t="str">
        <f>IF('DATA ENTRY'!CK762="","",IF('DATA ENTRY'!CK762="","",IF(AND($CD$4='DATA ENTRY'!CK762,$CG$4='DATA ENTRY'!D762),'DATA ENTRY'!CK762,"")))</f>
        <v/>
      </c>
      <c r="CG763" s="3" t="str">
        <f>IF('DATA ENTRY'!CK762="","",IF('DATA ENTRY'!N762="","",IF(AND($CD$4='DATA ENTRY'!CK762,$CG$4='DATA ENTRY'!D762),'DATA ENTRY'!N762,"")))</f>
        <v/>
      </c>
      <c r="CH763" s="107" t="str">
        <f>IF('DATA ENTRY'!CK762="","",IF('DATA ENTRY'!O762="","",IF(AND($CD$4='DATA ENTRY'!CK762,$CG$4='DATA ENTRY'!D762),'DATA ENTRY'!O762,"")))</f>
        <v/>
      </c>
      <c r="CI763" s="3" t="str">
        <f>IF('DATA ENTRY'!CK762="","",IF('DATA ENTRY'!P762="","",IF(AND($CD$4='DATA ENTRY'!CK762,$CG$4='DATA ENTRY'!D762),'DATA ENTRY'!P762,"")))</f>
        <v/>
      </c>
      <c r="CJ763" s="107" t="str">
        <f>IF('DATA ENTRY'!CK762="","",IF('DATA ENTRY'!Q762="","",IF(AND($CD$4='DATA ENTRY'!CK762,$CG$4='DATA ENTRY'!D762),'DATA ENTRY'!Q762,"")))</f>
        <v/>
      </c>
      <c r="CK763" s="3" t="str">
        <f>IF('DATA ENTRY'!CK762="","",IF('DATA ENTRY'!R762="","",IF(AND($CD$4='DATA ENTRY'!CK762,$CG$4='DATA ENTRY'!D762),'DATA ENTRY'!R762,"")))</f>
        <v/>
      </c>
      <c r="CL763" s="3" t="str">
        <f>IF('DATA ENTRY'!CK762="","",IF('DATA ENTRY'!S762="","",IF(AND($CD$4='DATA ENTRY'!CK762,$CG$4='DATA ENTRY'!D762),'DATA ENTRY'!S762,"")))</f>
        <v/>
      </c>
      <c r="CM763" s="3" t="str">
        <f>IF('DATA ENTRY'!CK762="","",IF('DATA ENTRY'!E762="","",IF(AND($CD$4='DATA ENTRY'!CK762,$CG$4='DATA ENTRY'!D762),'DATA ENTRY'!E762,"")))</f>
        <v/>
      </c>
      <c r="CN763" s="3" t="str">
        <f>IF('DATA ENTRY'!CK762="","",IF('DATA ENTRY'!W762="","",IF(AND($CD$4='DATA ENTRY'!CK762,$CG$4='DATA ENTRY'!D762),'DATA ENTRY'!W762,"")))</f>
        <v/>
      </c>
      <c r="CO763" s="3" t="str">
        <f>IF('DATA ENTRY'!CK762="","",IF('DATA ENTRY'!X762="","",IF(AND($CD$4='DATA ENTRY'!CK762,$CG$4='DATA ENTRY'!D762),'DATA ENTRY'!X762,"")))</f>
        <v/>
      </c>
      <c r="CP763" s="108" t="str">
        <f t="shared" si="183"/>
        <v/>
      </c>
      <c r="CQ763" s="108" t="str">
        <f>IF('DATA ENTRY'!CK762="","",IF('DATA ENTRY'!G762="","",IF(AND($CD$4='DATA ENTRY'!CK762,$CG$4='DATA ENTRY'!D762),'DATA ENTRY'!G762,"")))</f>
        <v/>
      </c>
      <c r="CR763" s="230" t="str">
        <f>IF('DATA ENTRY'!CK762="","",IF('DATA ENTRY'!D762="","",IF(AND($CD$4='DATA ENTRY'!CK762,$CG$4='DATA ENTRY'!D762),'DATA ENTRY'!D762,"")))</f>
        <v/>
      </c>
      <c r="CS763">
        <f t="shared" si="184"/>
        <v>0</v>
      </c>
      <c r="CT763">
        <f t="shared" si="185"/>
        <v>0</v>
      </c>
      <c r="CV763" s="139"/>
      <c r="CX763">
        <f t="shared" si="186"/>
        <v>0</v>
      </c>
      <c r="DB763" t="str">
        <f t="shared" si="193"/>
        <v/>
      </c>
      <c r="DC763" t="str">
        <f t="shared" si="194"/>
        <v/>
      </c>
      <c r="DD763" s="224">
        <v>757</v>
      </c>
      <c r="DE763" s="3" t="str">
        <f>IF('DATA ENTRY'!CK762="","",IF('DATA ENTRY'!B762="","",IF(AND($DF$4='DATA ENTRY'!D762),'DATA ENTRY'!B762,"")))</f>
        <v/>
      </c>
      <c r="DF763" s="3" t="str">
        <f>IF('DATA ENTRY'!CK762="","",IF('DATA ENTRY'!C762="","",IF(AND($DF$4='DATA ENTRY'!D762),'DATA ENTRY'!C762,"")))</f>
        <v/>
      </c>
      <c r="DG763" s="4" t="str">
        <f>IF('DATA ENTRY'!CK762="","",IF('DATA ENTRY'!I762="","",IF(AND($DF$4='DATA ENTRY'!D762),'DATA ENTRY'!I762,"")))</f>
        <v/>
      </c>
      <c r="DH763" s="4" t="str">
        <f>IF('DATA ENTRY'!CK762="","",IF('DATA ENTRY'!CK762="","",IF(AND($DF$4='DATA ENTRY'!D762),'DATA ENTRY'!CK762,"")))</f>
        <v/>
      </c>
      <c r="DI763" s="3" t="str">
        <f>IF('DATA ENTRY'!CK762="","",IF('DATA ENTRY'!N762="","",IF(AND($DF$4='DATA ENTRY'!D762),'DATA ENTRY'!N762,"")))</f>
        <v/>
      </c>
      <c r="DJ763" s="107" t="str">
        <f>IF('DATA ENTRY'!CK762="","",IF('DATA ENTRY'!O762="","",IF(AND($DF$4='DATA ENTRY'!D762),'DATA ENTRY'!O762,"")))</f>
        <v/>
      </c>
      <c r="DK763" s="3" t="str">
        <f>IF('DATA ENTRY'!CK762="","",IF('DATA ENTRY'!P762="","",IF(AND($DF$4='DATA ENTRY'!D762),'DATA ENTRY'!P762,"")))</f>
        <v/>
      </c>
      <c r="DL763" s="107" t="str">
        <f>IF('DATA ENTRY'!CK762="","",IF('DATA ENTRY'!Q762="","",IF(AND($DF$4='DATA ENTRY'!D762),'DATA ENTRY'!Q762,"")))</f>
        <v/>
      </c>
      <c r="DM763" s="3" t="str">
        <f>IF('DATA ENTRY'!CK762="","",IF('DATA ENTRY'!R762="","",IF(AND($DF$4='DATA ENTRY'!D762),'DATA ENTRY'!R762,"")))</f>
        <v/>
      </c>
      <c r="DN763" s="107" t="str">
        <f>IF('DATA ENTRY'!CK762="","",IF('DATA ENTRY'!S762="","",IF(AND($DF$4='DATA ENTRY'!D762),'DATA ENTRY'!S762,"")))</f>
        <v/>
      </c>
      <c r="DO763" s="3" t="str">
        <f>IF('DATA ENTRY'!CK762="","",IF('DATA ENTRY'!E762="","",IF(AND($DF$4='DATA ENTRY'!D762),'DATA ENTRY'!E762,"")))</f>
        <v/>
      </c>
      <c r="DP763" s="3" t="str">
        <f>IF('DATA ENTRY'!CK762="","",IF('DATA ENTRY'!D762="","",IF(AND($DF$4='DATA ENTRY'!D762),'DATA ENTRY'!D762,"")))</f>
        <v/>
      </c>
      <c r="DQ763" s="3" t="str">
        <f>IF('DATA ENTRY'!CK762="","",IF('DATA ENTRY'!W762="","",IF(AND($DF$4='DATA ENTRY'!D762),'DATA ENTRY'!W762,"")))</f>
        <v/>
      </c>
      <c r="DR763" s="3" t="str">
        <f>IF('DATA ENTRY'!CK762="","",IF('DATA ENTRY'!X762="","",IF(AND($DF$4='DATA ENTRY'!D762),'DATA ENTRY'!X762,"")))</f>
        <v/>
      </c>
      <c r="DS763" s="108" t="str">
        <f t="shared" si="187"/>
        <v/>
      </c>
      <c r="DT763" s="108" t="str">
        <f>IF('DATA ENTRY'!CK762="","",IF('DATA ENTRY'!D762="","",IF(AND($DF$4='DATA ENTRY'!D762),'DATA ENTRY'!G762,"")))</f>
        <v/>
      </c>
      <c r="DY763">
        <f t="shared" si="188"/>
        <v>0</v>
      </c>
      <c r="EB763" t="str">
        <f t="shared" si="189"/>
        <v/>
      </c>
      <c r="EC763" t="str">
        <f t="shared" si="190"/>
        <v/>
      </c>
      <c r="ED763" s="224">
        <v>757</v>
      </c>
      <c r="EE763" s="3" t="str">
        <f>IF('DATA ENTRY'!CK762="","",IF('DATA ENTRY'!B762="","",IF(AND($EF$4='DATA ENTRY'!G762,$EH$4='DATA ENTRY'!F762),'DATA ENTRY'!B762,"")))</f>
        <v/>
      </c>
      <c r="EF763" s="3" t="str">
        <f>IF('DATA ENTRY'!CK762="","",IF('DATA ENTRY'!C762="","",IF(AND($EF$4='DATA ENTRY'!G762,$EH$4='DATA ENTRY'!F762),'DATA ENTRY'!C762,"")))</f>
        <v/>
      </c>
      <c r="EG763" s="4" t="str">
        <f>IF('DATA ENTRY'!CK762="","",IF('DATA ENTRY'!I762="","",IF(AND($EF$4='DATA ENTRY'!G762,$EH$4='DATA ENTRY'!F762),'DATA ENTRY'!I762,"")))</f>
        <v/>
      </c>
      <c r="EH763" s="4" t="str">
        <f>IF('DATA ENTRY'!CK762="","",IF('DATA ENTRY'!CK762="","",IF(AND($EF$4='DATA ENTRY'!G762,$EH$4='DATA ENTRY'!F762),'DATA ENTRY'!CK762,"")))</f>
        <v/>
      </c>
      <c r="EI763" s="3" t="str">
        <f>IF('DATA ENTRY'!CK762="","",IF('DATA ENTRY'!N762="","",IF(AND($EF$4='DATA ENTRY'!G762,$EH$4='DATA ENTRY'!F762),'DATA ENTRY'!N762,"")))</f>
        <v/>
      </c>
      <c r="EJ763" s="107" t="str">
        <f>IF('DATA ENTRY'!CK762="","",IF('DATA ENTRY'!O762="","",IF(AND($EF$4='DATA ENTRY'!G762,$EH$4='DATA ENTRY'!F762),'DATA ENTRY'!O762,"")))</f>
        <v/>
      </c>
      <c r="EK763" s="3" t="str">
        <f>IF('DATA ENTRY'!CK762="","",IF('DATA ENTRY'!P762="","",IF(AND($EF$4='DATA ENTRY'!G762,$EH$4='DATA ENTRY'!F762),'DATA ENTRY'!P762,"")))</f>
        <v/>
      </c>
      <c r="EL763" s="107" t="str">
        <f>IF('DATA ENTRY'!CK762="","",IF('DATA ENTRY'!Q762="","",IF(AND($EF$4='DATA ENTRY'!G762,$EH$4='DATA ENTRY'!F762),'DATA ENTRY'!Q762,"")))</f>
        <v/>
      </c>
      <c r="EM763" s="3" t="str">
        <f>IF('DATA ENTRY'!CK762="","",IF('DATA ENTRY'!R762="","",IF(AND($EF$4='DATA ENTRY'!G762,$EH$4='DATA ENTRY'!F762),'DATA ENTRY'!R762,"")))</f>
        <v/>
      </c>
      <c r="EN763" s="107" t="str">
        <f>IF('DATA ENTRY'!CK762="","",IF('DATA ENTRY'!S762="","",IF(AND($EF$4='DATA ENTRY'!G762,$EH$4='DATA ENTRY'!F762),'DATA ENTRY'!S762,"")))</f>
        <v/>
      </c>
      <c r="EO763" s="3" t="str">
        <f>IF('DATA ENTRY'!CK762="","",IF('DATA ENTRY'!E762="","",IF(AND($EF$4='DATA ENTRY'!G762,$EH$4='DATA ENTRY'!F762),'DATA ENTRY'!E762,"")))</f>
        <v/>
      </c>
      <c r="EP763" s="3" t="str">
        <f>IF('DATA ENTRY'!CK762="","",IF('DATA ENTRY'!D762="","",IF(AND($EF$4='DATA ENTRY'!G762,$EH$4='DATA ENTRY'!F762),'DATA ENTRY'!D762,"")))</f>
        <v/>
      </c>
      <c r="EQ763" s="3" t="str">
        <f>IF('DATA ENTRY'!CK762="","",IF('DATA ENTRY'!W762="","",IF(AND($EF$4='DATA ENTRY'!G762,$EH$4='DATA ENTRY'!F762),'DATA ENTRY'!W762,"")))</f>
        <v/>
      </c>
      <c r="ER763" s="3" t="str">
        <f>IF('DATA ENTRY'!CK762="","",IF('DATA ENTRY'!X762="","",IF(AND($EF$4='DATA ENTRY'!G762,$EH$4='DATA ENTRY'!F762),'DATA ENTRY'!X762,"")))</f>
        <v/>
      </c>
      <c r="ES763" s="108" t="str">
        <f t="shared" si="191"/>
        <v/>
      </c>
      <c r="ET763" s="108" t="str">
        <f>IF('DATA ENTRY'!CK762="","",IF('DATA ENTRY'!D762="","",IF(AND($EF$4='DATA ENTRY'!G762,$EH$4='DATA ENTRY'!F762),'DATA ENTRY'!G762,"")))</f>
        <v/>
      </c>
      <c r="EY763">
        <f t="shared" si="192"/>
        <v>0</v>
      </c>
    </row>
    <row r="764" spans="1:155">
      <c r="A764" t="str">
        <f>IF(S764=0,"",1+(MAX($A$7:A763)))</f>
        <v/>
      </c>
      <c r="B764" s="224">
        <v>758</v>
      </c>
      <c r="C764" s="3" t="str">
        <f>IF('DATA ENTRY'!CK763="","",IF('DATA ENTRY'!B763="","",IF($D$4="All Post",'DATA ENTRY'!B763,IF(AND($D$4='DATA ENTRY'!CK763),'DATA ENTRY'!B763,""))))</f>
        <v/>
      </c>
      <c r="D764" s="3" t="str">
        <f>IF('DATA ENTRY'!CK763="","",IF('DATA ENTRY'!C763="","",IF($D$4="All Post",'DATA ENTRY'!C763,IF(AND($D$4='DATA ENTRY'!CK763),'DATA ENTRY'!C763,""))))</f>
        <v/>
      </c>
      <c r="E764" s="4" t="str">
        <f>IF('DATA ENTRY'!CK763="","",IF('DATA ENTRY'!I763="","",IF($D$4="All Post",'DATA ENTRY'!I763,IF(AND($D$4='DATA ENTRY'!CK763),'DATA ENTRY'!I763,""))))</f>
        <v/>
      </c>
      <c r="F764" s="4" t="str">
        <f>IF('DATA ENTRY'!CK763="","",IF('DATA ENTRY'!CK763="","",IF($D$4="All Post",'DATA ENTRY'!CK763,IF(AND($D$4='DATA ENTRY'!CK763),'DATA ENTRY'!CK763,""))))</f>
        <v/>
      </c>
      <c r="G764" s="3" t="str">
        <f>IF('DATA ENTRY'!CK763="","",IF('DATA ENTRY'!N763="","",IF($D$4="All Post",'DATA ENTRY'!N763,IF(AND($D$4='DATA ENTRY'!CK763),'DATA ENTRY'!N763,""))))</f>
        <v/>
      </c>
      <c r="H764" s="107" t="str">
        <f>IF('DATA ENTRY'!CK763="","",IF('DATA ENTRY'!O763="","",IF($D$4="All Post",'DATA ENTRY'!O763,IF(AND($D$4='DATA ENTRY'!CK763),'DATA ENTRY'!O763,""))))</f>
        <v/>
      </c>
      <c r="I764" s="3" t="str">
        <f>IF('DATA ENTRY'!CK763="","",IF('DATA ENTRY'!P763="","",IF($D$4="All Post",'DATA ENTRY'!P763,IF(AND($D$4='DATA ENTRY'!CK763),'DATA ENTRY'!P763,""))))</f>
        <v/>
      </c>
      <c r="J764" s="107" t="str">
        <f>IF('DATA ENTRY'!CK763="","",IF('DATA ENTRY'!Q763="","",IF($D$4="All Post",'DATA ENTRY'!Q763,IF(AND($D$4='DATA ENTRY'!CK763),'DATA ENTRY'!Q763,""))))</f>
        <v/>
      </c>
      <c r="K764" s="3" t="str">
        <f>IF('DATA ENTRY'!CK763="","",IF('DATA ENTRY'!R763="","",IF($D$4="All Post",'DATA ENTRY'!R763,IF(AND($D$4='DATA ENTRY'!CK763),'DATA ENTRY'!R763,""))))</f>
        <v/>
      </c>
      <c r="L764" s="3" t="str">
        <f>IF('DATA ENTRY'!CK763="","",IF('DATA ENTRY'!S763="","",IF($D$4="All Post",'DATA ENTRY'!S763,IF(AND($D$4='DATA ENTRY'!CK763),'DATA ENTRY'!S763,""))))</f>
        <v/>
      </c>
      <c r="M764" s="3" t="str">
        <f>IF('DATA ENTRY'!CK763="","",IF('DATA ENTRY'!E763="","",IF($D$4="All Post",'DATA ENTRY'!E763,IF(AND($D$4='DATA ENTRY'!CK763),'DATA ENTRY'!E763,""))))</f>
        <v/>
      </c>
      <c r="N764" s="3" t="str">
        <f>IF('DATA ENTRY'!CK763="","",IF('DATA ENTRY'!W763="","",IF($D$4="All Post",'DATA ENTRY'!W763,IF(AND($D$4='DATA ENTRY'!CK763),'DATA ENTRY'!W763,""))))</f>
        <v/>
      </c>
      <c r="O764" s="3" t="str">
        <f>IF('DATA ENTRY'!CK763="","",IF('DATA ENTRY'!X763="","",IF($D$4="All Post",'DATA ENTRY'!X763,IF(AND($D$4='DATA ENTRY'!CK763),'DATA ENTRY'!X763,""))))</f>
        <v/>
      </c>
      <c r="P764" s="3" t="str">
        <f>IF('DATA ENTRY'!CK763="","",IF('DATA ENTRY'!G763="","",IF($D$4="All Post",'DATA ENTRY'!G763,IF(AND($D$4='DATA ENTRY'!CK763),'DATA ENTRY'!G763,""))))</f>
        <v/>
      </c>
      <c r="S764">
        <f t="shared" si="179"/>
        <v>0</v>
      </c>
      <c r="T764" t="str">
        <f t="shared" si="180"/>
        <v/>
      </c>
      <c r="BZ764" t="str">
        <f t="shared" si="181"/>
        <v/>
      </c>
      <c r="CA764" t="str">
        <f t="shared" si="182"/>
        <v/>
      </c>
      <c r="CB764" s="224">
        <v>758</v>
      </c>
      <c r="CC764" s="3" t="str">
        <f>IF('DATA ENTRY'!CK763="","",IF('DATA ENTRY'!B763="","",IF(AND($CD$4='DATA ENTRY'!CK763,$CG$4='DATA ENTRY'!D763),'DATA ENTRY'!B763,"")))</f>
        <v/>
      </c>
      <c r="CD764" s="3" t="str">
        <f>IF('DATA ENTRY'!CK763="","",IF('DATA ENTRY'!C763="","",IF(AND($CD$4='DATA ENTRY'!CK763,$CG$4='DATA ENTRY'!D763),'DATA ENTRY'!C763,"")))</f>
        <v/>
      </c>
      <c r="CE764" s="4" t="str">
        <f>IF('DATA ENTRY'!CK763="","",IF('DATA ENTRY'!I763="","",IF(AND($CD$4='DATA ENTRY'!CK763,$CG$4='DATA ENTRY'!D763),'DATA ENTRY'!I763,"")))</f>
        <v/>
      </c>
      <c r="CF764" s="4" t="str">
        <f>IF('DATA ENTRY'!CK763="","",IF('DATA ENTRY'!CK763="","",IF(AND($CD$4='DATA ENTRY'!CK763,$CG$4='DATA ENTRY'!D763),'DATA ENTRY'!CK763,"")))</f>
        <v/>
      </c>
      <c r="CG764" s="3" t="str">
        <f>IF('DATA ENTRY'!CK763="","",IF('DATA ENTRY'!N763="","",IF(AND($CD$4='DATA ENTRY'!CK763,$CG$4='DATA ENTRY'!D763),'DATA ENTRY'!N763,"")))</f>
        <v/>
      </c>
      <c r="CH764" s="107" t="str">
        <f>IF('DATA ENTRY'!CK763="","",IF('DATA ENTRY'!O763="","",IF(AND($CD$4='DATA ENTRY'!CK763,$CG$4='DATA ENTRY'!D763),'DATA ENTRY'!O763,"")))</f>
        <v/>
      </c>
      <c r="CI764" s="3" t="str">
        <f>IF('DATA ENTRY'!CK763="","",IF('DATA ENTRY'!P763="","",IF(AND($CD$4='DATA ENTRY'!CK763,$CG$4='DATA ENTRY'!D763),'DATA ENTRY'!P763,"")))</f>
        <v/>
      </c>
      <c r="CJ764" s="107" t="str">
        <f>IF('DATA ENTRY'!CK763="","",IF('DATA ENTRY'!Q763="","",IF(AND($CD$4='DATA ENTRY'!CK763,$CG$4='DATA ENTRY'!D763),'DATA ENTRY'!Q763,"")))</f>
        <v/>
      </c>
      <c r="CK764" s="3" t="str">
        <f>IF('DATA ENTRY'!CK763="","",IF('DATA ENTRY'!R763="","",IF(AND($CD$4='DATA ENTRY'!CK763,$CG$4='DATA ENTRY'!D763),'DATA ENTRY'!R763,"")))</f>
        <v/>
      </c>
      <c r="CL764" s="3" t="str">
        <f>IF('DATA ENTRY'!CK763="","",IF('DATA ENTRY'!S763="","",IF(AND($CD$4='DATA ENTRY'!CK763,$CG$4='DATA ENTRY'!D763),'DATA ENTRY'!S763,"")))</f>
        <v/>
      </c>
      <c r="CM764" s="3" t="str">
        <f>IF('DATA ENTRY'!CK763="","",IF('DATA ENTRY'!E763="","",IF(AND($CD$4='DATA ENTRY'!CK763,$CG$4='DATA ENTRY'!D763),'DATA ENTRY'!E763,"")))</f>
        <v/>
      </c>
      <c r="CN764" s="3" t="str">
        <f>IF('DATA ENTRY'!CK763="","",IF('DATA ENTRY'!W763="","",IF(AND($CD$4='DATA ENTRY'!CK763,$CG$4='DATA ENTRY'!D763),'DATA ENTRY'!W763,"")))</f>
        <v/>
      </c>
      <c r="CO764" s="3" t="str">
        <f>IF('DATA ENTRY'!CK763="","",IF('DATA ENTRY'!X763="","",IF(AND($CD$4='DATA ENTRY'!CK763,$CG$4='DATA ENTRY'!D763),'DATA ENTRY'!X763,"")))</f>
        <v/>
      </c>
      <c r="CP764" s="108" t="str">
        <f t="shared" si="183"/>
        <v/>
      </c>
      <c r="CQ764" s="108" t="str">
        <f>IF('DATA ENTRY'!CK763="","",IF('DATA ENTRY'!G763="","",IF(AND($CD$4='DATA ENTRY'!CK763,$CG$4='DATA ENTRY'!D763),'DATA ENTRY'!G763,"")))</f>
        <v/>
      </c>
      <c r="CR764" s="230" t="str">
        <f>IF('DATA ENTRY'!CK763="","",IF('DATA ENTRY'!D763="","",IF(AND($CD$4='DATA ENTRY'!CK763,$CG$4='DATA ENTRY'!D763),'DATA ENTRY'!D763,"")))</f>
        <v/>
      </c>
      <c r="CS764">
        <f t="shared" si="184"/>
        <v>0</v>
      </c>
      <c r="CT764">
        <f t="shared" si="185"/>
        <v>0</v>
      </c>
      <c r="CV764" s="139"/>
      <c r="CX764">
        <f t="shared" si="186"/>
        <v>0</v>
      </c>
      <c r="DB764" t="str">
        <f t="shared" si="193"/>
        <v/>
      </c>
      <c r="DC764" t="str">
        <f t="shared" si="194"/>
        <v/>
      </c>
      <c r="DD764" s="224">
        <v>758</v>
      </c>
      <c r="DE764" s="3" t="str">
        <f>IF('DATA ENTRY'!CK763="","",IF('DATA ENTRY'!B763="","",IF(AND($DF$4='DATA ENTRY'!D763),'DATA ENTRY'!B763,"")))</f>
        <v/>
      </c>
      <c r="DF764" s="3" t="str">
        <f>IF('DATA ENTRY'!CK763="","",IF('DATA ENTRY'!C763="","",IF(AND($DF$4='DATA ENTRY'!D763),'DATA ENTRY'!C763,"")))</f>
        <v/>
      </c>
      <c r="DG764" s="4" t="str">
        <f>IF('DATA ENTRY'!CK763="","",IF('DATA ENTRY'!I763="","",IF(AND($DF$4='DATA ENTRY'!D763),'DATA ENTRY'!I763,"")))</f>
        <v/>
      </c>
      <c r="DH764" s="4" t="str">
        <f>IF('DATA ENTRY'!CK763="","",IF('DATA ENTRY'!CK763="","",IF(AND($DF$4='DATA ENTRY'!D763),'DATA ENTRY'!CK763,"")))</f>
        <v/>
      </c>
      <c r="DI764" s="3" t="str">
        <f>IF('DATA ENTRY'!CK763="","",IF('DATA ENTRY'!N763="","",IF(AND($DF$4='DATA ENTRY'!D763),'DATA ENTRY'!N763,"")))</f>
        <v/>
      </c>
      <c r="DJ764" s="107" t="str">
        <f>IF('DATA ENTRY'!CK763="","",IF('DATA ENTRY'!O763="","",IF(AND($DF$4='DATA ENTRY'!D763),'DATA ENTRY'!O763,"")))</f>
        <v/>
      </c>
      <c r="DK764" s="3" t="str">
        <f>IF('DATA ENTRY'!CK763="","",IF('DATA ENTRY'!P763="","",IF(AND($DF$4='DATA ENTRY'!D763),'DATA ENTRY'!P763,"")))</f>
        <v/>
      </c>
      <c r="DL764" s="107" t="str">
        <f>IF('DATA ENTRY'!CK763="","",IF('DATA ENTRY'!Q763="","",IF(AND($DF$4='DATA ENTRY'!D763),'DATA ENTRY'!Q763,"")))</f>
        <v/>
      </c>
      <c r="DM764" s="3" t="str">
        <f>IF('DATA ENTRY'!CK763="","",IF('DATA ENTRY'!R763="","",IF(AND($DF$4='DATA ENTRY'!D763),'DATA ENTRY'!R763,"")))</f>
        <v/>
      </c>
      <c r="DN764" s="107" t="str">
        <f>IF('DATA ENTRY'!CK763="","",IF('DATA ENTRY'!S763="","",IF(AND($DF$4='DATA ENTRY'!D763),'DATA ENTRY'!S763,"")))</f>
        <v/>
      </c>
      <c r="DO764" s="3" t="str">
        <f>IF('DATA ENTRY'!CK763="","",IF('DATA ENTRY'!E763="","",IF(AND($DF$4='DATA ENTRY'!D763),'DATA ENTRY'!E763,"")))</f>
        <v/>
      </c>
      <c r="DP764" s="3" t="str">
        <f>IF('DATA ENTRY'!CK763="","",IF('DATA ENTRY'!D763="","",IF(AND($DF$4='DATA ENTRY'!D763),'DATA ENTRY'!D763,"")))</f>
        <v/>
      </c>
      <c r="DQ764" s="3" t="str">
        <f>IF('DATA ENTRY'!CK763="","",IF('DATA ENTRY'!W763="","",IF(AND($DF$4='DATA ENTRY'!D763),'DATA ENTRY'!W763,"")))</f>
        <v/>
      </c>
      <c r="DR764" s="3" t="str">
        <f>IF('DATA ENTRY'!CK763="","",IF('DATA ENTRY'!X763="","",IF(AND($DF$4='DATA ENTRY'!D763),'DATA ENTRY'!X763,"")))</f>
        <v/>
      </c>
      <c r="DS764" s="108" t="str">
        <f t="shared" si="187"/>
        <v/>
      </c>
      <c r="DT764" s="108" t="str">
        <f>IF('DATA ENTRY'!CK763="","",IF('DATA ENTRY'!D763="","",IF(AND($DF$4='DATA ENTRY'!D763),'DATA ENTRY'!G763,"")))</f>
        <v/>
      </c>
      <c r="DY764">
        <f t="shared" si="188"/>
        <v>0</v>
      </c>
      <c r="EB764" t="str">
        <f t="shared" si="189"/>
        <v/>
      </c>
      <c r="EC764" t="str">
        <f t="shared" si="190"/>
        <v/>
      </c>
      <c r="ED764" s="224">
        <v>758</v>
      </c>
      <c r="EE764" s="3" t="str">
        <f>IF('DATA ENTRY'!CK763="","",IF('DATA ENTRY'!B763="","",IF(AND($EF$4='DATA ENTRY'!G763,$EH$4='DATA ENTRY'!F763),'DATA ENTRY'!B763,"")))</f>
        <v/>
      </c>
      <c r="EF764" s="3" t="str">
        <f>IF('DATA ENTRY'!CK763="","",IF('DATA ENTRY'!C763="","",IF(AND($EF$4='DATA ENTRY'!G763,$EH$4='DATA ENTRY'!F763),'DATA ENTRY'!C763,"")))</f>
        <v/>
      </c>
      <c r="EG764" s="4" t="str">
        <f>IF('DATA ENTRY'!CK763="","",IF('DATA ENTRY'!I763="","",IF(AND($EF$4='DATA ENTRY'!G763,$EH$4='DATA ENTRY'!F763),'DATA ENTRY'!I763,"")))</f>
        <v/>
      </c>
      <c r="EH764" s="4" t="str">
        <f>IF('DATA ENTRY'!CK763="","",IF('DATA ENTRY'!CK763="","",IF(AND($EF$4='DATA ENTRY'!G763,$EH$4='DATA ENTRY'!F763),'DATA ENTRY'!CK763,"")))</f>
        <v/>
      </c>
      <c r="EI764" s="3" t="str">
        <f>IF('DATA ENTRY'!CK763="","",IF('DATA ENTRY'!N763="","",IF(AND($EF$4='DATA ENTRY'!G763,$EH$4='DATA ENTRY'!F763),'DATA ENTRY'!N763,"")))</f>
        <v/>
      </c>
      <c r="EJ764" s="107" t="str">
        <f>IF('DATA ENTRY'!CK763="","",IF('DATA ENTRY'!O763="","",IF(AND($EF$4='DATA ENTRY'!G763,$EH$4='DATA ENTRY'!F763),'DATA ENTRY'!O763,"")))</f>
        <v/>
      </c>
      <c r="EK764" s="3" t="str">
        <f>IF('DATA ENTRY'!CK763="","",IF('DATA ENTRY'!P763="","",IF(AND($EF$4='DATA ENTRY'!G763,$EH$4='DATA ENTRY'!F763),'DATA ENTRY'!P763,"")))</f>
        <v/>
      </c>
      <c r="EL764" s="107" t="str">
        <f>IF('DATA ENTRY'!CK763="","",IF('DATA ENTRY'!Q763="","",IF(AND($EF$4='DATA ENTRY'!G763,$EH$4='DATA ENTRY'!F763),'DATA ENTRY'!Q763,"")))</f>
        <v/>
      </c>
      <c r="EM764" s="3" t="str">
        <f>IF('DATA ENTRY'!CK763="","",IF('DATA ENTRY'!R763="","",IF(AND($EF$4='DATA ENTRY'!G763,$EH$4='DATA ENTRY'!F763),'DATA ENTRY'!R763,"")))</f>
        <v/>
      </c>
      <c r="EN764" s="107" t="str">
        <f>IF('DATA ENTRY'!CK763="","",IF('DATA ENTRY'!S763="","",IF(AND($EF$4='DATA ENTRY'!G763,$EH$4='DATA ENTRY'!F763),'DATA ENTRY'!S763,"")))</f>
        <v/>
      </c>
      <c r="EO764" s="3" t="str">
        <f>IF('DATA ENTRY'!CK763="","",IF('DATA ENTRY'!E763="","",IF(AND($EF$4='DATA ENTRY'!G763,$EH$4='DATA ENTRY'!F763),'DATA ENTRY'!E763,"")))</f>
        <v/>
      </c>
      <c r="EP764" s="3" t="str">
        <f>IF('DATA ENTRY'!CK763="","",IF('DATA ENTRY'!D763="","",IF(AND($EF$4='DATA ENTRY'!G763,$EH$4='DATA ENTRY'!F763),'DATA ENTRY'!D763,"")))</f>
        <v/>
      </c>
      <c r="EQ764" s="3" t="str">
        <f>IF('DATA ENTRY'!CK763="","",IF('DATA ENTRY'!W763="","",IF(AND($EF$4='DATA ENTRY'!G763,$EH$4='DATA ENTRY'!F763),'DATA ENTRY'!W763,"")))</f>
        <v/>
      </c>
      <c r="ER764" s="3" t="str">
        <f>IF('DATA ENTRY'!CK763="","",IF('DATA ENTRY'!X763="","",IF(AND($EF$4='DATA ENTRY'!G763,$EH$4='DATA ENTRY'!F763),'DATA ENTRY'!X763,"")))</f>
        <v/>
      </c>
      <c r="ES764" s="108" t="str">
        <f t="shared" si="191"/>
        <v/>
      </c>
      <c r="ET764" s="108" t="str">
        <f>IF('DATA ENTRY'!CK763="","",IF('DATA ENTRY'!D763="","",IF(AND($EF$4='DATA ENTRY'!G763,$EH$4='DATA ENTRY'!F763),'DATA ENTRY'!G763,"")))</f>
        <v/>
      </c>
      <c r="EY764">
        <f t="shared" si="192"/>
        <v>0</v>
      </c>
    </row>
    <row r="765" spans="1:155">
      <c r="A765" t="str">
        <f>IF(S765=0,"",1+(MAX($A$7:A764)))</f>
        <v/>
      </c>
      <c r="B765" s="224">
        <v>759</v>
      </c>
      <c r="C765" s="3" t="str">
        <f>IF('DATA ENTRY'!CK764="","",IF('DATA ENTRY'!B764="","",IF($D$4="All Post",'DATA ENTRY'!B764,IF(AND($D$4='DATA ENTRY'!CK764),'DATA ENTRY'!B764,""))))</f>
        <v/>
      </c>
      <c r="D765" s="3" t="str">
        <f>IF('DATA ENTRY'!CK764="","",IF('DATA ENTRY'!C764="","",IF($D$4="All Post",'DATA ENTRY'!C764,IF(AND($D$4='DATA ENTRY'!CK764),'DATA ENTRY'!C764,""))))</f>
        <v/>
      </c>
      <c r="E765" s="4" t="str">
        <f>IF('DATA ENTRY'!CK764="","",IF('DATA ENTRY'!I764="","",IF($D$4="All Post",'DATA ENTRY'!I764,IF(AND($D$4='DATA ENTRY'!CK764),'DATA ENTRY'!I764,""))))</f>
        <v/>
      </c>
      <c r="F765" s="4" t="str">
        <f>IF('DATA ENTRY'!CK764="","",IF('DATA ENTRY'!CK764="","",IF($D$4="All Post",'DATA ENTRY'!CK764,IF(AND($D$4='DATA ENTRY'!CK764),'DATA ENTRY'!CK764,""))))</f>
        <v/>
      </c>
      <c r="G765" s="3" t="str">
        <f>IF('DATA ENTRY'!CK764="","",IF('DATA ENTRY'!N764="","",IF($D$4="All Post",'DATA ENTRY'!N764,IF(AND($D$4='DATA ENTRY'!CK764),'DATA ENTRY'!N764,""))))</f>
        <v/>
      </c>
      <c r="H765" s="107" t="str">
        <f>IF('DATA ENTRY'!CK764="","",IF('DATA ENTRY'!O764="","",IF($D$4="All Post",'DATA ENTRY'!O764,IF(AND($D$4='DATA ENTRY'!CK764),'DATA ENTRY'!O764,""))))</f>
        <v/>
      </c>
      <c r="I765" s="3" t="str">
        <f>IF('DATA ENTRY'!CK764="","",IF('DATA ENTRY'!P764="","",IF($D$4="All Post",'DATA ENTRY'!P764,IF(AND($D$4='DATA ENTRY'!CK764),'DATA ENTRY'!P764,""))))</f>
        <v/>
      </c>
      <c r="J765" s="107" t="str">
        <f>IF('DATA ENTRY'!CK764="","",IF('DATA ENTRY'!Q764="","",IF($D$4="All Post",'DATA ENTRY'!Q764,IF(AND($D$4='DATA ENTRY'!CK764),'DATA ENTRY'!Q764,""))))</f>
        <v/>
      </c>
      <c r="K765" s="3" t="str">
        <f>IF('DATA ENTRY'!CK764="","",IF('DATA ENTRY'!R764="","",IF($D$4="All Post",'DATA ENTRY'!R764,IF(AND($D$4='DATA ENTRY'!CK764),'DATA ENTRY'!R764,""))))</f>
        <v/>
      </c>
      <c r="L765" s="3" t="str">
        <f>IF('DATA ENTRY'!CK764="","",IF('DATA ENTRY'!S764="","",IF($D$4="All Post",'DATA ENTRY'!S764,IF(AND($D$4='DATA ENTRY'!CK764),'DATA ENTRY'!S764,""))))</f>
        <v/>
      </c>
      <c r="M765" s="3" t="str">
        <f>IF('DATA ENTRY'!CK764="","",IF('DATA ENTRY'!E764="","",IF($D$4="All Post",'DATA ENTRY'!E764,IF(AND($D$4='DATA ENTRY'!CK764),'DATA ENTRY'!E764,""))))</f>
        <v/>
      </c>
      <c r="N765" s="3" t="str">
        <f>IF('DATA ENTRY'!CK764="","",IF('DATA ENTRY'!W764="","",IF($D$4="All Post",'DATA ENTRY'!W764,IF(AND($D$4='DATA ENTRY'!CK764),'DATA ENTRY'!W764,""))))</f>
        <v/>
      </c>
      <c r="O765" s="3" t="str">
        <f>IF('DATA ENTRY'!CK764="","",IF('DATA ENTRY'!X764="","",IF($D$4="All Post",'DATA ENTRY'!X764,IF(AND($D$4='DATA ENTRY'!CK764),'DATA ENTRY'!X764,""))))</f>
        <v/>
      </c>
      <c r="P765" s="3" t="str">
        <f>IF('DATA ENTRY'!CK764="","",IF('DATA ENTRY'!G764="","",IF($D$4="All Post",'DATA ENTRY'!G764,IF(AND($D$4='DATA ENTRY'!CK764),'DATA ENTRY'!G764,""))))</f>
        <v/>
      </c>
      <c r="S765">
        <f t="shared" si="179"/>
        <v>0</v>
      </c>
      <c r="T765" t="str">
        <f t="shared" si="180"/>
        <v/>
      </c>
      <c r="BZ765" t="str">
        <f t="shared" si="181"/>
        <v/>
      </c>
      <c r="CA765" t="str">
        <f t="shared" si="182"/>
        <v/>
      </c>
      <c r="CB765" s="224">
        <v>759</v>
      </c>
      <c r="CC765" s="3" t="str">
        <f>IF('DATA ENTRY'!CK764="","",IF('DATA ENTRY'!B764="","",IF(AND($CD$4='DATA ENTRY'!CK764,$CG$4='DATA ENTRY'!D764),'DATA ENTRY'!B764,"")))</f>
        <v/>
      </c>
      <c r="CD765" s="3" t="str">
        <f>IF('DATA ENTRY'!CK764="","",IF('DATA ENTRY'!C764="","",IF(AND($CD$4='DATA ENTRY'!CK764,$CG$4='DATA ENTRY'!D764),'DATA ENTRY'!C764,"")))</f>
        <v/>
      </c>
      <c r="CE765" s="4" t="str">
        <f>IF('DATA ENTRY'!CK764="","",IF('DATA ENTRY'!I764="","",IF(AND($CD$4='DATA ENTRY'!CK764,$CG$4='DATA ENTRY'!D764),'DATA ENTRY'!I764,"")))</f>
        <v/>
      </c>
      <c r="CF765" s="4" t="str">
        <f>IF('DATA ENTRY'!CK764="","",IF('DATA ENTRY'!CK764="","",IF(AND($CD$4='DATA ENTRY'!CK764,$CG$4='DATA ENTRY'!D764),'DATA ENTRY'!CK764,"")))</f>
        <v/>
      </c>
      <c r="CG765" s="3" t="str">
        <f>IF('DATA ENTRY'!CK764="","",IF('DATA ENTRY'!N764="","",IF(AND($CD$4='DATA ENTRY'!CK764,$CG$4='DATA ENTRY'!D764),'DATA ENTRY'!N764,"")))</f>
        <v/>
      </c>
      <c r="CH765" s="107" t="str">
        <f>IF('DATA ENTRY'!CK764="","",IF('DATA ENTRY'!O764="","",IF(AND($CD$4='DATA ENTRY'!CK764,$CG$4='DATA ENTRY'!D764),'DATA ENTRY'!O764,"")))</f>
        <v/>
      </c>
      <c r="CI765" s="3" t="str">
        <f>IF('DATA ENTRY'!CK764="","",IF('DATA ENTRY'!P764="","",IF(AND($CD$4='DATA ENTRY'!CK764,$CG$4='DATA ENTRY'!D764),'DATA ENTRY'!P764,"")))</f>
        <v/>
      </c>
      <c r="CJ765" s="107" t="str">
        <f>IF('DATA ENTRY'!CK764="","",IF('DATA ENTRY'!Q764="","",IF(AND($CD$4='DATA ENTRY'!CK764,$CG$4='DATA ENTRY'!D764),'DATA ENTRY'!Q764,"")))</f>
        <v/>
      </c>
      <c r="CK765" s="3" t="str">
        <f>IF('DATA ENTRY'!CK764="","",IF('DATA ENTRY'!R764="","",IF(AND($CD$4='DATA ENTRY'!CK764,$CG$4='DATA ENTRY'!D764),'DATA ENTRY'!R764,"")))</f>
        <v/>
      </c>
      <c r="CL765" s="3" t="str">
        <f>IF('DATA ENTRY'!CK764="","",IF('DATA ENTRY'!S764="","",IF(AND($CD$4='DATA ENTRY'!CK764,$CG$4='DATA ENTRY'!D764),'DATA ENTRY'!S764,"")))</f>
        <v/>
      </c>
      <c r="CM765" s="3" t="str">
        <f>IF('DATA ENTRY'!CK764="","",IF('DATA ENTRY'!E764="","",IF(AND($CD$4='DATA ENTRY'!CK764,$CG$4='DATA ENTRY'!D764),'DATA ENTRY'!E764,"")))</f>
        <v/>
      </c>
      <c r="CN765" s="3" t="str">
        <f>IF('DATA ENTRY'!CK764="","",IF('DATA ENTRY'!W764="","",IF(AND($CD$4='DATA ENTRY'!CK764,$CG$4='DATA ENTRY'!D764),'DATA ENTRY'!W764,"")))</f>
        <v/>
      </c>
      <c r="CO765" s="3" t="str">
        <f>IF('DATA ENTRY'!CK764="","",IF('DATA ENTRY'!X764="","",IF(AND($CD$4='DATA ENTRY'!CK764,$CG$4='DATA ENTRY'!D764),'DATA ENTRY'!X764,"")))</f>
        <v/>
      </c>
      <c r="CP765" s="108" t="str">
        <f t="shared" si="183"/>
        <v/>
      </c>
      <c r="CQ765" s="108" t="str">
        <f>IF('DATA ENTRY'!CK764="","",IF('DATA ENTRY'!G764="","",IF(AND($CD$4='DATA ENTRY'!CK764,$CG$4='DATA ENTRY'!D764),'DATA ENTRY'!G764,"")))</f>
        <v/>
      </c>
      <c r="CR765" s="230" t="str">
        <f>IF('DATA ENTRY'!CK764="","",IF('DATA ENTRY'!D764="","",IF(AND($CD$4='DATA ENTRY'!CK764,$CG$4='DATA ENTRY'!D764),'DATA ENTRY'!D764,"")))</f>
        <v/>
      </c>
      <c r="CS765">
        <f t="shared" si="184"/>
        <v>0</v>
      </c>
      <c r="CT765">
        <f t="shared" si="185"/>
        <v>0</v>
      </c>
      <c r="CV765" s="139"/>
      <c r="CX765">
        <f t="shared" si="186"/>
        <v>0</v>
      </c>
      <c r="DB765" t="str">
        <f t="shared" si="193"/>
        <v/>
      </c>
      <c r="DC765" t="str">
        <f t="shared" si="194"/>
        <v/>
      </c>
      <c r="DD765" s="224">
        <v>759</v>
      </c>
      <c r="DE765" s="3" t="str">
        <f>IF('DATA ENTRY'!CK764="","",IF('DATA ENTRY'!B764="","",IF(AND($DF$4='DATA ENTRY'!D764),'DATA ENTRY'!B764,"")))</f>
        <v/>
      </c>
      <c r="DF765" s="3" t="str">
        <f>IF('DATA ENTRY'!CK764="","",IF('DATA ENTRY'!C764="","",IF(AND($DF$4='DATA ENTRY'!D764),'DATA ENTRY'!C764,"")))</f>
        <v/>
      </c>
      <c r="DG765" s="4" t="str">
        <f>IF('DATA ENTRY'!CK764="","",IF('DATA ENTRY'!I764="","",IF(AND($DF$4='DATA ENTRY'!D764),'DATA ENTRY'!I764,"")))</f>
        <v/>
      </c>
      <c r="DH765" s="4" t="str">
        <f>IF('DATA ENTRY'!CK764="","",IF('DATA ENTRY'!CK764="","",IF(AND($DF$4='DATA ENTRY'!D764),'DATA ENTRY'!CK764,"")))</f>
        <v/>
      </c>
      <c r="DI765" s="3" t="str">
        <f>IF('DATA ENTRY'!CK764="","",IF('DATA ENTRY'!N764="","",IF(AND($DF$4='DATA ENTRY'!D764),'DATA ENTRY'!N764,"")))</f>
        <v/>
      </c>
      <c r="DJ765" s="107" t="str">
        <f>IF('DATA ENTRY'!CK764="","",IF('DATA ENTRY'!O764="","",IF(AND($DF$4='DATA ENTRY'!D764),'DATA ENTRY'!O764,"")))</f>
        <v/>
      </c>
      <c r="DK765" s="3" t="str">
        <f>IF('DATA ENTRY'!CK764="","",IF('DATA ENTRY'!P764="","",IF(AND($DF$4='DATA ENTRY'!D764),'DATA ENTRY'!P764,"")))</f>
        <v/>
      </c>
      <c r="DL765" s="107" t="str">
        <f>IF('DATA ENTRY'!CK764="","",IF('DATA ENTRY'!Q764="","",IF(AND($DF$4='DATA ENTRY'!D764),'DATA ENTRY'!Q764,"")))</f>
        <v/>
      </c>
      <c r="DM765" s="3" t="str">
        <f>IF('DATA ENTRY'!CK764="","",IF('DATA ENTRY'!R764="","",IF(AND($DF$4='DATA ENTRY'!D764),'DATA ENTRY'!R764,"")))</f>
        <v/>
      </c>
      <c r="DN765" s="107" t="str">
        <f>IF('DATA ENTRY'!CK764="","",IF('DATA ENTRY'!S764="","",IF(AND($DF$4='DATA ENTRY'!D764),'DATA ENTRY'!S764,"")))</f>
        <v/>
      </c>
      <c r="DO765" s="3" t="str">
        <f>IF('DATA ENTRY'!CK764="","",IF('DATA ENTRY'!E764="","",IF(AND($DF$4='DATA ENTRY'!D764),'DATA ENTRY'!E764,"")))</f>
        <v/>
      </c>
      <c r="DP765" s="3" t="str">
        <f>IF('DATA ENTRY'!CK764="","",IF('DATA ENTRY'!D764="","",IF(AND($DF$4='DATA ENTRY'!D764),'DATA ENTRY'!D764,"")))</f>
        <v/>
      </c>
      <c r="DQ765" s="3" t="str">
        <f>IF('DATA ENTRY'!CK764="","",IF('DATA ENTRY'!W764="","",IF(AND($DF$4='DATA ENTRY'!D764),'DATA ENTRY'!W764,"")))</f>
        <v/>
      </c>
      <c r="DR765" s="3" t="str">
        <f>IF('DATA ENTRY'!CK764="","",IF('DATA ENTRY'!X764="","",IF(AND($DF$4='DATA ENTRY'!D764),'DATA ENTRY'!X764,"")))</f>
        <v/>
      </c>
      <c r="DS765" s="108" t="str">
        <f t="shared" si="187"/>
        <v/>
      </c>
      <c r="DT765" s="108" t="str">
        <f>IF('DATA ENTRY'!CK764="","",IF('DATA ENTRY'!D764="","",IF(AND($DF$4='DATA ENTRY'!D764),'DATA ENTRY'!G764,"")))</f>
        <v/>
      </c>
      <c r="DY765">
        <f t="shared" si="188"/>
        <v>0</v>
      </c>
      <c r="EB765" t="str">
        <f t="shared" si="189"/>
        <v/>
      </c>
      <c r="EC765" t="str">
        <f t="shared" si="190"/>
        <v/>
      </c>
      <c r="ED765" s="224">
        <v>759</v>
      </c>
      <c r="EE765" s="3" t="str">
        <f>IF('DATA ENTRY'!CK764="","",IF('DATA ENTRY'!B764="","",IF(AND($EF$4='DATA ENTRY'!G764,$EH$4='DATA ENTRY'!F764),'DATA ENTRY'!B764,"")))</f>
        <v/>
      </c>
      <c r="EF765" s="3" t="str">
        <f>IF('DATA ENTRY'!CK764="","",IF('DATA ENTRY'!C764="","",IF(AND($EF$4='DATA ENTRY'!G764,$EH$4='DATA ENTRY'!F764),'DATA ENTRY'!C764,"")))</f>
        <v/>
      </c>
      <c r="EG765" s="4" t="str">
        <f>IF('DATA ENTRY'!CK764="","",IF('DATA ENTRY'!I764="","",IF(AND($EF$4='DATA ENTRY'!G764,$EH$4='DATA ENTRY'!F764),'DATA ENTRY'!I764,"")))</f>
        <v/>
      </c>
      <c r="EH765" s="4" t="str">
        <f>IF('DATA ENTRY'!CK764="","",IF('DATA ENTRY'!CK764="","",IF(AND($EF$4='DATA ENTRY'!G764,$EH$4='DATA ENTRY'!F764),'DATA ENTRY'!CK764,"")))</f>
        <v/>
      </c>
      <c r="EI765" s="3" t="str">
        <f>IF('DATA ENTRY'!CK764="","",IF('DATA ENTRY'!N764="","",IF(AND($EF$4='DATA ENTRY'!G764,$EH$4='DATA ENTRY'!F764),'DATA ENTRY'!N764,"")))</f>
        <v/>
      </c>
      <c r="EJ765" s="107" t="str">
        <f>IF('DATA ENTRY'!CK764="","",IF('DATA ENTRY'!O764="","",IF(AND($EF$4='DATA ENTRY'!G764,$EH$4='DATA ENTRY'!F764),'DATA ENTRY'!O764,"")))</f>
        <v/>
      </c>
      <c r="EK765" s="3" t="str">
        <f>IF('DATA ENTRY'!CK764="","",IF('DATA ENTRY'!P764="","",IF(AND($EF$4='DATA ENTRY'!G764,$EH$4='DATA ENTRY'!F764),'DATA ENTRY'!P764,"")))</f>
        <v/>
      </c>
      <c r="EL765" s="107" t="str">
        <f>IF('DATA ENTRY'!CK764="","",IF('DATA ENTRY'!Q764="","",IF(AND($EF$4='DATA ENTRY'!G764,$EH$4='DATA ENTRY'!F764),'DATA ENTRY'!Q764,"")))</f>
        <v/>
      </c>
      <c r="EM765" s="3" t="str">
        <f>IF('DATA ENTRY'!CK764="","",IF('DATA ENTRY'!R764="","",IF(AND($EF$4='DATA ENTRY'!G764,$EH$4='DATA ENTRY'!F764),'DATA ENTRY'!R764,"")))</f>
        <v/>
      </c>
      <c r="EN765" s="107" t="str">
        <f>IF('DATA ENTRY'!CK764="","",IF('DATA ENTRY'!S764="","",IF(AND($EF$4='DATA ENTRY'!G764,$EH$4='DATA ENTRY'!F764),'DATA ENTRY'!S764,"")))</f>
        <v/>
      </c>
      <c r="EO765" s="3" t="str">
        <f>IF('DATA ENTRY'!CK764="","",IF('DATA ENTRY'!E764="","",IF(AND($EF$4='DATA ENTRY'!G764,$EH$4='DATA ENTRY'!F764),'DATA ENTRY'!E764,"")))</f>
        <v/>
      </c>
      <c r="EP765" s="3" t="str">
        <f>IF('DATA ENTRY'!CK764="","",IF('DATA ENTRY'!D764="","",IF(AND($EF$4='DATA ENTRY'!G764,$EH$4='DATA ENTRY'!F764),'DATA ENTRY'!D764,"")))</f>
        <v/>
      </c>
      <c r="EQ765" s="3" t="str">
        <f>IF('DATA ENTRY'!CK764="","",IF('DATA ENTRY'!W764="","",IF(AND($EF$4='DATA ENTRY'!G764,$EH$4='DATA ENTRY'!F764),'DATA ENTRY'!W764,"")))</f>
        <v/>
      </c>
      <c r="ER765" s="3" t="str">
        <f>IF('DATA ENTRY'!CK764="","",IF('DATA ENTRY'!X764="","",IF(AND($EF$4='DATA ENTRY'!G764,$EH$4='DATA ENTRY'!F764),'DATA ENTRY'!X764,"")))</f>
        <v/>
      </c>
      <c r="ES765" s="108" t="str">
        <f t="shared" si="191"/>
        <v/>
      </c>
      <c r="ET765" s="108" t="str">
        <f>IF('DATA ENTRY'!CK764="","",IF('DATA ENTRY'!D764="","",IF(AND($EF$4='DATA ENTRY'!G764,$EH$4='DATA ENTRY'!F764),'DATA ENTRY'!G764,"")))</f>
        <v/>
      </c>
      <c r="EY765">
        <f t="shared" si="192"/>
        <v>0</v>
      </c>
    </row>
    <row r="766" spans="1:155">
      <c r="A766" t="str">
        <f>IF(S766=0,"",1+(MAX($A$7:A765)))</f>
        <v/>
      </c>
      <c r="B766" s="224">
        <v>760</v>
      </c>
      <c r="C766" s="3" t="str">
        <f>IF('DATA ENTRY'!CK765="","",IF('DATA ENTRY'!B765="","",IF($D$4="All Post",'DATA ENTRY'!B765,IF(AND($D$4='DATA ENTRY'!CK765),'DATA ENTRY'!B765,""))))</f>
        <v/>
      </c>
      <c r="D766" s="3" t="str">
        <f>IF('DATA ENTRY'!CK765="","",IF('DATA ENTRY'!C765="","",IF($D$4="All Post",'DATA ENTRY'!C765,IF(AND($D$4='DATA ENTRY'!CK765),'DATA ENTRY'!C765,""))))</f>
        <v/>
      </c>
      <c r="E766" s="4" t="str">
        <f>IF('DATA ENTRY'!CK765="","",IF('DATA ENTRY'!I765="","",IF($D$4="All Post",'DATA ENTRY'!I765,IF(AND($D$4='DATA ENTRY'!CK765),'DATA ENTRY'!I765,""))))</f>
        <v/>
      </c>
      <c r="F766" s="4" t="str">
        <f>IF('DATA ENTRY'!CK765="","",IF('DATA ENTRY'!CK765="","",IF($D$4="All Post",'DATA ENTRY'!CK765,IF(AND($D$4='DATA ENTRY'!CK765),'DATA ENTRY'!CK765,""))))</f>
        <v/>
      </c>
      <c r="G766" s="3" t="str">
        <f>IF('DATA ENTRY'!CK765="","",IF('DATA ENTRY'!N765="","",IF($D$4="All Post",'DATA ENTRY'!N765,IF(AND($D$4='DATA ENTRY'!CK765),'DATA ENTRY'!N765,""))))</f>
        <v/>
      </c>
      <c r="H766" s="107" t="str">
        <f>IF('DATA ENTRY'!CK765="","",IF('DATA ENTRY'!O765="","",IF($D$4="All Post",'DATA ENTRY'!O765,IF(AND($D$4='DATA ENTRY'!CK765),'DATA ENTRY'!O765,""))))</f>
        <v/>
      </c>
      <c r="I766" s="3" t="str">
        <f>IF('DATA ENTRY'!CK765="","",IF('DATA ENTRY'!P765="","",IF($D$4="All Post",'DATA ENTRY'!P765,IF(AND($D$4='DATA ENTRY'!CK765),'DATA ENTRY'!P765,""))))</f>
        <v/>
      </c>
      <c r="J766" s="107" t="str">
        <f>IF('DATA ENTRY'!CK765="","",IF('DATA ENTRY'!Q765="","",IF($D$4="All Post",'DATA ENTRY'!Q765,IF(AND($D$4='DATA ENTRY'!CK765),'DATA ENTRY'!Q765,""))))</f>
        <v/>
      </c>
      <c r="K766" s="3" t="str">
        <f>IF('DATA ENTRY'!CK765="","",IF('DATA ENTRY'!R765="","",IF($D$4="All Post",'DATA ENTRY'!R765,IF(AND($D$4='DATA ENTRY'!CK765),'DATA ENTRY'!R765,""))))</f>
        <v/>
      </c>
      <c r="L766" s="3" t="str">
        <f>IF('DATA ENTRY'!CK765="","",IF('DATA ENTRY'!S765="","",IF($D$4="All Post",'DATA ENTRY'!S765,IF(AND($D$4='DATA ENTRY'!CK765),'DATA ENTRY'!S765,""))))</f>
        <v/>
      </c>
      <c r="M766" s="3" t="str">
        <f>IF('DATA ENTRY'!CK765="","",IF('DATA ENTRY'!E765="","",IF($D$4="All Post",'DATA ENTRY'!E765,IF(AND($D$4='DATA ENTRY'!CK765),'DATA ENTRY'!E765,""))))</f>
        <v/>
      </c>
      <c r="N766" s="3" t="str">
        <f>IF('DATA ENTRY'!CK765="","",IF('DATA ENTRY'!W765="","",IF($D$4="All Post",'DATA ENTRY'!W765,IF(AND($D$4='DATA ENTRY'!CK765),'DATA ENTRY'!W765,""))))</f>
        <v/>
      </c>
      <c r="O766" s="3" t="str">
        <f>IF('DATA ENTRY'!CK765="","",IF('DATA ENTRY'!X765="","",IF($D$4="All Post",'DATA ENTRY'!X765,IF(AND($D$4='DATA ENTRY'!CK765),'DATA ENTRY'!X765,""))))</f>
        <v/>
      </c>
      <c r="P766" s="3" t="str">
        <f>IF('DATA ENTRY'!CK765="","",IF('DATA ENTRY'!G765="","",IF($D$4="All Post",'DATA ENTRY'!G765,IF(AND($D$4='DATA ENTRY'!CK765),'DATA ENTRY'!G765,""))))</f>
        <v/>
      </c>
      <c r="S766">
        <f t="shared" si="179"/>
        <v>0</v>
      </c>
      <c r="T766" t="str">
        <f t="shared" si="180"/>
        <v/>
      </c>
      <c r="BZ766" t="str">
        <f t="shared" si="181"/>
        <v/>
      </c>
      <c r="CA766" t="str">
        <f t="shared" si="182"/>
        <v/>
      </c>
      <c r="CB766" s="224">
        <v>760</v>
      </c>
      <c r="CC766" s="3" t="str">
        <f>IF('DATA ENTRY'!CK765="","",IF('DATA ENTRY'!B765="","",IF(AND($CD$4='DATA ENTRY'!CK765,$CG$4='DATA ENTRY'!D765),'DATA ENTRY'!B765,"")))</f>
        <v/>
      </c>
      <c r="CD766" s="3" t="str">
        <f>IF('DATA ENTRY'!CK765="","",IF('DATA ENTRY'!C765="","",IF(AND($CD$4='DATA ENTRY'!CK765,$CG$4='DATA ENTRY'!D765),'DATA ENTRY'!C765,"")))</f>
        <v/>
      </c>
      <c r="CE766" s="4" t="str">
        <f>IF('DATA ENTRY'!CK765="","",IF('DATA ENTRY'!I765="","",IF(AND($CD$4='DATA ENTRY'!CK765,$CG$4='DATA ENTRY'!D765),'DATA ENTRY'!I765,"")))</f>
        <v/>
      </c>
      <c r="CF766" s="4" t="str">
        <f>IF('DATA ENTRY'!CK765="","",IF('DATA ENTRY'!CK765="","",IF(AND($CD$4='DATA ENTRY'!CK765,$CG$4='DATA ENTRY'!D765),'DATA ENTRY'!CK765,"")))</f>
        <v/>
      </c>
      <c r="CG766" s="3" t="str">
        <f>IF('DATA ENTRY'!CK765="","",IF('DATA ENTRY'!N765="","",IF(AND($CD$4='DATA ENTRY'!CK765,$CG$4='DATA ENTRY'!D765),'DATA ENTRY'!N765,"")))</f>
        <v/>
      </c>
      <c r="CH766" s="107" t="str">
        <f>IF('DATA ENTRY'!CK765="","",IF('DATA ENTRY'!O765="","",IF(AND($CD$4='DATA ENTRY'!CK765,$CG$4='DATA ENTRY'!D765),'DATA ENTRY'!O765,"")))</f>
        <v/>
      </c>
      <c r="CI766" s="3" t="str">
        <f>IF('DATA ENTRY'!CK765="","",IF('DATA ENTRY'!P765="","",IF(AND($CD$4='DATA ENTRY'!CK765,$CG$4='DATA ENTRY'!D765),'DATA ENTRY'!P765,"")))</f>
        <v/>
      </c>
      <c r="CJ766" s="107" t="str">
        <f>IF('DATA ENTRY'!CK765="","",IF('DATA ENTRY'!Q765="","",IF(AND($CD$4='DATA ENTRY'!CK765,$CG$4='DATA ENTRY'!D765),'DATA ENTRY'!Q765,"")))</f>
        <v/>
      </c>
      <c r="CK766" s="3" t="str">
        <f>IF('DATA ENTRY'!CK765="","",IF('DATA ENTRY'!R765="","",IF(AND($CD$4='DATA ENTRY'!CK765,$CG$4='DATA ENTRY'!D765),'DATA ENTRY'!R765,"")))</f>
        <v/>
      </c>
      <c r="CL766" s="3" t="str">
        <f>IF('DATA ENTRY'!CK765="","",IF('DATA ENTRY'!S765="","",IF(AND($CD$4='DATA ENTRY'!CK765,$CG$4='DATA ENTRY'!D765),'DATA ENTRY'!S765,"")))</f>
        <v/>
      </c>
      <c r="CM766" s="3" t="str">
        <f>IF('DATA ENTRY'!CK765="","",IF('DATA ENTRY'!E765="","",IF(AND($CD$4='DATA ENTRY'!CK765,$CG$4='DATA ENTRY'!D765),'DATA ENTRY'!E765,"")))</f>
        <v/>
      </c>
      <c r="CN766" s="3" t="str">
        <f>IF('DATA ENTRY'!CK765="","",IF('DATA ENTRY'!W765="","",IF(AND($CD$4='DATA ENTRY'!CK765,$CG$4='DATA ENTRY'!D765),'DATA ENTRY'!W765,"")))</f>
        <v/>
      </c>
      <c r="CO766" s="3" t="str">
        <f>IF('DATA ENTRY'!CK765="","",IF('DATA ENTRY'!X765="","",IF(AND($CD$4='DATA ENTRY'!CK765,$CG$4='DATA ENTRY'!D765),'DATA ENTRY'!X765,"")))</f>
        <v/>
      </c>
      <c r="CP766" s="108" t="str">
        <f t="shared" si="183"/>
        <v/>
      </c>
      <c r="CQ766" s="108" t="str">
        <f>IF('DATA ENTRY'!CK765="","",IF('DATA ENTRY'!G765="","",IF(AND($CD$4='DATA ENTRY'!CK765,$CG$4='DATA ENTRY'!D765),'DATA ENTRY'!G765,"")))</f>
        <v/>
      </c>
      <c r="CR766" s="230" t="str">
        <f>IF('DATA ENTRY'!CK765="","",IF('DATA ENTRY'!D765="","",IF(AND($CD$4='DATA ENTRY'!CK765,$CG$4='DATA ENTRY'!D765),'DATA ENTRY'!D765,"")))</f>
        <v/>
      </c>
      <c r="CS766">
        <f t="shared" si="184"/>
        <v>0</v>
      </c>
      <c r="CT766">
        <f t="shared" si="185"/>
        <v>0</v>
      </c>
      <c r="CV766" s="139"/>
      <c r="CX766">
        <f t="shared" si="186"/>
        <v>0</v>
      </c>
      <c r="DB766" t="str">
        <f t="shared" si="193"/>
        <v/>
      </c>
      <c r="DC766" t="str">
        <f t="shared" si="194"/>
        <v/>
      </c>
      <c r="DD766" s="224">
        <v>760</v>
      </c>
      <c r="DE766" s="3" t="str">
        <f>IF('DATA ENTRY'!CK765="","",IF('DATA ENTRY'!B765="","",IF(AND($DF$4='DATA ENTRY'!D765),'DATA ENTRY'!B765,"")))</f>
        <v/>
      </c>
      <c r="DF766" s="3" t="str">
        <f>IF('DATA ENTRY'!CK765="","",IF('DATA ENTRY'!C765="","",IF(AND($DF$4='DATA ENTRY'!D765),'DATA ENTRY'!C765,"")))</f>
        <v/>
      </c>
      <c r="DG766" s="4" t="str">
        <f>IF('DATA ENTRY'!CK765="","",IF('DATA ENTRY'!I765="","",IF(AND($DF$4='DATA ENTRY'!D765),'DATA ENTRY'!I765,"")))</f>
        <v/>
      </c>
      <c r="DH766" s="4" t="str">
        <f>IF('DATA ENTRY'!CK765="","",IF('DATA ENTRY'!CK765="","",IF(AND($DF$4='DATA ENTRY'!D765),'DATA ENTRY'!CK765,"")))</f>
        <v/>
      </c>
      <c r="DI766" s="3" t="str">
        <f>IF('DATA ENTRY'!CK765="","",IF('DATA ENTRY'!N765="","",IF(AND($DF$4='DATA ENTRY'!D765),'DATA ENTRY'!N765,"")))</f>
        <v/>
      </c>
      <c r="DJ766" s="107" t="str">
        <f>IF('DATA ENTRY'!CK765="","",IF('DATA ENTRY'!O765="","",IF(AND($DF$4='DATA ENTRY'!D765),'DATA ENTRY'!O765,"")))</f>
        <v/>
      </c>
      <c r="DK766" s="3" t="str">
        <f>IF('DATA ENTRY'!CK765="","",IF('DATA ENTRY'!P765="","",IF(AND($DF$4='DATA ENTRY'!D765),'DATA ENTRY'!P765,"")))</f>
        <v/>
      </c>
      <c r="DL766" s="107" t="str">
        <f>IF('DATA ENTRY'!CK765="","",IF('DATA ENTRY'!Q765="","",IF(AND($DF$4='DATA ENTRY'!D765),'DATA ENTRY'!Q765,"")))</f>
        <v/>
      </c>
      <c r="DM766" s="3" t="str">
        <f>IF('DATA ENTRY'!CK765="","",IF('DATA ENTRY'!R765="","",IF(AND($DF$4='DATA ENTRY'!D765),'DATA ENTRY'!R765,"")))</f>
        <v/>
      </c>
      <c r="DN766" s="107" t="str">
        <f>IF('DATA ENTRY'!CK765="","",IF('DATA ENTRY'!S765="","",IF(AND($DF$4='DATA ENTRY'!D765),'DATA ENTRY'!S765,"")))</f>
        <v/>
      </c>
      <c r="DO766" s="3" t="str">
        <f>IF('DATA ENTRY'!CK765="","",IF('DATA ENTRY'!E765="","",IF(AND($DF$4='DATA ENTRY'!D765),'DATA ENTRY'!E765,"")))</f>
        <v/>
      </c>
      <c r="DP766" s="3" t="str">
        <f>IF('DATA ENTRY'!CK765="","",IF('DATA ENTRY'!D765="","",IF(AND($DF$4='DATA ENTRY'!D765),'DATA ENTRY'!D765,"")))</f>
        <v/>
      </c>
      <c r="DQ766" s="3" t="str">
        <f>IF('DATA ENTRY'!CK765="","",IF('DATA ENTRY'!W765="","",IF(AND($DF$4='DATA ENTRY'!D765),'DATA ENTRY'!W765,"")))</f>
        <v/>
      </c>
      <c r="DR766" s="3" t="str">
        <f>IF('DATA ENTRY'!CK765="","",IF('DATA ENTRY'!X765="","",IF(AND($DF$4='DATA ENTRY'!D765),'DATA ENTRY'!X765,"")))</f>
        <v/>
      </c>
      <c r="DS766" s="108" t="str">
        <f t="shared" si="187"/>
        <v/>
      </c>
      <c r="DT766" s="108" t="str">
        <f>IF('DATA ENTRY'!CK765="","",IF('DATA ENTRY'!D765="","",IF(AND($DF$4='DATA ENTRY'!D765),'DATA ENTRY'!G765,"")))</f>
        <v/>
      </c>
      <c r="DY766">
        <f t="shared" si="188"/>
        <v>0</v>
      </c>
      <c r="EB766" t="str">
        <f t="shared" si="189"/>
        <v/>
      </c>
      <c r="EC766" t="str">
        <f t="shared" si="190"/>
        <v/>
      </c>
      <c r="ED766" s="224">
        <v>760</v>
      </c>
      <c r="EE766" s="3" t="str">
        <f>IF('DATA ENTRY'!CK765="","",IF('DATA ENTRY'!B765="","",IF(AND($EF$4='DATA ENTRY'!G765,$EH$4='DATA ENTRY'!F765),'DATA ENTRY'!B765,"")))</f>
        <v/>
      </c>
      <c r="EF766" s="3" t="str">
        <f>IF('DATA ENTRY'!CK765="","",IF('DATA ENTRY'!C765="","",IF(AND($EF$4='DATA ENTRY'!G765,$EH$4='DATA ENTRY'!F765),'DATA ENTRY'!C765,"")))</f>
        <v/>
      </c>
      <c r="EG766" s="4" t="str">
        <f>IF('DATA ENTRY'!CK765="","",IF('DATA ENTRY'!I765="","",IF(AND($EF$4='DATA ENTRY'!G765,$EH$4='DATA ENTRY'!F765),'DATA ENTRY'!I765,"")))</f>
        <v/>
      </c>
      <c r="EH766" s="4" t="str">
        <f>IF('DATA ENTRY'!CK765="","",IF('DATA ENTRY'!CK765="","",IF(AND($EF$4='DATA ENTRY'!G765,$EH$4='DATA ENTRY'!F765),'DATA ENTRY'!CK765,"")))</f>
        <v/>
      </c>
      <c r="EI766" s="3" t="str">
        <f>IF('DATA ENTRY'!CK765="","",IF('DATA ENTRY'!N765="","",IF(AND($EF$4='DATA ENTRY'!G765,$EH$4='DATA ENTRY'!F765),'DATA ENTRY'!N765,"")))</f>
        <v/>
      </c>
      <c r="EJ766" s="107" t="str">
        <f>IF('DATA ENTRY'!CK765="","",IF('DATA ENTRY'!O765="","",IF(AND($EF$4='DATA ENTRY'!G765,$EH$4='DATA ENTRY'!F765),'DATA ENTRY'!O765,"")))</f>
        <v/>
      </c>
      <c r="EK766" s="3" t="str">
        <f>IF('DATA ENTRY'!CK765="","",IF('DATA ENTRY'!P765="","",IF(AND($EF$4='DATA ENTRY'!G765,$EH$4='DATA ENTRY'!F765),'DATA ENTRY'!P765,"")))</f>
        <v/>
      </c>
      <c r="EL766" s="107" t="str">
        <f>IF('DATA ENTRY'!CK765="","",IF('DATA ENTRY'!Q765="","",IF(AND($EF$4='DATA ENTRY'!G765,$EH$4='DATA ENTRY'!F765),'DATA ENTRY'!Q765,"")))</f>
        <v/>
      </c>
      <c r="EM766" s="3" t="str">
        <f>IF('DATA ENTRY'!CK765="","",IF('DATA ENTRY'!R765="","",IF(AND($EF$4='DATA ENTRY'!G765,$EH$4='DATA ENTRY'!F765),'DATA ENTRY'!R765,"")))</f>
        <v/>
      </c>
      <c r="EN766" s="107" t="str">
        <f>IF('DATA ENTRY'!CK765="","",IF('DATA ENTRY'!S765="","",IF(AND($EF$4='DATA ENTRY'!G765,$EH$4='DATA ENTRY'!F765),'DATA ENTRY'!S765,"")))</f>
        <v/>
      </c>
      <c r="EO766" s="3" t="str">
        <f>IF('DATA ENTRY'!CK765="","",IF('DATA ENTRY'!E765="","",IF(AND($EF$4='DATA ENTRY'!G765,$EH$4='DATA ENTRY'!F765),'DATA ENTRY'!E765,"")))</f>
        <v/>
      </c>
      <c r="EP766" s="3" t="str">
        <f>IF('DATA ENTRY'!CK765="","",IF('DATA ENTRY'!D765="","",IF(AND($EF$4='DATA ENTRY'!G765,$EH$4='DATA ENTRY'!F765),'DATA ENTRY'!D765,"")))</f>
        <v/>
      </c>
      <c r="EQ766" s="3" t="str">
        <f>IF('DATA ENTRY'!CK765="","",IF('DATA ENTRY'!W765="","",IF(AND($EF$4='DATA ENTRY'!G765,$EH$4='DATA ENTRY'!F765),'DATA ENTRY'!W765,"")))</f>
        <v/>
      </c>
      <c r="ER766" s="3" t="str">
        <f>IF('DATA ENTRY'!CK765="","",IF('DATA ENTRY'!X765="","",IF(AND($EF$4='DATA ENTRY'!G765,$EH$4='DATA ENTRY'!F765),'DATA ENTRY'!X765,"")))</f>
        <v/>
      </c>
      <c r="ES766" s="108" t="str">
        <f t="shared" si="191"/>
        <v/>
      </c>
      <c r="ET766" s="108" t="str">
        <f>IF('DATA ENTRY'!CK765="","",IF('DATA ENTRY'!D765="","",IF(AND($EF$4='DATA ENTRY'!G765,$EH$4='DATA ENTRY'!F765),'DATA ENTRY'!G765,"")))</f>
        <v/>
      </c>
      <c r="EY766">
        <f t="shared" si="192"/>
        <v>0</v>
      </c>
    </row>
    <row r="767" spans="1:155">
      <c r="A767" t="str">
        <f>IF(S767=0,"",1+(MAX($A$7:A766)))</f>
        <v/>
      </c>
      <c r="B767" s="224">
        <v>761</v>
      </c>
      <c r="C767" s="3" t="str">
        <f>IF('DATA ENTRY'!CK766="","",IF('DATA ENTRY'!B766="","",IF($D$4="All Post",'DATA ENTRY'!B766,IF(AND($D$4='DATA ENTRY'!CK766),'DATA ENTRY'!B766,""))))</f>
        <v/>
      </c>
      <c r="D767" s="3" t="str">
        <f>IF('DATA ENTRY'!CK766="","",IF('DATA ENTRY'!C766="","",IF($D$4="All Post",'DATA ENTRY'!C766,IF(AND($D$4='DATA ENTRY'!CK766),'DATA ENTRY'!C766,""))))</f>
        <v/>
      </c>
      <c r="E767" s="4" t="str">
        <f>IF('DATA ENTRY'!CK766="","",IF('DATA ENTRY'!I766="","",IF($D$4="All Post",'DATA ENTRY'!I766,IF(AND($D$4='DATA ENTRY'!CK766),'DATA ENTRY'!I766,""))))</f>
        <v/>
      </c>
      <c r="F767" s="4" t="str">
        <f>IF('DATA ENTRY'!CK766="","",IF('DATA ENTRY'!CK766="","",IF($D$4="All Post",'DATA ENTRY'!CK766,IF(AND($D$4='DATA ENTRY'!CK766),'DATA ENTRY'!CK766,""))))</f>
        <v/>
      </c>
      <c r="G767" s="3" t="str">
        <f>IF('DATA ENTRY'!CK766="","",IF('DATA ENTRY'!N766="","",IF($D$4="All Post",'DATA ENTRY'!N766,IF(AND($D$4='DATA ENTRY'!CK766),'DATA ENTRY'!N766,""))))</f>
        <v/>
      </c>
      <c r="H767" s="107" t="str">
        <f>IF('DATA ENTRY'!CK766="","",IF('DATA ENTRY'!O766="","",IF($D$4="All Post",'DATA ENTRY'!O766,IF(AND($D$4='DATA ENTRY'!CK766),'DATA ENTRY'!O766,""))))</f>
        <v/>
      </c>
      <c r="I767" s="3" t="str">
        <f>IF('DATA ENTRY'!CK766="","",IF('DATA ENTRY'!P766="","",IF($D$4="All Post",'DATA ENTRY'!P766,IF(AND($D$4='DATA ENTRY'!CK766),'DATA ENTRY'!P766,""))))</f>
        <v/>
      </c>
      <c r="J767" s="107" t="str">
        <f>IF('DATA ENTRY'!CK766="","",IF('DATA ENTRY'!Q766="","",IF($D$4="All Post",'DATA ENTRY'!Q766,IF(AND($D$4='DATA ENTRY'!CK766),'DATA ENTRY'!Q766,""))))</f>
        <v/>
      </c>
      <c r="K767" s="3" t="str">
        <f>IF('DATA ENTRY'!CK766="","",IF('DATA ENTRY'!R766="","",IF($D$4="All Post",'DATA ENTRY'!R766,IF(AND($D$4='DATA ENTRY'!CK766),'DATA ENTRY'!R766,""))))</f>
        <v/>
      </c>
      <c r="L767" s="3" t="str">
        <f>IF('DATA ENTRY'!CK766="","",IF('DATA ENTRY'!S766="","",IF($D$4="All Post",'DATA ENTRY'!S766,IF(AND($D$4='DATA ENTRY'!CK766),'DATA ENTRY'!S766,""))))</f>
        <v/>
      </c>
      <c r="M767" s="3" t="str">
        <f>IF('DATA ENTRY'!CK766="","",IF('DATA ENTRY'!E766="","",IF($D$4="All Post",'DATA ENTRY'!E766,IF(AND($D$4='DATA ENTRY'!CK766),'DATA ENTRY'!E766,""))))</f>
        <v/>
      </c>
      <c r="N767" s="3" t="str">
        <f>IF('DATA ENTRY'!CK766="","",IF('DATA ENTRY'!W766="","",IF($D$4="All Post",'DATA ENTRY'!W766,IF(AND($D$4='DATA ENTRY'!CK766),'DATA ENTRY'!W766,""))))</f>
        <v/>
      </c>
      <c r="O767" s="3" t="str">
        <f>IF('DATA ENTRY'!CK766="","",IF('DATA ENTRY'!X766="","",IF($D$4="All Post",'DATA ENTRY'!X766,IF(AND($D$4='DATA ENTRY'!CK766),'DATA ENTRY'!X766,""))))</f>
        <v/>
      </c>
      <c r="P767" s="3" t="str">
        <f>IF('DATA ENTRY'!CK766="","",IF('DATA ENTRY'!G766="","",IF($D$4="All Post",'DATA ENTRY'!G766,IF(AND($D$4='DATA ENTRY'!CK766),'DATA ENTRY'!G766,""))))</f>
        <v/>
      </c>
      <c r="S767">
        <f t="shared" si="179"/>
        <v>0</v>
      </c>
      <c r="T767" t="str">
        <f t="shared" si="180"/>
        <v/>
      </c>
      <c r="BZ767" t="str">
        <f t="shared" si="181"/>
        <v/>
      </c>
      <c r="CA767" t="str">
        <f t="shared" si="182"/>
        <v/>
      </c>
      <c r="CB767" s="224">
        <v>761</v>
      </c>
      <c r="CC767" s="3" t="str">
        <f>IF('DATA ENTRY'!CK766="","",IF('DATA ENTRY'!B766="","",IF(AND($CD$4='DATA ENTRY'!CK766,$CG$4='DATA ENTRY'!D766),'DATA ENTRY'!B766,"")))</f>
        <v/>
      </c>
      <c r="CD767" s="3" t="str">
        <f>IF('DATA ENTRY'!CK766="","",IF('DATA ENTRY'!C766="","",IF(AND($CD$4='DATA ENTRY'!CK766,$CG$4='DATA ENTRY'!D766),'DATA ENTRY'!C766,"")))</f>
        <v/>
      </c>
      <c r="CE767" s="4" t="str">
        <f>IF('DATA ENTRY'!CK766="","",IF('DATA ENTRY'!I766="","",IF(AND($CD$4='DATA ENTRY'!CK766,$CG$4='DATA ENTRY'!D766),'DATA ENTRY'!I766,"")))</f>
        <v/>
      </c>
      <c r="CF767" s="4" t="str">
        <f>IF('DATA ENTRY'!CK766="","",IF('DATA ENTRY'!CK766="","",IF(AND($CD$4='DATA ENTRY'!CK766,$CG$4='DATA ENTRY'!D766),'DATA ENTRY'!CK766,"")))</f>
        <v/>
      </c>
      <c r="CG767" s="3" t="str">
        <f>IF('DATA ENTRY'!CK766="","",IF('DATA ENTRY'!N766="","",IF(AND($CD$4='DATA ENTRY'!CK766,$CG$4='DATA ENTRY'!D766),'DATA ENTRY'!N766,"")))</f>
        <v/>
      </c>
      <c r="CH767" s="107" t="str">
        <f>IF('DATA ENTRY'!CK766="","",IF('DATA ENTRY'!O766="","",IF(AND($CD$4='DATA ENTRY'!CK766,$CG$4='DATA ENTRY'!D766),'DATA ENTRY'!O766,"")))</f>
        <v/>
      </c>
      <c r="CI767" s="3" t="str">
        <f>IF('DATA ENTRY'!CK766="","",IF('DATA ENTRY'!P766="","",IF(AND($CD$4='DATA ENTRY'!CK766,$CG$4='DATA ENTRY'!D766),'DATA ENTRY'!P766,"")))</f>
        <v/>
      </c>
      <c r="CJ767" s="107" t="str">
        <f>IF('DATA ENTRY'!CK766="","",IF('DATA ENTRY'!Q766="","",IF(AND($CD$4='DATA ENTRY'!CK766,$CG$4='DATA ENTRY'!D766),'DATA ENTRY'!Q766,"")))</f>
        <v/>
      </c>
      <c r="CK767" s="3" t="str">
        <f>IF('DATA ENTRY'!CK766="","",IF('DATA ENTRY'!R766="","",IF(AND($CD$4='DATA ENTRY'!CK766,$CG$4='DATA ENTRY'!D766),'DATA ENTRY'!R766,"")))</f>
        <v/>
      </c>
      <c r="CL767" s="3" t="str">
        <f>IF('DATA ENTRY'!CK766="","",IF('DATA ENTRY'!S766="","",IF(AND($CD$4='DATA ENTRY'!CK766,$CG$4='DATA ENTRY'!D766),'DATA ENTRY'!S766,"")))</f>
        <v/>
      </c>
      <c r="CM767" s="3" t="str">
        <f>IF('DATA ENTRY'!CK766="","",IF('DATA ENTRY'!E766="","",IF(AND($CD$4='DATA ENTRY'!CK766,$CG$4='DATA ENTRY'!D766),'DATA ENTRY'!E766,"")))</f>
        <v/>
      </c>
      <c r="CN767" s="3" t="str">
        <f>IF('DATA ENTRY'!CK766="","",IF('DATA ENTRY'!W766="","",IF(AND($CD$4='DATA ENTRY'!CK766,$CG$4='DATA ENTRY'!D766),'DATA ENTRY'!W766,"")))</f>
        <v/>
      </c>
      <c r="CO767" s="3" t="str">
        <f>IF('DATA ENTRY'!CK766="","",IF('DATA ENTRY'!X766="","",IF(AND($CD$4='DATA ENTRY'!CK766,$CG$4='DATA ENTRY'!D766),'DATA ENTRY'!X766,"")))</f>
        <v/>
      </c>
      <c r="CP767" s="108" t="str">
        <f t="shared" si="183"/>
        <v/>
      </c>
      <c r="CQ767" s="108" t="str">
        <f>IF('DATA ENTRY'!CK766="","",IF('DATA ENTRY'!G766="","",IF(AND($CD$4='DATA ENTRY'!CK766,$CG$4='DATA ENTRY'!D766),'DATA ENTRY'!G766,"")))</f>
        <v/>
      </c>
      <c r="CR767" s="230" t="str">
        <f>IF('DATA ENTRY'!CK766="","",IF('DATA ENTRY'!D766="","",IF(AND($CD$4='DATA ENTRY'!CK766,$CG$4='DATA ENTRY'!D766),'DATA ENTRY'!D766,"")))</f>
        <v/>
      </c>
      <c r="CS767">
        <f t="shared" si="184"/>
        <v>0</v>
      </c>
      <c r="CT767">
        <f t="shared" si="185"/>
        <v>0</v>
      </c>
      <c r="CV767" s="139"/>
      <c r="CX767">
        <f t="shared" si="186"/>
        <v>0</v>
      </c>
      <c r="DB767" t="str">
        <f t="shared" si="193"/>
        <v/>
      </c>
      <c r="DC767" t="str">
        <f t="shared" si="194"/>
        <v/>
      </c>
      <c r="DD767" s="224">
        <v>761</v>
      </c>
      <c r="DE767" s="3" t="str">
        <f>IF('DATA ENTRY'!CK766="","",IF('DATA ENTRY'!B766="","",IF(AND($DF$4='DATA ENTRY'!D766),'DATA ENTRY'!B766,"")))</f>
        <v/>
      </c>
      <c r="DF767" s="3" t="str">
        <f>IF('DATA ENTRY'!CK766="","",IF('DATA ENTRY'!C766="","",IF(AND($DF$4='DATA ENTRY'!D766),'DATA ENTRY'!C766,"")))</f>
        <v/>
      </c>
      <c r="DG767" s="4" t="str">
        <f>IF('DATA ENTRY'!CK766="","",IF('DATA ENTRY'!I766="","",IF(AND($DF$4='DATA ENTRY'!D766),'DATA ENTRY'!I766,"")))</f>
        <v/>
      </c>
      <c r="DH767" s="4" t="str">
        <f>IF('DATA ENTRY'!CK766="","",IF('DATA ENTRY'!CK766="","",IF(AND($DF$4='DATA ENTRY'!D766),'DATA ENTRY'!CK766,"")))</f>
        <v/>
      </c>
      <c r="DI767" s="3" t="str">
        <f>IF('DATA ENTRY'!CK766="","",IF('DATA ENTRY'!N766="","",IF(AND($DF$4='DATA ENTRY'!D766),'DATA ENTRY'!N766,"")))</f>
        <v/>
      </c>
      <c r="DJ767" s="107" t="str">
        <f>IF('DATA ENTRY'!CK766="","",IF('DATA ENTRY'!O766="","",IF(AND($DF$4='DATA ENTRY'!D766),'DATA ENTRY'!O766,"")))</f>
        <v/>
      </c>
      <c r="DK767" s="3" t="str">
        <f>IF('DATA ENTRY'!CK766="","",IF('DATA ENTRY'!P766="","",IF(AND($DF$4='DATA ENTRY'!D766),'DATA ENTRY'!P766,"")))</f>
        <v/>
      </c>
      <c r="DL767" s="107" t="str">
        <f>IF('DATA ENTRY'!CK766="","",IF('DATA ENTRY'!Q766="","",IF(AND($DF$4='DATA ENTRY'!D766),'DATA ENTRY'!Q766,"")))</f>
        <v/>
      </c>
      <c r="DM767" s="3" t="str">
        <f>IF('DATA ENTRY'!CK766="","",IF('DATA ENTRY'!R766="","",IF(AND($DF$4='DATA ENTRY'!D766),'DATA ENTRY'!R766,"")))</f>
        <v/>
      </c>
      <c r="DN767" s="107" t="str">
        <f>IF('DATA ENTRY'!CK766="","",IF('DATA ENTRY'!S766="","",IF(AND($DF$4='DATA ENTRY'!D766),'DATA ENTRY'!S766,"")))</f>
        <v/>
      </c>
      <c r="DO767" s="3" t="str">
        <f>IF('DATA ENTRY'!CK766="","",IF('DATA ENTRY'!E766="","",IF(AND($DF$4='DATA ENTRY'!D766),'DATA ENTRY'!E766,"")))</f>
        <v/>
      </c>
      <c r="DP767" s="3" t="str">
        <f>IF('DATA ENTRY'!CK766="","",IF('DATA ENTRY'!D766="","",IF(AND($DF$4='DATA ENTRY'!D766),'DATA ENTRY'!D766,"")))</f>
        <v/>
      </c>
      <c r="DQ767" s="3" t="str">
        <f>IF('DATA ENTRY'!CK766="","",IF('DATA ENTRY'!W766="","",IF(AND($DF$4='DATA ENTRY'!D766),'DATA ENTRY'!W766,"")))</f>
        <v/>
      </c>
      <c r="DR767" s="3" t="str">
        <f>IF('DATA ENTRY'!CK766="","",IF('DATA ENTRY'!X766="","",IF(AND($DF$4='DATA ENTRY'!D766),'DATA ENTRY'!X766,"")))</f>
        <v/>
      </c>
      <c r="DS767" s="108" t="str">
        <f t="shared" si="187"/>
        <v/>
      </c>
      <c r="DT767" s="108" t="str">
        <f>IF('DATA ENTRY'!CK766="","",IF('DATA ENTRY'!D766="","",IF(AND($DF$4='DATA ENTRY'!D766),'DATA ENTRY'!G766,"")))</f>
        <v/>
      </c>
      <c r="DY767">
        <f t="shared" si="188"/>
        <v>0</v>
      </c>
      <c r="EB767" t="str">
        <f t="shared" si="189"/>
        <v/>
      </c>
      <c r="EC767" t="str">
        <f t="shared" si="190"/>
        <v/>
      </c>
      <c r="ED767" s="224">
        <v>761</v>
      </c>
      <c r="EE767" s="3" t="str">
        <f>IF('DATA ENTRY'!CK766="","",IF('DATA ENTRY'!B766="","",IF(AND($EF$4='DATA ENTRY'!G766,$EH$4='DATA ENTRY'!F766),'DATA ENTRY'!B766,"")))</f>
        <v/>
      </c>
      <c r="EF767" s="3" t="str">
        <f>IF('DATA ENTRY'!CK766="","",IF('DATA ENTRY'!C766="","",IF(AND($EF$4='DATA ENTRY'!G766,$EH$4='DATA ENTRY'!F766),'DATA ENTRY'!C766,"")))</f>
        <v/>
      </c>
      <c r="EG767" s="4" t="str">
        <f>IF('DATA ENTRY'!CK766="","",IF('DATA ENTRY'!I766="","",IF(AND($EF$4='DATA ENTRY'!G766,$EH$4='DATA ENTRY'!F766),'DATA ENTRY'!I766,"")))</f>
        <v/>
      </c>
      <c r="EH767" s="4" t="str">
        <f>IF('DATA ENTRY'!CK766="","",IF('DATA ENTRY'!CK766="","",IF(AND($EF$4='DATA ENTRY'!G766,$EH$4='DATA ENTRY'!F766),'DATA ENTRY'!CK766,"")))</f>
        <v/>
      </c>
      <c r="EI767" s="3" t="str">
        <f>IF('DATA ENTRY'!CK766="","",IF('DATA ENTRY'!N766="","",IF(AND($EF$4='DATA ENTRY'!G766,$EH$4='DATA ENTRY'!F766),'DATA ENTRY'!N766,"")))</f>
        <v/>
      </c>
      <c r="EJ767" s="107" t="str">
        <f>IF('DATA ENTRY'!CK766="","",IF('DATA ENTRY'!O766="","",IF(AND($EF$4='DATA ENTRY'!G766,$EH$4='DATA ENTRY'!F766),'DATA ENTRY'!O766,"")))</f>
        <v/>
      </c>
      <c r="EK767" s="3" t="str">
        <f>IF('DATA ENTRY'!CK766="","",IF('DATA ENTRY'!P766="","",IF(AND($EF$4='DATA ENTRY'!G766,$EH$4='DATA ENTRY'!F766),'DATA ENTRY'!P766,"")))</f>
        <v/>
      </c>
      <c r="EL767" s="107" t="str">
        <f>IF('DATA ENTRY'!CK766="","",IF('DATA ENTRY'!Q766="","",IF(AND($EF$4='DATA ENTRY'!G766,$EH$4='DATA ENTRY'!F766),'DATA ENTRY'!Q766,"")))</f>
        <v/>
      </c>
      <c r="EM767" s="3" t="str">
        <f>IF('DATA ENTRY'!CK766="","",IF('DATA ENTRY'!R766="","",IF(AND($EF$4='DATA ENTRY'!G766,$EH$4='DATA ENTRY'!F766),'DATA ENTRY'!R766,"")))</f>
        <v/>
      </c>
      <c r="EN767" s="107" t="str">
        <f>IF('DATA ENTRY'!CK766="","",IF('DATA ENTRY'!S766="","",IF(AND($EF$4='DATA ENTRY'!G766,$EH$4='DATA ENTRY'!F766),'DATA ENTRY'!S766,"")))</f>
        <v/>
      </c>
      <c r="EO767" s="3" t="str">
        <f>IF('DATA ENTRY'!CK766="","",IF('DATA ENTRY'!E766="","",IF(AND($EF$4='DATA ENTRY'!G766,$EH$4='DATA ENTRY'!F766),'DATA ENTRY'!E766,"")))</f>
        <v/>
      </c>
      <c r="EP767" s="3" t="str">
        <f>IF('DATA ENTRY'!CK766="","",IF('DATA ENTRY'!D766="","",IF(AND($EF$4='DATA ENTRY'!G766,$EH$4='DATA ENTRY'!F766),'DATA ENTRY'!D766,"")))</f>
        <v/>
      </c>
      <c r="EQ767" s="3" t="str">
        <f>IF('DATA ENTRY'!CK766="","",IF('DATA ENTRY'!W766="","",IF(AND($EF$4='DATA ENTRY'!G766,$EH$4='DATA ENTRY'!F766),'DATA ENTRY'!W766,"")))</f>
        <v/>
      </c>
      <c r="ER767" s="3" t="str">
        <f>IF('DATA ENTRY'!CK766="","",IF('DATA ENTRY'!X766="","",IF(AND($EF$4='DATA ENTRY'!G766,$EH$4='DATA ENTRY'!F766),'DATA ENTRY'!X766,"")))</f>
        <v/>
      </c>
      <c r="ES767" s="108" t="str">
        <f t="shared" si="191"/>
        <v/>
      </c>
      <c r="ET767" s="108" t="str">
        <f>IF('DATA ENTRY'!CK766="","",IF('DATA ENTRY'!D766="","",IF(AND($EF$4='DATA ENTRY'!G766,$EH$4='DATA ENTRY'!F766),'DATA ENTRY'!G766,"")))</f>
        <v/>
      </c>
      <c r="EY767">
        <f t="shared" si="192"/>
        <v>0</v>
      </c>
    </row>
    <row r="768" spans="1:155">
      <c r="A768" t="str">
        <f>IF(S768=0,"",1+(MAX($A$7:A767)))</f>
        <v/>
      </c>
      <c r="B768" s="224">
        <v>762</v>
      </c>
      <c r="C768" s="3" t="str">
        <f>IF('DATA ENTRY'!CK767="","",IF('DATA ENTRY'!B767="","",IF($D$4="All Post",'DATA ENTRY'!B767,IF(AND($D$4='DATA ENTRY'!CK767),'DATA ENTRY'!B767,""))))</f>
        <v/>
      </c>
      <c r="D768" s="3" t="str">
        <f>IF('DATA ENTRY'!CK767="","",IF('DATA ENTRY'!C767="","",IF($D$4="All Post",'DATA ENTRY'!C767,IF(AND($D$4='DATA ENTRY'!CK767),'DATA ENTRY'!C767,""))))</f>
        <v/>
      </c>
      <c r="E768" s="4" t="str">
        <f>IF('DATA ENTRY'!CK767="","",IF('DATA ENTRY'!I767="","",IF($D$4="All Post",'DATA ENTRY'!I767,IF(AND($D$4='DATA ENTRY'!CK767),'DATA ENTRY'!I767,""))))</f>
        <v/>
      </c>
      <c r="F768" s="4" t="str">
        <f>IF('DATA ENTRY'!CK767="","",IF('DATA ENTRY'!CK767="","",IF($D$4="All Post",'DATA ENTRY'!CK767,IF(AND($D$4='DATA ENTRY'!CK767),'DATA ENTRY'!CK767,""))))</f>
        <v/>
      </c>
      <c r="G768" s="3" t="str">
        <f>IF('DATA ENTRY'!CK767="","",IF('DATA ENTRY'!N767="","",IF($D$4="All Post",'DATA ENTRY'!N767,IF(AND($D$4='DATA ENTRY'!CK767),'DATA ENTRY'!N767,""))))</f>
        <v/>
      </c>
      <c r="H768" s="107" t="str">
        <f>IF('DATA ENTRY'!CK767="","",IF('DATA ENTRY'!O767="","",IF($D$4="All Post",'DATA ENTRY'!O767,IF(AND($D$4='DATA ENTRY'!CK767),'DATA ENTRY'!O767,""))))</f>
        <v/>
      </c>
      <c r="I768" s="3" t="str">
        <f>IF('DATA ENTRY'!CK767="","",IF('DATA ENTRY'!P767="","",IF($D$4="All Post",'DATA ENTRY'!P767,IF(AND($D$4='DATA ENTRY'!CK767),'DATA ENTRY'!P767,""))))</f>
        <v/>
      </c>
      <c r="J768" s="107" t="str">
        <f>IF('DATA ENTRY'!CK767="","",IF('DATA ENTRY'!Q767="","",IF($D$4="All Post",'DATA ENTRY'!Q767,IF(AND($D$4='DATA ENTRY'!CK767),'DATA ENTRY'!Q767,""))))</f>
        <v/>
      </c>
      <c r="K768" s="3" t="str">
        <f>IF('DATA ENTRY'!CK767="","",IF('DATA ENTRY'!R767="","",IF($D$4="All Post",'DATA ENTRY'!R767,IF(AND($D$4='DATA ENTRY'!CK767),'DATA ENTRY'!R767,""))))</f>
        <v/>
      </c>
      <c r="L768" s="3" t="str">
        <f>IF('DATA ENTRY'!CK767="","",IF('DATA ENTRY'!S767="","",IF($D$4="All Post",'DATA ENTRY'!S767,IF(AND($D$4='DATA ENTRY'!CK767),'DATA ENTRY'!S767,""))))</f>
        <v/>
      </c>
      <c r="M768" s="3" t="str">
        <f>IF('DATA ENTRY'!CK767="","",IF('DATA ENTRY'!E767="","",IF($D$4="All Post",'DATA ENTRY'!E767,IF(AND($D$4='DATA ENTRY'!CK767),'DATA ENTRY'!E767,""))))</f>
        <v/>
      </c>
      <c r="N768" s="3" t="str">
        <f>IF('DATA ENTRY'!CK767="","",IF('DATA ENTRY'!W767="","",IF($D$4="All Post",'DATA ENTRY'!W767,IF(AND($D$4='DATA ENTRY'!CK767),'DATA ENTRY'!W767,""))))</f>
        <v/>
      </c>
      <c r="O768" s="3" t="str">
        <f>IF('DATA ENTRY'!CK767="","",IF('DATA ENTRY'!X767="","",IF($D$4="All Post",'DATA ENTRY'!X767,IF(AND($D$4='DATA ENTRY'!CK767),'DATA ENTRY'!X767,""))))</f>
        <v/>
      </c>
      <c r="P768" s="3" t="str">
        <f>IF('DATA ENTRY'!CK767="","",IF('DATA ENTRY'!G767="","",IF($D$4="All Post",'DATA ENTRY'!G767,IF(AND($D$4='DATA ENTRY'!CK767),'DATA ENTRY'!G767,""))))</f>
        <v/>
      </c>
      <c r="S768">
        <f t="shared" si="179"/>
        <v>0</v>
      </c>
      <c r="T768" t="str">
        <f t="shared" si="180"/>
        <v/>
      </c>
      <c r="BZ768" t="str">
        <f t="shared" si="181"/>
        <v/>
      </c>
      <c r="CA768" t="str">
        <f t="shared" si="182"/>
        <v/>
      </c>
      <c r="CB768" s="224">
        <v>762</v>
      </c>
      <c r="CC768" s="3" t="str">
        <f>IF('DATA ENTRY'!CK767="","",IF('DATA ENTRY'!B767="","",IF(AND($CD$4='DATA ENTRY'!CK767,$CG$4='DATA ENTRY'!D767),'DATA ENTRY'!B767,"")))</f>
        <v/>
      </c>
      <c r="CD768" s="3" t="str">
        <f>IF('DATA ENTRY'!CK767="","",IF('DATA ENTRY'!C767="","",IF(AND($CD$4='DATA ENTRY'!CK767,$CG$4='DATA ENTRY'!D767),'DATA ENTRY'!C767,"")))</f>
        <v/>
      </c>
      <c r="CE768" s="4" t="str">
        <f>IF('DATA ENTRY'!CK767="","",IF('DATA ENTRY'!I767="","",IF(AND($CD$4='DATA ENTRY'!CK767,$CG$4='DATA ENTRY'!D767),'DATA ENTRY'!I767,"")))</f>
        <v/>
      </c>
      <c r="CF768" s="4" t="str">
        <f>IF('DATA ENTRY'!CK767="","",IF('DATA ENTRY'!CK767="","",IF(AND($CD$4='DATA ENTRY'!CK767,$CG$4='DATA ENTRY'!D767),'DATA ENTRY'!CK767,"")))</f>
        <v/>
      </c>
      <c r="CG768" s="3" t="str">
        <f>IF('DATA ENTRY'!CK767="","",IF('DATA ENTRY'!N767="","",IF(AND($CD$4='DATA ENTRY'!CK767,$CG$4='DATA ENTRY'!D767),'DATA ENTRY'!N767,"")))</f>
        <v/>
      </c>
      <c r="CH768" s="107" t="str">
        <f>IF('DATA ENTRY'!CK767="","",IF('DATA ENTRY'!O767="","",IF(AND($CD$4='DATA ENTRY'!CK767,$CG$4='DATA ENTRY'!D767),'DATA ENTRY'!O767,"")))</f>
        <v/>
      </c>
      <c r="CI768" s="3" t="str">
        <f>IF('DATA ENTRY'!CK767="","",IF('DATA ENTRY'!P767="","",IF(AND($CD$4='DATA ENTRY'!CK767,$CG$4='DATA ENTRY'!D767),'DATA ENTRY'!P767,"")))</f>
        <v/>
      </c>
      <c r="CJ768" s="107" t="str">
        <f>IF('DATA ENTRY'!CK767="","",IF('DATA ENTRY'!Q767="","",IF(AND($CD$4='DATA ENTRY'!CK767,$CG$4='DATA ENTRY'!D767),'DATA ENTRY'!Q767,"")))</f>
        <v/>
      </c>
      <c r="CK768" s="3" t="str">
        <f>IF('DATA ENTRY'!CK767="","",IF('DATA ENTRY'!R767="","",IF(AND($CD$4='DATA ENTRY'!CK767,$CG$4='DATA ENTRY'!D767),'DATA ENTRY'!R767,"")))</f>
        <v/>
      </c>
      <c r="CL768" s="3" t="str">
        <f>IF('DATA ENTRY'!CK767="","",IF('DATA ENTRY'!S767="","",IF(AND($CD$4='DATA ENTRY'!CK767,$CG$4='DATA ENTRY'!D767),'DATA ENTRY'!S767,"")))</f>
        <v/>
      </c>
      <c r="CM768" s="3" t="str">
        <f>IF('DATA ENTRY'!CK767="","",IF('DATA ENTRY'!E767="","",IF(AND($CD$4='DATA ENTRY'!CK767,$CG$4='DATA ENTRY'!D767),'DATA ENTRY'!E767,"")))</f>
        <v/>
      </c>
      <c r="CN768" s="3" t="str">
        <f>IF('DATA ENTRY'!CK767="","",IF('DATA ENTRY'!W767="","",IF(AND($CD$4='DATA ENTRY'!CK767,$CG$4='DATA ENTRY'!D767),'DATA ENTRY'!W767,"")))</f>
        <v/>
      </c>
      <c r="CO768" s="3" t="str">
        <f>IF('DATA ENTRY'!CK767="","",IF('DATA ENTRY'!X767="","",IF(AND($CD$4='DATA ENTRY'!CK767,$CG$4='DATA ENTRY'!D767),'DATA ENTRY'!X767,"")))</f>
        <v/>
      </c>
      <c r="CP768" s="108" t="str">
        <f t="shared" si="183"/>
        <v/>
      </c>
      <c r="CQ768" s="108" t="str">
        <f>IF('DATA ENTRY'!CK767="","",IF('DATA ENTRY'!G767="","",IF(AND($CD$4='DATA ENTRY'!CK767,$CG$4='DATA ENTRY'!D767),'DATA ENTRY'!G767,"")))</f>
        <v/>
      </c>
      <c r="CR768" s="230" t="str">
        <f>IF('DATA ENTRY'!CK767="","",IF('DATA ENTRY'!D767="","",IF(AND($CD$4='DATA ENTRY'!CK767,$CG$4='DATA ENTRY'!D767),'DATA ENTRY'!D767,"")))</f>
        <v/>
      </c>
      <c r="CS768">
        <f t="shared" si="184"/>
        <v>0</v>
      </c>
      <c r="CT768">
        <f t="shared" si="185"/>
        <v>0</v>
      </c>
      <c r="CV768" s="139"/>
      <c r="CX768">
        <f t="shared" si="186"/>
        <v>0</v>
      </c>
      <c r="DB768" t="str">
        <f t="shared" si="193"/>
        <v/>
      </c>
      <c r="DC768" t="str">
        <f t="shared" si="194"/>
        <v/>
      </c>
      <c r="DD768" s="224">
        <v>762</v>
      </c>
      <c r="DE768" s="3" t="str">
        <f>IF('DATA ENTRY'!CK767="","",IF('DATA ENTRY'!B767="","",IF(AND($DF$4='DATA ENTRY'!D767),'DATA ENTRY'!B767,"")))</f>
        <v/>
      </c>
      <c r="DF768" s="3" t="str">
        <f>IF('DATA ENTRY'!CK767="","",IF('DATA ENTRY'!C767="","",IF(AND($DF$4='DATA ENTRY'!D767),'DATA ENTRY'!C767,"")))</f>
        <v/>
      </c>
      <c r="DG768" s="4" t="str">
        <f>IF('DATA ENTRY'!CK767="","",IF('DATA ENTRY'!I767="","",IF(AND($DF$4='DATA ENTRY'!D767),'DATA ENTRY'!I767,"")))</f>
        <v/>
      </c>
      <c r="DH768" s="4" t="str">
        <f>IF('DATA ENTRY'!CK767="","",IF('DATA ENTRY'!CK767="","",IF(AND($DF$4='DATA ENTRY'!D767),'DATA ENTRY'!CK767,"")))</f>
        <v/>
      </c>
      <c r="DI768" s="3" t="str">
        <f>IF('DATA ENTRY'!CK767="","",IF('DATA ENTRY'!N767="","",IF(AND($DF$4='DATA ENTRY'!D767),'DATA ENTRY'!N767,"")))</f>
        <v/>
      </c>
      <c r="DJ768" s="107" t="str">
        <f>IF('DATA ENTRY'!CK767="","",IF('DATA ENTRY'!O767="","",IF(AND($DF$4='DATA ENTRY'!D767),'DATA ENTRY'!O767,"")))</f>
        <v/>
      </c>
      <c r="DK768" s="3" t="str">
        <f>IF('DATA ENTRY'!CK767="","",IF('DATA ENTRY'!P767="","",IF(AND($DF$4='DATA ENTRY'!D767),'DATA ENTRY'!P767,"")))</f>
        <v/>
      </c>
      <c r="DL768" s="107" t="str">
        <f>IF('DATA ENTRY'!CK767="","",IF('DATA ENTRY'!Q767="","",IF(AND($DF$4='DATA ENTRY'!D767),'DATA ENTRY'!Q767,"")))</f>
        <v/>
      </c>
      <c r="DM768" s="3" t="str">
        <f>IF('DATA ENTRY'!CK767="","",IF('DATA ENTRY'!R767="","",IF(AND($DF$4='DATA ENTRY'!D767),'DATA ENTRY'!R767,"")))</f>
        <v/>
      </c>
      <c r="DN768" s="107" t="str">
        <f>IF('DATA ENTRY'!CK767="","",IF('DATA ENTRY'!S767="","",IF(AND($DF$4='DATA ENTRY'!D767),'DATA ENTRY'!S767,"")))</f>
        <v/>
      </c>
      <c r="DO768" s="3" t="str">
        <f>IF('DATA ENTRY'!CK767="","",IF('DATA ENTRY'!E767="","",IF(AND($DF$4='DATA ENTRY'!D767),'DATA ENTRY'!E767,"")))</f>
        <v/>
      </c>
      <c r="DP768" s="3" t="str">
        <f>IF('DATA ENTRY'!CK767="","",IF('DATA ENTRY'!D767="","",IF(AND($DF$4='DATA ENTRY'!D767),'DATA ENTRY'!D767,"")))</f>
        <v/>
      </c>
      <c r="DQ768" s="3" t="str">
        <f>IF('DATA ENTRY'!CK767="","",IF('DATA ENTRY'!W767="","",IF(AND($DF$4='DATA ENTRY'!D767),'DATA ENTRY'!W767,"")))</f>
        <v/>
      </c>
      <c r="DR768" s="3" t="str">
        <f>IF('DATA ENTRY'!CK767="","",IF('DATA ENTRY'!X767="","",IF(AND($DF$4='DATA ENTRY'!D767),'DATA ENTRY'!X767,"")))</f>
        <v/>
      </c>
      <c r="DS768" s="108" t="str">
        <f t="shared" si="187"/>
        <v/>
      </c>
      <c r="DT768" s="108" t="str">
        <f>IF('DATA ENTRY'!CK767="","",IF('DATA ENTRY'!D767="","",IF(AND($DF$4='DATA ENTRY'!D767),'DATA ENTRY'!G767,"")))</f>
        <v/>
      </c>
      <c r="DY768">
        <f t="shared" si="188"/>
        <v>0</v>
      </c>
      <c r="EB768" t="str">
        <f t="shared" si="189"/>
        <v/>
      </c>
      <c r="EC768" t="str">
        <f t="shared" si="190"/>
        <v/>
      </c>
      <c r="ED768" s="224">
        <v>762</v>
      </c>
      <c r="EE768" s="3" t="str">
        <f>IF('DATA ENTRY'!CK767="","",IF('DATA ENTRY'!B767="","",IF(AND($EF$4='DATA ENTRY'!G767,$EH$4='DATA ENTRY'!F767),'DATA ENTRY'!B767,"")))</f>
        <v/>
      </c>
      <c r="EF768" s="3" t="str">
        <f>IF('DATA ENTRY'!CK767="","",IF('DATA ENTRY'!C767="","",IF(AND($EF$4='DATA ENTRY'!G767,$EH$4='DATA ENTRY'!F767),'DATA ENTRY'!C767,"")))</f>
        <v/>
      </c>
      <c r="EG768" s="4" t="str">
        <f>IF('DATA ENTRY'!CK767="","",IF('DATA ENTRY'!I767="","",IF(AND($EF$4='DATA ENTRY'!G767,$EH$4='DATA ENTRY'!F767),'DATA ENTRY'!I767,"")))</f>
        <v/>
      </c>
      <c r="EH768" s="4" t="str">
        <f>IF('DATA ENTRY'!CK767="","",IF('DATA ENTRY'!CK767="","",IF(AND($EF$4='DATA ENTRY'!G767,$EH$4='DATA ENTRY'!F767),'DATA ENTRY'!CK767,"")))</f>
        <v/>
      </c>
      <c r="EI768" s="3" t="str">
        <f>IF('DATA ENTRY'!CK767="","",IF('DATA ENTRY'!N767="","",IF(AND($EF$4='DATA ENTRY'!G767,$EH$4='DATA ENTRY'!F767),'DATA ENTRY'!N767,"")))</f>
        <v/>
      </c>
      <c r="EJ768" s="107" t="str">
        <f>IF('DATA ENTRY'!CK767="","",IF('DATA ENTRY'!O767="","",IF(AND($EF$4='DATA ENTRY'!G767,$EH$4='DATA ENTRY'!F767),'DATA ENTRY'!O767,"")))</f>
        <v/>
      </c>
      <c r="EK768" s="3" t="str">
        <f>IF('DATA ENTRY'!CK767="","",IF('DATA ENTRY'!P767="","",IF(AND($EF$4='DATA ENTRY'!G767,$EH$4='DATA ENTRY'!F767),'DATA ENTRY'!P767,"")))</f>
        <v/>
      </c>
      <c r="EL768" s="107" t="str">
        <f>IF('DATA ENTRY'!CK767="","",IF('DATA ENTRY'!Q767="","",IF(AND($EF$4='DATA ENTRY'!G767,$EH$4='DATA ENTRY'!F767),'DATA ENTRY'!Q767,"")))</f>
        <v/>
      </c>
      <c r="EM768" s="3" t="str">
        <f>IF('DATA ENTRY'!CK767="","",IF('DATA ENTRY'!R767="","",IF(AND($EF$4='DATA ENTRY'!G767,$EH$4='DATA ENTRY'!F767),'DATA ENTRY'!R767,"")))</f>
        <v/>
      </c>
      <c r="EN768" s="107" t="str">
        <f>IF('DATA ENTRY'!CK767="","",IF('DATA ENTRY'!S767="","",IF(AND($EF$4='DATA ENTRY'!G767,$EH$4='DATA ENTRY'!F767),'DATA ENTRY'!S767,"")))</f>
        <v/>
      </c>
      <c r="EO768" s="3" t="str">
        <f>IF('DATA ENTRY'!CK767="","",IF('DATA ENTRY'!E767="","",IF(AND($EF$4='DATA ENTRY'!G767,$EH$4='DATA ENTRY'!F767),'DATA ENTRY'!E767,"")))</f>
        <v/>
      </c>
      <c r="EP768" s="3" t="str">
        <f>IF('DATA ENTRY'!CK767="","",IF('DATA ENTRY'!D767="","",IF(AND($EF$4='DATA ENTRY'!G767,$EH$4='DATA ENTRY'!F767),'DATA ENTRY'!D767,"")))</f>
        <v/>
      </c>
      <c r="EQ768" s="3" t="str">
        <f>IF('DATA ENTRY'!CK767="","",IF('DATA ENTRY'!W767="","",IF(AND($EF$4='DATA ENTRY'!G767,$EH$4='DATA ENTRY'!F767),'DATA ENTRY'!W767,"")))</f>
        <v/>
      </c>
      <c r="ER768" s="3" t="str">
        <f>IF('DATA ENTRY'!CK767="","",IF('DATA ENTRY'!X767="","",IF(AND($EF$4='DATA ENTRY'!G767,$EH$4='DATA ENTRY'!F767),'DATA ENTRY'!X767,"")))</f>
        <v/>
      </c>
      <c r="ES768" s="108" t="str">
        <f t="shared" si="191"/>
        <v/>
      </c>
      <c r="ET768" s="108" t="str">
        <f>IF('DATA ENTRY'!CK767="","",IF('DATA ENTRY'!D767="","",IF(AND($EF$4='DATA ENTRY'!G767,$EH$4='DATA ENTRY'!F767),'DATA ENTRY'!G767,"")))</f>
        <v/>
      </c>
      <c r="EY768">
        <f t="shared" si="192"/>
        <v>0</v>
      </c>
    </row>
    <row r="769" spans="1:155">
      <c r="A769" t="str">
        <f>IF(S769=0,"",1+(MAX($A$7:A768)))</f>
        <v/>
      </c>
      <c r="B769" s="224">
        <v>763</v>
      </c>
      <c r="C769" s="3" t="str">
        <f>IF('DATA ENTRY'!CK768="","",IF('DATA ENTRY'!B768="","",IF($D$4="All Post",'DATA ENTRY'!B768,IF(AND($D$4='DATA ENTRY'!CK768),'DATA ENTRY'!B768,""))))</f>
        <v/>
      </c>
      <c r="D769" s="3" t="str">
        <f>IF('DATA ENTRY'!CK768="","",IF('DATA ENTRY'!C768="","",IF($D$4="All Post",'DATA ENTRY'!C768,IF(AND($D$4='DATA ENTRY'!CK768),'DATA ENTRY'!C768,""))))</f>
        <v/>
      </c>
      <c r="E769" s="4" t="str">
        <f>IF('DATA ENTRY'!CK768="","",IF('DATA ENTRY'!I768="","",IF($D$4="All Post",'DATA ENTRY'!I768,IF(AND($D$4='DATA ENTRY'!CK768),'DATA ENTRY'!I768,""))))</f>
        <v/>
      </c>
      <c r="F769" s="4" t="str">
        <f>IF('DATA ENTRY'!CK768="","",IF('DATA ENTRY'!CK768="","",IF($D$4="All Post",'DATA ENTRY'!CK768,IF(AND($D$4='DATA ENTRY'!CK768),'DATA ENTRY'!CK768,""))))</f>
        <v/>
      </c>
      <c r="G769" s="3" t="str">
        <f>IF('DATA ENTRY'!CK768="","",IF('DATA ENTRY'!N768="","",IF($D$4="All Post",'DATA ENTRY'!N768,IF(AND($D$4='DATA ENTRY'!CK768),'DATA ENTRY'!N768,""))))</f>
        <v/>
      </c>
      <c r="H769" s="107" t="str">
        <f>IF('DATA ENTRY'!CK768="","",IF('DATA ENTRY'!O768="","",IF($D$4="All Post",'DATA ENTRY'!O768,IF(AND($D$4='DATA ENTRY'!CK768),'DATA ENTRY'!O768,""))))</f>
        <v/>
      </c>
      <c r="I769" s="3" t="str">
        <f>IF('DATA ENTRY'!CK768="","",IF('DATA ENTRY'!P768="","",IF($D$4="All Post",'DATA ENTRY'!P768,IF(AND($D$4='DATA ENTRY'!CK768),'DATA ENTRY'!P768,""))))</f>
        <v/>
      </c>
      <c r="J769" s="107" t="str">
        <f>IF('DATA ENTRY'!CK768="","",IF('DATA ENTRY'!Q768="","",IF($D$4="All Post",'DATA ENTRY'!Q768,IF(AND($D$4='DATA ENTRY'!CK768),'DATA ENTRY'!Q768,""))))</f>
        <v/>
      </c>
      <c r="K769" s="3" t="str">
        <f>IF('DATA ENTRY'!CK768="","",IF('DATA ENTRY'!R768="","",IF($D$4="All Post",'DATA ENTRY'!R768,IF(AND($D$4='DATA ENTRY'!CK768),'DATA ENTRY'!R768,""))))</f>
        <v/>
      </c>
      <c r="L769" s="3" t="str">
        <f>IF('DATA ENTRY'!CK768="","",IF('DATA ENTRY'!S768="","",IF($D$4="All Post",'DATA ENTRY'!S768,IF(AND($D$4='DATA ENTRY'!CK768),'DATA ENTRY'!S768,""))))</f>
        <v/>
      </c>
      <c r="M769" s="3" t="str">
        <f>IF('DATA ENTRY'!CK768="","",IF('DATA ENTRY'!E768="","",IF($D$4="All Post",'DATA ENTRY'!E768,IF(AND($D$4='DATA ENTRY'!CK768),'DATA ENTRY'!E768,""))))</f>
        <v/>
      </c>
      <c r="N769" s="3" t="str">
        <f>IF('DATA ENTRY'!CK768="","",IF('DATA ENTRY'!W768="","",IF($D$4="All Post",'DATA ENTRY'!W768,IF(AND($D$4='DATA ENTRY'!CK768),'DATA ENTRY'!W768,""))))</f>
        <v/>
      </c>
      <c r="O769" s="3" t="str">
        <f>IF('DATA ENTRY'!CK768="","",IF('DATA ENTRY'!X768="","",IF($D$4="All Post",'DATA ENTRY'!X768,IF(AND($D$4='DATA ENTRY'!CK768),'DATA ENTRY'!X768,""))))</f>
        <v/>
      </c>
      <c r="P769" s="3" t="str">
        <f>IF('DATA ENTRY'!CK768="","",IF('DATA ENTRY'!G768="","",IF($D$4="All Post",'DATA ENTRY'!G768,IF(AND($D$4='DATA ENTRY'!CK768),'DATA ENTRY'!G768,""))))</f>
        <v/>
      </c>
      <c r="S769">
        <f t="shared" si="179"/>
        <v>0</v>
      </c>
      <c r="T769" t="str">
        <f t="shared" si="180"/>
        <v/>
      </c>
      <c r="BZ769" t="str">
        <f t="shared" si="181"/>
        <v/>
      </c>
      <c r="CA769" t="str">
        <f t="shared" si="182"/>
        <v/>
      </c>
      <c r="CB769" s="224">
        <v>763</v>
      </c>
      <c r="CC769" s="3" t="str">
        <f>IF('DATA ENTRY'!CK768="","",IF('DATA ENTRY'!B768="","",IF(AND($CD$4='DATA ENTRY'!CK768,$CG$4='DATA ENTRY'!D768),'DATA ENTRY'!B768,"")))</f>
        <v/>
      </c>
      <c r="CD769" s="3" t="str">
        <f>IF('DATA ENTRY'!CK768="","",IF('DATA ENTRY'!C768="","",IF(AND($CD$4='DATA ENTRY'!CK768,$CG$4='DATA ENTRY'!D768),'DATA ENTRY'!C768,"")))</f>
        <v/>
      </c>
      <c r="CE769" s="4" t="str">
        <f>IF('DATA ENTRY'!CK768="","",IF('DATA ENTRY'!I768="","",IF(AND($CD$4='DATA ENTRY'!CK768,$CG$4='DATA ENTRY'!D768),'DATA ENTRY'!I768,"")))</f>
        <v/>
      </c>
      <c r="CF769" s="4" t="str">
        <f>IF('DATA ENTRY'!CK768="","",IF('DATA ENTRY'!CK768="","",IF(AND($CD$4='DATA ENTRY'!CK768,$CG$4='DATA ENTRY'!D768),'DATA ENTRY'!CK768,"")))</f>
        <v/>
      </c>
      <c r="CG769" s="3" t="str">
        <f>IF('DATA ENTRY'!CK768="","",IF('DATA ENTRY'!N768="","",IF(AND($CD$4='DATA ENTRY'!CK768,$CG$4='DATA ENTRY'!D768),'DATA ENTRY'!N768,"")))</f>
        <v/>
      </c>
      <c r="CH769" s="107" t="str">
        <f>IF('DATA ENTRY'!CK768="","",IF('DATA ENTRY'!O768="","",IF(AND($CD$4='DATA ENTRY'!CK768,$CG$4='DATA ENTRY'!D768),'DATA ENTRY'!O768,"")))</f>
        <v/>
      </c>
      <c r="CI769" s="3" t="str">
        <f>IF('DATA ENTRY'!CK768="","",IF('DATA ENTRY'!P768="","",IF(AND($CD$4='DATA ENTRY'!CK768,$CG$4='DATA ENTRY'!D768),'DATA ENTRY'!P768,"")))</f>
        <v/>
      </c>
      <c r="CJ769" s="107" t="str">
        <f>IF('DATA ENTRY'!CK768="","",IF('DATA ENTRY'!Q768="","",IF(AND($CD$4='DATA ENTRY'!CK768,$CG$4='DATA ENTRY'!D768),'DATA ENTRY'!Q768,"")))</f>
        <v/>
      </c>
      <c r="CK769" s="3" t="str">
        <f>IF('DATA ENTRY'!CK768="","",IF('DATA ENTRY'!R768="","",IF(AND($CD$4='DATA ENTRY'!CK768,$CG$4='DATA ENTRY'!D768),'DATA ENTRY'!R768,"")))</f>
        <v/>
      </c>
      <c r="CL769" s="3" t="str">
        <f>IF('DATA ENTRY'!CK768="","",IF('DATA ENTRY'!S768="","",IF(AND($CD$4='DATA ENTRY'!CK768,$CG$4='DATA ENTRY'!D768),'DATA ENTRY'!S768,"")))</f>
        <v/>
      </c>
      <c r="CM769" s="3" t="str">
        <f>IF('DATA ENTRY'!CK768="","",IF('DATA ENTRY'!E768="","",IF(AND($CD$4='DATA ENTRY'!CK768,$CG$4='DATA ENTRY'!D768),'DATA ENTRY'!E768,"")))</f>
        <v/>
      </c>
      <c r="CN769" s="3" t="str">
        <f>IF('DATA ENTRY'!CK768="","",IF('DATA ENTRY'!W768="","",IF(AND($CD$4='DATA ENTRY'!CK768,$CG$4='DATA ENTRY'!D768),'DATA ENTRY'!W768,"")))</f>
        <v/>
      </c>
      <c r="CO769" s="3" t="str">
        <f>IF('DATA ENTRY'!CK768="","",IF('DATA ENTRY'!X768="","",IF(AND($CD$4='DATA ENTRY'!CK768,$CG$4='DATA ENTRY'!D768),'DATA ENTRY'!X768,"")))</f>
        <v/>
      </c>
      <c r="CP769" s="108" t="str">
        <f t="shared" si="183"/>
        <v/>
      </c>
      <c r="CQ769" s="108" t="str">
        <f>IF('DATA ENTRY'!CK768="","",IF('DATA ENTRY'!G768="","",IF(AND($CD$4='DATA ENTRY'!CK768,$CG$4='DATA ENTRY'!D768),'DATA ENTRY'!G768,"")))</f>
        <v/>
      </c>
      <c r="CR769" s="230" t="str">
        <f>IF('DATA ENTRY'!CK768="","",IF('DATA ENTRY'!D768="","",IF(AND($CD$4='DATA ENTRY'!CK768,$CG$4='DATA ENTRY'!D768),'DATA ENTRY'!D768,"")))</f>
        <v/>
      </c>
      <c r="CS769">
        <f t="shared" si="184"/>
        <v>0</v>
      </c>
      <c r="CT769">
        <f t="shared" si="185"/>
        <v>0</v>
      </c>
      <c r="CV769" s="139"/>
      <c r="CX769">
        <f t="shared" si="186"/>
        <v>0</v>
      </c>
      <c r="DB769" t="str">
        <f t="shared" si="193"/>
        <v/>
      </c>
      <c r="DC769" t="str">
        <f t="shared" si="194"/>
        <v/>
      </c>
      <c r="DD769" s="224">
        <v>763</v>
      </c>
      <c r="DE769" s="3" t="str">
        <f>IF('DATA ENTRY'!CK768="","",IF('DATA ENTRY'!B768="","",IF(AND($DF$4='DATA ENTRY'!D768),'DATA ENTRY'!B768,"")))</f>
        <v/>
      </c>
      <c r="DF769" s="3" t="str">
        <f>IF('DATA ENTRY'!CK768="","",IF('DATA ENTRY'!C768="","",IF(AND($DF$4='DATA ENTRY'!D768),'DATA ENTRY'!C768,"")))</f>
        <v/>
      </c>
      <c r="DG769" s="4" t="str">
        <f>IF('DATA ENTRY'!CK768="","",IF('DATA ENTRY'!I768="","",IF(AND($DF$4='DATA ENTRY'!D768),'DATA ENTRY'!I768,"")))</f>
        <v/>
      </c>
      <c r="DH769" s="4" t="str">
        <f>IF('DATA ENTRY'!CK768="","",IF('DATA ENTRY'!CK768="","",IF(AND($DF$4='DATA ENTRY'!D768),'DATA ENTRY'!CK768,"")))</f>
        <v/>
      </c>
      <c r="DI769" s="3" t="str">
        <f>IF('DATA ENTRY'!CK768="","",IF('DATA ENTRY'!N768="","",IF(AND($DF$4='DATA ENTRY'!D768),'DATA ENTRY'!N768,"")))</f>
        <v/>
      </c>
      <c r="DJ769" s="107" t="str">
        <f>IF('DATA ENTRY'!CK768="","",IF('DATA ENTRY'!O768="","",IF(AND($DF$4='DATA ENTRY'!D768),'DATA ENTRY'!O768,"")))</f>
        <v/>
      </c>
      <c r="DK769" s="3" t="str">
        <f>IF('DATA ENTRY'!CK768="","",IF('DATA ENTRY'!P768="","",IF(AND($DF$4='DATA ENTRY'!D768),'DATA ENTRY'!P768,"")))</f>
        <v/>
      </c>
      <c r="DL769" s="107" t="str">
        <f>IF('DATA ENTRY'!CK768="","",IF('DATA ENTRY'!Q768="","",IF(AND($DF$4='DATA ENTRY'!D768),'DATA ENTRY'!Q768,"")))</f>
        <v/>
      </c>
      <c r="DM769" s="3" t="str">
        <f>IF('DATA ENTRY'!CK768="","",IF('DATA ENTRY'!R768="","",IF(AND($DF$4='DATA ENTRY'!D768),'DATA ENTRY'!R768,"")))</f>
        <v/>
      </c>
      <c r="DN769" s="107" t="str">
        <f>IF('DATA ENTRY'!CK768="","",IF('DATA ENTRY'!S768="","",IF(AND($DF$4='DATA ENTRY'!D768),'DATA ENTRY'!S768,"")))</f>
        <v/>
      </c>
      <c r="DO769" s="3" t="str">
        <f>IF('DATA ENTRY'!CK768="","",IF('DATA ENTRY'!E768="","",IF(AND($DF$4='DATA ENTRY'!D768),'DATA ENTRY'!E768,"")))</f>
        <v/>
      </c>
      <c r="DP769" s="3" t="str">
        <f>IF('DATA ENTRY'!CK768="","",IF('DATA ENTRY'!D768="","",IF(AND($DF$4='DATA ENTRY'!D768),'DATA ENTRY'!D768,"")))</f>
        <v/>
      </c>
      <c r="DQ769" s="3" t="str">
        <f>IF('DATA ENTRY'!CK768="","",IF('DATA ENTRY'!W768="","",IF(AND($DF$4='DATA ENTRY'!D768),'DATA ENTRY'!W768,"")))</f>
        <v/>
      </c>
      <c r="DR769" s="3" t="str">
        <f>IF('DATA ENTRY'!CK768="","",IF('DATA ENTRY'!X768="","",IF(AND($DF$4='DATA ENTRY'!D768),'DATA ENTRY'!X768,"")))</f>
        <v/>
      </c>
      <c r="DS769" s="108" t="str">
        <f t="shared" si="187"/>
        <v/>
      </c>
      <c r="DT769" s="108" t="str">
        <f>IF('DATA ENTRY'!CK768="","",IF('DATA ENTRY'!D768="","",IF(AND($DF$4='DATA ENTRY'!D768),'DATA ENTRY'!G768,"")))</f>
        <v/>
      </c>
      <c r="DY769">
        <f t="shared" si="188"/>
        <v>0</v>
      </c>
      <c r="EB769" t="str">
        <f t="shared" si="189"/>
        <v/>
      </c>
      <c r="EC769" t="str">
        <f t="shared" si="190"/>
        <v/>
      </c>
      <c r="ED769" s="224">
        <v>763</v>
      </c>
      <c r="EE769" s="3" t="str">
        <f>IF('DATA ENTRY'!CK768="","",IF('DATA ENTRY'!B768="","",IF(AND($EF$4='DATA ENTRY'!G768,$EH$4='DATA ENTRY'!F768),'DATA ENTRY'!B768,"")))</f>
        <v/>
      </c>
      <c r="EF769" s="3" t="str">
        <f>IF('DATA ENTRY'!CK768="","",IF('DATA ENTRY'!C768="","",IF(AND($EF$4='DATA ENTRY'!G768,$EH$4='DATA ENTRY'!F768),'DATA ENTRY'!C768,"")))</f>
        <v/>
      </c>
      <c r="EG769" s="4" t="str">
        <f>IF('DATA ENTRY'!CK768="","",IF('DATA ENTRY'!I768="","",IF(AND($EF$4='DATA ENTRY'!G768,$EH$4='DATA ENTRY'!F768),'DATA ENTRY'!I768,"")))</f>
        <v/>
      </c>
      <c r="EH769" s="4" t="str">
        <f>IF('DATA ENTRY'!CK768="","",IF('DATA ENTRY'!CK768="","",IF(AND($EF$4='DATA ENTRY'!G768,$EH$4='DATA ENTRY'!F768),'DATA ENTRY'!CK768,"")))</f>
        <v/>
      </c>
      <c r="EI769" s="3" t="str">
        <f>IF('DATA ENTRY'!CK768="","",IF('DATA ENTRY'!N768="","",IF(AND($EF$4='DATA ENTRY'!G768,$EH$4='DATA ENTRY'!F768),'DATA ENTRY'!N768,"")))</f>
        <v/>
      </c>
      <c r="EJ769" s="107" t="str">
        <f>IF('DATA ENTRY'!CK768="","",IF('DATA ENTRY'!O768="","",IF(AND($EF$4='DATA ENTRY'!G768,$EH$4='DATA ENTRY'!F768),'DATA ENTRY'!O768,"")))</f>
        <v/>
      </c>
      <c r="EK769" s="3" t="str">
        <f>IF('DATA ENTRY'!CK768="","",IF('DATA ENTRY'!P768="","",IF(AND($EF$4='DATA ENTRY'!G768,$EH$4='DATA ENTRY'!F768),'DATA ENTRY'!P768,"")))</f>
        <v/>
      </c>
      <c r="EL769" s="107" t="str">
        <f>IF('DATA ENTRY'!CK768="","",IF('DATA ENTRY'!Q768="","",IF(AND($EF$4='DATA ENTRY'!G768,$EH$4='DATA ENTRY'!F768),'DATA ENTRY'!Q768,"")))</f>
        <v/>
      </c>
      <c r="EM769" s="3" t="str">
        <f>IF('DATA ENTRY'!CK768="","",IF('DATA ENTRY'!R768="","",IF(AND($EF$4='DATA ENTRY'!G768,$EH$4='DATA ENTRY'!F768),'DATA ENTRY'!R768,"")))</f>
        <v/>
      </c>
      <c r="EN769" s="107" t="str">
        <f>IF('DATA ENTRY'!CK768="","",IF('DATA ENTRY'!S768="","",IF(AND($EF$4='DATA ENTRY'!G768,$EH$4='DATA ENTRY'!F768),'DATA ENTRY'!S768,"")))</f>
        <v/>
      </c>
      <c r="EO769" s="3" t="str">
        <f>IF('DATA ENTRY'!CK768="","",IF('DATA ENTRY'!E768="","",IF(AND($EF$4='DATA ENTRY'!G768,$EH$4='DATA ENTRY'!F768),'DATA ENTRY'!E768,"")))</f>
        <v/>
      </c>
      <c r="EP769" s="3" t="str">
        <f>IF('DATA ENTRY'!CK768="","",IF('DATA ENTRY'!D768="","",IF(AND($EF$4='DATA ENTRY'!G768,$EH$4='DATA ENTRY'!F768),'DATA ENTRY'!D768,"")))</f>
        <v/>
      </c>
      <c r="EQ769" s="3" t="str">
        <f>IF('DATA ENTRY'!CK768="","",IF('DATA ENTRY'!W768="","",IF(AND($EF$4='DATA ENTRY'!G768,$EH$4='DATA ENTRY'!F768),'DATA ENTRY'!W768,"")))</f>
        <v/>
      </c>
      <c r="ER769" s="3" t="str">
        <f>IF('DATA ENTRY'!CK768="","",IF('DATA ENTRY'!X768="","",IF(AND($EF$4='DATA ENTRY'!G768,$EH$4='DATA ENTRY'!F768),'DATA ENTRY'!X768,"")))</f>
        <v/>
      </c>
      <c r="ES769" s="108" t="str">
        <f t="shared" si="191"/>
        <v/>
      </c>
      <c r="ET769" s="108" t="str">
        <f>IF('DATA ENTRY'!CK768="","",IF('DATA ENTRY'!D768="","",IF(AND($EF$4='DATA ENTRY'!G768,$EH$4='DATA ENTRY'!F768),'DATA ENTRY'!G768,"")))</f>
        <v/>
      </c>
      <c r="EY769">
        <f t="shared" si="192"/>
        <v>0</v>
      </c>
    </row>
    <row r="770" spans="1:155">
      <c r="A770" t="str">
        <f>IF(S770=0,"",1+(MAX($A$7:A769)))</f>
        <v/>
      </c>
      <c r="B770" s="224">
        <v>764</v>
      </c>
      <c r="C770" s="3" t="str">
        <f>IF('DATA ENTRY'!CK769="","",IF('DATA ENTRY'!B769="","",IF($D$4="All Post",'DATA ENTRY'!B769,IF(AND($D$4='DATA ENTRY'!CK769),'DATA ENTRY'!B769,""))))</f>
        <v/>
      </c>
      <c r="D770" s="3" t="str">
        <f>IF('DATA ENTRY'!CK769="","",IF('DATA ENTRY'!C769="","",IF($D$4="All Post",'DATA ENTRY'!C769,IF(AND($D$4='DATA ENTRY'!CK769),'DATA ENTRY'!C769,""))))</f>
        <v/>
      </c>
      <c r="E770" s="4" t="str">
        <f>IF('DATA ENTRY'!CK769="","",IF('DATA ENTRY'!I769="","",IF($D$4="All Post",'DATA ENTRY'!I769,IF(AND($D$4='DATA ENTRY'!CK769),'DATA ENTRY'!I769,""))))</f>
        <v/>
      </c>
      <c r="F770" s="4" t="str">
        <f>IF('DATA ENTRY'!CK769="","",IF('DATA ENTRY'!CK769="","",IF($D$4="All Post",'DATA ENTRY'!CK769,IF(AND($D$4='DATA ENTRY'!CK769),'DATA ENTRY'!CK769,""))))</f>
        <v/>
      </c>
      <c r="G770" s="3" t="str">
        <f>IF('DATA ENTRY'!CK769="","",IF('DATA ENTRY'!N769="","",IF($D$4="All Post",'DATA ENTRY'!N769,IF(AND($D$4='DATA ENTRY'!CK769),'DATA ENTRY'!N769,""))))</f>
        <v/>
      </c>
      <c r="H770" s="107" t="str">
        <f>IF('DATA ENTRY'!CK769="","",IF('DATA ENTRY'!O769="","",IF($D$4="All Post",'DATA ENTRY'!O769,IF(AND($D$4='DATA ENTRY'!CK769),'DATA ENTRY'!O769,""))))</f>
        <v/>
      </c>
      <c r="I770" s="3" t="str">
        <f>IF('DATA ENTRY'!CK769="","",IF('DATA ENTRY'!P769="","",IF($D$4="All Post",'DATA ENTRY'!P769,IF(AND($D$4='DATA ENTRY'!CK769),'DATA ENTRY'!P769,""))))</f>
        <v/>
      </c>
      <c r="J770" s="107" t="str">
        <f>IF('DATA ENTRY'!CK769="","",IF('DATA ENTRY'!Q769="","",IF($D$4="All Post",'DATA ENTRY'!Q769,IF(AND($D$4='DATA ENTRY'!CK769),'DATA ENTRY'!Q769,""))))</f>
        <v/>
      </c>
      <c r="K770" s="3" t="str">
        <f>IF('DATA ENTRY'!CK769="","",IF('DATA ENTRY'!R769="","",IF($D$4="All Post",'DATA ENTRY'!R769,IF(AND($D$4='DATA ENTRY'!CK769),'DATA ENTRY'!R769,""))))</f>
        <v/>
      </c>
      <c r="L770" s="3" t="str">
        <f>IF('DATA ENTRY'!CK769="","",IF('DATA ENTRY'!S769="","",IF($D$4="All Post",'DATA ENTRY'!S769,IF(AND($D$4='DATA ENTRY'!CK769),'DATA ENTRY'!S769,""))))</f>
        <v/>
      </c>
      <c r="M770" s="3" t="str">
        <f>IF('DATA ENTRY'!CK769="","",IF('DATA ENTRY'!E769="","",IF($D$4="All Post",'DATA ENTRY'!E769,IF(AND($D$4='DATA ENTRY'!CK769),'DATA ENTRY'!E769,""))))</f>
        <v/>
      </c>
      <c r="N770" s="3" t="str">
        <f>IF('DATA ENTRY'!CK769="","",IF('DATA ENTRY'!W769="","",IF($D$4="All Post",'DATA ENTRY'!W769,IF(AND($D$4='DATA ENTRY'!CK769),'DATA ENTRY'!W769,""))))</f>
        <v/>
      </c>
      <c r="O770" s="3" t="str">
        <f>IF('DATA ENTRY'!CK769="","",IF('DATA ENTRY'!X769="","",IF($D$4="All Post",'DATA ENTRY'!X769,IF(AND($D$4='DATA ENTRY'!CK769),'DATA ENTRY'!X769,""))))</f>
        <v/>
      </c>
      <c r="P770" s="3" t="str">
        <f>IF('DATA ENTRY'!CK769="","",IF('DATA ENTRY'!G769="","",IF($D$4="All Post",'DATA ENTRY'!G769,IF(AND($D$4='DATA ENTRY'!CK769),'DATA ENTRY'!G769,""))))</f>
        <v/>
      </c>
      <c r="S770">
        <f t="shared" si="179"/>
        <v>0</v>
      </c>
      <c r="T770" t="str">
        <f t="shared" si="180"/>
        <v/>
      </c>
      <c r="BZ770" t="str">
        <f t="shared" si="181"/>
        <v/>
      </c>
      <c r="CA770" t="str">
        <f t="shared" si="182"/>
        <v/>
      </c>
      <c r="CB770" s="224">
        <v>764</v>
      </c>
      <c r="CC770" s="3" t="str">
        <f>IF('DATA ENTRY'!CK769="","",IF('DATA ENTRY'!B769="","",IF(AND($CD$4='DATA ENTRY'!CK769,$CG$4='DATA ENTRY'!D769),'DATA ENTRY'!B769,"")))</f>
        <v/>
      </c>
      <c r="CD770" s="3" t="str">
        <f>IF('DATA ENTRY'!CK769="","",IF('DATA ENTRY'!C769="","",IF(AND($CD$4='DATA ENTRY'!CK769,$CG$4='DATA ENTRY'!D769),'DATA ENTRY'!C769,"")))</f>
        <v/>
      </c>
      <c r="CE770" s="4" t="str">
        <f>IF('DATA ENTRY'!CK769="","",IF('DATA ENTRY'!I769="","",IF(AND($CD$4='DATA ENTRY'!CK769,$CG$4='DATA ENTRY'!D769),'DATA ENTRY'!I769,"")))</f>
        <v/>
      </c>
      <c r="CF770" s="4" t="str">
        <f>IF('DATA ENTRY'!CK769="","",IF('DATA ENTRY'!CK769="","",IF(AND($CD$4='DATA ENTRY'!CK769,$CG$4='DATA ENTRY'!D769),'DATA ENTRY'!CK769,"")))</f>
        <v/>
      </c>
      <c r="CG770" s="3" t="str">
        <f>IF('DATA ENTRY'!CK769="","",IF('DATA ENTRY'!N769="","",IF(AND($CD$4='DATA ENTRY'!CK769,$CG$4='DATA ENTRY'!D769),'DATA ENTRY'!N769,"")))</f>
        <v/>
      </c>
      <c r="CH770" s="107" t="str">
        <f>IF('DATA ENTRY'!CK769="","",IF('DATA ENTRY'!O769="","",IF(AND($CD$4='DATA ENTRY'!CK769,$CG$4='DATA ENTRY'!D769),'DATA ENTRY'!O769,"")))</f>
        <v/>
      </c>
      <c r="CI770" s="3" t="str">
        <f>IF('DATA ENTRY'!CK769="","",IF('DATA ENTRY'!P769="","",IF(AND($CD$4='DATA ENTRY'!CK769,$CG$4='DATA ENTRY'!D769),'DATA ENTRY'!P769,"")))</f>
        <v/>
      </c>
      <c r="CJ770" s="107" t="str">
        <f>IF('DATA ENTRY'!CK769="","",IF('DATA ENTRY'!Q769="","",IF(AND($CD$4='DATA ENTRY'!CK769,$CG$4='DATA ENTRY'!D769),'DATA ENTRY'!Q769,"")))</f>
        <v/>
      </c>
      <c r="CK770" s="3" t="str">
        <f>IF('DATA ENTRY'!CK769="","",IF('DATA ENTRY'!R769="","",IF(AND($CD$4='DATA ENTRY'!CK769,$CG$4='DATA ENTRY'!D769),'DATA ENTRY'!R769,"")))</f>
        <v/>
      </c>
      <c r="CL770" s="3" t="str">
        <f>IF('DATA ENTRY'!CK769="","",IF('DATA ENTRY'!S769="","",IF(AND($CD$4='DATA ENTRY'!CK769,$CG$4='DATA ENTRY'!D769),'DATA ENTRY'!S769,"")))</f>
        <v/>
      </c>
      <c r="CM770" s="3" t="str">
        <f>IF('DATA ENTRY'!CK769="","",IF('DATA ENTRY'!E769="","",IF(AND($CD$4='DATA ENTRY'!CK769,$CG$4='DATA ENTRY'!D769),'DATA ENTRY'!E769,"")))</f>
        <v/>
      </c>
      <c r="CN770" s="3" t="str">
        <f>IF('DATA ENTRY'!CK769="","",IF('DATA ENTRY'!W769="","",IF(AND($CD$4='DATA ENTRY'!CK769,$CG$4='DATA ENTRY'!D769),'DATA ENTRY'!W769,"")))</f>
        <v/>
      </c>
      <c r="CO770" s="3" t="str">
        <f>IF('DATA ENTRY'!CK769="","",IF('DATA ENTRY'!X769="","",IF(AND($CD$4='DATA ENTRY'!CK769,$CG$4='DATA ENTRY'!D769),'DATA ENTRY'!X769,"")))</f>
        <v/>
      </c>
      <c r="CP770" s="108" t="str">
        <f t="shared" si="183"/>
        <v/>
      </c>
      <c r="CQ770" s="108" t="str">
        <f>IF('DATA ENTRY'!CK769="","",IF('DATA ENTRY'!G769="","",IF(AND($CD$4='DATA ENTRY'!CK769,$CG$4='DATA ENTRY'!D769),'DATA ENTRY'!G769,"")))</f>
        <v/>
      </c>
      <c r="CR770" s="230" t="str">
        <f>IF('DATA ENTRY'!CK769="","",IF('DATA ENTRY'!D769="","",IF(AND($CD$4='DATA ENTRY'!CK769,$CG$4='DATA ENTRY'!D769),'DATA ENTRY'!D769,"")))</f>
        <v/>
      </c>
      <c r="CS770">
        <f t="shared" si="184"/>
        <v>0</v>
      </c>
      <c r="CT770">
        <f t="shared" si="185"/>
        <v>0</v>
      </c>
      <c r="CV770" s="139"/>
      <c r="CX770">
        <f t="shared" si="186"/>
        <v>0</v>
      </c>
      <c r="DB770" t="str">
        <f t="shared" si="193"/>
        <v/>
      </c>
      <c r="DC770" t="str">
        <f t="shared" si="194"/>
        <v/>
      </c>
      <c r="DD770" s="224">
        <v>764</v>
      </c>
      <c r="DE770" s="3" t="str">
        <f>IF('DATA ENTRY'!CK769="","",IF('DATA ENTRY'!B769="","",IF(AND($DF$4='DATA ENTRY'!D769),'DATA ENTRY'!B769,"")))</f>
        <v/>
      </c>
      <c r="DF770" s="3" t="str">
        <f>IF('DATA ENTRY'!CK769="","",IF('DATA ENTRY'!C769="","",IF(AND($DF$4='DATA ENTRY'!D769),'DATA ENTRY'!C769,"")))</f>
        <v/>
      </c>
      <c r="DG770" s="4" t="str">
        <f>IF('DATA ENTRY'!CK769="","",IF('DATA ENTRY'!I769="","",IF(AND($DF$4='DATA ENTRY'!D769),'DATA ENTRY'!I769,"")))</f>
        <v/>
      </c>
      <c r="DH770" s="4" t="str">
        <f>IF('DATA ENTRY'!CK769="","",IF('DATA ENTRY'!CK769="","",IF(AND($DF$4='DATA ENTRY'!D769),'DATA ENTRY'!CK769,"")))</f>
        <v/>
      </c>
      <c r="DI770" s="3" t="str">
        <f>IF('DATA ENTRY'!CK769="","",IF('DATA ENTRY'!N769="","",IF(AND($DF$4='DATA ENTRY'!D769),'DATA ENTRY'!N769,"")))</f>
        <v/>
      </c>
      <c r="DJ770" s="107" t="str">
        <f>IF('DATA ENTRY'!CK769="","",IF('DATA ENTRY'!O769="","",IF(AND($DF$4='DATA ENTRY'!D769),'DATA ENTRY'!O769,"")))</f>
        <v/>
      </c>
      <c r="DK770" s="3" t="str">
        <f>IF('DATA ENTRY'!CK769="","",IF('DATA ENTRY'!P769="","",IF(AND($DF$4='DATA ENTRY'!D769),'DATA ENTRY'!P769,"")))</f>
        <v/>
      </c>
      <c r="DL770" s="107" t="str">
        <f>IF('DATA ENTRY'!CK769="","",IF('DATA ENTRY'!Q769="","",IF(AND($DF$4='DATA ENTRY'!D769),'DATA ENTRY'!Q769,"")))</f>
        <v/>
      </c>
      <c r="DM770" s="3" t="str">
        <f>IF('DATA ENTRY'!CK769="","",IF('DATA ENTRY'!R769="","",IF(AND($DF$4='DATA ENTRY'!D769),'DATA ENTRY'!R769,"")))</f>
        <v/>
      </c>
      <c r="DN770" s="107" t="str">
        <f>IF('DATA ENTRY'!CK769="","",IF('DATA ENTRY'!S769="","",IF(AND($DF$4='DATA ENTRY'!D769),'DATA ENTRY'!S769,"")))</f>
        <v/>
      </c>
      <c r="DO770" s="3" t="str">
        <f>IF('DATA ENTRY'!CK769="","",IF('DATA ENTRY'!E769="","",IF(AND($DF$4='DATA ENTRY'!D769),'DATA ENTRY'!E769,"")))</f>
        <v/>
      </c>
      <c r="DP770" s="3" t="str">
        <f>IF('DATA ENTRY'!CK769="","",IF('DATA ENTRY'!D769="","",IF(AND($DF$4='DATA ENTRY'!D769),'DATA ENTRY'!D769,"")))</f>
        <v/>
      </c>
      <c r="DQ770" s="3" t="str">
        <f>IF('DATA ENTRY'!CK769="","",IF('DATA ENTRY'!W769="","",IF(AND($DF$4='DATA ENTRY'!D769),'DATA ENTRY'!W769,"")))</f>
        <v/>
      </c>
      <c r="DR770" s="3" t="str">
        <f>IF('DATA ENTRY'!CK769="","",IF('DATA ENTRY'!X769="","",IF(AND($DF$4='DATA ENTRY'!D769),'DATA ENTRY'!X769,"")))</f>
        <v/>
      </c>
      <c r="DS770" s="108" t="str">
        <f t="shared" si="187"/>
        <v/>
      </c>
      <c r="DT770" s="108" t="str">
        <f>IF('DATA ENTRY'!CK769="","",IF('DATA ENTRY'!D769="","",IF(AND($DF$4='DATA ENTRY'!D769),'DATA ENTRY'!G769,"")))</f>
        <v/>
      </c>
      <c r="DY770">
        <f t="shared" si="188"/>
        <v>0</v>
      </c>
      <c r="EB770" t="str">
        <f t="shared" si="189"/>
        <v/>
      </c>
      <c r="EC770" t="str">
        <f t="shared" si="190"/>
        <v/>
      </c>
      <c r="ED770" s="224">
        <v>764</v>
      </c>
      <c r="EE770" s="3" t="str">
        <f>IF('DATA ENTRY'!CK769="","",IF('DATA ENTRY'!B769="","",IF(AND($EF$4='DATA ENTRY'!G769,$EH$4='DATA ENTRY'!F769),'DATA ENTRY'!B769,"")))</f>
        <v/>
      </c>
      <c r="EF770" s="3" t="str">
        <f>IF('DATA ENTRY'!CK769="","",IF('DATA ENTRY'!C769="","",IF(AND($EF$4='DATA ENTRY'!G769,$EH$4='DATA ENTRY'!F769),'DATA ENTRY'!C769,"")))</f>
        <v/>
      </c>
      <c r="EG770" s="4" t="str">
        <f>IF('DATA ENTRY'!CK769="","",IF('DATA ENTRY'!I769="","",IF(AND($EF$4='DATA ENTRY'!G769,$EH$4='DATA ENTRY'!F769),'DATA ENTRY'!I769,"")))</f>
        <v/>
      </c>
      <c r="EH770" s="4" t="str">
        <f>IF('DATA ENTRY'!CK769="","",IF('DATA ENTRY'!CK769="","",IF(AND($EF$4='DATA ENTRY'!G769,$EH$4='DATA ENTRY'!F769),'DATA ENTRY'!CK769,"")))</f>
        <v/>
      </c>
      <c r="EI770" s="3" t="str">
        <f>IF('DATA ENTRY'!CK769="","",IF('DATA ENTRY'!N769="","",IF(AND($EF$4='DATA ENTRY'!G769,$EH$4='DATA ENTRY'!F769),'DATA ENTRY'!N769,"")))</f>
        <v/>
      </c>
      <c r="EJ770" s="107" t="str">
        <f>IF('DATA ENTRY'!CK769="","",IF('DATA ENTRY'!O769="","",IF(AND($EF$4='DATA ENTRY'!G769,$EH$4='DATA ENTRY'!F769),'DATA ENTRY'!O769,"")))</f>
        <v/>
      </c>
      <c r="EK770" s="3" t="str">
        <f>IF('DATA ENTRY'!CK769="","",IF('DATA ENTRY'!P769="","",IF(AND($EF$4='DATA ENTRY'!G769,$EH$4='DATA ENTRY'!F769),'DATA ENTRY'!P769,"")))</f>
        <v/>
      </c>
      <c r="EL770" s="107" t="str">
        <f>IF('DATA ENTRY'!CK769="","",IF('DATA ENTRY'!Q769="","",IF(AND($EF$4='DATA ENTRY'!G769,$EH$4='DATA ENTRY'!F769),'DATA ENTRY'!Q769,"")))</f>
        <v/>
      </c>
      <c r="EM770" s="3" t="str">
        <f>IF('DATA ENTRY'!CK769="","",IF('DATA ENTRY'!R769="","",IF(AND($EF$4='DATA ENTRY'!G769,$EH$4='DATA ENTRY'!F769),'DATA ENTRY'!R769,"")))</f>
        <v/>
      </c>
      <c r="EN770" s="107" t="str">
        <f>IF('DATA ENTRY'!CK769="","",IF('DATA ENTRY'!S769="","",IF(AND($EF$4='DATA ENTRY'!G769,$EH$4='DATA ENTRY'!F769),'DATA ENTRY'!S769,"")))</f>
        <v/>
      </c>
      <c r="EO770" s="3" t="str">
        <f>IF('DATA ENTRY'!CK769="","",IF('DATA ENTRY'!E769="","",IF(AND($EF$4='DATA ENTRY'!G769,$EH$4='DATA ENTRY'!F769),'DATA ENTRY'!E769,"")))</f>
        <v/>
      </c>
      <c r="EP770" s="3" t="str">
        <f>IF('DATA ENTRY'!CK769="","",IF('DATA ENTRY'!D769="","",IF(AND($EF$4='DATA ENTRY'!G769,$EH$4='DATA ENTRY'!F769),'DATA ENTRY'!D769,"")))</f>
        <v/>
      </c>
      <c r="EQ770" s="3" t="str">
        <f>IF('DATA ENTRY'!CK769="","",IF('DATA ENTRY'!W769="","",IF(AND($EF$4='DATA ENTRY'!G769,$EH$4='DATA ENTRY'!F769),'DATA ENTRY'!W769,"")))</f>
        <v/>
      </c>
      <c r="ER770" s="3" t="str">
        <f>IF('DATA ENTRY'!CK769="","",IF('DATA ENTRY'!X769="","",IF(AND($EF$4='DATA ENTRY'!G769,$EH$4='DATA ENTRY'!F769),'DATA ENTRY'!X769,"")))</f>
        <v/>
      </c>
      <c r="ES770" s="108" t="str">
        <f t="shared" si="191"/>
        <v/>
      </c>
      <c r="ET770" s="108" t="str">
        <f>IF('DATA ENTRY'!CK769="","",IF('DATA ENTRY'!D769="","",IF(AND($EF$4='DATA ENTRY'!G769,$EH$4='DATA ENTRY'!F769),'DATA ENTRY'!G769,"")))</f>
        <v/>
      </c>
      <c r="EY770">
        <f t="shared" si="192"/>
        <v>0</v>
      </c>
    </row>
    <row r="771" spans="1:155">
      <c r="A771" t="str">
        <f>IF(S771=0,"",1+(MAX($A$7:A770)))</f>
        <v/>
      </c>
      <c r="B771" s="224">
        <v>765</v>
      </c>
      <c r="C771" s="3" t="str">
        <f>IF('DATA ENTRY'!CK770="","",IF('DATA ENTRY'!B770="","",IF($D$4="All Post",'DATA ENTRY'!B770,IF(AND($D$4='DATA ENTRY'!CK770),'DATA ENTRY'!B770,""))))</f>
        <v/>
      </c>
      <c r="D771" s="3" t="str">
        <f>IF('DATA ENTRY'!CK770="","",IF('DATA ENTRY'!C770="","",IF($D$4="All Post",'DATA ENTRY'!C770,IF(AND($D$4='DATA ENTRY'!CK770),'DATA ENTRY'!C770,""))))</f>
        <v/>
      </c>
      <c r="E771" s="4" t="str">
        <f>IF('DATA ENTRY'!CK770="","",IF('DATA ENTRY'!I770="","",IF($D$4="All Post",'DATA ENTRY'!I770,IF(AND($D$4='DATA ENTRY'!CK770),'DATA ENTRY'!I770,""))))</f>
        <v/>
      </c>
      <c r="F771" s="4" t="str">
        <f>IF('DATA ENTRY'!CK770="","",IF('DATA ENTRY'!CK770="","",IF($D$4="All Post",'DATA ENTRY'!CK770,IF(AND($D$4='DATA ENTRY'!CK770),'DATA ENTRY'!CK770,""))))</f>
        <v/>
      </c>
      <c r="G771" s="3" t="str">
        <f>IF('DATA ENTRY'!CK770="","",IF('DATA ENTRY'!N770="","",IF($D$4="All Post",'DATA ENTRY'!N770,IF(AND($D$4='DATA ENTRY'!CK770),'DATA ENTRY'!N770,""))))</f>
        <v/>
      </c>
      <c r="H771" s="107" t="str">
        <f>IF('DATA ENTRY'!CK770="","",IF('DATA ENTRY'!O770="","",IF($D$4="All Post",'DATA ENTRY'!O770,IF(AND($D$4='DATA ENTRY'!CK770),'DATA ENTRY'!O770,""))))</f>
        <v/>
      </c>
      <c r="I771" s="3" t="str">
        <f>IF('DATA ENTRY'!CK770="","",IF('DATA ENTRY'!P770="","",IF($D$4="All Post",'DATA ENTRY'!P770,IF(AND($D$4='DATA ENTRY'!CK770),'DATA ENTRY'!P770,""))))</f>
        <v/>
      </c>
      <c r="J771" s="107" t="str">
        <f>IF('DATA ENTRY'!CK770="","",IF('DATA ENTRY'!Q770="","",IF($D$4="All Post",'DATA ENTRY'!Q770,IF(AND($D$4='DATA ENTRY'!CK770),'DATA ENTRY'!Q770,""))))</f>
        <v/>
      </c>
      <c r="K771" s="3" t="str">
        <f>IF('DATA ENTRY'!CK770="","",IF('DATA ENTRY'!R770="","",IF($D$4="All Post",'DATA ENTRY'!R770,IF(AND($D$4='DATA ENTRY'!CK770),'DATA ENTRY'!R770,""))))</f>
        <v/>
      </c>
      <c r="L771" s="3" t="str">
        <f>IF('DATA ENTRY'!CK770="","",IF('DATA ENTRY'!S770="","",IF($D$4="All Post",'DATA ENTRY'!S770,IF(AND($D$4='DATA ENTRY'!CK770),'DATA ENTRY'!S770,""))))</f>
        <v/>
      </c>
      <c r="M771" s="3" t="str">
        <f>IF('DATA ENTRY'!CK770="","",IF('DATA ENTRY'!E770="","",IF($D$4="All Post",'DATA ENTRY'!E770,IF(AND($D$4='DATA ENTRY'!CK770),'DATA ENTRY'!E770,""))))</f>
        <v/>
      </c>
      <c r="N771" s="3" t="str">
        <f>IF('DATA ENTRY'!CK770="","",IF('DATA ENTRY'!W770="","",IF($D$4="All Post",'DATA ENTRY'!W770,IF(AND($D$4='DATA ENTRY'!CK770),'DATA ENTRY'!W770,""))))</f>
        <v/>
      </c>
      <c r="O771" s="3" t="str">
        <f>IF('DATA ENTRY'!CK770="","",IF('DATA ENTRY'!X770="","",IF($D$4="All Post",'DATA ENTRY'!X770,IF(AND($D$4='DATA ENTRY'!CK770),'DATA ENTRY'!X770,""))))</f>
        <v/>
      </c>
      <c r="P771" s="3" t="str">
        <f>IF('DATA ENTRY'!CK770="","",IF('DATA ENTRY'!G770="","",IF($D$4="All Post",'DATA ENTRY'!G770,IF(AND($D$4='DATA ENTRY'!CK770),'DATA ENTRY'!G770,""))))</f>
        <v/>
      </c>
      <c r="S771">
        <f t="shared" si="179"/>
        <v>0</v>
      </c>
      <c r="T771" t="str">
        <f t="shared" si="180"/>
        <v/>
      </c>
      <c r="BZ771" t="str">
        <f t="shared" si="181"/>
        <v/>
      </c>
      <c r="CA771" t="str">
        <f t="shared" si="182"/>
        <v/>
      </c>
      <c r="CB771" s="224">
        <v>765</v>
      </c>
      <c r="CC771" s="3" t="str">
        <f>IF('DATA ENTRY'!CK770="","",IF('DATA ENTRY'!B770="","",IF(AND($CD$4='DATA ENTRY'!CK770,$CG$4='DATA ENTRY'!D770),'DATA ENTRY'!B770,"")))</f>
        <v/>
      </c>
      <c r="CD771" s="3" t="str">
        <f>IF('DATA ENTRY'!CK770="","",IF('DATA ENTRY'!C770="","",IF(AND($CD$4='DATA ENTRY'!CK770,$CG$4='DATA ENTRY'!D770),'DATA ENTRY'!C770,"")))</f>
        <v/>
      </c>
      <c r="CE771" s="4" t="str">
        <f>IF('DATA ENTRY'!CK770="","",IF('DATA ENTRY'!I770="","",IF(AND($CD$4='DATA ENTRY'!CK770,$CG$4='DATA ENTRY'!D770),'DATA ENTRY'!I770,"")))</f>
        <v/>
      </c>
      <c r="CF771" s="4" t="str">
        <f>IF('DATA ENTRY'!CK770="","",IF('DATA ENTRY'!CK770="","",IF(AND($CD$4='DATA ENTRY'!CK770,$CG$4='DATA ENTRY'!D770),'DATA ENTRY'!CK770,"")))</f>
        <v/>
      </c>
      <c r="CG771" s="3" t="str">
        <f>IF('DATA ENTRY'!CK770="","",IF('DATA ENTRY'!N770="","",IF(AND($CD$4='DATA ENTRY'!CK770,$CG$4='DATA ENTRY'!D770),'DATA ENTRY'!N770,"")))</f>
        <v/>
      </c>
      <c r="CH771" s="107" t="str">
        <f>IF('DATA ENTRY'!CK770="","",IF('DATA ENTRY'!O770="","",IF(AND($CD$4='DATA ENTRY'!CK770,$CG$4='DATA ENTRY'!D770),'DATA ENTRY'!O770,"")))</f>
        <v/>
      </c>
      <c r="CI771" s="3" t="str">
        <f>IF('DATA ENTRY'!CK770="","",IF('DATA ENTRY'!P770="","",IF(AND($CD$4='DATA ENTRY'!CK770,$CG$4='DATA ENTRY'!D770),'DATA ENTRY'!P770,"")))</f>
        <v/>
      </c>
      <c r="CJ771" s="107" t="str">
        <f>IF('DATA ENTRY'!CK770="","",IF('DATA ENTRY'!Q770="","",IF(AND($CD$4='DATA ENTRY'!CK770,$CG$4='DATA ENTRY'!D770),'DATA ENTRY'!Q770,"")))</f>
        <v/>
      </c>
      <c r="CK771" s="3" t="str">
        <f>IF('DATA ENTRY'!CK770="","",IF('DATA ENTRY'!R770="","",IF(AND($CD$4='DATA ENTRY'!CK770,$CG$4='DATA ENTRY'!D770),'DATA ENTRY'!R770,"")))</f>
        <v/>
      </c>
      <c r="CL771" s="3" t="str">
        <f>IF('DATA ENTRY'!CK770="","",IF('DATA ENTRY'!S770="","",IF(AND($CD$4='DATA ENTRY'!CK770,$CG$4='DATA ENTRY'!D770),'DATA ENTRY'!S770,"")))</f>
        <v/>
      </c>
      <c r="CM771" s="3" t="str">
        <f>IF('DATA ENTRY'!CK770="","",IF('DATA ENTRY'!E770="","",IF(AND($CD$4='DATA ENTRY'!CK770,$CG$4='DATA ENTRY'!D770),'DATA ENTRY'!E770,"")))</f>
        <v/>
      </c>
      <c r="CN771" s="3" t="str">
        <f>IF('DATA ENTRY'!CK770="","",IF('DATA ENTRY'!W770="","",IF(AND($CD$4='DATA ENTRY'!CK770,$CG$4='DATA ENTRY'!D770),'DATA ENTRY'!W770,"")))</f>
        <v/>
      </c>
      <c r="CO771" s="3" t="str">
        <f>IF('DATA ENTRY'!CK770="","",IF('DATA ENTRY'!X770="","",IF(AND($CD$4='DATA ENTRY'!CK770,$CG$4='DATA ENTRY'!D770),'DATA ENTRY'!X770,"")))</f>
        <v/>
      </c>
      <c r="CP771" s="108" t="str">
        <f t="shared" si="183"/>
        <v/>
      </c>
      <c r="CQ771" s="108" t="str">
        <f>IF('DATA ENTRY'!CK770="","",IF('DATA ENTRY'!G770="","",IF(AND($CD$4='DATA ENTRY'!CK770,$CG$4='DATA ENTRY'!D770),'DATA ENTRY'!G770,"")))</f>
        <v/>
      </c>
      <c r="CR771" s="230" t="str">
        <f>IF('DATA ENTRY'!CK770="","",IF('DATA ENTRY'!D770="","",IF(AND($CD$4='DATA ENTRY'!CK770,$CG$4='DATA ENTRY'!D770),'DATA ENTRY'!D770,"")))</f>
        <v/>
      </c>
      <c r="CS771">
        <f t="shared" si="184"/>
        <v>0</v>
      </c>
      <c r="CT771">
        <f t="shared" si="185"/>
        <v>0</v>
      </c>
      <c r="CV771" s="139"/>
      <c r="CX771">
        <f t="shared" si="186"/>
        <v>0</v>
      </c>
      <c r="DB771" t="str">
        <f t="shared" si="193"/>
        <v/>
      </c>
      <c r="DC771" t="str">
        <f t="shared" si="194"/>
        <v/>
      </c>
      <c r="DD771" s="224">
        <v>765</v>
      </c>
      <c r="DE771" s="3" t="str">
        <f>IF('DATA ENTRY'!CK770="","",IF('DATA ENTRY'!B770="","",IF(AND($DF$4='DATA ENTRY'!D770),'DATA ENTRY'!B770,"")))</f>
        <v/>
      </c>
      <c r="DF771" s="3" t="str">
        <f>IF('DATA ENTRY'!CK770="","",IF('DATA ENTRY'!C770="","",IF(AND($DF$4='DATA ENTRY'!D770),'DATA ENTRY'!C770,"")))</f>
        <v/>
      </c>
      <c r="DG771" s="4" t="str">
        <f>IF('DATA ENTRY'!CK770="","",IF('DATA ENTRY'!I770="","",IF(AND($DF$4='DATA ENTRY'!D770),'DATA ENTRY'!I770,"")))</f>
        <v/>
      </c>
      <c r="DH771" s="4" t="str">
        <f>IF('DATA ENTRY'!CK770="","",IF('DATA ENTRY'!CK770="","",IF(AND($DF$4='DATA ENTRY'!D770),'DATA ENTRY'!CK770,"")))</f>
        <v/>
      </c>
      <c r="DI771" s="3" t="str">
        <f>IF('DATA ENTRY'!CK770="","",IF('DATA ENTRY'!N770="","",IF(AND($DF$4='DATA ENTRY'!D770),'DATA ENTRY'!N770,"")))</f>
        <v/>
      </c>
      <c r="DJ771" s="107" t="str">
        <f>IF('DATA ENTRY'!CK770="","",IF('DATA ENTRY'!O770="","",IF(AND($DF$4='DATA ENTRY'!D770),'DATA ENTRY'!O770,"")))</f>
        <v/>
      </c>
      <c r="DK771" s="3" t="str">
        <f>IF('DATA ENTRY'!CK770="","",IF('DATA ENTRY'!P770="","",IF(AND($DF$4='DATA ENTRY'!D770),'DATA ENTRY'!P770,"")))</f>
        <v/>
      </c>
      <c r="DL771" s="107" t="str">
        <f>IF('DATA ENTRY'!CK770="","",IF('DATA ENTRY'!Q770="","",IF(AND($DF$4='DATA ENTRY'!D770),'DATA ENTRY'!Q770,"")))</f>
        <v/>
      </c>
      <c r="DM771" s="3" t="str">
        <f>IF('DATA ENTRY'!CK770="","",IF('DATA ENTRY'!R770="","",IF(AND($DF$4='DATA ENTRY'!D770),'DATA ENTRY'!R770,"")))</f>
        <v/>
      </c>
      <c r="DN771" s="107" t="str">
        <f>IF('DATA ENTRY'!CK770="","",IF('DATA ENTRY'!S770="","",IF(AND($DF$4='DATA ENTRY'!D770),'DATA ENTRY'!S770,"")))</f>
        <v/>
      </c>
      <c r="DO771" s="3" t="str">
        <f>IF('DATA ENTRY'!CK770="","",IF('DATA ENTRY'!E770="","",IF(AND($DF$4='DATA ENTRY'!D770),'DATA ENTRY'!E770,"")))</f>
        <v/>
      </c>
      <c r="DP771" s="3" t="str">
        <f>IF('DATA ENTRY'!CK770="","",IF('DATA ENTRY'!D770="","",IF(AND($DF$4='DATA ENTRY'!D770),'DATA ENTRY'!D770,"")))</f>
        <v/>
      </c>
      <c r="DQ771" s="3" t="str">
        <f>IF('DATA ENTRY'!CK770="","",IF('DATA ENTRY'!W770="","",IF(AND($DF$4='DATA ENTRY'!D770),'DATA ENTRY'!W770,"")))</f>
        <v/>
      </c>
      <c r="DR771" s="3" t="str">
        <f>IF('DATA ENTRY'!CK770="","",IF('DATA ENTRY'!X770="","",IF(AND($DF$4='DATA ENTRY'!D770),'DATA ENTRY'!X770,"")))</f>
        <v/>
      </c>
      <c r="DS771" s="108" t="str">
        <f t="shared" si="187"/>
        <v/>
      </c>
      <c r="DT771" s="108" t="str">
        <f>IF('DATA ENTRY'!CK770="","",IF('DATA ENTRY'!D770="","",IF(AND($DF$4='DATA ENTRY'!D770),'DATA ENTRY'!G770,"")))</f>
        <v/>
      </c>
      <c r="DY771">
        <f t="shared" si="188"/>
        <v>0</v>
      </c>
      <c r="EB771" t="str">
        <f t="shared" si="189"/>
        <v/>
      </c>
      <c r="EC771" t="str">
        <f t="shared" si="190"/>
        <v/>
      </c>
      <c r="ED771" s="224">
        <v>765</v>
      </c>
      <c r="EE771" s="3" t="str">
        <f>IF('DATA ENTRY'!CK770="","",IF('DATA ENTRY'!B770="","",IF(AND($EF$4='DATA ENTRY'!G770,$EH$4='DATA ENTRY'!F770),'DATA ENTRY'!B770,"")))</f>
        <v/>
      </c>
      <c r="EF771" s="3" t="str">
        <f>IF('DATA ENTRY'!CK770="","",IF('DATA ENTRY'!C770="","",IF(AND($EF$4='DATA ENTRY'!G770,$EH$4='DATA ENTRY'!F770),'DATA ENTRY'!C770,"")))</f>
        <v/>
      </c>
      <c r="EG771" s="4" t="str">
        <f>IF('DATA ENTRY'!CK770="","",IF('DATA ENTRY'!I770="","",IF(AND($EF$4='DATA ENTRY'!G770,$EH$4='DATA ENTRY'!F770),'DATA ENTRY'!I770,"")))</f>
        <v/>
      </c>
      <c r="EH771" s="4" t="str">
        <f>IF('DATA ENTRY'!CK770="","",IF('DATA ENTRY'!CK770="","",IF(AND($EF$4='DATA ENTRY'!G770,$EH$4='DATA ENTRY'!F770),'DATA ENTRY'!CK770,"")))</f>
        <v/>
      </c>
      <c r="EI771" s="3" t="str">
        <f>IF('DATA ENTRY'!CK770="","",IF('DATA ENTRY'!N770="","",IF(AND($EF$4='DATA ENTRY'!G770,$EH$4='DATA ENTRY'!F770),'DATA ENTRY'!N770,"")))</f>
        <v/>
      </c>
      <c r="EJ771" s="107" t="str">
        <f>IF('DATA ENTRY'!CK770="","",IF('DATA ENTRY'!O770="","",IF(AND($EF$4='DATA ENTRY'!G770,$EH$4='DATA ENTRY'!F770),'DATA ENTRY'!O770,"")))</f>
        <v/>
      </c>
      <c r="EK771" s="3" t="str">
        <f>IF('DATA ENTRY'!CK770="","",IF('DATA ENTRY'!P770="","",IF(AND($EF$4='DATA ENTRY'!G770,$EH$4='DATA ENTRY'!F770),'DATA ENTRY'!P770,"")))</f>
        <v/>
      </c>
      <c r="EL771" s="107" t="str">
        <f>IF('DATA ENTRY'!CK770="","",IF('DATA ENTRY'!Q770="","",IF(AND($EF$4='DATA ENTRY'!G770,$EH$4='DATA ENTRY'!F770),'DATA ENTRY'!Q770,"")))</f>
        <v/>
      </c>
      <c r="EM771" s="3" t="str">
        <f>IF('DATA ENTRY'!CK770="","",IF('DATA ENTRY'!R770="","",IF(AND($EF$4='DATA ENTRY'!G770,$EH$4='DATA ENTRY'!F770),'DATA ENTRY'!R770,"")))</f>
        <v/>
      </c>
      <c r="EN771" s="107" t="str">
        <f>IF('DATA ENTRY'!CK770="","",IF('DATA ENTRY'!S770="","",IF(AND($EF$4='DATA ENTRY'!G770,$EH$4='DATA ENTRY'!F770),'DATA ENTRY'!S770,"")))</f>
        <v/>
      </c>
      <c r="EO771" s="3" t="str">
        <f>IF('DATA ENTRY'!CK770="","",IF('DATA ENTRY'!E770="","",IF(AND($EF$4='DATA ENTRY'!G770,$EH$4='DATA ENTRY'!F770),'DATA ENTRY'!E770,"")))</f>
        <v/>
      </c>
      <c r="EP771" s="3" t="str">
        <f>IF('DATA ENTRY'!CK770="","",IF('DATA ENTRY'!D770="","",IF(AND($EF$4='DATA ENTRY'!G770,$EH$4='DATA ENTRY'!F770),'DATA ENTRY'!D770,"")))</f>
        <v/>
      </c>
      <c r="EQ771" s="3" t="str">
        <f>IF('DATA ENTRY'!CK770="","",IF('DATA ENTRY'!W770="","",IF(AND($EF$4='DATA ENTRY'!G770,$EH$4='DATA ENTRY'!F770),'DATA ENTRY'!W770,"")))</f>
        <v/>
      </c>
      <c r="ER771" s="3" t="str">
        <f>IF('DATA ENTRY'!CK770="","",IF('DATA ENTRY'!X770="","",IF(AND($EF$4='DATA ENTRY'!G770,$EH$4='DATA ENTRY'!F770),'DATA ENTRY'!X770,"")))</f>
        <v/>
      </c>
      <c r="ES771" s="108" t="str">
        <f t="shared" si="191"/>
        <v/>
      </c>
      <c r="ET771" s="108" t="str">
        <f>IF('DATA ENTRY'!CK770="","",IF('DATA ENTRY'!D770="","",IF(AND($EF$4='DATA ENTRY'!G770,$EH$4='DATA ENTRY'!F770),'DATA ENTRY'!G770,"")))</f>
        <v/>
      </c>
      <c r="EY771">
        <f t="shared" si="192"/>
        <v>0</v>
      </c>
    </row>
    <row r="772" spans="1:155">
      <c r="A772" t="str">
        <f>IF(S772=0,"",1+(MAX($A$7:A771)))</f>
        <v/>
      </c>
      <c r="B772" s="224">
        <v>766</v>
      </c>
      <c r="C772" s="3" t="str">
        <f>IF('DATA ENTRY'!CK771="","",IF('DATA ENTRY'!B771="","",IF($D$4="All Post",'DATA ENTRY'!B771,IF(AND($D$4='DATA ENTRY'!CK771),'DATA ENTRY'!B771,""))))</f>
        <v/>
      </c>
      <c r="D772" s="3" t="str">
        <f>IF('DATA ENTRY'!CK771="","",IF('DATA ENTRY'!C771="","",IF($D$4="All Post",'DATA ENTRY'!C771,IF(AND($D$4='DATA ENTRY'!CK771),'DATA ENTRY'!C771,""))))</f>
        <v/>
      </c>
      <c r="E772" s="4" t="str">
        <f>IF('DATA ENTRY'!CK771="","",IF('DATA ENTRY'!I771="","",IF($D$4="All Post",'DATA ENTRY'!I771,IF(AND($D$4='DATA ENTRY'!CK771),'DATA ENTRY'!I771,""))))</f>
        <v/>
      </c>
      <c r="F772" s="4" t="str">
        <f>IF('DATA ENTRY'!CK771="","",IF('DATA ENTRY'!CK771="","",IF($D$4="All Post",'DATA ENTRY'!CK771,IF(AND($D$4='DATA ENTRY'!CK771),'DATA ENTRY'!CK771,""))))</f>
        <v/>
      </c>
      <c r="G772" s="3" t="str">
        <f>IF('DATA ENTRY'!CK771="","",IF('DATA ENTRY'!N771="","",IF($D$4="All Post",'DATA ENTRY'!N771,IF(AND($D$4='DATA ENTRY'!CK771),'DATA ENTRY'!N771,""))))</f>
        <v/>
      </c>
      <c r="H772" s="107" t="str">
        <f>IF('DATA ENTRY'!CK771="","",IF('DATA ENTRY'!O771="","",IF($D$4="All Post",'DATA ENTRY'!O771,IF(AND($D$4='DATA ENTRY'!CK771),'DATA ENTRY'!O771,""))))</f>
        <v/>
      </c>
      <c r="I772" s="3" t="str">
        <f>IF('DATA ENTRY'!CK771="","",IF('DATA ENTRY'!P771="","",IF($D$4="All Post",'DATA ENTRY'!P771,IF(AND($D$4='DATA ENTRY'!CK771),'DATA ENTRY'!P771,""))))</f>
        <v/>
      </c>
      <c r="J772" s="107" t="str">
        <f>IF('DATA ENTRY'!CK771="","",IF('DATA ENTRY'!Q771="","",IF($D$4="All Post",'DATA ENTRY'!Q771,IF(AND($D$4='DATA ENTRY'!CK771),'DATA ENTRY'!Q771,""))))</f>
        <v/>
      </c>
      <c r="K772" s="3" t="str">
        <f>IF('DATA ENTRY'!CK771="","",IF('DATA ENTRY'!R771="","",IF($D$4="All Post",'DATA ENTRY'!R771,IF(AND($D$4='DATA ENTRY'!CK771),'DATA ENTRY'!R771,""))))</f>
        <v/>
      </c>
      <c r="L772" s="3" t="str">
        <f>IF('DATA ENTRY'!CK771="","",IF('DATA ENTRY'!S771="","",IF($D$4="All Post",'DATA ENTRY'!S771,IF(AND($D$4='DATA ENTRY'!CK771),'DATA ENTRY'!S771,""))))</f>
        <v/>
      </c>
      <c r="M772" s="3" t="str">
        <f>IF('DATA ENTRY'!CK771="","",IF('DATA ENTRY'!E771="","",IF($D$4="All Post",'DATA ENTRY'!E771,IF(AND($D$4='DATA ENTRY'!CK771),'DATA ENTRY'!E771,""))))</f>
        <v/>
      </c>
      <c r="N772" s="3" t="str">
        <f>IF('DATA ENTRY'!CK771="","",IF('DATA ENTRY'!W771="","",IF($D$4="All Post",'DATA ENTRY'!W771,IF(AND($D$4='DATA ENTRY'!CK771),'DATA ENTRY'!W771,""))))</f>
        <v/>
      </c>
      <c r="O772" s="3" t="str">
        <f>IF('DATA ENTRY'!CK771="","",IF('DATA ENTRY'!X771="","",IF($D$4="All Post",'DATA ENTRY'!X771,IF(AND($D$4='DATA ENTRY'!CK771),'DATA ENTRY'!X771,""))))</f>
        <v/>
      </c>
      <c r="P772" s="3" t="str">
        <f>IF('DATA ENTRY'!CK771="","",IF('DATA ENTRY'!G771="","",IF($D$4="All Post",'DATA ENTRY'!G771,IF(AND($D$4='DATA ENTRY'!CK771),'DATA ENTRY'!G771,""))))</f>
        <v/>
      </c>
      <c r="S772">
        <f t="shared" si="179"/>
        <v>0</v>
      </c>
      <c r="T772" t="str">
        <f t="shared" si="180"/>
        <v/>
      </c>
      <c r="BZ772" t="str">
        <f t="shared" si="181"/>
        <v/>
      </c>
      <c r="CA772" t="str">
        <f t="shared" si="182"/>
        <v/>
      </c>
      <c r="CB772" s="224">
        <v>766</v>
      </c>
      <c r="CC772" s="3" t="str">
        <f>IF('DATA ENTRY'!CK771="","",IF('DATA ENTRY'!B771="","",IF(AND($CD$4='DATA ENTRY'!CK771,$CG$4='DATA ENTRY'!D771),'DATA ENTRY'!B771,"")))</f>
        <v/>
      </c>
      <c r="CD772" s="3" t="str">
        <f>IF('DATA ENTRY'!CK771="","",IF('DATA ENTRY'!C771="","",IF(AND($CD$4='DATA ENTRY'!CK771,$CG$4='DATA ENTRY'!D771),'DATA ENTRY'!C771,"")))</f>
        <v/>
      </c>
      <c r="CE772" s="4" t="str">
        <f>IF('DATA ENTRY'!CK771="","",IF('DATA ENTRY'!I771="","",IF(AND($CD$4='DATA ENTRY'!CK771,$CG$4='DATA ENTRY'!D771),'DATA ENTRY'!I771,"")))</f>
        <v/>
      </c>
      <c r="CF772" s="4" t="str">
        <f>IF('DATA ENTRY'!CK771="","",IF('DATA ENTRY'!CK771="","",IF(AND($CD$4='DATA ENTRY'!CK771,$CG$4='DATA ENTRY'!D771),'DATA ENTRY'!CK771,"")))</f>
        <v/>
      </c>
      <c r="CG772" s="3" t="str">
        <f>IF('DATA ENTRY'!CK771="","",IF('DATA ENTRY'!N771="","",IF(AND($CD$4='DATA ENTRY'!CK771,$CG$4='DATA ENTRY'!D771),'DATA ENTRY'!N771,"")))</f>
        <v/>
      </c>
      <c r="CH772" s="107" t="str">
        <f>IF('DATA ENTRY'!CK771="","",IF('DATA ENTRY'!O771="","",IF(AND($CD$4='DATA ENTRY'!CK771,$CG$4='DATA ENTRY'!D771),'DATA ENTRY'!O771,"")))</f>
        <v/>
      </c>
      <c r="CI772" s="3" t="str">
        <f>IF('DATA ENTRY'!CK771="","",IF('DATA ENTRY'!P771="","",IF(AND($CD$4='DATA ENTRY'!CK771,$CG$4='DATA ENTRY'!D771),'DATA ENTRY'!P771,"")))</f>
        <v/>
      </c>
      <c r="CJ772" s="107" t="str">
        <f>IF('DATA ENTRY'!CK771="","",IF('DATA ENTRY'!Q771="","",IF(AND($CD$4='DATA ENTRY'!CK771,$CG$4='DATA ENTRY'!D771),'DATA ENTRY'!Q771,"")))</f>
        <v/>
      </c>
      <c r="CK772" s="3" t="str">
        <f>IF('DATA ENTRY'!CK771="","",IF('DATA ENTRY'!R771="","",IF(AND($CD$4='DATA ENTRY'!CK771,$CG$4='DATA ENTRY'!D771),'DATA ENTRY'!R771,"")))</f>
        <v/>
      </c>
      <c r="CL772" s="3" t="str">
        <f>IF('DATA ENTRY'!CK771="","",IF('DATA ENTRY'!S771="","",IF(AND($CD$4='DATA ENTRY'!CK771,$CG$4='DATA ENTRY'!D771),'DATA ENTRY'!S771,"")))</f>
        <v/>
      </c>
      <c r="CM772" s="3" t="str">
        <f>IF('DATA ENTRY'!CK771="","",IF('DATA ENTRY'!E771="","",IF(AND($CD$4='DATA ENTRY'!CK771,$CG$4='DATA ENTRY'!D771),'DATA ENTRY'!E771,"")))</f>
        <v/>
      </c>
      <c r="CN772" s="3" t="str">
        <f>IF('DATA ENTRY'!CK771="","",IF('DATA ENTRY'!W771="","",IF(AND($CD$4='DATA ENTRY'!CK771,$CG$4='DATA ENTRY'!D771),'DATA ENTRY'!W771,"")))</f>
        <v/>
      </c>
      <c r="CO772" s="3" t="str">
        <f>IF('DATA ENTRY'!CK771="","",IF('DATA ENTRY'!X771="","",IF(AND($CD$4='DATA ENTRY'!CK771,$CG$4='DATA ENTRY'!D771),'DATA ENTRY'!X771,"")))</f>
        <v/>
      </c>
      <c r="CP772" s="108" t="str">
        <f t="shared" si="183"/>
        <v/>
      </c>
      <c r="CQ772" s="108" t="str">
        <f>IF('DATA ENTRY'!CK771="","",IF('DATA ENTRY'!G771="","",IF(AND($CD$4='DATA ENTRY'!CK771,$CG$4='DATA ENTRY'!D771),'DATA ENTRY'!G771,"")))</f>
        <v/>
      </c>
      <c r="CR772" s="230" t="str">
        <f>IF('DATA ENTRY'!CK771="","",IF('DATA ENTRY'!D771="","",IF(AND($CD$4='DATA ENTRY'!CK771,$CG$4='DATA ENTRY'!D771),'DATA ENTRY'!D771,"")))</f>
        <v/>
      </c>
      <c r="CS772">
        <f t="shared" si="184"/>
        <v>0</v>
      </c>
      <c r="CT772">
        <f t="shared" si="185"/>
        <v>0</v>
      </c>
      <c r="CV772" s="139"/>
      <c r="CX772">
        <f t="shared" si="186"/>
        <v>0</v>
      </c>
      <c r="DB772" t="str">
        <f t="shared" si="193"/>
        <v/>
      </c>
      <c r="DC772" t="str">
        <f t="shared" si="194"/>
        <v/>
      </c>
      <c r="DD772" s="224">
        <v>766</v>
      </c>
      <c r="DE772" s="3" t="str">
        <f>IF('DATA ENTRY'!CK771="","",IF('DATA ENTRY'!B771="","",IF(AND($DF$4='DATA ENTRY'!D771),'DATA ENTRY'!B771,"")))</f>
        <v/>
      </c>
      <c r="DF772" s="3" t="str">
        <f>IF('DATA ENTRY'!CK771="","",IF('DATA ENTRY'!C771="","",IF(AND($DF$4='DATA ENTRY'!D771),'DATA ENTRY'!C771,"")))</f>
        <v/>
      </c>
      <c r="DG772" s="4" t="str">
        <f>IF('DATA ENTRY'!CK771="","",IF('DATA ENTRY'!I771="","",IF(AND($DF$4='DATA ENTRY'!D771),'DATA ENTRY'!I771,"")))</f>
        <v/>
      </c>
      <c r="DH772" s="4" t="str">
        <f>IF('DATA ENTRY'!CK771="","",IF('DATA ENTRY'!CK771="","",IF(AND($DF$4='DATA ENTRY'!D771),'DATA ENTRY'!CK771,"")))</f>
        <v/>
      </c>
      <c r="DI772" s="3" t="str">
        <f>IF('DATA ENTRY'!CK771="","",IF('DATA ENTRY'!N771="","",IF(AND($DF$4='DATA ENTRY'!D771),'DATA ENTRY'!N771,"")))</f>
        <v/>
      </c>
      <c r="DJ772" s="107" t="str">
        <f>IF('DATA ENTRY'!CK771="","",IF('DATA ENTRY'!O771="","",IF(AND($DF$4='DATA ENTRY'!D771),'DATA ENTRY'!O771,"")))</f>
        <v/>
      </c>
      <c r="DK772" s="3" t="str">
        <f>IF('DATA ENTRY'!CK771="","",IF('DATA ENTRY'!P771="","",IF(AND($DF$4='DATA ENTRY'!D771),'DATA ENTRY'!P771,"")))</f>
        <v/>
      </c>
      <c r="DL772" s="107" t="str">
        <f>IF('DATA ENTRY'!CK771="","",IF('DATA ENTRY'!Q771="","",IF(AND($DF$4='DATA ENTRY'!D771),'DATA ENTRY'!Q771,"")))</f>
        <v/>
      </c>
      <c r="DM772" s="3" t="str">
        <f>IF('DATA ENTRY'!CK771="","",IF('DATA ENTRY'!R771="","",IF(AND($DF$4='DATA ENTRY'!D771),'DATA ENTRY'!R771,"")))</f>
        <v/>
      </c>
      <c r="DN772" s="107" t="str">
        <f>IF('DATA ENTRY'!CK771="","",IF('DATA ENTRY'!S771="","",IF(AND($DF$4='DATA ENTRY'!D771),'DATA ENTRY'!S771,"")))</f>
        <v/>
      </c>
      <c r="DO772" s="3" t="str">
        <f>IF('DATA ENTRY'!CK771="","",IF('DATA ENTRY'!E771="","",IF(AND($DF$4='DATA ENTRY'!D771),'DATA ENTRY'!E771,"")))</f>
        <v/>
      </c>
      <c r="DP772" s="3" t="str">
        <f>IF('DATA ENTRY'!CK771="","",IF('DATA ENTRY'!D771="","",IF(AND($DF$4='DATA ENTRY'!D771),'DATA ENTRY'!D771,"")))</f>
        <v/>
      </c>
      <c r="DQ772" s="3" t="str">
        <f>IF('DATA ENTRY'!CK771="","",IF('DATA ENTRY'!W771="","",IF(AND($DF$4='DATA ENTRY'!D771),'DATA ENTRY'!W771,"")))</f>
        <v/>
      </c>
      <c r="DR772" s="3" t="str">
        <f>IF('DATA ENTRY'!CK771="","",IF('DATA ENTRY'!X771="","",IF(AND($DF$4='DATA ENTRY'!D771),'DATA ENTRY'!X771,"")))</f>
        <v/>
      </c>
      <c r="DS772" s="108" t="str">
        <f t="shared" si="187"/>
        <v/>
      </c>
      <c r="DT772" s="108" t="str">
        <f>IF('DATA ENTRY'!CK771="","",IF('DATA ENTRY'!D771="","",IF(AND($DF$4='DATA ENTRY'!D771),'DATA ENTRY'!G771,"")))</f>
        <v/>
      </c>
      <c r="DY772">
        <f t="shared" si="188"/>
        <v>0</v>
      </c>
      <c r="EB772" t="str">
        <f t="shared" si="189"/>
        <v/>
      </c>
      <c r="EC772" t="str">
        <f t="shared" si="190"/>
        <v/>
      </c>
      <c r="ED772" s="224">
        <v>766</v>
      </c>
      <c r="EE772" s="3" t="str">
        <f>IF('DATA ENTRY'!CK771="","",IF('DATA ENTRY'!B771="","",IF(AND($EF$4='DATA ENTRY'!G771,$EH$4='DATA ENTRY'!F771),'DATA ENTRY'!B771,"")))</f>
        <v/>
      </c>
      <c r="EF772" s="3" t="str">
        <f>IF('DATA ENTRY'!CK771="","",IF('DATA ENTRY'!C771="","",IF(AND($EF$4='DATA ENTRY'!G771,$EH$4='DATA ENTRY'!F771),'DATA ENTRY'!C771,"")))</f>
        <v/>
      </c>
      <c r="EG772" s="4" t="str">
        <f>IF('DATA ENTRY'!CK771="","",IF('DATA ENTRY'!I771="","",IF(AND($EF$4='DATA ENTRY'!G771,$EH$4='DATA ENTRY'!F771),'DATA ENTRY'!I771,"")))</f>
        <v/>
      </c>
      <c r="EH772" s="4" t="str">
        <f>IF('DATA ENTRY'!CK771="","",IF('DATA ENTRY'!CK771="","",IF(AND($EF$4='DATA ENTRY'!G771,$EH$4='DATA ENTRY'!F771),'DATA ENTRY'!CK771,"")))</f>
        <v/>
      </c>
      <c r="EI772" s="3" t="str">
        <f>IF('DATA ENTRY'!CK771="","",IF('DATA ENTRY'!N771="","",IF(AND($EF$4='DATA ENTRY'!G771,$EH$4='DATA ENTRY'!F771),'DATA ENTRY'!N771,"")))</f>
        <v/>
      </c>
      <c r="EJ772" s="107" t="str">
        <f>IF('DATA ENTRY'!CK771="","",IF('DATA ENTRY'!O771="","",IF(AND($EF$4='DATA ENTRY'!G771,$EH$4='DATA ENTRY'!F771),'DATA ENTRY'!O771,"")))</f>
        <v/>
      </c>
      <c r="EK772" s="3" t="str">
        <f>IF('DATA ENTRY'!CK771="","",IF('DATA ENTRY'!P771="","",IF(AND($EF$4='DATA ENTRY'!G771,$EH$4='DATA ENTRY'!F771),'DATA ENTRY'!P771,"")))</f>
        <v/>
      </c>
      <c r="EL772" s="107" t="str">
        <f>IF('DATA ENTRY'!CK771="","",IF('DATA ENTRY'!Q771="","",IF(AND($EF$4='DATA ENTRY'!G771,$EH$4='DATA ENTRY'!F771),'DATA ENTRY'!Q771,"")))</f>
        <v/>
      </c>
      <c r="EM772" s="3" t="str">
        <f>IF('DATA ENTRY'!CK771="","",IF('DATA ENTRY'!R771="","",IF(AND($EF$4='DATA ENTRY'!G771,$EH$4='DATA ENTRY'!F771),'DATA ENTRY'!R771,"")))</f>
        <v/>
      </c>
      <c r="EN772" s="107" t="str">
        <f>IF('DATA ENTRY'!CK771="","",IF('DATA ENTRY'!S771="","",IF(AND($EF$4='DATA ENTRY'!G771,$EH$4='DATA ENTRY'!F771),'DATA ENTRY'!S771,"")))</f>
        <v/>
      </c>
      <c r="EO772" s="3" t="str">
        <f>IF('DATA ENTRY'!CK771="","",IF('DATA ENTRY'!E771="","",IF(AND($EF$4='DATA ENTRY'!G771,$EH$4='DATA ENTRY'!F771),'DATA ENTRY'!E771,"")))</f>
        <v/>
      </c>
      <c r="EP772" s="3" t="str">
        <f>IF('DATA ENTRY'!CK771="","",IF('DATA ENTRY'!D771="","",IF(AND($EF$4='DATA ENTRY'!G771,$EH$4='DATA ENTRY'!F771),'DATA ENTRY'!D771,"")))</f>
        <v/>
      </c>
      <c r="EQ772" s="3" t="str">
        <f>IF('DATA ENTRY'!CK771="","",IF('DATA ENTRY'!W771="","",IF(AND($EF$4='DATA ENTRY'!G771,$EH$4='DATA ENTRY'!F771),'DATA ENTRY'!W771,"")))</f>
        <v/>
      </c>
      <c r="ER772" s="3" t="str">
        <f>IF('DATA ENTRY'!CK771="","",IF('DATA ENTRY'!X771="","",IF(AND($EF$4='DATA ENTRY'!G771,$EH$4='DATA ENTRY'!F771),'DATA ENTRY'!X771,"")))</f>
        <v/>
      </c>
      <c r="ES772" s="108" t="str">
        <f t="shared" si="191"/>
        <v/>
      </c>
      <c r="ET772" s="108" t="str">
        <f>IF('DATA ENTRY'!CK771="","",IF('DATA ENTRY'!D771="","",IF(AND($EF$4='DATA ENTRY'!G771,$EH$4='DATA ENTRY'!F771),'DATA ENTRY'!G771,"")))</f>
        <v/>
      </c>
      <c r="EY772">
        <f t="shared" si="192"/>
        <v>0</v>
      </c>
    </row>
    <row r="773" spans="1:155">
      <c r="A773" t="str">
        <f>IF(S773=0,"",1+(MAX($A$7:A772)))</f>
        <v/>
      </c>
      <c r="B773" s="224">
        <v>767</v>
      </c>
      <c r="C773" s="3" t="str">
        <f>IF('DATA ENTRY'!CK772="","",IF('DATA ENTRY'!B772="","",IF($D$4="All Post",'DATA ENTRY'!B772,IF(AND($D$4='DATA ENTRY'!CK772),'DATA ENTRY'!B772,""))))</f>
        <v/>
      </c>
      <c r="D773" s="3" t="str">
        <f>IF('DATA ENTRY'!CK772="","",IF('DATA ENTRY'!C772="","",IF($D$4="All Post",'DATA ENTRY'!C772,IF(AND($D$4='DATA ENTRY'!CK772),'DATA ENTRY'!C772,""))))</f>
        <v/>
      </c>
      <c r="E773" s="4" t="str">
        <f>IF('DATA ENTRY'!CK772="","",IF('DATA ENTRY'!I772="","",IF($D$4="All Post",'DATA ENTRY'!I772,IF(AND($D$4='DATA ENTRY'!CK772),'DATA ENTRY'!I772,""))))</f>
        <v/>
      </c>
      <c r="F773" s="4" t="str">
        <f>IF('DATA ENTRY'!CK772="","",IF('DATA ENTRY'!CK772="","",IF($D$4="All Post",'DATA ENTRY'!CK772,IF(AND($D$4='DATA ENTRY'!CK772),'DATA ENTRY'!CK772,""))))</f>
        <v/>
      </c>
      <c r="G773" s="3" t="str">
        <f>IF('DATA ENTRY'!CK772="","",IF('DATA ENTRY'!N772="","",IF($D$4="All Post",'DATA ENTRY'!N772,IF(AND($D$4='DATA ENTRY'!CK772),'DATA ENTRY'!N772,""))))</f>
        <v/>
      </c>
      <c r="H773" s="107" t="str">
        <f>IF('DATA ENTRY'!CK772="","",IF('DATA ENTRY'!O772="","",IF($D$4="All Post",'DATA ENTRY'!O772,IF(AND($D$4='DATA ENTRY'!CK772),'DATA ENTRY'!O772,""))))</f>
        <v/>
      </c>
      <c r="I773" s="3" t="str">
        <f>IF('DATA ENTRY'!CK772="","",IF('DATA ENTRY'!P772="","",IF($D$4="All Post",'DATA ENTRY'!P772,IF(AND($D$4='DATA ENTRY'!CK772),'DATA ENTRY'!P772,""))))</f>
        <v/>
      </c>
      <c r="J773" s="107" t="str">
        <f>IF('DATA ENTRY'!CK772="","",IF('DATA ENTRY'!Q772="","",IF($D$4="All Post",'DATA ENTRY'!Q772,IF(AND($D$4='DATA ENTRY'!CK772),'DATA ENTRY'!Q772,""))))</f>
        <v/>
      </c>
      <c r="K773" s="3" t="str">
        <f>IF('DATA ENTRY'!CK772="","",IF('DATA ENTRY'!R772="","",IF($D$4="All Post",'DATA ENTRY'!R772,IF(AND($D$4='DATA ENTRY'!CK772),'DATA ENTRY'!R772,""))))</f>
        <v/>
      </c>
      <c r="L773" s="3" t="str">
        <f>IF('DATA ENTRY'!CK772="","",IF('DATA ENTRY'!S772="","",IF($D$4="All Post",'DATA ENTRY'!S772,IF(AND($D$4='DATA ENTRY'!CK772),'DATA ENTRY'!S772,""))))</f>
        <v/>
      </c>
      <c r="M773" s="3" t="str">
        <f>IF('DATA ENTRY'!CK772="","",IF('DATA ENTRY'!E772="","",IF($D$4="All Post",'DATA ENTRY'!E772,IF(AND($D$4='DATA ENTRY'!CK772),'DATA ENTRY'!E772,""))))</f>
        <v/>
      </c>
      <c r="N773" s="3" t="str">
        <f>IF('DATA ENTRY'!CK772="","",IF('DATA ENTRY'!W772="","",IF($D$4="All Post",'DATA ENTRY'!W772,IF(AND($D$4='DATA ENTRY'!CK772),'DATA ENTRY'!W772,""))))</f>
        <v/>
      </c>
      <c r="O773" s="3" t="str">
        <f>IF('DATA ENTRY'!CK772="","",IF('DATA ENTRY'!X772="","",IF($D$4="All Post",'DATA ENTRY'!X772,IF(AND($D$4='DATA ENTRY'!CK772),'DATA ENTRY'!X772,""))))</f>
        <v/>
      </c>
      <c r="P773" s="3" t="str">
        <f>IF('DATA ENTRY'!CK772="","",IF('DATA ENTRY'!G772="","",IF($D$4="All Post",'DATA ENTRY'!G772,IF(AND($D$4='DATA ENTRY'!CK772),'DATA ENTRY'!G772,""))))</f>
        <v/>
      </c>
      <c r="S773">
        <f t="shared" si="179"/>
        <v>0</v>
      </c>
      <c r="T773" t="str">
        <f t="shared" si="180"/>
        <v/>
      </c>
      <c r="BZ773" t="str">
        <f t="shared" si="181"/>
        <v/>
      </c>
      <c r="CA773" t="str">
        <f t="shared" si="182"/>
        <v/>
      </c>
      <c r="CB773" s="224">
        <v>767</v>
      </c>
      <c r="CC773" s="3" t="str">
        <f>IF('DATA ENTRY'!CK772="","",IF('DATA ENTRY'!B772="","",IF(AND($CD$4='DATA ENTRY'!CK772,$CG$4='DATA ENTRY'!D772),'DATA ENTRY'!B772,"")))</f>
        <v/>
      </c>
      <c r="CD773" s="3" t="str">
        <f>IF('DATA ENTRY'!CK772="","",IF('DATA ENTRY'!C772="","",IF(AND($CD$4='DATA ENTRY'!CK772,$CG$4='DATA ENTRY'!D772),'DATA ENTRY'!C772,"")))</f>
        <v/>
      </c>
      <c r="CE773" s="4" t="str">
        <f>IF('DATA ENTRY'!CK772="","",IF('DATA ENTRY'!I772="","",IF(AND($CD$4='DATA ENTRY'!CK772,$CG$4='DATA ENTRY'!D772),'DATA ENTRY'!I772,"")))</f>
        <v/>
      </c>
      <c r="CF773" s="4" t="str">
        <f>IF('DATA ENTRY'!CK772="","",IF('DATA ENTRY'!CK772="","",IF(AND($CD$4='DATA ENTRY'!CK772,$CG$4='DATA ENTRY'!D772),'DATA ENTRY'!CK772,"")))</f>
        <v/>
      </c>
      <c r="CG773" s="3" t="str">
        <f>IF('DATA ENTRY'!CK772="","",IF('DATA ENTRY'!N772="","",IF(AND($CD$4='DATA ENTRY'!CK772,$CG$4='DATA ENTRY'!D772),'DATA ENTRY'!N772,"")))</f>
        <v/>
      </c>
      <c r="CH773" s="107" t="str">
        <f>IF('DATA ENTRY'!CK772="","",IF('DATA ENTRY'!O772="","",IF(AND($CD$4='DATA ENTRY'!CK772,$CG$4='DATA ENTRY'!D772),'DATA ENTRY'!O772,"")))</f>
        <v/>
      </c>
      <c r="CI773" s="3" t="str">
        <f>IF('DATA ENTRY'!CK772="","",IF('DATA ENTRY'!P772="","",IF(AND($CD$4='DATA ENTRY'!CK772,$CG$4='DATA ENTRY'!D772),'DATA ENTRY'!P772,"")))</f>
        <v/>
      </c>
      <c r="CJ773" s="107" t="str">
        <f>IF('DATA ENTRY'!CK772="","",IF('DATA ENTRY'!Q772="","",IF(AND($CD$4='DATA ENTRY'!CK772,$CG$4='DATA ENTRY'!D772),'DATA ENTRY'!Q772,"")))</f>
        <v/>
      </c>
      <c r="CK773" s="3" t="str">
        <f>IF('DATA ENTRY'!CK772="","",IF('DATA ENTRY'!R772="","",IF(AND($CD$4='DATA ENTRY'!CK772,$CG$4='DATA ENTRY'!D772),'DATA ENTRY'!R772,"")))</f>
        <v/>
      </c>
      <c r="CL773" s="3" t="str">
        <f>IF('DATA ENTRY'!CK772="","",IF('DATA ENTRY'!S772="","",IF(AND($CD$4='DATA ENTRY'!CK772,$CG$4='DATA ENTRY'!D772),'DATA ENTRY'!S772,"")))</f>
        <v/>
      </c>
      <c r="CM773" s="3" t="str">
        <f>IF('DATA ENTRY'!CK772="","",IF('DATA ENTRY'!E772="","",IF(AND($CD$4='DATA ENTRY'!CK772,$CG$4='DATA ENTRY'!D772),'DATA ENTRY'!E772,"")))</f>
        <v/>
      </c>
      <c r="CN773" s="3" t="str">
        <f>IF('DATA ENTRY'!CK772="","",IF('DATA ENTRY'!W772="","",IF(AND($CD$4='DATA ENTRY'!CK772,$CG$4='DATA ENTRY'!D772),'DATA ENTRY'!W772,"")))</f>
        <v/>
      </c>
      <c r="CO773" s="3" t="str">
        <f>IF('DATA ENTRY'!CK772="","",IF('DATA ENTRY'!X772="","",IF(AND($CD$4='DATA ENTRY'!CK772,$CG$4='DATA ENTRY'!D772),'DATA ENTRY'!X772,"")))</f>
        <v/>
      </c>
      <c r="CP773" s="108" t="str">
        <f t="shared" si="183"/>
        <v/>
      </c>
      <c r="CQ773" s="108" t="str">
        <f>IF('DATA ENTRY'!CK772="","",IF('DATA ENTRY'!G772="","",IF(AND($CD$4='DATA ENTRY'!CK772,$CG$4='DATA ENTRY'!D772),'DATA ENTRY'!G772,"")))</f>
        <v/>
      </c>
      <c r="CR773" s="230" t="str">
        <f>IF('DATA ENTRY'!CK772="","",IF('DATA ENTRY'!D772="","",IF(AND($CD$4='DATA ENTRY'!CK772,$CG$4='DATA ENTRY'!D772),'DATA ENTRY'!D772,"")))</f>
        <v/>
      </c>
      <c r="CS773">
        <f t="shared" si="184"/>
        <v>0</v>
      </c>
      <c r="CT773">
        <f t="shared" si="185"/>
        <v>0</v>
      </c>
      <c r="CV773" s="139"/>
      <c r="CX773">
        <f t="shared" si="186"/>
        <v>0</v>
      </c>
      <c r="DB773" t="str">
        <f t="shared" si="193"/>
        <v/>
      </c>
      <c r="DC773" t="str">
        <f t="shared" si="194"/>
        <v/>
      </c>
      <c r="DD773" s="224">
        <v>767</v>
      </c>
      <c r="DE773" s="3" t="str">
        <f>IF('DATA ENTRY'!CK772="","",IF('DATA ENTRY'!B772="","",IF(AND($DF$4='DATA ENTRY'!D772),'DATA ENTRY'!B772,"")))</f>
        <v/>
      </c>
      <c r="DF773" s="3" t="str">
        <f>IF('DATA ENTRY'!CK772="","",IF('DATA ENTRY'!C772="","",IF(AND($DF$4='DATA ENTRY'!D772),'DATA ENTRY'!C772,"")))</f>
        <v/>
      </c>
      <c r="DG773" s="4" t="str">
        <f>IF('DATA ENTRY'!CK772="","",IF('DATA ENTRY'!I772="","",IF(AND($DF$4='DATA ENTRY'!D772),'DATA ENTRY'!I772,"")))</f>
        <v/>
      </c>
      <c r="DH773" s="4" t="str">
        <f>IF('DATA ENTRY'!CK772="","",IF('DATA ENTRY'!CK772="","",IF(AND($DF$4='DATA ENTRY'!D772),'DATA ENTRY'!CK772,"")))</f>
        <v/>
      </c>
      <c r="DI773" s="3" t="str">
        <f>IF('DATA ENTRY'!CK772="","",IF('DATA ENTRY'!N772="","",IF(AND($DF$4='DATA ENTRY'!D772),'DATA ENTRY'!N772,"")))</f>
        <v/>
      </c>
      <c r="DJ773" s="107" t="str">
        <f>IF('DATA ENTRY'!CK772="","",IF('DATA ENTRY'!O772="","",IF(AND($DF$4='DATA ENTRY'!D772),'DATA ENTRY'!O772,"")))</f>
        <v/>
      </c>
      <c r="DK773" s="3" t="str">
        <f>IF('DATA ENTRY'!CK772="","",IF('DATA ENTRY'!P772="","",IF(AND($DF$4='DATA ENTRY'!D772),'DATA ENTRY'!P772,"")))</f>
        <v/>
      </c>
      <c r="DL773" s="107" t="str">
        <f>IF('DATA ENTRY'!CK772="","",IF('DATA ENTRY'!Q772="","",IF(AND($DF$4='DATA ENTRY'!D772),'DATA ENTRY'!Q772,"")))</f>
        <v/>
      </c>
      <c r="DM773" s="3" t="str">
        <f>IF('DATA ENTRY'!CK772="","",IF('DATA ENTRY'!R772="","",IF(AND($DF$4='DATA ENTRY'!D772),'DATA ENTRY'!R772,"")))</f>
        <v/>
      </c>
      <c r="DN773" s="107" t="str">
        <f>IF('DATA ENTRY'!CK772="","",IF('DATA ENTRY'!S772="","",IF(AND($DF$4='DATA ENTRY'!D772),'DATA ENTRY'!S772,"")))</f>
        <v/>
      </c>
      <c r="DO773" s="3" t="str">
        <f>IF('DATA ENTRY'!CK772="","",IF('DATA ENTRY'!E772="","",IF(AND($DF$4='DATA ENTRY'!D772),'DATA ENTRY'!E772,"")))</f>
        <v/>
      </c>
      <c r="DP773" s="3" t="str">
        <f>IF('DATA ENTRY'!CK772="","",IF('DATA ENTRY'!D772="","",IF(AND($DF$4='DATA ENTRY'!D772),'DATA ENTRY'!D772,"")))</f>
        <v/>
      </c>
      <c r="DQ773" s="3" t="str">
        <f>IF('DATA ENTRY'!CK772="","",IF('DATA ENTRY'!W772="","",IF(AND($DF$4='DATA ENTRY'!D772),'DATA ENTRY'!W772,"")))</f>
        <v/>
      </c>
      <c r="DR773" s="3" t="str">
        <f>IF('DATA ENTRY'!CK772="","",IF('DATA ENTRY'!X772="","",IF(AND($DF$4='DATA ENTRY'!D772),'DATA ENTRY'!X772,"")))</f>
        <v/>
      </c>
      <c r="DS773" s="108" t="str">
        <f t="shared" si="187"/>
        <v/>
      </c>
      <c r="DT773" s="108" t="str">
        <f>IF('DATA ENTRY'!CK772="","",IF('DATA ENTRY'!D772="","",IF(AND($DF$4='DATA ENTRY'!D772),'DATA ENTRY'!G772,"")))</f>
        <v/>
      </c>
      <c r="DY773">
        <f t="shared" si="188"/>
        <v>0</v>
      </c>
      <c r="EB773" t="str">
        <f t="shared" si="189"/>
        <v/>
      </c>
      <c r="EC773" t="str">
        <f t="shared" si="190"/>
        <v/>
      </c>
      <c r="ED773" s="224">
        <v>767</v>
      </c>
      <c r="EE773" s="3" t="str">
        <f>IF('DATA ENTRY'!CK772="","",IF('DATA ENTRY'!B772="","",IF(AND($EF$4='DATA ENTRY'!G772,$EH$4='DATA ENTRY'!F772),'DATA ENTRY'!B772,"")))</f>
        <v/>
      </c>
      <c r="EF773" s="3" t="str">
        <f>IF('DATA ENTRY'!CK772="","",IF('DATA ENTRY'!C772="","",IF(AND($EF$4='DATA ENTRY'!G772,$EH$4='DATA ENTRY'!F772),'DATA ENTRY'!C772,"")))</f>
        <v/>
      </c>
      <c r="EG773" s="4" t="str">
        <f>IF('DATA ENTRY'!CK772="","",IF('DATA ENTRY'!I772="","",IF(AND($EF$4='DATA ENTRY'!G772,$EH$4='DATA ENTRY'!F772),'DATA ENTRY'!I772,"")))</f>
        <v/>
      </c>
      <c r="EH773" s="4" t="str">
        <f>IF('DATA ENTRY'!CK772="","",IF('DATA ENTRY'!CK772="","",IF(AND($EF$4='DATA ENTRY'!G772,$EH$4='DATA ENTRY'!F772),'DATA ENTRY'!CK772,"")))</f>
        <v/>
      </c>
      <c r="EI773" s="3" t="str">
        <f>IF('DATA ENTRY'!CK772="","",IF('DATA ENTRY'!N772="","",IF(AND($EF$4='DATA ENTRY'!G772,$EH$4='DATA ENTRY'!F772),'DATA ENTRY'!N772,"")))</f>
        <v/>
      </c>
      <c r="EJ773" s="107" t="str">
        <f>IF('DATA ENTRY'!CK772="","",IF('DATA ENTRY'!O772="","",IF(AND($EF$4='DATA ENTRY'!G772,$EH$4='DATA ENTRY'!F772),'DATA ENTRY'!O772,"")))</f>
        <v/>
      </c>
      <c r="EK773" s="3" t="str">
        <f>IF('DATA ENTRY'!CK772="","",IF('DATA ENTRY'!P772="","",IF(AND($EF$4='DATA ENTRY'!G772,$EH$4='DATA ENTRY'!F772),'DATA ENTRY'!P772,"")))</f>
        <v/>
      </c>
      <c r="EL773" s="107" t="str">
        <f>IF('DATA ENTRY'!CK772="","",IF('DATA ENTRY'!Q772="","",IF(AND($EF$4='DATA ENTRY'!G772,$EH$4='DATA ENTRY'!F772),'DATA ENTRY'!Q772,"")))</f>
        <v/>
      </c>
      <c r="EM773" s="3" t="str">
        <f>IF('DATA ENTRY'!CK772="","",IF('DATA ENTRY'!R772="","",IF(AND($EF$4='DATA ENTRY'!G772,$EH$4='DATA ENTRY'!F772),'DATA ENTRY'!R772,"")))</f>
        <v/>
      </c>
      <c r="EN773" s="107" t="str">
        <f>IF('DATA ENTRY'!CK772="","",IF('DATA ENTRY'!S772="","",IF(AND($EF$4='DATA ENTRY'!G772,$EH$4='DATA ENTRY'!F772),'DATA ENTRY'!S772,"")))</f>
        <v/>
      </c>
      <c r="EO773" s="3" t="str">
        <f>IF('DATA ENTRY'!CK772="","",IF('DATA ENTRY'!E772="","",IF(AND($EF$4='DATA ENTRY'!G772,$EH$4='DATA ENTRY'!F772),'DATA ENTRY'!E772,"")))</f>
        <v/>
      </c>
      <c r="EP773" s="3" t="str">
        <f>IF('DATA ENTRY'!CK772="","",IF('DATA ENTRY'!D772="","",IF(AND($EF$4='DATA ENTRY'!G772,$EH$4='DATA ENTRY'!F772),'DATA ENTRY'!D772,"")))</f>
        <v/>
      </c>
      <c r="EQ773" s="3" t="str">
        <f>IF('DATA ENTRY'!CK772="","",IF('DATA ENTRY'!W772="","",IF(AND($EF$4='DATA ENTRY'!G772,$EH$4='DATA ENTRY'!F772),'DATA ENTRY'!W772,"")))</f>
        <v/>
      </c>
      <c r="ER773" s="3" t="str">
        <f>IF('DATA ENTRY'!CK772="","",IF('DATA ENTRY'!X772="","",IF(AND($EF$4='DATA ENTRY'!G772,$EH$4='DATA ENTRY'!F772),'DATA ENTRY'!X772,"")))</f>
        <v/>
      </c>
      <c r="ES773" s="108" t="str">
        <f t="shared" si="191"/>
        <v/>
      </c>
      <c r="ET773" s="108" t="str">
        <f>IF('DATA ENTRY'!CK772="","",IF('DATA ENTRY'!D772="","",IF(AND($EF$4='DATA ENTRY'!G772,$EH$4='DATA ENTRY'!F772),'DATA ENTRY'!G772,"")))</f>
        <v/>
      </c>
      <c r="EY773">
        <f t="shared" si="192"/>
        <v>0</v>
      </c>
    </row>
    <row r="774" spans="1:155">
      <c r="A774" t="str">
        <f>IF(S774=0,"",1+(MAX($A$7:A773)))</f>
        <v/>
      </c>
      <c r="B774" s="224">
        <v>768</v>
      </c>
      <c r="C774" s="3" t="str">
        <f>IF('DATA ENTRY'!CK773="","",IF('DATA ENTRY'!B773="","",IF($D$4="All Post",'DATA ENTRY'!B773,IF(AND($D$4='DATA ENTRY'!CK773),'DATA ENTRY'!B773,""))))</f>
        <v/>
      </c>
      <c r="D774" s="3" t="str">
        <f>IF('DATA ENTRY'!CK773="","",IF('DATA ENTRY'!C773="","",IF($D$4="All Post",'DATA ENTRY'!C773,IF(AND($D$4='DATA ENTRY'!CK773),'DATA ENTRY'!C773,""))))</f>
        <v/>
      </c>
      <c r="E774" s="4" t="str">
        <f>IF('DATA ENTRY'!CK773="","",IF('DATA ENTRY'!I773="","",IF($D$4="All Post",'DATA ENTRY'!I773,IF(AND($D$4='DATA ENTRY'!CK773),'DATA ENTRY'!I773,""))))</f>
        <v/>
      </c>
      <c r="F774" s="4" t="str">
        <f>IF('DATA ENTRY'!CK773="","",IF('DATA ENTRY'!CK773="","",IF($D$4="All Post",'DATA ENTRY'!CK773,IF(AND($D$4='DATA ENTRY'!CK773),'DATA ENTRY'!CK773,""))))</f>
        <v/>
      </c>
      <c r="G774" s="3" t="str">
        <f>IF('DATA ENTRY'!CK773="","",IF('DATA ENTRY'!N773="","",IF($D$4="All Post",'DATA ENTRY'!N773,IF(AND($D$4='DATA ENTRY'!CK773),'DATA ENTRY'!N773,""))))</f>
        <v/>
      </c>
      <c r="H774" s="107" t="str">
        <f>IF('DATA ENTRY'!CK773="","",IF('DATA ENTRY'!O773="","",IF($D$4="All Post",'DATA ENTRY'!O773,IF(AND($D$4='DATA ENTRY'!CK773),'DATA ENTRY'!O773,""))))</f>
        <v/>
      </c>
      <c r="I774" s="3" t="str">
        <f>IF('DATA ENTRY'!CK773="","",IF('DATA ENTRY'!P773="","",IF($D$4="All Post",'DATA ENTRY'!P773,IF(AND($D$4='DATA ENTRY'!CK773),'DATA ENTRY'!P773,""))))</f>
        <v/>
      </c>
      <c r="J774" s="107" t="str">
        <f>IF('DATA ENTRY'!CK773="","",IF('DATA ENTRY'!Q773="","",IF($D$4="All Post",'DATA ENTRY'!Q773,IF(AND($D$4='DATA ENTRY'!CK773),'DATA ENTRY'!Q773,""))))</f>
        <v/>
      </c>
      <c r="K774" s="3" t="str">
        <f>IF('DATA ENTRY'!CK773="","",IF('DATA ENTRY'!R773="","",IF($D$4="All Post",'DATA ENTRY'!R773,IF(AND($D$4='DATA ENTRY'!CK773),'DATA ENTRY'!R773,""))))</f>
        <v/>
      </c>
      <c r="L774" s="3" t="str">
        <f>IF('DATA ENTRY'!CK773="","",IF('DATA ENTRY'!S773="","",IF($D$4="All Post",'DATA ENTRY'!S773,IF(AND($D$4='DATA ENTRY'!CK773),'DATA ENTRY'!S773,""))))</f>
        <v/>
      </c>
      <c r="M774" s="3" t="str">
        <f>IF('DATA ENTRY'!CK773="","",IF('DATA ENTRY'!E773="","",IF($D$4="All Post",'DATA ENTRY'!E773,IF(AND($D$4='DATA ENTRY'!CK773),'DATA ENTRY'!E773,""))))</f>
        <v/>
      </c>
      <c r="N774" s="3" t="str">
        <f>IF('DATA ENTRY'!CK773="","",IF('DATA ENTRY'!W773="","",IF($D$4="All Post",'DATA ENTRY'!W773,IF(AND($D$4='DATA ENTRY'!CK773),'DATA ENTRY'!W773,""))))</f>
        <v/>
      </c>
      <c r="O774" s="3" t="str">
        <f>IF('DATA ENTRY'!CK773="","",IF('DATA ENTRY'!X773="","",IF($D$4="All Post",'DATA ENTRY'!X773,IF(AND($D$4='DATA ENTRY'!CK773),'DATA ENTRY'!X773,""))))</f>
        <v/>
      </c>
      <c r="P774" s="3" t="str">
        <f>IF('DATA ENTRY'!CK773="","",IF('DATA ENTRY'!G773="","",IF($D$4="All Post",'DATA ENTRY'!G773,IF(AND($D$4='DATA ENTRY'!CK773),'DATA ENTRY'!G773,""))))</f>
        <v/>
      </c>
      <c r="S774">
        <f t="shared" si="179"/>
        <v>0</v>
      </c>
      <c r="T774" t="str">
        <f t="shared" si="180"/>
        <v/>
      </c>
      <c r="BZ774" t="str">
        <f t="shared" si="181"/>
        <v/>
      </c>
      <c r="CA774" t="str">
        <f t="shared" si="182"/>
        <v/>
      </c>
      <c r="CB774" s="224">
        <v>768</v>
      </c>
      <c r="CC774" s="3" t="str">
        <f>IF('DATA ENTRY'!CK773="","",IF('DATA ENTRY'!B773="","",IF(AND($CD$4='DATA ENTRY'!CK773,$CG$4='DATA ENTRY'!D773),'DATA ENTRY'!B773,"")))</f>
        <v/>
      </c>
      <c r="CD774" s="3" t="str">
        <f>IF('DATA ENTRY'!CK773="","",IF('DATA ENTRY'!C773="","",IF(AND($CD$4='DATA ENTRY'!CK773,$CG$4='DATA ENTRY'!D773),'DATA ENTRY'!C773,"")))</f>
        <v/>
      </c>
      <c r="CE774" s="4" t="str">
        <f>IF('DATA ENTRY'!CK773="","",IF('DATA ENTRY'!I773="","",IF(AND($CD$4='DATA ENTRY'!CK773,$CG$4='DATA ENTRY'!D773),'DATA ENTRY'!I773,"")))</f>
        <v/>
      </c>
      <c r="CF774" s="4" t="str">
        <f>IF('DATA ENTRY'!CK773="","",IF('DATA ENTRY'!CK773="","",IF(AND($CD$4='DATA ENTRY'!CK773,$CG$4='DATA ENTRY'!D773),'DATA ENTRY'!CK773,"")))</f>
        <v/>
      </c>
      <c r="CG774" s="3" t="str">
        <f>IF('DATA ENTRY'!CK773="","",IF('DATA ENTRY'!N773="","",IF(AND($CD$4='DATA ENTRY'!CK773,$CG$4='DATA ENTRY'!D773),'DATA ENTRY'!N773,"")))</f>
        <v/>
      </c>
      <c r="CH774" s="107" t="str">
        <f>IF('DATA ENTRY'!CK773="","",IF('DATA ENTRY'!O773="","",IF(AND($CD$4='DATA ENTRY'!CK773,$CG$4='DATA ENTRY'!D773),'DATA ENTRY'!O773,"")))</f>
        <v/>
      </c>
      <c r="CI774" s="3" t="str">
        <f>IF('DATA ENTRY'!CK773="","",IF('DATA ENTRY'!P773="","",IF(AND($CD$4='DATA ENTRY'!CK773,$CG$4='DATA ENTRY'!D773),'DATA ENTRY'!P773,"")))</f>
        <v/>
      </c>
      <c r="CJ774" s="107" t="str">
        <f>IF('DATA ENTRY'!CK773="","",IF('DATA ENTRY'!Q773="","",IF(AND($CD$4='DATA ENTRY'!CK773,$CG$4='DATA ENTRY'!D773),'DATA ENTRY'!Q773,"")))</f>
        <v/>
      </c>
      <c r="CK774" s="3" t="str">
        <f>IF('DATA ENTRY'!CK773="","",IF('DATA ENTRY'!R773="","",IF(AND($CD$4='DATA ENTRY'!CK773,$CG$4='DATA ENTRY'!D773),'DATA ENTRY'!R773,"")))</f>
        <v/>
      </c>
      <c r="CL774" s="3" t="str">
        <f>IF('DATA ENTRY'!CK773="","",IF('DATA ENTRY'!S773="","",IF(AND($CD$4='DATA ENTRY'!CK773,$CG$4='DATA ENTRY'!D773),'DATA ENTRY'!S773,"")))</f>
        <v/>
      </c>
      <c r="CM774" s="3" t="str">
        <f>IF('DATA ENTRY'!CK773="","",IF('DATA ENTRY'!E773="","",IF(AND($CD$4='DATA ENTRY'!CK773,$CG$4='DATA ENTRY'!D773),'DATA ENTRY'!E773,"")))</f>
        <v/>
      </c>
      <c r="CN774" s="3" t="str">
        <f>IF('DATA ENTRY'!CK773="","",IF('DATA ENTRY'!W773="","",IF(AND($CD$4='DATA ENTRY'!CK773,$CG$4='DATA ENTRY'!D773),'DATA ENTRY'!W773,"")))</f>
        <v/>
      </c>
      <c r="CO774" s="3" t="str">
        <f>IF('DATA ENTRY'!CK773="","",IF('DATA ENTRY'!X773="","",IF(AND($CD$4='DATA ENTRY'!CK773,$CG$4='DATA ENTRY'!D773),'DATA ENTRY'!X773,"")))</f>
        <v/>
      </c>
      <c r="CP774" s="108" t="str">
        <f t="shared" si="183"/>
        <v/>
      </c>
      <c r="CQ774" s="108" t="str">
        <f>IF('DATA ENTRY'!CK773="","",IF('DATA ENTRY'!G773="","",IF(AND($CD$4='DATA ENTRY'!CK773,$CG$4='DATA ENTRY'!D773),'DATA ENTRY'!G773,"")))</f>
        <v/>
      </c>
      <c r="CR774" s="230" t="str">
        <f>IF('DATA ENTRY'!CK773="","",IF('DATA ENTRY'!D773="","",IF(AND($CD$4='DATA ENTRY'!CK773,$CG$4='DATA ENTRY'!D773),'DATA ENTRY'!D773,"")))</f>
        <v/>
      </c>
      <c r="CS774">
        <f t="shared" si="184"/>
        <v>0</v>
      </c>
      <c r="CT774">
        <f t="shared" si="185"/>
        <v>0</v>
      </c>
      <c r="CV774" s="139"/>
      <c r="CX774">
        <f t="shared" si="186"/>
        <v>0</v>
      </c>
      <c r="DB774" t="str">
        <f t="shared" si="193"/>
        <v/>
      </c>
      <c r="DC774" t="str">
        <f t="shared" si="194"/>
        <v/>
      </c>
      <c r="DD774" s="224">
        <v>768</v>
      </c>
      <c r="DE774" s="3" t="str">
        <f>IF('DATA ENTRY'!CK773="","",IF('DATA ENTRY'!B773="","",IF(AND($DF$4='DATA ENTRY'!D773),'DATA ENTRY'!B773,"")))</f>
        <v/>
      </c>
      <c r="DF774" s="3" t="str">
        <f>IF('DATA ENTRY'!CK773="","",IF('DATA ENTRY'!C773="","",IF(AND($DF$4='DATA ENTRY'!D773),'DATA ENTRY'!C773,"")))</f>
        <v/>
      </c>
      <c r="DG774" s="4" t="str">
        <f>IF('DATA ENTRY'!CK773="","",IF('DATA ENTRY'!I773="","",IF(AND($DF$4='DATA ENTRY'!D773),'DATA ENTRY'!I773,"")))</f>
        <v/>
      </c>
      <c r="DH774" s="4" t="str">
        <f>IF('DATA ENTRY'!CK773="","",IF('DATA ENTRY'!CK773="","",IF(AND($DF$4='DATA ENTRY'!D773),'DATA ENTRY'!CK773,"")))</f>
        <v/>
      </c>
      <c r="DI774" s="3" t="str">
        <f>IF('DATA ENTRY'!CK773="","",IF('DATA ENTRY'!N773="","",IF(AND($DF$4='DATA ENTRY'!D773),'DATA ENTRY'!N773,"")))</f>
        <v/>
      </c>
      <c r="DJ774" s="107" t="str">
        <f>IF('DATA ENTRY'!CK773="","",IF('DATA ENTRY'!O773="","",IF(AND($DF$4='DATA ENTRY'!D773),'DATA ENTRY'!O773,"")))</f>
        <v/>
      </c>
      <c r="DK774" s="3" t="str">
        <f>IF('DATA ENTRY'!CK773="","",IF('DATA ENTRY'!P773="","",IF(AND($DF$4='DATA ENTRY'!D773),'DATA ENTRY'!P773,"")))</f>
        <v/>
      </c>
      <c r="DL774" s="107" t="str">
        <f>IF('DATA ENTRY'!CK773="","",IF('DATA ENTRY'!Q773="","",IF(AND($DF$4='DATA ENTRY'!D773),'DATA ENTRY'!Q773,"")))</f>
        <v/>
      </c>
      <c r="DM774" s="3" t="str">
        <f>IF('DATA ENTRY'!CK773="","",IF('DATA ENTRY'!R773="","",IF(AND($DF$4='DATA ENTRY'!D773),'DATA ENTRY'!R773,"")))</f>
        <v/>
      </c>
      <c r="DN774" s="107" t="str">
        <f>IF('DATA ENTRY'!CK773="","",IF('DATA ENTRY'!S773="","",IF(AND($DF$4='DATA ENTRY'!D773),'DATA ENTRY'!S773,"")))</f>
        <v/>
      </c>
      <c r="DO774" s="3" t="str">
        <f>IF('DATA ENTRY'!CK773="","",IF('DATA ENTRY'!E773="","",IF(AND($DF$4='DATA ENTRY'!D773),'DATA ENTRY'!E773,"")))</f>
        <v/>
      </c>
      <c r="DP774" s="3" t="str">
        <f>IF('DATA ENTRY'!CK773="","",IF('DATA ENTRY'!D773="","",IF(AND($DF$4='DATA ENTRY'!D773),'DATA ENTRY'!D773,"")))</f>
        <v/>
      </c>
      <c r="DQ774" s="3" t="str">
        <f>IF('DATA ENTRY'!CK773="","",IF('DATA ENTRY'!W773="","",IF(AND($DF$4='DATA ENTRY'!D773),'DATA ENTRY'!W773,"")))</f>
        <v/>
      </c>
      <c r="DR774" s="3" t="str">
        <f>IF('DATA ENTRY'!CK773="","",IF('DATA ENTRY'!X773="","",IF(AND($DF$4='DATA ENTRY'!D773),'DATA ENTRY'!X773,"")))</f>
        <v/>
      </c>
      <c r="DS774" s="108" t="str">
        <f t="shared" si="187"/>
        <v/>
      </c>
      <c r="DT774" s="108" t="str">
        <f>IF('DATA ENTRY'!CK773="","",IF('DATA ENTRY'!D773="","",IF(AND($DF$4='DATA ENTRY'!D773),'DATA ENTRY'!G773,"")))</f>
        <v/>
      </c>
      <c r="DY774">
        <f t="shared" si="188"/>
        <v>0</v>
      </c>
      <c r="EB774" t="str">
        <f t="shared" si="189"/>
        <v/>
      </c>
      <c r="EC774" t="str">
        <f t="shared" si="190"/>
        <v/>
      </c>
      <c r="ED774" s="224">
        <v>768</v>
      </c>
      <c r="EE774" s="3" t="str">
        <f>IF('DATA ENTRY'!CK773="","",IF('DATA ENTRY'!B773="","",IF(AND($EF$4='DATA ENTRY'!G773,$EH$4='DATA ENTRY'!F773),'DATA ENTRY'!B773,"")))</f>
        <v/>
      </c>
      <c r="EF774" s="3" t="str">
        <f>IF('DATA ENTRY'!CK773="","",IF('DATA ENTRY'!C773="","",IF(AND($EF$4='DATA ENTRY'!G773,$EH$4='DATA ENTRY'!F773),'DATA ENTRY'!C773,"")))</f>
        <v/>
      </c>
      <c r="EG774" s="4" t="str">
        <f>IF('DATA ENTRY'!CK773="","",IF('DATA ENTRY'!I773="","",IF(AND($EF$4='DATA ENTRY'!G773,$EH$4='DATA ENTRY'!F773),'DATA ENTRY'!I773,"")))</f>
        <v/>
      </c>
      <c r="EH774" s="4" t="str">
        <f>IF('DATA ENTRY'!CK773="","",IF('DATA ENTRY'!CK773="","",IF(AND($EF$4='DATA ENTRY'!G773,$EH$4='DATA ENTRY'!F773),'DATA ENTRY'!CK773,"")))</f>
        <v/>
      </c>
      <c r="EI774" s="3" t="str">
        <f>IF('DATA ENTRY'!CK773="","",IF('DATA ENTRY'!N773="","",IF(AND($EF$4='DATA ENTRY'!G773,$EH$4='DATA ENTRY'!F773),'DATA ENTRY'!N773,"")))</f>
        <v/>
      </c>
      <c r="EJ774" s="107" t="str">
        <f>IF('DATA ENTRY'!CK773="","",IF('DATA ENTRY'!O773="","",IF(AND($EF$4='DATA ENTRY'!G773,$EH$4='DATA ENTRY'!F773),'DATA ENTRY'!O773,"")))</f>
        <v/>
      </c>
      <c r="EK774" s="3" t="str">
        <f>IF('DATA ENTRY'!CK773="","",IF('DATA ENTRY'!P773="","",IF(AND($EF$4='DATA ENTRY'!G773,$EH$4='DATA ENTRY'!F773),'DATA ENTRY'!P773,"")))</f>
        <v/>
      </c>
      <c r="EL774" s="107" t="str">
        <f>IF('DATA ENTRY'!CK773="","",IF('DATA ENTRY'!Q773="","",IF(AND($EF$4='DATA ENTRY'!G773,$EH$4='DATA ENTRY'!F773),'DATA ENTRY'!Q773,"")))</f>
        <v/>
      </c>
      <c r="EM774" s="3" t="str">
        <f>IF('DATA ENTRY'!CK773="","",IF('DATA ENTRY'!R773="","",IF(AND($EF$4='DATA ENTRY'!G773,$EH$4='DATA ENTRY'!F773),'DATA ENTRY'!R773,"")))</f>
        <v/>
      </c>
      <c r="EN774" s="107" t="str">
        <f>IF('DATA ENTRY'!CK773="","",IF('DATA ENTRY'!S773="","",IF(AND($EF$4='DATA ENTRY'!G773,$EH$4='DATA ENTRY'!F773),'DATA ENTRY'!S773,"")))</f>
        <v/>
      </c>
      <c r="EO774" s="3" t="str">
        <f>IF('DATA ENTRY'!CK773="","",IF('DATA ENTRY'!E773="","",IF(AND($EF$4='DATA ENTRY'!G773,$EH$4='DATA ENTRY'!F773),'DATA ENTRY'!E773,"")))</f>
        <v/>
      </c>
      <c r="EP774" s="3" t="str">
        <f>IF('DATA ENTRY'!CK773="","",IF('DATA ENTRY'!D773="","",IF(AND($EF$4='DATA ENTRY'!G773,$EH$4='DATA ENTRY'!F773),'DATA ENTRY'!D773,"")))</f>
        <v/>
      </c>
      <c r="EQ774" s="3" t="str">
        <f>IF('DATA ENTRY'!CK773="","",IF('DATA ENTRY'!W773="","",IF(AND($EF$4='DATA ENTRY'!G773,$EH$4='DATA ENTRY'!F773),'DATA ENTRY'!W773,"")))</f>
        <v/>
      </c>
      <c r="ER774" s="3" t="str">
        <f>IF('DATA ENTRY'!CK773="","",IF('DATA ENTRY'!X773="","",IF(AND($EF$4='DATA ENTRY'!G773,$EH$4='DATA ENTRY'!F773),'DATA ENTRY'!X773,"")))</f>
        <v/>
      </c>
      <c r="ES774" s="108" t="str">
        <f t="shared" si="191"/>
        <v/>
      </c>
      <c r="ET774" s="108" t="str">
        <f>IF('DATA ENTRY'!CK773="","",IF('DATA ENTRY'!D773="","",IF(AND($EF$4='DATA ENTRY'!G773,$EH$4='DATA ENTRY'!F773),'DATA ENTRY'!G773,"")))</f>
        <v/>
      </c>
      <c r="EY774">
        <f t="shared" si="192"/>
        <v>0</v>
      </c>
    </row>
    <row r="775" spans="1:155">
      <c r="A775" t="str">
        <f>IF(S775=0,"",1+(MAX($A$7:A774)))</f>
        <v/>
      </c>
      <c r="B775" s="224">
        <v>769</v>
      </c>
      <c r="C775" s="3" t="str">
        <f>IF('DATA ENTRY'!CK774="","",IF('DATA ENTRY'!B774="","",IF($D$4="All Post",'DATA ENTRY'!B774,IF(AND($D$4='DATA ENTRY'!CK774),'DATA ENTRY'!B774,""))))</f>
        <v/>
      </c>
      <c r="D775" s="3" t="str">
        <f>IF('DATA ENTRY'!CK774="","",IF('DATA ENTRY'!C774="","",IF($D$4="All Post",'DATA ENTRY'!C774,IF(AND($D$4='DATA ENTRY'!CK774),'DATA ENTRY'!C774,""))))</f>
        <v/>
      </c>
      <c r="E775" s="4" t="str">
        <f>IF('DATA ENTRY'!CK774="","",IF('DATA ENTRY'!I774="","",IF($D$4="All Post",'DATA ENTRY'!I774,IF(AND($D$4='DATA ENTRY'!CK774),'DATA ENTRY'!I774,""))))</f>
        <v/>
      </c>
      <c r="F775" s="4" t="str">
        <f>IF('DATA ENTRY'!CK774="","",IF('DATA ENTRY'!CK774="","",IF($D$4="All Post",'DATA ENTRY'!CK774,IF(AND($D$4='DATA ENTRY'!CK774),'DATA ENTRY'!CK774,""))))</f>
        <v/>
      </c>
      <c r="G775" s="3" t="str">
        <f>IF('DATA ENTRY'!CK774="","",IF('DATA ENTRY'!N774="","",IF($D$4="All Post",'DATA ENTRY'!N774,IF(AND($D$4='DATA ENTRY'!CK774),'DATA ENTRY'!N774,""))))</f>
        <v/>
      </c>
      <c r="H775" s="107" t="str">
        <f>IF('DATA ENTRY'!CK774="","",IF('DATA ENTRY'!O774="","",IF($D$4="All Post",'DATA ENTRY'!O774,IF(AND($D$4='DATA ENTRY'!CK774),'DATA ENTRY'!O774,""))))</f>
        <v/>
      </c>
      <c r="I775" s="3" t="str">
        <f>IF('DATA ENTRY'!CK774="","",IF('DATA ENTRY'!P774="","",IF($D$4="All Post",'DATA ENTRY'!P774,IF(AND($D$4='DATA ENTRY'!CK774),'DATA ENTRY'!P774,""))))</f>
        <v/>
      </c>
      <c r="J775" s="107" t="str">
        <f>IF('DATA ENTRY'!CK774="","",IF('DATA ENTRY'!Q774="","",IF($D$4="All Post",'DATA ENTRY'!Q774,IF(AND($D$4='DATA ENTRY'!CK774),'DATA ENTRY'!Q774,""))))</f>
        <v/>
      </c>
      <c r="K775" s="3" t="str">
        <f>IF('DATA ENTRY'!CK774="","",IF('DATA ENTRY'!R774="","",IF($D$4="All Post",'DATA ENTRY'!R774,IF(AND($D$4='DATA ENTRY'!CK774),'DATA ENTRY'!R774,""))))</f>
        <v/>
      </c>
      <c r="L775" s="3" t="str">
        <f>IF('DATA ENTRY'!CK774="","",IF('DATA ENTRY'!S774="","",IF($D$4="All Post",'DATA ENTRY'!S774,IF(AND($D$4='DATA ENTRY'!CK774),'DATA ENTRY'!S774,""))))</f>
        <v/>
      </c>
      <c r="M775" s="3" t="str">
        <f>IF('DATA ENTRY'!CK774="","",IF('DATA ENTRY'!E774="","",IF($D$4="All Post",'DATA ENTRY'!E774,IF(AND($D$4='DATA ENTRY'!CK774),'DATA ENTRY'!E774,""))))</f>
        <v/>
      </c>
      <c r="N775" s="3" t="str">
        <f>IF('DATA ENTRY'!CK774="","",IF('DATA ENTRY'!W774="","",IF($D$4="All Post",'DATA ENTRY'!W774,IF(AND($D$4='DATA ENTRY'!CK774),'DATA ENTRY'!W774,""))))</f>
        <v/>
      </c>
      <c r="O775" s="3" t="str">
        <f>IF('DATA ENTRY'!CK774="","",IF('DATA ENTRY'!X774="","",IF($D$4="All Post",'DATA ENTRY'!X774,IF(AND($D$4='DATA ENTRY'!CK774),'DATA ENTRY'!X774,""))))</f>
        <v/>
      </c>
      <c r="P775" s="3" t="str">
        <f>IF('DATA ENTRY'!CK774="","",IF('DATA ENTRY'!G774="","",IF($D$4="All Post",'DATA ENTRY'!G774,IF(AND($D$4='DATA ENTRY'!CK774),'DATA ENTRY'!G774,""))))</f>
        <v/>
      </c>
      <c r="S775">
        <f t="shared" si="179"/>
        <v>0</v>
      </c>
      <c r="T775" t="str">
        <f t="shared" si="180"/>
        <v/>
      </c>
      <c r="BZ775" t="str">
        <f t="shared" si="181"/>
        <v/>
      </c>
      <c r="CA775" t="str">
        <f t="shared" si="182"/>
        <v/>
      </c>
      <c r="CB775" s="224">
        <v>769</v>
      </c>
      <c r="CC775" s="3" t="str">
        <f>IF('DATA ENTRY'!CK774="","",IF('DATA ENTRY'!B774="","",IF(AND($CD$4='DATA ENTRY'!CK774,$CG$4='DATA ENTRY'!D774),'DATA ENTRY'!B774,"")))</f>
        <v/>
      </c>
      <c r="CD775" s="3" t="str">
        <f>IF('DATA ENTRY'!CK774="","",IF('DATA ENTRY'!C774="","",IF(AND($CD$4='DATA ENTRY'!CK774,$CG$4='DATA ENTRY'!D774),'DATA ENTRY'!C774,"")))</f>
        <v/>
      </c>
      <c r="CE775" s="4" t="str">
        <f>IF('DATA ENTRY'!CK774="","",IF('DATA ENTRY'!I774="","",IF(AND($CD$4='DATA ENTRY'!CK774,$CG$4='DATA ENTRY'!D774),'DATA ENTRY'!I774,"")))</f>
        <v/>
      </c>
      <c r="CF775" s="4" t="str">
        <f>IF('DATA ENTRY'!CK774="","",IF('DATA ENTRY'!CK774="","",IF(AND($CD$4='DATA ENTRY'!CK774,$CG$4='DATA ENTRY'!D774),'DATA ENTRY'!CK774,"")))</f>
        <v/>
      </c>
      <c r="CG775" s="3" t="str">
        <f>IF('DATA ENTRY'!CK774="","",IF('DATA ENTRY'!N774="","",IF(AND($CD$4='DATA ENTRY'!CK774,$CG$4='DATA ENTRY'!D774),'DATA ENTRY'!N774,"")))</f>
        <v/>
      </c>
      <c r="CH775" s="107" t="str">
        <f>IF('DATA ENTRY'!CK774="","",IF('DATA ENTRY'!O774="","",IF(AND($CD$4='DATA ENTRY'!CK774,$CG$4='DATA ENTRY'!D774),'DATA ENTRY'!O774,"")))</f>
        <v/>
      </c>
      <c r="CI775" s="3" t="str">
        <f>IF('DATA ENTRY'!CK774="","",IF('DATA ENTRY'!P774="","",IF(AND($CD$4='DATA ENTRY'!CK774,$CG$4='DATA ENTRY'!D774),'DATA ENTRY'!P774,"")))</f>
        <v/>
      </c>
      <c r="CJ775" s="107" t="str">
        <f>IF('DATA ENTRY'!CK774="","",IF('DATA ENTRY'!Q774="","",IF(AND($CD$4='DATA ENTRY'!CK774,$CG$4='DATA ENTRY'!D774),'DATA ENTRY'!Q774,"")))</f>
        <v/>
      </c>
      <c r="CK775" s="3" t="str">
        <f>IF('DATA ENTRY'!CK774="","",IF('DATA ENTRY'!R774="","",IF(AND($CD$4='DATA ENTRY'!CK774,$CG$4='DATA ENTRY'!D774),'DATA ENTRY'!R774,"")))</f>
        <v/>
      </c>
      <c r="CL775" s="3" t="str">
        <f>IF('DATA ENTRY'!CK774="","",IF('DATA ENTRY'!S774="","",IF(AND($CD$4='DATA ENTRY'!CK774,$CG$4='DATA ENTRY'!D774),'DATA ENTRY'!S774,"")))</f>
        <v/>
      </c>
      <c r="CM775" s="3" t="str">
        <f>IF('DATA ENTRY'!CK774="","",IF('DATA ENTRY'!E774="","",IF(AND($CD$4='DATA ENTRY'!CK774,$CG$4='DATA ENTRY'!D774),'DATA ENTRY'!E774,"")))</f>
        <v/>
      </c>
      <c r="CN775" s="3" t="str">
        <f>IF('DATA ENTRY'!CK774="","",IF('DATA ENTRY'!W774="","",IF(AND($CD$4='DATA ENTRY'!CK774,$CG$4='DATA ENTRY'!D774),'DATA ENTRY'!W774,"")))</f>
        <v/>
      </c>
      <c r="CO775" s="3" t="str">
        <f>IF('DATA ENTRY'!CK774="","",IF('DATA ENTRY'!X774="","",IF(AND($CD$4='DATA ENTRY'!CK774,$CG$4='DATA ENTRY'!D774),'DATA ENTRY'!X774,"")))</f>
        <v/>
      </c>
      <c r="CP775" s="108" t="str">
        <f t="shared" si="183"/>
        <v/>
      </c>
      <c r="CQ775" s="108" t="str">
        <f>IF('DATA ENTRY'!CK774="","",IF('DATA ENTRY'!G774="","",IF(AND($CD$4='DATA ENTRY'!CK774,$CG$4='DATA ENTRY'!D774),'DATA ENTRY'!G774,"")))</f>
        <v/>
      </c>
      <c r="CR775" s="230" t="str">
        <f>IF('DATA ENTRY'!CK774="","",IF('DATA ENTRY'!D774="","",IF(AND($CD$4='DATA ENTRY'!CK774,$CG$4='DATA ENTRY'!D774),'DATA ENTRY'!D774,"")))</f>
        <v/>
      </c>
      <c r="CS775">
        <f t="shared" si="184"/>
        <v>0</v>
      </c>
      <c r="CT775">
        <f t="shared" si="185"/>
        <v>0</v>
      </c>
      <c r="CV775" s="139"/>
      <c r="CX775">
        <f t="shared" si="186"/>
        <v>0</v>
      </c>
      <c r="DB775" t="str">
        <f t="shared" si="193"/>
        <v/>
      </c>
      <c r="DC775" t="str">
        <f t="shared" si="194"/>
        <v/>
      </c>
      <c r="DD775" s="224">
        <v>769</v>
      </c>
      <c r="DE775" s="3" t="str">
        <f>IF('DATA ENTRY'!CK774="","",IF('DATA ENTRY'!B774="","",IF(AND($DF$4='DATA ENTRY'!D774),'DATA ENTRY'!B774,"")))</f>
        <v/>
      </c>
      <c r="DF775" s="3" t="str">
        <f>IF('DATA ENTRY'!CK774="","",IF('DATA ENTRY'!C774="","",IF(AND($DF$4='DATA ENTRY'!D774),'DATA ENTRY'!C774,"")))</f>
        <v/>
      </c>
      <c r="DG775" s="4" t="str">
        <f>IF('DATA ENTRY'!CK774="","",IF('DATA ENTRY'!I774="","",IF(AND($DF$4='DATA ENTRY'!D774),'DATA ENTRY'!I774,"")))</f>
        <v/>
      </c>
      <c r="DH775" s="4" t="str">
        <f>IF('DATA ENTRY'!CK774="","",IF('DATA ENTRY'!CK774="","",IF(AND($DF$4='DATA ENTRY'!D774),'DATA ENTRY'!CK774,"")))</f>
        <v/>
      </c>
      <c r="DI775" s="3" t="str">
        <f>IF('DATA ENTRY'!CK774="","",IF('DATA ENTRY'!N774="","",IF(AND($DF$4='DATA ENTRY'!D774),'DATA ENTRY'!N774,"")))</f>
        <v/>
      </c>
      <c r="DJ775" s="107" t="str">
        <f>IF('DATA ENTRY'!CK774="","",IF('DATA ENTRY'!O774="","",IF(AND($DF$4='DATA ENTRY'!D774),'DATA ENTRY'!O774,"")))</f>
        <v/>
      </c>
      <c r="DK775" s="3" t="str">
        <f>IF('DATA ENTRY'!CK774="","",IF('DATA ENTRY'!P774="","",IF(AND($DF$4='DATA ENTRY'!D774),'DATA ENTRY'!P774,"")))</f>
        <v/>
      </c>
      <c r="DL775" s="107" t="str">
        <f>IF('DATA ENTRY'!CK774="","",IF('DATA ENTRY'!Q774="","",IF(AND($DF$4='DATA ENTRY'!D774),'DATA ENTRY'!Q774,"")))</f>
        <v/>
      </c>
      <c r="DM775" s="3" t="str">
        <f>IF('DATA ENTRY'!CK774="","",IF('DATA ENTRY'!R774="","",IF(AND($DF$4='DATA ENTRY'!D774),'DATA ENTRY'!R774,"")))</f>
        <v/>
      </c>
      <c r="DN775" s="107" t="str">
        <f>IF('DATA ENTRY'!CK774="","",IF('DATA ENTRY'!S774="","",IF(AND($DF$4='DATA ENTRY'!D774),'DATA ENTRY'!S774,"")))</f>
        <v/>
      </c>
      <c r="DO775" s="3" t="str">
        <f>IF('DATA ENTRY'!CK774="","",IF('DATA ENTRY'!E774="","",IF(AND($DF$4='DATA ENTRY'!D774),'DATA ENTRY'!E774,"")))</f>
        <v/>
      </c>
      <c r="DP775" s="3" t="str">
        <f>IF('DATA ENTRY'!CK774="","",IF('DATA ENTRY'!D774="","",IF(AND($DF$4='DATA ENTRY'!D774),'DATA ENTRY'!D774,"")))</f>
        <v/>
      </c>
      <c r="DQ775" s="3" t="str">
        <f>IF('DATA ENTRY'!CK774="","",IF('DATA ENTRY'!W774="","",IF(AND($DF$4='DATA ENTRY'!D774),'DATA ENTRY'!W774,"")))</f>
        <v/>
      </c>
      <c r="DR775" s="3" t="str">
        <f>IF('DATA ENTRY'!CK774="","",IF('DATA ENTRY'!X774="","",IF(AND($DF$4='DATA ENTRY'!D774),'DATA ENTRY'!X774,"")))</f>
        <v/>
      </c>
      <c r="DS775" s="108" t="str">
        <f t="shared" si="187"/>
        <v/>
      </c>
      <c r="DT775" s="108" t="str">
        <f>IF('DATA ENTRY'!CK774="","",IF('DATA ENTRY'!D774="","",IF(AND($DF$4='DATA ENTRY'!D774),'DATA ENTRY'!G774,"")))</f>
        <v/>
      </c>
      <c r="DY775">
        <f t="shared" si="188"/>
        <v>0</v>
      </c>
      <c r="EB775" t="str">
        <f t="shared" si="189"/>
        <v/>
      </c>
      <c r="EC775" t="str">
        <f t="shared" si="190"/>
        <v/>
      </c>
      <c r="ED775" s="224">
        <v>769</v>
      </c>
      <c r="EE775" s="3" t="str">
        <f>IF('DATA ENTRY'!CK774="","",IF('DATA ENTRY'!B774="","",IF(AND($EF$4='DATA ENTRY'!G774,$EH$4='DATA ENTRY'!F774),'DATA ENTRY'!B774,"")))</f>
        <v/>
      </c>
      <c r="EF775" s="3" t="str">
        <f>IF('DATA ENTRY'!CK774="","",IF('DATA ENTRY'!C774="","",IF(AND($EF$4='DATA ENTRY'!G774,$EH$4='DATA ENTRY'!F774),'DATA ENTRY'!C774,"")))</f>
        <v/>
      </c>
      <c r="EG775" s="4" t="str">
        <f>IF('DATA ENTRY'!CK774="","",IF('DATA ENTRY'!I774="","",IF(AND($EF$4='DATA ENTRY'!G774,$EH$4='DATA ENTRY'!F774),'DATA ENTRY'!I774,"")))</f>
        <v/>
      </c>
      <c r="EH775" s="4" t="str">
        <f>IF('DATA ENTRY'!CK774="","",IF('DATA ENTRY'!CK774="","",IF(AND($EF$4='DATA ENTRY'!G774,$EH$4='DATA ENTRY'!F774),'DATA ENTRY'!CK774,"")))</f>
        <v/>
      </c>
      <c r="EI775" s="3" t="str">
        <f>IF('DATA ENTRY'!CK774="","",IF('DATA ENTRY'!N774="","",IF(AND($EF$4='DATA ENTRY'!G774,$EH$4='DATA ENTRY'!F774),'DATA ENTRY'!N774,"")))</f>
        <v/>
      </c>
      <c r="EJ775" s="107" t="str">
        <f>IF('DATA ENTRY'!CK774="","",IF('DATA ENTRY'!O774="","",IF(AND($EF$4='DATA ENTRY'!G774,$EH$4='DATA ENTRY'!F774),'DATA ENTRY'!O774,"")))</f>
        <v/>
      </c>
      <c r="EK775" s="3" t="str">
        <f>IF('DATA ENTRY'!CK774="","",IF('DATA ENTRY'!P774="","",IF(AND($EF$4='DATA ENTRY'!G774,$EH$4='DATA ENTRY'!F774),'DATA ENTRY'!P774,"")))</f>
        <v/>
      </c>
      <c r="EL775" s="107" t="str">
        <f>IF('DATA ENTRY'!CK774="","",IF('DATA ENTRY'!Q774="","",IF(AND($EF$4='DATA ENTRY'!G774,$EH$4='DATA ENTRY'!F774),'DATA ENTRY'!Q774,"")))</f>
        <v/>
      </c>
      <c r="EM775" s="3" t="str">
        <f>IF('DATA ENTRY'!CK774="","",IF('DATA ENTRY'!R774="","",IF(AND($EF$4='DATA ENTRY'!G774,$EH$4='DATA ENTRY'!F774),'DATA ENTRY'!R774,"")))</f>
        <v/>
      </c>
      <c r="EN775" s="107" t="str">
        <f>IF('DATA ENTRY'!CK774="","",IF('DATA ENTRY'!S774="","",IF(AND($EF$4='DATA ENTRY'!G774,$EH$4='DATA ENTRY'!F774),'DATA ENTRY'!S774,"")))</f>
        <v/>
      </c>
      <c r="EO775" s="3" t="str">
        <f>IF('DATA ENTRY'!CK774="","",IF('DATA ENTRY'!E774="","",IF(AND($EF$4='DATA ENTRY'!G774,$EH$4='DATA ENTRY'!F774),'DATA ENTRY'!E774,"")))</f>
        <v/>
      </c>
      <c r="EP775" s="3" t="str">
        <f>IF('DATA ENTRY'!CK774="","",IF('DATA ENTRY'!D774="","",IF(AND($EF$4='DATA ENTRY'!G774,$EH$4='DATA ENTRY'!F774),'DATA ENTRY'!D774,"")))</f>
        <v/>
      </c>
      <c r="EQ775" s="3" t="str">
        <f>IF('DATA ENTRY'!CK774="","",IF('DATA ENTRY'!W774="","",IF(AND($EF$4='DATA ENTRY'!G774,$EH$4='DATA ENTRY'!F774),'DATA ENTRY'!W774,"")))</f>
        <v/>
      </c>
      <c r="ER775" s="3" t="str">
        <f>IF('DATA ENTRY'!CK774="","",IF('DATA ENTRY'!X774="","",IF(AND($EF$4='DATA ENTRY'!G774,$EH$4='DATA ENTRY'!F774),'DATA ENTRY'!X774,"")))</f>
        <v/>
      </c>
      <c r="ES775" s="108" t="str">
        <f t="shared" si="191"/>
        <v/>
      </c>
      <c r="ET775" s="108" t="str">
        <f>IF('DATA ENTRY'!CK774="","",IF('DATA ENTRY'!D774="","",IF(AND($EF$4='DATA ENTRY'!G774,$EH$4='DATA ENTRY'!F774),'DATA ENTRY'!G774,"")))</f>
        <v/>
      </c>
      <c r="EY775">
        <f t="shared" si="192"/>
        <v>0</v>
      </c>
    </row>
    <row r="776" spans="1:155">
      <c r="A776" t="str">
        <f>IF(S776=0,"",1+(MAX($A$7:A775)))</f>
        <v/>
      </c>
      <c r="B776" s="224">
        <v>770</v>
      </c>
      <c r="C776" s="3" t="str">
        <f>IF('DATA ENTRY'!CK775="","",IF('DATA ENTRY'!B775="","",IF($D$4="All Post",'DATA ENTRY'!B775,IF(AND($D$4='DATA ENTRY'!CK775),'DATA ENTRY'!B775,""))))</f>
        <v/>
      </c>
      <c r="D776" s="3" t="str">
        <f>IF('DATA ENTRY'!CK775="","",IF('DATA ENTRY'!C775="","",IF($D$4="All Post",'DATA ENTRY'!C775,IF(AND($D$4='DATA ENTRY'!CK775),'DATA ENTRY'!C775,""))))</f>
        <v/>
      </c>
      <c r="E776" s="4" t="str">
        <f>IF('DATA ENTRY'!CK775="","",IF('DATA ENTRY'!I775="","",IF($D$4="All Post",'DATA ENTRY'!I775,IF(AND($D$4='DATA ENTRY'!CK775),'DATA ENTRY'!I775,""))))</f>
        <v/>
      </c>
      <c r="F776" s="4" t="str">
        <f>IF('DATA ENTRY'!CK775="","",IF('DATA ENTRY'!CK775="","",IF($D$4="All Post",'DATA ENTRY'!CK775,IF(AND($D$4='DATA ENTRY'!CK775),'DATA ENTRY'!CK775,""))))</f>
        <v/>
      </c>
      <c r="G776" s="3" t="str">
        <f>IF('DATA ENTRY'!CK775="","",IF('DATA ENTRY'!N775="","",IF($D$4="All Post",'DATA ENTRY'!N775,IF(AND($D$4='DATA ENTRY'!CK775),'DATA ENTRY'!N775,""))))</f>
        <v/>
      </c>
      <c r="H776" s="107" t="str">
        <f>IF('DATA ENTRY'!CK775="","",IF('DATA ENTRY'!O775="","",IF($D$4="All Post",'DATA ENTRY'!O775,IF(AND($D$4='DATA ENTRY'!CK775),'DATA ENTRY'!O775,""))))</f>
        <v/>
      </c>
      <c r="I776" s="3" t="str">
        <f>IF('DATA ENTRY'!CK775="","",IF('DATA ENTRY'!P775="","",IF($D$4="All Post",'DATA ENTRY'!P775,IF(AND($D$4='DATA ENTRY'!CK775),'DATA ENTRY'!P775,""))))</f>
        <v/>
      </c>
      <c r="J776" s="107" t="str">
        <f>IF('DATA ENTRY'!CK775="","",IF('DATA ENTRY'!Q775="","",IF($D$4="All Post",'DATA ENTRY'!Q775,IF(AND($D$4='DATA ENTRY'!CK775),'DATA ENTRY'!Q775,""))))</f>
        <v/>
      </c>
      <c r="K776" s="3" t="str">
        <f>IF('DATA ENTRY'!CK775="","",IF('DATA ENTRY'!R775="","",IF($D$4="All Post",'DATA ENTRY'!R775,IF(AND($D$4='DATA ENTRY'!CK775),'DATA ENTRY'!R775,""))))</f>
        <v/>
      </c>
      <c r="L776" s="3" t="str">
        <f>IF('DATA ENTRY'!CK775="","",IF('DATA ENTRY'!S775="","",IF($D$4="All Post",'DATA ENTRY'!S775,IF(AND($D$4='DATA ENTRY'!CK775),'DATA ENTRY'!S775,""))))</f>
        <v/>
      </c>
      <c r="M776" s="3" t="str">
        <f>IF('DATA ENTRY'!CK775="","",IF('DATA ENTRY'!E775="","",IF($D$4="All Post",'DATA ENTRY'!E775,IF(AND($D$4='DATA ENTRY'!CK775),'DATA ENTRY'!E775,""))))</f>
        <v/>
      </c>
      <c r="N776" s="3" t="str">
        <f>IF('DATA ENTRY'!CK775="","",IF('DATA ENTRY'!W775="","",IF($D$4="All Post",'DATA ENTRY'!W775,IF(AND($D$4='DATA ENTRY'!CK775),'DATA ENTRY'!W775,""))))</f>
        <v/>
      </c>
      <c r="O776" s="3" t="str">
        <f>IF('DATA ENTRY'!CK775="","",IF('DATA ENTRY'!X775="","",IF($D$4="All Post",'DATA ENTRY'!X775,IF(AND($D$4='DATA ENTRY'!CK775),'DATA ENTRY'!X775,""))))</f>
        <v/>
      </c>
      <c r="P776" s="3" t="str">
        <f>IF('DATA ENTRY'!CK775="","",IF('DATA ENTRY'!G775="","",IF($D$4="All Post",'DATA ENTRY'!G775,IF(AND($D$4='DATA ENTRY'!CK775),'DATA ENTRY'!G775,""))))</f>
        <v/>
      </c>
      <c r="S776">
        <f t="shared" ref="S776:S839" si="195">IF($D$4=F776,1,IF(T776="All Post",1,0))</f>
        <v>0</v>
      </c>
      <c r="T776" t="str">
        <f t="shared" ref="T776:T839" si="196">IF(AND(C776="",F776=""),"","All Post")</f>
        <v/>
      </c>
      <c r="BZ776" t="str">
        <f t="shared" ref="BZ776:BZ839" si="197">IF(CE776="","",RANK(CE776,$CE$7:$CE$211,1))</f>
        <v/>
      </c>
      <c r="CA776" t="str">
        <f t="shared" ref="CA776:CA839" si="198">IF(CX776=0,"",CX776)</f>
        <v/>
      </c>
      <c r="CB776" s="224">
        <v>770</v>
      </c>
      <c r="CC776" s="3" t="str">
        <f>IF('DATA ENTRY'!CK775="","",IF('DATA ENTRY'!B775="","",IF(AND($CD$4='DATA ENTRY'!CK775,$CG$4='DATA ENTRY'!D775),'DATA ENTRY'!B775,"")))</f>
        <v/>
      </c>
      <c r="CD776" s="3" t="str">
        <f>IF('DATA ENTRY'!CK775="","",IF('DATA ENTRY'!C775="","",IF(AND($CD$4='DATA ENTRY'!CK775,$CG$4='DATA ENTRY'!D775),'DATA ENTRY'!C775,"")))</f>
        <v/>
      </c>
      <c r="CE776" s="4" t="str">
        <f>IF('DATA ENTRY'!CK775="","",IF('DATA ENTRY'!I775="","",IF(AND($CD$4='DATA ENTRY'!CK775,$CG$4='DATA ENTRY'!D775),'DATA ENTRY'!I775,"")))</f>
        <v/>
      </c>
      <c r="CF776" s="4" t="str">
        <f>IF('DATA ENTRY'!CK775="","",IF('DATA ENTRY'!CK775="","",IF(AND($CD$4='DATA ENTRY'!CK775,$CG$4='DATA ENTRY'!D775),'DATA ENTRY'!CK775,"")))</f>
        <v/>
      </c>
      <c r="CG776" s="3" t="str">
        <f>IF('DATA ENTRY'!CK775="","",IF('DATA ENTRY'!N775="","",IF(AND($CD$4='DATA ENTRY'!CK775,$CG$4='DATA ENTRY'!D775),'DATA ENTRY'!N775,"")))</f>
        <v/>
      </c>
      <c r="CH776" s="107" t="str">
        <f>IF('DATA ENTRY'!CK775="","",IF('DATA ENTRY'!O775="","",IF(AND($CD$4='DATA ENTRY'!CK775,$CG$4='DATA ENTRY'!D775),'DATA ENTRY'!O775,"")))</f>
        <v/>
      </c>
      <c r="CI776" s="3" t="str">
        <f>IF('DATA ENTRY'!CK775="","",IF('DATA ENTRY'!P775="","",IF(AND($CD$4='DATA ENTRY'!CK775,$CG$4='DATA ENTRY'!D775),'DATA ENTRY'!P775,"")))</f>
        <v/>
      </c>
      <c r="CJ776" s="107" t="str">
        <f>IF('DATA ENTRY'!CK775="","",IF('DATA ENTRY'!Q775="","",IF(AND($CD$4='DATA ENTRY'!CK775,$CG$4='DATA ENTRY'!D775),'DATA ENTRY'!Q775,"")))</f>
        <v/>
      </c>
      <c r="CK776" s="3" t="str">
        <f>IF('DATA ENTRY'!CK775="","",IF('DATA ENTRY'!R775="","",IF(AND($CD$4='DATA ENTRY'!CK775,$CG$4='DATA ENTRY'!D775),'DATA ENTRY'!R775,"")))</f>
        <v/>
      </c>
      <c r="CL776" s="3" t="str">
        <f>IF('DATA ENTRY'!CK775="","",IF('DATA ENTRY'!S775="","",IF(AND($CD$4='DATA ENTRY'!CK775,$CG$4='DATA ENTRY'!D775),'DATA ENTRY'!S775,"")))</f>
        <v/>
      </c>
      <c r="CM776" s="3" t="str">
        <f>IF('DATA ENTRY'!CK775="","",IF('DATA ENTRY'!E775="","",IF(AND($CD$4='DATA ENTRY'!CK775,$CG$4='DATA ENTRY'!D775),'DATA ENTRY'!E775,"")))</f>
        <v/>
      </c>
      <c r="CN776" s="3" t="str">
        <f>IF('DATA ENTRY'!CK775="","",IF('DATA ENTRY'!W775="","",IF(AND($CD$4='DATA ENTRY'!CK775,$CG$4='DATA ENTRY'!D775),'DATA ENTRY'!W775,"")))</f>
        <v/>
      </c>
      <c r="CO776" s="3" t="str">
        <f>IF('DATA ENTRY'!CK775="","",IF('DATA ENTRY'!X775="","",IF(AND($CD$4='DATA ENTRY'!CK775,$CG$4='DATA ENTRY'!D775),'DATA ENTRY'!X775,"")))</f>
        <v/>
      </c>
      <c r="CP776" s="108" t="str">
        <f t="shared" ref="CP776:CP839" si="199">IFERROR(IF(CF776="","",SUM(CH776*75%+CJ776*25%)),"")</f>
        <v/>
      </c>
      <c r="CQ776" s="108" t="str">
        <f>IF('DATA ENTRY'!CK775="","",IF('DATA ENTRY'!G775="","",IF(AND($CD$4='DATA ENTRY'!CK775,$CG$4='DATA ENTRY'!D775),'DATA ENTRY'!G775,"")))</f>
        <v/>
      </c>
      <c r="CR776" s="230" t="str">
        <f>IF('DATA ENTRY'!CK775="","",IF('DATA ENTRY'!D775="","",IF(AND($CD$4='DATA ENTRY'!CK775,$CG$4='DATA ENTRY'!D775),'DATA ENTRY'!D775,"")))</f>
        <v/>
      </c>
      <c r="CS776">
        <f t="shared" ref="CS776:CS839" si="200">SUMPRODUCT((CP776&lt;$CP$7:$CP$211)/COUNTIF($CP$7:$CP$211,$CP$7:$CP$211))</f>
        <v>0</v>
      </c>
      <c r="CT776">
        <f t="shared" ref="CT776:CT839" si="201">SUMPRODUCT((CE776&lt;$CE$7:$CE$211)/COUNTIF($CE$7:$CE$211,$CE$7:$CE$211))</f>
        <v>0</v>
      </c>
      <c r="CV776" s="139"/>
      <c r="CX776">
        <f t="shared" ref="CX776:CX839" si="202">IF($CD$4=CF776,1,0)</f>
        <v>0</v>
      </c>
      <c r="DB776" t="str">
        <f t="shared" si="193"/>
        <v/>
      </c>
      <c r="DC776" t="str">
        <f t="shared" si="194"/>
        <v/>
      </c>
      <c r="DD776" s="224">
        <v>770</v>
      </c>
      <c r="DE776" s="3" t="str">
        <f>IF('DATA ENTRY'!CK775="","",IF('DATA ENTRY'!B775="","",IF(AND($DF$4='DATA ENTRY'!D775),'DATA ENTRY'!B775,"")))</f>
        <v/>
      </c>
      <c r="DF776" s="3" t="str">
        <f>IF('DATA ENTRY'!CK775="","",IF('DATA ENTRY'!C775="","",IF(AND($DF$4='DATA ENTRY'!D775),'DATA ENTRY'!C775,"")))</f>
        <v/>
      </c>
      <c r="DG776" s="4" t="str">
        <f>IF('DATA ENTRY'!CK775="","",IF('DATA ENTRY'!I775="","",IF(AND($DF$4='DATA ENTRY'!D775),'DATA ENTRY'!I775,"")))</f>
        <v/>
      </c>
      <c r="DH776" s="4" t="str">
        <f>IF('DATA ENTRY'!CK775="","",IF('DATA ENTRY'!CK775="","",IF(AND($DF$4='DATA ENTRY'!D775),'DATA ENTRY'!CK775,"")))</f>
        <v/>
      </c>
      <c r="DI776" s="3" t="str">
        <f>IF('DATA ENTRY'!CK775="","",IF('DATA ENTRY'!N775="","",IF(AND($DF$4='DATA ENTRY'!D775),'DATA ENTRY'!N775,"")))</f>
        <v/>
      </c>
      <c r="DJ776" s="107" t="str">
        <f>IF('DATA ENTRY'!CK775="","",IF('DATA ENTRY'!O775="","",IF(AND($DF$4='DATA ENTRY'!D775),'DATA ENTRY'!O775,"")))</f>
        <v/>
      </c>
      <c r="DK776" s="3" t="str">
        <f>IF('DATA ENTRY'!CK775="","",IF('DATA ENTRY'!P775="","",IF(AND($DF$4='DATA ENTRY'!D775),'DATA ENTRY'!P775,"")))</f>
        <v/>
      </c>
      <c r="DL776" s="107" t="str">
        <f>IF('DATA ENTRY'!CK775="","",IF('DATA ENTRY'!Q775="","",IF(AND($DF$4='DATA ENTRY'!D775),'DATA ENTRY'!Q775,"")))</f>
        <v/>
      </c>
      <c r="DM776" s="3" t="str">
        <f>IF('DATA ENTRY'!CK775="","",IF('DATA ENTRY'!R775="","",IF(AND($DF$4='DATA ENTRY'!D775),'DATA ENTRY'!R775,"")))</f>
        <v/>
      </c>
      <c r="DN776" s="107" t="str">
        <f>IF('DATA ENTRY'!CK775="","",IF('DATA ENTRY'!S775="","",IF(AND($DF$4='DATA ENTRY'!D775),'DATA ENTRY'!S775,"")))</f>
        <v/>
      </c>
      <c r="DO776" s="3" t="str">
        <f>IF('DATA ENTRY'!CK775="","",IF('DATA ENTRY'!E775="","",IF(AND($DF$4='DATA ENTRY'!D775),'DATA ENTRY'!E775,"")))</f>
        <v/>
      </c>
      <c r="DP776" s="3" t="str">
        <f>IF('DATA ENTRY'!CK775="","",IF('DATA ENTRY'!D775="","",IF(AND($DF$4='DATA ENTRY'!D775),'DATA ENTRY'!D775,"")))</f>
        <v/>
      </c>
      <c r="DQ776" s="3" t="str">
        <f>IF('DATA ENTRY'!CK775="","",IF('DATA ENTRY'!W775="","",IF(AND($DF$4='DATA ENTRY'!D775),'DATA ENTRY'!W775,"")))</f>
        <v/>
      </c>
      <c r="DR776" s="3" t="str">
        <f>IF('DATA ENTRY'!CK775="","",IF('DATA ENTRY'!X775="","",IF(AND($DF$4='DATA ENTRY'!D775),'DATA ENTRY'!X775,"")))</f>
        <v/>
      </c>
      <c r="DS776" s="108" t="str">
        <f t="shared" ref="DS776:DS839" si="203">IFERROR(IF(DH776="","",SUM(DJ776*75%+DL776*25%)),"")</f>
        <v/>
      </c>
      <c r="DT776" s="108" t="str">
        <f>IF('DATA ENTRY'!CK775="","",IF('DATA ENTRY'!D775="","",IF(AND($DF$4='DATA ENTRY'!D775),'DATA ENTRY'!G775,"")))</f>
        <v/>
      </c>
      <c r="DY776">
        <f t="shared" ref="DY776:DY839" si="204">IF($DF$4="",0,IF($DF$4=DP776,1,0))</f>
        <v>0</v>
      </c>
      <c r="EB776" t="str">
        <f t="shared" ref="EB776:EB839" si="205">IF(EG776="","",RANK(EG776,$EG$7:$EG$211,1))</f>
        <v/>
      </c>
      <c r="EC776" t="str">
        <f t="shared" ref="EC776:EC839" si="206">IF(EY776=0,"",EY776)</f>
        <v/>
      </c>
      <c r="ED776" s="224">
        <v>770</v>
      </c>
      <c r="EE776" s="3" t="str">
        <f>IF('DATA ENTRY'!CK775="","",IF('DATA ENTRY'!B775="","",IF(AND($EF$4='DATA ENTRY'!G775,$EH$4='DATA ENTRY'!F775),'DATA ENTRY'!B775,"")))</f>
        <v/>
      </c>
      <c r="EF776" s="3" t="str">
        <f>IF('DATA ENTRY'!CK775="","",IF('DATA ENTRY'!C775="","",IF(AND($EF$4='DATA ENTRY'!G775,$EH$4='DATA ENTRY'!F775),'DATA ENTRY'!C775,"")))</f>
        <v/>
      </c>
      <c r="EG776" s="4" t="str">
        <f>IF('DATA ENTRY'!CK775="","",IF('DATA ENTRY'!I775="","",IF(AND($EF$4='DATA ENTRY'!G775,$EH$4='DATA ENTRY'!F775),'DATA ENTRY'!I775,"")))</f>
        <v/>
      </c>
      <c r="EH776" s="4" t="str">
        <f>IF('DATA ENTRY'!CK775="","",IF('DATA ENTRY'!CK775="","",IF(AND($EF$4='DATA ENTRY'!G775,$EH$4='DATA ENTRY'!F775),'DATA ENTRY'!CK775,"")))</f>
        <v/>
      </c>
      <c r="EI776" s="3" t="str">
        <f>IF('DATA ENTRY'!CK775="","",IF('DATA ENTRY'!N775="","",IF(AND($EF$4='DATA ENTRY'!G775,$EH$4='DATA ENTRY'!F775),'DATA ENTRY'!N775,"")))</f>
        <v/>
      </c>
      <c r="EJ776" s="107" t="str">
        <f>IF('DATA ENTRY'!CK775="","",IF('DATA ENTRY'!O775="","",IF(AND($EF$4='DATA ENTRY'!G775,$EH$4='DATA ENTRY'!F775),'DATA ENTRY'!O775,"")))</f>
        <v/>
      </c>
      <c r="EK776" s="3" t="str">
        <f>IF('DATA ENTRY'!CK775="","",IF('DATA ENTRY'!P775="","",IF(AND($EF$4='DATA ENTRY'!G775,$EH$4='DATA ENTRY'!F775),'DATA ENTRY'!P775,"")))</f>
        <v/>
      </c>
      <c r="EL776" s="107" t="str">
        <f>IF('DATA ENTRY'!CK775="","",IF('DATA ENTRY'!Q775="","",IF(AND($EF$4='DATA ENTRY'!G775,$EH$4='DATA ENTRY'!F775),'DATA ENTRY'!Q775,"")))</f>
        <v/>
      </c>
      <c r="EM776" s="3" t="str">
        <f>IF('DATA ENTRY'!CK775="","",IF('DATA ENTRY'!R775="","",IF(AND($EF$4='DATA ENTRY'!G775,$EH$4='DATA ENTRY'!F775),'DATA ENTRY'!R775,"")))</f>
        <v/>
      </c>
      <c r="EN776" s="107" t="str">
        <f>IF('DATA ENTRY'!CK775="","",IF('DATA ENTRY'!S775="","",IF(AND($EF$4='DATA ENTRY'!G775,$EH$4='DATA ENTRY'!F775),'DATA ENTRY'!S775,"")))</f>
        <v/>
      </c>
      <c r="EO776" s="3" t="str">
        <f>IF('DATA ENTRY'!CK775="","",IF('DATA ENTRY'!E775="","",IF(AND($EF$4='DATA ENTRY'!G775,$EH$4='DATA ENTRY'!F775),'DATA ENTRY'!E775,"")))</f>
        <v/>
      </c>
      <c r="EP776" s="3" t="str">
        <f>IF('DATA ENTRY'!CK775="","",IF('DATA ENTRY'!D775="","",IF(AND($EF$4='DATA ENTRY'!G775,$EH$4='DATA ENTRY'!F775),'DATA ENTRY'!D775,"")))</f>
        <v/>
      </c>
      <c r="EQ776" s="3" t="str">
        <f>IF('DATA ENTRY'!CK775="","",IF('DATA ENTRY'!W775="","",IF(AND($EF$4='DATA ENTRY'!G775,$EH$4='DATA ENTRY'!F775),'DATA ENTRY'!W775,"")))</f>
        <v/>
      </c>
      <c r="ER776" s="3" t="str">
        <f>IF('DATA ENTRY'!CK775="","",IF('DATA ENTRY'!X775="","",IF(AND($EF$4='DATA ENTRY'!G775,$EH$4='DATA ENTRY'!F775),'DATA ENTRY'!X775,"")))</f>
        <v/>
      </c>
      <c r="ES776" s="108" t="str">
        <f t="shared" ref="ES776:ES839" si="207">IFERROR(IF(EH776="","",SUM(EJ776*75%+EL776*25%)),"")</f>
        <v/>
      </c>
      <c r="ET776" s="108" t="str">
        <f>IF('DATA ENTRY'!CK775="","",IF('DATA ENTRY'!D775="","",IF(AND($EF$4='DATA ENTRY'!G775,$EH$4='DATA ENTRY'!F775),'DATA ENTRY'!G775,"")))</f>
        <v/>
      </c>
      <c r="EY776">
        <f t="shared" ref="EY776:EY839" si="208">IF($DF$4="",0,IF($DF$4=EP776,1,0))</f>
        <v>0</v>
      </c>
    </row>
    <row r="777" spans="1:155">
      <c r="A777" t="str">
        <f>IF(S777=0,"",1+(MAX($A$7:A776)))</f>
        <v/>
      </c>
      <c r="B777" s="224">
        <v>771</v>
      </c>
      <c r="C777" s="3" t="str">
        <f>IF('DATA ENTRY'!CK776="","",IF('DATA ENTRY'!B776="","",IF($D$4="All Post",'DATA ENTRY'!B776,IF(AND($D$4='DATA ENTRY'!CK776),'DATA ENTRY'!B776,""))))</f>
        <v/>
      </c>
      <c r="D777" s="3" t="str">
        <f>IF('DATA ENTRY'!CK776="","",IF('DATA ENTRY'!C776="","",IF($D$4="All Post",'DATA ENTRY'!C776,IF(AND($D$4='DATA ENTRY'!CK776),'DATA ENTRY'!C776,""))))</f>
        <v/>
      </c>
      <c r="E777" s="4" t="str">
        <f>IF('DATA ENTRY'!CK776="","",IF('DATA ENTRY'!I776="","",IF($D$4="All Post",'DATA ENTRY'!I776,IF(AND($D$4='DATA ENTRY'!CK776),'DATA ENTRY'!I776,""))))</f>
        <v/>
      </c>
      <c r="F777" s="4" t="str">
        <f>IF('DATA ENTRY'!CK776="","",IF('DATA ENTRY'!CK776="","",IF($D$4="All Post",'DATA ENTRY'!CK776,IF(AND($D$4='DATA ENTRY'!CK776),'DATA ENTRY'!CK776,""))))</f>
        <v/>
      </c>
      <c r="G777" s="3" t="str">
        <f>IF('DATA ENTRY'!CK776="","",IF('DATA ENTRY'!N776="","",IF($D$4="All Post",'DATA ENTRY'!N776,IF(AND($D$4='DATA ENTRY'!CK776),'DATA ENTRY'!N776,""))))</f>
        <v/>
      </c>
      <c r="H777" s="107" t="str">
        <f>IF('DATA ENTRY'!CK776="","",IF('DATA ENTRY'!O776="","",IF($D$4="All Post",'DATA ENTRY'!O776,IF(AND($D$4='DATA ENTRY'!CK776),'DATA ENTRY'!O776,""))))</f>
        <v/>
      </c>
      <c r="I777" s="3" t="str">
        <f>IF('DATA ENTRY'!CK776="","",IF('DATA ENTRY'!P776="","",IF($D$4="All Post",'DATA ENTRY'!P776,IF(AND($D$4='DATA ENTRY'!CK776),'DATA ENTRY'!P776,""))))</f>
        <v/>
      </c>
      <c r="J777" s="107" t="str">
        <f>IF('DATA ENTRY'!CK776="","",IF('DATA ENTRY'!Q776="","",IF($D$4="All Post",'DATA ENTRY'!Q776,IF(AND($D$4='DATA ENTRY'!CK776),'DATA ENTRY'!Q776,""))))</f>
        <v/>
      </c>
      <c r="K777" s="3" t="str">
        <f>IF('DATA ENTRY'!CK776="","",IF('DATA ENTRY'!R776="","",IF($D$4="All Post",'DATA ENTRY'!R776,IF(AND($D$4='DATA ENTRY'!CK776),'DATA ENTRY'!R776,""))))</f>
        <v/>
      </c>
      <c r="L777" s="3" t="str">
        <f>IF('DATA ENTRY'!CK776="","",IF('DATA ENTRY'!S776="","",IF($D$4="All Post",'DATA ENTRY'!S776,IF(AND($D$4='DATA ENTRY'!CK776),'DATA ENTRY'!S776,""))))</f>
        <v/>
      </c>
      <c r="M777" s="3" t="str">
        <f>IF('DATA ENTRY'!CK776="","",IF('DATA ENTRY'!E776="","",IF($D$4="All Post",'DATA ENTRY'!E776,IF(AND($D$4='DATA ENTRY'!CK776),'DATA ENTRY'!E776,""))))</f>
        <v/>
      </c>
      <c r="N777" s="3" t="str">
        <f>IF('DATA ENTRY'!CK776="","",IF('DATA ENTRY'!W776="","",IF($D$4="All Post",'DATA ENTRY'!W776,IF(AND($D$4='DATA ENTRY'!CK776),'DATA ENTRY'!W776,""))))</f>
        <v/>
      </c>
      <c r="O777" s="3" t="str">
        <f>IF('DATA ENTRY'!CK776="","",IF('DATA ENTRY'!X776="","",IF($D$4="All Post",'DATA ENTRY'!X776,IF(AND($D$4='DATA ENTRY'!CK776),'DATA ENTRY'!X776,""))))</f>
        <v/>
      </c>
      <c r="P777" s="3" t="str">
        <f>IF('DATA ENTRY'!CK776="","",IF('DATA ENTRY'!G776="","",IF($D$4="All Post",'DATA ENTRY'!G776,IF(AND($D$4='DATA ENTRY'!CK776),'DATA ENTRY'!G776,""))))</f>
        <v/>
      </c>
      <c r="S777">
        <f t="shared" si="195"/>
        <v>0</v>
      </c>
      <c r="T777" t="str">
        <f t="shared" si="196"/>
        <v/>
      </c>
      <c r="BZ777" t="str">
        <f t="shared" si="197"/>
        <v/>
      </c>
      <c r="CA777" t="str">
        <f t="shared" si="198"/>
        <v/>
      </c>
      <c r="CB777" s="224">
        <v>771</v>
      </c>
      <c r="CC777" s="3" t="str">
        <f>IF('DATA ENTRY'!CK776="","",IF('DATA ENTRY'!B776="","",IF(AND($CD$4='DATA ENTRY'!CK776,$CG$4='DATA ENTRY'!D776),'DATA ENTRY'!B776,"")))</f>
        <v/>
      </c>
      <c r="CD777" s="3" t="str">
        <f>IF('DATA ENTRY'!CK776="","",IF('DATA ENTRY'!C776="","",IF(AND($CD$4='DATA ENTRY'!CK776,$CG$4='DATA ENTRY'!D776),'DATA ENTRY'!C776,"")))</f>
        <v/>
      </c>
      <c r="CE777" s="4" t="str">
        <f>IF('DATA ENTRY'!CK776="","",IF('DATA ENTRY'!I776="","",IF(AND($CD$4='DATA ENTRY'!CK776,$CG$4='DATA ENTRY'!D776),'DATA ENTRY'!I776,"")))</f>
        <v/>
      </c>
      <c r="CF777" s="4" t="str">
        <f>IF('DATA ENTRY'!CK776="","",IF('DATA ENTRY'!CK776="","",IF(AND($CD$4='DATA ENTRY'!CK776,$CG$4='DATA ENTRY'!D776),'DATA ENTRY'!CK776,"")))</f>
        <v/>
      </c>
      <c r="CG777" s="3" t="str">
        <f>IF('DATA ENTRY'!CK776="","",IF('DATA ENTRY'!N776="","",IF(AND($CD$4='DATA ENTRY'!CK776,$CG$4='DATA ENTRY'!D776),'DATA ENTRY'!N776,"")))</f>
        <v/>
      </c>
      <c r="CH777" s="107" t="str">
        <f>IF('DATA ENTRY'!CK776="","",IF('DATA ENTRY'!O776="","",IF(AND($CD$4='DATA ENTRY'!CK776,$CG$4='DATA ENTRY'!D776),'DATA ENTRY'!O776,"")))</f>
        <v/>
      </c>
      <c r="CI777" s="3" t="str">
        <f>IF('DATA ENTRY'!CK776="","",IF('DATA ENTRY'!P776="","",IF(AND($CD$4='DATA ENTRY'!CK776,$CG$4='DATA ENTRY'!D776),'DATA ENTRY'!P776,"")))</f>
        <v/>
      </c>
      <c r="CJ777" s="107" t="str">
        <f>IF('DATA ENTRY'!CK776="","",IF('DATA ENTRY'!Q776="","",IF(AND($CD$4='DATA ENTRY'!CK776,$CG$4='DATA ENTRY'!D776),'DATA ENTRY'!Q776,"")))</f>
        <v/>
      </c>
      <c r="CK777" s="3" t="str">
        <f>IF('DATA ENTRY'!CK776="","",IF('DATA ENTRY'!R776="","",IF(AND($CD$4='DATA ENTRY'!CK776,$CG$4='DATA ENTRY'!D776),'DATA ENTRY'!R776,"")))</f>
        <v/>
      </c>
      <c r="CL777" s="3" t="str">
        <f>IF('DATA ENTRY'!CK776="","",IF('DATA ENTRY'!S776="","",IF(AND($CD$4='DATA ENTRY'!CK776,$CG$4='DATA ENTRY'!D776),'DATA ENTRY'!S776,"")))</f>
        <v/>
      </c>
      <c r="CM777" s="3" t="str">
        <f>IF('DATA ENTRY'!CK776="","",IF('DATA ENTRY'!E776="","",IF(AND($CD$4='DATA ENTRY'!CK776,$CG$4='DATA ENTRY'!D776),'DATA ENTRY'!E776,"")))</f>
        <v/>
      </c>
      <c r="CN777" s="3" t="str">
        <f>IF('DATA ENTRY'!CK776="","",IF('DATA ENTRY'!W776="","",IF(AND($CD$4='DATA ENTRY'!CK776,$CG$4='DATA ENTRY'!D776),'DATA ENTRY'!W776,"")))</f>
        <v/>
      </c>
      <c r="CO777" s="3" t="str">
        <f>IF('DATA ENTRY'!CK776="","",IF('DATA ENTRY'!X776="","",IF(AND($CD$4='DATA ENTRY'!CK776,$CG$4='DATA ENTRY'!D776),'DATA ENTRY'!X776,"")))</f>
        <v/>
      </c>
      <c r="CP777" s="108" t="str">
        <f t="shared" si="199"/>
        <v/>
      </c>
      <c r="CQ777" s="108" t="str">
        <f>IF('DATA ENTRY'!CK776="","",IF('DATA ENTRY'!G776="","",IF(AND($CD$4='DATA ENTRY'!CK776,$CG$4='DATA ENTRY'!D776),'DATA ENTRY'!G776,"")))</f>
        <v/>
      </c>
      <c r="CR777" s="230" t="str">
        <f>IF('DATA ENTRY'!CK776="","",IF('DATA ENTRY'!D776="","",IF(AND($CD$4='DATA ENTRY'!CK776,$CG$4='DATA ENTRY'!D776),'DATA ENTRY'!D776,"")))</f>
        <v/>
      </c>
      <c r="CS777">
        <f t="shared" si="200"/>
        <v>0</v>
      </c>
      <c r="CT777">
        <f t="shared" si="201"/>
        <v>0</v>
      </c>
      <c r="CV777" s="139"/>
      <c r="CX777">
        <f t="shared" si="202"/>
        <v>0</v>
      </c>
      <c r="DB777" t="str">
        <f t="shared" si="193"/>
        <v/>
      </c>
      <c r="DC777" t="str">
        <f t="shared" si="194"/>
        <v/>
      </c>
      <c r="DD777" s="224">
        <v>771</v>
      </c>
      <c r="DE777" s="3" t="str">
        <f>IF('DATA ENTRY'!CK776="","",IF('DATA ENTRY'!B776="","",IF(AND($DF$4='DATA ENTRY'!D776),'DATA ENTRY'!B776,"")))</f>
        <v/>
      </c>
      <c r="DF777" s="3" t="str">
        <f>IF('DATA ENTRY'!CK776="","",IF('DATA ENTRY'!C776="","",IF(AND($DF$4='DATA ENTRY'!D776),'DATA ENTRY'!C776,"")))</f>
        <v/>
      </c>
      <c r="DG777" s="4" t="str">
        <f>IF('DATA ENTRY'!CK776="","",IF('DATA ENTRY'!I776="","",IF(AND($DF$4='DATA ENTRY'!D776),'DATA ENTRY'!I776,"")))</f>
        <v/>
      </c>
      <c r="DH777" s="4" t="str">
        <f>IF('DATA ENTRY'!CK776="","",IF('DATA ENTRY'!CK776="","",IF(AND($DF$4='DATA ENTRY'!D776),'DATA ENTRY'!CK776,"")))</f>
        <v/>
      </c>
      <c r="DI777" s="3" t="str">
        <f>IF('DATA ENTRY'!CK776="","",IF('DATA ENTRY'!N776="","",IF(AND($DF$4='DATA ENTRY'!D776),'DATA ENTRY'!N776,"")))</f>
        <v/>
      </c>
      <c r="DJ777" s="107" t="str">
        <f>IF('DATA ENTRY'!CK776="","",IF('DATA ENTRY'!O776="","",IF(AND($DF$4='DATA ENTRY'!D776),'DATA ENTRY'!O776,"")))</f>
        <v/>
      </c>
      <c r="DK777" s="3" t="str">
        <f>IF('DATA ENTRY'!CK776="","",IF('DATA ENTRY'!P776="","",IF(AND($DF$4='DATA ENTRY'!D776),'DATA ENTRY'!P776,"")))</f>
        <v/>
      </c>
      <c r="DL777" s="107" t="str">
        <f>IF('DATA ENTRY'!CK776="","",IF('DATA ENTRY'!Q776="","",IF(AND($DF$4='DATA ENTRY'!D776),'DATA ENTRY'!Q776,"")))</f>
        <v/>
      </c>
      <c r="DM777" s="3" t="str">
        <f>IF('DATA ENTRY'!CK776="","",IF('DATA ENTRY'!R776="","",IF(AND($DF$4='DATA ENTRY'!D776),'DATA ENTRY'!R776,"")))</f>
        <v/>
      </c>
      <c r="DN777" s="107" t="str">
        <f>IF('DATA ENTRY'!CK776="","",IF('DATA ENTRY'!S776="","",IF(AND($DF$4='DATA ENTRY'!D776),'DATA ENTRY'!S776,"")))</f>
        <v/>
      </c>
      <c r="DO777" s="3" t="str">
        <f>IF('DATA ENTRY'!CK776="","",IF('DATA ENTRY'!E776="","",IF(AND($DF$4='DATA ENTRY'!D776),'DATA ENTRY'!E776,"")))</f>
        <v/>
      </c>
      <c r="DP777" s="3" t="str">
        <f>IF('DATA ENTRY'!CK776="","",IF('DATA ENTRY'!D776="","",IF(AND($DF$4='DATA ENTRY'!D776),'DATA ENTRY'!D776,"")))</f>
        <v/>
      </c>
      <c r="DQ777" s="3" t="str">
        <f>IF('DATA ENTRY'!CK776="","",IF('DATA ENTRY'!W776="","",IF(AND($DF$4='DATA ENTRY'!D776),'DATA ENTRY'!W776,"")))</f>
        <v/>
      </c>
      <c r="DR777" s="3" t="str">
        <f>IF('DATA ENTRY'!CK776="","",IF('DATA ENTRY'!X776="","",IF(AND($DF$4='DATA ENTRY'!D776),'DATA ENTRY'!X776,"")))</f>
        <v/>
      </c>
      <c r="DS777" s="108" t="str">
        <f t="shared" si="203"/>
        <v/>
      </c>
      <c r="DT777" s="108" t="str">
        <f>IF('DATA ENTRY'!CK776="","",IF('DATA ENTRY'!D776="","",IF(AND($DF$4='DATA ENTRY'!D776),'DATA ENTRY'!G776,"")))</f>
        <v/>
      </c>
      <c r="DY777">
        <f t="shared" si="204"/>
        <v>0</v>
      </c>
      <c r="EB777" t="str">
        <f t="shared" si="205"/>
        <v/>
      </c>
      <c r="EC777" t="str">
        <f t="shared" si="206"/>
        <v/>
      </c>
      <c r="ED777" s="224">
        <v>771</v>
      </c>
      <c r="EE777" s="3" t="str">
        <f>IF('DATA ENTRY'!CK776="","",IF('DATA ENTRY'!B776="","",IF(AND($EF$4='DATA ENTRY'!G776,$EH$4='DATA ENTRY'!F776),'DATA ENTRY'!B776,"")))</f>
        <v/>
      </c>
      <c r="EF777" s="3" t="str">
        <f>IF('DATA ENTRY'!CK776="","",IF('DATA ENTRY'!C776="","",IF(AND($EF$4='DATA ENTRY'!G776,$EH$4='DATA ENTRY'!F776),'DATA ENTRY'!C776,"")))</f>
        <v/>
      </c>
      <c r="EG777" s="4" t="str">
        <f>IF('DATA ENTRY'!CK776="","",IF('DATA ENTRY'!I776="","",IF(AND($EF$4='DATA ENTRY'!G776,$EH$4='DATA ENTRY'!F776),'DATA ENTRY'!I776,"")))</f>
        <v/>
      </c>
      <c r="EH777" s="4" t="str">
        <f>IF('DATA ENTRY'!CK776="","",IF('DATA ENTRY'!CK776="","",IF(AND($EF$4='DATA ENTRY'!G776,$EH$4='DATA ENTRY'!F776),'DATA ENTRY'!CK776,"")))</f>
        <v/>
      </c>
      <c r="EI777" s="3" t="str">
        <f>IF('DATA ENTRY'!CK776="","",IF('DATA ENTRY'!N776="","",IF(AND($EF$4='DATA ENTRY'!G776,$EH$4='DATA ENTRY'!F776),'DATA ENTRY'!N776,"")))</f>
        <v/>
      </c>
      <c r="EJ777" s="107" t="str">
        <f>IF('DATA ENTRY'!CK776="","",IF('DATA ENTRY'!O776="","",IF(AND($EF$4='DATA ENTRY'!G776,$EH$4='DATA ENTRY'!F776),'DATA ENTRY'!O776,"")))</f>
        <v/>
      </c>
      <c r="EK777" s="3" t="str">
        <f>IF('DATA ENTRY'!CK776="","",IF('DATA ENTRY'!P776="","",IF(AND($EF$4='DATA ENTRY'!G776,$EH$4='DATA ENTRY'!F776),'DATA ENTRY'!P776,"")))</f>
        <v/>
      </c>
      <c r="EL777" s="107" t="str">
        <f>IF('DATA ENTRY'!CK776="","",IF('DATA ENTRY'!Q776="","",IF(AND($EF$4='DATA ENTRY'!G776,$EH$4='DATA ENTRY'!F776),'DATA ENTRY'!Q776,"")))</f>
        <v/>
      </c>
      <c r="EM777" s="3" t="str">
        <f>IF('DATA ENTRY'!CK776="","",IF('DATA ENTRY'!R776="","",IF(AND($EF$4='DATA ENTRY'!G776,$EH$4='DATA ENTRY'!F776),'DATA ENTRY'!R776,"")))</f>
        <v/>
      </c>
      <c r="EN777" s="107" t="str">
        <f>IF('DATA ENTRY'!CK776="","",IF('DATA ENTRY'!S776="","",IF(AND($EF$4='DATA ENTRY'!G776,$EH$4='DATA ENTRY'!F776),'DATA ENTRY'!S776,"")))</f>
        <v/>
      </c>
      <c r="EO777" s="3" t="str">
        <f>IF('DATA ENTRY'!CK776="","",IF('DATA ENTRY'!E776="","",IF(AND($EF$4='DATA ENTRY'!G776,$EH$4='DATA ENTRY'!F776),'DATA ENTRY'!E776,"")))</f>
        <v/>
      </c>
      <c r="EP777" s="3" t="str">
        <f>IF('DATA ENTRY'!CK776="","",IF('DATA ENTRY'!D776="","",IF(AND($EF$4='DATA ENTRY'!G776,$EH$4='DATA ENTRY'!F776),'DATA ENTRY'!D776,"")))</f>
        <v/>
      </c>
      <c r="EQ777" s="3" t="str">
        <f>IF('DATA ENTRY'!CK776="","",IF('DATA ENTRY'!W776="","",IF(AND($EF$4='DATA ENTRY'!G776,$EH$4='DATA ENTRY'!F776),'DATA ENTRY'!W776,"")))</f>
        <v/>
      </c>
      <c r="ER777" s="3" t="str">
        <f>IF('DATA ENTRY'!CK776="","",IF('DATA ENTRY'!X776="","",IF(AND($EF$4='DATA ENTRY'!G776,$EH$4='DATA ENTRY'!F776),'DATA ENTRY'!X776,"")))</f>
        <v/>
      </c>
      <c r="ES777" s="108" t="str">
        <f t="shared" si="207"/>
        <v/>
      </c>
      <c r="ET777" s="108" t="str">
        <f>IF('DATA ENTRY'!CK776="","",IF('DATA ENTRY'!D776="","",IF(AND($EF$4='DATA ENTRY'!G776,$EH$4='DATA ENTRY'!F776),'DATA ENTRY'!G776,"")))</f>
        <v/>
      </c>
      <c r="EY777">
        <f t="shared" si="208"/>
        <v>0</v>
      </c>
    </row>
    <row r="778" spans="1:155">
      <c r="A778" t="str">
        <f>IF(S778=0,"",1+(MAX($A$7:A777)))</f>
        <v/>
      </c>
      <c r="B778" s="224">
        <v>772</v>
      </c>
      <c r="C778" s="3" t="str">
        <f>IF('DATA ENTRY'!CK777="","",IF('DATA ENTRY'!B777="","",IF($D$4="All Post",'DATA ENTRY'!B777,IF(AND($D$4='DATA ENTRY'!CK777),'DATA ENTRY'!B777,""))))</f>
        <v/>
      </c>
      <c r="D778" s="3" t="str">
        <f>IF('DATA ENTRY'!CK777="","",IF('DATA ENTRY'!C777="","",IF($D$4="All Post",'DATA ENTRY'!C777,IF(AND($D$4='DATA ENTRY'!CK777),'DATA ENTRY'!C777,""))))</f>
        <v/>
      </c>
      <c r="E778" s="4" t="str">
        <f>IF('DATA ENTRY'!CK777="","",IF('DATA ENTRY'!I777="","",IF($D$4="All Post",'DATA ENTRY'!I777,IF(AND($D$4='DATA ENTRY'!CK777),'DATA ENTRY'!I777,""))))</f>
        <v/>
      </c>
      <c r="F778" s="4" t="str">
        <f>IF('DATA ENTRY'!CK777="","",IF('DATA ENTRY'!CK777="","",IF($D$4="All Post",'DATA ENTRY'!CK777,IF(AND($D$4='DATA ENTRY'!CK777),'DATA ENTRY'!CK777,""))))</f>
        <v/>
      </c>
      <c r="G778" s="3" t="str">
        <f>IF('DATA ENTRY'!CK777="","",IF('DATA ENTRY'!N777="","",IF($D$4="All Post",'DATA ENTRY'!N777,IF(AND($D$4='DATA ENTRY'!CK777),'DATA ENTRY'!N777,""))))</f>
        <v/>
      </c>
      <c r="H778" s="107" t="str">
        <f>IF('DATA ENTRY'!CK777="","",IF('DATA ENTRY'!O777="","",IF($D$4="All Post",'DATA ENTRY'!O777,IF(AND($D$4='DATA ENTRY'!CK777),'DATA ENTRY'!O777,""))))</f>
        <v/>
      </c>
      <c r="I778" s="3" t="str">
        <f>IF('DATA ENTRY'!CK777="","",IF('DATA ENTRY'!P777="","",IF($D$4="All Post",'DATA ENTRY'!P777,IF(AND($D$4='DATA ENTRY'!CK777),'DATA ENTRY'!P777,""))))</f>
        <v/>
      </c>
      <c r="J778" s="107" t="str">
        <f>IF('DATA ENTRY'!CK777="","",IF('DATA ENTRY'!Q777="","",IF($D$4="All Post",'DATA ENTRY'!Q777,IF(AND($D$4='DATA ENTRY'!CK777),'DATA ENTRY'!Q777,""))))</f>
        <v/>
      </c>
      <c r="K778" s="3" t="str">
        <f>IF('DATA ENTRY'!CK777="","",IF('DATA ENTRY'!R777="","",IF($D$4="All Post",'DATA ENTRY'!R777,IF(AND($D$4='DATA ENTRY'!CK777),'DATA ENTRY'!R777,""))))</f>
        <v/>
      </c>
      <c r="L778" s="3" t="str">
        <f>IF('DATA ENTRY'!CK777="","",IF('DATA ENTRY'!S777="","",IF($D$4="All Post",'DATA ENTRY'!S777,IF(AND($D$4='DATA ENTRY'!CK777),'DATA ENTRY'!S777,""))))</f>
        <v/>
      </c>
      <c r="M778" s="3" t="str">
        <f>IF('DATA ENTRY'!CK777="","",IF('DATA ENTRY'!E777="","",IF($D$4="All Post",'DATA ENTRY'!E777,IF(AND($D$4='DATA ENTRY'!CK777),'DATA ENTRY'!E777,""))))</f>
        <v/>
      </c>
      <c r="N778" s="3" t="str">
        <f>IF('DATA ENTRY'!CK777="","",IF('DATA ENTRY'!W777="","",IF($D$4="All Post",'DATA ENTRY'!W777,IF(AND($D$4='DATA ENTRY'!CK777),'DATA ENTRY'!W777,""))))</f>
        <v/>
      </c>
      <c r="O778" s="3" t="str">
        <f>IF('DATA ENTRY'!CK777="","",IF('DATA ENTRY'!X777="","",IF($D$4="All Post",'DATA ENTRY'!X777,IF(AND($D$4='DATA ENTRY'!CK777),'DATA ENTRY'!X777,""))))</f>
        <v/>
      </c>
      <c r="P778" s="3" t="str">
        <f>IF('DATA ENTRY'!CK777="","",IF('DATA ENTRY'!G777="","",IF($D$4="All Post",'DATA ENTRY'!G777,IF(AND($D$4='DATA ENTRY'!CK777),'DATA ENTRY'!G777,""))))</f>
        <v/>
      </c>
      <c r="S778">
        <f t="shared" si="195"/>
        <v>0</v>
      </c>
      <c r="T778" t="str">
        <f t="shared" si="196"/>
        <v/>
      </c>
      <c r="BZ778" t="str">
        <f t="shared" si="197"/>
        <v/>
      </c>
      <c r="CA778" t="str">
        <f t="shared" si="198"/>
        <v/>
      </c>
      <c r="CB778" s="224">
        <v>772</v>
      </c>
      <c r="CC778" s="3" t="str">
        <f>IF('DATA ENTRY'!CK777="","",IF('DATA ENTRY'!B777="","",IF(AND($CD$4='DATA ENTRY'!CK777,$CG$4='DATA ENTRY'!D777),'DATA ENTRY'!B777,"")))</f>
        <v/>
      </c>
      <c r="CD778" s="3" t="str">
        <f>IF('DATA ENTRY'!CK777="","",IF('DATA ENTRY'!C777="","",IF(AND($CD$4='DATA ENTRY'!CK777,$CG$4='DATA ENTRY'!D777),'DATA ENTRY'!C777,"")))</f>
        <v/>
      </c>
      <c r="CE778" s="4" t="str">
        <f>IF('DATA ENTRY'!CK777="","",IF('DATA ENTRY'!I777="","",IF(AND($CD$4='DATA ENTRY'!CK777,$CG$4='DATA ENTRY'!D777),'DATA ENTRY'!I777,"")))</f>
        <v/>
      </c>
      <c r="CF778" s="4" t="str">
        <f>IF('DATA ENTRY'!CK777="","",IF('DATA ENTRY'!CK777="","",IF(AND($CD$4='DATA ENTRY'!CK777,$CG$4='DATA ENTRY'!D777),'DATA ENTRY'!CK777,"")))</f>
        <v/>
      </c>
      <c r="CG778" s="3" t="str">
        <f>IF('DATA ENTRY'!CK777="","",IF('DATA ENTRY'!N777="","",IF(AND($CD$4='DATA ENTRY'!CK777,$CG$4='DATA ENTRY'!D777),'DATA ENTRY'!N777,"")))</f>
        <v/>
      </c>
      <c r="CH778" s="107" t="str">
        <f>IF('DATA ENTRY'!CK777="","",IF('DATA ENTRY'!O777="","",IF(AND($CD$4='DATA ENTRY'!CK777,$CG$4='DATA ENTRY'!D777),'DATA ENTRY'!O777,"")))</f>
        <v/>
      </c>
      <c r="CI778" s="3" t="str">
        <f>IF('DATA ENTRY'!CK777="","",IF('DATA ENTRY'!P777="","",IF(AND($CD$4='DATA ENTRY'!CK777,$CG$4='DATA ENTRY'!D777),'DATA ENTRY'!P777,"")))</f>
        <v/>
      </c>
      <c r="CJ778" s="107" t="str">
        <f>IF('DATA ENTRY'!CK777="","",IF('DATA ENTRY'!Q777="","",IF(AND($CD$4='DATA ENTRY'!CK777,$CG$4='DATA ENTRY'!D777),'DATA ENTRY'!Q777,"")))</f>
        <v/>
      </c>
      <c r="CK778" s="3" t="str">
        <f>IF('DATA ENTRY'!CK777="","",IF('DATA ENTRY'!R777="","",IF(AND($CD$4='DATA ENTRY'!CK777,$CG$4='DATA ENTRY'!D777),'DATA ENTRY'!R777,"")))</f>
        <v/>
      </c>
      <c r="CL778" s="3" t="str">
        <f>IF('DATA ENTRY'!CK777="","",IF('DATA ENTRY'!S777="","",IF(AND($CD$4='DATA ENTRY'!CK777,$CG$4='DATA ENTRY'!D777),'DATA ENTRY'!S777,"")))</f>
        <v/>
      </c>
      <c r="CM778" s="3" t="str">
        <f>IF('DATA ENTRY'!CK777="","",IF('DATA ENTRY'!E777="","",IF(AND($CD$4='DATA ENTRY'!CK777,$CG$4='DATA ENTRY'!D777),'DATA ENTRY'!E777,"")))</f>
        <v/>
      </c>
      <c r="CN778" s="3" t="str">
        <f>IF('DATA ENTRY'!CK777="","",IF('DATA ENTRY'!W777="","",IF(AND($CD$4='DATA ENTRY'!CK777,$CG$4='DATA ENTRY'!D777),'DATA ENTRY'!W777,"")))</f>
        <v/>
      </c>
      <c r="CO778" s="3" t="str">
        <f>IF('DATA ENTRY'!CK777="","",IF('DATA ENTRY'!X777="","",IF(AND($CD$4='DATA ENTRY'!CK777,$CG$4='DATA ENTRY'!D777),'DATA ENTRY'!X777,"")))</f>
        <v/>
      </c>
      <c r="CP778" s="108" t="str">
        <f t="shared" si="199"/>
        <v/>
      </c>
      <c r="CQ778" s="108" t="str">
        <f>IF('DATA ENTRY'!CK777="","",IF('DATA ENTRY'!G777="","",IF(AND($CD$4='DATA ENTRY'!CK777,$CG$4='DATA ENTRY'!D777),'DATA ENTRY'!G777,"")))</f>
        <v/>
      </c>
      <c r="CR778" s="230" t="str">
        <f>IF('DATA ENTRY'!CK777="","",IF('DATA ENTRY'!D777="","",IF(AND($CD$4='DATA ENTRY'!CK777,$CG$4='DATA ENTRY'!D777),'DATA ENTRY'!D777,"")))</f>
        <v/>
      </c>
      <c r="CS778">
        <f t="shared" si="200"/>
        <v>0</v>
      </c>
      <c r="CT778">
        <f t="shared" si="201"/>
        <v>0</v>
      </c>
      <c r="CV778" s="139"/>
      <c r="CX778">
        <f t="shared" si="202"/>
        <v>0</v>
      </c>
      <c r="DB778" t="str">
        <f t="shared" si="193"/>
        <v/>
      </c>
      <c r="DC778" t="str">
        <f t="shared" si="194"/>
        <v/>
      </c>
      <c r="DD778" s="224">
        <v>772</v>
      </c>
      <c r="DE778" s="3" t="str">
        <f>IF('DATA ENTRY'!CK777="","",IF('DATA ENTRY'!B777="","",IF(AND($DF$4='DATA ENTRY'!D777),'DATA ENTRY'!B777,"")))</f>
        <v/>
      </c>
      <c r="DF778" s="3" t="str">
        <f>IF('DATA ENTRY'!CK777="","",IF('DATA ENTRY'!C777="","",IF(AND($DF$4='DATA ENTRY'!D777),'DATA ENTRY'!C777,"")))</f>
        <v/>
      </c>
      <c r="DG778" s="4" t="str">
        <f>IF('DATA ENTRY'!CK777="","",IF('DATA ENTRY'!I777="","",IF(AND($DF$4='DATA ENTRY'!D777),'DATA ENTRY'!I777,"")))</f>
        <v/>
      </c>
      <c r="DH778" s="4" t="str">
        <f>IF('DATA ENTRY'!CK777="","",IF('DATA ENTRY'!CK777="","",IF(AND($DF$4='DATA ENTRY'!D777),'DATA ENTRY'!CK777,"")))</f>
        <v/>
      </c>
      <c r="DI778" s="3" t="str">
        <f>IF('DATA ENTRY'!CK777="","",IF('DATA ENTRY'!N777="","",IF(AND($DF$4='DATA ENTRY'!D777),'DATA ENTRY'!N777,"")))</f>
        <v/>
      </c>
      <c r="DJ778" s="107" t="str">
        <f>IF('DATA ENTRY'!CK777="","",IF('DATA ENTRY'!O777="","",IF(AND($DF$4='DATA ENTRY'!D777),'DATA ENTRY'!O777,"")))</f>
        <v/>
      </c>
      <c r="DK778" s="3" t="str">
        <f>IF('DATA ENTRY'!CK777="","",IF('DATA ENTRY'!P777="","",IF(AND($DF$4='DATA ENTRY'!D777),'DATA ENTRY'!P777,"")))</f>
        <v/>
      </c>
      <c r="DL778" s="107" t="str">
        <f>IF('DATA ENTRY'!CK777="","",IF('DATA ENTRY'!Q777="","",IF(AND($DF$4='DATA ENTRY'!D777),'DATA ENTRY'!Q777,"")))</f>
        <v/>
      </c>
      <c r="DM778" s="3" t="str">
        <f>IF('DATA ENTRY'!CK777="","",IF('DATA ENTRY'!R777="","",IF(AND($DF$4='DATA ENTRY'!D777),'DATA ENTRY'!R777,"")))</f>
        <v/>
      </c>
      <c r="DN778" s="107" t="str">
        <f>IF('DATA ENTRY'!CK777="","",IF('DATA ENTRY'!S777="","",IF(AND($DF$4='DATA ENTRY'!D777),'DATA ENTRY'!S777,"")))</f>
        <v/>
      </c>
      <c r="DO778" s="3" t="str">
        <f>IF('DATA ENTRY'!CK777="","",IF('DATA ENTRY'!E777="","",IF(AND($DF$4='DATA ENTRY'!D777),'DATA ENTRY'!E777,"")))</f>
        <v/>
      </c>
      <c r="DP778" s="3" t="str">
        <f>IF('DATA ENTRY'!CK777="","",IF('DATA ENTRY'!D777="","",IF(AND($DF$4='DATA ENTRY'!D777),'DATA ENTRY'!D777,"")))</f>
        <v/>
      </c>
      <c r="DQ778" s="3" t="str">
        <f>IF('DATA ENTRY'!CK777="","",IF('DATA ENTRY'!W777="","",IF(AND($DF$4='DATA ENTRY'!D777),'DATA ENTRY'!W777,"")))</f>
        <v/>
      </c>
      <c r="DR778" s="3" t="str">
        <f>IF('DATA ENTRY'!CK777="","",IF('DATA ENTRY'!X777="","",IF(AND($DF$4='DATA ENTRY'!D777),'DATA ENTRY'!X777,"")))</f>
        <v/>
      </c>
      <c r="DS778" s="108" t="str">
        <f t="shared" si="203"/>
        <v/>
      </c>
      <c r="DT778" s="108" t="str">
        <f>IF('DATA ENTRY'!CK777="","",IF('DATA ENTRY'!D777="","",IF(AND($DF$4='DATA ENTRY'!D777),'DATA ENTRY'!G777,"")))</f>
        <v/>
      </c>
      <c r="DY778">
        <f t="shared" si="204"/>
        <v>0</v>
      </c>
      <c r="EB778" t="str">
        <f t="shared" si="205"/>
        <v/>
      </c>
      <c r="EC778" t="str">
        <f t="shared" si="206"/>
        <v/>
      </c>
      <c r="ED778" s="224">
        <v>772</v>
      </c>
      <c r="EE778" s="3" t="str">
        <f>IF('DATA ENTRY'!CK777="","",IF('DATA ENTRY'!B777="","",IF(AND($EF$4='DATA ENTRY'!G777,$EH$4='DATA ENTRY'!F777),'DATA ENTRY'!B777,"")))</f>
        <v/>
      </c>
      <c r="EF778" s="3" t="str">
        <f>IF('DATA ENTRY'!CK777="","",IF('DATA ENTRY'!C777="","",IF(AND($EF$4='DATA ENTRY'!G777,$EH$4='DATA ENTRY'!F777),'DATA ENTRY'!C777,"")))</f>
        <v/>
      </c>
      <c r="EG778" s="4" t="str">
        <f>IF('DATA ENTRY'!CK777="","",IF('DATA ENTRY'!I777="","",IF(AND($EF$4='DATA ENTRY'!G777,$EH$4='DATA ENTRY'!F777),'DATA ENTRY'!I777,"")))</f>
        <v/>
      </c>
      <c r="EH778" s="4" t="str">
        <f>IF('DATA ENTRY'!CK777="","",IF('DATA ENTRY'!CK777="","",IF(AND($EF$4='DATA ENTRY'!G777,$EH$4='DATA ENTRY'!F777),'DATA ENTRY'!CK777,"")))</f>
        <v/>
      </c>
      <c r="EI778" s="3" t="str">
        <f>IF('DATA ENTRY'!CK777="","",IF('DATA ENTRY'!N777="","",IF(AND($EF$4='DATA ENTRY'!G777,$EH$4='DATA ENTRY'!F777),'DATA ENTRY'!N777,"")))</f>
        <v/>
      </c>
      <c r="EJ778" s="107" t="str">
        <f>IF('DATA ENTRY'!CK777="","",IF('DATA ENTRY'!O777="","",IF(AND($EF$4='DATA ENTRY'!G777,$EH$4='DATA ENTRY'!F777),'DATA ENTRY'!O777,"")))</f>
        <v/>
      </c>
      <c r="EK778" s="3" t="str">
        <f>IF('DATA ENTRY'!CK777="","",IF('DATA ENTRY'!P777="","",IF(AND($EF$4='DATA ENTRY'!G777,$EH$4='DATA ENTRY'!F777),'DATA ENTRY'!P777,"")))</f>
        <v/>
      </c>
      <c r="EL778" s="107" t="str">
        <f>IF('DATA ENTRY'!CK777="","",IF('DATA ENTRY'!Q777="","",IF(AND($EF$4='DATA ENTRY'!G777,$EH$4='DATA ENTRY'!F777),'DATA ENTRY'!Q777,"")))</f>
        <v/>
      </c>
      <c r="EM778" s="3" t="str">
        <f>IF('DATA ENTRY'!CK777="","",IF('DATA ENTRY'!R777="","",IF(AND($EF$4='DATA ENTRY'!G777,$EH$4='DATA ENTRY'!F777),'DATA ENTRY'!R777,"")))</f>
        <v/>
      </c>
      <c r="EN778" s="107" t="str">
        <f>IF('DATA ENTRY'!CK777="","",IF('DATA ENTRY'!S777="","",IF(AND($EF$4='DATA ENTRY'!G777,$EH$4='DATA ENTRY'!F777),'DATA ENTRY'!S777,"")))</f>
        <v/>
      </c>
      <c r="EO778" s="3" t="str">
        <f>IF('DATA ENTRY'!CK777="","",IF('DATA ENTRY'!E777="","",IF(AND($EF$4='DATA ENTRY'!G777,$EH$4='DATA ENTRY'!F777),'DATA ENTRY'!E777,"")))</f>
        <v/>
      </c>
      <c r="EP778" s="3" t="str">
        <f>IF('DATA ENTRY'!CK777="","",IF('DATA ENTRY'!D777="","",IF(AND($EF$4='DATA ENTRY'!G777,$EH$4='DATA ENTRY'!F777),'DATA ENTRY'!D777,"")))</f>
        <v/>
      </c>
      <c r="EQ778" s="3" t="str">
        <f>IF('DATA ENTRY'!CK777="","",IF('DATA ENTRY'!W777="","",IF(AND($EF$4='DATA ENTRY'!G777,$EH$4='DATA ENTRY'!F777),'DATA ENTRY'!W777,"")))</f>
        <v/>
      </c>
      <c r="ER778" s="3" t="str">
        <f>IF('DATA ENTRY'!CK777="","",IF('DATA ENTRY'!X777="","",IF(AND($EF$4='DATA ENTRY'!G777,$EH$4='DATA ENTRY'!F777),'DATA ENTRY'!X777,"")))</f>
        <v/>
      </c>
      <c r="ES778" s="108" t="str">
        <f t="shared" si="207"/>
        <v/>
      </c>
      <c r="ET778" s="108" t="str">
        <f>IF('DATA ENTRY'!CK777="","",IF('DATA ENTRY'!D777="","",IF(AND($EF$4='DATA ENTRY'!G777,$EH$4='DATA ENTRY'!F777),'DATA ENTRY'!G777,"")))</f>
        <v/>
      </c>
      <c r="EY778">
        <f t="shared" si="208"/>
        <v>0</v>
      </c>
    </row>
    <row r="779" spans="1:155">
      <c r="A779" t="str">
        <f>IF(S779=0,"",1+(MAX($A$7:A778)))</f>
        <v/>
      </c>
      <c r="B779" s="224">
        <v>773</v>
      </c>
      <c r="C779" s="3" t="str">
        <f>IF('DATA ENTRY'!CK778="","",IF('DATA ENTRY'!B778="","",IF($D$4="All Post",'DATA ENTRY'!B778,IF(AND($D$4='DATA ENTRY'!CK778),'DATA ENTRY'!B778,""))))</f>
        <v/>
      </c>
      <c r="D779" s="3" t="str">
        <f>IF('DATA ENTRY'!CK778="","",IF('DATA ENTRY'!C778="","",IF($D$4="All Post",'DATA ENTRY'!C778,IF(AND($D$4='DATA ENTRY'!CK778),'DATA ENTRY'!C778,""))))</f>
        <v/>
      </c>
      <c r="E779" s="4" t="str">
        <f>IF('DATA ENTRY'!CK778="","",IF('DATA ENTRY'!I778="","",IF($D$4="All Post",'DATA ENTRY'!I778,IF(AND($D$4='DATA ENTRY'!CK778),'DATA ENTRY'!I778,""))))</f>
        <v/>
      </c>
      <c r="F779" s="4" t="str">
        <f>IF('DATA ENTRY'!CK778="","",IF('DATA ENTRY'!CK778="","",IF($D$4="All Post",'DATA ENTRY'!CK778,IF(AND($D$4='DATA ENTRY'!CK778),'DATA ENTRY'!CK778,""))))</f>
        <v/>
      </c>
      <c r="G779" s="3" t="str">
        <f>IF('DATA ENTRY'!CK778="","",IF('DATA ENTRY'!N778="","",IF($D$4="All Post",'DATA ENTRY'!N778,IF(AND($D$4='DATA ENTRY'!CK778),'DATA ENTRY'!N778,""))))</f>
        <v/>
      </c>
      <c r="H779" s="107" t="str">
        <f>IF('DATA ENTRY'!CK778="","",IF('DATA ENTRY'!O778="","",IF($D$4="All Post",'DATA ENTRY'!O778,IF(AND($D$4='DATA ENTRY'!CK778),'DATA ENTRY'!O778,""))))</f>
        <v/>
      </c>
      <c r="I779" s="3" t="str">
        <f>IF('DATA ENTRY'!CK778="","",IF('DATA ENTRY'!P778="","",IF($D$4="All Post",'DATA ENTRY'!P778,IF(AND($D$4='DATA ENTRY'!CK778),'DATA ENTRY'!P778,""))))</f>
        <v/>
      </c>
      <c r="J779" s="107" t="str">
        <f>IF('DATA ENTRY'!CK778="","",IF('DATA ENTRY'!Q778="","",IF($D$4="All Post",'DATA ENTRY'!Q778,IF(AND($D$4='DATA ENTRY'!CK778),'DATA ENTRY'!Q778,""))))</f>
        <v/>
      </c>
      <c r="K779" s="3" t="str">
        <f>IF('DATA ENTRY'!CK778="","",IF('DATA ENTRY'!R778="","",IF($D$4="All Post",'DATA ENTRY'!R778,IF(AND($D$4='DATA ENTRY'!CK778),'DATA ENTRY'!R778,""))))</f>
        <v/>
      </c>
      <c r="L779" s="3" t="str">
        <f>IF('DATA ENTRY'!CK778="","",IF('DATA ENTRY'!S778="","",IF($D$4="All Post",'DATA ENTRY'!S778,IF(AND($D$4='DATA ENTRY'!CK778),'DATA ENTRY'!S778,""))))</f>
        <v/>
      </c>
      <c r="M779" s="3" t="str">
        <f>IF('DATA ENTRY'!CK778="","",IF('DATA ENTRY'!E778="","",IF($D$4="All Post",'DATA ENTRY'!E778,IF(AND($D$4='DATA ENTRY'!CK778),'DATA ENTRY'!E778,""))))</f>
        <v/>
      </c>
      <c r="N779" s="3" t="str">
        <f>IF('DATA ENTRY'!CK778="","",IF('DATA ENTRY'!W778="","",IF($D$4="All Post",'DATA ENTRY'!W778,IF(AND($D$4='DATA ENTRY'!CK778),'DATA ENTRY'!W778,""))))</f>
        <v/>
      </c>
      <c r="O779" s="3" t="str">
        <f>IF('DATA ENTRY'!CK778="","",IF('DATA ENTRY'!X778="","",IF($D$4="All Post",'DATA ENTRY'!X778,IF(AND($D$4='DATA ENTRY'!CK778),'DATA ENTRY'!X778,""))))</f>
        <v/>
      </c>
      <c r="P779" s="3" t="str">
        <f>IF('DATA ENTRY'!CK778="","",IF('DATA ENTRY'!G778="","",IF($D$4="All Post",'DATA ENTRY'!G778,IF(AND($D$4='DATA ENTRY'!CK778),'DATA ENTRY'!G778,""))))</f>
        <v/>
      </c>
      <c r="S779">
        <f t="shared" si="195"/>
        <v>0</v>
      </c>
      <c r="T779" t="str">
        <f t="shared" si="196"/>
        <v/>
      </c>
      <c r="BZ779" t="str">
        <f t="shared" si="197"/>
        <v/>
      </c>
      <c r="CA779" t="str">
        <f t="shared" si="198"/>
        <v/>
      </c>
      <c r="CB779" s="224">
        <v>773</v>
      </c>
      <c r="CC779" s="3" t="str">
        <f>IF('DATA ENTRY'!CK778="","",IF('DATA ENTRY'!B778="","",IF(AND($CD$4='DATA ENTRY'!CK778,$CG$4='DATA ENTRY'!D778),'DATA ENTRY'!B778,"")))</f>
        <v/>
      </c>
      <c r="CD779" s="3" t="str">
        <f>IF('DATA ENTRY'!CK778="","",IF('DATA ENTRY'!C778="","",IF(AND($CD$4='DATA ENTRY'!CK778,$CG$4='DATA ENTRY'!D778),'DATA ENTRY'!C778,"")))</f>
        <v/>
      </c>
      <c r="CE779" s="4" t="str">
        <f>IF('DATA ENTRY'!CK778="","",IF('DATA ENTRY'!I778="","",IF(AND($CD$4='DATA ENTRY'!CK778,$CG$4='DATA ENTRY'!D778),'DATA ENTRY'!I778,"")))</f>
        <v/>
      </c>
      <c r="CF779" s="4" t="str">
        <f>IF('DATA ENTRY'!CK778="","",IF('DATA ENTRY'!CK778="","",IF(AND($CD$4='DATA ENTRY'!CK778,$CG$4='DATA ENTRY'!D778),'DATA ENTRY'!CK778,"")))</f>
        <v/>
      </c>
      <c r="CG779" s="3" t="str">
        <f>IF('DATA ENTRY'!CK778="","",IF('DATA ENTRY'!N778="","",IF(AND($CD$4='DATA ENTRY'!CK778,$CG$4='DATA ENTRY'!D778),'DATA ENTRY'!N778,"")))</f>
        <v/>
      </c>
      <c r="CH779" s="107" t="str">
        <f>IF('DATA ENTRY'!CK778="","",IF('DATA ENTRY'!O778="","",IF(AND($CD$4='DATA ENTRY'!CK778,$CG$4='DATA ENTRY'!D778),'DATA ENTRY'!O778,"")))</f>
        <v/>
      </c>
      <c r="CI779" s="3" t="str">
        <f>IF('DATA ENTRY'!CK778="","",IF('DATA ENTRY'!P778="","",IF(AND($CD$4='DATA ENTRY'!CK778,$CG$4='DATA ENTRY'!D778),'DATA ENTRY'!P778,"")))</f>
        <v/>
      </c>
      <c r="CJ779" s="107" t="str">
        <f>IF('DATA ENTRY'!CK778="","",IF('DATA ENTRY'!Q778="","",IF(AND($CD$4='DATA ENTRY'!CK778,$CG$4='DATA ENTRY'!D778),'DATA ENTRY'!Q778,"")))</f>
        <v/>
      </c>
      <c r="CK779" s="3" t="str">
        <f>IF('DATA ENTRY'!CK778="","",IF('DATA ENTRY'!R778="","",IF(AND($CD$4='DATA ENTRY'!CK778,$CG$4='DATA ENTRY'!D778),'DATA ENTRY'!R778,"")))</f>
        <v/>
      </c>
      <c r="CL779" s="3" t="str">
        <f>IF('DATA ENTRY'!CK778="","",IF('DATA ENTRY'!S778="","",IF(AND($CD$4='DATA ENTRY'!CK778,$CG$4='DATA ENTRY'!D778),'DATA ENTRY'!S778,"")))</f>
        <v/>
      </c>
      <c r="CM779" s="3" t="str">
        <f>IF('DATA ENTRY'!CK778="","",IF('DATA ENTRY'!E778="","",IF(AND($CD$4='DATA ENTRY'!CK778,$CG$4='DATA ENTRY'!D778),'DATA ENTRY'!E778,"")))</f>
        <v/>
      </c>
      <c r="CN779" s="3" t="str">
        <f>IF('DATA ENTRY'!CK778="","",IF('DATA ENTRY'!W778="","",IF(AND($CD$4='DATA ENTRY'!CK778,$CG$4='DATA ENTRY'!D778),'DATA ENTRY'!W778,"")))</f>
        <v/>
      </c>
      <c r="CO779" s="3" t="str">
        <f>IF('DATA ENTRY'!CK778="","",IF('DATA ENTRY'!X778="","",IF(AND($CD$4='DATA ENTRY'!CK778,$CG$4='DATA ENTRY'!D778),'DATA ENTRY'!X778,"")))</f>
        <v/>
      </c>
      <c r="CP779" s="108" t="str">
        <f t="shared" si="199"/>
        <v/>
      </c>
      <c r="CQ779" s="108" t="str">
        <f>IF('DATA ENTRY'!CK778="","",IF('DATA ENTRY'!G778="","",IF(AND($CD$4='DATA ENTRY'!CK778,$CG$4='DATA ENTRY'!D778),'DATA ENTRY'!G778,"")))</f>
        <v/>
      </c>
      <c r="CR779" s="230" t="str">
        <f>IF('DATA ENTRY'!CK778="","",IF('DATA ENTRY'!D778="","",IF(AND($CD$4='DATA ENTRY'!CK778,$CG$4='DATA ENTRY'!D778),'DATA ENTRY'!D778,"")))</f>
        <v/>
      </c>
      <c r="CS779">
        <f t="shared" si="200"/>
        <v>0</v>
      </c>
      <c r="CT779">
        <f t="shared" si="201"/>
        <v>0</v>
      </c>
      <c r="CV779" s="139"/>
      <c r="CX779">
        <f t="shared" si="202"/>
        <v>0</v>
      </c>
      <c r="DB779" t="str">
        <f t="shared" si="193"/>
        <v/>
      </c>
      <c r="DC779" t="str">
        <f t="shared" si="194"/>
        <v/>
      </c>
      <c r="DD779" s="224">
        <v>773</v>
      </c>
      <c r="DE779" s="3" t="str">
        <f>IF('DATA ENTRY'!CK778="","",IF('DATA ENTRY'!B778="","",IF(AND($DF$4='DATA ENTRY'!D778),'DATA ENTRY'!B778,"")))</f>
        <v/>
      </c>
      <c r="DF779" s="3" t="str">
        <f>IF('DATA ENTRY'!CK778="","",IF('DATA ENTRY'!C778="","",IF(AND($DF$4='DATA ENTRY'!D778),'DATA ENTRY'!C778,"")))</f>
        <v/>
      </c>
      <c r="DG779" s="4" t="str">
        <f>IF('DATA ENTRY'!CK778="","",IF('DATA ENTRY'!I778="","",IF(AND($DF$4='DATA ENTRY'!D778),'DATA ENTRY'!I778,"")))</f>
        <v/>
      </c>
      <c r="DH779" s="4" t="str">
        <f>IF('DATA ENTRY'!CK778="","",IF('DATA ENTRY'!CK778="","",IF(AND($DF$4='DATA ENTRY'!D778),'DATA ENTRY'!CK778,"")))</f>
        <v/>
      </c>
      <c r="DI779" s="3" t="str">
        <f>IF('DATA ENTRY'!CK778="","",IF('DATA ENTRY'!N778="","",IF(AND($DF$4='DATA ENTRY'!D778),'DATA ENTRY'!N778,"")))</f>
        <v/>
      </c>
      <c r="DJ779" s="107" t="str">
        <f>IF('DATA ENTRY'!CK778="","",IF('DATA ENTRY'!O778="","",IF(AND($DF$4='DATA ENTRY'!D778),'DATA ENTRY'!O778,"")))</f>
        <v/>
      </c>
      <c r="DK779" s="3" t="str">
        <f>IF('DATA ENTRY'!CK778="","",IF('DATA ENTRY'!P778="","",IF(AND($DF$4='DATA ENTRY'!D778),'DATA ENTRY'!P778,"")))</f>
        <v/>
      </c>
      <c r="DL779" s="107" t="str">
        <f>IF('DATA ENTRY'!CK778="","",IF('DATA ENTRY'!Q778="","",IF(AND($DF$4='DATA ENTRY'!D778),'DATA ENTRY'!Q778,"")))</f>
        <v/>
      </c>
      <c r="DM779" s="3" t="str">
        <f>IF('DATA ENTRY'!CK778="","",IF('DATA ENTRY'!R778="","",IF(AND($DF$4='DATA ENTRY'!D778),'DATA ENTRY'!R778,"")))</f>
        <v/>
      </c>
      <c r="DN779" s="107" t="str">
        <f>IF('DATA ENTRY'!CK778="","",IF('DATA ENTRY'!S778="","",IF(AND($DF$4='DATA ENTRY'!D778),'DATA ENTRY'!S778,"")))</f>
        <v/>
      </c>
      <c r="DO779" s="3" t="str">
        <f>IF('DATA ENTRY'!CK778="","",IF('DATA ENTRY'!E778="","",IF(AND($DF$4='DATA ENTRY'!D778),'DATA ENTRY'!E778,"")))</f>
        <v/>
      </c>
      <c r="DP779" s="3" t="str">
        <f>IF('DATA ENTRY'!CK778="","",IF('DATA ENTRY'!D778="","",IF(AND($DF$4='DATA ENTRY'!D778),'DATA ENTRY'!D778,"")))</f>
        <v/>
      </c>
      <c r="DQ779" s="3" t="str">
        <f>IF('DATA ENTRY'!CK778="","",IF('DATA ENTRY'!W778="","",IF(AND($DF$4='DATA ENTRY'!D778),'DATA ENTRY'!W778,"")))</f>
        <v/>
      </c>
      <c r="DR779" s="3" t="str">
        <f>IF('DATA ENTRY'!CK778="","",IF('DATA ENTRY'!X778="","",IF(AND($DF$4='DATA ENTRY'!D778),'DATA ENTRY'!X778,"")))</f>
        <v/>
      </c>
      <c r="DS779" s="108" t="str">
        <f t="shared" si="203"/>
        <v/>
      </c>
      <c r="DT779" s="108" t="str">
        <f>IF('DATA ENTRY'!CK778="","",IF('DATA ENTRY'!D778="","",IF(AND($DF$4='DATA ENTRY'!D778),'DATA ENTRY'!G778,"")))</f>
        <v/>
      </c>
      <c r="DY779">
        <f t="shared" si="204"/>
        <v>0</v>
      </c>
      <c r="EB779" t="str">
        <f t="shared" si="205"/>
        <v/>
      </c>
      <c r="EC779" t="str">
        <f t="shared" si="206"/>
        <v/>
      </c>
      <c r="ED779" s="224">
        <v>773</v>
      </c>
      <c r="EE779" s="3" t="str">
        <f>IF('DATA ENTRY'!CK778="","",IF('DATA ENTRY'!B778="","",IF(AND($EF$4='DATA ENTRY'!G778,$EH$4='DATA ENTRY'!F778),'DATA ENTRY'!B778,"")))</f>
        <v/>
      </c>
      <c r="EF779" s="3" t="str">
        <f>IF('DATA ENTRY'!CK778="","",IF('DATA ENTRY'!C778="","",IF(AND($EF$4='DATA ENTRY'!G778,$EH$4='DATA ENTRY'!F778),'DATA ENTRY'!C778,"")))</f>
        <v/>
      </c>
      <c r="EG779" s="4" t="str">
        <f>IF('DATA ENTRY'!CK778="","",IF('DATA ENTRY'!I778="","",IF(AND($EF$4='DATA ENTRY'!G778,$EH$4='DATA ENTRY'!F778),'DATA ENTRY'!I778,"")))</f>
        <v/>
      </c>
      <c r="EH779" s="4" t="str">
        <f>IF('DATA ENTRY'!CK778="","",IF('DATA ENTRY'!CK778="","",IF(AND($EF$4='DATA ENTRY'!G778,$EH$4='DATA ENTRY'!F778),'DATA ENTRY'!CK778,"")))</f>
        <v/>
      </c>
      <c r="EI779" s="3" t="str">
        <f>IF('DATA ENTRY'!CK778="","",IF('DATA ENTRY'!N778="","",IF(AND($EF$4='DATA ENTRY'!G778,$EH$4='DATA ENTRY'!F778),'DATA ENTRY'!N778,"")))</f>
        <v/>
      </c>
      <c r="EJ779" s="107" t="str">
        <f>IF('DATA ENTRY'!CK778="","",IF('DATA ENTRY'!O778="","",IF(AND($EF$4='DATA ENTRY'!G778,$EH$4='DATA ENTRY'!F778),'DATA ENTRY'!O778,"")))</f>
        <v/>
      </c>
      <c r="EK779" s="3" t="str">
        <f>IF('DATA ENTRY'!CK778="","",IF('DATA ENTRY'!P778="","",IF(AND($EF$4='DATA ENTRY'!G778,$EH$4='DATA ENTRY'!F778),'DATA ENTRY'!P778,"")))</f>
        <v/>
      </c>
      <c r="EL779" s="107" t="str">
        <f>IF('DATA ENTRY'!CK778="","",IF('DATA ENTRY'!Q778="","",IF(AND($EF$4='DATA ENTRY'!G778,$EH$4='DATA ENTRY'!F778),'DATA ENTRY'!Q778,"")))</f>
        <v/>
      </c>
      <c r="EM779" s="3" t="str">
        <f>IF('DATA ENTRY'!CK778="","",IF('DATA ENTRY'!R778="","",IF(AND($EF$4='DATA ENTRY'!G778,$EH$4='DATA ENTRY'!F778),'DATA ENTRY'!R778,"")))</f>
        <v/>
      </c>
      <c r="EN779" s="107" t="str">
        <f>IF('DATA ENTRY'!CK778="","",IF('DATA ENTRY'!S778="","",IF(AND($EF$4='DATA ENTRY'!G778,$EH$4='DATA ENTRY'!F778),'DATA ENTRY'!S778,"")))</f>
        <v/>
      </c>
      <c r="EO779" s="3" t="str">
        <f>IF('DATA ENTRY'!CK778="","",IF('DATA ENTRY'!E778="","",IF(AND($EF$4='DATA ENTRY'!G778,$EH$4='DATA ENTRY'!F778),'DATA ENTRY'!E778,"")))</f>
        <v/>
      </c>
      <c r="EP779" s="3" t="str">
        <f>IF('DATA ENTRY'!CK778="","",IF('DATA ENTRY'!D778="","",IF(AND($EF$4='DATA ENTRY'!G778,$EH$4='DATA ENTRY'!F778),'DATA ENTRY'!D778,"")))</f>
        <v/>
      </c>
      <c r="EQ779" s="3" t="str">
        <f>IF('DATA ENTRY'!CK778="","",IF('DATA ENTRY'!W778="","",IF(AND($EF$4='DATA ENTRY'!G778,$EH$4='DATA ENTRY'!F778),'DATA ENTRY'!W778,"")))</f>
        <v/>
      </c>
      <c r="ER779" s="3" t="str">
        <f>IF('DATA ENTRY'!CK778="","",IF('DATA ENTRY'!X778="","",IF(AND($EF$4='DATA ENTRY'!G778,$EH$4='DATA ENTRY'!F778),'DATA ENTRY'!X778,"")))</f>
        <v/>
      </c>
      <c r="ES779" s="108" t="str">
        <f t="shared" si="207"/>
        <v/>
      </c>
      <c r="ET779" s="108" t="str">
        <f>IF('DATA ENTRY'!CK778="","",IF('DATA ENTRY'!D778="","",IF(AND($EF$4='DATA ENTRY'!G778,$EH$4='DATA ENTRY'!F778),'DATA ENTRY'!G778,"")))</f>
        <v/>
      </c>
      <c r="EY779">
        <f t="shared" si="208"/>
        <v>0</v>
      </c>
    </row>
    <row r="780" spans="1:155">
      <c r="A780" t="str">
        <f>IF(S780=0,"",1+(MAX($A$7:A779)))</f>
        <v/>
      </c>
      <c r="B780" s="224">
        <v>774</v>
      </c>
      <c r="C780" s="3" t="str">
        <f>IF('DATA ENTRY'!CK779="","",IF('DATA ENTRY'!B779="","",IF($D$4="All Post",'DATA ENTRY'!B779,IF(AND($D$4='DATA ENTRY'!CK779),'DATA ENTRY'!B779,""))))</f>
        <v/>
      </c>
      <c r="D780" s="3" t="str">
        <f>IF('DATA ENTRY'!CK779="","",IF('DATA ENTRY'!C779="","",IF($D$4="All Post",'DATA ENTRY'!C779,IF(AND($D$4='DATA ENTRY'!CK779),'DATA ENTRY'!C779,""))))</f>
        <v/>
      </c>
      <c r="E780" s="4" t="str">
        <f>IF('DATA ENTRY'!CK779="","",IF('DATA ENTRY'!I779="","",IF($D$4="All Post",'DATA ENTRY'!I779,IF(AND($D$4='DATA ENTRY'!CK779),'DATA ENTRY'!I779,""))))</f>
        <v/>
      </c>
      <c r="F780" s="4" t="str">
        <f>IF('DATA ENTRY'!CK779="","",IF('DATA ENTRY'!CK779="","",IF($D$4="All Post",'DATA ENTRY'!CK779,IF(AND($D$4='DATA ENTRY'!CK779),'DATA ENTRY'!CK779,""))))</f>
        <v/>
      </c>
      <c r="G780" s="3" t="str">
        <f>IF('DATA ENTRY'!CK779="","",IF('DATA ENTRY'!N779="","",IF($D$4="All Post",'DATA ENTRY'!N779,IF(AND($D$4='DATA ENTRY'!CK779),'DATA ENTRY'!N779,""))))</f>
        <v/>
      </c>
      <c r="H780" s="107" t="str">
        <f>IF('DATA ENTRY'!CK779="","",IF('DATA ENTRY'!O779="","",IF($D$4="All Post",'DATA ENTRY'!O779,IF(AND($D$4='DATA ENTRY'!CK779),'DATA ENTRY'!O779,""))))</f>
        <v/>
      </c>
      <c r="I780" s="3" t="str">
        <f>IF('DATA ENTRY'!CK779="","",IF('DATA ENTRY'!P779="","",IF($D$4="All Post",'DATA ENTRY'!P779,IF(AND($D$4='DATA ENTRY'!CK779),'DATA ENTRY'!P779,""))))</f>
        <v/>
      </c>
      <c r="J780" s="107" t="str">
        <f>IF('DATA ENTRY'!CK779="","",IF('DATA ENTRY'!Q779="","",IF($D$4="All Post",'DATA ENTRY'!Q779,IF(AND($D$4='DATA ENTRY'!CK779),'DATA ENTRY'!Q779,""))))</f>
        <v/>
      </c>
      <c r="K780" s="3" t="str">
        <f>IF('DATA ENTRY'!CK779="","",IF('DATA ENTRY'!R779="","",IF($D$4="All Post",'DATA ENTRY'!R779,IF(AND($D$4='DATA ENTRY'!CK779),'DATA ENTRY'!R779,""))))</f>
        <v/>
      </c>
      <c r="L780" s="3" t="str">
        <f>IF('DATA ENTRY'!CK779="","",IF('DATA ENTRY'!S779="","",IF($D$4="All Post",'DATA ENTRY'!S779,IF(AND($D$4='DATA ENTRY'!CK779),'DATA ENTRY'!S779,""))))</f>
        <v/>
      </c>
      <c r="M780" s="3" t="str">
        <f>IF('DATA ENTRY'!CK779="","",IF('DATA ENTRY'!E779="","",IF($D$4="All Post",'DATA ENTRY'!E779,IF(AND($D$4='DATA ENTRY'!CK779),'DATA ENTRY'!E779,""))))</f>
        <v/>
      </c>
      <c r="N780" s="3" t="str">
        <f>IF('DATA ENTRY'!CK779="","",IF('DATA ENTRY'!W779="","",IF($D$4="All Post",'DATA ENTRY'!W779,IF(AND($D$4='DATA ENTRY'!CK779),'DATA ENTRY'!W779,""))))</f>
        <v/>
      </c>
      <c r="O780" s="3" t="str">
        <f>IF('DATA ENTRY'!CK779="","",IF('DATA ENTRY'!X779="","",IF($D$4="All Post",'DATA ENTRY'!X779,IF(AND($D$4='DATA ENTRY'!CK779),'DATA ENTRY'!X779,""))))</f>
        <v/>
      </c>
      <c r="P780" s="3" t="str">
        <f>IF('DATA ENTRY'!CK779="","",IF('DATA ENTRY'!G779="","",IF($D$4="All Post",'DATA ENTRY'!G779,IF(AND($D$4='DATA ENTRY'!CK779),'DATA ENTRY'!G779,""))))</f>
        <v/>
      </c>
      <c r="S780">
        <f t="shared" si="195"/>
        <v>0</v>
      </c>
      <c r="T780" t="str">
        <f t="shared" si="196"/>
        <v/>
      </c>
      <c r="BZ780" t="str">
        <f t="shared" si="197"/>
        <v/>
      </c>
      <c r="CA780" t="str">
        <f t="shared" si="198"/>
        <v/>
      </c>
      <c r="CB780" s="224">
        <v>774</v>
      </c>
      <c r="CC780" s="3" t="str">
        <f>IF('DATA ENTRY'!CK779="","",IF('DATA ENTRY'!B779="","",IF(AND($CD$4='DATA ENTRY'!CK779,$CG$4='DATA ENTRY'!D779),'DATA ENTRY'!B779,"")))</f>
        <v/>
      </c>
      <c r="CD780" s="3" t="str">
        <f>IF('DATA ENTRY'!CK779="","",IF('DATA ENTRY'!C779="","",IF(AND($CD$4='DATA ENTRY'!CK779,$CG$4='DATA ENTRY'!D779),'DATA ENTRY'!C779,"")))</f>
        <v/>
      </c>
      <c r="CE780" s="4" t="str">
        <f>IF('DATA ENTRY'!CK779="","",IF('DATA ENTRY'!I779="","",IF(AND($CD$4='DATA ENTRY'!CK779,$CG$4='DATA ENTRY'!D779),'DATA ENTRY'!I779,"")))</f>
        <v/>
      </c>
      <c r="CF780" s="4" t="str">
        <f>IF('DATA ENTRY'!CK779="","",IF('DATA ENTRY'!CK779="","",IF(AND($CD$4='DATA ENTRY'!CK779,$CG$4='DATA ENTRY'!D779),'DATA ENTRY'!CK779,"")))</f>
        <v/>
      </c>
      <c r="CG780" s="3" t="str">
        <f>IF('DATA ENTRY'!CK779="","",IF('DATA ENTRY'!N779="","",IF(AND($CD$4='DATA ENTRY'!CK779,$CG$4='DATA ENTRY'!D779),'DATA ENTRY'!N779,"")))</f>
        <v/>
      </c>
      <c r="CH780" s="107" t="str">
        <f>IF('DATA ENTRY'!CK779="","",IF('DATA ENTRY'!O779="","",IF(AND($CD$4='DATA ENTRY'!CK779,$CG$4='DATA ENTRY'!D779),'DATA ENTRY'!O779,"")))</f>
        <v/>
      </c>
      <c r="CI780" s="3" t="str">
        <f>IF('DATA ENTRY'!CK779="","",IF('DATA ENTRY'!P779="","",IF(AND($CD$4='DATA ENTRY'!CK779,$CG$4='DATA ENTRY'!D779),'DATA ENTRY'!P779,"")))</f>
        <v/>
      </c>
      <c r="CJ780" s="107" t="str">
        <f>IF('DATA ENTRY'!CK779="","",IF('DATA ENTRY'!Q779="","",IF(AND($CD$4='DATA ENTRY'!CK779,$CG$4='DATA ENTRY'!D779),'DATA ENTRY'!Q779,"")))</f>
        <v/>
      </c>
      <c r="CK780" s="3" t="str">
        <f>IF('DATA ENTRY'!CK779="","",IF('DATA ENTRY'!R779="","",IF(AND($CD$4='DATA ENTRY'!CK779,$CG$4='DATA ENTRY'!D779),'DATA ENTRY'!R779,"")))</f>
        <v/>
      </c>
      <c r="CL780" s="3" t="str">
        <f>IF('DATA ENTRY'!CK779="","",IF('DATA ENTRY'!S779="","",IF(AND($CD$4='DATA ENTRY'!CK779,$CG$4='DATA ENTRY'!D779),'DATA ENTRY'!S779,"")))</f>
        <v/>
      </c>
      <c r="CM780" s="3" t="str">
        <f>IF('DATA ENTRY'!CK779="","",IF('DATA ENTRY'!E779="","",IF(AND($CD$4='DATA ENTRY'!CK779,$CG$4='DATA ENTRY'!D779),'DATA ENTRY'!E779,"")))</f>
        <v/>
      </c>
      <c r="CN780" s="3" t="str">
        <f>IF('DATA ENTRY'!CK779="","",IF('DATA ENTRY'!W779="","",IF(AND($CD$4='DATA ENTRY'!CK779,$CG$4='DATA ENTRY'!D779),'DATA ENTRY'!W779,"")))</f>
        <v/>
      </c>
      <c r="CO780" s="3" t="str">
        <f>IF('DATA ENTRY'!CK779="","",IF('DATA ENTRY'!X779="","",IF(AND($CD$4='DATA ENTRY'!CK779,$CG$4='DATA ENTRY'!D779),'DATA ENTRY'!X779,"")))</f>
        <v/>
      </c>
      <c r="CP780" s="108" t="str">
        <f t="shared" si="199"/>
        <v/>
      </c>
      <c r="CQ780" s="108" t="str">
        <f>IF('DATA ENTRY'!CK779="","",IF('DATA ENTRY'!G779="","",IF(AND($CD$4='DATA ENTRY'!CK779,$CG$4='DATA ENTRY'!D779),'DATA ENTRY'!G779,"")))</f>
        <v/>
      </c>
      <c r="CR780" s="230" t="str">
        <f>IF('DATA ENTRY'!CK779="","",IF('DATA ENTRY'!D779="","",IF(AND($CD$4='DATA ENTRY'!CK779,$CG$4='DATA ENTRY'!D779),'DATA ENTRY'!D779,"")))</f>
        <v/>
      </c>
      <c r="CS780">
        <f t="shared" si="200"/>
        <v>0</v>
      </c>
      <c r="CT780">
        <f t="shared" si="201"/>
        <v>0</v>
      </c>
      <c r="CV780" s="139"/>
      <c r="CX780">
        <f t="shared" si="202"/>
        <v>0</v>
      </c>
      <c r="DB780" t="str">
        <f t="shared" ref="DB780:DB843" si="209">IF(DG780="","",RANK(DG780,$DG$7:$DG$211,1))</f>
        <v/>
      </c>
      <c r="DC780" t="str">
        <f t="shared" ref="DC780:DC843" si="210">IF(DY780=0,"",DY780)</f>
        <v/>
      </c>
      <c r="DD780" s="224">
        <v>774</v>
      </c>
      <c r="DE780" s="3" t="str">
        <f>IF('DATA ENTRY'!CK779="","",IF('DATA ENTRY'!B779="","",IF(AND($DF$4='DATA ENTRY'!D779),'DATA ENTRY'!B779,"")))</f>
        <v/>
      </c>
      <c r="DF780" s="3" t="str">
        <f>IF('DATA ENTRY'!CK779="","",IF('DATA ENTRY'!C779="","",IF(AND($DF$4='DATA ENTRY'!D779),'DATA ENTRY'!C779,"")))</f>
        <v/>
      </c>
      <c r="DG780" s="4" t="str">
        <f>IF('DATA ENTRY'!CK779="","",IF('DATA ENTRY'!I779="","",IF(AND($DF$4='DATA ENTRY'!D779),'DATA ENTRY'!I779,"")))</f>
        <v/>
      </c>
      <c r="DH780" s="4" t="str">
        <f>IF('DATA ENTRY'!CK779="","",IF('DATA ENTRY'!CK779="","",IF(AND($DF$4='DATA ENTRY'!D779),'DATA ENTRY'!CK779,"")))</f>
        <v/>
      </c>
      <c r="DI780" s="3" t="str">
        <f>IF('DATA ENTRY'!CK779="","",IF('DATA ENTRY'!N779="","",IF(AND($DF$4='DATA ENTRY'!D779),'DATA ENTRY'!N779,"")))</f>
        <v/>
      </c>
      <c r="DJ780" s="107" t="str">
        <f>IF('DATA ENTRY'!CK779="","",IF('DATA ENTRY'!O779="","",IF(AND($DF$4='DATA ENTRY'!D779),'DATA ENTRY'!O779,"")))</f>
        <v/>
      </c>
      <c r="DK780" s="3" t="str">
        <f>IF('DATA ENTRY'!CK779="","",IF('DATA ENTRY'!P779="","",IF(AND($DF$4='DATA ENTRY'!D779),'DATA ENTRY'!P779,"")))</f>
        <v/>
      </c>
      <c r="DL780" s="107" t="str">
        <f>IF('DATA ENTRY'!CK779="","",IF('DATA ENTRY'!Q779="","",IF(AND($DF$4='DATA ENTRY'!D779),'DATA ENTRY'!Q779,"")))</f>
        <v/>
      </c>
      <c r="DM780" s="3" t="str">
        <f>IF('DATA ENTRY'!CK779="","",IF('DATA ENTRY'!R779="","",IF(AND($DF$4='DATA ENTRY'!D779),'DATA ENTRY'!R779,"")))</f>
        <v/>
      </c>
      <c r="DN780" s="107" t="str">
        <f>IF('DATA ENTRY'!CK779="","",IF('DATA ENTRY'!S779="","",IF(AND($DF$4='DATA ENTRY'!D779),'DATA ENTRY'!S779,"")))</f>
        <v/>
      </c>
      <c r="DO780" s="3" t="str">
        <f>IF('DATA ENTRY'!CK779="","",IF('DATA ENTRY'!E779="","",IF(AND($DF$4='DATA ENTRY'!D779),'DATA ENTRY'!E779,"")))</f>
        <v/>
      </c>
      <c r="DP780" s="3" t="str">
        <f>IF('DATA ENTRY'!CK779="","",IF('DATA ENTRY'!D779="","",IF(AND($DF$4='DATA ENTRY'!D779),'DATA ENTRY'!D779,"")))</f>
        <v/>
      </c>
      <c r="DQ780" s="3" t="str">
        <f>IF('DATA ENTRY'!CK779="","",IF('DATA ENTRY'!W779="","",IF(AND($DF$4='DATA ENTRY'!D779),'DATA ENTRY'!W779,"")))</f>
        <v/>
      </c>
      <c r="DR780" s="3" t="str">
        <f>IF('DATA ENTRY'!CK779="","",IF('DATA ENTRY'!X779="","",IF(AND($DF$4='DATA ENTRY'!D779),'DATA ENTRY'!X779,"")))</f>
        <v/>
      </c>
      <c r="DS780" s="108" t="str">
        <f t="shared" si="203"/>
        <v/>
      </c>
      <c r="DT780" s="108" t="str">
        <f>IF('DATA ENTRY'!CK779="","",IF('DATA ENTRY'!D779="","",IF(AND($DF$4='DATA ENTRY'!D779),'DATA ENTRY'!G779,"")))</f>
        <v/>
      </c>
      <c r="DY780">
        <f t="shared" si="204"/>
        <v>0</v>
      </c>
      <c r="EB780" t="str">
        <f t="shared" si="205"/>
        <v/>
      </c>
      <c r="EC780" t="str">
        <f t="shared" si="206"/>
        <v/>
      </c>
      <c r="ED780" s="224">
        <v>774</v>
      </c>
      <c r="EE780" s="3" t="str">
        <f>IF('DATA ENTRY'!CK779="","",IF('DATA ENTRY'!B779="","",IF(AND($EF$4='DATA ENTRY'!G779,$EH$4='DATA ENTRY'!F779),'DATA ENTRY'!B779,"")))</f>
        <v/>
      </c>
      <c r="EF780" s="3" t="str">
        <f>IF('DATA ENTRY'!CK779="","",IF('DATA ENTRY'!C779="","",IF(AND($EF$4='DATA ENTRY'!G779,$EH$4='DATA ENTRY'!F779),'DATA ENTRY'!C779,"")))</f>
        <v/>
      </c>
      <c r="EG780" s="4" t="str">
        <f>IF('DATA ENTRY'!CK779="","",IF('DATA ENTRY'!I779="","",IF(AND($EF$4='DATA ENTRY'!G779,$EH$4='DATA ENTRY'!F779),'DATA ENTRY'!I779,"")))</f>
        <v/>
      </c>
      <c r="EH780" s="4" t="str">
        <f>IF('DATA ENTRY'!CK779="","",IF('DATA ENTRY'!CK779="","",IF(AND($EF$4='DATA ENTRY'!G779,$EH$4='DATA ENTRY'!F779),'DATA ENTRY'!CK779,"")))</f>
        <v/>
      </c>
      <c r="EI780" s="3" t="str">
        <f>IF('DATA ENTRY'!CK779="","",IF('DATA ENTRY'!N779="","",IF(AND($EF$4='DATA ENTRY'!G779,$EH$4='DATA ENTRY'!F779),'DATA ENTRY'!N779,"")))</f>
        <v/>
      </c>
      <c r="EJ780" s="107" t="str">
        <f>IF('DATA ENTRY'!CK779="","",IF('DATA ENTRY'!O779="","",IF(AND($EF$4='DATA ENTRY'!G779,$EH$4='DATA ENTRY'!F779),'DATA ENTRY'!O779,"")))</f>
        <v/>
      </c>
      <c r="EK780" s="3" t="str">
        <f>IF('DATA ENTRY'!CK779="","",IF('DATA ENTRY'!P779="","",IF(AND($EF$4='DATA ENTRY'!G779,$EH$4='DATA ENTRY'!F779),'DATA ENTRY'!P779,"")))</f>
        <v/>
      </c>
      <c r="EL780" s="107" t="str">
        <f>IF('DATA ENTRY'!CK779="","",IF('DATA ENTRY'!Q779="","",IF(AND($EF$4='DATA ENTRY'!G779,$EH$4='DATA ENTRY'!F779),'DATA ENTRY'!Q779,"")))</f>
        <v/>
      </c>
      <c r="EM780" s="3" t="str">
        <f>IF('DATA ENTRY'!CK779="","",IF('DATA ENTRY'!R779="","",IF(AND($EF$4='DATA ENTRY'!G779,$EH$4='DATA ENTRY'!F779),'DATA ENTRY'!R779,"")))</f>
        <v/>
      </c>
      <c r="EN780" s="107" t="str">
        <f>IF('DATA ENTRY'!CK779="","",IF('DATA ENTRY'!S779="","",IF(AND($EF$4='DATA ENTRY'!G779,$EH$4='DATA ENTRY'!F779),'DATA ENTRY'!S779,"")))</f>
        <v/>
      </c>
      <c r="EO780" s="3" t="str">
        <f>IF('DATA ENTRY'!CK779="","",IF('DATA ENTRY'!E779="","",IF(AND($EF$4='DATA ENTRY'!G779,$EH$4='DATA ENTRY'!F779),'DATA ENTRY'!E779,"")))</f>
        <v/>
      </c>
      <c r="EP780" s="3" t="str">
        <f>IF('DATA ENTRY'!CK779="","",IF('DATA ENTRY'!D779="","",IF(AND($EF$4='DATA ENTRY'!G779,$EH$4='DATA ENTRY'!F779),'DATA ENTRY'!D779,"")))</f>
        <v/>
      </c>
      <c r="EQ780" s="3" t="str">
        <f>IF('DATA ENTRY'!CK779="","",IF('DATA ENTRY'!W779="","",IF(AND($EF$4='DATA ENTRY'!G779,$EH$4='DATA ENTRY'!F779),'DATA ENTRY'!W779,"")))</f>
        <v/>
      </c>
      <c r="ER780" s="3" t="str">
        <f>IF('DATA ENTRY'!CK779="","",IF('DATA ENTRY'!X779="","",IF(AND($EF$4='DATA ENTRY'!G779,$EH$4='DATA ENTRY'!F779),'DATA ENTRY'!X779,"")))</f>
        <v/>
      </c>
      <c r="ES780" s="108" t="str">
        <f t="shared" si="207"/>
        <v/>
      </c>
      <c r="ET780" s="108" t="str">
        <f>IF('DATA ENTRY'!CK779="","",IF('DATA ENTRY'!D779="","",IF(AND($EF$4='DATA ENTRY'!G779,$EH$4='DATA ENTRY'!F779),'DATA ENTRY'!G779,"")))</f>
        <v/>
      </c>
      <c r="EY780">
        <f t="shared" si="208"/>
        <v>0</v>
      </c>
    </row>
    <row r="781" spans="1:155">
      <c r="A781" t="str">
        <f>IF(S781=0,"",1+(MAX($A$7:A780)))</f>
        <v/>
      </c>
      <c r="B781" s="224">
        <v>775</v>
      </c>
      <c r="C781" s="3" t="str">
        <f>IF('DATA ENTRY'!CK780="","",IF('DATA ENTRY'!B780="","",IF($D$4="All Post",'DATA ENTRY'!B780,IF(AND($D$4='DATA ENTRY'!CK780),'DATA ENTRY'!B780,""))))</f>
        <v/>
      </c>
      <c r="D781" s="3" t="str">
        <f>IF('DATA ENTRY'!CK780="","",IF('DATA ENTRY'!C780="","",IF($D$4="All Post",'DATA ENTRY'!C780,IF(AND($D$4='DATA ENTRY'!CK780),'DATA ENTRY'!C780,""))))</f>
        <v/>
      </c>
      <c r="E781" s="4" t="str">
        <f>IF('DATA ENTRY'!CK780="","",IF('DATA ENTRY'!I780="","",IF($D$4="All Post",'DATA ENTRY'!I780,IF(AND($D$4='DATA ENTRY'!CK780),'DATA ENTRY'!I780,""))))</f>
        <v/>
      </c>
      <c r="F781" s="4" t="str">
        <f>IF('DATA ENTRY'!CK780="","",IF('DATA ENTRY'!CK780="","",IF($D$4="All Post",'DATA ENTRY'!CK780,IF(AND($D$4='DATA ENTRY'!CK780),'DATA ENTRY'!CK780,""))))</f>
        <v/>
      </c>
      <c r="G781" s="3" t="str">
        <f>IF('DATA ENTRY'!CK780="","",IF('DATA ENTRY'!N780="","",IF($D$4="All Post",'DATA ENTRY'!N780,IF(AND($D$4='DATA ENTRY'!CK780),'DATA ENTRY'!N780,""))))</f>
        <v/>
      </c>
      <c r="H781" s="107" t="str">
        <f>IF('DATA ENTRY'!CK780="","",IF('DATA ENTRY'!O780="","",IF($D$4="All Post",'DATA ENTRY'!O780,IF(AND($D$4='DATA ENTRY'!CK780),'DATA ENTRY'!O780,""))))</f>
        <v/>
      </c>
      <c r="I781" s="3" t="str">
        <f>IF('DATA ENTRY'!CK780="","",IF('DATA ENTRY'!P780="","",IF($D$4="All Post",'DATA ENTRY'!P780,IF(AND($D$4='DATA ENTRY'!CK780),'DATA ENTRY'!P780,""))))</f>
        <v/>
      </c>
      <c r="J781" s="107" t="str">
        <f>IF('DATA ENTRY'!CK780="","",IF('DATA ENTRY'!Q780="","",IF($D$4="All Post",'DATA ENTRY'!Q780,IF(AND($D$4='DATA ENTRY'!CK780),'DATA ENTRY'!Q780,""))))</f>
        <v/>
      </c>
      <c r="K781" s="3" t="str">
        <f>IF('DATA ENTRY'!CK780="","",IF('DATA ENTRY'!R780="","",IF($D$4="All Post",'DATA ENTRY'!R780,IF(AND($D$4='DATA ENTRY'!CK780),'DATA ENTRY'!R780,""))))</f>
        <v/>
      </c>
      <c r="L781" s="3" t="str">
        <f>IF('DATA ENTRY'!CK780="","",IF('DATA ENTRY'!S780="","",IF($D$4="All Post",'DATA ENTRY'!S780,IF(AND($D$4='DATA ENTRY'!CK780),'DATA ENTRY'!S780,""))))</f>
        <v/>
      </c>
      <c r="M781" s="3" t="str">
        <f>IF('DATA ENTRY'!CK780="","",IF('DATA ENTRY'!E780="","",IF($D$4="All Post",'DATA ENTRY'!E780,IF(AND($D$4='DATA ENTRY'!CK780),'DATA ENTRY'!E780,""))))</f>
        <v/>
      </c>
      <c r="N781" s="3" t="str">
        <f>IF('DATA ENTRY'!CK780="","",IF('DATA ENTRY'!W780="","",IF($D$4="All Post",'DATA ENTRY'!W780,IF(AND($D$4='DATA ENTRY'!CK780),'DATA ENTRY'!W780,""))))</f>
        <v/>
      </c>
      <c r="O781" s="3" t="str">
        <f>IF('DATA ENTRY'!CK780="","",IF('DATA ENTRY'!X780="","",IF($D$4="All Post",'DATA ENTRY'!X780,IF(AND($D$4='DATA ENTRY'!CK780),'DATA ENTRY'!X780,""))))</f>
        <v/>
      </c>
      <c r="P781" s="3" t="str">
        <f>IF('DATA ENTRY'!CK780="","",IF('DATA ENTRY'!G780="","",IF($D$4="All Post",'DATA ENTRY'!G780,IF(AND($D$4='DATA ENTRY'!CK780),'DATA ENTRY'!G780,""))))</f>
        <v/>
      </c>
      <c r="S781">
        <f t="shared" si="195"/>
        <v>0</v>
      </c>
      <c r="T781" t="str">
        <f t="shared" si="196"/>
        <v/>
      </c>
      <c r="BZ781" t="str">
        <f t="shared" si="197"/>
        <v/>
      </c>
      <c r="CA781" t="str">
        <f t="shared" si="198"/>
        <v/>
      </c>
      <c r="CB781" s="224">
        <v>775</v>
      </c>
      <c r="CC781" s="3" t="str">
        <f>IF('DATA ENTRY'!CK780="","",IF('DATA ENTRY'!B780="","",IF(AND($CD$4='DATA ENTRY'!CK780,$CG$4='DATA ENTRY'!D780),'DATA ENTRY'!B780,"")))</f>
        <v/>
      </c>
      <c r="CD781" s="3" t="str">
        <f>IF('DATA ENTRY'!CK780="","",IF('DATA ENTRY'!C780="","",IF(AND($CD$4='DATA ENTRY'!CK780,$CG$4='DATA ENTRY'!D780),'DATA ENTRY'!C780,"")))</f>
        <v/>
      </c>
      <c r="CE781" s="4" t="str">
        <f>IF('DATA ENTRY'!CK780="","",IF('DATA ENTRY'!I780="","",IF(AND($CD$4='DATA ENTRY'!CK780,$CG$4='DATA ENTRY'!D780),'DATA ENTRY'!I780,"")))</f>
        <v/>
      </c>
      <c r="CF781" s="4" t="str">
        <f>IF('DATA ENTRY'!CK780="","",IF('DATA ENTRY'!CK780="","",IF(AND($CD$4='DATA ENTRY'!CK780,$CG$4='DATA ENTRY'!D780),'DATA ENTRY'!CK780,"")))</f>
        <v/>
      </c>
      <c r="CG781" s="3" t="str">
        <f>IF('DATA ENTRY'!CK780="","",IF('DATA ENTRY'!N780="","",IF(AND($CD$4='DATA ENTRY'!CK780,$CG$4='DATA ENTRY'!D780),'DATA ENTRY'!N780,"")))</f>
        <v/>
      </c>
      <c r="CH781" s="107" t="str">
        <f>IF('DATA ENTRY'!CK780="","",IF('DATA ENTRY'!O780="","",IF(AND($CD$4='DATA ENTRY'!CK780,$CG$4='DATA ENTRY'!D780),'DATA ENTRY'!O780,"")))</f>
        <v/>
      </c>
      <c r="CI781" s="3" t="str">
        <f>IF('DATA ENTRY'!CK780="","",IF('DATA ENTRY'!P780="","",IF(AND($CD$4='DATA ENTRY'!CK780,$CG$4='DATA ENTRY'!D780),'DATA ENTRY'!P780,"")))</f>
        <v/>
      </c>
      <c r="CJ781" s="107" t="str">
        <f>IF('DATA ENTRY'!CK780="","",IF('DATA ENTRY'!Q780="","",IF(AND($CD$4='DATA ENTRY'!CK780,$CG$4='DATA ENTRY'!D780),'DATA ENTRY'!Q780,"")))</f>
        <v/>
      </c>
      <c r="CK781" s="3" t="str">
        <f>IF('DATA ENTRY'!CK780="","",IF('DATA ENTRY'!R780="","",IF(AND($CD$4='DATA ENTRY'!CK780,$CG$4='DATA ENTRY'!D780),'DATA ENTRY'!R780,"")))</f>
        <v/>
      </c>
      <c r="CL781" s="3" t="str">
        <f>IF('DATA ENTRY'!CK780="","",IF('DATA ENTRY'!S780="","",IF(AND($CD$4='DATA ENTRY'!CK780,$CG$4='DATA ENTRY'!D780),'DATA ENTRY'!S780,"")))</f>
        <v/>
      </c>
      <c r="CM781" s="3" t="str">
        <f>IF('DATA ENTRY'!CK780="","",IF('DATA ENTRY'!E780="","",IF(AND($CD$4='DATA ENTRY'!CK780,$CG$4='DATA ENTRY'!D780),'DATA ENTRY'!E780,"")))</f>
        <v/>
      </c>
      <c r="CN781" s="3" t="str">
        <f>IF('DATA ENTRY'!CK780="","",IF('DATA ENTRY'!W780="","",IF(AND($CD$4='DATA ENTRY'!CK780,$CG$4='DATA ENTRY'!D780),'DATA ENTRY'!W780,"")))</f>
        <v/>
      </c>
      <c r="CO781" s="3" t="str">
        <f>IF('DATA ENTRY'!CK780="","",IF('DATA ENTRY'!X780="","",IF(AND($CD$4='DATA ENTRY'!CK780,$CG$4='DATA ENTRY'!D780),'DATA ENTRY'!X780,"")))</f>
        <v/>
      </c>
      <c r="CP781" s="108" t="str">
        <f t="shared" si="199"/>
        <v/>
      </c>
      <c r="CQ781" s="108" t="str">
        <f>IF('DATA ENTRY'!CK780="","",IF('DATA ENTRY'!G780="","",IF(AND($CD$4='DATA ENTRY'!CK780,$CG$4='DATA ENTRY'!D780),'DATA ENTRY'!G780,"")))</f>
        <v/>
      </c>
      <c r="CR781" s="230" t="str">
        <f>IF('DATA ENTRY'!CK780="","",IF('DATA ENTRY'!D780="","",IF(AND($CD$4='DATA ENTRY'!CK780,$CG$4='DATA ENTRY'!D780),'DATA ENTRY'!D780,"")))</f>
        <v/>
      </c>
      <c r="CS781">
        <f t="shared" si="200"/>
        <v>0</v>
      </c>
      <c r="CT781">
        <f t="shared" si="201"/>
        <v>0</v>
      </c>
      <c r="CV781" s="139"/>
      <c r="CX781">
        <f t="shared" si="202"/>
        <v>0</v>
      </c>
      <c r="DB781" t="str">
        <f t="shared" si="209"/>
        <v/>
      </c>
      <c r="DC781" t="str">
        <f t="shared" si="210"/>
        <v/>
      </c>
      <c r="DD781" s="224">
        <v>775</v>
      </c>
      <c r="DE781" s="3" t="str">
        <f>IF('DATA ENTRY'!CK780="","",IF('DATA ENTRY'!B780="","",IF(AND($DF$4='DATA ENTRY'!D780),'DATA ENTRY'!B780,"")))</f>
        <v/>
      </c>
      <c r="DF781" s="3" t="str">
        <f>IF('DATA ENTRY'!CK780="","",IF('DATA ENTRY'!C780="","",IF(AND($DF$4='DATA ENTRY'!D780),'DATA ENTRY'!C780,"")))</f>
        <v/>
      </c>
      <c r="DG781" s="4" t="str">
        <f>IF('DATA ENTRY'!CK780="","",IF('DATA ENTRY'!I780="","",IF(AND($DF$4='DATA ENTRY'!D780),'DATA ENTRY'!I780,"")))</f>
        <v/>
      </c>
      <c r="DH781" s="4" t="str">
        <f>IF('DATA ENTRY'!CK780="","",IF('DATA ENTRY'!CK780="","",IF(AND($DF$4='DATA ENTRY'!D780),'DATA ENTRY'!CK780,"")))</f>
        <v/>
      </c>
      <c r="DI781" s="3" t="str">
        <f>IF('DATA ENTRY'!CK780="","",IF('DATA ENTRY'!N780="","",IF(AND($DF$4='DATA ENTRY'!D780),'DATA ENTRY'!N780,"")))</f>
        <v/>
      </c>
      <c r="DJ781" s="107" t="str">
        <f>IF('DATA ENTRY'!CK780="","",IF('DATA ENTRY'!O780="","",IF(AND($DF$4='DATA ENTRY'!D780),'DATA ENTRY'!O780,"")))</f>
        <v/>
      </c>
      <c r="DK781" s="3" t="str">
        <f>IF('DATA ENTRY'!CK780="","",IF('DATA ENTRY'!P780="","",IF(AND($DF$4='DATA ENTRY'!D780),'DATA ENTRY'!P780,"")))</f>
        <v/>
      </c>
      <c r="DL781" s="107" t="str">
        <f>IF('DATA ENTRY'!CK780="","",IF('DATA ENTRY'!Q780="","",IF(AND($DF$4='DATA ENTRY'!D780),'DATA ENTRY'!Q780,"")))</f>
        <v/>
      </c>
      <c r="DM781" s="3" t="str">
        <f>IF('DATA ENTRY'!CK780="","",IF('DATA ENTRY'!R780="","",IF(AND($DF$4='DATA ENTRY'!D780),'DATA ENTRY'!R780,"")))</f>
        <v/>
      </c>
      <c r="DN781" s="107" t="str">
        <f>IF('DATA ENTRY'!CK780="","",IF('DATA ENTRY'!S780="","",IF(AND($DF$4='DATA ENTRY'!D780),'DATA ENTRY'!S780,"")))</f>
        <v/>
      </c>
      <c r="DO781" s="3" t="str">
        <f>IF('DATA ENTRY'!CK780="","",IF('DATA ENTRY'!E780="","",IF(AND($DF$4='DATA ENTRY'!D780),'DATA ENTRY'!E780,"")))</f>
        <v/>
      </c>
      <c r="DP781" s="3" t="str">
        <f>IF('DATA ENTRY'!CK780="","",IF('DATA ENTRY'!D780="","",IF(AND($DF$4='DATA ENTRY'!D780),'DATA ENTRY'!D780,"")))</f>
        <v/>
      </c>
      <c r="DQ781" s="3" t="str">
        <f>IF('DATA ENTRY'!CK780="","",IF('DATA ENTRY'!W780="","",IF(AND($DF$4='DATA ENTRY'!D780),'DATA ENTRY'!W780,"")))</f>
        <v/>
      </c>
      <c r="DR781" s="3" t="str">
        <f>IF('DATA ENTRY'!CK780="","",IF('DATA ENTRY'!X780="","",IF(AND($DF$4='DATA ENTRY'!D780),'DATA ENTRY'!X780,"")))</f>
        <v/>
      </c>
      <c r="DS781" s="108" t="str">
        <f t="shared" si="203"/>
        <v/>
      </c>
      <c r="DT781" s="108" t="str">
        <f>IF('DATA ENTRY'!CK780="","",IF('DATA ENTRY'!D780="","",IF(AND($DF$4='DATA ENTRY'!D780),'DATA ENTRY'!G780,"")))</f>
        <v/>
      </c>
      <c r="DY781">
        <f t="shared" si="204"/>
        <v>0</v>
      </c>
      <c r="EB781" t="str">
        <f t="shared" si="205"/>
        <v/>
      </c>
      <c r="EC781" t="str">
        <f t="shared" si="206"/>
        <v/>
      </c>
      <c r="ED781" s="224">
        <v>775</v>
      </c>
      <c r="EE781" s="3" t="str">
        <f>IF('DATA ENTRY'!CK780="","",IF('DATA ENTRY'!B780="","",IF(AND($EF$4='DATA ENTRY'!G780,$EH$4='DATA ENTRY'!F780),'DATA ENTRY'!B780,"")))</f>
        <v/>
      </c>
      <c r="EF781" s="3" t="str">
        <f>IF('DATA ENTRY'!CK780="","",IF('DATA ENTRY'!C780="","",IF(AND($EF$4='DATA ENTRY'!G780,$EH$4='DATA ENTRY'!F780),'DATA ENTRY'!C780,"")))</f>
        <v/>
      </c>
      <c r="EG781" s="4" t="str">
        <f>IF('DATA ENTRY'!CK780="","",IF('DATA ENTRY'!I780="","",IF(AND($EF$4='DATA ENTRY'!G780,$EH$4='DATA ENTRY'!F780),'DATA ENTRY'!I780,"")))</f>
        <v/>
      </c>
      <c r="EH781" s="4" t="str">
        <f>IF('DATA ENTRY'!CK780="","",IF('DATA ENTRY'!CK780="","",IF(AND($EF$4='DATA ENTRY'!G780,$EH$4='DATA ENTRY'!F780),'DATA ENTRY'!CK780,"")))</f>
        <v/>
      </c>
      <c r="EI781" s="3" t="str">
        <f>IF('DATA ENTRY'!CK780="","",IF('DATA ENTRY'!N780="","",IF(AND($EF$4='DATA ENTRY'!G780,$EH$4='DATA ENTRY'!F780),'DATA ENTRY'!N780,"")))</f>
        <v/>
      </c>
      <c r="EJ781" s="107" t="str">
        <f>IF('DATA ENTRY'!CK780="","",IF('DATA ENTRY'!O780="","",IF(AND($EF$4='DATA ENTRY'!G780,$EH$4='DATA ENTRY'!F780),'DATA ENTRY'!O780,"")))</f>
        <v/>
      </c>
      <c r="EK781" s="3" t="str">
        <f>IF('DATA ENTRY'!CK780="","",IF('DATA ENTRY'!P780="","",IF(AND($EF$4='DATA ENTRY'!G780,$EH$4='DATA ENTRY'!F780),'DATA ENTRY'!P780,"")))</f>
        <v/>
      </c>
      <c r="EL781" s="107" t="str">
        <f>IF('DATA ENTRY'!CK780="","",IF('DATA ENTRY'!Q780="","",IF(AND($EF$4='DATA ENTRY'!G780,$EH$4='DATA ENTRY'!F780),'DATA ENTRY'!Q780,"")))</f>
        <v/>
      </c>
      <c r="EM781" s="3" t="str">
        <f>IF('DATA ENTRY'!CK780="","",IF('DATA ENTRY'!R780="","",IF(AND($EF$4='DATA ENTRY'!G780,$EH$4='DATA ENTRY'!F780),'DATA ENTRY'!R780,"")))</f>
        <v/>
      </c>
      <c r="EN781" s="107" t="str">
        <f>IF('DATA ENTRY'!CK780="","",IF('DATA ENTRY'!S780="","",IF(AND($EF$4='DATA ENTRY'!G780,$EH$4='DATA ENTRY'!F780),'DATA ENTRY'!S780,"")))</f>
        <v/>
      </c>
      <c r="EO781" s="3" t="str">
        <f>IF('DATA ENTRY'!CK780="","",IF('DATA ENTRY'!E780="","",IF(AND($EF$4='DATA ENTRY'!G780,$EH$4='DATA ENTRY'!F780),'DATA ENTRY'!E780,"")))</f>
        <v/>
      </c>
      <c r="EP781" s="3" t="str">
        <f>IF('DATA ENTRY'!CK780="","",IF('DATA ENTRY'!D780="","",IF(AND($EF$4='DATA ENTRY'!G780,$EH$4='DATA ENTRY'!F780),'DATA ENTRY'!D780,"")))</f>
        <v/>
      </c>
      <c r="EQ781" s="3" t="str">
        <f>IF('DATA ENTRY'!CK780="","",IF('DATA ENTRY'!W780="","",IF(AND($EF$4='DATA ENTRY'!G780,$EH$4='DATA ENTRY'!F780),'DATA ENTRY'!W780,"")))</f>
        <v/>
      </c>
      <c r="ER781" s="3" t="str">
        <f>IF('DATA ENTRY'!CK780="","",IF('DATA ENTRY'!X780="","",IF(AND($EF$4='DATA ENTRY'!G780,$EH$4='DATA ENTRY'!F780),'DATA ENTRY'!X780,"")))</f>
        <v/>
      </c>
      <c r="ES781" s="108" t="str">
        <f t="shared" si="207"/>
        <v/>
      </c>
      <c r="ET781" s="108" t="str">
        <f>IF('DATA ENTRY'!CK780="","",IF('DATA ENTRY'!D780="","",IF(AND($EF$4='DATA ENTRY'!G780,$EH$4='DATA ENTRY'!F780),'DATA ENTRY'!G780,"")))</f>
        <v/>
      </c>
      <c r="EY781">
        <f t="shared" si="208"/>
        <v>0</v>
      </c>
    </row>
    <row r="782" spans="1:155">
      <c r="A782" t="str">
        <f>IF(S782=0,"",1+(MAX($A$7:A781)))</f>
        <v/>
      </c>
      <c r="B782" s="224">
        <v>776</v>
      </c>
      <c r="C782" s="3" t="str">
        <f>IF('DATA ENTRY'!CK781="","",IF('DATA ENTRY'!B781="","",IF($D$4="All Post",'DATA ENTRY'!B781,IF(AND($D$4='DATA ENTRY'!CK781),'DATA ENTRY'!B781,""))))</f>
        <v/>
      </c>
      <c r="D782" s="3" t="str">
        <f>IF('DATA ENTRY'!CK781="","",IF('DATA ENTRY'!C781="","",IF($D$4="All Post",'DATA ENTRY'!C781,IF(AND($D$4='DATA ENTRY'!CK781),'DATA ENTRY'!C781,""))))</f>
        <v/>
      </c>
      <c r="E782" s="4" t="str">
        <f>IF('DATA ENTRY'!CK781="","",IF('DATA ENTRY'!I781="","",IF($D$4="All Post",'DATA ENTRY'!I781,IF(AND($D$4='DATA ENTRY'!CK781),'DATA ENTRY'!I781,""))))</f>
        <v/>
      </c>
      <c r="F782" s="4" t="str">
        <f>IF('DATA ENTRY'!CK781="","",IF('DATA ENTRY'!CK781="","",IF($D$4="All Post",'DATA ENTRY'!CK781,IF(AND($D$4='DATA ENTRY'!CK781),'DATA ENTRY'!CK781,""))))</f>
        <v/>
      </c>
      <c r="G782" s="3" t="str">
        <f>IF('DATA ENTRY'!CK781="","",IF('DATA ENTRY'!N781="","",IF($D$4="All Post",'DATA ENTRY'!N781,IF(AND($D$4='DATA ENTRY'!CK781),'DATA ENTRY'!N781,""))))</f>
        <v/>
      </c>
      <c r="H782" s="107" t="str">
        <f>IF('DATA ENTRY'!CK781="","",IF('DATA ENTRY'!O781="","",IF($D$4="All Post",'DATA ENTRY'!O781,IF(AND($D$4='DATA ENTRY'!CK781),'DATA ENTRY'!O781,""))))</f>
        <v/>
      </c>
      <c r="I782" s="3" t="str">
        <f>IF('DATA ENTRY'!CK781="","",IF('DATA ENTRY'!P781="","",IF($D$4="All Post",'DATA ENTRY'!P781,IF(AND($D$4='DATA ENTRY'!CK781),'DATA ENTRY'!P781,""))))</f>
        <v/>
      </c>
      <c r="J782" s="107" t="str">
        <f>IF('DATA ENTRY'!CK781="","",IF('DATA ENTRY'!Q781="","",IF($D$4="All Post",'DATA ENTRY'!Q781,IF(AND($D$4='DATA ENTRY'!CK781),'DATA ENTRY'!Q781,""))))</f>
        <v/>
      </c>
      <c r="K782" s="3" t="str">
        <f>IF('DATA ENTRY'!CK781="","",IF('DATA ENTRY'!R781="","",IF($D$4="All Post",'DATA ENTRY'!R781,IF(AND($D$4='DATA ENTRY'!CK781),'DATA ENTRY'!R781,""))))</f>
        <v/>
      </c>
      <c r="L782" s="3" t="str">
        <f>IF('DATA ENTRY'!CK781="","",IF('DATA ENTRY'!S781="","",IF($D$4="All Post",'DATA ENTRY'!S781,IF(AND($D$4='DATA ENTRY'!CK781),'DATA ENTRY'!S781,""))))</f>
        <v/>
      </c>
      <c r="M782" s="3" t="str">
        <f>IF('DATA ENTRY'!CK781="","",IF('DATA ENTRY'!E781="","",IF($D$4="All Post",'DATA ENTRY'!E781,IF(AND($D$4='DATA ENTRY'!CK781),'DATA ENTRY'!E781,""))))</f>
        <v/>
      </c>
      <c r="N782" s="3" t="str">
        <f>IF('DATA ENTRY'!CK781="","",IF('DATA ENTRY'!W781="","",IF($D$4="All Post",'DATA ENTRY'!W781,IF(AND($D$4='DATA ENTRY'!CK781),'DATA ENTRY'!W781,""))))</f>
        <v/>
      </c>
      <c r="O782" s="3" t="str">
        <f>IF('DATA ENTRY'!CK781="","",IF('DATA ENTRY'!X781="","",IF($D$4="All Post",'DATA ENTRY'!X781,IF(AND($D$4='DATA ENTRY'!CK781),'DATA ENTRY'!X781,""))))</f>
        <v/>
      </c>
      <c r="P782" s="3" t="str">
        <f>IF('DATA ENTRY'!CK781="","",IF('DATA ENTRY'!G781="","",IF($D$4="All Post",'DATA ENTRY'!G781,IF(AND($D$4='DATA ENTRY'!CK781),'DATA ENTRY'!G781,""))))</f>
        <v/>
      </c>
      <c r="S782">
        <f t="shared" si="195"/>
        <v>0</v>
      </c>
      <c r="T782" t="str">
        <f t="shared" si="196"/>
        <v/>
      </c>
      <c r="BZ782" t="str">
        <f t="shared" si="197"/>
        <v/>
      </c>
      <c r="CA782" t="str">
        <f t="shared" si="198"/>
        <v/>
      </c>
      <c r="CB782" s="224">
        <v>776</v>
      </c>
      <c r="CC782" s="3" t="str">
        <f>IF('DATA ENTRY'!CK781="","",IF('DATA ENTRY'!B781="","",IF(AND($CD$4='DATA ENTRY'!CK781,$CG$4='DATA ENTRY'!D781),'DATA ENTRY'!B781,"")))</f>
        <v/>
      </c>
      <c r="CD782" s="3" t="str">
        <f>IF('DATA ENTRY'!CK781="","",IF('DATA ENTRY'!C781="","",IF(AND($CD$4='DATA ENTRY'!CK781,$CG$4='DATA ENTRY'!D781),'DATA ENTRY'!C781,"")))</f>
        <v/>
      </c>
      <c r="CE782" s="4" t="str">
        <f>IF('DATA ENTRY'!CK781="","",IF('DATA ENTRY'!I781="","",IF(AND($CD$4='DATA ENTRY'!CK781,$CG$4='DATA ENTRY'!D781),'DATA ENTRY'!I781,"")))</f>
        <v/>
      </c>
      <c r="CF782" s="4" t="str">
        <f>IF('DATA ENTRY'!CK781="","",IF('DATA ENTRY'!CK781="","",IF(AND($CD$4='DATA ENTRY'!CK781,$CG$4='DATA ENTRY'!D781),'DATA ENTRY'!CK781,"")))</f>
        <v/>
      </c>
      <c r="CG782" s="3" t="str">
        <f>IF('DATA ENTRY'!CK781="","",IF('DATA ENTRY'!N781="","",IF(AND($CD$4='DATA ENTRY'!CK781,$CG$4='DATA ENTRY'!D781),'DATA ENTRY'!N781,"")))</f>
        <v/>
      </c>
      <c r="CH782" s="107" t="str">
        <f>IF('DATA ENTRY'!CK781="","",IF('DATA ENTRY'!O781="","",IF(AND($CD$4='DATA ENTRY'!CK781,$CG$4='DATA ENTRY'!D781),'DATA ENTRY'!O781,"")))</f>
        <v/>
      </c>
      <c r="CI782" s="3" t="str">
        <f>IF('DATA ENTRY'!CK781="","",IF('DATA ENTRY'!P781="","",IF(AND($CD$4='DATA ENTRY'!CK781,$CG$4='DATA ENTRY'!D781),'DATA ENTRY'!P781,"")))</f>
        <v/>
      </c>
      <c r="CJ782" s="107" t="str">
        <f>IF('DATA ENTRY'!CK781="","",IF('DATA ENTRY'!Q781="","",IF(AND($CD$4='DATA ENTRY'!CK781,$CG$4='DATA ENTRY'!D781),'DATA ENTRY'!Q781,"")))</f>
        <v/>
      </c>
      <c r="CK782" s="3" t="str">
        <f>IF('DATA ENTRY'!CK781="","",IF('DATA ENTRY'!R781="","",IF(AND($CD$4='DATA ENTRY'!CK781,$CG$4='DATA ENTRY'!D781),'DATA ENTRY'!R781,"")))</f>
        <v/>
      </c>
      <c r="CL782" s="3" t="str">
        <f>IF('DATA ENTRY'!CK781="","",IF('DATA ENTRY'!S781="","",IF(AND($CD$4='DATA ENTRY'!CK781,$CG$4='DATA ENTRY'!D781),'DATA ENTRY'!S781,"")))</f>
        <v/>
      </c>
      <c r="CM782" s="3" t="str">
        <f>IF('DATA ENTRY'!CK781="","",IF('DATA ENTRY'!E781="","",IF(AND($CD$4='DATA ENTRY'!CK781,$CG$4='DATA ENTRY'!D781),'DATA ENTRY'!E781,"")))</f>
        <v/>
      </c>
      <c r="CN782" s="3" t="str">
        <f>IF('DATA ENTRY'!CK781="","",IF('DATA ENTRY'!W781="","",IF(AND($CD$4='DATA ENTRY'!CK781,$CG$4='DATA ENTRY'!D781),'DATA ENTRY'!W781,"")))</f>
        <v/>
      </c>
      <c r="CO782" s="3" t="str">
        <f>IF('DATA ENTRY'!CK781="","",IF('DATA ENTRY'!X781="","",IF(AND($CD$4='DATA ENTRY'!CK781,$CG$4='DATA ENTRY'!D781),'DATA ENTRY'!X781,"")))</f>
        <v/>
      </c>
      <c r="CP782" s="108" t="str">
        <f t="shared" si="199"/>
        <v/>
      </c>
      <c r="CQ782" s="108" t="str">
        <f>IF('DATA ENTRY'!CK781="","",IF('DATA ENTRY'!G781="","",IF(AND($CD$4='DATA ENTRY'!CK781,$CG$4='DATA ENTRY'!D781),'DATA ENTRY'!G781,"")))</f>
        <v/>
      </c>
      <c r="CR782" s="230" t="str">
        <f>IF('DATA ENTRY'!CK781="","",IF('DATA ENTRY'!D781="","",IF(AND($CD$4='DATA ENTRY'!CK781,$CG$4='DATA ENTRY'!D781),'DATA ENTRY'!D781,"")))</f>
        <v/>
      </c>
      <c r="CS782">
        <f t="shared" si="200"/>
        <v>0</v>
      </c>
      <c r="CT782">
        <f t="shared" si="201"/>
        <v>0</v>
      </c>
      <c r="CV782" s="139"/>
      <c r="CX782">
        <f t="shared" si="202"/>
        <v>0</v>
      </c>
      <c r="DB782" t="str">
        <f t="shared" si="209"/>
        <v/>
      </c>
      <c r="DC782" t="str">
        <f t="shared" si="210"/>
        <v/>
      </c>
      <c r="DD782" s="224">
        <v>776</v>
      </c>
      <c r="DE782" s="3" t="str">
        <f>IF('DATA ENTRY'!CK781="","",IF('DATA ENTRY'!B781="","",IF(AND($DF$4='DATA ENTRY'!D781),'DATA ENTRY'!B781,"")))</f>
        <v/>
      </c>
      <c r="DF782" s="3" t="str">
        <f>IF('DATA ENTRY'!CK781="","",IF('DATA ENTRY'!C781="","",IF(AND($DF$4='DATA ENTRY'!D781),'DATA ENTRY'!C781,"")))</f>
        <v/>
      </c>
      <c r="DG782" s="4" t="str">
        <f>IF('DATA ENTRY'!CK781="","",IF('DATA ENTRY'!I781="","",IF(AND($DF$4='DATA ENTRY'!D781),'DATA ENTRY'!I781,"")))</f>
        <v/>
      </c>
      <c r="DH782" s="4" t="str">
        <f>IF('DATA ENTRY'!CK781="","",IF('DATA ENTRY'!CK781="","",IF(AND($DF$4='DATA ENTRY'!D781),'DATA ENTRY'!CK781,"")))</f>
        <v/>
      </c>
      <c r="DI782" s="3" t="str">
        <f>IF('DATA ENTRY'!CK781="","",IF('DATA ENTRY'!N781="","",IF(AND($DF$4='DATA ENTRY'!D781),'DATA ENTRY'!N781,"")))</f>
        <v/>
      </c>
      <c r="DJ782" s="107" t="str">
        <f>IF('DATA ENTRY'!CK781="","",IF('DATA ENTRY'!O781="","",IF(AND($DF$4='DATA ENTRY'!D781),'DATA ENTRY'!O781,"")))</f>
        <v/>
      </c>
      <c r="DK782" s="3" t="str">
        <f>IF('DATA ENTRY'!CK781="","",IF('DATA ENTRY'!P781="","",IF(AND($DF$4='DATA ENTRY'!D781),'DATA ENTRY'!P781,"")))</f>
        <v/>
      </c>
      <c r="DL782" s="107" t="str">
        <f>IF('DATA ENTRY'!CK781="","",IF('DATA ENTRY'!Q781="","",IF(AND($DF$4='DATA ENTRY'!D781),'DATA ENTRY'!Q781,"")))</f>
        <v/>
      </c>
      <c r="DM782" s="3" t="str">
        <f>IF('DATA ENTRY'!CK781="","",IF('DATA ENTRY'!R781="","",IF(AND($DF$4='DATA ENTRY'!D781),'DATA ENTRY'!R781,"")))</f>
        <v/>
      </c>
      <c r="DN782" s="107" t="str">
        <f>IF('DATA ENTRY'!CK781="","",IF('DATA ENTRY'!S781="","",IF(AND($DF$4='DATA ENTRY'!D781),'DATA ENTRY'!S781,"")))</f>
        <v/>
      </c>
      <c r="DO782" s="3" t="str">
        <f>IF('DATA ENTRY'!CK781="","",IF('DATA ENTRY'!E781="","",IF(AND($DF$4='DATA ENTRY'!D781),'DATA ENTRY'!E781,"")))</f>
        <v/>
      </c>
      <c r="DP782" s="3" t="str">
        <f>IF('DATA ENTRY'!CK781="","",IF('DATA ENTRY'!D781="","",IF(AND($DF$4='DATA ENTRY'!D781),'DATA ENTRY'!D781,"")))</f>
        <v/>
      </c>
      <c r="DQ782" s="3" t="str">
        <f>IF('DATA ENTRY'!CK781="","",IF('DATA ENTRY'!W781="","",IF(AND($DF$4='DATA ENTRY'!D781),'DATA ENTRY'!W781,"")))</f>
        <v/>
      </c>
      <c r="DR782" s="3" t="str">
        <f>IF('DATA ENTRY'!CK781="","",IF('DATA ENTRY'!X781="","",IF(AND($DF$4='DATA ENTRY'!D781),'DATA ENTRY'!X781,"")))</f>
        <v/>
      </c>
      <c r="DS782" s="108" t="str">
        <f t="shared" si="203"/>
        <v/>
      </c>
      <c r="DT782" s="108" t="str">
        <f>IF('DATA ENTRY'!CK781="","",IF('DATA ENTRY'!D781="","",IF(AND($DF$4='DATA ENTRY'!D781),'DATA ENTRY'!G781,"")))</f>
        <v/>
      </c>
      <c r="DY782">
        <f t="shared" si="204"/>
        <v>0</v>
      </c>
      <c r="EB782" t="str">
        <f t="shared" si="205"/>
        <v/>
      </c>
      <c r="EC782" t="str">
        <f t="shared" si="206"/>
        <v/>
      </c>
      <c r="ED782" s="224">
        <v>776</v>
      </c>
      <c r="EE782" s="3" t="str">
        <f>IF('DATA ENTRY'!CK781="","",IF('DATA ENTRY'!B781="","",IF(AND($EF$4='DATA ENTRY'!G781,$EH$4='DATA ENTRY'!F781),'DATA ENTRY'!B781,"")))</f>
        <v/>
      </c>
      <c r="EF782" s="3" t="str">
        <f>IF('DATA ENTRY'!CK781="","",IF('DATA ENTRY'!C781="","",IF(AND($EF$4='DATA ENTRY'!G781,$EH$4='DATA ENTRY'!F781),'DATA ENTRY'!C781,"")))</f>
        <v/>
      </c>
      <c r="EG782" s="4" t="str">
        <f>IF('DATA ENTRY'!CK781="","",IF('DATA ENTRY'!I781="","",IF(AND($EF$4='DATA ENTRY'!G781,$EH$4='DATA ENTRY'!F781),'DATA ENTRY'!I781,"")))</f>
        <v/>
      </c>
      <c r="EH782" s="4" t="str">
        <f>IF('DATA ENTRY'!CK781="","",IF('DATA ENTRY'!CK781="","",IF(AND($EF$4='DATA ENTRY'!G781,$EH$4='DATA ENTRY'!F781),'DATA ENTRY'!CK781,"")))</f>
        <v/>
      </c>
      <c r="EI782" s="3" t="str">
        <f>IF('DATA ENTRY'!CK781="","",IF('DATA ENTRY'!N781="","",IF(AND($EF$4='DATA ENTRY'!G781,$EH$4='DATA ENTRY'!F781),'DATA ENTRY'!N781,"")))</f>
        <v/>
      </c>
      <c r="EJ782" s="107" t="str">
        <f>IF('DATA ENTRY'!CK781="","",IF('DATA ENTRY'!O781="","",IF(AND($EF$4='DATA ENTRY'!G781,$EH$4='DATA ENTRY'!F781),'DATA ENTRY'!O781,"")))</f>
        <v/>
      </c>
      <c r="EK782" s="3" t="str">
        <f>IF('DATA ENTRY'!CK781="","",IF('DATA ENTRY'!P781="","",IF(AND($EF$4='DATA ENTRY'!G781,$EH$4='DATA ENTRY'!F781),'DATA ENTRY'!P781,"")))</f>
        <v/>
      </c>
      <c r="EL782" s="107" t="str">
        <f>IF('DATA ENTRY'!CK781="","",IF('DATA ENTRY'!Q781="","",IF(AND($EF$4='DATA ENTRY'!G781,$EH$4='DATA ENTRY'!F781),'DATA ENTRY'!Q781,"")))</f>
        <v/>
      </c>
      <c r="EM782" s="3" t="str">
        <f>IF('DATA ENTRY'!CK781="","",IF('DATA ENTRY'!R781="","",IF(AND($EF$4='DATA ENTRY'!G781,$EH$4='DATA ENTRY'!F781),'DATA ENTRY'!R781,"")))</f>
        <v/>
      </c>
      <c r="EN782" s="107" t="str">
        <f>IF('DATA ENTRY'!CK781="","",IF('DATA ENTRY'!S781="","",IF(AND($EF$4='DATA ENTRY'!G781,$EH$4='DATA ENTRY'!F781),'DATA ENTRY'!S781,"")))</f>
        <v/>
      </c>
      <c r="EO782" s="3" t="str">
        <f>IF('DATA ENTRY'!CK781="","",IF('DATA ENTRY'!E781="","",IF(AND($EF$4='DATA ENTRY'!G781,$EH$4='DATA ENTRY'!F781),'DATA ENTRY'!E781,"")))</f>
        <v/>
      </c>
      <c r="EP782" s="3" t="str">
        <f>IF('DATA ENTRY'!CK781="","",IF('DATA ENTRY'!D781="","",IF(AND($EF$4='DATA ENTRY'!G781,$EH$4='DATA ENTRY'!F781),'DATA ENTRY'!D781,"")))</f>
        <v/>
      </c>
      <c r="EQ782" s="3" t="str">
        <f>IF('DATA ENTRY'!CK781="","",IF('DATA ENTRY'!W781="","",IF(AND($EF$4='DATA ENTRY'!G781,$EH$4='DATA ENTRY'!F781),'DATA ENTRY'!W781,"")))</f>
        <v/>
      </c>
      <c r="ER782" s="3" t="str">
        <f>IF('DATA ENTRY'!CK781="","",IF('DATA ENTRY'!X781="","",IF(AND($EF$4='DATA ENTRY'!G781,$EH$4='DATA ENTRY'!F781),'DATA ENTRY'!X781,"")))</f>
        <v/>
      </c>
      <c r="ES782" s="108" t="str">
        <f t="shared" si="207"/>
        <v/>
      </c>
      <c r="ET782" s="108" t="str">
        <f>IF('DATA ENTRY'!CK781="","",IF('DATA ENTRY'!D781="","",IF(AND($EF$4='DATA ENTRY'!G781,$EH$4='DATA ENTRY'!F781),'DATA ENTRY'!G781,"")))</f>
        <v/>
      </c>
      <c r="EY782">
        <f t="shared" si="208"/>
        <v>0</v>
      </c>
    </row>
    <row r="783" spans="1:155">
      <c r="A783" t="str">
        <f>IF(S783=0,"",1+(MAX($A$7:A782)))</f>
        <v/>
      </c>
      <c r="B783" s="224">
        <v>777</v>
      </c>
      <c r="C783" s="3" t="str">
        <f>IF('DATA ENTRY'!CK782="","",IF('DATA ENTRY'!B782="","",IF($D$4="All Post",'DATA ENTRY'!B782,IF(AND($D$4='DATA ENTRY'!CK782),'DATA ENTRY'!B782,""))))</f>
        <v/>
      </c>
      <c r="D783" s="3" t="str">
        <f>IF('DATA ENTRY'!CK782="","",IF('DATA ENTRY'!C782="","",IF($D$4="All Post",'DATA ENTRY'!C782,IF(AND($D$4='DATA ENTRY'!CK782),'DATA ENTRY'!C782,""))))</f>
        <v/>
      </c>
      <c r="E783" s="4" t="str">
        <f>IF('DATA ENTRY'!CK782="","",IF('DATA ENTRY'!I782="","",IF($D$4="All Post",'DATA ENTRY'!I782,IF(AND($D$4='DATA ENTRY'!CK782),'DATA ENTRY'!I782,""))))</f>
        <v/>
      </c>
      <c r="F783" s="4" t="str">
        <f>IF('DATA ENTRY'!CK782="","",IF('DATA ENTRY'!CK782="","",IF($D$4="All Post",'DATA ENTRY'!CK782,IF(AND($D$4='DATA ENTRY'!CK782),'DATA ENTRY'!CK782,""))))</f>
        <v/>
      </c>
      <c r="G783" s="3" t="str">
        <f>IF('DATA ENTRY'!CK782="","",IF('DATA ENTRY'!N782="","",IF($D$4="All Post",'DATA ENTRY'!N782,IF(AND($D$4='DATA ENTRY'!CK782),'DATA ENTRY'!N782,""))))</f>
        <v/>
      </c>
      <c r="H783" s="107" t="str">
        <f>IF('DATA ENTRY'!CK782="","",IF('DATA ENTRY'!O782="","",IF($D$4="All Post",'DATA ENTRY'!O782,IF(AND($D$4='DATA ENTRY'!CK782),'DATA ENTRY'!O782,""))))</f>
        <v/>
      </c>
      <c r="I783" s="3" t="str">
        <f>IF('DATA ENTRY'!CK782="","",IF('DATA ENTRY'!P782="","",IF($D$4="All Post",'DATA ENTRY'!P782,IF(AND($D$4='DATA ENTRY'!CK782),'DATA ENTRY'!P782,""))))</f>
        <v/>
      </c>
      <c r="J783" s="107" t="str">
        <f>IF('DATA ENTRY'!CK782="","",IF('DATA ENTRY'!Q782="","",IF($D$4="All Post",'DATA ENTRY'!Q782,IF(AND($D$4='DATA ENTRY'!CK782),'DATA ENTRY'!Q782,""))))</f>
        <v/>
      </c>
      <c r="K783" s="3" t="str">
        <f>IF('DATA ENTRY'!CK782="","",IF('DATA ENTRY'!R782="","",IF($D$4="All Post",'DATA ENTRY'!R782,IF(AND($D$4='DATA ENTRY'!CK782),'DATA ENTRY'!R782,""))))</f>
        <v/>
      </c>
      <c r="L783" s="3" t="str">
        <f>IF('DATA ENTRY'!CK782="","",IF('DATA ENTRY'!S782="","",IF($D$4="All Post",'DATA ENTRY'!S782,IF(AND($D$4='DATA ENTRY'!CK782),'DATA ENTRY'!S782,""))))</f>
        <v/>
      </c>
      <c r="M783" s="3" t="str">
        <f>IF('DATA ENTRY'!CK782="","",IF('DATA ENTRY'!E782="","",IF($D$4="All Post",'DATA ENTRY'!E782,IF(AND($D$4='DATA ENTRY'!CK782),'DATA ENTRY'!E782,""))))</f>
        <v/>
      </c>
      <c r="N783" s="3" t="str">
        <f>IF('DATA ENTRY'!CK782="","",IF('DATA ENTRY'!W782="","",IF($D$4="All Post",'DATA ENTRY'!W782,IF(AND($D$4='DATA ENTRY'!CK782),'DATA ENTRY'!W782,""))))</f>
        <v/>
      </c>
      <c r="O783" s="3" t="str">
        <f>IF('DATA ENTRY'!CK782="","",IF('DATA ENTRY'!X782="","",IF($D$4="All Post",'DATA ENTRY'!X782,IF(AND($D$4='DATA ENTRY'!CK782),'DATA ENTRY'!X782,""))))</f>
        <v/>
      </c>
      <c r="P783" s="3" t="str">
        <f>IF('DATA ENTRY'!CK782="","",IF('DATA ENTRY'!G782="","",IF($D$4="All Post",'DATA ENTRY'!G782,IF(AND($D$4='DATA ENTRY'!CK782),'DATA ENTRY'!G782,""))))</f>
        <v/>
      </c>
      <c r="S783">
        <f t="shared" si="195"/>
        <v>0</v>
      </c>
      <c r="T783" t="str">
        <f t="shared" si="196"/>
        <v/>
      </c>
      <c r="BZ783" t="str">
        <f t="shared" si="197"/>
        <v/>
      </c>
      <c r="CA783" t="str">
        <f t="shared" si="198"/>
        <v/>
      </c>
      <c r="CB783" s="224">
        <v>777</v>
      </c>
      <c r="CC783" s="3" t="str">
        <f>IF('DATA ENTRY'!CK782="","",IF('DATA ENTRY'!B782="","",IF(AND($CD$4='DATA ENTRY'!CK782,$CG$4='DATA ENTRY'!D782),'DATA ENTRY'!B782,"")))</f>
        <v/>
      </c>
      <c r="CD783" s="3" t="str">
        <f>IF('DATA ENTRY'!CK782="","",IF('DATA ENTRY'!C782="","",IF(AND($CD$4='DATA ENTRY'!CK782,$CG$4='DATA ENTRY'!D782),'DATA ENTRY'!C782,"")))</f>
        <v/>
      </c>
      <c r="CE783" s="4" t="str">
        <f>IF('DATA ENTRY'!CK782="","",IF('DATA ENTRY'!I782="","",IF(AND($CD$4='DATA ENTRY'!CK782,$CG$4='DATA ENTRY'!D782),'DATA ENTRY'!I782,"")))</f>
        <v/>
      </c>
      <c r="CF783" s="4" t="str">
        <f>IF('DATA ENTRY'!CK782="","",IF('DATA ENTRY'!CK782="","",IF(AND($CD$4='DATA ENTRY'!CK782,$CG$4='DATA ENTRY'!D782),'DATA ENTRY'!CK782,"")))</f>
        <v/>
      </c>
      <c r="CG783" s="3" t="str">
        <f>IF('DATA ENTRY'!CK782="","",IF('DATA ENTRY'!N782="","",IF(AND($CD$4='DATA ENTRY'!CK782,$CG$4='DATA ENTRY'!D782),'DATA ENTRY'!N782,"")))</f>
        <v/>
      </c>
      <c r="CH783" s="107" t="str">
        <f>IF('DATA ENTRY'!CK782="","",IF('DATA ENTRY'!O782="","",IF(AND($CD$4='DATA ENTRY'!CK782,$CG$4='DATA ENTRY'!D782),'DATA ENTRY'!O782,"")))</f>
        <v/>
      </c>
      <c r="CI783" s="3" t="str">
        <f>IF('DATA ENTRY'!CK782="","",IF('DATA ENTRY'!P782="","",IF(AND($CD$4='DATA ENTRY'!CK782,$CG$4='DATA ENTRY'!D782),'DATA ENTRY'!P782,"")))</f>
        <v/>
      </c>
      <c r="CJ783" s="107" t="str">
        <f>IF('DATA ENTRY'!CK782="","",IF('DATA ENTRY'!Q782="","",IF(AND($CD$4='DATA ENTRY'!CK782,$CG$4='DATA ENTRY'!D782),'DATA ENTRY'!Q782,"")))</f>
        <v/>
      </c>
      <c r="CK783" s="3" t="str">
        <f>IF('DATA ENTRY'!CK782="","",IF('DATA ENTRY'!R782="","",IF(AND($CD$4='DATA ENTRY'!CK782,$CG$4='DATA ENTRY'!D782),'DATA ENTRY'!R782,"")))</f>
        <v/>
      </c>
      <c r="CL783" s="3" t="str">
        <f>IF('DATA ENTRY'!CK782="","",IF('DATA ENTRY'!S782="","",IF(AND($CD$4='DATA ENTRY'!CK782,$CG$4='DATA ENTRY'!D782),'DATA ENTRY'!S782,"")))</f>
        <v/>
      </c>
      <c r="CM783" s="3" t="str">
        <f>IF('DATA ENTRY'!CK782="","",IF('DATA ENTRY'!E782="","",IF(AND($CD$4='DATA ENTRY'!CK782,$CG$4='DATA ENTRY'!D782),'DATA ENTRY'!E782,"")))</f>
        <v/>
      </c>
      <c r="CN783" s="3" t="str">
        <f>IF('DATA ENTRY'!CK782="","",IF('DATA ENTRY'!W782="","",IF(AND($CD$4='DATA ENTRY'!CK782,$CG$4='DATA ENTRY'!D782),'DATA ENTRY'!W782,"")))</f>
        <v/>
      </c>
      <c r="CO783" s="3" t="str">
        <f>IF('DATA ENTRY'!CK782="","",IF('DATA ENTRY'!X782="","",IF(AND($CD$4='DATA ENTRY'!CK782,$CG$4='DATA ENTRY'!D782),'DATA ENTRY'!X782,"")))</f>
        <v/>
      </c>
      <c r="CP783" s="108" t="str">
        <f t="shared" si="199"/>
        <v/>
      </c>
      <c r="CQ783" s="108" t="str">
        <f>IF('DATA ENTRY'!CK782="","",IF('DATA ENTRY'!G782="","",IF(AND($CD$4='DATA ENTRY'!CK782,$CG$4='DATA ENTRY'!D782),'DATA ENTRY'!G782,"")))</f>
        <v/>
      </c>
      <c r="CR783" s="230" t="str">
        <f>IF('DATA ENTRY'!CK782="","",IF('DATA ENTRY'!D782="","",IF(AND($CD$4='DATA ENTRY'!CK782,$CG$4='DATA ENTRY'!D782),'DATA ENTRY'!D782,"")))</f>
        <v/>
      </c>
      <c r="CS783">
        <f t="shared" si="200"/>
        <v>0</v>
      </c>
      <c r="CT783">
        <f t="shared" si="201"/>
        <v>0</v>
      </c>
      <c r="CV783" s="139"/>
      <c r="CX783">
        <f t="shared" si="202"/>
        <v>0</v>
      </c>
      <c r="DB783" t="str">
        <f t="shared" si="209"/>
        <v/>
      </c>
      <c r="DC783" t="str">
        <f t="shared" si="210"/>
        <v/>
      </c>
      <c r="DD783" s="224">
        <v>777</v>
      </c>
      <c r="DE783" s="3" t="str">
        <f>IF('DATA ENTRY'!CK782="","",IF('DATA ENTRY'!B782="","",IF(AND($DF$4='DATA ENTRY'!D782),'DATA ENTRY'!B782,"")))</f>
        <v/>
      </c>
      <c r="DF783" s="3" t="str">
        <f>IF('DATA ENTRY'!CK782="","",IF('DATA ENTRY'!C782="","",IF(AND($DF$4='DATA ENTRY'!D782),'DATA ENTRY'!C782,"")))</f>
        <v/>
      </c>
      <c r="DG783" s="4" t="str">
        <f>IF('DATA ENTRY'!CK782="","",IF('DATA ENTRY'!I782="","",IF(AND($DF$4='DATA ENTRY'!D782),'DATA ENTRY'!I782,"")))</f>
        <v/>
      </c>
      <c r="DH783" s="4" t="str">
        <f>IF('DATA ENTRY'!CK782="","",IF('DATA ENTRY'!CK782="","",IF(AND($DF$4='DATA ENTRY'!D782),'DATA ENTRY'!CK782,"")))</f>
        <v/>
      </c>
      <c r="DI783" s="3" t="str">
        <f>IF('DATA ENTRY'!CK782="","",IF('DATA ENTRY'!N782="","",IF(AND($DF$4='DATA ENTRY'!D782),'DATA ENTRY'!N782,"")))</f>
        <v/>
      </c>
      <c r="DJ783" s="107" t="str">
        <f>IF('DATA ENTRY'!CK782="","",IF('DATA ENTRY'!O782="","",IF(AND($DF$4='DATA ENTRY'!D782),'DATA ENTRY'!O782,"")))</f>
        <v/>
      </c>
      <c r="DK783" s="3" t="str">
        <f>IF('DATA ENTRY'!CK782="","",IF('DATA ENTRY'!P782="","",IF(AND($DF$4='DATA ENTRY'!D782),'DATA ENTRY'!P782,"")))</f>
        <v/>
      </c>
      <c r="DL783" s="107" t="str">
        <f>IF('DATA ENTRY'!CK782="","",IF('DATA ENTRY'!Q782="","",IF(AND($DF$4='DATA ENTRY'!D782),'DATA ENTRY'!Q782,"")))</f>
        <v/>
      </c>
      <c r="DM783" s="3" t="str">
        <f>IF('DATA ENTRY'!CK782="","",IF('DATA ENTRY'!R782="","",IF(AND($DF$4='DATA ENTRY'!D782),'DATA ENTRY'!R782,"")))</f>
        <v/>
      </c>
      <c r="DN783" s="107" t="str">
        <f>IF('DATA ENTRY'!CK782="","",IF('DATA ENTRY'!S782="","",IF(AND($DF$4='DATA ENTRY'!D782),'DATA ENTRY'!S782,"")))</f>
        <v/>
      </c>
      <c r="DO783" s="3" t="str">
        <f>IF('DATA ENTRY'!CK782="","",IF('DATA ENTRY'!E782="","",IF(AND($DF$4='DATA ENTRY'!D782),'DATA ENTRY'!E782,"")))</f>
        <v/>
      </c>
      <c r="DP783" s="3" t="str">
        <f>IF('DATA ENTRY'!CK782="","",IF('DATA ENTRY'!D782="","",IF(AND($DF$4='DATA ENTRY'!D782),'DATA ENTRY'!D782,"")))</f>
        <v/>
      </c>
      <c r="DQ783" s="3" t="str">
        <f>IF('DATA ENTRY'!CK782="","",IF('DATA ENTRY'!W782="","",IF(AND($DF$4='DATA ENTRY'!D782),'DATA ENTRY'!W782,"")))</f>
        <v/>
      </c>
      <c r="DR783" s="3" t="str">
        <f>IF('DATA ENTRY'!CK782="","",IF('DATA ENTRY'!X782="","",IF(AND($DF$4='DATA ENTRY'!D782),'DATA ENTRY'!X782,"")))</f>
        <v/>
      </c>
      <c r="DS783" s="108" t="str">
        <f t="shared" si="203"/>
        <v/>
      </c>
      <c r="DT783" s="108" t="str">
        <f>IF('DATA ENTRY'!CK782="","",IF('DATA ENTRY'!D782="","",IF(AND($DF$4='DATA ENTRY'!D782),'DATA ENTRY'!G782,"")))</f>
        <v/>
      </c>
      <c r="DY783">
        <f t="shared" si="204"/>
        <v>0</v>
      </c>
      <c r="EB783" t="str">
        <f t="shared" si="205"/>
        <v/>
      </c>
      <c r="EC783" t="str">
        <f t="shared" si="206"/>
        <v/>
      </c>
      <c r="ED783" s="224">
        <v>777</v>
      </c>
      <c r="EE783" s="3" t="str">
        <f>IF('DATA ENTRY'!CK782="","",IF('DATA ENTRY'!B782="","",IF(AND($EF$4='DATA ENTRY'!G782,$EH$4='DATA ENTRY'!F782),'DATA ENTRY'!B782,"")))</f>
        <v/>
      </c>
      <c r="EF783" s="3" t="str">
        <f>IF('DATA ENTRY'!CK782="","",IF('DATA ENTRY'!C782="","",IF(AND($EF$4='DATA ENTRY'!G782,$EH$4='DATA ENTRY'!F782),'DATA ENTRY'!C782,"")))</f>
        <v/>
      </c>
      <c r="EG783" s="4" t="str">
        <f>IF('DATA ENTRY'!CK782="","",IF('DATA ENTRY'!I782="","",IF(AND($EF$4='DATA ENTRY'!G782,$EH$4='DATA ENTRY'!F782),'DATA ENTRY'!I782,"")))</f>
        <v/>
      </c>
      <c r="EH783" s="4" t="str">
        <f>IF('DATA ENTRY'!CK782="","",IF('DATA ENTRY'!CK782="","",IF(AND($EF$4='DATA ENTRY'!G782,$EH$4='DATA ENTRY'!F782),'DATA ENTRY'!CK782,"")))</f>
        <v/>
      </c>
      <c r="EI783" s="3" t="str">
        <f>IF('DATA ENTRY'!CK782="","",IF('DATA ENTRY'!N782="","",IF(AND($EF$4='DATA ENTRY'!G782,$EH$4='DATA ENTRY'!F782),'DATA ENTRY'!N782,"")))</f>
        <v/>
      </c>
      <c r="EJ783" s="107" t="str">
        <f>IF('DATA ENTRY'!CK782="","",IF('DATA ENTRY'!O782="","",IF(AND($EF$4='DATA ENTRY'!G782,$EH$4='DATA ENTRY'!F782),'DATA ENTRY'!O782,"")))</f>
        <v/>
      </c>
      <c r="EK783" s="3" t="str">
        <f>IF('DATA ENTRY'!CK782="","",IF('DATA ENTRY'!P782="","",IF(AND($EF$4='DATA ENTRY'!G782,$EH$4='DATA ENTRY'!F782),'DATA ENTRY'!P782,"")))</f>
        <v/>
      </c>
      <c r="EL783" s="107" t="str">
        <f>IF('DATA ENTRY'!CK782="","",IF('DATA ENTRY'!Q782="","",IF(AND($EF$4='DATA ENTRY'!G782,$EH$4='DATA ENTRY'!F782),'DATA ENTRY'!Q782,"")))</f>
        <v/>
      </c>
      <c r="EM783" s="3" t="str">
        <f>IF('DATA ENTRY'!CK782="","",IF('DATA ENTRY'!R782="","",IF(AND($EF$4='DATA ENTRY'!G782,$EH$4='DATA ENTRY'!F782),'DATA ENTRY'!R782,"")))</f>
        <v/>
      </c>
      <c r="EN783" s="107" t="str">
        <f>IF('DATA ENTRY'!CK782="","",IF('DATA ENTRY'!S782="","",IF(AND($EF$4='DATA ENTRY'!G782,$EH$4='DATA ENTRY'!F782),'DATA ENTRY'!S782,"")))</f>
        <v/>
      </c>
      <c r="EO783" s="3" t="str">
        <f>IF('DATA ENTRY'!CK782="","",IF('DATA ENTRY'!E782="","",IF(AND($EF$4='DATA ENTRY'!G782,$EH$4='DATA ENTRY'!F782),'DATA ENTRY'!E782,"")))</f>
        <v/>
      </c>
      <c r="EP783" s="3" t="str">
        <f>IF('DATA ENTRY'!CK782="","",IF('DATA ENTRY'!D782="","",IF(AND($EF$4='DATA ENTRY'!G782,$EH$4='DATA ENTRY'!F782),'DATA ENTRY'!D782,"")))</f>
        <v/>
      </c>
      <c r="EQ783" s="3" t="str">
        <f>IF('DATA ENTRY'!CK782="","",IF('DATA ENTRY'!W782="","",IF(AND($EF$4='DATA ENTRY'!G782,$EH$4='DATA ENTRY'!F782),'DATA ENTRY'!W782,"")))</f>
        <v/>
      </c>
      <c r="ER783" s="3" t="str">
        <f>IF('DATA ENTRY'!CK782="","",IF('DATA ENTRY'!X782="","",IF(AND($EF$4='DATA ENTRY'!G782,$EH$4='DATA ENTRY'!F782),'DATA ENTRY'!X782,"")))</f>
        <v/>
      </c>
      <c r="ES783" s="108" t="str">
        <f t="shared" si="207"/>
        <v/>
      </c>
      <c r="ET783" s="108" t="str">
        <f>IF('DATA ENTRY'!CK782="","",IF('DATA ENTRY'!D782="","",IF(AND($EF$4='DATA ENTRY'!G782,$EH$4='DATA ENTRY'!F782),'DATA ENTRY'!G782,"")))</f>
        <v/>
      </c>
      <c r="EY783">
        <f t="shared" si="208"/>
        <v>0</v>
      </c>
    </row>
    <row r="784" spans="1:155">
      <c r="A784" t="str">
        <f>IF(S784=0,"",1+(MAX($A$7:A783)))</f>
        <v/>
      </c>
      <c r="B784" s="224">
        <v>778</v>
      </c>
      <c r="C784" s="3" t="str">
        <f>IF('DATA ENTRY'!CK783="","",IF('DATA ENTRY'!B783="","",IF($D$4="All Post",'DATA ENTRY'!B783,IF(AND($D$4='DATA ENTRY'!CK783),'DATA ENTRY'!B783,""))))</f>
        <v/>
      </c>
      <c r="D784" s="3" t="str">
        <f>IF('DATA ENTRY'!CK783="","",IF('DATA ENTRY'!C783="","",IF($D$4="All Post",'DATA ENTRY'!C783,IF(AND($D$4='DATA ENTRY'!CK783),'DATA ENTRY'!C783,""))))</f>
        <v/>
      </c>
      <c r="E784" s="4" t="str">
        <f>IF('DATA ENTRY'!CK783="","",IF('DATA ENTRY'!I783="","",IF($D$4="All Post",'DATA ENTRY'!I783,IF(AND($D$4='DATA ENTRY'!CK783),'DATA ENTRY'!I783,""))))</f>
        <v/>
      </c>
      <c r="F784" s="4" t="str">
        <f>IF('DATA ENTRY'!CK783="","",IF('DATA ENTRY'!CK783="","",IF($D$4="All Post",'DATA ENTRY'!CK783,IF(AND($D$4='DATA ENTRY'!CK783),'DATA ENTRY'!CK783,""))))</f>
        <v/>
      </c>
      <c r="G784" s="3" t="str">
        <f>IF('DATA ENTRY'!CK783="","",IF('DATA ENTRY'!N783="","",IF($D$4="All Post",'DATA ENTRY'!N783,IF(AND($D$4='DATA ENTRY'!CK783),'DATA ENTRY'!N783,""))))</f>
        <v/>
      </c>
      <c r="H784" s="107" t="str">
        <f>IF('DATA ENTRY'!CK783="","",IF('DATA ENTRY'!O783="","",IF($D$4="All Post",'DATA ENTRY'!O783,IF(AND($D$4='DATA ENTRY'!CK783),'DATA ENTRY'!O783,""))))</f>
        <v/>
      </c>
      <c r="I784" s="3" t="str">
        <f>IF('DATA ENTRY'!CK783="","",IF('DATA ENTRY'!P783="","",IF($D$4="All Post",'DATA ENTRY'!P783,IF(AND($D$4='DATA ENTRY'!CK783),'DATA ENTRY'!P783,""))))</f>
        <v/>
      </c>
      <c r="J784" s="107" t="str">
        <f>IF('DATA ENTRY'!CK783="","",IF('DATA ENTRY'!Q783="","",IF($D$4="All Post",'DATA ENTRY'!Q783,IF(AND($D$4='DATA ENTRY'!CK783),'DATA ENTRY'!Q783,""))))</f>
        <v/>
      </c>
      <c r="K784" s="3" t="str">
        <f>IF('DATA ENTRY'!CK783="","",IF('DATA ENTRY'!R783="","",IF($D$4="All Post",'DATA ENTRY'!R783,IF(AND($D$4='DATA ENTRY'!CK783),'DATA ENTRY'!R783,""))))</f>
        <v/>
      </c>
      <c r="L784" s="3" t="str">
        <f>IF('DATA ENTRY'!CK783="","",IF('DATA ENTRY'!S783="","",IF($D$4="All Post",'DATA ENTRY'!S783,IF(AND($D$4='DATA ENTRY'!CK783),'DATA ENTRY'!S783,""))))</f>
        <v/>
      </c>
      <c r="M784" s="3" t="str">
        <f>IF('DATA ENTRY'!CK783="","",IF('DATA ENTRY'!E783="","",IF($D$4="All Post",'DATA ENTRY'!E783,IF(AND($D$4='DATA ENTRY'!CK783),'DATA ENTRY'!E783,""))))</f>
        <v/>
      </c>
      <c r="N784" s="3" t="str">
        <f>IF('DATA ENTRY'!CK783="","",IF('DATA ENTRY'!W783="","",IF($D$4="All Post",'DATA ENTRY'!W783,IF(AND($D$4='DATA ENTRY'!CK783),'DATA ENTRY'!W783,""))))</f>
        <v/>
      </c>
      <c r="O784" s="3" t="str">
        <f>IF('DATA ENTRY'!CK783="","",IF('DATA ENTRY'!X783="","",IF($D$4="All Post",'DATA ENTRY'!X783,IF(AND($D$4='DATA ENTRY'!CK783),'DATA ENTRY'!X783,""))))</f>
        <v/>
      </c>
      <c r="P784" s="3" t="str">
        <f>IF('DATA ENTRY'!CK783="","",IF('DATA ENTRY'!G783="","",IF($D$4="All Post",'DATA ENTRY'!G783,IF(AND($D$4='DATA ENTRY'!CK783),'DATA ENTRY'!G783,""))))</f>
        <v/>
      </c>
      <c r="S784">
        <f t="shared" si="195"/>
        <v>0</v>
      </c>
      <c r="T784" t="str">
        <f t="shared" si="196"/>
        <v/>
      </c>
      <c r="BZ784" t="str">
        <f t="shared" si="197"/>
        <v/>
      </c>
      <c r="CA784" t="str">
        <f t="shared" si="198"/>
        <v/>
      </c>
      <c r="CB784" s="224">
        <v>778</v>
      </c>
      <c r="CC784" s="3" t="str">
        <f>IF('DATA ENTRY'!CK783="","",IF('DATA ENTRY'!B783="","",IF(AND($CD$4='DATA ENTRY'!CK783,$CG$4='DATA ENTRY'!D783),'DATA ENTRY'!B783,"")))</f>
        <v/>
      </c>
      <c r="CD784" s="3" t="str">
        <f>IF('DATA ENTRY'!CK783="","",IF('DATA ENTRY'!C783="","",IF(AND($CD$4='DATA ENTRY'!CK783,$CG$4='DATA ENTRY'!D783),'DATA ENTRY'!C783,"")))</f>
        <v/>
      </c>
      <c r="CE784" s="4" t="str">
        <f>IF('DATA ENTRY'!CK783="","",IF('DATA ENTRY'!I783="","",IF(AND($CD$4='DATA ENTRY'!CK783,$CG$4='DATA ENTRY'!D783),'DATA ENTRY'!I783,"")))</f>
        <v/>
      </c>
      <c r="CF784" s="4" t="str">
        <f>IF('DATA ENTRY'!CK783="","",IF('DATA ENTRY'!CK783="","",IF(AND($CD$4='DATA ENTRY'!CK783,$CG$4='DATA ENTRY'!D783),'DATA ENTRY'!CK783,"")))</f>
        <v/>
      </c>
      <c r="CG784" s="3" t="str">
        <f>IF('DATA ENTRY'!CK783="","",IF('DATA ENTRY'!N783="","",IF(AND($CD$4='DATA ENTRY'!CK783,$CG$4='DATA ENTRY'!D783),'DATA ENTRY'!N783,"")))</f>
        <v/>
      </c>
      <c r="CH784" s="107" t="str">
        <f>IF('DATA ENTRY'!CK783="","",IF('DATA ENTRY'!O783="","",IF(AND($CD$4='DATA ENTRY'!CK783,$CG$4='DATA ENTRY'!D783),'DATA ENTRY'!O783,"")))</f>
        <v/>
      </c>
      <c r="CI784" s="3" t="str">
        <f>IF('DATA ENTRY'!CK783="","",IF('DATA ENTRY'!P783="","",IF(AND($CD$4='DATA ENTRY'!CK783,$CG$4='DATA ENTRY'!D783),'DATA ENTRY'!P783,"")))</f>
        <v/>
      </c>
      <c r="CJ784" s="107" t="str">
        <f>IF('DATA ENTRY'!CK783="","",IF('DATA ENTRY'!Q783="","",IF(AND($CD$4='DATA ENTRY'!CK783,$CG$4='DATA ENTRY'!D783),'DATA ENTRY'!Q783,"")))</f>
        <v/>
      </c>
      <c r="CK784" s="3" t="str">
        <f>IF('DATA ENTRY'!CK783="","",IF('DATA ENTRY'!R783="","",IF(AND($CD$4='DATA ENTRY'!CK783,$CG$4='DATA ENTRY'!D783),'DATA ENTRY'!R783,"")))</f>
        <v/>
      </c>
      <c r="CL784" s="3" t="str">
        <f>IF('DATA ENTRY'!CK783="","",IF('DATA ENTRY'!S783="","",IF(AND($CD$4='DATA ENTRY'!CK783,$CG$4='DATA ENTRY'!D783),'DATA ENTRY'!S783,"")))</f>
        <v/>
      </c>
      <c r="CM784" s="3" t="str">
        <f>IF('DATA ENTRY'!CK783="","",IF('DATA ENTRY'!E783="","",IF(AND($CD$4='DATA ENTRY'!CK783,$CG$4='DATA ENTRY'!D783),'DATA ENTRY'!E783,"")))</f>
        <v/>
      </c>
      <c r="CN784" s="3" t="str">
        <f>IF('DATA ENTRY'!CK783="","",IF('DATA ENTRY'!W783="","",IF(AND($CD$4='DATA ENTRY'!CK783,$CG$4='DATA ENTRY'!D783),'DATA ENTRY'!W783,"")))</f>
        <v/>
      </c>
      <c r="CO784" s="3" t="str">
        <f>IF('DATA ENTRY'!CK783="","",IF('DATA ENTRY'!X783="","",IF(AND($CD$4='DATA ENTRY'!CK783,$CG$4='DATA ENTRY'!D783),'DATA ENTRY'!X783,"")))</f>
        <v/>
      </c>
      <c r="CP784" s="108" t="str">
        <f t="shared" si="199"/>
        <v/>
      </c>
      <c r="CQ784" s="108" t="str">
        <f>IF('DATA ENTRY'!CK783="","",IF('DATA ENTRY'!G783="","",IF(AND($CD$4='DATA ENTRY'!CK783,$CG$4='DATA ENTRY'!D783),'DATA ENTRY'!G783,"")))</f>
        <v/>
      </c>
      <c r="CR784" s="230" t="str">
        <f>IF('DATA ENTRY'!CK783="","",IF('DATA ENTRY'!D783="","",IF(AND($CD$4='DATA ENTRY'!CK783,$CG$4='DATA ENTRY'!D783),'DATA ENTRY'!D783,"")))</f>
        <v/>
      </c>
      <c r="CS784">
        <f t="shared" si="200"/>
        <v>0</v>
      </c>
      <c r="CT784">
        <f t="shared" si="201"/>
        <v>0</v>
      </c>
      <c r="CV784" s="139"/>
      <c r="CX784">
        <f t="shared" si="202"/>
        <v>0</v>
      </c>
      <c r="DB784" t="str">
        <f t="shared" si="209"/>
        <v/>
      </c>
      <c r="DC784" t="str">
        <f t="shared" si="210"/>
        <v/>
      </c>
      <c r="DD784" s="224">
        <v>778</v>
      </c>
      <c r="DE784" s="3" t="str">
        <f>IF('DATA ENTRY'!CK783="","",IF('DATA ENTRY'!B783="","",IF(AND($DF$4='DATA ENTRY'!D783),'DATA ENTRY'!B783,"")))</f>
        <v/>
      </c>
      <c r="DF784" s="3" t="str">
        <f>IF('DATA ENTRY'!CK783="","",IF('DATA ENTRY'!C783="","",IF(AND($DF$4='DATA ENTRY'!D783),'DATA ENTRY'!C783,"")))</f>
        <v/>
      </c>
      <c r="DG784" s="4" t="str">
        <f>IF('DATA ENTRY'!CK783="","",IF('DATA ENTRY'!I783="","",IF(AND($DF$4='DATA ENTRY'!D783),'DATA ENTRY'!I783,"")))</f>
        <v/>
      </c>
      <c r="DH784" s="4" t="str">
        <f>IF('DATA ENTRY'!CK783="","",IF('DATA ENTRY'!CK783="","",IF(AND($DF$4='DATA ENTRY'!D783),'DATA ENTRY'!CK783,"")))</f>
        <v/>
      </c>
      <c r="DI784" s="3" t="str">
        <f>IF('DATA ENTRY'!CK783="","",IF('DATA ENTRY'!N783="","",IF(AND($DF$4='DATA ENTRY'!D783),'DATA ENTRY'!N783,"")))</f>
        <v/>
      </c>
      <c r="DJ784" s="107" t="str">
        <f>IF('DATA ENTRY'!CK783="","",IF('DATA ENTRY'!O783="","",IF(AND($DF$4='DATA ENTRY'!D783),'DATA ENTRY'!O783,"")))</f>
        <v/>
      </c>
      <c r="DK784" s="3" t="str">
        <f>IF('DATA ENTRY'!CK783="","",IF('DATA ENTRY'!P783="","",IF(AND($DF$4='DATA ENTRY'!D783),'DATA ENTRY'!P783,"")))</f>
        <v/>
      </c>
      <c r="DL784" s="107" t="str">
        <f>IF('DATA ENTRY'!CK783="","",IF('DATA ENTRY'!Q783="","",IF(AND($DF$4='DATA ENTRY'!D783),'DATA ENTRY'!Q783,"")))</f>
        <v/>
      </c>
      <c r="DM784" s="3" t="str">
        <f>IF('DATA ENTRY'!CK783="","",IF('DATA ENTRY'!R783="","",IF(AND($DF$4='DATA ENTRY'!D783),'DATA ENTRY'!R783,"")))</f>
        <v/>
      </c>
      <c r="DN784" s="107" t="str">
        <f>IF('DATA ENTRY'!CK783="","",IF('DATA ENTRY'!S783="","",IF(AND($DF$4='DATA ENTRY'!D783),'DATA ENTRY'!S783,"")))</f>
        <v/>
      </c>
      <c r="DO784" s="3" t="str">
        <f>IF('DATA ENTRY'!CK783="","",IF('DATA ENTRY'!E783="","",IF(AND($DF$4='DATA ENTRY'!D783),'DATA ENTRY'!E783,"")))</f>
        <v/>
      </c>
      <c r="DP784" s="3" t="str">
        <f>IF('DATA ENTRY'!CK783="","",IF('DATA ENTRY'!D783="","",IF(AND($DF$4='DATA ENTRY'!D783),'DATA ENTRY'!D783,"")))</f>
        <v/>
      </c>
      <c r="DQ784" s="3" t="str">
        <f>IF('DATA ENTRY'!CK783="","",IF('DATA ENTRY'!W783="","",IF(AND($DF$4='DATA ENTRY'!D783),'DATA ENTRY'!W783,"")))</f>
        <v/>
      </c>
      <c r="DR784" s="3" t="str">
        <f>IF('DATA ENTRY'!CK783="","",IF('DATA ENTRY'!X783="","",IF(AND($DF$4='DATA ENTRY'!D783),'DATA ENTRY'!X783,"")))</f>
        <v/>
      </c>
      <c r="DS784" s="108" t="str">
        <f t="shared" si="203"/>
        <v/>
      </c>
      <c r="DT784" s="108" t="str">
        <f>IF('DATA ENTRY'!CK783="","",IF('DATA ENTRY'!D783="","",IF(AND($DF$4='DATA ENTRY'!D783),'DATA ENTRY'!G783,"")))</f>
        <v/>
      </c>
      <c r="DY784">
        <f t="shared" si="204"/>
        <v>0</v>
      </c>
      <c r="EB784" t="str">
        <f t="shared" si="205"/>
        <v/>
      </c>
      <c r="EC784" t="str">
        <f t="shared" si="206"/>
        <v/>
      </c>
      <c r="ED784" s="224">
        <v>778</v>
      </c>
      <c r="EE784" s="3" t="str">
        <f>IF('DATA ENTRY'!CK783="","",IF('DATA ENTRY'!B783="","",IF(AND($EF$4='DATA ENTRY'!G783,$EH$4='DATA ENTRY'!F783),'DATA ENTRY'!B783,"")))</f>
        <v/>
      </c>
      <c r="EF784" s="3" t="str">
        <f>IF('DATA ENTRY'!CK783="","",IF('DATA ENTRY'!C783="","",IF(AND($EF$4='DATA ENTRY'!G783,$EH$4='DATA ENTRY'!F783),'DATA ENTRY'!C783,"")))</f>
        <v/>
      </c>
      <c r="EG784" s="4" t="str">
        <f>IF('DATA ENTRY'!CK783="","",IF('DATA ENTRY'!I783="","",IF(AND($EF$4='DATA ENTRY'!G783,$EH$4='DATA ENTRY'!F783),'DATA ENTRY'!I783,"")))</f>
        <v/>
      </c>
      <c r="EH784" s="4" t="str">
        <f>IF('DATA ENTRY'!CK783="","",IF('DATA ENTRY'!CK783="","",IF(AND($EF$4='DATA ENTRY'!G783,$EH$4='DATA ENTRY'!F783),'DATA ENTRY'!CK783,"")))</f>
        <v/>
      </c>
      <c r="EI784" s="3" t="str">
        <f>IF('DATA ENTRY'!CK783="","",IF('DATA ENTRY'!N783="","",IF(AND($EF$4='DATA ENTRY'!G783,$EH$4='DATA ENTRY'!F783),'DATA ENTRY'!N783,"")))</f>
        <v/>
      </c>
      <c r="EJ784" s="107" t="str">
        <f>IF('DATA ENTRY'!CK783="","",IF('DATA ENTRY'!O783="","",IF(AND($EF$4='DATA ENTRY'!G783,$EH$4='DATA ENTRY'!F783),'DATA ENTRY'!O783,"")))</f>
        <v/>
      </c>
      <c r="EK784" s="3" t="str">
        <f>IF('DATA ENTRY'!CK783="","",IF('DATA ENTRY'!P783="","",IF(AND($EF$4='DATA ENTRY'!G783,$EH$4='DATA ENTRY'!F783),'DATA ENTRY'!P783,"")))</f>
        <v/>
      </c>
      <c r="EL784" s="107" t="str">
        <f>IF('DATA ENTRY'!CK783="","",IF('DATA ENTRY'!Q783="","",IF(AND($EF$4='DATA ENTRY'!G783,$EH$4='DATA ENTRY'!F783),'DATA ENTRY'!Q783,"")))</f>
        <v/>
      </c>
      <c r="EM784" s="3" t="str">
        <f>IF('DATA ENTRY'!CK783="","",IF('DATA ENTRY'!R783="","",IF(AND($EF$4='DATA ENTRY'!G783,$EH$4='DATA ENTRY'!F783),'DATA ENTRY'!R783,"")))</f>
        <v/>
      </c>
      <c r="EN784" s="107" t="str">
        <f>IF('DATA ENTRY'!CK783="","",IF('DATA ENTRY'!S783="","",IF(AND($EF$4='DATA ENTRY'!G783,$EH$4='DATA ENTRY'!F783),'DATA ENTRY'!S783,"")))</f>
        <v/>
      </c>
      <c r="EO784" s="3" t="str">
        <f>IF('DATA ENTRY'!CK783="","",IF('DATA ENTRY'!E783="","",IF(AND($EF$4='DATA ENTRY'!G783,$EH$4='DATA ENTRY'!F783),'DATA ENTRY'!E783,"")))</f>
        <v/>
      </c>
      <c r="EP784" s="3" t="str">
        <f>IF('DATA ENTRY'!CK783="","",IF('DATA ENTRY'!D783="","",IF(AND($EF$4='DATA ENTRY'!G783,$EH$4='DATA ENTRY'!F783),'DATA ENTRY'!D783,"")))</f>
        <v/>
      </c>
      <c r="EQ784" s="3" t="str">
        <f>IF('DATA ENTRY'!CK783="","",IF('DATA ENTRY'!W783="","",IF(AND($EF$4='DATA ENTRY'!G783,$EH$4='DATA ENTRY'!F783),'DATA ENTRY'!W783,"")))</f>
        <v/>
      </c>
      <c r="ER784" s="3" t="str">
        <f>IF('DATA ENTRY'!CK783="","",IF('DATA ENTRY'!X783="","",IF(AND($EF$4='DATA ENTRY'!G783,$EH$4='DATA ENTRY'!F783),'DATA ENTRY'!X783,"")))</f>
        <v/>
      </c>
      <c r="ES784" s="108" t="str">
        <f t="shared" si="207"/>
        <v/>
      </c>
      <c r="ET784" s="108" t="str">
        <f>IF('DATA ENTRY'!CK783="","",IF('DATA ENTRY'!D783="","",IF(AND($EF$4='DATA ENTRY'!G783,$EH$4='DATA ENTRY'!F783),'DATA ENTRY'!G783,"")))</f>
        <v/>
      </c>
      <c r="EY784">
        <f t="shared" si="208"/>
        <v>0</v>
      </c>
    </row>
    <row r="785" spans="1:155">
      <c r="A785" t="str">
        <f>IF(S785=0,"",1+(MAX($A$7:A784)))</f>
        <v/>
      </c>
      <c r="B785" s="224">
        <v>779</v>
      </c>
      <c r="C785" s="3" t="str">
        <f>IF('DATA ENTRY'!CK784="","",IF('DATA ENTRY'!B784="","",IF($D$4="All Post",'DATA ENTRY'!B784,IF(AND($D$4='DATA ENTRY'!CK784),'DATA ENTRY'!B784,""))))</f>
        <v/>
      </c>
      <c r="D785" s="3" t="str">
        <f>IF('DATA ENTRY'!CK784="","",IF('DATA ENTRY'!C784="","",IF($D$4="All Post",'DATA ENTRY'!C784,IF(AND($D$4='DATA ENTRY'!CK784),'DATA ENTRY'!C784,""))))</f>
        <v/>
      </c>
      <c r="E785" s="4" t="str">
        <f>IF('DATA ENTRY'!CK784="","",IF('DATA ENTRY'!I784="","",IF($D$4="All Post",'DATA ENTRY'!I784,IF(AND($D$4='DATA ENTRY'!CK784),'DATA ENTRY'!I784,""))))</f>
        <v/>
      </c>
      <c r="F785" s="4" t="str">
        <f>IF('DATA ENTRY'!CK784="","",IF('DATA ENTRY'!CK784="","",IF($D$4="All Post",'DATA ENTRY'!CK784,IF(AND($D$4='DATA ENTRY'!CK784),'DATA ENTRY'!CK784,""))))</f>
        <v/>
      </c>
      <c r="G785" s="3" t="str">
        <f>IF('DATA ENTRY'!CK784="","",IF('DATA ENTRY'!N784="","",IF($D$4="All Post",'DATA ENTRY'!N784,IF(AND($D$4='DATA ENTRY'!CK784),'DATA ENTRY'!N784,""))))</f>
        <v/>
      </c>
      <c r="H785" s="107" t="str">
        <f>IF('DATA ENTRY'!CK784="","",IF('DATA ENTRY'!O784="","",IF($D$4="All Post",'DATA ENTRY'!O784,IF(AND($D$4='DATA ENTRY'!CK784),'DATA ENTRY'!O784,""))))</f>
        <v/>
      </c>
      <c r="I785" s="3" t="str">
        <f>IF('DATA ENTRY'!CK784="","",IF('DATA ENTRY'!P784="","",IF($D$4="All Post",'DATA ENTRY'!P784,IF(AND($D$4='DATA ENTRY'!CK784),'DATA ENTRY'!P784,""))))</f>
        <v/>
      </c>
      <c r="J785" s="107" t="str">
        <f>IF('DATA ENTRY'!CK784="","",IF('DATA ENTRY'!Q784="","",IF($D$4="All Post",'DATA ENTRY'!Q784,IF(AND($D$4='DATA ENTRY'!CK784),'DATA ENTRY'!Q784,""))))</f>
        <v/>
      </c>
      <c r="K785" s="3" t="str">
        <f>IF('DATA ENTRY'!CK784="","",IF('DATA ENTRY'!R784="","",IF($D$4="All Post",'DATA ENTRY'!R784,IF(AND($D$4='DATA ENTRY'!CK784),'DATA ENTRY'!R784,""))))</f>
        <v/>
      </c>
      <c r="L785" s="3" t="str">
        <f>IF('DATA ENTRY'!CK784="","",IF('DATA ENTRY'!S784="","",IF($D$4="All Post",'DATA ENTRY'!S784,IF(AND($D$4='DATA ENTRY'!CK784),'DATA ENTRY'!S784,""))))</f>
        <v/>
      </c>
      <c r="M785" s="3" t="str">
        <f>IF('DATA ENTRY'!CK784="","",IF('DATA ENTRY'!E784="","",IF($D$4="All Post",'DATA ENTRY'!E784,IF(AND($D$4='DATA ENTRY'!CK784),'DATA ENTRY'!E784,""))))</f>
        <v/>
      </c>
      <c r="N785" s="3" t="str">
        <f>IF('DATA ENTRY'!CK784="","",IF('DATA ENTRY'!W784="","",IF($D$4="All Post",'DATA ENTRY'!W784,IF(AND($D$4='DATA ENTRY'!CK784),'DATA ENTRY'!W784,""))))</f>
        <v/>
      </c>
      <c r="O785" s="3" t="str">
        <f>IF('DATA ENTRY'!CK784="","",IF('DATA ENTRY'!X784="","",IF($D$4="All Post",'DATA ENTRY'!X784,IF(AND($D$4='DATA ENTRY'!CK784),'DATA ENTRY'!X784,""))))</f>
        <v/>
      </c>
      <c r="P785" s="3" t="str">
        <f>IF('DATA ENTRY'!CK784="","",IF('DATA ENTRY'!G784="","",IF($D$4="All Post",'DATA ENTRY'!G784,IF(AND($D$4='DATA ENTRY'!CK784),'DATA ENTRY'!G784,""))))</f>
        <v/>
      </c>
      <c r="S785">
        <f t="shared" si="195"/>
        <v>0</v>
      </c>
      <c r="T785" t="str">
        <f t="shared" si="196"/>
        <v/>
      </c>
      <c r="BZ785" t="str">
        <f t="shared" si="197"/>
        <v/>
      </c>
      <c r="CA785" t="str">
        <f t="shared" si="198"/>
        <v/>
      </c>
      <c r="CB785" s="224">
        <v>779</v>
      </c>
      <c r="CC785" s="3" t="str">
        <f>IF('DATA ENTRY'!CK784="","",IF('DATA ENTRY'!B784="","",IF(AND($CD$4='DATA ENTRY'!CK784,$CG$4='DATA ENTRY'!D784),'DATA ENTRY'!B784,"")))</f>
        <v/>
      </c>
      <c r="CD785" s="3" t="str">
        <f>IF('DATA ENTRY'!CK784="","",IF('DATA ENTRY'!C784="","",IF(AND($CD$4='DATA ENTRY'!CK784,$CG$4='DATA ENTRY'!D784),'DATA ENTRY'!C784,"")))</f>
        <v/>
      </c>
      <c r="CE785" s="4" t="str">
        <f>IF('DATA ENTRY'!CK784="","",IF('DATA ENTRY'!I784="","",IF(AND($CD$4='DATA ENTRY'!CK784,$CG$4='DATA ENTRY'!D784),'DATA ENTRY'!I784,"")))</f>
        <v/>
      </c>
      <c r="CF785" s="4" t="str">
        <f>IF('DATA ENTRY'!CK784="","",IF('DATA ENTRY'!CK784="","",IF(AND($CD$4='DATA ENTRY'!CK784,$CG$4='DATA ENTRY'!D784),'DATA ENTRY'!CK784,"")))</f>
        <v/>
      </c>
      <c r="CG785" s="3" t="str">
        <f>IF('DATA ENTRY'!CK784="","",IF('DATA ENTRY'!N784="","",IF(AND($CD$4='DATA ENTRY'!CK784,$CG$4='DATA ENTRY'!D784),'DATA ENTRY'!N784,"")))</f>
        <v/>
      </c>
      <c r="CH785" s="107" t="str">
        <f>IF('DATA ENTRY'!CK784="","",IF('DATA ENTRY'!O784="","",IF(AND($CD$4='DATA ENTRY'!CK784,$CG$4='DATA ENTRY'!D784),'DATA ENTRY'!O784,"")))</f>
        <v/>
      </c>
      <c r="CI785" s="3" t="str">
        <f>IF('DATA ENTRY'!CK784="","",IF('DATA ENTRY'!P784="","",IF(AND($CD$4='DATA ENTRY'!CK784,$CG$4='DATA ENTRY'!D784),'DATA ENTRY'!P784,"")))</f>
        <v/>
      </c>
      <c r="CJ785" s="107" t="str">
        <f>IF('DATA ENTRY'!CK784="","",IF('DATA ENTRY'!Q784="","",IF(AND($CD$4='DATA ENTRY'!CK784,$CG$4='DATA ENTRY'!D784),'DATA ENTRY'!Q784,"")))</f>
        <v/>
      </c>
      <c r="CK785" s="3" t="str">
        <f>IF('DATA ENTRY'!CK784="","",IF('DATA ENTRY'!R784="","",IF(AND($CD$4='DATA ENTRY'!CK784,$CG$4='DATA ENTRY'!D784),'DATA ENTRY'!R784,"")))</f>
        <v/>
      </c>
      <c r="CL785" s="3" t="str">
        <f>IF('DATA ENTRY'!CK784="","",IF('DATA ENTRY'!S784="","",IF(AND($CD$4='DATA ENTRY'!CK784,$CG$4='DATA ENTRY'!D784),'DATA ENTRY'!S784,"")))</f>
        <v/>
      </c>
      <c r="CM785" s="3" t="str">
        <f>IF('DATA ENTRY'!CK784="","",IF('DATA ENTRY'!E784="","",IF(AND($CD$4='DATA ENTRY'!CK784,$CG$4='DATA ENTRY'!D784),'DATA ENTRY'!E784,"")))</f>
        <v/>
      </c>
      <c r="CN785" s="3" t="str">
        <f>IF('DATA ENTRY'!CK784="","",IF('DATA ENTRY'!W784="","",IF(AND($CD$4='DATA ENTRY'!CK784,$CG$4='DATA ENTRY'!D784),'DATA ENTRY'!W784,"")))</f>
        <v/>
      </c>
      <c r="CO785" s="3" t="str">
        <f>IF('DATA ENTRY'!CK784="","",IF('DATA ENTRY'!X784="","",IF(AND($CD$4='DATA ENTRY'!CK784,$CG$4='DATA ENTRY'!D784),'DATA ENTRY'!X784,"")))</f>
        <v/>
      </c>
      <c r="CP785" s="108" t="str">
        <f t="shared" si="199"/>
        <v/>
      </c>
      <c r="CQ785" s="108" t="str">
        <f>IF('DATA ENTRY'!CK784="","",IF('DATA ENTRY'!G784="","",IF(AND($CD$4='DATA ENTRY'!CK784,$CG$4='DATA ENTRY'!D784),'DATA ENTRY'!G784,"")))</f>
        <v/>
      </c>
      <c r="CR785" s="230" t="str">
        <f>IF('DATA ENTRY'!CK784="","",IF('DATA ENTRY'!D784="","",IF(AND($CD$4='DATA ENTRY'!CK784,$CG$4='DATA ENTRY'!D784),'DATA ENTRY'!D784,"")))</f>
        <v/>
      </c>
      <c r="CS785">
        <f t="shared" si="200"/>
        <v>0</v>
      </c>
      <c r="CT785">
        <f t="shared" si="201"/>
        <v>0</v>
      </c>
      <c r="CV785" s="139"/>
      <c r="CX785">
        <f t="shared" si="202"/>
        <v>0</v>
      </c>
      <c r="DB785" t="str">
        <f t="shared" si="209"/>
        <v/>
      </c>
      <c r="DC785" t="str">
        <f t="shared" si="210"/>
        <v/>
      </c>
      <c r="DD785" s="224">
        <v>779</v>
      </c>
      <c r="DE785" s="3" t="str">
        <f>IF('DATA ENTRY'!CK784="","",IF('DATA ENTRY'!B784="","",IF(AND($DF$4='DATA ENTRY'!D784),'DATA ENTRY'!B784,"")))</f>
        <v/>
      </c>
      <c r="DF785" s="3" t="str">
        <f>IF('DATA ENTRY'!CK784="","",IF('DATA ENTRY'!C784="","",IF(AND($DF$4='DATA ENTRY'!D784),'DATA ENTRY'!C784,"")))</f>
        <v/>
      </c>
      <c r="DG785" s="4" t="str">
        <f>IF('DATA ENTRY'!CK784="","",IF('DATA ENTRY'!I784="","",IF(AND($DF$4='DATA ENTRY'!D784),'DATA ENTRY'!I784,"")))</f>
        <v/>
      </c>
      <c r="DH785" s="4" t="str">
        <f>IF('DATA ENTRY'!CK784="","",IF('DATA ENTRY'!CK784="","",IF(AND($DF$4='DATA ENTRY'!D784),'DATA ENTRY'!CK784,"")))</f>
        <v/>
      </c>
      <c r="DI785" s="3" t="str">
        <f>IF('DATA ENTRY'!CK784="","",IF('DATA ENTRY'!N784="","",IF(AND($DF$4='DATA ENTRY'!D784),'DATA ENTRY'!N784,"")))</f>
        <v/>
      </c>
      <c r="DJ785" s="107" t="str">
        <f>IF('DATA ENTRY'!CK784="","",IF('DATA ENTRY'!O784="","",IF(AND($DF$4='DATA ENTRY'!D784),'DATA ENTRY'!O784,"")))</f>
        <v/>
      </c>
      <c r="DK785" s="3" t="str">
        <f>IF('DATA ENTRY'!CK784="","",IF('DATA ENTRY'!P784="","",IF(AND($DF$4='DATA ENTRY'!D784),'DATA ENTRY'!P784,"")))</f>
        <v/>
      </c>
      <c r="DL785" s="107" t="str">
        <f>IF('DATA ENTRY'!CK784="","",IF('DATA ENTRY'!Q784="","",IF(AND($DF$4='DATA ENTRY'!D784),'DATA ENTRY'!Q784,"")))</f>
        <v/>
      </c>
      <c r="DM785" s="3" t="str">
        <f>IF('DATA ENTRY'!CK784="","",IF('DATA ENTRY'!R784="","",IF(AND($DF$4='DATA ENTRY'!D784),'DATA ENTRY'!R784,"")))</f>
        <v/>
      </c>
      <c r="DN785" s="107" t="str">
        <f>IF('DATA ENTRY'!CK784="","",IF('DATA ENTRY'!S784="","",IF(AND($DF$4='DATA ENTRY'!D784),'DATA ENTRY'!S784,"")))</f>
        <v/>
      </c>
      <c r="DO785" s="3" t="str">
        <f>IF('DATA ENTRY'!CK784="","",IF('DATA ENTRY'!E784="","",IF(AND($DF$4='DATA ENTRY'!D784),'DATA ENTRY'!E784,"")))</f>
        <v/>
      </c>
      <c r="DP785" s="3" t="str">
        <f>IF('DATA ENTRY'!CK784="","",IF('DATA ENTRY'!D784="","",IF(AND($DF$4='DATA ENTRY'!D784),'DATA ENTRY'!D784,"")))</f>
        <v/>
      </c>
      <c r="DQ785" s="3" t="str">
        <f>IF('DATA ENTRY'!CK784="","",IF('DATA ENTRY'!W784="","",IF(AND($DF$4='DATA ENTRY'!D784),'DATA ENTRY'!W784,"")))</f>
        <v/>
      </c>
      <c r="DR785" s="3" t="str">
        <f>IF('DATA ENTRY'!CK784="","",IF('DATA ENTRY'!X784="","",IF(AND($DF$4='DATA ENTRY'!D784),'DATA ENTRY'!X784,"")))</f>
        <v/>
      </c>
      <c r="DS785" s="108" t="str">
        <f t="shared" si="203"/>
        <v/>
      </c>
      <c r="DT785" s="108" t="str">
        <f>IF('DATA ENTRY'!CK784="","",IF('DATA ENTRY'!D784="","",IF(AND($DF$4='DATA ENTRY'!D784),'DATA ENTRY'!G784,"")))</f>
        <v/>
      </c>
      <c r="DY785">
        <f t="shared" si="204"/>
        <v>0</v>
      </c>
      <c r="EB785" t="str">
        <f t="shared" si="205"/>
        <v/>
      </c>
      <c r="EC785" t="str">
        <f t="shared" si="206"/>
        <v/>
      </c>
      <c r="ED785" s="224">
        <v>779</v>
      </c>
      <c r="EE785" s="3" t="str">
        <f>IF('DATA ENTRY'!CK784="","",IF('DATA ENTRY'!B784="","",IF(AND($EF$4='DATA ENTRY'!G784,$EH$4='DATA ENTRY'!F784),'DATA ENTRY'!B784,"")))</f>
        <v/>
      </c>
      <c r="EF785" s="3" t="str">
        <f>IF('DATA ENTRY'!CK784="","",IF('DATA ENTRY'!C784="","",IF(AND($EF$4='DATA ENTRY'!G784,$EH$4='DATA ENTRY'!F784),'DATA ENTRY'!C784,"")))</f>
        <v/>
      </c>
      <c r="EG785" s="4" t="str">
        <f>IF('DATA ENTRY'!CK784="","",IF('DATA ENTRY'!I784="","",IF(AND($EF$4='DATA ENTRY'!G784,$EH$4='DATA ENTRY'!F784),'DATA ENTRY'!I784,"")))</f>
        <v/>
      </c>
      <c r="EH785" s="4" t="str">
        <f>IF('DATA ENTRY'!CK784="","",IF('DATA ENTRY'!CK784="","",IF(AND($EF$4='DATA ENTRY'!G784,$EH$4='DATA ENTRY'!F784),'DATA ENTRY'!CK784,"")))</f>
        <v/>
      </c>
      <c r="EI785" s="3" t="str">
        <f>IF('DATA ENTRY'!CK784="","",IF('DATA ENTRY'!N784="","",IF(AND($EF$4='DATA ENTRY'!G784,$EH$4='DATA ENTRY'!F784),'DATA ENTRY'!N784,"")))</f>
        <v/>
      </c>
      <c r="EJ785" s="107" t="str">
        <f>IF('DATA ENTRY'!CK784="","",IF('DATA ENTRY'!O784="","",IF(AND($EF$4='DATA ENTRY'!G784,$EH$4='DATA ENTRY'!F784),'DATA ENTRY'!O784,"")))</f>
        <v/>
      </c>
      <c r="EK785" s="3" t="str">
        <f>IF('DATA ENTRY'!CK784="","",IF('DATA ENTRY'!P784="","",IF(AND($EF$4='DATA ENTRY'!G784,$EH$4='DATA ENTRY'!F784),'DATA ENTRY'!P784,"")))</f>
        <v/>
      </c>
      <c r="EL785" s="107" t="str">
        <f>IF('DATA ENTRY'!CK784="","",IF('DATA ENTRY'!Q784="","",IF(AND($EF$4='DATA ENTRY'!G784,$EH$4='DATA ENTRY'!F784),'DATA ENTRY'!Q784,"")))</f>
        <v/>
      </c>
      <c r="EM785" s="3" t="str">
        <f>IF('DATA ENTRY'!CK784="","",IF('DATA ENTRY'!R784="","",IF(AND($EF$4='DATA ENTRY'!G784,$EH$4='DATA ENTRY'!F784),'DATA ENTRY'!R784,"")))</f>
        <v/>
      </c>
      <c r="EN785" s="107" t="str">
        <f>IF('DATA ENTRY'!CK784="","",IF('DATA ENTRY'!S784="","",IF(AND($EF$4='DATA ENTRY'!G784,$EH$4='DATA ENTRY'!F784),'DATA ENTRY'!S784,"")))</f>
        <v/>
      </c>
      <c r="EO785" s="3" t="str">
        <f>IF('DATA ENTRY'!CK784="","",IF('DATA ENTRY'!E784="","",IF(AND($EF$4='DATA ENTRY'!G784,$EH$4='DATA ENTRY'!F784),'DATA ENTRY'!E784,"")))</f>
        <v/>
      </c>
      <c r="EP785" s="3" t="str">
        <f>IF('DATA ENTRY'!CK784="","",IF('DATA ENTRY'!D784="","",IF(AND($EF$4='DATA ENTRY'!G784,$EH$4='DATA ENTRY'!F784),'DATA ENTRY'!D784,"")))</f>
        <v/>
      </c>
      <c r="EQ785" s="3" t="str">
        <f>IF('DATA ENTRY'!CK784="","",IF('DATA ENTRY'!W784="","",IF(AND($EF$4='DATA ENTRY'!G784,$EH$4='DATA ENTRY'!F784),'DATA ENTRY'!W784,"")))</f>
        <v/>
      </c>
      <c r="ER785" s="3" t="str">
        <f>IF('DATA ENTRY'!CK784="","",IF('DATA ENTRY'!X784="","",IF(AND($EF$4='DATA ENTRY'!G784,$EH$4='DATA ENTRY'!F784),'DATA ENTRY'!X784,"")))</f>
        <v/>
      </c>
      <c r="ES785" s="108" t="str">
        <f t="shared" si="207"/>
        <v/>
      </c>
      <c r="ET785" s="108" t="str">
        <f>IF('DATA ENTRY'!CK784="","",IF('DATA ENTRY'!D784="","",IF(AND($EF$4='DATA ENTRY'!G784,$EH$4='DATA ENTRY'!F784),'DATA ENTRY'!G784,"")))</f>
        <v/>
      </c>
      <c r="EY785">
        <f t="shared" si="208"/>
        <v>0</v>
      </c>
    </row>
    <row r="786" spans="1:155">
      <c r="A786" t="str">
        <f>IF(S786=0,"",1+(MAX($A$7:A785)))</f>
        <v/>
      </c>
      <c r="B786" s="224">
        <v>780</v>
      </c>
      <c r="C786" s="3" t="str">
        <f>IF('DATA ENTRY'!CK785="","",IF('DATA ENTRY'!B785="","",IF($D$4="All Post",'DATA ENTRY'!B785,IF(AND($D$4='DATA ENTRY'!CK785),'DATA ENTRY'!B785,""))))</f>
        <v/>
      </c>
      <c r="D786" s="3" t="str">
        <f>IF('DATA ENTRY'!CK785="","",IF('DATA ENTRY'!C785="","",IF($D$4="All Post",'DATA ENTRY'!C785,IF(AND($D$4='DATA ENTRY'!CK785),'DATA ENTRY'!C785,""))))</f>
        <v/>
      </c>
      <c r="E786" s="4" t="str">
        <f>IF('DATA ENTRY'!CK785="","",IF('DATA ENTRY'!I785="","",IF($D$4="All Post",'DATA ENTRY'!I785,IF(AND($D$4='DATA ENTRY'!CK785),'DATA ENTRY'!I785,""))))</f>
        <v/>
      </c>
      <c r="F786" s="4" t="str">
        <f>IF('DATA ENTRY'!CK785="","",IF('DATA ENTRY'!CK785="","",IF($D$4="All Post",'DATA ENTRY'!CK785,IF(AND($D$4='DATA ENTRY'!CK785),'DATA ENTRY'!CK785,""))))</f>
        <v/>
      </c>
      <c r="G786" s="3" t="str">
        <f>IF('DATA ENTRY'!CK785="","",IF('DATA ENTRY'!N785="","",IF($D$4="All Post",'DATA ENTRY'!N785,IF(AND($D$4='DATA ENTRY'!CK785),'DATA ENTRY'!N785,""))))</f>
        <v/>
      </c>
      <c r="H786" s="107" t="str">
        <f>IF('DATA ENTRY'!CK785="","",IF('DATA ENTRY'!O785="","",IF($D$4="All Post",'DATA ENTRY'!O785,IF(AND($D$4='DATA ENTRY'!CK785),'DATA ENTRY'!O785,""))))</f>
        <v/>
      </c>
      <c r="I786" s="3" t="str">
        <f>IF('DATA ENTRY'!CK785="","",IF('DATA ENTRY'!P785="","",IF($D$4="All Post",'DATA ENTRY'!P785,IF(AND($D$4='DATA ENTRY'!CK785),'DATA ENTRY'!P785,""))))</f>
        <v/>
      </c>
      <c r="J786" s="107" t="str">
        <f>IF('DATA ENTRY'!CK785="","",IF('DATA ENTRY'!Q785="","",IF($D$4="All Post",'DATA ENTRY'!Q785,IF(AND($D$4='DATA ENTRY'!CK785),'DATA ENTRY'!Q785,""))))</f>
        <v/>
      </c>
      <c r="K786" s="3" t="str">
        <f>IF('DATA ENTRY'!CK785="","",IF('DATA ENTRY'!R785="","",IF($D$4="All Post",'DATA ENTRY'!R785,IF(AND($D$4='DATA ENTRY'!CK785),'DATA ENTRY'!R785,""))))</f>
        <v/>
      </c>
      <c r="L786" s="3" t="str">
        <f>IF('DATA ENTRY'!CK785="","",IF('DATA ENTRY'!S785="","",IF($D$4="All Post",'DATA ENTRY'!S785,IF(AND($D$4='DATA ENTRY'!CK785),'DATA ENTRY'!S785,""))))</f>
        <v/>
      </c>
      <c r="M786" s="3" t="str">
        <f>IF('DATA ENTRY'!CK785="","",IF('DATA ENTRY'!E785="","",IF($D$4="All Post",'DATA ENTRY'!E785,IF(AND($D$4='DATA ENTRY'!CK785),'DATA ENTRY'!E785,""))))</f>
        <v/>
      </c>
      <c r="N786" s="3" t="str">
        <f>IF('DATA ENTRY'!CK785="","",IF('DATA ENTRY'!W785="","",IF($D$4="All Post",'DATA ENTRY'!W785,IF(AND($D$4='DATA ENTRY'!CK785),'DATA ENTRY'!W785,""))))</f>
        <v/>
      </c>
      <c r="O786" s="3" t="str">
        <f>IF('DATA ENTRY'!CK785="","",IF('DATA ENTRY'!X785="","",IF($D$4="All Post",'DATA ENTRY'!X785,IF(AND($D$4='DATA ENTRY'!CK785),'DATA ENTRY'!X785,""))))</f>
        <v/>
      </c>
      <c r="P786" s="3" t="str">
        <f>IF('DATA ENTRY'!CK785="","",IF('DATA ENTRY'!G785="","",IF($D$4="All Post",'DATA ENTRY'!G785,IF(AND($D$4='DATA ENTRY'!CK785),'DATA ENTRY'!G785,""))))</f>
        <v/>
      </c>
      <c r="S786">
        <f t="shared" si="195"/>
        <v>0</v>
      </c>
      <c r="T786" t="str">
        <f t="shared" si="196"/>
        <v/>
      </c>
      <c r="BZ786" t="str">
        <f t="shared" si="197"/>
        <v/>
      </c>
      <c r="CA786" t="str">
        <f t="shared" si="198"/>
        <v/>
      </c>
      <c r="CB786" s="224">
        <v>780</v>
      </c>
      <c r="CC786" s="3" t="str">
        <f>IF('DATA ENTRY'!CK785="","",IF('DATA ENTRY'!B785="","",IF(AND($CD$4='DATA ENTRY'!CK785,$CG$4='DATA ENTRY'!D785),'DATA ENTRY'!B785,"")))</f>
        <v/>
      </c>
      <c r="CD786" s="3" t="str">
        <f>IF('DATA ENTRY'!CK785="","",IF('DATA ENTRY'!C785="","",IF(AND($CD$4='DATA ENTRY'!CK785,$CG$4='DATA ENTRY'!D785),'DATA ENTRY'!C785,"")))</f>
        <v/>
      </c>
      <c r="CE786" s="4" t="str">
        <f>IF('DATA ENTRY'!CK785="","",IF('DATA ENTRY'!I785="","",IF(AND($CD$4='DATA ENTRY'!CK785,$CG$4='DATA ENTRY'!D785),'DATA ENTRY'!I785,"")))</f>
        <v/>
      </c>
      <c r="CF786" s="4" t="str">
        <f>IF('DATA ENTRY'!CK785="","",IF('DATA ENTRY'!CK785="","",IF(AND($CD$4='DATA ENTRY'!CK785,$CG$4='DATA ENTRY'!D785),'DATA ENTRY'!CK785,"")))</f>
        <v/>
      </c>
      <c r="CG786" s="3" t="str">
        <f>IF('DATA ENTRY'!CK785="","",IF('DATA ENTRY'!N785="","",IF(AND($CD$4='DATA ENTRY'!CK785,$CG$4='DATA ENTRY'!D785),'DATA ENTRY'!N785,"")))</f>
        <v/>
      </c>
      <c r="CH786" s="107" t="str">
        <f>IF('DATA ENTRY'!CK785="","",IF('DATA ENTRY'!O785="","",IF(AND($CD$4='DATA ENTRY'!CK785,$CG$4='DATA ENTRY'!D785),'DATA ENTRY'!O785,"")))</f>
        <v/>
      </c>
      <c r="CI786" s="3" t="str">
        <f>IF('DATA ENTRY'!CK785="","",IF('DATA ENTRY'!P785="","",IF(AND($CD$4='DATA ENTRY'!CK785,$CG$4='DATA ENTRY'!D785),'DATA ENTRY'!P785,"")))</f>
        <v/>
      </c>
      <c r="CJ786" s="107" t="str">
        <f>IF('DATA ENTRY'!CK785="","",IF('DATA ENTRY'!Q785="","",IF(AND($CD$4='DATA ENTRY'!CK785,$CG$4='DATA ENTRY'!D785),'DATA ENTRY'!Q785,"")))</f>
        <v/>
      </c>
      <c r="CK786" s="3" t="str">
        <f>IF('DATA ENTRY'!CK785="","",IF('DATA ENTRY'!R785="","",IF(AND($CD$4='DATA ENTRY'!CK785,$CG$4='DATA ENTRY'!D785),'DATA ENTRY'!R785,"")))</f>
        <v/>
      </c>
      <c r="CL786" s="3" t="str">
        <f>IF('DATA ENTRY'!CK785="","",IF('DATA ENTRY'!S785="","",IF(AND($CD$4='DATA ENTRY'!CK785,$CG$4='DATA ENTRY'!D785),'DATA ENTRY'!S785,"")))</f>
        <v/>
      </c>
      <c r="CM786" s="3" t="str">
        <f>IF('DATA ENTRY'!CK785="","",IF('DATA ENTRY'!E785="","",IF(AND($CD$4='DATA ENTRY'!CK785,$CG$4='DATA ENTRY'!D785),'DATA ENTRY'!E785,"")))</f>
        <v/>
      </c>
      <c r="CN786" s="3" t="str">
        <f>IF('DATA ENTRY'!CK785="","",IF('DATA ENTRY'!W785="","",IF(AND($CD$4='DATA ENTRY'!CK785,$CG$4='DATA ENTRY'!D785),'DATA ENTRY'!W785,"")))</f>
        <v/>
      </c>
      <c r="CO786" s="3" t="str">
        <f>IF('DATA ENTRY'!CK785="","",IF('DATA ENTRY'!X785="","",IF(AND($CD$4='DATA ENTRY'!CK785,$CG$4='DATA ENTRY'!D785),'DATA ENTRY'!X785,"")))</f>
        <v/>
      </c>
      <c r="CP786" s="108" t="str">
        <f t="shared" si="199"/>
        <v/>
      </c>
      <c r="CQ786" s="108" t="str">
        <f>IF('DATA ENTRY'!CK785="","",IF('DATA ENTRY'!G785="","",IF(AND($CD$4='DATA ENTRY'!CK785,$CG$4='DATA ENTRY'!D785),'DATA ENTRY'!G785,"")))</f>
        <v/>
      </c>
      <c r="CR786" s="230" t="str">
        <f>IF('DATA ENTRY'!CK785="","",IF('DATA ENTRY'!D785="","",IF(AND($CD$4='DATA ENTRY'!CK785,$CG$4='DATA ENTRY'!D785),'DATA ENTRY'!D785,"")))</f>
        <v/>
      </c>
      <c r="CS786">
        <f t="shared" si="200"/>
        <v>0</v>
      </c>
      <c r="CT786">
        <f t="shared" si="201"/>
        <v>0</v>
      </c>
      <c r="CV786" s="139"/>
      <c r="CX786">
        <f t="shared" si="202"/>
        <v>0</v>
      </c>
      <c r="DB786" t="str">
        <f t="shared" si="209"/>
        <v/>
      </c>
      <c r="DC786" t="str">
        <f t="shared" si="210"/>
        <v/>
      </c>
      <c r="DD786" s="224">
        <v>780</v>
      </c>
      <c r="DE786" s="3" t="str">
        <f>IF('DATA ENTRY'!CK785="","",IF('DATA ENTRY'!B785="","",IF(AND($DF$4='DATA ENTRY'!D785),'DATA ENTRY'!B785,"")))</f>
        <v/>
      </c>
      <c r="DF786" s="3" t="str">
        <f>IF('DATA ENTRY'!CK785="","",IF('DATA ENTRY'!C785="","",IF(AND($DF$4='DATA ENTRY'!D785),'DATA ENTRY'!C785,"")))</f>
        <v/>
      </c>
      <c r="DG786" s="4" t="str">
        <f>IF('DATA ENTRY'!CK785="","",IF('DATA ENTRY'!I785="","",IF(AND($DF$4='DATA ENTRY'!D785),'DATA ENTRY'!I785,"")))</f>
        <v/>
      </c>
      <c r="DH786" s="4" t="str">
        <f>IF('DATA ENTRY'!CK785="","",IF('DATA ENTRY'!CK785="","",IF(AND($DF$4='DATA ENTRY'!D785),'DATA ENTRY'!CK785,"")))</f>
        <v/>
      </c>
      <c r="DI786" s="3" t="str">
        <f>IF('DATA ENTRY'!CK785="","",IF('DATA ENTRY'!N785="","",IF(AND($DF$4='DATA ENTRY'!D785),'DATA ENTRY'!N785,"")))</f>
        <v/>
      </c>
      <c r="DJ786" s="107" t="str">
        <f>IF('DATA ENTRY'!CK785="","",IF('DATA ENTRY'!O785="","",IF(AND($DF$4='DATA ENTRY'!D785),'DATA ENTRY'!O785,"")))</f>
        <v/>
      </c>
      <c r="DK786" s="3" t="str">
        <f>IF('DATA ENTRY'!CK785="","",IF('DATA ENTRY'!P785="","",IF(AND($DF$4='DATA ENTRY'!D785),'DATA ENTRY'!P785,"")))</f>
        <v/>
      </c>
      <c r="DL786" s="107" t="str">
        <f>IF('DATA ENTRY'!CK785="","",IF('DATA ENTRY'!Q785="","",IF(AND($DF$4='DATA ENTRY'!D785),'DATA ENTRY'!Q785,"")))</f>
        <v/>
      </c>
      <c r="DM786" s="3" t="str">
        <f>IF('DATA ENTRY'!CK785="","",IF('DATA ENTRY'!R785="","",IF(AND($DF$4='DATA ENTRY'!D785),'DATA ENTRY'!R785,"")))</f>
        <v/>
      </c>
      <c r="DN786" s="107" t="str">
        <f>IF('DATA ENTRY'!CK785="","",IF('DATA ENTRY'!S785="","",IF(AND($DF$4='DATA ENTRY'!D785),'DATA ENTRY'!S785,"")))</f>
        <v/>
      </c>
      <c r="DO786" s="3" t="str">
        <f>IF('DATA ENTRY'!CK785="","",IF('DATA ENTRY'!E785="","",IF(AND($DF$4='DATA ENTRY'!D785),'DATA ENTRY'!E785,"")))</f>
        <v/>
      </c>
      <c r="DP786" s="3" t="str">
        <f>IF('DATA ENTRY'!CK785="","",IF('DATA ENTRY'!D785="","",IF(AND($DF$4='DATA ENTRY'!D785),'DATA ENTRY'!D785,"")))</f>
        <v/>
      </c>
      <c r="DQ786" s="3" t="str">
        <f>IF('DATA ENTRY'!CK785="","",IF('DATA ENTRY'!W785="","",IF(AND($DF$4='DATA ENTRY'!D785),'DATA ENTRY'!W785,"")))</f>
        <v/>
      </c>
      <c r="DR786" s="3" t="str">
        <f>IF('DATA ENTRY'!CK785="","",IF('DATA ENTRY'!X785="","",IF(AND($DF$4='DATA ENTRY'!D785),'DATA ENTRY'!X785,"")))</f>
        <v/>
      </c>
      <c r="DS786" s="108" t="str">
        <f t="shared" si="203"/>
        <v/>
      </c>
      <c r="DT786" s="108" t="str">
        <f>IF('DATA ENTRY'!CK785="","",IF('DATA ENTRY'!D785="","",IF(AND($DF$4='DATA ENTRY'!D785),'DATA ENTRY'!G785,"")))</f>
        <v/>
      </c>
      <c r="DY786">
        <f t="shared" si="204"/>
        <v>0</v>
      </c>
      <c r="EB786" t="str">
        <f t="shared" si="205"/>
        <v/>
      </c>
      <c r="EC786" t="str">
        <f t="shared" si="206"/>
        <v/>
      </c>
      <c r="ED786" s="224">
        <v>780</v>
      </c>
      <c r="EE786" s="3" t="str">
        <f>IF('DATA ENTRY'!CK785="","",IF('DATA ENTRY'!B785="","",IF(AND($EF$4='DATA ENTRY'!G785,$EH$4='DATA ENTRY'!F785),'DATA ENTRY'!B785,"")))</f>
        <v/>
      </c>
      <c r="EF786" s="3" t="str">
        <f>IF('DATA ENTRY'!CK785="","",IF('DATA ENTRY'!C785="","",IF(AND($EF$4='DATA ENTRY'!G785,$EH$4='DATA ENTRY'!F785),'DATA ENTRY'!C785,"")))</f>
        <v/>
      </c>
      <c r="EG786" s="4" t="str">
        <f>IF('DATA ENTRY'!CK785="","",IF('DATA ENTRY'!I785="","",IF(AND($EF$4='DATA ENTRY'!G785,$EH$4='DATA ENTRY'!F785),'DATA ENTRY'!I785,"")))</f>
        <v/>
      </c>
      <c r="EH786" s="4" t="str">
        <f>IF('DATA ENTRY'!CK785="","",IF('DATA ENTRY'!CK785="","",IF(AND($EF$4='DATA ENTRY'!G785,$EH$4='DATA ENTRY'!F785),'DATA ENTRY'!CK785,"")))</f>
        <v/>
      </c>
      <c r="EI786" s="3" t="str">
        <f>IF('DATA ENTRY'!CK785="","",IF('DATA ENTRY'!N785="","",IF(AND($EF$4='DATA ENTRY'!G785,$EH$4='DATA ENTRY'!F785),'DATA ENTRY'!N785,"")))</f>
        <v/>
      </c>
      <c r="EJ786" s="107" t="str">
        <f>IF('DATA ENTRY'!CK785="","",IF('DATA ENTRY'!O785="","",IF(AND($EF$4='DATA ENTRY'!G785,$EH$4='DATA ENTRY'!F785),'DATA ENTRY'!O785,"")))</f>
        <v/>
      </c>
      <c r="EK786" s="3" t="str">
        <f>IF('DATA ENTRY'!CK785="","",IF('DATA ENTRY'!P785="","",IF(AND($EF$4='DATA ENTRY'!G785,$EH$4='DATA ENTRY'!F785),'DATA ENTRY'!P785,"")))</f>
        <v/>
      </c>
      <c r="EL786" s="107" t="str">
        <f>IF('DATA ENTRY'!CK785="","",IF('DATA ENTRY'!Q785="","",IF(AND($EF$4='DATA ENTRY'!G785,$EH$4='DATA ENTRY'!F785),'DATA ENTRY'!Q785,"")))</f>
        <v/>
      </c>
      <c r="EM786" s="3" t="str">
        <f>IF('DATA ENTRY'!CK785="","",IF('DATA ENTRY'!R785="","",IF(AND($EF$4='DATA ENTRY'!G785,$EH$4='DATA ENTRY'!F785),'DATA ENTRY'!R785,"")))</f>
        <v/>
      </c>
      <c r="EN786" s="107" t="str">
        <f>IF('DATA ENTRY'!CK785="","",IF('DATA ENTRY'!S785="","",IF(AND($EF$4='DATA ENTRY'!G785,$EH$4='DATA ENTRY'!F785),'DATA ENTRY'!S785,"")))</f>
        <v/>
      </c>
      <c r="EO786" s="3" t="str">
        <f>IF('DATA ENTRY'!CK785="","",IF('DATA ENTRY'!E785="","",IF(AND($EF$4='DATA ENTRY'!G785,$EH$4='DATA ENTRY'!F785),'DATA ENTRY'!E785,"")))</f>
        <v/>
      </c>
      <c r="EP786" s="3" t="str">
        <f>IF('DATA ENTRY'!CK785="","",IF('DATA ENTRY'!D785="","",IF(AND($EF$4='DATA ENTRY'!G785,$EH$4='DATA ENTRY'!F785),'DATA ENTRY'!D785,"")))</f>
        <v/>
      </c>
      <c r="EQ786" s="3" t="str">
        <f>IF('DATA ENTRY'!CK785="","",IF('DATA ENTRY'!W785="","",IF(AND($EF$4='DATA ENTRY'!G785,$EH$4='DATA ENTRY'!F785),'DATA ENTRY'!W785,"")))</f>
        <v/>
      </c>
      <c r="ER786" s="3" t="str">
        <f>IF('DATA ENTRY'!CK785="","",IF('DATA ENTRY'!X785="","",IF(AND($EF$4='DATA ENTRY'!G785,$EH$4='DATA ENTRY'!F785),'DATA ENTRY'!X785,"")))</f>
        <v/>
      </c>
      <c r="ES786" s="108" t="str">
        <f t="shared" si="207"/>
        <v/>
      </c>
      <c r="ET786" s="108" t="str">
        <f>IF('DATA ENTRY'!CK785="","",IF('DATA ENTRY'!D785="","",IF(AND($EF$4='DATA ENTRY'!G785,$EH$4='DATA ENTRY'!F785),'DATA ENTRY'!G785,"")))</f>
        <v/>
      </c>
      <c r="EY786">
        <f t="shared" si="208"/>
        <v>0</v>
      </c>
    </row>
    <row r="787" spans="1:155">
      <c r="A787" t="str">
        <f>IF(S787=0,"",1+(MAX($A$7:A786)))</f>
        <v/>
      </c>
      <c r="B787" s="224">
        <v>781</v>
      </c>
      <c r="C787" s="3" t="str">
        <f>IF('DATA ENTRY'!CK786="","",IF('DATA ENTRY'!B786="","",IF($D$4="All Post",'DATA ENTRY'!B786,IF(AND($D$4='DATA ENTRY'!CK786),'DATA ENTRY'!B786,""))))</f>
        <v/>
      </c>
      <c r="D787" s="3" t="str">
        <f>IF('DATA ENTRY'!CK786="","",IF('DATA ENTRY'!C786="","",IF($D$4="All Post",'DATA ENTRY'!C786,IF(AND($D$4='DATA ENTRY'!CK786),'DATA ENTRY'!C786,""))))</f>
        <v/>
      </c>
      <c r="E787" s="4" t="str">
        <f>IF('DATA ENTRY'!CK786="","",IF('DATA ENTRY'!I786="","",IF($D$4="All Post",'DATA ENTRY'!I786,IF(AND($D$4='DATA ENTRY'!CK786),'DATA ENTRY'!I786,""))))</f>
        <v/>
      </c>
      <c r="F787" s="4" t="str">
        <f>IF('DATA ENTRY'!CK786="","",IF('DATA ENTRY'!CK786="","",IF($D$4="All Post",'DATA ENTRY'!CK786,IF(AND($D$4='DATA ENTRY'!CK786),'DATA ENTRY'!CK786,""))))</f>
        <v/>
      </c>
      <c r="G787" s="3" t="str">
        <f>IF('DATA ENTRY'!CK786="","",IF('DATA ENTRY'!N786="","",IF($D$4="All Post",'DATA ENTRY'!N786,IF(AND($D$4='DATA ENTRY'!CK786),'DATA ENTRY'!N786,""))))</f>
        <v/>
      </c>
      <c r="H787" s="107" t="str">
        <f>IF('DATA ENTRY'!CK786="","",IF('DATA ENTRY'!O786="","",IF($D$4="All Post",'DATA ENTRY'!O786,IF(AND($D$4='DATA ENTRY'!CK786),'DATA ENTRY'!O786,""))))</f>
        <v/>
      </c>
      <c r="I787" s="3" t="str">
        <f>IF('DATA ENTRY'!CK786="","",IF('DATA ENTRY'!P786="","",IF($D$4="All Post",'DATA ENTRY'!P786,IF(AND($D$4='DATA ENTRY'!CK786),'DATA ENTRY'!P786,""))))</f>
        <v/>
      </c>
      <c r="J787" s="107" t="str">
        <f>IF('DATA ENTRY'!CK786="","",IF('DATA ENTRY'!Q786="","",IF($D$4="All Post",'DATA ENTRY'!Q786,IF(AND($D$4='DATA ENTRY'!CK786),'DATA ENTRY'!Q786,""))))</f>
        <v/>
      </c>
      <c r="K787" s="3" t="str">
        <f>IF('DATA ENTRY'!CK786="","",IF('DATA ENTRY'!R786="","",IF($D$4="All Post",'DATA ENTRY'!R786,IF(AND($D$4='DATA ENTRY'!CK786),'DATA ENTRY'!R786,""))))</f>
        <v/>
      </c>
      <c r="L787" s="3" t="str">
        <f>IF('DATA ENTRY'!CK786="","",IF('DATA ENTRY'!S786="","",IF($D$4="All Post",'DATA ENTRY'!S786,IF(AND($D$4='DATA ENTRY'!CK786),'DATA ENTRY'!S786,""))))</f>
        <v/>
      </c>
      <c r="M787" s="3" t="str">
        <f>IF('DATA ENTRY'!CK786="","",IF('DATA ENTRY'!E786="","",IF($D$4="All Post",'DATA ENTRY'!E786,IF(AND($D$4='DATA ENTRY'!CK786),'DATA ENTRY'!E786,""))))</f>
        <v/>
      </c>
      <c r="N787" s="3" t="str">
        <f>IF('DATA ENTRY'!CK786="","",IF('DATA ENTRY'!W786="","",IF($D$4="All Post",'DATA ENTRY'!W786,IF(AND($D$4='DATA ENTRY'!CK786),'DATA ENTRY'!W786,""))))</f>
        <v/>
      </c>
      <c r="O787" s="3" t="str">
        <f>IF('DATA ENTRY'!CK786="","",IF('DATA ENTRY'!X786="","",IF($D$4="All Post",'DATA ENTRY'!X786,IF(AND($D$4='DATA ENTRY'!CK786),'DATA ENTRY'!X786,""))))</f>
        <v/>
      </c>
      <c r="P787" s="3" t="str">
        <f>IF('DATA ENTRY'!CK786="","",IF('DATA ENTRY'!G786="","",IF($D$4="All Post",'DATA ENTRY'!G786,IF(AND($D$4='DATA ENTRY'!CK786),'DATA ENTRY'!G786,""))))</f>
        <v/>
      </c>
      <c r="S787">
        <f t="shared" si="195"/>
        <v>0</v>
      </c>
      <c r="T787" t="str">
        <f t="shared" si="196"/>
        <v/>
      </c>
      <c r="BZ787" t="str">
        <f t="shared" si="197"/>
        <v/>
      </c>
      <c r="CA787" t="str">
        <f t="shared" si="198"/>
        <v/>
      </c>
      <c r="CB787" s="224">
        <v>781</v>
      </c>
      <c r="CC787" s="3" t="str">
        <f>IF('DATA ENTRY'!CK786="","",IF('DATA ENTRY'!B786="","",IF(AND($CD$4='DATA ENTRY'!CK786,$CG$4='DATA ENTRY'!D786),'DATA ENTRY'!B786,"")))</f>
        <v/>
      </c>
      <c r="CD787" s="3" t="str">
        <f>IF('DATA ENTRY'!CK786="","",IF('DATA ENTRY'!C786="","",IF(AND($CD$4='DATA ENTRY'!CK786,$CG$4='DATA ENTRY'!D786),'DATA ENTRY'!C786,"")))</f>
        <v/>
      </c>
      <c r="CE787" s="4" t="str">
        <f>IF('DATA ENTRY'!CK786="","",IF('DATA ENTRY'!I786="","",IF(AND($CD$4='DATA ENTRY'!CK786,$CG$4='DATA ENTRY'!D786),'DATA ENTRY'!I786,"")))</f>
        <v/>
      </c>
      <c r="CF787" s="4" t="str">
        <f>IF('DATA ENTRY'!CK786="","",IF('DATA ENTRY'!CK786="","",IF(AND($CD$4='DATA ENTRY'!CK786,$CG$4='DATA ENTRY'!D786),'DATA ENTRY'!CK786,"")))</f>
        <v/>
      </c>
      <c r="CG787" s="3" t="str">
        <f>IF('DATA ENTRY'!CK786="","",IF('DATA ENTRY'!N786="","",IF(AND($CD$4='DATA ENTRY'!CK786,$CG$4='DATA ENTRY'!D786),'DATA ENTRY'!N786,"")))</f>
        <v/>
      </c>
      <c r="CH787" s="107" t="str">
        <f>IF('DATA ENTRY'!CK786="","",IF('DATA ENTRY'!O786="","",IF(AND($CD$4='DATA ENTRY'!CK786,$CG$4='DATA ENTRY'!D786),'DATA ENTRY'!O786,"")))</f>
        <v/>
      </c>
      <c r="CI787" s="3" t="str">
        <f>IF('DATA ENTRY'!CK786="","",IF('DATA ENTRY'!P786="","",IF(AND($CD$4='DATA ENTRY'!CK786,$CG$4='DATA ENTRY'!D786),'DATA ENTRY'!P786,"")))</f>
        <v/>
      </c>
      <c r="CJ787" s="107" t="str">
        <f>IF('DATA ENTRY'!CK786="","",IF('DATA ENTRY'!Q786="","",IF(AND($CD$4='DATA ENTRY'!CK786,$CG$4='DATA ENTRY'!D786),'DATA ENTRY'!Q786,"")))</f>
        <v/>
      </c>
      <c r="CK787" s="3" t="str">
        <f>IF('DATA ENTRY'!CK786="","",IF('DATA ENTRY'!R786="","",IF(AND($CD$4='DATA ENTRY'!CK786,$CG$4='DATA ENTRY'!D786),'DATA ENTRY'!R786,"")))</f>
        <v/>
      </c>
      <c r="CL787" s="3" t="str">
        <f>IF('DATA ENTRY'!CK786="","",IF('DATA ENTRY'!S786="","",IF(AND($CD$4='DATA ENTRY'!CK786,$CG$4='DATA ENTRY'!D786),'DATA ENTRY'!S786,"")))</f>
        <v/>
      </c>
      <c r="CM787" s="3" t="str">
        <f>IF('DATA ENTRY'!CK786="","",IF('DATA ENTRY'!E786="","",IF(AND($CD$4='DATA ENTRY'!CK786,$CG$4='DATA ENTRY'!D786),'DATA ENTRY'!E786,"")))</f>
        <v/>
      </c>
      <c r="CN787" s="3" t="str">
        <f>IF('DATA ENTRY'!CK786="","",IF('DATA ENTRY'!W786="","",IF(AND($CD$4='DATA ENTRY'!CK786,$CG$4='DATA ENTRY'!D786),'DATA ENTRY'!W786,"")))</f>
        <v/>
      </c>
      <c r="CO787" s="3" t="str">
        <f>IF('DATA ENTRY'!CK786="","",IF('DATA ENTRY'!X786="","",IF(AND($CD$4='DATA ENTRY'!CK786,$CG$4='DATA ENTRY'!D786),'DATA ENTRY'!X786,"")))</f>
        <v/>
      </c>
      <c r="CP787" s="108" t="str">
        <f t="shared" si="199"/>
        <v/>
      </c>
      <c r="CQ787" s="108" t="str">
        <f>IF('DATA ENTRY'!CK786="","",IF('DATA ENTRY'!G786="","",IF(AND($CD$4='DATA ENTRY'!CK786,$CG$4='DATA ENTRY'!D786),'DATA ENTRY'!G786,"")))</f>
        <v/>
      </c>
      <c r="CR787" s="230" t="str">
        <f>IF('DATA ENTRY'!CK786="","",IF('DATA ENTRY'!D786="","",IF(AND($CD$4='DATA ENTRY'!CK786,$CG$4='DATA ENTRY'!D786),'DATA ENTRY'!D786,"")))</f>
        <v/>
      </c>
      <c r="CS787">
        <f t="shared" si="200"/>
        <v>0</v>
      </c>
      <c r="CT787">
        <f t="shared" si="201"/>
        <v>0</v>
      </c>
      <c r="CV787" s="139"/>
      <c r="CX787">
        <f t="shared" si="202"/>
        <v>0</v>
      </c>
      <c r="DB787" t="str">
        <f t="shared" si="209"/>
        <v/>
      </c>
      <c r="DC787" t="str">
        <f t="shared" si="210"/>
        <v/>
      </c>
      <c r="DD787" s="224">
        <v>781</v>
      </c>
      <c r="DE787" s="3" t="str">
        <f>IF('DATA ENTRY'!CK786="","",IF('DATA ENTRY'!B786="","",IF(AND($DF$4='DATA ENTRY'!D786),'DATA ENTRY'!B786,"")))</f>
        <v/>
      </c>
      <c r="DF787" s="3" t="str">
        <f>IF('DATA ENTRY'!CK786="","",IF('DATA ENTRY'!C786="","",IF(AND($DF$4='DATA ENTRY'!D786),'DATA ENTRY'!C786,"")))</f>
        <v/>
      </c>
      <c r="DG787" s="4" t="str">
        <f>IF('DATA ENTRY'!CK786="","",IF('DATA ENTRY'!I786="","",IF(AND($DF$4='DATA ENTRY'!D786),'DATA ENTRY'!I786,"")))</f>
        <v/>
      </c>
      <c r="DH787" s="4" t="str">
        <f>IF('DATA ENTRY'!CK786="","",IF('DATA ENTRY'!CK786="","",IF(AND($DF$4='DATA ENTRY'!D786),'DATA ENTRY'!CK786,"")))</f>
        <v/>
      </c>
      <c r="DI787" s="3" t="str">
        <f>IF('DATA ENTRY'!CK786="","",IF('DATA ENTRY'!N786="","",IF(AND($DF$4='DATA ENTRY'!D786),'DATA ENTRY'!N786,"")))</f>
        <v/>
      </c>
      <c r="DJ787" s="107" t="str">
        <f>IF('DATA ENTRY'!CK786="","",IF('DATA ENTRY'!O786="","",IF(AND($DF$4='DATA ENTRY'!D786),'DATA ENTRY'!O786,"")))</f>
        <v/>
      </c>
      <c r="DK787" s="3" t="str">
        <f>IF('DATA ENTRY'!CK786="","",IF('DATA ENTRY'!P786="","",IF(AND($DF$4='DATA ENTRY'!D786),'DATA ENTRY'!P786,"")))</f>
        <v/>
      </c>
      <c r="DL787" s="107" t="str">
        <f>IF('DATA ENTRY'!CK786="","",IF('DATA ENTRY'!Q786="","",IF(AND($DF$4='DATA ENTRY'!D786),'DATA ENTRY'!Q786,"")))</f>
        <v/>
      </c>
      <c r="DM787" s="3" t="str">
        <f>IF('DATA ENTRY'!CK786="","",IF('DATA ENTRY'!R786="","",IF(AND($DF$4='DATA ENTRY'!D786),'DATA ENTRY'!R786,"")))</f>
        <v/>
      </c>
      <c r="DN787" s="107" t="str">
        <f>IF('DATA ENTRY'!CK786="","",IF('DATA ENTRY'!S786="","",IF(AND($DF$4='DATA ENTRY'!D786),'DATA ENTRY'!S786,"")))</f>
        <v/>
      </c>
      <c r="DO787" s="3" t="str">
        <f>IF('DATA ENTRY'!CK786="","",IF('DATA ENTRY'!E786="","",IF(AND($DF$4='DATA ENTRY'!D786),'DATA ENTRY'!E786,"")))</f>
        <v/>
      </c>
      <c r="DP787" s="3" t="str">
        <f>IF('DATA ENTRY'!CK786="","",IF('DATA ENTRY'!D786="","",IF(AND($DF$4='DATA ENTRY'!D786),'DATA ENTRY'!D786,"")))</f>
        <v/>
      </c>
      <c r="DQ787" s="3" t="str">
        <f>IF('DATA ENTRY'!CK786="","",IF('DATA ENTRY'!W786="","",IF(AND($DF$4='DATA ENTRY'!D786),'DATA ENTRY'!W786,"")))</f>
        <v/>
      </c>
      <c r="DR787" s="3" t="str">
        <f>IF('DATA ENTRY'!CK786="","",IF('DATA ENTRY'!X786="","",IF(AND($DF$4='DATA ENTRY'!D786),'DATA ENTRY'!X786,"")))</f>
        <v/>
      </c>
      <c r="DS787" s="108" t="str">
        <f t="shared" si="203"/>
        <v/>
      </c>
      <c r="DT787" s="108" t="str">
        <f>IF('DATA ENTRY'!CK786="","",IF('DATA ENTRY'!D786="","",IF(AND($DF$4='DATA ENTRY'!D786),'DATA ENTRY'!G786,"")))</f>
        <v/>
      </c>
      <c r="DY787">
        <f t="shared" si="204"/>
        <v>0</v>
      </c>
      <c r="EB787" t="str">
        <f t="shared" si="205"/>
        <v/>
      </c>
      <c r="EC787" t="str">
        <f t="shared" si="206"/>
        <v/>
      </c>
      <c r="ED787" s="224">
        <v>781</v>
      </c>
      <c r="EE787" s="3" t="str">
        <f>IF('DATA ENTRY'!CK786="","",IF('DATA ENTRY'!B786="","",IF(AND($EF$4='DATA ENTRY'!G786,$EH$4='DATA ENTRY'!F786),'DATA ENTRY'!B786,"")))</f>
        <v/>
      </c>
      <c r="EF787" s="3" t="str">
        <f>IF('DATA ENTRY'!CK786="","",IF('DATA ENTRY'!C786="","",IF(AND($EF$4='DATA ENTRY'!G786,$EH$4='DATA ENTRY'!F786),'DATA ENTRY'!C786,"")))</f>
        <v/>
      </c>
      <c r="EG787" s="4" t="str">
        <f>IF('DATA ENTRY'!CK786="","",IF('DATA ENTRY'!I786="","",IF(AND($EF$4='DATA ENTRY'!G786,$EH$4='DATA ENTRY'!F786),'DATA ENTRY'!I786,"")))</f>
        <v/>
      </c>
      <c r="EH787" s="4" t="str">
        <f>IF('DATA ENTRY'!CK786="","",IF('DATA ENTRY'!CK786="","",IF(AND($EF$4='DATA ENTRY'!G786,$EH$4='DATA ENTRY'!F786),'DATA ENTRY'!CK786,"")))</f>
        <v/>
      </c>
      <c r="EI787" s="3" t="str">
        <f>IF('DATA ENTRY'!CK786="","",IF('DATA ENTRY'!N786="","",IF(AND($EF$4='DATA ENTRY'!G786,$EH$4='DATA ENTRY'!F786),'DATA ENTRY'!N786,"")))</f>
        <v/>
      </c>
      <c r="EJ787" s="107" t="str">
        <f>IF('DATA ENTRY'!CK786="","",IF('DATA ENTRY'!O786="","",IF(AND($EF$4='DATA ENTRY'!G786,$EH$4='DATA ENTRY'!F786),'DATA ENTRY'!O786,"")))</f>
        <v/>
      </c>
      <c r="EK787" s="3" t="str">
        <f>IF('DATA ENTRY'!CK786="","",IF('DATA ENTRY'!P786="","",IF(AND($EF$4='DATA ENTRY'!G786,$EH$4='DATA ENTRY'!F786),'DATA ENTRY'!P786,"")))</f>
        <v/>
      </c>
      <c r="EL787" s="107" t="str">
        <f>IF('DATA ENTRY'!CK786="","",IF('DATA ENTRY'!Q786="","",IF(AND($EF$4='DATA ENTRY'!G786,$EH$4='DATA ENTRY'!F786),'DATA ENTRY'!Q786,"")))</f>
        <v/>
      </c>
      <c r="EM787" s="3" t="str">
        <f>IF('DATA ENTRY'!CK786="","",IF('DATA ENTRY'!R786="","",IF(AND($EF$4='DATA ENTRY'!G786,$EH$4='DATA ENTRY'!F786),'DATA ENTRY'!R786,"")))</f>
        <v/>
      </c>
      <c r="EN787" s="107" t="str">
        <f>IF('DATA ENTRY'!CK786="","",IF('DATA ENTRY'!S786="","",IF(AND($EF$4='DATA ENTRY'!G786,$EH$4='DATA ENTRY'!F786),'DATA ENTRY'!S786,"")))</f>
        <v/>
      </c>
      <c r="EO787" s="3" t="str">
        <f>IF('DATA ENTRY'!CK786="","",IF('DATA ENTRY'!E786="","",IF(AND($EF$4='DATA ENTRY'!G786,$EH$4='DATA ENTRY'!F786),'DATA ENTRY'!E786,"")))</f>
        <v/>
      </c>
      <c r="EP787" s="3" t="str">
        <f>IF('DATA ENTRY'!CK786="","",IF('DATA ENTRY'!D786="","",IF(AND($EF$4='DATA ENTRY'!G786,$EH$4='DATA ENTRY'!F786),'DATA ENTRY'!D786,"")))</f>
        <v/>
      </c>
      <c r="EQ787" s="3" t="str">
        <f>IF('DATA ENTRY'!CK786="","",IF('DATA ENTRY'!W786="","",IF(AND($EF$4='DATA ENTRY'!G786,$EH$4='DATA ENTRY'!F786),'DATA ENTRY'!W786,"")))</f>
        <v/>
      </c>
      <c r="ER787" s="3" t="str">
        <f>IF('DATA ENTRY'!CK786="","",IF('DATA ENTRY'!X786="","",IF(AND($EF$4='DATA ENTRY'!G786,$EH$4='DATA ENTRY'!F786),'DATA ENTRY'!X786,"")))</f>
        <v/>
      </c>
      <c r="ES787" s="108" t="str">
        <f t="shared" si="207"/>
        <v/>
      </c>
      <c r="ET787" s="108" t="str">
        <f>IF('DATA ENTRY'!CK786="","",IF('DATA ENTRY'!D786="","",IF(AND($EF$4='DATA ENTRY'!G786,$EH$4='DATA ENTRY'!F786),'DATA ENTRY'!G786,"")))</f>
        <v/>
      </c>
      <c r="EY787">
        <f t="shared" si="208"/>
        <v>0</v>
      </c>
    </row>
    <row r="788" spans="1:155">
      <c r="A788" t="str">
        <f>IF(S788=0,"",1+(MAX($A$7:A787)))</f>
        <v/>
      </c>
      <c r="B788" s="224">
        <v>782</v>
      </c>
      <c r="C788" s="3" t="str">
        <f>IF('DATA ENTRY'!CK787="","",IF('DATA ENTRY'!B787="","",IF($D$4="All Post",'DATA ENTRY'!B787,IF(AND($D$4='DATA ENTRY'!CK787),'DATA ENTRY'!B787,""))))</f>
        <v/>
      </c>
      <c r="D788" s="3" t="str">
        <f>IF('DATA ENTRY'!CK787="","",IF('DATA ENTRY'!C787="","",IF($D$4="All Post",'DATA ENTRY'!C787,IF(AND($D$4='DATA ENTRY'!CK787),'DATA ENTRY'!C787,""))))</f>
        <v/>
      </c>
      <c r="E788" s="4" t="str">
        <f>IF('DATA ENTRY'!CK787="","",IF('DATA ENTRY'!I787="","",IF($D$4="All Post",'DATA ENTRY'!I787,IF(AND($D$4='DATA ENTRY'!CK787),'DATA ENTRY'!I787,""))))</f>
        <v/>
      </c>
      <c r="F788" s="4" t="str">
        <f>IF('DATA ENTRY'!CK787="","",IF('DATA ENTRY'!CK787="","",IF($D$4="All Post",'DATA ENTRY'!CK787,IF(AND($D$4='DATA ENTRY'!CK787),'DATA ENTRY'!CK787,""))))</f>
        <v/>
      </c>
      <c r="G788" s="3" t="str">
        <f>IF('DATA ENTRY'!CK787="","",IF('DATA ENTRY'!N787="","",IF($D$4="All Post",'DATA ENTRY'!N787,IF(AND($D$4='DATA ENTRY'!CK787),'DATA ENTRY'!N787,""))))</f>
        <v/>
      </c>
      <c r="H788" s="107" t="str">
        <f>IF('DATA ENTRY'!CK787="","",IF('DATA ENTRY'!O787="","",IF($D$4="All Post",'DATA ENTRY'!O787,IF(AND($D$4='DATA ENTRY'!CK787),'DATA ENTRY'!O787,""))))</f>
        <v/>
      </c>
      <c r="I788" s="3" t="str">
        <f>IF('DATA ENTRY'!CK787="","",IF('DATA ENTRY'!P787="","",IF($D$4="All Post",'DATA ENTRY'!P787,IF(AND($D$4='DATA ENTRY'!CK787),'DATA ENTRY'!P787,""))))</f>
        <v/>
      </c>
      <c r="J788" s="107" t="str">
        <f>IF('DATA ENTRY'!CK787="","",IF('DATA ENTRY'!Q787="","",IF($D$4="All Post",'DATA ENTRY'!Q787,IF(AND($D$4='DATA ENTRY'!CK787),'DATA ENTRY'!Q787,""))))</f>
        <v/>
      </c>
      <c r="K788" s="3" t="str">
        <f>IF('DATA ENTRY'!CK787="","",IF('DATA ENTRY'!R787="","",IF($D$4="All Post",'DATA ENTRY'!R787,IF(AND($D$4='DATA ENTRY'!CK787),'DATA ENTRY'!R787,""))))</f>
        <v/>
      </c>
      <c r="L788" s="3" t="str">
        <f>IF('DATA ENTRY'!CK787="","",IF('DATA ENTRY'!S787="","",IF($D$4="All Post",'DATA ENTRY'!S787,IF(AND($D$4='DATA ENTRY'!CK787),'DATA ENTRY'!S787,""))))</f>
        <v/>
      </c>
      <c r="M788" s="3" t="str">
        <f>IF('DATA ENTRY'!CK787="","",IF('DATA ENTRY'!E787="","",IF($D$4="All Post",'DATA ENTRY'!E787,IF(AND($D$4='DATA ENTRY'!CK787),'DATA ENTRY'!E787,""))))</f>
        <v/>
      </c>
      <c r="N788" s="3" t="str">
        <f>IF('DATA ENTRY'!CK787="","",IF('DATA ENTRY'!W787="","",IF($D$4="All Post",'DATA ENTRY'!W787,IF(AND($D$4='DATA ENTRY'!CK787),'DATA ENTRY'!W787,""))))</f>
        <v/>
      </c>
      <c r="O788" s="3" t="str">
        <f>IF('DATA ENTRY'!CK787="","",IF('DATA ENTRY'!X787="","",IF($D$4="All Post",'DATA ENTRY'!X787,IF(AND($D$4='DATA ENTRY'!CK787),'DATA ENTRY'!X787,""))))</f>
        <v/>
      </c>
      <c r="P788" s="3" t="str">
        <f>IF('DATA ENTRY'!CK787="","",IF('DATA ENTRY'!G787="","",IF($D$4="All Post",'DATA ENTRY'!G787,IF(AND($D$4='DATA ENTRY'!CK787),'DATA ENTRY'!G787,""))))</f>
        <v/>
      </c>
      <c r="S788">
        <f t="shared" si="195"/>
        <v>0</v>
      </c>
      <c r="T788" t="str">
        <f t="shared" si="196"/>
        <v/>
      </c>
      <c r="BZ788" t="str">
        <f t="shared" si="197"/>
        <v/>
      </c>
      <c r="CA788" t="str">
        <f t="shared" si="198"/>
        <v/>
      </c>
      <c r="CB788" s="224">
        <v>782</v>
      </c>
      <c r="CC788" s="3" t="str">
        <f>IF('DATA ENTRY'!CK787="","",IF('DATA ENTRY'!B787="","",IF(AND($CD$4='DATA ENTRY'!CK787,$CG$4='DATA ENTRY'!D787),'DATA ENTRY'!B787,"")))</f>
        <v/>
      </c>
      <c r="CD788" s="3" t="str">
        <f>IF('DATA ENTRY'!CK787="","",IF('DATA ENTRY'!C787="","",IF(AND($CD$4='DATA ENTRY'!CK787,$CG$4='DATA ENTRY'!D787),'DATA ENTRY'!C787,"")))</f>
        <v/>
      </c>
      <c r="CE788" s="4" t="str">
        <f>IF('DATA ENTRY'!CK787="","",IF('DATA ENTRY'!I787="","",IF(AND($CD$4='DATA ENTRY'!CK787,$CG$4='DATA ENTRY'!D787),'DATA ENTRY'!I787,"")))</f>
        <v/>
      </c>
      <c r="CF788" s="4" t="str">
        <f>IF('DATA ENTRY'!CK787="","",IF('DATA ENTRY'!CK787="","",IF(AND($CD$4='DATA ENTRY'!CK787,$CG$4='DATA ENTRY'!D787),'DATA ENTRY'!CK787,"")))</f>
        <v/>
      </c>
      <c r="CG788" s="3" t="str">
        <f>IF('DATA ENTRY'!CK787="","",IF('DATA ENTRY'!N787="","",IF(AND($CD$4='DATA ENTRY'!CK787,$CG$4='DATA ENTRY'!D787),'DATA ENTRY'!N787,"")))</f>
        <v/>
      </c>
      <c r="CH788" s="107" t="str">
        <f>IF('DATA ENTRY'!CK787="","",IF('DATA ENTRY'!O787="","",IF(AND($CD$4='DATA ENTRY'!CK787,$CG$4='DATA ENTRY'!D787),'DATA ENTRY'!O787,"")))</f>
        <v/>
      </c>
      <c r="CI788" s="3" t="str">
        <f>IF('DATA ENTRY'!CK787="","",IF('DATA ENTRY'!P787="","",IF(AND($CD$4='DATA ENTRY'!CK787,$CG$4='DATA ENTRY'!D787),'DATA ENTRY'!P787,"")))</f>
        <v/>
      </c>
      <c r="CJ788" s="107" t="str">
        <f>IF('DATA ENTRY'!CK787="","",IF('DATA ENTRY'!Q787="","",IF(AND($CD$4='DATA ENTRY'!CK787,$CG$4='DATA ENTRY'!D787),'DATA ENTRY'!Q787,"")))</f>
        <v/>
      </c>
      <c r="CK788" s="3" t="str">
        <f>IF('DATA ENTRY'!CK787="","",IF('DATA ENTRY'!R787="","",IF(AND($CD$4='DATA ENTRY'!CK787,$CG$4='DATA ENTRY'!D787),'DATA ENTRY'!R787,"")))</f>
        <v/>
      </c>
      <c r="CL788" s="3" t="str">
        <f>IF('DATA ENTRY'!CK787="","",IF('DATA ENTRY'!S787="","",IF(AND($CD$4='DATA ENTRY'!CK787,$CG$4='DATA ENTRY'!D787),'DATA ENTRY'!S787,"")))</f>
        <v/>
      </c>
      <c r="CM788" s="3" t="str">
        <f>IF('DATA ENTRY'!CK787="","",IF('DATA ENTRY'!E787="","",IF(AND($CD$4='DATA ENTRY'!CK787,$CG$4='DATA ENTRY'!D787),'DATA ENTRY'!E787,"")))</f>
        <v/>
      </c>
      <c r="CN788" s="3" t="str">
        <f>IF('DATA ENTRY'!CK787="","",IF('DATA ENTRY'!W787="","",IF(AND($CD$4='DATA ENTRY'!CK787,$CG$4='DATA ENTRY'!D787),'DATA ENTRY'!W787,"")))</f>
        <v/>
      </c>
      <c r="CO788" s="3" t="str">
        <f>IF('DATA ENTRY'!CK787="","",IF('DATA ENTRY'!X787="","",IF(AND($CD$4='DATA ENTRY'!CK787,$CG$4='DATA ENTRY'!D787),'DATA ENTRY'!X787,"")))</f>
        <v/>
      </c>
      <c r="CP788" s="108" t="str">
        <f t="shared" si="199"/>
        <v/>
      </c>
      <c r="CQ788" s="108" t="str">
        <f>IF('DATA ENTRY'!CK787="","",IF('DATA ENTRY'!G787="","",IF(AND($CD$4='DATA ENTRY'!CK787,$CG$4='DATA ENTRY'!D787),'DATA ENTRY'!G787,"")))</f>
        <v/>
      </c>
      <c r="CR788" s="230" t="str">
        <f>IF('DATA ENTRY'!CK787="","",IF('DATA ENTRY'!D787="","",IF(AND($CD$4='DATA ENTRY'!CK787,$CG$4='DATA ENTRY'!D787),'DATA ENTRY'!D787,"")))</f>
        <v/>
      </c>
      <c r="CS788">
        <f t="shared" si="200"/>
        <v>0</v>
      </c>
      <c r="CT788">
        <f t="shared" si="201"/>
        <v>0</v>
      </c>
      <c r="CV788" s="139"/>
      <c r="CX788">
        <f t="shared" si="202"/>
        <v>0</v>
      </c>
      <c r="DB788" t="str">
        <f t="shared" si="209"/>
        <v/>
      </c>
      <c r="DC788" t="str">
        <f t="shared" si="210"/>
        <v/>
      </c>
      <c r="DD788" s="224">
        <v>782</v>
      </c>
      <c r="DE788" s="3" t="str">
        <f>IF('DATA ENTRY'!CK787="","",IF('DATA ENTRY'!B787="","",IF(AND($DF$4='DATA ENTRY'!D787),'DATA ENTRY'!B787,"")))</f>
        <v/>
      </c>
      <c r="DF788" s="3" t="str">
        <f>IF('DATA ENTRY'!CK787="","",IF('DATA ENTRY'!C787="","",IF(AND($DF$4='DATA ENTRY'!D787),'DATA ENTRY'!C787,"")))</f>
        <v/>
      </c>
      <c r="DG788" s="4" t="str">
        <f>IF('DATA ENTRY'!CK787="","",IF('DATA ENTRY'!I787="","",IF(AND($DF$4='DATA ENTRY'!D787),'DATA ENTRY'!I787,"")))</f>
        <v/>
      </c>
      <c r="DH788" s="4" t="str">
        <f>IF('DATA ENTRY'!CK787="","",IF('DATA ENTRY'!CK787="","",IF(AND($DF$4='DATA ENTRY'!D787),'DATA ENTRY'!CK787,"")))</f>
        <v/>
      </c>
      <c r="DI788" s="3" t="str">
        <f>IF('DATA ENTRY'!CK787="","",IF('DATA ENTRY'!N787="","",IF(AND($DF$4='DATA ENTRY'!D787),'DATA ENTRY'!N787,"")))</f>
        <v/>
      </c>
      <c r="DJ788" s="107" t="str">
        <f>IF('DATA ENTRY'!CK787="","",IF('DATA ENTRY'!O787="","",IF(AND($DF$4='DATA ENTRY'!D787),'DATA ENTRY'!O787,"")))</f>
        <v/>
      </c>
      <c r="DK788" s="3" t="str">
        <f>IF('DATA ENTRY'!CK787="","",IF('DATA ENTRY'!P787="","",IF(AND($DF$4='DATA ENTRY'!D787),'DATA ENTRY'!P787,"")))</f>
        <v/>
      </c>
      <c r="DL788" s="107" t="str">
        <f>IF('DATA ENTRY'!CK787="","",IF('DATA ENTRY'!Q787="","",IF(AND($DF$4='DATA ENTRY'!D787),'DATA ENTRY'!Q787,"")))</f>
        <v/>
      </c>
      <c r="DM788" s="3" t="str">
        <f>IF('DATA ENTRY'!CK787="","",IF('DATA ENTRY'!R787="","",IF(AND($DF$4='DATA ENTRY'!D787),'DATA ENTRY'!R787,"")))</f>
        <v/>
      </c>
      <c r="DN788" s="107" t="str">
        <f>IF('DATA ENTRY'!CK787="","",IF('DATA ENTRY'!S787="","",IF(AND($DF$4='DATA ENTRY'!D787),'DATA ENTRY'!S787,"")))</f>
        <v/>
      </c>
      <c r="DO788" s="3" t="str">
        <f>IF('DATA ENTRY'!CK787="","",IF('DATA ENTRY'!E787="","",IF(AND($DF$4='DATA ENTRY'!D787),'DATA ENTRY'!E787,"")))</f>
        <v/>
      </c>
      <c r="DP788" s="3" t="str">
        <f>IF('DATA ENTRY'!CK787="","",IF('DATA ENTRY'!D787="","",IF(AND($DF$4='DATA ENTRY'!D787),'DATA ENTRY'!D787,"")))</f>
        <v/>
      </c>
      <c r="DQ788" s="3" t="str">
        <f>IF('DATA ENTRY'!CK787="","",IF('DATA ENTRY'!W787="","",IF(AND($DF$4='DATA ENTRY'!D787),'DATA ENTRY'!W787,"")))</f>
        <v/>
      </c>
      <c r="DR788" s="3" t="str">
        <f>IF('DATA ENTRY'!CK787="","",IF('DATA ENTRY'!X787="","",IF(AND($DF$4='DATA ENTRY'!D787),'DATA ENTRY'!X787,"")))</f>
        <v/>
      </c>
      <c r="DS788" s="108" t="str">
        <f t="shared" si="203"/>
        <v/>
      </c>
      <c r="DT788" s="108" t="str">
        <f>IF('DATA ENTRY'!CK787="","",IF('DATA ENTRY'!D787="","",IF(AND($DF$4='DATA ENTRY'!D787),'DATA ENTRY'!G787,"")))</f>
        <v/>
      </c>
      <c r="DY788">
        <f t="shared" si="204"/>
        <v>0</v>
      </c>
      <c r="EB788" t="str">
        <f t="shared" si="205"/>
        <v/>
      </c>
      <c r="EC788" t="str">
        <f t="shared" si="206"/>
        <v/>
      </c>
      <c r="ED788" s="224">
        <v>782</v>
      </c>
      <c r="EE788" s="3" t="str">
        <f>IF('DATA ENTRY'!CK787="","",IF('DATA ENTRY'!B787="","",IF(AND($EF$4='DATA ENTRY'!G787,$EH$4='DATA ENTRY'!F787),'DATA ENTRY'!B787,"")))</f>
        <v/>
      </c>
      <c r="EF788" s="3" t="str">
        <f>IF('DATA ENTRY'!CK787="","",IF('DATA ENTRY'!C787="","",IF(AND($EF$4='DATA ENTRY'!G787,$EH$4='DATA ENTRY'!F787),'DATA ENTRY'!C787,"")))</f>
        <v/>
      </c>
      <c r="EG788" s="4" t="str">
        <f>IF('DATA ENTRY'!CK787="","",IF('DATA ENTRY'!I787="","",IF(AND($EF$4='DATA ENTRY'!G787,$EH$4='DATA ENTRY'!F787),'DATA ENTRY'!I787,"")))</f>
        <v/>
      </c>
      <c r="EH788" s="4" t="str">
        <f>IF('DATA ENTRY'!CK787="","",IF('DATA ENTRY'!CK787="","",IF(AND($EF$4='DATA ENTRY'!G787,$EH$4='DATA ENTRY'!F787),'DATA ENTRY'!CK787,"")))</f>
        <v/>
      </c>
      <c r="EI788" s="3" t="str">
        <f>IF('DATA ENTRY'!CK787="","",IF('DATA ENTRY'!N787="","",IF(AND($EF$4='DATA ENTRY'!G787,$EH$4='DATA ENTRY'!F787),'DATA ENTRY'!N787,"")))</f>
        <v/>
      </c>
      <c r="EJ788" s="107" t="str">
        <f>IF('DATA ENTRY'!CK787="","",IF('DATA ENTRY'!O787="","",IF(AND($EF$4='DATA ENTRY'!G787,$EH$4='DATA ENTRY'!F787),'DATA ENTRY'!O787,"")))</f>
        <v/>
      </c>
      <c r="EK788" s="3" t="str">
        <f>IF('DATA ENTRY'!CK787="","",IF('DATA ENTRY'!P787="","",IF(AND($EF$4='DATA ENTRY'!G787,$EH$4='DATA ENTRY'!F787),'DATA ENTRY'!P787,"")))</f>
        <v/>
      </c>
      <c r="EL788" s="107" t="str">
        <f>IF('DATA ENTRY'!CK787="","",IF('DATA ENTRY'!Q787="","",IF(AND($EF$4='DATA ENTRY'!G787,$EH$4='DATA ENTRY'!F787),'DATA ENTRY'!Q787,"")))</f>
        <v/>
      </c>
      <c r="EM788" s="3" t="str">
        <f>IF('DATA ENTRY'!CK787="","",IF('DATA ENTRY'!R787="","",IF(AND($EF$4='DATA ENTRY'!G787,$EH$4='DATA ENTRY'!F787),'DATA ENTRY'!R787,"")))</f>
        <v/>
      </c>
      <c r="EN788" s="107" t="str">
        <f>IF('DATA ENTRY'!CK787="","",IF('DATA ENTRY'!S787="","",IF(AND($EF$4='DATA ENTRY'!G787,$EH$4='DATA ENTRY'!F787),'DATA ENTRY'!S787,"")))</f>
        <v/>
      </c>
      <c r="EO788" s="3" t="str">
        <f>IF('DATA ENTRY'!CK787="","",IF('DATA ENTRY'!E787="","",IF(AND($EF$4='DATA ENTRY'!G787,$EH$4='DATA ENTRY'!F787),'DATA ENTRY'!E787,"")))</f>
        <v/>
      </c>
      <c r="EP788" s="3" t="str">
        <f>IF('DATA ENTRY'!CK787="","",IF('DATA ENTRY'!D787="","",IF(AND($EF$4='DATA ENTRY'!G787,$EH$4='DATA ENTRY'!F787),'DATA ENTRY'!D787,"")))</f>
        <v/>
      </c>
      <c r="EQ788" s="3" t="str">
        <f>IF('DATA ENTRY'!CK787="","",IF('DATA ENTRY'!W787="","",IF(AND($EF$4='DATA ENTRY'!G787,$EH$4='DATA ENTRY'!F787),'DATA ENTRY'!W787,"")))</f>
        <v/>
      </c>
      <c r="ER788" s="3" t="str">
        <f>IF('DATA ENTRY'!CK787="","",IF('DATA ENTRY'!X787="","",IF(AND($EF$4='DATA ENTRY'!G787,$EH$4='DATA ENTRY'!F787),'DATA ENTRY'!X787,"")))</f>
        <v/>
      </c>
      <c r="ES788" s="108" t="str">
        <f t="shared" si="207"/>
        <v/>
      </c>
      <c r="ET788" s="108" t="str">
        <f>IF('DATA ENTRY'!CK787="","",IF('DATA ENTRY'!D787="","",IF(AND($EF$4='DATA ENTRY'!G787,$EH$4='DATA ENTRY'!F787),'DATA ENTRY'!G787,"")))</f>
        <v/>
      </c>
      <c r="EY788">
        <f t="shared" si="208"/>
        <v>0</v>
      </c>
    </row>
    <row r="789" spans="1:155">
      <c r="A789" t="str">
        <f>IF(S789=0,"",1+(MAX($A$7:A788)))</f>
        <v/>
      </c>
      <c r="B789" s="224">
        <v>783</v>
      </c>
      <c r="C789" s="3" t="str">
        <f>IF('DATA ENTRY'!CK788="","",IF('DATA ENTRY'!B788="","",IF($D$4="All Post",'DATA ENTRY'!B788,IF(AND($D$4='DATA ENTRY'!CK788),'DATA ENTRY'!B788,""))))</f>
        <v/>
      </c>
      <c r="D789" s="3" t="str">
        <f>IF('DATA ENTRY'!CK788="","",IF('DATA ENTRY'!C788="","",IF($D$4="All Post",'DATA ENTRY'!C788,IF(AND($D$4='DATA ENTRY'!CK788),'DATA ENTRY'!C788,""))))</f>
        <v/>
      </c>
      <c r="E789" s="4" t="str">
        <f>IF('DATA ENTRY'!CK788="","",IF('DATA ENTRY'!I788="","",IF($D$4="All Post",'DATA ENTRY'!I788,IF(AND($D$4='DATA ENTRY'!CK788),'DATA ENTRY'!I788,""))))</f>
        <v/>
      </c>
      <c r="F789" s="4" t="str">
        <f>IF('DATA ENTRY'!CK788="","",IF('DATA ENTRY'!CK788="","",IF($D$4="All Post",'DATA ENTRY'!CK788,IF(AND($D$4='DATA ENTRY'!CK788),'DATA ENTRY'!CK788,""))))</f>
        <v/>
      </c>
      <c r="G789" s="3" t="str">
        <f>IF('DATA ENTRY'!CK788="","",IF('DATA ENTRY'!N788="","",IF($D$4="All Post",'DATA ENTRY'!N788,IF(AND($D$4='DATA ENTRY'!CK788),'DATA ENTRY'!N788,""))))</f>
        <v/>
      </c>
      <c r="H789" s="107" t="str">
        <f>IF('DATA ENTRY'!CK788="","",IF('DATA ENTRY'!O788="","",IF($D$4="All Post",'DATA ENTRY'!O788,IF(AND($D$4='DATA ENTRY'!CK788),'DATA ENTRY'!O788,""))))</f>
        <v/>
      </c>
      <c r="I789" s="3" t="str">
        <f>IF('DATA ENTRY'!CK788="","",IF('DATA ENTRY'!P788="","",IF($D$4="All Post",'DATA ENTRY'!P788,IF(AND($D$4='DATA ENTRY'!CK788),'DATA ENTRY'!P788,""))))</f>
        <v/>
      </c>
      <c r="J789" s="107" t="str">
        <f>IF('DATA ENTRY'!CK788="","",IF('DATA ENTRY'!Q788="","",IF($D$4="All Post",'DATA ENTRY'!Q788,IF(AND($D$4='DATA ENTRY'!CK788),'DATA ENTRY'!Q788,""))))</f>
        <v/>
      </c>
      <c r="K789" s="3" t="str">
        <f>IF('DATA ENTRY'!CK788="","",IF('DATA ENTRY'!R788="","",IF($D$4="All Post",'DATA ENTRY'!R788,IF(AND($D$4='DATA ENTRY'!CK788),'DATA ENTRY'!R788,""))))</f>
        <v/>
      </c>
      <c r="L789" s="3" t="str">
        <f>IF('DATA ENTRY'!CK788="","",IF('DATA ENTRY'!S788="","",IF($D$4="All Post",'DATA ENTRY'!S788,IF(AND($D$4='DATA ENTRY'!CK788),'DATA ENTRY'!S788,""))))</f>
        <v/>
      </c>
      <c r="M789" s="3" t="str">
        <f>IF('DATA ENTRY'!CK788="","",IF('DATA ENTRY'!E788="","",IF($D$4="All Post",'DATA ENTRY'!E788,IF(AND($D$4='DATA ENTRY'!CK788),'DATA ENTRY'!E788,""))))</f>
        <v/>
      </c>
      <c r="N789" s="3" t="str">
        <f>IF('DATA ENTRY'!CK788="","",IF('DATA ENTRY'!W788="","",IF($D$4="All Post",'DATA ENTRY'!W788,IF(AND($D$4='DATA ENTRY'!CK788),'DATA ENTRY'!W788,""))))</f>
        <v/>
      </c>
      <c r="O789" s="3" t="str">
        <f>IF('DATA ENTRY'!CK788="","",IF('DATA ENTRY'!X788="","",IF($D$4="All Post",'DATA ENTRY'!X788,IF(AND($D$4='DATA ENTRY'!CK788),'DATA ENTRY'!X788,""))))</f>
        <v/>
      </c>
      <c r="P789" s="3" t="str">
        <f>IF('DATA ENTRY'!CK788="","",IF('DATA ENTRY'!G788="","",IF($D$4="All Post",'DATA ENTRY'!G788,IF(AND($D$4='DATA ENTRY'!CK788),'DATA ENTRY'!G788,""))))</f>
        <v/>
      </c>
      <c r="S789">
        <f t="shared" si="195"/>
        <v>0</v>
      </c>
      <c r="T789" t="str">
        <f t="shared" si="196"/>
        <v/>
      </c>
      <c r="BZ789" t="str">
        <f t="shared" si="197"/>
        <v/>
      </c>
      <c r="CA789" t="str">
        <f t="shared" si="198"/>
        <v/>
      </c>
      <c r="CB789" s="224">
        <v>783</v>
      </c>
      <c r="CC789" s="3" t="str">
        <f>IF('DATA ENTRY'!CK788="","",IF('DATA ENTRY'!B788="","",IF(AND($CD$4='DATA ENTRY'!CK788,$CG$4='DATA ENTRY'!D788),'DATA ENTRY'!B788,"")))</f>
        <v/>
      </c>
      <c r="CD789" s="3" t="str">
        <f>IF('DATA ENTRY'!CK788="","",IF('DATA ENTRY'!C788="","",IF(AND($CD$4='DATA ENTRY'!CK788,$CG$4='DATA ENTRY'!D788),'DATA ENTRY'!C788,"")))</f>
        <v/>
      </c>
      <c r="CE789" s="4" t="str">
        <f>IF('DATA ENTRY'!CK788="","",IF('DATA ENTRY'!I788="","",IF(AND($CD$4='DATA ENTRY'!CK788,$CG$4='DATA ENTRY'!D788),'DATA ENTRY'!I788,"")))</f>
        <v/>
      </c>
      <c r="CF789" s="4" t="str">
        <f>IF('DATA ENTRY'!CK788="","",IF('DATA ENTRY'!CK788="","",IF(AND($CD$4='DATA ENTRY'!CK788,$CG$4='DATA ENTRY'!D788),'DATA ENTRY'!CK788,"")))</f>
        <v/>
      </c>
      <c r="CG789" s="3" t="str">
        <f>IF('DATA ENTRY'!CK788="","",IF('DATA ENTRY'!N788="","",IF(AND($CD$4='DATA ENTRY'!CK788,$CG$4='DATA ENTRY'!D788),'DATA ENTRY'!N788,"")))</f>
        <v/>
      </c>
      <c r="CH789" s="107" t="str">
        <f>IF('DATA ENTRY'!CK788="","",IF('DATA ENTRY'!O788="","",IF(AND($CD$4='DATA ENTRY'!CK788,$CG$4='DATA ENTRY'!D788),'DATA ENTRY'!O788,"")))</f>
        <v/>
      </c>
      <c r="CI789" s="3" t="str">
        <f>IF('DATA ENTRY'!CK788="","",IF('DATA ENTRY'!P788="","",IF(AND($CD$4='DATA ENTRY'!CK788,$CG$4='DATA ENTRY'!D788),'DATA ENTRY'!P788,"")))</f>
        <v/>
      </c>
      <c r="CJ789" s="107" t="str">
        <f>IF('DATA ENTRY'!CK788="","",IF('DATA ENTRY'!Q788="","",IF(AND($CD$4='DATA ENTRY'!CK788,$CG$4='DATA ENTRY'!D788),'DATA ENTRY'!Q788,"")))</f>
        <v/>
      </c>
      <c r="CK789" s="3" t="str">
        <f>IF('DATA ENTRY'!CK788="","",IF('DATA ENTRY'!R788="","",IF(AND($CD$4='DATA ENTRY'!CK788,$CG$4='DATA ENTRY'!D788),'DATA ENTRY'!R788,"")))</f>
        <v/>
      </c>
      <c r="CL789" s="3" t="str">
        <f>IF('DATA ENTRY'!CK788="","",IF('DATA ENTRY'!S788="","",IF(AND($CD$4='DATA ENTRY'!CK788,$CG$4='DATA ENTRY'!D788),'DATA ENTRY'!S788,"")))</f>
        <v/>
      </c>
      <c r="CM789" s="3" t="str">
        <f>IF('DATA ENTRY'!CK788="","",IF('DATA ENTRY'!E788="","",IF(AND($CD$4='DATA ENTRY'!CK788,$CG$4='DATA ENTRY'!D788),'DATA ENTRY'!E788,"")))</f>
        <v/>
      </c>
      <c r="CN789" s="3" t="str">
        <f>IF('DATA ENTRY'!CK788="","",IF('DATA ENTRY'!W788="","",IF(AND($CD$4='DATA ENTRY'!CK788,$CG$4='DATA ENTRY'!D788),'DATA ENTRY'!W788,"")))</f>
        <v/>
      </c>
      <c r="CO789" s="3" t="str">
        <f>IF('DATA ENTRY'!CK788="","",IF('DATA ENTRY'!X788="","",IF(AND($CD$4='DATA ENTRY'!CK788,$CG$4='DATA ENTRY'!D788),'DATA ENTRY'!X788,"")))</f>
        <v/>
      </c>
      <c r="CP789" s="108" t="str">
        <f t="shared" si="199"/>
        <v/>
      </c>
      <c r="CQ789" s="108" t="str">
        <f>IF('DATA ENTRY'!CK788="","",IF('DATA ENTRY'!G788="","",IF(AND($CD$4='DATA ENTRY'!CK788,$CG$4='DATA ENTRY'!D788),'DATA ENTRY'!G788,"")))</f>
        <v/>
      </c>
      <c r="CR789" s="230" t="str">
        <f>IF('DATA ENTRY'!CK788="","",IF('DATA ENTRY'!D788="","",IF(AND($CD$4='DATA ENTRY'!CK788,$CG$4='DATA ENTRY'!D788),'DATA ENTRY'!D788,"")))</f>
        <v/>
      </c>
      <c r="CS789">
        <f t="shared" si="200"/>
        <v>0</v>
      </c>
      <c r="CT789">
        <f t="shared" si="201"/>
        <v>0</v>
      </c>
      <c r="CV789" s="139"/>
      <c r="CX789">
        <f t="shared" si="202"/>
        <v>0</v>
      </c>
      <c r="DB789" t="str">
        <f t="shared" si="209"/>
        <v/>
      </c>
      <c r="DC789" t="str">
        <f t="shared" si="210"/>
        <v/>
      </c>
      <c r="DD789" s="224">
        <v>783</v>
      </c>
      <c r="DE789" s="3" t="str">
        <f>IF('DATA ENTRY'!CK788="","",IF('DATA ENTRY'!B788="","",IF(AND($DF$4='DATA ENTRY'!D788),'DATA ENTRY'!B788,"")))</f>
        <v/>
      </c>
      <c r="DF789" s="3" t="str">
        <f>IF('DATA ENTRY'!CK788="","",IF('DATA ENTRY'!C788="","",IF(AND($DF$4='DATA ENTRY'!D788),'DATA ENTRY'!C788,"")))</f>
        <v/>
      </c>
      <c r="DG789" s="4" t="str">
        <f>IF('DATA ENTRY'!CK788="","",IF('DATA ENTRY'!I788="","",IF(AND($DF$4='DATA ENTRY'!D788),'DATA ENTRY'!I788,"")))</f>
        <v/>
      </c>
      <c r="DH789" s="4" t="str">
        <f>IF('DATA ENTRY'!CK788="","",IF('DATA ENTRY'!CK788="","",IF(AND($DF$4='DATA ENTRY'!D788),'DATA ENTRY'!CK788,"")))</f>
        <v/>
      </c>
      <c r="DI789" s="3" t="str">
        <f>IF('DATA ENTRY'!CK788="","",IF('DATA ENTRY'!N788="","",IF(AND($DF$4='DATA ENTRY'!D788),'DATA ENTRY'!N788,"")))</f>
        <v/>
      </c>
      <c r="DJ789" s="107" t="str">
        <f>IF('DATA ENTRY'!CK788="","",IF('DATA ENTRY'!O788="","",IF(AND($DF$4='DATA ENTRY'!D788),'DATA ENTRY'!O788,"")))</f>
        <v/>
      </c>
      <c r="DK789" s="3" t="str">
        <f>IF('DATA ENTRY'!CK788="","",IF('DATA ENTRY'!P788="","",IF(AND($DF$4='DATA ENTRY'!D788),'DATA ENTRY'!P788,"")))</f>
        <v/>
      </c>
      <c r="DL789" s="107" t="str">
        <f>IF('DATA ENTRY'!CK788="","",IF('DATA ENTRY'!Q788="","",IF(AND($DF$4='DATA ENTRY'!D788),'DATA ENTRY'!Q788,"")))</f>
        <v/>
      </c>
      <c r="DM789" s="3" t="str">
        <f>IF('DATA ENTRY'!CK788="","",IF('DATA ENTRY'!R788="","",IF(AND($DF$4='DATA ENTRY'!D788),'DATA ENTRY'!R788,"")))</f>
        <v/>
      </c>
      <c r="DN789" s="107" t="str">
        <f>IF('DATA ENTRY'!CK788="","",IF('DATA ENTRY'!S788="","",IF(AND($DF$4='DATA ENTRY'!D788),'DATA ENTRY'!S788,"")))</f>
        <v/>
      </c>
      <c r="DO789" s="3" t="str">
        <f>IF('DATA ENTRY'!CK788="","",IF('DATA ENTRY'!E788="","",IF(AND($DF$4='DATA ENTRY'!D788),'DATA ENTRY'!E788,"")))</f>
        <v/>
      </c>
      <c r="DP789" s="3" t="str">
        <f>IF('DATA ENTRY'!CK788="","",IF('DATA ENTRY'!D788="","",IF(AND($DF$4='DATA ENTRY'!D788),'DATA ENTRY'!D788,"")))</f>
        <v/>
      </c>
      <c r="DQ789" s="3" t="str">
        <f>IF('DATA ENTRY'!CK788="","",IF('DATA ENTRY'!W788="","",IF(AND($DF$4='DATA ENTRY'!D788),'DATA ENTRY'!W788,"")))</f>
        <v/>
      </c>
      <c r="DR789" s="3" t="str">
        <f>IF('DATA ENTRY'!CK788="","",IF('DATA ENTRY'!X788="","",IF(AND($DF$4='DATA ENTRY'!D788),'DATA ENTRY'!X788,"")))</f>
        <v/>
      </c>
      <c r="DS789" s="108" t="str">
        <f t="shared" si="203"/>
        <v/>
      </c>
      <c r="DT789" s="108" t="str">
        <f>IF('DATA ENTRY'!CK788="","",IF('DATA ENTRY'!D788="","",IF(AND($DF$4='DATA ENTRY'!D788),'DATA ENTRY'!G788,"")))</f>
        <v/>
      </c>
      <c r="DY789">
        <f t="shared" si="204"/>
        <v>0</v>
      </c>
      <c r="EB789" t="str">
        <f t="shared" si="205"/>
        <v/>
      </c>
      <c r="EC789" t="str">
        <f t="shared" si="206"/>
        <v/>
      </c>
      <c r="ED789" s="224">
        <v>783</v>
      </c>
      <c r="EE789" s="3" t="str">
        <f>IF('DATA ENTRY'!CK788="","",IF('DATA ENTRY'!B788="","",IF(AND($EF$4='DATA ENTRY'!G788,$EH$4='DATA ENTRY'!F788),'DATA ENTRY'!B788,"")))</f>
        <v/>
      </c>
      <c r="EF789" s="3" t="str">
        <f>IF('DATA ENTRY'!CK788="","",IF('DATA ENTRY'!C788="","",IF(AND($EF$4='DATA ENTRY'!G788,$EH$4='DATA ENTRY'!F788),'DATA ENTRY'!C788,"")))</f>
        <v/>
      </c>
      <c r="EG789" s="4" t="str">
        <f>IF('DATA ENTRY'!CK788="","",IF('DATA ENTRY'!I788="","",IF(AND($EF$4='DATA ENTRY'!G788,$EH$4='DATA ENTRY'!F788),'DATA ENTRY'!I788,"")))</f>
        <v/>
      </c>
      <c r="EH789" s="4" t="str">
        <f>IF('DATA ENTRY'!CK788="","",IF('DATA ENTRY'!CK788="","",IF(AND($EF$4='DATA ENTRY'!G788,$EH$4='DATA ENTRY'!F788),'DATA ENTRY'!CK788,"")))</f>
        <v/>
      </c>
      <c r="EI789" s="3" t="str">
        <f>IF('DATA ENTRY'!CK788="","",IF('DATA ENTRY'!N788="","",IF(AND($EF$4='DATA ENTRY'!G788,$EH$4='DATA ENTRY'!F788),'DATA ENTRY'!N788,"")))</f>
        <v/>
      </c>
      <c r="EJ789" s="107" t="str">
        <f>IF('DATA ENTRY'!CK788="","",IF('DATA ENTRY'!O788="","",IF(AND($EF$4='DATA ENTRY'!G788,$EH$4='DATA ENTRY'!F788),'DATA ENTRY'!O788,"")))</f>
        <v/>
      </c>
      <c r="EK789" s="3" t="str">
        <f>IF('DATA ENTRY'!CK788="","",IF('DATA ENTRY'!P788="","",IF(AND($EF$4='DATA ENTRY'!G788,$EH$4='DATA ENTRY'!F788),'DATA ENTRY'!P788,"")))</f>
        <v/>
      </c>
      <c r="EL789" s="107" t="str">
        <f>IF('DATA ENTRY'!CK788="","",IF('DATA ENTRY'!Q788="","",IF(AND($EF$4='DATA ENTRY'!G788,$EH$4='DATA ENTRY'!F788),'DATA ENTRY'!Q788,"")))</f>
        <v/>
      </c>
      <c r="EM789" s="3" t="str">
        <f>IF('DATA ENTRY'!CK788="","",IF('DATA ENTRY'!R788="","",IF(AND($EF$4='DATA ENTRY'!G788,$EH$4='DATA ENTRY'!F788),'DATA ENTRY'!R788,"")))</f>
        <v/>
      </c>
      <c r="EN789" s="107" t="str">
        <f>IF('DATA ENTRY'!CK788="","",IF('DATA ENTRY'!S788="","",IF(AND($EF$4='DATA ENTRY'!G788,$EH$4='DATA ENTRY'!F788),'DATA ENTRY'!S788,"")))</f>
        <v/>
      </c>
      <c r="EO789" s="3" t="str">
        <f>IF('DATA ENTRY'!CK788="","",IF('DATA ENTRY'!E788="","",IF(AND($EF$4='DATA ENTRY'!G788,$EH$4='DATA ENTRY'!F788),'DATA ENTRY'!E788,"")))</f>
        <v/>
      </c>
      <c r="EP789" s="3" t="str">
        <f>IF('DATA ENTRY'!CK788="","",IF('DATA ENTRY'!D788="","",IF(AND($EF$4='DATA ENTRY'!G788,$EH$4='DATA ENTRY'!F788),'DATA ENTRY'!D788,"")))</f>
        <v/>
      </c>
      <c r="EQ789" s="3" t="str">
        <f>IF('DATA ENTRY'!CK788="","",IF('DATA ENTRY'!W788="","",IF(AND($EF$4='DATA ENTRY'!G788,$EH$4='DATA ENTRY'!F788),'DATA ENTRY'!W788,"")))</f>
        <v/>
      </c>
      <c r="ER789" s="3" t="str">
        <f>IF('DATA ENTRY'!CK788="","",IF('DATA ENTRY'!X788="","",IF(AND($EF$4='DATA ENTRY'!G788,$EH$4='DATA ENTRY'!F788),'DATA ENTRY'!X788,"")))</f>
        <v/>
      </c>
      <c r="ES789" s="108" t="str">
        <f t="shared" si="207"/>
        <v/>
      </c>
      <c r="ET789" s="108" t="str">
        <f>IF('DATA ENTRY'!CK788="","",IF('DATA ENTRY'!D788="","",IF(AND($EF$4='DATA ENTRY'!G788,$EH$4='DATA ENTRY'!F788),'DATA ENTRY'!G788,"")))</f>
        <v/>
      </c>
      <c r="EY789">
        <f t="shared" si="208"/>
        <v>0</v>
      </c>
    </row>
    <row r="790" spans="1:155">
      <c r="A790" t="str">
        <f>IF(S790=0,"",1+(MAX($A$7:A789)))</f>
        <v/>
      </c>
      <c r="B790" s="224">
        <v>784</v>
      </c>
      <c r="C790" s="3" t="str">
        <f>IF('DATA ENTRY'!CK789="","",IF('DATA ENTRY'!B789="","",IF($D$4="All Post",'DATA ENTRY'!B789,IF(AND($D$4='DATA ENTRY'!CK789),'DATA ENTRY'!B789,""))))</f>
        <v/>
      </c>
      <c r="D790" s="3" t="str">
        <f>IF('DATA ENTRY'!CK789="","",IF('DATA ENTRY'!C789="","",IF($D$4="All Post",'DATA ENTRY'!C789,IF(AND($D$4='DATA ENTRY'!CK789),'DATA ENTRY'!C789,""))))</f>
        <v/>
      </c>
      <c r="E790" s="4" t="str">
        <f>IF('DATA ENTRY'!CK789="","",IF('DATA ENTRY'!I789="","",IF($D$4="All Post",'DATA ENTRY'!I789,IF(AND($D$4='DATA ENTRY'!CK789),'DATA ENTRY'!I789,""))))</f>
        <v/>
      </c>
      <c r="F790" s="4" t="str">
        <f>IF('DATA ENTRY'!CK789="","",IF('DATA ENTRY'!CK789="","",IF($D$4="All Post",'DATA ENTRY'!CK789,IF(AND($D$4='DATA ENTRY'!CK789),'DATA ENTRY'!CK789,""))))</f>
        <v/>
      </c>
      <c r="G790" s="3" t="str">
        <f>IF('DATA ENTRY'!CK789="","",IF('DATA ENTRY'!N789="","",IF($D$4="All Post",'DATA ENTRY'!N789,IF(AND($D$4='DATA ENTRY'!CK789),'DATA ENTRY'!N789,""))))</f>
        <v/>
      </c>
      <c r="H790" s="107" t="str">
        <f>IF('DATA ENTRY'!CK789="","",IF('DATA ENTRY'!O789="","",IF($D$4="All Post",'DATA ENTRY'!O789,IF(AND($D$4='DATA ENTRY'!CK789),'DATA ENTRY'!O789,""))))</f>
        <v/>
      </c>
      <c r="I790" s="3" t="str">
        <f>IF('DATA ENTRY'!CK789="","",IF('DATA ENTRY'!P789="","",IF($D$4="All Post",'DATA ENTRY'!P789,IF(AND($D$4='DATA ENTRY'!CK789),'DATA ENTRY'!P789,""))))</f>
        <v/>
      </c>
      <c r="J790" s="107" t="str">
        <f>IF('DATA ENTRY'!CK789="","",IF('DATA ENTRY'!Q789="","",IF($D$4="All Post",'DATA ENTRY'!Q789,IF(AND($D$4='DATA ENTRY'!CK789),'DATA ENTRY'!Q789,""))))</f>
        <v/>
      </c>
      <c r="K790" s="3" t="str">
        <f>IF('DATA ENTRY'!CK789="","",IF('DATA ENTRY'!R789="","",IF($D$4="All Post",'DATA ENTRY'!R789,IF(AND($D$4='DATA ENTRY'!CK789),'DATA ENTRY'!R789,""))))</f>
        <v/>
      </c>
      <c r="L790" s="3" t="str">
        <f>IF('DATA ENTRY'!CK789="","",IF('DATA ENTRY'!S789="","",IF($D$4="All Post",'DATA ENTRY'!S789,IF(AND($D$4='DATA ENTRY'!CK789),'DATA ENTRY'!S789,""))))</f>
        <v/>
      </c>
      <c r="M790" s="3" t="str">
        <f>IF('DATA ENTRY'!CK789="","",IF('DATA ENTRY'!E789="","",IF($D$4="All Post",'DATA ENTRY'!E789,IF(AND($D$4='DATA ENTRY'!CK789),'DATA ENTRY'!E789,""))))</f>
        <v/>
      </c>
      <c r="N790" s="3" t="str">
        <f>IF('DATA ENTRY'!CK789="","",IF('DATA ENTRY'!W789="","",IF($D$4="All Post",'DATA ENTRY'!W789,IF(AND($D$4='DATA ENTRY'!CK789),'DATA ENTRY'!W789,""))))</f>
        <v/>
      </c>
      <c r="O790" s="3" t="str">
        <f>IF('DATA ENTRY'!CK789="","",IF('DATA ENTRY'!X789="","",IF($D$4="All Post",'DATA ENTRY'!X789,IF(AND($D$4='DATA ENTRY'!CK789),'DATA ENTRY'!X789,""))))</f>
        <v/>
      </c>
      <c r="P790" s="3" t="str">
        <f>IF('DATA ENTRY'!CK789="","",IF('DATA ENTRY'!G789="","",IF($D$4="All Post",'DATA ENTRY'!G789,IF(AND($D$4='DATA ENTRY'!CK789),'DATA ENTRY'!G789,""))))</f>
        <v/>
      </c>
      <c r="S790">
        <f t="shared" si="195"/>
        <v>0</v>
      </c>
      <c r="T790" t="str">
        <f t="shared" si="196"/>
        <v/>
      </c>
      <c r="BZ790" t="str">
        <f t="shared" si="197"/>
        <v/>
      </c>
      <c r="CA790" t="str">
        <f t="shared" si="198"/>
        <v/>
      </c>
      <c r="CB790" s="224">
        <v>784</v>
      </c>
      <c r="CC790" s="3" t="str">
        <f>IF('DATA ENTRY'!CK789="","",IF('DATA ENTRY'!B789="","",IF(AND($CD$4='DATA ENTRY'!CK789,$CG$4='DATA ENTRY'!D789),'DATA ENTRY'!B789,"")))</f>
        <v/>
      </c>
      <c r="CD790" s="3" t="str">
        <f>IF('DATA ENTRY'!CK789="","",IF('DATA ENTRY'!C789="","",IF(AND($CD$4='DATA ENTRY'!CK789,$CG$4='DATA ENTRY'!D789),'DATA ENTRY'!C789,"")))</f>
        <v/>
      </c>
      <c r="CE790" s="4" t="str">
        <f>IF('DATA ENTRY'!CK789="","",IF('DATA ENTRY'!I789="","",IF(AND($CD$4='DATA ENTRY'!CK789,$CG$4='DATA ENTRY'!D789),'DATA ENTRY'!I789,"")))</f>
        <v/>
      </c>
      <c r="CF790" s="4" t="str">
        <f>IF('DATA ENTRY'!CK789="","",IF('DATA ENTRY'!CK789="","",IF(AND($CD$4='DATA ENTRY'!CK789,$CG$4='DATA ENTRY'!D789),'DATA ENTRY'!CK789,"")))</f>
        <v/>
      </c>
      <c r="CG790" s="3" t="str">
        <f>IF('DATA ENTRY'!CK789="","",IF('DATA ENTRY'!N789="","",IF(AND($CD$4='DATA ENTRY'!CK789,$CG$4='DATA ENTRY'!D789),'DATA ENTRY'!N789,"")))</f>
        <v/>
      </c>
      <c r="CH790" s="107" t="str">
        <f>IF('DATA ENTRY'!CK789="","",IF('DATA ENTRY'!O789="","",IF(AND($CD$4='DATA ENTRY'!CK789,$CG$4='DATA ENTRY'!D789),'DATA ENTRY'!O789,"")))</f>
        <v/>
      </c>
      <c r="CI790" s="3" t="str">
        <f>IF('DATA ENTRY'!CK789="","",IF('DATA ENTRY'!P789="","",IF(AND($CD$4='DATA ENTRY'!CK789,$CG$4='DATA ENTRY'!D789),'DATA ENTRY'!P789,"")))</f>
        <v/>
      </c>
      <c r="CJ790" s="107" t="str">
        <f>IF('DATA ENTRY'!CK789="","",IF('DATA ENTRY'!Q789="","",IF(AND($CD$4='DATA ENTRY'!CK789,$CG$4='DATA ENTRY'!D789),'DATA ENTRY'!Q789,"")))</f>
        <v/>
      </c>
      <c r="CK790" s="3" t="str">
        <f>IF('DATA ENTRY'!CK789="","",IF('DATA ENTRY'!R789="","",IF(AND($CD$4='DATA ENTRY'!CK789,$CG$4='DATA ENTRY'!D789),'DATA ENTRY'!R789,"")))</f>
        <v/>
      </c>
      <c r="CL790" s="3" t="str">
        <f>IF('DATA ENTRY'!CK789="","",IF('DATA ENTRY'!S789="","",IF(AND($CD$4='DATA ENTRY'!CK789,$CG$4='DATA ENTRY'!D789),'DATA ENTRY'!S789,"")))</f>
        <v/>
      </c>
      <c r="CM790" s="3" t="str">
        <f>IF('DATA ENTRY'!CK789="","",IF('DATA ENTRY'!E789="","",IF(AND($CD$4='DATA ENTRY'!CK789,$CG$4='DATA ENTRY'!D789),'DATA ENTRY'!E789,"")))</f>
        <v/>
      </c>
      <c r="CN790" s="3" t="str">
        <f>IF('DATA ENTRY'!CK789="","",IF('DATA ENTRY'!W789="","",IF(AND($CD$4='DATA ENTRY'!CK789,$CG$4='DATA ENTRY'!D789),'DATA ENTRY'!W789,"")))</f>
        <v/>
      </c>
      <c r="CO790" s="3" t="str">
        <f>IF('DATA ENTRY'!CK789="","",IF('DATA ENTRY'!X789="","",IF(AND($CD$4='DATA ENTRY'!CK789,$CG$4='DATA ENTRY'!D789),'DATA ENTRY'!X789,"")))</f>
        <v/>
      </c>
      <c r="CP790" s="108" t="str">
        <f t="shared" si="199"/>
        <v/>
      </c>
      <c r="CQ790" s="108" t="str">
        <f>IF('DATA ENTRY'!CK789="","",IF('DATA ENTRY'!G789="","",IF(AND($CD$4='DATA ENTRY'!CK789,$CG$4='DATA ENTRY'!D789),'DATA ENTRY'!G789,"")))</f>
        <v/>
      </c>
      <c r="CR790" s="230" t="str">
        <f>IF('DATA ENTRY'!CK789="","",IF('DATA ENTRY'!D789="","",IF(AND($CD$4='DATA ENTRY'!CK789,$CG$4='DATA ENTRY'!D789),'DATA ENTRY'!D789,"")))</f>
        <v/>
      </c>
      <c r="CS790">
        <f t="shared" si="200"/>
        <v>0</v>
      </c>
      <c r="CT790">
        <f t="shared" si="201"/>
        <v>0</v>
      </c>
      <c r="CV790" s="139"/>
      <c r="CX790">
        <f t="shared" si="202"/>
        <v>0</v>
      </c>
      <c r="DB790" t="str">
        <f t="shared" si="209"/>
        <v/>
      </c>
      <c r="DC790" t="str">
        <f t="shared" si="210"/>
        <v/>
      </c>
      <c r="DD790" s="224">
        <v>784</v>
      </c>
      <c r="DE790" s="3" t="str">
        <f>IF('DATA ENTRY'!CK789="","",IF('DATA ENTRY'!B789="","",IF(AND($DF$4='DATA ENTRY'!D789),'DATA ENTRY'!B789,"")))</f>
        <v/>
      </c>
      <c r="DF790" s="3" t="str">
        <f>IF('DATA ENTRY'!CK789="","",IF('DATA ENTRY'!C789="","",IF(AND($DF$4='DATA ENTRY'!D789),'DATA ENTRY'!C789,"")))</f>
        <v/>
      </c>
      <c r="DG790" s="4" t="str">
        <f>IF('DATA ENTRY'!CK789="","",IF('DATA ENTRY'!I789="","",IF(AND($DF$4='DATA ENTRY'!D789),'DATA ENTRY'!I789,"")))</f>
        <v/>
      </c>
      <c r="DH790" s="4" t="str">
        <f>IF('DATA ENTRY'!CK789="","",IF('DATA ENTRY'!CK789="","",IF(AND($DF$4='DATA ENTRY'!D789),'DATA ENTRY'!CK789,"")))</f>
        <v/>
      </c>
      <c r="DI790" s="3" t="str">
        <f>IF('DATA ENTRY'!CK789="","",IF('DATA ENTRY'!N789="","",IF(AND($DF$4='DATA ENTRY'!D789),'DATA ENTRY'!N789,"")))</f>
        <v/>
      </c>
      <c r="DJ790" s="107" t="str">
        <f>IF('DATA ENTRY'!CK789="","",IF('DATA ENTRY'!O789="","",IF(AND($DF$4='DATA ENTRY'!D789),'DATA ENTRY'!O789,"")))</f>
        <v/>
      </c>
      <c r="DK790" s="3" t="str">
        <f>IF('DATA ENTRY'!CK789="","",IF('DATA ENTRY'!P789="","",IF(AND($DF$4='DATA ENTRY'!D789),'DATA ENTRY'!P789,"")))</f>
        <v/>
      </c>
      <c r="DL790" s="107" t="str">
        <f>IF('DATA ENTRY'!CK789="","",IF('DATA ENTRY'!Q789="","",IF(AND($DF$4='DATA ENTRY'!D789),'DATA ENTRY'!Q789,"")))</f>
        <v/>
      </c>
      <c r="DM790" s="3" t="str">
        <f>IF('DATA ENTRY'!CK789="","",IF('DATA ENTRY'!R789="","",IF(AND($DF$4='DATA ENTRY'!D789),'DATA ENTRY'!R789,"")))</f>
        <v/>
      </c>
      <c r="DN790" s="107" t="str">
        <f>IF('DATA ENTRY'!CK789="","",IF('DATA ENTRY'!S789="","",IF(AND($DF$4='DATA ENTRY'!D789),'DATA ENTRY'!S789,"")))</f>
        <v/>
      </c>
      <c r="DO790" s="3" t="str">
        <f>IF('DATA ENTRY'!CK789="","",IF('DATA ENTRY'!E789="","",IF(AND($DF$4='DATA ENTRY'!D789),'DATA ENTRY'!E789,"")))</f>
        <v/>
      </c>
      <c r="DP790" s="3" t="str">
        <f>IF('DATA ENTRY'!CK789="","",IF('DATA ENTRY'!D789="","",IF(AND($DF$4='DATA ENTRY'!D789),'DATA ENTRY'!D789,"")))</f>
        <v/>
      </c>
      <c r="DQ790" s="3" t="str">
        <f>IF('DATA ENTRY'!CK789="","",IF('DATA ENTRY'!W789="","",IF(AND($DF$4='DATA ENTRY'!D789),'DATA ENTRY'!W789,"")))</f>
        <v/>
      </c>
      <c r="DR790" s="3" t="str">
        <f>IF('DATA ENTRY'!CK789="","",IF('DATA ENTRY'!X789="","",IF(AND($DF$4='DATA ENTRY'!D789),'DATA ENTRY'!X789,"")))</f>
        <v/>
      </c>
      <c r="DS790" s="108" t="str">
        <f t="shared" si="203"/>
        <v/>
      </c>
      <c r="DT790" s="108" t="str">
        <f>IF('DATA ENTRY'!CK789="","",IF('DATA ENTRY'!D789="","",IF(AND($DF$4='DATA ENTRY'!D789),'DATA ENTRY'!G789,"")))</f>
        <v/>
      </c>
      <c r="DY790">
        <f t="shared" si="204"/>
        <v>0</v>
      </c>
      <c r="EB790" t="str">
        <f t="shared" si="205"/>
        <v/>
      </c>
      <c r="EC790" t="str">
        <f t="shared" si="206"/>
        <v/>
      </c>
      <c r="ED790" s="224">
        <v>784</v>
      </c>
      <c r="EE790" s="3" t="str">
        <f>IF('DATA ENTRY'!CK789="","",IF('DATA ENTRY'!B789="","",IF(AND($EF$4='DATA ENTRY'!G789,$EH$4='DATA ENTRY'!F789),'DATA ENTRY'!B789,"")))</f>
        <v/>
      </c>
      <c r="EF790" s="3" t="str">
        <f>IF('DATA ENTRY'!CK789="","",IF('DATA ENTRY'!C789="","",IF(AND($EF$4='DATA ENTRY'!G789,$EH$4='DATA ENTRY'!F789),'DATA ENTRY'!C789,"")))</f>
        <v/>
      </c>
      <c r="EG790" s="4" t="str">
        <f>IF('DATA ENTRY'!CK789="","",IF('DATA ENTRY'!I789="","",IF(AND($EF$4='DATA ENTRY'!G789,$EH$4='DATA ENTRY'!F789),'DATA ENTRY'!I789,"")))</f>
        <v/>
      </c>
      <c r="EH790" s="4" t="str">
        <f>IF('DATA ENTRY'!CK789="","",IF('DATA ENTRY'!CK789="","",IF(AND($EF$4='DATA ENTRY'!G789,$EH$4='DATA ENTRY'!F789),'DATA ENTRY'!CK789,"")))</f>
        <v/>
      </c>
      <c r="EI790" s="3" t="str">
        <f>IF('DATA ENTRY'!CK789="","",IF('DATA ENTRY'!N789="","",IF(AND($EF$4='DATA ENTRY'!G789,$EH$4='DATA ENTRY'!F789),'DATA ENTRY'!N789,"")))</f>
        <v/>
      </c>
      <c r="EJ790" s="107" t="str">
        <f>IF('DATA ENTRY'!CK789="","",IF('DATA ENTRY'!O789="","",IF(AND($EF$4='DATA ENTRY'!G789,$EH$4='DATA ENTRY'!F789),'DATA ENTRY'!O789,"")))</f>
        <v/>
      </c>
      <c r="EK790" s="3" t="str">
        <f>IF('DATA ENTRY'!CK789="","",IF('DATA ENTRY'!P789="","",IF(AND($EF$4='DATA ENTRY'!G789,$EH$4='DATA ENTRY'!F789),'DATA ENTRY'!P789,"")))</f>
        <v/>
      </c>
      <c r="EL790" s="107" t="str">
        <f>IF('DATA ENTRY'!CK789="","",IF('DATA ENTRY'!Q789="","",IF(AND($EF$4='DATA ENTRY'!G789,$EH$4='DATA ENTRY'!F789),'DATA ENTRY'!Q789,"")))</f>
        <v/>
      </c>
      <c r="EM790" s="3" t="str">
        <f>IF('DATA ENTRY'!CK789="","",IF('DATA ENTRY'!R789="","",IF(AND($EF$4='DATA ENTRY'!G789,$EH$4='DATA ENTRY'!F789),'DATA ENTRY'!R789,"")))</f>
        <v/>
      </c>
      <c r="EN790" s="107" t="str">
        <f>IF('DATA ENTRY'!CK789="","",IF('DATA ENTRY'!S789="","",IF(AND($EF$4='DATA ENTRY'!G789,$EH$4='DATA ENTRY'!F789),'DATA ENTRY'!S789,"")))</f>
        <v/>
      </c>
      <c r="EO790" s="3" t="str">
        <f>IF('DATA ENTRY'!CK789="","",IF('DATA ENTRY'!E789="","",IF(AND($EF$4='DATA ENTRY'!G789,$EH$4='DATA ENTRY'!F789),'DATA ENTRY'!E789,"")))</f>
        <v/>
      </c>
      <c r="EP790" s="3" t="str">
        <f>IF('DATA ENTRY'!CK789="","",IF('DATA ENTRY'!D789="","",IF(AND($EF$4='DATA ENTRY'!G789,$EH$4='DATA ENTRY'!F789),'DATA ENTRY'!D789,"")))</f>
        <v/>
      </c>
      <c r="EQ790" s="3" t="str">
        <f>IF('DATA ENTRY'!CK789="","",IF('DATA ENTRY'!W789="","",IF(AND($EF$4='DATA ENTRY'!G789,$EH$4='DATA ENTRY'!F789),'DATA ENTRY'!W789,"")))</f>
        <v/>
      </c>
      <c r="ER790" s="3" t="str">
        <f>IF('DATA ENTRY'!CK789="","",IF('DATA ENTRY'!X789="","",IF(AND($EF$4='DATA ENTRY'!G789,$EH$4='DATA ENTRY'!F789),'DATA ENTRY'!X789,"")))</f>
        <v/>
      </c>
      <c r="ES790" s="108" t="str">
        <f t="shared" si="207"/>
        <v/>
      </c>
      <c r="ET790" s="108" t="str">
        <f>IF('DATA ENTRY'!CK789="","",IF('DATA ENTRY'!D789="","",IF(AND($EF$4='DATA ENTRY'!G789,$EH$4='DATA ENTRY'!F789),'DATA ENTRY'!G789,"")))</f>
        <v/>
      </c>
      <c r="EY790">
        <f t="shared" si="208"/>
        <v>0</v>
      </c>
    </row>
    <row r="791" spans="1:155">
      <c r="A791" t="str">
        <f>IF(S791=0,"",1+(MAX($A$7:A790)))</f>
        <v/>
      </c>
      <c r="B791" s="224">
        <v>785</v>
      </c>
      <c r="C791" s="3" t="str">
        <f>IF('DATA ENTRY'!CK790="","",IF('DATA ENTRY'!B790="","",IF($D$4="All Post",'DATA ENTRY'!B790,IF(AND($D$4='DATA ENTRY'!CK790),'DATA ENTRY'!B790,""))))</f>
        <v/>
      </c>
      <c r="D791" s="3" t="str">
        <f>IF('DATA ENTRY'!CK790="","",IF('DATA ENTRY'!C790="","",IF($D$4="All Post",'DATA ENTRY'!C790,IF(AND($D$4='DATA ENTRY'!CK790),'DATA ENTRY'!C790,""))))</f>
        <v/>
      </c>
      <c r="E791" s="4" t="str">
        <f>IF('DATA ENTRY'!CK790="","",IF('DATA ENTRY'!I790="","",IF($D$4="All Post",'DATA ENTRY'!I790,IF(AND($D$4='DATA ENTRY'!CK790),'DATA ENTRY'!I790,""))))</f>
        <v/>
      </c>
      <c r="F791" s="4" t="str">
        <f>IF('DATA ENTRY'!CK790="","",IF('DATA ENTRY'!CK790="","",IF($D$4="All Post",'DATA ENTRY'!CK790,IF(AND($D$4='DATA ENTRY'!CK790),'DATA ENTRY'!CK790,""))))</f>
        <v/>
      </c>
      <c r="G791" s="3" t="str">
        <f>IF('DATA ENTRY'!CK790="","",IF('DATA ENTRY'!N790="","",IF($D$4="All Post",'DATA ENTRY'!N790,IF(AND($D$4='DATA ENTRY'!CK790),'DATA ENTRY'!N790,""))))</f>
        <v/>
      </c>
      <c r="H791" s="107" t="str">
        <f>IF('DATA ENTRY'!CK790="","",IF('DATA ENTRY'!O790="","",IF($D$4="All Post",'DATA ENTRY'!O790,IF(AND($D$4='DATA ENTRY'!CK790),'DATA ENTRY'!O790,""))))</f>
        <v/>
      </c>
      <c r="I791" s="3" t="str">
        <f>IF('DATA ENTRY'!CK790="","",IF('DATA ENTRY'!P790="","",IF($D$4="All Post",'DATA ENTRY'!P790,IF(AND($D$4='DATA ENTRY'!CK790),'DATA ENTRY'!P790,""))))</f>
        <v/>
      </c>
      <c r="J791" s="107" t="str">
        <f>IF('DATA ENTRY'!CK790="","",IF('DATA ENTRY'!Q790="","",IF($D$4="All Post",'DATA ENTRY'!Q790,IF(AND($D$4='DATA ENTRY'!CK790),'DATA ENTRY'!Q790,""))))</f>
        <v/>
      </c>
      <c r="K791" s="3" t="str">
        <f>IF('DATA ENTRY'!CK790="","",IF('DATA ENTRY'!R790="","",IF($D$4="All Post",'DATA ENTRY'!R790,IF(AND($D$4='DATA ENTRY'!CK790),'DATA ENTRY'!R790,""))))</f>
        <v/>
      </c>
      <c r="L791" s="3" t="str">
        <f>IF('DATA ENTRY'!CK790="","",IF('DATA ENTRY'!S790="","",IF($D$4="All Post",'DATA ENTRY'!S790,IF(AND($D$4='DATA ENTRY'!CK790),'DATA ENTRY'!S790,""))))</f>
        <v/>
      </c>
      <c r="M791" s="3" t="str">
        <f>IF('DATA ENTRY'!CK790="","",IF('DATA ENTRY'!E790="","",IF($D$4="All Post",'DATA ENTRY'!E790,IF(AND($D$4='DATA ENTRY'!CK790),'DATA ENTRY'!E790,""))))</f>
        <v/>
      </c>
      <c r="N791" s="3" t="str">
        <f>IF('DATA ENTRY'!CK790="","",IF('DATA ENTRY'!W790="","",IF($D$4="All Post",'DATA ENTRY'!W790,IF(AND($D$4='DATA ENTRY'!CK790),'DATA ENTRY'!W790,""))))</f>
        <v/>
      </c>
      <c r="O791" s="3" t="str">
        <f>IF('DATA ENTRY'!CK790="","",IF('DATA ENTRY'!X790="","",IF($D$4="All Post",'DATA ENTRY'!X790,IF(AND($D$4='DATA ENTRY'!CK790),'DATA ENTRY'!X790,""))))</f>
        <v/>
      </c>
      <c r="P791" s="3" t="str">
        <f>IF('DATA ENTRY'!CK790="","",IF('DATA ENTRY'!G790="","",IF($D$4="All Post",'DATA ENTRY'!G790,IF(AND($D$4='DATA ENTRY'!CK790),'DATA ENTRY'!G790,""))))</f>
        <v/>
      </c>
      <c r="S791">
        <f t="shared" si="195"/>
        <v>0</v>
      </c>
      <c r="T791" t="str">
        <f t="shared" si="196"/>
        <v/>
      </c>
      <c r="BZ791" t="str">
        <f t="shared" si="197"/>
        <v/>
      </c>
      <c r="CA791" t="str">
        <f t="shared" si="198"/>
        <v/>
      </c>
      <c r="CB791" s="224">
        <v>785</v>
      </c>
      <c r="CC791" s="3" t="str">
        <f>IF('DATA ENTRY'!CK790="","",IF('DATA ENTRY'!B790="","",IF(AND($CD$4='DATA ENTRY'!CK790,$CG$4='DATA ENTRY'!D790),'DATA ENTRY'!B790,"")))</f>
        <v/>
      </c>
      <c r="CD791" s="3" t="str">
        <f>IF('DATA ENTRY'!CK790="","",IF('DATA ENTRY'!C790="","",IF(AND($CD$4='DATA ENTRY'!CK790,$CG$4='DATA ENTRY'!D790),'DATA ENTRY'!C790,"")))</f>
        <v/>
      </c>
      <c r="CE791" s="4" t="str">
        <f>IF('DATA ENTRY'!CK790="","",IF('DATA ENTRY'!I790="","",IF(AND($CD$4='DATA ENTRY'!CK790,$CG$4='DATA ENTRY'!D790),'DATA ENTRY'!I790,"")))</f>
        <v/>
      </c>
      <c r="CF791" s="4" t="str">
        <f>IF('DATA ENTRY'!CK790="","",IF('DATA ENTRY'!CK790="","",IF(AND($CD$4='DATA ENTRY'!CK790,$CG$4='DATA ENTRY'!D790),'DATA ENTRY'!CK790,"")))</f>
        <v/>
      </c>
      <c r="CG791" s="3" t="str">
        <f>IF('DATA ENTRY'!CK790="","",IF('DATA ENTRY'!N790="","",IF(AND($CD$4='DATA ENTRY'!CK790,$CG$4='DATA ENTRY'!D790),'DATA ENTRY'!N790,"")))</f>
        <v/>
      </c>
      <c r="CH791" s="107" t="str">
        <f>IF('DATA ENTRY'!CK790="","",IF('DATA ENTRY'!O790="","",IF(AND($CD$4='DATA ENTRY'!CK790,$CG$4='DATA ENTRY'!D790),'DATA ENTRY'!O790,"")))</f>
        <v/>
      </c>
      <c r="CI791" s="3" t="str">
        <f>IF('DATA ENTRY'!CK790="","",IF('DATA ENTRY'!P790="","",IF(AND($CD$4='DATA ENTRY'!CK790,$CG$4='DATA ENTRY'!D790),'DATA ENTRY'!P790,"")))</f>
        <v/>
      </c>
      <c r="CJ791" s="107" t="str">
        <f>IF('DATA ENTRY'!CK790="","",IF('DATA ENTRY'!Q790="","",IF(AND($CD$4='DATA ENTRY'!CK790,$CG$4='DATA ENTRY'!D790),'DATA ENTRY'!Q790,"")))</f>
        <v/>
      </c>
      <c r="CK791" s="3" t="str">
        <f>IF('DATA ENTRY'!CK790="","",IF('DATA ENTRY'!R790="","",IF(AND($CD$4='DATA ENTRY'!CK790,$CG$4='DATA ENTRY'!D790),'DATA ENTRY'!R790,"")))</f>
        <v/>
      </c>
      <c r="CL791" s="3" t="str">
        <f>IF('DATA ENTRY'!CK790="","",IF('DATA ENTRY'!S790="","",IF(AND($CD$4='DATA ENTRY'!CK790,$CG$4='DATA ENTRY'!D790),'DATA ENTRY'!S790,"")))</f>
        <v/>
      </c>
      <c r="CM791" s="3" t="str">
        <f>IF('DATA ENTRY'!CK790="","",IF('DATA ENTRY'!E790="","",IF(AND($CD$4='DATA ENTRY'!CK790,$CG$4='DATA ENTRY'!D790),'DATA ENTRY'!E790,"")))</f>
        <v/>
      </c>
      <c r="CN791" s="3" t="str">
        <f>IF('DATA ENTRY'!CK790="","",IF('DATA ENTRY'!W790="","",IF(AND($CD$4='DATA ENTRY'!CK790,$CG$4='DATA ENTRY'!D790),'DATA ENTRY'!W790,"")))</f>
        <v/>
      </c>
      <c r="CO791" s="3" t="str">
        <f>IF('DATA ENTRY'!CK790="","",IF('DATA ENTRY'!X790="","",IF(AND($CD$4='DATA ENTRY'!CK790,$CG$4='DATA ENTRY'!D790),'DATA ENTRY'!X790,"")))</f>
        <v/>
      </c>
      <c r="CP791" s="108" t="str">
        <f t="shared" si="199"/>
        <v/>
      </c>
      <c r="CQ791" s="108" t="str">
        <f>IF('DATA ENTRY'!CK790="","",IF('DATA ENTRY'!G790="","",IF(AND($CD$4='DATA ENTRY'!CK790,$CG$4='DATA ENTRY'!D790),'DATA ENTRY'!G790,"")))</f>
        <v/>
      </c>
      <c r="CR791" s="230" t="str">
        <f>IF('DATA ENTRY'!CK790="","",IF('DATA ENTRY'!D790="","",IF(AND($CD$4='DATA ENTRY'!CK790,$CG$4='DATA ENTRY'!D790),'DATA ENTRY'!D790,"")))</f>
        <v/>
      </c>
      <c r="CS791">
        <f t="shared" si="200"/>
        <v>0</v>
      </c>
      <c r="CT791">
        <f t="shared" si="201"/>
        <v>0</v>
      </c>
      <c r="CV791" s="139"/>
      <c r="CX791">
        <f t="shared" si="202"/>
        <v>0</v>
      </c>
      <c r="DB791" t="str">
        <f t="shared" si="209"/>
        <v/>
      </c>
      <c r="DC791" t="str">
        <f t="shared" si="210"/>
        <v/>
      </c>
      <c r="DD791" s="224">
        <v>785</v>
      </c>
      <c r="DE791" s="3" t="str">
        <f>IF('DATA ENTRY'!CK790="","",IF('DATA ENTRY'!B790="","",IF(AND($DF$4='DATA ENTRY'!D790),'DATA ENTRY'!B790,"")))</f>
        <v/>
      </c>
      <c r="DF791" s="3" t="str">
        <f>IF('DATA ENTRY'!CK790="","",IF('DATA ENTRY'!C790="","",IF(AND($DF$4='DATA ENTRY'!D790),'DATA ENTRY'!C790,"")))</f>
        <v/>
      </c>
      <c r="DG791" s="4" t="str">
        <f>IF('DATA ENTRY'!CK790="","",IF('DATA ENTRY'!I790="","",IF(AND($DF$4='DATA ENTRY'!D790),'DATA ENTRY'!I790,"")))</f>
        <v/>
      </c>
      <c r="DH791" s="4" t="str">
        <f>IF('DATA ENTRY'!CK790="","",IF('DATA ENTRY'!CK790="","",IF(AND($DF$4='DATA ENTRY'!D790),'DATA ENTRY'!CK790,"")))</f>
        <v/>
      </c>
      <c r="DI791" s="3" t="str">
        <f>IF('DATA ENTRY'!CK790="","",IF('DATA ENTRY'!N790="","",IF(AND($DF$4='DATA ENTRY'!D790),'DATA ENTRY'!N790,"")))</f>
        <v/>
      </c>
      <c r="DJ791" s="107" t="str">
        <f>IF('DATA ENTRY'!CK790="","",IF('DATA ENTRY'!O790="","",IF(AND($DF$4='DATA ENTRY'!D790),'DATA ENTRY'!O790,"")))</f>
        <v/>
      </c>
      <c r="DK791" s="3" t="str">
        <f>IF('DATA ENTRY'!CK790="","",IF('DATA ENTRY'!P790="","",IF(AND($DF$4='DATA ENTRY'!D790),'DATA ENTRY'!P790,"")))</f>
        <v/>
      </c>
      <c r="DL791" s="107" t="str">
        <f>IF('DATA ENTRY'!CK790="","",IF('DATA ENTRY'!Q790="","",IF(AND($DF$4='DATA ENTRY'!D790),'DATA ENTRY'!Q790,"")))</f>
        <v/>
      </c>
      <c r="DM791" s="3" t="str">
        <f>IF('DATA ENTRY'!CK790="","",IF('DATA ENTRY'!R790="","",IF(AND($DF$4='DATA ENTRY'!D790),'DATA ENTRY'!R790,"")))</f>
        <v/>
      </c>
      <c r="DN791" s="107" t="str">
        <f>IF('DATA ENTRY'!CK790="","",IF('DATA ENTRY'!S790="","",IF(AND($DF$4='DATA ENTRY'!D790),'DATA ENTRY'!S790,"")))</f>
        <v/>
      </c>
      <c r="DO791" s="3" t="str">
        <f>IF('DATA ENTRY'!CK790="","",IF('DATA ENTRY'!E790="","",IF(AND($DF$4='DATA ENTRY'!D790),'DATA ENTRY'!E790,"")))</f>
        <v/>
      </c>
      <c r="DP791" s="3" t="str">
        <f>IF('DATA ENTRY'!CK790="","",IF('DATA ENTRY'!D790="","",IF(AND($DF$4='DATA ENTRY'!D790),'DATA ENTRY'!D790,"")))</f>
        <v/>
      </c>
      <c r="DQ791" s="3" t="str">
        <f>IF('DATA ENTRY'!CK790="","",IF('DATA ENTRY'!W790="","",IF(AND($DF$4='DATA ENTRY'!D790),'DATA ENTRY'!W790,"")))</f>
        <v/>
      </c>
      <c r="DR791" s="3" t="str">
        <f>IF('DATA ENTRY'!CK790="","",IF('DATA ENTRY'!X790="","",IF(AND($DF$4='DATA ENTRY'!D790),'DATA ENTRY'!X790,"")))</f>
        <v/>
      </c>
      <c r="DS791" s="108" t="str">
        <f t="shared" si="203"/>
        <v/>
      </c>
      <c r="DT791" s="108" t="str">
        <f>IF('DATA ENTRY'!CK790="","",IF('DATA ENTRY'!D790="","",IF(AND($DF$4='DATA ENTRY'!D790),'DATA ENTRY'!G790,"")))</f>
        <v/>
      </c>
      <c r="DY791">
        <f t="shared" si="204"/>
        <v>0</v>
      </c>
      <c r="EB791" t="str">
        <f t="shared" si="205"/>
        <v/>
      </c>
      <c r="EC791" t="str">
        <f t="shared" si="206"/>
        <v/>
      </c>
      <c r="ED791" s="224">
        <v>785</v>
      </c>
      <c r="EE791" s="3" t="str">
        <f>IF('DATA ENTRY'!CK790="","",IF('DATA ENTRY'!B790="","",IF(AND($EF$4='DATA ENTRY'!G790,$EH$4='DATA ENTRY'!F790),'DATA ENTRY'!B790,"")))</f>
        <v/>
      </c>
      <c r="EF791" s="3" t="str">
        <f>IF('DATA ENTRY'!CK790="","",IF('DATA ENTRY'!C790="","",IF(AND($EF$4='DATA ENTRY'!G790,$EH$4='DATA ENTRY'!F790),'DATA ENTRY'!C790,"")))</f>
        <v/>
      </c>
      <c r="EG791" s="4" t="str">
        <f>IF('DATA ENTRY'!CK790="","",IF('DATA ENTRY'!I790="","",IF(AND($EF$4='DATA ENTRY'!G790,$EH$4='DATA ENTRY'!F790),'DATA ENTRY'!I790,"")))</f>
        <v/>
      </c>
      <c r="EH791" s="4" t="str">
        <f>IF('DATA ENTRY'!CK790="","",IF('DATA ENTRY'!CK790="","",IF(AND($EF$4='DATA ENTRY'!G790,$EH$4='DATA ENTRY'!F790),'DATA ENTRY'!CK790,"")))</f>
        <v/>
      </c>
      <c r="EI791" s="3" t="str">
        <f>IF('DATA ENTRY'!CK790="","",IF('DATA ENTRY'!N790="","",IF(AND($EF$4='DATA ENTRY'!G790,$EH$4='DATA ENTRY'!F790),'DATA ENTRY'!N790,"")))</f>
        <v/>
      </c>
      <c r="EJ791" s="107" t="str">
        <f>IF('DATA ENTRY'!CK790="","",IF('DATA ENTRY'!O790="","",IF(AND($EF$4='DATA ENTRY'!G790,$EH$4='DATA ENTRY'!F790),'DATA ENTRY'!O790,"")))</f>
        <v/>
      </c>
      <c r="EK791" s="3" t="str">
        <f>IF('DATA ENTRY'!CK790="","",IF('DATA ENTRY'!P790="","",IF(AND($EF$4='DATA ENTRY'!G790,$EH$4='DATA ENTRY'!F790),'DATA ENTRY'!P790,"")))</f>
        <v/>
      </c>
      <c r="EL791" s="107" t="str">
        <f>IF('DATA ENTRY'!CK790="","",IF('DATA ENTRY'!Q790="","",IF(AND($EF$4='DATA ENTRY'!G790,$EH$4='DATA ENTRY'!F790),'DATA ENTRY'!Q790,"")))</f>
        <v/>
      </c>
      <c r="EM791" s="3" t="str">
        <f>IF('DATA ENTRY'!CK790="","",IF('DATA ENTRY'!R790="","",IF(AND($EF$4='DATA ENTRY'!G790,$EH$4='DATA ENTRY'!F790),'DATA ENTRY'!R790,"")))</f>
        <v/>
      </c>
      <c r="EN791" s="107" t="str">
        <f>IF('DATA ENTRY'!CK790="","",IF('DATA ENTRY'!S790="","",IF(AND($EF$4='DATA ENTRY'!G790,$EH$4='DATA ENTRY'!F790),'DATA ENTRY'!S790,"")))</f>
        <v/>
      </c>
      <c r="EO791" s="3" t="str">
        <f>IF('DATA ENTRY'!CK790="","",IF('DATA ENTRY'!E790="","",IF(AND($EF$4='DATA ENTRY'!G790,$EH$4='DATA ENTRY'!F790),'DATA ENTRY'!E790,"")))</f>
        <v/>
      </c>
      <c r="EP791" s="3" t="str">
        <f>IF('DATA ENTRY'!CK790="","",IF('DATA ENTRY'!D790="","",IF(AND($EF$4='DATA ENTRY'!G790,$EH$4='DATA ENTRY'!F790),'DATA ENTRY'!D790,"")))</f>
        <v/>
      </c>
      <c r="EQ791" s="3" t="str">
        <f>IF('DATA ENTRY'!CK790="","",IF('DATA ENTRY'!W790="","",IF(AND($EF$4='DATA ENTRY'!G790,$EH$4='DATA ENTRY'!F790),'DATA ENTRY'!W790,"")))</f>
        <v/>
      </c>
      <c r="ER791" s="3" t="str">
        <f>IF('DATA ENTRY'!CK790="","",IF('DATA ENTRY'!X790="","",IF(AND($EF$4='DATA ENTRY'!G790,$EH$4='DATA ENTRY'!F790),'DATA ENTRY'!X790,"")))</f>
        <v/>
      </c>
      <c r="ES791" s="108" t="str">
        <f t="shared" si="207"/>
        <v/>
      </c>
      <c r="ET791" s="108" t="str">
        <f>IF('DATA ENTRY'!CK790="","",IF('DATA ENTRY'!D790="","",IF(AND($EF$4='DATA ENTRY'!G790,$EH$4='DATA ENTRY'!F790),'DATA ENTRY'!G790,"")))</f>
        <v/>
      </c>
      <c r="EY791">
        <f t="shared" si="208"/>
        <v>0</v>
      </c>
    </row>
    <row r="792" spans="1:155">
      <c r="A792" t="str">
        <f>IF(S792=0,"",1+(MAX($A$7:A791)))</f>
        <v/>
      </c>
      <c r="B792" s="224">
        <v>786</v>
      </c>
      <c r="C792" s="3" t="str">
        <f>IF('DATA ENTRY'!CK791="","",IF('DATA ENTRY'!B791="","",IF($D$4="All Post",'DATA ENTRY'!B791,IF(AND($D$4='DATA ENTRY'!CK791),'DATA ENTRY'!B791,""))))</f>
        <v/>
      </c>
      <c r="D792" s="3" t="str">
        <f>IF('DATA ENTRY'!CK791="","",IF('DATA ENTRY'!C791="","",IF($D$4="All Post",'DATA ENTRY'!C791,IF(AND($D$4='DATA ENTRY'!CK791),'DATA ENTRY'!C791,""))))</f>
        <v/>
      </c>
      <c r="E792" s="4" t="str">
        <f>IF('DATA ENTRY'!CK791="","",IF('DATA ENTRY'!I791="","",IF($D$4="All Post",'DATA ENTRY'!I791,IF(AND($D$4='DATA ENTRY'!CK791),'DATA ENTRY'!I791,""))))</f>
        <v/>
      </c>
      <c r="F792" s="4" t="str">
        <f>IF('DATA ENTRY'!CK791="","",IF('DATA ENTRY'!CK791="","",IF($D$4="All Post",'DATA ENTRY'!CK791,IF(AND($D$4='DATA ENTRY'!CK791),'DATA ENTRY'!CK791,""))))</f>
        <v/>
      </c>
      <c r="G792" s="3" t="str">
        <f>IF('DATA ENTRY'!CK791="","",IF('DATA ENTRY'!N791="","",IF($D$4="All Post",'DATA ENTRY'!N791,IF(AND($D$4='DATA ENTRY'!CK791),'DATA ENTRY'!N791,""))))</f>
        <v/>
      </c>
      <c r="H792" s="107" t="str">
        <f>IF('DATA ENTRY'!CK791="","",IF('DATA ENTRY'!O791="","",IF($D$4="All Post",'DATA ENTRY'!O791,IF(AND($D$4='DATA ENTRY'!CK791),'DATA ENTRY'!O791,""))))</f>
        <v/>
      </c>
      <c r="I792" s="3" t="str">
        <f>IF('DATA ENTRY'!CK791="","",IF('DATA ENTRY'!P791="","",IF($D$4="All Post",'DATA ENTRY'!P791,IF(AND($D$4='DATA ENTRY'!CK791),'DATA ENTRY'!P791,""))))</f>
        <v/>
      </c>
      <c r="J792" s="107" t="str">
        <f>IF('DATA ENTRY'!CK791="","",IF('DATA ENTRY'!Q791="","",IF($D$4="All Post",'DATA ENTRY'!Q791,IF(AND($D$4='DATA ENTRY'!CK791),'DATA ENTRY'!Q791,""))))</f>
        <v/>
      </c>
      <c r="K792" s="3" t="str">
        <f>IF('DATA ENTRY'!CK791="","",IF('DATA ENTRY'!R791="","",IF($D$4="All Post",'DATA ENTRY'!R791,IF(AND($D$4='DATA ENTRY'!CK791),'DATA ENTRY'!R791,""))))</f>
        <v/>
      </c>
      <c r="L792" s="3" t="str">
        <f>IF('DATA ENTRY'!CK791="","",IF('DATA ENTRY'!S791="","",IF($D$4="All Post",'DATA ENTRY'!S791,IF(AND($D$4='DATA ENTRY'!CK791),'DATA ENTRY'!S791,""))))</f>
        <v/>
      </c>
      <c r="M792" s="3" t="str">
        <f>IF('DATA ENTRY'!CK791="","",IF('DATA ENTRY'!E791="","",IF($D$4="All Post",'DATA ENTRY'!E791,IF(AND($D$4='DATA ENTRY'!CK791),'DATA ENTRY'!E791,""))))</f>
        <v/>
      </c>
      <c r="N792" s="3" t="str">
        <f>IF('DATA ENTRY'!CK791="","",IF('DATA ENTRY'!W791="","",IF($D$4="All Post",'DATA ENTRY'!W791,IF(AND($D$4='DATA ENTRY'!CK791),'DATA ENTRY'!W791,""))))</f>
        <v/>
      </c>
      <c r="O792" s="3" t="str">
        <f>IF('DATA ENTRY'!CK791="","",IF('DATA ENTRY'!X791="","",IF($D$4="All Post",'DATA ENTRY'!X791,IF(AND($D$4='DATA ENTRY'!CK791),'DATA ENTRY'!X791,""))))</f>
        <v/>
      </c>
      <c r="P792" s="3" t="str">
        <f>IF('DATA ENTRY'!CK791="","",IF('DATA ENTRY'!G791="","",IF($D$4="All Post",'DATA ENTRY'!G791,IF(AND($D$4='DATA ENTRY'!CK791),'DATA ENTRY'!G791,""))))</f>
        <v/>
      </c>
      <c r="S792">
        <f t="shared" si="195"/>
        <v>0</v>
      </c>
      <c r="T792" t="str">
        <f t="shared" si="196"/>
        <v/>
      </c>
      <c r="BZ792" t="str">
        <f t="shared" si="197"/>
        <v/>
      </c>
      <c r="CA792" t="str">
        <f t="shared" si="198"/>
        <v/>
      </c>
      <c r="CB792" s="224">
        <v>786</v>
      </c>
      <c r="CC792" s="3" t="str">
        <f>IF('DATA ENTRY'!CK791="","",IF('DATA ENTRY'!B791="","",IF(AND($CD$4='DATA ENTRY'!CK791,$CG$4='DATA ENTRY'!D791),'DATA ENTRY'!B791,"")))</f>
        <v/>
      </c>
      <c r="CD792" s="3" t="str">
        <f>IF('DATA ENTRY'!CK791="","",IF('DATA ENTRY'!C791="","",IF(AND($CD$4='DATA ENTRY'!CK791,$CG$4='DATA ENTRY'!D791),'DATA ENTRY'!C791,"")))</f>
        <v/>
      </c>
      <c r="CE792" s="4" t="str">
        <f>IF('DATA ENTRY'!CK791="","",IF('DATA ENTRY'!I791="","",IF(AND($CD$4='DATA ENTRY'!CK791,$CG$4='DATA ENTRY'!D791),'DATA ENTRY'!I791,"")))</f>
        <v/>
      </c>
      <c r="CF792" s="4" t="str">
        <f>IF('DATA ENTRY'!CK791="","",IF('DATA ENTRY'!CK791="","",IF(AND($CD$4='DATA ENTRY'!CK791,$CG$4='DATA ENTRY'!D791),'DATA ENTRY'!CK791,"")))</f>
        <v/>
      </c>
      <c r="CG792" s="3" t="str">
        <f>IF('DATA ENTRY'!CK791="","",IF('DATA ENTRY'!N791="","",IF(AND($CD$4='DATA ENTRY'!CK791,$CG$4='DATA ENTRY'!D791),'DATA ENTRY'!N791,"")))</f>
        <v/>
      </c>
      <c r="CH792" s="107" t="str">
        <f>IF('DATA ENTRY'!CK791="","",IF('DATA ENTRY'!O791="","",IF(AND($CD$4='DATA ENTRY'!CK791,$CG$4='DATA ENTRY'!D791),'DATA ENTRY'!O791,"")))</f>
        <v/>
      </c>
      <c r="CI792" s="3" t="str">
        <f>IF('DATA ENTRY'!CK791="","",IF('DATA ENTRY'!P791="","",IF(AND($CD$4='DATA ENTRY'!CK791,$CG$4='DATA ENTRY'!D791),'DATA ENTRY'!P791,"")))</f>
        <v/>
      </c>
      <c r="CJ792" s="107" t="str">
        <f>IF('DATA ENTRY'!CK791="","",IF('DATA ENTRY'!Q791="","",IF(AND($CD$4='DATA ENTRY'!CK791,$CG$4='DATA ENTRY'!D791),'DATA ENTRY'!Q791,"")))</f>
        <v/>
      </c>
      <c r="CK792" s="3" t="str">
        <f>IF('DATA ENTRY'!CK791="","",IF('DATA ENTRY'!R791="","",IF(AND($CD$4='DATA ENTRY'!CK791,$CG$4='DATA ENTRY'!D791),'DATA ENTRY'!R791,"")))</f>
        <v/>
      </c>
      <c r="CL792" s="3" t="str">
        <f>IF('DATA ENTRY'!CK791="","",IF('DATA ENTRY'!S791="","",IF(AND($CD$4='DATA ENTRY'!CK791,$CG$4='DATA ENTRY'!D791),'DATA ENTRY'!S791,"")))</f>
        <v/>
      </c>
      <c r="CM792" s="3" t="str">
        <f>IF('DATA ENTRY'!CK791="","",IF('DATA ENTRY'!E791="","",IF(AND($CD$4='DATA ENTRY'!CK791,$CG$4='DATA ENTRY'!D791),'DATA ENTRY'!E791,"")))</f>
        <v/>
      </c>
      <c r="CN792" s="3" t="str">
        <f>IF('DATA ENTRY'!CK791="","",IF('DATA ENTRY'!W791="","",IF(AND($CD$4='DATA ENTRY'!CK791,$CG$4='DATA ENTRY'!D791),'DATA ENTRY'!W791,"")))</f>
        <v/>
      </c>
      <c r="CO792" s="3" t="str">
        <f>IF('DATA ENTRY'!CK791="","",IF('DATA ENTRY'!X791="","",IF(AND($CD$4='DATA ENTRY'!CK791,$CG$4='DATA ENTRY'!D791),'DATA ENTRY'!X791,"")))</f>
        <v/>
      </c>
      <c r="CP792" s="108" t="str">
        <f t="shared" si="199"/>
        <v/>
      </c>
      <c r="CQ792" s="108" t="str">
        <f>IF('DATA ENTRY'!CK791="","",IF('DATA ENTRY'!G791="","",IF(AND($CD$4='DATA ENTRY'!CK791,$CG$4='DATA ENTRY'!D791),'DATA ENTRY'!G791,"")))</f>
        <v/>
      </c>
      <c r="CR792" s="230" t="str">
        <f>IF('DATA ENTRY'!CK791="","",IF('DATA ENTRY'!D791="","",IF(AND($CD$4='DATA ENTRY'!CK791,$CG$4='DATA ENTRY'!D791),'DATA ENTRY'!D791,"")))</f>
        <v/>
      </c>
      <c r="CS792">
        <f t="shared" si="200"/>
        <v>0</v>
      </c>
      <c r="CT792">
        <f t="shared" si="201"/>
        <v>0</v>
      </c>
      <c r="CV792" s="139"/>
      <c r="CX792">
        <f t="shared" si="202"/>
        <v>0</v>
      </c>
      <c r="DB792" t="str">
        <f t="shared" si="209"/>
        <v/>
      </c>
      <c r="DC792" t="str">
        <f t="shared" si="210"/>
        <v/>
      </c>
      <c r="DD792" s="224">
        <v>786</v>
      </c>
      <c r="DE792" s="3" t="str">
        <f>IF('DATA ENTRY'!CK791="","",IF('DATA ENTRY'!B791="","",IF(AND($DF$4='DATA ENTRY'!D791),'DATA ENTRY'!B791,"")))</f>
        <v/>
      </c>
      <c r="DF792" s="3" t="str">
        <f>IF('DATA ENTRY'!CK791="","",IF('DATA ENTRY'!C791="","",IF(AND($DF$4='DATA ENTRY'!D791),'DATA ENTRY'!C791,"")))</f>
        <v/>
      </c>
      <c r="DG792" s="4" t="str">
        <f>IF('DATA ENTRY'!CK791="","",IF('DATA ENTRY'!I791="","",IF(AND($DF$4='DATA ENTRY'!D791),'DATA ENTRY'!I791,"")))</f>
        <v/>
      </c>
      <c r="DH792" s="4" t="str">
        <f>IF('DATA ENTRY'!CK791="","",IF('DATA ENTRY'!CK791="","",IF(AND($DF$4='DATA ENTRY'!D791),'DATA ENTRY'!CK791,"")))</f>
        <v/>
      </c>
      <c r="DI792" s="3" t="str">
        <f>IF('DATA ENTRY'!CK791="","",IF('DATA ENTRY'!N791="","",IF(AND($DF$4='DATA ENTRY'!D791),'DATA ENTRY'!N791,"")))</f>
        <v/>
      </c>
      <c r="DJ792" s="107" t="str">
        <f>IF('DATA ENTRY'!CK791="","",IF('DATA ENTRY'!O791="","",IF(AND($DF$4='DATA ENTRY'!D791),'DATA ENTRY'!O791,"")))</f>
        <v/>
      </c>
      <c r="DK792" s="3" t="str">
        <f>IF('DATA ENTRY'!CK791="","",IF('DATA ENTRY'!P791="","",IF(AND($DF$4='DATA ENTRY'!D791),'DATA ENTRY'!P791,"")))</f>
        <v/>
      </c>
      <c r="DL792" s="107" t="str">
        <f>IF('DATA ENTRY'!CK791="","",IF('DATA ENTRY'!Q791="","",IF(AND($DF$4='DATA ENTRY'!D791),'DATA ENTRY'!Q791,"")))</f>
        <v/>
      </c>
      <c r="DM792" s="3" t="str">
        <f>IF('DATA ENTRY'!CK791="","",IF('DATA ENTRY'!R791="","",IF(AND($DF$4='DATA ENTRY'!D791),'DATA ENTRY'!R791,"")))</f>
        <v/>
      </c>
      <c r="DN792" s="107" t="str">
        <f>IF('DATA ENTRY'!CK791="","",IF('DATA ENTRY'!S791="","",IF(AND($DF$4='DATA ENTRY'!D791),'DATA ENTRY'!S791,"")))</f>
        <v/>
      </c>
      <c r="DO792" s="3" t="str">
        <f>IF('DATA ENTRY'!CK791="","",IF('DATA ENTRY'!E791="","",IF(AND($DF$4='DATA ENTRY'!D791),'DATA ENTRY'!E791,"")))</f>
        <v/>
      </c>
      <c r="DP792" s="3" t="str">
        <f>IF('DATA ENTRY'!CK791="","",IF('DATA ENTRY'!D791="","",IF(AND($DF$4='DATA ENTRY'!D791),'DATA ENTRY'!D791,"")))</f>
        <v/>
      </c>
      <c r="DQ792" s="3" t="str">
        <f>IF('DATA ENTRY'!CK791="","",IF('DATA ENTRY'!W791="","",IF(AND($DF$4='DATA ENTRY'!D791),'DATA ENTRY'!W791,"")))</f>
        <v/>
      </c>
      <c r="DR792" s="3" t="str">
        <f>IF('DATA ENTRY'!CK791="","",IF('DATA ENTRY'!X791="","",IF(AND($DF$4='DATA ENTRY'!D791),'DATA ENTRY'!X791,"")))</f>
        <v/>
      </c>
      <c r="DS792" s="108" t="str">
        <f t="shared" si="203"/>
        <v/>
      </c>
      <c r="DT792" s="108" t="str">
        <f>IF('DATA ENTRY'!CK791="","",IF('DATA ENTRY'!D791="","",IF(AND($DF$4='DATA ENTRY'!D791),'DATA ENTRY'!G791,"")))</f>
        <v/>
      </c>
      <c r="DY792">
        <f t="shared" si="204"/>
        <v>0</v>
      </c>
      <c r="EB792" t="str">
        <f t="shared" si="205"/>
        <v/>
      </c>
      <c r="EC792" t="str">
        <f t="shared" si="206"/>
        <v/>
      </c>
      <c r="ED792" s="224">
        <v>786</v>
      </c>
      <c r="EE792" s="3" t="str">
        <f>IF('DATA ENTRY'!CK791="","",IF('DATA ENTRY'!B791="","",IF(AND($EF$4='DATA ENTRY'!G791,$EH$4='DATA ENTRY'!F791),'DATA ENTRY'!B791,"")))</f>
        <v/>
      </c>
      <c r="EF792" s="3" t="str">
        <f>IF('DATA ENTRY'!CK791="","",IF('DATA ENTRY'!C791="","",IF(AND($EF$4='DATA ENTRY'!G791,$EH$4='DATA ENTRY'!F791),'DATA ENTRY'!C791,"")))</f>
        <v/>
      </c>
      <c r="EG792" s="4" t="str">
        <f>IF('DATA ENTRY'!CK791="","",IF('DATA ENTRY'!I791="","",IF(AND($EF$4='DATA ENTRY'!G791,$EH$4='DATA ENTRY'!F791),'DATA ENTRY'!I791,"")))</f>
        <v/>
      </c>
      <c r="EH792" s="4" t="str">
        <f>IF('DATA ENTRY'!CK791="","",IF('DATA ENTRY'!CK791="","",IF(AND($EF$4='DATA ENTRY'!G791,$EH$4='DATA ENTRY'!F791),'DATA ENTRY'!CK791,"")))</f>
        <v/>
      </c>
      <c r="EI792" s="3" t="str">
        <f>IF('DATA ENTRY'!CK791="","",IF('DATA ENTRY'!N791="","",IF(AND($EF$4='DATA ENTRY'!G791,$EH$4='DATA ENTRY'!F791),'DATA ENTRY'!N791,"")))</f>
        <v/>
      </c>
      <c r="EJ792" s="107" t="str">
        <f>IF('DATA ENTRY'!CK791="","",IF('DATA ENTRY'!O791="","",IF(AND($EF$4='DATA ENTRY'!G791,$EH$4='DATA ENTRY'!F791),'DATA ENTRY'!O791,"")))</f>
        <v/>
      </c>
      <c r="EK792" s="3" t="str">
        <f>IF('DATA ENTRY'!CK791="","",IF('DATA ENTRY'!P791="","",IF(AND($EF$4='DATA ENTRY'!G791,$EH$4='DATA ENTRY'!F791),'DATA ENTRY'!P791,"")))</f>
        <v/>
      </c>
      <c r="EL792" s="107" t="str">
        <f>IF('DATA ENTRY'!CK791="","",IF('DATA ENTRY'!Q791="","",IF(AND($EF$4='DATA ENTRY'!G791,$EH$4='DATA ENTRY'!F791),'DATA ENTRY'!Q791,"")))</f>
        <v/>
      </c>
      <c r="EM792" s="3" t="str">
        <f>IF('DATA ENTRY'!CK791="","",IF('DATA ENTRY'!R791="","",IF(AND($EF$4='DATA ENTRY'!G791,$EH$4='DATA ENTRY'!F791),'DATA ENTRY'!R791,"")))</f>
        <v/>
      </c>
      <c r="EN792" s="107" t="str">
        <f>IF('DATA ENTRY'!CK791="","",IF('DATA ENTRY'!S791="","",IF(AND($EF$4='DATA ENTRY'!G791,$EH$4='DATA ENTRY'!F791),'DATA ENTRY'!S791,"")))</f>
        <v/>
      </c>
      <c r="EO792" s="3" t="str">
        <f>IF('DATA ENTRY'!CK791="","",IF('DATA ENTRY'!E791="","",IF(AND($EF$4='DATA ENTRY'!G791,$EH$4='DATA ENTRY'!F791),'DATA ENTRY'!E791,"")))</f>
        <v/>
      </c>
      <c r="EP792" s="3" t="str">
        <f>IF('DATA ENTRY'!CK791="","",IF('DATA ENTRY'!D791="","",IF(AND($EF$4='DATA ENTRY'!G791,$EH$4='DATA ENTRY'!F791),'DATA ENTRY'!D791,"")))</f>
        <v/>
      </c>
      <c r="EQ792" s="3" t="str">
        <f>IF('DATA ENTRY'!CK791="","",IF('DATA ENTRY'!W791="","",IF(AND($EF$4='DATA ENTRY'!G791,$EH$4='DATA ENTRY'!F791),'DATA ENTRY'!W791,"")))</f>
        <v/>
      </c>
      <c r="ER792" s="3" t="str">
        <f>IF('DATA ENTRY'!CK791="","",IF('DATA ENTRY'!X791="","",IF(AND($EF$4='DATA ENTRY'!G791,$EH$4='DATA ENTRY'!F791),'DATA ENTRY'!X791,"")))</f>
        <v/>
      </c>
      <c r="ES792" s="108" t="str">
        <f t="shared" si="207"/>
        <v/>
      </c>
      <c r="ET792" s="108" t="str">
        <f>IF('DATA ENTRY'!CK791="","",IF('DATA ENTRY'!D791="","",IF(AND($EF$4='DATA ENTRY'!G791,$EH$4='DATA ENTRY'!F791),'DATA ENTRY'!G791,"")))</f>
        <v/>
      </c>
      <c r="EY792">
        <f t="shared" si="208"/>
        <v>0</v>
      </c>
    </row>
    <row r="793" spans="1:155">
      <c r="A793" t="str">
        <f>IF(S793=0,"",1+(MAX($A$7:A792)))</f>
        <v/>
      </c>
      <c r="B793" s="224">
        <v>787</v>
      </c>
      <c r="C793" s="3" t="str">
        <f>IF('DATA ENTRY'!CK792="","",IF('DATA ENTRY'!B792="","",IF($D$4="All Post",'DATA ENTRY'!B792,IF(AND($D$4='DATA ENTRY'!CK792),'DATA ENTRY'!B792,""))))</f>
        <v/>
      </c>
      <c r="D793" s="3" t="str">
        <f>IF('DATA ENTRY'!CK792="","",IF('DATA ENTRY'!C792="","",IF($D$4="All Post",'DATA ENTRY'!C792,IF(AND($D$4='DATA ENTRY'!CK792),'DATA ENTRY'!C792,""))))</f>
        <v/>
      </c>
      <c r="E793" s="4" t="str">
        <f>IF('DATA ENTRY'!CK792="","",IF('DATA ENTRY'!I792="","",IF($D$4="All Post",'DATA ENTRY'!I792,IF(AND($D$4='DATA ENTRY'!CK792),'DATA ENTRY'!I792,""))))</f>
        <v/>
      </c>
      <c r="F793" s="4" t="str">
        <f>IF('DATA ENTRY'!CK792="","",IF('DATA ENTRY'!CK792="","",IF($D$4="All Post",'DATA ENTRY'!CK792,IF(AND($D$4='DATA ENTRY'!CK792),'DATA ENTRY'!CK792,""))))</f>
        <v/>
      </c>
      <c r="G793" s="3" t="str">
        <f>IF('DATA ENTRY'!CK792="","",IF('DATA ENTRY'!N792="","",IF($D$4="All Post",'DATA ENTRY'!N792,IF(AND($D$4='DATA ENTRY'!CK792),'DATA ENTRY'!N792,""))))</f>
        <v/>
      </c>
      <c r="H793" s="107" t="str">
        <f>IF('DATA ENTRY'!CK792="","",IF('DATA ENTRY'!O792="","",IF($D$4="All Post",'DATA ENTRY'!O792,IF(AND($D$4='DATA ENTRY'!CK792),'DATA ENTRY'!O792,""))))</f>
        <v/>
      </c>
      <c r="I793" s="3" t="str">
        <f>IF('DATA ENTRY'!CK792="","",IF('DATA ENTRY'!P792="","",IF($D$4="All Post",'DATA ENTRY'!P792,IF(AND($D$4='DATA ENTRY'!CK792),'DATA ENTRY'!P792,""))))</f>
        <v/>
      </c>
      <c r="J793" s="107" t="str">
        <f>IF('DATA ENTRY'!CK792="","",IF('DATA ENTRY'!Q792="","",IF($D$4="All Post",'DATA ENTRY'!Q792,IF(AND($D$4='DATA ENTRY'!CK792),'DATA ENTRY'!Q792,""))))</f>
        <v/>
      </c>
      <c r="K793" s="3" t="str">
        <f>IF('DATA ENTRY'!CK792="","",IF('DATA ENTRY'!R792="","",IF($D$4="All Post",'DATA ENTRY'!R792,IF(AND($D$4='DATA ENTRY'!CK792),'DATA ENTRY'!R792,""))))</f>
        <v/>
      </c>
      <c r="L793" s="3" t="str">
        <f>IF('DATA ENTRY'!CK792="","",IF('DATA ENTRY'!S792="","",IF($D$4="All Post",'DATA ENTRY'!S792,IF(AND($D$4='DATA ENTRY'!CK792),'DATA ENTRY'!S792,""))))</f>
        <v/>
      </c>
      <c r="M793" s="3" t="str">
        <f>IF('DATA ENTRY'!CK792="","",IF('DATA ENTRY'!E792="","",IF($D$4="All Post",'DATA ENTRY'!E792,IF(AND($D$4='DATA ENTRY'!CK792),'DATA ENTRY'!E792,""))))</f>
        <v/>
      </c>
      <c r="N793" s="3" t="str">
        <f>IF('DATA ENTRY'!CK792="","",IF('DATA ENTRY'!W792="","",IF($D$4="All Post",'DATA ENTRY'!W792,IF(AND($D$4='DATA ENTRY'!CK792),'DATA ENTRY'!W792,""))))</f>
        <v/>
      </c>
      <c r="O793" s="3" t="str">
        <f>IF('DATA ENTRY'!CK792="","",IF('DATA ENTRY'!X792="","",IF($D$4="All Post",'DATA ENTRY'!X792,IF(AND($D$4='DATA ENTRY'!CK792),'DATA ENTRY'!X792,""))))</f>
        <v/>
      </c>
      <c r="P793" s="3" t="str">
        <f>IF('DATA ENTRY'!CK792="","",IF('DATA ENTRY'!G792="","",IF($D$4="All Post",'DATA ENTRY'!G792,IF(AND($D$4='DATA ENTRY'!CK792),'DATA ENTRY'!G792,""))))</f>
        <v/>
      </c>
      <c r="S793">
        <f t="shared" si="195"/>
        <v>0</v>
      </c>
      <c r="T793" t="str">
        <f t="shared" si="196"/>
        <v/>
      </c>
      <c r="BZ793" t="str">
        <f t="shared" si="197"/>
        <v/>
      </c>
      <c r="CA793" t="str">
        <f t="shared" si="198"/>
        <v/>
      </c>
      <c r="CB793" s="224">
        <v>787</v>
      </c>
      <c r="CC793" s="3" t="str">
        <f>IF('DATA ENTRY'!CK792="","",IF('DATA ENTRY'!B792="","",IF(AND($CD$4='DATA ENTRY'!CK792,$CG$4='DATA ENTRY'!D792),'DATA ENTRY'!B792,"")))</f>
        <v/>
      </c>
      <c r="CD793" s="3" t="str">
        <f>IF('DATA ENTRY'!CK792="","",IF('DATA ENTRY'!C792="","",IF(AND($CD$4='DATA ENTRY'!CK792,$CG$4='DATA ENTRY'!D792),'DATA ENTRY'!C792,"")))</f>
        <v/>
      </c>
      <c r="CE793" s="4" t="str">
        <f>IF('DATA ENTRY'!CK792="","",IF('DATA ENTRY'!I792="","",IF(AND($CD$4='DATA ENTRY'!CK792,$CG$4='DATA ENTRY'!D792),'DATA ENTRY'!I792,"")))</f>
        <v/>
      </c>
      <c r="CF793" s="4" t="str">
        <f>IF('DATA ENTRY'!CK792="","",IF('DATA ENTRY'!CK792="","",IF(AND($CD$4='DATA ENTRY'!CK792,$CG$4='DATA ENTRY'!D792),'DATA ENTRY'!CK792,"")))</f>
        <v/>
      </c>
      <c r="CG793" s="3" t="str">
        <f>IF('DATA ENTRY'!CK792="","",IF('DATA ENTRY'!N792="","",IF(AND($CD$4='DATA ENTRY'!CK792,$CG$4='DATA ENTRY'!D792),'DATA ENTRY'!N792,"")))</f>
        <v/>
      </c>
      <c r="CH793" s="107" t="str">
        <f>IF('DATA ENTRY'!CK792="","",IF('DATA ENTRY'!O792="","",IF(AND($CD$4='DATA ENTRY'!CK792,$CG$4='DATA ENTRY'!D792),'DATA ENTRY'!O792,"")))</f>
        <v/>
      </c>
      <c r="CI793" s="3" t="str">
        <f>IF('DATA ENTRY'!CK792="","",IF('DATA ENTRY'!P792="","",IF(AND($CD$4='DATA ENTRY'!CK792,$CG$4='DATA ENTRY'!D792),'DATA ENTRY'!P792,"")))</f>
        <v/>
      </c>
      <c r="CJ793" s="107" t="str">
        <f>IF('DATA ENTRY'!CK792="","",IF('DATA ENTRY'!Q792="","",IF(AND($CD$4='DATA ENTRY'!CK792,$CG$4='DATA ENTRY'!D792),'DATA ENTRY'!Q792,"")))</f>
        <v/>
      </c>
      <c r="CK793" s="3" t="str">
        <f>IF('DATA ENTRY'!CK792="","",IF('DATA ENTRY'!R792="","",IF(AND($CD$4='DATA ENTRY'!CK792,$CG$4='DATA ENTRY'!D792),'DATA ENTRY'!R792,"")))</f>
        <v/>
      </c>
      <c r="CL793" s="3" t="str">
        <f>IF('DATA ENTRY'!CK792="","",IF('DATA ENTRY'!S792="","",IF(AND($CD$4='DATA ENTRY'!CK792,$CG$4='DATA ENTRY'!D792),'DATA ENTRY'!S792,"")))</f>
        <v/>
      </c>
      <c r="CM793" s="3" t="str">
        <f>IF('DATA ENTRY'!CK792="","",IF('DATA ENTRY'!E792="","",IF(AND($CD$4='DATA ENTRY'!CK792,$CG$4='DATA ENTRY'!D792),'DATA ENTRY'!E792,"")))</f>
        <v/>
      </c>
      <c r="CN793" s="3" t="str">
        <f>IF('DATA ENTRY'!CK792="","",IF('DATA ENTRY'!W792="","",IF(AND($CD$4='DATA ENTRY'!CK792,$CG$4='DATA ENTRY'!D792),'DATA ENTRY'!W792,"")))</f>
        <v/>
      </c>
      <c r="CO793" s="3" t="str">
        <f>IF('DATA ENTRY'!CK792="","",IF('DATA ENTRY'!X792="","",IF(AND($CD$4='DATA ENTRY'!CK792,$CG$4='DATA ENTRY'!D792),'DATA ENTRY'!X792,"")))</f>
        <v/>
      </c>
      <c r="CP793" s="108" t="str">
        <f t="shared" si="199"/>
        <v/>
      </c>
      <c r="CQ793" s="108" t="str">
        <f>IF('DATA ENTRY'!CK792="","",IF('DATA ENTRY'!G792="","",IF(AND($CD$4='DATA ENTRY'!CK792,$CG$4='DATA ENTRY'!D792),'DATA ENTRY'!G792,"")))</f>
        <v/>
      </c>
      <c r="CR793" s="230" t="str">
        <f>IF('DATA ENTRY'!CK792="","",IF('DATA ENTRY'!D792="","",IF(AND($CD$4='DATA ENTRY'!CK792,$CG$4='DATA ENTRY'!D792),'DATA ENTRY'!D792,"")))</f>
        <v/>
      </c>
      <c r="CS793">
        <f t="shared" si="200"/>
        <v>0</v>
      </c>
      <c r="CT793">
        <f t="shared" si="201"/>
        <v>0</v>
      </c>
      <c r="CV793" s="139"/>
      <c r="CX793">
        <f t="shared" si="202"/>
        <v>0</v>
      </c>
      <c r="DB793" t="str">
        <f t="shared" si="209"/>
        <v/>
      </c>
      <c r="DC793" t="str">
        <f t="shared" si="210"/>
        <v/>
      </c>
      <c r="DD793" s="224">
        <v>787</v>
      </c>
      <c r="DE793" s="3" t="str">
        <f>IF('DATA ENTRY'!CK792="","",IF('DATA ENTRY'!B792="","",IF(AND($DF$4='DATA ENTRY'!D792),'DATA ENTRY'!B792,"")))</f>
        <v/>
      </c>
      <c r="DF793" s="3" t="str">
        <f>IF('DATA ENTRY'!CK792="","",IF('DATA ENTRY'!C792="","",IF(AND($DF$4='DATA ENTRY'!D792),'DATA ENTRY'!C792,"")))</f>
        <v/>
      </c>
      <c r="DG793" s="4" t="str">
        <f>IF('DATA ENTRY'!CK792="","",IF('DATA ENTRY'!I792="","",IF(AND($DF$4='DATA ENTRY'!D792),'DATA ENTRY'!I792,"")))</f>
        <v/>
      </c>
      <c r="DH793" s="4" t="str">
        <f>IF('DATA ENTRY'!CK792="","",IF('DATA ENTRY'!CK792="","",IF(AND($DF$4='DATA ENTRY'!D792),'DATA ENTRY'!CK792,"")))</f>
        <v/>
      </c>
      <c r="DI793" s="3" t="str">
        <f>IF('DATA ENTRY'!CK792="","",IF('DATA ENTRY'!N792="","",IF(AND($DF$4='DATA ENTRY'!D792),'DATA ENTRY'!N792,"")))</f>
        <v/>
      </c>
      <c r="DJ793" s="107" t="str">
        <f>IF('DATA ENTRY'!CK792="","",IF('DATA ENTRY'!O792="","",IF(AND($DF$4='DATA ENTRY'!D792),'DATA ENTRY'!O792,"")))</f>
        <v/>
      </c>
      <c r="DK793" s="3" t="str">
        <f>IF('DATA ENTRY'!CK792="","",IF('DATA ENTRY'!P792="","",IF(AND($DF$4='DATA ENTRY'!D792),'DATA ENTRY'!P792,"")))</f>
        <v/>
      </c>
      <c r="DL793" s="107" t="str">
        <f>IF('DATA ENTRY'!CK792="","",IF('DATA ENTRY'!Q792="","",IF(AND($DF$4='DATA ENTRY'!D792),'DATA ENTRY'!Q792,"")))</f>
        <v/>
      </c>
      <c r="DM793" s="3" t="str">
        <f>IF('DATA ENTRY'!CK792="","",IF('DATA ENTRY'!R792="","",IF(AND($DF$4='DATA ENTRY'!D792),'DATA ENTRY'!R792,"")))</f>
        <v/>
      </c>
      <c r="DN793" s="107" t="str">
        <f>IF('DATA ENTRY'!CK792="","",IF('DATA ENTRY'!S792="","",IF(AND($DF$4='DATA ENTRY'!D792),'DATA ENTRY'!S792,"")))</f>
        <v/>
      </c>
      <c r="DO793" s="3" t="str">
        <f>IF('DATA ENTRY'!CK792="","",IF('DATA ENTRY'!E792="","",IF(AND($DF$4='DATA ENTRY'!D792),'DATA ENTRY'!E792,"")))</f>
        <v/>
      </c>
      <c r="DP793" s="3" t="str">
        <f>IF('DATA ENTRY'!CK792="","",IF('DATA ENTRY'!D792="","",IF(AND($DF$4='DATA ENTRY'!D792),'DATA ENTRY'!D792,"")))</f>
        <v/>
      </c>
      <c r="DQ793" s="3" t="str">
        <f>IF('DATA ENTRY'!CK792="","",IF('DATA ENTRY'!W792="","",IF(AND($DF$4='DATA ENTRY'!D792),'DATA ENTRY'!W792,"")))</f>
        <v/>
      </c>
      <c r="DR793" s="3" t="str">
        <f>IF('DATA ENTRY'!CK792="","",IF('DATA ENTRY'!X792="","",IF(AND($DF$4='DATA ENTRY'!D792),'DATA ENTRY'!X792,"")))</f>
        <v/>
      </c>
      <c r="DS793" s="108" t="str">
        <f t="shared" si="203"/>
        <v/>
      </c>
      <c r="DT793" s="108" t="str">
        <f>IF('DATA ENTRY'!CK792="","",IF('DATA ENTRY'!D792="","",IF(AND($DF$4='DATA ENTRY'!D792),'DATA ENTRY'!G792,"")))</f>
        <v/>
      </c>
      <c r="DY793">
        <f t="shared" si="204"/>
        <v>0</v>
      </c>
      <c r="EB793" t="str">
        <f t="shared" si="205"/>
        <v/>
      </c>
      <c r="EC793" t="str">
        <f t="shared" si="206"/>
        <v/>
      </c>
      <c r="ED793" s="224">
        <v>787</v>
      </c>
      <c r="EE793" s="3" t="str">
        <f>IF('DATA ENTRY'!CK792="","",IF('DATA ENTRY'!B792="","",IF(AND($EF$4='DATA ENTRY'!G792,$EH$4='DATA ENTRY'!F792),'DATA ENTRY'!B792,"")))</f>
        <v/>
      </c>
      <c r="EF793" s="3" t="str">
        <f>IF('DATA ENTRY'!CK792="","",IF('DATA ENTRY'!C792="","",IF(AND($EF$4='DATA ENTRY'!G792,$EH$4='DATA ENTRY'!F792),'DATA ENTRY'!C792,"")))</f>
        <v/>
      </c>
      <c r="EG793" s="4" t="str">
        <f>IF('DATA ENTRY'!CK792="","",IF('DATA ENTRY'!I792="","",IF(AND($EF$4='DATA ENTRY'!G792,$EH$4='DATA ENTRY'!F792),'DATA ENTRY'!I792,"")))</f>
        <v/>
      </c>
      <c r="EH793" s="4" t="str">
        <f>IF('DATA ENTRY'!CK792="","",IF('DATA ENTRY'!CK792="","",IF(AND($EF$4='DATA ENTRY'!G792,$EH$4='DATA ENTRY'!F792),'DATA ENTRY'!CK792,"")))</f>
        <v/>
      </c>
      <c r="EI793" s="3" t="str">
        <f>IF('DATA ENTRY'!CK792="","",IF('DATA ENTRY'!N792="","",IF(AND($EF$4='DATA ENTRY'!G792,$EH$4='DATA ENTRY'!F792),'DATA ENTRY'!N792,"")))</f>
        <v/>
      </c>
      <c r="EJ793" s="107" t="str">
        <f>IF('DATA ENTRY'!CK792="","",IF('DATA ENTRY'!O792="","",IF(AND($EF$4='DATA ENTRY'!G792,$EH$4='DATA ENTRY'!F792),'DATA ENTRY'!O792,"")))</f>
        <v/>
      </c>
      <c r="EK793" s="3" t="str">
        <f>IF('DATA ENTRY'!CK792="","",IF('DATA ENTRY'!P792="","",IF(AND($EF$4='DATA ENTRY'!G792,$EH$4='DATA ENTRY'!F792),'DATA ENTRY'!P792,"")))</f>
        <v/>
      </c>
      <c r="EL793" s="107" t="str">
        <f>IF('DATA ENTRY'!CK792="","",IF('DATA ENTRY'!Q792="","",IF(AND($EF$4='DATA ENTRY'!G792,$EH$4='DATA ENTRY'!F792),'DATA ENTRY'!Q792,"")))</f>
        <v/>
      </c>
      <c r="EM793" s="3" t="str">
        <f>IF('DATA ENTRY'!CK792="","",IF('DATA ENTRY'!R792="","",IF(AND($EF$4='DATA ENTRY'!G792,$EH$4='DATA ENTRY'!F792),'DATA ENTRY'!R792,"")))</f>
        <v/>
      </c>
      <c r="EN793" s="107" t="str">
        <f>IF('DATA ENTRY'!CK792="","",IF('DATA ENTRY'!S792="","",IF(AND($EF$4='DATA ENTRY'!G792,$EH$4='DATA ENTRY'!F792),'DATA ENTRY'!S792,"")))</f>
        <v/>
      </c>
      <c r="EO793" s="3" t="str">
        <f>IF('DATA ENTRY'!CK792="","",IF('DATA ENTRY'!E792="","",IF(AND($EF$4='DATA ENTRY'!G792,$EH$4='DATA ENTRY'!F792),'DATA ENTRY'!E792,"")))</f>
        <v/>
      </c>
      <c r="EP793" s="3" t="str">
        <f>IF('DATA ENTRY'!CK792="","",IF('DATA ENTRY'!D792="","",IF(AND($EF$4='DATA ENTRY'!G792,$EH$4='DATA ENTRY'!F792),'DATA ENTRY'!D792,"")))</f>
        <v/>
      </c>
      <c r="EQ793" s="3" t="str">
        <f>IF('DATA ENTRY'!CK792="","",IF('DATA ENTRY'!W792="","",IF(AND($EF$4='DATA ENTRY'!G792,$EH$4='DATA ENTRY'!F792),'DATA ENTRY'!W792,"")))</f>
        <v/>
      </c>
      <c r="ER793" s="3" t="str">
        <f>IF('DATA ENTRY'!CK792="","",IF('DATA ENTRY'!X792="","",IF(AND($EF$4='DATA ENTRY'!G792,$EH$4='DATA ENTRY'!F792),'DATA ENTRY'!X792,"")))</f>
        <v/>
      </c>
      <c r="ES793" s="108" t="str">
        <f t="shared" si="207"/>
        <v/>
      </c>
      <c r="ET793" s="108" t="str">
        <f>IF('DATA ENTRY'!CK792="","",IF('DATA ENTRY'!D792="","",IF(AND($EF$4='DATA ENTRY'!G792,$EH$4='DATA ENTRY'!F792),'DATA ENTRY'!G792,"")))</f>
        <v/>
      </c>
      <c r="EY793">
        <f t="shared" si="208"/>
        <v>0</v>
      </c>
    </row>
    <row r="794" spans="1:155">
      <c r="A794" t="str">
        <f>IF(S794=0,"",1+(MAX($A$7:A793)))</f>
        <v/>
      </c>
      <c r="B794" s="224">
        <v>788</v>
      </c>
      <c r="C794" s="3" t="str">
        <f>IF('DATA ENTRY'!CK793="","",IF('DATA ENTRY'!B793="","",IF($D$4="All Post",'DATA ENTRY'!B793,IF(AND($D$4='DATA ENTRY'!CK793),'DATA ENTRY'!B793,""))))</f>
        <v/>
      </c>
      <c r="D794" s="3" t="str">
        <f>IF('DATA ENTRY'!CK793="","",IF('DATA ENTRY'!C793="","",IF($D$4="All Post",'DATA ENTRY'!C793,IF(AND($D$4='DATA ENTRY'!CK793),'DATA ENTRY'!C793,""))))</f>
        <v/>
      </c>
      <c r="E794" s="4" t="str">
        <f>IF('DATA ENTRY'!CK793="","",IF('DATA ENTRY'!I793="","",IF($D$4="All Post",'DATA ENTRY'!I793,IF(AND($D$4='DATA ENTRY'!CK793),'DATA ENTRY'!I793,""))))</f>
        <v/>
      </c>
      <c r="F794" s="4" t="str">
        <f>IF('DATA ENTRY'!CK793="","",IF('DATA ENTRY'!CK793="","",IF($D$4="All Post",'DATA ENTRY'!CK793,IF(AND($D$4='DATA ENTRY'!CK793),'DATA ENTRY'!CK793,""))))</f>
        <v/>
      </c>
      <c r="G794" s="3" t="str">
        <f>IF('DATA ENTRY'!CK793="","",IF('DATA ENTRY'!N793="","",IF($D$4="All Post",'DATA ENTRY'!N793,IF(AND($D$4='DATA ENTRY'!CK793),'DATA ENTRY'!N793,""))))</f>
        <v/>
      </c>
      <c r="H794" s="107" t="str">
        <f>IF('DATA ENTRY'!CK793="","",IF('DATA ENTRY'!O793="","",IF($D$4="All Post",'DATA ENTRY'!O793,IF(AND($D$4='DATA ENTRY'!CK793),'DATA ENTRY'!O793,""))))</f>
        <v/>
      </c>
      <c r="I794" s="3" t="str">
        <f>IF('DATA ENTRY'!CK793="","",IF('DATA ENTRY'!P793="","",IF($D$4="All Post",'DATA ENTRY'!P793,IF(AND($D$4='DATA ENTRY'!CK793),'DATA ENTRY'!P793,""))))</f>
        <v/>
      </c>
      <c r="J794" s="107" t="str">
        <f>IF('DATA ENTRY'!CK793="","",IF('DATA ENTRY'!Q793="","",IF($D$4="All Post",'DATA ENTRY'!Q793,IF(AND($D$4='DATA ENTRY'!CK793),'DATA ENTRY'!Q793,""))))</f>
        <v/>
      </c>
      <c r="K794" s="3" t="str">
        <f>IF('DATA ENTRY'!CK793="","",IF('DATA ENTRY'!R793="","",IF($D$4="All Post",'DATA ENTRY'!R793,IF(AND($D$4='DATA ENTRY'!CK793),'DATA ENTRY'!R793,""))))</f>
        <v/>
      </c>
      <c r="L794" s="3" t="str">
        <f>IF('DATA ENTRY'!CK793="","",IF('DATA ENTRY'!S793="","",IF($D$4="All Post",'DATA ENTRY'!S793,IF(AND($D$4='DATA ENTRY'!CK793),'DATA ENTRY'!S793,""))))</f>
        <v/>
      </c>
      <c r="M794" s="3" t="str">
        <f>IF('DATA ENTRY'!CK793="","",IF('DATA ENTRY'!E793="","",IF($D$4="All Post",'DATA ENTRY'!E793,IF(AND($D$4='DATA ENTRY'!CK793),'DATA ENTRY'!E793,""))))</f>
        <v/>
      </c>
      <c r="N794" s="3" t="str">
        <f>IF('DATA ENTRY'!CK793="","",IF('DATA ENTRY'!W793="","",IF($D$4="All Post",'DATA ENTRY'!W793,IF(AND($D$4='DATA ENTRY'!CK793),'DATA ENTRY'!W793,""))))</f>
        <v/>
      </c>
      <c r="O794" s="3" t="str">
        <f>IF('DATA ENTRY'!CK793="","",IF('DATA ENTRY'!X793="","",IF($D$4="All Post",'DATA ENTRY'!X793,IF(AND($D$4='DATA ENTRY'!CK793),'DATA ENTRY'!X793,""))))</f>
        <v/>
      </c>
      <c r="P794" s="3" t="str">
        <f>IF('DATA ENTRY'!CK793="","",IF('DATA ENTRY'!G793="","",IF($D$4="All Post",'DATA ENTRY'!G793,IF(AND($D$4='DATA ENTRY'!CK793),'DATA ENTRY'!G793,""))))</f>
        <v/>
      </c>
      <c r="S794">
        <f t="shared" si="195"/>
        <v>0</v>
      </c>
      <c r="T794" t="str">
        <f t="shared" si="196"/>
        <v/>
      </c>
      <c r="BZ794" t="str">
        <f t="shared" si="197"/>
        <v/>
      </c>
      <c r="CA794" t="str">
        <f t="shared" si="198"/>
        <v/>
      </c>
      <c r="CB794" s="224">
        <v>788</v>
      </c>
      <c r="CC794" s="3" t="str">
        <f>IF('DATA ENTRY'!CK793="","",IF('DATA ENTRY'!B793="","",IF(AND($CD$4='DATA ENTRY'!CK793,$CG$4='DATA ENTRY'!D793),'DATA ENTRY'!B793,"")))</f>
        <v/>
      </c>
      <c r="CD794" s="3" t="str">
        <f>IF('DATA ENTRY'!CK793="","",IF('DATA ENTRY'!C793="","",IF(AND($CD$4='DATA ENTRY'!CK793,$CG$4='DATA ENTRY'!D793),'DATA ENTRY'!C793,"")))</f>
        <v/>
      </c>
      <c r="CE794" s="4" t="str">
        <f>IF('DATA ENTRY'!CK793="","",IF('DATA ENTRY'!I793="","",IF(AND($CD$4='DATA ENTRY'!CK793,$CG$4='DATA ENTRY'!D793),'DATA ENTRY'!I793,"")))</f>
        <v/>
      </c>
      <c r="CF794" s="4" t="str">
        <f>IF('DATA ENTRY'!CK793="","",IF('DATA ENTRY'!CK793="","",IF(AND($CD$4='DATA ENTRY'!CK793,$CG$4='DATA ENTRY'!D793),'DATA ENTRY'!CK793,"")))</f>
        <v/>
      </c>
      <c r="CG794" s="3" t="str">
        <f>IF('DATA ENTRY'!CK793="","",IF('DATA ENTRY'!N793="","",IF(AND($CD$4='DATA ENTRY'!CK793,$CG$4='DATA ENTRY'!D793),'DATA ENTRY'!N793,"")))</f>
        <v/>
      </c>
      <c r="CH794" s="107" t="str">
        <f>IF('DATA ENTRY'!CK793="","",IF('DATA ENTRY'!O793="","",IF(AND($CD$4='DATA ENTRY'!CK793,$CG$4='DATA ENTRY'!D793),'DATA ENTRY'!O793,"")))</f>
        <v/>
      </c>
      <c r="CI794" s="3" t="str">
        <f>IF('DATA ENTRY'!CK793="","",IF('DATA ENTRY'!P793="","",IF(AND($CD$4='DATA ENTRY'!CK793,$CG$4='DATA ENTRY'!D793),'DATA ENTRY'!P793,"")))</f>
        <v/>
      </c>
      <c r="CJ794" s="107" t="str">
        <f>IF('DATA ENTRY'!CK793="","",IF('DATA ENTRY'!Q793="","",IF(AND($CD$4='DATA ENTRY'!CK793,$CG$4='DATA ENTRY'!D793),'DATA ENTRY'!Q793,"")))</f>
        <v/>
      </c>
      <c r="CK794" s="3" t="str">
        <f>IF('DATA ENTRY'!CK793="","",IF('DATA ENTRY'!R793="","",IF(AND($CD$4='DATA ENTRY'!CK793,$CG$4='DATA ENTRY'!D793),'DATA ENTRY'!R793,"")))</f>
        <v/>
      </c>
      <c r="CL794" s="3" t="str">
        <f>IF('DATA ENTRY'!CK793="","",IF('DATA ENTRY'!S793="","",IF(AND($CD$4='DATA ENTRY'!CK793,$CG$4='DATA ENTRY'!D793),'DATA ENTRY'!S793,"")))</f>
        <v/>
      </c>
      <c r="CM794" s="3" t="str">
        <f>IF('DATA ENTRY'!CK793="","",IF('DATA ENTRY'!E793="","",IF(AND($CD$4='DATA ENTRY'!CK793,$CG$4='DATA ENTRY'!D793),'DATA ENTRY'!E793,"")))</f>
        <v/>
      </c>
      <c r="CN794" s="3" t="str">
        <f>IF('DATA ENTRY'!CK793="","",IF('DATA ENTRY'!W793="","",IF(AND($CD$4='DATA ENTRY'!CK793,$CG$4='DATA ENTRY'!D793),'DATA ENTRY'!W793,"")))</f>
        <v/>
      </c>
      <c r="CO794" s="3" t="str">
        <f>IF('DATA ENTRY'!CK793="","",IF('DATA ENTRY'!X793="","",IF(AND($CD$4='DATA ENTRY'!CK793,$CG$4='DATA ENTRY'!D793),'DATA ENTRY'!X793,"")))</f>
        <v/>
      </c>
      <c r="CP794" s="108" t="str">
        <f t="shared" si="199"/>
        <v/>
      </c>
      <c r="CQ794" s="108" t="str">
        <f>IF('DATA ENTRY'!CK793="","",IF('DATA ENTRY'!G793="","",IF(AND($CD$4='DATA ENTRY'!CK793,$CG$4='DATA ENTRY'!D793),'DATA ENTRY'!G793,"")))</f>
        <v/>
      </c>
      <c r="CR794" s="230" t="str">
        <f>IF('DATA ENTRY'!CK793="","",IF('DATA ENTRY'!D793="","",IF(AND($CD$4='DATA ENTRY'!CK793,$CG$4='DATA ENTRY'!D793),'DATA ENTRY'!D793,"")))</f>
        <v/>
      </c>
      <c r="CS794">
        <f t="shared" si="200"/>
        <v>0</v>
      </c>
      <c r="CT794">
        <f t="shared" si="201"/>
        <v>0</v>
      </c>
      <c r="CV794" s="139"/>
      <c r="CX794">
        <f t="shared" si="202"/>
        <v>0</v>
      </c>
      <c r="DB794" t="str">
        <f t="shared" si="209"/>
        <v/>
      </c>
      <c r="DC794" t="str">
        <f t="shared" si="210"/>
        <v/>
      </c>
      <c r="DD794" s="224">
        <v>788</v>
      </c>
      <c r="DE794" s="3" t="str">
        <f>IF('DATA ENTRY'!CK793="","",IF('DATA ENTRY'!B793="","",IF(AND($DF$4='DATA ENTRY'!D793),'DATA ENTRY'!B793,"")))</f>
        <v/>
      </c>
      <c r="DF794" s="3" t="str">
        <f>IF('DATA ENTRY'!CK793="","",IF('DATA ENTRY'!C793="","",IF(AND($DF$4='DATA ENTRY'!D793),'DATA ENTRY'!C793,"")))</f>
        <v/>
      </c>
      <c r="DG794" s="4" t="str">
        <f>IF('DATA ENTRY'!CK793="","",IF('DATA ENTRY'!I793="","",IF(AND($DF$4='DATA ENTRY'!D793),'DATA ENTRY'!I793,"")))</f>
        <v/>
      </c>
      <c r="DH794" s="4" t="str">
        <f>IF('DATA ENTRY'!CK793="","",IF('DATA ENTRY'!CK793="","",IF(AND($DF$4='DATA ENTRY'!D793),'DATA ENTRY'!CK793,"")))</f>
        <v/>
      </c>
      <c r="DI794" s="3" t="str">
        <f>IF('DATA ENTRY'!CK793="","",IF('DATA ENTRY'!N793="","",IF(AND($DF$4='DATA ENTRY'!D793),'DATA ENTRY'!N793,"")))</f>
        <v/>
      </c>
      <c r="DJ794" s="107" t="str">
        <f>IF('DATA ENTRY'!CK793="","",IF('DATA ENTRY'!O793="","",IF(AND($DF$4='DATA ENTRY'!D793),'DATA ENTRY'!O793,"")))</f>
        <v/>
      </c>
      <c r="DK794" s="3" t="str">
        <f>IF('DATA ENTRY'!CK793="","",IF('DATA ENTRY'!P793="","",IF(AND($DF$4='DATA ENTRY'!D793),'DATA ENTRY'!P793,"")))</f>
        <v/>
      </c>
      <c r="DL794" s="107" t="str">
        <f>IF('DATA ENTRY'!CK793="","",IF('DATA ENTRY'!Q793="","",IF(AND($DF$4='DATA ENTRY'!D793),'DATA ENTRY'!Q793,"")))</f>
        <v/>
      </c>
      <c r="DM794" s="3" t="str">
        <f>IF('DATA ENTRY'!CK793="","",IF('DATA ENTRY'!R793="","",IF(AND($DF$4='DATA ENTRY'!D793),'DATA ENTRY'!R793,"")))</f>
        <v/>
      </c>
      <c r="DN794" s="107" t="str">
        <f>IF('DATA ENTRY'!CK793="","",IF('DATA ENTRY'!S793="","",IF(AND($DF$4='DATA ENTRY'!D793),'DATA ENTRY'!S793,"")))</f>
        <v/>
      </c>
      <c r="DO794" s="3" t="str">
        <f>IF('DATA ENTRY'!CK793="","",IF('DATA ENTRY'!E793="","",IF(AND($DF$4='DATA ENTRY'!D793),'DATA ENTRY'!E793,"")))</f>
        <v/>
      </c>
      <c r="DP794" s="3" t="str">
        <f>IF('DATA ENTRY'!CK793="","",IF('DATA ENTRY'!D793="","",IF(AND($DF$4='DATA ENTRY'!D793),'DATA ENTRY'!D793,"")))</f>
        <v/>
      </c>
      <c r="DQ794" s="3" t="str">
        <f>IF('DATA ENTRY'!CK793="","",IF('DATA ENTRY'!W793="","",IF(AND($DF$4='DATA ENTRY'!D793),'DATA ENTRY'!W793,"")))</f>
        <v/>
      </c>
      <c r="DR794" s="3" t="str">
        <f>IF('DATA ENTRY'!CK793="","",IF('DATA ENTRY'!X793="","",IF(AND($DF$4='DATA ENTRY'!D793),'DATA ENTRY'!X793,"")))</f>
        <v/>
      </c>
      <c r="DS794" s="108" t="str">
        <f t="shared" si="203"/>
        <v/>
      </c>
      <c r="DT794" s="108" t="str">
        <f>IF('DATA ENTRY'!CK793="","",IF('DATA ENTRY'!D793="","",IF(AND($DF$4='DATA ENTRY'!D793),'DATA ENTRY'!G793,"")))</f>
        <v/>
      </c>
      <c r="DY794">
        <f t="shared" si="204"/>
        <v>0</v>
      </c>
      <c r="EB794" t="str">
        <f t="shared" si="205"/>
        <v/>
      </c>
      <c r="EC794" t="str">
        <f t="shared" si="206"/>
        <v/>
      </c>
      <c r="ED794" s="224">
        <v>788</v>
      </c>
      <c r="EE794" s="3" t="str">
        <f>IF('DATA ENTRY'!CK793="","",IF('DATA ENTRY'!B793="","",IF(AND($EF$4='DATA ENTRY'!G793,$EH$4='DATA ENTRY'!F793),'DATA ENTRY'!B793,"")))</f>
        <v/>
      </c>
      <c r="EF794" s="3" t="str">
        <f>IF('DATA ENTRY'!CK793="","",IF('DATA ENTRY'!C793="","",IF(AND($EF$4='DATA ENTRY'!G793,$EH$4='DATA ENTRY'!F793),'DATA ENTRY'!C793,"")))</f>
        <v/>
      </c>
      <c r="EG794" s="4" t="str">
        <f>IF('DATA ENTRY'!CK793="","",IF('DATA ENTRY'!I793="","",IF(AND($EF$4='DATA ENTRY'!G793,$EH$4='DATA ENTRY'!F793),'DATA ENTRY'!I793,"")))</f>
        <v/>
      </c>
      <c r="EH794" s="4" t="str">
        <f>IF('DATA ENTRY'!CK793="","",IF('DATA ENTRY'!CK793="","",IF(AND($EF$4='DATA ENTRY'!G793,$EH$4='DATA ENTRY'!F793),'DATA ENTRY'!CK793,"")))</f>
        <v/>
      </c>
      <c r="EI794" s="3" t="str">
        <f>IF('DATA ENTRY'!CK793="","",IF('DATA ENTRY'!N793="","",IF(AND($EF$4='DATA ENTRY'!G793,$EH$4='DATA ENTRY'!F793),'DATA ENTRY'!N793,"")))</f>
        <v/>
      </c>
      <c r="EJ794" s="107" t="str">
        <f>IF('DATA ENTRY'!CK793="","",IF('DATA ENTRY'!O793="","",IF(AND($EF$4='DATA ENTRY'!G793,$EH$4='DATA ENTRY'!F793),'DATA ENTRY'!O793,"")))</f>
        <v/>
      </c>
      <c r="EK794" s="3" t="str">
        <f>IF('DATA ENTRY'!CK793="","",IF('DATA ENTRY'!P793="","",IF(AND($EF$4='DATA ENTRY'!G793,$EH$4='DATA ENTRY'!F793),'DATA ENTRY'!P793,"")))</f>
        <v/>
      </c>
      <c r="EL794" s="107" t="str">
        <f>IF('DATA ENTRY'!CK793="","",IF('DATA ENTRY'!Q793="","",IF(AND($EF$4='DATA ENTRY'!G793,$EH$4='DATA ENTRY'!F793),'DATA ENTRY'!Q793,"")))</f>
        <v/>
      </c>
      <c r="EM794" s="3" t="str">
        <f>IF('DATA ENTRY'!CK793="","",IF('DATA ENTRY'!R793="","",IF(AND($EF$4='DATA ENTRY'!G793,$EH$4='DATA ENTRY'!F793),'DATA ENTRY'!R793,"")))</f>
        <v/>
      </c>
      <c r="EN794" s="107" t="str">
        <f>IF('DATA ENTRY'!CK793="","",IF('DATA ENTRY'!S793="","",IF(AND($EF$4='DATA ENTRY'!G793,$EH$4='DATA ENTRY'!F793),'DATA ENTRY'!S793,"")))</f>
        <v/>
      </c>
      <c r="EO794" s="3" t="str">
        <f>IF('DATA ENTRY'!CK793="","",IF('DATA ENTRY'!E793="","",IF(AND($EF$4='DATA ENTRY'!G793,$EH$4='DATA ENTRY'!F793),'DATA ENTRY'!E793,"")))</f>
        <v/>
      </c>
      <c r="EP794" s="3" t="str">
        <f>IF('DATA ENTRY'!CK793="","",IF('DATA ENTRY'!D793="","",IF(AND($EF$4='DATA ENTRY'!G793,$EH$4='DATA ENTRY'!F793),'DATA ENTRY'!D793,"")))</f>
        <v/>
      </c>
      <c r="EQ794" s="3" t="str">
        <f>IF('DATA ENTRY'!CK793="","",IF('DATA ENTRY'!W793="","",IF(AND($EF$4='DATA ENTRY'!G793,$EH$4='DATA ENTRY'!F793),'DATA ENTRY'!W793,"")))</f>
        <v/>
      </c>
      <c r="ER794" s="3" t="str">
        <f>IF('DATA ENTRY'!CK793="","",IF('DATA ENTRY'!X793="","",IF(AND($EF$4='DATA ENTRY'!G793,$EH$4='DATA ENTRY'!F793),'DATA ENTRY'!X793,"")))</f>
        <v/>
      </c>
      <c r="ES794" s="108" t="str">
        <f t="shared" si="207"/>
        <v/>
      </c>
      <c r="ET794" s="108" t="str">
        <f>IF('DATA ENTRY'!CK793="","",IF('DATA ENTRY'!D793="","",IF(AND($EF$4='DATA ENTRY'!G793,$EH$4='DATA ENTRY'!F793),'DATA ENTRY'!G793,"")))</f>
        <v/>
      </c>
      <c r="EY794">
        <f t="shared" si="208"/>
        <v>0</v>
      </c>
    </row>
    <row r="795" spans="1:155">
      <c r="A795" t="str">
        <f>IF(S795=0,"",1+(MAX($A$7:A794)))</f>
        <v/>
      </c>
      <c r="B795" s="224">
        <v>789</v>
      </c>
      <c r="C795" s="3" t="str">
        <f>IF('DATA ENTRY'!CK794="","",IF('DATA ENTRY'!B794="","",IF($D$4="All Post",'DATA ENTRY'!B794,IF(AND($D$4='DATA ENTRY'!CK794),'DATA ENTRY'!B794,""))))</f>
        <v/>
      </c>
      <c r="D795" s="3" t="str">
        <f>IF('DATA ENTRY'!CK794="","",IF('DATA ENTRY'!C794="","",IF($D$4="All Post",'DATA ENTRY'!C794,IF(AND($D$4='DATA ENTRY'!CK794),'DATA ENTRY'!C794,""))))</f>
        <v/>
      </c>
      <c r="E795" s="4" t="str">
        <f>IF('DATA ENTRY'!CK794="","",IF('DATA ENTRY'!I794="","",IF($D$4="All Post",'DATA ENTRY'!I794,IF(AND($D$4='DATA ENTRY'!CK794),'DATA ENTRY'!I794,""))))</f>
        <v/>
      </c>
      <c r="F795" s="4" t="str">
        <f>IF('DATA ENTRY'!CK794="","",IF('DATA ENTRY'!CK794="","",IF($D$4="All Post",'DATA ENTRY'!CK794,IF(AND($D$4='DATA ENTRY'!CK794),'DATA ENTRY'!CK794,""))))</f>
        <v/>
      </c>
      <c r="G795" s="3" t="str">
        <f>IF('DATA ENTRY'!CK794="","",IF('DATA ENTRY'!N794="","",IF($D$4="All Post",'DATA ENTRY'!N794,IF(AND($D$4='DATA ENTRY'!CK794),'DATA ENTRY'!N794,""))))</f>
        <v/>
      </c>
      <c r="H795" s="107" t="str">
        <f>IF('DATA ENTRY'!CK794="","",IF('DATA ENTRY'!O794="","",IF($D$4="All Post",'DATA ENTRY'!O794,IF(AND($D$4='DATA ENTRY'!CK794),'DATA ENTRY'!O794,""))))</f>
        <v/>
      </c>
      <c r="I795" s="3" t="str">
        <f>IF('DATA ENTRY'!CK794="","",IF('DATA ENTRY'!P794="","",IF($D$4="All Post",'DATA ENTRY'!P794,IF(AND($D$4='DATA ENTRY'!CK794),'DATA ENTRY'!P794,""))))</f>
        <v/>
      </c>
      <c r="J795" s="107" t="str">
        <f>IF('DATA ENTRY'!CK794="","",IF('DATA ENTRY'!Q794="","",IF($D$4="All Post",'DATA ENTRY'!Q794,IF(AND($D$4='DATA ENTRY'!CK794),'DATA ENTRY'!Q794,""))))</f>
        <v/>
      </c>
      <c r="K795" s="3" t="str">
        <f>IF('DATA ENTRY'!CK794="","",IF('DATA ENTRY'!R794="","",IF($D$4="All Post",'DATA ENTRY'!R794,IF(AND($D$4='DATA ENTRY'!CK794),'DATA ENTRY'!R794,""))))</f>
        <v/>
      </c>
      <c r="L795" s="3" t="str">
        <f>IF('DATA ENTRY'!CK794="","",IF('DATA ENTRY'!S794="","",IF($D$4="All Post",'DATA ENTRY'!S794,IF(AND($D$4='DATA ENTRY'!CK794),'DATA ENTRY'!S794,""))))</f>
        <v/>
      </c>
      <c r="M795" s="3" t="str">
        <f>IF('DATA ENTRY'!CK794="","",IF('DATA ENTRY'!E794="","",IF($D$4="All Post",'DATA ENTRY'!E794,IF(AND($D$4='DATA ENTRY'!CK794),'DATA ENTRY'!E794,""))))</f>
        <v/>
      </c>
      <c r="N795" s="3" t="str">
        <f>IF('DATA ENTRY'!CK794="","",IF('DATA ENTRY'!W794="","",IF($D$4="All Post",'DATA ENTRY'!W794,IF(AND($D$4='DATA ENTRY'!CK794),'DATA ENTRY'!W794,""))))</f>
        <v/>
      </c>
      <c r="O795" s="3" t="str">
        <f>IF('DATA ENTRY'!CK794="","",IF('DATA ENTRY'!X794="","",IF($D$4="All Post",'DATA ENTRY'!X794,IF(AND($D$4='DATA ENTRY'!CK794),'DATA ENTRY'!X794,""))))</f>
        <v/>
      </c>
      <c r="P795" s="3" t="str">
        <f>IF('DATA ENTRY'!CK794="","",IF('DATA ENTRY'!G794="","",IF($D$4="All Post",'DATA ENTRY'!G794,IF(AND($D$4='DATA ENTRY'!CK794),'DATA ENTRY'!G794,""))))</f>
        <v/>
      </c>
      <c r="S795">
        <f t="shared" si="195"/>
        <v>0</v>
      </c>
      <c r="T795" t="str">
        <f t="shared" si="196"/>
        <v/>
      </c>
      <c r="BZ795" t="str">
        <f t="shared" si="197"/>
        <v/>
      </c>
      <c r="CA795" t="str">
        <f t="shared" si="198"/>
        <v/>
      </c>
      <c r="CB795" s="224">
        <v>789</v>
      </c>
      <c r="CC795" s="3" t="str">
        <f>IF('DATA ENTRY'!CK794="","",IF('DATA ENTRY'!B794="","",IF(AND($CD$4='DATA ENTRY'!CK794,$CG$4='DATA ENTRY'!D794),'DATA ENTRY'!B794,"")))</f>
        <v/>
      </c>
      <c r="CD795" s="3" t="str">
        <f>IF('DATA ENTRY'!CK794="","",IF('DATA ENTRY'!C794="","",IF(AND($CD$4='DATA ENTRY'!CK794,$CG$4='DATA ENTRY'!D794),'DATA ENTRY'!C794,"")))</f>
        <v/>
      </c>
      <c r="CE795" s="4" t="str">
        <f>IF('DATA ENTRY'!CK794="","",IF('DATA ENTRY'!I794="","",IF(AND($CD$4='DATA ENTRY'!CK794,$CG$4='DATA ENTRY'!D794),'DATA ENTRY'!I794,"")))</f>
        <v/>
      </c>
      <c r="CF795" s="4" t="str">
        <f>IF('DATA ENTRY'!CK794="","",IF('DATA ENTRY'!CK794="","",IF(AND($CD$4='DATA ENTRY'!CK794,$CG$4='DATA ENTRY'!D794),'DATA ENTRY'!CK794,"")))</f>
        <v/>
      </c>
      <c r="CG795" s="3" t="str">
        <f>IF('DATA ENTRY'!CK794="","",IF('DATA ENTRY'!N794="","",IF(AND($CD$4='DATA ENTRY'!CK794,$CG$4='DATA ENTRY'!D794),'DATA ENTRY'!N794,"")))</f>
        <v/>
      </c>
      <c r="CH795" s="107" t="str">
        <f>IF('DATA ENTRY'!CK794="","",IF('DATA ENTRY'!O794="","",IF(AND($CD$4='DATA ENTRY'!CK794,$CG$4='DATA ENTRY'!D794),'DATA ENTRY'!O794,"")))</f>
        <v/>
      </c>
      <c r="CI795" s="3" t="str">
        <f>IF('DATA ENTRY'!CK794="","",IF('DATA ENTRY'!P794="","",IF(AND($CD$4='DATA ENTRY'!CK794,$CG$4='DATA ENTRY'!D794),'DATA ENTRY'!P794,"")))</f>
        <v/>
      </c>
      <c r="CJ795" s="107" t="str">
        <f>IF('DATA ENTRY'!CK794="","",IF('DATA ENTRY'!Q794="","",IF(AND($CD$4='DATA ENTRY'!CK794,$CG$4='DATA ENTRY'!D794),'DATA ENTRY'!Q794,"")))</f>
        <v/>
      </c>
      <c r="CK795" s="3" t="str">
        <f>IF('DATA ENTRY'!CK794="","",IF('DATA ENTRY'!R794="","",IF(AND($CD$4='DATA ENTRY'!CK794,$CG$4='DATA ENTRY'!D794),'DATA ENTRY'!R794,"")))</f>
        <v/>
      </c>
      <c r="CL795" s="3" t="str">
        <f>IF('DATA ENTRY'!CK794="","",IF('DATA ENTRY'!S794="","",IF(AND($CD$4='DATA ENTRY'!CK794,$CG$4='DATA ENTRY'!D794),'DATA ENTRY'!S794,"")))</f>
        <v/>
      </c>
      <c r="CM795" s="3" t="str">
        <f>IF('DATA ENTRY'!CK794="","",IF('DATA ENTRY'!E794="","",IF(AND($CD$4='DATA ENTRY'!CK794,$CG$4='DATA ENTRY'!D794),'DATA ENTRY'!E794,"")))</f>
        <v/>
      </c>
      <c r="CN795" s="3" t="str">
        <f>IF('DATA ENTRY'!CK794="","",IF('DATA ENTRY'!W794="","",IF(AND($CD$4='DATA ENTRY'!CK794,$CG$4='DATA ENTRY'!D794),'DATA ENTRY'!W794,"")))</f>
        <v/>
      </c>
      <c r="CO795" s="3" t="str">
        <f>IF('DATA ENTRY'!CK794="","",IF('DATA ENTRY'!X794="","",IF(AND($CD$4='DATA ENTRY'!CK794,$CG$4='DATA ENTRY'!D794),'DATA ENTRY'!X794,"")))</f>
        <v/>
      </c>
      <c r="CP795" s="108" t="str">
        <f t="shared" si="199"/>
        <v/>
      </c>
      <c r="CQ795" s="108" t="str">
        <f>IF('DATA ENTRY'!CK794="","",IF('DATA ENTRY'!G794="","",IF(AND($CD$4='DATA ENTRY'!CK794,$CG$4='DATA ENTRY'!D794),'DATA ENTRY'!G794,"")))</f>
        <v/>
      </c>
      <c r="CR795" s="230" t="str">
        <f>IF('DATA ENTRY'!CK794="","",IF('DATA ENTRY'!D794="","",IF(AND($CD$4='DATA ENTRY'!CK794,$CG$4='DATA ENTRY'!D794),'DATA ENTRY'!D794,"")))</f>
        <v/>
      </c>
      <c r="CS795">
        <f t="shared" si="200"/>
        <v>0</v>
      </c>
      <c r="CT795">
        <f t="shared" si="201"/>
        <v>0</v>
      </c>
      <c r="CV795" s="139"/>
      <c r="CX795">
        <f t="shared" si="202"/>
        <v>0</v>
      </c>
      <c r="DB795" t="str">
        <f t="shared" si="209"/>
        <v/>
      </c>
      <c r="DC795" t="str">
        <f t="shared" si="210"/>
        <v/>
      </c>
      <c r="DD795" s="224">
        <v>789</v>
      </c>
      <c r="DE795" s="3" t="str">
        <f>IF('DATA ENTRY'!CK794="","",IF('DATA ENTRY'!B794="","",IF(AND($DF$4='DATA ENTRY'!D794),'DATA ENTRY'!B794,"")))</f>
        <v/>
      </c>
      <c r="DF795" s="3" t="str">
        <f>IF('DATA ENTRY'!CK794="","",IF('DATA ENTRY'!C794="","",IF(AND($DF$4='DATA ENTRY'!D794),'DATA ENTRY'!C794,"")))</f>
        <v/>
      </c>
      <c r="DG795" s="4" t="str">
        <f>IF('DATA ENTRY'!CK794="","",IF('DATA ENTRY'!I794="","",IF(AND($DF$4='DATA ENTRY'!D794),'DATA ENTRY'!I794,"")))</f>
        <v/>
      </c>
      <c r="DH795" s="4" t="str">
        <f>IF('DATA ENTRY'!CK794="","",IF('DATA ENTRY'!CK794="","",IF(AND($DF$4='DATA ENTRY'!D794),'DATA ENTRY'!CK794,"")))</f>
        <v/>
      </c>
      <c r="DI795" s="3" t="str">
        <f>IF('DATA ENTRY'!CK794="","",IF('DATA ENTRY'!N794="","",IF(AND($DF$4='DATA ENTRY'!D794),'DATA ENTRY'!N794,"")))</f>
        <v/>
      </c>
      <c r="DJ795" s="107" t="str">
        <f>IF('DATA ENTRY'!CK794="","",IF('DATA ENTRY'!O794="","",IF(AND($DF$4='DATA ENTRY'!D794),'DATA ENTRY'!O794,"")))</f>
        <v/>
      </c>
      <c r="DK795" s="3" t="str">
        <f>IF('DATA ENTRY'!CK794="","",IF('DATA ENTRY'!P794="","",IF(AND($DF$4='DATA ENTRY'!D794),'DATA ENTRY'!P794,"")))</f>
        <v/>
      </c>
      <c r="DL795" s="107" t="str">
        <f>IF('DATA ENTRY'!CK794="","",IF('DATA ENTRY'!Q794="","",IF(AND($DF$4='DATA ENTRY'!D794),'DATA ENTRY'!Q794,"")))</f>
        <v/>
      </c>
      <c r="DM795" s="3" t="str">
        <f>IF('DATA ENTRY'!CK794="","",IF('DATA ENTRY'!R794="","",IF(AND($DF$4='DATA ENTRY'!D794),'DATA ENTRY'!R794,"")))</f>
        <v/>
      </c>
      <c r="DN795" s="107" t="str">
        <f>IF('DATA ENTRY'!CK794="","",IF('DATA ENTRY'!S794="","",IF(AND($DF$4='DATA ENTRY'!D794),'DATA ENTRY'!S794,"")))</f>
        <v/>
      </c>
      <c r="DO795" s="3" t="str">
        <f>IF('DATA ENTRY'!CK794="","",IF('DATA ENTRY'!E794="","",IF(AND($DF$4='DATA ENTRY'!D794),'DATA ENTRY'!E794,"")))</f>
        <v/>
      </c>
      <c r="DP795" s="3" t="str">
        <f>IF('DATA ENTRY'!CK794="","",IF('DATA ENTRY'!D794="","",IF(AND($DF$4='DATA ENTRY'!D794),'DATA ENTRY'!D794,"")))</f>
        <v/>
      </c>
      <c r="DQ795" s="3" t="str">
        <f>IF('DATA ENTRY'!CK794="","",IF('DATA ENTRY'!W794="","",IF(AND($DF$4='DATA ENTRY'!D794),'DATA ENTRY'!W794,"")))</f>
        <v/>
      </c>
      <c r="DR795" s="3" t="str">
        <f>IF('DATA ENTRY'!CK794="","",IF('DATA ENTRY'!X794="","",IF(AND($DF$4='DATA ENTRY'!D794),'DATA ENTRY'!X794,"")))</f>
        <v/>
      </c>
      <c r="DS795" s="108" t="str">
        <f t="shared" si="203"/>
        <v/>
      </c>
      <c r="DT795" s="108" t="str">
        <f>IF('DATA ENTRY'!CK794="","",IF('DATA ENTRY'!D794="","",IF(AND($DF$4='DATA ENTRY'!D794),'DATA ENTRY'!G794,"")))</f>
        <v/>
      </c>
      <c r="DY795">
        <f t="shared" si="204"/>
        <v>0</v>
      </c>
      <c r="EB795" t="str">
        <f t="shared" si="205"/>
        <v/>
      </c>
      <c r="EC795" t="str">
        <f t="shared" si="206"/>
        <v/>
      </c>
      <c r="ED795" s="224">
        <v>789</v>
      </c>
      <c r="EE795" s="3" t="str">
        <f>IF('DATA ENTRY'!CK794="","",IF('DATA ENTRY'!B794="","",IF(AND($EF$4='DATA ENTRY'!G794,$EH$4='DATA ENTRY'!F794),'DATA ENTRY'!B794,"")))</f>
        <v/>
      </c>
      <c r="EF795" s="3" t="str">
        <f>IF('DATA ENTRY'!CK794="","",IF('DATA ENTRY'!C794="","",IF(AND($EF$4='DATA ENTRY'!G794,$EH$4='DATA ENTRY'!F794),'DATA ENTRY'!C794,"")))</f>
        <v/>
      </c>
      <c r="EG795" s="4" t="str">
        <f>IF('DATA ENTRY'!CK794="","",IF('DATA ENTRY'!I794="","",IF(AND($EF$4='DATA ENTRY'!G794,$EH$4='DATA ENTRY'!F794),'DATA ENTRY'!I794,"")))</f>
        <v/>
      </c>
      <c r="EH795" s="4" t="str">
        <f>IF('DATA ENTRY'!CK794="","",IF('DATA ENTRY'!CK794="","",IF(AND($EF$4='DATA ENTRY'!G794,$EH$4='DATA ENTRY'!F794),'DATA ENTRY'!CK794,"")))</f>
        <v/>
      </c>
      <c r="EI795" s="3" t="str">
        <f>IF('DATA ENTRY'!CK794="","",IF('DATA ENTRY'!N794="","",IF(AND($EF$4='DATA ENTRY'!G794,$EH$4='DATA ENTRY'!F794),'DATA ENTRY'!N794,"")))</f>
        <v/>
      </c>
      <c r="EJ795" s="107" t="str">
        <f>IF('DATA ENTRY'!CK794="","",IF('DATA ENTRY'!O794="","",IF(AND($EF$4='DATA ENTRY'!G794,$EH$4='DATA ENTRY'!F794),'DATA ENTRY'!O794,"")))</f>
        <v/>
      </c>
      <c r="EK795" s="3" t="str">
        <f>IF('DATA ENTRY'!CK794="","",IF('DATA ENTRY'!P794="","",IF(AND($EF$4='DATA ENTRY'!G794,$EH$4='DATA ENTRY'!F794),'DATA ENTRY'!P794,"")))</f>
        <v/>
      </c>
      <c r="EL795" s="107" t="str">
        <f>IF('DATA ENTRY'!CK794="","",IF('DATA ENTRY'!Q794="","",IF(AND($EF$4='DATA ENTRY'!G794,$EH$4='DATA ENTRY'!F794),'DATA ENTRY'!Q794,"")))</f>
        <v/>
      </c>
      <c r="EM795" s="3" t="str">
        <f>IF('DATA ENTRY'!CK794="","",IF('DATA ENTRY'!R794="","",IF(AND($EF$4='DATA ENTRY'!G794,$EH$4='DATA ENTRY'!F794),'DATA ENTRY'!R794,"")))</f>
        <v/>
      </c>
      <c r="EN795" s="107" t="str">
        <f>IF('DATA ENTRY'!CK794="","",IF('DATA ENTRY'!S794="","",IF(AND($EF$4='DATA ENTRY'!G794,$EH$4='DATA ENTRY'!F794),'DATA ENTRY'!S794,"")))</f>
        <v/>
      </c>
      <c r="EO795" s="3" t="str">
        <f>IF('DATA ENTRY'!CK794="","",IF('DATA ENTRY'!E794="","",IF(AND($EF$4='DATA ENTRY'!G794,$EH$4='DATA ENTRY'!F794),'DATA ENTRY'!E794,"")))</f>
        <v/>
      </c>
      <c r="EP795" s="3" t="str">
        <f>IF('DATA ENTRY'!CK794="","",IF('DATA ENTRY'!D794="","",IF(AND($EF$4='DATA ENTRY'!G794,$EH$4='DATA ENTRY'!F794),'DATA ENTRY'!D794,"")))</f>
        <v/>
      </c>
      <c r="EQ795" s="3" t="str">
        <f>IF('DATA ENTRY'!CK794="","",IF('DATA ENTRY'!W794="","",IF(AND($EF$4='DATA ENTRY'!G794,$EH$4='DATA ENTRY'!F794),'DATA ENTRY'!W794,"")))</f>
        <v/>
      </c>
      <c r="ER795" s="3" t="str">
        <f>IF('DATA ENTRY'!CK794="","",IF('DATA ENTRY'!X794="","",IF(AND($EF$4='DATA ENTRY'!G794,$EH$4='DATA ENTRY'!F794),'DATA ENTRY'!X794,"")))</f>
        <v/>
      </c>
      <c r="ES795" s="108" t="str">
        <f t="shared" si="207"/>
        <v/>
      </c>
      <c r="ET795" s="108" t="str">
        <f>IF('DATA ENTRY'!CK794="","",IF('DATA ENTRY'!D794="","",IF(AND($EF$4='DATA ENTRY'!G794,$EH$4='DATA ENTRY'!F794),'DATA ENTRY'!G794,"")))</f>
        <v/>
      </c>
      <c r="EY795">
        <f t="shared" si="208"/>
        <v>0</v>
      </c>
    </row>
    <row r="796" spans="1:155">
      <c r="A796" t="str">
        <f>IF(S796=0,"",1+(MAX($A$7:A795)))</f>
        <v/>
      </c>
      <c r="B796" s="224">
        <v>790</v>
      </c>
      <c r="C796" s="3" t="str">
        <f>IF('DATA ENTRY'!CK795="","",IF('DATA ENTRY'!B795="","",IF($D$4="All Post",'DATA ENTRY'!B795,IF(AND($D$4='DATA ENTRY'!CK795),'DATA ENTRY'!B795,""))))</f>
        <v/>
      </c>
      <c r="D796" s="3" t="str">
        <f>IF('DATA ENTRY'!CK795="","",IF('DATA ENTRY'!C795="","",IF($D$4="All Post",'DATA ENTRY'!C795,IF(AND($D$4='DATA ENTRY'!CK795),'DATA ENTRY'!C795,""))))</f>
        <v/>
      </c>
      <c r="E796" s="4" t="str">
        <f>IF('DATA ENTRY'!CK795="","",IF('DATA ENTRY'!I795="","",IF($D$4="All Post",'DATA ENTRY'!I795,IF(AND($D$4='DATA ENTRY'!CK795),'DATA ENTRY'!I795,""))))</f>
        <v/>
      </c>
      <c r="F796" s="4" t="str">
        <f>IF('DATA ENTRY'!CK795="","",IF('DATA ENTRY'!CK795="","",IF($D$4="All Post",'DATA ENTRY'!CK795,IF(AND($D$4='DATA ENTRY'!CK795),'DATA ENTRY'!CK795,""))))</f>
        <v/>
      </c>
      <c r="G796" s="3" t="str">
        <f>IF('DATA ENTRY'!CK795="","",IF('DATA ENTRY'!N795="","",IF($D$4="All Post",'DATA ENTRY'!N795,IF(AND($D$4='DATA ENTRY'!CK795),'DATA ENTRY'!N795,""))))</f>
        <v/>
      </c>
      <c r="H796" s="107" t="str">
        <f>IF('DATA ENTRY'!CK795="","",IF('DATA ENTRY'!O795="","",IF($D$4="All Post",'DATA ENTRY'!O795,IF(AND($D$4='DATA ENTRY'!CK795),'DATA ENTRY'!O795,""))))</f>
        <v/>
      </c>
      <c r="I796" s="3" t="str">
        <f>IF('DATA ENTRY'!CK795="","",IF('DATA ENTRY'!P795="","",IF($D$4="All Post",'DATA ENTRY'!P795,IF(AND($D$4='DATA ENTRY'!CK795),'DATA ENTRY'!P795,""))))</f>
        <v/>
      </c>
      <c r="J796" s="107" t="str">
        <f>IF('DATA ENTRY'!CK795="","",IF('DATA ENTRY'!Q795="","",IF($D$4="All Post",'DATA ENTRY'!Q795,IF(AND($D$4='DATA ENTRY'!CK795),'DATA ENTRY'!Q795,""))))</f>
        <v/>
      </c>
      <c r="K796" s="3" t="str">
        <f>IF('DATA ENTRY'!CK795="","",IF('DATA ENTRY'!R795="","",IF($D$4="All Post",'DATA ENTRY'!R795,IF(AND($D$4='DATA ENTRY'!CK795),'DATA ENTRY'!R795,""))))</f>
        <v/>
      </c>
      <c r="L796" s="3" t="str">
        <f>IF('DATA ENTRY'!CK795="","",IF('DATA ENTRY'!S795="","",IF($D$4="All Post",'DATA ENTRY'!S795,IF(AND($D$4='DATA ENTRY'!CK795),'DATA ENTRY'!S795,""))))</f>
        <v/>
      </c>
      <c r="M796" s="3" t="str">
        <f>IF('DATA ENTRY'!CK795="","",IF('DATA ENTRY'!E795="","",IF($D$4="All Post",'DATA ENTRY'!E795,IF(AND($D$4='DATA ENTRY'!CK795),'DATA ENTRY'!E795,""))))</f>
        <v/>
      </c>
      <c r="N796" s="3" t="str">
        <f>IF('DATA ENTRY'!CK795="","",IF('DATA ENTRY'!W795="","",IF($D$4="All Post",'DATA ENTRY'!W795,IF(AND($D$4='DATA ENTRY'!CK795),'DATA ENTRY'!W795,""))))</f>
        <v/>
      </c>
      <c r="O796" s="3" t="str">
        <f>IF('DATA ENTRY'!CK795="","",IF('DATA ENTRY'!X795="","",IF($D$4="All Post",'DATA ENTRY'!X795,IF(AND($D$4='DATA ENTRY'!CK795),'DATA ENTRY'!X795,""))))</f>
        <v/>
      </c>
      <c r="P796" s="3" t="str">
        <f>IF('DATA ENTRY'!CK795="","",IF('DATA ENTRY'!G795="","",IF($D$4="All Post",'DATA ENTRY'!G795,IF(AND($D$4='DATA ENTRY'!CK795),'DATA ENTRY'!G795,""))))</f>
        <v/>
      </c>
      <c r="S796">
        <f t="shared" si="195"/>
        <v>0</v>
      </c>
      <c r="T796" t="str">
        <f t="shared" si="196"/>
        <v/>
      </c>
      <c r="BZ796" t="str">
        <f t="shared" si="197"/>
        <v/>
      </c>
      <c r="CA796" t="str">
        <f t="shared" si="198"/>
        <v/>
      </c>
      <c r="CB796" s="224">
        <v>790</v>
      </c>
      <c r="CC796" s="3" t="str">
        <f>IF('DATA ENTRY'!CK795="","",IF('DATA ENTRY'!B795="","",IF(AND($CD$4='DATA ENTRY'!CK795,$CG$4='DATA ENTRY'!D795),'DATA ENTRY'!B795,"")))</f>
        <v/>
      </c>
      <c r="CD796" s="3" t="str">
        <f>IF('DATA ENTRY'!CK795="","",IF('DATA ENTRY'!C795="","",IF(AND($CD$4='DATA ENTRY'!CK795,$CG$4='DATA ENTRY'!D795),'DATA ENTRY'!C795,"")))</f>
        <v/>
      </c>
      <c r="CE796" s="4" t="str">
        <f>IF('DATA ENTRY'!CK795="","",IF('DATA ENTRY'!I795="","",IF(AND($CD$4='DATA ENTRY'!CK795,$CG$4='DATA ENTRY'!D795),'DATA ENTRY'!I795,"")))</f>
        <v/>
      </c>
      <c r="CF796" s="4" t="str">
        <f>IF('DATA ENTRY'!CK795="","",IF('DATA ENTRY'!CK795="","",IF(AND($CD$4='DATA ENTRY'!CK795,$CG$4='DATA ENTRY'!D795),'DATA ENTRY'!CK795,"")))</f>
        <v/>
      </c>
      <c r="CG796" s="3" t="str">
        <f>IF('DATA ENTRY'!CK795="","",IF('DATA ENTRY'!N795="","",IF(AND($CD$4='DATA ENTRY'!CK795,$CG$4='DATA ENTRY'!D795),'DATA ENTRY'!N795,"")))</f>
        <v/>
      </c>
      <c r="CH796" s="107" t="str">
        <f>IF('DATA ENTRY'!CK795="","",IF('DATA ENTRY'!O795="","",IF(AND($CD$4='DATA ENTRY'!CK795,$CG$4='DATA ENTRY'!D795),'DATA ENTRY'!O795,"")))</f>
        <v/>
      </c>
      <c r="CI796" s="3" t="str">
        <f>IF('DATA ENTRY'!CK795="","",IF('DATA ENTRY'!P795="","",IF(AND($CD$4='DATA ENTRY'!CK795,$CG$4='DATA ENTRY'!D795),'DATA ENTRY'!P795,"")))</f>
        <v/>
      </c>
      <c r="CJ796" s="107" t="str">
        <f>IF('DATA ENTRY'!CK795="","",IF('DATA ENTRY'!Q795="","",IF(AND($CD$4='DATA ENTRY'!CK795,$CG$4='DATA ENTRY'!D795),'DATA ENTRY'!Q795,"")))</f>
        <v/>
      </c>
      <c r="CK796" s="3" t="str">
        <f>IF('DATA ENTRY'!CK795="","",IF('DATA ENTRY'!R795="","",IF(AND($CD$4='DATA ENTRY'!CK795,$CG$4='DATA ENTRY'!D795),'DATA ENTRY'!R795,"")))</f>
        <v/>
      </c>
      <c r="CL796" s="3" t="str">
        <f>IF('DATA ENTRY'!CK795="","",IF('DATA ENTRY'!S795="","",IF(AND($CD$4='DATA ENTRY'!CK795,$CG$4='DATA ENTRY'!D795),'DATA ENTRY'!S795,"")))</f>
        <v/>
      </c>
      <c r="CM796" s="3" t="str">
        <f>IF('DATA ENTRY'!CK795="","",IF('DATA ENTRY'!E795="","",IF(AND($CD$4='DATA ENTRY'!CK795,$CG$4='DATA ENTRY'!D795),'DATA ENTRY'!E795,"")))</f>
        <v/>
      </c>
      <c r="CN796" s="3" t="str">
        <f>IF('DATA ENTRY'!CK795="","",IF('DATA ENTRY'!W795="","",IF(AND($CD$4='DATA ENTRY'!CK795,$CG$4='DATA ENTRY'!D795),'DATA ENTRY'!W795,"")))</f>
        <v/>
      </c>
      <c r="CO796" s="3" t="str">
        <f>IF('DATA ENTRY'!CK795="","",IF('DATA ENTRY'!X795="","",IF(AND($CD$4='DATA ENTRY'!CK795,$CG$4='DATA ENTRY'!D795),'DATA ENTRY'!X795,"")))</f>
        <v/>
      </c>
      <c r="CP796" s="108" t="str">
        <f t="shared" si="199"/>
        <v/>
      </c>
      <c r="CQ796" s="108" t="str">
        <f>IF('DATA ENTRY'!CK795="","",IF('DATA ENTRY'!G795="","",IF(AND($CD$4='DATA ENTRY'!CK795,$CG$4='DATA ENTRY'!D795),'DATA ENTRY'!G795,"")))</f>
        <v/>
      </c>
      <c r="CR796" s="230" t="str">
        <f>IF('DATA ENTRY'!CK795="","",IF('DATA ENTRY'!D795="","",IF(AND($CD$4='DATA ENTRY'!CK795,$CG$4='DATA ENTRY'!D795),'DATA ENTRY'!D795,"")))</f>
        <v/>
      </c>
      <c r="CS796">
        <f t="shared" si="200"/>
        <v>0</v>
      </c>
      <c r="CT796">
        <f t="shared" si="201"/>
        <v>0</v>
      </c>
      <c r="CV796" s="139"/>
      <c r="CX796">
        <f t="shared" si="202"/>
        <v>0</v>
      </c>
      <c r="DB796" t="str">
        <f t="shared" si="209"/>
        <v/>
      </c>
      <c r="DC796" t="str">
        <f t="shared" si="210"/>
        <v/>
      </c>
      <c r="DD796" s="224">
        <v>790</v>
      </c>
      <c r="DE796" s="3" t="str">
        <f>IF('DATA ENTRY'!CK795="","",IF('DATA ENTRY'!B795="","",IF(AND($DF$4='DATA ENTRY'!D795),'DATA ENTRY'!B795,"")))</f>
        <v/>
      </c>
      <c r="DF796" s="3" t="str">
        <f>IF('DATA ENTRY'!CK795="","",IF('DATA ENTRY'!C795="","",IF(AND($DF$4='DATA ENTRY'!D795),'DATA ENTRY'!C795,"")))</f>
        <v/>
      </c>
      <c r="DG796" s="4" t="str">
        <f>IF('DATA ENTRY'!CK795="","",IF('DATA ENTRY'!I795="","",IF(AND($DF$4='DATA ENTRY'!D795),'DATA ENTRY'!I795,"")))</f>
        <v/>
      </c>
      <c r="DH796" s="4" t="str">
        <f>IF('DATA ENTRY'!CK795="","",IF('DATA ENTRY'!CK795="","",IF(AND($DF$4='DATA ENTRY'!D795),'DATA ENTRY'!CK795,"")))</f>
        <v/>
      </c>
      <c r="DI796" s="3" t="str">
        <f>IF('DATA ENTRY'!CK795="","",IF('DATA ENTRY'!N795="","",IF(AND($DF$4='DATA ENTRY'!D795),'DATA ENTRY'!N795,"")))</f>
        <v/>
      </c>
      <c r="DJ796" s="107" t="str">
        <f>IF('DATA ENTRY'!CK795="","",IF('DATA ENTRY'!O795="","",IF(AND($DF$4='DATA ENTRY'!D795),'DATA ENTRY'!O795,"")))</f>
        <v/>
      </c>
      <c r="DK796" s="3" t="str">
        <f>IF('DATA ENTRY'!CK795="","",IF('DATA ENTRY'!P795="","",IF(AND($DF$4='DATA ENTRY'!D795),'DATA ENTRY'!P795,"")))</f>
        <v/>
      </c>
      <c r="DL796" s="107" t="str">
        <f>IF('DATA ENTRY'!CK795="","",IF('DATA ENTRY'!Q795="","",IF(AND($DF$4='DATA ENTRY'!D795),'DATA ENTRY'!Q795,"")))</f>
        <v/>
      </c>
      <c r="DM796" s="3" t="str">
        <f>IF('DATA ENTRY'!CK795="","",IF('DATA ENTRY'!R795="","",IF(AND($DF$4='DATA ENTRY'!D795),'DATA ENTRY'!R795,"")))</f>
        <v/>
      </c>
      <c r="DN796" s="107" t="str">
        <f>IF('DATA ENTRY'!CK795="","",IF('DATA ENTRY'!S795="","",IF(AND($DF$4='DATA ENTRY'!D795),'DATA ENTRY'!S795,"")))</f>
        <v/>
      </c>
      <c r="DO796" s="3" t="str">
        <f>IF('DATA ENTRY'!CK795="","",IF('DATA ENTRY'!E795="","",IF(AND($DF$4='DATA ENTRY'!D795),'DATA ENTRY'!E795,"")))</f>
        <v/>
      </c>
      <c r="DP796" s="3" t="str">
        <f>IF('DATA ENTRY'!CK795="","",IF('DATA ENTRY'!D795="","",IF(AND($DF$4='DATA ENTRY'!D795),'DATA ENTRY'!D795,"")))</f>
        <v/>
      </c>
      <c r="DQ796" s="3" t="str">
        <f>IF('DATA ENTRY'!CK795="","",IF('DATA ENTRY'!W795="","",IF(AND($DF$4='DATA ENTRY'!D795),'DATA ENTRY'!W795,"")))</f>
        <v/>
      </c>
      <c r="DR796" s="3" t="str">
        <f>IF('DATA ENTRY'!CK795="","",IF('DATA ENTRY'!X795="","",IF(AND($DF$4='DATA ENTRY'!D795),'DATA ENTRY'!X795,"")))</f>
        <v/>
      </c>
      <c r="DS796" s="108" t="str">
        <f t="shared" si="203"/>
        <v/>
      </c>
      <c r="DT796" s="108" t="str">
        <f>IF('DATA ENTRY'!CK795="","",IF('DATA ENTRY'!D795="","",IF(AND($DF$4='DATA ENTRY'!D795),'DATA ENTRY'!G795,"")))</f>
        <v/>
      </c>
      <c r="DY796">
        <f t="shared" si="204"/>
        <v>0</v>
      </c>
      <c r="EB796" t="str">
        <f t="shared" si="205"/>
        <v/>
      </c>
      <c r="EC796" t="str">
        <f t="shared" si="206"/>
        <v/>
      </c>
      <c r="ED796" s="224">
        <v>790</v>
      </c>
      <c r="EE796" s="3" t="str">
        <f>IF('DATA ENTRY'!CK795="","",IF('DATA ENTRY'!B795="","",IF(AND($EF$4='DATA ENTRY'!G795,$EH$4='DATA ENTRY'!F795),'DATA ENTRY'!B795,"")))</f>
        <v/>
      </c>
      <c r="EF796" s="3" t="str">
        <f>IF('DATA ENTRY'!CK795="","",IF('DATA ENTRY'!C795="","",IF(AND($EF$4='DATA ENTRY'!G795,$EH$4='DATA ENTRY'!F795),'DATA ENTRY'!C795,"")))</f>
        <v/>
      </c>
      <c r="EG796" s="4" t="str">
        <f>IF('DATA ENTRY'!CK795="","",IF('DATA ENTRY'!I795="","",IF(AND($EF$4='DATA ENTRY'!G795,$EH$4='DATA ENTRY'!F795),'DATA ENTRY'!I795,"")))</f>
        <v/>
      </c>
      <c r="EH796" s="4" t="str">
        <f>IF('DATA ENTRY'!CK795="","",IF('DATA ENTRY'!CK795="","",IF(AND($EF$4='DATA ENTRY'!G795,$EH$4='DATA ENTRY'!F795),'DATA ENTRY'!CK795,"")))</f>
        <v/>
      </c>
      <c r="EI796" s="3" t="str">
        <f>IF('DATA ENTRY'!CK795="","",IF('DATA ENTRY'!N795="","",IF(AND($EF$4='DATA ENTRY'!G795,$EH$4='DATA ENTRY'!F795),'DATA ENTRY'!N795,"")))</f>
        <v/>
      </c>
      <c r="EJ796" s="107" t="str">
        <f>IF('DATA ENTRY'!CK795="","",IF('DATA ENTRY'!O795="","",IF(AND($EF$4='DATA ENTRY'!G795,$EH$4='DATA ENTRY'!F795),'DATA ENTRY'!O795,"")))</f>
        <v/>
      </c>
      <c r="EK796" s="3" t="str">
        <f>IF('DATA ENTRY'!CK795="","",IF('DATA ENTRY'!P795="","",IF(AND($EF$4='DATA ENTRY'!G795,$EH$4='DATA ENTRY'!F795),'DATA ENTRY'!P795,"")))</f>
        <v/>
      </c>
      <c r="EL796" s="107" t="str">
        <f>IF('DATA ENTRY'!CK795="","",IF('DATA ENTRY'!Q795="","",IF(AND($EF$4='DATA ENTRY'!G795,$EH$4='DATA ENTRY'!F795),'DATA ENTRY'!Q795,"")))</f>
        <v/>
      </c>
      <c r="EM796" s="3" t="str">
        <f>IF('DATA ENTRY'!CK795="","",IF('DATA ENTRY'!R795="","",IF(AND($EF$4='DATA ENTRY'!G795,$EH$4='DATA ENTRY'!F795),'DATA ENTRY'!R795,"")))</f>
        <v/>
      </c>
      <c r="EN796" s="107" t="str">
        <f>IF('DATA ENTRY'!CK795="","",IF('DATA ENTRY'!S795="","",IF(AND($EF$4='DATA ENTRY'!G795,$EH$4='DATA ENTRY'!F795),'DATA ENTRY'!S795,"")))</f>
        <v/>
      </c>
      <c r="EO796" s="3" t="str">
        <f>IF('DATA ENTRY'!CK795="","",IF('DATA ENTRY'!E795="","",IF(AND($EF$4='DATA ENTRY'!G795,$EH$4='DATA ENTRY'!F795),'DATA ENTRY'!E795,"")))</f>
        <v/>
      </c>
      <c r="EP796" s="3" t="str">
        <f>IF('DATA ENTRY'!CK795="","",IF('DATA ENTRY'!D795="","",IF(AND($EF$4='DATA ENTRY'!G795,$EH$4='DATA ENTRY'!F795),'DATA ENTRY'!D795,"")))</f>
        <v/>
      </c>
      <c r="EQ796" s="3" t="str">
        <f>IF('DATA ENTRY'!CK795="","",IF('DATA ENTRY'!W795="","",IF(AND($EF$4='DATA ENTRY'!G795,$EH$4='DATA ENTRY'!F795),'DATA ENTRY'!W795,"")))</f>
        <v/>
      </c>
      <c r="ER796" s="3" t="str">
        <f>IF('DATA ENTRY'!CK795="","",IF('DATA ENTRY'!X795="","",IF(AND($EF$4='DATA ENTRY'!G795,$EH$4='DATA ENTRY'!F795),'DATA ENTRY'!X795,"")))</f>
        <v/>
      </c>
      <c r="ES796" s="108" t="str">
        <f t="shared" si="207"/>
        <v/>
      </c>
      <c r="ET796" s="108" t="str">
        <f>IF('DATA ENTRY'!CK795="","",IF('DATA ENTRY'!D795="","",IF(AND($EF$4='DATA ENTRY'!G795,$EH$4='DATA ENTRY'!F795),'DATA ENTRY'!G795,"")))</f>
        <v/>
      </c>
      <c r="EY796">
        <f t="shared" si="208"/>
        <v>0</v>
      </c>
    </row>
    <row r="797" spans="1:155">
      <c r="A797" t="str">
        <f>IF(S797=0,"",1+(MAX($A$7:A796)))</f>
        <v/>
      </c>
      <c r="B797" s="224">
        <v>791</v>
      </c>
      <c r="C797" s="3" t="str">
        <f>IF('DATA ENTRY'!CK796="","",IF('DATA ENTRY'!B796="","",IF($D$4="All Post",'DATA ENTRY'!B796,IF(AND($D$4='DATA ENTRY'!CK796),'DATA ENTRY'!B796,""))))</f>
        <v/>
      </c>
      <c r="D797" s="3" t="str">
        <f>IF('DATA ENTRY'!CK796="","",IF('DATA ENTRY'!C796="","",IF($D$4="All Post",'DATA ENTRY'!C796,IF(AND($D$4='DATA ENTRY'!CK796),'DATA ENTRY'!C796,""))))</f>
        <v/>
      </c>
      <c r="E797" s="4" t="str">
        <f>IF('DATA ENTRY'!CK796="","",IF('DATA ENTRY'!I796="","",IF($D$4="All Post",'DATA ENTRY'!I796,IF(AND($D$4='DATA ENTRY'!CK796),'DATA ENTRY'!I796,""))))</f>
        <v/>
      </c>
      <c r="F797" s="4" t="str">
        <f>IF('DATA ENTRY'!CK796="","",IF('DATA ENTRY'!CK796="","",IF($D$4="All Post",'DATA ENTRY'!CK796,IF(AND($D$4='DATA ENTRY'!CK796),'DATA ENTRY'!CK796,""))))</f>
        <v/>
      </c>
      <c r="G797" s="3" t="str">
        <f>IF('DATA ENTRY'!CK796="","",IF('DATA ENTRY'!N796="","",IF($D$4="All Post",'DATA ENTRY'!N796,IF(AND($D$4='DATA ENTRY'!CK796),'DATA ENTRY'!N796,""))))</f>
        <v/>
      </c>
      <c r="H797" s="107" t="str">
        <f>IF('DATA ENTRY'!CK796="","",IF('DATA ENTRY'!O796="","",IF($D$4="All Post",'DATA ENTRY'!O796,IF(AND($D$4='DATA ENTRY'!CK796),'DATA ENTRY'!O796,""))))</f>
        <v/>
      </c>
      <c r="I797" s="3" t="str">
        <f>IF('DATA ENTRY'!CK796="","",IF('DATA ENTRY'!P796="","",IF($D$4="All Post",'DATA ENTRY'!P796,IF(AND($D$4='DATA ENTRY'!CK796),'DATA ENTRY'!P796,""))))</f>
        <v/>
      </c>
      <c r="J797" s="107" t="str">
        <f>IF('DATA ENTRY'!CK796="","",IF('DATA ENTRY'!Q796="","",IF($D$4="All Post",'DATA ENTRY'!Q796,IF(AND($D$4='DATA ENTRY'!CK796),'DATA ENTRY'!Q796,""))))</f>
        <v/>
      </c>
      <c r="K797" s="3" t="str">
        <f>IF('DATA ENTRY'!CK796="","",IF('DATA ENTRY'!R796="","",IF($D$4="All Post",'DATA ENTRY'!R796,IF(AND($D$4='DATA ENTRY'!CK796),'DATA ENTRY'!R796,""))))</f>
        <v/>
      </c>
      <c r="L797" s="3" t="str">
        <f>IF('DATA ENTRY'!CK796="","",IF('DATA ENTRY'!S796="","",IF($D$4="All Post",'DATA ENTRY'!S796,IF(AND($D$4='DATA ENTRY'!CK796),'DATA ENTRY'!S796,""))))</f>
        <v/>
      </c>
      <c r="M797" s="3" t="str">
        <f>IF('DATA ENTRY'!CK796="","",IF('DATA ENTRY'!E796="","",IF($D$4="All Post",'DATA ENTRY'!E796,IF(AND($D$4='DATA ENTRY'!CK796),'DATA ENTRY'!E796,""))))</f>
        <v/>
      </c>
      <c r="N797" s="3" t="str">
        <f>IF('DATA ENTRY'!CK796="","",IF('DATA ENTRY'!W796="","",IF($D$4="All Post",'DATA ENTRY'!W796,IF(AND($D$4='DATA ENTRY'!CK796),'DATA ENTRY'!W796,""))))</f>
        <v/>
      </c>
      <c r="O797" s="3" t="str">
        <f>IF('DATA ENTRY'!CK796="","",IF('DATA ENTRY'!X796="","",IF($D$4="All Post",'DATA ENTRY'!X796,IF(AND($D$4='DATA ENTRY'!CK796),'DATA ENTRY'!X796,""))))</f>
        <v/>
      </c>
      <c r="P797" s="3" t="str">
        <f>IF('DATA ENTRY'!CK796="","",IF('DATA ENTRY'!G796="","",IF($D$4="All Post",'DATA ENTRY'!G796,IF(AND($D$4='DATA ENTRY'!CK796),'DATA ENTRY'!G796,""))))</f>
        <v/>
      </c>
      <c r="S797">
        <f t="shared" si="195"/>
        <v>0</v>
      </c>
      <c r="T797" t="str">
        <f t="shared" si="196"/>
        <v/>
      </c>
      <c r="BZ797" t="str">
        <f t="shared" si="197"/>
        <v/>
      </c>
      <c r="CA797" t="str">
        <f t="shared" si="198"/>
        <v/>
      </c>
      <c r="CB797" s="224">
        <v>791</v>
      </c>
      <c r="CC797" s="3" t="str">
        <f>IF('DATA ENTRY'!CK796="","",IF('DATA ENTRY'!B796="","",IF(AND($CD$4='DATA ENTRY'!CK796,$CG$4='DATA ENTRY'!D796),'DATA ENTRY'!B796,"")))</f>
        <v/>
      </c>
      <c r="CD797" s="3" t="str">
        <f>IF('DATA ENTRY'!CK796="","",IF('DATA ENTRY'!C796="","",IF(AND($CD$4='DATA ENTRY'!CK796,$CG$4='DATA ENTRY'!D796),'DATA ENTRY'!C796,"")))</f>
        <v/>
      </c>
      <c r="CE797" s="4" t="str">
        <f>IF('DATA ENTRY'!CK796="","",IF('DATA ENTRY'!I796="","",IF(AND($CD$4='DATA ENTRY'!CK796,$CG$4='DATA ENTRY'!D796),'DATA ENTRY'!I796,"")))</f>
        <v/>
      </c>
      <c r="CF797" s="4" t="str">
        <f>IF('DATA ENTRY'!CK796="","",IF('DATA ENTRY'!CK796="","",IF(AND($CD$4='DATA ENTRY'!CK796,$CG$4='DATA ENTRY'!D796),'DATA ENTRY'!CK796,"")))</f>
        <v/>
      </c>
      <c r="CG797" s="3" t="str">
        <f>IF('DATA ENTRY'!CK796="","",IF('DATA ENTRY'!N796="","",IF(AND($CD$4='DATA ENTRY'!CK796,$CG$4='DATA ENTRY'!D796),'DATA ENTRY'!N796,"")))</f>
        <v/>
      </c>
      <c r="CH797" s="107" t="str">
        <f>IF('DATA ENTRY'!CK796="","",IF('DATA ENTRY'!O796="","",IF(AND($CD$4='DATA ENTRY'!CK796,$CG$4='DATA ENTRY'!D796),'DATA ENTRY'!O796,"")))</f>
        <v/>
      </c>
      <c r="CI797" s="3" t="str">
        <f>IF('DATA ENTRY'!CK796="","",IF('DATA ENTRY'!P796="","",IF(AND($CD$4='DATA ENTRY'!CK796,$CG$4='DATA ENTRY'!D796),'DATA ENTRY'!P796,"")))</f>
        <v/>
      </c>
      <c r="CJ797" s="107" t="str">
        <f>IF('DATA ENTRY'!CK796="","",IF('DATA ENTRY'!Q796="","",IF(AND($CD$4='DATA ENTRY'!CK796,$CG$4='DATA ENTRY'!D796),'DATA ENTRY'!Q796,"")))</f>
        <v/>
      </c>
      <c r="CK797" s="3" t="str">
        <f>IF('DATA ENTRY'!CK796="","",IF('DATA ENTRY'!R796="","",IF(AND($CD$4='DATA ENTRY'!CK796,$CG$4='DATA ENTRY'!D796),'DATA ENTRY'!R796,"")))</f>
        <v/>
      </c>
      <c r="CL797" s="3" t="str">
        <f>IF('DATA ENTRY'!CK796="","",IF('DATA ENTRY'!S796="","",IF(AND($CD$4='DATA ENTRY'!CK796,$CG$4='DATA ENTRY'!D796),'DATA ENTRY'!S796,"")))</f>
        <v/>
      </c>
      <c r="CM797" s="3" t="str">
        <f>IF('DATA ENTRY'!CK796="","",IF('DATA ENTRY'!E796="","",IF(AND($CD$4='DATA ENTRY'!CK796,$CG$4='DATA ENTRY'!D796),'DATA ENTRY'!E796,"")))</f>
        <v/>
      </c>
      <c r="CN797" s="3" t="str">
        <f>IF('DATA ENTRY'!CK796="","",IF('DATA ENTRY'!W796="","",IF(AND($CD$4='DATA ENTRY'!CK796,$CG$4='DATA ENTRY'!D796),'DATA ENTRY'!W796,"")))</f>
        <v/>
      </c>
      <c r="CO797" s="3" t="str">
        <f>IF('DATA ENTRY'!CK796="","",IF('DATA ENTRY'!X796="","",IF(AND($CD$4='DATA ENTRY'!CK796,$CG$4='DATA ENTRY'!D796),'DATA ENTRY'!X796,"")))</f>
        <v/>
      </c>
      <c r="CP797" s="108" t="str">
        <f t="shared" si="199"/>
        <v/>
      </c>
      <c r="CQ797" s="108" t="str">
        <f>IF('DATA ENTRY'!CK796="","",IF('DATA ENTRY'!G796="","",IF(AND($CD$4='DATA ENTRY'!CK796,$CG$4='DATA ENTRY'!D796),'DATA ENTRY'!G796,"")))</f>
        <v/>
      </c>
      <c r="CR797" s="230" t="str">
        <f>IF('DATA ENTRY'!CK796="","",IF('DATA ENTRY'!D796="","",IF(AND($CD$4='DATA ENTRY'!CK796,$CG$4='DATA ENTRY'!D796),'DATA ENTRY'!D796,"")))</f>
        <v/>
      </c>
      <c r="CS797">
        <f t="shared" si="200"/>
        <v>0</v>
      </c>
      <c r="CT797">
        <f t="shared" si="201"/>
        <v>0</v>
      </c>
      <c r="CV797" s="139"/>
      <c r="CX797">
        <f t="shared" si="202"/>
        <v>0</v>
      </c>
      <c r="DB797" t="str">
        <f t="shared" si="209"/>
        <v/>
      </c>
      <c r="DC797" t="str">
        <f t="shared" si="210"/>
        <v/>
      </c>
      <c r="DD797" s="224">
        <v>791</v>
      </c>
      <c r="DE797" s="3" t="str">
        <f>IF('DATA ENTRY'!CK796="","",IF('DATA ENTRY'!B796="","",IF(AND($DF$4='DATA ENTRY'!D796),'DATA ENTRY'!B796,"")))</f>
        <v/>
      </c>
      <c r="DF797" s="3" t="str">
        <f>IF('DATA ENTRY'!CK796="","",IF('DATA ENTRY'!C796="","",IF(AND($DF$4='DATA ENTRY'!D796),'DATA ENTRY'!C796,"")))</f>
        <v/>
      </c>
      <c r="DG797" s="4" t="str">
        <f>IF('DATA ENTRY'!CK796="","",IF('DATA ENTRY'!I796="","",IF(AND($DF$4='DATA ENTRY'!D796),'DATA ENTRY'!I796,"")))</f>
        <v/>
      </c>
      <c r="DH797" s="4" t="str">
        <f>IF('DATA ENTRY'!CK796="","",IF('DATA ENTRY'!CK796="","",IF(AND($DF$4='DATA ENTRY'!D796),'DATA ENTRY'!CK796,"")))</f>
        <v/>
      </c>
      <c r="DI797" s="3" t="str">
        <f>IF('DATA ENTRY'!CK796="","",IF('DATA ENTRY'!N796="","",IF(AND($DF$4='DATA ENTRY'!D796),'DATA ENTRY'!N796,"")))</f>
        <v/>
      </c>
      <c r="DJ797" s="107" t="str">
        <f>IF('DATA ENTRY'!CK796="","",IF('DATA ENTRY'!O796="","",IF(AND($DF$4='DATA ENTRY'!D796),'DATA ENTRY'!O796,"")))</f>
        <v/>
      </c>
      <c r="DK797" s="3" t="str">
        <f>IF('DATA ENTRY'!CK796="","",IF('DATA ENTRY'!P796="","",IF(AND($DF$4='DATA ENTRY'!D796),'DATA ENTRY'!P796,"")))</f>
        <v/>
      </c>
      <c r="DL797" s="107" t="str">
        <f>IF('DATA ENTRY'!CK796="","",IF('DATA ENTRY'!Q796="","",IF(AND($DF$4='DATA ENTRY'!D796),'DATA ENTRY'!Q796,"")))</f>
        <v/>
      </c>
      <c r="DM797" s="3" t="str">
        <f>IF('DATA ENTRY'!CK796="","",IF('DATA ENTRY'!R796="","",IF(AND($DF$4='DATA ENTRY'!D796),'DATA ENTRY'!R796,"")))</f>
        <v/>
      </c>
      <c r="DN797" s="107" t="str">
        <f>IF('DATA ENTRY'!CK796="","",IF('DATA ENTRY'!S796="","",IF(AND($DF$4='DATA ENTRY'!D796),'DATA ENTRY'!S796,"")))</f>
        <v/>
      </c>
      <c r="DO797" s="3" t="str">
        <f>IF('DATA ENTRY'!CK796="","",IF('DATA ENTRY'!E796="","",IF(AND($DF$4='DATA ENTRY'!D796),'DATA ENTRY'!E796,"")))</f>
        <v/>
      </c>
      <c r="DP797" s="3" t="str">
        <f>IF('DATA ENTRY'!CK796="","",IF('DATA ENTRY'!D796="","",IF(AND($DF$4='DATA ENTRY'!D796),'DATA ENTRY'!D796,"")))</f>
        <v/>
      </c>
      <c r="DQ797" s="3" t="str">
        <f>IF('DATA ENTRY'!CK796="","",IF('DATA ENTRY'!W796="","",IF(AND($DF$4='DATA ENTRY'!D796),'DATA ENTRY'!W796,"")))</f>
        <v/>
      </c>
      <c r="DR797" s="3" t="str">
        <f>IF('DATA ENTRY'!CK796="","",IF('DATA ENTRY'!X796="","",IF(AND($DF$4='DATA ENTRY'!D796),'DATA ENTRY'!X796,"")))</f>
        <v/>
      </c>
      <c r="DS797" s="108" t="str">
        <f t="shared" si="203"/>
        <v/>
      </c>
      <c r="DT797" s="108" t="str">
        <f>IF('DATA ENTRY'!CK796="","",IF('DATA ENTRY'!D796="","",IF(AND($DF$4='DATA ENTRY'!D796),'DATA ENTRY'!G796,"")))</f>
        <v/>
      </c>
      <c r="DY797">
        <f t="shared" si="204"/>
        <v>0</v>
      </c>
      <c r="EB797" t="str">
        <f t="shared" si="205"/>
        <v/>
      </c>
      <c r="EC797" t="str">
        <f t="shared" si="206"/>
        <v/>
      </c>
      <c r="ED797" s="224">
        <v>791</v>
      </c>
      <c r="EE797" s="3" t="str">
        <f>IF('DATA ENTRY'!CK796="","",IF('DATA ENTRY'!B796="","",IF(AND($EF$4='DATA ENTRY'!G796,$EH$4='DATA ENTRY'!F796),'DATA ENTRY'!B796,"")))</f>
        <v/>
      </c>
      <c r="EF797" s="3" t="str">
        <f>IF('DATA ENTRY'!CK796="","",IF('DATA ENTRY'!C796="","",IF(AND($EF$4='DATA ENTRY'!G796,$EH$4='DATA ENTRY'!F796),'DATA ENTRY'!C796,"")))</f>
        <v/>
      </c>
      <c r="EG797" s="4" t="str">
        <f>IF('DATA ENTRY'!CK796="","",IF('DATA ENTRY'!I796="","",IF(AND($EF$4='DATA ENTRY'!G796,$EH$4='DATA ENTRY'!F796),'DATA ENTRY'!I796,"")))</f>
        <v/>
      </c>
      <c r="EH797" s="4" t="str">
        <f>IF('DATA ENTRY'!CK796="","",IF('DATA ENTRY'!CK796="","",IF(AND($EF$4='DATA ENTRY'!G796,$EH$4='DATA ENTRY'!F796),'DATA ENTRY'!CK796,"")))</f>
        <v/>
      </c>
      <c r="EI797" s="3" t="str">
        <f>IF('DATA ENTRY'!CK796="","",IF('DATA ENTRY'!N796="","",IF(AND($EF$4='DATA ENTRY'!G796,$EH$4='DATA ENTRY'!F796),'DATA ENTRY'!N796,"")))</f>
        <v/>
      </c>
      <c r="EJ797" s="107" t="str">
        <f>IF('DATA ENTRY'!CK796="","",IF('DATA ENTRY'!O796="","",IF(AND($EF$4='DATA ENTRY'!G796,$EH$4='DATA ENTRY'!F796),'DATA ENTRY'!O796,"")))</f>
        <v/>
      </c>
      <c r="EK797" s="3" t="str">
        <f>IF('DATA ENTRY'!CK796="","",IF('DATA ENTRY'!P796="","",IF(AND($EF$4='DATA ENTRY'!G796,$EH$4='DATA ENTRY'!F796),'DATA ENTRY'!P796,"")))</f>
        <v/>
      </c>
      <c r="EL797" s="107" t="str">
        <f>IF('DATA ENTRY'!CK796="","",IF('DATA ENTRY'!Q796="","",IF(AND($EF$4='DATA ENTRY'!G796,$EH$4='DATA ENTRY'!F796),'DATA ENTRY'!Q796,"")))</f>
        <v/>
      </c>
      <c r="EM797" s="3" t="str">
        <f>IF('DATA ENTRY'!CK796="","",IF('DATA ENTRY'!R796="","",IF(AND($EF$4='DATA ENTRY'!G796,$EH$4='DATA ENTRY'!F796),'DATA ENTRY'!R796,"")))</f>
        <v/>
      </c>
      <c r="EN797" s="107" t="str">
        <f>IF('DATA ENTRY'!CK796="","",IF('DATA ENTRY'!S796="","",IF(AND($EF$4='DATA ENTRY'!G796,$EH$4='DATA ENTRY'!F796),'DATA ENTRY'!S796,"")))</f>
        <v/>
      </c>
      <c r="EO797" s="3" t="str">
        <f>IF('DATA ENTRY'!CK796="","",IF('DATA ENTRY'!E796="","",IF(AND($EF$4='DATA ENTRY'!G796,$EH$4='DATA ENTRY'!F796),'DATA ENTRY'!E796,"")))</f>
        <v/>
      </c>
      <c r="EP797" s="3" t="str">
        <f>IF('DATA ENTRY'!CK796="","",IF('DATA ENTRY'!D796="","",IF(AND($EF$4='DATA ENTRY'!G796,$EH$4='DATA ENTRY'!F796),'DATA ENTRY'!D796,"")))</f>
        <v/>
      </c>
      <c r="EQ797" s="3" t="str">
        <f>IF('DATA ENTRY'!CK796="","",IF('DATA ENTRY'!W796="","",IF(AND($EF$4='DATA ENTRY'!G796,$EH$4='DATA ENTRY'!F796),'DATA ENTRY'!W796,"")))</f>
        <v/>
      </c>
      <c r="ER797" s="3" t="str">
        <f>IF('DATA ENTRY'!CK796="","",IF('DATA ENTRY'!X796="","",IF(AND($EF$4='DATA ENTRY'!G796,$EH$4='DATA ENTRY'!F796),'DATA ENTRY'!X796,"")))</f>
        <v/>
      </c>
      <c r="ES797" s="108" t="str">
        <f t="shared" si="207"/>
        <v/>
      </c>
      <c r="ET797" s="108" t="str">
        <f>IF('DATA ENTRY'!CK796="","",IF('DATA ENTRY'!D796="","",IF(AND($EF$4='DATA ENTRY'!G796,$EH$4='DATA ENTRY'!F796),'DATA ENTRY'!G796,"")))</f>
        <v/>
      </c>
      <c r="EY797">
        <f t="shared" si="208"/>
        <v>0</v>
      </c>
    </row>
    <row r="798" spans="1:155">
      <c r="A798" t="str">
        <f>IF(S798=0,"",1+(MAX($A$7:A797)))</f>
        <v/>
      </c>
      <c r="B798" s="224">
        <v>792</v>
      </c>
      <c r="C798" s="3" t="str">
        <f>IF('DATA ENTRY'!CK797="","",IF('DATA ENTRY'!B797="","",IF($D$4="All Post",'DATA ENTRY'!B797,IF(AND($D$4='DATA ENTRY'!CK797),'DATA ENTRY'!B797,""))))</f>
        <v/>
      </c>
      <c r="D798" s="3" t="str">
        <f>IF('DATA ENTRY'!CK797="","",IF('DATA ENTRY'!C797="","",IF($D$4="All Post",'DATA ENTRY'!C797,IF(AND($D$4='DATA ENTRY'!CK797),'DATA ENTRY'!C797,""))))</f>
        <v/>
      </c>
      <c r="E798" s="4" t="str">
        <f>IF('DATA ENTRY'!CK797="","",IF('DATA ENTRY'!I797="","",IF($D$4="All Post",'DATA ENTRY'!I797,IF(AND($D$4='DATA ENTRY'!CK797),'DATA ENTRY'!I797,""))))</f>
        <v/>
      </c>
      <c r="F798" s="4" t="str">
        <f>IF('DATA ENTRY'!CK797="","",IF('DATA ENTRY'!CK797="","",IF($D$4="All Post",'DATA ENTRY'!CK797,IF(AND($D$4='DATA ENTRY'!CK797),'DATA ENTRY'!CK797,""))))</f>
        <v/>
      </c>
      <c r="G798" s="3" t="str">
        <f>IF('DATA ENTRY'!CK797="","",IF('DATA ENTRY'!N797="","",IF($D$4="All Post",'DATA ENTRY'!N797,IF(AND($D$4='DATA ENTRY'!CK797),'DATA ENTRY'!N797,""))))</f>
        <v/>
      </c>
      <c r="H798" s="107" t="str">
        <f>IF('DATA ENTRY'!CK797="","",IF('DATA ENTRY'!O797="","",IF($D$4="All Post",'DATA ENTRY'!O797,IF(AND($D$4='DATA ENTRY'!CK797),'DATA ENTRY'!O797,""))))</f>
        <v/>
      </c>
      <c r="I798" s="3" t="str">
        <f>IF('DATA ENTRY'!CK797="","",IF('DATA ENTRY'!P797="","",IF($D$4="All Post",'DATA ENTRY'!P797,IF(AND($D$4='DATA ENTRY'!CK797),'DATA ENTRY'!P797,""))))</f>
        <v/>
      </c>
      <c r="J798" s="107" t="str">
        <f>IF('DATA ENTRY'!CK797="","",IF('DATA ENTRY'!Q797="","",IF($D$4="All Post",'DATA ENTRY'!Q797,IF(AND($D$4='DATA ENTRY'!CK797),'DATA ENTRY'!Q797,""))))</f>
        <v/>
      </c>
      <c r="K798" s="3" t="str">
        <f>IF('DATA ENTRY'!CK797="","",IF('DATA ENTRY'!R797="","",IF($D$4="All Post",'DATA ENTRY'!R797,IF(AND($D$4='DATA ENTRY'!CK797),'DATA ENTRY'!R797,""))))</f>
        <v/>
      </c>
      <c r="L798" s="3" t="str">
        <f>IF('DATA ENTRY'!CK797="","",IF('DATA ENTRY'!S797="","",IF($D$4="All Post",'DATA ENTRY'!S797,IF(AND($D$4='DATA ENTRY'!CK797),'DATA ENTRY'!S797,""))))</f>
        <v/>
      </c>
      <c r="M798" s="3" t="str">
        <f>IF('DATA ENTRY'!CK797="","",IF('DATA ENTRY'!E797="","",IF($D$4="All Post",'DATA ENTRY'!E797,IF(AND($D$4='DATA ENTRY'!CK797),'DATA ENTRY'!E797,""))))</f>
        <v/>
      </c>
      <c r="N798" s="3" t="str">
        <f>IF('DATA ENTRY'!CK797="","",IF('DATA ENTRY'!W797="","",IF($D$4="All Post",'DATA ENTRY'!W797,IF(AND($D$4='DATA ENTRY'!CK797),'DATA ENTRY'!W797,""))))</f>
        <v/>
      </c>
      <c r="O798" s="3" t="str">
        <f>IF('DATA ENTRY'!CK797="","",IF('DATA ENTRY'!X797="","",IF($D$4="All Post",'DATA ENTRY'!X797,IF(AND($D$4='DATA ENTRY'!CK797),'DATA ENTRY'!X797,""))))</f>
        <v/>
      </c>
      <c r="P798" s="3" t="str">
        <f>IF('DATA ENTRY'!CK797="","",IF('DATA ENTRY'!G797="","",IF($D$4="All Post",'DATA ENTRY'!G797,IF(AND($D$4='DATA ENTRY'!CK797),'DATA ENTRY'!G797,""))))</f>
        <v/>
      </c>
      <c r="S798">
        <f t="shared" si="195"/>
        <v>0</v>
      </c>
      <c r="T798" t="str">
        <f t="shared" si="196"/>
        <v/>
      </c>
      <c r="BZ798" t="str">
        <f t="shared" si="197"/>
        <v/>
      </c>
      <c r="CA798" t="str">
        <f t="shared" si="198"/>
        <v/>
      </c>
      <c r="CB798" s="224">
        <v>792</v>
      </c>
      <c r="CC798" s="3" t="str">
        <f>IF('DATA ENTRY'!CK797="","",IF('DATA ENTRY'!B797="","",IF(AND($CD$4='DATA ENTRY'!CK797,$CG$4='DATA ENTRY'!D797),'DATA ENTRY'!B797,"")))</f>
        <v/>
      </c>
      <c r="CD798" s="3" t="str">
        <f>IF('DATA ENTRY'!CK797="","",IF('DATA ENTRY'!C797="","",IF(AND($CD$4='DATA ENTRY'!CK797,$CG$4='DATA ENTRY'!D797),'DATA ENTRY'!C797,"")))</f>
        <v/>
      </c>
      <c r="CE798" s="4" t="str">
        <f>IF('DATA ENTRY'!CK797="","",IF('DATA ENTRY'!I797="","",IF(AND($CD$4='DATA ENTRY'!CK797,$CG$4='DATA ENTRY'!D797),'DATA ENTRY'!I797,"")))</f>
        <v/>
      </c>
      <c r="CF798" s="4" t="str">
        <f>IF('DATA ENTRY'!CK797="","",IF('DATA ENTRY'!CK797="","",IF(AND($CD$4='DATA ENTRY'!CK797,$CG$4='DATA ENTRY'!D797),'DATA ENTRY'!CK797,"")))</f>
        <v/>
      </c>
      <c r="CG798" s="3" t="str">
        <f>IF('DATA ENTRY'!CK797="","",IF('DATA ENTRY'!N797="","",IF(AND($CD$4='DATA ENTRY'!CK797,$CG$4='DATA ENTRY'!D797),'DATA ENTRY'!N797,"")))</f>
        <v/>
      </c>
      <c r="CH798" s="107" t="str">
        <f>IF('DATA ENTRY'!CK797="","",IF('DATA ENTRY'!O797="","",IF(AND($CD$4='DATA ENTRY'!CK797,$CG$4='DATA ENTRY'!D797),'DATA ENTRY'!O797,"")))</f>
        <v/>
      </c>
      <c r="CI798" s="3" t="str">
        <f>IF('DATA ENTRY'!CK797="","",IF('DATA ENTRY'!P797="","",IF(AND($CD$4='DATA ENTRY'!CK797,$CG$4='DATA ENTRY'!D797),'DATA ENTRY'!P797,"")))</f>
        <v/>
      </c>
      <c r="CJ798" s="107" t="str">
        <f>IF('DATA ENTRY'!CK797="","",IF('DATA ENTRY'!Q797="","",IF(AND($CD$4='DATA ENTRY'!CK797,$CG$4='DATA ENTRY'!D797),'DATA ENTRY'!Q797,"")))</f>
        <v/>
      </c>
      <c r="CK798" s="3" t="str">
        <f>IF('DATA ENTRY'!CK797="","",IF('DATA ENTRY'!R797="","",IF(AND($CD$4='DATA ENTRY'!CK797,$CG$4='DATA ENTRY'!D797),'DATA ENTRY'!R797,"")))</f>
        <v/>
      </c>
      <c r="CL798" s="3" t="str">
        <f>IF('DATA ENTRY'!CK797="","",IF('DATA ENTRY'!S797="","",IF(AND($CD$4='DATA ENTRY'!CK797,$CG$4='DATA ENTRY'!D797),'DATA ENTRY'!S797,"")))</f>
        <v/>
      </c>
      <c r="CM798" s="3" t="str">
        <f>IF('DATA ENTRY'!CK797="","",IF('DATA ENTRY'!E797="","",IF(AND($CD$4='DATA ENTRY'!CK797,$CG$4='DATA ENTRY'!D797),'DATA ENTRY'!E797,"")))</f>
        <v/>
      </c>
      <c r="CN798" s="3" t="str">
        <f>IF('DATA ENTRY'!CK797="","",IF('DATA ENTRY'!W797="","",IF(AND($CD$4='DATA ENTRY'!CK797,$CG$4='DATA ENTRY'!D797),'DATA ENTRY'!W797,"")))</f>
        <v/>
      </c>
      <c r="CO798" s="3" t="str">
        <f>IF('DATA ENTRY'!CK797="","",IF('DATA ENTRY'!X797="","",IF(AND($CD$4='DATA ENTRY'!CK797,$CG$4='DATA ENTRY'!D797),'DATA ENTRY'!X797,"")))</f>
        <v/>
      </c>
      <c r="CP798" s="108" t="str">
        <f t="shared" si="199"/>
        <v/>
      </c>
      <c r="CQ798" s="108" t="str">
        <f>IF('DATA ENTRY'!CK797="","",IF('DATA ENTRY'!G797="","",IF(AND($CD$4='DATA ENTRY'!CK797,$CG$4='DATA ENTRY'!D797),'DATA ENTRY'!G797,"")))</f>
        <v/>
      </c>
      <c r="CR798" s="230" t="str">
        <f>IF('DATA ENTRY'!CK797="","",IF('DATA ENTRY'!D797="","",IF(AND($CD$4='DATA ENTRY'!CK797,$CG$4='DATA ENTRY'!D797),'DATA ENTRY'!D797,"")))</f>
        <v/>
      </c>
      <c r="CS798">
        <f t="shared" si="200"/>
        <v>0</v>
      </c>
      <c r="CT798">
        <f t="shared" si="201"/>
        <v>0</v>
      </c>
      <c r="CV798" s="139"/>
      <c r="CX798">
        <f t="shared" si="202"/>
        <v>0</v>
      </c>
      <c r="DB798" t="str">
        <f t="shared" si="209"/>
        <v/>
      </c>
      <c r="DC798" t="str">
        <f t="shared" si="210"/>
        <v/>
      </c>
      <c r="DD798" s="224">
        <v>792</v>
      </c>
      <c r="DE798" s="3" t="str">
        <f>IF('DATA ENTRY'!CK797="","",IF('DATA ENTRY'!B797="","",IF(AND($DF$4='DATA ENTRY'!D797),'DATA ENTRY'!B797,"")))</f>
        <v/>
      </c>
      <c r="DF798" s="3" t="str">
        <f>IF('DATA ENTRY'!CK797="","",IF('DATA ENTRY'!C797="","",IF(AND($DF$4='DATA ENTRY'!D797),'DATA ENTRY'!C797,"")))</f>
        <v/>
      </c>
      <c r="DG798" s="4" t="str">
        <f>IF('DATA ENTRY'!CK797="","",IF('DATA ENTRY'!I797="","",IF(AND($DF$4='DATA ENTRY'!D797),'DATA ENTRY'!I797,"")))</f>
        <v/>
      </c>
      <c r="DH798" s="4" t="str">
        <f>IF('DATA ENTRY'!CK797="","",IF('DATA ENTRY'!CK797="","",IF(AND($DF$4='DATA ENTRY'!D797),'DATA ENTRY'!CK797,"")))</f>
        <v/>
      </c>
      <c r="DI798" s="3" t="str">
        <f>IF('DATA ENTRY'!CK797="","",IF('DATA ENTRY'!N797="","",IF(AND($DF$4='DATA ENTRY'!D797),'DATA ENTRY'!N797,"")))</f>
        <v/>
      </c>
      <c r="DJ798" s="107" t="str">
        <f>IF('DATA ENTRY'!CK797="","",IF('DATA ENTRY'!O797="","",IF(AND($DF$4='DATA ENTRY'!D797),'DATA ENTRY'!O797,"")))</f>
        <v/>
      </c>
      <c r="DK798" s="3" t="str">
        <f>IF('DATA ENTRY'!CK797="","",IF('DATA ENTRY'!P797="","",IF(AND($DF$4='DATA ENTRY'!D797),'DATA ENTRY'!P797,"")))</f>
        <v/>
      </c>
      <c r="DL798" s="107" t="str">
        <f>IF('DATA ENTRY'!CK797="","",IF('DATA ENTRY'!Q797="","",IF(AND($DF$4='DATA ENTRY'!D797),'DATA ENTRY'!Q797,"")))</f>
        <v/>
      </c>
      <c r="DM798" s="3" t="str">
        <f>IF('DATA ENTRY'!CK797="","",IF('DATA ENTRY'!R797="","",IF(AND($DF$4='DATA ENTRY'!D797),'DATA ENTRY'!R797,"")))</f>
        <v/>
      </c>
      <c r="DN798" s="107" t="str">
        <f>IF('DATA ENTRY'!CK797="","",IF('DATA ENTRY'!S797="","",IF(AND($DF$4='DATA ENTRY'!D797),'DATA ENTRY'!S797,"")))</f>
        <v/>
      </c>
      <c r="DO798" s="3" t="str">
        <f>IF('DATA ENTRY'!CK797="","",IF('DATA ENTRY'!E797="","",IF(AND($DF$4='DATA ENTRY'!D797),'DATA ENTRY'!E797,"")))</f>
        <v/>
      </c>
      <c r="DP798" s="3" t="str">
        <f>IF('DATA ENTRY'!CK797="","",IF('DATA ENTRY'!D797="","",IF(AND($DF$4='DATA ENTRY'!D797),'DATA ENTRY'!D797,"")))</f>
        <v/>
      </c>
      <c r="DQ798" s="3" t="str">
        <f>IF('DATA ENTRY'!CK797="","",IF('DATA ENTRY'!W797="","",IF(AND($DF$4='DATA ENTRY'!D797),'DATA ENTRY'!W797,"")))</f>
        <v/>
      </c>
      <c r="DR798" s="3" t="str">
        <f>IF('DATA ENTRY'!CK797="","",IF('DATA ENTRY'!X797="","",IF(AND($DF$4='DATA ENTRY'!D797),'DATA ENTRY'!X797,"")))</f>
        <v/>
      </c>
      <c r="DS798" s="108" t="str">
        <f t="shared" si="203"/>
        <v/>
      </c>
      <c r="DT798" s="108" t="str">
        <f>IF('DATA ENTRY'!CK797="","",IF('DATA ENTRY'!D797="","",IF(AND($DF$4='DATA ENTRY'!D797),'DATA ENTRY'!G797,"")))</f>
        <v/>
      </c>
      <c r="DY798">
        <f t="shared" si="204"/>
        <v>0</v>
      </c>
      <c r="EB798" t="str">
        <f t="shared" si="205"/>
        <v/>
      </c>
      <c r="EC798" t="str">
        <f t="shared" si="206"/>
        <v/>
      </c>
      <c r="ED798" s="224">
        <v>792</v>
      </c>
      <c r="EE798" s="3" t="str">
        <f>IF('DATA ENTRY'!CK797="","",IF('DATA ENTRY'!B797="","",IF(AND($EF$4='DATA ENTRY'!G797,$EH$4='DATA ENTRY'!F797),'DATA ENTRY'!B797,"")))</f>
        <v/>
      </c>
      <c r="EF798" s="3" t="str">
        <f>IF('DATA ENTRY'!CK797="","",IF('DATA ENTRY'!C797="","",IF(AND($EF$4='DATA ENTRY'!G797,$EH$4='DATA ENTRY'!F797),'DATA ENTRY'!C797,"")))</f>
        <v/>
      </c>
      <c r="EG798" s="4" t="str">
        <f>IF('DATA ENTRY'!CK797="","",IF('DATA ENTRY'!I797="","",IF(AND($EF$4='DATA ENTRY'!G797,$EH$4='DATA ENTRY'!F797),'DATA ENTRY'!I797,"")))</f>
        <v/>
      </c>
      <c r="EH798" s="4" t="str">
        <f>IF('DATA ENTRY'!CK797="","",IF('DATA ENTRY'!CK797="","",IF(AND($EF$4='DATA ENTRY'!G797,$EH$4='DATA ENTRY'!F797),'DATA ENTRY'!CK797,"")))</f>
        <v/>
      </c>
      <c r="EI798" s="3" t="str">
        <f>IF('DATA ENTRY'!CK797="","",IF('DATA ENTRY'!N797="","",IF(AND($EF$4='DATA ENTRY'!G797,$EH$4='DATA ENTRY'!F797),'DATA ENTRY'!N797,"")))</f>
        <v/>
      </c>
      <c r="EJ798" s="107" t="str">
        <f>IF('DATA ENTRY'!CK797="","",IF('DATA ENTRY'!O797="","",IF(AND($EF$4='DATA ENTRY'!G797,$EH$4='DATA ENTRY'!F797),'DATA ENTRY'!O797,"")))</f>
        <v/>
      </c>
      <c r="EK798" s="3" t="str">
        <f>IF('DATA ENTRY'!CK797="","",IF('DATA ENTRY'!P797="","",IF(AND($EF$4='DATA ENTRY'!G797,$EH$4='DATA ENTRY'!F797),'DATA ENTRY'!P797,"")))</f>
        <v/>
      </c>
      <c r="EL798" s="107" t="str">
        <f>IF('DATA ENTRY'!CK797="","",IF('DATA ENTRY'!Q797="","",IF(AND($EF$4='DATA ENTRY'!G797,$EH$4='DATA ENTRY'!F797),'DATA ENTRY'!Q797,"")))</f>
        <v/>
      </c>
      <c r="EM798" s="3" t="str">
        <f>IF('DATA ENTRY'!CK797="","",IF('DATA ENTRY'!R797="","",IF(AND($EF$4='DATA ENTRY'!G797,$EH$4='DATA ENTRY'!F797),'DATA ENTRY'!R797,"")))</f>
        <v/>
      </c>
      <c r="EN798" s="107" t="str">
        <f>IF('DATA ENTRY'!CK797="","",IF('DATA ENTRY'!S797="","",IF(AND($EF$4='DATA ENTRY'!G797,$EH$4='DATA ENTRY'!F797),'DATA ENTRY'!S797,"")))</f>
        <v/>
      </c>
      <c r="EO798" s="3" t="str">
        <f>IF('DATA ENTRY'!CK797="","",IF('DATA ENTRY'!E797="","",IF(AND($EF$4='DATA ENTRY'!G797,$EH$4='DATA ENTRY'!F797),'DATA ENTRY'!E797,"")))</f>
        <v/>
      </c>
      <c r="EP798" s="3" t="str">
        <f>IF('DATA ENTRY'!CK797="","",IF('DATA ENTRY'!D797="","",IF(AND($EF$4='DATA ENTRY'!G797,$EH$4='DATA ENTRY'!F797),'DATA ENTRY'!D797,"")))</f>
        <v/>
      </c>
      <c r="EQ798" s="3" t="str">
        <f>IF('DATA ENTRY'!CK797="","",IF('DATA ENTRY'!W797="","",IF(AND($EF$4='DATA ENTRY'!G797,$EH$4='DATA ENTRY'!F797),'DATA ENTRY'!W797,"")))</f>
        <v/>
      </c>
      <c r="ER798" s="3" t="str">
        <f>IF('DATA ENTRY'!CK797="","",IF('DATA ENTRY'!X797="","",IF(AND($EF$4='DATA ENTRY'!G797,$EH$4='DATA ENTRY'!F797),'DATA ENTRY'!X797,"")))</f>
        <v/>
      </c>
      <c r="ES798" s="108" t="str">
        <f t="shared" si="207"/>
        <v/>
      </c>
      <c r="ET798" s="108" t="str">
        <f>IF('DATA ENTRY'!CK797="","",IF('DATA ENTRY'!D797="","",IF(AND($EF$4='DATA ENTRY'!G797,$EH$4='DATA ENTRY'!F797),'DATA ENTRY'!G797,"")))</f>
        <v/>
      </c>
      <c r="EY798">
        <f t="shared" si="208"/>
        <v>0</v>
      </c>
    </row>
    <row r="799" spans="1:155">
      <c r="A799" t="str">
        <f>IF(S799=0,"",1+(MAX($A$7:A798)))</f>
        <v/>
      </c>
      <c r="B799" s="224">
        <v>793</v>
      </c>
      <c r="C799" s="3" t="str">
        <f>IF('DATA ENTRY'!CK798="","",IF('DATA ENTRY'!B798="","",IF($D$4="All Post",'DATA ENTRY'!B798,IF(AND($D$4='DATA ENTRY'!CK798),'DATA ENTRY'!B798,""))))</f>
        <v/>
      </c>
      <c r="D799" s="3" t="str">
        <f>IF('DATA ENTRY'!CK798="","",IF('DATA ENTRY'!C798="","",IF($D$4="All Post",'DATA ENTRY'!C798,IF(AND($D$4='DATA ENTRY'!CK798),'DATA ENTRY'!C798,""))))</f>
        <v/>
      </c>
      <c r="E799" s="4" t="str">
        <f>IF('DATA ENTRY'!CK798="","",IF('DATA ENTRY'!I798="","",IF($D$4="All Post",'DATA ENTRY'!I798,IF(AND($D$4='DATA ENTRY'!CK798),'DATA ENTRY'!I798,""))))</f>
        <v/>
      </c>
      <c r="F799" s="4" t="str">
        <f>IF('DATA ENTRY'!CK798="","",IF('DATA ENTRY'!CK798="","",IF($D$4="All Post",'DATA ENTRY'!CK798,IF(AND($D$4='DATA ENTRY'!CK798),'DATA ENTRY'!CK798,""))))</f>
        <v/>
      </c>
      <c r="G799" s="3" t="str">
        <f>IF('DATA ENTRY'!CK798="","",IF('DATA ENTRY'!N798="","",IF($D$4="All Post",'DATA ENTRY'!N798,IF(AND($D$4='DATA ENTRY'!CK798),'DATA ENTRY'!N798,""))))</f>
        <v/>
      </c>
      <c r="H799" s="107" t="str">
        <f>IF('DATA ENTRY'!CK798="","",IF('DATA ENTRY'!O798="","",IF($D$4="All Post",'DATA ENTRY'!O798,IF(AND($D$4='DATA ENTRY'!CK798),'DATA ENTRY'!O798,""))))</f>
        <v/>
      </c>
      <c r="I799" s="3" t="str">
        <f>IF('DATA ENTRY'!CK798="","",IF('DATA ENTRY'!P798="","",IF($D$4="All Post",'DATA ENTRY'!P798,IF(AND($D$4='DATA ENTRY'!CK798),'DATA ENTRY'!P798,""))))</f>
        <v/>
      </c>
      <c r="J799" s="107" t="str">
        <f>IF('DATA ENTRY'!CK798="","",IF('DATA ENTRY'!Q798="","",IF($D$4="All Post",'DATA ENTRY'!Q798,IF(AND($D$4='DATA ENTRY'!CK798),'DATA ENTRY'!Q798,""))))</f>
        <v/>
      </c>
      <c r="K799" s="3" t="str">
        <f>IF('DATA ENTRY'!CK798="","",IF('DATA ENTRY'!R798="","",IF($D$4="All Post",'DATA ENTRY'!R798,IF(AND($D$4='DATA ENTRY'!CK798),'DATA ENTRY'!R798,""))))</f>
        <v/>
      </c>
      <c r="L799" s="3" t="str">
        <f>IF('DATA ENTRY'!CK798="","",IF('DATA ENTRY'!S798="","",IF($D$4="All Post",'DATA ENTRY'!S798,IF(AND($D$4='DATA ENTRY'!CK798),'DATA ENTRY'!S798,""))))</f>
        <v/>
      </c>
      <c r="M799" s="3" t="str">
        <f>IF('DATA ENTRY'!CK798="","",IF('DATA ENTRY'!E798="","",IF($D$4="All Post",'DATA ENTRY'!E798,IF(AND($D$4='DATA ENTRY'!CK798),'DATA ENTRY'!E798,""))))</f>
        <v/>
      </c>
      <c r="N799" s="3" t="str">
        <f>IF('DATA ENTRY'!CK798="","",IF('DATA ENTRY'!W798="","",IF($D$4="All Post",'DATA ENTRY'!W798,IF(AND($D$4='DATA ENTRY'!CK798),'DATA ENTRY'!W798,""))))</f>
        <v/>
      </c>
      <c r="O799" s="3" t="str">
        <f>IF('DATA ENTRY'!CK798="","",IF('DATA ENTRY'!X798="","",IF($D$4="All Post",'DATA ENTRY'!X798,IF(AND($D$4='DATA ENTRY'!CK798),'DATA ENTRY'!X798,""))))</f>
        <v/>
      </c>
      <c r="P799" s="3" t="str">
        <f>IF('DATA ENTRY'!CK798="","",IF('DATA ENTRY'!G798="","",IF($D$4="All Post",'DATA ENTRY'!G798,IF(AND($D$4='DATA ENTRY'!CK798),'DATA ENTRY'!G798,""))))</f>
        <v/>
      </c>
      <c r="S799">
        <f t="shared" si="195"/>
        <v>0</v>
      </c>
      <c r="T799" t="str">
        <f t="shared" si="196"/>
        <v/>
      </c>
      <c r="BZ799" t="str">
        <f t="shared" si="197"/>
        <v/>
      </c>
      <c r="CA799" t="str">
        <f t="shared" si="198"/>
        <v/>
      </c>
      <c r="CB799" s="224">
        <v>793</v>
      </c>
      <c r="CC799" s="3" t="str">
        <f>IF('DATA ENTRY'!CK798="","",IF('DATA ENTRY'!B798="","",IF(AND($CD$4='DATA ENTRY'!CK798,$CG$4='DATA ENTRY'!D798),'DATA ENTRY'!B798,"")))</f>
        <v/>
      </c>
      <c r="CD799" s="3" t="str">
        <f>IF('DATA ENTRY'!CK798="","",IF('DATA ENTRY'!C798="","",IF(AND($CD$4='DATA ENTRY'!CK798,$CG$4='DATA ENTRY'!D798),'DATA ENTRY'!C798,"")))</f>
        <v/>
      </c>
      <c r="CE799" s="4" t="str">
        <f>IF('DATA ENTRY'!CK798="","",IF('DATA ENTRY'!I798="","",IF(AND($CD$4='DATA ENTRY'!CK798,$CG$4='DATA ENTRY'!D798),'DATA ENTRY'!I798,"")))</f>
        <v/>
      </c>
      <c r="CF799" s="4" t="str">
        <f>IF('DATA ENTRY'!CK798="","",IF('DATA ENTRY'!CK798="","",IF(AND($CD$4='DATA ENTRY'!CK798,$CG$4='DATA ENTRY'!D798),'DATA ENTRY'!CK798,"")))</f>
        <v/>
      </c>
      <c r="CG799" s="3" t="str">
        <f>IF('DATA ENTRY'!CK798="","",IF('DATA ENTRY'!N798="","",IF(AND($CD$4='DATA ENTRY'!CK798,$CG$4='DATA ENTRY'!D798),'DATA ENTRY'!N798,"")))</f>
        <v/>
      </c>
      <c r="CH799" s="107" t="str">
        <f>IF('DATA ENTRY'!CK798="","",IF('DATA ENTRY'!O798="","",IF(AND($CD$4='DATA ENTRY'!CK798,$CG$4='DATA ENTRY'!D798),'DATA ENTRY'!O798,"")))</f>
        <v/>
      </c>
      <c r="CI799" s="3" t="str">
        <f>IF('DATA ENTRY'!CK798="","",IF('DATA ENTRY'!P798="","",IF(AND($CD$4='DATA ENTRY'!CK798,$CG$4='DATA ENTRY'!D798),'DATA ENTRY'!P798,"")))</f>
        <v/>
      </c>
      <c r="CJ799" s="107" t="str">
        <f>IF('DATA ENTRY'!CK798="","",IF('DATA ENTRY'!Q798="","",IF(AND($CD$4='DATA ENTRY'!CK798,$CG$4='DATA ENTRY'!D798),'DATA ENTRY'!Q798,"")))</f>
        <v/>
      </c>
      <c r="CK799" s="3" t="str">
        <f>IF('DATA ENTRY'!CK798="","",IF('DATA ENTRY'!R798="","",IF(AND($CD$4='DATA ENTRY'!CK798,$CG$4='DATA ENTRY'!D798),'DATA ENTRY'!R798,"")))</f>
        <v/>
      </c>
      <c r="CL799" s="3" t="str">
        <f>IF('DATA ENTRY'!CK798="","",IF('DATA ENTRY'!S798="","",IF(AND($CD$4='DATA ENTRY'!CK798,$CG$4='DATA ENTRY'!D798),'DATA ENTRY'!S798,"")))</f>
        <v/>
      </c>
      <c r="CM799" s="3" t="str">
        <f>IF('DATA ENTRY'!CK798="","",IF('DATA ENTRY'!E798="","",IF(AND($CD$4='DATA ENTRY'!CK798,$CG$4='DATA ENTRY'!D798),'DATA ENTRY'!E798,"")))</f>
        <v/>
      </c>
      <c r="CN799" s="3" t="str">
        <f>IF('DATA ENTRY'!CK798="","",IF('DATA ENTRY'!W798="","",IF(AND($CD$4='DATA ENTRY'!CK798,$CG$4='DATA ENTRY'!D798),'DATA ENTRY'!W798,"")))</f>
        <v/>
      </c>
      <c r="CO799" s="3" t="str">
        <f>IF('DATA ENTRY'!CK798="","",IF('DATA ENTRY'!X798="","",IF(AND($CD$4='DATA ENTRY'!CK798,$CG$4='DATA ENTRY'!D798),'DATA ENTRY'!X798,"")))</f>
        <v/>
      </c>
      <c r="CP799" s="108" t="str">
        <f t="shared" si="199"/>
        <v/>
      </c>
      <c r="CQ799" s="108" t="str">
        <f>IF('DATA ENTRY'!CK798="","",IF('DATA ENTRY'!G798="","",IF(AND($CD$4='DATA ENTRY'!CK798,$CG$4='DATA ENTRY'!D798),'DATA ENTRY'!G798,"")))</f>
        <v/>
      </c>
      <c r="CR799" s="230" t="str">
        <f>IF('DATA ENTRY'!CK798="","",IF('DATA ENTRY'!D798="","",IF(AND($CD$4='DATA ENTRY'!CK798,$CG$4='DATA ENTRY'!D798),'DATA ENTRY'!D798,"")))</f>
        <v/>
      </c>
      <c r="CS799">
        <f t="shared" si="200"/>
        <v>0</v>
      </c>
      <c r="CT799">
        <f t="shared" si="201"/>
        <v>0</v>
      </c>
      <c r="CV799" s="139"/>
      <c r="CX799">
        <f t="shared" si="202"/>
        <v>0</v>
      </c>
      <c r="DB799" t="str">
        <f t="shared" si="209"/>
        <v/>
      </c>
      <c r="DC799" t="str">
        <f t="shared" si="210"/>
        <v/>
      </c>
      <c r="DD799" s="224">
        <v>793</v>
      </c>
      <c r="DE799" s="3" t="str">
        <f>IF('DATA ENTRY'!CK798="","",IF('DATA ENTRY'!B798="","",IF(AND($DF$4='DATA ENTRY'!D798),'DATA ENTRY'!B798,"")))</f>
        <v/>
      </c>
      <c r="DF799" s="3" t="str">
        <f>IF('DATA ENTRY'!CK798="","",IF('DATA ENTRY'!C798="","",IF(AND($DF$4='DATA ENTRY'!D798),'DATA ENTRY'!C798,"")))</f>
        <v/>
      </c>
      <c r="DG799" s="4" t="str">
        <f>IF('DATA ENTRY'!CK798="","",IF('DATA ENTRY'!I798="","",IF(AND($DF$4='DATA ENTRY'!D798),'DATA ENTRY'!I798,"")))</f>
        <v/>
      </c>
      <c r="DH799" s="4" t="str">
        <f>IF('DATA ENTRY'!CK798="","",IF('DATA ENTRY'!CK798="","",IF(AND($DF$4='DATA ENTRY'!D798),'DATA ENTRY'!CK798,"")))</f>
        <v/>
      </c>
      <c r="DI799" s="3" t="str">
        <f>IF('DATA ENTRY'!CK798="","",IF('DATA ENTRY'!N798="","",IF(AND($DF$4='DATA ENTRY'!D798),'DATA ENTRY'!N798,"")))</f>
        <v/>
      </c>
      <c r="DJ799" s="107" t="str">
        <f>IF('DATA ENTRY'!CK798="","",IF('DATA ENTRY'!O798="","",IF(AND($DF$4='DATA ENTRY'!D798),'DATA ENTRY'!O798,"")))</f>
        <v/>
      </c>
      <c r="DK799" s="3" t="str">
        <f>IF('DATA ENTRY'!CK798="","",IF('DATA ENTRY'!P798="","",IF(AND($DF$4='DATA ENTRY'!D798),'DATA ENTRY'!P798,"")))</f>
        <v/>
      </c>
      <c r="DL799" s="107" t="str">
        <f>IF('DATA ENTRY'!CK798="","",IF('DATA ENTRY'!Q798="","",IF(AND($DF$4='DATA ENTRY'!D798),'DATA ENTRY'!Q798,"")))</f>
        <v/>
      </c>
      <c r="DM799" s="3" t="str">
        <f>IF('DATA ENTRY'!CK798="","",IF('DATA ENTRY'!R798="","",IF(AND($DF$4='DATA ENTRY'!D798),'DATA ENTRY'!R798,"")))</f>
        <v/>
      </c>
      <c r="DN799" s="107" t="str">
        <f>IF('DATA ENTRY'!CK798="","",IF('DATA ENTRY'!S798="","",IF(AND($DF$4='DATA ENTRY'!D798),'DATA ENTRY'!S798,"")))</f>
        <v/>
      </c>
      <c r="DO799" s="3" t="str">
        <f>IF('DATA ENTRY'!CK798="","",IF('DATA ENTRY'!E798="","",IF(AND($DF$4='DATA ENTRY'!D798),'DATA ENTRY'!E798,"")))</f>
        <v/>
      </c>
      <c r="DP799" s="3" t="str">
        <f>IF('DATA ENTRY'!CK798="","",IF('DATA ENTRY'!D798="","",IF(AND($DF$4='DATA ENTRY'!D798),'DATA ENTRY'!D798,"")))</f>
        <v/>
      </c>
      <c r="DQ799" s="3" t="str">
        <f>IF('DATA ENTRY'!CK798="","",IF('DATA ENTRY'!W798="","",IF(AND($DF$4='DATA ENTRY'!D798),'DATA ENTRY'!W798,"")))</f>
        <v/>
      </c>
      <c r="DR799" s="3" t="str">
        <f>IF('DATA ENTRY'!CK798="","",IF('DATA ENTRY'!X798="","",IF(AND($DF$4='DATA ENTRY'!D798),'DATA ENTRY'!X798,"")))</f>
        <v/>
      </c>
      <c r="DS799" s="108" t="str">
        <f t="shared" si="203"/>
        <v/>
      </c>
      <c r="DT799" s="108" t="str">
        <f>IF('DATA ENTRY'!CK798="","",IF('DATA ENTRY'!D798="","",IF(AND($DF$4='DATA ENTRY'!D798),'DATA ENTRY'!G798,"")))</f>
        <v/>
      </c>
      <c r="DY799">
        <f t="shared" si="204"/>
        <v>0</v>
      </c>
      <c r="EB799" t="str">
        <f t="shared" si="205"/>
        <v/>
      </c>
      <c r="EC799" t="str">
        <f t="shared" si="206"/>
        <v/>
      </c>
      <c r="ED799" s="224">
        <v>793</v>
      </c>
      <c r="EE799" s="3" t="str">
        <f>IF('DATA ENTRY'!CK798="","",IF('DATA ENTRY'!B798="","",IF(AND($EF$4='DATA ENTRY'!G798,$EH$4='DATA ENTRY'!F798),'DATA ENTRY'!B798,"")))</f>
        <v/>
      </c>
      <c r="EF799" s="3" t="str">
        <f>IF('DATA ENTRY'!CK798="","",IF('DATA ENTRY'!C798="","",IF(AND($EF$4='DATA ENTRY'!G798,$EH$4='DATA ENTRY'!F798),'DATA ENTRY'!C798,"")))</f>
        <v/>
      </c>
      <c r="EG799" s="4" t="str">
        <f>IF('DATA ENTRY'!CK798="","",IF('DATA ENTRY'!I798="","",IF(AND($EF$4='DATA ENTRY'!G798,$EH$4='DATA ENTRY'!F798),'DATA ENTRY'!I798,"")))</f>
        <v/>
      </c>
      <c r="EH799" s="4" t="str">
        <f>IF('DATA ENTRY'!CK798="","",IF('DATA ENTRY'!CK798="","",IF(AND($EF$4='DATA ENTRY'!G798,$EH$4='DATA ENTRY'!F798),'DATA ENTRY'!CK798,"")))</f>
        <v/>
      </c>
      <c r="EI799" s="3" t="str">
        <f>IF('DATA ENTRY'!CK798="","",IF('DATA ENTRY'!N798="","",IF(AND($EF$4='DATA ENTRY'!G798,$EH$4='DATA ENTRY'!F798),'DATA ENTRY'!N798,"")))</f>
        <v/>
      </c>
      <c r="EJ799" s="107" t="str">
        <f>IF('DATA ENTRY'!CK798="","",IF('DATA ENTRY'!O798="","",IF(AND($EF$4='DATA ENTRY'!G798,$EH$4='DATA ENTRY'!F798),'DATA ENTRY'!O798,"")))</f>
        <v/>
      </c>
      <c r="EK799" s="3" t="str">
        <f>IF('DATA ENTRY'!CK798="","",IF('DATA ENTRY'!P798="","",IF(AND($EF$4='DATA ENTRY'!G798,$EH$4='DATA ENTRY'!F798),'DATA ENTRY'!P798,"")))</f>
        <v/>
      </c>
      <c r="EL799" s="107" t="str">
        <f>IF('DATA ENTRY'!CK798="","",IF('DATA ENTRY'!Q798="","",IF(AND($EF$4='DATA ENTRY'!G798,$EH$4='DATA ENTRY'!F798),'DATA ENTRY'!Q798,"")))</f>
        <v/>
      </c>
      <c r="EM799" s="3" t="str">
        <f>IF('DATA ENTRY'!CK798="","",IF('DATA ENTRY'!R798="","",IF(AND($EF$4='DATA ENTRY'!G798,$EH$4='DATA ENTRY'!F798),'DATA ENTRY'!R798,"")))</f>
        <v/>
      </c>
      <c r="EN799" s="107" t="str">
        <f>IF('DATA ENTRY'!CK798="","",IF('DATA ENTRY'!S798="","",IF(AND($EF$4='DATA ENTRY'!G798,$EH$4='DATA ENTRY'!F798),'DATA ENTRY'!S798,"")))</f>
        <v/>
      </c>
      <c r="EO799" s="3" t="str">
        <f>IF('DATA ENTRY'!CK798="","",IF('DATA ENTRY'!E798="","",IF(AND($EF$4='DATA ENTRY'!G798,$EH$4='DATA ENTRY'!F798),'DATA ENTRY'!E798,"")))</f>
        <v/>
      </c>
      <c r="EP799" s="3" t="str">
        <f>IF('DATA ENTRY'!CK798="","",IF('DATA ENTRY'!D798="","",IF(AND($EF$4='DATA ENTRY'!G798,$EH$4='DATA ENTRY'!F798),'DATA ENTRY'!D798,"")))</f>
        <v/>
      </c>
      <c r="EQ799" s="3" t="str">
        <f>IF('DATA ENTRY'!CK798="","",IF('DATA ENTRY'!W798="","",IF(AND($EF$4='DATA ENTRY'!G798,$EH$4='DATA ENTRY'!F798),'DATA ENTRY'!W798,"")))</f>
        <v/>
      </c>
      <c r="ER799" s="3" t="str">
        <f>IF('DATA ENTRY'!CK798="","",IF('DATA ENTRY'!X798="","",IF(AND($EF$4='DATA ENTRY'!G798,$EH$4='DATA ENTRY'!F798),'DATA ENTRY'!X798,"")))</f>
        <v/>
      </c>
      <c r="ES799" s="108" t="str">
        <f t="shared" si="207"/>
        <v/>
      </c>
      <c r="ET799" s="108" t="str">
        <f>IF('DATA ENTRY'!CK798="","",IF('DATA ENTRY'!D798="","",IF(AND($EF$4='DATA ENTRY'!G798,$EH$4='DATA ENTRY'!F798),'DATA ENTRY'!G798,"")))</f>
        <v/>
      </c>
      <c r="EY799">
        <f t="shared" si="208"/>
        <v>0</v>
      </c>
    </row>
    <row r="800" spans="1:155">
      <c r="A800" t="str">
        <f>IF(S800=0,"",1+(MAX($A$7:A799)))</f>
        <v/>
      </c>
      <c r="B800" s="224">
        <v>794</v>
      </c>
      <c r="C800" s="3" t="str">
        <f>IF('DATA ENTRY'!CK799="","",IF('DATA ENTRY'!B799="","",IF($D$4="All Post",'DATA ENTRY'!B799,IF(AND($D$4='DATA ENTRY'!CK799),'DATA ENTRY'!B799,""))))</f>
        <v/>
      </c>
      <c r="D800" s="3" t="str">
        <f>IF('DATA ENTRY'!CK799="","",IF('DATA ENTRY'!C799="","",IF($D$4="All Post",'DATA ENTRY'!C799,IF(AND($D$4='DATA ENTRY'!CK799),'DATA ENTRY'!C799,""))))</f>
        <v/>
      </c>
      <c r="E800" s="4" t="str">
        <f>IF('DATA ENTRY'!CK799="","",IF('DATA ENTRY'!I799="","",IF($D$4="All Post",'DATA ENTRY'!I799,IF(AND($D$4='DATA ENTRY'!CK799),'DATA ENTRY'!I799,""))))</f>
        <v/>
      </c>
      <c r="F800" s="4" t="str">
        <f>IF('DATA ENTRY'!CK799="","",IF('DATA ENTRY'!CK799="","",IF($D$4="All Post",'DATA ENTRY'!CK799,IF(AND($D$4='DATA ENTRY'!CK799),'DATA ENTRY'!CK799,""))))</f>
        <v/>
      </c>
      <c r="G800" s="3" t="str">
        <f>IF('DATA ENTRY'!CK799="","",IF('DATA ENTRY'!N799="","",IF($D$4="All Post",'DATA ENTRY'!N799,IF(AND($D$4='DATA ENTRY'!CK799),'DATA ENTRY'!N799,""))))</f>
        <v/>
      </c>
      <c r="H800" s="107" t="str">
        <f>IF('DATA ENTRY'!CK799="","",IF('DATA ENTRY'!O799="","",IF($D$4="All Post",'DATA ENTRY'!O799,IF(AND($D$4='DATA ENTRY'!CK799),'DATA ENTRY'!O799,""))))</f>
        <v/>
      </c>
      <c r="I800" s="3" t="str">
        <f>IF('DATA ENTRY'!CK799="","",IF('DATA ENTRY'!P799="","",IF($D$4="All Post",'DATA ENTRY'!P799,IF(AND($D$4='DATA ENTRY'!CK799),'DATA ENTRY'!P799,""))))</f>
        <v/>
      </c>
      <c r="J800" s="107" t="str">
        <f>IF('DATA ENTRY'!CK799="","",IF('DATA ENTRY'!Q799="","",IF($D$4="All Post",'DATA ENTRY'!Q799,IF(AND($D$4='DATA ENTRY'!CK799),'DATA ENTRY'!Q799,""))))</f>
        <v/>
      </c>
      <c r="K800" s="3" t="str">
        <f>IF('DATA ENTRY'!CK799="","",IF('DATA ENTRY'!R799="","",IF($D$4="All Post",'DATA ENTRY'!R799,IF(AND($D$4='DATA ENTRY'!CK799),'DATA ENTRY'!R799,""))))</f>
        <v/>
      </c>
      <c r="L800" s="3" t="str">
        <f>IF('DATA ENTRY'!CK799="","",IF('DATA ENTRY'!S799="","",IF($D$4="All Post",'DATA ENTRY'!S799,IF(AND($D$4='DATA ENTRY'!CK799),'DATA ENTRY'!S799,""))))</f>
        <v/>
      </c>
      <c r="M800" s="3" t="str">
        <f>IF('DATA ENTRY'!CK799="","",IF('DATA ENTRY'!E799="","",IF($D$4="All Post",'DATA ENTRY'!E799,IF(AND($D$4='DATA ENTRY'!CK799),'DATA ENTRY'!E799,""))))</f>
        <v/>
      </c>
      <c r="N800" s="3" t="str">
        <f>IF('DATA ENTRY'!CK799="","",IF('DATA ENTRY'!W799="","",IF($D$4="All Post",'DATA ENTRY'!W799,IF(AND($D$4='DATA ENTRY'!CK799),'DATA ENTRY'!W799,""))))</f>
        <v/>
      </c>
      <c r="O800" s="3" t="str">
        <f>IF('DATA ENTRY'!CK799="","",IF('DATA ENTRY'!X799="","",IF($D$4="All Post",'DATA ENTRY'!X799,IF(AND($D$4='DATA ENTRY'!CK799),'DATA ENTRY'!X799,""))))</f>
        <v/>
      </c>
      <c r="P800" s="3" t="str">
        <f>IF('DATA ENTRY'!CK799="","",IF('DATA ENTRY'!G799="","",IF($D$4="All Post",'DATA ENTRY'!G799,IF(AND($D$4='DATA ENTRY'!CK799),'DATA ENTRY'!G799,""))))</f>
        <v/>
      </c>
      <c r="S800">
        <f t="shared" si="195"/>
        <v>0</v>
      </c>
      <c r="T800" t="str">
        <f t="shared" si="196"/>
        <v/>
      </c>
      <c r="BZ800" t="str">
        <f t="shared" si="197"/>
        <v/>
      </c>
      <c r="CA800" t="str">
        <f t="shared" si="198"/>
        <v/>
      </c>
      <c r="CB800" s="224">
        <v>794</v>
      </c>
      <c r="CC800" s="3" t="str">
        <f>IF('DATA ENTRY'!CK799="","",IF('DATA ENTRY'!B799="","",IF(AND($CD$4='DATA ENTRY'!CK799,$CG$4='DATA ENTRY'!D799),'DATA ENTRY'!B799,"")))</f>
        <v/>
      </c>
      <c r="CD800" s="3" t="str">
        <f>IF('DATA ENTRY'!CK799="","",IF('DATA ENTRY'!C799="","",IF(AND($CD$4='DATA ENTRY'!CK799,$CG$4='DATA ENTRY'!D799),'DATA ENTRY'!C799,"")))</f>
        <v/>
      </c>
      <c r="CE800" s="4" t="str">
        <f>IF('DATA ENTRY'!CK799="","",IF('DATA ENTRY'!I799="","",IF(AND($CD$4='DATA ENTRY'!CK799,$CG$4='DATA ENTRY'!D799),'DATA ENTRY'!I799,"")))</f>
        <v/>
      </c>
      <c r="CF800" s="4" t="str">
        <f>IF('DATA ENTRY'!CK799="","",IF('DATA ENTRY'!CK799="","",IF(AND($CD$4='DATA ENTRY'!CK799,$CG$4='DATA ENTRY'!D799),'DATA ENTRY'!CK799,"")))</f>
        <v/>
      </c>
      <c r="CG800" s="3" t="str">
        <f>IF('DATA ENTRY'!CK799="","",IF('DATA ENTRY'!N799="","",IF(AND($CD$4='DATA ENTRY'!CK799,$CG$4='DATA ENTRY'!D799),'DATA ENTRY'!N799,"")))</f>
        <v/>
      </c>
      <c r="CH800" s="107" t="str">
        <f>IF('DATA ENTRY'!CK799="","",IF('DATA ENTRY'!O799="","",IF(AND($CD$4='DATA ENTRY'!CK799,$CG$4='DATA ENTRY'!D799),'DATA ENTRY'!O799,"")))</f>
        <v/>
      </c>
      <c r="CI800" s="3" t="str">
        <f>IF('DATA ENTRY'!CK799="","",IF('DATA ENTRY'!P799="","",IF(AND($CD$4='DATA ENTRY'!CK799,$CG$4='DATA ENTRY'!D799),'DATA ENTRY'!P799,"")))</f>
        <v/>
      </c>
      <c r="CJ800" s="107" t="str">
        <f>IF('DATA ENTRY'!CK799="","",IF('DATA ENTRY'!Q799="","",IF(AND($CD$4='DATA ENTRY'!CK799,$CG$4='DATA ENTRY'!D799),'DATA ENTRY'!Q799,"")))</f>
        <v/>
      </c>
      <c r="CK800" s="3" t="str">
        <f>IF('DATA ENTRY'!CK799="","",IF('DATA ENTRY'!R799="","",IF(AND($CD$4='DATA ENTRY'!CK799,$CG$4='DATA ENTRY'!D799),'DATA ENTRY'!R799,"")))</f>
        <v/>
      </c>
      <c r="CL800" s="3" t="str">
        <f>IF('DATA ENTRY'!CK799="","",IF('DATA ENTRY'!S799="","",IF(AND($CD$4='DATA ENTRY'!CK799,$CG$4='DATA ENTRY'!D799),'DATA ENTRY'!S799,"")))</f>
        <v/>
      </c>
      <c r="CM800" s="3" t="str">
        <f>IF('DATA ENTRY'!CK799="","",IF('DATA ENTRY'!E799="","",IF(AND($CD$4='DATA ENTRY'!CK799,$CG$4='DATA ENTRY'!D799),'DATA ENTRY'!E799,"")))</f>
        <v/>
      </c>
      <c r="CN800" s="3" t="str">
        <f>IF('DATA ENTRY'!CK799="","",IF('DATA ENTRY'!W799="","",IF(AND($CD$4='DATA ENTRY'!CK799,$CG$4='DATA ENTRY'!D799),'DATA ENTRY'!W799,"")))</f>
        <v/>
      </c>
      <c r="CO800" s="3" t="str">
        <f>IF('DATA ENTRY'!CK799="","",IF('DATA ENTRY'!X799="","",IF(AND($CD$4='DATA ENTRY'!CK799,$CG$4='DATA ENTRY'!D799),'DATA ENTRY'!X799,"")))</f>
        <v/>
      </c>
      <c r="CP800" s="108" t="str">
        <f t="shared" si="199"/>
        <v/>
      </c>
      <c r="CQ800" s="108" t="str">
        <f>IF('DATA ENTRY'!CK799="","",IF('DATA ENTRY'!G799="","",IF(AND($CD$4='DATA ENTRY'!CK799,$CG$4='DATA ENTRY'!D799),'DATA ENTRY'!G799,"")))</f>
        <v/>
      </c>
      <c r="CR800" s="230" t="str">
        <f>IF('DATA ENTRY'!CK799="","",IF('DATA ENTRY'!D799="","",IF(AND($CD$4='DATA ENTRY'!CK799,$CG$4='DATA ENTRY'!D799),'DATA ENTRY'!D799,"")))</f>
        <v/>
      </c>
      <c r="CS800">
        <f t="shared" si="200"/>
        <v>0</v>
      </c>
      <c r="CT800">
        <f t="shared" si="201"/>
        <v>0</v>
      </c>
      <c r="CV800" s="139"/>
      <c r="CX800">
        <f t="shared" si="202"/>
        <v>0</v>
      </c>
      <c r="DB800" t="str">
        <f t="shared" si="209"/>
        <v/>
      </c>
      <c r="DC800" t="str">
        <f t="shared" si="210"/>
        <v/>
      </c>
      <c r="DD800" s="224">
        <v>794</v>
      </c>
      <c r="DE800" s="3" t="str">
        <f>IF('DATA ENTRY'!CK799="","",IF('DATA ENTRY'!B799="","",IF(AND($DF$4='DATA ENTRY'!D799),'DATA ENTRY'!B799,"")))</f>
        <v/>
      </c>
      <c r="DF800" s="3" t="str">
        <f>IF('DATA ENTRY'!CK799="","",IF('DATA ENTRY'!C799="","",IF(AND($DF$4='DATA ENTRY'!D799),'DATA ENTRY'!C799,"")))</f>
        <v/>
      </c>
      <c r="DG800" s="4" t="str">
        <f>IF('DATA ENTRY'!CK799="","",IF('DATA ENTRY'!I799="","",IF(AND($DF$4='DATA ENTRY'!D799),'DATA ENTRY'!I799,"")))</f>
        <v/>
      </c>
      <c r="DH800" s="4" t="str">
        <f>IF('DATA ENTRY'!CK799="","",IF('DATA ENTRY'!CK799="","",IF(AND($DF$4='DATA ENTRY'!D799),'DATA ENTRY'!CK799,"")))</f>
        <v/>
      </c>
      <c r="DI800" s="3" t="str">
        <f>IF('DATA ENTRY'!CK799="","",IF('DATA ENTRY'!N799="","",IF(AND($DF$4='DATA ENTRY'!D799),'DATA ENTRY'!N799,"")))</f>
        <v/>
      </c>
      <c r="DJ800" s="107" t="str">
        <f>IF('DATA ENTRY'!CK799="","",IF('DATA ENTRY'!O799="","",IF(AND($DF$4='DATA ENTRY'!D799),'DATA ENTRY'!O799,"")))</f>
        <v/>
      </c>
      <c r="DK800" s="3" t="str">
        <f>IF('DATA ENTRY'!CK799="","",IF('DATA ENTRY'!P799="","",IF(AND($DF$4='DATA ENTRY'!D799),'DATA ENTRY'!P799,"")))</f>
        <v/>
      </c>
      <c r="DL800" s="107" t="str">
        <f>IF('DATA ENTRY'!CK799="","",IF('DATA ENTRY'!Q799="","",IF(AND($DF$4='DATA ENTRY'!D799),'DATA ENTRY'!Q799,"")))</f>
        <v/>
      </c>
      <c r="DM800" s="3" t="str">
        <f>IF('DATA ENTRY'!CK799="","",IF('DATA ENTRY'!R799="","",IF(AND($DF$4='DATA ENTRY'!D799),'DATA ENTRY'!R799,"")))</f>
        <v/>
      </c>
      <c r="DN800" s="107" t="str">
        <f>IF('DATA ENTRY'!CK799="","",IF('DATA ENTRY'!S799="","",IF(AND($DF$4='DATA ENTRY'!D799),'DATA ENTRY'!S799,"")))</f>
        <v/>
      </c>
      <c r="DO800" s="3" t="str">
        <f>IF('DATA ENTRY'!CK799="","",IF('DATA ENTRY'!E799="","",IF(AND($DF$4='DATA ENTRY'!D799),'DATA ENTRY'!E799,"")))</f>
        <v/>
      </c>
      <c r="DP800" s="3" t="str">
        <f>IF('DATA ENTRY'!CK799="","",IF('DATA ENTRY'!D799="","",IF(AND($DF$4='DATA ENTRY'!D799),'DATA ENTRY'!D799,"")))</f>
        <v/>
      </c>
      <c r="DQ800" s="3" t="str">
        <f>IF('DATA ENTRY'!CK799="","",IF('DATA ENTRY'!W799="","",IF(AND($DF$4='DATA ENTRY'!D799),'DATA ENTRY'!W799,"")))</f>
        <v/>
      </c>
      <c r="DR800" s="3" t="str">
        <f>IF('DATA ENTRY'!CK799="","",IF('DATA ENTRY'!X799="","",IF(AND($DF$4='DATA ENTRY'!D799),'DATA ENTRY'!X799,"")))</f>
        <v/>
      </c>
      <c r="DS800" s="108" t="str">
        <f t="shared" si="203"/>
        <v/>
      </c>
      <c r="DT800" s="108" t="str">
        <f>IF('DATA ENTRY'!CK799="","",IF('DATA ENTRY'!D799="","",IF(AND($DF$4='DATA ENTRY'!D799),'DATA ENTRY'!G799,"")))</f>
        <v/>
      </c>
      <c r="DY800">
        <f t="shared" si="204"/>
        <v>0</v>
      </c>
      <c r="EB800" t="str">
        <f t="shared" si="205"/>
        <v/>
      </c>
      <c r="EC800" t="str">
        <f t="shared" si="206"/>
        <v/>
      </c>
      <c r="ED800" s="224">
        <v>794</v>
      </c>
      <c r="EE800" s="3" t="str">
        <f>IF('DATA ENTRY'!CK799="","",IF('DATA ENTRY'!B799="","",IF(AND($EF$4='DATA ENTRY'!G799,$EH$4='DATA ENTRY'!F799),'DATA ENTRY'!B799,"")))</f>
        <v/>
      </c>
      <c r="EF800" s="3" t="str">
        <f>IF('DATA ENTRY'!CK799="","",IF('DATA ENTRY'!C799="","",IF(AND($EF$4='DATA ENTRY'!G799,$EH$4='DATA ENTRY'!F799),'DATA ENTRY'!C799,"")))</f>
        <v/>
      </c>
      <c r="EG800" s="4" t="str">
        <f>IF('DATA ENTRY'!CK799="","",IF('DATA ENTRY'!I799="","",IF(AND($EF$4='DATA ENTRY'!G799,$EH$4='DATA ENTRY'!F799),'DATA ENTRY'!I799,"")))</f>
        <v/>
      </c>
      <c r="EH800" s="4" t="str">
        <f>IF('DATA ENTRY'!CK799="","",IF('DATA ENTRY'!CK799="","",IF(AND($EF$4='DATA ENTRY'!G799,$EH$4='DATA ENTRY'!F799),'DATA ENTRY'!CK799,"")))</f>
        <v/>
      </c>
      <c r="EI800" s="3" t="str">
        <f>IF('DATA ENTRY'!CK799="","",IF('DATA ENTRY'!N799="","",IF(AND($EF$4='DATA ENTRY'!G799,$EH$4='DATA ENTRY'!F799),'DATA ENTRY'!N799,"")))</f>
        <v/>
      </c>
      <c r="EJ800" s="107" t="str">
        <f>IF('DATA ENTRY'!CK799="","",IF('DATA ENTRY'!O799="","",IF(AND($EF$4='DATA ENTRY'!G799,$EH$4='DATA ENTRY'!F799),'DATA ENTRY'!O799,"")))</f>
        <v/>
      </c>
      <c r="EK800" s="3" t="str">
        <f>IF('DATA ENTRY'!CK799="","",IF('DATA ENTRY'!P799="","",IF(AND($EF$4='DATA ENTRY'!G799,$EH$4='DATA ENTRY'!F799),'DATA ENTRY'!P799,"")))</f>
        <v/>
      </c>
      <c r="EL800" s="107" t="str">
        <f>IF('DATA ENTRY'!CK799="","",IF('DATA ENTRY'!Q799="","",IF(AND($EF$4='DATA ENTRY'!G799,$EH$4='DATA ENTRY'!F799),'DATA ENTRY'!Q799,"")))</f>
        <v/>
      </c>
      <c r="EM800" s="3" t="str">
        <f>IF('DATA ENTRY'!CK799="","",IF('DATA ENTRY'!R799="","",IF(AND($EF$4='DATA ENTRY'!G799,$EH$4='DATA ENTRY'!F799),'DATA ENTRY'!R799,"")))</f>
        <v/>
      </c>
      <c r="EN800" s="107" t="str">
        <f>IF('DATA ENTRY'!CK799="","",IF('DATA ENTRY'!S799="","",IF(AND($EF$4='DATA ENTRY'!G799,$EH$4='DATA ENTRY'!F799),'DATA ENTRY'!S799,"")))</f>
        <v/>
      </c>
      <c r="EO800" s="3" t="str">
        <f>IF('DATA ENTRY'!CK799="","",IF('DATA ENTRY'!E799="","",IF(AND($EF$4='DATA ENTRY'!G799,$EH$4='DATA ENTRY'!F799),'DATA ENTRY'!E799,"")))</f>
        <v/>
      </c>
      <c r="EP800" s="3" t="str">
        <f>IF('DATA ENTRY'!CK799="","",IF('DATA ENTRY'!D799="","",IF(AND($EF$4='DATA ENTRY'!G799,$EH$4='DATA ENTRY'!F799),'DATA ENTRY'!D799,"")))</f>
        <v/>
      </c>
      <c r="EQ800" s="3" t="str">
        <f>IF('DATA ENTRY'!CK799="","",IF('DATA ENTRY'!W799="","",IF(AND($EF$4='DATA ENTRY'!G799,$EH$4='DATA ENTRY'!F799),'DATA ENTRY'!W799,"")))</f>
        <v/>
      </c>
      <c r="ER800" s="3" t="str">
        <f>IF('DATA ENTRY'!CK799="","",IF('DATA ENTRY'!X799="","",IF(AND($EF$4='DATA ENTRY'!G799,$EH$4='DATA ENTRY'!F799),'DATA ENTRY'!X799,"")))</f>
        <v/>
      </c>
      <c r="ES800" s="108" t="str">
        <f t="shared" si="207"/>
        <v/>
      </c>
      <c r="ET800" s="108" t="str">
        <f>IF('DATA ENTRY'!CK799="","",IF('DATA ENTRY'!D799="","",IF(AND($EF$4='DATA ENTRY'!G799,$EH$4='DATA ENTRY'!F799),'DATA ENTRY'!G799,"")))</f>
        <v/>
      </c>
      <c r="EY800">
        <f t="shared" si="208"/>
        <v>0</v>
      </c>
    </row>
    <row r="801" spans="1:155">
      <c r="A801" t="str">
        <f>IF(S801=0,"",1+(MAX($A$7:A800)))</f>
        <v/>
      </c>
      <c r="B801" s="224">
        <v>795</v>
      </c>
      <c r="C801" s="3" t="str">
        <f>IF('DATA ENTRY'!CK800="","",IF('DATA ENTRY'!B800="","",IF($D$4="All Post",'DATA ENTRY'!B800,IF(AND($D$4='DATA ENTRY'!CK800),'DATA ENTRY'!B800,""))))</f>
        <v/>
      </c>
      <c r="D801" s="3" t="str">
        <f>IF('DATA ENTRY'!CK800="","",IF('DATA ENTRY'!C800="","",IF($D$4="All Post",'DATA ENTRY'!C800,IF(AND($D$4='DATA ENTRY'!CK800),'DATA ENTRY'!C800,""))))</f>
        <v/>
      </c>
      <c r="E801" s="4" t="str">
        <f>IF('DATA ENTRY'!CK800="","",IF('DATA ENTRY'!I800="","",IF($D$4="All Post",'DATA ENTRY'!I800,IF(AND($D$4='DATA ENTRY'!CK800),'DATA ENTRY'!I800,""))))</f>
        <v/>
      </c>
      <c r="F801" s="4" t="str">
        <f>IF('DATA ENTRY'!CK800="","",IF('DATA ENTRY'!CK800="","",IF($D$4="All Post",'DATA ENTRY'!CK800,IF(AND($D$4='DATA ENTRY'!CK800),'DATA ENTRY'!CK800,""))))</f>
        <v/>
      </c>
      <c r="G801" s="3" t="str">
        <f>IF('DATA ENTRY'!CK800="","",IF('DATA ENTRY'!N800="","",IF($D$4="All Post",'DATA ENTRY'!N800,IF(AND($D$4='DATA ENTRY'!CK800),'DATA ENTRY'!N800,""))))</f>
        <v/>
      </c>
      <c r="H801" s="107" t="str">
        <f>IF('DATA ENTRY'!CK800="","",IF('DATA ENTRY'!O800="","",IF($D$4="All Post",'DATA ENTRY'!O800,IF(AND($D$4='DATA ENTRY'!CK800),'DATA ENTRY'!O800,""))))</f>
        <v/>
      </c>
      <c r="I801" s="3" t="str">
        <f>IF('DATA ENTRY'!CK800="","",IF('DATA ENTRY'!P800="","",IF($D$4="All Post",'DATA ENTRY'!P800,IF(AND($D$4='DATA ENTRY'!CK800),'DATA ENTRY'!P800,""))))</f>
        <v/>
      </c>
      <c r="J801" s="107" t="str">
        <f>IF('DATA ENTRY'!CK800="","",IF('DATA ENTRY'!Q800="","",IF($D$4="All Post",'DATA ENTRY'!Q800,IF(AND($D$4='DATA ENTRY'!CK800),'DATA ENTRY'!Q800,""))))</f>
        <v/>
      </c>
      <c r="K801" s="3" t="str">
        <f>IF('DATA ENTRY'!CK800="","",IF('DATA ENTRY'!R800="","",IF($D$4="All Post",'DATA ENTRY'!R800,IF(AND($D$4='DATA ENTRY'!CK800),'DATA ENTRY'!R800,""))))</f>
        <v/>
      </c>
      <c r="L801" s="3" t="str">
        <f>IF('DATA ENTRY'!CK800="","",IF('DATA ENTRY'!S800="","",IF($D$4="All Post",'DATA ENTRY'!S800,IF(AND($D$4='DATA ENTRY'!CK800),'DATA ENTRY'!S800,""))))</f>
        <v/>
      </c>
      <c r="M801" s="3" t="str">
        <f>IF('DATA ENTRY'!CK800="","",IF('DATA ENTRY'!E800="","",IF($D$4="All Post",'DATA ENTRY'!E800,IF(AND($D$4='DATA ENTRY'!CK800),'DATA ENTRY'!E800,""))))</f>
        <v/>
      </c>
      <c r="N801" s="3" t="str">
        <f>IF('DATA ENTRY'!CK800="","",IF('DATA ENTRY'!W800="","",IF($D$4="All Post",'DATA ENTRY'!W800,IF(AND($D$4='DATA ENTRY'!CK800),'DATA ENTRY'!W800,""))))</f>
        <v/>
      </c>
      <c r="O801" s="3" t="str">
        <f>IF('DATA ENTRY'!CK800="","",IF('DATA ENTRY'!X800="","",IF($D$4="All Post",'DATA ENTRY'!X800,IF(AND($D$4='DATA ENTRY'!CK800),'DATA ENTRY'!X800,""))))</f>
        <v/>
      </c>
      <c r="P801" s="3" t="str">
        <f>IF('DATA ENTRY'!CK800="","",IF('DATA ENTRY'!G800="","",IF($D$4="All Post",'DATA ENTRY'!G800,IF(AND($D$4='DATA ENTRY'!CK800),'DATA ENTRY'!G800,""))))</f>
        <v/>
      </c>
      <c r="S801">
        <f t="shared" si="195"/>
        <v>0</v>
      </c>
      <c r="T801" t="str">
        <f t="shared" si="196"/>
        <v/>
      </c>
      <c r="BZ801" t="str">
        <f t="shared" si="197"/>
        <v/>
      </c>
      <c r="CA801" t="str">
        <f t="shared" si="198"/>
        <v/>
      </c>
      <c r="CB801" s="224">
        <v>795</v>
      </c>
      <c r="CC801" s="3" t="str">
        <f>IF('DATA ENTRY'!CK800="","",IF('DATA ENTRY'!B800="","",IF(AND($CD$4='DATA ENTRY'!CK800,$CG$4='DATA ENTRY'!D800),'DATA ENTRY'!B800,"")))</f>
        <v/>
      </c>
      <c r="CD801" s="3" t="str">
        <f>IF('DATA ENTRY'!CK800="","",IF('DATA ENTRY'!C800="","",IF(AND($CD$4='DATA ENTRY'!CK800,$CG$4='DATA ENTRY'!D800),'DATA ENTRY'!C800,"")))</f>
        <v/>
      </c>
      <c r="CE801" s="4" t="str">
        <f>IF('DATA ENTRY'!CK800="","",IF('DATA ENTRY'!I800="","",IF(AND($CD$4='DATA ENTRY'!CK800,$CG$4='DATA ENTRY'!D800),'DATA ENTRY'!I800,"")))</f>
        <v/>
      </c>
      <c r="CF801" s="4" t="str">
        <f>IF('DATA ENTRY'!CK800="","",IF('DATA ENTRY'!CK800="","",IF(AND($CD$4='DATA ENTRY'!CK800,$CG$4='DATA ENTRY'!D800),'DATA ENTRY'!CK800,"")))</f>
        <v/>
      </c>
      <c r="CG801" s="3" t="str">
        <f>IF('DATA ENTRY'!CK800="","",IF('DATA ENTRY'!N800="","",IF(AND($CD$4='DATA ENTRY'!CK800,$CG$4='DATA ENTRY'!D800),'DATA ENTRY'!N800,"")))</f>
        <v/>
      </c>
      <c r="CH801" s="107" t="str">
        <f>IF('DATA ENTRY'!CK800="","",IF('DATA ENTRY'!O800="","",IF(AND($CD$4='DATA ENTRY'!CK800,$CG$4='DATA ENTRY'!D800),'DATA ENTRY'!O800,"")))</f>
        <v/>
      </c>
      <c r="CI801" s="3" t="str">
        <f>IF('DATA ENTRY'!CK800="","",IF('DATA ENTRY'!P800="","",IF(AND($CD$4='DATA ENTRY'!CK800,$CG$4='DATA ENTRY'!D800),'DATA ENTRY'!P800,"")))</f>
        <v/>
      </c>
      <c r="CJ801" s="107" t="str">
        <f>IF('DATA ENTRY'!CK800="","",IF('DATA ENTRY'!Q800="","",IF(AND($CD$4='DATA ENTRY'!CK800,$CG$4='DATA ENTRY'!D800),'DATA ENTRY'!Q800,"")))</f>
        <v/>
      </c>
      <c r="CK801" s="3" t="str">
        <f>IF('DATA ENTRY'!CK800="","",IF('DATA ENTRY'!R800="","",IF(AND($CD$4='DATA ENTRY'!CK800,$CG$4='DATA ENTRY'!D800),'DATA ENTRY'!R800,"")))</f>
        <v/>
      </c>
      <c r="CL801" s="3" t="str">
        <f>IF('DATA ENTRY'!CK800="","",IF('DATA ENTRY'!S800="","",IF(AND($CD$4='DATA ENTRY'!CK800,$CG$4='DATA ENTRY'!D800),'DATA ENTRY'!S800,"")))</f>
        <v/>
      </c>
      <c r="CM801" s="3" t="str">
        <f>IF('DATA ENTRY'!CK800="","",IF('DATA ENTRY'!E800="","",IF(AND($CD$4='DATA ENTRY'!CK800,$CG$4='DATA ENTRY'!D800),'DATA ENTRY'!E800,"")))</f>
        <v/>
      </c>
      <c r="CN801" s="3" t="str">
        <f>IF('DATA ENTRY'!CK800="","",IF('DATA ENTRY'!W800="","",IF(AND($CD$4='DATA ENTRY'!CK800,$CG$4='DATA ENTRY'!D800),'DATA ENTRY'!W800,"")))</f>
        <v/>
      </c>
      <c r="CO801" s="3" t="str">
        <f>IF('DATA ENTRY'!CK800="","",IF('DATA ENTRY'!X800="","",IF(AND($CD$4='DATA ENTRY'!CK800,$CG$4='DATA ENTRY'!D800),'DATA ENTRY'!X800,"")))</f>
        <v/>
      </c>
      <c r="CP801" s="108" t="str">
        <f t="shared" si="199"/>
        <v/>
      </c>
      <c r="CQ801" s="108" t="str">
        <f>IF('DATA ENTRY'!CK800="","",IF('DATA ENTRY'!G800="","",IF(AND($CD$4='DATA ENTRY'!CK800,$CG$4='DATA ENTRY'!D800),'DATA ENTRY'!G800,"")))</f>
        <v/>
      </c>
      <c r="CR801" s="230" t="str">
        <f>IF('DATA ENTRY'!CK800="","",IF('DATA ENTRY'!D800="","",IF(AND($CD$4='DATA ENTRY'!CK800,$CG$4='DATA ENTRY'!D800),'DATA ENTRY'!D800,"")))</f>
        <v/>
      </c>
      <c r="CS801">
        <f t="shared" si="200"/>
        <v>0</v>
      </c>
      <c r="CT801">
        <f t="shared" si="201"/>
        <v>0</v>
      </c>
      <c r="CV801" s="139"/>
      <c r="CX801">
        <f t="shared" si="202"/>
        <v>0</v>
      </c>
      <c r="DB801" t="str">
        <f t="shared" si="209"/>
        <v/>
      </c>
      <c r="DC801" t="str">
        <f t="shared" si="210"/>
        <v/>
      </c>
      <c r="DD801" s="224">
        <v>795</v>
      </c>
      <c r="DE801" s="3" t="str">
        <f>IF('DATA ENTRY'!CK800="","",IF('DATA ENTRY'!B800="","",IF(AND($DF$4='DATA ENTRY'!D800),'DATA ENTRY'!B800,"")))</f>
        <v/>
      </c>
      <c r="DF801" s="3" t="str">
        <f>IF('DATA ENTRY'!CK800="","",IF('DATA ENTRY'!C800="","",IF(AND($DF$4='DATA ENTRY'!D800),'DATA ENTRY'!C800,"")))</f>
        <v/>
      </c>
      <c r="DG801" s="4" t="str">
        <f>IF('DATA ENTRY'!CK800="","",IF('DATA ENTRY'!I800="","",IF(AND($DF$4='DATA ENTRY'!D800),'DATA ENTRY'!I800,"")))</f>
        <v/>
      </c>
      <c r="DH801" s="4" t="str">
        <f>IF('DATA ENTRY'!CK800="","",IF('DATA ENTRY'!CK800="","",IF(AND($DF$4='DATA ENTRY'!D800),'DATA ENTRY'!CK800,"")))</f>
        <v/>
      </c>
      <c r="DI801" s="3" t="str">
        <f>IF('DATA ENTRY'!CK800="","",IF('DATA ENTRY'!N800="","",IF(AND($DF$4='DATA ENTRY'!D800),'DATA ENTRY'!N800,"")))</f>
        <v/>
      </c>
      <c r="DJ801" s="107" t="str">
        <f>IF('DATA ENTRY'!CK800="","",IF('DATA ENTRY'!O800="","",IF(AND($DF$4='DATA ENTRY'!D800),'DATA ENTRY'!O800,"")))</f>
        <v/>
      </c>
      <c r="DK801" s="3" t="str">
        <f>IF('DATA ENTRY'!CK800="","",IF('DATA ENTRY'!P800="","",IF(AND($DF$4='DATA ENTRY'!D800),'DATA ENTRY'!P800,"")))</f>
        <v/>
      </c>
      <c r="DL801" s="107" t="str">
        <f>IF('DATA ENTRY'!CK800="","",IF('DATA ENTRY'!Q800="","",IF(AND($DF$4='DATA ENTRY'!D800),'DATA ENTRY'!Q800,"")))</f>
        <v/>
      </c>
      <c r="DM801" s="3" t="str">
        <f>IF('DATA ENTRY'!CK800="","",IF('DATA ENTRY'!R800="","",IF(AND($DF$4='DATA ENTRY'!D800),'DATA ENTRY'!R800,"")))</f>
        <v/>
      </c>
      <c r="DN801" s="107" t="str">
        <f>IF('DATA ENTRY'!CK800="","",IF('DATA ENTRY'!S800="","",IF(AND($DF$4='DATA ENTRY'!D800),'DATA ENTRY'!S800,"")))</f>
        <v/>
      </c>
      <c r="DO801" s="3" t="str">
        <f>IF('DATA ENTRY'!CK800="","",IF('DATA ENTRY'!E800="","",IF(AND($DF$4='DATA ENTRY'!D800),'DATA ENTRY'!E800,"")))</f>
        <v/>
      </c>
      <c r="DP801" s="3" t="str">
        <f>IF('DATA ENTRY'!CK800="","",IF('DATA ENTRY'!D800="","",IF(AND($DF$4='DATA ENTRY'!D800),'DATA ENTRY'!D800,"")))</f>
        <v/>
      </c>
      <c r="DQ801" s="3" t="str">
        <f>IF('DATA ENTRY'!CK800="","",IF('DATA ENTRY'!W800="","",IF(AND($DF$4='DATA ENTRY'!D800),'DATA ENTRY'!W800,"")))</f>
        <v/>
      </c>
      <c r="DR801" s="3" t="str">
        <f>IF('DATA ENTRY'!CK800="","",IF('DATA ENTRY'!X800="","",IF(AND($DF$4='DATA ENTRY'!D800),'DATA ENTRY'!X800,"")))</f>
        <v/>
      </c>
      <c r="DS801" s="108" t="str">
        <f t="shared" si="203"/>
        <v/>
      </c>
      <c r="DT801" s="108" t="str">
        <f>IF('DATA ENTRY'!CK800="","",IF('DATA ENTRY'!D800="","",IF(AND($DF$4='DATA ENTRY'!D800),'DATA ENTRY'!G800,"")))</f>
        <v/>
      </c>
      <c r="DY801">
        <f t="shared" si="204"/>
        <v>0</v>
      </c>
      <c r="EB801" t="str">
        <f t="shared" si="205"/>
        <v/>
      </c>
      <c r="EC801" t="str">
        <f t="shared" si="206"/>
        <v/>
      </c>
      <c r="ED801" s="224">
        <v>795</v>
      </c>
      <c r="EE801" s="3" t="str">
        <f>IF('DATA ENTRY'!CK800="","",IF('DATA ENTRY'!B800="","",IF(AND($EF$4='DATA ENTRY'!G800,$EH$4='DATA ENTRY'!F800),'DATA ENTRY'!B800,"")))</f>
        <v/>
      </c>
      <c r="EF801" s="3" t="str">
        <f>IF('DATA ENTRY'!CK800="","",IF('DATA ENTRY'!C800="","",IF(AND($EF$4='DATA ENTRY'!G800,$EH$4='DATA ENTRY'!F800),'DATA ENTRY'!C800,"")))</f>
        <v/>
      </c>
      <c r="EG801" s="4" t="str">
        <f>IF('DATA ENTRY'!CK800="","",IF('DATA ENTRY'!I800="","",IF(AND($EF$4='DATA ENTRY'!G800,$EH$4='DATA ENTRY'!F800),'DATA ENTRY'!I800,"")))</f>
        <v/>
      </c>
      <c r="EH801" s="4" t="str">
        <f>IF('DATA ENTRY'!CK800="","",IF('DATA ENTRY'!CK800="","",IF(AND($EF$4='DATA ENTRY'!G800,$EH$4='DATA ENTRY'!F800),'DATA ENTRY'!CK800,"")))</f>
        <v/>
      </c>
      <c r="EI801" s="3" t="str">
        <f>IF('DATA ENTRY'!CK800="","",IF('DATA ENTRY'!N800="","",IF(AND($EF$4='DATA ENTRY'!G800,$EH$4='DATA ENTRY'!F800),'DATA ENTRY'!N800,"")))</f>
        <v/>
      </c>
      <c r="EJ801" s="107" t="str">
        <f>IF('DATA ENTRY'!CK800="","",IF('DATA ENTRY'!O800="","",IF(AND($EF$4='DATA ENTRY'!G800,$EH$4='DATA ENTRY'!F800),'DATA ENTRY'!O800,"")))</f>
        <v/>
      </c>
      <c r="EK801" s="3" t="str">
        <f>IF('DATA ENTRY'!CK800="","",IF('DATA ENTRY'!P800="","",IF(AND($EF$4='DATA ENTRY'!G800,$EH$4='DATA ENTRY'!F800),'DATA ENTRY'!P800,"")))</f>
        <v/>
      </c>
      <c r="EL801" s="107" t="str">
        <f>IF('DATA ENTRY'!CK800="","",IF('DATA ENTRY'!Q800="","",IF(AND($EF$4='DATA ENTRY'!G800,$EH$4='DATA ENTRY'!F800),'DATA ENTRY'!Q800,"")))</f>
        <v/>
      </c>
      <c r="EM801" s="3" t="str">
        <f>IF('DATA ENTRY'!CK800="","",IF('DATA ENTRY'!R800="","",IF(AND($EF$4='DATA ENTRY'!G800,$EH$4='DATA ENTRY'!F800),'DATA ENTRY'!R800,"")))</f>
        <v/>
      </c>
      <c r="EN801" s="107" t="str">
        <f>IF('DATA ENTRY'!CK800="","",IF('DATA ENTRY'!S800="","",IF(AND($EF$4='DATA ENTRY'!G800,$EH$4='DATA ENTRY'!F800),'DATA ENTRY'!S800,"")))</f>
        <v/>
      </c>
      <c r="EO801" s="3" t="str">
        <f>IF('DATA ENTRY'!CK800="","",IF('DATA ENTRY'!E800="","",IF(AND($EF$4='DATA ENTRY'!G800,$EH$4='DATA ENTRY'!F800),'DATA ENTRY'!E800,"")))</f>
        <v/>
      </c>
      <c r="EP801" s="3" t="str">
        <f>IF('DATA ENTRY'!CK800="","",IF('DATA ENTRY'!D800="","",IF(AND($EF$4='DATA ENTRY'!G800,$EH$4='DATA ENTRY'!F800),'DATA ENTRY'!D800,"")))</f>
        <v/>
      </c>
      <c r="EQ801" s="3" t="str">
        <f>IF('DATA ENTRY'!CK800="","",IF('DATA ENTRY'!W800="","",IF(AND($EF$4='DATA ENTRY'!G800,$EH$4='DATA ENTRY'!F800),'DATA ENTRY'!W800,"")))</f>
        <v/>
      </c>
      <c r="ER801" s="3" t="str">
        <f>IF('DATA ENTRY'!CK800="","",IF('DATA ENTRY'!X800="","",IF(AND($EF$4='DATA ENTRY'!G800,$EH$4='DATA ENTRY'!F800),'DATA ENTRY'!X800,"")))</f>
        <v/>
      </c>
      <c r="ES801" s="108" t="str">
        <f t="shared" si="207"/>
        <v/>
      </c>
      <c r="ET801" s="108" t="str">
        <f>IF('DATA ENTRY'!CK800="","",IF('DATA ENTRY'!D800="","",IF(AND($EF$4='DATA ENTRY'!G800,$EH$4='DATA ENTRY'!F800),'DATA ENTRY'!G800,"")))</f>
        <v/>
      </c>
      <c r="EY801">
        <f t="shared" si="208"/>
        <v>0</v>
      </c>
    </row>
    <row r="802" spans="1:155">
      <c r="A802" t="str">
        <f>IF(S802=0,"",1+(MAX($A$7:A801)))</f>
        <v/>
      </c>
      <c r="B802" s="224">
        <v>796</v>
      </c>
      <c r="C802" s="3" t="str">
        <f>IF('DATA ENTRY'!CK801="","",IF('DATA ENTRY'!B801="","",IF($D$4="All Post",'DATA ENTRY'!B801,IF(AND($D$4='DATA ENTRY'!CK801),'DATA ENTRY'!B801,""))))</f>
        <v/>
      </c>
      <c r="D802" s="3" t="str">
        <f>IF('DATA ENTRY'!CK801="","",IF('DATA ENTRY'!C801="","",IF($D$4="All Post",'DATA ENTRY'!C801,IF(AND($D$4='DATA ENTRY'!CK801),'DATA ENTRY'!C801,""))))</f>
        <v/>
      </c>
      <c r="E802" s="4" t="str">
        <f>IF('DATA ENTRY'!CK801="","",IF('DATA ENTRY'!I801="","",IF($D$4="All Post",'DATA ENTRY'!I801,IF(AND($D$4='DATA ENTRY'!CK801),'DATA ENTRY'!I801,""))))</f>
        <v/>
      </c>
      <c r="F802" s="4" t="str">
        <f>IF('DATA ENTRY'!CK801="","",IF('DATA ENTRY'!CK801="","",IF($D$4="All Post",'DATA ENTRY'!CK801,IF(AND($D$4='DATA ENTRY'!CK801),'DATA ENTRY'!CK801,""))))</f>
        <v/>
      </c>
      <c r="G802" s="3" t="str">
        <f>IF('DATA ENTRY'!CK801="","",IF('DATA ENTRY'!N801="","",IF($D$4="All Post",'DATA ENTRY'!N801,IF(AND($D$4='DATA ENTRY'!CK801),'DATA ENTRY'!N801,""))))</f>
        <v/>
      </c>
      <c r="H802" s="107" t="str">
        <f>IF('DATA ENTRY'!CK801="","",IF('DATA ENTRY'!O801="","",IF($D$4="All Post",'DATA ENTRY'!O801,IF(AND($D$4='DATA ENTRY'!CK801),'DATA ENTRY'!O801,""))))</f>
        <v/>
      </c>
      <c r="I802" s="3" t="str">
        <f>IF('DATA ENTRY'!CK801="","",IF('DATA ENTRY'!P801="","",IF($D$4="All Post",'DATA ENTRY'!P801,IF(AND($D$4='DATA ENTRY'!CK801),'DATA ENTRY'!P801,""))))</f>
        <v/>
      </c>
      <c r="J802" s="107" t="str">
        <f>IF('DATA ENTRY'!CK801="","",IF('DATA ENTRY'!Q801="","",IF($D$4="All Post",'DATA ENTRY'!Q801,IF(AND($D$4='DATA ENTRY'!CK801),'DATA ENTRY'!Q801,""))))</f>
        <v/>
      </c>
      <c r="K802" s="3" t="str">
        <f>IF('DATA ENTRY'!CK801="","",IF('DATA ENTRY'!R801="","",IF($D$4="All Post",'DATA ENTRY'!R801,IF(AND($D$4='DATA ENTRY'!CK801),'DATA ENTRY'!R801,""))))</f>
        <v/>
      </c>
      <c r="L802" s="3" t="str">
        <f>IF('DATA ENTRY'!CK801="","",IF('DATA ENTRY'!S801="","",IF($D$4="All Post",'DATA ENTRY'!S801,IF(AND($D$4='DATA ENTRY'!CK801),'DATA ENTRY'!S801,""))))</f>
        <v/>
      </c>
      <c r="M802" s="3" t="str">
        <f>IF('DATA ENTRY'!CK801="","",IF('DATA ENTRY'!E801="","",IF($D$4="All Post",'DATA ENTRY'!E801,IF(AND($D$4='DATA ENTRY'!CK801),'DATA ENTRY'!E801,""))))</f>
        <v/>
      </c>
      <c r="N802" s="3" t="str">
        <f>IF('DATA ENTRY'!CK801="","",IF('DATA ENTRY'!W801="","",IF($D$4="All Post",'DATA ENTRY'!W801,IF(AND($D$4='DATA ENTRY'!CK801),'DATA ENTRY'!W801,""))))</f>
        <v/>
      </c>
      <c r="O802" s="3" t="str">
        <f>IF('DATA ENTRY'!CK801="","",IF('DATA ENTRY'!X801="","",IF($D$4="All Post",'DATA ENTRY'!X801,IF(AND($D$4='DATA ENTRY'!CK801),'DATA ENTRY'!X801,""))))</f>
        <v/>
      </c>
      <c r="P802" s="3" t="str">
        <f>IF('DATA ENTRY'!CK801="","",IF('DATA ENTRY'!G801="","",IF($D$4="All Post",'DATA ENTRY'!G801,IF(AND($D$4='DATA ENTRY'!CK801),'DATA ENTRY'!G801,""))))</f>
        <v/>
      </c>
      <c r="S802">
        <f t="shared" si="195"/>
        <v>0</v>
      </c>
      <c r="T802" t="str">
        <f t="shared" si="196"/>
        <v/>
      </c>
      <c r="BZ802" t="str">
        <f t="shared" si="197"/>
        <v/>
      </c>
      <c r="CA802" t="str">
        <f t="shared" si="198"/>
        <v/>
      </c>
      <c r="CB802" s="224">
        <v>796</v>
      </c>
      <c r="CC802" s="3" t="str">
        <f>IF('DATA ENTRY'!CK801="","",IF('DATA ENTRY'!B801="","",IF(AND($CD$4='DATA ENTRY'!CK801,$CG$4='DATA ENTRY'!D801),'DATA ENTRY'!B801,"")))</f>
        <v/>
      </c>
      <c r="CD802" s="3" t="str">
        <f>IF('DATA ENTRY'!CK801="","",IF('DATA ENTRY'!C801="","",IF(AND($CD$4='DATA ENTRY'!CK801,$CG$4='DATA ENTRY'!D801),'DATA ENTRY'!C801,"")))</f>
        <v/>
      </c>
      <c r="CE802" s="4" t="str">
        <f>IF('DATA ENTRY'!CK801="","",IF('DATA ENTRY'!I801="","",IF(AND($CD$4='DATA ENTRY'!CK801,$CG$4='DATA ENTRY'!D801),'DATA ENTRY'!I801,"")))</f>
        <v/>
      </c>
      <c r="CF802" s="4" t="str">
        <f>IF('DATA ENTRY'!CK801="","",IF('DATA ENTRY'!CK801="","",IF(AND($CD$4='DATA ENTRY'!CK801,$CG$4='DATA ENTRY'!D801),'DATA ENTRY'!CK801,"")))</f>
        <v/>
      </c>
      <c r="CG802" s="3" t="str">
        <f>IF('DATA ENTRY'!CK801="","",IF('DATA ENTRY'!N801="","",IF(AND($CD$4='DATA ENTRY'!CK801,$CG$4='DATA ENTRY'!D801),'DATA ENTRY'!N801,"")))</f>
        <v/>
      </c>
      <c r="CH802" s="107" t="str">
        <f>IF('DATA ENTRY'!CK801="","",IF('DATA ENTRY'!O801="","",IF(AND($CD$4='DATA ENTRY'!CK801,$CG$4='DATA ENTRY'!D801),'DATA ENTRY'!O801,"")))</f>
        <v/>
      </c>
      <c r="CI802" s="3" t="str">
        <f>IF('DATA ENTRY'!CK801="","",IF('DATA ENTRY'!P801="","",IF(AND($CD$4='DATA ENTRY'!CK801,$CG$4='DATA ENTRY'!D801),'DATA ENTRY'!P801,"")))</f>
        <v/>
      </c>
      <c r="CJ802" s="107" t="str">
        <f>IF('DATA ENTRY'!CK801="","",IF('DATA ENTRY'!Q801="","",IF(AND($CD$4='DATA ENTRY'!CK801,$CG$4='DATA ENTRY'!D801),'DATA ENTRY'!Q801,"")))</f>
        <v/>
      </c>
      <c r="CK802" s="3" t="str">
        <f>IF('DATA ENTRY'!CK801="","",IF('DATA ENTRY'!R801="","",IF(AND($CD$4='DATA ENTRY'!CK801,$CG$4='DATA ENTRY'!D801),'DATA ENTRY'!R801,"")))</f>
        <v/>
      </c>
      <c r="CL802" s="3" t="str">
        <f>IF('DATA ENTRY'!CK801="","",IF('DATA ENTRY'!S801="","",IF(AND($CD$4='DATA ENTRY'!CK801,$CG$4='DATA ENTRY'!D801),'DATA ENTRY'!S801,"")))</f>
        <v/>
      </c>
      <c r="CM802" s="3" t="str">
        <f>IF('DATA ENTRY'!CK801="","",IF('DATA ENTRY'!E801="","",IF(AND($CD$4='DATA ENTRY'!CK801,$CG$4='DATA ENTRY'!D801),'DATA ENTRY'!E801,"")))</f>
        <v/>
      </c>
      <c r="CN802" s="3" t="str">
        <f>IF('DATA ENTRY'!CK801="","",IF('DATA ENTRY'!W801="","",IF(AND($CD$4='DATA ENTRY'!CK801,$CG$4='DATA ENTRY'!D801),'DATA ENTRY'!W801,"")))</f>
        <v/>
      </c>
      <c r="CO802" s="3" t="str">
        <f>IF('DATA ENTRY'!CK801="","",IF('DATA ENTRY'!X801="","",IF(AND($CD$4='DATA ENTRY'!CK801,$CG$4='DATA ENTRY'!D801),'DATA ENTRY'!X801,"")))</f>
        <v/>
      </c>
      <c r="CP802" s="108" t="str">
        <f t="shared" si="199"/>
        <v/>
      </c>
      <c r="CQ802" s="108" t="str">
        <f>IF('DATA ENTRY'!CK801="","",IF('DATA ENTRY'!G801="","",IF(AND($CD$4='DATA ENTRY'!CK801,$CG$4='DATA ENTRY'!D801),'DATA ENTRY'!G801,"")))</f>
        <v/>
      </c>
      <c r="CR802" s="230" t="str">
        <f>IF('DATA ENTRY'!CK801="","",IF('DATA ENTRY'!D801="","",IF(AND($CD$4='DATA ENTRY'!CK801,$CG$4='DATA ENTRY'!D801),'DATA ENTRY'!D801,"")))</f>
        <v/>
      </c>
      <c r="CS802">
        <f t="shared" si="200"/>
        <v>0</v>
      </c>
      <c r="CT802">
        <f t="shared" si="201"/>
        <v>0</v>
      </c>
      <c r="CV802" s="139"/>
      <c r="CX802">
        <f t="shared" si="202"/>
        <v>0</v>
      </c>
      <c r="DB802" t="str">
        <f t="shared" si="209"/>
        <v/>
      </c>
      <c r="DC802" t="str">
        <f t="shared" si="210"/>
        <v/>
      </c>
      <c r="DD802" s="224">
        <v>796</v>
      </c>
      <c r="DE802" s="3" t="str">
        <f>IF('DATA ENTRY'!CK801="","",IF('DATA ENTRY'!B801="","",IF(AND($DF$4='DATA ENTRY'!D801),'DATA ENTRY'!B801,"")))</f>
        <v/>
      </c>
      <c r="DF802" s="3" t="str">
        <f>IF('DATA ENTRY'!CK801="","",IF('DATA ENTRY'!C801="","",IF(AND($DF$4='DATA ENTRY'!D801),'DATA ENTRY'!C801,"")))</f>
        <v/>
      </c>
      <c r="DG802" s="4" t="str">
        <f>IF('DATA ENTRY'!CK801="","",IF('DATA ENTRY'!I801="","",IF(AND($DF$4='DATA ENTRY'!D801),'DATA ENTRY'!I801,"")))</f>
        <v/>
      </c>
      <c r="DH802" s="4" t="str">
        <f>IF('DATA ENTRY'!CK801="","",IF('DATA ENTRY'!CK801="","",IF(AND($DF$4='DATA ENTRY'!D801),'DATA ENTRY'!CK801,"")))</f>
        <v/>
      </c>
      <c r="DI802" s="3" t="str">
        <f>IF('DATA ENTRY'!CK801="","",IF('DATA ENTRY'!N801="","",IF(AND($DF$4='DATA ENTRY'!D801),'DATA ENTRY'!N801,"")))</f>
        <v/>
      </c>
      <c r="DJ802" s="107" t="str">
        <f>IF('DATA ENTRY'!CK801="","",IF('DATA ENTRY'!O801="","",IF(AND($DF$4='DATA ENTRY'!D801),'DATA ENTRY'!O801,"")))</f>
        <v/>
      </c>
      <c r="DK802" s="3" t="str">
        <f>IF('DATA ENTRY'!CK801="","",IF('DATA ENTRY'!P801="","",IF(AND($DF$4='DATA ENTRY'!D801),'DATA ENTRY'!P801,"")))</f>
        <v/>
      </c>
      <c r="DL802" s="107" t="str">
        <f>IF('DATA ENTRY'!CK801="","",IF('DATA ENTRY'!Q801="","",IF(AND($DF$4='DATA ENTRY'!D801),'DATA ENTRY'!Q801,"")))</f>
        <v/>
      </c>
      <c r="DM802" s="3" t="str">
        <f>IF('DATA ENTRY'!CK801="","",IF('DATA ENTRY'!R801="","",IF(AND($DF$4='DATA ENTRY'!D801),'DATA ENTRY'!R801,"")))</f>
        <v/>
      </c>
      <c r="DN802" s="107" t="str">
        <f>IF('DATA ENTRY'!CK801="","",IF('DATA ENTRY'!S801="","",IF(AND($DF$4='DATA ENTRY'!D801),'DATA ENTRY'!S801,"")))</f>
        <v/>
      </c>
      <c r="DO802" s="3" t="str">
        <f>IF('DATA ENTRY'!CK801="","",IF('DATA ENTRY'!E801="","",IF(AND($DF$4='DATA ENTRY'!D801),'DATA ENTRY'!E801,"")))</f>
        <v/>
      </c>
      <c r="DP802" s="3" t="str">
        <f>IF('DATA ENTRY'!CK801="","",IF('DATA ENTRY'!D801="","",IF(AND($DF$4='DATA ENTRY'!D801),'DATA ENTRY'!D801,"")))</f>
        <v/>
      </c>
      <c r="DQ802" s="3" t="str">
        <f>IF('DATA ENTRY'!CK801="","",IF('DATA ENTRY'!W801="","",IF(AND($DF$4='DATA ENTRY'!D801),'DATA ENTRY'!W801,"")))</f>
        <v/>
      </c>
      <c r="DR802" s="3" t="str">
        <f>IF('DATA ENTRY'!CK801="","",IF('DATA ENTRY'!X801="","",IF(AND($DF$4='DATA ENTRY'!D801),'DATA ENTRY'!X801,"")))</f>
        <v/>
      </c>
      <c r="DS802" s="108" t="str">
        <f t="shared" si="203"/>
        <v/>
      </c>
      <c r="DT802" s="108" t="str">
        <f>IF('DATA ENTRY'!CK801="","",IF('DATA ENTRY'!D801="","",IF(AND($DF$4='DATA ENTRY'!D801),'DATA ENTRY'!G801,"")))</f>
        <v/>
      </c>
      <c r="DY802">
        <f t="shared" si="204"/>
        <v>0</v>
      </c>
      <c r="EB802" t="str">
        <f t="shared" si="205"/>
        <v/>
      </c>
      <c r="EC802" t="str">
        <f t="shared" si="206"/>
        <v/>
      </c>
      <c r="ED802" s="224">
        <v>796</v>
      </c>
      <c r="EE802" s="3" t="str">
        <f>IF('DATA ENTRY'!CK801="","",IF('DATA ENTRY'!B801="","",IF(AND($EF$4='DATA ENTRY'!G801,$EH$4='DATA ENTRY'!F801),'DATA ENTRY'!B801,"")))</f>
        <v/>
      </c>
      <c r="EF802" s="3" t="str">
        <f>IF('DATA ENTRY'!CK801="","",IF('DATA ENTRY'!C801="","",IF(AND($EF$4='DATA ENTRY'!G801,$EH$4='DATA ENTRY'!F801),'DATA ENTRY'!C801,"")))</f>
        <v/>
      </c>
      <c r="EG802" s="4" t="str">
        <f>IF('DATA ENTRY'!CK801="","",IF('DATA ENTRY'!I801="","",IF(AND($EF$4='DATA ENTRY'!G801,$EH$4='DATA ENTRY'!F801),'DATA ENTRY'!I801,"")))</f>
        <v/>
      </c>
      <c r="EH802" s="4" t="str">
        <f>IF('DATA ENTRY'!CK801="","",IF('DATA ENTRY'!CK801="","",IF(AND($EF$4='DATA ENTRY'!G801,$EH$4='DATA ENTRY'!F801),'DATA ENTRY'!CK801,"")))</f>
        <v/>
      </c>
      <c r="EI802" s="3" t="str">
        <f>IF('DATA ENTRY'!CK801="","",IF('DATA ENTRY'!N801="","",IF(AND($EF$4='DATA ENTRY'!G801,$EH$4='DATA ENTRY'!F801),'DATA ENTRY'!N801,"")))</f>
        <v/>
      </c>
      <c r="EJ802" s="107" t="str">
        <f>IF('DATA ENTRY'!CK801="","",IF('DATA ENTRY'!O801="","",IF(AND($EF$4='DATA ENTRY'!G801,$EH$4='DATA ENTRY'!F801),'DATA ENTRY'!O801,"")))</f>
        <v/>
      </c>
      <c r="EK802" s="3" t="str">
        <f>IF('DATA ENTRY'!CK801="","",IF('DATA ENTRY'!P801="","",IF(AND($EF$4='DATA ENTRY'!G801,$EH$4='DATA ENTRY'!F801),'DATA ENTRY'!P801,"")))</f>
        <v/>
      </c>
      <c r="EL802" s="107" t="str">
        <f>IF('DATA ENTRY'!CK801="","",IF('DATA ENTRY'!Q801="","",IF(AND($EF$4='DATA ENTRY'!G801,$EH$4='DATA ENTRY'!F801),'DATA ENTRY'!Q801,"")))</f>
        <v/>
      </c>
      <c r="EM802" s="3" t="str">
        <f>IF('DATA ENTRY'!CK801="","",IF('DATA ENTRY'!R801="","",IF(AND($EF$4='DATA ENTRY'!G801,$EH$4='DATA ENTRY'!F801),'DATA ENTRY'!R801,"")))</f>
        <v/>
      </c>
      <c r="EN802" s="107" t="str">
        <f>IF('DATA ENTRY'!CK801="","",IF('DATA ENTRY'!S801="","",IF(AND($EF$4='DATA ENTRY'!G801,$EH$4='DATA ENTRY'!F801),'DATA ENTRY'!S801,"")))</f>
        <v/>
      </c>
      <c r="EO802" s="3" t="str">
        <f>IF('DATA ENTRY'!CK801="","",IF('DATA ENTRY'!E801="","",IF(AND($EF$4='DATA ENTRY'!G801,$EH$4='DATA ENTRY'!F801),'DATA ENTRY'!E801,"")))</f>
        <v/>
      </c>
      <c r="EP802" s="3" t="str">
        <f>IF('DATA ENTRY'!CK801="","",IF('DATA ENTRY'!D801="","",IF(AND($EF$4='DATA ENTRY'!G801,$EH$4='DATA ENTRY'!F801),'DATA ENTRY'!D801,"")))</f>
        <v/>
      </c>
      <c r="EQ802" s="3" t="str">
        <f>IF('DATA ENTRY'!CK801="","",IF('DATA ENTRY'!W801="","",IF(AND($EF$4='DATA ENTRY'!G801,$EH$4='DATA ENTRY'!F801),'DATA ENTRY'!W801,"")))</f>
        <v/>
      </c>
      <c r="ER802" s="3" t="str">
        <f>IF('DATA ENTRY'!CK801="","",IF('DATA ENTRY'!X801="","",IF(AND($EF$4='DATA ENTRY'!G801,$EH$4='DATA ENTRY'!F801),'DATA ENTRY'!X801,"")))</f>
        <v/>
      </c>
      <c r="ES802" s="108" t="str">
        <f t="shared" si="207"/>
        <v/>
      </c>
      <c r="ET802" s="108" t="str">
        <f>IF('DATA ENTRY'!CK801="","",IF('DATA ENTRY'!D801="","",IF(AND($EF$4='DATA ENTRY'!G801,$EH$4='DATA ENTRY'!F801),'DATA ENTRY'!G801,"")))</f>
        <v/>
      </c>
      <c r="EY802">
        <f t="shared" si="208"/>
        <v>0</v>
      </c>
    </row>
    <row r="803" spans="1:155">
      <c r="A803" t="str">
        <f>IF(S803=0,"",1+(MAX($A$7:A802)))</f>
        <v/>
      </c>
      <c r="B803" s="224">
        <v>797</v>
      </c>
      <c r="C803" s="3" t="str">
        <f>IF('DATA ENTRY'!CK802="","",IF('DATA ENTRY'!B802="","",IF($D$4="All Post",'DATA ENTRY'!B802,IF(AND($D$4='DATA ENTRY'!CK802),'DATA ENTRY'!B802,""))))</f>
        <v/>
      </c>
      <c r="D803" s="3" t="str">
        <f>IF('DATA ENTRY'!CK802="","",IF('DATA ENTRY'!C802="","",IF($D$4="All Post",'DATA ENTRY'!C802,IF(AND($D$4='DATA ENTRY'!CK802),'DATA ENTRY'!C802,""))))</f>
        <v/>
      </c>
      <c r="E803" s="4" t="str">
        <f>IF('DATA ENTRY'!CK802="","",IF('DATA ENTRY'!I802="","",IF($D$4="All Post",'DATA ENTRY'!I802,IF(AND($D$4='DATA ENTRY'!CK802),'DATA ENTRY'!I802,""))))</f>
        <v/>
      </c>
      <c r="F803" s="4" t="str">
        <f>IF('DATA ENTRY'!CK802="","",IF('DATA ENTRY'!CK802="","",IF($D$4="All Post",'DATA ENTRY'!CK802,IF(AND($D$4='DATA ENTRY'!CK802),'DATA ENTRY'!CK802,""))))</f>
        <v/>
      </c>
      <c r="G803" s="3" t="str">
        <f>IF('DATA ENTRY'!CK802="","",IF('DATA ENTRY'!N802="","",IF($D$4="All Post",'DATA ENTRY'!N802,IF(AND($D$4='DATA ENTRY'!CK802),'DATA ENTRY'!N802,""))))</f>
        <v/>
      </c>
      <c r="H803" s="107" t="str">
        <f>IF('DATA ENTRY'!CK802="","",IF('DATA ENTRY'!O802="","",IF($D$4="All Post",'DATA ENTRY'!O802,IF(AND($D$4='DATA ENTRY'!CK802),'DATA ENTRY'!O802,""))))</f>
        <v/>
      </c>
      <c r="I803" s="3" t="str">
        <f>IF('DATA ENTRY'!CK802="","",IF('DATA ENTRY'!P802="","",IF($D$4="All Post",'DATA ENTRY'!P802,IF(AND($D$4='DATA ENTRY'!CK802),'DATA ENTRY'!P802,""))))</f>
        <v/>
      </c>
      <c r="J803" s="107" t="str">
        <f>IF('DATA ENTRY'!CK802="","",IF('DATA ENTRY'!Q802="","",IF($D$4="All Post",'DATA ENTRY'!Q802,IF(AND($D$4='DATA ENTRY'!CK802),'DATA ENTRY'!Q802,""))))</f>
        <v/>
      </c>
      <c r="K803" s="3" t="str">
        <f>IF('DATA ENTRY'!CK802="","",IF('DATA ENTRY'!R802="","",IF($D$4="All Post",'DATA ENTRY'!R802,IF(AND($D$4='DATA ENTRY'!CK802),'DATA ENTRY'!R802,""))))</f>
        <v/>
      </c>
      <c r="L803" s="3" t="str">
        <f>IF('DATA ENTRY'!CK802="","",IF('DATA ENTRY'!S802="","",IF($D$4="All Post",'DATA ENTRY'!S802,IF(AND($D$4='DATA ENTRY'!CK802),'DATA ENTRY'!S802,""))))</f>
        <v/>
      </c>
      <c r="M803" s="3" t="str">
        <f>IF('DATA ENTRY'!CK802="","",IF('DATA ENTRY'!E802="","",IF($D$4="All Post",'DATA ENTRY'!E802,IF(AND($D$4='DATA ENTRY'!CK802),'DATA ENTRY'!E802,""))))</f>
        <v/>
      </c>
      <c r="N803" s="3" t="str">
        <f>IF('DATA ENTRY'!CK802="","",IF('DATA ENTRY'!W802="","",IF($D$4="All Post",'DATA ENTRY'!W802,IF(AND($D$4='DATA ENTRY'!CK802),'DATA ENTRY'!W802,""))))</f>
        <v/>
      </c>
      <c r="O803" s="3" t="str">
        <f>IF('DATA ENTRY'!CK802="","",IF('DATA ENTRY'!X802="","",IF($D$4="All Post",'DATA ENTRY'!X802,IF(AND($D$4='DATA ENTRY'!CK802),'DATA ENTRY'!X802,""))))</f>
        <v/>
      </c>
      <c r="P803" s="3" t="str">
        <f>IF('DATA ENTRY'!CK802="","",IF('DATA ENTRY'!G802="","",IF($D$4="All Post",'DATA ENTRY'!G802,IF(AND($D$4='DATA ENTRY'!CK802),'DATA ENTRY'!G802,""))))</f>
        <v/>
      </c>
      <c r="S803">
        <f t="shared" si="195"/>
        <v>0</v>
      </c>
      <c r="T803" t="str">
        <f t="shared" si="196"/>
        <v/>
      </c>
      <c r="BZ803" t="str">
        <f t="shared" si="197"/>
        <v/>
      </c>
      <c r="CA803" t="str">
        <f t="shared" si="198"/>
        <v/>
      </c>
      <c r="CB803" s="224">
        <v>797</v>
      </c>
      <c r="CC803" s="3" t="str">
        <f>IF('DATA ENTRY'!CK802="","",IF('DATA ENTRY'!B802="","",IF(AND($CD$4='DATA ENTRY'!CK802,$CG$4='DATA ENTRY'!D802),'DATA ENTRY'!B802,"")))</f>
        <v/>
      </c>
      <c r="CD803" s="3" t="str">
        <f>IF('DATA ENTRY'!CK802="","",IF('DATA ENTRY'!C802="","",IF(AND($CD$4='DATA ENTRY'!CK802,$CG$4='DATA ENTRY'!D802),'DATA ENTRY'!C802,"")))</f>
        <v/>
      </c>
      <c r="CE803" s="4" t="str">
        <f>IF('DATA ENTRY'!CK802="","",IF('DATA ENTRY'!I802="","",IF(AND($CD$4='DATA ENTRY'!CK802,$CG$4='DATA ENTRY'!D802),'DATA ENTRY'!I802,"")))</f>
        <v/>
      </c>
      <c r="CF803" s="4" t="str">
        <f>IF('DATA ENTRY'!CK802="","",IF('DATA ENTRY'!CK802="","",IF(AND($CD$4='DATA ENTRY'!CK802,$CG$4='DATA ENTRY'!D802),'DATA ENTRY'!CK802,"")))</f>
        <v/>
      </c>
      <c r="CG803" s="3" t="str">
        <f>IF('DATA ENTRY'!CK802="","",IF('DATA ENTRY'!N802="","",IF(AND($CD$4='DATA ENTRY'!CK802,$CG$4='DATA ENTRY'!D802),'DATA ENTRY'!N802,"")))</f>
        <v/>
      </c>
      <c r="CH803" s="107" t="str">
        <f>IF('DATA ENTRY'!CK802="","",IF('DATA ENTRY'!O802="","",IF(AND($CD$4='DATA ENTRY'!CK802,$CG$4='DATA ENTRY'!D802),'DATA ENTRY'!O802,"")))</f>
        <v/>
      </c>
      <c r="CI803" s="3" t="str">
        <f>IF('DATA ENTRY'!CK802="","",IF('DATA ENTRY'!P802="","",IF(AND($CD$4='DATA ENTRY'!CK802,$CG$4='DATA ENTRY'!D802),'DATA ENTRY'!P802,"")))</f>
        <v/>
      </c>
      <c r="CJ803" s="107" t="str">
        <f>IF('DATA ENTRY'!CK802="","",IF('DATA ENTRY'!Q802="","",IF(AND($CD$4='DATA ENTRY'!CK802,$CG$4='DATA ENTRY'!D802),'DATA ENTRY'!Q802,"")))</f>
        <v/>
      </c>
      <c r="CK803" s="3" t="str">
        <f>IF('DATA ENTRY'!CK802="","",IF('DATA ENTRY'!R802="","",IF(AND($CD$4='DATA ENTRY'!CK802,$CG$4='DATA ENTRY'!D802),'DATA ENTRY'!R802,"")))</f>
        <v/>
      </c>
      <c r="CL803" s="3" t="str">
        <f>IF('DATA ENTRY'!CK802="","",IF('DATA ENTRY'!S802="","",IF(AND($CD$4='DATA ENTRY'!CK802,$CG$4='DATA ENTRY'!D802),'DATA ENTRY'!S802,"")))</f>
        <v/>
      </c>
      <c r="CM803" s="3" t="str">
        <f>IF('DATA ENTRY'!CK802="","",IF('DATA ENTRY'!E802="","",IF(AND($CD$4='DATA ENTRY'!CK802,$CG$4='DATA ENTRY'!D802),'DATA ENTRY'!E802,"")))</f>
        <v/>
      </c>
      <c r="CN803" s="3" t="str">
        <f>IF('DATA ENTRY'!CK802="","",IF('DATA ENTRY'!W802="","",IF(AND($CD$4='DATA ENTRY'!CK802,$CG$4='DATA ENTRY'!D802),'DATA ENTRY'!W802,"")))</f>
        <v/>
      </c>
      <c r="CO803" s="3" t="str">
        <f>IF('DATA ENTRY'!CK802="","",IF('DATA ENTRY'!X802="","",IF(AND($CD$4='DATA ENTRY'!CK802,$CG$4='DATA ENTRY'!D802),'DATA ENTRY'!X802,"")))</f>
        <v/>
      </c>
      <c r="CP803" s="108" t="str">
        <f t="shared" si="199"/>
        <v/>
      </c>
      <c r="CQ803" s="108" t="str">
        <f>IF('DATA ENTRY'!CK802="","",IF('DATA ENTRY'!G802="","",IF(AND($CD$4='DATA ENTRY'!CK802,$CG$4='DATA ENTRY'!D802),'DATA ENTRY'!G802,"")))</f>
        <v/>
      </c>
      <c r="CR803" s="230" t="str">
        <f>IF('DATA ENTRY'!CK802="","",IF('DATA ENTRY'!D802="","",IF(AND($CD$4='DATA ENTRY'!CK802,$CG$4='DATA ENTRY'!D802),'DATA ENTRY'!D802,"")))</f>
        <v/>
      </c>
      <c r="CS803">
        <f t="shared" si="200"/>
        <v>0</v>
      </c>
      <c r="CT803">
        <f t="shared" si="201"/>
        <v>0</v>
      </c>
      <c r="CV803" s="139"/>
      <c r="CX803">
        <f t="shared" si="202"/>
        <v>0</v>
      </c>
      <c r="DB803" t="str">
        <f t="shared" si="209"/>
        <v/>
      </c>
      <c r="DC803" t="str">
        <f t="shared" si="210"/>
        <v/>
      </c>
      <c r="DD803" s="224">
        <v>797</v>
      </c>
      <c r="DE803" s="3" t="str">
        <f>IF('DATA ENTRY'!CK802="","",IF('DATA ENTRY'!B802="","",IF(AND($DF$4='DATA ENTRY'!D802),'DATA ENTRY'!B802,"")))</f>
        <v/>
      </c>
      <c r="DF803" s="3" t="str">
        <f>IF('DATA ENTRY'!CK802="","",IF('DATA ENTRY'!C802="","",IF(AND($DF$4='DATA ENTRY'!D802),'DATA ENTRY'!C802,"")))</f>
        <v/>
      </c>
      <c r="DG803" s="4" t="str">
        <f>IF('DATA ENTRY'!CK802="","",IF('DATA ENTRY'!I802="","",IF(AND($DF$4='DATA ENTRY'!D802),'DATA ENTRY'!I802,"")))</f>
        <v/>
      </c>
      <c r="DH803" s="4" t="str">
        <f>IF('DATA ENTRY'!CK802="","",IF('DATA ENTRY'!CK802="","",IF(AND($DF$4='DATA ENTRY'!D802),'DATA ENTRY'!CK802,"")))</f>
        <v/>
      </c>
      <c r="DI803" s="3" t="str">
        <f>IF('DATA ENTRY'!CK802="","",IF('DATA ENTRY'!N802="","",IF(AND($DF$4='DATA ENTRY'!D802),'DATA ENTRY'!N802,"")))</f>
        <v/>
      </c>
      <c r="DJ803" s="107" t="str">
        <f>IF('DATA ENTRY'!CK802="","",IF('DATA ENTRY'!O802="","",IF(AND($DF$4='DATA ENTRY'!D802),'DATA ENTRY'!O802,"")))</f>
        <v/>
      </c>
      <c r="DK803" s="3" t="str">
        <f>IF('DATA ENTRY'!CK802="","",IF('DATA ENTRY'!P802="","",IF(AND($DF$4='DATA ENTRY'!D802),'DATA ENTRY'!P802,"")))</f>
        <v/>
      </c>
      <c r="DL803" s="107" t="str">
        <f>IF('DATA ENTRY'!CK802="","",IF('DATA ENTRY'!Q802="","",IF(AND($DF$4='DATA ENTRY'!D802),'DATA ENTRY'!Q802,"")))</f>
        <v/>
      </c>
      <c r="DM803" s="3" t="str">
        <f>IF('DATA ENTRY'!CK802="","",IF('DATA ENTRY'!R802="","",IF(AND($DF$4='DATA ENTRY'!D802),'DATA ENTRY'!R802,"")))</f>
        <v/>
      </c>
      <c r="DN803" s="107" t="str">
        <f>IF('DATA ENTRY'!CK802="","",IF('DATA ENTRY'!S802="","",IF(AND($DF$4='DATA ENTRY'!D802),'DATA ENTRY'!S802,"")))</f>
        <v/>
      </c>
      <c r="DO803" s="3" t="str">
        <f>IF('DATA ENTRY'!CK802="","",IF('DATA ENTRY'!E802="","",IF(AND($DF$4='DATA ENTRY'!D802),'DATA ENTRY'!E802,"")))</f>
        <v/>
      </c>
      <c r="DP803" s="3" t="str">
        <f>IF('DATA ENTRY'!CK802="","",IF('DATA ENTRY'!D802="","",IF(AND($DF$4='DATA ENTRY'!D802),'DATA ENTRY'!D802,"")))</f>
        <v/>
      </c>
      <c r="DQ803" s="3" t="str">
        <f>IF('DATA ENTRY'!CK802="","",IF('DATA ENTRY'!W802="","",IF(AND($DF$4='DATA ENTRY'!D802),'DATA ENTRY'!W802,"")))</f>
        <v/>
      </c>
      <c r="DR803" s="3" t="str">
        <f>IF('DATA ENTRY'!CK802="","",IF('DATA ENTRY'!X802="","",IF(AND($DF$4='DATA ENTRY'!D802),'DATA ENTRY'!X802,"")))</f>
        <v/>
      </c>
      <c r="DS803" s="108" t="str">
        <f t="shared" si="203"/>
        <v/>
      </c>
      <c r="DT803" s="108" t="str">
        <f>IF('DATA ENTRY'!CK802="","",IF('DATA ENTRY'!D802="","",IF(AND($DF$4='DATA ENTRY'!D802),'DATA ENTRY'!G802,"")))</f>
        <v/>
      </c>
      <c r="DY803">
        <f t="shared" si="204"/>
        <v>0</v>
      </c>
      <c r="EB803" t="str">
        <f t="shared" si="205"/>
        <v/>
      </c>
      <c r="EC803" t="str">
        <f t="shared" si="206"/>
        <v/>
      </c>
      <c r="ED803" s="224">
        <v>797</v>
      </c>
      <c r="EE803" s="3" t="str">
        <f>IF('DATA ENTRY'!CK802="","",IF('DATA ENTRY'!B802="","",IF(AND($EF$4='DATA ENTRY'!G802,$EH$4='DATA ENTRY'!F802),'DATA ENTRY'!B802,"")))</f>
        <v/>
      </c>
      <c r="EF803" s="3" t="str">
        <f>IF('DATA ENTRY'!CK802="","",IF('DATA ENTRY'!C802="","",IF(AND($EF$4='DATA ENTRY'!G802,$EH$4='DATA ENTRY'!F802),'DATA ENTRY'!C802,"")))</f>
        <v/>
      </c>
      <c r="EG803" s="4" t="str">
        <f>IF('DATA ENTRY'!CK802="","",IF('DATA ENTRY'!I802="","",IF(AND($EF$4='DATA ENTRY'!G802,$EH$4='DATA ENTRY'!F802),'DATA ENTRY'!I802,"")))</f>
        <v/>
      </c>
      <c r="EH803" s="4" t="str">
        <f>IF('DATA ENTRY'!CK802="","",IF('DATA ENTRY'!CK802="","",IF(AND($EF$4='DATA ENTRY'!G802,$EH$4='DATA ENTRY'!F802),'DATA ENTRY'!CK802,"")))</f>
        <v/>
      </c>
      <c r="EI803" s="3" t="str">
        <f>IF('DATA ENTRY'!CK802="","",IF('DATA ENTRY'!N802="","",IF(AND($EF$4='DATA ENTRY'!G802,$EH$4='DATA ENTRY'!F802),'DATA ENTRY'!N802,"")))</f>
        <v/>
      </c>
      <c r="EJ803" s="107" t="str">
        <f>IF('DATA ENTRY'!CK802="","",IF('DATA ENTRY'!O802="","",IF(AND($EF$4='DATA ENTRY'!G802,$EH$4='DATA ENTRY'!F802),'DATA ENTRY'!O802,"")))</f>
        <v/>
      </c>
      <c r="EK803" s="3" t="str">
        <f>IF('DATA ENTRY'!CK802="","",IF('DATA ENTRY'!P802="","",IF(AND($EF$4='DATA ENTRY'!G802,$EH$4='DATA ENTRY'!F802),'DATA ENTRY'!P802,"")))</f>
        <v/>
      </c>
      <c r="EL803" s="107" t="str">
        <f>IF('DATA ENTRY'!CK802="","",IF('DATA ENTRY'!Q802="","",IF(AND($EF$4='DATA ENTRY'!G802,$EH$4='DATA ENTRY'!F802),'DATA ENTRY'!Q802,"")))</f>
        <v/>
      </c>
      <c r="EM803" s="3" t="str">
        <f>IF('DATA ENTRY'!CK802="","",IF('DATA ENTRY'!R802="","",IF(AND($EF$4='DATA ENTRY'!G802,$EH$4='DATA ENTRY'!F802),'DATA ENTRY'!R802,"")))</f>
        <v/>
      </c>
      <c r="EN803" s="107" t="str">
        <f>IF('DATA ENTRY'!CK802="","",IF('DATA ENTRY'!S802="","",IF(AND($EF$4='DATA ENTRY'!G802,$EH$4='DATA ENTRY'!F802),'DATA ENTRY'!S802,"")))</f>
        <v/>
      </c>
      <c r="EO803" s="3" t="str">
        <f>IF('DATA ENTRY'!CK802="","",IF('DATA ENTRY'!E802="","",IF(AND($EF$4='DATA ENTRY'!G802,$EH$4='DATA ENTRY'!F802),'DATA ENTRY'!E802,"")))</f>
        <v/>
      </c>
      <c r="EP803" s="3" t="str">
        <f>IF('DATA ENTRY'!CK802="","",IF('DATA ENTRY'!D802="","",IF(AND($EF$4='DATA ENTRY'!G802,$EH$4='DATA ENTRY'!F802),'DATA ENTRY'!D802,"")))</f>
        <v/>
      </c>
      <c r="EQ803" s="3" t="str">
        <f>IF('DATA ENTRY'!CK802="","",IF('DATA ENTRY'!W802="","",IF(AND($EF$4='DATA ENTRY'!G802,$EH$4='DATA ENTRY'!F802),'DATA ENTRY'!W802,"")))</f>
        <v/>
      </c>
      <c r="ER803" s="3" t="str">
        <f>IF('DATA ENTRY'!CK802="","",IF('DATA ENTRY'!X802="","",IF(AND($EF$4='DATA ENTRY'!G802,$EH$4='DATA ENTRY'!F802),'DATA ENTRY'!X802,"")))</f>
        <v/>
      </c>
      <c r="ES803" s="108" t="str">
        <f t="shared" si="207"/>
        <v/>
      </c>
      <c r="ET803" s="108" t="str">
        <f>IF('DATA ENTRY'!CK802="","",IF('DATA ENTRY'!D802="","",IF(AND($EF$4='DATA ENTRY'!G802,$EH$4='DATA ENTRY'!F802),'DATA ENTRY'!G802,"")))</f>
        <v/>
      </c>
      <c r="EY803">
        <f t="shared" si="208"/>
        <v>0</v>
      </c>
    </row>
    <row r="804" spans="1:155">
      <c r="A804" t="str">
        <f>IF(S804=0,"",1+(MAX($A$7:A803)))</f>
        <v/>
      </c>
      <c r="B804" s="224">
        <v>798</v>
      </c>
      <c r="C804" s="3" t="str">
        <f>IF('DATA ENTRY'!CK803="","",IF('DATA ENTRY'!B803="","",IF($D$4="All Post",'DATA ENTRY'!B803,IF(AND($D$4='DATA ENTRY'!CK803),'DATA ENTRY'!B803,""))))</f>
        <v/>
      </c>
      <c r="D804" s="3" t="str">
        <f>IF('DATA ENTRY'!CK803="","",IF('DATA ENTRY'!C803="","",IF($D$4="All Post",'DATA ENTRY'!C803,IF(AND($D$4='DATA ENTRY'!CK803),'DATA ENTRY'!C803,""))))</f>
        <v/>
      </c>
      <c r="E804" s="4" t="str">
        <f>IF('DATA ENTRY'!CK803="","",IF('DATA ENTRY'!I803="","",IF($D$4="All Post",'DATA ENTRY'!I803,IF(AND($D$4='DATA ENTRY'!CK803),'DATA ENTRY'!I803,""))))</f>
        <v/>
      </c>
      <c r="F804" s="4" t="str">
        <f>IF('DATA ENTRY'!CK803="","",IF('DATA ENTRY'!CK803="","",IF($D$4="All Post",'DATA ENTRY'!CK803,IF(AND($D$4='DATA ENTRY'!CK803),'DATA ENTRY'!CK803,""))))</f>
        <v/>
      </c>
      <c r="G804" s="3" t="str">
        <f>IF('DATA ENTRY'!CK803="","",IF('DATA ENTRY'!N803="","",IF($D$4="All Post",'DATA ENTRY'!N803,IF(AND($D$4='DATA ENTRY'!CK803),'DATA ENTRY'!N803,""))))</f>
        <v/>
      </c>
      <c r="H804" s="107" t="str">
        <f>IF('DATA ENTRY'!CK803="","",IF('DATA ENTRY'!O803="","",IF($D$4="All Post",'DATA ENTRY'!O803,IF(AND($D$4='DATA ENTRY'!CK803),'DATA ENTRY'!O803,""))))</f>
        <v/>
      </c>
      <c r="I804" s="3" t="str">
        <f>IF('DATA ENTRY'!CK803="","",IF('DATA ENTRY'!P803="","",IF($D$4="All Post",'DATA ENTRY'!P803,IF(AND($D$4='DATA ENTRY'!CK803),'DATA ENTRY'!P803,""))))</f>
        <v/>
      </c>
      <c r="J804" s="107" t="str">
        <f>IF('DATA ENTRY'!CK803="","",IF('DATA ENTRY'!Q803="","",IF($D$4="All Post",'DATA ENTRY'!Q803,IF(AND($D$4='DATA ENTRY'!CK803),'DATA ENTRY'!Q803,""))))</f>
        <v/>
      </c>
      <c r="K804" s="3" t="str">
        <f>IF('DATA ENTRY'!CK803="","",IF('DATA ENTRY'!R803="","",IF($D$4="All Post",'DATA ENTRY'!R803,IF(AND($D$4='DATA ENTRY'!CK803),'DATA ENTRY'!R803,""))))</f>
        <v/>
      </c>
      <c r="L804" s="3" t="str">
        <f>IF('DATA ENTRY'!CK803="","",IF('DATA ENTRY'!S803="","",IF($D$4="All Post",'DATA ENTRY'!S803,IF(AND($D$4='DATA ENTRY'!CK803),'DATA ENTRY'!S803,""))))</f>
        <v/>
      </c>
      <c r="M804" s="3" t="str">
        <f>IF('DATA ENTRY'!CK803="","",IF('DATA ENTRY'!E803="","",IF($D$4="All Post",'DATA ENTRY'!E803,IF(AND($D$4='DATA ENTRY'!CK803),'DATA ENTRY'!E803,""))))</f>
        <v/>
      </c>
      <c r="N804" s="3" t="str">
        <f>IF('DATA ENTRY'!CK803="","",IF('DATA ENTRY'!W803="","",IF($D$4="All Post",'DATA ENTRY'!W803,IF(AND($D$4='DATA ENTRY'!CK803),'DATA ENTRY'!W803,""))))</f>
        <v/>
      </c>
      <c r="O804" s="3" t="str">
        <f>IF('DATA ENTRY'!CK803="","",IF('DATA ENTRY'!X803="","",IF($D$4="All Post",'DATA ENTRY'!X803,IF(AND($D$4='DATA ENTRY'!CK803),'DATA ENTRY'!X803,""))))</f>
        <v/>
      </c>
      <c r="P804" s="3" t="str">
        <f>IF('DATA ENTRY'!CK803="","",IF('DATA ENTRY'!G803="","",IF($D$4="All Post",'DATA ENTRY'!G803,IF(AND($D$4='DATA ENTRY'!CK803),'DATA ENTRY'!G803,""))))</f>
        <v/>
      </c>
      <c r="S804">
        <f t="shared" si="195"/>
        <v>0</v>
      </c>
      <c r="T804" t="str">
        <f t="shared" si="196"/>
        <v/>
      </c>
      <c r="BZ804" t="str">
        <f t="shared" si="197"/>
        <v/>
      </c>
      <c r="CA804" t="str">
        <f t="shared" si="198"/>
        <v/>
      </c>
      <c r="CB804" s="224">
        <v>798</v>
      </c>
      <c r="CC804" s="3" t="str">
        <f>IF('DATA ENTRY'!CK803="","",IF('DATA ENTRY'!B803="","",IF(AND($CD$4='DATA ENTRY'!CK803,$CG$4='DATA ENTRY'!D803),'DATA ENTRY'!B803,"")))</f>
        <v/>
      </c>
      <c r="CD804" s="3" t="str">
        <f>IF('DATA ENTRY'!CK803="","",IF('DATA ENTRY'!C803="","",IF(AND($CD$4='DATA ENTRY'!CK803,$CG$4='DATA ENTRY'!D803),'DATA ENTRY'!C803,"")))</f>
        <v/>
      </c>
      <c r="CE804" s="4" t="str">
        <f>IF('DATA ENTRY'!CK803="","",IF('DATA ENTRY'!I803="","",IF(AND($CD$4='DATA ENTRY'!CK803,$CG$4='DATA ENTRY'!D803),'DATA ENTRY'!I803,"")))</f>
        <v/>
      </c>
      <c r="CF804" s="4" t="str">
        <f>IF('DATA ENTRY'!CK803="","",IF('DATA ENTRY'!CK803="","",IF(AND($CD$4='DATA ENTRY'!CK803,$CG$4='DATA ENTRY'!D803),'DATA ENTRY'!CK803,"")))</f>
        <v/>
      </c>
      <c r="CG804" s="3" t="str">
        <f>IF('DATA ENTRY'!CK803="","",IF('DATA ENTRY'!N803="","",IF(AND($CD$4='DATA ENTRY'!CK803,$CG$4='DATA ENTRY'!D803),'DATA ENTRY'!N803,"")))</f>
        <v/>
      </c>
      <c r="CH804" s="107" t="str">
        <f>IF('DATA ENTRY'!CK803="","",IF('DATA ENTRY'!O803="","",IF(AND($CD$4='DATA ENTRY'!CK803,$CG$4='DATA ENTRY'!D803),'DATA ENTRY'!O803,"")))</f>
        <v/>
      </c>
      <c r="CI804" s="3" t="str">
        <f>IF('DATA ENTRY'!CK803="","",IF('DATA ENTRY'!P803="","",IF(AND($CD$4='DATA ENTRY'!CK803,$CG$4='DATA ENTRY'!D803),'DATA ENTRY'!P803,"")))</f>
        <v/>
      </c>
      <c r="CJ804" s="107" t="str">
        <f>IF('DATA ENTRY'!CK803="","",IF('DATA ENTRY'!Q803="","",IF(AND($CD$4='DATA ENTRY'!CK803,$CG$4='DATA ENTRY'!D803),'DATA ENTRY'!Q803,"")))</f>
        <v/>
      </c>
      <c r="CK804" s="3" t="str">
        <f>IF('DATA ENTRY'!CK803="","",IF('DATA ENTRY'!R803="","",IF(AND($CD$4='DATA ENTRY'!CK803,$CG$4='DATA ENTRY'!D803),'DATA ENTRY'!R803,"")))</f>
        <v/>
      </c>
      <c r="CL804" s="3" t="str">
        <f>IF('DATA ENTRY'!CK803="","",IF('DATA ENTRY'!S803="","",IF(AND($CD$4='DATA ENTRY'!CK803,$CG$4='DATA ENTRY'!D803),'DATA ENTRY'!S803,"")))</f>
        <v/>
      </c>
      <c r="CM804" s="3" t="str">
        <f>IF('DATA ENTRY'!CK803="","",IF('DATA ENTRY'!E803="","",IF(AND($CD$4='DATA ENTRY'!CK803,$CG$4='DATA ENTRY'!D803),'DATA ENTRY'!E803,"")))</f>
        <v/>
      </c>
      <c r="CN804" s="3" t="str">
        <f>IF('DATA ENTRY'!CK803="","",IF('DATA ENTRY'!W803="","",IF(AND($CD$4='DATA ENTRY'!CK803,$CG$4='DATA ENTRY'!D803),'DATA ENTRY'!W803,"")))</f>
        <v/>
      </c>
      <c r="CO804" s="3" t="str">
        <f>IF('DATA ENTRY'!CK803="","",IF('DATA ENTRY'!X803="","",IF(AND($CD$4='DATA ENTRY'!CK803,$CG$4='DATA ENTRY'!D803),'DATA ENTRY'!X803,"")))</f>
        <v/>
      </c>
      <c r="CP804" s="108" t="str">
        <f t="shared" si="199"/>
        <v/>
      </c>
      <c r="CQ804" s="108" t="str">
        <f>IF('DATA ENTRY'!CK803="","",IF('DATA ENTRY'!G803="","",IF(AND($CD$4='DATA ENTRY'!CK803,$CG$4='DATA ENTRY'!D803),'DATA ENTRY'!G803,"")))</f>
        <v/>
      </c>
      <c r="CR804" s="230" t="str">
        <f>IF('DATA ENTRY'!CK803="","",IF('DATA ENTRY'!D803="","",IF(AND($CD$4='DATA ENTRY'!CK803,$CG$4='DATA ENTRY'!D803),'DATA ENTRY'!D803,"")))</f>
        <v/>
      </c>
      <c r="CS804">
        <f t="shared" si="200"/>
        <v>0</v>
      </c>
      <c r="CT804">
        <f t="shared" si="201"/>
        <v>0</v>
      </c>
      <c r="CV804" s="139"/>
      <c r="CX804">
        <f t="shared" si="202"/>
        <v>0</v>
      </c>
      <c r="DB804" t="str">
        <f t="shared" si="209"/>
        <v/>
      </c>
      <c r="DC804" t="str">
        <f t="shared" si="210"/>
        <v/>
      </c>
      <c r="DD804" s="224">
        <v>798</v>
      </c>
      <c r="DE804" s="3" t="str">
        <f>IF('DATA ENTRY'!CK803="","",IF('DATA ENTRY'!B803="","",IF(AND($DF$4='DATA ENTRY'!D803),'DATA ENTRY'!B803,"")))</f>
        <v/>
      </c>
      <c r="DF804" s="3" t="str">
        <f>IF('DATA ENTRY'!CK803="","",IF('DATA ENTRY'!C803="","",IF(AND($DF$4='DATA ENTRY'!D803),'DATA ENTRY'!C803,"")))</f>
        <v/>
      </c>
      <c r="DG804" s="4" t="str">
        <f>IF('DATA ENTRY'!CK803="","",IF('DATA ENTRY'!I803="","",IF(AND($DF$4='DATA ENTRY'!D803),'DATA ENTRY'!I803,"")))</f>
        <v/>
      </c>
      <c r="DH804" s="4" t="str">
        <f>IF('DATA ENTRY'!CK803="","",IF('DATA ENTRY'!CK803="","",IF(AND($DF$4='DATA ENTRY'!D803),'DATA ENTRY'!CK803,"")))</f>
        <v/>
      </c>
      <c r="DI804" s="3" t="str">
        <f>IF('DATA ENTRY'!CK803="","",IF('DATA ENTRY'!N803="","",IF(AND($DF$4='DATA ENTRY'!D803),'DATA ENTRY'!N803,"")))</f>
        <v/>
      </c>
      <c r="DJ804" s="107" t="str">
        <f>IF('DATA ENTRY'!CK803="","",IF('DATA ENTRY'!O803="","",IF(AND($DF$4='DATA ENTRY'!D803),'DATA ENTRY'!O803,"")))</f>
        <v/>
      </c>
      <c r="DK804" s="3" t="str">
        <f>IF('DATA ENTRY'!CK803="","",IF('DATA ENTRY'!P803="","",IF(AND($DF$4='DATA ENTRY'!D803),'DATA ENTRY'!P803,"")))</f>
        <v/>
      </c>
      <c r="DL804" s="107" t="str">
        <f>IF('DATA ENTRY'!CK803="","",IF('DATA ENTRY'!Q803="","",IF(AND($DF$4='DATA ENTRY'!D803),'DATA ENTRY'!Q803,"")))</f>
        <v/>
      </c>
      <c r="DM804" s="3" t="str">
        <f>IF('DATA ENTRY'!CK803="","",IF('DATA ENTRY'!R803="","",IF(AND($DF$4='DATA ENTRY'!D803),'DATA ENTRY'!R803,"")))</f>
        <v/>
      </c>
      <c r="DN804" s="107" t="str">
        <f>IF('DATA ENTRY'!CK803="","",IF('DATA ENTRY'!S803="","",IF(AND($DF$4='DATA ENTRY'!D803),'DATA ENTRY'!S803,"")))</f>
        <v/>
      </c>
      <c r="DO804" s="3" t="str">
        <f>IF('DATA ENTRY'!CK803="","",IF('DATA ENTRY'!E803="","",IF(AND($DF$4='DATA ENTRY'!D803),'DATA ENTRY'!E803,"")))</f>
        <v/>
      </c>
      <c r="DP804" s="3" t="str">
        <f>IF('DATA ENTRY'!CK803="","",IF('DATA ENTRY'!D803="","",IF(AND($DF$4='DATA ENTRY'!D803),'DATA ENTRY'!D803,"")))</f>
        <v/>
      </c>
      <c r="DQ804" s="3" t="str">
        <f>IF('DATA ENTRY'!CK803="","",IF('DATA ENTRY'!W803="","",IF(AND($DF$4='DATA ENTRY'!D803),'DATA ENTRY'!W803,"")))</f>
        <v/>
      </c>
      <c r="DR804" s="3" t="str">
        <f>IF('DATA ENTRY'!CK803="","",IF('DATA ENTRY'!X803="","",IF(AND($DF$4='DATA ENTRY'!D803),'DATA ENTRY'!X803,"")))</f>
        <v/>
      </c>
      <c r="DS804" s="108" t="str">
        <f t="shared" si="203"/>
        <v/>
      </c>
      <c r="DT804" s="108" t="str">
        <f>IF('DATA ENTRY'!CK803="","",IF('DATA ENTRY'!D803="","",IF(AND($DF$4='DATA ENTRY'!D803),'DATA ENTRY'!G803,"")))</f>
        <v/>
      </c>
      <c r="DY804">
        <f t="shared" si="204"/>
        <v>0</v>
      </c>
      <c r="EB804" t="str">
        <f t="shared" si="205"/>
        <v/>
      </c>
      <c r="EC804" t="str">
        <f t="shared" si="206"/>
        <v/>
      </c>
      <c r="ED804" s="224">
        <v>798</v>
      </c>
      <c r="EE804" s="3" t="str">
        <f>IF('DATA ENTRY'!CK803="","",IF('DATA ENTRY'!B803="","",IF(AND($EF$4='DATA ENTRY'!G803,$EH$4='DATA ENTRY'!F803),'DATA ENTRY'!B803,"")))</f>
        <v/>
      </c>
      <c r="EF804" s="3" t="str">
        <f>IF('DATA ENTRY'!CK803="","",IF('DATA ENTRY'!C803="","",IF(AND($EF$4='DATA ENTRY'!G803,$EH$4='DATA ENTRY'!F803),'DATA ENTRY'!C803,"")))</f>
        <v/>
      </c>
      <c r="EG804" s="4" t="str">
        <f>IF('DATA ENTRY'!CK803="","",IF('DATA ENTRY'!I803="","",IF(AND($EF$4='DATA ENTRY'!G803,$EH$4='DATA ENTRY'!F803),'DATA ENTRY'!I803,"")))</f>
        <v/>
      </c>
      <c r="EH804" s="4" t="str">
        <f>IF('DATA ENTRY'!CK803="","",IF('DATA ENTRY'!CK803="","",IF(AND($EF$4='DATA ENTRY'!G803,$EH$4='DATA ENTRY'!F803),'DATA ENTRY'!CK803,"")))</f>
        <v/>
      </c>
      <c r="EI804" s="3" t="str">
        <f>IF('DATA ENTRY'!CK803="","",IF('DATA ENTRY'!N803="","",IF(AND($EF$4='DATA ENTRY'!G803,$EH$4='DATA ENTRY'!F803),'DATA ENTRY'!N803,"")))</f>
        <v/>
      </c>
      <c r="EJ804" s="107" t="str">
        <f>IF('DATA ENTRY'!CK803="","",IF('DATA ENTRY'!O803="","",IF(AND($EF$4='DATA ENTRY'!G803,$EH$4='DATA ENTRY'!F803),'DATA ENTRY'!O803,"")))</f>
        <v/>
      </c>
      <c r="EK804" s="3" t="str">
        <f>IF('DATA ENTRY'!CK803="","",IF('DATA ENTRY'!P803="","",IF(AND($EF$4='DATA ENTRY'!G803,$EH$4='DATA ENTRY'!F803),'DATA ENTRY'!P803,"")))</f>
        <v/>
      </c>
      <c r="EL804" s="107" t="str">
        <f>IF('DATA ENTRY'!CK803="","",IF('DATA ENTRY'!Q803="","",IF(AND($EF$4='DATA ENTRY'!G803,$EH$4='DATA ENTRY'!F803),'DATA ENTRY'!Q803,"")))</f>
        <v/>
      </c>
      <c r="EM804" s="3" t="str">
        <f>IF('DATA ENTRY'!CK803="","",IF('DATA ENTRY'!R803="","",IF(AND($EF$4='DATA ENTRY'!G803,$EH$4='DATA ENTRY'!F803),'DATA ENTRY'!R803,"")))</f>
        <v/>
      </c>
      <c r="EN804" s="107" t="str">
        <f>IF('DATA ENTRY'!CK803="","",IF('DATA ENTRY'!S803="","",IF(AND($EF$4='DATA ENTRY'!G803,$EH$4='DATA ENTRY'!F803),'DATA ENTRY'!S803,"")))</f>
        <v/>
      </c>
      <c r="EO804" s="3" t="str">
        <f>IF('DATA ENTRY'!CK803="","",IF('DATA ENTRY'!E803="","",IF(AND($EF$4='DATA ENTRY'!G803,$EH$4='DATA ENTRY'!F803),'DATA ENTRY'!E803,"")))</f>
        <v/>
      </c>
      <c r="EP804" s="3" t="str">
        <f>IF('DATA ENTRY'!CK803="","",IF('DATA ENTRY'!D803="","",IF(AND($EF$4='DATA ENTRY'!G803,$EH$4='DATA ENTRY'!F803),'DATA ENTRY'!D803,"")))</f>
        <v/>
      </c>
      <c r="EQ804" s="3" t="str">
        <f>IF('DATA ENTRY'!CK803="","",IF('DATA ENTRY'!W803="","",IF(AND($EF$4='DATA ENTRY'!G803,$EH$4='DATA ENTRY'!F803),'DATA ENTRY'!W803,"")))</f>
        <v/>
      </c>
      <c r="ER804" s="3" t="str">
        <f>IF('DATA ENTRY'!CK803="","",IF('DATA ENTRY'!X803="","",IF(AND($EF$4='DATA ENTRY'!G803,$EH$4='DATA ENTRY'!F803),'DATA ENTRY'!X803,"")))</f>
        <v/>
      </c>
      <c r="ES804" s="108" t="str">
        <f t="shared" si="207"/>
        <v/>
      </c>
      <c r="ET804" s="108" t="str">
        <f>IF('DATA ENTRY'!CK803="","",IF('DATA ENTRY'!D803="","",IF(AND($EF$4='DATA ENTRY'!G803,$EH$4='DATA ENTRY'!F803),'DATA ENTRY'!G803,"")))</f>
        <v/>
      </c>
      <c r="EY804">
        <f t="shared" si="208"/>
        <v>0</v>
      </c>
    </row>
    <row r="805" spans="1:155">
      <c r="A805" t="str">
        <f>IF(S805=0,"",1+(MAX($A$7:A804)))</f>
        <v/>
      </c>
      <c r="B805" s="224">
        <v>799</v>
      </c>
      <c r="C805" s="3" t="str">
        <f>IF('DATA ENTRY'!CK804="","",IF('DATA ENTRY'!B804="","",IF($D$4="All Post",'DATA ENTRY'!B804,IF(AND($D$4='DATA ENTRY'!CK804),'DATA ENTRY'!B804,""))))</f>
        <v/>
      </c>
      <c r="D805" s="3" t="str">
        <f>IF('DATA ENTRY'!CK804="","",IF('DATA ENTRY'!C804="","",IF($D$4="All Post",'DATA ENTRY'!C804,IF(AND($D$4='DATA ENTRY'!CK804),'DATA ENTRY'!C804,""))))</f>
        <v/>
      </c>
      <c r="E805" s="4" t="str">
        <f>IF('DATA ENTRY'!CK804="","",IF('DATA ENTRY'!I804="","",IF($D$4="All Post",'DATA ENTRY'!I804,IF(AND($D$4='DATA ENTRY'!CK804),'DATA ENTRY'!I804,""))))</f>
        <v/>
      </c>
      <c r="F805" s="4" t="str">
        <f>IF('DATA ENTRY'!CK804="","",IF('DATA ENTRY'!CK804="","",IF($D$4="All Post",'DATA ENTRY'!CK804,IF(AND($D$4='DATA ENTRY'!CK804),'DATA ENTRY'!CK804,""))))</f>
        <v/>
      </c>
      <c r="G805" s="3" t="str">
        <f>IF('DATA ENTRY'!CK804="","",IF('DATA ENTRY'!N804="","",IF($D$4="All Post",'DATA ENTRY'!N804,IF(AND($D$4='DATA ENTRY'!CK804),'DATA ENTRY'!N804,""))))</f>
        <v/>
      </c>
      <c r="H805" s="107" t="str">
        <f>IF('DATA ENTRY'!CK804="","",IF('DATA ENTRY'!O804="","",IF($D$4="All Post",'DATA ENTRY'!O804,IF(AND($D$4='DATA ENTRY'!CK804),'DATA ENTRY'!O804,""))))</f>
        <v/>
      </c>
      <c r="I805" s="3" t="str">
        <f>IF('DATA ENTRY'!CK804="","",IF('DATA ENTRY'!P804="","",IF($D$4="All Post",'DATA ENTRY'!P804,IF(AND($D$4='DATA ENTRY'!CK804),'DATA ENTRY'!P804,""))))</f>
        <v/>
      </c>
      <c r="J805" s="107" t="str">
        <f>IF('DATA ENTRY'!CK804="","",IF('DATA ENTRY'!Q804="","",IF($D$4="All Post",'DATA ENTRY'!Q804,IF(AND($D$4='DATA ENTRY'!CK804),'DATA ENTRY'!Q804,""))))</f>
        <v/>
      </c>
      <c r="K805" s="3" t="str">
        <f>IF('DATA ENTRY'!CK804="","",IF('DATA ENTRY'!R804="","",IF($D$4="All Post",'DATA ENTRY'!R804,IF(AND($D$4='DATA ENTRY'!CK804),'DATA ENTRY'!R804,""))))</f>
        <v/>
      </c>
      <c r="L805" s="3" t="str">
        <f>IF('DATA ENTRY'!CK804="","",IF('DATA ENTRY'!S804="","",IF($D$4="All Post",'DATA ENTRY'!S804,IF(AND($D$4='DATA ENTRY'!CK804),'DATA ENTRY'!S804,""))))</f>
        <v/>
      </c>
      <c r="M805" s="3" t="str">
        <f>IF('DATA ENTRY'!CK804="","",IF('DATA ENTRY'!E804="","",IF($D$4="All Post",'DATA ENTRY'!E804,IF(AND($D$4='DATA ENTRY'!CK804),'DATA ENTRY'!E804,""))))</f>
        <v/>
      </c>
      <c r="N805" s="3" t="str">
        <f>IF('DATA ENTRY'!CK804="","",IF('DATA ENTRY'!W804="","",IF($D$4="All Post",'DATA ENTRY'!W804,IF(AND($D$4='DATA ENTRY'!CK804),'DATA ENTRY'!W804,""))))</f>
        <v/>
      </c>
      <c r="O805" s="3" t="str">
        <f>IF('DATA ENTRY'!CK804="","",IF('DATA ENTRY'!X804="","",IF($D$4="All Post",'DATA ENTRY'!X804,IF(AND($D$4='DATA ENTRY'!CK804),'DATA ENTRY'!X804,""))))</f>
        <v/>
      </c>
      <c r="P805" s="3" t="str">
        <f>IF('DATA ENTRY'!CK804="","",IF('DATA ENTRY'!G804="","",IF($D$4="All Post",'DATA ENTRY'!G804,IF(AND($D$4='DATA ENTRY'!CK804),'DATA ENTRY'!G804,""))))</f>
        <v/>
      </c>
      <c r="S805">
        <f t="shared" si="195"/>
        <v>0</v>
      </c>
      <c r="T805" t="str">
        <f t="shared" si="196"/>
        <v/>
      </c>
      <c r="BZ805" t="str">
        <f t="shared" si="197"/>
        <v/>
      </c>
      <c r="CA805" t="str">
        <f t="shared" si="198"/>
        <v/>
      </c>
      <c r="CB805" s="224">
        <v>799</v>
      </c>
      <c r="CC805" s="3" t="str">
        <f>IF('DATA ENTRY'!CK804="","",IF('DATA ENTRY'!B804="","",IF(AND($CD$4='DATA ENTRY'!CK804,$CG$4='DATA ENTRY'!D804),'DATA ENTRY'!B804,"")))</f>
        <v/>
      </c>
      <c r="CD805" s="3" t="str">
        <f>IF('DATA ENTRY'!CK804="","",IF('DATA ENTRY'!C804="","",IF(AND($CD$4='DATA ENTRY'!CK804,$CG$4='DATA ENTRY'!D804),'DATA ENTRY'!C804,"")))</f>
        <v/>
      </c>
      <c r="CE805" s="4" t="str">
        <f>IF('DATA ENTRY'!CK804="","",IF('DATA ENTRY'!I804="","",IF(AND($CD$4='DATA ENTRY'!CK804,$CG$4='DATA ENTRY'!D804),'DATA ENTRY'!I804,"")))</f>
        <v/>
      </c>
      <c r="CF805" s="4" t="str">
        <f>IF('DATA ENTRY'!CK804="","",IF('DATA ENTRY'!CK804="","",IF(AND($CD$4='DATA ENTRY'!CK804,$CG$4='DATA ENTRY'!D804),'DATA ENTRY'!CK804,"")))</f>
        <v/>
      </c>
      <c r="CG805" s="3" t="str">
        <f>IF('DATA ENTRY'!CK804="","",IF('DATA ENTRY'!N804="","",IF(AND($CD$4='DATA ENTRY'!CK804,$CG$4='DATA ENTRY'!D804),'DATA ENTRY'!N804,"")))</f>
        <v/>
      </c>
      <c r="CH805" s="107" t="str">
        <f>IF('DATA ENTRY'!CK804="","",IF('DATA ENTRY'!O804="","",IF(AND($CD$4='DATA ENTRY'!CK804,$CG$4='DATA ENTRY'!D804),'DATA ENTRY'!O804,"")))</f>
        <v/>
      </c>
      <c r="CI805" s="3" t="str">
        <f>IF('DATA ENTRY'!CK804="","",IF('DATA ENTRY'!P804="","",IF(AND($CD$4='DATA ENTRY'!CK804,$CG$4='DATA ENTRY'!D804),'DATA ENTRY'!P804,"")))</f>
        <v/>
      </c>
      <c r="CJ805" s="107" t="str">
        <f>IF('DATA ENTRY'!CK804="","",IF('DATA ENTRY'!Q804="","",IF(AND($CD$4='DATA ENTRY'!CK804,$CG$4='DATA ENTRY'!D804),'DATA ENTRY'!Q804,"")))</f>
        <v/>
      </c>
      <c r="CK805" s="3" t="str">
        <f>IF('DATA ENTRY'!CK804="","",IF('DATA ENTRY'!R804="","",IF(AND($CD$4='DATA ENTRY'!CK804,$CG$4='DATA ENTRY'!D804),'DATA ENTRY'!R804,"")))</f>
        <v/>
      </c>
      <c r="CL805" s="3" t="str">
        <f>IF('DATA ENTRY'!CK804="","",IF('DATA ENTRY'!S804="","",IF(AND($CD$4='DATA ENTRY'!CK804,$CG$4='DATA ENTRY'!D804),'DATA ENTRY'!S804,"")))</f>
        <v/>
      </c>
      <c r="CM805" s="3" t="str">
        <f>IF('DATA ENTRY'!CK804="","",IF('DATA ENTRY'!E804="","",IF(AND($CD$4='DATA ENTRY'!CK804,$CG$4='DATA ENTRY'!D804),'DATA ENTRY'!E804,"")))</f>
        <v/>
      </c>
      <c r="CN805" s="3" t="str">
        <f>IF('DATA ENTRY'!CK804="","",IF('DATA ENTRY'!W804="","",IF(AND($CD$4='DATA ENTRY'!CK804,$CG$4='DATA ENTRY'!D804),'DATA ENTRY'!W804,"")))</f>
        <v/>
      </c>
      <c r="CO805" s="3" t="str">
        <f>IF('DATA ENTRY'!CK804="","",IF('DATA ENTRY'!X804="","",IF(AND($CD$4='DATA ENTRY'!CK804,$CG$4='DATA ENTRY'!D804),'DATA ENTRY'!X804,"")))</f>
        <v/>
      </c>
      <c r="CP805" s="108" t="str">
        <f t="shared" si="199"/>
        <v/>
      </c>
      <c r="CQ805" s="108" t="str">
        <f>IF('DATA ENTRY'!CK804="","",IF('DATA ENTRY'!G804="","",IF(AND($CD$4='DATA ENTRY'!CK804,$CG$4='DATA ENTRY'!D804),'DATA ENTRY'!G804,"")))</f>
        <v/>
      </c>
      <c r="CR805" s="230" t="str">
        <f>IF('DATA ENTRY'!CK804="","",IF('DATA ENTRY'!D804="","",IF(AND($CD$4='DATA ENTRY'!CK804,$CG$4='DATA ENTRY'!D804),'DATA ENTRY'!D804,"")))</f>
        <v/>
      </c>
      <c r="CS805">
        <f t="shared" si="200"/>
        <v>0</v>
      </c>
      <c r="CT805">
        <f t="shared" si="201"/>
        <v>0</v>
      </c>
      <c r="CV805" s="139"/>
      <c r="CX805">
        <f t="shared" si="202"/>
        <v>0</v>
      </c>
      <c r="DB805" t="str">
        <f t="shared" si="209"/>
        <v/>
      </c>
      <c r="DC805" t="str">
        <f t="shared" si="210"/>
        <v/>
      </c>
      <c r="DD805" s="224">
        <v>799</v>
      </c>
      <c r="DE805" s="3" t="str">
        <f>IF('DATA ENTRY'!CK804="","",IF('DATA ENTRY'!B804="","",IF(AND($DF$4='DATA ENTRY'!D804),'DATA ENTRY'!B804,"")))</f>
        <v/>
      </c>
      <c r="DF805" s="3" t="str">
        <f>IF('DATA ENTRY'!CK804="","",IF('DATA ENTRY'!C804="","",IF(AND($DF$4='DATA ENTRY'!D804),'DATA ENTRY'!C804,"")))</f>
        <v/>
      </c>
      <c r="DG805" s="4" t="str">
        <f>IF('DATA ENTRY'!CK804="","",IF('DATA ENTRY'!I804="","",IF(AND($DF$4='DATA ENTRY'!D804),'DATA ENTRY'!I804,"")))</f>
        <v/>
      </c>
      <c r="DH805" s="4" t="str">
        <f>IF('DATA ENTRY'!CK804="","",IF('DATA ENTRY'!CK804="","",IF(AND($DF$4='DATA ENTRY'!D804),'DATA ENTRY'!CK804,"")))</f>
        <v/>
      </c>
      <c r="DI805" s="3" t="str">
        <f>IF('DATA ENTRY'!CK804="","",IF('DATA ENTRY'!N804="","",IF(AND($DF$4='DATA ENTRY'!D804),'DATA ENTRY'!N804,"")))</f>
        <v/>
      </c>
      <c r="DJ805" s="107" t="str">
        <f>IF('DATA ENTRY'!CK804="","",IF('DATA ENTRY'!O804="","",IF(AND($DF$4='DATA ENTRY'!D804),'DATA ENTRY'!O804,"")))</f>
        <v/>
      </c>
      <c r="DK805" s="3" t="str">
        <f>IF('DATA ENTRY'!CK804="","",IF('DATA ENTRY'!P804="","",IF(AND($DF$4='DATA ENTRY'!D804),'DATA ENTRY'!P804,"")))</f>
        <v/>
      </c>
      <c r="DL805" s="107" t="str">
        <f>IF('DATA ENTRY'!CK804="","",IF('DATA ENTRY'!Q804="","",IF(AND($DF$4='DATA ENTRY'!D804),'DATA ENTRY'!Q804,"")))</f>
        <v/>
      </c>
      <c r="DM805" s="3" t="str">
        <f>IF('DATA ENTRY'!CK804="","",IF('DATA ENTRY'!R804="","",IF(AND($DF$4='DATA ENTRY'!D804),'DATA ENTRY'!R804,"")))</f>
        <v/>
      </c>
      <c r="DN805" s="107" t="str">
        <f>IF('DATA ENTRY'!CK804="","",IF('DATA ENTRY'!S804="","",IF(AND($DF$4='DATA ENTRY'!D804),'DATA ENTRY'!S804,"")))</f>
        <v/>
      </c>
      <c r="DO805" s="3" t="str">
        <f>IF('DATA ENTRY'!CK804="","",IF('DATA ENTRY'!E804="","",IF(AND($DF$4='DATA ENTRY'!D804),'DATA ENTRY'!E804,"")))</f>
        <v/>
      </c>
      <c r="DP805" s="3" t="str">
        <f>IF('DATA ENTRY'!CK804="","",IF('DATA ENTRY'!D804="","",IF(AND($DF$4='DATA ENTRY'!D804),'DATA ENTRY'!D804,"")))</f>
        <v/>
      </c>
      <c r="DQ805" s="3" t="str">
        <f>IF('DATA ENTRY'!CK804="","",IF('DATA ENTRY'!W804="","",IF(AND($DF$4='DATA ENTRY'!D804),'DATA ENTRY'!W804,"")))</f>
        <v/>
      </c>
      <c r="DR805" s="3" t="str">
        <f>IF('DATA ENTRY'!CK804="","",IF('DATA ENTRY'!X804="","",IF(AND($DF$4='DATA ENTRY'!D804),'DATA ENTRY'!X804,"")))</f>
        <v/>
      </c>
      <c r="DS805" s="108" t="str">
        <f t="shared" si="203"/>
        <v/>
      </c>
      <c r="DT805" s="108" t="str">
        <f>IF('DATA ENTRY'!CK804="","",IF('DATA ENTRY'!D804="","",IF(AND($DF$4='DATA ENTRY'!D804),'DATA ENTRY'!G804,"")))</f>
        <v/>
      </c>
      <c r="DY805">
        <f t="shared" si="204"/>
        <v>0</v>
      </c>
      <c r="EB805" t="str">
        <f t="shared" si="205"/>
        <v/>
      </c>
      <c r="EC805" t="str">
        <f t="shared" si="206"/>
        <v/>
      </c>
      <c r="ED805" s="224">
        <v>799</v>
      </c>
      <c r="EE805" s="3" t="str">
        <f>IF('DATA ENTRY'!CK804="","",IF('DATA ENTRY'!B804="","",IF(AND($EF$4='DATA ENTRY'!G804,$EH$4='DATA ENTRY'!F804),'DATA ENTRY'!B804,"")))</f>
        <v/>
      </c>
      <c r="EF805" s="3" t="str">
        <f>IF('DATA ENTRY'!CK804="","",IF('DATA ENTRY'!C804="","",IF(AND($EF$4='DATA ENTRY'!G804,$EH$4='DATA ENTRY'!F804),'DATA ENTRY'!C804,"")))</f>
        <v/>
      </c>
      <c r="EG805" s="4" t="str">
        <f>IF('DATA ENTRY'!CK804="","",IF('DATA ENTRY'!I804="","",IF(AND($EF$4='DATA ENTRY'!G804,$EH$4='DATA ENTRY'!F804),'DATA ENTRY'!I804,"")))</f>
        <v/>
      </c>
      <c r="EH805" s="4" t="str">
        <f>IF('DATA ENTRY'!CK804="","",IF('DATA ENTRY'!CK804="","",IF(AND($EF$4='DATA ENTRY'!G804,$EH$4='DATA ENTRY'!F804),'DATA ENTRY'!CK804,"")))</f>
        <v/>
      </c>
      <c r="EI805" s="3" t="str">
        <f>IF('DATA ENTRY'!CK804="","",IF('DATA ENTRY'!N804="","",IF(AND($EF$4='DATA ENTRY'!G804,$EH$4='DATA ENTRY'!F804),'DATA ENTRY'!N804,"")))</f>
        <v/>
      </c>
      <c r="EJ805" s="107" t="str">
        <f>IF('DATA ENTRY'!CK804="","",IF('DATA ENTRY'!O804="","",IF(AND($EF$4='DATA ENTRY'!G804,$EH$4='DATA ENTRY'!F804),'DATA ENTRY'!O804,"")))</f>
        <v/>
      </c>
      <c r="EK805" s="3" t="str">
        <f>IF('DATA ENTRY'!CK804="","",IF('DATA ENTRY'!P804="","",IF(AND($EF$4='DATA ENTRY'!G804,$EH$4='DATA ENTRY'!F804),'DATA ENTRY'!P804,"")))</f>
        <v/>
      </c>
      <c r="EL805" s="107" t="str">
        <f>IF('DATA ENTRY'!CK804="","",IF('DATA ENTRY'!Q804="","",IF(AND($EF$4='DATA ENTRY'!G804,$EH$4='DATA ENTRY'!F804),'DATA ENTRY'!Q804,"")))</f>
        <v/>
      </c>
      <c r="EM805" s="3" t="str">
        <f>IF('DATA ENTRY'!CK804="","",IF('DATA ENTRY'!R804="","",IF(AND($EF$4='DATA ENTRY'!G804,$EH$4='DATA ENTRY'!F804),'DATA ENTRY'!R804,"")))</f>
        <v/>
      </c>
      <c r="EN805" s="107" t="str">
        <f>IF('DATA ENTRY'!CK804="","",IF('DATA ENTRY'!S804="","",IF(AND($EF$4='DATA ENTRY'!G804,$EH$4='DATA ENTRY'!F804),'DATA ENTRY'!S804,"")))</f>
        <v/>
      </c>
      <c r="EO805" s="3" t="str">
        <f>IF('DATA ENTRY'!CK804="","",IF('DATA ENTRY'!E804="","",IF(AND($EF$4='DATA ENTRY'!G804,$EH$4='DATA ENTRY'!F804),'DATA ENTRY'!E804,"")))</f>
        <v/>
      </c>
      <c r="EP805" s="3" t="str">
        <f>IF('DATA ENTRY'!CK804="","",IF('DATA ENTRY'!D804="","",IF(AND($EF$4='DATA ENTRY'!G804,$EH$4='DATA ENTRY'!F804),'DATA ENTRY'!D804,"")))</f>
        <v/>
      </c>
      <c r="EQ805" s="3" t="str">
        <f>IF('DATA ENTRY'!CK804="","",IF('DATA ENTRY'!W804="","",IF(AND($EF$4='DATA ENTRY'!G804,$EH$4='DATA ENTRY'!F804),'DATA ENTRY'!W804,"")))</f>
        <v/>
      </c>
      <c r="ER805" s="3" t="str">
        <f>IF('DATA ENTRY'!CK804="","",IF('DATA ENTRY'!X804="","",IF(AND($EF$4='DATA ENTRY'!G804,$EH$4='DATA ENTRY'!F804),'DATA ENTRY'!X804,"")))</f>
        <v/>
      </c>
      <c r="ES805" s="108" t="str">
        <f t="shared" si="207"/>
        <v/>
      </c>
      <c r="ET805" s="108" t="str">
        <f>IF('DATA ENTRY'!CK804="","",IF('DATA ENTRY'!D804="","",IF(AND($EF$4='DATA ENTRY'!G804,$EH$4='DATA ENTRY'!F804),'DATA ENTRY'!G804,"")))</f>
        <v/>
      </c>
      <c r="EY805">
        <f t="shared" si="208"/>
        <v>0</v>
      </c>
    </row>
    <row r="806" spans="1:155">
      <c r="A806" t="str">
        <f>IF(S806=0,"",1+(MAX($A$7:A805)))</f>
        <v/>
      </c>
      <c r="B806" s="224">
        <v>800</v>
      </c>
      <c r="C806" s="3" t="str">
        <f>IF('DATA ENTRY'!CK805="","",IF('DATA ENTRY'!B805="","",IF($D$4="All Post",'DATA ENTRY'!B805,IF(AND($D$4='DATA ENTRY'!CK805),'DATA ENTRY'!B805,""))))</f>
        <v/>
      </c>
      <c r="D806" s="3" t="str">
        <f>IF('DATA ENTRY'!CK805="","",IF('DATA ENTRY'!C805="","",IF($D$4="All Post",'DATA ENTRY'!C805,IF(AND($D$4='DATA ENTRY'!CK805),'DATA ENTRY'!C805,""))))</f>
        <v/>
      </c>
      <c r="E806" s="4" t="str">
        <f>IF('DATA ENTRY'!CK805="","",IF('DATA ENTRY'!I805="","",IF($D$4="All Post",'DATA ENTRY'!I805,IF(AND($D$4='DATA ENTRY'!CK805),'DATA ENTRY'!I805,""))))</f>
        <v/>
      </c>
      <c r="F806" s="4" t="str">
        <f>IF('DATA ENTRY'!CK805="","",IF('DATA ENTRY'!CK805="","",IF($D$4="All Post",'DATA ENTRY'!CK805,IF(AND($D$4='DATA ENTRY'!CK805),'DATA ENTRY'!CK805,""))))</f>
        <v/>
      </c>
      <c r="G806" s="3" t="str">
        <f>IF('DATA ENTRY'!CK805="","",IF('DATA ENTRY'!N805="","",IF($D$4="All Post",'DATA ENTRY'!N805,IF(AND($D$4='DATA ENTRY'!CK805),'DATA ENTRY'!N805,""))))</f>
        <v/>
      </c>
      <c r="H806" s="107" t="str">
        <f>IF('DATA ENTRY'!CK805="","",IF('DATA ENTRY'!O805="","",IF($D$4="All Post",'DATA ENTRY'!O805,IF(AND($D$4='DATA ENTRY'!CK805),'DATA ENTRY'!O805,""))))</f>
        <v/>
      </c>
      <c r="I806" s="3" t="str">
        <f>IF('DATA ENTRY'!CK805="","",IF('DATA ENTRY'!P805="","",IF($D$4="All Post",'DATA ENTRY'!P805,IF(AND($D$4='DATA ENTRY'!CK805),'DATA ENTRY'!P805,""))))</f>
        <v/>
      </c>
      <c r="J806" s="107" t="str">
        <f>IF('DATA ENTRY'!CK805="","",IF('DATA ENTRY'!Q805="","",IF($D$4="All Post",'DATA ENTRY'!Q805,IF(AND($D$4='DATA ENTRY'!CK805),'DATA ENTRY'!Q805,""))))</f>
        <v/>
      </c>
      <c r="K806" s="3" t="str">
        <f>IF('DATA ENTRY'!CK805="","",IF('DATA ENTRY'!R805="","",IF($D$4="All Post",'DATA ENTRY'!R805,IF(AND($D$4='DATA ENTRY'!CK805),'DATA ENTRY'!R805,""))))</f>
        <v/>
      </c>
      <c r="L806" s="3" t="str">
        <f>IF('DATA ENTRY'!CK805="","",IF('DATA ENTRY'!S805="","",IF($D$4="All Post",'DATA ENTRY'!S805,IF(AND($D$4='DATA ENTRY'!CK805),'DATA ENTRY'!S805,""))))</f>
        <v/>
      </c>
      <c r="M806" s="3" t="str">
        <f>IF('DATA ENTRY'!CK805="","",IF('DATA ENTRY'!E805="","",IF($D$4="All Post",'DATA ENTRY'!E805,IF(AND($D$4='DATA ENTRY'!CK805),'DATA ENTRY'!E805,""))))</f>
        <v/>
      </c>
      <c r="N806" s="3" t="str">
        <f>IF('DATA ENTRY'!CK805="","",IF('DATA ENTRY'!W805="","",IF($D$4="All Post",'DATA ENTRY'!W805,IF(AND($D$4='DATA ENTRY'!CK805),'DATA ENTRY'!W805,""))))</f>
        <v/>
      </c>
      <c r="O806" s="3" t="str">
        <f>IF('DATA ENTRY'!CK805="","",IF('DATA ENTRY'!X805="","",IF($D$4="All Post",'DATA ENTRY'!X805,IF(AND($D$4='DATA ENTRY'!CK805),'DATA ENTRY'!X805,""))))</f>
        <v/>
      </c>
      <c r="P806" s="3" t="str">
        <f>IF('DATA ENTRY'!CK805="","",IF('DATA ENTRY'!G805="","",IF($D$4="All Post",'DATA ENTRY'!G805,IF(AND($D$4='DATA ENTRY'!CK805),'DATA ENTRY'!G805,""))))</f>
        <v/>
      </c>
      <c r="S806">
        <f t="shared" si="195"/>
        <v>0</v>
      </c>
      <c r="T806" t="str">
        <f t="shared" si="196"/>
        <v/>
      </c>
      <c r="BZ806" t="str">
        <f t="shared" si="197"/>
        <v/>
      </c>
      <c r="CA806" t="str">
        <f t="shared" si="198"/>
        <v/>
      </c>
      <c r="CB806" s="224">
        <v>800</v>
      </c>
      <c r="CC806" s="3" t="str">
        <f>IF('DATA ENTRY'!CK805="","",IF('DATA ENTRY'!B805="","",IF(AND($CD$4='DATA ENTRY'!CK805,$CG$4='DATA ENTRY'!D805),'DATA ENTRY'!B805,"")))</f>
        <v/>
      </c>
      <c r="CD806" s="3" t="str">
        <f>IF('DATA ENTRY'!CK805="","",IF('DATA ENTRY'!C805="","",IF(AND($CD$4='DATA ENTRY'!CK805,$CG$4='DATA ENTRY'!D805),'DATA ENTRY'!C805,"")))</f>
        <v/>
      </c>
      <c r="CE806" s="4" t="str">
        <f>IF('DATA ENTRY'!CK805="","",IF('DATA ENTRY'!I805="","",IF(AND($CD$4='DATA ENTRY'!CK805,$CG$4='DATA ENTRY'!D805),'DATA ENTRY'!I805,"")))</f>
        <v/>
      </c>
      <c r="CF806" s="4" t="str">
        <f>IF('DATA ENTRY'!CK805="","",IF('DATA ENTRY'!CK805="","",IF(AND($CD$4='DATA ENTRY'!CK805,$CG$4='DATA ENTRY'!D805),'DATA ENTRY'!CK805,"")))</f>
        <v/>
      </c>
      <c r="CG806" s="3" t="str">
        <f>IF('DATA ENTRY'!CK805="","",IF('DATA ENTRY'!N805="","",IF(AND($CD$4='DATA ENTRY'!CK805,$CG$4='DATA ENTRY'!D805),'DATA ENTRY'!N805,"")))</f>
        <v/>
      </c>
      <c r="CH806" s="107" t="str">
        <f>IF('DATA ENTRY'!CK805="","",IF('DATA ENTRY'!O805="","",IF(AND($CD$4='DATA ENTRY'!CK805,$CG$4='DATA ENTRY'!D805),'DATA ENTRY'!O805,"")))</f>
        <v/>
      </c>
      <c r="CI806" s="3" t="str">
        <f>IF('DATA ENTRY'!CK805="","",IF('DATA ENTRY'!P805="","",IF(AND($CD$4='DATA ENTRY'!CK805,$CG$4='DATA ENTRY'!D805),'DATA ENTRY'!P805,"")))</f>
        <v/>
      </c>
      <c r="CJ806" s="107" t="str">
        <f>IF('DATA ENTRY'!CK805="","",IF('DATA ENTRY'!Q805="","",IF(AND($CD$4='DATA ENTRY'!CK805,$CG$4='DATA ENTRY'!D805),'DATA ENTRY'!Q805,"")))</f>
        <v/>
      </c>
      <c r="CK806" s="3" t="str">
        <f>IF('DATA ENTRY'!CK805="","",IF('DATA ENTRY'!R805="","",IF(AND($CD$4='DATA ENTRY'!CK805,$CG$4='DATA ENTRY'!D805),'DATA ENTRY'!R805,"")))</f>
        <v/>
      </c>
      <c r="CL806" s="3" t="str">
        <f>IF('DATA ENTRY'!CK805="","",IF('DATA ENTRY'!S805="","",IF(AND($CD$4='DATA ENTRY'!CK805,$CG$4='DATA ENTRY'!D805),'DATA ENTRY'!S805,"")))</f>
        <v/>
      </c>
      <c r="CM806" s="3" t="str">
        <f>IF('DATA ENTRY'!CK805="","",IF('DATA ENTRY'!E805="","",IF(AND($CD$4='DATA ENTRY'!CK805,$CG$4='DATA ENTRY'!D805),'DATA ENTRY'!E805,"")))</f>
        <v/>
      </c>
      <c r="CN806" s="3" t="str">
        <f>IF('DATA ENTRY'!CK805="","",IF('DATA ENTRY'!W805="","",IF(AND($CD$4='DATA ENTRY'!CK805,$CG$4='DATA ENTRY'!D805),'DATA ENTRY'!W805,"")))</f>
        <v/>
      </c>
      <c r="CO806" s="3" t="str">
        <f>IF('DATA ENTRY'!CK805="","",IF('DATA ENTRY'!X805="","",IF(AND($CD$4='DATA ENTRY'!CK805,$CG$4='DATA ENTRY'!D805),'DATA ENTRY'!X805,"")))</f>
        <v/>
      </c>
      <c r="CP806" s="108" t="str">
        <f t="shared" si="199"/>
        <v/>
      </c>
      <c r="CQ806" s="108" t="str">
        <f>IF('DATA ENTRY'!CK805="","",IF('DATA ENTRY'!G805="","",IF(AND($CD$4='DATA ENTRY'!CK805,$CG$4='DATA ENTRY'!D805),'DATA ENTRY'!G805,"")))</f>
        <v/>
      </c>
      <c r="CR806" s="230" t="str">
        <f>IF('DATA ENTRY'!CK805="","",IF('DATA ENTRY'!D805="","",IF(AND($CD$4='DATA ENTRY'!CK805,$CG$4='DATA ENTRY'!D805),'DATA ENTRY'!D805,"")))</f>
        <v/>
      </c>
      <c r="CS806">
        <f t="shared" si="200"/>
        <v>0</v>
      </c>
      <c r="CT806">
        <f t="shared" si="201"/>
        <v>0</v>
      </c>
      <c r="CV806" s="139"/>
      <c r="CX806">
        <f t="shared" si="202"/>
        <v>0</v>
      </c>
      <c r="DB806" t="str">
        <f t="shared" si="209"/>
        <v/>
      </c>
      <c r="DC806" t="str">
        <f t="shared" si="210"/>
        <v/>
      </c>
      <c r="DD806" s="224">
        <v>800</v>
      </c>
      <c r="DE806" s="3" t="str">
        <f>IF('DATA ENTRY'!CK805="","",IF('DATA ENTRY'!B805="","",IF(AND($DF$4='DATA ENTRY'!D805),'DATA ENTRY'!B805,"")))</f>
        <v/>
      </c>
      <c r="DF806" s="3" t="str">
        <f>IF('DATA ENTRY'!CK805="","",IF('DATA ENTRY'!C805="","",IF(AND($DF$4='DATA ENTRY'!D805),'DATA ENTRY'!C805,"")))</f>
        <v/>
      </c>
      <c r="DG806" s="4" t="str">
        <f>IF('DATA ENTRY'!CK805="","",IF('DATA ENTRY'!I805="","",IF(AND($DF$4='DATA ENTRY'!D805),'DATA ENTRY'!I805,"")))</f>
        <v/>
      </c>
      <c r="DH806" s="4" t="str">
        <f>IF('DATA ENTRY'!CK805="","",IF('DATA ENTRY'!CK805="","",IF(AND($DF$4='DATA ENTRY'!D805),'DATA ENTRY'!CK805,"")))</f>
        <v/>
      </c>
      <c r="DI806" s="3" t="str">
        <f>IF('DATA ENTRY'!CK805="","",IF('DATA ENTRY'!N805="","",IF(AND($DF$4='DATA ENTRY'!D805),'DATA ENTRY'!N805,"")))</f>
        <v/>
      </c>
      <c r="DJ806" s="107" t="str">
        <f>IF('DATA ENTRY'!CK805="","",IF('DATA ENTRY'!O805="","",IF(AND($DF$4='DATA ENTRY'!D805),'DATA ENTRY'!O805,"")))</f>
        <v/>
      </c>
      <c r="DK806" s="3" t="str">
        <f>IF('DATA ENTRY'!CK805="","",IF('DATA ENTRY'!P805="","",IF(AND($DF$4='DATA ENTRY'!D805),'DATA ENTRY'!P805,"")))</f>
        <v/>
      </c>
      <c r="DL806" s="107" t="str">
        <f>IF('DATA ENTRY'!CK805="","",IF('DATA ENTRY'!Q805="","",IF(AND($DF$4='DATA ENTRY'!D805),'DATA ENTRY'!Q805,"")))</f>
        <v/>
      </c>
      <c r="DM806" s="3" t="str">
        <f>IF('DATA ENTRY'!CK805="","",IF('DATA ENTRY'!R805="","",IF(AND($DF$4='DATA ENTRY'!D805),'DATA ENTRY'!R805,"")))</f>
        <v/>
      </c>
      <c r="DN806" s="107" t="str">
        <f>IF('DATA ENTRY'!CK805="","",IF('DATA ENTRY'!S805="","",IF(AND($DF$4='DATA ENTRY'!D805),'DATA ENTRY'!S805,"")))</f>
        <v/>
      </c>
      <c r="DO806" s="3" t="str">
        <f>IF('DATA ENTRY'!CK805="","",IF('DATA ENTRY'!E805="","",IF(AND($DF$4='DATA ENTRY'!D805),'DATA ENTRY'!E805,"")))</f>
        <v/>
      </c>
      <c r="DP806" s="3" t="str">
        <f>IF('DATA ENTRY'!CK805="","",IF('DATA ENTRY'!D805="","",IF(AND($DF$4='DATA ENTRY'!D805),'DATA ENTRY'!D805,"")))</f>
        <v/>
      </c>
      <c r="DQ806" s="3" t="str">
        <f>IF('DATA ENTRY'!CK805="","",IF('DATA ENTRY'!W805="","",IF(AND($DF$4='DATA ENTRY'!D805),'DATA ENTRY'!W805,"")))</f>
        <v/>
      </c>
      <c r="DR806" s="3" t="str">
        <f>IF('DATA ENTRY'!CK805="","",IF('DATA ENTRY'!X805="","",IF(AND($DF$4='DATA ENTRY'!D805),'DATA ENTRY'!X805,"")))</f>
        <v/>
      </c>
      <c r="DS806" s="108" t="str">
        <f t="shared" si="203"/>
        <v/>
      </c>
      <c r="DT806" s="108" t="str">
        <f>IF('DATA ENTRY'!CK805="","",IF('DATA ENTRY'!D805="","",IF(AND($DF$4='DATA ENTRY'!D805),'DATA ENTRY'!G805,"")))</f>
        <v/>
      </c>
      <c r="DY806">
        <f t="shared" si="204"/>
        <v>0</v>
      </c>
      <c r="EB806" t="str">
        <f t="shared" si="205"/>
        <v/>
      </c>
      <c r="EC806" t="str">
        <f t="shared" si="206"/>
        <v/>
      </c>
      <c r="ED806" s="224">
        <v>800</v>
      </c>
      <c r="EE806" s="3" t="str">
        <f>IF('DATA ENTRY'!CK805="","",IF('DATA ENTRY'!B805="","",IF(AND($EF$4='DATA ENTRY'!G805,$EH$4='DATA ENTRY'!F805),'DATA ENTRY'!B805,"")))</f>
        <v/>
      </c>
      <c r="EF806" s="3" t="str">
        <f>IF('DATA ENTRY'!CK805="","",IF('DATA ENTRY'!C805="","",IF(AND($EF$4='DATA ENTRY'!G805,$EH$4='DATA ENTRY'!F805),'DATA ENTRY'!C805,"")))</f>
        <v/>
      </c>
      <c r="EG806" s="4" t="str">
        <f>IF('DATA ENTRY'!CK805="","",IF('DATA ENTRY'!I805="","",IF(AND($EF$4='DATA ENTRY'!G805,$EH$4='DATA ENTRY'!F805),'DATA ENTRY'!I805,"")))</f>
        <v/>
      </c>
      <c r="EH806" s="4" t="str">
        <f>IF('DATA ENTRY'!CK805="","",IF('DATA ENTRY'!CK805="","",IF(AND($EF$4='DATA ENTRY'!G805,$EH$4='DATA ENTRY'!F805),'DATA ENTRY'!CK805,"")))</f>
        <v/>
      </c>
      <c r="EI806" s="3" t="str">
        <f>IF('DATA ENTRY'!CK805="","",IF('DATA ENTRY'!N805="","",IF(AND($EF$4='DATA ENTRY'!G805,$EH$4='DATA ENTRY'!F805),'DATA ENTRY'!N805,"")))</f>
        <v/>
      </c>
      <c r="EJ806" s="107" t="str">
        <f>IF('DATA ENTRY'!CK805="","",IF('DATA ENTRY'!O805="","",IF(AND($EF$4='DATA ENTRY'!G805,$EH$4='DATA ENTRY'!F805),'DATA ENTRY'!O805,"")))</f>
        <v/>
      </c>
      <c r="EK806" s="3" t="str">
        <f>IF('DATA ENTRY'!CK805="","",IF('DATA ENTRY'!P805="","",IF(AND($EF$4='DATA ENTRY'!G805,$EH$4='DATA ENTRY'!F805),'DATA ENTRY'!P805,"")))</f>
        <v/>
      </c>
      <c r="EL806" s="107" t="str">
        <f>IF('DATA ENTRY'!CK805="","",IF('DATA ENTRY'!Q805="","",IF(AND($EF$4='DATA ENTRY'!G805,$EH$4='DATA ENTRY'!F805),'DATA ENTRY'!Q805,"")))</f>
        <v/>
      </c>
      <c r="EM806" s="3" t="str">
        <f>IF('DATA ENTRY'!CK805="","",IF('DATA ENTRY'!R805="","",IF(AND($EF$4='DATA ENTRY'!G805,$EH$4='DATA ENTRY'!F805),'DATA ENTRY'!R805,"")))</f>
        <v/>
      </c>
      <c r="EN806" s="107" t="str">
        <f>IF('DATA ENTRY'!CK805="","",IF('DATA ENTRY'!S805="","",IF(AND($EF$4='DATA ENTRY'!G805,$EH$4='DATA ENTRY'!F805),'DATA ENTRY'!S805,"")))</f>
        <v/>
      </c>
      <c r="EO806" s="3" t="str">
        <f>IF('DATA ENTRY'!CK805="","",IF('DATA ENTRY'!E805="","",IF(AND($EF$4='DATA ENTRY'!G805,$EH$4='DATA ENTRY'!F805),'DATA ENTRY'!E805,"")))</f>
        <v/>
      </c>
      <c r="EP806" s="3" t="str">
        <f>IF('DATA ENTRY'!CK805="","",IF('DATA ENTRY'!D805="","",IF(AND($EF$4='DATA ENTRY'!G805,$EH$4='DATA ENTRY'!F805),'DATA ENTRY'!D805,"")))</f>
        <v/>
      </c>
      <c r="EQ806" s="3" t="str">
        <f>IF('DATA ENTRY'!CK805="","",IF('DATA ENTRY'!W805="","",IF(AND($EF$4='DATA ENTRY'!G805,$EH$4='DATA ENTRY'!F805),'DATA ENTRY'!W805,"")))</f>
        <v/>
      </c>
      <c r="ER806" s="3" t="str">
        <f>IF('DATA ENTRY'!CK805="","",IF('DATA ENTRY'!X805="","",IF(AND($EF$4='DATA ENTRY'!G805,$EH$4='DATA ENTRY'!F805),'DATA ENTRY'!X805,"")))</f>
        <v/>
      </c>
      <c r="ES806" s="108" t="str">
        <f t="shared" si="207"/>
        <v/>
      </c>
      <c r="ET806" s="108" t="str">
        <f>IF('DATA ENTRY'!CK805="","",IF('DATA ENTRY'!D805="","",IF(AND($EF$4='DATA ENTRY'!G805,$EH$4='DATA ENTRY'!F805),'DATA ENTRY'!G805,"")))</f>
        <v/>
      </c>
      <c r="EY806">
        <f t="shared" si="208"/>
        <v>0</v>
      </c>
    </row>
    <row r="807" spans="1:155">
      <c r="A807" t="str">
        <f>IF(S807=0,"",1+(MAX($A$7:A806)))</f>
        <v/>
      </c>
      <c r="B807" s="224">
        <v>801</v>
      </c>
      <c r="C807" s="3" t="str">
        <f>IF('DATA ENTRY'!CK806="","",IF('DATA ENTRY'!B806="","",IF($D$4="All Post",'DATA ENTRY'!B806,IF(AND($D$4='DATA ENTRY'!CK806),'DATA ENTRY'!B806,""))))</f>
        <v/>
      </c>
      <c r="D807" s="3" t="str">
        <f>IF('DATA ENTRY'!CK806="","",IF('DATA ENTRY'!C806="","",IF($D$4="All Post",'DATA ENTRY'!C806,IF(AND($D$4='DATA ENTRY'!CK806),'DATA ENTRY'!C806,""))))</f>
        <v/>
      </c>
      <c r="E807" s="4" t="str">
        <f>IF('DATA ENTRY'!CK806="","",IF('DATA ENTRY'!I806="","",IF($D$4="All Post",'DATA ENTRY'!I806,IF(AND($D$4='DATA ENTRY'!CK806),'DATA ENTRY'!I806,""))))</f>
        <v/>
      </c>
      <c r="F807" s="4" t="str">
        <f>IF('DATA ENTRY'!CK806="","",IF('DATA ENTRY'!CK806="","",IF($D$4="All Post",'DATA ENTRY'!CK806,IF(AND($D$4='DATA ENTRY'!CK806),'DATA ENTRY'!CK806,""))))</f>
        <v/>
      </c>
      <c r="G807" s="3" t="str">
        <f>IF('DATA ENTRY'!CK806="","",IF('DATA ENTRY'!N806="","",IF($D$4="All Post",'DATA ENTRY'!N806,IF(AND($D$4='DATA ENTRY'!CK806),'DATA ENTRY'!N806,""))))</f>
        <v/>
      </c>
      <c r="H807" s="107" t="str">
        <f>IF('DATA ENTRY'!CK806="","",IF('DATA ENTRY'!O806="","",IF($D$4="All Post",'DATA ENTRY'!O806,IF(AND($D$4='DATA ENTRY'!CK806),'DATA ENTRY'!O806,""))))</f>
        <v/>
      </c>
      <c r="I807" s="3" t="str">
        <f>IF('DATA ENTRY'!CK806="","",IF('DATA ENTRY'!P806="","",IF($D$4="All Post",'DATA ENTRY'!P806,IF(AND($D$4='DATA ENTRY'!CK806),'DATA ENTRY'!P806,""))))</f>
        <v/>
      </c>
      <c r="J807" s="107" t="str">
        <f>IF('DATA ENTRY'!CK806="","",IF('DATA ENTRY'!Q806="","",IF($D$4="All Post",'DATA ENTRY'!Q806,IF(AND($D$4='DATA ENTRY'!CK806),'DATA ENTRY'!Q806,""))))</f>
        <v/>
      </c>
      <c r="K807" s="3" t="str">
        <f>IF('DATA ENTRY'!CK806="","",IF('DATA ENTRY'!R806="","",IF($D$4="All Post",'DATA ENTRY'!R806,IF(AND($D$4='DATA ENTRY'!CK806),'DATA ENTRY'!R806,""))))</f>
        <v/>
      </c>
      <c r="L807" s="3" t="str">
        <f>IF('DATA ENTRY'!CK806="","",IF('DATA ENTRY'!S806="","",IF($D$4="All Post",'DATA ENTRY'!S806,IF(AND($D$4='DATA ENTRY'!CK806),'DATA ENTRY'!S806,""))))</f>
        <v/>
      </c>
      <c r="M807" s="3" t="str">
        <f>IF('DATA ENTRY'!CK806="","",IF('DATA ENTRY'!E806="","",IF($D$4="All Post",'DATA ENTRY'!E806,IF(AND($D$4='DATA ENTRY'!CK806),'DATA ENTRY'!E806,""))))</f>
        <v/>
      </c>
      <c r="N807" s="3" t="str">
        <f>IF('DATA ENTRY'!CK806="","",IF('DATA ENTRY'!W806="","",IF($D$4="All Post",'DATA ENTRY'!W806,IF(AND($D$4='DATA ENTRY'!CK806),'DATA ENTRY'!W806,""))))</f>
        <v/>
      </c>
      <c r="O807" s="3" t="str">
        <f>IF('DATA ENTRY'!CK806="","",IF('DATA ENTRY'!X806="","",IF($D$4="All Post",'DATA ENTRY'!X806,IF(AND($D$4='DATA ENTRY'!CK806),'DATA ENTRY'!X806,""))))</f>
        <v/>
      </c>
      <c r="P807" s="3" t="str">
        <f>IF('DATA ENTRY'!CK806="","",IF('DATA ENTRY'!G806="","",IF($D$4="All Post",'DATA ENTRY'!G806,IF(AND($D$4='DATA ENTRY'!CK806),'DATA ENTRY'!G806,""))))</f>
        <v/>
      </c>
      <c r="S807">
        <f t="shared" si="195"/>
        <v>0</v>
      </c>
      <c r="T807" t="str">
        <f t="shared" si="196"/>
        <v/>
      </c>
      <c r="BZ807" t="str">
        <f t="shared" si="197"/>
        <v/>
      </c>
      <c r="CA807" t="str">
        <f t="shared" si="198"/>
        <v/>
      </c>
      <c r="CB807" s="224">
        <v>801</v>
      </c>
      <c r="CC807" s="3" t="str">
        <f>IF('DATA ENTRY'!CK806="","",IF('DATA ENTRY'!B806="","",IF(AND($CD$4='DATA ENTRY'!CK806,$CG$4='DATA ENTRY'!D806),'DATA ENTRY'!B806,"")))</f>
        <v/>
      </c>
      <c r="CD807" s="3" t="str">
        <f>IF('DATA ENTRY'!CK806="","",IF('DATA ENTRY'!C806="","",IF(AND($CD$4='DATA ENTRY'!CK806,$CG$4='DATA ENTRY'!D806),'DATA ENTRY'!C806,"")))</f>
        <v/>
      </c>
      <c r="CE807" s="4" t="str">
        <f>IF('DATA ENTRY'!CK806="","",IF('DATA ENTRY'!I806="","",IF(AND($CD$4='DATA ENTRY'!CK806,$CG$4='DATA ENTRY'!D806),'DATA ENTRY'!I806,"")))</f>
        <v/>
      </c>
      <c r="CF807" s="4" t="str">
        <f>IF('DATA ENTRY'!CK806="","",IF('DATA ENTRY'!CK806="","",IF(AND($CD$4='DATA ENTRY'!CK806,$CG$4='DATA ENTRY'!D806),'DATA ENTRY'!CK806,"")))</f>
        <v/>
      </c>
      <c r="CG807" s="3" t="str">
        <f>IF('DATA ENTRY'!CK806="","",IF('DATA ENTRY'!N806="","",IF(AND($CD$4='DATA ENTRY'!CK806,$CG$4='DATA ENTRY'!D806),'DATA ENTRY'!N806,"")))</f>
        <v/>
      </c>
      <c r="CH807" s="107" t="str">
        <f>IF('DATA ENTRY'!CK806="","",IF('DATA ENTRY'!O806="","",IF(AND($CD$4='DATA ENTRY'!CK806,$CG$4='DATA ENTRY'!D806),'DATA ENTRY'!O806,"")))</f>
        <v/>
      </c>
      <c r="CI807" s="3" t="str">
        <f>IF('DATA ENTRY'!CK806="","",IF('DATA ENTRY'!P806="","",IF(AND($CD$4='DATA ENTRY'!CK806,$CG$4='DATA ENTRY'!D806),'DATA ENTRY'!P806,"")))</f>
        <v/>
      </c>
      <c r="CJ807" s="107" t="str">
        <f>IF('DATA ENTRY'!CK806="","",IF('DATA ENTRY'!Q806="","",IF(AND($CD$4='DATA ENTRY'!CK806,$CG$4='DATA ENTRY'!D806),'DATA ENTRY'!Q806,"")))</f>
        <v/>
      </c>
      <c r="CK807" s="3" t="str">
        <f>IF('DATA ENTRY'!CK806="","",IF('DATA ENTRY'!R806="","",IF(AND($CD$4='DATA ENTRY'!CK806,$CG$4='DATA ENTRY'!D806),'DATA ENTRY'!R806,"")))</f>
        <v/>
      </c>
      <c r="CL807" s="3" t="str">
        <f>IF('DATA ENTRY'!CK806="","",IF('DATA ENTRY'!S806="","",IF(AND($CD$4='DATA ENTRY'!CK806,$CG$4='DATA ENTRY'!D806),'DATA ENTRY'!S806,"")))</f>
        <v/>
      </c>
      <c r="CM807" s="3" t="str">
        <f>IF('DATA ENTRY'!CK806="","",IF('DATA ENTRY'!E806="","",IF(AND($CD$4='DATA ENTRY'!CK806,$CG$4='DATA ENTRY'!D806),'DATA ENTRY'!E806,"")))</f>
        <v/>
      </c>
      <c r="CN807" s="3" t="str">
        <f>IF('DATA ENTRY'!CK806="","",IF('DATA ENTRY'!W806="","",IF(AND($CD$4='DATA ENTRY'!CK806,$CG$4='DATA ENTRY'!D806),'DATA ENTRY'!W806,"")))</f>
        <v/>
      </c>
      <c r="CO807" s="3" t="str">
        <f>IF('DATA ENTRY'!CK806="","",IF('DATA ENTRY'!X806="","",IF(AND($CD$4='DATA ENTRY'!CK806,$CG$4='DATA ENTRY'!D806),'DATA ENTRY'!X806,"")))</f>
        <v/>
      </c>
      <c r="CP807" s="108" t="str">
        <f t="shared" si="199"/>
        <v/>
      </c>
      <c r="CQ807" s="108" t="str">
        <f>IF('DATA ENTRY'!CK806="","",IF('DATA ENTRY'!G806="","",IF(AND($CD$4='DATA ENTRY'!CK806,$CG$4='DATA ENTRY'!D806),'DATA ENTRY'!G806,"")))</f>
        <v/>
      </c>
      <c r="CR807" s="230" t="str">
        <f>IF('DATA ENTRY'!CK806="","",IF('DATA ENTRY'!D806="","",IF(AND($CD$4='DATA ENTRY'!CK806,$CG$4='DATA ENTRY'!D806),'DATA ENTRY'!D806,"")))</f>
        <v/>
      </c>
      <c r="CS807">
        <f t="shared" si="200"/>
        <v>0</v>
      </c>
      <c r="CT807">
        <f t="shared" si="201"/>
        <v>0</v>
      </c>
      <c r="CV807" s="139"/>
      <c r="CX807">
        <f t="shared" si="202"/>
        <v>0</v>
      </c>
      <c r="DB807" t="str">
        <f t="shared" si="209"/>
        <v/>
      </c>
      <c r="DC807" t="str">
        <f t="shared" si="210"/>
        <v/>
      </c>
      <c r="DD807" s="224">
        <v>801</v>
      </c>
      <c r="DE807" s="3" t="str">
        <f>IF('DATA ENTRY'!CK806="","",IF('DATA ENTRY'!B806="","",IF(AND($DF$4='DATA ENTRY'!D806),'DATA ENTRY'!B806,"")))</f>
        <v/>
      </c>
      <c r="DF807" s="3" t="str">
        <f>IF('DATA ENTRY'!CK806="","",IF('DATA ENTRY'!C806="","",IF(AND($DF$4='DATA ENTRY'!D806),'DATA ENTRY'!C806,"")))</f>
        <v/>
      </c>
      <c r="DG807" s="4" t="str">
        <f>IF('DATA ENTRY'!CK806="","",IF('DATA ENTRY'!I806="","",IF(AND($DF$4='DATA ENTRY'!D806),'DATA ENTRY'!I806,"")))</f>
        <v/>
      </c>
      <c r="DH807" s="4" t="str">
        <f>IF('DATA ENTRY'!CK806="","",IF('DATA ENTRY'!CK806="","",IF(AND($DF$4='DATA ENTRY'!D806),'DATA ENTRY'!CK806,"")))</f>
        <v/>
      </c>
      <c r="DI807" s="3" t="str">
        <f>IF('DATA ENTRY'!CK806="","",IF('DATA ENTRY'!N806="","",IF(AND($DF$4='DATA ENTRY'!D806),'DATA ENTRY'!N806,"")))</f>
        <v/>
      </c>
      <c r="DJ807" s="107" t="str">
        <f>IF('DATA ENTRY'!CK806="","",IF('DATA ENTRY'!O806="","",IF(AND($DF$4='DATA ENTRY'!D806),'DATA ENTRY'!O806,"")))</f>
        <v/>
      </c>
      <c r="DK807" s="3" t="str">
        <f>IF('DATA ENTRY'!CK806="","",IF('DATA ENTRY'!P806="","",IF(AND($DF$4='DATA ENTRY'!D806),'DATA ENTRY'!P806,"")))</f>
        <v/>
      </c>
      <c r="DL807" s="107" t="str">
        <f>IF('DATA ENTRY'!CK806="","",IF('DATA ENTRY'!Q806="","",IF(AND($DF$4='DATA ENTRY'!D806),'DATA ENTRY'!Q806,"")))</f>
        <v/>
      </c>
      <c r="DM807" s="3" t="str">
        <f>IF('DATA ENTRY'!CK806="","",IF('DATA ENTRY'!R806="","",IF(AND($DF$4='DATA ENTRY'!D806),'DATA ENTRY'!R806,"")))</f>
        <v/>
      </c>
      <c r="DN807" s="107" t="str">
        <f>IF('DATA ENTRY'!CK806="","",IF('DATA ENTRY'!S806="","",IF(AND($DF$4='DATA ENTRY'!D806),'DATA ENTRY'!S806,"")))</f>
        <v/>
      </c>
      <c r="DO807" s="3" t="str">
        <f>IF('DATA ENTRY'!CK806="","",IF('DATA ENTRY'!E806="","",IF(AND($DF$4='DATA ENTRY'!D806),'DATA ENTRY'!E806,"")))</f>
        <v/>
      </c>
      <c r="DP807" s="3" t="str">
        <f>IF('DATA ENTRY'!CK806="","",IF('DATA ENTRY'!D806="","",IF(AND($DF$4='DATA ENTRY'!D806),'DATA ENTRY'!D806,"")))</f>
        <v/>
      </c>
      <c r="DQ807" s="3" t="str">
        <f>IF('DATA ENTRY'!CK806="","",IF('DATA ENTRY'!W806="","",IF(AND($DF$4='DATA ENTRY'!D806),'DATA ENTRY'!W806,"")))</f>
        <v/>
      </c>
      <c r="DR807" s="3" t="str">
        <f>IF('DATA ENTRY'!CK806="","",IF('DATA ENTRY'!X806="","",IF(AND($DF$4='DATA ENTRY'!D806),'DATA ENTRY'!X806,"")))</f>
        <v/>
      </c>
      <c r="DS807" s="108" t="str">
        <f t="shared" si="203"/>
        <v/>
      </c>
      <c r="DT807" s="108" t="str">
        <f>IF('DATA ENTRY'!CK806="","",IF('DATA ENTRY'!D806="","",IF(AND($DF$4='DATA ENTRY'!D806),'DATA ENTRY'!G806,"")))</f>
        <v/>
      </c>
      <c r="DY807">
        <f t="shared" si="204"/>
        <v>0</v>
      </c>
      <c r="EB807" t="str">
        <f t="shared" si="205"/>
        <v/>
      </c>
      <c r="EC807" t="str">
        <f t="shared" si="206"/>
        <v/>
      </c>
      <c r="ED807" s="224">
        <v>801</v>
      </c>
      <c r="EE807" s="3" t="str">
        <f>IF('DATA ENTRY'!CK806="","",IF('DATA ENTRY'!B806="","",IF(AND($EF$4='DATA ENTRY'!G806,$EH$4='DATA ENTRY'!F806),'DATA ENTRY'!B806,"")))</f>
        <v/>
      </c>
      <c r="EF807" s="3" t="str">
        <f>IF('DATA ENTRY'!CK806="","",IF('DATA ENTRY'!C806="","",IF(AND($EF$4='DATA ENTRY'!G806,$EH$4='DATA ENTRY'!F806),'DATA ENTRY'!C806,"")))</f>
        <v/>
      </c>
      <c r="EG807" s="4" t="str">
        <f>IF('DATA ENTRY'!CK806="","",IF('DATA ENTRY'!I806="","",IF(AND($EF$4='DATA ENTRY'!G806,$EH$4='DATA ENTRY'!F806),'DATA ENTRY'!I806,"")))</f>
        <v/>
      </c>
      <c r="EH807" s="4" t="str">
        <f>IF('DATA ENTRY'!CK806="","",IF('DATA ENTRY'!CK806="","",IF(AND($EF$4='DATA ENTRY'!G806,$EH$4='DATA ENTRY'!F806),'DATA ENTRY'!CK806,"")))</f>
        <v/>
      </c>
      <c r="EI807" s="3" t="str">
        <f>IF('DATA ENTRY'!CK806="","",IF('DATA ENTRY'!N806="","",IF(AND($EF$4='DATA ENTRY'!G806,$EH$4='DATA ENTRY'!F806),'DATA ENTRY'!N806,"")))</f>
        <v/>
      </c>
      <c r="EJ807" s="107" t="str">
        <f>IF('DATA ENTRY'!CK806="","",IF('DATA ENTRY'!O806="","",IF(AND($EF$4='DATA ENTRY'!G806,$EH$4='DATA ENTRY'!F806),'DATA ENTRY'!O806,"")))</f>
        <v/>
      </c>
      <c r="EK807" s="3" t="str">
        <f>IF('DATA ENTRY'!CK806="","",IF('DATA ENTRY'!P806="","",IF(AND($EF$4='DATA ENTRY'!G806,$EH$4='DATA ENTRY'!F806),'DATA ENTRY'!P806,"")))</f>
        <v/>
      </c>
      <c r="EL807" s="107" t="str">
        <f>IF('DATA ENTRY'!CK806="","",IF('DATA ENTRY'!Q806="","",IF(AND($EF$4='DATA ENTRY'!G806,$EH$4='DATA ENTRY'!F806),'DATA ENTRY'!Q806,"")))</f>
        <v/>
      </c>
      <c r="EM807" s="3" t="str">
        <f>IF('DATA ENTRY'!CK806="","",IF('DATA ENTRY'!R806="","",IF(AND($EF$4='DATA ENTRY'!G806,$EH$4='DATA ENTRY'!F806),'DATA ENTRY'!R806,"")))</f>
        <v/>
      </c>
      <c r="EN807" s="107" t="str">
        <f>IF('DATA ENTRY'!CK806="","",IF('DATA ENTRY'!S806="","",IF(AND($EF$4='DATA ENTRY'!G806,$EH$4='DATA ENTRY'!F806),'DATA ENTRY'!S806,"")))</f>
        <v/>
      </c>
      <c r="EO807" s="3" t="str">
        <f>IF('DATA ENTRY'!CK806="","",IF('DATA ENTRY'!E806="","",IF(AND($EF$4='DATA ENTRY'!G806,$EH$4='DATA ENTRY'!F806),'DATA ENTRY'!E806,"")))</f>
        <v/>
      </c>
      <c r="EP807" s="3" t="str">
        <f>IF('DATA ENTRY'!CK806="","",IF('DATA ENTRY'!D806="","",IF(AND($EF$4='DATA ENTRY'!G806,$EH$4='DATA ENTRY'!F806),'DATA ENTRY'!D806,"")))</f>
        <v/>
      </c>
      <c r="EQ807" s="3" t="str">
        <f>IF('DATA ENTRY'!CK806="","",IF('DATA ENTRY'!W806="","",IF(AND($EF$4='DATA ENTRY'!G806,$EH$4='DATA ENTRY'!F806),'DATA ENTRY'!W806,"")))</f>
        <v/>
      </c>
      <c r="ER807" s="3" t="str">
        <f>IF('DATA ENTRY'!CK806="","",IF('DATA ENTRY'!X806="","",IF(AND($EF$4='DATA ENTRY'!G806,$EH$4='DATA ENTRY'!F806),'DATA ENTRY'!X806,"")))</f>
        <v/>
      </c>
      <c r="ES807" s="108" t="str">
        <f t="shared" si="207"/>
        <v/>
      </c>
      <c r="ET807" s="108" t="str">
        <f>IF('DATA ENTRY'!CK806="","",IF('DATA ENTRY'!D806="","",IF(AND($EF$4='DATA ENTRY'!G806,$EH$4='DATA ENTRY'!F806),'DATA ENTRY'!G806,"")))</f>
        <v/>
      </c>
      <c r="EY807">
        <f t="shared" si="208"/>
        <v>0</v>
      </c>
    </row>
    <row r="808" spans="1:155">
      <c r="A808" t="str">
        <f>IF(S808=0,"",1+(MAX($A$7:A807)))</f>
        <v/>
      </c>
      <c r="B808" s="224">
        <v>802</v>
      </c>
      <c r="C808" s="3" t="str">
        <f>IF('DATA ENTRY'!CK807="","",IF('DATA ENTRY'!B807="","",IF($D$4="All Post",'DATA ENTRY'!B807,IF(AND($D$4='DATA ENTRY'!CK807),'DATA ENTRY'!B807,""))))</f>
        <v/>
      </c>
      <c r="D808" s="3" t="str">
        <f>IF('DATA ENTRY'!CK807="","",IF('DATA ENTRY'!C807="","",IF($D$4="All Post",'DATA ENTRY'!C807,IF(AND($D$4='DATA ENTRY'!CK807),'DATA ENTRY'!C807,""))))</f>
        <v/>
      </c>
      <c r="E808" s="4" t="str">
        <f>IF('DATA ENTRY'!CK807="","",IF('DATA ENTRY'!I807="","",IF($D$4="All Post",'DATA ENTRY'!I807,IF(AND($D$4='DATA ENTRY'!CK807),'DATA ENTRY'!I807,""))))</f>
        <v/>
      </c>
      <c r="F808" s="4" t="str">
        <f>IF('DATA ENTRY'!CK807="","",IF('DATA ENTRY'!CK807="","",IF($D$4="All Post",'DATA ENTRY'!CK807,IF(AND($D$4='DATA ENTRY'!CK807),'DATA ENTRY'!CK807,""))))</f>
        <v/>
      </c>
      <c r="G808" s="3" t="str">
        <f>IF('DATA ENTRY'!CK807="","",IF('DATA ENTRY'!N807="","",IF($D$4="All Post",'DATA ENTRY'!N807,IF(AND($D$4='DATA ENTRY'!CK807),'DATA ENTRY'!N807,""))))</f>
        <v/>
      </c>
      <c r="H808" s="107" t="str">
        <f>IF('DATA ENTRY'!CK807="","",IF('DATA ENTRY'!O807="","",IF($D$4="All Post",'DATA ENTRY'!O807,IF(AND($D$4='DATA ENTRY'!CK807),'DATA ENTRY'!O807,""))))</f>
        <v/>
      </c>
      <c r="I808" s="3" t="str">
        <f>IF('DATA ENTRY'!CK807="","",IF('DATA ENTRY'!P807="","",IF($D$4="All Post",'DATA ENTRY'!P807,IF(AND($D$4='DATA ENTRY'!CK807),'DATA ENTRY'!P807,""))))</f>
        <v/>
      </c>
      <c r="J808" s="107" t="str">
        <f>IF('DATA ENTRY'!CK807="","",IF('DATA ENTRY'!Q807="","",IF($D$4="All Post",'DATA ENTRY'!Q807,IF(AND($D$4='DATA ENTRY'!CK807),'DATA ENTRY'!Q807,""))))</f>
        <v/>
      </c>
      <c r="K808" s="3" t="str">
        <f>IF('DATA ENTRY'!CK807="","",IF('DATA ENTRY'!R807="","",IF($D$4="All Post",'DATA ENTRY'!R807,IF(AND($D$4='DATA ENTRY'!CK807),'DATA ENTRY'!R807,""))))</f>
        <v/>
      </c>
      <c r="L808" s="3" t="str">
        <f>IF('DATA ENTRY'!CK807="","",IF('DATA ENTRY'!S807="","",IF($D$4="All Post",'DATA ENTRY'!S807,IF(AND($D$4='DATA ENTRY'!CK807),'DATA ENTRY'!S807,""))))</f>
        <v/>
      </c>
      <c r="M808" s="3" t="str">
        <f>IF('DATA ENTRY'!CK807="","",IF('DATA ENTRY'!E807="","",IF($D$4="All Post",'DATA ENTRY'!E807,IF(AND($D$4='DATA ENTRY'!CK807),'DATA ENTRY'!E807,""))))</f>
        <v/>
      </c>
      <c r="N808" s="3" t="str">
        <f>IF('DATA ENTRY'!CK807="","",IF('DATA ENTRY'!W807="","",IF($D$4="All Post",'DATA ENTRY'!W807,IF(AND($D$4='DATA ENTRY'!CK807),'DATA ENTRY'!W807,""))))</f>
        <v/>
      </c>
      <c r="O808" s="3" t="str">
        <f>IF('DATA ENTRY'!CK807="","",IF('DATA ENTRY'!X807="","",IF($D$4="All Post",'DATA ENTRY'!X807,IF(AND($D$4='DATA ENTRY'!CK807),'DATA ENTRY'!X807,""))))</f>
        <v/>
      </c>
      <c r="P808" s="3" t="str">
        <f>IF('DATA ENTRY'!CK807="","",IF('DATA ENTRY'!G807="","",IF($D$4="All Post",'DATA ENTRY'!G807,IF(AND($D$4='DATA ENTRY'!CK807),'DATA ENTRY'!G807,""))))</f>
        <v/>
      </c>
      <c r="S808">
        <f t="shared" si="195"/>
        <v>0</v>
      </c>
      <c r="T808" t="str">
        <f t="shared" si="196"/>
        <v/>
      </c>
      <c r="BZ808" t="str">
        <f t="shared" si="197"/>
        <v/>
      </c>
      <c r="CA808" t="str">
        <f t="shared" si="198"/>
        <v/>
      </c>
      <c r="CB808" s="224">
        <v>802</v>
      </c>
      <c r="CC808" s="3" t="str">
        <f>IF('DATA ENTRY'!CK807="","",IF('DATA ENTRY'!B807="","",IF(AND($CD$4='DATA ENTRY'!CK807,$CG$4='DATA ENTRY'!D807),'DATA ENTRY'!B807,"")))</f>
        <v/>
      </c>
      <c r="CD808" s="3" t="str">
        <f>IF('DATA ENTRY'!CK807="","",IF('DATA ENTRY'!C807="","",IF(AND($CD$4='DATA ENTRY'!CK807,$CG$4='DATA ENTRY'!D807),'DATA ENTRY'!C807,"")))</f>
        <v/>
      </c>
      <c r="CE808" s="4" t="str">
        <f>IF('DATA ENTRY'!CK807="","",IF('DATA ENTRY'!I807="","",IF(AND($CD$4='DATA ENTRY'!CK807,$CG$4='DATA ENTRY'!D807),'DATA ENTRY'!I807,"")))</f>
        <v/>
      </c>
      <c r="CF808" s="4" t="str">
        <f>IF('DATA ENTRY'!CK807="","",IF('DATA ENTRY'!CK807="","",IF(AND($CD$4='DATA ENTRY'!CK807,$CG$4='DATA ENTRY'!D807),'DATA ENTRY'!CK807,"")))</f>
        <v/>
      </c>
      <c r="CG808" s="3" t="str">
        <f>IF('DATA ENTRY'!CK807="","",IF('DATA ENTRY'!N807="","",IF(AND($CD$4='DATA ENTRY'!CK807,$CG$4='DATA ENTRY'!D807),'DATA ENTRY'!N807,"")))</f>
        <v/>
      </c>
      <c r="CH808" s="107" t="str">
        <f>IF('DATA ENTRY'!CK807="","",IF('DATA ENTRY'!O807="","",IF(AND($CD$4='DATA ENTRY'!CK807,$CG$4='DATA ENTRY'!D807),'DATA ENTRY'!O807,"")))</f>
        <v/>
      </c>
      <c r="CI808" s="3" t="str">
        <f>IF('DATA ENTRY'!CK807="","",IF('DATA ENTRY'!P807="","",IF(AND($CD$4='DATA ENTRY'!CK807,$CG$4='DATA ENTRY'!D807),'DATA ENTRY'!P807,"")))</f>
        <v/>
      </c>
      <c r="CJ808" s="107" t="str">
        <f>IF('DATA ENTRY'!CK807="","",IF('DATA ENTRY'!Q807="","",IF(AND($CD$4='DATA ENTRY'!CK807,$CG$4='DATA ENTRY'!D807),'DATA ENTRY'!Q807,"")))</f>
        <v/>
      </c>
      <c r="CK808" s="3" t="str">
        <f>IF('DATA ENTRY'!CK807="","",IF('DATA ENTRY'!R807="","",IF(AND($CD$4='DATA ENTRY'!CK807,$CG$4='DATA ENTRY'!D807),'DATA ENTRY'!R807,"")))</f>
        <v/>
      </c>
      <c r="CL808" s="3" t="str">
        <f>IF('DATA ENTRY'!CK807="","",IF('DATA ENTRY'!S807="","",IF(AND($CD$4='DATA ENTRY'!CK807,$CG$4='DATA ENTRY'!D807),'DATA ENTRY'!S807,"")))</f>
        <v/>
      </c>
      <c r="CM808" s="3" t="str">
        <f>IF('DATA ENTRY'!CK807="","",IF('DATA ENTRY'!E807="","",IF(AND($CD$4='DATA ENTRY'!CK807,$CG$4='DATA ENTRY'!D807),'DATA ENTRY'!E807,"")))</f>
        <v/>
      </c>
      <c r="CN808" s="3" t="str">
        <f>IF('DATA ENTRY'!CK807="","",IF('DATA ENTRY'!W807="","",IF(AND($CD$4='DATA ENTRY'!CK807,$CG$4='DATA ENTRY'!D807),'DATA ENTRY'!W807,"")))</f>
        <v/>
      </c>
      <c r="CO808" s="3" t="str">
        <f>IF('DATA ENTRY'!CK807="","",IF('DATA ENTRY'!X807="","",IF(AND($CD$4='DATA ENTRY'!CK807,$CG$4='DATA ENTRY'!D807),'DATA ENTRY'!X807,"")))</f>
        <v/>
      </c>
      <c r="CP808" s="108" t="str">
        <f t="shared" si="199"/>
        <v/>
      </c>
      <c r="CQ808" s="108" t="str">
        <f>IF('DATA ENTRY'!CK807="","",IF('DATA ENTRY'!G807="","",IF(AND($CD$4='DATA ENTRY'!CK807,$CG$4='DATA ENTRY'!D807),'DATA ENTRY'!G807,"")))</f>
        <v/>
      </c>
      <c r="CR808" s="230" t="str">
        <f>IF('DATA ENTRY'!CK807="","",IF('DATA ENTRY'!D807="","",IF(AND($CD$4='DATA ENTRY'!CK807,$CG$4='DATA ENTRY'!D807),'DATA ENTRY'!D807,"")))</f>
        <v/>
      </c>
      <c r="CS808">
        <f t="shared" si="200"/>
        <v>0</v>
      </c>
      <c r="CT808">
        <f t="shared" si="201"/>
        <v>0</v>
      </c>
      <c r="CV808" s="139"/>
      <c r="CX808">
        <f t="shared" si="202"/>
        <v>0</v>
      </c>
      <c r="DB808" t="str">
        <f t="shared" si="209"/>
        <v/>
      </c>
      <c r="DC808" t="str">
        <f t="shared" si="210"/>
        <v/>
      </c>
      <c r="DD808" s="224">
        <v>802</v>
      </c>
      <c r="DE808" s="3" t="str">
        <f>IF('DATA ENTRY'!CK807="","",IF('DATA ENTRY'!B807="","",IF(AND($DF$4='DATA ENTRY'!D807),'DATA ENTRY'!B807,"")))</f>
        <v/>
      </c>
      <c r="DF808" s="3" t="str">
        <f>IF('DATA ENTRY'!CK807="","",IF('DATA ENTRY'!C807="","",IF(AND($DF$4='DATA ENTRY'!D807),'DATA ENTRY'!C807,"")))</f>
        <v/>
      </c>
      <c r="DG808" s="4" t="str">
        <f>IF('DATA ENTRY'!CK807="","",IF('DATA ENTRY'!I807="","",IF(AND($DF$4='DATA ENTRY'!D807),'DATA ENTRY'!I807,"")))</f>
        <v/>
      </c>
      <c r="DH808" s="4" t="str">
        <f>IF('DATA ENTRY'!CK807="","",IF('DATA ENTRY'!CK807="","",IF(AND($DF$4='DATA ENTRY'!D807),'DATA ENTRY'!CK807,"")))</f>
        <v/>
      </c>
      <c r="DI808" s="3" t="str">
        <f>IF('DATA ENTRY'!CK807="","",IF('DATA ENTRY'!N807="","",IF(AND($DF$4='DATA ENTRY'!D807),'DATA ENTRY'!N807,"")))</f>
        <v/>
      </c>
      <c r="DJ808" s="107" t="str">
        <f>IF('DATA ENTRY'!CK807="","",IF('DATA ENTRY'!O807="","",IF(AND($DF$4='DATA ENTRY'!D807),'DATA ENTRY'!O807,"")))</f>
        <v/>
      </c>
      <c r="DK808" s="3" t="str">
        <f>IF('DATA ENTRY'!CK807="","",IF('DATA ENTRY'!P807="","",IF(AND($DF$4='DATA ENTRY'!D807),'DATA ENTRY'!P807,"")))</f>
        <v/>
      </c>
      <c r="DL808" s="107" t="str">
        <f>IF('DATA ENTRY'!CK807="","",IF('DATA ENTRY'!Q807="","",IF(AND($DF$4='DATA ENTRY'!D807),'DATA ENTRY'!Q807,"")))</f>
        <v/>
      </c>
      <c r="DM808" s="3" t="str">
        <f>IF('DATA ENTRY'!CK807="","",IF('DATA ENTRY'!R807="","",IF(AND($DF$4='DATA ENTRY'!D807),'DATA ENTRY'!R807,"")))</f>
        <v/>
      </c>
      <c r="DN808" s="107" t="str">
        <f>IF('DATA ENTRY'!CK807="","",IF('DATA ENTRY'!S807="","",IF(AND($DF$4='DATA ENTRY'!D807),'DATA ENTRY'!S807,"")))</f>
        <v/>
      </c>
      <c r="DO808" s="3" t="str">
        <f>IF('DATA ENTRY'!CK807="","",IF('DATA ENTRY'!E807="","",IF(AND($DF$4='DATA ENTRY'!D807),'DATA ENTRY'!E807,"")))</f>
        <v/>
      </c>
      <c r="DP808" s="3" t="str">
        <f>IF('DATA ENTRY'!CK807="","",IF('DATA ENTRY'!D807="","",IF(AND($DF$4='DATA ENTRY'!D807),'DATA ENTRY'!D807,"")))</f>
        <v/>
      </c>
      <c r="DQ808" s="3" t="str">
        <f>IF('DATA ENTRY'!CK807="","",IF('DATA ENTRY'!W807="","",IF(AND($DF$4='DATA ENTRY'!D807),'DATA ENTRY'!W807,"")))</f>
        <v/>
      </c>
      <c r="DR808" s="3" t="str">
        <f>IF('DATA ENTRY'!CK807="","",IF('DATA ENTRY'!X807="","",IF(AND($DF$4='DATA ENTRY'!D807),'DATA ENTRY'!X807,"")))</f>
        <v/>
      </c>
      <c r="DS808" s="108" t="str">
        <f t="shared" si="203"/>
        <v/>
      </c>
      <c r="DT808" s="108" t="str">
        <f>IF('DATA ENTRY'!CK807="","",IF('DATA ENTRY'!D807="","",IF(AND($DF$4='DATA ENTRY'!D807),'DATA ENTRY'!G807,"")))</f>
        <v/>
      </c>
      <c r="DY808">
        <f t="shared" si="204"/>
        <v>0</v>
      </c>
      <c r="EB808" t="str">
        <f t="shared" si="205"/>
        <v/>
      </c>
      <c r="EC808" t="str">
        <f t="shared" si="206"/>
        <v/>
      </c>
      <c r="ED808" s="224">
        <v>802</v>
      </c>
      <c r="EE808" s="3" t="str">
        <f>IF('DATA ENTRY'!CK807="","",IF('DATA ENTRY'!B807="","",IF(AND($EF$4='DATA ENTRY'!G807,$EH$4='DATA ENTRY'!F807),'DATA ENTRY'!B807,"")))</f>
        <v/>
      </c>
      <c r="EF808" s="3" t="str">
        <f>IF('DATA ENTRY'!CK807="","",IF('DATA ENTRY'!C807="","",IF(AND($EF$4='DATA ENTRY'!G807,$EH$4='DATA ENTRY'!F807),'DATA ENTRY'!C807,"")))</f>
        <v/>
      </c>
      <c r="EG808" s="4" t="str">
        <f>IF('DATA ENTRY'!CK807="","",IF('DATA ENTRY'!I807="","",IF(AND($EF$4='DATA ENTRY'!G807,$EH$4='DATA ENTRY'!F807),'DATA ENTRY'!I807,"")))</f>
        <v/>
      </c>
      <c r="EH808" s="4" t="str">
        <f>IF('DATA ENTRY'!CK807="","",IF('DATA ENTRY'!CK807="","",IF(AND($EF$4='DATA ENTRY'!G807,$EH$4='DATA ENTRY'!F807),'DATA ENTRY'!CK807,"")))</f>
        <v/>
      </c>
      <c r="EI808" s="3" t="str">
        <f>IF('DATA ENTRY'!CK807="","",IF('DATA ENTRY'!N807="","",IF(AND($EF$4='DATA ENTRY'!G807,$EH$4='DATA ENTRY'!F807),'DATA ENTRY'!N807,"")))</f>
        <v/>
      </c>
      <c r="EJ808" s="107" t="str">
        <f>IF('DATA ENTRY'!CK807="","",IF('DATA ENTRY'!O807="","",IF(AND($EF$4='DATA ENTRY'!G807,$EH$4='DATA ENTRY'!F807),'DATA ENTRY'!O807,"")))</f>
        <v/>
      </c>
      <c r="EK808" s="3" t="str">
        <f>IF('DATA ENTRY'!CK807="","",IF('DATA ENTRY'!P807="","",IF(AND($EF$4='DATA ENTRY'!G807,$EH$4='DATA ENTRY'!F807),'DATA ENTRY'!P807,"")))</f>
        <v/>
      </c>
      <c r="EL808" s="107" t="str">
        <f>IF('DATA ENTRY'!CK807="","",IF('DATA ENTRY'!Q807="","",IF(AND($EF$4='DATA ENTRY'!G807,$EH$4='DATA ENTRY'!F807),'DATA ENTRY'!Q807,"")))</f>
        <v/>
      </c>
      <c r="EM808" s="3" t="str">
        <f>IF('DATA ENTRY'!CK807="","",IF('DATA ENTRY'!R807="","",IF(AND($EF$4='DATA ENTRY'!G807,$EH$4='DATA ENTRY'!F807),'DATA ENTRY'!R807,"")))</f>
        <v/>
      </c>
      <c r="EN808" s="107" t="str">
        <f>IF('DATA ENTRY'!CK807="","",IF('DATA ENTRY'!S807="","",IF(AND($EF$4='DATA ENTRY'!G807,$EH$4='DATA ENTRY'!F807),'DATA ENTRY'!S807,"")))</f>
        <v/>
      </c>
      <c r="EO808" s="3" t="str">
        <f>IF('DATA ENTRY'!CK807="","",IF('DATA ENTRY'!E807="","",IF(AND($EF$4='DATA ENTRY'!G807,$EH$4='DATA ENTRY'!F807),'DATA ENTRY'!E807,"")))</f>
        <v/>
      </c>
      <c r="EP808" s="3" t="str">
        <f>IF('DATA ENTRY'!CK807="","",IF('DATA ENTRY'!D807="","",IF(AND($EF$4='DATA ENTRY'!G807,$EH$4='DATA ENTRY'!F807),'DATA ENTRY'!D807,"")))</f>
        <v/>
      </c>
      <c r="EQ808" s="3" t="str">
        <f>IF('DATA ENTRY'!CK807="","",IF('DATA ENTRY'!W807="","",IF(AND($EF$4='DATA ENTRY'!G807,$EH$4='DATA ENTRY'!F807),'DATA ENTRY'!W807,"")))</f>
        <v/>
      </c>
      <c r="ER808" s="3" t="str">
        <f>IF('DATA ENTRY'!CK807="","",IF('DATA ENTRY'!X807="","",IF(AND($EF$4='DATA ENTRY'!G807,$EH$4='DATA ENTRY'!F807),'DATA ENTRY'!X807,"")))</f>
        <v/>
      </c>
      <c r="ES808" s="108" t="str">
        <f t="shared" si="207"/>
        <v/>
      </c>
      <c r="ET808" s="108" t="str">
        <f>IF('DATA ENTRY'!CK807="","",IF('DATA ENTRY'!D807="","",IF(AND($EF$4='DATA ENTRY'!G807,$EH$4='DATA ENTRY'!F807),'DATA ENTRY'!G807,"")))</f>
        <v/>
      </c>
      <c r="EY808">
        <f t="shared" si="208"/>
        <v>0</v>
      </c>
    </row>
    <row r="809" spans="1:155">
      <c r="A809" t="str">
        <f>IF(S809=0,"",1+(MAX($A$7:A808)))</f>
        <v/>
      </c>
      <c r="B809" s="224">
        <v>803</v>
      </c>
      <c r="C809" s="3" t="str">
        <f>IF('DATA ENTRY'!CK808="","",IF('DATA ENTRY'!B808="","",IF($D$4="All Post",'DATA ENTRY'!B808,IF(AND($D$4='DATA ENTRY'!CK808),'DATA ENTRY'!B808,""))))</f>
        <v/>
      </c>
      <c r="D809" s="3" t="str">
        <f>IF('DATA ENTRY'!CK808="","",IF('DATA ENTRY'!C808="","",IF($D$4="All Post",'DATA ENTRY'!C808,IF(AND($D$4='DATA ENTRY'!CK808),'DATA ENTRY'!C808,""))))</f>
        <v/>
      </c>
      <c r="E809" s="4" t="str">
        <f>IF('DATA ENTRY'!CK808="","",IF('DATA ENTRY'!I808="","",IF($D$4="All Post",'DATA ENTRY'!I808,IF(AND($D$4='DATA ENTRY'!CK808),'DATA ENTRY'!I808,""))))</f>
        <v/>
      </c>
      <c r="F809" s="4" t="str">
        <f>IF('DATA ENTRY'!CK808="","",IF('DATA ENTRY'!CK808="","",IF($D$4="All Post",'DATA ENTRY'!CK808,IF(AND($D$4='DATA ENTRY'!CK808),'DATA ENTRY'!CK808,""))))</f>
        <v/>
      </c>
      <c r="G809" s="3" t="str">
        <f>IF('DATA ENTRY'!CK808="","",IF('DATA ENTRY'!N808="","",IF($D$4="All Post",'DATA ENTRY'!N808,IF(AND($D$4='DATA ENTRY'!CK808),'DATA ENTRY'!N808,""))))</f>
        <v/>
      </c>
      <c r="H809" s="107" t="str">
        <f>IF('DATA ENTRY'!CK808="","",IF('DATA ENTRY'!O808="","",IF($D$4="All Post",'DATA ENTRY'!O808,IF(AND($D$4='DATA ENTRY'!CK808),'DATA ENTRY'!O808,""))))</f>
        <v/>
      </c>
      <c r="I809" s="3" t="str">
        <f>IF('DATA ENTRY'!CK808="","",IF('DATA ENTRY'!P808="","",IF($D$4="All Post",'DATA ENTRY'!P808,IF(AND($D$4='DATA ENTRY'!CK808),'DATA ENTRY'!P808,""))))</f>
        <v/>
      </c>
      <c r="J809" s="107" t="str">
        <f>IF('DATA ENTRY'!CK808="","",IF('DATA ENTRY'!Q808="","",IF($D$4="All Post",'DATA ENTRY'!Q808,IF(AND($D$4='DATA ENTRY'!CK808),'DATA ENTRY'!Q808,""))))</f>
        <v/>
      </c>
      <c r="K809" s="3" t="str">
        <f>IF('DATA ENTRY'!CK808="","",IF('DATA ENTRY'!R808="","",IF($D$4="All Post",'DATA ENTRY'!R808,IF(AND($D$4='DATA ENTRY'!CK808),'DATA ENTRY'!R808,""))))</f>
        <v/>
      </c>
      <c r="L809" s="3" t="str">
        <f>IF('DATA ENTRY'!CK808="","",IF('DATA ENTRY'!S808="","",IF($D$4="All Post",'DATA ENTRY'!S808,IF(AND($D$4='DATA ENTRY'!CK808),'DATA ENTRY'!S808,""))))</f>
        <v/>
      </c>
      <c r="M809" s="3" t="str">
        <f>IF('DATA ENTRY'!CK808="","",IF('DATA ENTRY'!E808="","",IF($D$4="All Post",'DATA ENTRY'!E808,IF(AND($D$4='DATA ENTRY'!CK808),'DATA ENTRY'!E808,""))))</f>
        <v/>
      </c>
      <c r="N809" s="3" t="str">
        <f>IF('DATA ENTRY'!CK808="","",IF('DATA ENTRY'!W808="","",IF($D$4="All Post",'DATA ENTRY'!W808,IF(AND($D$4='DATA ENTRY'!CK808),'DATA ENTRY'!W808,""))))</f>
        <v/>
      </c>
      <c r="O809" s="3" t="str">
        <f>IF('DATA ENTRY'!CK808="","",IF('DATA ENTRY'!X808="","",IF($D$4="All Post",'DATA ENTRY'!X808,IF(AND($D$4='DATA ENTRY'!CK808),'DATA ENTRY'!X808,""))))</f>
        <v/>
      </c>
      <c r="P809" s="3" t="str">
        <f>IF('DATA ENTRY'!CK808="","",IF('DATA ENTRY'!G808="","",IF($D$4="All Post",'DATA ENTRY'!G808,IF(AND($D$4='DATA ENTRY'!CK808),'DATA ENTRY'!G808,""))))</f>
        <v/>
      </c>
      <c r="S809">
        <f t="shared" si="195"/>
        <v>0</v>
      </c>
      <c r="T809" t="str">
        <f t="shared" si="196"/>
        <v/>
      </c>
      <c r="BZ809" t="str">
        <f t="shared" si="197"/>
        <v/>
      </c>
      <c r="CA809" t="str">
        <f t="shared" si="198"/>
        <v/>
      </c>
      <c r="CB809" s="224">
        <v>803</v>
      </c>
      <c r="CC809" s="3" t="str">
        <f>IF('DATA ENTRY'!CK808="","",IF('DATA ENTRY'!B808="","",IF(AND($CD$4='DATA ENTRY'!CK808,$CG$4='DATA ENTRY'!D808),'DATA ENTRY'!B808,"")))</f>
        <v/>
      </c>
      <c r="CD809" s="3" t="str">
        <f>IF('DATA ENTRY'!CK808="","",IF('DATA ENTRY'!C808="","",IF(AND($CD$4='DATA ENTRY'!CK808,$CG$4='DATA ENTRY'!D808),'DATA ENTRY'!C808,"")))</f>
        <v/>
      </c>
      <c r="CE809" s="4" t="str">
        <f>IF('DATA ENTRY'!CK808="","",IF('DATA ENTRY'!I808="","",IF(AND($CD$4='DATA ENTRY'!CK808,$CG$4='DATA ENTRY'!D808),'DATA ENTRY'!I808,"")))</f>
        <v/>
      </c>
      <c r="CF809" s="4" t="str">
        <f>IF('DATA ENTRY'!CK808="","",IF('DATA ENTRY'!CK808="","",IF(AND($CD$4='DATA ENTRY'!CK808,$CG$4='DATA ENTRY'!D808),'DATA ENTRY'!CK808,"")))</f>
        <v/>
      </c>
      <c r="CG809" s="3" t="str">
        <f>IF('DATA ENTRY'!CK808="","",IF('DATA ENTRY'!N808="","",IF(AND($CD$4='DATA ENTRY'!CK808,$CG$4='DATA ENTRY'!D808),'DATA ENTRY'!N808,"")))</f>
        <v/>
      </c>
      <c r="CH809" s="107" t="str">
        <f>IF('DATA ENTRY'!CK808="","",IF('DATA ENTRY'!O808="","",IF(AND($CD$4='DATA ENTRY'!CK808,$CG$4='DATA ENTRY'!D808),'DATA ENTRY'!O808,"")))</f>
        <v/>
      </c>
      <c r="CI809" s="3" t="str">
        <f>IF('DATA ENTRY'!CK808="","",IF('DATA ENTRY'!P808="","",IF(AND($CD$4='DATA ENTRY'!CK808,$CG$4='DATA ENTRY'!D808),'DATA ENTRY'!P808,"")))</f>
        <v/>
      </c>
      <c r="CJ809" s="107" t="str">
        <f>IF('DATA ENTRY'!CK808="","",IF('DATA ENTRY'!Q808="","",IF(AND($CD$4='DATA ENTRY'!CK808,$CG$4='DATA ENTRY'!D808),'DATA ENTRY'!Q808,"")))</f>
        <v/>
      </c>
      <c r="CK809" s="3" t="str">
        <f>IF('DATA ENTRY'!CK808="","",IF('DATA ENTRY'!R808="","",IF(AND($CD$4='DATA ENTRY'!CK808,$CG$4='DATA ENTRY'!D808),'DATA ENTRY'!R808,"")))</f>
        <v/>
      </c>
      <c r="CL809" s="3" t="str">
        <f>IF('DATA ENTRY'!CK808="","",IF('DATA ENTRY'!S808="","",IF(AND($CD$4='DATA ENTRY'!CK808,$CG$4='DATA ENTRY'!D808),'DATA ENTRY'!S808,"")))</f>
        <v/>
      </c>
      <c r="CM809" s="3" t="str">
        <f>IF('DATA ENTRY'!CK808="","",IF('DATA ENTRY'!E808="","",IF(AND($CD$4='DATA ENTRY'!CK808,$CG$4='DATA ENTRY'!D808),'DATA ENTRY'!E808,"")))</f>
        <v/>
      </c>
      <c r="CN809" s="3" t="str">
        <f>IF('DATA ENTRY'!CK808="","",IF('DATA ENTRY'!W808="","",IF(AND($CD$4='DATA ENTRY'!CK808,$CG$4='DATA ENTRY'!D808),'DATA ENTRY'!W808,"")))</f>
        <v/>
      </c>
      <c r="CO809" s="3" t="str">
        <f>IF('DATA ENTRY'!CK808="","",IF('DATA ENTRY'!X808="","",IF(AND($CD$4='DATA ENTRY'!CK808,$CG$4='DATA ENTRY'!D808),'DATA ENTRY'!X808,"")))</f>
        <v/>
      </c>
      <c r="CP809" s="108" t="str">
        <f t="shared" si="199"/>
        <v/>
      </c>
      <c r="CQ809" s="108" t="str">
        <f>IF('DATA ENTRY'!CK808="","",IF('DATA ENTRY'!G808="","",IF(AND($CD$4='DATA ENTRY'!CK808,$CG$4='DATA ENTRY'!D808),'DATA ENTRY'!G808,"")))</f>
        <v/>
      </c>
      <c r="CR809" s="230" t="str">
        <f>IF('DATA ENTRY'!CK808="","",IF('DATA ENTRY'!D808="","",IF(AND($CD$4='DATA ENTRY'!CK808,$CG$4='DATA ENTRY'!D808),'DATA ENTRY'!D808,"")))</f>
        <v/>
      </c>
      <c r="CS809">
        <f t="shared" si="200"/>
        <v>0</v>
      </c>
      <c r="CT809">
        <f t="shared" si="201"/>
        <v>0</v>
      </c>
      <c r="CV809" s="139"/>
      <c r="CX809">
        <f t="shared" si="202"/>
        <v>0</v>
      </c>
      <c r="DB809" t="str">
        <f t="shared" si="209"/>
        <v/>
      </c>
      <c r="DC809" t="str">
        <f t="shared" si="210"/>
        <v/>
      </c>
      <c r="DD809" s="224">
        <v>803</v>
      </c>
      <c r="DE809" s="3" t="str">
        <f>IF('DATA ENTRY'!CK808="","",IF('DATA ENTRY'!B808="","",IF(AND($DF$4='DATA ENTRY'!D808),'DATA ENTRY'!B808,"")))</f>
        <v/>
      </c>
      <c r="DF809" s="3" t="str">
        <f>IF('DATA ENTRY'!CK808="","",IF('DATA ENTRY'!C808="","",IF(AND($DF$4='DATA ENTRY'!D808),'DATA ENTRY'!C808,"")))</f>
        <v/>
      </c>
      <c r="DG809" s="4" t="str">
        <f>IF('DATA ENTRY'!CK808="","",IF('DATA ENTRY'!I808="","",IF(AND($DF$4='DATA ENTRY'!D808),'DATA ENTRY'!I808,"")))</f>
        <v/>
      </c>
      <c r="DH809" s="4" t="str">
        <f>IF('DATA ENTRY'!CK808="","",IF('DATA ENTRY'!CK808="","",IF(AND($DF$4='DATA ENTRY'!D808),'DATA ENTRY'!CK808,"")))</f>
        <v/>
      </c>
      <c r="DI809" s="3" t="str">
        <f>IF('DATA ENTRY'!CK808="","",IF('DATA ENTRY'!N808="","",IF(AND($DF$4='DATA ENTRY'!D808),'DATA ENTRY'!N808,"")))</f>
        <v/>
      </c>
      <c r="DJ809" s="107" t="str">
        <f>IF('DATA ENTRY'!CK808="","",IF('DATA ENTRY'!O808="","",IF(AND($DF$4='DATA ENTRY'!D808),'DATA ENTRY'!O808,"")))</f>
        <v/>
      </c>
      <c r="DK809" s="3" t="str">
        <f>IF('DATA ENTRY'!CK808="","",IF('DATA ENTRY'!P808="","",IF(AND($DF$4='DATA ENTRY'!D808),'DATA ENTRY'!P808,"")))</f>
        <v/>
      </c>
      <c r="DL809" s="107" t="str">
        <f>IF('DATA ENTRY'!CK808="","",IF('DATA ENTRY'!Q808="","",IF(AND($DF$4='DATA ENTRY'!D808),'DATA ENTRY'!Q808,"")))</f>
        <v/>
      </c>
      <c r="DM809" s="3" t="str">
        <f>IF('DATA ENTRY'!CK808="","",IF('DATA ENTRY'!R808="","",IF(AND($DF$4='DATA ENTRY'!D808),'DATA ENTRY'!R808,"")))</f>
        <v/>
      </c>
      <c r="DN809" s="107" t="str">
        <f>IF('DATA ENTRY'!CK808="","",IF('DATA ENTRY'!S808="","",IF(AND($DF$4='DATA ENTRY'!D808),'DATA ENTRY'!S808,"")))</f>
        <v/>
      </c>
      <c r="DO809" s="3" t="str">
        <f>IF('DATA ENTRY'!CK808="","",IF('DATA ENTRY'!E808="","",IF(AND($DF$4='DATA ENTRY'!D808),'DATA ENTRY'!E808,"")))</f>
        <v/>
      </c>
      <c r="DP809" s="3" t="str">
        <f>IF('DATA ENTRY'!CK808="","",IF('DATA ENTRY'!D808="","",IF(AND($DF$4='DATA ENTRY'!D808),'DATA ENTRY'!D808,"")))</f>
        <v/>
      </c>
      <c r="DQ809" s="3" t="str">
        <f>IF('DATA ENTRY'!CK808="","",IF('DATA ENTRY'!W808="","",IF(AND($DF$4='DATA ENTRY'!D808),'DATA ENTRY'!W808,"")))</f>
        <v/>
      </c>
      <c r="DR809" s="3" t="str">
        <f>IF('DATA ENTRY'!CK808="","",IF('DATA ENTRY'!X808="","",IF(AND($DF$4='DATA ENTRY'!D808),'DATA ENTRY'!X808,"")))</f>
        <v/>
      </c>
      <c r="DS809" s="108" t="str">
        <f t="shared" si="203"/>
        <v/>
      </c>
      <c r="DT809" s="108" t="str">
        <f>IF('DATA ENTRY'!CK808="","",IF('DATA ENTRY'!D808="","",IF(AND($DF$4='DATA ENTRY'!D808),'DATA ENTRY'!G808,"")))</f>
        <v/>
      </c>
      <c r="DY809">
        <f t="shared" si="204"/>
        <v>0</v>
      </c>
      <c r="EB809" t="str">
        <f t="shared" si="205"/>
        <v/>
      </c>
      <c r="EC809" t="str">
        <f t="shared" si="206"/>
        <v/>
      </c>
      <c r="ED809" s="224">
        <v>803</v>
      </c>
      <c r="EE809" s="3" t="str">
        <f>IF('DATA ENTRY'!CK808="","",IF('DATA ENTRY'!B808="","",IF(AND($EF$4='DATA ENTRY'!G808,$EH$4='DATA ENTRY'!F808),'DATA ENTRY'!B808,"")))</f>
        <v/>
      </c>
      <c r="EF809" s="3" t="str">
        <f>IF('DATA ENTRY'!CK808="","",IF('DATA ENTRY'!C808="","",IF(AND($EF$4='DATA ENTRY'!G808,$EH$4='DATA ENTRY'!F808),'DATA ENTRY'!C808,"")))</f>
        <v/>
      </c>
      <c r="EG809" s="4" t="str">
        <f>IF('DATA ENTRY'!CK808="","",IF('DATA ENTRY'!I808="","",IF(AND($EF$4='DATA ENTRY'!G808,$EH$4='DATA ENTRY'!F808),'DATA ENTRY'!I808,"")))</f>
        <v/>
      </c>
      <c r="EH809" s="4" t="str">
        <f>IF('DATA ENTRY'!CK808="","",IF('DATA ENTRY'!CK808="","",IF(AND($EF$4='DATA ENTRY'!G808,$EH$4='DATA ENTRY'!F808),'DATA ENTRY'!CK808,"")))</f>
        <v/>
      </c>
      <c r="EI809" s="3" t="str">
        <f>IF('DATA ENTRY'!CK808="","",IF('DATA ENTRY'!N808="","",IF(AND($EF$4='DATA ENTRY'!G808,$EH$4='DATA ENTRY'!F808),'DATA ENTRY'!N808,"")))</f>
        <v/>
      </c>
      <c r="EJ809" s="107" t="str">
        <f>IF('DATA ENTRY'!CK808="","",IF('DATA ENTRY'!O808="","",IF(AND($EF$4='DATA ENTRY'!G808,$EH$4='DATA ENTRY'!F808),'DATA ENTRY'!O808,"")))</f>
        <v/>
      </c>
      <c r="EK809" s="3" t="str">
        <f>IF('DATA ENTRY'!CK808="","",IF('DATA ENTRY'!P808="","",IF(AND($EF$4='DATA ENTRY'!G808,$EH$4='DATA ENTRY'!F808),'DATA ENTRY'!P808,"")))</f>
        <v/>
      </c>
      <c r="EL809" s="107" t="str">
        <f>IF('DATA ENTRY'!CK808="","",IF('DATA ENTRY'!Q808="","",IF(AND($EF$4='DATA ENTRY'!G808,$EH$4='DATA ENTRY'!F808),'DATA ENTRY'!Q808,"")))</f>
        <v/>
      </c>
      <c r="EM809" s="3" t="str">
        <f>IF('DATA ENTRY'!CK808="","",IF('DATA ENTRY'!R808="","",IF(AND($EF$4='DATA ENTRY'!G808,$EH$4='DATA ENTRY'!F808),'DATA ENTRY'!R808,"")))</f>
        <v/>
      </c>
      <c r="EN809" s="107" t="str">
        <f>IF('DATA ENTRY'!CK808="","",IF('DATA ENTRY'!S808="","",IF(AND($EF$4='DATA ENTRY'!G808,$EH$4='DATA ENTRY'!F808),'DATA ENTRY'!S808,"")))</f>
        <v/>
      </c>
      <c r="EO809" s="3" t="str">
        <f>IF('DATA ENTRY'!CK808="","",IF('DATA ENTRY'!E808="","",IF(AND($EF$4='DATA ENTRY'!G808,$EH$4='DATA ENTRY'!F808),'DATA ENTRY'!E808,"")))</f>
        <v/>
      </c>
      <c r="EP809" s="3" t="str">
        <f>IF('DATA ENTRY'!CK808="","",IF('DATA ENTRY'!D808="","",IF(AND($EF$4='DATA ENTRY'!G808,$EH$4='DATA ENTRY'!F808),'DATA ENTRY'!D808,"")))</f>
        <v/>
      </c>
      <c r="EQ809" s="3" t="str">
        <f>IF('DATA ENTRY'!CK808="","",IF('DATA ENTRY'!W808="","",IF(AND($EF$4='DATA ENTRY'!G808,$EH$4='DATA ENTRY'!F808),'DATA ENTRY'!W808,"")))</f>
        <v/>
      </c>
      <c r="ER809" s="3" t="str">
        <f>IF('DATA ENTRY'!CK808="","",IF('DATA ENTRY'!X808="","",IF(AND($EF$4='DATA ENTRY'!G808,$EH$4='DATA ENTRY'!F808),'DATA ENTRY'!X808,"")))</f>
        <v/>
      </c>
      <c r="ES809" s="108" t="str">
        <f t="shared" si="207"/>
        <v/>
      </c>
      <c r="ET809" s="108" t="str">
        <f>IF('DATA ENTRY'!CK808="","",IF('DATA ENTRY'!D808="","",IF(AND($EF$4='DATA ENTRY'!G808,$EH$4='DATA ENTRY'!F808),'DATA ENTRY'!G808,"")))</f>
        <v/>
      </c>
      <c r="EY809">
        <f t="shared" si="208"/>
        <v>0</v>
      </c>
    </row>
    <row r="810" spans="1:155">
      <c r="A810" t="str">
        <f>IF(S810=0,"",1+(MAX($A$7:A809)))</f>
        <v/>
      </c>
      <c r="B810" s="224">
        <v>804</v>
      </c>
      <c r="C810" s="3" t="str">
        <f>IF('DATA ENTRY'!CK809="","",IF('DATA ENTRY'!B809="","",IF($D$4="All Post",'DATA ENTRY'!B809,IF(AND($D$4='DATA ENTRY'!CK809),'DATA ENTRY'!B809,""))))</f>
        <v/>
      </c>
      <c r="D810" s="3" t="str">
        <f>IF('DATA ENTRY'!CK809="","",IF('DATA ENTRY'!C809="","",IF($D$4="All Post",'DATA ENTRY'!C809,IF(AND($D$4='DATA ENTRY'!CK809),'DATA ENTRY'!C809,""))))</f>
        <v/>
      </c>
      <c r="E810" s="4" t="str">
        <f>IF('DATA ENTRY'!CK809="","",IF('DATA ENTRY'!I809="","",IF($D$4="All Post",'DATA ENTRY'!I809,IF(AND($D$4='DATA ENTRY'!CK809),'DATA ENTRY'!I809,""))))</f>
        <v/>
      </c>
      <c r="F810" s="4" t="str">
        <f>IF('DATA ENTRY'!CK809="","",IF('DATA ENTRY'!CK809="","",IF($D$4="All Post",'DATA ENTRY'!CK809,IF(AND($D$4='DATA ENTRY'!CK809),'DATA ENTRY'!CK809,""))))</f>
        <v/>
      </c>
      <c r="G810" s="3" t="str">
        <f>IF('DATA ENTRY'!CK809="","",IF('DATA ENTRY'!N809="","",IF($D$4="All Post",'DATA ENTRY'!N809,IF(AND($D$4='DATA ENTRY'!CK809),'DATA ENTRY'!N809,""))))</f>
        <v/>
      </c>
      <c r="H810" s="107" t="str">
        <f>IF('DATA ENTRY'!CK809="","",IF('DATA ENTRY'!O809="","",IF($D$4="All Post",'DATA ENTRY'!O809,IF(AND($D$4='DATA ENTRY'!CK809),'DATA ENTRY'!O809,""))))</f>
        <v/>
      </c>
      <c r="I810" s="3" t="str">
        <f>IF('DATA ENTRY'!CK809="","",IF('DATA ENTRY'!P809="","",IF($D$4="All Post",'DATA ENTRY'!P809,IF(AND($D$4='DATA ENTRY'!CK809),'DATA ENTRY'!P809,""))))</f>
        <v/>
      </c>
      <c r="J810" s="107" t="str">
        <f>IF('DATA ENTRY'!CK809="","",IF('DATA ENTRY'!Q809="","",IF($D$4="All Post",'DATA ENTRY'!Q809,IF(AND($D$4='DATA ENTRY'!CK809),'DATA ENTRY'!Q809,""))))</f>
        <v/>
      </c>
      <c r="K810" s="3" t="str">
        <f>IF('DATA ENTRY'!CK809="","",IF('DATA ENTRY'!R809="","",IF($D$4="All Post",'DATA ENTRY'!R809,IF(AND($D$4='DATA ENTRY'!CK809),'DATA ENTRY'!R809,""))))</f>
        <v/>
      </c>
      <c r="L810" s="3" t="str">
        <f>IF('DATA ENTRY'!CK809="","",IF('DATA ENTRY'!S809="","",IF($D$4="All Post",'DATA ENTRY'!S809,IF(AND($D$4='DATA ENTRY'!CK809),'DATA ENTRY'!S809,""))))</f>
        <v/>
      </c>
      <c r="M810" s="3" t="str">
        <f>IF('DATA ENTRY'!CK809="","",IF('DATA ENTRY'!E809="","",IF($D$4="All Post",'DATA ENTRY'!E809,IF(AND($D$4='DATA ENTRY'!CK809),'DATA ENTRY'!E809,""))))</f>
        <v/>
      </c>
      <c r="N810" s="3" t="str">
        <f>IF('DATA ENTRY'!CK809="","",IF('DATA ENTRY'!W809="","",IF($D$4="All Post",'DATA ENTRY'!W809,IF(AND($D$4='DATA ENTRY'!CK809),'DATA ENTRY'!W809,""))))</f>
        <v/>
      </c>
      <c r="O810" s="3" t="str">
        <f>IF('DATA ENTRY'!CK809="","",IF('DATA ENTRY'!X809="","",IF($D$4="All Post",'DATA ENTRY'!X809,IF(AND($D$4='DATA ENTRY'!CK809),'DATA ENTRY'!X809,""))))</f>
        <v/>
      </c>
      <c r="P810" s="3" t="str">
        <f>IF('DATA ENTRY'!CK809="","",IF('DATA ENTRY'!G809="","",IF($D$4="All Post",'DATA ENTRY'!G809,IF(AND($D$4='DATA ENTRY'!CK809),'DATA ENTRY'!G809,""))))</f>
        <v/>
      </c>
      <c r="S810">
        <f t="shared" si="195"/>
        <v>0</v>
      </c>
      <c r="T810" t="str">
        <f t="shared" si="196"/>
        <v/>
      </c>
      <c r="BZ810" t="str">
        <f t="shared" si="197"/>
        <v/>
      </c>
      <c r="CA810" t="str">
        <f t="shared" si="198"/>
        <v/>
      </c>
      <c r="CB810" s="224">
        <v>804</v>
      </c>
      <c r="CC810" s="3" t="str">
        <f>IF('DATA ENTRY'!CK809="","",IF('DATA ENTRY'!B809="","",IF(AND($CD$4='DATA ENTRY'!CK809,$CG$4='DATA ENTRY'!D809),'DATA ENTRY'!B809,"")))</f>
        <v/>
      </c>
      <c r="CD810" s="3" t="str">
        <f>IF('DATA ENTRY'!CK809="","",IF('DATA ENTRY'!C809="","",IF(AND($CD$4='DATA ENTRY'!CK809,$CG$4='DATA ENTRY'!D809),'DATA ENTRY'!C809,"")))</f>
        <v/>
      </c>
      <c r="CE810" s="4" t="str">
        <f>IF('DATA ENTRY'!CK809="","",IF('DATA ENTRY'!I809="","",IF(AND($CD$4='DATA ENTRY'!CK809,$CG$4='DATA ENTRY'!D809),'DATA ENTRY'!I809,"")))</f>
        <v/>
      </c>
      <c r="CF810" s="4" t="str">
        <f>IF('DATA ENTRY'!CK809="","",IF('DATA ENTRY'!CK809="","",IF(AND($CD$4='DATA ENTRY'!CK809,$CG$4='DATA ENTRY'!D809),'DATA ENTRY'!CK809,"")))</f>
        <v/>
      </c>
      <c r="CG810" s="3" t="str">
        <f>IF('DATA ENTRY'!CK809="","",IF('DATA ENTRY'!N809="","",IF(AND($CD$4='DATA ENTRY'!CK809,$CG$4='DATA ENTRY'!D809),'DATA ENTRY'!N809,"")))</f>
        <v/>
      </c>
      <c r="CH810" s="107" t="str">
        <f>IF('DATA ENTRY'!CK809="","",IF('DATA ENTRY'!O809="","",IF(AND($CD$4='DATA ENTRY'!CK809,$CG$4='DATA ENTRY'!D809),'DATA ENTRY'!O809,"")))</f>
        <v/>
      </c>
      <c r="CI810" s="3" t="str">
        <f>IF('DATA ENTRY'!CK809="","",IF('DATA ENTRY'!P809="","",IF(AND($CD$4='DATA ENTRY'!CK809,$CG$4='DATA ENTRY'!D809),'DATA ENTRY'!P809,"")))</f>
        <v/>
      </c>
      <c r="CJ810" s="107" t="str">
        <f>IF('DATA ENTRY'!CK809="","",IF('DATA ENTRY'!Q809="","",IF(AND($CD$4='DATA ENTRY'!CK809,$CG$4='DATA ENTRY'!D809),'DATA ENTRY'!Q809,"")))</f>
        <v/>
      </c>
      <c r="CK810" s="3" t="str">
        <f>IF('DATA ENTRY'!CK809="","",IF('DATA ENTRY'!R809="","",IF(AND($CD$4='DATA ENTRY'!CK809,$CG$4='DATA ENTRY'!D809),'DATA ENTRY'!R809,"")))</f>
        <v/>
      </c>
      <c r="CL810" s="3" t="str">
        <f>IF('DATA ENTRY'!CK809="","",IF('DATA ENTRY'!S809="","",IF(AND($CD$4='DATA ENTRY'!CK809,$CG$4='DATA ENTRY'!D809),'DATA ENTRY'!S809,"")))</f>
        <v/>
      </c>
      <c r="CM810" s="3" t="str">
        <f>IF('DATA ENTRY'!CK809="","",IF('DATA ENTRY'!E809="","",IF(AND($CD$4='DATA ENTRY'!CK809,$CG$4='DATA ENTRY'!D809),'DATA ENTRY'!E809,"")))</f>
        <v/>
      </c>
      <c r="CN810" s="3" t="str">
        <f>IF('DATA ENTRY'!CK809="","",IF('DATA ENTRY'!W809="","",IF(AND($CD$4='DATA ENTRY'!CK809,$CG$4='DATA ENTRY'!D809),'DATA ENTRY'!W809,"")))</f>
        <v/>
      </c>
      <c r="CO810" s="3" t="str">
        <f>IF('DATA ENTRY'!CK809="","",IF('DATA ENTRY'!X809="","",IF(AND($CD$4='DATA ENTRY'!CK809,$CG$4='DATA ENTRY'!D809),'DATA ENTRY'!X809,"")))</f>
        <v/>
      </c>
      <c r="CP810" s="108" t="str">
        <f t="shared" si="199"/>
        <v/>
      </c>
      <c r="CQ810" s="108" t="str">
        <f>IF('DATA ENTRY'!CK809="","",IF('DATA ENTRY'!G809="","",IF(AND($CD$4='DATA ENTRY'!CK809,$CG$4='DATA ENTRY'!D809),'DATA ENTRY'!G809,"")))</f>
        <v/>
      </c>
      <c r="CR810" s="230" t="str">
        <f>IF('DATA ENTRY'!CK809="","",IF('DATA ENTRY'!D809="","",IF(AND($CD$4='DATA ENTRY'!CK809,$CG$4='DATA ENTRY'!D809),'DATA ENTRY'!D809,"")))</f>
        <v/>
      </c>
      <c r="CS810">
        <f t="shared" si="200"/>
        <v>0</v>
      </c>
      <c r="CT810">
        <f t="shared" si="201"/>
        <v>0</v>
      </c>
      <c r="CV810" s="139"/>
      <c r="CX810">
        <f t="shared" si="202"/>
        <v>0</v>
      </c>
      <c r="DB810" t="str">
        <f t="shared" si="209"/>
        <v/>
      </c>
      <c r="DC810" t="str">
        <f t="shared" si="210"/>
        <v/>
      </c>
      <c r="DD810" s="224">
        <v>804</v>
      </c>
      <c r="DE810" s="3" t="str">
        <f>IF('DATA ENTRY'!CK809="","",IF('DATA ENTRY'!B809="","",IF(AND($DF$4='DATA ENTRY'!D809),'DATA ENTRY'!B809,"")))</f>
        <v/>
      </c>
      <c r="DF810" s="3" t="str">
        <f>IF('DATA ENTRY'!CK809="","",IF('DATA ENTRY'!C809="","",IF(AND($DF$4='DATA ENTRY'!D809),'DATA ENTRY'!C809,"")))</f>
        <v/>
      </c>
      <c r="DG810" s="4" t="str">
        <f>IF('DATA ENTRY'!CK809="","",IF('DATA ENTRY'!I809="","",IF(AND($DF$4='DATA ENTRY'!D809),'DATA ENTRY'!I809,"")))</f>
        <v/>
      </c>
      <c r="DH810" s="4" t="str">
        <f>IF('DATA ENTRY'!CK809="","",IF('DATA ENTRY'!CK809="","",IF(AND($DF$4='DATA ENTRY'!D809),'DATA ENTRY'!CK809,"")))</f>
        <v/>
      </c>
      <c r="DI810" s="3" t="str">
        <f>IF('DATA ENTRY'!CK809="","",IF('DATA ENTRY'!N809="","",IF(AND($DF$4='DATA ENTRY'!D809),'DATA ENTRY'!N809,"")))</f>
        <v/>
      </c>
      <c r="DJ810" s="107" t="str">
        <f>IF('DATA ENTRY'!CK809="","",IF('DATA ENTRY'!O809="","",IF(AND($DF$4='DATA ENTRY'!D809),'DATA ENTRY'!O809,"")))</f>
        <v/>
      </c>
      <c r="DK810" s="3" t="str">
        <f>IF('DATA ENTRY'!CK809="","",IF('DATA ENTRY'!P809="","",IF(AND($DF$4='DATA ENTRY'!D809),'DATA ENTRY'!P809,"")))</f>
        <v/>
      </c>
      <c r="DL810" s="107" t="str">
        <f>IF('DATA ENTRY'!CK809="","",IF('DATA ENTRY'!Q809="","",IF(AND($DF$4='DATA ENTRY'!D809),'DATA ENTRY'!Q809,"")))</f>
        <v/>
      </c>
      <c r="DM810" s="3" t="str">
        <f>IF('DATA ENTRY'!CK809="","",IF('DATA ENTRY'!R809="","",IF(AND($DF$4='DATA ENTRY'!D809),'DATA ENTRY'!R809,"")))</f>
        <v/>
      </c>
      <c r="DN810" s="107" t="str">
        <f>IF('DATA ENTRY'!CK809="","",IF('DATA ENTRY'!S809="","",IF(AND($DF$4='DATA ENTRY'!D809),'DATA ENTRY'!S809,"")))</f>
        <v/>
      </c>
      <c r="DO810" s="3" t="str">
        <f>IF('DATA ENTRY'!CK809="","",IF('DATA ENTRY'!E809="","",IF(AND($DF$4='DATA ENTRY'!D809),'DATA ENTRY'!E809,"")))</f>
        <v/>
      </c>
      <c r="DP810" s="3" t="str">
        <f>IF('DATA ENTRY'!CK809="","",IF('DATA ENTRY'!D809="","",IF(AND($DF$4='DATA ENTRY'!D809),'DATA ENTRY'!D809,"")))</f>
        <v/>
      </c>
      <c r="DQ810" s="3" t="str">
        <f>IF('DATA ENTRY'!CK809="","",IF('DATA ENTRY'!W809="","",IF(AND($DF$4='DATA ENTRY'!D809),'DATA ENTRY'!W809,"")))</f>
        <v/>
      </c>
      <c r="DR810" s="3" t="str">
        <f>IF('DATA ENTRY'!CK809="","",IF('DATA ENTRY'!X809="","",IF(AND($DF$4='DATA ENTRY'!D809),'DATA ENTRY'!X809,"")))</f>
        <v/>
      </c>
      <c r="DS810" s="108" t="str">
        <f t="shared" si="203"/>
        <v/>
      </c>
      <c r="DT810" s="108" t="str">
        <f>IF('DATA ENTRY'!CK809="","",IF('DATA ENTRY'!D809="","",IF(AND($DF$4='DATA ENTRY'!D809),'DATA ENTRY'!G809,"")))</f>
        <v/>
      </c>
      <c r="DY810">
        <f t="shared" si="204"/>
        <v>0</v>
      </c>
      <c r="EB810" t="str">
        <f t="shared" si="205"/>
        <v/>
      </c>
      <c r="EC810" t="str">
        <f t="shared" si="206"/>
        <v/>
      </c>
      <c r="ED810" s="224">
        <v>804</v>
      </c>
      <c r="EE810" s="3" t="str">
        <f>IF('DATA ENTRY'!CK809="","",IF('DATA ENTRY'!B809="","",IF(AND($EF$4='DATA ENTRY'!G809,$EH$4='DATA ENTRY'!F809),'DATA ENTRY'!B809,"")))</f>
        <v/>
      </c>
      <c r="EF810" s="3" t="str">
        <f>IF('DATA ENTRY'!CK809="","",IF('DATA ENTRY'!C809="","",IF(AND($EF$4='DATA ENTRY'!G809,$EH$4='DATA ENTRY'!F809),'DATA ENTRY'!C809,"")))</f>
        <v/>
      </c>
      <c r="EG810" s="4" t="str">
        <f>IF('DATA ENTRY'!CK809="","",IF('DATA ENTRY'!I809="","",IF(AND($EF$4='DATA ENTRY'!G809,$EH$4='DATA ENTRY'!F809),'DATA ENTRY'!I809,"")))</f>
        <v/>
      </c>
      <c r="EH810" s="4" t="str">
        <f>IF('DATA ENTRY'!CK809="","",IF('DATA ENTRY'!CK809="","",IF(AND($EF$4='DATA ENTRY'!G809,$EH$4='DATA ENTRY'!F809),'DATA ENTRY'!CK809,"")))</f>
        <v/>
      </c>
      <c r="EI810" s="3" t="str">
        <f>IF('DATA ENTRY'!CK809="","",IF('DATA ENTRY'!N809="","",IF(AND($EF$4='DATA ENTRY'!G809,$EH$4='DATA ENTRY'!F809),'DATA ENTRY'!N809,"")))</f>
        <v/>
      </c>
      <c r="EJ810" s="107" t="str">
        <f>IF('DATA ENTRY'!CK809="","",IF('DATA ENTRY'!O809="","",IF(AND($EF$4='DATA ENTRY'!G809,$EH$4='DATA ENTRY'!F809),'DATA ENTRY'!O809,"")))</f>
        <v/>
      </c>
      <c r="EK810" s="3" t="str">
        <f>IF('DATA ENTRY'!CK809="","",IF('DATA ENTRY'!P809="","",IF(AND($EF$4='DATA ENTRY'!G809,$EH$4='DATA ENTRY'!F809),'DATA ENTRY'!P809,"")))</f>
        <v/>
      </c>
      <c r="EL810" s="107" t="str">
        <f>IF('DATA ENTRY'!CK809="","",IF('DATA ENTRY'!Q809="","",IF(AND($EF$4='DATA ENTRY'!G809,$EH$4='DATA ENTRY'!F809),'DATA ENTRY'!Q809,"")))</f>
        <v/>
      </c>
      <c r="EM810" s="3" t="str">
        <f>IF('DATA ENTRY'!CK809="","",IF('DATA ENTRY'!R809="","",IF(AND($EF$4='DATA ENTRY'!G809,$EH$4='DATA ENTRY'!F809),'DATA ENTRY'!R809,"")))</f>
        <v/>
      </c>
      <c r="EN810" s="107" t="str">
        <f>IF('DATA ENTRY'!CK809="","",IF('DATA ENTRY'!S809="","",IF(AND($EF$4='DATA ENTRY'!G809,$EH$4='DATA ENTRY'!F809),'DATA ENTRY'!S809,"")))</f>
        <v/>
      </c>
      <c r="EO810" s="3" t="str">
        <f>IF('DATA ENTRY'!CK809="","",IF('DATA ENTRY'!E809="","",IF(AND($EF$4='DATA ENTRY'!G809,$EH$4='DATA ENTRY'!F809),'DATA ENTRY'!E809,"")))</f>
        <v/>
      </c>
      <c r="EP810" s="3" t="str">
        <f>IF('DATA ENTRY'!CK809="","",IF('DATA ENTRY'!D809="","",IF(AND($EF$4='DATA ENTRY'!G809,$EH$4='DATA ENTRY'!F809),'DATA ENTRY'!D809,"")))</f>
        <v/>
      </c>
      <c r="EQ810" s="3" t="str">
        <f>IF('DATA ENTRY'!CK809="","",IF('DATA ENTRY'!W809="","",IF(AND($EF$4='DATA ENTRY'!G809,$EH$4='DATA ENTRY'!F809),'DATA ENTRY'!W809,"")))</f>
        <v/>
      </c>
      <c r="ER810" s="3" t="str">
        <f>IF('DATA ENTRY'!CK809="","",IF('DATA ENTRY'!X809="","",IF(AND($EF$4='DATA ENTRY'!G809,$EH$4='DATA ENTRY'!F809),'DATA ENTRY'!X809,"")))</f>
        <v/>
      </c>
      <c r="ES810" s="108" t="str">
        <f t="shared" si="207"/>
        <v/>
      </c>
      <c r="ET810" s="108" t="str">
        <f>IF('DATA ENTRY'!CK809="","",IF('DATA ENTRY'!D809="","",IF(AND($EF$4='DATA ENTRY'!G809,$EH$4='DATA ENTRY'!F809),'DATA ENTRY'!G809,"")))</f>
        <v/>
      </c>
      <c r="EY810">
        <f t="shared" si="208"/>
        <v>0</v>
      </c>
    </row>
    <row r="811" spans="1:155">
      <c r="A811" t="str">
        <f>IF(S811=0,"",1+(MAX($A$7:A810)))</f>
        <v/>
      </c>
      <c r="B811" s="224">
        <v>805</v>
      </c>
      <c r="C811" s="3" t="str">
        <f>IF('DATA ENTRY'!CK810="","",IF('DATA ENTRY'!B810="","",IF($D$4="All Post",'DATA ENTRY'!B810,IF(AND($D$4='DATA ENTRY'!CK810),'DATA ENTRY'!B810,""))))</f>
        <v/>
      </c>
      <c r="D811" s="3" t="str">
        <f>IF('DATA ENTRY'!CK810="","",IF('DATA ENTRY'!C810="","",IF($D$4="All Post",'DATA ENTRY'!C810,IF(AND($D$4='DATA ENTRY'!CK810),'DATA ENTRY'!C810,""))))</f>
        <v/>
      </c>
      <c r="E811" s="4" t="str">
        <f>IF('DATA ENTRY'!CK810="","",IF('DATA ENTRY'!I810="","",IF($D$4="All Post",'DATA ENTRY'!I810,IF(AND($D$4='DATA ENTRY'!CK810),'DATA ENTRY'!I810,""))))</f>
        <v/>
      </c>
      <c r="F811" s="4" t="str">
        <f>IF('DATA ENTRY'!CK810="","",IF('DATA ENTRY'!CK810="","",IF($D$4="All Post",'DATA ENTRY'!CK810,IF(AND($D$4='DATA ENTRY'!CK810),'DATA ENTRY'!CK810,""))))</f>
        <v/>
      </c>
      <c r="G811" s="3" t="str">
        <f>IF('DATA ENTRY'!CK810="","",IF('DATA ENTRY'!N810="","",IF($D$4="All Post",'DATA ENTRY'!N810,IF(AND($D$4='DATA ENTRY'!CK810),'DATA ENTRY'!N810,""))))</f>
        <v/>
      </c>
      <c r="H811" s="107" t="str">
        <f>IF('DATA ENTRY'!CK810="","",IF('DATA ENTRY'!O810="","",IF($D$4="All Post",'DATA ENTRY'!O810,IF(AND($D$4='DATA ENTRY'!CK810),'DATA ENTRY'!O810,""))))</f>
        <v/>
      </c>
      <c r="I811" s="3" t="str">
        <f>IF('DATA ENTRY'!CK810="","",IF('DATA ENTRY'!P810="","",IF($D$4="All Post",'DATA ENTRY'!P810,IF(AND($D$4='DATA ENTRY'!CK810),'DATA ENTRY'!P810,""))))</f>
        <v/>
      </c>
      <c r="J811" s="107" t="str">
        <f>IF('DATA ENTRY'!CK810="","",IF('DATA ENTRY'!Q810="","",IF($D$4="All Post",'DATA ENTRY'!Q810,IF(AND($D$4='DATA ENTRY'!CK810),'DATA ENTRY'!Q810,""))))</f>
        <v/>
      </c>
      <c r="K811" s="3" t="str">
        <f>IF('DATA ENTRY'!CK810="","",IF('DATA ENTRY'!R810="","",IF($D$4="All Post",'DATA ENTRY'!R810,IF(AND($D$4='DATA ENTRY'!CK810),'DATA ENTRY'!R810,""))))</f>
        <v/>
      </c>
      <c r="L811" s="3" t="str">
        <f>IF('DATA ENTRY'!CK810="","",IF('DATA ENTRY'!S810="","",IF($D$4="All Post",'DATA ENTRY'!S810,IF(AND($D$4='DATA ENTRY'!CK810),'DATA ENTRY'!S810,""))))</f>
        <v/>
      </c>
      <c r="M811" s="3" t="str">
        <f>IF('DATA ENTRY'!CK810="","",IF('DATA ENTRY'!E810="","",IF($D$4="All Post",'DATA ENTRY'!E810,IF(AND($D$4='DATA ENTRY'!CK810),'DATA ENTRY'!E810,""))))</f>
        <v/>
      </c>
      <c r="N811" s="3" t="str">
        <f>IF('DATA ENTRY'!CK810="","",IF('DATA ENTRY'!W810="","",IF($D$4="All Post",'DATA ENTRY'!W810,IF(AND($D$4='DATA ENTRY'!CK810),'DATA ENTRY'!W810,""))))</f>
        <v/>
      </c>
      <c r="O811" s="3" t="str">
        <f>IF('DATA ENTRY'!CK810="","",IF('DATA ENTRY'!X810="","",IF($D$4="All Post",'DATA ENTRY'!X810,IF(AND($D$4='DATA ENTRY'!CK810),'DATA ENTRY'!X810,""))))</f>
        <v/>
      </c>
      <c r="P811" s="3" t="str">
        <f>IF('DATA ENTRY'!CK810="","",IF('DATA ENTRY'!G810="","",IF($D$4="All Post",'DATA ENTRY'!G810,IF(AND($D$4='DATA ENTRY'!CK810),'DATA ENTRY'!G810,""))))</f>
        <v/>
      </c>
      <c r="S811">
        <f t="shared" si="195"/>
        <v>0</v>
      </c>
      <c r="T811" t="str">
        <f t="shared" si="196"/>
        <v/>
      </c>
      <c r="BZ811" t="str">
        <f t="shared" si="197"/>
        <v/>
      </c>
      <c r="CA811" t="str">
        <f t="shared" si="198"/>
        <v/>
      </c>
      <c r="CB811" s="224">
        <v>805</v>
      </c>
      <c r="CC811" s="3" t="str">
        <f>IF('DATA ENTRY'!CK810="","",IF('DATA ENTRY'!B810="","",IF(AND($CD$4='DATA ENTRY'!CK810,$CG$4='DATA ENTRY'!D810),'DATA ENTRY'!B810,"")))</f>
        <v/>
      </c>
      <c r="CD811" s="3" t="str">
        <f>IF('DATA ENTRY'!CK810="","",IF('DATA ENTRY'!C810="","",IF(AND($CD$4='DATA ENTRY'!CK810,$CG$4='DATA ENTRY'!D810),'DATA ENTRY'!C810,"")))</f>
        <v/>
      </c>
      <c r="CE811" s="4" t="str">
        <f>IF('DATA ENTRY'!CK810="","",IF('DATA ENTRY'!I810="","",IF(AND($CD$4='DATA ENTRY'!CK810,$CG$4='DATA ENTRY'!D810),'DATA ENTRY'!I810,"")))</f>
        <v/>
      </c>
      <c r="CF811" s="4" t="str">
        <f>IF('DATA ENTRY'!CK810="","",IF('DATA ENTRY'!CK810="","",IF(AND($CD$4='DATA ENTRY'!CK810,$CG$4='DATA ENTRY'!D810),'DATA ENTRY'!CK810,"")))</f>
        <v/>
      </c>
      <c r="CG811" s="3" t="str">
        <f>IF('DATA ENTRY'!CK810="","",IF('DATA ENTRY'!N810="","",IF(AND($CD$4='DATA ENTRY'!CK810,$CG$4='DATA ENTRY'!D810),'DATA ENTRY'!N810,"")))</f>
        <v/>
      </c>
      <c r="CH811" s="107" t="str">
        <f>IF('DATA ENTRY'!CK810="","",IF('DATA ENTRY'!O810="","",IF(AND($CD$4='DATA ENTRY'!CK810,$CG$4='DATA ENTRY'!D810),'DATA ENTRY'!O810,"")))</f>
        <v/>
      </c>
      <c r="CI811" s="3" t="str">
        <f>IF('DATA ENTRY'!CK810="","",IF('DATA ENTRY'!P810="","",IF(AND($CD$4='DATA ENTRY'!CK810,$CG$4='DATA ENTRY'!D810),'DATA ENTRY'!P810,"")))</f>
        <v/>
      </c>
      <c r="CJ811" s="107" t="str">
        <f>IF('DATA ENTRY'!CK810="","",IF('DATA ENTRY'!Q810="","",IF(AND($CD$4='DATA ENTRY'!CK810,$CG$4='DATA ENTRY'!D810),'DATA ENTRY'!Q810,"")))</f>
        <v/>
      </c>
      <c r="CK811" s="3" t="str">
        <f>IF('DATA ENTRY'!CK810="","",IF('DATA ENTRY'!R810="","",IF(AND($CD$4='DATA ENTRY'!CK810,$CG$4='DATA ENTRY'!D810),'DATA ENTRY'!R810,"")))</f>
        <v/>
      </c>
      <c r="CL811" s="3" t="str">
        <f>IF('DATA ENTRY'!CK810="","",IF('DATA ENTRY'!S810="","",IF(AND($CD$4='DATA ENTRY'!CK810,$CG$4='DATA ENTRY'!D810),'DATA ENTRY'!S810,"")))</f>
        <v/>
      </c>
      <c r="CM811" s="3" t="str">
        <f>IF('DATA ENTRY'!CK810="","",IF('DATA ENTRY'!E810="","",IF(AND($CD$4='DATA ENTRY'!CK810,$CG$4='DATA ENTRY'!D810),'DATA ENTRY'!E810,"")))</f>
        <v/>
      </c>
      <c r="CN811" s="3" t="str">
        <f>IF('DATA ENTRY'!CK810="","",IF('DATA ENTRY'!W810="","",IF(AND($CD$4='DATA ENTRY'!CK810,$CG$4='DATA ENTRY'!D810),'DATA ENTRY'!W810,"")))</f>
        <v/>
      </c>
      <c r="CO811" s="3" t="str">
        <f>IF('DATA ENTRY'!CK810="","",IF('DATA ENTRY'!X810="","",IF(AND($CD$4='DATA ENTRY'!CK810,$CG$4='DATA ENTRY'!D810),'DATA ENTRY'!X810,"")))</f>
        <v/>
      </c>
      <c r="CP811" s="108" t="str">
        <f t="shared" si="199"/>
        <v/>
      </c>
      <c r="CQ811" s="108" t="str">
        <f>IF('DATA ENTRY'!CK810="","",IF('DATA ENTRY'!G810="","",IF(AND($CD$4='DATA ENTRY'!CK810,$CG$4='DATA ENTRY'!D810),'DATA ENTRY'!G810,"")))</f>
        <v/>
      </c>
      <c r="CR811" s="230" t="str">
        <f>IF('DATA ENTRY'!CK810="","",IF('DATA ENTRY'!D810="","",IF(AND($CD$4='DATA ENTRY'!CK810,$CG$4='DATA ENTRY'!D810),'DATA ENTRY'!D810,"")))</f>
        <v/>
      </c>
      <c r="CS811">
        <f t="shared" si="200"/>
        <v>0</v>
      </c>
      <c r="CT811">
        <f t="shared" si="201"/>
        <v>0</v>
      </c>
      <c r="CV811" s="139"/>
      <c r="CX811">
        <f t="shared" si="202"/>
        <v>0</v>
      </c>
      <c r="DB811" t="str">
        <f t="shared" si="209"/>
        <v/>
      </c>
      <c r="DC811" t="str">
        <f t="shared" si="210"/>
        <v/>
      </c>
      <c r="DD811" s="224">
        <v>805</v>
      </c>
      <c r="DE811" s="3" t="str">
        <f>IF('DATA ENTRY'!CK810="","",IF('DATA ENTRY'!B810="","",IF(AND($DF$4='DATA ENTRY'!D810),'DATA ENTRY'!B810,"")))</f>
        <v/>
      </c>
      <c r="DF811" s="3" t="str">
        <f>IF('DATA ENTRY'!CK810="","",IF('DATA ENTRY'!C810="","",IF(AND($DF$4='DATA ENTRY'!D810),'DATA ENTRY'!C810,"")))</f>
        <v/>
      </c>
      <c r="DG811" s="4" t="str">
        <f>IF('DATA ENTRY'!CK810="","",IF('DATA ENTRY'!I810="","",IF(AND($DF$4='DATA ENTRY'!D810),'DATA ENTRY'!I810,"")))</f>
        <v/>
      </c>
      <c r="DH811" s="4" t="str">
        <f>IF('DATA ENTRY'!CK810="","",IF('DATA ENTRY'!CK810="","",IF(AND($DF$4='DATA ENTRY'!D810),'DATA ENTRY'!CK810,"")))</f>
        <v/>
      </c>
      <c r="DI811" s="3" t="str">
        <f>IF('DATA ENTRY'!CK810="","",IF('DATA ENTRY'!N810="","",IF(AND($DF$4='DATA ENTRY'!D810),'DATA ENTRY'!N810,"")))</f>
        <v/>
      </c>
      <c r="DJ811" s="107" t="str">
        <f>IF('DATA ENTRY'!CK810="","",IF('DATA ENTRY'!O810="","",IF(AND($DF$4='DATA ENTRY'!D810),'DATA ENTRY'!O810,"")))</f>
        <v/>
      </c>
      <c r="DK811" s="3" t="str">
        <f>IF('DATA ENTRY'!CK810="","",IF('DATA ENTRY'!P810="","",IF(AND($DF$4='DATA ENTRY'!D810),'DATA ENTRY'!P810,"")))</f>
        <v/>
      </c>
      <c r="DL811" s="107" t="str">
        <f>IF('DATA ENTRY'!CK810="","",IF('DATA ENTRY'!Q810="","",IF(AND($DF$4='DATA ENTRY'!D810),'DATA ENTRY'!Q810,"")))</f>
        <v/>
      </c>
      <c r="DM811" s="3" t="str">
        <f>IF('DATA ENTRY'!CK810="","",IF('DATA ENTRY'!R810="","",IF(AND($DF$4='DATA ENTRY'!D810),'DATA ENTRY'!R810,"")))</f>
        <v/>
      </c>
      <c r="DN811" s="107" t="str">
        <f>IF('DATA ENTRY'!CK810="","",IF('DATA ENTRY'!S810="","",IF(AND($DF$4='DATA ENTRY'!D810),'DATA ENTRY'!S810,"")))</f>
        <v/>
      </c>
      <c r="DO811" s="3" t="str">
        <f>IF('DATA ENTRY'!CK810="","",IF('DATA ENTRY'!E810="","",IF(AND($DF$4='DATA ENTRY'!D810),'DATA ENTRY'!E810,"")))</f>
        <v/>
      </c>
      <c r="DP811" s="3" t="str">
        <f>IF('DATA ENTRY'!CK810="","",IF('DATA ENTRY'!D810="","",IF(AND($DF$4='DATA ENTRY'!D810),'DATA ENTRY'!D810,"")))</f>
        <v/>
      </c>
      <c r="DQ811" s="3" t="str">
        <f>IF('DATA ENTRY'!CK810="","",IF('DATA ENTRY'!W810="","",IF(AND($DF$4='DATA ENTRY'!D810),'DATA ENTRY'!W810,"")))</f>
        <v/>
      </c>
      <c r="DR811" s="3" t="str">
        <f>IF('DATA ENTRY'!CK810="","",IF('DATA ENTRY'!X810="","",IF(AND($DF$4='DATA ENTRY'!D810),'DATA ENTRY'!X810,"")))</f>
        <v/>
      </c>
      <c r="DS811" s="108" t="str">
        <f t="shared" si="203"/>
        <v/>
      </c>
      <c r="DT811" s="108" t="str">
        <f>IF('DATA ENTRY'!CK810="","",IF('DATA ENTRY'!D810="","",IF(AND($DF$4='DATA ENTRY'!D810),'DATA ENTRY'!G810,"")))</f>
        <v/>
      </c>
      <c r="DY811">
        <f t="shared" si="204"/>
        <v>0</v>
      </c>
      <c r="EB811" t="str">
        <f t="shared" si="205"/>
        <v/>
      </c>
      <c r="EC811" t="str">
        <f t="shared" si="206"/>
        <v/>
      </c>
      <c r="ED811" s="224">
        <v>805</v>
      </c>
      <c r="EE811" s="3" t="str">
        <f>IF('DATA ENTRY'!CK810="","",IF('DATA ENTRY'!B810="","",IF(AND($EF$4='DATA ENTRY'!G810,$EH$4='DATA ENTRY'!F810),'DATA ENTRY'!B810,"")))</f>
        <v/>
      </c>
      <c r="EF811" s="3" t="str">
        <f>IF('DATA ENTRY'!CK810="","",IF('DATA ENTRY'!C810="","",IF(AND($EF$4='DATA ENTRY'!G810,$EH$4='DATA ENTRY'!F810),'DATA ENTRY'!C810,"")))</f>
        <v/>
      </c>
      <c r="EG811" s="4" t="str">
        <f>IF('DATA ENTRY'!CK810="","",IF('DATA ENTRY'!I810="","",IF(AND($EF$4='DATA ENTRY'!G810,$EH$4='DATA ENTRY'!F810),'DATA ENTRY'!I810,"")))</f>
        <v/>
      </c>
      <c r="EH811" s="4" t="str">
        <f>IF('DATA ENTRY'!CK810="","",IF('DATA ENTRY'!CK810="","",IF(AND($EF$4='DATA ENTRY'!G810,$EH$4='DATA ENTRY'!F810),'DATA ENTRY'!CK810,"")))</f>
        <v/>
      </c>
      <c r="EI811" s="3" t="str">
        <f>IF('DATA ENTRY'!CK810="","",IF('DATA ENTRY'!N810="","",IF(AND($EF$4='DATA ENTRY'!G810,$EH$4='DATA ENTRY'!F810),'DATA ENTRY'!N810,"")))</f>
        <v/>
      </c>
      <c r="EJ811" s="107" t="str">
        <f>IF('DATA ENTRY'!CK810="","",IF('DATA ENTRY'!O810="","",IF(AND($EF$4='DATA ENTRY'!G810,$EH$4='DATA ENTRY'!F810),'DATA ENTRY'!O810,"")))</f>
        <v/>
      </c>
      <c r="EK811" s="3" t="str">
        <f>IF('DATA ENTRY'!CK810="","",IF('DATA ENTRY'!P810="","",IF(AND($EF$4='DATA ENTRY'!G810,$EH$4='DATA ENTRY'!F810),'DATA ENTRY'!P810,"")))</f>
        <v/>
      </c>
      <c r="EL811" s="107" t="str">
        <f>IF('DATA ENTRY'!CK810="","",IF('DATA ENTRY'!Q810="","",IF(AND($EF$4='DATA ENTRY'!G810,$EH$4='DATA ENTRY'!F810),'DATA ENTRY'!Q810,"")))</f>
        <v/>
      </c>
      <c r="EM811" s="3" t="str">
        <f>IF('DATA ENTRY'!CK810="","",IF('DATA ENTRY'!R810="","",IF(AND($EF$4='DATA ENTRY'!G810,$EH$4='DATA ENTRY'!F810),'DATA ENTRY'!R810,"")))</f>
        <v/>
      </c>
      <c r="EN811" s="107" t="str">
        <f>IF('DATA ENTRY'!CK810="","",IF('DATA ENTRY'!S810="","",IF(AND($EF$4='DATA ENTRY'!G810,$EH$4='DATA ENTRY'!F810),'DATA ENTRY'!S810,"")))</f>
        <v/>
      </c>
      <c r="EO811" s="3" t="str">
        <f>IF('DATA ENTRY'!CK810="","",IF('DATA ENTRY'!E810="","",IF(AND($EF$4='DATA ENTRY'!G810,$EH$4='DATA ENTRY'!F810),'DATA ENTRY'!E810,"")))</f>
        <v/>
      </c>
      <c r="EP811" s="3" t="str">
        <f>IF('DATA ENTRY'!CK810="","",IF('DATA ENTRY'!D810="","",IF(AND($EF$4='DATA ENTRY'!G810,$EH$4='DATA ENTRY'!F810),'DATA ENTRY'!D810,"")))</f>
        <v/>
      </c>
      <c r="EQ811" s="3" t="str">
        <f>IF('DATA ENTRY'!CK810="","",IF('DATA ENTRY'!W810="","",IF(AND($EF$4='DATA ENTRY'!G810,$EH$4='DATA ENTRY'!F810),'DATA ENTRY'!W810,"")))</f>
        <v/>
      </c>
      <c r="ER811" s="3" t="str">
        <f>IF('DATA ENTRY'!CK810="","",IF('DATA ENTRY'!X810="","",IF(AND($EF$4='DATA ENTRY'!G810,$EH$4='DATA ENTRY'!F810),'DATA ENTRY'!X810,"")))</f>
        <v/>
      </c>
      <c r="ES811" s="108" t="str">
        <f t="shared" si="207"/>
        <v/>
      </c>
      <c r="ET811" s="108" t="str">
        <f>IF('DATA ENTRY'!CK810="","",IF('DATA ENTRY'!D810="","",IF(AND($EF$4='DATA ENTRY'!G810,$EH$4='DATA ENTRY'!F810),'DATA ENTRY'!G810,"")))</f>
        <v/>
      </c>
      <c r="EY811">
        <f t="shared" si="208"/>
        <v>0</v>
      </c>
    </row>
    <row r="812" spans="1:155">
      <c r="A812" t="str">
        <f>IF(S812=0,"",1+(MAX($A$7:A811)))</f>
        <v/>
      </c>
      <c r="B812" s="224">
        <v>806</v>
      </c>
      <c r="C812" s="3" t="str">
        <f>IF('DATA ENTRY'!CK811="","",IF('DATA ENTRY'!B811="","",IF($D$4="All Post",'DATA ENTRY'!B811,IF(AND($D$4='DATA ENTRY'!CK811),'DATA ENTRY'!B811,""))))</f>
        <v/>
      </c>
      <c r="D812" s="3" t="str">
        <f>IF('DATA ENTRY'!CK811="","",IF('DATA ENTRY'!C811="","",IF($D$4="All Post",'DATA ENTRY'!C811,IF(AND($D$4='DATA ENTRY'!CK811),'DATA ENTRY'!C811,""))))</f>
        <v/>
      </c>
      <c r="E812" s="4" t="str">
        <f>IF('DATA ENTRY'!CK811="","",IF('DATA ENTRY'!I811="","",IF($D$4="All Post",'DATA ENTRY'!I811,IF(AND($D$4='DATA ENTRY'!CK811),'DATA ENTRY'!I811,""))))</f>
        <v/>
      </c>
      <c r="F812" s="4" t="str">
        <f>IF('DATA ENTRY'!CK811="","",IF('DATA ENTRY'!CK811="","",IF($D$4="All Post",'DATA ENTRY'!CK811,IF(AND($D$4='DATA ENTRY'!CK811),'DATA ENTRY'!CK811,""))))</f>
        <v/>
      </c>
      <c r="G812" s="3" t="str">
        <f>IF('DATA ENTRY'!CK811="","",IF('DATA ENTRY'!N811="","",IF($D$4="All Post",'DATA ENTRY'!N811,IF(AND($D$4='DATA ENTRY'!CK811),'DATA ENTRY'!N811,""))))</f>
        <v/>
      </c>
      <c r="H812" s="107" t="str">
        <f>IF('DATA ENTRY'!CK811="","",IF('DATA ENTRY'!O811="","",IF($D$4="All Post",'DATA ENTRY'!O811,IF(AND($D$4='DATA ENTRY'!CK811),'DATA ENTRY'!O811,""))))</f>
        <v/>
      </c>
      <c r="I812" s="3" t="str">
        <f>IF('DATA ENTRY'!CK811="","",IF('DATA ENTRY'!P811="","",IF($D$4="All Post",'DATA ENTRY'!P811,IF(AND($D$4='DATA ENTRY'!CK811),'DATA ENTRY'!P811,""))))</f>
        <v/>
      </c>
      <c r="J812" s="107" t="str">
        <f>IF('DATA ENTRY'!CK811="","",IF('DATA ENTRY'!Q811="","",IF($D$4="All Post",'DATA ENTRY'!Q811,IF(AND($D$4='DATA ENTRY'!CK811),'DATA ENTRY'!Q811,""))))</f>
        <v/>
      </c>
      <c r="K812" s="3" t="str">
        <f>IF('DATA ENTRY'!CK811="","",IF('DATA ENTRY'!R811="","",IF($D$4="All Post",'DATA ENTRY'!R811,IF(AND($D$4='DATA ENTRY'!CK811),'DATA ENTRY'!R811,""))))</f>
        <v/>
      </c>
      <c r="L812" s="3" t="str">
        <f>IF('DATA ENTRY'!CK811="","",IF('DATA ENTRY'!S811="","",IF($D$4="All Post",'DATA ENTRY'!S811,IF(AND($D$4='DATA ENTRY'!CK811),'DATA ENTRY'!S811,""))))</f>
        <v/>
      </c>
      <c r="M812" s="3" t="str">
        <f>IF('DATA ENTRY'!CK811="","",IF('DATA ENTRY'!E811="","",IF($D$4="All Post",'DATA ENTRY'!E811,IF(AND($D$4='DATA ENTRY'!CK811),'DATA ENTRY'!E811,""))))</f>
        <v/>
      </c>
      <c r="N812" s="3" t="str">
        <f>IF('DATA ENTRY'!CK811="","",IF('DATA ENTRY'!W811="","",IF($D$4="All Post",'DATA ENTRY'!W811,IF(AND($D$4='DATA ENTRY'!CK811),'DATA ENTRY'!W811,""))))</f>
        <v/>
      </c>
      <c r="O812" s="3" t="str">
        <f>IF('DATA ENTRY'!CK811="","",IF('DATA ENTRY'!X811="","",IF($D$4="All Post",'DATA ENTRY'!X811,IF(AND($D$4='DATA ENTRY'!CK811),'DATA ENTRY'!X811,""))))</f>
        <v/>
      </c>
      <c r="P812" s="3" t="str">
        <f>IF('DATA ENTRY'!CK811="","",IF('DATA ENTRY'!G811="","",IF($D$4="All Post",'DATA ENTRY'!G811,IF(AND($D$4='DATA ENTRY'!CK811),'DATA ENTRY'!G811,""))))</f>
        <v/>
      </c>
      <c r="S812">
        <f t="shared" si="195"/>
        <v>0</v>
      </c>
      <c r="T812" t="str">
        <f t="shared" si="196"/>
        <v/>
      </c>
      <c r="BZ812" t="str">
        <f t="shared" si="197"/>
        <v/>
      </c>
      <c r="CA812" t="str">
        <f t="shared" si="198"/>
        <v/>
      </c>
      <c r="CB812" s="224">
        <v>806</v>
      </c>
      <c r="CC812" s="3" t="str">
        <f>IF('DATA ENTRY'!CK811="","",IF('DATA ENTRY'!B811="","",IF(AND($CD$4='DATA ENTRY'!CK811,$CG$4='DATA ENTRY'!D811),'DATA ENTRY'!B811,"")))</f>
        <v/>
      </c>
      <c r="CD812" s="3" t="str">
        <f>IF('DATA ENTRY'!CK811="","",IF('DATA ENTRY'!C811="","",IF(AND($CD$4='DATA ENTRY'!CK811,$CG$4='DATA ENTRY'!D811),'DATA ENTRY'!C811,"")))</f>
        <v/>
      </c>
      <c r="CE812" s="4" t="str">
        <f>IF('DATA ENTRY'!CK811="","",IF('DATA ENTRY'!I811="","",IF(AND($CD$4='DATA ENTRY'!CK811,$CG$4='DATA ENTRY'!D811),'DATA ENTRY'!I811,"")))</f>
        <v/>
      </c>
      <c r="CF812" s="4" t="str">
        <f>IF('DATA ENTRY'!CK811="","",IF('DATA ENTRY'!CK811="","",IF(AND($CD$4='DATA ENTRY'!CK811,$CG$4='DATA ENTRY'!D811),'DATA ENTRY'!CK811,"")))</f>
        <v/>
      </c>
      <c r="CG812" s="3" t="str">
        <f>IF('DATA ENTRY'!CK811="","",IF('DATA ENTRY'!N811="","",IF(AND($CD$4='DATA ENTRY'!CK811,$CG$4='DATA ENTRY'!D811),'DATA ENTRY'!N811,"")))</f>
        <v/>
      </c>
      <c r="CH812" s="107" t="str">
        <f>IF('DATA ENTRY'!CK811="","",IF('DATA ENTRY'!O811="","",IF(AND($CD$4='DATA ENTRY'!CK811,$CG$4='DATA ENTRY'!D811),'DATA ENTRY'!O811,"")))</f>
        <v/>
      </c>
      <c r="CI812" s="3" t="str">
        <f>IF('DATA ENTRY'!CK811="","",IF('DATA ENTRY'!P811="","",IF(AND($CD$4='DATA ENTRY'!CK811,$CG$4='DATA ENTRY'!D811),'DATA ENTRY'!P811,"")))</f>
        <v/>
      </c>
      <c r="CJ812" s="107" t="str">
        <f>IF('DATA ENTRY'!CK811="","",IF('DATA ENTRY'!Q811="","",IF(AND($CD$4='DATA ENTRY'!CK811,$CG$4='DATA ENTRY'!D811),'DATA ENTRY'!Q811,"")))</f>
        <v/>
      </c>
      <c r="CK812" s="3" t="str">
        <f>IF('DATA ENTRY'!CK811="","",IF('DATA ENTRY'!R811="","",IF(AND($CD$4='DATA ENTRY'!CK811,$CG$4='DATA ENTRY'!D811),'DATA ENTRY'!R811,"")))</f>
        <v/>
      </c>
      <c r="CL812" s="3" t="str">
        <f>IF('DATA ENTRY'!CK811="","",IF('DATA ENTRY'!S811="","",IF(AND($CD$4='DATA ENTRY'!CK811,$CG$4='DATA ENTRY'!D811),'DATA ENTRY'!S811,"")))</f>
        <v/>
      </c>
      <c r="CM812" s="3" t="str">
        <f>IF('DATA ENTRY'!CK811="","",IF('DATA ENTRY'!E811="","",IF(AND($CD$4='DATA ENTRY'!CK811,$CG$4='DATA ENTRY'!D811),'DATA ENTRY'!E811,"")))</f>
        <v/>
      </c>
      <c r="CN812" s="3" t="str">
        <f>IF('DATA ENTRY'!CK811="","",IF('DATA ENTRY'!W811="","",IF(AND($CD$4='DATA ENTRY'!CK811,$CG$4='DATA ENTRY'!D811),'DATA ENTRY'!W811,"")))</f>
        <v/>
      </c>
      <c r="CO812" s="3" t="str">
        <f>IF('DATA ENTRY'!CK811="","",IF('DATA ENTRY'!X811="","",IF(AND($CD$4='DATA ENTRY'!CK811,$CG$4='DATA ENTRY'!D811),'DATA ENTRY'!X811,"")))</f>
        <v/>
      </c>
      <c r="CP812" s="108" t="str">
        <f t="shared" si="199"/>
        <v/>
      </c>
      <c r="CQ812" s="108" t="str">
        <f>IF('DATA ENTRY'!CK811="","",IF('DATA ENTRY'!G811="","",IF(AND($CD$4='DATA ENTRY'!CK811,$CG$4='DATA ENTRY'!D811),'DATA ENTRY'!G811,"")))</f>
        <v/>
      </c>
      <c r="CR812" s="230" t="str">
        <f>IF('DATA ENTRY'!CK811="","",IF('DATA ENTRY'!D811="","",IF(AND($CD$4='DATA ENTRY'!CK811,$CG$4='DATA ENTRY'!D811),'DATA ENTRY'!D811,"")))</f>
        <v/>
      </c>
      <c r="CS812">
        <f t="shared" si="200"/>
        <v>0</v>
      </c>
      <c r="CT812">
        <f t="shared" si="201"/>
        <v>0</v>
      </c>
      <c r="CV812" s="139"/>
      <c r="CX812">
        <f t="shared" si="202"/>
        <v>0</v>
      </c>
      <c r="DB812" t="str">
        <f t="shared" si="209"/>
        <v/>
      </c>
      <c r="DC812" t="str">
        <f t="shared" si="210"/>
        <v/>
      </c>
      <c r="DD812" s="224">
        <v>806</v>
      </c>
      <c r="DE812" s="3" t="str">
        <f>IF('DATA ENTRY'!CK811="","",IF('DATA ENTRY'!B811="","",IF(AND($DF$4='DATA ENTRY'!D811),'DATA ENTRY'!B811,"")))</f>
        <v/>
      </c>
      <c r="DF812" s="3" t="str">
        <f>IF('DATA ENTRY'!CK811="","",IF('DATA ENTRY'!C811="","",IF(AND($DF$4='DATA ENTRY'!D811),'DATA ENTRY'!C811,"")))</f>
        <v/>
      </c>
      <c r="DG812" s="4" t="str">
        <f>IF('DATA ENTRY'!CK811="","",IF('DATA ENTRY'!I811="","",IF(AND($DF$4='DATA ENTRY'!D811),'DATA ENTRY'!I811,"")))</f>
        <v/>
      </c>
      <c r="DH812" s="4" t="str">
        <f>IF('DATA ENTRY'!CK811="","",IF('DATA ENTRY'!CK811="","",IF(AND($DF$4='DATA ENTRY'!D811),'DATA ENTRY'!CK811,"")))</f>
        <v/>
      </c>
      <c r="DI812" s="3" t="str">
        <f>IF('DATA ENTRY'!CK811="","",IF('DATA ENTRY'!N811="","",IF(AND($DF$4='DATA ENTRY'!D811),'DATA ENTRY'!N811,"")))</f>
        <v/>
      </c>
      <c r="DJ812" s="107" t="str">
        <f>IF('DATA ENTRY'!CK811="","",IF('DATA ENTRY'!O811="","",IF(AND($DF$4='DATA ENTRY'!D811),'DATA ENTRY'!O811,"")))</f>
        <v/>
      </c>
      <c r="DK812" s="3" t="str">
        <f>IF('DATA ENTRY'!CK811="","",IF('DATA ENTRY'!P811="","",IF(AND($DF$4='DATA ENTRY'!D811),'DATA ENTRY'!P811,"")))</f>
        <v/>
      </c>
      <c r="DL812" s="107" t="str">
        <f>IF('DATA ENTRY'!CK811="","",IF('DATA ENTRY'!Q811="","",IF(AND($DF$4='DATA ENTRY'!D811),'DATA ENTRY'!Q811,"")))</f>
        <v/>
      </c>
      <c r="DM812" s="3" t="str">
        <f>IF('DATA ENTRY'!CK811="","",IF('DATA ENTRY'!R811="","",IF(AND($DF$4='DATA ENTRY'!D811),'DATA ENTRY'!R811,"")))</f>
        <v/>
      </c>
      <c r="DN812" s="107" t="str">
        <f>IF('DATA ENTRY'!CK811="","",IF('DATA ENTRY'!S811="","",IF(AND($DF$4='DATA ENTRY'!D811),'DATA ENTRY'!S811,"")))</f>
        <v/>
      </c>
      <c r="DO812" s="3" t="str">
        <f>IF('DATA ENTRY'!CK811="","",IF('DATA ENTRY'!E811="","",IF(AND($DF$4='DATA ENTRY'!D811),'DATA ENTRY'!E811,"")))</f>
        <v/>
      </c>
      <c r="DP812" s="3" t="str">
        <f>IF('DATA ENTRY'!CK811="","",IF('DATA ENTRY'!D811="","",IF(AND($DF$4='DATA ENTRY'!D811),'DATA ENTRY'!D811,"")))</f>
        <v/>
      </c>
      <c r="DQ812" s="3" t="str">
        <f>IF('DATA ENTRY'!CK811="","",IF('DATA ENTRY'!W811="","",IF(AND($DF$4='DATA ENTRY'!D811),'DATA ENTRY'!W811,"")))</f>
        <v/>
      </c>
      <c r="DR812" s="3" t="str">
        <f>IF('DATA ENTRY'!CK811="","",IF('DATA ENTRY'!X811="","",IF(AND($DF$4='DATA ENTRY'!D811),'DATA ENTRY'!X811,"")))</f>
        <v/>
      </c>
      <c r="DS812" s="108" t="str">
        <f t="shared" si="203"/>
        <v/>
      </c>
      <c r="DT812" s="108" t="str">
        <f>IF('DATA ENTRY'!CK811="","",IF('DATA ENTRY'!D811="","",IF(AND($DF$4='DATA ENTRY'!D811),'DATA ENTRY'!G811,"")))</f>
        <v/>
      </c>
      <c r="DY812">
        <f t="shared" si="204"/>
        <v>0</v>
      </c>
      <c r="EB812" t="str">
        <f t="shared" si="205"/>
        <v/>
      </c>
      <c r="EC812" t="str">
        <f t="shared" si="206"/>
        <v/>
      </c>
      <c r="ED812" s="224">
        <v>806</v>
      </c>
      <c r="EE812" s="3" t="str">
        <f>IF('DATA ENTRY'!CK811="","",IF('DATA ENTRY'!B811="","",IF(AND($EF$4='DATA ENTRY'!G811,$EH$4='DATA ENTRY'!F811),'DATA ENTRY'!B811,"")))</f>
        <v/>
      </c>
      <c r="EF812" s="3" t="str">
        <f>IF('DATA ENTRY'!CK811="","",IF('DATA ENTRY'!C811="","",IF(AND($EF$4='DATA ENTRY'!G811,$EH$4='DATA ENTRY'!F811),'DATA ENTRY'!C811,"")))</f>
        <v/>
      </c>
      <c r="EG812" s="4" t="str">
        <f>IF('DATA ENTRY'!CK811="","",IF('DATA ENTRY'!I811="","",IF(AND($EF$4='DATA ENTRY'!G811,$EH$4='DATA ENTRY'!F811),'DATA ENTRY'!I811,"")))</f>
        <v/>
      </c>
      <c r="EH812" s="4" t="str">
        <f>IF('DATA ENTRY'!CK811="","",IF('DATA ENTRY'!CK811="","",IF(AND($EF$4='DATA ENTRY'!G811,$EH$4='DATA ENTRY'!F811),'DATA ENTRY'!CK811,"")))</f>
        <v/>
      </c>
      <c r="EI812" s="3" t="str">
        <f>IF('DATA ENTRY'!CK811="","",IF('DATA ENTRY'!N811="","",IF(AND($EF$4='DATA ENTRY'!G811,$EH$4='DATA ENTRY'!F811),'DATA ENTRY'!N811,"")))</f>
        <v/>
      </c>
      <c r="EJ812" s="107" t="str">
        <f>IF('DATA ENTRY'!CK811="","",IF('DATA ENTRY'!O811="","",IF(AND($EF$4='DATA ENTRY'!G811,$EH$4='DATA ENTRY'!F811),'DATA ENTRY'!O811,"")))</f>
        <v/>
      </c>
      <c r="EK812" s="3" t="str">
        <f>IF('DATA ENTRY'!CK811="","",IF('DATA ENTRY'!P811="","",IF(AND($EF$4='DATA ENTRY'!G811,$EH$4='DATA ENTRY'!F811),'DATA ENTRY'!P811,"")))</f>
        <v/>
      </c>
      <c r="EL812" s="107" t="str">
        <f>IF('DATA ENTRY'!CK811="","",IF('DATA ENTRY'!Q811="","",IF(AND($EF$4='DATA ENTRY'!G811,$EH$4='DATA ENTRY'!F811),'DATA ENTRY'!Q811,"")))</f>
        <v/>
      </c>
      <c r="EM812" s="3" t="str">
        <f>IF('DATA ENTRY'!CK811="","",IF('DATA ENTRY'!R811="","",IF(AND($EF$4='DATA ENTRY'!G811,$EH$4='DATA ENTRY'!F811),'DATA ENTRY'!R811,"")))</f>
        <v/>
      </c>
      <c r="EN812" s="107" t="str">
        <f>IF('DATA ENTRY'!CK811="","",IF('DATA ENTRY'!S811="","",IF(AND($EF$4='DATA ENTRY'!G811,$EH$4='DATA ENTRY'!F811),'DATA ENTRY'!S811,"")))</f>
        <v/>
      </c>
      <c r="EO812" s="3" t="str">
        <f>IF('DATA ENTRY'!CK811="","",IF('DATA ENTRY'!E811="","",IF(AND($EF$4='DATA ENTRY'!G811,$EH$4='DATA ENTRY'!F811),'DATA ENTRY'!E811,"")))</f>
        <v/>
      </c>
      <c r="EP812" s="3" t="str">
        <f>IF('DATA ENTRY'!CK811="","",IF('DATA ENTRY'!D811="","",IF(AND($EF$4='DATA ENTRY'!G811,$EH$4='DATA ENTRY'!F811),'DATA ENTRY'!D811,"")))</f>
        <v/>
      </c>
      <c r="EQ812" s="3" t="str">
        <f>IF('DATA ENTRY'!CK811="","",IF('DATA ENTRY'!W811="","",IF(AND($EF$4='DATA ENTRY'!G811,$EH$4='DATA ENTRY'!F811),'DATA ENTRY'!W811,"")))</f>
        <v/>
      </c>
      <c r="ER812" s="3" t="str">
        <f>IF('DATA ENTRY'!CK811="","",IF('DATA ENTRY'!X811="","",IF(AND($EF$4='DATA ENTRY'!G811,$EH$4='DATA ENTRY'!F811),'DATA ENTRY'!X811,"")))</f>
        <v/>
      </c>
      <c r="ES812" s="108" t="str">
        <f t="shared" si="207"/>
        <v/>
      </c>
      <c r="ET812" s="108" t="str">
        <f>IF('DATA ENTRY'!CK811="","",IF('DATA ENTRY'!D811="","",IF(AND($EF$4='DATA ENTRY'!G811,$EH$4='DATA ENTRY'!F811),'DATA ENTRY'!G811,"")))</f>
        <v/>
      </c>
      <c r="EY812">
        <f t="shared" si="208"/>
        <v>0</v>
      </c>
    </row>
    <row r="813" spans="1:155">
      <c r="A813" t="str">
        <f>IF(S813=0,"",1+(MAX($A$7:A812)))</f>
        <v/>
      </c>
      <c r="B813" s="224">
        <v>807</v>
      </c>
      <c r="C813" s="3" t="str">
        <f>IF('DATA ENTRY'!CK812="","",IF('DATA ENTRY'!B812="","",IF($D$4="All Post",'DATA ENTRY'!B812,IF(AND($D$4='DATA ENTRY'!CK812),'DATA ENTRY'!B812,""))))</f>
        <v/>
      </c>
      <c r="D813" s="3" t="str">
        <f>IF('DATA ENTRY'!CK812="","",IF('DATA ENTRY'!C812="","",IF($D$4="All Post",'DATA ENTRY'!C812,IF(AND($D$4='DATA ENTRY'!CK812),'DATA ENTRY'!C812,""))))</f>
        <v/>
      </c>
      <c r="E813" s="4" t="str">
        <f>IF('DATA ENTRY'!CK812="","",IF('DATA ENTRY'!I812="","",IF($D$4="All Post",'DATA ENTRY'!I812,IF(AND($D$4='DATA ENTRY'!CK812),'DATA ENTRY'!I812,""))))</f>
        <v/>
      </c>
      <c r="F813" s="4" t="str">
        <f>IF('DATA ENTRY'!CK812="","",IF('DATA ENTRY'!CK812="","",IF($D$4="All Post",'DATA ENTRY'!CK812,IF(AND($D$4='DATA ENTRY'!CK812),'DATA ENTRY'!CK812,""))))</f>
        <v/>
      </c>
      <c r="G813" s="3" t="str">
        <f>IF('DATA ENTRY'!CK812="","",IF('DATA ENTRY'!N812="","",IF($D$4="All Post",'DATA ENTRY'!N812,IF(AND($D$4='DATA ENTRY'!CK812),'DATA ENTRY'!N812,""))))</f>
        <v/>
      </c>
      <c r="H813" s="107" t="str">
        <f>IF('DATA ENTRY'!CK812="","",IF('DATA ENTRY'!O812="","",IF($D$4="All Post",'DATA ENTRY'!O812,IF(AND($D$4='DATA ENTRY'!CK812),'DATA ENTRY'!O812,""))))</f>
        <v/>
      </c>
      <c r="I813" s="3" t="str">
        <f>IF('DATA ENTRY'!CK812="","",IF('DATA ENTRY'!P812="","",IF($D$4="All Post",'DATA ENTRY'!P812,IF(AND($D$4='DATA ENTRY'!CK812),'DATA ENTRY'!P812,""))))</f>
        <v/>
      </c>
      <c r="J813" s="107" t="str">
        <f>IF('DATA ENTRY'!CK812="","",IF('DATA ENTRY'!Q812="","",IF($D$4="All Post",'DATA ENTRY'!Q812,IF(AND($D$4='DATA ENTRY'!CK812),'DATA ENTRY'!Q812,""))))</f>
        <v/>
      </c>
      <c r="K813" s="3" t="str">
        <f>IF('DATA ENTRY'!CK812="","",IF('DATA ENTRY'!R812="","",IF($D$4="All Post",'DATA ENTRY'!R812,IF(AND($D$4='DATA ENTRY'!CK812),'DATA ENTRY'!R812,""))))</f>
        <v/>
      </c>
      <c r="L813" s="3" t="str">
        <f>IF('DATA ENTRY'!CK812="","",IF('DATA ENTRY'!S812="","",IF($D$4="All Post",'DATA ENTRY'!S812,IF(AND($D$4='DATA ENTRY'!CK812),'DATA ENTRY'!S812,""))))</f>
        <v/>
      </c>
      <c r="M813" s="3" t="str">
        <f>IF('DATA ENTRY'!CK812="","",IF('DATA ENTRY'!E812="","",IF($D$4="All Post",'DATA ENTRY'!E812,IF(AND($D$4='DATA ENTRY'!CK812),'DATA ENTRY'!E812,""))))</f>
        <v/>
      </c>
      <c r="N813" s="3" t="str">
        <f>IF('DATA ENTRY'!CK812="","",IF('DATA ENTRY'!W812="","",IF($D$4="All Post",'DATA ENTRY'!W812,IF(AND($D$4='DATA ENTRY'!CK812),'DATA ENTRY'!W812,""))))</f>
        <v/>
      </c>
      <c r="O813" s="3" t="str">
        <f>IF('DATA ENTRY'!CK812="","",IF('DATA ENTRY'!X812="","",IF($D$4="All Post",'DATA ENTRY'!X812,IF(AND($D$4='DATA ENTRY'!CK812),'DATA ENTRY'!X812,""))))</f>
        <v/>
      </c>
      <c r="P813" s="3" t="str">
        <f>IF('DATA ENTRY'!CK812="","",IF('DATA ENTRY'!G812="","",IF($D$4="All Post",'DATA ENTRY'!G812,IF(AND($D$4='DATA ENTRY'!CK812),'DATA ENTRY'!G812,""))))</f>
        <v/>
      </c>
      <c r="S813">
        <f t="shared" si="195"/>
        <v>0</v>
      </c>
      <c r="T813" t="str">
        <f t="shared" si="196"/>
        <v/>
      </c>
      <c r="BZ813" t="str">
        <f t="shared" si="197"/>
        <v/>
      </c>
      <c r="CA813" t="str">
        <f t="shared" si="198"/>
        <v/>
      </c>
      <c r="CB813" s="224">
        <v>807</v>
      </c>
      <c r="CC813" s="3" t="str">
        <f>IF('DATA ENTRY'!CK812="","",IF('DATA ENTRY'!B812="","",IF(AND($CD$4='DATA ENTRY'!CK812,$CG$4='DATA ENTRY'!D812),'DATA ENTRY'!B812,"")))</f>
        <v/>
      </c>
      <c r="CD813" s="3" t="str">
        <f>IF('DATA ENTRY'!CK812="","",IF('DATA ENTRY'!C812="","",IF(AND($CD$4='DATA ENTRY'!CK812,$CG$4='DATA ENTRY'!D812),'DATA ENTRY'!C812,"")))</f>
        <v/>
      </c>
      <c r="CE813" s="4" t="str">
        <f>IF('DATA ENTRY'!CK812="","",IF('DATA ENTRY'!I812="","",IF(AND($CD$4='DATA ENTRY'!CK812,$CG$4='DATA ENTRY'!D812),'DATA ENTRY'!I812,"")))</f>
        <v/>
      </c>
      <c r="CF813" s="4" t="str">
        <f>IF('DATA ENTRY'!CK812="","",IF('DATA ENTRY'!CK812="","",IF(AND($CD$4='DATA ENTRY'!CK812,$CG$4='DATA ENTRY'!D812),'DATA ENTRY'!CK812,"")))</f>
        <v/>
      </c>
      <c r="CG813" s="3" t="str">
        <f>IF('DATA ENTRY'!CK812="","",IF('DATA ENTRY'!N812="","",IF(AND($CD$4='DATA ENTRY'!CK812,$CG$4='DATA ENTRY'!D812),'DATA ENTRY'!N812,"")))</f>
        <v/>
      </c>
      <c r="CH813" s="107" t="str">
        <f>IF('DATA ENTRY'!CK812="","",IF('DATA ENTRY'!O812="","",IF(AND($CD$4='DATA ENTRY'!CK812,$CG$4='DATA ENTRY'!D812),'DATA ENTRY'!O812,"")))</f>
        <v/>
      </c>
      <c r="CI813" s="3" t="str">
        <f>IF('DATA ENTRY'!CK812="","",IF('DATA ENTRY'!P812="","",IF(AND($CD$4='DATA ENTRY'!CK812,$CG$4='DATA ENTRY'!D812),'DATA ENTRY'!P812,"")))</f>
        <v/>
      </c>
      <c r="CJ813" s="107" t="str">
        <f>IF('DATA ENTRY'!CK812="","",IF('DATA ENTRY'!Q812="","",IF(AND($CD$4='DATA ENTRY'!CK812,$CG$4='DATA ENTRY'!D812),'DATA ENTRY'!Q812,"")))</f>
        <v/>
      </c>
      <c r="CK813" s="3" t="str">
        <f>IF('DATA ENTRY'!CK812="","",IF('DATA ENTRY'!R812="","",IF(AND($CD$4='DATA ENTRY'!CK812,$CG$4='DATA ENTRY'!D812),'DATA ENTRY'!R812,"")))</f>
        <v/>
      </c>
      <c r="CL813" s="3" t="str">
        <f>IF('DATA ENTRY'!CK812="","",IF('DATA ENTRY'!S812="","",IF(AND($CD$4='DATA ENTRY'!CK812,$CG$4='DATA ENTRY'!D812),'DATA ENTRY'!S812,"")))</f>
        <v/>
      </c>
      <c r="CM813" s="3" t="str">
        <f>IF('DATA ENTRY'!CK812="","",IF('DATA ENTRY'!E812="","",IF(AND($CD$4='DATA ENTRY'!CK812,$CG$4='DATA ENTRY'!D812),'DATA ENTRY'!E812,"")))</f>
        <v/>
      </c>
      <c r="CN813" s="3" t="str">
        <f>IF('DATA ENTRY'!CK812="","",IF('DATA ENTRY'!W812="","",IF(AND($CD$4='DATA ENTRY'!CK812,$CG$4='DATA ENTRY'!D812),'DATA ENTRY'!W812,"")))</f>
        <v/>
      </c>
      <c r="CO813" s="3" t="str">
        <f>IF('DATA ENTRY'!CK812="","",IF('DATA ENTRY'!X812="","",IF(AND($CD$4='DATA ENTRY'!CK812,$CG$4='DATA ENTRY'!D812),'DATA ENTRY'!X812,"")))</f>
        <v/>
      </c>
      <c r="CP813" s="108" t="str">
        <f t="shared" si="199"/>
        <v/>
      </c>
      <c r="CQ813" s="108" t="str">
        <f>IF('DATA ENTRY'!CK812="","",IF('DATA ENTRY'!G812="","",IF(AND($CD$4='DATA ENTRY'!CK812,$CG$4='DATA ENTRY'!D812),'DATA ENTRY'!G812,"")))</f>
        <v/>
      </c>
      <c r="CR813" s="230" t="str">
        <f>IF('DATA ENTRY'!CK812="","",IF('DATA ENTRY'!D812="","",IF(AND($CD$4='DATA ENTRY'!CK812,$CG$4='DATA ENTRY'!D812),'DATA ENTRY'!D812,"")))</f>
        <v/>
      </c>
      <c r="CS813">
        <f t="shared" si="200"/>
        <v>0</v>
      </c>
      <c r="CT813">
        <f t="shared" si="201"/>
        <v>0</v>
      </c>
      <c r="CV813" s="139"/>
      <c r="CX813">
        <f t="shared" si="202"/>
        <v>0</v>
      </c>
      <c r="DB813" t="str">
        <f t="shared" si="209"/>
        <v/>
      </c>
      <c r="DC813" t="str">
        <f t="shared" si="210"/>
        <v/>
      </c>
      <c r="DD813" s="224">
        <v>807</v>
      </c>
      <c r="DE813" s="3" t="str">
        <f>IF('DATA ENTRY'!CK812="","",IF('DATA ENTRY'!B812="","",IF(AND($DF$4='DATA ENTRY'!D812),'DATA ENTRY'!B812,"")))</f>
        <v/>
      </c>
      <c r="DF813" s="3" t="str">
        <f>IF('DATA ENTRY'!CK812="","",IF('DATA ENTRY'!C812="","",IF(AND($DF$4='DATA ENTRY'!D812),'DATA ENTRY'!C812,"")))</f>
        <v/>
      </c>
      <c r="DG813" s="4" t="str">
        <f>IF('DATA ENTRY'!CK812="","",IF('DATA ENTRY'!I812="","",IF(AND($DF$4='DATA ENTRY'!D812),'DATA ENTRY'!I812,"")))</f>
        <v/>
      </c>
      <c r="DH813" s="4" t="str">
        <f>IF('DATA ENTRY'!CK812="","",IF('DATA ENTRY'!CK812="","",IF(AND($DF$4='DATA ENTRY'!D812),'DATA ENTRY'!CK812,"")))</f>
        <v/>
      </c>
      <c r="DI813" s="3" t="str">
        <f>IF('DATA ENTRY'!CK812="","",IF('DATA ENTRY'!N812="","",IF(AND($DF$4='DATA ENTRY'!D812),'DATA ENTRY'!N812,"")))</f>
        <v/>
      </c>
      <c r="DJ813" s="107" t="str">
        <f>IF('DATA ENTRY'!CK812="","",IF('DATA ENTRY'!O812="","",IF(AND($DF$4='DATA ENTRY'!D812),'DATA ENTRY'!O812,"")))</f>
        <v/>
      </c>
      <c r="DK813" s="3" t="str">
        <f>IF('DATA ENTRY'!CK812="","",IF('DATA ENTRY'!P812="","",IF(AND($DF$4='DATA ENTRY'!D812),'DATA ENTRY'!P812,"")))</f>
        <v/>
      </c>
      <c r="DL813" s="107" t="str">
        <f>IF('DATA ENTRY'!CK812="","",IF('DATA ENTRY'!Q812="","",IF(AND($DF$4='DATA ENTRY'!D812),'DATA ENTRY'!Q812,"")))</f>
        <v/>
      </c>
      <c r="DM813" s="3" t="str">
        <f>IF('DATA ENTRY'!CK812="","",IF('DATA ENTRY'!R812="","",IF(AND($DF$4='DATA ENTRY'!D812),'DATA ENTRY'!R812,"")))</f>
        <v/>
      </c>
      <c r="DN813" s="107" t="str">
        <f>IF('DATA ENTRY'!CK812="","",IF('DATA ENTRY'!S812="","",IF(AND($DF$4='DATA ENTRY'!D812),'DATA ENTRY'!S812,"")))</f>
        <v/>
      </c>
      <c r="DO813" s="3" t="str">
        <f>IF('DATA ENTRY'!CK812="","",IF('DATA ENTRY'!E812="","",IF(AND($DF$4='DATA ENTRY'!D812),'DATA ENTRY'!E812,"")))</f>
        <v/>
      </c>
      <c r="DP813" s="3" t="str">
        <f>IF('DATA ENTRY'!CK812="","",IF('DATA ENTRY'!D812="","",IF(AND($DF$4='DATA ENTRY'!D812),'DATA ENTRY'!D812,"")))</f>
        <v/>
      </c>
      <c r="DQ813" s="3" t="str">
        <f>IF('DATA ENTRY'!CK812="","",IF('DATA ENTRY'!W812="","",IF(AND($DF$4='DATA ENTRY'!D812),'DATA ENTRY'!W812,"")))</f>
        <v/>
      </c>
      <c r="DR813" s="3" t="str">
        <f>IF('DATA ENTRY'!CK812="","",IF('DATA ENTRY'!X812="","",IF(AND($DF$4='DATA ENTRY'!D812),'DATA ENTRY'!X812,"")))</f>
        <v/>
      </c>
      <c r="DS813" s="108" t="str">
        <f t="shared" si="203"/>
        <v/>
      </c>
      <c r="DT813" s="108" t="str">
        <f>IF('DATA ENTRY'!CK812="","",IF('DATA ENTRY'!D812="","",IF(AND($DF$4='DATA ENTRY'!D812),'DATA ENTRY'!G812,"")))</f>
        <v/>
      </c>
      <c r="DY813">
        <f t="shared" si="204"/>
        <v>0</v>
      </c>
      <c r="EB813" t="str">
        <f t="shared" si="205"/>
        <v/>
      </c>
      <c r="EC813" t="str">
        <f t="shared" si="206"/>
        <v/>
      </c>
      <c r="ED813" s="224">
        <v>807</v>
      </c>
      <c r="EE813" s="3" t="str">
        <f>IF('DATA ENTRY'!CK812="","",IF('DATA ENTRY'!B812="","",IF(AND($EF$4='DATA ENTRY'!G812,$EH$4='DATA ENTRY'!F812),'DATA ENTRY'!B812,"")))</f>
        <v/>
      </c>
      <c r="EF813" s="3" t="str">
        <f>IF('DATA ENTRY'!CK812="","",IF('DATA ENTRY'!C812="","",IF(AND($EF$4='DATA ENTRY'!G812,$EH$4='DATA ENTRY'!F812),'DATA ENTRY'!C812,"")))</f>
        <v/>
      </c>
      <c r="EG813" s="4" t="str">
        <f>IF('DATA ENTRY'!CK812="","",IF('DATA ENTRY'!I812="","",IF(AND($EF$4='DATA ENTRY'!G812,$EH$4='DATA ENTRY'!F812),'DATA ENTRY'!I812,"")))</f>
        <v/>
      </c>
      <c r="EH813" s="4" t="str">
        <f>IF('DATA ENTRY'!CK812="","",IF('DATA ENTRY'!CK812="","",IF(AND($EF$4='DATA ENTRY'!G812,$EH$4='DATA ENTRY'!F812),'DATA ENTRY'!CK812,"")))</f>
        <v/>
      </c>
      <c r="EI813" s="3" t="str">
        <f>IF('DATA ENTRY'!CK812="","",IF('DATA ENTRY'!N812="","",IF(AND($EF$4='DATA ENTRY'!G812,$EH$4='DATA ENTRY'!F812),'DATA ENTRY'!N812,"")))</f>
        <v/>
      </c>
      <c r="EJ813" s="107" t="str">
        <f>IF('DATA ENTRY'!CK812="","",IF('DATA ENTRY'!O812="","",IF(AND($EF$4='DATA ENTRY'!G812,$EH$4='DATA ENTRY'!F812),'DATA ENTRY'!O812,"")))</f>
        <v/>
      </c>
      <c r="EK813" s="3" t="str">
        <f>IF('DATA ENTRY'!CK812="","",IF('DATA ENTRY'!P812="","",IF(AND($EF$4='DATA ENTRY'!G812,$EH$4='DATA ENTRY'!F812),'DATA ENTRY'!P812,"")))</f>
        <v/>
      </c>
      <c r="EL813" s="107" t="str">
        <f>IF('DATA ENTRY'!CK812="","",IF('DATA ENTRY'!Q812="","",IF(AND($EF$4='DATA ENTRY'!G812,$EH$4='DATA ENTRY'!F812),'DATA ENTRY'!Q812,"")))</f>
        <v/>
      </c>
      <c r="EM813" s="3" t="str">
        <f>IF('DATA ENTRY'!CK812="","",IF('DATA ENTRY'!R812="","",IF(AND($EF$4='DATA ENTRY'!G812,$EH$4='DATA ENTRY'!F812),'DATA ENTRY'!R812,"")))</f>
        <v/>
      </c>
      <c r="EN813" s="107" t="str">
        <f>IF('DATA ENTRY'!CK812="","",IF('DATA ENTRY'!S812="","",IF(AND($EF$4='DATA ENTRY'!G812,$EH$4='DATA ENTRY'!F812),'DATA ENTRY'!S812,"")))</f>
        <v/>
      </c>
      <c r="EO813" s="3" t="str">
        <f>IF('DATA ENTRY'!CK812="","",IF('DATA ENTRY'!E812="","",IF(AND($EF$4='DATA ENTRY'!G812,$EH$4='DATA ENTRY'!F812),'DATA ENTRY'!E812,"")))</f>
        <v/>
      </c>
      <c r="EP813" s="3" t="str">
        <f>IF('DATA ENTRY'!CK812="","",IF('DATA ENTRY'!D812="","",IF(AND($EF$4='DATA ENTRY'!G812,$EH$4='DATA ENTRY'!F812),'DATA ENTRY'!D812,"")))</f>
        <v/>
      </c>
      <c r="EQ813" s="3" t="str">
        <f>IF('DATA ENTRY'!CK812="","",IF('DATA ENTRY'!W812="","",IF(AND($EF$4='DATA ENTRY'!G812,$EH$4='DATA ENTRY'!F812),'DATA ENTRY'!W812,"")))</f>
        <v/>
      </c>
      <c r="ER813" s="3" t="str">
        <f>IF('DATA ENTRY'!CK812="","",IF('DATA ENTRY'!X812="","",IF(AND($EF$4='DATA ENTRY'!G812,$EH$4='DATA ENTRY'!F812),'DATA ENTRY'!X812,"")))</f>
        <v/>
      </c>
      <c r="ES813" s="108" t="str">
        <f t="shared" si="207"/>
        <v/>
      </c>
      <c r="ET813" s="108" t="str">
        <f>IF('DATA ENTRY'!CK812="","",IF('DATA ENTRY'!D812="","",IF(AND($EF$4='DATA ENTRY'!G812,$EH$4='DATA ENTRY'!F812),'DATA ENTRY'!G812,"")))</f>
        <v/>
      </c>
      <c r="EY813">
        <f t="shared" si="208"/>
        <v>0</v>
      </c>
    </row>
    <row r="814" spans="1:155">
      <c r="A814" t="str">
        <f>IF(S814=0,"",1+(MAX($A$7:A813)))</f>
        <v/>
      </c>
      <c r="B814" s="224">
        <v>808</v>
      </c>
      <c r="C814" s="3" t="str">
        <f>IF('DATA ENTRY'!CK813="","",IF('DATA ENTRY'!B813="","",IF($D$4="All Post",'DATA ENTRY'!B813,IF(AND($D$4='DATA ENTRY'!CK813),'DATA ENTRY'!B813,""))))</f>
        <v/>
      </c>
      <c r="D814" s="3" t="str">
        <f>IF('DATA ENTRY'!CK813="","",IF('DATA ENTRY'!C813="","",IF($D$4="All Post",'DATA ENTRY'!C813,IF(AND($D$4='DATA ENTRY'!CK813),'DATA ENTRY'!C813,""))))</f>
        <v/>
      </c>
      <c r="E814" s="4" t="str">
        <f>IF('DATA ENTRY'!CK813="","",IF('DATA ENTRY'!I813="","",IF($D$4="All Post",'DATA ENTRY'!I813,IF(AND($D$4='DATA ENTRY'!CK813),'DATA ENTRY'!I813,""))))</f>
        <v/>
      </c>
      <c r="F814" s="4" t="str">
        <f>IF('DATA ENTRY'!CK813="","",IF('DATA ENTRY'!CK813="","",IF($D$4="All Post",'DATA ENTRY'!CK813,IF(AND($D$4='DATA ENTRY'!CK813),'DATA ENTRY'!CK813,""))))</f>
        <v/>
      </c>
      <c r="G814" s="3" t="str">
        <f>IF('DATA ENTRY'!CK813="","",IF('DATA ENTRY'!N813="","",IF($D$4="All Post",'DATA ENTRY'!N813,IF(AND($D$4='DATA ENTRY'!CK813),'DATA ENTRY'!N813,""))))</f>
        <v/>
      </c>
      <c r="H814" s="107" t="str">
        <f>IF('DATA ENTRY'!CK813="","",IF('DATA ENTRY'!O813="","",IF($D$4="All Post",'DATA ENTRY'!O813,IF(AND($D$4='DATA ENTRY'!CK813),'DATA ENTRY'!O813,""))))</f>
        <v/>
      </c>
      <c r="I814" s="3" t="str">
        <f>IF('DATA ENTRY'!CK813="","",IF('DATA ENTRY'!P813="","",IF($D$4="All Post",'DATA ENTRY'!P813,IF(AND($D$4='DATA ENTRY'!CK813),'DATA ENTRY'!P813,""))))</f>
        <v/>
      </c>
      <c r="J814" s="107" t="str">
        <f>IF('DATA ENTRY'!CK813="","",IF('DATA ENTRY'!Q813="","",IF($D$4="All Post",'DATA ENTRY'!Q813,IF(AND($D$4='DATA ENTRY'!CK813),'DATA ENTRY'!Q813,""))))</f>
        <v/>
      </c>
      <c r="K814" s="3" t="str">
        <f>IF('DATA ENTRY'!CK813="","",IF('DATA ENTRY'!R813="","",IF($D$4="All Post",'DATA ENTRY'!R813,IF(AND($D$4='DATA ENTRY'!CK813),'DATA ENTRY'!R813,""))))</f>
        <v/>
      </c>
      <c r="L814" s="3" t="str">
        <f>IF('DATA ENTRY'!CK813="","",IF('DATA ENTRY'!S813="","",IF($D$4="All Post",'DATA ENTRY'!S813,IF(AND($D$4='DATA ENTRY'!CK813),'DATA ENTRY'!S813,""))))</f>
        <v/>
      </c>
      <c r="M814" s="3" t="str">
        <f>IF('DATA ENTRY'!CK813="","",IF('DATA ENTRY'!E813="","",IF($D$4="All Post",'DATA ENTRY'!E813,IF(AND($D$4='DATA ENTRY'!CK813),'DATA ENTRY'!E813,""))))</f>
        <v/>
      </c>
      <c r="N814" s="3" t="str">
        <f>IF('DATA ENTRY'!CK813="","",IF('DATA ENTRY'!W813="","",IF($D$4="All Post",'DATA ENTRY'!W813,IF(AND($D$4='DATA ENTRY'!CK813),'DATA ENTRY'!W813,""))))</f>
        <v/>
      </c>
      <c r="O814" s="3" t="str">
        <f>IF('DATA ENTRY'!CK813="","",IF('DATA ENTRY'!X813="","",IF($D$4="All Post",'DATA ENTRY'!X813,IF(AND($D$4='DATA ENTRY'!CK813),'DATA ENTRY'!X813,""))))</f>
        <v/>
      </c>
      <c r="P814" s="3" t="str">
        <f>IF('DATA ENTRY'!CK813="","",IF('DATA ENTRY'!G813="","",IF($D$4="All Post",'DATA ENTRY'!G813,IF(AND($D$4='DATA ENTRY'!CK813),'DATA ENTRY'!G813,""))))</f>
        <v/>
      </c>
      <c r="S814">
        <f t="shared" si="195"/>
        <v>0</v>
      </c>
      <c r="T814" t="str">
        <f t="shared" si="196"/>
        <v/>
      </c>
      <c r="BZ814" t="str">
        <f t="shared" si="197"/>
        <v/>
      </c>
      <c r="CA814" t="str">
        <f t="shared" si="198"/>
        <v/>
      </c>
      <c r="CB814" s="224">
        <v>808</v>
      </c>
      <c r="CC814" s="3" t="str">
        <f>IF('DATA ENTRY'!CK813="","",IF('DATA ENTRY'!B813="","",IF(AND($CD$4='DATA ENTRY'!CK813,$CG$4='DATA ENTRY'!D813),'DATA ENTRY'!B813,"")))</f>
        <v/>
      </c>
      <c r="CD814" s="3" t="str">
        <f>IF('DATA ENTRY'!CK813="","",IF('DATA ENTRY'!C813="","",IF(AND($CD$4='DATA ENTRY'!CK813,$CG$4='DATA ENTRY'!D813),'DATA ENTRY'!C813,"")))</f>
        <v/>
      </c>
      <c r="CE814" s="4" t="str">
        <f>IF('DATA ENTRY'!CK813="","",IF('DATA ENTRY'!I813="","",IF(AND($CD$4='DATA ENTRY'!CK813,$CG$4='DATA ENTRY'!D813),'DATA ENTRY'!I813,"")))</f>
        <v/>
      </c>
      <c r="CF814" s="4" t="str">
        <f>IF('DATA ENTRY'!CK813="","",IF('DATA ENTRY'!CK813="","",IF(AND($CD$4='DATA ENTRY'!CK813,$CG$4='DATA ENTRY'!D813),'DATA ENTRY'!CK813,"")))</f>
        <v/>
      </c>
      <c r="CG814" s="3" t="str">
        <f>IF('DATA ENTRY'!CK813="","",IF('DATA ENTRY'!N813="","",IF(AND($CD$4='DATA ENTRY'!CK813,$CG$4='DATA ENTRY'!D813),'DATA ENTRY'!N813,"")))</f>
        <v/>
      </c>
      <c r="CH814" s="107" t="str">
        <f>IF('DATA ENTRY'!CK813="","",IF('DATA ENTRY'!O813="","",IF(AND($CD$4='DATA ENTRY'!CK813,$CG$4='DATA ENTRY'!D813),'DATA ENTRY'!O813,"")))</f>
        <v/>
      </c>
      <c r="CI814" s="3" t="str">
        <f>IF('DATA ENTRY'!CK813="","",IF('DATA ENTRY'!P813="","",IF(AND($CD$4='DATA ENTRY'!CK813,$CG$4='DATA ENTRY'!D813),'DATA ENTRY'!P813,"")))</f>
        <v/>
      </c>
      <c r="CJ814" s="107" t="str">
        <f>IF('DATA ENTRY'!CK813="","",IF('DATA ENTRY'!Q813="","",IF(AND($CD$4='DATA ENTRY'!CK813,$CG$4='DATA ENTRY'!D813),'DATA ENTRY'!Q813,"")))</f>
        <v/>
      </c>
      <c r="CK814" s="3" t="str">
        <f>IF('DATA ENTRY'!CK813="","",IF('DATA ENTRY'!R813="","",IF(AND($CD$4='DATA ENTRY'!CK813,$CG$4='DATA ENTRY'!D813),'DATA ENTRY'!R813,"")))</f>
        <v/>
      </c>
      <c r="CL814" s="3" t="str">
        <f>IF('DATA ENTRY'!CK813="","",IF('DATA ENTRY'!S813="","",IF(AND($CD$4='DATA ENTRY'!CK813,$CG$4='DATA ENTRY'!D813),'DATA ENTRY'!S813,"")))</f>
        <v/>
      </c>
      <c r="CM814" s="3" t="str">
        <f>IF('DATA ENTRY'!CK813="","",IF('DATA ENTRY'!E813="","",IF(AND($CD$4='DATA ENTRY'!CK813,$CG$4='DATA ENTRY'!D813),'DATA ENTRY'!E813,"")))</f>
        <v/>
      </c>
      <c r="CN814" s="3" t="str">
        <f>IF('DATA ENTRY'!CK813="","",IF('DATA ENTRY'!W813="","",IF(AND($CD$4='DATA ENTRY'!CK813,$CG$4='DATA ENTRY'!D813),'DATA ENTRY'!W813,"")))</f>
        <v/>
      </c>
      <c r="CO814" s="3" t="str">
        <f>IF('DATA ENTRY'!CK813="","",IF('DATA ENTRY'!X813="","",IF(AND($CD$4='DATA ENTRY'!CK813,$CG$4='DATA ENTRY'!D813),'DATA ENTRY'!X813,"")))</f>
        <v/>
      </c>
      <c r="CP814" s="108" t="str">
        <f t="shared" si="199"/>
        <v/>
      </c>
      <c r="CQ814" s="108" t="str">
        <f>IF('DATA ENTRY'!CK813="","",IF('DATA ENTRY'!G813="","",IF(AND($CD$4='DATA ENTRY'!CK813,$CG$4='DATA ENTRY'!D813),'DATA ENTRY'!G813,"")))</f>
        <v/>
      </c>
      <c r="CR814" s="230" t="str">
        <f>IF('DATA ENTRY'!CK813="","",IF('DATA ENTRY'!D813="","",IF(AND($CD$4='DATA ENTRY'!CK813,$CG$4='DATA ENTRY'!D813),'DATA ENTRY'!D813,"")))</f>
        <v/>
      </c>
      <c r="CS814">
        <f t="shared" si="200"/>
        <v>0</v>
      </c>
      <c r="CT814">
        <f t="shared" si="201"/>
        <v>0</v>
      </c>
      <c r="CV814" s="139"/>
      <c r="CX814">
        <f t="shared" si="202"/>
        <v>0</v>
      </c>
      <c r="DB814" t="str">
        <f t="shared" si="209"/>
        <v/>
      </c>
      <c r="DC814" t="str">
        <f t="shared" si="210"/>
        <v/>
      </c>
      <c r="DD814" s="224">
        <v>808</v>
      </c>
      <c r="DE814" s="3" t="str">
        <f>IF('DATA ENTRY'!CK813="","",IF('DATA ENTRY'!B813="","",IF(AND($DF$4='DATA ENTRY'!D813),'DATA ENTRY'!B813,"")))</f>
        <v/>
      </c>
      <c r="DF814" s="3" t="str">
        <f>IF('DATA ENTRY'!CK813="","",IF('DATA ENTRY'!C813="","",IF(AND($DF$4='DATA ENTRY'!D813),'DATA ENTRY'!C813,"")))</f>
        <v/>
      </c>
      <c r="DG814" s="4" t="str">
        <f>IF('DATA ENTRY'!CK813="","",IF('DATA ENTRY'!I813="","",IF(AND($DF$4='DATA ENTRY'!D813),'DATA ENTRY'!I813,"")))</f>
        <v/>
      </c>
      <c r="DH814" s="4" t="str">
        <f>IF('DATA ENTRY'!CK813="","",IF('DATA ENTRY'!CK813="","",IF(AND($DF$4='DATA ENTRY'!D813),'DATA ENTRY'!CK813,"")))</f>
        <v/>
      </c>
      <c r="DI814" s="3" t="str">
        <f>IF('DATA ENTRY'!CK813="","",IF('DATA ENTRY'!N813="","",IF(AND($DF$4='DATA ENTRY'!D813),'DATA ENTRY'!N813,"")))</f>
        <v/>
      </c>
      <c r="DJ814" s="107" t="str">
        <f>IF('DATA ENTRY'!CK813="","",IF('DATA ENTRY'!O813="","",IF(AND($DF$4='DATA ENTRY'!D813),'DATA ENTRY'!O813,"")))</f>
        <v/>
      </c>
      <c r="DK814" s="3" t="str">
        <f>IF('DATA ENTRY'!CK813="","",IF('DATA ENTRY'!P813="","",IF(AND($DF$4='DATA ENTRY'!D813),'DATA ENTRY'!P813,"")))</f>
        <v/>
      </c>
      <c r="DL814" s="107" t="str">
        <f>IF('DATA ENTRY'!CK813="","",IF('DATA ENTRY'!Q813="","",IF(AND($DF$4='DATA ENTRY'!D813),'DATA ENTRY'!Q813,"")))</f>
        <v/>
      </c>
      <c r="DM814" s="3" t="str">
        <f>IF('DATA ENTRY'!CK813="","",IF('DATA ENTRY'!R813="","",IF(AND($DF$4='DATA ENTRY'!D813),'DATA ENTRY'!R813,"")))</f>
        <v/>
      </c>
      <c r="DN814" s="107" t="str">
        <f>IF('DATA ENTRY'!CK813="","",IF('DATA ENTRY'!S813="","",IF(AND($DF$4='DATA ENTRY'!D813),'DATA ENTRY'!S813,"")))</f>
        <v/>
      </c>
      <c r="DO814" s="3" t="str">
        <f>IF('DATA ENTRY'!CK813="","",IF('DATA ENTRY'!E813="","",IF(AND($DF$4='DATA ENTRY'!D813),'DATA ENTRY'!E813,"")))</f>
        <v/>
      </c>
      <c r="DP814" s="3" t="str">
        <f>IF('DATA ENTRY'!CK813="","",IF('DATA ENTRY'!D813="","",IF(AND($DF$4='DATA ENTRY'!D813),'DATA ENTRY'!D813,"")))</f>
        <v/>
      </c>
      <c r="DQ814" s="3" t="str">
        <f>IF('DATA ENTRY'!CK813="","",IF('DATA ENTRY'!W813="","",IF(AND($DF$4='DATA ENTRY'!D813),'DATA ENTRY'!W813,"")))</f>
        <v/>
      </c>
      <c r="DR814" s="3" t="str">
        <f>IF('DATA ENTRY'!CK813="","",IF('DATA ENTRY'!X813="","",IF(AND($DF$4='DATA ENTRY'!D813),'DATA ENTRY'!X813,"")))</f>
        <v/>
      </c>
      <c r="DS814" s="108" t="str">
        <f t="shared" si="203"/>
        <v/>
      </c>
      <c r="DT814" s="108" t="str">
        <f>IF('DATA ENTRY'!CK813="","",IF('DATA ENTRY'!D813="","",IF(AND($DF$4='DATA ENTRY'!D813),'DATA ENTRY'!G813,"")))</f>
        <v/>
      </c>
      <c r="DY814">
        <f t="shared" si="204"/>
        <v>0</v>
      </c>
      <c r="EB814" t="str">
        <f t="shared" si="205"/>
        <v/>
      </c>
      <c r="EC814" t="str">
        <f t="shared" si="206"/>
        <v/>
      </c>
      <c r="ED814" s="224">
        <v>808</v>
      </c>
      <c r="EE814" s="3" t="str">
        <f>IF('DATA ENTRY'!CK813="","",IF('DATA ENTRY'!B813="","",IF(AND($EF$4='DATA ENTRY'!G813,$EH$4='DATA ENTRY'!F813),'DATA ENTRY'!B813,"")))</f>
        <v/>
      </c>
      <c r="EF814" s="3" t="str">
        <f>IF('DATA ENTRY'!CK813="","",IF('DATA ENTRY'!C813="","",IF(AND($EF$4='DATA ENTRY'!G813,$EH$4='DATA ENTRY'!F813),'DATA ENTRY'!C813,"")))</f>
        <v/>
      </c>
      <c r="EG814" s="4" t="str">
        <f>IF('DATA ENTRY'!CK813="","",IF('DATA ENTRY'!I813="","",IF(AND($EF$4='DATA ENTRY'!G813,$EH$4='DATA ENTRY'!F813),'DATA ENTRY'!I813,"")))</f>
        <v/>
      </c>
      <c r="EH814" s="4" t="str">
        <f>IF('DATA ENTRY'!CK813="","",IF('DATA ENTRY'!CK813="","",IF(AND($EF$4='DATA ENTRY'!G813,$EH$4='DATA ENTRY'!F813),'DATA ENTRY'!CK813,"")))</f>
        <v/>
      </c>
      <c r="EI814" s="3" t="str">
        <f>IF('DATA ENTRY'!CK813="","",IF('DATA ENTRY'!N813="","",IF(AND($EF$4='DATA ENTRY'!G813,$EH$4='DATA ENTRY'!F813),'DATA ENTRY'!N813,"")))</f>
        <v/>
      </c>
      <c r="EJ814" s="107" t="str">
        <f>IF('DATA ENTRY'!CK813="","",IF('DATA ENTRY'!O813="","",IF(AND($EF$4='DATA ENTRY'!G813,$EH$4='DATA ENTRY'!F813),'DATA ENTRY'!O813,"")))</f>
        <v/>
      </c>
      <c r="EK814" s="3" t="str">
        <f>IF('DATA ENTRY'!CK813="","",IF('DATA ENTRY'!P813="","",IF(AND($EF$4='DATA ENTRY'!G813,$EH$4='DATA ENTRY'!F813),'DATA ENTRY'!P813,"")))</f>
        <v/>
      </c>
      <c r="EL814" s="107" t="str">
        <f>IF('DATA ENTRY'!CK813="","",IF('DATA ENTRY'!Q813="","",IF(AND($EF$4='DATA ENTRY'!G813,$EH$4='DATA ENTRY'!F813),'DATA ENTRY'!Q813,"")))</f>
        <v/>
      </c>
      <c r="EM814" s="3" t="str">
        <f>IF('DATA ENTRY'!CK813="","",IF('DATA ENTRY'!R813="","",IF(AND($EF$4='DATA ENTRY'!G813,$EH$4='DATA ENTRY'!F813),'DATA ENTRY'!R813,"")))</f>
        <v/>
      </c>
      <c r="EN814" s="107" t="str">
        <f>IF('DATA ENTRY'!CK813="","",IF('DATA ENTRY'!S813="","",IF(AND($EF$4='DATA ENTRY'!G813,$EH$4='DATA ENTRY'!F813),'DATA ENTRY'!S813,"")))</f>
        <v/>
      </c>
      <c r="EO814" s="3" t="str">
        <f>IF('DATA ENTRY'!CK813="","",IF('DATA ENTRY'!E813="","",IF(AND($EF$4='DATA ENTRY'!G813,$EH$4='DATA ENTRY'!F813),'DATA ENTRY'!E813,"")))</f>
        <v/>
      </c>
      <c r="EP814" s="3" t="str">
        <f>IF('DATA ENTRY'!CK813="","",IF('DATA ENTRY'!D813="","",IF(AND($EF$4='DATA ENTRY'!G813,$EH$4='DATA ENTRY'!F813),'DATA ENTRY'!D813,"")))</f>
        <v/>
      </c>
      <c r="EQ814" s="3" t="str">
        <f>IF('DATA ENTRY'!CK813="","",IF('DATA ENTRY'!W813="","",IF(AND($EF$4='DATA ENTRY'!G813,$EH$4='DATA ENTRY'!F813),'DATA ENTRY'!W813,"")))</f>
        <v/>
      </c>
      <c r="ER814" s="3" t="str">
        <f>IF('DATA ENTRY'!CK813="","",IF('DATA ENTRY'!X813="","",IF(AND($EF$4='DATA ENTRY'!G813,$EH$4='DATA ENTRY'!F813),'DATA ENTRY'!X813,"")))</f>
        <v/>
      </c>
      <c r="ES814" s="108" t="str">
        <f t="shared" si="207"/>
        <v/>
      </c>
      <c r="ET814" s="108" t="str">
        <f>IF('DATA ENTRY'!CK813="","",IF('DATA ENTRY'!D813="","",IF(AND($EF$4='DATA ENTRY'!G813,$EH$4='DATA ENTRY'!F813),'DATA ENTRY'!G813,"")))</f>
        <v/>
      </c>
      <c r="EY814">
        <f t="shared" si="208"/>
        <v>0</v>
      </c>
    </row>
    <row r="815" spans="1:155">
      <c r="A815" t="str">
        <f>IF(S815=0,"",1+(MAX($A$7:A814)))</f>
        <v/>
      </c>
      <c r="B815" s="224">
        <v>809</v>
      </c>
      <c r="C815" s="3" t="str">
        <f>IF('DATA ENTRY'!CK814="","",IF('DATA ENTRY'!B814="","",IF($D$4="All Post",'DATA ENTRY'!B814,IF(AND($D$4='DATA ENTRY'!CK814),'DATA ENTRY'!B814,""))))</f>
        <v/>
      </c>
      <c r="D815" s="3" t="str">
        <f>IF('DATA ENTRY'!CK814="","",IF('DATA ENTRY'!C814="","",IF($D$4="All Post",'DATA ENTRY'!C814,IF(AND($D$4='DATA ENTRY'!CK814),'DATA ENTRY'!C814,""))))</f>
        <v/>
      </c>
      <c r="E815" s="4" t="str">
        <f>IF('DATA ENTRY'!CK814="","",IF('DATA ENTRY'!I814="","",IF($D$4="All Post",'DATA ENTRY'!I814,IF(AND($D$4='DATA ENTRY'!CK814),'DATA ENTRY'!I814,""))))</f>
        <v/>
      </c>
      <c r="F815" s="4" t="str">
        <f>IF('DATA ENTRY'!CK814="","",IF('DATA ENTRY'!CK814="","",IF($D$4="All Post",'DATA ENTRY'!CK814,IF(AND($D$4='DATA ENTRY'!CK814),'DATA ENTRY'!CK814,""))))</f>
        <v/>
      </c>
      <c r="G815" s="3" t="str">
        <f>IF('DATA ENTRY'!CK814="","",IF('DATA ENTRY'!N814="","",IF($D$4="All Post",'DATA ENTRY'!N814,IF(AND($D$4='DATA ENTRY'!CK814),'DATA ENTRY'!N814,""))))</f>
        <v/>
      </c>
      <c r="H815" s="107" t="str">
        <f>IF('DATA ENTRY'!CK814="","",IF('DATA ENTRY'!O814="","",IF($D$4="All Post",'DATA ENTRY'!O814,IF(AND($D$4='DATA ENTRY'!CK814),'DATA ENTRY'!O814,""))))</f>
        <v/>
      </c>
      <c r="I815" s="3" t="str">
        <f>IF('DATA ENTRY'!CK814="","",IF('DATA ENTRY'!P814="","",IF($D$4="All Post",'DATA ENTRY'!P814,IF(AND($D$4='DATA ENTRY'!CK814),'DATA ENTRY'!P814,""))))</f>
        <v/>
      </c>
      <c r="J815" s="107" t="str">
        <f>IF('DATA ENTRY'!CK814="","",IF('DATA ENTRY'!Q814="","",IF($D$4="All Post",'DATA ENTRY'!Q814,IF(AND($D$4='DATA ENTRY'!CK814),'DATA ENTRY'!Q814,""))))</f>
        <v/>
      </c>
      <c r="K815" s="3" t="str">
        <f>IF('DATA ENTRY'!CK814="","",IF('DATA ENTRY'!R814="","",IF($D$4="All Post",'DATA ENTRY'!R814,IF(AND($D$4='DATA ENTRY'!CK814),'DATA ENTRY'!R814,""))))</f>
        <v/>
      </c>
      <c r="L815" s="3" t="str">
        <f>IF('DATA ENTRY'!CK814="","",IF('DATA ENTRY'!S814="","",IF($D$4="All Post",'DATA ENTRY'!S814,IF(AND($D$4='DATA ENTRY'!CK814),'DATA ENTRY'!S814,""))))</f>
        <v/>
      </c>
      <c r="M815" s="3" t="str">
        <f>IF('DATA ENTRY'!CK814="","",IF('DATA ENTRY'!E814="","",IF($D$4="All Post",'DATA ENTRY'!E814,IF(AND($D$4='DATA ENTRY'!CK814),'DATA ENTRY'!E814,""))))</f>
        <v/>
      </c>
      <c r="N815" s="3" t="str">
        <f>IF('DATA ENTRY'!CK814="","",IF('DATA ENTRY'!W814="","",IF($D$4="All Post",'DATA ENTRY'!W814,IF(AND($D$4='DATA ENTRY'!CK814),'DATA ENTRY'!W814,""))))</f>
        <v/>
      </c>
      <c r="O815" s="3" t="str">
        <f>IF('DATA ENTRY'!CK814="","",IF('DATA ENTRY'!X814="","",IF($D$4="All Post",'DATA ENTRY'!X814,IF(AND($D$4='DATA ENTRY'!CK814),'DATA ENTRY'!X814,""))))</f>
        <v/>
      </c>
      <c r="P815" s="3" t="str">
        <f>IF('DATA ENTRY'!CK814="","",IF('DATA ENTRY'!G814="","",IF($D$4="All Post",'DATA ENTRY'!G814,IF(AND($D$4='DATA ENTRY'!CK814),'DATA ENTRY'!G814,""))))</f>
        <v/>
      </c>
      <c r="S815">
        <f t="shared" si="195"/>
        <v>0</v>
      </c>
      <c r="T815" t="str">
        <f t="shared" si="196"/>
        <v/>
      </c>
      <c r="BZ815" t="str">
        <f t="shared" si="197"/>
        <v/>
      </c>
      <c r="CA815" t="str">
        <f t="shared" si="198"/>
        <v/>
      </c>
      <c r="CB815" s="224">
        <v>809</v>
      </c>
      <c r="CC815" s="3" t="str">
        <f>IF('DATA ENTRY'!CK814="","",IF('DATA ENTRY'!B814="","",IF(AND($CD$4='DATA ENTRY'!CK814,$CG$4='DATA ENTRY'!D814),'DATA ENTRY'!B814,"")))</f>
        <v/>
      </c>
      <c r="CD815" s="3" t="str">
        <f>IF('DATA ENTRY'!CK814="","",IF('DATA ENTRY'!C814="","",IF(AND($CD$4='DATA ENTRY'!CK814,$CG$4='DATA ENTRY'!D814),'DATA ENTRY'!C814,"")))</f>
        <v/>
      </c>
      <c r="CE815" s="4" t="str">
        <f>IF('DATA ENTRY'!CK814="","",IF('DATA ENTRY'!I814="","",IF(AND($CD$4='DATA ENTRY'!CK814,$CG$4='DATA ENTRY'!D814),'DATA ENTRY'!I814,"")))</f>
        <v/>
      </c>
      <c r="CF815" s="4" t="str">
        <f>IF('DATA ENTRY'!CK814="","",IF('DATA ENTRY'!CK814="","",IF(AND($CD$4='DATA ENTRY'!CK814,$CG$4='DATA ENTRY'!D814),'DATA ENTRY'!CK814,"")))</f>
        <v/>
      </c>
      <c r="CG815" s="3" t="str">
        <f>IF('DATA ENTRY'!CK814="","",IF('DATA ENTRY'!N814="","",IF(AND($CD$4='DATA ENTRY'!CK814,$CG$4='DATA ENTRY'!D814),'DATA ENTRY'!N814,"")))</f>
        <v/>
      </c>
      <c r="CH815" s="107" t="str">
        <f>IF('DATA ENTRY'!CK814="","",IF('DATA ENTRY'!O814="","",IF(AND($CD$4='DATA ENTRY'!CK814,$CG$4='DATA ENTRY'!D814),'DATA ENTRY'!O814,"")))</f>
        <v/>
      </c>
      <c r="CI815" s="3" t="str">
        <f>IF('DATA ENTRY'!CK814="","",IF('DATA ENTRY'!P814="","",IF(AND($CD$4='DATA ENTRY'!CK814,$CG$4='DATA ENTRY'!D814),'DATA ENTRY'!P814,"")))</f>
        <v/>
      </c>
      <c r="CJ815" s="107" t="str">
        <f>IF('DATA ENTRY'!CK814="","",IF('DATA ENTRY'!Q814="","",IF(AND($CD$4='DATA ENTRY'!CK814,$CG$4='DATA ENTRY'!D814),'DATA ENTRY'!Q814,"")))</f>
        <v/>
      </c>
      <c r="CK815" s="3" t="str">
        <f>IF('DATA ENTRY'!CK814="","",IF('DATA ENTRY'!R814="","",IF(AND($CD$4='DATA ENTRY'!CK814,$CG$4='DATA ENTRY'!D814),'DATA ENTRY'!R814,"")))</f>
        <v/>
      </c>
      <c r="CL815" s="3" t="str">
        <f>IF('DATA ENTRY'!CK814="","",IF('DATA ENTRY'!S814="","",IF(AND($CD$4='DATA ENTRY'!CK814,$CG$4='DATA ENTRY'!D814),'DATA ENTRY'!S814,"")))</f>
        <v/>
      </c>
      <c r="CM815" s="3" t="str">
        <f>IF('DATA ENTRY'!CK814="","",IF('DATA ENTRY'!E814="","",IF(AND($CD$4='DATA ENTRY'!CK814,$CG$4='DATA ENTRY'!D814),'DATA ENTRY'!E814,"")))</f>
        <v/>
      </c>
      <c r="CN815" s="3" t="str">
        <f>IF('DATA ENTRY'!CK814="","",IF('DATA ENTRY'!W814="","",IF(AND($CD$4='DATA ENTRY'!CK814,$CG$4='DATA ENTRY'!D814),'DATA ENTRY'!W814,"")))</f>
        <v/>
      </c>
      <c r="CO815" s="3" t="str">
        <f>IF('DATA ENTRY'!CK814="","",IF('DATA ENTRY'!X814="","",IF(AND($CD$4='DATA ENTRY'!CK814,$CG$4='DATA ENTRY'!D814),'DATA ENTRY'!X814,"")))</f>
        <v/>
      </c>
      <c r="CP815" s="108" t="str">
        <f t="shared" si="199"/>
        <v/>
      </c>
      <c r="CQ815" s="108" t="str">
        <f>IF('DATA ENTRY'!CK814="","",IF('DATA ENTRY'!G814="","",IF(AND($CD$4='DATA ENTRY'!CK814,$CG$4='DATA ENTRY'!D814),'DATA ENTRY'!G814,"")))</f>
        <v/>
      </c>
      <c r="CR815" s="230" t="str">
        <f>IF('DATA ENTRY'!CK814="","",IF('DATA ENTRY'!D814="","",IF(AND($CD$4='DATA ENTRY'!CK814,$CG$4='DATA ENTRY'!D814),'DATA ENTRY'!D814,"")))</f>
        <v/>
      </c>
      <c r="CS815">
        <f t="shared" si="200"/>
        <v>0</v>
      </c>
      <c r="CT815">
        <f t="shared" si="201"/>
        <v>0</v>
      </c>
      <c r="CV815" s="139"/>
      <c r="CX815">
        <f t="shared" si="202"/>
        <v>0</v>
      </c>
      <c r="DB815" t="str">
        <f t="shared" si="209"/>
        <v/>
      </c>
      <c r="DC815" t="str">
        <f t="shared" si="210"/>
        <v/>
      </c>
      <c r="DD815" s="224">
        <v>809</v>
      </c>
      <c r="DE815" s="3" t="str">
        <f>IF('DATA ENTRY'!CK814="","",IF('DATA ENTRY'!B814="","",IF(AND($DF$4='DATA ENTRY'!D814),'DATA ENTRY'!B814,"")))</f>
        <v/>
      </c>
      <c r="DF815" s="3" t="str">
        <f>IF('DATA ENTRY'!CK814="","",IF('DATA ENTRY'!C814="","",IF(AND($DF$4='DATA ENTRY'!D814),'DATA ENTRY'!C814,"")))</f>
        <v/>
      </c>
      <c r="DG815" s="4" t="str">
        <f>IF('DATA ENTRY'!CK814="","",IF('DATA ENTRY'!I814="","",IF(AND($DF$4='DATA ENTRY'!D814),'DATA ENTRY'!I814,"")))</f>
        <v/>
      </c>
      <c r="DH815" s="4" t="str">
        <f>IF('DATA ENTRY'!CK814="","",IF('DATA ENTRY'!CK814="","",IF(AND($DF$4='DATA ENTRY'!D814),'DATA ENTRY'!CK814,"")))</f>
        <v/>
      </c>
      <c r="DI815" s="3" t="str">
        <f>IF('DATA ENTRY'!CK814="","",IF('DATA ENTRY'!N814="","",IF(AND($DF$4='DATA ENTRY'!D814),'DATA ENTRY'!N814,"")))</f>
        <v/>
      </c>
      <c r="DJ815" s="107" t="str">
        <f>IF('DATA ENTRY'!CK814="","",IF('DATA ENTRY'!O814="","",IF(AND($DF$4='DATA ENTRY'!D814),'DATA ENTRY'!O814,"")))</f>
        <v/>
      </c>
      <c r="DK815" s="3" t="str">
        <f>IF('DATA ENTRY'!CK814="","",IF('DATA ENTRY'!P814="","",IF(AND($DF$4='DATA ENTRY'!D814),'DATA ENTRY'!P814,"")))</f>
        <v/>
      </c>
      <c r="DL815" s="107" t="str">
        <f>IF('DATA ENTRY'!CK814="","",IF('DATA ENTRY'!Q814="","",IF(AND($DF$4='DATA ENTRY'!D814),'DATA ENTRY'!Q814,"")))</f>
        <v/>
      </c>
      <c r="DM815" s="3" t="str">
        <f>IF('DATA ENTRY'!CK814="","",IF('DATA ENTRY'!R814="","",IF(AND($DF$4='DATA ENTRY'!D814),'DATA ENTRY'!R814,"")))</f>
        <v/>
      </c>
      <c r="DN815" s="107" t="str">
        <f>IF('DATA ENTRY'!CK814="","",IF('DATA ENTRY'!S814="","",IF(AND($DF$4='DATA ENTRY'!D814),'DATA ENTRY'!S814,"")))</f>
        <v/>
      </c>
      <c r="DO815" s="3" t="str">
        <f>IF('DATA ENTRY'!CK814="","",IF('DATA ENTRY'!E814="","",IF(AND($DF$4='DATA ENTRY'!D814),'DATA ENTRY'!E814,"")))</f>
        <v/>
      </c>
      <c r="DP815" s="3" t="str">
        <f>IF('DATA ENTRY'!CK814="","",IF('DATA ENTRY'!D814="","",IF(AND($DF$4='DATA ENTRY'!D814),'DATA ENTRY'!D814,"")))</f>
        <v/>
      </c>
      <c r="DQ815" s="3" t="str">
        <f>IF('DATA ENTRY'!CK814="","",IF('DATA ENTRY'!W814="","",IF(AND($DF$4='DATA ENTRY'!D814),'DATA ENTRY'!W814,"")))</f>
        <v/>
      </c>
      <c r="DR815" s="3" t="str">
        <f>IF('DATA ENTRY'!CK814="","",IF('DATA ENTRY'!X814="","",IF(AND($DF$4='DATA ENTRY'!D814),'DATA ENTRY'!X814,"")))</f>
        <v/>
      </c>
      <c r="DS815" s="108" t="str">
        <f t="shared" si="203"/>
        <v/>
      </c>
      <c r="DT815" s="108" t="str">
        <f>IF('DATA ENTRY'!CK814="","",IF('DATA ENTRY'!D814="","",IF(AND($DF$4='DATA ENTRY'!D814),'DATA ENTRY'!G814,"")))</f>
        <v/>
      </c>
      <c r="DY815">
        <f t="shared" si="204"/>
        <v>0</v>
      </c>
      <c r="EB815" t="str">
        <f t="shared" si="205"/>
        <v/>
      </c>
      <c r="EC815" t="str">
        <f t="shared" si="206"/>
        <v/>
      </c>
      <c r="ED815" s="224">
        <v>809</v>
      </c>
      <c r="EE815" s="3" t="str">
        <f>IF('DATA ENTRY'!CK814="","",IF('DATA ENTRY'!B814="","",IF(AND($EF$4='DATA ENTRY'!G814,$EH$4='DATA ENTRY'!F814),'DATA ENTRY'!B814,"")))</f>
        <v/>
      </c>
      <c r="EF815" s="3" t="str">
        <f>IF('DATA ENTRY'!CK814="","",IF('DATA ENTRY'!C814="","",IF(AND($EF$4='DATA ENTRY'!G814,$EH$4='DATA ENTRY'!F814),'DATA ENTRY'!C814,"")))</f>
        <v/>
      </c>
      <c r="EG815" s="4" t="str">
        <f>IF('DATA ENTRY'!CK814="","",IF('DATA ENTRY'!I814="","",IF(AND($EF$4='DATA ENTRY'!G814,$EH$4='DATA ENTRY'!F814),'DATA ENTRY'!I814,"")))</f>
        <v/>
      </c>
      <c r="EH815" s="4" t="str">
        <f>IF('DATA ENTRY'!CK814="","",IF('DATA ENTRY'!CK814="","",IF(AND($EF$4='DATA ENTRY'!G814,$EH$4='DATA ENTRY'!F814),'DATA ENTRY'!CK814,"")))</f>
        <v/>
      </c>
      <c r="EI815" s="3" t="str">
        <f>IF('DATA ENTRY'!CK814="","",IF('DATA ENTRY'!N814="","",IF(AND($EF$4='DATA ENTRY'!G814,$EH$4='DATA ENTRY'!F814),'DATA ENTRY'!N814,"")))</f>
        <v/>
      </c>
      <c r="EJ815" s="107" t="str">
        <f>IF('DATA ENTRY'!CK814="","",IF('DATA ENTRY'!O814="","",IF(AND($EF$4='DATA ENTRY'!G814,$EH$4='DATA ENTRY'!F814),'DATA ENTRY'!O814,"")))</f>
        <v/>
      </c>
      <c r="EK815" s="3" t="str">
        <f>IF('DATA ENTRY'!CK814="","",IF('DATA ENTRY'!P814="","",IF(AND($EF$4='DATA ENTRY'!G814,$EH$4='DATA ENTRY'!F814),'DATA ENTRY'!P814,"")))</f>
        <v/>
      </c>
      <c r="EL815" s="107" t="str">
        <f>IF('DATA ENTRY'!CK814="","",IF('DATA ENTRY'!Q814="","",IF(AND($EF$4='DATA ENTRY'!G814,$EH$4='DATA ENTRY'!F814),'DATA ENTRY'!Q814,"")))</f>
        <v/>
      </c>
      <c r="EM815" s="3" t="str">
        <f>IF('DATA ENTRY'!CK814="","",IF('DATA ENTRY'!R814="","",IF(AND($EF$4='DATA ENTRY'!G814,$EH$4='DATA ENTRY'!F814),'DATA ENTRY'!R814,"")))</f>
        <v/>
      </c>
      <c r="EN815" s="107" t="str">
        <f>IF('DATA ENTRY'!CK814="","",IF('DATA ENTRY'!S814="","",IF(AND($EF$4='DATA ENTRY'!G814,$EH$4='DATA ENTRY'!F814),'DATA ENTRY'!S814,"")))</f>
        <v/>
      </c>
      <c r="EO815" s="3" t="str">
        <f>IF('DATA ENTRY'!CK814="","",IF('DATA ENTRY'!E814="","",IF(AND($EF$4='DATA ENTRY'!G814,$EH$4='DATA ENTRY'!F814),'DATA ENTRY'!E814,"")))</f>
        <v/>
      </c>
      <c r="EP815" s="3" t="str">
        <f>IF('DATA ENTRY'!CK814="","",IF('DATA ENTRY'!D814="","",IF(AND($EF$4='DATA ENTRY'!G814,$EH$4='DATA ENTRY'!F814),'DATA ENTRY'!D814,"")))</f>
        <v/>
      </c>
      <c r="EQ815" s="3" t="str">
        <f>IF('DATA ENTRY'!CK814="","",IF('DATA ENTRY'!W814="","",IF(AND($EF$4='DATA ENTRY'!G814,$EH$4='DATA ENTRY'!F814),'DATA ENTRY'!W814,"")))</f>
        <v/>
      </c>
      <c r="ER815" s="3" t="str">
        <f>IF('DATA ENTRY'!CK814="","",IF('DATA ENTRY'!X814="","",IF(AND($EF$4='DATA ENTRY'!G814,$EH$4='DATA ENTRY'!F814),'DATA ENTRY'!X814,"")))</f>
        <v/>
      </c>
      <c r="ES815" s="108" t="str">
        <f t="shared" si="207"/>
        <v/>
      </c>
      <c r="ET815" s="108" t="str">
        <f>IF('DATA ENTRY'!CK814="","",IF('DATA ENTRY'!D814="","",IF(AND($EF$4='DATA ENTRY'!G814,$EH$4='DATA ENTRY'!F814),'DATA ENTRY'!G814,"")))</f>
        <v/>
      </c>
      <c r="EY815">
        <f t="shared" si="208"/>
        <v>0</v>
      </c>
    </row>
    <row r="816" spans="1:155">
      <c r="A816" t="str">
        <f>IF(S816=0,"",1+(MAX($A$7:A815)))</f>
        <v/>
      </c>
      <c r="B816" s="224">
        <v>810</v>
      </c>
      <c r="C816" s="3" t="str">
        <f>IF('DATA ENTRY'!CK815="","",IF('DATA ENTRY'!B815="","",IF($D$4="All Post",'DATA ENTRY'!B815,IF(AND($D$4='DATA ENTRY'!CK815),'DATA ENTRY'!B815,""))))</f>
        <v/>
      </c>
      <c r="D816" s="3" t="str">
        <f>IF('DATA ENTRY'!CK815="","",IF('DATA ENTRY'!C815="","",IF($D$4="All Post",'DATA ENTRY'!C815,IF(AND($D$4='DATA ENTRY'!CK815),'DATA ENTRY'!C815,""))))</f>
        <v/>
      </c>
      <c r="E816" s="4" t="str">
        <f>IF('DATA ENTRY'!CK815="","",IF('DATA ENTRY'!I815="","",IF($D$4="All Post",'DATA ENTRY'!I815,IF(AND($D$4='DATA ENTRY'!CK815),'DATA ENTRY'!I815,""))))</f>
        <v/>
      </c>
      <c r="F816" s="4" t="str">
        <f>IF('DATA ENTRY'!CK815="","",IF('DATA ENTRY'!CK815="","",IF($D$4="All Post",'DATA ENTRY'!CK815,IF(AND($D$4='DATA ENTRY'!CK815),'DATA ENTRY'!CK815,""))))</f>
        <v/>
      </c>
      <c r="G816" s="3" t="str">
        <f>IF('DATA ENTRY'!CK815="","",IF('DATA ENTRY'!N815="","",IF($D$4="All Post",'DATA ENTRY'!N815,IF(AND($D$4='DATA ENTRY'!CK815),'DATA ENTRY'!N815,""))))</f>
        <v/>
      </c>
      <c r="H816" s="107" t="str">
        <f>IF('DATA ENTRY'!CK815="","",IF('DATA ENTRY'!O815="","",IF($D$4="All Post",'DATA ENTRY'!O815,IF(AND($D$4='DATA ENTRY'!CK815),'DATA ENTRY'!O815,""))))</f>
        <v/>
      </c>
      <c r="I816" s="3" t="str">
        <f>IF('DATA ENTRY'!CK815="","",IF('DATA ENTRY'!P815="","",IF($D$4="All Post",'DATA ENTRY'!P815,IF(AND($D$4='DATA ENTRY'!CK815),'DATA ENTRY'!P815,""))))</f>
        <v/>
      </c>
      <c r="J816" s="107" t="str">
        <f>IF('DATA ENTRY'!CK815="","",IF('DATA ENTRY'!Q815="","",IF($D$4="All Post",'DATA ENTRY'!Q815,IF(AND($D$4='DATA ENTRY'!CK815),'DATA ENTRY'!Q815,""))))</f>
        <v/>
      </c>
      <c r="K816" s="3" t="str">
        <f>IF('DATA ENTRY'!CK815="","",IF('DATA ENTRY'!R815="","",IF($D$4="All Post",'DATA ENTRY'!R815,IF(AND($D$4='DATA ENTRY'!CK815),'DATA ENTRY'!R815,""))))</f>
        <v/>
      </c>
      <c r="L816" s="3" t="str">
        <f>IF('DATA ENTRY'!CK815="","",IF('DATA ENTRY'!S815="","",IF($D$4="All Post",'DATA ENTRY'!S815,IF(AND($D$4='DATA ENTRY'!CK815),'DATA ENTRY'!S815,""))))</f>
        <v/>
      </c>
      <c r="M816" s="3" t="str">
        <f>IF('DATA ENTRY'!CK815="","",IF('DATA ENTRY'!E815="","",IF($D$4="All Post",'DATA ENTRY'!E815,IF(AND($D$4='DATA ENTRY'!CK815),'DATA ENTRY'!E815,""))))</f>
        <v/>
      </c>
      <c r="N816" s="3" t="str">
        <f>IF('DATA ENTRY'!CK815="","",IF('DATA ENTRY'!W815="","",IF($D$4="All Post",'DATA ENTRY'!W815,IF(AND($D$4='DATA ENTRY'!CK815),'DATA ENTRY'!W815,""))))</f>
        <v/>
      </c>
      <c r="O816" s="3" t="str">
        <f>IF('DATA ENTRY'!CK815="","",IF('DATA ENTRY'!X815="","",IF($D$4="All Post",'DATA ENTRY'!X815,IF(AND($D$4='DATA ENTRY'!CK815),'DATA ENTRY'!X815,""))))</f>
        <v/>
      </c>
      <c r="P816" s="3" t="str">
        <f>IF('DATA ENTRY'!CK815="","",IF('DATA ENTRY'!G815="","",IF($D$4="All Post",'DATA ENTRY'!G815,IF(AND($D$4='DATA ENTRY'!CK815),'DATA ENTRY'!G815,""))))</f>
        <v/>
      </c>
      <c r="S816">
        <f t="shared" si="195"/>
        <v>0</v>
      </c>
      <c r="T816" t="str">
        <f t="shared" si="196"/>
        <v/>
      </c>
      <c r="BZ816" t="str">
        <f t="shared" si="197"/>
        <v/>
      </c>
      <c r="CA816" t="str">
        <f t="shared" si="198"/>
        <v/>
      </c>
      <c r="CB816" s="224">
        <v>810</v>
      </c>
      <c r="CC816" s="3" t="str">
        <f>IF('DATA ENTRY'!CK815="","",IF('DATA ENTRY'!B815="","",IF(AND($CD$4='DATA ENTRY'!CK815,$CG$4='DATA ENTRY'!D815),'DATA ENTRY'!B815,"")))</f>
        <v/>
      </c>
      <c r="CD816" s="3" t="str">
        <f>IF('DATA ENTRY'!CK815="","",IF('DATA ENTRY'!C815="","",IF(AND($CD$4='DATA ENTRY'!CK815,$CG$4='DATA ENTRY'!D815),'DATA ENTRY'!C815,"")))</f>
        <v/>
      </c>
      <c r="CE816" s="4" t="str">
        <f>IF('DATA ENTRY'!CK815="","",IF('DATA ENTRY'!I815="","",IF(AND($CD$4='DATA ENTRY'!CK815,$CG$4='DATA ENTRY'!D815),'DATA ENTRY'!I815,"")))</f>
        <v/>
      </c>
      <c r="CF816" s="4" t="str">
        <f>IF('DATA ENTRY'!CK815="","",IF('DATA ENTRY'!CK815="","",IF(AND($CD$4='DATA ENTRY'!CK815,$CG$4='DATA ENTRY'!D815),'DATA ENTRY'!CK815,"")))</f>
        <v/>
      </c>
      <c r="CG816" s="3" t="str">
        <f>IF('DATA ENTRY'!CK815="","",IF('DATA ENTRY'!N815="","",IF(AND($CD$4='DATA ENTRY'!CK815,$CG$4='DATA ENTRY'!D815),'DATA ENTRY'!N815,"")))</f>
        <v/>
      </c>
      <c r="CH816" s="107" t="str">
        <f>IF('DATA ENTRY'!CK815="","",IF('DATA ENTRY'!O815="","",IF(AND($CD$4='DATA ENTRY'!CK815,$CG$4='DATA ENTRY'!D815),'DATA ENTRY'!O815,"")))</f>
        <v/>
      </c>
      <c r="CI816" s="3" t="str">
        <f>IF('DATA ENTRY'!CK815="","",IF('DATA ENTRY'!P815="","",IF(AND($CD$4='DATA ENTRY'!CK815,$CG$4='DATA ENTRY'!D815),'DATA ENTRY'!P815,"")))</f>
        <v/>
      </c>
      <c r="CJ816" s="107" t="str">
        <f>IF('DATA ENTRY'!CK815="","",IF('DATA ENTRY'!Q815="","",IF(AND($CD$4='DATA ENTRY'!CK815,$CG$4='DATA ENTRY'!D815),'DATA ENTRY'!Q815,"")))</f>
        <v/>
      </c>
      <c r="CK816" s="3" t="str">
        <f>IF('DATA ENTRY'!CK815="","",IF('DATA ENTRY'!R815="","",IF(AND($CD$4='DATA ENTRY'!CK815,$CG$4='DATA ENTRY'!D815),'DATA ENTRY'!R815,"")))</f>
        <v/>
      </c>
      <c r="CL816" s="3" t="str">
        <f>IF('DATA ENTRY'!CK815="","",IF('DATA ENTRY'!S815="","",IF(AND($CD$4='DATA ENTRY'!CK815,$CG$4='DATA ENTRY'!D815),'DATA ENTRY'!S815,"")))</f>
        <v/>
      </c>
      <c r="CM816" s="3" t="str">
        <f>IF('DATA ENTRY'!CK815="","",IF('DATA ENTRY'!E815="","",IF(AND($CD$4='DATA ENTRY'!CK815,$CG$4='DATA ENTRY'!D815),'DATA ENTRY'!E815,"")))</f>
        <v/>
      </c>
      <c r="CN816" s="3" t="str">
        <f>IF('DATA ENTRY'!CK815="","",IF('DATA ENTRY'!W815="","",IF(AND($CD$4='DATA ENTRY'!CK815,$CG$4='DATA ENTRY'!D815),'DATA ENTRY'!W815,"")))</f>
        <v/>
      </c>
      <c r="CO816" s="3" t="str">
        <f>IF('DATA ENTRY'!CK815="","",IF('DATA ENTRY'!X815="","",IF(AND($CD$4='DATA ENTRY'!CK815,$CG$4='DATA ENTRY'!D815),'DATA ENTRY'!X815,"")))</f>
        <v/>
      </c>
      <c r="CP816" s="108" t="str">
        <f t="shared" si="199"/>
        <v/>
      </c>
      <c r="CQ816" s="108" t="str">
        <f>IF('DATA ENTRY'!CK815="","",IF('DATA ENTRY'!G815="","",IF(AND($CD$4='DATA ENTRY'!CK815,$CG$4='DATA ENTRY'!D815),'DATA ENTRY'!G815,"")))</f>
        <v/>
      </c>
      <c r="CR816" s="230" t="str">
        <f>IF('DATA ENTRY'!CK815="","",IF('DATA ENTRY'!D815="","",IF(AND($CD$4='DATA ENTRY'!CK815,$CG$4='DATA ENTRY'!D815),'DATA ENTRY'!D815,"")))</f>
        <v/>
      </c>
      <c r="CS816">
        <f t="shared" si="200"/>
        <v>0</v>
      </c>
      <c r="CT816">
        <f t="shared" si="201"/>
        <v>0</v>
      </c>
      <c r="CV816" s="139"/>
      <c r="CX816">
        <f t="shared" si="202"/>
        <v>0</v>
      </c>
      <c r="DB816" t="str">
        <f t="shared" si="209"/>
        <v/>
      </c>
      <c r="DC816" t="str">
        <f t="shared" si="210"/>
        <v/>
      </c>
      <c r="DD816" s="224">
        <v>810</v>
      </c>
      <c r="DE816" s="3" t="str">
        <f>IF('DATA ENTRY'!CK815="","",IF('DATA ENTRY'!B815="","",IF(AND($DF$4='DATA ENTRY'!D815),'DATA ENTRY'!B815,"")))</f>
        <v/>
      </c>
      <c r="DF816" s="3" t="str">
        <f>IF('DATA ENTRY'!CK815="","",IF('DATA ENTRY'!C815="","",IF(AND($DF$4='DATA ENTRY'!D815),'DATA ENTRY'!C815,"")))</f>
        <v/>
      </c>
      <c r="DG816" s="4" t="str">
        <f>IF('DATA ENTRY'!CK815="","",IF('DATA ENTRY'!I815="","",IF(AND($DF$4='DATA ENTRY'!D815),'DATA ENTRY'!I815,"")))</f>
        <v/>
      </c>
      <c r="DH816" s="4" t="str">
        <f>IF('DATA ENTRY'!CK815="","",IF('DATA ENTRY'!CK815="","",IF(AND($DF$4='DATA ENTRY'!D815),'DATA ENTRY'!CK815,"")))</f>
        <v/>
      </c>
      <c r="DI816" s="3" t="str">
        <f>IF('DATA ENTRY'!CK815="","",IF('DATA ENTRY'!N815="","",IF(AND($DF$4='DATA ENTRY'!D815),'DATA ENTRY'!N815,"")))</f>
        <v/>
      </c>
      <c r="DJ816" s="107" t="str">
        <f>IF('DATA ENTRY'!CK815="","",IF('DATA ENTRY'!O815="","",IF(AND($DF$4='DATA ENTRY'!D815),'DATA ENTRY'!O815,"")))</f>
        <v/>
      </c>
      <c r="DK816" s="3" t="str">
        <f>IF('DATA ENTRY'!CK815="","",IF('DATA ENTRY'!P815="","",IF(AND($DF$4='DATA ENTRY'!D815),'DATA ENTRY'!P815,"")))</f>
        <v/>
      </c>
      <c r="DL816" s="107" t="str">
        <f>IF('DATA ENTRY'!CK815="","",IF('DATA ENTRY'!Q815="","",IF(AND($DF$4='DATA ENTRY'!D815),'DATA ENTRY'!Q815,"")))</f>
        <v/>
      </c>
      <c r="DM816" s="3" t="str">
        <f>IF('DATA ENTRY'!CK815="","",IF('DATA ENTRY'!R815="","",IF(AND($DF$4='DATA ENTRY'!D815),'DATA ENTRY'!R815,"")))</f>
        <v/>
      </c>
      <c r="DN816" s="107" t="str">
        <f>IF('DATA ENTRY'!CK815="","",IF('DATA ENTRY'!S815="","",IF(AND($DF$4='DATA ENTRY'!D815),'DATA ENTRY'!S815,"")))</f>
        <v/>
      </c>
      <c r="DO816" s="3" t="str">
        <f>IF('DATA ENTRY'!CK815="","",IF('DATA ENTRY'!E815="","",IF(AND($DF$4='DATA ENTRY'!D815),'DATA ENTRY'!E815,"")))</f>
        <v/>
      </c>
      <c r="DP816" s="3" t="str">
        <f>IF('DATA ENTRY'!CK815="","",IF('DATA ENTRY'!D815="","",IF(AND($DF$4='DATA ENTRY'!D815),'DATA ENTRY'!D815,"")))</f>
        <v/>
      </c>
      <c r="DQ816" s="3" t="str">
        <f>IF('DATA ENTRY'!CK815="","",IF('DATA ENTRY'!W815="","",IF(AND($DF$4='DATA ENTRY'!D815),'DATA ENTRY'!W815,"")))</f>
        <v/>
      </c>
      <c r="DR816" s="3" t="str">
        <f>IF('DATA ENTRY'!CK815="","",IF('DATA ENTRY'!X815="","",IF(AND($DF$4='DATA ENTRY'!D815),'DATA ENTRY'!X815,"")))</f>
        <v/>
      </c>
      <c r="DS816" s="108" t="str">
        <f t="shared" si="203"/>
        <v/>
      </c>
      <c r="DT816" s="108" t="str">
        <f>IF('DATA ENTRY'!CK815="","",IF('DATA ENTRY'!D815="","",IF(AND($DF$4='DATA ENTRY'!D815),'DATA ENTRY'!G815,"")))</f>
        <v/>
      </c>
      <c r="DY816">
        <f t="shared" si="204"/>
        <v>0</v>
      </c>
      <c r="EB816" t="str">
        <f t="shared" si="205"/>
        <v/>
      </c>
      <c r="EC816" t="str">
        <f t="shared" si="206"/>
        <v/>
      </c>
      <c r="ED816" s="224">
        <v>810</v>
      </c>
      <c r="EE816" s="3" t="str">
        <f>IF('DATA ENTRY'!CK815="","",IF('DATA ENTRY'!B815="","",IF(AND($EF$4='DATA ENTRY'!G815,$EH$4='DATA ENTRY'!F815),'DATA ENTRY'!B815,"")))</f>
        <v/>
      </c>
      <c r="EF816" s="3" t="str">
        <f>IF('DATA ENTRY'!CK815="","",IF('DATA ENTRY'!C815="","",IF(AND($EF$4='DATA ENTRY'!G815,$EH$4='DATA ENTRY'!F815),'DATA ENTRY'!C815,"")))</f>
        <v/>
      </c>
      <c r="EG816" s="4" t="str">
        <f>IF('DATA ENTRY'!CK815="","",IF('DATA ENTRY'!I815="","",IF(AND($EF$4='DATA ENTRY'!G815,$EH$4='DATA ENTRY'!F815),'DATA ENTRY'!I815,"")))</f>
        <v/>
      </c>
      <c r="EH816" s="4" t="str">
        <f>IF('DATA ENTRY'!CK815="","",IF('DATA ENTRY'!CK815="","",IF(AND($EF$4='DATA ENTRY'!G815,$EH$4='DATA ENTRY'!F815),'DATA ENTRY'!CK815,"")))</f>
        <v/>
      </c>
      <c r="EI816" s="3" t="str">
        <f>IF('DATA ENTRY'!CK815="","",IF('DATA ENTRY'!N815="","",IF(AND($EF$4='DATA ENTRY'!G815,$EH$4='DATA ENTRY'!F815),'DATA ENTRY'!N815,"")))</f>
        <v/>
      </c>
      <c r="EJ816" s="107" t="str">
        <f>IF('DATA ENTRY'!CK815="","",IF('DATA ENTRY'!O815="","",IF(AND($EF$4='DATA ENTRY'!G815,$EH$4='DATA ENTRY'!F815),'DATA ENTRY'!O815,"")))</f>
        <v/>
      </c>
      <c r="EK816" s="3" t="str">
        <f>IF('DATA ENTRY'!CK815="","",IF('DATA ENTRY'!P815="","",IF(AND($EF$4='DATA ENTRY'!G815,$EH$4='DATA ENTRY'!F815),'DATA ENTRY'!P815,"")))</f>
        <v/>
      </c>
      <c r="EL816" s="107" t="str">
        <f>IF('DATA ENTRY'!CK815="","",IF('DATA ENTRY'!Q815="","",IF(AND($EF$4='DATA ENTRY'!G815,$EH$4='DATA ENTRY'!F815),'DATA ENTRY'!Q815,"")))</f>
        <v/>
      </c>
      <c r="EM816" s="3" t="str">
        <f>IF('DATA ENTRY'!CK815="","",IF('DATA ENTRY'!R815="","",IF(AND($EF$4='DATA ENTRY'!G815,$EH$4='DATA ENTRY'!F815),'DATA ENTRY'!R815,"")))</f>
        <v/>
      </c>
      <c r="EN816" s="107" t="str">
        <f>IF('DATA ENTRY'!CK815="","",IF('DATA ENTRY'!S815="","",IF(AND($EF$4='DATA ENTRY'!G815,$EH$4='DATA ENTRY'!F815),'DATA ENTRY'!S815,"")))</f>
        <v/>
      </c>
      <c r="EO816" s="3" t="str">
        <f>IF('DATA ENTRY'!CK815="","",IF('DATA ENTRY'!E815="","",IF(AND($EF$4='DATA ENTRY'!G815,$EH$4='DATA ENTRY'!F815),'DATA ENTRY'!E815,"")))</f>
        <v/>
      </c>
      <c r="EP816" s="3" t="str">
        <f>IF('DATA ENTRY'!CK815="","",IF('DATA ENTRY'!D815="","",IF(AND($EF$4='DATA ENTRY'!G815,$EH$4='DATA ENTRY'!F815),'DATA ENTRY'!D815,"")))</f>
        <v/>
      </c>
      <c r="EQ816" s="3" t="str">
        <f>IF('DATA ENTRY'!CK815="","",IF('DATA ENTRY'!W815="","",IF(AND($EF$4='DATA ENTRY'!G815,$EH$4='DATA ENTRY'!F815),'DATA ENTRY'!W815,"")))</f>
        <v/>
      </c>
      <c r="ER816" s="3" t="str">
        <f>IF('DATA ENTRY'!CK815="","",IF('DATA ENTRY'!X815="","",IF(AND($EF$4='DATA ENTRY'!G815,$EH$4='DATA ENTRY'!F815),'DATA ENTRY'!X815,"")))</f>
        <v/>
      </c>
      <c r="ES816" s="108" t="str">
        <f t="shared" si="207"/>
        <v/>
      </c>
      <c r="ET816" s="108" t="str">
        <f>IF('DATA ENTRY'!CK815="","",IF('DATA ENTRY'!D815="","",IF(AND($EF$4='DATA ENTRY'!G815,$EH$4='DATA ENTRY'!F815),'DATA ENTRY'!G815,"")))</f>
        <v/>
      </c>
      <c r="EY816">
        <f t="shared" si="208"/>
        <v>0</v>
      </c>
    </row>
    <row r="817" spans="1:155">
      <c r="A817" t="str">
        <f>IF(S817=0,"",1+(MAX($A$7:A816)))</f>
        <v/>
      </c>
      <c r="B817" s="224">
        <v>811</v>
      </c>
      <c r="C817" s="3" t="str">
        <f>IF('DATA ENTRY'!CK816="","",IF('DATA ENTRY'!B816="","",IF($D$4="All Post",'DATA ENTRY'!B816,IF(AND($D$4='DATA ENTRY'!CK816),'DATA ENTRY'!B816,""))))</f>
        <v/>
      </c>
      <c r="D817" s="3" t="str">
        <f>IF('DATA ENTRY'!CK816="","",IF('DATA ENTRY'!C816="","",IF($D$4="All Post",'DATA ENTRY'!C816,IF(AND($D$4='DATA ENTRY'!CK816),'DATA ENTRY'!C816,""))))</f>
        <v/>
      </c>
      <c r="E817" s="4" t="str">
        <f>IF('DATA ENTRY'!CK816="","",IF('DATA ENTRY'!I816="","",IF($D$4="All Post",'DATA ENTRY'!I816,IF(AND($D$4='DATA ENTRY'!CK816),'DATA ENTRY'!I816,""))))</f>
        <v/>
      </c>
      <c r="F817" s="4" t="str">
        <f>IF('DATA ENTRY'!CK816="","",IF('DATA ENTRY'!CK816="","",IF($D$4="All Post",'DATA ENTRY'!CK816,IF(AND($D$4='DATA ENTRY'!CK816),'DATA ENTRY'!CK816,""))))</f>
        <v/>
      </c>
      <c r="G817" s="3" t="str">
        <f>IF('DATA ENTRY'!CK816="","",IF('DATA ENTRY'!N816="","",IF($D$4="All Post",'DATA ENTRY'!N816,IF(AND($D$4='DATA ENTRY'!CK816),'DATA ENTRY'!N816,""))))</f>
        <v/>
      </c>
      <c r="H817" s="107" t="str">
        <f>IF('DATA ENTRY'!CK816="","",IF('DATA ENTRY'!O816="","",IF($D$4="All Post",'DATA ENTRY'!O816,IF(AND($D$4='DATA ENTRY'!CK816),'DATA ENTRY'!O816,""))))</f>
        <v/>
      </c>
      <c r="I817" s="3" t="str">
        <f>IF('DATA ENTRY'!CK816="","",IF('DATA ENTRY'!P816="","",IF($D$4="All Post",'DATA ENTRY'!P816,IF(AND($D$4='DATA ENTRY'!CK816),'DATA ENTRY'!P816,""))))</f>
        <v/>
      </c>
      <c r="J817" s="107" t="str">
        <f>IF('DATA ENTRY'!CK816="","",IF('DATA ENTRY'!Q816="","",IF($D$4="All Post",'DATA ENTRY'!Q816,IF(AND($D$4='DATA ENTRY'!CK816),'DATA ENTRY'!Q816,""))))</f>
        <v/>
      </c>
      <c r="K817" s="3" t="str">
        <f>IF('DATA ENTRY'!CK816="","",IF('DATA ENTRY'!R816="","",IF($D$4="All Post",'DATA ENTRY'!R816,IF(AND($D$4='DATA ENTRY'!CK816),'DATA ENTRY'!R816,""))))</f>
        <v/>
      </c>
      <c r="L817" s="3" t="str">
        <f>IF('DATA ENTRY'!CK816="","",IF('DATA ENTRY'!S816="","",IF($D$4="All Post",'DATA ENTRY'!S816,IF(AND($D$4='DATA ENTRY'!CK816),'DATA ENTRY'!S816,""))))</f>
        <v/>
      </c>
      <c r="M817" s="3" t="str">
        <f>IF('DATA ENTRY'!CK816="","",IF('DATA ENTRY'!E816="","",IF($D$4="All Post",'DATA ENTRY'!E816,IF(AND($D$4='DATA ENTRY'!CK816),'DATA ENTRY'!E816,""))))</f>
        <v/>
      </c>
      <c r="N817" s="3" t="str">
        <f>IF('DATA ENTRY'!CK816="","",IF('DATA ENTRY'!W816="","",IF($D$4="All Post",'DATA ENTRY'!W816,IF(AND($D$4='DATA ENTRY'!CK816),'DATA ENTRY'!W816,""))))</f>
        <v/>
      </c>
      <c r="O817" s="3" t="str">
        <f>IF('DATA ENTRY'!CK816="","",IF('DATA ENTRY'!X816="","",IF($D$4="All Post",'DATA ENTRY'!X816,IF(AND($D$4='DATA ENTRY'!CK816),'DATA ENTRY'!X816,""))))</f>
        <v/>
      </c>
      <c r="P817" s="3" t="str">
        <f>IF('DATA ENTRY'!CK816="","",IF('DATA ENTRY'!G816="","",IF($D$4="All Post",'DATA ENTRY'!G816,IF(AND($D$4='DATA ENTRY'!CK816),'DATA ENTRY'!G816,""))))</f>
        <v/>
      </c>
      <c r="S817">
        <f t="shared" si="195"/>
        <v>0</v>
      </c>
      <c r="T817" t="str">
        <f t="shared" si="196"/>
        <v/>
      </c>
      <c r="BZ817" t="str">
        <f t="shared" si="197"/>
        <v/>
      </c>
      <c r="CA817" t="str">
        <f t="shared" si="198"/>
        <v/>
      </c>
      <c r="CB817" s="224">
        <v>811</v>
      </c>
      <c r="CC817" s="3" t="str">
        <f>IF('DATA ENTRY'!CK816="","",IF('DATA ENTRY'!B816="","",IF(AND($CD$4='DATA ENTRY'!CK816,$CG$4='DATA ENTRY'!D816),'DATA ENTRY'!B816,"")))</f>
        <v/>
      </c>
      <c r="CD817" s="3" t="str">
        <f>IF('DATA ENTRY'!CK816="","",IF('DATA ENTRY'!C816="","",IF(AND($CD$4='DATA ENTRY'!CK816,$CG$4='DATA ENTRY'!D816),'DATA ENTRY'!C816,"")))</f>
        <v/>
      </c>
      <c r="CE817" s="4" t="str">
        <f>IF('DATA ENTRY'!CK816="","",IF('DATA ENTRY'!I816="","",IF(AND($CD$4='DATA ENTRY'!CK816,$CG$4='DATA ENTRY'!D816),'DATA ENTRY'!I816,"")))</f>
        <v/>
      </c>
      <c r="CF817" s="4" t="str">
        <f>IF('DATA ENTRY'!CK816="","",IF('DATA ENTRY'!CK816="","",IF(AND($CD$4='DATA ENTRY'!CK816,$CG$4='DATA ENTRY'!D816),'DATA ENTRY'!CK816,"")))</f>
        <v/>
      </c>
      <c r="CG817" s="3" t="str">
        <f>IF('DATA ENTRY'!CK816="","",IF('DATA ENTRY'!N816="","",IF(AND($CD$4='DATA ENTRY'!CK816,$CG$4='DATA ENTRY'!D816),'DATA ENTRY'!N816,"")))</f>
        <v/>
      </c>
      <c r="CH817" s="107" t="str">
        <f>IF('DATA ENTRY'!CK816="","",IF('DATA ENTRY'!O816="","",IF(AND($CD$4='DATA ENTRY'!CK816,$CG$4='DATA ENTRY'!D816),'DATA ENTRY'!O816,"")))</f>
        <v/>
      </c>
      <c r="CI817" s="3" t="str">
        <f>IF('DATA ENTRY'!CK816="","",IF('DATA ENTRY'!P816="","",IF(AND($CD$4='DATA ENTRY'!CK816,$CG$4='DATA ENTRY'!D816),'DATA ENTRY'!P816,"")))</f>
        <v/>
      </c>
      <c r="CJ817" s="107" t="str">
        <f>IF('DATA ENTRY'!CK816="","",IF('DATA ENTRY'!Q816="","",IF(AND($CD$4='DATA ENTRY'!CK816,$CG$4='DATA ENTRY'!D816),'DATA ENTRY'!Q816,"")))</f>
        <v/>
      </c>
      <c r="CK817" s="3" t="str">
        <f>IF('DATA ENTRY'!CK816="","",IF('DATA ENTRY'!R816="","",IF(AND($CD$4='DATA ENTRY'!CK816,$CG$4='DATA ENTRY'!D816),'DATA ENTRY'!R816,"")))</f>
        <v/>
      </c>
      <c r="CL817" s="3" t="str">
        <f>IF('DATA ENTRY'!CK816="","",IF('DATA ENTRY'!S816="","",IF(AND($CD$4='DATA ENTRY'!CK816,$CG$4='DATA ENTRY'!D816),'DATA ENTRY'!S816,"")))</f>
        <v/>
      </c>
      <c r="CM817" s="3" t="str">
        <f>IF('DATA ENTRY'!CK816="","",IF('DATA ENTRY'!E816="","",IF(AND($CD$4='DATA ENTRY'!CK816,$CG$4='DATA ENTRY'!D816),'DATA ENTRY'!E816,"")))</f>
        <v/>
      </c>
      <c r="CN817" s="3" t="str">
        <f>IF('DATA ENTRY'!CK816="","",IF('DATA ENTRY'!W816="","",IF(AND($CD$4='DATA ENTRY'!CK816,$CG$4='DATA ENTRY'!D816),'DATA ENTRY'!W816,"")))</f>
        <v/>
      </c>
      <c r="CO817" s="3" t="str">
        <f>IF('DATA ENTRY'!CK816="","",IF('DATA ENTRY'!X816="","",IF(AND($CD$4='DATA ENTRY'!CK816,$CG$4='DATA ENTRY'!D816),'DATA ENTRY'!X816,"")))</f>
        <v/>
      </c>
      <c r="CP817" s="108" t="str">
        <f t="shared" si="199"/>
        <v/>
      </c>
      <c r="CQ817" s="108" t="str">
        <f>IF('DATA ENTRY'!CK816="","",IF('DATA ENTRY'!G816="","",IF(AND($CD$4='DATA ENTRY'!CK816,$CG$4='DATA ENTRY'!D816),'DATA ENTRY'!G816,"")))</f>
        <v/>
      </c>
      <c r="CR817" s="230" t="str">
        <f>IF('DATA ENTRY'!CK816="","",IF('DATA ENTRY'!D816="","",IF(AND($CD$4='DATA ENTRY'!CK816,$CG$4='DATA ENTRY'!D816),'DATA ENTRY'!D816,"")))</f>
        <v/>
      </c>
      <c r="CS817">
        <f t="shared" si="200"/>
        <v>0</v>
      </c>
      <c r="CT817">
        <f t="shared" si="201"/>
        <v>0</v>
      </c>
      <c r="CV817" s="139"/>
      <c r="CX817">
        <f t="shared" si="202"/>
        <v>0</v>
      </c>
      <c r="DB817" t="str">
        <f t="shared" si="209"/>
        <v/>
      </c>
      <c r="DC817" t="str">
        <f t="shared" si="210"/>
        <v/>
      </c>
      <c r="DD817" s="224">
        <v>811</v>
      </c>
      <c r="DE817" s="3" t="str">
        <f>IF('DATA ENTRY'!CK816="","",IF('DATA ENTRY'!B816="","",IF(AND($DF$4='DATA ENTRY'!D816),'DATA ENTRY'!B816,"")))</f>
        <v/>
      </c>
      <c r="DF817" s="3" t="str">
        <f>IF('DATA ENTRY'!CK816="","",IF('DATA ENTRY'!C816="","",IF(AND($DF$4='DATA ENTRY'!D816),'DATA ENTRY'!C816,"")))</f>
        <v/>
      </c>
      <c r="DG817" s="4" t="str">
        <f>IF('DATA ENTRY'!CK816="","",IF('DATA ENTRY'!I816="","",IF(AND($DF$4='DATA ENTRY'!D816),'DATA ENTRY'!I816,"")))</f>
        <v/>
      </c>
      <c r="DH817" s="4" t="str">
        <f>IF('DATA ENTRY'!CK816="","",IF('DATA ENTRY'!CK816="","",IF(AND($DF$4='DATA ENTRY'!D816),'DATA ENTRY'!CK816,"")))</f>
        <v/>
      </c>
      <c r="DI817" s="3" t="str">
        <f>IF('DATA ENTRY'!CK816="","",IF('DATA ENTRY'!N816="","",IF(AND($DF$4='DATA ENTRY'!D816),'DATA ENTRY'!N816,"")))</f>
        <v/>
      </c>
      <c r="DJ817" s="107" t="str">
        <f>IF('DATA ENTRY'!CK816="","",IF('DATA ENTRY'!O816="","",IF(AND($DF$4='DATA ENTRY'!D816),'DATA ENTRY'!O816,"")))</f>
        <v/>
      </c>
      <c r="DK817" s="3" t="str">
        <f>IF('DATA ENTRY'!CK816="","",IF('DATA ENTRY'!P816="","",IF(AND($DF$4='DATA ENTRY'!D816),'DATA ENTRY'!P816,"")))</f>
        <v/>
      </c>
      <c r="DL817" s="107" t="str">
        <f>IF('DATA ENTRY'!CK816="","",IF('DATA ENTRY'!Q816="","",IF(AND($DF$4='DATA ENTRY'!D816),'DATA ENTRY'!Q816,"")))</f>
        <v/>
      </c>
      <c r="DM817" s="3" t="str">
        <f>IF('DATA ENTRY'!CK816="","",IF('DATA ENTRY'!R816="","",IF(AND($DF$4='DATA ENTRY'!D816),'DATA ENTRY'!R816,"")))</f>
        <v/>
      </c>
      <c r="DN817" s="107" t="str">
        <f>IF('DATA ENTRY'!CK816="","",IF('DATA ENTRY'!S816="","",IF(AND($DF$4='DATA ENTRY'!D816),'DATA ENTRY'!S816,"")))</f>
        <v/>
      </c>
      <c r="DO817" s="3" t="str">
        <f>IF('DATA ENTRY'!CK816="","",IF('DATA ENTRY'!E816="","",IF(AND($DF$4='DATA ENTRY'!D816),'DATA ENTRY'!E816,"")))</f>
        <v/>
      </c>
      <c r="DP817" s="3" t="str">
        <f>IF('DATA ENTRY'!CK816="","",IF('DATA ENTRY'!D816="","",IF(AND($DF$4='DATA ENTRY'!D816),'DATA ENTRY'!D816,"")))</f>
        <v/>
      </c>
      <c r="DQ817" s="3" t="str">
        <f>IF('DATA ENTRY'!CK816="","",IF('DATA ENTRY'!W816="","",IF(AND($DF$4='DATA ENTRY'!D816),'DATA ENTRY'!W816,"")))</f>
        <v/>
      </c>
      <c r="DR817" s="3" t="str">
        <f>IF('DATA ENTRY'!CK816="","",IF('DATA ENTRY'!X816="","",IF(AND($DF$4='DATA ENTRY'!D816),'DATA ENTRY'!X816,"")))</f>
        <v/>
      </c>
      <c r="DS817" s="108" t="str">
        <f t="shared" si="203"/>
        <v/>
      </c>
      <c r="DT817" s="108" t="str">
        <f>IF('DATA ENTRY'!CK816="","",IF('DATA ENTRY'!D816="","",IF(AND($DF$4='DATA ENTRY'!D816),'DATA ENTRY'!G816,"")))</f>
        <v/>
      </c>
      <c r="DY817">
        <f t="shared" si="204"/>
        <v>0</v>
      </c>
      <c r="EB817" t="str">
        <f t="shared" si="205"/>
        <v/>
      </c>
      <c r="EC817" t="str">
        <f t="shared" si="206"/>
        <v/>
      </c>
      <c r="ED817" s="224">
        <v>811</v>
      </c>
      <c r="EE817" s="3" t="str">
        <f>IF('DATA ENTRY'!CK816="","",IF('DATA ENTRY'!B816="","",IF(AND($EF$4='DATA ENTRY'!G816,$EH$4='DATA ENTRY'!F816),'DATA ENTRY'!B816,"")))</f>
        <v/>
      </c>
      <c r="EF817" s="3" t="str">
        <f>IF('DATA ENTRY'!CK816="","",IF('DATA ENTRY'!C816="","",IF(AND($EF$4='DATA ENTRY'!G816,$EH$4='DATA ENTRY'!F816),'DATA ENTRY'!C816,"")))</f>
        <v/>
      </c>
      <c r="EG817" s="4" t="str">
        <f>IF('DATA ENTRY'!CK816="","",IF('DATA ENTRY'!I816="","",IF(AND($EF$4='DATA ENTRY'!G816,$EH$4='DATA ENTRY'!F816),'DATA ENTRY'!I816,"")))</f>
        <v/>
      </c>
      <c r="EH817" s="4" t="str">
        <f>IF('DATA ENTRY'!CK816="","",IF('DATA ENTRY'!CK816="","",IF(AND($EF$4='DATA ENTRY'!G816,$EH$4='DATA ENTRY'!F816),'DATA ENTRY'!CK816,"")))</f>
        <v/>
      </c>
      <c r="EI817" s="3" t="str">
        <f>IF('DATA ENTRY'!CK816="","",IF('DATA ENTRY'!N816="","",IF(AND($EF$4='DATA ENTRY'!G816,$EH$4='DATA ENTRY'!F816),'DATA ENTRY'!N816,"")))</f>
        <v/>
      </c>
      <c r="EJ817" s="107" t="str">
        <f>IF('DATA ENTRY'!CK816="","",IF('DATA ENTRY'!O816="","",IF(AND($EF$4='DATA ENTRY'!G816,$EH$4='DATA ENTRY'!F816),'DATA ENTRY'!O816,"")))</f>
        <v/>
      </c>
      <c r="EK817" s="3" t="str">
        <f>IF('DATA ENTRY'!CK816="","",IF('DATA ENTRY'!P816="","",IF(AND($EF$4='DATA ENTRY'!G816,$EH$4='DATA ENTRY'!F816),'DATA ENTRY'!P816,"")))</f>
        <v/>
      </c>
      <c r="EL817" s="107" t="str">
        <f>IF('DATA ENTRY'!CK816="","",IF('DATA ENTRY'!Q816="","",IF(AND($EF$4='DATA ENTRY'!G816,$EH$4='DATA ENTRY'!F816),'DATA ENTRY'!Q816,"")))</f>
        <v/>
      </c>
      <c r="EM817" s="3" t="str">
        <f>IF('DATA ENTRY'!CK816="","",IF('DATA ENTRY'!R816="","",IF(AND($EF$4='DATA ENTRY'!G816,$EH$4='DATA ENTRY'!F816),'DATA ENTRY'!R816,"")))</f>
        <v/>
      </c>
      <c r="EN817" s="107" t="str">
        <f>IF('DATA ENTRY'!CK816="","",IF('DATA ENTRY'!S816="","",IF(AND($EF$4='DATA ENTRY'!G816,$EH$4='DATA ENTRY'!F816),'DATA ENTRY'!S816,"")))</f>
        <v/>
      </c>
      <c r="EO817" s="3" t="str">
        <f>IF('DATA ENTRY'!CK816="","",IF('DATA ENTRY'!E816="","",IF(AND($EF$4='DATA ENTRY'!G816,$EH$4='DATA ENTRY'!F816),'DATA ENTRY'!E816,"")))</f>
        <v/>
      </c>
      <c r="EP817" s="3" t="str">
        <f>IF('DATA ENTRY'!CK816="","",IF('DATA ENTRY'!D816="","",IF(AND($EF$4='DATA ENTRY'!G816,$EH$4='DATA ENTRY'!F816),'DATA ENTRY'!D816,"")))</f>
        <v/>
      </c>
      <c r="EQ817" s="3" t="str">
        <f>IF('DATA ENTRY'!CK816="","",IF('DATA ENTRY'!W816="","",IF(AND($EF$4='DATA ENTRY'!G816,$EH$4='DATA ENTRY'!F816),'DATA ENTRY'!W816,"")))</f>
        <v/>
      </c>
      <c r="ER817" s="3" t="str">
        <f>IF('DATA ENTRY'!CK816="","",IF('DATA ENTRY'!X816="","",IF(AND($EF$4='DATA ENTRY'!G816,$EH$4='DATA ENTRY'!F816),'DATA ENTRY'!X816,"")))</f>
        <v/>
      </c>
      <c r="ES817" s="108" t="str">
        <f t="shared" si="207"/>
        <v/>
      </c>
      <c r="ET817" s="108" t="str">
        <f>IF('DATA ENTRY'!CK816="","",IF('DATA ENTRY'!D816="","",IF(AND($EF$4='DATA ENTRY'!G816,$EH$4='DATA ENTRY'!F816),'DATA ENTRY'!G816,"")))</f>
        <v/>
      </c>
      <c r="EY817">
        <f t="shared" si="208"/>
        <v>0</v>
      </c>
    </row>
    <row r="818" spans="1:155">
      <c r="A818" t="str">
        <f>IF(S818=0,"",1+(MAX($A$7:A817)))</f>
        <v/>
      </c>
      <c r="B818" s="224">
        <v>812</v>
      </c>
      <c r="C818" s="3" t="str">
        <f>IF('DATA ENTRY'!CK817="","",IF('DATA ENTRY'!B817="","",IF($D$4="All Post",'DATA ENTRY'!B817,IF(AND($D$4='DATA ENTRY'!CK817),'DATA ENTRY'!B817,""))))</f>
        <v/>
      </c>
      <c r="D818" s="3" t="str">
        <f>IF('DATA ENTRY'!CK817="","",IF('DATA ENTRY'!C817="","",IF($D$4="All Post",'DATA ENTRY'!C817,IF(AND($D$4='DATA ENTRY'!CK817),'DATA ENTRY'!C817,""))))</f>
        <v/>
      </c>
      <c r="E818" s="4" t="str">
        <f>IF('DATA ENTRY'!CK817="","",IF('DATA ENTRY'!I817="","",IF($D$4="All Post",'DATA ENTRY'!I817,IF(AND($D$4='DATA ENTRY'!CK817),'DATA ENTRY'!I817,""))))</f>
        <v/>
      </c>
      <c r="F818" s="4" t="str">
        <f>IF('DATA ENTRY'!CK817="","",IF('DATA ENTRY'!CK817="","",IF($D$4="All Post",'DATA ENTRY'!CK817,IF(AND($D$4='DATA ENTRY'!CK817),'DATA ENTRY'!CK817,""))))</f>
        <v/>
      </c>
      <c r="G818" s="3" t="str">
        <f>IF('DATA ENTRY'!CK817="","",IF('DATA ENTRY'!N817="","",IF($D$4="All Post",'DATA ENTRY'!N817,IF(AND($D$4='DATA ENTRY'!CK817),'DATA ENTRY'!N817,""))))</f>
        <v/>
      </c>
      <c r="H818" s="107" t="str">
        <f>IF('DATA ENTRY'!CK817="","",IF('DATA ENTRY'!O817="","",IF($D$4="All Post",'DATA ENTRY'!O817,IF(AND($D$4='DATA ENTRY'!CK817),'DATA ENTRY'!O817,""))))</f>
        <v/>
      </c>
      <c r="I818" s="3" t="str">
        <f>IF('DATA ENTRY'!CK817="","",IF('DATA ENTRY'!P817="","",IF($D$4="All Post",'DATA ENTRY'!P817,IF(AND($D$4='DATA ENTRY'!CK817),'DATA ENTRY'!P817,""))))</f>
        <v/>
      </c>
      <c r="J818" s="107" t="str">
        <f>IF('DATA ENTRY'!CK817="","",IF('DATA ENTRY'!Q817="","",IF($D$4="All Post",'DATA ENTRY'!Q817,IF(AND($D$4='DATA ENTRY'!CK817),'DATA ENTRY'!Q817,""))))</f>
        <v/>
      </c>
      <c r="K818" s="3" t="str">
        <f>IF('DATA ENTRY'!CK817="","",IF('DATA ENTRY'!R817="","",IF($D$4="All Post",'DATA ENTRY'!R817,IF(AND($D$4='DATA ENTRY'!CK817),'DATA ENTRY'!R817,""))))</f>
        <v/>
      </c>
      <c r="L818" s="3" t="str">
        <f>IF('DATA ENTRY'!CK817="","",IF('DATA ENTRY'!S817="","",IF($D$4="All Post",'DATA ENTRY'!S817,IF(AND($D$4='DATA ENTRY'!CK817),'DATA ENTRY'!S817,""))))</f>
        <v/>
      </c>
      <c r="M818" s="3" t="str">
        <f>IF('DATA ENTRY'!CK817="","",IF('DATA ENTRY'!E817="","",IF($D$4="All Post",'DATA ENTRY'!E817,IF(AND($D$4='DATA ENTRY'!CK817),'DATA ENTRY'!E817,""))))</f>
        <v/>
      </c>
      <c r="N818" s="3" t="str">
        <f>IF('DATA ENTRY'!CK817="","",IF('DATA ENTRY'!W817="","",IF($D$4="All Post",'DATA ENTRY'!W817,IF(AND($D$4='DATA ENTRY'!CK817),'DATA ENTRY'!W817,""))))</f>
        <v/>
      </c>
      <c r="O818" s="3" t="str">
        <f>IF('DATA ENTRY'!CK817="","",IF('DATA ENTRY'!X817="","",IF($D$4="All Post",'DATA ENTRY'!X817,IF(AND($D$4='DATA ENTRY'!CK817),'DATA ENTRY'!X817,""))))</f>
        <v/>
      </c>
      <c r="P818" s="3" t="str">
        <f>IF('DATA ENTRY'!CK817="","",IF('DATA ENTRY'!G817="","",IF($D$4="All Post",'DATA ENTRY'!G817,IF(AND($D$4='DATA ENTRY'!CK817),'DATA ENTRY'!G817,""))))</f>
        <v/>
      </c>
      <c r="S818">
        <f t="shared" si="195"/>
        <v>0</v>
      </c>
      <c r="T818" t="str">
        <f t="shared" si="196"/>
        <v/>
      </c>
      <c r="BZ818" t="str">
        <f t="shared" si="197"/>
        <v/>
      </c>
      <c r="CA818" t="str">
        <f t="shared" si="198"/>
        <v/>
      </c>
      <c r="CB818" s="224">
        <v>812</v>
      </c>
      <c r="CC818" s="3" t="str">
        <f>IF('DATA ENTRY'!CK817="","",IF('DATA ENTRY'!B817="","",IF(AND($CD$4='DATA ENTRY'!CK817,$CG$4='DATA ENTRY'!D817),'DATA ENTRY'!B817,"")))</f>
        <v/>
      </c>
      <c r="CD818" s="3" t="str">
        <f>IF('DATA ENTRY'!CK817="","",IF('DATA ENTRY'!C817="","",IF(AND($CD$4='DATA ENTRY'!CK817,$CG$4='DATA ENTRY'!D817),'DATA ENTRY'!C817,"")))</f>
        <v/>
      </c>
      <c r="CE818" s="4" t="str">
        <f>IF('DATA ENTRY'!CK817="","",IF('DATA ENTRY'!I817="","",IF(AND($CD$4='DATA ENTRY'!CK817,$CG$4='DATA ENTRY'!D817),'DATA ENTRY'!I817,"")))</f>
        <v/>
      </c>
      <c r="CF818" s="4" t="str">
        <f>IF('DATA ENTRY'!CK817="","",IF('DATA ENTRY'!CK817="","",IF(AND($CD$4='DATA ENTRY'!CK817,$CG$4='DATA ENTRY'!D817),'DATA ENTRY'!CK817,"")))</f>
        <v/>
      </c>
      <c r="CG818" s="3" t="str">
        <f>IF('DATA ENTRY'!CK817="","",IF('DATA ENTRY'!N817="","",IF(AND($CD$4='DATA ENTRY'!CK817,$CG$4='DATA ENTRY'!D817),'DATA ENTRY'!N817,"")))</f>
        <v/>
      </c>
      <c r="CH818" s="107" t="str">
        <f>IF('DATA ENTRY'!CK817="","",IF('DATA ENTRY'!O817="","",IF(AND($CD$4='DATA ENTRY'!CK817,$CG$4='DATA ENTRY'!D817),'DATA ENTRY'!O817,"")))</f>
        <v/>
      </c>
      <c r="CI818" s="3" t="str">
        <f>IF('DATA ENTRY'!CK817="","",IF('DATA ENTRY'!P817="","",IF(AND($CD$4='DATA ENTRY'!CK817,$CG$4='DATA ENTRY'!D817),'DATA ENTRY'!P817,"")))</f>
        <v/>
      </c>
      <c r="CJ818" s="107" t="str">
        <f>IF('DATA ENTRY'!CK817="","",IF('DATA ENTRY'!Q817="","",IF(AND($CD$4='DATA ENTRY'!CK817,$CG$4='DATA ENTRY'!D817),'DATA ENTRY'!Q817,"")))</f>
        <v/>
      </c>
      <c r="CK818" s="3" t="str">
        <f>IF('DATA ENTRY'!CK817="","",IF('DATA ENTRY'!R817="","",IF(AND($CD$4='DATA ENTRY'!CK817,$CG$4='DATA ENTRY'!D817),'DATA ENTRY'!R817,"")))</f>
        <v/>
      </c>
      <c r="CL818" s="3" t="str">
        <f>IF('DATA ENTRY'!CK817="","",IF('DATA ENTRY'!S817="","",IF(AND($CD$4='DATA ENTRY'!CK817,$CG$4='DATA ENTRY'!D817),'DATA ENTRY'!S817,"")))</f>
        <v/>
      </c>
      <c r="CM818" s="3" t="str">
        <f>IF('DATA ENTRY'!CK817="","",IF('DATA ENTRY'!E817="","",IF(AND($CD$4='DATA ENTRY'!CK817,$CG$4='DATA ENTRY'!D817),'DATA ENTRY'!E817,"")))</f>
        <v/>
      </c>
      <c r="CN818" s="3" t="str">
        <f>IF('DATA ENTRY'!CK817="","",IF('DATA ENTRY'!W817="","",IF(AND($CD$4='DATA ENTRY'!CK817,$CG$4='DATA ENTRY'!D817),'DATA ENTRY'!W817,"")))</f>
        <v/>
      </c>
      <c r="CO818" s="3" t="str">
        <f>IF('DATA ENTRY'!CK817="","",IF('DATA ENTRY'!X817="","",IF(AND($CD$4='DATA ENTRY'!CK817,$CG$4='DATA ENTRY'!D817),'DATA ENTRY'!X817,"")))</f>
        <v/>
      </c>
      <c r="CP818" s="108" t="str">
        <f t="shared" si="199"/>
        <v/>
      </c>
      <c r="CQ818" s="108" t="str">
        <f>IF('DATA ENTRY'!CK817="","",IF('DATA ENTRY'!G817="","",IF(AND($CD$4='DATA ENTRY'!CK817,$CG$4='DATA ENTRY'!D817),'DATA ENTRY'!G817,"")))</f>
        <v/>
      </c>
      <c r="CR818" s="230" t="str">
        <f>IF('DATA ENTRY'!CK817="","",IF('DATA ENTRY'!D817="","",IF(AND($CD$4='DATA ENTRY'!CK817,$CG$4='DATA ENTRY'!D817),'DATA ENTRY'!D817,"")))</f>
        <v/>
      </c>
      <c r="CS818">
        <f t="shared" si="200"/>
        <v>0</v>
      </c>
      <c r="CT818">
        <f t="shared" si="201"/>
        <v>0</v>
      </c>
      <c r="CV818" s="139"/>
      <c r="CX818">
        <f t="shared" si="202"/>
        <v>0</v>
      </c>
      <c r="DB818" t="str">
        <f t="shared" si="209"/>
        <v/>
      </c>
      <c r="DC818" t="str">
        <f t="shared" si="210"/>
        <v/>
      </c>
      <c r="DD818" s="224">
        <v>812</v>
      </c>
      <c r="DE818" s="3" t="str">
        <f>IF('DATA ENTRY'!CK817="","",IF('DATA ENTRY'!B817="","",IF(AND($DF$4='DATA ENTRY'!D817),'DATA ENTRY'!B817,"")))</f>
        <v/>
      </c>
      <c r="DF818" s="3" t="str">
        <f>IF('DATA ENTRY'!CK817="","",IF('DATA ENTRY'!C817="","",IF(AND($DF$4='DATA ENTRY'!D817),'DATA ENTRY'!C817,"")))</f>
        <v/>
      </c>
      <c r="DG818" s="4" t="str">
        <f>IF('DATA ENTRY'!CK817="","",IF('DATA ENTRY'!I817="","",IF(AND($DF$4='DATA ENTRY'!D817),'DATA ENTRY'!I817,"")))</f>
        <v/>
      </c>
      <c r="DH818" s="4" t="str">
        <f>IF('DATA ENTRY'!CK817="","",IF('DATA ENTRY'!CK817="","",IF(AND($DF$4='DATA ENTRY'!D817),'DATA ENTRY'!CK817,"")))</f>
        <v/>
      </c>
      <c r="DI818" s="3" t="str">
        <f>IF('DATA ENTRY'!CK817="","",IF('DATA ENTRY'!N817="","",IF(AND($DF$4='DATA ENTRY'!D817),'DATA ENTRY'!N817,"")))</f>
        <v/>
      </c>
      <c r="DJ818" s="107" t="str">
        <f>IF('DATA ENTRY'!CK817="","",IF('DATA ENTRY'!O817="","",IF(AND($DF$4='DATA ENTRY'!D817),'DATA ENTRY'!O817,"")))</f>
        <v/>
      </c>
      <c r="DK818" s="3" t="str">
        <f>IF('DATA ENTRY'!CK817="","",IF('DATA ENTRY'!P817="","",IF(AND($DF$4='DATA ENTRY'!D817),'DATA ENTRY'!P817,"")))</f>
        <v/>
      </c>
      <c r="DL818" s="107" t="str">
        <f>IF('DATA ENTRY'!CK817="","",IF('DATA ENTRY'!Q817="","",IF(AND($DF$4='DATA ENTRY'!D817),'DATA ENTRY'!Q817,"")))</f>
        <v/>
      </c>
      <c r="DM818" s="3" t="str">
        <f>IF('DATA ENTRY'!CK817="","",IF('DATA ENTRY'!R817="","",IF(AND($DF$4='DATA ENTRY'!D817),'DATA ENTRY'!R817,"")))</f>
        <v/>
      </c>
      <c r="DN818" s="107" t="str">
        <f>IF('DATA ENTRY'!CK817="","",IF('DATA ENTRY'!S817="","",IF(AND($DF$4='DATA ENTRY'!D817),'DATA ENTRY'!S817,"")))</f>
        <v/>
      </c>
      <c r="DO818" s="3" t="str">
        <f>IF('DATA ENTRY'!CK817="","",IF('DATA ENTRY'!E817="","",IF(AND($DF$4='DATA ENTRY'!D817),'DATA ENTRY'!E817,"")))</f>
        <v/>
      </c>
      <c r="DP818" s="3" t="str">
        <f>IF('DATA ENTRY'!CK817="","",IF('DATA ENTRY'!D817="","",IF(AND($DF$4='DATA ENTRY'!D817),'DATA ENTRY'!D817,"")))</f>
        <v/>
      </c>
      <c r="DQ818" s="3" t="str">
        <f>IF('DATA ENTRY'!CK817="","",IF('DATA ENTRY'!W817="","",IF(AND($DF$4='DATA ENTRY'!D817),'DATA ENTRY'!W817,"")))</f>
        <v/>
      </c>
      <c r="DR818" s="3" t="str">
        <f>IF('DATA ENTRY'!CK817="","",IF('DATA ENTRY'!X817="","",IF(AND($DF$4='DATA ENTRY'!D817),'DATA ENTRY'!X817,"")))</f>
        <v/>
      </c>
      <c r="DS818" s="108" t="str">
        <f t="shared" si="203"/>
        <v/>
      </c>
      <c r="DT818" s="108" t="str">
        <f>IF('DATA ENTRY'!CK817="","",IF('DATA ENTRY'!D817="","",IF(AND($DF$4='DATA ENTRY'!D817),'DATA ENTRY'!G817,"")))</f>
        <v/>
      </c>
      <c r="DY818">
        <f t="shared" si="204"/>
        <v>0</v>
      </c>
      <c r="EB818" t="str">
        <f t="shared" si="205"/>
        <v/>
      </c>
      <c r="EC818" t="str">
        <f t="shared" si="206"/>
        <v/>
      </c>
      <c r="ED818" s="224">
        <v>812</v>
      </c>
      <c r="EE818" s="3" t="str">
        <f>IF('DATA ENTRY'!CK817="","",IF('DATA ENTRY'!B817="","",IF(AND($EF$4='DATA ENTRY'!G817,$EH$4='DATA ENTRY'!F817),'DATA ENTRY'!B817,"")))</f>
        <v/>
      </c>
      <c r="EF818" s="3" t="str">
        <f>IF('DATA ENTRY'!CK817="","",IF('DATA ENTRY'!C817="","",IF(AND($EF$4='DATA ENTRY'!G817,$EH$4='DATA ENTRY'!F817),'DATA ENTRY'!C817,"")))</f>
        <v/>
      </c>
      <c r="EG818" s="4" t="str">
        <f>IF('DATA ENTRY'!CK817="","",IF('DATA ENTRY'!I817="","",IF(AND($EF$4='DATA ENTRY'!G817,$EH$4='DATA ENTRY'!F817),'DATA ENTRY'!I817,"")))</f>
        <v/>
      </c>
      <c r="EH818" s="4" t="str">
        <f>IF('DATA ENTRY'!CK817="","",IF('DATA ENTRY'!CK817="","",IF(AND($EF$4='DATA ENTRY'!G817,$EH$4='DATA ENTRY'!F817),'DATA ENTRY'!CK817,"")))</f>
        <v/>
      </c>
      <c r="EI818" s="3" t="str">
        <f>IF('DATA ENTRY'!CK817="","",IF('DATA ENTRY'!N817="","",IF(AND($EF$4='DATA ENTRY'!G817,$EH$4='DATA ENTRY'!F817),'DATA ENTRY'!N817,"")))</f>
        <v/>
      </c>
      <c r="EJ818" s="107" t="str">
        <f>IF('DATA ENTRY'!CK817="","",IF('DATA ENTRY'!O817="","",IF(AND($EF$4='DATA ENTRY'!G817,$EH$4='DATA ENTRY'!F817),'DATA ENTRY'!O817,"")))</f>
        <v/>
      </c>
      <c r="EK818" s="3" t="str">
        <f>IF('DATA ENTRY'!CK817="","",IF('DATA ENTRY'!P817="","",IF(AND($EF$4='DATA ENTRY'!G817,$EH$4='DATA ENTRY'!F817),'DATA ENTRY'!P817,"")))</f>
        <v/>
      </c>
      <c r="EL818" s="107" t="str">
        <f>IF('DATA ENTRY'!CK817="","",IF('DATA ENTRY'!Q817="","",IF(AND($EF$4='DATA ENTRY'!G817,$EH$4='DATA ENTRY'!F817),'DATA ENTRY'!Q817,"")))</f>
        <v/>
      </c>
      <c r="EM818" s="3" t="str">
        <f>IF('DATA ENTRY'!CK817="","",IF('DATA ENTRY'!R817="","",IF(AND($EF$4='DATA ENTRY'!G817,$EH$4='DATA ENTRY'!F817),'DATA ENTRY'!R817,"")))</f>
        <v/>
      </c>
      <c r="EN818" s="107" t="str">
        <f>IF('DATA ENTRY'!CK817="","",IF('DATA ENTRY'!S817="","",IF(AND($EF$4='DATA ENTRY'!G817,$EH$4='DATA ENTRY'!F817),'DATA ENTRY'!S817,"")))</f>
        <v/>
      </c>
      <c r="EO818" s="3" t="str">
        <f>IF('DATA ENTRY'!CK817="","",IF('DATA ENTRY'!E817="","",IF(AND($EF$4='DATA ENTRY'!G817,$EH$4='DATA ENTRY'!F817),'DATA ENTRY'!E817,"")))</f>
        <v/>
      </c>
      <c r="EP818" s="3" t="str">
        <f>IF('DATA ENTRY'!CK817="","",IF('DATA ENTRY'!D817="","",IF(AND($EF$4='DATA ENTRY'!G817,$EH$4='DATA ENTRY'!F817),'DATA ENTRY'!D817,"")))</f>
        <v/>
      </c>
      <c r="EQ818" s="3" t="str">
        <f>IF('DATA ENTRY'!CK817="","",IF('DATA ENTRY'!W817="","",IF(AND($EF$4='DATA ENTRY'!G817,$EH$4='DATA ENTRY'!F817),'DATA ENTRY'!W817,"")))</f>
        <v/>
      </c>
      <c r="ER818" s="3" t="str">
        <f>IF('DATA ENTRY'!CK817="","",IF('DATA ENTRY'!X817="","",IF(AND($EF$4='DATA ENTRY'!G817,$EH$4='DATA ENTRY'!F817),'DATA ENTRY'!X817,"")))</f>
        <v/>
      </c>
      <c r="ES818" s="108" t="str">
        <f t="shared" si="207"/>
        <v/>
      </c>
      <c r="ET818" s="108" t="str">
        <f>IF('DATA ENTRY'!CK817="","",IF('DATA ENTRY'!D817="","",IF(AND($EF$4='DATA ENTRY'!G817,$EH$4='DATA ENTRY'!F817),'DATA ENTRY'!G817,"")))</f>
        <v/>
      </c>
      <c r="EY818">
        <f t="shared" si="208"/>
        <v>0</v>
      </c>
    </row>
    <row r="819" spans="1:155">
      <c r="A819" t="str">
        <f>IF(S819=0,"",1+(MAX($A$7:A818)))</f>
        <v/>
      </c>
      <c r="B819" s="224">
        <v>813</v>
      </c>
      <c r="C819" s="3" t="str">
        <f>IF('DATA ENTRY'!CK818="","",IF('DATA ENTRY'!B818="","",IF($D$4="All Post",'DATA ENTRY'!B818,IF(AND($D$4='DATA ENTRY'!CK818),'DATA ENTRY'!B818,""))))</f>
        <v/>
      </c>
      <c r="D819" s="3" t="str">
        <f>IF('DATA ENTRY'!CK818="","",IF('DATA ENTRY'!C818="","",IF($D$4="All Post",'DATA ENTRY'!C818,IF(AND($D$4='DATA ENTRY'!CK818),'DATA ENTRY'!C818,""))))</f>
        <v/>
      </c>
      <c r="E819" s="4" t="str">
        <f>IF('DATA ENTRY'!CK818="","",IF('DATA ENTRY'!I818="","",IF($D$4="All Post",'DATA ENTRY'!I818,IF(AND($D$4='DATA ENTRY'!CK818),'DATA ENTRY'!I818,""))))</f>
        <v/>
      </c>
      <c r="F819" s="4" t="str">
        <f>IF('DATA ENTRY'!CK818="","",IF('DATA ENTRY'!CK818="","",IF($D$4="All Post",'DATA ENTRY'!CK818,IF(AND($D$4='DATA ENTRY'!CK818),'DATA ENTRY'!CK818,""))))</f>
        <v/>
      </c>
      <c r="G819" s="3" t="str">
        <f>IF('DATA ENTRY'!CK818="","",IF('DATA ENTRY'!N818="","",IF($D$4="All Post",'DATA ENTRY'!N818,IF(AND($D$4='DATA ENTRY'!CK818),'DATA ENTRY'!N818,""))))</f>
        <v/>
      </c>
      <c r="H819" s="107" t="str">
        <f>IF('DATA ENTRY'!CK818="","",IF('DATA ENTRY'!O818="","",IF($D$4="All Post",'DATA ENTRY'!O818,IF(AND($D$4='DATA ENTRY'!CK818),'DATA ENTRY'!O818,""))))</f>
        <v/>
      </c>
      <c r="I819" s="3" t="str">
        <f>IF('DATA ENTRY'!CK818="","",IF('DATA ENTRY'!P818="","",IF($D$4="All Post",'DATA ENTRY'!P818,IF(AND($D$4='DATA ENTRY'!CK818),'DATA ENTRY'!P818,""))))</f>
        <v/>
      </c>
      <c r="J819" s="107" t="str">
        <f>IF('DATA ENTRY'!CK818="","",IF('DATA ENTRY'!Q818="","",IF($D$4="All Post",'DATA ENTRY'!Q818,IF(AND($D$4='DATA ENTRY'!CK818),'DATA ENTRY'!Q818,""))))</f>
        <v/>
      </c>
      <c r="K819" s="3" t="str">
        <f>IF('DATA ENTRY'!CK818="","",IF('DATA ENTRY'!R818="","",IF($D$4="All Post",'DATA ENTRY'!R818,IF(AND($D$4='DATA ENTRY'!CK818),'DATA ENTRY'!R818,""))))</f>
        <v/>
      </c>
      <c r="L819" s="3" t="str">
        <f>IF('DATA ENTRY'!CK818="","",IF('DATA ENTRY'!S818="","",IF($D$4="All Post",'DATA ENTRY'!S818,IF(AND($D$4='DATA ENTRY'!CK818),'DATA ENTRY'!S818,""))))</f>
        <v/>
      </c>
      <c r="M819" s="3" t="str">
        <f>IF('DATA ENTRY'!CK818="","",IF('DATA ENTRY'!E818="","",IF($D$4="All Post",'DATA ENTRY'!E818,IF(AND($D$4='DATA ENTRY'!CK818),'DATA ENTRY'!E818,""))))</f>
        <v/>
      </c>
      <c r="N819" s="3" t="str">
        <f>IF('DATA ENTRY'!CK818="","",IF('DATA ENTRY'!W818="","",IF($D$4="All Post",'DATA ENTRY'!W818,IF(AND($D$4='DATA ENTRY'!CK818),'DATA ENTRY'!W818,""))))</f>
        <v/>
      </c>
      <c r="O819" s="3" t="str">
        <f>IF('DATA ENTRY'!CK818="","",IF('DATA ENTRY'!X818="","",IF($D$4="All Post",'DATA ENTRY'!X818,IF(AND($D$4='DATA ENTRY'!CK818),'DATA ENTRY'!X818,""))))</f>
        <v/>
      </c>
      <c r="P819" s="3" t="str">
        <f>IF('DATA ENTRY'!CK818="","",IF('DATA ENTRY'!G818="","",IF($D$4="All Post",'DATA ENTRY'!G818,IF(AND($D$4='DATA ENTRY'!CK818),'DATA ENTRY'!G818,""))))</f>
        <v/>
      </c>
      <c r="S819">
        <f t="shared" si="195"/>
        <v>0</v>
      </c>
      <c r="T819" t="str">
        <f t="shared" si="196"/>
        <v/>
      </c>
      <c r="BZ819" t="str">
        <f t="shared" si="197"/>
        <v/>
      </c>
      <c r="CA819" t="str">
        <f t="shared" si="198"/>
        <v/>
      </c>
      <c r="CB819" s="224">
        <v>813</v>
      </c>
      <c r="CC819" s="3" t="str">
        <f>IF('DATA ENTRY'!CK818="","",IF('DATA ENTRY'!B818="","",IF(AND($CD$4='DATA ENTRY'!CK818,$CG$4='DATA ENTRY'!D818),'DATA ENTRY'!B818,"")))</f>
        <v/>
      </c>
      <c r="CD819" s="3" t="str">
        <f>IF('DATA ENTRY'!CK818="","",IF('DATA ENTRY'!C818="","",IF(AND($CD$4='DATA ENTRY'!CK818,$CG$4='DATA ENTRY'!D818),'DATA ENTRY'!C818,"")))</f>
        <v/>
      </c>
      <c r="CE819" s="4" t="str">
        <f>IF('DATA ENTRY'!CK818="","",IF('DATA ENTRY'!I818="","",IF(AND($CD$4='DATA ENTRY'!CK818,$CG$4='DATA ENTRY'!D818),'DATA ENTRY'!I818,"")))</f>
        <v/>
      </c>
      <c r="CF819" s="4" t="str">
        <f>IF('DATA ENTRY'!CK818="","",IF('DATA ENTRY'!CK818="","",IF(AND($CD$4='DATA ENTRY'!CK818,$CG$4='DATA ENTRY'!D818),'DATA ENTRY'!CK818,"")))</f>
        <v/>
      </c>
      <c r="CG819" s="3" t="str">
        <f>IF('DATA ENTRY'!CK818="","",IF('DATA ENTRY'!N818="","",IF(AND($CD$4='DATA ENTRY'!CK818,$CG$4='DATA ENTRY'!D818),'DATA ENTRY'!N818,"")))</f>
        <v/>
      </c>
      <c r="CH819" s="107" t="str">
        <f>IF('DATA ENTRY'!CK818="","",IF('DATA ENTRY'!O818="","",IF(AND($CD$4='DATA ENTRY'!CK818,$CG$4='DATA ENTRY'!D818),'DATA ENTRY'!O818,"")))</f>
        <v/>
      </c>
      <c r="CI819" s="3" t="str">
        <f>IF('DATA ENTRY'!CK818="","",IF('DATA ENTRY'!P818="","",IF(AND($CD$4='DATA ENTRY'!CK818,$CG$4='DATA ENTRY'!D818),'DATA ENTRY'!P818,"")))</f>
        <v/>
      </c>
      <c r="CJ819" s="107" t="str">
        <f>IF('DATA ENTRY'!CK818="","",IF('DATA ENTRY'!Q818="","",IF(AND($CD$4='DATA ENTRY'!CK818,$CG$4='DATA ENTRY'!D818),'DATA ENTRY'!Q818,"")))</f>
        <v/>
      </c>
      <c r="CK819" s="3" t="str">
        <f>IF('DATA ENTRY'!CK818="","",IF('DATA ENTRY'!R818="","",IF(AND($CD$4='DATA ENTRY'!CK818,$CG$4='DATA ENTRY'!D818),'DATA ENTRY'!R818,"")))</f>
        <v/>
      </c>
      <c r="CL819" s="3" t="str">
        <f>IF('DATA ENTRY'!CK818="","",IF('DATA ENTRY'!S818="","",IF(AND($CD$4='DATA ENTRY'!CK818,$CG$4='DATA ENTRY'!D818),'DATA ENTRY'!S818,"")))</f>
        <v/>
      </c>
      <c r="CM819" s="3" t="str">
        <f>IF('DATA ENTRY'!CK818="","",IF('DATA ENTRY'!E818="","",IF(AND($CD$4='DATA ENTRY'!CK818,$CG$4='DATA ENTRY'!D818),'DATA ENTRY'!E818,"")))</f>
        <v/>
      </c>
      <c r="CN819" s="3" t="str">
        <f>IF('DATA ENTRY'!CK818="","",IF('DATA ENTRY'!W818="","",IF(AND($CD$4='DATA ENTRY'!CK818,$CG$4='DATA ENTRY'!D818),'DATA ENTRY'!W818,"")))</f>
        <v/>
      </c>
      <c r="CO819" s="3" t="str">
        <f>IF('DATA ENTRY'!CK818="","",IF('DATA ENTRY'!X818="","",IF(AND($CD$4='DATA ENTRY'!CK818,$CG$4='DATA ENTRY'!D818),'DATA ENTRY'!X818,"")))</f>
        <v/>
      </c>
      <c r="CP819" s="108" t="str">
        <f t="shared" si="199"/>
        <v/>
      </c>
      <c r="CQ819" s="108" t="str">
        <f>IF('DATA ENTRY'!CK818="","",IF('DATA ENTRY'!G818="","",IF(AND($CD$4='DATA ENTRY'!CK818,$CG$4='DATA ENTRY'!D818),'DATA ENTRY'!G818,"")))</f>
        <v/>
      </c>
      <c r="CR819" s="230" t="str">
        <f>IF('DATA ENTRY'!CK818="","",IF('DATA ENTRY'!D818="","",IF(AND($CD$4='DATA ENTRY'!CK818,$CG$4='DATA ENTRY'!D818),'DATA ENTRY'!D818,"")))</f>
        <v/>
      </c>
      <c r="CS819">
        <f t="shared" si="200"/>
        <v>0</v>
      </c>
      <c r="CT819">
        <f t="shared" si="201"/>
        <v>0</v>
      </c>
      <c r="CV819" s="139"/>
      <c r="CX819">
        <f t="shared" si="202"/>
        <v>0</v>
      </c>
      <c r="DB819" t="str">
        <f t="shared" si="209"/>
        <v/>
      </c>
      <c r="DC819" t="str">
        <f t="shared" si="210"/>
        <v/>
      </c>
      <c r="DD819" s="224">
        <v>813</v>
      </c>
      <c r="DE819" s="3" t="str">
        <f>IF('DATA ENTRY'!CK818="","",IF('DATA ENTRY'!B818="","",IF(AND($DF$4='DATA ENTRY'!D818),'DATA ENTRY'!B818,"")))</f>
        <v/>
      </c>
      <c r="DF819" s="3" t="str">
        <f>IF('DATA ENTRY'!CK818="","",IF('DATA ENTRY'!C818="","",IF(AND($DF$4='DATA ENTRY'!D818),'DATA ENTRY'!C818,"")))</f>
        <v/>
      </c>
      <c r="DG819" s="4" t="str">
        <f>IF('DATA ENTRY'!CK818="","",IF('DATA ENTRY'!I818="","",IF(AND($DF$4='DATA ENTRY'!D818),'DATA ENTRY'!I818,"")))</f>
        <v/>
      </c>
      <c r="DH819" s="4" t="str">
        <f>IF('DATA ENTRY'!CK818="","",IF('DATA ENTRY'!CK818="","",IF(AND($DF$4='DATA ENTRY'!D818),'DATA ENTRY'!CK818,"")))</f>
        <v/>
      </c>
      <c r="DI819" s="3" t="str">
        <f>IF('DATA ENTRY'!CK818="","",IF('DATA ENTRY'!N818="","",IF(AND($DF$4='DATA ENTRY'!D818),'DATA ENTRY'!N818,"")))</f>
        <v/>
      </c>
      <c r="DJ819" s="107" t="str">
        <f>IF('DATA ENTRY'!CK818="","",IF('DATA ENTRY'!O818="","",IF(AND($DF$4='DATA ENTRY'!D818),'DATA ENTRY'!O818,"")))</f>
        <v/>
      </c>
      <c r="DK819" s="3" t="str">
        <f>IF('DATA ENTRY'!CK818="","",IF('DATA ENTRY'!P818="","",IF(AND($DF$4='DATA ENTRY'!D818),'DATA ENTRY'!P818,"")))</f>
        <v/>
      </c>
      <c r="DL819" s="107" t="str">
        <f>IF('DATA ENTRY'!CK818="","",IF('DATA ENTRY'!Q818="","",IF(AND($DF$4='DATA ENTRY'!D818),'DATA ENTRY'!Q818,"")))</f>
        <v/>
      </c>
      <c r="DM819" s="3" t="str">
        <f>IF('DATA ENTRY'!CK818="","",IF('DATA ENTRY'!R818="","",IF(AND($DF$4='DATA ENTRY'!D818),'DATA ENTRY'!R818,"")))</f>
        <v/>
      </c>
      <c r="DN819" s="107" t="str">
        <f>IF('DATA ENTRY'!CK818="","",IF('DATA ENTRY'!S818="","",IF(AND($DF$4='DATA ENTRY'!D818),'DATA ENTRY'!S818,"")))</f>
        <v/>
      </c>
      <c r="DO819" s="3" t="str">
        <f>IF('DATA ENTRY'!CK818="","",IF('DATA ENTRY'!E818="","",IF(AND($DF$4='DATA ENTRY'!D818),'DATA ENTRY'!E818,"")))</f>
        <v/>
      </c>
      <c r="DP819" s="3" t="str">
        <f>IF('DATA ENTRY'!CK818="","",IF('DATA ENTRY'!D818="","",IF(AND($DF$4='DATA ENTRY'!D818),'DATA ENTRY'!D818,"")))</f>
        <v/>
      </c>
      <c r="DQ819" s="3" t="str">
        <f>IF('DATA ENTRY'!CK818="","",IF('DATA ENTRY'!W818="","",IF(AND($DF$4='DATA ENTRY'!D818),'DATA ENTRY'!W818,"")))</f>
        <v/>
      </c>
      <c r="DR819" s="3" t="str">
        <f>IF('DATA ENTRY'!CK818="","",IF('DATA ENTRY'!X818="","",IF(AND($DF$4='DATA ENTRY'!D818),'DATA ENTRY'!X818,"")))</f>
        <v/>
      </c>
      <c r="DS819" s="108" t="str">
        <f t="shared" si="203"/>
        <v/>
      </c>
      <c r="DT819" s="108" t="str">
        <f>IF('DATA ENTRY'!CK818="","",IF('DATA ENTRY'!D818="","",IF(AND($DF$4='DATA ENTRY'!D818),'DATA ENTRY'!G818,"")))</f>
        <v/>
      </c>
      <c r="DY819">
        <f t="shared" si="204"/>
        <v>0</v>
      </c>
      <c r="EB819" t="str">
        <f t="shared" si="205"/>
        <v/>
      </c>
      <c r="EC819" t="str">
        <f t="shared" si="206"/>
        <v/>
      </c>
      <c r="ED819" s="224">
        <v>813</v>
      </c>
      <c r="EE819" s="3" t="str">
        <f>IF('DATA ENTRY'!CK818="","",IF('DATA ENTRY'!B818="","",IF(AND($EF$4='DATA ENTRY'!G818,$EH$4='DATA ENTRY'!F818),'DATA ENTRY'!B818,"")))</f>
        <v/>
      </c>
      <c r="EF819" s="3" t="str">
        <f>IF('DATA ENTRY'!CK818="","",IF('DATA ENTRY'!C818="","",IF(AND($EF$4='DATA ENTRY'!G818,$EH$4='DATA ENTRY'!F818),'DATA ENTRY'!C818,"")))</f>
        <v/>
      </c>
      <c r="EG819" s="4" t="str">
        <f>IF('DATA ENTRY'!CK818="","",IF('DATA ENTRY'!I818="","",IF(AND($EF$4='DATA ENTRY'!G818,$EH$4='DATA ENTRY'!F818),'DATA ENTRY'!I818,"")))</f>
        <v/>
      </c>
      <c r="EH819" s="4" t="str">
        <f>IF('DATA ENTRY'!CK818="","",IF('DATA ENTRY'!CK818="","",IF(AND($EF$4='DATA ENTRY'!G818,$EH$4='DATA ENTRY'!F818),'DATA ENTRY'!CK818,"")))</f>
        <v/>
      </c>
      <c r="EI819" s="3" t="str">
        <f>IF('DATA ENTRY'!CK818="","",IF('DATA ENTRY'!N818="","",IF(AND($EF$4='DATA ENTRY'!G818,$EH$4='DATA ENTRY'!F818),'DATA ENTRY'!N818,"")))</f>
        <v/>
      </c>
      <c r="EJ819" s="107" t="str">
        <f>IF('DATA ENTRY'!CK818="","",IF('DATA ENTRY'!O818="","",IF(AND($EF$4='DATA ENTRY'!G818,$EH$4='DATA ENTRY'!F818),'DATA ENTRY'!O818,"")))</f>
        <v/>
      </c>
      <c r="EK819" s="3" t="str">
        <f>IF('DATA ENTRY'!CK818="","",IF('DATA ENTRY'!P818="","",IF(AND($EF$4='DATA ENTRY'!G818,$EH$4='DATA ENTRY'!F818),'DATA ENTRY'!P818,"")))</f>
        <v/>
      </c>
      <c r="EL819" s="107" t="str">
        <f>IF('DATA ENTRY'!CK818="","",IF('DATA ENTRY'!Q818="","",IF(AND($EF$4='DATA ENTRY'!G818,$EH$4='DATA ENTRY'!F818),'DATA ENTRY'!Q818,"")))</f>
        <v/>
      </c>
      <c r="EM819" s="3" t="str">
        <f>IF('DATA ENTRY'!CK818="","",IF('DATA ENTRY'!R818="","",IF(AND($EF$4='DATA ENTRY'!G818,$EH$4='DATA ENTRY'!F818),'DATA ENTRY'!R818,"")))</f>
        <v/>
      </c>
      <c r="EN819" s="107" t="str">
        <f>IF('DATA ENTRY'!CK818="","",IF('DATA ENTRY'!S818="","",IF(AND($EF$4='DATA ENTRY'!G818,$EH$4='DATA ENTRY'!F818),'DATA ENTRY'!S818,"")))</f>
        <v/>
      </c>
      <c r="EO819" s="3" t="str">
        <f>IF('DATA ENTRY'!CK818="","",IF('DATA ENTRY'!E818="","",IF(AND($EF$4='DATA ENTRY'!G818,$EH$4='DATA ENTRY'!F818),'DATA ENTRY'!E818,"")))</f>
        <v/>
      </c>
      <c r="EP819" s="3" t="str">
        <f>IF('DATA ENTRY'!CK818="","",IF('DATA ENTRY'!D818="","",IF(AND($EF$4='DATA ENTRY'!G818,$EH$4='DATA ENTRY'!F818),'DATA ENTRY'!D818,"")))</f>
        <v/>
      </c>
      <c r="EQ819" s="3" t="str">
        <f>IF('DATA ENTRY'!CK818="","",IF('DATA ENTRY'!W818="","",IF(AND($EF$4='DATA ENTRY'!G818,$EH$4='DATA ENTRY'!F818),'DATA ENTRY'!W818,"")))</f>
        <v/>
      </c>
      <c r="ER819" s="3" t="str">
        <f>IF('DATA ENTRY'!CK818="","",IF('DATA ENTRY'!X818="","",IF(AND($EF$4='DATA ENTRY'!G818,$EH$4='DATA ENTRY'!F818),'DATA ENTRY'!X818,"")))</f>
        <v/>
      </c>
      <c r="ES819" s="108" t="str">
        <f t="shared" si="207"/>
        <v/>
      </c>
      <c r="ET819" s="108" t="str">
        <f>IF('DATA ENTRY'!CK818="","",IF('DATA ENTRY'!D818="","",IF(AND($EF$4='DATA ENTRY'!G818,$EH$4='DATA ENTRY'!F818),'DATA ENTRY'!G818,"")))</f>
        <v/>
      </c>
      <c r="EY819">
        <f t="shared" si="208"/>
        <v>0</v>
      </c>
    </row>
    <row r="820" spans="1:155">
      <c r="A820" t="str">
        <f>IF(S820=0,"",1+(MAX($A$7:A819)))</f>
        <v/>
      </c>
      <c r="B820" s="224">
        <v>814</v>
      </c>
      <c r="C820" s="3" t="str">
        <f>IF('DATA ENTRY'!CK819="","",IF('DATA ENTRY'!B819="","",IF($D$4="All Post",'DATA ENTRY'!B819,IF(AND($D$4='DATA ENTRY'!CK819),'DATA ENTRY'!B819,""))))</f>
        <v/>
      </c>
      <c r="D820" s="3" t="str">
        <f>IF('DATA ENTRY'!CK819="","",IF('DATA ENTRY'!C819="","",IF($D$4="All Post",'DATA ENTRY'!C819,IF(AND($D$4='DATA ENTRY'!CK819),'DATA ENTRY'!C819,""))))</f>
        <v/>
      </c>
      <c r="E820" s="4" t="str">
        <f>IF('DATA ENTRY'!CK819="","",IF('DATA ENTRY'!I819="","",IF($D$4="All Post",'DATA ENTRY'!I819,IF(AND($D$4='DATA ENTRY'!CK819),'DATA ENTRY'!I819,""))))</f>
        <v/>
      </c>
      <c r="F820" s="4" t="str">
        <f>IF('DATA ENTRY'!CK819="","",IF('DATA ENTRY'!CK819="","",IF($D$4="All Post",'DATA ENTRY'!CK819,IF(AND($D$4='DATA ENTRY'!CK819),'DATA ENTRY'!CK819,""))))</f>
        <v/>
      </c>
      <c r="G820" s="3" t="str">
        <f>IF('DATA ENTRY'!CK819="","",IF('DATA ENTRY'!N819="","",IF($D$4="All Post",'DATA ENTRY'!N819,IF(AND($D$4='DATA ENTRY'!CK819),'DATA ENTRY'!N819,""))))</f>
        <v/>
      </c>
      <c r="H820" s="107" t="str">
        <f>IF('DATA ENTRY'!CK819="","",IF('DATA ENTRY'!O819="","",IF($D$4="All Post",'DATA ENTRY'!O819,IF(AND($D$4='DATA ENTRY'!CK819),'DATA ENTRY'!O819,""))))</f>
        <v/>
      </c>
      <c r="I820" s="3" t="str">
        <f>IF('DATA ENTRY'!CK819="","",IF('DATA ENTRY'!P819="","",IF($D$4="All Post",'DATA ENTRY'!P819,IF(AND($D$4='DATA ENTRY'!CK819),'DATA ENTRY'!P819,""))))</f>
        <v/>
      </c>
      <c r="J820" s="107" t="str">
        <f>IF('DATA ENTRY'!CK819="","",IF('DATA ENTRY'!Q819="","",IF($D$4="All Post",'DATA ENTRY'!Q819,IF(AND($D$4='DATA ENTRY'!CK819),'DATA ENTRY'!Q819,""))))</f>
        <v/>
      </c>
      <c r="K820" s="3" t="str">
        <f>IF('DATA ENTRY'!CK819="","",IF('DATA ENTRY'!R819="","",IF($D$4="All Post",'DATA ENTRY'!R819,IF(AND($D$4='DATA ENTRY'!CK819),'DATA ENTRY'!R819,""))))</f>
        <v/>
      </c>
      <c r="L820" s="3" t="str">
        <f>IF('DATA ENTRY'!CK819="","",IF('DATA ENTRY'!S819="","",IF($D$4="All Post",'DATA ENTRY'!S819,IF(AND($D$4='DATA ENTRY'!CK819),'DATA ENTRY'!S819,""))))</f>
        <v/>
      </c>
      <c r="M820" s="3" t="str">
        <f>IF('DATA ENTRY'!CK819="","",IF('DATA ENTRY'!E819="","",IF($D$4="All Post",'DATA ENTRY'!E819,IF(AND($D$4='DATA ENTRY'!CK819),'DATA ENTRY'!E819,""))))</f>
        <v/>
      </c>
      <c r="N820" s="3" t="str">
        <f>IF('DATA ENTRY'!CK819="","",IF('DATA ENTRY'!W819="","",IF($D$4="All Post",'DATA ENTRY'!W819,IF(AND($D$4='DATA ENTRY'!CK819),'DATA ENTRY'!W819,""))))</f>
        <v/>
      </c>
      <c r="O820" s="3" t="str">
        <f>IF('DATA ENTRY'!CK819="","",IF('DATA ENTRY'!X819="","",IF($D$4="All Post",'DATA ENTRY'!X819,IF(AND($D$4='DATA ENTRY'!CK819),'DATA ENTRY'!X819,""))))</f>
        <v/>
      </c>
      <c r="P820" s="3" t="str">
        <f>IF('DATA ENTRY'!CK819="","",IF('DATA ENTRY'!G819="","",IF($D$4="All Post",'DATA ENTRY'!G819,IF(AND($D$4='DATA ENTRY'!CK819),'DATA ENTRY'!G819,""))))</f>
        <v/>
      </c>
      <c r="S820">
        <f t="shared" si="195"/>
        <v>0</v>
      </c>
      <c r="T820" t="str">
        <f t="shared" si="196"/>
        <v/>
      </c>
      <c r="BZ820" t="str">
        <f t="shared" si="197"/>
        <v/>
      </c>
      <c r="CA820" t="str">
        <f t="shared" si="198"/>
        <v/>
      </c>
      <c r="CB820" s="224">
        <v>814</v>
      </c>
      <c r="CC820" s="3" t="str">
        <f>IF('DATA ENTRY'!CK819="","",IF('DATA ENTRY'!B819="","",IF(AND($CD$4='DATA ENTRY'!CK819,$CG$4='DATA ENTRY'!D819),'DATA ENTRY'!B819,"")))</f>
        <v/>
      </c>
      <c r="CD820" s="3" t="str">
        <f>IF('DATA ENTRY'!CK819="","",IF('DATA ENTRY'!C819="","",IF(AND($CD$4='DATA ENTRY'!CK819,$CG$4='DATA ENTRY'!D819),'DATA ENTRY'!C819,"")))</f>
        <v/>
      </c>
      <c r="CE820" s="4" t="str">
        <f>IF('DATA ENTRY'!CK819="","",IF('DATA ENTRY'!I819="","",IF(AND($CD$4='DATA ENTRY'!CK819,$CG$4='DATA ENTRY'!D819),'DATA ENTRY'!I819,"")))</f>
        <v/>
      </c>
      <c r="CF820" s="4" t="str">
        <f>IF('DATA ENTRY'!CK819="","",IF('DATA ENTRY'!CK819="","",IF(AND($CD$4='DATA ENTRY'!CK819,$CG$4='DATA ENTRY'!D819),'DATA ENTRY'!CK819,"")))</f>
        <v/>
      </c>
      <c r="CG820" s="3" t="str">
        <f>IF('DATA ENTRY'!CK819="","",IF('DATA ENTRY'!N819="","",IF(AND($CD$4='DATA ENTRY'!CK819,$CG$4='DATA ENTRY'!D819),'DATA ENTRY'!N819,"")))</f>
        <v/>
      </c>
      <c r="CH820" s="107" t="str">
        <f>IF('DATA ENTRY'!CK819="","",IF('DATA ENTRY'!O819="","",IF(AND($CD$4='DATA ENTRY'!CK819,$CG$4='DATA ENTRY'!D819),'DATA ENTRY'!O819,"")))</f>
        <v/>
      </c>
      <c r="CI820" s="3" t="str">
        <f>IF('DATA ENTRY'!CK819="","",IF('DATA ENTRY'!P819="","",IF(AND($CD$4='DATA ENTRY'!CK819,$CG$4='DATA ENTRY'!D819),'DATA ENTRY'!P819,"")))</f>
        <v/>
      </c>
      <c r="CJ820" s="107" t="str">
        <f>IF('DATA ENTRY'!CK819="","",IF('DATA ENTRY'!Q819="","",IF(AND($CD$4='DATA ENTRY'!CK819,$CG$4='DATA ENTRY'!D819),'DATA ENTRY'!Q819,"")))</f>
        <v/>
      </c>
      <c r="CK820" s="3" t="str">
        <f>IF('DATA ENTRY'!CK819="","",IF('DATA ENTRY'!R819="","",IF(AND($CD$4='DATA ENTRY'!CK819,$CG$4='DATA ENTRY'!D819),'DATA ENTRY'!R819,"")))</f>
        <v/>
      </c>
      <c r="CL820" s="3" t="str">
        <f>IF('DATA ENTRY'!CK819="","",IF('DATA ENTRY'!S819="","",IF(AND($CD$4='DATA ENTRY'!CK819,$CG$4='DATA ENTRY'!D819),'DATA ENTRY'!S819,"")))</f>
        <v/>
      </c>
      <c r="CM820" s="3" t="str">
        <f>IF('DATA ENTRY'!CK819="","",IF('DATA ENTRY'!E819="","",IF(AND($CD$4='DATA ENTRY'!CK819,$CG$4='DATA ENTRY'!D819),'DATA ENTRY'!E819,"")))</f>
        <v/>
      </c>
      <c r="CN820" s="3" t="str">
        <f>IF('DATA ENTRY'!CK819="","",IF('DATA ENTRY'!W819="","",IF(AND($CD$4='DATA ENTRY'!CK819,$CG$4='DATA ENTRY'!D819),'DATA ENTRY'!W819,"")))</f>
        <v/>
      </c>
      <c r="CO820" s="3" t="str">
        <f>IF('DATA ENTRY'!CK819="","",IF('DATA ENTRY'!X819="","",IF(AND($CD$4='DATA ENTRY'!CK819,$CG$4='DATA ENTRY'!D819),'DATA ENTRY'!X819,"")))</f>
        <v/>
      </c>
      <c r="CP820" s="108" t="str">
        <f t="shared" si="199"/>
        <v/>
      </c>
      <c r="CQ820" s="108" t="str">
        <f>IF('DATA ENTRY'!CK819="","",IF('DATA ENTRY'!G819="","",IF(AND($CD$4='DATA ENTRY'!CK819,$CG$4='DATA ENTRY'!D819),'DATA ENTRY'!G819,"")))</f>
        <v/>
      </c>
      <c r="CR820" s="230" t="str">
        <f>IF('DATA ENTRY'!CK819="","",IF('DATA ENTRY'!D819="","",IF(AND($CD$4='DATA ENTRY'!CK819,$CG$4='DATA ENTRY'!D819),'DATA ENTRY'!D819,"")))</f>
        <v/>
      </c>
      <c r="CS820">
        <f t="shared" si="200"/>
        <v>0</v>
      </c>
      <c r="CT820">
        <f t="shared" si="201"/>
        <v>0</v>
      </c>
      <c r="CV820" s="139"/>
      <c r="CX820">
        <f t="shared" si="202"/>
        <v>0</v>
      </c>
      <c r="DB820" t="str">
        <f t="shared" si="209"/>
        <v/>
      </c>
      <c r="DC820" t="str">
        <f t="shared" si="210"/>
        <v/>
      </c>
      <c r="DD820" s="224">
        <v>814</v>
      </c>
      <c r="DE820" s="3" t="str">
        <f>IF('DATA ENTRY'!CK819="","",IF('DATA ENTRY'!B819="","",IF(AND($DF$4='DATA ENTRY'!D819),'DATA ENTRY'!B819,"")))</f>
        <v/>
      </c>
      <c r="DF820" s="3" t="str">
        <f>IF('DATA ENTRY'!CK819="","",IF('DATA ENTRY'!C819="","",IF(AND($DF$4='DATA ENTRY'!D819),'DATA ENTRY'!C819,"")))</f>
        <v/>
      </c>
      <c r="DG820" s="4" t="str">
        <f>IF('DATA ENTRY'!CK819="","",IF('DATA ENTRY'!I819="","",IF(AND($DF$4='DATA ENTRY'!D819),'DATA ENTRY'!I819,"")))</f>
        <v/>
      </c>
      <c r="DH820" s="4" t="str">
        <f>IF('DATA ENTRY'!CK819="","",IF('DATA ENTRY'!CK819="","",IF(AND($DF$4='DATA ENTRY'!D819),'DATA ENTRY'!CK819,"")))</f>
        <v/>
      </c>
      <c r="DI820" s="3" t="str">
        <f>IF('DATA ENTRY'!CK819="","",IF('DATA ENTRY'!N819="","",IF(AND($DF$4='DATA ENTRY'!D819),'DATA ENTRY'!N819,"")))</f>
        <v/>
      </c>
      <c r="DJ820" s="107" t="str">
        <f>IF('DATA ENTRY'!CK819="","",IF('DATA ENTRY'!O819="","",IF(AND($DF$4='DATA ENTRY'!D819),'DATA ENTRY'!O819,"")))</f>
        <v/>
      </c>
      <c r="DK820" s="3" t="str">
        <f>IF('DATA ENTRY'!CK819="","",IF('DATA ENTRY'!P819="","",IF(AND($DF$4='DATA ENTRY'!D819),'DATA ENTRY'!P819,"")))</f>
        <v/>
      </c>
      <c r="DL820" s="107" t="str">
        <f>IF('DATA ENTRY'!CK819="","",IF('DATA ENTRY'!Q819="","",IF(AND($DF$4='DATA ENTRY'!D819),'DATA ENTRY'!Q819,"")))</f>
        <v/>
      </c>
      <c r="DM820" s="3" t="str">
        <f>IF('DATA ENTRY'!CK819="","",IF('DATA ENTRY'!R819="","",IF(AND($DF$4='DATA ENTRY'!D819),'DATA ENTRY'!R819,"")))</f>
        <v/>
      </c>
      <c r="DN820" s="107" t="str">
        <f>IF('DATA ENTRY'!CK819="","",IF('DATA ENTRY'!S819="","",IF(AND($DF$4='DATA ENTRY'!D819),'DATA ENTRY'!S819,"")))</f>
        <v/>
      </c>
      <c r="DO820" s="3" t="str">
        <f>IF('DATA ENTRY'!CK819="","",IF('DATA ENTRY'!E819="","",IF(AND($DF$4='DATA ENTRY'!D819),'DATA ENTRY'!E819,"")))</f>
        <v/>
      </c>
      <c r="DP820" s="3" t="str">
        <f>IF('DATA ENTRY'!CK819="","",IF('DATA ENTRY'!D819="","",IF(AND($DF$4='DATA ENTRY'!D819),'DATA ENTRY'!D819,"")))</f>
        <v/>
      </c>
      <c r="DQ820" s="3" t="str">
        <f>IF('DATA ENTRY'!CK819="","",IF('DATA ENTRY'!W819="","",IF(AND($DF$4='DATA ENTRY'!D819),'DATA ENTRY'!W819,"")))</f>
        <v/>
      </c>
      <c r="DR820" s="3" t="str">
        <f>IF('DATA ENTRY'!CK819="","",IF('DATA ENTRY'!X819="","",IF(AND($DF$4='DATA ENTRY'!D819),'DATA ENTRY'!X819,"")))</f>
        <v/>
      </c>
      <c r="DS820" s="108" t="str">
        <f t="shared" si="203"/>
        <v/>
      </c>
      <c r="DT820" s="108" t="str">
        <f>IF('DATA ENTRY'!CK819="","",IF('DATA ENTRY'!D819="","",IF(AND($DF$4='DATA ENTRY'!D819),'DATA ENTRY'!G819,"")))</f>
        <v/>
      </c>
      <c r="DY820">
        <f t="shared" si="204"/>
        <v>0</v>
      </c>
      <c r="EB820" t="str">
        <f t="shared" si="205"/>
        <v/>
      </c>
      <c r="EC820" t="str">
        <f t="shared" si="206"/>
        <v/>
      </c>
      <c r="ED820" s="224">
        <v>814</v>
      </c>
      <c r="EE820" s="3" t="str">
        <f>IF('DATA ENTRY'!CK819="","",IF('DATA ENTRY'!B819="","",IF(AND($EF$4='DATA ENTRY'!G819,$EH$4='DATA ENTRY'!F819),'DATA ENTRY'!B819,"")))</f>
        <v/>
      </c>
      <c r="EF820" s="3" t="str">
        <f>IF('DATA ENTRY'!CK819="","",IF('DATA ENTRY'!C819="","",IF(AND($EF$4='DATA ENTRY'!G819,$EH$4='DATA ENTRY'!F819),'DATA ENTRY'!C819,"")))</f>
        <v/>
      </c>
      <c r="EG820" s="4" t="str">
        <f>IF('DATA ENTRY'!CK819="","",IF('DATA ENTRY'!I819="","",IF(AND($EF$4='DATA ENTRY'!G819,$EH$4='DATA ENTRY'!F819),'DATA ENTRY'!I819,"")))</f>
        <v/>
      </c>
      <c r="EH820" s="4" t="str">
        <f>IF('DATA ENTRY'!CK819="","",IF('DATA ENTRY'!CK819="","",IF(AND($EF$4='DATA ENTRY'!G819,$EH$4='DATA ENTRY'!F819),'DATA ENTRY'!CK819,"")))</f>
        <v/>
      </c>
      <c r="EI820" s="3" t="str">
        <f>IF('DATA ENTRY'!CK819="","",IF('DATA ENTRY'!N819="","",IF(AND($EF$4='DATA ENTRY'!G819,$EH$4='DATA ENTRY'!F819),'DATA ENTRY'!N819,"")))</f>
        <v/>
      </c>
      <c r="EJ820" s="107" t="str">
        <f>IF('DATA ENTRY'!CK819="","",IF('DATA ENTRY'!O819="","",IF(AND($EF$4='DATA ENTRY'!G819,$EH$4='DATA ENTRY'!F819),'DATA ENTRY'!O819,"")))</f>
        <v/>
      </c>
      <c r="EK820" s="3" t="str">
        <f>IF('DATA ENTRY'!CK819="","",IF('DATA ENTRY'!P819="","",IF(AND($EF$4='DATA ENTRY'!G819,$EH$4='DATA ENTRY'!F819),'DATA ENTRY'!P819,"")))</f>
        <v/>
      </c>
      <c r="EL820" s="107" t="str">
        <f>IF('DATA ENTRY'!CK819="","",IF('DATA ENTRY'!Q819="","",IF(AND($EF$4='DATA ENTRY'!G819,$EH$4='DATA ENTRY'!F819),'DATA ENTRY'!Q819,"")))</f>
        <v/>
      </c>
      <c r="EM820" s="3" t="str">
        <f>IF('DATA ENTRY'!CK819="","",IF('DATA ENTRY'!R819="","",IF(AND($EF$4='DATA ENTRY'!G819,$EH$4='DATA ENTRY'!F819),'DATA ENTRY'!R819,"")))</f>
        <v/>
      </c>
      <c r="EN820" s="107" t="str">
        <f>IF('DATA ENTRY'!CK819="","",IF('DATA ENTRY'!S819="","",IF(AND($EF$4='DATA ENTRY'!G819,$EH$4='DATA ENTRY'!F819),'DATA ENTRY'!S819,"")))</f>
        <v/>
      </c>
      <c r="EO820" s="3" t="str">
        <f>IF('DATA ENTRY'!CK819="","",IF('DATA ENTRY'!E819="","",IF(AND($EF$4='DATA ENTRY'!G819,$EH$4='DATA ENTRY'!F819),'DATA ENTRY'!E819,"")))</f>
        <v/>
      </c>
      <c r="EP820" s="3" t="str">
        <f>IF('DATA ENTRY'!CK819="","",IF('DATA ENTRY'!D819="","",IF(AND($EF$4='DATA ENTRY'!G819,$EH$4='DATA ENTRY'!F819),'DATA ENTRY'!D819,"")))</f>
        <v/>
      </c>
      <c r="EQ820" s="3" t="str">
        <f>IF('DATA ENTRY'!CK819="","",IF('DATA ENTRY'!W819="","",IF(AND($EF$4='DATA ENTRY'!G819,$EH$4='DATA ENTRY'!F819),'DATA ENTRY'!W819,"")))</f>
        <v/>
      </c>
      <c r="ER820" s="3" t="str">
        <f>IF('DATA ENTRY'!CK819="","",IF('DATA ENTRY'!X819="","",IF(AND($EF$4='DATA ENTRY'!G819,$EH$4='DATA ENTRY'!F819),'DATA ENTRY'!X819,"")))</f>
        <v/>
      </c>
      <c r="ES820" s="108" t="str">
        <f t="shared" si="207"/>
        <v/>
      </c>
      <c r="ET820" s="108" t="str">
        <f>IF('DATA ENTRY'!CK819="","",IF('DATA ENTRY'!D819="","",IF(AND($EF$4='DATA ENTRY'!G819,$EH$4='DATA ENTRY'!F819),'DATA ENTRY'!G819,"")))</f>
        <v/>
      </c>
      <c r="EY820">
        <f t="shared" si="208"/>
        <v>0</v>
      </c>
    </row>
    <row r="821" spans="1:155">
      <c r="A821" t="str">
        <f>IF(S821=0,"",1+(MAX($A$7:A820)))</f>
        <v/>
      </c>
      <c r="B821" s="224">
        <v>815</v>
      </c>
      <c r="C821" s="3" t="str">
        <f>IF('DATA ENTRY'!CK820="","",IF('DATA ENTRY'!B820="","",IF($D$4="All Post",'DATA ENTRY'!B820,IF(AND($D$4='DATA ENTRY'!CK820),'DATA ENTRY'!B820,""))))</f>
        <v/>
      </c>
      <c r="D821" s="3" t="str">
        <f>IF('DATA ENTRY'!CK820="","",IF('DATA ENTRY'!C820="","",IF($D$4="All Post",'DATA ENTRY'!C820,IF(AND($D$4='DATA ENTRY'!CK820),'DATA ENTRY'!C820,""))))</f>
        <v/>
      </c>
      <c r="E821" s="4" t="str">
        <f>IF('DATA ENTRY'!CK820="","",IF('DATA ENTRY'!I820="","",IF($D$4="All Post",'DATA ENTRY'!I820,IF(AND($D$4='DATA ENTRY'!CK820),'DATA ENTRY'!I820,""))))</f>
        <v/>
      </c>
      <c r="F821" s="4" t="str">
        <f>IF('DATA ENTRY'!CK820="","",IF('DATA ENTRY'!CK820="","",IF($D$4="All Post",'DATA ENTRY'!CK820,IF(AND($D$4='DATA ENTRY'!CK820),'DATA ENTRY'!CK820,""))))</f>
        <v/>
      </c>
      <c r="G821" s="3" t="str">
        <f>IF('DATA ENTRY'!CK820="","",IF('DATA ENTRY'!N820="","",IF($D$4="All Post",'DATA ENTRY'!N820,IF(AND($D$4='DATA ENTRY'!CK820),'DATA ENTRY'!N820,""))))</f>
        <v/>
      </c>
      <c r="H821" s="107" t="str">
        <f>IF('DATA ENTRY'!CK820="","",IF('DATA ENTRY'!O820="","",IF($D$4="All Post",'DATA ENTRY'!O820,IF(AND($D$4='DATA ENTRY'!CK820),'DATA ENTRY'!O820,""))))</f>
        <v/>
      </c>
      <c r="I821" s="3" t="str">
        <f>IF('DATA ENTRY'!CK820="","",IF('DATA ENTRY'!P820="","",IF($D$4="All Post",'DATA ENTRY'!P820,IF(AND($D$4='DATA ENTRY'!CK820),'DATA ENTRY'!P820,""))))</f>
        <v/>
      </c>
      <c r="J821" s="107" t="str">
        <f>IF('DATA ENTRY'!CK820="","",IF('DATA ENTRY'!Q820="","",IF($D$4="All Post",'DATA ENTRY'!Q820,IF(AND($D$4='DATA ENTRY'!CK820),'DATA ENTRY'!Q820,""))))</f>
        <v/>
      </c>
      <c r="K821" s="3" t="str">
        <f>IF('DATA ENTRY'!CK820="","",IF('DATA ENTRY'!R820="","",IF($D$4="All Post",'DATA ENTRY'!R820,IF(AND($D$4='DATA ENTRY'!CK820),'DATA ENTRY'!R820,""))))</f>
        <v/>
      </c>
      <c r="L821" s="3" t="str">
        <f>IF('DATA ENTRY'!CK820="","",IF('DATA ENTRY'!S820="","",IF($D$4="All Post",'DATA ENTRY'!S820,IF(AND($D$4='DATA ENTRY'!CK820),'DATA ENTRY'!S820,""))))</f>
        <v/>
      </c>
      <c r="M821" s="3" t="str">
        <f>IF('DATA ENTRY'!CK820="","",IF('DATA ENTRY'!E820="","",IF($D$4="All Post",'DATA ENTRY'!E820,IF(AND($D$4='DATA ENTRY'!CK820),'DATA ENTRY'!E820,""))))</f>
        <v/>
      </c>
      <c r="N821" s="3" t="str">
        <f>IF('DATA ENTRY'!CK820="","",IF('DATA ENTRY'!W820="","",IF($D$4="All Post",'DATA ENTRY'!W820,IF(AND($D$4='DATA ENTRY'!CK820),'DATA ENTRY'!W820,""))))</f>
        <v/>
      </c>
      <c r="O821" s="3" t="str">
        <f>IF('DATA ENTRY'!CK820="","",IF('DATA ENTRY'!X820="","",IF($D$4="All Post",'DATA ENTRY'!X820,IF(AND($D$4='DATA ENTRY'!CK820),'DATA ENTRY'!X820,""))))</f>
        <v/>
      </c>
      <c r="P821" s="3" t="str">
        <f>IF('DATA ENTRY'!CK820="","",IF('DATA ENTRY'!G820="","",IF($D$4="All Post",'DATA ENTRY'!G820,IF(AND($D$4='DATA ENTRY'!CK820),'DATA ENTRY'!G820,""))))</f>
        <v/>
      </c>
      <c r="S821">
        <f t="shared" si="195"/>
        <v>0</v>
      </c>
      <c r="T821" t="str">
        <f t="shared" si="196"/>
        <v/>
      </c>
      <c r="BZ821" t="str">
        <f t="shared" si="197"/>
        <v/>
      </c>
      <c r="CA821" t="str">
        <f t="shared" si="198"/>
        <v/>
      </c>
      <c r="CB821" s="224">
        <v>815</v>
      </c>
      <c r="CC821" s="3" t="str">
        <f>IF('DATA ENTRY'!CK820="","",IF('DATA ENTRY'!B820="","",IF(AND($CD$4='DATA ENTRY'!CK820,$CG$4='DATA ENTRY'!D820),'DATA ENTRY'!B820,"")))</f>
        <v/>
      </c>
      <c r="CD821" s="3" t="str">
        <f>IF('DATA ENTRY'!CK820="","",IF('DATA ENTRY'!C820="","",IF(AND($CD$4='DATA ENTRY'!CK820,$CG$4='DATA ENTRY'!D820),'DATA ENTRY'!C820,"")))</f>
        <v/>
      </c>
      <c r="CE821" s="4" t="str">
        <f>IF('DATA ENTRY'!CK820="","",IF('DATA ENTRY'!I820="","",IF(AND($CD$4='DATA ENTRY'!CK820,$CG$4='DATA ENTRY'!D820),'DATA ENTRY'!I820,"")))</f>
        <v/>
      </c>
      <c r="CF821" s="4" t="str">
        <f>IF('DATA ENTRY'!CK820="","",IF('DATA ENTRY'!CK820="","",IF(AND($CD$4='DATA ENTRY'!CK820,$CG$4='DATA ENTRY'!D820),'DATA ENTRY'!CK820,"")))</f>
        <v/>
      </c>
      <c r="CG821" s="3" t="str">
        <f>IF('DATA ENTRY'!CK820="","",IF('DATA ENTRY'!N820="","",IF(AND($CD$4='DATA ENTRY'!CK820,$CG$4='DATA ENTRY'!D820),'DATA ENTRY'!N820,"")))</f>
        <v/>
      </c>
      <c r="CH821" s="107" t="str">
        <f>IF('DATA ENTRY'!CK820="","",IF('DATA ENTRY'!O820="","",IF(AND($CD$4='DATA ENTRY'!CK820,$CG$4='DATA ENTRY'!D820),'DATA ENTRY'!O820,"")))</f>
        <v/>
      </c>
      <c r="CI821" s="3" t="str">
        <f>IF('DATA ENTRY'!CK820="","",IF('DATA ENTRY'!P820="","",IF(AND($CD$4='DATA ENTRY'!CK820,$CG$4='DATA ENTRY'!D820),'DATA ENTRY'!P820,"")))</f>
        <v/>
      </c>
      <c r="CJ821" s="107" t="str">
        <f>IF('DATA ENTRY'!CK820="","",IF('DATA ENTRY'!Q820="","",IF(AND($CD$4='DATA ENTRY'!CK820,$CG$4='DATA ENTRY'!D820),'DATA ENTRY'!Q820,"")))</f>
        <v/>
      </c>
      <c r="CK821" s="3" t="str">
        <f>IF('DATA ENTRY'!CK820="","",IF('DATA ENTRY'!R820="","",IF(AND($CD$4='DATA ENTRY'!CK820,$CG$4='DATA ENTRY'!D820),'DATA ENTRY'!R820,"")))</f>
        <v/>
      </c>
      <c r="CL821" s="3" t="str">
        <f>IF('DATA ENTRY'!CK820="","",IF('DATA ENTRY'!S820="","",IF(AND($CD$4='DATA ENTRY'!CK820,$CG$4='DATA ENTRY'!D820),'DATA ENTRY'!S820,"")))</f>
        <v/>
      </c>
      <c r="CM821" s="3" t="str">
        <f>IF('DATA ENTRY'!CK820="","",IF('DATA ENTRY'!E820="","",IF(AND($CD$4='DATA ENTRY'!CK820,$CG$4='DATA ENTRY'!D820),'DATA ENTRY'!E820,"")))</f>
        <v/>
      </c>
      <c r="CN821" s="3" t="str">
        <f>IF('DATA ENTRY'!CK820="","",IF('DATA ENTRY'!W820="","",IF(AND($CD$4='DATA ENTRY'!CK820,$CG$4='DATA ENTRY'!D820),'DATA ENTRY'!W820,"")))</f>
        <v/>
      </c>
      <c r="CO821" s="3" t="str">
        <f>IF('DATA ENTRY'!CK820="","",IF('DATA ENTRY'!X820="","",IF(AND($CD$4='DATA ENTRY'!CK820,$CG$4='DATA ENTRY'!D820),'DATA ENTRY'!X820,"")))</f>
        <v/>
      </c>
      <c r="CP821" s="108" t="str">
        <f t="shared" si="199"/>
        <v/>
      </c>
      <c r="CQ821" s="108" t="str">
        <f>IF('DATA ENTRY'!CK820="","",IF('DATA ENTRY'!G820="","",IF(AND($CD$4='DATA ENTRY'!CK820,$CG$4='DATA ENTRY'!D820),'DATA ENTRY'!G820,"")))</f>
        <v/>
      </c>
      <c r="CR821" s="230" t="str">
        <f>IF('DATA ENTRY'!CK820="","",IF('DATA ENTRY'!D820="","",IF(AND($CD$4='DATA ENTRY'!CK820,$CG$4='DATA ENTRY'!D820),'DATA ENTRY'!D820,"")))</f>
        <v/>
      </c>
      <c r="CS821">
        <f t="shared" si="200"/>
        <v>0</v>
      </c>
      <c r="CT821">
        <f t="shared" si="201"/>
        <v>0</v>
      </c>
      <c r="CV821" s="139"/>
      <c r="CX821">
        <f t="shared" si="202"/>
        <v>0</v>
      </c>
      <c r="DB821" t="str">
        <f t="shared" si="209"/>
        <v/>
      </c>
      <c r="DC821" t="str">
        <f t="shared" si="210"/>
        <v/>
      </c>
      <c r="DD821" s="224">
        <v>815</v>
      </c>
      <c r="DE821" s="3" t="str">
        <f>IF('DATA ENTRY'!CK820="","",IF('DATA ENTRY'!B820="","",IF(AND($DF$4='DATA ENTRY'!D820),'DATA ENTRY'!B820,"")))</f>
        <v/>
      </c>
      <c r="DF821" s="3" t="str">
        <f>IF('DATA ENTRY'!CK820="","",IF('DATA ENTRY'!C820="","",IF(AND($DF$4='DATA ENTRY'!D820),'DATA ENTRY'!C820,"")))</f>
        <v/>
      </c>
      <c r="DG821" s="4" t="str">
        <f>IF('DATA ENTRY'!CK820="","",IF('DATA ENTRY'!I820="","",IF(AND($DF$4='DATA ENTRY'!D820),'DATA ENTRY'!I820,"")))</f>
        <v/>
      </c>
      <c r="DH821" s="4" t="str">
        <f>IF('DATA ENTRY'!CK820="","",IF('DATA ENTRY'!CK820="","",IF(AND($DF$4='DATA ENTRY'!D820),'DATA ENTRY'!CK820,"")))</f>
        <v/>
      </c>
      <c r="DI821" s="3" t="str">
        <f>IF('DATA ENTRY'!CK820="","",IF('DATA ENTRY'!N820="","",IF(AND($DF$4='DATA ENTRY'!D820),'DATA ENTRY'!N820,"")))</f>
        <v/>
      </c>
      <c r="DJ821" s="107" t="str">
        <f>IF('DATA ENTRY'!CK820="","",IF('DATA ENTRY'!O820="","",IF(AND($DF$4='DATA ENTRY'!D820),'DATA ENTRY'!O820,"")))</f>
        <v/>
      </c>
      <c r="DK821" s="3" t="str">
        <f>IF('DATA ENTRY'!CK820="","",IF('DATA ENTRY'!P820="","",IF(AND($DF$4='DATA ENTRY'!D820),'DATA ENTRY'!P820,"")))</f>
        <v/>
      </c>
      <c r="DL821" s="107" t="str">
        <f>IF('DATA ENTRY'!CK820="","",IF('DATA ENTRY'!Q820="","",IF(AND($DF$4='DATA ENTRY'!D820),'DATA ENTRY'!Q820,"")))</f>
        <v/>
      </c>
      <c r="DM821" s="3" t="str">
        <f>IF('DATA ENTRY'!CK820="","",IF('DATA ENTRY'!R820="","",IF(AND($DF$4='DATA ENTRY'!D820),'DATA ENTRY'!R820,"")))</f>
        <v/>
      </c>
      <c r="DN821" s="107" t="str">
        <f>IF('DATA ENTRY'!CK820="","",IF('DATA ENTRY'!S820="","",IF(AND($DF$4='DATA ENTRY'!D820),'DATA ENTRY'!S820,"")))</f>
        <v/>
      </c>
      <c r="DO821" s="3" t="str">
        <f>IF('DATA ENTRY'!CK820="","",IF('DATA ENTRY'!E820="","",IF(AND($DF$4='DATA ENTRY'!D820),'DATA ENTRY'!E820,"")))</f>
        <v/>
      </c>
      <c r="DP821" s="3" t="str">
        <f>IF('DATA ENTRY'!CK820="","",IF('DATA ENTRY'!D820="","",IF(AND($DF$4='DATA ENTRY'!D820),'DATA ENTRY'!D820,"")))</f>
        <v/>
      </c>
      <c r="DQ821" s="3" t="str">
        <f>IF('DATA ENTRY'!CK820="","",IF('DATA ENTRY'!W820="","",IF(AND($DF$4='DATA ENTRY'!D820),'DATA ENTRY'!W820,"")))</f>
        <v/>
      </c>
      <c r="DR821" s="3" t="str">
        <f>IF('DATA ENTRY'!CK820="","",IF('DATA ENTRY'!X820="","",IF(AND($DF$4='DATA ENTRY'!D820),'DATA ENTRY'!X820,"")))</f>
        <v/>
      </c>
      <c r="DS821" s="108" t="str">
        <f t="shared" si="203"/>
        <v/>
      </c>
      <c r="DT821" s="108" t="str">
        <f>IF('DATA ENTRY'!CK820="","",IF('DATA ENTRY'!D820="","",IF(AND($DF$4='DATA ENTRY'!D820),'DATA ENTRY'!G820,"")))</f>
        <v/>
      </c>
      <c r="DY821">
        <f t="shared" si="204"/>
        <v>0</v>
      </c>
      <c r="EB821" t="str">
        <f t="shared" si="205"/>
        <v/>
      </c>
      <c r="EC821" t="str">
        <f t="shared" si="206"/>
        <v/>
      </c>
      <c r="ED821" s="224">
        <v>815</v>
      </c>
      <c r="EE821" s="3" t="str">
        <f>IF('DATA ENTRY'!CK820="","",IF('DATA ENTRY'!B820="","",IF(AND($EF$4='DATA ENTRY'!G820,$EH$4='DATA ENTRY'!F820),'DATA ENTRY'!B820,"")))</f>
        <v/>
      </c>
      <c r="EF821" s="3" t="str">
        <f>IF('DATA ENTRY'!CK820="","",IF('DATA ENTRY'!C820="","",IF(AND($EF$4='DATA ENTRY'!G820,$EH$4='DATA ENTRY'!F820),'DATA ENTRY'!C820,"")))</f>
        <v/>
      </c>
      <c r="EG821" s="4" t="str">
        <f>IF('DATA ENTRY'!CK820="","",IF('DATA ENTRY'!I820="","",IF(AND($EF$4='DATA ENTRY'!G820,$EH$4='DATA ENTRY'!F820),'DATA ENTRY'!I820,"")))</f>
        <v/>
      </c>
      <c r="EH821" s="4" t="str">
        <f>IF('DATA ENTRY'!CK820="","",IF('DATA ENTRY'!CK820="","",IF(AND($EF$4='DATA ENTRY'!G820,$EH$4='DATA ENTRY'!F820),'DATA ENTRY'!CK820,"")))</f>
        <v/>
      </c>
      <c r="EI821" s="3" t="str">
        <f>IF('DATA ENTRY'!CK820="","",IF('DATA ENTRY'!N820="","",IF(AND($EF$4='DATA ENTRY'!G820,$EH$4='DATA ENTRY'!F820),'DATA ENTRY'!N820,"")))</f>
        <v/>
      </c>
      <c r="EJ821" s="107" t="str">
        <f>IF('DATA ENTRY'!CK820="","",IF('DATA ENTRY'!O820="","",IF(AND($EF$4='DATA ENTRY'!G820,$EH$4='DATA ENTRY'!F820),'DATA ENTRY'!O820,"")))</f>
        <v/>
      </c>
      <c r="EK821" s="3" t="str">
        <f>IF('DATA ENTRY'!CK820="","",IF('DATA ENTRY'!P820="","",IF(AND($EF$4='DATA ENTRY'!G820,$EH$4='DATA ENTRY'!F820),'DATA ENTRY'!P820,"")))</f>
        <v/>
      </c>
      <c r="EL821" s="107" t="str">
        <f>IF('DATA ENTRY'!CK820="","",IF('DATA ENTRY'!Q820="","",IF(AND($EF$4='DATA ENTRY'!G820,$EH$4='DATA ENTRY'!F820),'DATA ENTRY'!Q820,"")))</f>
        <v/>
      </c>
      <c r="EM821" s="3" t="str">
        <f>IF('DATA ENTRY'!CK820="","",IF('DATA ENTRY'!R820="","",IF(AND($EF$4='DATA ENTRY'!G820,$EH$4='DATA ENTRY'!F820),'DATA ENTRY'!R820,"")))</f>
        <v/>
      </c>
      <c r="EN821" s="107" t="str">
        <f>IF('DATA ENTRY'!CK820="","",IF('DATA ENTRY'!S820="","",IF(AND($EF$4='DATA ENTRY'!G820,$EH$4='DATA ENTRY'!F820),'DATA ENTRY'!S820,"")))</f>
        <v/>
      </c>
      <c r="EO821" s="3" t="str">
        <f>IF('DATA ENTRY'!CK820="","",IF('DATA ENTRY'!E820="","",IF(AND($EF$4='DATA ENTRY'!G820,$EH$4='DATA ENTRY'!F820),'DATA ENTRY'!E820,"")))</f>
        <v/>
      </c>
      <c r="EP821" s="3" t="str">
        <f>IF('DATA ENTRY'!CK820="","",IF('DATA ENTRY'!D820="","",IF(AND($EF$4='DATA ENTRY'!G820,$EH$4='DATA ENTRY'!F820),'DATA ENTRY'!D820,"")))</f>
        <v/>
      </c>
      <c r="EQ821" s="3" t="str">
        <f>IF('DATA ENTRY'!CK820="","",IF('DATA ENTRY'!W820="","",IF(AND($EF$4='DATA ENTRY'!G820,$EH$4='DATA ENTRY'!F820),'DATA ENTRY'!W820,"")))</f>
        <v/>
      </c>
      <c r="ER821" s="3" t="str">
        <f>IF('DATA ENTRY'!CK820="","",IF('DATA ENTRY'!X820="","",IF(AND($EF$4='DATA ENTRY'!G820,$EH$4='DATA ENTRY'!F820),'DATA ENTRY'!X820,"")))</f>
        <v/>
      </c>
      <c r="ES821" s="108" t="str">
        <f t="shared" si="207"/>
        <v/>
      </c>
      <c r="ET821" s="108" t="str">
        <f>IF('DATA ENTRY'!CK820="","",IF('DATA ENTRY'!D820="","",IF(AND($EF$4='DATA ENTRY'!G820,$EH$4='DATA ENTRY'!F820),'DATA ENTRY'!G820,"")))</f>
        <v/>
      </c>
      <c r="EY821">
        <f t="shared" si="208"/>
        <v>0</v>
      </c>
    </row>
    <row r="822" spans="1:155">
      <c r="A822" t="str">
        <f>IF(S822=0,"",1+(MAX($A$7:A821)))</f>
        <v/>
      </c>
      <c r="B822" s="224">
        <v>816</v>
      </c>
      <c r="C822" s="3" t="str">
        <f>IF('DATA ENTRY'!CK821="","",IF('DATA ENTRY'!B821="","",IF($D$4="All Post",'DATA ENTRY'!B821,IF(AND($D$4='DATA ENTRY'!CK821),'DATA ENTRY'!B821,""))))</f>
        <v/>
      </c>
      <c r="D822" s="3" t="str">
        <f>IF('DATA ENTRY'!CK821="","",IF('DATA ENTRY'!C821="","",IF($D$4="All Post",'DATA ENTRY'!C821,IF(AND($D$4='DATA ENTRY'!CK821),'DATA ENTRY'!C821,""))))</f>
        <v/>
      </c>
      <c r="E822" s="4" t="str">
        <f>IF('DATA ENTRY'!CK821="","",IF('DATA ENTRY'!I821="","",IF($D$4="All Post",'DATA ENTRY'!I821,IF(AND($D$4='DATA ENTRY'!CK821),'DATA ENTRY'!I821,""))))</f>
        <v/>
      </c>
      <c r="F822" s="4" t="str">
        <f>IF('DATA ENTRY'!CK821="","",IF('DATA ENTRY'!CK821="","",IF($D$4="All Post",'DATA ENTRY'!CK821,IF(AND($D$4='DATA ENTRY'!CK821),'DATA ENTRY'!CK821,""))))</f>
        <v/>
      </c>
      <c r="G822" s="3" t="str">
        <f>IF('DATA ENTRY'!CK821="","",IF('DATA ENTRY'!N821="","",IF($D$4="All Post",'DATA ENTRY'!N821,IF(AND($D$4='DATA ENTRY'!CK821),'DATA ENTRY'!N821,""))))</f>
        <v/>
      </c>
      <c r="H822" s="107" t="str">
        <f>IF('DATA ENTRY'!CK821="","",IF('DATA ENTRY'!O821="","",IF($D$4="All Post",'DATA ENTRY'!O821,IF(AND($D$4='DATA ENTRY'!CK821),'DATA ENTRY'!O821,""))))</f>
        <v/>
      </c>
      <c r="I822" s="3" t="str">
        <f>IF('DATA ENTRY'!CK821="","",IF('DATA ENTRY'!P821="","",IF($D$4="All Post",'DATA ENTRY'!P821,IF(AND($D$4='DATA ENTRY'!CK821),'DATA ENTRY'!P821,""))))</f>
        <v/>
      </c>
      <c r="J822" s="107" t="str">
        <f>IF('DATA ENTRY'!CK821="","",IF('DATA ENTRY'!Q821="","",IF($D$4="All Post",'DATA ENTRY'!Q821,IF(AND($D$4='DATA ENTRY'!CK821),'DATA ENTRY'!Q821,""))))</f>
        <v/>
      </c>
      <c r="K822" s="3" t="str">
        <f>IF('DATA ENTRY'!CK821="","",IF('DATA ENTRY'!R821="","",IF($D$4="All Post",'DATA ENTRY'!R821,IF(AND($D$4='DATA ENTRY'!CK821),'DATA ENTRY'!R821,""))))</f>
        <v/>
      </c>
      <c r="L822" s="3" t="str">
        <f>IF('DATA ENTRY'!CK821="","",IF('DATA ENTRY'!S821="","",IF($D$4="All Post",'DATA ENTRY'!S821,IF(AND($D$4='DATA ENTRY'!CK821),'DATA ENTRY'!S821,""))))</f>
        <v/>
      </c>
      <c r="M822" s="3" t="str">
        <f>IF('DATA ENTRY'!CK821="","",IF('DATA ENTRY'!E821="","",IF($D$4="All Post",'DATA ENTRY'!E821,IF(AND($D$4='DATA ENTRY'!CK821),'DATA ENTRY'!E821,""))))</f>
        <v/>
      </c>
      <c r="N822" s="3" t="str">
        <f>IF('DATA ENTRY'!CK821="","",IF('DATA ENTRY'!W821="","",IF($D$4="All Post",'DATA ENTRY'!W821,IF(AND($D$4='DATA ENTRY'!CK821),'DATA ENTRY'!W821,""))))</f>
        <v/>
      </c>
      <c r="O822" s="3" t="str">
        <f>IF('DATA ENTRY'!CK821="","",IF('DATA ENTRY'!X821="","",IF($D$4="All Post",'DATA ENTRY'!X821,IF(AND($D$4='DATA ENTRY'!CK821),'DATA ENTRY'!X821,""))))</f>
        <v/>
      </c>
      <c r="P822" s="3" t="str">
        <f>IF('DATA ENTRY'!CK821="","",IF('DATA ENTRY'!G821="","",IF($D$4="All Post",'DATA ENTRY'!G821,IF(AND($D$4='DATA ENTRY'!CK821),'DATA ENTRY'!G821,""))))</f>
        <v/>
      </c>
      <c r="S822">
        <f t="shared" si="195"/>
        <v>0</v>
      </c>
      <c r="T822" t="str">
        <f t="shared" si="196"/>
        <v/>
      </c>
      <c r="BZ822" t="str">
        <f t="shared" si="197"/>
        <v/>
      </c>
      <c r="CA822" t="str">
        <f t="shared" si="198"/>
        <v/>
      </c>
      <c r="CB822" s="224">
        <v>816</v>
      </c>
      <c r="CC822" s="3" t="str">
        <f>IF('DATA ENTRY'!CK821="","",IF('DATA ENTRY'!B821="","",IF(AND($CD$4='DATA ENTRY'!CK821,$CG$4='DATA ENTRY'!D821),'DATA ENTRY'!B821,"")))</f>
        <v/>
      </c>
      <c r="CD822" s="3" t="str">
        <f>IF('DATA ENTRY'!CK821="","",IF('DATA ENTRY'!C821="","",IF(AND($CD$4='DATA ENTRY'!CK821,$CG$4='DATA ENTRY'!D821),'DATA ENTRY'!C821,"")))</f>
        <v/>
      </c>
      <c r="CE822" s="4" t="str">
        <f>IF('DATA ENTRY'!CK821="","",IF('DATA ENTRY'!I821="","",IF(AND($CD$4='DATA ENTRY'!CK821,$CG$4='DATA ENTRY'!D821),'DATA ENTRY'!I821,"")))</f>
        <v/>
      </c>
      <c r="CF822" s="4" t="str">
        <f>IF('DATA ENTRY'!CK821="","",IF('DATA ENTRY'!CK821="","",IF(AND($CD$4='DATA ENTRY'!CK821,$CG$4='DATA ENTRY'!D821),'DATA ENTRY'!CK821,"")))</f>
        <v/>
      </c>
      <c r="CG822" s="3" t="str">
        <f>IF('DATA ENTRY'!CK821="","",IF('DATA ENTRY'!N821="","",IF(AND($CD$4='DATA ENTRY'!CK821,$CG$4='DATA ENTRY'!D821),'DATA ENTRY'!N821,"")))</f>
        <v/>
      </c>
      <c r="CH822" s="107" t="str">
        <f>IF('DATA ENTRY'!CK821="","",IF('DATA ENTRY'!O821="","",IF(AND($CD$4='DATA ENTRY'!CK821,$CG$4='DATA ENTRY'!D821),'DATA ENTRY'!O821,"")))</f>
        <v/>
      </c>
      <c r="CI822" s="3" t="str">
        <f>IF('DATA ENTRY'!CK821="","",IF('DATA ENTRY'!P821="","",IF(AND($CD$4='DATA ENTRY'!CK821,$CG$4='DATA ENTRY'!D821),'DATA ENTRY'!P821,"")))</f>
        <v/>
      </c>
      <c r="CJ822" s="107" t="str">
        <f>IF('DATA ENTRY'!CK821="","",IF('DATA ENTRY'!Q821="","",IF(AND($CD$4='DATA ENTRY'!CK821,$CG$4='DATA ENTRY'!D821),'DATA ENTRY'!Q821,"")))</f>
        <v/>
      </c>
      <c r="CK822" s="3" t="str">
        <f>IF('DATA ENTRY'!CK821="","",IF('DATA ENTRY'!R821="","",IF(AND($CD$4='DATA ENTRY'!CK821,$CG$4='DATA ENTRY'!D821),'DATA ENTRY'!R821,"")))</f>
        <v/>
      </c>
      <c r="CL822" s="3" t="str">
        <f>IF('DATA ENTRY'!CK821="","",IF('DATA ENTRY'!S821="","",IF(AND($CD$4='DATA ENTRY'!CK821,$CG$4='DATA ENTRY'!D821),'DATA ENTRY'!S821,"")))</f>
        <v/>
      </c>
      <c r="CM822" s="3" t="str">
        <f>IF('DATA ENTRY'!CK821="","",IF('DATA ENTRY'!E821="","",IF(AND($CD$4='DATA ENTRY'!CK821,$CG$4='DATA ENTRY'!D821),'DATA ENTRY'!E821,"")))</f>
        <v/>
      </c>
      <c r="CN822" s="3" t="str">
        <f>IF('DATA ENTRY'!CK821="","",IF('DATA ENTRY'!W821="","",IF(AND($CD$4='DATA ENTRY'!CK821,$CG$4='DATA ENTRY'!D821),'DATA ENTRY'!W821,"")))</f>
        <v/>
      </c>
      <c r="CO822" s="3" t="str">
        <f>IF('DATA ENTRY'!CK821="","",IF('DATA ENTRY'!X821="","",IF(AND($CD$4='DATA ENTRY'!CK821,$CG$4='DATA ENTRY'!D821),'DATA ENTRY'!X821,"")))</f>
        <v/>
      </c>
      <c r="CP822" s="108" t="str">
        <f t="shared" si="199"/>
        <v/>
      </c>
      <c r="CQ822" s="108" t="str">
        <f>IF('DATA ENTRY'!CK821="","",IF('DATA ENTRY'!G821="","",IF(AND($CD$4='DATA ENTRY'!CK821,$CG$4='DATA ENTRY'!D821),'DATA ENTRY'!G821,"")))</f>
        <v/>
      </c>
      <c r="CR822" s="230" t="str">
        <f>IF('DATA ENTRY'!CK821="","",IF('DATA ENTRY'!D821="","",IF(AND($CD$4='DATA ENTRY'!CK821,$CG$4='DATA ENTRY'!D821),'DATA ENTRY'!D821,"")))</f>
        <v/>
      </c>
      <c r="CS822">
        <f t="shared" si="200"/>
        <v>0</v>
      </c>
      <c r="CT822">
        <f t="shared" si="201"/>
        <v>0</v>
      </c>
      <c r="CV822" s="139"/>
      <c r="CX822">
        <f t="shared" si="202"/>
        <v>0</v>
      </c>
      <c r="DB822" t="str">
        <f t="shared" si="209"/>
        <v/>
      </c>
      <c r="DC822" t="str">
        <f t="shared" si="210"/>
        <v/>
      </c>
      <c r="DD822" s="224">
        <v>816</v>
      </c>
      <c r="DE822" s="3" t="str">
        <f>IF('DATA ENTRY'!CK821="","",IF('DATA ENTRY'!B821="","",IF(AND($DF$4='DATA ENTRY'!D821),'DATA ENTRY'!B821,"")))</f>
        <v/>
      </c>
      <c r="DF822" s="3" t="str">
        <f>IF('DATA ENTRY'!CK821="","",IF('DATA ENTRY'!C821="","",IF(AND($DF$4='DATA ENTRY'!D821),'DATA ENTRY'!C821,"")))</f>
        <v/>
      </c>
      <c r="DG822" s="4" t="str">
        <f>IF('DATA ENTRY'!CK821="","",IF('DATA ENTRY'!I821="","",IF(AND($DF$4='DATA ENTRY'!D821),'DATA ENTRY'!I821,"")))</f>
        <v/>
      </c>
      <c r="DH822" s="4" t="str">
        <f>IF('DATA ENTRY'!CK821="","",IF('DATA ENTRY'!CK821="","",IF(AND($DF$4='DATA ENTRY'!D821),'DATA ENTRY'!CK821,"")))</f>
        <v/>
      </c>
      <c r="DI822" s="3" t="str">
        <f>IF('DATA ENTRY'!CK821="","",IF('DATA ENTRY'!N821="","",IF(AND($DF$4='DATA ENTRY'!D821),'DATA ENTRY'!N821,"")))</f>
        <v/>
      </c>
      <c r="DJ822" s="107" t="str">
        <f>IF('DATA ENTRY'!CK821="","",IF('DATA ENTRY'!O821="","",IF(AND($DF$4='DATA ENTRY'!D821),'DATA ENTRY'!O821,"")))</f>
        <v/>
      </c>
      <c r="DK822" s="3" t="str">
        <f>IF('DATA ENTRY'!CK821="","",IF('DATA ENTRY'!P821="","",IF(AND($DF$4='DATA ENTRY'!D821),'DATA ENTRY'!P821,"")))</f>
        <v/>
      </c>
      <c r="DL822" s="107" t="str">
        <f>IF('DATA ENTRY'!CK821="","",IF('DATA ENTRY'!Q821="","",IF(AND($DF$4='DATA ENTRY'!D821),'DATA ENTRY'!Q821,"")))</f>
        <v/>
      </c>
      <c r="DM822" s="3" t="str">
        <f>IF('DATA ENTRY'!CK821="","",IF('DATA ENTRY'!R821="","",IF(AND($DF$4='DATA ENTRY'!D821),'DATA ENTRY'!R821,"")))</f>
        <v/>
      </c>
      <c r="DN822" s="107" t="str">
        <f>IF('DATA ENTRY'!CK821="","",IF('DATA ENTRY'!S821="","",IF(AND($DF$4='DATA ENTRY'!D821),'DATA ENTRY'!S821,"")))</f>
        <v/>
      </c>
      <c r="DO822" s="3" t="str">
        <f>IF('DATA ENTRY'!CK821="","",IF('DATA ENTRY'!E821="","",IF(AND($DF$4='DATA ENTRY'!D821),'DATA ENTRY'!E821,"")))</f>
        <v/>
      </c>
      <c r="DP822" s="3" t="str">
        <f>IF('DATA ENTRY'!CK821="","",IF('DATA ENTRY'!D821="","",IF(AND($DF$4='DATA ENTRY'!D821),'DATA ENTRY'!D821,"")))</f>
        <v/>
      </c>
      <c r="DQ822" s="3" t="str">
        <f>IF('DATA ENTRY'!CK821="","",IF('DATA ENTRY'!W821="","",IF(AND($DF$4='DATA ENTRY'!D821),'DATA ENTRY'!W821,"")))</f>
        <v/>
      </c>
      <c r="DR822" s="3" t="str">
        <f>IF('DATA ENTRY'!CK821="","",IF('DATA ENTRY'!X821="","",IF(AND($DF$4='DATA ENTRY'!D821),'DATA ENTRY'!X821,"")))</f>
        <v/>
      </c>
      <c r="DS822" s="108" t="str">
        <f t="shared" si="203"/>
        <v/>
      </c>
      <c r="DT822" s="108" t="str">
        <f>IF('DATA ENTRY'!CK821="","",IF('DATA ENTRY'!D821="","",IF(AND($DF$4='DATA ENTRY'!D821),'DATA ENTRY'!G821,"")))</f>
        <v/>
      </c>
      <c r="DY822">
        <f t="shared" si="204"/>
        <v>0</v>
      </c>
      <c r="EB822" t="str">
        <f t="shared" si="205"/>
        <v/>
      </c>
      <c r="EC822" t="str">
        <f t="shared" si="206"/>
        <v/>
      </c>
      <c r="ED822" s="224">
        <v>816</v>
      </c>
      <c r="EE822" s="3" t="str">
        <f>IF('DATA ENTRY'!CK821="","",IF('DATA ENTRY'!B821="","",IF(AND($EF$4='DATA ENTRY'!G821,$EH$4='DATA ENTRY'!F821),'DATA ENTRY'!B821,"")))</f>
        <v/>
      </c>
      <c r="EF822" s="3" t="str">
        <f>IF('DATA ENTRY'!CK821="","",IF('DATA ENTRY'!C821="","",IF(AND($EF$4='DATA ENTRY'!G821,$EH$4='DATA ENTRY'!F821),'DATA ENTRY'!C821,"")))</f>
        <v/>
      </c>
      <c r="EG822" s="4" t="str">
        <f>IF('DATA ENTRY'!CK821="","",IF('DATA ENTRY'!I821="","",IF(AND($EF$4='DATA ENTRY'!G821,$EH$4='DATA ENTRY'!F821),'DATA ENTRY'!I821,"")))</f>
        <v/>
      </c>
      <c r="EH822" s="4" t="str">
        <f>IF('DATA ENTRY'!CK821="","",IF('DATA ENTRY'!CK821="","",IF(AND($EF$4='DATA ENTRY'!G821,$EH$4='DATA ENTRY'!F821),'DATA ENTRY'!CK821,"")))</f>
        <v/>
      </c>
      <c r="EI822" s="3" t="str">
        <f>IF('DATA ENTRY'!CK821="","",IF('DATA ENTRY'!N821="","",IF(AND($EF$4='DATA ENTRY'!G821,$EH$4='DATA ENTRY'!F821),'DATA ENTRY'!N821,"")))</f>
        <v/>
      </c>
      <c r="EJ822" s="107" t="str">
        <f>IF('DATA ENTRY'!CK821="","",IF('DATA ENTRY'!O821="","",IF(AND($EF$4='DATA ENTRY'!G821,$EH$4='DATA ENTRY'!F821),'DATA ENTRY'!O821,"")))</f>
        <v/>
      </c>
      <c r="EK822" s="3" t="str">
        <f>IF('DATA ENTRY'!CK821="","",IF('DATA ENTRY'!P821="","",IF(AND($EF$4='DATA ENTRY'!G821,$EH$4='DATA ENTRY'!F821),'DATA ENTRY'!P821,"")))</f>
        <v/>
      </c>
      <c r="EL822" s="107" t="str">
        <f>IF('DATA ENTRY'!CK821="","",IF('DATA ENTRY'!Q821="","",IF(AND($EF$4='DATA ENTRY'!G821,$EH$4='DATA ENTRY'!F821),'DATA ENTRY'!Q821,"")))</f>
        <v/>
      </c>
      <c r="EM822" s="3" t="str">
        <f>IF('DATA ENTRY'!CK821="","",IF('DATA ENTRY'!R821="","",IF(AND($EF$4='DATA ENTRY'!G821,$EH$4='DATA ENTRY'!F821),'DATA ENTRY'!R821,"")))</f>
        <v/>
      </c>
      <c r="EN822" s="107" t="str">
        <f>IF('DATA ENTRY'!CK821="","",IF('DATA ENTRY'!S821="","",IF(AND($EF$4='DATA ENTRY'!G821,$EH$4='DATA ENTRY'!F821),'DATA ENTRY'!S821,"")))</f>
        <v/>
      </c>
      <c r="EO822" s="3" t="str">
        <f>IF('DATA ENTRY'!CK821="","",IF('DATA ENTRY'!E821="","",IF(AND($EF$4='DATA ENTRY'!G821,$EH$4='DATA ENTRY'!F821),'DATA ENTRY'!E821,"")))</f>
        <v/>
      </c>
      <c r="EP822" s="3" t="str">
        <f>IF('DATA ENTRY'!CK821="","",IF('DATA ENTRY'!D821="","",IF(AND($EF$4='DATA ENTRY'!G821,$EH$4='DATA ENTRY'!F821),'DATA ENTRY'!D821,"")))</f>
        <v/>
      </c>
      <c r="EQ822" s="3" t="str">
        <f>IF('DATA ENTRY'!CK821="","",IF('DATA ENTRY'!W821="","",IF(AND($EF$4='DATA ENTRY'!G821,$EH$4='DATA ENTRY'!F821),'DATA ENTRY'!W821,"")))</f>
        <v/>
      </c>
      <c r="ER822" s="3" t="str">
        <f>IF('DATA ENTRY'!CK821="","",IF('DATA ENTRY'!X821="","",IF(AND($EF$4='DATA ENTRY'!G821,$EH$4='DATA ENTRY'!F821),'DATA ENTRY'!X821,"")))</f>
        <v/>
      </c>
      <c r="ES822" s="108" t="str">
        <f t="shared" si="207"/>
        <v/>
      </c>
      <c r="ET822" s="108" t="str">
        <f>IF('DATA ENTRY'!CK821="","",IF('DATA ENTRY'!D821="","",IF(AND($EF$4='DATA ENTRY'!G821,$EH$4='DATA ENTRY'!F821),'DATA ENTRY'!G821,"")))</f>
        <v/>
      </c>
      <c r="EY822">
        <f t="shared" si="208"/>
        <v>0</v>
      </c>
    </row>
    <row r="823" spans="1:155">
      <c r="A823" t="str">
        <f>IF(S823=0,"",1+(MAX($A$7:A822)))</f>
        <v/>
      </c>
      <c r="B823" s="224">
        <v>817</v>
      </c>
      <c r="C823" s="3" t="str">
        <f>IF('DATA ENTRY'!CK822="","",IF('DATA ENTRY'!B822="","",IF($D$4="All Post",'DATA ENTRY'!B822,IF(AND($D$4='DATA ENTRY'!CK822),'DATA ENTRY'!B822,""))))</f>
        <v/>
      </c>
      <c r="D823" s="3" t="str">
        <f>IF('DATA ENTRY'!CK822="","",IF('DATA ENTRY'!C822="","",IF($D$4="All Post",'DATA ENTRY'!C822,IF(AND($D$4='DATA ENTRY'!CK822),'DATA ENTRY'!C822,""))))</f>
        <v/>
      </c>
      <c r="E823" s="4" t="str">
        <f>IF('DATA ENTRY'!CK822="","",IF('DATA ENTRY'!I822="","",IF($D$4="All Post",'DATA ENTRY'!I822,IF(AND($D$4='DATA ENTRY'!CK822),'DATA ENTRY'!I822,""))))</f>
        <v/>
      </c>
      <c r="F823" s="4" t="str">
        <f>IF('DATA ENTRY'!CK822="","",IF('DATA ENTRY'!CK822="","",IF($D$4="All Post",'DATA ENTRY'!CK822,IF(AND($D$4='DATA ENTRY'!CK822),'DATA ENTRY'!CK822,""))))</f>
        <v/>
      </c>
      <c r="G823" s="3" t="str">
        <f>IF('DATA ENTRY'!CK822="","",IF('DATA ENTRY'!N822="","",IF($D$4="All Post",'DATA ENTRY'!N822,IF(AND($D$4='DATA ENTRY'!CK822),'DATA ENTRY'!N822,""))))</f>
        <v/>
      </c>
      <c r="H823" s="107" t="str">
        <f>IF('DATA ENTRY'!CK822="","",IF('DATA ENTRY'!O822="","",IF($D$4="All Post",'DATA ENTRY'!O822,IF(AND($D$4='DATA ENTRY'!CK822),'DATA ENTRY'!O822,""))))</f>
        <v/>
      </c>
      <c r="I823" s="3" t="str">
        <f>IF('DATA ENTRY'!CK822="","",IF('DATA ENTRY'!P822="","",IF($D$4="All Post",'DATA ENTRY'!P822,IF(AND($D$4='DATA ENTRY'!CK822),'DATA ENTRY'!P822,""))))</f>
        <v/>
      </c>
      <c r="J823" s="107" t="str">
        <f>IF('DATA ENTRY'!CK822="","",IF('DATA ENTRY'!Q822="","",IF($D$4="All Post",'DATA ENTRY'!Q822,IF(AND($D$4='DATA ENTRY'!CK822),'DATA ENTRY'!Q822,""))))</f>
        <v/>
      </c>
      <c r="K823" s="3" t="str">
        <f>IF('DATA ENTRY'!CK822="","",IF('DATA ENTRY'!R822="","",IF($D$4="All Post",'DATA ENTRY'!R822,IF(AND($D$4='DATA ENTRY'!CK822),'DATA ENTRY'!R822,""))))</f>
        <v/>
      </c>
      <c r="L823" s="3" t="str">
        <f>IF('DATA ENTRY'!CK822="","",IF('DATA ENTRY'!S822="","",IF($D$4="All Post",'DATA ENTRY'!S822,IF(AND($D$4='DATA ENTRY'!CK822),'DATA ENTRY'!S822,""))))</f>
        <v/>
      </c>
      <c r="M823" s="3" t="str">
        <f>IF('DATA ENTRY'!CK822="","",IF('DATA ENTRY'!E822="","",IF($D$4="All Post",'DATA ENTRY'!E822,IF(AND($D$4='DATA ENTRY'!CK822),'DATA ENTRY'!E822,""))))</f>
        <v/>
      </c>
      <c r="N823" s="3" t="str">
        <f>IF('DATA ENTRY'!CK822="","",IF('DATA ENTRY'!W822="","",IF($D$4="All Post",'DATA ENTRY'!W822,IF(AND($D$4='DATA ENTRY'!CK822),'DATA ENTRY'!W822,""))))</f>
        <v/>
      </c>
      <c r="O823" s="3" t="str">
        <f>IF('DATA ENTRY'!CK822="","",IF('DATA ENTRY'!X822="","",IF($D$4="All Post",'DATA ENTRY'!X822,IF(AND($D$4='DATA ENTRY'!CK822),'DATA ENTRY'!X822,""))))</f>
        <v/>
      </c>
      <c r="P823" s="3" t="str">
        <f>IF('DATA ENTRY'!CK822="","",IF('DATA ENTRY'!G822="","",IF($D$4="All Post",'DATA ENTRY'!G822,IF(AND($D$4='DATA ENTRY'!CK822),'DATA ENTRY'!G822,""))))</f>
        <v/>
      </c>
      <c r="S823">
        <f t="shared" si="195"/>
        <v>0</v>
      </c>
      <c r="T823" t="str">
        <f t="shared" si="196"/>
        <v/>
      </c>
      <c r="BZ823" t="str">
        <f t="shared" si="197"/>
        <v/>
      </c>
      <c r="CA823" t="str">
        <f t="shared" si="198"/>
        <v/>
      </c>
      <c r="CB823" s="224">
        <v>817</v>
      </c>
      <c r="CC823" s="3" t="str">
        <f>IF('DATA ENTRY'!CK822="","",IF('DATA ENTRY'!B822="","",IF(AND($CD$4='DATA ENTRY'!CK822,$CG$4='DATA ENTRY'!D822),'DATA ENTRY'!B822,"")))</f>
        <v/>
      </c>
      <c r="CD823" s="3" t="str">
        <f>IF('DATA ENTRY'!CK822="","",IF('DATA ENTRY'!C822="","",IF(AND($CD$4='DATA ENTRY'!CK822,$CG$4='DATA ENTRY'!D822),'DATA ENTRY'!C822,"")))</f>
        <v/>
      </c>
      <c r="CE823" s="4" t="str">
        <f>IF('DATA ENTRY'!CK822="","",IF('DATA ENTRY'!I822="","",IF(AND($CD$4='DATA ENTRY'!CK822,$CG$4='DATA ENTRY'!D822),'DATA ENTRY'!I822,"")))</f>
        <v/>
      </c>
      <c r="CF823" s="4" t="str">
        <f>IF('DATA ENTRY'!CK822="","",IF('DATA ENTRY'!CK822="","",IF(AND($CD$4='DATA ENTRY'!CK822,$CG$4='DATA ENTRY'!D822),'DATA ENTRY'!CK822,"")))</f>
        <v/>
      </c>
      <c r="CG823" s="3" t="str">
        <f>IF('DATA ENTRY'!CK822="","",IF('DATA ENTRY'!N822="","",IF(AND($CD$4='DATA ENTRY'!CK822,$CG$4='DATA ENTRY'!D822),'DATA ENTRY'!N822,"")))</f>
        <v/>
      </c>
      <c r="CH823" s="107" t="str">
        <f>IF('DATA ENTRY'!CK822="","",IF('DATA ENTRY'!O822="","",IF(AND($CD$4='DATA ENTRY'!CK822,$CG$4='DATA ENTRY'!D822),'DATA ENTRY'!O822,"")))</f>
        <v/>
      </c>
      <c r="CI823" s="3" t="str">
        <f>IF('DATA ENTRY'!CK822="","",IF('DATA ENTRY'!P822="","",IF(AND($CD$4='DATA ENTRY'!CK822,$CG$4='DATA ENTRY'!D822),'DATA ENTRY'!P822,"")))</f>
        <v/>
      </c>
      <c r="CJ823" s="107" t="str">
        <f>IF('DATA ENTRY'!CK822="","",IF('DATA ENTRY'!Q822="","",IF(AND($CD$4='DATA ENTRY'!CK822,$CG$4='DATA ENTRY'!D822),'DATA ENTRY'!Q822,"")))</f>
        <v/>
      </c>
      <c r="CK823" s="3" t="str">
        <f>IF('DATA ENTRY'!CK822="","",IF('DATA ENTRY'!R822="","",IF(AND($CD$4='DATA ENTRY'!CK822,$CG$4='DATA ENTRY'!D822),'DATA ENTRY'!R822,"")))</f>
        <v/>
      </c>
      <c r="CL823" s="3" t="str">
        <f>IF('DATA ENTRY'!CK822="","",IF('DATA ENTRY'!S822="","",IF(AND($CD$4='DATA ENTRY'!CK822,$CG$4='DATA ENTRY'!D822),'DATA ENTRY'!S822,"")))</f>
        <v/>
      </c>
      <c r="CM823" s="3" t="str">
        <f>IF('DATA ENTRY'!CK822="","",IF('DATA ENTRY'!E822="","",IF(AND($CD$4='DATA ENTRY'!CK822,$CG$4='DATA ENTRY'!D822),'DATA ENTRY'!E822,"")))</f>
        <v/>
      </c>
      <c r="CN823" s="3" t="str">
        <f>IF('DATA ENTRY'!CK822="","",IF('DATA ENTRY'!W822="","",IF(AND($CD$4='DATA ENTRY'!CK822,$CG$4='DATA ENTRY'!D822),'DATA ENTRY'!W822,"")))</f>
        <v/>
      </c>
      <c r="CO823" s="3" t="str">
        <f>IF('DATA ENTRY'!CK822="","",IF('DATA ENTRY'!X822="","",IF(AND($CD$4='DATA ENTRY'!CK822,$CG$4='DATA ENTRY'!D822),'DATA ENTRY'!X822,"")))</f>
        <v/>
      </c>
      <c r="CP823" s="108" t="str">
        <f t="shared" si="199"/>
        <v/>
      </c>
      <c r="CQ823" s="108" t="str">
        <f>IF('DATA ENTRY'!CK822="","",IF('DATA ENTRY'!G822="","",IF(AND($CD$4='DATA ENTRY'!CK822,$CG$4='DATA ENTRY'!D822),'DATA ENTRY'!G822,"")))</f>
        <v/>
      </c>
      <c r="CR823" s="230" t="str">
        <f>IF('DATA ENTRY'!CK822="","",IF('DATA ENTRY'!D822="","",IF(AND($CD$4='DATA ENTRY'!CK822,$CG$4='DATA ENTRY'!D822),'DATA ENTRY'!D822,"")))</f>
        <v/>
      </c>
      <c r="CS823">
        <f t="shared" si="200"/>
        <v>0</v>
      </c>
      <c r="CT823">
        <f t="shared" si="201"/>
        <v>0</v>
      </c>
      <c r="CV823" s="139"/>
      <c r="CX823">
        <f t="shared" si="202"/>
        <v>0</v>
      </c>
      <c r="DB823" t="str">
        <f t="shared" si="209"/>
        <v/>
      </c>
      <c r="DC823" t="str">
        <f t="shared" si="210"/>
        <v/>
      </c>
      <c r="DD823" s="224">
        <v>817</v>
      </c>
      <c r="DE823" s="3" t="str">
        <f>IF('DATA ENTRY'!CK822="","",IF('DATA ENTRY'!B822="","",IF(AND($DF$4='DATA ENTRY'!D822),'DATA ENTRY'!B822,"")))</f>
        <v/>
      </c>
      <c r="DF823" s="3" t="str">
        <f>IF('DATA ENTRY'!CK822="","",IF('DATA ENTRY'!C822="","",IF(AND($DF$4='DATA ENTRY'!D822),'DATA ENTRY'!C822,"")))</f>
        <v/>
      </c>
      <c r="DG823" s="4" t="str">
        <f>IF('DATA ENTRY'!CK822="","",IF('DATA ENTRY'!I822="","",IF(AND($DF$4='DATA ENTRY'!D822),'DATA ENTRY'!I822,"")))</f>
        <v/>
      </c>
      <c r="DH823" s="4" t="str">
        <f>IF('DATA ENTRY'!CK822="","",IF('DATA ENTRY'!CK822="","",IF(AND($DF$4='DATA ENTRY'!D822),'DATA ENTRY'!CK822,"")))</f>
        <v/>
      </c>
      <c r="DI823" s="3" t="str">
        <f>IF('DATA ENTRY'!CK822="","",IF('DATA ENTRY'!N822="","",IF(AND($DF$4='DATA ENTRY'!D822),'DATA ENTRY'!N822,"")))</f>
        <v/>
      </c>
      <c r="DJ823" s="107" t="str">
        <f>IF('DATA ENTRY'!CK822="","",IF('DATA ENTRY'!O822="","",IF(AND($DF$4='DATA ENTRY'!D822),'DATA ENTRY'!O822,"")))</f>
        <v/>
      </c>
      <c r="DK823" s="3" t="str">
        <f>IF('DATA ENTRY'!CK822="","",IF('DATA ENTRY'!P822="","",IF(AND($DF$4='DATA ENTRY'!D822),'DATA ENTRY'!P822,"")))</f>
        <v/>
      </c>
      <c r="DL823" s="107" t="str">
        <f>IF('DATA ENTRY'!CK822="","",IF('DATA ENTRY'!Q822="","",IF(AND($DF$4='DATA ENTRY'!D822),'DATA ENTRY'!Q822,"")))</f>
        <v/>
      </c>
      <c r="DM823" s="3" t="str">
        <f>IF('DATA ENTRY'!CK822="","",IF('DATA ENTRY'!R822="","",IF(AND($DF$4='DATA ENTRY'!D822),'DATA ENTRY'!R822,"")))</f>
        <v/>
      </c>
      <c r="DN823" s="107" t="str">
        <f>IF('DATA ENTRY'!CK822="","",IF('DATA ENTRY'!S822="","",IF(AND($DF$4='DATA ENTRY'!D822),'DATA ENTRY'!S822,"")))</f>
        <v/>
      </c>
      <c r="DO823" s="3" t="str">
        <f>IF('DATA ENTRY'!CK822="","",IF('DATA ENTRY'!E822="","",IF(AND($DF$4='DATA ENTRY'!D822),'DATA ENTRY'!E822,"")))</f>
        <v/>
      </c>
      <c r="DP823" s="3" t="str">
        <f>IF('DATA ENTRY'!CK822="","",IF('DATA ENTRY'!D822="","",IF(AND($DF$4='DATA ENTRY'!D822),'DATA ENTRY'!D822,"")))</f>
        <v/>
      </c>
      <c r="DQ823" s="3" t="str">
        <f>IF('DATA ENTRY'!CK822="","",IF('DATA ENTRY'!W822="","",IF(AND($DF$4='DATA ENTRY'!D822),'DATA ENTRY'!W822,"")))</f>
        <v/>
      </c>
      <c r="DR823" s="3" t="str">
        <f>IF('DATA ENTRY'!CK822="","",IF('DATA ENTRY'!X822="","",IF(AND($DF$4='DATA ENTRY'!D822),'DATA ENTRY'!X822,"")))</f>
        <v/>
      </c>
      <c r="DS823" s="108" t="str">
        <f t="shared" si="203"/>
        <v/>
      </c>
      <c r="DT823" s="108" t="str">
        <f>IF('DATA ENTRY'!CK822="","",IF('DATA ENTRY'!D822="","",IF(AND($DF$4='DATA ENTRY'!D822),'DATA ENTRY'!G822,"")))</f>
        <v/>
      </c>
      <c r="DY823">
        <f t="shared" si="204"/>
        <v>0</v>
      </c>
      <c r="EB823" t="str">
        <f t="shared" si="205"/>
        <v/>
      </c>
      <c r="EC823" t="str">
        <f t="shared" si="206"/>
        <v/>
      </c>
      <c r="ED823" s="224">
        <v>817</v>
      </c>
      <c r="EE823" s="3" t="str">
        <f>IF('DATA ENTRY'!CK822="","",IF('DATA ENTRY'!B822="","",IF(AND($EF$4='DATA ENTRY'!G822,$EH$4='DATA ENTRY'!F822),'DATA ENTRY'!B822,"")))</f>
        <v/>
      </c>
      <c r="EF823" s="3" t="str">
        <f>IF('DATA ENTRY'!CK822="","",IF('DATA ENTRY'!C822="","",IF(AND($EF$4='DATA ENTRY'!G822,$EH$4='DATA ENTRY'!F822),'DATA ENTRY'!C822,"")))</f>
        <v/>
      </c>
      <c r="EG823" s="4" t="str">
        <f>IF('DATA ENTRY'!CK822="","",IF('DATA ENTRY'!I822="","",IF(AND($EF$4='DATA ENTRY'!G822,$EH$4='DATA ENTRY'!F822),'DATA ENTRY'!I822,"")))</f>
        <v/>
      </c>
      <c r="EH823" s="4" t="str">
        <f>IF('DATA ENTRY'!CK822="","",IF('DATA ENTRY'!CK822="","",IF(AND($EF$4='DATA ENTRY'!G822,$EH$4='DATA ENTRY'!F822),'DATA ENTRY'!CK822,"")))</f>
        <v/>
      </c>
      <c r="EI823" s="3" t="str">
        <f>IF('DATA ENTRY'!CK822="","",IF('DATA ENTRY'!N822="","",IF(AND($EF$4='DATA ENTRY'!G822,$EH$4='DATA ENTRY'!F822),'DATA ENTRY'!N822,"")))</f>
        <v/>
      </c>
      <c r="EJ823" s="107" t="str">
        <f>IF('DATA ENTRY'!CK822="","",IF('DATA ENTRY'!O822="","",IF(AND($EF$4='DATA ENTRY'!G822,$EH$4='DATA ENTRY'!F822),'DATA ENTRY'!O822,"")))</f>
        <v/>
      </c>
      <c r="EK823" s="3" t="str">
        <f>IF('DATA ENTRY'!CK822="","",IF('DATA ENTRY'!P822="","",IF(AND($EF$4='DATA ENTRY'!G822,$EH$4='DATA ENTRY'!F822),'DATA ENTRY'!P822,"")))</f>
        <v/>
      </c>
      <c r="EL823" s="107" t="str">
        <f>IF('DATA ENTRY'!CK822="","",IF('DATA ENTRY'!Q822="","",IF(AND($EF$4='DATA ENTRY'!G822,$EH$4='DATA ENTRY'!F822),'DATA ENTRY'!Q822,"")))</f>
        <v/>
      </c>
      <c r="EM823" s="3" t="str">
        <f>IF('DATA ENTRY'!CK822="","",IF('DATA ENTRY'!R822="","",IF(AND($EF$4='DATA ENTRY'!G822,$EH$4='DATA ENTRY'!F822),'DATA ENTRY'!R822,"")))</f>
        <v/>
      </c>
      <c r="EN823" s="107" t="str">
        <f>IF('DATA ENTRY'!CK822="","",IF('DATA ENTRY'!S822="","",IF(AND($EF$4='DATA ENTRY'!G822,$EH$4='DATA ENTRY'!F822),'DATA ENTRY'!S822,"")))</f>
        <v/>
      </c>
      <c r="EO823" s="3" t="str">
        <f>IF('DATA ENTRY'!CK822="","",IF('DATA ENTRY'!E822="","",IF(AND($EF$4='DATA ENTRY'!G822,$EH$4='DATA ENTRY'!F822),'DATA ENTRY'!E822,"")))</f>
        <v/>
      </c>
      <c r="EP823" s="3" t="str">
        <f>IF('DATA ENTRY'!CK822="","",IF('DATA ENTRY'!D822="","",IF(AND($EF$4='DATA ENTRY'!G822,$EH$4='DATA ENTRY'!F822),'DATA ENTRY'!D822,"")))</f>
        <v/>
      </c>
      <c r="EQ823" s="3" t="str">
        <f>IF('DATA ENTRY'!CK822="","",IF('DATA ENTRY'!W822="","",IF(AND($EF$4='DATA ENTRY'!G822,$EH$4='DATA ENTRY'!F822),'DATA ENTRY'!W822,"")))</f>
        <v/>
      </c>
      <c r="ER823" s="3" t="str">
        <f>IF('DATA ENTRY'!CK822="","",IF('DATA ENTRY'!X822="","",IF(AND($EF$4='DATA ENTRY'!G822,$EH$4='DATA ENTRY'!F822),'DATA ENTRY'!X822,"")))</f>
        <v/>
      </c>
      <c r="ES823" s="108" t="str">
        <f t="shared" si="207"/>
        <v/>
      </c>
      <c r="ET823" s="108" t="str">
        <f>IF('DATA ENTRY'!CK822="","",IF('DATA ENTRY'!D822="","",IF(AND($EF$4='DATA ENTRY'!G822,$EH$4='DATA ENTRY'!F822),'DATA ENTRY'!G822,"")))</f>
        <v/>
      </c>
      <c r="EY823">
        <f t="shared" si="208"/>
        <v>0</v>
      </c>
    </row>
    <row r="824" spans="1:155">
      <c r="A824" t="str">
        <f>IF(S824=0,"",1+(MAX($A$7:A823)))</f>
        <v/>
      </c>
      <c r="B824" s="224">
        <v>818</v>
      </c>
      <c r="C824" s="3" t="str">
        <f>IF('DATA ENTRY'!CK823="","",IF('DATA ENTRY'!B823="","",IF($D$4="All Post",'DATA ENTRY'!B823,IF(AND($D$4='DATA ENTRY'!CK823),'DATA ENTRY'!B823,""))))</f>
        <v/>
      </c>
      <c r="D824" s="3" t="str">
        <f>IF('DATA ENTRY'!CK823="","",IF('DATA ENTRY'!C823="","",IF($D$4="All Post",'DATA ENTRY'!C823,IF(AND($D$4='DATA ENTRY'!CK823),'DATA ENTRY'!C823,""))))</f>
        <v/>
      </c>
      <c r="E824" s="4" t="str">
        <f>IF('DATA ENTRY'!CK823="","",IF('DATA ENTRY'!I823="","",IF($D$4="All Post",'DATA ENTRY'!I823,IF(AND($D$4='DATA ENTRY'!CK823),'DATA ENTRY'!I823,""))))</f>
        <v/>
      </c>
      <c r="F824" s="4" t="str">
        <f>IF('DATA ENTRY'!CK823="","",IF('DATA ENTRY'!CK823="","",IF($D$4="All Post",'DATA ENTRY'!CK823,IF(AND($D$4='DATA ENTRY'!CK823),'DATA ENTRY'!CK823,""))))</f>
        <v/>
      </c>
      <c r="G824" s="3" t="str">
        <f>IF('DATA ENTRY'!CK823="","",IF('DATA ENTRY'!N823="","",IF($D$4="All Post",'DATA ENTRY'!N823,IF(AND($D$4='DATA ENTRY'!CK823),'DATA ENTRY'!N823,""))))</f>
        <v/>
      </c>
      <c r="H824" s="107" t="str">
        <f>IF('DATA ENTRY'!CK823="","",IF('DATA ENTRY'!O823="","",IF($D$4="All Post",'DATA ENTRY'!O823,IF(AND($D$4='DATA ENTRY'!CK823),'DATA ENTRY'!O823,""))))</f>
        <v/>
      </c>
      <c r="I824" s="3" t="str">
        <f>IF('DATA ENTRY'!CK823="","",IF('DATA ENTRY'!P823="","",IF($D$4="All Post",'DATA ENTRY'!P823,IF(AND($D$4='DATA ENTRY'!CK823),'DATA ENTRY'!P823,""))))</f>
        <v/>
      </c>
      <c r="J824" s="107" t="str">
        <f>IF('DATA ENTRY'!CK823="","",IF('DATA ENTRY'!Q823="","",IF($D$4="All Post",'DATA ENTRY'!Q823,IF(AND($D$4='DATA ENTRY'!CK823),'DATA ENTRY'!Q823,""))))</f>
        <v/>
      </c>
      <c r="K824" s="3" t="str">
        <f>IF('DATA ENTRY'!CK823="","",IF('DATA ENTRY'!R823="","",IF($D$4="All Post",'DATA ENTRY'!R823,IF(AND($D$4='DATA ENTRY'!CK823),'DATA ENTRY'!R823,""))))</f>
        <v/>
      </c>
      <c r="L824" s="3" t="str">
        <f>IF('DATA ENTRY'!CK823="","",IF('DATA ENTRY'!S823="","",IF($D$4="All Post",'DATA ENTRY'!S823,IF(AND($D$4='DATA ENTRY'!CK823),'DATA ENTRY'!S823,""))))</f>
        <v/>
      </c>
      <c r="M824" s="3" t="str">
        <f>IF('DATA ENTRY'!CK823="","",IF('DATA ENTRY'!E823="","",IF($D$4="All Post",'DATA ENTRY'!E823,IF(AND($D$4='DATA ENTRY'!CK823),'DATA ENTRY'!E823,""))))</f>
        <v/>
      </c>
      <c r="N824" s="3" t="str">
        <f>IF('DATA ENTRY'!CK823="","",IF('DATA ENTRY'!W823="","",IF($D$4="All Post",'DATA ENTRY'!W823,IF(AND($D$4='DATA ENTRY'!CK823),'DATA ENTRY'!W823,""))))</f>
        <v/>
      </c>
      <c r="O824" s="3" t="str">
        <f>IF('DATA ENTRY'!CK823="","",IF('DATA ENTRY'!X823="","",IF($D$4="All Post",'DATA ENTRY'!X823,IF(AND($D$4='DATA ENTRY'!CK823),'DATA ENTRY'!X823,""))))</f>
        <v/>
      </c>
      <c r="P824" s="3" t="str">
        <f>IF('DATA ENTRY'!CK823="","",IF('DATA ENTRY'!G823="","",IF($D$4="All Post",'DATA ENTRY'!G823,IF(AND($D$4='DATA ENTRY'!CK823),'DATA ENTRY'!G823,""))))</f>
        <v/>
      </c>
      <c r="S824">
        <f t="shared" si="195"/>
        <v>0</v>
      </c>
      <c r="T824" t="str">
        <f t="shared" si="196"/>
        <v/>
      </c>
      <c r="BZ824" t="str">
        <f t="shared" si="197"/>
        <v/>
      </c>
      <c r="CA824" t="str">
        <f t="shared" si="198"/>
        <v/>
      </c>
      <c r="CB824" s="224">
        <v>818</v>
      </c>
      <c r="CC824" s="3" t="str">
        <f>IF('DATA ENTRY'!CK823="","",IF('DATA ENTRY'!B823="","",IF(AND($CD$4='DATA ENTRY'!CK823,$CG$4='DATA ENTRY'!D823),'DATA ENTRY'!B823,"")))</f>
        <v/>
      </c>
      <c r="CD824" s="3" t="str">
        <f>IF('DATA ENTRY'!CK823="","",IF('DATA ENTRY'!C823="","",IF(AND($CD$4='DATA ENTRY'!CK823,$CG$4='DATA ENTRY'!D823),'DATA ENTRY'!C823,"")))</f>
        <v/>
      </c>
      <c r="CE824" s="4" t="str">
        <f>IF('DATA ENTRY'!CK823="","",IF('DATA ENTRY'!I823="","",IF(AND($CD$4='DATA ENTRY'!CK823,$CG$4='DATA ENTRY'!D823),'DATA ENTRY'!I823,"")))</f>
        <v/>
      </c>
      <c r="CF824" s="4" t="str">
        <f>IF('DATA ENTRY'!CK823="","",IF('DATA ENTRY'!CK823="","",IF(AND($CD$4='DATA ENTRY'!CK823,$CG$4='DATA ENTRY'!D823),'DATA ENTRY'!CK823,"")))</f>
        <v/>
      </c>
      <c r="CG824" s="3" t="str">
        <f>IF('DATA ENTRY'!CK823="","",IF('DATA ENTRY'!N823="","",IF(AND($CD$4='DATA ENTRY'!CK823,$CG$4='DATA ENTRY'!D823),'DATA ENTRY'!N823,"")))</f>
        <v/>
      </c>
      <c r="CH824" s="107" t="str">
        <f>IF('DATA ENTRY'!CK823="","",IF('DATA ENTRY'!O823="","",IF(AND($CD$4='DATA ENTRY'!CK823,$CG$4='DATA ENTRY'!D823),'DATA ENTRY'!O823,"")))</f>
        <v/>
      </c>
      <c r="CI824" s="3" t="str">
        <f>IF('DATA ENTRY'!CK823="","",IF('DATA ENTRY'!P823="","",IF(AND($CD$4='DATA ENTRY'!CK823,$CG$4='DATA ENTRY'!D823),'DATA ENTRY'!P823,"")))</f>
        <v/>
      </c>
      <c r="CJ824" s="107" t="str">
        <f>IF('DATA ENTRY'!CK823="","",IF('DATA ENTRY'!Q823="","",IF(AND($CD$4='DATA ENTRY'!CK823,$CG$4='DATA ENTRY'!D823),'DATA ENTRY'!Q823,"")))</f>
        <v/>
      </c>
      <c r="CK824" s="3" t="str">
        <f>IF('DATA ENTRY'!CK823="","",IF('DATA ENTRY'!R823="","",IF(AND($CD$4='DATA ENTRY'!CK823,$CG$4='DATA ENTRY'!D823),'DATA ENTRY'!R823,"")))</f>
        <v/>
      </c>
      <c r="CL824" s="3" t="str">
        <f>IF('DATA ENTRY'!CK823="","",IF('DATA ENTRY'!S823="","",IF(AND($CD$4='DATA ENTRY'!CK823,$CG$4='DATA ENTRY'!D823),'DATA ENTRY'!S823,"")))</f>
        <v/>
      </c>
      <c r="CM824" s="3" t="str">
        <f>IF('DATA ENTRY'!CK823="","",IF('DATA ENTRY'!E823="","",IF(AND($CD$4='DATA ENTRY'!CK823,$CG$4='DATA ENTRY'!D823),'DATA ENTRY'!E823,"")))</f>
        <v/>
      </c>
      <c r="CN824" s="3" t="str">
        <f>IF('DATA ENTRY'!CK823="","",IF('DATA ENTRY'!W823="","",IF(AND($CD$4='DATA ENTRY'!CK823,$CG$4='DATA ENTRY'!D823),'DATA ENTRY'!W823,"")))</f>
        <v/>
      </c>
      <c r="CO824" s="3" t="str">
        <f>IF('DATA ENTRY'!CK823="","",IF('DATA ENTRY'!X823="","",IF(AND($CD$4='DATA ENTRY'!CK823,$CG$4='DATA ENTRY'!D823),'DATA ENTRY'!X823,"")))</f>
        <v/>
      </c>
      <c r="CP824" s="108" t="str">
        <f t="shared" si="199"/>
        <v/>
      </c>
      <c r="CQ824" s="108" t="str">
        <f>IF('DATA ENTRY'!CK823="","",IF('DATA ENTRY'!G823="","",IF(AND($CD$4='DATA ENTRY'!CK823,$CG$4='DATA ENTRY'!D823),'DATA ENTRY'!G823,"")))</f>
        <v/>
      </c>
      <c r="CR824" s="230" t="str">
        <f>IF('DATA ENTRY'!CK823="","",IF('DATA ENTRY'!D823="","",IF(AND($CD$4='DATA ENTRY'!CK823,$CG$4='DATA ENTRY'!D823),'DATA ENTRY'!D823,"")))</f>
        <v/>
      </c>
      <c r="CS824">
        <f t="shared" si="200"/>
        <v>0</v>
      </c>
      <c r="CT824">
        <f t="shared" si="201"/>
        <v>0</v>
      </c>
      <c r="CV824" s="139"/>
      <c r="CX824">
        <f t="shared" si="202"/>
        <v>0</v>
      </c>
      <c r="DB824" t="str">
        <f t="shared" si="209"/>
        <v/>
      </c>
      <c r="DC824" t="str">
        <f t="shared" si="210"/>
        <v/>
      </c>
      <c r="DD824" s="224">
        <v>818</v>
      </c>
      <c r="DE824" s="3" t="str">
        <f>IF('DATA ENTRY'!CK823="","",IF('DATA ENTRY'!B823="","",IF(AND($DF$4='DATA ENTRY'!D823),'DATA ENTRY'!B823,"")))</f>
        <v/>
      </c>
      <c r="DF824" s="3" t="str">
        <f>IF('DATA ENTRY'!CK823="","",IF('DATA ENTRY'!C823="","",IF(AND($DF$4='DATA ENTRY'!D823),'DATA ENTRY'!C823,"")))</f>
        <v/>
      </c>
      <c r="DG824" s="4" t="str">
        <f>IF('DATA ENTRY'!CK823="","",IF('DATA ENTRY'!I823="","",IF(AND($DF$4='DATA ENTRY'!D823),'DATA ENTRY'!I823,"")))</f>
        <v/>
      </c>
      <c r="DH824" s="4" t="str">
        <f>IF('DATA ENTRY'!CK823="","",IF('DATA ENTRY'!CK823="","",IF(AND($DF$4='DATA ENTRY'!D823),'DATA ENTRY'!CK823,"")))</f>
        <v/>
      </c>
      <c r="DI824" s="3" t="str">
        <f>IF('DATA ENTRY'!CK823="","",IF('DATA ENTRY'!N823="","",IF(AND($DF$4='DATA ENTRY'!D823),'DATA ENTRY'!N823,"")))</f>
        <v/>
      </c>
      <c r="DJ824" s="107" t="str">
        <f>IF('DATA ENTRY'!CK823="","",IF('DATA ENTRY'!O823="","",IF(AND($DF$4='DATA ENTRY'!D823),'DATA ENTRY'!O823,"")))</f>
        <v/>
      </c>
      <c r="DK824" s="3" t="str">
        <f>IF('DATA ENTRY'!CK823="","",IF('DATA ENTRY'!P823="","",IF(AND($DF$4='DATA ENTRY'!D823),'DATA ENTRY'!P823,"")))</f>
        <v/>
      </c>
      <c r="DL824" s="107" t="str">
        <f>IF('DATA ENTRY'!CK823="","",IF('DATA ENTRY'!Q823="","",IF(AND($DF$4='DATA ENTRY'!D823),'DATA ENTRY'!Q823,"")))</f>
        <v/>
      </c>
      <c r="DM824" s="3" t="str">
        <f>IF('DATA ENTRY'!CK823="","",IF('DATA ENTRY'!R823="","",IF(AND($DF$4='DATA ENTRY'!D823),'DATA ENTRY'!R823,"")))</f>
        <v/>
      </c>
      <c r="DN824" s="107" t="str">
        <f>IF('DATA ENTRY'!CK823="","",IF('DATA ENTRY'!S823="","",IF(AND($DF$4='DATA ENTRY'!D823),'DATA ENTRY'!S823,"")))</f>
        <v/>
      </c>
      <c r="DO824" s="3" t="str">
        <f>IF('DATA ENTRY'!CK823="","",IF('DATA ENTRY'!E823="","",IF(AND($DF$4='DATA ENTRY'!D823),'DATA ENTRY'!E823,"")))</f>
        <v/>
      </c>
      <c r="DP824" s="3" t="str">
        <f>IF('DATA ENTRY'!CK823="","",IF('DATA ENTRY'!D823="","",IF(AND($DF$4='DATA ENTRY'!D823),'DATA ENTRY'!D823,"")))</f>
        <v/>
      </c>
      <c r="DQ824" s="3" t="str">
        <f>IF('DATA ENTRY'!CK823="","",IF('DATA ENTRY'!W823="","",IF(AND($DF$4='DATA ENTRY'!D823),'DATA ENTRY'!W823,"")))</f>
        <v/>
      </c>
      <c r="DR824" s="3" t="str">
        <f>IF('DATA ENTRY'!CK823="","",IF('DATA ENTRY'!X823="","",IF(AND($DF$4='DATA ENTRY'!D823),'DATA ENTRY'!X823,"")))</f>
        <v/>
      </c>
      <c r="DS824" s="108" t="str">
        <f t="shared" si="203"/>
        <v/>
      </c>
      <c r="DT824" s="108" t="str">
        <f>IF('DATA ENTRY'!CK823="","",IF('DATA ENTRY'!D823="","",IF(AND($DF$4='DATA ENTRY'!D823),'DATA ENTRY'!G823,"")))</f>
        <v/>
      </c>
      <c r="DY824">
        <f t="shared" si="204"/>
        <v>0</v>
      </c>
      <c r="EB824" t="str">
        <f t="shared" si="205"/>
        <v/>
      </c>
      <c r="EC824" t="str">
        <f t="shared" si="206"/>
        <v/>
      </c>
      <c r="ED824" s="224">
        <v>818</v>
      </c>
      <c r="EE824" s="3" t="str">
        <f>IF('DATA ENTRY'!CK823="","",IF('DATA ENTRY'!B823="","",IF(AND($EF$4='DATA ENTRY'!G823,$EH$4='DATA ENTRY'!F823),'DATA ENTRY'!B823,"")))</f>
        <v/>
      </c>
      <c r="EF824" s="3" t="str">
        <f>IF('DATA ENTRY'!CK823="","",IF('DATA ENTRY'!C823="","",IF(AND($EF$4='DATA ENTRY'!G823,$EH$4='DATA ENTRY'!F823),'DATA ENTRY'!C823,"")))</f>
        <v/>
      </c>
      <c r="EG824" s="4" t="str">
        <f>IF('DATA ENTRY'!CK823="","",IF('DATA ENTRY'!I823="","",IF(AND($EF$4='DATA ENTRY'!G823,$EH$4='DATA ENTRY'!F823),'DATA ENTRY'!I823,"")))</f>
        <v/>
      </c>
      <c r="EH824" s="4" t="str">
        <f>IF('DATA ENTRY'!CK823="","",IF('DATA ENTRY'!CK823="","",IF(AND($EF$4='DATA ENTRY'!G823,$EH$4='DATA ENTRY'!F823),'DATA ENTRY'!CK823,"")))</f>
        <v/>
      </c>
      <c r="EI824" s="3" t="str">
        <f>IF('DATA ENTRY'!CK823="","",IF('DATA ENTRY'!N823="","",IF(AND($EF$4='DATA ENTRY'!G823,$EH$4='DATA ENTRY'!F823),'DATA ENTRY'!N823,"")))</f>
        <v/>
      </c>
      <c r="EJ824" s="107" t="str">
        <f>IF('DATA ENTRY'!CK823="","",IF('DATA ENTRY'!O823="","",IF(AND($EF$4='DATA ENTRY'!G823,$EH$4='DATA ENTRY'!F823),'DATA ENTRY'!O823,"")))</f>
        <v/>
      </c>
      <c r="EK824" s="3" t="str">
        <f>IF('DATA ENTRY'!CK823="","",IF('DATA ENTRY'!P823="","",IF(AND($EF$4='DATA ENTRY'!G823,$EH$4='DATA ENTRY'!F823),'DATA ENTRY'!P823,"")))</f>
        <v/>
      </c>
      <c r="EL824" s="107" t="str">
        <f>IF('DATA ENTRY'!CK823="","",IF('DATA ENTRY'!Q823="","",IF(AND($EF$4='DATA ENTRY'!G823,$EH$4='DATA ENTRY'!F823),'DATA ENTRY'!Q823,"")))</f>
        <v/>
      </c>
      <c r="EM824" s="3" t="str">
        <f>IF('DATA ENTRY'!CK823="","",IF('DATA ENTRY'!R823="","",IF(AND($EF$4='DATA ENTRY'!G823,$EH$4='DATA ENTRY'!F823),'DATA ENTRY'!R823,"")))</f>
        <v/>
      </c>
      <c r="EN824" s="107" t="str">
        <f>IF('DATA ENTRY'!CK823="","",IF('DATA ENTRY'!S823="","",IF(AND($EF$4='DATA ENTRY'!G823,$EH$4='DATA ENTRY'!F823),'DATA ENTRY'!S823,"")))</f>
        <v/>
      </c>
      <c r="EO824" s="3" t="str">
        <f>IF('DATA ENTRY'!CK823="","",IF('DATA ENTRY'!E823="","",IF(AND($EF$4='DATA ENTRY'!G823,$EH$4='DATA ENTRY'!F823),'DATA ENTRY'!E823,"")))</f>
        <v/>
      </c>
      <c r="EP824" s="3" t="str">
        <f>IF('DATA ENTRY'!CK823="","",IF('DATA ENTRY'!D823="","",IF(AND($EF$4='DATA ENTRY'!G823,$EH$4='DATA ENTRY'!F823),'DATA ENTRY'!D823,"")))</f>
        <v/>
      </c>
      <c r="EQ824" s="3" t="str">
        <f>IF('DATA ENTRY'!CK823="","",IF('DATA ENTRY'!W823="","",IF(AND($EF$4='DATA ENTRY'!G823,$EH$4='DATA ENTRY'!F823),'DATA ENTRY'!W823,"")))</f>
        <v/>
      </c>
      <c r="ER824" s="3" t="str">
        <f>IF('DATA ENTRY'!CK823="","",IF('DATA ENTRY'!X823="","",IF(AND($EF$4='DATA ENTRY'!G823,$EH$4='DATA ENTRY'!F823),'DATA ENTRY'!X823,"")))</f>
        <v/>
      </c>
      <c r="ES824" s="108" t="str">
        <f t="shared" si="207"/>
        <v/>
      </c>
      <c r="ET824" s="108" t="str">
        <f>IF('DATA ENTRY'!CK823="","",IF('DATA ENTRY'!D823="","",IF(AND($EF$4='DATA ENTRY'!G823,$EH$4='DATA ENTRY'!F823),'DATA ENTRY'!G823,"")))</f>
        <v/>
      </c>
      <c r="EY824">
        <f t="shared" si="208"/>
        <v>0</v>
      </c>
    </row>
    <row r="825" spans="1:155">
      <c r="A825" t="str">
        <f>IF(S825=0,"",1+(MAX($A$7:A824)))</f>
        <v/>
      </c>
      <c r="B825" s="224">
        <v>819</v>
      </c>
      <c r="C825" s="3" t="str">
        <f>IF('DATA ENTRY'!CK824="","",IF('DATA ENTRY'!B824="","",IF($D$4="All Post",'DATA ENTRY'!B824,IF(AND($D$4='DATA ENTRY'!CK824),'DATA ENTRY'!B824,""))))</f>
        <v/>
      </c>
      <c r="D825" s="3" t="str">
        <f>IF('DATA ENTRY'!CK824="","",IF('DATA ENTRY'!C824="","",IF($D$4="All Post",'DATA ENTRY'!C824,IF(AND($D$4='DATA ENTRY'!CK824),'DATA ENTRY'!C824,""))))</f>
        <v/>
      </c>
      <c r="E825" s="4" t="str">
        <f>IF('DATA ENTRY'!CK824="","",IF('DATA ENTRY'!I824="","",IF($D$4="All Post",'DATA ENTRY'!I824,IF(AND($D$4='DATA ENTRY'!CK824),'DATA ENTRY'!I824,""))))</f>
        <v/>
      </c>
      <c r="F825" s="4" t="str">
        <f>IF('DATA ENTRY'!CK824="","",IF('DATA ENTRY'!CK824="","",IF($D$4="All Post",'DATA ENTRY'!CK824,IF(AND($D$4='DATA ENTRY'!CK824),'DATA ENTRY'!CK824,""))))</f>
        <v/>
      </c>
      <c r="G825" s="3" t="str">
        <f>IF('DATA ENTRY'!CK824="","",IF('DATA ENTRY'!N824="","",IF($D$4="All Post",'DATA ENTRY'!N824,IF(AND($D$4='DATA ENTRY'!CK824),'DATA ENTRY'!N824,""))))</f>
        <v/>
      </c>
      <c r="H825" s="107" t="str">
        <f>IF('DATA ENTRY'!CK824="","",IF('DATA ENTRY'!O824="","",IF($D$4="All Post",'DATA ENTRY'!O824,IF(AND($D$4='DATA ENTRY'!CK824),'DATA ENTRY'!O824,""))))</f>
        <v/>
      </c>
      <c r="I825" s="3" t="str">
        <f>IF('DATA ENTRY'!CK824="","",IF('DATA ENTRY'!P824="","",IF($D$4="All Post",'DATA ENTRY'!P824,IF(AND($D$4='DATA ENTRY'!CK824),'DATA ENTRY'!P824,""))))</f>
        <v/>
      </c>
      <c r="J825" s="107" t="str">
        <f>IF('DATA ENTRY'!CK824="","",IF('DATA ENTRY'!Q824="","",IF($D$4="All Post",'DATA ENTRY'!Q824,IF(AND($D$4='DATA ENTRY'!CK824),'DATA ENTRY'!Q824,""))))</f>
        <v/>
      </c>
      <c r="K825" s="3" t="str">
        <f>IF('DATA ENTRY'!CK824="","",IF('DATA ENTRY'!R824="","",IF($D$4="All Post",'DATA ENTRY'!R824,IF(AND($D$4='DATA ENTRY'!CK824),'DATA ENTRY'!R824,""))))</f>
        <v/>
      </c>
      <c r="L825" s="3" t="str">
        <f>IF('DATA ENTRY'!CK824="","",IF('DATA ENTRY'!S824="","",IF($D$4="All Post",'DATA ENTRY'!S824,IF(AND($D$4='DATA ENTRY'!CK824),'DATA ENTRY'!S824,""))))</f>
        <v/>
      </c>
      <c r="M825" s="3" t="str">
        <f>IF('DATA ENTRY'!CK824="","",IF('DATA ENTRY'!E824="","",IF($D$4="All Post",'DATA ENTRY'!E824,IF(AND($D$4='DATA ENTRY'!CK824),'DATA ENTRY'!E824,""))))</f>
        <v/>
      </c>
      <c r="N825" s="3" t="str">
        <f>IF('DATA ENTRY'!CK824="","",IF('DATA ENTRY'!W824="","",IF($D$4="All Post",'DATA ENTRY'!W824,IF(AND($D$4='DATA ENTRY'!CK824),'DATA ENTRY'!W824,""))))</f>
        <v/>
      </c>
      <c r="O825" s="3" t="str">
        <f>IF('DATA ENTRY'!CK824="","",IF('DATA ENTRY'!X824="","",IF($D$4="All Post",'DATA ENTRY'!X824,IF(AND($D$4='DATA ENTRY'!CK824),'DATA ENTRY'!X824,""))))</f>
        <v/>
      </c>
      <c r="P825" s="3" t="str">
        <f>IF('DATA ENTRY'!CK824="","",IF('DATA ENTRY'!G824="","",IF($D$4="All Post",'DATA ENTRY'!G824,IF(AND($D$4='DATA ENTRY'!CK824),'DATA ENTRY'!G824,""))))</f>
        <v/>
      </c>
      <c r="S825">
        <f t="shared" si="195"/>
        <v>0</v>
      </c>
      <c r="T825" t="str">
        <f t="shared" si="196"/>
        <v/>
      </c>
      <c r="BZ825" t="str">
        <f t="shared" si="197"/>
        <v/>
      </c>
      <c r="CA825" t="str">
        <f t="shared" si="198"/>
        <v/>
      </c>
      <c r="CB825" s="224">
        <v>819</v>
      </c>
      <c r="CC825" s="3" t="str">
        <f>IF('DATA ENTRY'!CK824="","",IF('DATA ENTRY'!B824="","",IF(AND($CD$4='DATA ENTRY'!CK824,$CG$4='DATA ENTRY'!D824),'DATA ENTRY'!B824,"")))</f>
        <v/>
      </c>
      <c r="CD825" s="3" t="str">
        <f>IF('DATA ENTRY'!CK824="","",IF('DATA ENTRY'!C824="","",IF(AND($CD$4='DATA ENTRY'!CK824,$CG$4='DATA ENTRY'!D824),'DATA ENTRY'!C824,"")))</f>
        <v/>
      </c>
      <c r="CE825" s="4" t="str">
        <f>IF('DATA ENTRY'!CK824="","",IF('DATA ENTRY'!I824="","",IF(AND($CD$4='DATA ENTRY'!CK824,$CG$4='DATA ENTRY'!D824),'DATA ENTRY'!I824,"")))</f>
        <v/>
      </c>
      <c r="CF825" s="4" t="str">
        <f>IF('DATA ENTRY'!CK824="","",IF('DATA ENTRY'!CK824="","",IF(AND($CD$4='DATA ENTRY'!CK824,$CG$4='DATA ENTRY'!D824),'DATA ENTRY'!CK824,"")))</f>
        <v/>
      </c>
      <c r="CG825" s="3" t="str">
        <f>IF('DATA ENTRY'!CK824="","",IF('DATA ENTRY'!N824="","",IF(AND($CD$4='DATA ENTRY'!CK824,$CG$4='DATA ENTRY'!D824),'DATA ENTRY'!N824,"")))</f>
        <v/>
      </c>
      <c r="CH825" s="107" t="str">
        <f>IF('DATA ENTRY'!CK824="","",IF('DATA ENTRY'!O824="","",IF(AND($CD$4='DATA ENTRY'!CK824,$CG$4='DATA ENTRY'!D824),'DATA ENTRY'!O824,"")))</f>
        <v/>
      </c>
      <c r="CI825" s="3" t="str">
        <f>IF('DATA ENTRY'!CK824="","",IF('DATA ENTRY'!P824="","",IF(AND($CD$4='DATA ENTRY'!CK824,$CG$4='DATA ENTRY'!D824),'DATA ENTRY'!P824,"")))</f>
        <v/>
      </c>
      <c r="CJ825" s="107" t="str">
        <f>IF('DATA ENTRY'!CK824="","",IF('DATA ENTRY'!Q824="","",IF(AND($CD$4='DATA ENTRY'!CK824,$CG$4='DATA ENTRY'!D824),'DATA ENTRY'!Q824,"")))</f>
        <v/>
      </c>
      <c r="CK825" s="3" t="str">
        <f>IF('DATA ENTRY'!CK824="","",IF('DATA ENTRY'!R824="","",IF(AND($CD$4='DATA ENTRY'!CK824,$CG$4='DATA ENTRY'!D824),'DATA ENTRY'!R824,"")))</f>
        <v/>
      </c>
      <c r="CL825" s="3" t="str">
        <f>IF('DATA ENTRY'!CK824="","",IF('DATA ENTRY'!S824="","",IF(AND($CD$4='DATA ENTRY'!CK824,$CG$4='DATA ENTRY'!D824),'DATA ENTRY'!S824,"")))</f>
        <v/>
      </c>
      <c r="CM825" s="3" t="str">
        <f>IF('DATA ENTRY'!CK824="","",IF('DATA ENTRY'!E824="","",IF(AND($CD$4='DATA ENTRY'!CK824,$CG$4='DATA ENTRY'!D824),'DATA ENTRY'!E824,"")))</f>
        <v/>
      </c>
      <c r="CN825" s="3" t="str">
        <f>IF('DATA ENTRY'!CK824="","",IF('DATA ENTRY'!W824="","",IF(AND($CD$4='DATA ENTRY'!CK824,$CG$4='DATA ENTRY'!D824),'DATA ENTRY'!W824,"")))</f>
        <v/>
      </c>
      <c r="CO825" s="3" t="str">
        <f>IF('DATA ENTRY'!CK824="","",IF('DATA ENTRY'!X824="","",IF(AND($CD$4='DATA ENTRY'!CK824,$CG$4='DATA ENTRY'!D824),'DATA ENTRY'!X824,"")))</f>
        <v/>
      </c>
      <c r="CP825" s="108" t="str">
        <f t="shared" si="199"/>
        <v/>
      </c>
      <c r="CQ825" s="108" t="str">
        <f>IF('DATA ENTRY'!CK824="","",IF('DATA ENTRY'!G824="","",IF(AND($CD$4='DATA ENTRY'!CK824,$CG$4='DATA ENTRY'!D824),'DATA ENTRY'!G824,"")))</f>
        <v/>
      </c>
      <c r="CR825" s="230" t="str">
        <f>IF('DATA ENTRY'!CK824="","",IF('DATA ENTRY'!D824="","",IF(AND($CD$4='DATA ENTRY'!CK824,$CG$4='DATA ENTRY'!D824),'DATA ENTRY'!D824,"")))</f>
        <v/>
      </c>
      <c r="CS825">
        <f t="shared" si="200"/>
        <v>0</v>
      </c>
      <c r="CT825">
        <f t="shared" si="201"/>
        <v>0</v>
      </c>
      <c r="CV825" s="139"/>
      <c r="CX825">
        <f t="shared" si="202"/>
        <v>0</v>
      </c>
      <c r="DB825" t="str">
        <f t="shared" si="209"/>
        <v/>
      </c>
      <c r="DC825" t="str">
        <f t="shared" si="210"/>
        <v/>
      </c>
      <c r="DD825" s="224">
        <v>819</v>
      </c>
      <c r="DE825" s="3" t="str">
        <f>IF('DATA ENTRY'!CK824="","",IF('DATA ENTRY'!B824="","",IF(AND($DF$4='DATA ENTRY'!D824),'DATA ENTRY'!B824,"")))</f>
        <v/>
      </c>
      <c r="DF825" s="3" t="str">
        <f>IF('DATA ENTRY'!CK824="","",IF('DATA ENTRY'!C824="","",IF(AND($DF$4='DATA ENTRY'!D824),'DATA ENTRY'!C824,"")))</f>
        <v/>
      </c>
      <c r="DG825" s="4" t="str">
        <f>IF('DATA ENTRY'!CK824="","",IF('DATA ENTRY'!I824="","",IF(AND($DF$4='DATA ENTRY'!D824),'DATA ENTRY'!I824,"")))</f>
        <v/>
      </c>
      <c r="DH825" s="4" t="str">
        <f>IF('DATA ENTRY'!CK824="","",IF('DATA ENTRY'!CK824="","",IF(AND($DF$4='DATA ENTRY'!D824),'DATA ENTRY'!CK824,"")))</f>
        <v/>
      </c>
      <c r="DI825" s="3" t="str">
        <f>IF('DATA ENTRY'!CK824="","",IF('DATA ENTRY'!N824="","",IF(AND($DF$4='DATA ENTRY'!D824),'DATA ENTRY'!N824,"")))</f>
        <v/>
      </c>
      <c r="DJ825" s="107" t="str">
        <f>IF('DATA ENTRY'!CK824="","",IF('DATA ENTRY'!O824="","",IF(AND($DF$4='DATA ENTRY'!D824),'DATA ENTRY'!O824,"")))</f>
        <v/>
      </c>
      <c r="DK825" s="3" t="str">
        <f>IF('DATA ENTRY'!CK824="","",IF('DATA ENTRY'!P824="","",IF(AND($DF$4='DATA ENTRY'!D824),'DATA ENTRY'!P824,"")))</f>
        <v/>
      </c>
      <c r="DL825" s="107" t="str">
        <f>IF('DATA ENTRY'!CK824="","",IF('DATA ENTRY'!Q824="","",IF(AND($DF$4='DATA ENTRY'!D824),'DATA ENTRY'!Q824,"")))</f>
        <v/>
      </c>
      <c r="DM825" s="3" t="str">
        <f>IF('DATA ENTRY'!CK824="","",IF('DATA ENTRY'!R824="","",IF(AND($DF$4='DATA ENTRY'!D824),'DATA ENTRY'!R824,"")))</f>
        <v/>
      </c>
      <c r="DN825" s="107" t="str">
        <f>IF('DATA ENTRY'!CK824="","",IF('DATA ENTRY'!S824="","",IF(AND($DF$4='DATA ENTRY'!D824),'DATA ENTRY'!S824,"")))</f>
        <v/>
      </c>
      <c r="DO825" s="3" t="str">
        <f>IF('DATA ENTRY'!CK824="","",IF('DATA ENTRY'!E824="","",IF(AND($DF$4='DATA ENTRY'!D824),'DATA ENTRY'!E824,"")))</f>
        <v/>
      </c>
      <c r="DP825" s="3" t="str">
        <f>IF('DATA ENTRY'!CK824="","",IF('DATA ENTRY'!D824="","",IF(AND($DF$4='DATA ENTRY'!D824),'DATA ENTRY'!D824,"")))</f>
        <v/>
      </c>
      <c r="DQ825" s="3" t="str">
        <f>IF('DATA ENTRY'!CK824="","",IF('DATA ENTRY'!W824="","",IF(AND($DF$4='DATA ENTRY'!D824),'DATA ENTRY'!W824,"")))</f>
        <v/>
      </c>
      <c r="DR825" s="3" t="str">
        <f>IF('DATA ENTRY'!CK824="","",IF('DATA ENTRY'!X824="","",IF(AND($DF$4='DATA ENTRY'!D824),'DATA ENTRY'!X824,"")))</f>
        <v/>
      </c>
      <c r="DS825" s="108" t="str">
        <f t="shared" si="203"/>
        <v/>
      </c>
      <c r="DT825" s="108" t="str">
        <f>IF('DATA ENTRY'!CK824="","",IF('DATA ENTRY'!D824="","",IF(AND($DF$4='DATA ENTRY'!D824),'DATA ENTRY'!G824,"")))</f>
        <v/>
      </c>
      <c r="DY825">
        <f t="shared" si="204"/>
        <v>0</v>
      </c>
      <c r="EB825" t="str">
        <f t="shared" si="205"/>
        <v/>
      </c>
      <c r="EC825" t="str">
        <f t="shared" si="206"/>
        <v/>
      </c>
      <c r="ED825" s="224">
        <v>819</v>
      </c>
      <c r="EE825" s="3" t="str">
        <f>IF('DATA ENTRY'!CK824="","",IF('DATA ENTRY'!B824="","",IF(AND($EF$4='DATA ENTRY'!G824,$EH$4='DATA ENTRY'!F824),'DATA ENTRY'!B824,"")))</f>
        <v/>
      </c>
      <c r="EF825" s="3" t="str">
        <f>IF('DATA ENTRY'!CK824="","",IF('DATA ENTRY'!C824="","",IF(AND($EF$4='DATA ENTRY'!G824,$EH$4='DATA ENTRY'!F824),'DATA ENTRY'!C824,"")))</f>
        <v/>
      </c>
      <c r="EG825" s="4" t="str">
        <f>IF('DATA ENTRY'!CK824="","",IF('DATA ENTRY'!I824="","",IF(AND($EF$4='DATA ENTRY'!G824,$EH$4='DATA ENTRY'!F824),'DATA ENTRY'!I824,"")))</f>
        <v/>
      </c>
      <c r="EH825" s="4" t="str">
        <f>IF('DATA ENTRY'!CK824="","",IF('DATA ENTRY'!CK824="","",IF(AND($EF$4='DATA ENTRY'!G824,$EH$4='DATA ENTRY'!F824),'DATA ENTRY'!CK824,"")))</f>
        <v/>
      </c>
      <c r="EI825" s="3" t="str">
        <f>IF('DATA ENTRY'!CK824="","",IF('DATA ENTRY'!N824="","",IF(AND($EF$4='DATA ENTRY'!G824,$EH$4='DATA ENTRY'!F824),'DATA ENTRY'!N824,"")))</f>
        <v/>
      </c>
      <c r="EJ825" s="107" t="str">
        <f>IF('DATA ENTRY'!CK824="","",IF('DATA ENTRY'!O824="","",IF(AND($EF$4='DATA ENTRY'!G824,$EH$4='DATA ENTRY'!F824),'DATA ENTRY'!O824,"")))</f>
        <v/>
      </c>
      <c r="EK825" s="3" t="str">
        <f>IF('DATA ENTRY'!CK824="","",IF('DATA ENTRY'!P824="","",IF(AND($EF$4='DATA ENTRY'!G824,$EH$4='DATA ENTRY'!F824),'DATA ENTRY'!P824,"")))</f>
        <v/>
      </c>
      <c r="EL825" s="107" t="str">
        <f>IF('DATA ENTRY'!CK824="","",IF('DATA ENTRY'!Q824="","",IF(AND($EF$4='DATA ENTRY'!G824,$EH$4='DATA ENTRY'!F824),'DATA ENTRY'!Q824,"")))</f>
        <v/>
      </c>
      <c r="EM825" s="3" t="str">
        <f>IF('DATA ENTRY'!CK824="","",IF('DATA ENTRY'!R824="","",IF(AND($EF$4='DATA ENTRY'!G824,$EH$4='DATA ENTRY'!F824),'DATA ENTRY'!R824,"")))</f>
        <v/>
      </c>
      <c r="EN825" s="107" t="str">
        <f>IF('DATA ENTRY'!CK824="","",IF('DATA ENTRY'!S824="","",IF(AND($EF$4='DATA ENTRY'!G824,$EH$4='DATA ENTRY'!F824),'DATA ENTRY'!S824,"")))</f>
        <v/>
      </c>
      <c r="EO825" s="3" t="str">
        <f>IF('DATA ENTRY'!CK824="","",IF('DATA ENTRY'!E824="","",IF(AND($EF$4='DATA ENTRY'!G824,$EH$4='DATA ENTRY'!F824),'DATA ENTRY'!E824,"")))</f>
        <v/>
      </c>
      <c r="EP825" s="3" t="str">
        <f>IF('DATA ENTRY'!CK824="","",IF('DATA ENTRY'!D824="","",IF(AND($EF$4='DATA ENTRY'!G824,$EH$4='DATA ENTRY'!F824),'DATA ENTRY'!D824,"")))</f>
        <v/>
      </c>
      <c r="EQ825" s="3" t="str">
        <f>IF('DATA ENTRY'!CK824="","",IF('DATA ENTRY'!W824="","",IF(AND($EF$4='DATA ENTRY'!G824,$EH$4='DATA ENTRY'!F824),'DATA ENTRY'!W824,"")))</f>
        <v/>
      </c>
      <c r="ER825" s="3" t="str">
        <f>IF('DATA ENTRY'!CK824="","",IF('DATA ENTRY'!X824="","",IF(AND($EF$4='DATA ENTRY'!G824,$EH$4='DATA ENTRY'!F824),'DATA ENTRY'!X824,"")))</f>
        <v/>
      </c>
      <c r="ES825" s="108" t="str">
        <f t="shared" si="207"/>
        <v/>
      </c>
      <c r="ET825" s="108" t="str">
        <f>IF('DATA ENTRY'!CK824="","",IF('DATA ENTRY'!D824="","",IF(AND($EF$4='DATA ENTRY'!G824,$EH$4='DATA ENTRY'!F824),'DATA ENTRY'!G824,"")))</f>
        <v/>
      </c>
      <c r="EY825">
        <f t="shared" si="208"/>
        <v>0</v>
      </c>
    </row>
    <row r="826" spans="1:155">
      <c r="A826" t="str">
        <f>IF(S826=0,"",1+(MAX($A$7:A825)))</f>
        <v/>
      </c>
      <c r="B826" s="224">
        <v>820</v>
      </c>
      <c r="C826" s="3" t="str">
        <f>IF('DATA ENTRY'!CK825="","",IF('DATA ENTRY'!B825="","",IF($D$4="All Post",'DATA ENTRY'!B825,IF(AND($D$4='DATA ENTRY'!CK825),'DATA ENTRY'!B825,""))))</f>
        <v/>
      </c>
      <c r="D826" s="3" t="str">
        <f>IF('DATA ENTRY'!CK825="","",IF('DATA ENTRY'!C825="","",IF($D$4="All Post",'DATA ENTRY'!C825,IF(AND($D$4='DATA ENTRY'!CK825),'DATA ENTRY'!C825,""))))</f>
        <v/>
      </c>
      <c r="E826" s="4" t="str">
        <f>IF('DATA ENTRY'!CK825="","",IF('DATA ENTRY'!I825="","",IF($D$4="All Post",'DATA ENTRY'!I825,IF(AND($D$4='DATA ENTRY'!CK825),'DATA ENTRY'!I825,""))))</f>
        <v/>
      </c>
      <c r="F826" s="4" t="str">
        <f>IF('DATA ENTRY'!CK825="","",IF('DATA ENTRY'!CK825="","",IF($D$4="All Post",'DATA ENTRY'!CK825,IF(AND($D$4='DATA ENTRY'!CK825),'DATA ENTRY'!CK825,""))))</f>
        <v/>
      </c>
      <c r="G826" s="3" t="str">
        <f>IF('DATA ENTRY'!CK825="","",IF('DATA ENTRY'!N825="","",IF($D$4="All Post",'DATA ENTRY'!N825,IF(AND($D$4='DATA ENTRY'!CK825),'DATA ENTRY'!N825,""))))</f>
        <v/>
      </c>
      <c r="H826" s="107" t="str">
        <f>IF('DATA ENTRY'!CK825="","",IF('DATA ENTRY'!O825="","",IF($D$4="All Post",'DATA ENTRY'!O825,IF(AND($D$4='DATA ENTRY'!CK825),'DATA ENTRY'!O825,""))))</f>
        <v/>
      </c>
      <c r="I826" s="3" t="str">
        <f>IF('DATA ENTRY'!CK825="","",IF('DATA ENTRY'!P825="","",IF($D$4="All Post",'DATA ENTRY'!P825,IF(AND($D$4='DATA ENTRY'!CK825),'DATA ENTRY'!P825,""))))</f>
        <v/>
      </c>
      <c r="J826" s="107" t="str">
        <f>IF('DATA ENTRY'!CK825="","",IF('DATA ENTRY'!Q825="","",IF($D$4="All Post",'DATA ENTRY'!Q825,IF(AND($D$4='DATA ENTRY'!CK825),'DATA ENTRY'!Q825,""))))</f>
        <v/>
      </c>
      <c r="K826" s="3" t="str">
        <f>IF('DATA ENTRY'!CK825="","",IF('DATA ENTRY'!R825="","",IF($D$4="All Post",'DATA ENTRY'!R825,IF(AND($D$4='DATA ENTRY'!CK825),'DATA ENTRY'!R825,""))))</f>
        <v/>
      </c>
      <c r="L826" s="3" t="str">
        <f>IF('DATA ENTRY'!CK825="","",IF('DATA ENTRY'!S825="","",IF($D$4="All Post",'DATA ENTRY'!S825,IF(AND($D$4='DATA ENTRY'!CK825),'DATA ENTRY'!S825,""))))</f>
        <v/>
      </c>
      <c r="M826" s="3" t="str">
        <f>IF('DATA ENTRY'!CK825="","",IF('DATA ENTRY'!E825="","",IF($D$4="All Post",'DATA ENTRY'!E825,IF(AND($D$4='DATA ENTRY'!CK825),'DATA ENTRY'!E825,""))))</f>
        <v/>
      </c>
      <c r="N826" s="3" t="str">
        <f>IF('DATA ENTRY'!CK825="","",IF('DATA ENTRY'!W825="","",IF($D$4="All Post",'DATA ENTRY'!W825,IF(AND($D$4='DATA ENTRY'!CK825),'DATA ENTRY'!W825,""))))</f>
        <v/>
      </c>
      <c r="O826" s="3" t="str">
        <f>IF('DATA ENTRY'!CK825="","",IF('DATA ENTRY'!X825="","",IF($D$4="All Post",'DATA ENTRY'!X825,IF(AND($D$4='DATA ENTRY'!CK825),'DATA ENTRY'!X825,""))))</f>
        <v/>
      </c>
      <c r="P826" s="3" t="str">
        <f>IF('DATA ENTRY'!CK825="","",IF('DATA ENTRY'!G825="","",IF($D$4="All Post",'DATA ENTRY'!G825,IF(AND($D$4='DATA ENTRY'!CK825),'DATA ENTRY'!G825,""))))</f>
        <v/>
      </c>
      <c r="S826">
        <f t="shared" si="195"/>
        <v>0</v>
      </c>
      <c r="T826" t="str">
        <f t="shared" si="196"/>
        <v/>
      </c>
      <c r="BZ826" t="str">
        <f t="shared" si="197"/>
        <v/>
      </c>
      <c r="CA826" t="str">
        <f t="shared" si="198"/>
        <v/>
      </c>
      <c r="CB826" s="224">
        <v>820</v>
      </c>
      <c r="CC826" s="3" t="str">
        <f>IF('DATA ENTRY'!CK825="","",IF('DATA ENTRY'!B825="","",IF(AND($CD$4='DATA ENTRY'!CK825,$CG$4='DATA ENTRY'!D825),'DATA ENTRY'!B825,"")))</f>
        <v/>
      </c>
      <c r="CD826" s="3" t="str">
        <f>IF('DATA ENTRY'!CK825="","",IF('DATA ENTRY'!C825="","",IF(AND($CD$4='DATA ENTRY'!CK825,$CG$4='DATA ENTRY'!D825),'DATA ENTRY'!C825,"")))</f>
        <v/>
      </c>
      <c r="CE826" s="4" t="str">
        <f>IF('DATA ENTRY'!CK825="","",IF('DATA ENTRY'!I825="","",IF(AND($CD$4='DATA ENTRY'!CK825,$CG$4='DATA ENTRY'!D825),'DATA ENTRY'!I825,"")))</f>
        <v/>
      </c>
      <c r="CF826" s="4" t="str">
        <f>IF('DATA ENTRY'!CK825="","",IF('DATA ENTRY'!CK825="","",IF(AND($CD$4='DATA ENTRY'!CK825,$CG$4='DATA ENTRY'!D825),'DATA ENTRY'!CK825,"")))</f>
        <v/>
      </c>
      <c r="CG826" s="3" t="str">
        <f>IF('DATA ENTRY'!CK825="","",IF('DATA ENTRY'!N825="","",IF(AND($CD$4='DATA ENTRY'!CK825,$CG$4='DATA ENTRY'!D825),'DATA ENTRY'!N825,"")))</f>
        <v/>
      </c>
      <c r="CH826" s="107" t="str">
        <f>IF('DATA ENTRY'!CK825="","",IF('DATA ENTRY'!O825="","",IF(AND($CD$4='DATA ENTRY'!CK825,$CG$4='DATA ENTRY'!D825),'DATA ENTRY'!O825,"")))</f>
        <v/>
      </c>
      <c r="CI826" s="3" t="str">
        <f>IF('DATA ENTRY'!CK825="","",IF('DATA ENTRY'!P825="","",IF(AND($CD$4='DATA ENTRY'!CK825,$CG$4='DATA ENTRY'!D825),'DATA ENTRY'!P825,"")))</f>
        <v/>
      </c>
      <c r="CJ826" s="107" t="str">
        <f>IF('DATA ENTRY'!CK825="","",IF('DATA ENTRY'!Q825="","",IF(AND($CD$4='DATA ENTRY'!CK825,$CG$4='DATA ENTRY'!D825),'DATA ENTRY'!Q825,"")))</f>
        <v/>
      </c>
      <c r="CK826" s="3" t="str">
        <f>IF('DATA ENTRY'!CK825="","",IF('DATA ENTRY'!R825="","",IF(AND($CD$4='DATA ENTRY'!CK825,$CG$4='DATA ENTRY'!D825),'DATA ENTRY'!R825,"")))</f>
        <v/>
      </c>
      <c r="CL826" s="3" t="str">
        <f>IF('DATA ENTRY'!CK825="","",IF('DATA ENTRY'!S825="","",IF(AND($CD$4='DATA ENTRY'!CK825,$CG$4='DATA ENTRY'!D825),'DATA ENTRY'!S825,"")))</f>
        <v/>
      </c>
      <c r="CM826" s="3" t="str">
        <f>IF('DATA ENTRY'!CK825="","",IF('DATA ENTRY'!E825="","",IF(AND($CD$4='DATA ENTRY'!CK825,$CG$4='DATA ENTRY'!D825),'DATA ENTRY'!E825,"")))</f>
        <v/>
      </c>
      <c r="CN826" s="3" t="str">
        <f>IF('DATA ENTRY'!CK825="","",IF('DATA ENTRY'!W825="","",IF(AND($CD$4='DATA ENTRY'!CK825,$CG$4='DATA ENTRY'!D825),'DATA ENTRY'!W825,"")))</f>
        <v/>
      </c>
      <c r="CO826" s="3" t="str">
        <f>IF('DATA ENTRY'!CK825="","",IF('DATA ENTRY'!X825="","",IF(AND($CD$4='DATA ENTRY'!CK825,$CG$4='DATA ENTRY'!D825),'DATA ENTRY'!X825,"")))</f>
        <v/>
      </c>
      <c r="CP826" s="108" t="str">
        <f t="shared" si="199"/>
        <v/>
      </c>
      <c r="CQ826" s="108" t="str">
        <f>IF('DATA ENTRY'!CK825="","",IF('DATA ENTRY'!G825="","",IF(AND($CD$4='DATA ENTRY'!CK825,$CG$4='DATA ENTRY'!D825),'DATA ENTRY'!G825,"")))</f>
        <v/>
      </c>
      <c r="CR826" s="230" t="str">
        <f>IF('DATA ENTRY'!CK825="","",IF('DATA ENTRY'!D825="","",IF(AND($CD$4='DATA ENTRY'!CK825,$CG$4='DATA ENTRY'!D825),'DATA ENTRY'!D825,"")))</f>
        <v/>
      </c>
      <c r="CS826">
        <f t="shared" si="200"/>
        <v>0</v>
      </c>
      <c r="CT826">
        <f t="shared" si="201"/>
        <v>0</v>
      </c>
      <c r="CV826" s="139"/>
      <c r="CX826">
        <f t="shared" si="202"/>
        <v>0</v>
      </c>
      <c r="DB826" t="str">
        <f t="shared" si="209"/>
        <v/>
      </c>
      <c r="DC826" t="str">
        <f t="shared" si="210"/>
        <v/>
      </c>
      <c r="DD826" s="224">
        <v>820</v>
      </c>
      <c r="DE826" s="3" t="str">
        <f>IF('DATA ENTRY'!CK825="","",IF('DATA ENTRY'!B825="","",IF(AND($DF$4='DATA ENTRY'!D825),'DATA ENTRY'!B825,"")))</f>
        <v/>
      </c>
      <c r="DF826" s="3" t="str">
        <f>IF('DATA ENTRY'!CK825="","",IF('DATA ENTRY'!C825="","",IF(AND($DF$4='DATA ENTRY'!D825),'DATA ENTRY'!C825,"")))</f>
        <v/>
      </c>
      <c r="DG826" s="4" t="str">
        <f>IF('DATA ENTRY'!CK825="","",IF('DATA ENTRY'!I825="","",IF(AND($DF$4='DATA ENTRY'!D825),'DATA ENTRY'!I825,"")))</f>
        <v/>
      </c>
      <c r="DH826" s="4" t="str">
        <f>IF('DATA ENTRY'!CK825="","",IF('DATA ENTRY'!CK825="","",IF(AND($DF$4='DATA ENTRY'!D825),'DATA ENTRY'!CK825,"")))</f>
        <v/>
      </c>
      <c r="DI826" s="3" t="str">
        <f>IF('DATA ENTRY'!CK825="","",IF('DATA ENTRY'!N825="","",IF(AND($DF$4='DATA ENTRY'!D825),'DATA ENTRY'!N825,"")))</f>
        <v/>
      </c>
      <c r="DJ826" s="107" t="str">
        <f>IF('DATA ENTRY'!CK825="","",IF('DATA ENTRY'!O825="","",IF(AND($DF$4='DATA ENTRY'!D825),'DATA ENTRY'!O825,"")))</f>
        <v/>
      </c>
      <c r="DK826" s="3" t="str">
        <f>IF('DATA ENTRY'!CK825="","",IF('DATA ENTRY'!P825="","",IF(AND($DF$4='DATA ENTRY'!D825),'DATA ENTRY'!P825,"")))</f>
        <v/>
      </c>
      <c r="DL826" s="107" t="str">
        <f>IF('DATA ENTRY'!CK825="","",IF('DATA ENTRY'!Q825="","",IF(AND($DF$4='DATA ENTRY'!D825),'DATA ENTRY'!Q825,"")))</f>
        <v/>
      </c>
      <c r="DM826" s="3" t="str">
        <f>IF('DATA ENTRY'!CK825="","",IF('DATA ENTRY'!R825="","",IF(AND($DF$4='DATA ENTRY'!D825),'DATA ENTRY'!R825,"")))</f>
        <v/>
      </c>
      <c r="DN826" s="107" t="str">
        <f>IF('DATA ENTRY'!CK825="","",IF('DATA ENTRY'!S825="","",IF(AND($DF$4='DATA ENTRY'!D825),'DATA ENTRY'!S825,"")))</f>
        <v/>
      </c>
      <c r="DO826" s="3" t="str">
        <f>IF('DATA ENTRY'!CK825="","",IF('DATA ENTRY'!E825="","",IF(AND($DF$4='DATA ENTRY'!D825),'DATA ENTRY'!E825,"")))</f>
        <v/>
      </c>
      <c r="DP826" s="3" t="str">
        <f>IF('DATA ENTRY'!CK825="","",IF('DATA ENTRY'!D825="","",IF(AND($DF$4='DATA ENTRY'!D825),'DATA ENTRY'!D825,"")))</f>
        <v/>
      </c>
      <c r="DQ826" s="3" t="str">
        <f>IF('DATA ENTRY'!CK825="","",IF('DATA ENTRY'!W825="","",IF(AND($DF$4='DATA ENTRY'!D825),'DATA ENTRY'!W825,"")))</f>
        <v/>
      </c>
      <c r="DR826" s="3" t="str">
        <f>IF('DATA ENTRY'!CK825="","",IF('DATA ENTRY'!X825="","",IF(AND($DF$4='DATA ENTRY'!D825),'DATA ENTRY'!X825,"")))</f>
        <v/>
      </c>
      <c r="DS826" s="108" t="str">
        <f t="shared" si="203"/>
        <v/>
      </c>
      <c r="DT826" s="108" t="str">
        <f>IF('DATA ENTRY'!CK825="","",IF('DATA ENTRY'!D825="","",IF(AND($DF$4='DATA ENTRY'!D825),'DATA ENTRY'!G825,"")))</f>
        <v/>
      </c>
      <c r="DY826">
        <f t="shared" si="204"/>
        <v>0</v>
      </c>
      <c r="EB826" t="str">
        <f t="shared" si="205"/>
        <v/>
      </c>
      <c r="EC826" t="str">
        <f t="shared" si="206"/>
        <v/>
      </c>
      <c r="ED826" s="224">
        <v>820</v>
      </c>
      <c r="EE826" s="3" t="str">
        <f>IF('DATA ENTRY'!CK825="","",IF('DATA ENTRY'!B825="","",IF(AND($EF$4='DATA ENTRY'!G825,$EH$4='DATA ENTRY'!F825),'DATA ENTRY'!B825,"")))</f>
        <v/>
      </c>
      <c r="EF826" s="3" t="str">
        <f>IF('DATA ENTRY'!CK825="","",IF('DATA ENTRY'!C825="","",IF(AND($EF$4='DATA ENTRY'!G825,$EH$4='DATA ENTRY'!F825),'DATA ENTRY'!C825,"")))</f>
        <v/>
      </c>
      <c r="EG826" s="4" t="str">
        <f>IF('DATA ENTRY'!CK825="","",IF('DATA ENTRY'!I825="","",IF(AND($EF$4='DATA ENTRY'!G825,$EH$4='DATA ENTRY'!F825),'DATA ENTRY'!I825,"")))</f>
        <v/>
      </c>
      <c r="EH826" s="4" t="str">
        <f>IF('DATA ENTRY'!CK825="","",IF('DATA ENTRY'!CK825="","",IF(AND($EF$4='DATA ENTRY'!G825,$EH$4='DATA ENTRY'!F825),'DATA ENTRY'!CK825,"")))</f>
        <v/>
      </c>
      <c r="EI826" s="3" t="str">
        <f>IF('DATA ENTRY'!CK825="","",IF('DATA ENTRY'!N825="","",IF(AND($EF$4='DATA ENTRY'!G825,$EH$4='DATA ENTRY'!F825),'DATA ENTRY'!N825,"")))</f>
        <v/>
      </c>
      <c r="EJ826" s="107" t="str">
        <f>IF('DATA ENTRY'!CK825="","",IF('DATA ENTRY'!O825="","",IF(AND($EF$4='DATA ENTRY'!G825,$EH$4='DATA ENTRY'!F825),'DATA ENTRY'!O825,"")))</f>
        <v/>
      </c>
      <c r="EK826" s="3" t="str">
        <f>IF('DATA ENTRY'!CK825="","",IF('DATA ENTRY'!P825="","",IF(AND($EF$4='DATA ENTRY'!G825,$EH$4='DATA ENTRY'!F825),'DATA ENTRY'!P825,"")))</f>
        <v/>
      </c>
      <c r="EL826" s="107" t="str">
        <f>IF('DATA ENTRY'!CK825="","",IF('DATA ENTRY'!Q825="","",IF(AND($EF$4='DATA ENTRY'!G825,$EH$4='DATA ENTRY'!F825),'DATA ENTRY'!Q825,"")))</f>
        <v/>
      </c>
      <c r="EM826" s="3" t="str">
        <f>IF('DATA ENTRY'!CK825="","",IF('DATA ENTRY'!R825="","",IF(AND($EF$4='DATA ENTRY'!G825,$EH$4='DATA ENTRY'!F825),'DATA ENTRY'!R825,"")))</f>
        <v/>
      </c>
      <c r="EN826" s="107" t="str">
        <f>IF('DATA ENTRY'!CK825="","",IF('DATA ENTRY'!S825="","",IF(AND($EF$4='DATA ENTRY'!G825,$EH$4='DATA ENTRY'!F825),'DATA ENTRY'!S825,"")))</f>
        <v/>
      </c>
      <c r="EO826" s="3" t="str">
        <f>IF('DATA ENTRY'!CK825="","",IF('DATA ENTRY'!E825="","",IF(AND($EF$4='DATA ENTRY'!G825,$EH$4='DATA ENTRY'!F825),'DATA ENTRY'!E825,"")))</f>
        <v/>
      </c>
      <c r="EP826" s="3" t="str">
        <f>IF('DATA ENTRY'!CK825="","",IF('DATA ENTRY'!D825="","",IF(AND($EF$4='DATA ENTRY'!G825,$EH$4='DATA ENTRY'!F825),'DATA ENTRY'!D825,"")))</f>
        <v/>
      </c>
      <c r="EQ826" s="3" t="str">
        <f>IF('DATA ENTRY'!CK825="","",IF('DATA ENTRY'!W825="","",IF(AND($EF$4='DATA ENTRY'!G825,$EH$4='DATA ENTRY'!F825),'DATA ENTRY'!W825,"")))</f>
        <v/>
      </c>
      <c r="ER826" s="3" t="str">
        <f>IF('DATA ENTRY'!CK825="","",IF('DATA ENTRY'!X825="","",IF(AND($EF$4='DATA ENTRY'!G825,$EH$4='DATA ENTRY'!F825),'DATA ENTRY'!X825,"")))</f>
        <v/>
      </c>
      <c r="ES826" s="108" t="str">
        <f t="shared" si="207"/>
        <v/>
      </c>
      <c r="ET826" s="108" t="str">
        <f>IF('DATA ENTRY'!CK825="","",IF('DATA ENTRY'!D825="","",IF(AND($EF$4='DATA ENTRY'!G825,$EH$4='DATA ENTRY'!F825),'DATA ENTRY'!G825,"")))</f>
        <v/>
      </c>
      <c r="EY826">
        <f t="shared" si="208"/>
        <v>0</v>
      </c>
    </row>
    <row r="827" spans="1:155">
      <c r="A827" t="str">
        <f>IF(S827=0,"",1+(MAX($A$7:A826)))</f>
        <v/>
      </c>
      <c r="B827" s="224">
        <v>821</v>
      </c>
      <c r="C827" s="3" t="str">
        <f>IF('DATA ENTRY'!CK826="","",IF('DATA ENTRY'!B826="","",IF($D$4="All Post",'DATA ENTRY'!B826,IF(AND($D$4='DATA ENTRY'!CK826),'DATA ENTRY'!B826,""))))</f>
        <v/>
      </c>
      <c r="D827" s="3" t="str">
        <f>IF('DATA ENTRY'!CK826="","",IF('DATA ENTRY'!C826="","",IF($D$4="All Post",'DATA ENTRY'!C826,IF(AND($D$4='DATA ENTRY'!CK826),'DATA ENTRY'!C826,""))))</f>
        <v/>
      </c>
      <c r="E827" s="4" t="str">
        <f>IF('DATA ENTRY'!CK826="","",IF('DATA ENTRY'!I826="","",IF($D$4="All Post",'DATA ENTRY'!I826,IF(AND($D$4='DATA ENTRY'!CK826),'DATA ENTRY'!I826,""))))</f>
        <v/>
      </c>
      <c r="F827" s="4" t="str">
        <f>IF('DATA ENTRY'!CK826="","",IF('DATA ENTRY'!CK826="","",IF($D$4="All Post",'DATA ENTRY'!CK826,IF(AND($D$4='DATA ENTRY'!CK826),'DATA ENTRY'!CK826,""))))</f>
        <v/>
      </c>
      <c r="G827" s="3" t="str">
        <f>IF('DATA ENTRY'!CK826="","",IF('DATA ENTRY'!N826="","",IF($D$4="All Post",'DATA ENTRY'!N826,IF(AND($D$4='DATA ENTRY'!CK826),'DATA ENTRY'!N826,""))))</f>
        <v/>
      </c>
      <c r="H827" s="107" t="str">
        <f>IF('DATA ENTRY'!CK826="","",IF('DATA ENTRY'!O826="","",IF($D$4="All Post",'DATA ENTRY'!O826,IF(AND($D$4='DATA ENTRY'!CK826),'DATA ENTRY'!O826,""))))</f>
        <v/>
      </c>
      <c r="I827" s="3" t="str">
        <f>IF('DATA ENTRY'!CK826="","",IF('DATA ENTRY'!P826="","",IF($D$4="All Post",'DATA ENTRY'!P826,IF(AND($D$4='DATA ENTRY'!CK826),'DATA ENTRY'!P826,""))))</f>
        <v/>
      </c>
      <c r="J827" s="107" t="str">
        <f>IF('DATA ENTRY'!CK826="","",IF('DATA ENTRY'!Q826="","",IF($D$4="All Post",'DATA ENTRY'!Q826,IF(AND($D$4='DATA ENTRY'!CK826),'DATA ENTRY'!Q826,""))))</f>
        <v/>
      </c>
      <c r="K827" s="3" t="str">
        <f>IF('DATA ENTRY'!CK826="","",IF('DATA ENTRY'!R826="","",IF($D$4="All Post",'DATA ENTRY'!R826,IF(AND($D$4='DATA ENTRY'!CK826),'DATA ENTRY'!R826,""))))</f>
        <v/>
      </c>
      <c r="L827" s="3" t="str">
        <f>IF('DATA ENTRY'!CK826="","",IF('DATA ENTRY'!S826="","",IF($D$4="All Post",'DATA ENTRY'!S826,IF(AND($D$4='DATA ENTRY'!CK826),'DATA ENTRY'!S826,""))))</f>
        <v/>
      </c>
      <c r="M827" s="3" t="str">
        <f>IF('DATA ENTRY'!CK826="","",IF('DATA ENTRY'!E826="","",IF($D$4="All Post",'DATA ENTRY'!E826,IF(AND($D$4='DATA ENTRY'!CK826),'DATA ENTRY'!E826,""))))</f>
        <v/>
      </c>
      <c r="N827" s="3" t="str">
        <f>IF('DATA ENTRY'!CK826="","",IF('DATA ENTRY'!W826="","",IF($D$4="All Post",'DATA ENTRY'!W826,IF(AND($D$4='DATA ENTRY'!CK826),'DATA ENTRY'!W826,""))))</f>
        <v/>
      </c>
      <c r="O827" s="3" t="str">
        <f>IF('DATA ENTRY'!CK826="","",IF('DATA ENTRY'!X826="","",IF($D$4="All Post",'DATA ENTRY'!X826,IF(AND($D$4='DATA ENTRY'!CK826),'DATA ENTRY'!X826,""))))</f>
        <v/>
      </c>
      <c r="P827" s="3" t="str">
        <f>IF('DATA ENTRY'!CK826="","",IF('DATA ENTRY'!G826="","",IF($D$4="All Post",'DATA ENTRY'!G826,IF(AND($D$4='DATA ENTRY'!CK826),'DATA ENTRY'!G826,""))))</f>
        <v/>
      </c>
      <c r="S827">
        <f t="shared" si="195"/>
        <v>0</v>
      </c>
      <c r="T827" t="str">
        <f t="shared" si="196"/>
        <v/>
      </c>
      <c r="BZ827" t="str">
        <f t="shared" si="197"/>
        <v/>
      </c>
      <c r="CA827" t="str">
        <f t="shared" si="198"/>
        <v/>
      </c>
      <c r="CB827" s="224">
        <v>821</v>
      </c>
      <c r="CC827" s="3" t="str">
        <f>IF('DATA ENTRY'!CK826="","",IF('DATA ENTRY'!B826="","",IF(AND($CD$4='DATA ENTRY'!CK826,$CG$4='DATA ENTRY'!D826),'DATA ENTRY'!B826,"")))</f>
        <v/>
      </c>
      <c r="CD827" s="3" t="str">
        <f>IF('DATA ENTRY'!CK826="","",IF('DATA ENTRY'!C826="","",IF(AND($CD$4='DATA ENTRY'!CK826,$CG$4='DATA ENTRY'!D826),'DATA ENTRY'!C826,"")))</f>
        <v/>
      </c>
      <c r="CE827" s="4" t="str">
        <f>IF('DATA ENTRY'!CK826="","",IF('DATA ENTRY'!I826="","",IF(AND($CD$4='DATA ENTRY'!CK826,$CG$4='DATA ENTRY'!D826),'DATA ENTRY'!I826,"")))</f>
        <v/>
      </c>
      <c r="CF827" s="4" t="str">
        <f>IF('DATA ENTRY'!CK826="","",IF('DATA ENTRY'!CK826="","",IF(AND($CD$4='DATA ENTRY'!CK826,$CG$4='DATA ENTRY'!D826),'DATA ENTRY'!CK826,"")))</f>
        <v/>
      </c>
      <c r="CG827" s="3" t="str">
        <f>IF('DATA ENTRY'!CK826="","",IF('DATA ENTRY'!N826="","",IF(AND($CD$4='DATA ENTRY'!CK826,$CG$4='DATA ENTRY'!D826),'DATA ENTRY'!N826,"")))</f>
        <v/>
      </c>
      <c r="CH827" s="107" t="str">
        <f>IF('DATA ENTRY'!CK826="","",IF('DATA ENTRY'!O826="","",IF(AND($CD$4='DATA ENTRY'!CK826,$CG$4='DATA ENTRY'!D826),'DATA ENTRY'!O826,"")))</f>
        <v/>
      </c>
      <c r="CI827" s="3" t="str">
        <f>IF('DATA ENTRY'!CK826="","",IF('DATA ENTRY'!P826="","",IF(AND($CD$4='DATA ENTRY'!CK826,$CG$4='DATA ENTRY'!D826),'DATA ENTRY'!P826,"")))</f>
        <v/>
      </c>
      <c r="CJ827" s="107" t="str">
        <f>IF('DATA ENTRY'!CK826="","",IF('DATA ENTRY'!Q826="","",IF(AND($CD$4='DATA ENTRY'!CK826,$CG$4='DATA ENTRY'!D826),'DATA ENTRY'!Q826,"")))</f>
        <v/>
      </c>
      <c r="CK827" s="3" t="str">
        <f>IF('DATA ENTRY'!CK826="","",IF('DATA ENTRY'!R826="","",IF(AND($CD$4='DATA ENTRY'!CK826,$CG$4='DATA ENTRY'!D826),'DATA ENTRY'!R826,"")))</f>
        <v/>
      </c>
      <c r="CL827" s="3" t="str">
        <f>IF('DATA ENTRY'!CK826="","",IF('DATA ENTRY'!S826="","",IF(AND($CD$4='DATA ENTRY'!CK826,$CG$4='DATA ENTRY'!D826),'DATA ENTRY'!S826,"")))</f>
        <v/>
      </c>
      <c r="CM827" s="3" t="str">
        <f>IF('DATA ENTRY'!CK826="","",IF('DATA ENTRY'!E826="","",IF(AND($CD$4='DATA ENTRY'!CK826,$CG$4='DATA ENTRY'!D826),'DATA ENTRY'!E826,"")))</f>
        <v/>
      </c>
      <c r="CN827" s="3" t="str">
        <f>IF('DATA ENTRY'!CK826="","",IF('DATA ENTRY'!W826="","",IF(AND($CD$4='DATA ENTRY'!CK826,$CG$4='DATA ENTRY'!D826),'DATA ENTRY'!W826,"")))</f>
        <v/>
      </c>
      <c r="CO827" s="3" t="str">
        <f>IF('DATA ENTRY'!CK826="","",IF('DATA ENTRY'!X826="","",IF(AND($CD$4='DATA ENTRY'!CK826,$CG$4='DATA ENTRY'!D826),'DATA ENTRY'!X826,"")))</f>
        <v/>
      </c>
      <c r="CP827" s="108" t="str">
        <f t="shared" si="199"/>
        <v/>
      </c>
      <c r="CQ827" s="108" t="str">
        <f>IF('DATA ENTRY'!CK826="","",IF('DATA ENTRY'!G826="","",IF(AND($CD$4='DATA ENTRY'!CK826,$CG$4='DATA ENTRY'!D826),'DATA ENTRY'!G826,"")))</f>
        <v/>
      </c>
      <c r="CR827" s="230" t="str">
        <f>IF('DATA ENTRY'!CK826="","",IF('DATA ENTRY'!D826="","",IF(AND($CD$4='DATA ENTRY'!CK826,$CG$4='DATA ENTRY'!D826),'DATA ENTRY'!D826,"")))</f>
        <v/>
      </c>
      <c r="CS827">
        <f t="shared" si="200"/>
        <v>0</v>
      </c>
      <c r="CT827">
        <f t="shared" si="201"/>
        <v>0</v>
      </c>
      <c r="CV827" s="139"/>
      <c r="CX827">
        <f t="shared" si="202"/>
        <v>0</v>
      </c>
      <c r="DB827" t="str">
        <f t="shared" si="209"/>
        <v/>
      </c>
      <c r="DC827" t="str">
        <f t="shared" si="210"/>
        <v/>
      </c>
      <c r="DD827" s="224">
        <v>821</v>
      </c>
      <c r="DE827" s="3" t="str">
        <f>IF('DATA ENTRY'!CK826="","",IF('DATA ENTRY'!B826="","",IF(AND($DF$4='DATA ENTRY'!D826),'DATA ENTRY'!B826,"")))</f>
        <v/>
      </c>
      <c r="DF827" s="3" t="str">
        <f>IF('DATA ENTRY'!CK826="","",IF('DATA ENTRY'!C826="","",IF(AND($DF$4='DATA ENTRY'!D826),'DATA ENTRY'!C826,"")))</f>
        <v/>
      </c>
      <c r="DG827" s="4" t="str">
        <f>IF('DATA ENTRY'!CK826="","",IF('DATA ENTRY'!I826="","",IF(AND($DF$4='DATA ENTRY'!D826),'DATA ENTRY'!I826,"")))</f>
        <v/>
      </c>
      <c r="DH827" s="4" t="str">
        <f>IF('DATA ENTRY'!CK826="","",IF('DATA ENTRY'!CK826="","",IF(AND($DF$4='DATA ENTRY'!D826),'DATA ENTRY'!CK826,"")))</f>
        <v/>
      </c>
      <c r="DI827" s="3" t="str">
        <f>IF('DATA ENTRY'!CK826="","",IF('DATA ENTRY'!N826="","",IF(AND($DF$4='DATA ENTRY'!D826),'DATA ENTRY'!N826,"")))</f>
        <v/>
      </c>
      <c r="DJ827" s="107" t="str">
        <f>IF('DATA ENTRY'!CK826="","",IF('DATA ENTRY'!O826="","",IF(AND($DF$4='DATA ENTRY'!D826),'DATA ENTRY'!O826,"")))</f>
        <v/>
      </c>
      <c r="DK827" s="3" t="str">
        <f>IF('DATA ENTRY'!CK826="","",IF('DATA ENTRY'!P826="","",IF(AND($DF$4='DATA ENTRY'!D826),'DATA ENTRY'!P826,"")))</f>
        <v/>
      </c>
      <c r="DL827" s="107" t="str">
        <f>IF('DATA ENTRY'!CK826="","",IF('DATA ENTRY'!Q826="","",IF(AND($DF$4='DATA ENTRY'!D826),'DATA ENTRY'!Q826,"")))</f>
        <v/>
      </c>
      <c r="DM827" s="3" t="str">
        <f>IF('DATA ENTRY'!CK826="","",IF('DATA ENTRY'!R826="","",IF(AND($DF$4='DATA ENTRY'!D826),'DATA ENTRY'!R826,"")))</f>
        <v/>
      </c>
      <c r="DN827" s="107" t="str">
        <f>IF('DATA ENTRY'!CK826="","",IF('DATA ENTRY'!S826="","",IF(AND($DF$4='DATA ENTRY'!D826),'DATA ENTRY'!S826,"")))</f>
        <v/>
      </c>
      <c r="DO827" s="3" t="str">
        <f>IF('DATA ENTRY'!CK826="","",IF('DATA ENTRY'!E826="","",IF(AND($DF$4='DATA ENTRY'!D826),'DATA ENTRY'!E826,"")))</f>
        <v/>
      </c>
      <c r="DP827" s="3" t="str">
        <f>IF('DATA ENTRY'!CK826="","",IF('DATA ENTRY'!D826="","",IF(AND($DF$4='DATA ENTRY'!D826),'DATA ENTRY'!D826,"")))</f>
        <v/>
      </c>
      <c r="DQ827" s="3" t="str">
        <f>IF('DATA ENTRY'!CK826="","",IF('DATA ENTRY'!W826="","",IF(AND($DF$4='DATA ENTRY'!D826),'DATA ENTRY'!W826,"")))</f>
        <v/>
      </c>
      <c r="DR827" s="3" t="str">
        <f>IF('DATA ENTRY'!CK826="","",IF('DATA ENTRY'!X826="","",IF(AND($DF$4='DATA ENTRY'!D826),'DATA ENTRY'!X826,"")))</f>
        <v/>
      </c>
      <c r="DS827" s="108" t="str">
        <f t="shared" si="203"/>
        <v/>
      </c>
      <c r="DT827" s="108" t="str">
        <f>IF('DATA ENTRY'!CK826="","",IF('DATA ENTRY'!D826="","",IF(AND($DF$4='DATA ENTRY'!D826),'DATA ENTRY'!G826,"")))</f>
        <v/>
      </c>
      <c r="DY827">
        <f t="shared" si="204"/>
        <v>0</v>
      </c>
      <c r="EB827" t="str">
        <f t="shared" si="205"/>
        <v/>
      </c>
      <c r="EC827" t="str">
        <f t="shared" si="206"/>
        <v/>
      </c>
      <c r="ED827" s="224">
        <v>821</v>
      </c>
      <c r="EE827" s="3" t="str">
        <f>IF('DATA ENTRY'!CK826="","",IF('DATA ENTRY'!B826="","",IF(AND($EF$4='DATA ENTRY'!G826,$EH$4='DATA ENTRY'!F826),'DATA ENTRY'!B826,"")))</f>
        <v/>
      </c>
      <c r="EF827" s="3" t="str">
        <f>IF('DATA ENTRY'!CK826="","",IF('DATA ENTRY'!C826="","",IF(AND($EF$4='DATA ENTRY'!G826,$EH$4='DATA ENTRY'!F826),'DATA ENTRY'!C826,"")))</f>
        <v/>
      </c>
      <c r="EG827" s="4" t="str">
        <f>IF('DATA ENTRY'!CK826="","",IF('DATA ENTRY'!I826="","",IF(AND($EF$4='DATA ENTRY'!G826,$EH$4='DATA ENTRY'!F826),'DATA ENTRY'!I826,"")))</f>
        <v/>
      </c>
      <c r="EH827" s="4" t="str">
        <f>IF('DATA ENTRY'!CK826="","",IF('DATA ENTRY'!CK826="","",IF(AND($EF$4='DATA ENTRY'!G826,$EH$4='DATA ENTRY'!F826),'DATA ENTRY'!CK826,"")))</f>
        <v/>
      </c>
      <c r="EI827" s="3" t="str">
        <f>IF('DATA ENTRY'!CK826="","",IF('DATA ENTRY'!N826="","",IF(AND($EF$4='DATA ENTRY'!G826,$EH$4='DATA ENTRY'!F826),'DATA ENTRY'!N826,"")))</f>
        <v/>
      </c>
      <c r="EJ827" s="107" t="str">
        <f>IF('DATA ENTRY'!CK826="","",IF('DATA ENTRY'!O826="","",IF(AND($EF$4='DATA ENTRY'!G826,$EH$4='DATA ENTRY'!F826),'DATA ENTRY'!O826,"")))</f>
        <v/>
      </c>
      <c r="EK827" s="3" t="str">
        <f>IF('DATA ENTRY'!CK826="","",IF('DATA ENTRY'!P826="","",IF(AND($EF$4='DATA ENTRY'!G826,$EH$4='DATA ENTRY'!F826),'DATA ENTRY'!P826,"")))</f>
        <v/>
      </c>
      <c r="EL827" s="107" t="str">
        <f>IF('DATA ENTRY'!CK826="","",IF('DATA ENTRY'!Q826="","",IF(AND($EF$4='DATA ENTRY'!G826,$EH$4='DATA ENTRY'!F826),'DATA ENTRY'!Q826,"")))</f>
        <v/>
      </c>
      <c r="EM827" s="3" t="str">
        <f>IF('DATA ENTRY'!CK826="","",IF('DATA ENTRY'!R826="","",IF(AND($EF$4='DATA ENTRY'!G826,$EH$4='DATA ENTRY'!F826),'DATA ENTRY'!R826,"")))</f>
        <v/>
      </c>
      <c r="EN827" s="107" t="str">
        <f>IF('DATA ENTRY'!CK826="","",IF('DATA ENTRY'!S826="","",IF(AND($EF$4='DATA ENTRY'!G826,$EH$4='DATA ENTRY'!F826),'DATA ENTRY'!S826,"")))</f>
        <v/>
      </c>
      <c r="EO827" s="3" t="str">
        <f>IF('DATA ENTRY'!CK826="","",IF('DATA ENTRY'!E826="","",IF(AND($EF$4='DATA ENTRY'!G826,$EH$4='DATA ENTRY'!F826),'DATA ENTRY'!E826,"")))</f>
        <v/>
      </c>
      <c r="EP827" s="3" t="str">
        <f>IF('DATA ENTRY'!CK826="","",IF('DATA ENTRY'!D826="","",IF(AND($EF$4='DATA ENTRY'!G826,$EH$4='DATA ENTRY'!F826),'DATA ENTRY'!D826,"")))</f>
        <v/>
      </c>
      <c r="EQ827" s="3" t="str">
        <f>IF('DATA ENTRY'!CK826="","",IF('DATA ENTRY'!W826="","",IF(AND($EF$4='DATA ENTRY'!G826,$EH$4='DATA ENTRY'!F826),'DATA ENTRY'!W826,"")))</f>
        <v/>
      </c>
      <c r="ER827" s="3" t="str">
        <f>IF('DATA ENTRY'!CK826="","",IF('DATA ENTRY'!X826="","",IF(AND($EF$4='DATA ENTRY'!G826,$EH$4='DATA ENTRY'!F826),'DATA ENTRY'!X826,"")))</f>
        <v/>
      </c>
      <c r="ES827" s="108" t="str">
        <f t="shared" si="207"/>
        <v/>
      </c>
      <c r="ET827" s="108" t="str">
        <f>IF('DATA ENTRY'!CK826="","",IF('DATA ENTRY'!D826="","",IF(AND($EF$4='DATA ENTRY'!G826,$EH$4='DATA ENTRY'!F826),'DATA ENTRY'!G826,"")))</f>
        <v/>
      </c>
      <c r="EY827">
        <f t="shared" si="208"/>
        <v>0</v>
      </c>
    </row>
    <row r="828" spans="1:155">
      <c r="A828" t="str">
        <f>IF(S828=0,"",1+(MAX($A$7:A827)))</f>
        <v/>
      </c>
      <c r="B828" s="224">
        <v>822</v>
      </c>
      <c r="C828" s="3" t="str">
        <f>IF('DATA ENTRY'!CK827="","",IF('DATA ENTRY'!B827="","",IF($D$4="All Post",'DATA ENTRY'!B827,IF(AND($D$4='DATA ENTRY'!CK827),'DATA ENTRY'!B827,""))))</f>
        <v/>
      </c>
      <c r="D828" s="3" t="str">
        <f>IF('DATA ENTRY'!CK827="","",IF('DATA ENTRY'!C827="","",IF($D$4="All Post",'DATA ENTRY'!C827,IF(AND($D$4='DATA ENTRY'!CK827),'DATA ENTRY'!C827,""))))</f>
        <v/>
      </c>
      <c r="E828" s="4" t="str">
        <f>IF('DATA ENTRY'!CK827="","",IF('DATA ENTRY'!I827="","",IF($D$4="All Post",'DATA ENTRY'!I827,IF(AND($D$4='DATA ENTRY'!CK827),'DATA ENTRY'!I827,""))))</f>
        <v/>
      </c>
      <c r="F828" s="4" t="str">
        <f>IF('DATA ENTRY'!CK827="","",IF('DATA ENTRY'!CK827="","",IF($D$4="All Post",'DATA ENTRY'!CK827,IF(AND($D$4='DATA ENTRY'!CK827),'DATA ENTRY'!CK827,""))))</f>
        <v/>
      </c>
      <c r="G828" s="3" t="str">
        <f>IF('DATA ENTRY'!CK827="","",IF('DATA ENTRY'!N827="","",IF($D$4="All Post",'DATA ENTRY'!N827,IF(AND($D$4='DATA ENTRY'!CK827),'DATA ENTRY'!N827,""))))</f>
        <v/>
      </c>
      <c r="H828" s="107" t="str">
        <f>IF('DATA ENTRY'!CK827="","",IF('DATA ENTRY'!O827="","",IF($D$4="All Post",'DATA ENTRY'!O827,IF(AND($D$4='DATA ENTRY'!CK827),'DATA ENTRY'!O827,""))))</f>
        <v/>
      </c>
      <c r="I828" s="3" t="str">
        <f>IF('DATA ENTRY'!CK827="","",IF('DATA ENTRY'!P827="","",IF($D$4="All Post",'DATA ENTRY'!P827,IF(AND($D$4='DATA ENTRY'!CK827),'DATA ENTRY'!P827,""))))</f>
        <v/>
      </c>
      <c r="J828" s="107" t="str">
        <f>IF('DATA ENTRY'!CK827="","",IF('DATA ENTRY'!Q827="","",IF($D$4="All Post",'DATA ENTRY'!Q827,IF(AND($D$4='DATA ENTRY'!CK827),'DATA ENTRY'!Q827,""))))</f>
        <v/>
      </c>
      <c r="K828" s="3" t="str">
        <f>IF('DATA ENTRY'!CK827="","",IF('DATA ENTRY'!R827="","",IF($D$4="All Post",'DATA ENTRY'!R827,IF(AND($D$4='DATA ENTRY'!CK827),'DATA ENTRY'!R827,""))))</f>
        <v/>
      </c>
      <c r="L828" s="3" t="str">
        <f>IF('DATA ENTRY'!CK827="","",IF('DATA ENTRY'!S827="","",IF($D$4="All Post",'DATA ENTRY'!S827,IF(AND($D$4='DATA ENTRY'!CK827),'DATA ENTRY'!S827,""))))</f>
        <v/>
      </c>
      <c r="M828" s="3" t="str">
        <f>IF('DATA ENTRY'!CK827="","",IF('DATA ENTRY'!E827="","",IF($D$4="All Post",'DATA ENTRY'!E827,IF(AND($D$4='DATA ENTRY'!CK827),'DATA ENTRY'!E827,""))))</f>
        <v/>
      </c>
      <c r="N828" s="3" t="str">
        <f>IF('DATA ENTRY'!CK827="","",IF('DATA ENTRY'!W827="","",IF($D$4="All Post",'DATA ENTRY'!W827,IF(AND($D$4='DATA ENTRY'!CK827),'DATA ENTRY'!W827,""))))</f>
        <v/>
      </c>
      <c r="O828" s="3" t="str">
        <f>IF('DATA ENTRY'!CK827="","",IF('DATA ENTRY'!X827="","",IF($D$4="All Post",'DATA ENTRY'!X827,IF(AND($D$4='DATA ENTRY'!CK827),'DATA ENTRY'!X827,""))))</f>
        <v/>
      </c>
      <c r="P828" s="3" t="str">
        <f>IF('DATA ENTRY'!CK827="","",IF('DATA ENTRY'!G827="","",IF($D$4="All Post",'DATA ENTRY'!G827,IF(AND($D$4='DATA ENTRY'!CK827),'DATA ENTRY'!G827,""))))</f>
        <v/>
      </c>
      <c r="S828">
        <f t="shared" si="195"/>
        <v>0</v>
      </c>
      <c r="T828" t="str">
        <f t="shared" si="196"/>
        <v/>
      </c>
      <c r="BZ828" t="str">
        <f t="shared" si="197"/>
        <v/>
      </c>
      <c r="CA828" t="str">
        <f t="shared" si="198"/>
        <v/>
      </c>
      <c r="CB828" s="224">
        <v>822</v>
      </c>
      <c r="CC828" s="3" t="str">
        <f>IF('DATA ENTRY'!CK827="","",IF('DATA ENTRY'!B827="","",IF(AND($CD$4='DATA ENTRY'!CK827,$CG$4='DATA ENTRY'!D827),'DATA ENTRY'!B827,"")))</f>
        <v/>
      </c>
      <c r="CD828" s="3" t="str">
        <f>IF('DATA ENTRY'!CK827="","",IF('DATA ENTRY'!C827="","",IF(AND($CD$4='DATA ENTRY'!CK827,$CG$4='DATA ENTRY'!D827),'DATA ENTRY'!C827,"")))</f>
        <v/>
      </c>
      <c r="CE828" s="4" t="str">
        <f>IF('DATA ENTRY'!CK827="","",IF('DATA ENTRY'!I827="","",IF(AND($CD$4='DATA ENTRY'!CK827,$CG$4='DATA ENTRY'!D827),'DATA ENTRY'!I827,"")))</f>
        <v/>
      </c>
      <c r="CF828" s="4" t="str">
        <f>IF('DATA ENTRY'!CK827="","",IF('DATA ENTRY'!CK827="","",IF(AND($CD$4='DATA ENTRY'!CK827,$CG$4='DATA ENTRY'!D827),'DATA ENTRY'!CK827,"")))</f>
        <v/>
      </c>
      <c r="CG828" s="3" t="str">
        <f>IF('DATA ENTRY'!CK827="","",IF('DATA ENTRY'!N827="","",IF(AND($CD$4='DATA ENTRY'!CK827,$CG$4='DATA ENTRY'!D827),'DATA ENTRY'!N827,"")))</f>
        <v/>
      </c>
      <c r="CH828" s="107" t="str">
        <f>IF('DATA ENTRY'!CK827="","",IF('DATA ENTRY'!O827="","",IF(AND($CD$4='DATA ENTRY'!CK827,$CG$4='DATA ENTRY'!D827),'DATA ENTRY'!O827,"")))</f>
        <v/>
      </c>
      <c r="CI828" s="3" t="str">
        <f>IF('DATA ENTRY'!CK827="","",IF('DATA ENTRY'!P827="","",IF(AND($CD$4='DATA ENTRY'!CK827,$CG$4='DATA ENTRY'!D827),'DATA ENTRY'!P827,"")))</f>
        <v/>
      </c>
      <c r="CJ828" s="107" t="str">
        <f>IF('DATA ENTRY'!CK827="","",IF('DATA ENTRY'!Q827="","",IF(AND($CD$4='DATA ENTRY'!CK827,$CG$4='DATA ENTRY'!D827),'DATA ENTRY'!Q827,"")))</f>
        <v/>
      </c>
      <c r="CK828" s="3" t="str">
        <f>IF('DATA ENTRY'!CK827="","",IF('DATA ENTRY'!R827="","",IF(AND($CD$4='DATA ENTRY'!CK827,$CG$4='DATA ENTRY'!D827),'DATA ENTRY'!R827,"")))</f>
        <v/>
      </c>
      <c r="CL828" s="3" t="str">
        <f>IF('DATA ENTRY'!CK827="","",IF('DATA ENTRY'!S827="","",IF(AND($CD$4='DATA ENTRY'!CK827,$CG$4='DATA ENTRY'!D827),'DATA ENTRY'!S827,"")))</f>
        <v/>
      </c>
      <c r="CM828" s="3" t="str">
        <f>IF('DATA ENTRY'!CK827="","",IF('DATA ENTRY'!E827="","",IF(AND($CD$4='DATA ENTRY'!CK827,$CG$4='DATA ENTRY'!D827),'DATA ENTRY'!E827,"")))</f>
        <v/>
      </c>
      <c r="CN828" s="3" t="str">
        <f>IF('DATA ENTRY'!CK827="","",IF('DATA ENTRY'!W827="","",IF(AND($CD$4='DATA ENTRY'!CK827,$CG$4='DATA ENTRY'!D827),'DATA ENTRY'!W827,"")))</f>
        <v/>
      </c>
      <c r="CO828" s="3" t="str">
        <f>IF('DATA ENTRY'!CK827="","",IF('DATA ENTRY'!X827="","",IF(AND($CD$4='DATA ENTRY'!CK827,$CG$4='DATA ENTRY'!D827),'DATA ENTRY'!X827,"")))</f>
        <v/>
      </c>
      <c r="CP828" s="108" t="str">
        <f t="shared" si="199"/>
        <v/>
      </c>
      <c r="CQ828" s="108" t="str">
        <f>IF('DATA ENTRY'!CK827="","",IF('DATA ENTRY'!G827="","",IF(AND($CD$4='DATA ENTRY'!CK827,$CG$4='DATA ENTRY'!D827),'DATA ENTRY'!G827,"")))</f>
        <v/>
      </c>
      <c r="CR828" s="230" t="str">
        <f>IF('DATA ENTRY'!CK827="","",IF('DATA ENTRY'!D827="","",IF(AND($CD$4='DATA ENTRY'!CK827,$CG$4='DATA ENTRY'!D827),'DATA ENTRY'!D827,"")))</f>
        <v/>
      </c>
      <c r="CS828">
        <f t="shared" si="200"/>
        <v>0</v>
      </c>
      <c r="CT828">
        <f t="shared" si="201"/>
        <v>0</v>
      </c>
      <c r="CV828" s="139"/>
      <c r="CX828">
        <f t="shared" si="202"/>
        <v>0</v>
      </c>
      <c r="DB828" t="str">
        <f t="shared" si="209"/>
        <v/>
      </c>
      <c r="DC828" t="str">
        <f t="shared" si="210"/>
        <v/>
      </c>
      <c r="DD828" s="224">
        <v>822</v>
      </c>
      <c r="DE828" s="3" t="str">
        <f>IF('DATA ENTRY'!CK827="","",IF('DATA ENTRY'!B827="","",IF(AND($DF$4='DATA ENTRY'!D827),'DATA ENTRY'!B827,"")))</f>
        <v/>
      </c>
      <c r="DF828" s="3" t="str">
        <f>IF('DATA ENTRY'!CK827="","",IF('DATA ENTRY'!C827="","",IF(AND($DF$4='DATA ENTRY'!D827),'DATA ENTRY'!C827,"")))</f>
        <v/>
      </c>
      <c r="DG828" s="4" t="str">
        <f>IF('DATA ENTRY'!CK827="","",IF('DATA ENTRY'!I827="","",IF(AND($DF$4='DATA ENTRY'!D827),'DATA ENTRY'!I827,"")))</f>
        <v/>
      </c>
      <c r="DH828" s="4" t="str">
        <f>IF('DATA ENTRY'!CK827="","",IF('DATA ENTRY'!CK827="","",IF(AND($DF$4='DATA ENTRY'!D827),'DATA ENTRY'!CK827,"")))</f>
        <v/>
      </c>
      <c r="DI828" s="3" t="str">
        <f>IF('DATA ENTRY'!CK827="","",IF('DATA ENTRY'!N827="","",IF(AND($DF$4='DATA ENTRY'!D827),'DATA ENTRY'!N827,"")))</f>
        <v/>
      </c>
      <c r="DJ828" s="107" t="str">
        <f>IF('DATA ENTRY'!CK827="","",IF('DATA ENTRY'!O827="","",IF(AND($DF$4='DATA ENTRY'!D827),'DATA ENTRY'!O827,"")))</f>
        <v/>
      </c>
      <c r="DK828" s="3" t="str">
        <f>IF('DATA ENTRY'!CK827="","",IF('DATA ENTRY'!P827="","",IF(AND($DF$4='DATA ENTRY'!D827),'DATA ENTRY'!P827,"")))</f>
        <v/>
      </c>
      <c r="DL828" s="107" t="str">
        <f>IF('DATA ENTRY'!CK827="","",IF('DATA ENTRY'!Q827="","",IF(AND($DF$4='DATA ENTRY'!D827),'DATA ENTRY'!Q827,"")))</f>
        <v/>
      </c>
      <c r="DM828" s="3" t="str">
        <f>IF('DATA ENTRY'!CK827="","",IF('DATA ENTRY'!R827="","",IF(AND($DF$4='DATA ENTRY'!D827),'DATA ENTRY'!R827,"")))</f>
        <v/>
      </c>
      <c r="DN828" s="107" t="str">
        <f>IF('DATA ENTRY'!CK827="","",IF('DATA ENTRY'!S827="","",IF(AND($DF$4='DATA ENTRY'!D827),'DATA ENTRY'!S827,"")))</f>
        <v/>
      </c>
      <c r="DO828" s="3" t="str">
        <f>IF('DATA ENTRY'!CK827="","",IF('DATA ENTRY'!E827="","",IF(AND($DF$4='DATA ENTRY'!D827),'DATA ENTRY'!E827,"")))</f>
        <v/>
      </c>
      <c r="DP828" s="3" t="str">
        <f>IF('DATA ENTRY'!CK827="","",IF('DATA ENTRY'!D827="","",IF(AND($DF$4='DATA ENTRY'!D827),'DATA ENTRY'!D827,"")))</f>
        <v/>
      </c>
      <c r="DQ828" s="3" t="str">
        <f>IF('DATA ENTRY'!CK827="","",IF('DATA ENTRY'!W827="","",IF(AND($DF$4='DATA ENTRY'!D827),'DATA ENTRY'!W827,"")))</f>
        <v/>
      </c>
      <c r="DR828" s="3" t="str">
        <f>IF('DATA ENTRY'!CK827="","",IF('DATA ENTRY'!X827="","",IF(AND($DF$4='DATA ENTRY'!D827),'DATA ENTRY'!X827,"")))</f>
        <v/>
      </c>
      <c r="DS828" s="108" t="str">
        <f t="shared" si="203"/>
        <v/>
      </c>
      <c r="DT828" s="108" t="str">
        <f>IF('DATA ENTRY'!CK827="","",IF('DATA ENTRY'!D827="","",IF(AND($DF$4='DATA ENTRY'!D827),'DATA ENTRY'!G827,"")))</f>
        <v/>
      </c>
      <c r="DY828">
        <f t="shared" si="204"/>
        <v>0</v>
      </c>
      <c r="EB828" t="str">
        <f t="shared" si="205"/>
        <v/>
      </c>
      <c r="EC828" t="str">
        <f t="shared" si="206"/>
        <v/>
      </c>
      <c r="ED828" s="224">
        <v>822</v>
      </c>
      <c r="EE828" s="3" t="str">
        <f>IF('DATA ENTRY'!CK827="","",IF('DATA ENTRY'!B827="","",IF(AND($EF$4='DATA ENTRY'!G827,$EH$4='DATA ENTRY'!F827),'DATA ENTRY'!B827,"")))</f>
        <v/>
      </c>
      <c r="EF828" s="3" t="str">
        <f>IF('DATA ENTRY'!CK827="","",IF('DATA ENTRY'!C827="","",IF(AND($EF$4='DATA ENTRY'!G827,$EH$4='DATA ENTRY'!F827),'DATA ENTRY'!C827,"")))</f>
        <v/>
      </c>
      <c r="EG828" s="4" t="str">
        <f>IF('DATA ENTRY'!CK827="","",IF('DATA ENTRY'!I827="","",IF(AND($EF$4='DATA ENTRY'!G827,$EH$4='DATA ENTRY'!F827),'DATA ENTRY'!I827,"")))</f>
        <v/>
      </c>
      <c r="EH828" s="4" t="str">
        <f>IF('DATA ENTRY'!CK827="","",IF('DATA ENTRY'!CK827="","",IF(AND($EF$4='DATA ENTRY'!G827,$EH$4='DATA ENTRY'!F827),'DATA ENTRY'!CK827,"")))</f>
        <v/>
      </c>
      <c r="EI828" s="3" t="str">
        <f>IF('DATA ENTRY'!CK827="","",IF('DATA ENTRY'!N827="","",IF(AND($EF$4='DATA ENTRY'!G827,$EH$4='DATA ENTRY'!F827),'DATA ENTRY'!N827,"")))</f>
        <v/>
      </c>
      <c r="EJ828" s="107" t="str">
        <f>IF('DATA ENTRY'!CK827="","",IF('DATA ENTRY'!O827="","",IF(AND($EF$4='DATA ENTRY'!G827,$EH$4='DATA ENTRY'!F827),'DATA ENTRY'!O827,"")))</f>
        <v/>
      </c>
      <c r="EK828" s="3" t="str">
        <f>IF('DATA ENTRY'!CK827="","",IF('DATA ENTRY'!P827="","",IF(AND($EF$4='DATA ENTRY'!G827,$EH$4='DATA ENTRY'!F827),'DATA ENTRY'!P827,"")))</f>
        <v/>
      </c>
      <c r="EL828" s="107" t="str">
        <f>IF('DATA ENTRY'!CK827="","",IF('DATA ENTRY'!Q827="","",IF(AND($EF$4='DATA ENTRY'!G827,$EH$4='DATA ENTRY'!F827),'DATA ENTRY'!Q827,"")))</f>
        <v/>
      </c>
      <c r="EM828" s="3" t="str">
        <f>IF('DATA ENTRY'!CK827="","",IF('DATA ENTRY'!R827="","",IF(AND($EF$4='DATA ENTRY'!G827,$EH$4='DATA ENTRY'!F827),'DATA ENTRY'!R827,"")))</f>
        <v/>
      </c>
      <c r="EN828" s="107" t="str">
        <f>IF('DATA ENTRY'!CK827="","",IF('DATA ENTRY'!S827="","",IF(AND($EF$4='DATA ENTRY'!G827,$EH$4='DATA ENTRY'!F827),'DATA ENTRY'!S827,"")))</f>
        <v/>
      </c>
      <c r="EO828" s="3" t="str">
        <f>IF('DATA ENTRY'!CK827="","",IF('DATA ENTRY'!E827="","",IF(AND($EF$4='DATA ENTRY'!G827,$EH$4='DATA ENTRY'!F827),'DATA ENTRY'!E827,"")))</f>
        <v/>
      </c>
      <c r="EP828" s="3" t="str">
        <f>IF('DATA ENTRY'!CK827="","",IF('DATA ENTRY'!D827="","",IF(AND($EF$4='DATA ENTRY'!G827,$EH$4='DATA ENTRY'!F827),'DATA ENTRY'!D827,"")))</f>
        <v/>
      </c>
      <c r="EQ828" s="3" t="str">
        <f>IF('DATA ENTRY'!CK827="","",IF('DATA ENTRY'!W827="","",IF(AND($EF$4='DATA ENTRY'!G827,$EH$4='DATA ENTRY'!F827),'DATA ENTRY'!W827,"")))</f>
        <v/>
      </c>
      <c r="ER828" s="3" t="str">
        <f>IF('DATA ENTRY'!CK827="","",IF('DATA ENTRY'!X827="","",IF(AND($EF$4='DATA ENTRY'!G827,$EH$4='DATA ENTRY'!F827),'DATA ENTRY'!X827,"")))</f>
        <v/>
      </c>
      <c r="ES828" s="108" t="str">
        <f t="shared" si="207"/>
        <v/>
      </c>
      <c r="ET828" s="108" t="str">
        <f>IF('DATA ENTRY'!CK827="","",IF('DATA ENTRY'!D827="","",IF(AND($EF$4='DATA ENTRY'!G827,$EH$4='DATA ENTRY'!F827),'DATA ENTRY'!G827,"")))</f>
        <v/>
      </c>
      <c r="EY828">
        <f t="shared" si="208"/>
        <v>0</v>
      </c>
    </row>
    <row r="829" spans="1:155">
      <c r="A829" t="str">
        <f>IF(S829=0,"",1+(MAX($A$7:A828)))</f>
        <v/>
      </c>
      <c r="B829" s="224">
        <v>823</v>
      </c>
      <c r="C829" s="3" t="str">
        <f>IF('DATA ENTRY'!CK828="","",IF('DATA ENTRY'!B828="","",IF($D$4="All Post",'DATA ENTRY'!B828,IF(AND($D$4='DATA ENTRY'!CK828),'DATA ENTRY'!B828,""))))</f>
        <v/>
      </c>
      <c r="D829" s="3" t="str">
        <f>IF('DATA ENTRY'!CK828="","",IF('DATA ENTRY'!C828="","",IF($D$4="All Post",'DATA ENTRY'!C828,IF(AND($D$4='DATA ENTRY'!CK828),'DATA ENTRY'!C828,""))))</f>
        <v/>
      </c>
      <c r="E829" s="4" t="str">
        <f>IF('DATA ENTRY'!CK828="","",IF('DATA ENTRY'!I828="","",IF($D$4="All Post",'DATA ENTRY'!I828,IF(AND($D$4='DATA ENTRY'!CK828),'DATA ENTRY'!I828,""))))</f>
        <v/>
      </c>
      <c r="F829" s="4" t="str">
        <f>IF('DATA ENTRY'!CK828="","",IF('DATA ENTRY'!CK828="","",IF($D$4="All Post",'DATA ENTRY'!CK828,IF(AND($D$4='DATA ENTRY'!CK828),'DATA ENTRY'!CK828,""))))</f>
        <v/>
      </c>
      <c r="G829" s="3" t="str">
        <f>IF('DATA ENTRY'!CK828="","",IF('DATA ENTRY'!N828="","",IF($D$4="All Post",'DATA ENTRY'!N828,IF(AND($D$4='DATA ENTRY'!CK828),'DATA ENTRY'!N828,""))))</f>
        <v/>
      </c>
      <c r="H829" s="107" t="str">
        <f>IF('DATA ENTRY'!CK828="","",IF('DATA ENTRY'!O828="","",IF($D$4="All Post",'DATA ENTRY'!O828,IF(AND($D$4='DATA ENTRY'!CK828),'DATA ENTRY'!O828,""))))</f>
        <v/>
      </c>
      <c r="I829" s="3" t="str">
        <f>IF('DATA ENTRY'!CK828="","",IF('DATA ENTRY'!P828="","",IF($D$4="All Post",'DATA ENTRY'!P828,IF(AND($D$4='DATA ENTRY'!CK828),'DATA ENTRY'!P828,""))))</f>
        <v/>
      </c>
      <c r="J829" s="107" t="str">
        <f>IF('DATA ENTRY'!CK828="","",IF('DATA ENTRY'!Q828="","",IF($D$4="All Post",'DATA ENTRY'!Q828,IF(AND($D$4='DATA ENTRY'!CK828),'DATA ENTRY'!Q828,""))))</f>
        <v/>
      </c>
      <c r="K829" s="3" t="str">
        <f>IF('DATA ENTRY'!CK828="","",IF('DATA ENTRY'!R828="","",IF($D$4="All Post",'DATA ENTRY'!R828,IF(AND($D$4='DATA ENTRY'!CK828),'DATA ENTRY'!R828,""))))</f>
        <v/>
      </c>
      <c r="L829" s="3" t="str">
        <f>IF('DATA ENTRY'!CK828="","",IF('DATA ENTRY'!S828="","",IF($D$4="All Post",'DATA ENTRY'!S828,IF(AND($D$4='DATA ENTRY'!CK828),'DATA ENTRY'!S828,""))))</f>
        <v/>
      </c>
      <c r="M829" s="3" t="str">
        <f>IF('DATA ENTRY'!CK828="","",IF('DATA ENTRY'!E828="","",IF($D$4="All Post",'DATA ENTRY'!E828,IF(AND($D$4='DATA ENTRY'!CK828),'DATA ENTRY'!E828,""))))</f>
        <v/>
      </c>
      <c r="N829" s="3" t="str">
        <f>IF('DATA ENTRY'!CK828="","",IF('DATA ENTRY'!W828="","",IF($D$4="All Post",'DATA ENTRY'!W828,IF(AND($D$4='DATA ENTRY'!CK828),'DATA ENTRY'!W828,""))))</f>
        <v/>
      </c>
      <c r="O829" s="3" t="str">
        <f>IF('DATA ENTRY'!CK828="","",IF('DATA ENTRY'!X828="","",IF($D$4="All Post",'DATA ENTRY'!X828,IF(AND($D$4='DATA ENTRY'!CK828),'DATA ENTRY'!X828,""))))</f>
        <v/>
      </c>
      <c r="P829" s="3" t="str">
        <f>IF('DATA ENTRY'!CK828="","",IF('DATA ENTRY'!G828="","",IF($D$4="All Post",'DATA ENTRY'!G828,IF(AND($D$4='DATA ENTRY'!CK828),'DATA ENTRY'!G828,""))))</f>
        <v/>
      </c>
      <c r="S829">
        <f t="shared" si="195"/>
        <v>0</v>
      </c>
      <c r="T829" t="str">
        <f t="shared" si="196"/>
        <v/>
      </c>
      <c r="BZ829" t="str">
        <f t="shared" si="197"/>
        <v/>
      </c>
      <c r="CA829" t="str">
        <f t="shared" si="198"/>
        <v/>
      </c>
      <c r="CB829" s="224">
        <v>823</v>
      </c>
      <c r="CC829" s="3" t="str">
        <f>IF('DATA ENTRY'!CK828="","",IF('DATA ENTRY'!B828="","",IF(AND($CD$4='DATA ENTRY'!CK828,$CG$4='DATA ENTRY'!D828),'DATA ENTRY'!B828,"")))</f>
        <v/>
      </c>
      <c r="CD829" s="3" t="str">
        <f>IF('DATA ENTRY'!CK828="","",IF('DATA ENTRY'!C828="","",IF(AND($CD$4='DATA ENTRY'!CK828,$CG$4='DATA ENTRY'!D828),'DATA ENTRY'!C828,"")))</f>
        <v/>
      </c>
      <c r="CE829" s="4" t="str">
        <f>IF('DATA ENTRY'!CK828="","",IF('DATA ENTRY'!I828="","",IF(AND($CD$4='DATA ENTRY'!CK828,$CG$4='DATA ENTRY'!D828),'DATA ENTRY'!I828,"")))</f>
        <v/>
      </c>
      <c r="CF829" s="4" t="str">
        <f>IF('DATA ENTRY'!CK828="","",IF('DATA ENTRY'!CK828="","",IF(AND($CD$4='DATA ENTRY'!CK828,$CG$4='DATA ENTRY'!D828),'DATA ENTRY'!CK828,"")))</f>
        <v/>
      </c>
      <c r="CG829" s="3" t="str">
        <f>IF('DATA ENTRY'!CK828="","",IF('DATA ENTRY'!N828="","",IF(AND($CD$4='DATA ENTRY'!CK828,$CG$4='DATA ENTRY'!D828),'DATA ENTRY'!N828,"")))</f>
        <v/>
      </c>
      <c r="CH829" s="107" t="str">
        <f>IF('DATA ENTRY'!CK828="","",IF('DATA ENTRY'!O828="","",IF(AND($CD$4='DATA ENTRY'!CK828,$CG$4='DATA ENTRY'!D828),'DATA ENTRY'!O828,"")))</f>
        <v/>
      </c>
      <c r="CI829" s="3" t="str">
        <f>IF('DATA ENTRY'!CK828="","",IF('DATA ENTRY'!P828="","",IF(AND($CD$4='DATA ENTRY'!CK828,$CG$4='DATA ENTRY'!D828),'DATA ENTRY'!P828,"")))</f>
        <v/>
      </c>
      <c r="CJ829" s="107" t="str">
        <f>IF('DATA ENTRY'!CK828="","",IF('DATA ENTRY'!Q828="","",IF(AND($CD$4='DATA ENTRY'!CK828,$CG$4='DATA ENTRY'!D828),'DATA ENTRY'!Q828,"")))</f>
        <v/>
      </c>
      <c r="CK829" s="3" t="str">
        <f>IF('DATA ENTRY'!CK828="","",IF('DATA ENTRY'!R828="","",IF(AND($CD$4='DATA ENTRY'!CK828,$CG$4='DATA ENTRY'!D828),'DATA ENTRY'!R828,"")))</f>
        <v/>
      </c>
      <c r="CL829" s="3" t="str">
        <f>IF('DATA ENTRY'!CK828="","",IF('DATA ENTRY'!S828="","",IF(AND($CD$4='DATA ENTRY'!CK828,$CG$4='DATA ENTRY'!D828),'DATA ENTRY'!S828,"")))</f>
        <v/>
      </c>
      <c r="CM829" s="3" t="str">
        <f>IF('DATA ENTRY'!CK828="","",IF('DATA ENTRY'!E828="","",IF(AND($CD$4='DATA ENTRY'!CK828,$CG$4='DATA ENTRY'!D828),'DATA ENTRY'!E828,"")))</f>
        <v/>
      </c>
      <c r="CN829" s="3" t="str">
        <f>IF('DATA ENTRY'!CK828="","",IF('DATA ENTRY'!W828="","",IF(AND($CD$4='DATA ENTRY'!CK828,$CG$4='DATA ENTRY'!D828),'DATA ENTRY'!W828,"")))</f>
        <v/>
      </c>
      <c r="CO829" s="3" t="str">
        <f>IF('DATA ENTRY'!CK828="","",IF('DATA ENTRY'!X828="","",IF(AND($CD$4='DATA ENTRY'!CK828,$CG$4='DATA ENTRY'!D828),'DATA ENTRY'!X828,"")))</f>
        <v/>
      </c>
      <c r="CP829" s="108" t="str">
        <f t="shared" si="199"/>
        <v/>
      </c>
      <c r="CQ829" s="108" t="str">
        <f>IF('DATA ENTRY'!CK828="","",IF('DATA ENTRY'!G828="","",IF(AND($CD$4='DATA ENTRY'!CK828,$CG$4='DATA ENTRY'!D828),'DATA ENTRY'!G828,"")))</f>
        <v/>
      </c>
      <c r="CR829" s="230" t="str">
        <f>IF('DATA ENTRY'!CK828="","",IF('DATA ENTRY'!D828="","",IF(AND($CD$4='DATA ENTRY'!CK828,$CG$4='DATA ENTRY'!D828),'DATA ENTRY'!D828,"")))</f>
        <v/>
      </c>
      <c r="CS829">
        <f t="shared" si="200"/>
        <v>0</v>
      </c>
      <c r="CT829">
        <f t="shared" si="201"/>
        <v>0</v>
      </c>
      <c r="CV829" s="139"/>
      <c r="CX829">
        <f t="shared" si="202"/>
        <v>0</v>
      </c>
      <c r="DB829" t="str">
        <f t="shared" si="209"/>
        <v/>
      </c>
      <c r="DC829" t="str">
        <f t="shared" si="210"/>
        <v/>
      </c>
      <c r="DD829" s="224">
        <v>823</v>
      </c>
      <c r="DE829" s="3" t="str">
        <f>IF('DATA ENTRY'!CK828="","",IF('DATA ENTRY'!B828="","",IF(AND($DF$4='DATA ENTRY'!D828),'DATA ENTRY'!B828,"")))</f>
        <v/>
      </c>
      <c r="DF829" s="3" t="str">
        <f>IF('DATA ENTRY'!CK828="","",IF('DATA ENTRY'!C828="","",IF(AND($DF$4='DATA ENTRY'!D828),'DATA ENTRY'!C828,"")))</f>
        <v/>
      </c>
      <c r="DG829" s="4" t="str">
        <f>IF('DATA ENTRY'!CK828="","",IF('DATA ENTRY'!I828="","",IF(AND($DF$4='DATA ENTRY'!D828),'DATA ENTRY'!I828,"")))</f>
        <v/>
      </c>
      <c r="DH829" s="4" t="str">
        <f>IF('DATA ENTRY'!CK828="","",IF('DATA ENTRY'!CK828="","",IF(AND($DF$4='DATA ENTRY'!D828),'DATA ENTRY'!CK828,"")))</f>
        <v/>
      </c>
      <c r="DI829" s="3" t="str">
        <f>IF('DATA ENTRY'!CK828="","",IF('DATA ENTRY'!N828="","",IF(AND($DF$4='DATA ENTRY'!D828),'DATA ENTRY'!N828,"")))</f>
        <v/>
      </c>
      <c r="DJ829" s="107" t="str">
        <f>IF('DATA ENTRY'!CK828="","",IF('DATA ENTRY'!O828="","",IF(AND($DF$4='DATA ENTRY'!D828),'DATA ENTRY'!O828,"")))</f>
        <v/>
      </c>
      <c r="DK829" s="3" t="str">
        <f>IF('DATA ENTRY'!CK828="","",IF('DATA ENTRY'!P828="","",IF(AND($DF$4='DATA ENTRY'!D828),'DATA ENTRY'!P828,"")))</f>
        <v/>
      </c>
      <c r="DL829" s="107" t="str">
        <f>IF('DATA ENTRY'!CK828="","",IF('DATA ENTRY'!Q828="","",IF(AND($DF$4='DATA ENTRY'!D828),'DATA ENTRY'!Q828,"")))</f>
        <v/>
      </c>
      <c r="DM829" s="3" t="str">
        <f>IF('DATA ENTRY'!CK828="","",IF('DATA ENTRY'!R828="","",IF(AND($DF$4='DATA ENTRY'!D828),'DATA ENTRY'!R828,"")))</f>
        <v/>
      </c>
      <c r="DN829" s="107" t="str">
        <f>IF('DATA ENTRY'!CK828="","",IF('DATA ENTRY'!S828="","",IF(AND($DF$4='DATA ENTRY'!D828),'DATA ENTRY'!S828,"")))</f>
        <v/>
      </c>
      <c r="DO829" s="3" t="str">
        <f>IF('DATA ENTRY'!CK828="","",IF('DATA ENTRY'!E828="","",IF(AND($DF$4='DATA ENTRY'!D828),'DATA ENTRY'!E828,"")))</f>
        <v/>
      </c>
      <c r="DP829" s="3" t="str">
        <f>IF('DATA ENTRY'!CK828="","",IF('DATA ENTRY'!D828="","",IF(AND($DF$4='DATA ENTRY'!D828),'DATA ENTRY'!D828,"")))</f>
        <v/>
      </c>
      <c r="DQ829" s="3" t="str">
        <f>IF('DATA ENTRY'!CK828="","",IF('DATA ENTRY'!W828="","",IF(AND($DF$4='DATA ENTRY'!D828),'DATA ENTRY'!W828,"")))</f>
        <v/>
      </c>
      <c r="DR829" s="3" t="str">
        <f>IF('DATA ENTRY'!CK828="","",IF('DATA ENTRY'!X828="","",IF(AND($DF$4='DATA ENTRY'!D828),'DATA ENTRY'!X828,"")))</f>
        <v/>
      </c>
      <c r="DS829" s="108" t="str">
        <f t="shared" si="203"/>
        <v/>
      </c>
      <c r="DT829" s="108" t="str">
        <f>IF('DATA ENTRY'!CK828="","",IF('DATA ENTRY'!D828="","",IF(AND($DF$4='DATA ENTRY'!D828),'DATA ENTRY'!G828,"")))</f>
        <v/>
      </c>
      <c r="DY829">
        <f t="shared" si="204"/>
        <v>0</v>
      </c>
      <c r="EB829" t="str">
        <f t="shared" si="205"/>
        <v/>
      </c>
      <c r="EC829" t="str">
        <f t="shared" si="206"/>
        <v/>
      </c>
      <c r="ED829" s="224">
        <v>823</v>
      </c>
      <c r="EE829" s="3" t="str">
        <f>IF('DATA ENTRY'!CK828="","",IF('DATA ENTRY'!B828="","",IF(AND($EF$4='DATA ENTRY'!G828,$EH$4='DATA ENTRY'!F828),'DATA ENTRY'!B828,"")))</f>
        <v/>
      </c>
      <c r="EF829" s="3" t="str">
        <f>IF('DATA ENTRY'!CK828="","",IF('DATA ENTRY'!C828="","",IF(AND($EF$4='DATA ENTRY'!G828,$EH$4='DATA ENTRY'!F828),'DATA ENTRY'!C828,"")))</f>
        <v/>
      </c>
      <c r="EG829" s="4" t="str">
        <f>IF('DATA ENTRY'!CK828="","",IF('DATA ENTRY'!I828="","",IF(AND($EF$4='DATA ENTRY'!G828,$EH$4='DATA ENTRY'!F828),'DATA ENTRY'!I828,"")))</f>
        <v/>
      </c>
      <c r="EH829" s="4" t="str">
        <f>IF('DATA ENTRY'!CK828="","",IF('DATA ENTRY'!CK828="","",IF(AND($EF$4='DATA ENTRY'!G828,$EH$4='DATA ENTRY'!F828),'DATA ENTRY'!CK828,"")))</f>
        <v/>
      </c>
      <c r="EI829" s="3" t="str">
        <f>IF('DATA ENTRY'!CK828="","",IF('DATA ENTRY'!N828="","",IF(AND($EF$4='DATA ENTRY'!G828,$EH$4='DATA ENTRY'!F828),'DATA ENTRY'!N828,"")))</f>
        <v/>
      </c>
      <c r="EJ829" s="107" t="str">
        <f>IF('DATA ENTRY'!CK828="","",IF('DATA ENTRY'!O828="","",IF(AND($EF$4='DATA ENTRY'!G828,$EH$4='DATA ENTRY'!F828),'DATA ENTRY'!O828,"")))</f>
        <v/>
      </c>
      <c r="EK829" s="3" t="str">
        <f>IF('DATA ENTRY'!CK828="","",IF('DATA ENTRY'!P828="","",IF(AND($EF$4='DATA ENTRY'!G828,$EH$4='DATA ENTRY'!F828),'DATA ENTRY'!P828,"")))</f>
        <v/>
      </c>
      <c r="EL829" s="107" t="str">
        <f>IF('DATA ENTRY'!CK828="","",IF('DATA ENTRY'!Q828="","",IF(AND($EF$4='DATA ENTRY'!G828,$EH$4='DATA ENTRY'!F828),'DATA ENTRY'!Q828,"")))</f>
        <v/>
      </c>
      <c r="EM829" s="3" t="str">
        <f>IF('DATA ENTRY'!CK828="","",IF('DATA ENTRY'!R828="","",IF(AND($EF$4='DATA ENTRY'!G828,$EH$4='DATA ENTRY'!F828),'DATA ENTRY'!R828,"")))</f>
        <v/>
      </c>
      <c r="EN829" s="107" t="str">
        <f>IF('DATA ENTRY'!CK828="","",IF('DATA ENTRY'!S828="","",IF(AND($EF$4='DATA ENTRY'!G828,$EH$4='DATA ENTRY'!F828),'DATA ENTRY'!S828,"")))</f>
        <v/>
      </c>
      <c r="EO829" s="3" t="str">
        <f>IF('DATA ENTRY'!CK828="","",IF('DATA ENTRY'!E828="","",IF(AND($EF$4='DATA ENTRY'!G828,$EH$4='DATA ENTRY'!F828),'DATA ENTRY'!E828,"")))</f>
        <v/>
      </c>
      <c r="EP829" s="3" t="str">
        <f>IF('DATA ENTRY'!CK828="","",IF('DATA ENTRY'!D828="","",IF(AND($EF$4='DATA ENTRY'!G828,$EH$4='DATA ENTRY'!F828),'DATA ENTRY'!D828,"")))</f>
        <v/>
      </c>
      <c r="EQ829" s="3" t="str">
        <f>IF('DATA ENTRY'!CK828="","",IF('DATA ENTRY'!W828="","",IF(AND($EF$4='DATA ENTRY'!G828,$EH$4='DATA ENTRY'!F828),'DATA ENTRY'!W828,"")))</f>
        <v/>
      </c>
      <c r="ER829" s="3" t="str">
        <f>IF('DATA ENTRY'!CK828="","",IF('DATA ENTRY'!X828="","",IF(AND($EF$4='DATA ENTRY'!G828,$EH$4='DATA ENTRY'!F828),'DATA ENTRY'!X828,"")))</f>
        <v/>
      </c>
      <c r="ES829" s="108" t="str">
        <f t="shared" si="207"/>
        <v/>
      </c>
      <c r="ET829" s="108" t="str">
        <f>IF('DATA ENTRY'!CK828="","",IF('DATA ENTRY'!D828="","",IF(AND($EF$4='DATA ENTRY'!G828,$EH$4='DATA ENTRY'!F828),'DATA ENTRY'!G828,"")))</f>
        <v/>
      </c>
      <c r="EY829">
        <f t="shared" si="208"/>
        <v>0</v>
      </c>
    </row>
    <row r="830" spans="1:155">
      <c r="A830" t="str">
        <f>IF(S830=0,"",1+(MAX($A$7:A829)))</f>
        <v/>
      </c>
      <c r="B830" s="224">
        <v>824</v>
      </c>
      <c r="C830" s="3" t="str">
        <f>IF('DATA ENTRY'!CK829="","",IF('DATA ENTRY'!B829="","",IF($D$4="All Post",'DATA ENTRY'!B829,IF(AND($D$4='DATA ENTRY'!CK829),'DATA ENTRY'!B829,""))))</f>
        <v/>
      </c>
      <c r="D830" s="3" t="str">
        <f>IF('DATA ENTRY'!CK829="","",IF('DATA ENTRY'!C829="","",IF($D$4="All Post",'DATA ENTRY'!C829,IF(AND($D$4='DATA ENTRY'!CK829),'DATA ENTRY'!C829,""))))</f>
        <v/>
      </c>
      <c r="E830" s="4" t="str">
        <f>IF('DATA ENTRY'!CK829="","",IF('DATA ENTRY'!I829="","",IF($D$4="All Post",'DATA ENTRY'!I829,IF(AND($D$4='DATA ENTRY'!CK829),'DATA ENTRY'!I829,""))))</f>
        <v/>
      </c>
      <c r="F830" s="4" t="str">
        <f>IF('DATA ENTRY'!CK829="","",IF('DATA ENTRY'!CK829="","",IF($D$4="All Post",'DATA ENTRY'!CK829,IF(AND($D$4='DATA ENTRY'!CK829),'DATA ENTRY'!CK829,""))))</f>
        <v/>
      </c>
      <c r="G830" s="3" t="str">
        <f>IF('DATA ENTRY'!CK829="","",IF('DATA ENTRY'!N829="","",IF($D$4="All Post",'DATA ENTRY'!N829,IF(AND($D$4='DATA ENTRY'!CK829),'DATA ENTRY'!N829,""))))</f>
        <v/>
      </c>
      <c r="H830" s="107" t="str">
        <f>IF('DATA ENTRY'!CK829="","",IF('DATA ENTRY'!O829="","",IF($D$4="All Post",'DATA ENTRY'!O829,IF(AND($D$4='DATA ENTRY'!CK829),'DATA ENTRY'!O829,""))))</f>
        <v/>
      </c>
      <c r="I830" s="3" t="str">
        <f>IF('DATA ENTRY'!CK829="","",IF('DATA ENTRY'!P829="","",IF($D$4="All Post",'DATA ENTRY'!P829,IF(AND($D$4='DATA ENTRY'!CK829),'DATA ENTRY'!P829,""))))</f>
        <v/>
      </c>
      <c r="J830" s="107" t="str">
        <f>IF('DATA ENTRY'!CK829="","",IF('DATA ENTRY'!Q829="","",IF($D$4="All Post",'DATA ENTRY'!Q829,IF(AND($D$4='DATA ENTRY'!CK829),'DATA ENTRY'!Q829,""))))</f>
        <v/>
      </c>
      <c r="K830" s="3" t="str">
        <f>IF('DATA ENTRY'!CK829="","",IF('DATA ENTRY'!R829="","",IF($D$4="All Post",'DATA ENTRY'!R829,IF(AND($D$4='DATA ENTRY'!CK829),'DATA ENTRY'!R829,""))))</f>
        <v/>
      </c>
      <c r="L830" s="3" t="str">
        <f>IF('DATA ENTRY'!CK829="","",IF('DATA ENTRY'!S829="","",IF($D$4="All Post",'DATA ENTRY'!S829,IF(AND($D$4='DATA ENTRY'!CK829),'DATA ENTRY'!S829,""))))</f>
        <v/>
      </c>
      <c r="M830" s="3" t="str">
        <f>IF('DATA ENTRY'!CK829="","",IF('DATA ENTRY'!E829="","",IF($D$4="All Post",'DATA ENTRY'!E829,IF(AND($D$4='DATA ENTRY'!CK829),'DATA ENTRY'!E829,""))))</f>
        <v/>
      </c>
      <c r="N830" s="3" t="str">
        <f>IF('DATA ENTRY'!CK829="","",IF('DATA ENTRY'!W829="","",IF($D$4="All Post",'DATA ENTRY'!W829,IF(AND($D$4='DATA ENTRY'!CK829),'DATA ENTRY'!W829,""))))</f>
        <v/>
      </c>
      <c r="O830" s="3" t="str">
        <f>IF('DATA ENTRY'!CK829="","",IF('DATA ENTRY'!X829="","",IF($D$4="All Post",'DATA ENTRY'!X829,IF(AND($D$4='DATA ENTRY'!CK829),'DATA ENTRY'!X829,""))))</f>
        <v/>
      </c>
      <c r="P830" s="3" t="str">
        <f>IF('DATA ENTRY'!CK829="","",IF('DATA ENTRY'!G829="","",IF($D$4="All Post",'DATA ENTRY'!G829,IF(AND($D$4='DATA ENTRY'!CK829),'DATA ENTRY'!G829,""))))</f>
        <v/>
      </c>
      <c r="S830">
        <f t="shared" si="195"/>
        <v>0</v>
      </c>
      <c r="T830" t="str">
        <f t="shared" si="196"/>
        <v/>
      </c>
      <c r="BZ830" t="str">
        <f t="shared" si="197"/>
        <v/>
      </c>
      <c r="CA830" t="str">
        <f t="shared" si="198"/>
        <v/>
      </c>
      <c r="CB830" s="224">
        <v>824</v>
      </c>
      <c r="CC830" s="3" t="str">
        <f>IF('DATA ENTRY'!CK829="","",IF('DATA ENTRY'!B829="","",IF(AND($CD$4='DATA ENTRY'!CK829,$CG$4='DATA ENTRY'!D829),'DATA ENTRY'!B829,"")))</f>
        <v/>
      </c>
      <c r="CD830" s="3" t="str">
        <f>IF('DATA ENTRY'!CK829="","",IF('DATA ENTRY'!C829="","",IF(AND($CD$4='DATA ENTRY'!CK829,$CG$4='DATA ENTRY'!D829),'DATA ENTRY'!C829,"")))</f>
        <v/>
      </c>
      <c r="CE830" s="4" t="str">
        <f>IF('DATA ENTRY'!CK829="","",IF('DATA ENTRY'!I829="","",IF(AND($CD$4='DATA ENTRY'!CK829,$CG$4='DATA ENTRY'!D829),'DATA ENTRY'!I829,"")))</f>
        <v/>
      </c>
      <c r="CF830" s="4" t="str">
        <f>IF('DATA ENTRY'!CK829="","",IF('DATA ENTRY'!CK829="","",IF(AND($CD$4='DATA ENTRY'!CK829,$CG$4='DATA ENTRY'!D829),'DATA ENTRY'!CK829,"")))</f>
        <v/>
      </c>
      <c r="CG830" s="3" t="str">
        <f>IF('DATA ENTRY'!CK829="","",IF('DATA ENTRY'!N829="","",IF(AND($CD$4='DATA ENTRY'!CK829,$CG$4='DATA ENTRY'!D829),'DATA ENTRY'!N829,"")))</f>
        <v/>
      </c>
      <c r="CH830" s="107" t="str">
        <f>IF('DATA ENTRY'!CK829="","",IF('DATA ENTRY'!O829="","",IF(AND($CD$4='DATA ENTRY'!CK829,$CG$4='DATA ENTRY'!D829),'DATA ENTRY'!O829,"")))</f>
        <v/>
      </c>
      <c r="CI830" s="3" t="str">
        <f>IF('DATA ENTRY'!CK829="","",IF('DATA ENTRY'!P829="","",IF(AND($CD$4='DATA ENTRY'!CK829,$CG$4='DATA ENTRY'!D829),'DATA ENTRY'!P829,"")))</f>
        <v/>
      </c>
      <c r="CJ830" s="107" t="str">
        <f>IF('DATA ENTRY'!CK829="","",IF('DATA ENTRY'!Q829="","",IF(AND($CD$4='DATA ENTRY'!CK829,$CG$4='DATA ENTRY'!D829),'DATA ENTRY'!Q829,"")))</f>
        <v/>
      </c>
      <c r="CK830" s="3" t="str">
        <f>IF('DATA ENTRY'!CK829="","",IF('DATA ENTRY'!R829="","",IF(AND($CD$4='DATA ENTRY'!CK829,$CG$4='DATA ENTRY'!D829),'DATA ENTRY'!R829,"")))</f>
        <v/>
      </c>
      <c r="CL830" s="3" t="str">
        <f>IF('DATA ENTRY'!CK829="","",IF('DATA ENTRY'!S829="","",IF(AND($CD$4='DATA ENTRY'!CK829,$CG$4='DATA ENTRY'!D829),'DATA ENTRY'!S829,"")))</f>
        <v/>
      </c>
      <c r="CM830" s="3" t="str">
        <f>IF('DATA ENTRY'!CK829="","",IF('DATA ENTRY'!E829="","",IF(AND($CD$4='DATA ENTRY'!CK829,$CG$4='DATA ENTRY'!D829),'DATA ENTRY'!E829,"")))</f>
        <v/>
      </c>
      <c r="CN830" s="3" t="str">
        <f>IF('DATA ENTRY'!CK829="","",IF('DATA ENTRY'!W829="","",IF(AND($CD$4='DATA ENTRY'!CK829,$CG$4='DATA ENTRY'!D829),'DATA ENTRY'!W829,"")))</f>
        <v/>
      </c>
      <c r="CO830" s="3" t="str">
        <f>IF('DATA ENTRY'!CK829="","",IF('DATA ENTRY'!X829="","",IF(AND($CD$4='DATA ENTRY'!CK829,$CG$4='DATA ENTRY'!D829),'DATA ENTRY'!X829,"")))</f>
        <v/>
      </c>
      <c r="CP830" s="108" t="str">
        <f t="shared" si="199"/>
        <v/>
      </c>
      <c r="CQ830" s="108" t="str">
        <f>IF('DATA ENTRY'!CK829="","",IF('DATA ENTRY'!G829="","",IF(AND($CD$4='DATA ENTRY'!CK829,$CG$4='DATA ENTRY'!D829),'DATA ENTRY'!G829,"")))</f>
        <v/>
      </c>
      <c r="CR830" s="230" t="str">
        <f>IF('DATA ENTRY'!CK829="","",IF('DATA ENTRY'!D829="","",IF(AND($CD$4='DATA ENTRY'!CK829,$CG$4='DATA ENTRY'!D829),'DATA ENTRY'!D829,"")))</f>
        <v/>
      </c>
      <c r="CS830">
        <f t="shared" si="200"/>
        <v>0</v>
      </c>
      <c r="CT830">
        <f t="shared" si="201"/>
        <v>0</v>
      </c>
      <c r="CV830" s="139"/>
      <c r="CX830">
        <f t="shared" si="202"/>
        <v>0</v>
      </c>
      <c r="DB830" t="str">
        <f t="shared" si="209"/>
        <v/>
      </c>
      <c r="DC830" t="str">
        <f t="shared" si="210"/>
        <v/>
      </c>
      <c r="DD830" s="224">
        <v>824</v>
      </c>
      <c r="DE830" s="3" t="str">
        <f>IF('DATA ENTRY'!CK829="","",IF('DATA ENTRY'!B829="","",IF(AND($DF$4='DATA ENTRY'!D829),'DATA ENTRY'!B829,"")))</f>
        <v/>
      </c>
      <c r="DF830" s="3" t="str">
        <f>IF('DATA ENTRY'!CK829="","",IF('DATA ENTRY'!C829="","",IF(AND($DF$4='DATA ENTRY'!D829),'DATA ENTRY'!C829,"")))</f>
        <v/>
      </c>
      <c r="DG830" s="4" t="str">
        <f>IF('DATA ENTRY'!CK829="","",IF('DATA ENTRY'!I829="","",IF(AND($DF$4='DATA ENTRY'!D829),'DATA ENTRY'!I829,"")))</f>
        <v/>
      </c>
      <c r="DH830" s="4" t="str">
        <f>IF('DATA ENTRY'!CK829="","",IF('DATA ENTRY'!CK829="","",IF(AND($DF$4='DATA ENTRY'!D829),'DATA ENTRY'!CK829,"")))</f>
        <v/>
      </c>
      <c r="DI830" s="3" t="str">
        <f>IF('DATA ENTRY'!CK829="","",IF('DATA ENTRY'!N829="","",IF(AND($DF$4='DATA ENTRY'!D829),'DATA ENTRY'!N829,"")))</f>
        <v/>
      </c>
      <c r="DJ830" s="107" t="str">
        <f>IF('DATA ENTRY'!CK829="","",IF('DATA ENTRY'!O829="","",IF(AND($DF$4='DATA ENTRY'!D829),'DATA ENTRY'!O829,"")))</f>
        <v/>
      </c>
      <c r="DK830" s="3" t="str">
        <f>IF('DATA ENTRY'!CK829="","",IF('DATA ENTRY'!P829="","",IF(AND($DF$4='DATA ENTRY'!D829),'DATA ENTRY'!P829,"")))</f>
        <v/>
      </c>
      <c r="DL830" s="107" t="str">
        <f>IF('DATA ENTRY'!CK829="","",IF('DATA ENTRY'!Q829="","",IF(AND($DF$4='DATA ENTRY'!D829),'DATA ENTRY'!Q829,"")))</f>
        <v/>
      </c>
      <c r="DM830" s="3" t="str">
        <f>IF('DATA ENTRY'!CK829="","",IF('DATA ENTRY'!R829="","",IF(AND($DF$4='DATA ENTRY'!D829),'DATA ENTRY'!R829,"")))</f>
        <v/>
      </c>
      <c r="DN830" s="107" t="str">
        <f>IF('DATA ENTRY'!CK829="","",IF('DATA ENTRY'!S829="","",IF(AND($DF$4='DATA ENTRY'!D829),'DATA ENTRY'!S829,"")))</f>
        <v/>
      </c>
      <c r="DO830" s="3" t="str">
        <f>IF('DATA ENTRY'!CK829="","",IF('DATA ENTRY'!E829="","",IF(AND($DF$4='DATA ENTRY'!D829),'DATA ENTRY'!E829,"")))</f>
        <v/>
      </c>
      <c r="DP830" s="3" t="str">
        <f>IF('DATA ENTRY'!CK829="","",IF('DATA ENTRY'!D829="","",IF(AND($DF$4='DATA ENTRY'!D829),'DATA ENTRY'!D829,"")))</f>
        <v/>
      </c>
      <c r="DQ830" s="3" t="str">
        <f>IF('DATA ENTRY'!CK829="","",IF('DATA ENTRY'!W829="","",IF(AND($DF$4='DATA ENTRY'!D829),'DATA ENTRY'!W829,"")))</f>
        <v/>
      </c>
      <c r="DR830" s="3" t="str">
        <f>IF('DATA ENTRY'!CK829="","",IF('DATA ENTRY'!X829="","",IF(AND($DF$4='DATA ENTRY'!D829),'DATA ENTRY'!X829,"")))</f>
        <v/>
      </c>
      <c r="DS830" s="108" t="str">
        <f t="shared" si="203"/>
        <v/>
      </c>
      <c r="DT830" s="108" t="str">
        <f>IF('DATA ENTRY'!CK829="","",IF('DATA ENTRY'!D829="","",IF(AND($DF$4='DATA ENTRY'!D829),'DATA ENTRY'!G829,"")))</f>
        <v/>
      </c>
      <c r="DY830">
        <f t="shared" si="204"/>
        <v>0</v>
      </c>
      <c r="EB830" t="str">
        <f t="shared" si="205"/>
        <v/>
      </c>
      <c r="EC830" t="str">
        <f t="shared" si="206"/>
        <v/>
      </c>
      <c r="ED830" s="224">
        <v>824</v>
      </c>
      <c r="EE830" s="3" t="str">
        <f>IF('DATA ENTRY'!CK829="","",IF('DATA ENTRY'!B829="","",IF(AND($EF$4='DATA ENTRY'!G829,$EH$4='DATA ENTRY'!F829),'DATA ENTRY'!B829,"")))</f>
        <v/>
      </c>
      <c r="EF830" s="3" t="str">
        <f>IF('DATA ENTRY'!CK829="","",IF('DATA ENTRY'!C829="","",IF(AND($EF$4='DATA ENTRY'!G829,$EH$4='DATA ENTRY'!F829),'DATA ENTRY'!C829,"")))</f>
        <v/>
      </c>
      <c r="EG830" s="4" t="str">
        <f>IF('DATA ENTRY'!CK829="","",IF('DATA ENTRY'!I829="","",IF(AND($EF$4='DATA ENTRY'!G829,$EH$4='DATA ENTRY'!F829),'DATA ENTRY'!I829,"")))</f>
        <v/>
      </c>
      <c r="EH830" s="4" t="str">
        <f>IF('DATA ENTRY'!CK829="","",IF('DATA ENTRY'!CK829="","",IF(AND($EF$4='DATA ENTRY'!G829,$EH$4='DATA ENTRY'!F829),'DATA ENTRY'!CK829,"")))</f>
        <v/>
      </c>
      <c r="EI830" s="3" t="str">
        <f>IF('DATA ENTRY'!CK829="","",IF('DATA ENTRY'!N829="","",IF(AND($EF$4='DATA ENTRY'!G829,$EH$4='DATA ENTRY'!F829),'DATA ENTRY'!N829,"")))</f>
        <v/>
      </c>
      <c r="EJ830" s="107" t="str">
        <f>IF('DATA ENTRY'!CK829="","",IF('DATA ENTRY'!O829="","",IF(AND($EF$4='DATA ENTRY'!G829,$EH$4='DATA ENTRY'!F829),'DATA ENTRY'!O829,"")))</f>
        <v/>
      </c>
      <c r="EK830" s="3" t="str">
        <f>IF('DATA ENTRY'!CK829="","",IF('DATA ENTRY'!P829="","",IF(AND($EF$4='DATA ENTRY'!G829,$EH$4='DATA ENTRY'!F829),'DATA ENTRY'!P829,"")))</f>
        <v/>
      </c>
      <c r="EL830" s="107" t="str">
        <f>IF('DATA ENTRY'!CK829="","",IF('DATA ENTRY'!Q829="","",IF(AND($EF$4='DATA ENTRY'!G829,$EH$4='DATA ENTRY'!F829),'DATA ENTRY'!Q829,"")))</f>
        <v/>
      </c>
      <c r="EM830" s="3" t="str">
        <f>IF('DATA ENTRY'!CK829="","",IF('DATA ENTRY'!R829="","",IF(AND($EF$4='DATA ENTRY'!G829,$EH$4='DATA ENTRY'!F829),'DATA ENTRY'!R829,"")))</f>
        <v/>
      </c>
      <c r="EN830" s="107" t="str">
        <f>IF('DATA ENTRY'!CK829="","",IF('DATA ENTRY'!S829="","",IF(AND($EF$4='DATA ENTRY'!G829,$EH$4='DATA ENTRY'!F829),'DATA ENTRY'!S829,"")))</f>
        <v/>
      </c>
      <c r="EO830" s="3" t="str">
        <f>IF('DATA ENTRY'!CK829="","",IF('DATA ENTRY'!E829="","",IF(AND($EF$4='DATA ENTRY'!G829,$EH$4='DATA ENTRY'!F829),'DATA ENTRY'!E829,"")))</f>
        <v/>
      </c>
      <c r="EP830" s="3" t="str">
        <f>IF('DATA ENTRY'!CK829="","",IF('DATA ENTRY'!D829="","",IF(AND($EF$4='DATA ENTRY'!G829,$EH$4='DATA ENTRY'!F829),'DATA ENTRY'!D829,"")))</f>
        <v/>
      </c>
      <c r="EQ830" s="3" t="str">
        <f>IF('DATA ENTRY'!CK829="","",IF('DATA ENTRY'!W829="","",IF(AND($EF$4='DATA ENTRY'!G829,$EH$4='DATA ENTRY'!F829),'DATA ENTRY'!W829,"")))</f>
        <v/>
      </c>
      <c r="ER830" s="3" t="str">
        <f>IF('DATA ENTRY'!CK829="","",IF('DATA ENTRY'!X829="","",IF(AND($EF$4='DATA ENTRY'!G829,$EH$4='DATA ENTRY'!F829),'DATA ENTRY'!X829,"")))</f>
        <v/>
      </c>
      <c r="ES830" s="108" t="str">
        <f t="shared" si="207"/>
        <v/>
      </c>
      <c r="ET830" s="108" t="str">
        <f>IF('DATA ENTRY'!CK829="","",IF('DATA ENTRY'!D829="","",IF(AND($EF$4='DATA ENTRY'!G829,$EH$4='DATA ENTRY'!F829),'DATA ENTRY'!G829,"")))</f>
        <v/>
      </c>
      <c r="EY830">
        <f t="shared" si="208"/>
        <v>0</v>
      </c>
    </row>
    <row r="831" spans="1:155">
      <c r="A831" t="str">
        <f>IF(S831=0,"",1+(MAX($A$7:A830)))</f>
        <v/>
      </c>
      <c r="B831" s="224">
        <v>825</v>
      </c>
      <c r="C831" s="3" t="str">
        <f>IF('DATA ENTRY'!CK830="","",IF('DATA ENTRY'!B830="","",IF($D$4="All Post",'DATA ENTRY'!B830,IF(AND($D$4='DATA ENTRY'!CK830),'DATA ENTRY'!B830,""))))</f>
        <v/>
      </c>
      <c r="D831" s="3" t="str">
        <f>IF('DATA ENTRY'!CK830="","",IF('DATA ENTRY'!C830="","",IF($D$4="All Post",'DATA ENTRY'!C830,IF(AND($D$4='DATA ENTRY'!CK830),'DATA ENTRY'!C830,""))))</f>
        <v/>
      </c>
      <c r="E831" s="4" t="str">
        <f>IF('DATA ENTRY'!CK830="","",IF('DATA ENTRY'!I830="","",IF($D$4="All Post",'DATA ENTRY'!I830,IF(AND($D$4='DATA ENTRY'!CK830),'DATA ENTRY'!I830,""))))</f>
        <v/>
      </c>
      <c r="F831" s="4" t="str">
        <f>IF('DATA ENTRY'!CK830="","",IF('DATA ENTRY'!CK830="","",IF($D$4="All Post",'DATA ENTRY'!CK830,IF(AND($D$4='DATA ENTRY'!CK830),'DATA ENTRY'!CK830,""))))</f>
        <v/>
      </c>
      <c r="G831" s="3" t="str">
        <f>IF('DATA ENTRY'!CK830="","",IF('DATA ENTRY'!N830="","",IF($D$4="All Post",'DATA ENTRY'!N830,IF(AND($D$4='DATA ENTRY'!CK830),'DATA ENTRY'!N830,""))))</f>
        <v/>
      </c>
      <c r="H831" s="107" t="str">
        <f>IF('DATA ENTRY'!CK830="","",IF('DATA ENTRY'!O830="","",IF($D$4="All Post",'DATA ENTRY'!O830,IF(AND($D$4='DATA ENTRY'!CK830),'DATA ENTRY'!O830,""))))</f>
        <v/>
      </c>
      <c r="I831" s="3" t="str">
        <f>IF('DATA ENTRY'!CK830="","",IF('DATA ENTRY'!P830="","",IF($D$4="All Post",'DATA ENTRY'!P830,IF(AND($D$4='DATA ENTRY'!CK830),'DATA ENTRY'!P830,""))))</f>
        <v/>
      </c>
      <c r="J831" s="107" t="str">
        <f>IF('DATA ENTRY'!CK830="","",IF('DATA ENTRY'!Q830="","",IF($D$4="All Post",'DATA ENTRY'!Q830,IF(AND($D$4='DATA ENTRY'!CK830),'DATA ENTRY'!Q830,""))))</f>
        <v/>
      </c>
      <c r="K831" s="3" t="str">
        <f>IF('DATA ENTRY'!CK830="","",IF('DATA ENTRY'!R830="","",IF($D$4="All Post",'DATA ENTRY'!R830,IF(AND($D$4='DATA ENTRY'!CK830),'DATA ENTRY'!R830,""))))</f>
        <v/>
      </c>
      <c r="L831" s="3" t="str">
        <f>IF('DATA ENTRY'!CK830="","",IF('DATA ENTRY'!S830="","",IF($D$4="All Post",'DATA ENTRY'!S830,IF(AND($D$4='DATA ENTRY'!CK830),'DATA ENTRY'!S830,""))))</f>
        <v/>
      </c>
      <c r="M831" s="3" t="str">
        <f>IF('DATA ENTRY'!CK830="","",IF('DATA ENTRY'!E830="","",IF($D$4="All Post",'DATA ENTRY'!E830,IF(AND($D$4='DATA ENTRY'!CK830),'DATA ENTRY'!E830,""))))</f>
        <v/>
      </c>
      <c r="N831" s="3" t="str">
        <f>IF('DATA ENTRY'!CK830="","",IF('DATA ENTRY'!W830="","",IF($D$4="All Post",'DATA ENTRY'!W830,IF(AND($D$4='DATA ENTRY'!CK830),'DATA ENTRY'!W830,""))))</f>
        <v/>
      </c>
      <c r="O831" s="3" t="str">
        <f>IF('DATA ENTRY'!CK830="","",IF('DATA ENTRY'!X830="","",IF($D$4="All Post",'DATA ENTRY'!X830,IF(AND($D$4='DATA ENTRY'!CK830),'DATA ENTRY'!X830,""))))</f>
        <v/>
      </c>
      <c r="P831" s="3" t="str">
        <f>IF('DATA ENTRY'!CK830="","",IF('DATA ENTRY'!G830="","",IF($D$4="All Post",'DATA ENTRY'!G830,IF(AND($D$4='DATA ENTRY'!CK830),'DATA ENTRY'!G830,""))))</f>
        <v/>
      </c>
      <c r="S831">
        <f t="shared" si="195"/>
        <v>0</v>
      </c>
      <c r="T831" t="str">
        <f t="shared" si="196"/>
        <v/>
      </c>
      <c r="BZ831" t="str">
        <f t="shared" si="197"/>
        <v/>
      </c>
      <c r="CA831" t="str">
        <f t="shared" si="198"/>
        <v/>
      </c>
      <c r="CB831" s="224">
        <v>825</v>
      </c>
      <c r="CC831" s="3" t="str">
        <f>IF('DATA ENTRY'!CK830="","",IF('DATA ENTRY'!B830="","",IF(AND($CD$4='DATA ENTRY'!CK830,$CG$4='DATA ENTRY'!D830),'DATA ENTRY'!B830,"")))</f>
        <v/>
      </c>
      <c r="CD831" s="3" t="str">
        <f>IF('DATA ENTRY'!CK830="","",IF('DATA ENTRY'!C830="","",IF(AND($CD$4='DATA ENTRY'!CK830,$CG$4='DATA ENTRY'!D830),'DATA ENTRY'!C830,"")))</f>
        <v/>
      </c>
      <c r="CE831" s="4" t="str">
        <f>IF('DATA ENTRY'!CK830="","",IF('DATA ENTRY'!I830="","",IF(AND($CD$4='DATA ENTRY'!CK830,$CG$4='DATA ENTRY'!D830),'DATA ENTRY'!I830,"")))</f>
        <v/>
      </c>
      <c r="CF831" s="4" t="str">
        <f>IF('DATA ENTRY'!CK830="","",IF('DATA ENTRY'!CK830="","",IF(AND($CD$4='DATA ENTRY'!CK830,$CG$4='DATA ENTRY'!D830),'DATA ENTRY'!CK830,"")))</f>
        <v/>
      </c>
      <c r="CG831" s="3" t="str">
        <f>IF('DATA ENTRY'!CK830="","",IF('DATA ENTRY'!N830="","",IF(AND($CD$4='DATA ENTRY'!CK830,$CG$4='DATA ENTRY'!D830),'DATA ENTRY'!N830,"")))</f>
        <v/>
      </c>
      <c r="CH831" s="107" t="str">
        <f>IF('DATA ENTRY'!CK830="","",IF('DATA ENTRY'!O830="","",IF(AND($CD$4='DATA ENTRY'!CK830,$CG$4='DATA ENTRY'!D830),'DATA ENTRY'!O830,"")))</f>
        <v/>
      </c>
      <c r="CI831" s="3" t="str">
        <f>IF('DATA ENTRY'!CK830="","",IF('DATA ENTRY'!P830="","",IF(AND($CD$4='DATA ENTRY'!CK830,$CG$4='DATA ENTRY'!D830),'DATA ENTRY'!P830,"")))</f>
        <v/>
      </c>
      <c r="CJ831" s="107" t="str">
        <f>IF('DATA ENTRY'!CK830="","",IF('DATA ENTRY'!Q830="","",IF(AND($CD$4='DATA ENTRY'!CK830,$CG$4='DATA ENTRY'!D830),'DATA ENTRY'!Q830,"")))</f>
        <v/>
      </c>
      <c r="CK831" s="3" t="str">
        <f>IF('DATA ENTRY'!CK830="","",IF('DATA ENTRY'!R830="","",IF(AND($CD$4='DATA ENTRY'!CK830,$CG$4='DATA ENTRY'!D830),'DATA ENTRY'!R830,"")))</f>
        <v/>
      </c>
      <c r="CL831" s="3" t="str">
        <f>IF('DATA ENTRY'!CK830="","",IF('DATA ENTRY'!S830="","",IF(AND($CD$4='DATA ENTRY'!CK830,$CG$4='DATA ENTRY'!D830),'DATA ENTRY'!S830,"")))</f>
        <v/>
      </c>
      <c r="CM831" s="3" t="str">
        <f>IF('DATA ENTRY'!CK830="","",IF('DATA ENTRY'!E830="","",IF(AND($CD$4='DATA ENTRY'!CK830,$CG$4='DATA ENTRY'!D830),'DATA ENTRY'!E830,"")))</f>
        <v/>
      </c>
      <c r="CN831" s="3" t="str">
        <f>IF('DATA ENTRY'!CK830="","",IF('DATA ENTRY'!W830="","",IF(AND($CD$4='DATA ENTRY'!CK830,$CG$4='DATA ENTRY'!D830),'DATA ENTRY'!W830,"")))</f>
        <v/>
      </c>
      <c r="CO831" s="3" t="str">
        <f>IF('DATA ENTRY'!CK830="","",IF('DATA ENTRY'!X830="","",IF(AND($CD$4='DATA ENTRY'!CK830,$CG$4='DATA ENTRY'!D830),'DATA ENTRY'!X830,"")))</f>
        <v/>
      </c>
      <c r="CP831" s="108" t="str">
        <f t="shared" si="199"/>
        <v/>
      </c>
      <c r="CQ831" s="108" t="str">
        <f>IF('DATA ENTRY'!CK830="","",IF('DATA ENTRY'!G830="","",IF(AND($CD$4='DATA ENTRY'!CK830,$CG$4='DATA ENTRY'!D830),'DATA ENTRY'!G830,"")))</f>
        <v/>
      </c>
      <c r="CR831" s="230" t="str">
        <f>IF('DATA ENTRY'!CK830="","",IF('DATA ENTRY'!D830="","",IF(AND($CD$4='DATA ENTRY'!CK830,$CG$4='DATA ENTRY'!D830),'DATA ENTRY'!D830,"")))</f>
        <v/>
      </c>
      <c r="CS831">
        <f t="shared" si="200"/>
        <v>0</v>
      </c>
      <c r="CT831">
        <f t="shared" si="201"/>
        <v>0</v>
      </c>
      <c r="CV831" s="139"/>
      <c r="CX831">
        <f t="shared" si="202"/>
        <v>0</v>
      </c>
      <c r="DB831" t="str">
        <f t="shared" si="209"/>
        <v/>
      </c>
      <c r="DC831" t="str">
        <f t="shared" si="210"/>
        <v/>
      </c>
      <c r="DD831" s="224">
        <v>825</v>
      </c>
      <c r="DE831" s="3" t="str">
        <f>IF('DATA ENTRY'!CK830="","",IF('DATA ENTRY'!B830="","",IF(AND($DF$4='DATA ENTRY'!D830),'DATA ENTRY'!B830,"")))</f>
        <v/>
      </c>
      <c r="DF831" s="3" t="str">
        <f>IF('DATA ENTRY'!CK830="","",IF('DATA ENTRY'!C830="","",IF(AND($DF$4='DATA ENTRY'!D830),'DATA ENTRY'!C830,"")))</f>
        <v/>
      </c>
      <c r="DG831" s="4" t="str">
        <f>IF('DATA ENTRY'!CK830="","",IF('DATA ENTRY'!I830="","",IF(AND($DF$4='DATA ENTRY'!D830),'DATA ENTRY'!I830,"")))</f>
        <v/>
      </c>
      <c r="DH831" s="4" t="str">
        <f>IF('DATA ENTRY'!CK830="","",IF('DATA ENTRY'!CK830="","",IF(AND($DF$4='DATA ENTRY'!D830),'DATA ENTRY'!CK830,"")))</f>
        <v/>
      </c>
      <c r="DI831" s="3" t="str">
        <f>IF('DATA ENTRY'!CK830="","",IF('DATA ENTRY'!N830="","",IF(AND($DF$4='DATA ENTRY'!D830),'DATA ENTRY'!N830,"")))</f>
        <v/>
      </c>
      <c r="DJ831" s="107" t="str">
        <f>IF('DATA ENTRY'!CK830="","",IF('DATA ENTRY'!O830="","",IF(AND($DF$4='DATA ENTRY'!D830),'DATA ENTRY'!O830,"")))</f>
        <v/>
      </c>
      <c r="DK831" s="3" t="str">
        <f>IF('DATA ENTRY'!CK830="","",IF('DATA ENTRY'!P830="","",IF(AND($DF$4='DATA ENTRY'!D830),'DATA ENTRY'!P830,"")))</f>
        <v/>
      </c>
      <c r="DL831" s="107" t="str">
        <f>IF('DATA ENTRY'!CK830="","",IF('DATA ENTRY'!Q830="","",IF(AND($DF$4='DATA ENTRY'!D830),'DATA ENTRY'!Q830,"")))</f>
        <v/>
      </c>
      <c r="DM831" s="3" t="str">
        <f>IF('DATA ENTRY'!CK830="","",IF('DATA ENTRY'!R830="","",IF(AND($DF$4='DATA ENTRY'!D830),'DATA ENTRY'!R830,"")))</f>
        <v/>
      </c>
      <c r="DN831" s="107" t="str">
        <f>IF('DATA ENTRY'!CK830="","",IF('DATA ENTRY'!S830="","",IF(AND($DF$4='DATA ENTRY'!D830),'DATA ENTRY'!S830,"")))</f>
        <v/>
      </c>
      <c r="DO831" s="3" t="str">
        <f>IF('DATA ENTRY'!CK830="","",IF('DATA ENTRY'!E830="","",IF(AND($DF$4='DATA ENTRY'!D830),'DATA ENTRY'!E830,"")))</f>
        <v/>
      </c>
      <c r="DP831" s="3" t="str">
        <f>IF('DATA ENTRY'!CK830="","",IF('DATA ENTRY'!D830="","",IF(AND($DF$4='DATA ENTRY'!D830),'DATA ENTRY'!D830,"")))</f>
        <v/>
      </c>
      <c r="DQ831" s="3" t="str">
        <f>IF('DATA ENTRY'!CK830="","",IF('DATA ENTRY'!W830="","",IF(AND($DF$4='DATA ENTRY'!D830),'DATA ENTRY'!W830,"")))</f>
        <v/>
      </c>
      <c r="DR831" s="3" t="str">
        <f>IF('DATA ENTRY'!CK830="","",IF('DATA ENTRY'!X830="","",IF(AND($DF$4='DATA ENTRY'!D830),'DATA ENTRY'!X830,"")))</f>
        <v/>
      </c>
      <c r="DS831" s="108" t="str">
        <f t="shared" si="203"/>
        <v/>
      </c>
      <c r="DT831" s="108" t="str">
        <f>IF('DATA ENTRY'!CK830="","",IF('DATA ENTRY'!D830="","",IF(AND($DF$4='DATA ENTRY'!D830),'DATA ENTRY'!G830,"")))</f>
        <v/>
      </c>
      <c r="DY831">
        <f t="shared" si="204"/>
        <v>0</v>
      </c>
      <c r="EB831" t="str">
        <f t="shared" si="205"/>
        <v/>
      </c>
      <c r="EC831" t="str">
        <f t="shared" si="206"/>
        <v/>
      </c>
      <c r="ED831" s="224">
        <v>825</v>
      </c>
      <c r="EE831" s="3" t="str">
        <f>IF('DATA ENTRY'!CK830="","",IF('DATA ENTRY'!B830="","",IF(AND($EF$4='DATA ENTRY'!G830,$EH$4='DATA ENTRY'!F830),'DATA ENTRY'!B830,"")))</f>
        <v/>
      </c>
      <c r="EF831" s="3" t="str">
        <f>IF('DATA ENTRY'!CK830="","",IF('DATA ENTRY'!C830="","",IF(AND($EF$4='DATA ENTRY'!G830,$EH$4='DATA ENTRY'!F830),'DATA ENTRY'!C830,"")))</f>
        <v/>
      </c>
      <c r="EG831" s="4" t="str">
        <f>IF('DATA ENTRY'!CK830="","",IF('DATA ENTRY'!I830="","",IF(AND($EF$4='DATA ENTRY'!G830,$EH$4='DATA ENTRY'!F830),'DATA ENTRY'!I830,"")))</f>
        <v/>
      </c>
      <c r="EH831" s="4" t="str">
        <f>IF('DATA ENTRY'!CK830="","",IF('DATA ENTRY'!CK830="","",IF(AND($EF$4='DATA ENTRY'!G830,$EH$4='DATA ENTRY'!F830),'DATA ENTRY'!CK830,"")))</f>
        <v/>
      </c>
      <c r="EI831" s="3" t="str">
        <f>IF('DATA ENTRY'!CK830="","",IF('DATA ENTRY'!N830="","",IF(AND($EF$4='DATA ENTRY'!G830,$EH$4='DATA ENTRY'!F830),'DATA ENTRY'!N830,"")))</f>
        <v/>
      </c>
      <c r="EJ831" s="107" t="str">
        <f>IF('DATA ENTRY'!CK830="","",IF('DATA ENTRY'!O830="","",IF(AND($EF$4='DATA ENTRY'!G830,$EH$4='DATA ENTRY'!F830),'DATA ENTRY'!O830,"")))</f>
        <v/>
      </c>
      <c r="EK831" s="3" t="str">
        <f>IF('DATA ENTRY'!CK830="","",IF('DATA ENTRY'!P830="","",IF(AND($EF$4='DATA ENTRY'!G830,$EH$4='DATA ENTRY'!F830),'DATA ENTRY'!P830,"")))</f>
        <v/>
      </c>
      <c r="EL831" s="107" t="str">
        <f>IF('DATA ENTRY'!CK830="","",IF('DATA ENTRY'!Q830="","",IF(AND($EF$4='DATA ENTRY'!G830,$EH$4='DATA ENTRY'!F830),'DATA ENTRY'!Q830,"")))</f>
        <v/>
      </c>
      <c r="EM831" s="3" t="str">
        <f>IF('DATA ENTRY'!CK830="","",IF('DATA ENTRY'!R830="","",IF(AND($EF$4='DATA ENTRY'!G830,$EH$4='DATA ENTRY'!F830),'DATA ENTRY'!R830,"")))</f>
        <v/>
      </c>
      <c r="EN831" s="107" t="str">
        <f>IF('DATA ENTRY'!CK830="","",IF('DATA ENTRY'!S830="","",IF(AND($EF$4='DATA ENTRY'!G830,$EH$4='DATA ENTRY'!F830),'DATA ENTRY'!S830,"")))</f>
        <v/>
      </c>
      <c r="EO831" s="3" t="str">
        <f>IF('DATA ENTRY'!CK830="","",IF('DATA ENTRY'!E830="","",IF(AND($EF$4='DATA ENTRY'!G830,$EH$4='DATA ENTRY'!F830),'DATA ENTRY'!E830,"")))</f>
        <v/>
      </c>
      <c r="EP831" s="3" t="str">
        <f>IF('DATA ENTRY'!CK830="","",IF('DATA ENTRY'!D830="","",IF(AND($EF$4='DATA ENTRY'!G830,$EH$4='DATA ENTRY'!F830),'DATA ENTRY'!D830,"")))</f>
        <v/>
      </c>
      <c r="EQ831" s="3" t="str">
        <f>IF('DATA ENTRY'!CK830="","",IF('DATA ENTRY'!W830="","",IF(AND($EF$4='DATA ENTRY'!G830,$EH$4='DATA ENTRY'!F830),'DATA ENTRY'!W830,"")))</f>
        <v/>
      </c>
      <c r="ER831" s="3" t="str">
        <f>IF('DATA ENTRY'!CK830="","",IF('DATA ENTRY'!X830="","",IF(AND($EF$4='DATA ENTRY'!G830,$EH$4='DATA ENTRY'!F830),'DATA ENTRY'!X830,"")))</f>
        <v/>
      </c>
      <c r="ES831" s="108" t="str">
        <f t="shared" si="207"/>
        <v/>
      </c>
      <c r="ET831" s="108" t="str">
        <f>IF('DATA ENTRY'!CK830="","",IF('DATA ENTRY'!D830="","",IF(AND($EF$4='DATA ENTRY'!G830,$EH$4='DATA ENTRY'!F830),'DATA ENTRY'!G830,"")))</f>
        <v/>
      </c>
      <c r="EY831">
        <f t="shared" si="208"/>
        <v>0</v>
      </c>
    </row>
    <row r="832" spans="1:155">
      <c r="A832" t="str">
        <f>IF(S832=0,"",1+(MAX($A$7:A831)))</f>
        <v/>
      </c>
      <c r="B832" s="224">
        <v>826</v>
      </c>
      <c r="C832" s="3" t="str">
        <f>IF('DATA ENTRY'!CK831="","",IF('DATA ENTRY'!B831="","",IF($D$4="All Post",'DATA ENTRY'!B831,IF(AND($D$4='DATA ENTRY'!CK831),'DATA ENTRY'!B831,""))))</f>
        <v/>
      </c>
      <c r="D832" s="3" t="str">
        <f>IF('DATA ENTRY'!CK831="","",IF('DATA ENTRY'!C831="","",IF($D$4="All Post",'DATA ENTRY'!C831,IF(AND($D$4='DATA ENTRY'!CK831),'DATA ENTRY'!C831,""))))</f>
        <v/>
      </c>
      <c r="E832" s="4" t="str">
        <f>IF('DATA ENTRY'!CK831="","",IF('DATA ENTRY'!I831="","",IF($D$4="All Post",'DATA ENTRY'!I831,IF(AND($D$4='DATA ENTRY'!CK831),'DATA ENTRY'!I831,""))))</f>
        <v/>
      </c>
      <c r="F832" s="4" t="str">
        <f>IF('DATA ENTRY'!CK831="","",IF('DATA ENTRY'!CK831="","",IF($D$4="All Post",'DATA ENTRY'!CK831,IF(AND($D$4='DATA ENTRY'!CK831),'DATA ENTRY'!CK831,""))))</f>
        <v/>
      </c>
      <c r="G832" s="3" t="str">
        <f>IF('DATA ENTRY'!CK831="","",IF('DATA ENTRY'!N831="","",IF($D$4="All Post",'DATA ENTRY'!N831,IF(AND($D$4='DATA ENTRY'!CK831),'DATA ENTRY'!N831,""))))</f>
        <v/>
      </c>
      <c r="H832" s="107" t="str">
        <f>IF('DATA ENTRY'!CK831="","",IF('DATA ENTRY'!O831="","",IF($D$4="All Post",'DATA ENTRY'!O831,IF(AND($D$4='DATA ENTRY'!CK831),'DATA ENTRY'!O831,""))))</f>
        <v/>
      </c>
      <c r="I832" s="3" t="str">
        <f>IF('DATA ENTRY'!CK831="","",IF('DATA ENTRY'!P831="","",IF($D$4="All Post",'DATA ENTRY'!P831,IF(AND($D$4='DATA ENTRY'!CK831),'DATA ENTRY'!P831,""))))</f>
        <v/>
      </c>
      <c r="J832" s="107" t="str">
        <f>IF('DATA ENTRY'!CK831="","",IF('DATA ENTRY'!Q831="","",IF($D$4="All Post",'DATA ENTRY'!Q831,IF(AND($D$4='DATA ENTRY'!CK831),'DATA ENTRY'!Q831,""))))</f>
        <v/>
      </c>
      <c r="K832" s="3" t="str">
        <f>IF('DATA ENTRY'!CK831="","",IF('DATA ENTRY'!R831="","",IF($D$4="All Post",'DATA ENTRY'!R831,IF(AND($D$4='DATA ENTRY'!CK831),'DATA ENTRY'!R831,""))))</f>
        <v/>
      </c>
      <c r="L832" s="3" t="str">
        <f>IF('DATA ENTRY'!CK831="","",IF('DATA ENTRY'!S831="","",IF($D$4="All Post",'DATA ENTRY'!S831,IF(AND($D$4='DATA ENTRY'!CK831),'DATA ENTRY'!S831,""))))</f>
        <v/>
      </c>
      <c r="M832" s="3" t="str">
        <f>IF('DATA ENTRY'!CK831="","",IF('DATA ENTRY'!E831="","",IF($D$4="All Post",'DATA ENTRY'!E831,IF(AND($D$4='DATA ENTRY'!CK831),'DATA ENTRY'!E831,""))))</f>
        <v/>
      </c>
      <c r="N832" s="3" t="str">
        <f>IF('DATA ENTRY'!CK831="","",IF('DATA ENTRY'!W831="","",IF($D$4="All Post",'DATA ENTRY'!W831,IF(AND($D$4='DATA ENTRY'!CK831),'DATA ENTRY'!W831,""))))</f>
        <v/>
      </c>
      <c r="O832" s="3" t="str">
        <f>IF('DATA ENTRY'!CK831="","",IF('DATA ENTRY'!X831="","",IF($D$4="All Post",'DATA ENTRY'!X831,IF(AND($D$4='DATA ENTRY'!CK831),'DATA ENTRY'!X831,""))))</f>
        <v/>
      </c>
      <c r="P832" s="3" t="str">
        <f>IF('DATA ENTRY'!CK831="","",IF('DATA ENTRY'!G831="","",IF($D$4="All Post",'DATA ENTRY'!G831,IF(AND($D$4='DATA ENTRY'!CK831),'DATA ENTRY'!G831,""))))</f>
        <v/>
      </c>
      <c r="S832">
        <f t="shared" si="195"/>
        <v>0</v>
      </c>
      <c r="T832" t="str">
        <f t="shared" si="196"/>
        <v/>
      </c>
      <c r="BZ832" t="str">
        <f t="shared" si="197"/>
        <v/>
      </c>
      <c r="CA832" t="str">
        <f t="shared" si="198"/>
        <v/>
      </c>
      <c r="CB832" s="224">
        <v>826</v>
      </c>
      <c r="CC832" s="3" t="str">
        <f>IF('DATA ENTRY'!CK831="","",IF('DATA ENTRY'!B831="","",IF(AND($CD$4='DATA ENTRY'!CK831,$CG$4='DATA ENTRY'!D831),'DATA ENTRY'!B831,"")))</f>
        <v/>
      </c>
      <c r="CD832" s="3" t="str">
        <f>IF('DATA ENTRY'!CK831="","",IF('DATA ENTRY'!C831="","",IF(AND($CD$4='DATA ENTRY'!CK831,$CG$4='DATA ENTRY'!D831),'DATA ENTRY'!C831,"")))</f>
        <v/>
      </c>
      <c r="CE832" s="4" t="str">
        <f>IF('DATA ENTRY'!CK831="","",IF('DATA ENTRY'!I831="","",IF(AND($CD$4='DATA ENTRY'!CK831,$CG$4='DATA ENTRY'!D831),'DATA ENTRY'!I831,"")))</f>
        <v/>
      </c>
      <c r="CF832" s="4" t="str">
        <f>IF('DATA ENTRY'!CK831="","",IF('DATA ENTRY'!CK831="","",IF(AND($CD$4='DATA ENTRY'!CK831,$CG$4='DATA ENTRY'!D831),'DATA ENTRY'!CK831,"")))</f>
        <v/>
      </c>
      <c r="CG832" s="3" t="str">
        <f>IF('DATA ENTRY'!CK831="","",IF('DATA ENTRY'!N831="","",IF(AND($CD$4='DATA ENTRY'!CK831,$CG$4='DATA ENTRY'!D831),'DATA ENTRY'!N831,"")))</f>
        <v/>
      </c>
      <c r="CH832" s="107" t="str">
        <f>IF('DATA ENTRY'!CK831="","",IF('DATA ENTRY'!O831="","",IF(AND($CD$4='DATA ENTRY'!CK831,$CG$4='DATA ENTRY'!D831),'DATA ENTRY'!O831,"")))</f>
        <v/>
      </c>
      <c r="CI832" s="3" t="str">
        <f>IF('DATA ENTRY'!CK831="","",IF('DATA ENTRY'!P831="","",IF(AND($CD$4='DATA ENTRY'!CK831,$CG$4='DATA ENTRY'!D831),'DATA ENTRY'!P831,"")))</f>
        <v/>
      </c>
      <c r="CJ832" s="107" t="str">
        <f>IF('DATA ENTRY'!CK831="","",IF('DATA ENTRY'!Q831="","",IF(AND($CD$4='DATA ENTRY'!CK831,$CG$4='DATA ENTRY'!D831),'DATA ENTRY'!Q831,"")))</f>
        <v/>
      </c>
      <c r="CK832" s="3" t="str">
        <f>IF('DATA ENTRY'!CK831="","",IF('DATA ENTRY'!R831="","",IF(AND($CD$4='DATA ENTRY'!CK831,$CG$4='DATA ENTRY'!D831),'DATA ENTRY'!R831,"")))</f>
        <v/>
      </c>
      <c r="CL832" s="3" t="str">
        <f>IF('DATA ENTRY'!CK831="","",IF('DATA ENTRY'!S831="","",IF(AND($CD$4='DATA ENTRY'!CK831,$CG$4='DATA ENTRY'!D831),'DATA ENTRY'!S831,"")))</f>
        <v/>
      </c>
      <c r="CM832" s="3" t="str">
        <f>IF('DATA ENTRY'!CK831="","",IF('DATA ENTRY'!E831="","",IF(AND($CD$4='DATA ENTRY'!CK831,$CG$4='DATA ENTRY'!D831),'DATA ENTRY'!E831,"")))</f>
        <v/>
      </c>
      <c r="CN832" s="3" t="str">
        <f>IF('DATA ENTRY'!CK831="","",IF('DATA ENTRY'!W831="","",IF(AND($CD$4='DATA ENTRY'!CK831,$CG$4='DATA ENTRY'!D831),'DATA ENTRY'!W831,"")))</f>
        <v/>
      </c>
      <c r="CO832" s="3" t="str">
        <f>IF('DATA ENTRY'!CK831="","",IF('DATA ENTRY'!X831="","",IF(AND($CD$4='DATA ENTRY'!CK831,$CG$4='DATA ENTRY'!D831),'DATA ENTRY'!X831,"")))</f>
        <v/>
      </c>
      <c r="CP832" s="108" t="str">
        <f t="shared" si="199"/>
        <v/>
      </c>
      <c r="CQ832" s="108" t="str">
        <f>IF('DATA ENTRY'!CK831="","",IF('DATA ENTRY'!G831="","",IF(AND($CD$4='DATA ENTRY'!CK831,$CG$4='DATA ENTRY'!D831),'DATA ENTRY'!G831,"")))</f>
        <v/>
      </c>
      <c r="CR832" s="230" t="str">
        <f>IF('DATA ENTRY'!CK831="","",IF('DATA ENTRY'!D831="","",IF(AND($CD$4='DATA ENTRY'!CK831,$CG$4='DATA ENTRY'!D831),'DATA ENTRY'!D831,"")))</f>
        <v/>
      </c>
      <c r="CS832">
        <f t="shared" si="200"/>
        <v>0</v>
      </c>
      <c r="CT832">
        <f t="shared" si="201"/>
        <v>0</v>
      </c>
      <c r="CV832" s="139"/>
      <c r="CX832">
        <f t="shared" si="202"/>
        <v>0</v>
      </c>
      <c r="DB832" t="str">
        <f t="shared" si="209"/>
        <v/>
      </c>
      <c r="DC832" t="str">
        <f t="shared" si="210"/>
        <v/>
      </c>
      <c r="DD832" s="224">
        <v>826</v>
      </c>
      <c r="DE832" s="3" t="str">
        <f>IF('DATA ENTRY'!CK831="","",IF('DATA ENTRY'!B831="","",IF(AND($DF$4='DATA ENTRY'!D831),'DATA ENTRY'!B831,"")))</f>
        <v/>
      </c>
      <c r="DF832" s="3" t="str">
        <f>IF('DATA ENTRY'!CK831="","",IF('DATA ENTRY'!C831="","",IF(AND($DF$4='DATA ENTRY'!D831),'DATA ENTRY'!C831,"")))</f>
        <v/>
      </c>
      <c r="DG832" s="4" t="str">
        <f>IF('DATA ENTRY'!CK831="","",IF('DATA ENTRY'!I831="","",IF(AND($DF$4='DATA ENTRY'!D831),'DATA ENTRY'!I831,"")))</f>
        <v/>
      </c>
      <c r="DH832" s="4" t="str">
        <f>IF('DATA ENTRY'!CK831="","",IF('DATA ENTRY'!CK831="","",IF(AND($DF$4='DATA ENTRY'!D831),'DATA ENTRY'!CK831,"")))</f>
        <v/>
      </c>
      <c r="DI832" s="3" t="str">
        <f>IF('DATA ENTRY'!CK831="","",IF('DATA ENTRY'!N831="","",IF(AND($DF$4='DATA ENTRY'!D831),'DATA ENTRY'!N831,"")))</f>
        <v/>
      </c>
      <c r="DJ832" s="107" t="str">
        <f>IF('DATA ENTRY'!CK831="","",IF('DATA ENTRY'!O831="","",IF(AND($DF$4='DATA ENTRY'!D831),'DATA ENTRY'!O831,"")))</f>
        <v/>
      </c>
      <c r="DK832" s="3" t="str">
        <f>IF('DATA ENTRY'!CK831="","",IF('DATA ENTRY'!P831="","",IF(AND($DF$4='DATA ENTRY'!D831),'DATA ENTRY'!P831,"")))</f>
        <v/>
      </c>
      <c r="DL832" s="107" t="str">
        <f>IF('DATA ENTRY'!CK831="","",IF('DATA ENTRY'!Q831="","",IF(AND($DF$4='DATA ENTRY'!D831),'DATA ENTRY'!Q831,"")))</f>
        <v/>
      </c>
      <c r="DM832" s="3" t="str">
        <f>IF('DATA ENTRY'!CK831="","",IF('DATA ENTRY'!R831="","",IF(AND($DF$4='DATA ENTRY'!D831),'DATA ENTRY'!R831,"")))</f>
        <v/>
      </c>
      <c r="DN832" s="107" t="str">
        <f>IF('DATA ENTRY'!CK831="","",IF('DATA ENTRY'!S831="","",IF(AND($DF$4='DATA ENTRY'!D831),'DATA ENTRY'!S831,"")))</f>
        <v/>
      </c>
      <c r="DO832" s="3" t="str">
        <f>IF('DATA ENTRY'!CK831="","",IF('DATA ENTRY'!E831="","",IF(AND($DF$4='DATA ENTRY'!D831),'DATA ENTRY'!E831,"")))</f>
        <v/>
      </c>
      <c r="DP832" s="3" t="str">
        <f>IF('DATA ENTRY'!CK831="","",IF('DATA ENTRY'!D831="","",IF(AND($DF$4='DATA ENTRY'!D831),'DATA ENTRY'!D831,"")))</f>
        <v/>
      </c>
      <c r="DQ832" s="3" t="str">
        <f>IF('DATA ENTRY'!CK831="","",IF('DATA ENTRY'!W831="","",IF(AND($DF$4='DATA ENTRY'!D831),'DATA ENTRY'!W831,"")))</f>
        <v/>
      </c>
      <c r="DR832" s="3" t="str">
        <f>IF('DATA ENTRY'!CK831="","",IF('DATA ENTRY'!X831="","",IF(AND($DF$4='DATA ENTRY'!D831),'DATA ENTRY'!X831,"")))</f>
        <v/>
      </c>
      <c r="DS832" s="108" t="str">
        <f t="shared" si="203"/>
        <v/>
      </c>
      <c r="DT832" s="108" t="str">
        <f>IF('DATA ENTRY'!CK831="","",IF('DATA ENTRY'!D831="","",IF(AND($DF$4='DATA ENTRY'!D831),'DATA ENTRY'!G831,"")))</f>
        <v/>
      </c>
      <c r="DY832">
        <f t="shared" si="204"/>
        <v>0</v>
      </c>
      <c r="EB832" t="str">
        <f t="shared" si="205"/>
        <v/>
      </c>
      <c r="EC832" t="str">
        <f t="shared" si="206"/>
        <v/>
      </c>
      <c r="ED832" s="224">
        <v>826</v>
      </c>
      <c r="EE832" s="3" t="str">
        <f>IF('DATA ENTRY'!CK831="","",IF('DATA ENTRY'!B831="","",IF(AND($EF$4='DATA ENTRY'!G831,$EH$4='DATA ENTRY'!F831),'DATA ENTRY'!B831,"")))</f>
        <v/>
      </c>
      <c r="EF832" s="3" t="str">
        <f>IF('DATA ENTRY'!CK831="","",IF('DATA ENTRY'!C831="","",IF(AND($EF$4='DATA ENTRY'!G831,$EH$4='DATA ENTRY'!F831),'DATA ENTRY'!C831,"")))</f>
        <v/>
      </c>
      <c r="EG832" s="4" t="str">
        <f>IF('DATA ENTRY'!CK831="","",IF('DATA ENTRY'!I831="","",IF(AND($EF$4='DATA ENTRY'!G831,$EH$4='DATA ENTRY'!F831),'DATA ENTRY'!I831,"")))</f>
        <v/>
      </c>
      <c r="EH832" s="4" t="str">
        <f>IF('DATA ENTRY'!CK831="","",IF('DATA ENTRY'!CK831="","",IF(AND($EF$4='DATA ENTRY'!G831,$EH$4='DATA ENTRY'!F831),'DATA ENTRY'!CK831,"")))</f>
        <v/>
      </c>
      <c r="EI832" s="3" t="str">
        <f>IF('DATA ENTRY'!CK831="","",IF('DATA ENTRY'!N831="","",IF(AND($EF$4='DATA ENTRY'!G831,$EH$4='DATA ENTRY'!F831),'DATA ENTRY'!N831,"")))</f>
        <v/>
      </c>
      <c r="EJ832" s="107" t="str">
        <f>IF('DATA ENTRY'!CK831="","",IF('DATA ENTRY'!O831="","",IF(AND($EF$4='DATA ENTRY'!G831,$EH$4='DATA ENTRY'!F831),'DATA ENTRY'!O831,"")))</f>
        <v/>
      </c>
      <c r="EK832" s="3" t="str">
        <f>IF('DATA ENTRY'!CK831="","",IF('DATA ENTRY'!P831="","",IF(AND($EF$4='DATA ENTRY'!G831,$EH$4='DATA ENTRY'!F831),'DATA ENTRY'!P831,"")))</f>
        <v/>
      </c>
      <c r="EL832" s="107" t="str">
        <f>IF('DATA ENTRY'!CK831="","",IF('DATA ENTRY'!Q831="","",IF(AND($EF$4='DATA ENTRY'!G831,$EH$4='DATA ENTRY'!F831),'DATA ENTRY'!Q831,"")))</f>
        <v/>
      </c>
      <c r="EM832" s="3" t="str">
        <f>IF('DATA ENTRY'!CK831="","",IF('DATA ENTRY'!R831="","",IF(AND($EF$4='DATA ENTRY'!G831,$EH$4='DATA ENTRY'!F831),'DATA ENTRY'!R831,"")))</f>
        <v/>
      </c>
      <c r="EN832" s="107" t="str">
        <f>IF('DATA ENTRY'!CK831="","",IF('DATA ENTRY'!S831="","",IF(AND($EF$4='DATA ENTRY'!G831,$EH$4='DATA ENTRY'!F831),'DATA ENTRY'!S831,"")))</f>
        <v/>
      </c>
      <c r="EO832" s="3" t="str">
        <f>IF('DATA ENTRY'!CK831="","",IF('DATA ENTRY'!E831="","",IF(AND($EF$4='DATA ENTRY'!G831,$EH$4='DATA ENTRY'!F831),'DATA ENTRY'!E831,"")))</f>
        <v/>
      </c>
      <c r="EP832" s="3" t="str">
        <f>IF('DATA ENTRY'!CK831="","",IF('DATA ENTRY'!D831="","",IF(AND($EF$4='DATA ENTRY'!G831,$EH$4='DATA ENTRY'!F831),'DATA ENTRY'!D831,"")))</f>
        <v/>
      </c>
      <c r="EQ832" s="3" t="str">
        <f>IF('DATA ENTRY'!CK831="","",IF('DATA ENTRY'!W831="","",IF(AND($EF$4='DATA ENTRY'!G831,$EH$4='DATA ENTRY'!F831),'DATA ENTRY'!W831,"")))</f>
        <v/>
      </c>
      <c r="ER832" s="3" t="str">
        <f>IF('DATA ENTRY'!CK831="","",IF('DATA ENTRY'!X831="","",IF(AND($EF$4='DATA ENTRY'!G831,$EH$4='DATA ENTRY'!F831),'DATA ENTRY'!X831,"")))</f>
        <v/>
      </c>
      <c r="ES832" s="108" t="str">
        <f t="shared" si="207"/>
        <v/>
      </c>
      <c r="ET832" s="108" t="str">
        <f>IF('DATA ENTRY'!CK831="","",IF('DATA ENTRY'!D831="","",IF(AND($EF$4='DATA ENTRY'!G831,$EH$4='DATA ENTRY'!F831),'DATA ENTRY'!G831,"")))</f>
        <v/>
      </c>
      <c r="EY832">
        <f t="shared" si="208"/>
        <v>0</v>
      </c>
    </row>
    <row r="833" spans="1:155">
      <c r="A833" t="str">
        <f>IF(S833=0,"",1+(MAX($A$7:A832)))</f>
        <v/>
      </c>
      <c r="B833" s="224">
        <v>827</v>
      </c>
      <c r="C833" s="3" t="str">
        <f>IF('DATA ENTRY'!CK832="","",IF('DATA ENTRY'!B832="","",IF($D$4="All Post",'DATA ENTRY'!B832,IF(AND($D$4='DATA ENTRY'!CK832),'DATA ENTRY'!B832,""))))</f>
        <v/>
      </c>
      <c r="D833" s="3" t="str">
        <f>IF('DATA ENTRY'!CK832="","",IF('DATA ENTRY'!C832="","",IF($D$4="All Post",'DATA ENTRY'!C832,IF(AND($D$4='DATA ENTRY'!CK832),'DATA ENTRY'!C832,""))))</f>
        <v/>
      </c>
      <c r="E833" s="4" t="str">
        <f>IF('DATA ENTRY'!CK832="","",IF('DATA ENTRY'!I832="","",IF($D$4="All Post",'DATA ENTRY'!I832,IF(AND($D$4='DATA ENTRY'!CK832),'DATA ENTRY'!I832,""))))</f>
        <v/>
      </c>
      <c r="F833" s="4" t="str">
        <f>IF('DATA ENTRY'!CK832="","",IF('DATA ENTRY'!CK832="","",IF($D$4="All Post",'DATA ENTRY'!CK832,IF(AND($D$4='DATA ENTRY'!CK832),'DATA ENTRY'!CK832,""))))</f>
        <v/>
      </c>
      <c r="G833" s="3" t="str">
        <f>IF('DATA ENTRY'!CK832="","",IF('DATA ENTRY'!N832="","",IF($D$4="All Post",'DATA ENTRY'!N832,IF(AND($D$4='DATA ENTRY'!CK832),'DATA ENTRY'!N832,""))))</f>
        <v/>
      </c>
      <c r="H833" s="107" t="str">
        <f>IF('DATA ENTRY'!CK832="","",IF('DATA ENTRY'!O832="","",IF($D$4="All Post",'DATA ENTRY'!O832,IF(AND($D$4='DATA ENTRY'!CK832),'DATA ENTRY'!O832,""))))</f>
        <v/>
      </c>
      <c r="I833" s="3" t="str">
        <f>IF('DATA ENTRY'!CK832="","",IF('DATA ENTRY'!P832="","",IF($D$4="All Post",'DATA ENTRY'!P832,IF(AND($D$4='DATA ENTRY'!CK832),'DATA ENTRY'!P832,""))))</f>
        <v/>
      </c>
      <c r="J833" s="107" t="str">
        <f>IF('DATA ENTRY'!CK832="","",IF('DATA ENTRY'!Q832="","",IF($D$4="All Post",'DATA ENTRY'!Q832,IF(AND($D$4='DATA ENTRY'!CK832),'DATA ENTRY'!Q832,""))))</f>
        <v/>
      </c>
      <c r="K833" s="3" t="str">
        <f>IF('DATA ENTRY'!CK832="","",IF('DATA ENTRY'!R832="","",IF($D$4="All Post",'DATA ENTRY'!R832,IF(AND($D$4='DATA ENTRY'!CK832),'DATA ENTRY'!R832,""))))</f>
        <v/>
      </c>
      <c r="L833" s="3" t="str">
        <f>IF('DATA ENTRY'!CK832="","",IF('DATA ENTRY'!S832="","",IF($D$4="All Post",'DATA ENTRY'!S832,IF(AND($D$4='DATA ENTRY'!CK832),'DATA ENTRY'!S832,""))))</f>
        <v/>
      </c>
      <c r="M833" s="3" t="str">
        <f>IF('DATA ENTRY'!CK832="","",IF('DATA ENTRY'!E832="","",IF($D$4="All Post",'DATA ENTRY'!E832,IF(AND($D$4='DATA ENTRY'!CK832),'DATA ENTRY'!E832,""))))</f>
        <v/>
      </c>
      <c r="N833" s="3" t="str">
        <f>IF('DATA ENTRY'!CK832="","",IF('DATA ENTRY'!W832="","",IF($D$4="All Post",'DATA ENTRY'!W832,IF(AND($D$4='DATA ENTRY'!CK832),'DATA ENTRY'!W832,""))))</f>
        <v/>
      </c>
      <c r="O833" s="3" t="str">
        <f>IF('DATA ENTRY'!CK832="","",IF('DATA ENTRY'!X832="","",IF($D$4="All Post",'DATA ENTRY'!X832,IF(AND($D$4='DATA ENTRY'!CK832),'DATA ENTRY'!X832,""))))</f>
        <v/>
      </c>
      <c r="P833" s="3" t="str">
        <f>IF('DATA ENTRY'!CK832="","",IF('DATA ENTRY'!G832="","",IF($D$4="All Post",'DATA ENTRY'!G832,IF(AND($D$4='DATA ENTRY'!CK832),'DATA ENTRY'!G832,""))))</f>
        <v/>
      </c>
      <c r="S833">
        <f t="shared" si="195"/>
        <v>0</v>
      </c>
      <c r="T833" t="str">
        <f t="shared" si="196"/>
        <v/>
      </c>
      <c r="BZ833" t="str">
        <f t="shared" si="197"/>
        <v/>
      </c>
      <c r="CA833" t="str">
        <f t="shared" si="198"/>
        <v/>
      </c>
      <c r="CB833" s="224">
        <v>827</v>
      </c>
      <c r="CC833" s="3" t="str">
        <f>IF('DATA ENTRY'!CK832="","",IF('DATA ENTRY'!B832="","",IF(AND($CD$4='DATA ENTRY'!CK832,$CG$4='DATA ENTRY'!D832),'DATA ENTRY'!B832,"")))</f>
        <v/>
      </c>
      <c r="CD833" s="3" t="str">
        <f>IF('DATA ENTRY'!CK832="","",IF('DATA ENTRY'!C832="","",IF(AND($CD$4='DATA ENTRY'!CK832,$CG$4='DATA ENTRY'!D832),'DATA ENTRY'!C832,"")))</f>
        <v/>
      </c>
      <c r="CE833" s="4" t="str">
        <f>IF('DATA ENTRY'!CK832="","",IF('DATA ENTRY'!I832="","",IF(AND($CD$4='DATA ENTRY'!CK832,$CG$4='DATA ENTRY'!D832),'DATA ENTRY'!I832,"")))</f>
        <v/>
      </c>
      <c r="CF833" s="4" t="str">
        <f>IF('DATA ENTRY'!CK832="","",IF('DATA ENTRY'!CK832="","",IF(AND($CD$4='DATA ENTRY'!CK832,$CG$4='DATA ENTRY'!D832),'DATA ENTRY'!CK832,"")))</f>
        <v/>
      </c>
      <c r="CG833" s="3" t="str">
        <f>IF('DATA ENTRY'!CK832="","",IF('DATA ENTRY'!N832="","",IF(AND($CD$4='DATA ENTRY'!CK832,$CG$4='DATA ENTRY'!D832),'DATA ENTRY'!N832,"")))</f>
        <v/>
      </c>
      <c r="CH833" s="107" t="str">
        <f>IF('DATA ENTRY'!CK832="","",IF('DATA ENTRY'!O832="","",IF(AND($CD$4='DATA ENTRY'!CK832,$CG$4='DATA ENTRY'!D832),'DATA ENTRY'!O832,"")))</f>
        <v/>
      </c>
      <c r="CI833" s="3" t="str">
        <f>IF('DATA ENTRY'!CK832="","",IF('DATA ENTRY'!P832="","",IF(AND($CD$4='DATA ENTRY'!CK832,$CG$4='DATA ENTRY'!D832),'DATA ENTRY'!P832,"")))</f>
        <v/>
      </c>
      <c r="CJ833" s="107" t="str">
        <f>IF('DATA ENTRY'!CK832="","",IF('DATA ENTRY'!Q832="","",IF(AND($CD$4='DATA ENTRY'!CK832,$CG$4='DATA ENTRY'!D832),'DATA ENTRY'!Q832,"")))</f>
        <v/>
      </c>
      <c r="CK833" s="3" t="str">
        <f>IF('DATA ENTRY'!CK832="","",IF('DATA ENTRY'!R832="","",IF(AND($CD$4='DATA ENTRY'!CK832,$CG$4='DATA ENTRY'!D832),'DATA ENTRY'!R832,"")))</f>
        <v/>
      </c>
      <c r="CL833" s="3" t="str">
        <f>IF('DATA ENTRY'!CK832="","",IF('DATA ENTRY'!S832="","",IF(AND($CD$4='DATA ENTRY'!CK832,$CG$4='DATA ENTRY'!D832),'DATA ENTRY'!S832,"")))</f>
        <v/>
      </c>
      <c r="CM833" s="3" t="str">
        <f>IF('DATA ENTRY'!CK832="","",IF('DATA ENTRY'!E832="","",IF(AND($CD$4='DATA ENTRY'!CK832,$CG$4='DATA ENTRY'!D832),'DATA ENTRY'!E832,"")))</f>
        <v/>
      </c>
      <c r="CN833" s="3" t="str">
        <f>IF('DATA ENTRY'!CK832="","",IF('DATA ENTRY'!W832="","",IF(AND($CD$4='DATA ENTRY'!CK832,$CG$4='DATA ENTRY'!D832),'DATA ENTRY'!W832,"")))</f>
        <v/>
      </c>
      <c r="CO833" s="3" t="str">
        <f>IF('DATA ENTRY'!CK832="","",IF('DATA ENTRY'!X832="","",IF(AND($CD$4='DATA ENTRY'!CK832,$CG$4='DATA ENTRY'!D832),'DATA ENTRY'!X832,"")))</f>
        <v/>
      </c>
      <c r="CP833" s="108" t="str">
        <f t="shared" si="199"/>
        <v/>
      </c>
      <c r="CQ833" s="108" t="str">
        <f>IF('DATA ENTRY'!CK832="","",IF('DATA ENTRY'!G832="","",IF(AND($CD$4='DATA ENTRY'!CK832,$CG$4='DATA ENTRY'!D832),'DATA ENTRY'!G832,"")))</f>
        <v/>
      </c>
      <c r="CR833" s="230" t="str">
        <f>IF('DATA ENTRY'!CK832="","",IF('DATA ENTRY'!D832="","",IF(AND($CD$4='DATA ENTRY'!CK832,$CG$4='DATA ENTRY'!D832),'DATA ENTRY'!D832,"")))</f>
        <v/>
      </c>
      <c r="CS833">
        <f t="shared" si="200"/>
        <v>0</v>
      </c>
      <c r="CT833">
        <f t="shared" si="201"/>
        <v>0</v>
      </c>
      <c r="CV833" s="139"/>
      <c r="CX833">
        <f t="shared" si="202"/>
        <v>0</v>
      </c>
      <c r="DB833" t="str">
        <f t="shared" si="209"/>
        <v/>
      </c>
      <c r="DC833" t="str">
        <f t="shared" si="210"/>
        <v/>
      </c>
      <c r="DD833" s="224">
        <v>827</v>
      </c>
      <c r="DE833" s="3" t="str">
        <f>IF('DATA ENTRY'!CK832="","",IF('DATA ENTRY'!B832="","",IF(AND($DF$4='DATA ENTRY'!D832),'DATA ENTRY'!B832,"")))</f>
        <v/>
      </c>
      <c r="DF833" s="3" t="str">
        <f>IF('DATA ENTRY'!CK832="","",IF('DATA ENTRY'!C832="","",IF(AND($DF$4='DATA ENTRY'!D832),'DATA ENTRY'!C832,"")))</f>
        <v/>
      </c>
      <c r="DG833" s="4" t="str">
        <f>IF('DATA ENTRY'!CK832="","",IF('DATA ENTRY'!I832="","",IF(AND($DF$4='DATA ENTRY'!D832),'DATA ENTRY'!I832,"")))</f>
        <v/>
      </c>
      <c r="DH833" s="4" t="str">
        <f>IF('DATA ENTRY'!CK832="","",IF('DATA ENTRY'!CK832="","",IF(AND($DF$4='DATA ENTRY'!D832),'DATA ENTRY'!CK832,"")))</f>
        <v/>
      </c>
      <c r="DI833" s="3" t="str">
        <f>IF('DATA ENTRY'!CK832="","",IF('DATA ENTRY'!N832="","",IF(AND($DF$4='DATA ENTRY'!D832),'DATA ENTRY'!N832,"")))</f>
        <v/>
      </c>
      <c r="DJ833" s="107" t="str">
        <f>IF('DATA ENTRY'!CK832="","",IF('DATA ENTRY'!O832="","",IF(AND($DF$4='DATA ENTRY'!D832),'DATA ENTRY'!O832,"")))</f>
        <v/>
      </c>
      <c r="DK833" s="3" t="str">
        <f>IF('DATA ENTRY'!CK832="","",IF('DATA ENTRY'!P832="","",IF(AND($DF$4='DATA ENTRY'!D832),'DATA ENTRY'!P832,"")))</f>
        <v/>
      </c>
      <c r="DL833" s="107" t="str">
        <f>IF('DATA ENTRY'!CK832="","",IF('DATA ENTRY'!Q832="","",IF(AND($DF$4='DATA ENTRY'!D832),'DATA ENTRY'!Q832,"")))</f>
        <v/>
      </c>
      <c r="DM833" s="3" t="str">
        <f>IF('DATA ENTRY'!CK832="","",IF('DATA ENTRY'!R832="","",IF(AND($DF$4='DATA ENTRY'!D832),'DATA ENTRY'!R832,"")))</f>
        <v/>
      </c>
      <c r="DN833" s="107" t="str">
        <f>IF('DATA ENTRY'!CK832="","",IF('DATA ENTRY'!S832="","",IF(AND($DF$4='DATA ENTRY'!D832),'DATA ENTRY'!S832,"")))</f>
        <v/>
      </c>
      <c r="DO833" s="3" t="str">
        <f>IF('DATA ENTRY'!CK832="","",IF('DATA ENTRY'!E832="","",IF(AND($DF$4='DATA ENTRY'!D832),'DATA ENTRY'!E832,"")))</f>
        <v/>
      </c>
      <c r="DP833" s="3" t="str">
        <f>IF('DATA ENTRY'!CK832="","",IF('DATA ENTRY'!D832="","",IF(AND($DF$4='DATA ENTRY'!D832),'DATA ENTRY'!D832,"")))</f>
        <v/>
      </c>
      <c r="DQ833" s="3" t="str">
        <f>IF('DATA ENTRY'!CK832="","",IF('DATA ENTRY'!W832="","",IF(AND($DF$4='DATA ENTRY'!D832),'DATA ENTRY'!W832,"")))</f>
        <v/>
      </c>
      <c r="DR833" s="3" t="str">
        <f>IF('DATA ENTRY'!CK832="","",IF('DATA ENTRY'!X832="","",IF(AND($DF$4='DATA ENTRY'!D832),'DATA ENTRY'!X832,"")))</f>
        <v/>
      </c>
      <c r="DS833" s="108" t="str">
        <f t="shared" si="203"/>
        <v/>
      </c>
      <c r="DT833" s="108" t="str">
        <f>IF('DATA ENTRY'!CK832="","",IF('DATA ENTRY'!D832="","",IF(AND($DF$4='DATA ENTRY'!D832),'DATA ENTRY'!G832,"")))</f>
        <v/>
      </c>
      <c r="DY833">
        <f t="shared" si="204"/>
        <v>0</v>
      </c>
      <c r="EB833" t="str">
        <f t="shared" si="205"/>
        <v/>
      </c>
      <c r="EC833" t="str">
        <f t="shared" si="206"/>
        <v/>
      </c>
      <c r="ED833" s="224">
        <v>827</v>
      </c>
      <c r="EE833" s="3" t="str">
        <f>IF('DATA ENTRY'!CK832="","",IF('DATA ENTRY'!B832="","",IF(AND($EF$4='DATA ENTRY'!G832,$EH$4='DATA ENTRY'!F832),'DATA ENTRY'!B832,"")))</f>
        <v/>
      </c>
      <c r="EF833" s="3" t="str">
        <f>IF('DATA ENTRY'!CK832="","",IF('DATA ENTRY'!C832="","",IF(AND($EF$4='DATA ENTRY'!G832,$EH$4='DATA ENTRY'!F832),'DATA ENTRY'!C832,"")))</f>
        <v/>
      </c>
      <c r="EG833" s="4" t="str">
        <f>IF('DATA ENTRY'!CK832="","",IF('DATA ENTRY'!I832="","",IF(AND($EF$4='DATA ENTRY'!G832,$EH$4='DATA ENTRY'!F832),'DATA ENTRY'!I832,"")))</f>
        <v/>
      </c>
      <c r="EH833" s="4" t="str">
        <f>IF('DATA ENTRY'!CK832="","",IF('DATA ENTRY'!CK832="","",IF(AND($EF$4='DATA ENTRY'!G832,$EH$4='DATA ENTRY'!F832),'DATA ENTRY'!CK832,"")))</f>
        <v/>
      </c>
      <c r="EI833" s="3" t="str">
        <f>IF('DATA ENTRY'!CK832="","",IF('DATA ENTRY'!N832="","",IF(AND($EF$4='DATA ENTRY'!G832,$EH$4='DATA ENTRY'!F832),'DATA ENTRY'!N832,"")))</f>
        <v/>
      </c>
      <c r="EJ833" s="107" t="str">
        <f>IF('DATA ENTRY'!CK832="","",IF('DATA ENTRY'!O832="","",IF(AND($EF$4='DATA ENTRY'!G832,$EH$4='DATA ENTRY'!F832),'DATA ENTRY'!O832,"")))</f>
        <v/>
      </c>
      <c r="EK833" s="3" t="str">
        <f>IF('DATA ENTRY'!CK832="","",IF('DATA ENTRY'!P832="","",IF(AND($EF$4='DATA ENTRY'!G832,$EH$4='DATA ENTRY'!F832),'DATA ENTRY'!P832,"")))</f>
        <v/>
      </c>
      <c r="EL833" s="107" t="str">
        <f>IF('DATA ENTRY'!CK832="","",IF('DATA ENTRY'!Q832="","",IF(AND($EF$4='DATA ENTRY'!G832,$EH$4='DATA ENTRY'!F832),'DATA ENTRY'!Q832,"")))</f>
        <v/>
      </c>
      <c r="EM833" s="3" t="str">
        <f>IF('DATA ENTRY'!CK832="","",IF('DATA ENTRY'!R832="","",IF(AND($EF$4='DATA ENTRY'!G832,$EH$4='DATA ENTRY'!F832),'DATA ENTRY'!R832,"")))</f>
        <v/>
      </c>
      <c r="EN833" s="107" t="str">
        <f>IF('DATA ENTRY'!CK832="","",IF('DATA ENTRY'!S832="","",IF(AND($EF$4='DATA ENTRY'!G832,$EH$4='DATA ENTRY'!F832),'DATA ENTRY'!S832,"")))</f>
        <v/>
      </c>
      <c r="EO833" s="3" t="str">
        <f>IF('DATA ENTRY'!CK832="","",IF('DATA ENTRY'!E832="","",IF(AND($EF$4='DATA ENTRY'!G832,$EH$4='DATA ENTRY'!F832),'DATA ENTRY'!E832,"")))</f>
        <v/>
      </c>
      <c r="EP833" s="3" t="str">
        <f>IF('DATA ENTRY'!CK832="","",IF('DATA ENTRY'!D832="","",IF(AND($EF$4='DATA ENTRY'!G832,$EH$4='DATA ENTRY'!F832),'DATA ENTRY'!D832,"")))</f>
        <v/>
      </c>
      <c r="EQ833" s="3" t="str">
        <f>IF('DATA ENTRY'!CK832="","",IF('DATA ENTRY'!W832="","",IF(AND($EF$4='DATA ENTRY'!G832,$EH$4='DATA ENTRY'!F832),'DATA ENTRY'!W832,"")))</f>
        <v/>
      </c>
      <c r="ER833" s="3" t="str">
        <f>IF('DATA ENTRY'!CK832="","",IF('DATA ENTRY'!X832="","",IF(AND($EF$4='DATA ENTRY'!G832,$EH$4='DATA ENTRY'!F832),'DATA ENTRY'!X832,"")))</f>
        <v/>
      </c>
      <c r="ES833" s="108" t="str">
        <f t="shared" si="207"/>
        <v/>
      </c>
      <c r="ET833" s="108" t="str">
        <f>IF('DATA ENTRY'!CK832="","",IF('DATA ENTRY'!D832="","",IF(AND($EF$4='DATA ENTRY'!G832,$EH$4='DATA ENTRY'!F832),'DATA ENTRY'!G832,"")))</f>
        <v/>
      </c>
      <c r="EY833">
        <f t="shared" si="208"/>
        <v>0</v>
      </c>
    </row>
    <row r="834" spans="1:155">
      <c r="A834" t="str">
        <f>IF(S834=0,"",1+(MAX($A$7:A833)))</f>
        <v/>
      </c>
      <c r="B834" s="224">
        <v>828</v>
      </c>
      <c r="C834" s="3" t="str">
        <f>IF('DATA ENTRY'!CK833="","",IF('DATA ENTRY'!B833="","",IF($D$4="All Post",'DATA ENTRY'!B833,IF(AND($D$4='DATA ENTRY'!CK833),'DATA ENTRY'!B833,""))))</f>
        <v/>
      </c>
      <c r="D834" s="3" t="str">
        <f>IF('DATA ENTRY'!CK833="","",IF('DATA ENTRY'!C833="","",IF($D$4="All Post",'DATA ENTRY'!C833,IF(AND($D$4='DATA ENTRY'!CK833),'DATA ENTRY'!C833,""))))</f>
        <v/>
      </c>
      <c r="E834" s="4" t="str">
        <f>IF('DATA ENTRY'!CK833="","",IF('DATA ENTRY'!I833="","",IF($D$4="All Post",'DATA ENTRY'!I833,IF(AND($D$4='DATA ENTRY'!CK833),'DATA ENTRY'!I833,""))))</f>
        <v/>
      </c>
      <c r="F834" s="4" t="str">
        <f>IF('DATA ENTRY'!CK833="","",IF('DATA ENTRY'!CK833="","",IF($D$4="All Post",'DATA ENTRY'!CK833,IF(AND($D$4='DATA ENTRY'!CK833),'DATA ENTRY'!CK833,""))))</f>
        <v/>
      </c>
      <c r="G834" s="3" t="str">
        <f>IF('DATA ENTRY'!CK833="","",IF('DATA ENTRY'!N833="","",IF($D$4="All Post",'DATA ENTRY'!N833,IF(AND($D$4='DATA ENTRY'!CK833),'DATA ENTRY'!N833,""))))</f>
        <v/>
      </c>
      <c r="H834" s="107" t="str">
        <f>IF('DATA ENTRY'!CK833="","",IF('DATA ENTRY'!O833="","",IF($D$4="All Post",'DATA ENTRY'!O833,IF(AND($D$4='DATA ENTRY'!CK833),'DATA ENTRY'!O833,""))))</f>
        <v/>
      </c>
      <c r="I834" s="3" t="str">
        <f>IF('DATA ENTRY'!CK833="","",IF('DATA ENTRY'!P833="","",IF($D$4="All Post",'DATA ENTRY'!P833,IF(AND($D$4='DATA ENTRY'!CK833),'DATA ENTRY'!P833,""))))</f>
        <v/>
      </c>
      <c r="J834" s="107" t="str">
        <f>IF('DATA ENTRY'!CK833="","",IF('DATA ENTRY'!Q833="","",IF($D$4="All Post",'DATA ENTRY'!Q833,IF(AND($D$4='DATA ENTRY'!CK833),'DATA ENTRY'!Q833,""))))</f>
        <v/>
      </c>
      <c r="K834" s="3" t="str">
        <f>IF('DATA ENTRY'!CK833="","",IF('DATA ENTRY'!R833="","",IF($D$4="All Post",'DATA ENTRY'!R833,IF(AND($D$4='DATA ENTRY'!CK833),'DATA ENTRY'!R833,""))))</f>
        <v/>
      </c>
      <c r="L834" s="3" t="str">
        <f>IF('DATA ENTRY'!CK833="","",IF('DATA ENTRY'!S833="","",IF($D$4="All Post",'DATA ENTRY'!S833,IF(AND($D$4='DATA ENTRY'!CK833),'DATA ENTRY'!S833,""))))</f>
        <v/>
      </c>
      <c r="M834" s="3" t="str">
        <f>IF('DATA ENTRY'!CK833="","",IF('DATA ENTRY'!E833="","",IF($D$4="All Post",'DATA ENTRY'!E833,IF(AND($D$4='DATA ENTRY'!CK833),'DATA ENTRY'!E833,""))))</f>
        <v/>
      </c>
      <c r="N834" s="3" t="str">
        <f>IF('DATA ENTRY'!CK833="","",IF('DATA ENTRY'!W833="","",IF($D$4="All Post",'DATA ENTRY'!W833,IF(AND($D$4='DATA ENTRY'!CK833),'DATA ENTRY'!W833,""))))</f>
        <v/>
      </c>
      <c r="O834" s="3" t="str">
        <f>IF('DATA ENTRY'!CK833="","",IF('DATA ENTRY'!X833="","",IF($D$4="All Post",'DATA ENTRY'!X833,IF(AND($D$4='DATA ENTRY'!CK833),'DATA ENTRY'!X833,""))))</f>
        <v/>
      </c>
      <c r="P834" s="3" t="str">
        <f>IF('DATA ENTRY'!CK833="","",IF('DATA ENTRY'!G833="","",IF($D$4="All Post",'DATA ENTRY'!G833,IF(AND($D$4='DATA ENTRY'!CK833),'DATA ENTRY'!G833,""))))</f>
        <v/>
      </c>
      <c r="S834">
        <f t="shared" si="195"/>
        <v>0</v>
      </c>
      <c r="T834" t="str">
        <f t="shared" si="196"/>
        <v/>
      </c>
      <c r="BZ834" t="str">
        <f t="shared" si="197"/>
        <v/>
      </c>
      <c r="CA834" t="str">
        <f t="shared" si="198"/>
        <v/>
      </c>
      <c r="CB834" s="224">
        <v>828</v>
      </c>
      <c r="CC834" s="3" t="str">
        <f>IF('DATA ENTRY'!CK833="","",IF('DATA ENTRY'!B833="","",IF(AND($CD$4='DATA ENTRY'!CK833,$CG$4='DATA ENTRY'!D833),'DATA ENTRY'!B833,"")))</f>
        <v/>
      </c>
      <c r="CD834" s="3" t="str">
        <f>IF('DATA ENTRY'!CK833="","",IF('DATA ENTRY'!C833="","",IF(AND($CD$4='DATA ENTRY'!CK833,$CG$4='DATA ENTRY'!D833),'DATA ENTRY'!C833,"")))</f>
        <v/>
      </c>
      <c r="CE834" s="4" t="str">
        <f>IF('DATA ENTRY'!CK833="","",IF('DATA ENTRY'!I833="","",IF(AND($CD$4='DATA ENTRY'!CK833,$CG$4='DATA ENTRY'!D833),'DATA ENTRY'!I833,"")))</f>
        <v/>
      </c>
      <c r="CF834" s="4" t="str">
        <f>IF('DATA ENTRY'!CK833="","",IF('DATA ENTRY'!CK833="","",IF(AND($CD$4='DATA ENTRY'!CK833,$CG$4='DATA ENTRY'!D833),'DATA ENTRY'!CK833,"")))</f>
        <v/>
      </c>
      <c r="CG834" s="3" t="str">
        <f>IF('DATA ENTRY'!CK833="","",IF('DATA ENTRY'!N833="","",IF(AND($CD$4='DATA ENTRY'!CK833,$CG$4='DATA ENTRY'!D833),'DATA ENTRY'!N833,"")))</f>
        <v/>
      </c>
      <c r="CH834" s="107" t="str">
        <f>IF('DATA ENTRY'!CK833="","",IF('DATA ENTRY'!O833="","",IF(AND($CD$4='DATA ENTRY'!CK833,$CG$4='DATA ENTRY'!D833),'DATA ENTRY'!O833,"")))</f>
        <v/>
      </c>
      <c r="CI834" s="3" t="str">
        <f>IF('DATA ENTRY'!CK833="","",IF('DATA ENTRY'!P833="","",IF(AND($CD$4='DATA ENTRY'!CK833,$CG$4='DATA ENTRY'!D833),'DATA ENTRY'!P833,"")))</f>
        <v/>
      </c>
      <c r="CJ834" s="107" t="str">
        <f>IF('DATA ENTRY'!CK833="","",IF('DATA ENTRY'!Q833="","",IF(AND($CD$4='DATA ENTRY'!CK833,$CG$4='DATA ENTRY'!D833),'DATA ENTRY'!Q833,"")))</f>
        <v/>
      </c>
      <c r="CK834" s="3" t="str">
        <f>IF('DATA ENTRY'!CK833="","",IF('DATA ENTRY'!R833="","",IF(AND($CD$4='DATA ENTRY'!CK833,$CG$4='DATA ENTRY'!D833),'DATA ENTRY'!R833,"")))</f>
        <v/>
      </c>
      <c r="CL834" s="3" t="str">
        <f>IF('DATA ENTRY'!CK833="","",IF('DATA ENTRY'!S833="","",IF(AND($CD$4='DATA ENTRY'!CK833,$CG$4='DATA ENTRY'!D833),'DATA ENTRY'!S833,"")))</f>
        <v/>
      </c>
      <c r="CM834" s="3" t="str">
        <f>IF('DATA ENTRY'!CK833="","",IF('DATA ENTRY'!E833="","",IF(AND($CD$4='DATA ENTRY'!CK833,$CG$4='DATA ENTRY'!D833),'DATA ENTRY'!E833,"")))</f>
        <v/>
      </c>
      <c r="CN834" s="3" t="str">
        <f>IF('DATA ENTRY'!CK833="","",IF('DATA ENTRY'!W833="","",IF(AND($CD$4='DATA ENTRY'!CK833,$CG$4='DATA ENTRY'!D833),'DATA ENTRY'!W833,"")))</f>
        <v/>
      </c>
      <c r="CO834" s="3" t="str">
        <f>IF('DATA ENTRY'!CK833="","",IF('DATA ENTRY'!X833="","",IF(AND($CD$4='DATA ENTRY'!CK833,$CG$4='DATA ENTRY'!D833),'DATA ENTRY'!X833,"")))</f>
        <v/>
      </c>
      <c r="CP834" s="108" t="str">
        <f t="shared" si="199"/>
        <v/>
      </c>
      <c r="CQ834" s="108" t="str">
        <f>IF('DATA ENTRY'!CK833="","",IF('DATA ENTRY'!G833="","",IF(AND($CD$4='DATA ENTRY'!CK833,$CG$4='DATA ENTRY'!D833),'DATA ENTRY'!G833,"")))</f>
        <v/>
      </c>
      <c r="CR834" s="230" t="str">
        <f>IF('DATA ENTRY'!CK833="","",IF('DATA ENTRY'!D833="","",IF(AND($CD$4='DATA ENTRY'!CK833,$CG$4='DATA ENTRY'!D833),'DATA ENTRY'!D833,"")))</f>
        <v/>
      </c>
      <c r="CS834">
        <f t="shared" si="200"/>
        <v>0</v>
      </c>
      <c r="CT834">
        <f t="shared" si="201"/>
        <v>0</v>
      </c>
      <c r="CV834" s="139"/>
      <c r="CX834">
        <f t="shared" si="202"/>
        <v>0</v>
      </c>
      <c r="DB834" t="str">
        <f t="shared" si="209"/>
        <v/>
      </c>
      <c r="DC834" t="str">
        <f t="shared" si="210"/>
        <v/>
      </c>
      <c r="DD834" s="224">
        <v>828</v>
      </c>
      <c r="DE834" s="3" t="str">
        <f>IF('DATA ENTRY'!CK833="","",IF('DATA ENTRY'!B833="","",IF(AND($DF$4='DATA ENTRY'!D833),'DATA ENTRY'!B833,"")))</f>
        <v/>
      </c>
      <c r="DF834" s="3" t="str">
        <f>IF('DATA ENTRY'!CK833="","",IF('DATA ENTRY'!C833="","",IF(AND($DF$4='DATA ENTRY'!D833),'DATA ENTRY'!C833,"")))</f>
        <v/>
      </c>
      <c r="DG834" s="4" t="str">
        <f>IF('DATA ENTRY'!CK833="","",IF('DATA ENTRY'!I833="","",IF(AND($DF$4='DATA ENTRY'!D833),'DATA ENTRY'!I833,"")))</f>
        <v/>
      </c>
      <c r="DH834" s="4" t="str">
        <f>IF('DATA ENTRY'!CK833="","",IF('DATA ENTRY'!CK833="","",IF(AND($DF$4='DATA ENTRY'!D833),'DATA ENTRY'!CK833,"")))</f>
        <v/>
      </c>
      <c r="DI834" s="3" t="str">
        <f>IF('DATA ENTRY'!CK833="","",IF('DATA ENTRY'!N833="","",IF(AND($DF$4='DATA ENTRY'!D833),'DATA ENTRY'!N833,"")))</f>
        <v/>
      </c>
      <c r="DJ834" s="107" t="str">
        <f>IF('DATA ENTRY'!CK833="","",IF('DATA ENTRY'!O833="","",IF(AND($DF$4='DATA ENTRY'!D833),'DATA ENTRY'!O833,"")))</f>
        <v/>
      </c>
      <c r="DK834" s="3" t="str">
        <f>IF('DATA ENTRY'!CK833="","",IF('DATA ENTRY'!P833="","",IF(AND($DF$4='DATA ENTRY'!D833),'DATA ENTRY'!P833,"")))</f>
        <v/>
      </c>
      <c r="DL834" s="107" t="str">
        <f>IF('DATA ENTRY'!CK833="","",IF('DATA ENTRY'!Q833="","",IF(AND($DF$4='DATA ENTRY'!D833),'DATA ENTRY'!Q833,"")))</f>
        <v/>
      </c>
      <c r="DM834" s="3" t="str">
        <f>IF('DATA ENTRY'!CK833="","",IF('DATA ENTRY'!R833="","",IF(AND($DF$4='DATA ENTRY'!D833),'DATA ENTRY'!R833,"")))</f>
        <v/>
      </c>
      <c r="DN834" s="107" t="str">
        <f>IF('DATA ENTRY'!CK833="","",IF('DATA ENTRY'!S833="","",IF(AND($DF$4='DATA ENTRY'!D833),'DATA ENTRY'!S833,"")))</f>
        <v/>
      </c>
      <c r="DO834" s="3" t="str">
        <f>IF('DATA ENTRY'!CK833="","",IF('DATA ENTRY'!E833="","",IF(AND($DF$4='DATA ENTRY'!D833),'DATA ENTRY'!E833,"")))</f>
        <v/>
      </c>
      <c r="DP834" s="3" t="str">
        <f>IF('DATA ENTRY'!CK833="","",IF('DATA ENTRY'!D833="","",IF(AND($DF$4='DATA ENTRY'!D833),'DATA ENTRY'!D833,"")))</f>
        <v/>
      </c>
      <c r="DQ834" s="3" t="str">
        <f>IF('DATA ENTRY'!CK833="","",IF('DATA ENTRY'!W833="","",IF(AND($DF$4='DATA ENTRY'!D833),'DATA ENTRY'!W833,"")))</f>
        <v/>
      </c>
      <c r="DR834" s="3" t="str">
        <f>IF('DATA ENTRY'!CK833="","",IF('DATA ENTRY'!X833="","",IF(AND($DF$4='DATA ENTRY'!D833),'DATA ENTRY'!X833,"")))</f>
        <v/>
      </c>
      <c r="DS834" s="108" t="str">
        <f t="shared" si="203"/>
        <v/>
      </c>
      <c r="DT834" s="108" t="str">
        <f>IF('DATA ENTRY'!CK833="","",IF('DATA ENTRY'!D833="","",IF(AND($DF$4='DATA ENTRY'!D833),'DATA ENTRY'!G833,"")))</f>
        <v/>
      </c>
      <c r="DY834">
        <f t="shared" si="204"/>
        <v>0</v>
      </c>
      <c r="EB834" t="str">
        <f t="shared" si="205"/>
        <v/>
      </c>
      <c r="EC834" t="str">
        <f t="shared" si="206"/>
        <v/>
      </c>
      <c r="ED834" s="224">
        <v>828</v>
      </c>
      <c r="EE834" s="3" t="str">
        <f>IF('DATA ENTRY'!CK833="","",IF('DATA ENTRY'!B833="","",IF(AND($EF$4='DATA ENTRY'!G833,$EH$4='DATA ENTRY'!F833),'DATA ENTRY'!B833,"")))</f>
        <v/>
      </c>
      <c r="EF834" s="3" t="str">
        <f>IF('DATA ENTRY'!CK833="","",IF('DATA ENTRY'!C833="","",IF(AND($EF$4='DATA ENTRY'!G833,$EH$4='DATA ENTRY'!F833),'DATA ENTRY'!C833,"")))</f>
        <v/>
      </c>
      <c r="EG834" s="4" t="str">
        <f>IF('DATA ENTRY'!CK833="","",IF('DATA ENTRY'!I833="","",IF(AND($EF$4='DATA ENTRY'!G833,$EH$4='DATA ENTRY'!F833),'DATA ENTRY'!I833,"")))</f>
        <v/>
      </c>
      <c r="EH834" s="4" t="str">
        <f>IF('DATA ENTRY'!CK833="","",IF('DATA ENTRY'!CK833="","",IF(AND($EF$4='DATA ENTRY'!G833,$EH$4='DATA ENTRY'!F833),'DATA ENTRY'!CK833,"")))</f>
        <v/>
      </c>
      <c r="EI834" s="3" t="str">
        <f>IF('DATA ENTRY'!CK833="","",IF('DATA ENTRY'!N833="","",IF(AND($EF$4='DATA ENTRY'!G833,$EH$4='DATA ENTRY'!F833),'DATA ENTRY'!N833,"")))</f>
        <v/>
      </c>
      <c r="EJ834" s="107" t="str">
        <f>IF('DATA ENTRY'!CK833="","",IF('DATA ENTRY'!O833="","",IF(AND($EF$4='DATA ENTRY'!G833,$EH$4='DATA ENTRY'!F833),'DATA ENTRY'!O833,"")))</f>
        <v/>
      </c>
      <c r="EK834" s="3" t="str">
        <f>IF('DATA ENTRY'!CK833="","",IF('DATA ENTRY'!P833="","",IF(AND($EF$4='DATA ENTRY'!G833,$EH$4='DATA ENTRY'!F833),'DATA ENTRY'!P833,"")))</f>
        <v/>
      </c>
      <c r="EL834" s="107" t="str">
        <f>IF('DATA ENTRY'!CK833="","",IF('DATA ENTRY'!Q833="","",IF(AND($EF$4='DATA ENTRY'!G833,$EH$4='DATA ENTRY'!F833),'DATA ENTRY'!Q833,"")))</f>
        <v/>
      </c>
      <c r="EM834" s="3" t="str">
        <f>IF('DATA ENTRY'!CK833="","",IF('DATA ENTRY'!R833="","",IF(AND($EF$4='DATA ENTRY'!G833,$EH$4='DATA ENTRY'!F833),'DATA ENTRY'!R833,"")))</f>
        <v/>
      </c>
      <c r="EN834" s="107" t="str">
        <f>IF('DATA ENTRY'!CK833="","",IF('DATA ENTRY'!S833="","",IF(AND($EF$4='DATA ENTRY'!G833,$EH$4='DATA ENTRY'!F833),'DATA ENTRY'!S833,"")))</f>
        <v/>
      </c>
      <c r="EO834" s="3" t="str">
        <f>IF('DATA ENTRY'!CK833="","",IF('DATA ENTRY'!E833="","",IF(AND($EF$4='DATA ENTRY'!G833,$EH$4='DATA ENTRY'!F833),'DATA ENTRY'!E833,"")))</f>
        <v/>
      </c>
      <c r="EP834" s="3" t="str">
        <f>IF('DATA ENTRY'!CK833="","",IF('DATA ENTRY'!D833="","",IF(AND($EF$4='DATA ENTRY'!G833,$EH$4='DATA ENTRY'!F833),'DATA ENTRY'!D833,"")))</f>
        <v/>
      </c>
      <c r="EQ834" s="3" t="str">
        <f>IF('DATA ENTRY'!CK833="","",IF('DATA ENTRY'!W833="","",IF(AND($EF$4='DATA ENTRY'!G833,$EH$4='DATA ENTRY'!F833),'DATA ENTRY'!W833,"")))</f>
        <v/>
      </c>
      <c r="ER834" s="3" t="str">
        <f>IF('DATA ENTRY'!CK833="","",IF('DATA ENTRY'!X833="","",IF(AND($EF$4='DATA ENTRY'!G833,$EH$4='DATA ENTRY'!F833),'DATA ENTRY'!X833,"")))</f>
        <v/>
      </c>
      <c r="ES834" s="108" t="str">
        <f t="shared" si="207"/>
        <v/>
      </c>
      <c r="ET834" s="108" t="str">
        <f>IF('DATA ENTRY'!CK833="","",IF('DATA ENTRY'!D833="","",IF(AND($EF$4='DATA ENTRY'!G833,$EH$4='DATA ENTRY'!F833),'DATA ENTRY'!G833,"")))</f>
        <v/>
      </c>
      <c r="EY834">
        <f t="shared" si="208"/>
        <v>0</v>
      </c>
    </row>
    <row r="835" spans="1:155">
      <c r="A835" t="str">
        <f>IF(S835=0,"",1+(MAX($A$7:A834)))</f>
        <v/>
      </c>
      <c r="B835" s="224">
        <v>829</v>
      </c>
      <c r="C835" s="3" t="str">
        <f>IF('DATA ENTRY'!CK834="","",IF('DATA ENTRY'!B834="","",IF($D$4="All Post",'DATA ENTRY'!B834,IF(AND($D$4='DATA ENTRY'!CK834),'DATA ENTRY'!B834,""))))</f>
        <v/>
      </c>
      <c r="D835" s="3" t="str">
        <f>IF('DATA ENTRY'!CK834="","",IF('DATA ENTRY'!C834="","",IF($D$4="All Post",'DATA ENTRY'!C834,IF(AND($D$4='DATA ENTRY'!CK834),'DATA ENTRY'!C834,""))))</f>
        <v/>
      </c>
      <c r="E835" s="4" t="str">
        <f>IF('DATA ENTRY'!CK834="","",IF('DATA ENTRY'!I834="","",IF($D$4="All Post",'DATA ENTRY'!I834,IF(AND($D$4='DATA ENTRY'!CK834),'DATA ENTRY'!I834,""))))</f>
        <v/>
      </c>
      <c r="F835" s="4" t="str">
        <f>IF('DATA ENTRY'!CK834="","",IF('DATA ENTRY'!CK834="","",IF($D$4="All Post",'DATA ENTRY'!CK834,IF(AND($D$4='DATA ENTRY'!CK834),'DATA ENTRY'!CK834,""))))</f>
        <v/>
      </c>
      <c r="G835" s="3" t="str">
        <f>IF('DATA ENTRY'!CK834="","",IF('DATA ENTRY'!N834="","",IF($D$4="All Post",'DATA ENTRY'!N834,IF(AND($D$4='DATA ENTRY'!CK834),'DATA ENTRY'!N834,""))))</f>
        <v/>
      </c>
      <c r="H835" s="107" t="str">
        <f>IF('DATA ENTRY'!CK834="","",IF('DATA ENTRY'!O834="","",IF($D$4="All Post",'DATA ENTRY'!O834,IF(AND($D$4='DATA ENTRY'!CK834),'DATA ENTRY'!O834,""))))</f>
        <v/>
      </c>
      <c r="I835" s="3" t="str">
        <f>IF('DATA ENTRY'!CK834="","",IF('DATA ENTRY'!P834="","",IF($D$4="All Post",'DATA ENTRY'!P834,IF(AND($D$4='DATA ENTRY'!CK834),'DATA ENTRY'!P834,""))))</f>
        <v/>
      </c>
      <c r="J835" s="107" t="str">
        <f>IF('DATA ENTRY'!CK834="","",IF('DATA ENTRY'!Q834="","",IF($D$4="All Post",'DATA ENTRY'!Q834,IF(AND($D$4='DATA ENTRY'!CK834),'DATA ENTRY'!Q834,""))))</f>
        <v/>
      </c>
      <c r="K835" s="3" t="str">
        <f>IF('DATA ENTRY'!CK834="","",IF('DATA ENTRY'!R834="","",IF($D$4="All Post",'DATA ENTRY'!R834,IF(AND($D$4='DATA ENTRY'!CK834),'DATA ENTRY'!R834,""))))</f>
        <v/>
      </c>
      <c r="L835" s="3" t="str">
        <f>IF('DATA ENTRY'!CK834="","",IF('DATA ENTRY'!S834="","",IF($D$4="All Post",'DATA ENTRY'!S834,IF(AND($D$4='DATA ENTRY'!CK834),'DATA ENTRY'!S834,""))))</f>
        <v/>
      </c>
      <c r="M835" s="3" t="str">
        <f>IF('DATA ENTRY'!CK834="","",IF('DATA ENTRY'!E834="","",IF($D$4="All Post",'DATA ENTRY'!E834,IF(AND($D$4='DATA ENTRY'!CK834),'DATA ENTRY'!E834,""))))</f>
        <v/>
      </c>
      <c r="N835" s="3" t="str">
        <f>IF('DATA ENTRY'!CK834="","",IF('DATA ENTRY'!W834="","",IF($D$4="All Post",'DATA ENTRY'!W834,IF(AND($D$4='DATA ENTRY'!CK834),'DATA ENTRY'!W834,""))))</f>
        <v/>
      </c>
      <c r="O835" s="3" t="str">
        <f>IF('DATA ENTRY'!CK834="","",IF('DATA ENTRY'!X834="","",IF($D$4="All Post",'DATA ENTRY'!X834,IF(AND($D$4='DATA ENTRY'!CK834),'DATA ENTRY'!X834,""))))</f>
        <v/>
      </c>
      <c r="P835" s="3" t="str">
        <f>IF('DATA ENTRY'!CK834="","",IF('DATA ENTRY'!G834="","",IF($D$4="All Post",'DATA ENTRY'!G834,IF(AND($D$4='DATA ENTRY'!CK834),'DATA ENTRY'!G834,""))))</f>
        <v/>
      </c>
      <c r="S835">
        <f t="shared" si="195"/>
        <v>0</v>
      </c>
      <c r="T835" t="str">
        <f t="shared" si="196"/>
        <v/>
      </c>
      <c r="BZ835" t="str">
        <f t="shared" si="197"/>
        <v/>
      </c>
      <c r="CA835" t="str">
        <f t="shared" si="198"/>
        <v/>
      </c>
      <c r="CB835" s="224">
        <v>829</v>
      </c>
      <c r="CC835" s="3" t="str">
        <f>IF('DATA ENTRY'!CK834="","",IF('DATA ENTRY'!B834="","",IF(AND($CD$4='DATA ENTRY'!CK834,$CG$4='DATA ENTRY'!D834),'DATA ENTRY'!B834,"")))</f>
        <v/>
      </c>
      <c r="CD835" s="3" t="str">
        <f>IF('DATA ENTRY'!CK834="","",IF('DATA ENTRY'!C834="","",IF(AND($CD$4='DATA ENTRY'!CK834,$CG$4='DATA ENTRY'!D834),'DATA ENTRY'!C834,"")))</f>
        <v/>
      </c>
      <c r="CE835" s="4" t="str">
        <f>IF('DATA ENTRY'!CK834="","",IF('DATA ENTRY'!I834="","",IF(AND($CD$4='DATA ENTRY'!CK834,$CG$4='DATA ENTRY'!D834),'DATA ENTRY'!I834,"")))</f>
        <v/>
      </c>
      <c r="CF835" s="4" t="str">
        <f>IF('DATA ENTRY'!CK834="","",IF('DATA ENTRY'!CK834="","",IF(AND($CD$4='DATA ENTRY'!CK834,$CG$4='DATA ENTRY'!D834),'DATA ENTRY'!CK834,"")))</f>
        <v/>
      </c>
      <c r="CG835" s="3" t="str">
        <f>IF('DATA ENTRY'!CK834="","",IF('DATA ENTRY'!N834="","",IF(AND($CD$4='DATA ENTRY'!CK834,$CG$4='DATA ENTRY'!D834),'DATA ENTRY'!N834,"")))</f>
        <v/>
      </c>
      <c r="CH835" s="107" t="str">
        <f>IF('DATA ENTRY'!CK834="","",IF('DATA ENTRY'!O834="","",IF(AND($CD$4='DATA ENTRY'!CK834,$CG$4='DATA ENTRY'!D834),'DATA ENTRY'!O834,"")))</f>
        <v/>
      </c>
      <c r="CI835" s="3" t="str">
        <f>IF('DATA ENTRY'!CK834="","",IF('DATA ENTRY'!P834="","",IF(AND($CD$4='DATA ENTRY'!CK834,$CG$4='DATA ENTRY'!D834),'DATA ENTRY'!P834,"")))</f>
        <v/>
      </c>
      <c r="CJ835" s="107" t="str">
        <f>IF('DATA ENTRY'!CK834="","",IF('DATA ENTRY'!Q834="","",IF(AND($CD$4='DATA ENTRY'!CK834,$CG$4='DATA ENTRY'!D834),'DATA ENTRY'!Q834,"")))</f>
        <v/>
      </c>
      <c r="CK835" s="3" t="str">
        <f>IF('DATA ENTRY'!CK834="","",IF('DATA ENTRY'!R834="","",IF(AND($CD$4='DATA ENTRY'!CK834,$CG$4='DATA ENTRY'!D834),'DATA ENTRY'!R834,"")))</f>
        <v/>
      </c>
      <c r="CL835" s="3" t="str">
        <f>IF('DATA ENTRY'!CK834="","",IF('DATA ENTRY'!S834="","",IF(AND($CD$4='DATA ENTRY'!CK834,$CG$4='DATA ENTRY'!D834),'DATA ENTRY'!S834,"")))</f>
        <v/>
      </c>
      <c r="CM835" s="3" t="str">
        <f>IF('DATA ENTRY'!CK834="","",IF('DATA ENTRY'!E834="","",IF(AND($CD$4='DATA ENTRY'!CK834,$CG$4='DATA ENTRY'!D834),'DATA ENTRY'!E834,"")))</f>
        <v/>
      </c>
      <c r="CN835" s="3" t="str">
        <f>IF('DATA ENTRY'!CK834="","",IF('DATA ENTRY'!W834="","",IF(AND($CD$4='DATA ENTRY'!CK834,$CG$4='DATA ENTRY'!D834),'DATA ENTRY'!W834,"")))</f>
        <v/>
      </c>
      <c r="CO835" s="3" t="str">
        <f>IF('DATA ENTRY'!CK834="","",IF('DATA ENTRY'!X834="","",IF(AND($CD$4='DATA ENTRY'!CK834,$CG$4='DATA ENTRY'!D834),'DATA ENTRY'!X834,"")))</f>
        <v/>
      </c>
      <c r="CP835" s="108" t="str">
        <f t="shared" si="199"/>
        <v/>
      </c>
      <c r="CQ835" s="108" t="str">
        <f>IF('DATA ENTRY'!CK834="","",IF('DATA ENTRY'!G834="","",IF(AND($CD$4='DATA ENTRY'!CK834,$CG$4='DATA ENTRY'!D834),'DATA ENTRY'!G834,"")))</f>
        <v/>
      </c>
      <c r="CR835" s="230" t="str">
        <f>IF('DATA ENTRY'!CK834="","",IF('DATA ENTRY'!D834="","",IF(AND($CD$4='DATA ENTRY'!CK834,$CG$4='DATA ENTRY'!D834),'DATA ENTRY'!D834,"")))</f>
        <v/>
      </c>
      <c r="CS835">
        <f t="shared" si="200"/>
        <v>0</v>
      </c>
      <c r="CT835">
        <f t="shared" si="201"/>
        <v>0</v>
      </c>
      <c r="CV835" s="139"/>
      <c r="CX835">
        <f t="shared" si="202"/>
        <v>0</v>
      </c>
      <c r="DB835" t="str">
        <f t="shared" si="209"/>
        <v/>
      </c>
      <c r="DC835" t="str">
        <f t="shared" si="210"/>
        <v/>
      </c>
      <c r="DD835" s="224">
        <v>829</v>
      </c>
      <c r="DE835" s="3" t="str">
        <f>IF('DATA ENTRY'!CK834="","",IF('DATA ENTRY'!B834="","",IF(AND($DF$4='DATA ENTRY'!D834),'DATA ENTRY'!B834,"")))</f>
        <v/>
      </c>
      <c r="DF835" s="3" t="str">
        <f>IF('DATA ENTRY'!CK834="","",IF('DATA ENTRY'!C834="","",IF(AND($DF$4='DATA ENTRY'!D834),'DATA ENTRY'!C834,"")))</f>
        <v/>
      </c>
      <c r="DG835" s="4" t="str">
        <f>IF('DATA ENTRY'!CK834="","",IF('DATA ENTRY'!I834="","",IF(AND($DF$4='DATA ENTRY'!D834),'DATA ENTRY'!I834,"")))</f>
        <v/>
      </c>
      <c r="DH835" s="4" t="str">
        <f>IF('DATA ENTRY'!CK834="","",IF('DATA ENTRY'!CK834="","",IF(AND($DF$4='DATA ENTRY'!D834),'DATA ENTRY'!CK834,"")))</f>
        <v/>
      </c>
      <c r="DI835" s="3" t="str">
        <f>IF('DATA ENTRY'!CK834="","",IF('DATA ENTRY'!N834="","",IF(AND($DF$4='DATA ENTRY'!D834),'DATA ENTRY'!N834,"")))</f>
        <v/>
      </c>
      <c r="DJ835" s="107" t="str">
        <f>IF('DATA ENTRY'!CK834="","",IF('DATA ENTRY'!O834="","",IF(AND($DF$4='DATA ENTRY'!D834),'DATA ENTRY'!O834,"")))</f>
        <v/>
      </c>
      <c r="DK835" s="3" t="str">
        <f>IF('DATA ENTRY'!CK834="","",IF('DATA ENTRY'!P834="","",IF(AND($DF$4='DATA ENTRY'!D834),'DATA ENTRY'!P834,"")))</f>
        <v/>
      </c>
      <c r="DL835" s="107" t="str">
        <f>IF('DATA ENTRY'!CK834="","",IF('DATA ENTRY'!Q834="","",IF(AND($DF$4='DATA ENTRY'!D834),'DATA ENTRY'!Q834,"")))</f>
        <v/>
      </c>
      <c r="DM835" s="3" t="str">
        <f>IF('DATA ENTRY'!CK834="","",IF('DATA ENTRY'!R834="","",IF(AND($DF$4='DATA ENTRY'!D834),'DATA ENTRY'!R834,"")))</f>
        <v/>
      </c>
      <c r="DN835" s="107" t="str">
        <f>IF('DATA ENTRY'!CK834="","",IF('DATA ENTRY'!S834="","",IF(AND($DF$4='DATA ENTRY'!D834),'DATA ENTRY'!S834,"")))</f>
        <v/>
      </c>
      <c r="DO835" s="3" t="str">
        <f>IF('DATA ENTRY'!CK834="","",IF('DATA ENTRY'!E834="","",IF(AND($DF$4='DATA ENTRY'!D834),'DATA ENTRY'!E834,"")))</f>
        <v/>
      </c>
      <c r="DP835" s="3" t="str">
        <f>IF('DATA ENTRY'!CK834="","",IF('DATA ENTRY'!D834="","",IF(AND($DF$4='DATA ENTRY'!D834),'DATA ENTRY'!D834,"")))</f>
        <v/>
      </c>
      <c r="DQ835" s="3" t="str">
        <f>IF('DATA ENTRY'!CK834="","",IF('DATA ENTRY'!W834="","",IF(AND($DF$4='DATA ENTRY'!D834),'DATA ENTRY'!W834,"")))</f>
        <v/>
      </c>
      <c r="DR835" s="3" t="str">
        <f>IF('DATA ENTRY'!CK834="","",IF('DATA ENTRY'!X834="","",IF(AND($DF$4='DATA ENTRY'!D834),'DATA ENTRY'!X834,"")))</f>
        <v/>
      </c>
      <c r="DS835" s="108" t="str">
        <f t="shared" si="203"/>
        <v/>
      </c>
      <c r="DT835" s="108" t="str">
        <f>IF('DATA ENTRY'!CK834="","",IF('DATA ENTRY'!D834="","",IF(AND($DF$4='DATA ENTRY'!D834),'DATA ENTRY'!G834,"")))</f>
        <v/>
      </c>
      <c r="DY835">
        <f t="shared" si="204"/>
        <v>0</v>
      </c>
      <c r="EB835" t="str">
        <f t="shared" si="205"/>
        <v/>
      </c>
      <c r="EC835" t="str">
        <f t="shared" si="206"/>
        <v/>
      </c>
      <c r="ED835" s="224">
        <v>829</v>
      </c>
      <c r="EE835" s="3" t="str">
        <f>IF('DATA ENTRY'!CK834="","",IF('DATA ENTRY'!B834="","",IF(AND($EF$4='DATA ENTRY'!G834,$EH$4='DATA ENTRY'!F834),'DATA ENTRY'!B834,"")))</f>
        <v/>
      </c>
      <c r="EF835" s="3" t="str">
        <f>IF('DATA ENTRY'!CK834="","",IF('DATA ENTRY'!C834="","",IF(AND($EF$4='DATA ENTRY'!G834,$EH$4='DATA ENTRY'!F834),'DATA ENTRY'!C834,"")))</f>
        <v/>
      </c>
      <c r="EG835" s="4" t="str">
        <f>IF('DATA ENTRY'!CK834="","",IF('DATA ENTRY'!I834="","",IF(AND($EF$4='DATA ENTRY'!G834,$EH$4='DATA ENTRY'!F834),'DATA ENTRY'!I834,"")))</f>
        <v/>
      </c>
      <c r="EH835" s="4" t="str">
        <f>IF('DATA ENTRY'!CK834="","",IF('DATA ENTRY'!CK834="","",IF(AND($EF$4='DATA ENTRY'!G834,$EH$4='DATA ENTRY'!F834),'DATA ENTRY'!CK834,"")))</f>
        <v/>
      </c>
      <c r="EI835" s="3" t="str">
        <f>IF('DATA ENTRY'!CK834="","",IF('DATA ENTRY'!N834="","",IF(AND($EF$4='DATA ENTRY'!G834,$EH$4='DATA ENTRY'!F834),'DATA ENTRY'!N834,"")))</f>
        <v/>
      </c>
      <c r="EJ835" s="107" t="str">
        <f>IF('DATA ENTRY'!CK834="","",IF('DATA ENTRY'!O834="","",IF(AND($EF$4='DATA ENTRY'!G834,$EH$4='DATA ENTRY'!F834),'DATA ENTRY'!O834,"")))</f>
        <v/>
      </c>
      <c r="EK835" s="3" t="str">
        <f>IF('DATA ENTRY'!CK834="","",IF('DATA ENTRY'!P834="","",IF(AND($EF$4='DATA ENTRY'!G834,$EH$4='DATA ENTRY'!F834),'DATA ENTRY'!P834,"")))</f>
        <v/>
      </c>
      <c r="EL835" s="107" t="str">
        <f>IF('DATA ENTRY'!CK834="","",IF('DATA ENTRY'!Q834="","",IF(AND($EF$4='DATA ENTRY'!G834,$EH$4='DATA ENTRY'!F834),'DATA ENTRY'!Q834,"")))</f>
        <v/>
      </c>
      <c r="EM835" s="3" t="str">
        <f>IF('DATA ENTRY'!CK834="","",IF('DATA ENTRY'!R834="","",IF(AND($EF$4='DATA ENTRY'!G834,$EH$4='DATA ENTRY'!F834),'DATA ENTRY'!R834,"")))</f>
        <v/>
      </c>
      <c r="EN835" s="107" t="str">
        <f>IF('DATA ENTRY'!CK834="","",IF('DATA ENTRY'!S834="","",IF(AND($EF$4='DATA ENTRY'!G834,$EH$4='DATA ENTRY'!F834),'DATA ENTRY'!S834,"")))</f>
        <v/>
      </c>
      <c r="EO835" s="3" t="str">
        <f>IF('DATA ENTRY'!CK834="","",IF('DATA ENTRY'!E834="","",IF(AND($EF$4='DATA ENTRY'!G834,$EH$4='DATA ENTRY'!F834),'DATA ENTRY'!E834,"")))</f>
        <v/>
      </c>
      <c r="EP835" s="3" t="str">
        <f>IF('DATA ENTRY'!CK834="","",IF('DATA ENTRY'!D834="","",IF(AND($EF$4='DATA ENTRY'!G834,$EH$4='DATA ENTRY'!F834),'DATA ENTRY'!D834,"")))</f>
        <v/>
      </c>
      <c r="EQ835" s="3" t="str">
        <f>IF('DATA ENTRY'!CK834="","",IF('DATA ENTRY'!W834="","",IF(AND($EF$4='DATA ENTRY'!G834,$EH$4='DATA ENTRY'!F834),'DATA ENTRY'!W834,"")))</f>
        <v/>
      </c>
      <c r="ER835" s="3" t="str">
        <f>IF('DATA ENTRY'!CK834="","",IF('DATA ENTRY'!X834="","",IF(AND($EF$4='DATA ENTRY'!G834,$EH$4='DATA ENTRY'!F834),'DATA ENTRY'!X834,"")))</f>
        <v/>
      </c>
      <c r="ES835" s="108" t="str">
        <f t="shared" si="207"/>
        <v/>
      </c>
      <c r="ET835" s="108" t="str">
        <f>IF('DATA ENTRY'!CK834="","",IF('DATA ENTRY'!D834="","",IF(AND($EF$4='DATA ENTRY'!G834,$EH$4='DATA ENTRY'!F834),'DATA ENTRY'!G834,"")))</f>
        <v/>
      </c>
      <c r="EY835">
        <f t="shared" si="208"/>
        <v>0</v>
      </c>
    </row>
    <row r="836" spans="1:155">
      <c r="A836" t="str">
        <f>IF(S836=0,"",1+(MAX($A$7:A835)))</f>
        <v/>
      </c>
      <c r="B836" s="224">
        <v>830</v>
      </c>
      <c r="C836" s="3" t="str">
        <f>IF('DATA ENTRY'!CK835="","",IF('DATA ENTRY'!B835="","",IF($D$4="All Post",'DATA ENTRY'!B835,IF(AND($D$4='DATA ENTRY'!CK835),'DATA ENTRY'!B835,""))))</f>
        <v/>
      </c>
      <c r="D836" s="3" t="str">
        <f>IF('DATA ENTRY'!CK835="","",IF('DATA ENTRY'!C835="","",IF($D$4="All Post",'DATA ENTRY'!C835,IF(AND($D$4='DATA ENTRY'!CK835),'DATA ENTRY'!C835,""))))</f>
        <v/>
      </c>
      <c r="E836" s="4" t="str">
        <f>IF('DATA ENTRY'!CK835="","",IF('DATA ENTRY'!I835="","",IF($D$4="All Post",'DATA ENTRY'!I835,IF(AND($D$4='DATA ENTRY'!CK835),'DATA ENTRY'!I835,""))))</f>
        <v/>
      </c>
      <c r="F836" s="4" t="str">
        <f>IF('DATA ENTRY'!CK835="","",IF('DATA ENTRY'!CK835="","",IF($D$4="All Post",'DATA ENTRY'!CK835,IF(AND($D$4='DATA ENTRY'!CK835),'DATA ENTRY'!CK835,""))))</f>
        <v/>
      </c>
      <c r="G836" s="3" t="str">
        <f>IF('DATA ENTRY'!CK835="","",IF('DATA ENTRY'!N835="","",IF($D$4="All Post",'DATA ENTRY'!N835,IF(AND($D$4='DATA ENTRY'!CK835),'DATA ENTRY'!N835,""))))</f>
        <v/>
      </c>
      <c r="H836" s="107" t="str">
        <f>IF('DATA ENTRY'!CK835="","",IF('DATA ENTRY'!O835="","",IF($D$4="All Post",'DATA ENTRY'!O835,IF(AND($D$4='DATA ENTRY'!CK835),'DATA ENTRY'!O835,""))))</f>
        <v/>
      </c>
      <c r="I836" s="3" t="str">
        <f>IF('DATA ENTRY'!CK835="","",IF('DATA ENTRY'!P835="","",IF($D$4="All Post",'DATA ENTRY'!P835,IF(AND($D$4='DATA ENTRY'!CK835),'DATA ENTRY'!P835,""))))</f>
        <v/>
      </c>
      <c r="J836" s="107" t="str">
        <f>IF('DATA ENTRY'!CK835="","",IF('DATA ENTRY'!Q835="","",IF($D$4="All Post",'DATA ENTRY'!Q835,IF(AND($D$4='DATA ENTRY'!CK835),'DATA ENTRY'!Q835,""))))</f>
        <v/>
      </c>
      <c r="K836" s="3" t="str">
        <f>IF('DATA ENTRY'!CK835="","",IF('DATA ENTRY'!R835="","",IF($D$4="All Post",'DATA ENTRY'!R835,IF(AND($D$4='DATA ENTRY'!CK835),'DATA ENTRY'!R835,""))))</f>
        <v/>
      </c>
      <c r="L836" s="3" t="str">
        <f>IF('DATA ENTRY'!CK835="","",IF('DATA ENTRY'!S835="","",IF($D$4="All Post",'DATA ENTRY'!S835,IF(AND($D$4='DATA ENTRY'!CK835),'DATA ENTRY'!S835,""))))</f>
        <v/>
      </c>
      <c r="M836" s="3" t="str">
        <f>IF('DATA ENTRY'!CK835="","",IF('DATA ENTRY'!E835="","",IF($D$4="All Post",'DATA ENTRY'!E835,IF(AND($D$4='DATA ENTRY'!CK835),'DATA ENTRY'!E835,""))))</f>
        <v/>
      </c>
      <c r="N836" s="3" t="str">
        <f>IF('DATA ENTRY'!CK835="","",IF('DATA ENTRY'!W835="","",IF($D$4="All Post",'DATA ENTRY'!W835,IF(AND($D$4='DATA ENTRY'!CK835),'DATA ENTRY'!W835,""))))</f>
        <v/>
      </c>
      <c r="O836" s="3" t="str">
        <f>IF('DATA ENTRY'!CK835="","",IF('DATA ENTRY'!X835="","",IF($D$4="All Post",'DATA ENTRY'!X835,IF(AND($D$4='DATA ENTRY'!CK835),'DATA ENTRY'!X835,""))))</f>
        <v/>
      </c>
      <c r="P836" s="3" t="str">
        <f>IF('DATA ENTRY'!CK835="","",IF('DATA ENTRY'!G835="","",IF($D$4="All Post",'DATA ENTRY'!G835,IF(AND($D$4='DATA ENTRY'!CK835),'DATA ENTRY'!G835,""))))</f>
        <v/>
      </c>
      <c r="S836">
        <f t="shared" si="195"/>
        <v>0</v>
      </c>
      <c r="T836" t="str">
        <f t="shared" si="196"/>
        <v/>
      </c>
      <c r="BZ836" t="str">
        <f t="shared" si="197"/>
        <v/>
      </c>
      <c r="CA836" t="str">
        <f t="shared" si="198"/>
        <v/>
      </c>
      <c r="CB836" s="224">
        <v>830</v>
      </c>
      <c r="CC836" s="3" t="str">
        <f>IF('DATA ENTRY'!CK835="","",IF('DATA ENTRY'!B835="","",IF(AND($CD$4='DATA ENTRY'!CK835,$CG$4='DATA ENTRY'!D835),'DATA ENTRY'!B835,"")))</f>
        <v/>
      </c>
      <c r="CD836" s="3" t="str">
        <f>IF('DATA ENTRY'!CK835="","",IF('DATA ENTRY'!C835="","",IF(AND($CD$4='DATA ENTRY'!CK835,$CG$4='DATA ENTRY'!D835),'DATA ENTRY'!C835,"")))</f>
        <v/>
      </c>
      <c r="CE836" s="4" t="str">
        <f>IF('DATA ENTRY'!CK835="","",IF('DATA ENTRY'!I835="","",IF(AND($CD$4='DATA ENTRY'!CK835,$CG$4='DATA ENTRY'!D835),'DATA ENTRY'!I835,"")))</f>
        <v/>
      </c>
      <c r="CF836" s="4" t="str">
        <f>IF('DATA ENTRY'!CK835="","",IF('DATA ENTRY'!CK835="","",IF(AND($CD$4='DATA ENTRY'!CK835,$CG$4='DATA ENTRY'!D835),'DATA ENTRY'!CK835,"")))</f>
        <v/>
      </c>
      <c r="CG836" s="3" t="str">
        <f>IF('DATA ENTRY'!CK835="","",IF('DATA ENTRY'!N835="","",IF(AND($CD$4='DATA ENTRY'!CK835,$CG$4='DATA ENTRY'!D835),'DATA ENTRY'!N835,"")))</f>
        <v/>
      </c>
      <c r="CH836" s="107" t="str">
        <f>IF('DATA ENTRY'!CK835="","",IF('DATA ENTRY'!O835="","",IF(AND($CD$4='DATA ENTRY'!CK835,$CG$4='DATA ENTRY'!D835),'DATA ENTRY'!O835,"")))</f>
        <v/>
      </c>
      <c r="CI836" s="3" t="str">
        <f>IF('DATA ENTRY'!CK835="","",IF('DATA ENTRY'!P835="","",IF(AND($CD$4='DATA ENTRY'!CK835,$CG$4='DATA ENTRY'!D835),'DATA ENTRY'!P835,"")))</f>
        <v/>
      </c>
      <c r="CJ836" s="107" t="str">
        <f>IF('DATA ENTRY'!CK835="","",IF('DATA ENTRY'!Q835="","",IF(AND($CD$4='DATA ENTRY'!CK835,$CG$4='DATA ENTRY'!D835),'DATA ENTRY'!Q835,"")))</f>
        <v/>
      </c>
      <c r="CK836" s="3" t="str">
        <f>IF('DATA ENTRY'!CK835="","",IF('DATA ENTRY'!R835="","",IF(AND($CD$4='DATA ENTRY'!CK835,$CG$4='DATA ENTRY'!D835),'DATA ENTRY'!R835,"")))</f>
        <v/>
      </c>
      <c r="CL836" s="3" t="str">
        <f>IF('DATA ENTRY'!CK835="","",IF('DATA ENTRY'!S835="","",IF(AND($CD$4='DATA ENTRY'!CK835,$CG$4='DATA ENTRY'!D835),'DATA ENTRY'!S835,"")))</f>
        <v/>
      </c>
      <c r="CM836" s="3" t="str">
        <f>IF('DATA ENTRY'!CK835="","",IF('DATA ENTRY'!E835="","",IF(AND($CD$4='DATA ENTRY'!CK835,$CG$4='DATA ENTRY'!D835),'DATA ENTRY'!E835,"")))</f>
        <v/>
      </c>
      <c r="CN836" s="3" t="str">
        <f>IF('DATA ENTRY'!CK835="","",IF('DATA ENTRY'!W835="","",IF(AND($CD$4='DATA ENTRY'!CK835,$CG$4='DATA ENTRY'!D835),'DATA ENTRY'!W835,"")))</f>
        <v/>
      </c>
      <c r="CO836" s="3" t="str">
        <f>IF('DATA ENTRY'!CK835="","",IF('DATA ENTRY'!X835="","",IF(AND($CD$4='DATA ENTRY'!CK835,$CG$4='DATA ENTRY'!D835),'DATA ENTRY'!X835,"")))</f>
        <v/>
      </c>
      <c r="CP836" s="108" t="str">
        <f t="shared" si="199"/>
        <v/>
      </c>
      <c r="CQ836" s="108" t="str">
        <f>IF('DATA ENTRY'!CK835="","",IF('DATA ENTRY'!G835="","",IF(AND($CD$4='DATA ENTRY'!CK835,$CG$4='DATA ENTRY'!D835),'DATA ENTRY'!G835,"")))</f>
        <v/>
      </c>
      <c r="CR836" s="230" t="str">
        <f>IF('DATA ENTRY'!CK835="","",IF('DATA ENTRY'!D835="","",IF(AND($CD$4='DATA ENTRY'!CK835,$CG$4='DATA ENTRY'!D835),'DATA ENTRY'!D835,"")))</f>
        <v/>
      </c>
      <c r="CS836">
        <f t="shared" si="200"/>
        <v>0</v>
      </c>
      <c r="CT836">
        <f t="shared" si="201"/>
        <v>0</v>
      </c>
      <c r="CV836" s="139"/>
      <c r="CX836">
        <f t="shared" si="202"/>
        <v>0</v>
      </c>
      <c r="DB836" t="str">
        <f t="shared" si="209"/>
        <v/>
      </c>
      <c r="DC836" t="str">
        <f t="shared" si="210"/>
        <v/>
      </c>
      <c r="DD836" s="224">
        <v>830</v>
      </c>
      <c r="DE836" s="3" t="str">
        <f>IF('DATA ENTRY'!CK835="","",IF('DATA ENTRY'!B835="","",IF(AND($DF$4='DATA ENTRY'!D835),'DATA ENTRY'!B835,"")))</f>
        <v/>
      </c>
      <c r="DF836" s="3" t="str">
        <f>IF('DATA ENTRY'!CK835="","",IF('DATA ENTRY'!C835="","",IF(AND($DF$4='DATA ENTRY'!D835),'DATA ENTRY'!C835,"")))</f>
        <v/>
      </c>
      <c r="DG836" s="4" t="str">
        <f>IF('DATA ENTRY'!CK835="","",IF('DATA ENTRY'!I835="","",IF(AND($DF$4='DATA ENTRY'!D835),'DATA ENTRY'!I835,"")))</f>
        <v/>
      </c>
      <c r="DH836" s="4" t="str">
        <f>IF('DATA ENTRY'!CK835="","",IF('DATA ENTRY'!CK835="","",IF(AND($DF$4='DATA ENTRY'!D835),'DATA ENTRY'!CK835,"")))</f>
        <v/>
      </c>
      <c r="DI836" s="3" t="str">
        <f>IF('DATA ENTRY'!CK835="","",IF('DATA ENTRY'!N835="","",IF(AND($DF$4='DATA ENTRY'!D835),'DATA ENTRY'!N835,"")))</f>
        <v/>
      </c>
      <c r="DJ836" s="107" t="str">
        <f>IF('DATA ENTRY'!CK835="","",IF('DATA ENTRY'!O835="","",IF(AND($DF$4='DATA ENTRY'!D835),'DATA ENTRY'!O835,"")))</f>
        <v/>
      </c>
      <c r="DK836" s="3" t="str">
        <f>IF('DATA ENTRY'!CK835="","",IF('DATA ENTRY'!P835="","",IF(AND($DF$4='DATA ENTRY'!D835),'DATA ENTRY'!P835,"")))</f>
        <v/>
      </c>
      <c r="DL836" s="107" t="str">
        <f>IF('DATA ENTRY'!CK835="","",IF('DATA ENTRY'!Q835="","",IF(AND($DF$4='DATA ENTRY'!D835),'DATA ENTRY'!Q835,"")))</f>
        <v/>
      </c>
      <c r="DM836" s="3" t="str">
        <f>IF('DATA ENTRY'!CK835="","",IF('DATA ENTRY'!R835="","",IF(AND($DF$4='DATA ENTRY'!D835),'DATA ENTRY'!R835,"")))</f>
        <v/>
      </c>
      <c r="DN836" s="107" t="str">
        <f>IF('DATA ENTRY'!CK835="","",IF('DATA ENTRY'!S835="","",IF(AND($DF$4='DATA ENTRY'!D835),'DATA ENTRY'!S835,"")))</f>
        <v/>
      </c>
      <c r="DO836" s="3" t="str">
        <f>IF('DATA ENTRY'!CK835="","",IF('DATA ENTRY'!E835="","",IF(AND($DF$4='DATA ENTRY'!D835),'DATA ENTRY'!E835,"")))</f>
        <v/>
      </c>
      <c r="DP836" s="3" t="str">
        <f>IF('DATA ENTRY'!CK835="","",IF('DATA ENTRY'!D835="","",IF(AND($DF$4='DATA ENTRY'!D835),'DATA ENTRY'!D835,"")))</f>
        <v/>
      </c>
      <c r="DQ836" s="3" t="str">
        <f>IF('DATA ENTRY'!CK835="","",IF('DATA ENTRY'!W835="","",IF(AND($DF$4='DATA ENTRY'!D835),'DATA ENTRY'!W835,"")))</f>
        <v/>
      </c>
      <c r="DR836" s="3" t="str">
        <f>IF('DATA ENTRY'!CK835="","",IF('DATA ENTRY'!X835="","",IF(AND($DF$4='DATA ENTRY'!D835),'DATA ENTRY'!X835,"")))</f>
        <v/>
      </c>
      <c r="DS836" s="108" t="str">
        <f t="shared" si="203"/>
        <v/>
      </c>
      <c r="DT836" s="108" t="str">
        <f>IF('DATA ENTRY'!CK835="","",IF('DATA ENTRY'!D835="","",IF(AND($DF$4='DATA ENTRY'!D835),'DATA ENTRY'!G835,"")))</f>
        <v/>
      </c>
      <c r="DY836">
        <f t="shared" si="204"/>
        <v>0</v>
      </c>
      <c r="EB836" t="str">
        <f t="shared" si="205"/>
        <v/>
      </c>
      <c r="EC836" t="str">
        <f t="shared" si="206"/>
        <v/>
      </c>
      <c r="ED836" s="224">
        <v>830</v>
      </c>
      <c r="EE836" s="3" t="str">
        <f>IF('DATA ENTRY'!CK835="","",IF('DATA ENTRY'!B835="","",IF(AND($EF$4='DATA ENTRY'!G835,$EH$4='DATA ENTRY'!F835),'DATA ENTRY'!B835,"")))</f>
        <v/>
      </c>
      <c r="EF836" s="3" t="str">
        <f>IF('DATA ENTRY'!CK835="","",IF('DATA ENTRY'!C835="","",IF(AND($EF$4='DATA ENTRY'!G835,$EH$4='DATA ENTRY'!F835),'DATA ENTRY'!C835,"")))</f>
        <v/>
      </c>
      <c r="EG836" s="4" t="str">
        <f>IF('DATA ENTRY'!CK835="","",IF('DATA ENTRY'!I835="","",IF(AND($EF$4='DATA ENTRY'!G835,$EH$4='DATA ENTRY'!F835),'DATA ENTRY'!I835,"")))</f>
        <v/>
      </c>
      <c r="EH836" s="4" t="str">
        <f>IF('DATA ENTRY'!CK835="","",IF('DATA ENTRY'!CK835="","",IF(AND($EF$4='DATA ENTRY'!G835,$EH$4='DATA ENTRY'!F835),'DATA ENTRY'!CK835,"")))</f>
        <v/>
      </c>
      <c r="EI836" s="3" t="str">
        <f>IF('DATA ENTRY'!CK835="","",IF('DATA ENTRY'!N835="","",IF(AND($EF$4='DATA ENTRY'!G835,$EH$4='DATA ENTRY'!F835),'DATA ENTRY'!N835,"")))</f>
        <v/>
      </c>
      <c r="EJ836" s="107" t="str">
        <f>IF('DATA ENTRY'!CK835="","",IF('DATA ENTRY'!O835="","",IF(AND($EF$4='DATA ENTRY'!G835,$EH$4='DATA ENTRY'!F835),'DATA ENTRY'!O835,"")))</f>
        <v/>
      </c>
      <c r="EK836" s="3" t="str">
        <f>IF('DATA ENTRY'!CK835="","",IF('DATA ENTRY'!P835="","",IF(AND($EF$4='DATA ENTRY'!G835,$EH$4='DATA ENTRY'!F835),'DATA ENTRY'!P835,"")))</f>
        <v/>
      </c>
      <c r="EL836" s="107" t="str">
        <f>IF('DATA ENTRY'!CK835="","",IF('DATA ENTRY'!Q835="","",IF(AND($EF$4='DATA ENTRY'!G835,$EH$4='DATA ENTRY'!F835),'DATA ENTRY'!Q835,"")))</f>
        <v/>
      </c>
      <c r="EM836" s="3" t="str">
        <f>IF('DATA ENTRY'!CK835="","",IF('DATA ENTRY'!R835="","",IF(AND($EF$4='DATA ENTRY'!G835,$EH$4='DATA ENTRY'!F835),'DATA ENTRY'!R835,"")))</f>
        <v/>
      </c>
      <c r="EN836" s="107" t="str">
        <f>IF('DATA ENTRY'!CK835="","",IF('DATA ENTRY'!S835="","",IF(AND($EF$4='DATA ENTRY'!G835,$EH$4='DATA ENTRY'!F835),'DATA ENTRY'!S835,"")))</f>
        <v/>
      </c>
      <c r="EO836" s="3" t="str">
        <f>IF('DATA ENTRY'!CK835="","",IF('DATA ENTRY'!E835="","",IF(AND($EF$4='DATA ENTRY'!G835,$EH$4='DATA ENTRY'!F835),'DATA ENTRY'!E835,"")))</f>
        <v/>
      </c>
      <c r="EP836" s="3" t="str">
        <f>IF('DATA ENTRY'!CK835="","",IF('DATA ENTRY'!D835="","",IF(AND($EF$4='DATA ENTRY'!G835,$EH$4='DATA ENTRY'!F835),'DATA ENTRY'!D835,"")))</f>
        <v/>
      </c>
      <c r="EQ836" s="3" t="str">
        <f>IF('DATA ENTRY'!CK835="","",IF('DATA ENTRY'!W835="","",IF(AND($EF$4='DATA ENTRY'!G835,$EH$4='DATA ENTRY'!F835),'DATA ENTRY'!W835,"")))</f>
        <v/>
      </c>
      <c r="ER836" s="3" t="str">
        <f>IF('DATA ENTRY'!CK835="","",IF('DATA ENTRY'!X835="","",IF(AND($EF$4='DATA ENTRY'!G835,$EH$4='DATA ENTRY'!F835),'DATA ENTRY'!X835,"")))</f>
        <v/>
      </c>
      <c r="ES836" s="108" t="str">
        <f t="shared" si="207"/>
        <v/>
      </c>
      <c r="ET836" s="108" t="str">
        <f>IF('DATA ENTRY'!CK835="","",IF('DATA ENTRY'!D835="","",IF(AND($EF$4='DATA ENTRY'!G835,$EH$4='DATA ENTRY'!F835),'DATA ENTRY'!G835,"")))</f>
        <v/>
      </c>
      <c r="EY836">
        <f t="shared" si="208"/>
        <v>0</v>
      </c>
    </row>
    <row r="837" spans="1:155">
      <c r="A837" t="str">
        <f>IF(S837=0,"",1+(MAX($A$7:A836)))</f>
        <v/>
      </c>
      <c r="B837" s="224">
        <v>831</v>
      </c>
      <c r="C837" s="3" t="str">
        <f>IF('DATA ENTRY'!CK836="","",IF('DATA ENTRY'!B836="","",IF($D$4="All Post",'DATA ENTRY'!B836,IF(AND($D$4='DATA ENTRY'!CK836),'DATA ENTRY'!B836,""))))</f>
        <v/>
      </c>
      <c r="D837" s="3" t="str">
        <f>IF('DATA ENTRY'!CK836="","",IF('DATA ENTRY'!C836="","",IF($D$4="All Post",'DATA ENTRY'!C836,IF(AND($D$4='DATA ENTRY'!CK836),'DATA ENTRY'!C836,""))))</f>
        <v/>
      </c>
      <c r="E837" s="4" t="str">
        <f>IF('DATA ENTRY'!CK836="","",IF('DATA ENTRY'!I836="","",IF($D$4="All Post",'DATA ENTRY'!I836,IF(AND($D$4='DATA ENTRY'!CK836),'DATA ENTRY'!I836,""))))</f>
        <v/>
      </c>
      <c r="F837" s="4" t="str">
        <f>IF('DATA ENTRY'!CK836="","",IF('DATA ENTRY'!CK836="","",IF($D$4="All Post",'DATA ENTRY'!CK836,IF(AND($D$4='DATA ENTRY'!CK836),'DATA ENTRY'!CK836,""))))</f>
        <v/>
      </c>
      <c r="G837" s="3" t="str">
        <f>IF('DATA ENTRY'!CK836="","",IF('DATA ENTRY'!N836="","",IF($D$4="All Post",'DATA ENTRY'!N836,IF(AND($D$4='DATA ENTRY'!CK836),'DATA ENTRY'!N836,""))))</f>
        <v/>
      </c>
      <c r="H837" s="107" t="str">
        <f>IF('DATA ENTRY'!CK836="","",IF('DATA ENTRY'!O836="","",IF($D$4="All Post",'DATA ENTRY'!O836,IF(AND($D$4='DATA ENTRY'!CK836),'DATA ENTRY'!O836,""))))</f>
        <v/>
      </c>
      <c r="I837" s="3" t="str">
        <f>IF('DATA ENTRY'!CK836="","",IF('DATA ENTRY'!P836="","",IF($D$4="All Post",'DATA ENTRY'!P836,IF(AND($D$4='DATA ENTRY'!CK836),'DATA ENTRY'!P836,""))))</f>
        <v/>
      </c>
      <c r="J837" s="107" t="str">
        <f>IF('DATA ENTRY'!CK836="","",IF('DATA ENTRY'!Q836="","",IF($D$4="All Post",'DATA ENTRY'!Q836,IF(AND($D$4='DATA ENTRY'!CK836),'DATA ENTRY'!Q836,""))))</f>
        <v/>
      </c>
      <c r="K837" s="3" t="str">
        <f>IF('DATA ENTRY'!CK836="","",IF('DATA ENTRY'!R836="","",IF($D$4="All Post",'DATA ENTRY'!R836,IF(AND($D$4='DATA ENTRY'!CK836),'DATA ENTRY'!R836,""))))</f>
        <v/>
      </c>
      <c r="L837" s="3" t="str">
        <f>IF('DATA ENTRY'!CK836="","",IF('DATA ENTRY'!S836="","",IF($D$4="All Post",'DATA ENTRY'!S836,IF(AND($D$4='DATA ENTRY'!CK836),'DATA ENTRY'!S836,""))))</f>
        <v/>
      </c>
      <c r="M837" s="3" t="str">
        <f>IF('DATA ENTRY'!CK836="","",IF('DATA ENTRY'!E836="","",IF($D$4="All Post",'DATA ENTRY'!E836,IF(AND($D$4='DATA ENTRY'!CK836),'DATA ENTRY'!E836,""))))</f>
        <v/>
      </c>
      <c r="N837" s="3" t="str">
        <f>IF('DATA ENTRY'!CK836="","",IF('DATA ENTRY'!W836="","",IF($D$4="All Post",'DATA ENTRY'!W836,IF(AND($D$4='DATA ENTRY'!CK836),'DATA ENTRY'!W836,""))))</f>
        <v/>
      </c>
      <c r="O837" s="3" t="str">
        <f>IF('DATA ENTRY'!CK836="","",IF('DATA ENTRY'!X836="","",IF($D$4="All Post",'DATA ENTRY'!X836,IF(AND($D$4='DATA ENTRY'!CK836),'DATA ENTRY'!X836,""))))</f>
        <v/>
      </c>
      <c r="P837" s="3" t="str">
        <f>IF('DATA ENTRY'!CK836="","",IF('DATA ENTRY'!G836="","",IF($D$4="All Post",'DATA ENTRY'!G836,IF(AND($D$4='DATA ENTRY'!CK836),'DATA ENTRY'!G836,""))))</f>
        <v/>
      </c>
      <c r="S837">
        <f t="shared" si="195"/>
        <v>0</v>
      </c>
      <c r="T837" t="str">
        <f t="shared" si="196"/>
        <v/>
      </c>
      <c r="BZ837" t="str">
        <f t="shared" si="197"/>
        <v/>
      </c>
      <c r="CA837" t="str">
        <f t="shared" si="198"/>
        <v/>
      </c>
      <c r="CB837" s="224">
        <v>831</v>
      </c>
      <c r="CC837" s="3" t="str">
        <f>IF('DATA ENTRY'!CK836="","",IF('DATA ENTRY'!B836="","",IF(AND($CD$4='DATA ENTRY'!CK836,$CG$4='DATA ENTRY'!D836),'DATA ENTRY'!B836,"")))</f>
        <v/>
      </c>
      <c r="CD837" s="3" t="str">
        <f>IF('DATA ENTRY'!CK836="","",IF('DATA ENTRY'!C836="","",IF(AND($CD$4='DATA ENTRY'!CK836,$CG$4='DATA ENTRY'!D836),'DATA ENTRY'!C836,"")))</f>
        <v/>
      </c>
      <c r="CE837" s="4" t="str">
        <f>IF('DATA ENTRY'!CK836="","",IF('DATA ENTRY'!I836="","",IF(AND($CD$4='DATA ENTRY'!CK836,$CG$4='DATA ENTRY'!D836),'DATA ENTRY'!I836,"")))</f>
        <v/>
      </c>
      <c r="CF837" s="4" t="str">
        <f>IF('DATA ENTRY'!CK836="","",IF('DATA ENTRY'!CK836="","",IF(AND($CD$4='DATA ENTRY'!CK836,$CG$4='DATA ENTRY'!D836),'DATA ENTRY'!CK836,"")))</f>
        <v/>
      </c>
      <c r="CG837" s="3" t="str">
        <f>IF('DATA ENTRY'!CK836="","",IF('DATA ENTRY'!N836="","",IF(AND($CD$4='DATA ENTRY'!CK836,$CG$4='DATA ENTRY'!D836),'DATA ENTRY'!N836,"")))</f>
        <v/>
      </c>
      <c r="CH837" s="107" t="str">
        <f>IF('DATA ENTRY'!CK836="","",IF('DATA ENTRY'!O836="","",IF(AND($CD$4='DATA ENTRY'!CK836,$CG$4='DATA ENTRY'!D836),'DATA ENTRY'!O836,"")))</f>
        <v/>
      </c>
      <c r="CI837" s="3" t="str">
        <f>IF('DATA ENTRY'!CK836="","",IF('DATA ENTRY'!P836="","",IF(AND($CD$4='DATA ENTRY'!CK836,$CG$4='DATA ENTRY'!D836),'DATA ENTRY'!P836,"")))</f>
        <v/>
      </c>
      <c r="CJ837" s="107" t="str">
        <f>IF('DATA ENTRY'!CK836="","",IF('DATA ENTRY'!Q836="","",IF(AND($CD$4='DATA ENTRY'!CK836,$CG$4='DATA ENTRY'!D836),'DATA ENTRY'!Q836,"")))</f>
        <v/>
      </c>
      <c r="CK837" s="3" t="str">
        <f>IF('DATA ENTRY'!CK836="","",IF('DATA ENTRY'!R836="","",IF(AND($CD$4='DATA ENTRY'!CK836,$CG$4='DATA ENTRY'!D836),'DATA ENTRY'!R836,"")))</f>
        <v/>
      </c>
      <c r="CL837" s="3" t="str">
        <f>IF('DATA ENTRY'!CK836="","",IF('DATA ENTRY'!S836="","",IF(AND($CD$4='DATA ENTRY'!CK836,$CG$4='DATA ENTRY'!D836),'DATA ENTRY'!S836,"")))</f>
        <v/>
      </c>
      <c r="CM837" s="3" t="str">
        <f>IF('DATA ENTRY'!CK836="","",IF('DATA ENTRY'!E836="","",IF(AND($CD$4='DATA ENTRY'!CK836,$CG$4='DATA ENTRY'!D836),'DATA ENTRY'!E836,"")))</f>
        <v/>
      </c>
      <c r="CN837" s="3" t="str">
        <f>IF('DATA ENTRY'!CK836="","",IF('DATA ENTRY'!W836="","",IF(AND($CD$4='DATA ENTRY'!CK836,$CG$4='DATA ENTRY'!D836),'DATA ENTRY'!W836,"")))</f>
        <v/>
      </c>
      <c r="CO837" s="3" t="str">
        <f>IF('DATA ENTRY'!CK836="","",IF('DATA ENTRY'!X836="","",IF(AND($CD$4='DATA ENTRY'!CK836,$CG$4='DATA ENTRY'!D836),'DATA ENTRY'!X836,"")))</f>
        <v/>
      </c>
      <c r="CP837" s="108" t="str">
        <f t="shared" si="199"/>
        <v/>
      </c>
      <c r="CQ837" s="108" t="str">
        <f>IF('DATA ENTRY'!CK836="","",IF('DATA ENTRY'!G836="","",IF(AND($CD$4='DATA ENTRY'!CK836,$CG$4='DATA ENTRY'!D836),'DATA ENTRY'!G836,"")))</f>
        <v/>
      </c>
      <c r="CR837" s="230" t="str">
        <f>IF('DATA ENTRY'!CK836="","",IF('DATA ENTRY'!D836="","",IF(AND($CD$4='DATA ENTRY'!CK836,$CG$4='DATA ENTRY'!D836),'DATA ENTRY'!D836,"")))</f>
        <v/>
      </c>
      <c r="CS837">
        <f t="shared" si="200"/>
        <v>0</v>
      </c>
      <c r="CT837">
        <f t="shared" si="201"/>
        <v>0</v>
      </c>
      <c r="CV837" s="139"/>
      <c r="CX837">
        <f t="shared" si="202"/>
        <v>0</v>
      </c>
      <c r="DB837" t="str">
        <f t="shared" si="209"/>
        <v/>
      </c>
      <c r="DC837" t="str">
        <f t="shared" si="210"/>
        <v/>
      </c>
      <c r="DD837" s="224">
        <v>831</v>
      </c>
      <c r="DE837" s="3" t="str">
        <f>IF('DATA ENTRY'!CK836="","",IF('DATA ENTRY'!B836="","",IF(AND($DF$4='DATA ENTRY'!D836),'DATA ENTRY'!B836,"")))</f>
        <v/>
      </c>
      <c r="DF837" s="3" t="str">
        <f>IF('DATA ENTRY'!CK836="","",IF('DATA ENTRY'!C836="","",IF(AND($DF$4='DATA ENTRY'!D836),'DATA ENTRY'!C836,"")))</f>
        <v/>
      </c>
      <c r="DG837" s="4" t="str">
        <f>IF('DATA ENTRY'!CK836="","",IF('DATA ENTRY'!I836="","",IF(AND($DF$4='DATA ENTRY'!D836),'DATA ENTRY'!I836,"")))</f>
        <v/>
      </c>
      <c r="DH837" s="4" t="str">
        <f>IF('DATA ENTRY'!CK836="","",IF('DATA ENTRY'!CK836="","",IF(AND($DF$4='DATA ENTRY'!D836),'DATA ENTRY'!CK836,"")))</f>
        <v/>
      </c>
      <c r="DI837" s="3" t="str">
        <f>IF('DATA ENTRY'!CK836="","",IF('DATA ENTRY'!N836="","",IF(AND($DF$4='DATA ENTRY'!D836),'DATA ENTRY'!N836,"")))</f>
        <v/>
      </c>
      <c r="DJ837" s="107" t="str">
        <f>IF('DATA ENTRY'!CK836="","",IF('DATA ENTRY'!O836="","",IF(AND($DF$4='DATA ENTRY'!D836),'DATA ENTRY'!O836,"")))</f>
        <v/>
      </c>
      <c r="DK837" s="3" t="str">
        <f>IF('DATA ENTRY'!CK836="","",IF('DATA ENTRY'!P836="","",IF(AND($DF$4='DATA ENTRY'!D836),'DATA ENTRY'!P836,"")))</f>
        <v/>
      </c>
      <c r="DL837" s="107" t="str">
        <f>IF('DATA ENTRY'!CK836="","",IF('DATA ENTRY'!Q836="","",IF(AND($DF$4='DATA ENTRY'!D836),'DATA ENTRY'!Q836,"")))</f>
        <v/>
      </c>
      <c r="DM837" s="3" t="str">
        <f>IF('DATA ENTRY'!CK836="","",IF('DATA ENTRY'!R836="","",IF(AND($DF$4='DATA ENTRY'!D836),'DATA ENTRY'!R836,"")))</f>
        <v/>
      </c>
      <c r="DN837" s="107" t="str">
        <f>IF('DATA ENTRY'!CK836="","",IF('DATA ENTRY'!S836="","",IF(AND($DF$4='DATA ENTRY'!D836),'DATA ENTRY'!S836,"")))</f>
        <v/>
      </c>
      <c r="DO837" s="3" t="str">
        <f>IF('DATA ENTRY'!CK836="","",IF('DATA ENTRY'!E836="","",IF(AND($DF$4='DATA ENTRY'!D836),'DATA ENTRY'!E836,"")))</f>
        <v/>
      </c>
      <c r="DP837" s="3" t="str">
        <f>IF('DATA ENTRY'!CK836="","",IF('DATA ENTRY'!D836="","",IF(AND($DF$4='DATA ENTRY'!D836),'DATA ENTRY'!D836,"")))</f>
        <v/>
      </c>
      <c r="DQ837" s="3" t="str">
        <f>IF('DATA ENTRY'!CK836="","",IF('DATA ENTRY'!W836="","",IF(AND($DF$4='DATA ENTRY'!D836),'DATA ENTRY'!W836,"")))</f>
        <v/>
      </c>
      <c r="DR837" s="3" t="str">
        <f>IF('DATA ENTRY'!CK836="","",IF('DATA ENTRY'!X836="","",IF(AND($DF$4='DATA ENTRY'!D836),'DATA ENTRY'!X836,"")))</f>
        <v/>
      </c>
      <c r="DS837" s="108" t="str">
        <f t="shared" si="203"/>
        <v/>
      </c>
      <c r="DT837" s="108" t="str">
        <f>IF('DATA ENTRY'!CK836="","",IF('DATA ENTRY'!D836="","",IF(AND($DF$4='DATA ENTRY'!D836),'DATA ENTRY'!G836,"")))</f>
        <v/>
      </c>
      <c r="DY837">
        <f t="shared" si="204"/>
        <v>0</v>
      </c>
      <c r="EB837" t="str">
        <f t="shared" si="205"/>
        <v/>
      </c>
      <c r="EC837" t="str">
        <f t="shared" si="206"/>
        <v/>
      </c>
      <c r="ED837" s="224">
        <v>831</v>
      </c>
      <c r="EE837" s="3" t="str">
        <f>IF('DATA ENTRY'!CK836="","",IF('DATA ENTRY'!B836="","",IF(AND($EF$4='DATA ENTRY'!G836,$EH$4='DATA ENTRY'!F836),'DATA ENTRY'!B836,"")))</f>
        <v/>
      </c>
      <c r="EF837" s="3" t="str">
        <f>IF('DATA ENTRY'!CK836="","",IF('DATA ENTRY'!C836="","",IF(AND($EF$4='DATA ENTRY'!G836,$EH$4='DATA ENTRY'!F836),'DATA ENTRY'!C836,"")))</f>
        <v/>
      </c>
      <c r="EG837" s="4" t="str">
        <f>IF('DATA ENTRY'!CK836="","",IF('DATA ENTRY'!I836="","",IF(AND($EF$4='DATA ENTRY'!G836,$EH$4='DATA ENTRY'!F836),'DATA ENTRY'!I836,"")))</f>
        <v/>
      </c>
      <c r="EH837" s="4" t="str">
        <f>IF('DATA ENTRY'!CK836="","",IF('DATA ENTRY'!CK836="","",IF(AND($EF$4='DATA ENTRY'!G836,$EH$4='DATA ENTRY'!F836),'DATA ENTRY'!CK836,"")))</f>
        <v/>
      </c>
      <c r="EI837" s="3" t="str">
        <f>IF('DATA ENTRY'!CK836="","",IF('DATA ENTRY'!N836="","",IF(AND($EF$4='DATA ENTRY'!G836,$EH$4='DATA ENTRY'!F836),'DATA ENTRY'!N836,"")))</f>
        <v/>
      </c>
      <c r="EJ837" s="107" t="str">
        <f>IF('DATA ENTRY'!CK836="","",IF('DATA ENTRY'!O836="","",IF(AND($EF$4='DATA ENTRY'!G836,$EH$4='DATA ENTRY'!F836),'DATA ENTRY'!O836,"")))</f>
        <v/>
      </c>
      <c r="EK837" s="3" t="str">
        <f>IF('DATA ENTRY'!CK836="","",IF('DATA ENTRY'!P836="","",IF(AND($EF$4='DATA ENTRY'!G836,$EH$4='DATA ENTRY'!F836),'DATA ENTRY'!P836,"")))</f>
        <v/>
      </c>
      <c r="EL837" s="107" t="str">
        <f>IF('DATA ENTRY'!CK836="","",IF('DATA ENTRY'!Q836="","",IF(AND($EF$4='DATA ENTRY'!G836,$EH$4='DATA ENTRY'!F836),'DATA ENTRY'!Q836,"")))</f>
        <v/>
      </c>
      <c r="EM837" s="3" t="str">
        <f>IF('DATA ENTRY'!CK836="","",IF('DATA ENTRY'!R836="","",IF(AND($EF$4='DATA ENTRY'!G836,$EH$4='DATA ENTRY'!F836),'DATA ENTRY'!R836,"")))</f>
        <v/>
      </c>
      <c r="EN837" s="107" t="str">
        <f>IF('DATA ENTRY'!CK836="","",IF('DATA ENTRY'!S836="","",IF(AND($EF$4='DATA ENTRY'!G836,$EH$4='DATA ENTRY'!F836),'DATA ENTRY'!S836,"")))</f>
        <v/>
      </c>
      <c r="EO837" s="3" t="str">
        <f>IF('DATA ENTRY'!CK836="","",IF('DATA ENTRY'!E836="","",IF(AND($EF$4='DATA ENTRY'!G836,$EH$4='DATA ENTRY'!F836),'DATA ENTRY'!E836,"")))</f>
        <v/>
      </c>
      <c r="EP837" s="3" t="str">
        <f>IF('DATA ENTRY'!CK836="","",IF('DATA ENTRY'!D836="","",IF(AND($EF$4='DATA ENTRY'!G836,$EH$4='DATA ENTRY'!F836),'DATA ENTRY'!D836,"")))</f>
        <v/>
      </c>
      <c r="EQ837" s="3" t="str">
        <f>IF('DATA ENTRY'!CK836="","",IF('DATA ENTRY'!W836="","",IF(AND($EF$4='DATA ENTRY'!G836,$EH$4='DATA ENTRY'!F836),'DATA ENTRY'!W836,"")))</f>
        <v/>
      </c>
      <c r="ER837" s="3" t="str">
        <f>IF('DATA ENTRY'!CK836="","",IF('DATA ENTRY'!X836="","",IF(AND($EF$4='DATA ENTRY'!G836,$EH$4='DATA ENTRY'!F836),'DATA ENTRY'!X836,"")))</f>
        <v/>
      </c>
      <c r="ES837" s="108" t="str">
        <f t="shared" si="207"/>
        <v/>
      </c>
      <c r="ET837" s="108" t="str">
        <f>IF('DATA ENTRY'!CK836="","",IF('DATA ENTRY'!D836="","",IF(AND($EF$4='DATA ENTRY'!G836,$EH$4='DATA ENTRY'!F836),'DATA ENTRY'!G836,"")))</f>
        <v/>
      </c>
      <c r="EY837">
        <f t="shared" si="208"/>
        <v>0</v>
      </c>
    </row>
    <row r="838" spans="1:155">
      <c r="A838" t="str">
        <f>IF(S838=0,"",1+(MAX($A$7:A837)))</f>
        <v/>
      </c>
      <c r="B838" s="224">
        <v>832</v>
      </c>
      <c r="C838" s="3" t="str">
        <f>IF('DATA ENTRY'!CK837="","",IF('DATA ENTRY'!B837="","",IF($D$4="All Post",'DATA ENTRY'!B837,IF(AND($D$4='DATA ENTRY'!CK837),'DATA ENTRY'!B837,""))))</f>
        <v/>
      </c>
      <c r="D838" s="3" t="str">
        <f>IF('DATA ENTRY'!CK837="","",IF('DATA ENTRY'!C837="","",IF($D$4="All Post",'DATA ENTRY'!C837,IF(AND($D$4='DATA ENTRY'!CK837),'DATA ENTRY'!C837,""))))</f>
        <v/>
      </c>
      <c r="E838" s="4" t="str">
        <f>IF('DATA ENTRY'!CK837="","",IF('DATA ENTRY'!I837="","",IF($D$4="All Post",'DATA ENTRY'!I837,IF(AND($D$4='DATA ENTRY'!CK837),'DATA ENTRY'!I837,""))))</f>
        <v/>
      </c>
      <c r="F838" s="4" t="str">
        <f>IF('DATA ENTRY'!CK837="","",IF('DATA ENTRY'!CK837="","",IF($D$4="All Post",'DATA ENTRY'!CK837,IF(AND($D$4='DATA ENTRY'!CK837),'DATA ENTRY'!CK837,""))))</f>
        <v/>
      </c>
      <c r="G838" s="3" t="str">
        <f>IF('DATA ENTRY'!CK837="","",IF('DATA ENTRY'!N837="","",IF($D$4="All Post",'DATA ENTRY'!N837,IF(AND($D$4='DATA ENTRY'!CK837),'DATA ENTRY'!N837,""))))</f>
        <v/>
      </c>
      <c r="H838" s="107" t="str">
        <f>IF('DATA ENTRY'!CK837="","",IF('DATA ENTRY'!O837="","",IF($D$4="All Post",'DATA ENTRY'!O837,IF(AND($D$4='DATA ENTRY'!CK837),'DATA ENTRY'!O837,""))))</f>
        <v/>
      </c>
      <c r="I838" s="3" t="str">
        <f>IF('DATA ENTRY'!CK837="","",IF('DATA ENTRY'!P837="","",IF($D$4="All Post",'DATA ENTRY'!P837,IF(AND($D$4='DATA ENTRY'!CK837),'DATA ENTRY'!P837,""))))</f>
        <v/>
      </c>
      <c r="J838" s="107" t="str">
        <f>IF('DATA ENTRY'!CK837="","",IF('DATA ENTRY'!Q837="","",IF($D$4="All Post",'DATA ENTRY'!Q837,IF(AND($D$4='DATA ENTRY'!CK837),'DATA ENTRY'!Q837,""))))</f>
        <v/>
      </c>
      <c r="K838" s="3" t="str">
        <f>IF('DATA ENTRY'!CK837="","",IF('DATA ENTRY'!R837="","",IF($D$4="All Post",'DATA ENTRY'!R837,IF(AND($D$4='DATA ENTRY'!CK837),'DATA ENTRY'!R837,""))))</f>
        <v/>
      </c>
      <c r="L838" s="3" t="str">
        <f>IF('DATA ENTRY'!CK837="","",IF('DATA ENTRY'!S837="","",IF($D$4="All Post",'DATA ENTRY'!S837,IF(AND($D$4='DATA ENTRY'!CK837),'DATA ENTRY'!S837,""))))</f>
        <v/>
      </c>
      <c r="M838" s="3" t="str">
        <f>IF('DATA ENTRY'!CK837="","",IF('DATA ENTRY'!E837="","",IF($D$4="All Post",'DATA ENTRY'!E837,IF(AND($D$4='DATA ENTRY'!CK837),'DATA ENTRY'!E837,""))))</f>
        <v/>
      </c>
      <c r="N838" s="3" t="str">
        <f>IF('DATA ENTRY'!CK837="","",IF('DATA ENTRY'!W837="","",IF($D$4="All Post",'DATA ENTRY'!W837,IF(AND($D$4='DATA ENTRY'!CK837),'DATA ENTRY'!W837,""))))</f>
        <v/>
      </c>
      <c r="O838" s="3" t="str">
        <f>IF('DATA ENTRY'!CK837="","",IF('DATA ENTRY'!X837="","",IF($D$4="All Post",'DATA ENTRY'!X837,IF(AND($D$4='DATA ENTRY'!CK837),'DATA ENTRY'!X837,""))))</f>
        <v/>
      </c>
      <c r="P838" s="3" t="str">
        <f>IF('DATA ENTRY'!CK837="","",IF('DATA ENTRY'!G837="","",IF($D$4="All Post",'DATA ENTRY'!G837,IF(AND($D$4='DATA ENTRY'!CK837),'DATA ENTRY'!G837,""))))</f>
        <v/>
      </c>
      <c r="S838">
        <f t="shared" si="195"/>
        <v>0</v>
      </c>
      <c r="T838" t="str">
        <f t="shared" si="196"/>
        <v/>
      </c>
      <c r="BZ838" t="str">
        <f t="shared" si="197"/>
        <v/>
      </c>
      <c r="CA838" t="str">
        <f t="shared" si="198"/>
        <v/>
      </c>
      <c r="CB838" s="224">
        <v>832</v>
      </c>
      <c r="CC838" s="3" t="str">
        <f>IF('DATA ENTRY'!CK837="","",IF('DATA ENTRY'!B837="","",IF(AND($CD$4='DATA ENTRY'!CK837,$CG$4='DATA ENTRY'!D837),'DATA ENTRY'!B837,"")))</f>
        <v/>
      </c>
      <c r="CD838" s="3" t="str">
        <f>IF('DATA ENTRY'!CK837="","",IF('DATA ENTRY'!C837="","",IF(AND($CD$4='DATA ENTRY'!CK837,$CG$4='DATA ENTRY'!D837),'DATA ENTRY'!C837,"")))</f>
        <v/>
      </c>
      <c r="CE838" s="4" t="str">
        <f>IF('DATA ENTRY'!CK837="","",IF('DATA ENTRY'!I837="","",IF(AND($CD$4='DATA ENTRY'!CK837,$CG$4='DATA ENTRY'!D837),'DATA ENTRY'!I837,"")))</f>
        <v/>
      </c>
      <c r="CF838" s="4" t="str">
        <f>IF('DATA ENTRY'!CK837="","",IF('DATA ENTRY'!CK837="","",IF(AND($CD$4='DATA ENTRY'!CK837,$CG$4='DATA ENTRY'!D837),'DATA ENTRY'!CK837,"")))</f>
        <v/>
      </c>
      <c r="CG838" s="3" t="str">
        <f>IF('DATA ENTRY'!CK837="","",IF('DATA ENTRY'!N837="","",IF(AND($CD$4='DATA ENTRY'!CK837,$CG$4='DATA ENTRY'!D837),'DATA ENTRY'!N837,"")))</f>
        <v/>
      </c>
      <c r="CH838" s="107" t="str">
        <f>IF('DATA ENTRY'!CK837="","",IF('DATA ENTRY'!O837="","",IF(AND($CD$4='DATA ENTRY'!CK837,$CG$4='DATA ENTRY'!D837),'DATA ENTRY'!O837,"")))</f>
        <v/>
      </c>
      <c r="CI838" s="3" t="str">
        <f>IF('DATA ENTRY'!CK837="","",IF('DATA ENTRY'!P837="","",IF(AND($CD$4='DATA ENTRY'!CK837,$CG$4='DATA ENTRY'!D837),'DATA ENTRY'!P837,"")))</f>
        <v/>
      </c>
      <c r="CJ838" s="107" t="str">
        <f>IF('DATA ENTRY'!CK837="","",IF('DATA ENTRY'!Q837="","",IF(AND($CD$4='DATA ENTRY'!CK837,$CG$4='DATA ENTRY'!D837),'DATA ENTRY'!Q837,"")))</f>
        <v/>
      </c>
      <c r="CK838" s="3" t="str">
        <f>IF('DATA ENTRY'!CK837="","",IF('DATA ENTRY'!R837="","",IF(AND($CD$4='DATA ENTRY'!CK837,$CG$4='DATA ENTRY'!D837),'DATA ENTRY'!R837,"")))</f>
        <v/>
      </c>
      <c r="CL838" s="3" t="str">
        <f>IF('DATA ENTRY'!CK837="","",IF('DATA ENTRY'!S837="","",IF(AND($CD$4='DATA ENTRY'!CK837,$CG$4='DATA ENTRY'!D837),'DATA ENTRY'!S837,"")))</f>
        <v/>
      </c>
      <c r="CM838" s="3" t="str">
        <f>IF('DATA ENTRY'!CK837="","",IF('DATA ENTRY'!E837="","",IF(AND($CD$4='DATA ENTRY'!CK837,$CG$4='DATA ENTRY'!D837),'DATA ENTRY'!E837,"")))</f>
        <v/>
      </c>
      <c r="CN838" s="3" t="str">
        <f>IF('DATA ENTRY'!CK837="","",IF('DATA ENTRY'!W837="","",IF(AND($CD$4='DATA ENTRY'!CK837,$CG$4='DATA ENTRY'!D837),'DATA ENTRY'!W837,"")))</f>
        <v/>
      </c>
      <c r="CO838" s="3" t="str">
        <f>IF('DATA ENTRY'!CK837="","",IF('DATA ENTRY'!X837="","",IF(AND($CD$4='DATA ENTRY'!CK837,$CG$4='DATA ENTRY'!D837),'DATA ENTRY'!X837,"")))</f>
        <v/>
      </c>
      <c r="CP838" s="108" t="str">
        <f t="shared" si="199"/>
        <v/>
      </c>
      <c r="CQ838" s="108" t="str">
        <f>IF('DATA ENTRY'!CK837="","",IF('DATA ENTRY'!G837="","",IF(AND($CD$4='DATA ENTRY'!CK837,$CG$4='DATA ENTRY'!D837),'DATA ENTRY'!G837,"")))</f>
        <v/>
      </c>
      <c r="CR838" s="230" t="str">
        <f>IF('DATA ENTRY'!CK837="","",IF('DATA ENTRY'!D837="","",IF(AND($CD$4='DATA ENTRY'!CK837,$CG$4='DATA ENTRY'!D837),'DATA ENTRY'!D837,"")))</f>
        <v/>
      </c>
      <c r="CS838">
        <f t="shared" si="200"/>
        <v>0</v>
      </c>
      <c r="CT838">
        <f t="shared" si="201"/>
        <v>0</v>
      </c>
      <c r="CV838" s="139"/>
      <c r="CX838">
        <f t="shared" si="202"/>
        <v>0</v>
      </c>
      <c r="DB838" t="str">
        <f t="shared" si="209"/>
        <v/>
      </c>
      <c r="DC838" t="str">
        <f t="shared" si="210"/>
        <v/>
      </c>
      <c r="DD838" s="224">
        <v>832</v>
      </c>
      <c r="DE838" s="3" t="str">
        <f>IF('DATA ENTRY'!CK837="","",IF('DATA ENTRY'!B837="","",IF(AND($DF$4='DATA ENTRY'!D837),'DATA ENTRY'!B837,"")))</f>
        <v/>
      </c>
      <c r="DF838" s="3" t="str">
        <f>IF('DATA ENTRY'!CK837="","",IF('DATA ENTRY'!C837="","",IF(AND($DF$4='DATA ENTRY'!D837),'DATA ENTRY'!C837,"")))</f>
        <v/>
      </c>
      <c r="DG838" s="4" t="str">
        <f>IF('DATA ENTRY'!CK837="","",IF('DATA ENTRY'!I837="","",IF(AND($DF$4='DATA ENTRY'!D837),'DATA ENTRY'!I837,"")))</f>
        <v/>
      </c>
      <c r="DH838" s="4" t="str">
        <f>IF('DATA ENTRY'!CK837="","",IF('DATA ENTRY'!CK837="","",IF(AND($DF$4='DATA ENTRY'!D837),'DATA ENTRY'!CK837,"")))</f>
        <v/>
      </c>
      <c r="DI838" s="3" t="str">
        <f>IF('DATA ENTRY'!CK837="","",IF('DATA ENTRY'!N837="","",IF(AND($DF$4='DATA ENTRY'!D837),'DATA ENTRY'!N837,"")))</f>
        <v/>
      </c>
      <c r="DJ838" s="107" t="str">
        <f>IF('DATA ENTRY'!CK837="","",IF('DATA ENTRY'!O837="","",IF(AND($DF$4='DATA ENTRY'!D837),'DATA ENTRY'!O837,"")))</f>
        <v/>
      </c>
      <c r="DK838" s="3" t="str">
        <f>IF('DATA ENTRY'!CK837="","",IF('DATA ENTRY'!P837="","",IF(AND($DF$4='DATA ENTRY'!D837),'DATA ENTRY'!P837,"")))</f>
        <v/>
      </c>
      <c r="DL838" s="107" t="str">
        <f>IF('DATA ENTRY'!CK837="","",IF('DATA ENTRY'!Q837="","",IF(AND($DF$4='DATA ENTRY'!D837),'DATA ENTRY'!Q837,"")))</f>
        <v/>
      </c>
      <c r="DM838" s="3" t="str">
        <f>IF('DATA ENTRY'!CK837="","",IF('DATA ENTRY'!R837="","",IF(AND($DF$4='DATA ENTRY'!D837),'DATA ENTRY'!R837,"")))</f>
        <v/>
      </c>
      <c r="DN838" s="107" t="str">
        <f>IF('DATA ENTRY'!CK837="","",IF('DATA ENTRY'!S837="","",IF(AND($DF$4='DATA ENTRY'!D837),'DATA ENTRY'!S837,"")))</f>
        <v/>
      </c>
      <c r="DO838" s="3" t="str">
        <f>IF('DATA ENTRY'!CK837="","",IF('DATA ENTRY'!E837="","",IF(AND($DF$4='DATA ENTRY'!D837),'DATA ENTRY'!E837,"")))</f>
        <v/>
      </c>
      <c r="DP838" s="3" t="str">
        <f>IF('DATA ENTRY'!CK837="","",IF('DATA ENTRY'!D837="","",IF(AND($DF$4='DATA ENTRY'!D837),'DATA ENTRY'!D837,"")))</f>
        <v/>
      </c>
      <c r="DQ838" s="3" t="str">
        <f>IF('DATA ENTRY'!CK837="","",IF('DATA ENTRY'!W837="","",IF(AND($DF$4='DATA ENTRY'!D837),'DATA ENTRY'!W837,"")))</f>
        <v/>
      </c>
      <c r="DR838" s="3" t="str">
        <f>IF('DATA ENTRY'!CK837="","",IF('DATA ENTRY'!X837="","",IF(AND($DF$4='DATA ENTRY'!D837),'DATA ENTRY'!X837,"")))</f>
        <v/>
      </c>
      <c r="DS838" s="108" t="str">
        <f t="shared" si="203"/>
        <v/>
      </c>
      <c r="DT838" s="108" t="str">
        <f>IF('DATA ENTRY'!CK837="","",IF('DATA ENTRY'!D837="","",IF(AND($DF$4='DATA ENTRY'!D837),'DATA ENTRY'!G837,"")))</f>
        <v/>
      </c>
      <c r="DY838">
        <f t="shared" si="204"/>
        <v>0</v>
      </c>
      <c r="EB838" t="str">
        <f t="shared" si="205"/>
        <v/>
      </c>
      <c r="EC838" t="str">
        <f t="shared" si="206"/>
        <v/>
      </c>
      <c r="ED838" s="224">
        <v>832</v>
      </c>
      <c r="EE838" s="3" t="str">
        <f>IF('DATA ENTRY'!CK837="","",IF('DATA ENTRY'!B837="","",IF(AND($EF$4='DATA ENTRY'!G837,$EH$4='DATA ENTRY'!F837),'DATA ENTRY'!B837,"")))</f>
        <v/>
      </c>
      <c r="EF838" s="3" t="str">
        <f>IF('DATA ENTRY'!CK837="","",IF('DATA ENTRY'!C837="","",IF(AND($EF$4='DATA ENTRY'!G837,$EH$4='DATA ENTRY'!F837),'DATA ENTRY'!C837,"")))</f>
        <v/>
      </c>
      <c r="EG838" s="4" t="str">
        <f>IF('DATA ENTRY'!CK837="","",IF('DATA ENTRY'!I837="","",IF(AND($EF$4='DATA ENTRY'!G837,$EH$4='DATA ENTRY'!F837),'DATA ENTRY'!I837,"")))</f>
        <v/>
      </c>
      <c r="EH838" s="4" t="str">
        <f>IF('DATA ENTRY'!CK837="","",IF('DATA ENTRY'!CK837="","",IF(AND($EF$4='DATA ENTRY'!G837,$EH$4='DATA ENTRY'!F837),'DATA ENTRY'!CK837,"")))</f>
        <v/>
      </c>
      <c r="EI838" s="3" t="str">
        <f>IF('DATA ENTRY'!CK837="","",IF('DATA ENTRY'!N837="","",IF(AND($EF$4='DATA ENTRY'!G837,$EH$4='DATA ENTRY'!F837),'DATA ENTRY'!N837,"")))</f>
        <v/>
      </c>
      <c r="EJ838" s="107" t="str">
        <f>IF('DATA ENTRY'!CK837="","",IF('DATA ENTRY'!O837="","",IF(AND($EF$4='DATA ENTRY'!G837,$EH$4='DATA ENTRY'!F837),'DATA ENTRY'!O837,"")))</f>
        <v/>
      </c>
      <c r="EK838" s="3" t="str">
        <f>IF('DATA ENTRY'!CK837="","",IF('DATA ENTRY'!P837="","",IF(AND($EF$4='DATA ENTRY'!G837,$EH$4='DATA ENTRY'!F837),'DATA ENTRY'!P837,"")))</f>
        <v/>
      </c>
      <c r="EL838" s="107" t="str">
        <f>IF('DATA ENTRY'!CK837="","",IF('DATA ENTRY'!Q837="","",IF(AND($EF$4='DATA ENTRY'!G837,$EH$4='DATA ENTRY'!F837),'DATA ENTRY'!Q837,"")))</f>
        <v/>
      </c>
      <c r="EM838" s="3" t="str">
        <f>IF('DATA ENTRY'!CK837="","",IF('DATA ENTRY'!R837="","",IF(AND($EF$4='DATA ENTRY'!G837,$EH$4='DATA ENTRY'!F837),'DATA ENTRY'!R837,"")))</f>
        <v/>
      </c>
      <c r="EN838" s="107" t="str">
        <f>IF('DATA ENTRY'!CK837="","",IF('DATA ENTRY'!S837="","",IF(AND($EF$4='DATA ENTRY'!G837,$EH$4='DATA ENTRY'!F837),'DATA ENTRY'!S837,"")))</f>
        <v/>
      </c>
      <c r="EO838" s="3" t="str">
        <f>IF('DATA ENTRY'!CK837="","",IF('DATA ENTRY'!E837="","",IF(AND($EF$4='DATA ENTRY'!G837,$EH$4='DATA ENTRY'!F837),'DATA ENTRY'!E837,"")))</f>
        <v/>
      </c>
      <c r="EP838" s="3" t="str">
        <f>IF('DATA ENTRY'!CK837="","",IF('DATA ENTRY'!D837="","",IF(AND($EF$4='DATA ENTRY'!G837,$EH$4='DATA ENTRY'!F837),'DATA ENTRY'!D837,"")))</f>
        <v/>
      </c>
      <c r="EQ838" s="3" t="str">
        <f>IF('DATA ENTRY'!CK837="","",IF('DATA ENTRY'!W837="","",IF(AND($EF$4='DATA ENTRY'!G837,$EH$4='DATA ENTRY'!F837),'DATA ENTRY'!W837,"")))</f>
        <v/>
      </c>
      <c r="ER838" s="3" t="str">
        <f>IF('DATA ENTRY'!CK837="","",IF('DATA ENTRY'!X837="","",IF(AND($EF$4='DATA ENTRY'!G837,$EH$4='DATA ENTRY'!F837),'DATA ENTRY'!X837,"")))</f>
        <v/>
      </c>
      <c r="ES838" s="108" t="str">
        <f t="shared" si="207"/>
        <v/>
      </c>
      <c r="ET838" s="108" t="str">
        <f>IF('DATA ENTRY'!CK837="","",IF('DATA ENTRY'!D837="","",IF(AND($EF$4='DATA ENTRY'!G837,$EH$4='DATA ENTRY'!F837),'DATA ENTRY'!G837,"")))</f>
        <v/>
      </c>
      <c r="EY838">
        <f t="shared" si="208"/>
        <v>0</v>
      </c>
    </row>
    <row r="839" spans="1:155">
      <c r="A839" t="str">
        <f>IF(S839=0,"",1+(MAX($A$7:A838)))</f>
        <v/>
      </c>
      <c r="B839" s="224">
        <v>833</v>
      </c>
      <c r="C839" s="3" t="str">
        <f>IF('DATA ENTRY'!CK838="","",IF('DATA ENTRY'!B838="","",IF($D$4="All Post",'DATA ENTRY'!B838,IF(AND($D$4='DATA ENTRY'!CK838),'DATA ENTRY'!B838,""))))</f>
        <v/>
      </c>
      <c r="D839" s="3" t="str">
        <f>IF('DATA ENTRY'!CK838="","",IF('DATA ENTRY'!C838="","",IF($D$4="All Post",'DATA ENTRY'!C838,IF(AND($D$4='DATA ENTRY'!CK838),'DATA ENTRY'!C838,""))))</f>
        <v/>
      </c>
      <c r="E839" s="4" t="str">
        <f>IF('DATA ENTRY'!CK838="","",IF('DATA ENTRY'!I838="","",IF($D$4="All Post",'DATA ENTRY'!I838,IF(AND($D$4='DATA ENTRY'!CK838),'DATA ENTRY'!I838,""))))</f>
        <v/>
      </c>
      <c r="F839" s="4" t="str">
        <f>IF('DATA ENTRY'!CK838="","",IF('DATA ENTRY'!CK838="","",IF($D$4="All Post",'DATA ENTRY'!CK838,IF(AND($D$4='DATA ENTRY'!CK838),'DATA ENTRY'!CK838,""))))</f>
        <v/>
      </c>
      <c r="G839" s="3" t="str">
        <f>IF('DATA ENTRY'!CK838="","",IF('DATA ENTRY'!N838="","",IF($D$4="All Post",'DATA ENTRY'!N838,IF(AND($D$4='DATA ENTRY'!CK838),'DATA ENTRY'!N838,""))))</f>
        <v/>
      </c>
      <c r="H839" s="107" t="str">
        <f>IF('DATA ENTRY'!CK838="","",IF('DATA ENTRY'!O838="","",IF($D$4="All Post",'DATA ENTRY'!O838,IF(AND($D$4='DATA ENTRY'!CK838),'DATA ENTRY'!O838,""))))</f>
        <v/>
      </c>
      <c r="I839" s="3" t="str">
        <f>IF('DATA ENTRY'!CK838="","",IF('DATA ENTRY'!P838="","",IF($D$4="All Post",'DATA ENTRY'!P838,IF(AND($D$4='DATA ENTRY'!CK838),'DATA ENTRY'!P838,""))))</f>
        <v/>
      </c>
      <c r="J839" s="107" t="str">
        <f>IF('DATA ENTRY'!CK838="","",IF('DATA ENTRY'!Q838="","",IF($D$4="All Post",'DATA ENTRY'!Q838,IF(AND($D$4='DATA ENTRY'!CK838),'DATA ENTRY'!Q838,""))))</f>
        <v/>
      </c>
      <c r="K839" s="3" t="str">
        <f>IF('DATA ENTRY'!CK838="","",IF('DATA ENTRY'!R838="","",IF($D$4="All Post",'DATA ENTRY'!R838,IF(AND($D$4='DATA ENTRY'!CK838),'DATA ENTRY'!R838,""))))</f>
        <v/>
      </c>
      <c r="L839" s="3" t="str">
        <f>IF('DATA ENTRY'!CK838="","",IF('DATA ENTRY'!S838="","",IF($D$4="All Post",'DATA ENTRY'!S838,IF(AND($D$4='DATA ENTRY'!CK838),'DATA ENTRY'!S838,""))))</f>
        <v/>
      </c>
      <c r="M839" s="3" t="str">
        <f>IF('DATA ENTRY'!CK838="","",IF('DATA ENTRY'!E838="","",IF($D$4="All Post",'DATA ENTRY'!E838,IF(AND($D$4='DATA ENTRY'!CK838),'DATA ENTRY'!E838,""))))</f>
        <v/>
      </c>
      <c r="N839" s="3" t="str">
        <f>IF('DATA ENTRY'!CK838="","",IF('DATA ENTRY'!W838="","",IF($D$4="All Post",'DATA ENTRY'!W838,IF(AND($D$4='DATA ENTRY'!CK838),'DATA ENTRY'!W838,""))))</f>
        <v/>
      </c>
      <c r="O839" s="3" t="str">
        <f>IF('DATA ENTRY'!CK838="","",IF('DATA ENTRY'!X838="","",IF($D$4="All Post",'DATA ENTRY'!X838,IF(AND($D$4='DATA ENTRY'!CK838),'DATA ENTRY'!X838,""))))</f>
        <v/>
      </c>
      <c r="P839" s="3" t="str">
        <f>IF('DATA ENTRY'!CK838="","",IF('DATA ENTRY'!G838="","",IF($D$4="All Post",'DATA ENTRY'!G838,IF(AND($D$4='DATA ENTRY'!CK838),'DATA ENTRY'!G838,""))))</f>
        <v/>
      </c>
      <c r="S839">
        <f t="shared" si="195"/>
        <v>0</v>
      </c>
      <c r="T839" t="str">
        <f t="shared" si="196"/>
        <v/>
      </c>
      <c r="BZ839" t="str">
        <f t="shared" si="197"/>
        <v/>
      </c>
      <c r="CA839" t="str">
        <f t="shared" si="198"/>
        <v/>
      </c>
      <c r="CB839" s="224">
        <v>833</v>
      </c>
      <c r="CC839" s="3" t="str">
        <f>IF('DATA ENTRY'!CK838="","",IF('DATA ENTRY'!B838="","",IF(AND($CD$4='DATA ENTRY'!CK838,$CG$4='DATA ENTRY'!D838),'DATA ENTRY'!B838,"")))</f>
        <v/>
      </c>
      <c r="CD839" s="3" t="str">
        <f>IF('DATA ENTRY'!CK838="","",IF('DATA ENTRY'!C838="","",IF(AND($CD$4='DATA ENTRY'!CK838,$CG$4='DATA ENTRY'!D838),'DATA ENTRY'!C838,"")))</f>
        <v/>
      </c>
      <c r="CE839" s="4" t="str">
        <f>IF('DATA ENTRY'!CK838="","",IF('DATA ENTRY'!I838="","",IF(AND($CD$4='DATA ENTRY'!CK838,$CG$4='DATA ENTRY'!D838),'DATA ENTRY'!I838,"")))</f>
        <v/>
      </c>
      <c r="CF839" s="4" t="str">
        <f>IF('DATA ENTRY'!CK838="","",IF('DATA ENTRY'!CK838="","",IF(AND($CD$4='DATA ENTRY'!CK838,$CG$4='DATA ENTRY'!D838),'DATA ENTRY'!CK838,"")))</f>
        <v/>
      </c>
      <c r="CG839" s="3" t="str">
        <f>IF('DATA ENTRY'!CK838="","",IF('DATA ENTRY'!N838="","",IF(AND($CD$4='DATA ENTRY'!CK838,$CG$4='DATA ENTRY'!D838),'DATA ENTRY'!N838,"")))</f>
        <v/>
      </c>
      <c r="CH839" s="107" t="str">
        <f>IF('DATA ENTRY'!CK838="","",IF('DATA ENTRY'!O838="","",IF(AND($CD$4='DATA ENTRY'!CK838,$CG$4='DATA ENTRY'!D838),'DATA ENTRY'!O838,"")))</f>
        <v/>
      </c>
      <c r="CI839" s="3" t="str">
        <f>IF('DATA ENTRY'!CK838="","",IF('DATA ENTRY'!P838="","",IF(AND($CD$4='DATA ENTRY'!CK838,$CG$4='DATA ENTRY'!D838),'DATA ENTRY'!P838,"")))</f>
        <v/>
      </c>
      <c r="CJ839" s="107" t="str">
        <f>IF('DATA ENTRY'!CK838="","",IF('DATA ENTRY'!Q838="","",IF(AND($CD$4='DATA ENTRY'!CK838,$CG$4='DATA ENTRY'!D838),'DATA ENTRY'!Q838,"")))</f>
        <v/>
      </c>
      <c r="CK839" s="3" t="str">
        <f>IF('DATA ENTRY'!CK838="","",IF('DATA ENTRY'!R838="","",IF(AND($CD$4='DATA ENTRY'!CK838,$CG$4='DATA ENTRY'!D838),'DATA ENTRY'!R838,"")))</f>
        <v/>
      </c>
      <c r="CL839" s="3" t="str">
        <f>IF('DATA ENTRY'!CK838="","",IF('DATA ENTRY'!S838="","",IF(AND($CD$4='DATA ENTRY'!CK838,$CG$4='DATA ENTRY'!D838),'DATA ENTRY'!S838,"")))</f>
        <v/>
      </c>
      <c r="CM839" s="3" t="str">
        <f>IF('DATA ENTRY'!CK838="","",IF('DATA ENTRY'!E838="","",IF(AND($CD$4='DATA ENTRY'!CK838,$CG$4='DATA ENTRY'!D838),'DATA ENTRY'!E838,"")))</f>
        <v/>
      </c>
      <c r="CN839" s="3" t="str">
        <f>IF('DATA ENTRY'!CK838="","",IF('DATA ENTRY'!W838="","",IF(AND($CD$4='DATA ENTRY'!CK838,$CG$4='DATA ENTRY'!D838),'DATA ENTRY'!W838,"")))</f>
        <v/>
      </c>
      <c r="CO839" s="3" t="str">
        <f>IF('DATA ENTRY'!CK838="","",IF('DATA ENTRY'!X838="","",IF(AND($CD$4='DATA ENTRY'!CK838,$CG$4='DATA ENTRY'!D838),'DATA ENTRY'!X838,"")))</f>
        <v/>
      </c>
      <c r="CP839" s="108" t="str">
        <f t="shared" si="199"/>
        <v/>
      </c>
      <c r="CQ839" s="108" t="str">
        <f>IF('DATA ENTRY'!CK838="","",IF('DATA ENTRY'!G838="","",IF(AND($CD$4='DATA ENTRY'!CK838,$CG$4='DATA ENTRY'!D838),'DATA ENTRY'!G838,"")))</f>
        <v/>
      </c>
      <c r="CR839" s="230" t="str">
        <f>IF('DATA ENTRY'!CK838="","",IF('DATA ENTRY'!D838="","",IF(AND($CD$4='DATA ENTRY'!CK838,$CG$4='DATA ENTRY'!D838),'DATA ENTRY'!D838,"")))</f>
        <v/>
      </c>
      <c r="CS839">
        <f t="shared" si="200"/>
        <v>0</v>
      </c>
      <c r="CT839">
        <f t="shared" si="201"/>
        <v>0</v>
      </c>
      <c r="CV839" s="139"/>
      <c r="CX839">
        <f t="shared" si="202"/>
        <v>0</v>
      </c>
      <c r="DB839" t="str">
        <f t="shared" si="209"/>
        <v/>
      </c>
      <c r="DC839" t="str">
        <f t="shared" si="210"/>
        <v/>
      </c>
      <c r="DD839" s="224">
        <v>833</v>
      </c>
      <c r="DE839" s="3" t="str">
        <f>IF('DATA ENTRY'!CK838="","",IF('DATA ENTRY'!B838="","",IF(AND($DF$4='DATA ENTRY'!D838),'DATA ENTRY'!B838,"")))</f>
        <v/>
      </c>
      <c r="DF839" s="3" t="str">
        <f>IF('DATA ENTRY'!CK838="","",IF('DATA ENTRY'!C838="","",IF(AND($DF$4='DATA ENTRY'!D838),'DATA ENTRY'!C838,"")))</f>
        <v/>
      </c>
      <c r="DG839" s="4" t="str">
        <f>IF('DATA ENTRY'!CK838="","",IF('DATA ENTRY'!I838="","",IF(AND($DF$4='DATA ENTRY'!D838),'DATA ENTRY'!I838,"")))</f>
        <v/>
      </c>
      <c r="DH839" s="4" t="str">
        <f>IF('DATA ENTRY'!CK838="","",IF('DATA ENTRY'!CK838="","",IF(AND($DF$4='DATA ENTRY'!D838),'DATA ENTRY'!CK838,"")))</f>
        <v/>
      </c>
      <c r="DI839" s="3" t="str">
        <f>IF('DATA ENTRY'!CK838="","",IF('DATA ENTRY'!N838="","",IF(AND($DF$4='DATA ENTRY'!D838),'DATA ENTRY'!N838,"")))</f>
        <v/>
      </c>
      <c r="DJ839" s="107" t="str">
        <f>IF('DATA ENTRY'!CK838="","",IF('DATA ENTRY'!O838="","",IF(AND($DF$4='DATA ENTRY'!D838),'DATA ENTRY'!O838,"")))</f>
        <v/>
      </c>
      <c r="DK839" s="3" t="str">
        <f>IF('DATA ENTRY'!CK838="","",IF('DATA ENTRY'!P838="","",IF(AND($DF$4='DATA ENTRY'!D838),'DATA ENTRY'!P838,"")))</f>
        <v/>
      </c>
      <c r="DL839" s="107" t="str">
        <f>IF('DATA ENTRY'!CK838="","",IF('DATA ENTRY'!Q838="","",IF(AND($DF$4='DATA ENTRY'!D838),'DATA ENTRY'!Q838,"")))</f>
        <v/>
      </c>
      <c r="DM839" s="3" t="str">
        <f>IF('DATA ENTRY'!CK838="","",IF('DATA ENTRY'!R838="","",IF(AND($DF$4='DATA ENTRY'!D838),'DATA ENTRY'!R838,"")))</f>
        <v/>
      </c>
      <c r="DN839" s="107" t="str">
        <f>IF('DATA ENTRY'!CK838="","",IF('DATA ENTRY'!S838="","",IF(AND($DF$4='DATA ENTRY'!D838),'DATA ENTRY'!S838,"")))</f>
        <v/>
      </c>
      <c r="DO839" s="3" t="str">
        <f>IF('DATA ENTRY'!CK838="","",IF('DATA ENTRY'!E838="","",IF(AND($DF$4='DATA ENTRY'!D838),'DATA ENTRY'!E838,"")))</f>
        <v/>
      </c>
      <c r="DP839" s="3" t="str">
        <f>IF('DATA ENTRY'!CK838="","",IF('DATA ENTRY'!D838="","",IF(AND($DF$4='DATA ENTRY'!D838),'DATA ENTRY'!D838,"")))</f>
        <v/>
      </c>
      <c r="DQ839" s="3" t="str">
        <f>IF('DATA ENTRY'!CK838="","",IF('DATA ENTRY'!W838="","",IF(AND($DF$4='DATA ENTRY'!D838),'DATA ENTRY'!W838,"")))</f>
        <v/>
      </c>
      <c r="DR839" s="3" t="str">
        <f>IF('DATA ENTRY'!CK838="","",IF('DATA ENTRY'!X838="","",IF(AND($DF$4='DATA ENTRY'!D838),'DATA ENTRY'!X838,"")))</f>
        <v/>
      </c>
      <c r="DS839" s="108" t="str">
        <f t="shared" si="203"/>
        <v/>
      </c>
      <c r="DT839" s="108" t="str">
        <f>IF('DATA ENTRY'!CK838="","",IF('DATA ENTRY'!D838="","",IF(AND($DF$4='DATA ENTRY'!D838),'DATA ENTRY'!G838,"")))</f>
        <v/>
      </c>
      <c r="DY839">
        <f t="shared" si="204"/>
        <v>0</v>
      </c>
      <c r="EB839" t="str">
        <f t="shared" si="205"/>
        <v/>
      </c>
      <c r="EC839" t="str">
        <f t="shared" si="206"/>
        <v/>
      </c>
      <c r="ED839" s="224">
        <v>833</v>
      </c>
      <c r="EE839" s="3" t="str">
        <f>IF('DATA ENTRY'!CK838="","",IF('DATA ENTRY'!B838="","",IF(AND($EF$4='DATA ENTRY'!G838,$EH$4='DATA ENTRY'!F838),'DATA ENTRY'!B838,"")))</f>
        <v/>
      </c>
      <c r="EF839" s="3" t="str">
        <f>IF('DATA ENTRY'!CK838="","",IF('DATA ENTRY'!C838="","",IF(AND($EF$4='DATA ENTRY'!G838,$EH$4='DATA ENTRY'!F838),'DATA ENTRY'!C838,"")))</f>
        <v/>
      </c>
      <c r="EG839" s="4" t="str">
        <f>IF('DATA ENTRY'!CK838="","",IF('DATA ENTRY'!I838="","",IF(AND($EF$4='DATA ENTRY'!G838,$EH$4='DATA ENTRY'!F838),'DATA ENTRY'!I838,"")))</f>
        <v/>
      </c>
      <c r="EH839" s="4" t="str">
        <f>IF('DATA ENTRY'!CK838="","",IF('DATA ENTRY'!CK838="","",IF(AND($EF$4='DATA ENTRY'!G838,$EH$4='DATA ENTRY'!F838),'DATA ENTRY'!CK838,"")))</f>
        <v/>
      </c>
      <c r="EI839" s="3" t="str">
        <f>IF('DATA ENTRY'!CK838="","",IF('DATA ENTRY'!N838="","",IF(AND($EF$4='DATA ENTRY'!G838,$EH$4='DATA ENTRY'!F838),'DATA ENTRY'!N838,"")))</f>
        <v/>
      </c>
      <c r="EJ839" s="107" t="str">
        <f>IF('DATA ENTRY'!CK838="","",IF('DATA ENTRY'!O838="","",IF(AND($EF$4='DATA ENTRY'!G838,$EH$4='DATA ENTRY'!F838),'DATA ENTRY'!O838,"")))</f>
        <v/>
      </c>
      <c r="EK839" s="3" t="str">
        <f>IF('DATA ENTRY'!CK838="","",IF('DATA ENTRY'!P838="","",IF(AND($EF$4='DATA ENTRY'!G838,$EH$4='DATA ENTRY'!F838),'DATA ENTRY'!P838,"")))</f>
        <v/>
      </c>
      <c r="EL839" s="107" t="str">
        <f>IF('DATA ENTRY'!CK838="","",IF('DATA ENTRY'!Q838="","",IF(AND($EF$4='DATA ENTRY'!G838,$EH$4='DATA ENTRY'!F838),'DATA ENTRY'!Q838,"")))</f>
        <v/>
      </c>
      <c r="EM839" s="3" t="str">
        <f>IF('DATA ENTRY'!CK838="","",IF('DATA ENTRY'!R838="","",IF(AND($EF$4='DATA ENTRY'!G838,$EH$4='DATA ENTRY'!F838),'DATA ENTRY'!R838,"")))</f>
        <v/>
      </c>
      <c r="EN839" s="107" t="str">
        <f>IF('DATA ENTRY'!CK838="","",IF('DATA ENTRY'!S838="","",IF(AND($EF$4='DATA ENTRY'!G838,$EH$4='DATA ENTRY'!F838),'DATA ENTRY'!S838,"")))</f>
        <v/>
      </c>
      <c r="EO839" s="3" t="str">
        <f>IF('DATA ENTRY'!CK838="","",IF('DATA ENTRY'!E838="","",IF(AND($EF$4='DATA ENTRY'!G838,$EH$4='DATA ENTRY'!F838),'DATA ENTRY'!E838,"")))</f>
        <v/>
      </c>
      <c r="EP839" s="3" t="str">
        <f>IF('DATA ENTRY'!CK838="","",IF('DATA ENTRY'!D838="","",IF(AND($EF$4='DATA ENTRY'!G838,$EH$4='DATA ENTRY'!F838),'DATA ENTRY'!D838,"")))</f>
        <v/>
      </c>
      <c r="EQ839" s="3" t="str">
        <f>IF('DATA ENTRY'!CK838="","",IF('DATA ENTRY'!W838="","",IF(AND($EF$4='DATA ENTRY'!G838,$EH$4='DATA ENTRY'!F838),'DATA ENTRY'!W838,"")))</f>
        <v/>
      </c>
      <c r="ER839" s="3" t="str">
        <f>IF('DATA ENTRY'!CK838="","",IF('DATA ENTRY'!X838="","",IF(AND($EF$4='DATA ENTRY'!G838,$EH$4='DATA ENTRY'!F838),'DATA ENTRY'!X838,"")))</f>
        <v/>
      </c>
      <c r="ES839" s="108" t="str">
        <f t="shared" si="207"/>
        <v/>
      </c>
      <c r="ET839" s="108" t="str">
        <f>IF('DATA ENTRY'!CK838="","",IF('DATA ENTRY'!D838="","",IF(AND($EF$4='DATA ENTRY'!G838,$EH$4='DATA ENTRY'!F838),'DATA ENTRY'!G838,"")))</f>
        <v/>
      </c>
      <c r="EY839">
        <f t="shared" si="208"/>
        <v>0</v>
      </c>
    </row>
    <row r="840" spans="1:155">
      <c r="A840" t="str">
        <f>IF(S840=0,"",1+(MAX($A$7:A839)))</f>
        <v/>
      </c>
      <c r="B840" s="224">
        <v>834</v>
      </c>
      <c r="C840" s="3" t="str">
        <f>IF('DATA ENTRY'!CK839="","",IF('DATA ENTRY'!B839="","",IF($D$4="All Post",'DATA ENTRY'!B839,IF(AND($D$4='DATA ENTRY'!CK839),'DATA ENTRY'!B839,""))))</f>
        <v/>
      </c>
      <c r="D840" s="3" t="str">
        <f>IF('DATA ENTRY'!CK839="","",IF('DATA ENTRY'!C839="","",IF($D$4="All Post",'DATA ENTRY'!C839,IF(AND($D$4='DATA ENTRY'!CK839),'DATA ENTRY'!C839,""))))</f>
        <v/>
      </c>
      <c r="E840" s="4" t="str">
        <f>IF('DATA ENTRY'!CK839="","",IF('DATA ENTRY'!I839="","",IF($D$4="All Post",'DATA ENTRY'!I839,IF(AND($D$4='DATA ENTRY'!CK839),'DATA ENTRY'!I839,""))))</f>
        <v/>
      </c>
      <c r="F840" s="4" t="str">
        <f>IF('DATA ENTRY'!CK839="","",IF('DATA ENTRY'!CK839="","",IF($D$4="All Post",'DATA ENTRY'!CK839,IF(AND($D$4='DATA ENTRY'!CK839),'DATA ENTRY'!CK839,""))))</f>
        <v/>
      </c>
      <c r="G840" s="3" t="str">
        <f>IF('DATA ENTRY'!CK839="","",IF('DATA ENTRY'!N839="","",IF($D$4="All Post",'DATA ENTRY'!N839,IF(AND($D$4='DATA ENTRY'!CK839),'DATA ENTRY'!N839,""))))</f>
        <v/>
      </c>
      <c r="H840" s="107" t="str">
        <f>IF('DATA ENTRY'!CK839="","",IF('DATA ENTRY'!O839="","",IF($D$4="All Post",'DATA ENTRY'!O839,IF(AND($D$4='DATA ENTRY'!CK839),'DATA ENTRY'!O839,""))))</f>
        <v/>
      </c>
      <c r="I840" s="3" t="str">
        <f>IF('DATA ENTRY'!CK839="","",IF('DATA ENTRY'!P839="","",IF($D$4="All Post",'DATA ENTRY'!P839,IF(AND($D$4='DATA ENTRY'!CK839),'DATA ENTRY'!P839,""))))</f>
        <v/>
      </c>
      <c r="J840" s="107" t="str">
        <f>IF('DATA ENTRY'!CK839="","",IF('DATA ENTRY'!Q839="","",IF($D$4="All Post",'DATA ENTRY'!Q839,IF(AND($D$4='DATA ENTRY'!CK839),'DATA ENTRY'!Q839,""))))</f>
        <v/>
      </c>
      <c r="K840" s="3" t="str">
        <f>IF('DATA ENTRY'!CK839="","",IF('DATA ENTRY'!R839="","",IF($D$4="All Post",'DATA ENTRY'!R839,IF(AND($D$4='DATA ENTRY'!CK839),'DATA ENTRY'!R839,""))))</f>
        <v/>
      </c>
      <c r="L840" s="3" t="str">
        <f>IF('DATA ENTRY'!CK839="","",IF('DATA ENTRY'!S839="","",IF($D$4="All Post",'DATA ENTRY'!S839,IF(AND($D$4='DATA ENTRY'!CK839),'DATA ENTRY'!S839,""))))</f>
        <v/>
      </c>
      <c r="M840" s="3" t="str">
        <f>IF('DATA ENTRY'!CK839="","",IF('DATA ENTRY'!E839="","",IF($D$4="All Post",'DATA ENTRY'!E839,IF(AND($D$4='DATA ENTRY'!CK839),'DATA ENTRY'!E839,""))))</f>
        <v/>
      </c>
      <c r="N840" s="3" t="str">
        <f>IF('DATA ENTRY'!CK839="","",IF('DATA ENTRY'!W839="","",IF($D$4="All Post",'DATA ENTRY'!W839,IF(AND($D$4='DATA ENTRY'!CK839),'DATA ENTRY'!W839,""))))</f>
        <v/>
      </c>
      <c r="O840" s="3" t="str">
        <f>IF('DATA ENTRY'!CK839="","",IF('DATA ENTRY'!X839="","",IF($D$4="All Post",'DATA ENTRY'!X839,IF(AND($D$4='DATA ENTRY'!CK839),'DATA ENTRY'!X839,""))))</f>
        <v/>
      </c>
      <c r="P840" s="3" t="str">
        <f>IF('DATA ENTRY'!CK839="","",IF('DATA ENTRY'!G839="","",IF($D$4="All Post",'DATA ENTRY'!G839,IF(AND($D$4='DATA ENTRY'!CK839),'DATA ENTRY'!G839,""))))</f>
        <v/>
      </c>
      <c r="S840">
        <f t="shared" ref="S840:S903" si="211">IF($D$4=F840,1,IF(T840="All Post",1,0))</f>
        <v>0</v>
      </c>
      <c r="T840" t="str">
        <f t="shared" ref="T840:T903" si="212">IF(AND(C840="",F840=""),"","All Post")</f>
        <v/>
      </c>
      <c r="BZ840" t="str">
        <f t="shared" ref="BZ840:BZ903" si="213">IF(CE840="","",RANK(CE840,$CE$7:$CE$211,1))</f>
        <v/>
      </c>
      <c r="CA840" t="str">
        <f t="shared" ref="CA840:CA903" si="214">IF(CX840=0,"",CX840)</f>
        <v/>
      </c>
      <c r="CB840" s="224">
        <v>834</v>
      </c>
      <c r="CC840" s="3" t="str">
        <f>IF('DATA ENTRY'!CK839="","",IF('DATA ENTRY'!B839="","",IF(AND($CD$4='DATA ENTRY'!CK839,$CG$4='DATA ENTRY'!D839),'DATA ENTRY'!B839,"")))</f>
        <v/>
      </c>
      <c r="CD840" s="3" t="str">
        <f>IF('DATA ENTRY'!CK839="","",IF('DATA ENTRY'!C839="","",IF(AND($CD$4='DATA ENTRY'!CK839,$CG$4='DATA ENTRY'!D839),'DATA ENTRY'!C839,"")))</f>
        <v/>
      </c>
      <c r="CE840" s="4" t="str">
        <f>IF('DATA ENTRY'!CK839="","",IF('DATA ENTRY'!I839="","",IF(AND($CD$4='DATA ENTRY'!CK839,$CG$4='DATA ENTRY'!D839),'DATA ENTRY'!I839,"")))</f>
        <v/>
      </c>
      <c r="CF840" s="4" t="str">
        <f>IF('DATA ENTRY'!CK839="","",IF('DATA ENTRY'!CK839="","",IF(AND($CD$4='DATA ENTRY'!CK839,$CG$4='DATA ENTRY'!D839),'DATA ENTRY'!CK839,"")))</f>
        <v/>
      </c>
      <c r="CG840" s="3" t="str">
        <f>IF('DATA ENTRY'!CK839="","",IF('DATA ENTRY'!N839="","",IF(AND($CD$4='DATA ENTRY'!CK839,$CG$4='DATA ENTRY'!D839),'DATA ENTRY'!N839,"")))</f>
        <v/>
      </c>
      <c r="CH840" s="107" t="str">
        <f>IF('DATA ENTRY'!CK839="","",IF('DATA ENTRY'!O839="","",IF(AND($CD$4='DATA ENTRY'!CK839,$CG$4='DATA ENTRY'!D839),'DATA ENTRY'!O839,"")))</f>
        <v/>
      </c>
      <c r="CI840" s="3" t="str">
        <f>IF('DATA ENTRY'!CK839="","",IF('DATA ENTRY'!P839="","",IF(AND($CD$4='DATA ENTRY'!CK839,$CG$4='DATA ENTRY'!D839),'DATA ENTRY'!P839,"")))</f>
        <v/>
      </c>
      <c r="CJ840" s="107" t="str">
        <f>IF('DATA ENTRY'!CK839="","",IF('DATA ENTRY'!Q839="","",IF(AND($CD$4='DATA ENTRY'!CK839,$CG$4='DATA ENTRY'!D839),'DATA ENTRY'!Q839,"")))</f>
        <v/>
      </c>
      <c r="CK840" s="3" t="str">
        <f>IF('DATA ENTRY'!CK839="","",IF('DATA ENTRY'!R839="","",IF(AND($CD$4='DATA ENTRY'!CK839,$CG$4='DATA ENTRY'!D839),'DATA ENTRY'!R839,"")))</f>
        <v/>
      </c>
      <c r="CL840" s="3" t="str">
        <f>IF('DATA ENTRY'!CK839="","",IF('DATA ENTRY'!S839="","",IF(AND($CD$4='DATA ENTRY'!CK839,$CG$4='DATA ENTRY'!D839),'DATA ENTRY'!S839,"")))</f>
        <v/>
      </c>
      <c r="CM840" s="3" t="str">
        <f>IF('DATA ENTRY'!CK839="","",IF('DATA ENTRY'!E839="","",IF(AND($CD$4='DATA ENTRY'!CK839,$CG$4='DATA ENTRY'!D839),'DATA ENTRY'!E839,"")))</f>
        <v/>
      </c>
      <c r="CN840" s="3" t="str">
        <f>IF('DATA ENTRY'!CK839="","",IF('DATA ENTRY'!W839="","",IF(AND($CD$4='DATA ENTRY'!CK839,$CG$4='DATA ENTRY'!D839),'DATA ENTRY'!W839,"")))</f>
        <v/>
      </c>
      <c r="CO840" s="3" t="str">
        <f>IF('DATA ENTRY'!CK839="","",IF('DATA ENTRY'!X839="","",IF(AND($CD$4='DATA ENTRY'!CK839,$CG$4='DATA ENTRY'!D839),'DATA ENTRY'!X839,"")))</f>
        <v/>
      </c>
      <c r="CP840" s="108" t="str">
        <f t="shared" ref="CP840:CP903" si="215">IFERROR(IF(CF840="","",SUM(CH840*75%+CJ840*25%)),"")</f>
        <v/>
      </c>
      <c r="CQ840" s="108" t="str">
        <f>IF('DATA ENTRY'!CK839="","",IF('DATA ENTRY'!G839="","",IF(AND($CD$4='DATA ENTRY'!CK839,$CG$4='DATA ENTRY'!D839),'DATA ENTRY'!G839,"")))</f>
        <v/>
      </c>
      <c r="CR840" s="230" t="str">
        <f>IF('DATA ENTRY'!CK839="","",IF('DATA ENTRY'!D839="","",IF(AND($CD$4='DATA ENTRY'!CK839,$CG$4='DATA ENTRY'!D839),'DATA ENTRY'!D839,"")))</f>
        <v/>
      </c>
      <c r="CS840">
        <f t="shared" ref="CS840:CS903" si="216">SUMPRODUCT((CP840&lt;$CP$7:$CP$211)/COUNTIF($CP$7:$CP$211,$CP$7:$CP$211))</f>
        <v>0</v>
      </c>
      <c r="CT840">
        <f t="shared" ref="CT840:CT903" si="217">SUMPRODUCT((CE840&lt;$CE$7:$CE$211)/COUNTIF($CE$7:$CE$211,$CE$7:$CE$211))</f>
        <v>0</v>
      </c>
      <c r="CV840" s="139"/>
      <c r="CX840">
        <f t="shared" ref="CX840:CX903" si="218">IF($CD$4=CF840,1,0)</f>
        <v>0</v>
      </c>
      <c r="DB840" t="str">
        <f t="shared" si="209"/>
        <v/>
      </c>
      <c r="DC840" t="str">
        <f t="shared" si="210"/>
        <v/>
      </c>
      <c r="DD840" s="224">
        <v>834</v>
      </c>
      <c r="DE840" s="3" t="str">
        <f>IF('DATA ENTRY'!CK839="","",IF('DATA ENTRY'!B839="","",IF(AND($DF$4='DATA ENTRY'!D839),'DATA ENTRY'!B839,"")))</f>
        <v/>
      </c>
      <c r="DF840" s="3" t="str">
        <f>IF('DATA ENTRY'!CK839="","",IF('DATA ENTRY'!C839="","",IF(AND($DF$4='DATA ENTRY'!D839),'DATA ENTRY'!C839,"")))</f>
        <v/>
      </c>
      <c r="DG840" s="4" t="str">
        <f>IF('DATA ENTRY'!CK839="","",IF('DATA ENTRY'!I839="","",IF(AND($DF$4='DATA ENTRY'!D839),'DATA ENTRY'!I839,"")))</f>
        <v/>
      </c>
      <c r="DH840" s="4" t="str">
        <f>IF('DATA ENTRY'!CK839="","",IF('DATA ENTRY'!CK839="","",IF(AND($DF$4='DATA ENTRY'!D839),'DATA ENTRY'!CK839,"")))</f>
        <v/>
      </c>
      <c r="DI840" s="3" t="str">
        <f>IF('DATA ENTRY'!CK839="","",IF('DATA ENTRY'!N839="","",IF(AND($DF$4='DATA ENTRY'!D839),'DATA ENTRY'!N839,"")))</f>
        <v/>
      </c>
      <c r="DJ840" s="107" t="str">
        <f>IF('DATA ENTRY'!CK839="","",IF('DATA ENTRY'!O839="","",IF(AND($DF$4='DATA ENTRY'!D839),'DATA ENTRY'!O839,"")))</f>
        <v/>
      </c>
      <c r="DK840" s="3" t="str">
        <f>IF('DATA ENTRY'!CK839="","",IF('DATA ENTRY'!P839="","",IF(AND($DF$4='DATA ENTRY'!D839),'DATA ENTRY'!P839,"")))</f>
        <v/>
      </c>
      <c r="DL840" s="107" t="str">
        <f>IF('DATA ENTRY'!CK839="","",IF('DATA ENTRY'!Q839="","",IF(AND($DF$4='DATA ENTRY'!D839),'DATA ENTRY'!Q839,"")))</f>
        <v/>
      </c>
      <c r="DM840" s="3" t="str">
        <f>IF('DATA ENTRY'!CK839="","",IF('DATA ENTRY'!R839="","",IF(AND($DF$4='DATA ENTRY'!D839),'DATA ENTRY'!R839,"")))</f>
        <v/>
      </c>
      <c r="DN840" s="107" t="str">
        <f>IF('DATA ENTRY'!CK839="","",IF('DATA ENTRY'!S839="","",IF(AND($DF$4='DATA ENTRY'!D839),'DATA ENTRY'!S839,"")))</f>
        <v/>
      </c>
      <c r="DO840" s="3" t="str">
        <f>IF('DATA ENTRY'!CK839="","",IF('DATA ENTRY'!E839="","",IF(AND($DF$4='DATA ENTRY'!D839),'DATA ENTRY'!E839,"")))</f>
        <v/>
      </c>
      <c r="DP840" s="3" t="str">
        <f>IF('DATA ENTRY'!CK839="","",IF('DATA ENTRY'!D839="","",IF(AND($DF$4='DATA ENTRY'!D839),'DATA ENTRY'!D839,"")))</f>
        <v/>
      </c>
      <c r="DQ840" s="3" t="str">
        <f>IF('DATA ENTRY'!CK839="","",IF('DATA ENTRY'!W839="","",IF(AND($DF$4='DATA ENTRY'!D839),'DATA ENTRY'!W839,"")))</f>
        <v/>
      </c>
      <c r="DR840" s="3" t="str">
        <f>IF('DATA ENTRY'!CK839="","",IF('DATA ENTRY'!X839="","",IF(AND($DF$4='DATA ENTRY'!D839),'DATA ENTRY'!X839,"")))</f>
        <v/>
      </c>
      <c r="DS840" s="108" t="str">
        <f t="shared" ref="DS840:DS903" si="219">IFERROR(IF(DH840="","",SUM(DJ840*75%+DL840*25%)),"")</f>
        <v/>
      </c>
      <c r="DT840" s="108" t="str">
        <f>IF('DATA ENTRY'!CK839="","",IF('DATA ENTRY'!D839="","",IF(AND($DF$4='DATA ENTRY'!D839),'DATA ENTRY'!G839,"")))</f>
        <v/>
      </c>
      <c r="DY840">
        <f t="shared" ref="DY840:DY903" si="220">IF($DF$4="",0,IF($DF$4=DP840,1,0))</f>
        <v>0</v>
      </c>
      <c r="EB840" t="str">
        <f t="shared" ref="EB840:EB903" si="221">IF(EG840="","",RANK(EG840,$EG$7:$EG$211,1))</f>
        <v/>
      </c>
      <c r="EC840" t="str">
        <f t="shared" ref="EC840:EC903" si="222">IF(EY840=0,"",EY840)</f>
        <v/>
      </c>
      <c r="ED840" s="224">
        <v>834</v>
      </c>
      <c r="EE840" s="3" t="str">
        <f>IF('DATA ENTRY'!CK839="","",IF('DATA ENTRY'!B839="","",IF(AND($EF$4='DATA ENTRY'!G839,$EH$4='DATA ENTRY'!F839),'DATA ENTRY'!B839,"")))</f>
        <v/>
      </c>
      <c r="EF840" s="3" t="str">
        <f>IF('DATA ENTRY'!CK839="","",IF('DATA ENTRY'!C839="","",IF(AND($EF$4='DATA ENTRY'!G839,$EH$4='DATA ENTRY'!F839),'DATA ENTRY'!C839,"")))</f>
        <v/>
      </c>
      <c r="EG840" s="4" t="str">
        <f>IF('DATA ENTRY'!CK839="","",IF('DATA ENTRY'!I839="","",IF(AND($EF$4='DATA ENTRY'!G839,$EH$4='DATA ENTRY'!F839),'DATA ENTRY'!I839,"")))</f>
        <v/>
      </c>
      <c r="EH840" s="4" t="str">
        <f>IF('DATA ENTRY'!CK839="","",IF('DATA ENTRY'!CK839="","",IF(AND($EF$4='DATA ENTRY'!G839,$EH$4='DATA ENTRY'!F839),'DATA ENTRY'!CK839,"")))</f>
        <v/>
      </c>
      <c r="EI840" s="3" t="str">
        <f>IF('DATA ENTRY'!CK839="","",IF('DATA ENTRY'!N839="","",IF(AND($EF$4='DATA ENTRY'!G839,$EH$4='DATA ENTRY'!F839),'DATA ENTRY'!N839,"")))</f>
        <v/>
      </c>
      <c r="EJ840" s="107" t="str">
        <f>IF('DATA ENTRY'!CK839="","",IF('DATA ENTRY'!O839="","",IF(AND($EF$4='DATA ENTRY'!G839,$EH$4='DATA ENTRY'!F839),'DATA ENTRY'!O839,"")))</f>
        <v/>
      </c>
      <c r="EK840" s="3" t="str">
        <f>IF('DATA ENTRY'!CK839="","",IF('DATA ENTRY'!P839="","",IF(AND($EF$4='DATA ENTRY'!G839,$EH$4='DATA ENTRY'!F839),'DATA ENTRY'!P839,"")))</f>
        <v/>
      </c>
      <c r="EL840" s="107" t="str">
        <f>IF('DATA ENTRY'!CK839="","",IF('DATA ENTRY'!Q839="","",IF(AND($EF$4='DATA ENTRY'!G839,$EH$4='DATA ENTRY'!F839),'DATA ENTRY'!Q839,"")))</f>
        <v/>
      </c>
      <c r="EM840" s="3" t="str">
        <f>IF('DATA ENTRY'!CK839="","",IF('DATA ENTRY'!R839="","",IF(AND($EF$4='DATA ENTRY'!G839,$EH$4='DATA ENTRY'!F839),'DATA ENTRY'!R839,"")))</f>
        <v/>
      </c>
      <c r="EN840" s="107" t="str">
        <f>IF('DATA ENTRY'!CK839="","",IF('DATA ENTRY'!S839="","",IF(AND($EF$4='DATA ENTRY'!G839,$EH$4='DATA ENTRY'!F839),'DATA ENTRY'!S839,"")))</f>
        <v/>
      </c>
      <c r="EO840" s="3" t="str">
        <f>IF('DATA ENTRY'!CK839="","",IF('DATA ENTRY'!E839="","",IF(AND($EF$4='DATA ENTRY'!G839,$EH$4='DATA ENTRY'!F839),'DATA ENTRY'!E839,"")))</f>
        <v/>
      </c>
      <c r="EP840" s="3" t="str">
        <f>IF('DATA ENTRY'!CK839="","",IF('DATA ENTRY'!D839="","",IF(AND($EF$4='DATA ENTRY'!G839,$EH$4='DATA ENTRY'!F839),'DATA ENTRY'!D839,"")))</f>
        <v/>
      </c>
      <c r="EQ840" s="3" t="str">
        <f>IF('DATA ENTRY'!CK839="","",IF('DATA ENTRY'!W839="","",IF(AND($EF$4='DATA ENTRY'!G839,$EH$4='DATA ENTRY'!F839),'DATA ENTRY'!W839,"")))</f>
        <v/>
      </c>
      <c r="ER840" s="3" t="str">
        <f>IF('DATA ENTRY'!CK839="","",IF('DATA ENTRY'!X839="","",IF(AND($EF$4='DATA ENTRY'!G839,$EH$4='DATA ENTRY'!F839),'DATA ENTRY'!X839,"")))</f>
        <v/>
      </c>
      <c r="ES840" s="108" t="str">
        <f t="shared" ref="ES840:ES903" si="223">IFERROR(IF(EH840="","",SUM(EJ840*75%+EL840*25%)),"")</f>
        <v/>
      </c>
      <c r="ET840" s="108" t="str">
        <f>IF('DATA ENTRY'!CK839="","",IF('DATA ENTRY'!D839="","",IF(AND($EF$4='DATA ENTRY'!G839,$EH$4='DATA ENTRY'!F839),'DATA ENTRY'!G839,"")))</f>
        <v/>
      </c>
      <c r="EY840">
        <f t="shared" ref="EY840:EY903" si="224">IF($DF$4="",0,IF($DF$4=EP840,1,0))</f>
        <v>0</v>
      </c>
    </row>
    <row r="841" spans="1:155">
      <c r="A841" t="str">
        <f>IF(S841=0,"",1+(MAX($A$7:A840)))</f>
        <v/>
      </c>
      <c r="B841" s="224">
        <v>835</v>
      </c>
      <c r="C841" s="3" t="str">
        <f>IF('DATA ENTRY'!CK840="","",IF('DATA ENTRY'!B840="","",IF($D$4="All Post",'DATA ENTRY'!B840,IF(AND($D$4='DATA ENTRY'!CK840),'DATA ENTRY'!B840,""))))</f>
        <v/>
      </c>
      <c r="D841" s="3" t="str">
        <f>IF('DATA ENTRY'!CK840="","",IF('DATA ENTRY'!C840="","",IF($D$4="All Post",'DATA ENTRY'!C840,IF(AND($D$4='DATA ENTRY'!CK840),'DATA ENTRY'!C840,""))))</f>
        <v/>
      </c>
      <c r="E841" s="4" t="str">
        <f>IF('DATA ENTRY'!CK840="","",IF('DATA ENTRY'!I840="","",IF($D$4="All Post",'DATA ENTRY'!I840,IF(AND($D$4='DATA ENTRY'!CK840),'DATA ENTRY'!I840,""))))</f>
        <v/>
      </c>
      <c r="F841" s="4" t="str">
        <f>IF('DATA ENTRY'!CK840="","",IF('DATA ENTRY'!CK840="","",IF($D$4="All Post",'DATA ENTRY'!CK840,IF(AND($D$4='DATA ENTRY'!CK840),'DATA ENTRY'!CK840,""))))</f>
        <v/>
      </c>
      <c r="G841" s="3" t="str">
        <f>IF('DATA ENTRY'!CK840="","",IF('DATA ENTRY'!N840="","",IF($D$4="All Post",'DATA ENTRY'!N840,IF(AND($D$4='DATA ENTRY'!CK840),'DATA ENTRY'!N840,""))))</f>
        <v/>
      </c>
      <c r="H841" s="107" t="str">
        <f>IF('DATA ENTRY'!CK840="","",IF('DATA ENTRY'!O840="","",IF($D$4="All Post",'DATA ENTRY'!O840,IF(AND($D$4='DATA ENTRY'!CK840),'DATA ENTRY'!O840,""))))</f>
        <v/>
      </c>
      <c r="I841" s="3" t="str">
        <f>IF('DATA ENTRY'!CK840="","",IF('DATA ENTRY'!P840="","",IF($D$4="All Post",'DATA ENTRY'!P840,IF(AND($D$4='DATA ENTRY'!CK840),'DATA ENTRY'!P840,""))))</f>
        <v/>
      </c>
      <c r="J841" s="107" t="str">
        <f>IF('DATA ENTRY'!CK840="","",IF('DATA ENTRY'!Q840="","",IF($D$4="All Post",'DATA ENTRY'!Q840,IF(AND($D$4='DATA ENTRY'!CK840),'DATA ENTRY'!Q840,""))))</f>
        <v/>
      </c>
      <c r="K841" s="3" t="str">
        <f>IF('DATA ENTRY'!CK840="","",IF('DATA ENTRY'!R840="","",IF($D$4="All Post",'DATA ENTRY'!R840,IF(AND($D$4='DATA ENTRY'!CK840),'DATA ENTRY'!R840,""))))</f>
        <v/>
      </c>
      <c r="L841" s="3" t="str">
        <f>IF('DATA ENTRY'!CK840="","",IF('DATA ENTRY'!S840="","",IF($D$4="All Post",'DATA ENTRY'!S840,IF(AND($D$4='DATA ENTRY'!CK840),'DATA ENTRY'!S840,""))))</f>
        <v/>
      </c>
      <c r="M841" s="3" t="str">
        <f>IF('DATA ENTRY'!CK840="","",IF('DATA ENTRY'!E840="","",IF($D$4="All Post",'DATA ENTRY'!E840,IF(AND($D$4='DATA ENTRY'!CK840),'DATA ENTRY'!E840,""))))</f>
        <v/>
      </c>
      <c r="N841" s="3" t="str">
        <f>IF('DATA ENTRY'!CK840="","",IF('DATA ENTRY'!W840="","",IF($D$4="All Post",'DATA ENTRY'!W840,IF(AND($D$4='DATA ENTRY'!CK840),'DATA ENTRY'!W840,""))))</f>
        <v/>
      </c>
      <c r="O841" s="3" t="str">
        <f>IF('DATA ENTRY'!CK840="","",IF('DATA ENTRY'!X840="","",IF($D$4="All Post",'DATA ENTRY'!X840,IF(AND($D$4='DATA ENTRY'!CK840),'DATA ENTRY'!X840,""))))</f>
        <v/>
      </c>
      <c r="P841" s="3" t="str">
        <f>IF('DATA ENTRY'!CK840="","",IF('DATA ENTRY'!G840="","",IF($D$4="All Post",'DATA ENTRY'!G840,IF(AND($D$4='DATA ENTRY'!CK840),'DATA ENTRY'!G840,""))))</f>
        <v/>
      </c>
      <c r="S841">
        <f t="shared" si="211"/>
        <v>0</v>
      </c>
      <c r="T841" t="str">
        <f t="shared" si="212"/>
        <v/>
      </c>
      <c r="BZ841" t="str">
        <f t="shared" si="213"/>
        <v/>
      </c>
      <c r="CA841" t="str">
        <f t="shared" si="214"/>
        <v/>
      </c>
      <c r="CB841" s="224">
        <v>835</v>
      </c>
      <c r="CC841" s="3" t="str">
        <f>IF('DATA ENTRY'!CK840="","",IF('DATA ENTRY'!B840="","",IF(AND($CD$4='DATA ENTRY'!CK840,$CG$4='DATA ENTRY'!D840),'DATA ENTRY'!B840,"")))</f>
        <v/>
      </c>
      <c r="CD841" s="3" t="str">
        <f>IF('DATA ENTRY'!CK840="","",IF('DATA ENTRY'!C840="","",IF(AND($CD$4='DATA ENTRY'!CK840,$CG$4='DATA ENTRY'!D840),'DATA ENTRY'!C840,"")))</f>
        <v/>
      </c>
      <c r="CE841" s="4" t="str">
        <f>IF('DATA ENTRY'!CK840="","",IF('DATA ENTRY'!I840="","",IF(AND($CD$4='DATA ENTRY'!CK840,$CG$4='DATA ENTRY'!D840),'DATA ENTRY'!I840,"")))</f>
        <v/>
      </c>
      <c r="CF841" s="4" t="str">
        <f>IF('DATA ENTRY'!CK840="","",IF('DATA ENTRY'!CK840="","",IF(AND($CD$4='DATA ENTRY'!CK840,$CG$4='DATA ENTRY'!D840),'DATA ENTRY'!CK840,"")))</f>
        <v/>
      </c>
      <c r="CG841" s="3" t="str">
        <f>IF('DATA ENTRY'!CK840="","",IF('DATA ENTRY'!N840="","",IF(AND($CD$4='DATA ENTRY'!CK840,$CG$4='DATA ENTRY'!D840),'DATA ENTRY'!N840,"")))</f>
        <v/>
      </c>
      <c r="CH841" s="107" t="str">
        <f>IF('DATA ENTRY'!CK840="","",IF('DATA ENTRY'!O840="","",IF(AND($CD$4='DATA ENTRY'!CK840,$CG$4='DATA ENTRY'!D840),'DATA ENTRY'!O840,"")))</f>
        <v/>
      </c>
      <c r="CI841" s="3" t="str">
        <f>IF('DATA ENTRY'!CK840="","",IF('DATA ENTRY'!P840="","",IF(AND($CD$4='DATA ENTRY'!CK840,$CG$4='DATA ENTRY'!D840),'DATA ENTRY'!P840,"")))</f>
        <v/>
      </c>
      <c r="CJ841" s="107" t="str">
        <f>IF('DATA ENTRY'!CK840="","",IF('DATA ENTRY'!Q840="","",IF(AND($CD$4='DATA ENTRY'!CK840,$CG$4='DATA ENTRY'!D840),'DATA ENTRY'!Q840,"")))</f>
        <v/>
      </c>
      <c r="CK841" s="3" t="str">
        <f>IF('DATA ENTRY'!CK840="","",IF('DATA ENTRY'!R840="","",IF(AND($CD$4='DATA ENTRY'!CK840,$CG$4='DATA ENTRY'!D840),'DATA ENTRY'!R840,"")))</f>
        <v/>
      </c>
      <c r="CL841" s="3" t="str">
        <f>IF('DATA ENTRY'!CK840="","",IF('DATA ENTRY'!S840="","",IF(AND($CD$4='DATA ENTRY'!CK840,$CG$4='DATA ENTRY'!D840),'DATA ENTRY'!S840,"")))</f>
        <v/>
      </c>
      <c r="CM841" s="3" t="str">
        <f>IF('DATA ENTRY'!CK840="","",IF('DATA ENTRY'!E840="","",IF(AND($CD$4='DATA ENTRY'!CK840,$CG$4='DATA ENTRY'!D840),'DATA ENTRY'!E840,"")))</f>
        <v/>
      </c>
      <c r="CN841" s="3" t="str">
        <f>IF('DATA ENTRY'!CK840="","",IF('DATA ENTRY'!W840="","",IF(AND($CD$4='DATA ENTRY'!CK840,$CG$4='DATA ENTRY'!D840),'DATA ENTRY'!W840,"")))</f>
        <v/>
      </c>
      <c r="CO841" s="3" t="str">
        <f>IF('DATA ENTRY'!CK840="","",IF('DATA ENTRY'!X840="","",IF(AND($CD$4='DATA ENTRY'!CK840,$CG$4='DATA ENTRY'!D840),'DATA ENTRY'!X840,"")))</f>
        <v/>
      </c>
      <c r="CP841" s="108" t="str">
        <f t="shared" si="215"/>
        <v/>
      </c>
      <c r="CQ841" s="108" t="str">
        <f>IF('DATA ENTRY'!CK840="","",IF('DATA ENTRY'!G840="","",IF(AND($CD$4='DATA ENTRY'!CK840,$CG$4='DATA ENTRY'!D840),'DATA ENTRY'!G840,"")))</f>
        <v/>
      </c>
      <c r="CR841" s="230" t="str">
        <f>IF('DATA ENTRY'!CK840="","",IF('DATA ENTRY'!D840="","",IF(AND($CD$4='DATA ENTRY'!CK840,$CG$4='DATA ENTRY'!D840),'DATA ENTRY'!D840,"")))</f>
        <v/>
      </c>
      <c r="CS841">
        <f t="shared" si="216"/>
        <v>0</v>
      </c>
      <c r="CT841">
        <f t="shared" si="217"/>
        <v>0</v>
      </c>
      <c r="CV841" s="139"/>
      <c r="CX841">
        <f t="shared" si="218"/>
        <v>0</v>
      </c>
      <c r="DB841" t="str">
        <f t="shared" si="209"/>
        <v/>
      </c>
      <c r="DC841" t="str">
        <f t="shared" si="210"/>
        <v/>
      </c>
      <c r="DD841" s="224">
        <v>835</v>
      </c>
      <c r="DE841" s="3" t="str">
        <f>IF('DATA ENTRY'!CK840="","",IF('DATA ENTRY'!B840="","",IF(AND($DF$4='DATA ENTRY'!D840),'DATA ENTRY'!B840,"")))</f>
        <v/>
      </c>
      <c r="DF841" s="3" t="str">
        <f>IF('DATA ENTRY'!CK840="","",IF('DATA ENTRY'!C840="","",IF(AND($DF$4='DATA ENTRY'!D840),'DATA ENTRY'!C840,"")))</f>
        <v/>
      </c>
      <c r="DG841" s="4" t="str">
        <f>IF('DATA ENTRY'!CK840="","",IF('DATA ENTRY'!I840="","",IF(AND($DF$4='DATA ENTRY'!D840),'DATA ENTRY'!I840,"")))</f>
        <v/>
      </c>
      <c r="DH841" s="4" t="str">
        <f>IF('DATA ENTRY'!CK840="","",IF('DATA ENTRY'!CK840="","",IF(AND($DF$4='DATA ENTRY'!D840),'DATA ENTRY'!CK840,"")))</f>
        <v/>
      </c>
      <c r="DI841" s="3" t="str">
        <f>IF('DATA ENTRY'!CK840="","",IF('DATA ENTRY'!N840="","",IF(AND($DF$4='DATA ENTRY'!D840),'DATA ENTRY'!N840,"")))</f>
        <v/>
      </c>
      <c r="DJ841" s="107" t="str">
        <f>IF('DATA ENTRY'!CK840="","",IF('DATA ENTRY'!O840="","",IF(AND($DF$4='DATA ENTRY'!D840),'DATA ENTRY'!O840,"")))</f>
        <v/>
      </c>
      <c r="DK841" s="3" t="str">
        <f>IF('DATA ENTRY'!CK840="","",IF('DATA ENTRY'!P840="","",IF(AND($DF$4='DATA ENTRY'!D840),'DATA ENTRY'!P840,"")))</f>
        <v/>
      </c>
      <c r="DL841" s="107" t="str">
        <f>IF('DATA ENTRY'!CK840="","",IF('DATA ENTRY'!Q840="","",IF(AND($DF$4='DATA ENTRY'!D840),'DATA ENTRY'!Q840,"")))</f>
        <v/>
      </c>
      <c r="DM841" s="3" t="str">
        <f>IF('DATA ENTRY'!CK840="","",IF('DATA ENTRY'!R840="","",IF(AND($DF$4='DATA ENTRY'!D840),'DATA ENTRY'!R840,"")))</f>
        <v/>
      </c>
      <c r="DN841" s="107" t="str">
        <f>IF('DATA ENTRY'!CK840="","",IF('DATA ENTRY'!S840="","",IF(AND($DF$4='DATA ENTRY'!D840),'DATA ENTRY'!S840,"")))</f>
        <v/>
      </c>
      <c r="DO841" s="3" t="str">
        <f>IF('DATA ENTRY'!CK840="","",IF('DATA ENTRY'!E840="","",IF(AND($DF$4='DATA ENTRY'!D840),'DATA ENTRY'!E840,"")))</f>
        <v/>
      </c>
      <c r="DP841" s="3" t="str">
        <f>IF('DATA ENTRY'!CK840="","",IF('DATA ENTRY'!D840="","",IF(AND($DF$4='DATA ENTRY'!D840),'DATA ENTRY'!D840,"")))</f>
        <v/>
      </c>
      <c r="DQ841" s="3" t="str">
        <f>IF('DATA ENTRY'!CK840="","",IF('DATA ENTRY'!W840="","",IF(AND($DF$4='DATA ENTRY'!D840),'DATA ENTRY'!W840,"")))</f>
        <v/>
      </c>
      <c r="DR841" s="3" t="str">
        <f>IF('DATA ENTRY'!CK840="","",IF('DATA ENTRY'!X840="","",IF(AND($DF$4='DATA ENTRY'!D840),'DATA ENTRY'!X840,"")))</f>
        <v/>
      </c>
      <c r="DS841" s="108" t="str">
        <f t="shared" si="219"/>
        <v/>
      </c>
      <c r="DT841" s="108" t="str">
        <f>IF('DATA ENTRY'!CK840="","",IF('DATA ENTRY'!D840="","",IF(AND($DF$4='DATA ENTRY'!D840),'DATA ENTRY'!G840,"")))</f>
        <v/>
      </c>
      <c r="DY841">
        <f t="shared" si="220"/>
        <v>0</v>
      </c>
      <c r="EB841" t="str">
        <f t="shared" si="221"/>
        <v/>
      </c>
      <c r="EC841" t="str">
        <f t="shared" si="222"/>
        <v/>
      </c>
      <c r="ED841" s="224">
        <v>835</v>
      </c>
      <c r="EE841" s="3" t="str">
        <f>IF('DATA ENTRY'!CK840="","",IF('DATA ENTRY'!B840="","",IF(AND($EF$4='DATA ENTRY'!G840,$EH$4='DATA ENTRY'!F840),'DATA ENTRY'!B840,"")))</f>
        <v/>
      </c>
      <c r="EF841" s="3" t="str">
        <f>IF('DATA ENTRY'!CK840="","",IF('DATA ENTRY'!C840="","",IF(AND($EF$4='DATA ENTRY'!G840,$EH$4='DATA ENTRY'!F840),'DATA ENTRY'!C840,"")))</f>
        <v/>
      </c>
      <c r="EG841" s="4" t="str">
        <f>IF('DATA ENTRY'!CK840="","",IF('DATA ENTRY'!I840="","",IF(AND($EF$4='DATA ENTRY'!G840,$EH$4='DATA ENTRY'!F840),'DATA ENTRY'!I840,"")))</f>
        <v/>
      </c>
      <c r="EH841" s="4" t="str">
        <f>IF('DATA ENTRY'!CK840="","",IF('DATA ENTRY'!CK840="","",IF(AND($EF$4='DATA ENTRY'!G840,$EH$4='DATA ENTRY'!F840),'DATA ENTRY'!CK840,"")))</f>
        <v/>
      </c>
      <c r="EI841" s="3" t="str">
        <f>IF('DATA ENTRY'!CK840="","",IF('DATA ENTRY'!N840="","",IF(AND($EF$4='DATA ENTRY'!G840,$EH$4='DATA ENTRY'!F840),'DATA ENTRY'!N840,"")))</f>
        <v/>
      </c>
      <c r="EJ841" s="107" t="str">
        <f>IF('DATA ENTRY'!CK840="","",IF('DATA ENTRY'!O840="","",IF(AND($EF$4='DATA ENTRY'!G840,$EH$4='DATA ENTRY'!F840),'DATA ENTRY'!O840,"")))</f>
        <v/>
      </c>
      <c r="EK841" s="3" t="str">
        <f>IF('DATA ENTRY'!CK840="","",IF('DATA ENTRY'!P840="","",IF(AND($EF$4='DATA ENTRY'!G840,$EH$4='DATA ENTRY'!F840),'DATA ENTRY'!P840,"")))</f>
        <v/>
      </c>
      <c r="EL841" s="107" t="str">
        <f>IF('DATA ENTRY'!CK840="","",IF('DATA ENTRY'!Q840="","",IF(AND($EF$4='DATA ENTRY'!G840,$EH$4='DATA ENTRY'!F840),'DATA ENTRY'!Q840,"")))</f>
        <v/>
      </c>
      <c r="EM841" s="3" t="str">
        <f>IF('DATA ENTRY'!CK840="","",IF('DATA ENTRY'!R840="","",IF(AND($EF$4='DATA ENTRY'!G840,$EH$4='DATA ENTRY'!F840),'DATA ENTRY'!R840,"")))</f>
        <v/>
      </c>
      <c r="EN841" s="107" t="str">
        <f>IF('DATA ENTRY'!CK840="","",IF('DATA ENTRY'!S840="","",IF(AND($EF$4='DATA ENTRY'!G840,$EH$4='DATA ENTRY'!F840),'DATA ENTRY'!S840,"")))</f>
        <v/>
      </c>
      <c r="EO841" s="3" t="str">
        <f>IF('DATA ENTRY'!CK840="","",IF('DATA ENTRY'!E840="","",IF(AND($EF$4='DATA ENTRY'!G840,$EH$4='DATA ENTRY'!F840),'DATA ENTRY'!E840,"")))</f>
        <v/>
      </c>
      <c r="EP841" s="3" t="str">
        <f>IF('DATA ENTRY'!CK840="","",IF('DATA ENTRY'!D840="","",IF(AND($EF$4='DATA ENTRY'!G840,$EH$4='DATA ENTRY'!F840),'DATA ENTRY'!D840,"")))</f>
        <v/>
      </c>
      <c r="EQ841" s="3" t="str">
        <f>IF('DATA ENTRY'!CK840="","",IF('DATA ENTRY'!W840="","",IF(AND($EF$4='DATA ENTRY'!G840,$EH$4='DATA ENTRY'!F840),'DATA ENTRY'!W840,"")))</f>
        <v/>
      </c>
      <c r="ER841" s="3" t="str">
        <f>IF('DATA ENTRY'!CK840="","",IF('DATA ENTRY'!X840="","",IF(AND($EF$4='DATA ENTRY'!G840,$EH$4='DATA ENTRY'!F840),'DATA ENTRY'!X840,"")))</f>
        <v/>
      </c>
      <c r="ES841" s="108" t="str">
        <f t="shared" si="223"/>
        <v/>
      </c>
      <c r="ET841" s="108" t="str">
        <f>IF('DATA ENTRY'!CK840="","",IF('DATA ENTRY'!D840="","",IF(AND($EF$4='DATA ENTRY'!G840,$EH$4='DATA ENTRY'!F840),'DATA ENTRY'!G840,"")))</f>
        <v/>
      </c>
      <c r="EY841">
        <f t="shared" si="224"/>
        <v>0</v>
      </c>
    </row>
    <row r="842" spans="1:155">
      <c r="A842" t="str">
        <f>IF(S842=0,"",1+(MAX($A$7:A841)))</f>
        <v/>
      </c>
      <c r="B842" s="224">
        <v>836</v>
      </c>
      <c r="C842" s="3" t="str">
        <f>IF('DATA ENTRY'!CK841="","",IF('DATA ENTRY'!B841="","",IF($D$4="All Post",'DATA ENTRY'!B841,IF(AND($D$4='DATA ENTRY'!CK841),'DATA ENTRY'!B841,""))))</f>
        <v/>
      </c>
      <c r="D842" s="3" t="str">
        <f>IF('DATA ENTRY'!CK841="","",IF('DATA ENTRY'!C841="","",IF($D$4="All Post",'DATA ENTRY'!C841,IF(AND($D$4='DATA ENTRY'!CK841),'DATA ENTRY'!C841,""))))</f>
        <v/>
      </c>
      <c r="E842" s="4" t="str">
        <f>IF('DATA ENTRY'!CK841="","",IF('DATA ENTRY'!I841="","",IF($D$4="All Post",'DATA ENTRY'!I841,IF(AND($D$4='DATA ENTRY'!CK841),'DATA ENTRY'!I841,""))))</f>
        <v/>
      </c>
      <c r="F842" s="4" t="str">
        <f>IF('DATA ENTRY'!CK841="","",IF('DATA ENTRY'!CK841="","",IF($D$4="All Post",'DATA ENTRY'!CK841,IF(AND($D$4='DATA ENTRY'!CK841),'DATA ENTRY'!CK841,""))))</f>
        <v/>
      </c>
      <c r="G842" s="3" t="str">
        <f>IF('DATA ENTRY'!CK841="","",IF('DATA ENTRY'!N841="","",IF($D$4="All Post",'DATA ENTRY'!N841,IF(AND($D$4='DATA ENTRY'!CK841),'DATA ENTRY'!N841,""))))</f>
        <v/>
      </c>
      <c r="H842" s="107" t="str">
        <f>IF('DATA ENTRY'!CK841="","",IF('DATA ENTRY'!O841="","",IF($D$4="All Post",'DATA ENTRY'!O841,IF(AND($D$4='DATA ENTRY'!CK841),'DATA ENTRY'!O841,""))))</f>
        <v/>
      </c>
      <c r="I842" s="3" t="str">
        <f>IF('DATA ENTRY'!CK841="","",IF('DATA ENTRY'!P841="","",IF($D$4="All Post",'DATA ENTRY'!P841,IF(AND($D$4='DATA ENTRY'!CK841),'DATA ENTRY'!P841,""))))</f>
        <v/>
      </c>
      <c r="J842" s="107" t="str">
        <f>IF('DATA ENTRY'!CK841="","",IF('DATA ENTRY'!Q841="","",IF($D$4="All Post",'DATA ENTRY'!Q841,IF(AND($D$4='DATA ENTRY'!CK841),'DATA ENTRY'!Q841,""))))</f>
        <v/>
      </c>
      <c r="K842" s="3" t="str">
        <f>IF('DATA ENTRY'!CK841="","",IF('DATA ENTRY'!R841="","",IF($D$4="All Post",'DATA ENTRY'!R841,IF(AND($D$4='DATA ENTRY'!CK841),'DATA ENTRY'!R841,""))))</f>
        <v/>
      </c>
      <c r="L842" s="3" t="str">
        <f>IF('DATA ENTRY'!CK841="","",IF('DATA ENTRY'!S841="","",IF($D$4="All Post",'DATA ENTRY'!S841,IF(AND($D$4='DATA ENTRY'!CK841),'DATA ENTRY'!S841,""))))</f>
        <v/>
      </c>
      <c r="M842" s="3" t="str">
        <f>IF('DATA ENTRY'!CK841="","",IF('DATA ENTRY'!E841="","",IF($D$4="All Post",'DATA ENTRY'!E841,IF(AND($D$4='DATA ENTRY'!CK841),'DATA ENTRY'!E841,""))))</f>
        <v/>
      </c>
      <c r="N842" s="3" t="str">
        <f>IF('DATA ENTRY'!CK841="","",IF('DATA ENTRY'!W841="","",IF($D$4="All Post",'DATA ENTRY'!W841,IF(AND($D$4='DATA ENTRY'!CK841),'DATA ENTRY'!W841,""))))</f>
        <v/>
      </c>
      <c r="O842" s="3" t="str">
        <f>IF('DATA ENTRY'!CK841="","",IF('DATA ENTRY'!X841="","",IF($D$4="All Post",'DATA ENTRY'!X841,IF(AND($D$4='DATA ENTRY'!CK841),'DATA ENTRY'!X841,""))))</f>
        <v/>
      </c>
      <c r="P842" s="3" t="str">
        <f>IF('DATA ENTRY'!CK841="","",IF('DATA ENTRY'!G841="","",IF($D$4="All Post",'DATA ENTRY'!G841,IF(AND($D$4='DATA ENTRY'!CK841),'DATA ENTRY'!G841,""))))</f>
        <v/>
      </c>
      <c r="S842">
        <f t="shared" si="211"/>
        <v>0</v>
      </c>
      <c r="T842" t="str">
        <f t="shared" si="212"/>
        <v/>
      </c>
      <c r="BZ842" t="str">
        <f t="shared" si="213"/>
        <v/>
      </c>
      <c r="CA842" t="str">
        <f t="shared" si="214"/>
        <v/>
      </c>
      <c r="CB842" s="224">
        <v>836</v>
      </c>
      <c r="CC842" s="3" t="str">
        <f>IF('DATA ENTRY'!CK841="","",IF('DATA ENTRY'!B841="","",IF(AND($CD$4='DATA ENTRY'!CK841,$CG$4='DATA ENTRY'!D841),'DATA ENTRY'!B841,"")))</f>
        <v/>
      </c>
      <c r="CD842" s="3" t="str">
        <f>IF('DATA ENTRY'!CK841="","",IF('DATA ENTRY'!C841="","",IF(AND($CD$4='DATA ENTRY'!CK841,$CG$4='DATA ENTRY'!D841),'DATA ENTRY'!C841,"")))</f>
        <v/>
      </c>
      <c r="CE842" s="4" t="str">
        <f>IF('DATA ENTRY'!CK841="","",IF('DATA ENTRY'!I841="","",IF(AND($CD$4='DATA ENTRY'!CK841,$CG$4='DATA ENTRY'!D841),'DATA ENTRY'!I841,"")))</f>
        <v/>
      </c>
      <c r="CF842" s="4" t="str">
        <f>IF('DATA ENTRY'!CK841="","",IF('DATA ENTRY'!CK841="","",IF(AND($CD$4='DATA ENTRY'!CK841,$CG$4='DATA ENTRY'!D841),'DATA ENTRY'!CK841,"")))</f>
        <v/>
      </c>
      <c r="CG842" s="3" t="str">
        <f>IF('DATA ENTRY'!CK841="","",IF('DATA ENTRY'!N841="","",IF(AND($CD$4='DATA ENTRY'!CK841,$CG$4='DATA ENTRY'!D841),'DATA ENTRY'!N841,"")))</f>
        <v/>
      </c>
      <c r="CH842" s="107" t="str">
        <f>IF('DATA ENTRY'!CK841="","",IF('DATA ENTRY'!O841="","",IF(AND($CD$4='DATA ENTRY'!CK841,$CG$4='DATA ENTRY'!D841),'DATA ENTRY'!O841,"")))</f>
        <v/>
      </c>
      <c r="CI842" s="3" t="str">
        <f>IF('DATA ENTRY'!CK841="","",IF('DATA ENTRY'!P841="","",IF(AND($CD$4='DATA ENTRY'!CK841,$CG$4='DATA ENTRY'!D841),'DATA ENTRY'!P841,"")))</f>
        <v/>
      </c>
      <c r="CJ842" s="107" t="str">
        <f>IF('DATA ENTRY'!CK841="","",IF('DATA ENTRY'!Q841="","",IF(AND($CD$4='DATA ENTRY'!CK841,$CG$4='DATA ENTRY'!D841),'DATA ENTRY'!Q841,"")))</f>
        <v/>
      </c>
      <c r="CK842" s="3" t="str">
        <f>IF('DATA ENTRY'!CK841="","",IF('DATA ENTRY'!R841="","",IF(AND($CD$4='DATA ENTRY'!CK841,$CG$4='DATA ENTRY'!D841),'DATA ENTRY'!R841,"")))</f>
        <v/>
      </c>
      <c r="CL842" s="3" t="str">
        <f>IF('DATA ENTRY'!CK841="","",IF('DATA ENTRY'!S841="","",IF(AND($CD$4='DATA ENTRY'!CK841,$CG$4='DATA ENTRY'!D841),'DATA ENTRY'!S841,"")))</f>
        <v/>
      </c>
      <c r="CM842" s="3" t="str">
        <f>IF('DATA ENTRY'!CK841="","",IF('DATA ENTRY'!E841="","",IF(AND($CD$4='DATA ENTRY'!CK841,$CG$4='DATA ENTRY'!D841),'DATA ENTRY'!E841,"")))</f>
        <v/>
      </c>
      <c r="CN842" s="3" t="str">
        <f>IF('DATA ENTRY'!CK841="","",IF('DATA ENTRY'!W841="","",IF(AND($CD$4='DATA ENTRY'!CK841,$CG$4='DATA ENTRY'!D841),'DATA ENTRY'!W841,"")))</f>
        <v/>
      </c>
      <c r="CO842" s="3" t="str">
        <f>IF('DATA ENTRY'!CK841="","",IF('DATA ENTRY'!X841="","",IF(AND($CD$4='DATA ENTRY'!CK841,$CG$4='DATA ENTRY'!D841),'DATA ENTRY'!X841,"")))</f>
        <v/>
      </c>
      <c r="CP842" s="108" t="str">
        <f t="shared" si="215"/>
        <v/>
      </c>
      <c r="CQ842" s="108" t="str">
        <f>IF('DATA ENTRY'!CK841="","",IF('DATA ENTRY'!G841="","",IF(AND($CD$4='DATA ENTRY'!CK841,$CG$4='DATA ENTRY'!D841),'DATA ENTRY'!G841,"")))</f>
        <v/>
      </c>
      <c r="CR842" s="230" t="str">
        <f>IF('DATA ENTRY'!CK841="","",IF('DATA ENTRY'!D841="","",IF(AND($CD$4='DATA ENTRY'!CK841,$CG$4='DATA ENTRY'!D841),'DATA ENTRY'!D841,"")))</f>
        <v/>
      </c>
      <c r="CS842">
        <f t="shared" si="216"/>
        <v>0</v>
      </c>
      <c r="CT842">
        <f t="shared" si="217"/>
        <v>0</v>
      </c>
      <c r="CV842" s="139"/>
      <c r="CX842">
        <f t="shared" si="218"/>
        <v>0</v>
      </c>
      <c r="DB842" t="str">
        <f t="shared" si="209"/>
        <v/>
      </c>
      <c r="DC842" t="str">
        <f t="shared" si="210"/>
        <v/>
      </c>
      <c r="DD842" s="224">
        <v>836</v>
      </c>
      <c r="DE842" s="3" t="str">
        <f>IF('DATA ENTRY'!CK841="","",IF('DATA ENTRY'!B841="","",IF(AND($DF$4='DATA ENTRY'!D841),'DATA ENTRY'!B841,"")))</f>
        <v/>
      </c>
      <c r="DF842" s="3" t="str">
        <f>IF('DATA ENTRY'!CK841="","",IF('DATA ENTRY'!C841="","",IF(AND($DF$4='DATA ENTRY'!D841),'DATA ENTRY'!C841,"")))</f>
        <v/>
      </c>
      <c r="DG842" s="4" t="str">
        <f>IF('DATA ENTRY'!CK841="","",IF('DATA ENTRY'!I841="","",IF(AND($DF$4='DATA ENTRY'!D841),'DATA ENTRY'!I841,"")))</f>
        <v/>
      </c>
      <c r="DH842" s="4" t="str">
        <f>IF('DATA ENTRY'!CK841="","",IF('DATA ENTRY'!CK841="","",IF(AND($DF$4='DATA ENTRY'!D841),'DATA ENTRY'!CK841,"")))</f>
        <v/>
      </c>
      <c r="DI842" s="3" t="str">
        <f>IF('DATA ENTRY'!CK841="","",IF('DATA ENTRY'!N841="","",IF(AND($DF$4='DATA ENTRY'!D841),'DATA ENTRY'!N841,"")))</f>
        <v/>
      </c>
      <c r="DJ842" s="107" t="str">
        <f>IF('DATA ENTRY'!CK841="","",IF('DATA ENTRY'!O841="","",IF(AND($DF$4='DATA ENTRY'!D841),'DATA ENTRY'!O841,"")))</f>
        <v/>
      </c>
      <c r="DK842" s="3" t="str">
        <f>IF('DATA ENTRY'!CK841="","",IF('DATA ENTRY'!P841="","",IF(AND($DF$4='DATA ENTRY'!D841),'DATA ENTRY'!P841,"")))</f>
        <v/>
      </c>
      <c r="DL842" s="107" t="str">
        <f>IF('DATA ENTRY'!CK841="","",IF('DATA ENTRY'!Q841="","",IF(AND($DF$4='DATA ENTRY'!D841),'DATA ENTRY'!Q841,"")))</f>
        <v/>
      </c>
      <c r="DM842" s="3" t="str">
        <f>IF('DATA ENTRY'!CK841="","",IF('DATA ENTRY'!R841="","",IF(AND($DF$4='DATA ENTRY'!D841),'DATA ENTRY'!R841,"")))</f>
        <v/>
      </c>
      <c r="DN842" s="107" t="str">
        <f>IF('DATA ENTRY'!CK841="","",IF('DATA ENTRY'!S841="","",IF(AND($DF$4='DATA ENTRY'!D841),'DATA ENTRY'!S841,"")))</f>
        <v/>
      </c>
      <c r="DO842" s="3" t="str">
        <f>IF('DATA ENTRY'!CK841="","",IF('DATA ENTRY'!E841="","",IF(AND($DF$4='DATA ENTRY'!D841),'DATA ENTRY'!E841,"")))</f>
        <v/>
      </c>
      <c r="DP842" s="3" t="str">
        <f>IF('DATA ENTRY'!CK841="","",IF('DATA ENTRY'!D841="","",IF(AND($DF$4='DATA ENTRY'!D841),'DATA ENTRY'!D841,"")))</f>
        <v/>
      </c>
      <c r="DQ842" s="3" t="str">
        <f>IF('DATA ENTRY'!CK841="","",IF('DATA ENTRY'!W841="","",IF(AND($DF$4='DATA ENTRY'!D841),'DATA ENTRY'!W841,"")))</f>
        <v/>
      </c>
      <c r="DR842" s="3" t="str">
        <f>IF('DATA ENTRY'!CK841="","",IF('DATA ENTRY'!X841="","",IF(AND($DF$4='DATA ENTRY'!D841),'DATA ENTRY'!X841,"")))</f>
        <v/>
      </c>
      <c r="DS842" s="108" t="str">
        <f t="shared" si="219"/>
        <v/>
      </c>
      <c r="DT842" s="108" t="str">
        <f>IF('DATA ENTRY'!CK841="","",IF('DATA ENTRY'!D841="","",IF(AND($DF$4='DATA ENTRY'!D841),'DATA ENTRY'!G841,"")))</f>
        <v/>
      </c>
      <c r="DY842">
        <f t="shared" si="220"/>
        <v>0</v>
      </c>
      <c r="EB842" t="str">
        <f t="shared" si="221"/>
        <v/>
      </c>
      <c r="EC842" t="str">
        <f t="shared" si="222"/>
        <v/>
      </c>
      <c r="ED842" s="224">
        <v>836</v>
      </c>
      <c r="EE842" s="3" t="str">
        <f>IF('DATA ENTRY'!CK841="","",IF('DATA ENTRY'!B841="","",IF(AND($EF$4='DATA ENTRY'!G841,$EH$4='DATA ENTRY'!F841),'DATA ENTRY'!B841,"")))</f>
        <v/>
      </c>
      <c r="EF842" s="3" t="str">
        <f>IF('DATA ENTRY'!CK841="","",IF('DATA ENTRY'!C841="","",IF(AND($EF$4='DATA ENTRY'!G841,$EH$4='DATA ENTRY'!F841),'DATA ENTRY'!C841,"")))</f>
        <v/>
      </c>
      <c r="EG842" s="4" t="str">
        <f>IF('DATA ENTRY'!CK841="","",IF('DATA ENTRY'!I841="","",IF(AND($EF$4='DATA ENTRY'!G841,$EH$4='DATA ENTRY'!F841),'DATA ENTRY'!I841,"")))</f>
        <v/>
      </c>
      <c r="EH842" s="4" t="str">
        <f>IF('DATA ENTRY'!CK841="","",IF('DATA ENTRY'!CK841="","",IF(AND($EF$4='DATA ENTRY'!G841,$EH$4='DATA ENTRY'!F841),'DATA ENTRY'!CK841,"")))</f>
        <v/>
      </c>
      <c r="EI842" s="3" t="str">
        <f>IF('DATA ENTRY'!CK841="","",IF('DATA ENTRY'!N841="","",IF(AND($EF$4='DATA ENTRY'!G841,$EH$4='DATA ENTRY'!F841),'DATA ENTRY'!N841,"")))</f>
        <v/>
      </c>
      <c r="EJ842" s="107" t="str">
        <f>IF('DATA ENTRY'!CK841="","",IF('DATA ENTRY'!O841="","",IF(AND($EF$4='DATA ENTRY'!G841,$EH$4='DATA ENTRY'!F841),'DATA ENTRY'!O841,"")))</f>
        <v/>
      </c>
      <c r="EK842" s="3" t="str">
        <f>IF('DATA ENTRY'!CK841="","",IF('DATA ENTRY'!P841="","",IF(AND($EF$4='DATA ENTRY'!G841,$EH$4='DATA ENTRY'!F841),'DATA ENTRY'!P841,"")))</f>
        <v/>
      </c>
      <c r="EL842" s="107" t="str">
        <f>IF('DATA ENTRY'!CK841="","",IF('DATA ENTRY'!Q841="","",IF(AND($EF$4='DATA ENTRY'!G841,$EH$4='DATA ENTRY'!F841),'DATA ENTRY'!Q841,"")))</f>
        <v/>
      </c>
      <c r="EM842" s="3" t="str">
        <f>IF('DATA ENTRY'!CK841="","",IF('DATA ENTRY'!R841="","",IF(AND($EF$4='DATA ENTRY'!G841,$EH$4='DATA ENTRY'!F841),'DATA ENTRY'!R841,"")))</f>
        <v/>
      </c>
      <c r="EN842" s="107" t="str">
        <f>IF('DATA ENTRY'!CK841="","",IF('DATA ENTRY'!S841="","",IF(AND($EF$4='DATA ENTRY'!G841,$EH$4='DATA ENTRY'!F841),'DATA ENTRY'!S841,"")))</f>
        <v/>
      </c>
      <c r="EO842" s="3" t="str">
        <f>IF('DATA ENTRY'!CK841="","",IF('DATA ENTRY'!E841="","",IF(AND($EF$4='DATA ENTRY'!G841,$EH$4='DATA ENTRY'!F841),'DATA ENTRY'!E841,"")))</f>
        <v/>
      </c>
      <c r="EP842" s="3" t="str">
        <f>IF('DATA ENTRY'!CK841="","",IF('DATA ENTRY'!D841="","",IF(AND($EF$4='DATA ENTRY'!G841,$EH$4='DATA ENTRY'!F841),'DATA ENTRY'!D841,"")))</f>
        <v/>
      </c>
      <c r="EQ842" s="3" t="str">
        <f>IF('DATA ENTRY'!CK841="","",IF('DATA ENTRY'!W841="","",IF(AND($EF$4='DATA ENTRY'!G841,$EH$4='DATA ENTRY'!F841),'DATA ENTRY'!W841,"")))</f>
        <v/>
      </c>
      <c r="ER842" s="3" t="str">
        <f>IF('DATA ENTRY'!CK841="","",IF('DATA ENTRY'!X841="","",IF(AND($EF$4='DATA ENTRY'!G841,$EH$4='DATA ENTRY'!F841),'DATA ENTRY'!X841,"")))</f>
        <v/>
      </c>
      <c r="ES842" s="108" t="str">
        <f t="shared" si="223"/>
        <v/>
      </c>
      <c r="ET842" s="108" t="str">
        <f>IF('DATA ENTRY'!CK841="","",IF('DATA ENTRY'!D841="","",IF(AND($EF$4='DATA ENTRY'!G841,$EH$4='DATA ENTRY'!F841),'DATA ENTRY'!G841,"")))</f>
        <v/>
      </c>
      <c r="EY842">
        <f t="shared" si="224"/>
        <v>0</v>
      </c>
    </row>
    <row r="843" spans="1:155">
      <c r="A843" t="str">
        <f>IF(S843=0,"",1+(MAX($A$7:A842)))</f>
        <v/>
      </c>
      <c r="B843" s="224">
        <v>837</v>
      </c>
      <c r="C843" s="3" t="str">
        <f>IF('DATA ENTRY'!CK842="","",IF('DATA ENTRY'!B842="","",IF($D$4="All Post",'DATA ENTRY'!B842,IF(AND($D$4='DATA ENTRY'!CK842),'DATA ENTRY'!B842,""))))</f>
        <v/>
      </c>
      <c r="D843" s="3" t="str">
        <f>IF('DATA ENTRY'!CK842="","",IF('DATA ENTRY'!C842="","",IF($D$4="All Post",'DATA ENTRY'!C842,IF(AND($D$4='DATA ENTRY'!CK842),'DATA ENTRY'!C842,""))))</f>
        <v/>
      </c>
      <c r="E843" s="4" t="str">
        <f>IF('DATA ENTRY'!CK842="","",IF('DATA ENTRY'!I842="","",IF($D$4="All Post",'DATA ENTRY'!I842,IF(AND($D$4='DATA ENTRY'!CK842),'DATA ENTRY'!I842,""))))</f>
        <v/>
      </c>
      <c r="F843" s="4" t="str">
        <f>IF('DATA ENTRY'!CK842="","",IF('DATA ENTRY'!CK842="","",IF($D$4="All Post",'DATA ENTRY'!CK842,IF(AND($D$4='DATA ENTRY'!CK842),'DATA ENTRY'!CK842,""))))</f>
        <v/>
      </c>
      <c r="G843" s="3" t="str">
        <f>IF('DATA ENTRY'!CK842="","",IF('DATA ENTRY'!N842="","",IF($D$4="All Post",'DATA ENTRY'!N842,IF(AND($D$4='DATA ENTRY'!CK842),'DATA ENTRY'!N842,""))))</f>
        <v/>
      </c>
      <c r="H843" s="107" t="str">
        <f>IF('DATA ENTRY'!CK842="","",IF('DATA ENTRY'!O842="","",IF($D$4="All Post",'DATA ENTRY'!O842,IF(AND($D$4='DATA ENTRY'!CK842),'DATA ENTRY'!O842,""))))</f>
        <v/>
      </c>
      <c r="I843" s="3" t="str">
        <f>IF('DATA ENTRY'!CK842="","",IF('DATA ENTRY'!P842="","",IF($D$4="All Post",'DATA ENTRY'!P842,IF(AND($D$4='DATA ENTRY'!CK842),'DATA ENTRY'!P842,""))))</f>
        <v/>
      </c>
      <c r="J843" s="107" t="str">
        <f>IF('DATA ENTRY'!CK842="","",IF('DATA ENTRY'!Q842="","",IF($D$4="All Post",'DATA ENTRY'!Q842,IF(AND($D$4='DATA ENTRY'!CK842),'DATA ENTRY'!Q842,""))))</f>
        <v/>
      </c>
      <c r="K843" s="3" t="str">
        <f>IF('DATA ENTRY'!CK842="","",IF('DATA ENTRY'!R842="","",IF($D$4="All Post",'DATA ENTRY'!R842,IF(AND($D$4='DATA ENTRY'!CK842),'DATA ENTRY'!R842,""))))</f>
        <v/>
      </c>
      <c r="L843" s="3" t="str">
        <f>IF('DATA ENTRY'!CK842="","",IF('DATA ENTRY'!S842="","",IF($D$4="All Post",'DATA ENTRY'!S842,IF(AND($D$4='DATA ENTRY'!CK842),'DATA ENTRY'!S842,""))))</f>
        <v/>
      </c>
      <c r="M843" s="3" t="str">
        <f>IF('DATA ENTRY'!CK842="","",IF('DATA ENTRY'!E842="","",IF($D$4="All Post",'DATA ENTRY'!E842,IF(AND($D$4='DATA ENTRY'!CK842),'DATA ENTRY'!E842,""))))</f>
        <v/>
      </c>
      <c r="N843" s="3" t="str">
        <f>IF('DATA ENTRY'!CK842="","",IF('DATA ENTRY'!W842="","",IF($D$4="All Post",'DATA ENTRY'!W842,IF(AND($D$4='DATA ENTRY'!CK842),'DATA ENTRY'!W842,""))))</f>
        <v/>
      </c>
      <c r="O843" s="3" t="str">
        <f>IF('DATA ENTRY'!CK842="","",IF('DATA ENTRY'!X842="","",IF($D$4="All Post",'DATA ENTRY'!X842,IF(AND($D$4='DATA ENTRY'!CK842),'DATA ENTRY'!X842,""))))</f>
        <v/>
      </c>
      <c r="P843" s="3" t="str">
        <f>IF('DATA ENTRY'!CK842="","",IF('DATA ENTRY'!G842="","",IF($D$4="All Post",'DATA ENTRY'!G842,IF(AND($D$4='DATA ENTRY'!CK842),'DATA ENTRY'!G842,""))))</f>
        <v/>
      </c>
      <c r="S843">
        <f t="shared" si="211"/>
        <v>0</v>
      </c>
      <c r="T843" t="str">
        <f t="shared" si="212"/>
        <v/>
      </c>
      <c r="BZ843" t="str">
        <f t="shared" si="213"/>
        <v/>
      </c>
      <c r="CA843" t="str">
        <f t="shared" si="214"/>
        <v/>
      </c>
      <c r="CB843" s="224">
        <v>837</v>
      </c>
      <c r="CC843" s="3" t="str">
        <f>IF('DATA ENTRY'!CK842="","",IF('DATA ENTRY'!B842="","",IF(AND($CD$4='DATA ENTRY'!CK842,$CG$4='DATA ENTRY'!D842),'DATA ENTRY'!B842,"")))</f>
        <v/>
      </c>
      <c r="CD843" s="3" t="str">
        <f>IF('DATA ENTRY'!CK842="","",IF('DATA ENTRY'!C842="","",IF(AND($CD$4='DATA ENTRY'!CK842,$CG$4='DATA ENTRY'!D842),'DATA ENTRY'!C842,"")))</f>
        <v/>
      </c>
      <c r="CE843" s="4" t="str">
        <f>IF('DATA ENTRY'!CK842="","",IF('DATA ENTRY'!I842="","",IF(AND($CD$4='DATA ENTRY'!CK842,$CG$4='DATA ENTRY'!D842),'DATA ENTRY'!I842,"")))</f>
        <v/>
      </c>
      <c r="CF843" s="4" t="str">
        <f>IF('DATA ENTRY'!CK842="","",IF('DATA ENTRY'!CK842="","",IF(AND($CD$4='DATA ENTRY'!CK842,$CG$4='DATA ENTRY'!D842),'DATA ENTRY'!CK842,"")))</f>
        <v/>
      </c>
      <c r="CG843" s="3" t="str">
        <f>IF('DATA ENTRY'!CK842="","",IF('DATA ENTRY'!N842="","",IF(AND($CD$4='DATA ENTRY'!CK842,$CG$4='DATA ENTRY'!D842),'DATA ENTRY'!N842,"")))</f>
        <v/>
      </c>
      <c r="CH843" s="107" t="str">
        <f>IF('DATA ENTRY'!CK842="","",IF('DATA ENTRY'!O842="","",IF(AND($CD$4='DATA ENTRY'!CK842,$CG$4='DATA ENTRY'!D842),'DATA ENTRY'!O842,"")))</f>
        <v/>
      </c>
      <c r="CI843" s="3" t="str">
        <f>IF('DATA ENTRY'!CK842="","",IF('DATA ENTRY'!P842="","",IF(AND($CD$4='DATA ENTRY'!CK842,$CG$4='DATA ENTRY'!D842),'DATA ENTRY'!P842,"")))</f>
        <v/>
      </c>
      <c r="CJ843" s="107" t="str">
        <f>IF('DATA ENTRY'!CK842="","",IF('DATA ENTRY'!Q842="","",IF(AND($CD$4='DATA ENTRY'!CK842,$CG$4='DATA ENTRY'!D842),'DATA ENTRY'!Q842,"")))</f>
        <v/>
      </c>
      <c r="CK843" s="3" t="str">
        <f>IF('DATA ENTRY'!CK842="","",IF('DATA ENTRY'!R842="","",IF(AND($CD$4='DATA ENTRY'!CK842,$CG$4='DATA ENTRY'!D842),'DATA ENTRY'!R842,"")))</f>
        <v/>
      </c>
      <c r="CL843" s="3" t="str">
        <f>IF('DATA ENTRY'!CK842="","",IF('DATA ENTRY'!S842="","",IF(AND($CD$4='DATA ENTRY'!CK842,$CG$4='DATA ENTRY'!D842),'DATA ENTRY'!S842,"")))</f>
        <v/>
      </c>
      <c r="CM843" s="3" t="str">
        <f>IF('DATA ENTRY'!CK842="","",IF('DATA ENTRY'!E842="","",IF(AND($CD$4='DATA ENTRY'!CK842,$CG$4='DATA ENTRY'!D842),'DATA ENTRY'!E842,"")))</f>
        <v/>
      </c>
      <c r="CN843" s="3" t="str">
        <f>IF('DATA ENTRY'!CK842="","",IF('DATA ENTRY'!W842="","",IF(AND($CD$4='DATA ENTRY'!CK842,$CG$4='DATA ENTRY'!D842),'DATA ENTRY'!W842,"")))</f>
        <v/>
      </c>
      <c r="CO843" s="3" t="str">
        <f>IF('DATA ENTRY'!CK842="","",IF('DATA ENTRY'!X842="","",IF(AND($CD$4='DATA ENTRY'!CK842,$CG$4='DATA ENTRY'!D842),'DATA ENTRY'!X842,"")))</f>
        <v/>
      </c>
      <c r="CP843" s="108" t="str">
        <f t="shared" si="215"/>
        <v/>
      </c>
      <c r="CQ843" s="108" t="str">
        <f>IF('DATA ENTRY'!CK842="","",IF('DATA ENTRY'!G842="","",IF(AND($CD$4='DATA ENTRY'!CK842,$CG$4='DATA ENTRY'!D842),'DATA ENTRY'!G842,"")))</f>
        <v/>
      </c>
      <c r="CR843" s="230" t="str">
        <f>IF('DATA ENTRY'!CK842="","",IF('DATA ENTRY'!D842="","",IF(AND($CD$4='DATA ENTRY'!CK842,$CG$4='DATA ENTRY'!D842),'DATA ENTRY'!D842,"")))</f>
        <v/>
      </c>
      <c r="CS843">
        <f t="shared" si="216"/>
        <v>0</v>
      </c>
      <c r="CT843">
        <f t="shared" si="217"/>
        <v>0</v>
      </c>
      <c r="CV843" s="139"/>
      <c r="CX843">
        <f t="shared" si="218"/>
        <v>0</v>
      </c>
      <c r="DB843" t="str">
        <f t="shared" si="209"/>
        <v/>
      </c>
      <c r="DC843" t="str">
        <f t="shared" si="210"/>
        <v/>
      </c>
      <c r="DD843" s="224">
        <v>837</v>
      </c>
      <c r="DE843" s="3" t="str">
        <f>IF('DATA ENTRY'!CK842="","",IF('DATA ENTRY'!B842="","",IF(AND($DF$4='DATA ENTRY'!D842),'DATA ENTRY'!B842,"")))</f>
        <v/>
      </c>
      <c r="DF843" s="3" t="str">
        <f>IF('DATA ENTRY'!CK842="","",IF('DATA ENTRY'!C842="","",IF(AND($DF$4='DATA ENTRY'!D842),'DATA ENTRY'!C842,"")))</f>
        <v/>
      </c>
      <c r="DG843" s="4" t="str">
        <f>IF('DATA ENTRY'!CK842="","",IF('DATA ENTRY'!I842="","",IF(AND($DF$4='DATA ENTRY'!D842),'DATA ENTRY'!I842,"")))</f>
        <v/>
      </c>
      <c r="DH843" s="4" t="str">
        <f>IF('DATA ENTRY'!CK842="","",IF('DATA ENTRY'!CK842="","",IF(AND($DF$4='DATA ENTRY'!D842),'DATA ENTRY'!CK842,"")))</f>
        <v/>
      </c>
      <c r="DI843" s="3" t="str">
        <f>IF('DATA ENTRY'!CK842="","",IF('DATA ENTRY'!N842="","",IF(AND($DF$4='DATA ENTRY'!D842),'DATA ENTRY'!N842,"")))</f>
        <v/>
      </c>
      <c r="DJ843" s="107" t="str">
        <f>IF('DATA ENTRY'!CK842="","",IF('DATA ENTRY'!O842="","",IF(AND($DF$4='DATA ENTRY'!D842),'DATA ENTRY'!O842,"")))</f>
        <v/>
      </c>
      <c r="DK843" s="3" t="str">
        <f>IF('DATA ENTRY'!CK842="","",IF('DATA ENTRY'!P842="","",IF(AND($DF$4='DATA ENTRY'!D842),'DATA ENTRY'!P842,"")))</f>
        <v/>
      </c>
      <c r="DL843" s="107" t="str">
        <f>IF('DATA ENTRY'!CK842="","",IF('DATA ENTRY'!Q842="","",IF(AND($DF$4='DATA ENTRY'!D842),'DATA ENTRY'!Q842,"")))</f>
        <v/>
      </c>
      <c r="DM843" s="3" t="str">
        <f>IF('DATA ENTRY'!CK842="","",IF('DATA ENTRY'!R842="","",IF(AND($DF$4='DATA ENTRY'!D842),'DATA ENTRY'!R842,"")))</f>
        <v/>
      </c>
      <c r="DN843" s="107" t="str">
        <f>IF('DATA ENTRY'!CK842="","",IF('DATA ENTRY'!S842="","",IF(AND($DF$4='DATA ENTRY'!D842),'DATA ENTRY'!S842,"")))</f>
        <v/>
      </c>
      <c r="DO843" s="3" t="str">
        <f>IF('DATA ENTRY'!CK842="","",IF('DATA ENTRY'!E842="","",IF(AND($DF$4='DATA ENTRY'!D842),'DATA ENTRY'!E842,"")))</f>
        <v/>
      </c>
      <c r="DP843" s="3" t="str">
        <f>IF('DATA ENTRY'!CK842="","",IF('DATA ENTRY'!D842="","",IF(AND($DF$4='DATA ENTRY'!D842),'DATA ENTRY'!D842,"")))</f>
        <v/>
      </c>
      <c r="DQ843" s="3" t="str">
        <f>IF('DATA ENTRY'!CK842="","",IF('DATA ENTRY'!W842="","",IF(AND($DF$4='DATA ENTRY'!D842),'DATA ENTRY'!W842,"")))</f>
        <v/>
      </c>
      <c r="DR843" s="3" t="str">
        <f>IF('DATA ENTRY'!CK842="","",IF('DATA ENTRY'!X842="","",IF(AND($DF$4='DATA ENTRY'!D842),'DATA ENTRY'!X842,"")))</f>
        <v/>
      </c>
      <c r="DS843" s="108" t="str">
        <f t="shared" si="219"/>
        <v/>
      </c>
      <c r="DT843" s="108" t="str">
        <f>IF('DATA ENTRY'!CK842="","",IF('DATA ENTRY'!D842="","",IF(AND($DF$4='DATA ENTRY'!D842),'DATA ENTRY'!G842,"")))</f>
        <v/>
      </c>
      <c r="DY843">
        <f t="shared" si="220"/>
        <v>0</v>
      </c>
      <c r="EB843" t="str">
        <f t="shared" si="221"/>
        <v/>
      </c>
      <c r="EC843" t="str">
        <f t="shared" si="222"/>
        <v/>
      </c>
      <c r="ED843" s="224">
        <v>837</v>
      </c>
      <c r="EE843" s="3" t="str">
        <f>IF('DATA ENTRY'!CK842="","",IF('DATA ENTRY'!B842="","",IF(AND($EF$4='DATA ENTRY'!G842,$EH$4='DATA ENTRY'!F842),'DATA ENTRY'!B842,"")))</f>
        <v/>
      </c>
      <c r="EF843" s="3" t="str">
        <f>IF('DATA ENTRY'!CK842="","",IF('DATA ENTRY'!C842="","",IF(AND($EF$4='DATA ENTRY'!G842,$EH$4='DATA ENTRY'!F842),'DATA ENTRY'!C842,"")))</f>
        <v/>
      </c>
      <c r="EG843" s="4" t="str">
        <f>IF('DATA ENTRY'!CK842="","",IF('DATA ENTRY'!I842="","",IF(AND($EF$4='DATA ENTRY'!G842,$EH$4='DATA ENTRY'!F842),'DATA ENTRY'!I842,"")))</f>
        <v/>
      </c>
      <c r="EH843" s="4" t="str">
        <f>IF('DATA ENTRY'!CK842="","",IF('DATA ENTRY'!CK842="","",IF(AND($EF$4='DATA ENTRY'!G842,$EH$4='DATA ENTRY'!F842),'DATA ENTRY'!CK842,"")))</f>
        <v/>
      </c>
      <c r="EI843" s="3" t="str">
        <f>IF('DATA ENTRY'!CK842="","",IF('DATA ENTRY'!N842="","",IF(AND($EF$4='DATA ENTRY'!G842,$EH$4='DATA ENTRY'!F842),'DATA ENTRY'!N842,"")))</f>
        <v/>
      </c>
      <c r="EJ843" s="107" t="str">
        <f>IF('DATA ENTRY'!CK842="","",IF('DATA ENTRY'!O842="","",IF(AND($EF$4='DATA ENTRY'!G842,$EH$4='DATA ENTRY'!F842),'DATA ENTRY'!O842,"")))</f>
        <v/>
      </c>
      <c r="EK843" s="3" t="str">
        <f>IF('DATA ENTRY'!CK842="","",IF('DATA ENTRY'!P842="","",IF(AND($EF$4='DATA ENTRY'!G842,$EH$4='DATA ENTRY'!F842),'DATA ENTRY'!P842,"")))</f>
        <v/>
      </c>
      <c r="EL843" s="107" t="str">
        <f>IF('DATA ENTRY'!CK842="","",IF('DATA ENTRY'!Q842="","",IF(AND($EF$4='DATA ENTRY'!G842,$EH$4='DATA ENTRY'!F842),'DATA ENTRY'!Q842,"")))</f>
        <v/>
      </c>
      <c r="EM843" s="3" t="str">
        <f>IF('DATA ENTRY'!CK842="","",IF('DATA ENTRY'!R842="","",IF(AND($EF$4='DATA ENTRY'!G842,$EH$4='DATA ENTRY'!F842),'DATA ENTRY'!R842,"")))</f>
        <v/>
      </c>
      <c r="EN843" s="107" t="str">
        <f>IF('DATA ENTRY'!CK842="","",IF('DATA ENTRY'!S842="","",IF(AND($EF$4='DATA ENTRY'!G842,$EH$4='DATA ENTRY'!F842),'DATA ENTRY'!S842,"")))</f>
        <v/>
      </c>
      <c r="EO843" s="3" t="str">
        <f>IF('DATA ENTRY'!CK842="","",IF('DATA ENTRY'!E842="","",IF(AND($EF$4='DATA ENTRY'!G842,$EH$4='DATA ENTRY'!F842),'DATA ENTRY'!E842,"")))</f>
        <v/>
      </c>
      <c r="EP843" s="3" t="str">
        <f>IF('DATA ENTRY'!CK842="","",IF('DATA ENTRY'!D842="","",IF(AND($EF$4='DATA ENTRY'!G842,$EH$4='DATA ENTRY'!F842),'DATA ENTRY'!D842,"")))</f>
        <v/>
      </c>
      <c r="EQ843" s="3" t="str">
        <f>IF('DATA ENTRY'!CK842="","",IF('DATA ENTRY'!W842="","",IF(AND($EF$4='DATA ENTRY'!G842,$EH$4='DATA ENTRY'!F842),'DATA ENTRY'!W842,"")))</f>
        <v/>
      </c>
      <c r="ER843" s="3" t="str">
        <f>IF('DATA ENTRY'!CK842="","",IF('DATA ENTRY'!X842="","",IF(AND($EF$4='DATA ENTRY'!G842,$EH$4='DATA ENTRY'!F842),'DATA ENTRY'!X842,"")))</f>
        <v/>
      </c>
      <c r="ES843" s="108" t="str">
        <f t="shared" si="223"/>
        <v/>
      </c>
      <c r="ET843" s="108" t="str">
        <f>IF('DATA ENTRY'!CK842="","",IF('DATA ENTRY'!D842="","",IF(AND($EF$4='DATA ENTRY'!G842,$EH$4='DATA ENTRY'!F842),'DATA ENTRY'!G842,"")))</f>
        <v/>
      </c>
      <c r="EY843">
        <f t="shared" si="224"/>
        <v>0</v>
      </c>
    </row>
    <row r="844" spans="1:155">
      <c r="A844" t="str">
        <f>IF(S844=0,"",1+(MAX($A$7:A843)))</f>
        <v/>
      </c>
      <c r="B844" s="224">
        <v>838</v>
      </c>
      <c r="C844" s="3" t="str">
        <f>IF('DATA ENTRY'!CK843="","",IF('DATA ENTRY'!B843="","",IF($D$4="All Post",'DATA ENTRY'!B843,IF(AND($D$4='DATA ENTRY'!CK843),'DATA ENTRY'!B843,""))))</f>
        <v/>
      </c>
      <c r="D844" s="3" t="str">
        <f>IF('DATA ENTRY'!CK843="","",IF('DATA ENTRY'!C843="","",IF($D$4="All Post",'DATA ENTRY'!C843,IF(AND($D$4='DATA ENTRY'!CK843),'DATA ENTRY'!C843,""))))</f>
        <v/>
      </c>
      <c r="E844" s="4" t="str">
        <f>IF('DATA ENTRY'!CK843="","",IF('DATA ENTRY'!I843="","",IF($D$4="All Post",'DATA ENTRY'!I843,IF(AND($D$4='DATA ENTRY'!CK843),'DATA ENTRY'!I843,""))))</f>
        <v/>
      </c>
      <c r="F844" s="4" t="str">
        <f>IF('DATA ENTRY'!CK843="","",IF('DATA ENTRY'!CK843="","",IF($D$4="All Post",'DATA ENTRY'!CK843,IF(AND($D$4='DATA ENTRY'!CK843),'DATA ENTRY'!CK843,""))))</f>
        <v/>
      </c>
      <c r="G844" s="3" t="str">
        <f>IF('DATA ENTRY'!CK843="","",IF('DATA ENTRY'!N843="","",IF($D$4="All Post",'DATA ENTRY'!N843,IF(AND($D$4='DATA ENTRY'!CK843),'DATA ENTRY'!N843,""))))</f>
        <v/>
      </c>
      <c r="H844" s="107" t="str">
        <f>IF('DATA ENTRY'!CK843="","",IF('DATA ENTRY'!O843="","",IF($D$4="All Post",'DATA ENTRY'!O843,IF(AND($D$4='DATA ENTRY'!CK843),'DATA ENTRY'!O843,""))))</f>
        <v/>
      </c>
      <c r="I844" s="3" t="str">
        <f>IF('DATA ENTRY'!CK843="","",IF('DATA ENTRY'!P843="","",IF($D$4="All Post",'DATA ENTRY'!P843,IF(AND($D$4='DATA ENTRY'!CK843),'DATA ENTRY'!P843,""))))</f>
        <v/>
      </c>
      <c r="J844" s="107" t="str">
        <f>IF('DATA ENTRY'!CK843="","",IF('DATA ENTRY'!Q843="","",IF($D$4="All Post",'DATA ENTRY'!Q843,IF(AND($D$4='DATA ENTRY'!CK843),'DATA ENTRY'!Q843,""))))</f>
        <v/>
      </c>
      <c r="K844" s="3" t="str">
        <f>IF('DATA ENTRY'!CK843="","",IF('DATA ENTRY'!R843="","",IF($D$4="All Post",'DATA ENTRY'!R843,IF(AND($D$4='DATA ENTRY'!CK843),'DATA ENTRY'!R843,""))))</f>
        <v/>
      </c>
      <c r="L844" s="3" t="str">
        <f>IF('DATA ENTRY'!CK843="","",IF('DATA ENTRY'!S843="","",IF($D$4="All Post",'DATA ENTRY'!S843,IF(AND($D$4='DATA ENTRY'!CK843),'DATA ENTRY'!S843,""))))</f>
        <v/>
      </c>
      <c r="M844" s="3" t="str">
        <f>IF('DATA ENTRY'!CK843="","",IF('DATA ENTRY'!E843="","",IF($D$4="All Post",'DATA ENTRY'!E843,IF(AND($D$4='DATA ENTRY'!CK843),'DATA ENTRY'!E843,""))))</f>
        <v/>
      </c>
      <c r="N844" s="3" t="str">
        <f>IF('DATA ENTRY'!CK843="","",IF('DATA ENTRY'!W843="","",IF($D$4="All Post",'DATA ENTRY'!W843,IF(AND($D$4='DATA ENTRY'!CK843),'DATA ENTRY'!W843,""))))</f>
        <v/>
      </c>
      <c r="O844" s="3" t="str">
        <f>IF('DATA ENTRY'!CK843="","",IF('DATA ENTRY'!X843="","",IF($D$4="All Post",'DATA ENTRY'!X843,IF(AND($D$4='DATA ENTRY'!CK843),'DATA ENTRY'!X843,""))))</f>
        <v/>
      </c>
      <c r="P844" s="3" t="str">
        <f>IF('DATA ENTRY'!CK843="","",IF('DATA ENTRY'!G843="","",IF($D$4="All Post",'DATA ENTRY'!G843,IF(AND($D$4='DATA ENTRY'!CK843),'DATA ENTRY'!G843,""))))</f>
        <v/>
      </c>
      <c r="S844">
        <f t="shared" si="211"/>
        <v>0</v>
      </c>
      <c r="T844" t="str">
        <f t="shared" si="212"/>
        <v/>
      </c>
      <c r="BZ844" t="str">
        <f t="shared" si="213"/>
        <v/>
      </c>
      <c r="CA844" t="str">
        <f t="shared" si="214"/>
        <v/>
      </c>
      <c r="CB844" s="224">
        <v>838</v>
      </c>
      <c r="CC844" s="3" t="str">
        <f>IF('DATA ENTRY'!CK843="","",IF('DATA ENTRY'!B843="","",IF(AND($CD$4='DATA ENTRY'!CK843,$CG$4='DATA ENTRY'!D843),'DATA ENTRY'!B843,"")))</f>
        <v/>
      </c>
      <c r="CD844" s="3" t="str">
        <f>IF('DATA ENTRY'!CK843="","",IF('DATA ENTRY'!C843="","",IF(AND($CD$4='DATA ENTRY'!CK843,$CG$4='DATA ENTRY'!D843),'DATA ENTRY'!C843,"")))</f>
        <v/>
      </c>
      <c r="CE844" s="4" t="str">
        <f>IF('DATA ENTRY'!CK843="","",IF('DATA ENTRY'!I843="","",IF(AND($CD$4='DATA ENTRY'!CK843,$CG$4='DATA ENTRY'!D843),'DATA ENTRY'!I843,"")))</f>
        <v/>
      </c>
      <c r="CF844" s="4" t="str">
        <f>IF('DATA ENTRY'!CK843="","",IF('DATA ENTRY'!CK843="","",IF(AND($CD$4='DATA ENTRY'!CK843,$CG$4='DATA ENTRY'!D843),'DATA ENTRY'!CK843,"")))</f>
        <v/>
      </c>
      <c r="CG844" s="3" t="str">
        <f>IF('DATA ENTRY'!CK843="","",IF('DATA ENTRY'!N843="","",IF(AND($CD$4='DATA ENTRY'!CK843,$CG$4='DATA ENTRY'!D843),'DATA ENTRY'!N843,"")))</f>
        <v/>
      </c>
      <c r="CH844" s="107" t="str">
        <f>IF('DATA ENTRY'!CK843="","",IF('DATA ENTRY'!O843="","",IF(AND($CD$4='DATA ENTRY'!CK843,$CG$4='DATA ENTRY'!D843),'DATA ENTRY'!O843,"")))</f>
        <v/>
      </c>
      <c r="CI844" s="3" t="str">
        <f>IF('DATA ENTRY'!CK843="","",IF('DATA ENTRY'!P843="","",IF(AND($CD$4='DATA ENTRY'!CK843,$CG$4='DATA ENTRY'!D843),'DATA ENTRY'!P843,"")))</f>
        <v/>
      </c>
      <c r="CJ844" s="107" t="str">
        <f>IF('DATA ENTRY'!CK843="","",IF('DATA ENTRY'!Q843="","",IF(AND($CD$4='DATA ENTRY'!CK843,$CG$4='DATA ENTRY'!D843),'DATA ENTRY'!Q843,"")))</f>
        <v/>
      </c>
      <c r="CK844" s="3" t="str">
        <f>IF('DATA ENTRY'!CK843="","",IF('DATA ENTRY'!R843="","",IF(AND($CD$4='DATA ENTRY'!CK843,$CG$4='DATA ENTRY'!D843),'DATA ENTRY'!R843,"")))</f>
        <v/>
      </c>
      <c r="CL844" s="3" t="str">
        <f>IF('DATA ENTRY'!CK843="","",IF('DATA ENTRY'!S843="","",IF(AND($CD$4='DATA ENTRY'!CK843,$CG$4='DATA ENTRY'!D843),'DATA ENTRY'!S843,"")))</f>
        <v/>
      </c>
      <c r="CM844" s="3" t="str">
        <f>IF('DATA ENTRY'!CK843="","",IF('DATA ENTRY'!E843="","",IF(AND($CD$4='DATA ENTRY'!CK843,$CG$4='DATA ENTRY'!D843),'DATA ENTRY'!E843,"")))</f>
        <v/>
      </c>
      <c r="CN844" s="3" t="str">
        <f>IF('DATA ENTRY'!CK843="","",IF('DATA ENTRY'!W843="","",IF(AND($CD$4='DATA ENTRY'!CK843,$CG$4='DATA ENTRY'!D843),'DATA ENTRY'!W843,"")))</f>
        <v/>
      </c>
      <c r="CO844" s="3" t="str">
        <f>IF('DATA ENTRY'!CK843="","",IF('DATA ENTRY'!X843="","",IF(AND($CD$4='DATA ENTRY'!CK843,$CG$4='DATA ENTRY'!D843),'DATA ENTRY'!X843,"")))</f>
        <v/>
      </c>
      <c r="CP844" s="108" t="str">
        <f t="shared" si="215"/>
        <v/>
      </c>
      <c r="CQ844" s="108" t="str">
        <f>IF('DATA ENTRY'!CK843="","",IF('DATA ENTRY'!G843="","",IF(AND($CD$4='DATA ENTRY'!CK843,$CG$4='DATA ENTRY'!D843),'DATA ENTRY'!G843,"")))</f>
        <v/>
      </c>
      <c r="CR844" s="230" t="str">
        <f>IF('DATA ENTRY'!CK843="","",IF('DATA ENTRY'!D843="","",IF(AND($CD$4='DATA ENTRY'!CK843,$CG$4='DATA ENTRY'!D843),'DATA ENTRY'!D843,"")))</f>
        <v/>
      </c>
      <c r="CS844">
        <f t="shared" si="216"/>
        <v>0</v>
      </c>
      <c r="CT844">
        <f t="shared" si="217"/>
        <v>0</v>
      </c>
      <c r="CV844" s="139"/>
      <c r="CX844">
        <f t="shared" si="218"/>
        <v>0</v>
      </c>
      <c r="DB844" t="str">
        <f t="shared" ref="DB844:DB907" si="225">IF(DG844="","",RANK(DG844,$DG$7:$DG$211,1))</f>
        <v/>
      </c>
      <c r="DC844" t="str">
        <f t="shared" ref="DC844:DC907" si="226">IF(DY844=0,"",DY844)</f>
        <v/>
      </c>
      <c r="DD844" s="224">
        <v>838</v>
      </c>
      <c r="DE844" s="3" t="str">
        <f>IF('DATA ENTRY'!CK843="","",IF('DATA ENTRY'!B843="","",IF(AND($DF$4='DATA ENTRY'!D843),'DATA ENTRY'!B843,"")))</f>
        <v/>
      </c>
      <c r="DF844" s="3" t="str">
        <f>IF('DATA ENTRY'!CK843="","",IF('DATA ENTRY'!C843="","",IF(AND($DF$4='DATA ENTRY'!D843),'DATA ENTRY'!C843,"")))</f>
        <v/>
      </c>
      <c r="DG844" s="4" t="str">
        <f>IF('DATA ENTRY'!CK843="","",IF('DATA ENTRY'!I843="","",IF(AND($DF$4='DATA ENTRY'!D843),'DATA ENTRY'!I843,"")))</f>
        <v/>
      </c>
      <c r="DH844" s="4" t="str">
        <f>IF('DATA ENTRY'!CK843="","",IF('DATA ENTRY'!CK843="","",IF(AND($DF$4='DATA ENTRY'!D843),'DATA ENTRY'!CK843,"")))</f>
        <v/>
      </c>
      <c r="DI844" s="3" t="str">
        <f>IF('DATA ENTRY'!CK843="","",IF('DATA ENTRY'!N843="","",IF(AND($DF$4='DATA ENTRY'!D843),'DATA ENTRY'!N843,"")))</f>
        <v/>
      </c>
      <c r="DJ844" s="107" t="str">
        <f>IF('DATA ENTRY'!CK843="","",IF('DATA ENTRY'!O843="","",IF(AND($DF$4='DATA ENTRY'!D843),'DATA ENTRY'!O843,"")))</f>
        <v/>
      </c>
      <c r="DK844" s="3" t="str">
        <f>IF('DATA ENTRY'!CK843="","",IF('DATA ENTRY'!P843="","",IF(AND($DF$4='DATA ENTRY'!D843),'DATA ENTRY'!P843,"")))</f>
        <v/>
      </c>
      <c r="DL844" s="107" t="str">
        <f>IF('DATA ENTRY'!CK843="","",IF('DATA ENTRY'!Q843="","",IF(AND($DF$4='DATA ENTRY'!D843),'DATA ENTRY'!Q843,"")))</f>
        <v/>
      </c>
      <c r="DM844" s="3" t="str">
        <f>IF('DATA ENTRY'!CK843="","",IF('DATA ENTRY'!R843="","",IF(AND($DF$4='DATA ENTRY'!D843),'DATA ENTRY'!R843,"")))</f>
        <v/>
      </c>
      <c r="DN844" s="107" t="str">
        <f>IF('DATA ENTRY'!CK843="","",IF('DATA ENTRY'!S843="","",IF(AND($DF$4='DATA ENTRY'!D843),'DATA ENTRY'!S843,"")))</f>
        <v/>
      </c>
      <c r="DO844" s="3" t="str">
        <f>IF('DATA ENTRY'!CK843="","",IF('DATA ENTRY'!E843="","",IF(AND($DF$4='DATA ENTRY'!D843),'DATA ENTRY'!E843,"")))</f>
        <v/>
      </c>
      <c r="DP844" s="3" t="str">
        <f>IF('DATA ENTRY'!CK843="","",IF('DATA ENTRY'!D843="","",IF(AND($DF$4='DATA ENTRY'!D843),'DATA ENTRY'!D843,"")))</f>
        <v/>
      </c>
      <c r="DQ844" s="3" t="str">
        <f>IF('DATA ENTRY'!CK843="","",IF('DATA ENTRY'!W843="","",IF(AND($DF$4='DATA ENTRY'!D843),'DATA ENTRY'!W843,"")))</f>
        <v/>
      </c>
      <c r="DR844" s="3" t="str">
        <f>IF('DATA ENTRY'!CK843="","",IF('DATA ENTRY'!X843="","",IF(AND($DF$4='DATA ENTRY'!D843),'DATA ENTRY'!X843,"")))</f>
        <v/>
      </c>
      <c r="DS844" s="108" t="str">
        <f t="shared" si="219"/>
        <v/>
      </c>
      <c r="DT844" s="108" t="str">
        <f>IF('DATA ENTRY'!CK843="","",IF('DATA ENTRY'!D843="","",IF(AND($DF$4='DATA ENTRY'!D843),'DATA ENTRY'!G843,"")))</f>
        <v/>
      </c>
      <c r="DY844">
        <f t="shared" si="220"/>
        <v>0</v>
      </c>
      <c r="EB844" t="str">
        <f t="shared" si="221"/>
        <v/>
      </c>
      <c r="EC844" t="str">
        <f t="shared" si="222"/>
        <v/>
      </c>
      <c r="ED844" s="224">
        <v>838</v>
      </c>
      <c r="EE844" s="3" t="str">
        <f>IF('DATA ENTRY'!CK843="","",IF('DATA ENTRY'!B843="","",IF(AND($EF$4='DATA ENTRY'!G843,$EH$4='DATA ENTRY'!F843),'DATA ENTRY'!B843,"")))</f>
        <v/>
      </c>
      <c r="EF844" s="3" t="str">
        <f>IF('DATA ENTRY'!CK843="","",IF('DATA ENTRY'!C843="","",IF(AND($EF$4='DATA ENTRY'!G843,$EH$4='DATA ENTRY'!F843),'DATA ENTRY'!C843,"")))</f>
        <v/>
      </c>
      <c r="EG844" s="4" t="str">
        <f>IF('DATA ENTRY'!CK843="","",IF('DATA ENTRY'!I843="","",IF(AND($EF$4='DATA ENTRY'!G843,$EH$4='DATA ENTRY'!F843),'DATA ENTRY'!I843,"")))</f>
        <v/>
      </c>
      <c r="EH844" s="4" t="str">
        <f>IF('DATA ENTRY'!CK843="","",IF('DATA ENTRY'!CK843="","",IF(AND($EF$4='DATA ENTRY'!G843,$EH$4='DATA ENTRY'!F843),'DATA ENTRY'!CK843,"")))</f>
        <v/>
      </c>
      <c r="EI844" s="3" t="str">
        <f>IF('DATA ENTRY'!CK843="","",IF('DATA ENTRY'!N843="","",IF(AND($EF$4='DATA ENTRY'!G843,$EH$4='DATA ENTRY'!F843),'DATA ENTRY'!N843,"")))</f>
        <v/>
      </c>
      <c r="EJ844" s="107" t="str">
        <f>IF('DATA ENTRY'!CK843="","",IF('DATA ENTRY'!O843="","",IF(AND($EF$4='DATA ENTRY'!G843,$EH$4='DATA ENTRY'!F843),'DATA ENTRY'!O843,"")))</f>
        <v/>
      </c>
      <c r="EK844" s="3" t="str">
        <f>IF('DATA ENTRY'!CK843="","",IF('DATA ENTRY'!P843="","",IF(AND($EF$4='DATA ENTRY'!G843,$EH$4='DATA ENTRY'!F843),'DATA ENTRY'!P843,"")))</f>
        <v/>
      </c>
      <c r="EL844" s="107" t="str">
        <f>IF('DATA ENTRY'!CK843="","",IF('DATA ENTRY'!Q843="","",IF(AND($EF$4='DATA ENTRY'!G843,$EH$4='DATA ENTRY'!F843),'DATA ENTRY'!Q843,"")))</f>
        <v/>
      </c>
      <c r="EM844" s="3" t="str">
        <f>IF('DATA ENTRY'!CK843="","",IF('DATA ENTRY'!R843="","",IF(AND($EF$4='DATA ENTRY'!G843,$EH$4='DATA ENTRY'!F843),'DATA ENTRY'!R843,"")))</f>
        <v/>
      </c>
      <c r="EN844" s="107" t="str">
        <f>IF('DATA ENTRY'!CK843="","",IF('DATA ENTRY'!S843="","",IF(AND($EF$4='DATA ENTRY'!G843,$EH$4='DATA ENTRY'!F843),'DATA ENTRY'!S843,"")))</f>
        <v/>
      </c>
      <c r="EO844" s="3" t="str">
        <f>IF('DATA ENTRY'!CK843="","",IF('DATA ENTRY'!E843="","",IF(AND($EF$4='DATA ENTRY'!G843,$EH$4='DATA ENTRY'!F843),'DATA ENTRY'!E843,"")))</f>
        <v/>
      </c>
      <c r="EP844" s="3" t="str">
        <f>IF('DATA ENTRY'!CK843="","",IF('DATA ENTRY'!D843="","",IF(AND($EF$4='DATA ENTRY'!G843,$EH$4='DATA ENTRY'!F843),'DATA ENTRY'!D843,"")))</f>
        <v/>
      </c>
      <c r="EQ844" s="3" t="str">
        <f>IF('DATA ENTRY'!CK843="","",IF('DATA ENTRY'!W843="","",IF(AND($EF$4='DATA ENTRY'!G843,$EH$4='DATA ENTRY'!F843),'DATA ENTRY'!W843,"")))</f>
        <v/>
      </c>
      <c r="ER844" s="3" t="str">
        <f>IF('DATA ENTRY'!CK843="","",IF('DATA ENTRY'!X843="","",IF(AND($EF$4='DATA ENTRY'!G843,$EH$4='DATA ENTRY'!F843),'DATA ENTRY'!X843,"")))</f>
        <v/>
      </c>
      <c r="ES844" s="108" t="str">
        <f t="shared" si="223"/>
        <v/>
      </c>
      <c r="ET844" s="108" t="str">
        <f>IF('DATA ENTRY'!CK843="","",IF('DATA ENTRY'!D843="","",IF(AND($EF$4='DATA ENTRY'!G843,$EH$4='DATA ENTRY'!F843),'DATA ENTRY'!G843,"")))</f>
        <v/>
      </c>
      <c r="EY844">
        <f t="shared" si="224"/>
        <v>0</v>
      </c>
    </row>
    <row r="845" spans="1:155">
      <c r="A845" t="str">
        <f>IF(S845=0,"",1+(MAX($A$7:A844)))</f>
        <v/>
      </c>
      <c r="B845" s="224">
        <v>839</v>
      </c>
      <c r="C845" s="3" t="str">
        <f>IF('DATA ENTRY'!CK844="","",IF('DATA ENTRY'!B844="","",IF($D$4="All Post",'DATA ENTRY'!B844,IF(AND($D$4='DATA ENTRY'!CK844),'DATA ENTRY'!B844,""))))</f>
        <v/>
      </c>
      <c r="D845" s="3" t="str">
        <f>IF('DATA ENTRY'!CK844="","",IF('DATA ENTRY'!C844="","",IF($D$4="All Post",'DATA ENTRY'!C844,IF(AND($D$4='DATA ENTRY'!CK844),'DATA ENTRY'!C844,""))))</f>
        <v/>
      </c>
      <c r="E845" s="4" t="str">
        <f>IF('DATA ENTRY'!CK844="","",IF('DATA ENTRY'!I844="","",IF($D$4="All Post",'DATA ENTRY'!I844,IF(AND($D$4='DATA ENTRY'!CK844),'DATA ENTRY'!I844,""))))</f>
        <v/>
      </c>
      <c r="F845" s="4" t="str">
        <f>IF('DATA ENTRY'!CK844="","",IF('DATA ENTRY'!CK844="","",IF($D$4="All Post",'DATA ENTRY'!CK844,IF(AND($D$4='DATA ENTRY'!CK844),'DATA ENTRY'!CK844,""))))</f>
        <v/>
      </c>
      <c r="G845" s="3" t="str">
        <f>IF('DATA ENTRY'!CK844="","",IF('DATA ENTRY'!N844="","",IF($D$4="All Post",'DATA ENTRY'!N844,IF(AND($D$4='DATA ENTRY'!CK844),'DATA ENTRY'!N844,""))))</f>
        <v/>
      </c>
      <c r="H845" s="107" t="str">
        <f>IF('DATA ENTRY'!CK844="","",IF('DATA ENTRY'!O844="","",IF($D$4="All Post",'DATA ENTRY'!O844,IF(AND($D$4='DATA ENTRY'!CK844),'DATA ENTRY'!O844,""))))</f>
        <v/>
      </c>
      <c r="I845" s="3" t="str">
        <f>IF('DATA ENTRY'!CK844="","",IF('DATA ENTRY'!P844="","",IF($D$4="All Post",'DATA ENTRY'!P844,IF(AND($D$4='DATA ENTRY'!CK844),'DATA ENTRY'!P844,""))))</f>
        <v/>
      </c>
      <c r="J845" s="107" t="str">
        <f>IF('DATA ENTRY'!CK844="","",IF('DATA ENTRY'!Q844="","",IF($D$4="All Post",'DATA ENTRY'!Q844,IF(AND($D$4='DATA ENTRY'!CK844),'DATA ENTRY'!Q844,""))))</f>
        <v/>
      </c>
      <c r="K845" s="3" t="str">
        <f>IF('DATA ENTRY'!CK844="","",IF('DATA ENTRY'!R844="","",IF($D$4="All Post",'DATA ENTRY'!R844,IF(AND($D$4='DATA ENTRY'!CK844),'DATA ENTRY'!R844,""))))</f>
        <v/>
      </c>
      <c r="L845" s="3" t="str">
        <f>IF('DATA ENTRY'!CK844="","",IF('DATA ENTRY'!S844="","",IF($D$4="All Post",'DATA ENTRY'!S844,IF(AND($D$4='DATA ENTRY'!CK844),'DATA ENTRY'!S844,""))))</f>
        <v/>
      </c>
      <c r="M845" s="3" t="str">
        <f>IF('DATA ENTRY'!CK844="","",IF('DATA ENTRY'!E844="","",IF($D$4="All Post",'DATA ENTRY'!E844,IF(AND($D$4='DATA ENTRY'!CK844),'DATA ENTRY'!E844,""))))</f>
        <v/>
      </c>
      <c r="N845" s="3" t="str">
        <f>IF('DATA ENTRY'!CK844="","",IF('DATA ENTRY'!W844="","",IF($D$4="All Post",'DATA ENTRY'!W844,IF(AND($D$4='DATA ENTRY'!CK844),'DATA ENTRY'!W844,""))))</f>
        <v/>
      </c>
      <c r="O845" s="3" t="str">
        <f>IF('DATA ENTRY'!CK844="","",IF('DATA ENTRY'!X844="","",IF($D$4="All Post",'DATA ENTRY'!X844,IF(AND($D$4='DATA ENTRY'!CK844),'DATA ENTRY'!X844,""))))</f>
        <v/>
      </c>
      <c r="P845" s="3" t="str">
        <f>IF('DATA ENTRY'!CK844="","",IF('DATA ENTRY'!G844="","",IF($D$4="All Post",'DATA ENTRY'!G844,IF(AND($D$4='DATA ENTRY'!CK844),'DATA ENTRY'!G844,""))))</f>
        <v/>
      </c>
      <c r="S845">
        <f t="shared" si="211"/>
        <v>0</v>
      </c>
      <c r="T845" t="str">
        <f t="shared" si="212"/>
        <v/>
      </c>
      <c r="BZ845" t="str">
        <f t="shared" si="213"/>
        <v/>
      </c>
      <c r="CA845" t="str">
        <f t="shared" si="214"/>
        <v/>
      </c>
      <c r="CB845" s="224">
        <v>839</v>
      </c>
      <c r="CC845" s="3" t="str">
        <f>IF('DATA ENTRY'!CK844="","",IF('DATA ENTRY'!B844="","",IF(AND($CD$4='DATA ENTRY'!CK844,$CG$4='DATA ENTRY'!D844),'DATA ENTRY'!B844,"")))</f>
        <v/>
      </c>
      <c r="CD845" s="3" t="str">
        <f>IF('DATA ENTRY'!CK844="","",IF('DATA ENTRY'!C844="","",IF(AND($CD$4='DATA ENTRY'!CK844,$CG$4='DATA ENTRY'!D844),'DATA ENTRY'!C844,"")))</f>
        <v/>
      </c>
      <c r="CE845" s="4" t="str">
        <f>IF('DATA ENTRY'!CK844="","",IF('DATA ENTRY'!I844="","",IF(AND($CD$4='DATA ENTRY'!CK844,$CG$4='DATA ENTRY'!D844),'DATA ENTRY'!I844,"")))</f>
        <v/>
      </c>
      <c r="CF845" s="4" t="str">
        <f>IF('DATA ENTRY'!CK844="","",IF('DATA ENTRY'!CK844="","",IF(AND($CD$4='DATA ENTRY'!CK844,$CG$4='DATA ENTRY'!D844),'DATA ENTRY'!CK844,"")))</f>
        <v/>
      </c>
      <c r="CG845" s="3" t="str">
        <f>IF('DATA ENTRY'!CK844="","",IF('DATA ENTRY'!N844="","",IF(AND($CD$4='DATA ENTRY'!CK844,$CG$4='DATA ENTRY'!D844),'DATA ENTRY'!N844,"")))</f>
        <v/>
      </c>
      <c r="CH845" s="107" t="str">
        <f>IF('DATA ENTRY'!CK844="","",IF('DATA ENTRY'!O844="","",IF(AND($CD$4='DATA ENTRY'!CK844,$CG$4='DATA ENTRY'!D844),'DATA ENTRY'!O844,"")))</f>
        <v/>
      </c>
      <c r="CI845" s="3" t="str">
        <f>IF('DATA ENTRY'!CK844="","",IF('DATA ENTRY'!P844="","",IF(AND($CD$4='DATA ENTRY'!CK844,$CG$4='DATA ENTRY'!D844),'DATA ENTRY'!P844,"")))</f>
        <v/>
      </c>
      <c r="CJ845" s="107" t="str">
        <f>IF('DATA ENTRY'!CK844="","",IF('DATA ENTRY'!Q844="","",IF(AND($CD$4='DATA ENTRY'!CK844,$CG$4='DATA ENTRY'!D844),'DATA ENTRY'!Q844,"")))</f>
        <v/>
      </c>
      <c r="CK845" s="3" t="str">
        <f>IF('DATA ENTRY'!CK844="","",IF('DATA ENTRY'!R844="","",IF(AND($CD$4='DATA ENTRY'!CK844,$CG$4='DATA ENTRY'!D844),'DATA ENTRY'!R844,"")))</f>
        <v/>
      </c>
      <c r="CL845" s="3" t="str">
        <f>IF('DATA ENTRY'!CK844="","",IF('DATA ENTRY'!S844="","",IF(AND($CD$4='DATA ENTRY'!CK844,$CG$4='DATA ENTRY'!D844),'DATA ENTRY'!S844,"")))</f>
        <v/>
      </c>
      <c r="CM845" s="3" t="str">
        <f>IF('DATA ENTRY'!CK844="","",IF('DATA ENTRY'!E844="","",IF(AND($CD$4='DATA ENTRY'!CK844,$CG$4='DATA ENTRY'!D844),'DATA ENTRY'!E844,"")))</f>
        <v/>
      </c>
      <c r="CN845" s="3" t="str">
        <f>IF('DATA ENTRY'!CK844="","",IF('DATA ENTRY'!W844="","",IF(AND($CD$4='DATA ENTRY'!CK844,$CG$4='DATA ENTRY'!D844),'DATA ENTRY'!W844,"")))</f>
        <v/>
      </c>
      <c r="CO845" s="3" t="str">
        <f>IF('DATA ENTRY'!CK844="","",IF('DATA ENTRY'!X844="","",IF(AND($CD$4='DATA ENTRY'!CK844,$CG$4='DATA ENTRY'!D844),'DATA ENTRY'!X844,"")))</f>
        <v/>
      </c>
      <c r="CP845" s="108" t="str">
        <f t="shared" si="215"/>
        <v/>
      </c>
      <c r="CQ845" s="108" t="str">
        <f>IF('DATA ENTRY'!CK844="","",IF('DATA ENTRY'!G844="","",IF(AND($CD$4='DATA ENTRY'!CK844,$CG$4='DATA ENTRY'!D844),'DATA ENTRY'!G844,"")))</f>
        <v/>
      </c>
      <c r="CR845" s="230" t="str">
        <f>IF('DATA ENTRY'!CK844="","",IF('DATA ENTRY'!D844="","",IF(AND($CD$4='DATA ENTRY'!CK844,$CG$4='DATA ENTRY'!D844),'DATA ENTRY'!D844,"")))</f>
        <v/>
      </c>
      <c r="CS845">
        <f t="shared" si="216"/>
        <v>0</v>
      </c>
      <c r="CT845">
        <f t="shared" si="217"/>
        <v>0</v>
      </c>
      <c r="CV845" s="139"/>
      <c r="CX845">
        <f t="shared" si="218"/>
        <v>0</v>
      </c>
      <c r="DB845" t="str">
        <f t="shared" si="225"/>
        <v/>
      </c>
      <c r="DC845" t="str">
        <f t="shared" si="226"/>
        <v/>
      </c>
      <c r="DD845" s="224">
        <v>839</v>
      </c>
      <c r="DE845" s="3" t="str">
        <f>IF('DATA ENTRY'!CK844="","",IF('DATA ENTRY'!B844="","",IF(AND($DF$4='DATA ENTRY'!D844),'DATA ENTRY'!B844,"")))</f>
        <v/>
      </c>
      <c r="DF845" s="3" t="str">
        <f>IF('DATA ENTRY'!CK844="","",IF('DATA ENTRY'!C844="","",IF(AND($DF$4='DATA ENTRY'!D844),'DATA ENTRY'!C844,"")))</f>
        <v/>
      </c>
      <c r="DG845" s="4" t="str">
        <f>IF('DATA ENTRY'!CK844="","",IF('DATA ENTRY'!I844="","",IF(AND($DF$4='DATA ENTRY'!D844),'DATA ENTRY'!I844,"")))</f>
        <v/>
      </c>
      <c r="DH845" s="4" t="str">
        <f>IF('DATA ENTRY'!CK844="","",IF('DATA ENTRY'!CK844="","",IF(AND($DF$4='DATA ENTRY'!D844),'DATA ENTRY'!CK844,"")))</f>
        <v/>
      </c>
      <c r="DI845" s="3" t="str">
        <f>IF('DATA ENTRY'!CK844="","",IF('DATA ENTRY'!N844="","",IF(AND($DF$4='DATA ENTRY'!D844),'DATA ENTRY'!N844,"")))</f>
        <v/>
      </c>
      <c r="DJ845" s="107" t="str">
        <f>IF('DATA ENTRY'!CK844="","",IF('DATA ENTRY'!O844="","",IF(AND($DF$4='DATA ENTRY'!D844),'DATA ENTRY'!O844,"")))</f>
        <v/>
      </c>
      <c r="DK845" s="3" t="str">
        <f>IF('DATA ENTRY'!CK844="","",IF('DATA ENTRY'!P844="","",IF(AND($DF$4='DATA ENTRY'!D844),'DATA ENTRY'!P844,"")))</f>
        <v/>
      </c>
      <c r="DL845" s="107" t="str">
        <f>IF('DATA ENTRY'!CK844="","",IF('DATA ENTRY'!Q844="","",IF(AND($DF$4='DATA ENTRY'!D844),'DATA ENTRY'!Q844,"")))</f>
        <v/>
      </c>
      <c r="DM845" s="3" t="str">
        <f>IF('DATA ENTRY'!CK844="","",IF('DATA ENTRY'!R844="","",IF(AND($DF$4='DATA ENTRY'!D844),'DATA ENTRY'!R844,"")))</f>
        <v/>
      </c>
      <c r="DN845" s="107" t="str">
        <f>IF('DATA ENTRY'!CK844="","",IF('DATA ENTRY'!S844="","",IF(AND($DF$4='DATA ENTRY'!D844),'DATA ENTRY'!S844,"")))</f>
        <v/>
      </c>
      <c r="DO845" s="3" t="str">
        <f>IF('DATA ENTRY'!CK844="","",IF('DATA ENTRY'!E844="","",IF(AND($DF$4='DATA ENTRY'!D844),'DATA ENTRY'!E844,"")))</f>
        <v/>
      </c>
      <c r="DP845" s="3" t="str">
        <f>IF('DATA ENTRY'!CK844="","",IF('DATA ENTRY'!D844="","",IF(AND($DF$4='DATA ENTRY'!D844),'DATA ENTRY'!D844,"")))</f>
        <v/>
      </c>
      <c r="DQ845" s="3" t="str">
        <f>IF('DATA ENTRY'!CK844="","",IF('DATA ENTRY'!W844="","",IF(AND($DF$4='DATA ENTRY'!D844),'DATA ENTRY'!W844,"")))</f>
        <v/>
      </c>
      <c r="DR845" s="3" t="str">
        <f>IF('DATA ENTRY'!CK844="","",IF('DATA ENTRY'!X844="","",IF(AND($DF$4='DATA ENTRY'!D844),'DATA ENTRY'!X844,"")))</f>
        <v/>
      </c>
      <c r="DS845" s="108" t="str">
        <f t="shared" si="219"/>
        <v/>
      </c>
      <c r="DT845" s="108" t="str">
        <f>IF('DATA ENTRY'!CK844="","",IF('DATA ENTRY'!D844="","",IF(AND($DF$4='DATA ENTRY'!D844),'DATA ENTRY'!G844,"")))</f>
        <v/>
      </c>
      <c r="DY845">
        <f t="shared" si="220"/>
        <v>0</v>
      </c>
      <c r="EB845" t="str">
        <f t="shared" si="221"/>
        <v/>
      </c>
      <c r="EC845" t="str">
        <f t="shared" si="222"/>
        <v/>
      </c>
      <c r="ED845" s="224">
        <v>839</v>
      </c>
      <c r="EE845" s="3" t="str">
        <f>IF('DATA ENTRY'!CK844="","",IF('DATA ENTRY'!B844="","",IF(AND($EF$4='DATA ENTRY'!G844,$EH$4='DATA ENTRY'!F844),'DATA ENTRY'!B844,"")))</f>
        <v/>
      </c>
      <c r="EF845" s="3" t="str">
        <f>IF('DATA ENTRY'!CK844="","",IF('DATA ENTRY'!C844="","",IF(AND($EF$4='DATA ENTRY'!G844,$EH$4='DATA ENTRY'!F844),'DATA ENTRY'!C844,"")))</f>
        <v/>
      </c>
      <c r="EG845" s="4" t="str">
        <f>IF('DATA ENTRY'!CK844="","",IF('DATA ENTRY'!I844="","",IF(AND($EF$4='DATA ENTRY'!G844,$EH$4='DATA ENTRY'!F844),'DATA ENTRY'!I844,"")))</f>
        <v/>
      </c>
      <c r="EH845" s="4" t="str">
        <f>IF('DATA ENTRY'!CK844="","",IF('DATA ENTRY'!CK844="","",IF(AND($EF$4='DATA ENTRY'!G844,$EH$4='DATA ENTRY'!F844),'DATA ENTRY'!CK844,"")))</f>
        <v/>
      </c>
      <c r="EI845" s="3" t="str">
        <f>IF('DATA ENTRY'!CK844="","",IF('DATA ENTRY'!N844="","",IF(AND($EF$4='DATA ENTRY'!G844,$EH$4='DATA ENTRY'!F844),'DATA ENTRY'!N844,"")))</f>
        <v/>
      </c>
      <c r="EJ845" s="107" t="str">
        <f>IF('DATA ENTRY'!CK844="","",IF('DATA ENTRY'!O844="","",IF(AND($EF$4='DATA ENTRY'!G844,$EH$4='DATA ENTRY'!F844),'DATA ENTRY'!O844,"")))</f>
        <v/>
      </c>
      <c r="EK845" s="3" t="str">
        <f>IF('DATA ENTRY'!CK844="","",IF('DATA ENTRY'!P844="","",IF(AND($EF$4='DATA ENTRY'!G844,$EH$4='DATA ENTRY'!F844),'DATA ENTRY'!P844,"")))</f>
        <v/>
      </c>
      <c r="EL845" s="107" t="str">
        <f>IF('DATA ENTRY'!CK844="","",IF('DATA ENTRY'!Q844="","",IF(AND($EF$4='DATA ENTRY'!G844,$EH$4='DATA ENTRY'!F844),'DATA ENTRY'!Q844,"")))</f>
        <v/>
      </c>
      <c r="EM845" s="3" t="str">
        <f>IF('DATA ENTRY'!CK844="","",IF('DATA ENTRY'!R844="","",IF(AND($EF$4='DATA ENTRY'!G844,$EH$4='DATA ENTRY'!F844),'DATA ENTRY'!R844,"")))</f>
        <v/>
      </c>
      <c r="EN845" s="107" t="str">
        <f>IF('DATA ENTRY'!CK844="","",IF('DATA ENTRY'!S844="","",IF(AND($EF$4='DATA ENTRY'!G844,$EH$4='DATA ENTRY'!F844),'DATA ENTRY'!S844,"")))</f>
        <v/>
      </c>
      <c r="EO845" s="3" t="str">
        <f>IF('DATA ENTRY'!CK844="","",IF('DATA ENTRY'!E844="","",IF(AND($EF$4='DATA ENTRY'!G844,$EH$4='DATA ENTRY'!F844),'DATA ENTRY'!E844,"")))</f>
        <v/>
      </c>
      <c r="EP845" s="3" t="str">
        <f>IF('DATA ENTRY'!CK844="","",IF('DATA ENTRY'!D844="","",IF(AND($EF$4='DATA ENTRY'!G844,$EH$4='DATA ENTRY'!F844),'DATA ENTRY'!D844,"")))</f>
        <v/>
      </c>
      <c r="EQ845" s="3" t="str">
        <f>IF('DATA ENTRY'!CK844="","",IF('DATA ENTRY'!W844="","",IF(AND($EF$4='DATA ENTRY'!G844,$EH$4='DATA ENTRY'!F844),'DATA ENTRY'!W844,"")))</f>
        <v/>
      </c>
      <c r="ER845" s="3" t="str">
        <f>IF('DATA ENTRY'!CK844="","",IF('DATA ENTRY'!X844="","",IF(AND($EF$4='DATA ENTRY'!G844,$EH$4='DATA ENTRY'!F844),'DATA ENTRY'!X844,"")))</f>
        <v/>
      </c>
      <c r="ES845" s="108" t="str">
        <f t="shared" si="223"/>
        <v/>
      </c>
      <c r="ET845" s="108" t="str">
        <f>IF('DATA ENTRY'!CK844="","",IF('DATA ENTRY'!D844="","",IF(AND($EF$4='DATA ENTRY'!G844,$EH$4='DATA ENTRY'!F844),'DATA ENTRY'!G844,"")))</f>
        <v/>
      </c>
      <c r="EY845">
        <f t="shared" si="224"/>
        <v>0</v>
      </c>
    </row>
    <row r="846" spans="1:155">
      <c r="A846" t="str">
        <f>IF(S846=0,"",1+(MAX($A$7:A845)))</f>
        <v/>
      </c>
      <c r="B846" s="224">
        <v>840</v>
      </c>
      <c r="C846" s="3" t="str">
        <f>IF('DATA ENTRY'!CK845="","",IF('DATA ENTRY'!B845="","",IF($D$4="All Post",'DATA ENTRY'!B845,IF(AND($D$4='DATA ENTRY'!CK845),'DATA ENTRY'!B845,""))))</f>
        <v/>
      </c>
      <c r="D846" s="3" t="str">
        <f>IF('DATA ENTRY'!CK845="","",IF('DATA ENTRY'!C845="","",IF($D$4="All Post",'DATA ENTRY'!C845,IF(AND($D$4='DATA ENTRY'!CK845),'DATA ENTRY'!C845,""))))</f>
        <v/>
      </c>
      <c r="E846" s="4" t="str">
        <f>IF('DATA ENTRY'!CK845="","",IF('DATA ENTRY'!I845="","",IF($D$4="All Post",'DATA ENTRY'!I845,IF(AND($D$4='DATA ENTRY'!CK845),'DATA ENTRY'!I845,""))))</f>
        <v/>
      </c>
      <c r="F846" s="4" t="str">
        <f>IF('DATA ENTRY'!CK845="","",IF('DATA ENTRY'!CK845="","",IF($D$4="All Post",'DATA ENTRY'!CK845,IF(AND($D$4='DATA ENTRY'!CK845),'DATA ENTRY'!CK845,""))))</f>
        <v/>
      </c>
      <c r="G846" s="3" t="str">
        <f>IF('DATA ENTRY'!CK845="","",IF('DATA ENTRY'!N845="","",IF($D$4="All Post",'DATA ENTRY'!N845,IF(AND($D$4='DATA ENTRY'!CK845),'DATA ENTRY'!N845,""))))</f>
        <v/>
      </c>
      <c r="H846" s="107" t="str">
        <f>IF('DATA ENTRY'!CK845="","",IF('DATA ENTRY'!O845="","",IF($D$4="All Post",'DATA ENTRY'!O845,IF(AND($D$4='DATA ENTRY'!CK845),'DATA ENTRY'!O845,""))))</f>
        <v/>
      </c>
      <c r="I846" s="3" t="str">
        <f>IF('DATA ENTRY'!CK845="","",IF('DATA ENTRY'!P845="","",IF($D$4="All Post",'DATA ENTRY'!P845,IF(AND($D$4='DATA ENTRY'!CK845),'DATA ENTRY'!P845,""))))</f>
        <v/>
      </c>
      <c r="J846" s="107" t="str">
        <f>IF('DATA ENTRY'!CK845="","",IF('DATA ENTRY'!Q845="","",IF($D$4="All Post",'DATA ENTRY'!Q845,IF(AND($D$4='DATA ENTRY'!CK845),'DATA ENTRY'!Q845,""))))</f>
        <v/>
      </c>
      <c r="K846" s="3" t="str">
        <f>IF('DATA ENTRY'!CK845="","",IF('DATA ENTRY'!R845="","",IF($D$4="All Post",'DATA ENTRY'!R845,IF(AND($D$4='DATA ENTRY'!CK845),'DATA ENTRY'!R845,""))))</f>
        <v/>
      </c>
      <c r="L846" s="3" t="str">
        <f>IF('DATA ENTRY'!CK845="","",IF('DATA ENTRY'!S845="","",IF($D$4="All Post",'DATA ENTRY'!S845,IF(AND($D$4='DATA ENTRY'!CK845),'DATA ENTRY'!S845,""))))</f>
        <v/>
      </c>
      <c r="M846" s="3" t="str">
        <f>IF('DATA ENTRY'!CK845="","",IF('DATA ENTRY'!E845="","",IF($D$4="All Post",'DATA ENTRY'!E845,IF(AND($D$4='DATA ENTRY'!CK845),'DATA ENTRY'!E845,""))))</f>
        <v/>
      </c>
      <c r="N846" s="3" t="str">
        <f>IF('DATA ENTRY'!CK845="","",IF('DATA ENTRY'!W845="","",IF($D$4="All Post",'DATA ENTRY'!W845,IF(AND($D$4='DATA ENTRY'!CK845),'DATA ENTRY'!W845,""))))</f>
        <v/>
      </c>
      <c r="O846" s="3" t="str">
        <f>IF('DATA ENTRY'!CK845="","",IF('DATA ENTRY'!X845="","",IF($D$4="All Post",'DATA ENTRY'!X845,IF(AND($D$4='DATA ENTRY'!CK845),'DATA ENTRY'!X845,""))))</f>
        <v/>
      </c>
      <c r="P846" s="3" t="str">
        <f>IF('DATA ENTRY'!CK845="","",IF('DATA ENTRY'!G845="","",IF($D$4="All Post",'DATA ENTRY'!G845,IF(AND($D$4='DATA ENTRY'!CK845),'DATA ENTRY'!G845,""))))</f>
        <v/>
      </c>
      <c r="S846">
        <f t="shared" si="211"/>
        <v>0</v>
      </c>
      <c r="T846" t="str">
        <f t="shared" si="212"/>
        <v/>
      </c>
      <c r="BZ846" t="str">
        <f t="shared" si="213"/>
        <v/>
      </c>
      <c r="CA846" t="str">
        <f t="shared" si="214"/>
        <v/>
      </c>
      <c r="CB846" s="224">
        <v>840</v>
      </c>
      <c r="CC846" s="3" t="str">
        <f>IF('DATA ENTRY'!CK845="","",IF('DATA ENTRY'!B845="","",IF(AND($CD$4='DATA ENTRY'!CK845,$CG$4='DATA ENTRY'!D845),'DATA ENTRY'!B845,"")))</f>
        <v/>
      </c>
      <c r="CD846" s="3" t="str">
        <f>IF('DATA ENTRY'!CK845="","",IF('DATA ENTRY'!C845="","",IF(AND($CD$4='DATA ENTRY'!CK845,$CG$4='DATA ENTRY'!D845),'DATA ENTRY'!C845,"")))</f>
        <v/>
      </c>
      <c r="CE846" s="4" t="str">
        <f>IF('DATA ENTRY'!CK845="","",IF('DATA ENTRY'!I845="","",IF(AND($CD$4='DATA ENTRY'!CK845,$CG$4='DATA ENTRY'!D845),'DATA ENTRY'!I845,"")))</f>
        <v/>
      </c>
      <c r="CF846" s="4" t="str">
        <f>IF('DATA ENTRY'!CK845="","",IF('DATA ENTRY'!CK845="","",IF(AND($CD$4='DATA ENTRY'!CK845,$CG$4='DATA ENTRY'!D845),'DATA ENTRY'!CK845,"")))</f>
        <v/>
      </c>
      <c r="CG846" s="3" t="str">
        <f>IF('DATA ENTRY'!CK845="","",IF('DATA ENTRY'!N845="","",IF(AND($CD$4='DATA ENTRY'!CK845,$CG$4='DATA ENTRY'!D845),'DATA ENTRY'!N845,"")))</f>
        <v/>
      </c>
      <c r="CH846" s="107" t="str">
        <f>IF('DATA ENTRY'!CK845="","",IF('DATA ENTRY'!O845="","",IF(AND($CD$4='DATA ENTRY'!CK845,$CG$4='DATA ENTRY'!D845),'DATA ENTRY'!O845,"")))</f>
        <v/>
      </c>
      <c r="CI846" s="3" t="str">
        <f>IF('DATA ENTRY'!CK845="","",IF('DATA ENTRY'!P845="","",IF(AND($CD$4='DATA ENTRY'!CK845,$CG$4='DATA ENTRY'!D845),'DATA ENTRY'!P845,"")))</f>
        <v/>
      </c>
      <c r="CJ846" s="107" t="str">
        <f>IF('DATA ENTRY'!CK845="","",IF('DATA ENTRY'!Q845="","",IF(AND($CD$4='DATA ENTRY'!CK845,$CG$4='DATA ENTRY'!D845),'DATA ENTRY'!Q845,"")))</f>
        <v/>
      </c>
      <c r="CK846" s="3" t="str">
        <f>IF('DATA ENTRY'!CK845="","",IF('DATA ENTRY'!R845="","",IF(AND($CD$4='DATA ENTRY'!CK845,$CG$4='DATA ENTRY'!D845),'DATA ENTRY'!R845,"")))</f>
        <v/>
      </c>
      <c r="CL846" s="3" t="str">
        <f>IF('DATA ENTRY'!CK845="","",IF('DATA ENTRY'!S845="","",IF(AND($CD$4='DATA ENTRY'!CK845,$CG$4='DATA ENTRY'!D845),'DATA ENTRY'!S845,"")))</f>
        <v/>
      </c>
      <c r="CM846" s="3" t="str">
        <f>IF('DATA ENTRY'!CK845="","",IF('DATA ENTRY'!E845="","",IF(AND($CD$4='DATA ENTRY'!CK845,$CG$4='DATA ENTRY'!D845),'DATA ENTRY'!E845,"")))</f>
        <v/>
      </c>
      <c r="CN846" s="3" t="str">
        <f>IF('DATA ENTRY'!CK845="","",IF('DATA ENTRY'!W845="","",IF(AND($CD$4='DATA ENTRY'!CK845,$CG$4='DATA ENTRY'!D845),'DATA ENTRY'!W845,"")))</f>
        <v/>
      </c>
      <c r="CO846" s="3" t="str">
        <f>IF('DATA ENTRY'!CK845="","",IF('DATA ENTRY'!X845="","",IF(AND($CD$4='DATA ENTRY'!CK845,$CG$4='DATA ENTRY'!D845),'DATA ENTRY'!X845,"")))</f>
        <v/>
      </c>
      <c r="CP846" s="108" t="str">
        <f t="shared" si="215"/>
        <v/>
      </c>
      <c r="CQ846" s="108" t="str">
        <f>IF('DATA ENTRY'!CK845="","",IF('DATA ENTRY'!G845="","",IF(AND($CD$4='DATA ENTRY'!CK845,$CG$4='DATA ENTRY'!D845),'DATA ENTRY'!G845,"")))</f>
        <v/>
      </c>
      <c r="CR846" s="230" t="str">
        <f>IF('DATA ENTRY'!CK845="","",IF('DATA ENTRY'!D845="","",IF(AND($CD$4='DATA ENTRY'!CK845,$CG$4='DATA ENTRY'!D845),'DATA ENTRY'!D845,"")))</f>
        <v/>
      </c>
      <c r="CS846">
        <f t="shared" si="216"/>
        <v>0</v>
      </c>
      <c r="CT846">
        <f t="shared" si="217"/>
        <v>0</v>
      </c>
      <c r="CV846" s="139"/>
      <c r="CX846">
        <f t="shared" si="218"/>
        <v>0</v>
      </c>
      <c r="DB846" t="str">
        <f t="shared" si="225"/>
        <v/>
      </c>
      <c r="DC846" t="str">
        <f t="shared" si="226"/>
        <v/>
      </c>
      <c r="DD846" s="224">
        <v>840</v>
      </c>
      <c r="DE846" s="3" t="str">
        <f>IF('DATA ENTRY'!CK845="","",IF('DATA ENTRY'!B845="","",IF(AND($DF$4='DATA ENTRY'!D845),'DATA ENTRY'!B845,"")))</f>
        <v/>
      </c>
      <c r="DF846" s="3" t="str">
        <f>IF('DATA ENTRY'!CK845="","",IF('DATA ENTRY'!C845="","",IF(AND($DF$4='DATA ENTRY'!D845),'DATA ENTRY'!C845,"")))</f>
        <v/>
      </c>
      <c r="DG846" s="4" t="str">
        <f>IF('DATA ENTRY'!CK845="","",IF('DATA ENTRY'!I845="","",IF(AND($DF$4='DATA ENTRY'!D845),'DATA ENTRY'!I845,"")))</f>
        <v/>
      </c>
      <c r="DH846" s="4" t="str">
        <f>IF('DATA ENTRY'!CK845="","",IF('DATA ENTRY'!CK845="","",IF(AND($DF$4='DATA ENTRY'!D845),'DATA ENTRY'!CK845,"")))</f>
        <v/>
      </c>
      <c r="DI846" s="3" t="str">
        <f>IF('DATA ENTRY'!CK845="","",IF('DATA ENTRY'!N845="","",IF(AND($DF$4='DATA ENTRY'!D845),'DATA ENTRY'!N845,"")))</f>
        <v/>
      </c>
      <c r="DJ846" s="107" t="str">
        <f>IF('DATA ENTRY'!CK845="","",IF('DATA ENTRY'!O845="","",IF(AND($DF$4='DATA ENTRY'!D845),'DATA ENTRY'!O845,"")))</f>
        <v/>
      </c>
      <c r="DK846" s="3" t="str">
        <f>IF('DATA ENTRY'!CK845="","",IF('DATA ENTRY'!P845="","",IF(AND($DF$4='DATA ENTRY'!D845),'DATA ENTRY'!P845,"")))</f>
        <v/>
      </c>
      <c r="DL846" s="107" t="str">
        <f>IF('DATA ENTRY'!CK845="","",IF('DATA ENTRY'!Q845="","",IF(AND($DF$4='DATA ENTRY'!D845),'DATA ENTRY'!Q845,"")))</f>
        <v/>
      </c>
      <c r="DM846" s="3" t="str">
        <f>IF('DATA ENTRY'!CK845="","",IF('DATA ENTRY'!R845="","",IF(AND($DF$4='DATA ENTRY'!D845),'DATA ENTRY'!R845,"")))</f>
        <v/>
      </c>
      <c r="DN846" s="107" t="str">
        <f>IF('DATA ENTRY'!CK845="","",IF('DATA ENTRY'!S845="","",IF(AND($DF$4='DATA ENTRY'!D845),'DATA ENTRY'!S845,"")))</f>
        <v/>
      </c>
      <c r="DO846" s="3" t="str">
        <f>IF('DATA ENTRY'!CK845="","",IF('DATA ENTRY'!E845="","",IF(AND($DF$4='DATA ENTRY'!D845),'DATA ENTRY'!E845,"")))</f>
        <v/>
      </c>
      <c r="DP846" s="3" t="str">
        <f>IF('DATA ENTRY'!CK845="","",IF('DATA ENTRY'!D845="","",IF(AND($DF$4='DATA ENTRY'!D845),'DATA ENTRY'!D845,"")))</f>
        <v/>
      </c>
      <c r="DQ846" s="3" t="str">
        <f>IF('DATA ENTRY'!CK845="","",IF('DATA ENTRY'!W845="","",IF(AND($DF$4='DATA ENTRY'!D845),'DATA ENTRY'!W845,"")))</f>
        <v/>
      </c>
      <c r="DR846" s="3" t="str">
        <f>IF('DATA ENTRY'!CK845="","",IF('DATA ENTRY'!X845="","",IF(AND($DF$4='DATA ENTRY'!D845),'DATA ENTRY'!X845,"")))</f>
        <v/>
      </c>
      <c r="DS846" s="108" t="str">
        <f t="shared" si="219"/>
        <v/>
      </c>
      <c r="DT846" s="108" t="str">
        <f>IF('DATA ENTRY'!CK845="","",IF('DATA ENTRY'!D845="","",IF(AND($DF$4='DATA ENTRY'!D845),'DATA ENTRY'!G845,"")))</f>
        <v/>
      </c>
      <c r="DY846">
        <f t="shared" si="220"/>
        <v>0</v>
      </c>
      <c r="EB846" t="str">
        <f t="shared" si="221"/>
        <v/>
      </c>
      <c r="EC846" t="str">
        <f t="shared" si="222"/>
        <v/>
      </c>
      <c r="ED846" s="224">
        <v>840</v>
      </c>
      <c r="EE846" s="3" t="str">
        <f>IF('DATA ENTRY'!CK845="","",IF('DATA ENTRY'!B845="","",IF(AND($EF$4='DATA ENTRY'!G845,$EH$4='DATA ENTRY'!F845),'DATA ENTRY'!B845,"")))</f>
        <v/>
      </c>
      <c r="EF846" s="3" t="str">
        <f>IF('DATA ENTRY'!CK845="","",IF('DATA ENTRY'!C845="","",IF(AND($EF$4='DATA ENTRY'!G845,$EH$4='DATA ENTRY'!F845),'DATA ENTRY'!C845,"")))</f>
        <v/>
      </c>
      <c r="EG846" s="4" t="str">
        <f>IF('DATA ENTRY'!CK845="","",IF('DATA ENTRY'!I845="","",IF(AND($EF$4='DATA ENTRY'!G845,$EH$4='DATA ENTRY'!F845),'DATA ENTRY'!I845,"")))</f>
        <v/>
      </c>
      <c r="EH846" s="4" t="str">
        <f>IF('DATA ENTRY'!CK845="","",IF('DATA ENTRY'!CK845="","",IF(AND($EF$4='DATA ENTRY'!G845,$EH$4='DATA ENTRY'!F845),'DATA ENTRY'!CK845,"")))</f>
        <v/>
      </c>
      <c r="EI846" s="3" t="str">
        <f>IF('DATA ENTRY'!CK845="","",IF('DATA ENTRY'!N845="","",IF(AND($EF$4='DATA ENTRY'!G845,$EH$4='DATA ENTRY'!F845),'DATA ENTRY'!N845,"")))</f>
        <v/>
      </c>
      <c r="EJ846" s="107" t="str">
        <f>IF('DATA ENTRY'!CK845="","",IF('DATA ENTRY'!O845="","",IF(AND($EF$4='DATA ENTRY'!G845,$EH$4='DATA ENTRY'!F845),'DATA ENTRY'!O845,"")))</f>
        <v/>
      </c>
      <c r="EK846" s="3" t="str">
        <f>IF('DATA ENTRY'!CK845="","",IF('DATA ENTRY'!P845="","",IF(AND($EF$4='DATA ENTRY'!G845,$EH$4='DATA ENTRY'!F845),'DATA ENTRY'!P845,"")))</f>
        <v/>
      </c>
      <c r="EL846" s="107" t="str">
        <f>IF('DATA ENTRY'!CK845="","",IF('DATA ENTRY'!Q845="","",IF(AND($EF$4='DATA ENTRY'!G845,$EH$4='DATA ENTRY'!F845),'DATA ENTRY'!Q845,"")))</f>
        <v/>
      </c>
      <c r="EM846" s="3" t="str">
        <f>IF('DATA ENTRY'!CK845="","",IF('DATA ENTRY'!R845="","",IF(AND($EF$4='DATA ENTRY'!G845,$EH$4='DATA ENTRY'!F845),'DATA ENTRY'!R845,"")))</f>
        <v/>
      </c>
      <c r="EN846" s="107" t="str">
        <f>IF('DATA ENTRY'!CK845="","",IF('DATA ENTRY'!S845="","",IF(AND($EF$4='DATA ENTRY'!G845,$EH$4='DATA ENTRY'!F845),'DATA ENTRY'!S845,"")))</f>
        <v/>
      </c>
      <c r="EO846" s="3" t="str">
        <f>IF('DATA ENTRY'!CK845="","",IF('DATA ENTRY'!E845="","",IF(AND($EF$4='DATA ENTRY'!G845,$EH$4='DATA ENTRY'!F845),'DATA ENTRY'!E845,"")))</f>
        <v/>
      </c>
      <c r="EP846" s="3" t="str">
        <f>IF('DATA ENTRY'!CK845="","",IF('DATA ENTRY'!D845="","",IF(AND($EF$4='DATA ENTRY'!G845,$EH$4='DATA ENTRY'!F845),'DATA ENTRY'!D845,"")))</f>
        <v/>
      </c>
      <c r="EQ846" s="3" t="str">
        <f>IF('DATA ENTRY'!CK845="","",IF('DATA ENTRY'!W845="","",IF(AND($EF$4='DATA ENTRY'!G845,$EH$4='DATA ENTRY'!F845),'DATA ENTRY'!W845,"")))</f>
        <v/>
      </c>
      <c r="ER846" s="3" t="str">
        <f>IF('DATA ENTRY'!CK845="","",IF('DATA ENTRY'!X845="","",IF(AND($EF$4='DATA ENTRY'!G845,$EH$4='DATA ENTRY'!F845),'DATA ENTRY'!X845,"")))</f>
        <v/>
      </c>
      <c r="ES846" s="108" t="str">
        <f t="shared" si="223"/>
        <v/>
      </c>
      <c r="ET846" s="108" t="str">
        <f>IF('DATA ENTRY'!CK845="","",IF('DATA ENTRY'!D845="","",IF(AND($EF$4='DATA ENTRY'!G845,$EH$4='DATA ENTRY'!F845),'DATA ENTRY'!G845,"")))</f>
        <v/>
      </c>
      <c r="EY846">
        <f t="shared" si="224"/>
        <v>0</v>
      </c>
    </row>
    <row r="847" spans="1:155">
      <c r="A847" t="str">
        <f>IF(S847=0,"",1+(MAX($A$7:A846)))</f>
        <v/>
      </c>
      <c r="B847" s="224">
        <v>841</v>
      </c>
      <c r="C847" s="3" t="str">
        <f>IF('DATA ENTRY'!CK846="","",IF('DATA ENTRY'!B846="","",IF($D$4="All Post",'DATA ENTRY'!B846,IF(AND($D$4='DATA ENTRY'!CK846),'DATA ENTRY'!B846,""))))</f>
        <v/>
      </c>
      <c r="D847" s="3" t="str">
        <f>IF('DATA ENTRY'!CK846="","",IF('DATA ENTRY'!C846="","",IF($D$4="All Post",'DATA ENTRY'!C846,IF(AND($D$4='DATA ENTRY'!CK846),'DATA ENTRY'!C846,""))))</f>
        <v/>
      </c>
      <c r="E847" s="4" t="str">
        <f>IF('DATA ENTRY'!CK846="","",IF('DATA ENTRY'!I846="","",IF($D$4="All Post",'DATA ENTRY'!I846,IF(AND($D$4='DATA ENTRY'!CK846),'DATA ENTRY'!I846,""))))</f>
        <v/>
      </c>
      <c r="F847" s="4" t="str">
        <f>IF('DATA ENTRY'!CK846="","",IF('DATA ENTRY'!CK846="","",IF($D$4="All Post",'DATA ENTRY'!CK846,IF(AND($D$4='DATA ENTRY'!CK846),'DATA ENTRY'!CK846,""))))</f>
        <v/>
      </c>
      <c r="G847" s="3" t="str">
        <f>IF('DATA ENTRY'!CK846="","",IF('DATA ENTRY'!N846="","",IF($D$4="All Post",'DATA ENTRY'!N846,IF(AND($D$4='DATA ENTRY'!CK846),'DATA ENTRY'!N846,""))))</f>
        <v/>
      </c>
      <c r="H847" s="107" t="str">
        <f>IF('DATA ENTRY'!CK846="","",IF('DATA ENTRY'!O846="","",IF($D$4="All Post",'DATA ENTRY'!O846,IF(AND($D$4='DATA ENTRY'!CK846),'DATA ENTRY'!O846,""))))</f>
        <v/>
      </c>
      <c r="I847" s="3" t="str">
        <f>IF('DATA ENTRY'!CK846="","",IF('DATA ENTRY'!P846="","",IF($D$4="All Post",'DATA ENTRY'!P846,IF(AND($D$4='DATA ENTRY'!CK846),'DATA ENTRY'!P846,""))))</f>
        <v/>
      </c>
      <c r="J847" s="107" t="str">
        <f>IF('DATA ENTRY'!CK846="","",IF('DATA ENTRY'!Q846="","",IF($D$4="All Post",'DATA ENTRY'!Q846,IF(AND($D$4='DATA ENTRY'!CK846),'DATA ENTRY'!Q846,""))))</f>
        <v/>
      </c>
      <c r="K847" s="3" t="str">
        <f>IF('DATA ENTRY'!CK846="","",IF('DATA ENTRY'!R846="","",IF($D$4="All Post",'DATA ENTRY'!R846,IF(AND($D$4='DATA ENTRY'!CK846),'DATA ENTRY'!R846,""))))</f>
        <v/>
      </c>
      <c r="L847" s="3" t="str">
        <f>IF('DATA ENTRY'!CK846="","",IF('DATA ENTRY'!S846="","",IF($D$4="All Post",'DATA ENTRY'!S846,IF(AND($D$4='DATA ENTRY'!CK846),'DATA ENTRY'!S846,""))))</f>
        <v/>
      </c>
      <c r="M847" s="3" t="str">
        <f>IF('DATA ENTRY'!CK846="","",IF('DATA ENTRY'!E846="","",IF($D$4="All Post",'DATA ENTRY'!E846,IF(AND($D$4='DATA ENTRY'!CK846),'DATA ENTRY'!E846,""))))</f>
        <v/>
      </c>
      <c r="N847" s="3" t="str">
        <f>IF('DATA ENTRY'!CK846="","",IF('DATA ENTRY'!W846="","",IF($D$4="All Post",'DATA ENTRY'!W846,IF(AND($D$4='DATA ENTRY'!CK846),'DATA ENTRY'!W846,""))))</f>
        <v/>
      </c>
      <c r="O847" s="3" t="str">
        <f>IF('DATA ENTRY'!CK846="","",IF('DATA ENTRY'!X846="","",IF($D$4="All Post",'DATA ENTRY'!X846,IF(AND($D$4='DATA ENTRY'!CK846),'DATA ENTRY'!X846,""))))</f>
        <v/>
      </c>
      <c r="P847" s="3" t="str">
        <f>IF('DATA ENTRY'!CK846="","",IF('DATA ENTRY'!G846="","",IF($D$4="All Post",'DATA ENTRY'!G846,IF(AND($D$4='DATA ENTRY'!CK846),'DATA ENTRY'!G846,""))))</f>
        <v/>
      </c>
      <c r="S847">
        <f t="shared" si="211"/>
        <v>0</v>
      </c>
      <c r="T847" t="str">
        <f t="shared" si="212"/>
        <v/>
      </c>
      <c r="BZ847" t="str">
        <f t="shared" si="213"/>
        <v/>
      </c>
      <c r="CA847" t="str">
        <f t="shared" si="214"/>
        <v/>
      </c>
      <c r="CB847" s="224">
        <v>841</v>
      </c>
      <c r="CC847" s="3" t="str">
        <f>IF('DATA ENTRY'!CK846="","",IF('DATA ENTRY'!B846="","",IF(AND($CD$4='DATA ENTRY'!CK846,$CG$4='DATA ENTRY'!D846),'DATA ENTRY'!B846,"")))</f>
        <v/>
      </c>
      <c r="CD847" s="3" t="str">
        <f>IF('DATA ENTRY'!CK846="","",IF('DATA ENTRY'!C846="","",IF(AND($CD$4='DATA ENTRY'!CK846,$CG$4='DATA ENTRY'!D846),'DATA ENTRY'!C846,"")))</f>
        <v/>
      </c>
      <c r="CE847" s="4" t="str">
        <f>IF('DATA ENTRY'!CK846="","",IF('DATA ENTRY'!I846="","",IF(AND($CD$4='DATA ENTRY'!CK846,$CG$4='DATA ENTRY'!D846),'DATA ENTRY'!I846,"")))</f>
        <v/>
      </c>
      <c r="CF847" s="4" t="str">
        <f>IF('DATA ENTRY'!CK846="","",IF('DATA ENTRY'!CK846="","",IF(AND($CD$4='DATA ENTRY'!CK846,$CG$4='DATA ENTRY'!D846),'DATA ENTRY'!CK846,"")))</f>
        <v/>
      </c>
      <c r="CG847" s="3" t="str">
        <f>IF('DATA ENTRY'!CK846="","",IF('DATA ENTRY'!N846="","",IF(AND($CD$4='DATA ENTRY'!CK846,$CG$4='DATA ENTRY'!D846),'DATA ENTRY'!N846,"")))</f>
        <v/>
      </c>
      <c r="CH847" s="107" t="str">
        <f>IF('DATA ENTRY'!CK846="","",IF('DATA ENTRY'!O846="","",IF(AND($CD$4='DATA ENTRY'!CK846,$CG$4='DATA ENTRY'!D846),'DATA ENTRY'!O846,"")))</f>
        <v/>
      </c>
      <c r="CI847" s="3" t="str">
        <f>IF('DATA ENTRY'!CK846="","",IF('DATA ENTRY'!P846="","",IF(AND($CD$4='DATA ENTRY'!CK846,$CG$4='DATA ENTRY'!D846),'DATA ENTRY'!P846,"")))</f>
        <v/>
      </c>
      <c r="CJ847" s="107" t="str">
        <f>IF('DATA ENTRY'!CK846="","",IF('DATA ENTRY'!Q846="","",IF(AND($CD$4='DATA ENTRY'!CK846,$CG$4='DATA ENTRY'!D846),'DATA ENTRY'!Q846,"")))</f>
        <v/>
      </c>
      <c r="CK847" s="3" t="str">
        <f>IF('DATA ENTRY'!CK846="","",IF('DATA ENTRY'!R846="","",IF(AND($CD$4='DATA ENTRY'!CK846,$CG$4='DATA ENTRY'!D846),'DATA ENTRY'!R846,"")))</f>
        <v/>
      </c>
      <c r="CL847" s="3" t="str">
        <f>IF('DATA ENTRY'!CK846="","",IF('DATA ENTRY'!S846="","",IF(AND($CD$4='DATA ENTRY'!CK846,$CG$4='DATA ENTRY'!D846),'DATA ENTRY'!S846,"")))</f>
        <v/>
      </c>
      <c r="CM847" s="3" t="str">
        <f>IF('DATA ENTRY'!CK846="","",IF('DATA ENTRY'!E846="","",IF(AND($CD$4='DATA ENTRY'!CK846,$CG$4='DATA ENTRY'!D846),'DATA ENTRY'!E846,"")))</f>
        <v/>
      </c>
      <c r="CN847" s="3" t="str">
        <f>IF('DATA ENTRY'!CK846="","",IF('DATA ENTRY'!W846="","",IF(AND($CD$4='DATA ENTRY'!CK846,$CG$4='DATA ENTRY'!D846),'DATA ENTRY'!W846,"")))</f>
        <v/>
      </c>
      <c r="CO847" s="3" t="str">
        <f>IF('DATA ENTRY'!CK846="","",IF('DATA ENTRY'!X846="","",IF(AND($CD$4='DATA ENTRY'!CK846,$CG$4='DATA ENTRY'!D846),'DATA ENTRY'!X846,"")))</f>
        <v/>
      </c>
      <c r="CP847" s="108" t="str">
        <f t="shared" si="215"/>
        <v/>
      </c>
      <c r="CQ847" s="108" t="str">
        <f>IF('DATA ENTRY'!CK846="","",IF('DATA ENTRY'!G846="","",IF(AND($CD$4='DATA ENTRY'!CK846,$CG$4='DATA ENTRY'!D846),'DATA ENTRY'!G846,"")))</f>
        <v/>
      </c>
      <c r="CR847" s="230" t="str">
        <f>IF('DATA ENTRY'!CK846="","",IF('DATA ENTRY'!D846="","",IF(AND($CD$4='DATA ENTRY'!CK846,$CG$4='DATA ENTRY'!D846),'DATA ENTRY'!D846,"")))</f>
        <v/>
      </c>
      <c r="CS847">
        <f t="shared" si="216"/>
        <v>0</v>
      </c>
      <c r="CT847">
        <f t="shared" si="217"/>
        <v>0</v>
      </c>
      <c r="CV847" s="139"/>
      <c r="CX847">
        <f t="shared" si="218"/>
        <v>0</v>
      </c>
      <c r="DB847" t="str">
        <f t="shared" si="225"/>
        <v/>
      </c>
      <c r="DC847" t="str">
        <f t="shared" si="226"/>
        <v/>
      </c>
      <c r="DD847" s="224">
        <v>841</v>
      </c>
      <c r="DE847" s="3" t="str">
        <f>IF('DATA ENTRY'!CK846="","",IF('DATA ENTRY'!B846="","",IF(AND($DF$4='DATA ENTRY'!D846),'DATA ENTRY'!B846,"")))</f>
        <v/>
      </c>
      <c r="DF847" s="3" t="str">
        <f>IF('DATA ENTRY'!CK846="","",IF('DATA ENTRY'!C846="","",IF(AND($DF$4='DATA ENTRY'!D846),'DATA ENTRY'!C846,"")))</f>
        <v/>
      </c>
      <c r="DG847" s="4" t="str">
        <f>IF('DATA ENTRY'!CK846="","",IF('DATA ENTRY'!I846="","",IF(AND($DF$4='DATA ENTRY'!D846),'DATA ENTRY'!I846,"")))</f>
        <v/>
      </c>
      <c r="DH847" s="4" t="str">
        <f>IF('DATA ENTRY'!CK846="","",IF('DATA ENTRY'!CK846="","",IF(AND($DF$4='DATA ENTRY'!D846),'DATA ENTRY'!CK846,"")))</f>
        <v/>
      </c>
      <c r="DI847" s="3" t="str">
        <f>IF('DATA ENTRY'!CK846="","",IF('DATA ENTRY'!N846="","",IF(AND($DF$4='DATA ENTRY'!D846),'DATA ENTRY'!N846,"")))</f>
        <v/>
      </c>
      <c r="DJ847" s="107" t="str">
        <f>IF('DATA ENTRY'!CK846="","",IF('DATA ENTRY'!O846="","",IF(AND($DF$4='DATA ENTRY'!D846),'DATA ENTRY'!O846,"")))</f>
        <v/>
      </c>
      <c r="DK847" s="3" t="str">
        <f>IF('DATA ENTRY'!CK846="","",IF('DATA ENTRY'!P846="","",IF(AND($DF$4='DATA ENTRY'!D846),'DATA ENTRY'!P846,"")))</f>
        <v/>
      </c>
      <c r="DL847" s="107" t="str">
        <f>IF('DATA ENTRY'!CK846="","",IF('DATA ENTRY'!Q846="","",IF(AND($DF$4='DATA ENTRY'!D846),'DATA ENTRY'!Q846,"")))</f>
        <v/>
      </c>
      <c r="DM847" s="3" t="str">
        <f>IF('DATA ENTRY'!CK846="","",IF('DATA ENTRY'!R846="","",IF(AND($DF$4='DATA ENTRY'!D846),'DATA ENTRY'!R846,"")))</f>
        <v/>
      </c>
      <c r="DN847" s="107" t="str">
        <f>IF('DATA ENTRY'!CK846="","",IF('DATA ENTRY'!S846="","",IF(AND($DF$4='DATA ENTRY'!D846),'DATA ENTRY'!S846,"")))</f>
        <v/>
      </c>
      <c r="DO847" s="3" t="str">
        <f>IF('DATA ENTRY'!CK846="","",IF('DATA ENTRY'!E846="","",IF(AND($DF$4='DATA ENTRY'!D846),'DATA ENTRY'!E846,"")))</f>
        <v/>
      </c>
      <c r="DP847" s="3" t="str">
        <f>IF('DATA ENTRY'!CK846="","",IF('DATA ENTRY'!D846="","",IF(AND($DF$4='DATA ENTRY'!D846),'DATA ENTRY'!D846,"")))</f>
        <v/>
      </c>
      <c r="DQ847" s="3" t="str">
        <f>IF('DATA ENTRY'!CK846="","",IF('DATA ENTRY'!W846="","",IF(AND($DF$4='DATA ENTRY'!D846),'DATA ENTRY'!W846,"")))</f>
        <v/>
      </c>
      <c r="DR847" s="3" t="str">
        <f>IF('DATA ENTRY'!CK846="","",IF('DATA ENTRY'!X846="","",IF(AND($DF$4='DATA ENTRY'!D846),'DATA ENTRY'!X846,"")))</f>
        <v/>
      </c>
      <c r="DS847" s="108" t="str">
        <f t="shared" si="219"/>
        <v/>
      </c>
      <c r="DT847" s="108" t="str">
        <f>IF('DATA ENTRY'!CK846="","",IF('DATA ENTRY'!D846="","",IF(AND($DF$4='DATA ENTRY'!D846),'DATA ENTRY'!G846,"")))</f>
        <v/>
      </c>
      <c r="DY847">
        <f t="shared" si="220"/>
        <v>0</v>
      </c>
      <c r="EB847" t="str">
        <f t="shared" si="221"/>
        <v/>
      </c>
      <c r="EC847" t="str">
        <f t="shared" si="222"/>
        <v/>
      </c>
      <c r="ED847" s="224">
        <v>841</v>
      </c>
      <c r="EE847" s="3" t="str">
        <f>IF('DATA ENTRY'!CK846="","",IF('DATA ENTRY'!B846="","",IF(AND($EF$4='DATA ENTRY'!G846,$EH$4='DATA ENTRY'!F846),'DATA ENTRY'!B846,"")))</f>
        <v/>
      </c>
      <c r="EF847" s="3" t="str">
        <f>IF('DATA ENTRY'!CK846="","",IF('DATA ENTRY'!C846="","",IF(AND($EF$4='DATA ENTRY'!G846,$EH$4='DATA ENTRY'!F846),'DATA ENTRY'!C846,"")))</f>
        <v/>
      </c>
      <c r="EG847" s="4" t="str">
        <f>IF('DATA ENTRY'!CK846="","",IF('DATA ENTRY'!I846="","",IF(AND($EF$4='DATA ENTRY'!G846,$EH$4='DATA ENTRY'!F846),'DATA ENTRY'!I846,"")))</f>
        <v/>
      </c>
      <c r="EH847" s="4" t="str">
        <f>IF('DATA ENTRY'!CK846="","",IF('DATA ENTRY'!CK846="","",IF(AND($EF$4='DATA ENTRY'!G846,$EH$4='DATA ENTRY'!F846),'DATA ENTRY'!CK846,"")))</f>
        <v/>
      </c>
      <c r="EI847" s="3" t="str">
        <f>IF('DATA ENTRY'!CK846="","",IF('DATA ENTRY'!N846="","",IF(AND($EF$4='DATA ENTRY'!G846,$EH$4='DATA ENTRY'!F846),'DATA ENTRY'!N846,"")))</f>
        <v/>
      </c>
      <c r="EJ847" s="107" t="str">
        <f>IF('DATA ENTRY'!CK846="","",IF('DATA ENTRY'!O846="","",IF(AND($EF$4='DATA ENTRY'!G846,$EH$4='DATA ENTRY'!F846),'DATA ENTRY'!O846,"")))</f>
        <v/>
      </c>
      <c r="EK847" s="3" t="str">
        <f>IF('DATA ENTRY'!CK846="","",IF('DATA ENTRY'!P846="","",IF(AND($EF$4='DATA ENTRY'!G846,$EH$4='DATA ENTRY'!F846),'DATA ENTRY'!P846,"")))</f>
        <v/>
      </c>
      <c r="EL847" s="107" t="str">
        <f>IF('DATA ENTRY'!CK846="","",IF('DATA ENTRY'!Q846="","",IF(AND($EF$4='DATA ENTRY'!G846,$EH$4='DATA ENTRY'!F846),'DATA ENTRY'!Q846,"")))</f>
        <v/>
      </c>
      <c r="EM847" s="3" t="str">
        <f>IF('DATA ENTRY'!CK846="","",IF('DATA ENTRY'!R846="","",IF(AND($EF$4='DATA ENTRY'!G846,$EH$4='DATA ENTRY'!F846),'DATA ENTRY'!R846,"")))</f>
        <v/>
      </c>
      <c r="EN847" s="107" t="str">
        <f>IF('DATA ENTRY'!CK846="","",IF('DATA ENTRY'!S846="","",IF(AND($EF$4='DATA ENTRY'!G846,$EH$4='DATA ENTRY'!F846),'DATA ENTRY'!S846,"")))</f>
        <v/>
      </c>
      <c r="EO847" s="3" t="str">
        <f>IF('DATA ENTRY'!CK846="","",IF('DATA ENTRY'!E846="","",IF(AND($EF$4='DATA ENTRY'!G846,$EH$4='DATA ENTRY'!F846),'DATA ENTRY'!E846,"")))</f>
        <v/>
      </c>
      <c r="EP847" s="3" t="str">
        <f>IF('DATA ENTRY'!CK846="","",IF('DATA ENTRY'!D846="","",IF(AND($EF$4='DATA ENTRY'!G846,$EH$4='DATA ENTRY'!F846),'DATA ENTRY'!D846,"")))</f>
        <v/>
      </c>
      <c r="EQ847" s="3" t="str">
        <f>IF('DATA ENTRY'!CK846="","",IF('DATA ENTRY'!W846="","",IF(AND($EF$4='DATA ENTRY'!G846,$EH$4='DATA ENTRY'!F846),'DATA ENTRY'!W846,"")))</f>
        <v/>
      </c>
      <c r="ER847" s="3" t="str">
        <f>IF('DATA ENTRY'!CK846="","",IF('DATA ENTRY'!X846="","",IF(AND($EF$4='DATA ENTRY'!G846,$EH$4='DATA ENTRY'!F846),'DATA ENTRY'!X846,"")))</f>
        <v/>
      </c>
      <c r="ES847" s="108" t="str">
        <f t="shared" si="223"/>
        <v/>
      </c>
      <c r="ET847" s="108" t="str">
        <f>IF('DATA ENTRY'!CK846="","",IF('DATA ENTRY'!D846="","",IF(AND($EF$4='DATA ENTRY'!G846,$EH$4='DATA ENTRY'!F846),'DATA ENTRY'!G846,"")))</f>
        <v/>
      </c>
      <c r="EY847">
        <f t="shared" si="224"/>
        <v>0</v>
      </c>
    </row>
    <row r="848" spans="1:155">
      <c r="A848" t="str">
        <f>IF(S848=0,"",1+(MAX($A$7:A847)))</f>
        <v/>
      </c>
      <c r="B848" s="224">
        <v>842</v>
      </c>
      <c r="C848" s="3" t="str">
        <f>IF('DATA ENTRY'!CK847="","",IF('DATA ENTRY'!B847="","",IF($D$4="All Post",'DATA ENTRY'!B847,IF(AND($D$4='DATA ENTRY'!CK847),'DATA ENTRY'!B847,""))))</f>
        <v/>
      </c>
      <c r="D848" s="3" t="str">
        <f>IF('DATA ENTRY'!CK847="","",IF('DATA ENTRY'!C847="","",IF($D$4="All Post",'DATA ENTRY'!C847,IF(AND($D$4='DATA ENTRY'!CK847),'DATA ENTRY'!C847,""))))</f>
        <v/>
      </c>
      <c r="E848" s="4" t="str">
        <f>IF('DATA ENTRY'!CK847="","",IF('DATA ENTRY'!I847="","",IF($D$4="All Post",'DATA ENTRY'!I847,IF(AND($D$4='DATA ENTRY'!CK847),'DATA ENTRY'!I847,""))))</f>
        <v/>
      </c>
      <c r="F848" s="4" t="str">
        <f>IF('DATA ENTRY'!CK847="","",IF('DATA ENTRY'!CK847="","",IF($D$4="All Post",'DATA ENTRY'!CK847,IF(AND($D$4='DATA ENTRY'!CK847),'DATA ENTRY'!CK847,""))))</f>
        <v/>
      </c>
      <c r="G848" s="3" t="str">
        <f>IF('DATA ENTRY'!CK847="","",IF('DATA ENTRY'!N847="","",IF($D$4="All Post",'DATA ENTRY'!N847,IF(AND($D$4='DATA ENTRY'!CK847),'DATA ENTRY'!N847,""))))</f>
        <v/>
      </c>
      <c r="H848" s="107" t="str">
        <f>IF('DATA ENTRY'!CK847="","",IF('DATA ENTRY'!O847="","",IF($D$4="All Post",'DATA ENTRY'!O847,IF(AND($D$4='DATA ENTRY'!CK847),'DATA ENTRY'!O847,""))))</f>
        <v/>
      </c>
      <c r="I848" s="3" t="str">
        <f>IF('DATA ENTRY'!CK847="","",IF('DATA ENTRY'!P847="","",IF($D$4="All Post",'DATA ENTRY'!P847,IF(AND($D$4='DATA ENTRY'!CK847),'DATA ENTRY'!P847,""))))</f>
        <v/>
      </c>
      <c r="J848" s="107" t="str">
        <f>IF('DATA ENTRY'!CK847="","",IF('DATA ENTRY'!Q847="","",IF($D$4="All Post",'DATA ENTRY'!Q847,IF(AND($D$4='DATA ENTRY'!CK847),'DATA ENTRY'!Q847,""))))</f>
        <v/>
      </c>
      <c r="K848" s="3" t="str">
        <f>IF('DATA ENTRY'!CK847="","",IF('DATA ENTRY'!R847="","",IF($D$4="All Post",'DATA ENTRY'!R847,IF(AND($D$4='DATA ENTRY'!CK847),'DATA ENTRY'!R847,""))))</f>
        <v/>
      </c>
      <c r="L848" s="3" t="str">
        <f>IF('DATA ENTRY'!CK847="","",IF('DATA ENTRY'!S847="","",IF($D$4="All Post",'DATA ENTRY'!S847,IF(AND($D$4='DATA ENTRY'!CK847),'DATA ENTRY'!S847,""))))</f>
        <v/>
      </c>
      <c r="M848" s="3" t="str">
        <f>IF('DATA ENTRY'!CK847="","",IF('DATA ENTRY'!E847="","",IF($D$4="All Post",'DATA ENTRY'!E847,IF(AND($D$4='DATA ENTRY'!CK847),'DATA ENTRY'!E847,""))))</f>
        <v/>
      </c>
      <c r="N848" s="3" t="str">
        <f>IF('DATA ENTRY'!CK847="","",IF('DATA ENTRY'!W847="","",IF($D$4="All Post",'DATA ENTRY'!W847,IF(AND($D$4='DATA ENTRY'!CK847),'DATA ENTRY'!W847,""))))</f>
        <v/>
      </c>
      <c r="O848" s="3" t="str">
        <f>IF('DATA ENTRY'!CK847="","",IF('DATA ENTRY'!X847="","",IF($D$4="All Post",'DATA ENTRY'!X847,IF(AND($D$4='DATA ENTRY'!CK847),'DATA ENTRY'!X847,""))))</f>
        <v/>
      </c>
      <c r="P848" s="3" t="str">
        <f>IF('DATA ENTRY'!CK847="","",IF('DATA ENTRY'!G847="","",IF($D$4="All Post",'DATA ENTRY'!G847,IF(AND($D$4='DATA ENTRY'!CK847),'DATA ENTRY'!G847,""))))</f>
        <v/>
      </c>
      <c r="S848">
        <f t="shared" si="211"/>
        <v>0</v>
      </c>
      <c r="T848" t="str">
        <f t="shared" si="212"/>
        <v/>
      </c>
      <c r="BZ848" t="str">
        <f t="shared" si="213"/>
        <v/>
      </c>
      <c r="CA848" t="str">
        <f t="shared" si="214"/>
        <v/>
      </c>
      <c r="CB848" s="224">
        <v>842</v>
      </c>
      <c r="CC848" s="3" t="str">
        <f>IF('DATA ENTRY'!CK847="","",IF('DATA ENTRY'!B847="","",IF(AND($CD$4='DATA ENTRY'!CK847,$CG$4='DATA ENTRY'!D847),'DATA ENTRY'!B847,"")))</f>
        <v/>
      </c>
      <c r="CD848" s="3" t="str">
        <f>IF('DATA ENTRY'!CK847="","",IF('DATA ENTRY'!C847="","",IF(AND($CD$4='DATA ENTRY'!CK847,$CG$4='DATA ENTRY'!D847),'DATA ENTRY'!C847,"")))</f>
        <v/>
      </c>
      <c r="CE848" s="4" t="str">
        <f>IF('DATA ENTRY'!CK847="","",IF('DATA ENTRY'!I847="","",IF(AND($CD$4='DATA ENTRY'!CK847,$CG$4='DATA ENTRY'!D847),'DATA ENTRY'!I847,"")))</f>
        <v/>
      </c>
      <c r="CF848" s="4" t="str">
        <f>IF('DATA ENTRY'!CK847="","",IF('DATA ENTRY'!CK847="","",IF(AND($CD$4='DATA ENTRY'!CK847,$CG$4='DATA ENTRY'!D847),'DATA ENTRY'!CK847,"")))</f>
        <v/>
      </c>
      <c r="CG848" s="3" t="str">
        <f>IF('DATA ENTRY'!CK847="","",IF('DATA ENTRY'!N847="","",IF(AND($CD$4='DATA ENTRY'!CK847,$CG$4='DATA ENTRY'!D847),'DATA ENTRY'!N847,"")))</f>
        <v/>
      </c>
      <c r="CH848" s="107" t="str">
        <f>IF('DATA ENTRY'!CK847="","",IF('DATA ENTRY'!O847="","",IF(AND($CD$4='DATA ENTRY'!CK847,$CG$4='DATA ENTRY'!D847),'DATA ENTRY'!O847,"")))</f>
        <v/>
      </c>
      <c r="CI848" s="3" t="str">
        <f>IF('DATA ENTRY'!CK847="","",IF('DATA ENTRY'!P847="","",IF(AND($CD$4='DATA ENTRY'!CK847,$CG$4='DATA ENTRY'!D847),'DATA ENTRY'!P847,"")))</f>
        <v/>
      </c>
      <c r="CJ848" s="107" t="str">
        <f>IF('DATA ENTRY'!CK847="","",IF('DATA ENTRY'!Q847="","",IF(AND($CD$4='DATA ENTRY'!CK847,$CG$4='DATA ENTRY'!D847),'DATA ENTRY'!Q847,"")))</f>
        <v/>
      </c>
      <c r="CK848" s="3" t="str">
        <f>IF('DATA ENTRY'!CK847="","",IF('DATA ENTRY'!R847="","",IF(AND($CD$4='DATA ENTRY'!CK847,$CG$4='DATA ENTRY'!D847),'DATA ENTRY'!R847,"")))</f>
        <v/>
      </c>
      <c r="CL848" s="3" t="str">
        <f>IF('DATA ENTRY'!CK847="","",IF('DATA ENTRY'!S847="","",IF(AND($CD$4='DATA ENTRY'!CK847,$CG$4='DATA ENTRY'!D847),'DATA ENTRY'!S847,"")))</f>
        <v/>
      </c>
      <c r="CM848" s="3" t="str">
        <f>IF('DATA ENTRY'!CK847="","",IF('DATA ENTRY'!E847="","",IF(AND($CD$4='DATA ENTRY'!CK847,$CG$4='DATA ENTRY'!D847),'DATA ENTRY'!E847,"")))</f>
        <v/>
      </c>
      <c r="CN848" s="3" t="str">
        <f>IF('DATA ENTRY'!CK847="","",IF('DATA ENTRY'!W847="","",IF(AND($CD$4='DATA ENTRY'!CK847,$CG$4='DATA ENTRY'!D847),'DATA ENTRY'!W847,"")))</f>
        <v/>
      </c>
      <c r="CO848" s="3" t="str">
        <f>IF('DATA ENTRY'!CK847="","",IF('DATA ENTRY'!X847="","",IF(AND($CD$4='DATA ENTRY'!CK847,$CG$4='DATA ENTRY'!D847),'DATA ENTRY'!X847,"")))</f>
        <v/>
      </c>
      <c r="CP848" s="108" t="str">
        <f t="shared" si="215"/>
        <v/>
      </c>
      <c r="CQ848" s="108" t="str">
        <f>IF('DATA ENTRY'!CK847="","",IF('DATA ENTRY'!G847="","",IF(AND($CD$4='DATA ENTRY'!CK847,$CG$4='DATA ENTRY'!D847),'DATA ENTRY'!G847,"")))</f>
        <v/>
      </c>
      <c r="CR848" s="230" t="str">
        <f>IF('DATA ENTRY'!CK847="","",IF('DATA ENTRY'!D847="","",IF(AND($CD$4='DATA ENTRY'!CK847,$CG$4='DATA ENTRY'!D847),'DATA ENTRY'!D847,"")))</f>
        <v/>
      </c>
      <c r="CS848">
        <f t="shared" si="216"/>
        <v>0</v>
      </c>
      <c r="CT848">
        <f t="shared" si="217"/>
        <v>0</v>
      </c>
      <c r="CV848" s="139"/>
      <c r="CX848">
        <f t="shared" si="218"/>
        <v>0</v>
      </c>
      <c r="DB848" t="str">
        <f t="shared" si="225"/>
        <v/>
      </c>
      <c r="DC848" t="str">
        <f t="shared" si="226"/>
        <v/>
      </c>
      <c r="DD848" s="224">
        <v>842</v>
      </c>
      <c r="DE848" s="3" t="str">
        <f>IF('DATA ENTRY'!CK847="","",IF('DATA ENTRY'!B847="","",IF(AND($DF$4='DATA ENTRY'!D847),'DATA ENTRY'!B847,"")))</f>
        <v/>
      </c>
      <c r="DF848" s="3" t="str">
        <f>IF('DATA ENTRY'!CK847="","",IF('DATA ENTRY'!C847="","",IF(AND($DF$4='DATA ENTRY'!D847),'DATA ENTRY'!C847,"")))</f>
        <v/>
      </c>
      <c r="DG848" s="4" t="str">
        <f>IF('DATA ENTRY'!CK847="","",IF('DATA ENTRY'!I847="","",IF(AND($DF$4='DATA ENTRY'!D847),'DATA ENTRY'!I847,"")))</f>
        <v/>
      </c>
      <c r="DH848" s="4" t="str">
        <f>IF('DATA ENTRY'!CK847="","",IF('DATA ENTRY'!CK847="","",IF(AND($DF$4='DATA ENTRY'!D847),'DATA ENTRY'!CK847,"")))</f>
        <v/>
      </c>
      <c r="DI848" s="3" t="str">
        <f>IF('DATA ENTRY'!CK847="","",IF('DATA ENTRY'!N847="","",IF(AND($DF$4='DATA ENTRY'!D847),'DATA ENTRY'!N847,"")))</f>
        <v/>
      </c>
      <c r="DJ848" s="107" t="str">
        <f>IF('DATA ENTRY'!CK847="","",IF('DATA ENTRY'!O847="","",IF(AND($DF$4='DATA ENTRY'!D847),'DATA ENTRY'!O847,"")))</f>
        <v/>
      </c>
      <c r="DK848" s="3" t="str">
        <f>IF('DATA ENTRY'!CK847="","",IF('DATA ENTRY'!P847="","",IF(AND($DF$4='DATA ENTRY'!D847),'DATA ENTRY'!P847,"")))</f>
        <v/>
      </c>
      <c r="DL848" s="107" t="str">
        <f>IF('DATA ENTRY'!CK847="","",IF('DATA ENTRY'!Q847="","",IF(AND($DF$4='DATA ENTRY'!D847),'DATA ENTRY'!Q847,"")))</f>
        <v/>
      </c>
      <c r="DM848" s="3" t="str">
        <f>IF('DATA ENTRY'!CK847="","",IF('DATA ENTRY'!R847="","",IF(AND($DF$4='DATA ENTRY'!D847),'DATA ENTRY'!R847,"")))</f>
        <v/>
      </c>
      <c r="DN848" s="107" t="str">
        <f>IF('DATA ENTRY'!CK847="","",IF('DATA ENTRY'!S847="","",IF(AND($DF$4='DATA ENTRY'!D847),'DATA ENTRY'!S847,"")))</f>
        <v/>
      </c>
      <c r="DO848" s="3" t="str">
        <f>IF('DATA ENTRY'!CK847="","",IF('DATA ENTRY'!E847="","",IF(AND($DF$4='DATA ENTRY'!D847),'DATA ENTRY'!E847,"")))</f>
        <v/>
      </c>
      <c r="DP848" s="3" t="str">
        <f>IF('DATA ENTRY'!CK847="","",IF('DATA ENTRY'!D847="","",IF(AND($DF$4='DATA ENTRY'!D847),'DATA ENTRY'!D847,"")))</f>
        <v/>
      </c>
      <c r="DQ848" s="3" t="str">
        <f>IF('DATA ENTRY'!CK847="","",IF('DATA ENTRY'!W847="","",IF(AND($DF$4='DATA ENTRY'!D847),'DATA ENTRY'!W847,"")))</f>
        <v/>
      </c>
      <c r="DR848" s="3" t="str">
        <f>IF('DATA ENTRY'!CK847="","",IF('DATA ENTRY'!X847="","",IF(AND($DF$4='DATA ENTRY'!D847),'DATA ENTRY'!X847,"")))</f>
        <v/>
      </c>
      <c r="DS848" s="108" t="str">
        <f t="shared" si="219"/>
        <v/>
      </c>
      <c r="DT848" s="108" t="str">
        <f>IF('DATA ENTRY'!CK847="","",IF('DATA ENTRY'!D847="","",IF(AND($DF$4='DATA ENTRY'!D847),'DATA ENTRY'!G847,"")))</f>
        <v/>
      </c>
      <c r="DY848">
        <f t="shared" si="220"/>
        <v>0</v>
      </c>
      <c r="EB848" t="str">
        <f t="shared" si="221"/>
        <v/>
      </c>
      <c r="EC848" t="str">
        <f t="shared" si="222"/>
        <v/>
      </c>
      <c r="ED848" s="224">
        <v>842</v>
      </c>
      <c r="EE848" s="3" t="str">
        <f>IF('DATA ENTRY'!CK847="","",IF('DATA ENTRY'!B847="","",IF(AND($EF$4='DATA ENTRY'!G847,$EH$4='DATA ENTRY'!F847),'DATA ENTRY'!B847,"")))</f>
        <v/>
      </c>
      <c r="EF848" s="3" t="str">
        <f>IF('DATA ENTRY'!CK847="","",IF('DATA ENTRY'!C847="","",IF(AND($EF$4='DATA ENTRY'!G847,$EH$4='DATA ENTRY'!F847),'DATA ENTRY'!C847,"")))</f>
        <v/>
      </c>
      <c r="EG848" s="4" t="str">
        <f>IF('DATA ENTRY'!CK847="","",IF('DATA ENTRY'!I847="","",IF(AND($EF$4='DATA ENTRY'!G847,$EH$4='DATA ENTRY'!F847),'DATA ENTRY'!I847,"")))</f>
        <v/>
      </c>
      <c r="EH848" s="4" t="str">
        <f>IF('DATA ENTRY'!CK847="","",IF('DATA ENTRY'!CK847="","",IF(AND($EF$4='DATA ENTRY'!G847,$EH$4='DATA ENTRY'!F847),'DATA ENTRY'!CK847,"")))</f>
        <v/>
      </c>
      <c r="EI848" s="3" t="str">
        <f>IF('DATA ENTRY'!CK847="","",IF('DATA ENTRY'!N847="","",IF(AND($EF$4='DATA ENTRY'!G847,$EH$4='DATA ENTRY'!F847),'DATA ENTRY'!N847,"")))</f>
        <v/>
      </c>
      <c r="EJ848" s="107" t="str">
        <f>IF('DATA ENTRY'!CK847="","",IF('DATA ENTRY'!O847="","",IF(AND($EF$4='DATA ENTRY'!G847,$EH$4='DATA ENTRY'!F847),'DATA ENTRY'!O847,"")))</f>
        <v/>
      </c>
      <c r="EK848" s="3" t="str">
        <f>IF('DATA ENTRY'!CK847="","",IF('DATA ENTRY'!P847="","",IF(AND($EF$4='DATA ENTRY'!G847,$EH$4='DATA ENTRY'!F847),'DATA ENTRY'!P847,"")))</f>
        <v/>
      </c>
      <c r="EL848" s="107" t="str">
        <f>IF('DATA ENTRY'!CK847="","",IF('DATA ENTRY'!Q847="","",IF(AND($EF$4='DATA ENTRY'!G847,$EH$4='DATA ENTRY'!F847),'DATA ENTRY'!Q847,"")))</f>
        <v/>
      </c>
      <c r="EM848" s="3" t="str">
        <f>IF('DATA ENTRY'!CK847="","",IF('DATA ENTRY'!R847="","",IF(AND($EF$4='DATA ENTRY'!G847,$EH$4='DATA ENTRY'!F847),'DATA ENTRY'!R847,"")))</f>
        <v/>
      </c>
      <c r="EN848" s="107" t="str">
        <f>IF('DATA ENTRY'!CK847="","",IF('DATA ENTRY'!S847="","",IF(AND($EF$4='DATA ENTRY'!G847,$EH$4='DATA ENTRY'!F847),'DATA ENTRY'!S847,"")))</f>
        <v/>
      </c>
      <c r="EO848" s="3" t="str">
        <f>IF('DATA ENTRY'!CK847="","",IF('DATA ENTRY'!E847="","",IF(AND($EF$4='DATA ENTRY'!G847,$EH$4='DATA ENTRY'!F847),'DATA ENTRY'!E847,"")))</f>
        <v/>
      </c>
      <c r="EP848" s="3" t="str">
        <f>IF('DATA ENTRY'!CK847="","",IF('DATA ENTRY'!D847="","",IF(AND($EF$4='DATA ENTRY'!G847,$EH$4='DATA ENTRY'!F847),'DATA ENTRY'!D847,"")))</f>
        <v/>
      </c>
      <c r="EQ848" s="3" t="str">
        <f>IF('DATA ENTRY'!CK847="","",IF('DATA ENTRY'!W847="","",IF(AND($EF$4='DATA ENTRY'!G847,$EH$4='DATA ENTRY'!F847),'DATA ENTRY'!W847,"")))</f>
        <v/>
      </c>
      <c r="ER848" s="3" t="str">
        <f>IF('DATA ENTRY'!CK847="","",IF('DATA ENTRY'!X847="","",IF(AND($EF$4='DATA ENTRY'!G847,$EH$4='DATA ENTRY'!F847),'DATA ENTRY'!X847,"")))</f>
        <v/>
      </c>
      <c r="ES848" s="108" t="str">
        <f t="shared" si="223"/>
        <v/>
      </c>
      <c r="ET848" s="108" t="str">
        <f>IF('DATA ENTRY'!CK847="","",IF('DATA ENTRY'!D847="","",IF(AND($EF$4='DATA ENTRY'!G847,$EH$4='DATA ENTRY'!F847),'DATA ENTRY'!G847,"")))</f>
        <v/>
      </c>
      <c r="EY848">
        <f t="shared" si="224"/>
        <v>0</v>
      </c>
    </row>
    <row r="849" spans="1:155">
      <c r="A849" t="str">
        <f>IF(S849=0,"",1+(MAX($A$7:A848)))</f>
        <v/>
      </c>
      <c r="B849" s="224">
        <v>843</v>
      </c>
      <c r="C849" s="3" t="str">
        <f>IF('DATA ENTRY'!CK848="","",IF('DATA ENTRY'!B848="","",IF($D$4="All Post",'DATA ENTRY'!B848,IF(AND($D$4='DATA ENTRY'!CK848),'DATA ENTRY'!B848,""))))</f>
        <v/>
      </c>
      <c r="D849" s="3" t="str">
        <f>IF('DATA ENTRY'!CK848="","",IF('DATA ENTRY'!C848="","",IF($D$4="All Post",'DATA ENTRY'!C848,IF(AND($D$4='DATA ENTRY'!CK848),'DATA ENTRY'!C848,""))))</f>
        <v/>
      </c>
      <c r="E849" s="4" t="str">
        <f>IF('DATA ENTRY'!CK848="","",IF('DATA ENTRY'!I848="","",IF($D$4="All Post",'DATA ENTRY'!I848,IF(AND($D$4='DATA ENTRY'!CK848),'DATA ENTRY'!I848,""))))</f>
        <v/>
      </c>
      <c r="F849" s="4" t="str">
        <f>IF('DATA ENTRY'!CK848="","",IF('DATA ENTRY'!CK848="","",IF($D$4="All Post",'DATA ENTRY'!CK848,IF(AND($D$4='DATA ENTRY'!CK848),'DATA ENTRY'!CK848,""))))</f>
        <v/>
      </c>
      <c r="G849" s="3" t="str">
        <f>IF('DATA ENTRY'!CK848="","",IF('DATA ENTRY'!N848="","",IF($D$4="All Post",'DATA ENTRY'!N848,IF(AND($D$4='DATA ENTRY'!CK848),'DATA ENTRY'!N848,""))))</f>
        <v/>
      </c>
      <c r="H849" s="107" t="str">
        <f>IF('DATA ENTRY'!CK848="","",IF('DATA ENTRY'!O848="","",IF($D$4="All Post",'DATA ENTRY'!O848,IF(AND($D$4='DATA ENTRY'!CK848),'DATA ENTRY'!O848,""))))</f>
        <v/>
      </c>
      <c r="I849" s="3" t="str">
        <f>IF('DATA ENTRY'!CK848="","",IF('DATA ENTRY'!P848="","",IF($D$4="All Post",'DATA ENTRY'!P848,IF(AND($D$4='DATA ENTRY'!CK848),'DATA ENTRY'!P848,""))))</f>
        <v/>
      </c>
      <c r="J849" s="107" t="str">
        <f>IF('DATA ENTRY'!CK848="","",IF('DATA ENTRY'!Q848="","",IF($D$4="All Post",'DATA ENTRY'!Q848,IF(AND($D$4='DATA ENTRY'!CK848),'DATA ENTRY'!Q848,""))))</f>
        <v/>
      </c>
      <c r="K849" s="3" t="str">
        <f>IF('DATA ENTRY'!CK848="","",IF('DATA ENTRY'!R848="","",IF($D$4="All Post",'DATA ENTRY'!R848,IF(AND($D$4='DATA ENTRY'!CK848),'DATA ENTRY'!R848,""))))</f>
        <v/>
      </c>
      <c r="L849" s="3" t="str">
        <f>IF('DATA ENTRY'!CK848="","",IF('DATA ENTRY'!S848="","",IF($D$4="All Post",'DATA ENTRY'!S848,IF(AND($D$4='DATA ENTRY'!CK848),'DATA ENTRY'!S848,""))))</f>
        <v/>
      </c>
      <c r="M849" s="3" t="str">
        <f>IF('DATA ENTRY'!CK848="","",IF('DATA ENTRY'!E848="","",IF($D$4="All Post",'DATA ENTRY'!E848,IF(AND($D$4='DATA ENTRY'!CK848),'DATA ENTRY'!E848,""))))</f>
        <v/>
      </c>
      <c r="N849" s="3" t="str">
        <f>IF('DATA ENTRY'!CK848="","",IF('DATA ENTRY'!W848="","",IF($D$4="All Post",'DATA ENTRY'!W848,IF(AND($D$4='DATA ENTRY'!CK848),'DATA ENTRY'!W848,""))))</f>
        <v/>
      </c>
      <c r="O849" s="3" t="str">
        <f>IF('DATA ENTRY'!CK848="","",IF('DATA ENTRY'!X848="","",IF($D$4="All Post",'DATA ENTRY'!X848,IF(AND($D$4='DATA ENTRY'!CK848),'DATA ENTRY'!X848,""))))</f>
        <v/>
      </c>
      <c r="P849" s="3" t="str">
        <f>IF('DATA ENTRY'!CK848="","",IF('DATA ENTRY'!G848="","",IF($D$4="All Post",'DATA ENTRY'!G848,IF(AND($D$4='DATA ENTRY'!CK848),'DATA ENTRY'!G848,""))))</f>
        <v/>
      </c>
      <c r="S849">
        <f t="shared" si="211"/>
        <v>0</v>
      </c>
      <c r="T849" t="str">
        <f t="shared" si="212"/>
        <v/>
      </c>
      <c r="BZ849" t="str">
        <f t="shared" si="213"/>
        <v/>
      </c>
      <c r="CA849" t="str">
        <f t="shared" si="214"/>
        <v/>
      </c>
      <c r="CB849" s="224">
        <v>843</v>
      </c>
      <c r="CC849" s="3" t="str">
        <f>IF('DATA ENTRY'!CK848="","",IF('DATA ENTRY'!B848="","",IF(AND($CD$4='DATA ENTRY'!CK848,$CG$4='DATA ENTRY'!D848),'DATA ENTRY'!B848,"")))</f>
        <v/>
      </c>
      <c r="CD849" s="3" t="str">
        <f>IF('DATA ENTRY'!CK848="","",IF('DATA ENTRY'!C848="","",IF(AND($CD$4='DATA ENTRY'!CK848,$CG$4='DATA ENTRY'!D848),'DATA ENTRY'!C848,"")))</f>
        <v/>
      </c>
      <c r="CE849" s="4" t="str">
        <f>IF('DATA ENTRY'!CK848="","",IF('DATA ENTRY'!I848="","",IF(AND($CD$4='DATA ENTRY'!CK848,$CG$4='DATA ENTRY'!D848),'DATA ENTRY'!I848,"")))</f>
        <v/>
      </c>
      <c r="CF849" s="4" t="str">
        <f>IF('DATA ENTRY'!CK848="","",IF('DATA ENTRY'!CK848="","",IF(AND($CD$4='DATA ENTRY'!CK848,$CG$4='DATA ENTRY'!D848),'DATA ENTRY'!CK848,"")))</f>
        <v/>
      </c>
      <c r="CG849" s="3" t="str">
        <f>IF('DATA ENTRY'!CK848="","",IF('DATA ENTRY'!N848="","",IF(AND($CD$4='DATA ENTRY'!CK848,$CG$4='DATA ENTRY'!D848),'DATA ENTRY'!N848,"")))</f>
        <v/>
      </c>
      <c r="CH849" s="107" t="str">
        <f>IF('DATA ENTRY'!CK848="","",IF('DATA ENTRY'!O848="","",IF(AND($CD$4='DATA ENTRY'!CK848,$CG$4='DATA ENTRY'!D848),'DATA ENTRY'!O848,"")))</f>
        <v/>
      </c>
      <c r="CI849" s="3" t="str">
        <f>IF('DATA ENTRY'!CK848="","",IF('DATA ENTRY'!P848="","",IF(AND($CD$4='DATA ENTRY'!CK848,$CG$4='DATA ENTRY'!D848),'DATA ENTRY'!P848,"")))</f>
        <v/>
      </c>
      <c r="CJ849" s="107" t="str">
        <f>IF('DATA ENTRY'!CK848="","",IF('DATA ENTRY'!Q848="","",IF(AND($CD$4='DATA ENTRY'!CK848,$CG$4='DATA ENTRY'!D848),'DATA ENTRY'!Q848,"")))</f>
        <v/>
      </c>
      <c r="CK849" s="3" t="str">
        <f>IF('DATA ENTRY'!CK848="","",IF('DATA ENTRY'!R848="","",IF(AND($CD$4='DATA ENTRY'!CK848,$CG$4='DATA ENTRY'!D848),'DATA ENTRY'!R848,"")))</f>
        <v/>
      </c>
      <c r="CL849" s="3" t="str">
        <f>IF('DATA ENTRY'!CK848="","",IF('DATA ENTRY'!S848="","",IF(AND($CD$4='DATA ENTRY'!CK848,$CG$4='DATA ENTRY'!D848),'DATA ENTRY'!S848,"")))</f>
        <v/>
      </c>
      <c r="CM849" s="3" t="str">
        <f>IF('DATA ENTRY'!CK848="","",IF('DATA ENTRY'!E848="","",IF(AND($CD$4='DATA ENTRY'!CK848,$CG$4='DATA ENTRY'!D848),'DATA ENTRY'!E848,"")))</f>
        <v/>
      </c>
      <c r="CN849" s="3" t="str">
        <f>IF('DATA ENTRY'!CK848="","",IF('DATA ENTRY'!W848="","",IF(AND($CD$4='DATA ENTRY'!CK848,$CG$4='DATA ENTRY'!D848),'DATA ENTRY'!W848,"")))</f>
        <v/>
      </c>
      <c r="CO849" s="3" t="str">
        <f>IF('DATA ENTRY'!CK848="","",IF('DATA ENTRY'!X848="","",IF(AND($CD$4='DATA ENTRY'!CK848,$CG$4='DATA ENTRY'!D848),'DATA ENTRY'!X848,"")))</f>
        <v/>
      </c>
      <c r="CP849" s="108" t="str">
        <f t="shared" si="215"/>
        <v/>
      </c>
      <c r="CQ849" s="108" t="str">
        <f>IF('DATA ENTRY'!CK848="","",IF('DATA ENTRY'!G848="","",IF(AND($CD$4='DATA ENTRY'!CK848,$CG$4='DATA ENTRY'!D848),'DATA ENTRY'!G848,"")))</f>
        <v/>
      </c>
      <c r="CR849" s="230" t="str">
        <f>IF('DATA ENTRY'!CK848="","",IF('DATA ENTRY'!D848="","",IF(AND($CD$4='DATA ENTRY'!CK848,$CG$4='DATA ENTRY'!D848),'DATA ENTRY'!D848,"")))</f>
        <v/>
      </c>
      <c r="CS849">
        <f t="shared" si="216"/>
        <v>0</v>
      </c>
      <c r="CT849">
        <f t="shared" si="217"/>
        <v>0</v>
      </c>
      <c r="CV849" s="139"/>
      <c r="CX849">
        <f t="shared" si="218"/>
        <v>0</v>
      </c>
      <c r="DB849" t="str">
        <f t="shared" si="225"/>
        <v/>
      </c>
      <c r="DC849" t="str">
        <f t="shared" si="226"/>
        <v/>
      </c>
      <c r="DD849" s="224">
        <v>843</v>
      </c>
      <c r="DE849" s="3" t="str">
        <f>IF('DATA ENTRY'!CK848="","",IF('DATA ENTRY'!B848="","",IF(AND($DF$4='DATA ENTRY'!D848),'DATA ENTRY'!B848,"")))</f>
        <v/>
      </c>
      <c r="DF849" s="3" t="str">
        <f>IF('DATA ENTRY'!CK848="","",IF('DATA ENTRY'!C848="","",IF(AND($DF$4='DATA ENTRY'!D848),'DATA ENTRY'!C848,"")))</f>
        <v/>
      </c>
      <c r="DG849" s="4" t="str">
        <f>IF('DATA ENTRY'!CK848="","",IF('DATA ENTRY'!I848="","",IF(AND($DF$4='DATA ENTRY'!D848),'DATA ENTRY'!I848,"")))</f>
        <v/>
      </c>
      <c r="DH849" s="4" t="str">
        <f>IF('DATA ENTRY'!CK848="","",IF('DATA ENTRY'!CK848="","",IF(AND($DF$4='DATA ENTRY'!D848),'DATA ENTRY'!CK848,"")))</f>
        <v/>
      </c>
      <c r="DI849" s="3" t="str">
        <f>IF('DATA ENTRY'!CK848="","",IF('DATA ENTRY'!N848="","",IF(AND($DF$4='DATA ENTRY'!D848),'DATA ENTRY'!N848,"")))</f>
        <v/>
      </c>
      <c r="DJ849" s="107" t="str">
        <f>IF('DATA ENTRY'!CK848="","",IF('DATA ENTRY'!O848="","",IF(AND($DF$4='DATA ENTRY'!D848),'DATA ENTRY'!O848,"")))</f>
        <v/>
      </c>
      <c r="DK849" s="3" t="str">
        <f>IF('DATA ENTRY'!CK848="","",IF('DATA ENTRY'!P848="","",IF(AND($DF$4='DATA ENTRY'!D848),'DATA ENTRY'!P848,"")))</f>
        <v/>
      </c>
      <c r="DL849" s="107" t="str">
        <f>IF('DATA ENTRY'!CK848="","",IF('DATA ENTRY'!Q848="","",IF(AND($DF$4='DATA ENTRY'!D848),'DATA ENTRY'!Q848,"")))</f>
        <v/>
      </c>
      <c r="DM849" s="3" t="str">
        <f>IF('DATA ENTRY'!CK848="","",IF('DATA ENTRY'!R848="","",IF(AND($DF$4='DATA ENTRY'!D848),'DATA ENTRY'!R848,"")))</f>
        <v/>
      </c>
      <c r="DN849" s="107" t="str">
        <f>IF('DATA ENTRY'!CK848="","",IF('DATA ENTRY'!S848="","",IF(AND($DF$4='DATA ENTRY'!D848),'DATA ENTRY'!S848,"")))</f>
        <v/>
      </c>
      <c r="DO849" s="3" t="str">
        <f>IF('DATA ENTRY'!CK848="","",IF('DATA ENTRY'!E848="","",IF(AND($DF$4='DATA ENTRY'!D848),'DATA ENTRY'!E848,"")))</f>
        <v/>
      </c>
      <c r="DP849" s="3" t="str">
        <f>IF('DATA ENTRY'!CK848="","",IF('DATA ENTRY'!D848="","",IF(AND($DF$4='DATA ENTRY'!D848),'DATA ENTRY'!D848,"")))</f>
        <v/>
      </c>
      <c r="DQ849" s="3" t="str">
        <f>IF('DATA ENTRY'!CK848="","",IF('DATA ENTRY'!W848="","",IF(AND($DF$4='DATA ENTRY'!D848),'DATA ENTRY'!W848,"")))</f>
        <v/>
      </c>
      <c r="DR849" s="3" t="str">
        <f>IF('DATA ENTRY'!CK848="","",IF('DATA ENTRY'!X848="","",IF(AND($DF$4='DATA ENTRY'!D848),'DATA ENTRY'!X848,"")))</f>
        <v/>
      </c>
      <c r="DS849" s="108" t="str">
        <f t="shared" si="219"/>
        <v/>
      </c>
      <c r="DT849" s="108" t="str">
        <f>IF('DATA ENTRY'!CK848="","",IF('DATA ENTRY'!D848="","",IF(AND($DF$4='DATA ENTRY'!D848),'DATA ENTRY'!G848,"")))</f>
        <v/>
      </c>
      <c r="DY849">
        <f t="shared" si="220"/>
        <v>0</v>
      </c>
      <c r="EB849" t="str">
        <f t="shared" si="221"/>
        <v/>
      </c>
      <c r="EC849" t="str">
        <f t="shared" si="222"/>
        <v/>
      </c>
      <c r="ED849" s="224">
        <v>843</v>
      </c>
      <c r="EE849" s="3" t="str">
        <f>IF('DATA ENTRY'!CK848="","",IF('DATA ENTRY'!B848="","",IF(AND($EF$4='DATA ENTRY'!G848,$EH$4='DATA ENTRY'!F848),'DATA ENTRY'!B848,"")))</f>
        <v/>
      </c>
      <c r="EF849" s="3" t="str">
        <f>IF('DATA ENTRY'!CK848="","",IF('DATA ENTRY'!C848="","",IF(AND($EF$4='DATA ENTRY'!G848,$EH$4='DATA ENTRY'!F848),'DATA ENTRY'!C848,"")))</f>
        <v/>
      </c>
      <c r="EG849" s="4" t="str">
        <f>IF('DATA ENTRY'!CK848="","",IF('DATA ENTRY'!I848="","",IF(AND($EF$4='DATA ENTRY'!G848,$EH$4='DATA ENTRY'!F848),'DATA ENTRY'!I848,"")))</f>
        <v/>
      </c>
      <c r="EH849" s="4" t="str">
        <f>IF('DATA ENTRY'!CK848="","",IF('DATA ENTRY'!CK848="","",IF(AND($EF$4='DATA ENTRY'!G848,$EH$4='DATA ENTRY'!F848),'DATA ENTRY'!CK848,"")))</f>
        <v/>
      </c>
      <c r="EI849" s="3" t="str">
        <f>IF('DATA ENTRY'!CK848="","",IF('DATA ENTRY'!N848="","",IF(AND($EF$4='DATA ENTRY'!G848,$EH$4='DATA ENTRY'!F848),'DATA ENTRY'!N848,"")))</f>
        <v/>
      </c>
      <c r="EJ849" s="107" t="str">
        <f>IF('DATA ENTRY'!CK848="","",IF('DATA ENTRY'!O848="","",IF(AND($EF$4='DATA ENTRY'!G848,$EH$4='DATA ENTRY'!F848),'DATA ENTRY'!O848,"")))</f>
        <v/>
      </c>
      <c r="EK849" s="3" t="str">
        <f>IF('DATA ENTRY'!CK848="","",IF('DATA ENTRY'!P848="","",IF(AND($EF$4='DATA ENTRY'!G848,$EH$4='DATA ENTRY'!F848),'DATA ENTRY'!P848,"")))</f>
        <v/>
      </c>
      <c r="EL849" s="107" t="str">
        <f>IF('DATA ENTRY'!CK848="","",IF('DATA ENTRY'!Q848="","",IF(AND($EF$4='DATA ENTRY'!G848,$EH$4='DATA ENTRY'!F848),'DATA ENTRY'!Q848,"")))</f>
        <v/>
      </c>
      <c r="EM849" s="3" t="str">
        <f>IF('DATA ENTRY'!CK848="","",IF('DATA ENTRY'!R848="","",IF(AND($EF$4='DATA ENTRY'!G848,$EH$4='DATA ENTRY'!F848),'DATA ENTRY'!R848,"")))</f>
        <v/>
      </c>
      <c r="EN849" s="107" t="str">
        <f>IF('DATA ENTRY'!CK848="","",IF('DATA ENTRY'!S848="","",IF(AND($EF$4='DATA ENTRY'!G848,$EH$4='DATA ENTRY'!F848),'DATA ENTRY'!S848,"")))</f>
        <v/>
      </c>
      <c r="EO849" s="3" t="str">
        <f>IF('DATA ENTRY'!CK848="","",IF('DATA ENTRY'!E848="","",IF(AND($EF$4='DATA ENTRY'!G848,$EH$4='DATA ENTRY'!F848),'DATA ENTRY'!E848,"")))</f>
        <v/>
      </c>
      <c r="EP849" s="3" t="str">
        <f>IF('DATA ENTRY'!CK848="","",IF('DATA ENTRY'!D848="","",IF(AND($EF$4='DATA ENTRY'!G848,$EH$4='DATA ENTRY'!F848),'DATA ENTRY'!D848,"")))</f>
        <v/>
      </c>
      <c r="EQ849" s="3" t="str">
        <f>IF('DATA ENTRY'!CK848="","",IF('DATA ENTRY'!W848="","",IF(AND($EF$4='DATA ENTRY'!G848,$EH$4='DATA ENTRY'!F848),'DATA ENTRY'!W848,"")))</f>
        <v/>
      </c>
      <c r="ER849" s="3" t="str">
        <f>IF('DATA ENTRY'!CK848="","",IF('DATA ENTRY'!X848="","",IF(AND($EF$4='DATA ENTRY'!G848,$EH$4='DATA ENTRY'!F848),'DATA ENTRY'!X848,"")))</f>
        <v/>
      </c>
      <c r="ES849" s="108" t="str">
        <f t="shared" si="223"/>
        <v/>
      </c>
      <c r="ET849" s="108" t="str">
        <f>IF('DATA ENTRY'!CK848="","",IF('DATA ENTRY'!D848="","",IF(AND($EF$4='DATA ENTRY'!G848,$EH$4='DATA ENTRY'!F848),'DATA ENTRY'!G848,"")))</f>
        <v/>
      </c>
      <c r="EY849">
        <f t="shared" si="224"/>
        <v>0</v>
      </c>
    </row>
    <row r="850" spans="1:155">
      <c r="A850" t="str">
        <f>IF(S850=0,"",1+(MAX($A$7:A849)))</f>
        <v/>
      </c>
      <c r="B850" s="224">
        <v>844</v>
      </c>
      <c r="C850" s="3" t="str">
        <f>IF('DATA ENTRY'!CK849="","",IF('DATA ENTRY'!B849="","",IF($D$4="All Post",'DATA ENTRY'!B849,IF(AND($D$4='DATA ENTRY'!CK849),'DATA ENTRY'!B849,""))))</f>
        <v/>
      </c>
      <c r="D850" s="3" t="str">
        <f>IF('DATA ENTRY'!CK849="","",IF('DATA ENTRY'!C849="","",IF($D$4="All Post",'DATA ENTRY'!C849,IF(AND($D$4='DATA ENTRY'!CK849),'DATA ENTRY'!C849,""))))</f>
        <v/>
      </c>
      <c r="E850" s="4" t="str">
        <f>IF('DATA ENTRY'!CK849="","",IF('DATA ENTRY'!I849="","",IF($D$4="All Post",'DATA ENTRY'!I849,IF(AND($D$4='DATA ENTRY'!CK849),'DATA ENTRY'!I849,""))))</f>
        <v/>
      </c>
      <c r="F850" s="4" t="str">
        <f>IF('DATA ENTRY'!CK849="","",IF('DATA ENTRY'!CK849="","",IF($D$4="All Post",'DATA ENTRY'!CK849,IF(AND($D$4='DATA ENTRY'!CK849),'DATA ENTRY'!CK849,""))))</f>
        <v/>
      </c>
      <c r="G850" s="3" t="str">
        <f>IF('DATA ENTRY'!CK849="","",IF('DATA ENTRY'!N849="","",IF($D$4="All Post",'DATA ENTRY'!N849,IF(AND($D$4='DATA ENTRY'!CK849),'DATA ENTRY'!N849,""))))</f>
        <v/>
      </c>
      <c r="H850" s="107" t="str">
        <f>IF('DATA ENTRY'!CK849="","",IF('DATA ENTRY'!O849="","",IF($D$4="All Post",'DATA ENTRY'!O849,IF(AND($D$4='DATA ENTRY'!CK849),'DATA ENTRY'!O849,""))))</f>
        <v/>
      </c>
      <c r="I850" s="3" t="str">
        <f>IF('DATA ENTRY'!CK849="","",IF('DATA ENTRY'!P849="","",IF($D$4="All Post",'DATA ENTRY'!P849,IF(AND($D$4='DATA ENTRY'!CK849),'DATA ENTRY'!P849,""))))</f>
        <v/>
      </c>
      <c r="J850" s="107" t="str">
        <f>IF('DATA ENTRY'!CK849="","",IF('DATA ENTRY'!Q849="","",IF($D$4="All Post",'DATA ENTRY'!Q849,IF(AND($D$4='DATA ENTRY'!CK849),'DATA ENTRY'!Q849,""))))</f>
        <v/>
      </c>
      <c r="K850" s="3" t="str">
        <f>IF('DATA ENTRY'!CK849="","",IF('DATA ENTRY'!R849="","",IF($D$4="All Post",'DATA ENTRY'!R849,IF(AND($D$4='DATA ENTRY'!CK849),'DATA ENTRY'!R849,""))))</f>
        <v/>
      </c>
      <c r="L850" s="3" t="str">
        <f>IF('DATA ENTRY'!CK849="","",IF('DATA ENTRY'!S849="","",IF($D$4="All Post",'DATA ENTRY'!S849,IF(AND($D$4='DATA ENTRY'!CK849),'DATA ENTRY'!S849,""))))</f>
        <v/>
      </c>
      <c r="M850" s="3" t="str">
        <f>IF('DATA ENTRY'!CK849="","",IF('DATA ENTRY'!E849="","",IF($D$4="All Post",'DATA ENTRY'!E849,IF(AND($D$4='DATA ENTRY'!CK849),'DATA ENTRY'!E849,""))))</f>
        <v/>
      </c>
      <c r="N850" s="3" t="str">
        <f>IF('DATA ENTRY'!CK849="","",IF('DATA ENTRY'!W849="","",IF($D$4="All Post",'DATA ENTRY'!W849,IF(AND($D$4='DATA ENTRY'!CK849),'DATA ENTRY'!W849,""))))</f>
        <v/>
      </c>
      <c r="O850" s="3" t="str">
        <f>IF('DATA ENTRY'!CK849="","",IF('DATA ENTRY'!X849="","",IF($D$4="All Post",'DATA ENTRY'!X849,IF(AND($D$4='DATA ENTRY'!CK849),'DATA ENTRY'!X849,""))))</f>
        <v/>
      </c>
      <c r="P850" s="3" t="str">
        <f>IF('DATA ENTRY'!CK849="","",IF('DATA ENTRY'!G849="","",IF($D$4="All Post",'DATA ENTRY'!G849,IF(AND($D$4='DATA ENTRY'!CK849),'DATA ENTRY'!G849,""))))</f>
        <v/>
      </c>
      <c r="S850">
        <f t="shared" si="211"/>
        <v>0</v>
      </c>
      <c r="T850" t="str">
        <f t="shared" si="212"/>
        <v/>
      </c>
      <c r="BZ850" t="str">
        <f t="shared" si="213"/>
        <v/>
      </c>
      <c r="CA850" t="str">
        <f t="shared" si="214"/>
        <v/>
      </c>
      <c r="CB850" s="224">
        <v>844</v>
      </c>
      <c r="CC850" s="3" t="str">
        <f>IF('DATA ENTRY'!CK849="","",IF('DATA ENTRY'!B849="","",IF(AND($CD$4='DATA ENTRY'!CK849,$CG$4='DATA ENTRY'!D849),'DATA ENTRY'!B849,"")))</f>
        <v/>
      </c>
      <c r="CD850" s="3" t="str">
        <f>IF('DATA ENTRY'!CK849="","",IF('DATA ENTRY'!C849="","",IF(AND($CD$4='DATA ENTRY'!CK849,$CG$4='DATA ENTRY'!D849),'DATA ENTRY'!C849,"")))</f>
        <v/>
      </c>
      <c r="CE850" s="4" t="str">
        <f>IF('DATA ENTRY'!CK849="","",IF('DATA ENTRY'!I849="","",IF(AND($CD$4='DATA ENTRY'!CK849,$CG$4='DATA ENTRY'!D849),'DATA ENTRY'!I849,"")))</f>
        <v/>
      </c>
      <c r="CF850" s="4" t="str">
        <f>IF('DATA ENTRY'!CK849="","",IF('DATA ENTRY'!CK849="","",IF(AND($CD$4='DATA ENTRY'!CK849,$CG$4='DATA ENTRY'!D849),'DATA ENTRY'!CK849,"")))</f>
        <v/>
      </c>
      <c r="CG850" s="3" t="str">
        <f>IF('DATA ENTRY'!CK849="","",IF('DATA ENTRY'!N849="","",IF(AND($CD$4='DATA ENTRY'!CK849,$CG$4='DATA ENTRY'!D849),'DATA ENTRY'!N849,"")))</f>
        <v/>
      </c>
      <c r="CH850" s="107" t="str">
        <f>IF('DATA ENTRY'!CK849="","",IF('DATA ENTRY'!O849="","",IF(AND($CD$4='DATA ENTRY'!CK849,$CG$4='DATA ENTRY'!D849),'DATA ENTRY'!O849,"")))</f>
        <v/>
      </c>
      <c r="CI850" s="3" t="str">
        <f>IF('DATA ENTRY'!CK849="","",IF('DATA ENTRY'!P849="","",IF(AND($CD$4='DATA ENTRY'!CK849,$CG$4='DATA ENTRY'!D849),'DATA ENTRY'!P849,"")))</f>
        <v/>
      </c>
      <c r="CJ850" s="107" t="str">
        <f>IF('DATA ENTRY'!CK849="","",IF('DATA ENTRY'!Q849="","",IF(AND($CD$4='DATA ENTRY'!CK849,$CG$4='DATA ENTRY'!D849),'DATA ENTRY'!Q849,"")))</f>
        <v/>
      </c>
      <c r="CK850" s="3" t="str">
        <f>IF('DATA ENTRY'!CK849="","",IF('DATA ENTRY'!R849="","",IF(AND($CD$4='DATA ENTRY'!CK849,$CG$4='DATA ENTRY'!D849),'DATA ENTRY'!R849,"")))</f>
        <v/>
      </c>
      <c r="CL850" s="3" t="str">
        <f>IF('DATA ENTRY'!CK849="","",IF('DATA ENTRY'!S849="","",IF(AND($CD$4='DATA ENTRY'!CK849,$CG$4='DATA ENTRY'!D849),'DATA ENTRY'!S849,"")))</f>
        <v/>
      </c>
      <c r="CM850" s="3" t="str">
        <f>IF('DATA ENTRY'!CK849="","",IF('DATA ENTRY'!E849="","",IF(AND($CD$4='DATA ENTRY'!CK849,$CG$4='DATA ENTRY'!D849),'DATA ENTRY'!E849,"")))</f>
        <v/>
      </c>
      <c r="CN850" s="3" t="str">
        <f>IF('DATA ENTRY'!CK849="","",IF('DATA ENTRY'!W849="","",IF(AND($CD$4='DATA ENTRY'!CK849,$CG$4='DATA ENTRY'!D849),'DATA ENTRY'!W849,"")))</f>
        <v/>
      </c>
      <c r="CO850" s="3" t="str">
        <f>IF('DATA ENTRY'!CK849="","",IF('DATA ENTRY'!X849="","",IF(AND($CD$4='DATA ENTRY'!CK849,$CG$4='DATA ENTRY'!D849),'DATA ENTRY'!X849,"")))</f>
        <v/>
      </c>
      <c r="CP850" s="108" t="str">
        <f t="shared" si="215"/>
        <v/>
      </c>
      <c r="CQ850" s="108" t="str">
        <f>IF('DATA ENTRY'!CK849="","",IF('DATA ENTRY'!G849="","",IF(AND($CD$4='DATA ENTRY'!CK849,$CG$4='DATA ENTRY'!D849),'DATA ENTRY'!G849,"")))</f>
        <v/>
      </c>
      <c r="CR850" s="230" t="str">
        <f>IF('DATA ENTRY'!CK849="","",IF('DATA ENTRY'!D849="","",IF(AND($CD$4='DATA ENTRY'!CK849,$CG$4='DATA ENTRY'!D849),'DATA ENTRY'!D849,"")))</f>
        <v/>
      </c>
      <c r="CS850">
        <f t="shared" si="216"/>
        <v>0</v>
      </c>
      <c r="CT850">
        <f t="shared" si="217"/>
        <v>0</v>
      </c>
      <c r="CV850" s="139"/>
      <c r="CX850">
        <f t="shared" si="218"/>
        <v>0</v>
      </c>
      <c r="DB850" t="str">
        <f t="shared" si="225"/>
        <v/>
      </c>
      <c r="DC850" t="str">
        <f t="shared" si="226"/>
        <v/>
      </c>
      <c r="DD850" s="224">
        <v>844</v>
      </c>
      <c r="DE850" s="3" t="str">
        <f>IF('DATA ENTRY'!CK849="","",IF('DATA ENTRY'!B849="","",IF(AND($DF$4='DATA ENTRY'!D849),'DATA ENTRY'!B849,"")))</f>
        <v/>
      </c>
      <c r="DF850" s="3" t="str">
        <f>IF('DATA ENTRY'!CK849="","",IF('DATA ENTRY'!C849="","",IF(AND($DF$4='DATA ENTRY'!D849),'DATA ENTRY'!C849,"")))</f>
        <v/>
      </c>
      <c r="DG850" s="4" t="str">
        <f>IF('DATA ENTRY'!CK849="","",IF('DATA ENTRY'!I849="","",IF(AND($DF$4='DATA ENTRY'!D849),'DATA ENTRY'!I849,"")))</f>
        <v/>
      </c>
      <c r="DH850" s="4" t="str">
        <f>IF('DATA ENTRY'!CK849="","",IF('DATA ENTRY'!CK849="","",IF(AND($DF$4='DATA ENTRY'!D849),'DATA ENTRY'!CK849,"")))</f>
        <v/>
      </c>
      <c r="DI850" s="3" t="str">
        <f>IF('DATA ENTRY'!CK849="","",IF('DATA ENTRY'!N849="","",IF(AND($DF$4='DATA ENTRY'!D849),'DATA ENTRY'!N849,"")))</f>
        <v/>
      </c>
      <c r="DJ850" s="107" t="str">
        <f>IF('DATA ENTRY'!CK849="","",IF('DATA ENTRY'!O849="","",IF(AND($DF$4='DATA ENTRY'!D849),'DATA ENTRY'!O849,"")))</f>
        <v/>
      </c>
      <c r="DK850" s="3" t="str">
        <f>IF('DATA ENTRY'!CK849="","",IF('DATA ENTRY'!P849="","",IF(AND($DF$4='DATA ENTRY'!D849),'DATA ENTRY'!P849,"")))</f>
        <v/>
      </c>
      <c r="DL850" s="107" t="str">
        <f>IF('DATA ENTRY'!CK849="","",IF('DATA ENTRY'!Q849="","",IF(AND($DF$4='DATA ENTRY'!D849),'DATA ENTRY'!Q849,"")))</f>
        <v/>
      </c>
      <c r="DM850" s="3" t="str">
        <f>IF('DATA ENTRY'!CK849="","",IF('DATA ENTRY'!R849="","",IF(AND($DF$4='DATA ENTRY'!D849),'DATA ENTRY'!R849,"")))</f>
        <v/>
      </c>
      <c r="DN850" s="107" t="str">
        <f>IF('DATA ENTRY'!CK849="","",IF('DATA ENTRY'!S849="","",IF(AND($DF$4='DATA ENTRY'!D849),'DATA ENTRY'!S849,"")))</f>
        <v/>
      </c>
      <c r="DO850" s="3" t="str">
        <f>IF('DATA ENTRY'!CK849="","",IF('DATA ENTRY'!E849="","",IF(AND($DF$4='DATA ENTRY'!D849),'DATA ENTRY'!E849,"")))</f>
        <v/>
      </c>
      <c r="DP850" s="3" t="str">
        <f>IF('DATA ENTRY'!CK849="","",IF('DATA ENTRY'!D849="","",IF(AND($DF$4='DATA ENTRY'!D849),'DATA ENTRY'!D849,"")))</f>
        <v/>
      </c>
      <c r="DQ850" s="3" t="str">
        <f>IF('DATA ENTRY'!CK849="","",IF('DATA ENTRY'!W849="","",IF(AND($DF$4='DATA ENTRY'!D849),'DATA ENTRY'!W849,"")))</f>
        <v/>
      </c>
      <c r="DR850" s="3" t="str">
        <f>IF('DATA ENTRY'!CK849="","",IF('DATA ENTRY'!X849="","",IF(AND($DF$4='DATA ENTRY'!D849),'DATA ENTRY'!X849,"")))</f>
        <v/>
      </c>
      <c r="DS850" s="108" t="str">
        <f t="shared" si="219"/>
        <v/>
      </c>
      <c r="DT850" s="108" t="str">
        <f>IF('DATA ENTRY'!CK849="","",IF('DATA ENTRY'!D849="","",IF(AND($DF$4='DATA ENTRY'!D849),'DATA ENTRY'!G849,"")))</f>
        <v/>
      </c>
      <c r="DY850">
        <f t="shared" si="220"/>
        <v>0</v>
      </c>
      <c r="EB850" t="str">
        <f t="shared" si="221"/>
        <v/>
      </c>
      <c r="EC850" t="str">
        <f t="shared" si="222"/>
        <v/>
      </c>
      <c r="ED850" s="224">
        <v>844</v>
      </c>
      <c r="EE850" s="3" t="str">
        <f>IF('DATA ENTRY'!CK849="","",IF('DATA ENTRY'!B849="","",IF(AND($EF$4='DATA ENTRY'!G849,$EH$4='DATA ENTRY'!F849),'DATA ENTRY'!B849,"")))</f>
        <v/>
      </c>
      <c r="EF850" s="3" t="str">
        <f>IF('DATA ENTRY'!CK849="","",IF('DATA ENTRY'!C849="","",IF(AND($EF$4='DATA ENTRY'!G849,$EH$4='DATA ENTRY'!F849),'DATA ENTRY'!C849,"")))</f>
        <v/>
      </c>
      <c r="EG850" s="4" t="str">
        <f>IF('DATA ENTRY'!CK849="","",IF('DATA ENTRY'!I849="","",IF(AND($EF$4='DATA ENTRY'!G849,$EH$4='DATA ENTRY'!F849),'DATA ENTRY'!I849,"")))</f>
        <v/>
      </c>
      <c r="EH850" s="4" t="str">
        <f>IF('DATA ENTRY'!CK849="","",IF('DATA ENTRY'!CK849="","",IF(AND($EF$4='DATA ENTRY'!G849,$EH$4='DATA ENTRY'!F849),'DATA ENTRY'!CK849,"")))</f>
        <v/>
      </c>
      <c r="EI850" s="3" t="str">
        <f>IF('DATA ENTRY'!CK849="","",IF('DATA ENTRY'!N849="","",IF(AND($EF$4='DATA ENTRY'!G849,$EH$4='DATA ENTRY'!F849),'DATA ENTRY'!N849,"")))</f>
        <v/>
      </c>
      <c r="EJ850" s="107" t="str">
        <f>IF('DATA ENTRY'!CK849="","",IF('DATA ENTRY'!O849="","",IF(AND($EF$4='DATA ENTRY'!G849,$EH$4='DATA ENTRY'!F849),'DATA ENTRY'!O849,"")))</f>
        <v/>
      </c>
      <c r="EK850" s="3" t="str">
        <f>IF('DATA ENTRY'!CK849="","",IF('DATA ENTRY'!P849="","",IF(AND($EF$4='DATA ENTRY'!G849,$EH$4='DATA ENTRY'!F849),'DATA ENTRY'!P849,"")))</f>
        <v/>
      </c>
      <c r="EL850" s="107" t="str">
        <f>IF('DATA ENTRY'!CK849="","",IF('DATA ENTRY'!Q849="","",IF(AND($EF$4='DATA ENTRY'!G849,$EH$4='DATA ENTRY'!F849),'DATA ENTRY'!Q849,"")))</f>
        <v/>
      </c>
      <c r="EM850" s="3" t="str">
        <f>IF('DATA ENTRY'!CK849="","",IF('DATA ENTRY'!R849="","",IF(AND($EF$4='DATA ENTRY'!G849,$EH$4='DATA ENTRY'!F849),'DATA ENTRY'!R849,"")))</f>
        <v/>
      </c>
      <c r="EN850" s="107" t="str">
        <f>IF('DATA ENTRY'!CK849="","",IF('DATA ENTRY'!S849="","",IF(AND($EF$4='DATA ENTRY'!G849,$EH$4='DATA ENTRY'!F849),'DATA ENTRY'!S849,"")))</f>
        <v/>
      </c>
      <c r="EO850" s="3" t="str">
        <f>IF('DATA ENTRY'!CK849="","",IF('DATA ENTRY'!E849="","",IF(AND($EF$4='DATA ENTRY'!G849,$EH$4='DATA ENTRY'!F849),'DATA ENTRY'!E849,"")))</f>
        <v/>
      </c>
      <c r="EP850" s="3" t="str">
        <f>IF('DATA ENTRY'!CK849="","",IF('DATA ENTRY'!D849="","",IF(AND($EF$4='DATA ENTRY'!G849,$EH$4='DATA ENTRY'!F849),'DATA ENTRY'!D849,"")))</f>
        <v/>
      </c>
      <c r="EQ850" s="3" t="str">
        <f>IF('DATA ENTRY'!CK849="","",IF('DATA ENTRY'!W849="","",IF(AND($EF$4='DATA ENTRY'!G849,$EH$4='DATA ENTRY'!F849),'DATA ENTRY'!W849,"")))</f>
        <v/>
      </c>
      <c r="ER850" s="3" t="str">
        <f>IF('DATA ENTRY'!CK849="","",IF('DATA ENTRY'!X849="","",IF(AND($EF$4='DATA ENTRY'!G849,$EH$4='DATA ENTRY'!F849),'DATA ENTRY'!X849,"")))</f>
        <v/>
      </c>
      <c r="ES850" s="108" t="str">
        <f t="shared" si="223"/>
        <v/>
      </c>
      <c r="ET850" s="108" t="str">
        <f>IF('DATA ENTRY'!CK849="","",IF('DATA ENTRY'!D849="","",IF(AND($EF$4='DATA ENTRY'!G849,$EH$4='DATA ENTRY'!F849),'DATA ENTRY'!G849,"")))</f>
        <v/>
      </c>
      <c r="EY850">
        <f t="shared" si="224"/>
        <v>0</v>
      </c>
    </row>
    <row r="851" spans="1:155">
      <c r="A851" t="str">
        <f>IF(S851=0,"",1+(MAX($A$7:A850)))</f>
        <v/>
      </c>
      <c r="B851" s="224">
        <v>845</v>
      </c>
      <c r="C851" s="3" t="str">
        <f>IF('DATA ENTRY'!CK850="","",IF('DATA ENTRY'!B850="","",IF($D$4="All Post",'DATA ENTRY'!B850,IF(AND($D$4='DATA ENTRY'!CK850),'DATA ENTRY'!B850,""))))</f>
        <v/>
      </c>
      <c r="D851" s="3" t="str">
        <f>IF('DATA ENTRY'!CK850="","",IF('DATA ENTRY'!C850="","",IF($D$4="All Post",'DATA ENTRY'!C850,IF(AND($D$4='DATA ENTRY'!CK850),'DATA ENTRY'!C850,""))))</f>
        <v/>
      </c>
      <c r="E851" s="4" t="str">
        <f>IF('DATA ENTRY'!CK850="","",IF('DATA ENTRY'!I850="","",IF($D$4="All Post",'DATA ENTRY'!I850,IF(AND($D$4='DATA ENTRY'!CK850),'DATA ENTRY'!I850,""))))</f>
        <v/>
      </c>
      <c r="F851" s="4" t="str">
        <f>IF('DATA ENTRY'!CK850="","",IF('DATA ENTRY'!CK850="","",IF($D$4="All Post",'DATA ENTRY'!CK850,IF(AND($D$4='DATA ENTRY'!CK850),'DATA ENTRY'!CK850,""))))</f>
        <v/>
      </c>
      <c r="G851" s="3" t="str">
        <f>IF('DATA ENTRY'!CK850="","",IF('DATA ENTRY'!N850="","",IF($D$4="All Post",'DATA ENTRY'!N850,IF(AND($D$4='DATA ENTRY'!CK850),'DATA ENTRY'!N850,""))))</f>
        <v/>
      </c>
      <c r="H851" s="107" t="str">
        <f>IF('DATA ENTRY'!CK850="","",IF('DATA ENTRY'!O850="","",IF($D$4="All Post",'DATA ENTRY'!O850,IF(AND($D$4='DATA ENTRY'!CK850),'DATA ENTRY'!O850,""))))</f>
        <v/>
      </c>
      <c r="I851" s="3" t="str">
        <f>IF('DATA ENTRY'!CK850="","",IF('DATA ENTRY'!P850="","",IF($D$4="All Post",'DATA ENTRY'!P850,IF(AND($D$4='DATA ENTRY'!CK850),'DATA ENTRY'!P850,""))))</f>
        <v/>
      </c>
      <c r="J851" s="107" t="str">
        <f>IF('DATA ENTRY'!CK850="","",IF('DATA ENTRY'!Q850="","",IF($D$4="All Post",'DATA ENTRY'!Q850,IF(AND($D$4='DATA ENTRY'!CK850),'DATA ENTRY'!Q850,""))))</f>
        <v/>
      </c>
      <c r="K851" s="3" t="str">
        <f>IF('DATA ENTRY'!CK850="","",IF('DATA ENTRY'!R850="","",IF($D$4="All Post",'DATA ENTRY'!R850,IF(AND($D$4='DATA ENTRY'!CK850),'DATA ENTRY'!R850,""))))</f>
        <v/>
      </c>
      <c r="L851" s="3" t="str">
        <f>IF('DATA ENTRY'!CK850="","",IF('DATA ENTRY'!S850="","",IF($D$4="All Post",'DATA ENTRY'!S850,IF(AND($D$4='DATA ENTRY'!CK850),'DATA ENTRY'!S850,""))))</f>
        <v/>
      </c>
      <c r="M851" s="3" t="str">
        <f>IF('DATA ENTRY'!CK850="","",IF('DATA ENTRY'!E850="","",IF($D$4="All Post",'DATA ENTRY'!E850,IF(AND($D$4='DATA ENTRY'!CK850),'DATA ENTRY'!E850,""))))</f>
        <v/>
      </c>
      <c r="N851" s="3" t="str">
        <f>IF('DATA ENTRY'!CK850="","",IF('DATA ENTRY'!W850="","",IF($D$4="All Post",'DATA ENTRY'!W850,IF(AND($D$4='DATA ENTRY'!CK850),'DATA ENTRY'!W850,""))))</f>
        <v/>
      </c>
      <c r="O851" s="3" t="str">
        <f>IF('DATA ENTRY'!CK850="","",IF('DATA ENTRY'!X850="","",IF($D$4="All Post",'DATA ENTRY'!X850,IF(AND($D$4='DATA ENTRY'!CK850),'DATA ENTRY'!X850,""))))</f>
        <v/>
      </c>
      <c r="P851" s="3" t="str">
        <f>IF('DATA ENTRY'!CK850="","",IF('DATA ENTRY'!G850="","",IF($D$4="All Post",'DATA ENTRY'!G850,IF(AND($D$4='DATA ENTRY'!CK850),'DATA ENTRY'!G850,""))))</f>
        <v/>
      </c>
      <c r="S851">
        <f t="shared" si="211"/>
        <v>0</v>
      </c>
      <c r="T851" t="str">
        <f t="shared" si="212"/>
        <v/>
      </c>
      <c r="BZ851" t="str">
        <f t="shared" si="213"/>
        <v/>
      </c>
      <c r="CA851" t="str">
        <f t="shared" si="214"/>
        <v/>
      </c>
      <c r="CB851" s="224">
        <v>845</v>
      </c>
      <c r="CC851" s="3" t="str">
        <f>IF('DATA ENTRY'!CK850="","",IF('DATA ENTRY'!B850="","",IF(AND($CD$4='DATA ENTRY'!CK850,$CG$4='DATA ENTRY'!D850),'DATA ENTRY'!B850,"")))</f>
        <v/>
      </c>
      <c r="CD851" s="3" t="str">
        <f>IF('DATA ENTRY'!CK850="","",IF('DATA ENTRY'!C850="","",IF(AND($CD$4='DATA ENTRY'!CK850,$CG$4='DATA ENTRY'!D850),'DATA ENTRY'!C850,"")))</f>
        <v/>
      </c>
      <c r="CE851" s="4" t="str">
        <f>IF('DATA ENTRY'!CK850="","",IF('DATA ENTRY'!I850="","",IF(AND($CD$4='DATA ENTRY'!CK850,$CG$4='DATA ENTRY'!D850),'DATA ENTRY'!I850,"")))</f>
        <v/>
      </c>
      <c r="CF851" s="4" t="str">
        <f>IF('DATA ENTRY'!CK850="","",IF('DATA ENTRY'!CK850="","",IF(AND($CD$4='DATA ENTRY'!CK850,$CG$4='DATA ENTRY'!D850),'DATA ENTRY'!CK850,"")))</f>
        <v/>
      </c>
      <c r="CG851" s="3" t="str">
        <f>IF('DATA ENTRY'!CK850="","",IF('DATA ENTRY'!N850="","",IF(AND($CD$4='DATA ENTRY'!CK850,$CG$4='DATA ENTRY'!D850),'DATA ENTRY'!N850,"")))</f>
        <v/>
      </c>
      <c r="CH851" s="107" t="str">
        <f>IF('DATA ENTRY'!CK850="","",IF('DATA ENTRY'!O850="","",IF(AND($CD$4='DATA ENTRY'!CK850,$CG$4='DATA ENTRY'!D850),'DATA ENTRY'!O850,"")))</f>
        <v/>
      </c>
      <c r="CI851" s="3" t="str">
        <f>IF('DATA ENTRY'!CK850="","",IF('DATA ENTRY'!P850="","",IF(AND($CD$4='DATA ENTRY'!CK850,$CG$4='DATA ENTRY'!D850),'DATA ENTRY'!P850,"")))</f>
        <v/>
      </c>
      <c r="CJ851" s="107" t="str">
        <f>IF('DATA ENTRY'!CK850="","",IF('DATA ENTRY'!Q850="","",IF(AND($CD$4='DATA ENTRY'!CK850,$CG$4='DATA ENTRY'!D850),'DATA ENTRY'!Q850,"")))</f>
        <v/>
      </c>
      <c r="CK851" s="3" t="str">
        <f>IF('DATA ENTRY'!CK850="","",IF('DATA ENTRY'!R850="","",IF(AND($CD$4='DATA ENTRY'!CK850,$CG$4='DATA ENTRY'!D850),'DATA ENTRY'!R850,"")))</f>
        <v/>
      </c>
      <c r="CL851" s="3" t="str">
        <f>IF('DATA ENTRY'!CK850="","",IF('DATA ENTRY'!S850="","",IF(AND($CD$4='DATA ENTRY'!CK850,$CG$4='DATA ENTRY'!D850),'DATA ENTRY'!S850,"")))</f>
        <v/>
      </c>
      <c r="CM851" s="3" t="str">
        <f>IF('DATA ENTRY'!CK850="","",IF('DATA ENTRY'!E850="","",IF(AND($CD$4='DATA ENTRY'!CK850,$CG$4='DATA ENTRY'!D850),'DATA ENTRY'!E850,"")))</f>
        <v/>
      </c>
      <c r="CN851" s="3" t="str">
        <f>IF('DATA ENTRY'!CK850="","",IF('DATA ENTRY'!W850="","",IF(AND($CD$4='DATA ENTRY'!CK850,$CG$4='DATA ENTRY'!D850),'DATA ENTRY'!W850,"")))</f>
        <v/>
      </c>
      <c r="CO851" s="3" t="str">
        <f>IF('DATA ENTRY'!CK850="","",IF('DATA ENTRY'!X850="","",IF(AND($CD$4='DATA ENTRY'!CK850,$CG$4='DATA ENTRY'!D850),'DATA ENTRY'!X850,"")))</f>
        <v/>
      </c>
      <c r="CP851" s="108" t="str">
        <f t="shared" si="215"/>
        <v/>
      </c>
      <c r="CQ851" s="108" t="str">
        <f>IF('DATA ENTRY'!CK850="","",IF('DATA ENTRY'!G850="","",IF(AND($CD$4='DATA ENTRY'!CK850,$CG$4='DATA ENTRY'!D850),'DATA ENTRY'!G850,"")))</f>
        <v/>
      </c>
      <c r="CR851" s="230" t="str">
        <f>IF('DATA ENTRY'!CK850="","",IF('DATA ENTRY'!D850="","",IF(AND($CD$4='DATA ENTRY'!CK850,$CG$4='DATA ENTRY'!D850),'DATA ENTRY'!D850,"")))</f>
        <v/>
      </c>
      <c r="CS851">
        <f t="shared" si="216"/>
        <v>0</v>
      </c>
      <c r="CT851">
        <f t="shared" si="217"/>
        <v>0</v>
      </c>
      <c r="CV851" s="139"/>
      <c r="CX851">
        <f t="shared" si="218"/>
        <v>0</v>
      </c>
      <c r="DB851" t="str">
        <f t="shared" si="225"/>
        <v/>
      </c>
      <c r="DC851" t="str">
        <f t="shared" si="226"/>
        <v/>
      </c>
      <c r="DD851" s="224">
        <v>845</v>
      </c>
      <c r="DE851" s="3" t="str">
        <f>IF('DATA ENTRY'!CK850="","",IF('DATA ENTRY'!B850="","",IF(AND($DF$4='DATA ENTRY'!D850),'DATA ENTRY'!B850,"")))</f>
        <v/>
      </c>
      <c r="DF851" s="3" t="str">
        <f>IF('DATA ENTRY'!CK850="","",IF('DATA ENTRY'!C850="","",IF(AND($DF$4='DATA ENTRY'!D850),'DATA ENTRY'!C850,"")))</f>
        <v/>
      </c>
      <c r="DG851" s="4" t="str">
        <f>IF('DATA ENTRY'!CK850="","",IF('DATA ENTRY'!I850="","",IF(AND($DF$4='DATA ENTRY'!D850),'DATA ENTRY'!I850,"")))</f>
        <v/>
      </c>
      <c r="DH851" s="4" t="str">
        <f>IF('DATA ENTRY'!CK850="","",IF('DATA ENTRY'!CK850="","",IF(AND($DF$4='DATA ENTRY'!D850),'DATA ENTRY'!CK850,"")))</f>
        <v/>
      </c>
      <c r="DI851" s="3" t="str">
        <f>IF('DATA ENTRY'!CK850="","",IF('DATA ENTRY'!N850="","",IF(AND($DF$4='DATA ENTRY'!D850),'DATA ENTRY'!N850,"")))</f>
        <v/>
      </c>
      <c r="DJ851" s="107" t="str">
        <f>IF('DATA ENTRY'!CK850="","",IF('DATA ENTRY'!O850="","",IF(AND($DF$4='DATA ENTRY'!D850),'DATA ENTRY'!O850,"")))</f>
        <v/>
      </c>
      <c r="DK851" s="3" t="str">
        <f>IF('DATA ENTRY'!CK850="","",IF('DATA ENTRY'!P850="","",IF(AND($DF$4='DATA ENTRY'!D850),'DATA ENTRY'!P850,"")))</f>
        <v/>
      </c>
      <c r="DL851" s="107" t="str">
        <f>IF('DATA ENTRY'!CK850="","",IF('DATA ENTRY'!Q850="","",IF(AND($DF$4='DATA ENTRY'!D850),'DATA ENTRY'!Q850,"")))</f>
        <v/>
      </c>
      <c r="DM851" s="3" t="str">
        <f>IF('DATA ENTRY'!CK850="","",IF('DATA ENTRY'!R850="","",IF(AND($DF$4='DATA ENTRY'!D850),'DATA ENTRY'!R850,"")))</f>
        <v/>
      </c>
      <c r="DN851" s="107" t="str">
        <f>IF('DATA ENTRY'!CK850="","",IF('DATA ENTRY'!S850="","",IF(AND($DF$4='DATA ENTRY'!D850),'DATA ENTRY'!S850,"")))</f>
        <v/>
      </c>
      <c r="DO851" s="3" t="str">
        <f>IF('DATA ENTRY'!CK850="","",IF('DATA ENTRY'!E850="","",IF(AND($DF$4='DATA ENTRY'!D850),'DATA ENTRY'!E850,"")))</f>
        <v/>
      </c>
      <c r="DP851" s="3" t="str">
        <f>IF('DATA ENTRY'!CK850="","",IF('DATA ENTRY'!D850="","",IF(AND($DF$4='DATA ENTRY'!D850),'DATA ENTRY'!D850,"")))</f>
        <v/>
      </c>
      <c r="DQ851" s="3" t="str">
        <f>IF('DATA ENTRY'!CK850="","",IF('DATA ENTRY'!W850="","",IF(AND($DF$4='DATA ENTRY'!D850),'DATA ENTRY'!W850,"")))</f>
        <v/>
      </c>
      <c r="DR851" s="3" t="str">
        <f>IF('DATA ENTRY'!CK850="","",IF('DATA ENTRY'!X850="","",IF(AND($DF$4='DATA ENTRY'!D850),'DATA ENTRY'!X850,"")))</f>
        <v/>
      </c>
      <c r="DS851" s="108" t="str">
        <f t="shared" si="219"/>
        <v/>
      </c>
      <c r="DT851" s="108" t="str">
        <f>IF('DATA ENTRY'!CK850="","",IF('DATA ENTRY'!D850="","",IF(AND($DF$4='DATA ENTRY'!D850),'DATA ENTRY'!G850,"")))</f>
        <v/>
      </c>
      <c r="DY851">
        <f t="shared" si="220"/>
        <v>0</v>
      </c>
      <c r="EB851" t="str">
        <f t="shared" si="221"/>
        <v/>
      </c>
      <c r="EC851" t="str">
        <f t="shared" si="222"/>
        <v/>
      </c>
      <c r="ED851" s="224">
        <v>845</v>
      </c>
      <c r="EE851" s="3" t="str">
        <f>IF('DATA ENTRY'!CK850="","",IF('DATA ENTRY'!B850="","",IF(AND($EF$4='DATA ENTRY'!G850,$EH$4='DATA ENTRY'!F850),'DATA ENTRY'!B850,"")))</f>
        <v/>
      </c>
      <c r="EF851" s="3" t="str">
        <f>IF('DATA ENTRY'!CK850="","",IF('DATA ENTRY'!C850="","",IF(AND($EF$4='DATA ENTRY'!G850,$EH$4='DATA ENTRY'!F850),'DATA ENTRY'!C850,"")))</f>
        <v/>
      </c>
      <c r="EG851" s="4" t="str">
        <f>IF('DATA ENTRY'!CK850="","",IF('DATA ENTRY'!I850="","",IF(AND($EF$4='DATA ENTRY'!G850,$EH$4='DATA ENTRY'!F850),'DATA ENTRY'!I850,"")))</f>
        <v/>
      </c>
      <c r="EH851" s="4" t="str">
        <f>IF('DATA ENTRY'!CK850="","",IF('DATA ENTRY'!CK850="","",IF(AND($EF$4='DATA ENTRY'!G850,$EH$4='DATA ENTRY'!F850),'DATA ENTRY'!CK850,"")))</f>
        <v/>
      </c>
      <c r="EI851" s="3" t="str">
        <f>IF('DATA ENTRY'!CK850="","",IF('DATA ENTRY'!N850="","",IF(AND($EF$4='DATA ENTRY'!G850,$EH$4='DATA ENTRY'!F850),'DATA ENTRY'!N850,"")))</f>
        <v/>
      </c>
      <c r="EJ851" s="107" t="str">
        <f>IF('DATA ENTRY'!CK850="","",IF('DATA ENTRY'!O850="","",IF(AND($EF$4='DATA ENTRY'!G850,$EH$4='DATA ENTRY'!F850),'DATA ENTRY'!O850,"")))</f>
        <v/>
      </c>
      <c r="EK851" s="3" t="str">
        <f>IF('DATA ENTRY'!CK850="","",IF('DATA ENTRY'!P850="","",IF(AND($EF$4='DATA ENTRY'!G850,$EH$4='DATA ENTRY'!F850),'DATA ENTRY'!P850,"")))</f>
        <v/>
      </c>
      <c r="EL851" s="107" t="str">
        <f>IF('DATA ENTRY'!CK850="","",IF('DATA ENTRY'!Q850="","",IF(AND($EF$4='DATA ENTRY'!G850,$EH$4='DATA ENTRY'!F850),'DATA ENTRY'!Q850,"")))</f>
        <v/>
      </c>
      <c r="EM851" s="3" t="str">
        <f>IF('DATA ENTRY'!CK850="","",IF('DATA ENTRY'!R850="","",IF(AND($EF$4='DATA ENTRY'!G850,$EH$4='DATA ENTRY'!F850),'DATA ENTRY'!R850,"")))</f>
        <v/>
      </c>
      <c r="EN851" s="107" t="str">
        <f>IF('DATA ENTRY'!CK850="","",IF('DATA ENTRY'!S850="","",IF(AND($EF$4='DATA ENTRY'!G850,$EH$4='DATA ENTRY'!F850),'DATA ENTRY'!S850,"")))</f>
        <v/>
      </c>
      <c r="EO851" s="3" t="str">
        <f>IF('DATA ENTRY'!CK850="","",IF('DATA ENTRY'!E850="","",IF(AND($EF$4='DATA ENTRY'!G850,$EH$4='DATA ENTRY'!F850),'DATA ENTRY'!E850,"")))</f>
        <v/>
      </c>
      <c r="EP851" s="3" t="str">
        <f>IF('DATA ENTRY'!CK850="","",IF('DATA ENTRY'!D850="","",IF(AND($EF$4='DATA ENTRY'!G850,$EH$4='DATA ENTRY'!F850),'DATA ENTRY'!D850,"")))</f>
        <v/>
      </c>
      <c r="EQ851" s="3" t="str">
        <f>IF('DATA ENTRY'!CK850="","",IF('DATA ENTRY'!W850="","",IF(AND($EF$4='DATA ENTRY'!G850,$EH$4='DATA ENTRY'!F850),'DATA ENTRY'!W850,"")))</f>
        <v/>
      </c>
      <c r="ER851" s="3" t="str">
        <f>IF('DATA ENTRY'!CK850="","",IF('DATA ENTRY'!X850="","",IF(AND($EF$4='DATA ENTRY'!G850,$EH$4='DATA ENTRY'!F850),'DATA ENTRY'!X850,"")))</f>
        <v/>
      </c>
      <c r="ES851" s="108" t="str">
        <f t="shared" si="223"/>
        <v/>
      </c>
      <c r="ET851" s="108" t="str">
        <f>IF('DATA ENTRY'!CK850="","",IF('DATA ENTRY'!D850="","",IF(AND($EF$4='DATA ENTRY'!G850,$EH$4='DATA ENTRY'!F850),'DATA ENTRY'!G850,"")))</f>
        <v/>
      </c>
      <c r="EY851">
        <f t="shared" si="224"/>
        <v>0</v>
      </c>
    </row>
    <row r="852" spans="1:155">
      <c r="A852" t="str">
        <f>IF(S852=0,"",1+(MAX($A$7:A851)))</f>
        <v/>
      </c>
      <c r="B852" s="224">
        <v>846</v>
      </c>
      <c r="C852" s="3" t="str">
        <f>IF('DATA ENTRY'!CK851="","",IF('DATA ENTRY'!B851="","",IF($D$4="All Post",'DATA ENTRY'!B851,IF(AND($D$4='DATA ENTRY'!CK851),'DATA ENTRY'!B851,""))))</f>
        <v/>
      </c>
      <c r="D852" s="3" t="str">
        <f>IF('DATA ENTRY'!CK851="","",IF('DATA ENTRY'!C851="","",IF($D$4="All Post",'DATA ENTRY'!C851,IF(AND($D$4='DATA ENTRY'!CK851),'DATA ENTRY'!C851,""))))</f>
        <v/>
      </c>
      <c r="E852" s="4" t="str">
        <f>IF('DATA ENTRY'!CK851="","",IF('DATA ENTRY'!I851="","",IF($D$4="All Post",'DATA ENTRY'!I851,IF(AND($D$4='DATA ENTRY'!CK851),'DATA ENTRY'!I851,""))))</f>
        <v/>
      </c>
      <c r="F852" s="4" t="str">
        <f>IF('DATA ENTRY'!CK851="","",IF('DATA ENTRY'!CK851="","",IF($D$4="All Post",'DATA ENTRY'!CK851,IF(AND($D$4='DATA ENTRY'!CK851),'DATA ENTRY'!CK851,""))))</f>
        <v/>
      </c>
      <c r="G852" s="3" t="str">
        <f>IF('DATA ENTRY'!CK851="","",IF('DATA ENTRY'!N851="","",IF($D$4="All Post",'DATA ENTRY'!N851,IF(AND($D$4='DATA ENTRY'!CK851),'DATA ENTRY'!N851,""))))</f>
        <v/>
      </c>
      <c r="H852" s="107" t="str">
        <f>IF('DATA ENTRY'!CK851="","",IF('DATA ENTRY'!O851="","",IF($D$4="All Post",'DATA ENTRY'!O851,IF(AND($D$4='DATA ENTRY'!CK851),'DATA ENTRY'!O851,""))))</f>
        <v/>
      </c>
      <c r="I852" s="3" t="str">
        <f>IF('DATA ENTRY'!CK851="","",IF('DATA ENTRY'!P851="","",IF($D$4="All Post",'DATA ENTRY'!P851,IF(AND($D$4='DATA ENTRY'!CK851),'DATA ENTRY'!P851,""))))</f>
        <v/>
      </c>
      <c r="J852" s="107" t="str">
        <f>IF('DATA ENTRY'!CK851="","",IF('DATA ENTRY'!Q851="","",IF($D$4="All Post",'DATA ENTRY'!Q851,IF(AND($D$4='DATA ENTRY'!CK851),'DATA ENTRY'!Q851,""))))</f>
        <v/>
      </c>
      <c r="K852" s="3" t="str">
        <f>IF('DATA ENTRY'!CK851="","",IF('DATA ENTRY'!R851="","",IF($D$4="All Post",'DATA ENTRY'!R851,IF(AND($D$4='DATA ENTRY'!CK851),'DATA ENTRY'!R851,""))))</f>
        <v/>
      </c>
      <c r="L852" s="3" t="str">
        <f>IF('DATA ENTRY'!CK851="","",IF('DATA ENTRY'!S851="","",IF($D$4="All Post",'DATA ENTRY'!S851,IF(AND($D$4='DATA ENTRY'!CK851),'DATA ENTRY'!S851,""))))</f>
        <v/>
      </c>
      <c r="M852" s="3" t="str">
        <f>IF('DATA ENTRY'!CK851="","",IF('DATA ENTRY'!E851="","",IF($D$4="All Post",'DATA ENTRY'!E851,IF(AND($D$4='DATA ENTRY'!CK851),'DATA ENTRY'!E851,""))))</f>
        <v/>
      </c>
      <c r="N852" s="3" t="str">
        <f>IF('DATA ENTRY'!CK851="","",IF('DATA ENTRY'!W851="","",IF($D$4="All Post",'DATA ENTRY'!W851,IF(AND($D$4='DATA ENTRY'!CK851),'DATA ENTRY'!W851,""))))</f>
        <v/>
      </c>
      <c r="O852" s="3" t="str">
        <f>IF('DATA ENTRY'!CK851="","",IF('DATA ENTRY'!X851="","",IF($D$4="All Post",'DATA ENTRY'!X851,IF(AND($D$4='DATA ENTRY'!CK851),'DATA ENTRY'!X851,""))))</f>
        <v/>
      </c>
      <c r="P852" s="3" t="str">
        <f>IF('DATA ENTRY'!CK851="","",IF('DATA ENTRY'!G851="","",IF($D$4="All Post",'DATA ENTRY'!G851,IF(AND($D$4='DATA ENTRY'!CK851),'DATA ENTRY'!G851,""))))</f>
        <v/>
      </c>
      <c r="S852">
        <f t="shared" si="211"/>
        <v>0</v>
      </c>
      <c r="T852" t="str">
        <f t="shared" si="212"/>
        <v/>
      </c>
      <c r="BZ852" t="str">
        <f t="shared" si="213"/>
        <v/>
      </c>
      <c r="CA852" t="str">
        <f t="shared" si="214"/>
        <v/>
      </c>
      <c r="CB852" s="224">
        <v>846</v>
      </c>
      <c r="CC852" s="3" t="str">
        <f>IF('DATA ENTRY'!CK851="","",IF('DATA ENTRY'!B851="","",IF(AND($CD$4='DATA ENTRY'!CK851,$CG$4='DATA ENTRY'!D851),'DATA ENTRY'!B851,"")))</f>
        <v/>
      </c>
      <c r="CD852" s="3" t="str">
        <f>IF('DATA ENTRY'!CK851="","",IF('DATA ENTRY'!C851="","",IF(AND($CD$4='DATA ENTRY'!CK851,$CG$4='DATA ENTRY'!D851),'DATA ENTRY'!C851,"")))</f>
        <v/>
      </c>
      <c r="CE852" s="4" t="str">
        <f>IF('DATA ENTRY'!CK851="","",IF('DATA ENTRY'!I851="","",IF(AND($CD$4='DATA ENTRY'!CK851,$CG$4='DATA ENTRY'!D851),'DATA ENTRY'!I851,"")))</f>
        <v/>
      </c>
      <c r="CF852" s="4" t="str">
        <f>IF('DATA ENTRY'!CK851="","",IF('DATA ENTRY'!CK851="","",IF(AND($CD$4='DATA ENTRY'!CK851,$CG$4='DATA ENTRY'!D851),'DATA ENTRY'!CK851,"")))</f>
        <v/>
      </c>
      <c r="CG852" s="3" t="str">
        <f>IF('DATA ENTRY'!CK851="","",IF('DATA ENTRY'!N851="","",IF(AND($CD$4='DATA ENTRY'!CK851,$CG$4='DATA ENTRY'!D851),'DATA ENTRY'!N851,"")))</f>
        <v/>
      </c>
      <c r="CH852" s="107" t="str">
        <f>IF('DATA ENTRY'!CK851="","",IF('DATA ENTRY'!O851="","",IF(AND($CD$4='DATA ENTRY'!CK851,$CG$4='DATA ENTRY'!D851),'DATA ENTRY'!O851,"")))</f>
        <v/>
      </c>
      <c r="CI852" s="3" t="str">
        <f>IF('DATA ENTRY'!CK851="","",IF('DATA ENTRY'!P851="","",IF(AND($CD$4='DATA ENTRY'!CK851,$CG$4='DATA ENTRY'!D851),'DATA ENTRY'!P851,"")))</f>
        <v/>
      </c>
      <c r="CJ852" s="107" t="str">
        <f>IF('DATA ENTRY'!CK851="","",IF('DATA ENTRY'!Q851="","",IF(AND($CD$4='DATA ENTRY'!CK851,$CG$4='DATA ENTRY'!D851),'DATA ENTRY'!Q851,"")))</f>
        <v/>
      </c>
      <c r="CK852" s="3" t="str">
        <f>IF('DATA ENTRY'!CK851="","",IF('DATA ENTRY'!R851="","",IF(AND($CD$4='DATA ENTRY'!CK851,$CG$4='DATA ENTRY'!D851),'DATA ENTRY'!R851,"")))</f>
        <v/>
      </c>
      <c r="CL852" s="3" t="str">
        <f>IF('DATA ENTRY'!CK851="","",IF('DATA ENTRY'!S851="","",IF(AND($CD$4='DATA ENTRY'!CK851,$CG$4='DATA ENTRY'!D851),'DATA ENTRY'!S851,"")))</f>
        <v/>
      </c>
      <c r="CM852" s="3" t="str">
        <f>IF('DATA ENTRY'!CK851="","",IF('DATA ENTRY'!E851="","",IF(AND($CD$4='DATA ENTRY'!CK851,$CG$4='DATA ENTRY'!D851),'DATA ENTRY'!E851,"")))</f>
        <v/>
      </c>
      <c r="CN852" s="3" t="str">
        <f>IF('DATA ENTRY'!CK851="","",IF('DATA ENTRY'!W851="","",IF(AND($CD$4='DATA ENTRY'!CK851,$CG$4='DATA ENTRY'!D851),'DATA ENTRY'!W851,"")))</f>
        <v/>
      </c>
      <c r="CO852" s="3" t="str">
        <f>IF('DATA ENTRY'!CK851="","",IF('DATA ENTRY'!X851="","",IF(AND($CD$4='DATA ENTRY'!CK851,$CG$4='DATA ENTRY'!D851),'DATA ENTRY'!X851,"")))</f>
        <v/>
      </c>
      <c r="CP852" s="108" t="str">
        <f t="shared" si="215"/>
        <v/>
      </c>
      <c r="CQ852" s="108" t="str">
        <f>IF('DATA ENTRY'!CK851="","",IF('DATA ENTRY'!G851="","",IF(AND($CD$4='DATA ENTRY'!CK851,$CG$4='DATA ENTRY'!D851),'DATA ENTRY'!G851,"")))</f>
        <v/>
      </c>
      <c r="CR852" s="230" t="str">
        <f>IF('DATA ENTRY'!CK851="","",IF('DATA ENTRY'!D851="","",IF(AND($CD$4='DATA ENTRY'!CK851,$CG$4='DATA ENTRY'!D851),'DATA ENTRY'!D851,"")))</f>
        <v/>
      </c>
      <c r="CS852">
        <f t="shared" si="216"/>
        <v>0</v>
      </c>
      <c r="CT852">
        <f t="shared" si="217"/>
        <v>0</v>
      </c>
      <c r="CV852" s="139"/>
      <c r="CX852">
        <f t="shared" si="218"/>
        <v>0</v>
      </c>
      <c r="DB852" t="str">
        <f t="shared" si="225"/>
        <v/>
      </c>
      <c r="DC852" t="str">
        <f t="shared" si="226"/>
        <v/>
      </c>
      <c r="DD852" s="224">
        <v>846</v>
      </c>
      <c r="DE852" s="3" t="str">
        <f>IF('DATA ENTRY'!CK851="","",IF('DATA ENTRY'!B851="","",IF(AND($DF$4='DATA ENTRY'!D851),'DATA ENTRY'!B851,"")))</f>
        <v/>
      </c>
      <c r="DF852" s="3" t="str">
        <f>IF('DATA ENTRY'!CK851="","",IF('DATA ENTRY'!C851="","",IF(AND($DF$4='DATA ENTRY'!D851),'DATA ENTRY'!C851,"")))</f>
        <v/>
      </c>
      <c r="DG852" s="4" t="str">
        <f>IF('DATA ENTRY'!CK851="","",IF('DATA ENTRY'!I851="","",IF(AND($DF$4='DATA ENTRY'!D851),'DATA ENTRY'!I851,"")))</f>
        <v/>
      </c>
      <c r="DH852" s="4" t="str">
        <f>IF('DATA ENTRY'!CK851="","",IF('DATA ENTRY'!CK851="","",IF(AND($DF$4='DATA ENTRY'!D851),'DATA ENTRY'!CK851,"")))</f>
        <v/>
      </c>
      <c r="DI852" s="3" t="str">
        <f>IF('DATA ENTRY'!CK851="","",IF('DATA ENTRY'!N851="","",IF(AND($DF$4='DATA ENTRY'!D851),'DATA ENTRY'!N851,"")))</f>
        <v/>
      </c>
      <c r="DJ852" s="107" t="str">
        <f>IF('DATA ENTRY'!CK851="","",IF('DATA ENTRY'!O851="","",IF(AND($DF$4='DATA ENTRY'!D851),'DATA ENTRY'!O851,"")))</f>
        <v/>
      </c>
      <c r="DK852" s="3" t="str">
        <f>IF('DATA ENTRY'!CK851="","",IF('DATA ENTRY'!P851="","",IF(AND($DF$4='DATA ENTRY'!D851),'DATA ENTRY'!P851,"")))</f>
        <v/>
      </c>
      <c r="DL852" s="107" t="str">
        <f>IF('DATA ENTRY'!CK851="","",IF('DATA ENTRY'!Q851="","",IF(AND($DF$4='DATA ENTRY'!D851),'DATA ENTRY'!Q851,"")))</f>
        <v/>
      </c>
      <c r="DM852" s="3" t="str">
        <f>IF('DATA ENTRY'!CK851="","",IF('DATA ENTRY'!R851="","",IF(AND($DF$4='DATA ENTRY'!D851),'DATA ENTRY'!R851,"")))</f>
        <v/>
      </c>
      <c r="DN852" s="107" t="str">
        <f>IF('DATA ENTRY'!CK851="","",IF('DATA ENTRY'!S851="","",IF(AND($DF$4='DATA ENTRY'!D851),'DATA ENTRY'!S851,"")))</f>
        <v/>
      </c>
      <c r="DO852" s="3" t="str">
        <f>IF('DATA ENTRY'!CK851="","",IF('DATA ENTRY'!E851="","",IF(AND($DF$4='DATA ENTRY'!D851),'DATA ENTRY'!E851,"")))</f>
        <v/>
      </c>
      <c r="DP852" s="3" t="str">
        <f>IF('DATA ENTRY'!CK851="","",IF('DATA ENTRY'!D851="","",IF(AND($DF$4='DATA ENTRY'!D851),'DATA ENTRY'!D851,"")))</f>
        <v/>
      </c>
      <c r="DQ852" s="3" t="str">
        <f>IF('DATA ENTRY'!CK851="","",IF('DATA ENTRY'!W851="","",IF(AND($DF$4='DATA ENTRY'!D851),'DATA ENTRY'!W851,"")))</f>
        <v/>
      </c>
      <c r="DR852" s="3" t="str">
        <f>IF('DATA ENTRY'!CK851="","",IF('DATA ENTRY'!X851="","",IF(AND($DF$4='DATA ENTRY'!D851),'DATA ENTRY'!X851,"")))</f>
        <v/>
      </c>
      <c r="DS852" s="108" t="str">
        <f t="shared" si="219"/>
        <v/>
      </c>
      <c r="DT852" s="108" t="str">
        <f>IF('DATA ENTRY'!CK851="","",IF('DATA ENTRY'!D851="","",IF(AND($DF$4='DATA ENTRY'!D851),'DATA ENTRY'!G851,"")))</f>
        <v/>
      </c>
      <c r="DY852">
        <f t="shared" si="220"/>
        <v>0</v>
      </c>
      <c r="EB852" t="str">
        <f t="shared" si="221"/>
        <v/>
      </c>
      <c r="EC852" t="str">
        <f t="shared" si="222"/>
        <v/>
      </c>
      <c r="ED852" s="224">
        <v>846</v>
      </c>
      <c r="EE852" s="3" t="str">
        <f>IF('DATA ENTRY'!CK851="","",IF('DATA ENTRY'!B851="","",IF(AND($EF$4='DATA ENTRY'!G851,$EH$4='DATA ENTRY'!F851),'DATA ENTRY'!B851,"")))</f>
        <v/>
      </c>
      <c r="EF852" s="3" t="str">
        <f>IF('DATA ENTRY'!CK851="","",IF('DATA ENTRY'!C851="","",IF(AND($EF$4='DATA ENTRY'!G851,$EH$4='DATA ENTRY'!F851),'DATA ENTRY'!C851,"")))</f>
        <v/>
      </c>
      <c r="EG852" s="4" t="str">
        <f>IF('DATA ENTRY'!CK851="","",IF('DATA ENTRY'!I851="","",IF(AND($EF$4='DATA ENTRY'!G851,$EH$4='DATA ENTRY'!F851),'DATA ENTRY'!I851,"")))</f>
        <v/>
      </c>
      <c r="EH852" s="4" t="str">
        <f>IF('DATA ENTRY'!CK851="","",IF('DATA ENTRY'!CK851="","",IF(AND($EF$4='DATA ENTRY'!G851,$EH$4='DATA ENTRY'!F851),'DATA ENTRY'!CK851,"")))</f>
        <v/>
      </c>
      <c r="EI852" s="3" t="str">
        <f>IF('DATA ENTRY'!CK851="","",IF('DATA ENTRY'!N851="","",IF(AND($EF$4='DATA ENTRY'!G851,$EH$4='DATA ENTRY'!F851),'DATA ENTRY'!N851,"")))</f>
        <v/>
      </c>
      <c r="EJ852" s="107" t="str">
        <f>IF('DATA ENTRY'!CK851="","",IF('DATA ENTRY'!O851="","",IF(AND($EF$4='DATA ENTRY'!G851,$EH$4='DATA ENTRY'!F851),'DATA ENTRY'!O851,"")))</f>
        <v/>
      </c>
      <c r="EK852" s="3" t="str">
        <f>IF('DATA ENTRY'!CK851="","",IF('DATA ENTRY'!P851="","",IF(AND($EF$4='DATA ENTRY'!G851,$EH$4='DATA ENTRY'!F851),'DATA ENTRY'!P851,"")))</f>
        <v/>
      </c>
      <c r="EL852" s="107" t="str">
        <f>IF('DATA ENTRY'!CK851="","",IF('DATA ENTRY'!Q851="","",IF(AND($EF$4='DATA ENTRY'!G851,$EH$4='DATA ENTRY'!F851),'DATA ENTRY'!Q851,"")))</f>
        <v/>
      </c>
      <c r="EM852" s="3" t="str">
        <f>IF('DATA ENTRY'!CK851="","",IF('DATA ENTRY'!R851="","",IF(AND($EF$4='DATA ENTRY'!G851,$EH$4='DATA ENTRY'!F851),'DATA ENTRY'!R851,"")))</f>
        <v/>
      </c>
      <c r="EN852" s="107" t="str">
        <f>IF('DATA ENTRY'!CK851="","",IF('DATA ENTRY'!S851="","",IF(AND($EF$4='DATA ENTRY'!G851,$EH$4='DATA ENTRY'!F851),'DATA ENTRY'!S851,"")))</f>
        <v/>
      </c>
      <c r="EO852" s="3" t="str">
        <f>IF('DATA ENTRY'!CK851="","",IF('DATA ENTRY'!E851="","",IF(AND($EF$4='DATA ENTRY'!G851,$EH$4='DATA ENTRY'!F851),'DATA ENTRY'!E851,"")))</f>
        <v/>
      </c>
      <c r="EP852" s="3" t="str">
        <f>IF('DATA ENTRY'!CK851="","",IF('DATA ENTRY'!D851="","",IF(AND($EF$4='DATA ENTRY'!G851,$EH$4='DATA ENTRY'!F851),'DATA ENTRY'!D851,"")))</f>
        <v/>
      </c>
      <c r="EQ852" s="3" t="str">
        <f>IF('DATA ENTRY'!CK851="","",IF('DATA ENTRY'!W851="","",IF(AND($EF$4='DATA ENTRY'!G851,$EH$4='DATA ENTRY'!F851),'DATA ENTRY'!W851,"")))</f>
        <v/>
      </c>
      <c r="ER852" s="3" t="str">
        <f>IF('DATA ENTRY'!CK851="","",IF('DATA ENTRY'!X851="","",IF(AND($EF$4='DATA ENTRY'!G851,$EH$4='DATA ENTRY'!F851),'DATA ENTRY'!X851,"")))</f>
        <v/>
      </c>
      <c r="ES852" s="108" t="str">
        <f t="shared" si="223"/>
        <v/>
      </c>
      <c r="ET852" s="108" t="str">
        <f>IF('DATA ENTRY'!CK851="","",IF('DATA ENTRY'!D851="","",IF(AND($EF$4='DATA ENTRY'!G851,$EH$4='DATA ENTRY'!F851),'DATA ENTRY'!G851,"")))</f>
        <v/>
      </c>
      <c r="EY852">
        <f t="shared" si="224"/>
        <v>0</v>
      </c>
    </row>
    <row r="853" spans="1:155">
      <c r="A853" t="str">
        <f>IF(S853=0,"",1+(MAX($A$7:A852)))</f>
        <v/>
      </c>
      <c r="B853" s="224">
        <v>847</v>
      </c>
      <c r="C853" s="3" t="str">
        <f>IF('DATA ENTRY'!CK852="","",IF('DATA ENTRY'!B852="","",IF($D$4="All Post",'DATA ENTRY'!B852,IF(AND($D$4='DATA ENTRY'!CK852),'DATA ENTRY'!B852,""))))</f>
        <v/>
      </c>
      <c r="D853" s="3" t="str">
        <f>IF('DATA ENTRY'!CK852="","",IF('DATA ENTRY'!C852="","",IF($D$4="All Post",'DATA ENTRY'!C852,IF(AND($D$4='DATA ENTRY'!CK852),'DATA ENTRY'!C852,""))))</f>
        <v/>
      </c>
      <c r="E853" s="4" t="str">
        <f>IF('DATA ENTRY'!CK852="","",IF('DATA ENTRY'!I852="","",IF($D$4="All Post",'DATA ENTRY'!I852,IF(AND($D$4='DATA ENTRY'!CK852),'DATA ENTRY'!I852,""))))</f>
        <v/>
      </c>
      <c r="F853" s="4" t="str">
        <f>IF('DATA ENTRY'!CK852="","",IF('DATA ENTRY'!CK852="","",IF($D$4="All Post",'DATA ENTRY'!CK852,IF(AND($D$4='DATA ENTRY'!CK852),'DATA ENTRY'!CK852,""))))</f>
        <v/>
      </c>
      <c r="G853" s="3" t="str">
        <f>IF('DATA ENTRY'!CK852="","",IF('DATA ENTRY'!N852="","",IF($D$4="All Post",'DATA ENTRY'!N852,IF(AND($D$4='DATA ENTRY'!CK852),'DATA ENTRY'!N852,""))))</f>
        <v/>
      </c>
      <c r="H853" s="107" t="str">
        <f>IF('DATA ENTRY'!CK852="","",IF('DATA ENTRY'!O852="","",IF($D$4="All Post",'DATA ENTRY'!O852,IF(AND($D$4='DATA ENTRY'!CK852),'DATA ENTRY'!O852,""))))</f>
        <v/>
      </c>
      <c r="I853" s="3" t="str">
        <f>IF('DATA ENTRY'!CK852="","",IF('DATA ENTRY'!P852="","",IF($D$4="All Post",'DATA ENTRY'!P852,IF(AND($D$4='DATA ENTRY'!CK852),'DATA ENTRY'!P852,""))))</f>
        <v/>
      </c>
      <c r="J853" s="107" t="str">
        <f>IF('DATA ENTRY'!CK852="","",IF('DATA ENTRY'!Q852="","",IF($D$4="All Post",'DATA ENTRY'!Q852,IF(AND($D$4='DATA ENTRY'!CK852),'DATA ENTRY'!Q852,""))))</f>
        <v/>
      </c>
      <c r="K853" s="3" t="str">
        <f>IF('DATA ENTRY'!CK852="","",IF('DATA ENTRY'!R852="","",IF($D$4="All Post",'DATA ENTRY'!R852,IF(AND($D$4='DATA ENTRY'!CK852),'DATA ENTRY'!R852,""))))</f>
        <v/>
      </c>
      <c r="L853" s="3" t="str">
        <f>IF('DATA ENTRY'!CK852="","",IF('DATA ENTRY'!S852="","",IF($D$4="All Post",'DATA ENTRY'!S852,IF(AND($D$4='DATA ENTRY'!CK852),'DATA ENTRY'!S852,""))))</f>
        <v/>
      </c>
      <c r="M853" s="3" t="str">
        <f>IF('DATA ENTRY'!CK852="","",IF('DATA ENTRY'!E852="","",IF($D$4="All Post",'DATA ENTRY'!E852,IF(AND($D$4='DATA ENTRY'!CK852),'DATA ENTRY'!E852,""))))</f>
        <v/>
      </c>
      <c r="N853" s="3" t="str">
        <f>IF('DATA ENTRY'!CK852="","",IF('DATA ENTRY'!W852="","",IF($D$4="All Post",'DATA ENTRY'!W852,IF(AND($D$4='DATA ENTRY'!CK852),'DATA ENTRY'!W852,""))))</f>
        <v/>
      </c>
      <c r="O853" s="3" t="str">
        <f>IF('DATA ENTRY'!CK852="","",IF('DATA ENTRY'!X852="","",IF($D$4="All Post",'DATA ENTRY'!X852,IF(AND($D$4='DATA ENTRY'!CK852),'DATA ENTRY'!X852,""))))</f>
        <v/>
      </c>
      <c r="P853" s="3" t="str">
        <f>IF('DATA ENTRY'!CK852="","",IF('DATA ENTRY'!G852="","",IF($D$4="All Post",'DATA ENTRY'!G852,IF(AND($D$4='DATA ENTRY'!CK852),'DATA ENTRY'!G852,""))))</f>
        <v/>
      </c>
      <c r="S853">
        <f t="shared" si="211"/>
        <v>0</v>
      </c>
      <c r="T853" t="str">
        <f t="shared" si="212"/>
        <v/>
      </c>
      <c r="BZ853" t="str">
        <f t="shared" si="213"/>
        <v/>
      </c>
      <c r="CA853" t="str">
        <f t="shared" si="214"/>
        <v/>
      </c>
      <c r="CB853" s="224">
        <v>847</v>
      </c>
      <c r="CC853" s="3" t="str">
        <f>IF('DATA ENTRY'!CK852="","",IF('DATA ENTRY'!B852="","",IF(AND($CD$4='DATA ENTRY'!CK852,$CG$4='DATA ENTRY'!D852),'DATA ENTRY'!B852,"")))</f>
        <v/>
      </c>
      <c r="CD853" s="3" t="str">
        <f>IF('DATA ENTRY'!CK852="","",IF('DATA ENTRY'!C852="","",IF(AND($CD$4='DATA ENTRY'!CK852,$CG$4='DATA ENTRY'!D852),'DATA ENTRY'!C852,"")))</f>
        <v/>
      </c>
      <c r="CE853" s="4" t="str">
        <f>IF('DATA ENTRY'!CK852="","",IF('DATA ENTRY'!I852="","",IF(AND($CD$4='DATA ENTRY'!CK852,$CG$4='DATA ENTRY'!D852),'DATA ENTRY'!I852,"")))</f>
        <v/>
      </c>
      <c r="CF853" s="4" t="str">
        <f>IF('DATA ENTRY'!CK852="","",IF('DATA ENTRY'!CK852="","",IF(AND($CD$4='DATA ENTRY'!CK852,$CG$4='DATA ENTRY'!D852),'DATA ENTRY'!CK852,"")))</f>
        <v/>
      </c>
      <c r="CG853" s="3" t="str">
        <f>IF('DATA ENTRY'!CK852="","",IF('DATA ENTRY'!N852="","",IF(AND($CD$4='DATA ENTRY'!CK852,$CG$4='DATA ENTRY'!D852),'DATA ENTRY'!N852,"")))</f>
        <v/>
      </c>
      <c r="CH853" s="107" t="str">
        <f>IF('DATA ENTRY'!CK852="","",IF('DATA ENTRY'!O852="","",IF(AND($CD$4='DATA ENTRY'!CK852,$CG$4='DATA ENTRY'!D852),'DATA ENTRY'!O852,"")))</f>
        <v/>
      </c>
      <c r="CI853" s="3" t="str">
        <f>IF('DATA ENTRY'!CK852="","",IF('DATA ENTRY'!P852="","",IF(AND($CD$4='DATA ENTRY'!CK852,$CG$4='DATA ENTRY'!D852),'DATA ENTRY'!P852,"")))</f>
        <v/>
      </c>
      <c r="CJ853" s="107" t="str">
        <f>IF('DATA ENTRY'!CK852="","",IF('DATA ENTRY'!Q852="","",IF(AND($CD$4='DATA ENTRY'!CK852,$CG$4='DATA ENTRY'!D852),'DATA ENTRY'!Q852,"")))</f>
        <v/>
      </c>
      <c r="CK853" s="3" t="str">
        <f>IF('DATA ENTRY'!CK852="","",IF('DATA ENTRY'!R852="","",IF(AND($CD$4='DATA ENTRY'!CK852,$CG$4='DATA ENTRY'!D852),'DATA ENTRY'!R852,"")))</f>
        <v/>
      </c>
      <c r="CL853" s="3" t="str">
        <f>IF('DATA ENTRY'!CK852="","",IF('DATA ENTRY'!S852="","",IF(AND($CD$4='DATA ENTRY'!CK852,$CG$4='DATA ENTRY'!D852),'DATA ENTRY'!S852,"")))</f>
        <v/>
      </c>
      <c r="CM853" s="3" t="str">
        <f>IF('DATA ENTRY'!CK852="","",IF('DATA ENTRY'!E852="","",IF(AND($CD$4='DATA ENTRY'!CK852,$CG$4='DATA ENTRY'!D852),'DATA ENTRY'!E852,"")))</f>
        <v/>
      </c>
      <c r="CN853" s="3" t="str">
        <f>IF('DATA ENTRY'!CK852="","",IF('DATA ENTRY'!W852="","",IF(AND($CD$4='DATA ENTRY'!CK852,$CG$4='DATA ENTRY'!D852),'DATA ENTRY'!W852,"")))</f>
        <v/>
      </c>
      <c r="CO853" s="3" t="str">
        <f>IF('DATA ENTRY'!CK852="","",IF('DATA ENTRY'!X852="","",IF(AND($CD$4='DATA ENTRY'!CK852,$CG$4='DATA ENTRY'!D852),'DATA ENTRY'!X852,"")))</f>
        <v/>
      </c>
      <c r="CP853" s="108" t="str">
        <f t="shared" si="215"/>
        <v/>
      </c>
      <c r="CQ853" s="108" t="str">
        <f>IF('DATA ENTRY'!CK852="","",IF('DATA ENTRY'!G852="","",IF(AND($CD$4='DATA ENTRY'!CK852,$CG$4='DATA ENTRY'!D852),'DATA ENTRY'!G852,"")))</f>
        <v/>
      </c>
      <c r="CR853" s="230" t="str">
        <f>IF('DATA ENTRY'!CK852="","",IF('DATA ENTRY'!D852="","",IF(AND($CD$4='DATA ENTRY'!CK852,$CG$4='DATA ENTRY'!D852),'DATA ENTRY'!D852,"")))</f>
        <v/>
      </c>
      <c r="CS853">
        <f t="shared" si="216"/>
        <v>0</v>
      </c>
      <c r="CT853">
        <f t="shared" si="217"/>
        <v>0</v>
      </c>
      <c r="CV853" s="139"/>
      <c r="CX853">
        <f t="shared" si="218"/>
        <v>0</v>
      </c>
      <c r="DB853" t="str">
        <f t="shared" si="225"/>
        <v/>
      </c>
      <c r="DC853" t="str">
        <f t="shared" si="226"/>
        <v/>
      </c>
      <c r="DD853" s="224">
        <v>847</v>
      </c>
      <c r="DE853" s="3" t="str">
        <f>IF('DATA ENTRY'!CK852="","",IF('DATA ENTRY'!B852="","",IF(AND($DF$4='DATA ENTRY'!D852),'DATA ENTRY'!B852,"")))</f>
        <v/>
      </c>
      <c r="DF853" s="3" t="str">
        <f>IF('DATA ENTRY'!CK852="","",IF('DATA ENTRY'!C852="","",IF(AND($DF$4='DATA ENTRY'!D852),'DATA ENTRY'!C852,"")))</f>
        <v/>
      </c>
      <c r="DG853" s="4" t="str">
        <f>IF('DATA ENTRY'!CK852="","",IF('DATA ENTRY'!I852="","",IF(AND($DF$4='DATA ENTRY'!D852),'DATA ENTRY'!I852,"")))</f>
        <v/>
      </c>
      <c r="DH853" s="4" t="str">
        <f>IF('DATA ENTRY'!CK852="","",IF('DATA ENTRY'!CK852="","",IF(AND($DF$4='DATA ENTRY'!D852),'DATA ENTRY'!CK852,"")))</f>
        <v/>
      </c>
      <c r="DI853" s="3" t="str">
        <f>IF('DATA ENTRY'!CK852="","",IF('DATA ENTRY'!N852="","",IF(AND($DF$4='DATA ENTRY'!D852),'DATA ENTRY'!N852,"")))</f>
        <v/>
      </c>
      <c r="DJ853" s="107" t="str">
        <f>IF('DATA ENTRY'!CK852="","",IF('DATA ENTRY'!O852="","",IF(AND($DF$4='DATA ENTRY'!D852),'DATA ENTRY'!O852,"")))</f>
        <v/>
      </c>
      <c r="DK853" s="3" t="str">
        <f>IF('DATA ENTRY'!CK852="","",IF('DATA ENTRY'!P852="","",IF(AND($DF$4='DATA ENTRY'!D852),'DATA ENTRY'!P852,"")))</f>
        <v/>
      </c>
      <c r="DL853" s="107" t="str">
        <f>IF('DATA ENTRY'!CK852="","",IF('DATA ENTRY'!Q852="","",IF(AND($DF$4='DATA ENTRY'!D852),'DATA ENTRY'!Q852,"")))</f>
        <v/>
      </c>
      <c r="DM853" s="3" t="str">
        <f>IF('DATA ENTRY'!CK852="","",IF('DATA ENTRY'!R852="","",IF(AND($DF$4='DATA ENTRY'!D852),'DATA ENTRY'!R852,"")))</f>
        <v/>
      </c>
      <c r="DN853" s="107" t="str">
        <f>IF('DATA ENTRY'!CK852="","",IF('DATA ENTRY'!S852="","",IF(AND($DF$4='DATA ENTRY'!D852),'DATA ENTRY'!S852,"")))</f>
        <v/>
      </c>
      <c r="DO853" s="3" t="str">
        <f>IF('DATA ENTRY'!CK852="","",IF('DATA ENTRY'!E852="","",IF(AND($DF$4='DATA ENTRY'!D852),'DATA ENTRY'!E852,"")))</f>
        <v/>
      </c>
      <c r="DP853" s="3" t="str">
        <f>IF('DATA ENTRY'!CK852="","",IF('DATA ENTRY'!D852="","",IF(AND($DF$4='DATA ENTRY'!D852),'DATA ENTRY'!D852,"")))</f>
        <v/>
      </c>
      <c r="DQ853" s="3" t="str">
        <f>IF('DATA ENTRY'!CK852="","",IF('DATA ENTRY'!W852="","",IF(AND($DF$4='DATA ENTRY'!D852),'DATA ENTRY'!W852,"")))</f>
        <v/>
      </c>
      <c r="DR853" s="3" t="str">
        <f>IF('DATA ENTRY'!CK852="","",IF('DATA ENTRY'!X852="","",IF(AND($DF$4='DATA ENTRY'!D852),'DATA ENTRY'!X852,"")))</f>
        <v/>
      </c>
      <c r="DS853" s="108" t="str">
        <f t="shared" si="219"/>
        <v/>
      </c>
      <c r="DT853" s="108" t="str">
        <f>IF('DATA ENTRY'!CK852="","",IF('DATA ENTRY'!D852="","",IF(AND($DF$4='DATA ENTRY'!D852),'DATA ENTRY'!G852,"")))</f>
        <v/>
      </c>
      <c r="DY853">
        <f t="shared" si="220"/>
        <v>0</v>
      </c>
      <c r="EB853" t="str">
        <f t="shared" si="221"/>
        <v/>
      </c>
      <c r="EC853" t="str">
        <f t="shared" si="222"/>
        <v/>
      </c>
      <c r="ED853" s="224">
        <v>847</v>
      </c>
      <c r="EE853" s="3" t="str">
        <f>IF('DATA ENTRY'!CK852="","",IF('DATA ENTRY'!B852="","",IF(AND($EF$4='DATA ENTRY'!G852,$EH$4='DATA ENTRY'!F852),'DATA ENTRY'!B852,"")))</f>
        <v/>
      </c>
      <c r="EF853" s="3" t="str">
        <f>IF('DATA ENTRY'!CK852="","",IF('DATA ENTRY'!C852="","",IF(AND($EF$4='DATA ENTRY'!G852,$EH$4='DATA ENTRY'!F852),'DATA ENTRY'!C852,"")))</f>
        <v/>
      </c>
      <c r="EG853" s="4" t="str">
        <f>IF('DATA ENTRY'!CK852="","",IF('DATA ENTRY'!I852="","",IF(AND($EF$4='DATA ENTRY'!G852,$EH$4='DATA ENTRY'!F852),'DATA ENTRY'!I852,"")))</f>
        <v/>
      </c>
      <c r="EH853" s="4" t="str">
        <f>IF('DATA ENTRY'!CK852="","",IF('DATA ENTRY'!CK852="","",IF(AND($EF$4='DATA ENTRY'!G852,$EH$4='DATA ENTRY'!F852),'DATA ENTRY'!CK852,"")))</f>
        <v/>
      </c>
      <c r="EI853" s="3" t="str">
        <f>IF('DATA ENTRY'!CK852="","",IF('DATA ENTRY'!N852="","",IF(AND($EF$4='DATA ENTRY'!G852,$EH$4='DATA ENTRY'!F852),'DATA ENTRY'!N852,"")))</f>
        <v/>
      </c>
      <c r="EJ853" s="107" t="str">
        <f>IF('DATA ENTRY'!CK852="","",IF('DATA ENTRY'!O852="","",IF(AND($EF$4='DATA ENTRY'!G852,$EH$4='DATA ENTRY'!F852),'DATA ENTRY'!O852,"")))</f>
        <v/>
      </c>
      <c r="EK853" s="3" t="str">
        <f>IF('DATA ENTRY'!CK852="","",IF('DATA ENTRY'!P852="","",IF(AND($EF$4='DATA ENTRY'!G852,$EH$4='DATA ENTRY'!F852),'DATA ENTRY'!P852,"")))</f>
        <v/>
      </c>
      <c r="EL853" s="107" t="str">
        <f>IF('DATA ENTRY'!CK852="","",IF('DATA ENTRY'!Q852="","",IF(AND($EF$4='DATA ENTRY'!G852,$EH$4='DATA ENTRY'!F852),'DATA ENTRY'!Q852,"")))</f>
        <v/>
      </c>
      <c r="EM853" s="3" t="str">
        <f>IF('DATA ENTRY'!CK852="","",IF('DATA ENTRY'!R852="","",IF(AND($EF$4='DATA ENTRY'!G852,$EH$4='DATA ENTRY'!F852),'DATA ENTRY'!R852,"")))</f>
        <v/>
      </c>
      <c r="EN853" s="107" t="str">
        <f>IF('DATA ENTRY'!CK852="","",IF('DATA ENTRY'!S852="","",IF(AND($EF$4='DATA ENTRY'!G852,$EH$4='DATA ENTRY'!F852),'DATA ENTRY'!S852,"")))</f>
        <v/>
      </c>
      <c r="EO853" s="3" t="str">
        <f>IF('DATA ENTRY'!CK852="","",IF('DATA ENTRY'!E852="","",IF(AND($EF$4='DATA ENTRY'!G852,$EH$4='DATA ENTRY'!F852),'DATA ENTRY'!E852,"")))</f>
        <v/>
      </c>
      <c r="EP853" s="3" t="str">
        <f>IF('DATA ENTRY'!CK852="","",IF('DATA ENTRY'!D852="","",IF(AND($EF$4='DATA ENTRY'!G852,$EH$4='DATA ENTRY'!F852),'DATA ENTRY'!D852,"")))</f>
        <v/>
      </c>
      <c r="EQ853" s="3" t="str">
        <f>IF('DATA ENTRY'!CK852="","",IF('DATA ENTRY'!W852="","",IF(AND($EF$4='DATA ENTRY'!G852,$EH$4='DATA ENTRY'!F852),'DATA ENTRY'!W852,"")))</f>
        <v/>
      </c>
      <c r="ER853" s="3" t="str">
        <f>IF('DATA ENTRY'!CK852="","",IF('DATA ENTRY'!X852="","",IF(AND($EF$4='DATA ENTRY'!G852,$EH$4='DATA ENTRY'!F852),'DATA ENTRY'!X852,"")))</f>
        <v/>
      </c>
      <c r="ES853" s="108" t="str">
        <f t="shared" si="223"/>
        <v/>
      </c>
      <c r="ET853" s="108" t="str">
        <f>IF('DATA ENTRY'!CK852="","",IF('DATA ENTRY'!D852="","",IF(AND($EF$4='DATA ENTRY'!G852,$EH$4='DATA ENTRY'!F852),'DATA ENTRY'!G852,"")))</f>
        <v/>
      </c>
      <c r="EY853">
        <f t="shared" si="224"/>
        <v>0</v>
      </c>
    </row>
    <row r="854" spans="1:155">
      <c r="A854" t="str">
        <f>IF(S854=0,"",1+(MAX($A$7:A853)))</f>
        <v/>
      </c>
      <c r="B854" s="224">
        <v>848</v>
      </c>
      <c r="C854" s="3" t="str">
        <f>IF('DATA ENTRY'!CK853="","",IF('DATA ENTRY'!B853="","",IF($D$4="All Post",'DATA ENTRY'!B853,IF(AND($D$4='DATA ENTRY'!CK853),'DATA ENTRY'!B853,""))))</f>
        <v/>
      </c>
      <c r="D854" s="3" t="str">
        <f>IF('DATA ENTRY'!CK853="","",IF('DATA ENTRY'!C853="","",IF($D$4="All Post",'DATA ENTRY'!C853,IF(AND($D$4='DATA ENTRY'!CK853),'DATA ENTRY'!C853,""))))</f>
        <v/>
      </c>
      <c r="E854" s="4" t="str">
        <f>IF('DATA ENTRY'!CK853="","",IF('DATA ENTRY'!I853="","",IF($D$4="All Post",'DATA ENTRY'!I853,IF(AND($D$4='DATA ENTRY'!CK853),'DATA ENTRY'!I853,""))))</f>
        <v/>
      </c>
      <c r="F854" s="4" t="str">
        <f>IF('DATA ENTRY'!CK853="","",IF('DATA ENTRY'!CK853="","",IF($D$4="All Post",'DATA ENTRY'!CK853,IF(AND($D$4='DATA ENTRY'!CK853),'DATA ENTRY'!CK853,""))))</f>
        <v/>
      </c>
      <c r="G854" s="3" t="str">
        <f>IF('DATA ENTRY'!CK853="","",IF('DATA ENTRY'!N853="","",IF($D$4="All Post",'DATA ENTRY'!N853,IF(AND($D$4='DATA ENTRY'!CK853),'DATA ENTRY'!N853,""))))</f>
        <v/>
      </c>
      <c r="H854" s="107" t="str">
        <f>IF('DATA ENTRY'!CK853="","",IF('DATA ENTRY'!O853="","",IF($D$4="All Post",'DATA ENTRY'!O853,IF(AND($D$4='DATA ENTRY'!CK853),'DATA ENTRY'!O853,""))))</f>
        <v/>
      </c>
      <c r="I854" s="3" t="str">
        <f>IF('DATA ENTRY'!CK853="","",IF('DATA ENTRY'!P853="","",IF($D$4="All Post",'DATA ENTRY'!P853,IF(AND($D$4='DATA ENTRY'!CK853),'DATA ENTRY'!P853,""))))</f>
        <v/>
      </c>
      <c r="J854" s="107" t="str">
        <f>IF('DATA ENTRY'!CK853="","",IF('DATA ENTRY'!Q853="","",IF($D$4="All Post",'DATA ENTRY'!Q853,IF(AND($D$4='DATA ENTRY'!CK853),'DATA ENTRY'!Q853,""))))</f>
        <v/>
      </c>
      <c r="K854" s="3" t="str">
        <f>IF('DATA ENTRY'!CK853="","",IF('DATA ENTRY'!R853="","",IF($D$4="All Post",'DATA ENTRY'!R853,IF(AND($D$4='DATA ENTRY'!CK853),'DATA ENTRY'!R853,""))))</f>
        <v/>
      </c>
      <c r="L854" s="3" t="str">
        <f>IF('DATA ENTRY'!CK853="","",IF('DATA ENTRY'!S853="","",IF($D$4="All Post",'DATA ENTRY'!S853,IF(AND($D$4='DATA ENTRY'!CK853),'DATA ENTRY'!S853,""))))</f>
        <v/>
      </c>
      <c r="M854" s="3" t="str">
        <f>IF('DATA ENTRY'!CK853="","",IF('DATA ENTRY'!E853="","",IF($D$4="All Post",'DATA ENTRY'!E853,IF(AND($D$4='DATA ENTRY'!CK853),'DATA ENTRY'!E853,""))))</f>
        <v/>
      </c>
      <c r="N854" s="3" t="str">
        <f>IF('DATA ENTRY'!CK853="","",IF('DATA ENTRY'!W853="","",IF($D$4="All Post",'DATA ENTRY'!W853,IF(AND($D$4='DATA ENTRY'!CK853),'DATA ENTRY'!W853,""))))</f>
        <v/>
      </c>
      <c r="O854" s="3" t="str">
        <f>IF('DATA ENTRY'!CK853="","",IF('DATA ENTRY'!X853="","",IF($D$4="All Post",'DATA ENTRY'!X853,IF(AND($D$4='DATA ENTRY'!CK853),'DATA ENTRY'!X853,""))))</f>
        <v/>
      </c>
      <c r="P854" s="3" t="str">
        <f>IF('DATA ENTRY'!CK853="","",IF('DATA ENTRY'!G853="","",IF($D$4="All Post",'DATA ENTRY'!G853,IF(AND($D$4='DATA ENTRY'!CK853),'DATA ENTRY'!G853,""))))</f>
        <v/>
      </c>
      <c r="S854">
        <f t="shared" si="211"/>
        <v>0</v>
      </c>
      <c r="T854" t="str">
        <f t="shared" si="212"/>
        <v/>
      </c>
      <c r="BZ854" t="str">
        <f t="shared" si="213"/>
        <v/>
      </c>
      <c r="CA854" t="str">
        <f t="shared" si="214"/>
        <v/>
      </c>
      <c r="CB854" s="224">
        <v>848</v>
      </c>
      <c r="CC854" s="3" t="str">
        <f>IF('DATA ENTRY'!CK853="","",IF('DATA ENTRY'!B853="","",IF(AND($CD$4='DATA ENTRY'!CK853,$CG$4='DATA ENTRY'!D853),'DATA ENTRY'!B853,"")))</f>
        <v/>
      </c>
      <c r="CD854" s="3" t="str">
        <f>IF('DATA ENTRY'!CK853="","",IF('DATA ENTRY'!C853="","",IF(AND($CD$4='DATA ENTRY'!CK853,$CG$4='DATA ENTRY'!D853),'DATA ENTRY'!C853,"")))</f>
        <v/>
      </c>
      <c r="CE854" s="4" t="str">
        <f>IF('DATA ENTRY'!CK853="","",IF('DATA ENTRY'!I853="","",IF(AND($CD$4='DATA ENTRY'!CK853,$CG$4='DATA ENTRY'!D853),'DATA ENTRY'!I853,"")))</f>
        <v/>
      </c>
      <c r="CF854" s="4" t="str">
        <f>IF('DATA ENTRY'!CK853="","",IF('DATA ENTRY'!CK853="","",IF(AND($CD$4='DATA ENTRY'!CK853,$CG$4='DATA ENTRY'!D853),'DATA ENTRY'!CK853,"")))</f>
        <v/>
      </c>
      <c r="CG854" s="3" t="str">
        <f>IF('DATA ENTRY'!CK853="","",IF('DATA ENTRY'!N853="","",IF(AND($CD$4='DATA ENTRY'!CK853,$CG$4='DATA ENTRY'!D853),'DATA ENTRY'!N853,"")))</f>
        <v/>
      </c>
      <c r="CH854" s="107" t="str">
        <f>IF('DATA ENTRY'!CK853="","",IF('DATA ENTRY'!O853="","",IF(AND($CD$4='DATA ENTRY'!CK853,$CG$4='DATA ENTRY'!D853),'DATA ENTRY'!O853,"")))</f>
        <v/>
      </c>
      <c r="CI854" s="3" t="str">
        <f>IF('DATA ENTRY'!CK853="","",IF('DATA ENTRY'!P853="","",IF(AND($CD$4='DATA ENTRY'!CK853,$CG$4='DATA ENTRY'!D853),'DATA ENTRY'!P853,"")))</f>
        <v/>
      </c>
      <c r="CJ854" s="107" t="str">
        <f>IF('DATA ENTRY'!CK853="","",IF('DATA ENTRY'!Q853="","",IF(AND($CD$4='DATA ENTRY'!CK853,$CG$4='DATA ENTRY'!D853),'DATA ENTRY'!Q853,"")))</f>
        <v/>
      </c>
      <c r="CK854" s="3" t="str">
        <f>IF('DATA ENTRY'!CK853="","",IF('DATA ENTRY'!R853="","",IF(AND($CD$4='DATA ENTRY'!CK853,$CG$4='DATA ENTRY'!D853),'DATA ENTRY'!R853,"")))</f>
        <v/>
      </c>
      <c r="CL854" s="3" t="str">
        <f>IF('DATA ENTRY'!CK853="","",IF('DATA ENTRY'!S853="","",IF(AND($CD$4='DATA ENTRY'!CK853,$CG$4='DATA ENTRY'!D853),'DATA ENTRY'!S853,"")))</f>
        <v/>
      </c>
      <c r="CM854" s="3" t="str">
        <f>IF('DATA ENTRY'!CK853="","",IF('DATA ENTRY'!E853="","",IF(AND($CD$4='DATA ENTRY'!CK853,$CG$4='DATA ENTRY'!D853),'DATA ENTRY'!E853,"")))</f>
        <v/>
      </c>
      <c r="CN854" s="3" t="str">
        <f>IF('DATA ENTRY'!CK853="","",IF('DATA ENTRY'!W853="","",IF(AND($CD$4='DATA ENTRY'!CK853,$CG$4='DATA ENTRY'!D853),'DATA ENTRY'!W853,"")))</f>
        <v/>
      </c>
      <c r="CO854" s="3" t="str">
        <f>IF('DATA ENTRY'!CK853="","",IF('DATA ENTRY'!X853="","",IF(AND($CD$4='DATA ENTRY'!CK853,$CG$4='DATA ENTRY'!D853),'DATA ENTRY'!X853,"")))</f>
        <v/>
      </c>
      <c r="CP854" s="108" t="str">
        <f t="shared" si="215"/>
        <v/>
      </c>
      <c r="CQ854" s="108" t="str">
        <f>IF('DATA ENTRY'!CK853="","",IF('DATA ENTRY'!G853="","",IF(AND($CD$4='DATA ENTRY'!CK853,$CG$4='DATA ENTRY'!D853),'DATA ENTRY'!G853,"")))</f>
        <v/>
      </c>
      <c r="CR854" s="230" t="str">
        <f>IF('DATA ENTRY'!CK853="","",IF('DATA ENTRY'!D853="","",IF(AND($CD$4='DATA ENTRY'!CK853,$CG$4='DATA ENTRY'!D853),'DATA ENTRY'!D853,"")))</f>
        <v/>
      </c>
      <c r="CS854">
        <f t="shared" si="216"/>
        <v>0</v>
      </c>
      <c r="CT854">
        <f t="shared" si="217"/>
        <v>0</v>
      </c>
      <c r="CV854" s="139"/>
      <c r="CX854">
        <f t="shared" si="218"/>
        <v>0</v>
      </c>
      <c r="DB854" t="str">
        <f t="shared" si="225"/>
        <v/>
      </c>
      <c r="DC854" t="str">
        <f t="shared" si="226"/>
        <v/>
      </c>
      <c r="DD854" s="224">
        <v>848</v>
      </c>
      <c r="DE854" s="3" t="str">
        <f>IF('DATA ENTRY'!CK853="","",IF('DATA ENTRY'!B853="","",IF(AND($DF$4='DATA ENTRY'!D853),'DATA ENTRY'!B853,"")))</f>
        <v/>
      </c>
      <c r="DF854" s="3" t="str">
        <f>IF('DATA ENTRY'!CK853="","",IF('DATA ENTRY'!C853="","",IF(AND($DF$4='DATA ENTRY'!D853),'DATA ENTRY'!C853,"")))</f>
        <v/>
      </c>
      <c r="DG854" s="4" t="str">
        <f>IF('DATA ENTRY'!CK853="","",IF('DATA ENTRY'!I853="","",IF(AND($DF$4='DATA ENTRY'!D853),'DATA ENTRY'!I853,"")))</f>
        <v/>
      </c>
      <c r="DH854" s="4" t="str">
        <f>IF('DATA ENTRY'!CK853="","",IF('DATA ENTRY'!CK853="","",IF(AND($DF$4='DATA ENTRY'!D853),'DATA ENTRY'!CK853,"")))</f>
        <v/>
      </c>
      <c r="DI854" s="3" t="str">
        <f>IF('DATA ENTRY'!CK853="","",IF('DATA ENTRY'!N853="","",IF(AND($DF$4='DATA ENTRY'!D853),'DATA ENTRY'!N853,"")))</f>
        <v/>
      </c>
      <c r="DJ854" s="107" t="str">
        <f>IF('DATA ENTRY'!CK853="","",IF('DATA ENTRY'!O853="","",IF(AND($DF$4='DATA ENTRY'!D853),'DATA ENTRY'!O853,"")))</f>
        <v/>
      </c>
      <c r="DK854" s="3" t="str">
        <f>IF('DATA ENTRY'!CK853="","",IF('DATA ENTRY'!P853="","",IF(AND($DF$4='DATA ENTRY'!D853),'DATA ENTRY'!P853,"")))</f>
        <v/>
      </c>
      <c r="DL854" s="107" t="str">
        <f>IF('DATA ENTRY'!CK853="","",IF('DATA ENTRY'!Q853="","",IF(AND($DF$4='DATA ENTRY'!D853),'DATA ENTRY'!Q853,"")))</f>
        <v/>
      </c>
      <c r="DM854" s="3" t="str">
        <f>IF('DATA ENTRY'!CK853="","",IF('DATA ENTRY'!R853="","",IF(AND($DF$4='DATA ENTRY'!D853),'DATA ENTRY'!R853,"")))</f>
        <v/>
      </c>
      <c r="DN854" s="107" t="str">
        <f>IF('DATA ENTRY'!CK853="","",IF('DATA ENTRY'!S853="","",IF(AND($DF$4='DATA ENTRY'!D853),'DATA ENTRY'!S853,"")))</f>
        <v/>
      </c>
      <c r="DO854" s="3" t="str">
        <f>IF('DATA ENTRY'!CK853="","",IF('DATA ENTRY'!E853="","",IF(AND($DF$4='DATA ENTRY'!D853),'DATA ENTRY'!E853,"")))</f>
        <v/>
      </c>
      <c r="DP854" s="3" t="str">
        <f>IF('DATA ENTRY'!CK853="","",IF('DATA ENTRY'!D853="","",IF(AND($DF$4='DATA ENTRY'!D853),'DATA ENTRY'!D853,"")))</f>
        <v/>
      </c>
      <c r="DQ854" s="3" t="str">
        <f>IF('DATA ENTRY'!CK853="","",IF('DATA ENTRY'!W853="","",IF(AND($DF$4='DATA ENTRY'!D853),'DATA ENTRY'!W853,"")))</f>
        <v/>
      </c>
      <c r="DR854" s="3" t="str">
        <f>IF('DATA ENTRY'!CK853="","",IF('DATA ENTRY'!X853="","",IF(AND($DF$4='DATA ENTRY'!D853),'DATA ENTRY'!X853,"")))</f>
        <v/>
      </c>
      <c r="DS854" s="108" t="str">
        <f t="shared" si="219"/>
        <v/>
      </c>
      <c r="DT854" s="108" t="str">
        <f>IF('DATA ENTRY'!CK853="","",IF('DATA ENTRY'!D853="","",IF(AND($DF$4='DATA ENTRY'!D853),'DATA ENTRY'!G853,"")))</f>
        <v/>
      </c>
      <c r="DY854">
        <f t="shared" si="220"/>
        <v>0</v>
      </c>
      <c r="EB854" t="str">
        <f t="shared" si="221"/>
        <v/>
      </c>
      <c r="EC854" t="str">
        <f t="shared" si="222"/>
        <v/>
      </c>
      <c r="ED854" s="224">
        <v>848</v>
      </c>
      <c r="EE854" s="3" t="str">
        <f>IF('DATA ENTRY'!CK853="","",IF('DATA ENTRY'!B853="","",IF(AND($EF$4='DATA ENTRY'!G853,$EH$4='DATA ENTRY'!F853),'DATA ENTRY'!B853,"")))</f>
        <v/>
      </c>
      <c r="EF854" s="3" t="str">
        <f>IF('DATA ENTRY'!CK853="","",IF('DATA ENTRY'!C853="","",IF(AND($EF$4='DATA ENTRY'!G853,$EH$4='DATA ENTRY'!F853),'DATA ENTRY'!C853,"")))</f>
        <v/>
      </c>
      <c r="EG854" s="4" t="str">
        <f>IF('DATA ENTRY'!CK853="","",IF('DATA ENTRY'!I853="","",IF(AND($EF$4='DATA ENTRY'!G853,$EH$4='DATA ENTRY'!F853),'DATA ENTRY'!I853,"")))</f>
        <v/>
      </c>
      <c r="EH854" s="4" t="str">
        <f>IF('DATA ENTRY'!CK853="","",IF('DATA ENTRY'!CK853="","",IF(AND($EF$4='DATA ENTRY'!G853,$EH$4='DATA ENTRY'!F853),'DATA ENTRY'!CK853,"")))</f>
        <v/>
      </c>
      <c r="EI854" s="3" t="str">
        <f>IF('DATA ENTRY'!CK853="","",IF('DATA ENTRY'!N853="","",IF(AND($EF$4='DATA ENTRY'!G853,$EH$4='DATA ENTRY'!F853),'DATA ENTRY'!N853,"")))</f>
        <v/>
      </c>
      <c r="EJ854" s="107" t="str">
        <f>IF('DATA ENTRY'!CK853="","",IF('DATA ENTRY'!O853="","",IF(AND($EF$4='DATA ENTRY'!G853,$EH$4='DATA ENTRY'!F853),'DATA ENTRY'!O853,"")))</f>
        <v/>
      </c>
      <c r="EK854" s="3" t="str">
        <f>IF('DATA ENTRY'!CK853="","",IF('DATA ENTRY'!P853="","",IF(AND($EF$4='DATA ENTRY'!G853,$EH$4='DATA ENTRY'!F853),'DATA ENTRY'!P853,"")))</f>
        <v/>
      </c>
      <c r="EL854" s="107" t="str">
        <f>IF('DATA ENTRY'!CK853="","",IF('DATA ENTRY'!Q853="","",IF(AND($EF$4='DATA ENTRY'!G853,$EH$4='DATA ENTRY'!F853),'DATA ENTRY'!Q853,"")))</f>
        <v/>
      </c>
      <c r="EM854" s="3" t="str">
        <f>IF('DATA ENTRY'!CK853="","",IF('DATA ENTRY'!R853="","",IF(AND($EF$4='DATA ENTRY'!G853,$EH$4='DATA ENTRY'!F853),'DATA ENTRY'!R853,"")))</f>
        <v/>
      </c>
      <c r="EN854" s="107" t="str">
        <f>IF('DATA ENTRY'!CK853="","",IF('DATA ENTRY'!S853="","",IF(AND($EF$4='DATA ENTRY'!G853,$EH$4='DATA ENTRY'!F853),'DATA ENTRY'!S853,"")))</f>
        <v/>
      </c>
      <c r="EO854" s="3" t="str">
        <f>IF('DATA ENTRY'!CK853="","",IF('DATA ENTRY'!E853="","",IF(AND($EF$4='DATA ENTRY'!G853,$EH$4='DATA ENTRY'!F853),'DATA ENTRY'!E853,"")))</f>
        <v/>
      </c>
      <c r="EP854" s="3" t="str">
        <f>IF('DATA ENTRY'!CK853="","",IF('DATA ENTRY'!D853="","",IF(AND($EF$4='DATA ENTRY'!G853,$EH$4='DATA ENTRY'!F853),'DATA ENTRY'!D853,"")))</f>
        <v/>
      </c>
      <c r="EQ854" s="3" t="str">
        <f>IF('DATA ENTRY'!CK853="","",IF('DATA ENTRY'!W853="","",IF(AND($EF$4='DATA ENTRY'!G853,$EH$4='DATA ENTRY'!F853),'DATA ENTRY'!W853,"")))</f>
        <v/>
      </c>
      <c r="ER854" s="3" t="str">
        <f>IF('DATA ENTRY'!CK853="","",IF('DATA ENTRY'!X853="","",IF(AND($EF$4='DATA ENTRY'!G853,$EH$4='DATA ENTRY'!F853),'DATA ENTRY'!X853,"")))</f>
        <v/>
      </c>
      <c r="ES854" s="108" t="str">
        <f t="shared" si="223"/>
        <v/>
      </c>
      <c r="ET854" s="108" t="str">
        <f>IF('DATA ENTRY'!CK853="","",IF('DATA ENTRY'!D853="","",IF(AND($EF$4='DATA ENTRY'!G853,$EH$4='DATA ENTRY'!F853),'DATA ENTRY'!G853,"")))</f>
        <v/>
      </c>
      <c r="EY854">
        <f t="shared" si="224"/>
        <v>0</v>
      </c>
    </row>
    <row r="855" spans="1:155">
      <c r="A855" t="str">
        <f>IF(S855=0,"",1+(MAX($A$7:A854)))</f>
        <v/>
      </c>
      <c r="B855" s="224">
        <v>849</v>
      </c>
      <c r="C855" s="3" t="str">
        <f>IF('DATA ENTRY'!CK854="","",IF('DATA ENTRY'!B854="","",IF($D$4="All Post",'DATA ENTRY'!B854,IF(AND($D$4='DATA ENTRY'!CK854),'DATA ENTRY'!B854,""))))</f>
        <v/>
      </c>
      <c r="D855" s="3" t="str">
        <f>IF('DATA ENTRY'!CK854="","",IF('DATA ENTRY'!C854="","",IF($D$4="All Post",'DATA ENTRY'!C854,IF(AND($D$4='DATA ENTRY'!CK854),'DATA ENTRY'!C854,""))))</f>
        <v/>
      </c>
      <c r="E855" s="4" t="str">
        <f>IF('DATA ENTRY'!CK854="","",IF('DATA ENTRY'!I854="","",IF($D$4="All Post",'DATA ENTRY'!I854,IF(AND($D$4='DATA ENTRY'!CK854),'DATA ENTRY'!I854,""))))</f>
        <v/>
      </c>
      <c r="F855" s="4" t="str">
        <f>IF('DATA ENTRY'!CK854="","",IF('DATA ENTRY'!CK854="","",IF($D$4="All Post",'DATA ENTRY'!CK854,IF(AND($D$4='DATA ENTRY'!CK854),'DATA ENTRY'!CK854,""))))</f>
        <v/>
      </c>
      <c r="G855" s="3" t="str">
        <f>IF('DATA ENTRY'!CK854="","",IF('DATA ENTRY'!N854="","",IF($D$4="All Post",'DATA ENTRY'!N854,IF(AND($D$4='DATA ENTRY'!CK854),'DATA ENTRY'!N854,""))))</f>
        <v/>
      </c>
      <c r="H855" s="107" t="str">
        <f>IF('DATA ENTRY'!CK854="","",IF('DATA ENTRY'!O854="","",IF($D$4="All Post",'DATA ENTRY'!O854,IF(AND($D$4='DATA ENTRY'!CK854),'DATA ENTRY'!O854,""))))</f>
        <v/>
      </c>
      <c r="I855" s="3" t="str">
        <f>IF('DATA ENTRY'!CK854="","",IF('DATA ENTRY'!P854="","",IF($D$4="All Post",'DATA ENTRY'!P854,IF(AND($D$4='DATA ENTRY'!CK854),'DATA ENTRY'!P854,""))))</f>
        <v/>
      </c>
      <c r="J855" s="107" t="str">
        <f>IF('DATA ENTRY'!CK854="","",IF('DATA ENTRY'!Q854="","",IF($D$4="All Post",'DATA ENTRY'!Q854,IF(AND($D$4='DATA ENTRY'!CK854),'DATA ENTRY'!Q854,""))))</f>
        <v/>
      </c>
      <c r="K855" s="3" t="str">
        <f>IF('DATA ENTRY'!CK854="","",IF('DATA ENTRY'!R854="","",IF($D$4="All Post",'DATA ENTRY'!R854,IF(AND($D$4='DATA ENTRY'!CK854),'DATA ENTRY'!R854,""))))</f>
        <v/>
      </c>
      <c r="L855" s="3" t="str">
        <f>IF('DATA ENTRY'!CK854="","",IF('DATA ENTRY'!S854="","",IF($D$4="All Post",'DATA ENTRY'!S854,IF(AND($D$4='DATA ENTRY'!CK854),'DATA ENTRY'!S854,""))))</f>
        <v/>
      </c>
      <c r="M855" s="3" t="str">
        <f>IF('DATA ENTRY'!CK854="","",IF('DATA ENTRY'!E854="","",IF($D$4="All Post",'DATA ENTRY'!E854,IF(AND($D$4='DATA ENTRY'!CK854),'DATA ENTRY'!E854,""))))</f>
        <v/>
      </c>
      <c r="N855" s="3" t="str">
        <f>IF('DATA ENTRY'!CK854="","",IF('DATA ENTRY'!W854="","",IF($D$4="All Post",'DATA ENTRY'!W854,IF(AND($D$4='DATA ENTRY'!CK854),'DATA ENTRY'!W854,""))))</f>
        <v/>
      </c>
      <c r="O855" s="3" t="str">
        <f>IF('DATA ENTRY'!CK854="","",IF('DATA ENTRY'!X854="","",IF($D$4="All Post",'DATA ENTRY'!X854,IF(AND($D$4='DATA ENTRY'!CK854),'DATA ENTRY'!X854,""))))</f>
        <v/>
      </c>
      <c r="P855" s="3" t="str">
        <f>IF('DATA ENTRY'!CK854="","",IF('DATA ENTRY'!G854="","",IF($D$4="All Post",'DATA ENTRY'!G854,IF(AND($D$4='DATA ENTRY'!CK854),'DATA ENTRY'!G854,""))))</f>
        <v/>
      </c>
      <c r="S855">
        <f t="shared" si="211"/>
        <v>0</v>
      </c>
      <c r="T855" t="str">
        <f t="shared" si="212"/>
        <v/>
      </c>
      <c r="BZ855" t="str">
        <f t="shared" si="213"/>
        <v/>
      </c>
      <c r="CA855" t="str">
        <f t="shared" si="214"/>
        <v/>
      </c>
      <c r="CB855" s="224">
        <v>849</v>
      </c>
      <c r="CC855" s="3" t="str">
        <f>IF('DATA ENTRY'!CK854="","",IF('DATA ENTRY'!B854="","",IF(AND($CD$4='DATA ENTRY'!CK854,$CG$4='DATA ENTRY'!D854),'DATA ENTRY'!B854,"")))</f>
        <v/>
      </c>
      <c r="CD855" s="3" t="str">
        <f>IF('DATA ENTRY'!CK854="","",IF('DATA ENTRY'!C854="","",IF(AND($CD$4='DATA ENTRY'!CK854,$CG$4='DATA ENTRY'!D854),'DATA ENTRY'!C854,"")))</f>
        <v/>
      </c>
      <c r="CE855" s="4" t="str">
        <f>IF('DATA ENTRY'!CK854="","",IF('DATA ENTRY'!I854="","",IF(AND($CD$4='DATA ENTRY'!CK854,$CG$4='DATA ENTRY'!D854),'DATA ENTRY'!I854,"")))</f>
        <v/>
      </c>
      <c r="CF855" s="4" t="str">
        <f>IF('DATA ENTRY'!CK854="","",IF('DATA ENTRY'!CK854="","",IF(AND($CD$4='DATA ENTRY'!CK854,$CG$4='DATA ENTRY'!D854),'DATA ENTRY'!CK854,"")))</f>
        <v/>
      </c>
      <c r="CG855" s="3" t="str">
        <f>IF('DATA ENTRY'!CK854="","",IF('DATA ENTRY'!N854="","",IF(AND($CD$4='DATA ENTRY'!CK854,$CG$4='DATA ENTRY'!D854),'DATA ENTRY'!N854,"")))</f>
        <v/>
      </c>
      <c r="CH855" s="107" t="str">
        <f>IF('DATA ENTRY'!CK854="","",IF('DATA ENTRY'!O854="","",IF(AND($CD$4='DATA ENTRY'!CK854,$CG$4='DATA ENTRY'!D854),'DATA ENTRY'!O854,"")))</f>
        <v/>
      </c>
      <c r="CI855" s="3" t="str">
        <f>IF('DATA ENTRY'!CK854="","",IF('DATA ENTRY'!P854="","",IF(AND($CD$4='DATA ENTRY'!CK854,$CG$4='DATA ENTRY'!D854),'DATA ENTRY'!P854,"")))</f>
        <v/>
      </c>
      <c r="CJ855" s="107" t="str">
        <f>IF('DATA ENTRY'!CK854="","",IF('DATA ENTRY'!Q854="","",IF(AND($CD$4='DATA ENTRY'!CK854,$CG$4='DATA ENTRY'!D854),'DATA ENTRY'!Q854,"")))</f>
        <v/>
      </c>
      <c r="CK855" s="3" t="str">
        <f>IF('DATA ENTRY'!CK854="","",IF('DATA ENTRY'!R854="","",IF(AND($CD$4='DATA ENTRY'!CK854,$CG$4='DATA ENTRY'!D854),'DATA ENTRY'!R854,"")))</f>
        <v/>
      </c>
      <c r="CL855" s="3" t="str">
        <f>IF('DATA ENTRY'!CK854="","",IF('DATA ENTRY'!S854="","",IF(AND($CD$4='DATA ENTRY'!CK854,$CG$4='DATA ENTRY'!D854),'DATA ENTRY'!S854,"")))</f>
        <v/>
      </c>
      <c r="CM855" s="3" t="str">
        <f>IF('DATA ENTRY'!CK854="","",IF('DATA ENTRY'!E854="","",IF(AND($CD$4='DATA ENTRY'!CK854,$CG$4='DATA ENTRY'!D854),'DATA ENTRY'!E854,"")))</f>
        <v/>
      </c>
      <c r="CN855" s="3" t="str">
        <f>IF('DATA ENTRY'!CK854="","",IF('DATA ENTRY'!W854="","",IF(AND($CD$4='DATA ENTRY'!CK854,$CG$4='DATA ENTRY'!D854),'DATA ENTRY'!W854,"")))</f>
        <v/>
      </c>
      <c r="CO855" s="3" t="str">
        <f>IF('DATA ENTRY'!CK854="","",IF('DATA ENTRY'!X854="","",IF(AND($CD$4='DATA ENTRY'!CK854,$CG$4='DATA ENTRY'!D854),'DATA ENTRY'!X854,"")))</f>
        <v/>
      </c>
      <c r="CP855" s="108" t="str">
        <f t="shared" si="215"/>
        <v/>
      </c>
      <c r="CQ855" s="108" t="str">
        <f>IF('DATA ENTRY'!CK854="","",IF('DATA ENTRY'!G854="","",IF(AND($CD$4='DATA ENTRY'!CK854,$CG$4='DATA ENTRY'!D854),'DATA ENTRY'!G854,"")))</f>
        <v/>
      </c>
      <c r="CR855" s="230" t="str">
        <f>IF('DATA ENTRY'!CK854="","",IF('DATA ENTRY'!D854="","",IF(AND($CD$4='DATA ENTRY'!CK854,$CG$4='DATA ENTRY'!D854),'DATA ENTRY'!D854,"")))</f>
        <v/>
      </c>
      <c r="CS855">
        <f t="shared" si="216"/>
        <v>0</v>
      </c>
      <c r="CT855">
        <f t="shared" si="217"/>
        <v>0</v>
      </c>
      <c r="CV855" s="139"/>
      <c r="CX855">
        <f t="shared" si="218"/>
        <v>0</v>
      </c>
      <c r="DB855" t="str">
        <f t="shared" si="225"/>
        <v/>
      </c>
      <c r="DC855" t="str">
        <f t="shared" si="226"/>
        <v/>
      </c>
      <c r="DD855" s="224">
        <v>849</v>
      </c>
      <c r="DE855" s="3" t="str">
        <f>IF('DATA ENTRY'!CK854="","",IF('DATA ENTRY'!B854="","",IF(AND($DF$4='DATA ENTRY'!D854),'DATA ENTRY'!B854,"")))</f>
        <v/>
      </c>
      <c r="DF855" s="3" t="str">
        <f>IF('DATA ENTRY'!CK854="","",IF('DATA ENTRY'!C854="","",IF(AND($DF$4='DATA ENTRY'!D854),'DATA ENTRY'!C854,"")))</f>
        <v/>
      </c>
      <c r="DG855" s="4" t="str">
        <f>IF('DATA ENTRY'!CK854="","",IF('DATA ENTRY'!I854="","",IF(AND($DF$4='DATA ENTRY'!D854),'DATA ENTRY'!I854,"")))</f>
        <v/>
      </c>
      <c r="DH855" s="4" t="str">
        <f>IF('DATA ENTRY'!CK854="","",IF('DATA ENTRY'!CK854="","",IF(AND($DF$4='DATA ENTRY'!D854),'DATA ENTRY'!CK854,"")))</f>
        <v/>
      </c>
      <c r="DI855" s="3" t="str">
        <f>IF('DATA ENTRY'!CK854="","",IF('DATA ENTRY'!N854="","",IF(AND($DF$4='DATA ENTRY'!D854),'DATA ENTRY'!N854,"")))</f>
        <v/>
      </c>
      <c r="DJ855" s="107" t="str">
        <f>IF('DATA ENTRY'!CK854="","",IF('DATA ENTRY'!O854="","",IF(AND($DF$4='DATA ENTRY'!D854),'DATA ENTRY'!O854,"")))</f>
        <v/>
      </c>
      <c r="DK855" s="3" t="str">
        <f>IF('DATA ENTRY'!CK854="","",IF('DATA ENTRY'!P854="","",IF(AND($DF$4='DATA ENTRY'!D854),'DATA ENTRY'!P854,"")))</f>
        <v/>
      </c>
      <c r="DL855" s="107" t="str">
        <f>IF('DATA ENTRY'!CK854="","",IF('DATA ENTRY'!Q854="","",IF(AND($DF$4='DATA ENTRY'!D854),'DATA ENTRY'!Q854,"")))</f>
        <v/>
      </c>
      <c r="DM855" s="3" t="str">
        <f>IF('DATA ENTRY'!CK854="","",IF('DATA ENTRY'!R854="","",IF(AND($DF$4='DATA ENTRY'!D854),'DATA ENTRY'!R854,"")))</f>
        <v/>
      </c>
      <c r="DN855" s="107" t="str">
        <f>IF('DATA ENTRY'!CK854="","",IF('DATA ENTRY'!S854="","",IF(AND($DF$4='DATA ENTRY'!D854),'DATA ENTRY'!S854,"")))</f>
        <v/>
      </c>
      <c r="DO855" s="3" t="str">
        <f>IF('DATA ENTRY'!CK854="","",IF('DATA ENTRY'!E854="","",IF(AND($DF$4='DATA ENTRY'!D854),'DATA ENTRY'!E854,"")))</f>
        <v/>
      </c>
      <c r="DP855" s="3" t="str">
        <f>IF('DATA ENTRY'!CK854="","",IF('DATA ENTRY'!D854="","",IF(AND($DF$4='DATA ENTRY'!D854),'DATA ENTRY'!D854,"")))</f>
        <v/>
      </c>
      <c r="DQ855" s="3" t="str">
        <f>IF('DATA ENTRY'!CK854="","",IF('DATA ENTRY'!W854="","",IF(AND($DF$4='DATA ENTRY'!D854),'DATA ENTRY'!W854,"")))</f>
        <v/>
      </c>
      <c r="DR855" s="3" t="str">
        <f>IF('DATA ENTRY'!CK854="","",IF('DATA ENTRY'!X854="","",IF(AND($DF$4='DATA ENTRY'!D854),'DATA ENTRY'!X854,"")))</f>
        <v/>
      </c>
      <c r="DS855" s="108" t="str">
        <f t="shared" si="219"/>
        <v/>
      </c>
      <c r="DT855" s="108" t="str">
        <f>IF('DATA ENTRY'!CK854="","",IF('DATA ENTRY'!D854="","",IF(AND($DF$4='DATA ENTRY'!D854),'DATA ENTRY'!G854,"")))</f>
        <v/>
      </c>
      <c r="DY855">
        <f t="shared" si="220"/>
        <v>0</v>
      </c>
      <c r="EB855" t="str">
        <f t="shared" si="221"/>
        <v/>
      </c>
      <c r="EC855" t="str">
        <f t="shared" si="222"/>
        <v/>
      </c>
      <c r="ED855" s="224">
        <v>849</v>
      </c>
      <c r="EE855" s="3" t="str">
        <f>IF('DATA ENTRY'!CK854="","",IF('DATA ENTRY'!B854="","",IF(AND($EF$4='DATA ENTRY'!G854,$EH$4='DATA ENTRY'!F854),'DATA ENTRY'!B854,"")))</f>
        <v/>
      </c>
      <c r="EF855" s="3" t="str">
        <f>IF('DATA ENTRY'!CK854="","",IF('DATA ENTRY'!C854="","",IF(AND($EF$4='DATA ENTRY'!G854,$EH$4='DATA ENTRY'!F854),'DATA ENTRY'!C854,"")))</f>
        <v/>
      </c>
      <c r="EG855" s="4" t="str">
        <f>IF('DATA ENTRY'!CK854="","",IF('DATA ENTRY'!I854="","",IF(AND($EF$4='DATA ENTRY'!G854,$EH$4='DATA ENTRY'!F854),'DATA ENTRY'!I854,"")))</f>
        <v/>
      </c>
      <c r="EH855" s="4" t="str">
        <f>IF('DATA ENTRY'!CK854="","",IF('DATA ENTRY'!CK854="","",IF(AND($EF$4='DATA ENTRY'!G854,$EH$4='DATA ENTRY'!F854),'DATA ENTRY'!CK854,"")))</f>
        <v/>
      </c>
      <c r="EI855" s="3" t="str">
        <f>IF('DATA ENTRY'!CK854="","",IF('DATA ENTRY'!N854="","",IF(AND($EF$4='DATA ENTRY'!G854,$EH$4='DATA ENTRY'!F854),'DATA ENTRY'!N854,"")))</f>
        <v/>
      </c>
      <c r="EJ855" s="107" t="str">
        <f>IF('DATA ENTRY'!CK854="","",IF('DATA ENTRY'!O854="","",IF(AND($EF$4='DATA ENTRY'!G854,$EH$4='DATA ENTRY'!F854),'DATA ENTRY'!O854,"")))</f>
        <v/>
      </c>
      <c r="EK855" s="3" t="str">
        <f>IF('DATA ENTRY'!CK854="","",IF('DATA ENTRY'!P854="","",IF(AND($EF$4='DATA ENTRY'!G854,$EH$4='DATA ENTRY'!F854),'DATA ENTRY'!P854,"")))</f>
        <v/>
      </c>
      <c r="EL855" s="107" t="str">
        <f>IF('DATA ENTRY'!CK854="","",IF('DATA ENTRY'!Q854="","",IF(AND($EF$4='DATA ENTRY'!G854,$EH$4='DATA ENTRY'!F854),'DATA ENTRY'!Q854,"")))</f>
        <v/>
      </c>
      <c r="EM855" s="3" t="str">
        <f>IF('DATA ENTRY'!CK854="","",IF('DATA ENTRY'!R854="","",IF(AND($EF$4='DATA ENTRY'!G854,$EH$4='DATA ENTRY'!F854),'DATA ENTRY'!R854,"")))</f>
        <v/>
      </c>
      <c r="EN855" s="107" t="str">
        <f>IF('DATA ENTRY'!CK854="","",IF('DATA ENTRY'!S854="","",IF(AND($EF$4='DATA ENTRY'!G854,$EH$4='DATA ENTRY'!F854),'DATA ENTRY'!S854,"")))</f>
        <v/>
      </c>
      <c r="EO855" s="3" t="str">
        <f>IF('DATA ENTRY'!CK854="","",IF('DATA ENTRY'!E854="","",IF(AND($EF$4='DATA ENTRY'!G854,$EH$4='DATA ENTRY'!F854),'DATA ENTRY'!E854,"")))</f>
        <v/>
      </c>
      <c r="EP855" s="3" t="str">
        <f>IF('DATA ENTRY'!CK854="","",IF('DATA ENTRY'!D854="","",IF(AND($EF$4='DATA ENTRY'!G854,$EH$4='DATA ENTRY'!F854),'DATA ENTRY'!D854,"")))</f>
        <v/>
      </c>
      <c r="EQ855" s="3" t="str">
        <f>IF('DATA ENTRY'!CK854="","",IF('DATA ENTRY'!W854="","",IF(AND($EF$4='DATA ENTRY'!G854,$EH$4='DATA ENTRY'!F854),'DATA ENTRY'!W854,"")))</f>
        <v/>
      </c>
      <c r="ER855" s="3" t="str">
        <f>IF('DATA ENTRY'!CK854="","",IF('DATA ENTRY'!X854="","",IF(AND($EF$4='DATA ENTRY'!G854,$EH$4='DATA ENTRY'!F854),'DATA ENTRY'!X854,"")))</f>
        <v/>
      </c>
      <c r="ES855" s="108" t="str">
        <f t="shared" si="223"/>
        <v/>
      </c>
      <c r="ET855" s="108" t="str">
        <f>IF('DATA ENTRY'!CK854="","",IF('DATA ENTRY'!D854="","",IF(AND($EF$4='DATA ENTRY'!G854,$EH$4='DATA ENTRY'!F854),'DATA ENTRY'!G854,"")))</f>
        <v/>
      </c>
      <c r="EY855">
        <f t="shared" si="224"/>
        <v>0</v>
      </c>
    </row>
    <row r="856" spans="1:155">
      <c r="A856" t="str">
        <f>IF(S856=0,"",1+(MAX($A$7:A855)))</f>
        <v/>
      </c>
      <c r="B856" s="224">
        <v>850</v>
      </c>
      <c r="C856" s="3" t="str">
        <f>IF('DATA ENTRY'!CK855="","",IF('DATA ENTRY'!B855="","",IF($D$4="All Post",'DATA ENTRY'!B855,IF(AND($D$4='DATA ENTRY'!CK855),'DATA ENTRY'!B855,""))))</f>
        <v/>
      </c>
      <c r="D856" s="3" t="str">
        <f>IF('DATA ENTRY'!CK855="","",IF('DATA ENTRY'!C855="","",IF($D$4="All Post",'DATA ENTRY'!C855,IF(AND($D$4='DATA ENTRY'!CK855),'DATA ENTRY'!C855,""))))</f>
        <v/>
      </c>
      <c r="E856" s="4" t="str">
        <f>IF('DATA ENTRY'!CK855="","",IF('DATA ENTRY'!I855="","",IF($D$4="All Post",'DATA ENTRY'!I855,IF(AND($D$4='DATA ENTRY'!CK855),'DATA ENTRY'!I855,""))))</f>
        <v/>
      </c>
      <c r="F856" s="4" t="str">
        <f>IF('DATA ENTRY'!CK855="","",IF('DATA ENTRY'!CK855="","",IF($D$4="All Post",'DATA ENTRY'!CK855,IF(AND($D$4='DATA ENTRY'!CK855),'DATA ENTRY'!CK855,""))))</f>
        <v/>
      </c>
      <c r="G856" s="3" t="str">
        <f>IF('DATA ENTRY'!CK855="","",IF('DATA ENTRY'!N855="","",IF($D$4="All Post",'DATA ENTRY'!N855,IF(AND($D$4='DATA ENTRY'!CK855),'DATA ENTRY'!N855,""))))</f>
        <v/>
      </c>
      <c r="H856" s="107" t="str">
        <f>IF('DATA ENTRY'!CK855="","",IF('DATA ENTRY'!O855="","",IF($D$4="All Post",'DATA ENTRY'!O855,IF(AND($D$4='DATA ENTRY'!CK855),'DATA ENTRY'!O855,""))))</f>
        <v/>
      </c>
      <c r="I856" s="3" t="str">
        <f>IF('DATA ENTRY'!CK855="","",IF('DATA ENTRY'!P855="","",IF($D$4="All Post",'DATA ENTRY'!P855,IF(AND($D$4='DATA ENTRY'!CK855),'DATA ENTRY'!P855,""))))</f>
        <v/>
      </c>
      <c r="J856" s="107" t="str">
        <f>IF('DATA ENTRY'!CK855="","",IF('DATA ENTRY'!Q855="","",IF($D$4="All Post",'DATA ENTRY'!Q855,IF(AND($D$4='DATA ENTRY'!CK855),'DATA ENTRY'!Q855,""))))</f>
        <v/>
      </c>
      <c r="K856" s="3" t="str">
        <f>IF('DATA ENTRY'!CK855="","",IF('DATA ENTRY'!R855="","",IF($D$4="All Post",'DATA ENTRY'!R855,IF(AND($D$4='DATA ENTRY'!CK855),'DATA ENTRY'!R855,""))))</f>
        <v/>
      </c>
      <c r="L856" s="3" t="str">
        <f>IF('DATA ENTRY'!CK855="","",IF('DATA ENTRY'!S855="","",IF($D$4="All Post",'DATA ENTRY'!S855,IF(AND($D$4='DATA ENTRY'!CK855),'DATA ENTRY'!S855,""))))</f>
        <v/>
      </c>
      <c r="M856" s="3" t="str">
        <f>IF('DATA ENTRY'!CK855="","",IF('DATA ENTRY'!E855="","",IF($D$4="All Post",'DATA ENTRY'!E855,IF(AND($D$4='DATA ENTRY'!CK855),'DATA ENTRY'!E855,""))))</f>
        <v/>
      </c>
      <c r="N856" s="3" t="str">
        <f>IF('DATA ENTRY'!CK855="","",IF('DATA ENTRY'!W855="","",IF($D$4="All Post",'DATA ENTRY'!W855,IF(AND($D$4='DATA ENTRY'!CK855),'DATA ENTRY'!W855,""))))</f>
        <v/>
      </c>
      <c r="O856" s="3" t="str">
        <f>IF('DATA ENTRY'!CK855="","",IF('DATA ENTRY'!X855="","",IF($D$4="All Post",'DATA ENTRY'!X855,IF(AND($D$4='DATA ENTRY'!CK855),'DATA ENTRY'!X855,""))))</f>
        <v/>
      </c>
      <c r="P856" s="3" t="str">
        <f>IF('DATA ENTRY'!CK855="","",IF('DATA ENTRY'!G855="","",IF($D$4="All Post",'DATA ENTRY'!G855,IF(AND($D$4='DATA ENTRY'!CK855),'DATA ENTRY'!G855,""))))</f>
        <v/>
      </c>
      <c r="S856">
        <f t="shared" si="211"/>
        <v>0</v>
      </c>
      <c r="T856" t="str">
        <f t="shared" si="212"/>
        <v/>
      </c>
      <c r="BZ856" t="str">
        <f t="shared" si="213"/>
        <v/>
      </c>
      <c r="CA856" t="str">
        <f t="shared" si="214"/>
        <v/>
      </c>
      <c r="CB856" s="224">
        <v>850</v>
      </c>
      <c r="CC856" s="3" t="str">
        <f>IF('DATA ENTRY'!CK855="","",IF('DATA ENTRY'!B855="","",IF(AND($CD$4='DATA ENTRY'!CK855,$CG$4='DATA ENTRY'!D855),'DATA ENTRY'!B855,"")))</f>
        <v/>
      </c>
      <c r="CD856" s="3" t="str">
        <f>IF('DATA ENTRY'!CK855="","",IF('DATA ENTRY'!C855="","",IF(AND($CD$4='DATA ENTRY'!CK855,$CG$4='DATA ENTRY'!D855),'DATA ENTRY'!C855,"")))</f>
        <v/>
      </c>
      <c r="CE856" s="4" t="str">
        <f>IF('DATA ENTRY'!CK855="","",IF('DATA ENTRY'!I855="","",IF(AND($CD$4='DATA ENTRY'!CK855,$CG$4='DATA ENTRY'!D855),'DATA ENTRY'!I855,"")))</f>
        <v/>
      </c>
      <c r="CF856" s="4" t="str">
        <f>IF('DATA ENTRY'!CK855="","",IF('DATA ENTRY'!CK855="","",IF(AND($CD$4='DATA ENTRY'!CK855,$CG$4='DATA ENTRY'!D855),'DATA ENTRY'!CK855,"")))</f>
        <v/>
      </c>
      <c r="CG856" s="3" t="str">
        <f>IF('DATA ENTRY'!CK855="","",IF('DATA ENTRY'!N855="","",IF(AND($CD$4='DATA ENTRY'!CK855,$CG$4='DATA ENTRY'!D855),'DATA ENTRY'!N855,"")))</f>
        <v/>
      </c>
      <c r="CH856" s="107" t="str">
        <f>IF('DATA ENTRY'!CK855="","",IF('DATA ENTRY'!O855="","",IF(AND($CD$4='DATA ENTRY'!CK855,$CG$4='DATA ENTRY'!D855),'DATA ENTRY'!O855,"")))</f>
        <v/>
      </c>
      <c r="CI856" s="3" t="str">
        <f>IF('DATA ENTRY'!CK855="","",IF('DATA ENTRY'!P855="","",IF(AND($CD$4='DATA ENTRY'!CK855,$CG$4='DATA ENTRY'!D855),'DATA ENTRY'!P855,"")))</f>
        <v/>
      </c>
      <c r="CJ856" s="107" t="str">
        <f>IF('DATA ENTRY'!CK855="","",IF('DATA ENTRY'!Q855="","",IF(AND($CD$4='DATA ENTRY'!CK855,$CG$4='DATA ENTRY'!D855),'DATA ENTRY'!Q855,"")))</f>
        <v/>
      </c>
      <c r="CK856" s="3" t="str">
        <f>IF('DATA ENTRY'!CK855="","",IF('DATA ENTRY'!R855="","",IF(AND($CD$4='DATA ENTRY'!CK855,$CG$4='DATA ENTRY'!D855),'DATA ENTRY'!R855,"")))</f>
        <v/>
      </c>
      <c r="CL856" s="3" t="str">
        <f>IF('DATA ENTRY'!CK855="","",IF('DATA ENTRY'!S855="","",IF(AND($CD$4='DATA ENTRY'!CK855,$CG$4='DATA ENTRY'!D855),'DATA ENTRY'!S855,"")))</f>
        <v/>
      </c>
      <c r="CM856" s="3" t="str">
        <f>IF('DATA ENTRY'!CK855="","",IF('DATA ENTRY'!E855="","",IF(AND($CD$4='DATA ENTRY'!CK855,$CG$4='DATA ENTRY'!D855),'DATA ENTRY'!E855,"")))</f>
        <v/>
      </c>
      <c r="CN856" s="3" t="str">
        <f>IF('DATA ENTRY'!CK855="","",IF('DATA ENTRY'!W855="","",IF(AND($CD$4='DATA ENTRY'!CK855,$CG$4='DATA ENTRY'!D855),'DATA ENTRY'!W855,"")))</f>
        <v/>
      </c>
      <c r="CO856" s="3" t="str">
        <f>IF('DATA ENTRY'!CK855="","",IF('DATA ENTRY'!X855="","",IF(AND($CD$4='DATA ENTRY'!CK855,$CG$4='DATA ENTRY'!D855),'DATA ENTRY'!X855,"")))</f>
        <v/>
      </c>
      <c r="CP856" s="108" t="str">
        <f t="shared" si="215"/>
        <v/>
      </c>
      <c r="CQ856" s="108" t="str">
        <f>IF('DATA ENTRY'!CK855="","",IF('DATA ENTRY'!G855="","",IF(AND($CD$4='DATA ENTRY'!CK855,$CG$4='DATA ENTRY'!D855),'DATA ENTRY'!G855,"")))</f>
        <v/>
      </c>
      <c r="CR856" s="230" t="str">
        <f>IF('DATA ENTRY'!CK855="","",IF('DATA ENTRY'!D855="","",IF(AND($CD$4='DATA ENTRY'!CK855,$CG$4='DATA ENTRY'!D855),'DATA ENTRY'!D855,"")))</f>
        <v/>
      </c>
      <c r="CS856">
        <f t="shared" si="216"/>
        <v>0</v>
      </c>
      <c r="CT856">
        <f t="shared" si="217"/>
        <v>0</v>
      </c>
      <c r="CV856" s="139"/>
      <c r="CX856">
        <f t="shared" si="218"/>
        <v>0</v>
      </c>
      <c r="DB856" t="str">
        <f t="shared" si="225"/>
        <v/>
      </c>
      <c r="DC856" t="str">
        <f t="shared" si="226"/>
        <v/>
      </c>
      <c r="DD856" s="224">
        <v>850</v>
      </c>
      <c r="DE856" s="3" t="str">
        <f>IF('DATA ENTRY'!CK855="","",IF('DATA ENTRY'!B855="","",IF(AND($DF$4='DATA ENTRY'!D855),'DATA ENTRY'!B855,"")))</f>
        <v/>
      </c>
      <c r="DF856" s="3" t="str">
        <f>IF('DATA ENTRY'!CK855="","",IF('DATA ENTRY'!C855="","",IF(AND($DF$4='DATA ENTRY'!D855),'DATA ENTRY'!C855,"")))</f>
        <v/>
      </c>
      <c r="DG856" s="4" t="str">
        <f>IF('DATA ENTRY'!CK855="","",IF('DATA ENTRY'!I855="","",IF(AND($DF$4='DATA ENTRY'!D855),'DATA ENTRY'!I855,"")))</f>
        <v/>
      </c>
      <c r="DH856" s="4" t="str">
        <f>IF('DATA ENTRY'!CK855="","",IF('DATA ENTRY'!CK855="","",IF(AND($DF$4='DATA ENTRY'!D855),'DATA ENTRY'!CK855,"")))</f>
        <v/>
      </c>
      <c r="DI856" s="3" t="str">
        <f>IF('DATA ENTRY'!CK855="","",IF('DATA ENTRY'!N855="","",IF(AND($DF$4='DATA ENTRY'!D855),'DATA ENTRY'!N855,"")))</f>
        <v/>
      </c>
      <c r="DJ856" s="107" t="str">
        <f>IF('DATA ENTRY'!CK855="","",IF('DATA ENTRY'!O855="","",IF(AND($DF$4='DATA ENTRY'!D855),'DATA ENTRY'!O855,"")))</f>
        <v/>
      </c>
      <c r="DK856" s="3" t="str">
        <f>IF('DATA ENTRY'!CK855="","",IF('DATA ENTRY'!P855="","",IF(AND($DF$4='DATA ENTRY'!D855),'DATA ENTRY'!P855,"")))</f>
        <v/>
      </c>
      <c r="DL856" s="107" t="str">
        <f>IF('DATA ENTRY'!CK855="","",IF('DATA ENTRY'!Q855="","",IF(AND($DF$4='DATA ENTRY'!D855),'DATA ENTRY'!Q855,"")))</f>
        <v/>
      </c>
      <c r="DM856" s="3" t="str">
        <f>IF('DATA ENTRY'!CK855="","",IF('DATA ENTRY'!R855="","",IF(AND($DF$4='DATA ENTRY'!D855),'DATA ENTRY'!R855,"")))</f>
        <v/>
      </c>
      <c r="DN856" s="107" t="str">
        <f>IF('DATA ENTRY'!CK855="","",IF('DATA ENTRY'!S855="","",IF(AND($DF$4='DATA ENTRY'!D855),'DATA ENTRY'!S855,"")))</f>
        <v/>
      </c>
      <c r="DO856" s="3" t="str">
        <f>IF('DATA ENTRY'!CK855="","",IF('DATA ENTRY'!E855="","",IF(AND($DF$4='DATA ENTRY'!D855),'DATA ENTRY'!E855,"")))</f>
        <v/>
      </c>
      <c r="DP856" s="3" t="str">
        <f>IF('DATA ENTRY'!CK855="","",IF('DATA ENTRY'!D855="","",IF(AND($DF$4='DATA ENTRY'!D855),'DATA ENTRY'!D855,"")))</f>
        <v/>
      </c>
      <c r="DQ856" s="3" t="str">
        <f>IF('DATA ENTRY'!CK855="","",IF('DATA ENTRY'!W855="","",IF(AND($DF$4='DATA ENTRY'!D855),'DATA ENTRY'!W855,"")))</f>
        <v/>
      </c>
      <c r="DR856" s="3" t="str">
        <f>IF('DATA ENTRY'!CK855="","",IF('DATA ENTRY'!X855="","",IF(AND($DF$4='DATA ENTRY'!D855),'DATA ENTRY'!X855,"")))</f>
        <v/>
      </c>
      <c r="DS856" s="108" t="str">
        <f t="shared" si="219"/>
        <v/>
      </c>
      <c r="DT856" s="108" t="str">
        <f>IF('DATA ENTRY'!CK855="","",IF('DATA ENTRY'!D855="","",IF(AND($DF$4='DATA ENTRY'!D855),'DATA ENTRY'!G855,"")))</f>
        <v/>
      </c>
      <c r="DY856">
        <f t="shared" si="220"/>
        <v>0</v>
      </c>
      <c r="EB856" t="str">
        <f t="shared" si="221"/>
        <v/>
      </c>
      <c r="EC856" t="str">
        <f t="shared" si="222"/>
        <v/>
      </c>
      <c r="ED856" s="224">
        <v>850</v>
      </c>
      <c r="EE856" s="3" t="str">
        <f>IF('DATA ENTRY'!CK855="","",IF('DATA ENTRY'!B855="","",IF(AND($EF$4='DATA ENTRY'!G855,$EH$4='DATA ENTRY'!F855),'DATA ENTRY'!B855,"")))</f>
        <v/>
      </c>
      <c r="EF856" s="3" t="str">
        <f>IF('DATA ENTRY'!CK855="","",IF('DATA ENTRY'!C855="","",IF(AND($EF$4='DATA ENTRY'!G855,$EH$4='DATA ENTRY'!F855),'DATA ENTRY'!C855,"")))</f>
        <v/>
      </c>
      <c r="EG856" s="4" t="str">
        <f>IF('DATA ENTRY'!CK855="","",IF('DATA ENTRY'!I855="","",IF(AND($EF$4='DATA ENTRY'!G855,$EH$4='DATA ENTRY'!F855),'DATA ENTRY'!I855,"")))</f>
        <v/>
      </c>
      <c r="EH856" s="4" t="str">
        <f>IF('DATA ENTRY'!CK855="","",IF('DATA ENTRY'!CK855="","",IF(AND($EF$4='DATA ENTRY'!G855,$EH$4='DATA ENTRY'!F855),'DATA ENTRY'!CK855,"")))</f>
        <v/>
      </c>
      <c r="EI856" s="3" t="str">
        <f>IF('DATA ENTRY'!CK855="","",IF('DATA ENTRY'!N855="","",IF(AND($EF$4='DATA ENTRY'!G855,$EH$4='DATA ENTRY'!F855),'DATA ENTRY'!N855,"")))</f>
        <v/>
      </c>
      <c r="EJ856" s="107" t="str">
        <f>IF('DATA ENTRY'!CK855="","",IF('DATA ENTRY'!O855="","",IF(AND($EF$4='DATA ENTRY'!G855,$EH$4='DATA ENTRY'!F855),'DATA ENTRY'!O855,"")))</f>
        <v/>
      </c>
      <c r="EK856" s="3" t="str">
        <f>IF('DATA ENTRY'!CK855="","",IF('DATA ENTRY'!P855="","",IF(AND($EF$4='DATA ENTRY'!G855,$EH$4='DATA ENTRY'!F855),'DATA ENTRY'!P855,"")))</f>
        <v/>
      </c>
      <c r="EL856" s="107" t="str">
        <f>IF('DATA ENTRY'!CK855="","",IF('DATA ENTRY'!Q855="","",IF(AND($EF$4='DATA ENTRY'!G855,$EH$4='DATA ENTRY'!F855),'DATA ENTRY'!Q855,"")))</f>
        <v/>
      </c>
      <c r="EM856" s="3" t="str">
        <f>IF('DATA ENTRY'!CK855="","",IF('DATA ENTRY'!R855="","",IF(AND($EF$4='DATA ENTRY'!G855,$EH$4='DATA ENTRY'!F855),'DATA ENTRY'!R855,"")))</f>
        <v/>
      </c>
      <c r="EN856" s="107" t="str">
        <f>IF('DATA ENTRY'!CK855="","",IF('DATA ENTRY'!S855="","",IF(AND($EF$4='DATA ENTRY'!G855,$EH$4='DATA ENTRY'!F855),'DATA ENTRY'!S855,"")))</f>
        <v/>
      </c>
      <c r="EO856" s="3" t="str">
        <f>IF('DATA ENTRY'!CK855="","",IF('DATA ENTRY'!E855="","",IF(AND($EF$4='DATA ENTRY'!G855,$EH$4='DATA ENTRY'!F855),'DATA ENTRY'!E855,"")))</f>
        <v/>
      </c>
      <c r="EP856" s="3" t="str">
        <f>IF('DATA ENTRY'!CK855="","",IF('DATA ENTRY'!D855="","",IF(AND($EF$4='DATA ENTRY'!G855,$EH$4='DATA ENTRY'!F855),'DATA ENTRY'!D855,"")))</f>
        <v/>
      </c>
      <c r="EQ856" s="3" t="str">
        <f>IF('DATA ENTRY'!CK855="","",IF('DATA ENTRY'!W855="","",IF(AND($EF$4='DATA ENTRY'!G855,$EH$4='DATA ENTRY'!F855),'DATA ENTRY'!W855,"")))</f>
        <v/>
      </c>
      <c r="ER856" s="3" t="str">
        <f>IF('DATA ENTRY'!CK855="","",IF('DATA ENTRY'!X855="","",IF(AND($EF$4='DATA ENTRY'!G855,$EH$4='DATA ENTRY'!F855),'DATA ENTRY'!X855,"")))</f>
        <v/>
      </c>
      <c r="ES856" s="108" t="str">
        <f t="shared" si="223"/>
        <v/>
      </c>
      <c r="ET856" s="108" t="str">
        <f>IF('DATA ENTRY'!CK855="","",IF('DATA ENTRY'!D855="","",IF(AND($EF$4='DATA ENTRY'!G855,$EH$4='DATA ENTRY'!F855),'DATA ENTRY'!G855,"")))</f>
        <v/>
      </c>
      <c r="EY856">
        <f t="shared" si="224"/>
        <v>0</v>
      </c>
    </row>
    <row r="857" spans="1:155">
      <c r="A857" t="str">
        <f>IF(S857=0,"",1+(MAX($A$7:A856)))</f>
        <v/>
      </c>
      <c r="B857" s="224">
        <v>851</v>
      </c>
      <c r="C857" s="3" t="str">
        <f>IF('DATA ENTRY'!CK856="","",IF('DATA ENTRY'!B856="","",IF($D$4="All Post",'DATA ENTRY'!B856,IF(AND($D$4='DATA ENTRY'!CK856),'DATA ENTRY'!B856,""))))</f>
        <v/>
      </c>
      <c r="D857" s="3" t="str">
        <f>IF('DATA ENTRY'!CK856="","",IF('DATA ENTRY'!C856="","",IF($D$4="All Post",'DATA ENTRY'!C856,IF(AND($D$4='DATA ENTRY'!CK856),'DATA ENTRY'!C856,""))))</f>
        <v/>
      </c>
      <c r="E857" s="4" t="str">
        <f>IF('DATA ENTRY'!CK856="","",IF('DATA ENTRY'!I856="","",IF($D$4="All Post",'DATA ENTRY'!I856,IF(AND($D$4='DATA ENTRY'!CK856),'DATA ENTRY'!I856,""))))</f>
        <v/>
      </c>
      <c r="F857" s="4" t="str">
        <f>IF('DATA ENTRY'!CK856="","",IF('DATA ENTRY'!CK856="","",IF($D$4="All Post",'DATA ENTRY'!CK856,IF(AND($D$4='DATA ENTRY'!CK856),'DATA ENTRY'!CK856,""))))</f>
        <v/>
      </c>
      <c r="G857" s="3" t="str">
        <f>IF('DATA ENTRY'!CK856="","",IF('DATA ENTRY'!N856="","",IF($D$4="All Post",'DATA ENTRY'!N856,IF(AND($D$4='DATA ENTRY'!CK856),'DATA ENTRY'!N856,""))))</f>
        <v/>
      </c>
      <c r="H857" s="107" t="str">
        <f>IF('DATA ENTRY'!CK856="","",IF('DATA ENTRY'!O856="","",IF($D$4="All Post",'DATA ENTRY'!O856,IF(AND($D$4='DATA ENTRY'!CK856),'DATA ENTRY'!O856,""))))</f>
        <v/>
      </c>
      <c r="I857" s="3" t="str">
        <f>IF('DATA ENTRY'!CK856="","",IF('DATA ENTRY'!P856="","",IF($D$4="All Post",'DATA ENTRY'!P856,IF(AND($D$4='DATA ENTRY'!CK856),'DATA ENTRY'!P856,""))))</f>
        <v/>
      </c>
      <c r="J857" s="107" t="str">
        <f>IF('DATA ENTRY'!CK856="","",IF('DATA ENTRY'!Q856="","",IF($D$4="All Post",'DATA ENTRY'!Q856,IF(AND($D$4='DATA ENTRY'!CK856),'DATA ENTRY'!Q856,""))))</f>
        <v/>
      </c>
      <c r="K857" s="3" t="str">
        <f>IF('DATA ENTRY'!CK856="","",IF('DATA ENTRY'!R856="","",IF($D$4="All Post",'DATA ENTRY'!R856,IF(AND($D$4='DATA ENTRY'!CK856),'DATA ENTRY'!R856,""))))</f>
        <v/>
      </c>
      <c r="L857" s="3" t="str">
        <f>IF('DATA ENTRY'!CK856="","",IF('DATA ENTRY'!S856="","",IF($D$4="All Post",'DATA ENTRY'!S856,IF(AND($D$4='DATA ENTRY'!CK856),'DATA ENTRY'!S856,""))))</f>
        <v/>
      </c>
      <c r="M857" s="3" t="str">
        <f>IF('DATA ENTRY'!CK856="","",IF('DATA ENTRY'!E856="","",IF($D$4="All Post",'DATA ENTRY'!E856,IF(AND($D$4='DATA ENTRY'!CK856),'DATA ENTRY'!E856,""))))</f>
        <v/>
      </c>
      <c r="N857" s="3" t="str">
        <f>IF('DATA ENTRY'!CK856="","",IF('DATA ENTRY'!W856="","",IF($D$4="All Post",'DATA ENTRY'!W856,IF(AND($D$4='DATA ENTRY'!CK856),'DATA ENTRY'!W856,""))))</f>
        <v/>
      </c>
      <c r="O857" s="3" t="str">
        <f>IF('DATA ENTRY'!CK856="","",IF('DATA ENTRY'!X856="","",IF($D$4="All Post",'DATA ENTRY'!X856,IF(AND($D$4='DATA ENTRY'!CK856),'DATA ENTRY'!X856,""))))</f>
        <v/>
      </c>
      <c r="P857" s="3" t="str">
        <f>IF('DATA ENTRY'!CK856="","",IF('DATA ENTRY'!G856="","",IF($D$4="All Post",'DATA ENTRY'!G856,IF(AND($D$4='DATA ENTRY'!CK856),'DATA ENTRY'!G856,""))))</f>
        <v/>
      </c>
      <c r="S857">
        <f t="shared" si="211"/>
        <v>0</v>
      </c>
      <c r="T857" t="str">
        <f t="shared" si="212"/>
        <v/>
      </c>
      <c r="BZ857" t="str">
        <f t="shared" si="213"/>
        <v/>
      </c>
      <c r="CA857" t="str">
        <f t="shared" si="214"/>
        <v/>
      </c>
      <c r="CB857" s="224">
        <v>851</v>
      </c>
      <c r="CC857" s="3" t="str">
        <f>IF('DATA ENTRY'!CK856="","",IF('DATA ENTRY'!B856="","",IF(AND($CD$4='DATA ENTRY'!CK856,$CG$4='DATA ENTRY'!D856),'DATA ENTRY'!B856,"")))</f>
        <v/>
      </c>
      <c r="CD857" s="3" t="str">
        <f>IF('DATA ENTRY'!CK856="","",IF('DATA ENTRY'!C856="","",IF(AND($CD$4='DATA ENTRY'!CK856,$CG$4='DATA ENTRY'!D856),'DATA ENTRY'!C856,"")))</f>
        <v/>
      </c>
      <c r="CE857" s="4" t="str">
        <f>IF('DATA ENTRY'!CK856="","",IF('DATA ENTRY'!I856="","",IF(AND($CD$4='DATA ENTRY'!CK856,$CG$4='DATA ENTRY'!D856),'DATA ENTRY'!I856,"")))</f>
        <v/>
      </c>
      <c r="CF857" s="4" t="str">
        <f>IF('DATA ENTRY'!CK856="","",IF('DATA ENTRY'!CK856="","",IF(AND($CD$4='DATA ENTRY'!CK856,$CG$4='DATA ENTRY'!D856),'DATA ENTRY'!CK856,"")))</f>
        <v/>
      </c>
      <c r="CG857" s="3" t="str">
        <f>IF('DATA ENTRY'!CK856="","",IF('DATA ENTRY'!N856="","",IF(AND($CD$4='DATA ENTRY'!CK856,$CG$4='DATA ENTRY'!D856),'DATA ENTRY'!N856,"")))</f>
        <v/>
      </c>
      <c r="CH857" s="107" t="str">
        <f>IF('DATA ENTRY'!CK856="","",IF('DATA ENTRY'!O856="","",IF(AND($CD$4='DATA ENTRY'!CK856,$CG$4='DATA ENTRY'!D856),'DATA ENTRY'!O856,"")))</f>
        <v/>
      </c>
      <c r="CI857" s="3" t="str">
        <f>IF('DATA ENTRY'!CK856="","",IF('DATA ENTRY'!P856="","",IF(AND($CD$4='DATA ENTRY'!CK856,$CG$4='DATA ENTRY'!D856),'DATA ENTRY'!P856,"")))</f>
        <v/>
      </c>
      <c r="CJ857" s="107" t="str">
        <f>IF('DATA ENTRY'!CK856="","",IF('DATA ENTRY'!Q856="","",IF(AND($CD$4='DATA ENTRY'!CK856,$CG$4='DATA ENTRY'!D856),'DATA ENTRY'!Q856,"")))</f>
        <v/>
      </c>
      <c r="CK857" s="3" t="str">
        <f>IF('DATA ENTRY'!CK856="","",IF('DATA ENTRY'!R856="","",IF(AND($CD$4='DATA ENTRY'!CK856,$CG$4='DATA ENTRY'!D856),'DATA ENTRY'!R856,"")))</f>
        <v/>
      </c>
      <c r="CL857" s="3" t="str">
        <f>IF('DATA ENTRY'!CK856="","",IF('DATA ENTRY'!S856="","",IF(AND($CD$4='DATA ENTRY'!CK856,$CG$4='DATA ENTRY'!D856),'DATA ENTRY'!S856,"")))</f>
        <v/>
      </c>
      <c r="CM857" s="3" t="str">
        <f>IF('DATA ENTRY'!CK856="","",IF('DATA ENTRY'!E856="","",IF(AND($CD$4='DATA ENTRY'!CK856,$CG$4='DATA ENTRY'!D856),'DATA ENTRY'!E856,"")))</f>
        <v/>
      </c>
      <c r="CN857" s="3" t="str">
        <f>IF('DATA ENTRY'!CK856="","",IF('DATA ENTRY'!W856="","",IF(AND($CD$4='DATA ENTRY'!CK856,$CG$4='DATA ENTRY'!D856),'DATA ENTRY'!W856,"")))</f>
        <v/>
      </c>
      <c r="CO857" s="3" t="str">
        <f>IF('DATA ENTRY'!CK856="","",IF('DATA ENTRY'!X856="","",IF(AND($CD$4='DATA ENTRY'!CK856,$CG$4='DATA ENTRY'!D856),'DATA ENTRY'!X856,"")))</f>
        <v/>
      </c>
      <c r="CP857" s="108" t="str">
        <f t="shared" si="215"/>
        <v/>
      </c>
      <c r="CQ857" s="108" t="str">
        <f>IF('DATA ENTRY'!CK856="","",IF('DATA ENTRY'!G856="","",IF(AND($CD$4='DATA ENTRY'!CK856,$CG$4='DATA ENTRY'!D856),'DATA ENTRY'!G856,"")))</f>
        <v/>
      </c>
      <c r="CR857" s="230" t="str">
        <f>IF('DATA ENTRY'!CK856="","",IF('DATA ENTRY'!D856="","",IF(AND($CD$4='DATA ENTRY'!CK856,$CG$4='DATA ENTRY'!D856),'DATA ENTRY'!D856,"")))</f>
        <v/>
      </c>
      <c r="CS857">
        <f t="shared" si="216"/>
        <v>0</v>
      </c>
      <c r="CT857">
        <f t="shared" si="217"/>
        <v>0</v>
      </c>
      <c r="CV857" s="139"/>
      <c r="CX857">
        <f t="shared" si="218"/>
        <v>0</v>
      </c>
      <c r="DB857" t="str">
        <f t="shared" si="225"/>
        <v/>
      </c>
      <c r="DC857" t="str">
        <f t="shared" si="226"/>
        <v/>
      </c>
      <c r="DD857" s="224">
        <v>851</v>
      </c>
      <c r="DE857" s="3" t="str">
        <f>IF('DATA ENTRY'!CK856="","",IF('DATA ENTRY'!B856="","",IF(AND($DF$4='DATA ENTRY'!D856),'DATA ENTRY'!B856,"")))</f>
        <v/>
      </c>
      <c r="DF857" s="3" t="str">
        <f>IF('DATA ENTRY'!CK856="","",IF('DATA ENTRY'!C856="","",IF(AND($DF$4='DATA ENTRY'!D856),'DATA ENTRY'!C856,"")))</f>
        <v/>
      </c>
      <c r="DG857" s="4" t="str">
        <f>IF('DATA ENTRY'!CK856="","",IF('DATA ENTRY'!I856="","",IF(AND($DF$4='DATA ENTRY'!D856),'DATA ENTRY'!I856,"")))</f>
        <v/>
      </c>
      <c r="DH857" s="4" t="str">
        <f>IF('DATA ENTRY'!CK856="","",IF('DATA ENTRY'!CK856="","",IF(AND($DF$4='DATA ENTRY'!D856),'DATA ENTRY'!CK856,"")))</f>
        <v/>
      </c>
      <c r="DI857" s="3" t="str">
        <f>IF('DATA ENTRY'!CK856="","",IF('DATA ENTRY'!N856="","",IF(AND($DF$4='DATA ENTRY'!D856),'DATA ENTRY'!N856,"")))</f>
        <v/>
      </c>
      <c r="DJ857" s="107" t="str">
        <f>IF('DATA ENTRY'!CK856="","",IF('DATA ENTRY'!O856="","",IF(AND($DF$4='DATA ENTRY'!D856),'DATA ENTRY'!O856,"")))</f>
        <v/>
      </c>
      <c r="DK857" s="3" t="str">
        <f>IF('DATA ENTRY'!CK856="","",IF('DATA ENTRY'!P856="","",IF(AND($DF$4='DATA ENTRY'!D856),'DATA ENTRY'!P856,"")))</f>
        <v/>
      </c>
      <c r="DL857" s="107" t="str">
        <f>IF('DATA ENTRY'!CK856="","",IF('DATA ENTRY'!Q856="","",IF(AND($DF$4='DATA ENTRY'!D856),'DATA ENTRY'!Q856,"")))</f>
        <v/>
      </c>
      <c r="DM857" s="3" t="str">
        <f>IF('DATA ENTRY'!CK856="","",IF('DATA ENTRY'!R856="","",IF(AND($DF$4='DATA ENTRY'!D856),'DATA ENTRY'!R856,"")))</f>
        <v/>
      </c>
      <c r="DN857" s="107" t="str">
        <f>IF('DATA ENTRY'!CK856="","",IF('DATA ENTRY'!S856="","",IF(AND($DF$4='DATA ENTRY'!D856),'DATA ENTRY'!S856,"")))</f>
        <v/>
      </c>
      <c r="DO857" s="3" t="str">
        <f>IF('DATA ENTRY'!CK856="","",IF('DATA ENTRY'!E856="","",IF(AND($DF$4='DATA ENTRY'!D856),'DATA ENTRY'!E856,"")))</f>
        <v/>
      </c>
      <c r="DP857" s="3" t="str">
        <f>IF('DATA ENTRY'!CK856="","",IF('DATA ENTRY'!D856="","",IF(AND($DF$4='DATA ENTRY'!D856),'DATA ENTRY'!D856,"")))</f>
        <v/>
      </c>
      <c r="DQ857" s="3" t="str">
        <f>IF('DATA ENTRY'!CK856="","",IF('DATA ENTRY'!W856="","",IF(AND($DF$4='DATA ENTRY'!D856),'DATA ENTRY'!W856,"")))</f>
        <v/>
      </c>
      <c r="DR857" s="3" t="str">
        <f>IF('DATA ENTRY'!CK856="","",IF('DATA ENTRY'!X856="","",IF(AND($DF$4='DATA ENTRY'!D856),'DATA ENTRY'!X856,"")))</f>
        <v/>
      </c>
      <c r="DS857" s="108" t="str">
        <f t="shared" si="219"/>
        <v/>
      </c>
      <c r="DT857" s="108" t="str">
        <f>IF('DATA ENTRY'!CK856="","",IF('DATA ENTRY'!D856="","",IF(AND($DF$4='DATA ENTRY'!D856),'DATA ENTRY'!G856,"")))</f>
        <v/>
      </c>
      <c r="DY857">
        <f t="shared" si="220"/>
        <v>0</v>
      </c>
      <c r="EB857" t="str">
        <f t="shared" si="221"/>
        <v/>
      </c>
      <c r="EC857" t="str">
        <f t="shared" si="222"/>
        <v/>
      </c>
      <c r="ED857" s="224">
        <v>851</v>
      </c>
      <c r="EE857" s="3" t="str">
        <f>IF('DATA ENTRY'!CK856="","",IF('DATA ENTRY'!B856="","",IF(AND($EF$4='DATA ENTRY'!G856,$EH$4='DATA ENTRY'!F856),'DATA ENTRY'!B856,"")))</f>
        <v/>
      </c>
      <c r="EF857" s="3" t="str">
        <f>IF('DATA ENTRY'!CK856="","",IF('DATA ENTRY'!C856="","",IF(AND($EF$4='DATA ENTRY'!G856,$EH$4='DATA ENTRY'!F856),'DATA ENTRY'!C856,"")))</f>
        <v/>
      </c>
      <c r="EG857" s="4" t="str">
        <f>IF('DATA ENTRY'!CK856="","",IF('DATA ENTRY'!I856="","",IF(AND($EF$4='DATA ENTRY'!G856,$EH$4='DATA ENTRY'!F856),'DATA ENTRY'!I856,"")))</f>
        <v/>
      </c>
      <c r="EH857" s="4" t="str">
        <f>IF('DATA ENTRY'!CK856="","",IF('DATA ENTRY'!CK856="","",IF(AND($EF$4='DATA ENTRY'!G856,$EH$4='DATA ENTRY'!F856),'DATA ENTRY'!CK856,"")))</f>
        <v/>
      </c>
      <c r="EI857" s="3" t="str">
        <f>IF('DATA ENTRY'!CK856="","",IF('DATA ENTRY'!N856="","",IF(AND($EF$4='DATA ENTRY'!G856,$EH$4='DATA ENTRY'!F856),'DATA ENTRY'!N856,"")))</f>
        <v/>
      </c>
      <c r="EJ857" s="107" t="str">
        <f>IF('DATA ENTRY'!CK856="","",IF('DATA ENTRY'!O856="","",IF(AND($EF$4='DATA ENTRY'!G856,$EH$4='DATA ENTRY'!F856),'DATA ENTRY'!O856,"")))</f>
        <v/>
      </c>
      <c r="EK857" s="3" t="str">
        <f>IF('DATA ENTRY'!CK856="","",IF('DATA ENTRY'!P856="","",IF(AND($EF$4='DATA ENTRY'!G856,$EH$4='DATA ENTRY'!F856),'DATA ENTRY'!P856,"")))</f>
        <v/>
      </c>
      <c r="EL857" s="107" t="str">
        <f>IF('DATA ENTRY'!CK856="","",IF('DATA ENTRY'!Q856="","",IF(AND($EF$4='DATA ENTRY'!G856,$EH$4='DATA ENTRY'!F856),'DATA ENTRY'!Q856,"")))</f>
        <v/>
      </c>
      <c r="EM857" s="3" t="str">
        <f>IF('DATA ENTRY'!CK856="","",IF('DATA ENTRY'!R856="","",IF(AND($EF$4='DATA ENTRY'!G856,$EH$4='DATA ENTRY'!F856),'DATA ENTRY'!R856,"")))</f>
        <v/>
      </c>
      <c r="EN857" s="107" t="str">
        <f>IF('DATA ENTRY'!CK856="","",IF('DATA ENTRY'!S856="","",IF(AND($EF$4='DATA ENTRY'!G856,$EH$4='DATA ENTRY'!F856),'DATA ENTRY'!S856,"")))</f>
        <v/>
      </c>
      <c r="EO857" s="3" t="str">
        <f>IF('DATA ENTRY'!CK856="","",IF('DATA ENTRY'!E856="","",IF(AND($EF$4='DATA ENTRY'!G856,$EH$4='DATA ENTRY'!F856),'DATA ENTRY'!E856,"")))</f>
        <v/>
      </c>
      <c r="EP857" s="3" t="str">
        <f>IF('DATA ENTRY'!CK856="","",IF('DATA ENTRY'!D856="","",IF(AND($EF$4='DATA ENTRY'!G856,$EH$4='DATA ENTRY'!F856),'DATA ENTRY'!D856,"")))</f>
        <v/>
      </c>
      <c r="EQ857" s="3" t="str">
        <f>IF('DATA ENTRY'!CK856="","",IF('DATA ENTRY'!W856="","",IF(AND($EF$4='DATA ENTRY'!G856,$EH$4='DATA ENTRY'!F856),'DATA ENTRY'!W856,"")))</f>
        <v/>
      </c>
      <c r="ER857" s="3" t="str">
        <f>IF('DATA ENTRY'!CK856="","",IF('DATA ENTRY'!X856="","",IF(AND($EF$4='DATA ENTRY'!G856,$EH$4='DATA ENTRY'!F856),'DATA ENTRY'!X856,"")))</f>
        <v/>
      </c>
      <c r="ES857" s="108" t="str">
        <f t="shared" si="223"/>
        <v/>
      </c>
      <c r="ET857" s="108" t="str">
        <f>IF('DATA ENTRY'!CK856="","",IF('DATA ENTRY'!D856="","",IF(AND($EF$4='DATA ENTRY'!G856,$EH$4='DATA ENTRY'!F856),'DATA ENTRY'!G856,"")))</f>
        <v/>
      </c>
      <c r="EY857">
        <f t="shared" si="224"/>
        <v>0</v>
      </c>
    </row>
    <row r="858" spans="1:155">
      <c r="A858" t="str">
        <f>IF(S858=0,"",1+(MAX($A$7:A857)))</f>
        <v/>
      </c>
      <c r="B858" s="224">
        <v>852</v>
      </c>
      <c r="C858" s="3" t="str">
        <f>IF('DATA ENTRY'!CK857="","",IF('DATA ENTRY'!B857="","",IF($D$4="All Post",'DATA ENTRY'!B857,IF(AND($D$4='DATA ENTRY'!CK857),'DATA ENTRY'!B857,""))))</f>
        <v/>
      </c>
      <c r="D858" s="3" t="str">
        <f>IF('DATA ENTRY'!CK857="","",IF('DATA ENTRY'!C857="","",IF($D$4="All Post",'DATA ENTRY'!C857,IF(AND($D$4='DATA ENTRY'!CK857),'DATA ENTRY'!C857,""))))</f>
        <v/>
      </c>
      <c r="E858" s="4" t="str">
        <f>IF('DATA ENTRY'!CK857="","",IF('DATA ENTRY'!I857="","",IF($D$4="All Post",'DATA ENTRY'!I857,IF(AND($D$4='DATA ENTRY'!CK857),'DATA ENTRY'!I857,""))))</f>
        <v/>
      </c>
      <c r="F858" s="4" t="str">
        <f>IF('DATA ENTRY'!CK857="","",IF('DATA ENTRY'!CK857="","",IF($D$4="All Post",'DATA ENTRY'!CK857,IF(AND($D$4='DATA ENTRY'!CK857),'DATA ENTRY'!CK857,""))))</f>
        <v/>
      </c>
      <c r="G858" s="3" t="str">
        <f>IF('DATA ENTRY'!CK857="","",IF('DATA ENTRY'!N857="","",IF($D$4="All Post",'DATA ENTRY'!N857,IF(AND($D$4='DATA ENTRY'!CK857),'DATA ENTRY'!N857,""))))</f>
        <v/>
      </c>
      <c r="H858" s="107" t="str">
        <f>IF('DATA ENTRY'!CK857="","",IF('DATA ENTRY'!O857="","",IF($D$4="All Post",'DATA ENTRY'!O857,IF(AND($D$4='DATA ENTRY'!CK857),'DATA ENTRY'!O857,""))))</f>
        <v/>
      </c>
      <c r="I858" s="3" t="str">
        <f>IF('DATA ENTRY'!CK857="","",IF('DATA ENTRY'!P857="","",IF($D$4="All Post",'DATA ENTRY'!P857,IF(AND($D$4='DATA ENTRY'!CK857),'DATA ENTRY'!P857,""))))</f>
        <v/>
      </c>
      <c r="J858" s="107" t="str">
        <f>IF('DATA ENTRY'!CK857="","",IF('DATA ENTRY'!Q857="","",IF($D$4="All Post",'DATA ENTRY'!Q857,IF(AND($D$4='DATA ENTRY'!CK857),'DATA ENTRY'!Q857,""))))</f>
        <v/>
      </c>
      <c r="K858" s="3" t="str">
        <f>IF('DATA ENTRY'!CK857="","",IF('DATA ENTRY'!R857="","",IF($D$4="All Post",'DATA ENTRY'!R857,IF(AND($D$4='DATA ENTRY'!CK857),'DATA ENTRY'!R857,""))))</f>
        <v/>
      </c>
      <c r="L858" s="3" t="str">
        <f>IF('DATA ENTRY'!CK857="","",IF('DATA ENTRY'!S857="","",IF($D$4="All Post",'DATA ENTRY'!S857,IF(AND($D$4='DATA ENTRY'!CK857),'DATA ENTRY'!S857,""))))</f>
        <v/>
      </c>
      <c r="M858" s="3" t="str">
        <f>IF('DATA ENTRY'!CK857="","",IF('DATA ENTRY'!E857="","",IF($D$4="All Post",'DATA ENTRY'!E857,IF(AND($D$4='DATA ENTRY'!CK857),'DATA ENTRY'!E857,""))))</f>
        <v/>
      </c>
      <c r="N858" s="3" t="str">
        <f>IF('DATA ENTRY'!CK857="","",IF('DATA ENTRY'!W857="","",IF($D$4="All Post",'DATA ENTRY'!W857,IF(AND($D$4='DATA ENTRY'!CK857),'DATA ENTRY'!W857,""))))</f>
        <v/>
      </c>
      <c r="O858" s="3" t="str">
        <f>IF('DATA ENTRY'!CK857="","",IF('DATA ENTRY'!X857="","",IF($D$4="All Post",'DATA ENTRY'!X857,IF(AND($D$4='DATA ENTRY'!CK857),'DATA ENTRY'!X857,""))))</f>
        <v/>
      </c>
      <c r="P858" s="3" t="str">
        <f>IF('DATA ENTRY'!CK857="","",IF('DATA ENTRY'!G857="","",IF($D$4="All Post",'DATA ENTRY'!G857,IF(AND($D$4='DATA ENTRY'!CK857),'DATA ENTRY'!G857,""))))</f>
        <v/>
      </c>
      <c r="S858">
        <f t="shared" si="211"/>
        <v>0</v>
      </c>
      <c r="T858" t="str">
        <f t="shared" si="212"/>
        <v/>
      </c>
      <c r="BZ858" t="str">
        <f t="shared" si="213"/>
        <v/>
      </c>
      <c r="CA858" t="str">
        <f t="shared" si="214"/>
        <v/>
      </c>
      <c r="CB858" s="224">
        <v>852</v>
      </c>
      <c r="CC858" s="3" t="str">
        <f>IF('DATA ENTRY'!CK857="","",IF('DATA ENTRY'!B857="","",IF(AND($CD$4='DATA ENTRY'!CK857,$CG$4='DATA ENTRY'!D857),'DATA ENTRY'!B857,"")))</f>
        <v/>
      </c>
      <c r="CD858" s="3" t="str">
        <f>IF('DATA ENTRY'!CK857="","",IF('DATA ENTRY'!C857="","",IF(AND($CD$4='DATA ENTRY'!CK857,$CG$4='DATA ENTRY'!D857),'DATA ENTRY'!C857,"")))</f>
        <v/>
      </c>
      <c r="CE858" s="4" t="str">
        <f>IF('DATA ENTRY'!CK857="","",IF('DATA ENTRY'!I857="","",IF(AND($CD$4='DATA ENTRY'!CK857,$CG$4='DATA ENTRY'!D857),'DATA ENTRY'!I857,"")))</f>
        <v/>
      </c>
      <c r="CF858" s="4" t="str">
        <f>IF('DATA ENTRY'!CK857="","",IF('DATA ENTRY'!CK857="","",IF(AND($CD$4='DATA ENTRY'!CK857,$CG$4='DATA ENTRY'!D857),'DATA ENTRY'!CK857,"")))</f>
        <v/>
      </c>
      <c r="CG858" s="3" t="str">
        <f>IF('DATA ENTRY'!CK857="","",IF('DATA ENTRY'!N857="","",IF(AND($CD$4='DATA ENTRY'!CK857,$CG$4='DATA ENTRY'!D857),'DATA ENTRY'!N857,"")))</f>
        <v/>
      </c>
      <c r="CH858" s="107" t="str">
        <f>IF('DATA ENTRY'!CK857="","",IF('DATA ENTRY'!O857="","",IF(AND($CD$4='DATA ENTRY'!CK857,$CG$4='DATA ENTRY'!D857),'DATA ENTRY'!O857,"")))</f>
        <v/>
      </c>
      <c r="CI858" s="3" t="str">
        <f>IF('DATA ENTRY'!CK857="","",IF('DATA ENTRY'!P857="","",IF(AND($CD$4='DATA ENTRY'!CK857,$CG$4='DATA ENTRY'!D857),'DATA ENTRY'!P857,"")))</f>
        <v/>
      </c>
      <c r="CJ858" s="107" t="str">
        <f>IF('DATA ENTRY'!CK857="","",IF('DATA ENTRY'!Q857="","",IF(AND($CD$4='DATA ENTRY'!CK857,$CG$4='DATA ENTRY'!D857),'DATA ENTRY'!Q857,"")))</f>
        <v/>
      </c>
      <c r="CK858" s="3" t="str">
        <f>IF('DATA ENTRY'!CK857="","",IF('DATA ENTRY'!R857="","",IF(AND($CD$4='DATA ENTRY'!CK857,$CG$4='DATA ENTRY'!D857),'DATA ENTRY'!R857,"")))</f>
        <v/>
      </c>
      <c r="CL858" s="3" t="str">
        <f>IF('DATA ENTRY'!CK857="","",IF('DATA ENTRY'!S857="","",IF(AND($CD$4='DATA ENTRY'!CK857,$CG$4='DATA ENTRY'!D857),'DATA ENTRY'!S857,"")))</f>
        <v/>
      </c>
      <c r="CM858" s="3" t="str">
        <f>IF('DATA ENTRY'!CK857="","",IF('DATA ENTRY'!E857="","",IF(AND($CD$4='DATA ENTRY'!CK857,$CG$4='DATA ENTRY'!D857),'DATA ENTRY'!E857,"")))</f>
        <v/>
      </c>
      <c r="CN858" s="3" t="str">
        <f>IF('DATA ENTRY'!CK857="","",IF('DATA ENTRY'!W857="","",IF(AND($CD$4='DATA ENTRY'!CK857,$CG$4='DATA ENTRY'!D857),'DATA ENTRY'!W857,"")))</f>
        <v/>
      </c>
      <c r="CO858" s="3" t="str">
        <f>IF('DATA ENTRY'!CK857="","",IF('DATA ENTRY'!X857="","",IF(AND($CD$4='DATA ENTRY'!CK857,$CG$4='DATA ENTRY'!D857),'DATA ENTRY'!X857,"")))</f>
        <v/>
      </c>
      <c r="CP858" s="108" t="str">
        <f t="shared" si="215"/>
        <v/>
      </c>
      <c r="CQ858" s="108" t="str">
        <f>IF('DATA ENTRY'!CK857="","",IF('DATA ENTRY'!G857="","",IF(AND($CD$4='DATA ENTRY'!CK857,$CG$4='DATA ENTRY'!D857),'DATA ENTRY'!G857,"")))</f>
        <v/>
      </c>
      <c r="CR858" s="230" t="str">
        <f>IF('DATA ENTRY'!CK857="","",IF('DATA ENTRY'!D857="","",IF(AND($CD$4='DATA ENTRY'!CK857,$CG$4='DATA ENTRY'!D857),'DATA ENTRY'!D857,"")))</f>
        <v/>
      </c>
      <c r="CS858">
        <f t="shared" si="216"/>
        <v>0</v>
      </c>
      <c r="CT858">
        <f t="shared" si="217"/>
        <v>0</v>
      </c>
      <c r="CV858" s="139"/>
      <c r="CX858">
        <f t="shared" si="218"/>
        <v>0</v>
      </c>
      <c r="DB858" t="str">
        <f t="shared" si="225"/>
        <v/>
      </c>
      <c r="DC858" t="str">
        <f t="shared" si="226"/>
        <v/>
      </c>
      <c r="DD858" s="224">
        <v>852</v>
      </c>
      <c r="DE858" s="3" t="str">
        <f>IF('DATA ENTRY'!CK857="","",IF('DATA ENTRY'!B857="","",IF(AND($DF$4='DATA ENTRY'!D857),'DATA ENTRY'!B857,"")))</f>
        <v/>
      </c>
      <c r="DF858" s="3" t="str">
        <f>IF('DATA ENTRY'!CK857="","",IF('DATA ENTRY'!C857="","",IF(AND($DF$4='DATA ENTRY'!D857),'DATA ENTRY'!C857,"")))</f>
        <v/>
      </c>
      <c r="DG858" s="4" t="str">
        <f>IF('DATA ENTRY'!CK857="","",IF('DATA ENTRY'!I857="","",IF(AND($DF$4='DATA ENTRY'!D857),'DATA ENTRY'!I857,"")))</f>
        <v/>
      </c>
      <c r="DH858" s="4" t="str">
        <f>IF('DATA ENTRY'!CK857="","",IF('DATA ENTRY'!CK857="","",IF(AND($DF$4='DATA ENTRY'!D857),'DATA ENTRY'!CK857,"")))</f>
        <v/>
      </c>
      <c r="DI858" s="3" t="str">
        <f>IF('DATA ENTRY'!CK857="","",IF('DATA ENTRY'!N857="","",IF(AND($DF$4='DATA ENTRY'!D857),'DATA ENTRY'!N857,"")))</f>
        <v/>
      </c>
      <c r="DJ858" s="107" t="str">
        <f>IF('DATA ENTRY'!CK857="","",IF('DATA ENTRY'!O857="","",IF(AND($DF$4='DATA ENTRY'!D857),'DATA ENTRY'!O857,"")))</f>
        <v/>
      </c>
      <c r="DK858" s="3" t="str">
        <f>IF('DATA ENTRY'!CK857="","",IF('DATA ENTRY'!P857="","",IF(AND($DF$4='DATA ENTRY'!D857),'DATA ENTRY'!P857,"")))</f>
        <v/>
      </c>
      <c r="DL858" s="107" t="str">
        <f>IF('DATA ENTRY'!CK857="","",IF('DATA ENTRY'!Q857="","",IF(AND($DF$4='DATA ENTRY'!D857),'DATA ENTRY'!Q857,"")))</f>
        <v/>
      </c>
      <c r="DM858" s="3" t="str">
        <f>IF('DATA ENTRY'!CK857="","",IF('DATA ENTRY'!R857="","",IF(AND($DF$4='DATA ENTRY'!D857),'DATA ENTRY'!R857,"")))</f>
        <v/>
      </c>
      <c r="DN858" s="107" t="str">
        <f>IF('DATA ENTRY'!CK857="","",IF('DATA ENTRY'!S857="","",IF(AND($DF$4='DATA ENTRY'!D857),'DATA ENTRY'!S857,"")))</f>
        <v/>
      </c>
      <c r="DO858" s="3" t="str">
        <f>IF('DATA ENTRY'!CK857="","",IF('DATA ENTRY'!E857="","",IF(AND($DF$4='DATA ENTRY'!D857),'DATA ENTRY'!E857,"")))</f>
        <v/>
      </c>
      <c r="DP858" s="3" t="str">
        <f>IF('DATA ENTRY'!CK857="","",IF('DATA ENTRY'!D857="","",IF(AND($DF$4='DATA ENTRY'!D857),'DATA ENTRY'!D857,"")))</f>
        <v/>
      </c>
      <c r="DQ858" s="3" t="str">
        <f>IF('DATA ENTRY'!CK857="","",IF('DATA ENTRY'!W857="","",IF(AND($DF$4='DATA ENTRY'!D857),'DATA ENTRY'!W857,"")))</f>
        <v/>
      </c>
      <c r="DR858" s="3" t="str">
        <f>IF('DATA ENTRY'!CK857="","",IF('DATA ENTRY'!X857="","",IF(AND($DF$4='DATA ENTRY'!D857),'DATA ENTRY'!X857,"")))</f>
        <v/>
      </c>
      <c r="DS858" s="108" t="str">
        <f t="shared" si="219"/>
        <v/>
      </c>
      <c r="DT858" s="108" t="str">
        <f>IF('DATA ENTRY'!CK857="","",IF('DATA ENTRY'!D857="","",IF(AND($DF$4='DATA ENTRY'!D857),'DATA ENTRY'!G857,"")))</f>
        <v/>
      </c>
      <c r="DY858">
        <f t="shared" si="220"/>
        <v>0</v>
      </c>
      <c r="EB858" t="str">
        <f t="shared" si="221"/>
        <v/>
      </c>
      <c r="EC858" t="str">
        <f t="shared" si="222"/>
        <v/>
      </c>
      <c r="ED858" s="224">
        <v>852</v>
      </c>
      <c r="EE858" s="3" t="str">
        <f>IF('DATA ENTRY'!CK857="","",IF('DATA ENTRY'!B857="","",IF(AND($EF$4='DATA ENTRY'!G857,$EH$4='DATA ENTRY'!F857),'DATA ENTRY'!B857,"")))</f>
        <v/>
      </c>
      <c r="EF858" s="3" t="str">
        <f>IF('DATA ENTRY'!CK857="","",IF('DATA ENTRY'!C857="","",IF(AND($EF$4='DATA ENTRY'!G857,$EH$4='DATA ENTRY'!F857),'DATA ENTRY'!C857,"")))</f>
        <v/>
      </c>
      <c r="EG858" s="4" t="str">
        <f>IF('DATA ENTRY'!CK857="","",IF('DATA ENTRY'!I857="","",IF(AND($EF$4='DATA ENTRY'!G857,$EH$4='DATA ENTRY'!F857),'DATA ENTRY'!I857,"")))</f>
        <v/>
      </c>
      <c r="EH858" s="4" t="str">
        <f>IF('DATA ENTRY'!CK857="","",IF('DATA ENTRY'!CK857="","",IF(AND($EF$4='DATA ENTRY'!G857,$EH$4='DATA ENTRY'!F857),'DATA ENTRY'!CK857,"")))</f>
        <v/>
      </c>
      <c r="EI858" s="3" t="str">
        <f>IF('DATA ENTRY'!CK857="","",IF('DATA ENTRY'!N857="","",IF(AND($EF$4='DATA ENTRY'!G857,$EH$4='DATA ENTRY'!F857),'DATA ENTRY'!N857,"")))</f>
        <v/>
      </c>
      <c r="EJ858" s="107" t="str">
        <f>IF('DATA ENTRY'!CK857="","",IF('DATA ENTRY'!O857="","",IF(AND($EF$4='DATA ENTRY'!G857,$EH$4='DATA ENTRY'!F857),'DATA ENTRY'!O857,"")))</f>
        <v/>
      </c>
      <c r="EK858" s="3" t="str">
        <f>IF('DATA ENTRY'!CK857="","",IF('DATA ENTRY'!P857="","",IF(AND($EF$4='DATA ENTRY'!G857,$EH$4='DATA ENTRY'!F857),'DATA ENTRY'!P857,"")))</f>
        <v/>
      </c>
      <c r="EL858" s="107" t="str">
        <f>IF('DATA ENTRY'!CK857="","",IF('DATA ENTRY'!Q857="","",IF(AND($EF$4='DATA ENTRY'!G857,$EH$4='DATA ENTRY'!F857),'DATA ENTRY'!Q857,"")))</f>
        <v/>
      </c>
      <c r="EM858" s="3" t="str">
        <f>IF('DATA ENTRY'!CK857="","",IF('DATA ENTRY'!R857="","",IF(AND($EF$4='DATA ENTRY'!G857,$EH$4='DATA ENTRY'!F857),'DATA ENTRY'!R857,"")))</f>
        <v/>
      </c>
      <c r="EN858" s="107" t="str">
        <f>IF('DATA ENTRY'!CK857="","",IF('DATA ENTRY'!S857="","",IF(AND($EF$4='DATA ENTRY'!G857,$EH$4='DATA ENTRY'!F857),'DATA ENTRY'!S857,"")))</f>
        <v/>
      </c>
      <c r="EO858" s="3" t="str">
        <f>IF('DATA ENTRY'!CK857="","",IF('DATA ENTRY'!E857="","",IF(AND($EF$4='DATA ENTRY'!G857,$EH$4='DATA ENTRY'!F857),'DATA ENTRY'!E857,"")))</f>
        <v/>
      </c>
      <c r="EP858" s="3" t="str">
        <f>IF('DATA ENTRY'!CK857="","",IF('DATA ENTRY'!D857="","",IF(AND($EF$4='DATA ENTRY'!G857,$EH$4='DATA ENTRY'!F857),'DATA ENTRY'!D857,"")))</f>
        <v/>
      </c>
      <c r="EQ858" s="3" t="str">
        <f>IF('DATA ENTRY'!CK857="","",IF('DATA ENTRY'!W857="","",IF(AND($EF$4='DATA ENTRY'!G857,$EH$4='DATA ENTRY'!F857),'DATA ENTRY'!W857,"")))</f>
        <v/>
      </c>
      <c r="ER858" s="3" t="str">
        <f>IF('DATA ENTRY'!CK857="","",IF('DATA ENTRY'!X857="","",IF(AND($EF$4='DATA ENTRY'!G857,$EH$4='DATA ENTRY'!F857),'DATA ENTRY'!X857,"")))</f>
        <v/>
      </c>
      <c r="ES858" s="108" t="str">
        <f t="shared" si="223"/>
        <v/>
      </c>
      <c r="ET858" s="108" t="str">
        <f>IF('DATA ENTRY'!CK857="","",IF('DATA ENTRY'!D857="","",IF(AND($EF$4='DATA ENTRY'!G857,$EH$4='DATA ENTRY'!F857),'DATA ENTRY'!G857,"")))</f>
        <v/>
      </c>
      <c r="EY858">
        <f t="shared" si="224"/>
        <v>0</v>
      </c>
    </row>
    <row r="859" spans="1:155">
      <c r="A859" t="str">
        <f>IF(S859=0,"",1+(MAX($A$7:A858)))</f>
        <v/>
      </c>
      <c r="B859" s="224">
        <v>853</v>
      </c>
      <c r="C859" s="3" t="str">
        <f>IF('DATA ENTRY'!CK858="","",IF('DATA ENTRY'!B858="","",IF($D$4="All Post",'DATA ENTRY'!B858,IF(AND($D$4='DATA ENTRY'!CK858),'DATA ENTRY'!B858,""))))</f>
        <v/>
      </c>
      <c r="D859" s="3" t="str">
        <f>IF('DATA ENTRY'!CK858="","",IF('DATA ENTRY'!C858="","",IF($D$4="All Post",'DATA ENTRY'!C858,IF(AND($D$4='DATA ENTRY'!CK858),'DATA ENTRY'!C858,""))))</f>
        <v/>
      </c>
      <c r="E859" s="4" t="str">
        <f>IF('DATA ENTRY'!CK858="","",IF('DATA ENTRY'!I858="","",IF($D$4="All Post",'DATA ENTRY'!I858,IF(AND($D$4='DATA ENTRY'!CK858),'DATA ENTRY'!I858,""))))</f>
        <v/>
      </c>
      <c r="F859" s="4" t="str">
        <f>IF('DATA ENTRY'!CK858="","",IF('DATA ENTRY'!CK858="","",IF($D$4="All Post",'DATA ENTRY'!CK858,IF(AND($D$4='DATA ENTRY'!CK858),'DATA ENTRY'!CK858,""))))</f>
        <v/>
      </c>
      <c r="G859" s="3" t="str">
        <f>IF('DATA ENTRY'!CK858="","",IF('DATA ENTRY'!N858="","",IF($D$4="All Post",'DATA ENTRY'!N858,IF(AND($D$4='DATA ENTRY'!CK858),'DATA ENTRY'!N858,""))))</f>
        <v/>
      </c>
      <c r="H859" s="107" t="str">
        <f>IF('DATA ENTRY'!CK858="","",IF('DATA ENTRY'!O858="","",IF($D$4="All Post",'DATA ENTRY'!O858,IF(AND($D$4='DATA ENTRY'!CK858),'DATA ENTRY'!O858,""))))</f>
        <v/>
      </c>
      <c r="I859" s="3" t="str">
        <f>IF('DATA ENTRY'!CK858="","",IF('DATA ENTRY'!P858="","",IF($D$4="All Post",'DATA ENTRY'!P858,IF(AND($D$4='DATA ENTRY'!CK858),'DATA ENTRY'!P858,""))))</f>
        <v/>
      </c>
      <c r="J859" s="107" t="str">
        <f>IF('DATA ENTRY'!CK858="","",IF('DATA ENTRY'!Q858="","",IF($D$4="All Post",'DATA ENTRY'!Q858,IF(AND($D$4='DATA ENTRY'!CK858),'DATA ENTRY'!Q858,""))))</f>
        <v/>
      </c>
      <c r="K859" s="3" t="str">
        <f>IF('DATA ENTRY'!CK858="","",IF('DATA ENTRY'!R858="","",IF($D$4="All Post",'DATA ENTRY'!R858,IF(AND($D$4='DATA ENTRY'!CK858),'DATA ENTRY'!R858,""))))</f>
        <v/>
      </c>
      <c r="L859" s="3" t="str">
        <f>IF('DATA ENTRY'!CK858="","",IF('DATA ENTRY'!S858="","",IF($D$4="All Post",'DATA ENTRY'!S858,IF(AND($D$4='DATA ENTRY'!CK858),'DATA ENTRY'!S858,""))))</f>
        <v/>
      </c>
      <c r="M859" s="3" t="str">
        <f>IF('DATA ENTRY'!CK858="","",IF('DATA ENTRY'!E858="","",IF($D$4="All Post",'DATA ENTRY'!E858,IF(AND($D$4='DATA ENTRY'!CK858),'DATA ENTRY'!E858,""))))</f>
        <v/>
      </c>
      <c r="N859" s="3" t="str">
        <f>IF('DATA ENTRY'!CK858="","",IF('DATA ENTRY'!W858="","",IF($D$4="All Post",'DATA ENTRY'!W858,IF(AND($D$4='DATA ENTRY'!CK858),'DATA ENTRY'!W858,""))))</f>
        <v/>
      </c>
      <c r="O859" s="3" t="str">
        <f>IF('DATA ENTRY'!CK858="","",IF('DATA ENTRY'!X858="","",IF($D$4="All Post",'DATA ENTRY'!X858,IF(AND($D$4='DATA ENTRY'!CK858),'DATA ENTRY'!X858,""))))</f>
        <v/>
      </c>
      <c r="P859" s="3" t="str">
        <f>IF('DATA ENTRY'!CK858="","",IF('DATA ENTRY'!G858="","",IF($D$4="All Post",'DATA ENTRY'!G858,IF(AND($D$4='DATA ENTRY'!CK858),'DATA ENTRY'!G858,""))))</f>
        <v/>
      </c>
      <c r="S859">
        <f t="shared" si="211"/>
        <v>0</v>
      </c>
      <c r="T859" t="str">
        <f t="shared" si="212"/>
        <v/>
      </c>
      <c r="BZ859" t="str">
        <f t="shared" si="213"/>
        <v/>
      </c>
      <c r="CA859" t="str">
        <f t="shared" si="214"/>
        <v/>
      </c>
      <c r="CB859" s="224">
        <v>853</v>
      </c>
      <c r="CC859" s="3" t="str">
        <f>IF('DATA ENTRY'!CK858="","",IF('DATA ENTRY'!B858="","",IF(AND($CD$4='DATA ENTRY'!CK858,$CG$4='DATA ENTRY'!D858),'DATA ENTRY'!B858,"")))</f>
        <v/>
      </c>
      <c r="CD859" s="3" t="str">
        <f>IF('DATA ENTRY'!CK858="","",IF('DATA ENTRY'!C858="","",IF(AND($CD$4='DATA ENTRY'!CK858,$CG$4='DATA ENTRY'!D858),'DATA ENTRY'!C858,"")))</f>
        <v/>
      </c>
      <c r="CE859" s="4" t="str">
        <f>IF('DATA ENTRY'!CK858="","",IF('DATA ENTRY'!I858="","",IF(AND($CD$4='DATA ENTRY'!CK858,$CG$4='DATA ENTRY'!D858),'DATA ENTRY'!I858,"")))</f>
        <v/>
      </c>
      <c r="CF859" s="4" t="str">
        <f>IF('DATA ENTRY'!CK858="","",IF('DATA ENTRY'!CK858="","",IF(AND($CD$4='DATA ENTRY'!CK858,$CG$4='DATA ENTRY'!D858),'DATA ENTRY'!CK858,"")))</f>
        <v/>
      </c>
      <c r="CG859" s="3" t="str">
        <f>IF('DATA ENTRY'!CK858="","",IF('DATA ENTRY'!N858="","",IF(AND($CD$4='DATA ENTRY'!CK858,$CG$4='DATA ENTRY'!D858),'DATA ENTRY'!N858,"")))</f>
        <v/>
      </c>
      <c r="CH859" s="107" t="str">
        <f>IF('DATA ENTRY'!CK858="","",IF('DATA ENTRY'!O858="","",IF(AND($CD$4='DATA ENTRY'!CK858,$CG$4='DATA ENTRY'!D858),'DATA ENTRY'!O858,"")))</f>
        <v/>
      </c>
      <c r="CI859" s="3" t="str">
        <f>IF('DATA ENTRY'!CK858="","",IF('DATA ENTRY'!P858="","",IF(AND($CD$4='DATA ENTRY'!CK858,$CG$4='DATA ENTRY'!D858),'DATA ENTRY'!P858,"")))</f>
        <v/>
      </c>
      <c r="CJ859" s="107" t="str">
        <f>IF('DATA ENTRY'!CK858="","",IF('DATA ENTRY'!Q858="","",IF(AND($CD$4='DATA ENTRY'!CK858,$CG$4='DATA ENTRY'!D858),'DATA ENTRY'!Q858,"")))</f>
        <v/>
      </c>
      <c r="CK859" s="3" t="str">
        <f>IF('DATA ENTRY'!CK858="","",IF('DATA ENTRY'!R858="","",IF(AND($CD$4='DATA ENTRY'!CK858,$CG$4='DATA ENTRY'!D858),'DATA ENTRY'!R858,"")))</f>
        <v/>
      </c>
      <c r="CL859" s="3" t="str">
        <f>IF('DATA ENTRY'!CK858="","",IF('DATA ENTRY'!S858="","",IF(AND($CD$4='DATA ENTRY'!CK858,$CG$4='DATA ENTRY'!D858),'DATA ENTRY'!S858,"")))</f>
        <v/>
      </c>
      <c r="CM859" s="3" t="str">
        <f>IF('DATA ENTRY'!CK858="","",IF('DATA ENTRY'!E858="","",IF(AND($CD$4='DATA ENTRY'!CK858,$CG$4='DATA ENTRY'!D858),'DATA ENTRY'!E858,"")))</f>
        <v/>
      </c>
      <c r="CN859" s="3" t="str">
        <f>IF('DATA ENTRY'!CK858="","",IF('DATA ENTRY'!W858="","",IF(AND($CD$4='DATA ENTRY'!CK858,$CG$4='DATA ENTRY'!D858),'DATA ENTRY'!W858,"")))</f>
        <v/>
      </c>
      <c r="CO859" s="3" t="str">
        <f>IF('DATA ENTRY'!CK858="","",IF('DATA ENTRY'!X858="","",IF(AND($CD$4='DATA ENTRY'!CK858,$CG$4='DATA ENTRY'!D858),'DATA ENTRY'!X858,"")))</f>
        <v/>
      </c>
      <c r="CP859" s="108" t="str">
        <f t="shared" si="215"/>
        <v/>
      </c>
      <c r="CQ859" s="108" t="str">
        <f>IF('DATA ENTRY'!CK858="","",IF('DATA ENTRY'!G858="","",IF(AND($CD$4='DATA ENTRY'!CK858,$CG$4='DATA ENTRY'!D858),'DATA ENTRY'!G858,"")))</f>
        <v/>
      </c>
      <c r="CR859" s="230" t="str">
        <f>IF('DATA ENTRY'!CK858="","",IF('DATA ENTRY'!D858="","",IF(AND($CD$4='DATA ENTRY'!CK858,$CG$4='DATA ENTRY'!D858),'DATA ENTRY'!D858,"")))</f>
        <v/>
      </c>
      <c r="CS859">
        <f t="shared" si="216"/>
        <v>0</v>
      </c>
      <c r="CT859">
        <f t="shared" si="217"/>
        <v>0</v>
      </c>
      <c r="CV859" s="139"/>
      <c r="CX859">
        <f t="shared" si="218"/>
        <v>0</v>
      </c>
      <c r="DB859" t="str">
        <f t="shared" si="225"/>
        <v/>
      </c>
      <c r="DC859" t="str">
        <f t="shared" si="226"/>
        <v/>
      </c>
      <c r="DD859" s="224">
        <v>853</v>
      </c>
      <c r="DE859" s="3" t="str">
        <f>IF('DATA ENTRY'!CK858="","",IF('DATA ENTRY'!B858="","",IF(AND($DF$4='DATA ENTRY'!D858),'DATA ENTRY'!B858,"")))</f>
        <v/>
      </c>
      <c r="DF859" s="3" t="str">
        <f>IF('DATA ENTRY'!CK858="","",IF('DATA ENTRY'!C858="","",IF(AND($DF$4='DATA ENTRY'!D858),'DATA ENTRY'!C858,"")))</f>
        <v/>
      </c>
      <c r="DG859" s="4" t="str">
        <f>IF('DATA ENTRY'!CK858="","",IF('DATA ENTRY'!I858="","",IF(AND($DF$4='DATA ENTRY'!D858),'DATA ENTRY'!I858,"")))</f>
        <v/>
      </c>
      <c r="DH859" s="4" t="str">
        <f>IF('DATA ENTRY'!CK858="","",IF('DATA ENTRY'!CK858="","",IF(AND($DF$4='DATA ENTRY'!D858),'DATA ENTRY'!CK858,"")))</f>
        <v/>
      </c>
      <c r="DI859" s="3" t="str">
        <f>IF('DATA ENTRY'!CK858="","",IF('DATA ENTRY'!N858="","",IF(AND($DF$4='DATA ENTRY'!D858),'DATA ENTRY'!N858,"")))</f>
        <v/>
      </c>
      <c r="DJ859" s="107" t="str">
        <f>IF('DATA ENTRY'!CK858="","",IF('DATA ENTRY'!O858="","",IF(AND($DF$4='DATA ENTRY'!D858),'DATA ENTRY'!O858,"")))</f>
        <v/>
      </c>
      <c r="DK859" s="3" t="str">
        <f>IF('DATA ENTRY'!CK858="","",IF('DATA ENTRY'!P858="","",IF(AND($DF$4='DATA ENTRY'!D858),'DATA ENTRY'!P858,"")))</f>
        <v/>
      </c>
      <c r="DL859" s="107" t="str">
        <f>IF('DATA ENTRY'!CK858="","",IF('DATA ENTRY'!Q858="","",IF(AND($DF$4='DATA ENTRY'!D858),'DATA ENTRY'!Q858,"")))</f>
        <v/>
      </c>
      <c r="DM859" s="3" t="str">
        <f>IF('DATA ENTRY'!CK858="","",IF('DATA ENTRY'!R858="","",IF(AND($DF$4='DATA ENTRY'!D858),'DATA ENTRY'!R858,"")))</f>
        <v/>
      </c>
      <c r="DN859" s="107" t="str">
        <f>IF('DATA ENTRY'!CK858="","",IF('DATA ENTRY'!S858="","",IF(AND($DF$4='DATA ENTRY'!D858),'DATA ENTRY'!S858,"")))</f>
        <v/>
      </c>
      <c r="DO859" s="3" t="str">
        <f>IF('DATA ENTRY'!CK858="","",IF('DATA ENTRY'!E858="","",IF(AND($DF$4='DATA ENTRY'!D858),'DATA ENTRY'!E858,"")))</f>
        <v/>
      </c>
      <c r="DP859" s="3" t="str">
        <f>IF('DATA ENTRY'!CK858="","",IF('DATA ENTRY'!D858="","",IF(AND($DF$4='DATA ENTRY'!D858),'DATA ENTRY'!D858,"")))</f>
        <v/>
      </c>
      <c r="DQ859" s="3" t="str">
        <f>IF('DATA ENTRY'!CK858="","",IF('DATA ENTRY'!W858="","",IF(AND($DF$4='DATA ENTRY'!D858),'DATA ENTRY'!W858,"")))</f>
        <v/>
      </c>
      <c r="DR859" s="3" t="str">
        <f>IF('DATA ENTRY'!CK858="","",IF('DATA ENTRY'!X858="","",IF(AND($DF$4='DATA ENTRY'!D858),'DATA ENTRY'!X858,"")))</f>
        <v/>
      </c>
      <c r="DS859" s="108" t="str">
        <f t="shared" si="219"/>
        <v/>
      </c>
      <c r="DT859" s="108" t="str">
        <f>IF('DATA ENTRY'!CK858="","",IF('DATA ENTRY'!D858="","",IF(AND($DF$4='DATA ENTRY'!D858),'DATA ENTRY'!G858,"")))</f>
        <v/>
      </c>
      <c r="DY859">
        <f t="shared" si="220"/>
        <v>0</v>
      </c>
      <c r="EB859" t="str">
        <f t="shared" si="221"/>
        <v/>
      </c>
      <c r="EC859" t="str">
        <f t="shared" si="222"/>
        <v/>
      </c>
      <c r="ED859" s="224">
        <v>853</v>
      </c>
      <c r="EE859" s="3" t="str">
        <f>IF('DATA ENTRY'!CK858="","",IF('DATA ENTRY'!B858="","",IF(AND($EF$4='DATA ENTRY'!G858,$EH$4='DATA ENTRY'!F858),'DATA ENTRY'!B858,"")))</f>
        <v/>
      </c>
      <c r="EF859" s="3" t="str">
        <f>IF('DATA ENTRY'!CK858="","",IF('DATA ENTRY'!C858="","",IF(AND($EF$4='DATA ENTRY'!G858,$EH$4='DATA ENTRY'!F858),'DATA ENTRY'!C858,"")))</f>
        <v/>
      </c>
      <c r="EG859" s="4" t="str">
        <f>IF('DATA ENTRY'!CK858="","",IF('DATA ENTRY'!I858="","",IF(AND($EF$4='DATA ENTRY'!G858,$EH$4='DATA ENTRY'!F858),'DATA ENTRY'!I858,"")))</f>
        <v/>
      </c>
      <c r="EH859" s="4" t="str">
        <f>IF('DATA ENTRY'!CK858="","",IF('DATA ENTRY'!CK858="","",IF(AND($EF$4='DATA ENTRY'!G858,$EH$4='DATA ENTRY'!F858),'DATA ENTRY'!CK858,"")))</f>
        <v/>
      </c>
      <c r="EI859" s="3" t="str">
        <f>IF('DATA ENTRY'!CK858="","",IF('DATA ENTRY'!N858="","",IF(AND($EF$4='DATA ENTRY'!G858,$EH$4='DATA ENTRY'!F858),'DATA ENTRY'!N858,"")))</f>
        <v/>
      </c>
      <c r="EJ859" s="107" t="str">
        <f>IF('DATA ENTRY'!CK858="","",IF('DATA ENTRY'!O858="","",IF(AND($EF$4='DATA ENTRY'!G858,$EH$4='DATA ENTRY'!F858),'DATA ENTRY'!O858,"")))</f>
        <v/>
      </c>
      <c r="EK859" s="3" t="str">
        <f>IF('DATA ENTRY'!CK858="","",IF('DATA ENTRY'!P858="","",IF(AND($EF$4='DATA ENTRY'!G858,$EH$4='DATA ENTRY'!F858),'DATA ENTRY'!P858,"")))</f>
        <v/>
      </c>
      <c r="EL859" s="107" t="str">
        <f>IF('DATA ENTRY'!CK858="","",IF('DATA ENTRY'!Q858="","",IF(AND($EF$4='DATA ENTRY'!G858,$EH$4='DATA ENTRY'!F858),'DATA ENTRY'!Q858,"")))</f>
        <v/>
      </c>
      <c r="EM859" s="3" t="str">
        <f>IF('DATA ENTRY'!CK858="","",IF('DATA ENTRY'!R858="","",IF(AND($EF$4='DATA ENTRY'!G858,$EH$4='DATA ENTRY'!F858),'DATA ENTRY'!R858,"")))</f>
        <v/>
      </c>
      <c r="EN859" s="107" t="str">
        <f>IF('DATA ENTRY'!CK858="","",IF('DATA ENTRY'!S858="","",IF(AND($EF$4='DATA ENTRY'!G858,$EH$4='DATA ENTRY'!F858),'DATA ENTRY'!S858,"")))</f>
        <v/>
      </c>
      <c r="EO859" s="3" t="str">
        <f>IF('DATA ENTRY'!CK858="","",IF('DATA ENTRY'!E858="","",IF(AND($EF$4='DATA ENTRY'!G858,$EH$4='DATA ENTRY'!F858),'DATA ENTRY'!E858,"")))</f>
        <v/>
      </c>
      <c r="EP859" s="3" t="str">
        <f>IF('DATA ENTRY'!CK858="","",IF('DATA ENTRY'!D858="","",IF(AND($EF$4='DATA ENTRY'!G858,$EH$4='DATA ENTRY'!F858),'DATA ENTRY'!D858,"")))</f>
        <v/>
      </c>
      <c r="EQ859" s="3" t="str">
        <f>IF('DATA ENTRY'!CK858="","",IF('DATA ENTRY'!W858="","",IF(AND($EF$4='DATA ENTRY'!G858,$EH$4='DATA ENTRY'!F858),'DATA ENTRY'!W858,"")))</f>
        <v/>
      </c>
      <c r="ER859" s="3" t="str">
        <f>IF('DATA ENTRY'!CK858="","",IF('DATA ENTRY'!X858="","",IF(AND($EF$4='DATA ENTRY'!G858,$EH$4='DATA ENTRY'!F858),'DATA ENTRY'!X858,"")))</f>
        <v/>
      </c>
      <c r="ES859" s="108" t="str">
        <f t="shared" si="223"/>
        <v/>
      </c>
      <c r="ET859" s="108" t="str">
        <f>IF('DATA ENTRY'!CK858="","",IF('DATA ENTRY'!D858="","",IF(AND($EF$4='DATA ENTRY'!G858,$EH$4='DATA ENTRY'!F858),'DATA ENTRY'!G858,"")))</f>
        <v/>
      </c>
      <c r="EY859">
        <f t="shared" si="224"/>
        <v>0</v>
      </c>
    </row>
    <row r="860" spans="1:155">
      <c r="A860" t="str">
        <f>IF(S860=0,"",1+(MAX($A$7:A859)))</f>
        <v/>
      </c>
      <c r="B860" s="224">
        <v>854</v>
      </c>
      <c r="C860" s="3" t="str">
        <f>IF('DATA ENTRY'!CK859="","",IF('DATA ENTRY'!B859="","",IF($D$4="All Post",'DATA ENTRY'!B859,IF(AND($D$4='DATA ENTRY'!CK859),'DATA ENTRY'!B859,""))))</f>
        <v/>
      </c>
      <c r="D860" s="3" t="str">
        <f>IF('DATA ENTRY'!CK859="","",IF('DATA ENTRY'!C859="","",IF($D$4="All Post",'DATA ENTRY'!C859,IF(AND($D$4='DATA ENTRY'!CK859),'DATA ENTRY'!C859,""))))</f>
        <v/>
      </c>
      <c r="E860" s="4" t="str">
        <f>IF('DATA ENTRY'!CK859="","",IF('DATA ENTRY'!I859="","",IF($D$4="All Post",'DATA ENTRY'!I859,IF(AND($D$4='DATA ENTRY'!CK859),'DATA ENTRY'!I859,""))))</f>
        <v/>
      </c>
      <c r="F860" s="4" t="str">
        <f>IF('DATA ENTRY'!CK859="","",IF('DATA ENTRY'!CK859="","",IF($D$4="All Post",'DATA ENTRY'!CK859,IF(AND($D$4='DATA ENTRY'!CK859),'DATA ENTRY'!CK859,""))))</f>
        <v/>
      </c>
      <c r="G860" s="3" t="str">
        <f>IF('DATA ENTRY'!CK859="","",IF('DATA ENTRY'!N859="","",IF($D$4="All Post",'DATA ENTRY'!N859,IF(AND($D$4='DATA ENTRY'!CK859),'DATA ENTRY'!N859,""))))</f>
        <v/>
      </c>
      <c r="H860" s="107" t="str">
        <f>IF('DATA ENTRY'!CK859="","",IF('DATA ENTRY'!O859="","",IF($D$4="All Post",'DATA ENTRY'!O859,IF(AND($D$4='DATA ENTRY'!CK859),'DATA ENTRY'!O859,""))))</f>
        <v/>
      </c>
      <c r="I860" s="3" t="str">
        <f>IF('DATA ENTRY'!CK859="","",IF('DATA ENTRY'!P859="","",IF($D$4="All Post",'DATA ENTRY'!P859,IF(AND($D$4='DATA ENTRY'!CK859),'DATA ENTRY'!P859,""))))</f>
        <v/>
      </c>
      <c r="J860" s="107" t="str">
        <f>IF('DATA ENTRY'!CK859="","",IF('DATA ENTRY'!Q859="","",IF($D$4="All Post",'DATA ENTRY'!Q859,IF(AND($D$4='DATA ENTRY'!CK859),'DATA ENTRY'!Q859,""))))</f>
        <v/>
      </c>
      <c r="K860" s="3" t="str">
        <f>IF('DATA ENTRY'!CK859="","",IF('DATA ENTRY'!R859="","",IF($D$4="All Post",'DATA ENTRY'!R859,IF(AND($D$4='DATA ENTRY'!CK859),'DATA ENTRY'!R859,""))))</f>
        <v/>
      </c>
      <c r="L860" s="3" t="str">
        <f>IF('DATA ENTRY'!CK859="","",IF('DATA ENTRY'!S859="","",IF($D$4="All Post",'DATA ENTRY'!S859,IF(AND($D$4='DATA ENTRY'!CK859),'DATA ENTRY'!S859,""))))</f>
        <v/>
      </c>
      <c r="M860" s="3" t="str">
        <f>IF('DATA ENTRY'!CK859="","",IF('DATA ENTRY'!E859="","",IF($D$4="All Post",'DATA ENTRY'!E859,IF(AND($D$4='DATA ENTRY'!CK859),'DATA ENTRY'!E859,""))))</f>
        <v/>
      </c>
      <c r="N860" s="3" t="str">
        <f>IF('DATA ENTRY'!CK859="","",IF('DATA ENTRY'!W859="","",IF($D$4="All Post",'DATA ENTRY'!W859,IF(AND($D$4='DATA ENTRY'!CK859),'DATA ENTRY'!W859,""))))</f>
        <v/>
      </c>
      <c r="O860" s="3" t="str">
        <f>IF('DATA ENTRY'!CK859="","",IF('DATA ENTRY'!X859="","",IF($D$4="All Post",'DATA ENTRY'!X859,IF(AND($D$4='DATA ENTRY'!CK859),'DATA ENTRY'!X859,""))))</f>
        <v/>
      </c>
      <c r="P860" s="3" t="str">
        <f>IF('DATA ENTRY'!CK859="","",IF('DATA ENTRY'!G859="","",IF($D$4="All Post",'DATA ENTRY'!G859,IF(AND($D$4='DATA ENTRY'!CK859),'DATA ENTRY'!G859,""))))</f>
        <v/>
      </c>
      <c r="S860">
        <f t="shared" si="211"/>
        <v>0</v>
      </c>
      <c r="T860" t="str">
        <f t="shared" si="212"/>
        <v/>
      </c>
      <c r="BZ860" t="str">
        <f t="shared" si="213"/>
        <v/>
      </c>
      <c r="CA860" t="str">
        <f t="shared" si="214"/>
        <v/>
      </c>
      <c r="CB860" s="224">
        <v>854</v>
      </c>
      <c r="CC860" s="3" t="str">
        <f>IF('DATA ENTRY'!CK859="","",IF('DATA ENTRY'!B859="","",IF(AND($CD$4='DATA ENTRY'!CK859,$CG$4='DATA ENTRY'!D859),'DATA ENTRY'!B859,"")))</f>
        <v/>
      </c>
      <c r="CD860" s="3" t="str">
        <f>IF('DATA ENTRY'!CK859="","",IF('DATA ENTRY'!C859="","",IF(AND($CD$4='DATA ENTRY'!CK859,$CG$4='DATA ENTRY'!D859),'DATA ENTRY'!C859,"")))</f>
        <v/>
      </c>
      <c r="CE860" s="4" t="str">
        <f>IF('DATA ENTRY'!CK859="","",IF('DATA ENTRY'!I859="","",IF(AND($CD$4='DATA ENTRY'!CK859,$CG$4='DATA ENTRY'!D859),'DATA ENTRY'!I859,"")))</f>
        <v/>
      </c>
      <c r="CF860" s="4" t="str">
        <f>IF('DATA ENTRY'!CK859="","",IF('DATA ENTRY'!CK859="","",IF(AND($CD$4='DATA ENTRY'!CK859,$CG$4='DATA ENTRY'!D859),'DATA ENTRY'!CK859,"")))</f>
        <v/>
      </c>
      <c r="CG860" s="3" t="str">
        <f>IF('DATA ENTRY'!CK859="","",IF('DATA ENTRY'!N859="","",IF(AND($CD$4='DATA ENTRY'!CK859,$CG$4='DATA ENTRY'!D859),'DATA ENTRY'!N859,"")))</f>
        <v/>
      </c>
      <c r="CH860" s="107" t="str">
        <f>IF('DATA ENTRY'!CK859="","",IF('DATA ENTRY'!O859="","",IF(AND($CD$4='DATA ENTRY'!CK859,$CG$4='DATA ENTRY'!D859),'DATA ENTRY'!O859,"")))</f>
        <v/>
      </c>
      <c r="CI860" s="3" t="str">
        <f>IF('DATA ENTRY'!CK859="","",IF('DATA ENTRY'!P859="","",IF(AND($CD$4='DATA ENTRY'!CK859,$CG$4='DATA ENTRY'!D859),'DATA ENTRY'!P859,"")))</f>
        <v/>
      </c>
      <c r="CJ860" s="107" t="str">
        <f>IF('DATA ENTRY'!CK859="","",IF('DATA ENTRY'!Q859="","",IF(AND($CD$4='DATA ENTRY'!CK859,$CG$4='DATA ENTRY'!D859),'DATA ENTRY'!Q859,"")))</f>
        <v/>
      </c>
      <c r="CK860" s="3" t="str">
        <f>IF('DATA ENTRY'!CK859="","",IF('DATA ENTRY'!R859="","",IF(AND($CD$4='DATA ENTRY'!CK859,$CG$4='DATA ENTRY'!D859),'DATA ENTRY'!R859,"")))</f>
        <v/>
      </c>
      <c r="CL860" s="3" t="str">
        <f>IF('DATA ENTRY'!CK859="","",IF('DATA ENTRY'!S859="","",IF(AND($CD$4='DATA ENTRY'!CK859,$CG$4='DATA ENTRY'!D859),'DATA ENTRY'!S859,"")))</f>
        <v/>
      </c>
      <c r="CM860" s="3" t="str">
        <f>IF('DATA ENTRY'!CK859="","",IF('DATA ENTRY'!E859="","",IF(AND($CD$4='DATA ENTRY'!CK859,$CG$4='DATA ENTRY'!D859),'DATA ENTRY'!E859,"")))</f>
        <v/>
      </c>
      <c r="CN860" s="3" t="str">
        <f>IF('DATA ENTRY'!CK859="","",IF('DATA ENTRY'!W859="","",IF(AND($CD$4='DATA ENTRY'!CK859,$CG$4='DATA ENTRY'!D859),'DATA ENTRY'!W859,"")))</f>
        <v/>
      </c>
      <c r="CO860" s="3" t="str">
        <f>IF('DATA ENTRY'!CK859="","",IF('DATA ENTRY'!X859="","",IF(AND($CD$4='DATA ENTRY'!CK859,$CG$4='DATA ENTRY'!D859),'DATA ENTRY'!X859,"")))</f>
        <v/>
      </c>
      <c r="CP860" s="108" t="str">
        <f t="shared" si="215"/>
        <v/>
      </c>
      <c r="CQ860" s="108" t="str">
        <f>IF('DATA ENTRY'!CK859="","",IF('DATA ENTRY'!G859="","",IF(AND($CD$4='DATA ENTRY'!CK859,$CG$4='DATA ENTRY'!D859),'DATA ENTRY'!G859,"")))</f>
        <v/>
      </c>
      <c r="CR860" s="230" t="str">
        <f>IF('DATA ENTRY'!CK859="","",IF('DATA ENTRY'!D859="","",IF(AND($CD$4='DATA ENTRY'!CK859,$CG$4='DATA ENTRY'!D859),'DATA ENTRY'!D859,"")))</f>
        <v/>
      </c>
      <c r="CS860">
        <f t="shared" si="216"/>
        <v>0</v>
      </c>
      <c r="CT860">
        <f t="shared" si="217"/>
        <v>0</v>
      </c>
      <c r="CV860" s="139"/>
      <c r="CX860">
        <f t="shared" si="218"/>
        <v>0</v>
      </c>
      <c r="DB860" t="str">
        <f t="shared" si="225"/>
        <v/>
      </c>
      <c r="DC860" t="str">
        <f t="shared" si="226"/>
        <v/>
      </c>
      <c r="DD860" s="224">
        <v>854</v>
      </c>
      <c r="DE860" s="3" t="str">
        <f>IF('DATA ENTRY'!CK859="","",IF('DATA ENTRY'!B859="","",IF(AND($DF$4='DATA ENTRY'!D859),'DATA ENTRY'!B859,"")))</f>
        <v/>
      </c>
      <c r="DF860" s="3" t="str">
        <f>IF('DATA ENTRY'!CK859="","",IF('DATA ENTRY'!C859="","",IF(AND($DF$4='DATA ENTRY'!D859),'DATA ENTRY'!C859,"")))</f>
        <v/>
      </c>
      <c r="DG860" s="4" t="str">
        <f>IF('DATA ENTRY'!CK859="","",IF('DATA ENTRY'!I859="","",IF(AND($DF$4='DATA ENTRY'!D859),'DATA ENTRY'!I859,"")))</f>
        <v/>
      </c>
      <c r="DH860" s="4" t="str">
        <f>IF('DATA ENTRY'!CK859="","",IF('DATA ENTRY'!CK859="","",IF(AND($DF$4='DATA ENTRY'!D859),'DATA ENTRY'!CK859,"")))</f>
        <v/>
      </c>
      <c r="DI860" s="3" t="str">
        <f>IF('DATA ENTRY'!CK859="","",IF('DATA ENTRY'!N859="","",IF(AND($DF$4='DATA ENTRY'!D859),'DATA ENTRY'!N859,"")))</f>
        <v/>
      </c>
      <c r="DJ860" s="107" t="str">
        <f>IF('DATA ENTRY'!CK859="","",IF('DATA ENTRY'!O859="","",IF(AND($DF$4='DATA ENTRY'!D859),'DATA ENTRY'!O859,"")))</f>
        <v/>
      </c>
      <c r="DK860" s="3" t="str">
        <f>IF('DATA ENTRY'!CK859="","",IF('DATA ENTRY'!P859="","",IF(AND($DF$4='DATA ENTRY'!D859),'DATA ENTRY'!P859,"")))</f>
        <v/>
      </c>
      <c r="DL860" s="107" t="str">
        <f>IF('DATA ENTRY'!CK859="","",IF('DATA ENTRY'!Q859="","",IF(AND($DF$4='DATA ENTRY'!D859),'DATA ENTRY'!Q859,"")))</f>
        <v/>
      </c>
      <c r="DM860" s="3" t="str">
        <f>IF('DATA ENTRY'!CK859="","",IF('DATA ENTRY'!R859="","",IF(AND($DF$4='DATA ENTRY'!D859),'DATA ENTRY'!R859,"")))</f>
        <v/>
      </c>
      <c r="DN860" s="107" t="str">
        <f>IF('DATA ENTRY'!CK859="","",IF('DATA ENTRY'!S859="","",IF(AND($DF$4='DATA ENTRY'!D859),'DATA ENTRY'!S859,"")))</f>
        <v/>
      </c>
      <c r="DO860" s="3" t="str">
        <f>IF('DATA ENTRY'!CK859="","",IF('DATA ENTRY'!E859="","",IF(AND($DF$4='DATA ENTRY'!D859),'DATA ENTRY'!E859,"")))</f>
        <v/>
      </c>
      <c r="DP860" s="3" t="str">
        <f>IF('DATA ENTRY'!CK859="","",IF('DATA ENTRY'!D859="","",IF(AND($DF$4='DATA ENTRY'!D859),'DATA ENTRY'!D859,"")))</f>
        <v/>
      </c>
      <c r="DQ860" s="3" t="str">
        <f>IF('DATA ENTRY'!CK859="","",IF('DATA ENTRY'!W859="","",IF(AND($DF$4='DATA ENTRY'!D859),'DATA ENTRY'!W859,"")))</f>
        <v/>
      </c>
      <c r="DR860" s="3" t="str">
        <f>IF('DATA ENTRY'!CK859="","",IF('DATA ENTRY'!X859="","",IF(AND($DF$4='DATA ENTRY'!D859),'DATA ENTRY'!X859,"")))</f>
        <v/>
      </c>
      <c r="DS860" s="108" t="str">
        <f t="shared" si="219"/>
        <v/>
      </c>
      <c r="DT860" s="108" t="str">
        <f>IF('DATA ENTRY'!CK859="","",IF('DATA ENTRY'!D859="","",IF(AND($DF$4='DATA ENTRY'!D859),'DATA ENTRY'!G859,"")))</f>
        <v/>
      </c>
      <c r="DY860">
        <f t="shared" si="220"/>
        <v>0</v>
      </c>
      <c r="EB860" t="str">
        <f t="shared" si="221"/>
        <v/>
      </c>
      <c r="EC860" t="str">
        <f t="shared" si="222"/>
        <v/>
      </c>
      <c r="ED860" s="224">
        <v>854</v>
      </c>
      <c r="EE860" s="3" t="str">
        <f>IF('DATA ENTRY'!CK859="","",IF('DATA ENTRY'!B859="","",IF(AND($EF$4='DATA ENTRY'!G859,$EH$4='DATA ENTRY'!F859),'DATA ENTRY'!B859,"")))</f>
        <v/>
      </c>
      <c r="EF860" s="3" t="str">
        <f>IF('DATA ENTRY'!CK859="","",IF('DATA ENTRY'!C859="","",IF(AND($EF$4='DATA ENTRY'!G859,$EH$4='DATA ENTRY'!F859),'DATA ENTRY'!C859,"")))</f>
        <v/>
      </c>
      <c r="EG860" s="4" t="str">
        <f>IF('DATA ENTRY'!CK859="","",IF('DATA ENTRY'!I859="","",IF(AND($EF$4='DATA ENTRY'!G859,$EH$4='DATA ENTRY'!F859),'DATA ENTRY'!I859,"")))</f>
        <v/>
      </c>
      <c r="EH860" s="4" t="str">
        <f>IF('DATA ENTRY'!CK859="","",IF('DATA ENTRY'!CK859="","",IF(AND($EF$4='DATA ENTRY'!G859,$EH$4='DATA ENTRY'!F859),'DATA ENTRY'!CK859,"")))</f>
        <v/>
      </c>
      <c r="EI860" s="3" t="str">
        <f>IF('DATA ENTRY'!CK859="","",IF('DATA ENTRY'!N859="","",IF(AND($EF$4='DATA ENTRY'!G859,$EH$4='DATA ENTRY'!F859),'DATA ENTRY'!N859,"")))</f>
        <v/>
      </c>
      <c r="EJ860" s="107" t="str">
        <f>IF('DATA ENTRY'!CK859="","",IF('DATA ENTRY'!O859="","",IF(AND($EF$4='DATA ENTRY'!G859,$EH$4='DATA ENTRY'!F859),'DATA ENTRY'!O859,"")))</f>
        <v/>
      </c>
      <c r="EK860" s="3" t="str">
        <f>IF('DATA ENTRY'!CK859="","",IF('DATA ENTRY'!P859="","",IF(AND($EF$4='DATA ENTRY'!G859,$EH$4='DATA ENTRY'!F859),'DATA ENTRY'!P859,"")))</f>
        <v/>
      </c>
      <c r="EL860" s="107" t="str">
        <f>IF('DATA ENTRY'!CK859="","",IF('DATA ENTRY'!Q859="","",IF(AND($EF$4='DATA ENTRY'!G859,$EH$4='DATA ENTRY'!F859),'DATA ENTRY'!Q859,"")))</f>
        <v/>
      </c>
      <c r="EM860" s="3" t="str">
        <f>IF('DATA ENTRY'!CK859="","",IF('DATA ENTRY'!R859="","",IF(AND($EF$4='DATA ENTRY'!G859,$EH$4='DATA ENTRY'!F859),'DATA ENTRY'!R859,"")))</f>
        <v/>
      </c>
      <c r="EN860" s="107" t="str">
        <f>IF('DATA ENTRY'!CK859="","",IF('DATA ENTRY'!S859="","",IF(AND($EF$4='DATA ENTRY'!G859,$EH$4='DATA ENTRY'!F859),'DATA ENTRY'!S859,"")))</f>
        <v/>
      </c>
      <c r="EO860" s="3" t="str">
        <f>IF('DATA ENTRY'!CK859="","",IF('DATA ENTRY'!E859="","",IF(AND($EF$4='DATA ENTRY'!G859,$EH$4='DATA ENTRY'!F859),'DATA ENTRY'!E859,"")))</f>
        <v/>
      </c>
      <c r="EP860" s="3" t="str">
        <f>IF('DATA ENTRY'!CK859="","",IF('DATA ENTRY'!D859="","",IF(AND($EF$4='DATA ENTRY'!G859,$EH$4='DATA ENTRY'!F859),'DATA ENTRY'!D859,"")))</f>
        <v/>
      </c>
      <c r="EQ860" s="3" t="str">
        <f>IF('DATA ENTRY'!CK859="","",IF('DATA ENTRY'!W859="","",IF(AND($EF$4='DATA ENTRY'!G859,$EH$4='DATA ENTRY'!F859),'DATA ENTRY'!W859,"")))</f>
        <v/>
      </c>
      <c r="ER860" s="3" t="str">
        <f>IF('DATA ENTRY'!CK859="","",IF('DATA ENTRY'!X859="","",IF(AND($EF$4='DATA ENTRY'!G859,$EH$4='DATA ENTRY'!F859),'DATA ENTRY'!X859,"")))</f>
        <v/>
      </c>
      <c r="ES860" s="108" t="str">
        <f t="shared" si="223"/>
        <v/>
      </c>
      <c r="ET860" s="108" t="str">
        <f>IF('DATA ENTRY'!CK859="","",IF('DATA ENTRY'!D859="","",IF(AND($EF$4='DATA ENTRY'!G859,$EH$4='DATA ENTRY'!F859),'DATA ENTRY'!G859,"")))</f>
        <v/>
      </c>
      <c r="EY860">
        <f t="shared" si="224"/>
        <v>0</v>
      </c>
    </row>
    <row r="861" spans="1:155">
      <c r="A861" t="str">
        <f>IF(S861=0,"",1+(MAX($A$7:A860)))</f>
        <v/>
      </c>
      <c r="B861" s="224">
        <v>855</v>
      </c>
      <c r="C861" s="3" t="str">
        <f>IF('DATA ENTRY'!CK860="","",IF('DATA ENTRY'!B860="","",IF($D$4="All Post",'DATA ENTRY'!B860,IF(AND($D$4='DATA ENTRY'!CK860),'DATA ENTRY'!B860,""))))</f>
        <v/>
      </c>
      <c r="D861" s="3" t="str">
        <f>IF('DATA ENTRY'!CK860="","",IF('DATA ENTRY'!C860="","",IF($D$4="All Post",'DATA ENTRY'!C860,IF(AND($D$4='DATA ENTRY'!CK860),'DATA ENTRY'!C860,""))))</f>
        <v/>
      </c>
      <c r="E861" s="4" t="str">
        <f>IF('DATA ENTRY'!CK860="","",IF('DATA ENTRY'!I860="","",IF($D$4="All Post",'DATA ENTRY'!I860,IF(AND($D$4='DATA ENTRY'!CK860),'DATA ENTRY'!I860,""))))</f>
        <v/>
      </c>
      <c r="F861" s="4" t="str">
        <f>IF('DATA ENTRY'!CK860="","",IF('DATA ENTRY'!CK860="","",IF($D$4="All Post",'DATA ENTRY'!CK860,IF(AND($D$4='DATA ENTRY'!CK860),'DATA ENTRY'!CK860,""))))</f>
        <v/>
      </c>
      <c r="G861" s="3" t="str">
        <f>IF('DATA ENTRY'!CK860="","",IF('DATA ENTRY'!N860="","",IF($D$4="All Post",'DATA ENTRY'!N860,IF(AND($D$4='DATA ENTRY'!CK860),'DATA ENTRY'!N860,""))))</f>
        <v/>
      </c>
      <c r="H861" s="107" t="str">
        <f>IF('DATA ENTRY'!CK860="","",IF('DATA ENTRY'!O860="","",IF($D$4="All Post",'DATA ENTRY'!O860,IF(AND($D$4='DATA ENTRY'!CK860),'DATA ENTRY'!O860,""))))</f>
        <v/>
      </c>
      <c r="I861" s="3" t="str">
        <f>IF('DATA ENTRY'!CK860="","",IF('DATA ENTRY'!P860="","",IF($D$4="All Post",'DATA ENTRY'!P860,IF(AND($D$4='DATA ENTRY'!CK860),'DATA ENTRY'!P860,""))))</f>
        <v/>
      </c>
      <c r="J861" s="107" t="str">
        <f>IF('DATA ENTRY'!CK860="","",IF('DATA ENTRY'!Q860="","",IF($D$4="All Post",'DATA ENTRY'!Q860,IF(AND($D$4='DATA ENTRY'!CK860),'DATA ENTRY'!Q860,""))))</f>
        <v/>
      </c>
      <c r="K861" s="3" t="str">
        <f>IF('DATA ENTRY'!CK860="","",IF('DATA ENTRY'!R860="","",IF($D$4="All Post",'DATA ENTRY'!R860,IF(AND($D$4='DATA ENTRY'!CK860),'DATA ENTRY'!R860,""))))</f>
        <v/>
      </c>
      <c r="L861" s="3" t="str">
        <f>IF('DATA ENTRY'!CK860="","",IF('DATA ENTRY'!S860="","",IF($D$4="All Post",'DATA ENTRY'!S860,IF(AND($D$4='DATA ENTRY'!CK860),'DATA ENTRY'!S860,""))))</f>
        <v/>
      </c>
      <c r="M861" s="3" t="str">
        <f>IF('DATA ENTRY'!CK860="","",IF('DATA ENTRY'!E860="","",IF($D$4="All Post",'DATA ENTRY'!E860,IF(AND($D$4='DATA ENTRY'!CK860),'DATA ENTRY'!E860,""))))</f>
        <v/>
      </c>
      <c r="N861" s="3" t="str">
        <f>IF('DATA ENTRY'!CK860="","",IF('DATA ENTRY'!W860="","",IF($D$4="All Post",'DATA ENTRY'!W860,IF(AND($D$4='DATA ENTRY'!CK860),'DATA ENTRY'!W860,""))))</f>
        <v/>
      </c>
      <c r="O861" s="3" t="str">
        <f>IF('DATA ENTRY'!CK860="","",IF('DATA ENTRY'!X860="","",IF($D$4="All Post",'DATA ENTRY'!X860,IF(AND($D$4='DATA ENTRY'!CK860),'DATA ENTRY'!X860,""))))</f>
        <v/>
      </c>
      <c r="P861" s="3" t="str">
        <f>IF('DATA ENTRY'!CK860="","",IF('DATA ENTRY'!G860="","",IF($D$4="All Post",'DATA ENTRY'!G860,IF(AND($D$4='DATA ENTRY'!CK860),'DATA ENTRY'!G860,""))))</f>
        <v/>
      </c>
      <c r="S861">
        <f t="shared" si="211"/>
        <v>0</v>
      </c>
      <c r="T861" t="str">
        <f t="shared" si="212"/>
        <v/>
      </c>
      <c r="BZ861" t="str">
        <f t="shared" si="213"/>
        <v/>
      </c>
      <c r="CA861" t="str">
        <f t="shared" si="214"/>
        <v/>
      </c>
      <c r="CB861" s="224">
        <v>855</v>
      </c>
      <c r="CC861" s="3" t="str">
        <f>IF('DATA ENTRY'!CK860="","",IF('DATA ENTRY'!B860="","",IF(AND($CD$4='DATA ENTRY'!CK860,$CG$4='DATA ENTRY'!D860),'DATA ENTRY'!B860,"")))</f>
        <v/>
      </c>
      <c r="CD861" s="3" t="str">
        <f>IF('DATA ENTRY'!CK860="","",IF('DATA ENTRY'!C860="","",IF(AND($CD$4='DATA ENTRY'!CK860,$CG$4='DATA ENTRY'!D860),'DATA ENTRY'!C860,"")))</f>
        <v/>
      </c>
      <c r="CE861" s="4" t="str">
        <f>IF('DATA ENTRY'!CK860="","",IF('DATA ENTRY'!I860="","",IF(AND($CD$4='DATA ENTRY'!CK860,$CG$4='DATA ENTRY'!D860),'DATA ENTRY'!I860,"")))</f>
        <v/>
      </c>
      <c r="CF861" s="4" t="str">
        <f>IF('DATA ENTRY'!CK860="","",IF('DATA ENTRY'!CK860="","",IF(AND($CD$4='DATA ENTRY'!CK860,$CG$4='DATA ENTRY'!D860),'DATA ENTRY'!CK860,"")))</f>
        <v/>
      </c>
      <c r="CG861" s="3" t="str">
        <f>IF('DATA ENTRY'!CK860="","",IF('DATA ENTRY'!N860="","",IF(AND($CD$4='DATA ENTRY'!CK860,$CG$4='DATA ENTRY'!D860),'DATA ENTRY'!N860,"")))</f>
        <v/>
      </c>
      <c r="CH861" s="107" t="str">
        <f>IF('DATA ENTRY'!CK860="","",IF('DATA ENTRY'!O860="","",IF(AND($CD$4='DATA ENTRY'!CK860,$CG$4='DATA ENTRY'!D860),'DATA ENTRY'!O860,"")))</f>
        <v/>
      </c>
      <c r="CI861" s="3" t="str">
        <f>IF('DATA ENTRY'!CK860="","",IF('DATA ENTRY'!P860="","",IF(AND($CD$4='DATA ENTRY'!CK860,$CG$4='DATA ENTRY'!D860),'DATA ENTRY'!P860,"")))</f>
        <v/>
      </c>
      <c r="CJ861" s="107" t="str">
        <f>IF('DATA ENTRY'!CK860="","",IF('DATA ENTRY'!Q860="","",IF(AND($CD$4='DATA ENTRY'!CK860,$CG$4='DATA ENTRY'!D860),'DATA ENTRY'!Q860,"")))</f>
        <v/>
      </c>
      <c r="CK861" s="3" t="str">
        <f>IF('DATA ENTRY'!CK860="","",IF('DATA ENTRY'!R860="","",IF(AND($CD$4='DATA ENTRY'!CK860,$CG$4='DATA ENTRY'!D860),'DATA ENTRY'!R860,"")))</f>
        <v/>
      </c>
      <c r="CL861" s="3" t="str">
        <f>IF('DATA ENTRY'!CK860="","",IF('DATA ENTRY'!S860="","",IF(AND($CD$4='DATA ENTRY'!CK860,$CG$4='DATA ENTRY'!D860),'DATA ENTRY'!S860,"")))</f>
        <v/>
      </c>
      <c r="CM861" s="3" t="str">
        <f>IF('DATA ENTRY'!CK860="","",IF('DATA ENTRY'!E860="","",IF(AND($CD$4='DATA ENTRY'!CK860,$CG$4='DATA ENTRY'!D860),'DATA ENTRY'!E860,"")))</f>
        <v/>
      </c>
      <c r="CN861" s="3" t="str">
        <f>IF('DATA ENTRY'!CK860="","",IF('DATA ENTRY'!W860="","",IF(AND($CD$4='DATA ENTRY'!CK860,$CG$4='DATA ENTRY'!D860),'DATA ENTRY'!W860,"")))</f>
        <v/>
      </c>
      <c r="CO861" s="3" t="str">
        <f>IF('DATA ENTRY'!CK860="","",IF('DATA ENTRY'!X860="","",IF(AND($CD$4='DATA ENTRY'!CK860,$CG$4='DATA ENTRY'!D860),'DATA ENTRY'!X860,"")))</f>
        <v/>
      </c>
      <c r="CP861" s="108" t="str">
        <f t="shared" si="215"/>
        <v/>
      </c>
      <c r="CQ861" s="108" t="str">
        <f>IF('DATA ENTRY'!CK860="","",IF('DATA ENTRY'!G860="","",IF(AND($CD$4='DATA ENTRY'!CK860,$CG$4='DATA ENTRY'!D860),'DATA ENTRY'!G860,"")))</f>
        <v/>
      </c>
      <c r="CR861" s="230" t="str">
        <f>IF('DATA ENTRY'!CK860="","",IF('DATA ENTRY'!D860="","",IF(AND($CD$4='DATA ENTRY'!CK860,$CG$4='DATA ENTRY'!D860),'DATA ENTRY'!D860,"")))</f>
        <v/>
      </c>
      <c r="CS861">
        <f t="shared" si="216"/>
        <v>0</v>
      </c>
      <c r="CT861">
        <f t="shared" si="217"/>
        <v>0</v>
      </c>
      <c r="CV861" s="139"/>
      <c r="CX861">
        <f t="shared" si="218"/>
        <v>0</v>
      </c>
      <c r="DB861" t="str">
        <f t="shared" si="225"/>
        <v/>
      </c>
      <c r="DC861" t="str">
        <f t="shared" si="226"/>
        <v/>
      </c>
      <c r="DD861" s="224">
        <v>855</v>
      </c>
      <c r="DE861" s="3" t="str">
        <f>IF('DATA ENTRY'!CK860="","",IF('DATA ENTRY'!B860="","",IF(AND($DF$4='DATA ENTRY'!D860),'DATA ENTRY'!B860,"")))</f>
        <v/>
      </c>
      <c r="DF861" s="3" t="str">
        <f>IF('DATA ENTRY'!CK860="","",IF('DATA ENTRY'!C860="","",IF(AND($DF$4='DATA ENTRY'!D860),'DATA ENTRY'!C860,"")))</f>
        <v/>
      </c>
      <c r="DG861" s="4" t="str">
        <f>IF('DATA ENTRY'!CK860="","",IF('DATA ENTRY'!I860="","",IF(AND($DF$4='DATA ENTRY'!D860),'DATA ENTRY'!I860,"")))</f>
        <v/>
      </c>
      <c r="DH861" s="4" t="str">
        <f>IF('DATA ENTRY'!CK860="","",IF('DATA ENTRY'!CK860="","",IF(AND($DF$4='DATA ENTRY'!D860),'DATA ENTRY'!CK860,"")))</f>
        <v/>
      </c>
      <c r="DI861" s="3" t="str">
        <f>IF('DATA ENTRY'!CK860="","",IF('DATA ENTRY'!N860="","",IF(AND($DF$4='DATA ENTRY'!D860),'DATA ENTRY'!N860,"")))</f>
        <v/>
      </c>
      <c r="DJ861" s="107" t="str">
        <f>IF('DATA ENTRY'!CK860="","",IF('DATA ENTRY'!O860="","",IF(AND($DF$4='DATA ENTRY'!D860),'DATA ENTRY'!O860,"")))</f>
        <v/>
      </c>
      <c r="DK861" s="3" t="str">
        <f>IF('DATA ENTRY'!CK860="","",IF('DATA ENTRY'!P860="","",IF(AND($DF$4='DATA ENTRY'!D860),'DATA ENTRY'!P860,"")))</f>
        <v/>
      </c>
      <c r="DL861" s="107" t="str">
        <f>IF('DATA ENTRY'!CK860="","",IF('DATA ENTRY'!Q860="","",IF(AND($DF$4='DATA ENTRY'!D860),'DATA ENTRY'!Q860,"")))</f>
        <v/>
      </c>
      <c r="DM861" s="3" t="str">
        <f>IF('DATA ENTRY'!CK860="","",IF('DATA ENTRY'!R860="","",IF(AND($DF$4='DATA ENTRY'!D860),'DATA ENTRY'!R860,"")))</f>
        <v/>
      </c>
      <c r="DN861" s="107" t="str">
        <f>IF('DATA ENTRY'!CK860="","",IF('DATA ENTRY'!S860="","",IF(AND($DF$4='DATA ENTRY'!D860),'DATA ENTRY'!S860,"")))</f>
        <v/>
      </c>
      <c r="DO861" s="3" t="str">
        <f>IF('DATA ENTRY'!CK860="","",IF('DATA ENTRY'!E860="","",IF(AND($DF$4='DATA ENTRY'!D860),'DATA ENTRY'!E860,"")))</f>
        <v/>
      </c>
      <c r="DP861" s="3" t="str">
        <f>IF('DATA ENTRY'!CK860="","",IF('DATA ENTRY'!D860="","",IF(AND($DF$4='DATA ENTRY'!D860),'DATA ENTRY'!D860,"")))</f>
        <v/>
      </c>
      <c r="DQ861" s="3" t="str">
        <f>IF('DATA ENTRY'!CK860="","",IF('DATA ENTRY'!W860="","",IF(AND($DF$4='DATA ENTRY'!D860),'DATA ENTRY'!W860,"")))</f>
        <v/>
      </c>
      <c r="DR861" s="3" t="str">
        <f>IF('DATA ENTRY'!CK860="","",IF('DATA ENTRY'!X860="","",IF(AND($DF$4='DATA ENTRY'!D860),'DATA ENTRY'!X860,"")))</f>
        <v/>
      </c>
      <c r="DS861" s="108" t="str">
        <f t="shared" si="219"/>
        <v/>
      </c>
      <c r="DT861" s="108" t="str">
        <f>IF('DATA ENTRY'!CK860="","",IF('DATA ENTRY'!D860="","",IF(AND($DF$4='DATA ENTRY'!D860),'DATA ENTRY'!G860,"")))</f>
        <v/>
      </c>
      <c r="DY861">
        <f t="shared" si="220"/>
        <v>0</v>
      </c>
      <c r="EB861" t="str">
        <f t="shared" si="221"/>
        <v/>
      </c>
      <c r="EC861" t="str">
        <f t="shared" si="222"/>
        <v/>
      </c>
      <c r="ED861" s="224">
        <v>855</v>
      </c>
      <c r="EE861" s="3" t="str">
        <f>IF('DATA ENTRY'!CK860="","",IF('DATA ENTRY'!B860="","",IF(AND($EF$4='DATA ENTRY'!G860,$EH$4='DATA ENTRY'!F860),'DATA ENTRY'!B860,"")))</f>
        <v/>
      </c>
      <c r="EF861" s="3" t="str">
        <f>IF('DATA ENTRY'!CK860="","",IF('DATA ENTRY'!C860="","",IF(AND($EF$4='DATA ENTRY'!G860,$EH$4='DATA ENTRY'!F860),'DATA ENTRY'!C860,"")))</f>
        <v/>
      </c>
      <c r="EG861" s="4" t="str">
        <f>IF('DATA ENTRY'!CK860="","",IF('DATA ENTRY'!I860="","",IF(AND($EF$4='DATA ENTRY'!G860,$EH$4='DATA ENTRY'!F860),'DATA ENTRY'!I860,"")))</f>
        <v/>
      </c>
      <c r="EH861" s="4" t="str">
        <f>IF('DATA ENTRY'!CK860="","",IF('DATA ENTRY'!CK860="","",IF(AND($EF$4='DATA ENTRY'!G860,$EH$4='DATA ENTRY'!F860),'DATA ENTRY'!CK860,"")))</f>
        <v/>
      </c>
      <c r="EI861" s="3" t="str">
        <f>IF('DATA ENTRY'!CK860="","",IF('DATA ENTRY'!N860="","",IF(AND($EF$4='DATA ENTRY'!G860,$EH$4='DATA ENTRY'!F860),'DATA ENTRY'!N860,"")))</f>
        <v/>
      </c>
      <c r="EJ861" s="107" t="str">
        <f>IF('DATA ENTRY'!CK860="","",IF('DATA ENTRY'!O860="","",IF(AND($EF$4='DATA ENTRY'!G860,$EH$4='DATA ENTRY'!F860),'DATA ENTRY'!O860,"")))</f>
        <v/>
      </c>
      <c r="EK861" s="3" t="str">
        <f>IF('DATA ENTRY'!CK860="","",IF('DATA ENTRY'!P860="","",IF(AND($EF$4='DATA ENTRY'!G860,$EH$4='DATA ENTRY'!F860),'DATA ENTRY'!P860,"")))</f>
        <v/>
      </c>
      <c r="EL861" s="107" t="str">
        <f>IF('DATA ENTRY'!CK860="","",IF('DATA ENTRY'!Q860="","",IF(AND($EF$4='DATA ENTRY'!G860,$EH$4='DATA ENTRY'!F860),'DATA ENTRY'!Q860,"")))</f>
        <v/>
      </c>
      <c r="EM861" s="3" t="str">
        <f>IF('DATA ENTRY'!CK860="","",IF('DATA ENTRY'!R860="","",IF(AND($EF$4='DATA ENTRY'!G860,$EH$4='DATA ENTRY'!F860),'DATA ENTRY'!R860,"")))</f>
        <v/>
      </c>
      <c r="EN861" s="107" t="str">
        <f>IF('DATA ENTRY'!CK860="","",IF('DATA ENTRY'!S860="","",IF(AND($EF$4='DATA ENTRY'!G860,$EH$4='DATA ENTRY'!F860),'DATA ENTRY'!S860,"")))</f>
        <v/>
      </c>
      <c r="EO861" s="3" t="str">
        <f>IF('DATA ENTRY'!CK860="","",IF('DATA ENTRY'!E860="","",IF(AND($EF$4='DATA ENTRY'!G860,$EH$4='DATA ENTRY'!F860),'DATA ENTRY'!E860,"")))</f>
        <v/>
      </c>
      <c r="EP861" s="3" t="str">
        <f>IF('DATA ENTRY'!CK860="","",IF('DATA ENTRY'!D860="","",IF(AND($EF$4='DATA ENTRY'!G860,$EH$4='DATA ENTRY'!F860),'DATA ENTRY'!D860,"")))</f>
        <v/>
      </c>
      <c r="EQ861" s="3" t="str">
        <f>IF('DATA ENTRY'!CK860="","",IF('DATA ENTRY'!W860="","",IF(AND($EF$4='DATA ENTRY'!G860,$EH$4='DATA ENTRY'!F860),'DATA ENTRY'!W860,"")))</f>
        <v/>
      </c>
      <c r="ER861" s="3" t="str">
        <f>IF('DATA ENTRY'!CK860="","",IF('DATA ENTRY'!X860="","",IF(AND($EF$4='DATA ENTRY'!G860,$EH$4='DATA ENTRY'!F860),'DATA ENTRY'!X860,"")))</f>
        <v/>
      </c>
      <c r="ES861" s="108" t="str">
        <f t="shared" si="223"/>
        <v/>
      </c>
      <c r="ET861" s="108" t="str">
        <f>IF('DATA ENTRY'!CK860="","",IF('DATA ENTRY'!D860="","",IF(AND($EF$4='DATA ENTRY'!G860,$EH$4='DATA ENTRY'!F860),'DATA ENTRY'!G860,"")))</f>
        <v/>
      </c>
      <c r="EY861">
        <f t="shared" si="224"/>
        <v>0</v>
      </c>
    </row>
    <row r="862" spans="1:155">
      <c r="A862" t="str">
        <f>IF(S862=0,"",1+(MAX($A$7:A861)))</f>
        <v/>
      </c>
      <c r="B862" s="224">
        <v>856</v>
      </c>
      <c r="C862" s="3" t="str">
        <f>IF('DATA ENTRY'!CK861="","",IF('DATA ENTRY'!B861="","",IF($D$4="All Post",'DATA ENTRY'!B861,IF(AND($D$4='DATA ENTRY'!CK861),'DATA ENTRY'!B861,""))))</f>
        <v/>
      </c>
      <c r="D862" s="3" t="str">
        <f>IF('DATA ENTRY'!CK861="","",IF('DATA ENTRY'!C861="","",IF($D$4="All Post",'DATA ENTRY'!C861,IF(AND($D$4='DATA ENTRY'!CK861),'DATA ENTRY'!C861,""))))</f>
        <v/>
      </c>
      <c r="E862" s="4" t="str">
        <f>IF('DATA ENTRY'!CK861="","",IF('DATA ENTRY'!I861="","",IF($D$4="All Post",'DATA ENTRY'!I861,IF(AND($D$4='DATA ENTRY'!CK861),'DATA ENTRY'!I861,""))))</f>
        <v/>
      </c>
      <c r="F862" s="4" t="str">
        <f>IF('DATA ENTRY'!CK861="","",IF('DATA ENTRY'!CK861="","",IF($D$4="All Post",'DATA ENTRY'!CK861,IF(AND($D$4='DATA ENTRY'!CK861),'DATA ENTRY'!CK861,""))))</f>
        <v/>
      </c>
      <c r="G862" s="3" t="str">
        <f>IF('DATA ENTRY'!CK861="","",IF('DATA ENTRY'!N861="","",IF($D$4="All Post",'DATA ENTRY'!N861,IF(AND($D$4='DATA ENTRY'!CK861),'DATA ENTRY'!N861,""))))</f>
        <v/>
      </c>
      <c r="H862" s="107" t="str">
        <f>IF('DATA ENTRY'!CK861="","",IF('DATA ENTRY'!O861="","",IF($D$4="All Post",'DATA ENTRY'!O861,IF(AND($D$4='DATA ENTRY'!CK861),'DATA ENTRY'!O861,""))))</f>
        <v/>
      </c>
      <c r="I862" s="3" t="str">
        <f>IF('DATA ENTRY'!CK861="","",IF('DATA ENTRY'!P861="","",IF($D$4="All Post",'DATA ENTRY'!P861,IF(AND($D$4='DATA ENTRY'!CK861),'DATA ENTRY'!P861,""))))</f>
        <v/>
      </c>
      <c r="J862" s="107" t="str">
        <f>IF('DATA ENTRY'!CK861="","",IF('DATA ENTRY'!Q861="","",IF($D$4="All Post",'DATA ENTRY'!Q861,IF(AND($D$4='DATA ENTRY'!CK861),'DATA ENTRY'!Q861,""))))</f>
        <v/>
      </c>
      <c r="K862" s="3" t="str">
        <f>IF('DATA ENTRY'!CK861="","",IF('DATA ENTRY'!R861="","",IF($D$4="All Post",'DATA ENTRY'!R861,IF(AND($D$4='DATA ENTRY'!CK861),'DATA ENTRY'!R861,""))))</f>
        <v/>
      </c>
      <c r="L862" s="3" t="str">
        <f>IF('DATA ENTRY'!CK861="","",IF('DATA ENTRY'!S861="","",IF($D$4="All Post",'DATA ENTRY'!S861,IF(AND($D$4='DATA ENTRY'!CK861),'DATA ENTRY'!S861,""))))</f>
        <v/>
      </c>
      <c r="M862" s="3" t="str">
        <f>IF('DATA ENTRY'!CK861="","",IF('DATA ENTRY'!E861="","",IF($D$4="All Post",'DATA ENTRY'!E861,IF(AND($D$4='DATA ENTRY'!CK861),'DATA ENTRY'!E861,""))))</f>
        <v/>
      </c>
      <c r="N862" s="3" t="str">
        <f>IF('DATA ENTRY'!CK861="","",IF('DATA ENTRY'!W861="","",IF($D$4="All Post",'DATA ENTRY'!W861,IF(AND($D$4='DATA ENTRY'!CK861),'DATA ENTRY'!W861,""))))</f>
        <v/>
      </c>
      <c r="O862" s="3" t="str">
        <f>IF('DATA ENTRY'!CK861="","",IF('DATA ENTRY'!X861="","",IF($D$4="All Post",'DATA ENTRY'!X861,IF(AND($D$4='DATA ENTRY'!CK861),'DATA ENTRY'!X861,""))))</f>
        <v/>
      </c>
      <c r="P862" s="3" t="str">
        <f>IF('DATA ENTRY'!CK861="","",IF('DATA ENTRY'!G861="","",IF($D$4="All Post",'DATA ENTRY'!G861,IF(AND($D$4='DATA ENTRY'!CK861),'DATA ENTRY'!G861,""))))</f>
        <v/>
      </c>
      <c r="S862">
        <f t="shared" si="211"/>
        <v>0</v>
      </c>
      <c r="T862" t="str">
        <f t="shared" si="212"/>
        <v/>
      </c>
      <c r="BZ862" t="str">
        <f t="shared" si="213"/>
        <v/>
      </c>
      <c r="CA862" t="str">
        <f t="shared" si="214"/>
        <v/>
      </c>
      <c r="CB862" s="224">
        <v>856</v>
      </c>
      <c r="CC862" s="3" t="str">
        <f>IF('DATA ENTRY'!CK861="","",IF('DATA ENTRY'!B861="","",IF(AND($CD$4='DATA ENTRY'!CK861,$CG$4='DATA ENTRY'!D861),'DATA ENTRY'!B861,"")))</f>
        <v/>
      </c>
      <c r="CD862" s="3" t="str">
        <f>IF('DATA ENTRY'!CK861="","",IF('DATA ENTRY'!C861="","",IF(AND($CD$4='DATA ENTRY'!CK861,$CG$4='DATA ENTRY'!D861),'DATA ENTRY'!C861,"")))</f>
        <v/>
      </c>
      <c r="CE862" s="4" t="str">
        <f>IF('DATA ENTRY'!CK861="","",IF('DATA ENTRY'!I861="","",IF(AND($CD$4='DATA ENTRY'!CK861,$CG$4='DATA ENTRY'!D861),'DATA ENTRY'!I861,"")))</f>
        <v/>
      </c>
      <c r="CF862" s="4" t="str">
        <f>IF('DATA ENTRY'!CK861="","",IF('DATA ENTRY'!CK861="","",IF(AND($CD$4='DATA ENTRY'!CK861,$CG$4='DATA ENTRY'!D861),'DATA ENTRY'!CK861,"")))</f>
        <v/>
      </c>
      <c r="CG862" s="3" t="str">
        <f>IF('DATA ENTRY'!CK861="","",IF('DATA ENTRY'!N861="","",IF(AND($CD$4='DATA ENTRY'!CK861,$CG$4='DATA ENTRY'!D861),'DATA ENTRY'!N861,"")))</f>
        <v/>
      </c>
      <c r="CH862" s="107" t="str">
        <f>IF('DATA ENTRY'!CK861="","",IF('DATA ENTRY'!O861="","",IF(AND($CD$4='DATA ENTRY'!CK861,$CG$4='DATA ENTRY'!D861),'DATA ENTRY'!O861,"")))</f>
        <v/>
      </c>
      <c r="CI862" s="3" t="str">
        <f>IF('DATA ENTRY'!CK861="","",IF('DATA ENTRY'!P861="","",IF(AND($CD$4='DATA ENTRY'!CK861,$CG$4='DATA ENTRY'!D861),'DATA ENTRY'!P861,"")))</f>
        <v/>
      </c>
      <c r="CJ862" s="107" t="str">
        <f>IF('DATA ENTRY'!CK861="","",IF('DATA ENTRY'!Q861="","",IF(AND($CD$4='DATA ENTRY'!CK861,$CG$4='DATA ENTRY'!D861),'DATA ENTRY'!Q861,"")))</f>
        <v/>
      </c>
      <c r="CK862" s="3" t="str">
        <f>IF('DATA ENTRY'!CK861="","",IF('DATA ENTRY'!R861="","",IF(AND($CD$4='DATA ENTRY'!CK861,$CG$4='DATA ENTRY'!D861),'DATA ENTRY'!R861,"")))</f>
        <v/>
      </c>
      <c r="CL862" s="3" t="str">
        <f>IF('DATA ENTRY'!CK861="","",IF('DATA ENTRY'!S861="","",IF(AND($CD$4='DATA ENTRY'!CK861,$CG$4='DATA ENTRY'!D861),'DATA ENTRY'!S861,"")))</f>
        <v/>
      </c>
      <c r="CM862" s="3" t="str">
        <f>IF('DATA ENTRY'!CK861="","",IF('DATA ENTRY'!E861="","",IF(AND($CD$4='DATA ENTRY'!CK861,$CG$4='DATA ENTRY'!D861),'DATA ENTRY'!E861,"")))</f>
        <v/>
      </c>
      <c r="CN862" s="3" t="str">
        <f>IF('DATA ENTRY'!CK861="","",IF('DATA ENTRY'!W861="","",IF(AND($CD$4='DATA ENTRY'!CK861,$CG$4='DATA ENTRY'!D861),'DATA ENTRY'!W861,"")))</f>
        <v/>
      </c>
      <c r="CO862" s="3" t="str">
        <f>IF('DATA ENTRY'!CK861="","",IF('DATA ENTRY'!X861="","",IF(AND($CD$4='DATA ENTRY'!CK861,$CG$4='DATA ENTRY'!D861),'DATA ENTRY'!X861,"")))</f>
        <v/>
      </c>
      <c r="CP862" s="108" t="str">
        <f t="shared" si="215"/>
        <v/>
      </c>
      <c r="CQ862" s="108" t="str">
        <f>IF('DATA ENTRY'!CK861="","",IF('DATA ENTRY'!G861="","",IF(AND($CD$4='DATA ENTRY'!CK861,$CG$4='DATA ENTRY'!D861),'DATA ENTRY'!G861,"")))</f>
        <v/>
      </c>
      <c r="CR862" s="230" t="str">
        <f>IF('DATA ENTRY'!CK861="","",IF('DATA ENTRY'!D861="","",IF(AND($CD$4='DATA ENTRY'!CK861,$CG$4='DATA ENTRY'!D861),'DATA ENTRY'!D861,"")))</f>
        <v/>
      </c>
      <c r="CS862">
        <f t="shared" si="216"/>
        <v>0</v>
      </c>
      <c r="CT862">
        <f t="shared" si="217"/>
        <v>0</v>
      </c>
      <c r="CV862" s="139"/>
      <c r="CX862">
        <f t="shared" si="218"/>
        <v>0</v>
      </c>
      <c r="DB862" t="str">
        <f t="shared" si="225"/>
        <v/>
      </c>
      <c r="DC862" t="str">
        <f t="shared" si="226"/>
        <v/>
      </c>
      <c r="DD862" s="224">
        <v>856</v>
      </c>
      <c r="DE862" s="3" t="str">
        <f>IF('DATA ENTRY'!CK861="","",IF('DATA ENTRY'!B861="","",IF(AND($DF$4='DATA ENTRY'!D861),'DATA ENTRY'!B861,"")))</f>
        <v/>
      </c>
      <c r="DF862" s="3" t="str">
        <f>IF('DATA ENTRY'!CK861="","",IF('DATA ENTRY'!C861="","",IF(AND($DF$4='DATA ENTRY'!D861),'DATA ENTRY'!C861,"")))</f>
        <v/>
      </c>
      <c r="DG862" s="4" t="str">
        <f>IF('DATA ENTRY'!CK861="","",IF('DATA ENTRY'!I861="","",IF(AND($DF$4='DATA ENTRY'!D861),'DATA ENTRY'!I861,"")))</f>
        <v/>
      </c>
      <c r="DH862" s="4" t="str">
        <f>IF('DATA ENTRY'!CK861="","",IF('DATA ENTRY'!CK861="","",IF(AND($DF$4='DATA ENTRY'!D861),'DATA ENTRY'!CK861,"")))</f>
        <v/>
      </c>
      <c r="DI862" s="3" t="str">
        <f>IF('DATA ENTRY'!CK861="","",IF('DATA ENTRY'!N861="","",IF(AND($DF$4='DATA ENTRY'!D861),'DATA ENTRY'!N861,"")))</f>
        <v/>
      </c>
      <c r="DJ862" s="107" t="str">
        <f>IF('DATA ENTRY'!CK861="","",IF('DATA ENTRY'!O861="","",IF(AND($DF$4='DATA ENTRY'!D861),'DATA ENTRY'!O861,"")))</f>
        <v/>
      </c>
      <c r="DK862" s="3" t="str">
        <f>IF('DATA ENTRY'!CK861="","",IF('DATA ENTRY'!P861="","",IF(AND($DF$4='DATA ENTRY'!D861),'DATA ENTRY'!P861,"")))</f>
        <v/>
      </c>
      <c r="DL862" s="107" t="str">
        <f>IF('DATA ENTRY'!CK861="","",IF('DATA ENTRY'!Q861="","",IF(AND($DF$4='DATA ENTRY'!D861),'DATA ENTRY'!Q861,"")))</f>
        <v/>
      </c>
      <c r="DM862" s="3" t="str">
        <f>IF('DATA ENTRY'!CK861="","",IF('DATA ENTRY'!R861="","",IF(AND($DF$4='DATA ENTRY'!D861),'DATA ENTRY'!R861,"")))</f>
        <v/>
      </c>
      <c r="DN862" s="107" t="str">
        <f>IF('DATA ENTRY'!CK861="","",IF('DATA ENTRY'!S861="","",IF(AND($DF$4='DATA ENTRY'!D861),'DATA ENTRY'!S861,"")))</f>
        <v/>
      </c>
      <c r="DO862" s="3" t="str">
        <f>IF('DATA ENTRY'!CK861="","",IF('DATA ENTRY'!E861="","",IF(AND($DF$4='DATA ENTRY'!D861),'DATA ENTRY'!E861,"")))</f>
        <v/>
      </c>
      <c r="DP862" s="3" t="str">
        <f>IF('DATA ENTRY'!CK861="","",IF('DATA ENTRY'!D861="","",IF(AND($DF$4='DATA ENTRY'!D861),'DATA ENTRY'!D861,"")))</f>
        <v/>
      </c>
      <c r="DQ862" s="3" t="str">
        <f>IF('DATA ENTRY'!CK861="","",IF('DATA ENTRY'!W861="","",IF(AND($DF$4='DATA ENTRY'!D861),'DATA ENTRY'!W861,"")))</f>
        <v/>
      </c>
      <c r="DR862" s="3" t="str">
        <f>IF('DATA ENTRY'!CK861="","",IF('DATA ENTRY'!X861="","",IF(AND($DF$4='DATA ENTRY'!D861),'DATA ENTRY'!X861,"")))</f>
        <v/>
      </c>
      <c r="DS862" s="108" t="str">
        <f t="shared" si="219"/>
        <v/>
      </c>
      <c r="DT862" s="108" t="str">
        <f>IF('DATA ENTRY'!CK861="","",IF('DATA ENTRY'!D861="","",IF(AND($DF$4='DATA ENTRY'!D861),'DATA ENTRY'!G861,"")))</f>
        <v/>
      </c>
      <c r="DY862">
        <f t="shared" si="220"/>
        <v>0</v>
      </c>
      <c r="EB862" t="str">
        <f t="shared" si="221"/>
        <v/>
      </c>
      <c r="EC862" t="str">
        <f t="shared" si="222"/>
        <v/>
      </c>
      <c r="ED862" s="224">
        <v>856</v>
      </c>
      <c r="EE862" s="3" t="str">
        <f>IF('DATA ENTRY'!CK861="","",IF('DATA ENTRY'!B861="","",IF(AND($EF$4='DATA ENTRY'!G861,$EH$4='DATA ENTRY'!F861),'DATA ENTRY'!B861,"")))</f>
        <v/>
      </c>
      <c r="EF862" s="3" t="str">
        <f>IF('DATA ENTRY'!CK861="","",IF('DATA ENTRY'!C861="","",IF(AND($EF$4='DATA ENTRY'!G861,$EH$4='DATA ENTRY'!F861),'DATA ENTRY'!C861,"")))</f>
        <v/>
      </c>
      <c r="EG862" s="4" t="str">
        <f>IF('DATA ENTRY'!CK861="","",IF('DATA ENTRY'!I861="","",IF(AND($EF$4='DATA ENTRY'!G861,$EH$4='DATA ENTRY'!F861),'DATA ENTRY'!I861,"")))</f>
        <v/>
      </c>
      <c r="EH862" s="4" t="str">
        <f>IF('DATA ENTRY'!CK861="","",IF('DATA ENTRY'!CK861="","",IF(AND($EF$4='DATA ENTRY'!G861,$EH$4='DATA ENTRY'!F861),'DATA ENTRY'!CK861,"")))</f>
        <v/>
      </c>
      <c r="EI862" s="3" t="str">
        <f>IF('DATA ENTRY'!CK861="","",IF('DATA ENTRY'!N861="","",IF(AND($EF$4='DATA ENTRY'!G861,$EH$4='DATA ENTRY'!F861),'DATA ENTRY'!N861,"")))</f>
        <v/>
      </c>
      <c r="EJ862" s="107" t="str">
        <f>IF('DATA ENTRY'!CK861="","",IF('DATA ENTRY'!O861="","",IF(AND($EF$4='DATA ENTRY'!G861,$EH$4='DATA ENTRY'!F861),'DATA ENTRY'!O861,"")))</f>
        <v/>
      </c>
      <c r="EK862" s="3" t="str">
        <f>IF('DATA ENTRY'!CK861="","",IF('DATA ENTRY'!P861="","",IF(AND($EF$4='DATA ENTRY'!G861,$EH$4='DATA ENTRY'!F861),'DATA ENTRY'!P861,"")))</f>
        <v/>
      </c>
      <c r="EL862" s="107" t="str">
        <f>IF('DATA ENTRY'!CK861="","",IF('DATA ENTRY'!Q861="","",IF(AND($EF$4='DATA ENTRY'!G861,$EH$4='DATA ENTRY'!F861),'DATA ENTRY'!Q861,"")))</f>
        <v/>
      </c>
      <c r="EM862" s="3" t="str">
        <f>IF('DATA ENTRY'!CK861="","",IF('DATA ENTRY'!R861="","",IF(AND($EF$4='DATA ENTRY'!G861,$EH$4='DATA ENTRY'!F861),'DATA ENTRY'!R861,"")))</f>
        <v/>
      </c>
      <c r="EN862" s="107" t="str">
        <f>IF('DATA ENTRY'!CK861="","",IF('DATA ENTRY'!S861="","",IF(AND($EF$4='DATA ENTRY'!G861,$EH$4='DATA ENTRY'!F861),'DATA ENTRY'!S861,"")))</f>
        <v/>
      </c>
      <c r="EO862" s="3" t="str">
        <f>IF('DATA ENTRY'!CK861="","",IF('DATA ENTRY'!E861="","",IF(AND($EF$4='DATA ENTRY'!G861,$EH$4='DATA ENTRY'!F861),'DATA ENTRY'!E861,"")))</f>
        <v/>
      </c>
      <c r="EP862" s="3" t="str">
        <f>IF('DATA ENTRY'!CK861="","",IF('DATA ENTRY'!D861="","",IF(AND($EF$4='DATA ENTRY'!G861,$EH$4='DATA ENTRY'!F861),'DATA ENTRY'!D861,"")))</f>
        <v/>
      </c>
      <c r="EQ862" s="3" t="str">
        <f>IF('DATA ENTRY'!CK861="","",IF('DATA ENTRY'!W861="","",IF(AND($EF$4='DATA ENTRY'!G861,$EH$4='DATA ENTRY'!F861),'DATA ENTRY'!W861,"")))</f>
        <v/>
      </c>
      <c r="ER862" s="3" t="str">
        <f>IF('DATA ENTRY'!CK861="","",IF('DATA ENTRY'!X861="","",IF(AND($EF$4='DATA ENTRY'!G861,$EH$4='DATA ENTRY'!F861),'DATA ENTRY'!X861,"")))</f>
        <v/>
      </c>
      <c r="ES862" s="108" t="str">
        <f t="shared" si="223"/>
        <v/>
      </c>
      <c r="ET862" s="108" t="str">
        <f>IF('DATA ENTRY'!CK861="","",IF('DATA ENTRY'!D861="","",IF(AND($EF$4='DATA ENTRY'!G861,$EH$4='DATA ENTRY'!F861),'DATA ENTRY'!G861,"")))</f>
        <v/>
      </c>
      <c r="EY862">
        <f t="shared" si="224"/>
        <v>0</v>
      </c>
    </row>
    <row r="863" spans="1:155">
      <c r="A863" t="str">
        <f>IF(S863=0,"",1+(MAX($A$7:A862)))</f>
        <v/>
      </c>
      <c r="B863" s="224">
        <v>857</v>
      </c>
      <c r="C863" s="3" t="str">
        <f>IF('DATA ENTRY'!CK862="","",IF('DATA ENTRY'!B862="","",IF($D$4="All Post",'DATA ENTRY'!B862,IF(AND($D$4='DATA ENTRY'!CK862),'DATA ENTRY'!B862,""))))</f>
        <v/>
      </c>
      <c r="D863" s="3" t="str">
        <f>IF('DATA ENTRY'!CK862="","",IF('DATA ENTRY'!C862="","",IF($D$4="All Post",'DATA ENTRY'!C862,IF(AND($D$4='DATA ENTRY'!CK862),'DATA ENTRY'!C862,""))))</f>
        <v/>
      </c>
      <c r="E863" s="4" t="str">
        <f>IF('DATA ENTRY'!CK862="","",IF('DATA ENTRY'!I862="","",IF($D$4="All Post",'DATA ENTRY'!I862,IF(AND($D$4='DATA ENTRY'!CK862),'DATA ENTRY'!I862,""))))</f>
        <v/>
      </c>
      <c r="F863" s="4" t="str">
        <f>IF('DATA ENTRY'!CK862="","",IF('DATA ENTRY'!CK862="","",IF($D$4="All Post",'DATA ENTRY'!CK862,IF(AND($D$4='DATA ENTRY'!CK862),'DATA ENTRY'!CK862,""))))</f>
        <v/>
      </c>
      <c r="G863" s="3" t="str">
        <f>IF('DATA ENTRY'!CK862="","",IF('DATA ENTRY'!N862="","",IF($D$4="All Post",'DATA ENTRY'!N862,IF(AND($D$4='DATA ENTRY'!CK862),'DATA ENTRY'!N862,""))))</f>
        <v/>
      </c>
      <c r="H863" s="107" t="str">
        <f>IF('DATA ENTRY'!CK862="","",IF('DATA ENTRY'!O862="","",IF($D$4="All Post",'DATA ENTRY'!O862,IF(AND($D$4='DATA ENTRY'!CK862),'DATA ENTRY'!O862,""))))</f>
        <v/>
      </c>
      <c r="I863" s="3" t="str">
        <f>IF('DATA ENTRY'!CK862="","",IF('DATA ENTRY'!P862="","",IF($D$4="All Post",'DATA ENTRY'!P862,IF(AND($D$4='DATA ENTRY'!CK862),'DATA ENTRY'!P862,""))))</f>
        <v/>
      </c>
      <c r="J863" s="107" t="str">
        <f>IF('DATA ENTRY'!CK862="","",IF('DATA ENTRY'!Q862="","",IF($D$4="All Post",'DATA ENTRY'!Q862,IF(AND($D$4='DATA ENTRY'!CK862),'DATA ENTRY'!Q862,""))))</f>
        <v/>
      </c>
      <c r="K863" s="3" t="str">
        <f>IF('DATA ENTRY'!CK862="","",IF('DATA ENTRY'!R862="","",IF($D$4="All Post",'DATA ENTRY'!R862,IF(AND($D$4='DATA ENTRY'!CK862),'DATA ENTRY'!R862,""))))</f>
        <v/>
      </c>
      <c r="L863" s="3" t="str">
        <f>IF('DATA ENTRY'!CK862="","",IF('DATA ENTRY'!S862="","",IF($D$4="All Post",'DATA ENTRY'!S862,IF(AND($D$4='DATA ENTRY'!CK862),'DATA ENTRY'!S862,""))))</f>
        <v/>
      </c>
      <c r="M863" s="3" t="str">
        <f>IF('DATA ENTRY'!CK862="","",IF('DATA ENTRY'!E862="","",IF($D$4="All Post",'DATA ENTRY'!E862,IF(AND($D$4='DATA ENTRY'!CK862),'DATA ENTRY'!E862,""))))</f>
        <v/>
      </c>
      <c r="N863" s="3" t="str">
        <f>IF('DATA ENTRY'!CK862="","",IF('DATA ENTRY'!W862="","",IF($D$4="All Post",'DATA ENTRY'!W862,IF(AND($D$4='DATA ENTRY'!CK862),'DATA ENTRY'!W862,""))))</f>
        <v/>
      </c>
      <c r="O863" s="3" t="str">
        <f>IF('DATA ENTRY'!CK862="","",IF('DATA ENTRY'!X862="","",IF($D$4="All Post",'DATA ENTRY'!X862,IF(AND($D$4='DATA ENTRY'!CK862),'DATA ENTRY'!X862,""))))</f>
        <v/>
      </c>
      <c r="P863" s="3" t="str">
        <f>IF('DATA ENTRY'!CK862="","",IF('DATA ENTRY'!G862="","",IF($D$4="All Post",'DATA ENTRY'!G862,IF(AND($D$4='DATA ENTRY'!CK862),'DATA ENTRY'!G862,""))))</f>
        <v/>
      </c>
      <c r="S863">
        <f t="shared" si="211"/>
        <v>0</v>
      </c>
      <c r="T863" t="str">
        <f t="shared" si="212"/>
        <v/>
      </c>
      <c r="BZ863" t="str">
        <f t="shared" si="213"/>
        <v/>
      </c>
      <c r="CA863" t="str">
        <f t="shared" si="214"/>
        <v/>
      </c>
      <c r="CB863" s="224">
        <v>857</v>
      </c>
      <c r="CC863" s="3" t="str">
        <f>IF('DATA ENTRY'!CK862="","",IF('DATA ENTRY'!B862="","",IF(AND($CD$4='DATA ENTRY'!CK862,$CG$4='DATA ENTRY'!D862),'DATA ENTRY'!B862,"")))</f>
        <v/>
      </c>
      <c r="CD863" s="3" t="str">
        <f>IF('DATA ENTRY'!CK862="","",IF('DATA ENTRY'!C862="","",IF(AND($CD$4='DATA ENTRY'!CK862,$CG$4='DATA ENTRY'!D862),'DATA ENTRY'!C862,"")))</f>
        <v/>
      </c>
      <c r="CE863" s="4" t="str">
        <f>IF('DATA ENTRY'!CK862="","",IF('DATA ENTRY'!I862="","",IF(AND($CD$4='DATA ENTRY'!CK862,$CG$4='DATA ENTRY'!D862),'DATA ENTRY'!I862,"")))</f>
        <v/>
      </c>
      <c r="CF863" s="4" t="str">
        <f>IF('DATA ENTRY'!CK862="","",IF('DATA ENTRY'!CK862="","",IF(AND($CD$4='DATA ENTRY'!CK862,$CG$4='DATA ENTRY'!D862),'DATA ENTRY'!CK862,"")))</f>
        <v/>
      </c>
      <c r="CG863" s="3" t="str">
        <f>IF('DATA ENTRY'!CK862="","",IF('DATA ENTRY'!N862="","",IF(AND($CD$4='DATA ENTRY'!CK862,$CG$4='DATA ENTRY'!D862),'DATA ENTRY'!N862,"")))</f>
        <v/>
      </c>
      <c r="CH863" s="107" t="str">
        <f>IF('DATA ENTRY'!CK862="","",IF('DATA ENTRY'!O862="","",IF(AND($CD$4='DATA ENTRY'!CK862,$CG$4='DATA ENTRY'!D862),'DATA ENTRY'!O862,"")))</f>
        <v/>
      </c>
      <c r="CI863" s="3" t="str">
        <f>IF('DATA ENTRY'!CK862="","",IF('DATA ENTRY'!P862="","",IF(AND($CD$4='DATA ENTRY'!CK862,$CG$4='DATA ENTRY'!D862),'DATA ENTRY'!P862,"")))</f>
        <v/>
      </c>
      <c r="CJ863" s="107" t="str">
        <f>IF('DATA ENTRY'!CK862="","",IF('DATA ENTRY'!Q862="","",IF(AND($CD$4='DATA ENTRY'!CK862,$CG$4='DATA ENTRY'!D862),'DATA ENTRY'!Q862,"")))</f>
        <v/>
      </c>
      <c r="CK863" s="3" t="str">
        <f>IF('DATA ENTRY'!CK862="","",IF('DATA ENTRY'!R862="","",IF(AND($CD$4='DATA ENTRY'!CK862,$CG$4='DATA ENTRY'!D862),'DATA ENTRY'!R862,"")))</f>
        <v/>
      </c>
      <c r="CL863" s="3" t="str">
        <f>IF('DATA ENTRY'!CK862="","",IF('DATA ENTRY'!S862="","",IF(AND($CD$4='DATA ENTRY'!CK862,$CG$4='DATA ENTRY'!D862),'DATA ENTRY'!S862,"")))</f>
        <v/>
      </c>
      <c r="CM863" s="3" t="str">
        <f>IF('DATA ENTRY'!CK862="","",IF('DATA ENTRY'!E862="","",IF(AND($CD$4='DATA ENTRY'!CK862,$CG$4='DATA ENTRY'!D862),'DATA ENTRY'!E862,"")))</f>
        <v/>
      </c>
      <c r="CN863" s="3" t="str">
        <f>IF('DATA ENTRY'!CK862="","",IF('DATA ENTRY'!W862="","",IF(AND($CD$4='DATA ENTRY'!CK862,$CG$4='DATA ENTRY'!D862),'DATA ENTRY'!W862,"")))</f>
        <v/>
      </c>
      <c r="CO863" s="3" t="str">
        <f>IF('DATA ENTRY'!CK862="","",IF('DATA ENTRY'!X862="","",IF(AND($CD$4='DATA ENTRY'!CK862,$CG$4='DATA ENTRY'!D862),'DATA ENTRY'!X862,"")))</f>
        <v/>
      </c>
      <c r="CP863" s="108" t="str">
        <f t="shared" si="215"/>
        <v/>
      </c>
      <c r="CQ863" s="108" t="str">
        <f>IF('DATA ENTRY'!CK862="","",IF('DATA ENTRY'!G862="","",IF(AND($CD$4='DATA ENTRY'!CK862,$CG$4='DATA ENTRY'!D862),'DATA ENTRY'!G862,"")))</f>
        <v/>
      </c>
      <c r="CR863" s="230" t="str">
        <f>IF('DATA ENTRY'!CK862="","",IF('DATA ENTRY'!D862="","",IF(AND($CD$4='DATA ENTRY'!CK862,$CG$4='DATA ENTRY'!D862),'DATA ENTRY'!D862,"")))</f>
        <v/>
      </c>
      <c r="CS863">
        <f t="shared" si="216"/>
        <v>0</v>
      </c>
      <c r="CT863">
        <f t="shared" si="217"/>
        <v>0</v>
      </c>
      <c r="CV863" s="139"/>
      <c r="CX863">
        <f t="shared" si="218"/>
        <v>0</v>
      </c>
      <c r="DB863" t="str">
        <f t="shared" si="225"/>
        <v/>
      </c>
      <c r="DC863" t="str">
        <f t="shared" si="226"/>
        <v/>
      </c>
      <c r="DD863" s="224">
        <v>857</v>
      </c>
      <c r="DE863" s="3" t="str">
        <f>IF('DATA ENTRY'!CK862="","",IF('DATA ENTRY'!B862="","",IF(AND($DF$4='DATA ENTRY'!D862),'DATA ENTRY'!B862,"")))</f>
        <v/>
      </c>
      <c r="DF863" s="3" t="str">
        <f>IF('DATA ENTRY'!CK862="","",IF('DATA ENTRY'!C862="","",IF(AND($DF$4='DATA ENTRY'!D862),'DATA ENTRY'!C862,"")))</f>
        <v/>
      </c>
      <c r="DG863" s="4" t="str">
        <f>IF('DATA ENTRY'!CK862="","",IF('DATA ENTRY'!I862="","",IF(AND($DF$4='DATA ENTRY'!D862),'DATA ENTRY'!I862,"")))</f>
        <v/>
      </c>
      <c r="DH863" s="4" t="str">
        <f>IF('DATA ENTRY'!CK862="","",IF('DATA ENTRY'!CK862="","",IF(AND($DF$4='DATA ENTRY'!D862),'DATA ENTRY'!CK862,"")))</f>
        <v/>
      </c>
      <c r="DI863" s="3" t="str">
        <f>IF('DATA ENTRY'!CK862="","",IF('DATA ENTRY'!N862="","",IF(AND($DF$4='DATA ENTRY'!D862),'DATA ENTRY'!N862,"")))</f>
        <v/>
      </c>
      <c r="DJ863" s="107" t="str">
        <f>IF('DATA ENTRY'!CK862="","",IF('DATA ENTRY'!O862="","",IF(AND($DF$4='DATA ENTRY'!D862),'DATA ENTRY'!O862,"")))</f>
        <v/>
      </c>
      <c r="DK863" s="3" t="str">
        <f>IF('DATA ENTRY'!CK862="","",IF('DATA ENTRY'!P862="","",IF(AND($DF$4='DATA ENTRY'!D862),'DATA ENTRY'!P862,"")))</f>
        <v/>
      </c>
      <c r="DL863" s="107" t="str">
        <f>IF('DATA ENTRY'!CK862="","",IF('DATA ENTRY'!Q862="","",IF(AND($DF$4='DATA ENTRY'!D862),'DATA ENTRY'!Q862,"")))</f>
        <v/>
      </c>
      <c r="DM863" s="3" t="str">
        <f>IF('DATA ENTRY'!CK862="","",IF('DATA ENTRY'!R862="","",IF(AND($DF$4='DATA ENTRY'!D862),'DATA ENTRY'!R862,"")))</f>
        <v/>
      </c>
      <c r="DN863" s="107" t="str">
        <f>IF('DATA ENTRY'!CK862="","",IF('DATA ENTRY'!S862="","",IF(AND($DF$4='DATA ENTRY'!D862),'DATA ENTRY'!S862,"")))</f>
        <v/>
      </c>
      <c r="DO863" s="3" t="str">
        <f>IF('DATA ENTRY'!CK862="","",IF('DATA ENTRY'!E862="","",IF(AND($DF$4='DATA ENTRY'!D862),'DATA ENTRY'!E862,"")))</f>
        <v/>
      </c>
      <c r="DP863" s="3" t="str">
        <f>IF('DATA ENTRY'!CK862="","",IF('DATA ENTRY'!D862="","",IF(AND($DF$4='DATA ENTRY'!D862),'DATA ENTRY'!D862,"")))</f>
        <v/>
      </c>
      <c r="DQ863" s="3" t="str">
        <f>IF('DATA ENTRY'!CK862="","",IF('DATA ENTRY'!W862="","",IF(AND($DF$4='DATA ENTRY'!D862),'DATA ENTRY'!W862,"")))</f>
        <v/>
      </c>
      <c r="DR863" s="3" t="str">
        <f>IF('DATA ENTRY'!CK862="","",IF('DATA ENTRY'!X862="","",IF(AND($DF$4='DATA ENTRY'!D862),'DATA ENTRY'!X862,"")))</f>
        <v/>
      </c>
      <c r="DS863" s="108" t="str">
        <f t="shared" si="219"/>
        <v/>
      </c>
      <c r="DT863" s="108" t="str">
        <f>IF('DATA ENTRY'!CK862="","",IF('DATA ENTRY'!D862="","",IF(AND($DF$4='DATA ENTRY'!D862),'DATA ENTRY'!G862,"")))</f>
        <v/>
      </c>
      <c r="DY863">
        <f t="shared" si="220"/>
        <v>0</v>
      </c>
      <c r="EB863" t="str">
        <f t="shared" si="221"/>
        <v/>
      </c>
      <c r="EC863" t="str">
        <f t="shared" si="222"/>
        <v/>
      </c>
      <c r="ED863" s="224">
        <v>857</v>
      </c>
      <c r="EE863" s="3" t="str">
        <f>IF('DATA ENTRY'!CK862="","",IF('DATA ENTRY'!B862="","",IF(AND($EF$4='DATA ENTRY'!G862,$EH$4='DATA ENTRY'!F862),'DATA ENTRY'!B862,"")))</f>
        <v/>
      </c>
      <c r="EF863" s="3" t="str">
        <f>IF('DATA ENTRY'!CK862="","",IF('DATA ENTRY'!C862="","",IF(AND($EF$4='DATA ENTRY'!G862,$EH$4='DATA ENTRY'!F862),'DATA ENTRY'!C862,"")))</f>
        <v/>
      </c>
      <c r="EG863" s="4" t="str">
        <f>IF('DATA ENTRY'!CK862="","",IF('DATA ENTRY'!I862="","",IF(AND($EF$4='DATA ENTRY'!G862,$EH$4='DATA ENTRY'!F862),'DATA ENTRY'!I862,"")))</f>
        <v/>
      </c>
      <c r="EH863" s="4" t="str">
        <f>IF('DATA ENTRY'!CK862="","",IF('DATA ENTRY'!CK862="","",IF(AND($EF$4='DATA ENTRY'!G862,$EH$4='DATA ENTRY'!F862),'DATA ENTRY'!CK862,"")))</f>
        <v/>
      </c>
      <c r="EI863" s="3" t="str">
        <f>IF('DATA ENTRY'!CK862="","",IF('DATA ENTRY'!N862="","",IF(AND($EF$4='DATA ENTRY'!G862,$EH$4='DATA ENTRY'!F862),'DATA ENTRY'!N862,"")))</f>
        <v/>
      </c>
      <c r="EJ863" s="107" t="str">
        <f>IF('DATA ENTRY'!CK862="","",IF('DATA ENTRY'!O862="","",IF(AND($EF$4='DATA ENTRY'!G862,$EH$4='DATA ENTRY'!F862),'DATA ENTRY'!O862,"")))</f>
        <v/>
      </c>
      <c r="EK863" s="3" t="str">
        <f>IF('DATA ENTRY'!CK862="","",IF('DATA ENTRY'!P862="","",IF(AND($EF$4='DATA ENTRY'!G862,$EH$4='DATA ENTRY'!F862),'DATA ENTRY'!P862,"")))</f>
        <v/>
      </c>
      <c r="EL863" s="107" t="str">
        <f>IF('DATA ENTRY'!CK862="","",IF('DATA ENTRY'!Q862="","",IF(AND($EF$4='DATA ENTRY'!G862,$EH$4='DATA ENTRY'!F862),'DATA ENTRY'!Q862,"")))</f>
        <v/>
      </c>
      <c r="EM863" s="3" t="str">
        <f>IF('DATA ENTRY'!CK862="","",IF('DATA ENTRY'!R862="","",IF(AND($EF$4='DATA ENTRY'!G862,$EH$4='DATA ENTRY'!F862),'DATA ENTRY'!R862,"")))</f>
        <v/>
      </c>
      <c r="EN863" s="107" t="str">
        <f>IF('DATA ENTRY'!CK862="","",IF('DATA ENTRY'!S862="","",IF(AND($EF$4='DATA ENTRY'!G862,$EH$4='DATA ENTRY'!F862),'DATA ENTRY'!S862,"")))</f>
        <v/>
      </c>
      <c r="EO863" s="3" t="str">
        <f>IF('DATA ENTRY'!CK862="","",IF('DATA ENTRY'!E862="","",IF(AND($EF$4='DATA ENTRY'!G862,$EH$4='DATA ENTRY'!F862),'DATA ENTRY'!E862,"")))</f>
        <v/>
      </c>
      <c r="EP863" s="3" t="str">
        <f>IF('DATA ENTRY'!CK862="","",IF('DATA ENTRY'!D862="","",IF(AND($EF$4='DATA ENTRY'!G862,$EH$4='DATA ENTRY'!F862),'DATA ENTRY'!D862,"")))</f>
        <v/>
      </c>
      <c r="EQ863" s="3" t="str">
        <f>IF('DATA ENTRY'!CK862="","",IF('DATA ENTRY'!W862="","",IF(AND($EF$4='DATA ENTRY'!G862,$EH$4='DATA ENTRY'!F862),'DATA ENTRY'!W862,"")))</f>
        <v/>
      </c>
      <c r="ER863" s="3" t="str">
        <f>IF('DATA ENTRY'!CK862="","",IF('DATA ENTRY'!X862="","",IF(AND($EF$4='DATA ENTRY'!G862,$EH$4='DATA ENTRY'!F862),'DATA ENTRY'!X862,"")))</f>
        <v/>
      </c>
      <c r="ES863" s="108" t="str">
        <f t="shared" si="223"/>
        <v/>
      </c>
      <c r="ET863" s="108" t="str">
        <f>IF('DATA ENTRY'!CK862="","",IF('DATA ENTRY'!D862="","",IF(AND($EF$4='DATA ENTRY'!G862,$EH$4='DATA ENTRY'!F862),'DATA ENTRY'!G862,"")))</f>
        <v/>
      </c>
      <c r="EY863">
        <f t="shared" si="224"/>
        <v>0</v>
      </c>
    </row>
    <row r="864" spans="1:155">
      <c r="A864" t="str">
        <f>IF(S864=0,"",1+(MAX($A$7:A863)))</f>
        <v/>
      </c>
      <c r="B864" s="224">
        <v>858</v>
      </c>
      <c r="C864" s="3" t="str">
        <f>IF('DATA ENTRY'!CK863="","",IF('DATA ENTRY'!B863="","",IF($D$4="All Post",'DATA ENTRY'!B863,IF(AND($D$4='DATA ENTRY'!CK863),'DATA ENTRY'!B863,""))))</f>
        <v/>
      </c>
      <c r="D864" s="3" t="str">
        <f>IF('DATA ENTRY'!CK863="","",IF('DATA ENTRY'!C863="","",IF($D$4="All Post",'DATA ENTRY'!C863,IF(AND($D$4='DATA ENTRY'!CK863),'DATA ENTRY'!C863,""))))</f>
        <v/>
      </c>
      <c r="E864" s="4" t="str">
        <f>IF('DATA ENTRY'!CK863="","",IF('DATA ENTRY'!I863="","",IF($D$4="All Post",'DATA ENTRY'!I863,IF(AND($D$4='DATA ENTRY'!CK863),'DATA ENTRY'!I863,""))))</f>
        <v/>
      </c>
      <c r="F864" s="4" t="str">
        <f>IF('DATA ENTRY'!CK863="","",IF('DATA ENTRY'!CK863="","",IF($D$4="All Post",'DATA ENTRY'!CK863,IF(AND($D$4='DATA ENTRY'!CK863),'DATA ENTRY'!CK863,""))))</f>
        <v/>
      </c>
      <c r="G864" s="3" t="str">
        <f>IF('DATA ENTRY'!CK863="","",IF('DATA ENTRY'!N863="","",IF($D$4="All Post",'DATA ENTRY'!N863,IF(AND($D$4='DATA ENTRY'!CK863),'DATA ENTRY'!N863,""))))</f>
        <v/>
      </c>
      <c r="H864" s="107" t="str">
        <f>IF('DATA ENTRY'!CK863="","",IF('DATA ENTRY'!O863="","",IF($D$4="All Post",'DATA ENTRY'!O863,IF(AND($D$4='DATA ENTRY'!CK863),'DATA ENTRY'!O863,""))))</f>
        <v/>
      </c>
      <c r="I864" s="3" t="str">
        <f>IF('DATA ENTRY'!CK863="","",IF('DATA ENTRY'!P863="","",IF($D$4="All Post",'DATA ENTRY'!P863,IF(AND($D$4='DATA ENTRY'!CK863),'DATA ENTRY'!P863,""))))</f>
        <v/>
      </c>
      <c r="J864" s="107" t="str">
        <f>IF('DATA ENTRY'!CK863="","",IF('DATA ENTRY'!Q863="","",IF($D$4="All Post",'DATA ENTRY'!Q863,IF(AND($D$4='DATA ENTRY'!CK863),'DATA ENTRY'!Q863,""))))</f>
        <v/>
      </c>
      <c r="K864" s="3" t="str">
        <f>IF('DATA ENTRY'!CK863="","",IF('DATA ENTRY'!R863="","",IF($D$4="All Post",'DATA ENTRY'!R863,IF(AND($D$4='DATA ENTRY'!CK863),'DATA ENTRY'!R863,""))))</f>
        <v/>
      </c>
      <c r="L864" s="3" t="str">
        <f>IF('DATA ENTRY'!CK863="","",IF('DATA ENTRY'!S863="","",IF($D$4="All Post",'DATA ENTRY'!S863,IF(AND($D$4='DATA ENTRY'!CK863),'DATA ENTRY'!S863,""))))</f>
        <v/>
      </c>
      <c r="M864" s="3" t="str">
        <f>IF('DATA ENTRY'!CK863="","",IF('DATA ENTRY'!E863="","",IF($D$4="All Post",'DATA ENTRY'!E863,IF(AND($D$4='DATA ENTRY'!CK863),'DATA ENTRY'!E863,""))))</f>
        <v/>
      </c>
      <c r="N864" s="3" t="str">
        <f>IF('DATA ENTRY'!CK863="","",IF('DATA ENTRY'!W863="","",IF($D$4="All Post",'DATA ENTRY'!W863,IF(AND($D$4='DATA ENTRY'!CK863),'DATA ENTRY'!W863,""))))</f>
        <v/>
      </c>
      <c r="O864" s="3" t="str">
        <f>IF('DATA ENTRY'!CK863="","",IF('DATA ENTRY'!X863="","",IF($D$4="All Post",'DATA ENTRY'!X863,IF(AND($D$4='DATA ENTRY'!CK863),'DATA ENTRY'!X863,""))))</f>
        <v/>
      </c>
      <c r="P864" s="3" t="str">
        <f>IF('DATA ENTRY'!CK863="","",IF('DATA ENTRY'!G863="","",IF($D$4="All Post",'DATA ENTRY'!G863,IF(AND($D$4='DATA ENTRY'!CK863),'DATA ENTRY'!G863,""))))</f>
        <v/>
      </c>
      <c r="S864">
        <f t="shared" si="211"/>
        <v>0</v>
      </c>
      <c r="T864" t="str">
        <f t="shared" si="212"/>
        <v/>
      </c>
      <c r="BZ864" t="str">
        <f t="shared" si="213"/>
        <v/>
      </c>
      <c r="CA864" t="str">
        <f t="shared" si="214"/>
        <v/>
      </c>
      <c r="CB864" s="224">
        <v>858</v>
      </c>
      <c r="CC864" s="3" t="str">
        <f>IF('DATA ENTRY'!CK863="","",IF('DATA ENTRY'!B863="","",IF(AND($CD$4='DATA ENTRY'!CK863,$CG$4='DATA ENTRY'!D863),'DATA ENTRY'!B863,"")))</f>
        <v/>
      </c>
      <c r="CD864" s="3" t="str">
        <f>IF('DATA ENTRY'!CK863="","",IF('DATA ENTRY'!C863="","",IF(AND($CD$4='DATA ENTRY'!CK863,$CG$4='DATA ENTRY'!D863),'DATA ENTRY'!C863,"")))</f>
        <v/>
      </c>
      <c r="CE864" s="4" t="str">
        <f>IF('DATA ENTRY'!CK863="","",IF('DATA ENTRY'!I863="","",IF(AND($CD$4='DATA ENTRY'!CK863,$CG$4='DATA ENTRY'!D863),'DATA ENTRY'!I863,"")))</f>
        <v/>
      </c>
      <c r="CF864" s="4" t="str">
        <f>IF('DATA ENTRY'!CK863="","",IF('DATA ENTRY'!CK863="","",IF(AND($CD$4='DATA ENTRY'!CK863,$CG$4='DATA ENTRY'!D863),'DATA ENTRY'!CK863,"")))</f>
        <v/>
      </c>
      <c r="CG864" s="3" t="str">
        <f>IF('DATA ENTRY'!CK863="","",IF('DATA ENTRY'!N863="","",IF(AND($CD$4='DATA ENTRY'!CK863,$CG$4='DATA ENTRY'!D863),'DATA ENTRY'!N863,"")))</f>
        <v/>
      </c>
      <c r="CH864" s="107" t="str">
        <f>IF('DATA ENTRY'!CK863="","",IF('DATA ENTRY'!O863="","",IF(AND($CD$4='DATA ENTRY'!CK863,$CG$4='DATA ENTRY'!D863),'DATA ENTRY'!O863,"")))</f>
        <v/>
      </c>
      <c r="CI864" s="3" t="str">
        <f>IF('DATA ENTRY'!CK863="","",IF('DATA ENTRY'!P863="","",IF(AND($CD$4='DATA ENTRY'!CK863,$CG$4='DATA ENTRY'!D863),'DATA ENTRY'!P863,"")))</f>
        <v/>
      </c>
      <c r="CJ864" s="107" t="str">
        <f>IF('DATA ENTRY'!CK863="","",IF('DATA ENTRY'!Q863="","",IF(AND($CD$4='DATA ENTRY'!CK863,$CG$4='DATA ENTRY'!D863),'DATA ENTRY'!Q863,"")))</f>
        <v/>
      </c>
      <c r="CK864" s="3" t="str">
        <f>IF('DATA ENTRY'!CK863="","",IF('DATA ENTRY'!R863="","",IF(AND($CD$4='DATA ENTRY'!CK863,$CG$4='DATA ENTRY'!D863),'DATA ENTRY'!R863,"")))</f>
        <v/>
      </c>
      <c r="CL864" s="3" t="str">
        <f>IF('DATA ENTRY'!CK863="","",IF('DATA ENTRY'!S863="","",IF(AND($CD$4='DATA ENTRY'!CK863,$CG$4='DATA ENTRY'!D863),'DATA ENTRY'!S863,"")))</f>
        <v/>
      </c>
      <c r="CM864" s="3" t="str">
        <f>IF('DATA ENTRY'!CK863="","",IF('DATA ENTRY'!E863="","",IF(AND($CD$4='DATA ENTRY'!CK863,$CG$4='DATA ENTRY'!D863),'DATA ENTRY'!E863,"")))</f>
        <v/>
      </c>
      <c r="CN864" s="3" t="str">
        <f>IF('DATA ENTRY'!CK863="","",IF('DATA ENTRY'!W863="","",IF(AND($CD$4='DATA ENTRY'!CK863,$CG$4='DATA ENTRY'!D863),'DATA ENTRY'!W863,"")))</f>
        <v/>
      </c>
      <c r="CO864" s="3" t="str">
        <f>IF('DATA ENTRY'!CK863="","",IF('DATA ENTRY'!X863="","",IF(AND($CD$4='DATA ENTRY'!CK863,$CG$4='DATA ENTRY'!D863),'DATA ENTRY'!X863,"")))</f>
        <v/>
      </c>
      <c r="CP864" s="108" t="str">
        <f t="shared" si="215"/>
        <v/>
      </c>
      <c r="CQ864" s="108" t="str">
        <f>IF('DATA ENTRY'!CK863="","",IF('DATA ENTRY'!G863="","",IF(AND($CD$4='DATA ENTRY'!CK863,$CG$4='DATA ENTRY'!D863),'DATA ENTRY'!G863,"")))</f>
        <v/>
      </c>
      <c r="CR864" s="230" t="str">
        <f>IF('DATA ENTRY'!CK863="","",IF('DATA ENTRY'!D863="","",IF(AND($CD$4='DATA ENTRY'!CK863,$CG$4='DATA ENTRY'!D863),'DATA ENTRY'!D863,"")))</f>
        <v/>
      </c>
      <c r="CS864">
        <f t="shared" si="216"/>
        <v>0</v>
      </c>
      <c r="CT864">
        <f t="shared" si="217"/>
        <v>0</v>
      </c>
      <c r="CV864" s="139"/>
      <c r="CX864">
        <f t="shared" si="218"/>
        <v>0</v>
      </c>
      <c r="DB864" t="str">
        <f t="shared" si="225"/>
        <v/>
      </c>
      <c r="DC864" t="str">
        <f t="shared" si="226"/>
        <v/>
      </c>
      <c r="DD864" s="224">
        <v>858</v>
      </c>
      <c r="DE864" s="3" t="str">
        <f>IF('DATA ENTRY'!CK863="","",IF('DATA ENTRY'!B863="","",IF(AND($DF$4='DATA ENTRY'!D863),'DATA ENTRY'!B863,"")))</f>
        <v/>
      </c>
      <c r="DF864" s="3" t="str">
        <f>IF('DATA ENTRY'!CK863="","",IF('DATA ENTRY'!C863="","",IF(AND($DF$4='DATA ENTRY'!D863),'DATA ENTRY'!C863,"")))</f>
        <v/>
      </c>
      <c r="DG864" s="4" t="str">
        <f>IF('DATA ENTRY'!CK863="","",IF('DATA ENTRY'!I863="","",IF(AND($DF$4='DATA ENTRY'!D863),'DATA ENTRY'!I863,"")))</f>
        <v/>
      </c>
      <c r="DH864" s="4" t="str">
        <f>IF('DATA ENTRY'!CK863="","",IF('DATA ENTRY'!CK863="","",IF(AND($DF$4='DATA ENTRY'!D863),'DATA ENTRY'!CK863,"")))</f>
        <v/>
      </c>
      <c r="DI864" s="3" t="str">
        <f>IF('DATA ENTRY'!CK863="","",IF('DATA ENTRY'!N863="","",IF(AND($DF$4='DATA ENTRY'!D863),'DATA ENTRY'!N863,"")))</f>
        <v/>
      </c>
      <c r="DJ864" s="107" t="str">
        <f>IF('DATA ENTRY'!CK863="","",IF('DATA ENTRY'!O863="","",IF(AND($DF$4='DATA ENTRY'!D863),'DATA ENTRY'!O863,"")))</f>
        <v/>
      </c>
      <c r="DK864" s="3" t="str">
        <f>IF('DATA ENTRY'!CK863="","",IF('DATA ENTRY'!P863="","",IF(AND($DF$4='DATA ENTRY'!D863),'DATA ENTRY'!P863,"")))</f>
        <v/>
      </c>
      <c r="DL864" s="107" t="str">
        <f>IF('DATA ENTRY'!CK863="","",IF('DATA ENTRY'!Q863="","",IF(AND($DF$4='DATA ENTRY'!D863),'DATA ENTRY'!Q863,"")))</f>
        <v/>
      </c>
      <c r="DM864" s="3" t="str">
        <f>IF('DATA ENTRY'!CK863="","",IF('DATA ENTRY'!R863="","",IF(AND($DF$4='DATA ENTRY'!D863),'DATA ENTRY'!R863,"")))</f>
        <v/>
      </c>
      <c r="DN864" s="107" t="str">
        <f>IF('DATA ENTRY'!CK863="","",IF('DATA ENTRY'!S863="","",IF(AND($DF$4='DATA ENTRY'!D863),'DATA ENTRY'!S863,"")))</f>
        <v/>
      </c>
      <c r="DO864" s="3" t="str">
        <f>IF('DATA ENTRY'!CK863="","",IF('DATA ENTRY'!E863="","",IF(AND($DF$4='DATA ENTRY'!D863),'DATA ENTRY'!E863,"")))</f>
        <v/>
      </c>
      <c r="DP864" s="3" t="str">
        <f>IF('DATA ENTRY'!CK863="","",IF('DATA ENTRY'!D863="","",IF(AND($DF$4='DATA ENTRY'!D863),'DATA ENTRY'!D863,"")))</f>
        <v/>
      </c>
      <c r="DQ864" s="3" t="str">
        <f>IF('DATA ENTRY'!CK863="","",IF('DATA ENTRY'!W863="","",IF(AND($DF$4='DATA ENTRY'!D863),'DATA ENTRY'!W863,"")))</f>
        <v/>
      </c>
      <c r="DR864" s="3" t="str">
        <f>IF('DATA ENTRY'!CK863="","",IF('DATA ENTRY'!X863="","",IF(AND($DF$4='DATA ENTRY'!D863),'DATA ENTRY'!X863,"")))</f>
        <v/>
      </c>
      <c r="DS864" s="108" t="str">
        <f t="shared" si="219"/>
        <v/>
      </c>
      <c r="DT864" s="108" t="str">
        <f>IF('DATA ENTRY'!CK863="","",IF('DATA ENTRY'!D863="","",IF(AND($DF$4='DATA ENTRY'!D863),'DATA ENTRY'!G863,"")))</f>
        <v/>
      </c>
      <c r="DY864">
        <f t="shared" si="220"/>
        <v>0</v>
      </c>
      <c r="EB864" t="str">
        <f t="shared" si="221"/>
        <v/>
      </c>
      <c r="EC864" t="str">
        <f t="shared" si="222"/>
        <v/>
      </c>
      <c r="ED864" s="224">
        <v>858</v>
      </c>
      <c r="EE864" s="3" t="str">
        <f>IF('DATA ENTRY'!CK863="","",IF('DATA ENTRY'!B863="","",IF(AND($EF$4='DATA ENTRY'!G863,$EH$4='DATA ENTRY'!F863),'DATA ENTRY'!B863,"")))</f>
        <v/>
      </c>
      <c r="EF864" s="3" t="str">
        <f>IF('DATA ENTRY'!CK863="","",IF('DATA ENTRY'!C863="","",IF(AND($EF$4='DATA ENTRY'!G863,$EH$4='DATA ENTRY'!F863),'DATA ENTRY'!C863,"")))</f>
        <v/>
      </c>
      <c r="EG864" s="4" t="str">
        <f>IF('DATA ENTRY'!CK863="","",IF('DATA ENTRY'!I863="","",IF(AND($EF$4='DATA ENTRY'!G863,$EH$4='DATA ENTRY'!F863),'DATA ENTRY'!I863,"")))</f>
        <v/>
      </c>
      <c r="EH864" s="4" t="str">
        <f>IF('DATA ENTRY'!CK863="","",IF('DATA ENTRY'!CK863="","",IF(AND($EF$4='DATA ENTRY'!G863,$EH$4='DATA ENTRY'!F863),'DATA ENTRY'!CK863,"")))</f>
        <v/>
      </c>
      <c r="EI864" s="3" t="str">
        <f>IF('DATA ENTRY'!CK863="","",IF('DATA ENTRY'!N863="","",IF(AND($EF$4='DATA ENTRY'!G863,$EH$4='DATA ENTRY'!F863),'DATA ENTRY'!N863,"")))</f>
        <v/>
      </c>
      <c r="EJ864" s="107" t="str">
        <f>IF('DATA ENTRY'!CK863="","",IF('DATA ENTRY'!O863="","",IF(AND($EF$4='DATA ENTRY'!G863,$EH$4='DATA ENTRY'!F863),'DATA ENTRY'!O863,"")))</f>
        <v/>
      </c>
      <c r="EK864" s="3" t="str">
        <f>IF('DATA ENTRY'!CK863="","",IF('DATA ENTRY'!P863="","",IF(AND($EF$4='DATA ENTRY'!G863,$EH$4='DATA ENTRY'!F863),'DATA ENTRY'!P863,"")))</f>
        <v/>
      </c>
      <c r="EL864" s="107" t="str">
        <f>IF('DATA ENTRY'!CK863="","",IF('DATA ENTRY'!Q863="","",IF(AND($EF$4='DATA ENTRY'!G863,$EH$4='DATA ENTRY'!F863),'DATA ENTRY'!Q863,"")))</f>
        <v/>
      </c>
      <c r="EM864" s="3" t="str">
        <f>IF('DATA ENTRY'!CK863="","",IF('DATA ENTRY'!R863="","",IF(AND($EF$4='DATA ENTRY'!G863,$EH$4='DATA ENTRY'!F863),'DATA ENTRY'!R863,"")))</f>
        <v/>
      </c>
      <c r="EN864" s="107" t="str">
        <f>IF('DATA ENTRY'!CK863="","",IF('DATA ENTRY'!S863="","",IF(AND($EF$4='DATA ENTRY'!G863,$EH$4='DATA ENTRY'!F863),'DATA ENTRY'!S863,"")))</f>
        <v/>
      </c>
      <c r="EO864" s="3" t="str">
        <f>IF('DATA ENTRY'!CK863="","",IF('DATA ENTRY'!E863="","",IF(AND($EF$4='DATA ENTRY'!G863,$EH$4='DATA ENTRY'!F863),'DATA ENTRY'!E863,"")))</f>
        <v/>
      </c>
      <c r="EP864" s="3" t="str">
        <f>IF('DATA ENTRY'!CK863="","",IF('DATA ENTRY'!D863="","",IF(AND($EF$4='DATA ENTRY'!G863,$EH$4='DATA ENTRY'!F863),'DATA ENTRY'!D863,"")))</f>
        <v/>
      </c>
      <c r="EQ864" s="3" t="str">
        <f>IF('DATA ENTRY'!CK863="","",IF('DATA ENTRY'!W863="","",IF(AND($EF$4='DATA ENTRY'!G863,$EH$4='DATA ENTRY'!F863),'DATA ENTRY'!W863,"")))</f>
        <v/>
      </c>
      <c r="ER864" s="3" t="str">
        <f>IF('DATA ENTRY'!CK863="","",IF('DATA ENTRY'!X863="","",IF(AND($EF$4='DATA ENTRY'!G863,$EH$4='DATA ENTRY'!F863),'DATA ENTRY'!X863,"")))</f>
        <v/>
      </c>
      <c r="ES864" s="108" t="str">
        <f t="shared" si="223"/>
        <v/>
      </c>
      <c r="ET864" s="108" t="str">
        <f>IF('DATA ENTRY'!CK863="","",IF('DATA ENTRY'!D863="","",IF(AND($EF$4='DATA ENTRY'!G863,$EH$4='DATA ENTRY'!F863),'DATA ENTRY'!G863,"")))</f>
        <v/>
      </c>
      <c r="EY864">
        <f t="shared" si="224"/>
        <v>0</v>
      </c>
    </row>
    <row r="865" spans="1:155">
      <c r="A865" t="str">
        <f>IF(S865=0,"",1+(MAX($A$7:A864)))</f>
        <v/>
      </c>
      <c r="B865" s="224">
        <v>859</v>
      </c>
      <c r="C865" s="3" t="str">
        <f>IF('DATA ENTRY'!CK864="","",IF('DATA ENTRY'!B864="","",IF($D$4="All Post",'DATA ENTRY'!B864,IF(AND($D$4='DATA ENTRY'!CK864),'DATA ENTRY'!B864,""))))</f>
        <v/>
      </c>
      <c r="D865" s="3" t="str">
        <f>IF('DATA ENTRY'!CK864="","",IF('DATA ENTRY'!C864="","",IF($D$4="All Post",'DATA ENTRY'!C864,IF(AND($D$4='DATA ENTRY'!CK864),'DATA ENTRY'!C864,""))))</f>
        <v/>
      </c>
      <c r="E865" s="4" t="str">
        <f>IF('DATA ENTRY'!CK864="","",IF('DATA ENTRY'!I864="","",IF($D$4="All Post",'DATA ENTRY'!I864,IF(AND($D$4='DATA ENTRY'!CK864),'DATA ENTRY'!I864,""))))</f>
        <v/>
      </c>
      <c r="F865" s="4" t="str">
        <f>IF('DATA ENTRY'!CK864="","",IF('DATA ENTRY'!CK864="","",IF($D$4="All Post",'DATA ENTRY'!CK864,IF(AND($D$4='DATA ENTRY'!CK864),'DATA ENTRY'!CK864,""))))</f>
        <v/>
      </c>
      <c r="G865" s="3" t="str">
        <f>IF('DATA ENTRY'!CK864="","",IF('DATA ENTRY'!N864="","",IF($D$4="All Post",'DATA ENTRY'!N864,IF(AND($D$4='DATA ENTRY'!CK864),'DATA ENTRY'!N864,""))))</f>
        <v/>
      </c>
      <c r="H865" s="107" t="str">
        <f>IF('DATA ENTRY'!CK864="","",IF('DATA ENTRY'!O864="","",IF($D$4="All Post",'DATA ENTRY'!O864,IF(AND($D$4='DATA ENTRY'!CK864),'DATA ENTRY'!O864,""))))</f>
        <v/>
      </c>
      <c r="I865" s="3" t="str">
        <f>IF('DATA ENTRY'!CK864="","",IF('DATA ENTRY'!P864="","",IF($D$4="All Post",'DATA ENTRY'!P864,IF(AND($D$4='DATA ENTRY'!CK864),'DATA ENTRY'!P864,""))))</f>
        <v/>
      </c>
      <c r="J865" s="107" t="str">
        <f>IF('DATA ENTRY'!CK864="","",IF('DATA ENTRY'!Q864="","",IF($D$4="All Post",'DATA ENTRY'!Q864,IF(AND($D$4='DATA ENTRY'!CK864),'DATA ENTRY'!Q864,""))))</f>
        <v/>
      </c>
      <c r="K865" s="3" t="str">
        <f>IF('DATA ENTRY'!CK864="","",IF('DATA ENTRY'!R864="","",IF($D$4="All Post",'DATA ENTRY'!R864,IF(AND($D$4='DATA ENTRY'!CK864),'DATA ENTRY'!R864,""))))</f>
        <v/>
      </c>
      <c r="L865" s="3" t="str">
        <f>IF('DATA ENTRY'!CK864="","",IF('DATA ENTRY'!S864="","",IF($D$4="All Post",'DATA ENTRY'!S864,IF(AND($D$4='DATA ENTRY'!CK864),'DATA ENTRY'!S864,""))))</f>
        <v/>
      </c>
      <c r="M865" s="3" t="str">
        <f>IF('DATA ENTRY'!CK864="","",IF('DATA ENTRY'!E864="","",IF($D$4="All Post",'DATA ENTRY'!E864,IF(AND($D$4='DATA ENTRY'!CK864),'DATA ENTRY'!E864,""))))</f>
        <v/>
      </c>
      <c r="N865" s="3" t="str">
        <f>IF('DATA ENTRY'!CK864="","",IF('DATA ENTRY'!W864="","",IF($D$4="All Post",'DATA ENTRY'!W864,IF(AND($D$4='DATA ENTRY'!CK864),'DATA ENTRY'!W864,""))))</f>
        <v/>
      </c>
      <c r="O865" s="3" t="str">
        <f>IF('DATA ENTRY'!CK864="","",IF('DATA ENTRY'!X864="","",IF($D$4="All Post",'DATA ENTRY'!X864,IF(AND($D$4='DATA ENTRY'!CK864),'DATA ENTRY'!X864,""))))</f>
        <v/>
      </c>
      <c r="P865" s="3" t="str">
        <f>IF('DATA ENTRY'!CK864="","",IF('DATA ENTRY'!G864="","",IF($D$4="All Post",'DATA ENTRY'!G864,IF(AND($D$4='DATA ENTRY'!CK864),'DATA ENTRY'!G864,""))))</f>
        <v/>
      </c>
      <c r="S865">
        <f t="shared" si="211"/>
        <v>0</v>
      </c>
      <c r="T865" t="str">
        <f t="shared" si="212"/>
        <v/>
      </c>
      <c r="BZ865" t="str">
        <f t="shared" si="213"/>
        <v/>
      </c>
      <c r="CA865" t="str">
        <f t="shared" si="214"/>
        <v/>
      </c>
      <c r="CB865" s="224">
        <v>859</v>
      </c>
      <c r="CC865" s="3" t="str">
        <f>IF('DATA ENTRY'!CK864="","",IF('DATA ENTRY'!B864="","",IF(AND($CD$4='DATA ENTRY'!CK864,$CG$4='DATA ENTRY'!D864),'DATA ENTRY'!B864,"")))</f>
        <v/>
      </c>
      <c r="CD865" s="3" t="str">
        <f>IF('DATA ENTRY'!CK864="","",IF('DATA ENTRY'!C864="","",IF(AND($CD$4='DATA ENTRY'!CK864,$CG$4='DATA ENTRY'!D864),'DATA ENTRY'!C864,"")))</f>
        <v/>
      </c>
      <c r="CE865" s="4" t="str">
        <f>IF('DATA ENTRY'!CK864="","",IF('DATA ENTRY'!I864="","",IF(AND($CD$4='DATA ENTRY'!CK864,$CG$4='DATA ENTRY'!D864),'DATA ENTRY'!I864,"")))</f>
        <v/>
      </c>
      <c r="CF865" s="4" t="str">
        <f>IF('DATA ENTRY'!CK864="","",IF('DATA ENTRY'!CK864="","",IF(AND($CD$4='DATA ENTRY'!CK864,$CG$4='DATA ENTRY'!D864),'DATA ENTRY'!CK864,"")))</f>
        <v/>
      </c>
      <c r="CG865" s="3" t="str">
        <f>IF('DATA ENTRY'!CK864="","",IF('DATA ENTRY'!N864="","",IF(AND($CD$4='DATA ENTRY'!CK864,$CG$4='DATA ENTRY'!D864),'DATA ENTRY'!N864,"")))</f>
        <v/>
      </c>
      <c r="CH865" s="107" t="str">
        <f>IF('DATA ENTRY'!CK864="","",IF('DATA ENTRY'!O864="","",IF(AND($CD$4='DATA ENTRY'!CK864,$CG$4='DATA ENTRY'!D864),'DATA ENTRY'!O864,"")))</f>
        <v/>
      </c>
      <c r="CI865" s="3" t="str">
        <f>IF('DATA ENTRY'!CK864="","",IF('DATA ENTRY'!P864="","",IF(AND($CD$4='DATA ENTRY'!CK864,$CG$4='DATA ENTRY'!D864),'DATA ENTRY'!P864,"")))</f>
        <v/>
      </c>
      <c r="CJ865" s="107" t="str">
        <f>IF('DATA ENTRY'!CK864="","",IF('DATA ENTRY'!Q864="","",IF(AND($CD$4='DATA ENTRY'!CK864,$CG$4='DATA ENTRY'!D864),'DATA ENTRY'!Q864,"")))</f>
        <v/>
      </c>
      <c r="CK865" s="3" t="str">
        <f>IF('DATA ENTRY'!CK864="","",IF('DATA ENTRY'!R864="","",IF(AND($CD$4='DATA ENTRY'!CK864,$CG$4='DATA ENTRY'!D864),'DATA ENTRY'!R864,"")))</f>
        <v/>
      </c>
      <c r="CL865" s="3" t="str">
        <f>IF('DATA ENTRY'!CK864="","",IF('DATA ENTRY'!S864="","",IF(AND($CD$4='DATA ENTRY'!CK864,$CG$4='DATA ENTRY'!D864),'DATA ENTRY'!S864,"")))</f>
        <v/>
      </c>
      <c r="CM865" s="3" t="str">
        <f>IF('DATA ENTRY'!CK864="","",IF('DATA ENTRY'!E864="","",IF(AND($CD$4='DATA ENTRY'!CK864,$CG$4='DATA ENTRY'!D864),'DATA ENTRY'!E864,"")))</f>
        <v/>
      </c>
      <c r="CN865" s="3" t="str">
        <f>IF('DATA ENTRY'!CK864="","",IF('DATA ENTRY'!W864="","",IF(AND($CD$4='DATA ENTRY'!CK864,$CG$4='DATA ENTRY'!D864),'DATA ENTRY'!W864,"")))</f>
        <v/>
      </c>
      <c r="CO865" s="3" t="str">
        <f>IF('DATA ENTRY'!CK864="","",IF('DATA ENTRY'!X864="","",IF(AND($CD$4='DATA ENTRY'!CK864,$CG$4='DATA ENTRY'!D864),'DATA ENTRY'!X864,"")))</f>
        <v/>
      </c>
      <c r="CP865" s="108" t="str">
        <f t="shared" si="215"/>
        <v/>
      </c>
      <c r="CQ865" s="108" t="str">
        <f>IF('DATA ENTRY'!CK864="","",IF('DATA ENTRY'!G864="","",IF(AND($CD$4='DATA ENTRY'!CK864,$CG$4='DATA ENTRY'!D864),'DATA ENTRY'!G864,"")))</f>
        <v/>
      </c>
      <c r="CR865" s="230" t="str">
        <f>IF('DATA ENTRY'!CK864="","",IF('DATA ENTRY'!D864="","",IF(AND($CD$4='DATA ENTRY'!CK864,$CG$4='DATA ENTRY'!D864),'DATA ENTRY'!D864,"")))</f>
        <v/>
      </c>
      <c r="CS865">
        <f t="shared" si="216"/>
        <v>0</v>
      </c>
      <c r="CT865">
        <f t="shared" si="217"/>
        <v>0</v>
      </c>
      <c r="CV865" s="139"/>
      <c r="CX865">
        <f t="shared" si="218"/>
        <v>0</v>
      </c>
      <c r="DB865" t="str">
        <f t="shared" si="225"/>
        <v/>
      </c>
      <c r="DC865" t="str">
        <f t="shared" si="226"/>
        <v/>
      </c>
      <c r="DD865" s="224">
        <v>859</v>
      </c>
      <c r="DE865" s="3" t="str">
        <f>IF('DATA ENTRY'!CK864="","",IF('DATA ENTRY'!B864="","",IF(AND($DF$4='DATA ENTRY'!D864),'DATA ENTRY'!B864,"")))</f>
        <v/>
      </c>
      <c r="DF865" s="3" t="str">
        <f>IF('DATA ENTRY'!CK864="","",IF('DATA ENTRY'!C864="","",IF(AND($DF$4='DATA ENTRY'!D864),'DATA ENTRY'!C864,"")))</f>
        <v/>
      </c>
      <c r="DG865" s="4" t="str">
        <f>IF('DATA ENTRY'!CK864="","",IF('DATA ENTRY'!I864="","",IF(AND($DF$4='DATA ENTRY'!D864),'DATA ENTRY'!I864,"")))</f>
        <v/>
      </c>
      <c r="DH865" s="4" t="str">
        <f>IF('DATA ENTRY'!CK864="","",IF('DATA ENTRY'!CK864="","",IF(AND($DF$4='DATA ENTRY'!D864),'DATA ENTRY'!CK864,"")))</f>
        <v/>
      </c>
      <c r="DI865" s="3" t="str">
        <f>IF('DATA ENTRY'!CK864="","",IF('DATA ENTRY'!N864="","",IF(AND($DF$4='DATA ENTRY'!D864),'DATA ENTRY'!N864,"")))</f>
        <v/>
      </c>
      <c r="DJ865" s="107" t="str">
        <f>IF('DATA ENTRY'!CK864="","",IF('DATA ENTRY'!O864="","",IF(AND($DF$4='DATA ENTRY'!D864),'DATA ENTRY'!O864,"")))</f>
        <v/>
      </c>
      <c r="DK865" s="3" t="str">
        <f>IF('DATA ENTRY'!CK864="","",IF('DATA ENTRY'!P864="","",IF(AND($DF$4='DATA ENTRY'!D864),'DATA ENTRY'!P864,"")))</f>
        <v/>
      </c>
      <c r="DL865" s="107" t="str">
        <f>IF('DATA ENTRY'!CK864="","",IF('DATA ENTRY'!Q864="","",IF(AND($DF$4='DATA ENTRY'!D864),'DATA ENTRY'!Q864,"")))</f>
        <v/>
      </c>
      <c r="DM865" s="3" t="str">
        <f>IF('DATA ENTRY'!CK864="","",IF('DATA ENTRY'!R864="","",IF(AND($DF$4='DATA ENTRY'!D864),'DATA ENTRY'!R864,"")))</f>
        <v/>
      </c>
      <c r="DN865" s="107" t="str">
        <f>IF('DATA ENTRY'!CK864="","",IF('DATA ENTRY'!S864="","",IF(AND($DF$4='DATA ENTRY'!D864),'DATA ENTRY'!S864,"")))</f>
        <v/>
      </c>
      <c r="DO865" s="3" t="str">
        <f>IF('DATA ENTRY'!CK864="","",IF('DATA ENTRY'!E864="","",IF(AND($DF$4='DATA ENTRY'!D864),'DATA ENTRY'!E864,"")))</f>
        <v/>
      </c>
      <c r="DP865" s="3" t="str">
        <f>IF('DATA ENTRY'!CK864="","",IF('DATA ENTRY'!D864="","",IF(AND($DF$4='DATA ENTRY'!D864),'DATA ENTRY'!D864,"")))</f>
        <v/>
      </c>
      <c r="DQ865" s="3" t="str">
        <f>IF('DATA ENTRY'!CK864="","",IF('DATA ENTRY'!W864="","",IF(AND($DF$4='DATA ENTRY'!D864),'DATA ENTRY'!W864,"")))</f>
        <v/>
      </c>
      <c r="DR865" s="3" t="str">
        <f>IF('DATA ENTRY'!CK864="","",IF('DATA ENTRY'!X864="","",IF(AND($DF$4='DATA ENTRY'!D864),'DATA ENTRY'!X864,"")))</f>
        <v/>
      </c>
      <c r="DS865" s="108" t="str">
        <f t="shared" si="219"/>
        <v/>
      </c>
      <c r="DT865" s="108" t="str">
        <f>IF('DATA ENTRY'!CK864="","",IF('DATA ENTRY'!D864="","",IF(AND($DF$4='DATA ENTRY'!D864),'DATA ENTRY'!G864,"")))</f>
        <v/>
      </c>
      <c r="DY865">
        <f t="shared" si="220"/>
        <v>0</v>
      </c>
      <c r="EB865" t="str">
        <f t="shared" si="221"/>
        <v/>
      </c>
      <c r="EC865" t="str">
        <f t="shared" si="222"/>
        <v/>
      </c>
      <c r="ED865" s="224">
        <v>859</v>
      </c>
      <c r="EE865" s="3" t="str">
        <f>IF('DATA ENTRY'!CK864="","",IF('DATA ENTRY'!B864="","",IF(AND($EF$4='DATA ENTRY'!G864,$EH$4='DATA ENTRY'!F864),'DATA ENTRY'!B864,"")))</f>
        <v/>
      </c>
      <c r="EF865" s="3" t="str">
        <f>IF('DATA ENTRY'!CK864="","",IF('DATA ENTRY'!C864="","",IF(AND($EF$4='DATA ENTRY'!G864,$EH$4='DATA ENTRY'!F864),'DATA ENTRY'!C864,"")))</f>
        <v/>
      </c>
      <c r="EG865" s="4" t="str">
        <f>IF('DATA ENTRY'!CK864="","",IF('DATA ENTRY'!I864="","",IF(AND($EF$4='DATA ENTRY'!G864,$EH$4='DATA ENTRY'!F864),'DATA ENTRY'!I864,"")))</f>
        <v/>
      </c>
      <c r="EH865" s="4" t="str">
        <f>IF('DATA ENTRY'!CK864="","",IF('DATA ENTRY'!CK864="","",IF(AND($EF$4='DATA ENTRY'!G864,$EH$4='DATA ENTRY'!F864),'DATA ENTRY'!CK864,"")))</f>
        <v/>
      </c>
      <c r="EI865" s="3" t="str">
        <f>IF('DATA ENTRY'!CK864="","",IF('DATA ENTRY'!N864="","",IF(AND($EF$4='DATA ENTRY'!G864,$EH$4='DATA ENTRY'!F864),'DATA ENTRY'!N864,"")))</f>
        <v/>
      </c>
      <c r="EJ865" s="107" t="str">
        <f>IF('DATA ENTRY'!CK864="","",IF('DATA ENTRY'!O864="","",IF(AND($EF$4='DATA ENTRY'!G864,$EH$4='DATA ENTRY'!F864),'DATA ENTRY'!O864,"")))</f>
        <v/>
      </c>
      <c r="EK865" s="3" t="str">
        <f>IF('DATA ENTRY'!CK864="","",IF('DATA ENTRY'!P864="","",IF(AND($EF$4='DATA ENTRY'!G864,$EH$4='DATA ENTRY'!F864),'DATA ENTRY'!P864,"")))</f>
        <v/>
      </c>
      <c r="EL865" s="107" t="str">
        <f>IF('DATA ENTRY'!CK864="","",IF('DATA ENTRY'!Q864="","",IF(AND($EF$4='DATA ENTRY'!G864,$EH$4='DATA ENTRY'!F864),'DATA ENTRY'!Q864,"")))</f>
        <v/>
      </c>
      <c r="EM865" s="3" t="str">
        <f>IF('DATA ENTRY'!CK864="","",IF('DATA ENTRY'!R864="","",IF(AND($EF$4='DATA ENTRY'!G864,$EH$4='DATA ENTRY'!F864),'DATA ENTRY'!R864,"")))</f>
        <v/>
      </c>
      <c r="EN865" s="107" t="str">
        <f>IF('DATA ENTRY'!CK864="","",IF('DATA ENTRY'!S864="","",IF(AND($EF$4='DATA ENTRY'!G864,$EH$4='DATA ENTRY'!F864),'DATA ENTRY'!S864,"")))</f>
        <v/>
      </c>
      <c r="EO865" s="3" t="str">
        <f>IF('DATA ENTRY'!CK864="","",IF('DATA ENTRY'!E864="","",IF(AND($EF$4='DATA ENTRY'!G864,$EH$4='DATA ENTRY'!F864),'DATA ENTRY'!E864,"")))</f>
        <v/>
      </c>
      <c r="EP865" s="3" t="str">
        <f>IF('DATA ENTRY'!CK864="","",IF('DATA ENTRY'!D864="","",IF(AND($EF$4='DATA ENTRY'!G864,$EH$4='DATA ENTRY'!F864),'DATA ENTRY'!D864,"")))</f>
        <v/>
      </c>
      <c r="EQ865" s="3" t="str">
        <f>IF('DATA ENTRY'!CK864="","",IF('DATA ENTRY'!W864="","",IF(AND($EF$4='DATA ENTRY'!G864,$EH$4='DATA ENTRY'!F864),'DATA ENTRY'!W864,"")))</f>
        <v/>
      </c>
      <c r="ER865" s="3" t="str">
        <f>IF('DATA ENTRY'!CK864="","",IF('DATA ENTRY'!X864="","",IF(AND($EF$4='DATA ENTRY'!G864,$EH$4='DATA ENTRY'!F864),'DATA ENTRY'!X864,"")))</f>
        <v/>
      </c>
      <c r="ES865" s="108" t="str">
        <f t="shared" si="223"/>
        <v/>
      </c>
      <c r="ET865" s="108" t="str">
        <f>IF('DATA ENTRY'!CK864="","",IF('DATA ENTRY'!D864="","",IF(AND($EF$4='DATA ENTRY'!G864,$EH$4='DATA ENTRY'!F864),'DATA ENTRY'!G864,"")))</f>
        <v/>
      </c>
      <c r="EY865">
        <f t="shared" si="224"/>
        <v>0</v>
      </c>
    </row>
    <row r="866" spans="1:155">
      <c r="A866" t="str">
        <f>IF(S866=0,"",1+(MAX($A$7:A865)))</f>
        <v/>
      </c>
      <c r="B866" s="224">
        <v>860</v>
      </c>
      <c r="C866" s="3" t="str">
        <f>IF('DATA ENTRY'!CK865="","",IF('DATA ENTRY'!B865="","",IF($D$4="All Post",'DATA ENTRY'!B865,IF(AND($D$4='DATA ENTRY'!CK865),'DATA ENTRY'!B865,""))))</f>
        <v/>
      </c>
      <c r="D866" s="3" t="str">
        <f>IF('DATA ENTRY'!CK865="","",IF('DATA ENTRY'!C865="","",IF($D$4="All Post",'DATA ENTRY'!C865,IF(AND($D$4='DATA ENTRY'!CK865),'DATA ENTRY'!C865,""))))</f>
        <v/>
      </c>
      <c r="E866" s="4" t="str">
        <f>IF('DATA ENTRY'!CK865="","",IF('DATA ENTRY'!I865="","",IF($D$4="All Post",'DATA ENTRY'!I865,IF(AND($D$4='DATA ENTRY'!CK865),'DATA ENTRY'!I865,""))))</f>
        <v/>
      </c>
      <c r="F866" s="4" t="str">
        <f>IF('DATA ENTRY'!CK865="","",IF('DATA ENTRY'!CK865="","",IF($D$4="All Post",'DATA ENTRY'!CK865,IF(AND($D$4='DATA ENTRY'!CK865),'DATA ENTRY'!CK865,""))))</f>
        <v/>
      </c>
      <c r="G866" s="3" t="str">
        <f>IF('DATA ENTRY'!CK865="","",IF('DATA ENTRY'!N865="","",IF($D$4="All Post",'DATA ENTRY'!N865,IF(AND($D$4='DATA ENTRY'!CK865),'DATA ENTRY'!N865,""))))</f>
        <v/>
      </c>
      <c r="H866" s="107" t="str">
        <f>IF('DATA ENTRY'!CK865="","",IF('DATA ENTRY'!O865="","",IF($D$4="All Post",'DATA ENTRY'!O865,IF(AND($D$4='DATA ENTRY'!CK865),'DATA ENTRY'!O865,""))))</f>
        <v/>
      </c>
      <c r="I866" s="3" t="str">
        <f>IF('DATA ENTRY'!CK865="","",IF('DATA ENTRY'!P865="","",IF($D$4="All Post",'DATA ENTRY'!P865,IF(AND($D$4='DATA ENTRY'!CK865),'DATA ENTRY'!P865,""))))</f>
        <v/>
      </c>
      <c r="J866" s="107" t="str">
        <f>IF('DATA ENTRY'!CK865="","",IF('DATA ENTRY'!Q865="","",IF($D$4="All Post",'DATA ENTRY'!Q865,IF(AND($D$4='DATA ENTRY'!CK865),'DATA ENTRY'!Q865,""))))</f>
        <v/>
      </c>
      <c r="K866" s="3" t="str">
        <f>IF('DATA ENTRY'!CK865="","",IF('DATA ENTRY'!R865="","",IF($D$4="All Post",'DATA ENTRY'!R865,IF(AND($D$4='DATA ENTRY'!CK865),'DATA ENTRY'!R865,""))))</f>
        <v/>
      </c>
      <c r="L866" s="3" t="str">
        <f>IF('DATA ENTRY'!CK865="","",IF('DATA ENTRY'!S865="","",IF($D$4="All Post",'DATA ENTRY'!S865,IF(AND($D$4='DATA ENTRY'!CK865),'DATA ENTRY'!S865,""))))</f>
        <v/>
      </c>
      <c r="M866" s="3" t="str">
        <f>IF('DATA ENTRY'!CK865="","",IF('DATA ENTRY'!E865="","",IF($D$4="All Post",'DATA ENTRY'!E865,IF(AND($D$4='DATA ENTRY'!CK865),'DATA ENTRY'!E865,""))))</f>
        <v/>
      </c>
      <c r="N866" s="3" t="str">
        <f>IF('DATA ENTRY'!CK865="","",IF('DATA ENTRY'!W865="","",IF($D$4="All Post",'DATA ENTRY'!W865,IF(AND($D$4='DATA ENTRY'!CK865),'DATA ENTRY'!W865,""))))</f>
        <v/>
      </c>
      <c r="O866" s="3" t="str">
        <f>IF('DATA ENTRY'!CK865="","",IF('DATA ENTRY'!X865="","",IF($D$4="All Post",'DATA ENTRY'!X865,IF(AND($D$4='DATA ENTRY'!CK865),'DATA ENTRY'!X865,""))))</f>
        <v/>
      </c>
      <c r="P866" s="3" t="str">
        <f>IF('DATA ENTRY'!CK865="","",IF('DATA ENTRY'!G865="","",IF($D$4="All Post",'DATA ENTRY'!G865,IF(AND($D$4='DATA ENTRY'!CK865),'DATA ENTRY'!G865,""))))</f>
        <v/>
      </c>
      <c r="S866">
        <f t="shared" si="211"/>
        <v>0</v>
      </c>
      <c r="T866" t="str">
        <f t="shared" si="212"/>
        <v/>
      </c>
      <c r="BZ866" t="str">
        <f t="shared" si="213"/>
        <v/>
      </c>
      <c r="CA866" t="str">
        <f t="shared" si="214"/>
        <v/>
      </c>
      <c r="CB866" s="224">
        <v>860</v>
      </c>
      <c r="CC866" s="3" t="str">
        <f>IF('DATA ENTRY'!CK865="","",IF('DATA ENTRY'!B865="","",IF(AND($CD$4='DATA ENTRY'!CK865,$CG$4='DATA ENTRY'!D865),'DATA ENTRY'!B865,"")))</f>
        <v/>
      </c>
      <c r="CD866" s="3" t="str">
        <f>IF('DATA ENTRY'!CK865="","",IF('DATA ENTRY'!C865="","",IF(AND($CD$4='DATA ENTRY'!CK865,$CG$4='DATA ENTRY'!D865),'DATA ENTRY'!C865,"")))</f>
        <v/>
      </c>
      <c r="CE866" s="4" t="str">
        <f>IF('DATA ENTRY'!CK865="","",IF('DATA ENTRY'!I865="","",IF(AND($CD$4='DATA ENTRY'!CK865,$CG$4='DATA ENTRY'!D865),'DATA ENTRY'!I865,"")))</f>
        <v/>
      </c>
      <c r="CF866" s="4" t="str">
        <f>IF('DATA ENTRY'!CK865="","",IF('DATA ENTRY'!CK865="","",IF(AND($CD$4='DATA ENTRY'!CK865,$CG$4='DATA ENTRY'!D865),'DATA ENTRY'!CK865,"")))</f>
        <v/>
      </c>
      <c r="CG866" s="3" t="str">
        <f>IF('DATA ENTRY'!CK865="","",IF('DATA ENTRY'!N865="","",IF(AND($CD$4='DATA ENTRY'!CK865,$CG$4='DATA ENTRY'!D865),'DATA ENTRY'!N865,"")))</f>
        <v/>
      </c>
      <c r="CH866" s="107" t="str">
        <f>IF('DATA ENTRY'!CK865="","",IF('DATA ENTRY'!O865="","",IF(AND($CD$4='DATA ENTRY'!CK865,$CG$4='DATA ENTRY'!D865),'DATA ENTRY'!O865,"")))</f>
        <v/>
      </c>
      <c r="CI866" s="3" t="str">
        <f>IF('DATA ENTRY'!CK865="","",IF('DATA ENTRY'!P865="","",IF(AND($CD$4='DATA ENTRY'!CK865,$CG$4='DATA ENTRY'!D865),'DATA ENTRY'!P865,"")))</f>
        <v/>
      </c>
      <c r="CJ866" s="107" t="str">
        <f>IF('DATA ENTRY'!CK865="","",IF('DATA ENTRY'!Q865="","",IF(AND($CD$4='DATA ENTRY'!CK865,$CG$4='DATA ENTRY'!D865),'DATA ENTRY'!Q865,"")))</f>
        <v/>
      </c>
      <c r="CK866" s="3" t="str">
        <f>IF('DATA ENTRY'!CK865="","",IF('DATA ENTRY'!R865="","",IF(AND($CD$4='DATA ENTRY'!CK865,$CG$4='DATA ENTRY'!D865),'DATA ENTRY'!R865,"")))</f>
        <v/>
      </c>
      <c r="CL866" s="3" t="str">
        <f>IF('DATA ENTRY'!CK865="","",IF('DATA ENTRY'!S865="","",IF(AND($CD$4='DATA ENTRY'!CK865,$CG$4='DATA ENTRY'!D865),'DATA ENTRY'!S865,"")))</f>
        <v/>
      </c>
      <c r="CM866" s="3" t="str">
        <f>IF('DATA ENTRY'!CK865="","",IF('DATA ENTRY'!E865="","",IF(AND($CD$4='DATA ENTRY'!CK865,$CG$4='DATA ENTRY'!D865),'DATA ENTRY'!E865,"")))</f>
        <v/>
      </c>
      <c r="CN866" s="3" t="str">
        <f>IF('DATA ENTRY'!CK865="","",IF('DATA ENTRY'!W865="","",IF(AND($CD$4='DATA ENTRY'!CK865,$CG$4='DATA ENTRY'!D865),'DATA ENTRY'!W865,"")))</f>
        <v/>
      </c>
      <c r="CO866" s="3" t="str">
        <f>IF('DATA ENTRY'!CK865="","",IF('DATA ENTRY'!X865="","",IF(AND($CD$4='DATA ENTRY'!CK865,$CG$4='DATA ENTRY'!D865),'DATA ENTRY'!X865,"")))</f>
        <v/>
      </c>
      <c r="CP866" s="108" t="str">
        <f t="shared" si="215"/>
        <v/>
      </c>
      <c r="CQ866" s="108" t="str">
        <f>IF('DATA ENTRY'!CK865="","",IF('DATA ENTRY'!G865="","",IF(AND($CD$4='DATA ENTRY'!CK865,$CG$4='DATA ENTRY'!D865),'DATA ENTRY'!G865,"")))</f>
        <v/>
      </c>
      <c r="CR866" s="230" t="str">
        <f>IF('DATA ENTRY'!CK865="","",IF('DATA ENTRY'!D865="","",IF(AND($CD$4='DATA ENTRY'!CK865,$CG$4='DATA ENTRY'!D865),'DATA ENTRY'!D865,"")))</f>
        <v/>
      </c>
      <c r="CS866">
        <f t="shared" si="216"/>
        <v>0</v>
      </c>
      <c r="CT866">
        <f t="shared" si="217"/>
        <v>0</v>
      </c>
      <c r="CV866" s="139"/>
      <c r="CX866">
        <f t="shared" si="218"/>
        <v>0</v>
      </c>
      <c r="DB866" t="str">
        <f t="shared" si="225"/>
        <v/>
      </c>
      <c r="DC866" t="str">
        <f t="shared" si="226"/>
        <v/>
      </c>
      <c r="DD866" s="224">
        <v>860</v>
      </c>
      <c r="DE866" s="3" t="str">
        <f>IF('DATA ENTRY'!CK865="","",IF('DATA ENTRY'!B865="","",IF(AND($DF$4='DATA ENTRY'!D865),'DATA ENTRY'!B865,"")))</f>
        <v/>
      </c>
      <c r="DF866" s="3" t="str">
        <f>IF('DATA ENTRY'!CK865="","",IF('DATA ENTRY'!C865="","",IF(AND($DF$4='DATA ENTRY'!D865),'DATA ENTRY'!C865,"")))</f>
        <v/>
      </c>
      <c r="DG866" s="4" t="str">
        <f>IF('DATA ENTRY'!CK865="","",IF('DATA ENTRY'!I865="","",IF(AND($DF$4='DATA ENTRY'!D865),'DATA ENTRY'!I865,"")))</f>
        <v/>
      </c>
      <c r="DH866" s="4" t="str">
        <f>IF('DATA ENTRY'!CK865="","",IF('DATA ENTRY'!CK865="","",IF(AND($DF$4='DATA ENTRY'!D865),'DATA ENTRY'!CK865,"")))</f>
        <v/>
      </c>
      <c r="DI866" s="3" t="str">
        <f>IF('DATA ENTRY'!CK865="","",IF('DATA ENTRY'!N865="","",IF(AND($DF$4='DATA ENTRY'!D865),'DATA ENTRY'!N865,"")))</f>
        <v/>
      </c>
      <c r="DJ866" s="107" t="str">
        <f>IF('DATA ENTRY'!CK865="","",IF('DATA ENTRY'!O865="","",IF(AND($DF$4='DATA ENTRY'!D865),'DATA ENTRY'!O865,"")))</f>
        <v/>
      </c>
      <c r="DK866" s="3" t="str">
        <f>IF('DATA ENTRY'!CK865="","",IF('DATA ENTRY'!P865="","",IF(AND($DF$4='DATA ENTRY'!D865),'DATA ENTRY'!P865,"")))</f>
        <v/>
      </c>
      <c r="DL866" s="107" t="str">
        <f>IF('DATA ENTRY'!CK865="","",IF('DATA ENTRY'!Q865="","",IF(AND($DF$4='DATA ENTRY'!D865),'DATA ENTRY'!Q865,"")))</f>
        <v/>
      </c>
      <c r="DM866" s="3" t="str">
        <f>IF('DATA ENTRY'!CK865="","",IF('DATA ENTRY'!R865="","",IF(AND($DF$4='DATA ENTRY'!D865),'DATA ENTRY'!R865,"")))</f>
        <v/>
      </c>
      <c r="DN866" s="107" t="str">
        <f>IF('DATA ENTRY'!CK865="","",IF('DATA ENTRY'!S865="","",IF(AND($DF$4='DATA ENTRY'!D865),'DATA ENTRY'!S865,"")))</f>
        <v/>
      </c>
      <c r="DO866" s="3" t="str">
        <f>IF('DATA ENTRY'!CK865="","",IF('DATA ENTRY'!E865="","",IF(AND($DF$4='DATA ENTRY'!D865),'DATA ENTRY'!E865,"")))</f>
        <v/>
      </c>
      <c r="DP866" s="3" t="str">
        <f>IF('DATA ENTRY'!CK865="","",IF('DATA ENTRY'!D865="","",IF(AND($DF$4='DATA ENTRY'!D865),'DATA ENTRY'!D865,"")))</f>
        <v/>
      </c>
      <c r="DQ866" s="3" t="str">
        <f>IF('DATA ENTRY'!CK865="","",IF('DATA ENTRY'!W865="","",IF(AND($DF$4='DATA ENTRY'!D865),'DATA ENTRY'!W865,"")))</f>
        <v/>
      </c>
      <c r="DR866" s="3" t="str">
        <f>IF('DATA ENTRY'!CK865="","",IF('DATA ENTRY'!X865="","",IF(AND($DF$4='DATA ENTRY'!D865),'DATA ENTRY'!X865,"")))</f>
        <v/>
      </c>
      <c r="DS866" s="108" t="str">
        <f t="shared" si="219"/>
        <v/>
      </c>
      <c r="DT866" s="108" t="str">
        <f>IF('DATA ENTRY'!CK865="","",IF('DATA ENTRY'!D865="","",IF(AND($DF$4='DATA ENTRY'!D865),'DATA ENTRY'!G865,"")))</f>
        <v/>
      </c>
      <c r="DY866">
        <f t="shared" si="220"/>
        <v>0</v>
      </c>
      <c r="EB866" t="str">
        <f t="shared" si="221"/>
        <v/>
      </c>
      <c r="EC866" t="str">
        <f t="shared" si="222"/>
        <v/>
      </c>
      <c r="ED866" s="224">
        <v>860</v>
      </c>
      <c r="EE866" s="3" t="str">
        <f>IF('DATA ENTRY'!CK865="","",IF('DATA ENTRY'!B865="","",IF(AND($EF$4='DATA ENTRY'!G865,$EH$4='DATA ENTRY'!F865),'DATA ENTRY'!B865,"")))</f>
        <v/>
      </c>
      <c r="EF866" s="3" t="str">
        <f>IF('DATA ENTRY'!CK865="","",IF('DATA ENTRY'!C865="","",IF(AND($EF$4='DATA ENTRY'!G865,$EH$4='DATA ENTRY'!F865),'DATA ENTRY'!C865,"")))</f>
        <v/>
      </c>
      <c r="EG866" s="4" t="str">
        <f>IF('DATA ENTRY'!CK865="","",IF('DATA ENTRY'!I865="","",IF(AND($EF$4='DATA ENTRY'!G865,$EH$4='DATA ENTRY'!F865),'DATA ENTRY'!I865,"")))</f>
        <v/>
      </c>
      <c r="EH866" s="4" t="str">
        <f>IF('DATA ENTRY'!CK865="","",IF('DATA ENTRY'!CK865="","",IF(AND($EF$4='DATA ENTRY'!G865,$EH$4='DATA ENTRY'!F865),'DATA ENTRY'!CK865,"")))</f>
        <v/>
      </c>
      <c r="EI866" s="3" t="str">
        <f>IF('DATA ENTRY'!CK865="","",IF('DATA ENTRY'!N865="","",IF(AND($EF$4='DATA ENTRY'!G865,$EH$4='DATA ENTRY'!F865),'DATA ENTRY'!N865,"")))</f>
        <v/>
      </c>
      <c r="EJ866" s="107" t="str">
        <f>IF('DATA ENTRY'!CK865="","",IF('DATA ENTRY'!O865="","",IF(AND($EF$4='DATA ENTRY'!G865,$EH$4='DATA ENTRY'!F865),'DATA ENTRY'!O865,"")))</f>
        <v/>
      </c>
      <c r="EK866" s="3" t="str">
        <f>IF('DATA ENTRY'!CK865="","",IF('DATA ENTRY'!P865="","",IF(AND($EF$4='DATA ENTRY'!G865,$EH$4='DATA ENTRY'!F865),'DATA ENTRY'!P865,"")))</f>
        <v/>
      </c>
      <c r="EL866" s="107" t="str">
        <f>IF('DATA ENTRY'!CK865="","",IF('DATA ENTRY'!Q865="","",IF(AND($EF$4='DATA ENTRY'!G865,$EH$4='DATA ENTRY'!F865),'DATA ENTRY'!Q865,"")))</f>
        <v/>
      </c>
      <c r="EM866" s="3" t="str">
        <f>IF('DATA ENTRY'!CK865="","",IF('DATA ENTRY'!R865="","",IF(AND($EF$4='DATA ENTRY'!G865,$EH$4='DATA ENTRY'!F865),'DATA ENTRY'!R865,"")))</f>
        <v/>
      </c>
      <c r="EN866" s="107" t="str">
        <f>IF('DATA ENTRY'!CK865="","",IF('DATA ENTRY'!S865="","",IF(AND($EF$4='DATA ENTRY'!G865,$EH$4='DATA ENTRY'!F865),'DATA ENTRY'!S865,"")))</f>
        <v/>
      </c>
      <c r="EO866" s="3" t="str">
        <f>IF('DATA ENTRY'!CK865="","",IF('DATA ENTRY'!E865="","",IF(AND($EF$4='DATA ENTRY'!G865,$EH$4='DATA ENTRY'!F865),'DATA ENTRY'!E865,"")))</f>
        <v/>
      </c>
      <c r="EP866" s="3" t="str">
        <f>IF('DATA ENTRY'!CK865="","",IF('DATA ENTRY'!D865="","",IF(AND($EF$4='DATA ENTRY'!G865,$EH$4='DATA ENTRY'!F865),'DATA ENTRY'!D865,"")))</f>
        <v/>
      </c>
      <c r="EQ866" s="3" t="str">
        <f>IF('DATA ENTRY'!CK865="","",IF('DATA ENTRY'!W865="","",IF(AND($EF$4='DATA ENTRY'!G865,$EH$4='DATA ENTRY'!F865),'DATA ENTRY'!W865,"")))</f>
        <v/>
      </c>
      <c r="ER866" s="3" t="str">
        <f>IF('DATA ENTRY'!CK865="","",IF('DATA ENTRY'!X865="","",IF(AND($EF$4='DATA ENTRY'!G865,$EH$4='DATA ENTRY'!F865),'DATA ENTRY'!X865,"")))</f>
        <v/>
      </c>
      <c r="ES866" s="108" t="str">
        <f t="shared" si="223"/>
        <v/>
      </c>
      <c r="ET866" s="108" t="str">
        <f>IF('DATA ENTRY'!CK865="","",IF('DATA ENTRY'!D865="","",IF(AND($EF$4='DATA ENTRY'!G865,$EH$4='DATA ENTRY'!F865),'DATA ENTRY'!G865,"")))</f>
        <v/>
      </c>
      <c r="EY866">
        <f t="shared" si="224"/>
        <v>0</v>
      </c>
    </row>
    <row r="867" spans="1:155">
      <c r="A867" t="str">
        <f>IF(S867=0,"",1+(MAX($A$7:A866)))</f>
        <v/>
      </c>
      <c r="B867" s="224">
        <v>861</v>
      </c>
      <c r="C867" s="3" t="str">
        <f>IF('DATA ENTRY'!CK866="","",IF('DATA ENTRY'!B866="","",IF($D$4="All Post",'DATA ENTRY'!B866,IF(AND($D$4='DATA ENTRY'!CK866),'DATA ENTRY'!B866,""))))</f>
        <v/>
      </c>
      <c r="D867" s="3" t="str">
        <f>IF('DATA ENTRY'!CK866="","",IF('DATA ENTRY'!C866="","",IF($D$4="All Post",'DATA ENTRY'!C866,IF(AND($D$4='DATA ENTRY'!CK866),'DATA ENTRY'!C866,""))))</f>
        <v/>
      </c>
      <c r="E867" s="4" t="str">
        <f>IF('DATA ENTRY'!CK866="","",IF('DATA ENTRY'!I866="","",IF($D$4="All Post",'DATA ENTRY'!I866,IF(AND($D$4='DATA ENTRY'!CK866),'DATA ENTRY'!I866,""))))</f>
        <v/>
      </c>
      <c r="F867" s="4" t="str">
        <f>IF('DATA ENTRY'!CK866="","",IF('DATA ENTRY'!CK866="","",IF($D$4="All Post",'DATA ENTRY'!CK866,IF(AND($D$4='DATA ENTRY'!CK866),'DATA ENTRY'!CK866,""))))</f>
        <v/>
      </c>
      <c r="G867" s="3" t="str">
        <f>IF('DATA ENTRY'!CK866="","",IF('DATA ENTRY'!N866="","",IF($D$4="All Post",'DATA ENTRY'!N866,IF(AND($D$4='DATA ENTRY'!CK866),'DATA ENTRY'!N866,""))))</f>
        <v/>
      </c>
      <c r="H867" s="107" t="str">
        <f>IF('DATA ENTRY'!CK866="","",IF('DATA ENTRY'!O866="","",IF($D$4="All Post",'DATA ENTRY'!O866,IF(AND($D$4='DATA ENTRY'!CK866),'DATA ENTRY'!O866,""))))</f>
        <v/>
      </c>
      <c r="I867" s="3" t="str">
        <f>IF('DATA ENTRY'!CK866="","",IF('DATA ENTRY'!P866="","",IF($D$4="All Post",'DATA ENTRY'!P866,IF(AND($D$4='DATA ENTRY'!CK866),'DATA ENTRY'!P866,""))))</f>
        <v/>
      </c>
      <c r="J867" s="107" t="str">
        <f>IF('DATA ENTRY'!CK866="","",IF('DATA ENTRY'!Q866="","",IF($D$4="All Post",'DATA ENTRY'!Q866,IF(AND($D$4='DATA ENTRY'!CK866),'DATA ENTRY'!Q866,""))))</f>
        <v/>
      </c>
      <c r="K867" s="3" t="str">
        <f>IF('DATA ENTRY'!CK866="","",IF('DATA ENTRY'!R866="","",IF($D$4="All Post",'DATA ENTRY'!R866,IF(AND($D$4='DATA ENTRY'!CK866),'DATA ENTRY'!R866,""))))</f>
        <v/>
      </c>
      <c r="L867" s="3" t="str">
        <f>IF('DATA ENTRY'!CK866="","",IF('DATA ENTRY'!S866="","",IF($D$4="All Post",'DATA ENTRY'!S866,IF(AND($D$4='DATA ENTRY'!CK866),'DATA ENTRY'!S866,""))))</f>
        <v/>
      </c>
      <c r="M867" s="3" t="str">
        <f>IF('DATA ENTRY'!CK866="","",IF('DATA ENTRY'!E866="","",IF($D$4="All Post",'DATA ENTRY'!E866,IF(AND($D$4='DATA ENTRY'!CK866),'DATA ENTRY'!E866,""))))</f>
        <v/>
      </c>
      <c r="N867" s="3" t="str">
        <f>IF('DATA ENTRY'!CK866="","",IF('DATA ENTRY'!W866="","",IF($D$4="All Post",'DATA ENTRY'!W866,IF(AND($D$4='DATA ENTRY'!CK866),'DATA ENTRY'!W866,""))))</f>
        <v/>
      </c>
      <c r="O867" s="3" t="str">
        <f>IF('DATA ENTRY'!CK866="","",IF('DATA ENTRY'!X866="","",IF($D$4="All Post",'DATA ENTRY'!X866,IF(AND($D$4='DATA ENTRY'!CK866),'DATA ENTRY'!X866,""))))</f>
        <v/>
      </c>
      <c r="P867" s="3" t="str">
        <f>IF('DATA ENTRY'!CK866="","",IF('DATA ENTRY'!G866="","",IF($D$4="All Post",'DATA ENTRY'!G866,IF(AND($D$4='DATA ENTRY'!CK866),'DATA ENTRY'!G866,""))))</f>
        <v/>
      </c>
      <c r="S867">
        <f t="shared" si="211"/>
        <v>0</v>
      </c>
      <c r="T867" t="str">
        <f t="shared" si="212"/>
        <v/>
      </c>
      <c r="BZ867" t="str">
        <f t="shared" si="213"/>
        <v/>
      </c>
      <c r="CA867" t="str">
        <f t="shared" si="214"/>
        <v/>
      </c>
      <c r="CB867" s="224">
        <v>861</v>
      </c>
      <c r="CC867" s="3" t="str">
        <f>IF('DATA ENTRY'!CK866="","",IF('DATA ENTRY'!B866="","",IF(AND($CD$4='DATA ENTRY'!CK866,$CG$4='DATA ENTRY'!D866),'DATA ENTRY'!B866,"")))</f>
        <v/>
      </c>
      <c r="CD867" s="3" t="str">
        <f>IF('DATA ENTRY'!CK866="","",IF('DATA ENTRY'!C866="","",IF(AND($CD$4='DATA ENTRY'!CK866,$CG$4='DATA ENTRY'!D866),'DATA ENTRY'!C866,"")))</f>
        <v/>
      </c>
      <c r="CE867" s="4" t="str">
        <f>IF('DATA ENTRY'!CK866="","",IF('DATA ENTRY'!I866="","",IF(AND($CD$4='DATA ENTRY'!CK866,$CG$4='DATA ENTRY'!D866),'DATA ENTRY'!I866,"")))</f>
        <v/>
      </c>
      <c r="CF867" s="4" t="str">
        <f>IF('DATA ENTRY'!CK866="","",IF('DATA ENTRY'!CK866="","",IF(AND($CD$4='DATA ENTRY'!CK866,$CG$4='DATA ENTRY'!D866),'DATA ENTRY'!CK866,"")))</f>
        <v/>
      </c>
      <c r="CG867" s="3" t="str">
        <f>IF('DATA ENTRY'!CK866="","",IF('DATA ENTRY'!N866="","",IF(AND($CD$4='DATA ENTRY'!CK866,$CG$4='DATA ENTRY'!D866),'DATA ENTRY'!N866,"")))</f>
        <v/>
      </c>
      <c r="CH867" s="107" t="str">
        <f>IF('DATA ENTRY'!CK866="","",IF('DATA ENTRY'!O866="","",IF(AND($CD$4='DATA ENTRY'!CK866,$CG$4='DATA ENTRY'!D866),'DATA ENTRY'!O866,"")))</f>
        <v/>
      </c>
      <c r="CI867" s="3" t="str">
        <f>IF('DATA ENTRY'!CK866="","",IF('DATA ENTRY'!P866="","",IF(AND($CD$4='DATA ENTRY'!CK866,$CG$4='DATA ENTRY'!D866),'DATA ENTRY'!P866,"")))</f>
        <v/>
      </c>
      <c r="CJ867" s="107" t="str">
        <f>IF('DATA ENTRY'!CK866="","",IF('DATA ENTRY'!Q866="","",IF(AND($CD$4='DATA ENTRY'!CK866,$CG$4='DATA ENTRY'!D866),'DATA ENTRY'!Q866,"")))</f>
        <v/>
      </c>
      <c r="CK867" s="3" t="str">
        <f>IF('DATA ENTRY'!CK866="","",IF('DATA ENTRY'!R866="","",IF(AND($CD$4='DATA ENTRY'!CK866,$CG$4='DATA ENTRY'!D866),'DATA ENTRY'!R866,"")))</f>
        <v/>
      </c>
      <c r="CL867" s="3" t="str">
        <f>IF('DATA ENTRY'!CK866="","",IF('DATA ENTRY'!S866="","",IF(AND($CD$4='DATA ENTRY'!CK866,$CG$4='DATA ENTRY'!D866),'DATA ENTRY'!S866,"")))</f>
        <v/>
      </c>
      <c r="CM867" s="3" t="str">
        <f>IF('DATA ENTRY'!CK866="","",IF('DATA ENTRY'!E866="","",IF(AND($CD$4='DATA ENTRY'!CK866,$CG$4='DATA ENTRY'!D866),'DATA ENTRY'!E866,"")))</f>
        <v/>
      </c>
      <c r="CN867" s="3" t="str">
        <f>IF('DATA ENTRY'!CK866="","",IF('DATA ENTRY'!W866="","",IF(AND($CD$4='DATA ENTRY'!CK866,$CG$4='DATA ENTRY'!D866),'DATA ENTRY'!W866,"")))</f>
        <v/>
      </c>
      <c r="CO867" s="3" t="str">
        <f>IF('DATA ENTRY'!CK866="","",IF('DATA ENTRY'!X866="","",IF(AND($CD$4='DATA ENTRY'!CK866,$CG$4='DATA ENTRY'!D866),'DATA ENTRY'!X866,"")))</f>
        <v/>
      </c>
      <c r="CP867" s="108" t="str">
        <f t="shared" si="215"/>
        <v/>
      </c>
      <c r="CQ867" s="108" t="str">
        <f>IF('DATA ENTRY'!CK866="","",IF('DATA ENTRY'!G866="","",IF(AND($CD$4='DATA ENTRY'!CK866,$CG$4='DATA ENTRY'!D866),'DATA ENTRY'!G866,"")))</f>
        <v/>
      </c>
      <c r="CR867" s="230" t="str">
        <f>IF('DATA ENTRY'!CK866="","",IF('DATA ENTRY'!D866="","",IF(AND($CD$4='DATA ENTRY'!CK866,$CG$4='DATA ENTRY'!D866),'DATA ENTRY'!D866,"")))</f>
        <v/>
      </c>
      <c r="CS867">
        <f t="shared" si="216"/>
        <v>0</v>
      </c>
      <c r="CT867">
        <f t="shared" si="217"/>
        <v>0</v>
      </c>
      <c r="CV867" s="139"/>
      <c r="CX867">
        <f t="shared" si="218"/>
        <v>0</v>
      </c>
      <c r="DB867" t="str">
        <f t="shared" si="225"/>
        <v/>
      </c>
      <c r="DC867" t="str">
        <f t="shared" si="226"/>
        <v/>
      </c>
      <c r="DD867" s="224">
        <v>861</v>
      </c>
      <c r="DE867" s="3" t="str">
        <f>IF('DATA ENTRY'!CK866="","",IF('DATA ENTRY'!B866="","",IF(AND($DF$4='DATA ENTRY'!D866),'DATA ENTRY'!B866,"")))</f>
        <v/>
      </c>
      <c r="DF867" s="3" t="str">
        <f>IF('DATA ENTRY'!CK866="","",IF('DATA ENTRY'!C866="","",IF(AND($DF$4='DATA ENTRY'!D866),'DATA ENTRY'!C866,"")))</f>
        <v/>
      </c>
      <c r="DG867" s="4" t="str">
        <f>IF('DATA ENTRY'!CK866="","",IF('DATA ENTRY'!I866="","",IF(AND($DF$4='DATA ENTRY'!D866),'DATA ENTRY'!I866,"")))</f>
        <v/>
      </c>
      <c r="DH867" s="4" t="str">
        <f>IF('DATA ENTRY'!CK866="","",IF('DATA ENTRY'!CK866="","",IF(AND($DF$4='DATA ENTRY'!D866),'DATA ENTRY'!CK866,"")))</f>
        <v/>
      </c>
      <c r="DI867" s="3" t="str">
        <f>IF('DATA ENTRY'!CK866="","",IF('DATA ENTRY'!N866="","",IF(AND($DF$4='DATA ENTRY'!D866),'DATA ENTRY'!N866,"")))</f>
        <v/>
      </c>
      <c r="DJ867" s="107" t="str">
        <f>IF('DATA ENTRY'!CK866="","",IF('DATA ENTRY'!O866="","",IF(AND($DF$4='DATA ENTRY'!D866),'DATA ENTRY'!O866,"")))</f>
        <v/>
      </c>
      <c r="DK867" s="3" t="str">
        <f>IF('DATA ENTRY'!CK866="","",IF('DATA ENTRY'!P866="","",IF(AND($DF$4='DATA ENTRY'!D866),'DATA ENTRY'!P866,"")))</f>
        <v/>
      </c>
      <c r="DL867" s="107" t="str">
        <f>IF('DATA ENTRY'!CK866="","",IF('DATA ENTRY'!Q866="","",IF(AND($DF$4='DATA ENTRY'!D866),'DATA ENTRY'!Q866,"")))</f>
        <v/>
      </c>
      <c r="DM867" s="3" t="str">
        <f>IF('DATA ENTRY'!CK866="","",IF('DATA ENTRY'!R866="","",IF(AND($DF$4='DATA ENTRY'!D866),'DATA ENTRY'!R866,"")))</f>
        <v/>
      </c>
      <c r="DN867" s="107" t="str">
        <f>IF('DATA ENTRY'!CK866="","",IF('DATA ENTRY'!S866="","",IF(AND($DF$4='DATA ENTRY'!D866),'DATA ENTRY'!S866,"")))</f>
        <v/>
      </c>
      <c r="DO867" s="3" t="str">
        <f>IF('DATA ENTRY'!CK866="","",IF('DATA ENTRY'!E866="","",IF(AND($DF$4='DATA ENTRY'!D866),'DATA ENTRY'!E866,"")))</f>
        <v/>
      </c>
      <c r="DP867" s="3" t="str">
        <f>IF('DATA ENTRY'!CK866="","",IF('DATA ENTRY'!D866="","",IF(AND($DF$4='DATA ENTRY'!D866),'DATA ENTRY'!D866,"")))</f>
        <v/>
      </c>
      <c r="DQ867" s="3" t="str">
        <f>IF('DATA ENTRY'!CK866="","",IF('DATA ENTRY'!W866="","",IF(AND($DF$4='DATA ENTRY'!D866),'DATA ENTRY'!W866,"")))</f>
        <v/>
      </c>
      <c r="DR867" s="3" t="str">
        <f>IF('DATA ENTRY'!CK866="","",IF('DATA ENTRY'!X866="","",IF(AND($DF$4='DATA ENTRY'!D866),'DATA ENTRY'!X866,"")))</f>
        <v/>
      </c>
      <c r="DS867" s="108" t="str">
        <f t="shared" si="219"/>
        <v/>
      </c>
      <c r="DT867" s="108" t="str">
        <f>IF('DATA ENTRY'!CK866="","",IF('DATA ENTRY'!D866="","",IF(AND($DF$4='DATA ENTRY'!D866),'DATA ENTRY'!G866,"")))</f>
        <v/>
      </c>
      <c r="DY867">
        <f t="shared" si="220"/>
        <v>0</v>
      </c>
      <c r="EB867" t="str">
        <f t="shared" si="221"/>
        <v/>
      </c>
      <c r="EC867" t="str">
        <f t="shared" si="222"/>
        <v/>
      </c>
      <c r="ED867" s="224">
        <v>861</v>
      </c>
      <c r="EE867" s="3" t="str">
        <f>IF('DATA ENTRY'!CK866="","",IF('DATA ENTRY'!B866="","",IF(AND($EF$4='DATA ENTRY'!G866,$EH$4='DATA ENTRY'!F866),'DATA ENTRY'!B866,"")))</f>
        <v/>
      </c>
      <c r="EF867" s="3" t="str">
        <f>IF('DATA ENTRY'!CK866="","",IF('DATA ENTRY'!C866="","",IF(AND($EF$4='DATA ENTRY'!G866,$EH$4='DATA ENTRY'!F866),'DATA ENTRY'!C866,"")))</f>
        <v/>
      </c>
      <c r="EG867" s="4" t="str">
        <f>IF('DATA ENTRY'!CK866="","",IF('DATA ENTRY'!I866="","",IF(AND($EF$4='DATA ENTRY'!G866,$EH$4='DATA ENTRY'!F866),'DATA ENTRY'!I866,"")))</f>
        <v/>
      </c>
      <c r="EH867" s="4" t="str">
        <f>IF('DATA ENTRY'!CK866="","",IF('DATA ENTRY'!CK866="","",IF(AND($EF$4='DATA ENTRY'!G866,$EH$4='DATA ENTRY'!F866),'DATA ENTRY'!CK866,"")))</f>
        <v/>
      </c>
      <c r="EI867" s="3" t="str">
        <f>IF('DATA ENTRY'!CK866="","",IF('DATA ENTRY'!N866="","",IF(AND($EF$4='DATA ENTRY'!G866,$EH$4='DATA ENTRY'!F866),'DATA ENTRY'!N866,"")))</f>
        <v/>
      </c>
      <c r="EJ867" s="107" t="str">
        <f>IF('DATA ENTRY'!CK866="","",IF('DATA ENTRY'!O866="","",IF(AND($EF$4='DATA ENTRY'!G866,$EH$4='DATA ENTRY'!F866),'DATA ENTRY'!O866,"")))</f>
        <v/>
      </c>
      <c r="EK867" s="3" t="str">
        <f>IF('DATA ENTRY'!CK866="","",IF('DATA ENTRY'!P866="","",IF(AND($EF$4='DATA ENTRY'!G866,$EH$4='DATA ENTRY'!F866),'DATA ENTRY'!P866,"")))</f>
        <v/>
      </c>
      <c r="EL867" s="107" t="str">
        <f>IF('DATA ENTRY'!CK866="","",IF('DATA ENTRY'!Q866="","",IF(AND($EF$4='DATA ENTRY'!G866,$EH$4='DATA ENTRY'!F866),'DATA ENTRY'!Q866,"")))</f>
        <v/>
      </c>
      <c r="EM867" s="3" t="str">
        <f>IF('DATA ENTRY'!CK866="","",IF('DATA ENTRY'!R866="","",IF(AND($EF$4='DATA ENTRY'!G866,$EH$4='DATA ENTRY'!F866),'DATA ENTRY'!R866,"")))</f>
        <v/>
      </c>
      <c r="EN867" s="107" t="str">
        <f>IF('DATA ENTRY'!CK866="","",IF('DATA ENTRY'!S866="","",IF(AND($EF$4='DATA ENTRY'!G866,$EH$4='DATA ENTRY'!F866),'DATA ENTRY'!S866,"")))</f>
        <v/>
      </c>
      <c r="EO867" s="3" t="str">
        <f>IF('DATA ENTRY'!CK866="","",IF('DATA ENTRY'!E866="","",IF(AND($EF$4='DATA ENTRY'!G866,$EH$4='DATA ENTRY'!F866),'DATA ENTRY'!E866,"")))</f>
        <v/>
      </c>
      <c r="EP867" s="3" t="str">
        <f>IF('DATA ENTRY'!CK866="","",IF('DATA ENTRY'!D866="","",IF(AND($EF$4='DATA ENTRY'!G866,$EH$4='DATA ENTRY'!F866),'DATA ENTRY'!D866,"")))</f>
        <v/>
      </c>
      <c r="EQ867" s="3" t="str">
        <f>IF('DATA ENTRY'!CK866="","",IF('DATA ENTRY'!W866="","",IF(AND($EF$4='DATA ENTRY'!G866,$EH$4='DATA ENTRY'!F866),'DATA ENTRY'!W866,"")))</f>
        <v/>
      </c>
      <c r="ER867" s="3" t="str">
        <f>IF('DATA ENTRY'!CK866="","",IF('DATA ENTRY'!X866="","",IF(AND($EF$4='DATA ENTRY'!G866,$EH$4='DATA ENTRY'!F866),'DATA ENTRY'!X866,"")))</f>
        <v/>
      </c>
      <c r="ES867" s="108" t="str">
        <f t="shared" si="223"/>
        <v/>
      </c>
      <c r="ET867" s="108" t="str">
        <f>IF('DATA ENTRY'!CK866="","",IF('DATA ENTRY'!D866="","",IF(AND($EF$4='DATA ENTRY'!G866,$EH$4='DATA ENTRY'!F866),'DATA ENTRY'!G866,"")))</f>
        <v/>
      </c>
      <c r="EY867">
        <f t="shared" si="224"/>
        <v>0</v>
      </c>
    </row>
    <row r="868" spans="1:155">
      <c r="A868" t="str">
        <f>IF(S868=0,"",1+(MAX($A$7:A867)))</f>
        <v/>
      </c>
      <c r="B868" s="224">
        <v>862</v>
      </c>
      <c r="C868" s="3" t="str">
        <f>IF('DATA ENTRY'!CK867="","",IF('DATA ENTRY'!B867="","",IF($D$4="All Post",'DATA ENTRY'!B867,IF(AND($D$4='DATA ENTRY'!CK867),'DATA ENTRY'!B867,""))))</f>
        <v/>
      </c>
      <c r="D868" s="3" t="str">
        <f>IF('DATA ENTRY'!CK867="","",IF('DATA ENTRY'!C867="","",IF($D$4="All Post",'DATA ENTRY'!C867,IF(AND($D$4='DATA ENTRY'!CK867),'DATA ENTRY'!C867,""))))</f>
        <v/>
      </c>
      <c r="E868" s="4" t="str">
        <f>IF('DATA ENTRY'!CK867="","",IF('DATA ENTRY'!I867="","",IF($D$4="All Post",'DATA ENTRY'!I867,IF(AND($D$4='DATA ENTRY'!CK867),'DATA ENTRY'!I867,""))))</f>
        <v/>
      </c>
      <c r="F868" s="4" t="str">
        <f>IF('DATA ENTRY'!CK867="","",IF('DATA ENTRY'!CK867="","",IF($D$4="All Post",'DATA ENTRY'!CK867,IF(AND($D$4='DATA ENTRY'!CK867),'DATA ENTRY'!CK867,""))))</f>
        <v/>
      </c>
      <c r="G868" s="3" t="str">
        <f>IF('DATA ENTRY'!CK867="","",IF('DATA ENTRY'!N867="","",IF($D$4="All Post",'DATA ENTRY'!N867,IF(AND($D$4='DATA ENTRY'!CK867),'DATA ENTRY'!N867,""))))</f>
        <v/>
      </c>
      <c r="H868" s="107" t="str">
        <f>IF('DATA ENTRY'!CK867="","",IF('DATA ENTRY'!O867="","",IF($D$4="All Post",'DATA ENTRY'!O867,IF(AND($D$4='DATA ENTRY'!CK867),'DATA ENTRY'!O867,""))))</f>
        <v/>
      </c>
      <c r="I868" s="3" t="str">
        <f>IF('DATA ENTRY'!CK867="","",IF('DATA ENTRY'!P867="","",IF($D$4="All Post",'DATA ENTRY'!P867,IF(AND($D$4='DATA ENTRY'!CK867),'DATA ENTRY'!P867,""))))</f>
        <v/>
      </c>
      <c r="J868" s="107" t="str">
        <f>IF('DATA ENTRY'!CK867="","",IF('DATA ENTRY'!Q867="","",IF($D$4="All Post",'DATA ENTRY'!Q867,IF(AND($D$4='DATA ENTRY'!CK867),'DATA ENTRY'!Q867,""))))</f>
        <v/>
      </c>
      <c r="K868" s="3" t="str">
        <f>IF('DATA ENTRY'!CK867="","",IF('DATA ENTRY'!R867="","",IF($D$4="All Post",'DATA ENTRY'!R867,IF(AND($D$4='DATA ENTRY'!CK867),'DATA ENTRY'!R867,""))))</f>
        <v/>
      </c>
      <c r="L868" s="3" t="str">
        <f>IF('DATA ENTRY'!CK867="","",IF('DATA ENTRY'!S867="","",IF($D$4="All Post",'DATA ENTRY'!S867,IF(AND($D$4='DATA ENTRY'!CK867),'DATA ENTRY'!S867,""))))</f>
        <v/>
      </c>
      <c r="M868" s="3" t="str">
        <f>IF('DATA ENTRY'!CK867="","",IF('DATA ENTRY'!E867="","",IF($D$4="All Post",'DATA ENTRY'!E867,IF(AND($D$4='DATA ENTRY'!CK867),'DATA ENTRY'!E867,""))))</f>
        <v/>
      </c>
      <c r="N868" s="3" t="str">
        <f>IF('DATA ENTRY'!CK867="","",IF('DATA ENTRY'!W867="","",IF($D$4="All Post",'DATA ENTRY'!W867,IF(AND($D$4='DATA ENTRY'!CK867),'DATA ENTRY'!W867,""))))</f>
        <v/>
      </c>
      <c r="O868" s="3" t="str">
        <f>IF('DATA ENTRY'!CK867="","",IF('DATA ENTRY'!X867="","",IF($D$4="All Post",'DATA ENTRY'!X867,IF(AND($D$4='DATA ENTRY'!CK867),'DATA ENTRY'!X867,""))))</f>
        <v/>
      </c>
      <c r="P868" s="3" t="str">
        <f>IF('DATA ENTRY'!CK867="","",IF('DATA ENTRY'!G867="","",IF($D$4="All Post",'DATA ENTRY'!G867,IF(AND($D$4='DATA ENTRY'!CK867),'DATA ENTRY'!G867,""))))</f>
        <v/>
      </c>
      <c r="S868">
        <f t="shared" si="211"/>
        <v>0</v>
      </c>
      <c r="T868" t="str">
        <f t="shared" si="212"/>
        <v/>
      </c>
      <c r="BZ868" t="str">
        <f t="shared" si="213"/>
        <v/>
      </c>
      <c r="CA868" t="str">
        <f t="shared" si="214"/>
        <v/>
      </c>
      <c r="CB868" s="224">
        <v>862</v>
      </c>
      <c r="CC868" s="3" t="str">
        <f>IF('DATA ENTRY'!CK867="","",IF('DATA ENTRY'!B867="","",IF(AND($CD$4='DATA ENTRY'!CK867,$CG$4='DATA ENTRY'!D867),'DATA ENTRY'!B867,"")))</f>
        <v/>
      </c>
      <c r="CD868" s="3" t="str">
        <f>IF('DATA ENTRY'!CK867="","",IF('DATA ENTRY'!C867="","",IF(AND($CD$4='DATA ENTRY'!CK867,$CG$4='DATA ENTRY'!D867),'DATA ENTRY'!C867,"")))</f>
        <v/>
      </c>
      <c r="CE868" s="4" t="str">
        <f>IF('DATA ENTRY'!CK867="","",IF('DATA ENTRY'!I867="","",IF(AND($CD$4='DATA ENTRY'!CK867,$CG$4='DATA ENTRY'!D867),'DATA ENTRY'!I867,"")))</f>
        <v/>
      </c>
      <c r="CF868" s="4" t="str">
        <f>IF('DATA ENTRY'!CK867="","",IF('DATA ENTRY'!CK867="","",IF(AND($CD$4='DATA ENTRY'!CK867,$CG$4='DATA ENTRY'!D867),'DATA ENTRY'!CK867,"")))</f>
        <v/>
      </c>
      <c r="CG868" s="3" t="str">
        <f>IF('DATA ENTRY'!CK867="","",IF('DATA ENTRY'!N867="","",IF(AND($CD$4='DATA ENTRY'!CK867,$CG$4='DATA ENTRY'!D867),'DATA ENTRY'!N867,"")))</f>
        <v/>
      </c>
      <c r="CH868" s="107" t="str">
        <f>IF('DATA ENTRY'!CK867="","",IF('DATA ENTRY'!O867="","",IF(AND($CD$4='DATA ENTRY'!CK867,$CG$4='DATA ENTRY'!D867),'DATA ENTRY'!O867,"")))</f>
        <v/>
      </c>
      <c r="CI868" s="3" t="str">
        <f>IF('DATA ENTRY'!CK867="","",IF('DATA ENTRY'!P867="","",IF(AND($CD$4='DATA ENTRY'!CK867,$CG$4='DATA ENTRY'!D867),'DATA ENTRY'!P867,"")))</f>
        <v/>
      </c>
      <c r="CJ868" s="107" t="str">
        <f>IF('DATA ENTRY'!CK867="","",IF('DATA ENTRY'!Q867="","",IF(AND($CD$4='DATA ENTRY'!CK867,$CG$4='DATA ENTRY'!D867),'DATA ENTRY'!Q867,"")))</f>
        <v/>
      </c>
      <c r="CK868" s="3" t="str">
        <f>IF('DATA ENTRY'!CK867="","",IF('DATA ENTRY'!R867="","",IF(AND($CD$4='DATA ENTRY'!CK867,$CG$4='DATA ENTRY'!D867),'DATA ENTRY'!R867,"")))</f>
        <v/>
      </c>
      <c r="CL868" s="3" t="str">
        <f>IF('DATA ENTRY'!CK867="","",IF('DATA ENTRY'!S867="","",IF(AND($CD$4='DATA ENTRY'!CK867,$CG$4='DATA ENTRY'!D867),'DATA ENTRY'!S867,"")))</f>
        <v/>
      </c>
      <c r="CM868" s="3" t="str">
        <f>IF('DATA ENTRY'!CK867="","",IF('DATA ENTRY'!E867="","",IF(AND($CD$4='DATA ENTRY'!CK867,$CG$4='DATA ENTRY'!D867),'DATA ENTRY'!E867,"")))</f>
        <v/>
      </c>
      <c r="CN868" s="3" t="str">
        <f>IF('DATA ENTRY'!CK867="","",IF('DATA ENTRY'!W867="","",IF(AND($CD$4='DATA ENTRY'!CK867,$CG$4='DATA ENTRY'!D867),'DATA ENTRY'!W867,"")))</f>
        <v/>
      </c>
      <c r="CO868" s="3" t="str">
        <f>IF('DATA ENTRY'!CK867="","",IF('DATA ENTRY'!X867="","",IF(AND($CD$4='DATA ENTRY'!CK867,$CG$4='DATA ENTRY'!D867),'DATA ENTRY'!X867,"")))</f>
        <v/>
      </c>
      <c r="CP868" s="108" t="str">
        <f t="shared" si="215"/>
        <v/>
      </c>
      <c r="CQ868" s="108" t="str">
        <f>IF('DATA ENTRY'!CK867="","",IF('DATA ENTRY'!G867="","",IF(AND($CD$4='DATA ENTRY'!CK867,$CG$4='DATA ENTRY'!D867),'DATA ENTRY'!G867,"")))</f>
        <v/>
      </c>
      <c r="CR868" s="230" t="str">
        <f>IF('DATA ENTRY'!CK867="","",IF('DATA ENTRY'!D867="","",IF(AND($CD$4='DATA ENTRY'!CK867,$CG$4='DATA ENTRY'!D867),'DATA ENTRY'!D867,"")))</f>
        <v/>
      </c>
      <c r="CS868">
        <f t="shared" si="216"/>
        <v>0</v>
      </c>
      <c r="CT868">
        <f t="shared" si="217"/>
        <v>0</v>
      </c>
      <c r="CV868" s="139"/>
      <c r="CX868">
        <f t="shared" si="218"/>
        <v>0</v>
      </c>
      <c r="DB868" t="str">
        <f t="shared" si="225"/>
        <v/>
      </c>
      <c r="DC868" t="str">
        <f t="shared" si="226"/>
        <v/>
      </c>
      <c r="DD868" s="224">
        <v>862</v>
      </c>
      <c r="DE868" s="3" t="str">
        <f>IF('DATA ENTRY'!CK867="","",IF('DATA ENTRY'!B867="","",IF(AND($DF$4='DATA ENTRY'!D867),'DATA ENTRY'!B867,"")))</f>
        <v/>
      </c>
      <c r="DF868" s="3" t="str">
        <f>IF('DATA ENTRY'!CK867="","",IF('DATA ENTRY'!C867="","",IF(AND($DF$4='DATA ENTRY'!D867),'DATA ENTRY'!C867,"")))</f>
        <v/>
      </c>
      <c r="DG868" s="4" t="str">
        <f>IF('DATA ENTRY'!CK867="","",IF('DATA ENTRY'!I867="","",IF(AND($DF$4='DATA ENTRY'!D867),'DATA ENTRY'!I867,"")))</f>
        <v/>
      </c>
      <c r="DH868" s="4" t="str">
        <f>IF('DATA ENTRY'!CK867="","",IF('DATA ENTRY'!CK867="","",IF(AND($DF$4='DATA ENTRY'!D867),'DATA ENTRY'!CK867,"")))</f>
        <v/>
      </c>
      <c r="DI868" s="3" t="str">
        <f>IF('DATA ENTRY'!CK867="","",IF('DATA ENTRY'!N867="","",IF(AND($DF$4='DATA ENTRY'!D867),'DATA ENTRY'!N867,"")))</f>
        <v/>
      </c>
      <c r="DJ868" s="107" t="str">
        <f>IF('DATA ENTRY'!CK867="","",IF('DATA ENTRY'!O867="","",IF(AND($DF$4='DATA ENTRY'!D867),'DATA ENTRY'!O867,"")))</f>
        <v/>
      </c>
      <c r="DK868" s="3" t="str">
        <f>IF('DATA ENTRY'!CK867="","",IF('DATA ENTRY'!P867="","",IF(AND($DF$4='DATA ENTRY'!D867),'DATA ENTRY'!P867,"")))</f>
        <v/>
      </c>
      <c r="DL868" s="107" t="str">
        <f>IF('DATA ENTRY'!CK867="","",IF('DATA ENTRY'!Q867="","",IF(AND($DF$4='DATA ENTRY'!D867),'DATA ENTRY'!Q867,"")))</f>
        <v/>
      </c>
      <c r="DM868" s="3" t="str">
        <f>IF('DATA ENTRY'!CK867="","",IF('DATA ENTRY'!R867="","",IF(AND($DF$4='DATA ENTRY'!D867),'DATA ENTRY'!R867,"")))</f>
        <v/>
      </c>
      <c r="DN868" s="107" t="str">
        <f>IF('DATA ENTRY'!CK867="","",IF('DATA ENTRY'!S867="","",IF(AND($DF$4='DATA ENTRY'!D867),'DATA ENTRY'!S867,"")))</f>
        <v/>
      </c>
      <c r="DO868" s="3" t="str">
        <f>IF('DATA ENTRY'!CK867="","",IF('DATA ENTRY'!E867="","",IF(AND($DF$4='DATA ENTRY'!D867),'DATA ENTRY'!E867,"")))</f>
        <v/>
      </c>
      <c r="DP868" s="3" t="str">
        <f>IF('DATA ENTRY'!CK867="","",IF('DATA ENTRY'!D867="","",IF(AND($DF$4='DATA ENTRY'!D867),'DATA ENTRY'!D867,"")))</f>
        <v/>
      </c>
      <c r="DQ868" s="3" t="str">
        <f>IF('DATA ENTRY'!CK867="","",IF('DATA ENTRY'!W867="","",IF(AND($DF$4='DATA ENTRY'!D867),'DATA ENTRY'!W867,"")))</f>
        <v/>
      </c>
      <c r="DR868" s="3" t="str">
        <f>IF('DATA ENTRY'!CK867="","",IF('DATA ENTRY'!X867="","",IF(AND($DF$4='DATA ENTRY'!D867),'DATA ENTRY'!X867,"")))</f>
        <v/>
      </c>
      <c r="DS868" s="108" t="str">
        <f t="shared" si="219"/>
        <v/>
      </c>
      <c r="DT868" s="108" t="str">
        <f>IF('DATA ENTRY'!CK867="","",IF('DATA ENTRY'!D867="","",IF(AND($DF$4='DATA ENTRY'!D867),'DATA ENTRY'!G867,"")))</f>
        <v/>
      </c>
      <c r="DY868">
        <f t="shared" si="220"/>
        <v>0</v>
      </c>
      <c r="EB868" t="str">
        <f t="shared" si="221"/>
        <v/>
      </c>
      <c r="EC868" t="str">
        <f t="shared" si="222"/>
        <v/>
      </c>
      <c r="ED868" s="224">
        <v>862</v>
      </c>
      <c r="EE868" s="3" t="str">
        <f>IF('DATA ENTRY'!CK867="","",IF('DATA ENTRY'!B867="","",IF(AND($EF$4='DATA ENTRY'!G867,$EH$4='DATA ENTRY'!F867),'DATA ENTRY'!B867,"")))</f>
        <v/>
      </c>
      <c r="EF868" s="3" t="str">
        <f>IF('DATA ENTRY'!CK867="","",IF('DATA ENTRY'!C867="","",IF(AND($EF$4='DATA ENTRY'!G867,$EH$4='DATA ENTRY'!F867),'DATA ENTRY'!C867,"")))</f>
        <v/>
      </c>
      <c r="EG868" s="4" t="str">
        <f>IF('DATA ENTRY'!CK867="","",IF('DATA ENTRY'!I867="","",IF(AND($EF$4='DATA ENTRY'!G867,$EH$4='DATA ENTRY'!F867),'DATA ENTRY'!I867,"")))</f>
        <v/>
      </c>
      <c r="EH868" s="4" t="str">
        <f>IF('DATA ENTRY'!CK867="","",IF('DATA ENTRY'!CK867="","",IF(AND($EF$4='DATA ENTRY'!G867,$EH$4='DATA ENTRY'!F867),'DATA ENTRY'!CK867,"")))</f>
        <v/>
      </c>
      <c r="EI868" s="3" t="str">
        <f>IF('DATA ENTRY'!CK867="","",IF('DATA ENTRY'!N867="","",IF(AND($EF$4='DATA ENTRY'!G867,$EH$4='DATA ENTRY'!F867),'DATA ENTRY'!N867,"")))</f>
        <v/>
      </c>
      <c r="EJ868" s="107" t="str">
        <f>IF('DATA ENTRY'!CK867="","",IF('DATA ENTRY'!O867="","",IF(AND($EF$4='DATA ENTRY'!G867,$EH$4='DATA ENTRY'!F867),'DATA ENTRY'!O867,"")))</f>
        <v/>
      </c>
      <c r="EK868" s="3" t="str">
        <f>IF('DATA ENTRY'!CK867="","",IF('DATA ENTRY'!P867="","",IF(AND($EF$4='DATA ENTRY'!G867,$EH$4='DATA ENTRY'!F867),'DATA ENTRY'!P867,"")))</f>
        <v/>
      </c>
      <c r="EL868" s="107" t="str">
        <f>IF('DATA ENTRY'!CK867="","",IF('DATA ENTRY'!Q867="","",IF(AND($EF$4='DATA ENTRY'!G867,$EH$4='DATA ENTRY'!F867),'DATA ENTRY'!Q867,"")))</f>
        <v/>
      </c>
      <c r="EM868" s="3" t="str">
        <f>IF('DATA ENTRY'!CK867="","",IF('DATA ENTRY'!R867="","",IF(AND($EF$4='DATA ENTRY'!G867,$EH$4='DATA ENTRY'!F867),'DATA ENTRY'!R867,"")))</f>
        <v/>
      </c>
      <c r="EN868" s="107" t="str">
        <f>IF('DATA ENTRY'!CK867="","",IF('DATA ENTRY'!S867="","",IF(AND($EF$4='DATA ENTRY'!G867,$EH$4='DATA ENTRY'!F867),'DATA ENTRY'!S867,"")))</f>
        <v/>
      </c>
      <c r="EO868" s="3" t="str">
        <f>IF('DATA ENTRY'!CK867="","",IF('DATA ENTRY'!E867="","",IF(AND($EF$4='DATA ENTRY'!G867,$EH$4='DATA ENTRY'!F867),'DATA ENTRY'!E867,"")))</f>
        <v/>
      </c>
      <c r="EP868" s="3" t="str">
        <f>IF('DATA ENTRY'!CK867="","",IF('DATA ENTRY'!D867="","",IF(AND($EF$4='DATA ENTRY'!G867,$EH$4='DATA ENTRY'!F867),'DATA ENTRY'!D867,"")))</f>
        <v/>
      </c>
      <c r="EQ868" s="3" t="str">
        <f>IF('DATA ENTRY'!CK867="","",IF('DATA ENTRY'!W867="","",IF(AND($EF$4='DATA ENTRY'!G867,$EH$4='DATA ENTRY'!F867),'DATA ENTRY'!W867,"")))</f>
        <v/>
      </c>
      <c r="ER868" s="3" t="str">
        <f>IF('DATA ENTRY'!CK867="","",IF('DATA ENTRY'!X867="","",IF(AND($EF$4='DATA ENTRY'!G867,$EH$4='DATA ENTRY'!F867),'DATA ENTRY'!X867,"")))</f>
        <v/>
      </c>
      <c r="ES868" s="108" t="str">
        <f t="shared" si="223"/>
        <v/>
      </c>
      <c r="ET868" s="108" t="str">
        <f>IF('DATA ENTRY'!CK867="","",IF('DATA ENTRY'!D867="","",IF(AND($EF$4='DATA ENTRY'!G867,$EH$4='DATA ENTRY'!F867),'DATA ENTRY'!G867,"")))</f>
        <v/>
      </c>
      <c r="EY868">
        <f t="shared" si="224"/>
        <v>0</v>
      </c>
    </row>
    <row r="869" spans="1:155">
      <c r="A869" t="str">
        <f>IF(S869=0,"",1+(MAX($A$7:A868)))</f>
        <v/>
      </c>
      <c r="B869" s="224">
        <v>863</v>
      </c>
      <c r="C869" s="3" t="str">
        <f>IF('DATA ENTRY'!CK868="","",IF('DATA ENTRY'!B868="","",IF($D$4="All Post",'DATA ENTRY'!B868,IF(AND($D$4='DATA ENTRY'!CK868),'DATA ENTRY'!B868,""))))</f>
        <v/>
      </c>
      <c r="D869" s="3" t="str">
        <f>IF('DATA ENTRY'!CK868="","",IF('DATA ENTRY'!C868="","",IF($D$4="All Post",'DATA ENTRY'!C868,IF(AND($D$4='DATA ENTRY'!CK868),'DATA ENTRY'!C868,""))))</f>
        <v/>
      </c>
      <c r="E869" s="4" t="str">
        <f>IF('DATA ENTRY'!CK868="","",IF('DATA ENTRY'!I868="","",IF($D$4="All Post",'DATA ENTRY'!I868,IF(AND($D$4='DATA ENTRY'!CK868),'DATA ENTRY'!I868,""))))</f>
        <v/>
      </c>
      <c r="F869" s="4" t="str">
        <f>IF('DATA ENTRY'!CK868="","",IF('DATA ENTRY'!CK868="","",IF($D$4="All Post",'DATA ENTRY'!CK868,IF(AND($D$4='DATA ENTRY'!CK868),'DATA ENTRY'!CK868,""))))</f>
        <v/>
      </c>
      <c r="G869" s="3" t="str">
        <f>IF('DATA ENTRY'!CK868="","",IF('DATA ENTRY'!N868="","",IF($D$4="All Post",'DATA ENTRY'!N868,IF(AND($D$4='DATA ENTRY'!CK868),'DATA ENTRY'!N868,""))))</f>
        <v/>
      </c>
      <c r="H869" s="107" t="str">
        <f>IF('DATA ENTRY'!CK868="","",IF('DATA ENTRY'!O868="","",IF($D$4="All Post",'DATA ENTRY'!O868,IF(AND($D$4='DATA ENTRY'!CK868),'DATA ENTRY'!O868,""))))</f>
        <v/>
      </c>
      <c r="I869" s="3" t="str">
        <f>IF('DATA ENTRY'!CK868="","",IF('DATA ENTRY'!P868="","",IF($D$4="All Post",'DATA ENTRY'!P868,IF(AND($D$4='DATA ENTRY'!CK868),'DATA ENTRY'!P868,""))))</f>
        <v/>
      </c>
      <c r="J869" s="107" t="str">
        <f>IF('DATA ENTRY'!CK868="","",IF('DATA ENTRY'!Q868="","",IF($D$4="All Post",'DATA ENTRY'!Q868,IF(AND($D$4='DATA ENTRY'!CK868),'DATA ENTRY'!Q868,""))))</f>
        <v/>
      </c>
      <c r="K869" s="3" t="str">
        <f>IF('DATA ENTRY'!CK868="","",IF('DATA ENTRY'!R868="","",IF($D$4="All Post",'DATA ENTRY'!R868,IF(AND($D$4='DATA ENTRY'!CK868),'DATA ENTRY'!R868,""))))</f>
        <v/>
      </c>
      <c r="L869" s="3" t="str">
        <f>IF('DATA ENTRY'!CK868="","",IF('DATA ENTRY'!S868="","",IF($D$4="All Post",'DATA ENTRY'!S868,IF(AND($D$4='DATA ENTRY'!CK868),'DATA ENTRY'!S868,""))))</f>
        <v/>
      </c>
      <c r="M869" s="3" t="str">
        <f>IF('DATA ENTRY'!CK868="","",IF('DATA ENTRY'!E868="","",IF($D$4="All Post",'DATA ENTRY'!E868,IF(AND($D$4='DATA ENTRY'!CK868),'DATA ENTRY'!E868,""))))</f>
        <v/>
      </c>
      <c r="N869" s="3" t="str">
        <f>IF('DATA ENTRY'!CK868="","",IF('DATA ENTRY'!W868="","",IF($D$4="All Post",'DATA ENTRY'!W868,IF(AND($D$4='DATA ENTRY'!CK868),'DATA ENTRY'!W868,""))))</f>
        <v/>
      </c>
      <c r="O869" s="3" t="str">
        <f>IF('DATA ENTRY'!CK868="","",IF('DATA ENTRY'!X868="","",IF($D$4="All Post",'DATA ENTRY'!X868,IF(AND($D$4='DATA ENTRY'!CK868),'DATA ENTRY'!X868,""))))</f>
        <v/>
      </c>
      <c r="P869" s="3" t="str">
        <f>IF('DATA ENTRY'!CK868="","",IF('DATA ENTRY'!G868="","",IF($D$4="All Post",'DATA ENTRY'!G868,IF(AND($D$4='DATA ENTRY'!CK868),'DATA ENTRY'!G868,""))))</f>
        <v/>
      </c>
      <c r="S869">
        <f t="shared" si="211"/>
        <v>0</v>
      </c>
      <c r="T869" t="str">
        <f t="shared" si="212"/>
        <v/>
      </c>
      <c r="BZ869" t="str">
        <f t="shared" si="213"/>
        <v/>
      </c>
      <c r="CA869" t="str">
        <f t="shared" si="214"/>
        <v/>
      </c>
      <c r="CB869" s="224">
        <v>863</v>
      </c>
      <c r="CC869" s="3" t="str">
        <f>IF('DATA ENTRY'!CK868="","",IF('DATA ENTRY'!B868="","",IF(AND($CD$4='DATA ENTRY'!CK868,$CG$4='DATA ENTRY'!D868),'DATA ENTRY'!B868,"")))</f>
        <v/>
      </c>
      <c r="CD869" s="3" t="str">
        <f>IF('DATA ENTRY'!CK868="","",IF('DATA ENTRY'!C868="","",IF(AND($CD$4='DATA ENTRY'!CK868,$CG$4='DATA ENTRY'!D868),'DATA ENTRY'!C868,"")))</f>
        <v/>
      </c>
      <c r="CE869" s="4" t="str">
        <f>IF('DATA ENTRY'!CK868="","",IF('DATA ENTRY'!I868="","",IF(AND($CD$4='DATA ENTRY'!CK868,$CG$4='DATA ENTRY'!D868),'DATA ENTRY'!I868,"")))</f>
        <v/>
      </c>
      <c r="CF869" s="4" t="str">
        <f>IF('DATA ENTRY'!CK868="","",IF('DATA ENTRY'!CK868="","",IF(AND($CD$4='DATA ENTRY'!CK868,$CG$4='DATA ENTRY'!D868),'DATA ENTRY'!CK868,"")))</f>
        <v/>
      </c>
      <c r="CG869" s="3" t="str">
        <f>IF('DATA ENTRY'!CK868="","",IF('DATA ENTRY'!N868="","",IF(AND($CD$4='DATA ENTRY'!CK868,$CG$4='DATA ENTRY'!D868),'DATA ENTRY'!N868,"")))</f>
        <v/>
      </c>
      <c r="CH869" s="107" t="str">
        <f>IF('DATA ENTRY'!CK868="","",IF('DATA ENTRY'!O868="","",IF(AND($CD$4='DATA ENTRY'!CK868,$CG$4='DATA ENTRY'!D868),'DATA ENTRY'!O868,"")))</f>
        <v/>
      </c>
      <c r="CI869" s="3" t="str">
        <f>IF('DATA ENTRY'!CK868="","",IF('DATA ENTRY'!P868="","",IF(AND($CD$4='DATA ENTRY'!CK868,$CG$4='DATA ENTRY'!D868),'DATA ENTRY'!P868,"")))</f>
        <v/>
      </c>
      <c r="CJ869" s="107" t="str">
        <f>IF('DATA ENTRY'!CK868="","",IF('DATA ENTRY'!Q868="","",IF(AND($CD$4='DATA ENTRY'!CK868,$CG$4='DATA ENTRY'!D868),'DATA ENTRY'!Q868,"")))</f>
        <v/>
      </c>
      <c r="CK869" s="3" t="str">
        <f>IF('DATA ENTRY'!CK868="","",IF('DATA ENTRY'!R868="","",IF(AND($CD$4='DATA ENTRY'!CK868,$CG$4='DATA ENTRY'!D868),'DATA ENTRY'!R868,"")))</f>
        <v/>
      </c>
      <c r="CL869" s="3" t="str">
        <f>IF('DATA ENTRY'!CK868="","",IF('DATA ENTRY'!S868="","",IF(AND($CD$4='DATA ENTRY'!CK868,$CG$4='DATA ENTRY'!D868),'DATA ENTRY'!S868,"")))</f>
        <v/>
      </c>
      <c r="CM869" s="3" t="str">
        <f>IF('DATA ENTRY'!CK868="","",IF('DATA ENTRY'!E868="","",IF(AND($CD$4='DATA ENTRY'!CK868,$CG$4='DATA ENTRY'!D868),'DATA ENTRY'!E868,"")))</f>
        <v/>
      </c>
      <c r="CN869" s="3" t="str">
        <f>IF('DATA ENTRY'!CK868="","",IF('DATA ENTRY'!W868="","",IF(AND($CD$4='DATA ENTRY'!CK868,$CG$4='DATA ENTRY'!D868),'DATA ENTRY'!W868,"")))</f>
        <v/>
      </c>
      <c r="CO869" s="3" t="str">
        <f>IF('DATA ENTRY'!CK868="","",IF('DATA ENTRY'!X868="","",IF(AND($CD$4='DATA ENTRY'!CK868,$CG$4='DATA ENTRY'!D868),'DATA ENTRY'!X868,"")))</f>
        <v/>
      </c>
      <c r="CP869" s="108" t="str">
        <f t="shared" si="215"/>
        <v/>
      </c>
      <c r="CQ869" s="108" t="str">
        <f>IF('DATA ENTRY'!CK868="","",IF('DATA ENTRY'!G868="","",IF(AND($CD$4='DATA ENTRY'!CK868,$CG$4='DATA ENTRY'!D868),'DATA ENTRY'!G868,"")))</f>
        <v/>
      </c>
      <c r="CR869" s="230" t="str">
        <f>IF('DATA ENTRY'!CK868="","",IF('DATA ENTRY'!D868="","",IF(AND($CD$4='DATA ENTRY'!CK868,$CG$4='DATA ENTRY'!D868),'DATA ENTRY'!D868,"")))</f>
        <v/>
      </c>
      <c r="CS869">
        <f t="shared" si="216"/>
        <v>0</v>
      </c>
      <c r="CT869">
        <f t="shared" si="217"/>
        <v>0</v>
      </c>
      <c r="CV869" s="139"/>
      <c r="CX869">
        <f t="shared" si="218"/>
        <v>0</v>
      </c>
      <c r="DB869" t="str">
        <f t="shared" si="225"/>
        <v/>
      </c>
      <c r="DC869" t="str">
        <f t="shared" si="226"/>
        <v/>
      </c>
      <c r="DD869" s="224">
        <v>863</v>
      </c>
      <c r="DE869" s="3" t="str">
        <f>IF('DATA ENTRY'!CK868="","",IF('DATA ENTRY'!B868="","",IF(AND($DF$4='DATA ENTRY'!D868),'DATA ENTRY'!B868,"")))</f>
        <v/>
      </c>
      <c r="DF869" s="3" t="str">
        <f>IF('DATA ENTRY'!CK868="","",IF('DATA ENTRY'!C868="","",IF(AND($DF$4='DATA ENTRY'!D868),'DATA ENTRY'!C868,"")))</f>
        <v/>
      </c>
      <c r="DG869" s="4" t="str">
        <f>IF('DATA ENTRY'!CK868="","",IF('DATA ENTRY'!I868="","",IF(AND($DF$4='DATA ENTRY'!D868),'DATA ENTRY'!I868,"")))</f>
        <v/>
      </c>
      <c r="DH869" s="4" t="str">
        <f>IF('DATA ENTRY'!CK868="","",IF('DATA ENTRY'!CK868="","",IF(AND($DF$4='DATA ENTRY'!D868),'DATA ENTRY'!CK868,"")))</f>
        <v/>
      </c>
      <c r="DI869" s="3" t="str">
        <f>IF('DATA ENTRY'!CK868="","",IF('DATA ENTRY'!N868="","",IF(AND($DF$4='DATA ENTRY'!D868),'DATA ENTRY'!N868,"")))</f>
        <v/>
      </c>
      <c r="DJ869" s="107" t="str">
        <f>IF('DATA ENTRY'!CK868="","",IF('DATA ENTRY'!O868="","",IF(AND($DF$4='DATA ENTRY'!D868),'DATA ENTRY'!O868,"")))</f>
        <v/>
      </c>
      <c r="DK869" s="3" t="str">
        <f>IF('DATA ENTRY'!CK868="","",IF('DATA ENTRY'!P868="","",IF(AND($DF$4='DATA ENTRY'!D868),'DATA ENTRY'!P868,"")))</f>
        <v/>
      </c>
      <c r="DL869" s="107" t="str">
        <f>IF('DATA ENTRY'!CK868="","",IF('DATA ENTRY'!Q868="","",IF(AND($DF$4='DATA ENTRY'!D868),'DATA ENTRY'!Q868,"")))</f>
        <v/>
      </c>
      <c r="DM869" s="3" t="str">
        <f>IF('DATA ENTRY'!CK868="","",IF('DATA ENTRY'!R868="","",IF(AND($DF$4='DATA ENTRY'!D868),'DATA ENTRY'!R868,"")))</f>
        <v/>
      </c>
      <c r="DN869" s="107" t="str">
        <f>IF('DATA ENTRY'!CK868="","",IF('DATA ENTRY'!S868="","",IF(AND($DF$4='DATA ENTRY'!D868),'DATA ENTRY'!S868,"")))</f>
        <v/>
      </c>
      <c r="DO869" s="3" t="str">
        <f>IF('DATA ENTRY'!CK868="","",IF('DATA ENTRY'!E868="","",IF(AND($DF$4='DATA ENTRY'!D868),'DATA ENTRY'!E868,"")))</f>
        <v/>
      </c>
      <c r="DP869" s="3" t="str">
        <f>IF('DATA ENTRY'!CK868="","",IF('DATA ENTRY'!D868="","",IF(AND($DF$4='DATA ENTRY'!D868),'DATA ENTRY'!D868,"")))</f>
        <v/>
      </c>
      <c r="DQ869" s="3" t="str">
        <f>IF('DATA ENTRY'!CK868="","",IF('DATA ENTRY'!W868="","",IF(AND($DF$4='DATA ENTRY'!D868),'DATA ENTRY'!W868,"")))</f>
        <v/>
      </c>
      <c r="DR869" s="3" t="str">
        <f>IF('DATA ENTRY'!CK868="","",IF('DATA ENTRY'!X868="","",IF(AND($DF$4='DATA ENTRY'!D868),'DATA ENTRY'!X868,"")))</f>
        <v/>
      </c>
      <c r="DS869" s="108" t="str">
        <f t="shared" si="219"/>
        <v/>
      </c>
      <c r="DT869" s="108" t="str">
        <f>IF('DATA ENTRY'!CK868="","",IF('DATA ENTRY'!D868="","",IF(AND($DF$4='DATA ENTRY'!D868),'DATA ENTRY'!G868,"")))</f>
        <v/>
      </c>
      <c r="DY869">
        <f t="shared" si="220"/>
        <v>0</v>
      </c>
      <c r="EB869" t="str">
        <f t="shared" si="221"/>
        <v/>
      </c>
      <c r="EC869" t="str">
        <f t="shared" si="222"/>
        <v/>
      </c>
      <c r="ED869" s="224">
        <v>863</v>
      </c>
      <c r="EE869" s="3" t="str">
        <f>IF('DATA ENTRY'!CK868="","",IF('DATA ENTRY'!B868="","",IF(AND($EF$4='DATA ENTRY'!G868,$EH$4='DATA ENTRY'!F868),'DATA ENTRY'!B868,"")))</f>
        <v/>
      </c>
      <c r="EF869" s="3" t="str">
        <f>IF('DATA ENTRY'!CK868="","",IF('DATA ENTRY'!C868="","",IF(AND($EF$4='DATA ENTRY'!G868,$EH$4='DATA ENTRY'!F868),'DATA ENTRY'!C868,"")))</f>
        <v/>
      </c>
      <c r="EG869" s="4" t="str">
        <f>IF('DATA ENTRY'!CK868="","",IF('DATA ENTRY'!I868="","",IF(AND($EF$4='DATA ENTRY'!G868,$EH$4='DATA ENTRY'!F868),'DATA ENTRY'!I868,"")))</f>
        <v/>
      </c>
      <c r="EH869" s="4" t="str">
        <f>IF('DATA ENTRY'!CK868="","",IF('DATA ENTRY'!CK868="","",IF(AND($EF$4='DATA ENTRY'!G868,$EH$4='DATA ENTRY'!F868),'DATA ENTRY'!CK868,"")))</f>
        <v/>
      </c>
      <c r="EI869" s="3" t="str">
        <f>IF('DATA ENTRY'!CK868="","",IF('DATA ENTRY'!N868="","",IF(AND($EF$4='DATA ENTRY'!G868,$EH$4='DATA ENTRY'!F868),'DATA ENTRY'!N868,"")))</f>
        <v/>
      </c>
      <c r="EJ869" s="107" t="str">
        <f>IF('DATA ENTRY'!CK868="","",IF('DATA ENTRY'!O868="","",IF(AND($EF$4='DATA ENTRY'!G868,$EH$4='DATA ENTRY'!F868),'DATA ENTRY'!O868,"")))</f>
        <v/>
      </c>
      <c r="EK869" s="3" t="str">
        <f>IF('DATA ENTRY'!CK868="","",IF('DATA ENTRY'!P868="","",IF(AND($EF$4='DATA ENTRY'!G868,$EH$4='DATA ENTRY'!F868),'DATA ENTRY'!P868,"")))</f>
        <v/>
      </c>
      <c r="EL869" s="107" t="str">
        <f>IF('DATA ENTRY'!CK868="","",IF('DATA ENTRY'!Q868="","",IF(AND($EF$4='DATA ENTRY'!G868,$EH$4='DATA ENTRY'!F868),'DATA ENTRY'!Q868,"")))</f>
        <v/>
      </c>
      <c r="EM869" s="3" t="str">
        <f>IF('DATA ENTRY'!CK868="","",IF('DATA ENTRY'!R868="","",IF(AND($EF$4='DATA ENTRY'!G868,$EH$4='DATA ENTRY'!F868),'DATA ENTRY'!R868,"")))</f>
        <v/>
      </c>
      <c r="EN869" s="107" t="str">
        <f>IF('DATA ENTRY'!CK868="","",IF('DATA ENTRY'!S868="","",IF(AND($EF$4='DATA ENTRY'!G868,$EH$4='DATA ENTRY'!F868),'DATA ENTRY'!S868,"")))</f>
        <v/>
      </c>
      <c r="EO869" s="3" t="str">
        <f>IF('DATA ENTRY'!CK868="","",IF('DATA ENTRY'!E868="","",IF(AND($EF$4='DATA ENTRY'!G868,$EH$4='DATA ENTRY'!F868),'DATA ENTRY'!E868,"")))</f>
        <v/>
      </c>
      <c r="EP869" s="3" t="str">
        <f>IF('DATA ENTRY'!CK868="","",IF('DATA ENTRY'!D868="","",IF(AND($EF$4='DATA ENTRY'!G868,$EH$4='DATA ENTRY'!F868),'DATA ENTRY'!D868,"")))</f>
        <v/>
      </c>
      <c r="EQ869" s="3" t="str">
        <f>IF('DATA ENTRY'!CK868="","",IF('DATA ENTRY'!W868="","",IF(AND($EF$4='DATA ENTRY'!G868,$EH$4='DATA ENTRY'!F868),'DATA ENTRY'!W868,"")))</f>
        <v/>
      </c>
      <c r="ER869" s="3" t="str">
        <f>IF('DATA ENTRY'!CK868="","",IF('DATA ENTRY'!X868="","",IF(AND($EF$4='DATA ENTRY'!G868,$EH$4='DATA ENTRY'!F868),'DATA ENTRY'!X868,"")))</f>
        <v/>
      </c>
      <c r="ES869" s="108" t="str">
        <f t="shared" si="223"/>
        <v/>
      </c>
      <c r="ET869" s="108" t="str">
        <f>IF('DATA ENTRY'!CK868="","",IF('DATA ENTRY'!D868="","",IF(AND($EF$4='DATA ENTRY'!G868,$EH$4='DATA ENTRY'!F868),'DATA ENTRY'!G868,"")))</f>
        <v/>
      </c>
      <c r="EY869">
        <f t="shared" si="224"/>
        <v>0</v>
      </c>
    </row>
    <row r="870" spans="1:155">
      <c r="A870" t="str">
        <f>IF(S870=0,"",1+(MAX($A$7:A869)))</f>
        <v/>
      </c>
      <c r="B870" s="224">
        <v>864</v>
      </c>
      <c r="C870" s="3" t="str">
        <f>IF('DATA ENTRY'!CK869="","",IF('DATA ENTRY'!B869="","",IF($D$4="All Post",'DATA ENTRY'!B869,IF(AND($D$4='DATA ENTRY'!CK869),'DATA ENTRY'!B869,""))))</f>
        <v/>
      </c>
      <c r="D870" s="3" t="str">
        <f>IF('DATA ENTRY'!CK869="","",IF('DATA ENTRY'!C869="","",IF($D$4="All Post",'DATA ENTRY'!C869,IF(AND($D$4='DATA ENTRY'!CK869),'DATA ENTRY'!C869,""))))</f>
        <v/>
      </c>
      <c r="E870" s="4" t="str">
        <f>IF('DATA ENTRY'!CK869="","",IF('DATA ENTRY'!I869="","",IF($D$4="All Post",'DATA ENTRY'!I869,IF(AND($D$4='DATA ENTRY'!CK869),'DATA ENTRY'!I869,""))))</f>
        <v/>
      </c>
      <c r="F870" s="4" t="str">
        <f>IF('DATA ENTRY'!CK869="","",IF('DATA ENTRY'!CK869="","",IF($D$4="All Post",'DATA ENTRY'!CK869,IF(AND($D$4='DATA ENTRY'!CK869),'DATA ENTRY'!CK869,""))))</f>
        <v/>
      </c>
      <c r="G870" s="3" t="str">
        <f>IF('DATA ENTRY'!CK869="","",IF('DATA ENTRY'!N869="","",IF($D$4="All Post",'DATA ENTRY'!N869,IF(AND($D$4='DATA ENTRY'!CK869),'DATA ENTRY'!N869,""))))</f>
        <v/>
      </c>
      <c r="H870" s="107" t="str">
        <f>IF('DATA ENTRY'!CK869="","",IF('DATA ENTRY'!O869="","",IF($D$4="All Post",'DATA ENTRY'!O869,IF(AND($D$4='DATA ENTRY'!CK869),'DATA ENTRY'!O869,""))))</f>
        <v/>
      </c>
      <c r="I870" s="3" t="str">
        <f>IF('DATA ENTRY'!CK869="","",IF('DATA ENTRY'!P869="","",IF($D$4="All Post",'DATA ENTRY'!P869,IF(AND($D$4='DATA ENTRY'!CK869),'DATA ENTRY'!P869,""))))</f>
        <v/>
      </c>
      <c r="J870" s="107" t="str">
        <f>IF('DATA ENTRY'!CK869="","",IF('DATA ENTRY'!Q869="","",IF($D$4="All Post",'DATA ENTRY'!Q869,IF(AND($D$4='DATA ENTRY'!CK869),'DATA ENTRY'!Q869,""))))</f>
        <v/>
      </c>
      <c r="K870" s="3" t="str">
        <f>IF('DATA ENTRY'!CK869="","",IF('DATA ENTRY'!R869="","",IF($D$4="All Post",'DATA ENTRY'!R869,IF(AND($D$4='DATA ENTRY'!CK869),'DATA ENTRY'!R869,""))))</f>
        <v/>
      </c>
      <c r="L870" s="3" t="str">
        <f>IF('DATA ENTRY'!CK869="","",IF('DATA ENTRY'!S869="","",IF($D$4="All Post",'DATA ENTRY'!S869,IF(AND($D$4='DATA ENTRY'!CK869),'DATA ENTRY'!S869,""))))</f>
        <v/>
      </c>
      <c r="M870" s="3" t="str">
        <f>IF('DATA ENTRY'!CK869="","",IF('DATA ENTRY'!E869="","",IF($D$4="All Post",'DATA ENTRY'!E869,IF(AND($D$4='DATA ENTRY'!CK869),'DATA ENTRY'!E869,""))))</f>
        <v/>
      </c>
      <c r="N870" s="3" t="str">
        <f>IF('DATA ENTRY'!CK869="","",IF('DATA ENTRY'!W869="","",IF($D$4="All Post",'DATA ENTRY'!W869,IF(AND($D$4='DATA ENTRY'!CK869),'DATA ENTRY'!W869,""))))</f>
        <v/>
      </c>
      <c r="O870" s="3" t="str">
        <f>IF('DATA ENTRY'!CK869="","",IF('DATA ENTRY'!X869="","",IF($D$4="All Post",'DATA ENTRY'!X869,IF(AND($D$4='DATA ENTRY'!CK869),'DATA ENTRY'!X869,""))))</f>
        <v/>
      </c>
      <c r="P870" s="3" t="str">
        <f>IF('DATA ENTRY'!CK869="","",IF('DATA ENTRY'!G869="","",IF($D$4="All Post",'DATA ENTRY'!G869,IF(AND($D$4='DATA ENTRY'!CK869),'DATA ENTRY'!G869,""))))</f>
        <v/>
      </c>
      <c r="S870">
        <f t="shared" si="211"/>
        <v>0</v>
      </c>
      <c r="T870" t="str">
        <f t="shared" si="212"/>
        <v/>
      </c>
      <c r="BZ870" t="str">
        <f t="shared" si="213"/>
        <v/>
      </c>
      <c r="CA870" t="str">
        <f t="shared" si="214"/>
        <v/>
      </c>
      <c r="CB870" s="224">
        <v>864</v>
      </c>
      <c r="CC870" s="3" t="str">
        <f>IF('DATA ENTRY'!CK869="","",IF('DATA ENTRY'!B869="","",IF(AND($CD$4='DATA ENTRY'!CK869,$CG$4='DATA ENTRY'!D869),'DATA ENTRY'!B869,"")))</f>
        <v/>
      </c>
      <c r="CD870" s="3" t="str">
        <f>IF('DATA ENTRY'!CK869="","",IF('DATA ENTRY'!C869="","",IF(AND($CD$4='DATA ENTRY'!CK869,$CG$4='DATA ENTRY'!D869),'DATA ENTRY'!C869,"")))</f>
        <v/>
      </c>
      <c r="CE870" s="4" t="str">
        <f>IF('DATA ENTRY'!CK869="","",IF('DATA ENTRY'!I869="","",IF(AND($CD$4='DATA ENTRY'!CK869,$CG$4='DATA ENTRY'!D869),'DATA ENTRY'!I869,"")))</f>
        <v/>
      </c>
      <c r="CF870" s="4" t="str">
        <f>IF('DATA ENTRY'!CK869="","",IF('DATA ENTRY'!CK869="","",IF(AND($CD$4='DATA ENTRY'!CK869,$CG$4='DATA ENTRY'!D869),'DATA ENTRY'!CK869,"")))</f>
        <v/>
      </c>
      <c r="CG870" s="3" t="str">
        <f>IF('DATA ENTRY'!CK869="","",IF('DATA ENTRY'!N869="","",IF(AND($CD$4='DATA ENTRY'!CK869,$CG$4='DATA ENTRY'!D869),'DATA ENTRY'!N869,"")))</f>
        <v/>
      </c>
      <c r="CH870" s="107" t="str">
        <f>IF('DATA ENTRY'!CK869="","",IF('DATA ENTRY'!O869="","",IF(AND($CD$4='DATA ENTRY'!CK869,$CG$4='DATA ENTRY'!D869),'DATA ENTRY'!O869,"")))</f>
        <v/>
      </c>
      <c r="CI870" s="3" t="str">
        <f>IF('DATA ENTRY'!CK869="","",IF('DATA ENTRY'!P869="","",IF(AND($CD$4='DATA ENTRY'!CK869,$CG$4='DATA ENTRY'!D869),'DATA ENTRY'!P869,"")))</f>
        <v/>
      </c>
      <c r="CJ870" s="107" t="str">
        <f>IF('DATA ENTRY'!CK869="","",IF('DATA ENTRY'!Q869="","",IF(AND($CD$4='DATA ENTRY'!CK869,$CG$4='DATA ENTRY'!D869),'DATA ENTRY'!Q869,"")))</f>
        <v/>
      </c>
      <c r="CK870" s="3" t="str">
        <f>IF('DATA ENTRY'!CK869="","",IF('DATA ENTRY'!R869="","",IF(AND($CD$4='DATA ENTRY'!CK869,$CG$4='DATA ENTRY'!D869),'DATA ENTRY'!R869,"")))</f>
        <v/>
      </c>
      <c r="CL870" s="3" t="str">
        <f>IF('DATA ENTRY'!CK869="","",IF('DATA ENTRY'!S869="","",IF(AND($CD$4='DATA ENTRY'!CK869,$CG$4='DATA ENTRY'!D869),'DATA ENTRY'!S869,"")))</f>
        <v/>
      </c>
      <c r="CM870" s="3" t="str">
        <f>IF('DATA ENTRY'!CK869="","",IF('DATA ENTRY'!E869="","",IF(AND($CD$4='DATA ENTRY'!CK869,$CG$4='DATA ENTRY'!D869),'DATA ENTRY'!E869,"")))</f>
        <v/>
      </c>
      <c r="CN870" s="3" t="str">
        <f>IF('DATA ENTRY'!CK869="","",IF('DATA ENTRY'!W869="","",IF(AND($CD$4='DATA ENTRY'!CK869,$CG$4='DATA ENTRY'!D869),'DATA ENTRY'!W869,"")))</f>
        <v/>
      </c>
      <c r="CO870" s="3" t="str">
        <f>IF('DATA ENTRY'!CK869="","",IF('DATA ENTRY'!X869="","",IF(AND($CD$4='DATA ENTRY'!CK869,$CG$4='DATA ENTRY'!D869),'DATA ENTRY'!X869,"")))</f>
        <v/>
      </c>
      <c r="CP870" s="108" t="str">
        <f t="shared" si="215"/>
        <v/>
      </c>
      <c r="CQ870" s="108" t="str">
        <f>IF('DATA ENTRY'!CK869="","",IF('DATA ENTRY'!G869="","",IF(AND($CD$4='DATA ENTRY'!CK869,$CG$4='DATA ENTRY'!D869),'DATA ENTRY'!G869,"")))</f>
        <v/>
      </c>
      <c r="CR870" s="230" t="str">
        <f>IF('DATA ENTRY'!CK869="","",IF('DATA ENTRY'!D869="","",IF(AND($CD$4='DATA ENTRY'!CK869,$CG$4='DATA ENTRY'!D869),'DATA ENTRY'!D869,"")))</f>
        <v/>
      </c>
      <c r="CS870">
        <f t="shared" si="216"/>
        <v>0</v>
      </c>
      <c r="CT870">
        <f t="shared" si="217"/>
        <v>0</v>
      </c>
      <c r="CV870" s="139"/>
      <c r="CX870">
        <f t="shared" si="218"/>
        <v>0</v>
      </c>
      <c r="DB870" t="str">
        <f t="shared" si="225"/>
        <v/>
      </c>
      <c r="DC870" t="str">
        <f t="shared" si="226"/>
        <v/>
      </c>
      <c r="DD870" s="224">
        <v>864</v>
      </c>
      <c r="DE870" s="3" t="str">
        <f>IF('DATA ENTRY'!CK869="","",IF('DATA ENTRY'!B869="","",IF(AND($DF$4='DATA ENTRY'!D869),'DATA ENTRY'!B869,"")))</f>
        <v/>
      </c>
      <c r="DF870" s="3" t="str">
        <f>IF('DATA ENTRY'!CK869="","",IF('DATA ENTRY'!C869="","",IF(AND($DF$4='DATA ENTRY'!D869),'DATA ENTRY'!C869,"")))</f>
        <v/>
      </c>
      <c r="DG870" s="4" t="str">
        <f>IF('DATA ENTRY'!CK869="","",IF('DATA ENTRY'!I869="","",IF(AND($DF$4='DATA ENTRY'!D869),'DATA ENTRY'!I869,"")))</f>
        <v/>
      </c>
      <c r="DH870" s="4" t="str">
        <f>IF('DATA ENTRY'!CK869="","",IF('DATA ENTRY'!CK869="","",IF(AND($DF$4='DATA ENTRY'!D869),'DATA ENTRY'!CK869,"")))</f>
        <v/>
      </c>
      <c r="DI870" s="3" t="str">
        <f>IF('DATA ENTRY'!CK869="","",IF('DATA ENTRY'!N869="","",IF(AND($DF$4='DATA ENTRY'!D869),'DATA ENTRY'!N869,"")))</f>
        <v/>
      </c>
      <c r="DJ870" s="107" t="str">
        <f>IF('DATA ENTRY'!CK869="","",IF('DATA ENTRY'!O869="","",IF(AND($DF$4='DATA ENTRY'!D869),'DATA ENTRY'!O869,"")))</f>
        <v/>
      </c>
      <c r="DK870" s="3" t="str">
        <f>IF('DATA ENTRY'!CK869="","",IF('DATA ENTRY'!P869="","",IF(AND($DF$4='DATA ENTRY'!D869),'DATA ENTRY'!P869,"")))</f>
        <v/>
      </c>
      <c r="DL870" s="107" t="str">
        <f>IF('DATA ENTRY'!CK869="","",IF('DATA ENTRY'!Q869="","",IF(AND($DF$4='DATA ENTRY'!D869),'DATA ENTRY'!Q869,"")))</f>
        <v/>
      </c>
      <c r="DM870" s="3" t="str">
        <f>IF('DATA ENTRY'!CK869="","",IF('DATA ENTRY'!R869="","",IF(AND($DF$4='DATA ENTRY'!D869),'DATA ENTRY'!R869,"")))</f>
        <v/>
      </c>
      <c r="DN870" s="107" t="str">
        <f>IF('DATA ENTRY'!CK869="","",IF('DATA ENTRY'!S869="","",IF(AND($DF$4='DATA ENTRY'!D869),'DATA ENTRY'!S869,"")))</f>
        <v/>
      </c>
      <c r="DO870" s="3" t="str">
        <f>IF('DATA ENTRY'!CK869="","",IF('DATA ENTRY'!E869="","",IF(AND($DF$4='DATA ENTRY'!D869),'DATA ENTRY'!E869,"")))</f>
        <v/>
      </c>
      <c r="DP870" s="3" t="str">
        <f>IF('DATA ENTRY'!CK869="","",IF('DATA ENTRY'!D869="","",IF(AND($DF$4='DATA ENTRY'!D869),'DATA ENTRY'!D869,"")))</f>
        <v/>
      </c>
      <c r="DQ870" s="3" t="str">
        <f>IF('DATA ENTRY'!CK869="","",IF('DATA ENTRY'!W869="","",IF(AND($DF$4='DATA ENTRY'!D869),'DATA ENTRY'!W869,"")))</f>
        <v/>
      </c>
      <c r="DR870" s="3" t="str">
        <f>IF('DATA ENTRY'!CK869="","",IF('DATA ENTRY'!X869="","",IF(AND($DF$4='DATA ENTRY'!D869),'DATA ENTRY'!X869,"")))</f>
        <v/>
      </c>
      <c r="DS870" s="108" t="str">
        <f t="shared" si="219"/>
        <v/>
      </c>
      <c r="DT870" s="108" t="str">
        <f>IF('DATA ENTRY'!CK869="","",IF('DATA ENTRY'!D869="","",IF(AND($DF$4='DATA ENTRY'!D869),'DATA ENTRY'!G869,"")))</f>
        <v/>
      </c>
      <c r="DY870">
        <f t="shared" si="220"/>
        <v>0</v>
      </c>
      <c r="EB870" t="str">
        <f t="shared" si="221"/>
        <v/>
      </c>
      <c r="EC870" t="str">
        <f t="shared" si="222"/>
        <v/>
      </c>
      <c r="ED870" s="224">
        <v>864</v>
      </c>
      <c r="EE870" s="3" t="str">
        <f>IF('DATA ENTRY'!CK869="","",IF('DATA ENTRY'!B869="","",IF(AND($EF$4='DATA ENTRY'!G869,$EH$4='DATA ENTRY'!F869),'DATA ENTRY'!B869,"")))</f>
        <v/>
      </c>
      <c r="EF870" s="3" t="str">
        <f>IF('DATA ENTRY'!CK869="","",IF('DATA ENTRY'!C869="","",IF(AND($EF$4='DATA ENTRY'!G869,$EH$4='DATA ENTRY'!F869),'DATA ENTRY'!C869,"")))</f>
        <v/>
      </c>
      <c r="EG870" s="4" t="str">
        <f>IF('DATA ENTRY'!CK869="","",IF('DATA ENTRY'!I869="","",IF(AND($EF$4='DATA ENTRY'!G869,$EH$4='DATA ENTRY'!F869),'DATA ENTRY'!I869,"")))</f>
        <v/>
      </c>
      <c r="EH870" s="4" t="str">
        <f>IF('DATA ENTRY'!CK869="","",IF('DATA ENTRY'!CK869="","",IF(AND($EF$4='DATA ENTRY'!G869,$EH$4='DATA ENTRY'!F869),'DATA ENTRY'!CK869,"")))</f>
        <v/>
      </c>
      <c r="EI870" s="3" t="str">
        <f>IF('DATA ENTRY'!CK869="","",IF('DATA ENTRY'!N869="","",IF(AND($EF$4='DATA ENTRY'!G869,$EH$4='DATA ENTRY'!F869),'DATA ENTRY'!N869,"")))</f>
        <v/>
      </c>
      <c r="EJ870" s="107" t="str">
        <f>IF('DATA ENTRY'!CK869="","",IF('DATA ENTRY'!O869="","",IF(AND($EF$4='DATA ENTRY'!G869,$EH$4='DATA ENTRY'!F869),'DATA ENTRY'!O869,"")))</f>
        <v/>
      </c>
      <c r="EK870" s="3" t="str">
        <f>IF('DATA ENTRY'!CK869="","",IF('DATA ENTRY'!P869="","",IF(AND($EF$4='DATA ENTRY'!G869,$EH$4='DATA ENTRY'!F869),'DATA ENTRY'!P869,"")))</f>
        <v/>
      </c>
      <c r="EL870" s="107" t="str">
        <f>IF('DATA ENTRY'!CK869="","",IF('DATA ENTRY'!Q869="","",IF(AND($EF$4='DATA ENTRY'!G869,$EH$4='DATA ENTRY'!F869),'DATA ENTRY'!Q869,"")))</f>
        <v/>
      </c>
      <c r="EM870" s="3" t="str">
        <f>IF('DATA ENTRY'!CK869="","",IF('DATA ENTRY'!R869="","",IF(AND($EF$4='DATA ENTRY'!G869,$EH$4='DATA ENTRY'!F869),'DATA ENTRY'!R869,"")))</f>
        <v/>
      </c>
      <c r="EN870" s="107" t="str">
        <f>IF('DATA ENTRY'!CK869="","",IF('DATA ENTRY'!S869="","",IF(AND($EF$4='DATA ENTRY'!G869,$EH$4='DATA ENTRY'!F869),'DATA ENTRY'!S869,"")))</f>
        <v/>
      </c>
      <c r="EO870" s="3" t="str">
        <f>IF('DATA ENTRY'!CK869="","",IF('DATA ENTRY'!E869="","",IF(AND($EF$4='DATA ENTRY'!G869,$EH$4='DATA ENTRY'!F869),'DATA ENTRY'!E869,"")))</f>
        <v/>
      </c>
      <c r="EP870" s="3" t="str">
        <f>IF('DATA ENTRY'!CK869="","",IF('DATA ENTRY'!D869="","",IF(AND($EF$4='DATA ENTRY'!G869,$EH$4='DATA ENTRY'!F869),'DATA ENTRY'!D869,"")))</f>
        <v/>
      </c>
      <c r="EQ870" s="3" t="str">
        <f>IF('DATA ENTRY'!CK869="","",IF('DATA ENTRY'!W869="","",IF(AND($EF$4='DATA ENTRY'!G869,$EH$4='DATA ENTRY'!F869),'DATA ENTRY'!W869,"")))</f>
        <v/>
      </c>
      <c r="ER870" s="3" t="str">
        <f>IF('DATA ENTRY'!CK869="","",IF('DATA ENTRY'!X869="","",IF(AND($EF$4='DATA ENTRY'!G869,$EH$4='DATA ENTRY'!F869),'DATA ENTRY'!X869,"")))</f>
        <v/>
      </c>
      <c r="ES870" s="108" t="str">
        <f t="shared" si="223"/>
        <v/>
      </c>
      <c r="ET870" s="108" t="str">
        <f>IF('DATA ENTRY'!CK869="","",IF('DATA ENTRY'!D869="","",IF(AND($EF$4='DATA ENTRY'!G869,$EH$4='DATA ENTRY'!F869),'DATA ENTRY'!G869,"")))</f>
        <v/>
      </c>
      <c r="EY870">
        <f t="shared" si="224"/>
        <v>0</v>
      </c>
    </row>
    <row r="871" spans="1:155">
      <c r="A871" t="str">
        <f>IF(S871=0,"",1+(MAX($A$7:A870)))</f>
        <v/>
      </c>
      <c r="B871" s="224">
        <v>865</v>
      </c>
      <c r="C871" s="3" t="str">
        <f>IF('DATA ENTRY'!CK870="","",IF('DATA ENTRY'!B870="","",IF($D$4="All Post",'DATA ENTRY'!B870,IF(AND($D$4='DATA ENTRY'!CK870),'DATA ENTRY'!B870,""))))</f>
        <v/>
      </c>
      <c r="D871" s="3" t="str">
        <f>IF('DATA ENTRY'!CK870="","",IF('DATA ENTRY'!C870="","",IF($D$4="All Post",'DATA ENTRY'!C870,IF(AND($D$4='DATA ENTRY'!CK870),'DATA ENTRY'!C870,""))))</f>
        <v/>
      </c>
      <c r="E871" s="4" t="str">
        <f>IF('DATA ENTRY'!CK870="","",IF('DATA ENTRY'!I870="","",IF($D$4="All Post",'DATA ENTRY'!I870,IF(AND($D$4='DATA ENTRY'!CK870),'DATA ENTRY'!I870,""))))</f>
        <v/>
      </c>
      <c r="F871" s="4" t="str">
        <f>IF('DATA ENTRY'!CK870="","",IF('DATA ENTRY'!CK870="","",IF($D$4="All Post",'DATA ENTRY'!CK870,IF(AND($D$4='DATA ENTRY'!CK870),'DATA ENTRY'!CK870,""))))</f>
        <v/>
      </c>
      <c r="G871" s="3" t="str">
        <f>IF('DATA ENTRY'!CK870="","",IF('DATA ENTRY'!N870="","",IF($D$4="All Post",'DATA ENTRY'!N870,IF(AND($D$4='DATA ENTRY'!CK870),'DATA ENTRY'!N870,""))))</f>
        <v/>
      </c>
      <c r="H871" s="107" t="str">
        <f>IF('DATA ENTRY'!CK870="","",IF('DATA ENTRY'!O870="","",IF($D$4="All Post",'DATA ENTRY'!O870,IF(AND($D$4='DATA ENTRY'!CK870),'DATA ENTRY'!O870,""))))</f>
        <v/>
      </c>
      <c r="I871" s="3" t="str">
        <f>IF('DATA ENTRY'!CK870="","",IF('DATA ENTRY'!P870="","",IF($D$4="All Post",'DATA ENTRY'!P870,IF(AND($D$4='DATA ENTRY'!CK870),'DATA ENTRY'!P870,""))))</f>
        <v/>
      </c>
      <c r="J871" s="107" t="str">
        <f>IF('DATA ENTRY'!CK870="","",IF('DATA ENTRY'!Q870="","",IF($D$4="All Post",'DATA ENTRY'!Q870,IF(AND($D$4='DATA ENTRY'!CK870),'DATA ENTRY'!Q870,""))))</f>
        <v/>
      </c>
      <c r="K871" s="3" t="str">
        <f>IF('DATA ENTRY'!CK870="","",IF('DATA ENTRY'!R870="","",IF($D$4="All Post",'DATA ENTRY'!R870,IF(AND($D$4='DATA ENTRY'!CK870),'DATA ENTRY'!R870,""))))</f>
        <v/>
      </c>
      <c r="L871" s="3" t="str">
        <f>IF('DATA ENTRY'!CK870="","",IF('DATA ENTRY'!S870="","",IF($D$4="All Post",'DATA ENTRY'!S870,IF(AND($D$4='DATA ENTRY'!CK870),'DATA ENTRY'!S870,""))))</f>
        <v/>
      </c>
      <c r="M871" s="3" t="str">
        <f>IF('DATA ENTRY'!CK870="","",IF('DATA ENTRY'!E870="","",IF($D$4="All Post",'DATA ENTRY'!E870,IF(AND($D$4='DATA ENTRY'!CK870),'DATA ENTRY'!E870,""))))</f>
        <v/>
      </c>
      <c r="N871" s="3" t="str">
        <f>IF('DATA ENTRY'!CK870="","",IF('DATA ENTRY'!W870="","",IF($D$4="All Post",'DATA ENTRY'!W870,IF(AND($D$4='DATA ENTRY'!CK870),'DATA ENTRY'!W870,""))))</f>
        <v/>
      </c>
      <c r="O871" s="3" t="str">
        <f>IF('DATA ENTRY'!CK870="","",IF('DATA ENTRY'!X870="","",IF($D$4="All Post",'DATA ENTRY'!X870,IF(AND($D$4='DATA ENTRY'!CK870),'DATA ENTRY'!X870,""))))</f>
        <v/>
      </c>
      <c r="P871" s="3" t="str">
        <f>IF('DATA ENTRY'!CK870="","",IF('DATA ENTRY'!G870="","",IF($D$4="All Post",'DATA ENTRY'!G870,IF(AND($D$4='DATA ENTRY'!CK870),'DATA ENTRY'!G870,""))))</f>
        <v/>
      </c>
      <c r="S871">
        <f t="shared" si="211"/>
        <v>0</v>
      </c>
      <c r="T871" t="str">
        <f t="shared" si="212"/>
        <v/>
      </c>
      <c r="BZ871" t="str">
        <f t="shared" si="213"/>
        <v/>
      </c>
      <c r="CA871" t="str">
        <f t="shared" si="214"/>
        <v/>
      </c>
      <c r="CB871" s="224">
        <v>865</v>
      </c>
      <c r="CC871" s="3" t="str">
        <f>IF('DATA ENTRY'!CK870="","",IF('DATA ENTRY'!B870="","",IF(AND($CD$4='DATA ENTRY'!CK870,$CG$4='DATA ENTRY'!D870),'DATA ENTRY'!B870,"")))</f>
        <v/>
      </c>
      <c r="CD871" s="3" t="str">
        <f>IF('DATA ENTRY'!CK870="","",IF('DATA ENTRY'!C870="","",IF(AND($CD$4='DATA ENTRY'!CK870,$CG$4='DATA ENTRY'!D870),'DATA ENTRY'!C870,"")))</f>
        <v/>
      </c>
      <c r="CE871" s="4" t="str">
        <f>IF('DATA ENTRY'!CK870="","",IF('DATA ENTRY'!I870="","",IF(AND($CD$4='DATA ENTRY'!CK870,$CG$4='DATA ENTRY'!D870),'DATA ENTRY'!I870,"")))</f>
        <v/>
      </c>
      <c r="CF871" s="4" t="str">
        <f>IF('DATA ENTRY'!CK870="","",IF('DATA ENTRY'!CK870="","",IF(AND($CD$4='DATA ENTRY'!CK870,$CG$4='DATA ENTRY'!D870),'DATA ENTRY'!CK870,"")))</f>
        <v/>
      </c>
      <c r="CG871" s="3" t="str">
        <f>IF('DATA ENTRY'!CK870="","",IF('DATA ENTRY'!N870="","",IF(AND($CD$4='DATA ENTRY'!CK870,$CG$4='DATA ENTRY'!D870),'DATA ENTRY'!N870,"")))</f>
        <v/>
      </c>
      <c r="CH871" s="107" t="str">
        <f>IF('DATA ENTRY'!CK870="","",IF('DATA ENTRY'!O870="","",IF(AND($CD$4='DATA ENTRY'!CK870,$CG$4='DATA ENTRY'!D870),'DATA ENTRY'!O870,"")))</f>
        <v/>
      </c>
      <c r="CI871" s="3" t="str">
        <f>IF('DATA ENTRY'!CK870="","",IF('DATA ENTRY'!P870="","",IF(AND($CD$4='DATA ENTRY'!CK870,$CG$4='DATA ENTRY'!D870),'DATA ENTRY'!P870,"")))</f>
        <v/>
      </c>
      <c r="CJ871" s="107" t="str">
        <f>IF('DATA ENTRY'!CK870="","",IF('DATA ENTRY'!Q870="","",IF(AND($CD$4='DATA ENTRY'!CK870,$CG$4='DATA ENTRY'!D870),'DATA ENTRY'!Q870,"")))</f>
        <v/>
      </c>
      <c r="CK871" s="3" t="str">
        <f>IF('DATA ENTRY'!CK870="","",IF('DATA ENTRY'!R870="","",IF(AND($CD$4='DATA ENTRY'!CK870,$CG$4='DATA ENTRY'!D870),'DATA ENTRY'!R870,"")))</f>
        <v/>
      </c>
      <c r="CL871" s="3" t="str">
        <f>IF('DATA ENTRY'!CK870="","",IF('DATA ENTRY'!S870="","",IF(AND($CD$4='DATA ENTRY'!CK870,$CG$4='DATA ENTRY'!D870),'DATA ENTRY'!S870,"")))</f>
        <v/>
      </c>
      <c r="CM871" s="3" t="str">
        <f>IF('DATA ENTRY'!CK870="","",IF('DATA ENTRY'!E870="","",IF(AND($CD$4='DATA ENTRY'!CK870,$CG$4='DATA ENTRY'!D870),'DATA ENTRY'!E870,"")))</f>
        <v/>
      </c>
      <c r="CN871" s="3" t="str">
        <f>IF('DATA ENTRY'!CK870="","",IF('DATA ENTRY'!W870="","",IF(AND($CD$4='DATA ENTRY'!CK870,$CG$4='DATA ENTRY'!D870),'DATA ENTRY'!W870,"")))</f>
        <v/>
      </c>
      <c r="CO871" s="3" t="str">
        <f>IF('DATA ENTRY'!CK870="","",IF('DATA ENTRY'!X870="","",IF(AND($CD$4='DATA ENTRY'!CK870,$CG$4='DATA ENTRY'!D870),'DATA ENTRY'!X870,"")))</f>
        <v/>
      </c>
      <c r="CP871" s="108" t="str">
        <f t="shared" si="215"/>
        <v/>
      </c>
      <c r="CQ871" s="108" t="str">
        <f>IF('DATA ENTRY'!CK870="","",IF('DATA ENTRY'!G870="","",IF(AND($CD$4='DATA ENTRY'!CK870,$CG$4='DATA ENTRY'!D870),'DATA ENTRY'!G870,"")))</f>
        <v/>
      </c>
      <c r="CR871" s="230" t="str">
        <f>IF('DATA ENTRY'!CK870="","",IF('DATA ENTRY'!D870="","",IF(AND($CD$4='DATA ENTRY'!CK870,$CG$4='DATA ENTRY'!D870),'DATA ENTRY'!D870,"")))</f>
        <v/>
      </c>
      <c r="CS871">
        <f t="shared" si="216"/>
        <v>0</v>
      </c>
      <c r="CT871">
        <f t="shared" si="217"/>
        <v>0</v>
      </c>
      <c r="CV871" s="139"/>
      <c r="CX871">
        <f t="shared" si="218"/>
        <v>0</v>
      </c>
      <c r="DB871" t="str">
        <f t="shared" si="225"/>
        <v/>
      </c>
      <c r="DC871" t="str">
        <f t="shared" si="226"/>
        <v/>
      </c>
      <c r="DD871" s="224">
        <v>865</v>
      </c>
      <c r="DE871" s="3" t="str">
        <f>IF('DATA ENTRY'!CK870="","",IF('DATA ENTRY'!B870="","",IF(AND($DF$4='DATA ENTRY'!D870),'DATA ENTRY'!B870,"")))</f>
        <v/>
      </c>
      <c r="DF871" s="3" t="str">
        <f>IF('DATA ENTRY'!CK870="","",IF('DATA ENTRY'!C870="","",IF(AND($DF$4='DATA ENTRY'!D870),'DATA ENTRY'!C870,"")))</f>
        <v/>
      </c>
      <c r="DG871" s="4" t="str">
        <f>IF('DATA ENTRY'!CK870="","",IF('DATA ENTRY'!I870="","",IF(AND($DF$4='DATA ENTRY'!D870),'DATA ENTRY'!I870,"")))</f>
        <v/>
      </c>
      <c r="DH871" s="4" t="str">
        <f>IF('DATA ENTRY'!CK870="","",IF('DATA ENTRY'!CK870="","",IF(AND($DF$4='DATA ENTRY'!D870),'DATA ENTRY'!CK870,"")))</f>
        <v/>
      </c>
      <c r="DI871" s="3" t="str">
        <f>IF('DATA ENTRY'!CK870="","",IF('DATA ENTRY'!N870="","",IF(AND($DF$4='DATA ENTRY'!D870),'DATA ENTRY'!N870,"")))</f>
        <v/>
      </c>
      <c r="DJ871" s="107" t="str">
        <f>IF('DATA ENTRY'!CK870="","",IF('DATA ENTRY'!O870="","",IF(AND($DF$4='DATA ENTRY'!D870),'DATA ENTRY'!O870,"")))</f>
        <v/>
      </c>
      <c r="DK871" s="3" t="str">
        <f>IF('DATA ENTRY'!CK870="","",IF('DATA ENTRY'!P870="","",IF(AND($DF$4='DATA ENTRY'!D870),'DATA ENTRY'!P870,"")))</f>
        <v/>
      </c>
      <c r="DL871" s="107" t="str">
        <f>IF('DATA ENTRY'!CK870="","",IF('DATA ENTRY'!Q870="","",IF(AND($DF$4='DATA ENTRY'!D870),'DATA ENTRY'!Q870,"")))</f>
        <v/>
      </c>
      <c r="DM871" s="3" t="str">
        <f>IF('DATA ENTRY'!CK870="","",IF('DATA ENTRY'!R870="","",IF(AND($DF$4='DATA ENTRY'!D870),'DATA ENTRY'!R870,"")))</f>
        <v/>
      </c>
      <c r="DN871" s="107" t="str">
        <f>IF('DATA ENTRY'!CK870="","",IF('DATA ENTRY'!S870="","",IF(AND($DF$4='DATA ENTRY'!D870),'DATA ENTRY'!S870,"")))</f>
        <v/>
      </c>
      <c r="DO871" s="3" t="str">
        <f>IF('DATA ENTRY'!CK870="","",IF('DATA ENTRY'!E870="","",IF(AND($DF$4='DATA ENTRY'!D870),'DATA ENTRY'!E870,"")))</f>
        <v/>
      </c>
      <c r="DP871" s="3" t="str">
        <f>IF('DATA ENTRY'!CK870="","",IF('DATA ENTRY'!D870="","",IF(AND($DF$4='DATA ENTRY'!D870),'DATA ENTRY'!D870,"")))</f>
        <v/>
      </c>
      <c r="DQ871" s="3" t="str">
        <f>IF('DATA ENTRY'!CK870="","",IF('DATA ENTRY'!W870="","",IF(AND($DF$4='DATA ENTRY'!D870),'DATA ENTRY'!W870,"")))</f>
        <v/>
      </c>
      <c r="DR871" s="3" t="str">
        <f>IF('DATA ENTRY'!CK870="","",IF('DATA ENTRY'!X870="","",IF(AND($DF$4='DATA ENTRY'!D870),'DATA ENTRY'!X870,"")))</f>
        <v/>
      </c>
      <c r="DS871" s="108" t="str">
        <f t="shared" si="219"/>
        <v/>
      </c>
      <c r="DT871" s="108" t="str">
        <f>IF('DATA ENTRY'!CK870="","",IF('DATA ENTRY'!D870="","",IF(AND($DF$4='DATA ENTRY'!D870),'DATA ENTRY'!G870,"")))</f>
        <v/>
      </c>
      <c r="DY871">
        <f t="shared" si="220"/>
        <v>0</v>
      </c>
      <c r="EB871" t="str">
        <f t="shared" si="221"/>
        <v/>
      </c>
      <c r="EC871" t="str">
        <f t="shared" si="222"/>
        <v/>
      </c>
      <c r="ED871" s="224">
        <v>865</v>
      </c>
      <c r="EE871" s="3" t="str">
        <f>IF('DATA ENTRY'!CK870="","",IF('DATA ENTRY'!B870="","",IF(AND($EF$4='DATA ENTRY'!G870,$EH$4='DATA ENTRY'!F870),'DATA ENTRY'!B870,"")))</f>
        <v/>
      </c>
      <c r="EF871" s="3" t="str">
        <f>IF('DATA ENTRY'!CK870="","",IF('DATA ENTRY'!C870="","",IF(AND($EF$4='DATA ENTRY'!G870,$EH$4='DATA ENTRY'!F870),'DATA ENTRY'!C870,"")))</f>
        <v/>
      </c>
      <c r="EG871" s="4" t="str">
        <f>IF('DATA ENTRY'!CK870="","",IF('DATA ENTRY'!I870="","",IF(AND($EF$4='DATA ENTRY'!G870,$EH$4='DATA ENTRY'!F870),'DATA ENTRY'!I870,"")))</f>
        <v/>
      </c>
      <c r="EH871" s="4" t="str">
        <f>IF('DATA ENTRY'!CK870="","",IF('DATA ENTRY'!CK870="","",IF(AND($EF$4='DATA ENTRY'!G870,$EH$4='DATA ENTRY'!F870),'DATA ENTRY'!CK870,"")))</f>
        <v/>
      </c>
      <c r="EI871" s="3" t="str">
        <f>IF('DATA ENTRY'!CK870="","",IF('DATA ENTRY'!N870="","",IF(AND($EF$4='DATA ENTRY'!G870,$EH$4='DATA ENTRY'!F870),'DATA ENTRY'!N870,"")))</f>
        <v/>
      </c>
      <c r="EJ871" s="107" t="str">
        <f>IF('DATA ENTRY'!CK870="","",IF('DATA ENTRY'!O870="","",IF(AND($EF$4='DATA ENTRY'!G870,$EH$4='DATA ENTRY'!F870),'DATA ENTRY'!O870,"")))</f>
        <v/>
      </c>
      <c r="EK871" s="3" t="str">
        <f>IF('DATA ENTRY'!CK870="","",IF('DATA ENTRY'!P870="","",IF(AND($EF$4='DATA ENTRY'!G870,$EH$4='DATA ENTRY'!F870),'DATA ENTRY'!P870,"")))</f>
        <v/>
      </c>
      <c r="EL871" s="107" t="str">
        <f>IF('DATA ENTRY'!CK870="","",IF('DATA ENTRY'!Q870="","",IF(AND($EF$4='DATA ENTRY'!G870,$EH$4='DATA ENTRY'!F870),'DATA ENTRY'!Q870,"")))</f>
        <v/>
      </c>
      <c r="EM871" s="3" t="str">
        <f>IF('DATA ENTRY'!CK870="","",IF('DATA ENTRY'!R870="","",IF(AND($EF$4='DATA ENTRY'!G870,$EH$4='DATA ENTRY'!F870),'DATA ENTRY'!R870,"")))</f>
        <v/>
      </c>
      <c r="EN871" s="107" t="str">
        <f>IF('DATA ENTRY'!CK870="","",IF('DATA ENTRY'!S870="","",IF(AND($EF$4='DATA ENTRY'!G870,$EH$4='DATA ENTRY'!F870),'DATA ENTRY'!S870,"")))</f>
        <v/>
      </c>
      <c r="EO871" s="3" t="str">
        <f>IF('DATA ENTRY'!CK870="","",IF('DATA ENTRY'!E870="","",IF(AND($EF$4='DATA ENTRY'!G870,$EH$4='DATA ENTRY'!F870),'DATA ENTRY'!E870,"")))</f>
        <v/>
      </c>
      <c r="EP871" s="3" t="str">
        <f>IF('DATA ENTRY'!CK870="","",IF('DATA ENTRY'!D870="","",IF(AND($EF$4='DATA ENTRY'!G870,$EH$4='DATA ENTRY'!F870),'DATA ENTRY'!D870,"")))</f>
        <v/>
      </c>
      <c r="EQ871" s="3" t="str">
        <f>IF('DATA ENTRY'!CK870="","",IF('DATA ENTRY'!W870="","",IF(AND($EF$4='DATA ENTRY'!G870,$EH$4='DATA ENTRY'!F870),'DATA ENTRY'!W870,"")))</f>
        <v/>
      </c>
      <c r="ER871" s="3" t="str">
        <f>IF('DATA ENTRY'!CK870="","",IF('DATA ENTRY'!X870="","",IF(AND($EF$4='DATA ENTRY'!G870,$EH$4='DATA ENTRY'!F870),'DATA ENTRY'!X870,"")))</f>
        <v/>
      </c>
      <c r="ES871" s="108" t="str">
        <f t="shared" si="223"/>
        <v/>
      </c>
      <c r="ET871" s="108" t="str">
        <f>IF('DATA ENTRY'!CK870="","",IF('DATA ENTRY'!D870="","",IF(AND($EF$4='DATA ENTRY'!G870,$EH$4='DATA ENTRY'!F870),'DATA ENTRY'!G870,"")))</f>
        <v/>
      </c>
      <c r="EY871">
        <f t="shared" si="224"/>
        <v>0</v>
      </c>
    </row>
    <row r="872" spans="1:155">
      <c r="A872" t="str">
        <f>IF(S872=0,"",1+(MAX($A$7:A871)))</f>
        <v/>
      </c>
      <c r="B872" s="224">
        <v>866</v>
      </c>
      <c r="C872" s="3" t="str">
        <f>IF('DATA ENTRY'!CK871="","",IF('DATA ENTRY'!B871="","",IF($D$4="All Post",'DATA ENTRY'!B871,IF(AND($D$4='DATA ENTRY'!CK871),'DATA ENTRY'!B871,""))))</f>
        <v/>
      </c>
      <c r="D872" s="3" t="str">
        <f>IF('DATA ENTRY'!CK871="","",IF('DATA ENTRY'!C871="","",IF($D$4="All Post",'DATA ENTRY'!C871,IF(AND($D$4='DATA ENTRY'!CK871),'DATA ENTRY'!C871,""))))</f>
        <v/>
      </c>
      <c r="E872" s="4" t="str">
        <f>IF('DATA ENTRY'!CK871="","",IF('DATA ENTRY'!I871="","",IF($D$4="All Post",'DATA ENTRY'!I871,IF(AND($D$4='DATA ENTRY'!CK871),'DATA ENTRY'!I871,""))))</f>
        <v/>
      </c>
      <c r="F872" s="4" t="str">
        <f>IF('DATA ENTRY'!CK871="","",IF('DATA ENTRY'!CK871="","",IF($D$4="All Post",'DATA ENTRY'!CK871,IF(AND($D$4='DATA ENTRY'!CK871),'DATA ENTRY'!CK871,""))))</f>
        <v/>
      </c>
      <c r="G872" s="3" t="str">
        <f>IF('DATA ENTRY'!CK871="","",IF('DATA ENTRY'!N871="","",IF($D$4="All Post",'DATA ENTRY'!N871,IF(AND($D$4='DATA ENTRY'!CK871),'DATA ENTRY'!N871,""))))</f>
        <v/>
      </c>
      <c r="H872" s="107" t="str">
        <f>IF('DATA ENTRY'!CK871="","",IF('DATA ENTRY'!O871="","",IF($D$4="All Post",'DATA ENTRY'!O871,IF(AND($D$4='DATA ENTRY'!CK871),'DATA ENTRY'!O871,""))))</f>
        <v/>
      </c>
      <c r="I872" s="3" t="str">
        <f>IF('DATA ENTRY'!CK871="","",IF('DATA ENTRY'!P871="","",IF($D$4="All Post",'DATA ENTRY'!P871,IF(AND($D$4='DATA ENTRY'!CK871),'DATA ENTRY'!P871,""))))</f>
        <v/>
      </c>
      <c r="J872" s="107" t="str">
        <f>IF('DATA ENTRY'!CK871="","",IF('DATA ENTRY'!Q871="","",IF($D$4="All Post",'DATA ENTRY'!Q871,IF(AND($D$4='DATA ENTRY'!CK871),'DATA ENTRY'!Q871,""))))</f>
        <v/>
      </c>
      <c r="K872" s="3" t="str">
        <f>IF('DATA ENTRY'!CK871="","",IF('DATA ENTRY'!R871="","",IF($D$4="All Post",'DATA ENTRY'!R871,IF(AND($D$4='DATA ENTRY'!CK871),'DATA ENTRY'!R871,""))))</f>
        <v/>
      </c>
      <c r="L872" s="3" t="str">
        <f>IF('DATA ENTRY'!CK871="","",IF('DATA ENTRY'!S871="","",IF($D$4="All Post",'DATA ENTRY'!S871,IF(AND($D$4='DATA ENTRY'!CK871),'DATA ENTRY'!S871,""))))</f>
        <v/>
      </c>
      <c r="M872" s="3" t="str">
        <f>IF('DATA ENTRY'!CK871="","",IF('DATA ENTRY'!E871="","",IF($D$4="All Post",'DATA ENTRY'!E871,IF(AND($D$4='DATA ENTRY'!CK871),'DATA ENTRY'!E871,""))))</f>
        <v/>
      </c>
      <c r="N872" s="3" t="str">
        <f>IF('DATA ENTRY'!CK871="","",IF('DATA ENTRY'!W871="","",IF($D$4="All Post",'DATA ENTRY'!W871,IF(AND($D$4='DATA ENTRY'!CK871),'DATA ENTRY'!W871,""))))</f>
        <v/>
      </c>
      <c r="O872" s="3" t="str">
        <f>IF('DATA ENTRY'!CK871="","",IF('DATA ENTRY'!X871="","",IF($D$4="All Post",'DATA ENTRY'!X871,IF(AND($D$4='DATA ENTRY'!CK871),'DATA ENTRY'!X871,""))))</f>
        <v/>
      </c>
      <c r="P872" s="3" t="str">
        <f>IF('DATA ENTRY'!CK871="","",IF('DATA ENTRY'!G871="","",IF($D$4="All Post",'DATA ENTRY'!G871,IF(AND($D$4='DATA ENTRY'!CK871),'DATA ENTRY'!G871,""))))</f>
        <v/>
      </c>
      <c r="S872">
        <f t="shared" si="211"/>
        <v>0</v>
      </c>
      <c r="T872" t="str">
        <f t="shared" si="212"/>
        <v/>
      </c>
      <c r="BZ872" t="str">
        <f t="shared" si="213"/>
        <v/>
      </c>
      <c r="CA872" t="str">
        <f t="shared" si="214"/>
        <v/>
      </c>
      <c r="CB872" s="224">
        <v>866</v>
      </c>
      <c r="CC872" s="3" t="str">
        <f>IF('DATA ENTRY'!CK871="","",IF('DATA ENTRY'!B871="","",IF(AND($CD$4='DATA ENTRY'!CK871,$CG$4='DATA ENTRY'!D871),'DATA ENTRY'!B871,"")))</f>
        <v/>
      </c>
      <c r="CD872" s="3" t="str">
        <f>IF('DATA ENTRY'!CK871="","",IF('DATA ENTRY'!C871="","",IF(AND($CD$4='DATA ENTRY'!CK871,$CG$4='DATA ENTRY'!D871),'DATA ENTRY'!C871,"")))</f>
        <v/>
      </c>
      <c r="CE872" s="4" t="str">
        <f>IF('DATA ENTRY'!CK871="","",IF('DATA ENTRY'!I871="","",IF(AND($CD$4='DATA ENTRY'!CK871,$CG$4='DATA ENTRY'!D871),'DATA ENTRY'!I871,"")))</f>
        <v/>
      </c>
      <c r="CF872" s="4" t="str">
        <f>IF('DATA ENTRY'!CK871="","",IF('DATA ENTRY'!CK871="","",IF(AND($CD$4='DATA ENTRY'!CK871,$CG$4='DATA ENTRY'!D871),'DATA ENTRY'!CK871,"")))</f>
        <v/>
      </c>
      <c r="CG872" s="3" t="str">
        <f>IF('DATA ENTRY'!CK871="","",IF('DATA ENTRY'!N871="","",IF(AND($CD$4='DATA ENTRY'!CK871,$CG$4='DATA ENTRY'!D871),'DATA ENTRY'!N871,"")))</f>
        <v/>
      </c>
      <c r="CH872" s="107" t="str">
        <f>IF('DATA ENTRY'!CK871="","",IF('DATA ENTRY'!O871="","",IF(AND($CD$4='DATA ENTRY'!CK871,$CG$4='DATA ENTRY'!D871),'DATA ENTRY'!O871,"")))</f>
        <v/>
      </c>
      <c r="CI872" s="3" t="str">
        <f>IF('DATA ENTRY'!CK871="","",IF('DATA ENTRY'!P871="","",IF(AND($CD$4='DATA ENTRY'!CK871,$CG$4='DATA ENTRY'!D871),'DATA ENTRY'!P871,"")))</f>
        <v/>
      </c>
      <c r="CJ872" s="107" t="str">
        <f>IF('DATA ENTRY'!CK871="","",IF('DATA ENTRY'!Q871="","",IF(AND($CD$4='DATA ENTRY'!CK871,$CG$4='DATA ENTRY'!D871),'DATA ENTRY'!Q871,"")))</f>
        <v/>
      </c>
      <c r="CK872" s="3" t="str">
        <f>IF('DATA ENTRY'!CK871="","",IF('DATA ENTRY'!R871="","",IF(AND($CD$4='DATA ENTRY'!CK871,$CG$4='DATA ENTRY'!D871),'DATA ENTRY'!R871,"")))</f>
        <v/>
      </c>
      <c r="CL872" s="3" t="str">
        <f>IF('DATA ENTRY'!CK871="","",IF('DATA ENTRY'!S871="","",IF(AND($CD$4='DATA ENTRY'!CK871,$CG$4='DATA ENTRY'!D871),'DATA ENTRY'!S871,"")))</f>
        <v/>
      </c>
      <c r="CM872" s="3" t="str">
        <f>IF('DATA ENTRY'!CK871="","",IF('DATA ENTRY'!E871="","",IF(AND($CD$4='DATA ENTRY'!CK871,$CG$4='DATA ENTRY'!D871),'DATA ENTRY'!E871,"")))</f>
        <v/>
      </c>
      <c r="CN872" s="3" t="str">
        <f>IF('DATA ENTRY'!CK871="","",IF('DATA ENTRY'!W871="","",IF(AND($CD$4='DATA ENTRY'!CK871,$CG$4='DATA ENTRY'!D871),'DATA ENTRY'!W871,"")))</f>
        <v/>
      </c>
      <c r="CO872" s="3" t="str">
        <f>IF('DATA ENTRY'!CK871="","",IF('DATA ENTRY'!X871="","",IF(AND($CD$4='DATA ENTRY'!CK871,$CG$4='DATA ENTRY'!D871),'DATA ENTRY'!X871,"")))</f>
        <v/>
      </c>
      <c r="CP872" s="108" t="str">
        <f t="shared" si="215"/>
        <v/>
      </c>
      <c r="CQ872" s="108" t="str">
        <f>IF('DATA ENTRY'!CK871="","",IF('DATA ENTRY'!G871="","",IF(AND($CD$4='DATA ENTRY'!CK871,$CG$4='DATA ENTRY'!D871),'DATA ENTRY'!G871,"")))</f>
        <v/>
      </c>
      <c r="CR872" s="230" t="str">
        <f>IF('DATA ENTRY'!CK871="","",IF('DATA ENTRY'!D871="","",IF(AND($CD$4='DATA ENTRY'!CK871,$CG$4='DATA ENTRY'!D871),'DATA ENTRY'!D871,"")))</f>
        <v/>
      </c>
      <c r="CS872">
        <f t="shared" si="216"/>
        <v>0</v>
      </c>
      <c r="CT872">
        <f t="shared" si="217"/>
        <v>0</v>
      </c>
      <c r="CV872" s="139"/>
      <c r="CX872">
        <f t="shared" si="218"/>
        <v>0</v>
      </c>
      <c r="DB872" t="str">
        <f t="shared" si="225"/>
        <v/>
      </c>
      <c r="DC872" t="str">
        <f t="shared" si="226"/>
        <v/>
      </c>
      <c r="DD872" s="224">
        <v>866</v>
      </c>
      <c r="DE872" s="3" t="str">
        <f>IF('DATA ENTRY'!CK871="","",IF('DATA ENTRY'!B871="","",IF(AND($DF$4='DATA ENTRY'!D871),'DATA ENTRY'!B871,"")))</f>
        <v/>
      </c>
      <c r="DF872" s="3" t="str">
        <f>IF('DATA ENTRY'!CK871="","",IF('DATA ENTRY'!C871="","",IF(AND($DF$4='DATA ENTRY'!D871),'DATA ENTRY'!C871,"")))</f>
        <v/>
      </c>
      <c r="DG872" s="4" t="str">
        <f>IF('DATA ENTRY'!CK871="","",IF('DATA ENTRY'!I871="","",IF(AND($DF$4='DATA ENTRY'!D871),'DATA ENTRY'!I871,"")))</f>
        <v/>
      </c>
      <c r="DH872" s="4" t="str">
        <f>IF('DATA ENTRY'!CK871="","",IF('DATA ENTRY'!CK871="","",IF(AND($DF$4='DATA ENTRY'!D871),'DATA ENTRY'!CK871,"")))</f>
        <v/>
      </c>
      <c r="DI872" s="3" t="str">
        <f>IF('DATA ENTRY'!CK871="","",IF('DATA ENTRY'!N871="","",IF(AND($DF$4='DATA ENTRY'!D871),'DATA ENTRY'!N871,"")))</f>
        <v/>
      </c>
      <c r="DJ872" s="107" t="str">
        <f>IF('DATA ENTRY'!CK871="","",IF('DATA ENTRY'!O871="","",IF(AND($DF$4='DATA ENTRY'!D871),'DATA ENTRY'!O871,"")))</f>
        <v/>
      </c>
      <c r="DK872" s="3" t="str">
        <f>IF('DATA ENTRY'!CK871="","",IF('DATA ENTRY'!P871="","",IF(AND($DF$4='DATA ENTRY'!D871),'DATA ENTRY'!P871,"")))</f>
        <v/>
      </c>
      <c r="DL872" s="107" t="str">
        <f>IF('DATA ENTRY'!CK871="","",IF('DATA ENTRY'!Q871="","",IF(AND($DF$4='DATA ENTRY'!D871),'DATA ENTRY'!Q871,"")))</f>
        <v/>
      </c>
      <c r="DM872" s="3" t="str">
        <f>IF('DATA ENTRY'!CK871="","",IF('DATA ENTRY'!R871="","",IF(AND($DF$4='DATA ENTRY'!D871),'DATA ENTRY'!R871,"")))</f>
        <v/>
      </c>
      <c r="DN872" s="107" t="str">
        <f>IF('DATA ENTRY'!CK871="","",IF('DATA ENTRY'!S871="","",IF(AND($DF$4='DATA ENTRY'!D871),'DATA ENTRY'!S871,"")))</f>
        <v/>
      </c>
      <c r="DO872" s="3" t="str">
        <f>IF('DATA ENTRY'!CK871="","",IF('DATA ENTRY'!E871="","",IF(AND($DF$4='DATA ENTRY'!D871),'DATA ENTRY'!E871,"")))</f>
        <v/>
      </c>
      <c r="DP872" s="3" t="str">
        <f>IF('DATA ENTRY'!CK871="","",IF('DATA ENTRY'!D871="","",IF(AND($DF$4='DATA ENTRY'!D871),'DATA ENTRY'!D871,"")))</f>
        <v/>
      </c>
      <c r="DQ872" s="3" t="str">
        <f>IF('DATA ENTRY'!CK871="","",IF('DATA ENTRY'!W871="","",IF(AND($DF$4='DATA ENTRY'!D871),'DATA ENTRY'!W871,"")))</f>
        <v/>
      </c>
      <c r="DR872" s="3" t="str">
        <f>IF('DATA ENTRY'!CK871="","",IF('DATA ENTRY'!X871="","",IF(AND($DF$4='DATA ENTRY'!D871),'DATA ENTRY'!X871,"")))</f>
        <v/>
      </c>
      <c r="DS872" s="108" t="str">
        <f t="shared" si="219"/>
        <v/>
      </c>
      <c r="DT872" s="108" t="str">
        <f>IF('DATA ENTRY'!CK871="","",IF('DATA ENTRY'!D871="","",IF(AND($DF$4='DATA ENTRY'!D871),'DATA ENTRY'!G871,"")))</f>
        <v/>
      </c>
      <c r="DY872">
        <f t="shared" si="220"/>
        <v>0</v>
      </c>
      <c r="EB872" t="str">
        <f t="shared" si="221"/>
        <v/>
      </c>
      <c r="EC872" t="str">
        <f t="shared" si="222"/>
        <v/>
      </c>
      <c r="ED872" s="224">
        <v>866</v>
      </c>
      <c r="EE872" s="3" t="str">
        <f>IF('DATA ENTRY'!CK871="","",IF('DATA ENTRY'!B871="","",IF(AND($EF$4='DATA ENTRY'!G871,$EH$4='DATA ENTRY'!F871),'DATA ENTRY'!B871,"")))</f>
        <v/>
      </c>
      <c r="EF872" s="3" t="str">
        <f>IF('DATA ENTRY'!CK871="","",IF('DATA ENTRY'!C871="","",IF(AND($EF$4='DATA ENTRY'!G871,$EH$4='DATA ENTRY'!F871),'DATA ENTRY'!C871,"")))</f>
        <v/>
      </c>
      <c r="EG872" s="4" t="str">
        <f>IF('DATA ENTRY'!CK871="","",IF('DATA ENTRY'!I871="","",IF(AND($EF$4='DATA ENTRY'!G871,$EH$4='DATA ENTRY'!F871),'DATA ENTRY'!I871,"")))</f>
        <v/>
      </c>
      <c r="EH872" s="4" t="str">
        <f>IF('DATA ENTRY'!CK871="","",IF('DATA ENTRY'!CK871="","",IF(AND($EF$4='DATA ENTRY'!G871,$EH$4='DATA ENTRY'!F871),'DATA ENTRY'!CK871,"")))</f>
        <v/>
      </c>
      <c r="EI872" s="3" t="str">
        <f>IF('DATA ENTRY'!CK871="","",IF('DATA ENTRY'!N871="","",IF(AND($EF$4='DATA ENTRY'!G871,$EH$4='DATA ENTRY'!F871),'DATA ENTRY'!N871,"")))</f>
        <v/>
      </c>
      <c r="EJ872" s="107" t="str">
        <f>IF('DATA ENTRY'!CK871="","",IF('DATA ENTRY'!O871="","",IF(AND($EF$4='DATA ENTRY'!G871,$EH$4='DATA ENTRY'!F871),'DATA ENTRY'!O871,"")))</f>
        <v/>
      </c>
      <c r="EK872" s="3" t="str">
        <f>IF('DATA ENTRY'!CK871="","",IF('DATA ENTRY'!P871="","",IF(AND($EF$4='DATA ENTRY'!G871,$EH$4='DATA ENTRY'!F871),'DATA ENTRY'!P871,"")))</f>
        <v/>
      </c>
      <c r="EL872" s="107" t="str">
        <f>IF('DATA ENTRY'!CK871="","",IF('DATA ENTRY'!Q871="","",IF(AND($EF$4='DATA ENTRY'!G871,$EH$4='DATA ENTRY'!F871),'DATA ENTRY'!Q871,"")))</f>
        <v/>
      </c>
      <c r="EM872" s="3" t="str">
        <f>IF('DATA ENTRY'!CK871="","",IF('DATA ENTRY'!R871="","",IF(AND($EF$4='DATA ENTRY'!G871,$EH$4='DATA ENTRY'!F871),'DATA ENTRY'!R871,"")))</f>
        <v/>
      </c>
      <c r="EN872" s="107" t="str">
        <f>IF('DATA ENTRY'!CK871="","",IF('DATA ENTRY'!S871="","",IF(AND($EF$4='DATA ENTRY'!G871,$EH$4='DATA ENTRY'!F871),'DATA ENTRY'!S871,"")))</f>
        <v/>
      </c>
      <c r="EO872" s="3" t="str">
        <f>IF('DATA ENTRY'!CK871="","",IF('DATA ENTRY'!E871="","",IF(AND($EF$4='DATA ENTRY'!G871,$EH$4='DATA ENTRY'!F871),'DATA ENTRY'!E871,"")))</f>
        <v/>
      </c>
      <c r="EP872" s="3" t="str">
        <f>IF('DATA ENTRY'!CK871="","",IF('DATA ENTRY'!D871="","",IF(AND($EF$4='DATA ENTRY'!G871,$EH$4='DATA ENTRY'!F871),'DATA ENTRY'!D871,"")))</f>
        <v/>
      </c>
      <c r="EQ872" s="3" t="str">
        <f>IF('DATA ENTRY'!CK871="","",IF('DATA ENTRY'!W871="","",IF(AND($EF$4='DATA ENTRY'!G871,$EH$4='DATA ENTRY'!F871),'DATA ENTRY'!W871,"")))</f>
        <v/>
      </c>
      <c r="ER872" s="3" t="str">
        <f>IF('DATA ENTRY'!CK871="","",IF('DATA ENTRY'!X871="","",IF(AND($EF$4='DATA ENTRY'!G871,$EH$4='DATA ENTRY'!F871),'DATA ENTRY'!X871,"")))</f>
        <v/>
      </c>
      <c r="ES872" s="108" t="str">
        <f t="shared" si="223"/>
        <v/>
      </c>
      <c r="ET872" s="108" t="str">
        <f>IF('DATA ENTRY'!CK871="","",IF('DATA ENTRY'!D871="","",IF(AND($EF$4='DATA ENTRY'!G871,$EH$4='DATA ENTRY'!F871),'DATA ENTRY'!G871,"")))</f>
        <v/>
      </c>
      <c r="EY872">
        <f t="shared" si="224"/>
        <v>0</v>
      </c>
    </row>
    <row r="873" spans="1:155">
      <c r="A873" t="str">
        <f>IF(S873=0,"",1+(MAX($A$7:A872)))</f>
        <v/>
      </c>
      <c r="B873" s="224">
        <v>867</v>
      </c>
      <c r="C873" s="3" t="str">
        <f>IF('DATA ENTRY'!CK872="","",IF('DATA ENTRY'!B872="","",IF($D$4="All Post",'DATA ENTRY'!B872,IF(AND($D$4='DATA ENTRY'!CK872),'DATA ENTRY'!B872,""))))</f>
        <v/>
      </c>
      <c r="D873" s="3" t="str">
        <f>IF('DATA ENTRY'!CK872="","",IF('DATA ENTRY'!C872="","",IF($D$4="All Post",'DATA ENTRY'!C872,IF(AND($D$4='DATA ENTRY'!CK872),'DATA ENTRY'!C872,""))))</f>
        <v/>
      </c>
      <c r="E873" s="4" t="str">
        <f>IF('DATA ENTRY'!CK872="","",IF('DATA ENTRY'!I872="","",IF($D$4="All Post",'DATA ENTRY'!I872,IF(AND($D$4='DATA ENTRY'!CK872),'DATA ENTRY'!I872,""))))</f>
        <v/>
      </c>
      <c r="F873" s="4" t="str">
        <f>IF('DATA ENTRY'!CK872="","",IF('DATA ENTRY'!CK872="","",IF($D$4="All Post",'DATA ENTRY'!CK872,IF(AND($D$4='DATA ENTRY'!CK872),'DATA ENTRY'!CK872,""))))</f>
        <v/>
      </c>
      <c r="G873" s="3" t="str">
        <f>IF('DATA ENTRY'!CK872="","",IF('DATA ENTRY'!N872="","",IF($D$4="All Post",'DATA ENTRY'!N872,IF(AND($D$4='DATA ENTRY'!CK872),'DATA ENTRY'!N872,""))))</f>
        <v/>
      </c>
      <c r="H873" s="107" t="str">
        <f>IF('DATA ENTRY'!CK872="","",IF('DATA ENTRY'!O872="","",IF($D$4="All Post",'DATA ENTRY'!O872,IF(AND($D$4='DATA ENTRY'!CK872),'DATA ENTRY'!O872,""))))</f>
        <v/>
      </c>
      <c r="I873" s="3" t="str">
        <f>IF('DATA ENTRY'!CK872="","",IF('DATA ENTRY'!P872="","",IF($D$4="All Post",'DATA ENTRY'!P872,IF(AND($D$4='DATA ENTRY'!CK872),'DATA ENTRY'!P872,""))))</f>
        <v/>
      </c>
      <c r="J873" s="107" t="str">
        <f>IF('DATA ENTRY'!CK872="","",IF('DATA ENTRY'!Q872="","",IF($D$4="All Post",'DATA ENTRY'!Q872,IF(AND($D$4='DATA ENTRY'!CK872),'DATA ENTRY'!Q872,""))))</f>
        <v/>
      </c>
      <c r="K873" s="3" t="str">
        <f>IF('DATA ENTRY'!CK872="","",IF('DATA ENTRY'!R872="","",IF($D$4="All Post",'DATA ENTRY'!R872,IF(AND($D$4='DATA ENTRY'!CK872),'DATA ENTRY'!R872,""))))</f>
        <v/>
      </c>
      <c r="L873" s="3" t="str">
        <f>IF('DATA ENTRY'!CK872="","",IF('DATA ENTRY'!S872="","",IF($D$4="All Post",'DATA ENTRY'!S872,IF(AND($D$4='DATA ENTRY'!CK872),'DATA ENTRY'!S872,""))))</f>
        <v/>
      </c>
      <c r="M873" s="3" t="str">
        <f>IF('DATA ENTRY'!CK872="","",IF('DATA ENTRY'!E872="","",IF($D$4="All Post",'DATA ENTRY'!E872,IF(AND($D$4='DATA ENTRY'!CK872),'DATA ENTRY'!E872,""))))</f>
        <v/>
      </c>
      <c r="N873" s="3" t="str">
        <f>IF('DATA ENTRY'!CK872="","",IF('DATA ENTRY'!W872="","",IF($D$4="All Post",'DATA ENTRY'!W872,IF(AND($D$4='DATA ENTRY'!CK872),'DATA ENTRY'!W872,""))))</f>
        <v/>
      </c>
      <c r="O873" s="3" t="str">
        <f>IF('DATA ENTRY'!CK872="","",IF('DATA ENTRY'!X872="","",IF($D$4="All Post",'DATA ENTRY'!X872,IF(AND($D$4='DATA ENTRY'!CK872),'DATA ENTRY'!X872,""))))</f>
        <v/>
      </c>
      <c r="P873" s="3" t="str">
        <f>IF('DATA ENTRY'!CK872="","",IF('DATA ENTRY'!G872="","",IF($D$4="All Post",'DATA ENTRY'!G872,IF(AND($D$4='DATA ENTRY'!CK872),'DATA ENTRY'!G872,""))))</f>
        <v/>
      </c>
      <c r="S873">
        <f t="shared" si="211"/>
        <v>0</v>
      </c>
      <c r="T873" t="str">
        <f t="shared" si="212"/>
        <v/>
      </c>
      <c r="BZ873" t="str">
        <f t="shared" si="213"/>
        <v/>
      </c>
      <c r="CA873" t="str">
        <f t="shared" si="214"/>
        <v/>
      </c>
      <c r="CB873" s="224">
        <v>867</v>
      </c>
      <c r="CC873" s="3" t="str">
        <f>IF('DATA ENTRY'!CK872="","",IF('DATA ENTRY'!B872="","",IF(AND($CD$4='DATA ENTRY'!CK872,$CG$4='DATA ENTRY'!D872),'DATA ENTRY'!B872,"")))</f>
        <v/>
      </c>
      <c r="CD873" s="3" t="str">
        <f>IF('DATA ENTRY'!CK872="","",IF('DATA ENTRY'!C872="","",IF(AND($CD$4='DATA ENTRY'!CK872,$CG$4='DATA ENTRY'!D872),'DATA ENTRY'!C872,"")))</f>
        <v/>
      </c>
      <c r="CE873" s="4" t="str">
        <f>IF('DATA ENTRY'!CK872="","",IF('DATA ENTRY'!I872="","",IF(AND($CD$4='DATA ENTRY'!CK872,$CG$4='DATA ENTRY'!D872),'DATA ENTRY'!I872,"")))</f>
        <v/>
      </c>
      <c r="CF873" s="4" t="str">
        <f>IF('DATA ENTRY'!CK872="","",IF('DATA ENTRY'!CK872="","",IF(AND($CD$4='DATA ENTRY'!CK872,$CG$4='DATA ENTRY'!D872),'DATA ENTRY'!CK872,"")))</f>
        <v/>
      </c>
      <c r="CG873" s="3" t="str">
        <f>IF('DATA ENTRY'!CK872="","",IF('DATA ENTRY'!N872="","",IF(AND($CD$4='DATA ENTRY'!CK872,$CG$4='DATA ENTRY'!D872),'DATA ENTRY'!N872,"")))</f>
        <v/>
      </c>
      <c r="CH873" s="107" t="str">
        <f>IF('DATA ENTRY'!CK872="","",IF('DATA ENTRY'!O872="","",IF(AND($CD$4='DATA ENTRY'!CK872,$CG$4='DATA ENTRY'!D872),'DATA ENTRY'!O872,"")))</f>
        <v/>
      </c>
      <c r="CI873" s="3" t="str">
        <f>IF('DATA ENTRY'!CK872="","",IF('DATA ENTRY'!P872="","",IF(AND($CD$4='DATA ENTRY'!CK872,$CG$4='DATA ENTRY'!D872),'DATA ENTRY'!P872,"")))</f>
        <v/>
      </c>
      <c r="CJ873" s="107" t="str">
        <f>IF('DATA ENTRY'!CK872="","",IF('DATA ENTRY'!Q872="","",IF(AND($CD$4='DATA ENTRY'!CK872,$CG$4='DATA ENTRY'!D872),'DATA ENTRY'!Q872,"")))</f>
        <v/>
      </c>
      <c r="CK873" s="3" t="str">
        <f>IF('DATA ENTRY'!CK872="","",IF('DATA ENTRY'!R872="","",IF(AND($CD$4='DATA ENTRY'!CK872,$CG$4='DATA ENTRY'!D872),'DATA ENTRY'!R872,"")))</f>
        <v/>
      </c>
      <c r="CL873" s="3" t="str">
        <f>IF('DATA ENTRY'!CK872="","",IF('DATA ENTRY'!S872="","",IF(AND($CD$4='DATA ENTRY'!CK872,$CG$4='DATA ENTRY'!D872),'DATA ENTRY'!S872,"")))</f>
        <v/>
      </c>
      <c r="CM873" s="3" t="str">
        <f>IF('DATA ENTRY'!CK872="","",IF('DATA ENTRY'!E872="","",IF(AND($CD$4='DATA ENTRY'!CK872,$CG$4='DATA ENTRY'!D872),'DATA ENTRY'!E872,"")))</f>
        <v/>
      </c>
      <c r="CN873" s="3" t="str">
        <f>IF('DATA ENTRY'!CK872="","",IF('DATA ENTRY'!W872="","",IF(AND($CD$4='DATA ENTRY'!CK872,$CG$4='DATA ENTRY'!D872),'DATA ENTRY'!W872,"")))</f>
        <v/>
      </c>
      <c r="CO873" s="3" t="str">
        <f>IF('DATA ENTRY'!CK872="","",IF('DATA ENTRY'!X872="","",IF(AND($CD$4='DATA ENTRY'!CK872,$CG$4='DATA ENTRY'!D872),'DATA ENTRY'!X872,"")))</f>
        <v/>
      </c>
      <c r="CP873" s="108" t="str">
        <f t="shared" si="215"/>
        <v/>
      </c>
      <c r="CQ873" s="108" t="str">
        <f>IF('DATA ENTRY'!CK872="","",IF('DATA ENTRY'!G872="","",IF(AND($CD$4='DATA ENTRY'!CK872,$CG$4='DATA ENTRY'!D872),'DATA ENTRY'!G872,"")))</f>
        <v/>
      </c>
      <c r="CR873" s="230" t="str">
        <f>IF('DATA ENTRY'!CK872="","",IF('DATA ENTRY'!D872="","",IF(AND($CD$4='DATA ENTRY'!CK872,$CG$4='DATA ENTRY'!D872),'DATA ENTRY'!D872,"")))</f>
        <v/>
      </c>
      <c r="CS873">
        <f t="shared" si="216"/>
        <v>0</v>
      </c>
      <c r="CT873">
        <f t="shared" si="217"/>
        <v>0</v>
      </c>
      <c r="CV873" s="139"/>
      <c r="CX873">
        <f t="shared" si="218"/>
        <v>0</v>
      </c>
      <c r="DB873" t="str">
        <f t="shared" si="225"/>
        <v/>
      </c>
      <c r="DC873" t="str">
        <f t="shared" si="226"/>
        <v/>
      </c>
      <c r="DD873" s="224">
        <v>867</v>
      </c>
      <c r="DE873" s="3" t="str">
        <f>IF('DATA ENTRY'!CK872="","",IF('DATA ENTRY'!B872="","",IF(AND($DF$4='DATA ENTRY'!D872),'DATA ENTRY'!B872,"")))</f>
        <v/>
      </c>
      <c r="DF873" s="3" t="str">
        <f>IF('DATA ENTRY'!CK872="","",IF('DATA ENTRY'!C872="","",IF(AND($DF$4='DATA ENTRY'!D872),'DATA ENTRY'!C872,"")))</f>
        <v/>
      </c>
      <c r="DG873" s="4" t="str">
        <f>IF('DATA ENTRY'!CK872="","",IF('DATA ENTRY'!I872="","",IF(AND($DF$4='DATA ENTRY'!D872),'DATA ENTRY'!I872,"")))</f>
        <v/>
      </c>
      <c r="DH873" s="4" t="str">
        <f>IF('DATA ENTRY'!CK872="","",IF('DATA ENTRY'!CK872="","",IF(AND($DF$4='DATA ENTRY'!D872),'DATA ENTRY'!CK872,"")))</f>
        <v/>
      </c>
      <c r="DI873" s="3" t="str">
        <f>IF('DATA ENTRY'!CK872="","",IF('DATA ENTRY'!N872="","",IF(AND($DF$4='DATA ENTRY'!D872),'DATA ENTRY'!N872,"")))</f>
        <v/>
      </c>
      <c r="DJ873" s="107" t="str">
        <f>IF('DATA ENTRY'!CK872="","",IF('DATA ENTRY'!O872="","",IF(AND($DF$4='DATA ENTRY'!D872),'DATA ENTRY'!O872,"")))</f>
        <v/>
      </c>
      <c r="DK873" s="3" t="str">
        <f>IF('DATA ENTRY'!CK872="","",IF('DATA ENTRY'!P872="","",IF(AND($DF$4='DATA ENTRY'!D872),'DATA ENTRY'!P872,"")))</f>
        <v/>
      </c>
      <c r="DL873" s="107" t="str">
        <f>IF('DATA ENTRY'!CK872="","",IF('DATA ENTRY'!Q872="","",IF(AND($DF$4='DATA ENTRY'!D872),'DATA ENTRY'!Q872,"")))</f>
        <v/>
      </c>
      <c r="DM873" s="3" t="str">
        <f>IF('DATA ENTRY'!CK872="","",IF('DATA ENTRY'!R872="","",IF(AND($DF$4='DATA ENTRY'!D872),'DATA ENTRY'!R872,"")))</f>
        <v/>
      </c>
      <c r="DN873" s="107" t="str">
        <f>IF('DATA ENTRY'!CK872="","",IF('DATA ENTRY'!S872="","",IF(AND($DF$4='DATA ENTRY'!D872),'DATA ENTRY'!S872,"")))</f>
        <v/>
      </c>
      <c r="DO873" s="3" t="str">
        <f>IF('DATA ENTRY'!CK872="","",IF('DATA ENTRY'!E872="","",IF(AND($DF$4='DATA ENTRY'!D872),'DATA ENTRY'!E872,"")))</f>
        <v/>
      </c>
      <c r="DP873" s="3" t="str">
        <f>IF('DATA ENTRY'!CK872="","",IF('DATA ENTRY'!D872="","",IF(AND($DF$4='DATA ENTRY'!D872),'DATA ENTRY'!D872,"")))</f>
        <v/>
      </c>
      <c r="DQ873" s="3" t="str">
        <f>IF('DATA ENTRY'!CK872="","",IF('DATA ENTRY'!W872="","",IF(AND($DF$4='DATA ENTRY'!D872),'DATA ENTRY'!W872,"")))</f>
        <v/>
      </c>
      <c r="DR873" s="3" t="str">
        <f>IF('DATA ENTRY'!CK872="","",IF('DATA ENTRY'!X872="","",IF(AND($DF$4='DATA ENTRY'!D872),'DATA ENTRY'!X872,"")))</f>
        <v/>
      </c>
      <c r="DS873" s="108" t="str">
        <f t="shared" si="219"/>
        <v/>
      </c>
      <c r="DT873" s="108" t="str">
        <f>IF('DATA ENTRY'!CK872="","",IF('DATA ENTRY'!D872="","",IF(AND($DF$4='DATA ENTRY'!D872),'DATA ENTRY'!G872,"")))</f>
        <v/>
      </c>
      <c r="DY873">
        <f t="shared" si="220"/>
        <v>0</v>
      </c>
      <c r="EB873" t="str">
        <f t="shared" si="221"/>
        <v/>
      </c>
      <c r="EC873" t="str">
        <f t="shared" si="222"/>
        <v/>
      </c>
      <c r="ED873" s="224">
        <v>867</v>
      </c>
      <c r="EE873" s="3" t="str">
        <f>IF('DATA ENTRY'!CK872="","",IF('DATA ENTRY'!B872="","",IF(AND($EF$4='DATA ENTRY'!G872,$EH$4='DATA ENTRY'!F872),'DATA ENTRY'!B872,"")))</f>
        <v/>
      </c>
      <c r="EF873" s="3" t="str">
        <f>IF('DATA ENTRY'!CK872="","",IF('DATA ENTRY'!C872="","",IF(AND($EF$4='DATA ENTRY'!G872,$EH$4='DATA ENTRY'!F872),'DATA ENTRY'!C872,"")))</f>
        <v/>
      </c>
      <c r="EG873" s="4" t="str">
        <f>IF('DATA ENTRY'!CK872="","",IF('DATA ENTRY'!I872="","",IF(AND($EF$4='DATA ENTRY'!G872,$EH$4='DATA ENTRY'!F872),'DATA ENTRY'!I872,"")))</f>
        <v/>
      </c>
      <c r="EH873" s="4" t="str">
        <f>IF('DATA ENTRY'!CK872="","",IF('DATA ENTRY'!CK872="","",IF(AND($EF$4='DATA ENTRY'!G872,$EH$4='DATA ENTRY'!F872),'DATA ENTRY'!CK872,"")))</f>
        <v/>
      </c>
      <c r="EI873" s="3" t="str">
        <f>IF('DATA ENTRY'!CK872="","",IF('DATA ENTRY'!N872="","",IF(AND($EF$4='DATA ENTRY'!G872,$EH$4='DATA ENTRY'!F872),'DATA ENTRY'!N872,"")))</f>
        <v/>
      </c>
      <c r="EJ873" s="107" t="str">
        <f>IF('DATA ENTRY'!CK872="","",IF('DATA ENTRY'!O872="","",IF(AND($EF$4='DATA ENTRY'!G872,$EH$4='DATA ENTRY'!F872),'DATA ENTRY'!O872,"")))</f>
        <v/>
      </c>
      <c r="EK873" s="3" t="str">
        <f>IF('DATA ENTRY'!CK872="","",IF('DATA ENTRY'!P872="","",IF(AND($EF$4='DATA ENTRY'!G872,$EH$4='DATA ENTRY'!F872),'DATA ENTRY'!P872,"")))</f>
        <v/>
      </c>
      <c r="EL873" s="107" t="str">
        <f>IF('DATA ENTRY'!CK872="","",IF('DATA ENTRY'!Q872="","",IF(AND($EF$4='DATA ENTRY'!G872,$EH$4='DATA ENTRY'!F872),'DATA ENTRY'!Q872,"")))</f>
        <v/>
      </c>
      <c r="EM873" s="3" t="str">
        <f>IF('DATA ENTRY'!CK872="","",IF('DATA ENTRY'!R872="","",IF(AND($EF$4='DATA ENTRY'!G872,$EH$4='DATA ENTRY'!F872),'DATA ENTRY'!R872,"")))</f>
        <v/>
      </c>
      <c r="EN873" s="107" t="str">
        <f>IF('DATA ENTRY'!CK872="","",IF('DATA ENTRY'!S872="","",IF(AND($EF$4='DATA ENTRY'!G872,$EH$4='DATA ENTRY'!F872),'DATA ENTRY'!S872,"")))</f>
        <v/>
      </c>
      <c r="EO873" s="3" t="str">
        <f>IF('DATA ENTRY'!CK872="","",IF('DATA ENTRY'!E872="","",IF(AND($EF$4='DATA ENTRY'!G872,$EH$4='DATA ENTRY'!F872),'DATA ENTRY'!E872,"")))</f>
        <v/>
      </c>
      <c r="EP873" s="3" t="str">
        <f>IF('DATA ENTRY'!CK872="","",IF('DATA ENTRY'!D872="","",IF(AND($EF$4='DATA ENTRY'!G872,$EH$4='DATA ENTRY'!F872),'DATA ENTRY'!D872,"")))</f>
        <v/>
      </c>
      <c r="EQ873" s="3" t="str">
        <f>IF('DATA ENTRY'!CK872="","",IF('DATA ENTRY'!W872="","",IF(AND($EF$4='DATA ENTRY'!G872,$EH$4='DATA ENTRY'!F872),'DATA ENTRY'!W872,"")))</f>
        <v/>
      </c>
      <c r="ER873" s="3" t="str">
        <f>IF('DATA ENTRY'!CK872="","",IF('DATA ENTRY'!X872="","",IF(AND($EF$4='DATA ENTRY'!G872,$EH$4='DATA ENTRY'!F872),'DATA ENTRY'!X872,"")))</f>
        <v/>
      </c>
      <c r="ES873" s="108" t="str">
        <f t="shared" si="223"/>
        <v/>
      </c>
      <c r="ET873" s="108" t="str">
        <f>IF('DATA ENTRY'!CK872="","",IF('DATA ENTRY'!D872="","",IF(AND($EF$4='DATA ENTRY'!G872,$EH$4='DATA ENTRY'!F872),'DATA ENTRY'!G872,"")))</f>
        <v/>
      </c>
      <c r="EY873">
        <f t="shared" si="224"/>
        <v>0</v>
      </c>
    </row>
    <row r="874" spans="1:155">
      <c r="A874" t="str">
        <f>IF(S874=0,"",1+(MAX($A$7:A873)))</f>
        <v/>
      </c>
      <c r="B874" s="224">
        <v>868</v>
      </c>
      <c r="C874" s="3" t="str">
        <f>IF('DATA ENTRY'!CK873="","",IF('DATA ENTRY'!B873="","",IF($D$4="All Post",'DATA ENTRY'!B873,IF(AND($D$4='DATA ENTRY'!CK873),'DATA ENTRY'!B873,""))))</f>
        <v/>
      </c>
      <c r="D874" s="3" t="str">
        <f>IF('DATA ENTRY'!CK873="","",IF('DATA ENTRY'!C873="","",IF($D$4="All Post",'DATA ENTRY'!C873,IF(AND($D$4='DATA ENTRY'!CK873),'DATA ENTRY'!C873,""))))</f>
        <v/>
      </c>
      <c r="E874" s="4" t="str">
        <f>IF('DATA ENTRY'!CK873="","",IF('DATA ENTRY'!I873="","",IF($D$4="All Post",'DATA ENTRY'!I873,IF(AND($D$4='DATA ENTRY'!CK873),'DATA ENTRY'!I873,""))))</f>
        <v/>
      </c>
      <c r="F874" s="4" t="str">
        <f>IF('DATA ENTRY'!CK873="","",IF('DATA ENTRY'!CK873="","",IF($D$4="All Post",'DATA ENTRY'!CK873,IF(AND($D$4='DATA ENTRY'!CK873),'DATA ENTRY'!CK873,""))))</f>
        <v/>
      </c>
      <c r="G874" s="3" t="str">
        <f>IF('DATA ENTRY'!CK873="","",IF('DATA ENTRY'!N873="","",IF($D$4="All Post",'DATA ENTRY'!N873,IF(AND($D$4='DATA ENTRY'!CK873),'DATA ENTRY'!N873,""))))</f>
        <v/>
      </c>
      <c r="H874" s="107" t="str">
        <f>IF('DATA ENTRY'!CK873="","",IF('DATA ENTRY'!O873="","",IF($D$4="All Post",'DATA ENTRY'!O873,IF(AND($D$4='DATA ENTRY'!CK873),'DATA ENTRY'!O873,""))))</f>
        <v/>
      </c>
      <c r="I874" s="3" t="str">
        <f>IF('DATA ENTRY'!CK873="","",IF('DATA ENTRY'!P873="","",IF($D$4="All Post",'DATA ENTRY'!P873,IF(AND($D$4='DATA ENTRY'!CK873),'DATA ENTRY'!P873,""))))</f>
        <v/>
      </c>
      <c r="J874" s="107" t="str">
        <f>IF('DATA ENTRY'!CK873="","",IF('DATA ENTRY'!Q873="","",IF($D$4="All Post",'DATA ENTRY'!Q873,IF(AND($D$4='DATA ENTRY'!CK873),'DATA ENTRY'!Q873,""))))</f>
        <v/>
      </c>
      <c r="K874" s="3" t="str">
        <f>IF('DATA ENTRY'!CK873="","",IF('DATA ENTRY'!R873="","",IF($D$4="All Post",'DATA ENTRY'!R873,IF(AND($D$4='DATA ENTRY'!CK873),'DATA ENTRY'!R873,""))))</f>
        <v/>
      </c>
      <c r="L874" s="3" t="str">
        <f>IF('DATA ENTRY'!CK873="","",IF('DATA ENTRY'!S873="","",IF($D$4="All Post",'DATA ENTRY'!S873,IF(AND($D$4='DATA ENTRY'!CK873),'DATA ENTRY'!S873,""))))</f>
        <v/>
      </c>
      <c r="M874" s="3" t="str">
        <f>IF('DATA ENTRY'!CK873="","",IF('DATA ENTRY'!E873="","",IF($D$4="All Post",'DATA ENTRY'!E873,IF(AND($D$4='DATA ENTRY'!CK873),'DATA ENTRY'!E873,""))))</f>
        <v/>
      </c>
      <c r="N874" s="3" t="str">
        <f>IF('DATA ENTRY'!CK873="","",IF('DATA ENTRY'!W873="","",IF($D$4="All Post",'DATA ENTRY'!W873,IF(AND($D$4='DATA ENTRY'!CK873),'DATA ENTRY'!W873,""))))</f>
        <v/>
      </c>
      <c r="O874" s="3" t="str">
        <f>IF('DATA ENTRY'!CK873="","",IF('DATA ENTRY'!X873="","",IF($D$4="All Post",'DATA ENTRY'!X873,IF(AND($D$4='DATA ENTRY'!CK873),'DATA ENTRY'!X873,""))))</f>
        <v/>
      </c>
      <c r="P874" s="3" t="str">
        <f>IF('DATA ENTRY'!CK873="","",IF('DATA ENTRY'!G873="","",IF($D$4="All Post",'DATA ENTRY'!G873,IF(AND($D$4='DATA ENTRY'!CK873),'DATA ENTRY'!G873,""))))</f>
        <v/>
      </c>
      <c r="S874">
        <f t="shared" si="211"/>
        <v>0</v>
      </c>
      <c r="T874" t="str">
        <f t="shared" si="212"/>
        <v/>
      </c>
      <c r="BZ874" t="str">
        <f t="shared" si="213"/>
        <v/>
      </c>
      <c r="CA874" t="str">
        <f t="shared" si="214"/>
        <v/>
      </c>
      <c r="CB874" s="224">
        <v>868</v>
      </c>
      <c r="CC874" s="3" t="str">
        <f>IF('DATA ENTRY'!CK873="","",IF('DATA ENTRY'!B873="","",IF(AND($CD$4='DATA ENTRY'!CK873,$CG$4='DATA ENTRY'!D873),'DATA ENTRY'!B873,"")))</f>
        <v/>
      </c>
      <c r="CD874" s="3" t="str">
        <f>IF('DATA ENTRY'!CK873="","",IF('DATA ENTRY'!C873="","",IF(AND($CD$4='DATA ENTRY'!CK873,$CG$4='DATA ENTRY'!D873),'DATA ENTRY'!C873,"")))</f>
        <v/>
      </c>
      <c r="CE874" s="4" t="str">
        <f>IF('DATA ENTRY'!CK873="","",IF('DATA ENTRY'!I873="","",IF(AND($CD$4='DATA ENTRY'!CK873,$CG$4='DATA ENTRY'!D873),'DATA ENTRY'!I873,"")))</f>
        <v/>
      </c>
      <c r="CF874" s="4" t="str">
        <f>IF('DATA ENTRY'!CK873="","",IF('DATA ENTRY'!CK873="","",IF(AND($CD$4='DATA ENTRY'!CK873,$CG$4='DATA ENTRY'!D873),'DATA ENTRY'!CK873,"")))</f>
        <v/>
      </c>
      <c r="CG874" s="3" t="str">
        <f>IF('DATA ENTRY'!CK873="","",IF('DATA ENTRY'!N873="","",IF(AND($CD$4='DATA ENTRY'!CK873,$CG$4='DATA ENTRY'!D873),'DATA ENTRY'!N873,"")))</f>
        <v/>
      </c>
      <c r="CH874" s="107" t="str">
        <f>IF('DATA ENTRY'!CK873="","",IF('DATA ENTRY'!O873="","",IF(AND($CD$4='DATA ENTRY'!CK873,$CG$4='DATA ENTRY'!D873),'DATA ENTRY'!O873,"")))</f>
        <v/>
      </c>
      <c r="CI874" s="3" t="str">
        <f>IF('DATA ENTRY'!CK873="","",IF('DATA ENTRY'!P873="","",IF(AND($CD$4='DATA ENTRY'!CK873,$CG$4='DATA ENTRY'!D873),'DATA ENTRY'!P873,"")))</f>
        <v/>
      </c>
      <c r="CJ874" s="107" t="str">
        <f>IF('DATA ENTRY'!CK873="","",IF('DATA ENTRY'!Q873="","",IF(AND($CD$4='DATA ENTRY'!CK873,$CG$4='DATA ENTRY'!D873),'DATA ENTRY'!Q873,"")))</f>
        <v/>
      </c>
      <c r="CK874" s="3" t="str">
        <f>IF('DATA ENTRY'!CK873="","",IF('DATA ENTRY'!R873="","",IF(AND($CD$4='DATA ENTRY'!CK873,$CG$4='DATA ENTRY'!D873),'DATA ENTRY'!R873,"")))</f>
        <v/>
      </c>
      <c r="CL874" s="3" t="str">
        <f>IF('DATA ENTRY'!CK873="","",IF('DATA ENTRY'!S873="","",IF(AND($CD$4='DATA ENTRY'!CK873,$CG$4='DATA ENTRY'!D873),'DATA ENTRY'!S873,"")))</f>
        <v/>
      </c>
      <c r="CM874" s="3" t="str">
        <f>IF('DATA ENTRY'!CK873="","",IF('DATA ENTRY'!E873="","",IF(AND($CD$4='DATA ENTRY'!CK873,$CG$4='DATA ENTRY'!D873),'DATA ENTRY'!E873,"")))</f>
        <v/>
      </c>
      <c r="CN874" s="3" t="str">
        <f>IF('DATA ENTRY'!CK873="","",IF('DATA ENTRY'!W873="","",IF(AND($CD$4='DATA ENTRY'!CK873,$CG$4='DATA ENTRY'!D873),'DATA ENTRY'!W873,"")))</f>
        <v/>
      </c>
      <c r="CO874" s="3" t="str">
        <f>IF('DATA ENTRY'!CK873="","",IF('DATA ENTRY'!X873="","",IF(AND($CD$4='DATA ENTRY'!CK873,$CG$4='DATA ENTRY'!D873),'DATA ENTRY'!X873,"")))</f>
        <v/>
      </c>
      <c r="CP874" s="108" t="str">
        <f t="shared" si="215"/>
        <v/>
      </c>
      <c r="CQ874" s="108" t="str">
        <f>IF('DATA ENTRY'!CK873="","",IF('DATA ENTRY'!G873="","",IF(AND($CD$4='DATA ENTRY'!CK873,$CG$4='DATA ENTRY'!D873),'DATA ENTRY'!G873,"")))</f>
        <v/>
      </c>
      <c r="CR874" s="230" t="str">
        <f>IF('DATA ENTRY'!CK873="","",IF('DATA ENTRY'!D873="","",IF(AND($CD$4='DATA ENTRY'!CK873,$CG$4='DATA ENTRY'!D873),'DATA ENTRY'!D873,"")))</f>
        <v/>
      </c>
      <c r="CS874">
        <f t="shared" si="216"/>
        <v>0</v>
      </c>
      <c r="CT874">
        <f t="shared" si="217"/>
        <v>0</v>
      </c>
      <c r="CV874" s="139"/>
      <c r="CX874">
        <f t="shared" si="218"/>
        <v>0</v>
      </c>
      <c r="DB874" t="str">
        <f t="shared" si="225"/>
        <v/>
      </c>
      <c r="DC874" t="str">
        <f t="shared" si="226"/>
        <v/>
      </c>
      <c r="DD874" s="224">
        <v>868</v>
      </c>
      <c r="DE874" s="3" t="str">
        <f>IF('DATA ENTRY'!CK873="","",IF('DATA ENTRY'!B873="","",IF(AND($DF$4='DATA ENTRY'!D873),'DATA ENTRY'!B873,"")))</f>
        <v/>
      </c>
      <c r="DF874" s="3" t="str">
        <f>IF('DATA ENTRY'!CK873="","",IF('DATA ENTRY'!C873="","",IF(AND($DF$4='DATA ENTRY'!D873),'DATA ENTRY'!C873,"")))</f>
        <v/>
      </c>
      <c r="DG874" s="4" t="str">
        <f>IF('DATA ENTRY'!CK873="","",IF('DATA ENTRY'!I873="","",IF(AND($DF$4='DATA ENTRY'!D873),'DATA ENTRY'!I873,"")))</f>
        <v/>
      </c>
      <c r="DH874" s="4" t="str">
        <f>IF('DATA ENTRY'!CK873="","",IF('DATA ENTRY'!CK873="","",IF(AND($DF$4='DATA ENTRY'!D873),'DATA ENTRY'!CK873,"")))</f>
        <v/>
      </c>
      <c r="DI874" s="3" t="str">
        <f>IF('DATA ENTRY'!CK873="","",IF('DATA ENTRY'!N873="","",IF(AND($DF$4='DATA ENTRY'!D873),'DATA ENTRY'!N873,"")))</f>
        <v/>
      </c>
      <c r="DJ874" s="107" t="str">
        <f>IF('DATA ENTRY'!CK873="","",IF('DATA ENTRY'!O873="","",IF(AND($DF$4='DATA ENTRY'!D873),'DATA ENTRY'!O873,"")))</f>
        <v/>
      </c>
      <c r="DK874" s="3" t="str">
        <f>IF('DATA ENTRY'!CK873="","",IF('DATA ENTRY'!P873="","",IF(AND($DF$4='DATA ENTRY'!D873),'DATA ENTRY'!P873,"")))</f>
        <v/>
      </c>
      <c r="DL874" s="107" t="str">
        <f>IF('DATA ENTRY'!CK873="","",IF('DATA ENTRY'!Q873="","",IF(AND($DF$4='DATA ENTRY'!D873),'DATA ENTRY'!Q873,"")))</f>
        <v/>
      </c>
      <c r="DM874" s="3" t="str">
        <f>IF('DATA ENTRY'!CK873="","",IF('DATA ENTRY'!R873="","",IF(AND($DF$4='DATA ENTRY'!D873),'DATA ENTRY'!R873,"")))</f>
        <v/>
      </c>
      <c r="DN874" s="107" t="str">
        <f>IF('DATA ENTRY'!CK873="","",IF('DATA ENTRY'!S873="","",IF(AND($DF$4='DATA ENTRY'!D873),'DATA ENTRY'!S873,"")))</f>
        <v/>
      </c>
      <c r="DO874" s="3" t="str">
        <f>IF('DATA ENTRY'!CK873="","",IF('DATA ENTRY'!E873="","",IF(AND($DF$4='DATA ENTRY'!D873),'DATA ENTRY'!E873,"")))</f>
        <v/>
      </c>
      <c r="DP874" s="3" t="str">
        <f>IF('DATA ENTRY'!CK873="","",IF('DATA ENTRY'!D873="","",IF(AND($DF$4='DATA ENTRY'!D873),'DATA ENTRY'!D873,"")))</f>
        <v/>
      </c>
      <c r="DQ874" s="3" t="str">
        <f>IF('DATA ENTRY'!CK873="","",IF('DATA ENTRY'!W873="","",IF(AND($DF$4='DATA ENTRY'!D873),'DATA ENTRY'!W873,"")))</f>
        <v/>
      </c>
      <c r="DR874" s="3" t="str">
        <f>IF('DATA ENTRY'!CK873="","",IF('DATA ENTRY'!X873="","",IF(AND($DF$4='DATA ENTRY'!D873),'DATA ENTRY'!X873,"")))</f>
        <v/>
      </c>
      <c r="DS874" s="108" t="str">
        <f t="shared" si="219"/>
        <v/>
      </c>
      <c r="DT874" s="108" t="str">
        <f>IF('DATA ENTRY'!CK873="","",IF('DATA ENTRY'!D873="","",IF(AND($DF$4='DATA ENTRY'!D873),'DATA ENTRY'!G873,"")))</f>
        <v/>
      </c>
      <c r="DY874">
        <f t="shared" si="220"/>
        <v>0</v>
      </c>
      <c r="EB874" t="str">
        <f t="shared" si="221"/>
        <v/>
      </c>
      <c r="EC874" t="str">
        <f t="shared" si="222"/>
        <v/>
      </c>
      <c r="ED874" s="224">
        <v>868</v>
      </c>
      <c r="EE874" s="3" t="str">
        <f>IF('DATA ENTRY'!CK873="","",IF('DATA ENTRY'!B873="","",IF(AND($EF$4='DATA ENTRY'!G873,$EH$4='DATA ENTRY'!F873),'DATA ENTRY'!B873,"")))</f>
        <v/>
      </c>
      <c r="EF874" s="3" t="str">
        <f>IF('DATA ENTRY'!CK873="","",IF('DATA ENTRY'!C873="","",IF(AND($EF$4='DATA ENTRY'!G873,$EH$4='DATA ENTRY'!F873),'DATA ENTRY'!C873,"")))</f>
        <v/>
      </c>
      <c r="EG874" s="4" t="str">
        <f>IF('DATA ENTRY'!CK873="","",IF('DATA ENTRY'!I873="","",IF(AND($EF$4='DATA ENTRY'!G873,$EH$4='DATA ENTRY'!F873),'DATA ENTRY'!I873,"")))</f>
        <v/>
      </c>
      <c r="EH874" s="4" t="str">
        <f>IF('DATA ENTRY'!CK873="","",IF('DATA ENTRY'!CK873="","",IF(AND($EF$4='DATA ENTRY'!G873,$EH$4='DATA ENTRY'!F873),'DATA ENTRY'!CK873,"")))</f>
        <v/>
      </c>
      <c r="EI874" s="3" t="str">
        <f>IF('DATA ENTRY'!CK873="","",IF('DATA ENTRY'!N873="","",IF(AND($EF$4='DATA ENTRY'!G873,$EH$4='DATA ENTRY'!F873),'DATA ENTRY'!N873,"")))</f>
        <v/>
      </c>
      <c r="EJ874" s="107" t="str">
        <f>IF('DATA ENTRY'!CK873="","",IF('DATA ENTRY'!O873="","",IF(AND($EF$4='DATA ENTRY'!G873,$EH$4='DATA ENTRY'!F873),'DATA ENTRY'!O873,"")))</f>
        <v/>
      </c>
      <c r="EK874" s="3" t="str">
        <f>IF('DATA ENTRY'!CK873="","",IF('DATA ENTRY'!P873="","",IF(AND($EF$4='DATA ENTRY'!G873,$EH$4='DATA ENTRY'!F873),'DATA ENTRY'!P873,"")))</f>
        <v/>
      </c>
      <c r="EL874" s="107" t="str">
        <f>IF('DATA ENTRY'!CK873="","",IF('DATA ENTRY'!Q873="","",IF(AND($EF$4='DATA ENTRY'!G873,$EH$4='DATA ENTRY'!F873),'DATA ENTRY'!Q873,"")))</f>
        <v/>
      </c>
      <c r="EM874" s="3" t="str">
        <f>IF('DATA ENTRY'!CK873="","",IF('DATA ENTRY'!R873="","",IF(AND($EF$4='DATA ENTRY'!G873,$EH$4='DATA ENTRY'!F873),'DATA ENTRY'!R873,"")))</f>
        <v/>
      </c>
      <c r="EN874" s="107" t="str">
        <f>IF('DATA ENTRY'!CK873="","",IF('DATA ENTRY'!S873="","",IF(AND($EF$4='DATA ENTRY'!G873,$EH$4='DATA ENTRY'!F873),'DATA ENTRY'!S873,"")))</f>
        <v/>
      </c>
      <c r="EO874" s="3" t="str">
        <f>IF('DATA ENTRY'!CK873="","",IF('DATA ENTRY'!E873="","",IF(AND($EF$4='DATA ENTRY'!G873,$EH$4='DATA ENTRY'!F873),'DATA ENTRY'!E873,"")))</f>
        <v/>
      </c>
      <c r="EP874" s="3" t="str">
        <f>IF('DATA ENTRY'!CK873="","",IF('DATA ENTRY'!D873="","",IF(AND($EF$4='DATA ENTRY'!G873,$EH$4='DATA ENTRY'!F873),'DATA ENTRY'!D873,"")))</f>
        <v/>
      </c>
      <c r="EQ874" s="3" t="str">
        <f>IF('DATA ENTRY'!CK873="","",IF('DATA ENTRY'!W873="","",IF(AND($EF$4='DATA ENTRY'!G873,$EH$4='DATA ENTRY'!F873),'DATA ENTRY'!W873,"")))</f>
        <v/>
      </c>
      <c r="ER874" s="3" t="str">
        <f>IF('DATA ENTRY'!CK873="","",IF('DATA ENTRY'!X873="","",IF(AND($EF$4='DATA ENTRY'!G873,$EH$4='DATA ENTRY'!F873),'DATA ENTRY'!X873,"")))</f>
        <v/>
      </c>
      <c r="ES874" s="108" t="str">
        <f t="shared" si="223"/>
        <v/>
      </c>
      <c r="ET874" s="108" t="str">
        <f>IF('DATA ENTRY'!CK873="","",IF('DATA ENTRY'!D873="","",IF(AND($EF$4='DATA ENTRY'!G873,$EH$4='DATA ENTRY'!F873),'DATA ENTRY'!G873,"")))</f>
        <v/>
      </c>
      <c r="EY874">
        <f t="shared" si="224"/>
        <v>0</v>
      </c>
    </row>
    <row r="875" spans="1:155">
      <c r="A875" t="str">
        <f>IF(S875=0,"",1+(MAX($A$7:A874)))</f>
        <v/>
      </c>
      <c r="B875" s="224">
        <v>869</v>
      </c>
      <c r="C875" s="3" t="str">
        <f>IF('DATA ENTRY'!CK874="","",IF('DATA ENTRY'!B874="","",IF($D$4="All Post",'DATA ENTRY'!B874,IF(AND($D$4='DATA ENTRY'!CK874),'DATA ENTRY'!B874,""))))</f>
        <v/>
      </c>
      <c r="D875" s="3" t="str">
        <f>IF('DATA ENTRY'!CK874="","",IF('DATA ENTRY'!C874="","",IF($D$4="All Post",'DATA ENTRY'!C874,IF(AND($D$4='DATA ENTRY'!CK874),'DATA ENTRY'!C874,""))))</f>
        <v/>
      </c>
      <c r="E875" s="4" t="str">
        <f>IF('DATA ENTRY'!CK874="","",IF('DATA ENTRY'!I874="","",IF($D$4="All Post",'DATA ENTRY'!I874,IF(AND($D$4='DATA ENTRY'!CK874),'DATA ENTRY'!I874,""))))</f>
        <v/>
      </c>
      <c r="F875" s="4" t="str">
        <f>IF('DATA ENTRY'!CK874="","",IF('DATA ENTRY'!CK874="","",IF($D$4="All Post",'DATA ENTRY'!CK874,IF(AND($D$4='DATA ENTRY'!CK874),'DATA ENTRY'!CK874,""))))</f>
        <v/>
      </c>
      <c r="G875" s="3" t="str">
        <f>IF('DATA ENTRY'!CK874="","",IF('DATA ENTRY'!N874="","",IF($D$4="All Post",'DATA ENTRY'!N874,IF(AND($D$4='DATA ENTRY'!CK874),'DATA ENTRY'!N874,""))))</f>
        <v/>
      </c>
      <c r="H875" s="107" t="str">
        <f>IF('DATA ENTRY'!CK874="","",IF('DATA ENTRY'!O874="","",IF($D$4="All Post",'DATA ENTRY'!O874,IF(AND($D$4='DATA ENTRY'!CK874),'DATA ENTRY'!O874,""))))</f>
        <v/>
      </c>
      <c r="I875" s="3" t="str">
        <f>IF('DATA ENTRY'!CK874="","",IF('DATA ENTRY'!P874="","",IF($D$4="All Post",'DATA ENTRY'!P874,IF(AND($D$4='DATA ENTRY'!CK874),'DATA ENTRY'!P874,""))))</f>
        <v/>
      </c>
      <c r="J875" s="107" t="str">
        <f>IF('DATA ENTRY'!CK874="","",IF('DATA ENTRY'!Q874="","",IF($D$4="All Post",'DATA ENTRY'!Q874,IF(AND($D$4='DATA ENTRY'!CK874),'DATA ENTRY'!Q874,""))))</f>
        <v/>
      </c>
      <c r="K875" s="3" t="str">
        <f>IF('DATA ENTRY'!CK874="","",IF('DATA ENTRY'!R874="","",IF($D$4="All Post",'DATA ENTRY'!R874,IF(AND($D$4='DATA ENTRY'!CK874),'DATA ENTRY'!R874,""))))</f>
        <v/>
      </c>
      <c r="L875" s="3" t="str">
        <f>IF('DATA ENTRY'!CK874="","",IF('DATA ENTRY'!S874="","",IF($D$4="All Post",'DATA ENTRY'!S874,IF(AND($D$4='DATA ENTRY'!CK874),'DATA ENTRY'!S874,""))))</f>
        <v/>
      </c>
      <c r="M875" s="3" t="str">
        <f>IF('DATA ENTRY'!CK874="","",IF('DATA ENTRY'!E874="","",IF($D$4="All Post",'DATA ENTRY'!E874,IF(AND($D$4='DATA ENTRY'!CK874),'DATA ENTRY'!E874,""))))</f>
        <v/>
      </c>
      <c r="N875" s="3" t="str">
        <f>IF('DATA ENTRY'!CK874="","",IF('DATA ENTRY'!W874="","",IF($D$4="All Post",'DATA ENTRY'!W874,IF(AND($D$4='DATA ENTRY'!CK874),'DATA ENTRY'!W874,""))))</f>
        <v/>
      </c>
      <c r="O875" s="3" t="str">
        <f>IF('DATA ENTRY'!CK874="","",IF('DATA ENTRY'!X874="","",IF($D$4="All Post",'DATA ENTRY'!X874,IF(AND($D$4='DATA ENTRY'!CK874),'DATA ENTRY'!X874,""))))</f>
        <v/>
      </c>
      <c r="P875" s="3" t="str">
        <f>IF('DATA ENTRY'!CK874="","",IF('DATA ENTRY'!G874="","",IF($D$4="All Post",'DATA ENTRY'!G874,IF(AND($D$4='DATA ENTRY'!CK874),'DATA ENTRY'!G874,""))))</f>
        <v/>
      </c>
      <c r="S875">
        <f t="shared" si="211"/>
        <v>0</v>
      </c>
      <c r="T875" t="str">
        <f t="shared" si="212"/>
        <v/>
      </c>
      <c r="BZ875" t="str">
        <f t="shared" si="213"/>
        <v/>
      </c>
      <c r="CA875" t="str">
        <f t="shared" si="214"/>
        <v/>
      </c>
      <c r="CB875" s="224">
        <v>869</v>
      </c>
      <c r="CC875" s="3" t="str">
        <f>IF('DATA ENTRY'!CK874="","",IF('DATA ENTRY'!B874="","",IF(AND($CD$4='DATA ENTRY'!CK874,$CG$4='DATA ENTRY'!D874),'DATA ENTRY'!B874,"")))</f>
        <v/>
      </c>
      <c r="CD875" s="3" t="str">
        <f>IF('DATA ENTRY'!CK874="","",IF('DATA ENTRY'!C874="","",IF(AND($CD$4='DATA ENTRY'!CK874,$CG$4='DATA ENTRY'!D874),'DATA ENTRY'!C874,"")))</f>
        <v/>
      </c>
      <c r="CE875" s="4" t="str">
        <f>IF('DATA ENTRY'!CK874="","",IF('DATA ENTRY'!I874="","",IF(AND($CD$4='DATA ENTRY'!CK874,$CG$4='DATA ENTRY'!D874),'DATA ENTRY'!I874,"")))</f>
        <v/>
      </c>
      <c r="CF875" s="4" t="str">
        <f>IF('DATA ENTRY'!CK874="","",IF('DATA ENTRY'!CK874="","",IF(AND($CD$4='DATA ENTRY'!CK874,$CG$4='DATA ENTRY'!D874),'DATA ENTRY'!CK874,"")))</f>
        <v/>
      </c>
      <c r="CG875" s="3" t="str">
        <f>IF('DATA ENTRY'!CK874="","",IF('DATA ENTRY'!N874="","",IF(AND($CD$4='DATA ENTRY'!CK874,$CG$4='DATA ENTRY'!D874),'DATA ENTRY'!N874,"")))</f>
        <v/>
      </c>
      <c r="CH875" s="107" t="str">
        <f>IF('DATA ENTRY'!CK874="","",IF('DATA ENTRY'!O874="","",IF(AND($CD$4='DATA ENTRY'!CK874,$CG$4='DATA ENTRY'!D874),'DATA ENTRY'!O874,"")))</f>
        <v/>
      </c>
      <c r="CI875" s="3" t="str">
        <f>IF('DATA ENTRY'!CK874="","",IF('DATA ENTRY'!P874="","",IF(AND($CD$4='DATA ENTRY'!CK874,$CG$4='DATA ENTRY'!D874),'DATA ENTRY'!P874,"")))</f>
        <v/>
      </c>
      <c r="CJ875" s="107" t="str">
        <f>IF('DATA ENTRY'!CK874="","",IF('DATA ENTRY'!Q874="","",IF(AND($CD$4='DATA ENTRY'!CK874,$CG$4='DATA ENTRY'!D874),'DATA ENTRY'!Q874,"")))</f>
        <v/>
      </c>
      <c r="CK875" s="3" t="str">
        <f>IF('DATA ENTRY'!CK874="","",IF('DATA ENTRY'!R874="","",IF(AND($CD$4='DATA ENTRY'!CK874,$CG$4='DATA ENTRY'!D874),'DATA ENTRY'!R874,"")))</f>
        <v/>
      </c>
      <c r="CL875" s="3" t="str">
        <f>IF('DATA ENTRY'!CK874="","",IF('DATA ENTRY'!S874="","",IF(AND($CD$4='DATA ENTRY'!CK874,$CG$4='DATA ENTRY'!D874),'DATA ENTRY'!S874,"")))</f>
        <v/>
      </c>
      <c r="CM875" s="3" t="str">
        <f>IF('DATA ENTRY'!CK874="","",IF('DATA ENTRY'!E874="","",IF(AND($CD$4='DATA ENTRY'!CK874,$CG$4='DATA ENTRY'!D874),'DATA ENTRY'!E874,"")))</f>
        <v/>
      </c>
      <c r="CN875" s="3" t="str">
        <f>IF('DATA ENTRY'!CK874="","",IF('DATA ENTRY'!W874="","",IF(AND($CD$4='DATA ENTRY'!CK874,$CG$4='DATA ENTRY'!D874),'DATA ENTRY'!W874,"")))</f>
        <v/>
      </c>
      <c r="CO875" s="3" t="str">
        <f>IF('DATA ENTRY'!CK874="","",IF('DATA ENTRY'!X874="","",IF(AND($CD$4='DATA ENTRY'!CK874,$CG$4='DATA ENTRY'!D874),'DATA ENTRY'!X874,"")))</f>
        <v/>
      </c>
      <c r="CP875" s="108" t="str">
        <f t="shared" si="215"/>
        <v/>
      </c>
      <c r="CQ875" s="108" t="str">
        <f>IF('DATA ENTRY'!CK874="","",IF('DATA ENTRY'!G874="","",IF(AND($CD$4='DATA ENTRY'!CK874,$CG$4='DATA ENTRY'!D874),'DATA ENTRY'!G874,"")))</f>
        <v/>
      </c>
      <c r="CR875" s="230" t="str">
        <f>IF('DATA ENTRY'!CK874="","",IF('DATA ENTRY'!D874="","",IF(AND($CD$4='DATA ENTRY'!CK874,$CG$4='DATA ENTRY'!D874),'DATA ENTRY'!D874,"")))</f>
        <v/>
      </c>
      <c r="CS875">
        <f t="shared" si="216"/>
        <v>0</v>
      </c>
      <c r="CT875">
        <f t="shared" si="217"/>
        <v>0</v>
      </c>
      <c r="CV875" s="139"/>
      <c r="CX875">
        <f t="shared" si="218"/>
        <v>0</v>
      </c>
      <c r="DB875" t="str">
        <f t="shared" si="225"/>
        <v/>
      </c>
      <c r="DC875" t="str">
        <f t="shared" si="226"/>
        <v/>
      </c>
      <c r="DD875" s="224">
        <v>869</v>
      </c>
      <c r="DE875" s="3" t="str">
        <f>IF('DATA ENTRY'!CK874="","",IF('DATA ENTRY'!B874="","",IF(AND($DF$4='DATA ENTRY'!D874),'DATA ENTRY'!B874,"")))</f>
        <v/>
      </c>
      <c r="DF875" s="3" t="str">
        <f>IF('DATA ENTRY'!CK874="","",IF('DATA ENTRY'!C874="","",IF(AND($DF$4='DATA ENTRY'!D874),'DATA ENTRY'!C874,"")))</f>
        <v/>
      </c>
      <c r="DG875" s="4" t="str">
        <f>IF('DATA ENTRY'!CK874="","",IF('DATA ENTRY'!I874="","",IF(AND($DF$4='DATA ENTRY'!D874),'DATA ENTRY'!I874,"")))</f>
        <v/>
      </c>
      <c r="DH875" s="4" t="str">
        <f>IF('DATA ENTRY'!CK874="","",IF('DATA ENTRY'!CK874="","",IF(AND($DF$4='DATA ENTRY'!D874),'DATA ENTRY'!CK874,"")))</f>
        <v/>
      </c>
      <c r="DI875" s="3" t="str">
        <f>IF('DATA ENTRY'!CK874="","",IF('DATA ENTRY'!N874="","",IF(AND($DF$4='DATA ENTRY'!D874),'DATA ENTRY'!N874,"")))</f>
        <v/>
      </c>
      <c r="DJ875" s="107" t="str">
        <f>IF('DATA ENTRY'!CK874="","",IF('DATA ENTRY'!O874="","",IF(AND($DF$4='DATA ENTRY'!D874),'DATA ENTRY'!O874,"")))</f>
        <v/>
      </c>
      <c r="DK875" s="3" t="str">
        <f>IF('DATA ENTRY'!CK874="","",IF('DATA ENTRY'!P874="","",IF(AND($DF$4='DATA ENTRY'!D874),'DATA ENTRY'!P874,"")))</f>
        <v/>
      </c>
      <c r="DL875" s="107" t="str">
        <f>IF('DATA ENTRY'!CK874="","",IF('DATA ENTRY'!Q874="","",IF(AND($DF$4='DATA ENTRY'!D874),'DATA ENTRY'!Q874,"")))</f>
        <v/>
      </c>
      <c r="DM875" s="3" t="str">
        <f>IF('DATA ENTRY'!CK874="","",IF('DATA ENTRY'!R874="","",IF(AND($DF$4='DATA ENTRY'!D874),'DATA ENTRY'!R874,"")))</f>
        <v/>
      </c>
      <c r="DN875" s="107" t="str">
        <f>IF('DATA ENTRY'!CK874="","",IF('DATA ENTRY'!S874="","",IF(AND($DF$4='DATA ENTRY'!D874),'DATA ENTRY'!S874,"")))</f>
        <v/>
      </c>
      <c r="DO875" s="3" t="str">
        <f>IF('DATA ENTRY'!CK874="","",IF('DATA ENTRY'!E874="","",IF(AND($DF$4='DATA ENTRY'!D874),'DATA ENTRY'!E874,"")))</f>
        <v/>
      </c>
      <c r="DP875" s="3" t="str">
        <f>IF('DATA ENTRY'!CK874="","",IF('DATA ENTRY'!D874="","",IF(AND($DF$4='DATA ENTRY'!D874),'DATA ENTRY'!D874,"")))</f>
        <v/>
      </c>
      <c r="DQ875" s="3" t="str">
        <f>IF('DATA ENTRY'!CK874="","",IF('DATA ENTRY'!W874="","",IF(AND($DF$4='DATA ENTRY'!D874),'DATA ENTRY'!W874,"")))</f>
        <v/>
      </c>
      <c r="DR875" s="3" t="str">
        <f>IF('DATA ENTRY'!CK874="","",IF('DATA ENTRY'!X874="","",IF(AND($DF$4='DATA ENTRY'!D874),'DATA ENTRY'!X874,"")))</f>
        <v/>
      </c>
      <c r="DS875" s="108" t="str">
        <f t="shared" si="219"/>
        <v/>
      </c>
      <c r="DT875" s="108" t="str">
        <f>IF('DATA ENTRY'!CK874="","",IF('DATA ENTRY'!D874="","",IF(AND($DF$4='DATA ENTRY'!D874),'DATA ENTRY'!G874,"")))</f>
        <v/>
      </c>
      <c r="DY875">
        <f t="shared" si="220"/>
        <v>0</v>
      </c>
      <c r="EB875" t="str">
        <f t="shared" si="221"/>
        <v/>
      </c>
      <c r="EC875" t="str">
        <f t="shared" si="222"/>
        <v/>
      </c>
      <c r="ED875" s="224">
        <v>869</v>
      </c>
      <c r="EE875" s="3" t="str">
        <f>IF('DATA ENTRY'!CK874="","",IF('DATA ENTRY'!B874="","",IF(AND($EF$4='DATA ENTRY'!G874,$EH$4='DATA ENTRY'!F874),'DATA ENTRY'!B874,"")))</f>
        <v/>
      </c>
      <c r="EF875" s="3" t="str">
        <f>IF('DATA ENTRY'!CK874="","",IF('DATA ENTRY'!C874="","",IF(AND($EF$4='DATA ENTRY'!G874,$EH$4='DATA ENTRY'!F874),'DATA ENTRY'!C874,"")))</f>
        <v/>
      </c>
      <c r="EG875" s="4" t="str">
        <f>IF('DATA ENTRY'!CK874="","",IF('DATA ENTRY'!I874="","",IF(AND($EF$4='DATA ENTRY'!G874,$EH$4='DATA ENTRY'!F874),'DATA ENTRY'!I874,"")))</f>
        <v/>
      </c>
      <c r="EH875" s="4" t="str">
        <f>IF('DATA ENTRY'!CK874="","",IF('DATA ENTRY'!CK874="","",IF(AND($EF$4='DATA ENTRY'!G874,$EH$4='DATA ENTRY'!F874),'DATA ENTRY'!CK874,"")))</f>
        <v/>
      </c>
      <c r="EI875" s="3" t="str">
        <f>IF('DATA ENTRY'!CK874="","",IF('DATA ENTRY'!N874="","",IF(AND($EF$4='DATA ENTRY'!G874,$EH$4='DATA ENTRY'!F874),'DATA ENTRY'!N874,"")))</f>
        <v/>
      </c>
      <c r="EJ875" s="107" t="str">
        <f>IF('DATA ENTRY'!CK874="","",IF('DATA ENTRY'!O874="","",IF(AND($EF$4='DATA ENTRY'!G874,$EH$4='DATA ENTRY'!F874),'DATA ENTRY'!O874,"")))</f>
        <v/>
      </c>
      <c r="EK875" s="3" t="str">
        <f>IF('DATA ENTRY'!CK874="","",IF('DATA ENTRY'!P874="","",IF(AND($EF$4='DATA ENTRY'!G874,$EH$4='DATA ENTRY'!F874),'DATA ENTRY'!P874,"")))</f>
        <v/>
      </c>
      <c r="EL875" s="107" t="str">
        <f>IF('DATA ENTRY'!CK874="","",IF('DATA ENTRY'!Q874="","",IF(AND($EF$4='DATA ENTRY'!G874,$EH$4='DATA ENTRY'!F874),'DATA ENTRY'!Q874,"")))</f>
        <v/>
      </c>
      <c r="EM875" s="3" t="str">
        <f>IF('DATA ENTRY'!CK874="","",IF('DATA ENTRY'!R874="","",IF(AND($EF$4='DATA ENTRY'!G874,$EH$4='DATA ENTRY'!F874),'DATA ENTRY'!R874,"")))</f>
        <v/>
      </c>
      <c r="EN875" s="107" t="str">
        <f>IF('DATA ENTRY'!CK874="","",IF('DATA ENTRY'!S874="","",IF(AND($EF$4='DATA ENTRY'!G874,$EH$4='DATA ENTRY'!F874),'DATA ENTRY'!S874,"")))</f>
        <v/>
      </c>
      <c r="EO875" s="3" t="str">
        <f>IF('DATA ENTRY'!CK874="","",IF('DATA ENTRY'!E874="","",IF(AND($EF$4='DATA ENTRY'!G874,$EH$4='DATA ENTRY'!F874),'DATA ENTRY'!E874,"")))</f>
        <v/>
      </c>
      <c r="EP875" s="3" t="str">
        <f>IF('DATA ENTRY'!CK874="","",IF('DATA ENTRY'!D874="","",IF(AND($EF$4='DATA ENTRY'!G874,$EH$4='DATA ENTRY'!F874),'DATA ENTRY'!D874,"")))</f>
        <v/>
      </c>
      <c r="EQ875" s="3" t="str">
        <f>IF('DATA ENTRY'!CK874="","",IF('DATA ENTRY'!W874="","",IF(AND($EF$4='DATA ENTRY'!G874,$EH$4='DATA ENTRY'!F874),'DATA ENTRY'!W874,"")))</f>
        <v/>
      </c>
      <c r="ER875" s="3" t="str">
        <f>IF('DATA ENTRY'!CK874="","",IF('DATA ENTRY'!X874="","",IF(AND($EF$4='DATA ENTRY'!G874,$EH$4='DATA ENTRY'!F874),'DATA ENTRY'!X874,"")))</f>
        <v/>
      </c>
      <c r="ES875" s="108" t="str">
        <f t="shared" si="223"/>
        <v/>
      </c>
      <c r="ET875" s="108" t="str">
        <f>IF('DATA ENTRY'!CK874="","",IF('DATA ENTRY'!D874="","",IF(AND($EF$4='DATA ENTRY'!G874,$EH$4='DATA ENTRY'!F874),'DATA ENTRY'!G874,"")))</f>
        <v/>
      </c>
      <c r="EY875">
        <f t="shared" si="224"/>
        <v>0</v>
      </c>
    </row>
    <row r="876" spans="1:155">
      <c r="A876" t="str">
        <f>IF(S876=0,"",1+(MAX($A$7:A875)))</f>
        <v/>
      </c>
      <c r="B876" s="224">
        <v>870</v>
      </c>
      <c r="C876" s="3" t="str">
        <f>IF('DATA ENTRY'!CK875="","",IF('DATA ENTRY'!B875="","",IF($D$4="All Post",'DATA ENTRY'!B875,IF(AND($D$4='DATA ENTRY'!CK875),'DATA ENTRY'!B875,""))))</f>
        <v/>
      </c>
      <c r="D876" s="3" t="str">
        <f>IF('DATA ENTRY'!CK875="","",IF('DATA ENTRY'!C875="","",IF($D$4="All Post",'DATA ENTRY'!C875,IF(AND($D$4='DATA ENTRY'!CK875),'DATA ENTRY'!C875,""))))</f>
        <v/>
      </c>
      <c r="E876" s="4" t="str">
        <f>IF('DATA ENTRY'!CK875="","",IF('DATA ENTRY'!I875="","",IF($D$4="All Post",'DATA ENTRY'!I875,IF(AND($D$4='DATA ENTRY'!CK875),'DATA ENTRY'!I875,""))))</f>
        <v/>
      </c>
      <c r="F876" s="4" t="str">
        <f>IF('DATA ENTRY'!CK875="","",IF('DATA ENTRY'!CK875="","",IF($D$4="All Post",'DATA ENTRY'!CK875,IF(AND($D$4='DATA ENTRY'!CK875),'DATA ENTRY'!CK875,""))))</f>
        <v/>
      </c>
      <c r="G876" s="3" t="str">
        <f>IF('DATA ENTRY'!CK875="","",IF('DATA ENTRY'!N875="","",IF($D$4="All Post",'DATA ENTRY'!N875,IF(AND($D$4='DATA ENTRY'!CK875),'DATA ENTRY'!N875,""))))</f>
        <v/>
      </c>
      <c r="H876" s="107" t="str">
        <f>IF('DATA ENTRY'!CK875="","",IF('DATA ENTRY'!O875="","",IF($D$4="All Post",'DATA ENTRY'!O875,IF(AND($D$4='DATA ENTRY'!CK875),'DATA ENTRY'!O875,""))))</f>
        <v/>
      </c>
      <c r="I876" s="3" t="str">
        <f>IF('DATA ENTRY'!CK875="","",IF('DATA ENTRY'!P875="","",IF($D$4="All Post",'DATA ENTRY'!P875,IF(AND($D$4='DATA ENTRY'!CK875),'DATA ENTRY'!P875,""))))</f>
        <v/>
      </c>
      <c r="J876" s="107" t="str">
        <f>IF('DATA ENTRY'!CK875="","",IF('DATA ENTRY'!Q875="","",IF($D$4="All Post",'DATA ENTRY'!Q875,IF(AND($D$4='DATA ENTRY'!CK875),'DATA ENTRY'!Q875,""))))</f>
        <v/>
      </c>
      <c r="K876" s="3" t="str">
        <f>IF('DATA ENTRY'!CK875="","",IF('DATA ENTRY'!R875="","",IF($D$4="All Post",'DATA ENTRY'!R875,IF(AND($D$4='DATA ENTRY'!CK875),'DATA ENTRY'!R875,""))))</f>
        <v/>
      </c>
      <c r="L876" s="3" t="str">
        <f>IF('DATA ENTRY'!CK875="","",IF('DATA ENTRY'!S875="","",IF($D$4="All Post",'DATA ENTRY'!S875,IF(AND($D$4='DATA ENTRY'!CK875),'DATA ENTRY'!S875,""))))</f>
        <v/>
      </c>
      <c r="M876" s="3" t="str">
        <f>IF('DATA ENTRY'!CK875="","",IF('DATA ENTRY'!E875="","",IF($D$4="All Post",'DATA ENTRY'!E875,IF(AND($D$4='DATA ENTRY'!CK875),'DATA ENTRY'!E875,""))))</f>
        <v/>
      </c>
      <c r="N876" s="3" t="str">
        <f>IF('DATA ENTRY'!CK875="","",IF('DATA ENTRY'!W875="","",IF($D$4="All Post",'DATA ENTRY'!W875,IF(AND($D$4='DATA ENTRY'!CK875),'DATA ENTRY'!W875,""))))</f>
        <v/>
      </c>
      <c r="O876" s="3" t="str">
        <f>IF('DATA ENTRY'!CK875="","",IF('DATA ENTRY'!X875="","",IF($D$4="All Post",'DATA ENTRY'!X875,IF(AND($D$4='DATA ENTRY'!CK875),'DATA ENTRY'!X875,""))))</f>
        <v/>
      </c>
      <c r="P876" s="3" t="str">
        <f>IF('DATA ENTRY'!CK875="","",IF('DATA ENTRY'!G875="","",IF($D$4="All Post",'DATA ENTRY'!G875,IF(AND($D$4='DATA ENTRY'!CK875),'DATA ENTRY'!G875,""))))</f>
        <v/>
      </c>
      <c r="S876">
        <f t="shared" si="211"/>
        <v>0</v>
      </c>
      <c r="T876" t="str">
        <f t="shared" si="212"/>
        <v/>
      </c>
      <c r="BZ876" t="str">
        <f t="shared" si="213"/>
        <v/>
      </c>
      <c r="CA876" t="str">
        <f t="shared" si="214"/>
        <v/>
      </c>
      <c r="CB876" s="224">
        <v>870</v>
      </c>
      <c r="CC876" s="3" t="str">
        <f>IF('DATA ENTRY'!CK875="","",IF('DATA ENTRY'!B875="","",IF(AND($CD$4='DATA ENTRY'!CK875,$CG$4='DATA ENTRY'!D875),'DATA ENTRY'!B875,"")))</f>
        <v/>
      </c>
      <c r="CD876" s="3" t="str">
        <f>IF('DATA ENTRY'!CK875="","",IF('DATA ENTRY'!C875="","",IF(AND($CD$4='DATA ENTRY'!CK875,$CG$4='DATA ENTRY'!D875),'DATA ENTRY'!C875,"")))</f>
        <v/>
      </c>
      <c r="CE876" s="4" t="str">
        <f>IF('DATA ENTRY'!CK875="","",IF('DATA ENTRY'!I875="","",IF(AND($CD$4='DATA ENTRY'!CK875,$CG$4='DATA ENTRY'!D875),'DATA ENTRY'!I875,"")))</f>
        <v/>
      </c>
      <c r="CF876" s="4" t="str">
        <f>IF('DATA ENTRY'!CK875="","",IF('DATA ENTRY'!CK875="","",IF(AND($CD$4='DATA ENTRY'!CK875,$CG$4='DATA ENTRY'!D875),'DATA ENTRY'!CK875,"")))</f>
        <v/>
      </c>
      <c r="CG876" s="3" t="str">
        <f>IF('DATA ENTRY'!CK875="","",IF('DATA ENTRY'!N875="","",IF(AND($CD$4='DATA ENTRY'!CK875,$CG$4='DATA ENTRY'!D875),'DATA ENTRY'!N875,"")))</f>
        <v/>
      </c>
      <c r="CH876" s="107" t="str">
        <f>IF('DATA ENTRY'!CK875="","",IF('DATA ENTRY'!O875="","",IF(AND($CD$4='DATA ENTRY'!CK875,$CG$4='DATA ENTRY'!D875),'DATA ENTRY'!O875,"")))</f>
        <v/>
      </c>
      <c r="CI876" s="3" t="str">
        <f>IF('DATA ENTRY'!CK875="","",IF('DATA ENTRY'!P875="","",IF(AND($CD$4='DATA ENTRY'!CK875,$CG$4='DATA ENTRY'!D875),'DATA ENTRY'!P875,"")))</f>
        <v/>
      </c>
      <c r="CJ876" s="107" t="str">
        <f>IF('DATA ENTRY'!CK875="","",IF('DATA ENTRY'!Q875="","",IF(AND($CD$4='DATA ENTRY'!CK875,$CG$4='DATA ENTRY'!D875),'DATA ENTRY'!Q875,"")))</f>
        <v/>
      </c>
      <c r="CK876" s="3" t="str">
        <f>IF('DATA ENTRY'!CK875="","",IF('DATA ENTRY'!R875="","",IF(AND($CD$4='DATA ENTRY'!CK875,$CG$4='DATA ENTRY'!D875),'DATA ENTRY'!R875,"")))</f>
        <v/>
      </c>
      <c r="CL876" s="3" t="str">
        <f>IF('DATA ENTRY'!CK875="","",IF('DATA ENTRY'!S875="","",IF(AND($CD$4='DATA ENTRY'!CK875,$CG$4='DATA ENTRY'!D875),'DATA ENTRY'!S875,"")))</f>
        <v/>
      </c>
      <c r="CM876" s="3" t="str">
        <f>IF('DATA ENTRY'!CK875="","",IF('DATA ENTRY'!E875="","",IF(AND($CD$4='DATA ENTRY'!CK875,$CG$4='DATA ENTRY'!D875),'DATA ENTRY'!E875,"")))</f>
        <v/>
      </c>
      <c r="CN876" s="3" t="str">
        <f>IF('DATA ENTRY'!CK875="","",IF('DATA ENTRY'!W875="","",IF(AND($CD$4='DATA ENTRY'!CK875,$CG$4='DATA ENTRY'!D875),'DATA ENTRY'!W875,"")))</f>
        <v/>
      </c>
      <c r="CO876" s="3" t="str">
        <f>IF('DATA ENTRY'!CK875="","",IF('DATA ENTRY'!X875="","",IF(AND($CD$4='DATA ENTRY'!CK875,$CG$4='DATA ENTRY'!D875),'DATA ENTRY'!X875,"")))</f>
        <v/>
      </c>
      <c r="CP876" s="108" t="str">
        <f t="shared" si="215"/>
        <v/>
      </c>
      <c r="CQ876" s="108" t="str">
        <f>IF('DATA ENTRY'!CK875="","",IF('DATA ENTRY'!G875="","",IF(AND($CD$4='DATA ENTRY'!CK875,$CG$4='DATA ENTRY'!D875),'DATA ENTRY'!G875,"")))</f>
        <v/>
      </c>
      <c r="CR876" s="230" t="str">
        <f>IF('DATA ENTRY'!CK875="","",IF('DATA ENTRY'!D875="","",IF(AND($CD$4='DATA ENTRY'!CK875,$CG$4='DATA ENTRY'!D875),'DATA ENTRY'!D875,"")))</f>
        <v/>
      </c>
      <c r="CS876">
        <f t="shared" si="216"/>
        <v>0</v>
      </c>
      <c r="CT876">
        <f t="shared" si="217"/>
        <v>0</v>
      </c>
      <c r="CV876" s="139"/>
      <c r="CX876">
        <f t="shared" si="218"/>
        <v>0</v>
      </c>
      <c r="DB876" t="str">
        <f t="shared" si="225"/>
        <v/>
      </c>
      <c r="DC876" t="str">
        <f t="shared" si="226"/>
        <v/>
      </c>
      <c r="DD876" s="224">
        <v>870</v>
      </c>
      <c r="DE876" s="3" t="str">
        <f>IF('DATA ENTRY'!CK875="","",IF('DATA ENTRY'!B875="","",IF(AND($DF$4='DATA ENTRY'!D875),'DATA ENTRY'!B875,"")))</f>
        <v/>
      </c>
      <c r="DF876" s="3" t="str">
        <f>IF('DATA ENTRY'!CK875="","",IF('DATA ENTRY'!C875="","",IF(AND($DF$4='DATA ENTRY'!D875),'DATA ENTRY'!C875,"")))</f>
        <v/>
      </c>
      <c r="DG876" s="4" t="str">
        <f>IF('DATA ENTRY'!CK875="","",IF('DATA ENTRY'!I875="","",IF(AND($DF$4='DATA ENTRY'!D875),'DATA ENTRY'!I875,"")))</f>
        <v/>
      </c>
      <c r="DH876" s="4" t="str">
        <f>IF('DATA ENTRY'!CK875="","",IF('DATA ENTRY'!CK875="","",IF(AND($DF$4='DATA ENTRY'!D875),'DATA ENTRY'!CK875,"")))</f>
        <v/>
      </c>
      <c r="DI876" s="3" t="str">
        <f>IF('DATA ENTRY'!CK875="","",IF('DATA ENTRY'!N875="","",IF(AND($DF$4='DATA ENTRY'!D875),'DATA ENTRY'!N875,"")))</f>
        <v/>
      </c>
      <c r="DJ876" s="107" t="str">
        <f>IF('DATA ENTRY'!CK875="","",IF('DATA ENTRY'!O875="","",IF(AND($DF$4='DATA ENTRY'!D875),'DATA ENTRY'!O875,"")))</f>
        <v/>
      </c>
      <c r="DK876" s="3" t="str">
        <f>IF('DATA ENTRY'!CK875="","",IF('DATA ENTRY'!P875="","",IF(AND($DF$4='DATA ENTRY'!D875),'DATA ENTRY'!P875,"")))</f>
        <v/>
      </c>
      <c r="DL876" s="107" t="str">
        <f>IF('DATA ENTRY'!CK875="","",IF('DATA ENTRY'!Q875="","",IF(AND($DF$4='DATA ENTRY'!D875),'DATA ENTRY'!Q875,"")))</f>
        <v/>
      </c>
      <c r="DM876" s="3" t="str">
        <f>IF('DATA ENTRY'!CK875="","",IF('DATA ENTRY'!R875="","",IF(AND($DF$4='DATA ENTRY'!D875),'DATA ENTRY'!R875,"")))</f>
        <v/>
      </c>
      <c r="DN876" s="107" t="str">
        <f>IF('DATA ENTRY'!CK875="","",IF('DATA ENTRY'!S875="","",IF(AND($DF$4='DATA ENTRY'!D875),'DATA ENTRY'!S875,"")))</f>
        <v/>
      </c>
      <c r="DO876" s="3" t="str">
        <f>IF('DATA ENTRY'!CK875="","",IF('DATA ENTRY'!E875="","",IF(AND($DF$4='DATA ENTRY'!D875),'DATA ENTRY'!E875,"")))</f>
        <v/>
      </c>
      <c r="DP876" s="3" t="str">
        <f>IF('DATA ENTRY'!CK875="","",IF('DATA ENTRY'!D875="","",IF(AND($DF$4='DATA ENTRY'!D875),'DATA ENTRY'!D875,"")))</f>
        <v/>
      </c>
      <c r="DQ876" s="3" t="str">
        <f>IF('DATA ENTRY'!CK875="","",IF('DATA ENTRY'!W875="","",IF(AND($DF$4='DATA ENTRY'!D875),'DATA ENTRY'!W875,"")))</f>
        <v/>
      </c>
      <c r="DR876" s="3" t="str">
        <f>IF('DATA ENTRY'!CK875="","",IF('DATA ENTRY'!X875="","",IF(AND($DF$4='DATA ENTRY'!D875),'DATA ENTRY'!X875,"")))</f>
        <v/>
      </c>
      <c r="DS876" s="108" t="str">
        <f t="shared" si="219"/>
        <v/>
      </c>
      <c r="DT876" s="108" t="str">
        <f>IF('DATA ENTRY'!CK875="","",IF('DATA ENTRY'!D875="","",IF(AND($DF$4='DATA ENTRY'!D875),'DATA ENTRY'!G875,"")))</f>
        <v/>
      </c>
      <c r="DY876">
        <f t="shared" si="220"/>
        <v>0</v>
      </c>
      <c r="EB876" t="str">
        <f t="shared" si="221"/>
        <v/>
      </c>
      <c r="EC876" t="str">
        <f t="shared" si="222"/>
        <v/>
      </c>
      <c r="ED876" s="224">
        <v>870</v>
      </c>
      <c r="EE876" s="3" t="str">
        <f>IF('DATA ENTRY'!CK875="","",IF('DATA ENTRY'!B875="","",IF(AND($EF$4='DATA ENTRY'!G875,$EH$4='DATA ENTRY'!F875),'DATA ENTRY'!B875,"")))</f>
        <v/>
      </c>
      <c r="EF876" s="3" t="str">
        <f>IF('DATA ENTRY'!CK875="","",IF('DATA ENTRY'!C875="","",IF(AND($EF$4='DATA ENTRY'!G875,$EH$4='DATA ENTRY'!F875),'DATA ENTRY'!C875,"")))</f>
        <v/>
      </c>
      <c r="EG876" s="4" t="str">
        <f>IF('DATA ENTRY'!CK875="","",IF('DATA ENTRY'!I875="","",IF(AND($EF$4='DATA ENTRY'!G875,$EH$4='DATA ENTRY'!F875),'DATA ENTRY'!I875,"")))</f>
        <v/>
      </c>
      <c r="EH876" s="4" t="str">
        <f>IF('DATA ENTRY'!CK875="","",IF('DATA ENTRY'!CK875="","",IF(AND($EF$4='DATA ENTRY'!G875,$EH$4='DATA ENTRY'!F875),'DATA ENTRY'!CK875,"")))</f>
        <v/>
      </c>
      <c r="EI876" s="3" t="str">
        <f>IF('DATA ENTRY'!CK875="","",IF('DATA ENTRY'!N875="","",IF(AND($EF$4='DATA ENTRY'!G875,$EH$4='DATA ENTRY'!F875),'DATA ENTRY'!N875,"")))</f>
        <v/>
      </c>
      <c r="EJ876" s="107" t="str">
        <f>IF('DATA ENTRY'!CK875="","",IF('DATA ENTRY'!O875="","",IF(AND($EF$4='DATA ENTRY'!G875,$EH$4='DATA ENTRY'!F875),'DATA ENTRY'!O875,"")))</f>
        <v/>
      </c>
      <c r="EK876" s="3" t="str">
        <f>IF('DATA ENTRY'!CK875="","",IF('DATA ENTRY'!P875="","",IF(AND($EF$4='DATA ENTRY'!G875,$EH$4='DATA ENTRY'!F875),'DATA ENTRY'!P875,"")))</f>
        <v/>
      </c>
      <c r="EL876" s="107" t="str">
        <f>IF('DATA ENTRY'!CK875="","",IF('DATA ENTRY'!Q875="","",IF(AND($EF$4='DATA ENTRY'!G875,$EH$4='DATA ENTRY'!F875),'DATA ENTRY'!Q875,"")))</f>
        <v/>
      </c>
      <c r="EM876" s="3" t="str">
        <f>IF('DATA ENTRY'!CK875="","",IF('DATA ENTRY'!R875="","",IF(AND($EF$4='DATA ENTRY'!G875,$EH$4='DATA ENTRY'!F875),'DATA ENTRY'!R875,"")))</f>
        <v/>
      </c>
      <c r="EN876" s="107" t="str">
        <f>IF('DATA ENTRY'!CK875="","",IF('DATA ENTRY'!S875="","",IF(AND($EF$4='DATA ENTRY'!G875,$EH$4='DATA ENTRY'!F875),'DATA ENTRY'!S875,"")))</f>
        <v/>
      </c>
      <c r="EO876" s="3" t="str">
        <f>IF('DATA ENTRY'!CK875="","",IF('DATA ENTRY'!E875="","",IF(AND($EF$4='DATA ENTRY'!G875,$EH$4='DATA ENTRY'!F875),'DATA ENTRY'!E875,"")))</f>
        <v/>
      </c>
      <c r="EP876" s="3" t="str">
        <f>IF('DATA ENTRY'!CK875="","",IF('DATA ENTRY'!D875="","",IF(AND($EF$4='DATA ENTRY'!G875,$EH$4='DATA ENTRY'!F875),'DATA ENTRY'!D875,"")))</f>
        <v/>
      </c>
      <c r="EQ876" s="3" t="str">
        <f>IF('DATA ENTRY'!CK875="","",IF('DATA ENTRY'!W875="","",IF(AND($EF$4='DATA ENTRY'!G875,$EH$4='DATA ENTRY'!F875),'DATA ENTRY'!W875,"")))</f>
        <v/>
      </c>
      <c r="ER876" s="3" t="str">
        <f>IF('DATA ENTRY'!CK875="","",IF('DATA ENTRY'!X875="","",IF(AND($EF$4='DATA ENTRY'!G875,$EH$4='DATA ENTRY'!F875),'DATA ENTRY'!X875,"")))</f>
        <v/>
      </c>
      <c r="ES876" s="108" t="str">
        <f t="shared" si="223"/>
        <v/>
      </c>
      <c r="ET876" s="108" t="str">
        <f>IF('DATA ENTRY'!CK875="","",IF('DATA ENTRY'!D875="","",IF(AND($EF$4='DATA ENTRY'!G875,$EH$4='DATA ENTRY'!F875),'DATA ENTRY'!G875,"")))</f>
        <v/>
      </c>
      <c r="EY876">
        <f t="shared" si="224"/>
        <v>0</v>
      </c>
    </row>
    <row r="877" spans="1:155">
      <c r="A877" t="str">
        <f>IF(S877=0,"",1+(MAX($A$7:A876)))</f>
        <v/>
      </c>
      <c r="B877" s="224">
        <v>871</v>
      </c>
      <c r="C877" s="3" t="str">
        <f>IF('DATA ENTRY'!CK876="","",IF('DATA ENTRY'!B876="","",IF($D$4="All Post",'DATA ENTRY'!B876,IF(AND($D$4='DATA ENTRY'!CK876),'DATA ENTRY'!B876,""))))</f>
        <v/>
      </c>
      <c r="D877" s="3" t="str">
        <f>IF('DATA ENTRY'!CK876="","",IF('DATA ENTRY'!C876="","",IF($D$4="All Post",'DATA ENTRY'!C876,IF(AND($D$4='DATA ENTRY'!CK876),'DATA ENTRY'!C876,""))))</f>
        <v/>
      </c>
      <c r="E877" s="4" t="str">
        <f>IF('DATA ENTRY'!CK876="","",IF('DATA ENTRY'!I876="","",IF($D$4="All Post",'DATA ENTRY'!I876,IF(AND($D$4='DATA ENTRY'!CK876),'DATA ENTRY'!I876,""))))</f>
        <v/>
      </c>
      <c r="F877" s="4" t="str">
        <f>IF('DATA ENTRY'!CK876="","",IF('DATA ENTRY'!CK876="","",IF($D$4="All Post",'DATA ENTRY'!CK876,IF(AND($D$4='DATA ENTRY'!CK876),'DATA ENTRY'!CK876,""))))</f>
        <v/>
      </c>
      <c r="G877" s="3" t="str">
        <f>IF('DATA ENTRY'!CK876="","",IF('DATA ENTRY'!N876="","",IF($D$4="All Post",'DATA ENTRY'!N876,IF(AND($D$4='DATA ENTRY'!CK876),'DATA ENTRY'!N876,""))))</f>
        <v/>
      </c>
      <c r="H877" s="107" t="str">
        <f>IF('DATA ENTRY'!CK876="","",IF('DATA ENTRY'!O876="","",IF($D$4="All Post",'DATA ENTRY'!O876,IF(AND($D$4='DATA ENTRY'!CK876),'DATA ENTRY'!O876,""))))</f>
        <v/>
      </c>
      <c r="I877" s="3" t="str">
        <f>IF('DATA ENTRY'!CK876="","",IF('DATA ENTRY'!P876="","",IF($D$4="All Post",'DATA ENTRY'!P876,IF(AND($D$4='DATA ENTRY'!CK876),'DATA ENTRY'!P876,""))))</f>
        <v/>
      </c>
      <c r="J877" s="107" t="str">
        <f>IF('DATA ENTRY'!CK876="","",IF('DATA ENTRY'!Q876="","",IF($D$4="All Post",'DATA ENTRY'!Q876,IF(AND($D$4='DATA ENTRY'!CK876),'DATA ENTRY'!Q876,""))))</f>
        <v/>
      </c>
      <c r="K877" s="3" t="str">
        <f>IF('DATA ENTRY'!CK876="","",IF('DATA ENTRY'!R876="","",IF($D$4="All Post",'DATA ENTRY'!R876,IF(AND($D$4='DATA ENTRY'!CK876),'DATA ENTRY'!R876,""))))</f>
        <v/>
      </c>
      <c r="L877" s="3" t="str">
        <f>IF('DATA ENTRY'!CK876="","",IF('DATA ENTRY'!S876="","",IF($D$4="All Post",'DATA ENTRY'!S876,IF(AND($D$4='DATA ENTRY'!CK876),'DATA ENTRY'!S876,""))))</f>
        <v/>
      </c>
      <c r="M877" s="3" t="str">
        <f>IF('DATA ENTRY'!CK876="","",IF('DATA ENTRY'!E876="","",IF($D$4="All Post",'DATA ENTRY'!E876,IF(AND($D$4='DATA ENTRY'!CK876),'DATA ENTRY'!E876,""))))</f>
        <v/>
      </c>
      <c r="N877" s="3" t="str">
        <f>IF('DATA ENTRY'!CK876="","",IF('DATA ENTRY'!W876="","",IF($D$4="All Post",'DATA ENTRY'!W876,IF(AND($D$4='DATA ENTRY'!CK876),'DATA ENTRY'!W876,""))))</f>
        <v/>
      </c>
      <c r="O877" s="3" t="str">
        <f>IF('DATA ENTRY'!CK876="","",IF('DATA ENTRY'!X876="","",IF($D$4="All Post",'DATA ENTRY'!X876,IF(AND($D$4='DATA ENTRY'!CK876),'DATA ENTRY'!X876,""))))</f>
        <v/>
      </c>
      <c r="P877" s="3" t="str">
        <f>IF('DATA ENTRY'!CK876="","",IF('DATA ENTRY'!G876="","",IF($D$4="All Post",'DATA ENTRY'!G876,IF(AND($D$4='DATA ENTRY'!CK876),'DATA ENTRY'!G876,""))))</f>
        <v/>
      </c>
      <c r="S877">
        <f t="shared" si="211"/>
        <v>0</v>
      </c>
      <c r="T877" t="str">
        <f t="shared" si="212"/>
        <v/>
      </c>
      <c r="BZ877" t="str">
        <f t="shared" si="213"/>
        <v/>
      </c>
      <c r="CA877" t="str">
        <f t="shared" si="214"/>
        <v/>
      </c>
      <c r="CB877" s="224">
        <v>871</v>
      </c>
      <c r="CC877" s="3" t="str">
        <f>IF('DATA ENTRY'!CK876="","",IF('DATA ENTRY'!B876="","",IF(AND($CD$4='DATA ENTRY'!CK876,$CG$4='DATA ENTRY'!D876),'DATA ENTRY'!B876,"")))</f>
        <v/>
      </c>
      <c r="CD877" s="3" t="str">
        <f>IF('DATA ENTRY'!CK876="","",IF('DATA ENTRY'!C876="","",IF(AND($CD$4='DATA ENTRY'!CK876,$CG$4='DATA ENTRY'!D876),'DATA ENTRY'!C876,"")))</f>
        <v/>
      </c>
      <c r="CE877" s="4" t="str">
        <f>IF('DATA ENTRY'!CK876="","",IF('DATA ENTRY'!I876="","",IF(AND($CD$4='DATA ENTRY'!CK876,$CG$4='DATA ENTRY'!D876),'DATA ENTRY'!I876,"")))</f>
        <v/>
      </c>
      <c r="CF877" s="4" t="str">
        <f>IF('DATA ENTRY'!CK876="","",IF('DATA ENTRY'!CK876="","",IF(AND($CD$4='DATA ENTRY'!CK876,$CG$4='DATA ENTRY'!D876),'DATA ENTRY'!CK876,"")))</f>
        <v/>
      </c>
      <c r="CG877" s="3" t="str">
        <f>IF('DATA ENTRY'!CK876="","",IF('DATA ENTRY'!N876="","",IF(AND($CD$4='DATA ENTRY'!CK876,$CG$4='DATA ENTRY'!D876),'DATA ENTRY'!N876,"")))</f>
        <v/>
      </c>
      <c r="CH877" s="107" t="str">
        <f>IF('DATA ENTRY'!CK876="","",IF('DATA ENTRY'!O876="","",IF(AND($CD$4='DATA ENTRY'!CK876,$CG$4='DATA ENTRY'!D876),'DATA ENTRY'!O876,"")))</f>
        <v/>
      </c>
      <c r="CI877" s="3" t="str">
        <f>IF('DATA ENTRY'!CK876="","",IF('DATA ENTRY'!P876="","",IF(AND($CD$4='DATA ENTRY'!CK876,$CG$4='DATA ENTRY'!D876),'DATA ENTRY'!P876,"")))</f>
        <v/>
      </c>
      <c r="CJ877" s="107" t="str">
        <f>IF('DATA ENTRY'!CK876="","",IF('DATA ENTRY'!Q876="","",IF(AND($CD$4='DATA ENTRY'!CK876,$CG$4='DATA ENTRY'!D876),'DATA ENTRY'!Q876,"")))</f>
        <v/>
      </c>
      <c r="CK877" s="3" t="str">
        <f>IF('DATA ENTRY'!CK876="","",IF('DATA ENTRY'!R876="","",IF(AND($CD$4='DATA ENTRY'!CK876,$CG$4='DATA ENTRY'!D876),'DATA ENTRY'!R876,"")))</f>
        <v/>
      </c>
      <c r="CL877" s="3" t="str">
        <f>IF('DATA ENTRY'!CK876="","",IF('DATA ENTRY'!S876="","",IF(AND($CD$4='DATA ENTRY'!CK876,$CG$4='DATA ENTRY'!D876),'DATA ENTRY'!S876,"")))</f>
        <v/>
      </c>
      <c r="CM877" s="3" t="str">
        <f>IF('DATA ENTRY'!CK876="","",IF('DATA ENTRY'!E876="","",IF(AND($CD$4='DATA ENTRY'!CK876,$CG$4='DATA ENTRY'!D876),'DATA ENTRY'!E876,"")))</f>
        <v/>
      </c>
      <c r="CN877" s="3" t="str">
        <f>IF('DATA ENTRY'!CK876="","",IF('DATA ENTRY'!W876="","",IF(AND($CD$4='DATA ENTRY'!CK876,$CG$4='DATA ENTRY'!D876),'DATA ENTRY'!W876,"")))</f>
        <v/>
      </c>
      <c r="CO877" s="3" t="str">
        <f>IF('DATA ENTRY'!CK876="","",IF('DATA ENTRY'!X876="","",IF(AND($CD$4='DATA ENTRY'!CK876,$CG$4='DATA ENTRY'!D876),'DATA ENTRY'!X876,"")))</f>
        <v/>
      </c>
      <c r="CP877" s="108" t="str">
        <f t="shared" si="215"/>
        <v/>
      </c>
      <c r="CQ877" s="108" t="str">
        <f>IF('DATA ENTRY'!CK876="","",IF('DATA ENTRY'!G876="","",IF(AND($CD$4='DATA ENTRY'!CK876,$CG$4='DATA ENTRY'!D876),'DATA ENTRY'!G876,"")))</f>
        <v/>
      </c>
      <c r="CR877" s="230" t="str">
        <f>IF('DATA ENTRY'!CK876="","",IF('DATA ENTRY'!D876="","",IF(AND($CD$4='DATA ENTRY'!CK876,$CG$4='DATA ENTRY'!D876),'DATA ENTRY'!D876,"")))</f>
        <v/>
      </c>
      <c r="CS877">
        <f t="shared" si="216"/>
        <v>0</v>
      </c>
      <c r="CT877">
        <f t="shared" si="217"/>
        <v>0</v>
      </c>
      <c r="CV877" s="139"/>
      <c r="CX877">
        <f t="shared" si="218"/>
        <v>0</v>
      </c>
      <c r="DB877" t="str">
        <f t="shared" si="225"/>
        <v/>
      </c>
      <c r="DC877" t="str">
        <f t="shared" si="226"/>
        <v/>
      </c>
      <c r="DD877" s="224">
        <v>871</v>
      </c>
      <c r="DE877" s="3" t="str">
        <f>IF('DATA ENTRY'!CK876="","",IF('DATA ENTRY'!B876="","",IF(AND($DF$4='DATA ENTRY'!D876),'DATA ENTRY'!B876,"")))</f>
        <v/>
      </c>
      <c r="DF877" s="3" t="str">
        <f>IF('DATA ENTRY'!CK876="","",IF('DATA ENTRY'!C876="","",IF(AND($DF$4='DATA ENTRY'!D876),'DATA ENTRY'!C876,"")))</f>
        <v/>
      </c>
      <c r="DG877" s="4" t="str">
        <f>IF('DATA ENTRY'!CK876="","",IF('DATA ENTRY'!I876="","",IF(AND($DF$4='DATA ENTRY'!D876),'DATA ENTRY'!I876,"")))</f>
        <v/>
      </c>
      <c r="DH877" s="4" t="str">
        <f>IF('DATA ENTRY'!CK876="","",IF('DATA ENTRY'!CK876="","",IF(AND($DF$4='DATA ENTRY'!D876),'DATA ENTRY'!CK876,"")))</f>
        <v/>
      </c>
      <c r="DI877" s="3" t="str">
        <f>IF('DATA ENTRY'!CK876="","",IF('DATA ENTRY'!N876="","",IF(AND($DF$4='DATA ENTRY'!D876),'DATA ENTRY'!N876,"")))</f>
        <v/>
      </c>
      <c r="DJ877" s="107" t="str">
        <f>IF('DATA ENTRY'!CK876="","",IF('DATA ENTRY'!O876="","",IF(AND($DF$4='DATA ENTRY'!D876),'DATA ENTRY'!O876,"")))</f>
        <v/>
      </c>
      <c r="DK877" s="3" t="str">
        <f>IF('DATA ENTRY'!CK876="","",IF('DATA ENTRY'!P876="","",IF(AND($DF$4='DATA ENTRY'!D876),'DATA ENTRY'!P876,"")))</f>
        <v/>
      </c>
      <c r="DL877" s="107" t="str">
        <f>IF('DATA ENTRY'!CK876="","",IF('DATA ENTRY'!Q876="","",IF(AND($DF$4='DATA ENTRY'!D876),'DATA ENTRY'!Q876,"")))</f>
        <v/>
      </c>
      <c r="DM877" s="3" t="str">
        <f>IF('DATA ENTRY'!CK876="","",IF('DATA ENTRY'!R876="","",IF(AND($DF$4='DATA ENTRY'!D876),'DATA ENTRY'!R876,"")))</f>
        <v/>
      </c>
      <c r="DN877" s="107" t="str">
        <f>IF('DATA ENTRY'!CK876="","",IF('DATA ENTRY'!S876="","",IF(AND($DF$4='DATA ENTRY'!D876),'DATA ENTRY'!S876,"")))</f>
        <v/>
      </c>
      <c r="DO877" s="3" t="str">
        <f>IF('DATA ENTRY'!CK876="","",IF('DATA ENTRY'!E876="","",IF(AND($DF$4='DATA ENTRY'!D876),'DATA ENTRY'!E876,"")))</f>
        <v/>
      </c>
      <c r="DP877" s="3" t="str">
        <f>IF('DATA ENTRY'!CK876="","",IF('DATA ENTRY'!D876="","",IF(AND($DF$4='DATA ENTRY'!D876),'DATA ENTRY'!D876,"")))</f>
        <v/>
      </c>
      <c r="DQ877" s="3" t="str">
        <f>IF('DATA ENTRY'!CK876="","",IF('DATA ENTRY'!W876="","",IF(AND($DF$4='DATA ENTRY'!D876),'DATA ENTRY'!W876,"")))</f>
        <v/>
      </c>
      <c r="DR877" s="3" t="str">
        <f>IF('DATA ENTRY'!CK876="","",IF('DATA ENTRY'!X876="","",IF(AND($DF$4='DATA ENTRY'!D876),'DATA ENTRY'!X876,"")))</f>
        <v/>
      </c>
      <c r="DS877" s="108" t="str">
        <f t="shared" si="219"/>
        <v/>
      </c>
      <c r="DT877" s="108" t="str">
        <f>IF('DATA ENTRY'!CK876="","",IF('DATA ENTRY'!D876="","",IF(AND($DF$4='DATA ENTRY'!D876),'DATA ENTRY'!G876,"")))</f>
        <v/>
      </c>
      <c r="DY877">
        <f t="shared" si="220"/>
        <v>0</v>
      </c>
      <c r="EB877" t="str">
        <f t="shared" si="221"/>
        <v/>
      </c>
      <c r="EC877" t="str">
        <f t="shared" si="222"/>
        <v/>
      </c>
      <c r="ED877" s="224">
        <v>871</v>
      </c>
      <c r="EE877" s="3" t="str">
        <f>IF('DATA ENTRY'!CK876="","",IF('DATA ENTRY'!B876="","",IF(AND($EF$4='DATA ENTRY'!G876,$EH$4='DATA ENTRY'!F876),'DATA ENTRY'!B876,"")))</f>
        <v/>
      </c>
      <c r="EF877" s="3" t="str">
        <f>IF('DATA ENTRY'!CK876="","",IF('DATA ENTRY'!C876="","",IF(AND($EF$4='DATA ENTRY'!G876,$EH$4='DATA ENTRY'!F876),'DATA ENTRY'!C876,"")))</f>
        <v/>
      </c>
      <c r="EG877" s="4" t="str">
        <f>IF('DATA ENTRY'!CK876="","",IF('DATA ENTRY'!I876="","",IF(AND($EF$4='DATA ENTRY'!G876,$EH$4='DATA ENTRY'!F876),'DATA ENTRY'!I876,"")))</f>
        <v/>
      </c>
      <c r="EH877" s="4" t="str">
        <f>IF('DATA ENTRY'!CK876="","",IF('DATA ENTRY'!CK876="","",IF(AND($EF$4='DATA ENTRY'!G876,$EH$4='DATA ENTRY'!F876),'DATA ENTRY'!CK876,"")))</f>
        <v/>
      </c>
      <c r="EI877" s="3" t="str">
        <f>IF('DATA ENTRY'!CK876="","",IF('DATA ENTRY'!N876="","",IF(AND($EF$4='DATA ENTRY'!G876,$EH$4='DATA ENTRY'!F876),'DATA ENTRY'!N876,"")))</f>
        <v/>
      </c>
      <c r="EJ877" s="107" t="str">
        <f>IF('DATA ENTRY'!CK876="","",IF('DATA ENTRY'!O876="","",IF(AND($EF$4='DATA ENTRY'!G876,$EH$4='DATA ENTRY'!F876),'DATA ENTRY'!O876,"")))</f>
        <v/>
      </c>
      <c r="EK877" s="3" t="str">
        <f>IF('DATA ENTRY'!CK876="","",IF('DATA ENTRY'!P876="","",IF(AND($EF$4='DATA ENTRY'!G876,$EH$4='DATA ENTRY'!F876),'DATA ENTRY'!P876,"")))</f>
        <v/>
      </c>
      <c r="EL877" s="107" t="str">
        <f>IF('DATA ENTRY'!CK876="","",IF('DATA ENTRY'!Q876="","",IF(AND($EF$4='DATA ENTRY'!G876,$EH$4='DATA ENTRY'!F876),'DATA ENTRY'!Q876,"")))</f>
        <v/>
      </c>
      <c r="EM877" s="3" t="str">
        <f>IF('DATA ENTRY'!CK876="","",IF('DATA ENTRY'!R876="","",IF(AND($EF$4='DATA ENTRY'!G876,$EH$4='DATA ENTRY'!F876),'DATA ENTRY'!R876,"")))</f>
        <v/>
      </c>
      <c r="EN877" s="107" t="str">
        <f>IF('DATA ENTRY'!CK876="","",IF('DATA ENTRY'!S876="","",IF(AND($EF$4='DATA ENTRY'!G876,$EH$4='DATA ENTRY'!F876),'DATA ENTRY'!S876,"")))</f>
        <v/>
      </c>
      <c r="EO877" s="3" t="str">
        <f>IF('DATA ENTRY'!CK876="","",IF('DATA ENTRY'!E876="","",IF(AND($EF$4='DATA ENTRY'!G876,$EH$4='DATA ENTRY'!F876),'DATA ENTRY'!E876,"")))</f>
        <v/>
      </c>
      <c r="EP877" s="3" t="str">
        <f>IF('DATA ENTRY'!CK876="","",IF('DATA ENTRY'!D876="","",IF(AND($EF$4='DATA ENTRY'!G876,$EH$4='DATA ENTRY'!F876),'DATA ENTRY'!D876,"")))</f>
        <v/>
      </c>
      <c r="EQ877" s="3" t="str">
        <f>IF('DATA ENTRY'!CK876="","",IF('DATA ENTRY'!W876="","",IF(AND($EF$4='DATA ENTRY'!G876,$EH$4='DATA ENTRY'!F876),'DATA ENTRY'!W876,"")))</f>
        <v/>
      </c>
      <c r="ER877" s="3" t="str">
        <f>IF('DATA ENTRY'!CK876="","",IF('DATA ENTRY'!X876="","",IF(AND($EF$4='DATA ENTRY'!G876,$EH$4='DATA ENTRY'!F876),'DATA ENTRY'!X876,"")))</f>
        <v/>
      </c>
      <c r="ES877" s="108" t="str">
        <f t="shared" si="223"/>
        <v/>
      </c>
      <c r="ET877" s="108" t="str">
        <f>IF('DATA ENTRY'!CK876="","",IF('DATA ENTRY'!D876="","",IF(AND($EF$4='DATA ENTRY'!G876,$EH$4='DATA ENTRY'!F876),'DATA ENTRY'!G876,"")))</f>
        <v/>
      </c>
      <c r="EY877">
        <f t="shared" si="224"/>
        <v>0</v>
      </c>
    </row>
    <row r="878" spans="1:155">
      <c r="A878" t="str">
        <f>IF(S878=0,"",1+(MAX($A$7:A877)))</f>
        <v/>
      </c>
      <c r="B878" s="224">
        <v>872</v>
      </c>
      <c r="C878" s="3" t="str">
        <f>IF('DATA ENTRY'!CK877="","",IF('DATA ENTRY'!B877="","",IF($D$4="All Post",'DATA ENTRY'!B877,IF(AND($D$4='DATA ENTRY'!CK877),'DATA ENTRY'!B877,""))))</f>
        <v/>
      </c>
      <c r="D878" s="3" t="str">
        <f>IF('DATA ENTRY'!CK877="","",IF('DATA ENTRY'!C877="","",IF($D$4="All Post",'DATA ENTRY'!C877,IF(AND($D$4='DATA ENTRY'!CK877),'DATA ENTRY'!C877,""))))</f>
        <v/>
      </c>
      <c r="E878" s="4" t="str">
        <f>IF('DATA ENTRY'!CK877="","",IF('DATA ENTRY'!I877="","",IF($D$4="All Post",'DATA ENTRY'!I877,IF(AND($D$4='DATA ENTRY'!CK877),'DATA ENTRY'!I877,""))))</f>
        <v/>
      </c>
      <c r="F878" s="4" t="str">
        <f>IF('DATA ENTRY'!CK877="","",IF('DATA ENTRY'!CK877="","",IF($D$4="All Post",'DATA ENTRY'!CK877,IF(AND($D$4='DATA ENTRY'!CK877),'DATA ENTRY'!CK877,""))))</f>
        <v/>
      </c>
      <c r="G878" s="3" t="str">
        <f>IF('DATA ENTRY'!CK877="","",IF('DATA ENTRY'!N877="","",IF($D$4="All Post",'DATA ENTRY'!N877,IF(AND($D$4='DATA ENTRY'!CK877),'DATA ENTRY'!N877,""))))</f>
        <v/>
      </c>
      <c r="H878" s="107" t="str">
        <f>IF('DATA ENTRY'!CK877="","",IF('DATA ENTRY'!O877="","",IF($D$4="All Post",'DATA ENTRY'!O877,IF(AND($D$4='DATA ENTRY'!CK877),'DATA ENTRY'!O877,""))))</f>
        <v/>
      </c>
      <c r="I878" s="3" t="str">
        <f>IF('DATA ENTRY'!CK877="","",IF('DATA ENTRY'!P877="","",IF($D$4="All Post",'DATA ENTRY'!P877,IF(AND($D$4='DATA ENTRY'!CK877),'DATA ENTRY'!P877,""))))</f>
        <v/>
      </c>
      <c r="J878" s="107" t="str">
        <f>IF('DATA ENTRY'!CK877="","",IF('DATA ENTRY'!Q877="","",IF($D$4="All Post",'DATA ENTRY'!Q877,IF(AND($D$4='DATA ENTRY'!CK877),'DATA ENTRY'!Q877,""))))</f>
        <v/>
      </c>
      <c r="K878" s="3" t="str">
        <f>IF('DATA ENTRY'!CK877="","",IF('DATA ENTRY'!R877="","",IF($D$4="All Post",'DATA ENTRY'!R877,IF(AND($D$4='DATA ENTRY'!CK877),'DATA ENTRY'!R877,""))))</f>
        <v/>
      </c>
      <c r="L878" s="3" t="str">
        <f>IF('DATA ENTRY'!CK877="","",IF('DATA ENTRY'!S877="","",IF($D$4="All Post",'DATA ENTRY'!S877,IF(AND($D$4='DATA ENTRY'!CK877),'DATA ENTRY'!S877,""))))</f>
        <v/>
      </c>
      <c r="M878" s="3" t="str">
        <f>IF('DATA ENTRY'!CK877="","",IF('DATA ENTRY'!E877="","",IF($D$4="All Post",'DATA ENTRY'!E877,IF(AND($D$4='DATA ENTRY'!CK877),'DATA ENTRY'!E877,""))))</f>
        <v/>
      </c>
      <c r="N878" s="3" t="str">
        <f>IF('DATA ENTRY'!CK877="","",IF('DATA ENTRY'!W877="","",IF($D$4="All Post",'DATA ENTRY'!W877,IF(AND($D$4='DATA ENTRY'!CK877),'DATA ENTRY'!W877,""))))</f>
        <v/>
      </c>
      <c r="O878" s="3" t="str">
        <f>IF('DATA ENTRY'!CK877="","",IF('DATA ENTRY'!X877="","",IF($D$4="All Post",'DATA ENTRY'!X877,IF(AND($D$4='DATA ENTRY'!CK877),'DATA ENTRY'!X877,""))))</f>
        <v/>
      </c>
      <c r="P878" s="3" t="str">
        <f>IF('DATA ENTRY'!CK877="","",IF('DATA ENTRY'!G877="","",IF($D$4="All Post",'DATA ENTRY'!G877,IF(AND($D$4='DATA ENTRY'!CK877),'DATA ENTRY'!G877,""))))</f>
        <v/>
      </c>
      <c r="S878">
        <f t="shared" si="211"/>
        <v>0</v>
      </c>
      <c r="T878" t="str">
        <f t="shared" si="212"/>
        <v/>
      </c>
      <c r="BZ878" t="str">
        <f t="shared" si="213"/>
        <v/>
      </c>
      <c r="CA878" t="str">
        <f t="shared" si="214"/>
        <v/>
      </c>
      <c r="CB878" s="224">
        <v>872</v>
      </c>
      <c r="CC878" s="3" t="str">
        <f>IF('DATA ENTRY'!CK877="","",IF('DATA ENTRY'!B877="","",IF(AND($CD$4='DATA ENTRY'!CK877,$CG$4='DATA ENTRY'!D877),'DATA ENTRY'!B877,"")))</f>
        <v/>
      </c>
      <c r="CD878" s="3" t="str">
        <f>IF('DATA ENTRY'!CK877="","",IF('DATA ENTRY'!C877="","",IF(AND($CD$4='DATA ENTRY'!CK877,$CG$4='DATA ENTRY'!D877),'DATA ENTRY'!C877,"")))</f>
        <v/>
      </c>
      <c r="CE878" s="4" t="str">
        <f>IF('DATA ENTRY'!CK877="","",IF('DATA ENTRY'!I877="","",IF(AND($CD$4='DATA ENTRY'!CK877,$CG$4='DATA ENTRY'!D877),'DATA ENTRY'!I877,"")))</f>
        <v/>
      </c>
      <c r="CF878" s="4" t="str">
        <f>IF('DATA ENTRY'!CK877="","",IF('DATA ENTRY'!CK877="","",IF(AND($CD$4='DATA ENTRY'!CK877,$CG$4='DATA ENTRY'!D877),'DATA ENTRY'!CK877,"")))</f>
        <v/>
      </c>
      <c r="CG878" s="3" t="str">
        <f>IF('DATA ENTRY'!CK877="","",IF('DATA ENTRY'!N877="","",IF(AND($CD$4='DATA ENTRY'!CK877,$CG$4='DATA ENTRY'!D877),'DATA ENTRY'!N877,"")))</f>
        <v/>
      </c>
      <c r="CH878" s="107" t="str">
        <f>IF('DATA ENTRY'!CK877="","",IF('DATA ENTRY'!O877="","",IF(AND($CD$4='DATA ENTRY'!CK877,$CG$4='DATA ENTRY'!D877),'DATA ENTRY'!O877,"")))</f>
        <v/>
      </c>
      <c r="CI878" s="3" t="str">
        <f>IF('DATA ENTRY'!CK877="","",IF('DATA ENTRY'!P877="","",IF(AND($CD$4='DATA ENTRY'!CK877,$CG$4='DATA ENTRY'!D877),'DATA ENTRY'!P877,"")))</f>
        <v/>
      </c>
      <c r="CJ878" s="107" t="str">
        <f>IF('DATA ENTRY'!CK877="","",IF('DATA ENTRY'!Q877="","",IF(AND($CD$4='DATA ENTRY'!CK877,$CG$4='DATA ENTRY'!D877),'DATA ENTRY'!Q877,"")))</f>
        <v/>
      </c>
      <c r="CK878" s="3" t="str">
        <f>IF('DATA ENTRY'!CK877="","",IF('DATA ENTRY'!R877="","",IF(AND($CD$4='DATA ENTRY'!CK877,$CG$4='DATA ENTRY'!D877),'DATA ENTRY'!R877,"")))</f>
        <v/>
      </c>
      <c r="CL878" s="3" t="str">
        <f>IF('DATA ENTRY'!CK877="","",IF('DATA ENTRY'!S877="","",IF(AND($CD$4='DATA ENTRY'!CK877,$CG$4='DATA ENTRY'!D877),'DATA ENTRY'!S877,"")))</f>
        <v/>
      </c>
      <c r="CM878" s="3" t="str">
        <f>IF('DATA ENTRY'!CK877="","",IF('DATA ENTRY'!E877="","",IF(AND($CD$4='DATA ENTRY'!CK877,$CG$4='DATA ENTRY'!D877),'DATA ENTRY'!E877,"")))</f>
        <v/>
      </c>
      <c r="CN878" s="3" t="str">
        <f>IF('DATA ENTRY'!CK877="","",IF('DATA ENTRY'!W877="","",IF(AND($CD$4='DATA ENTRY'!CK877,$CG$4='DATA ENTRY'!D877),'DATA ENTRY'!W877,"")))</f>
        <v/>
      </c>
      <c r="CO878" s="3" t="str">
        <f>IF('DATA ENTRY'!CK877="","",IF('DATA ENTRY'!X877="","",IF(AND($CD$4='DATA ENTRY'!CK877,$CG$4='DATA ENTRY'!D877),'DATA ENTRY'!X877,"")))</f>
        <v/>
      </c>
      <c r="CP878" s="108" t="str">
        <f t="shared" si="215"/>
        <v/>
      </c>
      <c r="CQ878" s="108" t="str">
        <f>IF('DATA ENTRY'!CK877="","",IF('DATA ENTRY'!G877="","",IF(AND($CD$4='DATA ENTRY'!CK877,$CG$4='DATA ENTRY'!D877),'DATA ENTRY'!G877,"")))</f>
        <v/>
      </c>
      <c r="CR878" s="230" t="str">
        <f>IF('DATA ENTRY'!CK877="","",IF('DATA ENTRY'!D877="","",IF(AND($CD$4='DATA ENTRY'!CK877,$CG$4='DATA ENTRY'!D877),'DATA ENTRY'!D877,"")))</f>
        <v/>
      </c>
      <c r="CS878">
        <f t="shared" si="216"/>
        <v>0</v>
      </c>
      <c r="CT878">
        <f t="shared" si="217"/>
        <v>0</v>
      </c>
      <c r="CV878" s="139"/>
      <c r="CX878">
        <f t="shared" si="218"/>
        <v>0</v>
      </c>
      <c r="DB878" t="str">
        <f t="shared" si="225"/>
        <v/>
      </c>
      <c r="DC878" t="str">
        <f t="shared" si="226"/>
        <v/>
      </c>
      <c r="DD878" s="224">
        <v>872</v>
      </c>
      <c r="DE878" s="3" t="str">
        <f>IF('DATA ENTRY'!CK877="","",IF('DATA ENTRY'!B877="","",IF(AND($DF$4='DATA ENTRY'!D877),'DATA ENTRY'!B877,"")))</f>
        <v/>
      </c>
      <c r="DF878" s="3" t="str">
        <f>IF('DATA ENTRY'!CK877="","",IF('DATA ENTRY'!C877="","",IF(AND($DF$4='DATA ENTRY'!D877),'DATA ENTRY'!C877,"")))</f>
        <v/>
      </c>
      <c r="DG878" s="4" t="str">
        <f>IF('DATA ENTRY'!CK877="","",IF('DATA ENTRY'!I877="","",IF(AND($DF$4='DATA ENTRY'!D877),'DATA ENTRY'!I877,"")))</f>
        <v/>
      </c>
      <c r="DH878" s="4" t="str">
        <f>IF('DATA ENTRY'!CK877="","",IF('DATA ENTRY'!CK877="","",IF(AND($DF$4='DATA ENTRY'!D877),'DATA ENTRY'!CK877,"")))</f>
        <v/>
      </c>
      <c r="DI878" s="3" t="str">
        <f>IF('DATA ENTRY'!CK877="","",IF('DATA ENTRY'!N877="","",IF(AND($DF$4='DATA ENTRY'!D877),'DATA ENTRY'!N877,"")))</f>
        <v/>
      </c>
      <c r="DJ878" s="107" t="str">
        <f>IF('DATA ENTRY'!CK877="","",IF('DATA ENTRY'!O877="","",IF(AND($DF$4='DATA ENTRY'!D877),'DATA ENTRY'!O877,"")))</f>
        <v/>
      </c>
      <c r="DK878" s="3" t="str">
        <f>IF('DATA ENTRY'!CK877="","",IF('DATA ENTRY'!P877="","",IF(AND($DF$4='DATA ENTRY'!D877),'DATA ENTRY'!P877,"")))</f>
        <v/>
      </c>
      <c r="DL878" s="107" t="str">
        <f>IF('DATA ENTRY'!CK877="","",IF('DATA ENTRY'!Q877="","",IF(AND($DF$4='DATA ENTRY'!D877),'DATA ENTRY'!Q877,"")))</f>
        <v/>
      </c>
      <c r="DM878" s="3" t="str">
        <f>IF('DATA ENTRY'!CK877="","",IF('DATA ENTRY'!R877="","",IF(AND($DF$4='DATA ENTRY'!D877),'DATA ENTRY'!R877,"")))</f>
        <v/>
      </c>
      <c r="DN878" s="107" t="str">
        <f>IF('DATA ENTRY'!CK877="","",IF('DATA ENTRY'!S877="","",IF(AND($DF$4='DATA ENTRY'!D877),'DATA ENTRY'!S877,"")))</f>
        <v/>
      </c>
      <c r="DO878" s="3" t="str">
        <f>IF('DATA ENTRY'!CK877="","",IF('DATA ENTRY'!E877="","",IF(AND($DF$4='DATA ENTRY'!D877),'DATA ENTRY'!E877,"")))</f>
        <v/>
      </c>
      <c r="DP878" s="3" t="str">
        <f>IF('DATA ENTRY'!CK877="","",IF('DATA ENTRY'!D877="","",IF(AND($DF$4='DATA ENTRY'!D877),'DATA ENTRY'!D877,"")))</f>
        <v/>
      </c>
      <c r="DQ878" s="3" t="str">
        <f>IF('DATA ENTRY'!CK877="","",IF('DATA ENTRY'!W877="","",IF(AND($DF$4='DATA ENTRY'!D877),'DATA ENTRY'!W877,"")))</f>
        <v/>
      </c>
      <c r="DR878" s="3" t="str">
        <f>IF('DATA ENTRY'!CK877="","",IF('DATA ENTRY'!X877="","",IF(AND($DF$4='DATA ENTRY'!D877),'DATA ENTRY'!X877,"")))</f>
        <v/>
      </c>
      <c r="DS878" s="108" t="str">
        <f t="shared" si="219"/>
        <v/>
      </c>
      <c r="DT878" s="108" t="str">
        <f>IF('DATA ENTRY'!CK877="","",IF('DATA ENTRY'!D877="","",IF(AND($DF$4='DATA ENTRY'!D877),'DATA ENTRY'!G877,"")))</f>
        <v/>
      </c>
      <c r="DY878">
        <f t="shared" si="220"/>
        <v>0</v>
      </c>
      <c r="EB878" t="str">
        <f t="shared" si="221"/>
        <v/>
      </c>
      <c r="EC878" t="str">
        <f t="shared" si="222"/>
        <v/>
      </c>
      <c r="ED878" s="224">
        <v>872</v>
      </c>
      <c r="EE878" s="3" t="str">
        <f>IF('DATA ENTRY'!CK877="","",IF('DATA ENTRY'!B877="","",IF(AND($EF$4='DATA ENTRY'!G877,$EH$4='DATA ENTRY'!F877),'DATA ENTRY'!B877,"")))</f>
        <v/>
      </c>
      <c r="EF878" s="3" t="str">
        <f>IF('DATA ENTRY'!CK877="","",IF('DATA ENTRY'!C877="","",IF(AND($EF$4='DATA ENTRY'!G877,$EH$4='DATA ENTRY'!F877),'DATA ENTRY'!C877,"")))</f>
        <v/>
      </c>
      <c r="EG878" s="4" t="str">
        <f>IF('DATA ENTRY'!CK877="","",IF('DATA ENTRY'!I877="","",IF(AND($EF$4='DATA ENTRY'!G877,$EH$4='DATA ENTRY'!F877),'DATA ENTRY'!I877,"")))</f>
        <v/>
      </c>
      <c r="EH878" s="4" t="str">
        <f>IF('DATA ENTRY'!CK877="","",IF('DATA ENTRY'!CK877="","",IF(AND($EF$4='DATA ENTRY'!G877,$EH$4='DATA ENTRY'!F877),'DATA ENTRY'!CK877,"")))</f>
        <v/>
      </c>
      <c r="EI878" s="3" t="str">
        <f>IF('DATA ENTRY'!CK877="","",IF('DATA ENTRY'!N877="","",IF(AND($EF$4='DATA ENTRY'!G877,$EH$4='DATA ENTRY'!F877),'DATA ENTRY'!N877,"")))</f>
        <v/>
      </c>
      <c r="EJ878" s="107" t="str">
        <f>IF('DATA ENTRY'!CK877="","",IF('DATA ENTRY'!O877="","",IF(AND($EF$4='DATA ENTRY'!G877,$EH$4='DATA ENTRY'!F877),'DATA ENTRY'!O877,"")))</f>
        <v/>
      </c>
      <c r="EK878" s="3" t="str">
        <f>IF('DATA ENTRY'!CK877="","",IF('DATA ENTRY'!P877="","",IF(AND($EF$4='DATA ENTRY'!G877,$EH$4='DATA ENTRY'!F877),'DATA ENTRY'!P877,"")))</f>
        <v/>
      </c>
      <c r="EL878" s="107" t="str">
        <f>IF('DATA ENTRY'!CK877="","",IF('DATA ENTRY'!Q877="","",IF(AND($EF$4='DATA ENTRY'!G877,$EH$4='DATA ENTRY'!F877),'DATA ENTRY'!Q877,"")))</f>
        <v/>
      </c>
      <c r="EM878" s="3" t="str">
        <f>IF('DATA ENTRY'!CK877="","",IF('DATA ENTRY'!R877="","",IF(AND($EF$4='DATA ENTRY'!G877,$EH$4='DATA ENTRY'!F877),'DATA ENTRY'!R877,"")))</f>
        <v/>
      </c>
      <c r="EN878" s="107" t="str">
        <f>IF('DATA ENTRY'!CK877="","",IF('DATA ENTRY'!S877="","",IF(AND($EF$4='DATA ENTRY'!G877,$EH$4='DATA ENTRY'!F877),'DATA ENTRY'!S877,"")))</f>
        <v/>
      </c>
      <c r="EO878" s="3" t="str">
        <f>IF('DATA ENTRY'!CK877="","",IF('DATA ENTRY'!E877="","",IF(AND($EF$4='DATA ENTRY'!G877,$EH$4='DATA ENTRY'!F877),'DATA ENTRY'!E877,"")))</f>
        <v/>
      </c>
      <c r="EP878" s="3" t="str">
        <f>IF('DATA ENTRY'!CK877="","",IF('DATA ENTRY'!D877="","",IF(AND($EF$4='DATA ENTRY'!G877,$EH$4='DATA ENTRY'!F877),'DATA ENTRY'!D877,"")))</f>
        <v/>
      </c>
      <c r="EQ878" s="3" t="str">
        <f>IF('DATA ENTRY'!CK877="","",IF('DATA ENTRY'!W877="","",IF(AND($EF$4='DATA ENTRY'!G877,$EH$4='DATA ENTRY'!F877),'DATA ENTRY'!W877,"")))</f>
        <v/>
      </c>
      <c r="ER878" s="3" t="str">
        <f>IF('DATA ENTRY'!CK877="","",IF('DATA ENTRY'!X877="","",IF(AND($EF$4='DATA ENTRY'!G877,$EH$4='DATA ENTRY'!F877),'DATA ENTRY'!X877,"")))</f>
        <v/>
      </c>
      <c r="ES878" s="108" t="str">
        <f t="shared" si="223"/>
        <v/>
      </c>
      <c r="ET878" s="108" t="str">
        <f>IF('DATA ENTRY'!CK877="","",IF('DATA ENTRY'!D877="","",IF(AND($EF$4='DATA ENTRY'!G877,$EH$4='DATA ENTRY'!F877),'DATA ENTRY'!G877,"")))</f>
        <v/>
      </c>
      <c r="EY878">
        <f t="shared" si="224"/>
        <v>0</v>
      </c>
    </row>
    <row r="879" spans="1:155">
      <c r="A879" t="str">
        <f>IF(S879=0,"",1+(MAX($A$7:A878)))</f>
        <v/>
      </c>
      <c r="B879" s="224">
        <v>873</v>
      </c>
      <c r="C879" s="3" t="str">
        <f>IF('DATA ENTRY'!CK878="","",IF('DATA ENTRY'!B878="","",IF($D$4="All Post",'DATA ENTRY'!B878,IF(AND($D$4='DATA ENTRY'!CK878),'DATA ENTRY'!B878,""))))</f>
        <v/>
      </c>
      <c r="D879" s="3" t="str">
        <f>IF('DATA ENTRY'!CK878="","",IF('DATA ENTRY'!C878="","",IF($D$4="All Post",'DATA ENTRY'!C878,IF(AND($D$4='DATA ENTRY'!CK878),'DATA ENTRY'!C878,""))))</f>
        <v/>
      </c>
      <c r="E879" s="4" t="str">
        <f>IF('DATA ENTRY'!CK878="","",IF('DATA ENTRY'!I878="","",IF($D$4="All Post",'DATA ENTRY'!I878,IF(AND($D$4='DATA ENTRY'!CK878),'DATA ENTRY'!I878,""))))</f>
        <v/>
      </c>
      <c r="F879" s="4" t="str">
        <f>IF('DATA ENTRY'!CK878="","",IF('DATA ENTRY'!CK878="","",IF($D$4="All Post",'DATA ENTRY'!CK878,IF(AND($D$4='DATA ENTRY'!CK878),'DATA ENTRY'!CK878,""))))</f>
        <v/>
      </c>
      <c r="G879" s="3" t="str">
        <f>IF('DATA ENTRY'!CK878="","",IF('DATA ENTRY'!N878="","",IF($D$4="All Post",'DATA ENTRY'!N878,IF(AND($D$4='DATA ENTRY'!CK878),'DATA ENTRY'!N878,""))))</f>
        <v/>
      </c>
      <c r="H879" s="107" t="str">
        <f>IF('DATA ENTRY'!CK878="","",IF('DATA ENTRY'!O878="","",IF($D$4="All Post",'DATA ENTRY'!O878,IF(AND($D$4='DATA ENTRY'!CK878),'DATA ENTRY'!O878,""))))</f>
        <v/>
      </c>
      <c r="I879" s="3" t="str">
        <f>IF('DATA ENTRY'!CK878="","",IF('DATA ENTRY'!P878="","",IF($D$4="All Post",'DATA ENTRY'!P878,IF(AND($D$4='DATA ENTRY'!CK878),'DATA ENTRY'!P878,""))))</f>
        <v/>
      </c>
      <c r="J879" s="107" t="str">
        <f>IF('DATA ENTRY'!CK878="","",IF('DATA ENTRY'!Q878="","",IF($D$4="All Post",'DATA ENTRY'!Q878,IF(AND($D$4='DATA ENTRY'!CK878),'DATA ENTRY'!Q878,""))))</f>
        <v/>
      </c>
      <c r="K879" s="3" t="str">
        <f>IF('DATA ENTRY'!CK878="","",IF('DATA ENTRY'!R878="","",IF($D$4="All Post",'DATA ENTRY'!R878,IF(AND($D$4='DATA ENTRY'!CK878),'DATA ENTRY'!R878,""))))</f>
        <v/>
      </c>
      <c r="L879" s="3" t="str">
        <f>IF('DATA ENTRY'!CK878="","",IF('DATA ENTRY'!S878="","",IF($D$4="All Post",'DATA ENTRY'!S878,IF(AND($D$4='DATA ENTRY'!CK878),'DATA ENTRY'!S878,""))))</f>
        <v/>
      </c>
      <c r="M879" s="3" t="str">
        <f>IF('DATA ENTRY'!CK878="","",IF('DATA ENTRY'!E878="","",IF($D$4="All Post",'DATA ENTRY'!E878,IF(AND($D$4='DATA ENTRY'!CK878),'DATA ENTRY'!E878,""))))</f>
        <v/>
      </c>
      <c r="N879" s="3" t="str">
        <f>IF('DATA ENTRY'!CK878="","",IF('DATA ENTRY'!W878="","",IF($D$4="All Post",'DATA ENTRY'!W878,IF(AND($D$4='DATA ENTRY'!CK878),'DATA ENTRY'!W878,""))))</f>
        <v/>
      </c>
      <c r="O879" s="3" t="str">
        <f>IF('DATA ENTRY'!CK878="","",IF('DATA ENTRY'!X878="","",IF($D$4="All Post",'DATA ENTRY'!X878,IF(AND($D$4='DATA ENTRY'!CK878),'DATA ENTRY'!X878,""))))</f>
        <v/>
      </c>
      <c r="P879" s="3" t="str">
        <f>IF('DATA ENTRY'!CK878="","",IF('DATA ENTRY'!G878="","",IF($D$4="All Post",'DATA ENTRY'!G878,IF(AND($D$4='DATA ENTRY'!CK878),'DATA ENTRY'!G878,""))))</f>
        <v/>
      </c>
      <c r="S879">
        <f t="shared" si="211"/>
        <v>0</v>
      </c>
      <c r="T879" t="str">
        <f t="shared" si="212"/>
        <v/>
      </c>
      <c r="BZ879" t="str">
        <f t="shared" si="213"/>
        <v/>
      </c>
      <c r="CA879" t="str">
        <f t="shared" si="214"/>
        <v/>
      </c>
      <c r="CB879" s="224">
        <v>873</v>
      </c>
      <c r="CC879" s="3" t="str">
        <f>IF('DATA ENTRY'!CK878="","",IF('DATA ENTRY'!B878="","",IF(AND($CD$4='DATA ENTRY'!CK878,$CG$4='DATA ENTRY'!D878),'DATA ENTRY'!B878,"")))</f>
        <v/>
      </c>
      <c r="CD879" s="3" t="str">
        <f>IF('DATA ENTRY'!CK878="","",IF('DATA ENTRY'!C878="","",IF(AND($CD$4='DATA ENTRY'!CK878,$CG$4='DATA ENTRY'!D878),'DATA ENTRY'!C878,"")))</f>
        <v/>
      </c>
      <c r="CE879" s="4" t="str">
        <f>IF('DATA ENTRY'!CK878="","",IF('DATA ENTRY'!I878="","",IF(AND($CD$4='DATA ENTRY'!CK878,$CG$4='DATA ENTRY'!D878),'DATA ENTRY'!I878,"")))</f>
        <v/>
      </c>
      <c r="CF879" s="4" t="str">
        <f>IF('DATA ENTRY'!CK878="","",IF('DATA ENTRY'!CK878="","",IF(AND($CD$4='DATA ENTRY'!CK878,$CG$4='DATA ENTRY'!D878),'DATA ENTRY'!CK878,"")))</f>
        <v/>
      </c>
      <c r="CG879" s="3" t="str">
        <f>IF('DATA ENTRY'!CK878="","",IF('DATA ENTRY'!N878="","",IF(AND($CD$4='DATA ENTRY'!CK878,$CG$4='DATA ENTRY'!D878),'DATA ENTRY'!N878,"")))</f>
        <v/>
      </c>
      <c r="CH879" s="107" t="str">
        <f>IF('DATA ENTRY'!CK878="","",IF('DATA ENTRY'!O878="","",IF(AND($CD$4='DATA ENTRY'!CK878,$CG$4='DATA ENTRY'!D878),'DATA ENTRY'!O878,"")))</f>
        <v/>
      </c>
      <c r="CI879" s="3" t="str">
        <f>IF('DATA ENTRY'!CK878="","",IF('DATA ENTRY'!P878="","",IF(AND($CD$4='DATA ENTRY'!CK878,$CG$4='DATA ENTRY'!D878),'DATA ENTRY'!P878,"")))</f>
        <v/>
      </c>
      <c r="CJ879" s="107" t="str">
        <f>IF('DATA ENTRY'!CK878="","",IF('DATA ENTRY'!Q878="","",IF(AND($CD$4='DATA ENTRY'!CK878,$CG$4='DATA ENTRY'!D878),'DATA ENTRY'!Q878,"")))</f>
        <v/>
      </c>
      <c r="CK879" s="3" t="str">
        <f>IF('DATA ENTRY'!CK878="","",IF('DATA ENTRY'!R878="","",IF(AND($CD$4='DATA ENTRY'!CK878,$CG$4='DATA ENTRY'!D878),'DATA ENTRY'!R878,"")))</f>
        <v/>
      </c>
      <c r="CL879" s="3" t="str">
        <f>IF('DATA ENTRY'!CK878="","",IF('DATA ENTRY'!S878="","",IF(AND($CD$4='DATA ENTRY'!CK878,$CG$4='DATA ENTRY'!D878),'DATA ENTRY'!S878,"")))</f>
        <v/>
      </c>
      <c r="CM879" s="3" t="str">
        <f>IF('DATA ENTRY'!CK878="","",IF('DATA ENTRY'!E878="","",IF(AND($CD$4='DATA ENTRY'!CK878,$CG$4='DATA ENTRY'!D878),'DATA ENTRY'!E878,"")))</f>
        <v/>
      </c>
      <c r="CN879" s="3" t="str">
        <f>IF('DATA ENTRY'!CK878="","",IF('DATA ENTRY'!W878="","",IF(AND($CD$4='DATA ENTRY'!CK878,$CG$4='DATA ENTRY'!D878),'DATA ENTRY'!W878,"")))</f>
        <v/>
      </c>
      <c r="CO879" s="3" t="str">
        <f>IF('DATA ENTRY'!CK878="","",IF('DATA ENTRY'!X878="","",IF(AND($CD$4='DATA ENTRY'!CK878,$CG$4='DATA ENTRY'!D878),'DATA ENTRY'!X878,"")))</f>
        <v/>
      </c>
      <c r="CP879" s="108" t="str">
        <f t="shared" si="215"/>
        <v/>
      </c>
      <c r="CQ879" s="108" t="str">
        <f>IF('DATA ENTRY'!CK878="","",IF('DATA ENTRY'!G878="","",IF(AND($CD$4='DATA ENTRY'!CK878,$CG$4='DATA ENTRY'!D878),'DATA ENTRY'!G878,"")))</f>
        <v/>
      </c>
      <c r="CR879" s="230" t="str">
        <f>IF('DATA ENTRY'!CK878="","",IF('DATA ENTRY'!D878="","",IF(AND($CD$4='DATA ENTRY'!CK878,$CG$4='DATA ENTRY'!D878),'DATA ENTRY'!D878,"")))</f>
        <v/>
      </c>
      <c r="CS879">
        <f t="shared" si="216"/>
        <v>0</v>
      </c>
      <c r="CT879">
        <f t="shared" si="217"/>
        <v>0</v>
      </c>
      <c r="CV879" s="139"/>
      <c r="CX879">
        <f t="shared" si="218"/>
        <v>0</v>
      </c>
      <c r="DB879" t="str">
        <f t="shared" si="225"/>
        <v/>
      </c>
      <c r="DC879" t="str">
        <f t="shared" si="226"/>
        <v/>
      </c>
      <c r="DD879" s="224">
        <v>873</v>
      </c>
      <c r="DE879" s="3" t="str">
        <f>IF('DATA ENTRY'!CK878="","",IF('DATA ENTRY'!B878="","",IF(AND($DF$4='DATA ENTRY'!D878),'DATA ENTRY'!B878,"")))</f>
        <v/>
      </c>
      <c r="DF879" s="3" t="str">
        <f>IF('DATA ENTRY'!CK878="","",IF('DATA ENTRY'!C878="","",IF(AND($DF$4='DATA ENTRY'!D878),'DATA ENTRY'!C878,"")))</f>
        <v/>
      </c>
      <c r="DG879" s="4" t="str">
        <f>IF('DATA ENTRY'!CK878="","",IF('DATA ENTRY'!I878="","",IF(AND($DF$4='DATA ENTRY'!D878),'DATA ENTRY'!I878,"")))</f>
        <v/>
      </c>
      <c r="DH879" s="4" t="str">
        <f>IF('DATA ENTRY'!CK878="","",IF('DATA ENTRY'!CK878="","",IF(AND($DF$4='DATA ENTRY'!D878),'DATA ENTRY'!CK878,"")))</f>
        <v/>
      </c>
      <c r="DI879" s="3" t="str">
        <f>IF('DATA ENTRY'!CK878="","",IF('DATA ENTRY'!N878="","",IF(AND($DF$4='DATA ENTRY'!D878),'DATA ENTRY'!N878,"")))</f>
        <v/>
      </c>
      <c r="DJ879" s="107" t="str">
        <f>IF('DATA ENTRY'!CK878="","",IF('DATA ENTRY'!O878="","",IF(AND($DF$4='DATA ENTRY'!D878),'DATA ENTRY'!O878,"")))</f>
        <v/>
      </c>
      <c r="DK879" s="3" t="str">
        <f>IF('DATA ENTRY'!CK878="","",IF('DATA ENTRY'!P878="","",IF(AND($DF$4='DATA ENTRY'!D878),'DATA ENTRY'!P878,"")))</f>
        <v/>
      </c>
      <c r="DL879" s="107" t="str">
        <f>IF('DATA ENTRY'!CK878="","",IF('DATA ENTRY'!Q878="","",IF(AND($DF$4='DATA ENTRY'!D878),'DATA ENTRY'!Q878,"")))</f>
        <v/>
      </c>
      <c r="DM879" s="3" t="str">
        <f>IF('DATA ENTRY'!CK878="","",IF('DATA ENTRY'!R878="","",IF(AND($DF$4='DATA ENTRY'!D878),'DATA ENTRY'!R878,"")))</f>
        <v/>
      </c>
      <c r="DN879" s="107" t="str">
        <f>IF('DATA ENTRY'!CK878="","",IF('DATA ENTRY'!S878="","",IF(AND($DF$4='DATA ENTRY'!D878),'DATA ENTRY'!S878,"")))</f>
        <v/>
      </c>
      <c r="DO879" s="3" t="str">
        <f>IF('DATA ENTRY'!CK878="","",IF('DATA ENTRY'!E878="","",IF(AND($DF$4='DATA ENTRY'!D878),'DATA ENTRY'!E878,"")))</f>
        <v/>
      </c>
      <c r="DP879" s="3" t="str">
        <f>IF('DATA ENTRY'!CK878="","",IF('DATA ENTRY'!D878="","",IF(AND($DF$4='DATA ENTRY'!D878),'DATA ENTRY'!D878,"")))</f>
        <v/>
      </c>
      <c r="DQ879" s="3" t="str">
        <f>IF('DATA ENTRY'!CK878="","",IF('DATA ENTRY'!W878="","",IF(AND($DF$4='DATA ENTRY'!D878),'DATA ENTRY'!W878,"")))</f>
        <v/>
      </c>
      <c r="DR879" s="3" t="str">
        <f>IF('DATA ENTRY'!CK878="","",IF('DATA ENTRY'!X878="","",IF(AND($DF$4='DATA ENTRY'!D878),'DATA ENTRY'!X878,"")))</f>
        <v/>
      </c>
      <c r="DS879" s="108" t="str">
        <f t="shared" si="219"/>
        <v/>
      </c>
      <c r="DT879" s="108" t="str">
        <f>IF('DATA ENTRY'!CK878="","",IF('DATA ENTRY'!D878="","",IF(AND($DF$4='DATA ENTRY'!D878),'DATA ENTRY'!G878,"")))</f>
        <v/>
      </c>
      <c r="DY879">
        <f t="shared" si="220"/>
        <v>0</v>
      </c>
      <c r="EB879" t="str">
        <f t="shared" si="221"/>
        <v/>
      </c>
      <c r="EC879" t="str">
        <f t="shared" si="222"/>
        <v/>
      </c>
      <c r="ED879" s="224">
        <v>873</v>
      </c>
      <c r="EE879" s="3" t="str">
        <f>IF('DATA ENTRY'!CK878="","",IF('DATA ENTRY'!B878="","",IF(AND($EF$4='DATA ENTRY'!G878,$EH$4='DATA ENTRY'!F878),'DATA ENTRY'!B878,"")))</f>
        <v/>
      </c>
      <c r="EF879" s="3" t="str">
        <f>IF('DATA ENTRY'!CK878="","",IF('DATA ENTRY'!C878="","",IF(AND($EF$4='DATA ENTRY'!G878,$EH$4='DATA ENTRY'!F878),'DATA ENTRY'!C878,"")))</f>
        <v/>
      </c>
      <c r="EG879" s="4" t="str">
        <f>IF('DATA ENTRY'!CK878="","",IF('DATA ENTRY'!I878="","",IF(AND($EF$4='DATA ENTRY'!G878,$EH$4='DATA ENTRY'!F878),'DATA ENTRY'!I878,"")))</f>
        <v/>
      </c>
      <c r="EH879" s="4" t="str">
        <f>IF('DATA ENTRY'!CK878="","",IF('DATA ENTRY'!CK878="","",IF(AND($EF$4='DATA ENTRY'!G878,$EH$4='DATA ENTRY'!F878),'DATA ENTRY'!CK878,"")))</f>
        <v/>
      </c>
      <c r="EI879" s="3" t="str">
        <f>IF('DATA ENTRY'!CK878="","",IF('DATA ENTRY'!N878="","",IF(AND($EF$4='DATA ENTRY'!G878,$EH$4='DATA ENTRY'!F878),'DATA ENTRY'!N878,"")))</f>
        <v/>
      </c>
      <c r="EJ879" s="107" t="str">
        <f>IF('DATA ENTRY'!CK878="","",IF('DATA ENTRY'!O878="","",IF(AND($EF$4='DATA ENTRY'!G878,$EH$4='DATA ENTRY'!F878),'DATA ENTRY'!O878,"")))</f>
        <v/>
      </c>
      <c r="EK879" s="3" t="str">
        <f>IF('DATA ENTRY'!CK878="","",IF('DATA ENTRY'!P878="","",IF(AND($EF$4='DATA ENTRY'!G878,$EH$4='DATA ENTRY'!F878),'DATA ENTRY'!P878,"")))</f>
        <v/>
      </c>
      <c r="EL879" s="107" t="str">
        <f>IF('DATA ENTRY'!CK878="","",IF('DATA ENTRY'!Q878="","",IF(AND($EF$4='DATA ENTRY'!G878,$EH$4='DATA ENTRY'!F878),'DATA ENTRY'!Q878,"")))</f>
        <v/>
      </c>
      <c r="EM879" s="3" t="str">
        <f>IF('DATA ENTRY'!CK878="","",IF('DATA ENTRY'!R878="","",IF(AND($EF$4='DATA ENTRY'!G878,$EH$4='DATA ENTRY'!F878),'DATA ENTRY'!R878,"")))</f>
        <v/>
      </c>
      <c r="EN879" s="107" t="str">
        <f>IF('DATA ENTRY'!CK878="","",IF('DATA ENTRY'!S878="","",IF(AND($EF$4='DATA ENTRY'!G878,$EH$4='DATA ENTRY'!F878),'DATA ENTRY'!S878,"")))</f>
        <v/>
      </c>
      <c r="EO879" s="3" t="str">
        <f>IF('DATA ENTRY'!CK878="","",IF('DATA ENTRY'!E878="","",IF(AND($EF$4='DATA ENTRY'!G878,$EH$4='DATA ENTRY'!F878),'DATA ENTRY'!E878,"")))</f>
        <v/>
      </c>
      <c r="EP879" s="3" t="str">
        <f>IF('DATA ENTRY'!CK878="","",IF('DATA ENTRY'!D878="","",IF(AND($EF$4='DATA ENTRY'!G878,$EH$4='DATA ENTRY'!F878),'DATA ENTRY'!D878,"")))</f>
        <v/>
      </c>
      <c r="EQ879" s="3" t="str">
        <f>IF('DATA ENTRY'!CK878="","",IF('DATA ENTRY'!W878="","",IF(AND($EF$4='DATA ENTRY'!G878,$EH$4='DATA ENTRY'!F878),'DATA ENTRY'!W878,"")))</f>
        <v/>
      </c>
      <c r="ER879" s="3" t="str">
        <f>IF('DATA ENTRY'!CK878="","",IF('DATA ENTRY'!X878="","",IF(AND($EF$4='DATA ENTRY'!G878,$EH$4='DATA ENTRY'!F878),'DATA ENTRY'!X878,"")))</f>
        <v/>
      </c>
      <c r="ES879" s="108" t="str">
        <f t="shared" si="223"/>
        <v/>
      </c>
      <c r="ET879" s="108" t="str">
        <f>IF('DATA ENTRY'!CK878="","",IF('DATA ENTRY'!D878="","",IF(AND($EF$4='DATA ENTRY'!G878,$EH$4='DATA ENTRY'!F878),'DATA ENTRY'!G878,"")))</f>
        <v/>
      </c>
      <c r="EY879">
        <f t="shared" si="224"/>
        <v>0</v>
      </c>
    </row>
    <row r="880" spans="1:155">
      <c r="A880" t="str">
        <f>IF(S880=0,"",1+(MAX($A$7:A879)))</f>
        <v/>
      </c>
      <c r="B880" s="224">
        <v>874</v>
      </c>
      <c r="C880" s="3" t="str">
        <f>IF('DATA ENTRY'!CK879="","",IF('DATA ENTRY'!B879="","",IF($D$4="All Post",'DATA ENTRY'!B879,IF(AND($D$4='DATA ENTRY'!CK879),'DATA ENTRY'!B879,""))))</f>
        <v/>
      </c>
      <c r="D880" s="3" t="str">
        <f>IF('DATA ENTRY'!CK879="","",IF('DATA ENTRY'!C879="","",IF($D$4="All Post",'DATA ENTRY'!C879,IF(AND($D$4='DATA ENTRY'!CK879),'DATA ENTRY'!C879,""))))</f>
        <v/>
      </c>
      <c r="E880" s="4" t="str">
        <f>IF('DATA ENTRY'!CK879="","",IF('DATA ENTRY'!I879="","",IF($D$4="All Post",'DATA ENTRY'!I879,IF(AND($D$4='DATA ENTRY'!CK879),'DATA ENTRY'!I879,""))))</f>
        <v/>
      </c>
      <c r="F880" s="4" t="str">
        <f>IF('DATA ENTRY'!CK879="","",IF('DATA ENTRY'!CK879="","",IF($D$4="All Post",'DATA ENTRY'!CK879,IF(AND($D$4='DATA ENTRY'!CK879),'DATA ENTRY'!CK879,""))))</f>
        <v/>
      </c>
      <c r="G880" s="3" t="str">
        <f>IF('DATA ENTRY'!CK879="","",IF('DATA ENTRY'!N879="","",IF($D$4="All Post",'DATA ENTRY'!N879,IF(AND($D$4='DATA ENTRY'!CK879),'DATA ENTRY'!N879,""))))</f>
        <v/>
      </c>
      <c r="H880" s="107" t="str">
        <f>IF('DATA ENTRY'!CK879="","",IF('DATA ENTRY'!O879="","",IF($D$4="All Post",'DATA ENTRY'!O879,IF(AND($D$4='DATA ENTRY'!CK879),'DATA ENTRY'!O879,""))))</f>
        <v/>
      </c>
      <c r="I880" s="3" t="str">
        <f>IF('DATA ENTRY'!CK879="","",IF('DATA ENTRY'!P879="","",IF($D$4="All Post",'DATA ENTRY'!P879,IF(AND($D$4='DATA ENTRY'!CK879),'DATA ENTRY'!P879,""))))</f>
        <v/>
      </c>
      <c r="J880" s="107" t="str">
        <f>IF('DATA ENTRY'!CK879="","",IF('DATA ENTRY'!Q879="","",IF($D$4="All Post",'DATA ENTRY'!Q879,IF(AND($D$4='DATA ENTRY'!CK879),'DATA ENTRY'!Q879,""))))</f>
        <v/>
      </c>
      <c r="K880" s="3" t="str">
        <f>IF('DATA ENTRY'!CK879="","",IF('DATA ENTRY'!R879="","",IF($D$4="All Post",'DATA ENTRY'!R879,IF(AND($D$4='DATA ENTRY'!CK879),'DATA ENTRY'!R879,""))))</f>
        <v/>
      </c>
      <c r="L880" s="3" t="str">
        <f>IF('DATA ENTRY'!CK879="","",IF('DATA ENTRY'!S879="","",IF($D$4="All Post",'DATA ENTRY'!S879,IF(AND($D$4='DATA ENTRY'!CK879),'DATA ENTRY'!S879,""))))</f>
        <v/>
      </c>
      <c r="M880" s="3" t="str">
        <f>IF('DATA ENTRY'!CK879="","",IF('DATA ENTRY'!E879="","",IF($D$4="All Post",'DATA ENTRY'!E879,IF(AND($D$4='DATA ENTRY'!CK879),'DATA ENTRY'!E879,""))))</f>
        <v/>
      </c>
      <c r="N880" s="3" t="str">
        <f>IF('DATA ENTRY'!CK879="","",IF('DATA ENTRY'!W879="","",IF($D$4="All Post",'DATA ENTRY'!W879,IF(AND($D$4='DATA ENTRY'!CK879),'DATA ENTRY'!W879,""))))</f>
        <v/>
      </c>
      <c r="O880" s="3" t="str">
        <f>IF('DATA ENTRY'!CK879="","",IF('DATA ENTRY'!X879="","",IF($D$4="All Post",'DATA ENTRY'!X879,IF(AND($D$4='DATA ENTRY'!CK879),'DATA ENTRY'!X879,""))))</f>
        <v/>
      </c>
      <c r="P880" s="3" t="str">
        <f>IF('DATA ENTRY'!CK879="","",IF('DATA ENTRY'!G879="","",IF($D$4="All Post",'DATA ENTRY'!G879,IF(AND($D$4='DATA ENTRY'!CK879),'DATA ENTRY'!G879,""))))</f>
        <v/>
      </c>
      <c r="S880">
        <f t="shared" si="211"/>
        <v>0</v>
      </c>
      <c r="T880" t="str">
        <f t="shared" si="212"/>
        <v/>
      </c>
      <c r="BZ880" t="str">
        <f t="shared" si="213"/>
        <v/>
      </c>
      <c r="CA880" t="str">
        <f t="shared" si="214"/>
        <v/>
      </c>
      <c r="CB880" s="224">
        <v>874</v>
      </c>
      <c r="CC880" s="3" t="str">
        <f>IF('DATA ENTRY'!CK879="","",IF('DATA ENTRY'!B879="","",IF(AND($CD$4='DATA ENTRY'!CK879,$CG$4='DATA ENTRY'!D879),'DATA ENTRY'!B879,"")))</f>
        <v/>
      </c>
      <c r="CD880" s="3" t="str">
        <f>IF('DATA ENTRY'!CK879="","",IF('DATA ENTRY'!C879="","",IF(AND($CD$4='DATA ENTRY'!CK879,$CG$4='DATA ENTRY'!D879),'DATA ENTRY'!C879,"")))</f>
        <v/>
      </c>
      <c r="CE880" s="4" t="str">
        <f>IF('DATA ENTRY'!CK879="","",IF('DATA ENTRY'!I879="","",IF(AND($CD$4='DATA ENTRY'!CK879,$CG$4='DATA ENTRY'!D879),'DATA ENTRY'!I879,"")))</f>
        <v/>
      </c>
      <c r="CF880" s="4" t="str">
        <f>IF('DATA ENTRY'!CK879="","",IF('DATA ENTRY'!CK879="","",IF(AND($CD$4='DATA ENTRY'!CK879,$CG$4='DATA ENTRY'!D879),'DATA ENTRY'!CK879,"")))</f>
        <v/>
      </c>
      <c r="CG880" s="3" t="str">
        <f>IF('DATA ENTRY'!CK879="","",IF('DATA ENTRY'!N879="","",IF(AND($CD$4='DATA ENTRY'!CK879,$CG$4='DATA ENTRY'!D879),'DATA ENTRY'!N879,"")))</f>
        <v/>
      </c>
      <c r="CH880" s="107" t="str">
        <f>IF('DATA ENTRY'!CK879="","",IF('DATA ENTRY'!O879="","",IF(AND($CD$4='DATA ENTRY'!CK879,$CG$4='DATA ENTRY'!D879),'DATA ENTRY'!O879,"")))</f>
        <v/>
      </c>
      <c r="CI880" s="3" t="str">
        <f>IF('DATA ENTRY'!CK879="","",IF('DATA ENTRY'!P879="","",IF(AND($CD$4='DATA ENTRY'!CK879,$CG$4='DATA ENTRY'!D879),'DATA ENTRY'!P879,"")))</f>
        <v/>
      </c>
      <c r="CJ880" s="107" t="str">
        <f>IF('DATA ENTRY'!CK879="","",IF('DATA ENTRY'!Q879="","",IF(AND($CD$4='DATA ENTRY'!CK879,$CG$4='DATA ENTRY'!D879),'DATA ENTRY'!Q879,"")))</f>
        <v/>
      </c>
      <c r="CK880" s="3" t="str">
        <f>IF('DATA ENTRY'!CK879="","",IF('DATA ENTRY'!R879="","",IF(AND($CD$4='DATA ENTRY'!CK879,$CG$4='DATA ENTRY'!D879),'DATA ENTRY'!R879,"")))</f>
        <v/>
      </c>
      <c r="CL880" s="3" t="str">
        <f>IF('DATA ENTRY'!CK879="","",IF('DATA ENTRY'!S879="","",IF(AND($CD$4='DATA ENTRY'!CK879,$CG$4='DATA ENTRY'!D879),'DATA ENTRY'!S879,"")))</f>
        <v/>
      </c>
      <c r="CM880" s="3" t="str">
        <f>IF('DATA ENTRY'!CK879="","",IF('DATA ENTRY'!E879="","",IF(AND($CD$4='DATA ENTRY'!CK879,$CG$4='DATA ENTRY'!D879),'DATA ENTRY'!E879,"")))</f>
        <v/>
      </c>
      <c r="CN880" s="3" t="str">
        <f>IF('DATA ENTRY'!CK879="","",IF('DATA ENTRY'!W879="","",IF(AND($CD$4='DATA ENTRY'!CK879,$CG$4='DATA ENTRY'!D879),'DATA ENTRY'!W879,"")))</f>
        <v/>
      </c>
      <c r="CO880" s="3" t="str">
        <f>IF('DATA ENTRY'!CK879="","",IF('DATA ENTRY'!X879="","",IF(AND($CD$4='DATA ENTRY'!CK879,$CG$4='DATA ENTRY'!D879),'DATA ENTRY'!X879,"")))</f>
        <v/>
      </c>
      <c r="CP880" s="108" t="str">
        <f t="shared" si="215"/>
        <v/>
      </c>
      <c r="CQ880" s="108" t="str">
        <f>IF('DATA ENTRY'!CK879="","",IF('DATA ENTRY'!G879="","",IF(AND($CD$4='DATA ENTRY'!CK879,$CG$4='DATA ENTRY'!D879),'DATA ENTRY'!G879,"")))</f>
        <v/>
      </c>
      <c r="CR880" s="230" t="str">
        <f>IF('DATA ENTRY'!CK879="","",IF('DATA ENTRY'!D879="","",IF(AND($CD$4='DATA ENTRY'!CK879,$CG$4='DATA ENTRY'!D879),'DATA ENTRY'!D879,"")))</f>
        <v/>
      </c>
      <c r="CS880">
        <f t="shared" si="216"/>
        <v>0</v>
      </c>
      <c r="CT880">
        <f t="shared" si="217"/>
        <v>0</v>
      </c>
      <c r="CV880" s="139"/>
      <c r="CX880">
        <f t="shared" si="218"/>
        <v>0</v>
      </c>
      <c r="DB880" t="str">
        <f t="shared" si="225"/>
        <v/>
      </c>
      <c r="DC880" t="str">
        <f t="shared" si="226"/>
        <v/>
      </c>
      <c r="DD880" s="224">
        <v>874</v>
      </c>
      <c r="DE880" s="3" t="str">
        <f>IF('DATA ENTRY'!CK879="","",IF('DATA ENTRY'!B879="","",IF(AND($DF$4='DATA ENTRY'!D879),'DATA ENTRY'!B879,"")))</f>
        <v/>
      </c>
      <c r="DF880" s="3" t="str">
        <f>IF('DATA ENTRY'!CK879="","",IF('DATA ENTRY'!C879="","",IF(AND($DF$4='DATA ENTRY'!D879),'DATA ENTRY'!C879,"")))</f>
        <v/>
      </c>
      <c r="DG880" s="4" t="str">
        <f>IF('DATA ENTRY'!CK879="","",IF('DATA ENTRY'!I879="","",IF(AND($DF$4='DATA ENTRY'!D879),'DATA ENTRY'!I879,"")))</f>
        <v/>
      </c>
      <c r="DH880" s="4" t="str">
        <f>IF('DATA ENTRY'!CK879="","",IF('DATA ENTRY'!CK879="","",IF(AND($DF$4='DATA ENTRY'!D879),'DATA ENTRY'!CK879,"")))</f>
        <v/>
      </c>
      <c r="DI880" s="3" t="str">
        <f>IF('DATA ENTRY'!CK879="","",IF('DATA ENTRY'!N879="","",IF(AND($DF$4='DATA ENTRY'!D879),'DATA ENTRY'!N879,"")))</f>
        <v/>
      </c>
      <c r="DJ880" s="107" t="str">
        <f>IF('DATA ENTRY'!CK879="","",IF('DATA ENTRY'!O879="","",IF(AND($DF$4='DATA ENTRY'!D879),'DATA ENTRY'!O879,"")))</f>
        <v/>
      </c>
      <c r="DK880" s="3" t="str">
        <f>IF('DATA ENTRY'!CK879="","",IF('DATA ENTRY'!P879="","",IF(AND($DF$4='DATA ENTRY'!D879),'DATA ENTRY'!P879,"")))</f>
        <v/>
      </c>
      <c r="DL880" s="107" t="str">
        <f>IF('DATA ENTRY'!CK879="","",IF('DATA ENTRY'!Q879="","",IF(AND($DF$4='DATA ENTRY'!D879),'DATA ENTRY'!Q879,"")))</f>
        <v/>
      </c>
      <c r="DM880" s="3" t="str">
        <f>IF('DATA ENTRY'!CK879="","",IF('DATA ENTRY'!R879="","",IF(AND($DF$4='DATA ENTRY'!D879),'DATA ENTRY'!R879,"")))</f>
        <v/>
      </c>
      <c r="DN880" s="107" t="str">
        <f>IF('DATA ENTRY'!CK879="","",IF('DATA ENTRY'!S879="","",IF(AND($DF$4='DATA ENTRY'!D879),'DATA ENTRY'!S879,"")))</f>
        <v/>
      </c>
      <c r="DO880" s="3" t="str">
        <f>IF('DATA ENTRY'!CK879="","",IF('DATA ENTRY'!E879="","",IF(AND($DF$4='DATA ENTRY'!D879),'DATA ENTRY'!E879,"")))</f>
        <v/>
      </c>
      <c r="DP880" s="3" t="str">
        <f>IF('DATA ENTRY'!CK879="","",IF('DATA ENTRY'!D879="","",IF(AND($DF$4='DATA ENTRY'!D879),'DATA ENTRY'!D879,"")))</f>
        <v/>
      </c>
      <c r="DQ880" s="3" t="str">
        <f>IF('DATA ENTRY'!CK879="","",IF('DATA ENTRY'!W879="","",IF(AND($DF$4='DATA ENTRY'!D879),'DATA ENTRY'!W879,"")))</f>
        <v/>
      </c>
      <c r="DR880" s="3" t="str">
        <f>IF('DATA ENTRY'!CK879="","",IF('DATA ENTRY'!X879="","",IF(AND($DF$4='DATA ENTRY'!D879),'DATA ENTRY'!X879,"")))</f>
        <v/>
      </c>
      <c r="DS880" s="108" t="str">
        <f t="shared" si="219"/>
        <v/>
      </c>
      <c r="DT880" s="108" t="str">
        <f>IF('DATA ENTRY'!CK879="","",IF('DATA ENTRY'!D879="","",IF(AND($DF$4='DATA ENTRY'!D879),'DATA ENTRY'!G879,"")))</f>
        <v/>
      </c>
      <c r="DY880">
        <f t="shared" si="220"/>
        <v>0</v>
      </c>
      <c r="EB880" t="str">
        <f t="shared" si="221"/>
        <v/>
      </c>
      <c r="EC880" t="str">
        <f t="shared" si="222"/>
        <v/>
      </c>
      <c r="ED880" s="224">
        <v>874</v>
      </c>
      <c r="EE880" s="3" t="str">
        <f>IF('DATA ENTRY'!CK879="","",IF('DATA ENTRY'!B879="","",IF(AND($EF$4='DATA ENTRY'!G879,$EH$4='DATA ENTRY'!F879),'DATA ENTRY'!B879,"")))</f>
        <v/>
      </c>
      <c r="EF880" s="3" t="str">
        <f>IF('DATA ENTRY'!CK879="","",IF('DATA ENTRY'!C879="","",IF(AND($EF$4='DATA ENTRY'!G879,$EH$4='DATA ENTRY'!F879),'DATA ENTRY'!C879,"")))</f>
        <v/>
      </c>
      <c r="EG880" s="4" t="str">
        <f>IF('DATA ENTRY'!CK879="","",IF('DATA ENTRY'!I879="","",IF(AND($EF$4='DATA ENTRY'!G879,$EH$4='DATA ENTRY'!F879),'DATA ENTRY'!I879,"")))</f>
        <v/>
      </c>
      <c r="EH880" s="4" t="str">
        <f>IF('DATA ENTRY'!CK879="","",IF('DATA ENTRY'!CK879="","",IF(AND($EF$4='DATA ENTRY'!G879,$EH$4='DATA ENTRY'!F879),'DATA ENTRY'!CK879,"")))</f>
        <v/>
      </c>
      <c r="EI880" s="3" t="str">
        <f>IF('DATA ENTRY'!CK879="","",IF('DATA ENTRY'!N879="","",IF(AND($EF$4='DATA ENTRY'!G879,$EH$4='DATA ENTRY'!F879),'DATA ENTRY'!N879,"")))</f>
        <v/>
      </c>
      <c r="EJ880" s="107" t="str">
        <f>IF('DATA ENTRY'!CK879="","",IF('DATA ENTRY'!O879="","",IF(AND($EF$4='DATA ENTRY'!G879,$EH$4='DATA ENTRY'!F879),'DATA ENTRY'!O879,"")))</f>
        <v/>
      </c>
      <c r="EK880" s="3" t="str">
        <f>IF('DATA ENTRY'!CK879="","",IF('DATA ENTRY'!P879="","",IF(AND($EF$4='DATA ENTRY'!G879,$EH$4='DATA ENTRY'!F879),'DATA ENTRY'!P879,"")))</f>
        <v/>
      </c>
      <c r="EL880" s="107" t="str">
        <f>IF('DATA ENTRY'!CK879="","",IF('DATA ENTRY'!Q879="","",IF(AND($EF$4='DATA ENTRY'!G879,$EH$4='DATA ENTRY'!F879),'DATA ENTRY'!Q879,"")))</f>
        <v/>
      </c>
      <c r="EM880" s="3" t="str">
        <f>IF('DATA ENTRY'!CK879="","",IF('DATA ENTRY'!R879="","",IF(AND($EF$4='DATA ENTRY'!G879,$EH$4='DATA ENTRY'!F879),'DATA ENTRY'!R879,"")))</f>
        <v/>
      </c>
      <c r="EN880" s="107" t="str">
        <f>IF('DATA ENTRY'!CK879="","",IF('DATA ENTRY'!S879="","",IF(AND($EF$4='DATA ENTRY'!G879,$EH$4='DATA ENTRY'!F879),'DATA ENTRY'!S879,"")))</f>
        <v/>
      </c>
      <c r="EO880" s="3" t="str">
        <f>IF('DATA ENTRY'!CK879="","",IF('DATA ENTRY'!E879="","",IF(AND($EF$4='DATA ENTRY'!G879,$EH$4='DATA ENTRY'!F879),'DATA ENTRY'!E879,"")))</f>
        <v/>
      </c>
      <c r="EP880" s="3" t="str">
        <f>IF('DATA ENTRY'!CK879="","",IF('DATA ENTRY'!D879="","",IF(AND($EF$4='DATA ENTRY'!G879,$EH$4='DATA ENTRY'!F879),'DATA ENTRY'!D879,"")))</f>
        <v/>
      </c>
      <c r="EQ880" s="3" t="str">
        <f>IF('DATA ENTRY'!CK879="","",IF('DATA ENTRY'!W879="","",IF(AND($EF$4='DATA ENTRY'!G879,$EH$4='DATA ENTRY'!F879),'DATA ENTRY'!W879,"")))</f>
        <v/>
      </c>
      <c r="ER880" s="3" t="str">
        <f>IF('DATA ENTRY'!CK879="","",IF('DATA ENTRY'!X879="","",IF(AND($EF$4='DATA ENTRY'!G879,$EH$4='DATA ENTRY'!F879),'DATA ENTRY'!X879,"")))</f>
        <v/>
      </c>
      <c r="ES880" s="108" t="str">
        <f t="shared" si="223"/>
        <v/>
      </c>
      <c r="ET880" s="108" t="str">
        <f>IF('DATA ENTRY'!CK879="","",IF('DATA ENTRY'!D879="","",IF(AND($EF$4='DATA ENTRY'!G879,$EH$4='DATA ENTRY'!F879),'DATA ENTRY'!G879,"")))</f>
        <v/>
      </c>
      <c r="EY880">
        <f t="shared" si="224"/>
        <v>0</v>
      </c>
    </row>
    <row r="881" spans="1:155">
      <c r="A881" t="str">
        <f>IF(S881=0,"",1+(MAX($A$7:A880)))</f>
        <v/>
      </c>
      <c r="B881" s="224">
        <v>875</v>
      </c>
      <c r="C881" s="3" t="str">
        <f>IF('DATA ENTRY'!CK880="","",IF('DATA ENTRY'!B880="","",IF($D$4="All Post",'DATA ENTRY'!B880,IF(AND($D$4='DATA ENTRY'!CK880),'DATA ENTRY'!B880,""))))</f>
        <v/>
      </c>
      <c r="D881" s="3" t="str">
        <f>IF('DATA ENTRY'!CK880="","",IF('DATA ENTRY'!C880="","",IF($D$4="All Post",'DATA ENTRY'!C880,IF(AND($D$4='DATA ENTRY'!CK880),'DATA ENTRY'!C880,""))))</f>
        <v/>
      </c>
      <c r="E881" s="4" t="str">
        <f>IF('DATA ENTRY'!CK880="","",IF('DATA ENTRY'!I880="","",IF($D$4="All Post",'DATA ENTRY'!I880,IF(AND($D$4='DATA ENTRY'!CK880),'DATA ENTRY'!I880,""))))</f>
        <v/>
      </c>
      <c r="F881" s="4" t="str">
        <f>IF('DATA ENTRY'!CK880="","",IF('DATA ENTRY'!CK880="","",IF($D$4="All Post",'DATA ENTRY'!CK880,IF(AND($D$4='DATA ENTRY'!CK880),'DATA ENTRY'!CK880,""))))</f>
        <v/>
      </c>
      <c r="G881" s="3" t="str">
        <f>IF('DATA ENTRY'!CK880="","",IF('DATA ENTRY'!N880="","",IF($D$4="All Post",'DATA ENTRY'!N880,IF(AND($D$4='DATA ENTRY'!CK880),'DATA ENTRY'!N880,""))))</f>
        <v/>
      </c>
      <c r="H881" s="107" t="str">
        <f>IF('DATA ENTRY'!CK880="","",IF('DATA ENTRY'!O880="","",IF($D$4="All Post",'DATA ENTRY'!O880,IF(AND($D$4='DATA ENTRY'!CK880),'DATA ENTRY'!O880,""))))</f>
        <v/>
      </c>
      <c r="I881" s="3" t="str">
        <f>IF('DATA ENTRY'!CK880="","",IF('DATA ENTRY'!P880="","",IF($D$4="All Post",'DATA ENTRY'!P880,IF(AND($D$4='DATA ENTRY'!CK880),'DATA ENTRY'!P880,""))))</f>
        <v/>
      </c>
      <c r="J881" s="107" t="str">
        <f>IF('DATA ENTRY'!CK880="","",IF('DATA ENTRY'!Q880="","",IF($D$4="All Post",'DATA ENTRY'!Q880,IF(AND($D$4='DATA ENTRY'!CK880),'DATA ENTRY'!Q880,""))))</f>
        <v/>
      </c>
      <c r="K881" s="3" t="str">
        <f>IF('DATA ENTRY'!CK880="","",IF('DATA ENTRY'!R880="","",IF($D$4="All Post",'DATA ENTRY'!R880,IF(AND($D$4='DATA ENTRY'!CK880),'DATA ENTRY'!R880,""))))</f>
        <v/>
      </c>
      <c r="L881" s="3" t="str">
        <f>IF('DATA ENTRY'!CK880="","",IF('DATA ENTRY'!S880="","",IF($D$4="All Post",'DATA ENTRY'!S880,IF(AND($D$4='DATA ENTRY'!CK880),'DATA ENTRY'!S880,""))))</f>
        <v/>
      </c>
      <c r="M881" s="3" t="str">
        <f>IF('DATA ENTRY'!CK880="","",IF('DATA ENTRY'!E880="","",IF($D$4="All Post",'DATA ENTRY'!E880,IF(AND($D$4='DATA ENTRY'!CK880),'DATA ENTRY'!E880,""))))</f>
        <v/>
      </c>
      <c r="N881" s="3" t="str">
        <f>IF('DATA ENTRY'!CK880="","",IF('DATA ENTRY'!W880="","",IF($D$4="All Post",'DATA ENTRY'!W880,IF(AND($D$4='DATA ENTRY'!CK880),'DATA ENTRY'!W880,""))))</f>
        <v/>
      </c>
      <c r="O881" s="3" t="str">
        <f>IF('DATA ENTRY'!CK880="","",IF('DATA ENTRY'!X880="","",IF($D$4="All Post",'DATA ENTRY'!X880,IF(AND($D$4='DATA ENTRY'!CK880),'DATA ENTRY'!X880,""))))</f>
        <v/>
      </c>
      <c r="P881" s="3" t="str">
        <f>IF('DATA ENTRY'!CK880="","",IF('DATA ENTRY'!G880="","",IF($D$4="All Post",'DATA ENTRY'!G880,IF(AND($D$4='DATA ENTRY'!CK880),'DATA ENTRY'!G880,""))))</f>
        <v/>
      </c>
      <c r="S881">
        <f t="shared" si="211"/>
        <v>0</v>
      </c>
      <c r="T881" t="str">
        <f t="shared" si="212"/>
        <v/>
      </c>
      <c r="BZ881" t="str">
        <f t="shared" si="213"/>
        <v/>
      </c>
      <c r="CA881" t="str">
        <f t="shared" si="214"/>
        <v/>
      </c>
      <c r="CB881" s="224">
        <v>875</v>
      </c>
      <c r="CC881" s="3" t="str">
        <f>IF('DATA ENTRY'!CK880="","",IF('DATA ENTRY'!B880="","",IF(AND($CD$4='DATA ENTRY'!CK880,$CG$4='DATA ENTRY'!D880),'DATA ENTRY'!B880,"")))</f>
        <v/>
      </c>
      <c r="CD881" s="3" t="str">
        <f>IF('DATA ENTRY'!CK880="","",IF('DATA ENTRY'!C880="","",IF(AND($CD$4='DATA ENTRY'!CK880,$CG$4='DATA ENTRY'!D880),'DATA ENTRY'!C880,"")))</f>
        <v/>
      </c>
      <c r="CE881" s="4" t="str">
        <f>IF('DATA ENTRY'!CK880="","",IF('DATA ENTRY'!I880="","",IF(AND($CD$4='DATA ENTRY'!CK880,$CG$4='DATA ENTRY'!D880),'DATA ENTRY'!I880,"")))</f>
        <v/>
      </c>
      <c r="CF881" s="4" t="str">
        <f>IF('DATA ENTRY'!CK880="","",IF('DATA ENTRY'!CK880="","",IF(AND($CD$4='DATA ENTRY'!CK880,$CG$4='DATA ENTRY'!D880),'DATA ENTRY'!CK880,"")))</f>
        <v/>
      </c>
      <c r="CG881" s="3" t="str">
        <f>IF('DATA ENTRY'!CK880="","",IF('DATA ENTRY'!N880="","",IF(AND($CD$4='DATA ENTRY'!CK880,$CG$4='DATA ENTRY'!D880),'DATA ENTRY'!N880,"")))</f>
        <v/>
      </c>
      <c r="CH881" s="107" t="str">
        <f>IF('DATA ENTRY'!CK880="","",IF('DATA ENTRY'!O880="","",IF(AND($CD$4='DATA ENTRY'!CK880,$CG$4='DATA ENTRY'!D880),'DATA ENTRY'!O880,"")))</f>
        <v/>
      </c>
      <c r="CI881" s="3" t="str">
        <f>IF('DATA ENTRY'!CK880="","",IF('DATA ENTRY'!P880="","",IF(AND($CD$4='DATA ENTRY'!CK880,$CG$4='DATA ENTRY'!D880),'DATA ENTRY'!P880,"")))</f>
        <v/>
      </c>
      <c r="CJ881" s="107" t="str">
        <f>IF('DATA ENTRY'!CK880="","",IF('DATA ENTRY'!Q880="","",IF(AND($CD$4='DATA ENTRY'!CK880,$CG$4='DATA ENTRY'!D880),'DATA ENTRY'!Q880,"")))</f>
        <v/>
      </c>
      <c r="CK881" s="3" t="str">
        <f>IF('DATA ENTRY'!CK880="","",IF('DATA ENTRY'!R880="","",IF(AND($CD$4='DATA ENTRY'!CK880,$CG$4='DATA ENTRY'!D880),'DATA ENTRY'!R880,"")))</f>
        <v/>
      </c>
      <c r="CL881" s="3" t="str">
        <f>IF('DATA ENTRY'!CK880="","",IF('DATA ENTRY'!S880="","",IF(AND($CD$4='DATA ENTRY'!CK880,$CG$4='DATA ENTRY'!D880),'DATA ENTRY'!S880,"")))</f>
        <v/>
      </c>
      <c r="CM881" s="3" t="str">
        <f>IF('DATA ENTRY'!CK880="","",IF('DATA ENTRY'!E880="","",IF(AND($CD$4='DATA ENTRY'!CK880,$CG$4='DATA ENTRY'!D880),'DATA ENTRY'!E880,"")))</f>
        <v/>
      </c>
      <c r="CN881" s="3" t="str">
        <f>IF('DATA ENTRY'!CK880="","",IF('DATA ENTRY'!W880="","",IF(AND($CD$4='DATA ENTRY'!CK880,$CG$4='DATA ENTRY'!D880),'DATA ENTRY'!W880,"")))</f>
        <v/>
      </c>
      <c r="CO881" s="3" t="str">
        <f>IF('DATA ENTRY'!CK880="","",IF('DATA ENTRY'!X880="","",IF(AND($CD$4='DATA ENTRY'!CK880,$CG$4='DATA ENTRY'!D880),'DATA ENTRY'!X880,"")))</f>
        <v/>
      </c>
      <c r="CP881" s="108" t="str">
        <f t="shared" si="215"/>
        <v/>
      </c>
      <c r="CQ881" s="108" t="str">
        <f>IF('DATA ENTRY'!CK880="","",IF('DATA ENTRY'!G880="","",IF(AND($CD$4='DATA ENTRY'!CK880,$CG$4='DATA ENTRY'!D880),'DATA ENTRY'!G880,"")))</f>
        <v/>
      </c>
      <c r="CR881" s="230" t="str">
        <f>IF('DATA ENTRY'!CK880="","",IF('DATA ENTRY'!D880="","",IF(AND($CD$4='DATA ENTRY'!CK880,$CG$4='DATA ENTRY'!D880),'DATA ENTRY'!D880,"")))</f>
        <v/>
      </c>
      <c r="CS881">
        <f t="shared" si="216"/>
        <v>0</v>
      </c>
      <c r="CT881">
        <f t="shared" si="217"/>
        <v>0</v>
      </c>
      <c r="CV881" s="139"/>
      <c r="CX881">
        <f t="shared" si="218"/>
        <v>0</v>
      </c>
      <c r="DB881" t="str">
        <f t="shared" si="225"/>
        <v/>
      </c>
      <c r="DC881" t="str">
        <f t="shared" si="226"/>
        <v/>
      </c>
      <c r="DD881" s="224">
        <v>875</v>
      </c>
      <c r="DE881" s="3" t="str">
        <f>IF('DATA ENTRY'!CK880="","",IF('DATA ENTRY'!B880="","",IF(AND($DF$4='DATA ENTRY'!D880),'DATA ENTRY'!B880,"")))</f>
        <v/>
      </c>
      <c r="DF881" s="3" t="str">
        <f>IF('DATA ENTRY'!CK880="","",IF('DATA ENTRY'!C880="","",IF(AND($DF$4='DATA ENTRY'!D880),'DATA ENTRY'!C880,"")))</f>
        <v/>
      </c>
      <c r="DG881" s="4" t="str">
        <f>IF('DATA ENTRY'!CK880="","",IF('DATA ENTRY'!I880="","",IF(AND($DF$4='DATA ENTRY'!D880),'DATA ENTRY'!I880,"")))</f>
        <v/>
      </c>
      <c r="DH881" s="4" t="str">
        <f>IF('DATA ENTRY'!CK880="","",IF('DATA ENTRY'!CK880="","",IF(AND($DF$4='DATA ENTRY'!D880),'DATA ENTRY'!CK880,"")))</f>
        <v/>
      </c>
      <c r="DI881" s="3" t="str">
        <f>IF('DATA ENTRY'!CK880="","",IF('DATA ENTRY'!N880="","",IF(AND($DF$4='DATA ENTRY'!D880),'DATA ENTRY'!N880,"")))</f>
        <v/>
      </c>
      <c r="DJ881" s="107" t="str">
        <f>IF('DATA ENTRY'!CK880="","",IF('DATA ENTRY'!O880="","",IF(AND($DF$4='DATA ENTRY'!D880),'DATA ENTRY'!O880,"")))</f>
        <v/>
      </c>
      <c r="DK881" s="3" t="str">
        <f>IF('DATA ENTRY'!CK880="","",IF('DATA ENTRY'!P880="","",IF(AND($DF$4='DATA ENTRY'!D880),'DATA ENTRY'!P880,"")))</f>
        <v/>
      </c>
      <c r="DL881" s="107" t="str">
        <f>IF('DATA ENTRY'!CK880="","",IF('DATA ENTRY'!Q880="","",IF(AND($DF$4='DATA ENTRY'!D880),'DATA ENTRY'!Q880,"")))</f>
        <v/>
      </c>
      <c r="DM881" s="3" t="str">
        <f>IF('DATA ENTRY'!CK880="","",IF('DATA ENTRY'!R880="","",IF(AND($DF$4='DATA ENTRY'!D880),'DATA ENTRY'!R880,"")))</f>
        <v/>
      </c>
      <c r="DN881" s="107" t="str">
        <f>IF('DATA ENTRY'!CK880="","",IF('DATA ENTRY'!S880="","",IF(AND($DF$4='DATA ENTRY'!D880),'DATA ENTRY'!S880,"")))</f>
        <v/>
      </c>
      <c r="DO881" s="3" t="str">
        <f>IF('DATA ENTRY'!CK880="","",IF('DATA ENTRY'!E880="","",IF(AND($DF$4='DATA ENTRY'!D880),'DATA ENTRY'!E880,"")))</f>
        <v/>
      </c>
      <c r="DP881" s="3" t="str">
        <f>IF('DATA ENTRY'!CK880="","",IF('DATA ENTRY'!D880="","",IF(AND($DF$4='DATA ENTRY'!D880),'DATA ENTRY'!D880,"")))</f>
        <v/>
      </c>
      <c r="DQ881" s="3" t="str">
        <f>IF('DATA ENTRY'!CK880="","",IF('DATA ENTRY'!W880="","",IF(AND($DF$4='DATA ENTRY'!D880),'DATA ENTRY'!W880,"")))</f>
        <v/>
      </c>
      <c r="DR881" s="3" t="str">
        <f>IF('DATA ENTRY'!CK880="","",IF('DATA ENTRY'!X880="","",IF(AND($DF$4='DATA ENTRY'!D880),'DATA ENTRY'!X880,"")))</f>
        <v/>
      </c>
      <c r="DS881" s="108" t="str">
        <f t="shared" si="219"/>
        <v/>
      </c>
      <c r="DT881" s="108" t="str">
        <f>IF('DATA ENTRY'!CK880="","",IF('DATA ENTRY'!D880="","",IF(AND($DF$4='DATA ENTRY'!D880),'DATA ENTRY'!G880,"")))</f>
        <v/>
      </c>
      <c r="DY881">
        <f t="shared" si="220"/>
        <v>0</v>
      </c>
      <c r="EB881" t="str">
        <f t="shared" si="221"/>
        <v/>
      </c>
      <c r="EC881" t="str">
        <f t="shared" si="222"/>
        <v/>
      </c>
      <c r="ED881" s="224">
        <v>875</v>
      </c>
      <c r="EE881" s="3" t="str">
        <f>IF('DATA ENTRY'!CK880="","",IF('DATA ENTRY'!B880="","",IF(AND($EF$4='DATA ENTRY'!G880,$EH$4='DATA ENTRY'!F880),'DATA ENTRY'!B880,"")))</f>
        <v/>
      </c>
      <c r="EF881" s="3" t="str">
        <f>IF('DATA ENTRY'!CK880="","",IF('DATA ENTRY'!C880="","",IF(AND($EF$4='DATA ENTRY'!G880,$EH$4='DATA ENTRY'!F880),'DATA ENTRY'!C880,"")))</f>
        <v/>
      </c>
      <c r="EG881" s="4" t="str">
        <f>IF('DATA ENTRY'!CK880="","",IF('DATA ENTRY'!I880="","",IF(AND($EF$4='DATA ENTRY'!G880,$EH$4='DATA ENTRY'!F880),'DATA ENTRY'!I880,"")))</f>
        <v/>
      </c>
      <c r="EH881" s="4" t="str">
        <f>IF('DATA ENTRY'!CK880="","",IF('DATA ENTRY'!CK880="","",IF(AND($EF$4='DATA ENTRY'!G880,$EH$4='DATA ENTRY'!F880),'DATA ENTRY'!CK880,"")))</f>
        <v/>
      </c>
      <c r="EI881" s="3" t="str">
        <f>IF('DATA ENTRY'!CK880="","",IF('DATA ENTRY'!N880="","",IF(AND($EF$4='DATA ENTRY'!G880,$EH$4='DATA ENTRY'!F880),'DATA ENTRY'!N880,"")))</f>
        <v/>
      </c>
      <c r="EJ881" s="107" t="str">
        <f>IF('DATA ENTRY'!CK880="","",IF('DATA ENTRY'!O880="","",IF(AND($EF$4='DATA ENTRY'!G880,$EH$4='DATA ENTRY'!F880),'DATA ENTRY'!O880,"")))</f>
        <v/>
      </c>
      <c r="EK881" s="3" t="str">
        <f>IF('DATA ENTRY'!CK880="","",IF('DATA ENTRY'!P880="","",IF(AND($EF$4='DATA ENTRY'!G880,$EH$4='DATA ENTRY'!F880),'DATA ENTRY'!P880,"")))</f>
        <v/>
      </c>
      <c r="EL881" s="107" t="str">
        <f>IF('DATA ENTRY'!CK880="","",IF('DATA ENTRY'!Q880="","",IF(AND($EF$4='DATA ENTRY'!G880,$EH$4='DATA ENTRY'!F880),'DATA ENTRY'!Q880,"")))</f>
        <v/>
      </c>
      <c r="EM881" s="3" t="str">
        <f>IF('DATA ENTRY'!CK880="","",IF('DATA ENTRY'!R880="","",IF(AND($EF$4='DATA ENTRY'!G880,$EH$4='DATA ENTRY'!F880),'DATA ENTRY'!R880,"")))</f>
        <v/>
      </c>
      <c r="EN881" s="107" t="str">
        <f>IF('DATA ENTRY'!CK880="","",IF('DATA ENTRY'!S880="","",IF(AND($EF$4='DATA ENTRY'!G880,$EH$4='DATA ENTRY'!F880),'DATA ENTRY'!S880,"")))</f>
        <v/>
      </c>
      <c r="EO881" s="3" t="str">
        <f>IF('DATA ENTRY'!CK880="","",IF('DATA ENTRY'!E880="","",IF(AND($EF$4='DATA ENTRY'!G880,$EH$4='DATA ENTRY'!F880),'DATA ENTRY'!E880,"")))</f>
        <v/>
      </c>
      <c r="EP881" s="3" t="str">
        <f>IF('DATA ENTRY'!CK880="","",IF('DATA ENTRY'!D880="","",IF(AND($EF$4='DATA ENTRY'!G880,$EH$4='DATA ENTRY'!F880),'DATA ENTRY'!D880,"")))</f>
        <v/>
      </c>
      <c r="EQ881" s="3" t="str">
        <f>IF('DATA ENTRY'!CK880="","",IF('DATA ENTRY'!W880="","",IF(AND($EF$4='DATA ENTRY'!G880,$EH$4='DATA ENTRY'!F880),'DATA ENTRY'!W880,"")))</f>
        <v/>
      </c>
      <c r="ER881" s="3" t="str">
        <f>IF('DATA ENTRY'!CK880="","",IF('DATA ENTRY'!X880="","",IF(AND($EF$4='DATA ENTRY'!G880,$EH$4='DATA ENTRY'!F880),'DATA ENTRY'!X880,"")))</f>
        <v/>
      </c>
      <c r="ES881" s="108" t="str">
        <f t="shared" si="223"/>
        <v/>
      </c>
      <c r="ET881" s="108" t="str">
        <f>IF('DATA ENTRY'!CK880="","",IF('DATA ENTRY'!D880="","",IF(AND($EF$4='DATA ENTRY'!G880,$EH$4='DATA ENTRY'!F880),'DATA ENTRY'!G880,"")))</f>
        <v/>
      </c>
      <c r="EY881">
        <f t="shared" si="224"/>
        <v>0</v>
      </c>
    </row>
    <row r="882" spans="1:155">
      <c r="A882" t="str">
        <f>IF(S882=0,"",1+(MAX($A$7:A881)))</f>
        <v/>
      </c>
      <c r="B882" s="224">
        <v>876</v>
      </c>
      <c r="C882" s="3" t="str">
        <f>IF('DATA ENTRY'!CK881="","",IF('DATA ENTRY'!B881="","",IF($D$4="All Post",'DATA ENTRY'!B881,IF(AND($D$4='DATA ENTRY'!CK881),'DATA ENTRY'!B881,""))))</f>
        <v/>
      </c>
      <c r="D882" s="3" t="str">
        <f>IF('DATA ENTRY'!CK881="","",IF('DATA ENTRY'!C881="","",IF($D$4="All Post",'DATA ENTRY'!C881,IF(AND($D$4='DATA ENTRY'!CK881),'DATA ENTRY'!C881,""))))</f>
        <v/>
      </c>
      <c r="E882" s="4" t="str">
        <f>IF('DATA ENTRY'!CK881="","",IF('DATA ENTRY'!I881="","",IF($D$4="All Post",'DATA ENTRY'!I881,IF(AND($D$4='DATA ENTRY'!CK881),'DATA ENTRY'!I881,""))))</f>
        <v/>
      </c>
      <c r="F882" s="4" t="str">
        <f>IF('DATA ENTRY'!CK881="","",IF('DATA ENTRY'!CK881="","",IF($D$4="All Post",'DATA ENTRY'!CK881,IF(AND($D$4='DATA ENTRY'!CK881),'DATA ENTRY'!CK881,""))))</f>
        <v/>
      </c>
      <c r="G882" s="3" t="str">
        <f>IF('DATA ENTRY'!CK881="","",IF('DATA ENTRY'!N881="","",IF($D$4="All Post",'DATA ENTRY'!N881,IF(AND($D$4='DATA ENTRY'!CK881),'DATA ENTRY'!N881,""))))</f>
        <v/>
      </c>
      <c r="H882" s="107" t="str">
        <f>IF('DATA ENTRY'!CK881="","",IF('DATA ENTRY'!O881="","",IF($D$4="All Post",'DATA ENTRY'!O881,IF(AND($D$4='DATA ENTRY'!CK881),'DATA ENTRY'!O881,""))))</f>
        <v/>
      </c>
      <c r="I882" s="3" t="str">
        <f>IF('DATA ENTRY'!CK881="","",IF('DATA ENTRY'!P881="","",IF($D$4="All Post",'DATA ENTRY'!P881,IF(AND($D$4='DATA ENTRY'!CK881),'DATA ENTRY'!P881,""))))</f>
        <v/>
      </c>
      <c r="J882" s="107" t="str">
        <f>IF('DATA ENTRY'!CK881="","",IF('DATA ENTRY'!Q881="","",IF($D$4="All Post",'DATA ENTRY'!Q881,IF(AND($D$4='DATA ENTRY'!CK881),'DATA ENTRY'!Q881,""))))</f>
        <v/>
      </c>
      <c r="K882" s="3" t="str">
        <f>IF('DATA ENTRY'!CK881="","",IF('DATA ENTRY'!R881="","",IF($D$4="All Post",'DATA ENTRY'!R881,IF(AND($D$4='DATA ENTRY'!CK881),'DATA ENTRY'!R881,""))))</f>
        <v/>
      </c>
      <c r="L882" s="3" t="str">
        <f>IF('DATA ENTRY'!CK881="","",IF('DATA ENTRY'!S881="","",IF($D$4="All Post",'DATA ENTRY'!S881,IF(AND($D$4='DATA ENTRY'!CK881),'DATA ENTRY'!S881,""))))</f>
        <v/>
      </c>
      <c r="M882" s="3" t="str">
        <f>IF('DATA ENTRY'!CK881="","",IF('DATA ENTRY'!E881="","",IF($D$4="All Post",'DATA ENTRY'!E881,IF(AND($D$4='DATA ENTRY'!CK881),'DATA ENTRY'!E881,""))))</f>
        <v/>
      </c>
      <c r="N882" s="3" t="str">
        <f>IF('DATA ENTRY'!CK881="","",IF('DATA ENTRY'!W881="","",IF($D$4="All Post",'DATA ENTRY'!W881,IF(AND($D$4='DATA ENTRY'!CK881),'DATA ENTRY'!W881,""))))</f>
        <v/>
      </c>
      <c r="O882" s="3" t="str">
        <f>IF('DATA ENTRY'!CK881="","",IF('DATA ENTRY'!X881="","",IF($D$4="All Post",'DATA ENTRY'!X881,IF(AND($D$4='DATA ENTRY'!CK881),'DATA ENTRY'!X881,""))))</f>
        <v/>
      </c>
      <c r="P882" s="3" t="str">
        <f>IF('DATA ENTRY'!CK881="","",IF('DATA ENTRY'!G881="","",IF($D$4="All Post",'DATA ENTRY'!G881,IF(AND($D$4='DATA ENTRY'!CK881),'DATA ENTRY'!G881,""))))</f>
        <v/>
      </c>
      <c r="S882">
        <f t="shared" si="211"/>
        <v>0</v>
      </c>
      <c r="T882" t="str">
        <f t="shared" si="212"/>
        <v/>
      </c>
      <c r="BZ882" t="str">
        <f t="shared" si="213"/>
        <v/>
      </c>
      <c r="CA882" t="str">
        <f t="shared" si="214"/>
        <v/>
      </c>
      <c r="CB882" s="224">
        <v>876</v>
      </c>
      <c r="CC882" s="3" t="str">
        <f>IF('DATA ENTRY'!CK881="","",IF('DATA ENTRY'!B881="","",IF(AND($CD$4='DATA ENTRY'!CK881,$CG$4='DATA ENTRY'!D881),'DATA ENTRY'!B881,"")))</f>
        <v/>
      </c>
      <c r="CD882" s="3" t="str">
        <f>IF('DATA ENTRY'!CK881="","",IF('DATA ENTRY'!C881="","",IF(AND($CD$4='DATA ENTRY'!CK881,$CG$4='DATA ENTRY'!D881),'DATA ENTRY'!C881,"")))</f>
        <v/>
      </c>
      <c r="CE882" s="4" t="str">
        <f>IF('DATA ENTRY'!CK881="","",IF('DATA ENTRY'!I881="","",IF(AND($CD$4='DATA ENTRY'!CK881,$CG$4='DATA ENTRY'!D881),'DATA ENTRY'!I881,"")))</f>
        <v/>
      </c>
      <c r="CF882" s="4" t="str">
        <f>IF('DATA ENTRY'!CK881="","",IF('DATA ENTRY'!CK881="","",IF(AND($CD$4='DATA ENTRY'!CK881,$CG$4='DATA ENTRY'!D881),'DATA ENTRY'!CK881,"")))</f>
        <v/>
      </c>
      <c r="CG882" s="3" t="str">
        <f>IF('DATA ENTRY'!CK881="","",IF('DATA ENTRY'!N881="","",IF(AND($CD$4='DATA ENTRY'!CK881,$CG$4='DATA ENTRY'!D881),'DATA ENTRY'!N881,"")))</f>
        <v/>
      </c>
      <c r="CH882" s="107" t="str">
        <f>IF('DATA ENTRY'!CK881="","",IF('DATA ENTRY'!O881="","",IF(AND($CD$4='DATA ENTRY'!CK881,$CG$4='DATA ENTRY'!D881),'DATA ENTRY'!O881,"")))</f>
        <v/>
      </c>
      <c r="CI882" s="3" t="str">
        <f>IF('DATA ENTRY'!CK881="","",IF('DATA ENTRY'!P881="","",IF(AND($CD$4='DATA ENTRY'!CK881,$CG$4='DATA ENTRY'!D881),'DATA ENTRY'!P881,"")))</f>
        <v/>
      </c>
      <c r="CJ882" s="107" t="str">
        <f>IF('DATA ENTRY'!CK881="","",IF('DATA ENTRY'!Q881="","",IF(AND($CD$4='DATA ENTRY'!CK881,$CG$4='DATA ENTRY'!D881),'DATA ENTRY'!Q881,"")))</f>
        <v/>
      </c>
      <c r="CK882" s="3" t="str">
        <f>IF('DATA ENTRY'!CK881="","",IF('DATA ENTRY'!R881="","",IF(AND($CD$4='DATA ENTRY'!CK881,$CG$4='DATA ENTRY'!D881),'DATA ENTRY'!R881,"")))</f>
        <v/>
      </c>
      <c r="CL882" s="3" t="str">
        <f>IF('DATA ENTRY'!CK881="","",IF('DATA ENTRY'!S881="","",IF(AND($CD$4='DATA ENTRY'!CK881,$CG$4='DATA ENTRY'!D881),'DATA ENTRY'!S881,"")))</f>
        <v/>
      </c>
      <c r="CM882" s="3" t="str">
        <f>IF('DATA ENTRY'!CK881="","",IF('DATA ENTRY'!E881="","",IF(AND($CD$4='DATA ENTRY'!CK881,$CG$4='DATA ENTRY'!D881),'DATA ENTRY'!E881,"")))</f>
        <v/>
      </c>
      <c r="CN882" s="3" t="str">
        <f>IF('DATA ENTRY'!CK881="","",IF('DATA ENTRY'!W881="","",IF(AND($CD$4='DATA ENTRY'!CK881,$CG$4='DATA ENTRY'!D881),'DATA ENTRY'!W881,"")))</f>
        <v/>
      </c>
      <c r="CO882" s="3" t="str">
        <f>IF('DATA ENTRY'!CK881="","",IF('DATA ENTRY'!X881="","",IF(AND($CD$4='DATA ENTRY'!CK881,$CG$4='DATA ENTRY'!D881),'DATA ENTRY'!X881,"")))</f>
        <v/>
      </c>
      <c r="CP882" s="108" t="str">
        <f t="shared" si="215"/>
        <v/>
      </c>
      <c r="CQ882" s="108" t="str">
        <f>IF('DATA ENTRY'!CK881="","",IF('DATA ENTRY'!G881="","",IF(AND($CD$4='DATA ENTRY'!CK881,$CG$4='DATA ENTRY'!D881),'DATA ENTRY'!G881,"")))</f>
        <v/>
      </c>
      <c r="CR882" s="230" t="str">
        <f>IF('DATA ENTRY'!CK881="","",IF('DATA ENTRY'!D881="","",IF(AND($CD$4='DATA ENTRY'!CK881,$CG$4='DATA ENTRY'!D881),'DATA ENTRY'!D881,"")))</f>
        <v/>
      </c>
      <c r="CS882">
        <f t="shared" si="216"/>
        <v>0</v>
      </c>
      <c r="CT882">
        <f t="shared" si="217"/>
        <v>0</v>
      </c>
      <c r="CV882" s="139"/>
      <c r="CX882">
        <f t="shared" si="218"/>
        <v>0</v>
      </c>
      <c r="DB882" t="str">
        <f t="shared" si="225"/>
        <v/>
      </c>
      <c r="DC882" t="str">
        <f t="shared" si="226"/>
        <v/>
      </c>
      <c r="DD882" s="224">
        <v>876</v>
      </c>
      <c r="DE882" s="3" t="str">
        <f>IF('DATA ENTRY'!CK881="","",IF('DATA ENTRY'!B881="","",IF(AND($DF$4='DATA ENTRY'!D881),'DATA ENTRY'!B881,"")))</f>
        <v/>
      </c>
      <c r="DF882" s="3" t="str">
        <f>IF('DATA ENTRY'!CK881="","",IF('DATA ENTRY'!C881="","",IF(AND($DF$4='DATA ENTRY'!D881),'DATA ENTRY'!C881,"")))</f>
        <v/>
      </c>
      <c r="DG882" s="4" t="str">
        <f>IF('DATA ENTRY'!CK881="","",IF('DATA ENTRY'!I881="","",IF(AND($DF$4='DATA ENTRY'!D881),'DATA ENTRY'!I881,"")))</f>
        <v/>
      </c>
      <c r="DH882" s="4" t="str">
        <f>IF('DATA ENTRY'!CK881="","",IF('DATA ENTRY'!CK881="","",IF(AND($DF$4='DATA ENTRY'!D881),'DATA ENTRY'!CK881,"")))</f>
        <v/>
      </c>
      <c r="DI882" s="3" t="str">
        <f>IF('DATA ENTRY'!CK881="","",IF('DATA ENTRY'!N881="","",IF(AND($DF$4='DATA ENTRY'!D881),'DATA ENTRY'!N881,"")))</f>
        <v/>
      </c>
      <c r="DJ882" s="107" t="str">
        <f>IF('DATA ENTRY'!CK881="","",IF('DATA ENTRY'!O881="","",IF(AND($DF$4='DATA ENTRY'!D881),'DATA ENTRY'!O881,"")))</f>
        <v/>
      </c>
      <c r="DK882" s="3" t="str">
        <f>IF('DATA ENTRY'!CK881="","",IF('DATA ENTRY'!P881="","",IF(AND($DF$4='DATA ENTRY'!D881),'DATA ENTRY'!P881,"")))</f>
        <v/>
      </c>
      <c r="DL882" s="107" t="str">
        <f>IF('DATA ENTRY'!CK881="","",IF('DATA ENTRY'!Q881="","",IF(AND($DF$4='DATA ENTRY'!D881),'DATA ENTRY'!Q881,"")))</f>
        <v/>
      </c>
      <c r="DM882" s="3" t="str">
        <f>IF('DATA ENTRY'!CK881="","",IF('DATA ENTRY'!R881="","",IF(AND($DF$4='DATA ENTRY'!D881),'DATA ENTRY'!R881,"")))</f>
        <v/>
      </c>
      <c r="DN882" s="107" t="str">
        <f>IF('DATA ENTRY'!CK881="","",IF('DATA ENTRY'!S881="","",IF(AND($DF$4='DATA ENTRY'!D881),'DATA ENTRY'!S881,"")))</f>
        <v/>
      </c>
      <c r="DO882" s="3" t="str">
        <f>IF('DATA ENTRY'!CK881="","",IF('DATA ENTRY'!E881="","",IF(AND($DF$4='DATA ENTRY'!D881),'DATA ENTRY'!E881,"")))</f>
        <v/>
      </c>
      <c r="DP882" s="3" t="str">
        <f>IF('DATA ENTRY'!CK881="","",IF('DATA ENTRY'!D881="","",IF(AND($DF$4='DATA ENTRY'!D881),'DATA ENTRY'!D881,"")))</f>
        <v/>
      </c>
      <c r="DQ882" s="3" t="str">
        <f>IF('DATA ENTRY'!CK881="","",IF('DATA ENTRY'!W881="","",IF(AND($DF$4='DATA ENTRY'!D881),'DATA ENTRY'!W881,"")))</f>
        <v/>
      </c>
      <c r="DR882" s="3" t="str">
        <f>IF('DATA ENTRY'!CK881="","",IF('DATA ENTRY'!X881="","",IF(AND($DF$4='DATA ENTRY'!D881),'DATA ENTRY'!X881,"")))</f>
        <v/>
      </c>
      <c r="DS882" s="108" t="str">
        <f t="shared" si="219"/>
        <v/>
      </c>
      <c r="DT882" s="108" t="str">
        <f>IF('DATA ENTRY'!CK881="","",IF('DATA ENTRY'!D881="","",IF(AND($DF$4='DATA ENTRY'!D881),'DATA ENTRY'!G881,"")))</f>
        <v/>
      </c>
      <c r="DY882">
        <f t="shared" si="220"/>
        <v>0</v>
      </c>
      <c r="EB882" t="str">
        <f t="shared" si="221"/>
        <v/>
      </c>
      <c r="EC882" t="str">
        <f t="shared" si="222"/>
        <v/>
      </c>
      <c r="ED882" s="224">
        <v>876</v>
      </c>
      <c r="EE882" s="3" t="str">
        <f>IF('DATA ENTRY'!CK881="","",IF('DATA ENTRY'!B881="","",IF(AND($EF$4='DATA ENTRY'!G881,$EH$4='DATA ENTRY'!F881),'DATA ENTRY'!B881,"")))</f>
        <v/>
      </c>
      <c r="EF882" s="3" t="str">
        <f>IF('DATA ENTRY'!CK881="","",IF('DATA ENTRY'!C881="","",IF(AND($EF$4='DATA ENTRY'!G881,$EH$4='DATA ENTRY'!F881),'DATA ENTRY'!C881,"")))</f>
        <v/>
      </c>
      <c r="EG882" s="4" t="str">
        <f>IF('DATA ENTRY'!CK881="","",IF('DATA ENTRY'!I881="","",IF(AND($EF$4='DATA ENTRY'!G881,$EH$4='DATA ENTRY'!F881),'DATA ENTRY'!I881,"")))</f>
        <v/>
      </c>
      <c r="EH882" s="4" t="str">
        <f>IF('DATA ENTRY'!CK881="","",IF('DATA ENTRY'!CK881="","",IF(AND($EF$4='DATA ENTRY'!G881,$EH$4='DATA ENTRY'!F881),'DATA ENTRY'!CK881,"")))</f>
        <v/>
      </c>
      <c r="EI882" s="3" t="str">
        <f>IF('DATA ENTRY'!CK881="","",IF('DATA ENTRY'!N881="","",IF(AND($EF$4='DATA ENTRY'!G881,$EH$4='DATA ENTRY'!F881),'DATA ENTRY'!N881,"")))</f>
        <v/>
      </c>
      <c r="EJ882" s="107" t="str">
        <f>IF('DATA ENTRY'!CK881="","",IF('DATA ENTRY'!O881="","",IF(AND($EF$4='DATA ENTRY'!G881,$EH$4='DATA ENTRY'!F881),'DATA ENTRY'!O881,"")))</f>
        <v/>
      </c>
      <c r="EK882" s="3" t="str">
        <f>IF('DATA ENTRY'!CK881="","",IF('DATA ENTRY'!P881="","",IF(AND($EF$4='DATA ENTRY'!G881,$EH$4='DATA ENTRY'!F881),'DATA ENTRY'!P881,"")))</f>
        <v/>
      </c>
      <c r="EL882" s="107" t="str">
        <f>IF('DATA ENTRY'!CK881="","",IF('DATA ENTRY'!Q881="","",IF(AND($EF$4='DATA ENTRY'!G881,$EH$4='DATA ENTRY'!F881),'DATA ENTRY'!Q881,"")))</f>
        <v/>
      </c>
      <c r="EM882" s="3" t="str">
        <f>IF('DATA ENTRY'!CK881="","",IF('DATA ENTRY'!R881="","",IF(AND($EF$4='DATA ENTRY'!G881,$EH$4='DATA ENTRY'!F881),'DATA ENTRY'!R881,"")))</f>
        <v/>
      </c>
      <c r="EN882" s="107" t="str">
        <f>IF('DATA ENTRY'!CK881="","",IF('DATA ENTRY'!S881="","",IF(AND($EF$4='DATA ENTRY'!G881,$EH$4='DATA ENTRY'!F881),'DATA ENTRY'!S881,"")))</f>
        <v/>
      </c>
      <c r="EO882" s="3" t="str">
        <f>IF('DATA ENTRY'!CK881="","",IF('DATA ENTRY'!E881="","",IF(AND($EF$4='DATA ENTRY'!G881,$EH$4='DATA ENTRY'!F881),'DATA ENTRY'!E881,"")))</f>
        <v/>
      </c>
      <c r="EP882" s="3" t="str">
        <f>IF('DATA ENTRY'!CK881="","",IF('DATA ENTRY'!D881="","",IF(AND($EF$4='DATA ENTRY'!G881,$EH$4='DATA ENTRY'!F881),'DATA ENTRY'!D881,"")))</f>
        <v/>
      </c>
      <c r="EQ882" s="3" t="str">
        <f>IF('DATA ENTRY'!CK881="","",IF('DATA ENTRY'!W881="","",IF(AND($EF$4='DATA ENTRY'!G881,$EH$4='DATA ENTRY'!F881),'DATA ENTRY'!W881,"")))</f>
        <v/>
      </c>
      <c r="ER882" s="3" t="str">
        <f>IF('DATA ENTRY'!CK881="","",IF('DATA ENTRY'!X881="","",IF(AND($EF$4='DATA ENTRY'!G881,$EH$4='DATA ENTRY'!F881),'DATA ENTRY'!X881,"")))</f>
        <v/>
      </c>
      <c r="ES882" s="108" t="str">
        <f t="shared" si="223"/>
        <v/>
      </c>
      <c r="ET882" s="108" t="str">
        <f>IF('DATA ENTRY'!CK881="","",IF('DATA ENTRY'!D881="","",IF(AND($EF$4='DATA ENTRY'!G881,$EH$4='DATA ENTRY'!F881),'DATA ENTRY'!G881,"")))</f>
        <v/>
      </c>
      <c r="EY882">
        <f t="shared" si="224"/>
        <v>0</v>
      </c>
    </row>
    <row r="883" spans="1:155">
      <c r="A883" t="str">
        <f>IF(S883=0,"",1+(MAX($A$7:A882)))</f>
        <v/>
      </c>
      <c r="B883" s="224">
        <v>877</v>
      </c>
      <c r="C883" s="3" t="str">
        <f>IF('DATA ENTRY'!CK882="","",IF('DATA ENTRY'!B882="","",IF($D$4="All Post",'DATA ENTRY'!B882,IF(AND($D$4='DATA ENTRY'!CK882),'DATA ENTRY'!B882,""))))</f>
        <v/>
      </c>
      <c r="D883" s="3" t="str">
        <f>IF('DATA ENTRY'!CK882="","",IF('DATA ENTRY'!C882="","",IF($D$4="All Post",'DATA ENTRY'!C882,IF(AND($D$4='DATA ENTRY'!CK882),'DATA ENTRY'!C882,""))))</f>
        <v/>
      </c>
      <c r="E883" s="4" t="str">
        <f>IF('DATA ENTRY'!CK882="","",IF('DATA ENTRY'!I882="","",IF($D$4="All Post",'DATA ENTRY'!I882,IF(AND($D$4='DATA ENTRY'!CK882),'DATA ENTRY'!I882,""))))</f>
        <v/>
      </c>
      <c r="F883" s="4" t="str">
        <f>IF('DATA ENTRY'!CK882="","",IF('DATA ENTRY'!CK882="","",IF($D$4="All Post",'DATA ENTRY'!CK882,IF(AND($D$4='DATA ENTRY'!CK882),'DATA ENTRY'!CK882,""))))</f>
        <v/>
      </c>
      <c r="G883" s="3" t="str">
        <f>IF('DATA ENTRY'!CK882="","",IF('DATA ENTRY'!N882="","",IF($D$4="All Post",'DATA ENTRY'!N882,IF(AND($D$4='DATA ENTRY'!CK882),'DATA ENTRY'!N882,""))))</f>
        <v/>
      </c>
      <c r="H883" s="107" t="str">
        <f>IF('DATA ENTRY'!CK882="","",IF('DATA ENTRY'!O882="","",IF($D$4="All Post",'DATA ENTRY'!O882,IF(AND($D$4='DATA ENTRY'!CK882),'DATA ENTRY'!O882,""))))</f>
        <v/>
      </c>
      <c r="I883" s="3" t="str">
        <f>IF('DATA ENTRY'!CK882="","",IF('DATA ENTRY'!P882="","",IF($D$4="All Post",'DATA ENTRY'!P882,IF(AND($D$4='DATA ENTRY'!CK882),'DATA ENTRY'!P882,""))))</f>
        <v/>
      </c>
      <c r="J883" s="107" t="str">
        <f>IF('DATA ENTRY'!CK882="","",IF('DATA ENTRY'!Q882="","",IF($D$4="All Post",'DATA ENTRY'!Q882,IF(AND($D$4='DATA ENTRY'!CK882),'DATA ENTRY'!Q882,""))))</f>
        <v/>
      </c>
      <c r="K883" s="3" t="str">
        <f>IF('DATA ENTRY'!CK882="","",IF('DATA ENTRY'!R882="","",IF($D$4="All Post",'DATA ENTRY'!R882,IF(AND($D$4='DATA ENTRY'!CK882),'DATA ENTRY'!R882,""))))</f>
        <v/>
      </c>
      <c r="L883" s="3" t="str">
        <f>IF('DATA ENTRY'!CK882="","",IF('DATA ENTRY'!S882="","",IF($D$4="All Post",'DATA ENTRY'!S882,IF(AND($D$4='DATA ENTRY'!CK882),'DATA ENTRY'!S882,""))))</f>
        <v/>
      </c>
      <c r="M883" s="3" t="str">
        <f>IF('DATA ENTRY'!CK882="","",IF('DATA ENTRY'!E882="","",IF($D$4="All Post",'DATA ENTRY'!E882,IF(AND($D$4='DATA ENTRY'!CK882),'DATA ENTRY'!E882,""))))</f>
        <v/>
      </c>
      <c r="N883" s="3" t="str">
        <f>IF('DATA ENTRY'!CK882="","",IF('DATA ENTRY'!W882="","",IF($D$4="All Post",'DATA ENTRY'!W882,IF(AND($D$4='DATA ENTRY'!CK882),'DATA ENTRY'!W882,""))))</f>
        <v/>
      </c>
      <c r="O883" s="3" t="str">
        <f>IF('DATA ENTRY'!CK882="","",IF('DATA ENTRY'!X882="","",IF($D$4="All Post",'DATA ENTRY'!X882,IF(AND($D$4='DATA ENTRY'!CK882),'DATA ENTRY'!X882,""))))</f>
        <v/>
      </c>
      <c r="P883" s="3" t="str">
        <f>IF('DATA ENTRY'!CK882="","",IF('DATA ENTRY'!G882="","",IF($D$4="All Post",'DATA ENTRY'!G882,IF(AND($D$4='DATA ENTRY'!CK882),'DATA ENTRY'!G882,""))))</f>
        <v/>
      </c>
      <c r="S883">
        <f t="shared" si="211"/>
        <v>0</v>
      </c>
      <c r="T883" t="str">
        <f t="shared" si="212"/>
        <v/>
      </c>
      <c r="BZ883" t="str">
        <f t="shared" si="213"/>
        <v/>
      </c>
      <c r="CA883" t="str">
        <f t="shared" si="214"/>
        <v/>
      </c>
      <c r="CB883" s="224">
        <v>877</v>
      </c>
      <c r="CC883" s="3" t="str">
        <f>IF('DATA ENTRY'!CK882="","",IF('DATA ENTRY'!B882="","",IF(AND($CD$4='DATA ENTRY'!CK882,$CG$4='DATA ENTRY'!D882),'DATA ENTRY'!B882,"")))</f>
        <v/>
      </c>
      <c r="CD883" s="3" t="str">
        <f>IF('DATA ENTRY'!CK882="","",IF('DATA ENTRY'!C882="","",IF(AND($CD$4='DATA ENTRY'!CK882,$CG$4='DATA ENTRY'!D882),'DATA ENTRY'!C882,"")))</f>
        <v/>
      </c>
      <c r="CE883" s="4" t="str">
        <f>IF('DATA ENTRY'!CK882="","",IF('DATA ENTRY'!I882="","",IF(AND($CD$4='DATA ENTRY'!CK882,$CG$4='DATA ENTRY'!D882),'DATA ENTRY'!I882,"")))</f>
        <v/>
      </c>
      <c r="CF883" s="4" t="str">
        <f>IF('DATA ENTRY'!CK882="","",IF('DATA ENTRY'!CK882="","",IF(AND($CD$4='DATA ENTRY'!CK882,$CG$4='DATA ENTRY'!D882),'DATA ENTRY'!CK882,"")))</f>
        <v/>
      </c>
      <c r="CG883" s="3" t="str">
        <f>IF('DATA ENTRY'!CK882="","",IF('DATA ENTRY'!N882="","",IF(AND($CD$4='DATA ENTRY'!CK882,$CG$4='DATA ENTRY'!D882),'DATA ENTRY'!N882,"")))</f>
        <v/>
      </c>
      <c r="CH883" s="107" t="str">
        <f>IF('DATA ENTRY'!CK882="","",IF('DATA ENTRY'!O882="","",IF(AND($CD$4='DATA ENTRY'!CK882,$CG$4='DATA ENTRY'!D882),'DATA ENTRY'!O882,"")))</f>
        <v/>
      </c>
      <c r="CI883" s="3" t="str">
        <f>IF('DATA ENTRY'!CK882="","",IF('DATA ENTRY'!P882="","",IF(AND($CD$4='DATA ENTRY'!CK882,$CG$4='DATA ENTRY'!D882),'DATA ENTRY'!P882,"")))</f>
        <v/>
      </c>
      <c r="CJ883" s="107" t="str">
        <f>IF('DATA ENTRY'!CK882="","",IF('DATA ENTRY'!Q882="","",IF(AND($CD$4='DATA ENTRY'!CK882,$CG$4='DATA ENTRY'!D882),'DATA ENTRY'!Q882,"")))</f>
        <v/>
      </c>
      <c r="CK883" s="3" t="str">
        <f>IF('DATA ENTRY'!CK882="","",IF('DATA ENTRY'!R882="","",IF(AND($CD$4='DATA ENTRY'!CK882,$CG$4='DATA ENTRY'!D882),'DATA ENTRY'!R882,"")))</f>
        <v/>
      </c>
      <c r="CL883" s="3" t="str">
        <f>IF('DATA ENTRY'!CK882="","",IF('DATA ENTRY'!S882="","",IF(AND($CD$4='DATA ENTRY'!CK882,$CG$4='DATA ENTRY'!D882),'DATA ENTRY'!S882,"")))</f>
        <v/>
      </c>
      <c r="CM883" s="3" t="str">
        <f>IF('DATA ENTRY'!CK882="","",IF('DATA ENTRY'!E882="","",IF(AND($CD$4='DATA ENTRY'!CK882,$CG$4='DATA ENTRY'!D882),'DATA ENTRY'!E882,"")))</f>
        <v/>
      </c>
      <c r="CN883" s="3" t="str">
        <f>IF('DATA ENTRY'!CK882="","",IF('DATA ENTRY'!W882="","",IF(AND($CD$4='DATA ENTRY'!CK882,$CG$4='DATA ENTRY'!D882),'DATA ENTRY'!W882,"")))</f>
        <v/>
      </c>
      <c r="CO883" s="3" t="str">
        <f>IF('DATA ENTRY'!CK882="","",IF('DATA ENTRY'!X882="","",IF(AND($CD$4='DATA ENTRY'!CK882,$CG$4='DATA ENTRY'!D882),'DATA ENTRY'!X882,"")))</f>
        <v/>
      </c>
      <c r="CP883" s="108" t="str">
        <f t="shared" si="215"/>
        <v/>
      </c>
      <c r="CQ883" s="108" t="str">
        <f>IF('DATA ENTRY'!CK882="","",IF('DATA ENTRY'!G882="","",IF(AND($CD$4='DATA ENTRY'!CK882,$CG$4='DATA ENTRY'!D882),'DATA ENTRY'!G882,"")))</f>
        <v/>
      </c>
      <c r="CR883" s="230" t="str">
        <f>IF('DATA ENTRY'!CK882="","",IF('DATA ENTRY'!D882="","",IF(AND($CD$4='DATA ENTRY'!CK882,$CG$4='DATA ENTRY'!D882),'DATA ENTRY'!D882,"")))</f>
        <v/>
      </c>
      <c r="CS883">
        <f t="shared" si="216"/>
        <v>0</v>
      </c>
      <c r="CT883">
        <f t="shared" si="217"/>
        <v>0</v>
      </c>
      <c r="CV883" s="139"/>
      <c r="CX883">
        <f t="shared" si="218"/>
        <v>0</v>
      </c>
      <c r="DB883" t="str">
        <f t="shared" si="225"/>
        <v/>
      </c>
      <c r="DC883" t="str">
        <f t="shared" si="226"/>
        <v/>
      </c>
      <c r="DD883" s="224">
        <v>877</v>
      </c>
      <c r="DE883" s="3" t="str">
        <f>IF('DATA ENTRY'!CK882="","",IF('DATA ENTRY'!B882="","",IF(AND($DF$4='DATA ENTRY'!D882),'DATA ENTRY'!B882,"")))</f>
        <v/>
      </c>
      <c r="DF883" s="3" t="str">
        <f>IF('DATA ENTRY'!CK882="","",IF('DATA ENTRY'!C882="","",IF(AND($DF$4='DATA ENTRY'!D882),'DATA ENTRY'!C882,"")))</f>
        <v/>
      </c>
      <c r="DG883" s="4" t="str">
        <f>IF('DATA ENTRY'!CK882="","",IF('DATA ENTRY'!I882="","",IF(AND($DF$4='DATA ENTRY'!D882),'DATA ENTRY'!I882,"")))</f>
        <v/>
      </c>
      <c r="DH883" s="4" t="str">
        <f>IF('DATA ENTRY'!CK882="","",IF('DATA ENTRY'!CK882="","",IF(AND($DF$4='DATA ENTRY'!D882),'DATA ENTRY'!CK882,"")))</f>
        <v/>
      </c>
      <c r="DI883" s="3" t="str">
        <f>IF('DATA ENTRY'!CK882="","",IF('DATA ENTRY'!N882="","",IF(AND($DF$4='DATA ENTRY'!D882),'DATA ENTRY'!N882,"")))</f>
        <v/>
      </c>
      <c r="DJ883" s="107" t="str">
        <f>IF('DATA ENTRY'!CK882="","",IF('DATA ENTRY'!O882="","",IF(AND($DF$4='DATA ENTRY'!D882),'DATA ENTRY'!O882,"")))</f>
        <v/>
      </c>
      <c r="DK883" s="3" t="str">
        <f>IF('DATA ENTRY'!CK882="","",IF('DATA ENTRY'!P882="","",IF(AND($DF$4='DATA ENTRY'!D882),'DATA ENTRY'!P882,"")))</f>
        <v/>
      </c>
      <c r="DL883" s="107" t="str">
        <f>IF('DATA ENTRY'!CK882="","",IF('DATA ENTRY'!Q882="","",IF(AND($DF$4='DATA ENTRY'!D882),'DATA ENTRY'!Q882,"")))</f>
        <v/>
      </c>
      <c r="DM883" s="3" t="str">
        <f>IF('DATA ENTRY'!CK882="","",IF('DATA ENTRY'!R882="","",IF(AND($DF$4='DATA ENTRY'!D882),'DATA ENTRY'!R882,"")))</f>
        <v/>
      </c>
      <c r="DN883" s="107" t="str">
        <f>IF('DATA ENTRY'!CK882="","",IF('DATA ENTRY'!S882="","",IF(AND($DF$4='DATA ENTRY'!D882),'DATA ENTRY'!S882,"")))</f>
        <v/>
      </c>
      <c r="DO883" s="3" t="str">
        <f>IF('DATA ENTRY'!CK882="","",IF('DATA ENTRY'!E882="","",IF(AND($DF$4='DATA ENTRY'!D882),'DATA ENTRY'!E882,"")))</f>
        <v/>
      </c>
      <c r="DP883" s="3" t="str">
        <f>IF('DATA ENTRY'!CK882="","",IF('DATA ENTRY'!D882="","",IF(AND($DF$4='DATA ENTRY'!D882),'DATA ENTRY'!D882,"")))</f>
        <v/>
      </c>
      <c r="DQ883" s="3" t="str">
        <f>IF('DATA ENTRY'!CK882="","",IF('DATA ENTRY'!W882="","",IF(AND($DF$4='DATA ENTRY'!D882),'DATA ENTRY'!W882,"")))</f>
        <v/>
      </c>
      <c r="DR883" s="3" t="str">
        <f>IF('DATA ENTRY'!CK882="","",IF('DATA ENTRY'!X882="","",IF(AND($DF$4='DATA ENTRY'!D882),'DATA ENTRY'!X882,"")))</f>
        <v/>
      </c>
      <c r="DS883" s="108" t="str">
        <f t="shared" si="219"/>
        <v/>
      </c>
      <c r="DT883" s="108" t="str">
        <f>IF('DATA ENTRY'!CK882="","",IF('DATA ENTRY'!D882="","",IF(AND($DF$4='DATA ENTRY'!D882),'DATA ENTRY'!G882,"")))</f>
        <v/>
      </c>
      <c r="DY883">
        <f t="shared" si="220"/>
        <v>0</v>
      </c>
      <c r="EB883" t="str">
        <f t="shared" si="221"/>
        <v/>
      </c>
      <c r="EC883" t="str">
        <f t="shared" si="222"/>
        <v/>
      </c>
      <c r="ED883" s="224">
        <v>877</v>
      </c>
      <c r="EE883" s="3" t="str">
        <f>IF('DATA ENTRY'!CK882="","",IF('DATA ENTRY'!B882="","",IF(AND($EF$4='DATA ENTRY'!G882,$EH$4='DATA ENTRY'!F882),'DATA ENTRY'!B882,"")))</f>
        <v/>
      </c>
      <c r="EF883" s="3" t="str">
        <f>IF('DATA ENTRY'!CK882="","",IF('DATA ENTRY'!C882="","",IF(AND($EF$4='DATA ENTRY'!G882,$EH$4='DATA ENTRY'!F882),'DATA ENTRY'!C882,"")))</f>
        <v/>
      </c>
      <c r="EG883" s="4" t="str">
        <f>IF('DATA ENTRY'!CK882="","",IF('DATA ENTRY'!I882="","",IF(AND($EF$4='DATA ENTRY'!G882,$EH$4='DATA ENTRY'!F882),'DATA ENTRY'!I882,"")))</f>
        <v/>
      </c>
      <c r="EH883" s="4" t="str">
        <f>IF('DATA ENTRY'!CK882="","",IF('DATA ENTRY'!CK882="","",IF(AND($EF$4='DATA ENTRY'!G882,$EH$4='DATA ENTRY'!F882),'DATA ENTRY'!CK882,"")))</f>
        <v/>
      </c>
      <c r="EI883" s="3" t="str">
        <f>IF('DATA ENTRY'!CK882="","",IF('DATA ENTRY'!N882="","",IF(AND($EF$4='DATA ENTRY'!G882,$EH$4='DATA ENTRY'!F882),'DATA ENTRY'!N882,"")))</f>
        <v/>
      </c>
      <c r="EJ883" s="107" t="str">
        <f>IF('DATA ENTRY'!CK882="","",IF('DATA ENTRY'!O882="","",IF(AND($EF$4='DATA ENTRY'!G882,$EH$4='DATA ENTRY'!F882),'DATA ENTRY'!O882,"")))</f>
        <v/>
      </c>
      <c r="EK883" s="3" t="str">
        <f>IF('DATA ENTRY'!CK882="","",IF('DATA ENTRY'!P882="","",IF(AND($EF$4='DATA ENTRY'!G882,$EH$4='DATA ENTRY'!F882),'DATA ENTRY'!P882,"")))</f>
        <v/>
      </c>
      <c r="EL883" s="107" t="str">
        <f>IF('DATA ENTRY'!CK882="","",IF('DATA ENTRY'!Q882="","",IF(AND($EF$4='DATA ENTRY'!G882,$EH$4='DATA ENTRY'!F882),'DATA ENTRY'!Q882,"")))</f>
        <v/>
      </c>
      <c r="EM883" s="3" t="str">
        <f>IF('DATA ENTRY'!CK882="","",IF('DATA ENTRY'!R882="","",IF(AND($EF$4='DATA ENTRY'!G882,$EH$4='DATA ENTRY'!F882),'DATA ENTRY'!R882,"")))</f>
        <v/>
      </c>
      <c r="EN883" s="107" t="str">
        <f>IF('DATA ENTRY'!CK882="","",IF('DATA ENTRY'!S882="","",IF(AND($EF$4='DATA ENTRY'!G882,$EH$4='DATA ENTRY'!F882),'DATA ENTRY'!S882,"")))</f>
        <v/>
      </c>
      <c r="EO883" s="3" t="str">
        <f>IF('DATA ENTRY'!CK882="","",IF('DATA ENTRY'!E882="","",IF(AND($EF$4='DATA ENTRY'!G882,$EH$4='DATA ENTRY'!F882),'DATA ENTRY'!E882,"")))</f>
        <v/>
      </c>
      <c r="EP883" s="3" t="str">
        <f>IF('DATA ENTRY'!CK882="","",IF('DATA ENTRY'!D882="","",IF(AND($EF$4='DATA ENTRY'!G882,$EH$4='DATA ENTRY'!F882),'DATA ENTRY'!D882,"")))</f>
        <v/>
      </c>
      <c r="EQ883" s="3" t="str">
        <f>IF('DATA ENTRY'!CK882="","",IF('DATA ENTRY'!W882="","",IF(AND($EF$4='DATA ENTRY'!G882,$EH$4='DATA ENTRY'!F882),'DATA ENTRY'!W882,"")))</f>
        <v/>
      </c>
      <c r="ER883" s="3" t="str">
        <f>IF('DATA ENTRY'!CK882="","",IF('DATA ENTRY'!X882="","",IF(AND($EF$4='DATA ENTRY'!G882,$EH$4='DATA ENTRY'!F882),'DATA ENTRY'!X882,"")))</f>
        <v/>
      </c>
      <c r="ES883" s="108" t="str">
        <f t="shared" si="223"/>
        <v/>
      </c>
      <c r="ET883" s="108" t="str">
        <f>IF('DATA ENTRY'!CK882="","",IF('DATA ENTRY'!D882="","",IF(AND($EF$4='DATA ENTRY'!G882,$EH$4='DATA ENTRY'!F882),'DATA ENTRY'!G882,"")))</f>
        <v/>
      </c>
      <c r="EY883">
        <f t="shared" si="224"/>
        <v>0</v>
      </c>
    </row>
    <row r="884" spans="1:155">
      <c r="A884" t="str">
        <f>IF(S884=0,"",1+(MAX($A$7:A883)))</f>
        <v/>
      </c>
      <c r="B884" s="224">
        <v>878</v>
      </c>
      <c r="C884" s="3" t="str">
        <f>IF('DATA ENTRY'!CK883="","",IF('DATA ENTRY'!B883="","",IF($D$4="All Post",'DATA ENTRY'!B883,IF(AND($D$4='DATA ENTRY'!CK883),'DATA ENTRY'!B883,""))))</f>
        <v/>
      </c>
      <c r="D884" s="3" t="str">
        <f>IF('DATA ENTRY'!CK883="","",IF('DATA ENTRY'!C883="","",IF($D$4="All Post",'DATA ENTRY'!C883,IF(AND($D$4='DATA ENTRY'!CK883),'DATA ENTRY'!C883,""))))</f>
        <v/>
      </c>
      <c r="E884" s="4" t="str">
        <f>IF('DATA ENTRY'!CK883="","",IF('DATA ENTRY'!I883="","",IF($D$4="All Post",'DATA ENTRY'!I883,IF(AND($D$4='DATA ENTRY'!CK883),'DATA ENTRY'!I883,""))))</f>
        <v/>
      </c>
      <c r="F884" s="4" t="str">
        <f>IF('DATA ENTRY'!CK883="","",IF('DATA ENTRY'!CK883="","",IF($D$4="All Post",'DATA ENTRY'!CK883,IF(AND($D$4='DATA ENTRY'!CK883),'DATA ENTRY'!CK883,""))))</f>
        <v/>
      </c>
      <c r="G884" s="3" t="str">
        <f>IF('DATA ENTRY'!CK883="","",IF('DATA ENTRY'!N883="","",IF($D$4="All Post",'DATA ENTRY'!N883,IF(AND($D$4='DATA ENTRY'!CK883),'DATA ENTRY'!N883,""))))</f>
        <v/>
      </c>
      <c r="H884" s="107" t="str">
        <f>IF('DATA ENTRY'!CK883="","",IF('DATA ENTRY'!O883="","",IF($D$4="All Post",'DATA ENTRY'!O883,IF(AND($D$4='DATA ENTRY'!CK883),'DATA ENTRY'!O883,""))))</f>
        <v/>
      </c>
      <c r="I884" s="3" t="str">
        <f>IF('DATA ENTRY'!CK883="","",IF('DATA ENTRY'!P883="","",IF($D$4="All Post",'DATA ENTRY'!P883,IF(AND($D$4='DATA ENTRY'!CK883),'DATA ENTRY'!P883,""))))</f>
        <v/>
      </c>
      <c r="J884" s="107" t="str">
        <f>IF('DATA ENTRY'!CK883="","",IF('DATA ENTRY'!Q883="","",IF($D$4="All Post",'DATA ENTRY'!Q883,IF(AND($D$4='DATA ENTRY'!CK883),'DATA ENTRY'!Q883,""))))</f>
        <v/>
      </c>
      <c r="K884" s="3" t="str">
        <f>IF('DATA ENTRY'!CK883="","",IF('DATA ENTRY'!R883="","",IF($D$4="All Post",'DATA ENTRY'!R883,IF(AND($D$4='DATA ENTRY'!CK883),'DATA ENTRY'!R883,""))))</f>
        <v/>
      </c>
      <c r="L884" s="3" t="str">
        <f>IF('DATA ENTRY'!CK883="","",IF('DATA ENTRY'!S883="","",IF($D$4="All Post",'DATA ENTRY'!S883,IF(AND($D$4='DATA ENTRY'!CK883),'DATA ENTRY'!S883,""))))</f>
        <v/>
      </c>
      <c r="M884" s="3" t="str">
        <f>IF('DATA ENTRY'!CK883="","",IF('DATA ENTRY'!E883="","",IF($D$4="All Post",'DATA ENTRY'!E883,IF(AND($D$4='DATA ENTRY'!CK883),'DATA ENTRY'!E883,""))))</f>
        <v/>
      </c>
      <c r="N884" s="3" t="str">
        <f>IF('DATA ENTRY'!CK883="","",IF('DATA ENTRY'!W883="","",IF($D$4="All Post",'DATA ENTRY'!W883,IF(AND($D$4='DATA ENTRY'!CK883),'DATA ENTRY'!W883,""))))</f>
        <v/>
      </c>
      <c r="O884" s="3" t="str">
        <f>IF('DATA ENTRY'!CK883="","",IF('DATA ENTRY'!X883="","",IF($D$4="All Post",'DATA ENTRY'!X883,IF(AND($D$4='DATA ENTRY'!CK883),'DATA ENTRY'!X883,""))))</f>
        <v/>
      </c>
      <c r="P884" s="3" t="str">
        <f>IF('DATA ENTRY'!CK883="","",IF('DATA ENTRY'!G883="","",IF($D$4="All Post",'DATA ENTRY'!G883,IF(AND($D$4='DATA ENTRY'!CK883),'DATA ENTRY'!G883,""))))</f>
        <v/>
      </c>
      <c r="S884">
        <f t="shared" si="211"/>
        <v>0</v>
      </c>
      <c r="T884" t="str">
        <f t="shared" si="212"/>
        <v/>
      </c>
      <c r="BZ884" t="str">
        <f t="shared" si="213"/>
        <v/>
      </c>
      <c r="CA884" t="str">
        <f t="shared" si="214"/>
        <v/>
      </c>
      <c r="CB884" s="224">
        <v>878</v>
      </c>
      <c r="CC884" s="3" t="str">
        <f>IF('DATA ENTRY'!CK883="","",IF('DATA ENTRY'!B883="","",IF(AND($CD$4='DATA ENTRY'!CK883,$CG$4='DATA ENTRY'!D883),'DATA ENTRY'!B883,"")))</f>
        <v/>
      </c>
      <c r="CD884" s="3" t="str">
        <f>IF('DATA ENTRY'!CK883="","",IF('DATA ENTRY'!C883="","",IF(AND($CD$4='DATA ENTRY'!CK883,$CG$4='DATA ENTRY'!D883),'DATA ENTRY'!C883,"")))</f>
        <v/>
      </c>
      <c r="CE884" s="4" t="str">
        <f>IF('DATA ENTRY'!CK883="","",IF('DATA ENTRY'!I883="","",IF(AND($CD$4='DATA ENTRY'!CK883,$CG$4='DATA ENTRY'!D883),'DATA ENTRY'!I883,"")))</f>
        <v/>
      </c>
      <c r="CF884" s="4" t="str">
        <f>IF('DATA ENTRY'!CK883="","",IF('DATA ENTRY'!CK883="","",IF(AND($CD$4='DATA ENTRY'!CK883,$CG$4='DATA ENTRY'!D883),'DATA ENTRY'!CK883,"")))</f>
        <v/>
      </c>
      <c r="CG884" s="3" t="str">
        <f>IF('DATA ENTRY'!CK883="","",IF('DATA ENTRY'!N883="","",IF(AND($CD$4='DATA ENTRY'!CK883,$CG$4='DATA ENTRY'!D883),'DATA ENTRY'!N883,"")))</f>
        <v/>
      </c>
      <c r="CH884" s="107" t="str">
        <f>IF('DATA ENTRY'!CK883="","",IF('DATA ENTRY'!O883="","",IF(AND($CD$4='DATA ENTRY'!CK883,$CG$4='DATA ENTRY'!D883),'DATA ENTRY'!O883,"")))</f>
        <v/>
      </c>
      <c r="CI884" s="3" t="str">
        <f>IF('DATA ENTRY'!CK883="","",IF('DATA ENTRY'!P883="","",IF(AND($CD$4='DATA ENTRY'!CK883,$CG$4='DATA ENTRY'!D883),'DATA ENTRY'!P883,"")))</f>
        <v/>
      </c>
      <c r="CJ884" s="107" t="str">
        <f>IF('DATA ENTRY'!CK883="","",IF('DATA ENTRY'!Q883="","",IF(AND($CD$4='DATA ENTRY'!CK883,$CG$4='DATA ENTRY'!D883),'DATA ENTRY'!Q883,"")))</f>
        <v/>
      </c>
      <c r="CK884" s="3" t="str">
        <f>IF('DATA ENTRY'!CK883="","",IF('DATA ENTRY'!R883="","",IF(AND($CD$4='DATA ENTRY'!CK883,$CG$4='DATA ENTRY'!D883),'DATA ENTRY'!R883,"")))</f>
        <v/>
      </c>
      <c r="CL884" s="3" t="str">
        <f>IF('DATA ENTRY'!CK883="","",IF('DATA ENTRY'!S883="","",IF(AND($CD$4='DATA ENTRY'!CK883,$CG$4='DATA ENTRY'!D883),'DATA ENTRY'!S883,"")))</f>
        <v/>
      </c>
      <c r="CM884" s="3" t="str">
        <f>IF('DATA ENTRY'!CK883="","",IF('DATA ENTRY'!E883="","",IF(AND($CD$4='DATA ENTRY'!CK883,$CG$4='DATA ENTRY'!D883),'DATA ENTRY'!E883,"")))</f>
        <v/>
      </c>
      <c r="CN884" s="3" t="str">
        <f>IF('DATA ENTRY'!CK883="","",IF('DATA ENTRY'!W883="","",IF(AND($CD$4='DATA ENTRY'!CK883,$CG$4='DATA ENTRY'!D883),'DATA ENTRY'!W883,"")))</f>
        <v/>
      </c>
      <c r="CO884" s="3" t="str">
        <f>IF('DATA ENTRY'!CK883="","",IF('DATA ENTRY'!X883="","",IF(AND($CD$4='DATA ENTRY'!CK883,$CG$4='DATA ENTRY'!D883),'DATA ENTRY'!X883,"")))</f>
        <v/>
      </c>
      <c r="CP884" s="108" t="str">
        <f t="shared" si="215"/>
        <v/>
      </c>
      <c r="CQ884" s="108" t="str">
        <f>IF('DATA ENTRY'!CK883="","",IF('DATA ENTRY'!G883="","",IF(AND($CD$4='DATA ENTRY'!CK883,$CG$4='DATA ENTRY'!D883),'DATA ENTRY'!G883,"")))</f>
        <v/>
      </c>
      <c r="CR884" s="230" t="str">
        <f>IF('DATA ENTRY'!CK883="","",IF('DATA ENTRY'!D883="","",IF(AND($CD$4='DATA ENTRY'!CK883,$CG$4='DATA ENTRY'!D883),'DATA ENTRY'!D883,"")))</f>
        <v/>
      </c>
      <c r="CS884">
        <f t="shared" si="216"/>
        <v>0</v>
      </c>
      <c r="CT884">
        <f t="shared" si="217"/>
        <v>0</v>
      </c>
      <c r="CV884" s="139"/>
      <c r="CX884">
        <f t="shared" si="218"/>
        <v>0</v>
      </c>
      <c r="DB884" t="str">
        <f t="shared" si="225"/>
        <v/>
      </c>
      <c r="DC884" t="str">
        <f t="shared" si="226"/>
        <v/>
      </c>
      <c r="DD884" s="224">
        <v>878</v>
      </c>
      <c r="DE884" s="3" t="str">
        <f>IF('DATA ENTRY'!CK883="","",IF('DATA ENTRY'!B883="","",IF(AND($DF$4='DATA ENTRY'!D883),'DATA ENTRY'!B883,"")))</f>
        <v/>
      </c>
      <c r="DF884" s="3" t="str">
        <f>IF('DATA ENTRY'!CK883="","",IF('DATA ENTRY'!C883="","",IF(AND($DF$4='DATA ENTRY'!D883),'DATA ENTRY'!C883,"")))</f>
        <v/>
      </c>
      <c r="DG884" s="4" t="str">
        <f>IF('DATA ENTRY'!CK883="","",IF('DATA ENTRY'!I883="","",IF(AND($DF$4='DATA ENTRY'!D883),'DATA ENTRY'!I883,"")))</f>
        <v/>
      </c>
      <c r="DH884" s="4" t="str">
        <f>IF('DATA ENTRY'!CK883="","",IF('DATA ENTRY'!CK883="","",IF(AND($DF$4='DATA ENTRY'!D883),'DATA ENTRY'!CK883,"")))</f>
        <v/>
      </c>
      <c r="DI884" s="3" t="str">
        <f>IF('DATA ENTRY'!CK883="","",IF('DATA ENTRY'!N883="","",IF(AND($DF$4='DATA ENTRY'!D883),'DATA ENTRY'!N883,"")))</f>
        <v/>
      </c>
      <c r="DJ884" s="107" t="str">
        <f>IF('DATA ENTRY'!CK883="","",IF('DATA ENTRY'!O883="","",IF(AND($DF$4='DATA ENTRY'!D883),'DATA ENTRY'!O883,"")))</f>
        <v/>
      </c>
      <c r="DK884" s="3" t="str">
        <f>IF('DATA ENTRY'!CK883="","",IF('DATA ENTRY'!P883="","",IF(AND($DF$4='DATA ENTRY'!D883),'DATA ENTRY'!P883,"")))</f>
        <v/>
      </c>
      <c r="DL884" s="107" t="str">
        <f>IF('DATA ENTRY'!CK883="","",IF('DATA ENTRY'!Q883="","",IF(AND($DF$4='DATA ENTRY'!D883),'DATA ENTRY'!Q883,"")))</f>
        <v/>
      </c>
      <c r="DM884" s="3" t="str">
        <f>IF('DATA ENTRY'!CK883="","",IF('DATA ENTRY'!R883="","",IF(AND($DF$4='DATA ENTRY'!D883),'DATA ENTRY'!R883,"")))</f>
        <v/>
      </c>
      <c r="DN884" s="107" t="str">
        <f>IF('DATA ENTRY'!CK883="","",IF('DATA ENTRY'!S883="","",IF(AND($DF$4='DATA ENTRY'!D883),'DATA ENTRY'!S883,"")))</f>
        <v/>
      </c>
      <c r="DO884" s="3" t="str">
        <f>IF('DATA ENTRY'!CK883="","",IF('DATA ENTRY'!E883="","",IF(AND($DF$4='DATA ENTRY'!D883),'DATA ENTRY'!E883,"")))</f>
        <v/>
      </c>
      <c r="DP884" s="3" t="str">
        <f>IF('DATA ENTRY'!CK883="","",IF('DATA ENTRY'!D883="","",IF(AND($DF$4='DATA ENTRY'!D883),'DATA ENTRY'!D883,"")))</f>
        <v/>
      </c>
      <c r="DQ884" s="3" t="str">
        <f>IF('DATA ENTRY'!CK883="","",IF('DATA ENTRY'!W883="","",IF(AND($DF$4='DATA ENTRY'!D883),'DATA ENTRY'!W883,"")))</f>
        <v/>
      </c>
      <c r="DR884" s="3" t="str">
        <f>IF('DATA ENTRY'!CK883="","",IF('DATA ENTRY'!X883="","",IF(AND($DF$4='DATA ENTRY'!D883),'DATA ENTRY'!X883,"")))</f>
        <v/>
      </c>
      <c r="DS884" s="108" t="str">
        <f t="shared" si="219"/>
        <v/>
      </c>
      <c r="DT884" s="108" t="str">
        <f>IF('DATA ENTRY'!CK883="","",IF('DATA ENTRY'!D883="","",IF(AND($DF$4='DATA ENTRY'!D883),'DATA ENTRY'!G883,"")))</f>
        <v/>
      </c>
      <c r="DY884">
        <f t="shared" si="220"/>
        <v>0</v>
      </c>
      <c r="EB884" t="str">
        <f t="shared" si="221"/>
        <v/>
      </c>
      <c r="EC884" t="str">
        <f t="shared" si="222"/>
        <v/>
      </c>
      <c r="ED884" s="224">
        <v>878</v>
      </c>
      <c r="EE884" s="3" t="str">
        <f>IF('DATA ENTRY'!CK883="","",IF('DATA ENTRY'!B883="","",IF(AND($EF$4='DATA ENTRY'!G883,$EH$4='DATA ENTRY'!F883),'DATA ENTRY'!B883,"")))</f>
        <v/>
      </c>
      <c r="EF884" s="3" t="str">
        <f>IF('DATA ENTRY'!CK883="","",IF('DATA ENTRY'!C883="","",IF(AND($EF$4='DATA ENTRY'!G883,$EH$4='DATA ENTRY'!F883),'DATA ENTRY'!C883,"")))</f>
        <v/>
      </c>
      <c r="EG884" s="4" t="str">
        <f>IF('DATA ENTRY'!CK883="","",IF('DATA ENTRY'!I883="","",IF(AND($EF$4='DATA ENTRY'!G883,$EH$4='DATA ENTRY'!F883),'DATA ENTRY'!I883,"")))</f>
        <v/>
      </c>
      <c r="EH884" s="4" t="str">
        <f>IF('DATA ENTRY'!CK883="","",IF('DATA ENTRY'!CK883="","",IF(AND($EF$4='DATA ENTRY'!G883,$EH$4='DATA ENTRY'!F883),'DATA ENTRY'!CK883,"")))</f>
        <v/>
      </c>
      <c r="EI884" s="3" t="str">
        <f>IF('DATA ENTRY'!CK883="","",IF('DATA ENTRY'!N883="","",IF(AND($EF$4='DATA ENTRY'!G883,$EH$4='DATA ENTRY'!F883),'DATA ENTRY'!N883,"")))</f>
        <v/>
      </c>
      <c r="EJ884" s="107" t="str">
        <f>IF('DATA ENTRY'!CK883="","",IF('DATA ENTRY'!O883="","",IF(AND($EF$4='DATA ENTRY'!G883,$EH$4='DATA ENTRY'!F883),'DATA ENTRY'!O883,"")))</f>
        <v/>
      </c>
      <c r="EK884" s="3" t="str">
        <f>IF('DATA ENTRY'!CK883="","",IF('DATA ENTRY'!P883="","",IF(AND($EF$4='DATA ENTRY'!G883,$EH$4='DATA ENTRY'!F883),'DATA ENTRY'!P883,"")))</f>
        <v/>
      </c>
      <c r="EL884" s="107" t="str">
        <f>IF('DATA ENTRY'!CK883="","",IF('DATA ENTRY'!Q883="","",IF(AND($EF$4='DATA ENTRY'!G883,$EH$4='DATA ENTRY'!F883),'DATA ENTRY'!Q883,"")))</f>
        <v/>
      </c>
      <c r="EM884" s="3" t="str">
        <f>IF('DATA ENTRY'!CK883="","",IF('DATA ENTRY'!R883="","",IF(AND($EF$4='DATA ENTRY'!G883,$EH$4='DATA ENTRY'!F883),'DATA ENTRY'!R883,"")))</f>
        <v/>
      </c>
      <c r="EN884" s="107" t="str">
        <f>IF('DATA ENTRY'!CK883="","",IF('DATA ENTRY'!S883="","",IF(AND($EF$4='DATA ENTRY'!G883,$EH$4='DATA ENTRY'!F883),'DATA ENTRY'!S883,"")))</f>
        <v/>
      </c>
      <c r="EO884" s="3" t="str">
        <f>IF('DATA ENTRY'!CK883="","",IF('DATA ENTRY'!E883="","",IF(AND($EF$4='DATA ENTRY'!G883,$EH$4='DATA ENTRY'!F883),'DATA ENTRY'!E883,"")))</f>
        <v/>
      </c>
      <c r="EP884" s="3" t="str">
        <f>IF('DATA ENTRY'!CK883="","",IF('DATA ENTRY'!D883="","",IF(AND($EF$4='DATA ENTRY'!G883,$EH$4='DATA ENTRY'!F883),'DATA ENTRY'!D883,"")))</f>
        <v/>
      </c>
      <c r="EQ884" s="3" t="str">
        <f>IF('DATA ENTRY'!CK883="","",IF('DATA ENTRY'!W883="","",IF(AND($EF$4='DATA ENTRY'!G883,$EH$4='DATA ENTRY'!F883),'DATA ENTRY'!W883,"")))</f>
        <v/>
      </c>
      <c r="ER884" s="3" t="str">
        <f>IF('DATA ENTRY'!CK883="","",IF('DATA ENTRY'!X883="","",IF(AND($EF$4='DATA ENTRY'!G883,$EH$4='DATA ENTRY'!F883),'DATA ENTRY'!X883,"")))</f>
        <v/>
      </c>
      <c r="ES884" s="108" t="str">
        <f t="shared" si="223"/>
        <v/>
      </c>
      <c r="ET884" s="108" t="str">
        <f>IF('DATA ENTRY'!CK883="","",IF('DATA ENTRY'!D883="","",IF(AND($EF$4='DATA ENTRY'!G883,$EH$4='DATA ENTRY'!F883),'DATA ENTRY'!G883,"")))</f>
        <v/>
      </c>
      <c r="EY884">
        <f t="shared" si="224"/>
        <v>0</v>
      </c>
    </row>
    <row r="885" spans="1:155">
      <c r="A885" t="str">
        <f>IF(S885=0,"",1+(MAX($A$7:A884)))</f>
        <v/>
      </c>
      <c r="B885" s="224">
        <v>879</v>
      </c>
      <c r="C885" s="3" t="str">
        <f>IF('DATA ENTRY'!CK884="","",IF('DATA ENTRY'!B884="","",IF($D$4="All Post",'DATA ENTRY'!B884,IF(AND($D$4='DATA ENTRY'!CK884),'DATA ENTRY'!B884,""))))</f>
        <v/>
      </c>
      <c r="D885" s="3" t="str">
        <f>IF('DATA ENTRY'!CK884="","",IF('DATA ENTRY'!C884="","",IF($D$4="All Post",'DATA ENTRY'!C884,IF(AND($D$4='DATA ENTRY'!CK884),'DATA ENTRY'!C884,""))))</f>
        <v/>
      </c>
      <c r="E885" s="4" t="str">
        <f>IF('DATA ENTRY'!CK884="","",IF('DATA ENTRY'!I884="","",IF($D$4="All Post",'DATA ENTRY'!I884,IF(AND($D$4='DATA ENTRY'!CK884),'DATA ENTRY'!I884,""))))</f>
        <v/>
      </c>
      <c r="F885" s="4" t="str">
        <f>IF('DATA ENTRY'!CK884="","",IF('DATA ENTRY'!CK884="","",IF($D$4="All Post",'DATA ENTRY'!CK884,IF(AND($D$4='DATA ENTRY'!CK884),'DATA ENTRY'!CK884,""))))</f>
        <v/>
      </c>
      <c r="G885" s="3" t="str">
        <f>IF('DATA ENTRY'!CK884="","",IF('DATA ENTRY'!N884="","",IF($D$4="All Post",'DATA ENTRY'!N884,IF(AND($D$4='DATA ENTRY'!CK884),'DATA ENTRY'!N884,""))))</f>
        <v/>
      </c>
      <c r="H885" s="107" t="str">
        <f>IF('DATA ENTRY'!CK884="","",IF('DATA ENTRY'!O884="","",IF($D$4="All Post",'DATA ENTRY'!O884,IF(AND($D$4='DATA ENTRY'!CK884),'DATA ENTRY'!O884,""))))</f>
        <v/>
      </c>
      <c r="I885" s="3" t="str">
        <f>IF('DATA ENTRY'!CK884="","",IF('DATA ENTRY'!P884="","",IF($D$4="All Post",'DATA ENTRY'!P884,IF(AND($D$4='DATA ENTRY'!CK884),'DATA ENTRY'!P884,""))))</f>
        <v/>
      </c>
      <c r="J885" s="107" t="str">
        <f>IF('DATA ENTRY'!CK884="","",IF('DATA ENTRY'!Q884="","",IF($D$4="All Post",'DATA ENTRY'!Q884,IF(AND($D$4='DATA ENTRY'!CK884),'DATA ENTRY'!Q884,""))))</f>
        <v/>
      </c>
      <c r="K885" s="3" t="str">
        <f>IF('DATA ENTRY'!CK884="","",IF('DATA ENTRY'!R884="","",IF($D$4="All Post",'DATA ENTRY'!R884,IF(AND($D$4='DATA ENTRY'!CK884),'DATA ENTRY'!R884,""))))</f>
        <v/>
      </c>
      <c r="L885" s="3" t="str">
        <f>IF('DATA ENTRY'!CK884="","",IF('DATA ENTRY'!S884="","",IF($D$4="All Post",'DATA ENTRY'!S884,IF(AND($D$4='DATA ENTRY'!CK884),'DATA ENTRY'!S884,""))))</f>
        <v/>
      </c>
      <c r="M885" s="3" t="str">
        <f>IF('DATA ENTRY'!CK884="","",IF('DATA ENTRY'!E884="","",IF($D$4="All Post",'DATA ENTRY'!E884,IF(AND($D$4='DATA ENTRY'!CK884),'DATA ENTRY'!E884,""))))</f>
        <v/>
      </c>
      <c r="N885" s="3" t="str">
        <f>IF('DATA ENTRY'!CK884="","",IF('DATA ENTRY'!W884="","",IF($D$4="All Post",'DATA ENTRY'!W884,IF(AND($D$4='DATA ENTRY'!CK884),'DATA ENTRY'!W884,""))))</f>
        <v/>
      </c>
      <c r="O885" s="3" t="str">
        <f>IF('DATA ENTRY'!CK884="","",IF('DATA ENTRY'!X884="","",IF($D$4="All Post",'DATA ENTRY'!X884,IF(AND($D$4='DATA ENTRY'!CK884),'DATA ENTRY'!X884,""))))</f>
        <v/>
      </c>
      <c r="P885" s="3" t="str">
        <f>IF('DATA ENTRY'!CK884="","",IF('DATA ENTRY'!G884="","",IF($D$4="All Post",'DATA ENTRY'!G884,IF(AND($D$4='DATA ENTRY'!CK884),'DATA ENTRY'!G884,""))))</f>
        <v/>
      </c>
      <c r="S885">
        <f t="shared" si="211"/>
        <v>0</v>
      </c>
      <c r="T885" t="str">
        <f t="shared" si="212"/>
        <v/>
      </c>
      <c r="BZ885" t="str">
        <f t="shared" si="213"/>
        <v/>
      </c>
      <c r="CA885" t="str">
        <f t="shared" si="214"/>
        <v/>
      </c>
      <c r="CB885" s="224">
        <v>879</v>
      </c>
      <c r="CC885" s="3" t="str">
        <f>IF('DATA ENTRY'!CK884="","",IF('DATA ENTRY'!B884="","",IF(AND($CD$4='DATA ENTRY'!CK884,$CG$4='DATA ENTRY'!D884),'DATA ENTRY'!B884,"")))</f>
        <v/>
      </c>
      <c r="CD885" s="3" t="str">
        <f>IF('DATA ENTRY'!CK884="","",IF('DATA ENTRY'!C884="","",IF(AND($CD$4='DATA ENTRY'!CK884,$CG$4='DATA ENTRY'!D884),'DATA ENTRY'!C884,"")))</f>
        <v/>
      </c>
      <c r="CE885" s="4" t="str">
        <f>IF('DATA ENTRY'!CK884="","",IF('DATA ENTRY'!I884="","",IF(AND($CD$4='DATA ENTRY'!CK884,$CG$4='DATA ENTRY'!D884),'DATA ENTRY'!I884,"")))</f>
        <v/>
      </c>
      <c r="CF885" s="4" t="str">
        <f>IF('DATA ENTRY'!CK884="","",IF('DATA ENTRY'!CK884="","",IF(AND($CD$4='DATA ENTRY'!CK884,$CG$4='DATA ENTRY'!D884),'DATA ENTRY'!CK884,"")))</f>
        <v/>
      </c>
      <c r="CG885" s="3" t="str">
        <f>IF('DATA ENTRY'!CK884="","",IF('DATA ENTRY'!N884="","",IF(AND($CD$4='DATA ENTRY'!CK884,$CG$4='DATA ENTRY'!D884),'DATA ENTRY'!N884,"")))</f>
        <v/>
      </c>
      <c r="CH885" s="107" t="str">
        <f>IF('DATA ENTRY'!CK884="","",IF('DATA ENTRY'!O884="","",IF(AND($CD$4='DATA ENTRY'!CK884,$CG$4='DATA ENTRY'!D884),'DATA ENTRY'!O884,"")))</f>
        <v/>
      </c>
      <c r="CI885" s="3" t="str">
        <f>IF('DATA ENTRY'!CK884="","",IF('DATA ENTRY'!P884="","",IF(AND($CD$4='DATA ENTRY'!CK884,$CG$4='DATA ENTRY'!D884),'DATA ENTRY'!P884,"")))</f>
        <v/>
      </c>
      <c r="CJ885" s="107" t="str">
        <f>IF('DATA ENTRY'!CK884="","",IF('DATA ENTRY'!Q884="","",IF(AND($CD$4='DATA ENTRY'!CK884,$CG$4='DATA ENTRY'!D884),'DATA ENTRY'!Q884,"")))</f>
        <v/>
      </c>
      <c r="CK885" s="3" t="str">
        <f>IF('DATA ENTRY'!CK884="","",IF('DATA ENTRY'!R884="","",IF(AND($CD$4='DATA ENTRY'!CK884,$CG$4='DATA ENTRY'!D884),'DATA ENTRY'!R884,"")))</f>
        <v/>
      </c>
      <c r="CL885" s="3" t="str">
        <f>IF('DATA ENTRY'!CK884="","",IF('DATA ENTRY'!S884="","",IF(AND($CD$4='DATA ENTRY'!CK884,$CG$4='DATA ENTRY'!D884),'DATA ENTRY'!S884,"")))</f>
        <v/>
      </c>
      <c r="CM885" s="3" t="str">
        <f>IF('DATA ENTRY'!CK884="","",IF('DATA ENTRY'!E884="","",IF(AND($CD$4='DATA ENTRY'!CK884,$CG$4='DATA ENTRY'!D884),'DATA ENTRY'!E884,"")))</f>
        <v/>
      </c>
      <c r="CN885" s="3" t="str">
        <f>IF('DATA ENTRY'!CK884="","",IF('DATA ENTRY'!W884="","",IF(AND($CD$4='DATA ENTRY'!CK884,$CG$4='DATA ENTRY'!D884),'DATA ENTRY'!W884,"")))</f>
        <v/>
      </c>
      <c r="CO885" s="3" t="str">
        <f>IF('DATA ENTRY'!CK884="","",IF('DATA ENTRY'!X884="","",IF(AND($CD$4='DATA ENTRY'!CK884,$CG$4='DATA ENTRY'!D884),'DATA ENTRY'!X884,"")))</f>
        <v/>
      </c>
      <c r="CP885" s="108" t="str">
        <f t="shared" si="215"/>
        <v/>
      </c>
      <c r="CQ885" s="108" t="str">
        <f>IF('DATA ENTRY'!CK884="","",IF('DATA ENTRY'!G884="","",IF(AND($CD$4='DATA ENTRY'!CK884,$CG$4='DATA ENTRY'!D884),'DATA ENTRY'!G884,"")))</f>
        <v/>
      </c>
      <c r="CR885" s="230" t="str">
        <f>IF('DATA ENTRY'!CK884="","",IF('DATA ENTRY'!D884="","",IF(AND($CD$4='DATA ENTRY'!CK884,$CG$4='DATA ENTRY'!D884),'DATA ENTRY'!D884,"")))</f>
        <v/>
      </c>
      <c r="CS885">
        <f t="shared" si="216"/>
        <v>0</v>
      </c>
      <c r="CT885">
        <f t="shared" si="217"/>
        <v>0</v>
      </c>
      <c r="CV885" s="139"/>
      <c r="CX885">
        <f t="shared" si="218"/>
        <v>0</v>
      </c>
      <c r="DB885" t="str">
        <f t="shared" si="225"/>
        <v/>
      </c>
      <c r="DC885" t="str">
        <f t="shared" si="226"/>
        <v/>
      </c>
      <c r="DD885" s="224">
        <v>879</v>
      </c>
      <c r="DE885" s="3" t="str">
        <f>IF('DATA ENTRY'!CK884="","",IF('DATA ENTRY'!B884="","",IF(AND($DF$4='DATA ENTRY'!D884),'DATA ENTRY'!B884,"")))</f>
        <v/>
      </c>
      <c r="DF885" s="3" t="str">
        <f>IF('DATA ENTRY'!CK884="","",IF('DATA ENTRY'!C884="","",IF(AND($DF$4='DATA ENTRY'!D884),'DATA ENTRY'!C884,"")))</f>
        <v/>
      </c>
      <c r="DG885" s="4" t="str">
        <f>IF('DATA ENTRY'!CK884="","",IF('DATA ENTRY'!I884="","",IF(AND($DF$4='DATA ENTRY'!D884),'DATA ENTRY'!I884,"")))</f>
        <v/>
      </c>
      <c r="DH885" s="4" t="str">
        <f>IF('DATA ENTRY'!CK884="","",IF('DATA ENTRY'!CK884="","",IF(AND($DF$4='DATA ENTRY'!D884),'DATA ENTRY'!CK884,"")))</f>
        <v/>
      </c>
      <c r="DI885" s="3" t="str">
        <f>IF('DATA ENTRY'!CK884="","",IF('DATA ENTRY'!N884="","",IF(AND($DF$4='DATA ENTRY'!D884),'DATA ENTRY'!N884,"")))</f>
        <v/>
      </c>
      <c r="DJ885" s="107" t="str">
        <f>IF('DATA ENTRY'!CK884="","",IF('DATA ENTRY'!O884="","",IF(AND($DF$4='DATA ENTRY'!D884),'DATA ENTRY'!O884,"")))</f>
        <v/>
      </c>
      <c r="DK885" s="3" t="str">
        <f>IF('DATA ENTRY'!CK884="","",IF('DATA ENTRY'!P884="","",IF(AND($DF$4='DATA ENTRY'!D884),'DATA ENTRY'!P884,"")))</f>
        <v/>
      </c>
      <c r="DL885" s="107" t="str">
        <f>IF('DATA ENTRY'!CK884="","",IF('DATA ENTRY'!Q884="","",IF(AND($DF$4='DATA ENTRY'!D884),'DATA ENTRY'!Q884,"")))</f>
        <v/>
      </c>
      <c r="DM885" s="3" t="str">
        <f>IF('DATA ENTRY'!CK884="","",IF('DATA ENTRY'!R884="","",IF(AND($DF$4='DATA ENTRY'!D884),'DATA ENTRY'!R884,"")))</f>
        <v/>
      </c>
      <c r="DN885" s="107" t="str">
        <f>IF('DATA ENTRY'!CK884="","",IF('DATA ENTRY'!S884="","",IF(AND($DF$4='DATA ENTRY'!D884),'DATA ENTRY'!S884,"")))</f>
        <v/>
      </c>
      <c r="DO885" s="3" t="str">
        <f>IF('DATA ENTRY'!CK884="","",IF('DATA ENTRY'!E884="","",IF(AND($DF$4='DATA ENTRY'!D884),'DATA ENTRY'!E884,"")))</f>
        <v/>
      </c>
      <c r="DP885" s="3" t="str">
        <f>IF('DATA ENTRY'!CK884="","",IF('DATA ENTRY'!D884="","",IF(AND($DF$4='DATA ENTRY'!D884),'DATA ENTRY'!D884,"")))</f>
        <v/>
      </c>
      <c r="DQ885" s="3" t="str">
        <f>IF('DATA ENTRY'!CK884="","",IF('DATA ENTRY'!W884="","",IF(AND($DF$4='DATA ENTRY'!D884),'DATA ENTRY'!W884,"")))</f>
        <v/>
      </c>
      <c r="DR885" s="3" t="str">
        <f>IF('DATA ENTRY'!CK884="","",IF('DATA ENTRY'!X884="","",IF(AND($DF$4='DATA ENTRY'!D884),'DATA ENTRY'!X884,"")))</f>
        <v/>
      </c>
      <c r="DS885" s="108" t="str">
        <f t="shared" si="219"/>
        <v/>
      </c>
      <c r="DT885" s="108" t="str">
        <f>IF('DATA ENTRY'!CK884="","",IF('DATA ENTRY'!D884="","",IF(AND($DF$4='DATA ENTRY'!D884),'DATA ENTRY'!G884,"")))</f>
        <v/>
      </c>
      <c r="DY885">
        <f t="shared" si="220"/>
        <v>0</v>
      </c>
      <c r="EB885" t="str">
        <f t="shared" si="221"/>
        <v/>
      </c>
      <c r="EC885" t="str">
        <f t="shared" si="222"/>
        <v/>
      </c>
      <c r="ED885" s="224">
        <v>879</v>
      </c>
      <c r="EE885" s="3" t="str">
        <f>IF('DATA ENTRY'!CK884="","",IF('DATA ENTRY'!B884="","",IF(AND($EF$4='DATA ENTRY'!G884,$EH$4='DATA ENTRY'!F884),'DATA ENTRY'!B884,"")))</f>
        <v/>
      </c>
      <c r="EF885" s="3" t="str">
        <f>IF('DATA ENTRY'!CK884="","",IF('DATA ENTRY'!C884="","",IF(AND($EF$4='DATA ENTRY'!G884,$EH$4='DATA ENTRY'!F884),'DATA ENTRY'!C884,"")))</f>
        <v/>
      </c>
      <c r="EG885" s="4" t="str">
        <f>IF('DATA ENTRY'!CK884="","",IF('DATA ENTRY'!I884="","",IF(AND($EF$4='DATA ENTRY'!G884,$EH$4='DATA ENTRY'!F884),'DATA ENTRY'!I884,"")))</f>
        <v/>
      </c>
      <c r="EH885" s="4" t="str">
        <f>IF('DATA ENTRY'!CK884="","",IF('DATA ENTRY'!CK884="","",IF(AND($EF$4='DATA ENTRY'!G884,$EH$4='DATA ENTRY'!F884),'DATA ENTRY'!CK884,"")))</f>
        <v/>
      </c>
      <c r="EI885" s="3" t="str">
        <f>IF('DATA ENTRY'!CK884="","",IF('DATA ENTRY'!N884="","",IF(AND($EF$4='DATA ENTRY'!G884,$EH$4='DATA ENTRY'!F884),'DATA ENTRY'!N884,"")))</f>
        <v/>
      </c>
      <c r="EJ885" s="107" t="str">
        <f>IF('DATA ENTRY'!CK884="","",IF('DATA ENTRY'!O884="","",IF(AND($EF$4='DATA ENTRY'!G884,$EH$4='DATA ENTRY'!F884),'DATA ENTRY'!O884,"")))</f>
        <v/>
      </c>
      <c r="EK885" s="3" t="str">
        <f>IF('DATA ENTRY'!CK884="","",IF('DATA ENTRY'!P884="","",IF(AND($EF$4='DATA ENTRY'!G884,$EH$4='DATA ENTRY'!F884),'DATA ENTRY'!P884,"")))</f>
        <v/>
      </c>
      <c r="EL885" s="107" t="str">
        <f>IF('DATA ENTRY'!CK884="","",IF('DATA ENTRY'!Q884="","",IF(AND($EF$4='DATA ENTRY'!G884,$EH$4='DATA ENTRY'!F884),'DATA ENTRY'!Q884,"")))</f>
        <v/>
      </c>
      <c r="EM885" s="3" t="str">
        <f>IF('DATA ENTRY'!CK884="","",IF('DATA ENTRY'!R884="","",IF(AND($EF$4='DATA ENTRY'!G884,$EH$4='DATA ENTRY'!F884),'DATA ENTRY'!R884,"")))</f>
        <v/>
      </c>
      <c r="EN885" s="107" t="str">
        <f>IF('DATA ENTRY'!CK884="","",IF('DATA ENTRY'!S884="","",IF(AND($EF$4='DATA ENTRY'!G884,$EH$4='DATA ENTRY'!F884),'DATA ENTRY'!S884,"")))</f>
        <v/>
      </c>
      <c r="EO885" s="3" t="str">
        <f>IF('DATA ENTRY'!CK884="","",IF('DATA ENTRY'!E884="","",IF(AND($EF$4='DATA ENTRY'!G884,$EH$4='DATA ENTRY'!F884),'DATA ENTRY'!E884,"")))</f>
        <v/>
      </c>
      <c r="EP885" s="3" t="str">
        <f>IF('DATA ENTRY'!CK884="","",IF('DATA ENTRY'!D884="","",IF(AND($EF$4='DATA ENTRY'!G884,$EH$4='DATA ENTRY'!F884),'DATA ENTRY'!D884,"")))</f>
        <v/>
      </c>
      <c r="EQ885" s="3" t="str">
        <f>IF('DATA ENTRY'!CK884="","",IF('DATA ENTRY'!W884="","",IF(AND($EF$4='DATA ENTRY'!G884,$EH$4='DATA ENTRY'!F884),'DATA ENTRY'!W884,"")))</f>
        <v/>
      </c>
      <c r="ER885" s="3" t="str">
        <f>IF('DATA ENTRY'!CK884="","",IF('DATA ENTRY'!X884="","",IF(AND($EF$4='DATA ENTRY'!G884,$EH$4='DATA ENTRY'!F884),'DATA ENTRY'!X884,"")))</f>
        <v/>
      </c>
      <c r="ES885" s="108" t="str">
        <f t="shared" si="223"/>
        <v/>
      </c>
      <c r="ET885" s="108" t="str">
        <f>IF('DATA ENTRY'!CK884="","",IF('DATA ENTRY'!D884="","",IF(AND($EF$4='DATA ENTRY'!G884,$EH$4='DATA ENTRY'!F884),'DATA ENTRY'!G884,"")))</f>
        <v/>
      </c>
      <c r="EY885">
        <f t="shared" si="224"/>
        <v>0</v>
      </c>
    </row>
    <row r="886" spans="1:155">
      <c r="A886" t="str">
        <f>IF(S886=0,"",1+(MAX($A$7:A885)))</f>
        <v/>
      </c>
      <c r="B886" s="224">
        <v>880</v>
      </c>
      <c r="C886" s="3" t="str">
        <f>IF('DATA ENTRY'!CK885="","",IF('DATA ENTRY'!B885="","",IF($D$4="All Post",'DATA ENTRY'!B885,IF(AND($D$4='DATA ENTRY'!CK885),'DATA ENTRY'!B885,""))))</f>
        <v/>
      </c>
      <c r="D886" s="3" t="str">
        <f>IF('DATA ENTRY'!CK885="","",IF('DATA ENTRY'!C885="","",IF($D$4="All Post",'DATA ENTRY'!C885,IF(AND($D$4='DATA ENTRY'!CK885),'DATA ENTRY'!C885,""))))</f>
        <v/>
      </c>
      <c r="E886" s="4" t="str">
        <f>IF('DATA ENTRY'!CK885="","",IF('DATA ENTRY'!I885="","",IF($D$4="All Post",'DATA ENTRY'!I885,IF(AND($D$4='DATA ENTRY'!CK885),'DATA ENTRY'!I885,""))))</f>
        <v/>
      </c>
      <c r="F886" s="4" t="str">
        <f>IF('DATA ENTRY'!CK885="","",IF('DATA ENTRY'!CK885="","",IF($D$4="All Post",'DATA ENTRY'!CK885,IF(AND($D$4='DATA ENTRY'!CK885),'DATA ENTRY'!CK885,""))))</f>
        <v/>
      </c>
      <c r="G886" s="3" t="str">
        <f>IF('DATA ENTRY'!CK885="","",IF('DATA ENTRY'!N885="","",IF($D$4="All Post",'DATA ENTRY'!N885,IF(AND($D$4='DATA ENTRY'!CK885),'DATA ENTRY'!N885,""))))</f>
        <v/>
      </c>
      <c r="H886" s="107" t="str">
        <f>IF('DATA ENTRY'!CK885="","",IF('DATA ENTRY'!O885="","",IF($D$4="All Post",'DATA ENTRY'!O885,IF(AND($D$4='DATA ENTRY'!CK885),'DATA ENTRY'!O885,""))))</f>
        <v/>
      </c>
      <c r="I886" s="3" t="str">
        <f>IF('DATA ENTRY'!CK885="","",IF('DATA ENTRY'!P885="","",IF($D$4="All Post",'DATA ENTRY'!P885,IF(AND($D$4='DATA ENTRY'!CK885),'DATA ENTRY'!P885,""))))</f>
        <v/>
      </c>
      <c r="J886" s="107" t="str">
        <f>IF('DATA ENTRY'!CK885="","",IF('DATA ENTRY'!Q885="","",IF($D$4="All Post",'DATA ENTRY'!Q885,IF(AND($D$4='DATA ENTRY'!CK885),'DATA ENTRY'!Q885,""))))</f>
        <v/>
      </c>
      <c r="K886" s="3" t="str">
        <f>IF('DATA ENTRY'!CK885="","",IF('DATA ENTRY'!R885="","",IF($D$4="All Post",'DATA ENTRY'!R885,IF(AND($D$4='DATA ENTRY'!CK885),'DATA ENTRY'!R885,""))))</f>
        <v/>
      </c>
      <c r="L886" s="3" t="str">
        <f>IF('DATA ENTRY'!CK885="","",IF('DATA ENTRY'!S885="","",IF($D$4="All Post",'DATA ENTRY'!S885,IF(AND($D$4='DATA ENTRY'!CK885),'DATA ENTRY'!S885,""))))</f>
        <v/>
      </c>
      <c r="M886" s="3" t="str">
        <f>IF('DATA ENTRY'!CK885="","",IF('DATA ENTRY'!E885="","",IF($D$4="All Post",'DATA ENTRY'!E885,IF(AND($D$4='DATA ENTRY'!CK885),'DATA ENTRY'!E885,""))))</f>
        <v/>
      </c>
      <c r="N886" s="3" t="str">
        <f>IF('DATA ENTRY'!CK885="","",IF('DATA ENTRY'!W885="","",IF($D$4="All Post",'DATA ENTRY'!W885,IF(AND($D$4='DATA ENTRY'!CK885),'DATA ENTRY'!W885,""))))</f>
        <v/>
      </c>
      <c r="O886" s="3" t="str">
        <f>IF('DATA ENTRY'!CK885="","",IF('DATA ENTRY'!X885="","",IF($D$4="All Post",'DATA ENTRY'!X885,IF(AND($D$4='DATA ENTRY'!CK885),'DATA ENTRY'!X885,""))))</f>
        <v/>
      </c>
      <c r="P886" s="3" t="str">
        <f>IF('DATA ENTRY'!CK885="","",IF('DATA ENTRY'!G885="","",IF($D$4="All Post",'DATA ENTRY'!G885,IF(AND($D$4='DATA ENTRY'!CK885),'DATA ENTRY'!G885,""))))</f>
        <v/>
      </c>
      <c r="S886">
        <f t="shared" si="211"/>
        <v>0</v>
      </c>
      <c r="T886" t="str">
        <f t="shared" si="212"/>
        <v/>
      </c>
      <c r="BZ886" t="str">
        <f t="shared" si="213"/>
        <v/>
      </c>
      <c r="CA886" t="str">
        <f t="shared" si="214"/>
        <v/>
      </c>
      <c r="CB886" s="224">
        <v>880</v>
      </c>
      <c r="CC886" s="3" t="str">
        <f>IF('DATA ENTRY'!CK885="","",IF('DATA ENTRY'!B885="","",IF(AND($CD$4='DATA ENTRY'!CK885,$CG$4='DATA ENTRY'!D885),'DATA ENTRY'!B885,"")))</f>
        <v/>
      </c>
      <c r="CD886" s="3" t="str">
        <f>IF('DATA ENTRY'!CK885="","",IF('DATA ENTRY'!C885="","",IF(AND($CD$4='DATA ENTRY'!CK885,$CG$4='DATA ENTRY'!D885),'DATA ENTRY'!C885,"")))</f>
        <v/>
      </c>
      <c r="CE886" s="4" t="str">
        <f>IF('DATA ENTRY'!CK885="","",IF('DATA ENTRY'!I885="","",IF(AND($CD$4='DATA ENTRY'!CK885,$CG$4='DATA ENTRY'!D885),'DATA ENTRY'!I885,"")))</f>
        <v/>
      </c>
      <c r="CF886" s="4" t="str">
        <f>IF('DATA ENTRY'!CK885="","",IF('DATA ENTRY'!CK885="","",IF(AND($CD$4='DATA ENTRY'!CK885,$CG$4='DATA ENTRY'!D885),'DATA ENTRY'!CK885,"")))</f>
        <v/>
      </c>
      <c r="CG886" s="3" t="str">
        <f>IF('DATA ENTRY'!CK885="","",IF('DATA ENTRY'!N885="","",IF(AND($CD$4='DATA ENTRY'!CK885,$CG$4='DATA ENTRY'!D885),'DATA ENTRY'!N885,"")))</f>
        <v/>
      </c>
      <c r="CH886" s="107" t="str">
        <f>IF('DATA ENTRY'!CK885="","",IF('DATA ENTRY'!O885="","",IF(AND($CD$4='DATA ENTRY'!CK885,$CG$4='DATA ENTRY'!D885),'DATA ENTRY'!O885,"")))</f>
        <v/>
      </c>
      <c r="CI886" s="3" t="str">
        <f>IF('DATA ENTRY'!CK885="","",IF('DATA ENTRY'!P885="","",IF(AND($CD$4='DATA ENTRY'!CK885,$CG$4='DATA ENTRY'!D885),'DATA ENTRY'!P885,"")))</f>
        <v/>
      </c>
      <c r="CJ886" s="107" t="str">
        <f>IF('DATA ENTRY'!CK885="","",IF('DATA ENTRY'!Q885="","",IF(AND($CD$4='DATA ENTRY'!CK885,$CG$4='DATA ENTRY'!D885),'DATA ENTRY'!Q885,"")))</f>
        <v/>
      </c>
      <c r="CK886" s="3" t="str">
        <f>IF('DATA ENTRY'!CK885="","",IF('DATA ENTRY'!R885="","",IF(AND($CD$4='DATA ENTRY'!CK885,$CG$4='DATA ENTRY'!D885),'DATA ENTRY'!R885,"")))</f>
        <v/>
      </c>
      <c r="CL886" s="3" t="str">
        <f>IF('DATA ENTRY'!CK885="","",IF('DATA ENTRY'!S885="","",IF(AND($CD$4='DATA ENTRY'!CK885,$CG$4='DATA ENTRY'!D885),'DATA ENTRY'!S885,"")))</f>
        <v/>
      </c>
      <c r="CM886" s="3" t="str">
        <f>IF('DATA ENTRY'!CK885="","",IF('DATA ENTRY'!E885="","",IF(AND($CD$4='DATA ENTRY'!CK885,$CG$4='DATA ENTRY'!D885),'DATA ENTRY'!E885,"")))</f>
        <v/>
      </c>
      <c r="CN886" s="3" t="str">
        <f>IF('DATA ENTRY'!CK885="","",IF('DATA ENTRY'!W885="","",IF(AND($CD$4='DATA ENTRY'!CK885,$CG$4='DATA ENTRY'!D885),'DATA ENTRY'!W885,"")))</f>
        <v/>
      </c>
      <c r="CO886" s="3" t="str">
        <f>IF('DATA ENTRY'!CK885="","",IF('DATA ENTRY'!X885="","",IF(AND($CD$4='DATA ENTRY'!CK885,$CG$4='DATA ENTRY'!D885),'DATA ENTRY'!X885,"")))</f>
        <v/>
      </c>
      <c r="CP886" s="108" t="str">
        <f t="shared" si="215"/>
        <v/>
      </c>
      <c r="CQ886" s="108" t="str">
        <f>IF('DATA ENTRY'!CK885="","",IF('DATA ENTRY'!G885="","",IF(AND($CD$4='DATA ENTRY'!CK885,$CG$4='DATA ENTRY'!D885),'DATA ENTRY'!G885,"")))</f>
        <v/>
      </c>
      <c r="CR886" s="230" t="str">
        <f>IF('DATA ENTRY'!CK885="","",IF('DATA ENTRY'!D885="","",IF(AND($CD$4='DATA ENTRY'!CK885,$CG$4='DATA ENTRY'!D885),'DATA ENTRY'!D885,"")))</f>
        <v/>
      </c>
      <c r="CS886">
        <f t="shared" si="216"/>
        <v>0</v>
      </c>
      <c r="CT886">
        <f t="shared" si="217"/>
        <v>0</v>
      </c>
      <c r="CV886" s="139"/>
      <c r="CX886">
        <f t="shared" si="218"/>
        <v>0</v>
      </c>
      <c r="DB886" t="str">
        <f t="shared" si="225"/>
        <v/>
      </c>
      <c r="DC886" t="str">
        <f t="shared" si="226"/>
        <v/>
      </c>
      <c r="DD886" s="224">
        <v>880</v>
      </c>
      <c r="DE886" s="3" t="str">
        <f>IF('DATA ENTRY'!CK885="","",IF('DATA ENTRY'!B885="","",IF(AND($DF$4='DATA ENTRY'!D885),'DATA ENTRY'!B885,"")))</f>
        <v/>
      </c>
      <c r="DF886" s="3" t="str">
        <f>IF('DATA ENTRY'!CK885="","",IF('DATA ENTRY'!C885="","",IF(AND($DF$4='DATA ENTRY'!D885),'DATA ENTRY'!C885,"")))</f>
        <v/>
      </c>
      <c r="DG886" s="4" t="str">
        <f>IF('DATA ENTRY'!CK885="","",IF('DATA ENTRY'!I885="","",IF(AND($DF$4='DATA ENTRY'!D885),'DATA ENTRY'!I885,"")))</f>
        <v/>
      </c>
      <c r="DH886" s="4" t="str">
        <f>IF('DATA ENTRY'!CK885="","",IF('DATA ENTRY'!CK885="","",IF(AND($DF$4='DATA ENTRY'!D885),'DATA ENTRY'!CK885,"")))</f>
        <v/>
      </c>
      <c r="DI886" s="3" t="str">
        <f>IF('DATA ENTRY'!CK885="","",IF('DATA ENTRY'!N885="","",IF(AND($DF$4='DATA ENTRY'!D885),'DATA ENTRY'!N885,"")))</f>
        <v/>
      </c>
      <c r="DJ886" s="107" t="str">
        <f>IF('DATA ENTRY'!CK885="","",IF('DATA ENTRY'!O885="","",IF(AND($DF$4='DATA ENTRY'!D885),'DATA ENTRY'!O885,"")))</f>
        <v/>
      </c>
      <c r="DK886" s="3" t="str">
        <f>IF('DATA ENTRY'!CK885="","",IF('DATA ENTRY'!P885="","",IF(AND($DF$4='DATA ENTRY'!D885),'DATA ENTRY'!P885,"")))</f>
        <v/>
      </c>
      <c r="DL886" s="107" t="str">
        <f>IF('DATA ENTRY'!CK885="","",IF('DATA ENTRY'!Q885="","",IF(AND($DF$4='DATA ENTRY'!D885),'DATA ENTRY'!Q885,"")))</f>
        <v/>
      </c>
      <c r="DM886" s="3" t="str">
        <f>IF('DATA ENTRY'!CK885="","",IF('DATA ENTRY'!R885="","",IF(AND($DF$4='DATA ENTRY'!D885),'DATA ENTRY'!R885,"")))</f>
        <v/>
      </c>
      <c r="DN886" s="107" t="str">
        <f>IF('DATA ENTRY'!CK885="","",IF('DATA ENTRY'!S885="","",IF(AND($DF$4='DATA ENTRY'!D885),'DATA ENTRY'!S885,"")))</f>
        <v/>
      </c>
      <c r="DO886" s="3" t="str">
        <f>IF('DATA ENTRY'!CK885="","",IF('DATA ENTRY'!E885="","",IF(AND($DF$4='DATA ENTRY'!D885),'DATA ENTRY'!E885,"")))</f>
        <v/>
      </c>
      <c r="DP886" s="3" t="str">
        <f>IF('DATA ENTRY'!CK885="","",IF('DATA ENTRY'!D885="","",IF(AND($DF$4='DATA ENTRY'!D885),'DATA ENTRY'!D885,"")))</f>
        <v/>
      </c>
      <c r="DQ886" s="3" t="str">
        <f>IF('DATA ENTRY'!CK885="","",IF('DATA ENTRY'!W885="","",IF(AND($DF$4='DATA ENTRY'!D885),'DATA ENTRY'!W885,"")))</f>
        <v/>
      </c>
      <c r="DR886" s="3" t="str">
        <f>IF('DATA ENTRY'!CK885="","",IF('DATA ENTRY'!X885="","",IF(AND($DF$4='DATA ENTRY'!D885),'DATA ENTRY'!X885,"")))</f>
        <v/>
      </c>
      <c r="DS886" s="108" t="str">
        <f t="shared" si="219"/>
        <v/>
      </c>
      <c r="DT886" s="108" t="str">
        <f>IF('DATA ENTRY'!CK885="","",IF('DATA ENTRY'!D885="","",IF(AND($DF$4='DATA ENTRY'!D885),'DATA ENTRY'!G885,"")))</f>
        <v/>
      </c>
      <c r="DY886">
        <f t="shared" si="220"/>
        <v>0</v>
      </c>
      <c r="EB886" t="str">
        <f t="shared" si="221"/>
        <v/>
      </c>
      <c r="EC886" t="str">
        <f t="shared" si="222"/>
        <v/>
      </c>
      <c r="ED886" s="224">
        <v>880</v>
      </c>
      <c r="EE886" s="3" t="str">
        <f>IF('DATA ENTRY'!CK885="","",IF('DATA ENTRY'!B885="","",IF(AND($EF$4='DATA ENTRY'!G885,$EH$4='DATA ENTRY'!F885),'DATA ENTRY'!B885,"")))</f>
        <v/>
      </c>
      <c r="EF886" s="3" t="str">
        <f>IF('DATA ENTRY'!CK885="","",IF('DATA ENTRY'!C885="","",IF(AND($EF$4='DATA ENTRY'!G885,$EH$4='DATA ENTRY'!F885),'DATA ENTRY'!C885,"")))</f>
        <v/>
      </c>
      <c r="EG886" s="4" t="str">
        <f>IF('DATA ENTRY'!CK885="","",IF('DATA ENTRY'!I885="","",IF(AND($EF$4='DATA ENTRY'!G885,$EH$4='DATA ENTRY'!F885),'DATA ENTRY'!I885,"")))</f>
        <v/>
      </c>
      <c r="EH886" s="4" t="str">
        <f>IF('DATA ENTRY'!CK885="","",IF('DATA ENTRY'!CK885="","",IF(AND($EF$4='DATA ENTRY'!G885,$EH$4='DATA ENTRY'!F885),'DATA ENTRY'!CK885,"")))</f>
        <v/>
      </c>
      <c r="EI886" s="3" t="str">
        <f>IF('DATA ENTRY'!CK885="","",IF('DATA ENTRY'!N885="","",IF(AND($EF$4='DATA ENTRY'!G885,$EH$4='DATA ENTRY'!F885),'DATA ENTRY'!N885,"")))</f>
        <v/>
      </c>
      <c r="EJ886" s="107" t="str">
        <f>IF('DATA ENTRY'!CK885="","",IF('DATA ENTRY'!O885="","",IF(AND($EF$4='DATA ENTRY'!G885,$EH$4='DATA ENTRY'!F885),'DATA ENTRY'!O885,"")))</f>
        <v/>
      </c>
      <c r="EK886" s="3" t="str">
        <f>IF('DATA ENTRY'!CK885="","",IF('DATA ENTRY'!P885="","",IF(AND($EF$4='DATA ENTRY'!G885,$EH$4='DATA ENTRY'!F885),'DATA ENTRY'!P885,"")))</f>
        <v/>
      </c>
      <c r="EL886" s="107" t="str">
        <f>IF('DATA ENTRY'!CK885="","",IF('DATA ENTRY'!Q885="","",IF(AND($EF$4='DATA ENTRY'!G885,$EH$4='DATA ENTRY'!F885),'DATA ENTRY'!Q885,"")))</f>
        <v/>
      </c>
      <c r="EM886" s="3" t="str">
        <f>IF('DATA ENTRY'!CK885="","",IF('DATA ENTRY'!R885="","",IF(AND($EF$4='DATA ENTRY'!G885,$EH$4='DATA ENTRY'!F885),'DATA ENTRY'!R885,"")))</f>
        <v/>
      </c>
      <c r="EN886" s="107" t="str">
        <f>IF('DATA ENTRY'!CK885="","",IF('DATA ENTRY'!S885="","",IF(AND($EF$4='DATA ENTRY'!G885,$EH$4='DATA ENTRY'!F885),'DATA ENTRY'!S885,"")))</f>
        <v/>
      </c>
      <c r="EO886" s="3" t="str">
        <f>IF('DATA ENTRY'!CK885="","",IF('DATA ENTRY'!E885="","",IF(AND($EF$4='DATA ENTRY'!G885,$EH$4='DATA ENTRY'!F885),'DATA ENTRY'!E885,"")))</f>
        <v/>
      </c>
      <c r="EP886" s="3" t="str">
        <f>IF('DATA ENTRY'!CK885="","",IF('DATA ENTRY'!D885="","",IF(AND($EF$4='DATA ENTRY'!G885,$EH$4='DATA ENTRY'!F885),'DATA ENTRY'!D885,"")))</f>
        <v/>
      </c>
      <c r="EQ886" s="3" t="str">
        <f>IF('DATA ENTRY'!CK885="","",IF('DATA ENTRY'!W885="","",IF(AND($EF$4='DATA ENTRY'!G885,$EH$4='DATA ENTRY'!F885),'DATA ENTRY'!W885,"")))</f>
        <v/>
      </c>
      <c r="ER886" s="3" t="str">
        <f>IF('DATA ENTRY'!CK885="","",IF('DATA ENTRY'!X885="","",IF(AND($EF$4='DATA ENTRY'!G885,$EH$4='DATA ENTRY'!F885),'DATA ENTRY'!X885,"")))</f>
        <v/>
      </c>
      <c r="ES886" s="108" t="str">
        <f t="shared" si="223"/>
        <v/>
      </c>
      <c r="ET886" s="108" t="str">
        <f>IF('DATA ENTRY'!CK885="","",IF('DATA ENTRY'!D885="","",IF(AND($EF$4='DATA ENTRY'!G885,$EH$4='DATA ENTRY'!F885),'DATA ENTRY'!G885,"")))</f>
        <v/>
      </c>
      <c r="EY886">
        <f t="shared" si="224"/>
        <v>0</v>
      </c>
    </row>
    <row r="887" spans="1:155">
      <c r="A887" t="str">
        <f>IF(S887=0,"",1+(MAX($A$7:A886)))</f>
        <v/>
      </c>
      <c r="B887" s="224">
        <v>881</v>
      </c>
      <c r="C887" s="3" t="str">
        <f>IF('DATA ENTRY'!CK886="","",IF('DATA ENTRY'!B886="","",IF($D$4="All Post",'DATA ENTRY'!B886,IF(AND($D$4='DATA ENTRY'!CK886),'DATA ENTRY'!B886,""))))</f>
        <v/>
      </c>
      <c r="D887" s="3" t="str">
        <f>IF('DATA ENTRY'!CK886="","",IF('DATA ENTRY'!C886="","",IF($D$4="All Post",'DATA ENTRY'!C886,IF(AND($D$4='DATA ENTRY'!CK886),'DATA ENTRY'!C886,""))))</f>
        <v/>
      </c>
      <c r="E887" s="4" t="str">
        <f>IF('DATA ENTRY'!CK886="","",IF('DATA ENTRY'!I886="","",IF($D$4="All Post",'DATA ENTRY'!I886,IF(AND($D$4='DATA ENTRY'!CK886),'DATA ENTRY'!I886,""))))</f>
        <v/>
      </c>
      <c r="F887" s="4" t="str">
        <f>IF('DATA ENTRY'!CK886="","",IF('DATA ENTRY'!CK886="","",IF($D$4="All Post",'DATA ENTRY'!CK886,IF(AND($D$4='DATA ENTRY'!CK886),'DATA ENTRY'!CK886,""))))</f>
        <v/>
      </c>
      <c r="G887" s="3" t="str">
        <f>IF('DATA ENTRY'!CK886="","",IF('DATA ENTRY'!N886="","",IF($D$4="All Post",'DATA ENTRY'!N886,IF(AND($D$4='DATA ENTRY'!CK886),'DATA ENTRY'!N886,""))))</f>
        <v/>
      </c>
      <c r="H887" s="107" t="str">
        <f>IF('DATA ENTRY'!CK886="","",IF('DATA ENTRY'!O886="","",IF($D$4="All Post",'DATA ENTRY'!O886,IF(AND($D$4='DATA ENTRY'!CK886),'DATA ENTRY'!O886,""))))</f>
        <v/>
      </c>
      <c r="I887" s="3" t="str">
        <f>IF('DATA ENTRY'!CK886="","",IF('DATA ENTRY'!P886="","",IF($D$4="All Post",'DATA ENTRY'!P886,IF(AND($D$4='DATA ENTRY'!CK886),'DATA ENTRY'!P886,""))))</f>
        <v/>
      </c>
      <c r="J887" s="107" t="str">
        <f>IF('DATA ENTRY'!CK886="","",IF('DATA ENTRY'!Q886="","",IF($D$4="All Post",'DATA ENTRY'!Q886,IF(AND($D$4='DATA ENTRY'!CK886),'DATA ENTRY'!Q886,""))))</f>
        <v/>
      </c>
      <c r="K887" s="3" t="str">
        <f>IF('DATA ENTRY'!CK886="","",IF('DATA ENTRY'!R886="","",IF($D$4="All Post",'DATA ENTRY'!R886,IF(AND($D$4='DATA ENTRY'!CK886),'DATA ENTRY'!R886,""))))</f>
        <v/>
      </c>
      <c r="L887" s="3" t="str">
        <f>IF('DATA ENTRY'!CK886="","",IF('DATA ENTRY'!S886="","",IF($D$4="All Post",'DATA ENTRY'!S886,IF(AND($D$4='DATA ENTRY'!CK886),'DATA ENTRY'!S886,""))))</f>
        <v/>
      </c>
      <c r="M887" s="3" t="str">
        <f>IF('DATA ENTRY'!CK886="","",IF('DATA ENTRY'!E886="","",IF($D$4="All Post",'DATA ENTRY'!E886,IF(AND($D$4='DATA ENTRY'!CK886),'DATA ENTRY'!E886,""))))</f>
        <v/>
      </c>
      <c r="N887" s="3" t="str">
        <f>IF('DATA ENTRY'!CK886="","",IF('DATA ENTRY'!W886="","",IF($D$4="All Post",'DATA ENTRY'!W886,IF(AND($D$4='DATA ENTRY'!CK886),'DATA ENTRY'!W886,""))))</f>
        <v/>
      </c>
      <c r="O887" s="3" t="str">
        <f>IF('DATA ENTRY'!CK886="","",IF('DATA ENTRY'!X886="","",IF($D$4="All Post",'DATA ENTRY'!X886,IF(AND($D$4='DATA ENTRY'!CK886),'DATA ENTRY'!X886,""))))</f>
        <v/>
      </c>
      <c r="P887" s="3" t="str">
        <f>IF('DATA ENTRY'!CK886="","",IF('DATA ENTRY'!G886="","",IF($D$4="All Post",'DATA ENTRY'!G886,IF(AND($D$4='DATA ENTRY'!CK886),'DATA ENTRY'!G886,""))))</f>
        <v/>
      </c>
      <c r="S887">
        <f t="shared" si="211"/>
        <v>0</v>
      </c>
      <c r="T887" t="str">
        <f t="shared" si="212"/>
        <v/>
      </c>
      <c r="BZ887" t="str">
        <f t="shared" si="213"/>
        <v/>
      </c>
      <c r="CA887" t="str">
        <f t="shared" si="214"/>
        <v/>
      </c>
      <c r="CB887" s="224">
        <v>881</v>
      </c>
      <c r="CC887" s="3" t="str">
        <f>IF('DATA ENTRY'!CK886="","",IF('DATA ENTRY'!B886="","",IF(AND($CD$4='DATA ENTRY'!CK886,$CG$4='DATA ENTRY'!D886),'DATA ENTRY'!B886,"")))</f>
        <v/>
      </c>
      <c r="CD887" s="3" t="str">
        <f>IF('DATA ENTRY'!CK886="","",IF('DATA ENTRY'!C886="","",IF(AND($CD$4='DATA ENTRY'!CK886,$CG$4='DATA ENTRY'!D886),'DATA ENTRY'!C886,"")))</f>
        <v/>
      </c>
      <c r="CE887" s="4" t="str">
        <f>IF('DATA ENTRY'!CK886="","",IF('DATA ENTRY'!I886="","",IF(AND($CD$4='DATA ENTRY'!CK886,$CG$4='DATA ENTRY'!D886),'DATA ENTRY'!I886,"")))</f>
        <v/>
      </c>
      <c r="CF887" s="4" t="str">
        <f>IF('DATA ENTRY'!CK886="","",IF('DATA ENTRY'!CK886="","",IF(AND($CD$4='DATA ENTRY'!CK886,$CG$4='DATA ENTRY'!D886),'DATA ENTRY'!CK886,"")))</f>
        <v/>
      </c>
      <c r="CG887" s="3" t="str">
        <f>IF('DATA ENTRY'!CK886="","",IF('DATA ENTRY'!N886="","",IF(AND($CD$4='DATA ENTRY'!CK886,$CG$4='DATA ENTRY'!D886),'DATA ENTRY'!N886,"")))</f>
        <v/>
      </c>
      <c r="CH887" s="107" t="str">
        <f>IF('DATA ENTRY'!CK886="","",IF('DATA ENTRY'!O886="","",IF(AND($CD$4='DATA ENTRY'!CK886,$CG$4='DATA ENTRY'!D886),'DATA ENTRY'!O886,"")))</f>
        <v/>
      </c>
      <c r="CI887" s="3" t="str">
        <f>IF('DATA ENTRY'!CK886="","",IF('DATA ENTRY'!P886="","",IF(AND($CD$4='DATA ENTRY'!CK886,$CG$4='DATA ENTRY'!D886),'DATA ENTRY'!P886,"")))</f>
        <v/>
      </c>
      <c r="CJ887" s="107" t="str">
        <f>IF('DATA ENTRY'!CK886="","",IF('DATA ENTRY'!Q886="","",IF(AND($CD$4='DATA ENTRY'!CK886,$CG$4='DATA ENTRY'!D886),'DATA ENTRY'!Q886,"")))</f>
        <v/>
      </c>
      <c r="CK887" s="3" t="str">
        <f>IF('DATA ENTRY'!CK886="","",IF('DATA ENTRY'!R886="","",IF(AND($CD$4='DATA ENTRY'!CK886,$CG$4='DATA ENTRY'!D886),'DATA ENTRY'!R886,"")))</f>
        <v/>
      </c>
      <c r="CL887" s="3" t="str">
        <f>IF('DATA ENTRY'!CK886="","",IF('DATA ENTRY'!S886="","",IF(AND($CD$4='DATA ENTRY'!CK886,$CG$4='DATA ENTRY'!D886),'DATA ENTRY'!S886,"")))</f>
        <v/>
      </c>
      <c r="CM887" s="3" t="str">
        <f>IF('DATA ENTRY'!CK886="","",IF('DATA ENTRY'!E886="","",IF(AND($CD$4='DATA ENTRY'!CK886,$CG$4='DATA ENTRY'!D886),'DATA ENTRY'!E886,"")))</f>
        <v/>
      </c>
      <c r="CN887" s="3" t="str">
        <f>IF('DATA ENTRY'!CK886="","",IF('DATA ENTRY'!W886="","",IF(AND($CD$4='DATA ENTRY'!CK886,$CG$4='DATA ENTRY'!D886),'DATA ENTRY'!W886,"")))</f>
        <v/>
      </c>
      <c r="CO887" s="3" t="str">
        <f>IF('DATA ENTRY'!CK886="","",IF('DATA ENTRY'!X886="","",IF(AND($CD$4='DATA ENTRY'!CK886,$CG$4='DATA ENTRY'!D886),'DATA ENTRY'!X886,"")))</f>
        <v/>
      </c>
      <c r="CP887" s="108" t="str">
        <f t="shared" si="215"/>
        <v/>
      </c>
      <c r="CQ887" s="108" t="str">
        <f>IF('DATA ENTRY'!CK886="","",IF('DATA ENTRY'!G886="","",IF(AND($CD$4='DATA ENTRY'!CK886,$CG$4='DATA ENTRY'!D886),'DATA ENTRY'!G886,"")))</f>
        <v/>
      </c>
      <c r="CR887" s="230" t="str">
        <f>IF('DATA ENTRY'!CK886="","",IF('DATA ENTRY'!D886="","",IF(AND($CD$4='DATA ENTRY'!CK886,$CG$4='DATA ENTRY'!D886),'DATA ENTRY'!D886,"")))</f>
        <v/>
      </c>
      <c r="CS887">
        <f t="shared" si="216"/>
        <v>0</v>
      </c>
      <c r="CT887">
        <f t="shared" si="217"/>
        <v>0</v>
      </c>
      <c r="CV887" s="139"/>
      <c r="CX887">
        <f t="shared" si="218"/>
        <v>0</v>
      </c>
      <c r="DB887" t="str">
        <f t="shared" si="225"/>
        <v/>
      </c>
      <c r="DC887" t="str">
        <f t="shared" si="226"/>
        <v/>
      </c>
      <c r="DD887" s="224">
        <v>881</v>
      </c>
      <c r="DE887" s="3" t="str">
        <f>IF('DATA ENTRY'!CK886="","",IF('DATA ENTRY'!B886="","",IF(AND($DF$4='DATA ENTRY'!D886),'DATA ENTRY'!B886,"")))</f>
        <v/>
      </c>
      <c r="DF887" s="3" t="str">
        <f>IF('DATA ENTRY'!CK886="","",IF('DATA ENTRY'!C886="","",IF(AND($DF$4='DATA ENTRY'!D886),'DATA ENTRY'!C886,"")))</f>
        <v/>
      </c>
      <c r="DG887" s="4" t="str">
        <f>IF('DATA ENTRY'!CK886="","",IF('DATA ENTRY'!I886="","",IF(AND($DF$4='DATA ENTRY'!D886),'DATA ENTRY'!I886,"")))</f>
        <v/>
      </c>
      <c r="DH887" s="4" t="str">
        <f>IF('DATA ENTRY'!CK886="","",IF('DATA ENTRY'!CK886="","",IF(AND($DF$4='DATA ENTRY'!D886),'DATA ENTRY'!CK886,"")))</f>
        <v/>
      </c>
      <c r="DI887" s="3" t="str">
        <f>IF('DATA ENTRY'!CK886="","",IF('DATA ENTRY'!N886="","",IF(AND($DF$4='DATA ENTRY'!D886),'DATA ENTRY'!N886,"")))</f>
        <v/>
      </c>
      <c r="DJ887" s="107" t="str">
        <f>IF('DATA ENTRY'!CK886="","",IF('DATA ENTRY'!O886="","",IF(AND($DF$4='DATA ENTRY'!D886),'DATA ENTRY'!O886,"")))</f>
        <v/>
      </c>
      <c r="DK887" s="3" t="str">
        <f>IF('DATA ENTRY'!CK886="","",IF('DATA ENTRY'!P886="","",IF(AND($DF$4='DATA ENTRY'!D886),'DATA ENTRY'!P886,"")))</f>
        <v/>
      </c>
      <c r="DL887" s="107" t="str">
        <f>IF('DATA ENTRY'!CK886="","",IF('DATA ENTRY'!Q886="","",IF(AND($DF$4='DATA ENTRY'!D886),'DATA ENTRY'!Q886,"")))</f>
        <v/>
      </c>
      <c r="DM887" s="3" t="str">
        <f>IF('DATA ENTRY'!CK886="","",IF('DATA ENTRY'!R886="","",IF(AND($DF$4='DATA ENTRY'!D886),'DATA ENTRY'!R886,"")))</f>
        <v/>
      </c>
      <c r="DN887" s="107" t="str">
        <f>IF('DATA ENTRY'!CK886="","",IF('DATA ENTRY'!S886="","",IF(AND($DF$4='DATA ENTRY'!D886),'DATA ENTRY'!S886,"")))</f>
        <v/>
      </c>
      <c r="DO887" s="3" t="str">
        <f>IF('DATA ENTRY'!CK886="","",IF('DATA ENTRY'!E886="","",IF(AND($DF$4='DATA ENTRY'!D886),'DATA ENTRY'!E886,"")))</f>
        <v/>
      </c>
      <c r="DP887" s="3" t="str">
        <f>IF('DATA ENTRY'!CK886="","",IF('DATA ENTRY'!D886="","",IF(AND($DF$4='DATA ENTRY'!D886),'DATA ENTRY'!D886,"")))</f>
        <v/>
      </c>
      <c r="DQ887" s="3" t="str">
        <f>IF('DATA ENTRY'!CK886="","",IF('DATA ENTRY'!W886="","",IF(AND($DF$4='DATA ENTRY'!D886),'DATA ENTRY'!W886,"")))</f>
        <v/>
      </c>
      <c r="DR887" s="3" t="str">
        <f>IF('DATA ENTRY'!CK886="","",IF('DATA ENTRY'!X886="","",IF(AND($DF$4='DATA ENTRY'!D886),'DATA ENTRY'!X886,"")))</f>
        <v/>
      </c>
      <c r="DS887" s="108" t="str">
        <f t="shared" si="219"/>
        <v/>
      </c>
      <c r="DT887" s="108" t="str">
        <f>IF('DATA ENTRY'!CK886="","",IF('DATA ENTRY'!D886="","",IF(AND($DF$4='DATA ENTRY'!D886),'DATA ENTRY'!G886,"")))</f>
        <v/>
      </c>
      <c r="DY887">
        <f t="shared" si="220"/>
        <v>0</v>
      </c>
      <c r="EB887" t="str">
        <f t="shared" si="221"/>
        <v/>
      </c>
      <c r="EC887" t="str">
        <f t="shared" si="222"/>
        <v/>
      </c>
      <c r="ED887" s="224">
        <v>881</v>
      </c>
      <c r="EE887" s="3" t="str">
        <f>IF('DATA ENTRY'!CK886="","",IF('DATA ENTRY'!B886="","",IF(AND($EF$4='DATA ENTRY'!G886,$EH$4='DATA ENTRY'!F886),'DATA ENTRY'!B886,"")))</f>
        <v/>
      </c>
      <c r="EF887" s="3" t="str">
        <f>IF('DATA ENTRY'!CK886="","",IF('DATA ENTRY'!C886="","",IF(AND($EF$4='DATA ENTRY'!G886,$EH$4='DATA ENTRY'!F886),'DATA ENTRY'!C886,"")))</f>
        <v/>
      </c>
      <c r="EG887" s="4" t="str">
        <f>IF('DATA ENTRY'!CK886="","",IF('DATA ENTRY'!I886="","",IF(AND($EF$4='DATA ENTRY'!G886,$EH$4='DATA ENTRY'!F886),'DATA ENTRY'!I886,"")))</f>
        <v/>
      </c>
      <c r="EH887" s="4" t="str">
        <f>IF('DATA ENTRY'!CK886="","",IF('DATA ENTRY'!CK886="","",IF(AND($EF$4='DATA ENTRY'!G886,$EH$4='DATA ENTRY'!F886),'DATA ENTRY'!CK886,"")))</f>
        <v/>
      </c>
      <c r="EI887" s="3" t="str">
        <f>IF('DATA ENTRY'!CK886="","",IF('DATA ENTRY'!N886="","",IF(AND($EF$4='DATA ENTRY'!G886,$EH$4='DATA ENTRY'!F886),'DATA ENTRY'!N886,"")))</f>
        <v/>
      </c>
      <c r="EJ887" s="107" t="str">
        <f>IF('DATA ENTRY'!CK886="","",IF('DATA ENTRY'!O886="","",IF(AND($EF$4='DATA ENTRY'!G886,$EH$4='DATA ENTRY'!F886),'DATA ENTRY'!O886,"")))</f>
        <v/>
      </c>
      <c r="EK887" s="3" t="str">
        <f>IF('DATA ENTRY'!CK886="","",IF('DATA ENTRY'!P886="","",IF(AND($EF$4='DATA ENTRY'!G886,$EH$4='DATA ENTRY'!F886),'DATA ENTRY'!P886,"")))</f>
        <v/>
      </c>
      <c r="EL887" s="107" t="str">
        <f>IF('DATA ENTRY'!CK886="","",IF('DATA ENTRY'!Q886="","",IF(AND($EF$4='DATA ENTRY'!G886,$EH$4='DATA ENTRY'!F886),'DATA ENTRY'!Q886,"")))</f>
        <v/>
      </c>
      <c r="EM887" s="3" t="str">
        <f>IF('DATA ENTRY'!CK886="","",IF('DATA ENTRY'!R886="","",IF(AND($EF$4='DATA ENTRY'!G886,$EH$4='DATA ENTRY'!F886),'DATA ENTRY'!R886,"")))</f>
        <v/>
      </c>
      <c r="EN887" s="107" t="str">
        <f>IF('DATA ENTRY'!CK886="","",IF('DATA ENTRY'!S886="","",IF(AND($EF$4='DATA ENTRY'!G886,$EH$4='DATA ENTRY'!F886),'DATA ENTRY'!S886,"")))</f>
        <v/>
      </c>
      <c r="EO887" s="3" t="str">
        <f>IF('DATA ENTRY'!CK886="","",IF('DATA ENTRY'!E886="","",IF(AND($EF$4='DATA ENTRY'!G886,$EH$4='DATA ENTRY'!F886),'DATA ENTRY'!E886,"")))</f>
        <v/>
      </c>
      <c r="EP887" s="3" t="str">
        <f>IF('DATA ENTRY'!CK886="","",IF('DATA ENTRY'!D886="","",IF(AND($EF$4='DATA ENTRY'!G886,$EH$4='DATA ENTRY'!F886),'DATA ENTRY'!D886,"")))</f>
        <v/>
      </c>
      <c r="EQ887" s="3" t="str">
        <f>IF('DATA ENTRY'!CK886="","",IF('DATA ENTRY'!W886="","",IF(AND($EF$4='DATA ENTRY'!G886,$EH$4='DATA ENTRY'!F886),'DATA ENTRY'!W886,"")))</f>
        <v/>
      </c>
      <c r="ER887" s="3" t="str">
        <f>IF('DATA ENTRY'!CK886="","",IF('DATA ENTRY'!X886="","",IF(AND($EF$4='DATA ENTRY'!G886,$EH$4='DATA ENTRY'!F886),'DATA ENTRY'!X886,"")))</f>
        <v/>
      </c>
      <c r="ES887" s="108" t="str">
        <f t="shared" si="223"/>
        <v/>
      </c>
      <c r="ET887" s="108" t="str">
        <f>IF('DATA ENTRY'!CK886="","",IF('DATA ENTRY'!D886="","",IF(AND($EF$4='DATA ENTRY'!G886,$EH$4='DATA ENTRY'!F886),'DATA ENTRY'!G886,"")))</f>
        <v/>
      </c>
      <c r="EY887">
        <f t="shared" si="224"/>
        <v>0</v>
      </c>
    </row>
    <row r="888" spans="1:155">
      <c r="A888" t="str">
        <f>IF(S888=0,"",1+(MAX($A$7:A887)))</f>
        <v/>
      </c>
      <c r="B888" s="224">
        <v>882</v>
      </c>
      <c r="C888" s="3" t="str">
        <f>IF('DATA ENTRY'!CK887="","",IF('DATA ENTRY'!B887="","",IF($D$4="All Post",'DATA ENTRY'!B887,IF(AND($D$4='DATA ENTRY'!CK887),'DATA ENTRY'!B887,""))))</f>
        <v/>
      </c>
      <c r="D888" s="3" t="str">
        <f>IF('DATA ENTRY'!CK887="","",IF('DATA ENTRY'!C887="","",IF($D$4="All Post",'DATA ENTRY'!C887,IF(AND($D$4='DATA ENTRY'!CK887),'DATA ENTRY'!C887,""))))</f>
        <v/>
      </c>
      <c r="E888" s="4" t="str">
        <f>IF('DATA ENTRY'!CK887="","",IF('DATA ENTRY'!I887="","",IF($D$4="All Post",'DATA ENTRY'!I887,IF(AND($D$4='DATA ENTRY'!CK887),'DATA ENTRY'!I887,""))))</f>
        <v/>
      </c>
      <c r="F888" s="4" t="str">
        <f>IF('DATA ENTRY'!CK887="","",IF('DATA ENTRY'!CK887="","",IF($D$4="All Post",'DATA ENTRY'!CK887,IF(AND($D$4='DATA ENTRY'!CK887),'DATA ENTRY'!CK887,""))))</f>
        <v/>
      </c>
      <c r="G888" s="3" t="str">
        <f>IF('DATA ENTRY'!CK887="","",IF('DATA ENTRY'!N887="","",IF($D$4="All Post",'DATA ENTRY'!N887,IF(AND($D$4='DATA ENTRY'!CK887),'DATA ENTRY'!N887,""))))</f>
        <v/>
      </c>
      <c r="H888" s="107" t="str">
        <f>IF('DATA ENTRY'!CK887="","",IF('DATA ENTRY'!O887="","",IF($D$4="All Post",'DATA ENTRY'!O887,IF(AND($D$4='DATA ENTRY'!CK887),'DATA ENTRY'!O887,""))))</f>
        <v/>
      </c>
      <c r="I888" s="3" t="str">
        <f>IF('DATA ENTRY'!CK887="","",IF('DATA ENTRY'!P887="","",IF($D$4="All Post",'DATA ENTRY'!P887,IF(AND($D$4='DATA ENTRY'!CK887),'DATA ENTRY'!P887,""))))</f>
        <v/>
      </c>
      <c r="J888" s="107" t="str">
        <f>IF('DATA ENTRY'!CK887="","",IF('DATA ENTRY'!Q887="","",IF($D$4="All Post",'DATA ENTRY'!Q887,IF(AND($D$4='DATA ENTRY'!CK887),'DATA ENTRY'!Q887,""))))</f>
        <v/>
      </c>
      <c r="K888" s="3" t="str">
        <f>IF('DATA ENTRY'!CK887="","",IF('DATA ENTRY'!R887="","",IF($D$4="All Post",'DATA ENTRY'!R887,IF(AND($D$4='DATA ENTRY'!CK887),'DATA ENTRY'!R887,""))))</f>
        <v/>
      </c>
      <c r="L888" s="3" t="str">
        <f>IF('DATA ENTRY'!CK887="","",IF('DATA ENTRY'!S887="","",IF($D$4="All Post",'DATA ENTRY'!S887,IF(AND($D$4='DATA ENTRY'!CK887),'DATA ENTRY'!S887,""))))</f>
        <v/>
      </c>
      <c r="M888" s="3" t="str">
        <f>IF('DATA ENTRY'!CK887="","",IF('DATA ENTRY'!E887="","",IF($D$4="All Post",'DATA ENTRY'!E887,IF(AND($D$4='DATA ENTRY'!CK887),'DATA ENTRY'!E887,""))))</f>
        <v/>
      </c>
      <c r="N888" s="3" t="str">
        <f>IF('DATA ENTRY'!CK887="","",IF('DATA ENTRY'!W887="","",IF($D$4="All Post",'DATA ENTRY'!W887,IF(AND($D$4='DATA ENTRY'!CK887),'DATA ENTRY'!W887,""))))</f>
        <v/>
      </c>
      <c r="O888" s="3" t="str">
        <f>IF('DATA ENTRY'!CK887="","",IF('DATA ENTRY'!X887="","",IF($D$4="All Post",'DATA ENTRY'!X887,IF(AND($D$4='DATA ENTRY'!CK887),'DATA ENTRY'!X887,""))))</f>
        <v/>
      </c>
      <c r="P888" s="3" t="str">
        <f>IF('DATA ENTRY'!CK887="","",IF('DATA ENTRY'!G887="","",IF($D$4="All Post",'DATA ENTRY'!G887,IF(AND($D$4='DATA ENTRY'!CK887),'DATA ENTRY'!G887,""))))</f>
        <v/>
      </c>
      <c r="S888">
        <f t="shared" si="211"/>
        <v>0</v>
      </c>
      <c r="T888" t="str">
        <f t="shared" si="212"/>
        <v/>
      </c>
      <c r="BZ888" t="str">
        <f t="shared" si="213"/>
        <v/>
      </c>
      <c r="CA888" t="str">
        <f t="shared" si="214"/>
        <v/>
      </c>
      <c r="CB888" s="224">
        <v>882</v>
      </c>
      <c r="CC888" s="3" t="str">
        <f>IF('DATA ENTRY'!CK887="","",IF('DATA ENTRY'!B887="","",IF(AND($CD$4='DATA ENTRY'!CK887,$CG$4='DATA ENTRY'!D887),'DATA ENTRY'!B887,"")))</f>
        <v/>
      </c>
      <c r="CD888" s="3" t="str">
        <f>IF('DATA ENTRY'!CK887="","",IF('DATA ENTRY'!C887="","",IF(AND($CD$4='DATA ENTRY'!CK887,$CG$4='DATA ENTRY'!D887),'DATA ENTRY'!C887,"")))</f>
        <v/>
      </c>
      <c r="CE888" s="4" t="str">
        <f>IF('DATA ENTRY'!CK887="","",IF('DATA ENTRY'!I887="","",IF(AND($CD$4='DATA ENTRY'!CK887,$CG$4='DATA ENTRY'!D887),'DATA ENTRY'!I887,"")))</f>
        <v/>
      </c>
      <c r="CF888" s="4" t="str">
        <f>IF('DATA ENTRY'!CK887="","",IF('DATA ENTRY'!CK887="","",IF(AND($CD$4='DATA ENTRY'!CK887,$CG$4='DATA ENTRY'!D887),'DATA ENTRY'!CK887,"")))</f>
        <v/>
      </c>
      <c r="CG888" s="3" t="str">
        <f>IF('DATA ENTRY'!CK887="","",IF('DATA ENTRY'!N887="","",IF(AND($CD$4='DATA ENTRY'!CK887,$CG$4='DATA ENTRY'!D887),'DATA ENTRY'!N887,"")))</f>
        <v/>
      </c>
      <c r="CH888" s="107" t="str">
        <f>IF('DATA ENTRY'!CK887="","",IF('DATA ENTRY'!O887="","",IF(AND($CD$4='DATA ENTRY'!CK887,$CG$4='DATA ENTRY'!D887),'DATA ENTRY'!O887,"")))</f>
        <v/>
      </c>
      <c r="CI888" s="3" t="str">
        <f>IF('DATA ENTRY'!CK887="","",IF('DATA ENTRY'!P887="","",IF(AND($CD$4='DATA ENTRY'!CK887,$CG$4='DATA ENTRY'!D887),'DATA ENTRY'!P887,"")))</f>
        <v/>
      </c>
      <c r="CJ888" s="107" t="str">
        <f>IF('DATA ENTRY'!CK887="","",IF('DATA ENTRY'!Q887="","",IF(AND($CD$4='DATA ENTRY'!CK887,$CG$4='DATA ENTRY'!D887),'DATA ENTRY'!Q887,"")))</f>
        <v/>
      </c>
      <c r="CK888" s="3" t="str">
        <f>IF('DATA ENTRY'!CK887="","",IF('DATA ENTRY'!R887="","",IF(AND($CD$4='DATA ENTRY'!CK887,$CG$4='DATA ENTRY'!D887),'DATA ENTRY'!R887,"")))</f>
        <v/>
      </c>
      <c r="CL888" s="3" t="str">
        <f>IF('DATA ENTRY'!CK887="","",IF('DATA ENTRY'!S887="","",IF(AND($CD$4='DATA ENTRY'!CK887,$CG$4='DATA ENTRY'!D887),'DATA ENTRY'!S887,"")))</f>
        <v/>
      </c>
      <c r="CM888" s="3" t="str">
        <f>IF('DATA ENTRY'!CK887="","",IF('DATA ENTRY'!E887="","",IF(AND($CD$4='DATA ENTRY'!CK887,$CG$4='DATA ENTRY'!D887),'DATA ENTRY'!E887,"")))</f>
        <v/>
      </c>
      <c r="CN888" s="3" t="str">
        <f>IF('DATA ENTRY'!CK887="","",IF('DATA ENTRY'!W887="","",IF(AND($CD$4='DATA ENTRY'!CK887,$CG$4='DATA ENTRY'!D887),'DATA ENTRY'!W887,"")))</f>
        <v/>
      </c>
      <c r="CO888" s="3" t="str">
        <f>IF('DATA ENTRY'!CK887="","",IF('DATA ENTRY'!X887="","",IF(AND($CD$4='DATA ENTRY'!CK887,$CG$4='DATA ENTRY'!D887),'DATA ENTRY'!X887,"")))</f>
        <v/>
      </c>
      <c r="CP888" s="108" t="str">
        <f t="shared" si="215"/>
        <v/>
      </c>
      <c r="CQ888" s="108" t="str">
        <f>IF('DATA ENTRY'!CK887="","",IF('DATA ENTRY'!G887="","",IF(AND($CD$4='DATA ENTRY'!CK887,$CG$4='DATA ENTRY'!D887),'DATA ENTRY'!G887,"")))</f>
        <v/>
      </c>
      <c r="CR888" s="230" t="str">
        <f>IF('DATA ENTRY'!CK887="","",IF('DATA ENTRY'!D887="","",IF(AND($CD$4='DATA ENTRY'!CK887,$CG$4='DATA ENTRY'!D887),'DATA ENTRY'!D887,"")))</f>
        <v/>
      </c>
      <c r="CS888">
        <f t="shared" si="216"/>
        <v>0</v>
      </c>
      <c r="CT888">
        <f t="shared" si="217"/>
        <v>0</v>
      </c>
      <c r="CV888" s="139"/>
      <c r="CX888">
        <f t="shared" si="218"/>
        <v>0</v>
      </c>
      <c r="DB888" t="str">
        <f t="shared" si="225"/>
        <v/>
      </c>
      <c r="DC888" t="str">
        <f t="shared" si="226"/>
        <v/>
      </c>
      <c r="DD888" s="224">
        <v>882</v>
      </c>
      <c r="DE888" s="3" t="str">
        <f>IF('DATA ENTRY'!CK887="","",IF('DATA ENTRY'!B887="","",IF(AND($DF$4='DATA ENTRY'!D887),'DATA ENTRY'!B887,"")))</f>
        <v/>
      </c>
      <c r="DF888" s="3" t="str">
        <f>IF('DATA ENTRY'!CK887="","",IF('DATA ENTRY'!C887="","",IF(AND($DF$4='DATA ENTRY'!D887),'DATA ENTRY'!C887,"")))</f>
        <v/>
      </c>
      <c r="DG888" s="4" t="str">
        <f>IF('DATA ENTRY'!CK887="","",IF('DATA ENTRY'!I887="","",IF(AND($DF$4='DATA ENTRY'!D887),'DATA ENTRY'!I887,"")))</f>
        <v/>
      </c>
      <c r="DH888" s="4" t="str">
        <f>IF('DATA ENTRY'!CK887="","",IF('DATA ENTRY'!CK887="","",IF(AND($DF$4='DATA ENTRY'!D887),'DATA ENTRY'!CK887,"")))</f>
        <v/>
      </c>
      <c r="DI888" s="3" t="str">
        <f>IF('DATA ENTRY'!CK887="","",IF('DATA ENTRY'!N887="","",IF(AND($DF$4='DATA ENTRY'!D887),'DATA ENTRY'!N887,"")))</f>
        <v/>
      </c>
      <c r="DJ888" s="107" t="str">
        <f>IF('DATA ENTRY'!CK887="","",IF('DATA ENTRY'!O887="","",IF(AND($DF$4='DATA ENTRY'!D887),'DATA ENTRY'!O887,"")))</f>
        <v/>
      </c>
      <c r="DK888" s="3" t="str">
        <f>IF('DATA ENTRY'!CK887="","",IF('DATA ENTRY'!P887="","",IF(AND($DF$4='DATA ENTRY'!D887),'DATA ENTRY'!P887,"")))</f>
        <v/>
      </c>
      <c r="DL888" s="107" t="str">
        <f>IF('DATA ENTRY'!CK887="","",IF('DATA ENTRY'!Q887="","",IF(AND($DF$4='DATA ENTRY'!D887),'DATA ENTRY'!Q887,"")))</f>
        <v/>
      </c>
      <c r="DM888" s="3" t="str">
        <f>IF('DATA ENTRY'!CK887="","",IF('DATA ENTRY'!R887="","",IF(AND($DF$4='DATA ENTRY'!D887),'DATA ENTRY'!R887,"")))</f>
        <v/>
      </c>
      <c r="DN888" s="107" t="str">
        <f>IF('DATA ENTRY'!CK887="","",IF('DATA ENTRY'!S887="","",IF(AND($DF$4='DATA ENTRY'!D887),'DATA ENTRY'!S887,"")))</f>
        <v/>
      </c>
      <c r="DO888" s="3" t="str">
        <f>IF('DATA ENTRY'!CK887="","",IF('DATA ENTRY'!E887="","",IF(AND($DF$4='DATA ENTRY'!D887),'DATA ENTRY'!E887,"")))</f>
        <v/>
      </c>
      <c r="DP888" s="3" t="str">
        <f>IF('DATA ENTRY'!CK887="","",IF('DATA ENTRY'!D887="","",IF(AND($DF$4='DATA ENTRY'!D887),'DATA ENTRY'!D887,"")))</f>
        <v/>
      </c>
      <c r="DQ888" s="3" t="str">
        <f>IF('DATA ENTRY'!CK887="","",IF('DATA ENTRY'!W887="","",IF(AND($DF$4='DATA ENTRY'!D887),'DATA ENTRY'!W887,"")))</f>
        <v/>
      </c>
      <c r="DR888" s="3" t="str">
        <f>IF('DATA ENTRY'!CK887="","",IF('DATA ENTRY'!X887="","",IF(AND($DF$4='DATA ENTRY'!D887),'DATA ENTRY'!X887,"")))</f>
        <v/>
      </c>
      <c r="DS888" s="108" t="str">
        <f t="shared" si="219"/>
        <v/>
      </c>
      <c r="DT888" s="108" t="str">
        <f>IF('DATA ENTRY'!CK887="","",IF('DATA ENTRY'!D887="","",IF(AND($DF$4='DATA ENTRY'!D887),'DATA ENTRY'!G887,"")))</f>
        <v/>
      </c>
      <c r="DY888">
        <f t="shared" si="220"/>
        <v>0</v>
      </c>
      <c r="EB888" t="str">
        <f t="shared" si="221"/>
        <v/>
      </c>
      <c r="EC888" t="str">
        <f t="shared" si="222"/>
        <v/>
      </c>
      <c r="ED888" s="224">
        <v>882</v>
      </c>
      <c r="EE888" s="3" t="str">
        <f>IF('DATA ENTRY'!CK887="","",IF('DATA ENTRY'!B887="","",IF(AND($EF$4='DATA ENTRY'!G887,$EH$4='DATA ENTRY'!F887),'DATA ENTRY'!B887,"")))</f>
        <v/>
      </c>
      <c r="EF888" s="3" t="str">
        <f>IF('DATA ENTRY'!CK887="","",IF('DATA ENTRY'!C887="","",IF(AND($EF$4='DATA ENTRY'!G887,$EH$4='DATA ENTRY'!F887),'DATA ENTRY'!C887,"")))</f>
        <v/>
      </c>
      <c r="EG888" s="4" t="str">
        <f>IF('DATA ENTRY'!CK887="","",IF('DATA ENTRY'!I887="","",IF(AND($EF$4='DATA ENTRY'!G887,$EH$4='DATA ENTRY'!F887),'DATA ENTRY'!I887,"")))</f>
        <v/>
      </c>
      <c r="EH888" s="4" t="str">
        <f>IF('DATA ENTRY'!CK887="","",IF('DATA ENTRY'!CK887="","",IF(AND($EF$4='DATA ENTRY'!G887,$EH$4='DATA ENTRY'!F887),'DATA ENTRY'!CK887,"")))</f>
        <v/>
      </c>
      <c r="EI888" s="3" t="str">
        <f>IF('DATA ENTRY'!CK887="","",IF('DATA ENTRY'!N887="","",IF(AND($EF$4='DATA ENTRY'!G887,$EH$4='DATA ENTRY'!F887),'DATA ENTRY'!N887,"")))</f>
        <v/>
      </c>
      <c r="EJ888" s="107" t="str">
        <f>IF('DATA ENTRY'!CK887="","",IF('DATA ENTRY'!O887="","",IF(AND($EF$4='DATA ENTRY'!G887,$EH$4='DATA ENTRY'!F887),'DATA ENTRY'!O887,"")))</f>
        <v/>
      </c>
      <c r="EK888" s="3" t="str">
        <f>IF('DATA ENTRY'!CK887="","",IF('DATA ENTRY'!P887="","",IF(AND($EF$4='DATA ENTRY'!G887,$EH$4='DATA ENTRY'!F887),'DATA ENTRY'!P887,"")))</f>
        <v/>
      </c>
      <c r="EL888" s="107" t="str">
        <f>IF('DATA ENTRY'!CK887="","",IF('DATA ENTRY'!Q887="","",IF(AND($EF$4='DATA ENTRY'!G887,$EH$4='DATA ENTRY'!F887),'DATA ENTRY'!Q887,"")))</f>
        <v/>
      </c>
      <c r="EM888" s="3" t="str">
        <f>IF('DATA ENTRY'!CK887="","",IF('DATA ENTRY'!R887="","",IF(AND($EF$4='DATA ENTRY'!G887,$EH$4='DATA ENTRY'!F887),'DATA ENTRY'!R887,"")))</f>
        <v/>
      </c>
      <c r="EN888" s="107" t="str">
        <f>IF('DATA ENTRY'!CK887="","",IF('DATA ENTRY'!S887="","",IF(AND($EF$4='DATA ENTRY'!G887,$EH$4='DATA ENTRY'!F887),'DATA ENTRY'!S887,"")))</f>
        <v/>
      </c>
      <c r="EO888" s="3" t="str">
        <f>IF('DATA ENTRY'!CK887="","",IF('DATA ENTRY'!E887="","",IF(AND($EF$4='DATA ENTRY'!G887,$EH$4='DATA ENTRY'!F887),'DATA ENTRY'!E887,"")))</f>
        <v/>
      </c>
      <c r="EP888" s="3" t="str">
        <f>IF('DATA ENTRY'!CK887="","",IF('DATA ENTRY'!D887="","",IF(AND($EF$4='DATA ENTRY'!G887,$EH$4='DATA ENTRY'!F887),'DATA ENTRY'!D887,"")))</f>
        <v/>
      </c>
      <c r="EQ888" s="3" t="str">
        <f>IF('DATA ENTRY'!CK887="","",IF('DATA ENTRY'!W887="","",IF(AND($EF$4='DATA ENTRY'!G887,$EH$4='DATA ENTRY'!F887),'DATA ENTRY'!W887,"")))</f>
        <v/>
      </c>
      <c r="ER888" s="3" t="str">
        <f>IF('DATA ENTRY'!CK887="","",IF('DATA ENTRY'!X887="","",IF(AND($EF$4='DATA ENTRY'!G887,$EH$4='DATA ENTRY'!F887),'DATA ENTRY'!X887,"")))</f>
        <v/>
      </c>
      <c r="ES888" s="108" t="str">
        <f t="shared" si="223"/>
        <v/>
      </c>
      <c r="ET888" s="108" t="str">
        <f>IF('DATA ENTRY'!CK887="","",IF('DATA ENTRY'!D887="","",IF(AND($EF$4='DATA ENTRY'!G887,$EH$4='DATA ENTRY'!F887),'DATA ENTRY'!G887,"")))</f>
        <v/>
      </c>
      <c r="EY888">
        <f t="shared" si="224"/>
        <v>0</v>
      </c>
    </row>
    <row r="889" spans="1:155">
      <c r="A889" t="str">
        <f>IF(S889=0,"",1+(MAX($A$7:A888)))</f>
        <v/>
      </c>
      <c r="B889" s="224">
        <v>883</v>
      </c>
      <c r="C889" s="3" t="str">
        <f>IF('DATA ENTRY'!CK888="","",IF('DATA ENTRY'!B888="","",IF($D$4="All Post",'DATA ENTRY'!B888,IF(AND($D$4='DATA ENTRY'!CK888),'DATA ENTRY'!B888,""))))</f>
        <v/>
      </c>
      <c r="D889" s="3" t="str">
        <f>IF('DATA ENTRY'!CK888="","",IF('DATA ENTRY'!C888="","",IF($D$4="All Post",'DATA ENTRY'!C888,IF(AND($D$4='DATA ENTRY'!CK888),'DATA ENTRY'!C888,""))))</f>
        <v/>
      </c>
      <c r="E889" s="4" t="str">
        <f>IF('DATA ENTRY'!CK888="","",IF('DATA ENTRY'!I888="","",IF($D$4="All Post",'DATA ENTRY'!I888,IF(AND($D$4='DATA ENTRY'!CK888),'DATA ENTRY'!I888,""))))</f>
        <v/>
      </c>
      <c r="F889" s="4" t="str">
        <f>IF('DATA ENTRY'!CK888="","",IF('DATA ENTRY'!CK888="","",IF($D$4="All Post",'DATA ENTRY'!CK888,IF(AND($D$4='DATA ENTRY'!CK888),'DATA ENTRY'!CK888,""))))</f>
        <v/>
      </c>
      <c r="G889" s="3" t="str">
        <f>IF('DATA ENTRY'!CK888="","",IF('DATA ENTRY'!N888="","",IF($D$4="All Post",'DATA ENTRY'!N888,IF(AND($D$4='DATA ENTRY'!CK888),'DATA ENTRY'!N888,""))))</f>
        <v/>
      </c>
      <c r="H889" s="107" t="str">
        <f>IF('DATA ENTRY'!CK888="","",IF('DATA ENTRY'!O888="","",IF($D$4="All Post",'DATA ENTRY'!O888,IF(AND($D$4='DATA ENTRY'!CK888),'DATA ENTRY'!O888,""))))</f>
        <v/>
      </c>
      <c r="I889" s="3" t="str">
        <f>IF('DATA ENTRY'!CK888="","",IF('DATA ENTRY'!P888="","",IF($D$4="All Post",'DATA ENTRY'!P888,IF(AND($D$4='DATA ENTRY'!CK888),'DATA ENTRY'!P888,""))))</f>
        <v/>
      </c>
      <c r="J889" s="107" t="str">
        <f>IF('DATA ENTRY'!CK888="","",IF('DATA ENTRY'!Q888="","",IF($D$4="All Post",'DATA ENTRY'!Q888,IF(AND($D$4='DATA ENTRY'!CK888),'DATA ENTRY'!Q888,""))))</f>
        <v/>
      </c>
      <c r="K889" s="3" t="str">
        <f>IF('DATA ENTRY'!CK888="","",IF('DATA ENTRY'!R888="","",IF($D$4="All Post",'DATA ENTRY'!R888,IF(AND($D$4='DATA ENTRY'!CK888),'DATA ENTRY'!R888,""))))</f>
        <v/>
      </c>
      <c r="L889" s="3" t="str">
        <f>IF('DATA ENTRY'!CK888="","",IF('DATA ENTRY'!S888="","",IF($D$4="All Post",'DATA ENTRY'!S888,IF(AND($D$4='DATA ENTRY'!CK888),'DATA ENTRY'!S888,""))))</f>
        <v/>
      </c>
      <c r="M889" s="3" t="str">
        <f>IF('DATA ENTRY'!CK888="","",IF('DATA ENTRY'!E888="","",IF($D$4="All Post",'DATA ENTRY'!E888,IF(AND($D$4='DATA ENTRY'!CK888),'DATA ENTRY'!E888,""))))</f>
        <v/>
      </c>
      <c r="N889" s="3" t="str">
        <f>IF('DATA ENTRY'!CK888="","",IF('DATA ENTRY'!W888="","",IF($D$4="All Post",'DATA ENTRY'!W888,IF(AND($D$4='DATA ENTRY'!CK888),'DATA ENTRY'!W888,""))))</f>
        <v/>
      </c>
      <c r="O889" s="3" t="str">
        <f>IF('DATA ENTRY'!CK888="","",IF('DATA ENTRY'!X888="","",IF($D$4="All Post",'DATA ENTRY'!X888,IF(AND($D$4='DATA ENTRY'!CK888),'DATA ENTRY'!X888,""))))</f>
        <v/>
      </c>
      <c r="P889" s="3" t="str">
        <f>IF('DATA ENTRY'!CK888="","",IF('DATA ENTRY'!G888="","",IF($D$4="All Post",'DATA ENTRY'!G888,IF(AND($D$4='DATA ENTRY'!CK888),'DATA ENTRY'!G888,""))))</f>
        <v/>
      </c>
      <c r="S889">
        <f t="shared" si="211"/>
        <v>0</v>
      </c>
      <c r="T889" t="str">
        <f t="shared" si="212"/>
        <v/>
      </c>
      <c r="BZ889" t="str">
        <f t="shared" si="213"/>
        <v/>
      </c>
      <c r="CA889" t="str">
        <f t="shared" si="214"/>
        <v/>
      </c>
      <c r="CB889" s="224">
        <v>883</v>
      </c>
      <c r="CC889" s="3" t="str">
        <f>IF('DATA ENTRY'!CK888="","",IF('DATA ENTRY'!B888="","",IF(AND($CD$4='DATA ENTRY'!CK888,$CG$4='DATA ENTRY'!D888),'DATA ENTRY'!B888,"")))</f>
        <v/>
      </c>
      <c r="CD889" s="3" t="str">
        <f>IF('DATA ENTRY'!CK888="","",IF('DATA ENTRY'!C888="","",IF(AND($CD$4='DATA ENTRY'!CK888,$CG$4='DATA ENTRY'!D888),'DATA ENTRY'!C888,"")))</f>
        <v/>
      </c>
      <c r="CE889" s="4" t="str">
        <f>IF('DATA ENTRY'!CK888="","",IF('DATA ENTRY'!I888="","",IF(AND($CD$4='DATA ENTRY'!CK888,$CG$4='DATA ENTRY'!D888),'DATA ENTRY'!I888,"")))</f>
        <v/>
      </c>
      <c r="CF889" s="4" t="str">
        <f>IF('DATA ENTRY'!CK888="","",IF('DATA ENTRY'!CK888="","",IF(AND($CD$4='DATA ENTRY'!CK888,$CG$4='DATA ENTRY'!D888),'DATA ENTRY'!CK888,"")))</f>
        <v/>
      </c>
      <c r="CG889" s="3" t="str">
        <f>IF('DATA ENTRY'!CK888="","",IF('DATA ENTRY'!N888="","",IF(AND($CD$4='DATA ENTRY'!CK888,$CG$4='DATA ENTRY'!D888),'DATA ENTRY'!N888,"")))</f>
        <v/>
      </c>
      <c r="CH889" s="107" t="str">
        <f>IF('DATA ENTRY'!CK888="","",IF('DATA ENTRY'!O888="","",IF(AND($CD$4='DATA ENTRY'!CK888,$CG$4='DATA ENTRY'!D888),'DATA ENTRY'!O888,"")))</f>
        <v/>
      </c>
      <c r="CI889" s="3" t="str">
        <f>IF('DATA ENTRY'!CK888="","",IF('DATA ENTRY'!P888="","",IF(AND($CD$4='DATA ENTRY'!CK888,$CG$4='DATA ENTRY'!D888),'DATA ENTRY'!P888,"")))</f>
        <v/>
      </c>
      <c r="CJ889" s="107" t="str">
        <f>IF('DATA ENTRY'!CK888="","",IF('DATA ENTRY'!Q888="","",IF(AND($CD$4='DATA ENTRY'!CK888,$CG$4='DATA ENTRY'!D888),'DATA ENTRY'!Q888,"")))</f>
        <v/>
      </c>
      <c r="CK889" s="3" t="str">
        <f>IF('DATA ENTRY'!CK888="","",IF('DATA ENTRY'!R888="","",IF(AND($CD$4='DATA ENTRY'!CK888,$CG$4='DATA ENTRY'!D888),'DATA ENTRY'!R888,"")))</f>
        <v/>
      </c>
      <c r="CL889" s="3" t="str">
        <f>IF('DATA ENTRY'!CK888="","",IF('DATA ENTRY'!S888="","",IF(AND($CD$4='DATA ENTRY'!CK888,$CG$4='DATA ENTRY'!D888),'DATA ENTRY'!S888,"")))</f>
        <v/>
      </c>
      <c r="CM889" s="3" t="str">
        <f>IF('DATA ENTRY'!CK888="","",IF('DATA ENTRY'!E888="","",IF(AND($CD$4='DATA ENTRY'!CK888,$CG$4='DATA ENTRY'!D888),'DATA ENTRY'!E888,"")))</f>
        <v/>
      </c>
      <c r="CN889" s="3" t="str">
        <f>IF('DATA ENTRY'!CK888="","",IF('DATA ENTRY'!W888="","",IF(AND($CD$4='DATA ENTRY'!CK888,$CG$4='DATA ENTRY'!D888),'DATA ENTRY'!W888,"")))</f>
        <v/>
      </c>
      <c r="CO889" s="3" t="str">
        <f>IF('DATA ENTRY'!CK888="","",IF('DATA ENTRY'!X888="","",IF(AND($CD$4='DATA ENTRY'!CK888,$CG$4='DATA ENTRY'!D888),'DATA ENTRY'!X888,"")))</f>
        <v/>
      </c>
      <c r="CP889" s="108" t="str">
        <f t="shared" si="215"/>
        <v/>
      </c>
      <c r="CQ889" s="108" t="str">
        <f>IF('DATA ENTRY'!CK888="","",IF('DATA ENTRY'!G888="","",IF(AND($CD$4='DATA ENTRY'!CK888,$CG$4='DATA ENTRY'!D888),'DATA ENTRY'!G888,"")))</f>
        <v/>
      </c>
      <c r="CR889" s="230" t="str">
        <f>IF('DATA ENTRY'!CK888="","",IF('DATA ENTRY'!D888="","",IF(AND($CD$4='DATA ENTRY'!CK888,$CG$4='DATA ENTRY'!D888),'DATA ENTRY'!D888,"")))</f>
        <v/>
      </c>
      <c r="CS889">
        <f t="shared" si="216"/>
        <v>0</v>
      </c>
      <c r="CT889">
        <f t="shared" si="217"/>
        <v>0</v>
      </c>
      <c r="CV889" s="139"/>
      <c r="CX889">
        <f t="shared" si="218"/>
        <v>0</v>
      </c>
      <c r="DB889" t="str">
        <f t="shared" si="225"/>
        <v/>
      </c>
      <c r="DC889" t="str">
        <f t="shared" si="226"/>
        <v/>
      </c>
      <c r="DD889" s="224">
        <v>883</v>
      </c>
      <c r="DE889" s="3" t="str">
        <f>IF('DATA ENTRY'!CK888="","",IF('DATA ENTRY'!B888="","",IF(AND($DF$4='DATA ENTRY'!D888),'DATA ENTRY'!B888,"")))</f>
        <v/>
      </c>
      <c r="DF889" s="3" t="str">
        <f>IF('DATA ENTRY'!CK888="","",IF('DATA ENTRY'!C888="","",IF(AND($DF$4='DATA ENTRY'!D888),'DATA ENTRY'!C888,"")))</f>
        <v/>
      </c>
      <c r="DG889" s="4" t="str">
        <f>IF('DATA ENTRY'!CK888="","",IF('DATA ENTRY'!I888="","",IF(AND($DF$4='DATA ENTRY'!D888),'DATA ENTRY'!I888,"")))</f>
        <v/>
      </c>
      <c r="DH889" s="4" t="str">
        <f>IF('DATA ENTRY'!CK888="","",IF('DATA ENTRY'!CK888="","",IF(AND($DF$4='DATA ENTRY'!D888),'DATA ENTRY'!CK888,"")))</f>
        <v/>
      </c>
      <c r="DI889" s="3" t="str">
        <f>IF('DATA ENTRY'!CK888="","",IF('DATA ENTRY'!N888="","",IF(AND($DF$4='DATA ENTRY'!D888),'DATA ENTRY'!N888,"")))</f>
        <v/>
      </c>
      <c r="DJ889" s="107" t="str">
        <f>IF('DATA ENTRY'!CK888="","",IF('DATA ENTRY'!O888="","",IF(AND($DF$4='DATA ENTRY'!D888),'DATA ENTRY'!O888,"")))</f>
        <v/>
      </c>
      <c r="DK889" s="3" t="str">
        <f>IF('DATA ENTRY'!CK888="","",IF('DATA ENTRY'!P888="","",IF(AND($DF$4='DATA ENTRY'!D888),'DATA ENTRY'!P888,"")))</f>
        <v/>
      </c>
      <c r="DL889" s="107" t="str">
        <f>IF('DATA ENTRY'!CK888="","",IF('DATA ENTRY'!Q888="","",IF(AND($DF$4='DATA ENTRY'!D888),'DATA ENTRY'!Q888,"")))</f>
        <v/>
      </c>
      <c r="DM889" s="3" t="str">
        <f>IF('DATA ENTRY'!CK888="","",IF('DATA ENTRY'!R888="","",IF(AND($DF$4='DATA ENTRY'!D888),'DATA ENTRY'!R888,"")))</f>
        <v/>
      </c>
      <c r="DN889" s="107" t="str">
        <f>IF('DATA ENTRY'!CK888="","",IF('DATA ENTRY'!S888="","",IF(AND($DF$4='DATA ENTRY'!D888),'DATA ENTRY'!S888,"")))</f>
        <v/>
      </c>
      <c r="DO889" s="3" t="str">
        <f>IF('DATA ENTRY'!CK888="","",IF('DATA ENTRY'!E888="","",IF(AND($DF$4='DATA ENTRY'!D888),'DATA ENTRY'!E888,"")))</f>
        <v/>
      </c>
      <c r="DP889" s="3" t="str">
        <f>IF('DATA ENTRY'!CK888="","",IF('DATA ENTRY'!D888="","",IF(AND($DF$4='DATA ENTRY'!D888),'DATA ENTRY'!D888,"")))</f>
        <v/>
      </c>
      <c r="DQ889" s="3" t="str">
        <f>IF('DATA ENTRY'!CK888="","",IF('DATA ENTRY'!W888="","",IF(AND($DF$4='DATA ENTRY'!D888),'DATA ENTRY'!W888,"")))</f>
        <v/>
      </c>
      <c r="DR889" s="3" t="str">
        <f>IF('DATA ENTRY'!CK888="","",IF('DATA ENTRY'!X888="","",IF(AND($DF$4='DATA ENTRY'!D888),'DATA ENTRY'!X888,"")))</f>
        <v/>
      </c>
      <c r="DS889" s="108" t="str">
        <f t="shared" si="219"/>
        <v/>
      </c>
      <c r="DT889" s="108" t="str">
        <f>IF('DATA ENTRY'!CK888="","",IF('DATA ENTRY'!D888="","",IF(AND($DF$4='DATA ENTRY'!D888),'DATA ENTRY'!G888,"")))</f>
        <v/>
      </c>
      <c r="DY889">
        <f t="shared" si="220"/>
        <v>0</v>
      </c>
      <c r="EB889" t="str">
        <f t="shared" si="221"/>
        <v/>
      </c>
      <c r="EC889" t="str">
        <f t="shared" si="222"/>
        <v/>
      </c>
      <c r="ED889" s="224">
        <v>883</v>
      </c>
      <c r="EE889" s="3" t="str">
        <f>IF('DATA ENTRY'!CK888="","",IF('DATA ENTRY'!B888="","",IF(AND($EF$4='DATA ENTRY'!G888,$EH$4='DATA ENTRY'!F888),'DATA ENTRY'!B888,"")))</f>
        <v/>
      </c>
      <c r="EF889" s="3" t="str">
        <f>IF('DATA ENTRY'!CK888="","",IF('DATA ENTRY'!C888="","",IF(AND($EF$4='DATA ENTRY'!G888,$EH$4='DATA ENTRY'!F888),'DATA ENTRY'!C888,"")))</f>
        <v/>
      </c>
      <c r="EG889" s="4" t="str">
        <f>IF('DATA ENTRY'!CK888="","",IF('DATA ENTRY'!I888="","",IF(AND($EF$4='DATA ENTRY'!G888,$EH$4='DATA ENTRY'!F888),'DATA ENTRY'!I888,"")))</f>
        <v/>
      </c>
      <c r="EH889" s="4" t="str">
        <f>IF('DATA ENTRY'!CK888="","",IF('DATA ENTRY'!CK888="","",IF(AND($EF$4='DATA ENTRY'!G888,$EH$4='DATA ENTRY'!F888),'DATA ENTRY'!CK888,"")))</f>
        <v/>
      </c>
      <c r="EI889" s="3" t="str">
        <f>IF('DATA ENTRY'!CK888="","",IF('DATA ENTRY'!N888="","",IF(AND($EF$4='DATA ENTRY'!G888,$EH$4='DATA ENTRY'!F888),'DATA ENTRY'!N888,"")))</f>
        <v/>
      </c>
      <c r="EJ889" s="107" t="str">
        <f>IF('DATA ENTRY'!CK888="","",IF('DATA ENTRY'!O888="","",IF(AND($EF$4='DATA ENTRY'!G888,$EH$4='DATA ENTRY'!F888),'DATA ENTRY'!O888,"")))</f>
        <v/>
      </c>
      <c r="EK889" s="3" t="str">
        <f>IF('DATA ENTRY'!CK888="","",IF('DATA ENTRY'!P888="","",IF(AND($EF$4='DATA ENTRY'!G888,$EH$4='DATA ENTRY'!F888),'DATA ENTRY'!P888,"")))</f>
        <v/>
      </c>
      <c r="EL889" s="107" t="str">
        <f>IF('DATA ENTRY'!CK888="","",IF('DATA ENTRY'!Q888="","",IF(AND($EF$4='DATA ENTRY'!G888,$EH$4='DATA ENTRY'!F888),'DATA ENTRY'!Q888,"")))</f>
        <v/>
      </c>
      <c r="EM889" s="3" t="str">
        <f>IF('DATA ENTRY'!CK888="","",IF('DATA ENTRY'!R888="","",IF(AND($EF$4='DATA ENTRY'!G888,$EH$4='DATA ENTRY'!F888),'DATA ENTRY'!R888,"")))</f>
        <v/>
      </c>
      <c r="EN889" s="107" t="str">
        <f>IF('DATA ENTRY'!CK888="","",IF('DATA ENTRY'!S888="","",IF(AND($EF$4='DATA ENTRY'!G888,$EH$4='DATA ENTRY'!F888),'DATA ENTRY'!S888,"")))</f>
        <v/>
      </c>
      <c r="EO889" s="3" t="str">
        <f>IF('DATA ENTRY'!CK888="","",IF('DATA ENTRY'!E888="","",IF(AND($EF$4='DATA ENTRY'!G888,$EH$4='DATA ENTRY'!F888),'DATA ENTRY'!E888,"")))</f>
        <v/>
      </c>
      <c r="EP889" s="3" t="str">
        <f>IF('DATA ENTRY'!CK888="","",IF('DATA ENTRY'!D888="","",IF(AND($EF$4='DATA ENTRY'!G888,$EH$4='DATA ENTRY'!F888),'DATA ENTRY'!D888,"")))</f>
        <v/>
      </c>
      <c r="EQ889" s="3" t="str">
        <f>IF('DATA ENTRY'!CK888="","",IF('DATA ENTRY'!W888="","",IF(AND($EF$4='DATA ENTRY'!G888,$EH$4='DATA ENTRY'!F888),'DATA ENTRY'!W888,"")))</f>
        <v/>
      </c>
      <c r="ER889" s="3" t="str">
        <f>IF('DATA ENTRY'!CK888="","",IF('DATA ENTRY'!X888="","",IF(AND($EF$4='DATA ENTRY'!G888,$EH$4='DATA ENTRY'!F888),'DATA ENTRY'!X888,"")))</f>
        <v/>
      </c>
      <c r="ES889" s="108" t="str">
        <f t="shared" si="223"/>
        <v/>
      </c>
      <c r="ET889" s="108" t="str">
        <f>IF('DATA ENTRY'!CK888="","",IF('DATA ENTRY'!D888="","",IF(AND($EF$4='DATA ENTRY'!G888,$EH$4='DATA ENTRY'!F888),'DATA ENTRY'!G888,"")))</f>
        <v/>
      </c>
      <c r="EY889">
        <f t="shared" si="224"/>
        <v>0</v>
      </c>
    </row>
    <row r="890" spans="1:155">
      <c r="A890" t="str">
        <f>IF(S890=0,"",1+(MAX($A$7:A889)))</f>
        <v/>
      </c>
      <c r="B890" s="224">
        <v>884</v>
      </c>
      <c r="C890" s="3" t="str">
        <f>IF('DATA ENTRY'!CK889="","",IF('DATA ENTRY'!B889="","",IF($D$4="All Post",'DATA ENTRY'!B889,IF(AND($D$4='DATA ENTRY'!CK889),'DATA ENTRY'!B889,""))))</f>
        <v/>
      </c>
      <c r="D890" s="3" t="str">
        <f>IF('DATA ENTRY'!CK889="","",IF('DATA ENTRY'!C889="","",IF($D$4="All Post",'DATA ENTRY'!C889,IF(AND($D$4='DATA ENTRY'!CK889),'DATA ENTRY'!C889,""))))</f>
        <v/>
      </c>
      <c r="E890" s="4" t="str">
        <f>IF('DATA ENTRY'!CK889="","",IF('DATA ENTRY'!I889="","",IF($D$4="All Post",'DATA ENTRY'!I889,IF(AND($D$4='DATA ENTRY'!CK889),'DATA ENTRY'!I889,""))))</f>
        <v/>
      </c>
      <c r="F890" s="4" t="str">
        <f>IF('DATA ENTRY'!CK889="","",IF('DATA ENTRY'!CK889="","",IF($D$4="All Post",'DATA ENTRY'!CK889,IF(AND($D$4='DATA ENTRY'!CK889),'DATA ENTRY'!CK889,""))))</f>
        <v/>
      </c>
      <c r="G890" s="3" t="str">
        <f>IF('DATA ENTRY'!CK889="","",IF('DATA ENTRY'!N889="","",IF($D$4="All Post",'DATA ENTRY'!N889,IF(AND($D$4='DATA ENTRY'!CK889),'DATA ENTRY'!N889,""))))</f>
        <v/>
      </c>
      <c r="H890" s="107" t="str">
        <f>IF('DATA ENTRY'!CK889="","",IF('DATA ENTRY'!O889="","",IF($D$4="All Post",'DATA ENTRY'!O889,IF(AND($D$4='DATA ENTRY'!CK889),'DATA ENTRY'!O889,""))))</f>
        <v/>
      </c>
      <c r="I890" s="3" t="str">
        <f>IF('DATA ENTRY'!CK889="","",IF('DATA ENTRY'!P889="","",IF($D$4="All Post",'DATA ENTRY'!P889,IF(AND($D$4='DATA ENTRY'!CK889),'DATA ENTRY'!P889,""))))</f>
        <v/>
      </c>
      <c r="J890" s="107" t="str">
        <f>IF('DATA ENTRY'!CK889="","",IF('DATA ENTRY'!Q889="","",IF($D$4="All Post",'DATA ENTRY'!Q889,IF(AND($D$4='DATA ENTRY'!CK889),'DATA ENTRY'!Q889,""))))</f>
        <v/>
      </c>
      <c r="K890" s="3" t="str">
        <f>IF('DATA ENTRY'!CK889="","",IF('DATA ENTRY'!R889="","",IF($D$4="All Post",'DATA ENTRY'!R889,IF(AND($D$4='DATA ENTRY'!CK889),'DATA ENTRY'!R889,""))))</f>
        <v/>
      </c>
      <c r="L890" s="3" t="str">
        <f>IF('DATA ENTRY'!CK889="","",IF('DATA ENTRY'!S889="","",IF($D$4="All Post",'DATA ENTRY'!S889,IF(AND($D$4='DATA ENTRY'!CK889),'DATA ENTRY'!S889,""))))</f>
        <v/>
      </c>
      <c r="M890" s="3" t="str">
        <f>IF('DATA ENTRY'!CK889="","",IF('DATA ENTRY'!E889="","",IF($D$4="All Post",'DATA ENTRY'!E889,IF(AND($D$4='DATA ENTRY'!CK889),'DATA ENTRY'!E889,""))))</f>
        <v/>
      </c>
      <c r="N890" s="3" t="str">
        <f>IF('DATA ENTRY'!CK889="","",IF('DATA ENTRY'!W889="","",IF($D$4="All Post",'DATA ENTRY'!W889,IF(AND($D$4='DATA ENTRY'!CK889),'DATA ENTRY'!W889,""))))</f>
        <v/>
      </c>
      <c r="O890" s="3" t="str">
        <f>IF('DATA ENTRY'!CK889="","",IF('DATA ENTRY'!X889="","",IF($D$4="All Post",'DATA ENTRY'!X889,IF(AND($D$4='DATA ENTRY'!CK889),'DATA ENTRY'!X889,""))))</f>
        <v/>
      </c>
      <c r="P890" s="3" t="str">
        <f>IF('DATA ENTRY'!CK889="","",IF('DATA ENTRY'!G889="","",IF($D$4="All Post",'DATA ENTRY'!G889,IF(AND($D$4='DATA ENTRY'!CK889),'DATA ENTRY'!G889,""))))</f>
        <v/>
      </c>
      <c r="S890">
        <f t="shared" si="211"/>
        <v>0</v>
      </c>
      <c r="T890" t="str">
        <f t="shared" si="212"/>
        <v/>
      </c>
      <c r="BZ890" t="str">
        <f t="shared" si="213"/>
        <v/>
      </c>
      <c r="CA890" t="str">
        <f t="shared" si="214"/>
        <v/>
      </c>
      <c r="CB890" s="224">
        <v>884</v>
      </c>
      <c r="CC890" s="3" t="str">
        <f>IF('DATA ENTRY'!CK889="","",IF('DATA ENTRY'!B889="","",IF(AND($CD$4='DATA ENTRY'!CK889,$CG$4='DATA ENTRY'!D889),'DATA ENTRY'!B889,"")))</f>
        <v/>
      </c>
      <c r="CD890" s="3" t="str">
        <f>IF('DATA ENTRY'!CK889="","",IF('DATA ENTRY'!C889="","",IF(AND($CD$4='DATA ENTRY'!CK889,$CG$4='DATA ENTRY'!D889),'DATA ENTRY'!C889,"")))</f>
        <v/>
      </c>
      <c r="CE890" s="4" t="str">
        <f>IF('DATA ENTRY'!CK889="","",IF('DATA ENTRY'!I889="","",IF(AND($CD$4='DATA ENTRY'!CK889,$CG$4='DATA ENTRY'!D889),'DATA ENTRY'!I889,"")))</f>
        <v/>
      </c>
      <c r="CF890" s="4" t="str">
        <f>IF('DATA ENTRY'!CK889="","",IF('DATA ENTRY'!CK889="","",IF(AND($CD$4='DATA ENTRY'!CK889,$CG$4='DATA ENTRY'!D889),'DATA ENTRY'!CK889,"")))</f>
        <v/>
      </c>
      <c r="CG890" s="3" t="str">
        <f>IF('DATA ENTRY'!CK889="","",IF('DATA ENTRY'!N889="","",IF(AND($CD$4='DATA ENTRY'!CK889,$CG$4='DATA ENTRY'!D889),'DATA ENTRY'!N889,"")))</f>
        <v/>
      </c>
      <c r="CH890" s="107" t="str">
        <f>IF('DATA ENTRY'!CK889="","",IF('DATA ENTRY'!O889="","",IF(AND($CD$4='DATA ENTRY'!CK889,$CG$4='DATA ENTRY'!D889),'DATA ENTRY'!O889,"")))</f>
        <v/>
      </c>
      <c r="CI890" s="3" t="str">
        <f>IF('DATA ENTRY'!CK889="","",IF('DATA ENTRY'!P889="","",IF(AND($CD$4='DATA ENTRY'!CK889,$CG$4='DATA ENTRY'!D889),'DATA ENTRY'!P889,"")))</f>
        <v/>
      </c>
      <c r="CJ890" s="107" t="str">
        <f>IF('DATA ENTRY'!CK889="","",IF('DATA ENTRY'!Q889="","",IF(AND($CD$4='DATA ENTRY'!CK889,$CG$4='DATA ENTRY'!D889),'DATA ENTRY'!Q889,"")))</f>
        <v/>
      </c>
      <c r="CK890" s="3" t="str">
        <f>IF('DATA ENTRY'!CK889="","",IF('DATA ENTRY'!R889="","",IF(AND($CD$4='DATA ENTRY'!CK889,$CG$4='DATA ENTRY'!D889),'DATA ENTRY'!R889,"")))</f>
        <v/>
      </c>
      <c r="CL890" s="3" t="str">
        <f>IF('DATA ENTRY'!CK889="","",IF('DATA ENTRY'!S889="","",IF(AND($CD$4='DATA ENTRY'!CK889,$CG$4='DATA ENTRY'!D889),'DATA ENTRY'!S889,"")))</f>
        <v/>
      </c>
      <c r="CM890" s="3" t="str">
        <f>IF('DATA ENTRY'!CK889="","",IF('DATA ENTRY'!E889="","",IF(AND($CD$4='DATA ENTRY'!CK889,$CG$4='DATA ENTRY'!D889),'DATA ENTRY'!E889,"")))</f>
        <v/>
      </c>
      <c r="CN890" s="3" t="str">
        <f>IF('DATA ENTRY'!CK889="","",IF('DATA ENTRY'!W889="","",IF(AND($CD$4='DATA ENTRY'!CK889,$CG$4='DATA ENTRY'!D889),'DATA ENTRY'!W889,"")))</f>
        <v/>
      </c>
      <c r="CO890" s="3" t="str">
        <f>IF('DATA ENTRY'!CK889="","",IF('DATA ENTRY'!X889="","",IF(AND($CD$4='DATA ENTRY'!CK889,$CG$4='DATA ENTRY'!D889),'DATA ENTRY'!X889,"")))</f>
        <v/>
      </c>
      <c r="CP890" s="108" t="str">
        <f t="shared" si="215"/>
        <v/>
      </c>
      <c r="CQ890" s="108" t="str">
        <f>IF('DATA ENTRY'!CK889="","",IF('DATA ENTRY'!G889="","",IF(AND($CD$4='DATA ENTRY'!CK889,$CG$4='DATA ENTRY'!D889),'DATA ENTRY'!G889,"")))</f>
        <v/>
      </c>
      <c r="CR890" s="230" t="str">
        <f>IF('DATA ENTRY'!CK889="","",IF('DATA ENTRY'!D889="","",IF(AND($CD$4='DATA ENTRY'!CK889,$CG$4='DATA ENTRY'!D889),'DATA ENTRY'!D889,"")))</f>
        <v/>
      </c>
      <c r="CS890">
        <f t="shared" si="216"/>
        <v>0</v>
      </c>
      <c r="CT890">
        <f t="shared" si="217"/>
        <v>0</v>
      </c>
      <c r="CV890" s="139"/>
      <c r="CX890">
        <f t="shared" si="218"/>
        <v>0</v>
      </c>
      <c r="DB890" t="str">
        <f t="shared" si="225"/>
        <v/>
      </c>
      <c r="DC890" t="str">
        <f t="shared" si="226"/>
        <v/>
      </c>
      <c r="DD890" s="224">
        <v>884</v>
      </c>
      <c r="DE890" s="3" t="str">
        <f>IF('DATA ENTRY'!CK889="","",IF('DATA ENTRY'!B889="","",IF(AND($DF$4='DATA ENTRY'!D889),'DATA ENTRY'!B889,"")))</f>
        <v/>
      </c>
      <c r="DF890" s="3" t="str">
        <f>IF('DATA ENTRY'!CK889="","",IF('DATA ENTRY'!C889="","",IF(AND($DF$4='DATA ENTRY'!D889),'DATA ENTRY'!C889,"")))</f>
        <v/>
      </c>
      <c r="DG890" s="4" t="str">
        <f>IF('DATA ENTRY'!CK889="","",IF('DATA ENTRY'!I889="","",IF(AND($DF$4='DATA ENTRY'!D889),'DATA ENTRY'!I889,"")))</f>
        <v/>
      </c>
      <c r="DH890" s="4" t="str">
        <f>IF('DATA ENTRY'!CK889="","",IF('DATA ENTRY'!CK889="","",IF(AND($DF$4='DATA ENTRY'!D889),'DATA ENTRY'!CK889,"")))</f>
        <v/>
      </c>
      <c r="DI890" s="3" t="str">
        <f>IF('DATA ENTRY'!CK889="","",IF('DATA ENTRY'!N889="","",IF(AND($DF$4='DATA ENTRY'!D889),'DATA ENTRY'!N889,"")))</f>
        <v/>
      </c>
      <c r="DJ890" s="107" t="str">
        <f>IF('DATA ENTRY'!CK889="","",IF('DATA ENTRY'!O889="","",IF(AND($DF$4='DATA ENTRY'!D889),'DATA ENTRY'!O889,"")))</f>
        <v/>
      </c>
      <c r="DK890" s="3" t="str">
        <f>IF('DATA ENTRY'!CK889="","",IF('DATA ENTRY'!P889="","",IF(AND($DF$4='DATA ENTRY'!D889),'DATA ENTRY'!P889,"")))</f>
        <v/>
      </c>
      <c r="DL890" s="107" t="str">
        <f>IF('DATA ENTRY'!CK889="","",IF('DATA ENTRY'!Q889="","",IF(AND($DF$4='DATA ENTRY'!D889),'DATA ENTRY'!Q889,"")))</f>
        <v/>
      </c>
      <c r="DM890" s="3" t="str">
        <f>IF('DATA ENTRY'!CK889="","",IF('DATA ENTRY'!R889="","",IF(AND($DF$4='DATA ENTRY'!D889),'DATA ENTRY'!R889,"")))</f>
        <v/>
      </c>
      <c r="DN890" s="107" t="str">
        <f>IF('DATA ENTRY'!CK889="","",IF('DATA ENTRY'!S889="","",IF(AND($DF$4='DATA ENTRY'!D889),'DATA ENTRY'!S889,"")))</f>
        <v/>
      </c>
      <c r="DO890" s="3" t="str">
        <f>IF('DATA ENTRY'!CK889="","",IF('DATA ENTRY'!E889="","",IF(AND($DF$4='DATA ENTRY'!D889),'DATA ENTRY'!E889,"")))</f>
        <v/>
      </c>
      <c r="DP890" s="3" t="str">
        <f>IF('DATA ENTRY'!CK889="","",IF('DATA ENTRY'!D889="","",IF(AND($DF$4='DATA ENTRY'!D889),'DATA ENTRY'!D889,"")))</f>
        <v/>
      </c>
      <c r="DQ890" s="3" t="str">
        <f>IF('DATA ENTRY'!CK889="","",IF('DATA ENTRY'!W889="","",IF(AND($DF$4='DATA ENTRY'!D889),'DATA ENTRY'!W889,"")))</f>
        <v/>
      </c>
      <c r="DR890" s="3" t="str">
        <f>IF('DATA ENTRY'!CK889="","",IF('DATA ENTRY'!X889="","",IF(AND($DF$4='DATA ENTRY'!D889),'DATA ENTRY'!X889,"")))</f>
        <v/>
      </c>
      <c r="DS890" s="108" t="str">
        <f t="shared" si="219"/>
        <v/>
      </c>
      <c r="DT890" s="108" t="str">
        <f>IF('DATA ENTRY'!CK889="","",IF('DATA ENTRY'!D889="","",IF(AND($DF$4='DATA ENTRY'!D889),'DATA ENTRY'!G889,"")))</f>
        <v/>
      </c>
      <c r="DY890">
        <f t="shared" si="220"/>
        <v>0</v>
      </c>
      <c r="EB890" t="str">
        <f t="shared" si="221"/>
        <v/>
      </c>
      <c r="EC890" t="str">
        <f t="shared" si="222"/>
        <v/>
      </c>
      <c r="ED890" s="224">
        <v>884</v>
      </c>
      <c r="EE890" s="3" t="str">
        <f>IF('DATA ENTRY'!CK889="","",IF('DATA ENTRY'!B889="","",IF(AND($EF$4='DATA ENTRY'!G889,$EH$4='DATA ENTRY'!F889),'DATA ENTRY'!B889,"")))</f>
        <v/>
      </c>
      <c r="EF890" s="3" t="str">
        <f>IF('DATA ENTRY'!CK889="","",IF('DATA ENTRY'!C889="","",IF(AND($EF$4='DATA ENTRY'!G889,$EH$4='DATA ENTRY'!F889),'DATA ENTRY'!C889,"")))</f>
        <v/>
      </c>
      <c r="EG890" s="4" t="str">
        <f>IF('DATA ENTRY'!CK889="","",IF('DATA ENTRY'!I889="","",IF(AND($EF$4='DATA ENTRY'!G889,$EH$4='DATA ENTRY'!F889),'DATA ENTRY'!I889,"")))</f>
        <v/>
      </c>
      <c r="EH890" s="4" t="str">
        <f>IF('DATA ENTRY'!CK889="","",IF('DATA ENTRY'!CK889="","",IF(AND($EF$4='DATA ENTRY'!G889,$EH$4='DATA ENTRY'!F889),'DATA ENTRY'!CK889,"")))</f>
        <v/>
      </c>
      <c r="EI890" s="3" t="str">
        <f>IF('DATA ENTRY'!CK889="","",IF('DATA ENTRY'!N889="","",IF(AND($EF$4='DATA ENTRY'!G889,$EH$4='DATA ENTRY'!F889),'DATA ENTRY'!N889,"")))</f>
        <v/>
      </c>
      <c r="EJ890" s="107" t="str">
        <f>IF('DATA ENTRY'!CK889="","",IF('DATA ENTRY'!O889="","",IF(AND($EF$4='DATA ENTRY'!G889,$EH$4='DATA ENTRY'!F889),'DATA ENTRY'!O889,"")))</f>
        <v/>
      </c>
      <c r="EK890" s="3" t="str">
        <f>IF('DATA ENTRY'!CK889="","",IF('DATA ENTRY'!P889="","",IF(AND($EF$4='DATA ENTRY'!G889,$EH$4='DATA ENTRY'!F889),'DATA ENTRY'!P889,"")))</f>
        <v/>
      </c>
      <c r="EL890" s="107" t="str">
        <f>IF('DATA ENTRY'!CK889="","",IF('DATA ENTRY'!Q889="","",IF(AND($EF$4='DATA ENTRY'!G889,$EH$4='DATA ENTRY'!F889),'DATA ENTRY'!Q889,"")))</f>
        <v/>
      </c>
      <c r="EM890" s="3" t="str">
        <f>IF('DATA ENTRY'!CK889="","",IF('DATA ENTRY'!R889="","",IF(AND($EF$4='DATA ENTRY'!G889,$EH$4='DATA ENTRY'!F889),'DATA ENTRY'!R889,"")))</f>
        <v/>
      </c>
      <c r="EN890" s="107" t="str">
        <f>IF('DATA ENTRY'!CK889="","",IF('DATA ENTRY'!S889="","",IF(AND($EF$4='DATA ENTRY'!G889,$EH$4='DATA ENTRY'!F889),'DATA ENTRY'!S889,"")))</f>
        <v/>
      </c>
      <c r="EO890" s="3" t="str">
        <f>IF('DATA ENTRY'!CK889="","",IF('DATA ENTRY'!E889="","",IF(AND($EF$4='DATA ENTRY'!G889,$EH$4='DATA ENTRY'!F889),'DATA ENTRY'!E889,"")))</f>
        <v/>
      </c>
      <c r="EP890" s="3" t="str">
        <f>IF('DATA ENTRY'!CK889="","",IF('DATA ENTRY'!D889="","",IF(AND($EF$4='DATA ENTRY'!G889,$EH$4='DATA ENTRY'!F889),'DATA ENTRY'!D889,"")))</f>
        <v/>
      </c>
      <c r="EQ890" s="3" t="str">
        <f>IF('DATA ENTRY'!CK889="","",IF('DATA ENTRY'!W889="","",IF(AND($EF$4='DATA ENTRY'!G889,$EH$4='DATA ENTRY'!F889),'DATA ENTRY'!W889,"")))</f>
        <v/>
      </c>
      <c r="ER890" s="3" t="str">
        <f>IF('DATA ENTRY'!CK889="","",IF('DATA ENTRY'!X889="","",IF(AND($EF$4='DATA ENTRY'!G889,$EH$4='DATA ENTRY'!F889),'DATA ENTRY'!X889,"")))</f>
        <v/>
      </c>
      <c r="ES890" s="108" t="str">
        <f t="shared" si="223"/>
        <v/>
      </c>
      <c r="ET890" s="108" t="str">
        <f>IF('DATA ENTRY'!CK889="","",IF('DATA ENTRY'!D889="","",IF(AND($EF$4='DATA ENTRY'!G889,$EH$4='DATA ENTRY'!F889),'DATA ENTRY'!G889,"")))</f>
        <v/>
      </c>
      <c r="EY890">
        <f t="shared" si="224"/>
        <v>0</v>
      </c>
    </row>
    <row r="891" spans="1:155">
      <c r="A891" t="str">
        <f>IF(S891=0,"",1+(MAX($A$7:A890)))</f>
        <v/>
      </c>
      <c r="B891" s="224">
        <v>885</v>
      </c>
      <c r="C891" s="3" t="str">
        <f>IF('DATA ENTRY'!CK890="","",IF('DATA ENTRY'!B890="","",IF($D$4="All Post",'DATA ENTRY'!B890,IF(AND($D$4='DATA ENTRY'!CK890),'DATA ENTRY'!B890,""))))</f>
        <v/>
      </c>
      <c r="D891" s="3" t="str">
        <f>IF('DATA ENTRY'!CK890="","",IF('DATA ENTRY'!C890="","",IF($D$4="All Post",'DATA ENTRY'!C890,IF(AND($D$4='DATA ENTRY'!CK890),'DATA ENTRY'!C890,""))))</f>
        <v/>
      </c>
      <c r="E891" s="4" t="str">
        <f>IF('DATA ENTRY'!CK890="","",IF('DATA ENTRY'!I890="","",IF($D$4="All Post",'DATA ENTRY'!I890,IF(AND($D$4='DATA ENTRY'!CK890),'DATA ENTRY'!I890,""))))</f>
        <v/>
      </c>
      <c r="F891" s="4" t="str">
        <f>IF('DATA ENTRY'!CK890="","",IF('DATA ENTRY'!CK890="","",IF($D$4="All Post",'DATA ENTRY'!CK890,IF(AND($D$4='DATA ENTRY'!CK890),'DATA ENTRY'!CK890,""))))</f>
        <v/>
      </c>
      <c r="G891" s="3" t="str">
        <f>IF('DATA ENTRY'!CK890="","",IF('DATA ENTRY'!N890="","",IF($D$4="All Post",'DATA ENTRY'!N890,IF(AND($D$4='DATA ENTRY'!CK890),'DATA ENTRY'!N890,""))))</f>
        <v/>
      </c>
      <c r="H891" s="107" t="str">
        <f>IF('DATA ENTRY'!CK890="","",IF('DATA ENTRY'!O890="","",IF($D$4="All Post",'DATA ENTRY'!O890,IF(AND($D$4='DATA ENTRY'!CK890),'DATA ENTRY'!O890,""))))</f>
        <v/>
      </c>
      <c r="I891" s="3" t="str">
        <f>IF('DATA ENTRY'!CK890="","",IF('DATA ENTRY'!P890="","",IF($D$4="All Post",'DATA ENTRY'!P890,IF(AND($D$4='DATA ENTRY'!CK890),'DATA ENTRY'!P890,""))))</f>
        <v/>
      </c>
      <c r="J891" s="107" t="str">
        <f>IF('DATA ENTRY'!CK890="","",IF('DATA ENTRY'!Q890="","",IF($D$4="All Post",'DATA ENTRY'!Q890,IF(AND($D$4='DATA ENTRY'!CK890),'DATA ENTRY'!Q890,""))))</f>
        <v/>
      </c>
      <c r="K891" s="3" t="str">
        <f>IF('DATA ENTRY'!CK890="","",IF('DATA ENTRY'!R890="","",IF($D$4="All Post",'DATA ENTRY'!R890,IF(AND($D$4='DATA ENTRY'!CK890),'DATA ENTRY'!R890,""))))</f>
        <v/>
      </c>
      <c r="L891" s="3" t="str">
        <f>IF('DATA ENTRY'!CK890="","",IF('DATA ENTRY'!S890="","",IF($D$4="All Post",'DATA ENTRY'!S890,IF(AND($D$4='DATA ENTRY'!CK890),'DATA ENTRY'!S890,""))))</f>
        <v/>
      </c>
      <c r="M891" s="3" t="str">
        <f>IF('DATA ENTRY'!CK890="","",IF('DATA ENTRY'!E890="","",IF($D$4="All Post",'DATA ENTRY'!E890,IF(AND($D$4='DATA ENTRY'!CK890),'DATA ENTRY'!E890,""))))</f>
        <v/>
      </c>
      <c r="N891" s="3" t="str">
        <f>IF('DATA ENTRY'!CK890="","",IF('DATA ENTRY'!W890="","",IF($D$4="All Post",'DATA ENTRY'!W890,IF(AND($D$4='DATA ENTRY'!CK890),'DATA ENTRY'!W890,""))))</f>
        <v/>
      </c>
      <c r="O891" s="3" t="str">
        <f>IF('DATA ENTRY'!CK890="","",IF('DATA ENTRY'!X890="","",IF($D$4="All Post",'DATA ENTRY'!X890,IF(AND($D$4='DATA ENTRY'!CK890),'DATA ENTRY'!X890,""))))</f>
        <v/>
      </c>
      <c r="P891" s="3" t="str">
        <f>IF('DATA ENTRY'!CK890="","",IF('DATA ENTRY'!G890="","",IF($D$4="All Post",'DATA ENTRY'!G890,IF(AND($D$4='DATA ENTRY'!CK890),'DATA ENTRY'!G890,""))))</f>
        <v/>
      </c>
      <c r="S891">
        <f t="shared" si="211"/>
        <v>0</v>
      </c>
      <c r="T891" t="str">
        <f t="shared" si="212"/>
        <v/>
      </c>
      <c r="BZ891" t="str">
        <f t="shared" si="213"/>
        <v/>
      </c>
      <c r="CA891" t="str">
        <f t="shared" si="214"/>
        <v/>
      </c>
      <c r="CB891" s="224">
        <v>885</v>
      </c>
      <c r="CC891" s="3" t="str">
        <f>IF('DATA ENTRY'!CK890="","",IF('DATA ENTRY'!B890="","",IF(AND($CD$4='DATA ENTRY'!CK890,$CG$4='DATA ENTRY'!D890),'DATA ENTRY'!B890,"")))</f>
        <v/>
      </c>
      <c r="CD891" s="3" t="str">
        <f>IF('DATA ENTRY'!CK890="","",IF('DATA ENTRY'!C890="","",IF(AND($CD$4='DATA ENTRY'!CK890,$CG$4='DATA ENTRY'!D890),'DATA ENTRY'!C890,"")))</f>
        <v/>
      </c>
      <c r="CE891" s="4" t="str">
        <f>IF('DATA ENTRY'!CK890="","",IF('DATA ENTRY'!I890="","",IF(AND($CD$4='DATA ENTRY'!CK890,$CG$4='DATA ENTRY'!D890),'DATA ENTRY'!I890,"")))</f>
        <v/>
      </c>
      <c r="CF891" s="4" t="str">
        <f>IF('DATA ENTRY'!CK890="","",IF('DATA ENTRY'!CK890="","",IF(AND($CD$4='DATA ENTRY'!CK890,$CG$4='DATA ENTRY'!D890),'DATA ENTRY'!CK890,"")))</f>
        <v/>
      </c>
      <c r="CG891" s="3" t="str">
        <f>IF('DATA ENTRY'!CK890="","",IF('DATA ENTRY'!N890="","",IF(AND($CD$4='DATA ENTRY'!CK890,$CG$4='DATA ENTRY'!D890),'DATA ENTRY'!N890,"")))</f>
        <v/>
      </c>
      <c r="CH891" s="107" t="str">
        <f>IF('DATA ENTRY'!CK890="","",IF('DATA ENTRY'!O890="","",IF(AND($CD$4='DATA ENTRY'!CK890,$CG$4='DATA ENTRY'!D890),'DATA ENTRY'!O890,"")))</f>
        <v/>
      </c>
      <c r="CI891" s="3" t="str">
        <f>IF('DATA ENTRY'!CK890="","",IF('DATA ENTRY'!P890="","",IF(AND($CD$4='DATA ENTRY'!CK890,$CG$4='DATA ENTRY'!D890),'DATA ENTRY'!P890,"")))</f>
        <v/>
      </c>
      <c r="CJ891" s="107" t="str">
        <f>IF('DATA ENTRY'!CK890="","",IF('DATA ENTRY'!Q890="","",IF(AND($CD$4='DATA ENTRY'!CK890,$CG$4='DATA ENTRY'!D890),'DATA ENTRY'!Q890,"")))</f>
        <v/>
      </c>
      <c r="CK891" s="3" t="str">
        <f>IF('DATA ENTRY'!CK890="","",IF('DATA ENTRY'!R890="","",IF(AND($CD$4='DATA ENTRY'!CK890,$CG$4='DATA ENTRY'!D890),'DATA ENTRY'!R890,"")))</f>
        <v/>
      </c>
      <c r="CL891" s="3" t="str">
        <f>IF('DATA ENTRY'!CK890="","",IF('DATA ENTRY'!S890="","",IF(AND($CD$4='DATA ENTRY'!CK890,$CG$4='DATA ENTRY'!D890),'DATA ENTRY'!S890,"")))</f>
        <v/>
      </c>
      <c r="CM891" s="3" t="str">
        <f>IF('DATA ENTRY'!CK890="","",IF('DATA ENTRY'!E890="","",IF(AND($CD$4='DATA ENTRY'!CK890,$CG$4='DATA ENTRY'!D890),'DATA ENTRY'!E890,"")))</f>
        <v/>
      </c>
      <c r="CN891" s="3" t="str">
        <f>IF('DATA ENTRY'!CK890="","",IF('DATA ENTRY'!W890="","",IF(AND($CD$4='DATA ENTRY'!CK890,$CG$4='DATA ENTRY'!D890),'DATA ENTRY'!W890,"")))</f>
        <v/>
      </c>
      <c r="CO891" s="3" t="str">
        <f>IF('DATA ENTRY'!CK890="","",IF('DATA ENTRY'!X890="","",IF(AND($CD$4='DATA ENTRY'!CK890,$CG$4='DATA ENTRY'!D890),'DATA ENTRY'!X890,"")))</f>
        <v/>
      </c>
      <c r="CP891" s="108" t="str">
        <f t="shared" si="215"/>
        <v/>
      </c>
      <c r="CQ891" s="108" t="str">
        <f>IF('DATA ENTRY'!CK890="","",IF('DATA ENTRY'!G890="","",IF(AND($CD$4='DATA ENTRY'!CK890,$CG$4='DATA ENTRY'!D890),'DATA ENTRY'!G890,"")))</f>
        <v/>
      </c>
      <c r="CR891" s="230" t="str">
        <f>IF('DATA ENTRY'!CK890="","",IF('DATA ENTRY'!D890="","",IF(AND($CD$4='DATA ENTRY'!CK890,$CG$4='DATA ENTRY'!D890),'DATA ENTRY'!D890,"")))</f>
        <v/>
      </c>
      <c r="CS891">
        <f t="shared" si="216"/>
        <v>0</v>
      </c>
      <c r="CT891">
        <f t="shared" si="217"/>
        <v>0</v>
      </c>
      <c r="CV891" s="139"/>
      <c r="CX891">
        <f t="shared" si="218"/>
        <v>0</v>
      </c>
      <c r="DB891" t="str">
        <f t="shared" si="225"/>
        <v/>
      </c>
      <c r="DC891" t="str">
        <f t="shared" si="226"/>
        <v/>
      </c>
      <c r="DD891" s="224">
        <v>885</v>
      </c>
      <c r="DE891" s="3" t="str">
        <f>IF('DATA ENTRY'!CK890="","",IF('DATA ENTRY'!B890="","",IF(AND($DF$4='DATA ENTRY'!D890),'DATA ENTRY'!B890,"")))</f>
        <v/>
      </c>
      <c r="DF891" s="3" t="str">
        <f>IF('DATA ENTRY'!CK890="","",IF('DATA ENTRY'!C890="","",IF(AND($DF$4='DATA ENTRY'!D890),'DATA ENTRY'!C890,"")))</f>
        <v/>
      </c>
      <c r="DG891" s="4" t="str">
        <f>IF('DATA ENTRY'!CK890="","",IF('DATA ENTRY'!I890="","",IF(AND($DF$4='DATA ENTRY'!D890),'DATA ENTRY'!I890,"")))</f>
        <v/>
      </c>
      <c r="DH891" s="4" t="str">
        <f>IF('DATA ENTRY'!CK890="","",IF('DATA ENTRY'!CK890="","",IF(AND($DF$4='DATA ENTRY'!D890),'DATA ENTRY'!CK890,"")))</f>
        <v/>
      </c>
      <c r="DI891" s="3" t="str">
        <f>IF('DATA ENTRY'!CK890="","",IF('DATA ENTRY'!N890="","",IF(AND($DF$4='DATA ENTRY'!D890),'DATA ENTRY'!N890,"")))</f>
        <v/>
      </c>
      <c r="DJ891" s="107" t="str">
        <f>IF('DATA ENTRY'!CK890="","",IF('DATA ENTRY'!O890="","",IF(AND($DF$4='DATA ENTRY'!D890),'DATA ENTRY'!O890,"")))</f>
        <v/>
      </c>
      <c r="DK891" s="3" t="str">
        <f>IF('DATA ENTRY'!CK890="","",IF('DATA ENTRY'!P890="","",IF(AND($DF$4='DATA ENTRY'!D890),'DATA ENTRY'!P890,"")))</f>
        <v/>
      </c>
      <c r="DL891" s="107" t="str">
        <f>IF('DATA ENTRY'!CK890="","",IF('DATA ENTRY'!Q890="","",IF(AND($DF$4='DATA ENTRY'!D890),'DATA ENTRY'!Q890,"")))</f>
        <v/>
      </c>
      <c r="DM891" s="3" t="str">
        <f>IF('DATA ENTRY'!CK890="","",IF('DATA ENTRY'!R890="","",IF(AND($DF$4='DATA ENTRY'!D890),'DATA ENTRY'!R890,"")))</f>
        <v/>
      </c>
      <c r="DN891" s="107" t="str">
        <f>IF('DATA ENTRY'!CK890="","",IF('DATA ENTRY'!S890="","",IF(AND($DF$4='DATA ENTRY'!D890),'DATA ENTRY'!S890,"")))</f>
        <v/>
      </c>
      <c r="DO891" s="3" t="str">
        <f>IF('DATA ENTRY'!CK890="","",IF('DATA ENTRY'!E890="","",IF(AND($DF$4='DATA ENTRY'!D890),'DATA ENTRY'!E890,"")))</f>
        <v/>
      </c>
      <c r="DP891" s="3" t="str">
        <f>IF('DATA ENTRY'!CK890="","",IF('DATA ENTRY'!D890="","",IF(AND($DF$4='DATA ENTRY'!D890),'DATA ENTRY'!D890,"")))</f>
        <v/>
      </c>
      <c r="DQ891" s="3" t="str">
        <f>IF('DATA ENTRY'!CK890="","",IF('DATA ENTRY'!W890="","",IF(AND($DF$4='DATA ENTRY'!D890),'DATA ENTRY'!W890,"")))</f>
        <v/>
      </c>
      <c r="DR891" s="3" t="str">
        <f>IF('DATA ENTRY'!CK890="","",IF('DATA ENTRY'!X890="","",IF(AND($DF$4='DATA ENTRY'!D890),'DATA ENTRY'!X890,"")))</f>
        <v/>
      </c>
      <c r="DS891" s="108" t="str">
        <f t="shared" si="219"/>
        <v/>
      </c>
      <c r="DT891" s="108" t="str">
        <f>IF('DATA ENTRY'!CK890="","",IF('DATA ENTRY'!D890="","",IF(AND($DF$4='DATA ENTRY'!D890),'DATA ENTRY'!G890,"")))</f>
        <v/>
      </c>
      <c r="DY891">
        <f t="shared" si="220"/>
        <v>0</v>
      </c>
      <c r="EB891" t="str">
        <f t="shared" si="221"/>
        <v/>
      </c>
      <c r="EC891" t="str">
        <f t="shared" si="222"/>
        <v/>
      </c>
      <c r="ED891" s="224">
        <v>885</v>
      </c>
      <c r="EE891" s="3" t="str">
        <f>IF('DATA ENTRY'!CK890="","",IF('DATA ENTRY'!B890="","",IF(AND($EF$4='DATA ENTRY'!G890,$EH$4='DATA ENTRY'!F890),'DATA ENTRY'!B890,"")))</f>
        <v/>
      </c>
      <c r="EF891" s="3" t="str">
        <f>IF('DATA ENTRY'!CK890="","",IF('DATA ENTRY'!C890="","",IF(AND($EF$4='DATA ENTRY'!G890,$EH$4='DATA ENTRY'!F890),'DATA ENTRY'!C890,"")))</f>
        <v/>
      </c>
      <c r="EG891" s="4" t="str">
        <f>IF('DATA ENTRY'!CK890="","",IF('DATA ENTRY'!I890="","",IF(AND($EF$4='DATA ENTRY'!G890,$EH$4='DATA ENTRY'!F890),'DATA ENTRY'!I890,"")))</f>
        <v/>
      </c>
      <c r="EH891" s="4" t="str">
        <f>IF('DATA ENTRY'!CK890="","",IF('DATA ENTRY'!CK890="","",IF(AND($EF$4='DATA ENTRY'!G890,$EH$4='DATA ENTRY'!F890),'DATA ENTRY'!CK890,"")))</f>
        <v/>
      </c>
      <c r="EI891" s="3" t="str">
        <f>IF('DATA ENTRY'!CK890="","",IF('DATA ENTRY'!N890="","",IF(AND($EF$4='DATA ENTRY'!G890,$EH$4='DATA ENTRY'!F890),'DATA ENTRY'!N890,"")))</f>
        <v/>
      </c>
      <c r="EJ891" s="107" t="str">
        <f>IF('DATA ENTRY'!CK890="","",IF('DATA ENTRY'!O890="","",IF(AND($EF$4='DATA ENTRY'!G890,$EH$4='DATA ENTRY'!F890),'DATA ENTRY'!O890,"")))</f>
        <v/>
      </c>
      <c r="EK891" s="3" t="str">
        <f>IF('DATA ENTRY'!CK890="","",IF('DATA ENTRY'!P890="","",IF(AND($EF$4='DATA ENTRY'!G890,$EH$4='DATA ENTRY'!F890),'DATA ENTRY'!P890,"")))</f>
        <v/>
      </c>
      <c r="EL891" s="107" t="str">
        <f>IF('DATA ENTRY'!CK890="","",IF('DATA ENTRY'!Q890="","",IF(AND($EF$4='DATA ENTRY'!G890,$EH$4='DATA ENTRY'!F890),'DATA ENTRY'!Q890,"")))</f>
        <v/>
      </c>
      <c r="EM891" s="3" t="str">
        <f>IF('DATA ENTRY'!CK890="","",IF('DATA ENTRY'!R890="","",IF(AND($EF$4='DATA ENTRY'!G890,$EH$4='DATA ENTRY'!F890),'DATA ENTRY'!R890,"")))</f>
        <v/>
      </c>
      <c r="EN891" s="107" t="str">
        <f>IF('DATA ENTRY'!CK890="","",IF('DATA ENTRY'!S890="","",IF(AND($EF$4='DATA ENTRY'!G890,$EH$4='DATA ENTRY'!F890),'DATA ENTRY'!S890,"")))</f>
        <v/>
      </c>
      <c r="EO891" s="3" t="str">
        <f>IF('DATA ENTRY'!CK890="","",IF('DATA ENTRY'!E890="","",IF(AND($EF$4='DATA ENTRY'!G890,$EH$4='DATA ENTRY'!F890),'DATA ENTRY'!E890,"")))</f>
        <v/>
      </c>
      <c r="EP891" s="3" t="str">
        <f>IF('DATA ENTRY'!CK890="","",IF('DATA ENTRY'!D890="","",IF(AND($EF$4='DATA ENTRY'!G890,$EH$4='DATA ENTRY'!F890),'DATA ENTRY'!D890,"")))</f>
        <v/>
      </c>
      <c r="EQ891" s="3" t="str">
        <f>IF('DATA ENTRY'!CK890="","",IF('DATA ENTRY'!W890="","",IF(AND($EF$4='DATA ENTRY'!G890,$EH$4='DATA ENTRY'!F890),'DATA ENTRY'!W890,"")))</f>
        <v/>
      </c>
      <c r="ER891" s="3" t="str">
        <f>IF('DATA ENTRY'!CK890="","",IF('DATA ENTRY'!X890="","",IF(AND($EF$4='DATA ENTRY'!G890,$EH$4='DATA ENTRY'!F890),'DATA ENTRY'!X890,"")))</f>
        <v/>
      </c>
      <c r="ES891" s="108" t="str">
        <f t="shared" si="223"/>
        <v/>
      </c>
      <c r="ET891" s="108" t="str">
        <f>IF('DATA ENTRY'!CK890="","",IF('DATA ENTRY'!D890="","",IF(AND($EF$4='DATA ENTRY'!G890,$EH$4='DATA ENTRY'!F890),'DATA ENTRY'!G890,"")))</f>
        <v/>
      </c>
      <c r="EY891">
        <f t="shared" si="224"/>
        <v>0</v>
      </c>
    </row>
    <row r="892" spans="1:155">
      <c r="A892" t="str">
        <f>IF(S892=0,"",1+(MAX($A$7:A891)))</f>
        <v/>
      </c>
      <c r="B892" s="224">
        <v>886</v>
      </c>
      <c r="C892" s="3" t="str">
        <f>IF('DATA ENTRY'!CK891="","",IF('DATA ENTRY'!B891="","",IF($D$4="All Post",'DATA ENTRY'!B891,IF(AND($D$4='DATA ENTRY'!CK891),'DATA ENTRY'!B891,""))))</f>
        <v/>
      </c>
      <c r="D892" s="3" t="str">
        <f>IF('DATA ENTRY'!CK891="","",IF('DATA ENTRY'!C891="","",IF($D$4="All Post",'DATA ENTRY'!C891,IF(AND($D$4='DATA ENTRY'!CK891),'DATA ENTRY'!C891,""))))</f>
        <v/>
      </c>
      <c r="E892" s="4" t="str">
        <f>IF('DATA ENTRY'!CK891="","",IF('DATA ENTRY'!I891="","",IF($D$4="All Post",'DATA ENTRY'!I891,IF(AND($D$4='DATA ENTRY'!CK891),'DATA ENTRY'!I891,""))))</f>
        <v/>
      </c>
      <c r="F892" s="4" t="str">
        <f>IF('DATA ENTRY'!CK891="","",IF('DATA ENTRY'!CK891="","",IF($D$4="All Post",'DATA ENTRY'!CK891,IF(AND($D$4='DATA ENTRY'!CK891),'DATA ENTRY'!CK891,""))))</f>
        <v/>
      </c>
      <c r="G892" s="3" t="str">
        <f>IF('DATA ENTRY'!CK891="","",IF('DATA ENTRY'!N891="","",IF($D$4="All Post",'DATA ENTRY'!N891,IF(AND($D$4='DATA ENTRY'!CK891),'DATA ENTRY'!N891,""))))</f>
        <v/>
      </c>
      <c r="H892" s="107" t="str">
        <f>IF('DATA ENTRY'!CK891="","",IF('DATA ENTRY'!O891="","",IF($D$4="All Post",'DATA ENTRY'!O891,IF(AND($D$4='DATA ENTRY'!CK891),'DATA ENTRY'!O891,""))))</f>
        <v/>
      </c>
      <c r="I892" s="3" t="str">
        <f>IF('DATA ENTRY'!CK891="","",IF('DATA ENTRY'!P891="","",IF($D$4="All Post",'DATA ENTRY'!P891,IF(AND($D$4='DATA ENTRY'!CK891),'DATA ENTRY'!P891,""))))</f>
        <v/>
      </c>
      <c r="J892" s="107" t="str">
        <f>IF('DATA ENTRY'!CK891="","",IF('DATA ENTRY'!Q891="","",IF($D$4="All Post",'DATA ENTRY'!Q891,IF(AND($D$4='DATA ENTRY'!CK891),'DATA ENTRY'!Q891,""))))</f>
        <v/>
      </c>
      <c r="K892" s="3" t="str">
        <f>IF('DATA ENTRY'!CK891="","",IF('DATA ENTRY'!R891="","",IF($D$4="All Post",'DATA ENTRY'!R891,IF(AND($D$4='DATA ENTRY'!CK891),'DATA ENTRY'!R891,""))))</f>
        <v/>
      </c>
      <c r="L892" s="3" t="str">
        <f>IF('DATA ENTRY'!CK891="","",IF('DATA ENTRY'!S891="","",IF($D$4="All Post",'DATA ENTRY'!S891,IF(AND($D$4='DATA ENTRY'!CK891),'DATA ENTRY'!S891,""))))</f>
        <v/>
      </c>
      <c r="M892" s="3" t="str">
        <f>IF('DATA ENTRY'!CK891="","",IF('DATA ENTRY'!E891="","",IF($D$4="All Post",'DATA ENTRY'!E891,IF(AND($D$4='DATA ENTRY'!CK891),'DATA ENTRY'!E891,""))))</f>
        <v/>
      </c>
      <c r="N892" s="3" t="str">
        <f>IF('DATA ENTRY'!CK891="","",IF('DATA ENTRY'!W891="","",IF($D$4="All Post",'DATA ENTRY'!W891,IF(AND($D$4='DATA ENTRY'!CK891),'DATA ENTRY'!W891,""))))</f>
        <v/>
      </c>
      <c r="O892" s="3" t="str">
        <f>IF('DATA ENTRY'!CK891="","",IF('DATA ENTRY'!X891="","",IF($D$4="All Post",'DATA ENTRY'!X891,IF(AND($D$4='DATA ENTRY'!CK891),'DATA ENTRY'!X891,""))))</f>
        <v/>
      </c>
      <c r="P892" s="3" t="str">
        <f>IF('DATA ENTRY'!CK891="","",IF('DATA ENTRY'!G891="","",IF($D$4="All Post",'DATA ENTRY'!G891,IF(AND($D$4='DATA ENTRY'!CK891),'DATA ENTRY'!G891,""))))</f>
        <v/>
      </c>
      <c r="S892">
        <f t="shared" si="211"/>
        <v>0</v>
      </c>
      <c r="T892" t="str">
        <f t="shared" si="212"/>
        <v/>
      </c>
      <c r="BZ892" t="str">
        <f t="shared" si="213"/>
        <v/>
      </c>
      <c r="CA892" t="str">
        <f t="shared" si="214"/>
        <v/>
      </c>
      <c r="CB892" s="224">
        <v>886</v>
      </c>
      <c r="CC892" s="3" t="str">
        <f>IF('DATA ENTRY'!CK891="","",IF('DATA ENTRY'!B891="","",IF(AND($CD$4='DATA ENTRY'!CK891,$CG$4='DATA ENTRY'!D891),'DATA ENTRY'!B891,"")))</f>
        <v/>
      </c>
      <c r="CD892" s="3" t="str">
        <f>IF('DATA ENTRY'!CK891="","",IF('DATA ENTRY'!C891="","",IF(AND($CD$4='DATA ENTRY'!CK891,$CG$4='DATA ENTRY'!D891),'DATA ENTRY'!C891,"")))</f>
        <v/>
      </c>
      <c r="CE892" s="4" t="str">
        <f>IF('DATA ENTRY'!CK891="","",IF('DATA ENTRY'!I891="","",IF(AND($CD$4='DATA ENTRY'!CK891,$CG$4='DATA ENTRY'!D891),'DATA ENTRY'!I891,"")))</f>
        <v/>
      </c>
      <c r="CF892" s="4" t="str">
        <f>IF('DATA ENTRY'!CK891="","",IF('DATA ENTRY'!CK891="","",IF(AND($CD$4='DATA ENTRY'!CK891,$CG$4='DATA ENTRY'!D891),'DATA ENTRY'!CK891,"")))</f>
        <v/>
      </c>
      <c r="CG892" s="3" t="str">
        <f>IF('DATA ENTRY'!CK891="","",IF('DATA ENTRY'!N891="","",IF(AND($CD$4='DATA ENTRY'!CK891,$CG$4='DATA ENTRY'!D891),'DATA ENTRY'!N891,"")))</f>
        <v/>
      </c>
      <c r="CH892" s="107" t="str">
        <f>IF('DATA ENTRY'!CK891="","",IF('DATA ENTRY'!O891="","",IF(AND($CD$4='DATA ENTRY'!CK891,$CG$4='DATA ENTRY'!D891),'DATA ENTRY'!O891,"")))</f>
        <v/>
      </c>
      <c r="CI892" s="3" t="str">
        <f>IF('DATA ENTRY'!CK891="","",IF('DATA ENTRY'!P891="","",IF(AND($CD$4='DATA ENTRY'!CK891,$CG$4='DATA ENTRY'!D891),'DATA ENTRY'!P891,"")))</f>
        <v/>
      </c>
      <c r="CJ892" s="107" t="str">
        <f>IF('DATA ENTRY'!CK891="","",IF('DATA ENTRY'!Q891="","",IF(AND($CD$4='DATA ENTRY'!CK891,$CG$4='DATA ENTRY'!D891),'DATA ENTRY'!Q891,"")))</f>
        <v/>
      </c>
      <c r="CK892" s="3" t="str">
        <f>IF('DATA ENTRY'!CK891="","",IF('DATA ENTRY'!R891="","",IF(AND($CD$4='DATA ENTRY'!CK891,$CG$4='DATA ENTRY'!D891),'DATA ENTRY'!R891,"")))</f>
        <v/>
      </c>
      <c r="CL892" s="3" t="str">
        <f>IF('DATA ENTRY'!CK891="","",IF('DATA ENTRY'!S891="","",IF(AND($CD$4='DATA ENTRY'!CK891,$CG$4='DATA ENTRY'!D891),'DATA ENTRY'!S891,"")))</f>
        <v/>
      </c>
      <c r="CM892" s="3" t="str">
        <f>IF('DATA ENTRY'!CK891="","",IF('DATA ENTRY'!E891="","",IF(AND($CD$4='DATA ENTRY'!CK891,$CG$4='DATA ENTRY'!D891),'DATA ENTRY'!E891,"")))</f>
        <v/>
      </c>
      <c r="CN892" s="3" t="str">
        <f>IF('DATA ENTRY'!CK891="","",IF('DATA ENTRY'!W891="","",IF(AND($CD$4='DATA ENTRY'!CK891,$CG$4='DATA ENTRY'!D891),'DATA ENTRY'!W891,"")))</f>
        <v/>
      </c>
      <c r="CO892" s="3" t="str">
        <f>IF('DATA ENTRY'!CK891="","",IF('DATA ENTRY'!X891="","",IF(AND($CD$4='DATA ENTRY'!CK891,$CG$4='DATA ENTRY'!D891),'DATA ENTRY'!X891,"")))</f>
        <v/>
      </c>
      <c r="CP892" s="108" t="str">
        <f t="shared" si="215"/>
        <v/>
      </c>
      <c r="CQ892" s="108" t="str">
        <f>IF('DATA ENTRY'!CK891="","",IF('DATA ENTRY'!G891="","",IF(AND($CD$4='DATA ENTRY'!CK891,$CG$4='DATA ENTRY'!D891),'DATA ENTRY'!G891,"")))</f>
        <v/>
      </c>
      <c r="CR892" s="230" t="str">
        <f>IF('DATA ENTRY'!CK891="","",IF('DATA ENTRY'!D891="","",IF(AND($CD$4='DATA ENTRY'!CK891,$CG$4='DATA ENTRY'!D891),'DATA ENTRY'!D891,"")))</f>
        <v/>
      </c>
      <c r="CS892">
        <f t="shared" si="216"/>
        <v>0</v>
      </c>
      <c r="CT892">
        <f t="shared" si="217"/>
        <v>0</v>
      </c>
      <c r="CV892" s="139"/>
      <c r="CX892">
        <f t="shared" si="218"/>
        <v>0</v>
      </c>
      <c r="DB892" t="str">
        <f t="shared" si="225"/>
        <v/>
      </c>
      <c r="DC892" t="str">
        <f t="shared" si="226"/>
        <v/>
      </c>
      <c r="DD892" s="224">
        <v>886</v>
      </c>
      <c r="DE892" s="3" t="str">
        <f>IF('DATA ENTRY'!CK891="","",IF('DATA ENTRY'!B891="","",IF(AND($DF$4='DATA ENTRY'!D891),'DATA ENTRY'!B891,"")))</f>
        <v/>
      </c>
      <c r="DF892" s="3" t="str">
        <f>IF('DATA ENTRY'!CK891="","",IF('DATA ENTRY'!C891="","",IF(AND($DF$4='DATA ENTRY'!D891),'DATA ENTRY'!C891,"")))</f>
        <v/>
      </c>
      <c r="DG892" s="4" t="str">
        <f>IF('DATA ENTRY'!CK891="","",IF('DATA ENTRY'!I891="","",IF(AND($DF$4='DATA ENTRY'!D891),'DATA ENTRY'!I891,"")))</f>
        <v/>
      </c>
      <c r="DH892" s="4" t="str">
        <f>IF('DATA ENTRY'!CK891="","",IF('DATA ENTRY'!CK891="","",IF(AND($DF$4='DATA ENTRY'!D891),'DATA ENTRY'!CK891,"")))</f>
        <v/>
      </c>
      <c r="DI892" s="3" t="str">
        <f>IF('DATA ENTRY'!CK891="","",IF('DATA ENTRY'!N891="","",IF(AND($DF$4='DATA ENTRY'!D891),'DATA ENTRY'!N891,"")))</f>
        <v/>
      </c>
      <c r="DJ892" s="107" t="str">
        <f>IF('DATA ENTRY'!CK891="","",IF('DATA ENTRY'!O891="","",IF(AND($DF$4='DATA ENTRY'!D891),'DATA ENTRY'!O891,"")))</f>
        <v/>
      </c>
      <c r="DK892" s="3" t="str">
        <f>IF('DATA ENTRY'!CK891="","",IF('DATA ENTRY'!P891="","",IF(AND($DF$4='DATA ENTRY'!D891),'DATA ENTRY'!P891,"")))</f>
        <v/>
      </c>
      <c r="DL892" s="107" t="str">
        <f>IF('DATA ENTRY'!CK891="","",IF('DATA ENTRY'!Q891="","",IF(AND($DF$4='DATA ENTRY'!D891),'DATA ENTRY'!Q891,"")))</f>
        <v/>
      </c>
      <c r="DM892" s="3" t="str">
        <f>IF('DATA ENTRY'!CK891="","",IF('DATA ENTRY'!R891="","",IF(AND($DF$4='DATA ENTRY'!D891),'DATA ENTRY'!R891,"")))</f>
        <v/>
      </c>
      <c r="DN892" s="107" t="str">
        <f>IF('DATA ENTRY'!CK891="","",IF('DATA ENTRY'!S891="","",IF(AND($DF$4='DATA ENTRY'!D891),'DATA ENTRY'!S891,"")))</f>
        <v/>
      </c>
      <c r="DO892" s="3" t="str">
        <f>IF('DATA ENTRY'!CK891="","",IF('DATA ENTRY'!E891="","",IF(AND($DF$4='DATA ENTRY'!D891),'DATA ENTRY'!E891,"")))</f>
        <v/>
      </c>
      <c r="DP892" s="3" t="str">
        <f>IF('DATA ENTRY'!CK891="","",IF('DATA ENTRY'!D891="","",IF(AND($DF$4='DATA ENTRY'!D891),'DATA ENTRY'!D891,"")))</f>
        <v/>
      </c>
      <c r="DQ892" s="3" t="str">
        <f>IF('DATA ENTRY'!CK891="","",IF('DATA ENTRY'!W891="","",IF(AND($DF$4='DATA ENTRY'!D891),'DATA ENTRY'!W891,"")))</f>
        <v/>
      </c>
      <c r="DR892" s="3" t="str">
        <f>IF('DATA ENTRY'!CK891="","",IF('DATA ENTRY'!X891="","",IF(AND($DF$4='DATA ENTRY'!D891),'DATA ENTRY'!X891,"")))</f>
        <v/>
      </c>
      <c r="DS892" s="108" t="str">
        <f t="shared" si="219"/>
        <v/>
      </c>
      <c r="DT892" s="108" t="str">
        <f>IF('DATA ENTRY'!CK891="","",IF('DATA ENTRY'!D891="","",IF(AND($DF$4='DATA ENTRY'!D891),'DATA ENTRY'!G891,"")))</f>
        <v/>
      </c>
      <c r="DY892">
        <f t="shared" si="220"/>
        <v>0</v>
      </c>
      <c r="EB892" t="str">
        <f t="shared" si="221"/>
        <v/>
      </c>
      <c r="EC892" t="str">
        <f t="shared" si="222"/>
        <v/>
      </c>
      <c r="ED892" s="224">
        <v>886</v>
      </c>
      <c r="EE892" s="3" t="str">
        <f>IF('DATA ENTRY'!CK891="","",IF('DATA ENTRY'!B891="","",IF(AND($EF$4='DATA ENTRY'!G891,$EH$4='DATA ENTRY'!F891),'DATA ENTRY'!B891,"")))</f>
        <v/>
      </c>
      <c r="EF892" s="3" t="str">
        <f>IF('DATA ENTRY'!CK891="","",IF('DATA ENTRY'!C891="","",IF(AND($EF$4='DATA ENTRY'!G891,$EH$4='DATA ENTRY'!F891),'DATA ENTRY'!C891,"")))</f>
        <v/>
      </c>
      <c r="EG892" s="4" t="str">
        <f>IF('DATA ENTRY'!CK891="","",IF('DATA ENTRY'!I891="","",IF(AND($EF$4='DATA ENTRY'!G891,$EH$4='DATA ENTRY'!F891),'DATA ENTRY'!I891,"")))</f>
        <v/>
      </c>
      <c r="EH892" s="4" t="str">
        <f>IF('DATA ENTRY'!CK891="","",IF('DATA ENTRY'!CK891="","",IF(AND($EF$4='DATA ENTRY'!G891,$EH$4='DATA ENTRY'!F891),'DATA ENTRY'!CK891,"")))</f>
        <v/>
      </c>
      <c r="EI892" s="3" t="str">
        <f>IF('DATA ENTRY'!CK891="","",IF('DATA ENTRY'!N891="","",IF(AND($EF$4='DATA ENTRY'!G891,$EH$4='DATA ENTRY'!F891),'DATA ENTRY'!N891,"")))</f>
        <v/>
      </c>
      <c r="EJ892" s="107" t="str">
        <f>IF('DATA ENTRY'!CK891="","",IF('DATA ENTRY'!O891="","",IF(AND($EF$4='DATA ENTRY'!G891,$EH$4='DATA ENTRY'!F891),'DATA ENTRY'!O891,"")))</f>
        <v/>
      </c>
      <c r="EK892" s="3" t="str">
        <f>IF('DATA ENTRY'!CK891="","",IF('DATA ENTRY'!P891="","",IF(AND($EF$4='DATA ENTRY'!G891,$EH$4='DATA ENTRY'!F891),'DATA ENTRY'!P891,"")))</f>
        <v/>
      </c>
      <c r="EL892" s="107" t="str">
        <f>IF('DATA ENTRY'!CK891="","",IF('DATA ENTRY'!Q891="","",IF(AND($EF$4='DATA ENTRY'!G891,$EH$4='DATA ENTRY'!F891),'DATA ENTRY'!Q891,"")))</f>
        <v/>
      </c>
      <c r="EM892" s="3" t="str">
        <f>IF('DATA ENTRY'!CK891="","",IF('DATA ENTRY'!R891="","",IF(AND($EF$4='DATA ENTRY'!G891,$EH$4='DATA ENTRY'!F891),'DATA ENTRY'!R891,"")))</f>
        <v/>
      </c>
      <c r="EN892" s="107" t="str">
        <f>IF('DATA ENTRY'!CK891="","",IF('DATA ENTRY'!S891="","",IF(AND($EF$4='DATA ENTRY'!G891,$EH$4='DATA ENTRY'!F891),'DATA ENTRY'!S891,"")))</f>
        <v/>
      </c>
      <c r="EO892" s="3" t="str">
        <f>IF('DATA ENTRY'!CK891="","",IF('DATA ENTRY'!E891="","",IF(AND($EF$4='DATA ENTRY'!G891,$EH$4='DATA ENTRY'!F891),'DATA ENTRY'!E891,"")))</f>
        <v/>
      </c>
      <c r="EP892" s="3" t="str">
        <f>IF('DATA ENTRY'!CK891="","",IF('DATA ENTRY'!D891="","",IF(AND($EF$4='DATA ENTRY'!G891,$EH$4='DATA ENTRY'!F891),'DATA ENTRY'!D891,"")))</f>
        <v/>
      </c>
      <c r="EQ892" s="3" t="str">
        <f>IF('DATA ENTRY'!CK891="","",IF('DATA ENTRY'!W891="","",IF(AND($EF$4='DATA ENTRY'!G891,$EH$4='DATA ENTRY'!F891),'DATA ENTRY'!W891,"")))</f>
        <v/>
      </c>
      <c r="ER892" s="3" t="str">
        <f>IF('DATA ENTRY'!CK891="","",IF('DATA ENTRY'!X891="","",IF(AND($EF$4='DATA ENTRY'!G891,$EH$4='DATA ENTRY'!F891),'DATA ENTRY'!X891,"")))</f>
        <v/>
      </c>
      <c r="ES892" s="108" t="str">
        <f t="shared" si="223"/>
        <v/>
      </c>
      <c r="ET892" s="108" t="str">
        <f>IF('DATA ENTRY'!CK891="","",IF('DATA ENTRY'!D891="","",IF(AND($EF$4='DATA ENTRY'!G891,$EH$4='DATA ENTRY'!F891),'DATA ENTRY'!G891,"")))</f>
        <v/>
      </c>
      <c r="EY892">
        <f t="shared" si="224"/>
        <v>0</v>
      </c>
    </row>
    <row r="893" spans="1:155">
      <c r="A893" t="str">
        <f>IF(S893=0,"",1+(MAX($A$7:A892)))</f>
        <v/>
      </c>
      <c r="B893" s="224">
        <v>887</v>
      </c>
      <c r="C893" s="3" t="str">
        <f>IF('DATA ENTRY'!CK892="","",IF('DATA ENTRY'!B892="","",IF($D$4="All Post",'DATA ENTRY'!B892,IF(AND($D$4='DATA ENTRY'!CK892),'DATA ENTRY'!B892,""))))</f>
        <v/>
      </c>
      <c r="D893" s="3" t="str">
        <f>IF('DATA ENTRY'!CK892="","",IF('DATA ENTRY'!C892="","",IF($D$4="All Post",'DATA ENTRY'!C892,IF(AND($D$4='DATA ENTRY'!CK892),'DATA ENTRY'!C892,""))))</f>
        <v/>
      </c>
      <c r="E893" s="4" t="str">
        <f>IF('DATA ENTRY'!CK892="","",IF('DATA ENTRY'!I892="","",IF($D$4="All Post",'DATA ENTRY'!I892,IF(AND($D$4='DATA ENTRY'!CK892),'DATA ENTRY'!I892,""))))</f>
        <v/>
      </c>
      <c r="F893" s="4" t="str">
        <f>IF('DATA ENTRY'!CK892="","",IF('DATA ENTRY'!CK892="","",IF($D$4="All Post",'DATA ENTRY'!CK892,IF(AND($D$4='DATA ENTRY'!CK892),'DATA ENTRY'!CK892,""))))</f>
        <v/>
      </c>
      <c r="G893" s="3" t="str">
        <f>IF('DATA ENTRY'!CK892="","",IF('DATA ENTRY'!N892="","",IF($D$4="All Post",'DATA ENTRY'!N892,IF(AND($D$4='DATA ENTRY'!CK892),'DATA ENTRY'!N892,""))))</f>
        <v/>
      </c>
      <c r="H893" s="107" t="str">
        <f>IF('DATA ENTRY'!CK892="","",IF('DATA ENTRY'!O892="","",IF($D$4="All Post",'DATA ENTRY'!O892,IF(AND($D$4='DATA ENTRY'!CK892),'DATA ENTRY'!O892,""))))</f>
        <v/>
      </c>
      <c r="I893" s="3" t="str">
        <f>IF('DATA ENTRY'!CK892="","",IF('DATA ENTRY'!P892="","",IF($D$4="All Post",'DATA ENTRY'!P892,IF(AND($D$4='DATA ENTRY'!CK892),'DATA ENTRY'!P892,""))))</f>
        <v/>
      </c>
      <c r="J893" s="107" t="str">
        <f>IF('DATA ENTRY'!CK892="","",IF('DATA ENTRY'!Q892="","",IF($D$4="All Post",'DATA ENTRY'!Q892,IF(AND($D$4='DATA ENTRY'!CK892),'DATA ENTRY'!Q892,""))))</f>
        <v/>
      </c>
      <c r="K893" s="3" t="str">
        <f>IF('DATA ENTRY'!CK892="","",IF('DATA ENTRY'!R892="","",IF($D$4="All Post",'DATA ENTRY'!R892,IF(AND($D$4='DATA ENTRY'!CK892),'DATA ENTRY'!R892,""))))</f>
        <v/>
      </c>
      <c r="L893" s="3" t="str">
        <f>IF('DATA ENTRY'!CK892="","",IF('DATA ENTRY'!S892="","",IF($D$4="All Post",'DATA ENTRY'!S892,IF(AND($D$4='DATA ENTRY'!CK892),'DATA ENTRY'!S892,""))))</f>
        <v/>
      </c>
      <c r="M893" s="3" t="str">
        <f>IF('DATA ENTRY'!CK892="","",IF('DATA ENTRY'!E892="","",IF($D$4="All Post",'DATA ENTRY'!E892,IF(AND($D$4='DATA ENTRY'!CK892),'DATA ENTRY'!E892,""))))</f>
        <v/>
      </c>
      <c r="N893" s="3" t="str">
        <f>IF('DATA ENTRY'!CK892="","",IF('DATA ENTRY'!W892="","",IF($D$4="All Post",'DATA ENTRY'!W892,IF(AND($D$4='DATA ENTRY'!CK892),'DATA ENTRY'!W892,""))))</f>
        <v/>
      </c>
      <c r="O893" s="3" t="str">
        <f>IF('DATA ENTRY'!CK892="","",IF('DATA ENTRY'!X892="","",IF($D$4="All Post",'DATA ENTRY'!X892,IF(AND($D$4='DATA ENTRY'!CK892),'DATA ENTRY'!X892,""))))</f>
        <v/>
      </c>
      <c r="P893" s="3" t="str">
        <f>IF('DATA ENTRY'!CK892="","",IF('DATA ENTRY'!G892="","",IF($D$4="All Post",'DATA ENTRY'!G892,IF(AND($D$4='DATA ENTRY'!CK892),'DATA ENTRY'!G892,""))))</f>
        <v/>
      </c>
      <c r="S893">
        <f t="shared" si="211"/>
        <v>0</v>
      </c>
      <c r="T893" t="str">
        <f t="shared" si="212"/>
        <v/>
      </c>
      <c r="BZ893" t="str">
        <f t="shared" si="213"/>
        <v/>
      </c>
      <c r="CA893" t="str">
        <f t="shared" si="214"/>
        <v/>
      </c>
      <c r="CB893" s="224">
        <v>887</v>
      </c>
      <c r="CC893" s="3" t="str">
        <f>IF('DATA ENTRY'!CK892="","",IF('DATA ENTRY'!B892="","",IF(AND($CD$4='DATA ENTRY'!CK892,$CG$4='DATA ENTRY'!D892),'DATA ENTRY'!B892,"")))</f>
        <v/>
      </c>
      <c r="CD893" s="3" t="str">
        <f>IF('DATA ENTRY'!CK892="","",IF('DATA ENTRY'!C892="","",IF(AND($CD$4='DATA ENTRY'!CK892,$CG$4='DATA ENTRY'!D892),'DATA ENTRY'!C892,"")))</f>
        <v/>
      </c>
      <c r="CE893" s="4" t="str">
        <f>IF('DATA ENTRY'!CK892="","",IF('DATA ENTRY'!I892="","",IF(AND($CD$4='DATA ENTRY'!CK892,$CG$4='DATA ENTRY'!D892),'DATA ENTRY'!I892,"")))</f>
        <v/>
      </c>
      <c r="CF893" s="4" t="str">
        <f>IF('DATA ENTRY'!CK892="","",IF('DATA ENTRY'!CK892="","",IF(AND($CD$4='DATA ENTRY'!CK892,$CG$4='DATA ENTRY'!D892),'DATA ENTRY'!CK892,"")))</f>
        <v/>
      </c>
      <c r="CG893" s="3" t="str">
        <f>IF('DATA ENTRY'!CK892="","",IF('DATA ENTRY'!N892="","",IF(AND($CD$4='DATA ENTRY'!CK892,$CG$4='DATA ENTRY'!D892),'DATA ENTRY'!N892,"")))</f>
        <v/>
      </c>
      <c r="CH893" s="107" t="str">
        <f>IF('DATA ENTRY'!CK892="","",IF('DATA ENTRY'!O892="","",IF(AND($CD$4='DATA ENTRY'!CK892,$CG$4='DATA ENTRY'!D892),'DATA ENTRY'!O892,"")))</f>
        <v/>
      </c>
      <c r="CI893" s="3" t="str">
        <f>IF('DATA ENTRY'!CK892="","",IF('DATA ENTRY'!P892="","",IF(AND($CD$4='DATA ENTRY'!CK892,$CG$4='DATA ENTRY'!D892),'DATA ENTRY'!P892,"")))</f>
        <v/>
      </c>
      <c r="CJ893" s="107" t="str">
        <f>IF('DATA ENTRY'!CK892="","",IF('DATA ENTRY'!Q892="","",IF(AND($CD$4='DATA ENTRY'!CK892,$CG$4='DATA ENTRY'!D892),'DATA ENTRY'!Q892,"")))</f>
        <v/>
      </c>
      <c r="CK893" s="3" t="str">
        <f>IF('DATA ENTRY'!CK892="","",IF('DATA ENTRY'!R892="","",IF(AND($CD$4='DATA ENTRY'!CK892,$CG$4='DATA ENTRY'!D892),'DATA ENTRY'!R892,"")))</f>
        <v/>
      </c>
      <c r="CL893" s="3" t="str">
        <f>IF('DATA ENTRY'!CK892="","",IF('DATA ENTRY'!S892="","",IF(AND($CD$4='DATA ENTRY'!CK892,$CG$4='DATA ENTRY'!D892),'DATA ENTRY'!S892,"")))</f>
        <v/>
      </c>
      <c r="CM893" s="3" t="str">
        <f>IF('DATA ENTRY'!CK892="","",IF('DATA ENTRY'!E892="","",IF(AND($CD$4='DATA ENTRY'!CK892,$CG$4='DATA ENTRY'!D892),'DATA ENTRY'!E892,"")))</f>
        <v/>
      </c>
      <c r="CN893" s="3" t="str">
        <f>IF('DATA ENTRY'!CK892="","",IF('DATA ENTRY'!W892="","",IF(AND($CD$4='DATA ENTRY'!CK892,$CG$4='DATA ENTRY'!D892),'DATA ENTRY'!W892,"")))</f>
        <v/>
      </c>
      <c r="CO893" s="3" t="str">
        <f>IF('DATA ENTRY'!CK892="","",IF('DATA ENTRY'!X892="","",IF(AND($CD$4='DATA ENTRY'!CK892,$CG$4='DATA ENTRY'!D892),'DATA ENTRY'!X892,"")))</f>
        <v/>
      </c>
      <c r="CP893" s="108" t="str">
        <f t="shared" si="215"/>
        <v/>
      </c>
      <c r="CQ893" s="108" t="str">
        <f>IF('DATA ENTRY'!CK892="","",IF('DATA ENTRY'!G892="","",IF(AND($CD$4='DATA ENTRY'!CK892,$CG$4='DATA ENTRY'!D892),'DATA ENTRY'!G892,"")))</f>
        <v/>
      </c>
      <c r="CR893" s="230" t="str">
        <f>IF('DATA ENTRY'!CK892="","",IF('DATA ENTRY'!D892="","",IF(AND($CD$4='DATA ENTRY'!CK892,$CG$4='DATA ENTRY'!D892),'DATA ENTRY'!D892,"")))</f>
        <v/>
      </c>
      <c r="CS893">
        <f t="shared" si="216"/>
        <v>0</v>
      </c>
      <c r="CT893">
        <f t="shared" si="217"/>
        <v>0</v>
      </c>
      <c r="CV893" s="139"/>
      <c r="CX893">
        <f t="shared" si="218"/>
        <v>0</v>
      </c>
      <c r="DB893" t="str">
        <f t="shared" si="225"/>
        <v/>
      </c>
      <c r="DC893" t="str">
        <f t="shared" si="226"/>
        <v/>
      </c>
      <c r="DD893" s="224">
        <v>887</v>
      </c>
      <c r="DE893" s="3" t="str">
        <f>IF('DATA ENTRY'!CK892="","",IF('DATA ENTRY'!B892="","",IF(AND($DF$4='DATA ENTRY'!D892),'DATA ENTRY'!B892,"")))</f>
        <v/>
      </c>
      <c r="DF893" s="3" t="str">
        <f>IF('DATA ENTRY'!CK892="","",IF('DATA ENTRY'!C892="","",IF(AND($DF$4='DATA ENTRY'!D892),'DATA ENTRY'!C892,"")))</f>
        <v/>
      </c>
      <c r="DG893" s="4" t="str">
        <f>IF('DATA ENTRY'!CK892="","",IF('DATA ENTRY'!I892="","",IF(AND($DF$4='DATA ENTRY'!D892),'DATA ENTRY'!I892,"")))</f>
        <v/>
      </c>
      <c r="DH893" s="4" t="str">
        <f>IF('DATA ENTRY'!CK892="","",IF('DATA ENTRY'!CK892="","",IF(AND($DF$4='DATA ENTRY'!D892),'DATA ENTRY'!CK892,"")))</f>
        <v/>
      </c>
      <c r="DI893" s="3" t="str">
        <f>IF('DATA ENTRY'!CK892="","",IF('DATA ENTRY'!N892="","",IF(AND($DF$4='DATA ENTRY'!D892),'DATA ENTRY'!N892,"")))</f>
        <v/>
      </c>
      <c r="DJ893" s="107" t="str">
        <f>IF('DATA ENTRY'!CK892="","",IF('DATA ENTRY'!O892="","",IF(AND($DF$4='DATA ENTRY'!D892),'DATA ENTRY'!O892,"")))</f>
        <v/>
      </c>
      <c r="DK893" s="3" t="str">
        <f>IF('DATA ENTRY'!CK892="","",IF('DATA ENTRY'!P892="","",IF(AND($DF$4='DATA ENTRY'!D892),'DATA ENTRY'!P892,"")))</f>
        <v/>
      </c>
      <c r="DL893" s="107" t="str">
        <f>IF('DATA ENTRY'!CK892="","",IF('DATA ENTRY'!Q892="","",IF(AND($DF$4='DATA ENTRY'!D892),'DATA ENTRY'!Q892,"")))</f>
        <v/>
      </c>
      <c r="DM893" s="3" t="str">
        <f>IF('DATA ENTRY'!CK892="","",IF('DATA ENTRY'!R892="","",IF(AND($DF$4='DATA ENTRY'!D892),'DATA ENTRY'!R892,"")))</f>
        <v/>
      </c>
      <c r="DN893" s="107" t="str">
        <f>IF('DATA ENTRY'!CK892="","",IF('DATA ENTRY'!S892="","",IF(AND($DF$4='DATA ENTRY'!D892),'DATA ENTRY'!S892,"")))</f>
        <v/>
      </c>
      <c r="DO893" s="3" t="str">
        <f>IF('DATA ENTRY'!CK892="","",IF('DATA ENTRY'!E892="","",IF(AND($DF$4='DATA ENTRY'!D892),'DATA ENTRY'!E892,"")))</f>
        <v/>
      </c>
      <c r="DP893" s="3" t="str">
        <f>IF('DATA ENTRY'!CK892="","",IF('DATA ENTRY'!D892="","",IF(AND($DF$4='DATA ENTRY'!D892),'DATA ENTRY'!D892,"")))</f>
        <v/>
      </c>
      <c r="DQ893" s="3" t="str">
        <f>IF('DATA ENTRY'!CK892="","",IF('DATA ENTRY'!W892="","",IF(AND($DF$4='DATA ENTRY'!D892),'DATA ENTRY'!W892,"")))</f>
        <v/>
      </c>
      <c r="DR893" s="3" t="str">
        <f>IF('DATA ENTRY'!CK892="","",IF('DATA ENTRY'!X892="","",IF(AND($DF$4='DATA ENTRY'!D892),'DATA ENTRY'!X892,"")))</f>
        <v/>
      </c>
      <c r="DS893" s="108" t="str">
        <f t="shared" si="219"/>
        <v/>
      </c>
      <c r="DT893" s="108" t="str">
        <f>IF('DATA ENTRY'!CK892="","",IF('DATA ENTRY'!D892="","",IF(AND($DF$4='DATA ENTRY'!D892),'DATA ENTRY'!G892,"")))</f>
        <v/>
      </c>
      <c r="DY893">
        <f t="shared" si="220"/>
        <v>0</v>
      </c>
      <c r="EB893" t="str">
        <f t="shared" si="221"/>
        <v/>
      </c>
      <c r="EC893" t="str">
        <f t="shared" si="222"/>
        <v/>
      </c>
      <c r="ED893" s="224">
        <v>887</v>
      </c>
      <c r="EE893" s="3" t="str">
        <f>IF('DATA ENTRY'!CK892="","",IF('DATA ENTRY'!B892="","",IF(AND($EF$4='DATA ENTRY'!G892,$EH$4='DATA ENTRY'!F892),'DATA ENTRY'!B892,"")))</f>
        <v/>
      </c>
      <c r="EF893" s="3" t="str">
        <f>IF('DATA ENTRY'!CK892="","",IF('DATA ENTRY'!C892="","",IF(AND($EF$4='DATA ENTRY'!G892,$EH$4='DATA ENTRY'!F892),'DATA ENTRY'!C892,"")))</f>
        <v/>
      </c>
      <c r="EG893" s="4" t="str">
        <f>IF('DATA ENTRY'!CK892="","",IF('DATA ENTRY'!I892="","",IF(AND($EF$4='DATA ENTRY'!G892,$EH$4='DATA ENTRY'!F892),'DATA ENTRY'!I892,"")))</f>
        <v/>
      </c>
      <c r="EH893" s="4" t="str">
        <f>IF('DATA ENTRY'!CK892="","",IF('DATA ENTRY'!CK892="","",IF(AND($EF$4='DATA ENTRY'!G892,$EH$4='DATA ENTRY'!F892),'DATA ENTRY'!CK892,"")))</f>
        <v/>
      </c>
      <c r="EI893" s="3" t="str">
        <f>IF('DATA ENTRY'!CK892="","",IF('DATA ENTRY'!N892="","",IF(AND($EF$4='DATA ENTRY'!G892,$EH$4='DATA ENTRY'!F892),'DATA ENTRY'!N892,"")))</f>
        <v/>
      </c>
      <c r="EJ893" s="107" t="str">
        <f>IF('DATA ENTRY'!CK892="","",IF('DATA ENTRY'!O892="","",IF(AND($EF$4='DATA ENTRY'!G892,$EH$4='DATA ENTRY'!F892),'DATA ENTRY'!O892,"")))</f>
        <v/>
      </c>
      <c r="EK893" s="3" t="str">
        <f>IF('DATA ENTRY'!CK892="","",IF('DATA ENTRY'!P892="","",IF(AND($EF$4='DATA ENTRY'!G892,$EH$4='DATA ENTRY'!F892),'DATA ENTRY'!P892,"")))</f>
        <v/>
      </c>
      <c r="EL893" s="107" t="str">
        <f>IF('DATA ENTRY'!CK892="","",IF('DATA ENTRY'!Q892="","",IF(AND($EF$4='DATA ENTRY'!G892,$EH$4='DATA ENTRY'!F892),'DATA ENTRY'!Q892,"")))</f>
        <v/>
      </c>
      <c r="EM893" s="3" t="str">
        <f>IF('DATA ENTRY'!CK892="","",IF('DATA ENTRY'!R892="","",IF(AND($EF$4='DATA ENTRY'!G892,$EH$4='DATA ENTRY'!F892),'DATA ENTRY'!R892,"")))</f>
        <v/>
      </c>
      <c r="EN893" s="107" t="str">
        <f>IF('DATA ENTRY'!CK892="","",IF('DATA ENTRY'!S892="","",IF(AND($EF$4='DATA ENTRY'!G892,$EH$4='DATA ENTRY'!F892),'DATA ENTRY'!S892,"")))</f>
        <v/>
      </c>
      <c r="EO893" s="3" t="str">
        <f>IF('DATA ENTRY'!CK892="","",IF('DATA ENTRY'!E892="","",IF(AND($EF$4='DATA ENTRY'!G892,$EH$4='DATA ENTRY'!F892),'DATA ENTRY'!E892,"")))</f>
        <v/>
      </c>
      <c r="EP893" s="3" t="str">
        <f>IF('DATA ENTRY'!CK892="","",IF('DATA ENTRY'!D892="","",IF(AND($EF$4='DATA ENTRY'!G892,$EH$4='DATA ENTRY'!F892),'DATA ENTRY'!D892,"")))</f>
        <v/>
      </c>
      <c r="EQ893" s="3" t="str">
        <f>IF('DATA ENTRY'!CK892="","",IF('DATA ENTRY'!W892="","",IF(AND($EF$4='DATA ENTRY'!G892,$EH$4='DATA ENTRY'!F892),'DATA ENTRY'!W892,"")))</f>
        <v/>
      </c>
      <c r="ER893" s="3" t="str">
        <f>IF('DATA ENTRY'!CK892="","",IF('DATA ENTRY'!X892="","",IF(AND($EF$4='DATA ENTRY'!G892,$EH$4='DATA ENTRY'!F892),'DATA ENTRY'!X892,"")))</f>
        <v/>
      </c>
      <c r="ES893" s="108" t="str">
        <f t="shared" si="223"/>
        <v/>
      </c>
      <c r="ET893" s="108" t="str">
        <f>IF('DATA ENTRY'!CK892="","",IF('DATA ENTRY'!D892="","",IF(AND($EF$4='DATA ENTRY'!G892,$EH$4='DATA ENTRY'!F892),'DATA ENTRY'!G892,"")))</f>
        <v/>
      </c>
      <c r="EY893">
        <f t="shared" si="224"/>
        <v>0</v>
      </c>
    </row>
    <row r="894" spans="1:155">
      <c r="A894" t="str">
        <f>IF(S894=0,"",1+(MAX($A$7:A893)))</f>
        <v/>
      </c>
      <c r="B894" s="224">
        <v>888</v>
      </c>
      <c r="C894" s="3" t="str">
        <f>IF('DATA ENTRY'!CK893="","",IF('DATA ENTRY'!B893="","",IF($D$4="All Post",'DATA ENTRY'!B893,IF(AND($D$4='DATA ENTRY'!CK893),'DATA ENTRY'!B893,""))))</f>
        <v/>
      </c>
      <c r="D894" s="3" t="str">
        <f>IF('DATA ENTRY'!CK893="","",IF('DATA ENTRY'!C893="","",IF($D$4="All Post",'DATA ENTRY'!C893,IF(AND($D$4='DATA ENTRY'!CK893),'DATA ENTRY'!C893,""))))</f>
        <v/>
      </c>
      <c r="E894" s="4" t="str">
        <f>IF('DATA ENTRY'!CK893="","",IF('DATA ENTRY'!I893="","",IF($D$4="All Post",'DATA ENTRY'!I893,IF(AND($D$4='DATA ENTRY'!CK893),'DATA ENTRY'!I893,""))))</f>
        <v/>
      </c>
      <c r="F894" s="4" t="str">
        <f>IF('DATA ENTRY'!CK893="","",IF('DATA ENTRY'!CK893="","",IF($D$4="All Post",'DATA ENTRY'!CK893,IF(AND($D$4='DATA ENTRY'!CK893),'DATA ENTRY'!CK893,""))))</f>
        <v/>
      </c>
      <c r="G894" s="3" t="str">
        <f>IF('DATA ENTRY'!CK893="","",IF('DATA ENTRY'!N893="","",IF($D$4="All Post",'DATA ENTRY'!N893,IF(AND($D$4='DATA ENTRY'!CK893),'DATA ENTRY'!N893,""))))</f>
        <v/>
      </c>
      <c r="H894" s="107" t="str">
        <f>IF('DATA ENTRY'!CK893="","",IF('DATA ENTRY'!O893="","",IF($D$4="All Post",'DATA ENTRY'!O893,IF(AND($D$4='DATA ENTRY'!CK893),'DATA ENTRY'!O893,""))))</f>
        <v/>
      </c>
      <c r="I894" s="3" t="str">
        <f>IF('DATA ENTRY'!CK893="","",IF('DATA ENTRY'!P893="","",IF($D$4="All Post",'DATA ENTRY'!P893,IF(AND($D$4='DATA ENTRY'!CK893),'DATA ENTRY'!P893,""))))</f>
        <v/>
      </c>
      <c r="J894" s="107" t="str">
        <f>IF('DATA ENTRY'!CK893="","",IF('DATA ENTRY'!Q893="","",IF($D$4="All Post",'DATA ENTRY'!Q893,IF(AND($D$4='DATA ENTRY'!CK893),'DATA ENTRY'!Q893,""))))</f>
        <v/>
      </c>
      <c r="K894" s="3" t="str">
        <f>IF('DATA ENTRY'!CK893="","",IF('DATA ENTRY'!R893="","",IF($D$4="All Post",'DATA ENTRY'!R893,IF(AND($D$4='DATA ENTRY'!CK893),'DATA ENTRY'!R893,""))))</f>
        <v/>
      </c>
      <c r="L894" s="3" t="str">
        <f>IF('DATA ENTRY'!CK893="","",IF('DATA ENTRY'!S893="","",IF($D$4="All Post",'DATA ENTRY'!S893,IF(AND($D$4='DATA ENTRY'!CK893),'DATA ENTRY'!S893,""))))</f>
        <v/>
      </c>
      <c r="M894" s="3" t="str">
        <f>IF('DATA ENTRY'!CK893="","",IF('DATA ENTRY'!E893="","",IF($D$4="All Post",'DATA ENTRY'!E893,IF(AND($D$4='DATA ENTRY'!CK893),'DATA ENTRY'!E893,""))))</f>
        <v/>
      </c>
      <c r="N894" s="3" t="str">
        <f>IF('DATA ENTRY'!CK893="","",IF('DATA ENTRY'!W893="","",IF($D$4="All Post",'DATA ENTRY'!W893,IF(AND($D$4='DATA ENTRY'!CK893),'DATA ENTRY'!W893,""))))</f>
        <v/>
      </c>
      <c r="O894" s="3" t="str">
        <f>IF('DATA ENTRY'!CK893="","",IF('DATA ENTRY'!X893="","",IF($D$4="All Post",'DATA ENTRY'!X893,IF(AND($D$4='DATA ENTRY'!CK893),'DATA ENTRY'!X893,""))))</f>
        <v/>
      </c>
      <c r="P894" s="3" t="str">
        <f>IF('DATA ENTRY'!CK893="","",IF('DATA ENTRY'!G893="","",IF($D$4="All Post",'DATA ENTRY'!G893,IF(AND($D$4='DATA ENTRY'!CK893),'DATA ENTRY'!G893,""))))</f>
        <v/>
      </c>
      <c r="S894">
        <f t="shared" si="211"/>
        <v>0</v>
      </c>
      <c r="T894" t="str">
        <f t="shared" si="212"/>
        <v/>
      </c>
      <c r="BZ894" t="str">
        <f t="shared" si="213"/>
        <v/>
      </c>
      <c r="CA894" t="str">
        <f t="shared" si="214"/>
        <v/>
      </c>
      <c r="CB894" s="224">
        <v>888</v>
      </c>
      <c r="CC894" s="3" t="str">
        <f>IF('DATA ENTRY'!CK893="","",IF('DATA ENTRY'!B893="","",IF(AND($CD$4='DATA ENTRY'!CK893,$CG$4='DATA ENTRY'!D893),'DATA ENTRY'!B893,"")))</f>
        <v/>
      </c>
      <c r="CD894" s="3" t="str">
        <f>IF('DATA ENTRY'!CK893="","",IF('DATA ENTRY'!C893="","",IF(AND($CD$4='DATA ENTRY'!CK893,$CG$4='DATA ENTRY'!D893),'DATA ENTRY'!C893,"")))</f>
        <v/>
      </c>
      <c r="CE894" s="4" t="str">
        <f>IF('DATA ENTRY'!CK893="","",IF('DATA ENTRY'!I893="","",IF(AND($CD$4='DATA ENTRY'!CK893,$CG$4='DATA ENTRY'!D893),'DATA ENTRY'!I893,"")))</f>
        <v/>
      </c>
      <c r="CF894" s="4" t="str">
        <f>IF('DATA ENTRY'!CK893="","",IF('DATA ENTRY'!CK893="","",IF(AND($CD$4='DATA ENTRY'!CK893,$CG$4='DATA ENTRY'!D893),'DATA ENTRY'!CK893,"")))</f>
        <v/>
      </c>
      <c r="CG894" s="3" t="str">
        <f>IF('DATA ENTRY'!CK893="","",IF('DATA ENTRY'!N893="","",IF(AND($CD$4='DATA ENTRY'!CK893,$CG$4='DATA ENTRY'!D893),'DATA ENTRY'!N893,"")))</f>
        <v/>
      </c>
      <c r="CH894" s="107" t="str">
        <f>IF('DATA ENTRY'!CK893="","",IF('DATA ENTRY'!O893="","",IF(AND($CD$4='DATA ENTRY'!CK893,$CG$4='DATA ENTRY'!D893),'DATA ENTRY'!O893,"")))</f>
        <v/>
      </c>
      <c r="CI894" s="3" t="str">
        <f>IF('DATA ENTRY'!CK893="","",IF('DATA ENTRY'!P893="","",IF(AND($CD$4='DATA ENTRY'!CK893,$CG$4='DATA ENTRY'!D893),'DATA ENTRY'!P893,"")))</f>
        <v/>
      </c>
      <c r="CJ894" s="107" t="str">
        <f>IF('DATA ENTRY'!CK893="","",IF('DATA ENTRY'!Q893="","",IF(AND($CD$4='DATA ENTRY'!CK893,$CG$4='DATA ENTRY'!D893),'DATA ENTRY'!Q893,"")))</f>
        <v/>
      </c>
      <c r="CK894" s="3" t="str">
        <f>IF('DATA ENTRY'!CK893="","",IF('DATA ENTRY'!R893="","",IF(AND($CD$4='DATA ENTRY'!CK893,$CG$4='DATA ENTRY'!D893),'DATA ENTRY'!R893,"")))</f>
        <v/>
      </c>
      <c r="CL894" s="3" t="str">
        <f>IF('DATA ENTRY'!CK893="","",IF('DATA ENTRY'!S893="","",IF(AND($CD$4='DATA ENTRY'!CK893,$CG$4='DATA ENTRY'!D893),'DATA ENTRY'!S893,"")))</f>
        <v/>
      </c>
      <c r="CM894" s="3" t="str">
        <f>IF('DATA ENTRY'!CK893="","",IF('DATA ENTRY'!E893="","",IF(AND($CD$4='DATA ENTRY'!CK893,$CG$4='DATA ENTRY'!D893),'DATA ENTRY'!E893,"")))</f>
        <v/>
      </c>
      <c r="CN894" s="3" t="str">
        <f>IF('DATA ENTRY'!CK893="","",IF('DATA ENTRY'!W893="","",IF(AND($CD$4='DATA ENTRY'!CK893,$CG$4='DATA ENTRY'!D893),'DATA ENTRY'!W893,"")))</f>
        <v/>
      </c>
      <c r="CO894" s="3" t="str">
        <f>IF('DATA ENTRY'!CK893="","",IF('DATA ENTRY'!X893="","",IF(AND($CD$4='DATA ENTRY'!CK893,$CG$4='DATA ENTRY'!D893),'DATA ENTRY'!X893,"")))</f>
        <v/>
      </c>
      <c r="CP894" s="108" t="str">
        <f t="shared" si="215"/>
        <v/>
      </c>
      <c r="CQ894" s="108" t="str">
        <f>IF('DATA ENTRY'!CK893="","",IF('DATA ENTRY'!G893="","",IF(AND($CD$4='DATA ENTRY'!CK893,$CG$4='DATA ENTRY'!D893),'DATA ENTRY'!G893,"")))</f>
        <v/>
      </c>
      <c r="CR894" s="230" t="str">
        <f>IF('DATA ENTRY'!CK893="","",IF('DATA ENTRY'!D893="","",IF(AND($CD$4='DATA ENTRY'!CK893,$CG$4='DATA ENTRY'!D893),'DATA ENTRY'!D893,"")))</f>
        <v/>
      </c>
      <c r="CS894">
        <f t="shared" si="216"/>
        <v>0</v>
      </c>
      <c r="CT894">
        <f t="shared" si="217"/>
        <v>0</v>
      </c>
      <c r="CV894" s="139"/>
      <c r="CX894">
        <f t="shared" si="218"/>
        <v>0</v>
      </c>
      <c r="DB894" t="str">
        <f t="shared" si="225"/>
        <v/>
      </c>
      <c r="DC894" t="str">
        <f t="shared" si="226"/>
        <v/>
      </c>
      <c r="DD894" s="224">
        <v>888</v>
      </c>
      <c r="DE894" s="3" t="str">
        <f>IF('DATA ENTRY'!CK893="","",IF('DATA ENTRY'!B893="","",IF(AND($DF$4='DATA ENTRY'!D893),'DATA ENTRY'!B893,"")))</f>
        <v/>
      </c>
      <c r="DF894" s="3" t="str">
        <f>IF('DATA ENTRY'!CK893="","",IF('DATA ENTRY'!C893="","",IF(AND($DF$4='DATA ENTRY'!D893),'DATA ENTRY'!C893,"")))</f>
        <v/>
      </c>
      <c r="DG894" s="4" t="str">
        <f>IF('DATA ENTRY'!CK893="","",IF('DATA ENTRY'!I893="","",IF(AND($DF$4='DATA ENTRY'!D893),'DATA ENTRY'!I893,"")))</f>
        <v/>
      </c>
      <c r="DH894" s="4" t="str">
        <f>IF('DATA ENTRY'!CK893="","",IF('DATA ENTRY'!CK893="","",IF(AND($DF$4='DATA ENTRY'!D893),'DATA ENTRY'!CK893,"")))</f>
        <v/>
      </c>
      <c r="DI894" s="3" t="str">
        <f>IF('DATA ENTRY'!CK893="","",IF('DATA ENTRY'!N893="","",IF(AND($DF$4='DATA ENTRY'!D893),'DATA ENTRY'!N893,"")))</f>
        <v/>
      </c>
      <c r="DJ894" s="107" t="str">
        <f>IF('DATA ENTRY'!CK893="","",IF('DATA ENTRY'!O893="","",IF(AND($DF$4='DATA ENTRY'!D893),'DATA ENTRY'!O893,"")))</f>
        <v/>
      </c>
      <c r="DK894" s="3" t="str">
        <f>IF('DATA ENTRY'!CK893="","",IF('DATA ENTRY'!P893="","",IF(AND($DF$4='DATA ENTRY'!D893),'DATA ENTRY'!P893,"")))</f>
        <v/>
      </c>
      <c r="DL894" s="107" t="str">
        <f>IF('DATA ENTRY'!CK893="","",IF('DATA ENTRY'!Q893="","",IF(AND($DF$4='DATA ENTRY'!D893),'DATA ENTRY'!Q893,"")))</f>
        <v/>
      </c>
      <c r="DM894" s="3" t="str">
        <f>IF('DATA ENTRY'!CK893="","",IF('DATA ENTRY'!R893="","",IF(AND($DF$4='DATA ENTRY'!D893),'DATA ENTRY'!R893,"")))</f>
        <v/>
      </c>
      <c r="DN894" s="107" t="str">
        <f>IF('DATA ENTRY'!CK893="","",IF('DATA ENTRY'!S893="","",IF(AND($DF$4='DATA ENTRY'!D893),'DATA ENTRY'!S893,"")))</f>
        <v/>
      </c>
      <c r="DO894" s="3" t="str">
        <f>IF('DATA ENTRY'!CK893="","",IF('DATA ENTRY'!E893="","",IF(AND($DF$4='DATA ENTRY'!D893),'DATA ENTRY'!E893,"")))</f>
        <v/>
      </c>
      <c r="DP894" s="3" t="str">
        <f>IF('DATA ENTRY'!CK893="","",IF('DATA ENTRY'!D893="","",IF(AND($DF$4='DATA ENTRY'!D893),'DATA ENTRY'!D893,"")))</f>
        <v/>
      </c>
      <c r="DQ894" s="3" t="str">
        <f>IF('DATA ENTRY'!CK893="","",IF('DATA ENTRY'!W893="","",IF(AND($DF$4='DATA ENTRY'!D893),'DATA ENTRY'!W893,"")))</f>
        <v/>
      </c>
      <c r="DR894" s="3" t="str">
        <f>IF('DATA ENTRY'!CK893="","",IF('DATA ENTRY'!X893="","",IF(AND($DF$4='DATA ENTRY'!D893),'DATA ENTRY'!X893,"")))</f>
        <v/>
      </c>
      <c r="DS894" s="108" t="str">
        <f t="shared" si="219"/>
        <v/>
      </c>
      <c r="DT894" s="108" t="str">
        <f>IF('DATA ENTRY'!CK893="","",IF('DATA ENTRY'!D893="","",IF(AND($DF$4='DATA ENTRY'!D893),'DATA ENTRY'!G893,"")))</f>
        <v/>
      </c>
      <c r="DY894">
        <f t="shared" si="220"/>
        <v>0</v>
      </c>
      <c r="EB894" t="str">
        <f t="shared" si="221"/>
        <v/>
      </c>
      <c r="EC894" t="str">
        <f t="shared" si="222"/>
        <v/>
      </c>
      <c r="ED894" s="224">
        <v>888</v>
      </c>
      <c r="EE894" s="3" t="str">
        <f>IF('DATA ENTRY'!CK893="","",IF('DATA ENTRY'!B893="","",IF(AND($EF$4='DATA ENTRY'!G893,$EH$4='DATA ENTRY'!F893),'DATA ENTRY'!B893,"")))</f>
        <v/>
      </c>
      <c r="EF894" s="3" t="str">
        <f>IF('DATA ENTRY'!CK893="","",IF('DATA ENTRY'!C893="","",IF(AND($EF$4='DATA ENTRY'!G893,$EH$4='DATA ENTRY'!F893),'DATA ENTRY'!C893,"")))</f>
        <v/>
      </c>
      <c r="EG894" s="4" t="str">
        <f>IF('DATA ENTRY'!CK893="","",IF('DATA ENTRY'!I893="","",IF(AND($EF$4='DATA ENTRY'!G893,$EH$4='DATA ENTRY'!F893),'DATA ENTRY'!I893,"")))</f>
        <v/>
      </c>
      <c r="EH894" s="4" t="str">
        <f>IF('DATA ENTRY'!CK893="","",IF('DATA ENTRY'!CK893="","",IF(AND($EF$4='DATA ENTRY'!G893,$EH$4='DATA ENTRY'!F893),'DATA ENTRY'!CK893,"")))</f>
        <v/>
      </c>
      <c r="EI894" s="3" t="str">
        <f>IF('DATA ENTRY'!CK893="","",IF('DATA ENTRY'!N893="","",IF(AND($EF$4='DATA ENTRY'!G893,$EH$4='DATA ENTRY'!F893),'DATA ENTRY'!N893,"")))</f>
        <v/>
      </c>
      <c r="EJ894" s="107" t="str">
        <f>IF('DATA ENTRY'!CK893="","",IF('DATA ENTRY'!O893="","",IF(AND($EF$4='DATA ENTRY'!G893,$EH$4='DATA ENTRY'!F893),'DATA ENTRY'!O893,"")))</f>
        <v/>
      </c>
      <c r="EK894" s="3" t="str">
        <f>IF('DATA ENTRY'!CK893="","",IF('DATA ENTRY'!P893="","",IF(AND($EF$4='DATA ENTRY'!G893,$EH$4='DATA ENTRY'!F893),'DATA ENTRY'!P893,"")))</f>
        <v/>
      </c>
      <c r="EL894" s="107" t="str">
        <f>IF('DATA ENTRY'!CK893="","",IF('DATA ENTRY'!Q893="","",IF(AND($EF$4='DATA ENTRY'!G893,$EH$4='DATA ENTRY'!F893),'DATA ENTRY'!Q893,"")))</f>
        <v/>
      </c>
      <c r="EM894" s="3" t="str">
        <f>IF('DATA ENTRY'!CK893="","",IF('DATA ENTRY'!R893="","",IF(AND($EF$4='DATA ENTRY'!G893,$EH$4='DATA ENTRY'!F893),'DATA ENTRY'!R893,"")))</f>
        <v/>
      </c>
      <c r="EN894" s="107" t="str">
        <f>IF('DATA ENTRY'!CK893="","",IF('DATA ENTRY'!S893="","",IF(AND($EF$4='DATA ENTRY'!G893,$EH$4='DATA ENTRY'!F893),'DATA ENTRY'!S893,"")))</f>
        <v/>
      </c>
      <c r="EO894" s="3" t="str">
        <f>IF('DATA ENTRY'!CK893="","",IF('DATA ENTRY'!E893="","",IF(AND($EF$4='DATA ENTRY'!G893,$EH$4='DATA ENTRY'!F893),'DATA ENTRY'!E893,"")))</f>
        <v/>
      </c>
      <c r="EP894" s="3" t="str">
        <f>IF('DATA ENTRY'!CK893="","",IF('DATA ENTRY'!D893="","",IF(AND($EF$4='DATA ENTRY'!G893,$EH$4='DATA ENTRY'!F893),'DATA ENTRY'!D893,"")))</f>
        <v/>
      </c>
      <c r="EQ894" s="3" t="str">
        <f>IF('DATA ENTRY'!CK893="","",IF('DATA ENTRY'!W893="","",IF(AND($EF$4='DATA ENTRY'!G893,$EH$4='DATA ENTRY'!F893),'DATA ENTRY'!W893,"")))</f>
        <v/>
      </c>
      <c r="ER894" s="3" t="str">
        <f>IF('DATA ENTRY'!CK893="","",IF('DATA ENTRY'!X893="","",IF(AND($EF$4='DATA ENTRY'!G893,$EH$4='DATA ENTRY'!F893),'DATA ENTRY'!X893,"")))</f>
        <v/>
      </c>
      <c r="ES894" s="108" t="str">
        <f t="shared" si="223"/>
        <v/>
      </c>
      <c r="ET894" s="108" t="str">
        <f>IF('DATA ENTRY'!CK893="","",IF('DATA ENTRY'!D893="","",IF(AND($EF$4='DATA ENTRY'!G893,$EH$4='DATA ENTRY'!F893),'DATA ENTRY'!G893,"")))</f>
        <v/>
      </c>
      <c r="EY894">
        <f t="shared" si="224"/>
        <v>0</v>
      </c>
    </row>
    <row r="895" spans="1:155">
      <c r="A895" t="str">
        <f>IF(S895=0,"",1+(MAX($A$7:A894)))</f>
        <v/>
      </c>
      <c r="B895" s="224">
        <v>889</v>
      </c>
      <c r="C895" s="3" t="str">
        <f>IF('DATA ENTRY'!CK894="","",IF('DATA ENTRY'!B894="","",IF($D$4="All Post",'DATA ENTRY'!B894,IF(AND($D$4='DATA ENTRY'!CK894),'DATA ENTRY'!B894,""))))</f>
        <v/>
      </c>
      <c r="D895" s="3" t="str">
        <f>IF('DATA ENTRY'!CK894="","",IF('DATA ENTRY'!C894="","",IF($D$4="All Post",'DATA ENTRY'!C894,IF(AND($D$4='DATA ENTRY'!CK894),'DATA ENTRY'!C894,""))))</f>
        <v/>
      </c>
      <c r="E895" s="4" t="str">
        <f>IF('DATA ENTRY'!CK894="","",IF('DATA ENTRY'!I894="","",IF($D$4="All Post",'DATA ENTRY'!I894,IF(AND($D$4='DATA ENTRY'!CK894),'DATA ENTRY'!I894,""))))</f>
        <v/>
      </c>
      <c r="F895" s="4" t="str">
        <f>IF('DATA ENTRY'!CK894="","",IF('DATA ENTRY'!CK894="","",IF($D$4="All Post",'DATA ENTRY'!CK894,IF(AND($D$4='DATA ENTRY'!CK894),'DATA ENTRY'!CK894,""))))</f>
        <v/>
      </c>
      <c r="G895" s="3" t="str">
        <f>IF('DATA ENTRY'!CK894="","",IF('DATA ENTRY'!N894="","",IF($D$4="All Post",'DATA ENTRY'!N894,IF(AND($D$4='DATA ENTRY'!CK894),'DATA ENTRY'!N894,""))))</f>
        <v/>
      </c>
      <c r="H895" s="107" t="str">
        <f>IF('DATA ENTRY'!CK894="","",IF('DATA ENTRY'!O894="","",IF($D$4="All Post",'DATA ENTRY'!O894,IF(AND($D$4='DATA ENTRY'!CK894),'DATA ENTRY'!O894,""))))</f>
        <v/>
      </c>
      <c r="I895" s="3" t="str">
        <f>IF('DATA ENTRY'!CK894="","",IF('DATA ENTRY'!P894="","",IF($D$4="All Post",'DATA ENTRY'!P894,IF(AND($D$4='DATA ENTRY'!CK894),'DATA ENTRY'!P894,""))))</f>
        <v/>
      </c>
      <c r="J895" s="107" t="str">
        <f>IF('DATA ENTRY'!CK894="","",IF('DATA ENTRY'!Q894="","",IF($D$4="All Post",'DATA ENTRY'!Q894,IF(AND($D$4='DATA ENTRY'!CK894),'DATA ENTRY'!Q894,""))))</f>
        <v/>
      </c>
      <c r="K895" s="3" t="str">
        <f>IF('DATA ENTRY'!CK894="","",IF('DATA ENTRY'!R894="","",IF($D$4="All Post",'DATA ENTRY'!R894,IF(AND($D$4='DATA ENTRY'!CK894),'DATA ENTRY'!R894,""))))</f>
        <v/>
      </c>
      <c r="L895" s="3" t="str">
        <f>IF('DATA ENTRY'!CK894="","",IF('DATA ENTRY'!S894="","",IF($D$4="All Post",'DATA ENTRY'!S894,IF(AND($D$4='DATA ENTRY'!CK894),'DATA ENTRY'!S894,""))))</f>
        <v/>
      </c>
      <c r="M895" s="3" t="str">
        <f>IF('DATA ENTRY'!CK894="","",IF('DATA ENTRY'!E894="","",IF($D$4="All Post",'DATA ENTRY'!E894,IF(AND($D$4='DATA ENTRY'!CK894),'DATA ENTRY'!E894,""))))</f>
        <v/>
      </c>
      <c r="N895" s="3" t="str">
        <f>IF('DATA ENTRY'!CK894="","",IF('DATA ENTRY'!W894="","",IF($D$4="All Post",'DATA ENTRY'!W894,IF(AND($D$4='DATA ENTRY'!CK894),'DATA ENTRY'!W894,""))))</f>
        <v/>
      </c>
      <c r="O895" s="3" t="str">
        <f>IF('DATA ENTRY'!CK894="","",IF('DATA ENTRY'!X894="","",IF($D$4="All Post",'DATA ENTRY'!X894,IF(AND($D$4='DATA ENTRY'!CK894),'DATA ENTRY'!X894,""))))</f>
        <v/>
      </c>
      <c r="P895" s="3" t="str">
        <f>IF('DATA ENTRY'!CK894="","",IF('DATA ENTRY'!G894="","",IF($D$4="All Post",'DATA ENTRY'!G894,IF(AND($D$4='DATA ENTRY'!CK894),'DATA ENTRY'!G894,""))))</f>
        <v/>
      </c>
      <c r="S895">
        <f t="shared" si="211"/>
        <v>0</v>
      </c>
      <c r="T895" t="str">
        <f t="shared" si="212"/>
        <v/>
      </c>
      <c r="BZ895" t="str">
        <f t="shared" si="213"/>
        <v/>
      </c>
      <c r="CA895" t="str">
        <f t="shared" si="214"/>
        <v/>
      </c>
      <c r="CB895" s="224">
        <v>889</v>
      </c>
      <c r="CC895" s="3" t="str">
        <f>IF('DATA ENTRY'!CK894="","",IF('DATA ENTRY'!B894="","",IF(AND($CD$4='DATA ENTRY'!CK894,$CG$4='DATA ENTRY'!D894),'DATA ENTRY'!B894,"")))</f>
        <v/>
      </c>
      <c r="CD895" s="3" t="str">
        <f>IF('DATA ENTRY'!CK894="","",IF('DATA ENTRY'!C894="","",IF(AND($CD$4='DATA ENTRY'!CK894,$CG$4='DATA ENTRY'!D894),'DATA ENTRY'!C894,"")))</f>
        <v/>
      </c>
      <c r="CE895" s="4" t="str">
        <f>IF('DATA ENTRY'!CK894="","",IF('DATA ENTRY'!I894="","",IF(AND($CD$4='DATA ENTRY'!CK894,$CG$4='DATA ENTRY'!D894),'DATA ENTRY'!I894,"")))</f>
        <v/>
      </c>
      <c r="CF895" s="4" t="str">
        <f>IF('DATA ENTRY'!CK894="","",IF('DATA ENTRY'!CK894="","",IF(AND($CD$4='DATA ENTRY'!CK894,$CG$4='DATA ENTRY'!D894),'DATA ENTRY'!CK894,"")))</f>
        <v/>
      </c>
      <c r="CG895" s="3" t="str">
        <f>IF('DATA ENTRY'!CK894="","",IF('DATA ENTRY'!N894="","",IF(AND($CD$4='DATA ENTRY'!CK894,$CG$4='DATA ENTRY'!D894),'DATA ENTRY'!N894,"")))</f>
        <v/>
      </c>
      <c r="CH895" s="107" t="str">
        <f>IF('DATA ENTRY'!CK894="","",IF('DATA ENTRY'!O894="","",IF(AND($CD$4='DATA ENTRY'!CK894,$CG$4='DATA ENTRY'!D894),'DATA ENTRY'!O894,"")))</f>
        <v/>
      </c>
      <c r="CI895" s="3" t="str">
        <f>IF('DATA ENTRY'!CK894="","",IF('DATA ENTRY'!P894="","",IF(AND($CD$4='DATA ENTRY'!CK894,$CG$4='DATA ENTRY'!D894),'DATA ENTRY'!P894,"")))</f>
        <v/>
      </c>
      <c r="CJ895" s="107" t="str">
        <f>IF('DATA ENTRY'!CK894="","",IF('DATA ENTRY'!Q894="","",IF(AND($CD$4='DATA ENTRY'!CK894,$CG$4='DATA ENTRY'!D894),'DATA ENTRY'!Q894,"")))</f>
        <v/>
      </c>
      <c r="CK895" s="3" t="str">
        <f>IF('DATA ENTRY'!CK894="","",IF('DATA ENTRY'!R894="","",IF(AND($CD$4='DATA ENTRY'!CK894,$CG$4='DATA ENTRY'!D894),'DATA ENTRY'!R894,"")))</f>
        <v/>
      </c>
      <c r="CL895" s="3" t="str">
        <f>IF('DATA ENTRY'!CK894="","",IF('DATA ENTRY'!S894="","",IF(AND($CD$4='DATA ENTRY'!CK894,$CG$4='DATA ENTRY'!D894),'DATA ENTRY'!S894,"")))</f>
        <v/>
      </c>
      <c r="CM895" s="3" t="str">
        <f>IF('DATA ENTRY'!CK894="","",IF('DATA ENTRY'!E894="","",IF(AND($CD$4='DATA ENTRY'!CK894,$CG$4='DATA ENTRY'!D894),'DATA ENTRY'!E894,"")))</f>
        <v/>
      </c>
      <c r="CN895" s="3" t="str">
        <f>IF('DATA ENTRY'!CK894="","",IF('DATA ENTRY'!W894="","",IF(AND($CD$4='DATA ENTRY'!CK894,$CG$4='DATA ENTRY'!D894),'DATA ENTRY'!W894,"")))</f>
        <v/>
      </c>
      <c r="CO895" s="3" t="str">
        <f>IF('DATA ENTRY'!CK894="","",IF('DATA ENTRY'!X894="","",IF(AND($CD$4='DATA ENTRY'!CK894,$CG$4='DATA ENTRY'!D894),'DATA ENTRY'!X894,"")))</f>
        <v/>
      </c>
      <c r="CP895" s="108" t="str">
        <f t="shared" si="215"/>
        <v/>
      </c>
      <c r="CQ895" s="108" t="str">
        <f>IF('DATA ENTRY'!CK894="","",IF('DATA ENTRY'!G894="","",IF(AND($CD$4='DATA ENTRY'!CK894,$CG$4='DATA ENTRY'!D894),'DATA ENTRY'!G894,"")))</f>
        <v/>
      </c>
      <c r="CR895" s="230" t="str">
        <f>IF('DATA ENTRY'!CK894="","",IF('DATA ENTRY'!D894="","",IF(AND($CD$4='DATA ENTRY'!CK894,$CG$4='DATA ENTRY'!D894),'DATA ENTRY'!D894,"")))</f>
        <v/>
      </c>
      <c r="CS895">
        <f t="shared" si="216"/>
        <v>0</v>
      </c>
      <c r="CT895">
        <f t="shared" si="217"/>
        <v>0</v>
      </c>
      <c r="CV895" s="139"/>
      <c r="CX895">
        <f t="shared" si="218"/>
        <v>0</v>
      </c>
      <c r="DB895" t="str">
        <f t="shared" si="225"/>
        <v/>
      </c>
      <c r="DC895" t="str">
        <f t="shared" si="226"/>
        <v/>
      </c>
      <c r="DD895" s="224">
        <v>889</v>
      </c>
      <c r="DE895" s="3" t="str">
        <f>IF('DATA ENTRY'!CK894="","",IF('DATA ENTRY'!B894="","",IF(AND($DF$4='DATA ENTRY'!D894),'DATA ENTRY'!B894,"")))</f>
        <v/>
      </c>
      <c r="DF895" s="3" t="str">
        <f>IF('DATA ENTRY'!CK894="","",IF('DATA ENTRY'!C894="","",IF(AND($DF$4='DATA ENTRY'!D894),'DATA ENTRY'!C894,"")))</f>
        <v/>
      </c>
      <c r="DG895" s="4" t="str">
        <f>IF('DATA ENTRY'!CK894="","",IF('DATA ENTRY'!I894="","",IF(AND($DF$4='DATA ENTRY'!D894),'DATA ENTRY'!I894,"")))</f>
        <v/>
      </c>
      <c r="DH895" s="4" t="str">
        <f>IF('DATA ENTRY'!CK894="","",IF('DATA ENTRY'!CK894="","",IF(AND($DF$4='DATA ENTRY'!D894),'DATA ENTRY'!CK894,"")))</f>
        <v/>
      </c>
      <c r="DI895" s="3" t="str">
        <f>IF('DATA ENTRY'!CK894="","",IF('DATA ENTRY'!N894="","",IF(AND($DF$4='DATA ENTRY'!D894),'DATA ENTRY'!N894,"")))</f>
        <v/>
      </c>
      <c r="DJ895" s="107" t="str">
        <f>IF('DATA ENTRY'!CK894="","",IF('DATA ENTRY'!O894="","",IF(AND($DF$4='DATA ENTRY'!D894),'DATA ENTRY'!O894,"")))</f>
        <v/>
      </c>
      <c r="DK895" s="3" t="str">
        <f>IF('DATA ENTRY'!CK894="","",IF('DATA ENTRY'!P894="","",IF(AND($DF$4='DATA ENTRY'!D894),'DATA ENTRY'!P894,"")))</f>
        <v/>
      </c>
      <c r="DL895" s="107" t="str">
        <f>IF('DATA ENTRY'!CK894="","",IF('DATA ENTRY'!Q894="","",IF(AND($DF$4='DATA ENTRY'!D894),'DATA ENTRY'!Q894,"")))</f>
        <v/>
      </c>
      <c r="DM895" s="3" t="str">
        <f>IF('DATA ENTRY'!CK894="","",IF('DATA ENTRY'!R894="","",IF(AND($DF$4='DATA ENTRY'!D894),'DATA ENTRY'!R894,"")))</f>
        <v/>
      </c>
      <c r="DN895" s="107" t="str">
        <f>IF('DATA ENTRY'!CK894="","",IF('DATA ENTRY'!S894="","",IF(AND($DF$4='DATA ENTRY'!D894),'DATA ENTRY'!S894,"")))</f>
        <v/>
      </c>
      <c r="DO895" s="3" t="str">
        <f>IF('DATA ENTRY'!CK894="","",IF('DATA ENTRY'!E894="","",IF(AND($DF$4='DATA ENTRY'!D894),'DATA ENTRY'!E894,"")))</f>
        <v/>
      </c>
      <c r="DP895" s="3" t="str">
        <f>IF('DATA ENTRY'!CK894="","",IF('DATA ENTRY'!D894="","",IF(AND($DF$4='DATA ENTRY'!D894),'DATA ENTRY'!D894,"")))</f>
        <v/>
      </c>
      <c r="DQ895" s="3" t="str">
        <f>IF('DATA ENTRY'!CK894="","",IF('DATA ENTRY'!W894="","",IF(AND($DF$4='DATA ENTRY'!D894),'DATA ENTRY'!W894,"")))</f>
        <v/>
      </c>
      <c r="DR895" s="3" t="str">
        <f>IF('DATA ENTRY'!CK894="","",IF('DATA ENTRY'!X894="","",IF(AND($DF$4='DATA ENTRY'!D894),'DATA ENTRY'!X894,"")))</f>
        <v/>
      </c>
      <c r="DS895" s="108" t="str">
        <f t="shared" si="219"/>
        <v/>
      </c>
      <c r="DT895" s="108" t="str">
        <f>IF('DATA ENTRY'!CK894="","",IF('DATA ENTRY'!D894="","",IF(AND($DF$4='DATA ENTRY'!D894),'DATA ENTRY'!G894,"")))</f>
        <v/>
      </c>
      <c r="DY895">
        <f t="shared" si="220"/>
        <v>0</v>
      </c>
      <c r="EB895" t="str">
        <f t="shared" si="221"/>
        <v/>
      </c>
      <c r="EC895" t="str">
        <f t="shared" si="222"/>
        <v/>
      </c>
      <c r="ED895" s="224">
        <v>889</v>
      </c>
      <c r="EE895" s="3" t="str">
        <f>IF('DATA ENTRY'!CK894="","",IF('DATA ENTRY'!B894="","",IF(AND($EF$4='DATA ENTRY'!G894,$EH$4='DATA ENTRY'!F894),'DATA ENTRY'!B894,"")))</f>
        <v/>
      </c>
      <c r="EF895" s="3" t="str">
        <f>IF('DATA ENTRY'!CK894="","",IF('DATA ENTRY'!C894="","",IF(AND($EF$4='DATA ENTRY'!G894,$EH$4='DATA ENTRY'!F894),'DATA ENTRY'!C894,"")))</f>
        <v/>
      </c>
      <c r="EG895" s="4" t="str">
        <f>IF('DATA ENTRY'!CK894="","",IF('DATA ENTRY'!I894="","",IF(AND($EF$4='DATA ENTRY'!G894,$EH$4='DATA ENTRY'!F894),'DATA ENTRY'!I894,"")))</f>
        <v/>
      </c>
      <c r="EH895" s="4" t="str">
        <f>IF('DATA ENTRY'!CK894="","",IF('DATA ENTRY'!CK894="","",IF(AND($EF$4='DATA ENTRY'!G894,$EH$4='DATA ENTRY'!F894),'DATA ENTRY'!CK894,"")))</f>
        <v/>
      </c>
      <c r="EI895" s="3" t="str">
        <f>IF('DATA ENTRY'!CK894="","",IF('DATA ENTRY'!N894="","",IF(AND($EF$4='DATA ENTRY'!G894,$EH$4='DATA ENTRY'!F894),'DATA ENTRY'!N894,"")))</f>
        <v/>
      </c>
      <c r="EJ895" s="107" t="str">
        <f>IF('DATA ENTRY'!CK894="","",IF('DATA ENTRY'!O894="","",IF(AND($EF$4='DATA ENTRY'!G894,$EH$4='DATA ENTRY'!F894),'DATA ENTRY'!O894,"")))</f>
        <v/>
      </c>
      <c r="EK895" s="3" t="str">
        <f>IF('DATA ENTRY'!CK894="","",IF('DATA ENTRY'!P894="","",IF(AND($EF$4='DATA ENTRY'!G894,$EH$4='DATA ENTRY'!F894),'DATA ENTRY'!P894,"")))</f>
        <v/>
      </c>
      <c r="EL895" s="107" t="str">
        <f>IF('DATA ENTRY'!CK894="","",IF('DATA ENTRY'!Q894="","",IF(AND($EF$4='DATA ENTRY'!G894,$EH$4='DATA ENTRY'!F894),'DATA ENTRY'!Q894,"")))</f>
        <v/>
      </c>
      <c r="EM895" s="3" t="str">
        <f>IF('DATA ENTRY'!CK894="","",IF('DATA ENTRY'!R894="","",IF(AND($EF$4='DATA ENTRY'!G894,$EH$4='DATA ENTRY'!F894),'DATA ENTRY'!R894,"")))</f>
        <v/>
      </c>
      <c r="EN895" s="107" t="str">
        <f>IF('DATA ENTRY'!CK894="","",IF('DATA ENTRY'!S894="","",IF(AND($EF$4='DATA ENTRY'!G894,$EH$4='DATA ENTRY'!F894),'DATA ENTRY'!S894,"")))</f>
        <v/>
      </c>
      <c r="EO895" s="3" t="str">
        <f>IF('DATA ENTRY'!CK894="","",IF('DATA ENTRY'!E894="","",IF(AND($EF$4='DATA ENTRY'!G894,$EH$4='DATA ENTRY'!F894),'DATA ENTRY'!E894,"")))</f>
        <v/>
      </c>
      <c r="EP895" s="3" t="str">
        <f>IF('DATA ENTRY'!CK894="","",IF('DATA ENTRY'!D894="","",IF(AND($EF$4='DATA ENTRY'!G894,$EH$4='DATA ENTRY'!F894),'DATA ENTRY'!D894,"")))</f>
        <v/>
      </c>
      <c r="EQ895" s="3" t="str">
        <f>IF('DATA ENTRY'!CK894="","",IF('DATA ENTRY'!W894="","",IF(AND($EF$4='DATA ENTRY'!G894,$EH$4='DATA ENTRY'!F894),'DATA ENTRY'!W894,"")))</f>
        <v/>
      </c>
      <c r="ER895" s="3" t="str">
        <f>IF('DATA ENTRY'!CK894="","",IF('DATA ENTRY'!X894="","",IF(AND($EF$4='DATA ENTRY'!G894,$EH$4='DATA ENTRY'!F894),'DATA ENTRY'!X894,"")))</f>
        <v/>
      </c>
      <c r="ES895" s="108" t="str">
        <f t="shared" si="223"/>
        <v/>
      </c>
      <c r="ET895" s="108" t="str">
        <f>IF('DATA ENTRY'!CK894="","",IF('DATA ENTRY'!D894="","",IF(AND($EF$4='DATA ENTRY'!G894,$EH$4='DATA ENTRY'!F894),'DATA ENTRY'!G894,"")))</f>
        <v/>
      </c>
      <c r="EY895">
        <f t="shared" si="224"/>
        <v>0</v>
      </c>
    </row>
    <row r="896" spans="1:155">
      <c r="A896" t="str">
        <f>IF(S896=0,"",1+(MAX($A$7:A895)))</f>
        <v/>
      </c>
      <c r="B896" s="224">
        <v>890</v>
      </c>
      <c r="C896" s="3" t="str">
        <f>IF('DATA ENTRY'!CK895="","",IF('DATA ENTRY'!B895="","",IF($D$4="All Post",'DATA ENTRY'!B895,IF(AND($D$4='DATA ENTRY'!CK895),'DATA ENTRY'!B895,""))))</f>
        <v/>
      </c>
      <c r="D896" s="3" t="str">
        <f>IF('DATA ENTRY'!CK895="","",IF('DATA ENTRY'!C895="","",IF($D$4="All Post",'DATA ENTRY'!C895,IF(AND($D$4='DATA ENTRY'!CK895),'DATA ENTRY'!C895,""))))</f>
        <v/>
      </c>
      <c r="E896" s="4" t="str">
        <f>IF('DATA ENTRY'!CK895="","",IF('DATA ENTRY'!I895="","",IF($D$4="All Post",'DATA ENTRY'!I895,IF(AND($D$4='DATA ENTRY'!CK895),'DATA ENTRY'!I895,""))))</f>
        <v/>
      </c>
      <c r="F896" s="4" t="str">
        <f>IF('DATA ENTRY'!CK895="","",IF('DATA ENTRY'!CK895="","",IF($D$4="All Post",'DATA ENTRY'!CK895,IF(AND($D$4='DATA ENTRY'!CK895),'DATA ENTRY'!CK895,""))))</f>
        <v/>
      </c>
      <c r="G896" s="3" t="str">
        <f>IF('DATA ENTRY'!CK895="","",IF('DATA ENTRY'!N895="","",IF($D$4="All Post",'DATA ENTRY'!N895,IF(AND($D$4='DATA ENTRY'!CK895),'DATA ENTRY'!N895,""))))</f>
        <v/>
      </c>
      <c r="H896" s="107" t="str">
        <f>IF('DATA ENTRY'!CK895="","",IF('DATA ENTRY'!O895="","",IF($D$4="All Post",'DATA ENTRY'!O895,IF(AND($D$4='DATA ENTRY'!CK895),'DATA ENTRY'!O895,""))))</f>
        <v/>
      </c>
      <c r="I896" s="3" t="str">
        <f>IF('DATA ENTRY'!CK895="","",IF('DATA ENTRY'!P895="","",IF($D$4="All Post",'DATA ENTRY'!P895,IF(AND($D$4='DATA ENTRY'!CK895),'DATA ENTRY'!P895,""))))</f>
        <v/>
      </c>
      <c r="J896" s="107" t="str">
        <f>IF('DATA ENTRY'!CK895="","",IF('DATA ENTRY'!Q895="","",IF($D$4="All Post",'DATA ENTRY'!Q895,IF(AND($D$4='DATA ENTRY'!CK895),'DATA ENTRY'!Q895,""))))</f>
        <v/>
      </c>
      <c r="K896" s="3" t="str">
        <f>IF('DATA ENTRY'!CK895="","",IF('DATA ENTRY'!R895="","",IF($D$4="All Post",'DATA ENTRY'!R895,IF(AND($D$4='DATA ENTRY'!CK895),'DATA ENTRY'!R895,""))))</f>
        <v/>
      </c>
      <c r="L896" s="3" t="str">
        <f>IF('DATA ENTRY'!CK895="","",IF('DATA ENTRY'!S895="","",IF($D$4="All Post",'DATA ENTRY'!S895,IF(AND($D$4='DATA ENTRY'!CK895),'DATA ENTRY'!S895,""))))</f>
        <v/>
      </c>
      <c r="M896" s="3" t="str">
        <f>IF('DATA ENTRY'!CK895="","",IF('DATA ENTRY'!E895="","",IF($D$4="All Post",'DATA ENTRY'!E895,IF(AND($D$4='DATA ENTRY'!CK895),'DATA ENTRY'!E895,""))))</f>
        <v/>
      </c>
      <c r="N896" s="3" t="str">
        <f>IF('DATA ENTRY'!CK895="","",IF('DATA ENTRY'!W895="","",IF($D$4="All Post",'DATA ENTRY'!W895,IF(AND($D$4='DATA ENTRY'!CK895),'DATA ENTRY'!W895,""))))</f>
        <v/>
      </c>
      <c r="O896" s="3" t="str">
        <f>IF('DATA ENTRY'!CK895="","",IF('DATA ENTRY'!X895="","",IF($D$4="All Post",'DATA ENTRY'!X895,IF(AND($D$4='DATA ENTRY'!CK895),'DATA ENTRY'!X895,""))))</f>
        <v/>
      </c>
      <c r="P896" s="3" t="str">
        <f>IF('DATA ENTRY'!CK895="","",IF('DATA ENTRY'!G895="","",IF($D$4="All Post",'DATA ENTRY'!G895,IF(AND($D$4='DATA ENTRY'!CK895),'DATA ENTRY'!G895,""))))</f>
        <v/>
      </c>
      <c r="S896">
        <f t="shared" si="211"/>
        <v>0</v>
      </c>
      <c r="T896" t="str">
        <f t="shared" si="212"/>
        <v/>
      </c>
      <c r="BZ896" t="str">
        <f t="shared" si="213"/>
        <v/>
      </c>
      <c r="CA896" t="str">
        <f t="shared" si="214"/>
        <v/>
      </c>
      <c r="CB896" s="224">
        <v>890</v>
      </c>
      <c r="CC896" s="3" t="str">
        <f>IF('DATA ENTRY'!CK895="","",IF('DATA ENTRY'!B895="","",IF(AND($CD$4='DATA ENTRY'!CK895,$CG$4='DATA ENTRY'!D895),'DATA ENTRY'!B895,"")))</f>
        <v/>
      </c>
      <c r="CD896" s="3" t="str">
        <f>IF('DATA ENTRY'!CK895="","",IF('DATA ENTRY'!C895="","",IF(AND($CD$4='DATA ENTRY'!CK895,$CG$4='DATA ENTRY'!D895),'DATA ENTRY'!C895,"")))</f>
        <v/>
      </c>
      <c r="CE896" s="4" t="str">
        <f>IF('DATA ENTRY'!CK895="","",IF('DATA ENTRY'!I895="","",IF(AND($CD$4='DATA ENTRY'!CK895,$CG$4='DATA ENTRY'!D895),'DATA ENTRY'!I895,"")))</f>
        <v/>
      </c>
      <c r="CF896" s="4" t="str">
        <f>IF('DATA ENTRY'!CK895="","",IF('DATA ENTRY'!CK895="","",IF(AND($CD$4='DATA ENTRY'!CK895,$CG$4='DATA ENTRY'!D895),'DATA ENTRY'!CK895,"")))</f>
        <v/>
      </c>
      <c r="CG896" s="3" t="str">
        <f>IF('DATA ENTRY'!CK895="","",IF('DATA ENTRY'!N895="","",IF(AND($CD$4='DATA ENTRY'!CK895,$CG$4='DATA ENTRY'!D895),'DATA ENTRY'!N895,"")))</f>
        <v/>
      </c>
      <c r="CH896" s="107" t="str">
        <f>IF('DATA ENTRY'!CK895="","",IF('DATA ENTRY'!O895="","",IF(AND($CD$4='DATA ENTRY'!CK895,$CG$4='DATA ENTRY'!D895),'DATA ENTRY'!O895,"")))</f>
        <v/>
      </c>
      <c r="CI896" s="3" t="str">
        <f>IF('DATA ENTRY'!CK895="","",IF('DATA ENTRY'!P895="","",IF(AND($CD$4='DATA ENTRY'!CK895,$CG$4='DATA ENTRY'!D895),'DATA ENTRY'!P895,"")))</f>
        <v/>
      </c>
      <c r="CJ896" s="107" t="str">
        <f>IF('DATA ENTRY'!CK895="","",IF('DATA ENTRY'!Q895="","",IF(AND($CD$4='DATA ENTRY'!CK895,$CG$4='DATA ENTRY'!D895),'DATA ENTRY'!Q895,"")))</f>
        <v/>
      </c>
      <c r="CK896" s="3" t="str">
        <f>IF('DATA ENTRY'!CK895="","",IF('DATA ENTRY'!R895="","",IF(AND($CD$4='DATA ENTRY'!CK895,$CG$4='DATA ENTRY'!D895),'DATA ENTRY'!R895,"")))</f>
        <v/>
      </c>
      <c r="CL896" s="3" t="str">
        <f>IF('DATA ENTRY'!CK895="","",IF('DATA ENTRY'!S895="","",IF(AND($CD$4='DATA ENTRY'!CK895,$CG$4='DATA ENTRY'!D895),'DATA ENTRY'!S895,"")))</f>
        <v/>
      </c>
      <c r="CM896" s="3" t="str">
        <f>IF('DATA ENTRY'!CK895="","",IF('DATA ENTRY'!E895="","",IF(AND($CD$4='DATA ENTRY'!CK895,$CG$4='DATA ENTRY'!D895),'DATA ENTRY'!E895,"")))</f>
        <v/>
      </c>
      <c r="CN896" s="3" t="str">
        <f>IF('DATA ENTRY'!CK895="","",IF('DATA ENTRY'!W895="","",IF(AND($CD$4='DATA ENTRY'!CK895,$CG$4='DATA ENTRY'!D895),'DATA ENTRY'!W895,"")))</f>
        <v/>
      </c>
      <c r="CO896" s="3" t="str">
        <f>IF('DATA ENTRY'!CK895="","",IF('DATA ENTRY'!X895="","",IF(AND($CD$4='DATA ENTRY'!CK895,$CG$4='DATA ENTRY'!D895),'DATA ENTRY'!X895,"")))</f>
        <v/>
      </c>
      <c r="CP896" s="108" t="str">
        <f t="shared" si="215"/>
        <v/>
      </c>
      <c r="CQ896" s="108" t="str">
        <f>IF('DATA ENTRY'!CK895="","",IF('DATA ENTRY'!G895="","",IF(AND($CD$4='DATA ENTRY'!CK895,$CG$4='DATA ENTRY'!D895),'DATA ENTRY'!G895,"")))</f>
        <v/>
      </c>
      <c r="CR896" s="230" t="str">
        <f>IF('DATA ENTRY'!CK895="","",IF('DATA ENTRY'!D895="","",IF(AND($CD$4='DATA ENTRY'!CK895,$CG$4='DATA ENTRY'!D895),'DATA ENTRY'!D895,"")))</f>
        <v/>
      </c>
      <c r="CS896">
        <f t="shared" si="216"/>
        <v>0</v>
      </c>
      <c r="CT896">
        <f t="shared" si="217"/>
        <v>0</v>
      </c>
      <c r="CV896" s="139"/>
      <c r="CX896">
        <f t="shared" si="218"/>
        <v>0</v>
      </c>
      <c r="DB896" t="str">
        <f t="shared" si="225"/>
        <v/>
      </c>
      <c r="DC896" t="str">
        <f t="shared" si="226"/>
        <v/>
      </c>
      <c r="DD896" s="224">
        <v>890</v>
      </c>
      <c r="DE896" s="3" t="str">
        <f>IF('DATA ENTRY'!CK895="","",IF('DATA ENTRY'!B895="","",IF(AND($DF$4='DATA ENTRY'!D895),'DATA ENTRY'!B895,"")))</f>
        <v/>
      </c>
      <c r="DF896" s="3" t="str">
        <f>IF('DATA ENTRY'!CK895="","",IF('DATA ENTRY'!C895="","",IF(AND($DF$4='DATA ENTRY'!D895),'DATA ENTRY'!C895,"")))</f>
        <v/>
      </c>
      <c r="DG896" s="4" t="str">
        <f>IF('DATA ENTRY'!CK895="","",IF('DATA ENTRY'!I895="","",IF(AND($DF$4='DATA ENTRY'!D895),'DATA ENTRY'!I895,"")))</f>
        <v/>
      </c>
      <c r="DH896" s="4" t="str">
        <f>IF('DATA ENTRY'!CK895="","",IF('DATA ENTRY'!CK895="","",IF(AND($DF$4='DATA ENTRY'!D895),'DATA ENTRY'!CK895,"")))</f>
        <v/>
      </c>
      <c r="DI896" s="3" t="str">
        <f>IF('DATA ENTRY'!CK895="","",IF('DATA ENTRY'!N895="","",IF(AND($DF$4='DATA ENTRY'!D895),'DATA ENTRY'!N895,"")))</f>
        <v/>
      </c>
      <c r="DJ896" s="107" t="str">
        <f>IF('DATA ENTRY'!CK895="","",IF('DATA ENTRY'!O895="","",IF(AND($DF$4='DATA ENTRY'!D895),'DATA ENTRY'!O895,"")))</f>
        <v/>
      </c>
      <c r="DK896" s="3" t="str">
        <f>IF('DATA ENTRY'!CK895="","",IF('DATA ENTRY'!P895="","",IF(AND($DF$4='DATA ENTRY'!D895),'DATA ENTRY'!P895,"")))</f>
        <v/>
      </c>
      <c r="DL896" s="107" t="str">
        <f>IF('DATA ENTRY'!CK895="","",IF('DATA ENTRY'!Q895="","",IF(AND($DF$4='DATA ENTRY'!D895),'DATA ENTRY'!Q895,"")))</f>
        <v/>
      </c>
      <c r="DM896" s="3" t="str">
        <f>IF('DATA ENTRY'!CK895="","",IF('DATA ENTRY'!R895="","",IF(AND($DF$4='DATA ENTRY'!D895),'DATA ENTRY'!R895,"")))</f>
        <v/>
      </c>
      <c r="DN896" s="107" t="str">
        <f>IF('DATA ENTRY'!CK895="","",IF('DATA ENTRY'!S895="","",IF(AND($DF$4='DATA ENTRY'!D895),'DATA ENTRY'!S895,"")))</f>
        <v/>
      </c>
      <c r="DO896" s="3" t="str">
        <f>IF('DATA ENTRY'!CK895="","",IF('DATA ENTRY'!E895="","",IF(AND($DF$4='DATA ENTRY'!D895),'DATA ENTRY'!E895,"")))</f>
        <v/>
      </c>
      <c r="DP896" s="3" t="str">
        <f>IF('DATA ENTRY'!CK895="","",IF('DATA ENTRY'!D895="","",IF(AND($DF$4='DATA ENTRY'!D895),'DATA ENTRY'!D895,"")))</f>
        <v/>
      </c>
      <c r="DQ896" s="3" t="str">
        <f>IF('DATA ENTRY'!CK895="","",IF('DATA ENTRY'!W895="","",IF(AND($DF$4='DATA ENTRY'!D895),'DATA ENTRY'!W895,"")))</f>
        <v/>
      </c>
      <c r="DR896" s="3" t="str">
        <f>IF('DATA ENTRY'!CK895="","",IF('DATA ENTRY'!X895="","",IF(AND($DF$4='DATA ENTRY'!D895),'DATA ENTRY'!X895,"")))</f>
        <v/>
      </c>
      <c r="DS896" s="108" t="str">
        <f t="shared" si="219"/>
        <v/>
      </c>
      <c r="DT896" s="108" t="str">
        <f>IF('DATA ENTRY'!CK895="","",IF('DATA ENTRY'!D895="","",IF(AND($DF$4='DATA ENTRY'!D895),'DATA ENTRY'!G895,"")))</f>
        <v/>
      </c>
      <c r="DY896">
        <f t="shared" si="220"/>
        <v>0</v>
      </c>
      <c r="EB896" t="str">
        <f t="shared" si="221"/>
        <v/>
      </c>
      <c r="EC896" t="str">
        <f t="shared" si="222"/>
        <v/>
      </c>
      <c r="ED896" s="224">
        <v>890</v>
      </c>
      <c r="EE896" s="3" t="str">
        <f>IF('DATA ENTRY'!CK895="","",IF('DATA ENTRY'!B895="","",IF(AND($EF$4='DATA ENTRY'!G895,$EH$4='DATA ENTRY'!F895),'DATA ENTRY'!B895,"")))</f>
        <v/>
      </c>
      <c r="EF896" s="3" t="str">
        <f>IF('DATA ENTRY'!CK895="","",IF('DATA ENTRY'!C895="","",IF(AND($EF$4='DATA ENTRY'!G895,$EH$4='DATA ENTRY'!F895),'DATA ENTRY'!C895,"")))</f>
        <v/>
      </c>
      <c r="EG896" s="4" t="str">
        <f>IF('DATA ENTRY'!CK895="","",IF('DATA ENTRY'!I895="","",IF(AND($EF$4='DATA ENTRY'!G895,$EH$4='DATA ENTRY'!F895),'DATA ENTRY'!I895,"")))</f>
        <v/>
      </c>
      <c r="EH896" s="4" t="str">
        <f>IF('DATA ENTRY'!CK895="","",IF('DATA ENTRY'!CK895="","",IF(AND($EF$4='DATA ENTRY'!G895,$EH$4='DATA ENTRY'!F895),'DATA ENTRY'!CK895,"")))</f>
        <v/>
      </c>
      <c r="EI896" s="3" t="str">
        <f>IF('DATA ENTRY'!CK895="","",IF('DATA ENTRY'!N895="","",IF(AND($EF$4='DATA ENTRY'!G895,$EH$4='DATA ENTRY'!F895),'DATA ENTRY'!N895,"")))</f>
        <v/>
      </c>
      <c r="EJ896" s="107" t="str">
        <f>IF('DATA ENTRY'!CK895="","",IF('DATA ENTRY'!O895="","",IF(AND($EF$4='DATA ENTRY'!G895,$EH$4='DATA ENTRY'!F895),'DATA ENTRY'!O895,"")))</f>
        <v/>
      </c>
      <c r="EK896" s="3" t="str">
        <f>IF('DATA ENTRY'!CK895="","",IF('DATA ENTRY'!P895="","",IF(AND($EF$4='DATA ENTRY'!G895,$EH$4='DATA ENTRY'!F895),'DATA ENTRY'!P895,"")))</f>
        <v/>
      </c>
      <c r="EL896" s="107" t="str">
        <f>IF('DATA ENTRY'!CK895="","",IF('DATA ENTRY'!Q895="","",IF(AND($EF$4='DATA ENTRY'!G895,$EH$4='DATA ENTRY'!F895),'DATA ENTRY'!Q895,"")))</f>
        <v/>
      </c>
      <c r="EM896" s="3" t="str">
        <f>IF('DATA ENTRY'!CK895="","",IF('DATA ENTRY'!R895="","",IF(AND($EF$4='DATA ENTRY'!G895,$EH$4='DATA ENTRY'!F895),'DATA ENTRY'!R895,"")))</f>
        <v/>
      </c>
      <c r="EN896" s="107" t="str">
        <f>IF('DATA ENTRY'!CK895="","",IF('DATA ENTRY'!S895="","",IF(AND($EF$4='DATA ENTRY'!G895,$EH$4='DATA ENTRY'!F895),'DATA ENTRY'!S895,"")))</f>
        <v/>
      </c>
      <c r="EO896" s="3" t="str">
        <f>IF('DATA ENTRY'!CK895="","",IF('DATA ENTRY'!E895="","",IF(AND($EF$4='DATA ENTRY'!G895,$EH$4='DATA ENTRY'!F895),'DATA ENTRY'!E895,"")))</f>
        <v/>
      </c>
      <c r="EP896" s="3" t="str">
        <f>IF('DATA ENTRY'!CK895="","",IF('DATA ENTRY'!D895="","",IF(AND($EF$4='DATA ENTRY'!G895,$EH$4='DATA ENTRY'!F895),'DATA ENTRY'!D895,"")))</f>
        <v/>
      </c>
      <c r="EQ896" s="3" t="str">
        <f>IF('DATA ENTRY'!CK895="","",IF('DATA ENTRY'!W895="","",IF(AND($EF$4='DATA ENTRY'!G895,$EH$4='DATA ENTRY'!F895),'DATA ENTRY'!W895,"")))</f>
        <v/>
      </c>
      <c r="ER896" s="3" t="str">
        <f>IF('DATA ENTRY'!CK895="","",IF('DATA ENTRY'!X895="","",IF(AND($EF$4='DATA ENTRY'!G895,$EH$4='DATA ENTRY'!F895),'DATA ENTRY'!X895,"")))</f>
        <v/>
      </c>
      <c r="ES896" s="108" t="str">
        <f t="shared" si="223"/>
        <v/>
      </c>
      <c r="ET896" s="108" t="str">
        <f>IF('DATA ENTRY'!CK895="","",IF('DATA ENTRY'!D895="","",IF(AND($EF$4='DATA ENTRY'!G895,$EH$4='DATA ENTRY'!F895),'DATA ENTRY'!G895,"")))</f>
        <v/>
      </c>
      <c r="EY896">
        <f t="shared" si="224"/>
        <v>0</v>
      </c>
    </row>
    <row r="897" spans="1:155">
      <c r="A897" t="str">
        <f>IF(S897=0,"",1+(MAX($A$7:A896)))</f>
        <v/>
      </c>
      <c r="B897" s="224">
        <v>891</v>
      </c>
      <c r="C897" s="3" t="str">
        <f>IF('DATA ENTRY'!CK896="","",IF('DATA ENTRY'!B896="","",IF($D$4="All Post",'DATA ENTRY'!B896,IF(AND($D$4='DATA ENTRY'!CK896),'DATA ENTRY'!B896,""))))</f>
        <v/>
      </c>
      <c r="D897" s="3" t="str">
        <f>IF('DATA ENTRY'!CK896="","",IF('DATA ENTRY'!C896="","",IF($D$4="All Post",'DATA ENTRY'!C896,IF(AND($D$4='DATA ENTRY'!CK896),'DATA ENTRY'!C896,""))))</f>
        <v/>
      </c>
      <c r="E897" s="4" t="str">
        <f>IF('DATA ENTRY'!CK896="","",IF('DATA ENTRY'!I896="","",IF($D$4="All Post",'DATA ENTRY'!I896,IF(AND($D$4='DATA ENTRY'!CK896),'DATA ENTRY'!I896,""))))</f>
        <v/>
      </c>
      <c r="F897" s="4" t="str">
        <f>IF('DATA ENTRY'!CK896="","",IF('DATA ENTRY'!CK896="","",IF($D$4="All Post",'DATA ENTRY'!CK896,IF(AND($D$4='DATA ENTRY'!CK896),'DATA ENTRY'!CK896,""))))</f>
        <v/>
      </c>
      <c r="G897" s="3" t="str">
        <f>IF('DATA ENTRY'!CK896="","",IF('DATA ENTRY'!N896="","",IF($D$4="All Post",'DATA ENTRY'!N896,IF(AND($D$4='DATA ENTRY'!CK896),'DATA ENTRY'!N896,""))))</f>
        <v/>
      </c>
      <c r="H897" s="107" t="str">
        <f>IF('DATA ENTRY'!CK896="","",IF('DATA ENTRY'!O896="","",IF($D$4="All Post",'DATA ENTRY'!O896,IF(AND($D$4='DATA ENTRY'!CK896),'DATA ENTRY'!O896,""))))</f>
        <v/>
      </c>
      <c r="I897" s="3" t="str">
        <f>IF('DATA ENTRY'!CK896="","",IF('DATA ENTRY'!P896="","",IF($D$4="All Post",'DATA ENTRY'!P896,IF(AND($D$4='DATA ENTRY'!CK896),'DATA ENTRY'!P896,""))))</f>
        <v/>
      </c>
      <c r="J897" s="107" t="str">
        <f>IF('DATA ENTRY'!CK896="","",IF('DATA ENTRY'!Q896="","",IF($D$4="All Post",'DATA ENTRY'!Q896,IF(AND($D$4='DATA ENTRY'!CK896),'DATA ENTRY'!Q896,""))))</f>
        <v/>
      </c>
      <c r="K897" s="3" t="str">
        <f>IF('DATA ENTRY'!CK896="","",IF('DATA ENTRY'!R896="","",IF($D$4="All Post",'DATA ENTRY'!R896,IF(AND($D$4='DATA ENTRY'!CK896),'DATA ENTRY'!R896,""))))</f>
        <v/>
      </c>
      <c r="L897" s="3" t="str">
        <f>IF('DATA ENTRY'!CK896="","",IF('DATA ENTRY'!S896="","",IF($D$4="All Post",'DATA ENTRY'!S896,IF(AND($D$4='DATA ENTRY'!CK896),'DATA ENTRY'!S896,""))))</f>
        <v/>
      </c>
      <c r="M897" s="3" t="str">
        <f>IF('DATA ENTRY'!CK896="","",IF('DATA ENTRY'!E896="","",IF($D$4="All Post",'DATA ENTRY'!E896,IF(AND($D$4='DATA ENTRY'!CK896),'DATA ENTRY'!E896,""))))</f>
        <v/>
      </c>
      <c r="N897" s="3" t="str">
        <f>IF('DATA ENTRY'!CK896="","",IF('DATA ENTRY'!W896="","",IF($D$4="All Post",'DATA ENTRY'!W896,IF(AND($D$4='DATA ENTRY'!CK896),'DATA ENTRY'!W896,""))))</f>
        <v/>
      </c>
      <c r="O897" s="3" t="str">
        <f>IF('DATA ENTRY'!CK896="","",IF('DATA ENTRY'!X896="","",IF($D$4="All Post",'DATA ENTRY'!X896,IF(AND($D$4='DATA ENTRY'!CK896),'DATA ENTRY'!X896,""))))</f>
        <v/>
      </c>
      <c r="P897" s="3" t="str">
        <f>IF('DATA ENTRY'!CK896="","",IF('DATA ENTRY'!G896="","",IF($D$4="All Post",'DATA ENTRY'!G896,IF(AND($D$4='DATA ENTRY'!CK896),'DATA ENTRY'!G896,""))))</f>
        <v/>
      </c>
      <c r="S897">
        <f t="shared" si="211"/>
        <v>0</v>
      </c>
      <c r="T897" t="str">
        <f t="shared" si="212"/>
        <v/>
      </c>
      <c r="BZ897" t="str">
        <f t="shared" si="213"/>
        <v/>
      </c>
      <c r="CA897" t="str">
        <f t="shared" si="214"/>
        <v/>
      </c>
      <c r="CB897" s="224">
        <v>891</v>
      </c>
      <c r="CC897" s="3" t="str">
        <f>IF('DATA ENTRY'!CK896="","",IF('DATA ENTRY'!B896="","",IF(AND($CD$4='DATA ENTRY'!CK896,$CG$4='DATA ENTRY'!D896),'DATA ENTRY'!B896,"")))</f>
        <v/>
      </c>
      <c r="CD897" s="3" t="str">
        <f>IF('DATA ENTRY'!CK896="","",IF('DATA ENTRY'!C896="","",IF(AND($CD$4='DATA ENTRY'!CK896,$CG$4='DATA ENTRY'!D896),'DATA ENTRY'!C896,"")))</f>
        <v/>
      </c>
      <c r="CE897" s="4" t="str">
        <f>IF('DATA ENTRY'!CK896="","",IF('DATA ENTRY'!I896="","",IF(AND($CD$4='DATA ENTRY'!CK896,$CG$4='DATA ENTRY'!D896),'DATA ENTRY'!I896,"")))</f>
        <v/>
      </c>
      <c r="CF897" s="4" t="str">
        <f>IF('DATA ENTRY'!CK896="","",IF('DATA ENTRY'!CK896="","",IF(AND($CD$4='DATA ENTRY'!CK896,$CG$4='DATA ENTRY'!D896),'DATA ENTRY'!CK896,"")))</f>
        <v/>
      </c>
      <c r="CG897" s="3" t="str">
        <f>IF('DATA ENTRY'!CK896="","",IF('DATA ENTRY'!N896="","",IF(AND($CD$4='DATA ENTRY'!CK896,$CG$4='DATA ENTRY'!D896),'DATA ENTRY'!N896,"")))</f>
        <v/>
      </c>
      <c r="CH897" s="107" t="str">
        <f>IF('DATA ENTRY'!CK896="","",IF('DATA ENTRY'!O896="","",IF(AND($CD$4='DATA ENTRY'!CK896,$CG$4='DATA ENTRY'!D896),'DATA ENTRY'!O896,"")))</f>
        <v/>
      </c>
      <c r="CI897" s="3" t="str">
        <f>IF('DATA ENTRY'!CK896="","",IF('DATA ENTRY'!P896="","",IF(AND($CD$4='DATA ENTRY'!CK896,$CG$4='DATA ENTRY'!D896),'DATA ENTRY'!P896,"")))</f>
        <v/>
      </c>
      <c r="CJ897" s="107" t="str">
        <f>IF('DATA ENTRY'!CK896="","",IF('DATA ENTRY'!Q896="","",IF(AND($CD$4='DATA ENTRY'!CK896,$CG$4='DATA ENTRY'!D896),'DATA ENTRY'!Q896,"")))</f>
        <v/>
      </c>
      <c r="CK897" s="3" t="str">
        <f>IF('DATA ENTRY'!CK896="","",IF('DATA ENTRY'!R896="","",IF(AND($CD$4='DATA ENTRY'!CK896,$CG$4='DATA ENTRY'!D896),'DATA ENTRY'!R896,"")))</f>
        <v/>
      </c>
      <c r="CL897" s="3" t="str">
        <f>IF('DATA ENTRY'!CK896="","",IF('DATA ENTRY'!S896="","",IF(AND($CD$4='DATA ENTRY'!CK896,$CG$4='DATA ENTRY'!D896),'DATA ENTRY'!S896,"")))</f>
        <v/>
      </c>
      <c r="CM897" s="3" t="str">
        <f>IF('DATA ENTRY'!CK896="","",IF('DATA ENTRY'!E896="","",IF(AND($CD$4='DATA ENTRY'!CK896,$CG$4='DATA ENTRY'!D896),'DATA ENTRY'!E896,"")))</f>
        <v/>
      </c>
      <c r="CN897" s="3" t="str">
        <f>IF('DATA ENTRY'!CK896="","",IF('DATA ENTRY'!W896="","",IF(AND($CD$4='DATA ENTRY'!CK896,$CG$4='DATA ENTRY'!D896),'DATA ENTRY'!W896,"")))</f>
        <v/>
      </c>
      <c r="CO897" s="3" t="str">
        <f>IF('DATA ENTRY'!CK896="","",IF('DATA ENTRY'!X896="","",IF(AND($CD$4='DATA ENTRY'!CK896,$CG$4='DATA ENTRY'!D896),'DATA ENTRY'!X896,"")))</f>
        <v/>
      </c>
      <c r="CP897" s="108" t="str">
        <f t="shared" si="215"/>
        <v/>
      </c>
      <c r="CQ897" s="108" t="str">
        <f>IF('DATA ENTRY'!CK896="","",IF('DATA ENTRY'!G896="","",IF(AND($CD$4='DATA ENTRY'!CK896,$CG$4='DATA ENTRY'!D896),'DATA ENTRY'!G896,"")))</f>
        <v/>
      </c>
      <c r="CR897" s="230" t="str">
        <f>IF('DATA ENTRY'!CK896="","",IF('DATA ENTRY'!D896="","",IF(AND($CD$4='DATA ENTRY'!CK896,$CG$4='DATA ENTRY'!D896),'DATA ENTRY'!D896,"")))</f>
        <v/>
      </c>
      <c r="CS897">
        <f t="shared" si="216"/>
        <v>0</v>
      </c>
      <c r="CT897">
        <f t="shared" si="217"/>
        <v>0</v>
      </c>
      <c r="CV897" s="139"/>
      <c r="CX897">
        <f t="shared" si="218"/>
        <v>0</v>
      </c>
      <c r="DB897" t="str">
        <f t="shared" si="225"/>
        <v/>
      </c>
      <c r="DC897" t="str">
        <f t="shared" si="226"/>
        <v/>
      </c>
      <c r="DD897" s="224">
        <v>891</v>
      </c>
      <c r="DE897" s="3" t="str">
        <f>IF('DATA ENTRY'!CK896="","",IF('DATA ENTRY'!B896="","",IF(AND($DF$4='DATA ENTRY'!D896),'DATA ENTRY'!B896,"")))</f>
        <v/>
      </c>
      <c r="DF897" s="3" t="str">
        <f>IF('DATA ENTRY'!CK896="","",IF('DATA ENTRY'!C896="","",IF(AND($DF$4='DATA ENTRY'!D896),'DATA ENTRY'!C896,"")))</f>
        <v/>
      </c>
      <c r="DG897" s="4" t="str">
        <f>IF('DATA ENTRY'!CK896="","",IF('DATA ENTRY'!I896="","",IF(AND($DF$4='DATA ENTRY'!D896),'DATA ENTRY'!I896,"")))</f>
        <v/>
      </c>
      <c r="DH897" s="4" t="str">
        <f>IF('DATA ENTRY'!CK896="","",IF('DATA ENTRY'!CK896="","",IF(AND($DF$4='DATA ENTRY'!D896),'DATA ENTRY'!CK896,"")))</f>
        <v/>
      </c>
      <c r="DI897" s="3" t="str">
        <f>IF('DATA ENTRY'!CK896="","",IF('DATA ENTRY'!N896="","",IF(AND($DF$4='DATA ENTRY'!D896),'DATA ENTRY'!N896,"")))</f>
        <v/>
      </c>
      <c r="DJ897" s="107" t="str">
        <f>IF('DATA ENTRY'!CK896="","",IF('DATA ENTRY'!O896="","",IF(AND($DF$4='DATA ENTRY'!D896),'DATA ENTRY'!O896,"")))</f>
        <v/>
      </c>
      <c r="DK897" s="3" t="str">
        <f>IF('DATA ENTRY'!CK896="","",IF('DATA ENTRY'!P896="","",IF(AND($DF$4='DATA ENTRY'!D896),'DATA ENTRY'!P896,"")))</f>
        <v/>
      </c>
      <c r="DL897" s="107" t="str">
        <f>IF('DATA ENTRY'!CK896="","",IF('DATA ENTRY'!Q896="","",IF(AND($DF$4='DATA ENTRY'!D896),'DATA ENTRY'!Q896,"")))</f>
        <v/>
      </c>
      <c r="DM897" s="3" t="str">
        <f>IF('DATA ENTRY'!CK896="","",IF('DATA ENTRY'!R896="","",IF(AND($DF$4='DATA ENTRY'!D896),'DATA ENTRY'!R896,"")))</f>
        <v/>
      </c>
      <c r="DN897" s="107" t="str">
        <f>IF('DATA ENTRY'!CK896="","",IF('DATA ENTRY'!S896="","",IF(AND($DF$4='DATA ENTRY'!D896),'DATA ENTRY'!S896,"")))</f>
        <v/>
      </c>
      <c r="DO897" s="3" t="str">
        <f>IF('DATA ENTRY'!CK896="","",IF('DATA ENTRY'!E896="","",IF(AND($DF$4='DATA ENTRY'!D896),'DATA ENTRY'!E896,"")))</f>
        <v/>
      </c>
      <c r="DP897" s="3" t="str">
        <f>IF('DATA ENTRY'!CK896="","",IF('DATA ENTRY'!D896="","",IF(AND($DF$4='DATA ENTRY'!D896),'DATA ENTRY'!D896,"")))</f>
        <v/>
      </c>
      <c r="DQ897" s="3" t="str">
        <f>IF('DATA ENTRY'!CK896="","",IF('DATA ENTRY'!W896="","",IF(AND($DF$4='DATA ENTRY'!D896),'DATA ENTRY'!W896,"")))</f>
        <v/>
      </c>
      <c r="DR897" s="3" t="str">
        <f>IF('DATA ENTRY'!CK896="","",IF('DATA ENTRY'!X896="","",IF(AND($DF$4='DATA ENTRY'!D896),'DATA ENTRY'!X896,"")))</f>
        <v/>
      </c>
      <c r="DS897" s="108" t="str">
        <f t="shared" si="219"/>
        <v/>
      </c>
      <c r="DT897" s="108" t="str">
        <f>IF('DATA ENTRY'!CK896="","",IF('DATA ENTRY'!D896="","",IF(AND($DF$4='DATA ENTRY'!D896),'DATA ENTRY'!G896,"")))</f>
        <v/>
      </c>
      <c r="DY897">
        <f t="shared" si="220"/>
        <v>0</v>
      </c>
      <c r="EB897" t="str">
        <f t="shared" si="221"/>
        <v/>
      </c>
      <c r="EC897" t="str">
        <f t="shared" si="222"/>
        <v/>
      </c>
      <c r="ED897" s="224">
        <v>891</v>
      </c>
      <c r="EE897" s="3" t="str">
        <f>IF('DATA ENTRY'!CK896="","",IF('DATA ENTRY'!B896="","",IF(AND($EF$4='DATA ENTRY'!G896,$EH$4='DATA ENTRY'!F896),'DATA ENTRY'!B896,"")))</f>
        <v/>
      </c>
      <c r="EF897" s="3" t="str">
        <f>IF('DATA ENTRY'!CK896="","",IF('DATA ENTRY'!C896="","",IF(AND($EF$4='DATA ENTRY'!G896,$EH$4='DATA ENTRY'!F896),'DATA ENTRY'!C896,"")))</f>
        <v/>
      </c>
      <c r="EG897" s="4" t="str">
        <f>IF('DATA ENTRY'!CK896="","",IF('DATA ENTRY'!I896="","",IF(AND($EF$4='DATA ENTRY'!G896,$EH$4='DATA ENTRY'!F896),'DATA ENTRY'!I896,"")))</f>
        <v/>
      </c>
      <c r="EH897" s="4" t="str">
        <f>IF('DATA ENTRY'!CK896="","",IF('DATA ENTRY'!CK896="","",IF(AND($EF$4='DATA ENTRY'!G896,$EH$4='DATA ENTRY'!F896),'DATA ENTRY'!CK896,"")))</f>
        <v/>
      </c>
      <c r="EI897" s="3" t="str">
        <f>IF('DATA ENTRY'!CK896="","",IF('DATA ENTRY'!N896="","",IF(AND($EF$4='DATA ENTRY'!G896,$EH$4='DATA ENTRY'!F896),'DATA ENTRY'!N896,"")))</f>
        <v/>
      </c>
      <c r="EJ897" s="107" t="str">
        <f>IF('DATA ENTRY'!CK896="","",IF('DATA ENTRY'!O896="","",IF(AND($EF$4='DATA ENTRY'!G896,$EH$4='DATA ENTRY'!F896),'DATA ENTRY'!O896,"")))</f>
        <v/>
      </c>
      <c r="EK897" s="3" t="str">
        <f>IF('DATA ENTRY'!CK896="","",IF('DATA ENTRY'!P896="","",IF(AND($EF$4='DATA ENTRY'!G896,$EH$4='DATA ENTRY'!F896),'DATA ENTRY'!P896,"")))</f>
        <v/>
      </c>
      <c r="EL897" s="107" t="str">
        <f>IF('DATA ENTRY'!CK896="","",IF('DATA ENTRY'!Q896="","",IF(AND($EF$4='DATA ENTRY'!G896,$EH$4='DATA ENTRY'!F896),'DATA ENTRY'!Q896,"")))</f>
        <v/>
      </c>
      <c r="EM897" s="3" t="str">
        <f>IF('DATA ENTRY'!CK896="","",IF('DATA ENTRY'!R896="","",IF(AND($EF$4='DATA ENTRY'!G896,$EH$4='DATA ENTRY'!F896),'DATA ENTRY'!R896,"")))</f>
        <v/>
      </c>
      <c r="EN897" s="107" t="str">
        <f>IF('DATA ENTRY'!CK896="","",IF('DATA ENTRY'!S896="","",IF(AND($EF$4='DATA ENTRY'!G896,$EH$4='DATA ENTRY'!F896),'DATA ENTRY'!S896,"")))</f>
        <v/>
      </c>
      <c r="EO897" s="3" t="str">
        <f>IF('DATA ENTRY'!CK896="","",IF('DATA ENTRY'!E896="","",IF(AND($EF$4='DATA ENTRY'!G896,$EH$4='DATA ENTRY'!F896),'DATA ENTRY'!E896,"")))</f>
        <v/>
      </c>
      <c r="EP897" s="3" t="str">
        <f>IF('DATA ENTRY'!CK896="","",IF('DATA ENTRY'!D896="","",IF(AND($EF$4='DATA ENTRY'!G896,$EH$4='DATA ENTRY'!F896),'DATA ENTRY'!D896,"")))</f>
        <v/>
      </c>
      <c r="EQ897" s="3" t="str">
        <f>IF('DATA ENTRY'!CK896="","",IF('DATA ENTRY'!W896="","",IF(AND($EF$4='DATA ENTRY'!G896,$EH$4='DATA ENTRY'!F896),'DATA ENTRY'!W896,"")))</f>
        <v/>
      </c>
      <c r="ER897" s="3" t="str">
        <f>IF('DATA ENTRY'!CK896="","",IF('DATA ENTRY'!X896="","",IF(AND($EF$4='DATA ENTRY'!G896,$EH$4='DATA ENTRY'!F896),'DATA ENTRY'!X896,"")))</f>
        <v/>
      </c>
      <c r="ES897" s="108" t="str">
        <f t="shared" si="223"/>
        <v/>
      </c>
      <c r="ET897" s="108" t="str">
        <f>IF('DATA ENTRY'!CK896="","",IF('DATA ENTRY'!D896="","",IF(AND($EF$4='DATA ENTRY'!G896,$EH$4='DATA ENTRY'!F896),'DATA ENTRY'!G896,"")))</f>
        <v/>
      </c>
      <c r="EY897">
        <f t="shared" si="224"/>
        <v>0</v>
      </c>
    </row>
    <row r="898" spans="1:155">
      <c r="A898" t="str">
        <f>IF(S898=0,"",1+(MAX($A$7:A897)))</f>
        <v/>
      </c>
      <c r="B898" s="224">
        <v>892</v>
      </c>
      <c r="C898" s="3" t="str">
        <f>IF('DATA ENTRY'!CK897="","",IF('DATA ENTRY'!B897="","",IF($D$4="All Post",'DATA ENTRY'!B897,IF(AND($D$4='DATA ENTRY'!CK897),'DATA ENTRY'!B897,""))))</f>
        <v/>
      </c>
      <c r="D898" s="3" t="str">
        <f>IF('DATA ENTRY'!CK897="","",IF('DATA ENTRY'!C897="","",IF($D$4="All Post",'DATA ENTRY'!C897,IF(AND($D$4='DATA ENTRY'!CK897),'DATA ENTRY'!C897,""))))</f>
        <v/>
      </c>
      <c r="E898" s="4" t="str">
        <f>IF('DATA ENTRY'!CK897="","",IF('DATA ENTRY'!I897="","",IF($D$4="All Post",'DATA ENTRY'!I897,IF(AND($D$4='DATA ENTRY'!CK897),'DATA ENTRY'!I897,""))))</f>
        <v/>
      </c>
      <c r="F898" s="4" t="str">
        <f>IF('DATA ENTRY'!CK897="","",IF('DATA ENTRY'!CK897="","",IF($D$4="All Post",'DATA ENTRY'!CK897,IF(AND($D$4='DATA ENTRY'!CK897),'DATA ENTRY'!CK897,""))))</f>
        <v/>
      </c>
      <c r="G898" s="3" t="str">
        <f>IF('DATA ENTRY'!CK897="","",IF('DATA ENTRY'!N897="","",IF($D$4="All Post",'DATA ENTRY'!N897,IF(AND($D$4='DATA ENTRY'!CK897),'DATA ENTRY'!N897,""))))</f>
        <v/>
      </c>
      <c r="H898" s="107" t="str">
        <f>IF('DATA ENTRY'!CK897="","",IF('DATA ENTRY'!O897="","",IF($D$4="All Post",'DATA ENTRY'!O897,IF(AND($D$4='DATA ENTRY'!CK897),'DATA ENTRY'!O897,""))))</f>
        <v/>
      </c>
      <c r="I898" s="3" t="str">
        <f>IF('DATA ENTRY'!CK897="","",IF('DATA ENTRY'!P897="","",IF($D$4="All Post",'DATA ENTRY'!P897,IF(AND($D$4='DATA ENTRY'!CK897),'DATA ENTRY'!P897,""))))</f>
        <v/>
      </c>
      <c r="J898" s="107" t="str">
        <f>IF('DATA ENTRY'!CK897="","",IF('DATA ENTRY'!Q897="","",IF($D$4="All Post",'DATA ENTRY'!Q897,IF(AND($D$4='DATA ENTRY'!CK897),'DATA ENTRY'!Q897,""))))</f>
        <v/>
      </c>
      <c r="K898" s="3" t="str">
        <f>IF('DATA ENTRY'!CK897="","",IF('DATA ENTRY'!R897="","",IF($D$4="All Post",'DATA ENTRY'!R897,IF(AND($D$4='DATA ENTRY'!CK897),'DATA ENTRY'!R897,""))))</f>
        <v/>
      </c>
      <c r="L898" s="3" t="str">
        <f>IF('DATA ENTRY'!CK897="","",IF('DATA ENTRY'!S897="","",IF($D$4="All Post",'DATA ENTRY'!S897,IF(AND($D$4='DATA ENTRY'!CK897),'DATA ENTRY'!S897,""))))</f>
        <v/>
      </c>
      <c r="M898" s="3" t="str">
        <f>IF('DATA ENTRY'!CK897="","",IF('DATA ENTRY'!E897="","",IF($D$4="All Post",'DATA ENTRY'!E897,IF(AND($D$4='DATA ENTRY'!CK897),'DATA ENTRY'!E897,""))))</f>
        <v/>
      </c>
      <c r="N898" s="3" t="str">
        <f>IF('DATA ENTRY'!CK897="","",IF('DATA ENTRY'!W897="","",IF($D$4="All Post",'DATA ENTRY'!W897,IF(AND($D$4='DATA ENTRY'!CK897),'DATA ENTRY'!W897,""))))</f>
        <v/>
      </c>
      <c r="O898" s="3" t="str">
        <f>IF('DATA ENTRY'!CK897="","",IF('DATA ENTRY'!X897="","",IF($D$4="All Post",'DATA ENTRY'!X897,IF(AND($D$4='DATA ENTRY'!CK897),'DATA ENTRY'!X897,""))))</f>
        <v/>
      </c>
      <c r="P898" s="3" t="str">
        <f>IF('DATA ENTRY'!CK897="","",IF('DATA ENTRY'!G897="","",IF($D$4="All Post",'DATA ENTRY'!G897,IF(AND($D$4='DATA ENTRY'!CK897),'DATA ENTRY'!G897,""))))</f>
        <v/>
      </c>
      <c r="S898">
        <f t="shared" si="211"/>
        <v>0</v>
      </c>
      <c r="T898" t="str">
        <f t="shared" si="212"/>
        <v/>
      </c>
      <c r="BZ898" t="str">
        <f t="shared" si="213"/>
        <v/>
      </c>
      <c r="CA898" t="str">
        <f t="shared" si="214"/>
        <v/>
      </c>
      <c r="CB898" s="224">
        <v>892</v>
      </c>
      <c r="CC898" s="3" t="str">
        <f>IF('DATA ENTRY'!CK897="","",IF('DATA ENTRY'!B897="","",IF(AND($CD$4='DATA ENTRY'!CK897,$CG$4='DATA ENTRY'!D897),'DATA ENTRY'!B897,"")))</f>
        <v/>
      </c>
      <c r="CD898" s="3" t="str">
        <f>IF('DATA ENTRY'!CK897="","",IF('DATA ENTRY'!C897="","",IF(AND($CD$4='DATA ENTRY'!CK897,$CG$4='DATA ENTRY'!D897),'DATA ENTRY'!C897,"")))</f>
        <v/>
      </c>
      <c r="CE898" s="4" t="str">
        <f>IF('DATA ENTRY'!CK897="","",IF('DATA ENTRY'!I897="","",IF(AND($CD$4='DATA ENTRY'!CK897,$CG$4='DATA ENTRY'!D897),'DATA ENTRY'!I897,"")))</f>
        <v/>
      </c>
      <c r="CF898" s="4" t="str">
        <f>IF('DATA ENTRY'!CK897="","",IF('DATA ENTRY'!CK897="","",IF(AND($CD$4='DATA ENTRY'!CK897,$CG$4='DATA ENTRY'!D897),'DATA ENTRY'!CK897,"")))</f>
        <v/>
      </c>
      <c r="CG898" s="3" t="str">
        <f>IF('DATA ENTRY'!CK897="","",IF('DATA ENTRY'!N897="","",IF(AND($CD$4='DATA ENTRY'!CK897,$CG$4='DATA ENTRY'!D897),'DATA ENTRY'!N897,"")))</f>
        <v/>
      </c>
      <c r="CH898" s="107" t="str">
        <f>IF('DATA ENTRY'!CK897="","",IF('DATA ENTRY'!O897="","",IF(AND($CD$4='DATA ENTRY'!CK897,$CG$4='DATA ENTRY'!D897),'DATA ENTRY'!O897,"")))</f>
        <v/>
      </c>
      <c r="CI898" s="3" t="str">
        <f>IF('DATA ENTRY'!CK897="","",IF('DATA ENTRY'!P897="","",IF(AND($CD$4='DATA ENTRY'!CK897,$CG$4='DATA ENTRY'!D897),'DATA ENTRY'!P897,"")))</f>
        <v/>
      </c>
      <c r="CJ898" s="107" t="str">
        <f>IF('DATA ENTRY'!CK897="","",IF('DATA ENTRY'!Q897="","",IF(AND($CD$4='DATA ENTRY'!CK897,$CG$4='DATA ENTRY'!D897),'DATA ENTRY'!Q897,"")))</f>
        <v/>
      </c>
      <c r="CK898" s="3" t="str">
        <f>IF('DATA ENTRY'!CK897="","",IF('DATA ENTRY'!R897="","",IF(AND($CD$4='DATA ENTRY'!CK897,$CG$4='DATA ENTRY'!D897),'DATA ENTRY'!R897,"")))</f>
        <v/>
      </c>
      <c r="CL898" s="3" t="str">
        <f>IF('DATA ENTRY'!CK897="","",IF('DATA ENTRY'!S897="","",IF(AND($CD$4='DATA ENTRY'!CK897,$CG$4='DATA ENTRY'!D897),'DATA ENTRY'!S897,"")))</f>
        <v/>
      </c>
      <c r="CM898" s="3" t="str">
        <f>IF('DATA ENTRY'!CK897="","",IF('DATA ENTRY'!E897="","",IF(AND($CD$4='DATA ENTRY'!CK897,$CG$4='DATA ENTRY'!D897),'DATA ENTRY'!E897,"")))</f>
        <v/>
      </c>
      <c r="CN898" s="3" t="str">
        <f>IF('DATA ENTRY'!CK897="","",IF('DATA ENTRY'!W897="","",IF(AND($CD$4='DATA ENTRY'!CK897,$CG$4='DATA ENTRY'!D897),'DATA ENTRY'!W897,"")))</f>
        <v/>
      </c>
      <c r="CO898" s="3" t="str">
        <f>IF('DATA ENTRY'!CK897="","",IF('DATA ENTRY'!X897="","",IF(AND($CD$4='DATA ENTRY'!CK897,$CG$4='DATA ENTRY'!D897),'DATA ENTRY'!X897,"")))</f>
        <v/>
      </c>
      <c r="CP898" s="108" t="str">
        <f t="shared" si="215"/>
        <v/>
      </c>
      <c r="CQ898" s="108" t="str">
        <f>IF('DATA ENTRY'!CK897="","",IF('DATA ENTRY'!G897="","",IF(AND($CD$4='DATA ENTRY'!CK897,$CG$4='DATA ENTRY'!D897),'DATA ENTRY'!G897,"")))</f>
        <v/>
      </c>
      <c r="CR898" s="230" t="str">
        <f>IF('DATA ENTRY'!CK897="","",IF('DATA ENTRY'!D897="","",IF(AND($CD$4='DATA ENTRY'!CK897,$CG$4='DATA ENTRY'!D897),'DATA ENTRY'!D897,"")))</f>
        <v/>
      </c>
      <c r="CS898">
        <f t="shared" si="216"/>
        <v>0</v>
      </c>
      <c r="CT898">
        <f t="shared" si="217"/>
        <v>0</v>
      </c>
      <c r="CV898" s="139"/>
      <c r="CX898">
        <f t="shared" si="218"/>
        <v>0</v>
      </c>
      <c r="DB898" t="str">
        <f t="shared" si="225"/>
        <v/>
      </c>
      <c r="DC898" t="str">
        <f t="shared" si="226"/>
        <v/>
      </c>
      <c r="DD898" s="224">
        <v>892</v>
      </c>
      <c r="DE898" s="3" t="str">
        <f>IF('DATA ENTRY'!CK897="","",IF('DATA ENTRY'!B897="","",IF(AND($DF$4='DATA ENTRY'!D897),'DATA ENTRY'!B897,"")))</f>
        <v/>
      </c>
      <c r="DF898" s="3" t="str">
        <f>IF('DATA ENTRY'!CK897="","",IF('DATA ENTRY'!C897="","",IF(AND($DF$4='DATA ENTRY'!D897),'DATA ENTRY'!C897,"")))</f>
        <v/>
      </c>
      <c r="DG898" s="4" t="str">
        <f>IF('DATA ENTRY'!CK897="","",IF('DATA ENTRY'!I897="","",IF(AND($DF$4='DATA ENTRY'!D897),'DATA ENTRY'!I897,"")))</f>
        <v/>
      </c>
      <c r="DH898" s="4" t="str">
        <f>IF('DATA ENTRY'!CK897="","",IF('DATA ENTRY'!CK897="","",IF(AND($DF$4='DATA ENTRY'!D897),'DATA ENTRY'!CK897,"")))</f>
        <v/>
      </c>
      <c r="DI898" s="3" t="str">
        <f>IF('DATA ENTRY'!CK897="","",IF('DATA ENTRY'!N897="","",IF(AND($DF$4='DATA ENTRY'!D897),'DATA ENTRY'!N897,"")))</f>
        <v/>
      </c>
      <c r="DJ898" s="107" t="str">
        <f>IF('DATA ENTRY'!CK897="","",IF('DATA ENTRY'!O897="","",IF(AND($DF$4='DATA ENTRY'!D897),'DATA ENTRY'!O897,"")))</f>
        <v/>
      </c>
      <c r="DK898" s="3" t="str">
        <f>IF('DATA ENTRY'!CK897="","",IF('DATA ENTRY'!P897="","",IF(AND($DF$4='DATA ENTRY'!D897),'DATA ENTRY'!P897,"")))</f>
        <v/>
      </c>
      <c r="DL898" s="107" t="str">
        <f>IF('DATA ENTRY'!CK897="","",IF('DATA ENTRY'!Q897="","",IF(AND($DF$4='DATA ENTRY'!D897),'DATA ENTRY'!Q897,"")))</f>
        <v/>
      </c>
      <c r="DM898" s="3" t="str">
        <f>IF('DATA ENTRY'!CK897="","",IF('DATA ENTRY'!R897="","",IF(AND($DF$4='DATA ENTRY'!D897),'DATA ENTRY'!R897,"")))</f>
        <v/>
      </c>
      <c r="DN898" s="107" t="str">
        <f>IF('DATA ENTRY'!CK897="","",IF('DATA ENTRY'!S897="","",IF(AND($DF$4='DATA ENTRY'!D897),'DATA ENTRY'!S897,"")))</f>
        <v/>
      </c>
      <c r="DO898" s="3" t="str">
        <f>IF('DATA ENTRY'!CK897="","",IF('DATA ENTRY'!E897="","",IF(AND($DF$4='DATA ENTRY'!D897),'DATA ENTRY'!E897,"")))</f>
        <v/>
      </c>
      <c r="DP898" s="3" t="str">
        <f>IF('DATA ENTRY'!CK897="","",IF('DATA ENTRY'!D897="","",IF(AND($DF$4='DATA ENTRY'!D897),'DATA ENTRY'!D897,"")))</f>
        <v/>
      </c>
      <c r="DQ898" s="3" t="str">
        <f>IF('DATA ENTRY'!CK897="","",IF('DATA ENTRY'!W897="","",IF(AND($DF$4='DATA ENTRY'!D897),'DATA ENTRY'!W897,"")))</f>
        <v/>
      </c>
      <c r="DR898" s="3" t="str">
        <f>IF('DATA ENTRY'!CK897="","",IF('DATA ENTRY'!X897="","",IF(AND($DF$4='DATA ENTRY'!D897),'DATA ENTRY'!X897,"")))</f>
        <v/>
      </c>
      <c r="DS898" s="108" t="str">
        <f t="shared" si="219"/>
        <v/>
      </c>
      <c r="DT898" s="108" t="str">
        <f>IF('DATA ENTRY'!CK897="","",IF('DATA ENTRY'!D897="","",IF(AND($DF$4='DATA ENTRY'!D897),'DATA ENTRY'!G897,"")))</f>
        <v/>
      </c>
      <c r="DY898">
        <f t="shared" si="220"/>
        <v>0</v>
      </c>
      <c r="EB898" t="str">
        <f t="shared" si="221"/>
        <v/>
      </c>
      <c r="EC898" t="str">
        <f t="shared" si="222"/>
        <v/>
      </c>
      <c r="ED898" s="224">
        <v>892</v>
      </c>
      <c r="EE898" s="3" t="str">
        <f>IF('DATA ENTRY'!CK897="","",IF('DATA ENTRY'!B897="","",IF(AND($EF$4='DATA ENTRY'!G897,$EH$4='DATA ENTRY'!F897),'DATA ENTRY'!B897,"")))</f>
        <v/>
      </c>
      <c r="EF898" s="3" t="str">
        <f>IF('DATA ENTRY'!CK897="","",IF('DATA ENTRY'!C897="","",IF(AND($EF$4='DATA ENTRY'!G897,$EH$4='DATA ENTRY'!F897),'DATA ENTRY'!C897,"")))</f>
        <v/>
      </c>
      <c r="EG898" s="4" t="str">
        <f>IF('DATA ENTRY'!CK897="","",IF('DATA ENTRY'!I897="","",IF(AND($EF$4='DATA ENTRY'!G897,$EH$4='DATA ENTRY'!F897),'DATA ENTRY'!I897,"")))</f>
        <v/>
      </c>
      <c r="EH898" s="4" t="str">
        <f>IF('DATA ENTRY'!CK897="","",IF('DATA ENTRY'!CK897="","",IF(AND($EF$4='DATA ENTRY'!G897,$EH$4='DATA ENTRY'!F897),'DATA ENTRY'!CK897,"")))</f>
        <v/>
      </c>
      <c r="EI898" s="3" t="str">
        <f>IF('DATA ENTRY'!CK897="","",IF('DATA ENTRY'!N897="","",IF(AND($EF$4='DATA ENTRY'!G897,$EH$4='DATA ENTRY'!F897),'DATA ENTRY'!N897,"")))</f>
        <v/>
      </c>
      <c r="EJ898" s="107" t="str">
        <f>IF('DATA ENTRY'!CK897="","",IF('DATA ENTRY'!O897="","",IF(AND($EF$4='DATA ENTRY'!G897,$EH$4='DATA ENTRY'!F897),'DATA ENTRY'!O897,"")))</f>
        <v/>
      </c>
      <c r="EK898" s="3" t="str">
        <f>IF('DATA ENTRY'!CK897="","",IF('DATA ENTRY'!P897="","",IF(AND($EF$4='DATA ENTRY'!G897,$EH$4='DATA ENTRY'!F897),'DATA ENTRY'!P897,"")))</f>
        <v/>
      </c>
      <c r="EL898" s="107" t="str">
        <f>IF('DATA ENTRY'!CK897="","",IF('DATA ENTRY'!Q897="","",IF(AND($EF$4='DATA ENTRY'!G897,$EH$4='DATA ENTRY'!F897),'DATA ENTRY'!Q897,"")))</f>
        <v/>
      </c>
      <c r="EM898" s="3" t="str">
        <f>IF('DATA ENTRY'!CK897="","",IF('DATA ENTRY'!R897="","",IF(AND($EF$4='DATA ENTRY'!G897,$EH$4='DATA ENTRY'!F897),'DATA ENTRY'!R897,"")))</f>
        <v/>
      </c>
      <c r="EN898" s="107" t="str">
        <f>IF('DATA ENTRY'!CK897="","",IF('DATA ENTRY'!S897="","",IF(AND($EF$4='DATA ENTRY'!G897,$EH$4='DATA ENTRY'!F897),'DATA ENTRY'!S897,"")))</f>
        <v/>
      </c>
      <c r="EO898" s="3" t="str">
        <f>IF('DATA ENTRY'!CK897="","",IF('DATA ENTRY'!E897="","",IF(AND($EF$4='DATA ENTRY'!G897,$EH$4='DATA ENTRY'!F897),'DATA ENTRY'!E897,"")))</f>
        <v/>
      </c>
      <c r="EP898" s="3" t="str">
        <f>IF('DATA ENTRY'!CK897="","",IF('DATA ENTRY'!D897="","",IF(AND($EF$4='DATA ENTRY'!G897,$EH$4='DATA ENTRY'!F897),'DATA ENTRY'!D897,"")))</f>
        <v/>
      </c>
      <c r="EQ898" s="3" t="str">
        <f>IF('DATA ENTRY'!CK897="","",IF('DATA ENTRY'!W897="","",IF(AND($EF$4='DATA ENTRY'!G897,$EH$4='DATA ENTRY'!F897),'DATA ENTRY'!W897,"")))</f>
        <v/>
      </c>
      <c r="ER898" s="3" t="str">
        <f>IF('DATA ENTRY'!CK897="","",IF('DATA ENTRY'!X897="","",IF(AND($EF$4='DATA ENTRY'!G897,$EH$4='DATA ENTRY'!F897),'DATA ENTRY'!X897,"")))</f>
        <v/>
      </c>
      <c r="ES898" s="108" t="str">
        <f t="shared" si="223"/>
        <v/>
      </c>
      <c r="ET898" s="108" t="str">
        <f>IF('DATA ENTRY'!CK897="","",IF('DATA ENTRY'!D897="","",IF(AND($EF$4='DATA ENTRY'!G897,$EH$4='DATA ENTRY'!F897),'DATA ENTRY'!G897,"")))</f>
        <v/>
      </c>
      <c r="EY898">
        <f t="shared" si="224"/>
        <v>0</v>
      </c>
    </row>
    <row r="899" spans="1:155">
      <c r="A899" t="str">
        <f>IF(S899=0,"",1+(MAX($A$7:A898)))</f>
        <v/>
      </c>
      <c r="B899" s="224">
        <v>893</v>
      </c>
      <c r="C899" s="3" t="str">
        <f>IF('DATA ENTRY'!CK898="","",IF('DATA ENTRY'!B898="","",IF($D$4="All Post",'DATA ENTRY'!B898,IF(AND($D$4='DATA ENTRY'!CK898),'DATA ENTRY'!B898,""))))</f>
        <v/>
      </c>
      <c r="D899" s="3" t="str">
        <f>IF('DATA ENTRY'!CK898="","",IF('DATA ENTRY'!C898="","",IF($D$4="All Post",'DATA ENTRY'!C898,IF(AND($D$4='DATA ENTRY'!CK898),'DATA ENTRY'!C898,""))))</f>
        <v/>
      </c>
      <c r="E899" s="4" t="str">
        <f>IF('DATA ENTRY'!CK898="","",IF('DATA ENTRY'!I898="","",IF($D$4="All Post",'DATA ENTRY'!I898,IF(AND($D$4='DATA ENTRY'!CK898),'DATA ENTRY'!I898,""))))</f>
        <v/>
      </c>
      <c r="F899" s="4" t="str">
        <f>IF('DATA ENTRY'!CK898="","",IF('DATA ENTRY'!CK898="","",IF($D$4="All Post",'DATA ENTRY'!CK898,IF(AND($D$4='DATA ENTRY'!CK898),'DATA ENTRY'!CK898,""))))</f>
        <v/>
      </c>
      <c r="G899" s="3" t="str">
        <f>IF('DATA ENTRY'!CK898="","",IF('DATA ENTRY'!N898="","",IF($D$4="All Post",'DATA ENTRY'!N898,IF(AND($D$4='DATA ENTRY'!CK898),'DATA ENTRY'!N898,""))))</f>
        <v/>
      </c>
      <c r="H899" s="107" t="str">
        <f>IF('DATA ENTRY'!CK898="","",IF('DATA ENTRY'!O898="","",IF($D$4="All Post",'DATA ENTRY'!O898,IF(AND($D$4='DATA ENTRY'!CK898),'DATA ENTRY'!O898,""))))</f>
        <v/>
      </c>
      <c r="I899" s="3" t="str">
        <f>IF('DATA ENTRY'!CK898="","",IF('DATA ENTRY'!P898="","",IF($D$4="All Post",'DATA ENTRY'!P898,IF(AND($D$4='DATA ENTRY'!CK898),'DATA ENTRY'!P898,""))))</f>
        <v/>
      </c>
      <c r="J899" s="107" t="str">
        <f>IF('DATA ENTRY'!CK898="","",IF('DATA ENTRY'!Q898="","",IF($D$4="All Post",'DATA ENTRY'!Q898,IF(AND($D$4='DATA ENTRY'!CK898),'DATA ENTRY'!Q898,""))))</f>
        <v/>
      </c>
      <c r="K899" s="3" t="str">
        <f>IF('DATA ENTRY'!CK898="","",IF('DATA ENTRY'!R898="","",IF($D$4="All Post",'DATA ENTRY'!R898,IF(AND($D$4='DATA ENTRY'!CK898),'DATA ENTRY'!R898,""))))</f>
        <v/>
      </c>
      <c r="L899" s="3" t="str">
        <f>IF('DATA ENTRY'!CK898="","",IF('DATA ENTRY'!S898="","",IF($D$4="All Post",'DATA ENTRY'!S898,IF(AND($D$4='DATA ENTRY'!CK898),'DATA ENTRY'!S898,""))))</f>
        <v/>
      </c>
      <c r="M899" s="3" t="str">
        <f>IF('DATA ENTRY'!CK898="","",IF('DATA ENTRY'!E898="","",IF($D$4="All Post",'DATA ENTRY'!E898,IF(AND($D$4='DATA ENTRY'!CK898),'DATA ENTRY'!E898,""))))</f>
        <v/>
      </c>
      <c r="N899" s="3" t="str">
        <f>IF('DATA ENTRY'!CK898="","",IF('DATA ENTRY'!W898="","",IF($D$4="All Post",'DATA ENTRY'!W898,IF(AND($D$4='DATA ENTRY'!CK898),'DATA ENTRY'!W898,""))))</f>
        <v/>
      </c>
      <c r="O899" s="3" t="str">
        <f>IF('DATA ENTRY'!CK898="","",IF('DATA ENTRY'!X898="","",IF($D$4="All Post",'DATA ENTRY'!X898,IF(AND($D$4='DATA ENTRY'!CK898),'DATA ENTRY'!X898,""))))</f>
        <v/>
      </c>
      <c r="P899" s="3" t="str">
        <f>IF('DATA ENTRY'!CK898="","",IF('DATA ENTRY'!G898="","",IF($D$4="All Post",'DATA ENTRY'!G898,IF(AND($D$4='DATA ENTRY'!CK898),'DATA ENTRY'!G898,""))))</f>
        <v/>
      </c>
      <c r="S899">
        <f t="shared" si="211"/>
        <v>0</v>
      </c>
      <c r="T899" t="str">
        <f t="shared" si="212"/>
        <v/>
      </c>
      <c r="BZ899" t="str">
        <f t="shared" si="213"/>
        <v/>
      </c>
      <c r="CA899" t="str">
        <f t="shared" si="214"/>
        <v/>
      </c>
      <c r="CB899" s="224">
        <v>893</v>
      </c>
      <c r="CC899" s="3" t="str">
        <f>IF('DATA ENTRY'!CK898="","",IF('DATA ENTRY'!B898="","",IF(AND($CD$4='DATA ENTRY'!CK898,$CG$4='DATA ENTRY'!D898),'DATA ENTRY'!B898,"")))</f>
        <v/>
      </c>
      <c r="CD899" s="3" t="str">
        <f>IF('DATA ENTRY'!CK898="","",IF('DATA ENTRY'!C898="","",IF(AND($CD$4='DATA ENTRY'!CK898,$CG$4='DATA ENTRY'!D898),'DATA ENTRY'!C898,"")))</f>
        <v/>
      </c>
      <c r="CE899" s="4" t="str">
        <f>IF('DATA ENTRY'!CK898="","",IF('DATA ENTRY'!I898="","",IF(AND($CD$4='DATA ENTRY'!CK898,$CG$4='DATA ENTRY'!D898),'DATA ENTRY'!I898,"")))</f>
        <v/>
      </c>
      <c r="CF899" s="4" t="str">
        <f>IF('DATA ENTRY'!CK898="","",IF('DATA ENTRY'!CK898="","",IF(AND($CD$4='DATA ENTRY'!CK898,$CG$4='DATA ENTRY'!D898),'DATA ENTRY'!CK898,"")))</f>
        <v/>
      </c>
      <c r="CG899" s="3" t="str">
        <f>IF('DATA ENTRY'!CK898="","",IF('DATA ENTRY'!N898="","",IF(AND($CD$4='DATA ENTRY'!CK898,$CG$4='DATA ENTRY'!D898),'DATA ENTRY'!N898,"")))</f>
        <v/>
      </c>
      <c r="CH899" s="107" t="str">
        <f>IF('DATA ENTRY'!CK898="","",IF('DATA ENTRY'!O898="","",IF(AND($CD$4='DATA ENTRY'!CK898,$CG$4='DATA ENTRY'!D898),'DATA ENTRY'!O898,"")))</f>
        <v/>
      </c>
      <c r="CI899" s="3" t="str">
        <f>IF('DATA ENTRY'!CK898="","",IF('DATA ENTRY'!P898="","",IF(AND($CD$4='DATA ENTRY'!CK898,$CG$4='DATA ENTRY'!D898),'DATA ENTRY'!P898,"")))</f>
        <v/>
      </c>
      <c r="CJ899" s="107" t="str">
        <f>IF('DATA ENTRY'!CK898="","",IF('DATA ENTRY'!Q898="","",IF(AND($CD$4='DATA ENTRY'!CK898,$CG$4='DATA ENTRY'!D898),'DATA ENTRY'!Q898,"")))</f>
        <v/>
      </c>
      <c r="CK899" s="3" t="str">
        <f>IF('DATA ENTRY'!CK898="","",IF('DATA ENTRY'!R898="","",IF(AND($CD$4='DATA ENTRY'!CK898,$CG$4='DATA ENTRY'!D898),'DATA ENTRY'!R898,"")))</f>
        <v/>
      </c>
      <c r="CL899" s="3" t="str">
        <f>IF('DATA ENTRY'!CK898="","",IF('DATA ENTRY'!S898="","",IF(AND($CD$4='DATA ENTRY'!CK898,$CG$4='DATA ENTRY'!D898),'DATA ENTRY'!S898,"")))</f>
        <v/>
      </c>
      <c r="CM899" s="3" t="str">
        <f>IF('DATA ENTRY'!CK898="","",IF('DATA ENTRY'!E898="","",IF(AND($CD$4='DATA ENTRY'!CK898,$CG$4='DATA ENTRY'!D898),'DATA ENTRY'!E898,"")))</f>
        <v/>
      </c>
      <c r="CN899" s="3" t="str">
        <f>IF('DATA ENTRY'!CK898="","",IF('DATA ENTRY'!W898="","",IF(AND($CD$4='DATA ENTRY'!CK898,$CG$4='DATA ENTRY'!D898),'DATA ENTRY'!W898,"")))</f>
        <v/>
      </c>
      <c r="CO899" s="3" t="str">
        <f>IF('DATA ENTRY'!CK898="","",IF('DATA ENTRY'!X898="","",IF(AND($CD$4='DATA ENTRY'!CK898,$CG$4='DATA ENTRY'!D898),'DATA ENTRY'!X898,"")))</f>
        <v/>
      </c>
      <c r="CP899" s="108" t="str">
        <f t="shared" si="215"/>
        <v/>
      </c>
      <c r="CQ899" s="108" t="str">
        <f>IF('DATA ENTRY'!CK898="","",IF('DATA ENTRY'!G898="","",IF(AND($CD$4='DATA ENTRY'!CK898,$CG$4='DATA ENTRY'!D898),'DATA ENTRY'!G898,"")))</f>
        <v/>
      </c>
      <c r="CR899" s="230" t="str">
        <f>IF('DATA ENTRY'!CK898="","",IF('DATA ENTRY'!D898="","",IF(AND($CD$4='DATA ENTRY'!CK898,$CG$4='DATA ENTRY'!D898),'DATA ENTRY'!D898,"")))</f>
        <v/>
      </c>
      <c r="CS899">
        <f t="shared" si="216"/>
        <v>0</v>
      </c>
      <c r="CT899">
        <f t="shared" si="217"/>
        <v>0</v>
      </c>
      <c r="CV899" s="139"/>
      <c r="CX899">
        <f t="shared" si="218"/>
        <v>0</v>
      </c>
      <c r="DB899" t="str">
        <f t="shared" si="225"/>
        <v/>
      </c>
      <c r="DC899" t="str">
        <f t="shared" si="226"/>
        <v/>
      </c>
      <c r="DD899" s="224">
        <v>893</v>
      </c>
      <c r="DE899" s="3" t="str">
        <f>IF('DATA ENTRY'!CK898="","",IF('DATA ENTRY'!B898="","",IF(AND($DF$4='DATA ENTRY'!D898),'DATA ENTRY'!B898,"")))</f>
        <v/>
      </c>
      <c r="DF899" s="3" t="str">
        <f>IF('DATA ENTRY'!CK898="","",IF('DATA ENTRY'!C898="","",IF(AND($DF$4='DATA ENTRY'!D898),'DATA ENTRY'!C898,"")))</f>
        <v/>
      </c>
      <c r="DG899" s="4" t="str">
        <f>IF('DATA ENTRY'!CK898="","",IF('DATA ENTRY'!I898="","",IF(AND($DF$4='DATA ENTRY'!D898),'DATA ENTRY'!I898,"")))</f>
        <v/>
      </c>
      <c r="DH899" s="4" t="str">
        <f>IF('DATA ENTRY'!CK898="","",IF('DATA ENTRY'!CK898="","",IF(AND($DF$4='DATA ENTRY'!D898),'DATA ENTRY'!CK898,"")))</f>
        <v/>
      </c>
      <c r="DI899" s="3" t="str">
        <f>IF('DATA ENTRY'!CK898="","",IF('DATA ENTRY'!N898="","",IF(AND($DF$4='DATA ENTRY'!D898),'DATA ENTRY'!N898,"")))</f>
        <v/>
      </c>
      <c r="DJ899" s="107" t="str">
        <f>IF('DATA ENTRY'!CK898="","",IF('DATA ENTRY'!O898="","",IF(AND($DF$4='DATA ENTRY'!D898),'DATA ENTRY'!O898,"")))</f>
        <v/>
      </c>
      <c r="DK899" s="3" t="str">
        <f>IF('DATA ENTRY'!CK898="","",IF('DATA ENTRY'!P898="","",IF(AND($DF$4='DATA ENTRY'!D898),'DATA ENTRY'!P898,"")))</f>
        <v/>
      </c>
      <c r="DL899" s="107" t="str">
        <f>IF('DATA ENTRY'!CK898="","",IF('DATA ENTRY'!Q898="","",IF(AND($DF$4='DATA ENTRY'!D898),'DATA ENTRY'!Q898,"")))</f>
        <v/>
      </c>
      <c r="DM899" s="3" t="str">
        <f>IF('DATA ENTRY'!CK898="","",IF('DATA ENTRY'!R898="","",IF(AND($DF$4='DATA ENTRY'!D898),'DATA ENTRY'!R898,"")))</f>
        <v/>
      </c>
      <c r="DN899" s="107" t="str">
        <f>IF('DATA ENTRY'!CK898="","",IF('DATA ENTRY'!S898="","",IF(AND($DF$4='DATA ENTRY'!D898),'DATA ENTRY'!S898,"")))</f>
        <v/>
      </c>
      <c r="DO899" s="3" t="str">
        <f>IF('DATA ENTRY'!CK898="","",IF('DATA ENTRY'!E898="","",IF(AND($DF$4='DATA ENTRY'!D898),'DATA ENTRY'!E898,"")))</f>
        <v/>
      </c>
      <c r="DP899" s="3" t="str">
        <f>IF('DATA ENTRY'!CK898="","",IF('DATA ENTRY'!D898="","",IF(AND($DF$4='DATA ENTRY'!D898),'DATA ENTRY'!D898,"")))</f>
        <v/>
      </c>
      <c r="DQ899" s="3" t="str">
        <f>IF('DATA ENTRY'!CK898="","",IF('DATA ENTRY'!W898="","",IF(AND($DF$4='DATA ENTRY'!D898),'DATA ENTRY'!W898,"")))</f>
        <v/>
      </c>
      <c r="DR899" s="3" t="str">
        <f>IF('DATA ENTRY'!CK898="","",IF('DATA ENTRY'!X898="","",IF(AND($DF$4='DATA ENTRY'!D898),'DATA ENTRY'!X898,"")))</f>
        <v/>
      </c>
      <c r="DS899" s="108" t="str">
        <f t="shared" si="219"/>
        <v/>
      </c>
      <c r="DT899" s="108" t="str">
        <f>IF('DATA ENTRY'!CK898="","",IF('DATA ENTRY'!D898="","",IF(AND($DF$4='DATA ENTRY'!D898),'DATA ENTRY'!G898,"")))</f>
        <v/>
      </c>
      <c r="DY899">
        <f t="shared" si="220"/>
        <v>0</v>
      </c>
      <c r="EB899" t="str">
        <f t="shared" si="221"/>
        <v/>
      </c>
      <c r="EC899" t="str">
        <f t="shared" si="222"/>
        <v/>
      </c>
      <c r="ED899" s="224">
        <v>893</v>
      </c>
      <c r="EE899" s="3" t="str">
        <f>IF('DATA ENTRY'!CK898="","",IF('DATA ENTRY'!B898="","",IF(AND($EF$4='DATA ENTRY'!G898,$EH$4='DATA ENTRY'!F898),'DATA ENTRY'!B898,"")))</f>
        <v/>
      </c>
      <c r="EF899" s="3" t="str">
        <f>IF('DATA ENTRY'!CK898="","",IF('DATA ENTRY'!C898="","",IF(AND($EF$4='DATA ENTRY'!G898,$EH$4='DATA ENTRY'!F898),'DATA ENTRY'!C898,"")))</f>
        <v/>
      </c>
      <c r="EG899" s="4" t="str">
        <f>IF('DATA ENTRY'!CK898="","",IF('DATA ENTRY'!I898="","",IF(AND($EF$4='DATA ENTRY'!G898,$EH$4='DATA ENTRY'!F898),'DATA ENTRY'!I898,"")))</f>
        <v/>
      </c>
      <c r="EH899" s="4" t="str">
        <f>IF('DATA ENTRY'!CK898="","",IF('DATA ENTRY'!CK898="","",IF(AND($EF$4='DATA ENTRY'!G898,$EH$4='DATA ENTRY'!F898),'DATA ENTRY'!CK898,"")))</f>
        <v/>
      </c>
      <c r="EI899" s="3" t="str">
        <f>IF('DATA ENTRY'!CK898="","",IF('DATA ENTRY'!N898="","",IF(AND($EF$4='DATA ENTRY'!G898,$EH$4='DATA ENTRY'!F898),'DATA ENTRY'!N898,"")))</f>
        <v/>
      </c>
      <c r="EJ899" s="107" t="str">
        <f>IF('DATA ENTRY'!CK898="","",IF('DATA ENTRY'!O898="","",IF(AND($EF$4='DATA ENTRY'!G898,$EH$4='DATA ENTRY'!F898),'DATA ENTRY'!O898,"")))</f>
        <v/>
      </c>
      <c r="EK899" s="3" t="str">
        <f>IF('DATA ENTRY'!CK898="","",IF('DATA ENTRY'!P898="","",IF(AND($EF$4='DATA ENTRY'!G898,$EH$4='DATA ENTRY'!F898),'DATA ENTRY'!P898,"")))</f>
        <v/>
      </c>
      <c r="EL899" s="107" t="str">
        <f>IF('DATA ENTRY'!CK898="","",IF('DATA ENTRY'!Q898="","",IF(AND($EF$4='DATA ENTRY'!G898,$EH$4='DATA ENTRY'!F898),'DATA ENTRY'!Q898,"")))</f>
        <v/>
      </c>
      <c r="EM899" s="3" t="str">
        <f>IF('DATA ENTRY'!CK898="","",IF('DATA ENTRY'!R898="","",IF(AND($EF$4='DATA ENTRY'!G898,$EH$4='DATA ENTRY'!F898),'DATA ENTRY'!R898,"")))</f>
        <v/>
      </c>
      <c r="EN899" s="107" t="str">
        <f>IF('DATA ENTRY'!CK898="","",IF('DATA ENTRY'!S898="","",IF(AND($EF$4='DATA ENTRY'!G898,$EH$4='DATA ENTRY'!F898),'DATA ENTRY'!S898,"")))</f>
        <v/>
      </c>
      <c r="EO899" s="3" t="str">
        <f>IF('DATA ENTRY'!CK898="","",IF('DATA ENTRY'!E898="","",IF(AND($EF$4='DATA ENTRY'!G898,$EH$4='DATA ENTRY'!F898),'DATA ENTRY'!E898,"")))</f>
        <v/>
      </c>
      <c r="EP899" s="3" t="str">
        <f>IF('DATA ENTRY'!CK898="","",IF('DATA ENTRY'!D898="","",IF(AND($EF$4='DATA ENTRY'!G898,$EH$4='DATA ENTRY'!F898),'DATA ENTRY'!D898,"")))</f>
        <v/>
      </c>
      <c r="EQ899" s="3" t="str">
        <f>IF('DATA ENTRY'!CK898="","",IF('DATA ENTRY'!W898="","",IF(AND($EF$4='DATA ENTRY'!G898,$EH$4='DATA ENTRY'!F898),'DATA ENTRY'!W898,"")))</f>
        <v/>
      </c>
      <c r="ER899" s="3" t="str">
        <f>IF('DATA ENTRY'!CK898="","",IF('DATA ENTRY'!X898="","",IF(AND($EF$4='DATA ENTRY'!G898,$EH$4='DATA ENTRY'!F898),'DATA ENTRY'!X898,"")))</f>
        <v/>
      </c>
      <c r="ES899" s="108" t="str">
        <f t="shared" si="223"/>
        <v/>
      </c>
      <c r="ET899" s="108" t="str">
        <f>IF('DATA ENTRY'!CK898="","",IF('DATA ENTRY'!D898="","",IF(AND($EF$4='DATA ENTRY'!G898,$EH$4='DATA ENTRY'!F898),'DATA ENTRY'!G898,"")))</f>
        <v/>
      </c>
      <c r="EY899">
        <f t="shared" si="224"/>
        <v>0</v>
      </c>
    </row>
    <row r="900" spans="1:155">
      <c r="A900" t="str">
        <f>IF(S900=0,"",1+(MAX($A$7:A899)))</f>
        <v/>
      </c>
      <c r="B900" s="224">
        <v>894</v>
      </c>
      <c r="C900" s="3" t="str">
        <f>IF('DATA ENTRY'!CK899="","",IF('DATA ENTRY'!B899="","",IF($D$4="All Post",'DATA ENTRY'!B899,IF(AND($D$4='DATA ENTRY'!CK899),'DATA ENTRY'!B899,""))))</f>
        <v/>
      </c>
      <c r="D900" s="3" t="str">
        <f>IF('DATA ENTRY'!CK899="","",IF('DATA ENTRY'!C899="","",IF($D$4="All Post",'DATA ENTRY'!C899,IF(AND($D$4='DATA ENTRY'!CK899),'DATA ENTRY'!C899,""))))</f>
        <v/>
      </c>
      <c r="E900" s="4" t="str">
        <f>IF('DATA ENTRY'!CK899="","",IF('DATA ENTRY'!I899="","",IF($D$4="All Post",'DATA ENTRY'!I899,IF(AND($D$4='DATA ENTRY'!CK899),'DATA ENTRY'!I899,""))))</f>
        <v/>
      </c>
      <c r="F900" s="4" t="str">
        <f>IF('DATA ENTRY'!CK899="","",IF('DATA ENTRY'!CK899="","",IF($D$4="All Post",'DATA ENTRY'!CK899,IF(AND($D$4='DATA ENTRY'!CK899),'DATA ENTRY'!CK899,""))))</f>
        <v/>
      </c>
      <c r="G900" s="3" t="str">
        <f>IF('DATA ENTRY'!CK899="","",IF('DATA ENTRY'!N899="","",IF($D$4="All Post",'DATA ENTRY'!N899,IF(AND($D$4='DATA ENTRY'!CK899),'DATA ENTRY'!N899,""))))</f>
        <v/>
      </c>
      <c r="H900" s="107" t="str">
        <f>IF('DATA ENTRY'!CK899="","",IF('DATA ENTRY'!O899="","",IF($D$4="All Post",'DATA ENTRY'!O899,IF(AND($D$4='DATA ENTRY'!CK899),'DATA ENTRY'!O899,""))))</f>
        <v/>
      </c>
      <c r="I900" s="3" t="str">
        <f>IF('DATA ENTRY'!CK899="","",IF('DATA ENTRY'!P899="","",IF($D$4="All Post",'DATA ENTRY'!P899,IF(AND($D$4='DATA ENTRY'!CK899),'DATA ENTRY'!P899,""))))</f>
        <v/>
      </c>
      <c r="J900" s="107" t="str">
        <f>IF('DATA ENTRY'!CK899="","",IF('DATA ENTRY'!Q899="","",IF($D$4="All Post",'DATA ENTRY'!Q899,IF(AND($D$4='DATA ENTRY'!CK899),'DATA ENTRY'!Q899,""))))</f>
        <v/>
      </c>
      <c r="K900" s="3" t="str">
        <f>IF('DATA ENTRY'!CK899="","",IF('DATA ENTRY'!R899="","",IF($D$4="All Post",'DATA ENTRY'!R899,IF(AND($D$4='DATA ENTRY'!CK899),'DATA ENTRY'!R899,""))))</f>
        <v/>
      </c>
      <c r="L900" s="3" t="str">
        <f>IF('DATA ENTRY'!CK899="","",IF('DATA ENTRY'!S899="","",IF($D$4="All Post",'DATA ENTRY'!S899,IF(AND($D$4='DATA ENTRY'!CK899),'DATA ENTRY'!S899,""))))</f>
        <v/>
      </c>
      <c r="M900" s="3" t="str">
        <f>IF('DATA ENTRY'!CK899="","",IF('DATA ENTRY'!E899="","",IF($D$4="All Post",'DATA ENTRY'!E899,IF(AND($D$4='DATA ENTRY'!CK899),'DATA ENTRY'!E899,""))))</f>
        <v/>
      </c>
      <c r="N900" s="3" t="str">
        <f>IF('DATA ENTRY'!CK899="","",IF('DATA ENTRY'!W899="","",IF($D$4="All Post",'DATA ENTRY'!W899,IF(AND($D$4='DATA ENTRY'!CK899),'DATA ENTRY'!W899,""))))</f>
        <v/>
      </c>
      <c r="O900" s="3" t="str">
        <f>IF('DATA ENTRY'!CK899="","",IF('DATA ENTRY'!X899="","",IF($D$4="All Post",'DATA ENTRY'!X899,IF(AND($D$4='DATA ENTRY'!CK899),'DATA ENTRY'!X899,""))))</f>
        <v/>
      </c>
      <c r="P900" s="3" t="str">
        <f>IF('DATA ENTRY'!CK899="","",IF('DATA ENTRY'!G899="","",IF($D$4="All Post",'DATA ENTRY'!G899,IF(AND($D$4='DATA ENTRY'!CK899),'DATA ENTRY'!G899,""))))</f>
        <v/>
      </c>
      <c r="S900">
        <f t="shared" si="211"/>
        <v>0</v>
      </c>
      <c r="T900" t="str">
        <f t="shared" si="212"/>
        <v/>
      </c>
      <c r="BZ900" t="str">
        <f t="shared" si="213"/>
        <v/>
      </c>
      <c r="CA900" t="str">
        <f t="shared" si="214"/>
        <v/>
      </c>
      <c r="CB900" s="224">
        <v>894</v>
      </c>
      <c r="CC900" s="3" t="str">
        <f>IF('DATA ENTRY'!CK899="","",IF('DATA ENTRY'!B899="","",IF(AND($CD$4='DATA ENTRY'!CK899,$CG$4='DATA ENTRY'!D899),'DATA ENTRY'!B899,"")))</f>
        <v/>
      </c>
      <c r="CD900" s="3" t="str">
        <f>IF('DATA ENTRY'!CK899="","",IF('DATA ENTRY'!C899="","",IF(AND($CD$4='DATA ENTRY'!CK899,$CG$4='DATA ENTRY'!D899),'DATA ENTRY'!C899,"")))</f>
        <v/>
      </c>
      <c r="CE900" s="4" t="str">
        <f>IF('DATA ENTRY'!CK899="","",IF('DATA ENTRY'!I899="","",IF(AND($CD$4='DATA ENTRY'!CK899,$CG$4='DATA ENTRY'!D899),'DATA ENTRY'!I899,"")))</f>
        <v/>
      </c>
      <c r="CF900" s="4" t="str">
        <f>IF('DATA ENTRY'!CK899="","",IF('DATA ENTRY'!CK899="","",IF(AND($CD$4='DATA ENTRY'!CK899,$CG$4='DATA ENTRY'!D899),'DATA ENTRY'!CK899,"")))</f>
        <v/>
      </c>
      <c r="CG900" s="3" t="str">
        <f>IF('DATA ENTRY'!CK899="","",IF('DATA ENTRY'!N899="","",IF(AND($CD$4='DATA ENTRY'!CK899,$CG$4='DATA ENTRY'!D899),'DATA ENTRY'!N899,"")))</f>
        <v/>
      </c>
      <c r="CH900" s="107" t="str">
        <f>IF('DATA ENTRY'!CK899="","",IF('DATA ENTRY'!O899="","",IF(AND($CD$4='DATA ENTRY'!CK899,$CG$4='DATA ENTRY'!D899),'DATA ENTRY'!O899,"")))</f>
        <v/>
      </c>
      <c r="CI900" s="3" t="str">
        <f>IF('DATA ENTRY'!CK899="","",IF('DATA ENTRY'!P899="","",IF(AND($CD$4='DATA ENTRY'!CK899,$CG$4='DATA ENTRY'!D899),'DATA ENTRY'!P899,"")))</f>
        <v/>
      </c>
      <c r="CJ900" s="107" t="str">
        <f>IF('DATA ENTRY'!CK899="","",IF('DATA ENTRY'!Q899="","",IF(AND($CD$4='DATA ENTRY'!CK899,$CG$4='DATA ENTRY'!D899),'DATA ENTRY'!Q899,"")))</f>
        <v/>
      </c>
      <c r="CK900" s="3" t="str">
        <f>IF('DATA ENTRY'!CK899="","",IF('DATA ENTRY'!R899="","",IF(AND($CD$4='DATA ENTRY'!CK899,$CG$4='DATA ENTRY'!D899),'DATA ENTRY'!R899,"")))</f>
        <v/>
      </c>
      <c r="CL900" s="3" t="str">
        <f>IF('DATA ENTRY'!CK899="","",IF('DATA ENTRY'!S899="","",IF(AND($CD$4='DATA ENTRY'!CK899,$CG$4='DATA ENTRY'!D899),'DATA ENTRY'!S899,"")))</f>
        <v/>
      </c>
      <c r="CM900" s="3" t="str">
        <f>IF('DATA ENTRY'!CK899="","",IF('DATA ENTRY'!E899="","",IF(AND($CD$4='DATA ENTRY'!CK899,$CG$4='DATA ENTRY'!D899),'DATA ENTRY'!E899,"")))</f>
        <v/>
      </c>
      <c r="CN900" s="3" t="str">
        <f>IF('DATA ENTRY'!CK899="","",IF('DATA ENTRY'!W899="","",IF(AND($CD$4='DATA ENTRY'!CK899,$CG$4='DATA ENTRY'!D899),'DATA ENTRY'!W899,"")))</f>
        <v/>
      </c>
      <c r="CO900" s="3" t="str">
        <f>IF('DATA ENTRY'!CK899="","",IF('DATA ENTRY'!X899="","",IF(AND($CD$4='DATA ENTRY'!CK899,$CG$4='DATA ENTRY'!D899),'DATA ENTRY'!X899,"")))</f>
        <v/>
      </c>
      <c r="CP900" s="108" t="str">
        <f t="shared" si="215"/>
        <v/>
      </c>
      <c r="CQ900" s="108" t="str">
        <f>IF('DATA ENTRY'!CK899="","",IF('DATA ENTRY'!G899="","",IF(AND($CD$4='DATA ENTRY'!CK899,$CG$4='DATA ENTRY'!D899),'DATA ENTRY'!G899,"")))</f>
        <v/>
      </c>
      <c r="CR900" s="230" t="str">
        <f>IF('DATA ENTRY'!CK899="","",IF('DATA ENTRY'!D899="","",IF(AND($CD$4='DATA ENTRY'!CK899,$CG$4='DATA ENTRY'!D899),'DATA ENTRY'!D899,"")))</f>
        <v/>
      </c>
      <c r="CS900">
        <f t="shared" si="216"/>
        <v>0</v>
      </c>
      <c r="CT900">
        <f t="shared" si="217"/>
        <v>0</v>
      </c>
      <c r="CV900" s="139"/>
      <c r="CX900">
        <f t="shared" si="218"/>
        <v>0</v>
      </c>
      <c r="DB900" t="str">
        <f t="shared" si="225"/>
        <v/>
      </c>
      <c r="DC900" t="str">
        <f t="shared" si="226"/>
        <v/>
      </c>
      <c r="DD900" s="224">
        <v>894</v>
      </c>
      <c r="DE900" s="3" t="str">
        <f>IF('DATA ENTRY'!CK899="","",IF('DATA ENTRY'!B899="","",IF(AND($DF$4='DATA ENTRY'!D899),'DATA ENTRY'!B899,"")))</f>
        <v/>
      </c>
      <c r="DF900" s="3" t="str">
        <f>IF('DATA ENTRY'!CK899="","",IF('DATA ENTRY'!C899="","",IF(AND($DF$4='DATA ENTRY'!D899),'DATA ENTRY'!C899,"")))</f>
        <v/>
      </c>
      <c r="DG900" s="4" t="str">
        <f>IF('DATA ENTRY'!CK899="","",IF('DATA ENTRY'!I899="","",IF(AND($DF$4='DATA ENTRY'!D899),'DATA ENTRY'!I899,"")))</f>
        <v/>
      </c>
      <c r="DH900" s="4" t="str">
        <f>IF('DATA ENTRY'!CK899="","",IF('DATA ENTRY'!CK899="","",IF(AND($DF$4='DATA ENTRY'!D899),'DATA ENTRY'!CK899,"")))</f>
        <v/>
      </c>
      <c r="DI900" s="3" t="str">
        <f>IF('DATA ENTRY'!CK899="","",IF('DATA ENTRY'!N899="","",IF(AND($DF$4='DATA ENTRY'!D899),'DATA ENTRY'!N899,"")))</f>
        <v/>
      </c>
      <c r="DJ900" s="107" t="str">
        <f>IF('DATA ENTRY'!CK899="","",IF('DATA ENTRY'!O899="","",IF(AND($DF$4='DATA ENTRY'!D899),'DATA ENTRY'!O899,"")))</f>
        <v/>
      </c>
      <c r="DK900" s="3" t="str">
        <f>IF('DATA ENTRY'!CK899="","",IF('DATA ENTRY'!P899="","",IF(AND($DF$4='DATA ENTRY'!D899),'DATA ENTRY'!P899,"")))</f>
        <v/>
      </c>
      <c r="DL900" s="107" t="str">
        <f>IF('DATA ENTRY'!CK899="","",IF('DATA ENTRY'!Q899="","",IF(AND($DF$4='DATA ENTRY'!D899),'DATA ENTRY'!Q899,"")))</f>
        <v/>
      </c>
      <c r="DM900" s="3" t="str">
        <f>IF('DATA ENTRY'!CK899="","",IF('DATA ENTRY'!R899="","",IF(AND($DF$4='DATA ENTRY'!D899),'DATA ENTRY'!R899,"")))</f>
        <v/>
      </c>
      <c r="DN900" s="107" t="str">
        <f>IF('DATA ENTRY'!CK899="","",IF('DATA ENTRY'!S899="","",IF(AND($DF$4='DATA ENTRY'!D899),'DATA ENTRY'!S899,"")))</f>
        <v/>
      </c>
      <c r="DO900" s="3" t="str">
        <f>IF('DATA ENTRY'!CK899="","",IF('DATA ENTRY'!E899="","",IF(AND($DF$4='DATA ENTRY'!D899),'DATA ENTRY'!E899,"")))</f>
        <v/>
      </c>
      <c r="DP900" s="3" t="str">
        <f>IF('DATA ENTRY'!CK899="","",IF('DATA ENTRY'!D899="","",IF(AND($DF$4='DATA ENTRY'!D899),'DATA ENTRY'!D899,"")))</f>
        <v/>
      </c>
      <c r="DQ900" s="3" t="str">
        <f>IF('DATA ENTRY'!CK899="","",IF('DATA ENTRY'!W899="","",IF(AND($DF$4='DATA ENTRY'!D899),'DATA ENTRY'!W899,"")))</f>
        <v/>
      </c>
      <c r="DR900" s="3" t="str">
        <f>IF('DATA ENTRY'!CK899="","",IF('DATA ENTRY'!X899="","",IF(AND($DF$4='DATA ENTRY'!D899),'DATA ENTRY'!X899,"")))</f>
        <v/>
      </c>
      <c r="DS900" s="108" t="str">
        <f t="shared" si="219"/>
        <v/>
      </c>
      <c r="DT900" s="108" t="str">
        <f>IF('DATA ENTRY'!CK899="","",IF('DATA ENTRY'!D899="","",IF(AND($DF$4='DATA ENTRY'!D899),'DATA ENTRY'!G899,"")))</f>
        <v/>
      </c>
      <c r="DY900">
        <f t="shared" si="220"/>
        <v>0</v>
      </c>
      <c r="EB900" t="str">
        <f t="shared" si="221"/>
        <v/>
      </c>
      <c r="EC900" t="str">
        <f t="shared" si="222"/>
        <v/>
      </c>
      <c r="ED900" s="224">
        <v>894</v>
      </c>
      <c r="EE900" s="3" t="str">
        <f>IF('DATA ENTRY'!CK899="","",IF('DATA ENTRY'!B899="","",IF(AND($EF$4='DATA ENTRY'!G899,$EH$4='DATA ENTRY'!F899),'DATA ENTRY'!B899,"")))</f>
        <v/>
      </c>
      <c r="EF900" s="3" t="str">
        <f>IF('DATA ENTRY'!CK899="","",IF('DATA ENTRY'!C899="","",IF(AND($EF$4='DATA ENTRY'!G899,$EH$4='DATA ENTRY'!F899),'DATA ENTRY'!C899,"")))</f>
        <v/>
      </c>
      <c r="EG900" s="4" t="str">
        <f>IF('DATA ENTRY'!CK899="","",IF('DATA ENTRY'!I899="","",IF(AND($EF$4='DATA ENTRY'!G899,$EH$4='DATA ENTRY'!F899),'DATA ENTRY'!I899,"")))</f>
        <v/>
      </c>
      <c r="EH900" s="4" t="str">
        <f>IF('DATA ENTRY'!CK899="","",IF('DATA ENTRY'!CK899="","",IF(AND($EF$4='DATA ENTRY'!G899,$EH$4='DATA ENTRY'!F899),'DATA ENTRY'!CK899,"")))</f>
        <v/>
      </c>
      <c r="EI900" s="3" t="str">
        <f>IF('DATA ENTRY'!CK899="","",IF('DATA ENTRY'!N899="","",IF(AND($EF$4='DATA ENTRY'!G899,$EH$4='DATA ENTRY'!F899),'DATA ENTRY'!N899,"")))</f>
        <v/>
      </c>
      <c r="EJ900" s="107" t="str">
        <f>IF('DATA ENTRY'!CK899="","",IF('DATA ENTRY'!O899="","",IF(AND($EF$4='DATA ENTRY'!G899,$EH$4='DATA ENTRY'!F899),'DATA ENTRY'!O899,"")))</f>
        <v/>
      </c>
      <c r="EK900" s="3" t="str">
        <f>IF('DATA ENTRY'!CK899="","",IF('DATA ENTRY'!P899="","",IF(AND($EF$4='DATA ENTRY'!G899,$EH$4='DATA ENTRY'!F899),'DATA ENTRY'!P899,"")))</f>
        <v/>
      </c>
      <c r="EL900" s="107" t="str">
        <f>IF('DATA ENTRY'!CK899="","",IF('DATA ENTRY'!Q899="","",IF(AND($EF$4='DATA ENTRY'!G899,$EH$4='DATA ENTRY'!F899),'DATA ENTRY'!Q899,"")))</f>
        <v/>
      </c>
      <c r="EM900" s="3" t="str">
        <f>IF('DATA ENTRY'!CK899="","",IF('DATA ENTRY'!R899="","",IF(AND($EF$4='DATA ENTRY'!G899,$EH$4='DATA ENTRY'!F899),'DATA ENTRY'!R899,"")))</f>
        <v/>
      </c>
      <c r="EN900" s="107" t="str">
        <f>IF('DATA ENTRY'!CK899="","",IF('DATA ENTRY'!S899="","",IF(AND($EF$4='DATA ENTRY'!G899,$EH$4='DATA ENTRY'!F899),'DATA ENTRY'!S899,"")))</f>
        <v/>
      </c>
      <c r="EO900" s="3" t="str">
        <f>IF('DATA ENTRY'!CK899="","",IF('DATA ENTRY'!E899="","",IF(AND($EF$4='DATA ENTRY'!G899,$EH$4='DATA ENTRY'!F899),'DATA ENTRY'!E899,"")))</f>
        <v/>
      </c>
      <c r="EP900" s="3" t="str">
        <f>IF('DATA ENTRY'!CK899="","",IF('DATA ENTRY'!D899="","",IF(AND($EF$4='DATA ENTRY'!G899,$EH$4='DATA ENTRY'!F899),'DATA ENTRY'!D899,"")))</f>
        <v/>
      </c>
      <c r="EQ900" s="3" t="str">
        <f>IF('DATA ENTRY'!CK899="","",IF('DATA ENTRY'!W899="","",IF(AND($EF$4='DATA ENTRY'!G899,$EH$4='DATA ENTRY'!F899),'DATA ENTRY'!W899,"")))</f>
        <v/>
      </c>
      <c r="ER900" s="3" t="str">
        <f>IF('DATA ENTRY'!CK899="","",IF('DATA ENTRY'!X899="","",IF(AND($EF$4='DATA ENTRY'!G899,$EH$4='DATA ENTRY'!F899),'DATA ENTRY'!X899,"")))</f>
        <v/>
      </c>
      <c r="ES900" s="108" t="str">
        <f t="shared" si="223"/>
        <v/>
      </c>
      <c r="ET900" s="108" t="str">
        <f>IF('DATA ENTRY'!CK899="","",IF('DATA ENTRY'!D899="","",IF(AND($EF$4='DATA ENTRY'!G899,$EH$4='DATA ENTRY'!F899),'DATA ENTRY'!G899,"")))</f>
        <v/>
      </c>
      <c r="EY900">
        <f t="shared" si="224"/>
        <v>0</v>
      </c>
    </row>
    <row r="901" spans="1:155">
      <c r="A901" t="str">
        <f>IF(S901=0,"",1+(MAX($A$7:A900)))</f>
        <v/>
      </c>
      <c r="B901" s="224">
        <v>895</v>
      </c>
      <c r="C901" s="3" t="str">
        <f>IF('DATA ENTRY'!CK900="","",IF('DATA ENTRY'!B900="","",IF($D$4="All Post",'DATA ENTRY'!B900,IF(AND($D$4='DATA ENTRY'!CK900),'DATA ENTRY'!B900,""))))</f>
        <v/>
      </c>
      <c r="D901" s="3" t="str">
        <f>IF('DATA ENTRY'!CK900="","",IF('DATA ENTRY'!C900="","",IF($D$4="All Post",'DATA ENTRY'!C900,IF(AND($D$4='DATA ENTRY'!CK900),'DATA ENTRY'!C900,""))))</f>
        <v/>
      </c>
      <c r="E901" s="4" t="str">
        <f>IF('DATA ENTRY'!CK900="","",IF('DATA ENTRY'!I900="","",IF($D$4="All Post",'DATA ENTRY'!I900,IF(AND($D$4='DATA ENTRY'!CK900),'DATA ENTRY'!I900,""))))</f>
        <v/>
      </c>
      <c r="F901" s="4" t="str">
        <f>IF('DATA ENTRY'!CK900="","",IF('DATA ENTRY'!CK900="","",IF($D$4="All Post",'DATA ENTRY'!CK900,IF(AND($D$4='DATA ENTRY'!CK900),'DATA ENTRY'!CK900,""))))</f>
        <v/>
      </c>
      <c r="G901" s="3" t="str">
        <f>IF('DATA ENTRY'!CK900="","",IF('DATA ENTRY'!N900="","",IF($D$4="All Post",'DATA ENTRY'!N900,IF(AND($D$4='DATA ENTRY'!CK900),'DATA ENTRY'!N900,""))))</f>
        <v/>
      </c>
      <c r="H901" s="107" t="str">
        <f>IF('DATA ENTRY'!CK900="","",IF('DATA ENTRY'!O900="","",IF($D$4="All Post",'DATA ENTRY'!O900,IF(AND($D$4='DATA ENTRY'!CK900),'DATA ENTRY'!O900,""))))</f>
        <v/>
      </c>
      <c r="I901" s="3" t="str">
        <f>IF('DATA ENTRY'!CK900="","",IF('DATA ENTRY'!P900="","",IF($D$4="All Post",'DATA ENTRY'!P900,IF(AND($D$4='DATA ENTRY'!CK900),'DATA ENTRY'!P900,""))))</f>
        <v/>
      </c>
      <c r="J901" s="107" t="str">
        <f>IF('DATA ENTRY'!CK900="","",IF('DATA ENTRY'!Q900="","",IF($D$4="All Post",'DATA ENTRY'!Q900,IF(AND($D$4='DATA ENTRY'!CK900),'DATA ENTRY'!Q900,""))))</f>
        <v/>
      </c>
      <c r="K901" s="3" t="str">
        <f>IF('DATA ENTRY'!CK900="","",IF('DATA ENTRY'!R900="","",IF($D$4="All Post",'DATA ENTRY'!R900,IF(AND($D$4='DATA ENTRY'!CK900),'DATA ENTRY'!R900,""))))</f>
        <v/>
      </c>
      <c r="L901" s="3" t="str">
        <f>IF('DATA ENTRY'!CK900="","",IF('DATA ENTRY'!S900="","",IF($D$4="All Post",'DATA ENTRY'!S900,IF(AND($D$4='DATA ENTRY'!CK900),'DATA ENTRY'!S900,""))))</f>
        <v/>
      </c>
      <c r="M901" s="3" t="str">
        <f>IF('DATA ENTRY'!CK900="","",IF('DATA ENTRY'!E900="","",IF($D$4="All Post",'DATA ENTRY'!E900,IF(AND($D$4='DATA ENTRY'!CK900),'DATA ENTRY'!E900,""))))</f>
        <v/>
      </c>
      <c r="N901" s="3" t="str">
        <f>IF('DATA ENTRY'!CK900="","",IF('DATA ENTRY'!W900="","",IF($D$4="All Post",'DATA ENTRY'!W900,IF(AND($D$4='DATA ENTRY'!CK900),'DATA ENTRY'!W900,""))))</f>
        <v/>
      </c>
      <c r="O901" s="3" t="str">
        <f>IF('DATA ENTRY'!CK900="","",IF('DATA ENTRY'!X900="","",IF($D$4="All Post",'DATA ENTRY'!X900,IF(AND($D$4='DATA ENTRY'!CK900),'DATA ENTRY'!X900,""))))</f>
        <v/>
      </c>
      <c r="P901" s="3" t="str">
        <f>IF('DATA ENTRY'!CK900="","",IF('DATA ENTRY'!G900="","",IF($D$4="All Post",'DATA ENTRY'!G900,IF(AND($D$4='DATA ENTRY'!CK900),'DATA ENTRY'!G900,""))))</f>
        <v/>
      </c>
      <c r="S901">
        <f t="shared" si="211"/>
        <v>0</v>
      </c>
      <c r="T901" t="str">
        <f t="shared" si="212"/>
        <v/>
      </c>
      <c r="BZ901" t="str">
        <f t="shared" si="213"/>
        <v/>
      </c>
      <c r="CA901" t="str">
        <f t="shared" si="214"/>
        <v/>
      </c>
      <c r="CB901" s="224">
        <v>895</v>
      </c>
      <c r="CC901" s="3" t="str">
        <f>IF('DATA ENTRY'!CK900="","",IF('DATA ENTRY'!B900="","",IF(AND($CD$4='DATA ENTRY'!CK900,$CG$4='DATA ENTRY'!D900),'DATA ENTRY'!B900,"")))</f>
        <v/>
      </c>
      <c r="CD901" s="3" t="str">
        <f>IF('DATA ENTRY'!CK900="","",IF('DATA ENTRY'!C900="","",IF(AND($CD$4='DATA ENTRY'!CK900,$CG$4='DATA ENTRY'!D900),'DATA ENTRY'!C900,"")))</f>
        <v/>
      </c>
      <c r="CE901" s="4" t="str">
        <f>IF('DATA ENTRY'!CK900="","",IF('DATA ENTRY'!I900="","",IF(AND($CD$4='DATA ENTRY'!CK900,$CG$4='DATA ENTRY'!D900),'DATA ENTRY'!I900,"")))</f>
        <v/>
      </c>
      <c r="CF901" s="4" t="str">
        <f>IF('DATA ENTRY'!CK900="","",IF('DATA ENTRY'!CK900="","",IF(AND($CD$4='DATA ENTRY'!CK900,$CG$4='DATA ENTRY'!D900),'DATA ENTRY'!CK900,"")))</f>
        <v/>
      </c>
      <c r="CG901" s="3" t="str">
        <f>IF('DATA ENTRY'!CK900="","",IF('DATA ENTRY'!N900="","",IF(AND($CD$4='DATA ENTRY'!CK900,$CG$4='DATA ENTRY'!D900),'DATA ENTRY'!N900,"")))</f>
        <v/>
      </c>
      <c r="CH901" s="107" t="str">
        <f>IF('DATA ENTRY'!CK900="","",IF('DATA ENTRY'!O900="","",IF(AND($CD$4='DATA ENTRY'!CK900,$CG$4='DATA ENTRY'!D900),'DATA ENTRY'!O900,"")))</f>
        <v/>
      </c>
      <c r="CI901" s="3" t="str">
        <f>IF('DATA ENTRY'!CK900="","",IF('DATA ENTRY'!P900="","",IF(AND($CD$4='DATA ENTRY'!CK900,$CG$4='DATA ENTRY'!D900),'DATA ENTRY'!P900,"")))</f>
        <v/>
      </c>
      <c r="CJ901" s="107" t="str">
        <f>IF('DATA ENTRY'!CK900="","",IF('DATA ENTRY'!Q900="","",IF(AND($CD$4='DATA ENTRY'!CK900,$CG$4='DATA ENTRY'!D900),'DATA ENTRY'!Q900,"")))</f>
        <v/>
      </c>
      <c r="CK901" s="3" t="str">
        <f>IF('DATA ENTRY'!CK900="","",IF('DATA ENTRY'!R900="","",IF(AND($CD$4='DATA ENTRY'!CK900,$CG$4='DATA ENTRY'!D900),'DATA ENTRY'!R900,"")))</f>
        <v/>
      </c>
      <c r="CL901" s="3" t="str">
        <f>IF('DATA ENTRY'!CK900="","",IF('DATA ENTRY'!S900="","",IF(AND($CD$4='DATA ENTRY'!CK900,$CG$4='DATA ENTRY'!D900),'DATA ENTRY'!S900,"")))</f>
        <v/>
      </c>
      <c r="CM901" s="3" t="str">
        <f>IF('DATA ENTRY'!CK900="","",IF('DATA ENTRY'!E900="","",IF(AND($CD$4='DATA ENTRY'!CK900,$CG$4='DATA ENTRY'!D900),'DATA ENTRY'!E900,"")))</f>
        <v/>
      </c>
      <c r="CN901" s="3" t="str">
        <f>IF('DATA ENTRY'!CK900="","",IF('DATA ENTRY'!W900="","",IF(AND($CD$4='DATA ENTRY'!CK900,$CG$4='DATA ENTRY'!D900),'DATA ENTRY'!W900,"")))</f>
        <v/>
      </c>
      <c r="CO901" s="3" t="str">
        <f>IF('DATA ENTRY'!CK900="","",IF('DATA ENTRY'!X900="","",IF(AND($CD$4='DATA ENTRY'!CK900,$CG$4='DATA ENTRY'!D900),'DATA ENTRY'!X900,"")))</f>
        <v/>
      </c>
      <c r="CP901" s="108" t="str">
        <f t="shared" si="215"/>
        <v/>
      </c>
      <c r="CQ901" s="108" t="str">
        <f>IF('DATA ENTRY'!CK900="","",IF('DATA ENTRY'!G900="","",IF(AND($CD$4='DATA ENTRY'!CK900,$CG$4='DATA ENTRY'!D900),'DATA ENTRY'!G900,"")))</f>
        <v/>
      </c>
      <c r="CR901" s="230" t="str">
        <f>IF('DATA ENTRY'!CK900="","",IF('DATA ENTRY'!D900="","",IF(AND($CD$4='DATA ENTRY'!CK900,$CG$4='DATA ENTRY'!D900),'DATA ENTRY'!D900,"")))</f>
        <v/>
      </c>
      <c r="CS901">
        <f t="shared" si="216"/>
        <v>0</v>
      </c>
      <c r="CT901">
        <f t="shared" si="217"/>
        <v>0</v>
      </c>
      <c r="CV901" s="139"/>
      <c r="CX901">
        <f t="shared" si="218"/>
        <v>0</v>
      </c>
      <c r="DB901" t="str">
        <f t="shared" si="225"/>
        <v/>
      </c>
      <c r="DC901" t="str">
        <f t="shared" si="226"/>
        <v/>
      </c>
      <c r="DD901" s="224">
        <v>895</v>
      </c>
      <c r="DE901" s="3" t="str">
        <f>IF('DATA ENTRY'!CK900="","",IF('DATA ENTRY'!B900="","",IF(AND($DF$4='DATA ENTRY'!D900),'DATA ENTRY'!B900,"")))</f>
        <v/>
      </c>
      <c r="DF901" s="3" t="str">
        <f>IF('DATA ENTRY'!CK900="","",IF('DATA ENTRY'!C900="","",IF(AND($DF$4='DATA ENTRY'!D900),'DATA ENTRY'!C900,"")))</f>
        <v/>
      </c>
      <c r="DG901" s="4" t="str">
        <f>IF('DATA ENTRY'!CK900="","",IF('DATA ENTRY'!I900="","",IF(AND($DF$4='DATA ENTRY'!D900),'DATA ENTRY'!I900,"")))</f>
        <v/>
      </c>
      <c r="DH901" s="4" t="str">
        <f>IF('DATA ENTRY'!CK900="","",IF('DATA ENTRY'!CK900="","",IF(AND($DF$4='DATA ENTRY'!D900),'DATA ENTRY'!CK900,"")))</f>
        <v/>
      </c>
      <c r="DI901" s="3" t="str">
        <f>IF('DATA ENTRY'!CK900="","",IF('DATA ENTRY'!N900="","",IF(AND($DF$4='DATA ENTRY'!D900),'DATA ENTRY'!N900,"")))</f>
        <v/>
      </c>
      <c r="DJ901" s="107" t="str">
        <f>IF('DATA ENTRY'!CK900="","",IF('DATA ENTRY'!O900="","",IF(AND($DF$4='DATA ENTRY'!D900),'DATA ENTRY'!O900,"")))</f>
        <v/>
      </c>
      <c r="DK901" s="3" t="str">
        <f>IF('DATA ENTRY'!CK900="","",IF('DATA ENTRY'!P900="","",IF(AND($DF$4='DATA ENTRY'!D900),'DATA ENTRY'!P900,"")))</f>
        <v/>
      </c>
      <c r="DL901" s="107" t="str">
        <f>IF('DATA ENTRY'!CK900="","",IF('DATA ENTRY'!Q900="","",IF(AND($DF$4='DATA ENTRY'!D900),'DATA ENTRY'!Q900,"")))</f>
        <v/>
      </c>
      <c r="DM901" s="3" t="str">
        <f>IF('DATA ENTRY'!CK900="","",IF('DATA ENTRY'!R900="","",IF(AND($DF$4='DATA ENTRY'!D900),'DATA ENTRY'!R900,"")))</f>
        <v/>
      </c>
      <c r="DN901" s="107" t="str">
        <f>IF('DATA ENTRY'!CK900="","",IF('DATA ENTRY'!S900="","",IF(AND($DF$4='DATA ENTRY'!D900),'DATA ENTRY'!S900,"")))</f>
        <v/>
      </c>
      <c r="DO901" s="3" t="str">
        <f>IF('DATA ENTRY'!CK900="","",IF('DATA ENTRY'!E900="","",IF(AND($DF$4='DATA ENTRY'!D900),'DATA ENTRY'!E900,"")))</f>
        <v/>
      </c>
      <c r="DP901" s="3" t="str">
        <f>IF('DATA ENTRY'!CK900="","",IF('DATA ENTRY'!D900="","",IF(AND($DF$4='DATA ENTRY'!D900),'DATA ENTRY'!D900,"")))</f>
        <v/>
      </c>
      <c r="DQ901" s="3" t="str">
        <f>IF('DATA ENTRY'!CK900="","",IF('DATA ENTRY'!W900="","",IF(AND($DF$4='DATA ENTRY'!D900),'DATA ENTRY'!W900,"")))</f>
        <v/>
      </c>
      <c r="DR901" s="3" t="str">
        <f>IF('DATA ENTRY'!CK900="","",IF('DATA ENTRY'!X900="","",IF(AND($DF$4='DATA ENTRY'!D900),'DATA ENTRY'!X900,"")))</f>
        <v/>
      </c>
      <c r="DS901" s="108" t="str">
        <f t="shared" si="219"/>
        <v/>
      </c>
      <c r="DT901" s="108" t="str">
        <f>IF('DATA ENTRY'!CK900="","",IF('DATA ENTRY'!D900="","",IF(AND($DF$4='DATA ENTRY'!D900),'DATA ENTRY'!G900,"")))</f>
        <v/>
      </c>
      <c r="DY901">
        <f t="shared" si="220"/>
        <v>0</v>
      </c>
      <c r="EB901" t="str">
        <f t="shared" si="221"/>
        <v/>
      </c>
      <c r="EC901" t="str">
        <f t="shared" si="222"/>
        <v/>
      </c>
      <c r="ED901" s="224">
        <v>895</v>
      </c>
      <c r="EE901" s="3" t="str">
        <f>IF('DATA ENTRY'!CK900="","",IF('DATA ENTRY'!B900="","",IF(AND($EF$4='DATA ENTRY'!G900,$EH$4='DATA ENTRY'!F900),'DATA ENTRY'!B900,"")))</f>
        <v/>
      </c>
      <c r="EF901" s="3" t="str">
        <f>IF('DATA ENTRY'!CK900="","",IF('DATA ENTRY'!C900="","",IF(AND($EF$4='DATA ENTRY'!G900,$EH$4='DATA ENTRY'!F900),'DATA ENTRY'!C900,"")))</f>
        <v/>
      </c>
      <c r="EG901" s="4" t="str">
        <f>IF('DATA ENTRY'!CK900="","",IF('DATA ENTRY'!I900="","",IF(AND($EF$4='DATA ENTRY'!G900,$EH$4='DATA ENTRY'!F900),'DATA ENTRY'!I900,"")))</f>
        <v/>
      </c>
      <c r="EH901" s="4" t="str">
        <f>IF('DATA ENTRY'!CK900="","",IF('DATA ENTRY'!CK900="","",IF(AND($EF$4='DATA ENTRY'!G900,$EH$4='DATA ENTRY'!F900),'DATA ENTRY'!CK900,"")))</f>
        <v/>
      </c>
      <c r="EI901" s="3" t="str">
        <f>IF('DATA ENTRY'!CK900="","",IF('DATA ENTRY'!N900="","",IF(AND($EF$4='DATA ENTRY'!G900,$EH$4='DATA ENTRY'!F900),'DATA ENTRY'!N900,"")))</f>
        <v/>
      </c>
      <c r="EJ901" s="107" t="str">
        <f>IF('DATA ENTRY'!CK900="","",IF('DATA ENTRY'!O900="","",IF(AND($EF$4='DATA ENTRY'!G900,$EH$4='DATA ENTRY'!F900),'DATA ENTRY'!O900,"")))</f>
        <v/>
      </c>
      <c r="EK901" s="3" t="str">
        <f>IF('DATA ENTRY'!CK900="","",IF('DATA ENTRY'!P900="","",IF(AND($EF$4='DATA ENTRY'!G900,$EH$4='DATA ENTRY'!F900),'DATA ENTRY'!P900,"")))</f>
        <v/>
      </c>
      <c r="EL901" s="107" t="str">
        <f>IF('DATA ENTRY'!CK900="","",IF('DATA ENTRY'!Q900="","",IF(AND($EF$4='DATA ENTRY'!G900,$EH$4='DATA ENTRY'!F900),'DATA ENTRY'!Q900,"")))</f>
        <v/>
      </c>
      <c r="EM901" s="3" t="str">
        <f>IF('DATA ENTRY'!CK900="","",IF('DATA ENTRY'!R900="","",IF(AND($EF$4='DATA ENTRY'!G900,$EH$4='DATA ENTRY'!F900),'DATA ENTRY'!R900,"")))</f>
        <v/>
      </c>
      <c r="EN901" s="107" t="str">
        <f>IF('DATA ENTRY'!CK900="","",IF('DATA ENTRY'!S900="","",IF(AND($EF$4='DATA ENTRY'!G900,$EH$4='DATA ENTRY'!F900),'DATA ENTRY'!S900,"")))</f>
        <v/>
      </c>
      <c r="EO901" s="3" t="str">
        <f>IF('DATA ENTRY'!CK900="","",IF('DATA ENTRY'!E900="","",IF(AND($EF$4='DATA ENTRY'!G900,$EH$4='DATA ENTRY'!F900),'DATA ENTRY'!E900,"")))</f>
        <v/>
      </c>
      <c r="EP901" s="3" t="str">
        <f>IF('DATA ENTRY'!CK900="","",IF('DATA ENTRY'!D900="","",IF(AND($EF$4='DATA ENTRY'!G900,$EH$4='DATA ENTRY'!F900),'DATA ENTRY'!D900,"")))</f>
        <v/>
      </c>
      <c r="EQ901" s="3" t="str">
        <f>IF('DATA ENTRY'!CK900="","",IF('DATA ENTRY'!W900="","",IF(AND($EF$4='DATA ENTRY'!G900,$EH$4='DATA ENTRY'!F900),'DATA ENTRY'!W900,"")))</f>
        <v/>
      </c>
      <c r="ER901" s="3" t="str">
        <f>IF('DATA ENTRY'!CK900="","",IF('DATA ENTRY'!X900="","",IF(AND($EF$4='DATA ENTRY'!G900,$EH$4='DATA ENTRY'!F900),'DATA ENTRY'!X900,"")))</f>
        <v/>
      </c>
      <c r="ES901" s="108" t="str">
        <f t="shared" si="223"/>
        <v/>
      </c>
      <c r="ET901" s="108" t="str">
        <f>IF('DATA ENTRY'!CK900="","",IF('DATA ENTRY'!D900="","",IF(AND($EF$4='DATA ENTRY'!G900,$EH$4='DATA ENTRY'!F900),'DATA ENTRY'!G900,"")))</f>
        <v/>
      </c>
      <c r="EY901">
        <f t="shared" si="224"/>
        <v>0</v>
      </c>
    </row>
    <row r="902" spans="1:155">
      <c r="A902" t="str">
        <f>IF(S902=0,"",1+(MAX($A$7:A901)))</f>
        <v/>
      </c>
      <c r="B902" s="224">
        <v>896</v>
      </c>
      <c r="C902" s="3" t="str">
        <f>IF('DATA ENTRY'!CK901="","",IF('DATA ENTRY'!B901="","",IF($D$4="All Post",'DATA ENTRY'!B901,IF(AND($D$4='DATA ENTRY'!CK901),'DATA ENTRY'!B901,""))))</f>
        <v/>
      </c>
      <c r="D902" s="3" t="str">
        <f>IF('DATA ENTRY'!CK901="","",IF('DATA ENTRY'!C901="","",IF($D$4="All Post",'DATA ENTRY'!C901,IF(AND($D$4='DATA ENTRY'!CK901),'DATA ENTRY'!C901,""))))</f>
        <v/>
      </c>
      <c r="E902" s="4" t="str">
        <f>IF('DATA ENTRY'!CK901="","",IF('DATA ENTRY'!I901="","",IF($D$4="All Post",'DATA ENTRY'!I901,IF(AND($D$4='DATA ENTRY'!CK901),'DATA ENTRY'!I901,""))))</f>
        <v/>
      </c>
      <c r="F902" s="4" t="str">
        <f>IF('DATA ENTRY'!CK901="","",IF('DATA ENTRY'!CK901="","",IF($D$4="All Post",'DATA ENTRY'!CK901,IF(AND($D$4='DATA ENTRY'!CK901),'DATA ENTRY'!CK901,""))))</f>
        <v/>
      </c>
      <c r="G902" s="3" t="str">
        <f>IF('DATA ENTRY'!CK901="","",IF('DATA ENTRY'!N901="","",IF($D$4="All Post",'DATA ENTRY'!N901,IF(AND($D$4='DATA ENTRY'!CK901),'DATA ENTRY'!N901,""))))</f>
        <v/>
      </c>
      <c r="H902" s="107" t="str">
        <f>IF('DATA ENTRY'!CK901="","",IF('DATA ENTRY'!O901="","",IF($D$4="All Post",'DATA ENTRY'!O901,IF(AND($D$4='DATA ENTRY'!CK901),'DATA ENTRY'!O901,""))))</f>
        <v/>
      </c>
      <c r="I902" s="3" t="str">
        <f>IF('DATA ENTRY'!CK901="","",IF('DATA ENTRY'!P901="","",IF($D$4="All Post",'DATA ENTRY'!P901,IF(AND($D$4='DATA ENTRY'!CK901),'DATA ENTRY'!P901,""))))</f>
        <v/>
      </c>
      <c r="J902" s="107" t="str">
        <f>IF('DATA ENTRY'!CK901="","",IF('DATA ENTRY'!Q901="","",IF($D$4="All Post",'DATA ENTRY'!Q901,IF(AND($D$4='DATA ENTRY'!CK901),'DATA ENTRY'!Q901,""))))</f>
        <v/>
      </c>
      <c r="K902" s="3" t="str">
        <f>IF('DATA ENTRY'!CK901="","",IF('DATA ENTRY'!R901="","",IF($D$4="All Post",'DATA ENTRY'!R901,IF(AND($D$4='DATA ENTRY'!CK901),'DATA ENTRY'!R901,""))))</f>
        <v/>
      </c>
      <c r="L902" s="3" t="str">
        <f>IF('DATA ENTRY'!CK901="","",IF('DATA ENTRY'!S901="","",IF($D$4="All Post",'DATA ENTRY'!S901,IF(AND($D$4='DATA ENTRY'!CK901),'DATA ENTRY'!S901,""))))</f>
        <v/>
      </c>
      <c r="M902" s="3" t="str">
        <f>IF('DATA ENTRY'!CK901="","",IF('DATA ENTRY'!E901="","",IF($D$4="All Post",'DATA ENTRY'!E901,IF(AND($D$4='DATA ENTRY'!CK901),'DATA ENTRY'!E901,""))))</f>
        <v/>
      </c>
      <c r="N902" s="3" t="str">
        <f>IF('DATA ENTRY'!CK901="","",IF('DATA ENTRY'!W901="","",IF($D$4="All Post",'DATA ENTRY'!W901,IF(AND($D$4='DATA ENTRY'!CK901),'DATA ENTRY'!W901,""))))</f>
        <v/>
      </c>
      <c r="O902" s="3" t="str">
        <f>IF('DATA ENTRY'!CK901="","",IF('DATA ENTRY'!X901="","",IF($D$4="All Post",'DATA ENTRY'!X901,IF(AND($D$4='DATA ENTRY'!CK901),'DATA ENTRY'!X901,""))))</f>
        <v/>
      </c>
      <c r="P902" s="3" t="str">
        <f>IF('DATA ENTRY'!CK901="","",IF('DATA ENTRY'!G901="","",IF($D$4="All Post",'DATA ENTRY'!G901,IF(AND($D$4='DATA ENTRY'!CK901),'DATA ENTRY'!G901,""))))</f>
        <v/>
      </c>
      <c r="S902">
        <f t="shared" si="211"/>
        <v>0</v>
      </c>
      <c r="T902" t="str">
        <f t="shared" si="212"/>
        <v/>
      </c>
      <c r="BZ902" t="str">
        <f t="shared" si="213"/>
        <v/>
      </c>
      <c r="CA902" t="str">
        <f t="shared" si="214"/>
        <v/>
      </c>
      <c r="CB902" s="224">
        <v>896</v>
      </c>
      <c r="CC902" s="3" t="str">
        <f>IF('DATA ENTRY'!CK901="","",IF('DATA ENTRY'!B901="","",IF(AND($CD$4='DATA ENTRY'!CK901,$CG$4='DATA ENTRY'!D901),'DATA ENTRY'!B901,"")))</f>
        <v/>
      </c>
      <c r="CD902" s="3" t="str">
        <f>IF('DATA ENTRY'!CK901="","",IF('DATA ENTRY'!C901="","",IF(AND($CD$4='DATA ENTRY'!CK901,$CG$4='DATA ENTRY'!D901),'DATA ENTRY'!C901,"")))</f>
        <v/>
      </c>
      <c r="CE902" s="4" t="str">
        <f>IF('DATA ENTRY'!CK901="","",IF('DATA ENTRY'!I901="","",IF(AND($CD$4='DATA ENTRY'!CK901,$CG$4='DATA ENTRY'!D901),'DATA ENTRY'!I901,"")))</f>
        <v/>
      </c>
      <c r="CF902" s="4" t="str">
        <f>IF('DATA ENTRY'!CK901="","",IF('DATA ENTRY'!CK901="","",IF(AND($CD$4='DATA ENTRY'!CK901,$CG$4='DATA ENTRY'!D901),'DATA ENTRY'!CK901,"")))</f>
        <v/>
      </c>
      <c r="CG902" s="3" t="str">
        <f>IF('DATA ENTRY'!CK901="","",IF('DATA ENTRY'!N901="","",IF(AND($CD$4='DATA ENTRY'!CK901,$CG$4='DATA ENTRY'!D901),'DATA ENTRY'!N901,"")))</f>
        <v/>
      </c>
      <c r="CH902" s="107" t="str">
        <f>IF('DATA ENTRY'!CK901="","",IF('DATA ENTRY'!O901="","",IF(AND($CD$4='DATA ENTRY'!CK901,$CG$4='DATA ENTRY'!D901),'DATA ENTRY'!O901,"")))</f>
        <v/>
      </c>
      <c r="CI902" s="3" t="str">
        <f>IF('DATA ENTRY'!CK901="","",IF('DATA ENTRY'!P901="","",IF(AND($CD$4='DATA ENTRY'!CK901,$CG$4='DATA ENTRY'!D901),'DATA ENTRY'!P901,"")))</f>
        <v/>
      </c>
      <c r="CJ902" s="107" t="str">
        <f>IF('DATA ENTRY'!CK901="","",IF('DATA ENTRY'!Q901="","",IF(AND($CD$4='DATA ENTRY'!CK901,$CG$4='DATA ENTRY'!D901),'DATA ENTRY'!Q901,"")))</f>
        <v/>
      </c>
      <c r="CK902" s="3" t="str">
        <f>IF('DATA ENTRY'!CK901="","",IF('DATA ENTRY'!R901="","",IF(AND($CD$4='DATA ENTRY'!CK901,$CG$4='DATA ENTRY'!D901),'DATA ENTRY'!R901,"")))</f>
        <v/>
      </c>
      <c r="CL902" s="3" t="str">
        <f>IF('DATA ENTRY'!CK901="","",IF('DATA ENTRY'!S901="","",IF(AND($CD$4='DATA ENTRY'!CK901,$CG$4='DATA ENTRY'!D901),'DATA ENTRY'!S901,"")))</f>
        <v/>
      </c>
      <c r="CM902" s="3" t="str">
        <f>IF('DATA ENTRY'!CK901="","",IF('DATA ENTRY'!E901="","",IF(AND($CD$4='DATA ENTRY'!CK901,$CG$4='DATA ENTRY'!D901),'DATA ENTRY'!E901,"")))</f>
        <v/>
      </c>
      <c r="CN902" s="3" t="str">
        <f>IF('DATA ENTRY'!CK901="","",IF('DATA ENTRY'!W901="","",IF(AND($CD$4='DATA ENTRY'!CK901,$CG$4='DATA ENTRY'!D901),'DATA ENTRY'!W901,"")))</f>
        <v/>
      </c>
      <c r="CO902" s="3" t="str">
        <f>IF('DATA ENTRY'!CK901="","",IF('DATA ENTRY'!X901="","",IF(AND($CD$4='DATA ENTRY'!CK901,$CG$4='DATA ENTRY'!D901),'DATA ENTRY'!X901,"")))</f>
        <v/>
      </c>
      <c r="CP902" s="108" t="str">
        <f t="shared" si="215"/>
        <v/>
      </c>
      <c r="CQ902" s="108" t="str">
        <f>IF('DATA ENTRY'!CK901="","",IF('DATA ENTRY'!G901="","",IF(AND($CD$4='DATA ENTRY'!CK901,$CG$4='DATA ENTRY'!D901),'DATA ENTRY'!G901,"")))</f>
        <v/>
      </c>
      <c r="CR902" s="230" t="str">
        <f>IF('DATA ENTRY'!CK901="","",IF('DATA ENTRY'!D901="","",IF(AND($CD$4='DATA ENTRY'!CK901,$CG$4='DATA ENTRY'!D901),'DATA ENTRY'!D901,"")))</f>
        <v/>
      </c>
      <c r="CS902">
        <f t="shared" si="216"/>
        <v>0</v>
      </c>
      <c r="CT902">
        <f t="shared" si="217"/>
        <v>0</v>
      </c>
      <c r="CV902" s="139"/>
      <c r="CX902">
        <f t="shared" si="218"/>
        <v>0</v>
      </c>
      <c r="DB902" t="str">
        <f t="shared" si="225"/>
        <v/>
      </c>
      <c r="DC902" t="str">
        <f t="shared" si="226"/>
        <v/>
      </c>
      <c r="DD902" s="224">
        <v>896</v>
      </c>
      <c r="DE902" s="3" t="str">
        <f>IF('DATA ENTRY'!CK901="","",IF('DATA ENTRY'!B901="","",IF(AND($DF$4='DATA ENTRY'!D901),'DATA ENTRY'!B901,"")))</f>
        <v/>
      </c>
      <c r="DF902" s="3" t="str">
        <f>IF('DATA ENTRY'!CK901="","",IF('DATA ENTRY'!C901="","",IF(AND($DF$4='DATA ENTRY'!D901),'DATA ENTRY'!C901,"")))</f>
        <v/>
      </c>
      <c r="DG902" s="4" t="str">
        <f>IF('DATA ENTRY'!CK901="","",IF('DATA ENTRY'!I901="","",IF(AND($DF$4='DATA ENTRY'!D901),'DATA ENTRY'!I901,"")))</f>
        <v/>
      </c>
      <c r="DH902" s="4" t="str">
        <f>IF('DATA ENTRY'!CK901="","",IF('DATA ENTRY'!CK901="","",IF(AND($DF$4='DATA ENTRY'!D901),'DATA ENTRY'!CK901,"")))</f>
        <v/>
      </c>
      <c r="DI902" s="3" t="str">
        <f>IF('DATA ENTRY'!CK901="","",IF('DATA ENTRY'!N901="","",IF(AND($DF$4='DATA ENTRY'!D901),'DATA ENTRY'!N901,"")))</f>
        <v/>
      </c>
      <c r="DJ902" s="107" t="str">
        <f>IF('DATA ENTRY'!CK901="","",IF('DATA ENTRY'!O901="","",IF(AND($DF$4='DATA ENTRY'!D901),'DATA ENTRY'!O901,"")))</f>
        <v/>
      </c>
      <c r="DK902" s="3" t="str">
        <f>IF('DATA ENTRY'!CK901="","",IF('DATA ENTRY'!P901="","",IF(AND($DF$4='DATA ENTRY'!D901),'DATA ENTRY'!P901,"")))</f>
        <v/>
      </c>
      <c r="DL902" s="107" t="str">
        <f>IF('DATA ENTRY'!CK901="","",IF('DATA ENTRY'!Q901="","",IF(AND($DF$4='DATA ENTRY'!D901),'DATA ENTRY'!Q901,"")))</f>
        <v/>
      </c>
      <c r="DM902" s="3" t="str">
        <f>IF('DATA ENTRY'!CK901="","",IF('DATA ENTRY'!R901="","",IF(AND($DF$4='DATA ENTRY'!D901),'DATA ENTRY'!R901,"")))</f>
        <v/>
      </c>
      <c r="DN902" s="107" t="str">
        <f>IF('DATA ENTRY'!CK901="","",IF('DATA ENTRY'!S901="","",IF(AND($DF$4='DATA ENTRY'!D901),'DATA ENTRY'!S901,"")))</f>
        <v/>
      </c>
      <c r="DO902" s="3" t="str">
        <f>IF('DATA ENTRY'!CK901="","",IF('DATA ENTRY'!E901="","",IF(AND($DF$4='DATA ENTRY'!D901),'DATA ENTRY'!E901,"")))</f>
        <v/>
      </c>
      <c r="DP902" s="3" t="str">
        <f>IF('DATA ENTRY'!CK901="","",IF('DATA ENTRY'!D901="","",IF(AND($DF$4='DATA ENTRY'!D901),'DATA ENTRY'!D901,"")))</f>
        <v/>
      </c>
      <c r="DQ902" s="3" t="str">
        <f>IF('DATA ENTRY'!CK901="","",IF('DATA ENTRY'!W901="","",IF(AND($DF$4='DATA ENTRY'!D901),'DATA ENTRY'!W901,"")))</f>
        <v/>
      </c>
      <c r="DR902" s="3" t="str">
        <f>IF('DATA ENTRY'!CK901="","",IF('DATA ENTRY'!X901="","",IF(AND($DF$4='DATA ENTRY'!D901),'DATA ENTRY'!X901,"")))</f>
        <v/>
      </c>
      <c r="DS902" s="108" t="str">
        <f t="shared" si="219"/>
        <v/>
      </c>
      <c r="DT902" s="108" t="str">
        <f>IF('DATA ENTRY'!CK901="","",IF('DATA ENTRY'!D901="","",IF(AND($DF$4='DATA ENTRY'!D901),'DATA ENTRY'!G901,"")))</f>
        <v/>
      </c>
      <c r="DY902">
        <f t="shared" si="220"/>
        <v>0</v>
      </c>
      <c r="EB902" t="str">
        <f t="shared" si="221"/>
        <v/>
      </c>
      <c r="EC902" t="str">
        <f t="shared" si="222"/>
        <v/>
      </c>
      <c r="ED902" s="224">
        <v>896</v>
      </c>
      <c r="EE902" s="3" t="str">
        <f>IF('DATA ENTRY'!CK901="","",IF('DATA ENTRY'!B901="","",IF(AND($EF$4='DATA ENTRY'!G901,$EH$4='DATA ENTRY'!F901),'DATA ENTRY'!B901,"")))</f>
        <v/>
      </c>
      <c r="EF902" s="3" t="str">
        <f>IF('DATA ENTRY'!CK901="","",IF('DATA ENTRY'!C901="","",IF(AND($EF$4='DATA ENTRY'!G901,$EH$4='DATA ENTRY'!F901),'DATA ENTRY'!C901,"")))</f>
        <v/>
      </c>
      <c r="EG902" s="4" t="str">
        <f>IF('DATA ENTRY'!CK901="","",IF('DATA ENTRY'!I901="","",IF(AND($EF$4='DATA ENTRY'!G901,$EH$4='DATA ENTRY'!F901),'DATA ENTRY'!I901,"")))</f>
        <v/>
      </c>
      <c r="EH902" s="4" t="str">
        <f>IF('DATA ENTRY'!CK901="","",IF('DATA ENTRY'!CK901="","",IF(AND($EF$4='DATA ENTRY'!G901,$EH$4='DATA ENTRY'!F901),'DATA ENTRY'!CK901,"")))</f>
        <v/>
      </c>
      <c r="EI902" s="3" t="str">
        <f>IF('DATA ENTRY'!CK901="","",IF('DATA ENTRY'!N901="","",IF(AND($EF$4='DATA ENTRY'!G901,$EH$4='DATA ENTRY'!F901),'DATA ENTRY'!N901,"")))</f>
        <v/>
      </c>
      <c r="EJ902" s="107" t="str">
        <f>IF('DATA ENTRY'!CK901="","",IF('DATA ENTRY'!O901="","",IF(AND($EF$4='DATA ENTRY'!G901,$EH$4='DATA ENTRY'!F901),'DATA ENTRY'!O901,"")))</f>
        <v/>
      </c>
      <c r="EK902" s="3" t="str">
        <f>IF('DATA ENTRY'!CK901="","",IF('DATA ENTRY'!P901="","",IF(AND($EF$4='DATA ENTRY'!G901,$EH$4='DATA ENTRY'!F901),'DATA ENTRY'!P901,"")))</f>
        <v/>
      </c>
      <c r="EL902" s="107" t="str">
        <f>IF('DATA ENTRY'!CK901="","",IF('DATA ENTRY'!Q901="","",IF(AND($EF$4='DATA ENTRY'!G901,$EH$4='DATA ENTRY'!F901),'DATA ENTRY'!Q901,"")))</f>
        <v/>
      </c>
      <c r="EM902" s="3" t="str">
        <f>IF('DATA ENTRY'!CK901="","",IF('DATA ENTRY'!R901="","",IF(AND($EF$4='DATA ENTRY'!G901,$EH$4='DATA ENTRY'!F901),'DATA ENTRY'!R901,"")))</f>
        <v/>
      </c>
      <c r="EN902" s="107" t="str">
        <f>IF('DATA ENTRY'!CK901="","",IF('DATA ENTRY'!S901="","",IF(AND($EF$4='DATA ENTRY'!G901,$EH$4='DATA ENTRY'!F901),'DATA ENTRY'!S901,"")))</f>
        <v/>
      </c>
      <c r="EO902" s="3" t="str">
        <f>IF('DATA ENTRY'!CK901="","",IF('DATA ENTRY'!E901="","",IF(AND($EF$4='DATA ENTRY'!G901,$EH$4='DATA ENTRY'!F901),'DATA ENTRY'!E901,"")))</f>
        <v/>
      </c>
      <c r="EP902" s="3" t="str">
        <f>IF('DATA ENTRY'!CK901="","",IF('DATA ENTRY'!D901="","",IF(AND($EF$4='DATA ENTRY'!G901,$EH$4='DATA ENTRY'!F901),'DATA ENTRY'!D901,"")))</f>
        <v/>
      </c>
      <c r="EQ902" s="3" t="str">
        <f>IF('DATA ENTRY'!CK901="","",IF('DATA ENTRY'!W901="","",IF(AND($EF$4='DATA ENTRY'!G901,$EH$4='DATA ENTRY'!F901),'DATA ENTRY'!W901,"")))</f>
        <v/>
      </c>
      <c r="ER902" s="3" t="str">
        <f>IF('DATA ENTRY'!CK901="","",IF('DATA ENTRY'!X901="","",IF(AND($EF$4='DATA ENTRY'!G901,$EH$4='DATA ENTRY'!F901),'DATA ENTRY'!X901,"")))</f>
        <v/>
      </c>
      <c r="ES902" s="108" t="str">
        <f t="shared" si="223"/>
        <v/>
      </c>
      <c r="ET902" s="108" t="str">
        <f>IF('DATA ENTRY'!CK901="","",IF('DATA ENTRY'!D901="","",IF(AND($EF$4='DATA ENTRY'!G901,$EH$4='DATA ENTRY'!F901),'DATA ENTRY'!G901,"")))</f>
        <v/>
      </c>
      <c r="EY902">
        <f t="shared" si="224"/>
        <v>0</v>
      </c>
    </row>
    <row r="903" spans="1:155">
      <c r="A903" t="str">
        <f>IF(S903=0,"",1+(MAX($A$7:A902)))</f>
        <v/>
      </c>
      <c r="B903" s="224">
        <v>897</v>
      </c>
      <c r="C903" s="3" t="str">
        <f>IF('DATA ENTRY'!CK902="","",IF('DATA ENTRY'!B902="","",IF($D$4="All Post",'DATA ENTRY'!B902,IF(AND($D$4='DATA ENTRY'!CK902),'DATA ENTRY'!B902,""))))</f>
        <v/>
      </c>
      <c r="D903" s="3" t="str">
        <f>IF('DATA ENTRY'!CK902="","",IF('DATA ENTRY'!C902="","",IF($D$4="All Post",'DATA ENTRY'!C902,IF(AND($D$4='DATA ENTRY'!CK902),'DATA ENTRY'!C902,""))))</f>
        <v/>
      </c>
      <c r="E903" s="4" t="str">
        <f>IF('DATA ENTRY'!CK902="","",IF('DATA ENTRY'!I902="","",IF($D$4="All Post",'DATA ENTRY'!I902,IF(AND($D$4='DATA ENTRY'!CK902),'DATA ENTRY'!I902,""))))</f>
        <v/>
      </c>
      <c r="F903" s="4" t="str">
        <f>IF('DATA ENTRY'!CK902="","",IF('DATA ENTRY'!CK902="","",IF($D$4="All Post",'DATA ENTRY'!CK902,IF(AND($D$4='DATA ENTRY'!CK902),'DATA ENTRY'!CK902,""))))</f>
        <v/>
      </c>
      <c r="G903" s="3" t="str">
        <f>IF('DATA ENTRY'!CK902="","",IF('DATA ENTRY'!N902="","",IF($D$4="All Post",'DATA ENTRY'!N902,IF(AND($D$4='DATA ENTRY'!CK902),'DATA ENTRY'!N902,""))))</f>
        <v/>
      </c>
      <c r="H903" s="107" t="str">
        <f>IF('DATA ENTRY'!CK902="","",IF('DATA ENTRY'!O902="","",IF($D$4="All Post",'DATA ENTRY'!O902,IF(AND($D$4='DATA ENTRY'!CK902),'DATA ENTRY'!O902,""))))</f>
        <v/>
      </c>
      <c r="I903" s="3" t="str">
        <f>IF('DATA ENTRY'!CK902="","",IF('DATA ENTRY'!P902="","",IF($D$4="All Post",'DATA ENTRY'!P902,IF(AND($D$4='DATA ENTRY'!CK902),'DATA ENTRY'!P902,""))))</f>
        <v/>
      </c>
      <c r="J903" s="107" t="str">
        <f>IF('DATA ENTRY'!CK902="","",IF('DATA ENTRY'!Q902="","",IF($D$4="All Post",'DATA ENTRY'!Q902,IF(AND($D$4='DATA ENTRY'!CK902),'DATA ENTRY'!Q902,""))))</f>
        <v/>
      </c>
      <c r="K903" s="3" t="str">
        <f>IF('DATA ENTRY'!CK902="","",IF('DATA ENTRY'!R902="","",IF($D$4="All Post",'DATA ENTRY'!R902,IF(AND($D$4='DATA ENTRY'!CK902),'DATA ENTRY'!R902,""))))</f>
        <v/>
      </c>
      <c r="L903" s="3" t="str">
        <f>IF('DATA ENTRY'!CK902="","",IF('DATA ENTRY'!S902="","",IF($D$4="All Post",'DATA ENTRY'!S902,IF(AND($D$4='DATA ENTRY'!CK902),'DATA ENTRY'!S902,""))))</f>
        <v/>
      </c>
      <c r="M903" s="3" t="str">
        <f>IF('DATA ENTRY'!CK902="","",IF('DATA ENTRY'!E902="","",IF($D$4="All Post",'DATA ENTRY'!E902,IF(AND($D$4='DATA ENTRY'!CK902),'DATA ENTRY'!E902,""))))</f>
        <v/>
      </c>
      <c r="N903" s="3" t="str">
        <f>IF('DATA ENTRY'!CK902="","",IF('DATA ENTRY'!W902="","",IF($D$4="All Post",'DATA ENTRY'!W902,IF(AND($D$4='DATA ENTRY'!CK902),'DATA ENTRY'!W902,""))))</f>
        <v/>
      </c>
      <c r="O903" s="3" t="str">
        <f>IF('DATA ENTRY'!CK902="","",IF('DATA ENTRY'!X902="","",IF($D$4="All Post",'DATA ENTRY'!X902,IF(AND($D$4='DATA ENTRY'!CK902),'DATA ENTRY'!X902,""))))</f>
        <v/>
      </c>
      <c r="P903" s="3" t="str">
        <f>IF('DATA ENTRY'!CK902="","",IF('DATA ENTRY'!G902="","",IF($D$4="All Post",'DATA ENTRY'!G902,IF(AND($D$4='DATA ENTRY'!CK902),'DATA ENTRY'!G902,""))))</f>
        <v/>
      </c>
      <c r="S903">
        <f t="shared" si="211"/>
        <v>0</v>
      </c>
      <c r="T903" t="str">
        <f t="shared" si="212"/>
        <v/>
      </c>
      <c r="BZ903" t="str">
        <f t="shared" si="213"/>
        <v/>
      </c>
      <c r="CA903" t="str">
        <f t="shared" si="214"/>
        <v/>
      </c>
      <c r="CB903" s="224">
        <v>897</v>
      </c>
      <c r="CC903" s="3" t="str">
        <f>IF('DATA ENTRY'!CK902="","",IF('DATA ENTRY'!B902="","",IF(AND($CD$4='DATA ENTRY'!CK902,$CG$4='DATA ENTRY'!D902),'DATA ENTRY'!B902,"")))</f>
        <v/>
      </c>
      <c r="CD903" s="3" t="str">
        <f>IF('DATA ENTRY'!CK902="","",IF('DATA ENTRY'!C902="","",IF(AND($CD$4='DATA ENTRY'!CK902,$CG$4='DATA ENTRY'!D902),'DATA ENTRY'!C902,"")))</f>
        <v/>
      </c>
      <c r="CE903" s="4" t="str">
        <f>IF('DATA ENTRY'!CK902="","",IF('DATA ENTRY'!I902="","",IF(AND($CD$4='DATA ENTRY'!CK902,$CG$4='DATA ENTRY'!D902),'DATA ENTRY'!I902,"")))</f>
        <v/>
      </c>
      <c r="CF903" s="4" t="str">
        <f>IF('DATA ENTRY'!CK902="","",IF('DATA ENTRY'!CK902="","",IF(AND($CD$4='DATA ENTRY'!CK902,$CG$4='DATA ENTRY'!D902),'DATA ENTRY'!CK902,"")))</f>
        <v/>
      </c>
      <c r="CG903" s="3" t="str">
        <f>IF('DATA ENTRY'!CK902="","",IF('DATA ENTRY'!N902="","",IF(AND($CD$4='DATA ENTRY'!CK902,$CG$4='DATA ENTRY'!D902),'DATA ENTRY'!N902,"")))</f>
        <v/>
      </c>
      <c r="CH903" s="107" t="str">
        <f>IF('DATA ENTRY'!CK902="","",IF('DATA ENTRY'!O902="","",IF(AND($CD$4='DATA ENTRY'!CK902,$CG$4='DATA ENTRY'!D902),'DATA ENTRY'!O902,"")))</f>
        <v/>
      </c>
      <c r="CI903" s="3" t="str">
        <f>IF('DATA ENTRY'!CK902="","",IF('DATA ENTRY'!P902="","",IF(AND($CD$4='DATA ENTRY'!CK902,$CG$4='DATA ENTRY'!D902),'DATA ENTRY'!P902,"")))</f>
        <v/>
      </c>
      <c r="CJ903" s="107" t="str">
        <f>IF('DATA ENTRY'!CK902="","",IF('DATA ENTRY'!Q902="","",IF(AND($CD$4='DATA ENTRY'!CK902,$CG$4='DATA ENTRY'!D902),'DATA ENTRY'!Q902,"")))</f>
        <v/>
      </c>
      <c r="CK903" s="3" t="str">
        <f>IF('DATA ENTRY'!CK902="","",IF('DATA ENTRY'!R902="","",IF(AND($CD$4='DATA ENTRY'!CK902,$CG$4='DATA ENTRY'!D902),'DATA ENTRY'!R902,"")))</f>
        <v/>
      </c>
      <c r="CL903" s="3" t="str">
        <f>IF('DATA ENTRY'!CK902="","",IF('DATA ENTRY'!S902="","",IF(AND($CD$4='DATA ENTRY'!CK902,$CG$4='DATA ENTRY'!D902),'DATA ENTRY'!S902,"")))</f>
        <v/>
      </c>
      <c r="CM903" s="3" t="str">
        <f>IF('DATA ENTRY'!CK902="","",IF('DATA ENTRY'!E902="","",IF(AND($CD$4='DATA ENTRY'!CK902,$CG$4='DATA ENTRY'!D902),'DATA ENTRY'!E902,"")))</f>
        <v/>
      </c>
      <c r="CN903" s="3" t="str">
        <f>IF('DATA ENTRY'!CK902="","",IF('DATA ENTRY'!W902="","",IF(AND($CD$4='DATA ENTRY'!CK902,$CG$4='DATA ENTRY'!D902),'DATA ENTRY'!W902,"")))</f>
        <v/>
      </c>
      <c r="CO903" s="3" t="str">
        <f>IF('DATA ENTRY'!CK902="","",IF('DATA ENTRY'!X902="","",IF(AND($CD$4='DATA ENTRY'!CK902,$CG$4='DATA ENTRY'!D902),'DATA ENTRY'!X902,"")))</f>
        <v/>
      </c>
      <c r="CP903" s="108" t="str">
        <f t="shared" si="215"/>
        <v/>
      </c>
      <c r="CQ903" s="108" t="str">
        <f>IF('DATA ENTRY'!CK902="","",IF('DATA ENTRY'!G902="","",IF(AND($CD$4='DATA ENTRY'!CK902,$CG$4='DATA ENTRY'!D902),'DATA ENTRY'!G902,"")))</f>
        <v/>
      </c>
      <c r="CR903" s="230" t="str">
        <f>IF('DATA ENTRY'!CK902="","",IF('DATA ENTRY'!D902="","",IF(AND($CD$4='DATA ENTRY'!CK902,$CG$4='DATA ENTRY'!D902),'DATA ENTRY'!D902,"")))</f>
        <v/>
      </c>
      <c r="CS903">
        <f t="shared" si="216"/>
        <v>0</v>
      </c>
      <c r="CT903">
        <f t="shared" si="217"/>
        <v>0</v>
      </c>
      <c r="CV903" s="139"/>
      <c r="CX903">
        <f t="shared" si="218"/>
        <v>0</v>
      </c>
      <c r="DB903" t="str">
        <f t="shared" si="225"/>
        <v/>
      </c>
      <c r="DC903" t="str">
        <f t="shared" si="226"/>
        <v/>
      </c>
      <c r="DD903" s="224">
        <v>897</v>
      </c>
      <c r="DE903" s="3" t="str">
        <f>IF('DATA ENTRY'!CK902="","",IF('DATA ENTRY'!B902="","",IF(AND($DF$4='DATA ENTRY'!D902),'DATA ENTRY'!B902,"")))</f>
        <v/>
      </c>
      <c r="DF903" s="3" t="str">
        <f>IF('DATA ENTRY'!CK902="","",IF('DATA ENTRY'!C902="","",IF(AND($DF$4='DATA ENTRY'!D902),'DATA ENTRY'!C902,"")))</f>
        <v/>
      </c>
      <c r="DG903" s="4" t="str">
        <f>IF('DATA ENTRY'!CK902="","",IF('DATA ENTRY'!I902="","",IF(AND($DF$4='DATA ENTRY'!D902),'DATA ENTRY'!I902,"")))</f>
        <v/>
      </c>
      <c r="DH903" s="4" t="str">
        <f>IF('DATA ENTRY'!CK902="","",IF('DATA ENTRY'!CK902="","",IF(AND($DF$4='DATA ENTRY'!D902),'DATA ENTRY'!CK902,"")))</f>
        <v/>
      </c>
      <c r="DI903" s="3" t="str">
        <f>IF('DATA ENTRY'!CK902="","",IF('DATA ENTRY'!N902="","",IF(AND($DF$4='DATA ENTRY'!D902),'DATA ENTRY'!N902,"")))</f>
        <v/>
      </c>
      <c r="DJ903" s="107" t="str">
        <f>IF('DATA ENTRY'!CK902="","",IF('DATA ENTRY'!O902="","",IF(AND($DF$4='DATA ENTRY'!D902),'DATA ENTRY'!O902,"")))</f>
        <v/>
      </c>
      <c r="DK903" s="3" t="str">
        <f>IF('DATA ENTRY'!CK902="","",IF('DATA ENTRY'!P902="","",IF(AND($DF$4='DATA ENTRY'!D902),'DATA ENTRY'!P902,"")))</f>
        <v/>
      </c>
      <c r="DL903" s="107" t="str">
        <f>IF('DATA ENTRY'!CK902="","",IF('DATA ENTRY'!Q902="","",IF(AND($DF$4='DATA ENTRY'!D902),'DATA ENTRY'!Q902,"")))</f>
        <v/>
      </c>
      <c r="DM903" s="3" t="str">
        <f>IF('DATA ENTRY'!CK902="","",IF('DATA ENTRY'!R902="","",IF(AND($DF$4='DATA ENTRY'!D902),'DATA ENTRY'!R902,"")))</f>
        <v/>
      </c>
      <c r="DN903" s="107" t="str">
        <f>IF('DATA ENTRY'!CK902="","",IF('DATA ENTRY'!S902="","",IF(AND($DF$4='DATA ENTRY'!D902),'DATA ENTRY'!S902,"")))</f>
        <v/>
      </c>
      <c r="DO903" s="3" t="str">
        <f>IF('DATA ENTRY'!CK902="","",IF('DATA ENTRY'!E902="","",IF(AND($DF$4='DATA ENTRY'!D902),'DATA ENTRY'!E902,"")))</f>
        <v/>
      </c>
      <c r="DP903" s="3" t="str">
        <f>IF('DATA ENTRY'!CK902="","",IF('DATA ENTRY'!D902="","",IF(AND($DF$4='DATA ENTRY'!D902),'DATA ENTRY'!D902,"")))</f>
        <v/>
      </c>
      <c r="DQ903" s="3" t="str">
        <f>IF('DATA ENTRY'!CK902="","",IF('DATA ENTRY'!W902="","",IF(AND($DF$4='DATA ENTRY'!D902),'DATA ENTRY'!W902,"")))</f>
        <v/>
      </c>
      <c r="DR903" s="3" t="str">
        <f>IF('DATA ENTRY'!CK902="","",IF('DATA ENTRY'!X902="","",IF(AND($DF$4='DATA ENTRY'!D902),'DATA ENTRY'!X902,"")))</f>
        <v/>
      </c>
      <c r="DS903" s="108" t="str">
        <f t="shared" si="219"/>
        <v/>
      </c>
      <c r="DT903" s="108" t="str">
        <f>IF('DATA ENTRY'!CK902="","",IF('DATA ENTRY'!D902="","",IF(AND($DF$4='DATA ENTRY'!D902),'DATA ENTRY'!G902,"")))</f>
        <v/>
      </c>
      <c r="DY903">
        <f t="shared" si="220"/>
        <v>0</v>
      </c>
      <c r="EB903" t="str">
        <f t="shared" si="221"/>
        <v/>
      </c>
      <c r="EC903" t="str">
        <f t="shared" si="222"/>
        <v/>
      </c>
      <c r="ED903" s="224">
        <v>897</v>
      </c>
      <c r="EE903" s="3" t="str">
        <f>IF('DATA ENTRY'!CK902="","",IF('DATA ENTRY'!B902="","",IF(AND($EF$4='DATA ENTRY'!G902,$EH$4='DATA ENTRY'!F902),'DATA ENTRY'!B902,"")))</f>
        <v/>
      </c>
      <c r="EF903" s="3" t="str">
        <f>IF('DATA ENTRY'!CK902="","",IF('DATA ENTRY'!C902="","",IF(AND($EF$4='DATA ENTRY'!G902,$EH$4='DATA ENTRY'!F902),'DATA ENTRY'!C902,"")))</f>
        <v/>
      </c>
      <c r="EG903" s="4" t="str">
        <f>IF('DATA ENTRY'!CK902="","",IF('DATA ENTRY'!I902="","",IF(AND($EF$4='DATA ENTRY'!G902,$EH$4='DATA ENTRY'!F902),'DATA ENTRY'!I902,"")))</f>
        <v/>
      </c>
      <c r="EH903" s="4" t="str">
        <f>IF('DATA ENTRY'!CK902="","",IF('DATA ENTRY'!CK902="","",IF(AND($EF$4='DATA ENTRY'!G902,$EH$4='DATA ENTRY'!F902),'DATA ENTRY'!CK902,"")))</f>
        <v/>
      </c>
      <c r="EI903" s="3" t="str">
        <f>IF('DATA ENTRY'!CK902="","",IF('DATA ENTRY'!N902="","",IF(AND($EF$4='DATA ENTRY'!G902,$EH$4='DATA ENTRY'!F902),'DATA ENTRY'!N902,"")))</f>
        <v/>
      </c>
      <c r="EJ903" s="107" t="str">
        <f>IF('DATA ENTRY'!CK902="","",IF('DATA ENTRY'!O902="","",IF(AND($EF$4='DATA ENTRY'!G902,$EH$4='DATA ENTRY'!F902),'DATA ENTRY'!O902,"")))</f>
        <v/>
      </c>
      <c r="EK903" s="3" t="str">
        <f>IF('DATA ENTRY'!CK902="","",IF('DATA ENTRY'!P902="","",IF(AND($EF$4='DATA ENTRY'!G902,$EH$4='DATA ENTRY'!F902),'DATA ENTRY'!P902,"")))</f>
        <v/>
      </c>
      <c r="EL903" s="107" t="str">
        <f>IF('DATA ENTRY'!CK902="","",IF('DATA ENTRY'!Q902="","",IF(AND($EF$4='DATA ENTRY'!G902,$EH$4='DATA ENTRY'!F902),'DATA ENTRY'!Q902,"")))</f>
        <v/>
      </c>
      <c r="EM903" s="3" t="str">
        <f>IF('DATA ENTRY'!CK902="","",IF('DATA ENTRY'!R902="","",IF(AND($EF$4='DATA ENTRY'!G902,$EH$4='DATA ENTRY'!F902),'DATA ENTRY'!R902,"")))</f>
        <v/>
      </c>
      <c r="EN903" s="107" t="str">
        <f>IF('DATA ENTRY'!CK902="","",IF('DATA ENTRY'!S902="","",IF(AND($EF$4='DATA ENTRY'!G902,$EH$4='DATA ENTRY'!F902),'DATA ENTRY'!S902,"")))</f>
        <v/>
      </c>
      <c r="EO903" s="3" t="str">
        <f>IF('DATA ENTRY'!CK902="","",IF('DATA ENTRY'!E902="","",IF(AND($EF$4='DATA ENTRY'!G902,$EH$4='DATA ENTRY'!F902),'DATA ENTRY'!E902,"")))</f>
        <v/>
      </c>
      <c r="EP903" s="3" t="str">
        <f>IF('DATA ENTRY'!CK902="","",IF('DATA ENTRY'!D902="","",IF(AND($EF$4='DATA ENTRY'!G902,$EH$4='DATA ENTRY'!F902),'DATA ENTRY'!D902,"")))</f>
        <v/>
      </c>
      <c r="EQ903" s="3" t="str">
        <f>IF('DATA ENTRY'!CK902="","",IF('DATA ENTRY'!W902="","",IF(AND($EF$4='DATA ENTRY'!G902,$EH$4='DATA ENTRY'!F902),'DATA ENTRY'!W902,"")))</f>
        <v/>
      </c>
      <c r="ER903" s="3" t="str">
        <f>IF('DATA ENTRY'!CK902="","",IF('DATA ENTRY'!X902="","",IF(AND($EF$4='DATA ENTRY'!G902,$EH$4='DATA ENTRY'!F902),'DATA ENTRY'!X902,"")))</f>
        <v/>
      </c>
      <c r="ES903" s="108" t="str">
        <f t="shared" si="223"/>
        <v/>
      </c>
      <c r="ET903" s="108" t="str">
        <f>IF('DATA ENTRY'!CK902="","",IF('DATA ENTRY'!D902="","",IF(AND($EF$4='DATA ENTRY'!G902,$EH$4='DATA ENTRY'!F902),'DATA ENTRY'!G902,"")))</f>
        <v/>
      </c>
      <c r="EY903">
        <f t="shared" si="224"/>
        <v>0</v>
      </c>
    </row>
    <row r="904" spans="1:155">
      <c r="A904" t="str">
        <f>IF(S904=0,"",1+(MAX($A$7:A903)))</f>
        <v/>
      </c>
      <c r="B904" s="224">
        <v>898</v>
      </c>
      <c r="C904" s="3" t="str">
        <f>IF('DATA ENTRY'!CK903="","",IF('DATA ENTRY'!B903="","",IF($D$4="All Post",'DATA ENTRY'!B903,IF(AND($D$4='DATA ENTRY'!CK903),'DATA ENTRY'!B903,""))))</f>
        <v/>
      </c>
      <c r="D904" s="3" t="str">
        <f>IF('DATA ENTRY'!CK903="","",IF('DATA ENTRY'!C903="","",IF($D$4="All Post",'DATA ENTRY'!C903,IF(AND($D$4='DATA ENTRY'!CK903),'DATA ENTRY'!C903,""))))</f>
        <v/>
      </c>
      <c r="E904" s="4" t="str">
        <f>IF('DATA ENTRY'!CK903="","",IF('DATA ENTRY'!I903="","",IF($D$4="All Post",'DATA ENTRY'!I903,IF(AND($D$4='DATA ENTRY'!CK903),'DATA ENTRY'!I903,""))))</f>
        <v/>
      </c>
      <c r="F904" s="4" t="str">
        <f>IF('DATA ENTRY'!CK903="","",IF('DATA ENTRY'!CK903="","",IF($D$4="All Post",'DATA ENTRY'!CK903,IF(AND($D$4='DATA ENTRY'!CK903),'DATA ENTRY'!CK903,""))))</f>
        <v/>
      </c>
      <c r="G904" s="3" t="str">
        <f>IF('DATA ENTRY'!CK903="","",IF('DATA ENTRY'!N903="","",IF($D$4="All Post",'DATA ENTRY'!N903,IF(AND($D$4='DATA ENTRY'!CK903),'DATA ENTRY'!N903,""))))</f>
        <v/>
      </c>
      <c r="H904" s="107" t="str">
        <f>IF('DATA ENTRY'!CK903="","",IF('DATA ENTRY'!O903="","",IF($D$4="All Post",'DATA ENTRY'!O903,IF(AND($D$4='DATA ENTRY'!CK903),'DATA ENTRY'!O903,""))))</f>
        <v/>
      </c>
      <c r="I904" s="3" t="str">
        <f>IF('DATA ENTRY'!CK903="","",IF('DATA ENTRY'!P903="","",IF($D$4="All Post",'DATA ENTRY'!P903,IF(AND($D$4='DATA ENTRY'!CK903),'DATA ENTRY'!P903,""))))</f>
        <v/>
      </c>
      <c r="J904" s="107" t="str">
        <f>IF('DATA ENTRY'!CK903="","",IF('DATA ENTRY'!Q903="","",IF($D$4="All Post",'DATA ENTRY'!Q903,IF(AND($D$4='DATA ENTRY'!CK903),'DATA ENTRY'!Q903,""))))</f>
        <v/>
      </c>
      <c r="K904" s="3" t="str">
        <f>IF('DATA ENTRY'!CK903="","",IF('DATA ENTRY'!R903="","",IF($D$4="All Post",'DATA ENTRY'!R903,IF(AND($D$4='DATA ENTRY'!CK903),'DATA ENTRY'!R903,""))))</f>
        <v/>
      </c>
      <c r="L904" s="3" t="str">
        <f>IF('DATA ENTRY'!CK903="","",IF('DATA ENTRY'!S903="","",IF($D$4="All Post",'DATA ENTRY'!S903,IF(AND($D$4='DATA ENTRY'!CK903),'DATA ENTRY'!S903,""))))</f>
        <v/>
      </c>
      <c r="M904" s="3" t="str">
        <f>IF('DATA ENTRY'!CK903="","",IF('DATA ENTRY'!E903="","",IF($D$4="All Post",'DATA ENTRY'!E903,IF(AND($D$4='DATA ENTRY'!CK903),'DATA ENTRY'!E903,""))))</f>
        <v/>
      </c>
      <c r="N904" s="3" t="str">
        <f>IF('DATA ENTRY'!CK903="","",IF('DATA ENTRY'!W903="","",IF($D$4="All Post",'DATA ENTRY'!W903,IF(AND($D$4='DATA ENTRY'!CK903),'DATA ENTRY'!W903,""))))</f>
        <v/>
      </c>
      <c r="O904" s="3" t="str">
        <f>IF('DATA ENTRY'!CK903="","",IF('DATA ENTRY'!X903="","",IF($D$4="All Post",'DATA ENTRY'!X903,IF(AND($D$4='DATA ENTRY'!CK903),'DATA ENTRY'!X903,""))))</f>
        <v/>
      </c>
      <c r="P904" s="3" t="str">
        <f>IF('DATA ENTRY'!CK903="","",IF('DATA ENTRY'!G903="","",IF($D$4="All Post",'DATA ENTRY'!G903,IF(AND($D$4='DATA ENTRY'!CK903),'DATA ENTRY'!G903,""))))</f>
        <v/>
      </c>
      <c r="S904">
        <f t="shared" ref="S904:S967" si="227">IF($D$4=F904,1,IF(T904="All Post",1,0))</f>
        <v>0</v>
      </c>
      <c r="T904" t="str">
        <f t="shared" ref="T904:T967" si="228">IF(AND(C904="",F904=""),"","All Post")</f>
        <v/>
      </c>
      <c r="BZ904" t="str">
        <f t="shared" ref="BZ904:BZ967" si="229">IF(CE904="","",RANK(CE904,$CE$7:$CE$211,1))</f>
        <v/>
      </c>
      <c r="CA904" t="str">
        <f t="shared" ref="CA904:CA967" si="230">IF(CX904=0,"",CX904)</f>
        <v/>
      </c>
      <c r="CB904" s="224">
        <v>898</v>
      </c>
      <c r="CC904" s="3" t="str">
        <f>IF('DATA ENTRY'!CK903="","",IF('DATA ENTRY'!B903="","",IF(AND($CD$4='DATA ENTRY'!CK903,$CG$4='DATA ENTRY'!D903),'DATA ENTRY'!B903,"")))</f>
        <v/>
      </c>
      <c r="CD904" s="3" t="str">
        <f>IF('DATA ENTRY'!CK903="","",IF('DATA ENTRY'!C903="","",IF(AND($CD$4='DATA ENTRY'!CK903,$CG$4='DATA ENTRY'!D903),'DATA ENTRY'!C903,"")))</f>
        <v/>
      </c>
      <c r="CE904" s="4" t="str">
        <f>IF('DATA ENTRY'!CK903="","",IF('DATA ENTRY'!I903="","",IF(AND($CD$4='DATA ENTRY'!CK903,$CG$4='DATA ENTRY'!D903),'DATA ENTRY'!I903,"")))</f>
        <v/>
      </c>
      <c r="CF904" s="4" t="str">
        <f>IF('DATA ENTRY'!CK903="","",IF('DATA ENTRY'!CK903="","",IF(AND($CD$4='DATA ENTRY'!CK903,$CG$4='DATA ENTRY'!D903),'DATA ENTRY'!CK903,"")))</f>
        <v/>
      </c>
      <c r="CG904" s="3" t="str">
        <f>IF('DATA ENTRY'!CK903="","",IF('DATA ENTRY'!N903="","",IF(AND($CD$4='DATA ENTRY'!CK903,$CG$4='DATA ENTRY'!D903),'DATA ENTRY'!N903,"")))</f>
        <v/>
      </c>
      <c r="CH904" s="107" t="str">
        <f>IF('DATA ENTRY'!CK903="","",IF('DATA ENTRY'!O903="","",IF(AND($CD$4='DATA ENTRY'!CK903,$CG$4='DATA ENTRY'!D903),'DATA ENTRY'!O903,"")))</f>
        <v/>
      </c>
      <c r="CI904" s="3" t="str">
        <f>IF('DATA ENTRY'!CK903="","",IF('DATA ENTRY'!P903="","",IF(AND($CD$4='DATA ENTRY'!CK903,$CG$4='DATA ENTRY'!D903),'DATA ENTRY'!P903,"")))</f>
        <v/>
      </c>
      <c r="CJ904" s="107" t="str">
        <f>IF('DATA ENTRY'!CK903="","",IF('DATA ENTRY'!Q903="","",IF(AND($CD$4='DATA ENTRY'!CK903,$CG$4='DATA ENTRY'!D903),'DATA ENTRY'!Q903,"")))</f>
        <v/>
      </c>
      <c r="CK904" s="3" t="str">
        <f>IF('DATA ENTRY'!CK903="","",IF('DATA ENTRY'!R903="","",IF(AND($CD$4='DATA ENTRY'!CK903,$CG$4='DATA ENTRY'!D903),'DATA ENTRY'!R903,"")))</f>
        <v/>
      </c>
      <c r="CL904" s="3" t="str">
        <f>IF('DATA ENTRY'!CK903="","",IF('DATA ENTRY'!S903="","",IF(AND($CD$4='DATA ENTRY'!CK903,$CG$4='DATA ENTRY'!D903),'DATA ENTRY'!S903,"")))</f>
        <v/>
      </c>
      <c r="CM904" s="3" t="str">
        <f>IF('DATA ENTRY'!CK903="","",IF('DATA ENTRY'!E903="","",IF(AND($CD$4='DATA ENTRY'!CK903,$CG$4='DATA ENTRY'!D903),'DATA ENTRY'!E903,"")))</f>
        <v/>
      </c>
      <c r="CN904" s="3" t="str">
        <f>IF('DATA ENTRY'!CK903="","",IF('DATA ENTRY'!W903="","",IF(AND($CD$4='DATA ENTRY'!CK903,$CG$4='DATA ENTRY'!D903),'DATA ENTRY'!W903,"")))</f>
        <v/>
      </c>
      <c r="CO904" s="3" t="str">
        <f>IF('DATA ENTRY'!CK903="","",IF('DATA ENTRY'!X903="","",IF(AND($CD$4='DATA ENTRY'!CK903,$CG$4='DATA ENTRY'!D903),'DATA ENTRY'!X903,"")))</f>
        <v/>
      </c>
      <c r="CP904" s="108" t="str">
        <f t="shared" ref="CP904:CP967" si="231">IFERROR(IF(CF904="","",SUM(CH904*75%+CJ904*25%)),"")</f>
        <v/>
      </c>
      <c r="CQ904" s="108" t="str">
        <f>IF('DATA ENTRY'!CK903="","",IF('DATA ENTRY'!G903="","",IF(AND($CD$4='DATA ENTRY'!CK903,$CG$4='DATA ENTRY'!D903),'DATA ENTRY'!G903,"")))</f>
        <v/>
      </c>
      <c r="CR904" s="230" t="str">
        <f>IF('DATA ENTRY'!CK903="","",IF('DATA ENTRY'!D903="","",IF(AND($CD$4='DATA ENTRY'!CK903,$CG$4='DATA ENTRY'!D903),'DATA ENTRY'!D903,"")))</f>
        <v/>
      </c>
      <c r="CS904">
        <f t="shared" ref="CS904:CS967" si="232">SUMPRODUCT((CP904&lt;$CP$7:$CP$211)/COUNTIF($CP$7:$CP$211,$CP$7:$CP$211))</f>
        <v>0</v>
      </c>
      <c r="CT904">
        <f t="shared" ref="CT904:CT967" si="233">SUMPRODUCT((CE904&lt;$CE$7:$CE$211)/COUNTIF($CE$7:$CE$211,$CE$7:$CE$211))</f>
        <v>0</v>
      </c>
      <c r="CV904" s="139"/>
      <c r="CX904">
        <f t="shared" ref="CX904:CX967" si="234">IF($CD$4=CF904,1,0)</f>
        <v>0</v>
      </c>
      <c r="DB904" t="str">
        <f t="shared" si="225"/>
        <v/>
      </c>
      <c r="DC904" t="str">
        <f t="shared" si="226"/>
        <v/>
      </c>
      <c r="DD904" s="224">
        <v>898</v>
      </c>
      <c r="DE904" s="3" t="str">
        <f>IF('DATA ENTRY'!CK903="","",IF('DATA ENTRY'!B903="","",IF(AND($DF$4='DATA ENTRY'!D903),'DATA ENTRY'!B903,"")))</f>
        <v/>
      </c>
      <c r="DF904" s="3" t="str">
        <f>IF('DATA ENTRY'!CK903="","",IF('DATA ENTRY'!C903="","",IF(AND($DF$4='DATA ENTRY'!D903),'DATA ENTRY'!C903,"")))</f>
        <v/>
      </c>
      <c r="DG904" s="4" t="str">
        <f>IF('DATA ENTRY'!CK903="","",IF('DATA ENTRY'!I903="","",IF(AND($DF$4='DATA ENTRY'!D903),'DATA ENTRY'!I903,"")))</f>
        <v/>
      </c>
      <c r="DH904" s="4" t="str">
        <f>IF('DATA ENTRY'!CK903="","",IF('DATA ENTRY'!CK903="","",IF(AND($DF$4='DATA ENTRY'!D903),'DATA ENTRY'!CK903,"")))</f>
        <v/>
      </c>
      <c r="DI904" s="3" t="str">
        <f>IF('DATA ENTRY'!CK903="","",IF('DATA ENTRY'!N903="","",IF(AND($DF$4='DATA ENTRY'!D903),'DATA ENTRY'!N903,"")))</f>
        <v/>
      </c>
      <c r="DJ904" s="107" t="str">
        <f>IF('DATA ENTRY'!CK903="","",IF('DATA ENTRY'!O903="","",IF(AND($DF$4='DATA ENTRY'!D903),'DATA ENTRY'!O903,"")))</f>
        <v/>
      </c>
      <c r="DK904" s="3" t="str">
        <f>IF('DATA ENTRY'!CK903="","",IF('DATA ENTRY'!P903="","",IF(AND($DF$4='DATA ENTRY'!D903),'DATA ENTRY'!P903,"")))</f>
        <v/>
      </c>
      <c r="DL904" s="107" t="str">
        <f>IF('DATA ENTRY'!CK903="","",IF('DATA ENTRY'!Q903="","",IF(AND($DF$4='DATA ENTRY'!D903),'DATA ENTRY'!Q903,"")))</f>
        <v/>
      </c>
      <c r="DM904" s="3" t="str">
        <f>IF('DATA ENTRY'!CK903="","",IF('DATA ENTRY'!R903="","",IF(AND($DF$4='DATA ENTRY'!D903),'DATA ENTRY'!R903,"")))</f>
        <v/>
      </c>
      <c r="DN904" s="107" t="str">
        <f>IF('DATA ENTRY'!CK903="","",IF('DATA ENTRY'!S903="","",IF(AND($DF$4='DATA ENTRY'!D903),'DATA ENTRY'!S903,"")))</f>
        <v/>
      </c>
      <c r="DO904" s="3" t="str">
        <f>IF('DATA ENTRY'!CK903="","",IF('DATA ENTRY'!E903="","",IF(AND($DF$4='DATA ENTRY'!D903),'DATA ENTRY'!E903,"")))</f>
        <v/>
      </c>
      <c r="DP904" s="3" t="str">
        <f>IF('DATA ENTRY'!CK903="","",IF('DATA ENTRY'!D903="","",IF(AND($DF$4='DATA ENTRY'!D903),'DATA ENTRY'!D903,"")))</f>
        <v/>
      </c>
      <c r="DQ904" s="3" t="str">
        <f>IF('DATA ENTRY'!CK903="","",IF('DATA ENTRY'!W903="","",IF(AND($DF$4='DATA ENTRY'!D903),'DATA ENTRY'!W903,"")))</f>
        <v/>
      </c>
      <c r="DR904" s="3" t="str">
        <f>IF('DATA ENTRY'!CK903="","",IF('DATA ENTRY'!X903="","",IF(AND($DF$4='DATA ENTRY'!D903),'DATA ENTRY'!X903,"")))</f>
        <v/>
      </c>
      <c r="DS904" s="108" t="str">
        <f t="shared" ref="DS904:DS967" si="235">IFERROR(IF(DH904="","",SUM(DJ904*75%+DL904*25%)),"")</f>
        <v/>
      </c>
      <c r="DT904" s="108" t="str">
        <f>IF('DATA ENTRY'!CK903="","",IF('DATA ENTRY'!D903="","",IF(AND($DF$4='DATA ENTRY'!D903),'DATA ENTRY'!G903,"")))</f>
        <v/>
      </c>
      <c r="DY904">
        <f t="shared" ref="DY904:DY967" si="236">IF($DF$4="",0,IF($DF$4=DP904,1,0))</f>
        <v>0</v>
      </c>
      <c r="EB904" t="str">
        <f t="shared" ref="EB904:EB967" si="237">IF(EG904="","",RANK(EG904,$EG$7:$EG$211,1))</f>
        <v/>
      </c>
      <c r="EC904" t="str">
        <f t="shared" ref="EC904:EC967" si="238">IF(EY904=0,"",EY904)</f>
        <v/>
      </c>
      <c r="ED904" s="224">
        <v>898</v>
      </c>
      <c r="EE904" s="3" t="str">
        <f>IF('DATA ENTRY'!CK903="","",IF('DATA ENTRY'!B903="","",IF(AND($EF$4='DATA ENTRY'!G903,$EH$4='DATA ENTRY'!F903),'DATA ENTRY'!B903,"")))</f>
        <v/>
      </c>
      <c r="EF904" s="3" t="str">
        <f>IF('DATA ENTRY'!CK903="","",IF('DATA ENTRY'!C903="","",IF(AND($EF$4='DATA ENTRY'!G903,$EH$4='DATA ENTRY'!F903),'DATA ENTRY'!C903,"")))</f>
        <v/>
      </c>
      <c r="EG904" s="4" t="str">
        <f>IF('DATA ENTRY'!CK903="","",IF('DATA ENTRY'!I903="","",IF(AND($EF$4='DATA ENTRY'!G903,$EH$4='DATA ENTRY'!F903),'DATA ENTRY'!I903,"")))</f>
        <v/>
      </c>
      <c r="EH904" s="4" t="str">
        <f>IF('DATA ENTRY'!CK903="","",IF('DATA ENTRY'!CK903="","",IF(AND($EF$4='DATA ENTRY'!G903,$EH$4='DATA ENTRY'!F903),'DATA ENTRY'!CK903,"")))</f>
        <v/>
      </c>
      <c r="EI904" s="3" t="str">
        <f>IF('DATA ENTRY'!CK903="","",IF('DATA ENTRY'!N903="","",IF(AND($EF$4='DATA ENTRY'!G903,$EH$4='DATA ENTRY'!F903),'DATA ENTRY'!N903,"")))</f>
        <v/>
      </c>
      <c r="EJ904" s="107" t="str">
        <f>IF('DATA ENTRY'!CK903="","",IF('DATA ENTRY'!O903="","",IF(AND($EF$4='DATA ENTRY'!G903,$EH$4='DATA ENTRY'!F903),'DATA ENTRY'!O903,"")))</f>
        <v/>
      </c>
      <c r="EK904" s="3" t="str">
        <f>IF('DATA ENTRY'!CK903="","",IF('DATA ENTRY'!P903="","",IF(AND($EF$4='DATA ENTRY'!G903,$EH$4='DATA ENTRY'!F903),'DATA ENTRY'!P903,"")))</f>
        <v/>
      </c>
      <c r="EL904" s="107" t="str">
        <f>IF('DATA ENTRY'!CK903="","",IF('DATA ENTRY'!Q903="","",IF(AND($EF$4='DATA ENTRY'!G903,$EH$4='DATA ENTRY'!F903),'DATA ENTRY'!Q903,"")))</f>
        <v/>
      </c>
      <c r="EM904" s="3" t="str">
        <f>IF('DATA ENTRY'!CK903="","",IF('DATA ENTRY'!R903="","",IF(AND($EF$4='DATA ENTRY'!G903,$EH$4='DATA ENTRY'!F903),'DATA ENTRY'!R903,"")))</f>
        <v/>
      </c>
      <c r="EN904" s="107" t="str">
        <f>IF('DATA ENTRY'!CK903="","",IF('DATA ENTRY'!S903="","",IF(AND($EF$4='DATA ENTRY'!G903,$EH$4='DATA ENTRY'!F903),'DATA ENTRY'!S903,"")))</f>
        <v/>
      </c>
      <c r="EO904" s="3" t="str">
        <f>IF('DATA ENTRY'!CK903="","",IF('DATA ENTRY'!E903="","",IF(AND($EF$4='DATA ENTRY'!G903,$EH$4='DATA ENTRY'!F903),'DATA ENTRY'!E903,"")))</f>
        <v/>
      </c>
      <c r="EP904" s="3" t="str">
        <f>IF('DATA ENTRY'!CK903="","",IF('DATA ENTRY'!D903="","",IF(AND($EF$4='DATA ENTRY'!G903,$EH$4='DATA ENTRY'!F903),'DATA ENTRY'!D903,"")))</f>
        <v/>
      </c>
      <c r="EQ904" s="3" t="str">
        <f>IF('DATA ENTRY'!CK903="","",IF('DATA ENTRY'!W903="","",IF(AND($EF$4='DATA ENTRY'!G903,$EH$4='DATA ENTRY'!F903),'DATA ENTRY'!W903,"")))</f>
        <v/>
      </c>
      <c r="ER904" s="3" t="str">
        <f>IF('DATA ENTRY'!CK903="","",IF('DATA ENTRY'!X903="","",IF(AND($EF$4='DATA ENTRY'!G903,$EH$4='DATA ENTRY'!F903),'DATA ENTRY'!X903,"")))</f>
        <v/>
      </c>
      <c r="ES904" s="108" t="str">
        <f t="shared" ref="ES904:ES967" si="239">IFERROR(IF(EH904="","",SUM(EJ904*75%+EL904*25%)),"")</f>
        <v/>
      </c>
      <c r="ET904" s="108" t="str">
        <f>IF('DATA ENTRY'!CK903="","",IF('DATA ENTRY'!D903="","",IF(AND($EF$4='DATA ENTRY'!G903,$EH$4='DATA ENTRY'!F903),'DATA ENTRY'!G903,"")))</f>
        <v/>
      </c>
      <c r="EY904">
        <f t="shared" ref="EY904:EY967" si="240">IF($DF$4="",0,IF($DF$4=EP904,1,0))</f>
        <v>0</v>
      </c>
    </row>
    <row r="905" spans="1:155">
      <c r="A905" t="str">
        <f>IF(S905=0,"",1+(MAX($A$7:A904)))</f>
        <v/>
      </c>
      <c r="B905" s="224">
        <v>899</v>
      </c>
      <c r="C905" s="3" t="str">
        <f>IF('DATA ENTRY'!CK904="","",IF('DATA ENTRY'!B904="","",IF($D$4="All Post",'DATA ENTRY'!B904,IF(AND($D$4='DATA ENTRY'!CK904),'DATA ENTRY'!B904,""))))</f>
        <v/>
      </c>
      <c r="D905" s="3" t="str">
        <f>IF('DATA ENTRY'!CK904="","",IF('DATA ENTRY'!C904="","",IF($D$4="All Post",'DATA ENTRY'!C904,IF(AND($D$4='DATA ENTRY'!CK904),'DATA ENTRY'!C904,""))))</f>
        <v/>
      </c>
      <c r="E905" s="4" t="str">
        <f>IF('DATA ENTRY'!CK904="","",IF('DATA ENTRY'!I904="","",IF($D$4="All Post",'DATA ENTRY'!I904,IF(AND($D$4='DATA ENTRY'!CK904),'DATA ENTRY'!I904,""))))</f>
        <v/>
      </c>
      <c r="F905" s="4" t="str">
        <f>IF('DATA ENTRY'!CK904="","",IF('DATA ENTRY'!CK904="","",IF($D$4="All Post",'DATA ENTRY'!CK904,IF(AND($D$4='DATA ENTRY'!CK904),'DATA ENTRY'!CK904,""))))</f>
        <v/>
      </c>
      <c r="G905" s="3" t="str">
        <f>IF('DATA ENTRY'!CK904="","",IF('DATA ENTRY'!N904="","",IF($D$4="All Post",'DATA ENTRY'!N904,IF(AND($D$4='DATA ENTRY'!CK904),'DATA ENTRY'!N904,""))))</f>
        <v/>
      </c>
      <c r="H905" s="107" t="str">
        <f>IF('DATA ENTRY'!CK904="","",IF('DATA ENTRY'!O904="","",IF($D$4="All Post",'DATA ENTRY'!O904,IF(AND($D$4='DATA ENTRY'!CK904),'DATA ENTRY'!O904,""))))</f>
        <v/>
      </c>
      <c r="I905" s="3" t="str">
        <f>IF('DATA ENTRY'!CK904="","",IF('DATA ENTRY'!P904="","",IF($D$4="All Post",'DATA ENTRY'!P904,IF(AND($D$4='DATA ENTRY'!CK904),'DATA ENTRY'!P904,""))))</f>
        <v/>
      </c>
      <c r="J905" s="107" t="str">
        <f>IF('DATA ENTRY'!CK904="","",IF('DATA ENTRY'!Q904="","",IF($D$4="All Post",'DATA ENTRY'!Q904,IF(AND($D$4='DATA ENTRY'!CK904),'DATA ENTRY'!Q904,""))))</f>
        <v/>
      </c>
      <c r="K905" s="3" t="str">
        <f>IF('DATA ENTRY'!CK904="","",IF('DATA ENTRY'!R904="","",IF($D$4="All Post",'DATA ENTRY'!R904,IF(AND($D$4='DATA ENTRY'!CK904),'DATA ENTRY'!R904,""))))</f>
        <v/>
      </c>
      <c r="L905" s="3" t="str">
        <f>IF('DATA ENTRY'!CK904="","",IF('DATA ENTRY'!S904="","",IF($D$4="All Post",'DATA ENTRY'!S904,IF(AND($D$4='DATA ENTRY'!CK904),'DATA ENTRY'!S904,""))))</f>
        <v/>
      </c>
      <c r="M905" s="3" t="str">
        <f>IF('DATA ENTRY'!CK904="","",IF('DATA ENTRY'!E904="","",IF($D$4="All Post",'DATA ENTRY'!E904,IF(AND($D$4='DATA ENTRY'!CK904),'DATA ENTRY'!E904,""))))</f>
        <v/>
      </c>
      <c r="N905" s="3" t="str">
        <f>IF('DATA ENTRY'!CK904="","",IF('DATA ENTRY'!W904="","",IF($D$4="All Post",'DATA ENTRY'!W904,IF(AND($D$4='DATA ENTRY'!CK904),'DATA ENTRY'!W904,""))))</f>
        <v/>
      </c>
      <c r="O905" s="3" t="str">
        <f>IF('DATA ENTRY'!CK904="","",IF('DATA ENTRY'!X904="","",IF($D$4="All Post",'DATA ENTRY'!X904,IF(AND($D$4='DATA ENTRY'!CK904),'DATA ENTRY'!X904,""))))</f>
        <v/>
      </c>
      <c r="P905" s="3" t="str">
        <f>IF('DATA ENTRY'!CK904="","",IF('DATA ENTRY'!G904="","",IF($D$4="All Post",'DATA ENTRY'!G904,IF(AND($D$4='DATA ENTRY'!CK904),'DATA ENTRY'!G904,""))))</f>
        <v/>
      </c>
      <c r="S905">
        <f t="shared" si="227"/>
        <v>0</v>
      </c>
      <c r="T905" t="str">
        <f t="shared" si="228"/>
        <v/>
      </c>
      <c r="BZ905" t="str">
        <f t="shared" si="229"/>
        <v/>
      </c>
      <c r="CA905" t="str">
        <f t="shared" si="230"/>
        <v/>
      </c>
      <c r="CB905" s="224">
        <v>899</v>
      </c>
      <c r="CC905" s="3" t="str">
        <f>IF('DATA ENTRY'!CK904="","",IF('DATA ENTRY'!B904="","",IF(AND($CD$4='DATA ENTRY'!CK904,$CG$4='DATA ENTRY'!D904),'DATA ENTRY'!B904,"")))</f>
        <v/>
      </c>
      <c r="CD905" s="3" t="str">
        <f>IF('DATA ENTRY'!CK904="","",IF('DATA ENTRY'!C904="","",IF(AND($CD$4='DATA ENTRY'!CK904,$CG$4='DATA ENTRY'!D904),'DATA ENTRY'!C904,"")))</f>
        <v/>
      </c>
      <c r="CE905" s="4" t="str">
        <f>IF('DATA ENTRY'!CK904="","",IF('DATA ENTRY'!I904="","",IF(AND($CD$4='DATA ENTRY'!CK904,$CG$4='DATA ENTRY'!D904),'DATA ENTRY'!I904,"")))</f>
        <v/>
      </c>
      <c r="CF905" s="4" t="str">
        <f>IF('DATA ENTRY'!CK904="","",IF('DATA ENTRY'!CK904="","",IF(AND($CD$4='DATA ENTRY'!CK904,$CG$4='DATA ENTRY'!D904),'DATA ENTRY'!CK904,"")))</f>
        <v/>
      </c>
      <c r="CG905" s="3" t="str">
        <f>IF('DATA ENTRY'!CK904="","",IF('DATA ENTRY'!N904="","",IF(AND($CD$4='DATA ENTRY'!CK904,$CG$4='DATA ENTRY'!D904),'DATA ENTRY'!N904,"")))</f>
        <v/>
      </c>
      <c r="CH905" s="107" t="str">
        <f>IF('DATA ENTRY'!CK904="","",IF('DATA ENTRY'!O904="","",IF(AND($CD$4='DATA ENTRY'!CK904,$CG$4='DATA ENTRY'!D904),'DATA ENTRY'!O904,"")))</f>
        <v/>
      </c>
      <c r="CI905" s="3" t="str">
        <f>IF('DATA ENTRY'!CK904="","",IF('DATA ENTRY'!P904="","",IF(AND($CD$4='DATA ENTRY'!CK904,$CG$4='DATA ENTRY'!D904),'DATA ENTRY'!P904,"")))</f>
        <v/>
      </c>
      <c r="CJ905" s="107" t="str">
        <f>IF('DATA ENTRY'!CK904="","",IF('DATA ENTRY'!Q904="","",IF(AND($CD$4='DATA ENTRY'!CK904,$CG$4='DATA ENTRY'!D904),'DATA ENTRY'!Q904,"")))</f>
        <v/>
      </c>
      <c r="CK905" s="3" t="str">
        <f>IF('DATA ENTRY'!CK904="","",IF('DATA ENTRY'!R904="","",IF(AND($CD$4='DATA ENTRY'!CK904,$CG$4='DATA ENTRY'!D904),'DATA ENTRY'!R904,"")))</f>
        <v/>
      </c>
      <c r="CL905" s="3" t="str">
        <f>IF('DATA ENTRY'!CK904="","",IF('DATA ENTRY'!S904="","",IF(AND($CD$4='DATA ENTRY'!CK904,$CG$4='DATA ENTRY'!D904),'DATA ENTRY'!S904,"")))</f>
        <v/>
      </c>
      <c r="CM905" s="3" t="str">
        <f>IF('DATA ENTRY'!CK904="","",IF('DATA ENTRY'!E904="","",IF(AND($CD$4='DATA ENTRY'!CK904,$CG$4='DATA ENTRY'!D904),'DATA ENTRY'!E904,"")))</f>
        <v/>
      </c>
      <c r="CN905" s="3" t="str">
        <f>IF('DATA ENTRY'!CK904="","",IF('DATA ENTRY'!W904="","",IF(AND($CD$4='DATA ENTRY'!CK904,$CG$4='DATA ENTRY'!D904),'DATA ENTRY'!W904,"")))</f>
        <v/>
      </c>
      <c r="CO905" s="3" t="str">
        <f>IF('DATA ENTRY'!CK904="","",IF('DATA ENTRY'!X904="","",IF(AND($CD$4='DATA ENTRY'!CK904,$CG$4='DATA ENTRY'!D904),'DATA ENTRY'!X904,"")))</f>
        <v/>
      </c>
      <c r="CP905" s="108" t="str">
        <f t="shared" si="231"/>
        <v/>
      </c>
      <c r="CQ905" s="108" t="str">
        <f>IF('DATA ENTRY'!CK904="","",IF('DATA ENTRY'!G904="","",IF(AND($CD$4='DATA ENTRY'!CK904,$CG$4='DATA ENTRY'!D904),'DATA ENTRY'!G904,"")))</f>
        <v/>
      </c>
      <c r="CR905" s="230" t="str">
        <f>IF('DATA ENTRY'!CK904="","",IF('DATA ENTRY'!D904="","",IF(AND($CD$4='DATA ENTRY'!CK904,$CG$4='DATA ENTRY'!D904),'DATA ENTRY'!D904,"")))</f>
        <v/>
      </c>
      <c r="CS905">
        <f t="shared" si="232"/>
        <v>0</v>
      </c>
      <c r="CT905">
        <f t="shared" si="233"/>
        <v>0</v>
      </c>
      <c r="CV905" s="139"/>
      <c r="CX905">
        <f t="shared" si="234"/>
        <v>0</v>
      </c>
      <c r="DB905" t="str">
        <f t="shared" si="225"/>
        <v/>
      </c>
      <c r="DC905" t="str">
        <f t="shared" si="226"/>
        <v/>
      </c>
      <c r="DD905" s="224">
        <v>899</v>
      </c>
      <c r="DE905" s="3" t="str">
        <f>IF('DATA ENTRY'!CK904="","",IF('DATA ENTRY'!B904="","",IF(AND($DF$4='DATA ENTRY'!D904),'DATA ENTRY'!B904,"")))</f>
        <v/>
      </c>
      <c r="DF905" s="3" t="str">
        <f>IF('DATA ENTRY'!CK904="","",IF('DATA ENTRY'!C904="","",IF(AND($DF$4='DATA ENTRY'!D904),'DATA ENTRY'!C904,"")))</f>
        <v/>
      </c>
      <c r="DG905" s="4" t="str">
        <f>IF('DATA ENTRY'!CK904="","",IF('DATA ENTRY'!I904="","",IF(AND($DF$4='DATA ENTRY'!D904),'DATA ENTRY'!I904,"")))</f>
        <v/>
      </c>
      <c r="DH905" s="4" t="str">
        <f>IF('DATA ENTRY'!CK904="","",IF('DATA ENTRY'!CK904="","",IF(AND($DF$4='DATA ENTRY'!D904),'DATA ENTRY'!CK904,"")))</f>
        <v/>
      </c>
      <c r="DI905" s="3" t="str">
        <f>IF('DATA ENTRY'!CK904="","",IF('DATA ENTRY'!N904="","",IF(AND($DF$4='DATA ENTRY'!D904),'DATA ENTRY'!N904,"")))</f>
        <v/>
      </c>
      <c r="DJ905" s="107" t="str">
        <f>IF('DATA ENTRY'!CK904="","",IF('DATA ENTRY'!O904="","",IF(AND($DF$4='DATA ENTRY'!D904),'DATA ENTRY'!O904,"")))</f>
        <v/>
      </c>
      <c r="DK905" s="3" t="str">
        <f>IF('DATA ENTRY'!CK904="","",IF('DATA ENTRY'!P904="","",IF(AND($DF$4='DATA ENTRY'!D904),'DATA ENTRY'!P904,"")))</f>
        <v/>
      </c>
      <c r="DL905" s="107" t="str">
        <f>IF('DATA ENTRY'!CK904="","",IF('DATA ENTRY'!Q904="","",IF(AND($DF$4='DATA ENTRY'!D904),'DATA ENTRY'!Q904,"")))</f>
        <v/>
      </c>
      <c r="DM905" s="3" t="str">
        <f>IF('DATA ENTRY'!CK904="","",IF('DATA ENTRY'!R904="","",IF(AND($DF$4='DATA ENTRY'!D904),'DATA ENTRY'!R904,"")))</f>
        <v/>
      </c>
      <c r="DN905" s="107" t="str">
        <f>IF('DATA ENTRY'!CK904="","",IF('DATA ENTRY'!S904="","",IF(AND($DF$4='DATA ENTRY'!D904),'DATA ENTRY'!S904,"")))</f>
        <v/>
      </c>
      <c r="DO905" s="3" t="str">
        <f>IF('DATA ENTRY'!CK904="","",IF('DATA ENTRY'!E904="","",IF(AND($DF$4='DATA ENTRY'!D904),'DATA ENTRY'!E904,"")))</f>
        <v/>
      </c>
      <c r="DP905" s="3" t="str">
        <f>IF('DATA ENTRY'!CK904="","",IF('DATA ENTRY'!D904="","",IF(AND($DF$4='DATA ENTRY'!D904),'DATA ENTRY'!D904,"")))</f>
        <v/>
      </c>
      <c r="DQ905" s="3" t="str">
        <f>IF('DATA ENTRY'!CK904="","",IF('DATA ENTRY'!W904="","",IF(AND($DF$4='DATA ENTRY'!D904),'DATA ENTRY'!W904,"")))</f>
        <v/>
      </c>
      <c r="DR905" s="3" t="str">
        <f>IF('DATA ENTRY'!CK904="","",IF('DATA ENTRY'!X904="","",IF(AND($DF$4='DATA ENTRY'!D904),'DATA ENTRY'!X904,"")))</f>
        <v/>
      </c>
      <c r="DS905" s="108" t="str">
        <f t="shared" si="235"/>
        <v/>
      </c>
      <c r="DT905" s="108" t="str">
        <f>IF('DATA ENTRY'!CK904="","",IF('DATA ENTRY'!D904="","",IF(AND($DF$4='DATA ENTRY'!D904),'DATA ENTRY'!G904,"")))</f>
        <v/>
      </c>
      <c r="DY905">
        <f t="shared" si="236"/>
        <v>0</v>
      </c>
      <c r="EB905" t="str">
        <f t="shared" si="237"/>
        <v/>
      </c>
      <c r="EC905" t="str">
        <f t="shared" si="238"/>
        <v/>
      </c>
      <c r="ED905" s="224">
        <v>899</v>
      </c>
      <c r="EE905" s="3" t="str">
        <f>IF('DATA ENTRY'!CK904="","",IF('DATA ENTRY'!B904="","",IF(AND($EF$4='DATA ENTRY'!G904,$EH$4='DATA ENTRY'!F904),'DATA ENTRY'!B904,"")))</f>
        <v/>
      </c>
      <c r="EF905" s="3" t="str">
        <f>IF('DATA ENTRY'!CK904="","",IF('DATA ENTRY'!C904="","",IF(AND($EF$4='DATA ENTRY'!G904,$EH$4='DATA ENTRY'!F904),'DATA ENTRY'!C904,"")))</f>
        <v/>
      </c>
      <c r="EG905" s="4" t="str">
        <f>IF('DATA ENTRY'!CK904="","",IF('DATA ENTRY'!I904="","",IF(AND($EF$4='DATA ENTRY'!G904,$EH$4='DATA ENTRY'!F904),'DATA ENTRY'!I904,"")))</f>
        <v/>
      </c>
      <c r="EH905" s="4" t="str">
        <f>IF('DATA ENTRY'!CK904="","",IF('DATA ENTRY'!CK904="","",IF(AND($EF$4='DATA ENTRY'!G904,$EH$4='DATA ENTRY'!F904),'DATA ENTRY'!CK904,"")))</f>
        <v/>
      </c>
      <c r="EI905" s="3" t="str">
        <f>IF('DATA ENTRY'!CK904="","",IF('DATA ENTRY'!N904="","",IF(AND($EF$4='DATA ENTRY'!G904,$EH$4='DATA ENTRY'!F904),'DATA ENTRY'!N904,"")))</f>
        <v/>
      </c>
      <c r="EJ905" s="107" t="str">
        <f>IF('DATA ENTRY'!CK904="","",IF('DATA ENTRY'!O904="","",IF(AND($EF$4='DATA ENTRY'!G904,$EH$4='DATA ENTRY'!F904),'DATA ENTRY'!O904,"")))</f>
        <v/>
      </c>
      <c r="EK905" s="3" t="str">
        <f>IF('DATA ENTRY'!CK904="","",IF('DATA ENTRY'!P904="","",IF(AND($EF$4='DATA ENTRY'!G904,$EH$4='DATA ENTRY'!F904),'DATA ENTRY'!P904,"")))</f>
        <v/>
      </c>
      <c r="EL905" s="107" t="str">
        <f>IF('DATA ENTRY'!CK904="","",IF('DATA ENTRY'!Q904="","",IF(AND($EF$4='DATA ENTRY'!G904,$EH$4='DATA ENTRY'!F904),'DATA ENTRY'!Q904,"")))</f>
        <v/>
      </c>
      <c r="EM905" s="3" t="str">
        <f>IF('DATA ENTRY'!CK904="","",IF('DATA ENTRY'!R904="","",IF(AND($EF$4='DATA ENTRY'!G904,$EH$4='DATA ENTRY'!F904),'DATA ENTRY'!R904,"")))</f>
        <v/>
      </c>
      <c r="EN905" s="107" t="str">
        <f>IF('DATA ENTRY'!CK904="","",IF('DATA ENTRY'!S904="","",IF(AND($EF$4='DATA ENTRY'!G904,$EH$4='DATA ENTRY'!F904),'DATA ENTRY'!S904,"")))</f>
        <v/>
      </c>
      <c r="EO905" s="3" t="str">
        <f>IF('DATA ENTRY'!CK904="","",IF('DATA ENTRY'!E904="","",IF(AND($EF$4='DATA ENTRY'!G904,$EH$4='DATA ENTRY'!F904),'DATA ENTRY'!E904,"")))</f>
        <v/>
      </c>
      <c r="EP905" s="3" t="str">
        <f>IF('DATA ENTRY'!CK904="","",IF('DATA ENTRY'!D904="","",IF(AND($EF$4='DATA ENTRY'!G904,$EH$4='DATA ENTRY'!F904),'DATA ENTRY'!D904,"")))</f>
        <v/>
      </c>
      <c r="EQ905" s="3" t="str">
        <f>IF('DATA ENTRY'!CK904="","",IF('DATA ENTRY'!W904="","",IF(AND($EF$4='DATA ENTRY'!G904,$EH$4='DATA ENTRY'!F904),'DATA ENTRY'!W904,"")))</f>
        <v/>
      </c>
      <c r="ER905" s="3" t="str">
        <f>IF('DATA ENTRY'!CK904="","",IF('DATA ENTRY'!X904="","",IF(AND($EF$4='DATA ENTRY'!G904,$EH$4='DATA ENTRY'!F904),'DATA ENTRY'!X904,"")))</f>
        <v/>
      </c>
      <c r="ES905" s="108" t="str">
        <f t="shared" si="239"/>
        <v/>
      </c>
      <c r="ET905" s="108" t="str">
        <f>IF('DATA ENTRY'!CK904="","",IF('DATA ENTRY'!D904="","",IF(AND($EF$4='DATA ENTRY'!G904,$EH$4='DATA ENTRY'!F904),'DATA ENTRY'!G904,"")))</f>
        <v/>
      </c>
      <c r="EY905">
        <f t="shared" si="240"/>
        <v>0</v>
      </c>
    </row>
    <row r="906" spans="1:155">
      <c r="A906" t="str">
        <f>IF(S906=0,"",1+(MAX($A$7:A905)))</f>
        <v/>
      </c>
      <c r="B906" s="224">
        <v>900</v>
      </c>
      <c r="C906" s="3" t="str">
        <f>IF('DATA ENTRY'!CK905="","",IF('DATA ENTRY'!B905="","",IF($D$4="All Post",'DATA ENTRY'!B905,IF(AND($D$4='DATA ENTRY'!CK905),'DATA ENTRY'!B905,""))))</f>
        <v/>
      </c>
      <c r="D906" s="3" t="str">
        <f>IF('DATA ENTRY'!CK905="","",IF('DATA ENTRY'!C905="","",IF($D$4="All Post",'DATA ENTRY'!C905,IF(AND($D$4='DATA ENTRY'!CK905),'DATA ENTRY'!C905,""))))</f>
        <v/>
      </c>
      <c r="E906" s="4" t="str">
        <f>IF('DATA ENTRY'!CK905="","",IF('DATA ENTRY'!I905="","",IF($D$4="All Post",'DATA ENTRY'!I905,IF(AND($D$4='DATA ENTRY'!CK905),'DATA ENTRY'!I905,""))))</f>
        <v/>
      </c>
      <c r="F906" s="4" t="str">
        <f>IF('DATA ENTRY'!CK905="","",IF('DATA ENTRY'!CK905="","",IF($D$4="All Post",'DATA ENTRY'!CK905,IF(AND($D$4='DATA ENTRY'!CK905),'DATA ENTRY'!CK905,""))))</f>
        <v/>
      </c>
      <c r="G906" s="3" t="str">
        <f>IF('DATA ENTRY'!CK905="","",IF('DATA ENTRY'!N905="","",IF($D$4="All Post",'DATA ENTRY'!N905,IF(AND($D$4='DATA ENTRY'!CK905),'DATA ENTRY'!N905,""))))</f>
        <v/>
      </c>
      <c r="H906" s="107" t="str">
        <f>IF('DATA ENTRY'!CK905="","",IF('DATA ENTRY'!O905="","",IF($D$4="All Post",'DATA ENTRY'!O905,IF(AND($D$4='DATA ENTRY'!CK905),'DATA ENTRY'!O905,""))))</f>
        <v/>
      </c>
      <c r="I906" s="3" t="str">
        <f>IF('DATA ENTRY'!CK905="","",IF('DATA ENTRY'!P905="","",IF($D$4="All Post",'DATA ENTRY'!P905,IF(AND($D$4='DATA ENTRY'!CK905),'DATA ENTRY'!P905,""))))</f>
        <v/>
      </c>
      <c r="J906" s="107" t="str">
        <f>IF('DATA ENTRY'!CK905="","",IF('DATA ENTRY'!Q905="","",IF($D$4="All Post",'DATA ENTRY'!Q905,IF(AND($D$4='DATA ENTRY'!CK905),'DATA ENTRY'!Q905,""))))</f>
        <v/>
      </c>
      <c r="K906" s="3" t="str">
        <f>IF('DATA ENTRY'!CK905="","",IF('DATA ENTRY'!R905="","",IF($D$4="All Post",'DATA ENTRY'!R905,IF(AND($D$4='DATA ENTRY'!CK905),'DATA ENTRY'!R905,""))))</f>
        <v/>
      </c>
      <c r="L906" s="3" t="str">
        <f>IF('DATA ENTRY'!CK905="","",IF('DATA ENTRY'!S905="","",IF($D$4="All Post",'DATA ENTRY'!S905,IF(AND($D$4='DATA ENTRY'!CK905),'DATA ENTRY'!S905,""))))</f>
        <v/>
      </c>
      <c r="M906" s="3" t="str">
        <f>IF('DATA ENTRY'!CK905="","",IF('DATA ENTRY'!E905="","",IF($D$4="All Post",'DATA ENTRY'!E905,IF(AND($D$4='DATA ENTRY'!CK905),'DATA ENTRY'!E905,""))))</f>
        <v/>
      </c>
      <c r="N906" s="3" t="str">
        <f>IF('DATA ENTRY'!CK905="","",IF('DATA ENTRY'!W905="","",IF($D$4="All Post",'DATA ENTRY'!W905,IF(AND($D$4='DATA ENTRY'!CK905),'DATA ENTRY'!W905,""))))</f>
        <v/>
      </c>
      <c r="O906" s="3" t="str">
        <f>IF('DATA ENTRY'!CK905="","",IF('DATA ENTRY'!X905="","",IF($D$4="All Post",'DATA ENTRY'!X905,IF(AND($D$4='DATA ENTRY'!CK905),'DATA ENTRY'!X905,""))))</f>
        <v/>
      </c>
      <c r="P906" s="3" t="str">
        <f>IF('DATA ENTRY'!CK905="","",IF('DATA ENTRY'!G905="","",IF($D$4="All Post",'DATA ENTRY'!G905,IF(AND($D$4='DATA ENTRY'!CK905),'DATA ENTRY'!G905,""))))</f>
        <v/>
      </c>
      <c r="S906">
        <f t="shared" si="227"/>
        <v>0</v>
      </c>
      <c r="T906" t="str">
        <f t="shared" si="228"/>
        <v/>
      </c>
      <c r="BZ906" t="str">
        <f t="shared" si="229"/>
        <v/>
      </c>
      <c r="CA906" t="str">
        <f t="shared" si="230"/>
        <v/>
      </c>
      <c r="CB906" s="224">
        <v>900</v>
      </c>
      <c r="CC906" s="3" t="str">
        <f>IF('DATA ENTRY'!CK905="","",IF('DATA ENTRY'!B905="","",IF(AND($CD$4='DATA ENTRY'!CK905,$CG$4='DATA ENTRY'!D905),'DATA ENTRY'!B905,"")))</f>
        <v/>
      </c>
      <c r="CD906" s="3" t="str">
        <f>IF('DATA ENTRY'!CK905="","",IF('DATA ENTRY'!C905="","",IF(AND($CD$4='DATA ENTRY'!CK905,$CG$4='DATA ENTRY'!D905),'DATA ENTRY'!C905,"")))</f>
        <v/>
      </c>
      <c r="CE906" s="4" t="str">
        <f>IF('DATA ENTRY'!CK905="","",IF('DATA ENTRY'!I905="","",IF(AND($CD$4='DATA ENTRY'!CK905,$CG$4='DATA ENTRY'!D905),'DATA ENTRY'!I905,"")))</f>
        <v/>
      </c>
      <c r="CF906" s="4" t="str">
        <f>IF('DATA ENTRY'!CK905="","",IF('DATA ENTRY'!CK905="","",IF(AND($CD$4='DATA ENTRY'!CK905,$CG$4='DATA ENTRY'!D905),'DATA ENTRY'!CK905,"")))</f>
        <v/>
      </c>
      <c r="CG906" s="3" t="str">
        <f>IF('DATA ENTRY'!CK905="","",IF('DATA ENTRY'!N905="","",IF(AND($CD$4='DATA ENTRY'!CK905,$CG$4='DATA ENTRY'!D905),'DATA ENTRY'!N905,"")))</f>
        <v/>
      </c>
      <c r="CH906" s="107" t="str">
        <f>IF('DATA ENTRY'!CK905="","",IF('DATA ENTRY'!O905="","",IF(AND($CD$4='DATA ENTRY'!CK905,$CG$4='DATA ENTRY'!D905),'DATA ENTRY'!O905,"")))</f>
        <v/>
      </c>
      <c r="CI906" s="3" t="str">
        <f>IF('DATA ENTRY'!CK905="","",IF('DATA ENTRY'!P905="","",IF(AND($CD$4='DATA ENTRY'!CK905,$CG$4='DATA ENTRY'!D905),'DATA ENTRY'!P905,"")))</f>
        <v/>
      </c>
      <c r="CJ906" s="107" t="str">
        <f>IF('DATA ENTRY'!CK905="","",IF('DATA ENTRY'!Q905="","",IF(AND($CD$4='DATA ENTRY'!CK905,$CG$4='DATA ENTRY'!D905),'DATA ENTRY'!Q905,"")))</f>
        <v/>
      </c>
      <c r="CK906" s="3" t="str">
        <f>IF('DATA ENTRY'!CK905="","",IF('DATA ENTRY'!R905="","",IF(AND($CD$4='DATA ENTRY'!CK905,$CG$4='DATA ENTRY'!D905),'DATA ENTRY'!R905,"")))</f>
        <v/>
      </c>
      <c r="CL906" s="3" t="str">
        <f>IF('DATA ENTRY'!CK905="","",IF('DATA ENTRY'!S905="","",IF(AND($CD$4='DATA ENTRY'!CK905,$CG$4='DATA ENTRY'!D905),'DATA ENTRY'!S905,"")))</f>
        <v/>
      </c>
      <c r="CM906" s="3" t="str">
        <f>IF('DATA ENTRY'!CK905="","",IF('DATA ENTRY'!E905="","",IF(AND($CD$4='DATA ENTRY'!CK905,$CG$4='DATA ENTRY'!D905),'DATA ENTRY'!E905,"")))</f>
        <v/>
      </c>
      <c r="CN906" s="3" t="str">
        <f>IF('DATA ENTRY'!CK905="","",IF('DATA ENTRY'!W905="","",IF(AND($CD$4='DATA ENTRY'!CK905,$CG$4='DATA ENTRY'!D905),'DATA ENTRY'!W905,"")))</f>
        <v/>
      </c>
      <c r="CO906" s="3" t="str">
        <f>IF('DATA ENTRY'!CK905="","",IF('DATA ENTRY'!X905="","",IF(AND($CD$4='DATA ENTRY'!CK905,$CG$4='DATA ENTRY'!D905),'DATA ENTRY'!X905,"")))</f>
        <v/>
      </c>
      <c r="CP906" s="108" t="str">
        <f t="shared" si="231"/>
        <v/>
      </c>
      <c r="CQ906" s="108" t="str">
        <f>IF('DATA ENTRY'!CK905="","",IF('DATA ENTRY'!G905="","",IF(AND($CD$4='DATA ENTRY'!CK905,$CG$4='DATA ENTRY'!D905),'DATA ENTRY'!G905,"")))</f>
        <v/>
      </c>
      <c r="CR906" s="230" t="str">
        <f>IF('DATA ENTRY'!CK905="","",IF('DATA ENTRY'!D905="","",IF(AND($CD$4='DATA ENTRY'!CK905,$CG$4='DATA ENTRY'!D905),'DATA ENTRY'!D905,"")))</f>
        <v/>
      </c>
      <c r="CS906">
        <f t="shared" si="232"/>
        <v>0</v>
      </c>
      <c r="CT906">
        <f t="shared" si="233"/>
        <v>0</v>
      </c>
      <c r="CV906" s="139"/>
      <c r="CX906">
        <f t="shared" si="234"/>
        <v>0</v>
      </c>
      <c r="DB906" t="str">
        <f t="shared" si="225"/>
        <v/>
      </c>
      <c r="DC906" t="str">
        <f t="shared" si="226"/>
        <v/>
      </c>
      <c r="DD906" s="224">
        <v>900</v>
      </c>
      <c r="DE906" s="3" t="str">
        <f>IF('DATA ENTRY'!CK905="","",IF('DATA ENTRY'!B905="","",IF(AND($DF$4='DATA ENTRY'!D905),'DATA ENTRY'!B905,"")))</f>
        <v/>
      </c>
      <c r="DF906" s="3" t="str">
        <f>IF('DATA ENTRY'!CK905="","",IF('DATA ENTRY'!C905="","",IF(AND($DF$4='DATA ENTRY'!D905),'DATA ENTRY'!C905,"")))</f>
        <v/>
      </c>
      <c r="DG906" s="4" t="str">
        <f>IF('DATA ENTRY'!CK905="","",IF('DATA ENTRY'!I905="","",IF(AND($DF$4='DATA ENTRY'!D905),'DATA ENTRY'!I905,"")))</f>
        <v/>
      </c>
      <c r="DH906" s="4" t="str">
        <f>IF('DATA ENTRY'!CK905="","",IF('DATA ENTRY'!CK905="","",IF(AND($DF$4='DATA ENTRY'!D905),'DATA ENTRY'!CK905,"")))</f>
        <v/>
      </c>
      <c r="DI906" s="3" t="str">
        <f>IF('DATA ENTRY'!CK905="","",IF('DATA ENTRY'!N905="","",IF(AND($DF$4='DATA ENTRY'!D905),'DATA ENTRY'!N905,"")))</f>
        <v/>
      </c>
      <c r="DJ906" s="107" t="str">
        <f>IF('DATA ENTRY'!CK905="","",IF('DATA ENTRY'!O905="","",IF(AND($DF$4='DATA ENTRY'!D905),'DATA ENTRY'!O905,"")))</f>
        <v/>
      </c>
      <c r="DK906" s="3" t="str">
        <f>IF('DATA ENTRY'!CK905="","",IF('DATA ENTRY'!P905="","",IF(AND($DF$4='DATA ENTRY'!D905),'DATA ENTRY'!P905,"")))</f>
        <v/>
      </c>
      <c r="DL906" s="107" t="str">
        <f>IF('DATA ENTRY'!CK905="","",IF('DATA ENTRY'!Q905="","",IF(AND($DF$4='DATA ENTRY'!D905),'DATA ENTRY'!Q905,"")))</f>
        <v/>
      </c>
      <c r="DM906" s="3" t="str">
        <f>IF('DATA ENTRY'!CK905="","",IF('DATA ENTRY'!R905="","",IF(AND($DF$4='DATA ENTRY'!D905),'DATA ENTRY'!R905,"")))</f>
        <v/>
      </c>
      <c r="DN906" s="107" t="str">
        <f>IF('DATA ENTRY'!CK905="","",IF('DATA ENTRY'!S905="","",IF(AND($DF$4='DATA ENTRY'!D905),'DATA ENTRY'!S905,"")))</f>
        <v/>
      </c>
      <c r="DO906" s="3" t="str">
        <f>IF('DATA ENTRY'!CK905="","",IF('DATA ENTRY'!E905="","",IF(AND($DF$4='DATA ENTRY'!D905),'DATA ENTRY'!E905,"")))</f>
        <v/>
      </c>
      <c r="DP906" s="3" t="str">
        <f>IF('DATA ENTRY'!CK905="","",IF('DATA ENTRY'!D905="","",IF(AND($DF$4='DATA ENTRY'!D905),'DATA ENTRY'!D905,"")))</f>
        <v/>
      </c>
      <c r="DQ906" s="3" t="str">
        <f>IF('DATA ENTRY'!CK905="","",IF('DATA ENTRY'!W905="","",IF(AND($DF$4='DATA ENTRY'!D905),'DATA ENTRY'!W905,"")))</f>
        <v/>
      </c>
      <c r="DR906" s="3" t="str">
        <f>IF('DATA ENTRY'!CK905="","",IF('DATA ENTRY'!X905="","",IF(AND($DF$4='DATA ENTRY'!D905),'DATA ENTRY'!X905,"")))</f>
        <v/>
      </c>
      <c r="DS906" s="108" t="str">
        <f t="shared" si="235"/>
        <v/>
      </c>
      <c r="DT906" s="108" t="str">
        <f>IF('DATA ENTRY'!CK905="","",IF('DATA ENTRY'!D905="","",IF(AND($DF$4='DATA ENTRY'!D905),'DATA ENTRY'!G905,"")))</f>
        <v/>
      </c>
      <c r="DY906">
        <f t="shared" si="236"/>
        <v>0</v>
      </c>
      <c r="EB906" t="str">
        <f t="shared" si="237"/>
        <v/>
      </c>
      <c r="EC906" t="str">
        <f t="shared" si="238"/>
        <v/>
      </c>
      <c r="ED906" s="224">
        <v>900</v>
      </c>
      <c r="EE906" s="3" t="str">
        <f>IF('DATA ENTRY'!CK905="","",IF('DATA ENTRY'!B905="","",IF(AND($EF$4='DATA ENTRY'!G905,$EH$4='DATA ENTRY'!F905),'DATA ENTRY'!B905,"")))</f>
        <v/>
      </c>
      <c r="EF906" s="3" t="str">
        <f>IF('DATA ENTRY'!CK905="","",IF('DATA ENTRY'!C905="","",IF(AND($EF$4='DATA ENTRY'!G905,$EH$4='DATA ENTRY'!F905),'DATA ENTRY'!C905,"")))</f>
        <v/>
      </c>
      <c r="EG906" s="4" t="str">
        <f>IF('DATA ENTRY'!CK905="","",IF('DATA ENTRY'!I905="","",IF(AND($EF$4='DATA ENTRY'!G905,$EH$4='DATA ENTRY'!F905),'DATA ENTRY'!I905,"")))</f>
        <v/>
      </c>
      <c r="EH906" s="4" t="str">
        <f>IF('DATA ENTRY'!CK905="","",IF('DATA ENTRY'!CK905="","",IF(AND($EF$4='DATA ENTRY'!G905,$EH$4='DATA ENTRY'!F905),'DATA ENTRY'!CK905,"")))</f>
        <v/>
      </c>
      <c r="EI906" s="3" t="str">
        <f>IF('DATA ENTRY'!CK905="","",IF('DATA ENTRY'!N905="","",IF(AND($EF$4='DATA ENTRY'!G905,$EH$4='DATA ENTRY'!F905),'DATA ENTRY'!N905,"")))</f>
        <v/>
      </c>
      <c r="EJ906" s="107" t="str">
        <f>IF('DATA ENTRY'!CK905="","",IF('DATA ENTRY'!O905="","",IF(AND($EF$4='DATA ENTRY'!G905,$EH$4='DATA ENTRY'!F905),'DATA ENTRY'!O905,"")))</f>
        <v/>
      </c>
      <c r="EK906" s="3" t="str">
        <f>IF('DATA ENTRY'!CK905="","",IF('DATA ENTRY'!P905="","",IF(AND($EF$4='DATA ENTRY'!G905,$EH$4='DATA ENTRY'!F905),'DATA ENTRY'!P905,"")))</f>
        <v/>
      </c>
      <c r="EL906" s="107" t="str">
        <f>IF('DATA ENTRY'!CK905="","",IF('DATA ENTRY'!Q905="","",IF(AND($EF$4='DATA ENTRY'!G905,$EH$4='DATA ENTRY'!F905),'DATA ENTRY'!Q905,"")))</f>
        <v/>
      </c>
      <c r="EM906" s="3" t="str">
        <f>IF('DATA ENTRY'!CK905="","",IF('DATA ENTRY'!R905="","",IF(AND($EF$4='DATA ENTRY'!G905,$EH$4='DATA ENTRY'!F905),'DATA ENTRY'!R905,"")))</f>
        <v/>
      </c>
      <c r="EN906" s="107" t="str">
        <f>IF('DATA ENTRY'!CK905="","",IF('DATA ENTRY'!S905="","",IF(AND($EF$4='DATA ENTRY'!G905,$EH$4='DATA ENTRY'!F905),'DATA ENTRY'!S905,"")))</f>
        <v/>
      </c>
      <c r="EO906" s="3" t="str">
        <f>IF('DATA ENTRY'!CK905="","",IF('DATA ENTRY'!E905="","",IF(AND($EF$4='DATA ENTRY'!G905,$EH$4='DATA ENTRY'!F905),'DATA ENTRY'!E905,"")))</f>
        <v/>
      </c>
      <c r="EP906" s="3" t="str">
        <f>IF('DATA ENTRY'!CK905="","",IF('DATA ENTRY'!D905="","",IF(AND($EF$4='DATA ENTRY'!G905,$EH$4='DATA ENTRY'!F905),'DATA ENTRY'!D905,"")))</f>
        <v/>
      </c>
      <c r="EQ906" s="3" t="str">
        <f>IF('DATA ENTRY'!CK905="","",IF('DATA ENTRY'!W905="","",IF(AND($EF$4='DATA ENTRY'!G905,$EH$4='DATA ENTRY'!F905),'DATA ENTRY'!W905,"")))</f>
        <v/>
      </c>
      <c r="ER906" s="3" t="str">
        <f>IF('DATA ENTRY'!CK905="","",IF('DATA ENTRY'!X905="","",IF(AND($EF$4='DATA ENTRY'!G905,$EH$4='DATA ENTRY'!F905),'DATA ENTRY'!X905,"")))</f>
        <v/>
      </c>
      <c r="ES906" s="108" t="str">
        <f t="shared" si="239"/>
        <v/>
      </c>
      <c r="ET906" s="108" t="str">
        <f>IF('DATA ENTRY'!CK905="","",IF('DATA ENTRY'!D905="","",IF(AND($EF$4='DATA ENTRY'!G905,$EH$4='DATA ENTRY'!F905),'DATA ENTRY'!G905,"")))</f>
        <v/>
      </c>
      <c r="EY906">
        <f t="shared" si="240"/>
        <v>0</v>
      </c>
    </row>
    <row r="907" spans="1:155">
      <c r="A907" t="str">
        <f>IF(S907=0,"",1+(MAX($A$7:A906)))</f>
        <v/>
      </c>
      <c r="B907" s="224">
        <v>901</v>
      </c>
      <c r="C907" s="3" t="str">
        <f>IF('DATA ENTRY'!CK906="","",IF('DATA ENTRY'!B906="","",IF($D$4="All Post",'DATA ENTRY'!B906,IF(AND($D$4='DATA ENTRY'!CK906),'DATA ENTRY'!B906,""))))</f>
        <v/>
      </c>
      <c r="D907" s="3" t="str">
        <f>IF('DATA ENTRY'!CK906="","",IF('DATA ENTRY'!C906="","",IF($D$4="All Post",'DATA ENTRY'!C906,IF(AND($D$4='DATA ENTRY'!CK906),'DATA ENTRY'!C906,""))))</f>
        <v/>
      </c>
      <c r="E907" s="4" t="str">
        <f>IF('DATA ENTRY'!CK906="","",IF('DATA ENTRY'!I906="","",IF($D$4="All Post",'DATA ENTRY'!I906,IF(AND($D$4='DATA ENTRY'!CK906),'DATA ENTRY'!I906,""))))</f>
        <v/>
      </c>
      <c r="F907" s="4" t="str">
        <f>IF('DATA ENTRY'!CK906="","",IF('DATA ENTRY'!CK906="","",IF($D$4="All Post",'DATA ENTRY'!CK906,IF(AND($D$4='DATA ENTRY'!CK906),'DATA ENTRY'!CK906,""))))</f>
        <v/>
      </c>
      <c r="G907" s="3" t="str">
        <f>IF('DATA ENTRY'!CK906="","",IF('DATA ENTRY'!N906="","",IF($D$4="All Post",'DATA ENTRY'!N906,IF(AND($D$4='DATA ENTRY'!CK906),'DATA ENTRY'!N906,""))))</f>
        <v/>
      </c>
      <c r="H907" s="107" t="str">
        <f>IF('DATA ENTRY'!CK906="","",IF('DATA ENTRY'!O906="","",IF($D$4="All Post",'DATA ENTRY'!O906,IF(AND($D$4='DATA ENTRY'!CK906),'DATA ENTRY'!O906,""))))</f>
        <v/>
      </c>
      <c r="I907" s="3" t="str">
        <f>IF('DATA ENTRY'!CK906="","",IF('DATA ENTRY'!P906="","",IF($D$4="All Post",'DATA ENTRY'!P906,IF(AND($D$4='DATA ENTRY'!CK906),'DATA ENTRY'!P906,""))))</f>
        <v/>
      </c>
      <c r="J907" s="107" t="str">
        <f>IF('DATA ENTRY'!CK906="","",IF('DATA ENTRY'!Q906="","",IF($D$4="All Post",'DATA ENTRY'!Q906,IF(AND($D$4='DATA ENTRY'!CK906),'DATA ENTRY'!Q906,""))))</f>
        <v/>
      </c>
      <c r="K907" s="3" t="str">
        <f>IF('DATA ENTRY'!CK906="","",IF('DATA ENTRY'!R906="","",IF($D$4="All Post",'DATA ENTRY'!R906,IF(AND($D$4='DATA ENTRY'!CK906),'DATA ENTRY'!R906,""))))</f>
        <v/>
      </c>
      <c r="L907" s="3" t="str">
        <f>IF('DATA ENTRY'!CK906="","",IF('DATA ENTRY'!S906="","",IF($D$4="All Post",'DATA ENTRY'!S906,IF(AND($D$4='DATA ENTRY'!CK906),'DATA ENTRY'!S906,""))))</f>
        <v/>
      </c>
      <c r="M907" s="3" t="str">
        <f>IF('DATA ENTRY'!CK906="","",IF('DATA ENTRY'!E906="","",IF($D$4="All Post",'DATA ENTRY'!E906,IF(AND($D$4='DATA ENTRY'!CK906),'DATA ENTRY'!E906,""))))</f>
        <v/>
      </c>
      <c r="N907" s="3" t="str">
        <f>IF('DATA ENTRY'!CK906="","",IF('DATA ENTRY'!W906="","",IF($D$4="All Post",'DATA ENTRY'!W906,IF(AND($D$4='DATA ENTRY'!CK906),'DATA ENTRY'!W906,""))))</f>
        <v/>
      </c>
      <c r="O907" s="3" t="str">
        <f>IF('DATA ENTRY'!CK906="","",IF('DATA ENTRY'!X906="","",IF($D$4="All Post",'DATA ENTRY'!X906,IF(AND($D$4='DATA ENTRY'!CK906),'DATA ENTRY'!X906,""))))</f>
        <v/>
      </c>
      <c r="P907" s="3" t="str">
        <f>IF('DATA ENTRY'!CK906="","",IF('DATA ENTRY'!G906="","",IF($D$4="All Post",'DATA ENTRY'!G906,IF(AND($D$4='DATA ENTRY'!CK906),'DATA ENTRY'!G906,""))))</f>
        <v/>
      </c>
      <c r="S907">
        <f t="shared" si="227"/>
        <v>0</v>
      </c>
      <c r="T907" t="str">
        <f t="shared" si="228"/>
        <v/>
      </c>
      <c r="BZ907" t="str">
        <f t="shared" si="229"/>
        <v/>
      </c>
      <c r="CA907" t="str">
        <f t="shared" si="230"/>
        <v/>
      </c>
      <c r="CB907" s="224">
        <v>901</v>
      </c>
      <c r="CC907" s="3" t="str">
        <f>IF('DATA ENTRY'!CK906="","",IF('DATA ENTRY'!B906="","",IF(AND($CD$4='DATA ENTRY'!CK906,$CG$4='DATA ENTRY'!D906),'DATA ENTRY'!B906,"")))</f>
        <v/>
      </c>
      <c r="CD907" s="3" t="str">
        <f>IF('DATA ENTRY'!CK906="","",IF('DATA ENTRY'!C906="","",IF(AND($CD$4='DATA ENTRY'!CK906,$CG$4='DATA ENTRY'!D906),'DATA ENTRY'!C906,"")))</f>
        <v/>
      </c>
      <c r="CE907" s="4" t="str">
        <f>IF('DATA ENTRY'!CK906="","",IF('DATA ENTRY'!I906="","",IF(AND($CD$4='DATA ENTRY'!CK906,$CG$4='DATA ENTRY'!D906),'DATA ENTRY'!I906,"")))</f>
        <v/>
      </c>
      <c r="CF907" s="4" t="str">
        <f>IF('DATA ENTRY'!CK906="","",IF('DATA ENTRY'!CK906="","",IF(AND($CD$4='DATA ENTRY'!CK906,$CG$4='DATA ENTRY'!D906),'DATA ENTRY'!CK906,"")))</f>
        <v/>
      </c>
      <c r="CG907" s="3" t="str">
        <f>IF('DATA ENTRY'!CK906="","",IF('DATA ENTRY'!N906="","",IF(AND($CD$4='DATA ENTRY'!CK906,$CG$4='DATA ENTRY'!D906),'DATA ENTRY'!N906,"")))</f>
        <v/>
      </c>
      <c r="CH907" s="107" t="str">
        <f>IF('DATA ENTRY'!CK906="","",IF('DATA ENTRY'!O906="","",IF(AND($CD$4='DATA ENTRY'!CK906,$CG$4='DATA ENTRY'!D906),'DATA ENTRY'!O906,"")))</f>
        <v/>
      </c>
      <c r="CI907" s="3" t="str">
        <f>IF('DATA ENTRY'!CK906="","",IF('DATA ENTRY'!P906="","",IF(AND($CD$4='DATA ENTRY'!CK906,$CG$4='DATA ENTRY'!D906),'DATA ENTRY'!P906,"")))</f>
        <v/>
      </c>
      <c r="CJ907" s="107" t="str">
        <f>IF('DATA ENTRY'!CK906="","",IF('DATA ENTRY'!Q906="","",IF(AND($CD$4='DATA ENTRY'!CK906,$CG$4='DATA ENTRY'!D906),'DATA ENTRY'!Q906,"")))</f>
        <v/>
      </c>
      <c r="CK907" s="3" t="str">
        <f>IF('DATA ENTRY'!CK906="","",IF('DATA ENTRY'!R906="","",IF(AND($CD$4='DATA ENTRY'!CK906,$CG$4='DATA ENTRY'!D906),'DATA ENTRY'!R906,"")))</f>
        <v/>
      </c>
      <c r="CL907" s="3" t="str">
        <f>IF('DATA ENTRY'!CK906="","",IF('DATA ENTRY'!S906="","",IF(AND($CD$4='DATA ENTRY'!CK906,$CG$4='DATA ENTRY'!D906),'DATA ENTRY'!S906,"")))</f>
        <v/>
      </c>
      <c r="CM907" s="3" t="str">
        <f>IF('DATA ENTRY'!CK906="","",IF('DATA ENTRY'!E906="","",IF(AND($CD$4='DATA ENTRY'!CK906,$CG$4='DATA ENTRY'!D906),'DATA ENTRY'!E906,"")))</f>
        <v/>
      </c>
      <c r="CN907" s="3" t="str">
        <f>IF('DATA ENTRY'!CK906="","",IF('DATA ENTRY'!W906="","",IF(AND($CD$4='DATA ENTRY'!CK906,$CG$4='DATA ENTRY'!D906),'DATA ENTRY'!W906,"")))</f>
        <v/>
      </c>
      <c r="CO907" s="3" t="str">
        <f>IF('DATA ENTRY'!CK906="","",IF('DATA ENTRY'!X906="","",IF(AND($CD$4='DATA ENTRY'!CK906,$CG$4='DATA ENTRY'!D906),'DATA ENTRY'!X906,"")))</f>
        <v/>
      </c>
      <c r="CP907" s="108" t="str">
        <f t="shared" si="231"/>
        <v/>
      </c>
      <c r="CQ907" s="108" t="str">
        <f>IF('DATA ENTRY'!CK906="","",IF('DATA ENTRY'!G906="","",IF(AND($CD$4='DATA ENTRY'!CK906,$CG$4='DATA ENTRY'!D906),'DATA ENTRY'!G906,"")))</f>
        <v/>
      </c>
      <c r="CR907" s="230" t="str">
        <f>IF('DATA ENTRY'!CK906="","",IF('DATA ENTRY'!D906="","",IF(AND($CD$4='DATA ENTRY'!CK906,$CG$4='DATA ENTRY'!D906),'DATA ENTRY'!D906,"")))</f>
        <v/>
      </c>
      <c r="CS907">
        <f t="shared" si="232"/>
        <v>0</v>
      </c>
      <c r="CT907">
        <f t="shared" si="233"/>
        <v>0</v>
      </c>
      <c r="CV907" s="139"/>
      <c r="CX907">
        <f t="shared" si="234"/>
        <v>0</v>
      </c>
      <c r="DB907" t="str">
        <f t="shared" si="225"/>
        <v/>
      </c>
      <c r="DC907" t="str">
        <f t="shared" si="226"/>
        <v/>
      </c>
      <c r="DD907" s="224">
        <v>901</v>
      </c>
      <c r="DE907" s="3" t="str">
        <f>IF('DATA ENTRY'!CK906="","",IF('DATA ENTRY'!B906="","",IF(AND($DF$4='DATA ENTRY'!D906),'DATA ENTRY'!B906,"")))</f>
        <v/>
      </c>
      <c r="DF907" s="3" t="str">
        <f>IF('DATA ENTRY'!CK906="","",IF('DATA ENTRY'!C906="","",IF(AND($DF$4='DATA ENTRY'!D906),'DATA ENTRY'!C906,"")))</f>
        <v/>
      </c>
      <c r="DG907" s="4" t="str">
        <f>IF('DATA ENTRY'!CK906="","",IF('DATA ENTRY'!I906="","",IF(AND($DF$4='DATA ENTRY'!D906),'DATA ENTRY'!I906,"")))</f>
        <v/>
      </c>
      <c r="DH907" s="4" t="str">
        <f>IF('DATA ENTRY'!CK906="","",IF('DATA ENTRY'!CK906="","",IF(AND($DF$4='DATA ENTRY'!D906),'DATA ENTRY'!CK906,"")))</f>
        <v/>
      </c>
      <c r="DI907" s="3" t="str">
        <f>IF('DATA ENTRY'!CK906="","",IF('DATA ENTRY'!N906="","",IF(AND($DF$4='DATA ENTRY'!D906),'DATA ENTRY'!N906,"")))</f>
        <v/>
      </c>
      <c r="DJ907" s="107" t="str">
        <f>IF('DATA ENTRY'!CK906="","",IF('DATA ENTRY'!O906="","",IF(AND($DF$4='DATA ENTRY'!D906),'DATA ENTRY'!O906,"")))</f>
        <v/>
      </c>
      <c r="DK907" s="3" t="str">
        <f>IF('DATA ENTRY'!CK906="","",IF('DATA ENTRY'!P906="","",IF(AND($DF$4='DATA ENTRY'!D906),'DATA ENTRY'!P906,"")))</f>
        <v/>
      </c>
      <c r="DL907" s="107" t="str">
        <f>IF('DATA ENTRY'!CK906="","",IF('DATA ENTRY'!Q906="","",IF(AND($DF$4='DATA ENTRY'!D906),'DATA ENTRY'!Q906,"")))</f>
        <v/>
      </c>
      <c r="DM907" s="3" t="str">
        <f>IF('DATA ENTRY'!CK906="","",IF('DATA ENTRY'!R906="","",IF(AND($DF$4='DATA ENTRY'!D906),'DATA ENTRY'!R906,"")))</f>
        <v/>
      </c>
      <c r="DN907" s="107" t="str">
        <f>IF('DATA ENTRY'!CK906="","",IF('DATA ENTRY'!S906="","",IF(AND($DF$4='DATA ENTRY'!D906),'DATA ENTRY'!S906,"")))</f>
        <v/>
      </c>
      <c r="DO907" s="3" t="str">
        <f>IF('DATA ENTRY'!CK906="","",IF('DATA ENTRY'!E906="","",IF(AND($DF$4='DATA ENTRY'!D906),'DATA ENTRY'!E906,"")))</f>
        <v/>
      </c>
      <c r="DP907" s="3" t="str">
        <f>IF('DATA ENTRY'!CK906="","",IF('DATA ENTRY'!D906="","",IF(AND($DF$4='DATA ENTRY'!D906),'DATA ENTRY'!D906,"")))</f>
        <v/>
      </c>
      <c r="DQ907" s="3" t="str">
        <f>IF('DATA ENTRY'!CK906="","",IF('DATA ENTRY'!W906="","",IF(AND($DF$4='DATA ENTRY'!D906),'DATA ENTRY'!W906,"")))</f>
        <v/>
      </c>
      <c r="DR907" s="3" t="str">
        <f>IF('DATA ENTRY'!CK906="","",IF('DATA ENTRY'!X906="","",IF(AND($DF$4='DATA ENTRY'!D906),'DATA ENTRY'!X906,"")))</f>
        <v/>
      </c>
      <c r="DS907" s="108" t="str">
        <f t="shared" si="235"/>
        <v/>
      </c>
      <c r="DT907" s="108" t="str">
        <f>IF('DATA ENTRY'!CK906="","",IF('DATA ENTRY'!D906="","",IF(AND($DF$4='DATA ENTRY'!D906),'DATA ENTRY'!G906,"")))</f>
        <v/>
      </c>
      <c r="DY907">
        <f t="shared" si="236"/>
        <v>0</v>
      </c>
      <c r="EB907" t="str">
        <f t="shared" si="237"/>
        <v/>
      </c>
      <c r="EC907" t="str">
        <f t="shared" si="238"/>
        <v/>
      </c>
      <c r="ED907" s="224">
        <v>901</v>
      </c>
      <c r="EE907" s="3" t="str">
        <f>IF('DATA ENTRY'!CK906="","",IF('DATA ENTRY'!B906="","",IF(AND($EF$4='DATA ENTRY'!G906,$EH$4='DATA ENTRY'!F906),'DATA ENTRY'!B906,"")))</f>
        <v/>
      </c>
      <c r="EF907" s="3" t="str">
        <f>IF('DATA ENTRY'!CK906="","",IF('DATA ENTRY'!C906="","",IF(AND($EF$4='DATA ENTRY'!G906,$EH$4='DATA ENTRY'!F906),'DATA ENTRY'!C906,"")))</f>
        <v/>
      </c>
      <c r="EG907" s="4" t="str">
        <f>IF('DATA ENTRY'!CK906="","",IF('DATA ENTRY'!I906="","",IF(AND($EF$4='DATA ENTRY'!G906,$EH$4='DATA ENTRY'!F906),'DATA ENTRY'!I906,"")))</f>
        <v/>
      </c>
      <c r="EH907" s="4" t="str">
        <f>IF('DATA ENTRY'!CK906="","",IF('DATA ENTRY'!CK906="","",IF(AND($EF$4='DATA ENTRY'!G906,$EH$4='DATA ENTRY'!F906),'DATA ENTRY'!CK906,"")))</f>
        <v/>
      </c>
      <c r="EI907" s="3" t="str">
        <f>IF('DATA ENTRY'!CK906="","",IF('DATA ENTRY'!N906="","",IF(AND($EF$4='DATA ENTRY'!G906,$EH$4='DATA ENTRY'!F906),'DATA ENTRY'!N906,"")))</f>
        <v/>
      </c>
      <c r="EJ907" s="107" t="str">
        <f>IF('DATA ENTRY'!CK906="","",IF('DATA ENTRY'!O906="","",IF(AND($EF$4='DATA ENTRY'!G906,$EH$4='DATA ENTRY'!F906),'DATA ENTRY'!O906,"")))</f>
        <v/>
      </c>
      <c r="EK907" s="3" t="str">
        <f>IF('DATA ENTRY'!CK906="","",IF('DATA ENTRY'!P906="","",IF(AND($EF$4='DATA ENTRY'!G906,$EH$4='DATA ENTRY'!F906),'DATA ENTRY'!P906,"")))</f>
        <v/>
      </c>
      <c r="EL907" s="107" t="str">
        <f>IF('DATA ENTRY'!CK906="","",IF('DATA ENTRY'!Q906="","",IF(AND($EF$4='DATA ENTRY'!G906,$EH$4='DATA ENTRY'!F906),'DATA ENTRY'!Q906,"")))</f>
        <v/>
      </c>
      <c r="EM907" s="3" t="str">
        <f>IF('DATA ENTRY'!CK906="","",IF('DATA ENTRY'!R906="","",IF(AND($EF$4='DATA ENTRY'!G906,$EH$4='DATA ENTRY'!F906),'DATA ENTRY'!R906,"")))</f>
        <v/>
      </c>
      <c r="EN907" s="107" t="str">
        <f>IF('DATA ENTRY'!CK906="","",IF('DATA ENTRY'!S906="","",IF(AND($EF$4='DATA ENTRY'!G906,$EH$4='DATA ENTRY'!F906),'DATA ENTRY'!S906,"")))</f>
        <v/>
      </c>
      <c r="EO907" s="3" t="str">
        <f>IF('DATA ENTRY'!CK906="","",IF('DATA ENTRY'!E906="","",IF(AND($EF$4='DATA ENTRY'!G906,$EH$4='DATA ENTRY'!F906),'DATA ENTRY'!E906,"")))</f>
        <v/>
      </c>
      <c r="EP907" s="3" t="str">
        <f>IF('DATA ENTRY'!CK906="","",IF('DATA ENTRY'!D906="","",IF(AND($EF$4='DATA ENTRY'!G906,$EH$4='DATA ENTRY'!F906),'DATA ENTRY'!D906,"")))</f>
        <v/>
      </c>
      <c r="EQ907" s="3" t="str">
        <f>IF('DATA ENTRY'!CK906="","",IF('DATA ENTRY'!W906="","",IF(AND($EF$4='DATA ENTRY'!G906,$EH$4='DATA ENTRY'!F906),'DATA ENTRY'!W906,"")))</f>
        <v/>
      </c>
      <c r="ER907" s="3" t="str">
        <f>IF('DATA ENTRY'!CK906="","",IF('DATA ENTRY'!X906="","",IF(AND($EF$4='DATA ENTRY'!G906,$EH$4='DATA ENTRY'!F906),'DATA ENTRY'!X906,"")))</f>
        <v/>
      </c>
      <c r="ES907" s="108" t="str">
        <f t="shared" si="239"/>
        <v/>
      </c>
      <c r="ET907" s="108" t="str">
        <f>IF('DATA ENTRY'!CK906="","",IF('DATA ENTRY'!D906="","",IF(AND($EF$4='DATA ENTRY'!G906,$EH$4='DATA ENTRY'!F906),'DATA ENTRY'!G906,"")))</f>
        <v/>
      </c>
      <c r="EY907">
        <f t="shared" si="240"/>
        <v>0</v>
      </c>
    </row>
    <row r="908" spans="1:155">
      <c r="A908" t="str">
        <f>IF(S908=0,"",1+(MAX($A$7:A907)))</f>
        <v/>
      </c>
      <c r="B908" s="224">
        <v>902</v>
      </c>
      <c r="C908" s="3" t="str">
        <f>IF('DATA ENTRY'!CK907="","",IF('DATA ENTRY'!B907="","",IF($D$4="All Post",'DATA ENTRY'!B907,IF(AND($D$4='DATA ENTRY'!CK907),'DATA ENTRY'!B907,""))))</f>
        <v/>
      </c>
      <c r="D908" s="3" t="str">
        <f>IF('DATA ENTRY'!CK907="","",IF('DATA ENTRY'!C907="","",IF($D$4="All Post",'DATA ENTRY'!C907,IF(AND($D$4='DATA ENTRY'!CK907),'DATA ENTRY'!C907,""))))</f>
        <v/>
      </c>
      <c r="E908" s="4" t="str">
        <f>IF('DATA ENTRY'!CK907="","",IF('DATA ENTRY'!I907="","",IF($D$4="All Post",'DATA ENTRY'!I907,IF(AND($D$4='DATA ENTRY'!CK907),'DATA ENTRY'!I907,""))))</f>
        <v/>
      </c>
      <c r="F908" s="4" t="str">
        <f>IF('DATA ENTRY'!CK907="","",IF('DATA ENTRY'!CK907="","",IF($D$4="All Post",'DATA ENTRY'!CK907,IF(AND($D$4='DATA ENTRY'!CK907),'DATA ENTRY'!CK907,""))))</f>
        <v/>
      </c>
      <c r="G908" s="3" t="str">
        <f>IF('DATA ENTRY'!CK907="","",IF('DATA ENTRY'!N907="","",IF($D$4="All Post",'DATA ENTRY'!N907,IF(AND($D$4='DATA ENTRY'!CK907),'DATA ENTRY'!N907,""))))</f>
        <v/>
      </c>
      <c r="H908" s="107" t="str">
        <f>IF('DATA ENTRY'!CK907="","",IF('DATA ENTRY'!O907="","",IF($D$4="All Post",'DATA ENTRY'!O907,IF(AND($D$4='DATA ENTRY'!CK907),'DATA ENTRY'!O907,""))))</f>
        <v/>
      </c>
      <c r="I908" s="3" t="str">
        <f>IF('DATA ENTRY'!CK907="","",IF('DATA ENTRY'!P907="","",IF($D$4="All Post",'DATA ENTRY'!P907,IF(AND($D$4='DATA ENTRY'!CK907),'DATA ENTRY'!P907,""))))</f>
        <v/>
      </c>
      <c r="J908" s="107" t="str">
        <f>IF('DATA ENTRY'!CK907="","",IF('DATA ENTRY'!Q907="","",IF($D$4="All Post",'DATA ENTRY'!Q907,IF(AND($D$4='DATA ENTRY'!CK907),'DATA ENTRY'!Q907,""))))</f>
        <v/>
      </c>
      <c r="K908" s="3" t="str">
        <f>IF('DATA ENTRY'!CK907="","",IF('DATA ENTRY'!R907="","",IF($D$4="All Post",'DATA ENTRY'!R907,IF(AND($D$4='DATA ENTRY'!CK907),'DATA ENTRY'!R907,""))))</f>
        <v/>
      </c>
      <c r="L908" s="3" t="str">
        <f>IF('DATA ENTRY'!CK907="","",IF('DATA ENTRY'!S907="","",IF($D$4="All Post",'DATA ENTRY'!S907,IF(AND($D$4='DATA ENTRY'!CK907),'DATA ENTRY'!S907,""))))</f>
        <v/>
      </c>
      <c r="M908" s="3" t="str">
        <f>IF('DATA ENTRY'!CK907="","",IF('DATA ENTRY'!E907="","",IF($D$4="All Post",'DATA ENTRY'!E907,IF(AND($D$4='DATA ENTRY'!CK907),'DATA ENTRY'!E907,""))))</f>
        <v/>
      </c>
      <c r="N908" s="3" t="str">
        <f>IF('DATA ENTRY'!CK907="","",IF('DATA ENTRY'!W907="","",IF($D$4="All Post",'DATA ENTRY'!W907,IF(AND($D$4='DATA ENTRY'!CK907),'DATA ENTRY'!W907,""))))</f>
        <v/>
      </c>
      <c r="O908" s="3" t="str">
        <f>IF('DATA ENTRY'!CK907="","",IF('DATA ENTRY'!X907="","",IF($D$4="All Post",'DATA ENTRY'!X907,IF(AND($D$4='DATA ENTRY'!CK907),'DATA ENTRY'!X907,""))))</f>
        <v/>
      </c>
      <c r="P908" s="3" t="str">
        <f>IF('DATA ENTRY'!CK907="","",IF('DATA ENTRY'!G907="","",IF($D$4="All Post",'DATA ENTRY'!G907,IF(AND($D$4='DATA ENTRY'!CK907),'DATA ENTRY'!G907,""))))</f>
        <v/>
      </c>
      <c r="S908">
        <f t="shared" si="227"/>
        <v>0</v>
      </c>
      <c r="T908" t="str">
        <f t="shared" si="228"/>
        <v/>
      </c>
      <c r="BZ908" t="str">
        <f t="shared" si="229"/>
        <v/>
      </c>
      <c r="CA908" t="str">
        <f t="shared" si="230"/>
        <v/>
      </c>
      <c r="CB908" s="224">
        <v>902</v>
      </c>
      <c r="CC908" s="3" t="str">
        <f>IF('DATA ENTRY'!CK907="","",IF('DATA ENTRY'!B907="","",IF(AND($CD$4='DATA ENTRY'!CK907,$CG$4='DATA ENTRY'!D907),'DATA ENTRY'!B907,"")))</f>
        <v/>
      </c>
      <c r="CD908" s="3" t="str">
        <f>IF('DATA ENTRY'!CK907="","",IF('DATA ENTRY'!C907="","",IF(AND($CD$4='DATA ENTRY'!CK907,$CG$4='DATA ENTRY'!D907),'DATA ENTRY'!C907,"")))</f>
        <v/>
      </c>
      <c r="CE908" s="4" t="str">
        <f>IF('DATA ENTRY'!CK907="","",IF('DATA ENTRY'!I907="","",IF(AND($CD$4='DATA ENTRY'!CK907,$CG$4='DATA ENTRY'!D907),'DATA ENTRY'!I907,"")))</f>
        <v/>
      </c>
      <c r="CF908" s="4" t="str">
        <f>IF('DATA ENTRY'!CK907="","",IF('DATA ENTRY'!CK907="","",IF(AND($CD$4='DATA ENTRY'!CK907,$CG$4='DATA ENTRY'!D907),'DATA ENTRY'!CK907,"")))</f>
        <v/>
      </c>
      <c r="CG908" s="3" t="str">
        <f>IF('DATA ENTRY'!CK907="","",IF('DATA ENTRY'!N907="","",IF(AND($CD$4='DATA ENTRY'!CK907,$CG$4='DATA ENTRY'!D907),'DATA ENTRY'!N907,"")))</f>
        <v/>
      </c>
      <c r="CH908" s="107" t="str">
        <f>IF('DATA ENTRY'!CK907="","",IF('DATA ENTRY'!O907="","",IF(AND($CD$4='DATA ENTRY'!CK907,$CG$4='DATA ENTRY'!D907),'DATA ENTRY'!O907,"")))</f>
        <v/>
      </c>
      <c r="CI908" s="3" t="str">
        <f>IF('DATA ENTRY'!CK907="","",IF('DATA ENTRY'!P907="","",IF(AND($CD$4='DATA ENTRY'!CK907,$CG$4='DATA ENTRY'!D907),'DATA ENTRY'!P907,"")))</f>
        <v/>
      </c>
      <c r="CJ908" s="107" t="str">
        <f>IF('DATA ENTRY'!CK907="","",IF('DATA ENTRY'!Q907="","",IF(AND($CD$4='DATA ENTRY'!CK907,$CG$4='DATA ENTRY'!D907),'DATA ENTRY'!Q907,"")))</f>
        <v/>
      </c>
      <c r="CK908" s="3" t="str">
        <f>IF('DATA ENTRY'!CK907="","",IF('DATA ENTRY'!R907="","",IF(AND($CD$4='DATA ENTRY'!CK907,$CG$4='DATA ENTRY'!D907),'DATA ENTRY'!R907,"")))</f>
        <v/>
      </c>
      <c r="CL908" s="3" t="str">
        <f>IF('DATA ENTRY'!CK907="","",IF('DATA ENTRY'!S907="","",IF(AND($CD$4='DATA ENTRY'!CK907,$CG$4='DATA ENTRY'!D907),'DATA ENTRY'!S907,"")))</f>
        <v/>
      </c>
      <c r="CM908" s="3" t="str">
        <f>IF('DATA ENTRY'!CK907="","",IF('DATA ENTRY'!E907="","",IF(AND($CD$4='DATA ENTRY'!CK907,$CG$4='DATA ENTRY'!D907),'DATA ENTRY'!E907,"")))</f>
        <v/>
      </c>
      <c r="CN908" s="3" t="str">
        <f>IF('DATA ENTRY'!CK907="","",IF('DATA ENTRY'!W907="","",IF(AND($CD$4='DATA ENTRY'!CK907,$CG$4='DATA ENTRY'!D907),'DATA ENTRY'!W907,"")))</f>
        <v/>
      </c>
      <c r="CO908" s="3" t="str">
        <f>IF('DATA ENTRY'!CK907="","",IF('DATA ENTRY'!X907="","",IF(AND($CD$4='DATA ENTRY'!CK907,$CG$4='DATA ENTRY'!D907),'DATA ENTRY'!X907,"")))</f>
        <v/>
      </c>
      <c r="CP908" s="108" t="str">
        <f t="shared" si="231"/>
        <v/>
      </c>
      <c r="CQ908" s="108" t="str">
        <f>IF('DATA ENTRY'!CK907="","",IF('DATA ENTRY'!G907="","",IF(AND($CD$4='DATA ENTRY'!CK907,$CG$4='DATA ENTRY'!D907),'DATA ENTRY'!G907,"")))</f>
        <v/>
      </c>
      <c r="CR908" s="230" t="str">
        <f>IF('DATA ENTRY'!CK907="","",IF('DATA ENTRY'!D907="","",IF(AND($CD$4='DATA ENTRY'!CK907,$CG$4='DATA ENTRY'!D907),'DATA ENTRY'!D907,"")))</f>
        <v/>
      </c>
      <c r="CS908">
        <f t="shared" si="232"/>
        <v>0</v>
      </c>
      <c r="CT908">
        <f t="shared" si="233"/>
        <v>0</v>
      </c>
      <c r="CV908" s="139"/>
      <c r="CX908">
        <f t="shared" si="234"/>
        <v>0</v>
      </c>
      <c r="DB908" t="str">
        <f t="shared" ref="DB908:DB971" si="241">IF(DG908="","",RANK(DG908,$DG$7:$DG$211,1))</f>
        <v/>
      </c>
      <c r="DC908" t="str">
        <f t="shared" ref="DC908:DC971" si="242">IF(DY908=0,"",DY908)</f>
        <v/>
      </c>
      <c r="DD908" s="224">
        <v>902</v>
      </c>
      <c r="DE908" s="3" t="str">
        <f>IF('DATA ENTRY'!CK907="","",IF('DATA ENTRY'!B907="","",IF(AND($DF$4='DATA ENTRY'!D907),'DATA ENTRY'!B907,"")))</f>
        <v/>
      </c>
      <c r="DF908" s="3" t="str">
        <f>IF('DATA ENTRY'!CK907="","",IF('DATA ENTRY'!C907="","",IF(AND($DF$4='DATA ENTRY'!D907),'DATA ENTRY'!C907,"")))</f>
        <v/>
      </c>
      <c r="DG908" s="4" t="str">
        <f>IF('DATA ENTRY'!CK907="","",IF('DATA ENTRY'!I907="","",IF(AND($DF$4='DATA ENTRY'!D907),'DATA ENTRY'!I907,"")))</f>
        <v/>
      </c>
      <c r="DH908" s="4" t="str">
        <f>IF('DATA ENTRY'!CK907="","",IF('DATA ENTRY'!CK907="","",IF(AND($DF$4='DATA ENTRY'!D907),'DATA ENTRY'!CK907,"")))</f>
        <v/>
      </c>
      <c r="DI908" s="3" t="str">
        <f>IF('DATA ENTRY'!CK907="","",IF('DATA ENTRY'!N907="","",IF(AND($DF$4='DATA ENTRY'!D907),'DATA ENTRY'!N907,"")))</f>
        <v/>
      </c>
      <c r="DJ908" s="107" t="str">
        <f>IF('DATA ENTRY'!CK907="","",IF('DATA ENTRY'!O907="","",IF(AND($DF$4='DATA ENTRY'!D907),'DATA ENTRY'!O907,"")))</f>
        <v/>
      </c>
      <c r="DK908" s="3" t="str">
        <f>IF('DATA ENTRY'!CK907="","",IF('DATA ENTRY'!P907="","",IF(AND($DF$4='DATA ENTRY'!D907),'DATA ENTRY'!P907,"")))</f>
        <v/>
      </c>
      <c r="DL908" s="107" t="str">
        <f>IF('DATA ENTRY'!CK907="","",IF('DATA ENTRY'!Q907="","",IF(AND($DF$4='DATA ENTRY'!D907),'DATA ENTRY'!Q907,"")))</f>
        <v/>
      </c>
      <c r="DM908" s="3" t="str">
        <f>IF('DATA ENTRY'!CK907="","",IF('DATA ENTRY'!R907="","",IF(AND($DF$4='DATA ENTRY'!D907),'DATA ENTRY'!R907,"")))</f>
        <v/>
      </c>
      <c r="DN908" s="107" t="str">
        <f>IF('DATA ENTRY'!CK907="","",IF('DATA ENTRY'!S907="","",IF(AND($DF$4='DATA ENTRY'!D907),'DATA ENTRY'!S907,"")))</f>
        <v/>
      </c>
      <c r="DO908" s="3" t="str">
        <f>IF('DATA ENTRY'!CK907="","",IF('DATA ENTRY'!E907="","",IF(AND($DF$4='DATA ENTRY'!D907),'DATA ENTRY'!E907,"")))</f>
        <v/>
      </c>
      <c r="DP908" s="3" t="str">
        <f>IF('DATA ENTRY'!CK907="","",IF('DATA ENTRY'!D907="","",IF(AND($DF$4='DATA ENTRY'!D907),'DATA ENTRY'!D907,"")))</f>
        <v/>
      </c>
      <c r="DQ908" s="3" t="str">
        <f>IF('DATA ENTRY'!CK907="","",IF('DATA ENTRY'!W907="","",IF(AND($DF$4='DATA ENTRY'!D907),'DATA ENTRY'!W907,"")))</f>
        <v/>
      </c>
      <c r="DR908" s="3" t="str">
        <f>IF('DATA ENTRY'!CK907="","",IF('DATA ENTRY'!X907="","",IF(AND($DF$4='DATA ENTRY'!D907),'DATA ENTRY'!X907,"")))</f>
        <v/>
      </c>
      <c r="DS908" s="108" t="str">
        <f t="shared" si="235"/>
        <v/>
      </c>
      <c r="DT908" s="108" t="str">
        <f>IF('DATA ENTRY'!CK907="","",IF('DATA ENTRY'!D907="","",IF(AND($DF$4='DATA ENTRY'!D907),'DATA ENTRY'!G907,"")))</f>
        <v/>
      </c>
      <c r="DY908">
        <f t="shared" si="236"/>
        <v>0</v>
      </c>
      <c r="EB908" t="str">
        <f t="shared" si="237"/>
        <v/>
      </c>
      <c r="EC908" t="str">
        <f t="shared" si="238"/>
        <v/>
      </c>
      <c r="ED908" s="224">
        <v>902</v>
      </c>
      <c r="EE908" s="3" t="str">
        <f>IF('DATA ENTRY'!CK907="","",IF('DATA ENTRY'!B907="","",IF(AND($EF$4='DATA ENTRY'!G907,$EH$4='DATA ENTRY'!F907),'DATA ENTRY'!B907,"")))</f>
        <v/>
      </c>
      <c r="EF908" s="3" t="str">
        <f>IF('DATA ENTRY'!CK907="","",IF('DATA ENTRY'!C907="","",IF(AND($EF$4='DATA ENTRY'!G907,$EH$4='DATA ENTRY'!F907),'DATA ENTRY'!C907,"")))</f>
        <v/>
      </c>
      <c r="EG908" s="4" t="str">
        <f>IF('DATA ENTRY'!CK907="","",IF('DATA ENTRY'!I907="","",IF(AND($EF$4='DATA ENTRY'!G907,$EH$4='DATA ENTRY'!F907),'DATA ENTRY'!I907,"")))</f>
        <v/>
      </c>
      <c r="EH908" s="4" t="str">
        <f>IF('DATA ENTRY'!CK907="","",IF('DATA ENTRY'!CK907="","",IF(AND($EF$4='DATA ENTRY'!G907,$EH$4='DATA ENTRY'!F907),'DATA ENTRY'!CK907,"")))</f>
        <v/>
      </c>
      <c r="EI908" s="3" t="str">
        <f>IF('DATA ENTRY'!CK907="","",IF('DATA ENTRY'!N907="","",IF(AND($EF$4='DATA ENTRY'!G907,$EH$4='DATA ENTRY'!F907),'DATA ENTRY'!N907,"")))</f>
        <v/>
      </c>
      <c r="EJ908" s="107" t="str">
        <f>IF('DATA ENTRY'!CK907="","",IF('DATA ENTRY'!O907="","",IF(AND($EF$4='DATA ENTRY'!G907,$EH$4='DATA ENTRY'!F907),'DATA ENTRY'!O907,"")))</f>
        <v/>
      </c>
      <c r="EK908" s="3" t="str">
        <f>IF('DATA ENTRY'!CK907="","",IF('DATA ENTRY'!P907="","",IF(AND($EF$4='DATA ENTRY'!G907,$EH$4='DATA ENTRY'!F907),'DATA ENTRY'!P907,"")))</f>
        <v/>
      </c>
      <c r="EL908" s="107" t="str">
        <f>IF('DATA ENTRY'!CK907="","",IF('DATA ENTRY'!Q907="","",IF(AND($EF$4='DATA ENTRY'!G907,$EH$4='DATA ENTRY'!F907),'DATA ENTRY'!Q907,"")))</f>
        <v/>
      </c>
      <c r="EM908" s="3" t="str">
        <f>IF('DATA ENTRY'!CK907="","",IF('DATA ENTRY'!R907="","",IF(AND($EF$4='DATA ENTRY'!G907,$EH$4='DATA ENTRY'!F907),'DATA ENTRY'!R907,"")))</f>
        <v/>
      </c>
      <c r="EN908" s="107" t="str">
        <f>IF('DATA ENTRY'!CK907="","",IF('DATA ENTRY'!S907="","",IF(AND($EF$4='DATA ENTRY'!G907,$EH$4='DATA ENTRY'!F907),'DATA ENTRY'!S907,"")))</f>
        <v/>
      </c>
      <c r="EO908" s="3" t="str">
        <f>IF('DATA ENTRY'!CK907="","",IF('DATA ENTRY'!E907="","",IF(AND($EF$4='DATA ENTRY'!G907,$EH$4='DATA ENTRY'!F907),'DATA ENTRY'!E907,"")))</f>
        <v/>
      </c>
      <c r="EP908" s="3" t="str">
        <f>IF('DATA ENTRY'!CK907="","",IF('DATA ENTRY'!D907="","",IF(AND($EF$4='DATA ENTRY'!G907,$EH$4='DATA ENTRY'!F907),'DATA ENTRY'!D907,"")))</f>
        <v/>
      </c>
      <c r="EQ908" s="3" t="str">
        <f>IF('DATA ENTRY'!CK907="","",IF('DATA ENTRY'!W907="","",IF(AND($EF$4='DATA ENTRY'!G907,$EH$4='DATA ENTRY'!F907),'DATA ENTRY'!W907,"")))</f>
        <v/>
      </c>
      <c r="ER908" s="3" t="str">
        <f>IF('DATA ENTRY'!CK907="","",IF('DATA ENTRY'!X907="","",IF(AND($EF$4='DATA ENTRY'!G907,$EH$4='DATA ENTRY'!F907),'DATA ENTRY'!X907,"")))</f>
        <v/>
      </c>
      <c r="ES908" s="108" t="str">
        <f t="shared" si="239"/>
        <v/>
      </c>
      <c r="ET908" s="108" t="str">
        <f>IF('DATA ENTRY'!CK907="","",IF('DATA ENTRY'!D907="","",IF(AND($EF$4='DATA ENTRY'!G907,$EH$4='DATA ENTRY'!F907),'DATA ENTRY'!G907,"")))</f>
        <v/>
      </c>
      <c r="EY908">
        <f t="shared" si="240"/>
        <v>0</v>
      </c>
    </row>
    <row r="909" spans="1:155">
      <c r="A909" t="str">
        <f>IF(S909=0,"",1+(MAX($A$7:A908)))</f>
        <v/>
      </c>
      <c r="B909" s="224">
        <v>903</v>
      </c>
      <c r="C909" s="3" t="str">
        <f>IF('DATA ENTRY'!CK908="","",IF('DATA ENTRY'!B908="","",IF($D$4="All Post",'DATA ENTRY'!B908,IF(AND($D$4='DATA ENTRY'!CK908),'DATA ENTRY'!B908,""))))</f>
        <v/>
      </c>
      <c r="D909" s="3" t="str">
        <f>IF('DATA ENTRY'!CK908="","",IF('DATA ENTRY'!C908="","",IF($D$4="All Post",'DATA ENTRY'!C908,IF(AND($D$4='DATA ENTRY'!CK908),'DATA ENTRY'!C908,""))))</f>
        <v/>
      </c>
      <c r="E909" s="4" t="str">
        <f>IF('DATA ENTRY'!CK908="","",IF('DATA ENTRY'!I908="","",IF($D$4="All Post",'DATA ENTRY'!I908,IF(AND($D$4='DATA ENTRY'!CK908),'DATA ENTRY'!I908,""))))</f>
        <v/>
      </c>
      <c r="F909" s="4" t="str">
        <f>IF('DATA ENTRY'!CK908="","",IF('DATA ENTRY'!CK908="","",IF($D$4="All Post",'DATA ENTRY'!CK908,IF(AND($D$4='DATA ENTRY'!CK908),'DATA ENTRY'!CK908,""))))</f>
        <v/>
      </c>
      <c r="G909" s="3" t="str">
        <f>IF('DATA ENTRY'!CK908="","",IF('DATA ENTRY'!N908="","",IF($D$4="All Post",'DATA ENTRY'!N908,IF(AND($D$4='DATA ENTRY'!CK908),'DATA ENTRY'!N908,""))))</f>
        <v/>
      </c>
      <c r="H909" s="107" t="str">
        <f>IF('DATA ENTRY'!CK908="","",IF('DATA ENTRY'!O908="","",IF($D$4="All Post",'DATA ENTRY'!O908,IF(AND($D$4='DATA ENTRY'!CK908),'DATA ENTRY'!O908,""))))</f>
        <v/>
      </c>
      <c r="I909" s="3" t="str">
        <f>IF('DATA ENTRY'!CK908="","",IF('DATA ENTRY'!P908="","",IF($D$4="All Post",'DATA ENTRY'!P908,IF(AND($D$4='DATA ENTRY'!CK908),'DATA ENTRY'!P908,""))))</f>
        <v/>
      </c>
      <c r="J909" s="107" t="str">
        <f>IF('DATA ENTRY'!CK908="","",IF('DATA ENTRY'!Q908="","",IF($D$4="All Post",'DATA ENTRY'!Q908,IF(AND($D$4='DATA ENTRY'!CK908),'DATA ENTRY'!Q908,""))))</f>
        <v/>
      </c>
      <c r="K909" s="3" t="str">
        <f>IF('DATA ENTRY'!CK908="","",IF('DATA ENTRY'!R908="","",IF($D$4="All Post",'DATA ENTRY'!R908,IF(AND($D$4='DATA ENTRY'!CK908),'DATA ENTRY'!R908,""))))</f>
        <v/>
      </c>
      <c r="L909" s="3" t="str">
        <f>IF('DATA ENTRY'!CK908="","",IF('DATA ENTRY'!S908="","",IF($D$4="All Post",'DATA ENTRY'!S908,IF(AND($D$4='DATA ENTRY'!CK908),'DATA ENTRY'!S908,""))))</f>
        <v/>
      </c>
      <c r="M909" s="3" t="str">
        <f>IF('DATA ENTRY'!CK908="","",IF('DATA ENTRY'!E908="","",IF($D$4="All Post",'DATA ENTRY'!E908,IF(AND($D$4='DATA ENTRY'!CK908),'DATA ENTRY'!E908,""))))</f>
        <v/>
      </c>
      <c r="N909" s="3" t="str">
        <f>IF('DATA ENTRY'!CK908="","",IF('DATA ENTRY'!W908="","",IF($D$4="All Post",'DATA ENTRY'!W908,IF(AND($D$4='DATA ENTRY'!CK908),'DATA ENTRY'!W908,""))))</f>
        <v/>
      </c>
      <c r="O909" s="3" t="str">
        <f>IF('DATA ENTRY'!CK908="","",IF('DATA ENTRY'!X908="","",IF($D$4="All Post",'DATA ENTRY'!X908,IF(AND($D$4='DATA ENTRY'!CK908),'DATA ENTRY'!X908,""))))</f>
        <v/>
      </c>
      <c r="P909" s="3" t="str">
        <f>IF('DATA ENTRY'!CK908="","",IF('DATA ENTRY'!G908="","",IF($D$4="All Post",'DATA ENTRY'!G908,IF(AND($D$4='DATA ENTRY'!CK908),'DATA ENTRY'!G908,""))))</f>
        <v/>
      </c>
      <c r="S909">
        <f t="shared" si="227"/>
        <v>0</v>
      </c>
      <c r="T909" t="str">
        <f t="shared" si="228"/>
        <v/>
      </c>
      <c r="BZ909" t="str">
        <f t="shared" si="229"/>
        <v/>
      </c>
      <c r="CA909" t="str">
        <f t="shared" si="230"/>
        <v/>
      </c>
      <c r="CB909" s="224">
        <v>903</v>
      </c>
      <c r="CC909" s="3" t="str">
        <f>IF('DATA ENTRY'!CK908="","",IF('DATA ENTRY'!B908="","",IF(AND($CD$4='DATA ENTRY'!CK908,$CG$4='DATA ENTRY'!D908),'DATA ENTRY'!B908,"")))</f>
        <v/>
      </c>
      <c r="CD909" s="3" t="str">
        <f>IF('DATA ENTRY'!CK908="","",IF('DATA ENTRY'!C908="","",IF(AND($CD$4='DATA ENTRY'!CK908,$CG$4='DATA ENTRY'!D908),'DATA ENTRY'!C908,"")))</f>
        <v/>
      </c>
      <c r="CE909" s="4" t="str">
        <f>IF('DATA ENTRY'!CK908="","",IF('DATA ENTRY'!I908="","",IF(AND($CD$4='DATA ENTRY'!CK908,$CG$4='DATA ENTRY'!D908),'DATA ENTRY'!I908,"")))</f>
        <v/>
      </c>
      <c r="CF909" s="4" t="str">
        <f>IF('DATA ENTRY'!CK908="","",IF('DATA ENTRY'!CK908="","",IF(AND($CD$4='DATA ENTRY'!CK908,$CG$4='DATA ENTRY'!D908),'DATA ENTRY'!CK908,"")))</f>
        <v/>
      </c>
      <c r="CG909" s="3" t="str">
        <f>IF('DATA ENTRY'!CK908="","",IF('DATA ENTRY'!N908="","",IF(AND($CD$4='DATA ENTRY'!CK908,$CG$4='DATA ENTRY'!D908),'DATA ENTRY'!N908,"")))</f>
        <v/>
      </c>
      <c r="CH909" s="107" t="str">
        <f>IF('DATA ENTRY'!CK908="","",IF('DATA ENTRY'!O908="","",IF(AND($CD$4='DATA ENTRY'!CK908,$CG$4='DATA ENTRY'!D908),'DATA ENTRY'!O908,"")))</f>
        <v/>
      </c>
      <c r="CI909" s="3" t="str">
        <f>IF('DATA ENTRY'!CK908="","",IF('DATA ENTRY'!P908="","",IF(AND($CD$4='DATA ENTRY'!CK908,$CG$4='DATA ENTRY'!D908),'DATA ENTRY'!P908,"")))</f>
        <v/>
      </c>
      <c r="CJ909" s="107" t="str">
        <f>IF('DATA ENTRY'!CK908="","",IF('DATA ENTRY'!Q908="","",IF(AND($CD$4='DATA ENTRY'!CK908,$CG$4='DATA ENTRY'!D908),'DATA ENTRY'!Q908,"")))</f>
        <v/>
      </c>
      <c r="CK909" s="3" t="str">
        <f>IF('DATA ENTRY'!CK908="","",IF('DATA ENTRY'!R908="","",IF(AND($CD$4='DATA ENTRY'!CK908,$CG$4='DATA ENTRY'!D908),'DATA ENTRY'!R908,"")))</f>
        <v/>
      </c>
      <c r="CL909" s="3" t="str">
        <f>IF('DATA ENTRY'!CK908="","",IF('DATA ENTRY'!S908="","",IF(AND($CD$4='DATA ENTRY'!CK908,$CG$4='DATA ENTRY'!D908),'DATA ENTRY'!S908,"")))</f>
        <v/>
      </c>
      <c r="CM909" s="3" t="str">
        <f>IF('DATA ENTRY'!CK908="","",IF('DATA ENTRY'!E908="","",IF(AND($CD$4='DATA ENTRY'!CK908,$CG$4='DATA ENTRY'!D908),'DATA ENTRY'!E908,"")))</f>
        <v/>
      </c>
      <c r="CN909" s="3" t="str">
        <f>IF('DATA ENTRY'!CK908="","",IF('DATA ENTRY'!W908="","",IF(AND($CD$4='DATA ENTRY'!CK908,$CG$4='DATA ENTRY'!D908),'DATA ENTRY'!W908,"")))</f>
        <v/>
      </c>
      <c r="CO909" s="3" t="str">
        <f>IF('DATA ENTRY'!CK908="","",IF('DATA ENTRY'!X908="","",IF(AND($CD$4='DATA ENTRY'!CK908,$CG$4='DATA ENTRY'!D908),'DATA ENTRY'!X908,"")))</f>
        <v/>
      </c>
      <c r="CP909" s="108" t="str">
        <f t="shared" si="231"/>
        <v/>
      </c>
      <c r="CQ909" s="108" t="str">
        <f>IF('DATA ENTRY'!CK908="","",IF('DATA ENTRY'!G908="","",IF(AND($CD$4='DATA ENTRY'!CK908,$CG$4='DATA ENTRY'!D908),'DATA ENTRY'!G908,"")))</f>
        <v/>
      </c>
      <c r="CR909" s="230" t="str">
        <f>IF('DATA ENTRY'!CK908="","",IF('DATA ENTRY'!D908="","",IF(AND($CD$4='DATA ENTRY'!CK908,$CG$4='DATA ENTRY'!D908),'DATA ENTRY'!D908,"")))</f>
        <v/>
      </c>
      <c r="CS909">
        <f t="shared" si="232"/>
        <v>0</v>
      </c>
      <c r="CT909">
        <f t="shared" si="233"/>
        <v>0</v>
      </c>
      <c r="CV909" s="139"/>
      <c r="CX909">
        <f t="shared" si="234"/>
        <v>0</v>
      </c>
      <c r="DB909" t="str">
        <f t="shared" si="241"/>
        <v/>
      </c>
      <c r="DC909" t="str">
        <f t="shared" si="242"/>
        <v/>
      </c>
      <c r="DD909" s="224">
        <v>903</v>
      </c>
      <c r="DE909" s="3" t="str">
        <f>IF('DATA ENTRY'!CK908="","",IF('DATA ENTRY'!B908="","",IF(AND($DF$4='DATA ENTRY'!D908),'DATA ENTRY'!B908,"")))</f>
        <v/>
      </c>
      <c r="DF909" s="3" t="str">
        <f>IF('DATA ENTRY'!CK908="","",IF('DATA ENTRY'!C908="","",IF(AND($DF$4='DATA ENTRY'!D908),'DATA ENTRY'!C908,"")))</f>
        <v/>
      </c>
      <c r="DG909" s="4" t="str">
        <f>IF('DATA ENTRY'!CK908="","",IF('DATA ENTRY'!I908="","",IF(AND($DF$4='DATA ENTRY'!D908),'DATA ENTRY'!I908,"")))</f>
        <v/>
      </c>
      <c r="DH909" s="4" t="str">
        <f>IF('DATA ENTRY'!CK908="","",IF('DATA ENTRY'!CK908="","",IF(AND($DF$4='DATA ENTRY'!D908),'DATA ENTRY'!CK908,"")))</f>
        <v/>
      </c>
      <c r="DI909" s="3" t="str">
        <f>IF('DATA ENTRY'!CK908="","",IF('DATA ENTRY'!N908="","",IF(AND($DF$4='DATA ENTRY'!D908),'DATA ENTRY'!N908,"")))</f>
        <v/>
      </c>
      <c r="DJ909" s="107" t="str">
        <f>IF('DATA ENTRY'!CK908="","",IF('DATA ENTRY'!O908="","",IF(AND($DF$4='DATA ENTRY'!D908),'DATA ENTRY'!O908,"")))</f>
        <v/>
      </c>
      <c r="DK909" s="3" t="str">
        <f>IF('DATA ENTRY'!CK908="","",IF('DATA ENTRY'!P908="","",IF(AND($DF$4='DATA ENTRY'!D908),'DATA ENTRY'!P908,"")))</f>
        <v/>
      </c>
      <c r="DL909" s="107" t="str">
        <f>IF('DATA ENTRY'!CK908="","",IF('DATA ENTRY'!Q908="","",IF(AND($DF$4='DATA ENTRY'!D908),'DATA ENTRY'!Q908,"")))</f>
        <v/>
      </c>
      <c r="DM909" s="3" t="str">
        <f>IF('DATA ENTRY'!CK908="","",IF('DATA ENTRY'!R908="","",IF(AND($DF$4='DATA ENTRY'!D908),'DATA ENTRY'!R908,"")))</f>
        <v/>
      </c>
      <c r="DN909" s="107" t="str">
        <f>IF('DATA ENTRY'!CK908="","",IF('DATA ENTRY'!S908="","",IF(AND($DF$4='DATA ENTRY'!D908),'DATA ENTRY'!S908,"")))</f>
        <v/>
      </c>
      <c r="DO909" s="3" t="str">
        <f>IF('DATA ENTRY'!CK908="","",IF('DATA ENTRY'!E908="","",IF(AND($DF$4='DATA ENTRY'!D908),'DATA ENTRY'!E908,"")))</f>
        <v/>
      </c>
      <c r="DP909" s="3" t="str">
        <f>IF('DATA ENTRY'!CK908="","",IF('DATA ENTRY'!D908="","",IF(AND($DF$4='DATA ENTRY'!D908),'DATA ENTRY'!D908,"")))</f>
        <v/>
      </c>
      <c r="DQ909" s="3" t="str">
        <f>IF('DATA ENTRY'!CK908="","",IF('DATA ENTRY'!W908="","",IF(AND($DF$4='DATA ENTRY'!D908),'DATA ENTRY'!W908,"")))</f>
        <v/>
      </c>
      <c r="DR909" s="3" t="str">
        <f>IF('DATA ENTRY'!CK908="","",IF('DATA ENTRY'!X908="","",IF(AND($DF$4='DATA ENTRY'!D908),'DATA ENTRY'!X908,"")))</f>
        <v/>
      </c>
      <c r="DS909" s="108" t="str">
        <f t="shared" si="235"/>
        <v/>
      </c>
      <c r="DT909" s="108" t="str">
        <f>IF('DATA ENTRY'!CK908="","",IF('DATA ENTRY'!D908="","",IF(AND($DF$4='DATA ENTRY'!D908),'DATA ENTRY'!G908,"")))</f>
        <v/>
      </c>
      <c r="DY909">
        <f t="shared" si="236"/>
        <v>0</v>
      </c>
      <c r="EB909" t="str">
        <f t="shared" si="237"/>
        <v/>
      </c>
      <c r="EC909" t="str">
        <f t="shared" si="238"/>
        <v/>
      </c>
      <c r="ED909" s="224">
        <v>903</v>
      </c>
      <c r="EE909" s="3" t="str">
        <f>IF('DATA ENTRY'!CK908="","",IF('DATA ENTRY'!B908="","",IF(AND($EF$4='DATA ENTRY'!G908,$EH$4='DATA ENTRY'!F908),'DATA ENTRY'!B908,"")))</f>
        <v/>
      </c>
      <c r="EF909" s="3" t="str">
        <f>IF('DATA ENTRY'!CK908="","",IF('DATA ENTRY'!C908="","",IF(AND($EF$4='DATA ENTRY'!G908,$EH$4='DATA ENTRY'!F908),'DATA ENTRY'!C908,"")))</f>
        <v/>
      </c>
      <c r="EG909" s="4" t="str">
        <f>IF('DATA ENTRY'!CK908="","",IF('DATA ENTRY'!I908="","",IF(AND($EF$4='DATA ENTRY'!G908,$EH$4='DATA ENTRY'!F908),'DATA ENTRY'!I908,"")))</f>
        <v/>
      </c>
      <c r="EH909" s="4" t="str">
        <f>IF('DATA ENTRY'!CK908="","",IF('DATA ENTRY'!CK908="","",IF(AND($EF$4='DATA ENTRY'!G908,$EH$4='DATA ENTRY'!F908),'DATA ENTRY'!CK908,"")))</f>
        <v/>
      </c>
      <c r="EI909" s="3" t="str">
        <f>IF('DATA ENTRY'!CK908="","",IF('DATA ENTRY'!N908="","",IF(AND($EF$4='DATA ENTRY'!G908,$EH$4='DATA ENTRY'!F908),'DATA ENTRY'!N908,"")))</f>
        <v/>
      </c>
      <c r="EJ909" s="107" t="str">
        <f>IF('DATA ENTRY'!CK908="","",IF('DATA ENTRY'!O908="","",IF(AND($EF$4='DATA ENTRY'!G908,$EH$4='DATA ENTRY'!F908),'DATA ENTRY'!O908,"")))</f>
        <v/>
      </c>
      <c r="EK909" s="3" t="str">
        <f>IF('DATA ENTRY'!CK908="","",IF('DATA ENTRY'!P908="","",IF(AND($EF$4='DATA ENTRY'!G908,$EH$4='DATA ENTRY'!F908),'DATA ENTRY'!P908,"")))</f>
        <v/>
      </c>
      <c r="EL909" s="107" t="str">
        <f>IF('DATA ENTRY'!CK908="","",IF('DATA ENTRY'!Q908="","",IF(AND($EF$4='DATA ENTRY'!G908,$EH$4='DATA ENTRY'!F908),'DATA ENTRY'!Q908,"")))</f>
        <v/>
      </c>
      <c r="EM909" s="3" t="str">
        <f>IF('DATA ENTRY'!CK908="","",IF('DATA ENTRY'!R908="","",IF(AND($EF$4='DATA ENTRY'!G908,$EH$4='DATA ENTRY'!F908),'DATA ENTRY'!R908,"")))</f>
        <v/>
      </c>
      <c r="EN909" s="107" t="str">
        <f>IF('DATA ENTRY'!CK908="","",IF('DATA ENTRY'!S908="","",IF(AND($EF$4='DATA ENTRY'!G908,$EH$4='DATA ENTRY'!F908),'DATA ENTRY'!S908,"")))</f>
        <v/>
      </c>
      <c r="EO909" s="3" t="str">
        <f>IF('DATA ENTRY'!CK908="","",IF('DATA ENTRY'!E908="","",IF(AND($EF$4='DATA ENTRY'!G908,$EH$4='DATA ENTRY'!F908),'DATA ENTRY'!E908,"")))</f>
        <v/>
      </c>
      <c r="EP909" s="3" t="str">
        <f>IF('DATA ENTRY'!CK908="","",IF('DATA ENTRY'!D908="","",IF(AND($EF$4='DATA ENTRY'!G908,$EH$4='DATA ENTRY'!F908),'DATA ENTRY'!D908,"")))</f>
        <v/>
      </c>
      <c r="EQ909" s="3" t="str">
        <f>IF('DATA ENTRY'!CK908="","",IF('DATA ENTRY'!W908="","",IF(AND($EF$4='DATA ENTRY'!G908,$EH$4='DATA ENTRY'!F908),'DATA ENTRY'!W908,"")))</f>
        <v/>
      </c>
      <c r="ER909" s="3" t="str">
        <f>IF('DATA ENTRY'!CK908="","",IF('DATA ENTRY'!X908="","",IF(AND($EF$4='DATA ENTRY'!G908,$EH$4='DATA ENTRY'!F908),'DATA ENTRY'!X908,"")))</f>
        <v/>
      </c>
      <c r="ES909" s="108" t="str">
        <f t="shared" si="239"/>
        <v/>
      </c>
      <c r="ET909" s="108" t="str">
        <f>IF('DATA ENTRY'!CK908="","",IF('DATA ENTRY'!D908="","",IF(AND($EF$4='DATA ENTRY'!G908,$EH$4='DATA ENTRY'!F908),'DATA ENTRY'!G908,"")))</f>
        <v/>
      </c>
      <c r="EY909">
        <f t="shared" si="240"/>
        <v>0</v>
      </c>
    </row>
    <row r="910" spans="1:155">
      <c r="A910" t="str">
        <f>IF(S910=0,"",1+(MAX($A$7:A909)))</f>
        <v/>
      </c>
      <c r="B910" s="224">
        <v>904</v>
      </c>
      <c r="C910" s="3" t="str">
        <f>IF('DATA ENTRY'!CK909="","",IF('DATA ENTRY'!B909="","",IF($D$4="All Post",'DATA ENTRY'!B909,IF(AND($D$4='DATA ENTRY'!CK909),'DATA ENTRY'!B909,""))))</f>
        <v/>
      </c>
      <c r="D910" s="3" t="str">
        <f>IF('DATA ENTRY'!CK909="","",IF('DATA ENTRY'!C909="","",IF($D$4="All Post",'DATA ENTRY'!C909,IF(AND($D$4='DATA ENTRY'!CK909),'DATA ENTRY'!C909,""))))</f>
        <v/>
      </c>
      <c r="E910" s="4" t="str">
        <f>IF('DATA ENTRY'!CK909="","",IF('DATA ENTRY'!I909="","",IF($D$4="All Post",'DATA ENTRY'!I909,IF(AND($D$4='DATA ENTRY'!CK909),'DATA ENTRY'!I909,""))))</f>
        <v/>
      </c>
      <c r="F910" s="4" t="str">
        <f>IF('DATA ENTRY'!CK909="","",IF('DATA ENTRY'!CK909="","",IF($D$4="All Post",'DATA ENTRY'!CK909,IF(AND($D$4='DATA ENTRY'!CK909),'DATA ENTRY'!CK909,""))))</f>
        <v/>
      </c>
      <c r="G910" s="3" t="str">
        <f>IF('DATA ENTRY'!CK909="","",IF('DATA ENTRY'!N909="","",IF($D$4="All Post",'DATA ENTRY'!N909,IF(AND($D$4='DATA ENTRY'!CK909),'DATA ENTRY'!N909,""))))</f>
        <v/>
      </c>
      <c r="H910" s="107" t="str">
        <f>IF('DATA ENTRY'!CK909="","",IF('DATA ENTRY'!O909="","",IF($D$4="All Post",'DATA ENTRY'!O909,IF(AND($D$4='DATA ENTRY'!CK909),'DATA ENTRY'!O909,""))))</f>
        <v/>
      </c>
      <c r="I910" s="3" t="str">
        <f>IF('DATA ENTRY'!CK909="","",IF('DATA ENTRY'!P909="","",IF($D$4="All Post",'DATA ENTRY'!P909,IF(AND($D$4='DATA ENTRY'!CK909),'DATA ENTRY'!P909,""))))</f>
        <v/>
      </c>
      <c r="J910" s="107" t="str">
        <f>IF('DATA ENTRY'!CK909="","",IF('DATA ENTRY'!Q909="","",IF($D$4="All Post",'DATA ENTRY'!Q909,IF(AND($D$4='DATA ENTRY'!CK909),'DATA ENTRY'!Q909,""))))</f>
        <v/>
      </c>
      <c r="K910" s="3" t="str">
        <f>IF('DATA ENTRY'!CK909="","",IF('DATA ENTRY'!R909="","",IF($D$4="All Post",'DATA ENTRY'!R909,IF(AND($D$4='DATA ENTRY'!CK909),'DATA ENTRY'!R909,""))))</f>
        <v/>
      </c>
      <c r="L910" s="3" t="str">
        <f>IF('DATA ENTRY'!CK909="","",IF('DATA ENTRY'!S909="","",IF($D$4="All Post",'DATA ENTRY'!S909,IF(AND($D$4='DATA ENTRY'!CK909),'DATA ENTRY'!S909,""))))</f>
        <v/>
      </c>
      <c r="M910" s="3" t="str">
        <f>IF('DATA ENTRY'!CK909="","",IF('DATA ENTRY'!E909="","",IF($D$4="All Post",'DATA ENTRY'!E909,IF(AND($D$4='DATA ENTRY'!CK909),'DATA ENTRY'!E909,""))))</f>
        <v/>
      </c>
      <c r="N910" s="3" t="str">
        <f>IF('DATA ENTRY'!CK909="","",IF('DATA ENTRY'!W909="","",IF($D$4="All Post",'DATA ENTRY'!W909,IF(AND($D$4='DATA ENTRY'!CK909),'DATA ENTRY'!W909,""))))</f>
        <v/>
      </c>
      <c r="O910" s="3" t="str">
        <f>IF('DATA ENTRY'!CK909="","",IF('DATA ENTRY'!X909="","",IF($D$4="All Post",'DATA ENTRY'!X909,IF(AND($D$4='DATA ENTRY'!CK909),'DATA ENTRY'!X909,""))))</f>
        <v/>
      </c>
      <c r="P910" s="3" t="str">
        <f>IF('DATA ENTRY'!CK909="","",IF('DATA ENTRY'!G909="","",IF($D$4="All Post",'DATA ENTRY'!G909,IF(AND($D$4='DATA ENTRY'!CK909),'DATA ENTRY'!G909,""))))</f>
        <v/>
      </c>
      <c r="S910">
        <f t="shared" si="227"/>
        <v>0</v>
      </c>
      <c r="T910" t="str">
        <f t="shared" si="228"/>
        <v/>
      </c>
      <c r="BZ910" t="str">
        <f t="shared" si="229"/>
        <v/>
      </c>
      <c r="CA910" t="str">
        <f t="shared" si="230"/>
        <v/>
      </c>
      <c r="CB910" s="224">
        <v>904</v>
      </c>
      <c r="CC910" s="3" t="str">
        <f>IF('DATA ENTRY'!CK909="","",IF('DATA ENTRY'!B909="","",IF(AND($CD$4='DATA ENTRY'!CK909,$CG$4='DATA ENTRY'!D909),'DATA ENTRY'!B909,"")))</f>
        <v/>
      </c>
      <c r="CD910" s="3" t="str">
        <f>IF('DATA ENTRY'!CK909="","",IF('DATA ENTRY'!C909="","",IF(AND($CD$4='DATA ENTRY'!CK909,$CG$4='DATA ENTRY'!D909),'DATA ENTRY'!C909,"")))</f>
        <v/>
      </c>
      <c r="CE910" s="4" t="str">
        <f>IF('DATA ENTRY'!CK909="","",IF('DATA ENTRY'!I909="","",IF(AND($CD$4='DATA ENTRY'!CK909,$CG$4='DATA ENTRY'!D909),'DATA ENTRY'!I909,"")))</f>
        <v/>
      </c>
      <c r="CF910" s="4" t="str">
        <f>IF('DATA ENTRY'!CK909="","",IF('DATA ENTRY'!CK909="","",IF(AND($CD$4='DATA ENTRY'!CK909,$CG$4='DATA ENTRY'!D909),'DATA ENTRY'!CK909,"")))</f>
        <v/>
      </c>
      <c r="CG910" s="3" t="str">
        <f>IF('DATA ENTRY'!CK909="","",IF('DATA ENTRY'!N909="","",IF(AND($CD$4='DATA ENTRY'!CK909,$CG$4='DATA ENTRY'!D909),'DATA ENTRY'!N909,"")))</f>
        <v/>
      </c>
      <c r="CH910" s="107" t="str">
        <f>IF('DATA ENTRY'!CK909="","",IF('DATA ENTRY'!O909="","",IF(AND($CD$4='DATA ENTRY'!CK909,$CG$4='DATA ENTRY'!D909),'DATA ENTRY'!O909,"")))</f>
        <v/>
      </c>
      <c r="CI910" s="3" t="str">
        <f>IF('DATA ENTRY'!CK909="","",IF('DATA ENTRY'!P909="","",IF(AND($CD$4='DATA ENTRY'!CK909,$CG$4='DATA ENTRY'!D909),'DATA ENTRY'!P909,"")))</f>
        <v/>
      </c>
      <c r="CJ910" s="107" t="str">
        <f>IF('DATA ENTRY'!CK909="","",IF('DATA ENTRY'!Q909="","",IF(AND($CD$4='DATA ENTRY'!CK909,$CG$4='DATA ENTRY'!D909),'DATA ENTRY'!Q909,"")))</f>
        <v/>
      </c>
      <c r="CK910" s="3" t="str">
        <f>IF('DATA ENTRY'!CK909="","",IF('DATA ENTRY'!R909="","",IF(AND($CD$4='DATA ENTRY'!CK909,$CG$4='DATA ENTRY'!D909),'DATA ENTRY'!R909,"")))</f>
        <v/>
      </c>
      <c r="CL910" s="3" t="str">
        <f>IF('DATA ENTRY'!CK909="","",IF('DATA ENTRY'!S909="","",IF(AND($CD$4='DATA ENTRY'!CK909,$CG$4='DATA ENTRY'!D909),'DATA ENTRY'!S909,"")))</f>
        <v/>
      </c>
      <c r="CM910" s="3" t="str">
        <f>IF('DATA ENTRY'!CK909="","",IF('DATA ENTRY'!E909="","",IF(AND($CD$4='DATA ENTRY'!CK909,$CG$4='DATA ENTRY'!D909),'DATA ENTRY'!E909,"")))</f>
        <v/>
      </c>
      <c r="CN910" s="3" t="str">
        <f>IF('DATA ENTRY'!CK909="","",IF('DATA ENTRY'!W909="","",IF(AND($CD$4='DATA ENTRY'!CK909,$CG$4='DATA ENTRY'!D909),'DATA ENTRY'!W909,"")))</f>
        <v/>
      </c>
      <c r="CO910" s="3" t="str">
        <f>IF('DATA ENTRY'!CK909="","",IF('DATA ENTRY'!X909="","",IF(AND($CD$4='DATA ENTRY'!CK909,$CG$4='DATA ENTRY'!D909),'DATA ENTRY'!X909,"")))</f>
        <v/>
      </c>
      <c r="CP910" s="108" t="str">
        <f t="shared" si="231"/>
        <v/>
      </c>
      <c r="CQ910" s="108" t="str">
        <f>IF('DATA ENTRY'!CK909="","",IF('DATA ENTRY'!G909="","",IF(AND($CD$4='DATA ENTRY'!CK909,$CG$4='DATA ENTRY'!D909),'DATA ENTRY'!G909,"")))</f>
        <v/>
      </c>
      <c r="CR910" s="230" t="str">
        <f>IF('DATA ENTRY'!CK909="","",IF('DATA ENTRY'!D909="","",IF(AND($CD$4='DATA ENTRY'!CK909,$CG$4='DATA ENTRY'!D909),'DATA ENTRY'!D909,"")))</f>
        <v/>
      </c>
      <c r="CS910">
        <f t="shared" si="232"/>
        <v>0</v>
      </c>
      <c r="CT910">
        <f t="shared" si="233"/>
        <v>0</v>
      </c>
      <c r="CV910" s="139"/>
      <c r="CX910">
        <f t="shared" si="234"/>
        <v>0</v>
      </c>
      <c r="DB910" t="str">
        <f t="shared" si="241"/>
        <v/>
      </c>
      <c r="DC910" t="str">
        <f t="shared" si="242"/>
        <v/>
      </c>
      <c r="DD910" s="224">
        <v>904</v>
      </c>
      <c r="DE910" s="3" t="str">
        <f>IF('DATA ENTRY'!CK909="","",IF('DATA ENTRY'!B909="","",IF(AND($DF$4='DATA ENTRY'!D909),'DATA ENTRY'!B909,"")))</f>
        <v/>
      </c>
      <c r="DF910" s="3" t="str">
        <f>IF('DATA ENTRY'!CK909="","",IF('DATA ENTRY'!C909="","",IF(AND($DF$4='DATA ENTRY'!D909),'DATA ENTRY'!C909,"")))</f>
        <v/>
      </c>
      <c r="DG910" s="4" t="str">
        <f>IF('DATA ENTRY'!CK909="","",IF('DATA ENTRY'!I909="","",IF(AND($DF$4='DATA ENTRY'!D909),'DATA ENTRY'!I909,"")))</f>
        <v/>
      </c>
      <c r="DH910" s="4" t="str">
        <f>IF('DATA ENTRY'!CK909="","",IF('DATA ENTRY'!CK909="","",IF(AND($DF$4='DATA ENTRY'!D909),'DATA ENTRY'!CK909,"")))</f>
        <v/>
      </c>
      <c r="DI910" s="3" t="str">
        <f>IF('DATA ENTRY'!CK909="","",IF('DATA ENTRY'!N909="","",IF(AND($DF$4='DATA ENTRY'!D909),'DATA ENTRY'!N909,"")))</f>
        <v/>
      </c>
      <c r="DJ910" s="107" t="str">
        <f>IF('DATA ENTRY'!CK909="","",IF('DATA ENTRY'!O909="","",IF(AND($DF$4='DATA ENTRY'!D909),'DATA ENTRY'!O909,"")))</f>
        <v/>
      </c>
      <c r="DK910" s="3" t="str">
        <f>IF('DATA ENTRY'!CK909="","",IF('DATA ENTRY'!P909="","",IF(AND($DF$4='DATA ENTRY'!D909),'DATA ENTRY'!P909,"")))</f>
        <v/>
      </c>
      <c r="DL910" s="107" t="str">
        <f>IF('DATA ENTRY'!CK909="","",IF('DATA ENTRY'!Q909="","",IF(AND($DF$4='DATA ENTRY'!D909),'DATA ENTRY'!Q909,"")))</f>
        <v/>
      </c>
      <c r="DM910" s="3" t="str">
        <f>IF('DATA ENTRY'!CK909="","",IF('DATA ENTRY'!R909="","",IF(AND($DF$4='DATA ENTRY'!D909),'DATA ENTRY'!R909,"")))</f>
        <v/>
      </c>
      <c r="DN910" s="107" t="str">
        <f>IF('DATA ENTRY'!CK909="","",IF('DATA ENTRY'!S909="","",IF(AND($DF$4='DATA ENTRY'!D909),'DATA ENTRY'!S909,"")))</f>
        <v/>
      </c>
      <c r="DO910" s="3" t="str">
        <f>IF('DATA ENTRY'!CK909="","",IF('DATA ENTRY'!E909="","",IF(AND($DF$4='DATA ENTRY'!D909),'DATA ENTRY'!E909,"")))</f>
        <v/>
      </c>
      <c r="DP910" s="3" t="str">
        <f>IF('DATA ENTRY'!CK909="","",IF('DATA ENTRY'!D909="","",IF(AND($DF$4='DATA ENTRY'!D909),'DATA ENTRY'!D909,"")))</f>
        <v/>
      </c>
      <c r="DQ910" s="3" t="str">
        <f>IF('DATA ENTRY'!CK909="","",IF('DATA ENTRY'!W909="","",IF(AND($DF$4='DATA ENTRY'!D909),'DATA ENTRY'!W909,"")))</f>
        <v/>
      </c>
      <c r="DR910" s="3" t="str">
        <f>IF('DATA ENTRY'!CK909="","",IF('DATA ENTRY'!X909="","",IF(AND($DF$4='DATA ENTRY'!D909),'DATA ENTRY'!X909,"")))</f>
        <v/>
      </c>
      <c r="DS910" s="108" t="str">
        <f t="shared" si="235"/>
        <v/>
      </c>
      <c r="DT910" s="108" t="str">
        <f>IF('DATA ENTRY'!CK909="","",IF('DATA ENTRY'!D909="","",IF(AND($DF$4='DATA ENTRY'!D909),'DATA ENTRY'!G909,"")))</f>
        <v/>
      </c>
      <c r="DY910">
        <f t="shared" si="236"/>
        <v>0</v>
      </c>
      <c r="EB910" t="str">
        <f t="shared" si="237"/>
        <v/>
      </c>
      <c r="EC910" t="str">
        <f t="shared" si="238"/>
        <v/>
      </c>
      <c r="ED910" s="224">
        <v>904</v>
      </c>
      <c r="EE910" s="3" t="str">
        <f>IF('DATA ENTRY'!CK909="","",IF('DATA ENTRY'!B909="","",IF(AND($EF$4='DATA ENTRY'!G909,$EH$4='DATA ENTRY'!F909),'DATA ENTRY'!B909,"")))</f>
        <v/>
      </c>
      <c r="EF910" s="3" t="str">
        <f>IF('DATA ENTRY'!CK909="","",IF('DATA ENTRY'!C909="","",IF(AND($EF$4='DATA ENTRY'!G909,$EH$4='DATA ENTRY'!F909),'DATA ENTRY'!C909,"")))</f>
        <v/>
      </c>
      <c r="EG910" s="4" t="str">
        <f>IF('DATA ENTRY'!CK909="","",IF('DATA ENTRY'!I909="","",IF(AND($EF$4='DATA ENTRY'!G909,$EH$4='DATA ENTRY'!F909),'DATA ENTRY'!I909,"")))</f>
        <v/>
      </c>
      <c r="EH910" s="4" t="str">
        <f>IF('DATA ENTRY'!CK909="","",IF('DATA ENTRY'!CK909="","",IF(AND($EF$4='DATA ENTRY'!G909,$EH$4='DATA ENTRY'!F909),'DATA ENTRY'!CK909,"")))</f>
        <v/>
      </c>
      <c r="EI910" s="3" t="str">
        <f>IF('DATA ENTRY'!CK909="","",IF('DATA ENTRY'!N909="","",IF(AND($EF$4='DATA ENTRY'!G909,$EH$4='DATA ENTRY'!F909),'DATA ENTRY'!N909,"")))</f>
        <v/>
      </c>
      <c r="EJ910" s="107" t="str">
        <f>IF('DATA ENTRY'!CK909="","",IF('DATA ENTRY'!O909="","",IF(AND($EF$4='DATA ENTRY'!G909,$EH$4='DATA ENTRY'!F909),'DATA ENTRY'!O909,"")))</f>
        <v/>
      </c>
      <c r="EK910" s="3" t="str">
        <f>IF('DATA ENTRY'!CK909="","",IF('DATA ENTRY'!P909="","",IF(AND($EF$4='DATA ENTRY'!G909,$EH$4='DATA ENTRY'!F909),'DATA ENTRY'!P909,"")))</f>
        <v/>
      </c>
      <c r="EL910" s="107" t="str">
        <f>IF('DATA ENTRY'!CK909="","",IF('DATA ENTRY'!Q909="","",IF(AND($EF$4='DATA ENTRY'!G909,$EH$4='DATA ENTRY'!F909),'DATA ENTRY'!Q909,"")))</f>
        <v/>
      </c>
      <c r="EM910" s="3" t="str">
        <f>IF('DATA ENTRY'!CK909="","",IF('DATA ENTRY'!R909="","",IF(AND($EF$4='DATA ENTRY'!G909,$EH$4='DATA ENTRY'!F909),'DATA ENTRY'!R909,"")))</f>
        <v/>
      </c>
      <c r="EN910" s="107" t="str">
        <f>IF('DATA ENTRY'!CK909="","",IF('DATA ENTRY'!S909="","",IF(AND($EF$4='DATA ENTRY'!G909,$EH$4='DATA ENTRY'!F909),'DATA ENTRY'!S909,"")))</f>
        <v/>
      </c>
      <c r="EO910" s="3" t="str">
        <f>IF('DATA ENTRY'!CK909="","",IF('DATA ENTRY'!E909="","",IF(AND($EF$4='DATA ENTRY'!G909,$EH$4='DATA ENTRY'!F909),'DATA ENTRY'!E909,"")))</f>
        <v/>
      </c>
      <c r="EP910" s="3" t="str">
        <f>IF('DATA ENTRY'!CK909="","",IF('DATA ENTRY'!D909="","",IF(AND($EF$4='DATA ENTRY'!G909,$EH$4='DATA ENTRY'!F909),'DATA ENTRY'!D909,"")))</f>
        <v/>
      </c>
      <c r="EQ910" s="3" t="str">
        <f>IF('DATA ENTRY'!CK909="","",IF('DATA ENTRY'!W909="","",IF(AND($EF$4='DATA ENTRY'!G909,$EH$4='DATA ENTRY'!F909),'DATA ENTRY'!W909,"")))</f>
        <v/>
      </c>
      <c r="ER910" s="3" t="str">
        <f>IF('DATA ENTRY'!CK909="","",IF('DATA ENTRY'!X909="","",IF(AND($EF$4='DATA ENTRY'!G909,$EH$4='DATA ENTRY'!F909),'DATA ENTRY'!X909,"")))</f>
        <v/>
      </c>
      <c r="ES910" s="108" t="str">
        <f t="shared" si="239"/>
        <v/>
      </c>
      <c r="ET910" s="108" t="str">
        <f>IF('DATA ENTRY'!CK909="","",IF('DATA ENTRY'!D909="","",IF(AND($EF$4='DATA ENTRY'!G909,$EH$4='DATA ENTRY'!F909),'DATA ENTRY'!G909,"")))</f>
        <v/>
      </c>
      <c r="EY910">
        <f t="shared" si="240"/>
        <v>0</v>
      </c>
    </row>
    <row r="911" spans="1:155">
      <c r="A911" t="str">
        <f>IF(S911=0,"",1+(MAX($A$7:A910)))</f>
        <v/>
      </c>
      <c r="B911" s="224">
        <v>905</v>
      </c>
      <c r="C911" s="3" t="str">
        <f>IF('DATA ENTRY'!CK910="","",IF('DATA ENTRY'!B910="","",IF($D$4="All Post",'DATA ENTRY'!B910,IF(AND($D$4='DATA ENTRY'!CK910),'DATA ENTRY'!B910,""))))</f>
        <v/>
      </c>
      <c r="D911" s="3" t="str">
        <f>IF('DATA ENTRY'!CK910="","",IF('DATA ENTRY'!C910="","",IF($D$4="All Post",'DATA ENTRY'!C910,IF(AND($D$4='DATA ENTRY'!CK910),'DATA ENTRY'!C910,""))))</f>
        <v/>
      </c>
      <c r="E911" s="4" t="str">
        <f>IF('DATA ENTRY'!CK910="","",IF('DATA ENTRY'!I910="","",IF($D$4="All Post",'DATA ENTRY'!I910,IF(AND($D$4='DATA ENTRY'!CK910),'DATA ENTRY'!I910,""))))</f>
        <v/>
      </c>
      <c r="F911" s="4" t="str">
        <f>IF('DATA ENTRY'!CK910="","",IF('DATA ENTRY'!CK910="","",IF($D$4="All Post",'DATA ENTRY'!CK910,IF(AND($D$4='DATA ENTRY'!CK910),'DATA ENTRY'!CK910,""))))</f>
        <v/>
      </c>
      <c r="G911" s="3" t="str">
        <f>IF('DATA ENTRY'!CK910="","",IF('DATA ENTRY'!N910="","",IF($D$4="All Post",'DATA ENTRY'!N910,IF(AND($D$4='DATA ENTRY'!CK910),'DATA ENTRY'!N910,""))))</f>
        <v/>
      </c>
      <c r="H911" s="107" t="str">
        <f>IF('DATA ENTRY'!CK910="","",IF('DATA ENTRY'!O910="","",IF($D$4="All Post",'DATA ENTRY'!O910,IF(AND($D$4='DATA ENTRY'!CK910),'DATA ENTRY'!O910,""))))</f>
        <v/>
      </c>
      <c r="I911" s="3" t="str">
        <f>IF('DATA ENTRY'!CK910="","",IF('DATA ENTRY'!P910="","",IF($D$4="All Post",'DATA ENTRY'!P910,IF(AND($D$4='DATA ENTRY'!CK910),'DATA ENTRY'!P910,""))))</f>
        <v/>
      </c>
      <c r="J911" s="107" t="str">
        <f>IF('DATA ENTRY'!CK910="","",IF('DATA ENTRY'!Q910="","",IF($D$4="All Post",'DATA ENTRY'!Q910,IF(AND($D$4='DATA ENTRY'!CK910),'DATA ENTRY'!Q910,""))))</f>
        <v/>
      </c>
      <c r="K911" s="3" t="str">
        <f>IF('DATA ENTRY'!CK910="","",IF('DATA ENTRY'!R910="","",IF($D$4="All Post",'DATA ENTRY'!R910,IF(AND($D$4='DATA ENTRY'!CK910),'DATA ENTRY'!R910,""))))</f>
        <v/>
      </c>
      <c r="L911" s="3" t="str">
        <f>IF('DATA ENTRY'!CK910="","",IF('DATA ENTRY'!S910="","",IF($D$4="All Post",'DATA ENTRY'!S910,IF(AND($D$4='DATA ENTRY'!CK910),'DATA ENTRY'!S910,""))))</f>
        <v/>
      </c>
      <c r="M911" s="3" t="str">
        <f>IF('DATA ENTRY'!CK910="","",IF('DATA ENTRY'!E910="","",IF($D$4="All Post",'DATA ENTRY'!E910,IF(AND($D$4='DATA ENTRY'!CK910),'DATA ENTRY'!E910,""))))</f>
        <v/>
      </c>
      <c r="N911" s="3" t="str">
        <f>IF('DATA ENTRY'!CK910="","",IF('DATA ENTRY'!W910="","",IF($D$4="All Post",'DATA ENTRY'!W910,IF(AND($D$4='DATA ENTRY'!CK910),'DATA ENTRY'!W910,""))))</f>
        <v/>
      </c>
      <c r="O911" s="3" t="str">
        <f>IF('DATA ENTRY'!CK910="","",IF('DATA ENTRY'!X910="","",IF($D$4="All Post",'DATA ENTRY'!X910,IF(AND($D$4='DATA ENTRY'!CK910),'DATA ENTRY'!X910,""))))</f>
        <v/>
      </c>
      <c r="P911" s="3" t="str">
        <f>IF('DATA ENTRY'!CK910="","",IF('DATA ENTRY'!G910="","",IF($D$4="All Post",'DATA ENTRY'!G910,IF(AND($D$4='DATA ENTRY'!CK910),'DATA ENTRY'!G910,""))))</f>
        <v/>
      </c>
      <c r="S911">
        <f t="shared" si="227"/>
        <v>0</v>
      </c>
      <c r="T911" t="str">
        <f t="shared" si="228"/>
        <v/>
      </c>
      <c r="BZ911" t="str">
        <f t="shared" si="229"/>
        <v/>
      </c>
      <c r="CA911" t="str">
        <f t="shared" si="230"/>
        <v/>
      </c>
      <c r="CB911" s="224">
        <v>905</v>
      </c>
      <c r="CC911" s="3" t="str">
        <f>IF('DATA ENTRY'!CK910="","",IF('DATA ENTRY'!B910="","",IF(AND($CD$4='DATA ENTRY'!CK910,$CG$4='DATA ENTRY'!D910),'DATA ENTRY'!B910,"")))</f>
        <v/>
      </c>
      <c r="CD911" s="3" t="str">
        <f>IF('DATA ENTRY'!CK910="","",IF('DATA ENTRY'!C910="","",IF(AND($CD$4='DATA ENTRY'!CK910,$CG$4='DATA ENTRY'!D910),'DATA ENTRY'!C910,"")))</f>
        <v/>
      </c>
      <c r="CE911" s="4" t="str">
        <f>IF('DATA ENTRY'!CK910="","",IF('DATA ENTRY'!I910="","",IF(AND($CD$4='DATA ENTRY'!CK910,$CG$4='DATA ENTRY'!D910),'DATA ENTRY'!I910,"")))</f>
        <v/>
      </c>
      <c r="CF911" s="4" t="str">
        <f>IF('DATA ENTRY'!CK910="","",IF('DATA ENTRY'!CK910="","",IF(AND($CD$4='DATA ENTRY'!CK910,$CG$4='DATA ENTRY'!D910),'DATA ENTRY'!CK910,"")))</f>
        <v/>
      </c>
      <c r="CG911" s="3" t="str">
        <f>IF('DATA ENTRY'!CK910="","",IF('DATA ENTRY'!N910="","",IF(AND($CD$4='DATA ENTRY'!CK910,$CG$4='DATA ENTRY'!D910),'DATA ENTRY'!N910,"")))</f>
        <v/>
      </c>
      <c r="CH911" s="107" t="str">
        <f>IF('DATA ENTRY'!CK910="","",IF('DATA ENTRY'!O910="","",IF(AND($CD$4='DATA ENTRY'!CK910,$CG$4='DATA ENTRY'!D910),'DATA ENTRY'!O910,"")))</f>
        <v/>
      </c>
      <c r="CI911" s="3" t="str">
        <f>IF('DATA ENTRY'!CK910="","",IF('DATA ENTRY'!P910="","",IF(AND($CD$4='DATA ENTRY'!CK910,$CG$4='DATA ENTRY'!D910),'DATA ENTRY'!P910,"")))</f>
        <v/>
      </c>
      <c r="CJ911" s="107" t="str">
        <f>IF('DATA ENTRY'!CK910="","",IF('DATA ENTRY'!Q910="","",IF(AND($CD$4='DATA ENTRY'!CK910,$CG$4='DATA ENTRY'!D910),'DATA ENTRY'!Q910,"")))</f>
        <v/>
      </c>
      <c r="CK911" s="3" t="str">
        <f>IF('DATA ENTRY'!CK910="","",IF('DATA ENTRY'!R910="","",IF(AND($CD$4='DATA ENTRY'!CK910,$CG$4='DATA ENTRY'!D910),'DATA ENTRY'!R910,"")))</f>
        <v/>
      </c>
      <c r="CL911" s="3" t="str">
        <f>IF('DATA ENTRY'!CK910="","",IF('DATA ENTRY'!S910="","",IF(AND($CD$4='DATA ENTRY'!CK910,$CG$4='DATA ENTRY'!D910),'DATA ENTRY'!S910,"")))</f>
        <v/>
      </c>
      <c r="CM911" s="3" t="str">
        <f>IF('DATA ENTRY'!CK910="","",IF('DATA ENTRY'!E910="","",IF(AND($CD$4='DATA ENTRY'!CK910,$CG$4='DATA ENTRY'!D910),'DATA ENTRY'!E910,"")))</f>
        <v/>
      </c>
      <c r="CN911" s="3" t="str">
        <f>IF('DATA ENTRY'!CK910="","",IF('DATA ENTRY'!W910="","",IF(AND($CD$4='DATA ENTRY'!CK910,$CG$4='DATA ENTRY'!D910),'DATA ENTRY'!W910,"")))</f>
        <v/>
      </c>
      <c r="CO911" s="3" t="str">
        <f>IF('DATA ENTRY'!CK910="","",IF('DATA ENTRY'!X910="","",IF(AND($CD$4='DATA ENTRY'!CK910,$CG$4='DATA ENTRY'!D910),'DATA ENTRY'!X910,"")))</f>
        <v/>
      </c>
      <c r="CP911" s="108" t="str">
        <f t="shared" si="231"/>
        <v/>
      </c>
      <c r="CQ911" s="108" t="str">
        <f>IF('DATA ENTRY'!CK910="","",IF('DATA ENTRY'!G910="","",IF(AND($CD$4='DATA ENTRY'!CK910,$CG$4='DATA ENTRY'!D910),'DATA ENTRY'!G910,"")))</f>
        <v/>
      </c>
      <c r="CR911" s="230" t="str">
        <f>IF('DATA ENTRY'!CK910="","",IF('DATA ENTRY'!D910="","",IF(AND($CD$4='DATA ENTRY'!CK910,$CG$4='DATA ENTRY'!D910),'DATA ENTRY'!D910,"")))</f>
        <v/>
      </c>
      <c r="CS911">
        <f t="shared" si="232"/>
        <v>0</v>
      </c>
      <c r="CT911">
        <f t="shared" si="233"/>
        <v>0</v>
      </c>
      <c r="CV911" s="139"/>
      <c r="CX911">
        <f t="shared" si="234"/>
        <v>0</v>
      </c>
      <c r="DB911" t="str">
        <f t="shared" si="241"/>
        <v/>
      </c>
      <c r="DC911" t="str">
        <f t="shared" si="242"/>
        <v/>
      </c>
      <c r="DD911" s="224">
        <v>905</v>
      </c>
      <c r="DE911" s="3" t="str">
        <f>IF('DATA ENTRY'!CK910="","",IF('DATA ENTRY'!B910="","",IF(AND($DF$4='DATA ENTRY'!D910),'DATA ENTRY'!B910,"")))</f>
        <v/>
      </c>
      <c r="DF911" s="3" t="str">
        <f>IF('DATA ENTRY'!CK910="","",IF('DATA ENTRY'!C910="","",IF(AND($DF$4='DATA ENTRY'!D910),'DATA ENTRY'!C910,"")))</f>
        <v/>
      </c>
      <c r="DG911" s="4" t="str">
        <f>IF('DATA ENTRY'!CK910="","",IF('DATA ENTRY'!I910="","",IF(AND($DF$4='DATA ENTRY'!D910),'DATA ENTRY'!I910,"")))</f>
        <v/>
      </c>
      <c r="DH911" s="4" t="str">
        <f>IF('DATA ENTRY'!CK910="","",IF('DATA ENTRY'!CK910="","",IF(AND($DF$4='DATA ENTRY'!D910),'DATA ENTRY'!CK910,"")))</f>
        <v/>
      </c>
      <c r="DI911" s="3" t="str">
        <f>IF('DATA ENTRY'!CK910="","",IF('DATA ENTRY'!N910="","",IF(AND($DF$4='DATA ENTRY'!D910),'DATA ENTRY'!N910,"")))</f>
        <v/>
      </c>
      <c r="DJ911" s="107" t="str">
        <f>IF('DATA ENTRY'!CK910="","",IF('DATA ENTRY'!O910="","",IF(AND($DF$4='DATA ENTRY'!D910),'DATA ENTRY'!O910,"")))</f>
        <v/>
      </c>
      <c r="DK911" s="3" t="str">
        <f>IF('DATA ENTRY'!CK910="","",IF('DATA ENTRY'!P910="","",IF(AND($DF$4='DATA ENTRY'!D910),'DATA ENTRY'!P910,"")))</f>
        <v/>
      </c>
      <c r="DL911" s="107" t="str">
        <f>IF('DATA ENTRY'!CK910="","",IF('DATA ENTRY'!Q910="","",IF(AND($DF$4='DATA ENTRY'!D910),'DATA ENTRY'!Q910,"")))</f>
        <v/>
      </c>
      <c r="DM911" s="3" t="str">
        <f>IF('DATA ENTRY'!CK910="","",IF('DATA ENTRY'!R910="","",IF(AND($DF$4='DATA ENTRY'!D910),'DATA ENTRY'!R910,"")))</f>
        <v/>
      </c>
      <c r="DN911" s="107" t="str">
        <f>IF('DATA ENTRY'!CK910="","",IF('DATA ENTRY'!S910="","",IF(AND($DF$4='DATA ENTRY'!D910),'DATA ENTRY'!S910,"")))</f>
        <v/>
      </c>
      <c r="DO911" s="3" t="str">
        <f>IF('DATA ENTRY'!CK910="","",IF('DATA ENTRY'!E910="","",IF(AND($DF$4='DATA ENTRY'!D910),'DATA ENTRY'!E910,"")))</f>
        <v/>
      </c>
      <c r="DP911" s="3" t="str">
        <f>IF('DATA ENTRY'!CK910="","",IF('DATA ENTRY'!D910="","",IF(AND($DF$4='DATA ENTRY'!D910),'DATA ENTRY'!D910,"")))</f>
        <v/>
      </c>
      <c r="DQ911" s="3" t="str">
        <f>IF('DATA ENTRY'!CK910="","",IF('DATA ENTRY'!W910="","",IF(AND($DF$4='DATA ENTRY'!D910),'DATA ENTRY'!W910,"")))</f>
        <v/>
      </c>
      <c r="DR911" s="3" t="str">
        <f>IF('DATA ENTRY'!CK910="","",IF('DATA ENTRY'!X910="","",IF(AND($DF$4='DATA ENTRY'!D910),'DATA ENTRY'!X910,"")))</f>
        <v/>
      </c>
      <c r="DS911" s="108" t="str">
        <f t="shared" si="235"/>
        <v/>
      </c>
      <c r="DT911" s="108" t="str">
        <f>IF('DATA ENTRY'!CK910="","",IF('DATA ENTRY'!D910="","",IF(AND($DF$4='DATA ENTRY'!D910),'DATA ENTRY'!G910,"")))</f>
        <v/>
      </c>
      <c r="DY911">
        <f t="shared" si="236"/>
        <v>0</v>
      </c>
      <c r="EB911" t="str">
        <f t="shared" si="237"/>
        <v/>
      </c>
      <c r="EC911" t="str">
        <f t="shared" si="238"/>
        <v/>
      </c>
      <c r="ED911" s="224">
        <v>905</v>
      </c>
      <c r="EE911" s="3" t="str">
        <f>IF('DATA ENTRY'!CK910="","",IF('DATA ENTRY'!B910="","",IF(AND($EF$4='DATA ENTRY'!G910,$EH$4='DATA ENTRY'!F910),'DATA ENTRY'!B910,"")))</f>
        <v/>
      </c>
      <c r="EF911" s="3" t="str">
        <f>IF('DATA ENTRY'!CK910="","",IF('DATA ENTRY'!C910="","",IF(AND($EF$4='DATA ENTRY'!G910,$EH$4='DATA ENTRY'!F910),'DATA ENTRY'!C910,"")))</f>
        <v/>
      </c>
      <c r="EG911" s="4" t="str">
        <f>IF('DATA ENTRY'!CK910="","",IF('DATA ENTRY'!I910="","",IF(AND($EF$4='DATA ENTRY'!G910,$EH$4='DATA ENTRY'!F910),'DATA ENTRY'!I910,"")))</f>
        <v/>
      </c>
      <c r="EH911" s="4" t="str">
        <f>IF('DATA ENTRY'!CK910="","",IF('DATA ENTRY'!CK910="","",IF(AND($EF$4='DATA ENTRY'!G910,$EH$4='DATA ENTRY'!F910),'DATA ENTRY'!CK910,"")))</f>
        <v/>
      </c>
      <c r="EI911" s="3" t="str">
        <f>IF('DATA ENTRY'!CK910="","",IF('DATA ENTRY'!N910="","",IF(AND($EF$4='DATA ENTRY'!G910,$EH$4='DATA ENTRY'!F910),'DATA ENTRY'!N910,"")))</f>
        <v/>
      </c>
      <c r="EJ911" s="107" t="str">
        <f>IF('DATA ENTRY'!CK910="","",IF('DATA ENTRY'!O910="","",IF(AND($EF$4='DATA ENTRY'!G910,$EH$4='DATA ENTRY'!F910),'DATA ENTRY'!O910,"")))</f>
        <v/>
      </c>
      <c r="EK911" s="3" t="str">
        <f>IF('DATA ENTRY'!CK910="","",IF('DATA ENTRY'!P910="","",IF(AND($EF$4='DATA ENTRY'!G910,$EH$4='DATA ENTRY'!F910),'DATA ENTRY'!P910,"")))</f>
        <v/>
      </c>
      <c r="EL911" s="107" t="str">
        <f>IF('DATA ENTRY'!CK910="","",IF('DATA ENTRY'!Q910="","",IF(AND($EF$4='DATA ENTRY'!G910,$EH$4='DATA ENTRY'!F910),'DATA ENTRY'!Q910,"")))</f>
        <v/>
      </c>
      <c r="EM911" s="3" t="str">
        <f>IF('DATA ENTRY'!CK910="","",IF('DATA ENTRY'!R910="","",IF(AND($EF$4='DATA ENTRY'!G910,$EH$4='DATA ENTRY'!F910),'DATA ENTRY'!R910,"")))</f>
        <v/>
      </c>
      <c r="EN911" s="107" t="str">
        <f>IF('DATA ENTRY'!CK910="","",IF('DATA ENTRY'!S910="","",IF(AND($EF$4='DATA ENTRY'!G910,$EH$4='DATA ENTRY'!F910),'DATA ENTRY'!S910,"")))</f>
        <v/>
      </c>
      <c r="EO911" s="3" t="str">
        <f>IF('DATA ENTRY'!CK910="","",IF('DATA ENTRY'!E910="","",IF(AND($EF$4='DATA ENTRY'!G910,$EH$4='DATA ENTRY'!F910),'DATA ENTRY'!E910,"")))</f>
        <v/>
      </c>
      <c r="EP911" s="3" t="str">
        <f>IF('DATA ENTRY'!CK910="","",IF('DATA ENTRY'!D910="","",IF(AND($EF$4='DATA ENTRY'!G910,$EH$4='DATA ENTRY'!F910),'DATA ENTRY'!D910,"")))</f>
        <v/>
      </c>
      <c r="EQ911" s="3" t="str">
        <f>IF('DATA ENTRY'!CK910="","",IF('DATA ENTRY'!W910="","",IF(AND($EF$4='DATA ENTRY'!G910,$EH$4='DATA ENTRY'!F910),'DATA ENTRY'!W910,"")))</f>
        <v/>
      </c>
      <c r="ER911" s="3" t="str">
        <f>IF('DATA ENTRY'!CK910="","",IF('DATA ENTRY'!X910="","",IF(AND($EF$4='DATA ENTRY'!G910,$EH$4='DATA ENTRY'!F910),'DATA ENTRY'!X910,"")))</f>
        <v/>
      </c>
      <c r="ES911" s="108" t="str">
        <f t="shared" si="239"/>
        <v/>
      </c>
      <c r="ET911" s="108" t="str">
        <f>IF('DATA ENTRY'!CK910="","",IF('DATA ENTRY'!D910="","",IF(AND($EF$4='DATA ENTRY'!G910,$EH$4='DATA ENTRY'!F910),'DATA ENTRY'!G910,"")))</f>
        <v/>
      </c>
      <c r="EY911">
        <f t="shared" si="240"/>
        <v>0</v>
      </c>
    </row>
    <row r="912" spans="1:155">
      <c r="A912" t="str">
        <f>IF(S912=0,"",1+(MAX($A$7:A911)))</f>
        <v/>
      </c>
      <c r="B912" s="224">
        <v>906</v>
      </c>
      <c r="C912" s="3" t="str">
        <f>IF('DATA ENTRY'!CK911="","",IF('DATA ENTRY'!B911="","",IF($D$4="All Post",'DATA ENTRY'!B911,IF(AND($D$4='DATA ENTRY'!CK911),'DATA ENTRY'!B911,""))))</f>
        <v/>
      </c>
      <c r="D912" s="3" t="str">
        <f>IF('DATA ENTRY'!CK911="","",IF('DATA ENTRY'!C911="","",IF($D$4="All Post",'DATA ENTRY'!C911,IF(AND($D$4='DATA ENTRY'!CK911),'DATA ENTRY'!C911,""))))</f>
        <v/>
      </c>
      <c r="E912" s="4" t="str">
        <f>IF('DATA ENTRY'!CK911="","",IF('DATA ENTRY'!I911="","",IF($D$4="All Post",'DATA ENTRY'!I911,IF(AND($D$4='DATA ENTRY'!CK911),'DATA ENTRY'!I911,""))))</f>
        <v/>
      </c>
      <c r="F912" s="4" t="str">
        <f>IF('DATA ENTRY'!CK911="","",IF('DATA ENTRY'!CK911="","",IF($D$4="All Post",'DATA ENTRY'!CK911,IF(AND($D$4='DATA ENTRY'!CK911),'DATA ENTRY'!CK911,""))))</f>
        <v/>
      </c>
      <c r="G912" s="3" t="str">
        <f>IF('DATA ENTRY'!CK911="","",IF('DATA ENTRY'!N911="","",IF($D$4="All Post",'DATA ENTRY'!N911,IF(AND($D$4='DATA ENTRY'!CK911),'DATA ENTRY'!N911,""))))</f>
        <v/>
      </c>
      <c r="H912" s="107" t="str">
        <f>IF('DATA ENTRY'!CK911="","",IF('DATA ENTRY'!O911="","",IF($D$4="All Post",'DATA ENTRY'!O911,IF(AND($D$4='DATA ENTRY'!CK911),'DATA ENTRY'!O911,""))))</f>
        <v/>
      </c>
      <c r="I912" s="3" t="str">
        <f>IF('DATA ENTRY'!CK911="","",IF('DATA ENTRY'!P911="","",IF($D$4="All Post",'DATA ENTRY'!P911,IF(AND($D$4='DATA ENTRY'!CK911),'DATA ENTRY'!P911,""))))</f>
        <v/>
      </c>
      <c r="J912" s="107" t="str">
        <f>IF('DATA ENTRY'!CK911="","",IF('DATA ENTRY'!Q911="","",IF($D$4="All Post",'DATA ENTRY'!Q911,IF(AND($D$4='DATA ENTRY'!CK911),'DATA ENTRY'!Q911,""))))</f>
        <v/>
      </c>
      <c r="K912" s="3" t="str">
        <f>IF('DATA ENTRY'!CK911="","",IF('DATA ENTRY'!R911="","",IF($D$4="All Post",'DATA ENTRY'!R911,IF(AND($D$4='DATA ENTRY'!CK911),'DATA ENTRY'!R911,""))))</f>
        <v/>
      </c>
      <c r="L912" s="3" t="str">
        <f>IF('DATA ENTRY'!CK911="","",IF('DATA ENTRY'!S911="","",IF($D$4="All Post",'DATA ENTRY'!S911,IF(AND($D$4='DATA ENTRY'!CK911),'DATA ENTRY'!S911,""))))</f>
        <v/>
      </c>
      <c r="M912" s="3" t="str">
        <f>IF('DATA ENTRY'!CK911="","",IF('DATA ENTRY'!E911="","",IF($D$4="All Post",'DATA ENTRY'!E911,IF(AND($D$4='DATA ENTRY'!CK911),'DATA ENTRY'!E911,""))))</f>
        <v/>
      </c>
      <c r="N912" s="3" t="str">
        <f>IF('DATA ENTRY'!CK911="","",IF('DATA ENTRY'!W911="","",IF($D$4="All Post",'DATA ENTRY'!W911,IF(AND($D$4='DATA ENTRY'!CK911),'DATA ENTRY'!W911,""))))</f>
        <v/>
      </c>
      <c r="O912" s="3" t="str">
        <f>IF('DATA ENTRY'!CK911="","",IF('DATA ENTRY'!X911="","",IF($D$4="All Post",'DATA ENTRY'!X911,IF(AND($D$4='DATA ENTRY'!CK911),'DATA ENTRY'!X911,""))))</f>
        <v/>
      </c>
      <c r="P912" s="3" t="str">
        <f>IF('DATA ENTRY'!CK911="","",IF('DATA ENTRY'!G911="","",IF($D$4="All Post",'DATA ENTRY'!G911,IF(AND($D$4='DATA ENTRY'!CK911),'DATA ENTRY'!G911,""))))</f>
        <v/>
      </c>
      <c r="S912">
        <f t="shared" si="227"/>
        <v>0</v>
      </c>
      <c r="T912" t="str">
        <f t="shared" si="228"/>
        <v/>
      </c>
      <c r="BZ912" t="str">
        <f t="shared" si="229"/>
        <v/>
      </c>
      <c r="CA912" t="str">
        <f t="shared" si="230"/>
        <v/>
      </c>
      <c r="CB912" s="224">
        <v>906</v>
      </c>
      <c r="CC912" s="3" t="str">
        <f>IF('DATA ENTRY'!CK911="","",IF('DATA ENTRY'!B911="","",IF(AND($CD$4='DATA ENTRY'!CK911,$CG$4='DATA ENTRY'!D911),'DATA ENTRY'!B911,"")))</f>
        <v/>
      </c>
      <c r="CD912" s="3" t="str">
        <f>IF('DATA ENTRY'!CK911="","",IF('DATA ENTRY'!C911="","",IF(AND($CD$4='DATA ENTRY'!CK911,$CG$4='DATA ENTRY'!D911),'DATA ENTRY'!C911,"")))</f>
        <v/>
      </c>
      <c r="CE912" s="4" t="str">
        <f>IF('DATA ENTRY'!CK911="","",IF('DATA ENTRY'!I911="","",IF(AND($CD$4='DATA ENTRY'!CK911,$CG$4='DATA ENTRY'!D911),'DATA ENTRY'!I911,"")))</f>
        <v/>
      </c>
      <c r="CF912" s="4" t="str">
        <f>IF('DATA ENTRY'!CK911="","",IF('DATA ENTRY'!CK911="","",IF(AND($CD$4='DATA ENTRY'!CK911,$CG$4='DATA ENTRY'!D911),'DATA ENTRY'!CK911,"")))</f>
        <v/>
      </c>
      <c r="CG912" s="3" t="str">
        <f>IF('DATA ENTRY'!CK911="","",IF('DATA ENTRY'!N911="","",IF(AND($CD$4='DATA ENTRY'!CK911,$CG$4='DATA ENTRY'!D911),'DATA ENTRY'!N911,"")))</f>
        <v/>
      </c>
      <c r="CH912" s="107" t="str">
        <f>IF('DATA ENTRY'!CK911="","",IF('DATA ENTRY'!O911="","",IF(AND($CD$4='DATA ENTRY'!CK911,$CG$4='DATA ENTRY'!D911),'DATA ENTRY'!O911,"")))</f>
        <v/>
      </c>
      <c r="CI912" s="3" t="str">
        <f>IF('DATA ENTRY'!CK911="","",IF('DATA ENTRY'!P911="","",IF(AND($CD$4='DATA ENTRY'!CK911,$CG$4='DATA ENTRY'!D911),'DATA ENTRY'!P911,"")))</f>
        <v/>
      </c>
      <c r="CJ912" s="107" t="str">
        <f>IF('DATA ENTRY'!CK911="","",IF('DATA ENTRY'!Q911="","",IF(AND($CD$4='DATA ENTRY'!CK911,$CG$4='DATA ENTRY'!D911),'DATA ENTRY'!Q911,"")))</f>
        <v/>
      </c>
      <c r="CK912" s="3" t="str">
        <f>IF('DATA ENTRY'!CK911="","",IF('DATA ENTRY'!R911="","",IF(AND($CD$4='DATA ENTRY'!CK911,$CG$4='DATA ENTRY'!D911),'DATA ENTRY'!R911,"")))</f>
        <v/>
      </c>
      <c r="CL912" s="3" t="str">
        <f>IF('DATA ENTRY'!CK911="","",IF('DATA ENTRY'!S911="","",IF(AND($CD$4='DATA ENTRY'!CK911,$CG$4='DATA ENTRY'!D911),'DATA ENTRY'!S911,"")))</f>
        <v/>
      </c>
      <c r="CM912" s="3" t="str">
        <f>IF('DATA ENTRY'!CK911="","",IF('DATA ENTRY'!E911="","",IF(AND($CD$4='DATA ENTRY'!CK911,$CG$4='DATA ENTRY'!D911),'DATA ENTRY'!E911,"")))</f>
        <v/>
      </c>
      <c r="CN912" s="3" t="str">
        <f>IF('DATA ENTRY'!CK911="","",IF('DATA ENTRY'!W911="","",IF(AND($CD$4='DATA ENTRY'!CK911,$CG$4='DATA ENTRY'!D911),'DATA ENTRY'!W911,"")))</f>
        <v/>
      </c>
      <c r="CO912" s="3" t="str">
        <f>IF('DATA ENTRY'!CK911="","",IF('DATA ENTRY'!X911="","",IF(AND($CD$4='DATA ENTRY'!CK911,$CG$4='DATA ENTRY'!D911),'DATA ENTRY'!X911,"")))</f>
        <v/>
      </c>
      <c r="CP912" s="108" t="str">
        <f t="shared" si="231"/>
        <v/>
      </c>
      <c r="CQ912" s="108" t="str">
        <f>IF('DATA ENTRY'!CK911="","",IF('DATA ENTRY'!G911="","",IF(AND($CD$4='DATA ENTRY'!CK911,$CG$4='DATA ENTRY'!D911),'DATA ENTRY'!G911,"")))</f>
        <v/>
      </c>
      <c r="CR912" s="230" t="str">
        <f>IF('DATA ENTRY'!CK911="","",IF('DATA ENTRY'!D911="","",IF(AND($CD$4='DATA ENTRY'!CK911,$CG$4='DATA ENTRY'!D911),'DATA ENTRY'!D911,"")))</f>
        <v/>
      </c>
      <c r="CS912">
        <f t="shared" si="232"/>
        <v>0</v>
      </c>
      <c r="CT912">
        <f t="shared" si="233"/>
        <v>0</v>
      </c>
      <c r="CV912" s="139"/>
      <c r="CX912">
        <f t="shared" si="234"/>
        <v>0</v>
      </c>
      <c r="DB912" t="str">
        <f t="shared" si="241"/>
        <v/>
      </c>
      <c r="DC912" t="str">
        <f t="shared" si="242"/>
        <v/>
      </c>
      <c r="DD912" s="224">
        <v>906</v>
      </c>
      <c r="DE912" s="3" t="str">
        <f>IF('DATA ENTRY'!CK911="","",IF('DATA ENTRY'!B911="","",IF(AND($DF$4='DATA ENTRY'!D911),'DATA ENTRY'!B911,"")))</f>
        <v/>
      </c>
      <c r="DF912" s="3" t="str">
        <f>IF('DATA ENTRY'!CK911="","",IF('DATA ENTRY'!C911="","",IF(AND($DF$4='DATA ENTRY'!D911),'DATA ENTRY'!C911,"")))</f>
        <v/>
      </c>
      <c r="DG912" s="4" t="str">
        <f>IF('DATA ENTRY'!CK911="","",IF('DATA ENTRY'!I911="","",IF(AND($DF$4='DATA ENTRY'!D911),'DATA ENTRY'!I911,"")))</f>
        <v/>
      </c>
      <c r="DH912" s="4" t="str">
        <f>IF('DATA ENTRY'!CK911="","",IF('DATA ENTRY'!CK911="","",IF(AND($DF$4='DATA ENTRY'!D911),'DATA ENTRY'!CK911,"")))</f>
        <v/>
      </c>
      <c r="DI912" s="3" t="str">
        <f>IF('DATA ENTRY'!CK911="","",IF('DATA ENTRY'!N911="","",IF(AND($DF$4='DATA ENTRY'!D911),'DATA ENTRY'!N911,"")))</f>
        <v/>
      </c>
      <c r="DJ912" s="107" t="str">
        <f>IF('DATA ENTRY'!CK911="","",IF('DATA ENTRY'!O911="","",IF(AND($DF$4='DATA ENTRY'!D911),'DATA ENTRY'!O911,"")))</f>
        <v/>
      </c>
      <c r="DK912" s="3" t="str">
        <f>IF('DATA ENTRY'!CK911="","",IF('DATA ENTRY'!P911="","",IF(AND($DF$4='DATA ENTRY'!D911),'DATA ENTRY'!P911,"")))</f>
        <v/>
      </c>
      <c r="DL912" s="107" t="str">
        <f>IF('DATA ENTRY'!CK911="","",IF('DATA ENTRY'!Q911="","",IF(AND($DF$4='DATA ENTRY'!D911),'DATA ENTRY'!Q911,"")))</f>
        <v/>
      </c>
      <c r="DM912" s="3" t="str">
        <f>IF('DATA ENTRY'!CK911="","",IF('DATA ENTRY'!R911="","",IF(AND($DF$4='DATA ENTRY'!D911),'DATA ENTRY'!R911,"")))</f>
        <v/>
      </c>
      <c r="DN912" s="107" t="str">
        <f>IF('DATA ENTRY'!CK911="","",IF('DATA ENTRY'!S911="","",IF(AND($DF$4='DATA ENTRY'!D911),'DATA ENTRY'!S911,"")))</f>
        <v/>
      </c>
      <c r="DO912" s="3" t="str">
        <f>IF('DATA ENTRY'!CK911="","",IF('DATA ENTRY'!E911="","",IF(AND($DF$4='DATA ENTRY'!D911),'DATA ENTRY'!E911,"")))</f>
        <v/>
      </c>
      <c r="DP912" s="3" t="str">
        <f>IF('DATA ENTRY'!CK911="","",IF('DATA ENTRY'!D911="","",IF(AND($DF$4='DATA ENTRY'!D911),'DATA ENTRY'!D911,"")))</f>
        <v/>
      </c>
      <c r="DQ912" s="3" t="str">
        <f>IF('DATA ENTRY'!CK911="","",IF('DATA ENTRY'!W911="","",IF(AND($DF$4='DATA ENTRY'!D911),'DATA ENTRY'!W911,"")))</f>
        <v/>
      </c>
      <c r="DR912" s="3" t="str">
        <f>IF('DATA ENTRY'!CK911="","",IF('DATA ENTRY'!X911="","",IF(AND($DF$4='DATA ENTRY'!D911),'DATA ENTRY'!X911,"")))</f>
        <v/>
      </c>
      <c r="DS912" s="108" t="str">
        <f t="shared" si="235"/>
        <v/>
      </c>
      <c r="DT912" s="108" t="str">
        <f>IF('DATA ENTRY'!CK911="","",IF('DATA ENTRY'!D911="","",IF(AND($DF$4='DATA ENTRY'!D911),'DATA ENTRY'!G911,"")))</f>
        <v/>
      </c>
      <c r="DY912">
        <f t="shared" si="236"/>
        <v>0</v>
      </c>
      <c r="EB912" t="str">
        <f t="shared" si="237"/>
        <v/>
      </c>
      <c r="EC912" t="str">
        <f t="shared" si="238"/>
        <v/>
      </c>
      <c r="ED912" s="224">
        <v>906</v>
      </c>
      <c r="EE912" s="3" t="str">
        <f>IF('DATA ENTRY'!CK911="","",IF('DATA ENTRY'!B911="","",IF(AND($EF$4='DATA ENTRY'!G911,$EH$4='DATA ENTRY'!F911),'DATA ENTRY'!B911,"")))</f>
        <v/>
      </c>
      <c r="EF912" s="3" t="str">
        <f>IF('DATA ENTRY'!CK911="","",IF('DATA ENTRY'!C911="","",IF(AND($EF$4='DATA ENTRY'!G911,$EH$4='DATA ENTRY'!F911),'DATA ENTRY'!C911,"")))</f>
        <v/>
      </c>
      <c r="EG912" s="4" t="str">
        <f>IF('DATA ENTRY'!CK911="","",IF('DATA ENTRY'!I911="","",IF(AND($EF$4='DATA ENTRY'!G911,$EH$4='DATA ENTRY'!F911),'DATA ENTRY'!I911,"")))</f>
        <v/>
      </c>
      <c r="EH912" s="4" t="str">
        <f>IF('DATA ENTRY'!CK911="","",IF('DATA ENTRY'!CK911="","",IF(AND($EF$4='DATA ENTRY'!G911,$EH$4='DATA ENTRY'!F911),'DATA ENTRY'!CK911,"")))</f>
        <v/>
      </c>
      <c r="EI912" s="3" t="str">
        <f>IF('DATA ENTRY'!CK911="","",IF('DATA ENTRY'!N911="","",IF(AND($EF$4='DATA ENTRY'!G911,$EH$4='DATA ENTRY'!F911),'DATA ENTRY'!N911,"")))</f>
        <v/>
      </c>
      <c r="EJ912" s="107" t="str">
        <f>IF('DATA ENTRY'!CK911="","",IF('DATA ENTRY'!O911="","",IF(AND($EF$4='DATA ENTRY'!G911,$EH$4='DATA ENTRY'!F911),'DATA ENTRY'!O911,"")))</f>
        <v/>
      </c>
      <c r="EK912" s="3" t="str">
        <f>IF('DATA ENTRY'!CK911="","",IF('DATA ENTRY'!P911="","",IF(AND($EF$4='DATA ENTRY'!G911,$EH$4='DATA ENTRY'!F911),'DATA ENTRY'!P911,"")))</f>
        <v/>
      </c>
      <c r="EL912" s="107" t="str">
        <f>IF('DATA ENTRY'!CK911="","",IF('DATA ENTRY'!Q911="","",IF(AND($EF$4='DATA ENTRY'!G911,$EH$4='DATA ENTRY'!F911),'DATA ENTRY'!Q911,"")))</f>
        <v/>
      </c>
      <c r="EM912" s="3" t="str">
        <f>IF('DATA ENTRY'!CK911="","",IF('DATA ENTRY'!R911="","",IF(AND($EF$4='DATA ENTRY'!G911,$EH$4='DATA ENTRY'!F911),'DATA ENTRY'!R911,"")))</f>
        <v/>
      </c>
      <c r="EN912" s="107" t="str">
        <f>IF('DATA ENTRY'!CK911="","",IF('DATA ENTRY'!S911="","",IF(AND($EF$4='DATA ENTRY'!G911,$EH$4='DATA ENTRY'!F911),'DATA ENTRY'!S911,"")))</f>
        <v/>
      </c>
      <c r="EO912" s="3" t="str">
        <f>IF('DATA ENTRY'!CK911="","",IF('DATA ENTRY'!E911="","",IF(AND($EF$4='DATA ENTRY'!G911,$EH$4='DATA ENTRY'!F911),'DATA ENTRY'!E911,"")))</f>
        <v/>
      </c>
      <c r="EP912" s="3" t="str">
        <f>IF('DATA ENTRY'!CK911="","",IF('DATA ENTRY'!D911="","",IF(AND($EF$4='DATA ENTRY'!G911,$EH$4='DATA ENTRY'!F911),'DATA ENTRY'!D911,"")))</f>
        <v/>
      </c>
      <c r="EQ912" s="3" t="str">
        <f>IF('DATA ENTRY'!CK911="","",IF('DATA ENTRY'!W911="","",IF(AND($EF$4='DATA ENTRY'!G911,$EH$4='DATA ENTRY'!F911),'DATA ENTRY'!W911,"")))</f>
        <v/>
      </c>
      <c r="ER912" s="3" t="str">
        <f>IF('DATA ENTRY'!CK911="","",IF('DATA ENTRY'!X911="","",IF(AND($EF$4='DATA ENTRY'!G911,$EH$4='DATA ENTRY'!F911),'DATA ENTRY'!X911,"")))</f>
        <v/>
      </c>
      <c r="ES912" s="108" t="str">
        <f t="shared" si="239"/>
        <v/>
      </c>
      <c r="ET912" s="108" t="str">
        <f>IF('DATA ENTRY'!CK911="","",IF('DATA ENTRY'!D911="","",IF(AND($EF$4='DATA ENTRY'!G911,$EH$4='DATA ENTRY'!F911),'DATA ENTRY'!G911,"")))</f>
        <v/>
      </c>
      <c r="EY912">
        <f t="shared" si="240"/>
        <v>0</v>
      </c>
    </row>
    <row r="913" spans="1:155">
      <c r="A913" t="str">
        <f>IF(S913=0,"",1+(MAX($A$7:A912)))</f>
        <v/>
      </c>
      <c r="B913" s="224">
        <v>907</v>
      </c>
      <c r="C913" s="3" t="str">
        <f>IF('DATA ENTRY'!CK912="","",IF('DATA ENTRY'!B912="","",IF($D$4="All Post",'DATA ENTRY'!B912,IF(AND($D$4='DATA ENTRY'!CK912),'DATA ENTRY'!B912,""))))</f>
        <v/>
      </c>
      <c r="D913" s="3" t="str">
        <f>IF('DATA ENTRY'!CK912="","",IF('DATA ENTRY'!C912="","",IF($D$4="All Post",'DATA ENTRY'!C912,IF(AND($D$4='DATA ENTRY'!CK912),'DATA ENTRY'!C912,""))))</f>
        <v/>
      </c>
      <c r="E913" s="4" t="str">
        <f>IF('DATA ENTRY'!CK912="","",IF('DATA ENTRY'!I912="","",IF($D$4="All Post",'DATA ENTRY'!I912,IF(AND($D$4='DATA ENTRY'!CK912),'DATA ENTRY'!I912,""))))</f>
        <v/>
      </c>
      <c r="F913" s="4" t="str">
        <f>IF('DATA ENTRY'!CK912="","",IF('DATA ENTRY'!CK912="","",IF($D$4="All Post",'DATA ENTRY'!CK912,IF(AND($D$4='DATA ENTRY'!CK912),'DATA ENTRY'!CK912,""))))</f>
        <v/>
      </c>
      <c r="G913" s="3" t="str">
        <f>IF('DATA ENTRY'!CK912="","",IF('DATA ENTRY'!N912="","",IF($D$4="All Post",'DATA ENTRY'!N912,IF(AND($D$4='DATA ENTRY'!CK912),'DATA ENTRY'!N912,""))))</f>
        <v/>
      </c>
      <c r="H913" s="107" t="str">
        <f>IF('DATA ENTRY'!CK912="","",IF('DATA ENTRY'!O912="","",IF($D$4="All Post",'DATA ENTRY'!O912,IF(AND($D$4='DATA ENTRY'!CK912),'DATA ENTRY'!O912,""))))</f>
        <v/>
      </c>
      <c r="I913" s="3" t="str">
        <f>IF('DATA ENTRY'!CK912="","",IF('DATA ENTRY'!P912="","",IF($D$4="All Post",'DATA ENTRY'!P912,IF(AND($D$4='DATA ENTRY'!CK912),'DATA ENTRY'!P912,""))))</f>
        <v/>
      </c>
      <c r="J913" s="107" t="str">
        <f>IF('DATA ENTRY'!CK912="","",IF('DATA ENTRY'!Q912="","",IF($D$4="All Post",'DATA ENTRY'!Q912,IF(AND($D$4='DATA ENTRY'!CK912),'DATA ENTRY'!Q912,""))))</f>
        <v/>
      </c>
      <c r="K913" s="3" t="str">
        <f>IF('DATA ENTRY'!CK912="","",IF('DATA ENTRY'!R912="","",IF($D$4="All Post",'DATA ENTRY'!R912,IF(AND($D$4='DATA ENTRY'!CK912),'DATA ENTRY'!R912,""))))</f>
        <v/>
      </c>
      <c r="L913" s="3" t="str">
        <f>IF('DATA ENTRY'!CK912="","",IF('DATA ENTRY'!S912="","",IF($D$4="All Post",'DATA ENTRY'!S912,IF(AND($D$4='DATA ENTRY'!CK912),'DATA ENTRY'!S912,""))))</f>
        <v/>
      </c>
      <c r="M913" s="3" t="str">
        <f>IF('DATA ENTRY'!CK912="","",IF('DATA ENTRY'!E912="","",IF($D$4="All Post",'DATA ENTRY'!E912,IF(AND($D$4='DATA ENTRY'!CK912),'DATA ENTRY'!E912,""))))</f>
        <v/>
      </c>
      <c r="N913" s="3" t="str">
        <f>IF('DATA ENTRY'!CK912="","",IF('DATA ENTRY'!W912="","",IF($D$4="All Post",'DATA ENTRY'!W912,IF(AND($D$4='DATA ENTRY'!CK912),'DATA ENTRY'!W912,""))))</f>
        <v/>
      </c>
      <c r="O913" s="3" t="str">
        <f>IF('DATA ENTRY'!CK912="","",IF('DATA ENTRY'!X912="","",IF($D$4="All Post",'DATA ENTRY'!X912,IF(AND($D$4='DATA ENTRY'!CK912),'DATA ENTRY'!X912,""))))</f>
        <v/>
      </c>
      <c r="P913" s="3" t="str">
        <f>IF('DATA ENTRY'!CK912="","",IF('DATA ENTRY'!G912="","",IF($D$4="All Post",'DATA ENTRY'!G912,IF(AND($D$4='DATA ENTRY'!CK912),'DATA ENTRY'!G912,""))))</f>
        <v/>
      </c>
      <c r="S913">
        <f t="shared" si="227"/>
        <v>0</v>
      </c>
      <c r="T913" t="str">
        <f t="shared" si="228"/>
        <v/>
      </c>
      <c r="BZ913" t="str">
        <f t="shared" si="229"/>
        <v/>
      </c>
      <c r="CA913" t="str">
        <f t="shared" si="230"/>
        <v/>
      </c>
      <c r="CB913" s="224">
        <v>907</v>
      </c>
      <c r="CC913" s="3" t="str">
        <f>IF('DATA ENTRY'!CK912="","",IF('DATA ENTRY'!B912="","",IF(AND($CD$4='DATA ENTRY'!CK912,$CG$4='DATA ENTRY'!D912),'DATA ENTRY'!B912,"")))</f>
        <v/>
      </c>
      <c r="CD913" s="3" t="str">
        <f>IF('DATA ENTRY'!CK912="","",IF('DATA ENTRY'!C912="","",IF(AND($CD$4='DATA ENTRY'!CK912,$CG$4='DATA ENTRY'!D912),'DATA ENTRY'!C912,"")))</f>
        <v/>
      </c>
      <c r="CE913" s="4" t="str">
        <f>IF('DATA ENTRY'!CK912="","",IF('DATA ENTRY'!I912="","",IF(AND($CD$4='DATA ENTRY'!CK912,$CG$4='DATA ENTRY'!D912),'DATA ENTRY'!I912,"")))</f>
        <v/>
      </c>
      <c r="CF913" s="4" t="str">
        <f>IF('DATA ENTRY'!CK912="","",IF('DATA ENTRY'!CK912="","",IF(AND($CD$4='DATA ENTRY'!CK912,$CG$4='DATA ENTRY'!D912),'DATA ENTRY'!CK912,"")))</f>
        <v/>
      </c>
      <c r="CG913" s="3" t="str">
        <f>IF('DATA ENTRY'!CK912="","",IF('DATA ENTRY'!N912="","",IF(AND($CD$4='DATA ENTRY'!CK912,$CG$4='DATA ENTRY'!D912),'DATA ENTRY'!N912,"")))</f>
        <v/>
      </c>
      <c r="CH913" s="107" t="str">
        <f>IF('DATA ENTRY'!CK912="","",IF('DATA ENTRY'!O912="","",IF(AND($CD$4='DATA ENTRY'!CK912,$CG$4='DATA ENTRY'!D912),'DATA ENTRY'!O912,"")))</f>
        <v/>
      </c>
      <c r="CI913" s="3" t="str">
        <f>IF('DATA ENTRY'!CK912="","",IF('DATA ENTRY'!P912="","",IF(AND($CD$4='DATA ENTRY'!CK912,$CG$4='DATA ENTRY'!D912),'DATA ENTRY'!P912,"")))</f>
        <v/>
      </c>
      <c r="CJ913" s="107" t="str">
        <f>IF('DATA ENTRY'!CK912="","",IF('DATA ENTRY'!Q912="","",IF(AND($CD$4='DATA ENTRY'!CK912,$CG$4='DATA ENTRY'!D912),'DATA ENTRY'!Q912,"")))</f>
        <v/>
      </c>
      <c r="CK913" s="3" t="str">
        <f>IF('DATA ENTRY'!CK912="","",IF('DATA ENTRY'!R912="","",IF(AND($CD$4='DATA ENTRY'!CK912,$CG$4='DATA ENTRY'!D912),'DATA ENTRY'!R912,"")))</f>
        <v/>
      </c>
      <c r="CL913" s="3" t="str">
        <f>IF('DATA ENTRY'!CK912="","",IF('DATA ENTRY'!S912="","",IF(AND($CD$4='DATA ENTRY'!CK912,$CG$4='DATA ENTRY'!D912),'DATA ENTRY'!S912,"")))</f>
        <v/>
      </c>
      <c r="CM913" s="3" t="str">
        <f>IF('DATA ENTRY'!CK912="","",IF('DATA ENTRY'!E912="","",IF(AND($CD$4='DATA ENTRY'!CK912,$CG$4='DATA ENTRY'!D912),'DATA ENTRY'!E912,"")))</f>
        <v/>
      </c>
      <c r="CN913" s="3" t="str">
        <f>IF('DATA ENTRY'!CK912="","",IF('DATA ENTRY'!W912="","",IF(AND($CD$4='DATA ENTRY'!CK912,$CG$4='DATA ENTRY'!D912),'DATA ENTRY'!W912,"")))</f>
        <v/>
      </c>
      <c r="CO913" s="3" t="str">
        <f>IF('DATA ENTRY'!CK912="","",IF('DATA ENTRY'!X912="","",IF(AND($CD$4='DATA ENTRY'!CK912,$CG$4='DATA ENTRY'!D912),'DATA ENTRY'!X912,"")))</f>
        <v/>
      </c>
      <c r="CP913" s="108" t="str">
        <f t="shared" si="231"/>
        <v/>
      </c>
      <c r="CQ913" s="108" t="str">
        <f>IF('DATA ENTRY'!CK912="","",IF('DATA ENTRY'!G912="","",IF(AND($CD$4='DATA ENTRY'!CK912,$CG$4='DATA ENTRY'!D912),'DATA ENTRY'!G912,"")))</f>
        <v/>
      </c>
      <c r="CR913" s="230" t="str">
        <f>IF('DATA ENTRY'!CK912="","",IF('DATA ENTRY'!D912="","",IF(AND($CD$4='DATA ENTRY'!CK912,$CG$4='DATA ENTRY'!D912),'DATA ENTRY'!D912,"")))</f>
        <v/>
      </c>
      <c r="CS913">
        <f t="shared" si="232"/>
        <v>0</v>
      </c>
      <c r="CT913">
        <f t="shared" si="233"/>
        <v>0</v>
      </c>
      <c r="CV913" s="139"/>
      <c r="CX913">
        <f t="shared" si="234"/>
        <v>0</v>
      </c>
      <c r="DB913" t="str">
        <f t="shared" si="241"/>
        <v/>
      </c>
      <c r="DC913" t="str">
        <f t="shared" si="242"/>
        <v/>
      </c>
      <c r="DD913" s="224">
        <v>907</v>
      </c>
      <c r="DE913" s="3" t="str">
        <f>IF('DATA ENTRY'!CK912="","",IF('DATA ENTRY'!B912="","",IF(AND($DF$4='DATA ENTRY'!D912),'DATA ENTRY'!B912,"")))</f>
        <v/>
      </c>
      <c r="DF913" s="3" t="str">
        <f>IF('DATA ENTRY'!CK912="","",IF('DATA ENTRY'!C912="","",IF(AND($DF$4='DATA ENTRY'!D912),'DATA ENTRY'!C912,"")))</f>
        <v/>
      </c>
      <c r="DG913" s="4" t="str">
        <f>IF('DATA ENTRY'!CK912="","",IF('DATA ENTRY'!I912="","",IF(AND($DF$4='DATA ENTRY'!D912),'DATA ENTRY'!I912,"")))</f>
        <v/>
      </c>
      <c r="DH913" s="4" t="str">
        <f>IF('DATA ENTRY'!CK912="","",IF('DATA ENTRY'!CK912="","",IF(AND($DF$4='DATA ENTRY'!D912),'DATA ENTRY'!CK912,"")))</f>
        <v/>
      </c>
      <c r="DI913" s="3" t="str">
        <f>IF('DATA ENTRY'!CK912="","",IF('DATA ENTRY'!N912="","",IF(AND($DF$4='DATA ENTRY'!D912),'DATA ENTRY'!N912,"")))</f>
        <v/>
      </c>
      <c r="DJ913" s="107" t="str">
        <f>IF('DATA ENTRY'!CK912="","",IF('DATA ENTRY'!O912="","",IF(AND($DF$4='DATA ENTRY'!D912),'DATA ENTRY'!O912,"")))</f>
        <v/>
      </c>
      <c r="DK913" s="3" t="str">
        <f>IF('DATA ENTRY'!CK912="","",IF('DATA ENTRY'!P912="","",IF(AND($DF$4='DATA ENTRY'!D912),'DATA ENTRY'!P912,"")))</f>
        <v/>
      </c>
      <c r="DL913" s="107" t="str">
        <f>IF('DATA ENTRY'!CK912="","",IF('DATA ENTRY'!Q912="","",IF(AND($DF$4='DATA ENTRY'!D912),'DATA ENTRY'!Q912,"")))</f>
        <v/>
      </c>
      <c r="DM913" s="3" t="str">
        <f>IF('DATA ENTRY'!CK912="","",IF('DATA ENTRY'!R912="","",IF(AND($DF$4='DATA ENTRY'!D912),'DATA ENTRY'!R912,"")))</f>
        <v/>
      </c>
      <c r="DN913" s="107" t="str">
        <f>IF('DATA ENTRY'!CK912="","",IF('DATA ENTRY'!S912="","",IF(AND($DF$4='DATA ENTRY'!D912),'DATA ENTRY'!S912,"")))</f>
        <v/>
      </c>
      <c r="DO913" s="3" t="str">
        <f>IF('DATA ENTRY'!CK912="","",IF('DATA ENTRY'!E912="","",IF(AND($DF$4='DATA ENTRY'!D912),'DATA ENTRY'!E912,"")))</f>
        <v/>
      </c>
      <c r="DP913" s="3" t="str">
        <f>IF('DATA ENTRY'!CK912="","",IF('DATA ENTRY'!D912="","",IF(AND($DF$4='DATA ENTRY'!D912),'DATA ENTRY'!D912,"")))</f>
        <v/>
      </c>
      <c r="DQ913" s="3" t="str">
        <f>IF('DATA ENTRY'!CK912="","",IF('DATA ENTRY'!W912="","",IF(AND($DF$4='DATA ENTRY'!D912),'DATA ENTRY'!W912,"")))</f>
        <v/>
      </c>
      <c r="DR913" s="3" t="str">
        <f>IF('DATA ENTRY'!CK912="","",IF('DATA ENTRY'!X912="","",IF(AND($DF$4='DATA ENTRY'!D912),'DATA ENTRY'!X912,"")))</f>
        <v/>
      </c>
      <c r="DS913" s="108" t="str">
        <f t="shared" si="235"/>
        <v/>
      </c>
      <c r="DT913" s="108" t="str">
        <f>IF('DATA ENTRY'!CK912="","",IF('DATA ENTRY'!D912="","",IF(AND($DF$4='DATA ENTRY'!D912),'DATA ENTRY'!G912,"")))</f>
        <v/>
      </c>
      <c r="DY913">
        <f t="shared" si="236"/>
        <v>0</v>
      </c>
      <c r="EB913" t="str">
        <f t="shared" si="237"/>
        <v/>
      </c>
      <c r="EC913" t="str">
        <f t="shared" si="238"/>
        <v/>
      </c>
      <c r="ED913" s="224">
        <v>907</v>
      </c>
      <c r="EE913" s="3" t="str">
        <f>IF('DATA ENTRY'!CK912="","",IF('DATA ENTRY'!B912="","",IF(AND($EF$4='DATA ENTRY'!G912,$EH$4='DATA ENTRY'!F912),'DATA ENTRY'!B912,"")))</f>
        <v/>
      </c>
      <c r="EF913" s="3" t="str">
        <f>IF('DATA ENTRY'!CK912="","",IF('DATA ENTRY'!C912="","",IF(AND($EF$4='DATA ENTRY'!G912,$EH$4='DATA ENTRY'!F912),'DATA ENTRY'!C912,"")))</f>
        <v/>
      </c>
      <c r="EG913" s="4" t="str">
        <f>IF('DATA ENTRY'!CK912="","",IF('DATA ENTRY'!I912="","",IF(AND($EF$4='DATA ENTRY'!G912,$EH$4='DATA ENTRY'!F912),'DATA ENTRY'!I912,"")))</f>
        <v/>
      </c>
      <c r="EH913" s="4" t="str">
        <f>IF('DATA ENTRY'!CK912="","",IF('DATA ENTRY'!CK912="","",IF(AND($EF$4='DATA ENTRY'!G912,$EH$4='DATA ENTRY'!F912),'DATA ENTRY'!CK912,"")))</f>
        <v/>
      </c>
      <c r="EI913" s="3" t="str">
        <f>IF('DATA ENTRY'!CK912="","",IF('DATA ENTRY'!N912="","",IF(AND($EF$4='DATA ENTRY'!G912,$EH$4='DATA ENTRY'!F912),'DATA ENTRY'!N912,"")))</f>
        <v/>
      </c>
      <c r="EJ913" s="107" t="str">
        <f>IF('DATA ENTRY'!CK912="","",IF('DATA ENTRY'!O912="","",IF(AND($EF$4='DATA ENTRY'!G912,$EH$4='DATA ENTRY'!F912),'DATA ENTRY'!O912,"")))</f>
        <v/>
      </c>
      <c r="EK913" s="3" t="str">
        <f>IF('DATA ENTRY'!CK912="","",IF('DATA ENTRY'!P912="","",IF(AND($EF$4='DATA ENTRY'!G912,$EH$4='DATA ENTRY'!F912),'DATA ENTRY'!P912,"")))</f>
        <v/>
      </c>
      <c r="EL913" s="107" t="str">
        <f>IF('DATA ENTRY'!CK912="","",IF('DATA ENTRY'!Q912="","",IF(AND($EF$4='DATA ENTRY'!G912,$EH$4='DATA ENTRY'!F912),'DATA ENTRY'!Q912,"")))</f>
        <v/>
      </c>
      <c r="EM913" s="3" t="str">
        <f>IF('DATA ENTRY'!CK912="","",IF('DATA ENTRY'!R912="","",IF(AND($EF$4='DATA ENTRY'!G912,$EH$4='DATA ENTRY'!F912),'DATA ENTRY'!R912,"")))</f>
        <v/>
      </c>
      <c r="EN913" s="107" t="str">
        <f>IF('DATA ENTRY'!CK912="","",IF('DATA ENTRY'!S912="","",IF(AND($EF$4='DATA ENTRY'!G912,$EH$4='DATA ENTRY'!F912),'DATA ENTRY'!S912,"")))</f>
        <v/>
      </c>
      <c r="EO913" s="3" t="str">
        <f>IF('DATA ENTRY'!CK912="","",IF('DATA ENTRY'!E912="","",IF(AND($EF$4='DATA ENTRY'!G912,$EH$4='DATA ENTRY'!F912),'DATA ENTRY'!E912,"")))</f>
        <v/>
      </c>
      <c r="EP913" s="3" t="str">
        <f>IF('DATA ENTRY'!CK912="","",IF('DATA ENTRY'!D912="","",IF(AND($EF$4='DATA ENTRY'!G912,$EH$4='DATA ENTRY'!F912),'DATA ENTRY'!D912,"")))</f>
        <v/>
      </c>
      <c r="EQ913" s="3" t="str">
        <f>IF('DATA ENTRY'!CK912="","",IF('DATA ENTRY'!W912="","",IF(AND($EF$4='DATA ENTRY'!G912,$EH$4='DATA ENTRY'!F912),'DATA ENTRY'!W912,"")))</f>
        <v/>
      </c>
      <c r="ER913" s="3" t="str">
        <f>IF('DATA ENTRY'!CK912="","",IF('DATA ENTRY'!X912="","",IF(AND($EF$4='DATA ENTRY'!G912,$EH$4='DATA ENTRY'!F912),'DATA ENTRY'!X912,"")))</f>
        <v/>
      </c>
      <c r="ES913" s="108" t="str">
        <f t="shared" si="239"/>
        <v/>
      </c>
      <c r="ET913" s="108" t="str">
        <f>IF('DATA ENTRY'!CK912="","",IF('DATA ENTRY'!D912="","",IF(AND($EF$4='DATA ENTRY'!G912,$EH$4='DATA ENTRY'!F912),'DATA ENTRY'!G912,"")))</f>
        <v/>
      </c>
      <c r="EY913">
        <f t="shared" si="240"/>
        <v>0</v>
      </c>
    </row>
    <row r="914" spans="1:155">
      <c r="A914" t="str">
        <f>IF(S914=0,"",1+(MAX($A$7:A913)))</f>
        <v/>
      </c>
      <c r="B914" s="224">
        <v>908</v>
      </c>
      <c r="C914" s="3" t="str">
        <f>IF('DATA ENTRY'!CK913="","",IF('DATA ENTRY'!B913="","",IF($D$4="All Post",'DATA ENTRY'!B913,IF(AND($D$4='DATA ENTRY'!CK913),'DATA ENTRY'!B913,""))))</f>
        <v/>
      </c>
      <c r="D914" s="3" t="str">
        <f>IF('DATA ENTRY'!CK913="","",IF('DATA ENTRY'!C913="","",IF($D$4="All Post",'DATA ENTRY'!C913,IF(AND($D$4='DATA ENTRY'!CK913),'DATA ENTRY'!C913,""))))</f>
        <v/>
      </c>
      <c r="E914" s="4" t="str">
        <f>IF('DATA ENTRY'!CK913="","",IF('DATA ENTRY'!I913="","",IF($D$4="All Post",'DATA ENTRY'!I913,IF(AND($D$4='DATA ENTRY'!CK913),'DATA ENTRY'!I913,""))))</f>
        <v/>
      </c>
      <c r="F914" s="4" t="str">
        <f>IF('DATA ENTRY'!CK913="","",IF('DATA ENTRY'!CK913="","",IF($D$4="All Post",'DATA ENTRY'!CK913,IF(AND($D$4='DATA ENTRY'!CK913),'DATA ENTRY'!CK913,""))))</f>
        <v/>
      </c>
      <c r="G914" s="3" t="str">
        <f>IF('DATA ENTRY'!CK913="","",IF('DATA ENTRY'!N913="","",IF($D$4="All Post",'DATA ENTRY'!N913,IF(AND($D$4='DATA ENTRY'!CK913),'DATA ENTRY'!N913,""))))</f>
        <v/>
      </c>
      <c r="H914" s="107" t="str">
        <f>IF('DATA ENTRY'!CK913="","",IF('DATA ENTRY'!O913="","",IF($D$4="All Post",'DATA ENTRY'!O913,IF(AND($D$4='DATA ENTRY'!CK913),'DATA ENTRY'!O913,""))))</f>
        <v/>
      </c>
      <c r="I914" s="3" t="str">
        <f>IF('DATA ENTRY'!CK913="","",IF('DATA ENTRY'!P913="","",IF($D$4="All Post",'DATA ENTRY'!P913,IF(AND($D$4='DATA ENTRY'!CK913),'DATA ENTRY'!P913,""))))</f>
        <v/>
      </c>
      <c r="J914" s="107" t="str">
        <f>IF('DATA ENTRY'!CK913="","",IF('DATA ENTRY'!Q913="","",IF($D$4="All Post",'DATA ENTRY'!Q913,IF(AND($D$4='DATA ENTRY'!CK913),'DATA ENTRY'!Q913,""))))</f>
        <v/>
      </c>
      <c r="K914" s="3" t="str">
        <f>IF('DATA ENTRY'!CK913="","",IF('DATA ENTRY'!R913="","",IF($D$4="All Post",'DATA ENTRY'!R913,IF(AND($D$4='DATA ENTRY'!CK913),'DATA ENTRY'!R913,""))))</f>
        <v/>
      </c>
      <c r="L914" s="3" t="str">
        <f>IF('DATA ENTRY'!CK913="","",IF('DATA ENTRY'!S913="","",IF($D$4="All Post",'DATA ENTRY'!S913,IF(AND($D$4='DATA ENTRY'!CK913),'DATA ENTRY'!S913,""))))</f>
        <v/>
      </c>
      <c r="M914" s="3" t="str">
        <f>IF('DATA ENTRY'!CK913="","",IF('DATA ENTRY'!E913="","",IF($D$4="All Post",'DATA ENTRY'!E913,IF(AND($D$4='DATA ENTRY'!CK913),'DATA ENTRY'!E913,""))))</f>
        <v/>
      </c>
      <c r="N914" s="3" t="str">
        <f>IF('DATA ENTRY'!CK913="","",IF('DATA ENTRY'!W913="","",IF($D$4="All Post",'DATA ENTRY'!W913,IF(AND($D$4='DATA ENTRY'!CK913),'DATA ENTRY'!W913,""))))</f>
        <v/>
      </c>
      <c r="O914" s="3" t="str">
        <f>IF('DATA ENTRY'!CK913="","",IF('DATA ENTRY'!X913="","",IF($D$4="All Post",'DATA ENTRY'!X913,IF(AND($D$4='DATA ENTRY'!CK913),'DATA ENTRY'!X913,""))))</f>
        <v/>
      </c>
      <c r="P914" s="3" t="str">
        <f>IF('DATA ENTRY'!CK913="","",IF('DATA ENTRY'!G913="","",IF($D$4="All Post",'DATA ENTRY'!G913,IF(AND($D$4='DATA ENTRY'!CK913),'DATA ENTRY'!G913,""))))</f>
        <v/>
      </c>
      <c r="S914">
        <f t="shared" si="227"/>
        <v>0</v>
      </c>
      <c r="T914" t="str">
        <f t="shared" si="228"/>
        <v/>
      </c>
      <c r="BZ914" t="str">
        <f t="shared" si="229"/>
        <v/>
      </c>
      <c r="CA914" t="str">
        <f t="shared" si="230"/>
        <v/>
      </c>
      <c r="CB914" s="224">
        <v>908</v>
      </c>
      <c r="CC914" s="3" t="str">
        <f>IF('DATA ENTRY'!CK913="","",IF('DATA ENTRY'!B913="","",IF(AND($CD$4='DATA ENTRY'!CK913,$CG$4='DATA ENTRY'!D913),'DATA ENTRY'!B913,"")))</f>
        <v/>
      </c>
      <c r="CD914" s="3" t="str">
        <f>IF('DATA ENTRY'!CK913="","",IF('DATA ENTRY'!C913="","",IF(AND($CD$4='DATA ENTRY'!CK913,$CG$4='DATA ENTRY'!D913),'DATA ENTRY'!C913,"")))</f>
        <v/>
      </c>
      <c r="CE914" s="4" t="str">
        <f>IF('DATA ENTRY'!CK913="","",IF('DATA ENTRY'!I913="","",IF(AND($CD$4='DATA ENTRY'!CK913,$CG$4='DATA ENTRY'!D913),'DATA ENTRY'!I913,"")))</f>
        <v/>
      </c>
      <c r="CF914" s="4" t="str">
        <f>IF('DATA ENTRY'!CK913="","",IF('DATA ENTRY'!CK913="","",IF(AND($CD$4='DATA ENTRY'!CK913,$CG$4='DATA ENTRY'!D913),'DATA ENTRY'!CK913,"")))</f>
        <v/>
      </c>
      <c r="CG914" s="3" t="str">
        <f>IF('DATA ENTRY'!CK913="","",IF('DATA ENTRY'!N913="","",IF(AND($CD$4='DATA ENTRY'!CK913,$CG$4='DATA ENTRY'!D913),'DATA ENTRY'!N913,"")))</f>
        <v/>
      </c>
      <c r="CH914" s="107" t="str">
        <f>IF('DATA ENTRY'!CK913="","",IF('DATA ENTRY'!O913="","",IF(AND($CD$4='DATA ENTRY'!CK913,$CG$4='DATA ENTRY'!D913),'DATA ENTRY'!O913,"")))</f>
        <v/>
      </c>
      <c r="CI914" s="3" t="str">
        <f>IF('DATA ENTRY'!CK913="","",IF('DATA ENTRY'!P913="","",IF(AND($CD$4='DATA ENTRY'!CK913,$CG$4='DATA ENTRY'!D913),'DATA ENTRY'!P913,"")))</f>
        <v/>
      </c>
      <c r="CJ914" s="107" t="str">
        <f>IF('DATA ENTRY'!CK913="","",IF('DATA ENTRY'!Q913="","",IF(AND($CD$4='DATA ENTRY'!CK913,$CG$4='DATA ENTRY'!D913),'DATA ENTRY'!Q913,"")))</f>
        <v/>
      </c>
      <c r="CK914" s="3" t="str">
        <f>IF('DATA ENTRY'!CK913="","",IF('DATA ENTRY'!R913="","",IF(AND($CD$4='DATA ENTRY'!CK913,$CG$4='DATA ENTRY'!D913),'DATA ENTRY'!R913,"")))</f>
        <v/>
      </c>
      <c r="CL914" s="3" t="str">
        <f>IF('DATA ENTRY'!CK913="","",IF('DATA ENTRY'!S913="","",IF(AND($CD$4='DATA ENTRY'!CK913,$CG$4='DATA ENTRY'!D913),'DATA ENTRY'!S913,"")))</f>
        <v/>
      </c>
      <c r="CM914" s="3" t="str">
        <f>IF('DATA ENTRY'!CK913="","",IF('DATA ENTRY'!E913="","",IF(AND($CD$4='DATA ENTRY'!CK913,$CG$4='DATA ENTRY'!D913),'DATA ENTRY'!E913,"")))</f>
        <v/>
      </c>
      <c r="CN914" s="3" t="str">
        <f>IF('DATA ENTRY'!CK913="","",IF('DATA ENTRY'!W913="","",IF(AND($CD$4='DATA ENTRY'!CK913,$CG$4='DATA ENTRY'!D913),'DATA ENTRY'!W913,"")))</f>
        <v/>
      </c>
      <c r="CO914" s="3" t="str">
        <f>IF('DATA ENTRY'!CK913="","",IF('DATA ENTRY'!X913="","",IF(AND($CD$4='DATA ENTRY'!CK913,$CG$4='DATA ENTRY'!D913),'DATA ENTRY'!X913,"")))</f>
        <v/>
      </c>
      <c r="CP914" s="108" t="str">
        <f t="shared" si="231"/>
        <v/>
      </c>
      <c r="CQ914" s="108" t="str">
        <f>IF('DATA ENTRY'!CK913="","",IF('DATA ENTRY'!G913="","",IF(AND($CD$4='DATA ENTRY'!CK913,$CG$4='DATA ENTRY'!D913),'DATA ENTRY'!G913,"")))</f>
        <v/>
      </c>
      <c r="CR914" s="230" t="str">
        <f>IF('DATA ENTRY'!CK913="","",IF('DATA ENTRY'!D913="","",IF(AND($CD$4='DATA ENTRY'!CK913,$CG$4='DATA ENTRY'!D913),'DATA ENTRY'!D913,"")))</f>
        <v/>
      </c>
      <c r="CS914">
        <f t="shared" si="232"/>
        <v>0</v>
      </c>
      <c r="CT914">
        <f t="shared" si="233"/>
        <v>0</v>
      </c>
      <c r="CV914" s="139"/>
      <c r="CX914">
        <f t="shared" si="234"/>
        <v>0</v>
      </c>
      <c r="DB914" t="str">
        <f t="shared" si="241"/>
        <v/>
      </c>
      <c r="DC914" t="str">
        <f t="shared" si="242"/>
        <v/>
      </c>
      <c r="DD914" s="224">
        <v>908</v>
      </c>
      <c r="DE914" s="3" t="str">
        <f>IF('DATA ENTRY'!CK913="","",IF('DATA ENTRY'!B913="","",IF(AND($DF$4='DATA ENTRY'!D913),'DATA ENTRY'!B913,"")))</f>
        <v/>
      </c>
      <c r="DF914" s="3" t="str">
        <f>IF('DATA ENTRY'!CK913="","",IF('DATA ENTRY'!C913="","",IF(AND($DF$4='DATA ENTRY'!D913),'DATA ENTRY'!C913,"")))</f>
        <v/>
      </c>
      <c r="DG914" s="4" t="str">
        <f>IF('DATA ENTRY'!CK913="","",IF('DATA ENTRY'!I913="","",IF(AND($DF$4='DATA ENTRY'!D913),'DATA ENTRY'!I913,"")))</f>
        <v/>
      </c>
      <c r="DH914" s="4" t="str">
        <f>IF('DATA ENTRY'!CK913="","",IF('DATA ENTRY'!CK913="","",IF(AND($DF$4='DATA ENTRY'!D913),'DATA ENTRY'!CK913,"")))</f>
        <v/>
      </c>
      <c r="DI914" s="3" t="str">
        <f>IF('DATA ENTRY'!CK913="","",IF('DATA ENTRY'!N913="","",IF(AND($DF$4='DATA ENTRY'!D913),'DATA ENTRY'!N913,"")))</f>
        <v/>
      </c>
      <c r="DJ914" s="107" t="str">
        <f>IF('DATA ENTRY'!CK913="","",IF('DATA ENTRY'!O913="","",IF(AND($DF$4='DATA ENTRY'!D913),'DATA ENTRY'!O913,"")))</f>
        <v/>
      </c>
      <c r="DK914" s="3" t="str">
        <f>IF('DATA ENTRY'!CK913="","",IF('DATA ENTRY'!P913="","",IF(AND($DF$4='DATA ENTRY'!D913),'DATA ENTRY'!P913,"")))</f>
        <v/>
      </c>
      <c r="DL914" s="107" t="str">
        <f>IF('DATA ENTRY'!CK913="","",IF('DATA ENTRY'!Q913="","",IF(AND($DF$4='DATA ENTRY'!D913),'DATA ENTRY'!Q913,"")))</f>
        <v/>
      </c>
      <c r="DM914" s="3" t="str">
        <f>IF('DATA ENTRY'!CK913="","",IF('DATA ENTRY'!R913="","",IF(AND($DF$4='DATA ENTRY'!D913),'DATA ENTRY'!R913,"")))</f>
        <v/>
      </c>
      <c r="DN914" s="107" t="str">
        <f>IF('DATA ENTRY'!CK913="","",IF('DATA ENTRY'!S913="","",IF(AND($DF$4='DATA ENTRY'!D913),'DATA ENTRY'!S913,"")))</f>
        <v/>
      </c>
      <c r="DO914" s="3" t="str">
        <f>IF('DATA ENTRY'!CK913="","",IF('DATA ENTRY'!E913="","",IF(AND($DF$4='DATA ENTRY'!D913),'DATA ENTRY'!E913,"")))</f>
        <v/>
      </c>
      <c r="DP914" s="3" t="str">
        <f>IF('DATA ENTRY'!CK913="","",IF('DATA ENTRY'!D913="","",IF(AND($DF$4='DATA ENTRY'!D913),'DATA ENTRY'!D913,"")))</f>
        <v/>
      </c>
      <c r="DQ914" s="3" t="str">
        <f>IF('DATA ENTRY'!CK913="","",IF('DATA ENTRY'!W913="","",IF(AND($DF$4='DATA ENTRY'!D913),'DATA ENTRY'!W913,"")))</f>
        <v/>
      </c>
      <c r="DR914" s="3" t="str">
        <f>IF('DATA ENTRY'!CK913="","",IF('DATA ENTRY'!X913="","",IF(AND($DF$4='DATA ENTRY'!D913),'DATA ENTRY'!X913,"")))</f>
        <v/>
      </c>
      <c r="DS914" s="108" t="str">
        <f t="shared" si="235"/>
        <v/>
      </c>
      <c r="DT914" s="108" t="str">
        <f>IF('DATA ENTRY'!CK913="","",IF('DATA ENTRY'!D913="","",IF(AND($DF$4='DATA ENTRY'!D913),'DATA ENTRY'!G913,"")))</f>
        <v/>
      </c>
      <c r="DY914">
        <f t="shared" si="236"/>
        <v>0</v>
      </c>
      <c r="EB914" t="str">
        <f t="shared" si="237"/>
        <v/>
      </c>
      <c r="EC914" t="str">
        <f t="shared" si="238"/>
        <v/>
      </c>
      <c r="ED914" s="224">
        <v>908</v>
      </c>
      <c r="EE914" s="3" t="str">
        <f>IF('DATA ENTRY'!CK913="","",IF('DATA ENTRY'!B913="","",IF(AND($EF$4='DATA ENTRY'!G913,$EH$4='DATA ENTRY'!F913),'DATA ENTRY'!B913,"")))</f>
        <v/>
      </c>
      <c r="EF914" s="3" t="str">
        <f>IF('DATA ENTRY'!CK913="","",IF('DATA ENTRY'!C913="","",IF(AND($EF$4='DATA ENTRY'!G913,$EH$4='DATA ENTRY'!F913),'DATA ENTRY'!C913,"")))</f>
        <v/>
      </c>
      <c r="EG914" s="4" t="str">
        <f>IF('DATA ENTRY'!CK913="","",IF('DATA ENTRY'!I913="","",IF(AND($EF$4='DATA ENTRY'!G913,$EH$4='DATA ENTRY'!F913),'DATA ENTRY'!I913,"")))</f>
        <v/>
      </c>
      <c r="EH914" s="4" t="str">
        <f>IF('DATA ENTRY'!CK913="","",IF('DATA ENTRY'!CK913="","",IF(AND($EF$4='DATA ENTRY'!G913,$EH$4='DATA ENTRY'!F913),'DATA ENTRY'!CK913,"")))</f>
        <v/>
      </c>
      <c r="EI914" s="3" t="str">
        <f>IF('DATA ENTRY'!CK913="","",IF('DATA ENTRY'!N913="","",IF(AND($EF$4='DATA ENTRY'!G913,$EH$4='DATA ENTRY'!F913),'DATA ENTRY'!N913,"")))</f>
        <v/>
      </c>
      <c r="EJ914" s="107" t="str">
        <f>IF('DATA ENTRY'!CK913="","",IF('DATA ENTRY'!O913="","",IF(AND($EF$4='DATA ENTRY'!G913,$EH$4='DATA ENTRY'!F913),'DATA ENTRY'!O913,"")))</f>
        <v/>
      </c>
      <c r="EK914" s="3" t="str">
        <f>IF('DATA ENTRY'!CK913="","",IF('DATA ENTRY'!P913="","",IF(AND($EF$4='DATA ENTRY'!G913,$EH$4='DATA ENTRY'!F913),'DATA ENTRY'!P913,"")))</f>
        <v/>
      </c>
      <c r="EL914" s="107" t="str">
        <f>IF('DATA ENTRY'!CK913="","",IF('DATA ENTRY'!Q913="","",IF(AND($EF$4='DATA ENTRY'!G913,$EH$4='DATA ENTRY'!F913),'DATA ENTRY'!Q913,"")))</f>
        <v/>
      </c>
      <c r="EM914" s="3" t="str">
        <f>IF('DATA ENTRY'!CK913="","",IF('DATA ENTRY'!R913="","",IF(AND($EF$4='DATA ENTRY'!G913,$EH$4='DATA ENTRY'!F913),'DATA ENTRY'!R913,"")))</f>
        <v/>
      </c>
      <c r="EN914" s="107" t="str">
        <f>IF('DATA ENTRY'!CK913="","",IF('DATA ENTRY'!S913="","",IF(AND($EF$4='DATA ENTRY'!G913,$EH$4='DATA ENTRY'!F913),'DATA ENTRY'!S913,"")))</f>
        <v/>
      </c>
      <c r="EO914" s="3" t="str">
        <f>IF('DATA ENTRY'!CK913="","",IF('DATA ENTRY'!E913="","",IF(AND($EF$4='DATA ENTRY'!G913,$EH$4='DATA ENTRY'!F913),'DATA ENTRY'!E913,"")))</f>
        <v/>
      </c>
      <c r="EP914" s="3" t="str">
        <f>IF('DATA ENTRY'!CK913="","",IF('DATA ENTRY'!D913="","",IF(AND($EF$4='DATA ENTRY'!G913,$EH$4='DATA ENTRY'!F913),'DATA ENTRY'!D913,"")))</f>
        <v/>
      </c>
      <c r="EQ914" s="3" t="str">
        <f>IF('DATA ENTRY'!CK913="","",IF('DATA ENTRY'!W913="","",IF(AND($EF$4='DATA ENTRY'!G913,$EH$4='DATA ENTRY'!F913),'DATA ENTRY'!W913,"")))</f>
        <v/>
      </c>
      <c r="ER914" s="3" t="str">
        <f>IF('DATA ENTRY'!CK913="","",IF('DATA ENTRY'!X913="","",IF(AND($EF$4='DATA ENTRY'!G913,$EH$4='DATA ENTRY'!F913),'DATA ENTRY'!X913,"")))</f>
        <v/>
      </c>
      <c r="ES914" s="108" t="str">
        <f t="shared" si="239"/>
        <v/>
      </c>
      <c r="ET914" s="108" t="str">
        <f>IF('DATA ENTRY'!CK913="","",IF('DATA ENTRY'!D913="","",IF(AND($EF$4='DATA ENTRY'!G913,$EH$4='DATA ENTRY'!F913),'DATA ENTRY'!G913,"")))</f>
        <v/>
      </c>
      <c r="EY914">
        <f t="shared" si="240"/>
        <v>0</v>
      </c>
    </row>
    <row r="915" spans="1:155">
      <c r="A915" t="str">
        <f>IF(S915=0,"",1+(MAX($A$7:A914)))</f>
        <v/>
      </c>
      <c r="B915" s="224">
        <v>909</v>
      </c>
      <c r="C915" s="3" t="str">
        <f>IF('DATA ENTRY'!CK914="","",IF('DATA ENTRY'!B914="","",IF($D$4="All Post",'DATA ENTRY'!B914,IF(AND($D$4='DATA ENTRY'!CK914),'DATA ENTRY'!B914,""))))</f>
        <v/>
      </c>
      <c r="D915" s="3" t="str">
        <f>IF('DATA ENTRY'!CK914="","",IF('DATA ENTRY'!C914="","",IF($D$4="All Post",'DATA ENTRY'!C914,IF(AND($D$4='DATA ENTRY'!CK914),'DATA ENTRY'!C914,""))))</f>
        <v/>
      </c>
      <c r="E915" s="4" t="str">
        <f>IF('DATA ENTRY'!CK914="","",IF('DATA ENTRY'!I914="","",IF($D$4="All Post",'DATA ENTRY'!I914,IF(AND($D$4='DATA ENTRY'!CK914),'DATA ENTRY'!I914,""))))</f>
        <v/>
      </c>
      <c r="F915" s="4" t="str">
        <f>IF('DATA ENTRY'!CK914="","",IF('DATA ENTRY'!CK914="","",IF($D$4="All Post",'DATA ENTRY'!CK914,IF(AND($D$4='DATA ENTRY'!CK914),'DATA ENTRY'!CK914,""))))</f>
        <v/>
      </c>
      <c r="G915" s="3" t="str">
        <f>IF('DATA ENTRY'!CK914="","",IF('DATA ENTRY'!N914="","",IF($D$4="All Post",'DATA ENTRY'!N914,IF(AND($D$4='DATA ENTRY'!CK914),'DATA ENTRY'!N914,""))))</f>
        <v/>
      </c>
      <c r="H915" s="107" t="str">
        <f>IF('DATA ENTRY'!CK914="","",IF('DATA ENTRY'!O914="","",IF($D$4="All Post",'DATA ENTRY'!O914,IF(AND($D$4='DATA ENTRY'!CK914),'DATA ENTRY'!O914,""))))</f>
        <v/>
      </c>
      <c r="I915" s="3" t="str">
        <f>IF('DATA ENTRY'!CK914="","",IF('DATA ENTRY'!P914="","",IF($D$4="All Post",'DATA ENTRY'!P914,IF(AND($D$4='DATA ENTRY'!CK914),'DATA ENTRY'!P914,""))))</f>
        <v/>
      </c>
      <c r="J915" s="107" t="str">
        <f>IF('DATA ENTRY'!CK914="","",IF('DATA ENTRY'!Q914="","",IF($D$4="All Post",'DATA ENTRY'!Q914,IF(AND($D$4='DATA ENTRY'!CK914),'DATA ENTRY'!Q914,""))))</f>
        <v/>
      </c>
      <c r="K915" s="3" t="str">
        <f>IF('DATA ENTRY'!CK914="","",IF('DATA ENTRY'!R914="","",IF($D$4="All Post",'DATA ENTRY'!R914,IF(AND($D$4='DATA ENTRY'!CK914),'DATA ENTRY'!R914,""))))</f>
        <v/>
      </c>
      <c r="L915" s="3" t="str">
        <f>IF('DATA ENTRY'!CK914="","",IF('DATA ENTRY'!S914="","",IF($D$4="All Post",'DATA ENTRY'!S914,IF(AND($D$4='DATA ENTRY'!CK914),'DATA ENTRY'!S914,""))))</f>
        <v/>
      </c>
      <c r="M915" s="3" t="str">
        <f>IF('DATA ENTRY'!CK914="","",IF('DATA ENTRY'!E914="","",IF($D$4="All Post",'DATA ENTRY'!E914,IF(AND($D$4='DATA ENTRY'!CK914),'DATA ENTRY'!E914,""))))</f>
        <v/>
      </c>
      <c r="N915" s="3" t="str">
        <f>IF('DATA ENTRY'!CK914="","",IF('DATA ENTRY'!W914="","",IF($D$4="All Post",'DATA ENTRY'!W914,IF(AND($D$4='DATA ENTRY'!CK914),'DATA ENTRY'!W914,""))))</f>
        <v/>
      </c>
      <c r="O915" s="3" t="str">
        <f>IF('DATA ENTRY'!CK914="","",IF('DATA ENTRY'!X914="","",IF($D$4="All Post",'DATA ENTRY'!X914,IF(AND($D$4='DATA ENTRY'!CK914),'DATA ENTRY'!X914,""))))</f>
        <v/>
      </c>
      <c r="P915" s="3" t="str">
        <f>IF('DATA ENTRY'!CK914="","",IF('DATA ENTRY'!G914="","",IF($D$4="All Post",'DATA ENTRY'!G914,IF(AND($D$4='DATA ENTRY'!CK914),'DATA ENTRY'!G914,""))))</f>
        <v/>
      </c>
      <c r="S915">
        <f t="shared" si="227"/>
        <v>0</v>
      </c>
      <c r="T915" t="str">
        <f t="shared" si="228"/>
        <v/>
      </c>
      <c r="BZ915" t="str">
        <f t="shared" si="229"/>
        <v/>
      </c>
      <c r="CA915" t="str">
        <f t="shared" si="230"/>
        <v/>
      </c>
      <c r="CB915" s="224">
        <v>909</v>
      </c>
      <c r="CC915" s="3" t="str">
        <f>IF('DATA ENTRY'!CK914="","",IF('DATA ENTRY'!B914="","",IF(AND($CD$4='DATA ENTRY'!CK914,$CG$4='DATA ENTRY'!D914),'DATA ENTRY'!B914,"")))</f>
        <v/>
      </c>
      <c r="CD915" s="3" t="str">
        <f>IF('DATA ENTRY'!CK914="","",IF('DATA ENTRY'!C914="","",IF(AND($CD$4='DATA ENTRY'!CK914,$CG$4='DATA ENTRY'!D914),'DATA ENTRY'!C914,"")))</f>
        <v/>
      </c>
      <c r="CE915" s="4" t="str">
        <f>IF('DATA ENTRY'!CK914="","",IF('DATA ENTRY'!I914="","",IF(AND($CD$4='DATA ENTRY'!CK914,$CG$4='DATA ENTRY'!D914),'DATA ENTRY'!I914,"")))</f>
        <v/>
      </c>
      <c r="CF915" s="4" t="str">
        <f>IF('DATA ENTRY'!CK914="","",IF('DATA ENTRY'!CK914="","",IF(AND($CD$4='DATA ENTRY'!CK914,$CG$4='DATA ENTRY'!D914),'DATA ENTRY'!CK914,"")))</f>
        <v/>
      </c>
      <c r="CG915" s="3" t="str">
        <f>IF('DATA ENTRY'!CK914="","",IF('DATA ENTRY'!N914="","",IF(AND($CD$4='DATA ENTRY'!CK914,$CG$4='DATA ENTRY'!D914),'DATA ENTRY'!N914,"")))</f>
        <v/>
      </c>
      <c r="CH915" s="107" t="str">
        <f>IF('DATA ENTRY'!CK914="","",IF('DATA ENTRY'!O914="","",IF(AND($CD$4='DATA ENTRY'!CK914,$CG$4='DATA ENTRY'!D914),'DATA ENTRY'!O914,"")))</f>
        <v/>
      </c>
      <c r="CI915" s="3" t="str">
        <f>IF('DATA ENTRY'!CK914="","",IF('DATA ENTRY'!P914="","",IF(AND($CD$4='DATA ENTRY'!CK914,$CG$4='DATA ENTRY'!D914),'DATA ENTRY'!P914,"")))</f>
        <v/>
      </c>
      <c r="CJ915" s="107" t="str">
        <f>IF('DATA ENTRY'!CK914="","",IF('DATA ENTRY'!Q914="","",IF(AND($CD$4='DATA ENTRY'!CK914,$CG$4='DATA ENTRY'!D914),'DATA ENTRY'!Q914,"")))</f>
        <v/>
      </c>
      <c r="CK915" s="3" t="str">
        <f>IF('DATA ENTRY'!CK914="","",IF('DATA ENTRY'!R914="","",IF(AND($CD$4='DATA ENTRY'!CK914,$CG$4='DATA ENTRY'!D914),'DATA ENTRY'!R914,"")))</f>
        <v/>
      </c>
      <c r="CL915" s="3" t="str">
        <f>IF('DATA ENTRY'!CK914="","",IF('DATA ENTRY'!S914="","",IF(AND($CD$4='DATA ENTRY'!CK914,$CG$4='DATA ENTRY'!D914),'DATA ENTRY'!S914,"")))</f>
        <v/>
      </c>
      <c r="CM915" s="3" t="str">
        <f>IF('DATA ENTRY'!CK914="","",IF('DATA ENTRY'!E914="","",IF(AND($CD$4='DATA ENTRY'!CK914,$CG$4='DATA ENTRY'!D914),'DATA ENTRY'!E914,"")))</f>
        <v/>
      </c>
      <c r="CN915" s="3" t="str">
        <f>IF('DATA ENTRY'!CK914="","",IF('DATA ENTRY'!W914="","",IF(AND($CD$4='DATA ENTRY'!CK914,$CG$4='DATA ENTRY'!D914),'DATA ENTRY'!W914,"")))</f>
        <v/>
      </c>
      <c r="CO915" s="3" t="str">
        <f>IF('DATA ENTRY'!CK914="","",IF('DATA ENTRY'!X914="","",IF(AND($CD$4='DATA ENTRY'!CK914,$CG$4='DATA ENTRY'!D914),'DATA ENTRY'!X914,"")))</f>
        <v/>
      </c>
      <c r="CP915" s="108" t="str">
        <f t="shared" si="231"/>
        <v/>
      </c>
      <c r="CQ915" s="108" t="str">
        <f>IF('DATA ENTRY'!CK914="","",IF('DATA ENTRY'!G914="","",IF(AND($CD$4='DATA ENTRY'!CK914,$CG$4='DATA ENTRY'!D914),'DATA ENTRY'!G914,"")))</f>
        <v/>
      </c>
      <c r="CR915" s="230" t="str">
        <f>IF('DATA ENTRY'!CK914="","",IF('DATA ENTRY'!D914="","",IF(AND($CD$4='DATA ENTRY'!CK914,$CG$4='DATA ENTRY'!D914),'DATA ENTRY'!D914,"")))</f>
        <v/>
      </c>
      <c r="CS915">
        <f t="shared" si="232"/>
        <v>0</v>
      </c>
      <c r="CT915">
        <f t="shared" si="233"/>
        <v>0</v>
      </c>
      <c r="CV915" s="139"/>
      <c r="CX915">
        <f t="shared" si="234"/>
        <v>0</v>
      </c>
      <c r="DB915" t="str">
        <f t="shared" si="241"/>
        <v/>
      </c>
      <c r="DC915" t="str">
        <f t="shared" si="242"/>
        <v/>
      </c>
      <c r="DD915" s="224">
        <v>909</v>
      </c>
      <c r="DE915" s="3" t="str">
        <f>IF('DATA ENTRY'!CK914="","",IF('DATA ENTRY'!B914="","",IF(AND($DF$4='DATA ENTRY'!D914),'DATA ENTRY'!B914,"")))</f>
        <v/>
      </c>
      <c r="DF915" s="3" t="str">
        <f>IF('DATA ENTRY'!CK914="","",IF('DATA ENTRY'!C914="","",IF(AND($DF$4='DATA ENTRY'!D914),'DATA ENTRY'!C914,"")))</f>
        <v/>
      </c>
      <c r="DG915" s="4" t="str">
        <f>IF('DATA ENTRY'!CK914="","",IF('DATA ENTRY'!I914="","",IF(AND($DF$4='DATA ENTRY'!D914),'DATA ENTRY'!I914,"")))</f>
        <v/>
      </c>
      <c r="DH915" s="4" t="str">
        <f>IF('DATA ENTRY'!CK914="","",IF('DATA ENTRY'!CK914="","",IF(AND($DF$4='DATA ENTRY'!D914),'DATA ENTRY'!CK914,"")))</f>
        <v/>
      </c>
      <c r="DI915" s="3" t="str">
        <f>IF('DATA ENTRY'!CK914="","",IF('DATA ENTRY'!N914="","",IF(AND($DF$4='DATA ENTRY'!D914),'DATA ENTRY'!N914,"")))</f>
        <v/>
      </c>
      <c r="DJ915" s="107" t="str">
        <f>IF('DATA ENTRY'!CK914="","",IF('DATA ENTRY'!O914="","",IF(AND($DF$4='DATA ENTRY'!D914),'DATA ENTRY'!O914,"")))</f>
        <v/>
      </c>
      <c r="DK915" s="3" t="str">
        <f>IF('DATA ENTRY'!CK914="","",IF('DATA ENTRY'!P914="","",IF(AND($DF$4='DATA ENTRY'!D914),'DATA ENTRY'!P914,"")))</f>
        <v/>
      </c>
      <c r="DL915" s="107" t="str">
        <f>IF('DATA ENTRY'!CK914="","",IF('DATA ENTRY'!Q914="","",IF(AND($DF$4='DATA ENTRY'!D914),'DATA ENTRY'!Q914,"")))</f>
        <v/>
      </c>
      <c r="DM915" s="3" t="str">
        <f>IF('DATA ENTRY'!CK914="","",IF('DATA ENTRY'!R914="","",IF(AND($DF$4='DATA ENTRY'!D914),'DATA ENTRY'!R914,"")))</f>
        <v/>
      </c>
      <c r="DN915" s="107" t="str">
        <f>IF('DATA ENTRY'!CK914="","",IF('DATA ENTRY'!S914="","",IF(AND($DF$4='DATA ENTRY'!D914),'DATA ENTRY'!S914,"")))</f>
        <v/>
      </c>
      <c r="DO915" s="3" t="str">
        <f>IF('DATA ENTRY'!CK914="","",IF('DATA ENTRY'!E914="","",IF(AND($DF$4='DATA ENTRY'!D914),'DATA ENTRY'!E914,"")))</f>
        <v/>
      </c>
      <c r="DP915" s="3" t="str">
        <f>IF('DATA ENTRY'!CK914="","",IF('DATA ENTRY'!D914="","",IF(AND($DF$4='DATA ENTRY'!D914),'DATA ENTRY'!D914,"")))</f>
        <v/>
      </c>
      <c r="DQ915" s="3" t="str">
        <f>IF('DATA ENTRY'!CK914="","",IF('DATA ENTRY'!W914="","",IF(AND($DF$4='DATA ENTRY'!D914),'DATA ENTRY'!W914,"")))</f>
        <v/>
      </c>
      <c r="DR915" s="3" t="str">
        <f>IF('DATA ENTRY'!CK914="","",IF('DATA ENTRY'!X914="","",IF(AND($DF$4='DATA ENTRY'!D914),'DATA ENTRY'!X914,"")))</f>
        <v/>
      </c>
      <c r="DS915" s="108" t="str">
        <f t="shared" si="235"/>
        <v/>
      </c>
      <c r="DT915" s="108" t="str">
        <f>IF('DATA ENTRY'!CK914="","",IF('DATA ENTRY'!D914="","",IF(AND($DF$4='DATA ENTRY'!D914),'DATA ENTRY'!G914,"")))</f>
        <v/>
      </c>
      <c r="DY915">
        <f t="shared" si="236"/>
        <v>0</v>
      </c>
      <c r="EB915" t="str">
        <f t="shared" si="237"/>
        <v/>
      </c>
      <c r="EC915" t="str">
        <f t="shared" si="238"/>
        <v/>
      </c>
      <c r="ED915" s="224">
        <v>909</v>
      </c>
      <c r="EE915" s="3" t="str">
        <f>IF('DATA ENTRY'!CK914="","",IF('DATA ENTRY'!B914="","",IF(AND($EF$4='DATA ENTRY'!G914,$EH$4='DATA ENTRY'!F914),'DATA ENTRY'!B914,"")))</f>
        <v/>
      </c>
      <c r="EF915" s="3" t="str">
        <f>IF('DATA ENTRY'!CK914="","",IF('DATA ENTRY'!C914="","",IF(AND($EF$4='DATA ENTRY'!G914,$EH$4='DATA ENTRY'!F914),'DATA ENTRY'!C914,"")))</f>
        <v/>
      </c>
      <c r="EG915" s="4" t="str">
        <f>IF('DATA ENTRY'!CK914="","",IF('DATA ENTRY'!I914="","",IF(AND($EF$4='DATA ENTRY'!G914,$EH$4='DATA ENTRY'!F914),'DATA ENTRY'!I914,"")))</f>
        <v/>
      </c>
      <c r="EH915" s="4" t="str">
        <f>IF('DATA ENTRY'!CK914="","",IF('DATA ENTRY'!CK914="","",IF(AND($EF$4='DATA ENTRY'!G914,$EH$4='DATA ENTRY'!F914),'DATA ENTRY'!CK914,"")))</f>
        <v/>
      </c>
      <c r="EI915" s="3" t="str">
        <f>IF('DATA ENTRY'!CK914="","",IF('DATA ENTRY'!N914="","",IF(AND($EF$4='DATA ENTRY'!G914,$EH$4='DATA ENTRY'!F914),'DATA ENTRY'!N914,"")))</f>
        <v/>
      </c>
      <c r="EJ915" s="107" t="str">
        <f>IF('DATA ENTRY'!CK914="","",IF('DATA ENTRY'!O914="","",IF(AND($EF$4='DATA ENTRY'!G914,$EH$4='DATA ENTRY'!F914),'DATA ENTRY'!O914,"")))</f>
        <v/>
      </c>
      <c r="EK915" s="3" t="str">
        <f>IF('DATA ENTRY'!CK914="","",IF('DATA ENTRY'!P914="","",IF(AND($EF$4='DATA ENTRY'!G914,$EH$4='DATA ENTRY'!F914),'DATA ENTRY'!P914,"")))</f>
        <v/>
      </c>
      <c r="EL915" s="107" t="str">
        <f>IF('DATA ENTRY'!CK914="","",IF('DATA ENTRY'!Q914="","",IF(AND($EF$4='DATA ENTRY'!G914,$EH$4='DATA ENTRY'!F914),'DATA ENTRY'!Q914,"")))</f>
        <v/>
      </c>
      <c r="EM915" s="3" t="str">
        <f>IF('DATA ENTRY'!CK914="","",IF('DATA ENTRY'!R914="","",IF(AND($EF$4='DATA ENTRY'!G914,$EH$4='DATA ENTRY'!F914),'DATA ENTRY'!R914,"")))</f>
        <v/>
      </c>
      <c r="EN915" s="107" t="str">
        <f>IF('DATA ENTRY'!CK914="","",IF('DATA ENTRY'!S914="","",IF(AND($EF$4='DATA ENTRY'!G914,$EH$4='DATA ENTRY'!F914),'DATA ENTRY'!S914,"")))</f>
        <v/>
      </c>
      <c r="EO915" s="3" t="str">
        <f>IF('DATA ENTRY'!CK914="","",IF('DATA ENTRY'!E914="","",IF(AND($EF$4='DATA ENTRY'!G914,$EH$4='DATA ENTRY'!F914),'DATA ENTRY'!E914,"")))</f>
        <v/>
      </c>
      <c r="EP915" s="3" t="str">
        <f>IF('DATA ENTRY'!CK914="","",IF('DATA ENTRY'!D914="","",IF(AND($EF$4='DATA ENTRY'!G914,$EH$4='DATA ENTRY'!F914),'DATA ENTRY'!D914,"")))</f>
        <v/>
      </c>
      <c r="EQ915" s="3" t="str">
        <f>IF('DATA ENTRY'!CK914="","",IF('DATA ENTRY'!W914="","",IF(AND($EF$4='DATA ENTRY'!G914,$EH$4='DATA ENTRY'!F914),'DATA ENTRY'!W914,"")))</f>
        <v/>
      </c>
      <c r="ER915" s="3" t="str">
        <f>IF('DATA ENTRY'!CK914="","",IF('DATA ENTRY'!X914="","",IF(AND($EF$4='DATA ENTRY'!G914,$EH$4='DATA ENTRY'!F914),'DATA ENTRY'!X914,"")))</f>
        <v/>
      </c>
      <c r="ES915" s="108" t="str">
        <f t="shared" si="239"/>
        <v/>
      </c>
      <c r="ET915" s="108" t="str">
        <f>IF('DATA ENTRY'!CK914="","",IF('DATA ENTRY'!D914="","",IF(AND($EF$4='DATA ENTRY'!G914,$EH$4='DATA ENTRY'!F914),'DATA ENTRY'!G914,"")))</f>
        <v/>
      </c>
      <c r="EY915">
        <f t="shared" si="240"/>
        <v>0</v>
      </c>
    </row>
    <row r="916" spans="1:155">
      <c r="A916" t="str">
        <f>IF(S916=0,"",1+(MAX($A$7:A915)))</f>
        <v/>
      </c>
      <c r="B916" s="224">
        <v>910</v>
      </c>
      <c r="C916" s="3" t="str">
        <f>IF('DATA ENTRY'!CK915="","",IF('DATA ENTRY'!B915="","",IF($D$4="All Post",'DATA ENTRY'!B915,IF(AND($D$4='DATA ENTRY'!CK915),'DATA ENTRY'!B915,""))))</f>
        <v/>
      </c>
      <c r="D916" s="3" t="str">
        <f>IF('DATA ENTRY'!CK915="","",IF('DATA ENTRY'!C915="","",IF($D$4="All Post",'DATA ENTRY'!C915,IF(AND($D$4='DATA ENTRY'!CK915),'DATA ENTRY'!C915,""))))</f>
        <v/>
      </c>
      <c r="E916" s="4" t="str">
        <f>IF('DATA ENTRY'!CK915="","",IF('DATA ENTRY'!I915="","",IF($D$4="All Post",'DATA ENTRY'!I915,IF(AND($D$4='DATA ENTRY'!CK915),'DATA ENTRY'!I915,""))))</f>
        <v/>
      </c>
      <c r="F916" s="4" t="str">
        <f>IF('DATA ENTRY'!CK915="","",IF('DATA ENTRY'!CK915="","",IF($D$4="All Post",'DATA ENTRY'!CK915,IF(AND($D$4='DATA ENTRY'!CK915),'DATA ENTRY'!CK915,""))))</f>
        <v/>
      </c>
      <c r="G916" s="3" t="str">
        <f>IF('DATA ENTRY'!CK915="","",IF('DATA ENTRY'!N915="","",IF($D$4="All Post",'DATA ENTRY'!N915,IF(AND($D$4='DATA ENTRY'!CK915),'DATA ENTRY'!N915,""))))</f>
        <v/>
      </c>
      <c r="H916" s="107" t="str">
        <f>IF('DATA ENTRY'!CK915="","",IF('DATA ENTRY'!O915="","",IF($D$4="All Post",'DATA ENTRY'!O915,IF(AND($D$4='DATA ENTRY'!CK915),'DATA ENTRY'!O915,""))))</f>
        <v/>
      </c>
      <c r="I916" s="3" t="str">
        <f>IF('DATA ENTRY'!CK915="","",IF('DATA ENTRY'!P915="","",IF($D$4="All Post",'DATA ENTRY'!P915,IF(AND($D$4='DATA ENTRY'!CK915),'DATA ENTRY'!P915,""))))</f>
        <v/>
      </c>
      <c r="J916" s="107" t="str">
        <f>IF('DATA ENTRY'!CK915="","",IF('DATA ENTRY'!Q915="","",IF($D$4="All Post",'DATA ENTRY'!Q915,IF(AND($D$4='DATA ENTRY'!CK915),'DATA ENTRY'!Q915,""))))</f>
        <v/>
      </c>
      <c r="K916" s="3" t="str">
        <f>IF('DATA ENTRY'!CK915="","",IF('DATA ENTRY'!R915="","",IF($D$4="All Post",'DATA ENTRY'!R915,IF(AND($D$4='DATA ENTRY'!CK915),'DATA ENTRY'!R915,""))))</f>
        <v/>
      </c>
      <c r="L916" s="3" t="str">
        <f>IF('DATA ENTRY'!CK915="","",IF('DATA ENTRY'!S915="","",IF($D$4="All Post",'DATA ENTRY'!S915,IF(AND($D$4='DATA ENTRY'!CK915),'DATA ENTRY'!S915,""))))</f>
        <v/>
      </c>
      <c r="M916" s="3" t="str">
        <f>IF('DATA ENTRY'!CK915="","",IF('DATA ENTRY'!E915="","",IF($D$4="All Post",'DATA ENTRY'!E915,IF(AND($D$4='DATA ENTRY'!CK915),'DATA ENTRY'!E915,""))))</f>
        <v/>
      </c>
      <c r="N916" s="3" t="str">
        <f>IF('DATA ENTRY'!CK915="","",IF('DATA ENTRY'!W915="","",IF($D$4="All Post",'DATA ENTRY'!W915,IF(AND($D$4='DATA ENTRY'!CK915),'DATA ENTRY'!W915,""))))</f>
        <v/>
      </c>
      <c r="O916" s="3" t="str">
        <f>IF('DATA ENTRY'!CK915="","",IF('DATA ENTRY'!X915="","",IF($D$4="All Post",'DATA ENTRY'!X915,IF(AND($D$4='DATA ENTRY'!CK915),'DATA ENTRY'!X915,""))))</f>
        <v/>
      </c>
      <c r="P916" s="3" t="str">
        <f>IF('DATA ENTRY'!CK915="","",IF('DATA ENTRY'!G915="","",IF($D$4="All Post",'DATA ENTRY'!G915,IF(AND($D$4='DATA ENTRY'!CK915),'DATA ENTRY'!G915,""))))</f>
        <v/>
      </c>
      <c r="S916">
        <f t="shared" si="227"/>
        <v>0</v>
      </c>
      <c r="T916" t="str">
        <f t="shared" si="228"/>
        <v/>
      </c>
      <c r="BZ916" t="str">
        <f t="shared" si="229"/>
        <v/>
      </c>
      <c r="CA916" t="str">
        <f t="shared" si="230"/>
        <v/>
      </c>
      <c r="CB916" s="224">
        <v>910</v>
      </c>
      <c r="CC916" s="3" t="str">
        <f>IF('DATA ENTRY'!CK915="","",IF('DATA ENTRY'!B915="","",IF(AND($CD$4='DATA ENTRY'!CK915,$CG$4='DATA ENTRY'!D915),'DATA ENTRY'!B915,"")))</f>
        <v/>
      </c>
      <c r="CD916" s="3" t="str">
        <f>IF('DATA ENTRY'!CK915="","",IF('DATA ENTRY'!C915="","",IF(AND($CD$4='DATA ENTRY'!CK915,$CG$4='DATA ENTRY'!D915),'DATA ENTRY'!C915,"")))</f>
        <v/>
      </c>
      <c r="CE916" s="4" t="str">
        <f>IF('DATA ENTRY'!CK915="","",IF('DATA ENTRY'!I915="","",IF(AND($CD$4='DATA ENTRY'!CK915,$CG$4='DATA ENTRY'!D915),'DATA ENTRY'!I915,"")))</f>
        <v/>
      </c>
      <c r="CF916" s="4" t="str">
        <f>IF('DATA ENTRY'!CK915="","",IF('DATA ENTRY'!CK915="","",IF(AND($CD$4='DATA ENTRY'!CK915,$CG$4='DATA ENTRY'!D915),'DATA ENTRY'!CK915,"")))</f>
        <v/>
      </c>
      <c r="CG916" s="3" t="str">
        <f>IF('DATA ENTRY'!CK915="","",IF('DATA ENTRY'!N915="","",IF(AND($CD$4='DATA ENTRY'!CK915,$CG$4='DATA ENTRY'!D915),'DATA ENTRY'!N915,"")))</f>
        <v/>
      </c>
      <c r="CH916" s="107" t="str">
        <f>IF('DATA ENTRY'!CK915="","",IF('DATA ENTRY'!O915="","",IF(AND($CD$4='DATA ENTRY'!CK915,$CG$4='DATA ENTRY'!D915),'DATA ENTRY'!O915,"")))</f>
        <v/>
      </c>
      <c r="CI916" s="3" t="str">
        <f>IF('DATA ENTRY'!CK915="","",IF('DATA ENTRY'!P915="","",IF(AND($CD$4='DATA ENTRY'!CK915,$CG$4='DATA ENTRY'!D915),'DATA ENTRY'!P915,"")))</f>
        <v/>
      </c>
      <c r="CJ916" s="107" t="str">
        <f>IF('DATA ENTRY'!CK915="","",IF('DATA ENTRY'!Q915="","",IF(AND($CD$4='DATA ENTRY'!CK915,$CG$4='DATA ENTRY'!D915),'DATA ENTRY'!Q915,"")))</f>
        <v/>
      </c>
      <c r="CK916" s="3" t="str">
        <f>IF('DATA ENTRY'!CK915="","",IF('DATA ENTRY'!R915="","",IF(AND($CD$4='DATA ENTRY'!CK915,$CG$4='DATA ENTRY'!D915),'DATA ENTRY'!R915,"")))</f>
        <v/>
      </c>
      <c r="CL916" s="3" t="str">
        <f>IF('DATA ENTRY'!CK915="","",IF('DATA ENTRY'!S915="","",IF(AND($CD$4='DATA ENTRY'!CK915,$CG$4='DATA ENTRY'!D915),'DATA ENTRY'!S915,"")))</f>
        <v/>
      </c>
      <c r="CM916" s="3" t="str">
        <f>IF('DATA ENTRY'!CK915="","",IF('DATA ENTRY'!E915="","",IF(AND($CD$4='DATA ENTRY'!CK915,$CG$4='DATA ENTRY'!D915),'DATA ENTRY'!E915,"")))</f>
        <v/>
      </c>
      <c r="CN916" s="3" t="str">
        <f>IF('DATA ENTRY'!CK915="","",IF('DATA ENTRY'!W915="","",IF(AND($CD$4='DATA ENTRY'!CK915,$CG$4='DATA ENTRY'!D915),'DATA ENTRY'!W915,"")))</f>
        <v/>
      </c>
      <c r="CO916" s="3" t="str">
        <f>IF('DATA ENTRY'!CK915="","",IF('DATA ENTRY'!X915="","",IF(AND($CD$4='DATA ENTRY'!CK915,$CG$4='DATA ENTRY'!D915),'DATA ENTRY'!X915,"")))</f>
        <v/>
      </c>
      <c r="CP916" s="108" t="str">
        <f t="shared" si="231"/>
        <v/>
      </c>
      <c r="CQ916" s="108" t="str">
        <f>IF('DATA ENTRY'!CK915="","",IF('DATA ENTRY'!G915="","",IF(AND($CD$4='DATA ENTRY'!CK915,$CG$4='DATA ENTRY'!D915),'DATA ENTRY'!G915,"")))</f>
        <v/>
      </c>
      <c r="CR916" s="230" t="str">
        <f>IF('DATA ENTRY'!CK915="","",IF('DATA ENTRY'!D915="","",IF(AND($CD$4='DATA ENTRY'!CK915,$CG$4='DATA ENTRY'!D915),'DATA ENTRY'!D915,"")))</f>
        <v/>
      </c>
      <c r="CS916">
        <f t="shared" si="232"/>
        <v>0</v>
      </c>
      <c r="CT916">
        <f t="shared" si="233"/>
        <v>0</v>
      </c>
      <c r="CV916" s="139"/>
      <c r="CX916">
        <f t="shared" si="234"/>
        <v>0</v>
      </c>
      <c r="DB916" t="str">
        <f t="shared" si="241"/>
        <v/>
      </c>
      <c r="DC916" t="str">
        <f t="shared" si="242"/>
        <v/>
      </c>
      <c r="DD916" s="224">
        <v>910</v>
      </c>
      <c r="DE916" s="3" t="str">
        <f>IF('DATA ENTRY'!CK915="","",IF('DATA ENTRY'!B915="","",IF(AND($DF$4='DATA ENTRY'!D915),'DATA ENTRY'!B915,"")))</f>
        <v/>
      </c>
      <c r="DF916" s="3" t="str">
        <f>IF('DATA ENTRY'!CK915="","",IF('DATA ENTRY'!C915="","",IF(AND($DF$4='DATA ENTRY'!D915),'DATA ENTRY'!C915,"")))</f>
        <v/>
      </c>
      <c r="DG916" s="4" t="str">
        <f>IF('DATA ENTRY'!CK915="","",IF('DATA ENTRY'!I915="","",IF(AND($DF$4='DATA ENTRY'!D915),'DATA ENTRY'!I915,"")))</f>
        <v/>
      </c>
      <c r="DH916" s="4" t="str">
        <f>IF('DATA ENTRY'!CK915="","",IF('DATA ENTRY'!CK915="","",IF(AND($DF$4='DATA ENTRY'!D915),'DATA ENTRY'!CK915,"")))</f>
        <v/>
      </c>
      <c r="DI916" s="3" t="str">
        <f>IF('DATA ENTRY'!CK915="","",IF('DATA ENTRY'!N915="","",IF(AND($DF$4='DATA ENTRY'!D915),'DATA ENTRY'!N915,"")))</f>
        <v/>
      </c>
      <c r="DJ916" s="107" t="str">
        <f>IF('DATA ENTRY'!CK915="","",IF('DATA ENTRY'!O915="","",IF(AND($DF$4='DATA ENTRY'!D915),'DATA ENTRY'!O915,"")))</f>
        <v/>
      </c>
      <c r="DK916" s="3" t="str">
        <f>IF('DATA ENTRY'!CK915="","",IF('DATA ENTRY'!P915="","",IF(AND($DF$4='DATA ENTRY'!D915),'DATA ENTRY'!P915,"")))</f>
        <v/>
      </c>
      <c r="DL916" s="107" t="str">
        <f>IF('DATA ENTRY'!CK915="","",IF('DATA ENTRY'!Q915="","",IF(AND($DF$4='DATA ENTRY'!D915),'DATA ENTRY'!Q915,"")))</f>
        <v/>
      </c>
      <c r="DM916" s="3" t="str">
        <f>IF('DATA ENTRY'!CK915="","",IF('DATA ENTRY'!R915="","",IF(AND($DF$4='DATA ENTRY'!D915),'DATA ENTRY'!R915,"")))</f>
        <v/>
      </c>
      <c r="DN916" s="107" t="str">
        <f>IF('DATA ENTRY'!CK915="","",IF('DATA ENTRY'!S915="","",IF(AND($DF$4='DATA ENTRY'!D915),'DATA ENTRY'!S915,"")))</f>
        <v/>
      </c>
      <c r="DO916" s="3" t="str">
        <f>IF('DATA ENTRY'!CK915="","",IF('DATA ENTRY'!E915="","",IF(AND($DF$4='DATA ENTRY'!D915),'DATA ENTRY'!E915,"")))</f>
        <v/>
      </c>
      <c r="DP916" s="3" t="str">
        <f>IF('DATA ENTRY'!CK915="","",IF('DATA ENTRY'!D915="","",IF(AND($DF$4='DATA ENTRY'!D915),'DATA ENTRY'!D915,"")))</f>
        <v/>
      </c>
      <c r="DQ916" s="3" t="str">
        <f>IF('DATA ENTRY'!CK915="","",IF('DATA ENTRY'!W915="","",IF(AND($DF$4='DATA ENTRY'!D915),'DATA ENTRY'!W915,"")))</f>
        <v/>
      </c>
      <c r="DR916" s="3" t="str">
        <f>IF('DATA ENTRY'!CK915="","",IF('DATA ENTRY'!X915="","",IF(AND($DF$4='DATA ENTRY'!D915),'DATA ENTRY'!X915,"")))</f>
        <v/>
      </c>
      <c r="DS916" s="108" t="str">
        <f t="shared" si="235"/>
        <v/>
      </c>
      <c r="DT916" s="108" t="str">
        <f>IF('DATA ENTRY'!CK915="","",IF('DATA ENTRY'!D915="","",IF(AND($DF$4='DATA ENTRY'!D915),'DATA ENTRY'!G915,"")))</f>
        <v/>
      </c>
      <c r="DY916">
        <f t="shared" si="236"/>
        <v>0</v>
      </c>
      <c r="EB916" t="str">
        <f t="shared" si="237"/>
        <v/>
      </c>
      <c r="EC916" t="str">
        <f t="shared" si="238"/>
        <v/>
      </c>
      <c r="ED916" s="224">
        <v>910</v>
      </c>
      <c r="EE916" s="3" t="str">
        <f>IF('DATA ENTRY'!CK915="","",IF('DATA ENTRY'!B915="","",IF(AND($EF$4='DATA ENTRY'!G915,$EH$4='DATA ENTRY'!F915),'DATA ENTRY'!B915,"")))</f>
        <v/>
      </c>
      <c r="EF916" s="3" t="str">
        <f>IF('DATA ENTRY'!CK915="","",IF('DATA ENTRY'!C915="","",IF(AND($EF$4='DATA ENTRY'!G915,$EH$4='DATA ENTRY'!F915),'DATA ENTRY'!C915,"")))</f>
        <v/>
      </c>
      <c r="EG916" s="4" t="str">
        <f>IF('DATA ENTRY'!CK915="","",IF('DATA ENTRY'!I915="","",IF(AND($EF$4='DATA ENTRY'!G915,$EH$4='DATA ENTRY'!F915),'DATA ENTRY'!I915,"")))</f>
        <v/>
      </c>
      <c r="EH916" s="4" t="str">
        <f>IF('DATA ENTRY'!CK915="","",IF('DATA ENTRY'!CK915="","",IF(AND($EF$4='DATA ENTRY'!G915,$EH$4='DATA ENTRY'!F915),'DATA ENTRY'!CK915,"")))</f>
        <v/>
      </c>
      <c r="EI916" s="3" t="str">
        <f>IF('DATA ENTRY'!CK915="","",IF('DATA ENTRY'!N915="","",IF(AND($EF$4='DATA ENTRY'!G915,$EH$4='DATA ENTRY'!F915),'DATA ENTRY'!N915,"")))</f>
        <v/>
      </c>
      <c r="EJ916" s="107" t="str">
        <f>IF('DATA ENTRY'!CK915="","",IF('DATA ENTRY'!O915="","",IF(AND($EF$4='DATA ENTRY'!G915,$EH$4='DATA ENTRY'!F915),'DATA ENTRY'!O915,"")))</f>
        <v/>
      </c>
      <c r="EK916" s="3" t="str">
        <f>IF('DATA ENTRY'!CK915="","",IF('DATA ENTRY'!P915="","",IF(AND($EF$4='DATA ENTRY'!G915,$EH$4='DATA ENTRY'!F915),'DATA ENTRY'!P915,"")))</f>
        <v/>
      </c>
      <c r="EL916" s="107" t="str">
        <f>IF('DATA ENTRY'!CK915="","",IF('DATA ENTRY'!Q915="","",IF(AND($EF$4='DATA ENTRY'!G915,$EH$4='DATA ENTRY'!F915),'DATA ENTRY'!Q915,"")))</f>
        <v/>
      </c>
      <c r="EM916" s="3" t="str">
        <f>IF('DATA ENTRY'!CK915="","",IF('DATA ENTRY'!R915="","",IF(AND($EF$4='DATA ENTRY'!G915,$EH$4='DATA ENTRY'!F915),'DATA ENTRY'!R915,"")))</f>
        <v/>
      </c>
      <c r="EN916" s="107" t="str">
        <f>IF('DATA ENTRY'!CK915="","",IF('DATA ENTRY'!S915="","",IF(AND($EF$4='DATA ENTRY'!G915,$EH$4='DATA ENTRY'!F915),'DATA ENTRY'!S915,"")))</f>
        <v/>
      </c>
      <c r="EO916" s="3" t="str">
        <f>IF('DATA ENTRY'!CK915="","",IF('DATA ENTRY'!E915="","",IF(AND($EF$4='DATA ENTRY'!G915,$EH$4='DATA ENTRY'!F915),'DATA ENTRY'!E915,"")))</f>
        <v/>
      </c>
      <c r="EP916" s="3" t="str">
        <f>IF('DATA ENTRY'!CK915="","",IF('DATA ENTRY'!D915="","",IF(AND($EF$4='DATA ENTRY'!G915,$EH$4='DATA ENTRY'!F915),'DATA ENTRY'!D915,"")))</f>
        <v/>
      </c>
      <c r="EQ916" s="3" t="str">
        <f>IF('DATA ENTRY'!CK915="","",IF('DATA ENTRY'!W915="","",IF(AND($EF$4='DATA ENTRY'!G915,$EH$4='DATA ENTRY'!F915),'DATA ENTRY'!W915,"")))</f>
        <v/>
      </c>
      <c r="ER916" s="3" t="str">
        <f>IF('DATA ENTRY'!CK915="","",IF('DATA ENTRY'!X915="","",IF(AND($EF$4='DATA ENTRY'!G915,$EH$4='DATA ENTRY'!F915),'DATA ENTRY'!X915,"")))</f>
        <v/>
      </c>
      <c r="ES916" s="108" t="str">
        <f t="shared" si="239"/>
        <v/>
      </c>
      <c r="ET916" s="108" t="str">
        <f>IF('DATA ENTRY'!CK915="","",IF('DATA ENTRY'!D915="","",IF(AND($EF$4='DATA ENTRY'!G915,$EH$4='DATA ENTRY'!F915),'DATA ENTRY'!G915,"")))</f>
        <v/>
      </c>
      <c r="EY916">
        <f t="shared" si="240"/>
        <v>0</v>
      </c>
    </row>
    <row r="917" spans="1:155">
      <c r="A917" t="str">
        <f>IF(S917=0,"",1+(MAX($A$7:A916)))</f>
        <v/>
      </c>
      <c r="B917" s="224">
        <v>911</v>
      </c>
      <c r="C917" s="3" t="str">
        <f>IF('DATA ENTRY'!CK916="","",IF('DATA ENTRY'!B916="","",IF($D$4="All Post",'DATA ENTRY'!B916,IF(AND($D$4='DATA ENTRY'!CK916),'DATA ENTRY'!B916,""))))</f>
        <v/>
      </c>
      <c r="D917" s="3" t="str">
        <f>IF('DATA ENTRY'!CK916="","",IF('DATA ENTRY'!C916="","",IF($D$4="All Post",'DATA ENTRY'!C916,IF(AND($D$4='DATA ENTRY'!CK916),'DATA ENTRY'!C916,""))))</f>
        <v/>
      </c>
      <c r="E917" s="4" t="str">
        <f>IF('DATA ENTRY'!CK916="","",IF('DATA ENTRY'!I916="","",IF($D$4="All Post",'DATA ENTRY'!I916,IF(AND($D$4='DATA ENTRY'!CK916),'DATA ENTRY'!I916,""))))</f>
        <v/>
      </c>
      <c r="F917" s="4" t="str">
        <f>IF('DATA ENTRY'!CK916="","",IF('DATA ENTRY'!CK916="","",IF($D$4="All Post",'DATA ENTRY'!CK916,IF(AND($D$4='DATA ENTRY'!CK916),'DATA ENTRY'!CK916,""))))</f>
        <v/>
      </c>
      <c r="G917" s="3" t="str">
        <f>IF('DATA ENTRY'!CK916="","",IF('DATA ENTRY'!N916="","",IF($D$4="All Post",'DATA ENTRY'!N916,IF(AND($D$4='DATA ENTRY'!CK916),'DATA ENTRY'!N916,""))))</f>
        <v/>
      </c>
      <c r="H917" s="107" t="str">
        <f>IF('DATA ENTRY'!CK916="","",IF('DATA ENTRY'!O916="","",IF($D$4="All Post",'DATA ENTRY'!O916,IF(AND($D$4='DATA ENTRY'!CK916),'DATA ENTRY'!O916,""))))</f>
        <v/>
      </c>
      <c r="I917" s="3" t="str">
        <f>IF('DATA ENTRY'!CK916="","",IF('DATA ENTRY'!P916="","",IF($D$4="All Post",'DATA ENTRY'!P916,IF(AND($D$4='DATA ENTRY'!CK916),'DATA ENTRY'!P916,""))))</f>
        <v/>
      </c>
      <c r="J917" s="107" t="str">
        <f>IF('DATA ENTRY'!CK916="","",IF('DATA ENTRY'!Q916="","",IF($D$4="All Post",'DATA ENTRY'!Q916,IF(AND($D$4='DATA ENTRY'!CK916),'DATA ENTRY'!Q916,""))))</f>
        <v/>
      </c>
      <c r="K917" s="3" t="str">
        <f>IF('DATA ENTRY'!CK916="","",IF('DATA ENTRY'!R916="","",IF($D$4="All Post",'DATA ENTRY'!R916,IF(AND($D$4='DATA ENTRY'!CK916),'DATA ENTRY'!R916,""))))</f>
        <v/>
      </c>
      <c r="L917" s="3" t="str">
        <f>IF('DATA ENTRY'!CK916="","",IF('DATA ENTRY'!S916="","",IF($D$4="All Post",'DATA ENTRY'!S916,IF(AND($D$4='DATA ENTRY'!CK916),'DATA ENTRY'!S916,""))))</f>
        <v/>
      </c>
      <c r="M917" s="3" t="str">
        <f>IF('DATA ENTRY'!CK916="","",IF('DATA ENTRY'!E916="","",IF($D$4="All Post",'DATA ENTRY'!E916,IF(AND($D$4='DATA ENTRY'!CK916),'DATA ENTRY'!E916,""))))</f>
        <v/>
      </c>
      <c r="N917" s="3" t="str">
        <f>IF('DATA ENTRY'!CK916="","",IF('DATA ENTRY'!W916="","",IF($D$4="All Post",'DATA ENTRY'!W916,IF(AND($D$4='DATA ENTRY'!CK916),'DATA ENTRY'!W916,""))))</f>
        <v/>
      </c>
      <c r="O917" s="3" t="str">
        <f>IF('DATA ENTRY'!CK916="","",IF('DATA ENTRY'!X916="","",IF($D$4="All Post",'DATA ENTRY'!X916,IF(AND($D$4='DATA ENTRY'!CK916),'DATA ENTRY'!X916,""))))</f>
        <v/>
      </c>
      <c r="P917" s="3" t="str">
        <f>IF('DATA ENTRY'!CK916="","",IF('DATA ENTRY'!G916="","",IF($D$4="All Post",'DATA ENTRY'!G916,IF(AND($D$4='DATA ENTRY'!CK916),'DATA ENTRY'!G916,""))))</f>
        <v/>
      </c>
      <c r="S917">
        <f t="shared" si="227"/>
        <v>0</v>
      </c>
      <c r="T917" t="str">
        <f t="shared" si="228"/>
        <v/>
      </c>
      <c r="BZ917" t="str">
        <f t="shared" si="229"/>
        <v/>
      </c>
      <c r="CA917" t="str">
        <f t="shared" si="230"/>
        <v/>
      </c>
      <c r="CB917" s="224">
        <v>911</v>
      </c>
      <c r="CC917" s="3" t="str">
        <f>IF('DATA ENTRY'!CK916="","",IF('DATA ENTRY'!B916="","",IF(AND($CD$4='DATA ENTRY'!CK916,$CG$4='DATA ENTRY'!D916),'DATA ENTRY'!B916,"")))</f>
        <v/>
      </c>
      <c r="CD917" s="3" t="str">
        <f>IF('DATA ENTRY'!CK916="","",IF('DATA ENTRY'!C916="","",IF(AND($CD$4='DATA ENTRY'!CK916,$CG$4='DATA ENTRY'!D916),'DATA ENTRY'!C916,"")))</f>
        <v/>
      </c>
      <c r="CE917" s="4" t="str">
        <f>IF('DATA ENTRY'!CK916="","",IF('DATA ENTRY'!I916="","",IF(AND($CD$4='DATA ENTRY'!CK916,$CG$4='DATA ENTRY'!D916),'DATA ENTRY'!I916,"")))</f>
        <v/>
      </c>
      <c r="CF917" s="4" t="str">
        <f>IF('DATA ENTRY'!CK916="","",IF('DATA ENTRY'!CK916="","",IF(AND($CD$4='DATA ENTRY'!CK916,$CG$4='DATA ENTRY'!D916),'DATA ENTRY'!CK916,"")))</f>
        <v/>
      </c>
      <c r="CG917" s="3" t="str">
        <f>IF('DATA ENTRY'!CK916="","",IF('DATA ENTRY'!N916="","",IF(AND($CD$4='DATA ENTRY'!CK916,$CG$4='DATA ENTRY'!D916),'DATA ENTRY'!N916,"")))</f>
        <v/>
      </c>
      <c r="CH917" s="107" t="str">
        <f>IF('DATA ENTRY'!CK916="","",IF('DATA ENTRY'!O916="","",IF(AND($CD$4='DATA ENTRY'!CK916,$CG$4='DATA ENTRY'!D916),'DATA ENTRY'!O916,"")))</f>
        <v/>
      </c>
      <c r="CI917" s="3" t="str">
        <f>IF('DATA ENTRY'!CK916="","",IF('DATA ENTRY'!P916="","",IF(AND($CD$4='DATA ENTRY'!CK916,$CG$4='DATA ENTRY'!D916),'DATA ENTRY'!P916,"")))</f>
        <v/>
      </c>
      <c r="CJ917" s="107" t="str">
        <f>IF('DATA ENTRY'!CK916="","",IF('DATA ENTRY'!Q916="","",IF(AND($CD$4='DATA ENTRY'!CK916,$CG$4='DATA ENTRY'!D916),'DATA ENTRY'!Q916,"")))</f>
        <v/>
      </c>
      <c r="CK917" s="3" t="str">
        <f>IF('DATA ENTRY'!CK916="","",IF('DATA ENTRY'!R916="","",IF(AND($CD$4='DATA ENTRY'!CK916,$CG$4='DATA ENTRY'!D916),'DATA ENTRY'!R916,"")))</f>
        <v/>
      </c>
      <c r="CL917" s="3" t="str">
        <f>IF('DATA ENTRY'!CK916="","",IF('DATA ENTRY'!S916="","",IF(AND($CD$4='DATA ENTRY'!CK916,$CG$4='DATA ENTRY'!D916),'DATA ENTRY'!S916,"")))</f>
        <v/>
      </c>
      <c r="CM917" s="3" t="str">
        <f>IF('DATA ENTRY'!CK916="","",IF('DATA ENTRY'!E916="","",IF(AND($CD$4='DATA ENTRY'!CK916,$CG$4='DATA ENTRY'!D916),'DATA ENTRY'!E916,"")))</f>
        <v/>
      </c>
      <c r="CN917" s="3" t="str">
        <f>IF('DATA ENTRY'!CK916="","",IF('DATA ENTRY'!W916="","",IF(AND($CD$4='DATA ENTRY'!CK916,$CG$4='DATA ENTRY'!D916),'DATA ENTRY'!W916,"")))</f>
        <v/>
      </c>
      <c r="CO917" s="3" t="str">
        <f>IF('DATA ENTRY'!CK916="","",IF('DATA ENTRY'!X916="","",IF(AND($CD$4='DATA ENTRY'!CK916,$CG$4='DATA ENTRY'!D916),'DATA ENTRY'!X916,"")))</f>
        <v/>
      </c>
      <c r="CP917" s="108" t="str">
        <f t="shared" si="231"/>
        <v/>
      </c>
      <c r="CQ917" s="108" t="str">
        <f>IF('DATA ENTRY'!CK916="","",IF('DATA ENTRY'!G916="","",IF(AND($CD$4='DATA ENTRY'!CK916,$CG$4='DATA ENTRY'!D916),'DATA ENTRY'!G916,"")))</f>
        <v/>
      </c>
      <c r="CR917" s="230" t="str">
        <f>IF('DATA ENTRY'!CK916="","",IF('DATA ENTRY'!D916="","",IF(AND($CD$4='DATA ENTRY'!CK916,$CG$4='DATA ENTRY'!D916),'DATA ENTRY'!D916,"")))</f>
        <v/>
      </c>
      <c r="CS917">
        <f t="shared" si="232"/>
        <v>0</v>
      </c>
      <c r="CT917">
        <f t="shared" si="233"/>
        <v>0</v>
      </c>
      <c r="CV917" s="139"/>
      <c r="CX917">
        <f t="shared" si="234"/>
        <v>0</v>
      </c>
      <c r="DB917" t="str">
        <f t="shared" si="241"/>
        <v/>
      </c>
      <c r="DC917" t="str">
        <f t="shared" si="242"/>
        <v/>
      </c>
      <c r="DD917" s="224">
        <v>911</v>
      </c>
      <c r="DE917" s="3" t="str">
        <f>IF('DATA ENTRY'!CK916="","",IF('DATA ENTRY'!B916="","",IF(AND($DF$4='DATA ENTRY'!D916),'DATA ENTRY'!B916,"")))</f>
        <v/>
      </c>
      <c r="DF917" s="3" t="str">
        <f>IF('DATA ENTRY'!CK916="","",IF('DATA ENTRY'!C916="","",IF(AND($DF$4='DATA ENTRY'!D916),'DATA ENTRY'!C916,"")))</f>
        <v/>
      </c>
      <c r="DG917" s="4" t="str">
        <f>IF('DATA ENTRY'!CK916="","",IF('DATA ENTRY'!I916="","",IF(AND($DF$4='DATA ENTRY'!D916),'DATA ENTRY'!I916,"")))</f>
        <v/>
      </c>
      <c r="DH917" s="4" t="str">
        <f>IF('DATA ENTRY'!CK916="","",IF('DATA ENTRY'!CK916="","",IF(AND($DF$4='DATA ENTRY'!D916),'DATA ENTRY'!CK916,"")))</f>
        <v/>
      </c>
      <c r="DI917" s="3" t="str">
        <f>IF('DATA ENTRY'!CK916="","",IF('DATA ENTRY'!N916="","",IF(AND($DF$4='DATA ENTRY'!D916),'DATA ENTRY'!N916,"")))</f>
        <v/>
      </c>
      <c r="DJ917" s="107" t="str">
        <f>IF('DATA ENTRY'!CK916="","",IF('DATA ENTRY'!O916="","",IF(AND($DF$4='DATA ENTRY'!D916),'DATA ENTRY'!O916,"")))</f>
        <v/>
      </c>
      <c r="DK917" s="3" t="str">
        <f>IF('DATA ENTRY'!CK916="","",IF('DATA ENTRY'!P916="","",IF(AND($DF$4='DATA ENTRY'!D916),'DATA ENTRY'!P916,"")))</f>
        <v/>
      </c>
      <c r="DL917" s="107" t="str">
        <f>IF('DATA ENTRY'!CK916="","",IF('DATA ENTRY'!Q916="","",IF(AND($DF$4='DATA ENTRY'!D916),'DATA ENTRY'!Q916,"")))</f>
        <v/>
      </c>
      <c r="DM917" s="3" t="str">
        <f>IF('DATA ENTRY'!CK916="","",IF('DATA ENTRY'!R916="","",IF(AND($DF$4='DATA ENTRY'!D916),'DATA ENTRY'!R916,"")))</f>
        <v/>
      </c>
      <c r="DN917" s="107" t="str">
        <f>IF('DATA ENTRY'!CK916="","",IF('DATA ENTRY'!S916="","",IF(AND($DF$4='DATA ENTRY'!D916),'DATA ENTRY'!S916,"")))</f>
        <v/>
      </c>
      <c r="DO917" s="3" t="str">
        <f>IF('DATA ENTRY'!CK916="","",IF('DATA ENTRY'!E916="","",IF(AND($DF$4='DATA ENTRY'!D916),'DATA ENTRY'!E916,"")))</f>
        <v/>
      </c>
      <c r="DP917" s="3" t="str">
        <f>IF('DATA ENTRY'!CK916="","",IF('DATA ENTRY'!D916="","",IF(AND($DF$4='DATA ENTRY'!D916),'DATA ENTRY'!D916,"")))</f>
        <v/>
      </c>
      <c r="DQ917" s="3" t="str">
        <f>IF('DATA ENTRY'!CK916="","",IF('DATA ENTRY'!W916="","",IF(AND($DF$4='DATA ENTRY'!D916),'DATA ENTRY'!W916,"")))</f>
        <v/>
      </c>
      <c r="DR917" s="3" t="str">
        <f>IF('DATA ENTRY'!CK916="","",IF('DATA ENTRY'!X916="","",IF(AND($DF$4='DATA ENTRY'!D916),'DATA ENTRY'!X916,"")))</f>
        <v/>
      </c>
      <c r="DS917" s="108" t="str">
        <f t="shared" si="235"/>
        <v/>
      </c>
      <c r="DT917" s="108" t="str">
        <f>IF('DATA ENTRY'!CK916="","",IF('DATA ENTRY'!D916="","",IF(AND($DF$4='DATA ENTRY'!D916),'DATA ENTRY'!G916,"")))</f>
        <v/>
      </c>
      <c r="DY917">
        <f t="shared" si="236"/>
        <v>0</v>
      </c>
      <c r="EB917" t="str">
        <f t="shared" si="237"/>
        <v/>
      </c>
      <c r="EC917" t="str">
        <f t="shared" si="238"/>
        <v/>
      </c>
      <c r="ED917" s="224">
        <v>911</v>
      </c>
      <c r="EE917" s="3" t="str">
        <f>IF('DATA ENTRY'!CK916="","",IF('DATA ENTRY'!B916="","",IF(AND($EF$4='DATA ENTRY'!G916,$EH$4='DATA ENTRY'!F916),'DATA ENTRY'!B916,"")))</f>
        <v/>
      </c>
      <c r="EF917" s="3" t="str">
        <f>IF('DATA ENTRY'!CK916="","",IF('DATA ENTRY'!C916="","",IF(AND($EF$4='DATA ENTRY'!G916,$EH$4='DATA ENTRY'!F916),'DATA ENTRY'!C916,"")))</f>
        <v/>
      </c>
      <c r="EG917" s="4" t="str">
        <f>IF('DATA ENTRY'!CK916="","",IF('DATA ENTRY'!I916="","",IF(AND($EF$4='DATA ENTRY'!G916,$EH$4='DATA ENTRY'!F916),'DATA ENTRY'!I916,"")))</f>
        <v/>
      </c>
      <c r="EH917" s="4" t="str">
        <f>IF('DATA ENTRY'!CK916="","",IF('DATA ENTRY'!CK916="","",IF(AND($EF$4='DATA ENTRY'!G916,$EH$4='DATA ENTRY'!F916),'DATA ENTRY'!CK916,"")))</f>
        <v/>
      </c>
      <c r="EI917" s="3" t="str">
        <f>IF('DATA ENTRY'!CK916="","",IF('DATA ENTRY'!N916="","",IF(AND($EF$4='DATA ENTRY'!G916,$EH$4='DATA ENTRY'!F916),'DATA ENTRY'!N916,"")))</f>
        <v/>
      </c>
      <c r="EJ917" s="107" t="str">
        <f>IF('DATA ENTRY'!CK916="","",IF('DATA ENTRY'!O916="","",IF(AND($EF$4='DATA ENTRY'!G916,$EH$4='DATA ENTRY'!F916),'DATA ENTRY'!O916,"")))</f>
        <v/>
      </c>
      <c r="EK917" s="3" t="str">
        <f>IF('DATA ENTRY'!CK916="","",IF('DATA ENTRY'!P916="","",IF(AND($EF$4='DATA ENTRY'!G916,$EH$4='DATA ENTRY'!F916),'DATA ENTRY'!P916,"")))</f>
        <v/>
      </c>
      <c r="EL917" s="107" t="str">
        <f>IF('DATA ENTRY'!CK916="","",IF('DATA ENTRY'!Q916="","",IF(AND($EF$4='DATA ENTRY'!G916,$EH$4='DATA ENTRY'!F916),'DATA ENTRY'!Q916,"")))</f>
        <v/>
      </c>
      <c r="EM917" s="3" t="str">
        <f>IF('DATA ENTRY'!CK916="","",IF('DATA ENTRY'!R916="","",IF(AND($EF$4='DATA ENTRY'!G916,$EH$4='DATA ENTRY'!F916),'DATA ENTRY'!R916,"")))</f>
        <v/>
      </c>
      <c r="EN917" s="107" t="str">
        <f>IF('DATA ENTRY'!CK916="","",IF('DATA ENTRY'!S916="","",IF(AND($EF$4='DATA ENTRY'!G916,$EH$4='DATA ENTRY'!F916),'DATA ENTRY'!S916,"")))</f>
        <v/>
      </c>
      <c r="EO917" s="3" t="str">
        <f>IF('DATA ENTRY'!CK916="","",IF('DATA ENTRY'!E916="","",IF(AND($EF$4='DATA ENTRY'!G916,$EH$4='DATA ENTRY'!F916),'DATA ENTRY'!E916,"")))</f>
        <v/>
      </c>
      <c r="EP917" s="3" t="str">
        <f>IF('DATA ENTRY'!CK916="","",IF('DATA ENTRY'!D916="","",IF(AND($EF$4='DATA ENTRY'!G916,$EH$4='DATA ENTRY'!F916),'DATA ENTRY'!D916,"")))</f>
        <v/>
      </c>
      <c r="EQ917" s="3" t="str">
        <f>IF('DATA ENTRY'!CK916="","",IF('DATA ENTRY'!W916="","",IF(AND($EF$4='DATA ENTRY'!G916,$EH$4='DATA ENTRY'!F916),'DATA ENTRY'!W916,"")))</f>
        <v/>
      </c>
      <c r="ER917" s="3" t="str">
        <f>IF('DATA ENTRY'!CK916="","",IF('DATA ENTRY'!X916="","",IF(AND($EF$4='DATA ENTRY'!G916,$EH$4='DATA ENTRY'!F916),'DATA ENTRY'!X916,"")))</f>
        <v/>
      </c>
      <c r="ES917" s="108" t="str">
        <f t="shared" si="239"/>
        <v/>
      </c>
      <c r="ET917" s="108" t="str">
        <f>IF('DATA ENTRY'!CK916="","",IF('DATA ENTRY'!D916="","",IF(AND($EF$4='DATA ENTRY'!G916,$EH$4='DATA ENTRY'!F916),'DATA ENTRY'!G916,"")))</f>
        <v/>
      </c>
      <c r="EY917">
        <f t="shared" si="240"/>
        <v>0</v>
      </c>
    </row>
    <row r="918" spans="1:155">
      <c r="A918" t="str">
        <f>IF(S918=0,"",1+(MAX($A$7:A917)))</f>
        <v/>
      </c>
      <c r="B918" s="224">
        <v>912</v>
      </c>
      <c r="C918" s="3" t="str">
        <f>IF('DATA ENTRY'!CK917="","",IF('DATA ENTRY'!B917="","",IF($D$4="All Post",'DATA ENTRY'!B917,IF(AND($D$4='DATA ENTRY'!CK917),'DATA ENTRY'!B917,""))))</f>
        <v/>
      </c>
      <c r="D918" s="3" t="str">
        <f>IF('DATA ENTRY'!CK917="","",IF('DATA ENTRY'!C917="","",IF($D$4="All Post",'DATA ENTRY'!C917,IF(AND($D$4='DATA ENTRY'!CK917),'DATA ENTRY'!C917,""))))</f>
        <v/>
      </c>
      <c r="E918" s="4" t="str">
        <f>IF('DATA ENTRY'!CK917="","",IF('DATA ENTRY'!I917="","",IF($D$4="All Post",'DATA ENTRY'!I917,IF(AND($D$4='DATA ENTRY'!CK917),'DATA ENTRY'!I917,""))))</f>
        <v/>
      </c>
      <c r="F918" s="4" t="str">
        <f>IF('DATA ENTRY'!CK917="","",IF('DATA ENTRY'!CK917="","",IF($D$4="All Post",'DATA ENTRY'!CK917,IF(AND($D$4='DATA ENTRY'!CK917),'DATA ENTRY'!CK917,""))))</f>
        <v/>
      </c>
      <c r="G918" s="3" t="str">
        <f>IF('DATA ENTRY'!CK917="","",IF('DATA ENTRY'!N917="","",IF($D$4="All Post",'DATA ENTRY'!N917,IF(AND($D$4='DATA ENTRY'!CK917),'DATA ENTRY'!N917,""))))</f>
        <v/>
      </c>
      <c r="H918" s="107" t="str">
        <f>IF('DATA ENTRY'!CK917="","",IF('DATA ENTRY'!O917="","",IF($D$4="All Post",'DATA ENTRY'!O917,IF(AND($D$4='DATA ENTRY'!CK917),'DATA ENTRY'!O917,""))))</f>
        <v/>
      </c>
      <c r="I918" s="3" t="str">
        <f>IF('DATA ENTRY'!CK917="","",IF('DATA ENTRY'!P917="","",IF($D$4="All Post",'DATA ENTRY'!P917,IF(AND($D$4='DATA ENTRY'!CK917),'DATA ENTRY'!P917,""))))</f>
        <v/>
      </c>
      <c r="J918" s="107" t="str">
        <f>IF('DATA ENTRY'!CK917="","",IF('DATA ENTRY'!Q917="","",IF($D$4="All Post",'DATA ENTRY'!Q917,IF(AND($D$4='DATA ENTRY'!CK917),'DATA ENTRY'!Q917,""))))</f>
        <v/>
      </c>
      <c r="K918" s="3" t="str">
        <f>IF('DATA ENTRY'!CK917="","",IF('DATA ENTRY'!R917="","",IF($D$4="All Post",'DATA ENTRY'!R917,IF(AND($D$4='DATA ENTRY'!CK917),'DATA ENTRY'!R917,""))))</f>
        <v/>
      </c>
      <c r="L918" s="3" t="str">
        <f>IF('DATA ENTRY'!CK917="","",IF('DATA ENTRY'!S917="","",IF($D$4="All Post",'DATA ENTRY'!S917,IF(AND($D$4='DATA ENTRY'!CK917),'DATA ENTRY'!S917,""))))</f>
        <v/>
      </c>
      <c r="M918" s="3" t="str">
        <f>IF('DATA ENTRY'!CK917="","",IF('DATA ENTRY'!E917="","",IF($D$4="All Post",'DATA ENTRY'!E917,IF(AND($D$4='DATA ENTRY'!CK917),'DATA ENTRY'!E917,""))))</f>
        <v/>
      </c>
      <c r="N918" s="3" t="str">
        <f>IF('DATA ENTRY'!CK917="","",IF('DATA ENTRY'!W917="","",IF($D$4="All Post",'DATA ENTRY'!W917,IF(AND($D$4='DATA ENTRY'!CK917),'DATA ENTRY'!W917,""))))</f>
        <v/>
      </c>
      <c r="O918" s="3" t="str">
        <f>IF('DATA ENTRY'!CK917="","",IF('DATA ENTRY'!X917="","",IF($D$4="All Post",'DATA ENTRY'!X917,IF(AND($D$4='DATA ENTRY'!CK917),'DATA ENTRY'!X917,""))))</f>
        <v/>
      </c>
      <c r="P918" s="3" t="str">
        <f>IF('DATA ENTRY'!CK917="","",IF('DATA ENTRY'!G917="","",IF($D$4="All Post",'DATA ENTRY'!G917,IF(AND($D$4='DATA ENTRY'!CK917),'DATA ENTRY'!G917,""))))</f>
        <v/>
      </c>
      <c r="S918">
        <f t="shared" si="227"/>
        <v>0</v>
      </c>
      <c r="T918" t="str">
        <f t="shared" si="228"/>
        <v/>
      </c>
      <c r="BZ918" t="str">
        <f t="shared" si="229"/>
        <v/>
      </c>
      <c r="CA918" t="str">
        <f t="shared" si="230"/>
        <v/>
      </c>
      <c r="CB918" s="224">
        <v>912</v>
      </c>
      <c r="CC918" s="3" t="str">
        <f>IF('DATA ENTRY'!CK917="","",IF('DATA ENTRY'!B917="","",IF(AND($CD$4='DATA ENTRY'!CK917,$CG$4='DATA ENTRY'!D917),'DATA ENTRY'!B917,"")))</f>
        <v/>
      </c>
      <c r="CD918" s="3" t="str">
        <f>IF('DATA ENTRY'!CK917="","",IF('DATA ENTRY'!C917="","",IF(AND($CD$4='DATA ENTRY'!CK917,$CG$4='DATA ENTRY'!D917),'DATA ENTRY'!C917,"")))</f>
        <v/>
      </c>
      <c r="CE918" s="4" t="str">
        <f>IF('DATA ENTRY'!CK917="","",IF('DATA ENTRY'!I917="","",IF(AND($CD$4='DATA ENTRY'!CK917,$CG$4='DATA ENTRY'!D917),'DATA ENTRY'!I917,"")))</f>
        <v/>
      </c>
      <c r="CF918" s="4" t="str">
        <f>IF('DATA ENTRY'!CK917="","",IF('DATA ENTRY'!CK917="","",IF(AND($CD$4='DATA ENTRY'!CK917,$CG$4='DATA ENTRY'!D917),'DATA ENTRY'!CK917,"")))</f>
        <v/>
      </c>
      <c r="CG918" s="3" t="str">
        <f>IF('DATA ENTRY'!CK917="","",IF('DATA ENTRY'!N917="","",IF(AND($CD$4='DATA ENTRY'!CK917,$CG$4='DATA ENTRY'!D917),'DATA ENTRY'!N917,"")))</f>
        <v/>
      </c>
      <c r="CH918" s="107" t="str">
        <f>IF('DATA ENTRY'!CK917="","",IF('DATA ENTRY'!O917="","",IF(AND($CD$4='DATA ENTRY'!CK917,$CG$4='DATA ENTRY'!D917),'DATA ENTRY'!O917,"")))</f>
        <v/>
      </c>
      <c r="CI918" s="3" t="str">
        <f>IF('DATA ENTRY'!CK917="","",IF('DATA ENTRY'!P917="","",IF(AND($CD$4='DATA ENTRY'!CK917,$CG$4='DATA ENTRY'!D917),'DATA ENTRY'!P917,"")))</f>
        <v/>
      </c>
      <c r="CJ918" s="107" t="str">
        <f>IF('DATA ENTRY'!CK917="","",IF('DATA ENTRY'!Q917="","",IF(AND($CD$4='DATA ENTRY'!CK917,$CG$4='DATA ENTRY'!D917),'DATA ENTRY'!Q917,"")))</f>
        <v/>
      </c>
      <c r="CK918" s="3" t="str">
        <f>IF('DATA ENTRY'!CK917="","",IF('DATA ENTRY'!R917="","",IF(AND($CD$4='DATA ENTRY'!CK917,$CG$4='DATA ENTRY'!D917),'DATA ENTRY'!R917,"")))</f>
        <v/>
      </c>
      <c r="CL918" s="3" t="str">
        <f>IF('DATA ENTRY'!CK917="","",IF('DATA ENTRY'!S917="","",IF(AND($CD$4='DATA ENTRY'!CK917,$CG$4='DATA ENTRY'!D917),'DATA ENTRY'!S917,"")))</f>
        <v/>
      </c>
      <c r="CM918" s="3" t="str">
        <f>IF('DATA ENTRY'!CK917="","",IF('DATA ENTRY'!E917="","",IF(AND($CD$4='DATA ENTRY'!CK917,$CG$4='DATA ENTRY'!D917),'DATA ENTRY'!E917,"")))</f>
        <v/>
      </c>
      <c r="CN918" s="3" t="str">
        <f>IF('DATA ENTRY'!CK917="","",IF('DATA ENTRY'!W917="","",IF(AND($CD$4='DATA ENTRY'!CK917,$CG$4='DATA ENTRY'!D917),'DATA ENTRY'!W917,"")))</f>
        <v/>
      </c>
      <c r="CO918" s="3" t="str">
        <f>IF('DATA ENTRY'!CK917="","",IF('DATA ENTRY'!X917="","",IF(AND($CD$4='DATA ENTRY'!CK917,$CG$4='DATA ENTRY'!D917),'DATA ENTRY'!X917,"")))</f>
        <v/>
      </c>
      <c r="CP918" s="108" t="str">
        <f t="shared" si="231"/>
        <v/>
      </c>
      <c r="CQ918" s="108" t="str">
        <f>IF('DATA ENTRY'!CK917="","",IF('DATA ENTRY'!G917="","",IF(AND($CD$4='DATA ENTRY'!CK917,$CG$4='DATA ENTRY'!D917),'DATA ENTRY'!G917,"")))</f>
        <v/>
      </c>
      <c r="CR918" s="230" t="str">
        <f>IF('DATA ENTRY'!CK917="","",IF('DATA ENTRY'!D917="","",IF(AND($CD$4='DATA ENTRY'!CK917,$CG$4='DATA ENTRY'!D917),'DATA ENTRY'!D917,"")))</f>
        <v/>
      </c>
      <c r="CS918">
        <f t="shared" si="232"/>
        <v>0</v>
      </c>
      <c r="CT918">
        <f t="shared" si="233"/>
        <v>0</v>
      </c>
      <c r="CV918" s="139"/>
      <c r="CX918">
        <f t="shared" si="234"/>
        <v>0</v>
      </c>
      <c r="DB918" t="str">
        <f t="shared" si="241"/>
        <v/>
      </c>
      <c r="DC918" t="str">
        <f t="shared" si="242"/>
        <v/>
      </c>
      <c r="DD918" s="224">
        <v>912</v>
      </c>
      <c r="DE918" s="3" t="str">
        <f>IF('DATA ENTRY'!CK917="","",IF('DATA ENTRY'!B917="","",IF(AND($DF$4='DATA ENTRY'!D917),'DATA ENTRY'!B917,"")))</f>
        <v/>
      </c>
      <c r="DF918" s="3" t="str">
        <f>IF('DATA ENTRY'!CK917="","",IF('DATA ENTRY'!C917="","",IF(AND($DF$4='DATA ENTRY'!D917),'DATA ENTRY'!C917,"")))</f>
        <v/>
      </c>
      <c r="DG918" s="4" t="str">
        <f>IF('DATA ENTRY'!CK917="","",IF('DATA ENTRY'!I917="","",IF(AND($DF$4='DATA ENTRY'!D917),'DATA ENTRY'!I917,"")))</f>
        <v/>
      </c>
      <c r="DH918" s="4" t="str">
        <f>IF('DATA ENTRY'!CK917="","",IF('DATA ENTRY'!CK917="","",IF(AND($DF$4='DATA ENTRY'!D917),'DATA ENTRY'!CK917,"")))</f>
        <v/>
      </c>
      <c r="DI918" s="3" t="str">
        <f>IF('DATA ENTRY'!CK917="","",IF('DATA ENTRY'!N917="","",IF(AND($DF$4='DATA ENTRY'!D917),'DATA ENTRY'!N917,"")))</f>
        <v/>
      </c>
      <c r="DJ918" s="107" t="str">
        <f>IF('DATA ENTRY'!CK917="","",IF('DATA ENTRY'!O917="","",IF(AND($DF$4='DATA ENTRY'!D917),'DATA ENTRY'!O917,"")))</f>
        <v/>
      </c>
      <c r="DK918" s="3" t="str">
        <f>IF('DATA ENTRY'!CK917="","",IF('DATA ENTRY'!P917="","",IF(AND($DF$4='DATA ENTRY'!D917),'DATA ENTRY'!P917,"")))</f>
        <v/>
      </c>
      <c r="DL918" s="107" t="str">
        <f>IF('DATA ENTRY'!CK917="","",IF('DATA ENTRY'!Q917="","",IF(AND($DF$4='DATA ENTRY'!D917),'DATA ENTRY'!Q917,"")))</f>
        <v/>
      </c>
      <c r="DM918" s="3" t="str">
        <f>IF('DATA ENTRY'!CK917="","",IF('DATA ENTRY'!R917="","",IF(AND($DF$4='DATA ENTRY'!D917),'DATA ENTRY'!R917,"")))</f>
        <v/>
      </c>
      <c r="DN918" s="107" t="str">
        <f>IF('DATA ENTRY'!CK917="","",IF('DATA ENTRY'!S917="","",IF(AND($DF$4='DATA ENTRY'!D917),'DATA ENTRY'!S917,"")))</f>
        <v/>
      </c>
      <c r="DO918" s="3" t="str">
        <f>IF('DATA ENTRY'!CK917="","",IF('DATA ENTRY'!E917="","",IF(AND($DF$4='DATA ENTRY'!D917),'DATA ENTRY'!E917,"")))</f>
        <v/>
      </c>
      <c r="DP918" s="3" t="str">
        <f>IF('DATA ENTRY'!CK917="","",IF('DATA ENTRY'!D917="","",IF(AND($DF$4='DATA ENTRY'!D917),'DATA ENTRY'!D917,"")))</f>
        <v/>
      </c>
      <c r="DQ918" s="3" t="str">
        <f>IF('DATA ENTRY'!CK917="","",IF('DATA ENTRY'!W917="","",IF(AND($DF$4='DATA ENTRY'!D917),'DATA ENTRY'!W917,"")))</f>
        <v/>
      </c>
      <c r="DR918" s="3" t="str">
        <f>IF('DATA ENTRY'!CK917="","",IF('DATA ENTRY'!X917="","",IF(AND($DF$4='DATA ENTRY'!D917),'DATA ENTRY'!X917,"")))</f>
        <v/>
      </c>
      <c r="DS918" s="108" t="str">
        <f t="shared" si="235"/>
        <v/>
      </c>
      <c r="DT918" s="108" t="str">
        <f>IF('DATA ENTRY'!CK917="","",IF('DATA ENTRY'!D917="","",IF(AND($DF$4='DATA ENTRY'!D917),'DATA ENTRY'!G917,"")))</f>
        <v/>
      </c>
      <c r="DY918">
        <f t="shared" si="236"/>
        <v>0</v>
      </c>
      <c r="EB918" t="str">
        <f t="shared" si="237"/>
        <v/>
      </c>
      <c r="EC918" t="str">
        <f t="shared" si="238"/>
        <v/>
      </c>
      <c r="ED918" s="224">
        <v>912</v>
      </c>
      <c r="EE918" s="3" t="str">
        <f>IF('DATA ENTRY'!CK917="","",IF('DATA ENTRY'!B917="","",IF(AND($EF$4='DATA ENTRY'!G917,$EH$4='DATA ENTRY'!F917),'DATA ENTRY'!B917,"")))</f>
        <v/>
      </c>
      <c r="EF918" s="3" t="str">
        <f>IF('DATA ENTRY'!CK917="","",IF('DATA ENTRY'!C917="","",IF(AND($EF$4='DATA ENTRY'!G917,$EH$4='DATA ENTRY'!F917),'DATA ENTRY'!C917,"")))</f>
        <v/>
      </c>
      <c r="EG918" s="4" t="str">
        <f>IF('DATA ENTRY'!CK917="","",IF('DATA ENTRY'!I917="","",IF(AND($EF$4='DATA ENTRY'!G917,$EH$4='DATA ENTRY'!F917),'DATA ENTRY'!I917,"")))</f>
        <v/>
      </c>
      <c r="EH918" s="4" t="str">
        <f>IF('DATA ENTRY'!CK917="","",IF('DATA ENTRY'!CK917="","",IF(AND($EF$4='DATA ENTRY'!G917,$EH$4='DATA ENTRY'!F917),'DATA ENTRY'!CK917,"")))</f>
        <v/>
      </c>
      <c r="EI918" s="3" t="str">
        <f>IF('DATA ENTRY'!CK917="","",IF('DATA ENTRY'!N917="","",IF(AND($EF$4='DATA ENTRY'!G917,$EH$4='DATA ENTRY'!F917),'DATA ENTRY'!N917,"")))</f>
        <v/>
      </c>
      <c r="EJ918" s="107" t="str">
        <f>IF('DATA ENTRY'!CK917="","",IF('DATA ENTRY'!O917="","",IF(AND($EF$4='DATA ENTRY'!G917,$EH$4='DATA ENTRY'!F917),'DATA ENTRY'!O917,"")))</f>
        <v/>
      </c>
      <c r="EK918" s="3" t="str">
        <f>IF('DATA ENTRY'!CK917="","",IF('DATA ENTRY'!P917="","",IF(AND($EF$4='DATA ENTRY'!G917,$EH$4='DATA ENTRY'!F917),'DATA ENTRY'!P917,"")))</f>
        <v/>
      </c>
      <c r="EL918" s="107" t="str">
        <f>IF('DATA ENTRY'!CK917="","",IF('DATA ENTRY'!Q917="","",IF(AND($EF$4='DATA ENTRY'!G917,$EH$4='DATA ENTRY'!F917),'DATA ENTRY'!Q917,"")))</f>
        <v/>
      </c>
      <c r="EM918" s="3" t="str">
        <f>IF('DATA ENTRY'!CK917="","",IF('DATA ENTRY'!R917="","",IF(AND($EF$4='DATA ENTRY'!G917,$EH$4='DATA ENTRY'!F917),'DATA ENTRY'!R917,"")))</f>
        <v/>
      </c>
      <c r="EN918" s="107" t="str">
        <f>IF('DATA ENTRY'!CK917="","",IF('DATA ENTRY'!S917="","",IF(AND($EF$4='DATA ENTRY'!G917,$EH$4='DATA ENTRY'!F917),'DATA ENTRY'!S917,"")))</f>
        <v/>
      </c>
      <c r="EO918" s="3" t="str">
        <f>IF('DATA ENTRY'!CK917="","",IF('DATA ENTRY'!E917="","",IF(AND($EF$4='DATA ENTRY'!G917,$EH$4='DATA ENTRY'!F917),'DATA ENTRY'!E917,"")))</f>
        <v/>
      </c>
      <c r="EP918" s="3" t="str">
        <f>IF('DATA ENTRY'!CK917="","",IF('DATA ENTRY'!D917="","",IF(AND($EF$4='DATA ENTRY'!G917,$EH$4='DATA ENTRY'!F917),'DATA ENTRY'!D917,"")))</f>
        <v/>
      </c>
      <c r="EQ918" s="3" t="str">
        <f>IF('DATA ENTRY'!CK917="","",IF('DATA ENTRY'!W917="","",IF(AND($EF$4='DATA ENTRY'!G917,$EH$4='DATA ENTRY'!F917),'DATA ENTRY'!W917,"")))</f>
        <v/>
      </c>
      <c r="ER918" s="3" t="str">
        <f>IF('DATA ENTRY'!CK917="","",IF('DATA ENTRY'!X917="","",IF(AND($EF$4='DATA ENTRY'!G917,$EH$4='DATA ENTRY'!F917),'DATA ENTRY'!X917,"")))</f>
        <v/>
      </c>
      <c r="ES918" s="108" t="str">
        <f t="shared" si="239"/>
        <v/>
      </c>
      <c r="ET918" s="108" t="str">
        <f>IF('DATA ENTRY'!CK917="","",IF('DATA ENTRY'!D917="","",IF(AND($EF$4='DATA ENTRY'!G917,$EH$4='DATA ENTRY'!F917),'DATA ENTRY'!G917,"")))</f>
        <v/>
      </c>
      <c r="EY918">
        <f t="shared" si="240"/>
        <v>0</v>
      </c>
    </row>
    <row r="919" spans="1:155">
      <c r="A919" t="str">
        <f>IF(S919=0,"",1+(MAX($A$7:A918)))</f>
        <v/>
      </c>
      <c r="B919" s="224">
        <v>913</v>
      </c>
      <c r="C919" s="3" t="str">
        <f>IF('DATA ENTRY'!CK918="","",IF('DATA ENTRY'!B918="","",IF($D$4="All Post",'DATA ENTRY'!B918,IF(AND($D$4='DATA ENTRY'!CK918),'DATA ENTRY'!B918,""))))</f>
        <v/>
      </c>
      <c r="D919" s="3" t="str">
        <f>IF('DATA ENTRY'!CK918="","",IF('DATA ENTRY'!C918="","",IF($D$4="All Post",'DATA ENTRY'!C918,IF(AND($D$4='DATA ENTRY'!CK918),'DATA ENTRY'!C918,""))))</f>
        <v/>
      </c>
      <c r="E919" s="4" t="str">
        <f>IF('DATA ENTRY'!CK918="","",IF('DATA ENTRY'!I918="","",IF($D$4="All Post",'DATA ENTRY'!I918,IF(AND($D$4='DATA ENTRY'!CK918),'DATA ENTRY'!I918,""))))</f>
        <v/>
      </c>
      <c r="F919" s="4" t="str">
        <f>IF('DATA ENTRY'!CK918="","",IF('DATA ENTRY'!CK918="","",IF($D$4="All Post",'DATA ENTRY'!CK918,IF(AND($D$4='DATA ENTRY'!CK918),'DATA ENTRY'!CK918,""))))</f>
        <v/>
      </c>
      <c r="G919" s="3" t="str">
        <f>IF('DATA ENTRY'!CK918="","",IF('DATA ENTRY'!N918="","",IF($D$4="All Post",'DATA ENTRY'!N918,IF(AND($D$4='DATA ENTRY'!CK918),'DATA ENTRY'!N918,""))))</f>
        <v/>
      </c>
      <c r="H919" s="107" t="str">
        <f>IF('DATA ENTRY'!CK918="","",IF('DATA ENTRY'!O918="","",IF($D$4="All Post",'DATA ENTRY'!O918,IF(AND($D$4='DATA ENTRY'!CK918),'DATA ENTRY'!O918,""))))</f>
        <v/>
      </c>
      <c r="I919" s="3" t="str">
        <f>IF('DATA ENTRY'!CK918="","",IF('DATA ENTRY'!P918="","",IF($D$4="All Post",'DATA ENTRY'!P918,IF(AND($D$4='DATA ENTRY'!CK918),'DATA ENTRY'!P918,""))))</f>
        <v/>
      </c>
      <c r="J919" s="107" t="str">
        <f>IF('DATA ENTRY'!CK918="","",IF('DATA ENTRY'!Q918="","",IF($D$4="All Post",'DATA ENTRY'!Q918,IF(AND($D$4='DATA ENTRY'!CK918),'DATA ENTRY'!Q918,""))))</f>
        <v/>
      </c>
      <c r="K919" s="3" t="str">
        <f>IF('DATA ENTRY'!CK918="","",IF('DATA ENTRY'!R918="","",IF($D$4="All Post",'DATA ENTRY'!R918,IF(AND($D$4='DATA ENTRY'!CK918),'DATA ENTRY'!R918,""))))</f>
        <v/>
      </c>
      <c r="L919" s="3" t="str">
        <f>IF('DATA ENTRY'!CK918="","",IF('DATA ENTRY'!S918="","",IF($D$4="All Post",'DATA ENTRY'!S918,IF(AND($D$4='DATA ENTRY'!CK918),'DATA ENTRY'!S918,""))))</f>
        <v/>
      </c>
      <c r="M919" s="3" t="str">
        <f>IF('DATA ENTRY'!CK918="","",IF('DATA ENTRY'!E918="","",IF($D$4="All Post",'DATA ENTRY'!E918,IF(AND($D$4='DATA ENTRY'!CK918),'DATA ENTRY'!E918,""))))</f>
        <v/>
      </c>
      <c r="N919" s="3" t="str">
        <f>IF('DATA ENTRY'!CK918="","",IF('DATA ENTRY'!W918="","",IF($D$4="All Post",'DATA ENTRY'!W918,IF(AND($D$4='DATA ENTRY'!CK918),'DATA ENTRY'!W918,""))))</f>
        <v/>
      </c>
      <c r="O919" s="3" t="str">
        <f>IF('DATA ENTRY'!CK918="","",IF('DATA ENTRY'!X918="","",IF($D$4="All Post",'DATA ENTRY'!X918,IF(AND($D$4='DATA ENTRY'!CK918),'DATA ENTRY'!X918,""))))</f>
        <v/>
      </c>
      <c r="P919" s="3" t="str">
        <f>IF('DATA ENTRY'!CK918="","",IF('DATA ENTRY'!G918="","",IF($D$4="All Post",'DATA ENTRY'!G918,IF(AND($D$4='DATA ENTRY'!CK918),'DATA ENTRY'!G918,""))))</f>
        <v/>
      </c>
      <c r="S919">
        <f t="shared" si="227"/>
        <v>0</v>
      </c>
      <c r="T919" t="str">
        <f t="shared" si="228"/>
        <v/>
      </c>
      <c r="BZ919" t="str">
        <f t="shared" si="229"/>
        <v/>
      </c>
      <c r="CA919" t="str">
        <f t="shared" si="230"/>
        <v/>
      </c>
      <c r="CB919" s="224">
        <v>913</v>
      </c>
      <c r="CC919" s="3" t="str">
        <f>IF('DATA ENTRY'!CK918="","",IF('DATA ENTRY'!B918="","",IF(AND($CD$4='DATA ENTRY'!CK918,$CG$4='DATA ENTRY'!D918),'DATA ENTRY'!B918,"")))</f>
        <v/>
      </c>
      <c r="CD919" s="3" t="str">
        <f>IF('DATA ENTRY'!CK918="","",IF('DATA ENTRY'!C918="","",IF(AND($CD$4='DATA ENTRY'!CK918,$CG$4='DATA ENTRY'!D918),'DATA ENTRY'!C918,"")))</f>
        <v/>
      </c>
      <c r="CE919" s="4" t="str">
        <f>IF('DATA ENTRY'!CK918="","",IF('DATA ENTRY'!I918="","",IF(AND($CD$4='DATA ENTRY'!CK918,$CG$4='DATA ENTRY'!D918),'DATA ENTRY'!I918,"")))</f>
        <v/>
      </c>
      <c r="CF919" s="4" t="str">
        <f>IF('DATA ENTRY'!CK918="","",IF('DATA ENTRY'!CK918="","",IF(AND($CD$4='DATA ENTRY'!CK918,$CG$4='DATA ENTRY'!D918),'DATA ENTRY'!CK918,"")))</f>
        <v/>
      </c>
      <c r="CG919" s="3" t="str">
        <f>IF('DATA ENTRY'!CK918="","",IF('DATA ENTRY'!N918="","",IF(AND($CD$4='DATA ENTRY'!CK918,$CG$4='DATA ENTRY'!D918),'DATA ENTRY'!N918,"")))</f>
        <v/>
      </c>
      <c r="CH919" s="107" t="str">
        <f>IF('DATA ENTRY'!CK918="","",IF('DATA ENTRY'!O918="","",IF(AND($CD$4='DATA ENTRY'!CK918,$CG$4='DATA ENTRY'!D918),'DATA ENTRY'!O918,"")))</f>
        <v/>
      </c>
      <c r="CI919" s="3" t="str">
        <f>IF('DATA ENTRY'!CK918="","",IF('DATA ENTRY'!P918="","",IF(AND($CD$4='DATA ENTRY'!CK918,$CG$4='DATA ENTRY'!D918),'DATA ENTRY'!P918,"")))</f>
        <v/>
      </c>
      <c r="CJ919" s="107" t="str">
        <f>IF('DATA ENTRY'!CK918="","",IF('DATA ENTRY'!Q918="","",IF(AND($CD$4='DATA ENTRY'!CK918,$CG$4='DATA ENTRY'!D918),'DATA ENTRY'!Q918,"")))</f>
        <v/>
      </c>
      <c r="CK919" s="3" t="str">
        <f>IF('DATA ENTRY'!CK918="","",IF('DATA ENTRY'!R918="","",IF(AND($CD$4='DATA ENTRY'!CK918,$CG$4='DATA ENTRY'!D918),'DATA ENTRY'!R918,"")))</f>
        <v/>
      </c>
      <c r="CL919" s="3" t="str">
        <f>IF('DATA ENTRY'!CK918="","",IF('DATA ENTRY'!S918="","",IF(AND($CD$4='DATA ENTRY'!CK918,$CG$4='DATA ENTRY'!D918),'DATA ENTRY'!S918,"")))</f>
        <v/>
      </c>
      <c r="CM919" s="3" t="str">
        <f>IF('DATA ENTRY'!CK918="","",IF('DATA ENTRY'!E918="","",IF(AND($CD$4='DATA ENTRY'!CK918,$CG$4='DATA ENTRY'!D918),'DATA ENTRY'!E918,"")))</f>
        <v/>
      </c>
      <c r="CN919" s="3" t="str">
        <f>IF('DATA ENTRY'!CK918="","",IF('DATA ENTRY'!W918="","",IF(AND($CD$4='DATA ENTRY'!CK918,$CG$4='DATA ENTRY'!D918),'DATA ENTRY'!W918,"")))</f>
        <v/>
      </c>
      <c r="CO919" s="3" t="str">
        <f>IF('DATA ENTRY'!CK918="","",IF('DATA ENTRY'!X918="","",IF(AND($CD$4='DATA ENTRY'!CK918,$CG$4='DATA ENTRY'!D918),'DATA ENTRY'!X918,"")))</f>
        <v/>
      </c>
      <c r="CP919" s="108" t="str">
        <f t="shared" si="231"/>
        <v/>
      </c>
      <c r="CQ919" s="108" t="str">
        <f>IF('DATA ENTRY'!CK918="","",IF('DATA ENTRY'!G918="","",IF(AND($CD$4='DATA ENTRY'!CK918,$CG$4='DATA ENTRY'!D918),'DATA ENTRY'!G918,"")))</f>
        <v/>
      </c>
      <c r="CR919" s="230" t="str">
        <f>IF('DATA ENTRY'!CK918="","",IF('DATA ENTRY'!D918="","",IF(AND($CD$4='DATA ENTRY'!CK918,$CG$4='DATA ENTRY'!D918),'DATA ENTRY'!D918,"")))</f>
        <v/>
      </c>
      <c r="CS919">
        <f t="shared" si="232"/>
        <v>0</v>
      </c>
      <c r="CT919">
        <f t="shared" si="233"/>
        <v>0</v>
      </c>
      <c r="CV919" s="139"/>
      <c r="CX919">
        <f t="shared" si="234"/>
        <v>0</v>
      </c>
      <c r="DB919" t="str">
        <f t="shared" si="241"/>
        <v/>
      </c>
      <c r="DC919" t="str">
        <f t="shared" si="242"/>
        <v/>
      </c>
      <c r="DD919" s="224">
        <v>913</v>
      </c>
      <c r="DE919" s="3" t="str">
        <f>IF('DATA ENTRY'!CK918="","",IF('DATA ENTRY'!B918="","",IF(AND($DF$4='DATA ENTRY'!D918),'DATA ENTRY'!B918,"")))</f>
        <v/>
      </c>
      <c r="DF919" s="3" t="str">
        <f>IF('DATA ENTRY'!CK918="","",IF('DATA ENTRY'!C918="","",IF(AND($DF$4='DATA ENTRY'!D918),'DATA ENTRY'!C918,"")))</f>
        <v/>
      </c>
      <c r="DG919" s="4" t="str">
        <f>IF('DATA ENTRY'!CK918="","",IF('DATA ENTRY'!I918="","",IF(AND($DF$4='DATA ENTRY'!D918),'DATA ENTRY'!I918,"")))</f>
        <v/>
      </c>
      <c r="DH919" s="4" t="str">
        <f>IF('DATA ENTRY'!CK918="","",IF('DATA ENTRY'!CK918="","",IF(AND($DF$4='DATA ENTRY'!D918),'DATA ENTRY'!CK918,"")))</f>
        <v/>
      </c>
      <c r="DI919" s="3" t="str">
        <f>IF('DATA ENTRY'!CK918="","",IF('DATA ENTRY'!N918="","",IF(AND($DF$4='DATA ENTRY'!D918),'DATA ENTRY'!N918,"")))</f>
        <v/>
      </c>
      <c r="DJ919" s="107" t="str">
        <f>IF('DATA ENTRY'!CK918="","",IF('DATA ENTRY'!O918="","",IF(AND($DF$4='DATA ENTRY'!D918),'DATA ENTRY'!O918,"")))</f>
        <v/>
      </c>
      <c r="DK919" s="3" t="str">
        <f>IF('DATA ENTRY'!CK918="","",IF('DATA ENTRY'!P918="","",IF(AND($DF$4='DATA ENTRY'!D918),'DATA ENTRY'!P918,"")))</f>
        <v/>
      </c>
      <c r="DL919" s="107" t="str">
        <f>IF('DATA ENTRY'!CK918="","",IF('DATA ENTRY'!Q918="","",IF(AND($DF$4='DATA ENTRY'!D918),'DATA ENTRY'!Q918,"")))</f>
        <v/>
      </c>
      <c r="DM919" s="3" t="str">
        <f>IF('DATA ENTRY'!CK918="","",IF('DATA ENTRY'!R918="","",IF(AND($DF$4='DATA ENTRY'!D918),'DATA ENTRY'!R918,"")))</f>
        <v/>
      </c>
      <c r="DN919" s="107" t="str">
        <f>IF('DATA ENTRY'!CK918="","",IF('DATA ENTRY'!S918="","",IF(AND($DF$4='DATA ENTRY'!D918),'DATA ENTRY'!S918,"")))</f>
        <v/>
      </c>
      <c r="DO919" s="3" t="str">
        <f>IF('DATA ENTRY'!CK918="","",IF('DATA ENTRY'!E918="","",IF(AND($DF$4='DATA ENTRY'!D918),'DATA ENTRY'!E918,"")))</f>
        <v/>
      </c>
      <c r="DP919" s="3" t="str">
        <f>IF('DATA ENTRY'!CK918="","",IF('DATA ENTRY'!D918="","",IF(AND($DF$4='DATA ENTRY'!D918),'DATA ENTRY'!D918,"")))</f>
        <v/>
      </c>
      <c r="DQ919" s="3" t="str">
        <f>IF('DATA ENTRY'!CK918="","",IF('DATA ENTRY'!W918="","",IF(AND($DF$4='DATA ENTRY'!D918),'DATA ENTRY'!W918,"")))</f>
        <v/>
      </c>
      <c r="DR919" s="3" t="str">
        <f>IF('DATA ENTRY'!CK918="","",IF('DATA ENTRY'!X918="","",IF(AND($DF$4='DATA ENTRY'!D918),'DATA ENTRY'!X918,"")))</f>
        <v/>
      </c>
      <c r="DS919" s="108" t="str">
        <f t="shared" si="235"/>
        <v/>
      </c>
      <c r="DT919" s="108" t="str">
        <f>IF('DATA ENTRY'!CK918="","",IF('DATA ENTRY'!D918="","",IF(AND($DF$4='DATA ENTRY'!D918),'DATA ENTRY'!G918,"")))</f>
        <v/>
      </c>
      <c r="DY919">
        <f t="shared" si="236"/>
        <v>0</v>
      </c>
      <c r="EB919" t="str">
        <f t="shared" si="237"/>
        <v/>
      </c>
      <c r="EC919" t="str">
        <f t="shared" si="238"/>
        <v/>
      </c>
      <c r="ED919" s="224">
        <v>913</v>
      </c>
      <c r="EE919" s="3" t="str">
        <f>IF('DATA ENTRY'!CK918="","",IF('DATA ENTRY'!B918="","",IF(AND($EF$4='DATA ENTRY'!G918,$EH$4='DATA ENTRY'!F918),'DATA ENTRY'!B918,"")))</f>
        <v/>
      </c>
      <c r="EF919" s="3" t="str">
        <f>IF('DATA ENTRY'!CK918="","",IF('DATA ENTRY'!C918="","",IF(AND($EF$4='DATA ENTRY'!G918,$EH$4='DATA ENTRY'!F918),'DATA ENTRY'!C918,"")))</f>
        <v/>
      </c>
      <c r="EG919" s="4" t="str">
        <f>IF('DATA ENTRY'!CK918="","",IF('DATA ENTRY'!I918="","",IF(AND($EF$4='DATA ENTRY'!G918,$EH$4='DATA ENTRY'!F918),'DATA ENTRY'!I918,"")))</f>
        <v/>
      </c>
      <c r="EH919" s="4" t="str">
        <f>IF('DATA ENTRY'!CK918="","",IF('DATA ENTRY'!CK918="","",IF(AND($EF$4='DATA ENTRY'!G918,$EH$4='DATA ENTRY'!F918),'DATA ENTRY'!CK918,"")))</f>
        <v/>
      </c>
      <c r="EI919" s="3" t="str">
        <f>IF('DATA ENTRY'!CK918="","",IF('DATA ENTRY'!N918="","",IF(AND($EF$4='DATA ENTRY'!G918,$EH$4='DATA ENTRY'!F918),'DATA ENTRY'!N918,"")))</f>
        <v/>
      </c>
      <c r="EJ919" s="107" t="str">
        <f>IF('DATA ENTRY'!CK918="","",IF('DATA ENTRY'!O918="","",IF(AND($EF$4='DATA ENTRY'!G918,$EH$4='DATA ENTRY'!F918),'DATA ENTRY'!O918,"")))</f>
        <v/>
      </c>
      <c r="EK919" s="3" t="str">
        <f>IF('DATA ENTRY'!CK918="","",IF('DATA ENTRY'!P918="","",IF(AND($EF$4='DATA ENTRY'!G918,$EH$4='DATA ENTRY'!F918),'DATA ENTRY'!P918,"")))</f>
        <v/>
      </c>
      <c r="EL919" s="107" t="str">
        <f>IF('DATA ENTRY'!CK918="","",IF('DATA ENTRY'!Q918="","",IF(AND($EF$4='DATA ENTRY'!G918,$EH$4='DATA ENTRY'!F918),'DATA ENTRY'!Q918,"")))</f>
        <v/>
      </c>
      <c r="EM919" s="3" t="str">
        <f>IF('DATA ENTRY'!CK918="","",IF('DATA ENTRY'!R918="","",IF(AND($EF$4='DATA ENTRY'!G918,$EH$4='DATA ENTRY'!F918),'DATA ENTRY'!R918,"")))</f>
        <v/>
      </c>
      <c r="EN919" s="107" t="str">
        <f>IF('DATA ENTRY'!CK918="","",IF('DATA ENTRY'!S918="","",IF(AND($EF$4='DATA ENTRY'!G918,$EH$4='DATA ENTRY'!F918),'DATA ENTRY'!S918,"")))</f>
        <v/>
      </c>
      <c r="EO919" s="3" t="str">
        <f>IF('DATA ENTRY'!CK918="","",IF('DATA ENTRY'!E918="","",IF(AND($EF$4='DATA ENTRY'!G918,$EH$4='DATA ENTRY'!F918),'DATA ENTRY'!E918,"")))</f>
        <v/>
      </c>
      <c r="EP919" s="3" t="str">
        <f>IF('DATA ENTRY'!CK918="","",IF('DATA ENTRY'!D918="","",IF(AND($EF$4='DATA ENTRY'!G918,$EH$4='DATA ENTRY'!F918),'DATA ENTRY'!D918,"")))</f>
        <v/>
      </c>
      <c r="EQ919" s="3" t="str">
        <f>IF('DATA ENTRY'!CK918="","",IF('DATA ENTRY'!W918="","",IF(AND($EF$4='DATA ENTRY'!G918,$EH$4='DATA ENTRY'!F918),'DATA ENTRY'!W918,"")))</f>
        <v/>
      </c>
      <c r="ER919" s="3" t="str">
        <f>IF('DATA ENTRY'!CK918="","",IF('DATA ENTRY'!X918="","",IF(AND($EF$4='DATA ENTRY'!G918,$EH$4='DATA ENTRY'!F918),'DATA ENTRY'!X918,"")))</f>
        <v/>
      </c>
      <c r="ES919" s="108" t="str">
        <f t="shared" si="239"/>
        <v/>
      </c>
      <c r="ET919" s="108" t="str">
        <f>IF('DATA ENTRY'!CK918="","",IF('DATA ENTRY'!D918="","",IF(AND($EF$4='DATA ENTRY'!G918,$EH$4='DATA ENTRY'!F918),'DATA ENTRY'!G918,"")))</f>
        <v/>
      </c>
      <c r="EY919">
        <f t="shared" si="240"/>
        <v>0</v>
      </c>
    </row>
    <row r="920" spans="1:155">
      <c r="A920" t="str">
        <f>IF(S920=0,"",1+(MAX($A$7:A919)))</f>
        <v/>
      </c>
      <c r="B920" s="224">
        <v>914</v>
      </c>
      <c r="C920" s="3" t="str">
        <f>IF('DATA ENTRY'!CK919="","",IF('DATA ENTRY'!B919="","",IF($D$4="All Post",'DATA ENTRY'!B919,IF(AND($D$4='DATA ENTRY'!CK919),'DATA ENTRY'!B919,""))))</f>
        <v/>
      </c>
      <c r="D920" s="3" t="str">
        <f>IF('DATA ENTRY'!CK919="","",IF('DATA ENTRY'!C919="","",IF($D$4="All Post",'DATA ENTRY'!C919,IF(AND($D$4='DATA ENTRY'!CK919),'DATA ENTRY'!C919,""))))</f>
        <v/>
      </c>
      <c r="E920" s="4" t="str">
        <f>IF('DATA ENTRY'!CK919="","",IF('DATA ENTRY'!I919="","",IF($D$4="All Post",'DATA ENTRY'!I919,IF(AND($D$4='DATA ENTRY'!CK919),'DATA ENTRY'!I919,""))))</f>
        <v/>
      </c>
      <c r="F920" s="4" t="str">
        <f>IF('DATA ENTRY'!CK919="","",IF('DATA ENTRY'!CK919="","",IF($D$4="All Post",'DATA ENTRY'!CK919,IF(AND($D$4='DATA ENTRY'!CK919),'DATA ENTRY'!CK919,""))))</f>
        <v/>
      </c>
      <c r="G920" s="3" t="str">
        <f>IF('DATA ENTRY'!CK919="","",IF('DATA ENTRY'!N919="","",IF($D$4="All Post",'DATA ENTRY'!N919,IF(AND($D$4='DATA ENTRY'!CK919),'DATA ENTRY'!N919,""))))</f>
        <v/>
      </c>
      <c r="H920" s="107" t="str">
        <f>IF('DATA ENTRY'!CK919="","",IF('DATA ENTRY'!O919="","",IF($D$4="All Post",'DATA ENTRY'!O919,IF(AND($D$4='DATA ENTRY'!CK919),'DATA ENTRY'!O919,""))))</f>
        <v/>
      </c>
      <c r="I920" s="3" t="str">
        <f>IF('DATA ENTRY'!CK919="","",IF('DATA ENTRY'!P919="","",IF($D$4="All Post",'DATA ENTRY'!P919,IF(AND($D$4='DATA ENTRY'!CK919),'DATA ENTRY'!P919,""))))</f>
        <v/>
      </c>
      <c r="J920" s="107" t="str">
        <f>IF('DATA ENTRY'!CK919="","",IF('DATA ENTRY'!Q919="","",IF($D$4="All Post",'DATA ENTRY'!Q919,IF(AND($D$4='DATA ENTRY'!CK919),'DATA ENTRY'!Q919,""))))</f>
        <v/>
      </c>
      <c r="K920" s="3" t="str">
        <f>IF('DATA ENTRY'!CK919="","",IF('DATA ENTRY'!R919="","",IF($D$4="All Post",'DATA ENTRY'!R919,IF(AND($D$4='DATA ENTRY'!CK919),'DATA ENTRY'!R919,""))))</f>
        <v/>
      </c>
      <c r="L920" s="3" t="str">
        <f>IF('DATA ENTRY'!CK919="","",IF('DATA ENTRY'!S919="","",IF($D$4="All Post",'DATA ENTRY'!S919,IF(AND($D$4='DATA ENTRY'!CK919),'DATA ENTRY'!S919,""))))</f>
        <v/>
      </c>
      <c r="M920" s="3" t="str">
        <f>IF('DATA ENTRY'!CK919="","",IF('DATA ENTRY'!E919="","",IF($D$4="All Post",'DATA ENTRY'!E919,IF(AND($D$4='DATA ENTRY'!CK919),'DATA ENTRY'!E919,""))))</f>
        <v/>
      </c>
      <c r="N920" s="3" t="str">
        <f>IF('DATA ENTRY'!CK919="","",IF('DATA ENTRY'!W919="","",IF($D$4="All Post",'DATA ENTRY'!W919,IF(AND($D$4='DATA ENTRY'!CK919),'DATA ENTRY'!W919,""))))</f>
        <v/>
      </c>
      <c r="O920" s="3" t="str">
        <f>IF('DATA ENTRY'!CK919="","",IF('DATA ENTRY'!X919="","",IF($D$4="All Post",'DATA ENTRY'!X919,IF(AND($D$4='DATA ENTRY'!CK919),'DATA ENTRY'!X919,""))))</f>
        <v/>
      </c>
      <c r="P920" s="3" t="str">
        <f>IF('DATA ENTRY'!CK919="","",IF('DATA ENTRY'!G919="","",IF($D$4="All Post",'DATA ENTRY'!G919,IF(AND($D$4='DATA ENTRY'!CK919),'DATA ENTRY'!G919,""))))</f>
        <v/>
      </c>
      <c r="S920">
        <f t="shared" si="227"/>
        <v>0</v>
      </c>
      <c r="T920" t="str">
        <f t="shared" si="228"/>
        <v/>
      </c>
      <c r="BZ920" t="str">
        <f t="shared" si="229"/>
        <v/>
      </c>
      <c r="CA920" t="str">
        <f t="shared" si="230"/>
        <v/>
      </c>
      <c r="CB920" s="224">
        <v>914</v>
      </c>
      <c r="CC920" s="3" t="str">
        <f>IF('DATA ENTRY'!CK919="","",IF('DATA ENTRY'!B919="","",IF(AND($CD$4='DATA ENTRY'!CK919,$CG$4='DATA ENTRY'!D919),'DATA ENTRY'!B919,"")))</f>
        <v/>
      </c>
      <c r="CD920" s="3" t="str">
        <f>IF('DATA ENTRY'!CK919="","",IF('DATA ENTRY'!C919="","",IF(AND($CD$4='DATA ENTRY'!CK919,$CG$4='DATA ENTRY'!D919),'DATA ENTRY'!C919,"")))</f>
        <v/>
      </c>
      <c r="CE920" s="4" t="str">
        <f>IF('DATA ENTRY'!CK919="","",IF('DATA ENTRY'!I919="","",IF(AND($CD$4='DATA ENTRY'!CK919,$CG$4='DATA ENTRY'!D919),'DATA ENTRY'!I919,"")))</f>
        <v/>
      </c>
      <c r="CF920" s="4" t="str">
        <f>IF('DATA ENTRY'!CK919="","",IF('DATA ENTRY'!CK919="","",IF(AND($CD$4='DATA ENTRY'!CK919,$CG$4='DATA ENTRY'!D919),'DATA ENTRY'!CK919,"")))</f>
        <v/>
      </c>
      <c r="CG920" s="3" t="str">
        <f>IF('DATA ENTRY'!CK919="","",IF('DATA ENTRY'!N919="","",IF(AND($CD$4='DATA ENTRY'!CK919,$CG$4='DATA ENTRY'!D919),'DATA ENTRY'!N919,"")))</f>
        <v/>
      </c>
      <c r="CH920" s="107" t="str">
        <f>IF('DATA ENTRY'!CK919="","",IF('DATA ENTRY'!O919="","",IF(AND($CD$4='DATA ENTRY'!CK919,$CG$4='DATA ENTRY'!D919),'DATA ENTRY'!O919,"")))</f>
        <v/>
      </c>
      <c r="CI920" s="3" t="str">
        <f>IF('DATA ENTRY'!CK919="","",IF('DATA ENTRY'!P919="","",IF(AND($CD$4='DATA ENTRY'!CK919,$CG$4='DATA ENTRY'!D919),'DATA ENTRY'!P919,"")))</f>
        <v/>
      </c>
      <c r="CJ920" s="107" t="str">
        <f>IF('DATA ENTRY'!CK919="","",IF('DATA ENTRY'!Q919="","",IF(AND($CD$4='DATA ENTRY'!CK919,$CG$4='DATA ENTRY'!D919),'DATA ENTRY'!Q919,"")))</f>
        <v/>
      </c>
      <c r="CK920" s="3" t="str">
        <f>IF('DATA ENTRY'!CK919="","",IF('DATA ENTRY'!R919="","",IF(AND($CD$4='DATA ENTRY'!CK919,$CG$4='DATA ENTRY'!D919),'DATA ENTRY'!R919,"")))</f>
        <v/>
      </c>
      <c r="CL920" s="3" t="str">
        <f>IF('DATA ENTRY'!CK919="","",IF('DATA ENTRY'!S919="","",IF(AND($CD$4='DATA ENTRY'!CK919,$CG$4='DATA ENTRY'!D919),'DATA ENTRY'!S919,"")))</f>
        <v/>
      </c>
      <c r="CM920" s="3" t="str">
        <f>IF('DATA ENTRY'!CK919="","",IF('DATA ENTRY'!E919="","",IF(AND($CD$4='DATA ENTRY'!CK919,$CG$4='DATA ENTRY'!D919),'DATA ENTRY'!E919,"")))</f>
        <v/>
      </c>
      <c r="CN920" s="3" t="str">
        <f>IF('DATA ENTRY'!CK919="","",IF('DATA ENTRY'!W919="","",IF(AND($CD$4='DATA ENTRY'!CK919,$CG$4='DATA ENTRY'!D919),'DATA ENTRY'!W919,"")))</f>
        <v/>
      </c>
      <c r="CO920" s="3" t="str">
        <f>IF('DATA ENTRY'!CK919="","",IF('DATA ENTRY'!X919="","",IF(AND($CD$4='DATA ENTRY'!CK919,$CG$4='DATA ENTRY'!D919),'DATA ENTRY'!X919,"")))</f>
        <v/>
      </c>
      <c r="CP920" s="108" t="str">
        <f t="shared" si="231"/>
        <v/>
      </c>
      <c r="CQ920" s="108" t="str">
        <f>IF('DATA ENTRY'!CK919="","",IF('DATA ENTRY'!G919="","",IF(AND($CD$4='DATA ENTRY'!CK919,$CG$4='DATA ENTRY'!D919),'DATA ENTRY'!G919,"")))</f>
        <v/>
      </c>
      <c r="CR920" s="230" t="str">
        <f>IF('DATA ENTRY'!CK919="","",IF('DATA ENTRY'!D919="","",IF(AND($CD$4='DATA ENTRY'!CK919,$CG$4='DATA ENTRY'!D919),'DATA ENTRY'!D919,"")))</f>
        <v/>
      </c>
      <c r="CS920">
        <f t="shared" si="232"/>
        <v>0</v>
      </c>
      <c r="CT920">
        <f t="shared" si="233"/>
        <v>0</v>
      </c>
      <c r="CV920" s="139"/>
      <c r="CX920">
        <f t="shared" si="234"/>
        <v>0</v>
      </c>
      <c r="DB920" t="str">
        <f t="shared" si="241"/>
        <v/>
      </c>
      <c r="DC920" t="str">
        <f t="shared" si="242"/>
        <v/>
      </c>
      <c r="DD920" s="224">
        <v>914</v>
      </c>
      <c r="DE920" s="3" t="str">
        <f>IF('DATA ENTRY'!CK919="","",IF('DATA ENTRY'!B919="","",IF(AND($DF$4='DATA ENTRY'!D919),'DATA ENTRY'!B919,"")))</f>
        <v/>
      </c>
      <c r="DF920" s="3" t="str">
        <f>IF('DATA ENTRY'!CK919="","",IF('DATA ENTRY'!C919="","",IF(AND($DF$4='DATA ENTRY'!D919),'DATA ENTRY'!C919,"")))</f>
        <v/>
      </c>
      <c r="DG920" s="4" t="str">
        <f>IF('DATA ENTRY'!CK919="","",IF('DATA ENTRY'!I919="","",IF(AND($DF$4='DATA ENTRY'!D919),'DATA ENTRY'!I919,"")))</f>
        <v/>
      </c>
      <c r="DH920" s="4" t="str">
        <f>IF('DATA ENTRY'!CK919="","",IF('DATA ENTRY'!CK919="","",IF(AND($DF$4='DATA ENTRY'!D919),'DATA ENTRY'!CK919,"")))</f>
        <v/>
      </c>
      <c r="DI920" s="3" t="str">
        <f>IF('DATA ENTRY'!CK919="","",IF('DATA ENTRY'!N919="","",IF(AND($DF$4='DATA ENTRY'!D919),'DATA ENTRY'!N919,"")))</f>
        <v/>
      </c>
      <c r="DJ920" s="107" t="str">
        <f>IF('DATA ENTRY'!CK919="","",IF('DATA ENTRY'!O919="","",IF(AND($DF$4='DATA ENTRY'!D919),'DATA ENTRY'!O919,"")))</f>
        <v/>
      </c>
      <c r="DK920" s="3" t="str">
        <f>IF('DATA ENTRY'!CK919="","",IF('DATA ENTRY'!P919="","",IF(AND($DF$4='DATA ENTRY'!D919),'DATA ENTRY'!P919,"")))</f>
        <v/>
      </c>
      <c r="DL920" s="107" t="str">
        <f>IF('DATA ENTRY'!CK919="","",IF('DATA ENTRY'!Q919="","",IF(AND($DF$4='DATA ENTRY'!D919),'DATA ENTRY'!Q919,"")))</f>
        <v/>
      </c>
      <c r="DM920" s="3" t="str">
        <f>IF('DATA ENTRY'!CK919="","",IF('DATA ENTRY'!R919="","",IF(AND($DF$4='DATA ENTRY'!D919),'DATA ENTRY'!R919,"")))</f>
        <v/>
      </c>
      <c r="DN920" s="107" t="str">
        <f>IF('DATA ENTRY'!CK919="","",IF('DATA ENTRY'!S919="","",IF(AND($DF$4='DATA ENTRY'!D919),'DATA ENTRY'!S919,"")))</f>
        <v/>
      </c>
      <c r="DO920" s="3" t="str">
        <f>IF('DATA ENTRY'!CK919="","",IF('DATA ENTRY'!E919="","",IF(AND($DF$4='DATA ENTRY'!D919),'DATA ENTRY'!E919,"")))</f>
        <v/>
      </c>
      <c r="DP920" s="3" t="str">
        <f>IF('DATA ENTRY'!CK919="","",IF('DATA ENTRY'!D919="","",IF(AND($DF$4='DATA ENTRY'!D919),'DATA ENTRY'!D919,"")))</f>
        <v/>
      </c>
      <c r="DQ920" s="3" t="str">
        <f>IF('DATA ENTRY'!CK919="","",IF('DATA ENTRY'!W919="","",IF(AND($DF$4='DATA ENTRY'!D919),'DATA ENTRY'!W919,"")))</f>
        <v/>
      </c>
      <c r="DR920" s="3" t="str">
        <f>IF('DATA ENTRY'!CK919="","",IF('DATA ENTRY'!X919="","",IF(AND($DF$4='DATA ENTRY'!D919),'DATA ENTRY'!X919,"")))</f>
        <v/>
      </c>
      <c r="DS920" s="108" t="str">
        <f t="shared" si="235"/>
        <v/>
      </c>
      <c r="DT920" s="108" t="str">
        <f>IF('DATA ENTRY'!CK919="","",IF('DATA ENTRY'!D919="","",IF(AND($DF$4='DATA ENTRY'!D919),'DATA ENTRY'!G919,"")))</f>
        <v/>
      </c>
      <c r="DY920">
        <f t="shared" si="236"/>
        <v>0</v>
      </c>
      <c r="EB920" t="str">
        <f t="shared" si="237"/>
        <v/>
      </c>
      <c r="EC920" t="str">
        <f t="shared" si="238"/>
        <v/>
      </c>
      <c r="ED920" s="224">
        <v>914</v>
      </c>
      <c r="EE920" s="3" t="str">
        <f>IF('DATA ENTRY'!CK919="","",IF('DATA ENTRY'!B919="","",IF(AND($EF$4='DATA ENTRY'!G919,$EH$4='DATA ENTRY'!F919),'DATA ENTRY'!B919,"")))</f>
        <v/>
      </c>
      <c r="EF920" s="3" t="str">
        <f>IF('DATA ENTRY'!CK919="","",IF('DATA ENTRY'!C919="","",IF(AND($EF$4='DATA ENTRY'!G919,$EH$4='DATA ENTRY'!F919),'DATA ENTRY'!C919,"")))</f>
        <v/>
      </c>
      <c r="EG920" s="4" t="str">
        <f>IF('DATA ENTRY'!CK919="","",IF('DATA ENTRY'!I919="","",IF(AND($EF$4='DATA ENTRY'!G919,$EH$4='DATA ENTRY'!F919),'DATA ENTRY'!I919,"")))</f>
        <v/>
      </c>
      <c r="EH920" s="4" t="str">
        <f>IF('DATA ENTRY'!CK919="","",IF('DATA ENTRY'!CK919="","",IF(AND($EF$4='DATA ENTRY'!G919,$EH$4='DATA ENTRY'!F919),'DATA ENTRY'!CK919,"")))</f>
        <v/>
      </c>
      <c r="EI920" s="3" t="str">
        <f>IF('DATA ENTRY'!CK919="","",IF('DATA ENTRY'!N919="","",IF(AND($EF$4='DATA ENTRY'!G919,$EH$4='DATA ENTRY'!F919),'DATA ENTRY'!N919,"")))</f>
        <v/>
      </c>
      <c r="EJ920" s="107" t="str">
        <f>IF('DATA ENTRY'!CK919="","",IF('DATA ENTRY'!O919="","",IF(AND($EF$4='DATA ENTRY'!G919,$EH$4='DATA ENTRY'!F919),'DATA ENTRY'!O919,"")))</f>
        <v/>
      </c>
      <c r="EK920" s="3" t="str">
        <f>IF('DATA ENTRY'!CK919="","",IF('DATA ENTRY'!P919="","",IF(AND($EF$4='DATA ENTRY'!G919,$EH$4='DATA ENTRY'!F919),'DATA ENTRY'!P919,"")))</f>
        <v/>
      </c>
      <c r="EL920" s="107" t="str">
        <f>IF('DATA ENTRY'!CK919="","",IF('DATA ENTRY'!Q919="","",IF(AND($EF$4='DATA ENTRY'!G919,$EH$4='DATA ENTRY'!F919),'DATA ENTRY'!Q919,"")))</f>
        <v/>
      </c>
      <c r="EM920" s="3" t="str">
        <f>IF('DATA ENTRY'!CK919="","",IF('DATA ENTRY'!R919="","",IF(AND($EF$4='DATA ENTRY'!G919,$EH$4='DATA ENTRY'!F919),'DATA ENTRY'!R919,"")))</f>
        <v/>
      </c>
      <c r="EN920" s="107" t="str">
        <f>IF('DATA ENTRY'!CK919="","",IF('DATA ENTRY'!S919="","",IF(AND($EF$4='DATA ENTRY'!G919,$EH$4='DATA ENTRY'!F919),'DATA ENTRY'!S919,"")))</f>
        <v/>
      </c>
      <c r="EO920" s="3" t="str">
        <f>IF('DATA ENTRY'!CK919="","",IF('DATA ENTRY'!E919="","",IF(AND($EF$4='DATA ENTRY'!G919,$EH$4='DATA ENTRY'!F919),'DATA ENTRY'!E919,"")))</f>
        <v/>
      </c>
      <c r="EP920" s="3" t="str">
        <f>IF('DATA ENTRY'!CK919="","",IF('DATA ENTRY'!D919="","",IF(AND($EF$4='DATA ENTRY'!G919,$EH$4='DATA ENTRY'!F919),'DATA ENTRY'!D919,"")))</f>
        <v/>
      </c>
      <c r="EQ920" s="3" t="str">
        <f>IF('DATA ENTRY'!CK919="","",IF('DATA ENTRY'!W919="","",IF(AND($EF$4='DATA ENTRY'!G919,$EH$4='DATA ENTRY'!F919),'DATA ENTRY'!W919,"")))</f>
        <v/>
      </c>
      <c r="ER920" s="3" t="str">
        <f>IF('DATA ENTRY'!CK919="","",IF('DATA ENTRY'!X919="","",IF(AND($EF$4='DATA ENTRY'!G919,$EH$4='DATA ENTRY'!F919),'DATA ENTRY'!X919,"")))</f>
        <v/>
      </c>
      <c r="ES920" s="108" t="str">
        <f t="shared" si="239"/>
        <v/>
      </c>
      <c r="ET920" s="108" t="str">
        <f>IF('DATA ENTRY'!CK919="","",IF('DATA ENTRY'!D919="","",IF(AND($EF$4='DATA ENTRY'!G919,$EH$4='DATA ENTRY'!F919),'DATA ENTRY'!G919,"")))</f>
        <v/>
      </c>
      <c r="EY920">
        <f t="shared" si="240"/>
        <v>0</v>
      </c>
    </row>
    <row r="921" spans="1:155">
      <c r="A921" t="str">
        <f>IF(S921=0,"",1+(MAX($A$7:A920)))</f>
        <v/>
      </c>
      <c r="B921" s="224">
        <v>915</v>
      </c>
      <c r="C921" s="3" t="str">
        <f>IF('DATA ENTRY'!CK920="","",IF('DATA ENTRY'!B920="","",IF($D$4="All Post",'DATA ENTRY'!B920,IF(AND($D$4='DATA ENTRY'!CK920),'DATA ENTRY'!B920,""))))</f>
        <v/>
      </c>
      <c r="D921" s="3" t="str">
        <f>IF('DATA ENTRY'!CK920="","",IF('DATA ENTRY'!C920="","",IF($D$4="All Post",'DATA ENTRY'!C920,IF(AND($D$4='DATA ENTRY'!CK920),'DATA ENTRY'!C920,""))))</f>
        <v/>
      </c>
      <c r="E921" s="4" t="str">
        <f>IF('DATA ENTRY'!CK920="","",IF('DATA ENTRY'!I920="","",IF($D$4="All Post",'DATA ENTRY'!I920,IF(AND($D$4='DATA ENTRY'!CK920),'DATA ENTRY'!I920,""))))</f>
        <v/>
      </c>
      <c r="F921" s="4" t="str">
        <f>IF('DATA ENTRY'!CK920="","",IF('DATA ENTRY'!CK920="","",IF($D$4="All Post",'DATA ENTRY'!CK920,IF(AND($D$4='DATA ENTRY'!CK920),'DATA ENTRY'!CK920,""))))</f>
        <v/>
      </c>
      <c r="G921" s="3" t="str">
        <f>IF('DATA ENTRY'!CK920="","",IF('DATA ENTRY'!N920="","",IF($D$4="All Post",'DATA ENTRY'!N920,IF(AND($D$4='DATA ENTRY'!CK920),'DATA ENTRY'!N920,""))))</f>
        <v/>
      </c>
      <c r="H921" s="107" t="str">
        <f>IF('DATA ENTRY'!CK920="","",IF('DATA ENTRY'!O920="","",IF($D$4="All Post",'DATA ENTRY'!O920,IF(AND($D$4='DATA ENTRY'!CK920),'DATA ENTRY'!O920,""))))</f>
        <v/>
      </c>
      <c r="I921" s="3" t="str">
        <f>IF('DATA ENTRY'!CK920="","",IF('DATA ENTRY'!P920="","",IF($D$4="All Post",'DATA ENTRY'!P920,IF(AND($D$4='DATA ENTRY'!CK920),'DATA ENTRY'!P920,""))))</f>
        <v/>
      </c>
      <c r="J921" s="107" t="str">
        <f>IF('DATA ENTRY'!CK920="","",IF('DATA ENTRY'!Q920="","",IF($D$4="All Post",'DATA ENTRY'!Q920,IF(AND($D$4='DATA ENTRY'!CK920),'DATA ENTRY'!Q920,""))))</f>
        <v/>
      </c>
      <c r="K921" s="3" t="str">
        <f>IF('DATA ENTRY'!CK920="","",IF('DATA ENTRY'!R920="","",IF($D$4="All Post",'DATA ENTRY'!R920,IF(AND($D$4='DATA ENTRY'!CK920),'DATA ENTRY'!R920,""))))</f>
        <v/>
      </c>
      <c r="L921" s="3" t="str">
        <f>IF('DATA ENTRY'!CK920="","",IF('DATA ENTRY'!S920="","",IF($D$4="All Post",'DATA ENTRY'!S920,IF(AND($D$4='DATA ENTRY'!CK920),'DATA ENTRY'!S920,""))))</f>
        <v/>
      </c>
      <c r="M921" s="3" t="str">
        <f>IF('DATA ENTRY'!CK920="","",IF('DATA ENTRY'!E920="","",IF($D$4="All Post",'DATA ENTRY'!E920,IF(AND($D$4='DATA ENTRY'!CK920),'DATA ENTRY'!E920,""))))</f>
        <v/>
      </c>
      <c r="N921" s="3" t="str">
        <f>IF('DATA ENTRY'!CK920="","",IF('DATA ENTRY'!W920="","",IF($D$4="All Post",'DATA ENTRY'!W920,IF(AND($D$4='DATA ENTRY'!CK920),'DATA ENTRY'!W920,""))))</f>
        <v/>
      </c>
      <c r="O921" s="3" t="str">
        <f>IF('DATA ENTRY'!CK920="","",IF('DATA ENTRY'!X920="","",IF($D$4="All Post",'DATA ENTRY'!X920,IF(AND($D$4='DATA ENTRY'!CK920),'DATA ENTRY'!X920,""))))</f>
        <v/>
      </c>
      <c r="P921" s="3" t="str">
        <f>IF('DATA ENTRY'!CK920="","",IF('DATA ENTRY'!G920="","",IF($D$4="All Post",'DATA ENTRY'!G920,IF(AND($D$4='DATA ENTRY'!CK920),'DATA ENTRY'!G920,""))))</f>
        <v/>
      </c>
      <c r="S921">
        <f t="shared" si="227"/>
        <v>0</v>
      </c>
      <c r="T921" t="str">
        <f t="shared" si="228"/>
        <v/>
      </c>
      <c r="BZ921" t="str">
        <f t="shared" si="229"/>
        <v/>
      </c>
      <c r="CA921" t="str">
        <f t="shared" si="230"/>
        <v/>
      </c>
      <c r="CB921" s="224">
        <v>915</v>
      </c>
      <c r="CC921" s="3" t="str">
        <f>IF('DATA ENTRY'!CK920="","",IF('DATA ENTRY'!B920="","",IF(AND($CD$4='DATA ENTRY'!CK920,$CG$4='DATA ENTRY'!D920),'DATA ENTRY'!B920,"")))</f>
        <v/>
      </c>
      <c r="CD921" s="3" t="str">
        <f>IF('DATA ENTRY'!CK920="","",IF('DATA ENTRY'!C920="","",IF(AND($CD$4='DATA ENTRY'!CK920,$CG$4='DATA ENTRY'!D920),'DATA ENTRY'!C920,"")))</f>
        <v/>
      </c>
      <c r="CE921" s="4" t="str">
        <f>IF('DATA ENTRY'!CK920="","",IF('DATA ENTRY'!I920="","",IF(AND($CD$4='DATA ENTRY'!CK920,$CG$4='DATA ENTRY'!D920),'DATA ENTRY'!I920,"")))</f>
        <v/>
      </c>
      <c r="CF921" s="4" t="str">
        <f>IF('DATA ENTRY'!CK920="","",IF('DATA ENTRY'!CK920="","",IF(AND($CD$4='DATA ENTRY'!CK920,$CG$4='DATA ENTRY'!D920),'DATA ENTRY'!CK920,"")))</f>
        <v/>
      </c>
      <c r="CG921" s="3" t="str">
        <f>IF('DATA ENTRY'!CK920="","",IF('DATA ENTRY'!N920="","",IF(AND($CD$4='DATA ENTRY'!CK920,$CG$4='DATA ENTRY'!D920),'DATA ENTRY'!N920,"")))</f>
        <v/>
      </c>
      <c r="CH921" s="107" t="str">
        <f>IF('DATA ENTRY'!CK920="","",IF('DATA ENTRY'!O920="","",IF(AND($CD$4='DATA ENTRY'!CK920,$CG$4='DATA ENTRY'!D920),'DATA ENTRY'!O920,"")))</f>
        <v/>
      </c>
      <c r="CI921" s="3" t="str">
        <f>IF('DATA ENTRY'!CK920="","",IF('DATA ENTRY'!P920="","",IF(AND($CD$4='DATA ENTRY'!CK920,$CG$4='DATA ENTRY'!D920),'DATA ENTRY'!P920,"")))</f>
        <v/>
      </c>
      <c r="CJ921" s="107" t="str">
        <f>IF('DATA ENTRY'!CK920="","",IF('DATA ENTRY'!Q920="","",IF(AND($CD$4='DATA ENTRY'!CK920,$CG$4='DATA ENTRY'!D920),'DATA ENTRY'!Q920,"")))</f>
        <v/>
      </c>
      <c r="CK921" s="3" t="str">
        <f>IF('DATA ENTRY'!CK920="","",IF('DATA ENTRY'!R920="","",IF(AND($CD$4='DATA ENTRY'!CK920,$CG$4='DATA ENTRY'!D920),'DATA ENTRY'!R920,"")))</f>
        <v/>
      </c>
      <c r="CL921" s="3" t="str">
        <f>IF('DATA ENTRY'!CK920="","",IF('DATA ENTRY'!S920="","",IF(AND($CD$4='DATA ENTRY'!CK920,$CG$4='DATA ENTRY'!D920),'DATA ENTRY'!S920,"")))</f>
        <v/>
      </c>
      <c r="CM921" s="3" t="str">
        <f>IF('DATA ENTRY'!CK920="","",IF('DATA ENTRY'!E920="","",IF(AND($CD$4='DATA ENTRY'!CK920,$CG$4='DATA ENTRY'!D920),'DATA ENTRY'!E920,"")))</f>
        <v/>
      </c>
      <c r="CN921" s="3" t="str">
        <f>IF('DATA ENTRY'!CK920="","",IF('DATA ENTRY'!W920="","",IF(AND($CD$4='DATA ENTRY'!CK920,$CG$4='DATA ENTRY'!D920),'DATA ENTRY'!W920,"")))</f>
        <v/>
      </c>
      <c r="CO921" s="3" t="str">
        <f>IF('DATA ENTRY'!CK920="","",IF('DATA ENTRY'!X920="","",IF(AND($CD$4='DATA ENTRY'!CK920,$CG$4='DATA ENTRY'!D920),'DATA ENTRY'!X920,"")))</f>
        <v/>
      </c>
      <c r="CP921" s="108" t="str">
        <f t="shared" si="231"/>
        <v/>
      </c>
      <c r="CQ921" s="108" t="str">
        <f>IF('DATA ENTRY'!CK920="","",IF('DATA ENTRY'!G920="","",IF(AND($CD$4='DATA ENTRY'!CK920,$CG$4='DATA ENTRY'!D920),'DATA ENTRY'!G920,"")))</f>
        <v/>
      </c>
      <c r="CR921" s="230" t="str">
        <f>IF('DATA ENTRY'!CK920="","",IF('DATA ENTRY'!D920="","",IF(AND($CD$4='DATA ENTRY'!CK920,$CG$4='DATA ENTRY'!D920),'DATA ENTRY'!D920,"")))</f>
        <v/>
      </c>
      <c r="CS921">
        <f t="shared" si="232"/>
        <v>0</v>
      </c>
      <c r="CT921">
        <f t="shared" si="233"/>
        <v>0</v>
      </c>
      <c r="CV921" s="139"/>
      <c r="CX921">
        <f t="shared" si="234"/>
        <v>0</v>
      </c>
      <c r="DB921" t="str">
        <f t="shared" si="241"/>
        <v/>
      </c>
      <c r="DC921" t="str">
        <f t="shared" si="242"/>
        <v/>
      </c>
      <c r="DD921" s="224">
        <v>915</v>
      </c>
      <c r="DE921" s="3" t="str">
        <f>IF('DATA ENTRY'!CK920="","",IF('DATA ENTRY'!B920="","",IF(AND($DF$4='DATA ENTRY'!D920),'DATA ENTRY'!B920,"")))</f>
        <v/>
      </c>
      <c r="DF921" s="3" t="str">
        <f>IF('DATA ENTRY'!CK920="","",IF('DATA ENTRY'!C920="","",IF(AND($DF$4='DATA ENTRY'!D920),'DATA ENTRY'!C920,"")))</f>
        <v/>
      </c>
      <c r="DG921" s="4" t="str">
        <f>IF('DATA ENTRY'!CK920="","",IF('DATA ENTRY'!I920="","",IF(AND($DF$4='DATA ENTRY'!D920),'DATA ENTRY'!I920,"")))</f>
        <v/>
      </c>
      <c r="DH921" s="4" t="str">
        <f>IF('DATA ENTRY'!CK920="","",IF('DATA ENTRY'!CK920="","",IF(AND($DF$4='DATA ENTRY'!D920),'DATA ENTRY'!CK920,"")))</f>
        <v/>
      </c>
      <c r="DI921" s="3" t="str">
        <f>IF('DATA ENTRY'!CK920="","",IF('DATA ENTRY'!N920="","",IF(AND($DF$4='DATA ENTRY'!D920),'DATA ENTRY'!N920,"")))</f>
        <v/>
      </c>
      <c r="DJ921" s="107" t="str">
        <f>IF('DATA ENTRY'!CK920="","",IF('DATA ENTRY'!O920="","",IF(AND($DF$4='DATA ENTRY'!D920),'DATA ENTRY'!O920,"")))</f>
        <v/>
      </c>
      <c r="DK921" s="3" t="str">
        <f>IF('DATA ENTRY'!CK920="","",IF('DATA ENTRY'!P920="","",IF(AND($DF$4='DATA ENTRY'!D920),'DATA ENTRY'!P920,"")))</f>
        <v/>
      </c>
      <c r="DL921" s="107" t="str">
        <f>IF('DATA ENTRY'!CK920="","",IF('DATA ENTRY'!Q920="","",IF(AND($DF$4='DATA ENTRY'!D920),'DATA ENTRY'!Q920,"")))</f>
        <v/>
      </c>
      <c r="DM921" s="3" t="str">
        <f>IF('DATA ENTRY'!CK920="","",IF('DATA ENTRY'!R920="","",IF(AND($DF$4='DATA ENTRY'!D920),'DATA ENTRY'!R920,"")))</f>
        <v/>
      </c>
      <c r="DN921" s="107" t="str">
        <f>IF('DATA ENTRY'!CK920="","",IF('DATA ENTRY'!S920="","",IF(AND($DF$4='DATA ENTRY'!D920),'DATA ENTRY'!S920,"")))</f>
        <v/>
      </c>
      <c r="DO921" s="3" t="str">
        <f>IF('DATA ENTRY'!CK920="","",IF('DATA ENTRY'!E920="","",IF(AND($DF$4='DATA ENTRY'!D920),'DATA ENTRY'!E920,"")))</f>
        <v/>
      </c>
      <c r="DP921" s="3" t="str">
        <f>IF('DATA ENTRY'!CK920="","",IF('DATA ENTRY'!D920="","",IF(AND($DF$4='DATA ENTRY'!D920),'DATA ENTRY'!D920,"")))</f>
        <v/>
      </c>
      <c r="DQ921" s="3" t="str">
        <f>IF('DATA ENTRY'!CK920="","",IF('DATA ENTRY'!W920="","",IF(AND($DF$4='DATA ENTRY'!D920),'DATA ENTRY'!W920,"")))</f>
        <v/>
      </c>
      <c r="DR921" s="3" t="str">
        <f>IF('DATA ENTRY'!CK920="","",IF('DATA ENTRY'!X920="","",IF(AND($DF$4='DATA ENTRY'!D920),'DATA ENTRY'!X920,"")))</f>
        <v/>
      </c>
      <c r="DS921" s="108" t="str">
        <f t="shared" si="235"/>
        <v/>
      </c>
      <c r="DT921" s="108" t="str">
        <f>IF('DATA ENTRY'!CK920="","",IF('DATA ENTRY'!D920="","",IF(AND($DF$4='DATA ENTRY'!D920),'DATA ENTRY'!G920,"")))</f>
        <v/>
      </c>
      <c r="DY921">
        <f t="shared" si="236"/>
        <v>0</v>
      </c>
      <c r="EB921" t="str">
        <f t="shared" si="237"/>
        <v/>
      </c>
      <c r="EC921" t="str">
        <f t="shared" si="238"/>
        <v/>
      </c>
      <c r="ED921" s="224">
        <v>915</v>
      </c>
      <c r="EE921" s="3" t="str">
        <f>IF('DATA ENTRY'!CK920="","",IF('DATA ENTRY'!B920="","",IF(AND($EF$4='DATA ENTRY'!G920,$EH$4='DATA ENTRY'!F920),'DATA ENTRY'!B920,"")))</f>
        <v/>
      </c>
      <c r="EF921" s="3" t="str">
        <f>IF('DATA ENTRY'!CK920="","",IF('DATA ENTRY'!C920="","",IF(AND($EF$4='DATA ENTRY'!G920,$EH$4='DATA ENTRY'!F920),'DATA ENTRY'!C920,"")))</f>
        <v/>
      </c>
      <c r="EG921" s="4" t="str">
        <f>IF('DATA ENTRY'!CK920="","",IF('DATA ENTRY'!I920="","",IF(AND($EF$4='DATA ENTRY'!G920,$EH$4='DATA ENTRY'!F920),'DATA ENTRY'!I920,"")))</f>
        <v/>
      </c>
      <c r="EH921" s="4" t="str">
        <f>IF('DATA ENTRY'!CK920="","",IF('DATA ENTRY'!CK920="","",IF(AND($EF$4='DATA ENTRY'!G920,$EH$4='DATA ENTRY'!F920),'DATA ENTRY'!CK920,"")))</f>
        <v/>
      </c>
      <c r="EI921" s="3" t="str">
        <f>IF('DATA ENTRY'!CK920="","",IF('DATA ENTRY'!N920="","",IF(AND($EF$4='DATA ENTRY'!G920,$EH$4='DATA ENTRY'!F920),'DATA ENTRY'!N920,"")))</f>
        <v/>
      </c>
      <c r="EJ921" s="107" t="str">
        <f>IF('DATA ENTRY'!CK920="","",IF('DATA ENTRY'!O920="","",IF(AND($EF$4='DATA ENTRY'!G920,$EH$4='DATA ENTRY'!F920),'DATA ENTRY'!O920,"")))</f>
        <v/>
      </c>
      <c r="EK921" s="3" t="str">
        <f>IF('DATA ENTRY'!CK920="","",IF('DATA ENTRY'!P920="","",IF(AND($EF$4='DATA ENTRY'!G920,$EH$4='DATA ENTRY'!F920),'DATA ENTRY'!P920,"")))</f>
        <v/>
      </c>
      <c r="EL921" s="107" t="str">
        <f>IF('DATA ENTRY'!CK920="","",IF('DATA ENTRY'!Q920="","",IF(AND($EF$4='DATA ENTRY'!G920,$EH$4='DATA ENTRY'!F920),'DATA ENTRY'!Q920,"")))</f>
        <v/>
      </c>
      <c r="EM921" s="3" t="str">
        <f>IF('DATA ENTRY'!CK920="","",IF('DATA ENTRY'!R920="","",IF(AND($EF$4='DATA ENTRY'!G920,$EH$4='DATA ENTRY'!F920),'DATA ENTRY'!R920,"")))</f>
        <v/>
      </c>
      <c r="EN921" s="107" t="str">
        <f>IF('DATA ENTRY'!CK920="","",IF('DATA ENTRY'!S920="","",IF(AND($EF$4='DATA ENTRY'!G920,$EH$4='DATA ENTRY'!F920),'DATA ENTRY'!S920,"")))</f>
        <v/>
      </c>
      <c r="EO921" s="3" t="str">
        <f>IF('DATA ENTRY'!CK920="","",IF('DATA ENTRY'!E920="","",IF(AND($EF$4='DATA ENTRY'!G920,$EH$4='DATA ENTRY'!F920),'DATA ENTRY'!E920,"")))</f>
        <v/>
      </c>
      <c r="EP921" s="3" t="str">
        <f>IF('DATA ENTRY'!CK920="","",IF('DATA ENTRY'!D920="","",IF(AND($EF$4='DATA ENTRY'!G920,$EH$4='DATA ENTRY'!F920),'DATA ENTRY'!D920,"")))</f>
        <v/>
      </c>
      <c r="EQ921" s="3" t="str">
        <f>IF('DATA ENTRY'!CK920="","",IF('DATA ENTRY'!W920="","",IF(AND($EF$4='DATA ENTRY'!G920,$EH$4='DATA ENTRY'!F920),'DATA ENTRY'!W920,"")))</f>
        <v/>
      </c>
      <c r="ER921" s="3" t="str">
        <f>IF('DATA ENTRY'!CK920="","",IF('DATA ENTRY'!X920="","",IF(AND($EF$4='DATA ENTRY'!G920,$EH$4='DATA ENTRY'!F920),'DATA ENTRY'!X920,"")))</f>
        <v/>
      </c>
      <c r="ES921" s="108" t="str">
        <f t="shared" si="239"/>
        <v/>
      </c>
      <c r="ET921" s="108" t="str">
        <f>IF('DATA ENTRY'!CK920="","",IF('DATA ENTRY'!D920="","",IF(AND($EF$4='DATA ENTRY'!G920,$EH$4='DATA ENTRY'!F920),'DATA ENTRY'!G920,"")))</f>
        <v/>
      </c>
      <c r="EY921">
        <f t="shared" si="240"/>
        <v>0</v>
      </c>
    </row>
    <row r="922" spans="1:155">
      <c r="A922" t="str">
        <f>IF(S922=0,"",1+(MAX($A$7:A921)))</f>
        <v/>
      </c>
      <c r="B922" s="224">
        <v>916</v>
      </c>
      <c r="C922" s="3" t="str">
        <f>IF('DATA ENTRY'!CK921="","",IF('DATA ENTRY'!B921="","",IF($D$4="All Post",'DATA ENTRY'!B921,IF(AND($D$4='DATA ENTRY'!CK921),'DATA ENTRY'!B921,""))))</f>
        <v/>
      </c>
      <c r="D922" s="3" t="str">
        <f>IF('DATA ENTRY'!CK921="","",IF('DATA ENTRY'!C921="","",IF($D$4="All Post",'DATA ENTRY'!C921,IF(AND($D$4='DATA ENTRY'!CK921),'DATA ENTRY'!C921,""))))</f>
        <v/>
      </c>
      <c r="E922" s="4" t="str">
        <f>IF('DATA ENTRY'!CK921="","",IF('DATA ENTRY'!I921="","",IF($D$4="All Post",'DATA ENTRY'!I921,IF(AND($D$4='DATA ENTRY'!CK921),'DATA ENTRY'!I921,""))))</f>
        <v/>
      </c>
      <c r="F922" s="4" t="str">
        <f>IF('DATA ENTRY'!CK921="","",IF('DATA ENTRY'!CK921="","",IF($D$4="All Post",'DATA ENTRY'!CK921,IF(AND($D$4='DATA ENTRY'!CK921),'DATA ENTRY'!CK921,""))))</f>
        <v/>
      </c>
      <c r="G922" s="3" t="str">
        <f>IF('DATA ENTRY'!CK921="","",IF('DATA ENTRY'!N921="","",IF($D$4="All Post",'DATA ENTRY'!N921,IF(AND($D$4='DATA ENTRY'!CK921),'DATA ENTRY'!N921,""))))</f>
        <v/>
      </c>
      <c r="H922" s="107" t="str">
        <f>IF('DATA ENTRY'!CK921="","",IF('DATA ENTRY'!O921="","",IF($D$4="All Post",'DATA ENTRY'!O921,IF(AND($D$4='DATA ENTRY'!CK921),'DATA ENTRY'!O921,""))))</f>
        <v/>
      </c>
      <c r="I922" s="3" t="str">
        <f>IF('DATA ENTRY'!CK921="","",IF('DATA ENTRY'!P921="","",IF($D$4="All Post",'DATA ENTRY'!P921,IF(AND($D$4='DATA ENTRY'!CK921),'DATA ENTRY'!P921,""))))</f>
        <v/>
      </c>
      <c r="J922" s="107" t="str">
        <f>IF('DATA ENTRY'!CK921="","",IF('DATA ENTRY'!Q921="","",IF($D$4="All Post",'DATA ENTRY'!Q921,IF(AND($D$4='DATA ENTRY'!CK921),'DATA ENTRY'!Q921,""))))</f>
        <v/>
      </c>
      <c r="K922" s="3" t="str">
        <f>IF('DATA ENTRY'!CK921="","",IF('DATA ENTRY'!R921="","",IF($D$4="All Post",'DATA ENTRY'!R921,IF(AND($D$4='DATA ENTRY'!CK921),'DATA ENTRY'!R921,""))))</f>
        <v/>
      </c>
      <c r="L922" s="3" t="str">
        <f>IF('DATA ENTRY'!CK921="","",IF('DATA ENTRY'!S921="","",IF($D$4="All Post",'DATA ENTRY'!S921,IF(AND($D$4='DATA ENTRY'!CK921),'DATA ENTRY'!S921,""))))</f>
        <v/>
      </c>
      <c r="M922" s="3" t="str">
        <f>IF('DATA ENTRY'!CK921="","",IF('DATA ENTRY'!E921="","",IF($D$4="All Post",'DATA ENTRY'!E921,IF(AND($D$4='DATA ENTRY'!CK921),'DATA ENTRY'!E921,""))))</f>
        <v/>
      </c>
      <c r="N922" s="3" t="str">
        <f>IF('DATA ENTRY'!CK921="","",IF('DATA ENTRY'!W921="","",IF($D$4="All Post",'DATA ENTRY'!W921,IF(AND($D$4='DATA ENTRY'!CK921),'DATA ENTRY'!W921,""))))</f>
        <v/>
      </c>
      <c r="O922" s="3" t="str">
        <f>IF('DATA ENTRY'!CK921="","",IF('DATA ENTRY'!X921="","",IF($D$4="All Post",'DATA ENTRY'!X921,IF(AND($D$4='DATA ENTRY'!CK921),'DATA ENTRY'!X921,""))))</f>
        <v/>
      </c>
      <c r="P922" s="3" t="str">
        <f>IF('DATA ENTRY'!CK921="","",IF('DATA ENTRY'!G921="","",IF($D$4="All Post",'DATA ENTRY'!G921,IF(AND($D$4='DATA ENTRY'!CK921),'DATA ENTRY'!G921,""))))</f>
        <v/>
      </c>
      <c r="S922">
        <f t="shared" si="227"/>
        <v>0</v>
      </c>
      <c r="T922" t="str">
        <f t="shared" si="228"/>
        <v/>
      </c>
      <c r="BZ922" t="str">
        <f t="shared" si="229"/>
        <v/>
      </c>
      <c r="CA922" t="str">
        <f t="shared" si="230"/>
        <v/>
      </c>
      <c r="CB922" s="224">
        <v>916</v>
      </c>
      <c r="CC922" s="3" t="str">
        <f>IF('DATA ENTRY'!CK921="","",IF('DATA ENTRY'!B921="","",IF(AND($CD$4='DATA ENTRY'!CK921,$CG$4='DATA ENTRY'!D921),'DATA ENTRY'!B921,"")))</f>
        <v/>
      </c>
      <c r="CD922" s="3" t="str">
        <f>IF('DATA ENTRY'!CK921="","",IF('DATA ENTRY'!C921="","",IF(AND($CD$4='DATA ENTRY'!CK921,$CG$4='DATA ENTRY'!D921),'DATA ENTRY'!C921,"")))</f>
        <v/>
      </c>
      <c r="CE922" s="4" t="str">
        <f>IF('DATA ENTRY'!CK921="","",IF('DATA ENTRY'!I921="","",IF(AND($CD$4='DATA ENTRY'!CK921,$CG$4='DATA ENTRY'!D921),'DATA ENTRY'!I921,"")))</f>
        <v/>
      </c>
      <c r="CF922" s="4" t="str">
        <f>IF('DATA ENTRY'!CK921="","",IF('DATA ENTRY'!CK921="","",IF(AND($CD$4='DATA ENTRY'!CK921,$CG$4='DATA ENTRY'!D921),'DATA ENTRY'!CK921,"")))</f>
        <v/>
      </c>
      <c r="CG922" s="3" t="str">
        <f>IF('DATA ENTRY'!CK921="","",IF('DATA ENTRY'!N921="","",IF(AND($CD$4='DATA ENTRY'!CK921,$CG$4='DATA ENTRY'!D921),'DATA ENTRY'!N921,"")))</f>
        <v/>
      </c>
      <c r="CH922" s="107" t="str">
        <f>IF('DATA ENTRY'!CK921="","",IF('DATA ENTRY'!O921="","",IF(AND($CD$4='DATA ENTRY'!CK921,$CG$4='DATA ENTRY'!D921),'DATA ENTRY'!O921,"")))</f>
        <v/>
      </c>
      <c r="CI922" s="3" t="str">
        <f>IF('DATA ENTRY'!CK921="","",IF('DATA ENTRY'!P921="","",IF(AND($CD$4='DATA ENTRY'!CK921,$CG$4='DATA ENTRY'!D921),'DATA ENTRY'!P921,"")))</f>
        <v/>
      </c>
      <c r="CJ922" s="107" t="str">
        <f>IF('DATA ENTRY'!CK921="","",IF('DATA ENTRY'!Q921="","",IF(AND($CD$4='DATA ENTRY'!CK921,$CG$4='DATA ENTRY'!D921),'DATA ENTRY'!Q921,"")))</f>
        <v/>
      </c>
      <c r="CK922" s="3" t="str">
        <f>IF('DATA ENTRY'!CK921="","",IF('DATA ENTRY'!R921="","",IF(AND($CD$4='DATA ENTRY'!CK921,$CG$4='DATA ENTRY'!D921),'DATA ENTRY'!R921,"")))</f>
        <v/>
      </c>
      <c r="CL922" s="3" t="str">
        <f>IF('DATA ENTRY'!CK921="","",IF('DATA ENTRY'!S921="","",IF(AND($CD$4='DATA ENTRY'!CK921,$CG$4='DATA ENTRY'!D921),'DATA ENTRY'!S921,"")))</f>
        <v/>
      </c>
      <c r="CM922" s="3" t="str">
        <f>IF('DATA ENTRY'!CK921="","",IF('DATA ENTRY'!E921="","",IF(AND($CD$4='DATA ENTRY'!CK921,$CG$4='DATA ENTRY'!D921),'DATA ENTRY'!E921,"")))</f>
        <v/>
      </c>
      <c r="CN922" s="3" t="str">
        <f>IF('DATA ENTRY'!CK921="","",IF('DATA ENTRY'!W921="","",IF(AND($CD$4='DATA ENTRY'!CK921,$CG$4='DATA ENTRY'!D921),'DATA ENTRY'!W921,"")))</f>
        <v/>
      </c>
      <c r="CO922" s="3" t="str">
        <f>IF('DATA ENTRY'!CK921="","",IF('DATA ENTRY'!X921="","",IF(AND($CD$4='DATA ENTRY'!CK921,$CG$4='DATA ENTRY'!D921),'DATA ENTRY'!X921,"")))</f>
        <v/>
      </c>
      <c r="CP922" s="108" t="str">
        <f t="shared" si="231"/>
        <v/>
      </c>
      <c r="CQ922" s="108" t="str">
        <f>IF('DATA ENTRY'!CK921="","",IF('DATA ENTRY'!G921="","",IF(AND($CD$4='DATA ENTRY'!CK921,$CG$4='DATA ENTRY'!D921),'DATA ENTRY'!G921,"")))</f>
        <v/>
      </c>
      <c r="CR922" s="230" t="str">
        <f>IF('DATA ENTRY'!CK921="","",IF('DATA ENTRY'!D921="","",IF(AND($CD$4='DATA ENTRY'!CK921,$CG$4='DATA ENTRY'!D921),'DATA ENTRY'!D921,"")))</f>
        <v/>
      </c>
      <c r="CS922">
        <f t="shared" si="232"/>
        <v>0</v>
      </c>
      <c r="CT922">
        <f t="shared" si="233"/>
        <v>0</v>
      </c>
      <c r="CV922" s="139"/>
      <c r="CX922">
        <f t="shared" si="234"/>
        <v>0</v>
      </c>
      <c r="DB922" t="str">
        <f t="shared" si="241"/>
        <v/>
      </c>
      <c r="DC922" t="str">
        <f t="shared" si="242"/>
        <v/>
      </c>
      <c r="DD922" s="224">
        <v>916</v>
      </c>
      <c r="DE922" s="3" t="str">
        <f>IF('DATA ENTRY'!CK921="","",IF('DATA ENTRY'!B921="","",IF(AND($DF$4='DATA ENTRY'!D921),'DATA ENTRY'!B921,"")))</f>
        <v/>
      </c>
      <c r="DF922" s="3" t="str">
        <f>IF('DATA ENTRY'!CK921="","",IF('DATA ENTRY'!C921="","",IF(AND($DF$4='DATA ENTRY'!D921),'DATA ENTRY'!C921,"")))</f>
        <v/>
      </c>
      <c r="DG922" s="4" t="str">
        <f>IF('DATA ENTRY'!CK921="","",IF('DATA ENTRY'!I921="","",IF(AND($DF$4='DATA ENTRY'!D921),'DATA ENTRY'!I921,"")))</f>
        <v/>
      </c>
      <c r="DH922" s="4" t="str">
        <f>IF('DATA ENTRY'!CK921="","",IF('DATA ENTRY'!CK921="","",IF(AND($DF$4='DATA ENTRY'!D921),'DATA ENTRY'!CK921,"")))</f>
        <v/>
      </c>
      <c r="DI922" s="3" t="str">
        <f>IF('DATA ENTRY'!CK921="","",IF('DATA ENTRY'!N921="","",IF(AND($DF$4='DATA ENTRY'!D921),'DATA ENTRY'!N921,"")))</f>
        <v/>
      </c>
      <c r="DJ922" s="107" t="str">
        <f>IF('DATA ENTRY'!CK921="","",IF('DATA ENTRY'!O921="","",IF(AND($DF$4='DATA ENTRY'!D921),'DATA ENTRY'!O921,"")))</f>
        <v/>
      </c>
      <c r="DK922" s="3" t="str">
        <f>IF('DATA ENTRY'!CK921="","",IF('DATA ENTRY'!P921="","",IF(AND($DF$4='DATA ENTRY'!D921),'DATA ENTRY'!P921,"")))</f>
        <v/>
      </c>
      <c r="DL922" s="107" t="str">
        <f>IF('DATA ENTRY'!CK921="","",IF('DATA ENTRY'!Q921="","",IF(AND($DF$4='DATA ENTRY'!D921),'DATA ENTRY'!Q921,"")))</f>
        <v/>
      </c>
      <c r="DM922" s="3" t="str">
        <f>IF('DATA ENTRY'!CK921="","",IF('DATA ENTRY'!R921="","",IF(AND($DF$4='DATA ENTRY'!D921),'DATA ENTRY'!R921,"")))</f>
        <v/>
      </c>
      <c r="DN922" s="107" t="str">
        <f>IF('DATA ENTRY'!CK921="","",IF('DATA ENTRY'!S921="","",IF(AND($DF$4='DATA ENTRY'!D921),'DATA ENTRY'!S921,"")))</f>
        <v/>
      </c>
      <c r="DO922" s="3" t="str">
        <f>IF('DATA ENTRY'!CK921="","",IF('DATA ENTRY'!E921="","",IF(AND($DF$4='DATA ENTRY'!D921),'DATA ENTRY'!E921,"")))</f>
        <v/>
      </c>
      <c r="DP922" s="3" t="str">
        <f>IF('DATA ENTRY'!CK921="","",IF('DATA ENTRY'!D921="","",IF(AND($DF$4='DATA ENTRY'!D921),'DATA ENTRY'!D921,"")))</f>
        <v/>
      </c>
      <c r="DQ922" s="3" t="str">
        <f>IF('DATA ENTRY'!CK921="","",IF('DATA ENTRY'!W921="","",IF(AND($DF$4='DATA ENTRY'!D921),'DATA ENTRY'!W921,"")))</f>
        <v/>
      </c>
      <c r="DR922" s="3" t="str">
        <f>IF('DATA ENTRY'!CK921="","",IF('DATA ENTRY'!X921="","",IF(AND($DF$4='DATA ENTRY'!D921),'DATA ENTRY'!X921,"")))</f>
        <v/>
      </c>
      <c r="DS922" s="108" t="str">
        <f t="shared" si="235"/>
        <v/>
      </c>
      <c r="DT922" s="108" t="str">
        <f>IF('DATA ENTRY'!CK921="","",IF('DATA ENTRY'!D921="","",IF(AND($DF$4='DATA ENTRY'!D921),'DATA ENTRY'!G921,"")))</f>
        <v/>
      </c>
      <c r="DY922">
        <f t="shared" si="236"/>
        <v>0</v>
      </c>
      <c r="EB922" t="str">
        <f t="shared" si="237"/>
        <v/>
      </c>
      <c r="EC922" t="str">
        <f t="shared" si="238"/>
        <v/>
      </c>
      <c r="ED922" s="224">
        <v>916</v>
      </c>
      <c r="EE922" s="3" t="str">
        <f>IF('DATA ENTRY'!CK921="","",IF('DATA ENTRY'!B921="","",IF(AND($EF$4='DATA ENTRY'!G921,$EH$4='DATA ENTRY'!F921),'DATA ENTRY'!B921,"")))</f>
        <v/>
      </c>
      <c r="EF922" s="3" t="str">
        <f>IF('DATA ENTRY'!CK921="","",IF('DATA ENTRY'!C921="","",IF(AND($EF$4='DATA ENTRY'!G921,$EH$4='DATA ENTRY'!F921),'DATA ENTRY'!C921,"")))</f>
        <v/>
      </c>
      <c r="EG922" s="4" t="str">
        <f>IF('DATA ENTRY'!CK921="","",IF('DATA ENTRY'!I921="","",IF(AND($EF$4='DATA ENTRY'!G921,$EH$4='DATA ENTRY'!F921),'DATA ENTRY'!I921,"")))</f>
        <v/>
      </c>
      <c r="EH922" s="4" t="str">
        <f>IF('DATA ENTRY'!CK921="","",IF('DATA ENTRY'!CK921="","",IF(AND($EF$4='DATA ENTRY'!G921,$EH$4='DATA ENTRY'!F921),'DATA ENTRY'!CK921,"")))</f>
        <v/>
      </c>
      <c r="EI922" s="3" t="str">
        <f>IF('DATA ENTRY'!CK921="","",IF('DATA ENTRY'!N921="","",IF(AND($EF$4='DATA ENTRY'!G921,$EH$4='DATA ENTRY'!F921),'DATA ENTRY'!N921,"")))</f>
        <v/>
      </c>
      <c r="EJ922" s="107" t="str">
        <f>IF('DATA ENTRY'!CK921="","",IF('DATA ENTRY'!O921="","",IF(AND($EF$4='DATA ENTRY'!G921,$EH$4='DATA ENTRY'!F921),'DATA ENTRY'!O921,"")))</f>
        <v/>
      </c>
      <c r="EK922" s="3" t="str">
        <f>IF('DATA ENTRY'!CK921="","",IF('DATA ENTRY'!P921="","",IF(AND($EF$4='DATA ENTRY'!G921,$EH$4='DATA ENTRY'!F921),'DATA ENTRY'!P921,"")))</f>
        <v/>
      </c>
      <c r="EL922" s="107" t="str">
        <f>IF('DATA ENTRY'!CK921="","",IF('DATA ENTRY'!Q921="","",IF(AND($EF$4='DATA ENTRY'!G921,$EH$4='DATA ENTRY'!F921),'DATA ENTRY'!Q921,"")))</f>
        <v/>
      </c>
      <c r="EM922" s="3" t="str">
        <f>IF('DATA ENTRY'!CK921="","",IF('DATA ENTRY'!R921="","",IF(AND($EF$4='DATA ENTRY'!G921,$EH$4='DATA ENTRY'!F921),'DATA ENTRY'!R921,"")))</f>
        <v/>
      </c>
      <c r="EN922" s="107" t="str">
        <f>IF('DATA ENTRY'!CK921="","",IF('DATA ENTRY'!S921="","",IF(AND($EF$4='DATA ENTRY'!G921,$EH$4='DATA ENTRY'!F921),'DATA ENTRY'!S921,"")))</f>
        <v/>
      </c>
      <c r="EO922" s="3" t="str">
        <f>IF('DATA ENTRY'!CK921="","",IF('DATA ENTRY'!E921="","",IF(AND($EF$4='DATA ENTRY'!G921,$EH$4='DATA ENTRY'!F921),'DATA ENTRY'!E921,"")))</f>
        <v/>
      </c>
      <c r="EP922" s="3" t="str">
        <f>IF('DATA ENTRY'!CK921="","",IF('DATA ENTRY'!D921="","",IF(AND($EF$4='DATA ENTRY'!G921,$EH$4='DATA ENTRY'!F921),'DATA ENTRY'!D921,"")))</f>
        <v/>
      </c>
      <c r="EQ922" s="3" t="str">
        <f>IF('DATA ENTRY'!CK921="","",IF('DATA ENTRY'!W921="","",IF(AND($EF$4='DATA ENTRY'!G921,$EH$4='DATA ENTRY'!F921),'DATA ENTRY'!W921,"")))</f>
        <v/>
      </c>
      <c r="ER922" s="3" t="str">
        <f>IF('DATA ENTRY'!CK921="","",IF('DATA ENTRY'!X921="","",IF(AND($EF$4='DATA ENTRY'!G921,$EH$4='DATA ENTRY'!F921),'DATA ENTRY'!X921,"")))</f>
        <v/>
      </c>
      <c r="ES922" s="108" t="str">
        <f t="shared" si="239"/>
        <v/>
      </c>
      <c r="ET922" s="108" t="str">
        <f>IF('DATA ENTRY'!CK921="","",IF('DATA ENTRY'!D921="","",IF(AND($EF$4='DATA ENTRY'!G921,$EH$4='DATA ENTRY'!F921),'DATA ENTRY'!G921,"")))</f>
        <v/>
      </c>
      <c r="EY922">
        <f t="shared" si="240"/>
        <v>0</v>
      </c>
    </row>
    <row r="923" spans="1:155">
      <c r="A923" t="str">
        <f>IF(S923=0,"",1+(MAX($A$7:A922)))</f>
        <v/>
      </c>
      <c r="B923" s="224">
        <v>917</v>
      </c>
      <c r="C923" s="3" t="str">
        <f>IF('DATA ENTRY'!CK922="","",IF('DATA ENTRY'!B922="","",IF($D$4="All Post",'DATA ENTRY'!B922,IF(AND($D$4='DATA ENTRY'!CK922),'DATA ENTRY'!B922,""))))</f>
        <v/>
      </c>
      <c r="D923" s="3" t="str">
        <f>IF('DATA ENTRY'!CK922="","",IF('DATA ENTRY'!C922="","",IF($D$4="All Post",'DATA ENTRY'!C922,IF(AND($D$4='DATA ENTRY'!CK922),'DATA ENTRY'!C922,""))))</f>
        <v/>
      </c>
      <c r="E923" s="4" t="str">
        <f>IF('DATA ENTRY'!CK922="","",IF('DATA ENTRY'!I922="","",IF($D$4="All Post",'DATA ENTRY'!I922,IF(AND($D$4='DATA ENTRY'!CK922),'DATA ENTRY'!I922,""))))</f>
        <v/>
      </c>
      <c r="F923" s="4" t="str">
        <f>IF('DATA ENTRY'!CK922="","",IF('DATA ENTRY'!CK922="","",IF($D$4="All Post",'DATA ENTRY'!CK922,IF(AND($D$4='DATA ENTRY'!CK922),'DATA ENTRY'!CK922,""))))</f>
        <v/>
      </c>
      <c r="G923" s="3" t="str">
        <f>IF('DATA ENTRY'!CK922="","",IF('DATA ENTRY'!N922="","",IF($D$4="All Post",'DATA ENTRY'!N922,IF(AND($D$4='DATA ENTRY'!CK922),'DATA ENTRY'!N922,""))))</f>
        <v/>
      </c>
      <c r="H923" s="107" t="str">
        <f>IF('DATA ENTRY'!CK922="","",IF('DATA ENTRY'!O922="","",IF($D$4="All Post",'DATA ENTRY'!O922,IF(AND($D$4='DATA ENTRY'!CK922),'DATA ENTRY'!O922,""))))</f>
        <v/>
      </c>
      <c r="I923" s="3" t="str">
        <f>IF('DATA ENTRY'!CK922="","",IF('DATA ENTRY'!P922="","",IF($D$4="All Post",'DATA ENTRY'!P922,IF(AND($D$4='DATA ENTRY'!CK922),'DATA ENTRY'!P922,""))))</f>
        <v/>
      </c>
      <c r="J923" s="107" t="str">
        <f>IF('DATA ENTRY'!CK922="","",IF('DATA ENTRY'!Q922="","",IF($D$4="All Post",'DATA ENTRY'!Q922,IF(AND($D$4='DATA ENTRY'!CK922),'DATA ENTRY'!Q922,""))))</f>
        <v/>
      </c>
      <c r="K923" s="3" t="str">
        <f>IF('DATA ENTRY'!CK922="","",IF('DATA ENTRY'!R922="","",IF($D$4="All Post",'DATA ENTRY'!R922,IF(AND($D$4='DATA ENTRY'!CK922),'DATA ENTRY'!R922,""))))</f>
        <v/>
      </c>
      <c r="L923" s="3" t="str">
        <f>IF('DATA ENTRY'!CK922="","",IF('DATA ENTRY'!S922="","",IF($D$4="All Post",'DATA ENTRY'!S922,IF(AND($D$4='DATA ENTRY'!CK922),'DATA ENTRY'!S922,""))))</f>
        <v/>
      </c>
      <c r="M923" s="3" t="str">
        <f>IF('DATA ENTRY'!CK922="","",IF('DATA ENTRY'!E922="","",IF($D$4="All Post",'DATA ENTRY'!E922,IF(AND($D$4='DATA ENTRY'!CK922),'DATA ENTRY'!E922,""))))</f>
        <v/>
      </c>
      <c r="N923" s="3" t="str">
        <f>IF('DATA ENTRY'!CK922="","",IF('DATA ENTRY'!W922="","",IF($D$4="All Post",'DATA ENTRY'!W922,IF(AND($D$4='DATA ENTRY'!CK922),'DATA ENTRY'!W922,""))))</f>
        <v/>
      </c>
      <c r="O923" s="3" t="str">
        <f>IF('DATA ENTRY'!CK922="","",IF('DATA ENTRY'!X922="","",IF($D$4="All Post",'DATA ENTRY'!X922,IF(AND($D$4='DATA ENTRY'!CK922),'DATA ENTRY'!X922,""))))</f>
        <v/>
      </c>
      <c r="P923" s="3" t="str">
        <f>IF('DATA ENTRY'!CK922="","",IF('DATA ENTRY'!G922="","",IF($D$4="All Post",'DATA ENTRY'!G922,IF(AND($D$4='DATA ENTRY'!CK922),'DATA ENTRY'!G922,""))))</f>
        <v/>
      </c>
      <c r="S923">
        <f t="shared" si="227"/>
        <v>0</v>
      </c>
      <c r="T923" t="str">
        <f t="shared" si="228"/>
        <v/>
      </c>
      <c r="BZ923" t="str">
        <f t="shared" si="229"/>
        <v/>
      </c>
      <c r="CA923" t="str">
        <f t="shared" si="230"/>
        <v/>
      </c>
      <c r="CB923" s="224">
        <v>917</v>
      </c>
      <c r="CC923" s="3" t="str">
        <f>IF('DATA ENTRY'!CK922="","",IF('DATA ENTRY'!B922="","",IF(AND($CD$4='DATA ENTRY'!CK922,$CG$4='DATA ENTRY'!D922),'DATA ENTRY'!B922,"")))</f>
        <v/>
      </c>
      <c r="CD923" s="3" t="str">
        <f>IF('DATA ENTRY'!CK922="","",IF('DATA ENTRY'!C922="","",IF(AND($CD$4='DATA ENTRY'!CK922,$CG$4='DATA ENTRY'!D922),'DATA ENTRY'!C922,"")))</f>
        <v/>
      </c>
      <c r="CE923" s="4" t="str">
        <f>IF('DATA ENTRY'!CK922="","",IF('DATA ENTRY'!I922="","",IF(AND($CD$4='DATA ENTRY'!CK922,$CG$4='DATA ENTRY'!D922),'DATA ENTRY'!I922,"")))</f>
        <v/>
      </c>
      <c r="CF923" s="4" t="str">
        <f>IF('DATA ENTRY'!CK922="","",IF('DATA ENTRY'!CK922="","",IF(AND($CD$4='DATA ENTRY'!CK922,$CG$4='DATA ENTRY'!D922),'DATA ENTRY'!CK922,"")))</f>
        <v/>
      </c>
      <c r="CG923" s="3" t="str">
        <f>IF('DATA ENTRY'!CK922="","",IF('DATA ENTRY'!N922="","",IF(AND($CD$4='DATA ENTRY'!CK922,$CG$4='DATA ENTRY'!D922),'DATA ENTRY'!N922,"")))</f>
        <v/>
      </c>
      <c r="CH923" s="107" t="str">
        <f>IF('DATA ENTRY'!CK922="","",IF('DATA ENTRY'!O922="","",IF(AND($CD$4='DATA ENTRY'!CK922,$CG$4='DATA ENTRY'!D922),'DATA ENTRY'!O922,"")))</f>
        <v/>
      </c>
      <c r="CI923" s="3" t="str">
        <f>IF('DATA ENTRY'!CK922="","",IF('DATA ENTRY'!P922="","",IF(AND($CD$4='DATA ENTRY'!CK922,$CG$4='DATA ENTRY'!D922),'DATA ENTRY'!P922,"")))</f>
        <v/>
      </c>
      <c r="CJ923" s="107" t="str">
        <f>IF('DATA ENTRY'!CK922="","",IF('DATA ENTRY'!Q922="","",IF(AND($CD$4='DATA ENTRY'!CK922,$CG$4='DATA ENTRY'!D922),'DATA ENTRY'!Q922,"")))</f>
        <v/>
      </c>
      <c r="CK923" s="3" t="str">
        <f>IF('DATA ENTRY'!CK922="","",IF('DATA ENTRY'!R922="","",IF(AND($CD$4='DATA ENTRY'!CK922,$CG$4='DATA ENTRY'!D922),'DATA ENTRY'!R922,"")))</f>
        <v/>
      </c>
      <c r="CL923" s="3" t="str">
        <f>IF('DATA ENTRY'!CK922="","",IF('DATA ENTRY'!S922="","",IF(AND($CD$4='DATA ENTRY'!CK922,$CG$4='DATA ENTRY'!D922),'DATA ENTRY'!S922,"")))</f>
        <v/>
      </c>
      <c r="CM923" s="3" t="str">
        <f>IF('DATA ENTRY'!CK922="","",IF('DATA ENTRY'!E922="","",IF(AND($CD$4='DATA ENTRY'!CK922,$CG$4='DATA ENTRY'!D922),'DATA ENTRY'!E922,"")))</f>
        <v/>
      </c>
      <c r="CN923" s="3" t="str">
        <f>IF('DATA ENTRY'!CK922="","",IF('DATA ENTRY'!W922="","",IF(AND($CD$4='DATA ENTRY'!CK922,$CG$4='DATA ENTRY'!D922),'DATA ENTRY'!W922,"")))</f>
        <v/>
      </c>
      <c r="CO923" s="3" t="str">
        <f>IF('DATA ENTRY'!CK922="","",IF('DATA ENTRY'!X922="","",IF(AND($CD$4='DATA ENTRY'!CK922,$CG$4='DATA ENTRY'!D922),'DATA ENTRY'!X922,"")))</f>
        <v/>
      </c>
      <c r="CP923" s="108" t="str">
        <f t="shared" si="231"/>
        <v/>
      </c>
      <c r="CQ923" s="108" t="str">
        <f>IF('DATA ENTRY'!CK922="","",IF('DATA ENTRY'!G922="","",IF(AND($CD$4='DATA ENTRY'!CK922,$CG$4='DATA ENTRY'!D922),'DATA ENTRY'!G922,"")))</f>
        <v/>
      </c>
      <c r="CR923" s="230" t="str">
        <f>IF('DATA ENTRY'!CK922="","",IF('DATA ENTRY'!D922="","",IF(AND($CD$4='DATA ENTRY'!CK922,$CG$4='DATA ENTRY'!D922),'DATA ENTRY'!D922,"")))</f>
        <v/>
      </c>
      <c r="CS923">
        <f t="shared" si="232"/>
        <v>0</v>
      </c>
      <c r="CT923">
        <f t="shared" si="233"/>
        <v>0</v>
      </c>
      <c r="CV923" s="139"/>
      <c r="CX923">
        <f t="shared" si="234"/>
        <v>0</v>
      </c>
      <c r="DB923" t="str">
        <f t="shared" si="241"/>
        <v/>
      </c>
      <c r="DC923" t="str">
        <f t="shared" si="242"/>
        <v/>
      </c>
      <c r="DD923" s="224">
        <v>917</v>
      </c>
      <c r="DE923" s="3" t="str">
        <f>IF('DATA ENTRY'!CK922="","",IF('DATA ENTRY'!B922="","",IF(AND($DF$4='DATA ENTRY'!D922),'DATA ENTRY'!B922,"")))</f>
        <v/>
      </c>
      <c r="DF923" s="3" t="str">
        <f>IF('DATA ENTRY'!CK922="","",IF('DATA ENTRY'!C922="","",IF(AND($DF$4='DATA ENTRY'!D922),'DATA ENTRY'!C922,"")))</f>
        <v/>
      </c>
      <c r="DG923" s="4" t="str">
        <f>IF('DATA ENTRY'!CK922="","",IF('DATA ENTRY'!I922="","",IF(AND($DF$4='DATA ENTRY'!D922),'DATA ENTRY'!I922,"")))</f>
        <v/>
      </c>
      <c r="DH923" s="4" t="str">
        <f>IF('DATA ENTRY'!CK922="","",IF('DATA ENTRY'!CK922="","",IF(AND($DF$4='DATA ENTRY'!D922),'DATA ENTRY'!CK922,"")))</f>
        <v/>
      </c>
      <c r="DI923" s="3" t="str">
        <f>IF('DATA ENTRY'!CK922="","",IF('DATA ENTRY'!N922="","",IF(AND($DF$4='DATA ENTRY'!D922),'DATA ENTRY'!N922,"")))</f>
        <v/>
      </c>
      <c r="DJ923" s="107" t="str">
        <f>IF('DATA ENTRY'!CK922="","",IF('DATA ENTRY'!O922="","",IF(AND($DF$4='DATA ENTRY'!D922),'DATA ENTRY'!O922,"")))</f>
        <v/>
      </c>
      <c r="DK923" s="3" t="str">
        <f>IF('DATA ENTRY'!CK922="","",IF('DATA ENTRY'!P922="","",IF(AND($DF$4='DATA ENTRY'!D922),'DATA ENTRY'!P922,"")))</f>
        <v/>
      </c>
      <c r="DL923" s="107" t="str">
        <f>IF('DATA ENTRY'!CK922="","",IF('DATA ENTRY'!Q922="","",IF(AND($DF$4='DATA ENTRY'!D922),'DATA ENTRY'!Q922,"")))</f>
        <v/>
      </c>
      <c r="DM923" s="3" t="str">
        <f>IF('DATA ENTRY'!CK922="","",IF('DATA ENTRY'!R922="","",IF(AND($DF$4='DATA ENTRY'!D922),'DATA ENTRY'!R922,"")))</f>
        <v/>
      </c>
      <c r="DN923" s="107" t="str">
        <f>IF('DATA ENTRY'!CK922="","",IF('DATA ENTRY'!S922="","",IF(AND($DF$4='DATA ENTRY'!D922),'DATA ENTRY'!S922,"")))</f>
        <v/>
      </c>
      <c r="DO923" s="3" t="str">
        <f>IF('DATA ENTRY'!CK922="","",IF('DATA ENTRY'!E922="","",IF(AND($DF$4='DATA ENTRY'!D922),'DATA ENTRY'!E922,"")))</f>
        <v/>
      </c>
      <c r="DP923" s="3" t="str">
        <f>IF('DATA ENTRY'!CK922="","",IF('DATA ENTRY'!D922="","",IF(AND($DF$4='DATA ENTRY'!D922),'DATA ENTRY'!D922,"")))</f>
        <v/>
      </c>
      <c r="DQ923" s="3" t="str">
        <f>IF('DATA ENTRY'!CK922="","",IF('DATA ENTRY'!W922="","",IF(AND($DF$4='DATA ENTRY'!D922),'DATA ENTRY'!W922,"")))</f>
        <v/>
      </c>
      <c r="DR923" s="3" t="str">
        <f>IF('DATA ENTRY'!CK922="","",IF('DATA ENTRY'!X922="","",IF(AND($DF$4='DATA ENTRY'!D922),'DATA ENTRY'!X922,"")))</f>
        <v/>
      </c>
      <c r="DS923" s="108" t="str">
        <f t="shared" si="235"/>
        <v/>
      </c>
      <c r="DT923" s="108" t="str">
        <f>IF('DATA ENTRY'!CK922="","",IF('DATA ENTRY'!D922="","",IF(AND($DF$4='DATA ENTRY'!D922),'DATA ENTRY'!G922,"")))</f>
        <v/>
      </c>
      <c r="DY923">
        <f t="shared" si="236"/>
        <v>0</v>
      </c>
      <c r="EB923" t="str">
        <f t="shared" si="237"/>
        <v/>
      </c>
      <c r="EC923" t="str">
        <f t="shared" si="238"/>
        <v/>
      </c>
      <c r="ED923" s="224">
        <v>917</v>
      </c>
      <c r="EE923" s="3" t="str">
        <f>IF('DATA ENTRY'!CK922="","",IF('DATA ENTRY'!B922="","",IF(AND($EF$4='DATA ENTRY'!G922,$EH$4='DATA ENTRY'!F922),'DATA ENTRY'!B922,"")))</f>
        <v/>
      </c>
      <c r="EF923" s="3" t="str">
        <f>IF('DATA ENTRY'!CK922="","",IF('DATA ENTRY'!C922="","",IF(AND($EF$4='DATA ENTRY'!G922,$EH$4='DATA ENTRY'!F922),'DATA ENTRY'!C922,"")))</f>
        <v/>
      </c>
      <c r="EG923" s="4" t="str">
        <f>IF('DATA ENTRY'!CK922="","",IF('DATA ENTRY'!I922="","",IF(AND($EF$4='DATA ENTRY'!G922,$EH$4='DATA ENTRY'!F922),'DATA ENTRY'!I922,"")))</f>
        <v/>
      </c>
      <c r="EH923" s="4" t="str">
        <f>IF('DATA ENTRY'!CK922="","",IF('DATA ENTRY'!CK922="","",IF(AND($EF$4='DATA ENTRY'!G922,$EH$4='DATA ENTRY'!F922),'DATA ENTRY'!CK922,"")))</f>
        <v/>
      </c>
      <c r="EI923" s="3" t="str">
        <f>IF('DATA ENTRY'!CK922="","",IF('DATA ENTRY'!N922="","",IF(AND($EF$4='DATA ENTRY'!G922,$EH$4='DATA ENTRY'!F922),'DATA ENTRY'!N922,"")))</f>
        <v/>
      </c>
      <c r="EJ923" s="107" t="str">
        <f>IF('DATA ENTRY'!CK922="","",IF('DATA ENTRY'!O922="","",IF(AND($EF$4='DATA ENTRY'!G922,$EH$4='DATA ENTRY'!F922),'DATA ENTRY'!O922,"")))</f>
        <v/>
      </c>
      <c r="EK923" s="3" t="str">
        <f>IF('DATA ENTRY'!CK922="","",IF('DATA ENTRY'!P922="","",IF(AND($EF$4='DATA ENTRY'!G922,$EH$4='DATA ENTRY'!F922),'DATA ENTRY'!P922,"")))</f>
        <v/>
      </c>
      <c r="EL923" s="107" t="str">
        <f>IF('DATA ENTRY'!CK922="","",IF('DATA ENTRY'!Q922="","",IF(AND($EF$4='DATA ENTRY'!G922,$EH$4='DATA ENTRY'!F922),'DATA ENTRY'!Q922,"")))</f>
        <v/>
      </c>
      <c r="EM923" s="3" t="str">
        <f>IF('DATA ENTRY'!CK922="","",IF('DATA ENTRY'!R922="","",IF(AND($EF$4='DATA ENTRY'!G922,$EH$4='DATA ENTRY'!F922),'DATA ENTRY'!R922,"")))</f>
        <v/>
      </c>
      <c r="EN923" s="107" t="str">
        <f>IF('DATA ENTRY'!CK922="","",IF('DATA ENTRY'!S922="","",IF(AND($EF$4='DATA ENTRY'!G922,$EH$4='DATA ENTRY'!F922),'DATA ENTRY'!S922,"")))</f>
        <v/>
      </c>
      <c r="EO923" s="3" t="str">
        <f>IF('DATA ENTRY'!CK922="","",IF('DATA ENTRY'!E922="","",IF(AND($EF$4='DATA ENTRY'!G922,$EH$4='DATA ENTRY'!F922),'DATA ENTRY'!E922,"")))</f>
        <v/>
      </c>
      <c r="EP923" s="3" t="str">
        <f>IF('DATA ENTRY'!CK922="","",IF('DATA ENTRY'!D922="","",IF(AND($EF$4='DATA ENTRY'!G922,$EH$4='DATA ENTRY'!F922),'DATA ENTRY'!D922,"")))</f>
        <v/>
      </c>
      <c r="EQ923" s="3" t="str">
        <f>IF('DATA ENTRY'!CK922="","",IF('DATA ENTRY'!W922="","",IF(AND($EF$4='DATA ENTRY'!G922,$EH$4='DATA ENTRY'!F922),'DATA ENTRY'!W922,"")))</f>
        <v/>
      </c>
      <c r="ER923" s="3" t="str">
        <f>IF('DATA ENTRY'!CK922="","",IF('DATA ENTRY'!X922="","",IF(AND($EF$4='DATA ENTRY'!G922,$EH$4='DATA ENTRY'!F922),'DATA ENTRY'!X922,"")))</f>
        <v/>
      </c>
      <c r="ES923" s="108" t="str">
        <f t="shared" si="239"/>
        <v/>
      </c>
      <c r="ET923" s="108" t="str">
        <f>IF('DATA ENTRY'!CK922="","",IF('DATA ENTRY'!D922="","",IF(AND($EF$4='DATA ENTRY'!G922,$EH$4='DATA ENTRY'!F922),'DATA ENTRY'!G922,"")))</f>
        <v/>
      </c>
      <c r="EY923">
        <f t="shared" si="240"/>
        <v>0</v>
      </c>
    </row>
    <row r="924" spans="1:155">
      <c r="A924" t="str">
        <f>IF(S924=0,"",1+(MAX($A$7:A923)))</f>
        <v/>
      </c>
      <c r="B924" s="224">
        <v>918</v>
      </c>
      <c r="C924" s="3" t="str">
        <f>IF('DATA ENTRY'!CK923="","",IF('DATA ENTRY'!B923="","",IF($D$4="All Post",'DATA ENTRY'!B923,IF(AND($D$4='DATA ENTRY'!CK923),'DATA ENTRY'!B923,""))))</f>
        <v/>
      </c>
      <c r="D924" s="3" t="str">
        <f>IF('DATA ENTRY'!CK923="","",IF('DATA ENTRY'!C923="","",IF($D$4="All Post",'DATA ENTRY'!C923,IF(AND($D$4='DATA ENTRY'!CK923),'DATA ENTRY'!C923,""))))</f>
        <v/>
      </c>
      <c r="E924" s="4" t="str">
        <f>IF('DATA ENTRY'!CK923="","",IF('DATA ENTRY'!I923="","",IF($D$4="All Post",'DATA ENTRY'!I923,IF(AND($D$4='DATA ENTRY'!CK923),'DATA ENTRY'!I923,""))))</f>
        <v/>
      </c>
      <c r="F924" s="4" t="str">
        <f>IF('DATA ENTRY'!CK923="","",IF('DATA ENTRY'!CK923="","",IF($D$4="All Post",'DATA ENTRY'!CK923,IF(AND($D$4='DATA ENTRY'!CK923),'DATA ENTRY'!CK923,""))))</f>
        <v/>
      </c>
      <c r="G924" s="3" t="str">
        <f>IF('DATA ENTRY'!CK923="","",IF('DATA ENTRY'!N923="","",IF($D$4="All Post",'DATA ENTRY'!N923,IF(AND($D$4='DATA ENTRY'!CK923),'DATA ENTRY'!N923,""))))</f>
        <v/>
      </c>
      <c r="H924" s="107" t="str">
        <f>IF('DATA ENTRY'!CK923="","",IF('DATA ENTRY'!O923="","",IF($D$4="All Post",'DATA ENTRY'!O923,IF(AND($D$4='DATA ENTRY'!CK923),'DATA ENTRY'!O923,""))))</f>
        <v/>
      </c>
      <c r="I924" s="3" t="str">
        <f>IF('DATA ENTRY'!CK923="","",IF('DATA ENTRY'!P923="","",IF($D$4="All Post",'DATA ENTRY'!P923,IF(AND($D$4='DATA ENTRY'!CK923),'DATA ENTRY'!P923,""))))</f>
        <v/>
      </c>
      <c r="J924" s="107" t="str">
        <f>IF('DATA ENTRY'!CK923="","",IF('DATA ENTRY'!Q923="","",IF($D$4="All Post",'DATA ENTRY'!Q923,IF(AND($D$4='DATA ENTRY'!CK923),'DATA ENTRY'!Q923,""))))</f>
        <v/>
      </c>
      <c r="K924" s="3" t="str">
        <f>IF('DATA ENTRY'!CK923="","",IF('DATA ENTRY'!R923="","",IF($D$4="All Post",'DATA ENTRY'!R923,IF(AND($D$4='DATA ENTRY'!CK923),'DATA ENTRY'!R923,""))))</f>
        <v/>
      </c>
      <c r="L924" s="3" t="str">
        <f>IF('DATA ENTRY'!CK923="","",IF('DATA ENTRY'!S923="","",IF($D$4="All Post",'DATA ENTRY'!S923,IF(AND($D$4='DATA ENTRY'!CK923),'DATA ENTRY'!S923,""))))</f>
        <v/>
      </c>
      <c r="M924" s="3" t="str">
        <f>IF('DATA ENTRY'!CK923="","",IF('DATA ENTRY'!E923="","",IF($D$4="All Post",'DATA ENTRY'!E923,IF(AND($D$4='DATA ENTRY'!CK923),'DATA ENTRY'!E923,""))))</f>
        <v/>
      </c>
      <c r="N924" s="3" t="str">
        <f>IF('DATA ENTRY'!CK923="","",IF('DATA ENTRY'!W923="","",IF($D$4="All Post",'DATA ENTRY'!W923,IF(AND($D$4='DATA ENTRY'!CK923),'DATA ENTRY'!W923,""))))</f>
        <v/>
      </c>
      <c r="O924" s="3" t="str">
        <f>IF('DATA ENTRY'!CK923="","",IF('DATA ENTRY'!X923="","",IF($D$4="All Post",'DATA ENTRY'!X923,IF(AND($D$4='DATA ENTRY'!CK923),'DATA ENTRY'!X923,""))))</f>
        <v/>
      </c>
      <c r="P924" s="3" t="str">
        <f>IF('DATA ENTRY'!CK923="","",IF('DATA ENTRY'!G923="","",IF($D$4="All Post",'DATA ENTRY'!G923,IF(AND($D$4='DATA ENTRY'!CK923),'DATA ENTRY'!G923,""))))</f>
        <v/>
      </c>
      <c r="S924">
        <f t="shared" si="227"/>
        <v>0</v>
      </c>
      <c r="T924" t="str">
        <f t="shared" si="228"/>
        <v/>
      </c>
      <c r="BZ924" t="str">
        <f t="shared" si="229"/>
        <v/>
      </c>
      <c r="CA924" t="str">
        <f t="shared" si="230"/>
        <v/>
      </c>
      <c r="CB924" s="224">
        <v>918</v>
      </c>
      <c r="CC924" s="3" t="str">
        <f>IF('DATA ENTRY'!CK923="","",IF('DATA ENTRY'!B923="","",IF(AND($CD$4='DATA ENTRY'!CK923,$CG$4='DATA ENTRY'!D923),'DATA ENTRY'!B923,"")))</f>
        <v/>
      </c>
      <c r="CD924" s="3" t="str">
        <f>IF('DATA ENTRY'!CK923="","",IF('DATA ENTRY'!C923="","",IF(AND($CD$4='DATA ENTRY'!CK923,$CG$4='DATA ENTRY'!D923),'DATA ENTRY'!C923,"")))</f>
        <v/>
      </c>
      <c r="CE924" s="4" t="str">
        <f>IF('DATA ENTRY'!CK923="","",IF('DATA ENTRY'!I923="","",IF(AND($CD$4='DATA ENTRY'!CK923,$CG$4='DATA ENTRY'!D923),'DATA ENTRY'!I923,"")))</f>
        <v/>
      </c>
      <c r="CF924" s="4" t="str">
        <f>IF('DATA ENTRY'!CK923="","",IF('DATA ENTRY'!CK923="","",IF(AND($CD$4='DATA ENTRY'!CK923,$CG$4='DATA ENTRY'!D923),'DATA ENTRY'!CK923,"")))</f>
        <v/>
      </c>
      <c r="CG924" s="3" t="str">
        <f>IF('DATA ENTRY'!CK923="","",IF('DATA ENTRY'!N923="","",IF(AND($CD$4='DATA ENTRY'!CK923,$CG$4='DATA ENTRY'!D923),'DATA ENTRY'!N923,"")))</f>
        <v/>
      </c>
      <c r="CH924" s="107" t="str">
        <f>IF('DATA ENTRY'!CK923="","",IF('DATA ENTRY'!O923="","",IF(AND($CD$4='DATA ENTRY'!CK923,$CG$4='DATA ENTRY'!D923),'DATA ENTRY'!O923,"")))</f>
        <v/>
      </c>
      <c r="CI924" s="3" t="str">
        <f>IF('DATA ENTRY'!CK923="","",IF('DATA ENTRY'!P923="","",IF(AND($CD$4='DATA ENTRY'!CK923,$CG$4='DATA ENTRY'!D923),'DATA ENTRY'!P923,"")))</f>
        <v/>
      </c>
      <c r="CJ924" s="107" t="str">
        <f>IF('DATA ENTRY'!CK923="","",IF('DATA ENTRY'!Q923="","",IF(AND($CD$4='DATA ENTRY'!CK923,$CG$4='DATA ENTRY'!D923),'DATA ENTRY'!Q923,"")))</f>
        <v/>
      </c>
      <c r="CK924" s="3" t="str">
        <f>IF('DATA ENTRY'!CK923="","",IF('DATA ENTRY'!R923="","",IF(AND($CD$4='DATA ENTRY'!CK923,$CG$4='DATA ENTRY'!D923),'DATA ENTRY'!R923,"")))</f>
        <v/>
      </c>
      <c r="CL924" s="3" t="str">
        <f>IF('DATA ENTRY'!CK923="","",IF('DATA ENTRY'!S923="","",IF(AND($CD$4='DATA ENTRY'!CK923,$CG$4='DATA ENTRY'!D923),'DATA ENTRY'!S923,"")))</f>
        <v/>
      </c>
      <c r="CM924" s="3" t="str">
        <f>IF('DATA ENTRY'!CK923="","",IF('DATA ENTRY'!E923="","",IF(AND($CD$4='DATA ENTRY'!CK923,$CG$4='DATA ENTRY'!D923),'DATA ENTRY'!E923,"")))</f>
        <v/>
      </c>
      <c r="CN924" s="3" t="str">
        <f>IF('DATA ENTRY'!CK923="","",IF('DATA ENTRY'!W923="","",IF(AND($CD$4='DATA ENTRY'!CK923,$CG$4='DATA ENTRY'!D923),'DATA ENTRY'!W923,"")))</f>
        <v/>
      </c>
      <c r="CO924" s="3" t="str">
        <f>IF('DATA ENTRY'!CK923="","",IF('DATA ENTRY'!X923="","",IF(AND($CD$4='DATA ENTRY'!CK923,$CG$4='DATA ENTRY'!D923),'DATA ENTRY'!X923,"")))</f>
        <v/>
      </c>
      <c r="CP924" s="108" t="str">
        <f t="shared" si="231"/>
        <v/>
      </c>
      <c r="CQ924" s="108" t="str">
        <f>IF('DATA ENTRY'!CK923="","",IF('DATA ENTRY'!G923="","",IF(AND($CD$4='DATA ENTRY'!CK923,$CG$4='DATA ENTRY'!D923),'DATA ENTRY'!G923,"")))</f>
        <v/>
      </c>
      <c r="CR924" s="230" t="str">
        <f>IF('DATA ENTRY'!CK923="","",IF('DATA ENTRY'!D923="","",IF(AND($CD$4='DATA ENTRY'!CK923,$CG$4='DATA ENTRY'!D923),'DATA ENTRY'!D923,"")))</f>
        <v/>
      </c>
      <c r="CS924">
        <f t="shared" si="232"/>
        <v>0</v>
      </c>
      <c r="CT924">
        <f t="shared" si="233"/>
        <v>0</v>
      </c>
      <c r="CV924" s="139"/>
      <c r="CX924">
        <f t="shared" si="234"/>
        <v>0</v>
      </c>
      <c r="DB924" t="str">
        <f t="shared" si="241"/>
        <v/>
      </c>
      <c r="DC924" t="str">
        <f t="shared" si="242"/>
        <v/>
      </c>
      <c r="DD924" s="224">
        <v>918</v>
      </c>
      <c r="DE924" s="3" t="str">
        <f>IF('DATA ENTRY'!CK923="","",IF('DATA ENTRY'!B923="","",IF(AND($DF$4='DATA ENTRY'!D923),'DATA ENTRY'!B923,"")))</f>
        <v/>
      </c>
      <c r="DF924" s="3" t="str">
        <f>IF('DATA ENTRY'!CK923="","",IF('DATA ENTRY'!C923="","",IF(AND($DF$4='DATA ENTRY'!D923),'DATA ENTRY'!C923,"")))</f>
        <v/>
      </c>
      <c r="DG924" s="4" t="str">
        <f>IF('DATA ENTRY'!CK923="","",IF('DATA ENTRY'!I923="","",IF(AND($DF$4='DATA ENTRY'!D923),'DATA ENTRY'!I923,"")))</f>
        <v/>
      </c>
      <c r="DH924" s="4" t="str">
        <f>IF('DATA ENTRY'!CK923="","",IF('DATA ENTRY'!CK923="","",IF(AND($DF$4='DATA ENTRY'!D923),'DATA ENTRY'!CK923,"")))</f>
        <v/>
      </c>
      <c r="DI924" s="3" t="str">
        <f>IF('DATA ENTRY'!CK923="","",IF('DATA ENTRY'!N923="","",IF(AND($DF$4='DATA ENTRY'!D923),'DATA ENTRY'!N923,"")))</f>
        <v/>
      </c>
      <c r="DJ924" s="107" t="str">
        <f>IF('DATA ENTRY'!CK923="","",IF('DATA ENTRY'!O923="","",IF(AND($DF$4='DATA ENTRY'!D923),'DATA ENTRY'!O923,"")))</f>
        <v/>
      </c>
      <c r="DK924" s="3" t="str">
        <f>IF('DATA ENTRY'!CK923="","",IF('DATA ENTRY'!P923="","",IF(AND($DF$4='DATA ENTRY'!D923),'DATA ENTRY'!P923,"")))</f>
        <v/>
      </c>
      <c r="DL924" s="107" t="str">
        <f>IF('DATA ENTRY'!CK923="","",IF('DATA ENTRY'!Q923="","",IF(AND($DF$4='DATA ENTRY'!D923),'DATA ENTRY'!Q923,"")))</f>
        <v/>
      </c>
      <c r="DM924" s="3" t="str">
        <f>IF('DATA ENTRY'!CK923="","",IF('DATA ENTRY'!R923="","",IF(AND($DF$4='DATA ENTRY'!D923),'DATA ENTRY'!R923,"")))</f>
        <v/>
      </c>
      <c r="DN924" s="107" t="str">
        <f>IF('DATA ENTRY'!CK923="","",IF('DATA ENTRY'!S923="","",IF(AND($DF$4='DATA ENTRY'!D923),'DATA ENTRY'!S923,"")))</f>
        <v/>
      </c>
      <c r="DO924" s="3" t="str">
        <f>IF('DATA ENTRY'!CK923="","",IF('DATA ENTRY'!E923="","",IF(AND($DF$4='DATA ENTRY'!D923),'DATA ENTRY'!E923,"")))</f>
        <v/>
      </c>
      <c r="DP924" s="3" t="str">
        <f>IF('DATA ENTRY'!CK923="","",IF('DATA ENTRY'!D923="","",IF(AND($DF$4='DATA ENTRY'!D923),'DATA ENTRY'!D923,"")))</f>
        <v/>
      </c>
      <c r="DQ924" s="3" t="str">
        <f>IF('DATA ENTRY'!CK923="","",IF('DATA ENTRY'!W923="","",IF(AND($DF$4='DATA ENTRY'!D923),'DATA ENTRY'!W923,"")))</f>
        <v/>
      </c>
      <c r="DR924" s="3" t="str">
        <f>IF('DATA ENTRY'!CK923="","",IF('DATA ENTRY'!X923="","",IF(AND($DF$4='DATA ENTRY'!D923),'DATA ENTRY'!X923,"")))</f>
        <v/>
      </c>
      <c r="DS924" s="108" t="str">
        <f t="shared" si="235"/>
        <v/>
      </c>
      <c r="DT924" s="108" t="str">
        <f>IF('DATA ENTRY'!CK923="","",IF('DATA ENTRY'!D923="","",IF(AND($DF$4='DATA ENTRY'!D923),'DATA ENTRY'!G923,"")))</f>
        <v/>
      </c>
      <c r="DY924">
        <f t="shared" si="236"/>
        <v>0</v>
      </c>
      <c r="EB924" t="str">
        <f t="shared" si="237"/>
        <v/>
      </c>
      <c r="EC924" t="str">
        <f t="shared" si="238"/>
        <v/>
      </c>
      <c r="ED924" s="224">
        <v>918</v>
      </c>
      <c r="EE924" s="3" t="str">
        <f>IF('DATA ENTRY'!CK923="","",IF('DATA ENTRY'!B923="","",IF(AND($EF$4='DATA ENTRY'!G923,$EH$4='DATA ENTRY'!F923),'DATA ENTRY'!B923,"")))</f>
        <v/>
      </c>
      <c r="EF924" s="3" t="str">
        <f>IF('DATA ENTRY'!CK923="","",IF('DATA ENTRY'!C923="","",IF(AND($EF$4='DATA ENTRY'!G923,$EH$4='DATA ENTRY'!F923),'DATA ENTRY'!C923,"")))</f>
        <v/>
      </c>
      <c r="EG924" s="4" t="str">
        <f>IF('DATA ENTRY'!CK923="","",IF('DATA ENTRY'!I923="","",IF(AND($EF$4='DATA ENTRY'!G923,$EH$4='DATA ENTRY'!F923),'DATA ENTRY'!I923,"")))</f>
        <v/>
      </c>
      <c r="EH924" s="4" t="str">
        <f>IF('DATA ENTRY'!CK923="","",IF('DATA ENTRY'!CK923="","",IF(AND($EF$4='DATA ENTRY'!G923,$EH$4='DATA ENTRY'!F923),'DATA ENTRY'!CK923,"")))</f>
        <v/>
      </c>
      <c r="EI924" s="3" t="str">
        <f>IF('DATA ENTRY'!CK923="","",IF('DATA ENTRY'!N923="","",IF(AND($EF$4='DATA ENTRY'!G923,$EH$4='DATA ENTRY'!F923),'DATA ENTRY'!N923,"")))</f>
        <v/>
      </c>
      <c r="EJ924" s="107" t="str">
        <f>IF('DATA ENTRY'!CK923="","",IF('DATA ENTRY'!O923="","",IF(AND($EF$4='DATA ENTRY'!G923,$EH$4='DATA ENTRY'!F923),'DATA ENTRY'!O923,"")))</f>
        <v/>
      </c>
      <c r="EK924" s="3" t="str">
        <f>IF('DATA ENTRY'!CK923="","",IF('DATA ENTRY'!P923="","",IF(AND($EF$4='DATA ENTRY'!G923,$EH$4='DATA ENTRY'!F923),'DATA ENTRY'!P923,"")))</f>
        <v/>
      </c>
      <c r="EL924" s="107" t="str">
        <f>IF('DATA ENTRY'!CK923="","",IF('DATA ENTRY'!Q923="","",IF(AND($EF$4='DATA ENTRY'!G923,$EH$4='DATA ENTRY'!F923),'DATA ENTRY'!Q923,"")))</f>
        <v/>
      </c>
      <c r="EM924" s="3" t="str">
        <f>IF('DATA ENTRY'!CK923="","",IF('DATA ENTRY'!R923="","",IF(AND($EF$4='DATA ENTRY'!G923,$EH$4='DATA ENTRY'!F923),'DATA ENTRY'!R923,"")))</f>
        <v/>
      </c>
      <c r="EN924" s="107" t="str">
        <f>IF('DATA ENTRY'!CK923="","",IF('DATA ENTRY'!S923="","",IF(AND($EF$4='DATA ENTRY'!G923,$EH$4='DATA ENTRY'!F923),'DATA ENTRY'!S923,"")))</f>
        <v/>
      </c>
      <c r="EO924" s="3" t="str">
        <f>IF('DATA ENTRY'!CK923="","",IF('DATA ENTRY'!E923="","",IF(AND($EF$4='DATA ENTRY'!G923,$EH$4='DATA ENTRY'!F923),'DATA ENTRY'!E923,"")))</f>
        <v/>
      </c>
      <c r="EP924" s="3" t="str">
        <f>IF('DATA ENTRY'!CK923="","",IF('DATA ENTRY'!D923="","",IF(AND($EF$4='DATA ENTRY'!G923,$EH$4='DATA ENTRY'!F923),'DATA ENTRY'!D923,"")))</f>
        <v/>
      </c>
      <c r="EQ924" s="3" t="str">
        <f>IF('DATA ENTRY'!CK923="","",IF('DATA ENTRY'!W923="","",IF(AND($EF$4='DATA ENTRY'!G923,$EH$4='DATA ENTRY'!F923),'DATA ENTRY'!W923,"")))</f>
        <v/>
      </c>
      <c r="ER924" s="3" t="str">
        <f>IF('DATA ENTRY'!CK923="","",IF('DATA ENTRY'!X923="","",IF(AND($EF$4='DATA ENTRY'!G923,$EH$4='DATA ENTRY'!F923),'DATA ENTRY'!X923,"")))</f>
        <v/>
      </c>
      <c r="ES924" s="108" t="str">
        <f t="shared" si="239"/>
        <v/>
      </c>
      <c r="ET924" s="108" t="str">
        <f>IF('DATA ENTRY'!CK923="","",IF('DATA ENTRY'!D923="","",IF(AND($EF$4='DATA ENTRY'!G923,$EH$4='DATA ENTRY'!F923),'DATA ENTRY'!G923,"")))</f>
        <v/>
      </c>
      <c r="EY924">
        <f t="shared" si="240"/>
        <v>0</v>
      </c>
    </row>
    <row r="925" spans="1:155">
      <c r="A925" t="str">
        <f>IF(S925=0,"",1+(MAX($A$7:A924)))</f>
        <v/>
      </c>
      <c r="B925" s="224">
        <v>919</v>
      </c>
      <c r="C925" s="3" t="str">
        <f>IF('DATA ENTRY'!CK924="","",IF('DATA ENTRY'!B924="","",IF($D$4="All Post",'DATA ENTRY'!B924,IF(AND($D$4='DATA ENTRY'!CK924),'DATA ENTRY'!B924,""))))</f>
        <v/>
      </c>
      <c r="D925" s="3" t="str">
        <f>IF('DATA ENTRY'!CK924="","",IF('DATA ENTRY'!C924="","",IF($D$4="All Post",'DATA ENTRY'!C924,IF(AND($D$4='DATA ENTRY'!CK924),'DATA ENTRY'!C924,""))))</f>
        <v/>
      </c>
      <c r="E925" s="4" t="str">
        <f>IF('DATA ENTRY'!CK924="","",IF('DATA ENTRY'!I924="","",IF($D$4="All Post",'DATA ENTRY'!I924,IF(AND($D$4='DATA ENTRY'!CK924),'DATA ENTRY'!I924,""))))</f>
        <v/>
      </c>
      <c r="F925" s="4" t="str">
        <f>IF('DATA ENTRY'!CK924="","",IF('DATA ENTRY'!CK924="","",IF($D$4="All Post",'DATA ENTRY'!CK924,IF(AND($D$4='DATA ENTRY'!CK924),'DATA ENTRY'!CK924,""))))</f>
        <v/>
      </c>
      <c r="G925" s="3" t="str">
        <f>IF('DATA ENTRY'!CK924="","",IF('DATA ENTRY'!N924="","",IF($D$4="All Post",'DATA ENTRY'!N924,IF(AND($D$4='DATA ENTRY'!CK924),'DATA ENTRY'!N924,""))))</f>
        <v/>
      </c>
      <c r="H925" s="107" t="str">
        <f>IF('DATA ENTRY'!CK924="","",IF('DATA ENTRY'!O924="","",IF($D$4="All Post",'DATA ENTRY'!O924,IF(AND($D$4='DATA ENTRY'!CK924),'DATA ENTRY'!O924,""))))</f>
        <v/>
      </c>
      <c r="I925" s="3" t="str">
        <f>IF('DATA ENTRY'!CK924="","",IF('DATA ENTRY'!P924="","",IF($D$4="All Post",'DATA ENTRY'!P924,IF(AND($D$4='DATA ENTRY'!CK924),'DATA ENTRY'!P924,""))))</f>
        <v/>
      </c>
      <c r="J925" s="107" t="str">
        <f>IF('DATA ENTRY'!CK924="","",IF('DATA ENTRY'!Q924="","",IF($D$4="All Post",'DATA ENTRY'!Q924,IF(AND($D$4='DATA ENTRY'!CK924),'DATA ENTRY'!Q924,""))))</f>
        <v/>
      </c>
      <c r="K925" s="3" t="str">
        <f>IF('DATA ENTRY'!CK924="","",IF('DATA ENTRY'!R924="","",IF($D$4="All Post",'DATA ENTRY'!R924,IF(AND($D$4='DATA ENTRY'!CK924),'DATA ENTRY'!R924,""))))</f>
        <v/>
      </c>
      <c r="L925" s="3" t="str">
        <f>IF('DATA ENTRY'!CK924="","",IF('DATA ENTRY'!S924="","",IF($D$4="All Post",'DATA ENTRY'!S924,IF(AND($D$4='DATA ENTRY'!CK924),'DATA ENTRY'!S924,""))))</f>
        <v/>
      </c>
      <c r="M925" s="3" t="str">
        <f>IF('DATA ENTRY'!CK924="","",IF('DATA ENTRY'!E924="","",IF($D$4="All Post",'DATA ENTRY'!E924,IF(AND($D$4='DATA ENTRY'!CK924),'DATA ENTRY'!E924,""))))</f>
        <v/>
      </c>
      <c r="N925" s="3" t="str">
        <f>IF('DATA ENTRY'!CK924="","",IF('DATA ENTRY'!W924="","",IF($D$4="All Post",'DATA ENTRY'!W924,IF(AND($D$4='DATA ENTRY'!CK924),'DATA ENTRY'!W924,""))))</f>
        <v/>
      </c>
      <c r="O925" s="3" t="str">
        <f>IF('DATA ENTRY'!CK924="","",IF('DATA ENTRY'!X924="","",IF($D$4="All Post",'DATA ENTRY'!X924,IF(AND($D$4='DATA ENTRY'!CK924),'DATA ENTRY'!X924,""))))</f>
        <v/>
      </c>
      <c r="P925" s="3" t="str">
        <f>IF('DATA ENTRY'!CK924="","",IF('DATA ENTRY'!G924="","",IF($D$4="All Post",'DATA ENTRY'!G924,IF(AND($D$4='DATA ENTRY'!CK924),'DATA ENTRY'!G924,""))))</f>
        <v/>
      </c>
      <c r="S925">
        <f t="shared" si="227"/>
        <v>0</v>
      </c>
      <c r="T925" t="str">
        <f t="shared" si="228"/>
        <v/>
      </c>
      <c r="BZ925" t="str">
        <f t="shared" si="229"/>
        <v/>
      </c>
      <c r="CA925" t="str">
        <f t="shared" si="230"/>
        <v/>
      </c>
      <c r="CB925" s="224">
        <v>919</v>
      </c>
      <c r="CC925" s="3" t="str">
        <f>IF('DATA ENTRY'!CK924="","",IF('DATA ENTRY'!B924="","",IF(AND($CD$4='DATA ENTRY'!CK924,$CG$4='DATA ENTRY'!D924),'DATA ENTRY'!B924,"")))</f>
        <v/>
      </c>
      <c r="CD925" s="3" t="str">
        <f>IF('DATA ENTRY'!CK924="","",IF('DATA ENTRY'!C924="","",IF(AND($CD$4='DATA ENTRY'!CK924,$CG$4='DATA ENTRY'!D924),'DATA ENTRY'!C924,"")))</f>
        <v/>
      </c>
      <c r="CE925" s="4" t="str">
        <f>IF('DATA ENTRY'!CK924="","",IF('DATA ENTRY'!I924="","",IF(AND($CD$4='DATA ENTRY'!CK924,$CG$4='DATA ENTRY'!D924),'DATA ENTRY'!I924,"")))</f>
        <v/>
      </c>
      <c r="CF925" s="4" t="str">
        <f>IF('DATA ENTRY'!CK924="","",IF('DATA ENTRY'!CK924="","",IF(AND($CD$4='DATA ENTRY'!CK924,$CG$4='DATA ENTRY'!D924),'DATA ENTRY'!CK924,"")))</f>
        <v/>
      </c>
      <c r="CG925" s="3" t="str">
        <f>IF('DATA ENTRY'!CK924="","",IF('DATA ENTRY'!N924="","",IF(AND($CD$4='DATA ENTRY'!CK924,$CG$4='DATA ENTRY'!D924),'DATA ENTRY'!N924,"")))</f>
        <v/>
      </c>
      <c r="CH925" s="107" t="str">
        <f>IF('DATA ENTRY'!CK924="","",IF('DATA ENTRY'!O924="","",IF(AND($CD$4='DATA ENTRY'!CK924,$CG$4='DATA ENTRY'!D924),'DATA ENTRY'!O924,"")))</f>
        <v/>
      </c>
      <c r="CI925" s="3" t="str">
        <f>IF('DATA ENTRY'!CK924="","",IF('DATA ENTRY'!P924="","",IF(AND($CD$4='DATA ENTRY'!CK924,$CG$4='DATA ENTRY'!D924),'DATA ENTRY'!P924,"")))</f>
        <v/>
      </c>
      <c r="CJ925" s="107" t="str">
        <f>IF('DATA ENTRY'!CK924="","",IF('DATA ENTRY'!Q924="","",IF(AND($CD$4='DATA ENTRY'!CK924,$CG$4='DATA ENTRY'!D924),'DATA ENTRY'!Q924,"")))</f>
        <v/>
      </c>
      <c r="CK925" s="3" t="str">
        <f>IF('DATA ENTRY'!CK924="","",IF('DATA ENTRY'!R924="","",IF(AND($CD$4='DATA ENTRY'!CK924,$CG$4='DATA ENTRY'!D924),'DATA ENTRY'!R924,"")))</f>
        <v/>
      </c>
      <c r="CL925" s="3" t="str">
        <f>IF('DATA ENTRY'!CK924="","",IF('DATA ENTRY'!S924="","",IF(AND($CD$4='DATA ENTRY'!CK924,$CG$4='DATA ENTRY'!D924),'DATA ENTRY'!S924,"")))</f>
        <v/>
      </c>
      <c r="CM925" s="3" t="str">
        <f>IF('DATA ENTRY'!CK924="","",IF('DATA ENTRY'!E924="","",IF(AND($CD$4='DATA ENTRY'!CK924,$CG$4='DATA ENTRY'!D924),'DATA ENTRY'!E924,"")))</f>
        <v/>
      </c>
      <c r="CN925" s="3" t="str">
        <f>IF('DATA ENTRY'!CK924="","",IF('DATA ENTRY'!W924="","",IF(AND($CD$4='DATA ENTRY'!CK924,$CG$4='DATA ENTRY'!D924),'DATA ENTRY'!W924,"")))</f>
        <v/>
      </c>
      <c r="CO925" s="3" t="str">
        <f>IF('DATA ENTRY'!CK924="","",IF('DATA ENTRY'!X924="","",IF(AND($CD$4='DATA ENTRY'!CK924,$CG$4='DATA ENTRY'!D924),'DATA ENTRY'!X924,"")))</f>
        <v/>
      </c>
      <c r="CP925" s="108" t="str">
        <f t="shared" si="231"/>
        <v/>
      </c>
      <c r="CQ925" s="108" t="str">
        <f>IF('DATA ENTRY'!CK924="","",IF('DATA ENTRY'!G924="","",IF(AND($CD$4='DATA ENTRY'!CK924,$CG$4='DATA ENTRY'!D924),'DATA ENTRY'!G924,"")))</f>
        <v/>
      </c>
      <c r="CR925" s="230" t="str">
        <f>IF('DATA ENTRY'!CK924="","",IF('DATA ENTRY'!D924="","",IF(AND($CD$4='DATA ENTRY'!CK924,$CG$4='DATA ENTRY'!D924),'DATA ENTRY'!D924,"")))</f>
        <v/>
      </c>
      <c r="CS925">
        <f t="shared" si="232"/>
        <v>0</v>
      </c>
      <c r="CT925">
        <f t="shared" si="233"/>
        <v>0</v>
      </c>
      <c r="CV925" s="139"/>
      <c r="CX925">
        <f t="shared" si="234"/>
        <v>0</v>
      </c>
      <c r="DB925" t="str">
        <f t="shared" si="241"/>
        <v/>
      </c>
      <c r="DC925" t="str">
        <f t="shared" si="242"/>
        <v/>
      </c>
      <c r="DD925" s="224">
        <v>919</v>
      </c>
      <c r="DE925" s="3" t="str">
        <f>IF('DATA ENTRY'!CK924="","",IF('DATA ENTRY'!B924="","",IF(AND($DF$4='DATA ENTRY'!D924),'DATA ENTRY'!B924,"")))</f>
        <v/>
      </c>
      <c r="DF925" s="3" t="str">
        <f>IF('DATA ENTRY'!CK924="","",IF('DATA ENTRY'!C924="","",IF(AND($DF$4='DATA ENTRY'!D924),'DATA ENTRY'!C924,"")))</f>
        <v/>
      </c>
      <c r="DG925" s="4" t="str">
        <f>IF('DATA ENTRY'!CK924="","",IF('DATA ENTRY'!I924="","",IF(AND($DF$4='DATA ENTRY'!D924),'DATA ENTRY'!I924,"")))</f>
        <v/>
      </c>
      <c r="DH925" s="4" t="str">
        <f>IF('DATA ENTRY'!CK924="","",IF('DATA ENTRY'!CK924="","",IF(AND($DF$4='DATA ENTRY'!D924),'DATA ENTRY'!CK924,"")))</f>
        <v/>
      </c>
      <c r="DI925" s="3" t="str">
        <f>IF('DATA ENTRY'!CK924="","",IF('DATA ENTRY'!N924="","",IF(AND($DF$4='DATA ENTRY'!D924),'DATA ENTRY'!N924,"")))</f>
        <v/>
      </c>
      <c r="DJ925" s="107" t="str">
        <f>IF('DATA ENTRY'!CK924="","",IF('DATA ENTRY'!O924="","",IF(AND($DF$4='DATA ENTRY'!D924),'DATA ENTRY'!O924,"")))</f>
        <v/>
      </c>
      <c r="DK925" s="3" t="str">
        <f>IF('DATA ENTRY'!CK924="","",IF('DATA ENTRY'!P924="","",IF(AND($DF$4='DATA ENTRY'!D924),'DATA ENTRY'!P924,"")))</f>
        <v/>
      </c>
      <c r="DL925" s="107" t="str">
        <f>IF('DATA ENTRY'!CK924="","",IF('DATA ENTRY'!Q924="","",IF(AND($DF$4='DATA ENTRY'!D924),'DATA ENTRY'!Q924,"")))</f>
        <v/>
      </c>
      <c r="DM925" s="3" t="str">
        <f>IF('DATA ENTRY'!CK924="","",IF('DATA ENTRY'!R924="","",IF(AND($DF$4='DATA ENTRY'!D924),'DATA ENTRY'!R924,"")))</f>
        <v/>
      </c>
      <c r="DN925" s="107" t="str">
        <f>IF('DATA ENTRY'!CK924="","",IF('DATA ENTRY'!S924="","",IF(AND($DF$4='DATA ENTRY'!D924),'DATA ENTRY'!S924,"")))</f>
        <v/>
      </c>
      <c r="DO925" s="3" t="str">
        <f>IF('DATA ENTRY'!CK924="","",IF('DATA ENTRY'!E924="","",IF(AND($DF$4='DATA ENTRY'!D924),'DATA ENTRY'!E924,"")))</f>
        <v/>
      </c>
      <c r="DP925" s="3" t="str">
        <f>IF('DATA ENTRY'!CK924="","",IF('DATA ENTRY'!D924="","",IF(AND($DF$4='DATA ENTRY'!D924),'DATA ENTRY'!D924,"")))</f>
        <v/>
      </c>
      <c r="DQ925" s="3" t="str">
        <f>IF('DATA ENTRY'!CK924="","",IF('DATA ENTRY'!W924="","",IF(AND($DF$4='DATA ENTRY'!D924),'DATA ENTRY'!W924,"")))</f>
        <v/>
      </c>
      <c r="DR925" s="3" t="str">
        <f>IF('DATA ENTRY'!CK924="","",IF('DATA ENTRY'!X924="","",IF(AND($DF$4='DATA ENTRY'!D924),'DATA ENTRY'!X924,"")))</f>
        <v/>
      </c>
      <c r="DS925" s="108" t="str">
        <f t="shared" si="235"/>
        <v/>
      </c>
      <c r="DT925" s="108" t="str">
        <f>IF('DATA ENTRY'!CK924="","",IF('DATA ENTRY'!D924="","",IF(AND($DF$4='DATA ENTRY'!D924),'DATA ENTRY'!G924,"")))</f>
        <v/>
      </c>
      <c r="DY925">
        <f t="shared" si="236"/>
        <v>0</v>
      </c>
      <c r="EB925" t="str">
        <f t="shared" si="237"/>
        <v/>
      </c>
      <c r="EC925" t="str">
        <f t="shared" si="238"/>
        <v/>
      </c>
      <c r="ED925" s="224">
        <v>919</v>
      </c>
      <c r="EE925" s="3" t="str">
        <f>IF('DATA ENTRY'!CK924="","",IF('DATA ENTRY'!B924="","",IF(AND($EF$4='DATA ENTRY'!G924,$EH$4='DATA ENTRY'!F924),'DATA ENTRY'!B924,"")))</f>
        <v/>
      </c>
      <c r="EF925" s="3" t="str">
        <f>IF('DATA ENTRY'!CK924="","",IF('DATA ENTRY'!C924="","",IF(AND($EF$4='DATA ENTRY'!G924,$EH$4='DATA ENTRY'!F924),'DATA ENTRY'!C924,"")))</f>
        <v/>
      </c>
      <c r="EG925" s="4" t="str">
        <f>IF('DATA ENTRY'!CK924="","",IF('DATA ENTRY'!I924="","",IF(AND($EF$4='DATA ENTRY'!G924,$EH$4='DATA ENTRY'!F924),'DATA ENTRY'!I924,"")))</f>
        <v/>
      </c>
      <c r="EH925" s="4" t="str">
        <f>IF('DATA ENTRY'!CK924="","",IF('DATA ENTRY'!CK924="","",IF(AND($EF$4='DATA ENTRY'!G924,$EH$4='DATA ENTRY'!F924),'DATA ENTRY'!CK924,"")))</f>
        <v/>
      </c>
      <c r="EI925" s="3" t="str">
        <f>IF('DATA ENTRY'!CK924="","",IF('DATA ENTRY'!N924="","",IF(AND($EF$4='DATA ENTRY'!G924,$EH$4='DATA ENTRY'!F924),'DATA ENTRY'!N924,"")))</f>
        <v/>
      </c>
      <c r="EJ925" s="107" t="str">
        <f>IF('DATA ENTRY'!CK924="","",IF('DATA ENTRY'!O924="","",IF(AND($EF$4='DATA ENTRY'!G924,$EH$4='DATA ENTRY'!F924),'DATA ENTRY'!O924,"")))</f>
        <v/>
      </c>
      <c r="EK925" s="3" t="str">
        <f>IF('DATA ENTRY'!CK924="","",IF('DATA ENTRY'!P924="","",IF(AND($EF$4='DATA ENTRY'!G924,$EH$4='DATA ENTRY'!F924),'DATA ENTRY'!P924,"")))</f>
        <v/>
      </c>
      <c r="EL925" s="107" t="str">
        <f>IF('DATA ENTRY'!CK924="","",IF('DATA ENTRY'!Q924="","",IF(AND($EF$4='DATA ENTRY'!G924,$EH$4='DATA ENTRY'!F924),'DATA ENTRY'!Q924,"")))</f>
        <v/>
      </c>
      <c r="EM925" s="3" t="str">
        <f>IF('DATA ENTRY'!CK924="","",IF('DATA ENTRY'!R924="","",IF(AND($EF$4='DATA ENTRY'!G924,$EH$4='DATA ENTRY'!F924),'DATA ENTRY'!R924,"")))</f>
        <v/>
      </c>
      <c r="EN925" s="107" t="str">
        <f>IF('DATA ENTRY'!CK924="","",IF('DATA ENTRY'!S924="","",IF(AND($EF$4='DATA ENTRY'!G924,$EH$4='DATA ENTRY'!F924),'DATA ENTRY'!S924,"")))</f>
        <v/>
      </c>
      <c r="EO925" s="3" t="str">
        <f>IF('DATA ENTRY'!CK924="","",IF('DATA ENTRY'!E924="","",IF(AND($EF$4='DATA ENTRY'!G924,$EH$4='DATA ENTRY'!F924),'DATA ENTRY'!E924,"")))</f>
        <v/>
      </c>
      <c r="EP925" s="3" t="str">
        <f>IF('DATA ENTRY'!CK924="","",IF('DATA ENTRY'!D924="","",IF(AND($EF$4='DATA ENTRY'!G924,$EH$4='DATA ENTRY'!F924),'DATA ENTRY'!D924,"")))</f>
        <v/>
      </c>
      <c r="EQ925" s="3" t="str">
        <f>IF('DATA ENTRY'!CK924="","",IF('DATA ENTRY'!W924="","",IF(AND($EF$4='DATA ENTRY'!G924,$EH$4='DATA ENTRY'!F924),'DATA ENTRY'!W924,"")))</f>
        <v/>
      </c>
      <c r="ER925" s="3" t="str">
        <f>IF('DATA ENTRY'!CK924="","",IF('DATA ENTRY'!X924="","",IF(AND($EF$4='DATA ENTRY'!G924,$EH$4='DATA ENTRY'!F924),'DATA ENTRY'!X924,"")))</f>
        <v/>
      </c>
      <c r="ES925" s="108" t="str">
        <f t="shared" si="239"/>
        <v/>
      </c>
      <c r="ET925" s="108" t="str">
        <f>IF('DATA ENTRY'!CK924="","",IF('DATA ENTRY'!D924="","",IF(AND($EF$4='DATA ENTRY'!G924,$EH$4='DATA ENTRY'!F924),'DATA ENTRY'!G924,"")))</f>
        <v/>
      </c>
      <c r="EY925">
        <f t="shared" si="240"/>
        <v>0</v>
      </c>
    </row>
    <row r="926" spans="1:155">
      <c r="A926" t="str">
        <f>IF(S926=0,"",1+(MAX($A$7:A925)))</f>
        <v/>
      </c>
      <c r="B926" s="224">
        <v>920</v>
      </c>
      <c r="C926" s="3" t="str">
        <f>IF('DATA ENTRY'!CK925="","",IF('DATA ENTRY'!B925="","",IF($D$4="All Post",'DATA ENTRY'!B925,IF(AND($D$4='DATA ENTRY'!CK925),'DATA ENTRY'!B925,""))))</f>
        <v/>
      </c>
      <c r="D926" s="3" t="str">
        <f>IF('DATA ENTRY'!CK925="","",IF('DATA ENTRY'!C925="","",IF($D$4="All Post",'DATA ENTRY'!C925,IF(AND($D$4='DATA ENTRY'!CK925),'DATA ENTRY'!C925,""))))</f>
        <v/>
      </c>
      <c r="E926" s="4" t="str">
        <f>IF('DATA ENTRY'!CK925="","",IF('DATA ENTRY'!I925="","",IF($D$4="All Post",'DATA ENTRY'!I925,IF(AND($D$4='DATA ENTRY'!CK925),'DATA ENTRY'!I925,""))))</f>
        <v/>
      </c>
      <c r="F926" s="4" t="str">
        <f>IF('DATA ENTRY'!CK925="","",IF('DATA ENTRY'!CK925="","",IF($D$4="All Post",'DATA ENTRY'!CK925,IF(AND($D$4='DATA ENTRY'!CK925),'DATA ENTRY'!CK925,""))))</f>
        <v/>
      </c>
      <c r="G926" s="3" t="str">
        <f>IF('DATA ENTRY'!CK925="","",IF('DATA ENTRY'!N925="","",IF($D$4="All Post",'DATA ENTRY'!N925,IF(AND($D$4='DATA ENTRY'!CK925),'DATA ENTRY'!N925,""))))</f>
        <v/>
      </c>
      <c r="H926" s="107" t="str">
        <f>IF('DATA ENTRY'!CK925="","",IF('DATA ENTRY'!O925="","",IF($D$4="All Post",'DATA ENTRY'!O925,IF(AND($D$4='DATA ENTRY'!CK925),'DATA ENTRY'!O925,""))))</f>
        <v/>
      </c>
      <c r="I926" s="3" t="str">
        <f>IF('DATA ENTRY'!CK925="","",IF('DATA ENTRY'!P925="","",IF($D$4="All Post",'DATA ENTRY'!P925,IF(AND($D$4='DATA ENTRY'!CK925),'DATA ENTRY'!P925,""))))</f>
        <v/>
      </c>
      <c r="J926" s="107" t="str">
        <f>IF('DATA ENTRY'!CK925="","",IF('DATA ENTRY'!Q925="","",IF($D$4="All Post",'DATA ENTRY'!Q925,IF(AND($D$4='DATA ENTRY'!CK925),'DATA ENTRY'!Q925,""))))</f>
        <v/>
      </c>
      <c r="K926" s="3" t="str">
        <f>IF('DATA ENTRY'!CK925="","",IF('DATA ENTRY'!R925="","",IF($D$4="All Post",'DATA ENTRY'!R925,IF(AND($D$4='DATA ENTRY'!CK925),'DATA ENTRY'!R925,""))))</f>
        <v/>
      </c>
      <c r="L926" s="3" t="str">
        <f>IF('DATA ENTRY'!CK925="","",IF('DATA ENTRY'!S925="","",IF($D$4="All Post",'DATA ENTRY'!S925,IF(AND($D$4='DATA ENTRY'!CK925),'DATA ENTRY'!S925,""))))</f>
        <v/>
      </c>
      <c r="M926" s="3" t="str">
        <f>IF('DATA ENTRY'!CK925="","",IF('DATA ENTRY'!E925="","",IF($D$4="All Post",'DATA ENTRY'!E925,IF(AND($D$4='DATA ENTRY'!CK925),'DATA ENTRY'!E925,""))))</f>
        <v/>
      </c>
      <c r="N926" s="3" t="str">
        <f>IF('DATA ENTRY'!CK925="","",IF('DATA ENTRY'!W925="","",IF($D$4="All Post",'DATA ENTRY'!W925,IF(AND($D$4='DATA ENTRY'!CK925),'DATA ENTRY'!W925,""))))</f>
        <v/>
      </c>
      <c r="O926" s="3" t="str">
        <f>IF('DATA ENTRY'!CK925="","",IF('DATA ENTRY'!X925="","",IF($D$4="All Post",'DATA ENTRY'!X925,IF(AND($D$4='DATA ENTRY'!CK925),'DATA ENTRY'!X925,""))))</f>
        <v/>
      </c>
      <c r="P926" s="3" t="str">
        <f>IF('DATA ENTRY'!CK925="","",IF('DATA ENTRY'!G925="","",IF($D$4="All Post",'DATA ENTRY'!G925,IF(AND($D$4='DATA ENTRY'!CK925),'DATA ENTRY'!G925,""))))</f>
        <v/>
      </c>
      <c r="S926">
        <f t="shared" si="227"/>
        <v>0</v>
      </c>
      <c r="T926" t="str">
        <f t="shared" si="228"/>
        <v/>
      </c>
      <c r="BZ926" t="str">
        <f t="shared" si="229"/>
        <v/>
      </c>
      <c r="CA926" t="str">
        <f t="shared" si="230"/>
        <v/>
      </c>
      <c r="CB926" s="224">
        <v>920</v>
      </c>
      <c r="CC926" s="3" t="str">
        <f>IF('DATA ENTRY'!CK925="","",IF('DATA ENTRY'!B925="","",IF(AND($CD$4='DATA ENTRY'!CK925,$CG$4='DATA ENTRY'!D925),'DATA ENTRY'!B925,"")))</f>
        <v/>
      </c>
      <c r="CD926" s="3" t="str">
        <f>IF('DATA ENTRY'!CK925="","",IF('DATA ENTRY'!C925="","",IF(AND($CD$4='DATA ENTRY'!CK925,$CG$4='DATA ENTRY'!D925),'DATA ENTRY'!C925,"")))</f>
        <v/>
      </c>
      <c r="CE926" s="4" t="str">
        <f>IF('DATA ENTRY'!CK925="","",IF('DATA ENTRY'!I925="","",IF(AND($CD$4='DATA ENTRY'!CK925,$CG$4='DATA ENTRY'!D925),'DATA ENTRY'!I925,"")))</f>
        <v/>
      </c>
      <c r="CF926" s="4" t="str">
        <f>IF('DATA ENTRY'!CK925="","",IF('DATA ENTRY'!CK925="","",IF(AND($CD$4='DATA ENTRY'!CK925,$CG$4='DATA ENTRY'!D925),'DATA ENTRY'!CK925,"")))</f>
        <v/>
      </c>
      <c r="CG926" s="3" t="str">
        <f>IF('DATA ENTRY'!CK925="","",IF('DATA ENTRY'!N925="","",IF(AND($CD$4='DATA ENTRY'!CK925,$CG$4='DATA ENTRY'!D925),'DATA ENTRY'!N925,"")))</f>
        <v/>
      </c>
      <c r="CH926" s="107" t="str">
        <f>IF('DATA ENTRY'!CK925="","",IF('DATA ENTRY'!O925="","",IF(AND($CD$4='DATA ENTRY'!CK925,$CG$4='DATA ENTRY'!D925),'DATA ENTRY'!O925,"")))</f>
        <v/>
      </c>
      <c r="CI926" s="3" t="str">
        <f>IF('DATA ENTRY'!CK925="","",IF('DATA ENTRY'!P925="","",IF(AND($CD$4='DATA ENTRY'!CK925,$CG$4='DATA ENTRY'!D925),'DATA ENTRY'!P925,"")))</f>
        <v/>
      </c>
      <c r="CJ926" s="107" t="str">
        <f>IF('DATA ENTRY'!CK925="","",IF('DATA ENTRY'!Q925="","",IF(AND($CD$4='DATA ENTRY'!CK925,$CG$4='DATA ENTRY'!D925),'DATA ENTRY'!Q925,"")))</f>
        <v/>
      </c>
      <c r="CK926" s="3" t="str">
        <f>IF('DATA ENTRY'!CK925="","",IF('DATA ENTRY'!R925="","",IF(AND($CD$4='DATA ENTRY'!CK925,$CG$4='DATA ENTRY'!D925),'DATA ENTRY'!R925,"")))</f>
        <v/>
      </c>
      <c r="CL926" s="3" t="str">
        <f>IF('DATA ENTRY'!CK925="","",IF('DATA ENTRY'!S925="","",IF(AND($CD$4='DATA ENTRY'!CK925,$CG$4='DATA ENTRY'!D925),'DATA ENTRY'!S925,"")))</f>
        <v/>
      </c>
      <c r="CM926" s="3" t="str">
        <f>IF('DATA ENTRY'!CK925="","",IF('DATA ENTRY'!E925="","",IF(AND($CD$4='DATA ENTRY'!CK925,$CG$4='DATA ENTRY'!D925),'DATA ENTRY'!E925,"")))</f>
        <v/>
      </c>
      <c r="CN926" s="3" t="str">
        <f>IF('DATA ENTRY'!CK925="","",IF('DATA ENTRY'!W925="","",IF(AND($CD$4='DATA ENTRY'!CK925,$CG$4='DATA ENTRY'!D925),'DATA ENTRY'!W925,"")))</f>
        <v/>
      </c>
      <c r="CO926" s="3" t="str">
        <f>IF('DATA ENTRY'!CK925="","",IF('DATA ENTRY'!X925="","",IF(AND($CD$4='DATA ENTRY'!CK925,$CG$4='DATA ENTRY'!D925),'DATA ENTRY'!X925,"")))</f>
        <v/>
      </c>
      <c r="CP926" s="108" t="str">
        <f t="shared" si="231"/>
        <v/>
      </c>
      <c r="CQ926" s="108" t="str">
        <f>IF('DATA ENTRY'!CK925="","",IF('DATA ENTRY'!G925="","",IF(AND($CD$4='DATA ENTRY'!CK925,$CG$4='DATA ENTRY'!D925),'DATA ENTRY'!G925,"")))</f>
        <v/>
      </c>
      <c r="CR926" s="230" t="str">
        <f>IF('DATA ENTRY'!CK925="","",IF('DATA ENTRY'!D925="","",IF(AND($CD$4='DATA ENTRY'!CK925,$CG$4='DATA ENTRY'!D925),'DATA ENTRY'!D925,"")))</f>
        <v/>
      </c>
      <c r="CS926">
        <f t="shared" si="232"/>
        <v>0</v>
      </c>
      <c r="CT926">
        <f t="shared" si="233"/>
        <v>0</v>
      </c>
      <c r="CV926" s="139"/>
      <c r="CX926">
        <f t="shared" si="234"/>
        <v>0</v>
      </c>
      <c r="DB926" t="str">
        <f t="shared" si="241"/>
        <v/>
      </c>
      <c r="DC926" t="str">
        <f t="shared" si="242"/>
        <v/>
      </c>
      <c r="DD926" s="224">
        <v>920</v>
      </c>
      <c r="DE926" s="3" t="str">
        <f>IF('DATA ENTRY'!CK925="","",IF('DATA ENTRY'!B925="","",IF(AND($DF$4='DATA ENTRY'!D925),'DATA ENTRY'!B925,"")))</f>
        <v/>
      </c>
      <c r="DF926" s="3" t="str">
        <f>IF('DATA ENTRY'!CK925="","",IF('DATA ENTRY'!C925="","",IF(AND($DF$4='DATA ENTRY'!D925),'DATA ENTRY'!C925,"")))</f>
        <v/>
      </c>
      <c r="DG926" s="4" t="str">
        <f>IF('DATA ENTRY'!CK925="","",IF('DATA ENTRY'!I925="","",IF(AND($DF$4='DATA ENTRY'!D925),'DATA ENTRY'!I925,"")))</f>
        <v/>
      </c>
      <c r="DH926" s="4" t="str">
        <f>IF('DATA ENTRY'!CK925="","",IF('DATA ENTRY'!CK925="","",IF(AND($DF$4='DATA ENTRY'!D925),'DATA ENTRY'!CK925,"")))</f>
        <v/>
      </c>
      <c r="DI926" s="3" t="str">
        <f>IF('DATA ENTRY'!CK925="","",IF('DATA ENTRY'!N925="","",IF(AND($DF$4='DATA ENTRY'!D925),'DATA ENTRY'!N925,"")))</f>
        <v/>
      </c>
      <c r="DJ926" s="107" t="str">
        <f>IF('DATA ENTRY'!CK925="","",IF('DATA ENTRY'!O925="","",IF(AND($DF$4='DATA ENTRY'!D925),'DATA ENTRY'!O925,"")))</f>
        <v/>
      </c>
      <c r="DK926" s="3" t="str">
        <f>IF('DATA ENTRY'!CK925="","",IF('DATA ENTRY'!P925="","",IF(AND($DF$4='DATA ENTRY'!D925),'DATA ENTRY'!P925,"")))</f>
        <v/>
      </c>
      <c r="DL926" s="107" t="str">
        <f>IF('DATA ENTRY'!CK925="","",IF('DATA ENTRY'!Q925="","",IF(AND($DF$4='DATA ENTRY'!D925),'DATA ENTRY'!Q925,"")))</f>
        <v/>
      </c>
      <c r="DM926" s="3" t="str">
        <f>IF('DATA ENTRY'!CK925="","",IF('DATA ENTRY'!R925="","",IF(AND($DF$4='DATA ENTRY'!D925),'DATA ENTRY'!R925,"")))</f>
        <v/>
      </c>
      <c r="DN926" s="107" t="str">
        <f>IF('DATA ENTRY'!CK925="","",IF('DATA ENTRY'!S925="","",IF(AND($DF$4='DATA ENTRY'!D925),'DATA ENTRY'!S925,"")))</f>
        <v/>
      </c>
      <c r="DO926" s="3" t="str">
        <f>IF('DATA ENTRY'!CK925="","",IF('DATA ENTRY'!E925="","",IF(AND($DF$4='DATA ENTRY'!D925),'DATA ENTRY'!E925,"")))</f>
        <v/>
      </c>
      <c r="DP926" s="3" t="str">
        <f>IF('DATA ENTRY'!CK925="","",IF('DATA ENTRY'!D925="","",IF(AND($DF$4='DATA ENTRY'!D925),'DATA ENTRY'!D925,"")))</f>
        <v/>
      </c>
      <c r="DQ926" s="3" t="str">
        <f>IF('DATA ENTRY'!CK925="","",IF('DATA ENTRY'!W925="","",IF(AND($DF$4='DATA ENTRY'!D925),'DATA ENTRY'!W925,"")))</f>
        <v/>
      </c>
      <c r="DR926" s="3" t="str">
        <f>IF('DATA ENTRY'!CK925="","",IF('DATA ENTRY'!X925="","",IF(AND($DF$4='DATA ENTRY'!D925),'DATA ENTRY'!X925,"")))</f>
        <v/>
      </c>
      <c r="DS926" s="108" t="str">
        <f t="shared" si="235"/>
        <v/>
      </c>
      <c r="DT926" s="108" t="str">
        <f>IF('DATA ENTRY'!CK925="","",IF('DATA ENTRY'!D925="","",IF(AND($DF$4='DATA ENTRY'!D925),'DATA ENTRY'!G925,"")))</f>
        <v/>
      </c>
      <c r="DY926">
        <f t="shared" si="236"/>
        <v>0</v>
      </c>
      <c r="EB926" t="str">
        <f t="shared" si="237"/>
        <v/>
      </c>
      <c r="EC926" t="str">
        <f t="shared" si="238"/>
        <v/>
      </c>
      <c r="ED926" s="224">
        <v>920</v>
      </c>
      <c r="EE926" s="3" t="str">
        <f>IF('DATA ENTRY'!CK925="","",IF('DATA ENTRY'!B925="","",IF(AND($EF$4='DATA ENTRY'!G925,$EH$4='DATA ENTRY'!F925),'DATA ENTRY'!B925,"")))</f>
        <v/>
      </c>
      <c r="EF926" s="3" t="str">
        <f>IF('DATA ENTRY'!CK925="","",IF('DATA ENTRY'!C925="","",IF(AND($EF$4='DATA ENTRY'!G925,$EH$4='DATA ENTRY'!F925),'DATA ENTRY'!C925,"")))</f>
        <v/>
      </c>
      <c r="EG926" s="4" t="str">
        <f>IF('DATA ENTRY'!CK925="","",IF('DATA ENTRY'!I925="","",IF(AND($EF$4='DATA ENTRY'!G925,$EH$4='DATA ENTRY'!F925),'DATA ENTRY'!I925,"")))</f>
        <v/>
      </c>
      <c r="EH926" s="4" t="str">
        <f>IF('DATA ENTRY'!CK925="","",IF('DATA ENTRY'!CK925="","",IF(AND($EF$4='DATA ENTRY'!G925,$EH$4='DATA ENTRY'!F925),'DATA ENTRY'!CK925,"")))</f>
        <v/>
      </c>
      <c r="EI926" s="3" t="str">
        <f>IF('DATA ENTRY'!CK925="","",IF('DATA ENTRY'!N925="","",IF(AND($EF$4='DATA ENTRY'!G925,$EH$4='DATA ENTRY'!F925),'DATA ENTRY'!N925,"")))</f>
        <v/>
      </c>
      <c r="EJ926" s="107" t="str">
        <f>IF('DATA ENTRY'!CK925="","",IF('DATA ENTRY'!O925="","",IF(AND($EF$4='DATA ENTRY'!G925,$EH$4='DATA ENTRY'!F925),'DATA ENTRY'!O925,"")))</f>
        <v/>
      </c>
      <c r="EK926" s="3" t="str">
        <f>IF('DATA ENTRY'!CK925="","",IF('DATA ENTRY'!P925="","",IF(AND($EF$4='DATA ENTRY'!G925,$EH$4='DATA ENTRY'!F925),'DATA ENTRY'!P925,"")))</f>
        <v/>
      </c>
      <c r="EL926" s="107" t="str">
        <f>IF('DATA ENTRY'!CK925="","",IF('DATA ENTRY'!Q925="","",IF(AND($EF$4='DATA ENTRY'!G925,$EH$4='DATA ENTRY'!F925),'DATA ENTRY'!Q925,"")))</f>
        <v/>
      </c>
      <c r="EM926" s="3" t="str">
        <f>IF('DATA ENTRY'!CK925="","",IF('DATA ENTRY'!R925="","",IF(AND($EF$4='DATA ENTRY'!G925,$EH$4='DATA ENTRY'!F925),'DATA ENTRY'!R925,"")))</f>
        <v/>
      </c>
      <c r="EN926" s="107" t="str">
        <f>IF('DATA ENTRY'!CK925="","",IF('DATA ENTRY'!S925="","",IF(AND($EF$4='DATA ENTRY'!G925,$EH$4='DATA ENTRY'!F925),'DATA ENTRY'!S925,"")))</f>
        <v/>
      </c>
      <c r="EO926" s="3" t="str">
        <f>IF('DATA ENTRY'!CK925="","",IF('DATA ENTRY'!E925="","",IF(AND($EF$4='DATA ENTRY'!G925,$EH$4='DATA ENTRY'!F925),'DATA ENTRY'!E925,"")))</f>
        <v/>
      </c>
      <c r="EP926" s="3" t="str">
        <f>IF('DATA ENTRY'!CK925="","",IF('DATA ENTRY'!D925="","",IF(AND($EF$4='DATA ENTRY'!G925,$EH$4='DATA ENTRY'!F925),'DATA ENTRY'!D925,"")))</f>
        <v/>
      </c>
      <c r="EQ926" s="3" t="str">
        <f>IF('DATA ENTRY'!CK925="","",IF('DATA ENTRY'!W925="","",IF(AND($EF$4='DATA ENTRY'!G925,$EH$4='DATA ENTRY'!F925),'DATA ENTRY'!W925,"")))</f>
        <v/>
      </c>
      <c r="ER926" s="3" t="str">
        <f>IF('DATA ENTRY'!CK925="","",IF('DATA ENTRY'!X925="","",IF(AND($EF$4='DATA ENTRY'!G925,$EH$4='DATA ENTRY'!F925),'DATA ENTRY'!X925,"")))</f>
        <v/>
      </c>
      <c r="ES926" s="108" t="str">
        <f t="shared" si="239"/>
        <v/>
      </c>
      <c r="ET926" s="108" t="str">
        <f>IF('DATA ENTRY'!CK925="","",IF('DATA ENTRY'!D925="","",IF(AND($EF$4='DATA ENTRY'!G925,$EH$4='DATA ENTRY'!F925),'DATA ENTRY'!G925,"")))</f>
        <v/>
      </c>
      <c r="EY926">
        <f t="shared" si="240"/>
        <v>0</v>
      </c>
    </row>
    <row r="927" spans="1:155">
      <c r="A927" t="str">
        <f>IF(S927=0,"",1+(MAX($A$7:A926)))</f>
        <v/>
      </c>
      <c r="B927" s="224">
        <v>921</v>
      </c>
      <c r="C927" s="3" t="str">
        <f>IF('DATA ENTRY'!CK926="","",IF('DATA ENTRY'!B926="","",IF($D$4="All Post",'DATA ENTRY'!B926,IF(AND($D$4='DATA ENTRY'!CK926),'DATA ENTRY'!B926,""))))</f>
        <v/>
      </c>
      <c r="D927" s="3" t="str">
        <f>IF('DATA ENTRY'!CK926="","",IF('DATA ENTRY'!C926="","",IF($D$4="All Post",'DATA ENTRY'!C926,IF(AND($D$4='DATA ENTRY'!CK926),'DATA ENTRY'!C926,""))))</f>
        <v/>
      </c>
      <c r="E927" s="4" t="str">
        <f>IF('DATA ENTRY'!CK926="","",IF('DATA ENTRY'!I926="","",IF($D$4="All Post",'DATA ENTRY'!I926,IF(AND($D$4='DATA ENTRY'!CK926),'DATA ENTRY'!I926,""))))</f>
        <v/>
      </c>
      <c r="F927" s="4" t="str">
        <f>IF('DATA ENTRY'!CK926="","",IF('DATA ENTRY'!CK926="","",IF($D$4="All Post",'DATA ENTRY'!CK926,IF(AND($D$4='DATA ENTRY'!CK926),'DATA ENTRY'!CK926,""))))</f>
        <v/>
      </c>
      <c r="G927" s="3" t="str">
        <f>IF('DATA ENTRY'!CK926="","",IF('DATA ENTRY'!N926="","",IF($D$4="All Post",'DATA ENTRY'!N926,IF(AND($D$4='DATA ENTRY'!CK926),'DATA ENTRY'!N926,""))))</f>
        <v/>
      </c>
      <c r="H927" s="107" t="str">
        <f>IF('DATA ENTRY'!CK926="","",IF('DATA ENTRY'!O926="","",IF($D$4="All Post",'DATA ENTRY'!O926,IF(AND($D$4='DATA ENTRY'!CK926),'DATA ENTRY'!O926,""))))</f>
        <v/>
      </c>
      <c r="I927" s="3" t="str">
        <f>IF('DATA ENTRY'!CK926="","",IF('DATA ENTRY'!P926="","",IF($D$4="All Post",'DATA ENTRY'!P926,IF(AND($D$4='DATA ENTRY'!CK926),'DATA ENTRY'!P926,""))))</f>
        <v/>
      </c>
      <c r="J927" s="107" t="str">
        <f>IF('DATA ENTRY'!CK926="","",IF('DATA ENTRY'!Q926="","",IF($D$4="All Post",'DATA ENTRY'!Q926,IF(AND($D$4='DATA ENTRY'!CK926),'DATA ENTRY'!Q926,""))))</f>
        <v/>
      </c>
      <c r="K927" s="3" t="str">
        <f>IF('DATA ENTRY'!CK926="","",IF('DATA ENTRY'!R926="","",IF($D$4="All Post",'DATA ENTRY'!R926,IF(AND($D$4='DATA ENTRY'!CK926),'DATA ENTRY'!R926,""))))</f>
        <v/>
      </c>
      <c r="L927" s="3" t="str">
        <f>IF('DATA ENTRY'!CK926="","",IF('DATA ENTRY'!S926="","",IF($D$4="All Post",'DATA ENTRY'!S926,IF(AND($D$4='DATA ENTRY'!CK926),'DATA ENTRY'!S926,""))))</f>
        <v/>
      </c>
      <c r="M927" s="3" t="str">
        <f>IF('DATA ENTRY'!CK926="","",IF('DATA ENTRY'!E926="","",IF($D$4="All Post",'DATA ENTRY'!E926,IF(AND($D$4='DATA ENTRY'!CK926),'DATA ENTRY'!E926,""))))</f>
        <v/>
      </c>
      <c r="N927" s="3" t="str">
        <f>IF('DATA ENTRY'!CK926="","",IF('DATA ENTRY'!W926="","",IF($D$4="All Post",'DATA ENTRY'!W926,IF(AND($D$4='DATA ENTRY'!CK926),'DATA ENTRY'!W926,""))))</f>
        <v/>
      </c>
      <c r="O927" s="3" t="str">
        <f>IF('DATA ENTRY'!CK926="","",IF('DATA ENTRY'!X926="","",IF($D$4="All Post",'DATA ENTRY'!X926,IF(AND($D$4='DATA ENTRY'!CK926),'DATA ENTRY'!X926,""))))</f>
        <v/>
      </c>
      <c r="P927" s="3" t="str">
        <f>IF('DATA ENTRY'!CK926="","",IF('DATA ENTRY'!G926="","",IF($D$4="All Post",'DATA ENTRY'!G926,IF(AND($D$4='DATA ENTRY'!CK926),'DATA ENTRY'!G926,""))))</f>
        <v/>
      </c>
      <c r="S927">
        <f t="shared" si="227"/>
        <v>0</v>
      </c>
      <c r="T927" t="str">
        <f t="shared" si="228"/>
        <v/>
      </c>
      <c r="BZ927" t="str">
        <f t="shared" si="229"/>
        <v/>
      </c>
      <c r="CA927" t="str">
        <f t="shared" si="230"/>
        <v/>
      </c>
      <c r="CB927" s="224">
        <v>921</v>
      </c>
      <c r="CC927" s="3" t="str">
        <f>IF('DATA ENTRY'!CK926="","",IF('DATA ENTRY'!B926="","",IF(AND($CD$4='DATA ENTRY'!CK926,$CG$4='DATA ENTRY'!D926),'DATA ENTRY'!B926,"")))</f>
        <v/>
      </c>
      <c r="CD927" s="3" t="str">
        <f>IF('DATA ENTRY'!CK926="","",IF('DATA ENTRY'!C926="","",IF(AND($CD$4='DATA ENTRY'!CK926,$CG$4='DATA ENTRY'!D926),'DATA ENTRY'!C926,"")))</f>
        <v/>
      </c>
      <c r="CE927" s="4" t="str">
        <f>IF('DATA ENTRY'!CK926="","",IF('DATA ENTRY'!I926="","",IF(AND($CD$4='DATA ENTRY'!CK926,$CG$4='DATA ENTRY'!D926),'DATA ENTRY'!I926,"")))</f>
        <v/>
      </c>
      <c r="CF927" s="4" t="str">
        <f>IF('DATA ENTRY'!CK926="","",IF('DATA ENTRY'!CK926="","",IF(AND($CD$4='DATA ENTRY'!CK926,$CG$4='DATA ENTRY'!D926),'DATA ENTRY'!CK926,"")))</f>
        <v/>
      </c>
      <c r="CG927" s="3" t="str">
        <f>IF('DATA ENTRY'!CK926="","",IF('DATA ENTRY'!N926="","",IF(AND($CD$4='DATA ENTRY'!CK926,$CG$4='DATA ENTRY'!D926),'DATA ENTRY'!N926,"")))</f>
        <v/>
      </c>
      <c r="CH927" s="107" t="str">
        <f>IF('DATA ENTRY'!CK926="","",IF('DATA ENTRY'!O926="","",IF(AND($CD$4='DATA ENTRY'!CK926,$CG$4='DATA ENTRY'!D926),'DATA ENTRY'!O926,"")))</f>
        <v/>
      </c>
      <c r="CI927" s="3" t="str">
        <f>IF('DATA ENTRY'!CK926="","",IF('DATA ENTRY'!P926="","",IF(AND($CD$4='DATA ENTRY'!CK926,$CG$4='DATA ENTRY'!D926),'DATA ENTRY'!P926,"")))</f>
        <v/>
      </c>
      <c r="CJ927" s="107" t="str">
        <f>IF('DATA ENTRY'!CK926="","",IF('DATA ENTRY'!Q926="","",IF(AND($CD$4='DATA ENTRY'!CK926,$CG$4='DATA ENTRY'!D926),'DATA ENTRY'!Q926,"")))</f>
        <v/>
      </c>
      <c r="CK927" s="3" t="str">
        <f>IF('DATA ENTRY'!CK926="","",IF('DATA ENTRY'!R926="","",IF(AND($CD$4='DATA ENTRY'!CK926,$CG$4='DATA ENTRY'!D926),'DATA ENTRY'!R926,"")))</f>
        <v/>
      </c>
      <c r="CL927" s="3" t="str">
        <f>IF('DATA ENTRY'!CK926="","",IF('DATA ENTRY'!S926="","",IF(AND($CD$4='DATA ENTRY'!CK926,$CG$4='DATA ENTRY'!D926),'DATA ENTRY'!S926,"")))</f>
        <v/>
      </c>
      <c r="CM927" s="3" t="str">
        <f>IF('DATA ENTRY'!CK926="","",IF('DATA ENTRY'!E926="","",IF(AND($CD$4='DATA ENTRY'!CK926,$CG$4='DATA ENTRY'!D926),'DATA ENTRY'!E926,"")))</f>
        <v/>
      </c>
      <c r="CN927" s="3" t="str">
        <f>IF('DATA ENTRY'!CK926="","",IF('DATA ENTRY'!W926="","",IF(AND($CD$4='DATA ENTRY'!CK926,$CG$4='DATA ENTRY'!D926),'DATA ENTRY'!W926,"")))</f>
        <v/>
      </c>
      <c r="CO927" s="3" t="str">
        <f>IF('DATA ENTRY'!CK926="","",IF('DATA ENTRY'!X926="","",IF(AND($CD$4='DATA ENTRY'!CK926,$CG$4='DATA ENTRY'!D926),'DATA ENTRY'!X926,"")))</f>
        <v/>
      </c>
      <c r="CP927" s="108" t="str">
        <f t="shared" si="231"/>
        <v/>
      </c>
      <c r="CQ927" s="108" t="str">
        <f>IF('DATA ENTRY'!CK926="","",IF('DATA ENTRY'!G926="","",IF(AND($CD$4='DATA ENTRY'!CK926,$CG$4='DATA ENTRY'!D926),'DATA ENTRY'!G926,"")))</f>
        <v/>
      </c>
      <c r="CR927" s="230" t="str">
        <f>IF('DATA ENTRY'!CK926="","",IF('DATA ENTRY'!D926="","",IF(AND($CD$4='DATA ENTRY'!CK926,$CG$4='DATA ENTRY'!D926),'DATA ENTRY'!D926,"")))</f>
        <v/>
      </c>
      <c r="CS927">
        <f t="shared" si="232"/>
        <v>0</v>
      </c>
      <c r="CT927">
        <f t="shared" si="233"/>
        <v>0</v>
      </c>
      <c r="CV927" s="139"/>
      <c r="CX927">
        <f t="shared" si="234"/>
        <v>0</v>
      </c>
      <c r="DB927" t="str">
        <f t="shared" si="241"/>
        <v/>
      </c>
      <c r="DC927" t="str">
        <f t="shared" si="242"/>
        <v/>
      </c>
      <c r="DD927" s="224">
        <v>921</v>
      </c>
      <c r="DE927" s="3" t="str">
        <f>IF('DATA ENTRY'!CK926="","",IF('DATA ENTRY'!B926="","",IF(AND($DF$4='DATA ENTRY'!D926),'DATA ENTRY'!B926,"")))</f>
        <v/>
      </c>
      <c r="DF927" s="3" t="str">
        <f>IF('DATA ENTRY'!CK926="","",IF('DATA ENTRY'!C926="","",IF(AND($DF$4='DATA ENTRY'!D926),'DATA ENTRY'!C926,"")))</f>
        <v/>
      </c>
      <c r="DG927" s="4" t="str">
        <f>IF('DATA ENTRY'!CK926="","",IF('DATA ENTRY'!I926="","",IF(AND($DF$4='DATA ENTRY'!D926),'DATA ENTRY'!I926,"")))</f>
        <v/>
      </c>
      <c r="DH927" s="4" t="str">
        <f>IF('DATA ENTRY'!CK926="","",IF('DATA ENTRY'!CK926="","",IF(AND($DF$4='DATA ENTRY'!D926),'DATA ENTRY'!CK926,"")))</f>
        <v/>
      </c>
      <c r="DI927" s="3" t="str">
        <f>IF('DATA ENTRY'!CK926="","",IF('DATA ENTRY'!N926="","",IF(AND($DF$4='DATA ENTRY'!D926),'DATA ENTRY'!N926,"")))</f>
        <v/>
      </c>
      <c r="DJ927" s="107" t="str">
        <f>IF('DATA ENTRY'!CK926="","",IF('DATA ENTRY'!O926="","",IF(AND($DF$4='DATA ENTRY'!D926),'DATA ENTRY'!O926,"")))</f>
        <v/>
      </c>
      <c r="DK927" s="3" t="str">
        <f>IF('DATA ENTRY'!CK926="","",IF('DATA ENTRY'!P926="","",IF(AND($DF$4='DATA ENTRY'!D926),'DATA ENTRY'!P926,"")))</f>
        <v/>
      </c>
      <c r="DL927" s="107" t="str">
        <f>IF('DATA ENTRY'!CK926="","",IF('DATA ENTRY'!Q926="","",IF(AND($DF$4='DATA ENTRY'!D926),'DATA ENTRY'!Q926,"")))</f>
        <v/>
      </c>
      <c r="DM927" s="3" t="str">
        <f>IF('DATA ENTRY'!CK926="","",IF('DATA ENTRY'!R926="","",IF(AND($DF$4='DATA ENTRY'!D926),'DATA ENTRY'!R926,"")))</f>
        <v/>
      </c>
      <c r="DN927" s="107" t="str">
        <f>IF('DATA ENTRY'!CK926="","",IF('DATA ENTRY'!S926="","",IF(AND($DF$4='DATA ENTRY'!D926),'DATA ENTRY'!S926,"")))</f>
        <v/>
      </c>
      <c r="DO927" s="3" t="str">
        <f>IF('DATA ENTRY'!CK926="","",IF('DATA ENTRY'!E926="","",IF(AND($DF$4='DATA ENTRY'!D926),'DATA ENTRY'!E926,"")))</f>
        <v/>
      </c>
      <c r="DP927" s="3" t="str">
        <f>IF('DATA ENTRY'!CK926="","",IF('DATA ENTRY'!D926="","",IF(AND($DF$4='DATA ENTRY'!D926),'DATA ENTRY'!D926,"")))</f>
        <v/>
      </c>
      <c r="DQ927" s="3" t="str">
        <f>IF('DATA ENTRY'!CK926="","",IF('DATA ENTRY'!W926="","",IF(AND($DF$4='DATA ENTRY'!D926),'DATA ENTRY'!W926,"")))</f>
        <v/>
      </c>
      <c r="DR927" s="3" t="str">
        <f>IF('DATA ENTRY'!CK926="","",IF('DATA ENTRY'!X926="","",IF(AND($DF$4='DATA ENTRY'!D926),'DATA ENTRY'!X926,"")))</f>
        <v/>
      </c>
      <c r="DS927" s="108" t="str">
        <f t="shared" si="235"/>
        <v/>
      </c>
      <c r="DT927" s="108" t="str">
        <f>IF('DATA ENTRY'!CK926="","",IF('DATA ENTRY'!D926="","",IF(AND($DF$4='DATA ENTRY'!D926),'DATA ENTRY'!G926,"")))</f>
        <v/>
      </c>
      <c r="DY927">
        <f t="shared" si="236"/>
        <v>0</v>
      </c>
      <c r="EB927" t="str">
        <f t="shared" si="237"/>
        <v/>
      </c>
      <c r="EC927" t="str">
        <f t="shared" si="238"/>
        <v/>
      </c>
      <c r="ED927" s="224">
        <v>921</v>
      </c>
      <c r="EE927" s="3" t="str">
        <f>IF('DATA ENTRY'!CK926="","",IF('DATA ENTRY'!B926="","",IF(AND($EF$4='DATA ENTRY'!G926,$EH$4='DATA ENTRY'!F926),'DATA ENTRY'!B926,"")))</f>
        <v/>
      </c>
      <c r="EF927" s="3" t="str">
        <f>IF('DATA ENTRY'!CK926="","",IF('DATA ENTRY'!C926="","",IF(AND($EF$4='DATA ENTRY'!G926,$EH$4='DATA ENTRY'!F926),'DATA ENTRY'!C926,"")))</f>
        <v/>
      </c>
      <c r="EG927" s="4" t="str">
        <f>IF('DATA ENTRY'!CK926="","",IF('DATA ENTRY'!I926="","",IF(AND($EF$4='DATA ENTRY'!G926,$EH$4='DATA ENTRY'!F926),'DATA ENTRY'!I926,"")))</f>
        <v/>
      </c>
      <c r="EH927" s="4" t="str">
        <f>IF('DATA ENTRY'!CK926="","",IF('DATA ENTRY'!CK926="","",IF(AND($EF$4='DATA ENTRY'!G926,$EH$4='DATA ENTRY'!F926),'DATA ENTRY'!CK926,"")))</f>
        <v/>
      </c>
      <c r="EI927" s="3" t="str">
        <f>IF('DATA ENTRY'!CK926="","",IF('DATA ENTRY'!N926="","",IF(AND($EF$4='DATA ENTRY'!G926,$EH$4='DATA ENTRY'!F926),'DATA ENTRY'!N926,"")))</f>
        <v/>
      </c>
      <c r="EJ927" s="107" t="str">
        <f>IF('DATA ENTRY'!CK926="","",IF('DATA ENTRY'!O926="","",IF(AND($EF$4='DATA ENTRY'!G926,$EH$4='DATA ENTRY'!F926),'DATA ENTRY'!O926,"")))</f>
        <v/>
      </c>
      <c r="EK927" s="3" t="str">
        <f>IF('DATA ENTRY'!CK926="","",IF('DATA ENTRY'!P926="","",IF(AND($EF$4='DATA ENTRY'!G926,$EH$4='DATA ENTRY'!F926),'DATA ENTRY'!P926,"")))</f>
        <v/>
      </c>
      <c r="EL927" s="107" t="str">
        <f>IF('DATA ENTRY'!CK926="","",IF('DATA ENTRY'!Q926="","",IF(AND($EF$4='DATA ENTRY'!G926,$EH$4='DATA ENTRY'!F926),'DATA ENTRY'!Q926,"")))</f>
        <v/>
      </c>
      <c r="EM927" s="3" t="str">
        <f>IF('DATA ENTRY'!CK926="","",IF('DATA ENTRY'!R926="","",IF(AND($EF$4='DATA ENTRY'!G926,$EH$4='DATA ENTRY'!F926),'DATA ENTRY'!R926,"")))</f>
        <v/>
      </c>
      <c r="EN927" s="107" t="str">
        <f>IF('DATA ENTRY'!CK926="","",IF('DATA ENTRY'!S926="","",IF(AND($EF$4='DATA ENTRY'!G926,$EH$4='DATA ENTRY'!F926),'DATA ENTRY'!S926,"")))</f>
        <v/>
      </c>
      <c r="EO927" s="3" t="str">
        <f>IF('DATA ENTRY'!CK926="","",IF('DATA ENTRY'!E926="","",IF(AND($EF$4='DATA ENTRY'!G926,$EH$4='DATA ENTRY'!F926),'DATA ENTRY'!E926,"")))</f>
        <v/>
      </c>
      <c r="EP927" s="3" t="str">
        <f>IF('DATA ENTRY'!CK926="","",IF('DATA ENTRY'!D926="","",IF(AND($EF$4='DATA ENTRY'!G926,$EH$4='DATA ENTRY'!F926),'DATA ENTRY'!D926,"")))</f>
        <v/>
      </c>
      <c r="EQ927" s="3" t="str">
        <f>IF('DATA ENTRY'!CK926="","",IF('DATA ENTRY'!W926="","",IF(AND($EF$4='DATA ENTRY'!G926,$EH$4='DATA ENTRY'!F926),'DATA ENTRY'!W926,"")))</f>
        <v/>
      </c>
      <c r="ER927" s="3" t="str">
        <f>IF('DATA ENTRY'!CK926="","",IF('DATA ENTRY'!X926="","",IF(AND($EF$4='DATA ENTRY'!G926,$EH$4='DATA ENTRY'!F926),'DATA ENTRY'!X926,"")))</f>
        <v/>
      </c>
      <c r="ES927" s="108" t="str">
        <f t="shared" si="239"/>
        <v/>
      </c>
      <c r="ET927" s="108" t="str">
        <f>IF('DATA ENTRY'!CK926="","",IF('DATA ENTRY'!D926="","",IF(AND($EF$4='DATA ENTRY'!G926,$EH$4='DATA ENTRY'!F926),'DATA ENTRY'!G926,"")))</f>
        <v/>
      </c>
      <c r="EY927">
        <f t="shared" si="240"/>
        <v>0</v>
      </c>
    </row>
    <row r="928" spans="1:155">
      <c r="A928" t="str">
        <f>IF(S928=0,"",1+(MAX($A$7:A927)))</f>
        <v/>
      </c>
      <c r="B928" s="224">
        <v>922</v>
      </c>
      <c r="C928" s="3" t="str">
        <f>IF('DATA ENTRY'!CK927="","",IF('DATA ENTRY'!B927="","",IF($D$4="All Post",'DATA ENTRY'!B927,IF(AND($D$4='DATA ENTRY'!CK927),'DATA ENTRY'!B927,""))))</f>
        <v/>
      </c>
      <c r="D928" s="3" t="str">
        <f>IF('DATA ENTRY'!CK927="","",IF('DATA ENTRY'!C927="","",IF($D$4="All Post",'DATA ENTRY'!C927,IF(AND($D$4='DATA ENTRY'!CK927),'DATA ENTRY'!C927,""))))</f>
        <v/>
      </c>
      <c r="E928" s="4" t="str">
        <f>IF('DATA ENTRY'!CK927="","",IF('DATA ENTRY'!I927="","",IF($D$4="All Post",'DATA ENTRY'!I927,IF(AND($D$4='DATA ENTRY'!CK927),'DATA ENTRY'!I927,""))))</f>
        <v/>
      </c>
      <c r="F928" s="4" t="str">
        <f>IF('DATA ENTRY'!CK927="","",IF('DATA ENTRY'!CK927="","",IF($D$4="All Post",'DATA ENTRY'!CK927,IF(AND($D$4='DATA ENTRY'!CK927),'DATA ENTRY'!CK927,""))))</f>
        <v/>
      </c>
      <c r="G928" s="3" t="str">
        <f>IF('DATA ENTRY'!CK927="","",IF('DATA ENTRY'!N927="","",IF($D$4="All Post",'DATA ENTRY'!N927,IF(AND($D$4='DATA ENTRY'!CK927),'DATA ENTRY'!N927,""))))</f>
        <v/>
      </c>
      <c r="H928" s="107" t="str">
        <f>IF('DATA ENTRY'!CK927="","",IF('DATA ENTRY'!O927="","",IF($D$4="All Post",'DATA ENTRY'!O927,IF(AND($D$4='DATA ENTRY'!CK927),'DATA ENTRY'!O927,""))))</f>
        <v/>
      </c>
      <c r="I928" s="3" t="str">
        <f>IF('DATA ENTRY'!CK927="","",IF('DATA ENTRY'!P927="","",IF($D$4="All Post",'DATA ENTRY'!P927,IF(AND($D$4='DATA ENTRY'!CK927),'DATA ENTRY'!P927,""))))</f>
        <v/>
      </c>
      <c r="J928" s="107" t="str">
        <f>IF('DATA ENTRY'!CK927="","",IF('DATA ENTRY'!Q927="","",IF($D$4="All Post",'DATA ENTRY'!Q927,IF(AND($D$4='DATA ENTRY'!CK927),'DATA ENTRY'!Q927,""))))</f>
        <v/>
      </c>
      <c r="K928" s="3" t="str">
        <f>IF('DATA ENTRY'!CK927="","",IF('DATA ENTRY'!R927="","",IF($D$4="All Post",'DATA ENTRY'!R927,IF(AND($D$4='DATA ENTRY'!CK927),'DATA ENTRY'!R927,""))))</f>
        <v/>
      </c>
      <c r="L928" s="3" t="str">
        <f>IF('DATA ENTRY'!CK927="","",IF('DATA ENTRY'!S927="","",IF($D$4="All Post",'DATA ENTRY'!S927,IF(AND($D$4='DATA ENTRY'!CK927),'DATA ENTRY'!S927,""))))</f>
        <v/>
      </c>
      <c r="M928" s="3" t="str">
        <f>IF('DATA ENTRY'!CK927="","",IF('DATA ENTRY'!E927="","",IF($D$4="All Post",'DATA ENTRY'!E927,IF(AND($D$4='DATA ENTRY'!CK927),'DATA ENTRY'!E927,""))))</f>
        <v/>
      </c>
      <c r="N928" s="3" t="str">
        <f>IF('DATA ENTRY'!CK927="","",IF('DATA ENTRY'!W927="","",IF($D$4="All Post",'DATA ENTRY'!W927,IF(AND($D$4='DATA ENTRY'!CK927),'DATA ENTRY'!W927,""))))</f>
        <v/>
      </c>
      <c r="O928" s="3" t="str">
        <f>IF('DATA ENTRY'!CK927="","",IF('DATA ENTRY'!X927="","",IF($D$4="All Post",'DATA ENTRY'!X927,IF(AND($D$4='DATA ENTRY'!CK927),'DATA ENTRY'!X927,""))))</f>
        <v/>
      </c>
      <c r="P928" s="3" t="str">
        <f>IF('DATA ENTRY'!CK927="","",IF('DATA ENTRY'!G927="","",IF($D$4="All Post",'DATA ENTRY'!G927,IF(AND($D$4='DATA ENTRY'!CK927),'DATA ENTRY'!G927,""))))</f>
        <v/>
      </c>
      <c r="S928">
        <f t="shared" si="227"/>
        <v>0</v>
      </c>
      <c r="T928" t="str">
        <f t="shared" si="228"/>
        <v/>
      </c>
      <c r="BZ928" t="str">
        <f t="shared" si="229"/>
        <v/>
      </c>
      <c r="CA928" t="str">
        <f t="shared" si="230"/>
        <v/>
      </c>
      <c r="CB928" s="224">
        <v>922</v>
      </c>
      <c r="CC928" s="3" t="str">
        <f>IF('DATA ENTRY'!CK927="","",IF('DATA ENTRY'!B927="","",IF(AND($CD$4='DATA ENTRY'!CK927,$CG$4='DATA ENTRY'!D927),'DATA ENTRY'!B927,"")))</f>
        <v/>
      </c>
      <c r="CD928" s="3" t="str">
        <f>IF('DATA ENTRY'!CK927="","",IF('DATA ENTRY'!C927="","",IF(AND($CD$4='DATA ENTRY'!CK927,$CG$4='DATA ENTRY'!D927),'DATA ENTRY'!C927,"")))</f>
        <v/>
      </c>
      <c r="CE928" s="4" t="str">
        <f>IF('DATA ENTRY'!CK927="","",IF('DATA ENTRY'!I927="","",IF(AND($CD$4='DATA ENTRY'!CK927,$CG$4='DATA ENTRY'!D927),'DATA ENTRY'!I927,"")))</f>
        <v/>
      </c>
      <c r="CF928" s="4" t="str">
        <f>IF('DATA ENTRY'!CK927="","",IF('DATA ENTRY'!CK927="","",IF(AND($CD$4='DATA ENTRY'!CK927,$CG$4='DATA ENTRY'!D927),'DATA ENTRY'!CK927,"")))</f>
        <v/>
      </c>
      <c r="CG928" s="3" t="str">
        <f>IF('DATA ENTRY'!CK927="","",IF('DATA ENTRY'!N927="","",IF(AND($CD$4='DATA ENTRY'!CK927,$CG$4='DATA ENTRY'!D927),'DATA ENTRY'!N927,"")))</f>
        <v/>
      </c>
      <c r="CH928" s="107" t="str">
        <f>IF('DATA ENTRY'!CK927="","",IF('DATA ENTRY'!O927="","",IF(AND($CD$4='DATA ENTRY'!CK927,$CG$4='DATA ENTRY'!D927),'DATA ENTRY'!O927,"")))</f>
        <v/>
      </c>
      <c r="CI928" s="3" t="str">
        <f>IF('DATA ENTRY'!CK927="","",IF('DATA ENTRY'!P927="","",IF(AND($CD$4='DATA ENTRY'!CK927,$CG$4='DATA ENTRY'!D927),'DATA ENTRY'!P927,"")))</f>
        <v/>
      </c>
      <c r="CJ928" s="107" t="str">
        <f>IF('DATA ENTRY'!CK927="","",IF('DATA ENTRY'!Q927="","",IF(AND($CD$4='DATA ENTRY'!CK927,$CG$4='DATA ENTRY'!D927),'DATA ENTRY'!Q927,"")))</f>
        <v/>
      </c>
      <c r="CK928" s="3" t="str">
        <f>IF('DATA ENTRY'!CK927="","",IF('DATA ENTRY'!R927="","",IF(AND($CD$4='DATA ENTRY'!CK927,$CG$4='DATA ENTRY'!D927),'DATA ENTRY'!R927,"")))</f>
        <v/>
      </c>
      <c r="CL928" s="3" t="str">
        <f>IF('DATA ENTRY'!CK927="","",IF('DATA ENTRY'!S927="","",IF(AND($CD$4='DATA ENTRY'!CK927,$CG$4='DATA ENTRY'!D927),'DATA ENTRY'!S927,"")))</f>
        <v/>
      </c>
      <c r="CM928" s="3" t="str">
        <f>IF('DATA ENTRY'!CK927="","",IF('DATA ENTRY'!E927="","",IF(AND($CD$4='DATA ENTRY'!CK927,$CG$4='DATA ENTRY'!D927),'DATA ENTRY'!E927,"")))</f>
        <v/>
      </c>
      <c r="CN928" s="3" t="str">
        <f>IF('DATA ENTRY'!CK927="","",IF('DATA ENTRY'!W927="","",IF(AND($CD$4='DATA ENTRY'!CK927,$CG$4='DATA ENTRY'!D927),'DATA ENTRY'!W927,"")))</f>
        <v/>
      </c>
      <c r="CO928" s="3" t="str">
        <f>IF('DATA ENTRY'!CK927="","",IF('DATA ENTRY'!X927="","",IF(AND($CD$4='DATA ENTRY'!CK927,$CG$4='DATA ENTRY'!D927),'DATA ENTRY'!X927,"")))</f>
        <v/>
      </c>
      <c r="CP928" s="108" t="str">
        <f t="shared" si="231"/>
        <v/>
      </c>
      <c r="CQ928" s="108" t="str">
        <f>IF('DATA ENTRY'!CK927="","",IF('DATA ENTRY'!G927="","",IF(AND($CD$4='DATA ENTRY'!CK927,$CG$4='DATA ENTRY'!D927),'DATA ENTRY'!G927,"")))</f>
        <v/>
      </c>
      <c r="CR928" s="230" t="str">
        <f>IF('DATA ENTRY'!CK927="","",IF('DATA ENTRY'!D927="","",IF(AND($CD$4='DATA ENTRY'!CK927,$CG$4='DATA ENTRY'!D927),'DATA ENTRY'!D927,"")))</f>
        <v/>
      </c>
      <c r="CS928">
        <f t="shared" si="232"/>
        <v>0</v>
      </c>
      <c r="CT928">
        <f t="shared" si="233"/>
        <v>0</v>
      </c>
      <c r="CV928" s="139"/>
      <c r="CX928">
        <f t="shared" si="234"/>
        <v>0</v>
      </c>
      <c r="DB928" t="str">
        <f t="shared" si="241"/>
        <v/>
      </c>
      <c r="DC928" t="str">
        <f t="shared" si="242"/>
        <v/>
      </c>
      <c r="DD928" s="224">
        <v>922</v>
      </c>
      <c r="DE928" s="3" t="str">
        <f>IF('DATA ENTRY'!CK927="","",IF('DATA ENTRY'!B927="","",IF(AND($DF$4='DATA ENTRY'!D927),'DATA ENTRY'!B927,"")))</f>
        <v/>
      </c>
      <c r="DF928" s="3" t="str">
        <f>IF('DATA ENTRY'!CK927="","",IF('DATA ENTRY'!C927="","",IF(AND($DF$4='DATA ENTRY'!D927),'DATA ENTRY'!C927,"")))</f>
        <v/>
      </c>
      <c r="DG928" s="4" t="str">
        <f>IF('DATA ENTRY'!CK927="","",IF('DATA ENTRY'!I927="","",IF(AND($DF$4='DATA ENTRY'!D927),'DATA ENTRY'!I927,"")))</f>
        <v/>
      </c>
      <c r="DH928" s="4" t="str">
        <f>IF('DATA ENTRY'!CK927="","",IF('DATA ENTRY'!CK927="","",IF(AND($DF$4='DATA ENTRY'!D927),'DATA ENTRY'!CK927,"")))</f>
        <v/>
      </c>
      <c r="DI928" s="3" t="str">
        <f>IF('DATA ENTRY'!CK927="","",IF('DATA ENTRY'!N927="","",IF(AND($DF$4='DATA ENTRY'!D927),'DATA ENTRY'!N927,"")))</f>
        <v/>
      </c>
      <c r="DJ928" s="107" t="str">
        <f>IF('DATA ENTRY'!CK927="","",IF('DATA ENTRY'!O927="","",IF(AND($DF$4='DATA ENTRY'!D927),'DATA ENTRY'!O927,"")))</f>
        <v/>
      </c>
      <c r="DK928" s="3" t="str">
        <f>IF('DATA ENTRY'!CK927="","",IF('DATA ENTRY'!P927="","",IF(AND($DF$4='DATA ENTRY'!D927),'DATA ENTRY'!P927,"")))</f>
        <v/>
      </c>
      <c r="DL928" s="107" t="str">
        <f>IF('DATA ENTRY'!CK927="","",IF('DATA ENTRY'!Q927="","",IF(AND($DF$4='DATA ENTRY'!D927),'DATA ENTRY'!Q927,"")))</f>
        <v/>
      </c>
      <c r="DM928" s="3" t="str">
        <f>IF('DATA ENTRY'!CK927="","",IF('DATA ENTRY'!R927="","",IF(AND($DF$4='DATA ENTRY'!D927),'DATA ENTRY'!R927,"")))</f>
        <v/>
      </c>
      <c r="DN928" s="107" t="str">
        <f>IF('DATA ENTRY'!CK927="","",IF('DATA ENTRY'!S927="","",IF(AND($DF$4='DATA ENTRY'!D927),'DATA ENTRY'!S927,"")))</f>
        <v/>
      </c>
      <c r="DO928" s="3" t="str">
        <f>IF('DATA ENTRY'!CK927="","",IF('DATA ENTRY'!E927="","",IF(AND($DF$4='DATA ENTRY'!D927),'DATA ENTRY'!E927,"")))</f>
        <v/>
      </c>
      <c r="DP928" s="3" t="str">
        <f>IF('DATA ENTRY'!CK927="","",IF('DATA ENTRY'!D927="","",IF(AND($DF$4='DATA ENTRY'!D927),'DATA ENTRY'!D927,"")))</f>
        <v/>
      </c>
      <c r="DQ928" s="3" t="str">
        <f>IF('DATA ENTRY'!CK927="","",IF('DATA ENTRY'!W927="","",IF(AND($DF$4='DATA ENTRY'!D927),'DATA ENTRY'!W927,"")))</f>
        <v/>
      </c>
      <c r="DR928" s="3" t="str">
        <f>IF('DATA ENTRY'!CK927="","",IF('DATA ENTRY'!X927="","",IF(AND($DF$4='DATA ENTRY'!D927),'DATA ENTRY'!X927,"")))</f>
        <v/>
      </c>
      <c r="DS928" s="108" t="str">
        <f t="shared" si="235"/>
        <v/>
      </c>
      <c r="DT928" s="108" t="str">
        <f>IF('DATA ENTRY'!CK927="","",IF('DATA ENTRY'!D927="","",IF(AND($DF$4='DATA ENTRY'!D927),'DATA ENTRY'!G927,"")))</f>
        <v/>
      </c>
      <c r="DY928">
        <f t="shared" si="236"/>
        <v>0</v>
      </c>
      <c r="EB928" t="str">
        <f t="shared" si="237"/>
        <v/>
      </c>
      <c r="EC928" t="str">
        <f t="shared" si="238"/>
        <v/>
      </c>
      <c r="ED928" s="224">
        <v>922</v>
      </c>
      <c r="EE928" s="3" t="str">
        <f>IF('DATA ENTRY'!CK927="","",IF('DATA ENTRY'!B927="","",IF(AND($EF$4='DATA ENTRY'!G927,$EH$4='DATA ENTRY'!F927),'DATA ENTRY'!B927,"")))</f>
        <v/>
      </c>
      <c r="EF928" s="3" t="str">
        <f>IF('DATA ENTRY'!CK927="","",IF('DATA ENTRY'!C927="","",IF(AND($EF$4='DATA ENTRY'!G927,$EH$4='DATA ENTRY'!F927),'DATA ENTRY'!C927,"")))</f>
        <v/>
      </c>
      <c r="EG928" s="4" t="str">
        <f>IF('DATA ENTRY'!CK927="","",IF('DATA ENTRY'!I927="","",IF(AND($EF$4='DATA ENTRY'!G927,$EH$4='DATA ENTRY'!F927),'DATA ENTRY'!I927,"")))</f>
        <v/>
      </c>
      <c r="EH928" s="4" t="str">
        <f>IF('DATA ENTRY'!CK927="","",IF('DATA ENTRY'!CK927="","",IF(AND($EF$4='DATA ENTRY'!G927,$EH$4='DATA ENTRY'!F927),'DATA ENTRY'!CK927,"")))</f>
        <v/>
      </c>
      <c r="EI928" s="3" t="str">
        <f>IF('DATA ENTRY'!CK927="","",IF('DATA ENTRY'!N927="","",IF(AND($EF$4='DATA ENTRY'!G927,$EH$4='DATA ENTRY'!F927),'DATA ENTRY'!N927,"")))</f>
        <v/>
      </c>
      <c r="EJ928" s="107" t="str">
        <f>IF('DATA ENTRY'!CK927="","",IF('DATA ENTRY'!O927="","",IF(AND($EF$4='DATA ENTRY'!G927,$EH$4='DATA ENTRY'!F927),'DATA ENTRY'!O927,"")))</f>
        <v/>
      </c>
      <c r="EK928" s="3" t="str">
        <f>IF('DATA ENTRY'!CK927="","",IF('DATA ENTRY'!P927="","",IF(AND($EF$4='DATA ENTRY'!G927,$EH$4='DATA ENTRY'!F927),'DATA ENTRY'!P927,"")))</f>
        <v/>
      </c>
      <c r="EL928" s="107" t="str">
        <f>IF('DATA ENTRY'!CK927="","",IF('DATA ENTRY'!Q927="","",IF(AND($EF$4='DATA ENTRY'!G927,$EH$4='DATA ENTRY'!F927),'DATA ENTRY'!Q927,"")))</f>
        <v/>
      </c>
      <c r="EM928" s="3" t="str">
        <f>IF('DATA ENTRY'!CK927="","",IF('DATA ENTRY'!R927="","",IF(AND($EF$4='DATA ENTRY'!G927,$EH$4='DATA ENTRY'!F927),'DATA ENTRY'!R927,"")))</f>
        <v/>
      </c>
      <c r="EN928" s="107" t="str">
        <f>IF('DATA ENTRY'!CK927="","",IF('DATA ENTRY'!S927="","",IF(AND($EF$4='DATA ENTRY'!G927,$EH$4='DATA ENTRY'!F927),'DATA ENTRY'!S927,"")))</f>
        <v/>
      </c>
      <c r="EO928" s="3" t="str">
        <f>IF('DATA ENTRY'!CK927="","",IF('DATA ENTRY'!E927="","",IF(AND($EF$4='DATA ENTRY'!G927,$EH$4='DATA ENTRY'!F927),'DATA ENTRY'!E927,"")))</f>
        <v/>
      </c>
      <c r="EP928" s="3" t="str">
        <f>IF('DATA ENTRY'!CK927="","",IF('DATA ENTRY'!D927="","",IF(AND($EF$4='DATA ENTRY'!G927,$EH$4='DATA ENTRY'!F927),'DATA ENTRY'!D927,"")))</f>
        <v/>
      </c>
      <c r="EQ928" s="3" t="str">
        <f>IF('DATA ENTRY'!CK927="","",IF('DATA ENTRY'!W927="","",IF(AND($EF$4='DATA ENTRY'!G927,$EH$4='DATA ENTRY'!F927),'DATA ENTRY'!W927,"")))</f>
        <v/>
      </c>
      <c r="ER928" s="3" t="str">
        <f>IF('DATA ENTRY'!CK927="","",IF('DATA ENTRY'!X927="","",IF(AND($EF$4='DATA ENTRY'!G927,$EH$4='DATA ENTRY'!F927),'DATA ENTRY'!X927,"")))</f>
        <v/>
      </c>
      <c r="ES928" s="108" t="str">
        <f t="shared" si="239"/>
        <v/>
      </c>
      <c r="ET928" s="108" t="str">
        <f>IF('DATA ENTRY'!CK927="","",IF('DATA ENTRY'!D927="","",IF(AND($EF$4='DATA ENTRY'!G927,$EH$4='DATA ENTRY'!F927),'DATA ENTRY'!G927,"")))</f>
        <v/>
      </c>
      <c r="EY928">
        <f t="shared" si="240"/>
        <v>0</v>
      </c>
    </row>
    <row r="929" spans="1:155">
      <c r="A929" t="str">
        <f>IF(S929=0,"",1+(MAX($A$7:A928)))</f>
        <v/>
      </c>
      <c r="B929" s="224">
        <v>923</v>
      </c>
      <c r="C929" s="3" t="str">
        <f>IF('DATA ENTRY'!CK928="","",IF('DATA ENTRY'!B928="","",IF($D$4="All Post",'DATA ENTRY'!B928,IF(AND($D$4='DATA ENTRY'!CK928),'DATA ENTRY'!B928,""))))</f>
        <v/>
      </c>
      <c r="D929" s="3" t="str">
        <f>IF('DATA ENTRY'!CK928="","",IF('DATA ENTRY'!C928="","",IF($D$4="All Post",'DATA ENTRY'!C928,IF(AND($D$4='DATA ENTRY'!CK928),'DATA ENTRY'!C928,""))))</f>
        <v/>
      </c>
      <c r="E929" s="4" t="str">
        <f>IF('DATA ENTRY'!CK928="","",IF('DATA ENTRY'!I928="","",IF($D$4="All Post",'DATA ENTRY'!I928,IF(AND($D$4='DATA ENTRY'!CK928),'DATA ENTRY'!I928,""))))</f>
        <v/>
      </c>
      <c r="F929" s="4" t="str">
        <f>IF('DATA ENTRY'!CK928="","",IF('DATA ENTRY'!CK928="","",IF($D$4="All Post",'DATA ENTRY'!CK928,IF(AND($D$4='DATA ENTRY'!CK928),'DATA ENTRY'!CK928,""))))</f>
        <v/>
      </c>
      <c r="G929" s="3" t="str">
        <f>IF('DATA ENTRY'!CK928="","",IF('DATA ENTRY'!N928="","",IF($D$4="All Post",'DATA ENTRY'!N928,IF(AND($D$4='DATA ENTRY'!CK928),'DATA ENTRY'!N928,""))))</f>
        <v/>
      </c>
      <c r="H929" s="107" t="str">
        <f>IF('DATA ENTRY'!CK928="","",IF('DATA ENTRY'!O928="","",IF($D$4="All Post",'DATA ENTRY'!O928,IF(AND($D$4='DATA ENTRY'!CK928),'DATA ENTRY'!O928,""))))</f>
        <v/>
      </c>
      <c r="I929" s="3" t="str">
        <f>IF('DATA ENTRY'!CK928="","",IF('DATA ENTRY'!P928="","",IF($D$4="All Post",'DATA ENTRY'!P928,IF(AND($D$4='DATA ENTRY'!CK928),'DATA ENTRY'!P928,""))))</f>
        <v/>
      </c>
      <c r="J929" s="107" t="str">
        <f>IF('DATA ENTRY'!CK928="","",IF('DATA ENTRY'!Q928="","",IF($D$4="All Post",'DATA ENTRY'!Q928,IF(AND($D$4='DATA ENTRY'!CK928),'DATA ENTRY'!Q928,""))))</f>
        <v/>
      </c>
      <c r="K929" s="3" t="str">
        <f>IF('DATA ENTRY'!CK928="","",IF('DATA ENTRY'!R928="","",IF($D$4="All Post",'DATA ENTRY'!R928,IF(AND($D$4='DATA ENTRY'!CK928),'DATA ENTRY'!R928,""))))</f>
        <v/>
      </c>
      <c r="L929" s="3" t="str">
        <f>IF('DATA ENTRY'!CK928="","",IF('DATA ENTRY'!S928="","",IF($D$4="All Post",'DATA ENTRY'!S928,IF(AND($D$4='DATA ENTRY'!CK928),'DATA ENTRY'!S928,""))))</f>
        <v/>
      </c>
      <c r="M929" s="3" t="str">
        <f>IF('DATA ENTRY'!CK928="","",IF('DATA ENTRY'!E928="","",IF($D$4="All Post",'DATA ENTRY'!E928,IF(AND($D$4='DATA ENTRY'!CK928),'DATA ENTRY'!E928,""))))</f>
        <v/>
      </c>
      <c r="N929" s="3" t="str">
        <f>IF('DATA ENTRY'!CK928="","",IF('DATA ENTRY'!W928="","",IF($D$4="All Post",'DATA ENTRY'!W928,IF(AND($D$4='DATA ENTRY'!CK928),'DATA ENTRY'!W928,""))))</f>
        <v/>
      </c>
      <c r="O929" s="3" t="str">
        <f>IF('DATA ENTRY'!CK928="","",IF('DATA ENTRY'!X928="","",IF($D$4="All Post",'DATA ENTRY'!X928,IF(AND($D$4='DATA ENTRY'!CK928),'DATA ENTRY'!X928,""))))</f>
        <v/>
      </c>
      <c r="P929" s="3" t="str">
        <f>IF('DATA ENTRY'!CK928="","",IF('DATA ENTRY'!G928="","",IF($D$4="All Post",'DATA ENTRY'!G928,IF(AND($D$4='DATA ENTRY'!CK928),'DATA ENTRY'!G928,""))))</f>
        <v/>
      </c>
      <c r="S929">
        <f t="shared" si="227"/>
        <v>0</v>
      </c>
      <c r="T929" t="str">
        <f t="shared" si="228"/>
        <v/>
      </c>
      <c r="BZ929" t="str">
        <f t="shared" si="229"/>
        <v/>
      </c>
      <c r="CA929" t="str">
        <f t="shared" si="230"/>
        <v/>
      </c>
      <c r="CB929" s="224">
        <v>923</v>
      </c>
      <c r="CC929" s="3" t="str">
        <f>IF('DATA ENTRY'!CK928="","",IF('DATA ENTRY'!B928="","",IF(AND($CD$4='DATA ENTRY'!CK928,$CG$4='DATA ENTRY'!D928),'DATA ENTRY'!B928,"")))</f>
        <v/>
      </c>
      <c r="CD929" s="3" t="str">
        <f>IF('DATA ENTRY'!CK928="","",IF('DATA ENTRY'!C928="","",IF(AND($CD$4='DATA ENTRY'!CK928,$CG$4='DATA ENTRY'!D928),'DATA ENTRY'!C928,"")))</f>
        <v/>
      </c>
      <c r="CE929" s="4" t="str">
        <f>IF('DATA ENTRY'!CK928="","",IF('DATA ENTRY'!I928="","",IF(AND($CD$4='DATA ENTRY'!CK928,$CG$4='DATA ENTRY'!D928),'DATA ENTRY'!I928,"")))</f>
        <v/>
      </c>
      <c r="CF929" s="4" t="str">
        <f>IF('DATA ENTRY'!CK928="","",IF('DATA ENTRY'!CK928="","",IF(AND($CD$4='DATA ENTRY'!CK928,$CG$4='DATA ENTRY'!D928),'DATA ENTRY'!CK928,"")))</f>
        <v/>
      </c>
      <c r="CG929" s="3" t="str">
        <f>IF('DATA ENTRY'!CK928="","",IF('DATA ENTRY'!N928="","",IF(AND($CD$4='DATA ENTRY'!CK928,$CG$4='DATA ENTRY'!D928),'DATA ENTRY'!N928,"")))</f>
        <v/>
      </c>
      <c r="CH929" s="107" t="str">
        <f>IF('DATA ENTRY'!CK928="","",IF('DATA ENTRY'!O928="","",IF(AND($CD$4='DATA ENTRY'!CK928,$CG$4='DATA ENTRY'!D928),'DATA ENTRY'!O928,"")))</f>
        <v/>
      </c>
      <c r="CI929" s="3" t="str">
        <f>IF('DATA ENTRY'!CK928="","",IF('DATA ENTRY'!P928="","",IF(AND($CD$4='DATA ENTRY'!CK928,$CG$4='DATA ENTRY'!D928),'DATA ENTRY'!P928,"")))</f>
        <v/>
      </c>
      <c r="CJ929" s="107" t="str">
        <f>IF('DATA ENTRY'!CK928="","",IF('DATA ENTRY'!Q928="","",IF(AND($CD$4='DATA ENTRY'!CK928,$CG$4='DATA ENTRY'!D928),'DATA ENTRY'!Q928,"")))</f>
        <v/>
      </c>
      <c r="CK929" s="3" t="str">
        <f>IF('DATA ENTRY'!CK928="","",IF('DATA ENTRY'!R928="","",IF(AND($CD$4='DATA ENTRY'!CK928,$CG$4='DATA ENTRY'!D928),'DATA ENTRY'!R928,"")))</f>
        <v/>
      </c>
      <c r="CL929" s="3" t="str">
        <f>IF('DATA ENTRY'!CK928="","",IF('DATA ENTRY'!S928="","",IF(AND($CD$4='DATA ENTRY'!CK928,$CG$4='DATA ENTRY'!D928),'DATA ENTRY'!S928,"")))</f>
        <v/>
      </c>
      <c r="CM929" s="3" t="str">
        <f>IF('DATA ENTRY'!CK928="","",IF('DATA ENTRY'!E928="","",IF(AND($CD$4='DATA ENTRY'!CK928,$CG$4='DATA ENTRY'!D928),'DATA ENTRY'!E928,"")))</f>
        <v/>
      </c>
      <c r="CN929" s="3" t="str">
        <f>IF('DATA ENTRY'!CK928="","",IF('DATA ENTRY'!W928="","",IF(AND($CD$4='DATA ENTRY'!CK928,$CG$4='DATA ENTRY'!D928),'DATA ENTRY'!W928,"")))</f>
        <v/>
      </c>
      <c r="CO929" s="3" t="str">
        <f>IF('DATA ENTRY'!CK928="","",IF('DATA ENTRY'!X928="","",IF(AND($CD$4='DATA ENTRY'!CK928,$CG$4='DATA ENTRY'!D928),'DATA ENTRY'!X928,"")))</f>
        <v/>
      </c>
      <c r="CP929" s="108" t="str">
        <f t="shared" si="231"/>
        <v/>
      </c>
      <c r="CQ929" s="108" t="str">
        <f>IF('DATA ENTRY'!CK928="","",IF('DATA ENTRY'!G928="","",IF(AND($CD$4='DATA ENTRY'!CK928,$CG$4='DATA ENTRY'!D928),'DATA ENTRY'!G928,"")))</f>
        <v/>
      </c>
      <c r="CR929" s="230" t="str">
        <f>IF('DATA ENTRY'!CK928="","",IF('DATA ENTRY'!D928="","",IF(AND($CD$4='DATA ENTRY'!CK928,$CG$4='DATA ENTRY'!D928),'DATA ENTRY'!D928,"")))</f>
        <v/>
      </c>
      <c r="CS929">
        <f t="shared" si="232"/>
        <v>0</v>
      </c>
      <c r="CT929">
        <f t="shared" si="233"/>
        <v>0</v>
      </c>
      <c r="CV929" s="139"/>
      <c r="CX929">
        <f t="shared" si="234"/>
        <v>0</v>
      </c>
      <c r="DB929" t="str">
        <f t="shared" si="241"/>
        <v/>
      </c>
      <c r="DC929" t="str">
        <f t="shared" si="242"/>
        <v/>
      </c>
      <c r="DD929" s="224">
        <v>923</v>
      </c>
      <c r="DE929" s="3" t="str">
        <f>IF('DATA ENTRY'!CK928="","",IF('DATA ENTRY'!B928="","",IF(AND($DF$4='DATA ENTRY'!D928),'DATA ENTRY'!B928,"")))</f>
        <v/>
      </c>
      <c r="DF929" s="3" t="str">
        <f>IF('DATA ENTRY'!CK928="","",IF('DATA ENTRY'!C928="","",IF(AND($DF$4='DATA ENTRY'!D928),'DATA ENTRY'!C928,"")))</f>
        <v/>
      </c>
      <c r="DG929" s="4" t="str">
        <f>IF('DATA ENTRY'!CK928="","",IF('DATA ENTRY'!I928="","",IF(AND($DF$4='DATA ENTRY'!D928),'DATA ENTRY'!I928,"")))</f>
        <v/>
      </c>
      <c r="DH929" s="4" t="str">
        <f>IF('DATA ENTRY'!CK928="","",IF('DATA ENTRY'!CK928="","",IF(AND($DF$4='DATA ENTRY'!D928),'DATA ENTRY'!CK928,"")))</f>
        <v/>
      </c>
      <c r="DI929" s="3" t="str">
        <f>IF('DATA ENTRY'!CK928="","",IF('DATA ENTRY'!N928="","",IF(AND($DF$4='DATA ENTRY'!D928),'DATA ENTRY'!N928,"")))</f>
        <v/>
      </c>
      <c r="DJ929" s="107" t="str">
        <f>IF('DATA ENTRY'!CK928="","",IF('DATA ENTRY'!O928="","",IF(AND($DF$4='DATA ENTRY'!D928),'DATA ENTRY'!O928,"")))</f>
        <v/>
      </c>
      <c r="DK929" s="3" t="str">
        <f>IF('DATA ENTRY'!CK928="","",IF('DATA ENTRY'!P928="","",IF(AND($DF$4='DATA ENTRY'!D928),'DATA ENTRY'!P928,"")))</f>
        <v/>
      </c>
      <c r="DL929" s="107" t="str">
        <f>IF('DATA ENTRY'!CK928="","",IF('DATA ENTRY'!Q928="","",IF(AND($DF$4='DATA ENTRY'!D928),'DATA ENTRY'!Q928,"")))</f>
        <v/>
      </c>
      <c r="DM929" s="3" t="str">
        <f>IF('DATA ENTRY'!CK928="","",IF('DATA ENTRY'!R928="","",IF(AND($DF$4='DATA ENTRY'!D928),'DATA ENTRY'!R928,"")))</f>
        <v/>
      </c>
      <c r="DN929" s="107" t="str">
        <f>IF('DATA ENTRY'!CK928="","",IF('DATA ENTRY'!S928="","",IF(AND($DF$4='DATA ENTRY'!D928),'DATA ENTRY'!S928,"")))</f>
        <v/>
      </c>
      <c r="DO929" s="3" t="str">
        <f>IF('DATA ENTRY'!CK928="","",IF('DATA ENTRY'!E928="","",IF(AND($DF$4='DATA ENTRY'!D928),'DATA ENTRY'!E928,"")))</f>
        <v/>
      </c>
      <c r="DP929" s="3" t="str">
        <f>IF('DATA ENTRY'!CK928="","",IF('DATA ENTRY'!D928="","",IF(AND($DF$4='DATA ENTRY'!D928),'DATA ENTRY'!D928,"")))</f>
        <v/>
      </c>
      <c r="DQ929" s="3" t="str">
        <f>IF('DATA ENTRY'!CK928="","",IF('DATA ENTRY'!W928="","",IF(AND($DF$4='DATA ENTRY'!D928),'DATA ENTRY'!W928,"")))</f>
        <v/>
      </c>
      <c r="DR929" s="3" t="str">
        <f>IF('DATA ENTRY'!CK928="","",IF('DATA ENTRY'!X928="","",IF(AND($DF$4='DATA ENTRY'!D928),'DATA ENTRY'!X928,"")))</f>
        <v/>
      </c>
      <c r="DS929" s="108" t="str">
        <f t="shared" si="235"/>
        <v/>
      </c>
      <c r="DT929" s="108" t="str">
        <f>IF('DATA ENTRY'!CK928="","",IF('DATA ENTRY'!D928="","",IF(AND($DF$4='DATA ENTRY'!D928),'DATA ENTRY'!G928,"")))</f>
        <v/>
      </c>
      <c r="DY929">
        <f t="shared" si="236"/>
        <v>0</v>
      </c>
      <c r="EB929" t="str">
        <f t="shared" si="237"/>
        <v/>
      </c>
      <c r="EC929" t="str">
        <f t="shared" si="238"/>
        <v/>
      </c>
      <c r="ED929" s="224">
        <v>923</v>
      </c>
      <c r="EE929" s="3" t="str">
        <f>IF('DATA ENTRY'!CK928="","",IF('DATA ENTRY'!B928="","",IF(AND($EF$4='DATA ENTRY'!G928,$EH$4='DATA ENTRY'!F928),'DATA ENTRY'!B928,"")))</f>
        <v/>
      </c>
      <c r="EF929" s="3" t="str">
        <f>IF('DATA ENTRY'!CK928="","",IF('DATA ENTRY'!C928="","",IF(AND($EF$4='DATA ENTRY'!G928,$EH$4='DATA ENTRY'!F928),'DATA ENTRY'!C928,"")))</f>
        <v/>
      </c>
      <c r="EG929" s="4" t="str">
        <f>IF('DATA ENTRY'!CK928="","",IF('DATA ENTRY'!I928="","",IF(AND($EF$4='DATA ENTRY'!G928,$EH$4='DATA ENTRY'!F928),'DATA ENTRY'!I928,"")))</f>
        <v/>
      </c>
      <c r="EH929" s="4" t="str">
        <f>IF('DATA ENTRY'!CK928="","",IF('DATA ENTRY'!CK928="","",IF(AND($EF$4='DATA ENTRY'!G928,$EH$4='DATA ENTRY'!F928),'DATA ENTRY'!CK928,"")))</f>
        <v/>
      </c>
      <c r="EI929" s="3" t="str">
        <f>IF('DATA ENTRY'!CK928="","",IF('DATA ENTRY'!N928="","",IF(AND($EF$4='DATA ENTRY'!G928,$EH$4='DATA ENTRY'!F928),'DATA ENTRY'!N928,"")))</f>
        <v/>
      </c>
      <c r="EJ929" s="107" t="str">
        <f>IF('DATA ENTRY'!CK928="","",IF('DATA ENTRY'!O928="","",IF(AND($EF$4='DATA ENTRY'!G928,$EH$4='DATA ENTRY'!F928),'DATA ENTRY'!O928,"")))</f>
        <v/>
      </c>
      <c r="EK929" s="3" t="str">
        <f>IF('DATA ENTRY'!CK928="","",IF('DATA ENTRY'!P928="","",IF(AND($EF$4='DATA ENTRY'!G928,$EH$4='DATA ENTRY'!F928),'DATA ENTRY'!P928,"")))</f>
        <v/>
      </c>
      <c r="EL929" s="107" t="str">
        <f>IF('DATA ENTRY'!CK928="","",IF('DATA ENTRY'!Q928="","",IF(AND($EF$4='DATA ENTRY'!G928,$EH$4='DATA ENTRY'!F928),'DATA ENTRY'!Q928,"")))</f>
        <v/>
      </c>
      <c r="EM929" s="3" t="str">
        <f>IF('DATA ENTRY'!CK928="","",IF('DATA ENTRY'!R928="","",IF(AND($EF$4='DATA ENTRY'!G928,$EH$4='DATA ENTRY'!F928),'DATA ENTRY'!R928,"")))</f>
        <v/>
      </c>
      <c r="EN929" s="107" t="str">
        <f>IF('DATA ENTRY'!CK928="","",IF('DATA ENTRY'!S928="","",IF(AND($EF$4='DATA ENTRY'!G928,$EH$4='DATA ENTRY'!F928),'DATA ENTRY'!S928,"")))</f>
        <v/>
      </c>
      <c r="EO929" s="3" t="str">
        <f>IF('DATA ENTRY'!CK928="","",IF('DATA ENTRY'!E928="","",IF(AND($EF$4='DATA ENTRY'!G928,$EH$4='DATA ENTRY'!F928),'DATA ENTRY'!E928,"")))</f>
        <v/>
      </c>
      <c r="EP929" s="3" t="str">
        <f>IF('DATA ENTRY'!CK928="","",IF('DATA ENTRY'!D928="","",IF(AND($EF$4='DATA ENTRY'!G928,$EH$4='DATA ENTRY'!F928),'DATA ENTRY'!D928,"")))</f>
        <v/>
      </c>
      <c r="EQ929" s="3" t="str">
        <f>IF('DATA ENTRY'!CK928="","",IF('DATA ENTRY'!W928="","",IF(AND($EF$4='DATA ENTRY'!G928,$EH$4='DATA ENTRY'!F928),'DATA ENTRY'!W928,"")))</f>
        <v/>
      </c>
      <c r="ER929" s="3" t="str">
        <f>IF('DATA ENTRY'!CK928="","",IF('DATA ENTRY'!X928="","",IF(AND($EF$4='DATA ENTRY'!G928,$EH$4='DATA ENTRY'!F928),'DATA ENTRY'!X928,"")))</f>
        <v/>
      </c>
      <c r="ES929" s="108" t="str">
        <f t="shared" si="239"/>
        <v/>
      </c>
      <c r="ET929" s="108" t="str">
        <f>IF('DATA ENTRY'!CK928="","",IF('DATA ENTRY'!D928="","",IF(AND($EF$4='DATA ENTRY'!G928,$EH$4='DATA ENTRY'!F928),'DATA ENTRY'!G928,"")))</f>
        <v/>
      </c>
      <c r="EY929">
        <f t="shared" si="240"/>
        <v>0</v>
      </c>
    </row>
    <row r="930" spans="1:155">
      <c r="A930" t="str">
        <f>IF(S930=0,"",1+(MAX($A$7:A929)))</f>
        <v/>
      </c>
      <c r="B930" s="224">
        <v>924</v>
      </c>
      <c r="C930" s="3" t="str">
        <f>IF('DATA ENTRY'!CK929="","",IF('DATA ENTRY'!B929="","",IF($D$4="All Post",'DATA ENTRY'!B929,IF(AND($D$4='DATA ENTRY'!CK929),'DATA ENTRY'!B929,""))))</f>
        <v/>
      </c>
      <c r="D930" s="3" t="str">
        <f>IF('DATA ENTRY'!CK929="","",IF('DATA ENTRY'!C929="","",IF($D$4="All Post",'DATA ENTRY'!C929,IF(AND($D$4='DATA ENTRY'!CK929),'DATA ENTRY'!C929,""))))</f>
        <v/>
      </c>
      <c r="E930" s="4" t="str">
        <f>IF('DATA ENTRY'!CK929="","",IF('DATA ENTRY'!I929="","",IF($D$4="All Post",'DATA ENTRY'!I929,IF(AND($D$4='DATA ENTRY'!CK929),'DATA ENTRY'!I929,""))))</f>
        <v/>
      </c>
      <c r="F930" s="4" t="str">
        <f>IF('DATA ENTRY'!CK929="","",IF('DATA ENTRY'!CK929="","",IF($D$4="All Post",'DATA ENTRY'!CK929,IF(AND($D$4='DATA ENTRY'!CK929),'DATA ENTRY'!CK929,""))))</f>
        <v/>
      </c>
      <c r="G930" s="3" t="str">
        <f>IF('DATA ENTRY'!CK929="","",IF('DATA ENTRY'!N929="","",IF($D$4="All Post",'DATA ENTRY'!N929,IF(AND($D$4='DATA ENTRY'!CK929),'DATA ENTRY'!N929,""))))</f>
        <v/>
      </c>
      <c r="H930" s="107" t="str">
        <f>IF('DATA ENTRY'!CK929="","",IF('DATA ENTRY'!O929="","",IF($D$4="All Post",'DATA ENTRY'!O929,IF(AND($D$4='DATA ENTRY'!CK929),'DATA ENTRY'!O929,""))))</f>
        <v/>
      </c>
      <c r="I930" s="3" t="str">
        <f>IF('DATA ENTRY'!CK929="","",IF('DATA ENTRY'!P929="","",IF($D$4="All Post",'DATA ENTRY'!P929,IF(AND($D$4='DATA ENTRY'!CK929),'DATA ENTRY'!P929,""))))</f>
        <v/>
      </c>
      <c r="J930" s="107" t="str">
        <f>IF('DATA ENTRY'!CK929="","",IF('DATA ENTRY'!Q929="","",IF($D$4="All Post",'DATA ENTRY'!Q929,IF(AND($D$4='DATA ENTRY'!CK929),'DATA ENTRY'!Q929,""))))</f>
        <v/>
      </c>
      <c r="K930" s="3" t="str">
        <f>IF('DATA ENTRY'!CK929="","",IF('DATA ENTRY'!R929="","",IF($D$4="All Post",'DATA ENTRY'!R929,IF(AND($D$4='DATA ENTRY'!CK929),'DATA ENTRY'!R929,""))))</f>
        <v/>
      </c>
      <c r="L930" s="3" t="str">
        <f>IF('DATA ENTRY'!CK929="","",IF('DATA ENTRY'!S929="","",IF($D$4="All Post",'DATA ENTRY'!S929,IF(AND($D$4='DATA ENTRY'!CK929),'DATA ENTRY'!S929,""))))</f>
        <v/>
      </c>
      <c r="M930" s="3" t="str">
        <f>IF('DATA ENTRY'!CK929="","",IF('DATA ENTRY'!E929="","",IF($D$4="All Post",'DATA ENTRY'!E929,IF(AND($D$4='DATA ENTRY'!CK929),'DATA ENTRY'!E929,""))))</f>
        <v/>
      </c>
      <c r="N930" s="3" t="str">
        <f>IF('DATA ENTRY'!CK929="","",IF('DATA ENTRY'!W929="","",IF($D$4="All Post",'DATA ENTRY'!W929,IF(AND($D$4='DATA ENTRY'!CK929),'DATA ENTRY'!W929,""))))</f>
        <v/>
      </c>
      <c r="O930" s="3" t="str">
        <f>IF('DATA ENTRY'!CK929="","",IF('DATA ENTRY'!X929="","",IF($D$4="All Post",'DATA ENTRY'!X929,IF(AND($D$4='DATA ENTRY'!CK929),'DATA ENTRY'!X929,""))))</f>
        <v/>
      </c>
      <c r="P930" s="3" t="str">
        <f>IF('DATA ENTRY'!CK929="","",IF('DATA ENTRY'!G929="","",IF($D$4="All Post",'DATA ENTRY'!G929,IF(AND($D$4='DATA ENTRY'!CK929),'DATA ENTRY'!G929,""))))</f>
        <v/>
      </c>
      <c r="S930">
        <f t="shared" si="227"/>
        <v>0</v>
      </c>
      <c r="T930" t="str">
        <f t="shared" si="228"/>
        <v/>
      </c>
      <c r="BZ930" t="str">
        <f t="shared" si="229"/>
        <v/>
      </c>
      <c r="CA930" t="str">
        <f t="shared" si="230"/>
        <v/>
      </c>
      <c r="CB930" s="224">
        <v>924</v>
      </c>
      <c r="CC930" s="3" t="str">
        <f>IF('DATA ENTRY'!CK929="","",IF('DATA ENTRY'!B929="","",IF(AND($CD$4='DATA ENTRY'!CK929,$CG$4='DATA ENTRY'!D929),'DATA ENTRY'!B929,"")))</f>
        <v/>
      </c>
      <c r="CD930" s="3" t="str">
        <f>IF('DATA ENTRY'!CK929="","",IF('DATA ENTRY'!C929="","",IF(AND($CD$4='DATA ENTRY'!CK929,$CG$4='DATA ENTRY'!D929),'DATA ENTRY'!C929,"")))</f>
        <v/>
      </c>
      <c r="CE930" s="4" t="str">
        <f>IF('DATA ENTRY'!CK929="","",IF('DATA ENTRY'!I929="","",IF(AND($CD$4='DATA ENTRY'!CK929,$CG$4='DATA ENTRY'!D929),'DATA ENTRY'!I929,"")))</f>
        <v/>
      </c>
      <c r="CF930" s="4" t="str">
        <f>IF('DATA ENTRY'!CK929="","",IF('DATA ENTRY'!CK929="","",IF(AND($CD$4='DATA ENTRY'!CK929,$CG$4='DATA ENTRY'!D929),'DATA ENTRY'!CK929,"")))</f>
        <v/>
      </c>
      <c r="CG930" s="3" t="str">
        <f>IF('DATA ENTRY'!CK929="","",IF('DATA ENTRY'!N929="","",IF(AND($CD$4='DATA ENTRY'!CK929,$CG$4='DATA ENTRY'!D929),'DATA ENTRY'!N929,"")))</f>
        <v/>
      </c>
      <c r="CH930" s="107" t="str">
        <f>IF('DATA ENTRY'!CK929="","",IF('DATA ENTRY'!O929="","",IF(AND($CD$4='DATA ENTRY'!CK929,$CG$4='DATA ENTRY'!D929),'DATA ENTRY'!O929,"")))</f>
        <v/>
      </c>
      <c r="CI930" s="3" t="str">
        <f>IF('DATA ENTRY'!CK929="","",IF('DATA ENTRY'!P929="","",IF(AND($CD$4='DATA ENTRY'!CK929,$CG$4='DATA ENTRY'!D929),'DATA ENTRY'!P929,"")))</f>
        <v/>
      </c>
      <c r="CJ930" s="107" t="str">
        <f>IF('DATA ENTRY'!CK929="","",IF('DATA ENTRY'!Q929="","",IF(AND($CD$4='DATA ENTRY'!CK929,$CG$4='DATA ENTRY'!D929),'DATA ENTRY'!Q929,"")))</f>
        <v/>
      </c>
      <c r="CK930" s="3" t="str">
        <f>IF('DATA ENTRY'!CK929="","",IF('DATA ENTRY'!R929="","",IF(AND($CD$4='DATA ENTRY'!CK929,$CG$4='DATA ENTRY'!D929),'DATA ENTRY'!R929,"")))</f>
        <v/>
      </c>
      <c r="CL930" s="3" t="str">
        <f>IF('DATA ENTRY'!CK929="","",IF('DATA ENTRY'!S929="","",IF(AND($CD$4='DATA ENTRY'!CK929,$CG$4='DATA ENTRY'!D929),'DATA ENTRY'!S929,"")))</f>
        <v/>
      </c>
      <c r="CM930" s="3" t="str">
        <f>IF('DATA ENTRY'!CK929="","",IF('DATA ENTRY'!E929="","",IF(AND($CD$4='DATA ENTRY'!CK929,$CG$4='DATA ENTRY'!D929),'DATA ENTRY'!E929,"")))</f>
        <v/>
      </c>
      <c r="CN930" s="3" t="str">
        <f>IF('DATA ENTRY'!CK929="","",IF('DATA ENTRY'!W929="","",IF(AND($CD$4='DATA ENTRY'!CK929,$CG$4='DATA ENTRY'!D929),'DATA ENTRY'!W929,"")))</f>
        <v/>
      </c>
      <c r="CO930" s="3" t="str">
        <f>IF('DATA ENTRY'!CK929="","",IF('DATA ENTRY'!X929="","",IF(AND($CD$4='DATA ENTRY'!CK929,$CG$4='DATA ENTRY'!D929),'DATA ENTRY'!X929,"")))</f>
        <v/>
      </c>
      <c r="CP930" s="108" t="str">
        <f t="shared" si="231"/>
        <v/>
      </c>
      <c r="CQ930" s="108" t="str">
        <f>IF('DATA ENTRY'!CK929="","",IF('DATA ENTRY'!G929="","",IF(AND($CD$4='DATA ENTRY'!CK929,$CG$4='DATA ENTRY'!D929),'DATA ENTRY'!G929,"")))</f>
        <v/>
      </c>
      <c r="CR930" s="230" t="str">
        <f>IF('DATA ENTRY'!CK929="","",IF('DATA ENTRY'!D929="","",IF(AND($CD$4='DATA ENTRY'!CK929,$CG$4='DATA ENTRY'!D929),'DATA ENTRY'!D929,"")))</f>
        <v/>
      </c>
      <c r="CS930">
        <f t="shared" si="232"/>
        <v>0</v>
      </c>
      <c r="CT930">
        <f t="shared" si="233"/>
        <v>0</v>
      </c>
      <c r="CV930" s="139"/>
      <c r="CX930">
        <f t="shared" si="234"/>
        <v>0</v>
      </c>
      <c r="DB930" t="str">
        <f t="shared" si="241"/>
        <v/>
      </c>
      <c r="DC930" t="str">
        <f t="shared" si="242"/>
        <v/>
      </c>
      <c r="DD930" s="224">
        <v>924</v>
      </c>
      <c r="DE930" s="3" t="str">
        <f>IF('DATA ENTRY'!CK929="","",IF('DATA ENTRY'!B929="","",IF(AND($DF$4='DATA ENTRY'!D929),'DATA ENTRY'!B929,"")))</f>
        <v/>
      </c>
      <c r="DF930" s="3" t="str">
        <f>IF('DATA ENTRY'!CK929="","",IF('DATA ENTRY'!C929="","",IF(AND($DF$4='DATA ENTRY'!D929),'DATA ENTRY'!C929,"")))</f>
        <v/>
      </c>
      <c r="DG930" s="4" t="str">
        <f>IF('DATA ENTRY'!CK929="","",IF('DATA ENTRY'!I929="","",IF(AND($DF$4='DATA ENTRY'!D929),'DATA ENTRY'!I929,"")))</f>
        <v/>
      </c>
      <c r="DH930" s="4" t="str">
        <f>IF('DATA ENTRY'!CK929="","",IF('DATA ENTRY'!CK929="","",IF(AND($DF$4='DATA ENTRY'!D929),'DATA ENTRY'!CK929,"")))</f>
        <v/>
      </c>
      <c r="DI930" s="3" t="str">
        <f>IF('DATA ENTRY'!CK929="","",IF('DATA ENTRY'!N929="","",IF(AND($DF$4='DATA ENTRY'!D929),'DATA ENTRY'!N929,"")))</f>
        <v/>
      </c>
      <c r="DJ930" s="107" t="str">
        <f>IF('DATA ENTRY'!CK929="","",IF('DATA ENTRY'!O929="","",IF(AND($DF$4='DATA ENTRY'!D929),'DATA ENTRY'!O929,"")))</f>
        <v/>
      </c>
      <c r="DK930" s="3" t="str">
        <f>IF('DATA ENTRY'!CK929="","",IF('DATA ENTRY'!P929="","",IF(AND($DF$4='DATA ENTRY'!D929),'DATA ENTRY'!P929,"")))</f>
        <v/>
      </c>
      <c r="DL930" s="107" t="str">
        <f>IF('DATA ENTRY'!CK929="","",IF('DATA ENTRY'!Q929="","",IF(AND($DF$4='DATA ENTRY'!D929),'DATA ENTRY'!Q929,"")))</f>
        <v/>
      </c>
      <c r="DM930" s="3" t="str">
        <f>IF('DATA ENTRY'!CK929="","",IF('DATA ENTRY'!R929="","",IF(AND($DF$4='DATA ENTRY'!D929),'DATA ENTRY'!R929,"")))</f>
        <v/>
      </c>
      <c r="DN930" s="107" t="str">
        <f>IF('DATA ENTRY'!CK929="","",IF('DATA ENTRY'!S929="","",IF(AND($DF$4='DATA ENTRY'!D929),'DATA ENTRY'!S929,"")))</f>
        <v/>
      </c>
      <c r="DO930" s="3" t="str">
        <f>IF('DATA ENTRY'!CK929="","",IF('DATA ENTRY'!E929="","",IF(AND($DF$4='DATA ENTRY'!D929),'DATA ENTRY'!E929,"")))</f>
        <v/>
      </c>
      <c r="DP930" s="3" t="str">
        <f>IF('DATA ENTRY'!CK929="","",IF('DATA ENTRY'!D929="","",IF(AND($DF$4='DATA ENTRY'!D929),'DATA ENTRY'!D929,"")))</f>
        <v/>
      </c>
      <c r="DQ930" s="3" t="str">
        <f>IF('DATA ENTRY'!CK929="","",IF('DATA ENTRY'!W929="","",IF(AND($DF$4='DATA ENTRY'!D929),'DATA ENTRY'!W929,"")))</f>
        <v/>
      </c>
      <c r="DR930" s="3" t="str">
        <f>IF('DATA ENTRY'!CK929="","",IF('DATA ENTRY'!X929="","",IF(AND($DF$4='DATA ENTRY'!D929),'DATA ENTRY'!X929,"")))</f>
        <v/>
      </c>
      <c r="DS930" s="108" t="str">
        <f t="shared" si="235"/>
        <v/>
      </c>
      <c r="DT930" s="108" t="str">
        <f>IF('DATA ENTRY'!CK929="","",IF('DATA ENTRY'!D929="","",IF(AND($DF$4='DATA ENTRY'!D929),'DATA ENTRY'!G929,"")))</f>
        <v/>
      </c>
      <c r="DY930">
        <f t="shared" si="236"/>
        <v>0</v>
      </c>
      <c r="EB930" t="str">
        <f t="shared" si="237"/>
        <v/>
      </c>
      <c r="EC930" t="str">
        <f t="shared" si="238"/>
        <v/>
      </c>
      <c r="ED930" s="224">
        <v>924</v>
      </c>
      <c r="EE930" s="3" t="str">
        <f>IF('DATA ENTRY'!CK929="","",IF('DATA ENTRY'!B929="","",IF(AND($EF$4='DATA ENTRY'!G929,$EH$4='DATA ENTRY'!F929),'DATA ENTRY'!B929,"")))</f>
        <v/>
      </c>
      <c r="EF930" s="3" t="str">
        <f>IF('DATA ENTRY'!CK929="","",IF('DATA ENTRY'!C929="","",IF(AND($EF$4='DATA ENTRY'!G929,$EH$4='DATA ENTRY'!F929),'DATA ENTRY'!C929,"")))</f>
        <v/>
      </c>
      <c r="EG930" s="4" t="str">
        <f>IF('DATA ENTRY'!CK929="","",IF('DATA ENTRY'!I929="","",IF(AND($EF$4='DATA ENTRY'!G929,$EH$4='DATA ENTRY'!F929),'DATA ENTRY'!I929,"")))</f>
        <v/>
      </c>
      <c r="EH930" s="4" t="str">
        <f>IF('DATA ENTRY'!CK929="","",IF('DATA ENTRY'!CK929="","",IF(AND($EF$4='DATA ENTRY'!G929,$EH$4='DATA ENTRY'!F929),'DATA ENTRY'!CK929,"")))</f>
        <v/>
      </c>
      <c r="EI930" s="3" t="str">
        <f>IF('DATA ENTRY'!CK929="","",IF('DATA ENTRY'!N929="","",IF(AND($EF$4='DATA ENTRY'!G929,$EH$4='DATA ENTRY'!F929),'DATA ENTRY'!N929,"")))</f>
        <v/>
      </c>
      <c r="EJ930" s="107" t="str">
        <f>IF('DATA ENTRY'!CK929="","",IF('DATA ENTRY'!O929="","",IF(AND($EF$4='DATA ENTRY'!G929,$EH$4='DATA ENTRY'!F929),'DATA ENTRY'!O929,"")))</f>
        <v/>
      </c>
      <c r="EK930" s="3" t="str">
        <f>IF('DATA ENTRY'!CK929="","",IF('DATA ENTRY'!P929="","",IF(AND($EF$4='DATA ENTRY'!G929,$EH$4='DATA ENTRY'!F929),'DATA ENTRY'!P929,"")))</f>
        <v/>
      </c>
      <c r="EL930" s="107" t="str">
        <f>IF('DATA ENTRY'!CK929="","",IF('DATA ENTRY'!Q929="","",IF(AND($EF$4='DATA ENTRY'!G929,$EH$4='DATA ENTRY'!F929),'DATA ENTRY'!Q929,"")))</f>
        <v/>
      </c>
      <c r="EM930" s="3" t="str">
        <f>IF('DATA ENTRY'!CK929="","",IF('DATA ENTRY'!R929="","",IF(AND($EF$4='DATA ENTRY'!G929,$EH$4='DATA ENTRY'!F929),'DATA ENTRY'!R929,"")))</f>
        <v/>
      </c>
      <c r="EN930" s="107" t="str">
        <f>IF('DATA ENTRY'!CK929="","",IF('DATA ENTRY'!S929="","",IF(AND($EF$4='DATA ENTRY'!G929,$EH$4='DATA ENTRY'!F929),'DATA ENTRY'!S929,"")))</f>
        <v/>
      </c>
      <c r="EO930" s="3" t="str">
        <f>IF('DATA ENTRY'!CK929="","",IF('DATA ENTRY'!E929="","",IF(AND($EF$4='DATA ENTRY'!G929,$EH$4='DATA ENTRY'!F929),'DATA ENTRY'!E929,"")))</f>
        <v/>
      </c>
      <c r="EP930" s="3" t="str">
        <f>IF('DATA ENTRY'!CK929="","",IF('DATA ENTRY'!D929="","",IF(AND($EF$4='DATA ENTRY'!G929,$EH$4='DATA ENTRY'!F929),'DATA ENTRY'!D929,"")))</f>
        <v/>
      </c>
      <c r="EQ930" s="3" t="str">
        <f>IF('DATA ENTRY'!CK929="","",IF('DATA ENTRY'!W929="","",IF(AND($EF$4='DATA ENTRY'!G929,$EH$4='DATA ENTRY'!F929),'DATA ENTRY'!W929,"")))</f>
        <v/>
      </c>
      <c r="ER930" s="3" t="str">
        <f>IF('DATA ENTRY'!CK929="","",IF('DATA ENTRY'!X929="","",IF(AND($EF$4='DATA ENTRY'!G929,$EH$4='DATA ENTRY'!F929),'DATA ENTRY'!X929,"")))</f>
        <v/>
      </c>
      <c r="ES930" s="108" t="str">
        <f t="shared" si="239"/>
        <v/>
      </c>
      <c r="ET930" s="108" t="str">
        <f>IF('DATA ENTRY'!CK929="","",IF('DATA ENTRY'!D929="","",IF(AND($EF$4='DATA ENTRY'!G929,$EH$4='DATA ENTRY'!F929),'DATA ENTRY'!G929,"")))</f>
        <v/>
      </c>
      <c r="EY930">
        <f t="shared" si="240"/>
        <v>0</v>
      </c>
    </row>
    <row r="931" spans="1:155">
      <c r="A931" t="str">
        <f>IF(S931=0,"",1+(MAX($A$7:A930)))</f>
        <v/>
      </c>
      <c r="B931" s="224">
        <v>925</v>
      </c>
      <c r="C931" s="3" t="str">
        <f>IF('DATA ENTRY'!CK930="","",IF('DATA ENTRY'!B930="","",IF($D$4="All Post",'DATA ENTRY'!B930,IF(AND($D$4='DATA ENTRY'!CK930),'DATA ENTRY'!B930,""))))</f>
        <v/>
      </c>
      <c r="D931" s="3" t="str">
        <f>IF('DATA ENTRY'!CK930="","",IF('DATA ENTRY'!C930="","",IF($D$4="All Post",'DATA ENTRY'!C930,IF(AND($D$4='DATA ENTRY'!CK930),'DATA ENTRY'!C930,""))))</f>
        <v/>
      </c>
      <c r="E931" s="4" t="str">
        <f>IF('DATA ENTRY'!CK930="","",IF('DATA ENTRY'!I930="","",IF($D$4="All Post",'DATA ENTRY'!I930,IF(AND($D$4='DATA ENTRY'!CK930),'DATA ENTRY'!I930,""))))</f>
        <v/>
      </c>
      <c r="F931" s="4" t="str">
        <f>IF('DATA ENTRY'!CK930="","",IF('DATA ENTRY'!CK930="","",IF($D$4="All Post",'DATA ENTRY'!CK930,IF(AND($D$4='DATA ENTRY'!CK930),'DATA ENTRY'!CK930,""))))</f>
        <v/>
      </c>
      <c r="G931" s="3" t="str">
        <f>IF('DATA ENTRY'!CK930="","",IF('DATA ENTRY'!N930="","",IF($D$4="All Post",'DATA ENTRY'!N930,IF(AND($D$4='DATA ENTRY'!CK930),'DATA ENTRY'!N930,""))))</f>
        <v/>
      </c>
      <c r="H931" s="107" t="str">
        <f>IF('DATA ENTRY'!CK930="","",IF('DATA ENTRY'!O930="","",IF($D$4="All Post",'DATA ENTRY'!O930,IF(AND($D$4='DATA ENTRY'!CK930),'DATA ENTRY'!O930,""))))</f>
        <v/>
      </c>
      <c r="I931" s="3" t="str">
        <f>IF('DATA ENTRY'!CK930="","",IF('DATA ENTRY'!P930="","",IF($D$4="All Post",'DATA ENTRY'!P930,IF(AND($D$4='DATA ENTRY'!CK930),'DATA ENTRY'!P930,""))))</f>
        <v/>
      </c>
      <c r="J931" s="107" t="str">
        <f>IF('DATA ENTRY'!CK930="","",IF('DATA ENTRY'!Q930="","",IF($D$4="All Post",'DATA ENTRY'!Q930,IF(AND($D$4='DATA ENTRY'!CK930),'DATA ENTRY'!Q930,""))))</f>
        <v/>
      </c>
      <c r="K931" s="3" t="str">
        <f>IF('DATA ENTRY'!CK930="","",IF('DATA ENTRY'!R930="","",IF($D$4="All Post",'DATA ENTRY'!R930,IF(AND($D$4='DATA ENTRY'!CK930),'DATA ENTRY'!R930,""))))</f>
        <v/>
      </c>
      <c r="L931" s="3" t="str">
        <f>IF('DATA ENTRY'!CK930="","",IF('DATA ENTRY'!S930="","",IF($D$4="All Post",'DATA ENTRY'!S930,IF(AND($D$4='DATA ENTRY'!CK930),'DATA ENTRY'!S930,""))))</f>
        <v/>
      </c>
      <c r="M931" s="3" t="str">
        <f>IF('DATA ENTRY'!CK930="","",IF('DATA ENTRY'!E930="","",IF($D$4="All Post",'DATA ENTRY'!E930,IF(AND($D$4='DATA ENTRY'!CK930),'DATA ENTRY'!E930,""))))</f>
        <v/>
      </c>
      <c r="N931" s="3" t="str">
        <f>IF('DATA ENTRY'!CK930="","",IF('DATA ENTRY'!W930="","",IF($D$4="All Post",'DATA ENTRY'!W930,IF(AND($D$4='DATA ENTRY'!CK930),'DATA ENTRY'!W930,""))))</f>
        <v/>
      </c>
      <c r="O931" s="3" t="str">
        <f>IF('DATA ENTRY'!CK930="","",IF('DATA ENTRY'!X930="","",IF($D$4="All Post",'DATA ENTRY'!X930,IF(AND($D$4='DATA ENTRY'!CK930),'DATA ENTRY'!X930,""))))</f>
        <v/>
      </c>
      <c r="P931" s="3" t="str">
        <f>IF('DATA ENTRY'!CK930="","",IF('DATA ENTRY'!G930="","",IF($D$4="All Post",'DATA ENTRY'!G930,IF(AND($D$4='DATA ENTRY'!CK930),'DATA ENTRY'!G930,""))))</f>
        <v/>
      </c>
      <c r="S931">
        <f t="shared" si="227"/>
        <v>0</v>
      </c>
      <c r="T931" t="str">
        <f t="shared" si="228"/>
        <v/>
      </c>
      <c r="BZ931" t="str">
        <f t="shared" si="229"/>
        <v/>
      </c>
      <c r="CA931" t="str">
        <f t="shared" si="230"/>
        <v/>
      </c>
      <c r="CB931" s="224">
        <v>925</v>
      </c>
      <c r="CC931" s="3" t="str">
        <f>IF('DATA ENTRY'!CK930="","",IF('DATA ENTRY'!B930="","",IF(AND($CD$4='DATA ENTRY'!CK930,$CG$4='DATA ENTRY'!D930),'DATA ENTRY'!B930,"")))</f>
        <v/>
      </c>
      <c r="CD931" s="3" t="str">
        <f>IF('DATA ENTRY'!CK930="","",IF('DATA ENTRY'!C930="","",IF(AND($CD$4='DATA ENTRY'!CK930,$CG$4='DATA ENTRY'!D930),'DATA ENTRY'!C930,"")))</f>
        <v/>
      </c>
      <c r="CE931" s="4" t="str">
        <f>IF('DATA ENTRY'!CK930="","",IF('DATA ENTRY'!I930="","",IF(AND($CD$4='DATA ENTRY'!CK930,$CG$4='DATA ENTRY'!D930),'DATA ENTRY'!I930,"")))</f>
        <v/>
      </c>
      <c r="CF931" s="4" t="str">
        <f>IF('DATA ENTRY'!CK930="","",IF('DATA ENTRY'!CK930="","",IF(AND($CD$4='DATA ENTRY'!CK930,$CG$4='DATA ENTRY'!D930),'DATA ENTRY'!CK930,"")))</f>
        <v/>
      </c>
      <c r="CG931" s="3" t="str">
        <f>IF('DATA ENTRY'!CK930="","",IF('DATA ENTRY'!N930="","",IF(AND($CD$4='DATA ENTRY'!CK930,$CG$4='DATA ENTRY'!D930),'DATA ENTRY'!N930,"")))</f>
        <v/>
      </c>
      <c r="CH931" s="107" t="str">
        <f>IF('DATA ENTRY'!CK930="","",IF('DATA ENTRY'!O930="","",IF(AND($CD$4='DATA ENTRY'!CK930,$CG$4='DATA ENTRY'!D930),'DATA ENTRY'!O930,"")))</f>
        <v/>
      </c>
      <c r="CI931" s="3" t="str">
        <f>IF('DATA ENTRY'!CK930="","",IF('DATA ENTRY'!P930="","",IF(AND($CD$4='DATA ENTRY'!CK930,$CG$4='DATA ENTRY'!D930),'DATA ENTRY'!P930,"")))</f>
        <v/>
      </c>
      <c r="CJ931" s="107" t="str">
        <f>IF('DATA ENTRY'!CK930="","",IF('DATA ENTRY'!Q930="","",IF(AND($CD$4='DATA ENTRY'!CK930,$CG$4='DATA ENTRY'!D930),'DATA ENTRY'!Q930,"")))</f>
        <v/>
      </c>
      <c r="CK931" s="3" t="str">
        <f>IF('DATA ENTRY'!CK930="","",IF('DATA ENTRY'!R930="","",IF(AND($CD$4='DATA ENTRY'!CK930,$CG$4='DATA ENTRY'!D930),'DATA ENTRY'!R930,"")))</f>
        <v/>
      </c>
      <c r="CL931" s="3" t="str">
        <f>IF('DATA ENTRY'!CK930="","",IF('DATA ENTRY'!S930="","",IF(AND($CD$4='DATA ENTRY'!CK930,$CG$4='DATA ENTRY'!D930),'DATA ENTRY'!S930,"")))</f>
        <v/>
      </c>
      <c r="CM931" s="3" t="str">
        <f>IF('DATA ENTRY'!CK930="","",IF('DATA ENTRY'!E930="","",IF(AND($CD$4='DATA ENTRY'!CK930,$CG$4='DATA ENTRY'!D930),'DATA ENTRY'!E930,"")))</f>
        <v/>
      </c>
      <c r="CN931" s="3" t="str">
        <f>IF('DATA ENTRY'!CK930="","",IF('DATA ENTRY'!W930="","",IF(AND($CD$4='DATA ENTRY'!CK930,$CG$4='DATA ENTRY'!D930),'DATA ENTRY'!W930,"")))</f>
        <v/>
      </c>
      <c r="CO931" s="3" t="str">
        <f>IF('DATA ENTRY'!CK930="","",IF('DATA ENTRY'!X930="","",IF(AND($CD$4='DATA ENTRY'!CK930,$CG$4='DATA ENTRY'!D930),'DATA ENTRY'!X930,"")))</f>
        <v/>
      </c>
      <c r="CP931" s="108" t="str">
        <f t="shared" si="231"/>
        <v/>
      </c>
      <c r="CQ931" s="108" t="str">
        <f>IF('DATA ENTRY'!CK930="","",IF('DATA ENTRY'!G930="","",IF(AND($CD$4='DATA ENTRY'!CK930,$CG$4='DATA ENTRY'!D930),'DATA ENTRY'!G930,"")))</f>
        <v/>
      </c>
      <c r="CR931" s="230" t="str">
        <f>IF('DATA ENTRY'!CK930="","",IF('DATA ENTRY'!D930="","",IF(AND($CD$4='DATA ENTRY'!CK930,$CG$4='DATA ENTRY'!D930),'DATA ENTRY'!D930,"")))</f>
        <v/>
      </c>
      <c r="CS931">
        <f t="shared" si="232"/>
        <v>0</v>
      </c>
      <c r="CT931">
        <f t="shared" si="233"/>
        <v>0</v>
      </c>
      <c r="CV931" s="139"/>
      <c r="CX931">
        <f t="shared" si="234"/>
        <v>0</v>
      </c>
      <c r="DB931" t="str">
        <f t="shared" si="241"/>
        <v/>
      </c>
      <c r="DC931" t="str">
        <f t="shared" si="242"/>
        <v/>
      </c>
      <c r="DD931" s="224">
        <v>925</v>
      </c>
      <c r="DE931" s="3" t="str">
        <f>IF('DATA ENTRY'!CK930="","",IF('DATA ENTRY'!B930="","",IF(AND($DF$4='DATA ENTRY'!D930),'DATA ENTRY'!B930,"")))</f>
        <v/>
      </c>
      <c r="DF931" s="3" t="str">
        <f>IF('DATA ENTRY'!CK930="","",IF('DATA ENTRY'!C930="","",IF(AND($DF$4='DATA ENTRY'!D930),'DATA ENTRY'!C930,"")))</f>
        <v/>
      </c>
      <c r="DG931" s="4" t="str">
        <f>IF('DATA ENTRY'!CK930="","",IF('DATA ENTRY'!I930="","",IF(AND($DF$4='DATA ENTRY'!D930),'DATA ENTRY'!I930,"")))</f>
        <v/>
      </c>
      <c r="DH931" s="4" t="str">
        <f>IF('DATA ENTRY'!CK930="","",IF('DATA ENTRY'!CK930="","",IF(AND($DF$4='DATA ENTRY'!D930),'DATA ENTRY'!CK930,"")))</f>
        <v/>
      </c>
      <c r="DI931" s="3" t="str">
        <f>IF('DATA ENTRY'!CK930="","",IF('DATA ENTRY'!N930="","",IF(AND($DF$4='DATA ENTRY'!D930),'DATA ENTRY'!N930,"")))</f>
        <v/>
      </c>
      <c r="DJ931" s="107" t="str">
        <f>IF('DATA ENTRY'!CK930="","",IF('DATA ENTRY'!O930="","",IF(AND($DF$4='DATA ENTRY'!D930),'DATA ENTRY'!O930,"")))</f>
        <v/>
      </c>
      <c r="DK931" s="3" t="str">
        <f>IF('DATA ENTRY'!CK930="","",IF('DATA ENTRY'!P930="","",IF(AND($DF$4='DATA ENTRY'!D930),'DATA ENTRY'!P930,"")))</f>
        <v/>
      </c>
      <c r="DL931" s="107" t="str">
        <f>IF('DATA ENTRY'!CK930="","",IF('DATA ENTRY'!Q930="","",IF(AND($DF$4='DATA ENTRY'!D930),'DATA ENTRY'!Q930,"")))</f>
        <v/>
      </c>
      <c r="DM931" s="3" t="str">
        <f>IF('DATA ENTRY'!CK930="","",IF('DATA ENTRY'!R930="","",IF(AND($DF$4='DATA ENTRY'!D930),'DATA ENTRY'!R930,"")))</f>
        <v/>
      </c>
      <c r="DN931" s="107" t="str">
        <f>IF('DATA ENTRY'!CK930="","",IF('DATA ENTRY'!S930="","",IF(AND($DF$4='DATA ENTRY'!D930),'DATA ENTRY'!S930,"")))</f>
        <v/>
      </c>
      <c r="DO931" s="3" t="str">
        <f>IF('DATA ENTRY'!CK930="","",IF('DATA ENTRY'!E930="","",IF(AND($DF$4='DATA ENTRY'!D930),'DATA ENTRY'!E930,"")))</f>
        <v/>
      </c>
      <c r="DP931" s="3" t="str">
        <f>IF('DATA ENTRY'!CK930="","",IF('DATA ENTRY'!D930="","",IF(AND($DF$4='DATA ENTRY'!D930),'DATA ENTRY'!D930,"")))</f>
        <v/>
      </c>
      <c r="DQ931" s="3" t="str">
        <f>IF('DATA ENTRY'!CK930="","",IF('DATA ENTRY'!W930="","",IF(AND($DF$4='DATA ENTRY'!D930),'DATA ENTRY'!W930,"")))</f>
        <v/>
      </c>
      <c r="DR931" s="3" t="str">
        <f>IF('DATA ENTRY'!CK930="","",IF('DATA ENTRY'!X930="","",IF(AND($DF$4='DATA ENTRY'!D930),'DATA ENTRY'!X930,"")))</f>
        <v/>
      </c>
      <c r="DS931" s="108" t="str">
        <f t="shared" si="235"/>
        <v/>
      </c>
      <c r="DT931" s="108" t="str">
        <f>IF('DATA ENTRY'!CK930="","",IF('DATA ENTRY'!D930="","",IF(AND($DF$4='DATA ENTRY'!D930),'DATA ENTRY'!G930,"")))</f>
        <v/>
      </c>
      <c r="DY931">
        <f t="shared" si="236"/>
        <v>0</v>
      </c>
      <c r="EB931" t="str">
        <f t="shared" si="237"/>
        <v/>
      </c>
      <c r="EC931" t="str">
        <f t="shared" si="238"/>
        <v/>
      </c>
      <c r="ED931" s="224">
        <v>925</v>
      </c>
      <c r="EE931" s="3" t="str">
        <f>IF('DATA ENTRY'!CK930="","",IF('DATA ENTRY'!B930="","",IF(AND($EF$4='DATA ENTRY'!G930,$EH$4='DATA ENTRY'!F930),'DATA ENTRY'!B930,"")))</f>
        <v/>
      </c>
      <c r="EF931" s="3" t="str">
        <f>IF('DATA ENTRY'!CK930="","",IF('DATA ENTRY'!C930="","",IF(AND($EF$4='DATA ENTRY'!G930,$EH$4='DATA ENTRY'!F930),'DATA ENTRY'!C930,"")))</f>
        <v/>
      </c>
      <c r="EG931" s="4" t="str">
        <f>IF('DATA ENTRY'!CK930="","",IF('DATA ENTRY'!I930="","",IF(AND($EF$4='DATA ENTRY'!G930,$EH$4='DATA ENTRY'!F930),'DATA ENTRY'!I930,"")))</f>
        <v/>
      </c>
      <c r="EH931" s="4" t="str">
        <f>IF('DATA ENTRY'!CK930="","",IF('DATA ENTRY'!CK930="","",IF(AND($EF$4='DATA ENTRY'!G930,$EH$4='DATA ENTRY'!F930),'DATA ENTRY'!CK930,"")))</f>
        <v/>
      </c>
      <c r="EI931" s="3" t="str">
        <f>IF('DATA ENTRY'!CK930="","",IF('DATA ENTRY'!N930="","",IF(AND($EF$4='DATA ENTRY'!G930,$EH$4='DATA ENTRY'!F930),'DATA ENTRY'!N930,"")))</f>
        <v/>
      </c>
      <c r="EJ931" s="107" t="str">
        <f>IF('DATA ENTRY'!CK930="","",IF('DATA ENTRY'!O930="","",IF(AND($EF$4='DATA ENTRY'!G930,$EH$4='DATA ENTRY'!F930),'DATA ENTRY'!O930,"")))</f>
        <v/>
      </c>
      <c r="EK931" s="3" t="str">
        <f>IF('DATA ENTRY'!CK930="","",IF('DATA ENTRY'!P930="","",IF(AND($EF$4='DATA ENTRY'!G930,$EH$4='DATA ENTRY'!F930),'DATA ENTRY'!P930,"")))</f>
        <v/>
      </c>
      <c r="EL931" s="107" t="str">
        <f>IF('DATA ENTRY'!CK930="","",IF('DATA ENTRY'!Q930="","",IF(AND($EF$4='DATA ENTRY'!G930,$EH$4='DATA ENTRY'!F930),'DATA ENTRY'!Q930,"")))</f>
        <v/>
      </c>
      <c r="EM931" s="3" t="str">
        <f>IF('DATA ENTRY'!CK930="","",IF('DATA ENTRY'!R930="","",IF(AND($EF$4='DATA ENTRY'!G930,$EH$4='DATA ENTRY'!F930),'DATA ENTRY'!R930,"")))</f>
        <v/>
      </c>
      <c r="EN931" s="107" t="str">
        <f>IF('DATA ENTRY'!CK930="","",IF('DATA ENTRY'!S930="","",IF(AND($EF$4='DATA ENTRY'!G930,$EH$4='DATA ENTRY'!F930),'DATA ENTRY'!S930,"")))</f>
        <v/>
      </c>
      <c r="EO931" s="3" t="str">
        <f>IF('DATA ENTRY'!CK930="","",IF('DATA ENTRY'!E930="","",IF(AND($EF$4='DATA ENTRY'!G930,$EH$4='DATA ENTRY'!F930),'DATA ENTRY'!E930,"")))</f>
        <v/>
      </c>
      <c r="EP931" s="3" t="str">
        <f>IF('DATA ENTRY'!CK930="","",IF('DATA ENTRY'!D930="","",IF(AND($EF$4='DATA ENTRY'!G930,$EH$4='DATA ENTRY'!F930),'DATA ENTRY'!D930,"")))</f>
        <v/>
      </c>
      <c r="EQ931" s="3" t="str">
        <f>IF('DATA ENTRY'!CK930="","",IF('DATA ENTRY'!W930="","",IF(AND($EF$4='DATA ENTRY'!G930,$EH$4='DATA ENTRY'!F930),'DATA ENTRY'!W930,"")))</f>
        <v/>
      </c>
      <c r="ER931" s="3" t="str">
        <f>IF('DATA ENTRY'!CK930="","",IF('DATA ENTRY'!X930="","",IF(AND($EF$4='DATA ENTRY'!G930,$EH$4='DATA ENTRY'!F930),'DATA ENTRY'!X930,"")))</f>
        <v/>
      </c>
      <c r="ES931" s="108" t="str">
        <f t="shared" si="239"/>
        <v/>
      </c>
      <c r="ET931" s="108" t="str">
        <f>IF('DATA ENTRY'!CK930="","",IF('DATA ENTRY'!D930="","",IF(AND($EF$4='DATA ENTRY'!G930,$EH$4='DATA ENTRY'!F930),'DATA ENTRY'!G930,"")))</f>
        <v/>
      </c>
      <c r="EY931">
        <f t="shared" si="240"/>
        <v>0</v>
      </c>
    </row>
    <row r="932" spans="1:155">
      <c r="A932" t="str">
        <f>IF(S932=0,"",1+(MAX($A$7:A931)))</f>
        <v/>
      </c>
      <c r="B932" s="224">
        <v>926</v>
      </c>
      <c r="C932" s="3" t="str">
        <f>IF('DATA ENTRY'!CK931="","",IF('DATA ENTRY'!B931="","",IF($D$4="All Post",'DATA ENTRY'!B931,IF(AND($D$4='DATA ENTRY'!CK931),'DATA ENTRY'!B931,""))))</f>
        <v/>
      </c>
      <c r="D932" s="3" t="str">
        <f>IF('DATA ENTRY'!CK931="","",IF('DATA ENTRY'!C931="","",IF($D$4="All Post",'DATA ENTRY'!C931,IF(AND($D$4='DATA ENTRY'!CK931),'DATA ENTRY'!C931,""))))</f>
        <v/>
      </c>
      <c r="E932" s="4" t="str">
        <f>IF('DATA ENTRY'!CK931="","",IF('DATA ENTRY'!I931="","",IF($D$4="All Post",'DATA ENTRY'!I931,IF(AND($D$4='DATA ENTRY'!CK931),'DATA ENTRY'!I931,""))))</f>
        <v/>
      </c>
      <c r="F932" s="4" t="str">
        <f>IF('DATA ENTRY'!CK931="","",IF('DATA ENTRY'!CK931="","",IF($D$4="All Post",'DATA ENTRY'!CK931,IF(AND($D$4='DATA ENTRY'!CK931),'DATA ENTRY'!CK931,""))))</f>
        <v/>
      </c>
      <c r="G932" s="3" t="str">
        <f>IF('DATA ENTRY'!CK931="","",IF('DATA ENTRY'!N931="","",IF($D$4="All Post",'DATA ENTRY'!N931,IF(AND($D$4='DATA ENTRY'!CK931),'DATA ENTRY'!N931,""))))</f>
        <v/>
      </c>
      <c r="H932" s="107" t="str">
        <f>IF('DATA ENTRY'!CK931="","",IF('DATA ENTRY'!O931="","",IF($D$4="All Post",'DATA ENTRY'!O931,IF(AND($D$4='DATA ENTRY'!CK931),'DATA ENTRY'!O931,""))))</f>
        <v/>
      </c>
      <c r="I932" s="3" t="str">
        <f>IF('DATA ENTRY'!CK931="","",IF('DATA ENTRY'!P931="","",IF($D$4="All Post",'DATA ENTRY'!P931,IF(AND($D$4='DATA ENTRY'!CK931),'DATA ENTRY'!P931,""))))</f>
        <v/>
      </c>
      <c r="J932" s="107" t="str">
        <f>IF('DATA ENTRY'!CK931="","",IF('DATA ENTRY'!Q931="","",IF($D$4="All Post",'DATA ENTRY'!Q931,IF(AND($D$4='DATA ENTRY'!CK931),'DATA ENTRY'!Q931,""))))</f>
        <v/>
      </c>
      <c r="K932" s="3" t="str">
        <f>IF('DATA ENTRY'!CK931="","",IF('DATA ENTRY'!R931="","",IF($D$4="All Post",'DATA ENTRY'!R931,IF(AND($D$4='DATA ENTRY'!CK931),'DATA ENTRY'!R931,""))))</f>
        <v/>
      </c>
      <c r="L932" s="3" t="str">
        <f>IF('DATA ENTRY'!CK931="","",IF('DATA ENTRY'!S931="","",IF($D$4="All Post",'DATA ENTRY'!S931,IF(AND($D$4='DATA ENTRY'!CK931),'DATA ENTRY'!S931,""))))</f>
        <v/>
      </c>
      <c r="M932" s="3" t="str">
        <f>IF('DATA ENTRY'!CK931="","",IF('DATA ENTRY'!E931="","",IF($D$4="All Post",'DATA ENTRY'!E931,IF(AND($D$4='DATA ENTRY'!CK931),'DATA ENTRY'!E931,""))))</f>
        <v/>
      </c>
      <c r="N932" s="3" t="str">
        <f>IF('DATA ENTRY'!CK931="","",IF('DATA ENTRY'!W931="","",IF($D$4="All Post",'DATA ENTRY'!W931,IF(AND($D$4='DATA ENTRY'!CK931),'DATA ENTRY'!W931,""))))</f>
        <v/>
      </c>
      <c r="O932" s="3" t="str">
        <f>IF('DATA ENTRY'!CK931="","",IF('DATA ENTRY'!X931="","",IF($D$4="All Post",'DATA ENTRY'!X931,IF(AND($D$4='DATA ENTRY'!CK931),'DATA ENTRY'!X931,""))))</f>
        <v/>
      </c>
      <c r="P932" s="3" t="str">
        <f>IF('DATA ENTRY'!CK931="","",IF('DATA ENTRY'!G931="","",IF($D$4="All Post",'DATA ENTRY'!G931,IF(AND($D$4='DATA ENTRY'!CK931),'DATA ENTRY'!G931,""))))</f>
        <v/>
      </c>
      <c r="S932">
        <f t="shared" si="227"/>
        <v>0</v>
      </c>
      <c r="T932" t="str">
        <f t="shared" si="228"/>
        <v/>
      </c>
      <c r="BZ932" t="str">
        <f t="shared" si="229"/>
        <v/>
      </c>
      <c r="CA932" t="str">
        <f t="shared" si="230"/>
        <v/>
      </c>
      <c r="CB932" s="224">
        <v>926</v>
      </c>
      <c r="CC932" s="3" t="str">
        <f>IF('DATA ENTRY'!CK931="","",IF('DATA ENTRY'!B931="","",IF(AND($CD$4='DATA ENTRY'!CK931,$CG$4='DATA ENTRY'!D931),'DATA ENTRY'!B931,"")))</f>
        <v/>
      </c>
      <c r="CD932" s="3" t="str">
        <f>IF('DATA ENTRY'!CK931="","",IF('DATA ENTRY'!C931="","",IF(AND($CD$4='DATA ENTRY'!CK931,$CG$4='DATA ENTRY'!D931),'DATA ENTRY'!C931,"")))</f>
        <v/>
      </c>
      <c r="CE932" s="4" t="str">
        <f>IF('DATA ENTRY'!CK931="","",IF('DATA ENTRY'!I931="","",IF(AND($CD$4='DATA ENTRY'!CK931,$CG$4='DATA ENTRY'!D931),'DATA ENTRY'!I931,"")))</f>
        <v/>
      </c>
      <c r="CF932" s="4" t="str">
        <f>IF('DATA ENTRY'!CK931="","",IF('DATA ENTRY'!CK931="","",IF(AND($CD$4='DATA ENTRY'!CK931,$CG$4='DATA ENTRY'!D931),'DATA ENTRY'!CK931,"")))</f>
        <v/>
      </c>
      <c r="CG932" s="3" t="str">
        <f>IF('DATA ENTRY'!CK931="","",IF('DATA ENTRY'!N931="","",IF(AND($CD$4='DATA ENTRY'!CK931,$CG$4='DATA ENTRY'!D931),'DATA ENTRY'!N931,"")))</f>
        <v/>
      </c>
      <c r="CH932" s="107" t="str">
        <f>IF('DATA ENTRY'!CK931="","",IF('DATA ENTRY'!O931="","",IF(AND($CD$4='DATA ENTRY'!CK931,$CG$4='DATA ENTRY'!D931),'DATA ENTRY'!O931,"")))</f>
        <v/>
      </c>
      <c r="CI932" s="3" t="str">
        <f>IF('DATA ENTRY'!CK931="","",IF('DATA ENTRY'!P931="","",IF(AND($CD$4='DATA ENTRY'!CK931,$CG$4='DATA ENTRY'!D931),'DATA ENTRY'!P931,"")))</f>
        <v/>
      </c>
      <c r="CJ932" s="107" t="str">
        <f>IF('DATA ENTRY'!CK931="","",IF('DATA ENTRY'!Q931="","",IF(AND($CD$4='DATA ENTRY'!CK931,$CG$4='DATA ENTRY'!D931),'DATA ENTRY'!Q931,"")))</f>
        <v/>
      </c>
      <c r="CK932" s="3" t="str">
        <f>IF('DATA ENTRY'!CK931="","",IF('DATA ENTRY'!R931="","",IF(AND($CD$4='DATA ENTRY'!CK931,$CG$4='DATA ENTRY'!D931),'DATA ENTRY'!R931,"")))</f>
        <v/>
      </c>
      <c r="CL932" s="3" t="str">
        <f>IF('DATA ENTRY'!CK931="","",IF('DATA ENTRY'!S931="","",IF(AND($CD$4='DATA ENTRY'!CK931,$CG$4='DATA ENTRY'!D931),'DATA ENTRY'!S931,"")))</f>
        <v/>
      </c>
      <c r="CM932" s="3" t="str">
        <f>IF('DATA ENTRY'!CK931="","",IF('DATA ENTRY'!E931="","",IF(AND($CD$4='DATA ENTRY'!CK931,$CG$4='DATA ENTRY'!D931),'DATA ENTRY'!E931,"")))</f>
        <v/>
      </c>
      <c r="CN932" s="3" t="str">
        <f>IF('DATA ENTRY'!CK931="","",IF('DATA ENTRY'!W931="","",IF(AND($CD$4='DATA ENTRY'!CK931,$CG$4='DATA ENTRY'!D931),'DATA ENTRY'!W931,"")))</f>
        <v/>
      </c>
      <c r="CO932" s="3" t="str">
        <f>IF('DATA ENTRY'!CK931="","",IF('DATA ENTRY'!X931="","",IF(AND($CD$4='DATA ENTRY'!CK931,$CG$4='DATA ENTRY'!D931),'DATA ENTRY'!X931,"")))</f>
        <v/>
      </c>
      <c r="CP932" s="108" t="str">
        <f t="shared" si="231"/>
        <v/>
      </c>
      <c r="CQ932" s="108" t="str">
        <f>IF('DATA ENTRY'!CK931="","",IF('DATA ENTRY'!G931="","",IF(AND($CD$4='DATA ENTRY'!CK931,$CG$4='DATA ENTRY'!D931),'DATA ENTRY'!G931,"")))</f>
        <v/>
      </c>
      <c r="CR932" s="230" t="str">
        <f>IF('DATA ENTRY'!CK931="","",IF('DATA ENTRY'!D931="","",IF(AND($CD$4='DATA ENTRY'!CK931,$CG$4='DATA ENTRY'!D931),'DATA ENTRY'!D931,"")))</f>
        <v/>
      </c>
      <c r="CS932">
        <f t="shared" si="232"/>
        <v>0</v>
      </c>
      <c r="CT932">
        <f t="shared" si="233"/>
        <v>0</v>
      </c>
      <c r="CV932" s="139"/>
      <c r="CX932">
        <f t="shared" si="234"/>
        <v>0</v>
      </c>
      <c r="DB932" t="str">
        <f t="shared" si="241"/>
        <v/>
      </c>
      <c r="DC932" t="str">
        <f t="shared" si="242"/>
        <v/>
      </c>
      <c r="DD932" s="224">
        <v>926</v>
      </c>
      <c r="DE932" s="3" t="str">
        <f>IF('DATA ENTRY'!CK931="","",IF('DATA ENTRY'!B931="","",IF(AND($DF$4='DATA ENTRY'!D931),'DATA ENTRY'!B931,"")))</f>
        <v/>
      </c>
      <c r="DF932" s="3" t="str">
        <f>IF('DATA ENTRY'!CK931="","",IF('DATA ENTRY'!C931="","",IF(AND($DF$4='DATA ENTRY'!D931),'DATA ENTRY'!C931,"")))</f>
        <v/>
      </c>
      <c r="DG932" s="4" t="str">
        <f>IF('DATA ENTRY'!CK931="","",IF('DATA ENTRY'!I931="","",IF(AND($DF$4='DATA ENTRY'!D931),'DATA ENTRY'!I931,"")))</f>
        <v/>
      </c>
      <c r="DH932" s="4" t="str">
        <f>IF('DATA ENTRY'!CK931="","",IF('DATA ENTRY'!CK931="","",IF(AND($DF$4='DATA ENTRY'!D931),'DATA ENTRY'!CK931,"")))</f>
        <v/>
      </c>
      <c r="DI932" s="3" t="str">
        <f>IF('DATA ENTRY'!CK931="","",IF('DATA ENTRY'!N931="","",IF(AND($DF$4='DATA ENTRY'!D931),'DATA ENTRY'!N931,"")))</f>
        <v/>
      </c>
      <c r="DJ932" s="107" t="str">
        <f>IF('DATA ENTRY'!CK931="","",IF('DATA ENTRY'!O931="","",IF(AND($DF$4='DATA ENTRY'!D931),'DATA ENTRY'!O931,"")))</f>
        <v/>
      </c>
      <c r="DK932" s="3" t="str">
        <f>IF('DATA ENTRY'!CK931="","",IF('DATA ENTRY'!P931="","",IF(AND($DF$4='DATA ENTRY'!D931),'DATA ENTRY'!P931,"")))</f>
        <v/>
      </c>
      <c r="DL932" s="107" t="str">
        <f>IF('DATA ENTRY'!CK931="","",IF('DATA ENTRY'!Q931="","",IF(AND($DF$4='DATA ENTRY'!D931),'DATA ENTRY'!Q931,"")))</f>
        <v/>
      </c>
      <c r="DM932" s="3" t="str">
        <f>IF('DATA ENTRY'!CK931="","",IF('DATA ENTRY'!R931="","",IF(AND($DF$4='DATA ENTRY'!D931),'DATA ENTRY'!R931,"")))</f>
        <v/>
      </c>
      <c r="DN932" s="107" t="str">
        <f>IF('DATA ENTRY'!CK931="","",IF('DATA ENTRY'!S931="","",IF(AND($DF$4='DATA ENTRY'!D931),'DATA ENTRY'!S931,"")))</f>
        <v/>
      </c>
      <c r="DO932" s="3" t="str">
        <f>IF('DATA ENTRY'!CK931="","",IF('DATA ENTRY'!E931="","",IF(AND($DF$4='DATA ENTRY'!D931),'DATA ENTRY'!E931,"")))</f>
        <v/>
      </c>
      <c r="DP932" s="3" t="str">
        <f>IF('DATA ENTRY'!CK931="","",IF('DATA ENTRY'!D931="","",IF(AND($DF$4='DATA ENTRY'!D931),'DATA ENTRY'!D931,"")))</f>
        <v/>
      </c>
      <c r="DQ932" s="3" t="str">
        <f>IF('DATA ENTRY'!CK931="","",IF('DATA ENTRY'!W931="","",IF(AND($DF$4='DATA ENTRY'!D931),'DATA ENTRY'!W931,"")))</f>
        <v/>
      </c>
      <c r="DR932" s="3" t="str">
        <f>IF('DATA ENTRY'!CK931="","",IF('DATA ENTRY'!X931="","",IF(AND($DF$4='DATA ENTRY'!D931),'DATA ENTRY'!X931,"")))</f>
        <v/>
      </c>
      <c r="DS932" s="108" t="str">
        <f t="shared" si="235"/>
        <v/>
      </c>
      <c r="DT932" s="108" t="str">
        <f>IF('DATA ENTRY'!CK931="","",IF('DATA ENTRY'!D931="","",IF(AND($DF$4='DATA ENTRY'!D931),'DATA ENTRY'!G931,"")))</f>
        <v/>
      </c>
      <c r="DY932">
        <f t="shared" si="236"/>
        <v>0</v>
      </c>
      <c r="EB932" t="str">
        <f t="shared" si="237"/>
        <v/>
      </c>
      <c r="EC932" t="str">
        <f t="shared" si="238"/>
        <v/>
      </c>
      <c r="ED932" s="224">
        <v>926</v>
      </c>
      <c r="EE932" s="3" t="str">
        <f>IF('DATA ENTRY'!CK931="","",IF('DATA ENTRY'!B931="","",IF(AND($EF$4='DATA ENTRY'!G931,$EH$4='DATA ENTRY'!F931),'DATA ENTRY'!B931,"")))</f>
        <v/>
      </c>
      <c r="EF932" s="3" t="str">
        <f>IF('DATA ENTRY'!CK931="","",IF('DATA ENTRY'!C931="","",IF(AND($EF$4='DATA ENTRY'!G931,$EH$4='DATA ENTRY'!F931),'DATA ENTRY'!C931,"")))</f>
        <v/>
      </c>
      <c r="EG932" s="4" t="str">
        <f>IF('DATA ENTRY'!CK931="","",IF('DATA ENTRY'!I931="","",IF(AND($EF$4='DATA ENTRY'!G931,$EH$4='DATA ENTRY'!F931),'DATA ENTRY'!I931,"")))</f>
        <v/>
      </c>
      <c r="EH932" s="4" t="str">
        <f>IF('DATA ENTRY'!CK931="","",IF('DATA ENTRY'!CK931="","",IF(AND($EF$4='DATA ENTRY'!G931,$EH$4='DATA ENTRY'!F931),'DATA ENTRY'!CK931,"")))</f>
        <v/>
      </c>
      <c r="EI932" s="3" t="str">
        <f>IF('DATA ENTRY'!CK931="","",IF('DATA ENTRY'!N931="","",IF(AND($EF$4='DATA ENTRY'!G931,$EH$4='DATA ENTRY'!F931),'DATA ENTRY'!N931,"")))</f>
        <v/>
      </c>
      <c r="EJ932" s="107" t="str">
        <f>IF('DATA ENTRY'!CK931="","",IF('DATA ENTRY'!O931="","",IF(AND($EF$4='DATA ENTRY'!G931,$EH$4='DATA ENTRY'!F931),'DATA ENTRY'!O931,"")))</f>
        <v/>
      </c>
      <c r="EK932" s="3" t="str">
        <f>IF('DATA ENTRY'!CK931="","",IF('DATA ENTRY'!P931="","",IF(AND($EF$4='DATA ENTRY'!G931,$EH$4='DATA ENTRY'!F931),'DATA ENTRY'!P931,"")))</f>
        <v/>
      </c>
      <c r="EL932" s="107" t="str">
        <f>IF('DATA ENTRY'!CK931="","",IF('DATA ENTRY'!Q931="","",IF(AND($EF$4='DATA ENTRY'!G931,$EH$4='DATA ENTRY'!F931),'DATA ENTRY'!Q931,"")))</f>
        <v/>
      </c>
      <c r="EM932" s="3" t="str">
        <f>IF('DATA ENTRY'!CK931="","",IF('DATA ENTRY'!R931="","",IF(AND($EF$4='DATA ENTRY'!G931,$EH$4='DATA ENTRY'!F931),'DATA ENTRY'!R931,"")))</f>
        <v/>
      </c>
      <c r="EN932" s="107" t="str">
        <f>IF('DATA ENTRY'!CK931="","",IF('DATA ENTRY'!S931="","",IF(AND($EF$4='DATA ENTRY'!G931,$EH$4='DATA ENTRY'!F931),'DATA ENTRY'!S931,"")))</f>
        <v/>
      </c>
      <c r="EO932" s="3" t="str">
        <f>IF('DATA ENTRY'!CK931="","",IF('DATA ENTRY'!E931="","",IF(AND($EF$4='DATA ENTRY'!G931,$EH$4='DATA ENTRY'!F931),'DATA ENTRY'!E931,"")))</f>
        <v/>
      </c>
      <c r="EP932" s="3" t="str">
        <f>IF('DATA ENTRY'!CK931="","",IF('DATA ENTRY'!D931="","",IF(AND($EF$4='DATA ENTRY'!G931,$EH$4='DATA ENTRY'!F931),'DATA ENTRY'!D931,"")))</f>
        <v/>
      </c>
      <c r="EQ932" s="3" t="str">
        <f>IF('DATA ENTRY'!CK931="","",IF('DATA ENTRY'!W931="","",IF(AND($EF$4='DATA ENTRY'!G931,$EH$4='DATA ENTRY'!F931),'DATA ENTRY'!W931,"")))</f>
        <v/>
      </c>
      <c r="ER932" s="3" t="str">
        <f>IF('DATA ENTRY'!CK931="","",IF('DATA ENTRY'!X931="","",IF(AND($EF$4='DATA ENTRY'!G931,$EH$4='DATA ENTRY'!F931),'DATA ENTRY'!X931,"")))</f>
        <v/>
      </c>
      <c r="ES932" s="108" t="str">
        <f t="shared" si="239"/>
        <v/>
      </c>
      <c r="ET932" s="108" t="str">
        <f>IF('DATA ENTRY'!CK931="","",IF('DATA ENTRY'!D931="","",IF(AND($EF$4='DATA ENTRY'!G931,$EH$4='DATA ENTRY'!F931),'DATA ENTRY'!G931,"")))</f>
        <v/>
      </c>
      <c r="EY932">
        <f t="shared" si="240"/>
        <v>0</v>
      </c>
    </row>
    <row r="933" spans="1:155">
      <c r="A933" t="str">
        <f>IF(S933=0,"",1+(MAX($A$7:A932)))</f>
        <v/>
      </c>
      <c r="B933" s="224">
        <v>927</v>
      </c>
      <c r="C933" s="3" t="str">
        <f>IF('DATA ENTRY'!CK932="","",IF('DATA ENTRY'!B932="","",IF($D$4="All Post",'DATA ENTRY'!B932,IF(AND($D$4='DATA ENTRY'!CK932),'DATA ENTRY'!B932,""))))</f>
        <v/>
      </c>
      <c r="D933" s="3" t="str">
        <f>IF('DATA ENTRY'!CK932="","",IF('DATA ENTRY'!C932="","",IF($D$4="All Post",'DATA ENTRY'!C932,IF(AND($D$4='DATA ENTRY'!CK932),'DATA ENTRY'!C932,""))))</f>
        <v/>
      </c>
      <c r="E933" s="4" t="str">
        <f>IF('DATA ENTRY'!CK932="","",IF('DATA ENTRY'!I932="","",IF($D$4="All Post",'DATA ENTRY'!I932,IF(AND($D$4='DATA ENTRY'!CK932),'DATA ENTRY'!I932,""))))</f>
        <v/>
      </c>
      <c r="F933" s="4" t="str">
        <f>IF('DATA ENTRY'!CK932="","",IF('DATA ENTRY'!CK932="","",IF($D$4="All Post",'DATA ENTRY'!CK932,IF(AND($D$4='DATA ENTRY'!CK932),'DATA ENTRY'!CK932,""))))</f>
        <v/>
      </c>
      <c r="G933" s="3" t="str">
        <f>IF('DATA ENTRY'!CK932="","",IF('DATA ENTRY'!N932="","",IF($D$4="All Post",'DATA ENTRY'!N932,IF(AND($D$4='DATA ENTRY'!CK932),'DATA ENTRY'!N932,""))))</f>
        <v/>
      </c>
      <c r="H933" s="107" t="str">
        <f>IF('DATA ENTRY'!CK932="","",IF('DATA ENTRY'!O932="","",IF($D$4="All Post",'DATA ENTRY'!O932,IF(AND($D$4='DATA ENTRY'!CK932),'DATA ENTRY'!O932,""))))</f>
        <v/>
      </c>
      <c r="I933" s="3" t="str">
        <f>IF('DATA ENTRY'!CK932="","",IF('DATA ENTRY'!P932="","",IF($D$4="All Post",'DATA ENTRY'!P932,IF(AND($D$4='DATA ENTRY'!CK932),'DATA ENTRY'!P932,""))))</f>
        <v/>
      </c>
      <c r="J933" s="107" t="str">
        <f>IF('DATA ENTRY'!CK932="","",IF('DATA ENTRY'!Q932="","",IF($D$4="All Post",'DATA ENTRY'!Q932,IF(AND($D$4='DATA ENTRY'!CK932),'DATA ENTRY'!Q932,""))))</f>
        <v/>
      </c>
      <c r="K933" s="3" t="str">
        <f>IF('DATA ENTRY'!CK932="","",IF('DATA ENTRY'!R932="","",IF($D$4="All Post",'DATA ENTRY'!R932,IF(AND($D$4='DATA ENTRY'!CK932),'DATA ENTRY'!R932,""))))</f>
        <v/>
      </c>
      <c r="L933" s="3" t="str">
        <f>IF('DATA ENTRY'!CK932="","",IF('DATA ENTRY'!S932="","",IF($D$4="All Post",'DATA ENTRY'!S932,IF(AND($D$4='DATA ENTRY'!CK932),'DATA ENTRY'!S932,""))))</f>
        <v/>
      </c>
      <c r="M933" s="3" t="str">
        <f>IF('DATA ENTRY'!CK932="","",IF('DATA ENTRY'!E932="","",IF($D$4="All Post",'DATA ENTRY'!E932,IF(AND($D$4='DATA ENTRY'!CK932),'DATA ENTRY'!E932,""))))</f>
        <v/>
      </c>
      <c r="N933" s="3" t="str">
        <f>IF('DATA ENTRY'!CK932="","",IF('DATA ENTRY'!W932="","",IF($D$4="All Post",'DATA ENTRY'!W932,IF(AND($D$4='DATA ENTRY'!CK932),'DATA ENTRY'!W932,""))))</f>
        <v/>
      </c>
      <c r="O933" s="3" t="str">
        <f>IF('DATA ENTRY'!CK932="","",IF('DATA ENTRY'!X932="","",IF($D$4="All Post",'DATA ENTRY'!X932,IF(AND($D$4='DATA ENTRY'!CK932),'DATA ENTRY'!X932,""))))</f>
        <v/>
      </c>
      <c r="P933" s="3" t="str">
        <f>IF('DATA ENTRY'!CK932="","",IF('DATA ENTRY'!G932="","",IF($D$4="All Post",'DATA ENTRY'!G932,IF(AND($D$4='DATA ENTRY'!CK932),'DATA ENTRY'!G932,""))))</f>
        <v/>
      </c>
      <c r="S933">
        <f t="shared" si="227"/>
        <v>0</v>
      </c>
      <c r="T933" t="str">
        <f t="shared" si="228"/>
        <v/>
      </c>
      <c r="BZ933" t="str">
        <f t="shared" si="229"/>
        <v/>
      </c>
      <c r="CA933" t="str">
        <f t="shared" si="230"/>
        <v/>
      </c>
      <c r="CB933" s="224">
        <v>927</v>
      </c>
      <c r="CC933" s="3" t="str">
        <f>IF('DATA ENTRY'!CK932="","",IF('DATA ENTRY'!B932="","",IF(AND($CD$4='DATA ENTRY'!CK932,$CG$4='DATA ENTRY'!D932),'DATA ENTRY'!B932,"")))</f>
        <v/>
      </c>
      <c r="CD933" s="3" t="str">
        <f>IF('DATA ENTRY'!CK932="","",IF('DATA ENTRY'!C932="","",IF(AND($CD$4='DATA ENTRY'!CK932,$CG$4='DATA ENTRY'!D932),'DATA ENTRY'!C932,"")))</f>
        <v/>
      </c>
      <c r="CE933" s="4" t="str">
        <f>IF('DATA ENTRY'!CK932="","",IF('DATA ENTRY'!I932="","",IF(AND($CD$4='DATA ENTRY'!CK932,$CG$4='DATA ENTRY'!D932),'DATA ENTRY'!I932,"")))</f>
        <v/>
      </c>
      <c r="CF933" s="4" t="str">
        <f>IF('DATA ENTRY'!CK932="","",IF('DATA ENTRY'!CK932="","",IF(AND($CD$4='DATA ENTRY'!CK932,$CG$4='DATA ENTRY'!D932),'DATA ENTRY'!CK932,"")))</f>
        <v/>
      </c>
      <c r="CG933" s="3" t="str">
        <f>IF('DATA ENTRY'!CK932="","",IF('DATA ENTRY'!N932="","",IF(AND($CD$4='DATA ENTRY'!CK932,$CG$4='DATA ENTRY'!D932),'DATA ENTRY'!N932,"")))</f>
        <v/>
      </c>
      <c r="CH933" s="107" t="str">
        <f>IF('DATA ENTRY'!CK932="","",IF('DATA ENTRY'!O932="","",IF(AND($CD$4='DATA ENTRY'!CK932,$CG$4='DATA ENTRY'!D932),'DATA ENTRY'!O932,"")))</f>
        <v/>
      </c>
      <c r="CI933" s="3" t="str">
        <f>IF('DATA ENTRY'!CK932="","",IF('DATA ENTRY'!P932="","",IF(AND($CD$4='DATA ENTRY'!CK932,$CG$4='DATA ENTRY'!D932),'DATA ENTRY'!P932,"")))</f>
        <v/>
      </c>
      <c r="CJ933" s="107" t="str">
        <f>IF('DATA ENTRY'!CK932="","",IF('DATA ENTRY'!Q932="","",IF(AND($CD$4='DATA ENTRY'!CK932,$CG$4='DATA ENTRY'!D932),'DATA ENTRY'!Q932,"")))</f>
        <v/>
      </c>
      <c r="CK933" s="3" t="str">
        <f>IF('DATA ENTRY'!CK932="","",IF('DATA ENTRY'!R932="","",IF(AND($CD$4='DATA ENTRY'!CK932,$CG$4='DATA ENTRY'!D932),'DATA ENTRY'!R932,"")))</f>
        <v/>
      </c>
      <c r="CL933" s="3" t="str">
        <f>IF('DATA ENTRY'!CK932="","",IF('DATA ENTRY'!S932="","",IF(AND($CD$4='DATA ENTRY'!CK932,$CG$4='DATA ENTRY'!D932),'DATA ENTRY'!S932,"")))</f>
        <v/>
      </c>
      <c r="CM933" s="3" t="str">
        <f>IF('DATA ENTRY'!CK932="","",IF('DATA ENTRY'!E932="","",IF(AND($CD$4='DATA ENTRY'!CK932,$CG$4='DATA ENTRY'!D932),'DATA ENTRY'!E932,"")))</f>
        <v/>
      </c>
      <c r="CN933" s="3" t="str">
        <f>IF('DATA ENTRY'!CK932="","",IF('DATA ENTRY'!W932="","",IF(AND($CD$4='DATA ENTRY'!CK932,$CG$4='DATA ENTRY'!D932),'DATA ENTRY'!W932,"")))</f>
        <v/>
      </c>
      <c r="CO933" s="3" t="str">
        <f>IF('DATA ENTRY'!CK932="","",IF('DATA ENTRY'!X932="","",IF(AND($CD$4='DATA ENTRY'!CK932,$CG$4='DATA ENTRY'!D932),'DATA ENTRY'!X932,"")))</f>
        <v/>
      </c>
      <c r="CP933" s="108" t="str">
        <f t="shared" si="231"/>
        <v/>
      </c>
      <c r="CQ933" s="108" t="str">
        <f>IF('DATA ENTRY'!CK932="","",IF('DATA ENTRY'!G932="","",IF(AND($CD$4='DATA ENTRY'!CK932,$CG$4='DATA ENTRY'!D932),'DATA ENTRY'!G932,"")))</f>
        <v/>
      </c>
      <c r="CR933" s="230" t="str">
        <f>IF('DATA ENTRY'!CK932="","",IF('DATA ENTRY'!D932="","",IF(AND($CD$4='DATA ENTRY'!CK932,$CG$4='DATA ENTRY'!D932),'DATA ENTRY'!D932,"")))</f>
        <v/>
      </c>
      <c r="CS933">
        <f t="shared" si="232"/>
        <v>0</v>
      </c>
      <c r="CT933">
        <f t="shared" si="233"/>
        <v>0</v>
      </c>
      <c r="CV933" s="139"/>
      <c r="CX933">
        <f t="shared" si="234"/>
        <v>0</v>
      </c>
      <c r="DB933" t="str">
        <f t="shared" si="241"/>
        <v/>
      </c>
      <c r="DC933" t="str">
        <f t="shared" si="242"/>
        <v/>
      </c>
      <c r="DD933" s="224">
        <v>927</v>
      </c>
      <c r="DE933" s="3" t="str">
        <f>IF('DATA ENTRY'!CK932="","",IF('DATA ENTRY'!B932="","",IF(AND($DF$4='DATA ENTRY'!D932),'DATA ENTRY'!B932,"")))</f>
        <v/>
      </c>
      <c r="DF933" s="3" t="str">
        <f>IF('DATA ENTRY'!CK932="","",IF('DATA ENTRY'!C932="","",IF(AND($DF$4='DATA ENTRY'!D932),'DATA ENTRY'!C932,"")))</f>
        <v/>
      </c>
      <c r="DG933" s="4" t="str">
        <f>IF('DATA ENTRY'!CK932="","",IF('DATA ENTRY'!I932="","",IF(AND($DF$4='DATA ENTRY'!D932),'DATA ENTRY'!I932,"")))</f>
        <v/>
      </c>
      <c r="DH933" s="4" t="str">
        <f>IF('DATA ENTRY'!CK932="","",IF('DATA ENTRY'!CK932="","",IF(AND($DF$4='DATA ENTRY'!D932),'DATA ENTRY'!CK932,"")))</f>
        <v/>
      </c>
      <c r="DI933" s="3" t="str">
        <f>IF('DATA ENTRY'!CK932="","",IF('DATA ENTRY'!N932="","",IF(AND($DF$4='DATA ENTRY'!D932),'DATA ENTRY'!N932,"")))</f>
        <v/>
      </c>
      <c r="DJ933" s="107" t="str">
        <f>IF('DATA ENTRY'!CK932="","",IF('DATA ENTRY'!O932="","",IF(AND($DF$4='DATA ENTRY'!D932),'DATA ENTRY'!O932,"")))</f>
        <v/>
      </c>
      <c r="DK933" s="3" t="str">
        <f>IF('DATA ENTRY'!CK932="","",IF('DATA ENTRY'!P932="","",IF(AND($DF$4='DATA ENTRY'!D932),'DATA ENTRY'!P932,"")))</f>
        <v/>
      </c>
      <c r="DL933" s="107" t="str">
        <f>IF('DATA ENTRY'!CK932="","",IF('DATA ENTRY'!Q932="","",IF(AND($DF$4='DATA ENTRY'!D932),'DATA ENTRY'!Q932,"")))</f>
        <v/>
      </c>
      <c r="DM933" s="3" t="str">
        <f>IF('DATA ENTRY'!CK932="","",IF('DATA ENTRY'!R932="","",IF(AND($DF$4='DATA ENTRY'!D932),'DATA ENTRY'!R932,"")))</f>
        <v/>
      </c>
      <c r="DN933" s="107" t="str">
        <f>IF('DATA ENTRY'!CK932="","",IF('DATA ENTRY'!S932="","",IF(AND($DF$4='DATA ENTRY'!D932),'DATA ENTRY'!S932,"")))</f>
        <v/>
      </c>
      <c r="DO933" s="3" t="str">
        <f>IF('DATA ENTRY'!CK932="","",IF('DATA ENTRY'!E932="","",IF(AND($DF$4='DATA ENTRY'!D932),'DATA ENTRY'!E932,"")))</f>
        <v/>
      </c>
      <c r="DP933" s="3" t="str">
        <f>IF('DATA ENTRY'!CK932="","",IF('DATA ENTRY'!D932="","",IF(AND($DF$4='DATA ENTRY'!D932),'DATA ENTRY'!D932,"")))</f>
        <v/>
      </c>
      <c r="DQ933" s="3" t="str">
        <f>IF('DATA ENTRY'!CK932="","",IF('DATA ENTRY'!W932="","",IF(AND($DF$4='DATA ENTRY'!D932),'DATA ENTRY'!W932,"")))</f>
        <v/>
      </c>
      <c r="DR933" s="3" t="str">
        <f>IF('DATA ENTRY'!CK932="","",IF('DATA ENTRY'!X932="","",IF(AND($DF$4='DATA ENTRY'!D932),'DATA ENTRY'!X932,"")))</f>
        <v/>
      </c>
      <c r="DS933" s="108" t="str">
        <f t="shared" si="235"/>
        <v/>
      </c>
      <c r="DT933" s="108" t="str">
        <f>IF('DATA ENTRY'!CK932="","",IF('DATA ENTRY'!D932="","",IF(AND($DF$4='DATA ENTRY'!D932),'DATA ENTRY'!G932,"")))</f>
        <v/>
      </c>
      <c r="DY933">
        <f t="shared" si="236"/>
        <v>0</v>
      </c>
      <c r="EB933" t="str">
        <f t="shared" si="237"/>
        <v/>
      </c>
      <c r="EC933" t="str">
        <f t="shared" si="238"/>
        <v/>
      </c>
      <c r="ED933" s="224">
        <v>927</v>
      </c>
      <c r="EE933" s="3" t="str">
        <f>IF('DATA ENTRY'!CK932="","",IF('DATA ENTRY'!B932="","",IF(AND($EF$4='DATA ENTRY'!G932,$EH$4='DATA ENTRY'!F932),'DATA ENTRY'!B932,"")))</f>
        <v/>
      </c>
      <c r="EF933" s="3" t="str">
        <f>IF('DATA ENTRY'!CK932="","",IF('DATA ENTRY'!C932="","",IF(AND($EF$4='DATA ENTRY'!G932,$EH$4='DATA ENTRY'!F932),'DATA ENTRY'!C932,"")))</f>
        <v/>
      </c>
      <c r="EG933" s="4" t="str">
        <f>IF('DATA ENTRY'!CK932="","",IF('DATA ENTRY'!I932="","",IF(AND($EF$4='DATA ENTRY'!G932,$EH$4='DATA ENTRY'!F932),'DATA ENTRY'!I932,"")))</f>
        <v/>
      </c>
      <c r="EH933" s="4" t="str">
        <f>IF('DATA ENTRY'!CK932="","",IF('DATA ENTRY'!CK932="","",IF(AND($EF$4='DATA ENTRY'!G932,$EH$4='DATA ENTRY'!F932),'DATA ENTRY'!CK932,"")))</f>
        <v/>
      </c>
      <c r="EI933" s="3" t="str">
        <f>IF('DATA ENTRY'!CK932="","",IF('DATA ENTRY'!N932="","",IF(AND($EF$4='DATA ENTRY'!G932,$EH$4='DATA ENTRY'!F932),'DATA ENTRY'!N932,"")))</f>
        <v/>
      </c>
      <c r="EJ933" s="107" t="str">
        <f>IF('DATA ENTRY'!CK932="","",IF('DATA ENTRY'!O932="","",IF(AND($EF$4='DATA ENTRY'!G932,$EH$4='DATA ENTRY'!F932),'DATA ENTRY'!O932,"")))</f>
        <v/>
      </c>
      <c r="EK933" s="3" t="str">
        <f>IF('DATA ENTRY'!CK932="","",IF('DATA ENTRY'!P932="","",IF(AND($EF$4='DATA ENTRY'!G932,$EH$4='DATA ENTRY'!F932),'DATA ENTRY'!P932,"")))</f>
        <v/>
      </c>
      <c r="EL933" s="107" t="str">
        <f>IF('DATA ENTRY'!CK932="","",IF('DATA ENTRY'!Q932="","",IF(AND($EF$4='DATA ENTRY'!G932,$EH$4='DATA ENTRY'!F932),'DATA ENTRY'!Q932,"")))</f>
        <v/>
      </c>
      <c r="EM933" s="3" t="str">
        <f>IF('DATA ENTRY'!CK932="","",IF('DATA ENTRY'!R932="","",IF(AND($EF$4='DATA ENTRY'!G932,$EH$4='DATA ENTRY'!F932),'DATA ENTRY'!R932,"")))</f>
        <v/>
      </c>
      <c r="EN933" s="107" t="str">
        <f>IF('DATA ENTRY'!CK932="","",IF('DATA ENTRY'!S932="","",IF(AND($EF$4='DATA ENTRY'!G932,$EH$4='DATA ENTRY'!F932),'DATA ENTRY'!S932,"")))</f>
        <v/>
      </c>
      <c r="EO933" s="3" t="str">
        <f>IF('DATA ENTRY'!CK932="","",IF('DATA ENTRY'!E932="","",IF(AND($EF$4='DATA ENTRY'!G932,$EH$4='DATA ENTRY'!F932),'DATA ENTRY'!E932,"")))</f>
        <v/>
      </c>
      <c r="EP933" s="3" t="str">
        <f>IF('DATA ENTRY'!CK932="","",IF('DATA ENTRY'!D932="","",IF(AND($EF$4='DATA ENTRY'!G932,$EH$4='DATA ENTRY'!F932),'DATA ENTRY'!D932,"")))</f>
        <v/>
      </c>
      <c r="EQ933" s="3" t="str">
        <f>IF('DATA ENTRY'!CK932="","",IF('DATA ENTRY'!W932="","",IF(AND($EF$4='DATA ENTRY'!G932,$EH$4='DATA ENTRY'!F932),'DATA ENTRY'!W932,"")))</f>
        <v/>
      </c>
      <c r="ER933" s="3" t="str">
        <f>IF('DATA ENTRY'!CK932="","",IF('DATA ENTRY'!X932="","",IF(AND($EF$4='DATA ENTRY'!G932,$EH$4='DATA ENTRY'!F932),'DATA ENTRY'!X932,"")))</f>
        <v/>
      </c>
      <c r="ES933" s="108" t="str">
        <f t="shared" si="239"/>
        <v/>
      </c>
      <c r="ET933" s="108" t="str">
        <f>IF('DATA ENTRY'!CK932="","",IF('DATA ENTRY'!D932="","",IF(AND($EF$4='DATA ENTRY'!G932,$EH$4='DATA ENTRY'!F932),'DATA ENTRY'!G932,"")))</f>
        <v/>
      </c>
      <c r="EY933">
        <f t="shared" si="240"/>
        <v>0</v>
      </c>
    </row>
    <row r="934" spans="1:155">
      <c r="A934" t="str">
        <f>IF(S934=0,"",1+(MAX($A$7:A933)))</f>
        <v/>
      </c>
      <c r="B934" s="224">
        <v>928</v>
      </c>
      <c r="C934" s="3" t="str">
        <f>IF('DATA ENTRY'!CK933="","",IF('DATA ENTRY'!B933="","",IF($D$4="All Post",'DATA ENTRY'!B933,IF(AND($D$4='DATA ENTRY'!CK933),'DATA ENTRY'!B933,""))))</f>
        <v/>
      </c>
      <c r="D934" s="3" t="str">
        <f>IF('DATA ENTRY'!CK933="","",IF('DATA ENTRY'!C933="","",IF($D$4="All Post",'DATA ENTRY'!C933,IF(AND($D$4='DATA ENTRY'!CK933),'DATA ENTRY'!C933,""))))</f>
        <v/>
      </c>
      <c r="E934" s="4" t="str">
        <f>IF('DATA ENTRY'!CK933="","",IF('DATA ENTRY'!I933="","",IF($D$4="All Post",'DATA ENTRY'!I933,IF(AND($D$4='DATA ENTRY'!CK933),'DATA ENTRY'!I933,""))))</f>
        <v/>
      </c>
      <c r="F934" s="4" t="str">
        <f>IF('DATA ENTRY'!CK933="","",IF('DATA ENTRY'!CK933="","",IF($D$4="All Post",'DATA ENTRY'!CK933,IF(AND($D$4='DATA ENTRY'!CK933),'DATA ENTRY'!CK933,""))))</f>
        <v/>
      </c>
      <c r="G934" s="3" t="str">
        <f>IF('DATA ENTRY'!CK933="","",IF('DATA ENTRY'!N933="","",IF($D$4="All Post",'DATA ENTRY'!N933,IF(AND($D$4='DATA ENTRY'!CK933),'DATA ENTRY'!N933,""))))</f>
        <v/>
      </c>
      <c r="H934" s="107" t="str">
        <f>IF('DATA ENTRY'!CK933="","",IF('DATA ENTRY'!O933="","",IF($D$4="All Post",'DATA ENTRY'!O933,IF(AND($D$4='DATA ENTRY'!CK933),'DATA ENTRY'!O933,""))))</f>
        <v/>
      </c>
      <c r="I934" s="3" t="str">
        <f>IF('DATA ENTRY'!CK933="","",IF('DATA ENTRY'!P933="","",IF($D$4="All Post",'DATA ENTRY'!P933,IF(AND($D$4='DATA ENTRY'!CK933),'DATA ENTRY'!P933,""))))</f>
        <v/>
      </c>
      <c r="J934" s="107" t="str">
        <f>IF('DATA ENTRY'!CK933="","",IF('DATA ENTRY'!Q933="","",IF($D$4="All Post",'DATA ENTRY'!Q933,IF(AND($D$4='DATA ENTRY'!CK933),'DATA ENTRY'!Q933,""))))</f>
        <v/>
      </c>
      <c r="K934" s="3" t="str">
        <f>IF('DATA ENTRY'!CK933="","",IF('DATA ENTRY'!R933="","",IF($D$4="All Post",'DATA ENTRY'!R933,IF(AND($D$4='DATA ENTRY'!CK933),'DATA ENTRY'!R933,""))))</f>
        <v/>
      </c>
      <c r="L934" s="3" t="str">
        <f>IF('DATA ENTRY'!CK933="","",IF('DATA ENTRY'!S933="","",IF($D$4="All Post",'DATA ENTRY'!S933,IF(AND($D$4='DATA ENTRY'!CK933),'DATA ENTRY'!S933,""))))</f>
        <v/>
      </c>
      <c r="M934" s="3" t="str">
        <f>IF('DATA ENTRY'!CK933="","",IF('DATA ENTRY'!E933="","",IF($D$4="All Post",'DATA ENTRY'!E933,IF(AND($D$4='DATA ENTRY'!CK933),'DATA ENTRY'!E933,""))))</f>
        <v/>
      </c>
      <c r="N934" s="3" t="str">
        <f>IF('DATA ENTRY'!CK933="","",IF('DATA ENTRY'!W933="","",IF($D$4="All Post",'DATA ENTRY'!W933,IF(AND($D$4='DATA ENTRY'!CK933),'DATA ENTRY'!W933,""))))</f>
        <v/>
      </c>
      <c r="O934" s="3" t="str">
        <f>IF('DATA ENTRY'!CK933="","",IF('DATA ENTRY'!X933="","",IF($D$4="All Post",'DATA ENTRY'!X933,IF(AND($D$4='DATA ENTRY'!CK933),'DATA ENTRY'!X933,""))))</f>
        <v/>
      </c>
      <c r="P934" s="3" t="str">
        <f>IF('DATA ENTRY'!CK933="","",IF('DATA ENTRY'!G933="","",IF($D$4="All Post",'DATA ENTRY'!G933,IF(AND($D$4='DATA ENTRY'!CK933),'DATA ENTRY'!G933,""))))</f>
        <v/>
      </c>
      <c r="S934">
        <f t="shared" si="227"/>
        <v>0</v>
      </c>
      <c r="T934" t="str">
        <f t="shared" si="228"/>
        <v/>
      </c>
      <c r="BZ934" t="str">
        <f t="shared" si="229"/>
        <v/>
      </c>
      <c r="CA934" t="str">
        <f t="shared" si="230"/>
        <v/>
      </c>
      <c r="CB934" s="224">
        <v>928</v>
      </c>
      <c r="CC934" s="3" t="str">
        <f>IF('DATA ENTRY'!CK933="","",IF('DATA ENTRY'!B933="","",IF(AND($CD$4='DATA ENTRY'!CK933,$CG$4='DATA ENTRY'!D933),'DATA ENTRY'!B933,"")))</f>
        <v/>
      </c>
      <c r="CD934" s="3" t="str">
        <f>IF('DATA ENTRY'!CK933="","",IF('DATA ENTRY'!C933="","",IF(AND($CD$4='DATA ENTRY'!CK933,$CG$4='DATA ENTRY'!D933),'DATA ENTRY'!C933,"")))</f>
        <v/>
      </c>
      <c r="CE934" s="4" t="str">
        <f>IF('DATA ENTRY'!CK933="","",IF('DATA ENTRY'!I933="","",IF(AND($CD$4='DATA ENTRY'!CK933,$CG$4='DATA ENTRY'!D933),'DATA ENTRY'!I933,"")))</f>
        <v/>
      </c>
      <c r="CF934" s="4" t="str">
        <f>IF('DATA ENTRY'!CK933="","",IF('DATA ENTRY'!CK933="","",IF(AND($CD$4='DATA ENTRY'!CK933,$CG$4='DATA ENTRY'!D933),'DATA ENTRY'!CK933,"")))</f>
        <v/>
      </c>
      <c r="CG934" s="3" t="str">
        <f>IF('DATA ENTRY'!CK933="","",IF('DATA ENTRY'!N933="","",IF(AND($CD$4='DATA ENTRY'!CK933,$CG$4='DATA ENTRY'!D933),'DATA ENTRY'!N933,"")))</f>
        <v/>
      </c>
      <c r="CH934" s="107" t="str">
        <f>IF('DATA ENTRY'!CK933="","",IF('DATA ENTRY'!O933="","",IF(AND($CD$4='DATA ENTRY'!CK933,$CG$4='DATA ENTRY'!D933),'DATA ENTRY'!O933,"")))</f>
        <v/>
      </c>
      <c r="CI934" s="3" t="str">
        <f>IF('DATA ENTRY'!CK933="","",IF('DATA ENTRY'!P933="","",IF(AND($CD$4='DATA ENTRY'!CK933,$CG$4='DATA ENTRY'!D933),'DATA ENTRY'!P933,"")))</f>
        <v/>
      </c>
      <c r="CJ934" s="107" t="str">
        <f>IF('DATA ENTRY'!CK933="","",IF('DATA ENTRY'!Q933="","",IF(AND($CD$4='DATA ENTRY'!CK933,$CG$4='DATA ENTRY'!D933),'DATA ENTRY'!Q933,"")))</f>
        <v/>
      </c>
      <c r="CK934" s="3" t="str">
        <f>IF('DATA ENTRY'!CK933="","",IF('DATA ENTRY'!R933="","",IF(AND($CD$4='DATA ENTRY'!CK933,$CG$4='DATA ENTRY'!D933),'DATA ENTRY'!R933,"")))</f>
        <v/>
      </c>
      <c r="CL934" s="3" t="str">
        <f>IF('DATA ENTRY'!CK933="","",IF('DATA ENTRY'!S933="","",IF(AND($CD$4='DATA ENTRY'!CK933,$CG$4='DATA ENTRY'!D933),'DATA ENTRY'!S933,"")))</f>
        <v/>
      </c>
      <c r="CM934" s="3" t="str">
        <f>IF('DATA ENTRY'!CK933="","",IF('DATA ENTRY'!E933="","",IF(AND($CD$4='DATA ENTRY'!CK933,$CG$4='DATA ENTRY'!D933),'DATA ENTRY'!E933,"")))</f>
        <v/>
      </c>
      <c r="CN934" s="3" t="str">
        <f>IF('DATA ENTRY'!CK933="","",IF('DATA ENTRY'!W933="","",IF(AND($CD$4='DATA ENTRY'!CK933,$CG$4='DATA ENTRY'!D933),'DATA ENTRY'!W933,"")))</f>
        <v/>
      </c>
      <c r="CO934" s="3" t="str">
        <f>IF('DATA ENTRY'!CK933="","",IF('DATA ENTRY'!X933="","",IF(AND($CD$4='DATA ENTRY'!CK933,$CG$4='DATA ENTRY'!D933),'DATA ENTRY'!X933,"")))</f>
        <v/>
      </c>
      <c r="CP934" s="108" t="str">
        <f t="shared" si="231"/>
        <v/>
      </c>
      <c r="CQ934" s="108" t="str">
        <f>IF('DATA ENTRY'!CK933="","",IF('DATA ENTRY'!G933="","",IF(AND($CD$4='DATA ENTRY'!CK933,$CG$4='DATA ENTRY'!D933),'DATA ENTRY'!G933,"")))</f>
        <v/>
      </c>
      <c r="CR934" s="230" t="str">
        <f>IF('DATA ENTRY'!CK933="","",IF('DATA ENTRY'!D933="","",IF(AND($CD$4='DATA ENTRY'!CK933,$CG$4='DATA ENTRY'!D933),'DATA ENTRY'!D933,"")))</f>
        <v/>
      </c>
      <c r="CS934">
        <f t="shared" si="232"/>
        <v>0</v>
      </c>
      <c r="CT934">
        <f t="shared" si="233"/>
        <v>0</v>
      </c>
      <c r="CV934" s="139"/>
      <c r="CX934">
        <f t="shared" si="234"/>
        <v>0</v>
      </c>
      <c r="DB934" t="str">
        <f t="shared" si="241"/>
        <v/>
      </c>
      <c r="DC934" t="str">
        <f t="shared" si="242"/>
        <v/>
      </c>
      <c r="DD934" s="224">
        <v>928</v>
      </c>
      <c r="DE934" s="3" t="str">
        <f>IF('DATA ENTRY'!CK933="","",IF('DATA ENTRY'!B933="","",IF(AND($DF$4='DATA ENTRY'!D933),'DATA ENTRY'!B933,"")))</f>
        <v/>
      </c>
      <c r="DF934" s="3" t="str">
        <f>IF('DATA ENTRY'!CK933="","",IF('DATA ENTRY'!C933="","",IF(AND($DF$4='DATA ENTRY'!D933),'DATA ENTRY'!C933,"")))</f>
        <v/>
      </c>
      <c r="DG934" s="4" t="str">
        <f>IF('DATA ENTRY'!CK933="","",IF('DATA ENTRY'!I933="","",IF(AND($DF$4='DATA ENTRY'!D933),'DATA ENTRY'!I933,"")))</f>
        <v/>
      </c>
      <c r="DH934" s="4" t="str">
        <f>IF('DATA ENTRY'!CK933="","",IF('DATA ENTRY'!CK933="","",IF(AND($DF$4='DATA ENTRY'!D933),'DATA ENTRY'!CK933,"")))</f>
        <v/>
      </c>
      <c r="DI934" s="3" t="str">
        <f>IF('DATA ENTRY'!CK933="","",IF('DATA ENTRY'!N933="","",IF(AND($DF$4='DATA ENTRY'!D933),'DATA ENTRY'!N933,"")))</f>
        <v/>
      </c>
      <c r="DJ934" s="107" t="str">
        <f>IF('DATA ENTRY'!CK933="","",IF('DATA ENTRY'!O933="","",IF(AND($DF$4='DATA ENTRY'!D933),'DATA ENTRY'!O933,"")))</f>
        <v/>
      </c>
      <c r="DK934" s="3" t="str">
        <f>IF('DATA ENTRY'!CK933="","",IF('DATA ENTRY'!P933="","",IF(AND($DF$4='DATA ENTRY'!D933),'DATA ENTRY'!P933,"")))</f>
        <v/>
      </c>
      <c r="DL934" s="107" t="str">
        <f>IF('DATA ENTRY'!CK933="","",IF('DATA ENTRY'!Q933="","",IF(AND($DF$4='DATA ENTRY'!D933),'DATA ENTRY'!Q933,"")))</f>
        <v/>
      </c>
      <c r="DM934" s="3" t="str">
        <f>IF('DATA ENTRY'!CK933="","",IF('DATA ENTRY'!R933="","",IF(AND($DF$4='DATA ENTRY'!D933),'DATA ENTRY'!R933,"")))</f>
        <v/>
      </c>
      <c r="DN934" s="107" t="str">
        <f>IF('DATA ENTRY'!CK933="","",IF('DATA ENTRY'!S933="","",IF(AND($DF$4='DATA ENTRY'!D933),'DATA ENTRY'!S933,"")))</f>
        <v/>
      </c>
      <c r="DO934" s="3" t="str">
        <f>IF('DATA ENTRY'!CK933="","",IF('DATA ENTRY'!E933="","",IF(AND($DF$4='DATA ENTRY'!D933),'DATA ENTRY'!E933,"")))</f>
        <v/>
      </c>
      <c r="DP934" s="3" t="str">
        <f>IF('DATA ENTRY'!CK933="","",IF('DATA ENTRY'!D933="","",IF(AND($DF$4='DATA ENTRY'!D933),'DATA ENTRY'!D933,"")))</f>
        <v/>
      </c>
      <c r="DQ934" s="3" t="str">
        <f>IF('DATA ENTRY'!CK933="","",IF('DATA ENTRY'!W933="","",IF(AND($DF$4='DATA ENTRY'!D933),'DATA ENTRY'!W933,"")))</f>
        <v/>
      </c>
      <c r="DR934" s="3" t="str">
        <f>IF('DATA ENTRY'!CK933="","",IF('DATA ENTRY'!X933="","",IF(AND($DF$4='DATA ENTRY'!D933),'DATA ENTRY'!X933,"")))</f>
        <v/>
      </c>
      <c r="DS934" s="108" t="str">
        <f t="shared" si="235"/>
        <v/>
      </c>
      <c r="DT934" s="108" t="str">
        <f>IF('DATA ENTRY'!CK933="","",IF('DATA ENTRY'!D933="","",IF(AND($DF$4='DATA ENTRY'!D933),'DATA ENTRY'!G933,"")))</f>
        <v/>
      </c>
      <c r="DY934">
        <f t="shared" si="236"/>
        <v>0</v>
      </c>
      <c r="EB934" t="str">
        <f t="shared" si="237"/>
        <v/>
      </c>
      <c r="EC934" t="str">
        <f t="shared" si="238"/>
        <v/>
      </c>
      <c r="ED934" s="224">
        <v>928</v>
      </c>
      <c r="EE934" s="3" t="str">
        <f>IF('DATA ENTRY'!CK933="","",IF('DATA ENTRY'!B933="","",IF(AND($EF$4='DATA ENTRY'!G933,$EH$4='DATA ENTRY'!F933),'DATA ENTRY'!B933,"")))</f>
        <v/>
      </c>
      <c r="EF934" s="3" t="str">
        <f>IF('DATA ENTRY'!CK933="","",IF('DATA ENTRY'!C933="","",IF(AND($EF$4='DATA ENTRY'!G933,$EH$4='DATA ENTRY'!F933),'DATA ENTRY'!C933,"")))</f>
        <v/>
      </c>
      <c r="EG934" s="4" t="str">
        <f>IF('DATA ENTRY'!CK933="","",IF('DATA ENTRY'!I933="","",IF(AND($EF$4='DATA ENTRY'!G933,$EH$4='DATA ENTRY'!F933),'DATA ENTRY'!I933,"")))</f>
        <v/>
      </c>
      <c r="EH934" s="4" t="str">
        <f>IF('DATA ENTRY'!CK933="","",IF('DATA ENTRY'!CK933="","",IF(AND($EF$4='DATA ENTRY'!G933,$EH$4='DATA ENTRY'!F933),'DATA ENTRY'!CK933,"")))</f>
        <v/>
      </c>
      <c r="EI934" s="3" t="str">
        <f>IF('DATA ENTRY'!CK933="","",IF('DATA ENTRY'!N933="","",IF(AND($EF$4='DATA ENTRY'!G933,$EH$4='DATA ENTRY'!F933),'DATA ENTRY'!N933,"")))</f>
        <v/>
      </c>
      <c r="EJ934" s="107" t="str">
        <f>IF('DATA ENTRY'!CK933="","",IF('DATA ENTRY'!O933="","",IF(AND($EF$4='DATA ENTRY'!G933,$EH$4='DATA ENTRY'!F933),'DATA ENTRY'!O933,"")))</f>
        <v/>
      </c>
      <c r="EK934" s="3" t="str">
        <f>IF('DATA ENTRY'!CK933="","",IF('DATA ENTRY'!P933="","",IF(AND($EF$4='DATA ENTRY'!G933,$EH$4='DATA ENTRY'!F933),'DATA ENTRY'!P933,"")))</f>
        <v/>
      </c>
      <c r="EL934" s="107" t="str">
        <f>IF('DATA ENTRY'!CK933="","",IF('DATA ENTRY'!Q933="","",IF(AND($EF$4='DATA ENTRY'!G933,$EH$4='DATA ENTRY'!F933),'DATA ENTRY'!Q933,"")))</f>
        <v/>
      </c>
      <c r="EM934" s="3" t="str">
        <f>IF('DATA ENTRY'!CK933="","",IF('DATA ENTRY'!R933="","",IF(AND($EF$4='DATA ENTRY'!G933,$EH$4='DATA ENTRY'!F933),'DATA ENTRY'!R933,"")))</f>
        <v/>
      </c>
      <c r="EN934" s="107" t="str">
        <f>IF('DATA ENTRY'!CK933="","",IF('DATA ENTRY'!S933="","",IF(AND($EF$4='DATA ENTRY'!G933,$EH$4='DATA ENTRY'!F933),'DATA ENTRY'!S933,"")))</f>
        <v/>
      </c>
      <c r="EO934" s="3" t="str">
        <f>IF('DATA ENTRY'!CK933="","",IF('DATA ENTRY'!E933="","",IF(AND($EF$4='DATA ENTRY'!G933,$EH$4='DATA ENTRY'!F933),'DATA ENTRY'!E933,"")))</f>
        <v/>
      </c>
      <c r="EP934" s="3" t="str">
        <f>IF('DATA ENTRY'!CK933="","",IF('DATA ENTRY'!D933="","",IF(AND($EF$4='DATA ENTRY'!G933,$EH$4='DATA ENTRY'!F933),'DATA ENTRY'!D933,"")))</f>
        <v/>
      </c>
      <c r="EQ934" s="3" t="str">
        <f>IF('DATA ENTRY'!CK933="","",IF('DATA ENTRY'!W933="","",IF(AND($EF$4='DATA ENTRY'!G933,$EH$4='DATA ENTRY'!F933),'DATA ENTRY'!W933,"")))</f>
        <v/>
      </c>
      <c r="ER934" s="3" t="str">
        <f>IF('DATA ENTRY'!CK933="","",IF('DATA ENTRY'!X933="","",IF(AND($EF$4='DATA ENTRY'!G933,$EH$4='DATA ENTRY'!F933),'DATA ENTRY'!X933,"")))</f>
        <v/>
      </c>
      <c r="ES934" s="108" t="str">
        <f t="shared" si="239"/>
        <v/>
      </c>
      <c r="ET934" s="108" t="str">
        <f>IF('DATA ENTRY'!CK933="","",IF('DATA ENTRY'!D933="","",IF(AND($EF$4='DATA ENTRY'!G933,$EH$4='DATA ENTRY'!F933),'DATA ENTRY'!G933,"")))</f>
        <v/>
      </c>
      <c r="EY934">
        <f t="shared" si="240"/>
        <v>0</v>
      </c>
    </row>
    <row r="935" spans="1:155">
      <c r="A935" t="str">
        <f>IF(S935=0,"",1+(MAX($A$7:A934)))</f>
        <v/>
      </c>
      <c r="B935" s="224">
        <v>929</v>
      </c>
      <c r="C935" s="3" t="str">
        <f>IF('DATA ENTRY'!CK934="","",IF('DATA ENTRY'!B934="","",IF($D$4="All Post",'DATA ENTRY'!B934,IF(AND($D$4='DATA ENTRY'!CK934),'DATA ENTRY'!B934,""))))</f>
        <v/>
      </c>
      <c r="D935" s="3" t="str">
        <f>IF('DATA ENTRY'!CK934="","",IF('DATA ENTRY'!C934="","",IF($D$4="All Post",'DATA ENTRY'!C934,IF(AND($D$4='DATA ENTRY'!CK934),'DATA ENTRY'!C934,""))))</f>
        <v/>
      </c>
      <c r="E935" s="4" t="str">
        <f>IF('DATA ENTRY'!CK934="","",IF('DATA ENTRY'!I934="","",IF($D$4="All Post",'DATA ENTRY'!I934,IF(AND($D$4='DATA ENTRY'!CK934),'DATA ENTRY'!I934,""))))</f>
        <v/>
      </c>
      <c r="F935" s="4" t="str">
        <f>IF('DATA ENTRY'!CK934="","",IF('DATA ENTRY'!CK934="","",IF($D$4="All Post",'DATA ENTRY'!CK934,IF(AND($D$4='DATA ENTRY'!CK934),'DATA ENTRY'!CK934,""))))</f>
        <v/>
      </c>
      <c r="G935" s="3" t="str">
        <f>IF('DATA ENTRY'!CK934="","",IF('DATA ENTRY'!N934="","",IF($D$4="All Post",'DATA ENTRY'!N934,IF(AND($D$4='DATA ENTRY'!CK934),'DATA ENTRY'!N934,""))))</f>
        <v/>
      </c>
      <c r="H935" s="107" t="str">
        <f>IF('DATA ENTRY'!CK934="","",IF('DATA ENTRY'!O934="","",IF($D$4="All Post",'DATA ENTRY'!O934,IF(AND($D$4='DATA ENTRY'!CK934),'DATA ENTRY'!O934,""))))</f>
        <v/>
      </c>
      <c r="I935" s="3" t="str">
        <f>IF('DATA ENTRY'!CK934="","",IF('DATA ENTRY'!P934="","",IF($D$4="All Post",'DATA ENTRY'!P934,IF(AND($D$4='DATA ENTRY'!CK934),'DATA ENTRY'!P934,""))))</f>
        <v/>
      </c>
      <c r="J935" s="107" t="str">
        <f>IF('DATA ENTRY'!CK934="","",IF('DATA ENTRY'!Q934="","",IF($D$4="All Post",'DATA ENTRY'!Q934,IF(AND($D$4='DATA ENTRY'!CK934),'DATA ENTRY'!Q934,""))))</f>
        <v/>
      </c>
      <c r="K935" s="3" t="str">
        <f>IF('DATA ENTRY'!CK934="","",IF('DATA ENTRY'!R934="","",IF($D$4="All Post",'DATA ENTRY'!R934,IF(AND($D$4='DATA ENTRY'!CK934),'DATA ENTRY'!R934,""))))</f>
        <v/>
      </c>
      <c r="L935" s="3" t="str">
        <f>IF('DATA ENTRY'!CK934="","",IF('DATA ENTRY'!S934="","",IF($D$4="All Post",'DATA ENTRY'!S934,IF(AND($D$4='DATA ENTRY'!CK934),'DATA ENTRY'!S934,""))))</f>
        <v/>
      </c>
      <c r="M935" s="3" t="str">
        <f>IF('DATA ENTRY'!CK934="","",IF('DATA ENTRY'!E934="","",IF($D$4="All Post",'DATA ENTRY'!E934,IF(AND($D$4='DATA ENTRY'!CK934),'DATA ENTRY'!E934,""))))</f>
        <v/>
      </c>
      <c r="N935" s="3" t="str">
        <f>IF('DATA ENTRY'!CK934="","",IF('DATA ENTRY'!W934="","",IF($D$4="All Post",'DATA ENTRY'!W934,IF(AND($D$4='DATA ENTRY'!CK934),'DATA ENTRY'!W934,""))))</f>
        <v/>
      </c>
      <c r="O935" s="3" t="str">
        <f>IF('DATA ENTRY'!CK934="","",IF('DATA ENTRY'!X934="","",IF($D$4="All Post",'DATA ENTRY'!X934,IF(AND($D$4='DATA ENTRY'!CK934),'DATA ENTRY'!X934,""))))</f>
        <v/>
      </c>
      <c r="P935" s="3" t="str">
        <f>IF('DATA ENTRY'!CK934="","",IF('DATA ENTRY'!G934="","",IF($D$4="All Post",'DATA ENTRY'!G934,IF(AND($D$4='DATA ENTRY'!CK934),'DATA ENTRY'!G934,""))))</f>
        <v/>
      </c>
      <c r="S935">
        <f t="shared" si="227"/>
        <v>0</v>
      </c>
      <c r="T935" t="str">
        <f t="shared" si="228"/>
        <v/>
      </c>
      <c r="BZ935" t="str">
        <f t="shared" si="229"/>
        <v/>
      </c>
      <c r="CA935" t="str">
        <f t="shared" si="230"/>
        <v/>
      </c>
      <c r="CB935" s="224">
        <v>929</v>
      </c>
      <c r="CC935" s="3" t="str">
        <f>IF('DATA ENTRY'!CK934="","",IF('DATA ENTRY'!B934="","",IF(AND($CD$4='DATA ENTRY'!CK934,$CG$4='DATA ENTRY'!D934),'DATA ENTRY'!B934,"")))</f>
        <v/>
      </c>
      <c r="CD935" s="3" t="str">
        <f>IF('DATA ENTRY'!CK934="","",IF('DATA ENTRY'!C934="","",IF(AND($CD$4='DATA ENTRY'!CK934,$CG$4='DATA ENTRY'!D934),'DATA ENTRY'!C934,"")))</f>
        <v/>
      </c>
      <c r="CE935" s="4" t="str">
        <f>IF('DATA ENTRY'!CK934="","",IF('DATA ENTRY'!I934="","",IF(AND($CD$4='DATA ENTRY'!CK934,$CG$4='DATA ENTRY'!D934),'DATA ENTRY'!I934,"")))</f>
        <v/>
      </c>
      <c r="CF935" s="4" t="str">
        <f>IF('DATA ENTRY'!CK934="","",IF('DATA ENTRY'!CK934="","",IF(AND($CD$4='DATA ENTRY'!CK934,$CG$4='DATA ENTRY'!D934),'DATA ENTRY'!CK934,"")))</f>
        <v/>
      </c>
      <c r="CG935" s="3" t="str">
        <f>IF('DATA ENTRY'!CK934="","",IF('DATA ENTRY'!N934="","",IF(AND($CD$4='DATA ENTRY'!CK934,$CG$4='DATA ENTRY'!D934),'DATA ENTRY'!N934,"")))</f>
        <v/>
      </c>
      <c r="CH935" s="107" t="str">
        <f>IF('DATA ENTRY'!CK934="","",IF('DATA ENTRY'!O934="","",IF(AND($CD$4='DATA ENTRY'!CK934,$CG$4='DATA ENTRY'!D934),'DATA ENTRY'!O934,"")))</f>
        <v/>
      </c>
      <c r="CI935" s="3" t="str">
        <f>IF('DATA ENTRY'!CK934="","",IF('DATA ENTRY'!P934="","",IF(AND($CD$4='DATA ENTRY'!CK934,$CG$4='DATA ENTRY'!D934),'DATA ENTRY'!P934,"")))</f>
        <v/>
      </c>
      <c r="CJ935" s="107" t="str">
        <f>IF('DATA ENTRY'!CK934="","",IF('DATA ENTRY'!Q934="","",IF(AND($CD$4='DATA ENTRY'!CK934,$CG$4='DATA ENTRY'!D934),'DATA ENTRY'!Q934,"")))</f>
        <v/>
      </c>
      <c r="CK935" s="3" t="str">
        <f>IF('DATA ENTRY'!CK934="","",IF('DATA ENTRY'!R934="","",IF(AND($CD$4='DATA ENTRY'!CK934,$CG$4='DATA ENTRY'!D934),'DATA ENTRY'!R934,"")))</f>
        <v/>
      </c>
      <c r="CL935" s="3" t="str">
        <f>IF('DATA ENTRY'!CK934="","",IF('DATA ENTRY'!S934="","",IF(AND($CD$4='DATA ENTRY'!CK934,$CG$4='DATA ENTRY'!D934),'DATA ENTRY'!S934,"")))</f>
        <v/>
      </c>
      <c r="CM935" s="3" t="str">
        <f>IF('DATA ENTRY'!CK934="","",IF('DATA ENTRY'!E934="","",IF(AND($CD$4='DATA ENTRY'!CK934,$CG$4='DATA ENTRY'!D934),'DATA ENTRY'!E934,"")))</f>
        <v/>
      </c>
      <c r="CN935" s="3" t="str">
        <f>IF('DATA ENTRY'!CK934="","",IF('DATA ENTRY'!W934="","",IF(AND($CD$4='DATA ENTRY'!CK934,$CG$4='DATA ENTRY'!D934),'DATA ENTRY'!W934,"")))</f>
        <v/>
      </c>
      <c r="CO935" s="3" t="str">
        <f>IF('DATA ENTRY'!CK934="","",IF('DATA ENTRY'!X934="","",IF(AND($CD$4='DATA ENTRY'!CK934,$CG$4='DATA ENTRY'!D934),'DATA ENTRY'!X934,"")))</f>
        <v/>
      </c>
      <c r="CP935" s="108" t="str">
        <f t="shared" si="231"/>
        <v/>
      </c>
      <c r="CQ935" s="108" t="str">
        <f>IF('DATA ENTRY'!CK934="","",IF('DATA ENTRY'!G934="","",IF(AND($CD$4='DATA ENTRY'!CK934,$CG$4='DATA ENTRY'!D934),'DATA ENTRY'!G934,"")))</f>
        <v/>
      </c>
      <c r="CR935" s="230" t="str">
        <f>IF('DATA ENTRY'!CK934="","",IF('DATA ENTRY'!D934="","",IF(AND($CD$4='DATA ENTRY'!CK934,$CG$4='DATA ENTRY'!D934),'DATA ENTRY'!D934,"")))</f>
        <v/>
      </c>
      <c r="CS935">
        <f t="shared" si="232"/>
        <v>0</v>
      </c>
      <c r="CT935">
        <f t="shared" si="233"/>
        <v>0</v>
      </c>
      <c r="CV935" s="139"/>
      <c r="CX935">
        <f t="shared" si="234"/>
        <v>0</v>
      </c>
      <c r="DB935" t="str">
        <f t="shared" si="241"/>
        <v/>
      </c>
      <c r="DC935" t="str">
        <f t="shared" si="242"/>
        <v/>
      </c>
      <c r="DD935" s="224">
        <v>929</v>
      </c>
      <c r="DE935" s="3" t="str">
        <f>IF('DATA ENTRY'!CK934="","",IF('DATA ENTRY'!B934="","",IF(AND($DF$4='DATA ENTRY'!D934),'DATA ENTRY'!B934,"")))</f>
        <v/>
      </c>
      <c r="DF935" s="3" t="str">
        <f>IF('DATA ENTRY'!CK934="","",IF('DATA ENTRY'!C934="","",IF(AND($DF$4='DATA ENTRY'!D934),'DATA ENTRY'!C934,"")))</f>
        <v/>
      </c>
      <c r="DG935" s="4" t="str">
        <f>IF('DATA ENTRY'!CK934="","",IF('DATA ENTRY'!I934="","",IF(AND($DF$4='DATA ENTRY'!D934),'DATA ENTRY'!I934,"")))</f>
        <v/>
      </c>
      <c r="DH935" s="4" t="str">
        <f>IF('DATA ENTRY'!CK934="","",IF('DATA ENTRY'!CK934="","",IF(AND($DF$4='DATA ENTRY'!D934),'DATA ENTRY'!CK934,"")))</f>
        <v/>
      </c>
      <c r="DI935" s="3" t="str">
        <f>IF('DATA ENTRY'!CK934="","",IF('DATA ENTRY'!N934="","",IF(AND($DF$4='DATA ENTRY'!D934),'DATA ENTRY'!N934,"")))</f>
        <v/>
      </c>
      <c r="DJ935" s="107" t="str">
        <f>IF('DATA ENTRY'!CK934="","",IF('DATA ENTRY'!O934="","",IF(AND($DF$4='DATA ENTRY'!D934),'DATA ENTRY'!O934,"")))</f>
        <v/>
      </c>
      <c r="DK935" s="3" t="str">
        <f>IF('DATA ENTRY'!CK934="","",IF('DATA ENTRY'!P934="","",IF(AND($DF$4='DATA ENTRY'!D934),'DATA ENTRY'!P934,"")))</f>
        <v/>
      </c>
      <c r="DL935" s="107" t="str">
        <f>IF('DATA ENTRY'!CK934="","",IF('DATA ENTRY'!Q934="","",IF(AND($DF$4='DATA ENTRY'!D934),'DATA ENTRY'!Q934,"")))</f>
        <v/>
      </c>
      <c r="DM935" s="3" t="str">
        <f>IF('DATA ENTRY'!CK934="","",IF('DATA ENTRY'!R934="","",IF(AND($DF$4='DATA ENTRY'!D934),'DATA ENTRY'!R934,"")))</f>
        <v/>
      </c>
      <c r="DN935" s="107" t="str">
        <f>IF('DATA ENTRY'!CK934="","",IF('DATA ENTRY'!S934="","",IF(AND($DF$4='DATA ENTRY'!D934),'DATA ENTRY'!S934,"")))</f>
        <v/>
      </c>
      <c r="DO935" s="3" t="str">
        <f>IF('DATA ENTRY'!CK934="","",IF('DATA ENTRY'!E934="","",IF(AND($DF$4='DATA ENTRY'!D934),'DATA ENTRY'!E934,"")))</f>
        <v/>
      </c>
      <c r="DP935" s="3" t="str">
        <f>IF('DATA ENTRY'!CK934="","",IF('DATA ENTRY'!D934="","",IF(AND($DF$4='DATA ENTRY'!D934),'DATA ENTRY'!D934,"")))</f>
        <v/>
      </c>
      <c r="DQ935" s="3" t="str">
        <f>IF('DATA ENTRY'!CK934="","",IF('DATA ENTRY'!W934="","",IF(AND($DF$4='DATA ENTRY'!D934),'DATA ENTRY'!W934,"")))</f>
        <v/>
      </c>
      <c r="DR935" s="3" t="str">
        <f>IF('DATA ENTRY'!CK934="","",IF('DATA ENTRY'!X934="","",IF(AND($DF$4='DATA ENTRY'!D934),'DATA ENTRY'!X934,"")))</f>
        <v/>
      </c>
      <c r="DS935" s="108" t="str">
        <f t="shared" si="235"/>
        <v/>
      </c>
      <c r="DT935" s="108" t="str">
        <f>IF('DATA ENTRY'!CK934="","",IF('DATA ENTRY'!D934="","",IF(AND($DF$4='DATA ENTRY'!D934),'DATA ENTRY'!G934,"")))</f>
        <v/>
      </c>
      <c r="DY935">
        <f t="shared" si="236"/>
        <v>0</v>
      </c>
      <c r="EB935" t="str">
        <f t="shared" si="237"/>
        <v/>
      </c>
      <c r="EC935" t="str">
        <f t="shared" si="238"/>
        <v/>
      </c>
      <c r="ED935" s="224">
        <v>929</v>
      </c>
      <c r="EE935" s="3" t="str">
        <f>IF('DATA ENTRY'!CK934="","",IF('DATA ENTRY'!B934="","",IF(AND($EF$4='DATA ENTRY'!G934,$EH$4='DATA ENTRY'!F934),'DATA ENTRY'!B934,"")))</f>
        <v/>
      </c>
      <c r="EF935" s="3" t="str">
        <f>IF('DATA ENTRY'!CK934="","",IF('DATA ENTRY'!C934="","",IF(AND($EF$4='DATA ENTRY'!G934,$EH$4='DATA ENTRY'!F934),'DATA ENTRY'!C934,"")))</f>
        <v/>
      </c>
      <c r="EG935" s="4" t="str">
        <f>IF('DATA ENTRY'!CK934="","",IF('DATA ENTRY'!I934="","",IF(AND($EF$4='DATA ENTRY'!G934,$EH$4='DATA ENTRY'!F934),'DATA ENTRY'!I934,"")))</f>
        <v/>
      </c>
      <c r="EH935" s="4" t="str">
        <f>IF('DATA ENTRY'!CK934="","",IF('DATA ENTRY'!CK934="","",IF(AND($EF$4='DATA ENTRY'!G934,$EH$4='DATA ENTRY'!F934),'DATA ENTRY'!CK934,"")))</f>
        <v/>
      </c>
      <c r="EI935" s="3" t="str">
        <f>IF('DATA ENTRY'!CK934="","",IF('DATA ENTRY'!N934="","",IF(AND($EF$4='DATA ENTRY'!G934,$EH$4='DATA ENTRY'!F934),'DATA ENTRY'!N934,"")))</f>
        <v/>
      </c>
      <c r="EJ935" s="107" t="str">
        <f>IF('DATA ENTRY'!CK934="","",IF('DATA ENTRY'!O934="","",IF(AND($EF$4='DATA ENTRY'!G934,$EH$4='DATA ENTRY'!F934),'DATA ENTRY'!O934,"")))</f>
        <v/>
      </c>
      <c r="EK935" s="3" t="str">
        <f>IF('DATA ENTRY'!CK934="","",IF('DATA ENTRY'!P934="","",IF(AND($EF$4='DATA ENTRY'!G934,$EH$4='DATA ENTRY'!F934),'DATA ENTRY'!P934,"")))</f>
        <v/>
      </c>
      <c r="EL935" s="107" t="str">
        <f>IF('DATA ENTRY'!CK934="","",IF('DATA ENTRY'!Q934="","",IF(AND($EF$4='DATA ENTRY'!G934,$EH$4='DATA ENTRY'!F934),'DATA ENTRY'!Q934,"")))</f>
        <v/>
      </c>
      <c r="EM935" s="3" t="str">
        <f>IF('DATA ENTRY'!CK934="","",IF('DATA ENTRY'!R934="","",IF(AND($EF$4='DATA ENTRY'!G934,$EH$4='DATA ENTRY'!F934),'DATA ENTRY'!R934,"")))</f>
        <v/>
      </c>
      <c r="EN935" s="107" t="str">
        <f>IF('DATA ENTRY'!CK934="","",IF('DATA ENTRY'!S934="","",IF(AND($EF$4='DATA ENTRY'!G934,$EH$4='DATA ENTRY'!F934),'DATA ENTRY'!S934,"")))</f>
        <v/>
      </c>
      <c r="EO935" s="3" t="str">
        <f>IF('DATA ENTRY'!CK934="","",IF('DATA ENTRY'!E934="","",IF(AND($EF$4='DATA ENTRY'!G934,$EH$4='DATA ENTRY'!F934),'DATA ENTRY'!E934,"")))</f>
        <v/>
      </c>
      <c r="EP935" s="3" t="str">
        <f>IF('DATA ENTRY'!CK934="","",IF('DATA ENTRY'!D934="","",IF(AND($EF$4='DATA ENTRY'!G934,$EH$4='DATA ENTRY'!F934),'DATA ENTRY'!D934,"")))</f>
        <v/>
      </c>
      <c r="EQ935" s="3" t="str">
        <f>IF('DATA ENTRY'!CK934="","",IF('DATA ENTRY'!W934="","",IF(AND($EF$4='DATA ENTRY'!G934,$EH$4='DATA ENTRY'!F934),'DATA ENTRY'!W934,"")))</f>
        <v/>
      </c>
      <c r="ER935" s="3" t="str">
        <f>IF('DATA ENTRY'!CK934="","",IF('DATA ENTRY'!X934="","",IF(AND($EF$4='DATA ENTRY'!G934,$EH$4='DATA ENTRY'!F934),'DATA ENTRY'!X934,"")))</f>
        <v/>
      </c>
      <c r="ES935" s="108" t="str">
        <f t="shared" si="239"/>
        <v/>
      </c>
      <c r="ET935" s="108" t="str">
        <f>IF('DATA ENTRY'!CK934="","",IF('DATA ENTRY'!D934="","",IF(AND($EF$4='DATA ENTRY'!G934,$EH$4='DATA ENTRY'!F934),'DATA ENTRY'!G934,"")))</f>
        <v/>
      </c>
      <c r="EY935">
        <f t="shared" si="240"/>
        <v>0</v>
      </c>
    </row>
    <row r="936" spans="1:155">
      <c r="A936" t="str">
        <f>IF(S936=0,"",1+(MAX($A$7:A935)))</f>
        <v/>
      </c>
      <c r="B936" s="224">
        <v>930</v>
      </c>
      <c r="C936" s="3" t="str">
        <f>IF('DATA ENTRY'!CK935="","",IF('DATA ENTRY'!B935="","",IF($D$4="All Post",'DATA ENTRY'!B935,IF(AND($D$4='DATA ENTRY'!CK935),'DATA ENTRY'!B935,""))))</f>
        <v/>
      </c>
      <c r="D936" s="3" t="str">
        <f>IF('DATA ENTRY'!CK935="","",IF('DATA ENTRY'!C935="","",IF($D$4="All Post",'DATA ENTRY'!C935,IF(AND($D$4='DATA ENTRY'!CK935),'DATA ENTRY'!C935,""))))</f>
        <v/>
      </c>
      <c r="E936" s="4" t="str">
        <f>IF('DATA ENTRY'!CK935="","",IF('DATA ENTRY'!I935="","",IF($D$4="All Post",'DATA ENTRY'!I935,IF(AND($D$4='DATA ENTRY'!CK935),'DATA ENTRY'!I935,""))))</f>
        <v/>
      </c>
      <c r="F936" s="4" t="str">
        <f>IF('DATA ENTRY'!CK935="","",IF('DATA ENTRY'!CK935="","",IF($D$4="All Post",'DATA ENTRY'!CK935,IF(AND($D$4='DATA ENTRY'!CK935),'DATA ENTRY'!CK935,""))))</f>
        <v/>
      </c>
      <c r="G936" s="3" t="str">
        <f>IF('DATA ENTRY'!CK935="","",IF('DATA ENTRY'!N935="","",IF($D$4="All Post",'DATA ENTRY'!N935,IF(AND($D$4='DATA ENTRY'!CK935),'DATA ENTRY'!N935,""))))</f>
        <v/>
      </c>
      <c r="H936" s="107" t="str">
        <f>IF('DATA ENTRY'!CK935="","",IF('DATA ENTRY'!O935="","",IF($D$4="All Post",'DATA ENTRY'!O935,IF(AND($D$4='DATA ENTRY'!CK935),'DATA ENTRY'!O935,""))))</f>
        <v/>
      </c>
      <c r="I936" s="3" t="str">
        <f>IF('DATA ENTRY'!CK935="","",IF('DATA ENTRY'!P935="","",IF($D$4="All Post",'DATA ENTRY'!P935,IF(AND($D$4='DATA ENTRY'!CK935),'DATA ENTRY'!P935,""))))</f>
        <v/>
      </c>
      <c r="J936" s="107" t="str">
        <f>IF('DATA ENTRY'!CK935="","",IF('DATA ENTRY'!Q935="","",IF($D$4="All Post",'DATA ENTRY'!Q935,IF(AND($D$4='DATA ENTRY'!CK935),'DATA ENTRY'!Q935,""))))</f>
        <v/>
      </c>
      <c r="K936" s="3" t="str">
        <f>IF('DATA ENTRY'!CK935="","",IF('DATA ENTRY'!R935="","",IF($D$4="All Post",'DATA ENTRY'!R935,IF(AND($D$4='DATA ENTRY'!CK935),'DATA ENTRY'!R935,""))))</f>
        <v/>
      </c>
      <c r="L936" s="3" t="str">
        <f>IF('DATA ENTRY'!CK935="","",IF('DATA ENTRY'!S935="","",IF($D$4="All Post",'DATA ENTRY'!S935,IF(AND($D$4='DATA ENTRY'!CK935),'DATA ENTRY'!S935,""))))</f>
        <v/>
      </c>
      <c r="M936" s="3" t="str">
        <f>IF('DATA ENTRY'!CK935="","",IF('DATA ENTRY'!E935="","",IF($D$4="All Post",'DATA ENTRY'!E935,IF(AND($D$4='DATA ENTRY'!CK935),'DATA ENTRY'!E935,""))))</f>
        <v/>
      </c>
      <c r="N936" s="3" t="str">
        <f>IF('DATA ENTRY'!CK935="","",IF('DATA ENTRY'!W935="","",IF($D$4="All Post",'DATA ENTRY'!W935,IF(AND($D$4='DATA ENTRY'!CK935),'DATA ENTRY'!W935,""))))</f>
        <v/>
      </c>
      <c r="O936" s="3" t="str">
        <f>IF('DATA ENTRY'!CK935="","",IF('DATA ENTRY'!X935="","",IF($D$4="All Post",'DATA ENTRY'!X935,IF(AND($D$4='DATA ENTRY'!CK935),'DATA ENTRY'!X935,""))))</f>
        <v/>
      </c>
      <c r="P936" s="3" t="str">
        <f>IF('DATA ENTRY'!CK935="","",IF('DATA ENTRY'!G935="","",IF($D$4="All Post",'DATA ENTRY'!G935,IF(AND($D$4='DATA ENTRY'!CK935),'DATA ENTRY'!G935,""))))</f>
        <v/>
      </c>
      <c r="S936">
        <f t="shared" si="227"/>
        <v>0</v>
      </c>
      <c r="T936" t="str">
        <f t="shared" si="228"/>
        <v/>
      </c>
      <c r="BZ936" t="str">
        <f t="shared" si="229"/>
        <v/>
      </c>
      <c r="CA936" t="str">
        <f t="shared" si="230"/>
        <v/>
      </c>
      <c r="CB936" s="224">
        <v>930</v>
      </c>
      <c r="CC936" s="3" t="str">
        <f>IF('DATA ENTRY'!CK935="","",IF('DATA ENTRY'!B935="","",IF(AND($CD$4='DATA ENTRY'!CK935,$CG$4='DATA ENTRY'!D935),'DATA ENTRY'!B935,"")))</f>
        <v/>
      </c>
      <c r="CD936" s="3" t="str">
        <f>IF('DATA ENTRY'!CK935="","",IF('DATA ENTRY'!C935="","",IF(AND($CD$4='DATA ENTRY'!CK935,$CG$4='DATA ENTRY'!D935),'DATA ENTRY'!C935,"")))</f>
        <v/>
      </c>
      <c r="CE936" s="4" t="str">
        <f>IF('DATA ENTRY'!CK935="","",IF('DATA ENTRY'!I935="","",IF(AND($CD$4='DATA ENTRY'!CK935,$CG$4='DATA ENTRY'!D935),'DATA ENTRY'!I935,"")))</f>
        <v/>
      </c>
      <c r="CF936" s="4" t="str">
        <f>IF('DATA ENTRY'!CK935="","",IF('DATA ENTRY'!CK935="","",IF(AND($CD$4='DATA ENTRY'!CK935,$CG$4='DATA ENTRY'!D935),'DATA ENTRY'!CK935,"")))</f>
        <v/>
      </c>
      <c r="CG936" s="3" t="str">
        <f>IF('DATA ENTRY'!CK935="","",IF('DATA ENTRY'!N935="","",IF(AND($CD$4='DATA ENTRY'!CK935,$CG$4='DATA ENTRY'!D935),'DATA ENTRY'!N935,"")))</f>
        <v/>
      </c>
      <c r="CH936" s="107" t="str">
        <f>IF('DATA ENTRY'!CK935="","",IF('DATA ENTRY'!O935="","",IF(AND($CD$4='DATA ENTRY'!CK935,$CG$4='DATA ENTRY'!D935),'DATA ENTRY'!O935,"")))</f>
        <v/>
      </c>
      <c r="CI936" s="3" t="str">
        <f>IF('DATA ENTRY'!CK935="","",IF('DATA ENTRY'!P935="","",IF(AND($CD$4='DATA ENTRY'!CK935,$CG$4='DATA ENTRY'!D935),'DATA ENTRY'!P935,"")))</f>
        <v/>
      </c>
      <c r="CJ936" s="107" t="str">
        <f>IF('DATA ENTRY'!CK935="","",IF('DATA ENTRY'!Q935="","",IF(AND($CD$4='DATA ENTRY'!CK935,$CG$4='DATA ENTRY'!D935),'DATA ENTRY'!Q935,"")))</f>
        <v/>
      </c>
      <c r="CK936" s="3" t="str">
        <f>IF('DATA ENTRY'!CK935="","",IF('DATA ENTRY'!R935="","",IF(AND($CD$4='DATA ENTRY'!CK935,$CG$4='DATA ENTRY'!D935),'DATA ENTRY'!R935,"")))</f>
        <v/>
      </c>
      <c r="CL936" s="3" t="str">
        <f>IF('DATA ENTRY'!CK935="","",IF('DATA ENTRY'!S935="","",IF(AND($CD$4='DATA ENTRY'!CK935,$CG$4='DATA ENTRY'!D935),'DATA ENTRY'!S935,"")))</f>
        <v/>
      </c>
      <c r="CM936" s="3" t="str">
        <f>IF('DATA ENTRY'!CK935="","",IF('DATA ENTRY'!E935="","",IF(AND($CD$4='DATA ENTRY'!CK935,$CG$4='DATA ENTRY'!D935),'DATA ENTRY'!E935,"")))</f>
        <v/>
      </c>
      <c r="CN936" s="3" t="str">
        <f>IF('DATA ENTRY'!CK935="","",IF('DATA ENTRY'!W935="","",IF(AND($CD$4='DATA ENTRY'!CK935,$CG$4='DATA ENTRY'!D935),'DATA ENTRY'!W935,"")))</f>
        <v/>
      </c>
      <c r="CO936" s="3" t="str">
        <f>IF('DATA ENTRY'!CK935="","",IF('DATA ENTRY'!X935="","",IF(AND($CD$4='DATA ENTRY'!CK935,$CG$4='DATA ENTRY'!D935),'DATA ENTRY'!X935,"")))</f>
        <v/>
      </c>
      <c r="CP936" s="108" t="str">
        <f t="shared" si="231"/>
        <v/>
      </c>
      <c r="CQ936" s="108" t="str">
        <f>IF('DATA ENTRY'!CK935="","",IF('DATA ENTRY'!G935="","",IF(AND($CD$4='DATA ENTRY'!CK935,$CG$4='DATA ENTRY'!D935),'DATA ENTRY'!G935,"")))</f>
        <v/>
      </c>
      <c r="CR936" s="230" t="str">
        <f>IF('DATA ENTRY'!CK935="","",IF('DATA ENTRY'!D935="","",IF(AND($CD$4='DATA ENTRY'!CK935,$CG$4='DATA ENTRY'!D935),'DATA ENTRY'!D935,"")))</f>
        <v/>
      </c>
      <c r="CS936">
        <f t="shared" si="232"/>
        <v>0</v>
      </c>
      <c r="CT936">
        <f t="shared" si="233"/>
        <v>0</v>
      </c>
      <c r="CV936" s="139"/>
      <c r="CX936">
        <f t="shared" si="234"/>
        <v>0</v>
      </c>
      <c r="DB936" t="str">
        <f t="shared" si="241"/>
        <v/>
      </c>
      <c r="DC936" t="str">
        <f t="shared" si="242"/>
        <v/>
      </c>
      <c r="DD936" s="224">
        <v>930</v>
      </c>
      <c r="DE936" s="3" t="str">
        <f>IF('DATA ENTRY'!CK935="","",IF('DATA ENTRY'!B935="","",IF(AND($DF$4='DATA ENTRY'!D935),'DATA ENTRY'!B935,"")))</f>
        <v/>
      </c>
      <c r="DF936" s="3" t="str">
        <f>IF('DATA ENTRY'!CK935="","",IF('DATA ENTRY'!C935="","",IF(AND($DF$4='DATA ENTRY'!D935),'DATA ENTRY'!C935,"")))</f>
        <v/>
      </c>
      <c r="DG936" s="4" t="str">
        <f>IF('DATA ENTRY'!CK935="","",IF('DATA ENTRY'!I935="","",IF(AND($DF$4='DATA ENTRY'!D935),'DATA ENTRY'!I935,"")))</f>
        <v/>
      </c>
      <c r="DH936" s="4" t="str">
        <f>IF('DATA ENTRY'!CK935="","",IF('DATA ENTRY'!CK935="","",IF(AND($DF$4='DATA ENTRY'!D935),'DATA ENTRY'!CK935,"")))</f>
        <v/>
      </c>
      <c r="DI936" s="3" t="str">
        <f>IF('DATA ENTRY'!CK935="","",IF('DATA ENTRY'!N935="","",IF(AND($DF$4='DATA ENTRY'!D935),'DATA ENTRY'!N935,"")))</f>
        <v/>
      </c>
      <c r="DJ936" s="107" t="str">
        <f>IF('DATA ENTRY'!CK935="","",IF('DATA ENTRY'!O935="","",IF(AND($DF$4='DATA ENTRY'!D935),'DATA ENTRY'!O935,"")))</f>
        <v/>
      </c>
      <c r="DK936" s="3" t="str">
        <f>IF('DATA ENTRY'!CK935="","",IF('DATA ENTRY'!P935="","",IF(AND($DF$4='DATA ENTRY'!D935),'DATA ENTRY'!P935,"")))</f>
        <v/>
      </c>
      <c r="DL936" s="107" t="str">
        <f>IF('DATA ENTRY'!CK935="","",IF('DATA ENTRY'!Q935="","",IF(AND($DF$4='DATA ENTRY'!D935),'DATA ENTRY'!Q935,"")))</f>
        <v/>
      </c>
      <c r="DM936" s="3" t="str">
        <f>IF('DATA ENTRY'!CK935="","",IF('DATA ENTRY'!R935="","",IF(AND($DF$4='DATA ENTRY'!D935),'DATA ENTRY'!R935,"")))</f>
        <v/>
      </c>
      <c r="DN936" s="107" t="str">
        <f>IF('DATA ENTRY'!CK935="","",IF('DATA ENTRY'!S935="","",IF(AND($DF$4='DATA ENTRY'!D935),'DATA ENTRY'!S935,"")))</f>
        <v/>
      </c>
      <c r="DO936" s="3" t="str">
        <f>IF('DATA ENTRY'!CK935="","",IF('DATA ENTRY'!E935="","",IF(AND($DF$4='DATA ENTRY'!D935),'DATA ENTRY'!E935,"")))</f>
        <v/>
      </c>
      <c r="DP936" s="3" t="str">
        <f>IF('DATA ENTRY'!CK935="","",IF('DATA ENTRY'!D935="","",IF(AND($DF$4='DATA ENTRY'!D935),'DATA ENTRY'!D935,"")))</f>
        <v/>
      </c>
      <c r="DQ936" s="3" t="str">
        <f>IF('DATA ENTRY'!CK935="","",IF('DATA ENTRY'!W935="","",IF(AND($DF$4='DATA ENTRY'!D935),'DATA ENTRY'!W935,"")))</f>
        <v/>
      </c>
      <c r="DR936" s="3" t="str">
        <f>IF('DATA ENTRY'!CK935="","",IF('DATA ENTRY'!X935="","",IF(AND($DF$4='DATA ENTRY'!D935),'DATA ENTRY'!X935,"")))</f>
        <v/>
      </c>
      <c r="DS936" s="108" t="str">
        <f t="shared" si="235"/>
        <v/>
      </c>
      <c r="DT936" s="108" t="str">
        <f>IF('DATA ENTRY'!CK935="","",IF('DATA ENTRY'!D935="","",IF(AND($DF$4='DATA ENTRY'!D935),'DATA ENTRY'!G935,"")))</f>
        <v/>
      </c>
      <c r="DY936">
        <f t="shared" si="236"/>
        <v>0</v>
      </c>
      <c r="EB936" t="str">
        <f t="shared" si="237"/>
        <v/>
      </c>
      <c r="EC936" t="str">
        <f t="shared" si="238"/>
        <v/>
      </c>
      <c r="ED936" s="224">
        <v>930</v>
      </c>
      <c r="EE936" s="3" t="str">
        <f>IF('DATA ENTRY'!CK935="","",IF('DATA ENTRY'!B935="","",IF(AND($EF$4='DATA ENTRY'!G935,$EH$4='DATA ENTRY'!F935),'DATA ENTRY'!B935,"")))</f>
        <v/>
      </c>
      <c r="EF936" s="3" t="str">
        <f>IF('DATA ENTRY'!CK935="","",IF('DATA ENTRY'!C935="","",IF(AND($EF$4='DATA ENTRY'!G935,$EH$4='DATA ENTRY'!F935),'DATA ENTRY'!C935,"")))</f>
        <v/>
      </c>
      <c r="EG936" s="4" t="str">
        <f>IF('DATA ENTRY'!CK935="","",IF('DATA ENTRY'!I935="","",IF(AND($EF$4='DATA ENTRY'!G935,$EH$4='DATA ENTRY'!F935),'DATA ENTRY'!I935,"")))</f>
        <v/>
      </c>
      <c r="EH936" s="4" t="str">
        <f>IF('DATA ENTRY'!CK935="","",IF('DATA ENTRY'!CK935="","",IF(AND($EF$4='DATA ENTRY'!G935,$EH$4='DATA ENTRY'!F935),'DATA ENTRY'!CK935,"")))</f>
        <v/>
      </c>
      <c r="EI936" s="3" t="str">
        <f>IF('DATA ENTRY'!CK935="","",IF('DATA ENTRY'!N935="","",IF(AND($EF$4='DATA ENTRY'!G935,$EH$4='DATA ENTRY'!F935),'DATA ENTRY'!N935,"")))</f>
        <v/>
      </c>
      <c r="EJ936" s="107" t="str">
        <f>IF('DATA ENTRY'!CK935="","",IF('DATA ENTRY'!O935="","",IF(AND($EF$4='DATA ENTRY'!G935,$EH$4='DATA ENTRY'!F935),'DATA ENTRY'!O935,"")))</f>
        <v/>
      </c>
      <c r="EK936" s="3" t="str">
        <f>IF('DATA ENTRY'!CK935="","",IF('DATA ENTRY'!P935="","",IF(AND($EF$4='DATA ENTRY'!G935,$EH$4='DATA ENTRY'!F935),'DATA ENTRY'!P935,"")))</f>
        <v/>
      </c>
      <c r="EL936" s="107" t="str">
        <f>IF('DATA ENTRY'!CK935="","",IF('DATA ENTRY'!Q935="","",IF(AND($EF$4='DATA ENTRY'!G935,$EH$4='DATA ENTRY'!F935),'DATA ENTRY'!Q935,"")))</f>
        <v/>
      </c>
      <c r="EM936" s="3" t="str">
        <f>IF('DATA ENTRY'!CK935="","",IF('DATA ENTRY'!R935="","",IF(AND($EF$4='DATA ENTRY'!G935,$EH$4='DATA ENTRY'!F935),'DATA ENTRY'!R935,"")))</f>
        <v/>
      </c>
      <c r="EN936" s="107" t="str">
        <f>IF('DATA ENTRY'!CK935="","",IF('DATA ENTRY'!S935="","",IF(AND($EF$4='DATA ENTRY'!G935,$EH$4='DATA ENTRY'!F935),'DATA ENTRY'!S935,"")))</f>
        <v/>
      </c>
      <c r="EO936" s="3" t="str">
        <f>IF('DATA ENTRY'!CK935="","",IF('DATA ENTRY'!E935="","",IF(AND($EF$4='DATA ENTRY'!G935,$EH$4='DATA ENTRY'!F935),'DATA ENTRY'!E935,"")))</f>
        <v/>
      </c>
      <c r="EP936" s="3" t="str">
        <f>IF('DATA ENTRY'!CK935="","",IF('DATA ENTRY'!D935="","",IF(AND($EF$4='DATA ENTRY'!G935,$EH$4='DATA ENTRY'!F935),'DATA ENTRY'!D935,"")))</f>
        <v/>
      </c>
      <c r="EQ936" s="3" t="str">
        <f>IF('DATA ENTRY'!CK935="","",IF('DATA ENTRY'!W935="","",IF(AND($EF$4='DATA ENTRY'!G935,$EH$4='DATA ENTRY'!F935),'DATA ENTRY'!W935,"")))</f>
        <v/>
      </c>
      <c r="ER936" s="3" t="str">
        <f>IF('DATA ENTRY'!CK935="","",IF('DATA ENTRY'!X935="","",IF(AND($EF$4='DATA ENTRY'!G935,$EH$4='DATA ENTRY'!F935),'DATA ENTRY'!X935,"")))</f>
        <v/>
      </c>
      <c r="ES936" s="108" t="str">
        <f t="shared" si="239"/>
        <v/>
      </c>
      <c r="ET936" s="108" t="str">
        <f>IF('DATA ENTRY'!CK935="","",IF('DATA ENTRY'!D935="","",IF(AND($EF$4='DATA ENTRY'!G935,$EH$4='DATA ENTRY'!F935),'DATA ENTRY'!G935,"")))</f>
        <v/>
      </c>
      <c r="EY936">
        <f t="shared" si="240"/>
        <v>0</v>
      </c>
    </row>
    <row r="937" spans="1:155">
      <c r="A937" t="str">
        <f>IF(S937=0,"",1+(MAX($A$7:A936)))</f>
        <v/>
      </c>
      <c r="B937" s="224">
        <v>931</v>
      </c>
      <c r="C937" s="3" t="str">
        <f>IF('DATA ENTRY'!CK936="","",IF('DATA ENTRY'!B936="","",IF($D$4="All Post",'DATA ENTRY'!B936,IF(AND($D$4='DATA ENTRY'!CK936),'DATA ENTRY'!B936,""))))</f>
        <v/>
      </c>
      <c r="D937" s="3" t="str">
        <f>IF('DATA ENTRY'!CK936="","",IF('DATA ENTRY'!C936="","",IF($D$4="All Post",'DATA ENTRY'!C936,IF(AND($D$4='DATA ENTRY'!CK936),'DATA ENTRY'!C936,""))))</f>
        <v/>
      </c>
      <c r="E937" s="4" t="str">
        <f>IF('DATA ENTRY'!CK936="","",IF('DATA ENTRY'!I936="","",IF($D$4="All Post",'DATA ENTRY'!I936,IF(AND($D$4='DATA ENTRY'!CK936),'DATA ENTRY'!I936,""))))</f>
        <v/>
      </c>
      <c r="F937" s="4" t="str">
        <f>IF('DATA ENTRY'!CK936="","",IF('DATA ENTRY'!CK936="","",IF($D$4="All Post",'DATA ENTRY'!CK936,IF(AND($D$4='DATA ENTRY'!CK936),'DATA ENTRY'!CK936,""))))</f>
        <v/>
      </c>
      <c r="G937" s="3" t="str">
        <f>IF('DATA ENTRY'!CK936="","",IF('DATA ENTRY'!N936="","",IF($D$4="All Post",'DATA ENTRY'!N936,IF(AND($D$4='DATA ENTRY'!CK936),'DATA ENTRY'!N936,""))))</f>
        <v/>
      </c>
      <c r="H937" s="107" t="str">
        <f>IF('DATA ENTRY'!CK936="","",IF('DATA ENTRY'!O936="","",IF($D$4="All Post",'DATA ENTRY'!O936,IF(AND($D$4='DATA ENTRY'!CK936),'DATA ENTRY'!O936,""))))</f>
        <v/>
      </c>
      <c r="I937" s="3" t="str">
        <f>IF('DATA ENTRY'!CK936="","",IF('DATA ENTRY'!P936="","",IF($D$4="All Post",'DATA ENTRY'!P936,IF(AND($D$4='DATA ENTRY'!CK936),'DATA ENTRY'!P936,""))))</f>
        <v/>
      </c>
      <c r="J937" s="107" t="str">
        <f>IF('DATA ENTRY'!CK936="","",IF('DATA ENTRY'!Q936="","",IF($D$4="All Post",'DATA ENTRY'!Q936,IF(AND($D$4='DATA ENTRY'!CK936),'DATA ENTRY'!Q936,""))))</f>
        <v/>
      </c>
      <c r="K937" s="3" t="str">
        <f>IF('DATA ENTRY'!CK936="","",IF('DATA ENTRY'!R936="","",IF($D$4="All Post",'DATA ENTRY'!R936,IF(AND($D$4='DATA ENTRY'!CK936),'DATA ENTRY'!R936,""))))</f>
        <v/>
      </c>
      <c r="L937" s="3" t="str">
        <f>IF('DATA ENTRY'!CK936="","",IF('DATA ENTRY'!S936="","",IF($D$4="All Post",'DATA ENTRY'!S936,IF(AND($D$4='DATA ENTRY'!CK936),'DATA ENTRY'!S936,""))))</f>
        <v/>
      </c>
      <c r="M937" s="3" t="str">
        <f>IF('DATA ENTRY'!CK936="","",IF('DATA ENTRY'!E936="","",IF($D$4="All Post",'DATA ENTRY'!E936,IF(AND($D$4='DATA ENTRY'!CK936),'DATA ENTRY'!E936,""))))</f>
        <v/>
      </c>
      <c r="N937" s="3" t="str">
        <f>IF('DATA ENTRY'!CK936="","",IF('DATA ENTRY'!W936="","",IF($D$4="All Post",'DATA ENTRY'!W936,IF(AND($D$4='DATA ENTRY'!CK936),'DATA ENTRY'!W936,""))))</f>
        <v/>
      </c>
      <c r="O937" s="3" t="str">
        <f>IF('DATA ENTRY'!CK936="","",IF('DATA ENTRY'!X936="","",IF($D$4="All Post",'DATA ENTRY'!X936,IF(AND($D$4='DATA ENTRY'!CK936),'DATA ENTRY'!X936,""))))</f>
        <v/>
      </c>
      <c r="P937" s="3" t="str">
        <f>IF('DATA ENTRY'!CK936="","",IF('DATA ENTRY'!G936="","",IF($D$4="All Post",'DATA ENTRY'!G936,IF(AND($D$4='DATA ENTRY'!CK936),'DATA ENTRY'!G936,""))))</f>
        <v/>
      </c>
      <c r="S937">
        <f t="shared" si="227"/>
        <v>0</v>
      </c>
      <c r="T937" t="str">
        <f t="shared" si="228"/>
        <v/>
      </c>
      <c r="BZ937" t="str">
        <f t="shared" si="229"/>
        <v/>
      </c>
      <c r="CA937" t="str">
        <f t="shared" si="230"/>
        <v/>
      </c>
      <c r="CB937" s="224">
        <v>931</v>
      </c>
      <c r="CC937" s="3" t="str">
        <f>IF('DATA ENTRY'!CK936="","",IF('DATA ENTRY'!B936="","",IF(AND($CD$4='DATA ENTRY'!CK936,$CG$4='DATA ENTRY'!D936),'DATA ENTRY'!B936,"")))</f>
        <v/>
      </c>
      <c r="CD937" s="3" t="str">
        <f>IF('DATA ENTRY'!CK936="","",IF('DATA ENTRY'!C936="","",IF(AND($CD$4='DATA ENTRY'!CK936,$CG$4='DATA ENTRY'!D936),'DATA ENTRY'!C936,"")))</f>
        <v/>
      </c>
      <c r="CE937" s="4" t="str">
        <f>IF('DATA ENTRY'!CK936="","",IF('DATA ENTRY'!I936="","",IF(AND($CD$4='DATA ENTRY'!CK936,$CG$4='DATA ENTRY'!D936),'DATA ENTRY'!I936,"")))</f>
        <v/>
      </c>
      <c r="CF937" s="4" t="str">
        <f>IF('DATA ENTRY'!CK936="","",IF('DATA ENTRY'!CK936="","",IF(AND($CD$4='DATA ENTRY'!CK936,$CG$4='DATA ENTRY'!D936),'DATA ENTRY'!CK936,"")))</f>
        <v/>
      </c>
      <c r="CG937" s="3" t="str">
        <f>IF('DATA ENTRY'!CK936="","",IF('DATA ENTRY'!N936="","",IF(AND($CD$4='DATA ENTRY'!CK936,$CG$4='DATA ENTRY'!D936),'DATA ENTRY'!N936,"")))</f>
        <v/>
      </c>
      <c r="CH937" s="107" t="str">
        <f>IF('DATA ENTRY'!CK936="","",IF('DATA ENTRY'!O936="","",IF(AND($CD$4='DATA ENTRY'!CK936,$CG$4='DATA ENTRY'!D936),'DATA ENTRY'!O936,"")))</f>
        <v/>
      </c>
      <c r="CI937" s="3" t="str">
        <f>IF('DATA ENTRY'!CK936="","",IF('DATA ENTRY'!P936="","",IF(AND($CD$4='DATA ENTRY'!CK936,$CG$4='DATA ENTRY'!D936),'DATA ENTRY'!P936,"")))</f>
        <v/>
      </c>
      <c r="CJ937" s="107" t="str">
        <f>IF('DATA ENTRY'!CK936="","",IF('DATA ENTRY'!Q936="","",IF(AND($CD$4='DATA ENTRY'!CK936,$CG$4='DATA ENTRY'!D936),'DATA ENTRY'!Q936,"")))</f>
        <v/>
      </c>
      <c r="CK937" s="3" t="str">
        <f>IF('DATA ENTRY'!CK936="","",IF('DATA ENTRY'!R936="","",IF(AND($CD$4='DATA ENTRY'!CK936,$CG$4='DATA ENTRY'!D936),'DATA ENTRY'!R936,"")))</f>
        <v/>
      </c>
      <c r="CL937" s="3" t="str">
        <f>IF('DATA ENTRY'!CK936="","",IF('DATA ENTRY'!S936="","",IF(AND($CD$4='DATA ENTRY'!CK936,$CG$4='DATA ENTRY'!D936),'DATA ENTRY'!S936,"")))</f>
        <v/>
      </c>
      <c r="CM937" s="3" t="str">
        <f>IF('DATA ENTRY'!CK936="","",IF('DATA ENTRY'!E936="","",IF(AND($CD$4='DATA ENTRY'!CK936,$CG$4='DATA ENTRY'!D936),'DATA ENTRY'!E936,"")))</f>
        <v/>
      </c>
      <c r="CN937" s="3" t="str">
        <f>IF('DATA ENTRY'!CK936="","",IF('DATA ENTRY'!W936="","",IF(AND($CD$4='DATA ENTRY'!CK936,$CG$4='DATA ENTRY'!D936),'DATA ENTRY'!W936,"")))</f>
        <v/>
      </c>
      <c r="CO937" s="3" t="str">
        <f>IF('DATA ENTRY'!CK936="","",IF('DATA ENTRY'!X936="","",IF(AND($CD$4='DATA ENTRY'!CK936,$CG$4='DATA ENTRY'!D936),'DATA ENTRY'!X936,"")))</f>
        <v/>
      </c>
      <c r="CP937" s="108" t="str">
        <f t="shared" si="231"/>
        <v/>
      </c>
      <c r="CQ937" s="108" t="str">
        <f>IF('DATA ENTRY'!CK936="","",IF('DATA ENTRY'!G936="","",IF(AND($CD$4='DATA ENTRY'!CK936,$CG$4='DATA ENTRY'!D936),'DATA ENTRY'!G936,"")))</f>
        <v/>
      </c>
      <c r="CR937" s="230" t="str">
        <f>IF('DATA ENTRY'!CK936="","",IF('DATA ENTRY'!D936="","",IF(AND($CD$4='DATA ENTRY'!CK936,$CG$4='DATA ENTRY'!D936),'DATA ENTRY'!D936,"")))</f>
        <v/>
      </c>
      <c r="CS937">
        <f t="shared" si="232"/>
        <v>0</v>
      </c>
      <c r="CT937">
        <f t="shared" si="233"/>
        <v>0</v>
      </c>
      <c r="CV937" s="139"/>
      <c r="CX937">
        <f t="shared" si="234"/>
        <v>0</v>
      </c>
      <c r="DB937" t="str">
        <f t="shared" si="241"/>
        <v/>
      </c>
      <c r="DC937" t="str">
        <f t="shared" si="242"/>
        <v/>
      </c>
      <c r="DD937" s="224">
        <v>931</v>
      </c>
      <c r="DE937" s="3" t="str">
        <f>IF('DATA ENTRY'!CK936="","",IF('DATA ENTRY'!B936="","",IF(AND($DF$4='DATA ENTRY'!D936),'DATA ENTRY'!B936,"")))</f>
        <v/>
      </c>
      <c r="DF937" s="3" t="str">
        <f>IF('DATA ENTRY'!CK936="","",IF('DATA ENTRY'!C936="","",IF(AND($DF$4='DATA ENTRY'!D936),'DATA ENTRY'!C936,"")))</f>
        <v/>
      </c>
      <c r="DG937" s="4" t="str">
        <f>IF('DATA ENTRY'!CK936="","",IF('DATA ENTRY'!I936="","",IF(AND($DF$4='DATA ENTRY'!D936),'DATA ENTRY'!I936,"")))</f>
        <v/>
      </c>
      <c r="DH937" s="4" t="str">
        <f>IF('DATA ENTRY'!CK936="","",IF('DATA ENTRY'!CK936="","",IF(AND($DF$4='DATA ENTRY'!D936),'DATA ENTRY'!CK936,"")))</f>
        <v/>
      </c>
      <c r="DI937" s="3" t="str">
        <f>IF('DATA ENTRY'!CK936="","",IF('DATA ENTRY'!N936="","",IF(AND($DF$4='DATA ENTRY'!D936),'DATA ENTRY'!N936,"")))</f>
        <v/>
      </c>
      <c r="DJ937" s="107" t="str">
        <f>IF('DATA ENTRY'!CK936="","",IF('DATA ENTRY'!O936="","",IF(AND($DF$4='DATA ENTRY'!D936),'DATA ENTRY'!O936,"")))</f>
        <v/>
      </c>
      <c r="DK937" s="3" t="str">
        <f>IF('DATA ENTRY'!CK936="","",IF('DATA ENTRY'!P936="","",IF(AND($DF$4='DATA ENTRY'!D936),'DATA ENTRY'!P936,"")))</f>
        <v/>
      </c>
      <c r="DL937" s="107" t="str">
        <f>IF('DATA ENTRY'!CK936="","",IF('DATA ENTRY'!Q936="","",IF(AND($DF$4='DATA ENTRY'!D936),'DATA ENTRY'!Q936,"")))</f>
        <v/>
      </c>
      <c r="DM937" s="3" t="str">
        <f>IF('DATA ENTRY'!CK936="","",IF('DATA ENTRY'!R936="","",IF(AND($DF$4='DATA ENTRY'!D936),'DATA ENTRY'!R936,"")))</f>
        <v/>
      </c>
      <c r="DN937" s="107" t="str">
        <f>IF('DATA ENTRY'!CK936="","",IF('DATA ENTRY'!S936="","",IF(AND($DF$4='DATA ENTRY'!D936),'DATA ENTRY'!S936,"")))</f>
        <v/>
      </c>
      <c r="DO937" s="3" t="str">
        <f>IF('DATA ENTRY'!CK936="","",IF('DATA ENTRY'!E936="","",IF(AND($DF$4='DATA ENTRY'!D936),'DATA ENTRY'!E936,"")))</f>
        <v/>
      </c>
      <c r="DP937" s="3" t="str">
        <f>IF('DATA ENTRY'!CK936="","",IF('DATA ENTRY'!D936="","",IF(AND($DF$4='DATA ENTRY'!D936),'DATA ENTRY'!D936,"")))</f>
        <v/>
      </c>
      <c r="DQ937" s="3" t="str">
        <f>IF('DATA ENTRY'!CK936="","",IF('DATA ENTRY'!W936="","",IF(AND($DF$4='DATA ENTRY'!D936),'DATA ENTRY'!W936,"")))</f>
        <v/>
      </c>
      <c r="DR937" s="3" t="str">
        <f>IF('DATA ENTRY'!CK936="","",IF('DATA ENTRY'!X936="","",IF(AND($DF$4='DATA ENTRY'!D936),'DATA ENTRY'!X936,"")))</f>
        <v/>
      </c>
      <c r="DS937" s="108" t="str">
        <f t="shared" si="235"/>
        <v/>
      </c>
      <c r="DT937" s="108" t="str">
        <f>IF('DATA ENTRY'!CK936="","",IF('DATA ENTRY'!D936="","",IF(AND($DF$4='DATA ENTRY'!D936),'DATA ENTRY'!G936,"")))</f>
        <v/>
      </c>
      <c r="DY937">
        <f t="shared" si="236"/>
        <v>0</v>
      </c>
      <c r="EB937" t="str">
        <f t="shared" si="237"/>
        <v/>
      </c>
      <c r="EC937" t="str">
        <f t="shared" si="238"/>
        <v/>
      </c>
      <c r="ED937" s="224">
        <v>931</v>
      </c>
      <c r="EE937" s="3" t="str">
        <f>IF('DATA ENTRY'!CK936="","",IF('DATA ENTRY'!B936="","",IF(AND($EF$4='DATA ENTRY'!G936,$EH$4='DATA ENTRY'!F936),'DATA ENTRY'!B936,"")))</f>
        <v/>
      </c>
      <c r="EF937" s="3" t="str">
        <f>IF('DATA ENTRY'!CK936="","",IF('DATA ENTRY'!C936="","",IF(AND($EF$4='DATA ENTRY'!G936,$EH$4='DATA ENTRY'!F936),'DATA ENTRY'!C936,"")))</f>
        <v/>
      </c>
      <c r="EG937" s="4" t="str">
        <f>IF('DATA ENTRY'!CK936="","",IF('DATA ENTRY'!I936="","",IF(AND($EF$4='DATA ENTRY'!G936,$EH$4='DATA ENTRY'!F936),'DATA ENTRY'!I936,"")))</f>
        <v/>
      </c>
      <c r="EH937" s="4" t="str">
        <f>IF('DATA ENTRY'!CK936="","",IF('DATA ENTRY'!CK936="","",IF(AND($EF$4='DATA ENTRY'!G936,$EH$4='DATA ENTRY'!F936),'DATA ENTRY'!CK936,"")))</f>
        <v/>
      </c>
      <c r="EI937" s="3" t="str">
        <f>IF('DATA ENTRY'!CK936="","",IF('DATA ENTRY'!N936="","",IF(AND($EF$4='DATA ENTRY'!G936,$EH$4='DATA ENTRY'!F936),'DATA ENTRY'!N936,"")))</f>
        <v/>
      </c>
      <c r="EJ937" s="107" t="str">
        <f>IF('DATA ENTRY'!CK936="","",IF('DATA ENTRY'!O936="","",IF(AND($EF$4='DATA ENTRY'!G936,$EH$4='DATA ENTRY'!F936),'DATA ENTRY'!O936,"")))</f>
        <v/>
      </c>
      <c r="EK937" s="3" t="str">
        <f>IF('DATA ENTRY'!CK936="","",IF('DATA ENTRY'!P936="","",IF(AND($EF$4='DATA ENTRY'!G936,$EH$4='DATA ENTRY'!F936),'DATA ENTRY'!P936,"")))</f>
        <v/>
      </c>
      <c r="EL937" s="107" t="str">
        <f>IF('DATA ENTRY'!CK936="","",IF('DATA ENTRY'!Q936="","",IF(AND($EF$4='DATA ENTRY'!G936,$EH$4='DATA ENTRY'!F936),'DATA ENTRY'!Q936,"")))</f>
        <v/>
      </c>
      <c r="EM937" s="3" t="str">
        <f>IF('DATA ENTRY'!CK936="","",IF('DATA ENTRY'!R936="","",IF(AND($EF$4='DATA ENTRY'!G936,$EH$4='DATA ENTRY'!F936),'DATA ENTRY'!R936,"")))</f>
        <v/>
      </c>
      <c r="EN937" s="107" t="str">
        <f>IF('DATA ENTRY'!CK936="","",IF('DATA ENTRY'!S936="","",IF(AND($EF$4='DATA ENTRY'!G936,$EH$4='DATA ENTRY'!F936),'DATA ENTRY'!S936,"")))</f>
        <v/>
      </c>
      <c r="EO937" s="3" t="str">
        <f>IF('DATA ENTRY'!CK936="","",IF('DATA ENTRY'!E936="","",IF(AND($EF$4='DATA ENTRY'!G936,$EH$4='DATA ENTRY'!F936),'DATA ENTRY'!E936,"")))</f>
        <v/>
      </c>
      <c r="EP937" s="3" t="str">
        <f>IF('DATA ENTRY'!CK936="","",IF('DATA ENTRY'!D936="","",IF(AND($EF$4='DATA ENTRY'!G936,$EH$4='DATA ENTRY'!F936),'DATA ENTRY'!D936,"")))</f>
        <v/>
      </c>
      <c r="EQ937" s="3" t="str">
        <f>IF('DATA ENTRY'!CK936="","",IF('DATA ENTRY'!W936="","",IF(AND($EF$4='DATA ENTRY'!G936,$EH$4='DATA ENTRY'!F936),'DATA ENTRY'!W936,"")))</f>
        <v/>
      </c>
      <c r="ER937" s="3" t="str">
        <f>IF('DATA ENTRY'!CK936="","",IF('DATA ENTRY'!X936="","",IF(AND($EF$4='DATA ENTRY'!G936,$EH$4='DATA ENTRY'!F936),'DATA ENTRY'!X936,"")))</f>
        <v/>
      </c>
      <c r="ES937" s="108" t="str">
        <f t="shared" si="239"/>
        <v/>
      </c>
      <c r="ET937" s="108" t="str">
        <f>IF('DATA ENTRY'!CK936="","",IF('DATA ENTRY'!D936="","",IF(AND($EF$4='DATA ENTRY'!G936,$EH$4='DATA ENTRY'!F936),'DATA ENTRY'!G936,"")))</f>
        <v/>
      </c>
      <c r="EY937">
        <f t="shared" si="240"/>
        <v>0</v>
      </c>
    </row>
    <row r="938" spans="1:155">
      <c r="A938" t="str">
        <f>IF(S938=0,"",1+(MAX($A$7:A937)))</f>
        <v/>
      </c>
      <c r="B938" s="224">
        <v>932</v>
      </c>
      <c r="C938" s="3" t="str">
        <f>IF('DATA ENTRY'!CK937="","",IF('DATA ENTRY'!B937="","",IF($D$4="All Post",'DATA ENTRY'!B937,IF(AND($D$4='DATA ENTRY'!CK937),'DATA ENTRY'!B937,""))))</f>
        <v/>
      </c>
      <c r="D938" s="3" t="str">
        <f>IF('DATA ENTRY'!CK937="","",IF('DATA ENTRY'!C937="","",IF($D$4="All Post",'DATA ENTRY'!C937,IF(AND($D$4='DATA ENTRY'!CK937),'DATA ENTRY'!C937,""))))</f>
        <v/>
      </c>
      <c r="E938" s="4" t="str">
        <f>IF('DATA ENTRY'!CK937="","",IF('DATA ENTRY'!I937="","",IF($D$4="All Post",'DATA ENTRY'!I937,IF(AND($D$4='DATA ENTRY'!CK937),'DATA ENTRY'!I937,""))))</f>
        <v/>
      </c>
      <c r="F938" s="4" t="str">
        <f>IF('DATA ENTRY'!CK937="","",IF('DATA ENTRY'!CK937="","",IF($D$4="All Post",'DATA ENTRY'!CK937,IF(AND($D$4='DATA ENTRY'!CK937),'DATA ENTRY'!CK937,""))))</f>
        <v/>
      </c>
      <c r="G938" s="3" t="str">
        <f>IF('DATA ENTRY'!CK937="","",IF('DATA ENTRY'!N937="","",IF($D$4="All Post",'DATA ENTRY'!N937,IF(AND($D$4='DATA ENTRY'!CK937),'DATA ENTRY'!N937,""))))</f>
        <v/>
      </c>
      <c r="H938" s="107" t="str">
        <f>IF('DATA ENTRY'!CK937="","",IF('DATA ENTRY'!O937="","",IF($D$4="All Post",'DATA ENTRY'!O937,IF(AND($D$4='DATA ENTRY'!CK937),'DATA ENTRY'!O937,""))))</f>
        <v/>
      </c>
      <c r="I938" s="3" t="str">
        <f>IF('DATA ENTRY'!CK937="","",IF('DATA ENTRY'!P937="","",IF($D$4="All Post",'DATA ENTRY'!P937,IF(AND($D$4='DATA ENTRY'!CK937),'DATA ENTRY'!P937,""))))</f>
        <v/>
      </c>
      <c r="J938" s="107" t="str">
        <f>IF('DATA ENTRY'!CK937="","",IF('DATA ENTRY'!Q937="","",IF($D$4="All Post",'DATA ENTRY'!Q937,IF(AND($D$4='DATA ENTRY'!CK937),'DATA ENTRY'!Q937,""))))</f>
        <v/>
      </c>
      <c r="K938" s="3" t="str">
        <f>IF('DATA ENTRY'!CK937="","",IF('DATA ENTRY'!R937="","",IF($D$4="All Post",'DATA ENTRY'!R937,IF(AND($D$4='DATA ENTRY'!CK937),'DATA ENTRY'!R937,""))))</f>
        <v/>
      </c>
      <c r="L938" s="3" t="str">
        <f>IF('DATA ENTRY'!CK937="","",IF('DATA ENTRY'!S937="","",IF($D$4="All Post",'DATA ENTRY'!S937,IF(AND($D$4='DATA ENTRY'!CK937),'DATA ENTRY'!S937,""))))</f>
        <v/>
      </c>
      <c r="M938" s="3" t="str">
        <f>IF('DATA ENTRY'!CK937="","",IF('DATA ENTRY'!E937="","",IF($D$4="All Post",'DATA ENTRY'!E937,IF(AND($D$4='DATA ENTRY'!CK937),'DATA ENTRY'!E937,""))))</f>
        <v/>
      </c>
      <c r="N938" s="3" t="str">
        <f>IF('DATA ENTRY'!CK937="","",IF('DATA ENTRY'!W937="","",IF($D$4="All Post",'DATA ENTRY'!W937,IF(AND($D$4='DATA ENTRY'!CK937),'DATA ENTRY'!W937,""))))</f>
        <v/>
      </c>
      <c r="O938" s="3" t="str">
        <f>IF('DATA ENTRY'!CK937="","",IF('DATA ENTRY'!X937="","",IF($D$4="All Post",'DATA ENTRY'!X937,IF(AND($D$4='DATA ENTRY'!CK937),'DATA ENTRY'!X937,""))))</f>
        <v/>
      </c>
      <c r="P938" s="3" t="str">
        <f>IF('DATA ENTRY'!CK937="","",IF('DATA ENTRY'!G937="","",IF($D$4="All Post",'DATA ENTRY'!G937,IF(AND($D$4='DATA ENTRY'!CK937),'DATA ENTRY'!G937,""))))</f>
        <v/>
      </c>
      <c r="S938">
        <f t="shared" si="227"/>
        <v>0</v>
      </c>
      <c r="T938" t="str">
        <f t="shared" si="228"/>
        <v/>
      </c>
      <c r="BZ938" t="str">
        <f t="shared" si="229"/>
        <v/>
      </c>
      <c r="CA938" t="str">
        <f t="shared" si="230"/>
        <v/>
      </c>
      <c r="CB938" s="224">
        <v>932</v>
      </c>
      <c r="CC938" s="3" t="str">
        <f>IF('DATA ENTRY'!CK937="","",IF('DATA ENTRY'!B937="","",IF(AND($CD$4='DATA ENTRY'!CK937,$CG$4='DATA ENTRY'!D937),'DATA ENTRY'!B937,"")))</f>
        <v/>
      </c>
      <c r="CD938" s="3" t="str">
        <f>IF('DATA ENTRY'!CK937="","",IF('DATA ENTRY'!C937="","",IF(AND($CD$4='DATA ENTRY'!CK937,$CG$4='DATA ENTRY'!D937),'DATA ENTRY'!C937,"")))</f>
        <v/>
      </c>
      <c r="CE938" s="4" t="str">
        <f>IF('DATA ENTRY'!CK937="","",IF('DATA ENTRY'!I937="","",IF(AND($CD$4='DATA ENTRY'!CK937,$CG$4='DATA ENTRY'!D937),'DATA ENTRY'!I937,"")))</f>
        <v/>
      </c>
      <c r="CF938" s="4" t="str">
        <f>IF('DATA ENTRY'!CK937="","",IF('DATA ENTRY'!CK937="","",IF(AND($CD$4='DATA ENTRY'!CK937,$CG$4='DATA ENTRY'!D937),'DATA ENTRY'!CK937,"")))</f>
        <v/>
      </c>
      <c r="CG938" s="3" t="str">
        <f>IF('DATA ENTRY'!CK937="","",IF('DATA ENTRY'!N937="","",IF(AND($CD$4='DATA ENTRY'!CK937,$CG$4='DATA ENTRY'!D937),'DATA ENTRY'!N937,"")))</f>
        <v/>
      </c>
      <c r="CH938" s="107" t="str">
        <f>IF('DATA ENTRY'!CK937="","",IF('DATA ENTRY'!O937="","",IF(AND($CD$4='DATA ENTRY'!CK937,$CG$4='DATA ENTRY'!D937),'DATA ENTRY'!O937,"")))</f>
        <v/>
      </c>
      <c r="CI938" s="3" t="str">
        <f>IF('DATA ENTRY'!CK937="","",IF('DATA ENTRY'!P937="","",IF(AND($CD$4='DATA ENTRY'!CK937,$CG$4='DATA ENTRY'!D937),'DATA ENTRY'!P937,"")))</f>
        <v/>
      </c>
      <c r="CJ938" s="107" t="str">
        <f>IF('DATA ENTRY'!CK937="","",IF('DATA ENTRY'!Q937="","",IF(AND($CD$4='DATA ENTRY'!CK937,$CG$4='DATA ENTRY'!D937),'DATA ENTRY'!Q937,"")))</f>
        <v/>
      </c>
      <c r="CK938" s="3" t="str">
        <f>IF('DATA ENTRY'!CK937="","",IF('DATA ENTRY'!R937="","",IF(AND($CD$4='DATA ENTRY'!CK937,$CG$4='DATA ENTRY'!D937),'DATA ENTRY'!R937,"")))</f>
        <v/>
      </c>
      <c r="CL938" s="3" t="str">
        <f>IF('DATA ENTRY'!CK937="","",IF('DATA ENTRY'!S937="","",IF(AND($CD$4='DATA ENTRY'!CK937,$CG$4='DATA ENTRY'!D937),'DATA ENTRY'!S937,"")))</f>
        <v/>
      </c>
      <c r="CM938" s="3" t="str">
        <f>IF('DATA ENTRY'!CK937="","",IF('DATA ENTRY'!E937="","",IF(AND($CD$4='DATA ENTRY'!CK937,$CG$4='DATA ENTRY'!D937),'DATA ENTRY'!E937,"")))</f>
        <v/>
      </c>
      <c r="CN938" s="3" t="str">
        <f>IF('DATA ENTRY'!CK937="","",IF('DATA ENTRY'!W937="","",IF(AND($CD$4='DATA ENTRY'!CK937,$CG$4='DATA ENTRY'!D937),'DATA ENTRY'!W937,"")))</f>
        <v/>
      </c>
      <c r="CO938" s="3" t="str">
        <f>IF('DATA ENTRY'!CK937="","",IF('DATA ENTRY'!X937="","",IF(AND($CD$4='DATA ENTRY'!CK937,$CG$4='DATA ENTRY'!D937),'DATA ENTRY'!X937,"")))</f>
        <v/>
      </c>
      <c r="CP938" s="108" t="str">
        <f t="shared" si="231"/>
        <v/>
      </c>
      <c r="CQ938" s="108" t="str">
        <f>IF('DATA ENTRY'!CK937="","",IF('DATA ENTRY'!G937="","",IF(AND($CD$4='DATA ENTRY'!CK937,$CG$4='DATA ENTRY'!D937),'DATA ENTRY'!G937,"")))</f>
        <v/>
      </c>
      <c r="CR938" s="230" t="str">
        <f>IF('DATA ENTRY'!CK937="","",IF('DATA ENTRY'!D937="","",IF(AND($CD$4='DATA ENTRY'!CK937,$CG$4='DATA ENTRY'!D937),'DATA ENTRY'!D937,"")))</f>
        <v/>
      </c>
      <c r="CS938">
        <f t="shared" si="232"/>
        <v>0</v>
      </c>
      <c r="CT938">
        <f t="shared" si="233"/>
        <v>0</v>
      </c>
      <c r="CV938" s="139"/>
      <c r="CX938">
        <f t="shared" si="234"/>
        <v>0</v>
      </c>
      <c r="DB938" t="str">
        <f t="shared" si="241"/>
        <v/>
      </c>
      <c r="DC938" t="str">
        <f t="shared" si="242"/>
        <v/>
      </c>
      <c r="DD938" s="224">
        <v>932</v>
      </c>
      <c r="DE938" s="3" t="str">
        <f>IF('DATA ENTRY'!CK937="","",IF('DATA ENTRY'!B937="","",IF(AND($DF$4='DATA ENTRY'!D937),'DATA ENTRY'!B937,"")))</f>
        <v/>
      </c>
      <c r="DF938" s="3" t="str">
        <f>IF('DATA ENTRY'!CK937="","",IF('DATA ENTRY'!C937="","",IF(AND($DF$4='DATA ENTRY'!D937),'DATA ENTRY'!C937,"")))</f>
        <v/>
      </c>
      <c r="DG938" s="4" t="str">
        <f>IF('DATA ENTRY'!CK937="","",IF('DATA ENTRY'!I937="","",IF(AND($DF$4='DATA ENTRY'!D937),'DATA ENTRY'!I937,"")))</f>
        <v/>
      </c>
      <c r="DH938" s="4" t="str">
        <f>IF('DATA ENTRY'!CK937="","",IF('DATA ENTRY'!CK937="","",IF(AND($DF$4='DATA ENTRY'!D937),'DATA ENTRY'!CK937,"")))</f>
        <v/>
      </c>
      <c r="DI938" s="3" t="str">
        <f>IF('DATA ENTRY'!CK937="","",IF('DATA ENTRY'!N937="","",IF(AND($DF$4='DATA ENTRY'!D937),'DATA ENTRY'!N937,"")))</f>
        <v/>
      </c>
      <c r="DJ938" s="107" t="str">
        <f>IF('DATA ENTRY'!CK937="","",IF('DATA ENTRY'!O937="","",IF(AND($DF$4='DATA ENTRY'!D937),'DATA ENTRY'!O937,"")))</f>
        <v/>
      </c>
      <c r="DK938" s="3" t="str">
        <f>IF('DATA ENTRY'!CK937="","",IF('DATA ENTRY'!P937="","",IF(AND($DF$4='DATA ENTRY'!D937),'DATA ENTRY'!P937,"")))</f>
        <v/>
      </c>
      <c r="DL938" s="107" t="str">
        <f>IF('DATA ENTRY'!CK937="","",IF('DATA ENTRY'!Q937="","",IF(AND($DF$4='DATA ENTRY'!D937),'DATA ENTRY'!Q937,"")))</f>
        <v/>
      </c>
      <c r="DM938" s="3" t="str">
        <f>IF('DATA ENTRY'!CK937="","",IF('DATA ENTRY'!R937="","",IF(AND($DF$4='DATA ENTRY'!D937),'DATA ENTRY'!R937,"")))</f>
        <v/>
      </c>
      <c r="DN938" s="107" t="str">
        <f>IF('DATA ENTRY'!CK937="","",IF('DATA ENTRY'!S937="","",IF(AND($DF$4='DATA ENTRY'!D937),'DATA ENTRY'!S937,"")))</f>
        <v/>
      </c>
      <c r="DO938" s="3" t="str">
        <f>IF('DATA ENTRY'!CK937="","",IF('DATA ENTRY'!E937="","",IF(AND($DF$4='DATA ENTRY'!D937),'DATA ENTRY'!E937,"")))</f>
        <v/>
      </c>
      <c r="DP938" s="3" t="str">
        <f>IF('DATA ENTRY'!CK937="","",IF('DATA ENTRY'!D937="","",IF(AND($DF$4='DATA ENTRY'!D937),'DATA ENTRY'!D937,"")))</f>
        <v/>
      </c>
      <c r="DQ938" s="3" t="str">
        <f>IF('DATA ENTRY'!CK937="","",IF('DATA ENTRY'!W937="","",IF(AND($DF$4='DATA ENTRY'!D937),'DATA ENTRY'!W937,"")))</f>
        <v/>
      </c>
      <c r="DR938" s="3" t="str">
        <f>IF('DATA ENTRY'!CK937="","",IF('DATA ENTRY'!X937="","",IF(AND($DF$4='DATA ENTRY'!D937),'DATA ENTRY'!X937,"")))</f>
        <v/>
      </c>
      <c r="DS938" s="108" t="str">
        <f t="shared" si="235"/>
        <v/>
      </c>
      <c r="DT938" s="108" t="str">
        <f>IF('DATA ENTRY'!CK937="","",IF('DATA ENTRY'!D937="","",IF(AND($DF$4='DATA ENTRY'!D937),'DATA ENTRY'!G937,"")))</f>
        <v/>
      </c>
      <c r="DY938">
        <f t="shared" si="236"/>
        <v>0</v>
      </c>
      <c r="EB938" t="str">
        <f t="shared" si="237"/>
        <v/>
      </c>
      <c r="EC938" t="str">
        <f t="shared" si="238"/>
        <v/>
      </c>
      <c r="ED938" s="224">
        <v>932</v>
      </c>
      <c r="EE938" s="3" t="str">
        <f>IF('DATA ENTRY'!CK937="","",IF('DATA ENTRY'!B937="","",IF(AND($EF$4='DATA ENTRY'!G937,$EH$4='DATA ENTRY'!F937),'DATA ENTRY'!B937,"")))</f>
        <v/>
      </c>
      <c r="EF938" s="3" t="str">
        <f>IF('DATA ENTRY'!CK937="","",IF('DATA ENTRY'!C937="","",IF(AND($EF$4='DATA ENTRY'!G937,$EH$4='DATA ENTRY'!F937),'DATA ENTRY'!C937,"")))</f>
        <v/>
      </c>
      <c r="EG938" s="4" t="str">
        <f>IF('DATA ENTRY'!CK937="","",IF('DATA ENTRY'!I937="","",IF(AND($EF$4='DATA ENTRY'!G937,$EH$4='DATA ENTRY'!F937),'DATA ENTRY'!I937,"")))</f>
        <v/>
      </c>
      <c r="EH938" s="4" t="str">
        <f>IF('DATA ENTRY'!CK937="","",IF('DATA ENTRY'!CK937="","",IF(AND($EF$4='DATA ENTRY'!G937,$EH$4='DATA ENTRY'!F937),'DATA ENTRY'!CK937,"")))</f>
        <v/>
      </c>
      <c r="EI938" s="3" t="str">
        <f>IF('DATA ENTRY'!CK937="","",IF('DATA ENTRY'!N937="","",IF(AND($EF$4='DATA ENTRY'!G937,$EH$4='DATA ENTRY'!F937),'DATA ENTRY'!N937,"")))</f>
        <v/>
      </c>
      <c r="EJ938" s="107" t="str">
        <f>IF('DATA ENTRY'!CK937="","",IF('DATA ENTRY'!O937="","",IF(AND($EF$4='DATA ENTRY'!G937,$EH$4='DATA ENTRY'!F937),'DATA ENTRY'!O937,"")))</f>
        <v/>
      </c>
      <c r="EK938" s="3" t="str">
        <f>IF('DATA ENTRY'!CK937="","",IF('DATA ENTRY'!P937="","",IF(AND($EF$4='DATA ENTRY'!G937,$EH$4='DATA ENTRY'!F937),'DATA ENTRY'!P937,"")))</f>
        <v/>
      </c>
      <c r="EL938" s="107" t="str">
        <f>IF('DATA ENTRY'!CK937="","",IF('DATA ENTRY'!Q937="","",IF(AND($EF$4='DATA ENTRY'!G937,$EH$4='DATA ENTRY'!F937),'DATA ENTRY'!Q937,"")))</f>
        <v/>
      </c>
      <c r="EM938" s="3" t="str">
        <f>IF('DATA ENTRY'!CK937="","",IF('DATA ENTRY'!R937="","",IF(AND($EF$4='DATA ENTRY'!G937,$EH$4='DATA ENTRY'!F937),'DATA ENTRY'!R937,"")))</f>
        <v/>
      </c>
      <c r="EN938" s="107" t="str">
        <f>IF('DATA ENTRY'!CK937="","",IF('DATA ENTRY'!S937="","",IF(AND($EF$4='DATA ENTRY'!G937,$EH$4='DATA ENTRY'!F937),'DATA ENTRY'!S937,"")))</f>
        <v/>
      </c>
      <c r="EO938" s="3" t="str">
        <f>IF('DATA ENTRY'!CK937="","",IF('DATA ENTRY'!E937="","",IF(AND($EF$4='DATA ENTRY'!G937,$EH$4='DATA ENTRY'!F937),'DATA ENTRY'!E937,"")))</f>
        <v/>
      </c>
      <c r="EP938" s="3" t="str">
        <f>IF('DATA ENTRY'!CK937="","",IF('DATA ENTRY'!D937="","",IF(AND($EF$4='DATA ENTRY'!G937,$EH$4='DATA ENTRY'!F937),'DATA ENTRY'!D937,"")))</f>
        <v/>
      </c>
      <c r="EQ938" s="3" t="str">
        <f>IF('DATA ENTRY'!CK937="","",IF('DATA ENTRY'!W937="","",IF(AND($EF$4='DATA ENTRY'!G937,$EH$4='DATA ENTRY'!F937),'DATA ENTRY'!W937,"")))</f>
        <v/>
      </c>
      <c r="ER938" s="3" t="str">
        <f>IF('DATA ENTRY'!CK937="","",IF('DATA ENTRY'!X937="","",IF(AND($EF$4='DATA ENTRY'!G937,$EH$4='DATA ENTRY'!F937),'DATA ENTRY'!X937,"")))</f>
        <v/>
      </c>
      <c r="ES938" s="108" t="str">
        <f t="shared" si="239"/>
        <v/>
      </c>
      <c r="ET938" s="108" t="str">
        <f>IF('DATA ENTRY'!CK937="","",IF('DATA ENTRY'!D937="","",IF(AND($EF$4='DATA ENTRY'!G937,$EH$4='DATA ENTRY'!F937),'DATA ENTRY'!G937,"")))</f>
        <v/>
      </c>
      <c r="EY938">
        <f t="shared" si="240"/>
        <v>0</v>
      </c>
    </row>
    <row r="939" spans="1:155">
      <c r="A939" t="str">
        <f>IF(S939=0,"",1+(MAX($A$7:A938)))</f>
        <v/>
      </c>
      <c r="B939" s="224">
        <v>933</v>
      </c>
      <c r="C939" s="3" t="str">
        <f>IF('DATA ENTRY'!CK938="","",IF('DATA ENTRY'!B938="","",IF($D$4="All Post",'DATA ENTRY'!B938,IF(AND($D$4='DATA ENTRY'!CK938),'DATA ENTRY'!B938,""))))</f>
        <v/>
      </c>
      <c r="D939" s="3" t="str">
        <f>IF('DATA ENTRY'!CK938="","",IF('DATA ENTRY'!C938="","",IF($D$4="All Post",'DATA ENTRY'!C938,IF(AND($D$4='DATA ENTRY'!CK938),'DATA ENTRY'!C938,""))))</f>
        <v/>
      </c>
      <c r="E939" s="4" t="str">
        <f>IF('DATA ENTRY'!CK938="","",IF('DATA ENTRY'!I938="","",IF($D$4="All Post",'DATA ENTRY'!I938,IF(AND($D$4='DATA ENTRY'!CK938),'DATA ENTRY'!I938,""))))</f>
        <v/>
      </c>
      <c r="F939" s="4" t="str">
        <f>IF('DATA ENTRY'!CK938="","",IF('DATA ENTRY'!CK938="","",IF($D$4="All Post",'DATA ENTRY'!CK938,IF(AND($D$4='DATA ENTRY'!CK938),'DATA ENTRY'!CK938,""))))</f>
        <v/>
      </c>
      <c r="G939" s="3" t="str">
        <f>IF('DATA ENTRY'!CK938="","",IF('DATA ENTRY'!N938="","",IF($D$4="All Post",'DATA ENTRY'!N938,IF(AND($D$4='DATA ENTRY'!CK938),'DATA ENTRY'!N938,""))))</f>
        <v/>
      </c>
      <c r="H939" s="107" t="str">
        <f>IF('DATA ENTRY'!CK938="","",IF('DATA ENTRY'!O938="","",IF($D$4="All Post",'DATA ENTRY'!O938,IF(AND($D$4='DATA ENTRY'!CK938),'DATA ENTRY'!O938,""))))</f>
        <v/>
      </c>
      <c r="I939" s="3" t="str">
        <f>IF('DATA ENTRY'!CK938="","",IF('DATA ENTRY'!P938="","",IF($D$4="All Post",'DATA ENTRY'!P938,IF(AND($D$4='DATA ENTRY'!CK938),'DATA ENTRY'!P938,""))))</f>
        <v/>
      </c>
      <c r="J939" s="107" t="str">
        <f>IF('DATA ENTRY'!CK938="","",IF('DATA ENTRY'!Q938="","",IF($D$4="All Post",'DATA ENTRY'!Q938,IF(AND($D$4='DATA ENTRY'!CK938),'DATA ENTRY'!Q938,""))))</f>
        <v/>
      </c>
      <c r="K939" s="3" t="str">
        <f>IF('DATA ENTRY'!CK938="","",IF('DATA ENTRY'!R938="","",IF($D$4="All Post",'DATA ENTRY'!R938,IF(AND($D$4='DATA ENTRY'!CK938),'DATA ENTRY'!R938,""))))</f>
        <v/>
      </c>
      <c r="L939" s="3" t="str">
        <f>IF('DATA ENTRY'!CK938="","",IF('DATA ENTRY'!S938="","",IF($D$4="All Post",'DATA ENTRY'!S938,IF(AND($D$4='DATA ENTRY'!CK938),'DATA ENTRY'!S938,""))))</f>
        <v/>
      </c>
      <c r="M939" s="3" t="str">
        <f>IF('DATA ENTRY'!CK938="","",IF('DATA ENTRY'!E938="","",IF($D$4="All Post",'DATA ENTRY'!E938,IF(AND($D$4='DATA ENTRY'!CK938),'DATA ENTRY'!E938,""))))</f>
        <v/>
      </c>
      <c r="N939" s="3" t="str">
        <f>IF('DATA ENTRY'!CK938="","",IF('DATA ENTRY'!W938="","",IF($D$4="All Post",'DATA ENTRY'!W938,IF(AND($D$4='DATA ENTRY'!CK938),'DATA ENTRY'!W938,""))))</f>
        <v/>
      </c>
      <c r="O939" s="3" t="str">
        <f>IF('DATA ENTRY'!CK938="","",IF('DATA ENTRY'!X938="","",IF($D$4="All Post",'DATA ENTRY'!X938,IF(AND($D$4='DATA ENTRY'!CK938),'DATA ENTRY'!X938,""))))</f>
        <v/>
      </c>
      <c r="P939" s="3" t="str">
        <f>IF('DATA ENTRY'!CK938="","",IF('DATA ENTRY'!G938="","",IF($D$4="All Post",'DATA ENTRY'!G938,IF(AND($D$4='DATA ENTRY'!CK938),'DATA ENTRY'!G938,""))))</f>
        <v/>
      </c>
      <c r="S939">
        <f t="shared" si="227"/>
        <v>0</v>
      </c>
      <c r="T939" t="str">
        <f t="shared" si="228"/>
        <v/>
      </c>
      <c r="BZ939" t="str">
        <f t="shared" si="229"/>
        <v/>
      </c>
      <c r="CA939" t="str">
        <f t="shared" si="230"/>
        <v/>
      </c>
      <c r="CB939" s="224">
        <v>933</v>
      </c>
      <c r="CC939" s="3" t="str">
        <f>IF('DATA ENTRY'!CK938="","",IF('DATA ENTRY'!B938="","",IF(AND($CD$4='DATA ENTRY'!CK938,$CG$4='DATA ENTRY'!D938),'DATA ENTRY'!B938,"")))</f>
        <v/>
      </c>
      <c r="CD939" s="3" t="str">
        <f>IF('DATA ENTRY'!CK938="","",IF('DATA ENTRY'!C938="","",IF(AND($CD$4='DATA ENTRY'!CK938,$CG$4='DATA ENTRY'!D938),'DATA ENTRY'!C938,"")))</f>
        <v/>
      </c>
      <c r="CE939" s="4" t="str">
        <f>IF('DATA ENTRY'!CK938="","",IF('DATA ENTRY'!I938="","",IF(AND($CD$4='DATA ENTRY'!CK938,$CG$4='DATA ENTRY'!D938),'DATA ENTRY'!I938,"")))</f>
        <v/>
      </c>
      <c r="CF939" s="4" t="str">
        <f>IF('DATA ENTRY'!CK938="","",IF('DATA ENTRY'!CK938="","",IF(AND($CD$4='DATA ENTRY'!CK938,$CG$4='DATA ENTRY'!D938),'DATA ENTRY'!CK938,"")))</f>
        <v/>
      </c>
      <c r="CG939" s="3" t="str">
        <f>IF('DATA ENTRY'!CK938="","",IF('DATA ENTRY'!N938="","",IF(AND($CD$4='DATA ENTRY'!CK938,$CG$4='DATA ENTRY'!D938),'DATA ENTRY'!N938,"")))</f>
        <v/>
      </c>
      <c r="CH939" s="107" t="str">
        <f>IF('DATA ENTRY'!CK938="","",IF('DATA ENTRY'!O938="","",IF(AND($CD$4='DATA ENTRY'!CK938,$CG$4='DATA ENTRY'!D938),'DATA ENTRY'!O938,"")))</f>
        <v/>
      </c>
      <c r="CI939" s="3" t="str">
        <f>IF('DATA ENTRY'!CK938="","",IF('DATA ENTRY'!P938="","",IF(AND($CD$4='DATA ENTRY'!CK938,$CG$4='DATA ENTRY'!D938),'DATA ENTRY'!P938,"")))</f>
        <v/>
      </c>
      <c r="CJ939" s="107" t="str">
        <f>IF('DATA ENTRY'!CK938="","",IF('DATA ENTRY'!Q938="","",IF(AND($CD$4='DATA ENTRY'!CK938,$CG$4='DATA ENTRY'!D938),'DATA ENTRY'!Q938,"")))</f>
        <v/>
      </c>
      <c r="CK939" s="3" t="str">
        <f>IF('DATA ENTRY'!CK938="","",IF('DATA ENTRY'!R938="","",IF(AND($CD$4='DATA ENTRY'!CK938,$CG$4='DATA ENTRY'!D938),'DATA ENTRY'!R938,"")))</f>
        <v/>
      </c>
      <c r="CL939" s="3" t="str">
        <f>IF('DATA ENTRY'!CK938="","",IF('DATA ENTRY'!S938="","",IF(AND($CD$4='DATA ENTRY'!CK938,$CG$4='DATA ENTRY'!D938),'DATA ENTRY'!S938,"")))</f>
        <v/>
      </c>
      <c r="CM939" s="3" t="str">
        <f>IF('DATA ENTRY'!CK938="","",IF('DATA ENTRY'!E938="","",IF(AND($CD$4='DATA ENTRY'!CK938,$CG$4='DATA ENTRY'!D938),'DATA ENTRY'!E938,"")))</f>
        <v/>
      </c>
      <c r="CN939" s="3" t="str">
        <f>IF('DATA ENTRY'!CK938="","",IF('DATA ENTRY'!W938="","",IF(AND($CD$4='DATA ENTRY'!CK938,$CG$4='DATA ENTRY'!D938),'DATA ENTRY'!W938,"")))</f>
        <v/>
      </c>
      <c r="CO939" s="3" t="str">
        <f>IF('DATA ENTRY'!CK938="","",IF('DATA ENTRY'!X938="","",IF(AND($CD$4='DATA ENTRY'!CK938,$CG$4='DATA ENTRY'!D938),'DATA ENTRY'!X938,"")))</f>
        <v/>
      </c>
      <c r="CP939" s="108" t="str">
        <f t="shared" si="231"/>
        <v/>
      </c>
      <c r="CQ939" s="108" t="str">
        <f>IF('DATA ENTRY'!CK938="","",IF('DATA ENTRY'!G938="","",IF(AND($CD$4='DATA ENTRY'!CK938,$CG$4='DATA ENTRY'!D938),'DATA ENTRY'!G938,"")))</f>
        <v/>
      </c>
      <c r="CR939" s="230" t="str">
        <f>IF('DATA ENTRY'!CK938="","",IF('DATA ENTRY'!D938="","",IF(AND($CD$4='DATA ENTRY'!CK938,$CG$4='DATA ENTRY'!D938),'DATA ENTRY'!D938,"")))</f>
        <v/>
      </c>
      <c r="CS939">
        <f t="shared" si="232"/>
        <v>0</v>
      </c>
      <c r="CT939">
        <f t="shared" si="233"/>
        <v>0</v>
      </c>
      <c r="CV939" s="139"/>
      <c r="CX939">
        <f t="shared" si="234"/>
        <v>0</v>
      </c>
      <c r="DB939" t="str">
        <f t="shared" si="241"/>
        <v/>
      </c>
      <c r="DC939" t="str">
        <f t="shared" si="242"/>
        <v/>
      </c>
      <c r="DD939" s="224">
        <v>933</v>
      </c>
      <c r="DE939" s="3" t="str">
        <f>IF('DATA ENTRY'!CK938="","",IF('DATA ENTRY'!B938="","",IF(AND($DF$4='DATA ENTRY'!D938),'DATA ENTRY'!B938,"")))</f>
        <v/>
      </c>
      <c r="DF939" s="3" t="str">
        <f>IF('DATA ENTRY'!CK938="","",IF('DATA ENTRY'!C938="","",IF(AND($DF$4='DATA ENTRY'!D938),'DATA ENTRY'!C938,"")))</f>
        <v/>
      </c>
      <c r="DG939" s="4" t="str">
        <f>IF('DATA ENTRY'!CK938="","",IF('DATA ENTRY'!I938="","",IF(AND($DF$4='DATA ENTRY'!D938),'DATA ENTRY'!I938,"")))</f>
        <v/>
      </c>
      <c r="DH939" s="4" t="str">
        <f>IF('DATA ENTRY'!CK938="","",IF('DATA ENTRY'!CK938="","",IF(AND($DF$4='DATA ENTRY'!D938),'DATA ENTRY'!CK938,"")))</f>
        <v/>
      </c>
      <c r="DI939" s="3" t="str">
        <f>IF('DATA ENTRY'!CK938="","",IF('DATA ENTRY'!N938="","",IF(AND($DF$4='DATA ENTRY'!D938),'DATA ENTRY'!N938,"")))</f>
        <v/>
      </c>
      <c r="DJ939" s="107" t="str">
        <f>IF('DATA ENTRY'!CK938="","",IF('DATA ENTRY'!O938="","",IF(AND($DF$4='DATA ENTRY'!D938),'DATA ENTRY'!O938,"")))</f>
        <v/>
      </c>
      <c r="DK939" s="3" t="str">
        <f>IF('DATA ENTRY'!CK938="","",IF('DATA ENTRY'!P938="","",IF(AND($DF$4='DATA ENTRY'!D938),'DATA ENTRY'!P938,"")))</f>
        <v/>
      </c>
      <c r="DL939" s="107" t="str">
        <f>IF('DATA ENTRY'!CK938="","",IF('DATA ENTRY'!Q938="","",IF(AND($DF$4='DATA ENTRY'!D938),'DATA ENTRY'!Q938,"")))</f>
        <v/>
      </c>
      <c r="DM939" s="3" t="str">
        <f>IF('DATA ENTRY'!CK938="","",IF('DATA ENTRY'!R938="","",IF(AND($DF$4='DATA ENTRY'!D938),'DATA ENTRY'!R938,"")))</f>
        <v/>
      </c>
      <c r="DN939" s="107" t="str">
        <f>IF('DATA ENTRY'!CK938="","",IF('DATA ENTRY'!S938="","",IF(AND($DF$4='DATA ENTRY'!D938),'DATA ENTRY'!S938,"")))</f>
        <v/>
      </c>
      <c r="DO939" s="3" t="str">
        <f>IF('DATA ENTRY'!CK938="","",IF('DATA ENTRY'!E938="","",IF(AND($DF$4='DATA ENTRY'!D938),'DATA ENTRY'!E938,"")))</f>
        <v/>
      </c>
      <c r="DP939" s="3" t="str">
        <f>IF('DATA ENTRY'!CK938="","",IF('DATA ENTRY'!D938="","",IF(AND($DF$4='DATA ENTRY'!D938),'DATA ENTRY'!D938,"")))</f>
        <v/>
      </c>
      <c r="DQ939" s="3" t="str">
        <f>IF('DATA ENTRY'!CK938="","",IF('DATA ENTRY'!W938="","",IF(AND($DF$4='DATA ENTRY'!D938),'DATA ENTRY'!W938,"")))</f>
        <v/>
      </c>
      <c r="DR939" s="3" t="str">
        <f>IF('DATA ENTRY'!CK938="","",IF('DATA ENTRY'!X938="","",IF(AND($DF$4='DATA ENTRY'!D938),'DATA ENTRY'!X938,"")))</f>
        <v/>
      </c>
      <c r="DS939" s="108" t="str">
        <f t="shared" si="235"/>
        <v/>
      </c>
      <c r="DT939" s="108" t="str">
        <f>IF('DATA ENTRY'!CK938="","",IF('DATA ENTRY'!D938="","",IF(AND($DF$4='DATA ENTRY'!D938),'DATA ENTRY'!G938,"")))</f>
        <v/>
      </c>
      <c r="DY939">
        <f t="shared" si="236"/>
        <v>0</v>
      </c>
      <c r="EB939" t="str">
        <f t="shared" si="237"/>
        <v/>
      </c>
      <c r="EC939" t="str">
        <f t="shared" si="238"/>
        <v/>
      </c>
      <c r="ED939" s="224">
        <v>933</v>
      </c>
      <c r="EE939" s="3" t="str">
        <f>IF('DATA ENTRY'!CK938="","",IF('DATA ENTRY'!B938="","",IF(AND($EF$4='DATA ENTRY'!G938,$EH$4='DATA ENTRY'!F938),'DATA ENTRY'!B938,"")))</f>
        <v/>
      </c>
      <c r="EF939" s="3" t="str">
        <f>IF('DATA ENTRY'!CK938="","",IF('DATA ENTRY'!C938="","",IF(AND($EF$4='DATA ENTRY'!G938,$EH$4='DATA ENTRY'!F938),'DATA ENTRY'!C938,"")))</f>
        <v/>
      </c>
      <c r="EG939" s="4" t="str">
        <f>IF('DATA ENTRY'!CK938="","",IF('DATA ENTRY'!I938="","",IF(AND($EF$4='DATA ENTRY'!G938,$EH$4='DATA ENTRY'!F938),'DATA ENTRY'!I938,"")))</f>
        <v/>
      </c>
      <c r="EH939" s="4" t="str">
        <f>IF('DATA ENTRY'!CK938="","",IF('DATA ENTRY'!CK938="","",IF(AND($EF$4='DATA ENTRY'!G938,$EH$4='DATA ENTRY'!F938),'DATA ENTRY'!CK938,"")))</f>
        <v/>
      </c>
      <c r="EI939" s="3" t="str">
        <f>IF('DATA ENTRY'!CK938="","",IF('DATA ENTRY'!N938="","",IF(AND($EF$4='DATA ENTRY'!G938,$EH$4='DATA ENTRY'!F938),'DATA ENTRY'!N938,"")))</f>
        <v/>
      </c>
      <c r="EJ939" s="107" t="str">
        <f>IF('DATA ENTRY'!CK938="","",IF('DATA ENTRY'!O938="","",IF(AND($EF$4='DATA ENTRY'!G938,$EH$4='DATA ENTRY'!F938),'DATA ENTRY'!O938,"")))</f>
        <v/>
      </c>
      <c r="EK939" s="3" t="str">
        <f>IF('DATA ENTRY'!CK938="","",IF('DATA ENTRY'!P938="","",IF(AND($EF$4='DATA ENTRY'!G938,$EH$4='DATA ENTRY'!F938),'DATA ENTRY'!P938,"")))</f>
        <v/>
      </c>
      <c r="EL939" s="107" t="str">
        <f>IF('DATA ENTRY'!CK938="","",IF('DATA ENTRY'!Q938="","",IF(AND($EF$4='DATA ENTRY'!G938,$EH$4='DATA ENTRY'!F938),'DATA ENTRY'!Q938,"")))</f>
        <v/>
      </c>
      <c r="EM939" s="3" t="str">
        <f>IF('DATA ENTRY'!CK938="","",IF('DATA ENTRY'!R938="","",IF(AND($EF$4='DATA ENTRY'!G938,$EH$4='DATA ENTRY'!F938),'DATA ENTRY'!R938,"")))</f>
        <v/>
      </c>
      <c r="EN939" s="107" t="str">
        <f>IF('DATA ENTRY'!CK938="","",IF('DATA ENTRY'!S938="","",IF(AND($EF$4='DATA ENTRY'!G938,$EH$4='DATA ENTRY'!F938),'DATA ENTRY'!S938,"")))</f>
        <v/>
      </c>
      <c r="EO939" s="3" t="str">
        <f>IF('DATA ENTRY'!CK938="","",IF('DATA ENTRY'!E938="","",IF(AND($EF$4='DATA ENTRY'!G938,$EH$4='DATA ENTRY'!F938),'DATA ENTRY'!E938,"")))</f>
        <v/>
      </c>
      <c r="EP939" s="3" t="str">
        <f>IF('DATA ENTRY'!CK938="","",IF('DATA ENTRY'!D938="","",IF(AND($EF$4='DATA ENTRY'!G938,$EH$4='DATA ENTRY'!F938),'DATA ENTRY'!D938,"")))</f>
        <v/>
      </c>
      <c r="EQ939" s="3" t="str">
        <f>IF('DATA ENTRY'!CK938="","",IF('DATA ENTRY'!W938="","",IF(AND($EF$4='DATA ENTRY'!G938,$EH$4='DATA ENTRY'!F938),'DATA ENTRY'!W938,"")))</f>
        <v/>
      </c>
      <c r="ER939" s="3" t="str">
        <f>IF('DATA ENTRY'!CK938="","",IF('DATA ENTRY'!X938="","",IF(AND($EF$4='DATA ENTRY'!G938,$EH$4='DATA ENTRY'!F938),'DATA ENTRY'!X938,"")))</f>
        <v/>
      </c>
      <c r="ES939" s="108" t="str">
        <f t="shared" si="239"/>
        <v/>
      </c>
      <c r="ET939" s="108" t="str">
        <f>IF('DATA ENTRY'!CK938="","",IF('DATA ENTRY'!D938="","",IF(AND($EF$4='DATA ENTRY'!G938,$EH$4='DATA ENTRY'!F938),'DATA ENTRY'!G938,"")))</f>
        <v/>
      </c>
      <c r="EY939">
        <f t="shared" si="240"/>
        <v>0</v>
      </c>
    </row>
    <row r="940" spans="1:155">
      <c r="A940" t="str">
        <f>IF(S940=0,"",1+(MAX($A$7:A939)))</f>
        <v/>
      </c>
      <c r="B940" s="224">
        <v>934</v>
      </c>
      <c r="C940" s="3" t="str">
        <f>IF('DATA ENTRY'!CK939="","",IF('DATA ENTRY'!B939="","",IF($D$4="All Post",'DATA ENTRY'!B939,IF(AND($D$4='DATA ENTRY'!CK939),'DATA ENTRY'!B939,""))))</f>
        <v/>
      </c>
      <c r="D940" s="3" t="str">
        <f>IF('DATA ENTRY'!CK939="","",IF('DATA ENTRY'!C939="","",IF($D$4="All Post",'DATA ENTRY'!C939,IF(AND($D$4='DATA ENTRY'!CK939),'DATA ENTRY'!C939,""))))</f>
        <v/>
      </c>
      <c r="E940" s="4" t="str">
        <f>IF('DATA ENTRY'!CK939="","",IF('DATA ENTRY'!I939="","",IF($D$4="All Post",'DATA ENTRY'!I939,IF(AND($D$4='DATA ENTRY'!CK939),'DATA ENTRY'!I939,""))))</f>
        <v/>
      </c>
      <c r="F940" s="4" t="str">
        <f>IF('DATA ENTRY'!CK939="","",IF('DATA ENTRY'!CK939="","",IF($D$4="All Post",'DATA ENTRY'!CK939,IF(AND($D$4='DATA ENTRY'!CK939),'DATA ENTRY'!CK939,""))))</f>
        <v/>
      </c>
      <c r="G940" s="3" t="str">
        <f>IF('DATA ENTRY'!CK939="","",IF('DATA ENTRY'!N939="","",IF($D$4="All Post",'DATA ENTRY'!N939,IF(AND($D$4='DATA ENTRY'!CK939),'DATA ENTRY'!N939,""))))</f>
        <v/>
      </c>
      <c r="H940" s="107" t="str">
        <f>IF('DATA ENTRY'!CK939="","",IF('DATA ENTRY'!O939="","",IF($D$4="All Post",'DATA ENTRY'!O939,IF(AND($D$4='DATA ENTRY'!CK939),'DATA ENTRY'!O939,""))))</f>
        <v/>
      </c>
      <c r="I940" s="3" t="str">
        <f>IF('DATA ENTRY'!CK939="","",IF('DATA ENTRY'!P939="","",IF($D$4="All Post",'DATA ENTRY'!P939,IF(AND($D$4='DATA ENTRY'!CK939),'DATA ENTRY'!P939,""))))</f>
        <v/>
      </c>
      <c r="J940" s="107" t="str">
        <f>IF('DATA ENTRY'!CK939="","",IF('DATA ENTRY'!Q939="","",IF($D$4="All Post",'DATA ENTRY'!Q939,IF(AND($D$4='DATA ENTRY'!CK939),'DATA ENTRY'!Q939,""))))</f>
        <v/>
      </c>
      <c r="K940" s="3" t="str">
        <f>IF('DATA ENTRY'!CK939="","",IF('DATA ENTRY'!R939="","",IF($D$4="All Post",'DATA ENTRY'!R939,IF(AND($D$4='DATA ENTRY'!CK939),'DATA ENTRY'!R939,""))))</f>
        <v/>
      </c>
      <c r="L940" s="3" t="str">
        <f>IF('DATA ENTRY'!CK939="","",IF('DATA ENTRY'!S939="","",IF($D$4="All Post",'DATA ENTRY'!S939,IF(AND($D$4='DATA ENTRY'!CK939),'DATA ENTRY'!S939,""))))</f>
        <v/>
      </c>
      <c r="M940" s="3" t="str">
        <f>IF('DATA ENTRY'!CK939="","",IF('DATA ENTRY'!E939="","",IF($D$4="All Post",'DATA ENTRY'!E939,IF(AND($D$4='DATA ENTRY'!CK939),'DATA ENTRY'!E939,""))))</f>
        <v/>
      </c>
      <c r="N940" s="3" t="str">
        <f>IF('DATA ENTRY'!CK939="","",IF('DATA ENTRY'!W939="","",IF($D$4="All Post",'DATA ENTRY'!W939,IF(AND($D$4='DATA ENTRY'!CK939),'DATA ENTRY'!W939,""))))</f>
        <v/>
      </c>
      <c r="O940" s="3" t="str">
        <f>IF('DATA ENTRY'!CK939="","",IF('DATA ENTRY'!X939="","",IF($D$4="All Post",'DATA ENTRY'!X939,IF(AND($D$4='DATA ENTRY'!CK939),'DATA ENTRY'!X939,""))))</f>
        <v/>
      </c>
      <c r="P940" s="3" t="str">
        <f>IF('DATA ENTRY'!CK939="","",IF('DATA ENTRY'!G939="","",IF($D$4="All Post",'DATA ENTRY'!G939,IF(AND($D$4='DATA ENTRY'!CK939),'DATA ENTRY'!G939,""))))</f>
        <v/>
      </c>
      <c r="S940">
        <f t="shared" si="227"/>
        <v>0</v>
      </c>
      <c r="T940" t="str">
        <f t="shared" si="228"/>
        <v/>
      </c>
      <c r="BZ940" t="str">
        <f t="shared" si="229"/>
        <v/>
      </c>
      <c r="CA940" t="str">
        <f t="shared" si="230"/>
        <v/>
      </c>
      <c r="CB940" s="224">
        <v>934</v>
      </c>
      <c r="CC940" s="3" t="str">
        <f>IF('DATA ENTRY'!CK939="","",IF('DATA ENTRY'!B939="","",IF(AND($CD$4='DATA ENTRY'!CK939,$CG$4='DATA ENTRY'!D939),'DATA ENTRY'!B939,"")))</f>
        <v/>
      </c>
      <c r="CD940" s="3" t="str">
        <f>IF('DATA ENTRY'!CK939="","",IF('DATA ENTRY'!C939="","",IF(AND($CD$4='DATA ENTRY'!CK939,$CG$4='DATA ENTRY'!D939),'DATA ENTRY'!C939,"")))</f>
        <v/>
      </c>
      <c r="CE940" s="4" t="str">
        <f>IF('DATA ENTRY'!CK939="","",IF('DATA ENTRY'!I939="","",IF(AND($CD$4='DATA ENTRY'!CK939,$CG$4='DATA ENTRY'!D939),'DATA ENTRY'!I939,"")))</f>
        <v/>
      </c>
      <c r="CF940" s="4" t="str">
        <f>IF('DATA ENTRY'!CK939="","",IF('DATA ENTRY'!CK939="","",IF(AND($CD$4='DATA ENTRY'!CK939,$CG$4='DATA ENTRY'!D939),'DATA ENTRY'!CK939,"")))</f>
        <v/>
      </c>
      <c r="CG940" s="3" t="str">
        <f>IF('DATA ENTRY'!CK939="","",IF('DATA ENTRY'!N939="","",IF(AND($CD$4='DATA ENTRY'!CK939,$CG$4='DATA ENTRY'!D939),'DATA ENTRY'!N939,"")))</f>
        <v/>
      </c>
      <c r="CH940" s="107" t="str">
        <f>IF('DATA ENTRY'!CK939="","",IF('DATA ENTRY'!O939="","",IF(AND($CD$4='DATA ENTRY'!CK939,$CG$4='DATA ENTRY'!D939),'DATA ENTRY'!O939,"")))</f>
        <v/>
      </c>
      <c r="CI940" s="3" t="str">
        <f>IF('DATA ENTRY'!CK939="","",IF('DATA ENTRY'!P939="","",IF(AND($CD$4='DATA ENTRY'!CK939,$CG$4='DATA ENTRY'!D939),'DATA ENTRY'!P939,"")))</f>
        <v/>
      </c>
      <c r="CJ940" s="107" t="str">
        <f>IF('DATA ENTRY'!CK939="","",IF('DATA ENTRY'!Q939="","",IF(AND($CD$4='DATA ENTRY'!CK939,$CG$4='DATA ENTRY'!D939),'DATA ENTRY'!Q939,"")))</f>
        <v/>
      </c>
      <c r="CK940" s="3" t="str">
        <f>IF('DATA ENTRY'!CK939="","",IF('DATA ENTRY'!R939="","",IF(AND($CD$4='DATA ENTRY'!CK939,$CG$4='DATA ENTRY'!D939),'DATA ENTRY'!R939,"")))</f>
        <v/>
      </c>
      <c r="CL940" s="3" t="str">
        <f>IF('DATA ENTRY'!CK939="","",IF('DATA ENTRY'!S939="","",IF(AND($CD$4='DATA ENTRY'!CK939,$CG$4='DATA ENTRY'!D939),'DATA ENTRY'!S939,"")))</f>
        <v/>
      </c>
      <c r="CM940" s="3" t="str">
        <f>IF('DATA ENTRY'!CK939="","",IF('DATA ENTRY'!E939="","",IF(AND($CD$4='DATA ENTRY'!CK939,$CG$4='DATA ENTRY'!D939),'DATA ENTRY'!E939,"")))</f>
        <v/>
      </c>
      <c r="CN940" s="3" t="str">
        <f>IF('DATA ENTRY'!CK939="","",IF('DATA ENTRY'!W939="","",IF(AND($CD$4='DATA ENTRY'!CK939,$CG$4='DATA ENTRY'!D939),'DATA ENTRY'!W939,"")))</f>
        <v/>
      </c>
      <c r="CO940" s="3" t="str">
        <f>IF('DATA ENTRY'!CK939="","",IF('DATA ENTRY'!X939="","",IF(AND($CD$4='DATA ENTRY'!CK939,$CG$4='DATA ENTRY'!D939),'DATA ENTRY'!X939,"")))</f>
        <v/>
      </c>
      <c r="CP940" s="108" t="str">
        <f t="shared" si="231"/>
        <v/>
      </c>
      <c r="CQ940" s="108" t="str">
        <f>IF('DATA ENTRY'!CK939="","",IF('DATA ENTRY'!G939="","",IF(AND($CD$4='DATA ENTRY'!CK939,$CG$4='DATA ENTRY'!D939),'DATA ENTRY'!G939,"")))</f>
        <v/>
      </c>
      <c r="CR940" s="230" t="str">
        <f>IF('DATA ENTRY'!CK939="","",IF('DATA ENTRY'!D939="","",IF(AND($CD$4='DATA ENTRY'!CK939,$CG$4='DATA ENTRY'!D939),'DATA ENTRY'!D939,"")))</f>
        <v/>
      </c>
      <c r="CS940">
        <f t="shared" si="232"/>
        <v>0</v>
      </c>
      <c r="CT940">
        <f t="shared" si="233"/>
        <v>0</v>
      </c>
      <c r="CV940" s="139"/>
      <c r="CX940">
        <f t="shared" si="234"/>
        <v>0</v>
      </c>
      <c r="DB940" t="str">
        <f t="shared" si="241"/>
        <v/>
      </c>
      <c r="DC940" t="str">
        <f t="shared" si="242"/>
        <v/>
      </c>
      <c r="DD940" s="224">
        <v>934</v>
      </c>
      <c r="DE940" s="3" t="str">
        <f>IF('DATA ENTRY'!CK939="","",IF('DATA ENTRY'!B939="","",IF(AND($DF$4='DATA ENTRY'!D939),'DATA ENTRY'!B939,"")))</f>
        <v/>
      </c>
      <c r="DF940" s="3" t="str">
        <f>IF('DATA ENTRY'!CK939="","",IF('DATA ENTRY'!C939="","",IF(AND($DF$4='DATA ENTRY'!D939),'DATA ENTRY'!C939,"")))</f>
        <v/>
      </c>
      <c r="DG940" s="4" t="str">
        <f>IF('DATA ENTRY'!CK939="","",IF('DATA ENTRY'!I939="","",IF(AND($DF$4='DATA ENTRY'!D939),'DATA ENTRY'!I939,"")))</f>
        <v/>
      </c>
      <c r="DH940" s="4" t="str">
        <f>IF('DATA ENTRY'!CK939="","",IF('DATA ENTRY'!CK939="","",IF(AND($DF$4='DATA ENTRY'!D939),'DATA ENTRY'!CK939,"")))</f>
        <v/>
      </c>
      <c r="DI940" s="3" t="str">
        <f>IF('DATA ENTRY'!CK939="","",IF('DATA ENTRY'!N939="","",IF(AND($DF$4='DATA ENTRY'!D939),'DATA ENTRY'!N939,"")))</f>
        <v/>
      </c>
      <c r="DJ940" s="107" t="str">
        <f>IF('DATA ENTRY'!CK939="","",IF('DATA ENTRY'!O939="","",IF(AND($DF$4='DATA ENTRY'!D939),'DATA ENTRY'!O939,"")))</f>
        <v/>
      </c>
      <c r="DK940" s="3" t="str">
        <f>IF('DATA ENTRY'!CK939="","",IF('DATA ENTRY'!P939="","",IF(AND($DF$4='DATA ENTRY'!D939),'DATA ENTRY'!P939,"")))</f>
        <v/>
      </c>
      <c r="DL940" s="107" t="str">
        <f>IF('DATA ENTRY'!CK939="","",IF('DATA ENTRY'!Q939="","",IF(AND($DF$4='DATA ENTRY'!D939),'DATA ENTRY'!Q939,"")))</f>
        <v/>
      </c>
      <c r="DM940" s="3" t="str">
        <f>IF('DATA ENTRY'!CK939="","",IF('DATA ENTRY'!R939="","",IF(AND($DF$4='DATA ENTRY'!D939),'DATA ENTRY'!R939,"")))</f>
        <v/>
      </c>
      <c r="DN940" s="107" t="str">
        <f>IF('DATA ENTRY'!CK939="","",IF('DATA ENTRY'!S939="","",IF(AND($DF$4='DATA ENTRY'!D939),'DATA ENTRY'!S939,"")))</f>
        <v/>
      </c>
      <c r="DO940" s="3" t="str">
        <f>IF('DATA ENTRY'!CK939="","",IF('DATA ENTRY'!E939="","",IF(AND($DF$4='DATA ENTRY'!D939),'DATA ENTRY'!E939,"")))</f>
        <v/>
      </c>
      <c r="DP940" s="3" t="str">
        <f>IF('DATA ENTRY'!CK939="","",IF('DATA ENTRY'!D939="","",IF(AND($DF$4='DATA ENTRY'!D939),'DATA ENTRY'!D939,"")))</f>
        <v/>
      </c>
      <c r="DQ940" s="3" t="str">
        <f>IF('DATA ENTRY'!CK939="","",IF('DATA ENTRY'!W939="","",IF(AND($DF$4='DATA ENTRY'!D939),'DATA ENTRY'!W939,"")))</f>
        <v/>
      </c>
      <c r="DR940" s="3" t="str">
        <f>IF('DATA ENTRY'!CK939="","",IF('DATA ENTRY'!X939="","",IF(AND($DF$4='DATA ENTRY'!D939),'DATA ENTRY'!X939,"")))</f>
        <v/>
      </c>
      <c r="DS940" s="108" t="str">
        <f t="shared" si="235"/>
        <v/>
      </c>
      <c r="DT940" s="108" t="str">
        <f>IF('DATA ENTRY'!CK939="","",IF('DATA ENTRY'!D939="","",IF(AND($DF$4='DATA ENTRY'!D939),'DATA ENTRY'!G939,"")))</f>
        <v/>
      </c>
      <c r="DY940">
        <f t="shared" si="236"/>
        <v>0</v>
      </c>
      <c r="EB940" t="str">
        <f t="shared" si="237"/>
        <v/>
      </c>
      <c r="EC940" t="str">
        <f t="shared" si="238"/>
        <v/>
      </c>
      <c r="ED940" s="224">
        <v>934</v>
      </c>
      <c r="EE940" s="3" t="str">
        <f>IF('DATA ENTRY'!CK939="","",IF('DATA ENTRY'!B939="","",IF(AND($EF$4='DATA ENTRY'!G939,$EH$4='DATA ENTRY'!F939),'DATA ENTRY'!B939,"")))</f>
        <v/>
      </c>
      <c r="EF940" s="3" t="str">
        <f>IF('DATA ENTRY'!CK939="","",IF('DATA ENTRY'!C939="","",IF(AND($EF$4='DATA ENTRY'!G939,$EH$4='DATA ENTRY'!F939),'DATA ENTRY'!C939,"")))</f>
        <v/>
      </c>
      <c r="EG940" s="4" t="str">
        <f>IF('DATA ENTRY'!CK939="","",IF('DATA ENTRY'!I939="","",IF(AND($EF$4='DATA ENTRY'!G939,$EH$4='DATA ENTRY'!F939),'DATA ENTRY'!I939,"")))</f>
        <v/>
      </c>
      <c r="EH940" s="4" t="str">
        <f>IF('DATA ENTRY'!CK939="","",IF('DATA ENTRY'!CK939="","",IF(AND($EF$4='DATA ENTRY'!G939,$EH$4='DATA ENTRY'!F939),'DATA ENTRY'!CK939,"")))</f>
        <v/>
      </c>
      <c r="EI940" s="3" t="str">
        <f>IF('DATA ENTRY'!CK939="","",IF('DATA ENTRY'!N939="","",IF(AND($EF$4='DATA ENTRY'!G939,$EH$4='DATA ENTRY'!F939),'DATA ENTRY'!N939,"")))</f>
        <v/>
      </c>
      <c r="EJ940" s="107" t="str">
        <f>IF('DATA ENTRY'!CK939="","",IF('DATA ENTRY'!O939="","",IF(AND($EF$4='DATA ENTRY'!G939,$EH$4='DATA ENTRY'!F939),'DATA ENTRY'!O939,"")))</f>
        <v/>
      </c>
      <c r="EK940" s="3" t="str">
        <f>IF('DATA ENTRY'!CK939="","",IF('DATA ENTRY'!P939="","",IF(AND($EF$4='DATA ENTRY'!G939,$EH$4='DATA ENTRY'!F939),'DATA ENTRY'!P939,"")))</f>
        <v/>
      </c>
      <c r="EL940" s="107" t="str">
        <f>IF('DATA ENTRY'!CK939="","",IF('DATA ENTRY'!Q939="","",IF(AND($EF$4='DATA ENTRY'!G939,$EH$4='DATA ENTRY'!F939),'DATA ENTRY'!Q939,"")))</f>
        <v/>
      </c>
      <c r="EM940" s="3" t="str">
        <f>IF('DATA ENTRY'!CK939="","",IF('DATA ENTRY'!R939="","",IF(AND($EF$4='DATA ENTRY'!G939,$EH$4='DATA ENTRY'!F939),'DATA ENTRY'!R939,"")))</f>
        <v/>
      </c>
      <c r="EN940" s="107" t="str">
        <f>IF('DATA ENTRY'!CK939="","",IF('DATA ENTRY'!S939="","",IF(AND($EF$4='DATA ENTRY'!G939,$EH$4='DATA ENTRY'!F939),'DATA ENTRY'!S939,"")))</f>
        <v/>
      </c>
      <c r="EO940" s="3" t="str">
        <f>IF('DATA ENTRY'!CK939="","",IF('DATA ENTRY'!E939="","",IF(AND($EF$4='DATA ENTRY'!G939,$EH$4='DATA ENTRY'!F939),'DATA ENTRY'!E939,"")))</f>
        <v/>
      </c>
      <c r="EP940" s="3" t="str">
        <f>IF('DATA ENTRY'!CK939="","",IF('DATA ENTRY'!D939="","",IF(AND($EF$4='DATA ENTRY'!G939,$EH$4='DATA ENTRY'!F939),'DATA ENTRY'!D939,"")))</f>
        <v/>
      </c>
      <c r="EQ940" s="3" t="str">
        <f>IF('DATA ENTRY'!CK939="","",IF('DATA ENTRY'!W939="","",IF(AND($EF$4='DATA ENTRY'!G939,$EH$4='DATA ENTRY'!F939),'DATA ENTRY'!W939,"")))</f>
        <v/>
      </c>
      <c r="ER940" s="3" t="str">
        <f>IF('DATA ENTRY'!CK939="","",IF('DATA ENTRY'!X939="","",IF(AND($EF$4='DATA ENTRY'!G939,$EH$4='DATA ENTRY'!F939),'DATA ENTRY'!X939,"")))</f>
        <v/>
      </c>
      <c r="ES940" s="108" t="str">
        <f t="shared" si="239"/>
        <v/>
      </c>
      <c r="ET940" s="108" t="str">
        <f>IF('DATA ENTRY'!CK939="","",IF('DATA ENTRY'!D939="","",IF(AND($EF$4='DATA ENTRY'!G939,$EH$4='DATA ENTRY'!F939),'DATA ENTRY'!G939,"")))</f>
        <v/>
      </c>
      <c r="EY940">
        <f t="shared" si="240"/>
        <v>0</v>
      </c>
    </row>
    <row r="941" spans="1:155">
      <c r="A941" t="str">
        <f>IF(S941=0,"",1+(MAX($A$7:A940)))</f>
        <v/>
      </c>
      <c r="B941" s="224">
        <v>935</v>
      </c>
      <c r="C941" s="3" t="str">
        <f>IF('DATA ENTRY'!CK940="","",IF('DATA ENTRY'!B940="","",IF($D$4="All Post",'DATA ENTRY'!B940,IF(AND($D$4='DATA ENTRY'!CK940),'DATA ENTRY'!B940,""))))</f>
        <v/>
      </c>
      <c r="D941" s="3" t="str">
        <f>IF('DATA ENTRY'!CK940="","",IF('DATA ENTRY'!C940="","",IF($D$4="All Post",'DATA ENTRY'!C940,IF(AND($D$4='DATA ENTRY'!CK940),'DATA ENTRY'!C940,""))))</f>
        <v/>
      </c>
      <c r="E941" s="4" t="str">
        <f>IF('DATA ENTRY'!CK940="","",IF('DATA ENTRY'!I940="","",IF($D$4="All Post",'DATA ENTRY'!I940,IF(AND($D$4='DATA ENTRY'!CK940),'DATA ENTRY'!I940,""))))</f>
        <v/>
      </c>
      <c r="F941" s="4" t="str">
        <f>IF('DATA ENTRY'!CK940="","",IF('DATA ENTRY'!CK940="","",IF($D$4="All Post",'DATA ENTRY'!CK940,IF(AND($D$4='DATA ENTRY'!CK940),'DATA ENTRY'!CK940,""))))</f>
        <v/>
      </c>
      <c r="G941" s="3" t="str">
        <f>IF('DATA ENTRY'!CK940="","",IF('DATA ENTRY'!N940="","",IF($D$4="All Post",'DATA ENTRY'!N940,IF(AND($D$4='DATA ENTRY'!CK940),'DATA ENTRY'!N940,""))))</f>
        <v/>
      </c>
      <c r="H941" s="107" t="str">
        <f>IF('DATA ENTRY'!CK940="","",IF('DATA ENTRY'!O940="","",IF($D$4="All Post",'DATA ENTRY'!O940,IF(AND($D$4='DATA ENTRY'!CK940),'DATA ENTRY'!O940,""))))</f>
        <v/>
      </c>
      <c r="I941" s="3" t="str">
        <f>IF('DATA ENTRY'!CK940="","",IF('DATA ENTRY'!P940="","",IF($D$4="All Post",'DATA ENTRY'!P940,IF(AND($D$4='DATA ENTRY'!CK940),'DATA ENTRY'!P940,""))))</f>
        <v/>
      </c>
      <c r="J941" s="107" t="str">
        <f>IF('DATA ENTRY'!CK940="","",IF('DATA ENTRY'!Q940="","",IF($D$4="All Post",'DATA ENTRY'!Q940,IF(AND($D$4='DATA ENTRY'!CK940),'DATA ENTRY'!Q940,""))))</f>
        <v/>
      </c>
      <c r="K941" s="3" t="str">
        <f>IF('DATA ENTRY'!CK940="","",IF('DATA ENTRY'!R940="","",IF($D$4="All Post",'DATA ENTRY'!R940,IF(AND($D$4='DATA ENTRY'!CK940),'DATA ENTRY'!R940,""))))</f>
        <v/>
      </c>
      <c r="L941" s="3" t="str">
        <f>IF('DATA ENTRY'!CK940="","",IF('DATA ENTRY'!S940="","",IF($D$4="All Post",'DATA ENTRY'!S940,IF(AND($D$4='DATA ENTRY'!CK940),'DATA ENTRY'!S940,""))))</f>
        <v/>
      </c>
      <c r="M941" s="3" t="str">
        <f>IF('DATA ENTRY'!CK940="","",IF('DATA ENTRY'!E940="","",IF($D$4="All Post",'DATA ENTRY'!E940,IF(AND($D$4='DATA ENTRY'!CK940),'DATA ENTRY'!E940,""))))</f>
        <v/>
      </c>
      <c r="N941" s="3" t="str">
        <f>IF('DATA ENTRY'!CK940="","",IF('DATA ENTRY'!W940="","",IF($D$4="All Post",'DATA ENTRY'!W940,IF(AND($D$4='DATA ENTRY'!CK940),'DATA ENTRY'!W940,""))))</f>
        <v/>
      </c>
      <c r="O941" s="3" t="str">
        <f>IF('DATA ENTRY'!CK940="","",IF('DATA ENTRY'!X940="","",IF($D$4="All Post",'DATA ENTRY'!X940,IF(AND($D$4='DATA ENTRY'!CK940),'DATA ENTRY'!X940,""))))</f>
        <v/>
      </c>
      <c r="P941" s="3" t="str">
        <f>IF('DATA ENTRY'!CK940="","",IF('DATA ENTRY'!G940="","",IF($D$4="All Post",'DATA ENTRY'!G940,IF(AND($D$4='DATA ENTRY'!CK940),'DATA ENTRY'!G940,""))))</f>
        <v/>
      </c>
      <c r="S941">
        <f t="shared" si="227"/>
        <v>0</v>
      </c>
      <c r="T941" t="str">
        <f t="shared" si="228"/>
        <v/>
      </c>
      <c r="BZ941" t="str">
        <f t="shared" si="229"/>
        <v/>
      </c>
      <c r="CA941" t="str">
        <f t="shared" si="230"/>
        <v/>
      </c>
      <c r="CB941" s="224">
        <v>935</v>
      </c>
      <c r="CC941" s="3" t="str">
        <f>IF('DATA ENTRY'!CK940="","",IF('DATA ENTRY'!B940="","",IF(AND($CD$4='DATA ENTRY'!CK940,$CG$4='DATA ENTRY'!D940),'DATA ENTRY'!B940,"")))</f>
        <v/>
      </c>
      <c r="CD941" s="3" t="str">
        <f>IF('DATA ENTRY'!CK940="","",IF('DATA ENTRY'!C940="","",IF(AND($CD$4='DATA ENTRY'!CK940,$CG$4='DATA ENTRY'!D940),'DATA ENTRY'!C940,"")))</f>
        <v/>
      </c>
      <c r="CE941" s="4" t="str">
        <f>IF('DATA ENTRY'!CK940="","",IF('DATA ENTRY'!I940="","",IF(AND($CD$4='DATA ENTRY'!CK940,$CG$4='DATA ENTRY'!D940),'DATA ENTRY'!I940,"")))</f>
        <v/>
      </c>
      <c r="CF941" s="4" t="str">
        <f>IF('DATA ENTRY'!CK940="","",IF('DATA ENTRY'!CK940="","",IF(AND($CD$4='DATA ENTRY'!CK940,$CG$4='DATA ENTRY'!D940),'DATA ENTRY'!CK940,"")))</f>
        <v/>
      </c>
      <c r="CG941" s="3" t="str">
        <f>IF('DATA ENTRY'!CK940="","",IF('DATA ENTRY'!N940="","",IF(AND($CD$4='DATA ENTRY'!CK940,$CG$4='DATA ENTRY'!D940),'DATA ENTRY'!N940,"")))</f>
        <v/>
      </c>
      <c r="CH941" s="107" t="str">
        <f>IF('DATA ENTRY'!CK940="","",IF('DATA ENTRY'!O940="","",IF(AND($CD$4='DATA ENTRY'!CK940,$CG$4='DATA ENTRY'!D940),'DATA ENTRY'!O940,"")))</f>
        <v/>
      </c>
      <c r="CI941" s="3" t="str">
        <f>IF('DATA ENTRY'!CK940="","",IF('DATA ENTRY'!P940="","",IF(AND($CD$4='DATA ENTRY'!CK940,$CG$4='DATA ENTRY'!D940),'DATA ENTRY'!P940,"")))</f>
        <v/>
      </c>
      <c r="CJ941" s="107" t="str">
        <f>IF('DATA ENTRY'!CK940="","",IF('DATA ENTRY'!Q940="","",IF(AND($CD$4='DATA ENTRY'!CK940,$CG$4='DATA ENTRY'!D940),'DATA ENTRY'!Q940,"")))</f>
        <v/>
      </c>
      <c r="CK941" s="3" t="str">
        <f>IF('DATA ENTRY'!CK940="","",IF('DATA ENTRY'!R940="","",IF(AND($CD$4='DATA ENTRY'!CK940,$CG$4='DATA ENTRY'!D940),'DATA ENTRY'!R940,"")))</f>
        <v/>
      </c>
      <c r="CL941" s="3" t="str">
        <f>IF('DATA ENTRY'!CK940="","",IF('DATA ENTRY'!S940="","",IF(AND($CD$4='DATA ENTRY'!CK940,$CG$4='DATA ENTRY'!D940),'DATA ENTRY'!S940,"")))</f>
        <v/>
      </c>
      <c r="CM941" s="3" t="str">
        <f>IF('DATA ENTRY'!CK940="","",IF('DATA ENTRY'!E940="","",IF(AND($CD$4='DATA ENTRY'!CK940,$CG$4='DATA ENTRY'!D940),'DATA ENTRY'!E940,"")))</f>
        <v/>
      </c>
      <c r="CN941" s="3" t="str">
        <f>IF('DATA ENTRY'!CK940="","",IF('DATA ENTRY'!W940="","",IF(AND($CD$4='DATA ENTRY'!CK940,$CG$4='DATA ENTRY'!D940),'DATA ENTRY'!W940,"")))</f>
        <v/>
      </c>
      <c r="CO941" s="3" t="str">
        <f>IF('DATA ENTRY'!CK940="","",IF('DATA ENTRY'!X940="","",IF(AND($CD$4='DATA ENTRY'!CK940,$CG$4='DATA ENTRY'!D940),'DATA ENTRY'!X940,"")))</f>
        <v/>
      </c>
      <c r="CP941" s="108" t="str">
        <f t="shared" si="231"/>
        <v/>
      </c>
      <c r="CQ941" s="108" t="str">
        <f>IF('DATA ENTRY'!CK940="","",IF('DATA ENTRY'!G940="","",IF(AND($CD$4='DATA ENTRY'!CK940,$CG$4='DATA ENTRY'!D940),'DATA ENTRY'!G940,"")))</f>
        <v/>
      </c>
      <c r="CR941" s="230" t="str">
        <f>IF('DATA ENTRY'!CK940="","",IF('DATA ENTRY'!D940="","",IF(AND($CD$4='DATA ENTRY'!CK940,$CG$4='DATA ENTRY'!D940),'DATA ENTRY'!D940,"")))</f>
        <v/>
      </c>
      <c r="CS941">
        <f t="shared" si="232"/>
        <v>0</v>
      </c>
      <c r="CT941">
        <f t="shared" si="233"/>
        <v>0</v>
      </c>
      <c r="CV941" s="139"/>
      <c r="CX941">
        <f t="shared" si="234"/>
        <v>0</v>
      </c>
      <c r="DB941" t="str">
        <f t="shared" si="241"/>
        <v/>
      </c>
      <c r="DC941" t="str">
        <f t="shared" si="242"/>
        <v/>
      </c>
      <c r="DD941" s="224">
        <v>935</v>
      </c>
      <c r="DE941" s="3" t="str">
        <f>IF('DATA ENTRY'!CK940="","",IF('DATA ENTRY'!B940="","",IF(AND($DF$4='DATA ENTRY'!D940),'DATA ENTRY'!B940,"")))</f>
        <v/>
      </c>
      <c r="DF941" s="3" t="str">
        <f>IF('DATA ENTRY'!CK940="","",IF('DATA ENTRY'!C940="","",IF(AND($DF$4='DATA ENTRY'!D940),'DATA ENTRY'!C940,"")))</f>
        <v/>
      </c>
      <c r="DG941" s="4" t="str">
        <f>IF('DATA ENTRY'!CK940="","",IF('DATA ENTRY'!I940="","",IF(AND($DF$4='DATA ENTRY'!D940),'DATA ENTRY'!I940,"")))</f>
        <v/>
      </c>
      <c r="DH941" s="4" t="str">
        <f>IF('DATA ENTRY'!CK940="","",IF('DATA ENTRY'!CK940="","",IF(AND($DF$4='DATA ENTRY'!D940),'DATA ENTRY'!CK940,"")))</f>
        <v/>
      </c>
      <c r="DI941" s="3" t="str">
        <f>IF('DATA ENTRY'!CK940="","",IF('DATA ENTRY'!N940="","",IF(AND($DF$4='DATA ENTRY'!D940),'DATA ENTRY'!N940,"")))</f>
        <v/>
      </c>
      <c r="DJ941" s="107" t="str">
        <f>IF('DATA ENTRY'!CK940="","",IF('DATA ENTRY'!O940="","",IF(AND($DF$4='DATA ENTRY'!D940),'DATA ENTRY'!O940,"")))</f>
        <v/>
      </c>
      <c r="DK941" s="3" t="str">
        <f>IF('DATA ENTRY'!CK940="","",IF('DATA ENTRY'!P940="","",IF(AND($DF$4='DATA ENTRY'!D940),'DATA ENTRY'!P940,"")))</f>
        <v/>
      </c>
      <c r="DL941" s="107" t="str">
        <f>IF('DATA ENTRY'!CK940="","",IF('DATA ENTRY'!Q940="","",IF(AND($DF$4='DATA ENTRY'!D940),'DATA ENTRY'!Q940,"")))</f>
        <v/>
      </c>
      <c r="DM941" s="3" t="str">
        <f>IF('DATA ENTRY'!CK940="","",IF('DATA ENTRY'!R940="","",IF(AND($DF$4='DATA ENTRY'!D940),'DATA ENTRY'!R940,"")))</f>
        <v/>
      </c>
      <c r="DN941" s="107" t="str">
        <f>IF('DATA ENTRY'!CK940="","",IF('DATA ENTRY'!S940="","",IF(AND($DF$4='DATA ENTRY'!D940),'DATA ENTRY'!S940,"")))</f>
        <v/>
      </c>
      <c r="DO941" s="3" t="str">
        <f>IF('DATA ENTRY'!CK940="","",IF('DATA ENTRY'!E940="","",IF(AND($DF$4='DATA ENTRY'!D940),'DATA ENTRY'!E940,"")))</f>
        <v/>
      </c>
      <c r="DP941" s="3" t="str">
        <f>IF('DATA ENTRY'!CK940="","",IF('DATA ENTRY'!D940="","",IF(AND($DF$4='DATA ENTRY'!D940),'DATA ENTRY'!D940,"")))</f>
        <v/>
      </c>
      <c r="DQ941" s="3" t="str">
        <f>IF('DATA ENTRY'!CK940="","",IF('DATA ENTRY'!W940="","",IF(AND($DF$4='DATA ENTRY'!D940),'DATA ENTRY'!W940,"")))</f>
        <v/>
      </c>
      <c r="DR941" s="3" t="str">
        <f>IF('DATA ENTRY'!CK940="","",IF('DATA ENTRY'!X940="","",IF(AND($DF$4='DATA ENTRY'!D940),'DATA ENTRY'!X940,"")))</f>
        <v/>
      </c>
      <c r="DS941" s="108" t="str">
        <f t="shared" si="235"/>
        <v/>
      </c>
      <c r="DT941" s="108" t="str">
        <f>IF('DATA ENTRY'!CK940="","",IF('DATA ENTRY'!D940="","",IF(AND($DF$4='DATA ENTRY'!D940),'DATA ENTRY'!G940,"")))</f>
        <v/>
      </c>
      <c r="DY941">
        <f t="shared" si="236"/>
        <v>0</v>
      </c>
      <c r="EB941" t="str">
        <f t="shared" si="237"/>
        <v/>
      </c>
      <c r="EC941" t="str">
        <f t="shared" si="238"/>
        <v/>
      </c>
      <c r="ED941" s="224">
        <v>935</v>
      </c>
      <c r="EE941" s="3" t="str">
        <f>IF('DATA ENTRY'!CK940="","",IF('DATA ENTRY'!B940="","",IF(AND($EF$4='DATA ENTRY'!G940,$EH$4='DATA ENTRY'!F940),'DATA ENTRY'!B940,"")))</f>
        <v/>
      </c>
      <c r="EF941" s="3" t="str">
        <f>IF('DATA ENTRY'!CK940="","",IF('DATA ENTRY'!C940="","",IF(AND($EF$4='DATA ENTRY'!G940,$EH$4='DATA ENTRY'!F940),'DATA ENTRY'!C940,"")))</f>
        <v/>
      </c>
      <c r="EG941" s="4" t="str">
        <f>IF('DATA ENTRY'!CK940="","",IF('DATA ENTRY'!I940="","",IF(AND($EF$4='DATA ENTRY'!G940,$EH$4='DATA ENTRY'!F940),'DATA ENTRY'!I940,"")))</f>
        <v/>
      </c>
      <c r="EH941" s="4" t="str">
        <f>IF('DATA ENTRY'!CK940="","",IF('DATA ENTRY'!CK940="","",IF(AND($EF$4='DATA ENTRY'!G940,$EH$4='DATA ENTRY'!F940),'DATA ENTRY'!CK940,"")))</f>
        <v/>
      </c>
      <c r="EI941" s="3" t="str">
        <f>IF('DATA ENTRY'!CK940="","",IF('DATA ENTRY'!N940="","",IF(AND($EF$4='DATA ENTRY'!G940,$EH$4='DATA ENTRY'!F940),'DATA ENTRY'!N940,"")))</f>
        <v/>
      </c>
      <c r="EJ941" s="107" t="str">
        <f>IF('DATA ENTRY'!CK940="","",IF('DATA ENTRY'!O940="","",IF(AND($EF$4='DATA ENTRY'!G940,$EH$4='DATA ENTRY'!F940),'DATA ENTRY'!O940,"")))</f>
        <v/>
      </c>
      <c r="EK941" s="3" t="str">
        <f>IF('DATA ENTRY'!CK940="","",IF('DATA ENTRY'!P940="","",IF(AND($EF$4='DATA ENTRY'!G940,$EH$4='DATA ENTRY'!F940),'DATA ENTRY'!P940,"")))</f>
        <v/>
      </c>
      <c r="EL941" s="107" t="str">
        <f>IF('DATA ENTRY'!CK940="","",IF('DATA ENTRY'!Q940="","",IF(AND($EF$4='DATA ENTRY'!G940,$EH$4='DATA ENTRY'!F940),'DATA ENTRY'!Q940,"")))</f>
        <v/>
      </c>
      <c r="EM941" s="3" t="str">
        <f>IF('DATA ENTRY'!CK940="","",IF('DATA ENTRY'!R940="","",IF(AND($EF$4='DATA ENTRY'!G940,$EH$4='DATA ENTRY'!F940),'DATA ENTRY'!R940,"")))</f>
        <v/>
      </c>
      <c r="EN941" s="107" t="str">
        <f>IF('DATA ENTRY'!CK940="","",IF('DATA ENTRY'!S940="","",IF(AND($EF$4='DATA ENTRY'!G940,$EH$4='DATA ENTRY'!F940),'DATA ENTRY'!S940,"")))</f>
        <v/>
      </c>
      <c r="EO941" s="3" t="str">
        <f>IF('DATA ENTRY'!CK940="","",IF('DATA ENTRY'!E940="","",IF(AND($EF$4='DATA ENTRY'!G940,$EH$4='DATA ENTRY'!F940),'DATA ENTRY'!E940,"")))</f>
        <v/>
      </c>
      <c r="EP941" s="3" t="str">
        <f>IF('DATA ENTRY'!CK940="","",IF('DATA ENTRY'!D940="","",IF(AND($EF$4='DATA ENTRY'!G940,$EH$4='DATA ENTRY'!F940),'DATA ENTRY'!D940,"")))</f>
        <v/>
      </c>
      <c r="EQ941" s="3" t="str">
        <f>IF('DATA ENTRY'!CK940="","",IF('DATA ENTRY'!W940="","",IF(AND($EF$4='DATA ENTRY'!G940,$EH$4='DATA ENTRY'!F940),'DATA ENTRY'!W940,"")))</f>
        <v/>
      </c>
      <c r="ER941" s="3" t="str">
        <f>IF('DATA ENTRY'!CK940="","",IF('DATA ENTRY'!X940="","",IF(AND($EF$4='DATA ENTRY'!G940,$EH$4='DATA ENTRY'!F940),'DATA ENTRY'!X940,"")))</f>
        <v/>
      </c>
      <c r="ES941" s="108" t="str">
        <f t="shared" si="239"/>
        <v/>
      </c>
      <c r="ET941" s="108" t="str">
        <f>IF('DATA ENTRY'!CK940="","",IF('DATA ENTRY'!D940="","",IF(AND($EF$4='DATA ENTRY'!G940,$EH$4='DATA ENTRY'!F940),'DATA ENTRY'!G940,"")))</f>
        <v/>
      </c>
      <c r="EY941">
        <f t="shared" si="240"/>
        <v>0</v>
      </c>
    </row>
    <row r="942" spans="1:155">
      <c r="A942" t="str">
        <f>IF(S942=0,"",1+(MAX($A$7:A941)))</f>
        <v/>
      </c>
      <c r="B942" s="224">
        <v>936</v>
      </c>
      <c r="C942" s="3" t="str">
        <f>IF('DATA ENTRY'!CK941="","",IF('DATA ENTRY'!B941="","",IF($D$4="All Post",'DATA ENTRY'!B941,IF(AND($D$4='DATA ENTRY'!CK941),'DATA ENTRY'!B941,""))))</f>
        <v/>
      </c>
      <c r="D942" s="3" t="str">
        <f>IF('DATA ENTRY'!CK941="","",IF('DATA ENTRY'!C941="","",IF($D$4="All Post",'DATA ENTRY'!C941,IF(AND($D$4='DATA ENTRY'!CK941),'DATA ENTRY'!C941,""))))</f>
        <v/>
      </c>
      <c r="E942" s="4" t="str">
        <f>IF('DATA ENTRY'!CK941="","",IF('DATA ENTRY'!I941="","",IF($D$4="All Post",'DATA ENTRY'!I941,IF(AND($D$4='DATA ENTRY'!CK941),'DATA ENTRY'!I941,""))))</f>
        <v/>
      </c>
      <c r="F942" s="4" t="str">
        <f>IF('DATA ENTRY'!CK941="","",IF('DATA ENTRY'!CK941="","",IF($D$4="All Post",'DATA ENTRY'!CK941,IF(AND($D$4='DATA ENTRY'!CK941),'DATA ENTRY'!CK941,""))))</f>
        <v/>
      </c>
      <c r="G942" s="3" t="str">
        <f>IF('DATA ENTRY'!CK941="","",IF('DATA ENTRY'!N941="","",IF($D$4="All Post",'DATA ENTRY'!N941,IF(AND($D$4='DATA ENTRY'!CK941),'DATA ENTRY'!N941,""))))</f>
        <v/>
      </c>
      <c r="H942" s="107" t="str">
        <f>IF('DATA ENTRY'!CK941="","",IF('DATA ENTRY'!O941="","",IF($D$4="All Post",'DATA ENTRY'!O941,IF(AND($D$4='DATA ENTRY'!CK941),'DATA ENTRY'!O941,""))))</f>
        <v/>
      </c>
      <c r="I942" s="3" t="str">
        <f>IF('DATA ENTRY'!CK941="","",IF('DATA ENTRY'!P941="","",IF($D$4="All Post",'DATA ENTRY'!P941,IF(AND($D$4='DATA ENTRY'!CK941),'DATA ENTRY'!P941,""))))</f>
        <v/>
      </c>
      <c r="J942" s="107" t="str">
        <f>IF('DATA ENTRY'!CK941="","",IF('DATA ENTRY'!Q941="","",IF($D$4="All Post",'DATA ENTRY'!Q941,IF(AND($D$4='DATA ENTRY'!CK941),'DATA ENTRY'!Q941,""))))</f>
        <v/>
      </c>
      <c r="K942" s="3" t="str">
        <f>IF('DATA ENTRY'!CK941="","",IF('DATA ENTRY'!R941="","",IF($D$4="All Post",'DATA ENTRY'!R941,IF(AND($D$4='DATA ENTRY'!CK941),'DATA ENTRY'!R941,""))))</f>
        <v/>
      </c>
      <c r="L942" s="3" t="str">
        <f>IF('DATA ENTRY'!CK941="","",IF('DATA ENTRY'!S941="","",IF($D$4="All Post",'DATA ENTRY'!S941,IF(AND($D$4='DATA ENTRY'!CK941),'DATA ENTRY'!S941,""))))</f>
        <v/>
      </c>
      <c r="M942" s="3" t="str">
        <f>IF('DATA ENTRY'!CK941="","",IF('DATA ENTRY'!E941="","",IF($D$4="All Post",'DATA ENTRY'!E941,IF(AND($D$4='DATA ENTRY'!CK941),'DATA ENTRY'!E941,""))))</f>
        <v/>
      </c>
      <c r="N942" s="3" t="str">
        <f>IF('DATA ENTRY'!CK941="","",IF('DATA ENTRY'!W941="","",IF($D$4="All Post",'DATA ENTRY'!W941,IF(AND($D$4='DATA ENTRY'!CK941),'DATA ENTRY'!W941,""))))</f>
        <v/>
      </c>
      <c r="O942" s="3" t="str">
        <f>IF('DATA ENTRY'!CK941="","",IF('DATA ENTRY'!X941="","",IF($D$4="All Post",'DATA ENTRY'!X941,IF(AND($D$4='DATA ENTRY'!CK941),'DATA ENTRY'!X941,""))))</f>
        <v/>
      </c>
      <c r="P942" s="3" t="str">
        <f>IF('DATA ENTRY'!CK941="","",IF('DATA ENTRY'!G941="","",IF($D$4="All Post",'DATA ENTRY'!G941,IF(AND($D$4='DATA ENTRY'!CK941),'DATA ENTRY'!G941,""))))</f>
        <v/>
      </c>
      <c r="S942">
        <f t="shared" si="227"/>
        <v>0</v>
      </c>
      <c r="T942" t="str">
        <f t="shared" si="228"/>
        <v/>
      </c>
      <c r="BZ942" t="str">
        <f t="shared" si="229"/>
        <v/>
      </c>
      <c r="CA942" t="str">
        <f t="shared" si="230"/>
        <v/>
      </c>
      <c r="CB942" s="224">
        <v>936</v>
      </c>
      <c r="CC942" s="3" t="str">
        <f>IF('DATA ENTRY'!CK941="","",IF('DATA ENTRY'!B941="","",IF(AND($CD$4='DATA ENTRY'!CK941,$CG$4='DATA ENTRY'!D941),'DATA ENTRY'!B941,"")))</f>
        <v/>
      </c>
      <c r="CD942" s="3" t="str">
        <f>IF('DATA ENTRY'!CK941="","",IF('DATA ENTRY'!C941="","",IF(AND($CD$4='DATA ENTRY'!CK941,$CG$4='DATA ENTRY'!D941),'DATA ENTRY'!C941,"")))</f>
        <v/>
      </c>
      <c r="CE942" s="4" t="str">
        <f>IF('DATA ENTRY'!CK941="","",IF('DATA ENTRY'!I941="","",IF(AND($CD$4='DATA ENTRY'!CK941,$CG$4='DATA ENTRY'!D941),'DATA ENTRY'!I941,"")))</f>
        <v/>
      </c>
      <c r="CF942" s="4" t="str">
        <f>IF('DATA ENTRY'!CK941="","",IF('DATA ENTRY'!CK941="","",IF(AND($CD$4='DATA ENTRY'!CK941,$CG$4='DATA ENTRY'!D941),'DATA ENTRY'!CK941,"")))</f>
        <v/>
      </c>
      <c r="CG942" s="3" t="str">
        <f>IF('DATA ENTRY'!CK941="","",IF('DATA ENTRY'!N941="","",IF(AND($CD$4='DATA ENTRY'!CK941,$CG$4='DATA ENTRY'!D941),'DATA ENTRY'!N941,"")))</f>
        <v/>
      </c>
      <c r="CH942" s="107" t="str">
        <f>IF('DATA ENTRY'!CK941="","",IF('DATA ENTRY'!O941="","",IF(AND($CD$4='DATA ENTRY'!CK941,$CG$4='DATA ENTRY'!D941),'DATA ENTRY'!O941,"")))</f>
        <v/>
      </c>
      <c r="CI942" s="3" t="str">
        <f>IF('DATA ENTRY'!CK941="","",IF('DATA ENTRY'!P941="","",IF(AND($CD$4='DATA ENTRY'!CK941,$CG$4='DATA ENTRY'!D941),'DATA ENTRY'!P941,"")))</f>
        <v/>
      </c>
      <c r="CJ942" s="107" t="str">
        <f>IF('DATA ENTRY'!CK941="","",IF('DATA ENTRY'!Q941="","",IF(AND($CD$4='DATA ENTRY'!CK941,$CG$4='DATA ENTRY'!D941),'DATA ENTRY'!Q941,"")))</f>
        <v/>
      </c>
      <c r="CK942" s="3" t="str">
        <f>IF('DATA ENTRY'!CK941="","",IF('DATA ENTRY'!R941="","",IF(AND($CD$4='DATA ENTRY'!CK941,$CG$4='DATA ENTRY'!D941),'DATA ENTRY'!R941,"")))</f>
        <v/>
      </c>
      <c r="CL942" s="3" t="str">
        <f>IF('DATA ENTRY'!CK941="","",IF('DATA ENTRY'!S941="","",IF(AND($CD$4='DATA ENTRY'!CK941,$CG$4='DATA ENTRY'!D941),'DATA ENTRY'!S941,"")))</f>
        <v/>
      </c>
      <c r="CM942" s="3" t="str">
        <f>IF('DATA ENTRY'!CK941="","",IF('DATA ENTRY'!E941="","",IF(AND($CD$4='DATA ENTRY'!CK941,$CG$4='DATA ENTRY'!D941),'DATA ENTRY'!E941,"")))</f>
        <v/>
      </c>
      <c r="CN942" s="3" t="str">
        <f>IF('DATA ENTRY'!CK941="","",IF('DATA ENTRY'!W941="","",IF(AND($CD$4='DATA ENTRY'!CK941,$CG$4='DATA ENTRY'!D941),'DATA ENTRY'!W941,"")))</f>
        <v/>
      </c>
      <c r="CO942" s="3" t="str">
        <f>IF('DATA ENTRY'!CK941="","",IF('DATA ENTRY'!X941="","",IF(AND($CD$4='DATA ENTRY'!CK941,$CG$4='DATA ENTRY'!D941),'DATA ENTRY'!X941,"")))</f>
        <v/>
      </c>
      <c r="CP942" s="108" t="str">
        <f t="shared" si="231"/>
        <v/>
      </c>
      <c r="CQ942" s="108" t="str">
        <f>IF('DATA ENTRY'!CK941="","",IF('DATA ENTRY'!G941="","",IF(AND($CD$4='DATA ENTRY'!CK941,$CG$4='DATA ENTRY'!D941),'DATA ENTRY'!G941,"")))</f>
        <v/>
      </c>
      <c r="CR942" s="230" t="str">
        <f>IF('DATA ENTRY'!CK941="","",IF('DATA ENTRY'!D941="","",IF(AND($CD$4='DATA ENTRY'!CK941,$CG$4='DATA ENTRY'!D941),'DATA ENTRY'!D941,"")))</f>
        <v/>
      </c>
      <c r="CS942">
        <f t="shared" si="232"/>
        <v>0</v>
      </c>
      <c r="CT942">
        <f t="shared" si="233"/>
        <v>0</v>
      </c>
      <c r="CV942" s="139"/>
      <c r="CX942">
        <f t="shared" si="234"/>
        <v>0</v>
      </c>
      <c r="DB942" t="str">
        <f t="shared" si="241"/>
        <v/>
      </c>
      <c r="DC942" t="str">
        <f t="shared" si="242"/>
        <v/>
      </c>
      <c r="DD942" s="224">
        <v>936</v>
      </c>
      <c r="DE942" s="3" t="str">
        <f>IF('DATA ENTRY'!CK941="","",IF('DATA ENTRY'!B941="","",IF(AND($DF$4='DATA ENTRY'!D941),'DATA ENTRY'!B941,"")))</f>
        <v/>
      </c>
      <c r="DF942" s="3" t="str">
        <f>IF('DATA ENTRY'!CK941="","",IF('DATA ENTRY'!C941="","",IF(AND($DF$4='DATA ENTRY'!D941),'DATA ENTRY'!C941,"")))</f>
        <v/>
      </c>
      <c r="DG942" s="4" t="str">
        <f>IF('DATA ENTRY'!CK941="","",IF('DATA ENTRY'!I941="","",IF(AND($DF$4='DATA ENTRY'!D941),'DATA ENTRY'!I941,"")))</f>
        <v/>
      </c>
      <c r="DH942" s="4" t="str">
        <f>IF('DATA ENTRY'!CK941="","",IF('DATA ENTRY'!CK941="","",IF(AND($DF$4='DATA ENTRY'!D941),'DATA ENTRY'!CK941,"")))</f>
        <v/>
      </c>
      <c r="DI942" s="3" t="str">
        <f>IF('DATA ENTRY'!CK941="","",IF('DATA ENTRY'!N941="","",IF(AND($DF$4='DATA ENTRY'!D941),'DATA ENTRY'!N941,"")))</f>
        <v/>
      </c>
      <c r="DJ942" s="107" t="str">
        <f>IF('DATA ENTRY'!CK941="","",IF('DATA ENTRY'!O941="","",IF(AND($DF$4='DATA ENTRY'!D941),'DATA ENTRY'!O941,"")))</f>
        <v/>
      </c>
      <c r="DK942" s="3" t="str">
        <f>IF('DATA ENTRY'!CK941="","",IF('DATA ENTRY'!P941="","",IF(AND($DF$4='DATA ENTRY'!D941),'DATA ENTRY'!P941,"")))</f>
        <v/>
      </c>
      <c r="DL942" s="107" t="str">
        <f>IF('DATA ENTRY'!CK941="","",IF('DATA ENTRY'!Q941="","",IF(AND($DF$4='DATA ENTRY'!D941),'DATA ENTRY'!Q941,"")))</f>
        <v/>
      </c>
      <c r="DM942" s="3" t="str">
        <f>IF('DATA ENTRY'!CK941="","",IF('DATA ENTRY'!R941="","",IF(AND($DF$4='DATA ENTRY'!D941),'DATA ENTRY'!R941,"")))</f>
        <v/>
      </c>
      <c r="DN942" s="107" t="str">
        <f>IF('DATA ENTRY'!CK941="","",IF('DATA ENTRY'!S941="","",IF(AND($DF$4='DATA ENTRY'!D941),'DATA ENTRY'!S941,"")))</f>
        <v/>
      </c>
      <c r="DO942" s="3" t="str">
        <f>IF('DATA ENTRY'!CK941="","",IF('DATA ENTRY'!E941="","",IF(AND($DF$4='DATA ENTRY'!D941),'DATA ENTRY'!E941,"")))</f>
        <v/>
      </c>
      <c r="DP942" s="3" t="str">
        <f>IF('DATA ENTRY'!CK941="","",IF('DATA ENTRY'!D941="","",IF(AND($DF$4='DATA ENTRY'!D941),'DATA ENTRY'!D941,"")))</f>
        <v/>
      </c>
      <c r="DQ942" s="3" t="str">
        <f>IF('DATA ENTRY'!CK941="","",IF('DATA ENTRY'!W941="","",IF(AND($DF$4='DATA ENTRY'!D941),'DATA ENTRY'!W941,"")))</f>
        <v/>
      </c>
      <c r="DR942" s="3" t="str">
        <f>IF('DATA ENTRY'!CK941="","",IF('DATA ENTRY'!X941="","",IF(AND($DF$4='DATA ENTRY'!D941),'DATA ENTRY'!X941,"")))</f>
        <v/>
      </c>
      <c r="DS942" s="108" t="str">
        <f t="shared" si="235"/>
        <v/>
      </c>
      <c r="DT942" s="108" t="str">
        <f>IF('DATA ENTRY'!CK941="","",IF('DATA ENTRY'!D941="","",IF(AND($DF$4='DATA ENTRY'!D941),'DATA ENTRY'!G941,"")))</f>
        <v/>
      </c>
      <c r="DY942">
        <f t="shared" si="236"/>
        <v>0</v>
      </c>
      <c r="EB942" t="str">
        <f t="shared" si="237"/>
        <v/>
      </c>
      <c r="EC942" t="str">
        <f t="shared" si="238"/>
        <v/>
      </c>
      <c r="ED942" s="224">
        <v>936</v>
      </c>
      <c r="EE942" s="3" t="str">
        <f>IF('DATA ENTRY'!CK941="","",IF('DATA ENTRY'!B941="","",IF(AND($EF$4='DATA ENTRY'!G941,$EH$4='DATA ENTRY'!F941),'DATA ENTRY'!B941,"")))</f>
        <v/>
      </c>
      <c r="EF942" s="3" t="str">
        <f>IF('DATA ENTRY'!CK941="","",IF('DATA ENTRY'!C941="","",IF(AND($EF$4='DATA ENTRY'!G941,$EH$4='DATA ENTRY'!F941),'DATA ENTRY'!C941,"")))</f>
        <v/>
      </c>
      <c r="EG942" s="4" t="str">
        <f>IF('DATA ENTRY'!CK941="","",IF('DATA ENTRY'!I941="","",IF(AND($EF$4='DATA ENTRY'!G941,$EH$4='DATA ENTRY'!F941),'DATA ENTRY'!I941,"")))</f>
        <v/>
      </c>
      <c r="EH942" s="4" t="str">
        <f>IF('DATA ENTRY'!CK941="","",IF('DATA ENTRY'!CK941="","",IF(AND($EF$4='DATA ENTRY'!G941,$EH$4='DATA ENTRY'!F941),'DATA ENTRY'!CK941,"")))</f>
        <v/>
      </c>
      <c r="EI942" s="3" t="str">
        <f>IF('DATA ENTRY'!CK941="","",IF('DATA ENTRY'!N941="","",IF(AND($EF$4='DATA ENTRY'!G941,$EH$4='DATA ENTRY'!F941),'DATA ENTRY'!N941,"")))</f>
        <v/>
      </c>
      <c r="EJ942" s="107" t="str">
        <f>IF('DATA ENTRY'!CK941="","",IF('DATA ENTRY'!O941="","",IF(AND($EF$4='DATA ENTRY'!G941,$EH$4='DATA ENTRY'!F941),'DATA ENTRY'!O941,"")))</f>
        <v/>
      </c>
      <c r="EK942" s="3" t="str">
        <f>IF('DATA ENTRY'!CK941="","",IF('DATA ENTRY'!P941="","",IF(AND($EF$4='DATA ENTRY'!G941,$EH$4='DATA ENTRY'!F941),'DATA ENTRY'!P941,"")))</f>
        <v/>
      </c>
      <c r="EL942" s="107" t="str">
        <f>IF('DATA ENTRY'!CK941="","",IF('DATA ENTRY'!Q941="","",IF(AND($EF$4='DATA ENTRY'!G941,$EH$4='DATA ENTRY'!F941),'DATA ENTRY'!Q941,"")))</f>
        <v/>
      </c>
      <c r="EM942" s="3" t="str">
        <f>IF('DATA ENTRY'!CK941="","",IF('DATA ENTRY'!R941="","",IF(AND($EF$4='DATA ENTRY'!G941,$EH$4='DATA ENTRY'!F941),'DATA ENTRY'!R941,"")))</f>
        <v/>
      </c>
      <c r="EN942" s="107" t="str">
        <f>IF('DATA ENTRY'!CK941="","",IF('DATA ENTRY'!S941="","",IF(AND($EF$4='DATA ENTRY'!G941,$EH$4='DATA ENTRY'!F941),'DATA ENTRY'!S941,"")))</f>
        <v/>
      </c>
      <c r="EO942" s="3" t="str">
        <f>IF('DATA ENTRY'!CK941="","",IF('DATA ENTRY'!E941="","",IF(AND($EF$4='DATA ENTRY'!G941,$EH$4='DATA ENTRY'!F941),'DATA ENTRY'!E941,"")))</f>
        <v/>
      </c>
      <c r="EP942" s="3" t="str">
        <f>IF('DATA ENTRY'!CK941="","",IF('DATA ENTRY'!D941="","",IF(AND($EF$4='DATA ENTRY'!G941,$EH$4='DATA ENTRY'!F941),'DATA ENTRY'!D941,"")))</f>
        <v/>
      </c>
      <c r="EQ942" s="3" t="str">
        <f>IF('DATA ENTRY'!CK941="","",IF('DATA ENTRY'!W941="","",IF(AND($EF$4='DATA ENTRY'!G941,$EH$4='DATA ENTRY'!F941),'DATA ENTRY'!W941,"")))</f>
        <v/>
      </c>
      <c r="ER942" s="3" t="str">
        <f>IF('DATA ENTRY'!CK941="","",IF('DATA ENTRY'!X941="","",IF(AND($EF$4='DATA ENTRY'!G941,$EH$4='DATA ENTRY'!F941),'DATA ENTRY'!X941,"")))</f>
        <v/>
      </c>
      <c r="ES942" s="108" t="str">
        <f t="shared" si="239"/>
        <v/>
      </c>
      <c r="ET942" s="108" t="str">
        <f>IF('DATA ENTRY'!CK941="","",IF('DATA ENTRY'!D941="","",IF(AND($EF$4='DATA ENTRY'!G941,$EH$4='DATA ENTRY'!F941),'DATA ENTRY'!G941,"")))</f>
        <v/>
      </c>
      <c r="EY942">
        <f t="shared" si="240"/>
        <v>0</v>
      </c>
    </row>
    <row r="943" spans="1:155">
      <c r="A943" t="str">
        <f>IF(S943=0,"",1+(MAX($A$7:A942)))</f>
        <v/>
      </c>
      <c r="B943" s="224">
        <v>937</v>
      </c>
      <c r="C943" s="3" t="str">
        <f>IF('DATA ENTRY'!CK942="","",IF('DATA ENTRY'!B942="","",IF($D$4="All Post",'DATA ENTRY'!B942,IF(AND($D$4='DATA ENTRY'!CK942),'DATA ENTRY'!B942,""))))</f>
        <v/>
      </c>
      <c r="D943" s="3" t="str">
        <f>IF('DATA ENTRY'!CK942="","",IF('DATA ENTRY'!C942="","",IF($D$4="All Post",'DATA ENTRY'!C942,IF(AND($D$4='DATA ENTRY'!CK942),'DATA ENTRY'!C942,""))))</f>
        <v/>
      </c>
      <c r="E943" s="4" t="str">
        <f>IF('DATA ENTRY'!CK942="","",IF('DATA ENTRY'!I942="","",IF($D$4="All Post",'DATA ENTRY'!I942,IF(AND($D$4='DATA ENTRY'!CK942),'DATA ENTRY'!I942,""))))</f>
        <v/>
      </c>
      <c r="F943" s="4" t="str">
        <f>IF('DATA ENTRY'!CK942="","",IF('DATA ENTRY'!CK942="","",IF($D$4="All Post",'DATA ENTRY'!CK942,IF(AND($D$4='DATA ENTRY'!CK942),'DATA ENTRY'!CK942,""))))</f>
        <v/>
      </c>
      <c r="G943" s="3" t="str">
        <f>IF('DATA ENTRY'!CK942="","",IF('DATA ENTRY'!N942="","",IF($D$4="All Post",'DATA ENTRY'!N942,IF(AND($D$4='DATA ENTRY'!CK942),'DATA ENTRY'!N942,""))))</f>
        <v/>
      </c>
      <c r="H943" s="107" t="str">
        <f>IF('DATA ENTRY'!CK942="","",IF('DATA ENTRY'!O942="","",IF($D$4="All Post",'DATA ENTRY'!O942,IF(AND($D$4='DATA ENTRY'!CK942),'DATA ENTRY'!O942,""))))</f>
        <v/>
      </c>
      <c r="I943" s="3" t="str">
        <f>IF('DATA ENTRY'!CK942="","",IF('DATA ENTRY'!P942="","",IF($D$4="All Post",'DATA ENTRY'!P942,IF(AND($D$4='DATA ENTRY'!CK942),'DATA ENTRY'!P942,""))))</f>
        <v/>
      </c>
      <c r="J943" s="107" t="str">
        <f>IF('DATA ENTRY'!CK942="","",IF('DATA ENTRY'!Q942="","",IF($D$4="All Post",'DATA ENTRY'!Q942,IF(AND($D$4='DATA ENTRY'!CK942),'DATA ENTRY'!Q942,""))))</f>
        <v/>
      </c>
      <c r="K943" s="3" t="str">
        <f>IF('DATA ENTRY'!CK942="","",IF('DATA ENTRY'!R942="","",IF($D$4="All Post",'DATA ENTRY'!R942,IF(AND($D$4='DATA ENTRY'!CK942),'DATA ENTRY'!R942,""))))</f>
        <v/>
      </c>
      <c r="L943" s="3" t="str">
        <f>IF('DATA ENTRY'!CK942="","",IF('DATA ENTRY'!S942="","",IF($D$4="All Post",'DATA ENTRY'!S942,IF(AND($D$4='DATA ENTRY'!CK942),'DATA ENTRY'!S942,""))))</f>
        <v/>
      </c>
      <c r="M943" s="3" t="str">
        <f>IF('DATA ENTRY'!CK942="","",IF('DATA ENTRY'!E942="","",IF($D$4="All Post",'DATA ENTRY'!E942,IF(AND($D$4='DATA ENTRY'!CK942),'DATA ENTRY'!E942,""))))</f>
        <v/>
      </c>
      <c r="N943" s="3" t="str">
        <f>IF('DATA ENTRY'!CK942="","",IF('DATA ENTRY'!W942="","",IF($D$4="All Post",'DATA ENTRY'!W942,IF(AND($D$4='DATA ENTRY'!CK942),'DATA ENTRY'!W942,""))))</f>
        <v/>
      </c>
      <c r="O943" s="3" t="str">
        <f>IF('DATA ENTRY'!CK942="","",IF('DATA ENTRY'!X942="","",IF($D$4="All Post",'DATA ENTRY'!X942,IF(AND($D$4='DATA ENTRY'!CK942),'DATA ENTRY'!X942,""))))</f>
        <v/>
      </c>
      <c r="P943" s="3" t="str">
        <f>IF('DATA ENTRY'!CK942="","",IF('DATA ENTRY'!G942="","",IF($D$4="All Post",'DATA ENTRY'!G942,IF(AND($D$4='DATA ENTRY'!CK942),'DATA ENTRY'!G942,""))))</f>
        <v/>
      </c>
      <c r="S943">
        <f t="shared" si="227"/>
        <v>0</v>
      </c>
      <c r="T943" t="str">
        <f t="shared" si="228"/>
        <v/>
      </c>
      <c r="BZ943" t="str">
        <f t="shared" si="229"/>
        <v/>
      </c>
      <c r="CA943" t="str">
        <f t="shared" si="230"/>
        <v/>
      </c>
      <c r="CB943" s="224">
        <v>937</v>
      </c>
      <c r="CC943" s="3" t="str">
        <f>IF('DATA ENTRY'!CK942="","",IF('DATA ENTRY'!B942="","",IF(AND($CD$4='DATA ENTRY'!CK942,$CG$4='DATA ENTRY'!D942),'DATA ENTRY'!B942,"")))</f>
        <v/>
      </c>
      <c r="CD943" s="3" t="str">
        <f>IF('DATA ENTRY'!CK942="","",IF('DATA ENTRY'!C942="","",IF(AND($CD$4='DATA ENTRY'!CK942,$CG$4='DATA ENTRY'!D942),'DATA ENTRY'!C942,"")))</f>
        <v/>
      </c>
      <c r="CE943" s="4" t="str">
        <f>IF('DATA ENTRY'!CK942="","",IF('DATA ENTRY'!I942="","",IF(AND($CD$4='DATA ENTRY'!CK942,$CG$4='DATA ENTRY'!D942),'DATA ENTRY'!I942,"")))</f>
        <v/>
      </c>
      <c r="CF943" s="4" t="str">
        <f>IF('DATA ENTRY'!CK942="","",IF('DATA ENTRY'!CK942="","",IF(AND($CD$4='DATA ENTRY'!CK942,$CG$4='DATA ENTRY'!D942),'DATA ENTRY'!CK942,"")))</f>
        <v/>
      </c>
      <c r="CG943" s="3" t="str">
        <f>IF('DATA ENTRY'!CK942="","",IF('DATA ENTRY'!N942="","",IF(AND($CD$4='DATA ENTRY'!CK942,$CG$4='DATA ENTRY'!D942),'DATA ENTRY'!N942,"")))</f>
        <v/>
      </c>
      <c r="CH943" s="107" t="str">
        <f>IF('DATA ENTRY'!CK942="","",IF('DATA ENTRY'!O942="","",IF(AND($CD$4='DATA ENTRY'!CK942,$CG$4='DATA ENTRY'!D942),'DATA ENTRY'!O942,"")))</f>
        <v/>
      </c>
      <c r="CI943" s="3" t="str">
        <f>IF('DATA ENTRY'!CK942="","",IF('DATA ENTRY'!P942="","",IF(AND($CD$4='DATA ENTRY'!CK942,$CG$4='DATA ENTRY'!D942),'DATA ENTRY'!P942,"")))</f>
        <v/>
      </c>
      <c r="CJ943" s="107" t="str">
        <f>IF('DATA ENTRY'!CK942="","",IF('DATA ENTRY'!Q942="","",IF(AND($CD$4='DATA ENTRY'!CK942,$CG$4='DATA ENTRY'!D942),'DATA ENTRY'!Q942,"")))</f>
        <v/>
      </c>
      <c r="CK943" s="3" t="str">
        <f>IF('DATA ENTRY'!CK942="","",IF('DATA ENTRY'!R942="","",IF(AND($CD$4='DATA ENTRY'!CK942,$CG$4='DATA ENTRY'!D942),'DATA ENTRY'!R942,"")))</f>
        <v/>
      </c>
      <c r="CL943" s="3" t="str">
        <f>IF('DATA ENTRY'!CK942="","",IF('DATA ENTRY'!S942="","",IF(AND($CD$4='DATA ENTRY'!CK942,$CG$4='DATA ENTRY'!D942),'DATA ENTRY'!S942,"")))</f>
        <v/>
      </c>
      <c r="CM943" s="3" t="str">
        <f>IF('DATA ENTRY'!CK942="","",IF('DATA ENTRY'!E942="","",IF(AND($CD$4='DATA ENTRY'!CK942,$CG$4='DATA ENTRY'!D942),'DATA ENTRY'!E942,"")))</f>
        <v/>
      </c>
      <c r="CN943" s="3" t="str">
        <f>IF('DATA ENTRY'!CK942="","",IF('DATA ENTRY'!W942="","",IF(AND($CD$4='DATA ENTRY'!CK942,$CG$4='DATA ENTRY'!D942),'DATA ENTRY'!W942,"")))</f>
        <v/>
      </c>
      <c r="CO943" s="3" t="str">
        <f>IF('DATA ENTRY'!CK942="","",IF('DATA ENTRY'!X942="","",IF(AND($CD$4='DATA ENTRY'!CK942,$CG$4='DATA ENTRY'!D942),'DATA ENTRY'!X942,"")))</f>
        <v/>
      </c>
      <c r="CP943" s="108" t="str">
        <f t="shared" si="231"/>
        <v/>
      </c>
      <c r="CQ943" s="108" t="str">
        <f>IF('DATA ENTRY'!CK942="","",IF('DATA ENTRY'!G942="","",IF(AND($CD$4='DATA ENTRY'!CK942,$CG$4='DATA ENTRY'!D942),'DATA ENTRY'!G942,"")))</f>
        <v/>
      </c>
      <c r="CR943" s="230" t="str">
        <f>IF('DATA ENTRY'!CK942="","",IF('DATA ENTRY'!D942="","",IF(AND($CD$4='DATA ENTRY'!CK942,$CG$4='DATA ENTRY'!D942),'DATA ENTRY'!D942,"")))</f>
        <v/>
      </c>
      <c r="CS943">
        <f t="shared" si="232"/>
        <v>0</v>
      </c>
      <c r="CT943">
        <f t="shared" si="233"/>
        <v>0</v>
      </c>
      <c r="CV943" s="139"/>
      <c r="CX943">
        <f t="shared" si="234"/>
        <v>0</v>
      </c>
      <c r="DB943" t="str">
        <f t="shared" si="241"/>
        <v/>
      </c>
      <c r="DC943" t="str">
        <f t="shared" si="242"/>
        <v/>
      </c>
      <c r="DD943" s="224">
        <v>937</v>
      </c>
      <c r="DE943" s="3" t="str">
        <f>IF('DATA ENTRY'!CK942="","",IF('DATA ENTRY'!B942="","",IF(AND($DF$4='DATA ENTRY'!D942),'DATA ENTRY'!B942,"")))</f>
        <v/>
      </c>
      <c r="DF943" s="3" t="str">
        <f>IF('DATA ENTRY'!CK942="","",IF('DATA ENTRY'!C942="","",IF(AND($DF$4='DATA ENTRY'!D942),'DATA ENTRY'!C942,"")))</f>
        <v/>
      </c>
      <c r="DG943" s="4" t="str">
        <f>IF('DATA ENTRY'!CK942="","",IF('DATA ENTRY'!I942="","",IF(AND($DF$4='DATA ENTRY'!D942),'DATA ENTRY'!I942,"")))</f>
        <v/>
      </c>
      <c r="DH943" s="4" t="str">
        <f>IF('DATA ENTRY'!CK942="","",IF('DATA ENTRY'!CK942="","",IF(AND($DF$4='DATA ENTRY'!D942),'DATA ENTRY'!CK942,"")))</f>
        <v/>
      </c>
      <c r="DI943" s="3" t="str">
        <f>IF('DATA ENTRY'!CK942="","",IF('DATA ENTRY'!N942="","",IF(AND($DF$4='DATA ENTRY'!D942),'DATA ENTRY'!N942,"")))</f>
        <v/>
      </c>
      <c r="DJ943" s="107" t="str">
        <f>IF('DATA ENTRY'!CK942="","",IF('DATA ENTRY'!O942="","",IF(AND($DF$4='DATA ENTRY'!D942),'DATA ENTRY'!O942,"")))</f>
        <v/>
      </c>
      <c r="DK943" s="3" t="str">
        <f>IF('DATA ENTRY'!CK942="","",IF('DATA ENTRY'!P942="","",IF(AND($DF$4='DATA ENTRY'!D942),'DATA ENTRY'!P942,"")))</f>
        <v/>
      </c>
      <c r="DL943" s="107" t="str">
        <f>IF('DATA ENTRY'!CK942="","",IF('DATA ENTRY'!Q942="","",IF(AND($DF$4='DATA ENTRY'!D942),'DATA ENTRY'!Q942,"")))</f>
        <v/>
      </c>
      <c r="DM943" s="3" t="str">
        <f>IF('DATA ENTRY'!CK942="","",IF('DATA ENTRY'!R942="","",IF(AND($DF$4='DATA ENTRY'!D942),'DATA ENTRY'!R942,"")))</f>
        <v/>
      </c>
      <c r="DN943" s="107" t="str">
        <f>IF('DATA ENTRY'!CK942="","",IF('DATA ENTRY'!S942="","",IF(AND($DF$4='DATA ENTRY'!D942),'DATA ENTRY'!S942,"")))</f>
        <v/>
      </c>
      <c r="DO943" s="3" t="str">
        <f>IF('DATA ENTRY'!CK942="","",IF('DATA ENTRY'!E942="","",IF(AND($DF$4='DATA ENTRY'!D942),'DATA ENTRY'!E942,"")))</f>
        <v/>
      </c>
      <c r="DP943" s="3" t="str">
        <f>IF('DATA ENTRY'!CK942="","",IF('DATA ENTRY'!D942="","",IF(AND($DF$4='DATA ENTRY'!D942),'DATA ENTRY'!D942,"")))</f>
        <v/>
      </c>
      <c r="DQ943" s="3" t="str">
        <f>IF('DATA ENTRY'!CK942="","",IF('DATA ENTRY'!W942="","",IF(AND($DF$4='DATA ENTRY'!D942),'DATA ENTRY'!W942,"")))</f>
        <v/>
      </c>
      <c r="DR943" s="3" t="str">
        <f>IF('DATA ENTRY'!CK942="","",IF('DATA ENTRY'!X942="","",IF(AND($DF$4='DATA ENTRY'!D942),'DATA ENTRY'!X942,"")))</f>
        <v/>
      </c>
      <c r="DS943" s="108" t="str">
        <f t="shared" si="235"/>
        <v/>
      </c>
      <c r="DT943" s="108" t="str">
        <f>IF('DATA ENTRY'!CK942="","",IF('DATA ENTRY'!D942="","",IF(AND($DF$4='DATA ENTRY'!D942),'DATA ENTRY'!G942,"")))</f>
        <v/>
      </c>
      <c r="DY943">
        <f t="shared" si="236"/>
        <v>0</v>
      </c>
      <c r="EB943" t="str">
        <f t="shared" si="237"/>
        <v/>
      </c>
      <c r="EC943" t="str">
        <f t="shared" si="238"/>
        <v/>
      </c>
      <c r="ED943" s="224">
        <v>937</v>
      </c>
      <c r="EE943" s="3" t="str">
        <f>IF('DATA ENTRY'!CK942="","",IF('DATA ENTRY'!B942="","",IF(AND($EF$4='DATA ENTRY'!G942,$EH$4='DATA ENTRY'!F942),'DATA ENTRY'!B942,"")))</f>
        <v/>
      </c>
      <c r="EF943" s="3" t="str">
        <f>IF('DATA ENTRY'!CK942="","",IF('DATA ENTRY'!C942="","",IF(AND($EF$4='DATA ENTRY'!G942,$EH$4='DATA ENTRY'!F942),'DATA ENTRY'!C942,"")))</f>
        <v/>
      </c>
      <c r="EG943" s="4" t="str">
        <f>IF('DATA ENTRY'!CK942="","",IF('DATA ENTRY'!I942="","",IF(AND($EF$4='DATA ENTRY'!G942,$EH$4='DATA ENTRY'!F942),'DATA ENTRY'!I942,"")))</f>
        <v/>
      </c>
      <c r="EH943" s="4" t="str">
        <f>IF('DATA ENTRY'!CK942="","",IF('DATA ENTRY'!CK942="","",IF(AND($EF$4='DATA ENTRY'!G942,$EH$4='DATA ENTRY'!F942),'DATA ENTRY'!CK942,"")))</f>
        <v/>
      </c>
      <c r="EI943" s="3" t="str">
        <f>IF('DATA ENTRY'!CK942="","",IF('DATA ENTRY'!N942="","",IF(AND($EF$4='DATA ENTRY'!G942,$EH$4='DATA ENTRY'!F942),'DATA ENTRY'!N942,"")))</f>
        <v/>
      </c>
      <c r="EJ943" s="107" t="str">
        <f>IF('DATA ENTRY'!CK942="","",IF('DATA ENTRY'!O942="","",IF(AND($EF$4='DATA ENTRY'!G942,$EH$4='DATA ENTRY'!F942),'DATA ENTRY'!O942,"")))</f>
        <v/>
      </c>
      <c r="EK943" s="3" t="str">
        <f>IF('DATA ENTRY'!CK942="","",IF('DATA ENTRY'!P942="","",IF(AND($EF$4='DATA ENTRY'!G942,$EH$4='DATA ENTRY'!F942),'DATA ENTRY'!P942,"")))</f>
        <v/>
      </c>
      <c r="EL943" s="107" t="str">
        <f>IF('DATA ENTRY'!CK942="","",IF('DATA ENTRY'!Q942="","",IF(AND($EF$4='DATA ENTRY'!G942,$EH$4='DATA ENTRY'!F942),'DATA ENTRY'!Q942,"")))</f>
        <v/>
      </c>
      <c r="EM943" s="3" t="str">
        <f>IF('DATA ENTRY'!CK942="","",IF('DATA ENTRY'!R942="","",IF(AND($EF$4='DATA ENTRY'!G942,$EH$4='DATA ENTRY'!F942),'DATA ENTRY'!R942,"")))</f>
        <v/>
      </c>
      <c r="EN943" s="107" t="str">
        <f>IF('DATA ENTRY'!CK942="","",IF('DATA ENTRY'!S942="","",IF(AND($EF$4='DATA ENTRY'!G942,$EH$4='DATA ENTRY'!F942),'DATA ENTRY'!S942,"")))</f>
        <v/>
      </c>
      <c r="EO943" s="3" t="str">
        <f>IF('DATA ENTRY'!CK942="","",IF('DATA ENTRY'!E942="","",IF(AND($EF$4='DATA ENTRY'!G942,$EH$4='DATA ENTRY'!F942),'DATA ENTRY'!E942,"")))</f>
        <v/>
      </c>
      <c r="EP943" s="3" t="str">
        <f>IF('DATA ENTRY'!CK942="","",IF('DATA ENTRY'!D942="","",IF(AND($EF$4='DATA ENTRY'!G942,$EH$4='DATA ENTRY'!F942),'DATA ENTRY'!D942,"")))</f>
        <v/>
      </c>
      <c r="EQ943" s="3" t="str">
        <f>IF('DATA ENTRY'!CK942="","",IF('DATA ENTRY'!W942="","",IF(AND($EF$4='DATA ENTRY'!G942,$EH$4='DATA ENTRY'!F942),'DATA ENTRY'!W942,"")))</f>
        <v/>
      </c>
      <c r="ER943" s="3" t="str">
        <f>IF('DATA ENTRY'!CK942="","",IF('DATA ENTRY'!X942="","",IF(AND($EF$4='DATA ENTRY'!G942,$EH$4='DATA ENTRY'!F942),'DATA ENTRY'!X942,"")))</f>
        <v/>
      </c>
      <c r="ES943" s="108" t="str">
        <f t="shared" si="239"/>
        <v/>
      </c>
      <c r="ET943" s="108" t="str">
        <f>IF('DATA ENTRY'!CK942="","",IF('DATA ENTRY'!D942="","",IF(AND($EF$4='DATA ENTRY'!G942,$EH$4='DATA ENTRY'!F942),'DATA ENTRY'!G942,"")))</f>
        <v/>
      </c>
      <c r="EY943">
        <f t="shared" si="240"/>
        <v>0</v>
      </c>
    </row>
    <row r="944" spans="1:155">
      <c r="A944" t="str">
        <f>IF(S944=0,"",1+(MAX($A$7:A943)))</f>
        <v/>
      </c>
      <c r="B944" s="224">
        <v>938</v>
      </c>
      <c r="C944" s="3" t="str">
        <f>IF('DATA ENTRY'!CK943="","",IF('DATA ENTRY'!B943="","",IF($D$4="All Post",'DATA ENTRY'!B943,IF(AND($D$4='DATA ENTRY'!CK943),'DATA ENTRY'!B943,""))))</f>
        <v/>
      </c>
      <c r="D944" s="3" t="str">
        <f>IF('DATA ENTRY'!CK943="","",IF('DATA ENTRY'!C943="","",IF($D$4="All Post",'DATA ENTRY'!C943,IF(AND($D$4='DATA ENTRY'!CK943),'DATA ENTRY'!C943,""))))</f>
        <v/>
      </c>
      <c r="E944" s="4" t="str">
        <f>IF('DATA ENTRY'!CK943="","",IF('DATA ENTRY'!I943="","",IF($D$4="All Post",'DATA ENTRY'!I943,IF(AND($D$4='DATA ENTRY'!CK943),'DATA ENTRY'!I943,""))))</f>
        <v/>
      </c>
      <c r="F944" s="4" t="str">
        <f>IF('DATA ENTRY'!CK943="","",IF('DATA ENTRY'!CK943="","",IF($D$4="All Post",'DATA ENTRY'!CK943,IF(AND($D$4='DATA ENTRY'!CK943),'DATA ENTRY'!CK943,""))))</f>
        <v/>
      </c>
      <c r="G944" s="3" t="str">
        <f>IF('DATA ENTRY'!CK943="","",IF('DATA ENTRY'!N943="","",IF($D$4="All Post",'DATA ENTRY'!N943,IF(AND($D$4='DATA ENTRY'!CK943),'DATA ENTRY'!N943,""))))</f>
        <v/>
      </c>
      <c r="H944" s="107" t="str">
        <f>IF('DATA ENTRY'!CK943="","",IF('DATA ENTRY'!O943="","",IF($D$4="All Post",'DATA ENTRY'!O943,IF(AND($D$4='DATA ENTRY'!CK943),'DATA ENTRY'!O943,""))))</f>
        <v/>
      </c>
      <c r="I944" s="3" t="str">
        <f>IF('DATA ENTRY'!CK943="","",IF('DATA ENTRY'!P943="","",IF($D$4="All Post",'DATA ENTRY'!P943,IF(AND($D$4='DATA ENTRY'!CK943),'DATA ENTRY'!P943,""))))</f>
        <v/>
      </c>
      <c r="J944" s="107" t="str">
        <f>IF('DATA ENTRY'!CK943="","",IF('DATA ENTRY'!Q943="","",IF($D$4="All Post",'DATA ENTRY'!Q943,IF(AND($D$4='DATA ENTRY'!CK943),'DATA ENTRY'!Q943,""))))</f>
        <v/>
      </c>
      <c r="K944" s="3" t="str">
        <f>IF('DATA ENTRY'!CK943="","",IF('DATA ENTRY'!R943="","",IF($D$4="All Post",'DATA ENTRY'!R943,IF(AND($D$4='DATA ENTRY'!CK943),'DATA ENTRY'!R943,""))))</f>
        <v/>
      </c>
      <c r="L944" s="3" t="str">
        <f>IF('DATA ENTRY'!CK943="","",IF('DATA ENTRY'!S943="","",IF($D$4="All Post",'DATA ENTRY'!S943,IF(AND($D$4='DATA ENTRY'!CK943),'DATA ENTRY'!S943,""))))</f>
        <v/>
      </c>
      <c r="M944" s="3" t="str">
        <f>IF('DATA ENTRY'!CK943="","",IF('DATA ENTRY'!E943="","",IF($D$4="All Post",'DATA ENTRY'!E943,IF(AND($D$4='DATA ENTRY'!CK943),'DATA ENTRY'!E943,""))))</f>
        <v/>
      </c>
      <c r="N944" s="3" t="str">
        <f>IF('DATA ENTRY'!CK943="","",IF('DATA ENTRY'!W943="","",IF($D$4="All Post",'DATA ENTRY'!W943,IF(AND($D$4='DATA ENTRY'!CK943),'DATA ENTRY'!W943,""))))</f>
        <v/>
      </c>
      <c r="O944" s="3" t="str">
        <f>IF('DATA ENTRY'!CK943="","",IF('DATA ENTRY'!X943="","",IF($D$4="All Post",'DATA ENTRY'!X943,IF(AND($D$4='DATA ENTRY'!CK943),'DATA ENTRY'!X943,""))))</f>
        <v/>
      </c>
      <c r="P944" s="3" t="str">
        <f>IF('DATA ENTRY'!CK943="","",IF('DATA ENTRY'!G943="","",IF($D$4="All Post",'DATA ENTRY'!G943,IF(AND($D$4='DATA ENTRY'!CK943),'DATA ENTRY'!G943,""))))</f>
        <v/>
      </c>
      <c r="S944">
        <f t="shared" si="227"/>
        <v>0</v>
      </c>
      <c r="T944" t="str">
        <f t="shared" si="228"/>
        <v/>
      </c>
      <c r="BZ944" t="str">
        <f t="shared" si="229"/>
        <v/>
      </c>
      <c r="CA944" t="str">
        <f t="shared" si="230"/>
        <v/>
      </c>
      <c r="CB944" s="224">
        <v>938</v>
      </c>
      <c r="CC944" s="3" t="str">
        <f>IF('DATA ENTRY'!CK943="","",IF('DATA ENTRY'!B943="","",IF(AND($CD$4='DATA ENTRY'!CK943,$CG$4='DATA ENTRY'!D943),'DATA ENTRY'!B943,"")))</f>
        <v/>
      </c>
      <c r="CD944" s="3" t="str">
        <f>IF('DATA ENTRY'!CK943="","",IF('DATA ENTRY'!C943="","",IF(AND($CD$4='DATA ENTRY'!CK943,$CG$4='DATA ENTRY'!D943),'DATA ENTRY'!C943,"")))</f>
        <v/>
      </c>
      <c r="CE944" s="4" t="str">
        <f>IF('DATA ENTRY'!CK943="","",IF('DATA ENTRY'!I943="","",IF(AND($CD$4='DATA ENTRY'!CK943,$CG$4='DATA ENTRY'!D943),'DATA ENTRY'!I943,"")))</f>
        <v/>
      </c>
      <c r="CF944" s="4" t="str">
        <f>IF('DATA ENTRY'!CK943="","",IF('DATA ENTRY'!CK943="","",IF(AND($CD$4='DATA ENTRY'!CK943,$CG$4='DATA ENTRY'!D943),'DATA ENTRY'!CK943,"")))</f>
        <v/>
      </c>
      <c r="CG944" s="3" t="str">
        <f>IF('DATA ENTRY'!CK943="","",IF('DATA ENTRY'!N943="","",IF(AND($CD$4='DATA ENTRY'!CK943,$CG$4='DATA ENTRY'!D943),'DATA ENTRY'!N943,"")))</f>
        <v/>
      </c>
      <c r="CH944" s="107" t="str">
        <f>IF('DATA ENTRY'!CK943="","",IF('DATA ENTRY'!O943="","",IF(AND($CD$4='DATA ENTRY'!CK943,$CG$4='DATA ENTRY'!D943),'DATA ENTRY'!O943,"")))</f>
        <v/>
      </c>
      <c r="CI944" s="3" t="str">
        <f>IF('DATA ENTRY'!CK943="","",IF('DATA ENTRY'!P943="","",IF(AND($CD$4='DATA ENTRY'!CK943,$CG$4='DATA ENTRY'!D943),'DATA ENTRY'!P943,"")))</f>
        <v/>
      </c>
      <c r="CJ944" s="107" t="str">
        <f>IF('DATA ENTRY'!CK943="","",IF('DATA ENTRY'!Q943="","",IF(AND($CD$4='DATA ENTRY'!CK943,$CG$4='DATA ENTRY'!D943),'DATA ENTRY'!Q943,"")))</f>
        <v/>
      </c>
      <c r="CK944" s="3" t="str">
        <f>IF('DATA ENTRY'!CK943="","",IF('DATA ENTRY'!R943="","",IF(AND($CD$4='DATA ENTRY'!CK943,$CG$4='DATA ENTRY'!D943),'DATA ENTRY'!R943,"")))</f>
        <v/>
      </c>
      <c r="CL944" s="3" t="str">
        <f>IF('DATA ENTRY'!CK943="","",IF('DATA ENTRY'!S943="","",IF(AND($CD$4='DATA ENTRY'!CK943,$CG$4='DATA ENTRY'!D943),'DATA ENTRY'!S943,"")))</f>
        <v/>
      </c>
      <c r="CM944" s="3" t="str">
        <f>IF('DATA ENTRY'!CK943="","",IF('DATA ENTRY'!E943="","",IF(AND($CD$4='DATA ENTRY'!CK943,$CG$4='DATA ENTRY'!D943),'DATA ENTRY'!E943,"")))</f>
        <v/>
      </c>
      <c r="CN944" s="3" t="str">
        <f>IF('DATA ENTRY'!CK943="","",IF('DATA ENTRY'!W943="","",IF(AND($CD$4='DATA ENTRY'!CK943,$CG$4='DATA ENTRY'!D943),'DATA ENTRY'!W943,"")))</f>
        <v/>
      </c>
      <c r="CO944" s="3" t="str">
        <f>IF('DATA ENTRY'!CK943="","",IF('DATA ENTRY'!X943="","",IF(AND($CD$4='DATA ENTRY'!CK943,$CG$4='DATA ENTRY'!D943),'DATA ENTRY'!X943,"")))</f>
        <v/>
      </c>
      <c r="CP944" s="108" t="str">
        <f t="shared" si="231"/>
        <v/>
      </c>
      <c r="CQ944" s="108" t="str">
        <f>IF('DATA ENTRY'!CK943="","",IF('DATA ENTRY'!G943="","",IF(AND($CD$4='DATA ENTRY'!CK943,$CG$4='DATA ENTRY'!D943),'DATA ENTRY'!G943,"")))</f>
        <v/>
      </c>
      <c r="CR944" s="230" t="str">
        <f>IF('DATA ENTRY'!CK943="","",IF('DATA ENTRY'!D943="","",IF(AND($CD$4='DATA ENTRY'!CK943,$CG$4='DATA ENTRY'!D943),'DATA ENTRY'!D943,"")))</f>
        <v/>
      </c>
      <c r="CS944">
        <f t="shared" si="232"/>
        <v>0</v>
      </c>
      <c r="CT944">
        <f t="shared" si="233"/>
        <v>0</v>
      </c>
      <c r="CV944" s="139"/>
      <c r="CX944">
        <f t="shared" si="234"/>
        <v>0</v>
      </c>
      <c r="DB944" t="str">
        <f t="shared" si="241"/>
        <v/>
      </c>
      <c r="DC944" t="str">
        <f t="shared" si="242"/>
        <v/>
      </c>
      <c r="DD944" s="224">
        <v>938</v>
      </c>
      <c r="DE944" s="3" t="str">
        <f>IF('DATA ENTRY'!CK943="","",IF('DATA ENTRY'!B943="","",IF(AND($DF$4='DATA ENTRY'!D943),'DATA ENTRY'!B943,"")))</f>
        <v/>
      </c>
      <c r="DF944" s="3" t="str">
        <f>IF('DATA ENTRY'!CK943="","",IF('DATA ENTRY'!C943="","",IF(AND($DF$4='DATA ENTRY'!D943),'DATA ENTRY'!C943,"")))</f>
        <v/>
      </c>
      <c r="DG944" s="4" t="str">
        <f>IF('DATA ENTRY'!CK943="","",IF('DATA ENTRY'!I943="","",IF(AND($DF$4='DATA ENTRY'!D943),'DATA ENTRY'!I943,"")))</f>
        <v/>
      </c>
      <c r="DH944" s="4" t="str">
        <f>IF('DATA ENTRY'!CK943="","",IF('DATA ENTRY'!CK943="","",IF(AND($DF$4='DATA ENTRY'!D943),'DATA ENTRY'!CK943,"")))</f>
        <v/>
      </c>
      <c r="DI944" s="3" t="str">
        <f>IF('DATA ENTRY'!CK943="","",IF('DATA ENTRY'!N943="","",IF(AND($DF$4='DATA ENTRY'!D943),'DATA ENTRY'!N943,"")))</f>
        <v/>
      </c>
      <c r="DJ944" s="107" t="str">
        <f>IF('DATA ENTRY'!CK943="","",IF('DATA ENTRY'!O943="","",IF(AND($DF$4='DATA ENTRY'!D943),'DATA ENTRY'!O943,"")))</f>
        <v/>
      </c>
      <c r="DK944" s="3" t="str">
        <f>IF('DATA ENTRY'!CK943="","",IF('DATA ENTRY'!P943="","",IF(AND($DF$4='DATA ENTRY'!D943),'DATA ENTRY'!P943,"")))</f>
        <v/>
      </c>
      <c r="DL944" s="107" t="str">
        <f>IF('DATA ENTRY'!CK943="","",IF('DATA ENTRY'!Q943="","",IF(AND($DF$4='DATA ENTRY'!D943),'DATA ENTRY'!Q943,"")))</f>
        <v/>
      </c>
      <c r="DM944" s="3" t="str">
        <f>IF('DATA ENTRY'!CK943="","",IF('DATA ENTRY'!R943="","",IF(AND($DF$4='DATA ENTRY'!D943),'DATA ENTRY'!R943,"")))</f>
        <v/>
      </c>
      <c r="DN944" s="107" t="str">
        <f>IF('DATA ENTRY'!CK943="","",IF('DATA ENTRY'!S943="","",IF(AND($DF$4='DATA ENTRY'!D943),'DATA ENTRY'!S943,"")))</f>
        <v/>
      </c>
      <c r="DO944" s="3" t="str">
        <f>IF('DATA ENTRY'!CK943="","",IF('DATA ENTRY'!E943="","",IF(AND($DF$4='DATA ENTRY'!D943),'DATA ENTRY'!E943,"")))</f>
        <v/>
      </c>
      <c r="DP944" s="3" t="str">
        <f>IF('DATA ENTRY'!CK943="","",IF('DATA ENTRY'!D943="","",IF(AND($DF$4='DATA ENTRY'!D943),'DATA ENTRY'!D943,"")))</f>
        <v/>
      </c>
      <c r="DQ944" s="3" t="str">
        <f>IF('DATA ENTRY'!CK943="","",IF('DATA ENTRY'!W943="","",IF(AND($DF$4='DATA ENTRY'!D943),'DATA ENTRY'!W943,"")))</f>
        <v/>
      </c>
      <c r="DR944" s="3" t="str">
        <f>IF('DATA ENTRY'!CK943="","",IF('DATA ENTRY'!X943="","",IF(AND($DF$4='DATA ENTRY'!D943),'DATA ENTRY'!X943,"")))</f>
        <v/>
      </c>
      <c r="DS944" s="108" t="str">
        <f t="shared" si="235"/>
        <v/>
      </c>
      <c r="DT944" s="108" t="str">
        <f>IF('DATA ENTRY'!CK943="","",IF('DATA ENTRY'!D943="","",IF(AND($DF$4='DATA ENTRY'!D943),'DATA ENTRY'!G943,"")))</f>
        <v/>
      </c>
      <c r="DY944">
        <f t="shared" si="236"/>
        <v>0</v>
      </c>
      <c r="EB944" t="str">
        <f t="shared" si="237"/>
        <v/>
      </c>
      <c r="EC944" t="str">
        <f t="shared" si="238"/>
        <v/>
      </c>
      <c r="ED944" s="224">
        <v>938</v>
      </c>
      <c r="EE944" s="3" t="str">
        <f>IF('DATA ENTRY'!CK943="","",IF('DATA ENTRY'!B943="","",IF(AND($EF$4='DATA ENTRY'!G943,$EH$4='DATA ENTRY'!F943),'DATA ENTRY'!B943,"")))</f>
        <v/>
      </c>
      <c r="EF944" s="3" t="str">
        <f>IF('DATA ENTRY'!CK943="","",IF('DATA ENTRY'!C943="","",IF(AND($EF$4='DATA ENTRY'!G943,$EH$4='DATA ENTRY'!F943),'DATA ENTRY'!C943,"")))</f>
        <v/>
      </c>
      <c r="EG944" s="4" t="str">
        <f>IF('DATA ENTRY'!CK943="","",IF('DATA ENTRY'!I943="","",IF(AND($EF$4='DATA ENTRY'!G943,$EH$4='DATA ENTRY'!F943),'DATA ENTRY'!I943,"")))</f>
        <v/>
      </c>
      <c r="EH944" s="4" t="str">
        <f>IF('DATA ENTRY'!CK943="","",IF('DATA ENTRY'!CK943="","",IF(AND($EF$4='DATA ENTRY'!G943,$EH$4='DATA ENTRY'!F943),'DATA ENTRY'!CK943,"")))</f>
        <v/>
      </c>
      <c r="EI944" s="3" t="str">
        <f>IF('DATA ENTRY'!CK943="","",IF('DATA ENTRY'!N943="","",IF(AND($EF$4='DATA ENTRY'!G943,$EH$4='DATA ENTRY'!F943),'DATA ENTRY'!N943,"")))</f>
        <v/>
      </c>
      <c r="EJ944" s="107" t="str">
        <f>IF('DATA ENTRY'!CK943="","",IF('DATA ENTRY'!O943="","",IF(AND($EF$4='DATA ENTRY'!G943,$EH$4='DATA ENTRY'!F943),'DATA ENTRY'!O943,"")))</f>
        <v/>
      </c>
      <c r="EK944" s="3" t="str">
        <f>IF('DATA ENTRY'!CK943="","",IF('DATA ENTRY'!P943="","",IF(AND($EF$4='DATA ENTRY'!G943,$EH$4='DATA ENTRY'!F943),'DATA ENTRY'!P943,"")))</f>
        <v/>
      </c>
      <c r="EL944" s="107" t="str">
        <f>IF('DATA ENTRY'!CK943="","",IF('DATA ENTRY'!Q943="","",IF(AND($EF$4='DATA ENTRY'!G943,$EH$4='DATA ENTRY'!F943),'DATA ENTRY'!Q943,"")))</f>
        <v/>
      </c>
      <c r="EM944" s="3" t="str">
        <f>IF('DATA ENTRY'!CK943="","",IF('DATA ENTRY'!R943="","",IF(AND($EF$4='DATA ENTRY'!G943,$EH$4='DATA ENTRY'!F943),'DATA ENTRY'!R943,"")))</f>
        <v/>
      </c>
      <c r="EN944" s="107" t="str">
        <f>IF('DATA ENTRY'!CK943="","",IF('DATA ENTRY'!S943="","",IF(AND($EF$4='DATA ENTRY'!G943,$EH$4='DATA ENTRY'!F943),'DATA ENTRY'!S943,"")))</f>
        <v/>
      </c>
      <c r="EO944" s="3" t="str">
        <f>IF('DATA ENTRY'!CK943="","",IF('DATA ENTRY'!E943="","",IF(AND($EF$4='DATA ENTRY'!G943,$EH$4='DATA ENTRY'!F943),'DATA ENTRY'!E943,"")))</f>
        <v/>
      </c>
      <c r="EP944" s="3" t="str">
        <f>IF('DATA ENTRY'!CK943="","",IF('DATA ENTRY'!D943="","",IF(AND($EF$4='DATA ENTRY'!G943,$EH$4='DATA ENTRY'!F943),'DATA ENTRY'!D943,"")))</f>
        <v/>
      </c>
      <c r="EQ944" s="3" t="str">
        <f>IF('DATA ENTRY'!CK943="","",IF('DATA ENTRY'!W943="","",IF(AND($EF$4='DATA ENTRY'!G943,$EH$4='DATA ENTRY'!F943),'DATA ENTRY'!W943,"")))</f>
        <v/>
      </c>
      <c r="ER944" s="3" t="str">
        <f>IF('DATA ENTRY'!CK943="","",IF('DATA ENTRY'!X943="","",IF(AND($EF$4='DATA ENTRY'!G943,$EH$4='DATA ENTRY'!F943),'DATA ENTRY'!X943,"")))</f>
        <v/>
      </c>
      <c r="ES944" s="108" t="str">
        <f t="shared" si="239"/>
        <v/>
      </c>
      <c r="ET944" s="108" t="str">
        <f>IF('DATA ENTRY'!CK943="","",IF('DATA ENTRY'!D943="","",IF(AND($EF$4='DATA ENTRY'!G943,$EH$4='DATA ENTRY'!F943),'DATA ENTRY'!G943,"")))</f>
        <v/>
      </c>
      <c r="EY944">
        <f t="shared" si="240"/>
        <v>0</v>
      </c>
    </row>
    <row r="945" spans="1:155">
      <c r="A945" t="str">
        <f>IF(S945=0,"",1+(MAX($A$7:A944)))</f>
        <v/>
      </c>
      <c r="B945" s="224">
        <v>939</v>
      </c>
      <c r="C945" s="3" t="str">
        <f>IF('DATA ENTRY'!CK944="","",IF('DATA ENTRY'!B944="","",IF($D$4="All Post",'DATA ENTRY'!B944,IF(AND($D$4='DATA ENTRY'!CK944),'DATA ENTRY'!B944,""))))</f>
        <v/>
      </c>
      <c r="D945" s="3" t="str">
        <f>IF('DATA ENTRY'!CK944="","",IF('DATA ENTRY'!C944="","",IF($D$4="All Post",'DATA ENTRY'!C944,IF(AND($D$4='DATA ENTRY'!CK944),'DATA ENTRY'!C944,""))))</f>
        <v/>
      </c>
      <c r="E945" s="4" t="str">
        <f>IF('DATA ENTRY'!CK944="","",IF('DATA ENTRY'!I944="","",IF($D$4="All Post",'DATA ENTRY'!I944,IF(AND($D$4='DATA ENTRY'!CK944),'DATA ENTRY'!I944,""))))</f>
        <v/>
      </c>
      <c r="F945" s="4" t="str">
        <f>IF('DATA ENTRY'!CK944="","",IF('DATA ENTRY'!CK944="","",IF($D$4="All Post",'DATA ENTRY'!CK944,IF(AND($D$4='DATA ENTRY'!CK944),'DATA ENTRY'!CK944,""))))</f>
        <v/>
      </c>
      <c r="G945" s="3" t="str">
        <f>IF('DATA ENTRY'!CK944="","",IF('DATA ENTRY'!N944="","",IF($D$4="All Post",'DATA ENTRY'!N944,IF(AND($D$4='DATA ENTRY'!CK944),'DATA ENTRY'!N944,""))))</f>
        <v/>
      </c>
      <c r="H945" s="107" t="str">
        <f>IF('DATA ENTRY'!CK944="","",IF('DATA ENTRY'!O944="","",IF($D$4="All Post",'DATA ENTRY'!O944,IF(AND($D$4='DATA ENTRY'!CK944),'DATA ENTRY'!O944,""))))</f>
        <v/>
      </c>
      <c r="I945" s="3" t="str">
        <f>IF('DATA ENTRY'!CK944="","",IF('DATA ENTRY'!P944="","",IF($D$4="All Post",'DATA ENTRY'!P944,IF(AND($D$4='DATA ENTRY'!CK944),'DATA ENTRY'!P944,""))))</f>
        <v/>
      </c>
      <c r="J945" s="107" t="str">
        <f>IF('DATA ENTRY'!CK944="","",IF('DATA ENTRY'!Q944="","",IF($D$4="All Post",'DATA ENTRY'!Q944,IF(AND($D$4='DATA ENTRY'!CK944),'DATA ENTRY'!Q944,""))))</f>
        <v/>
      </c>
      <c r="K945" s="3" t="str">
        <f>IF('DATA ENTRY'!CK944="","",IF('DATA ENTRY'!R944="","",IF($D$4="All Post",'DATA ENTRY'!R944,IF(AND($D$4='DATA ENTRY'!CK944),'DATA ENTRY'!R944,""))))</f>
        <v/>
      </c>
      <c r="L945" s="3" t="str">
        <f>IF('DATA ENTRY'!CK944="","",IF('DATA ENTRY'!S944="","",IF($D$4="All Post",'DATA ENTRY'!S944,IF(AND($D$4='DATA ENTRY'!CK944),'DATA ENTRY'!S944,""))))</f>
        <v/>
      </c>
      <c r="M945" s="3" t="str">
        <f>IF('DATA ENTRY'!CK944="","",IF('DATA ENTRY'!E944="","",IF($D$4="All Post",'DATA ENTRY'!E944,IF(AND($D$4='DATA ENTRY'!CK944),'DATA ENTRY'!E944,""))))</f>
        <v/>
      </c>
      <c r="N945" s="3" t="str">
        <f>IF('DATA ENTRY'!CK944="","",IF('DATA ENTRY'!W944="","",IF($D$4="All Post",'DATA ENTRY'!W944,IF(AND($D$4='DATA ENTRY'!CK944),'DATA ENTRY'!W944,""))))</f>
        <v/>
      </c>
      <c r="O945" s="3" t="str">
        <f>IF('DATA ENTRY'!CK944="","",IF('DATA ENTRY'!X944="","",IF($D$4="All Post",'DATA ENTRY'!X944,IF(AND($D$4='DATA ENTRY'!CK944),'DATA ENTRY'!X944,""))))</f>
        <v/>
      </c>
      <c r="P945" s="3" t="str">
        <f>IF('DATA ENTRY'!CK944="","",IF('DATA ENTRY'!G944="","",IF($D$4="All Post",'DATA ENTRY'!G944,IF(AND($D$4='DATA ENTRY'!CK944),'DATA ENTRY'!G944,""))))</f>
        <v/>
      </c>
      <c r="S945">
        <f t="shared" si="227"/>
        <v>0</v>
      </c>
      <c r="T945" t="str">
        <f t="shared" si="228"/>
        <v/>
      </c>
      <c r="BZ945" t="str">
        <f t="shared" si="229"/>
        <v/>
      </c>
      <c r="CA945" t="str">
        <f t="shared" si="230"/>
        <v/>
      </c>
      <c r="CB945" s="224">
        <v>939</v>
      </c>
      <c r="CC945" s="3" t="str">
        <f>IF('DATA ENTRY'!CK944="","",IF('DATA ENTRY'!B944="","",IF(AND($CD$4='DATA ENTRY'!CK944,$CG$4='DATA ENTRY'!D944),'DATA ENTRY'!B944,"")))</f>
        <v/>
      </c>
      <c r="CD945" s="3" t="str">
        <f>IF('DATA ENTRY'!CK944="","",IF('DATA ENTRY'!C944="","",IF(AND($CD$4='DATA ENTRY'!CK944,$CG$4='DATA ENTRY'!D944),'DATA ENTRY'!C944,"")))</f>
        <v/>
      </c>
      <c r="CE945" s="4" t="str">
        <f>IF('DATA ENTRY'!CK944="","",IF('DATA ENTRY'!I944="","",IF(AND($CD$4='DATA ENTRY'!CK944,$CG$4='DATA ENTRY'!D944),'DATA ENTRY'!I944,"")))</f>
        <v/>
      </c>
      <c r="CF945" s="4" t="str">
        <f>IF('DATA ENTRY'!CK944="","",IF('DATA ENTRY'!CK944="","",IF(AND($CD$4='DATA ENTRY'!CK944,$CG$4='DATA ENTRY'!D944),'DATA ENTRY'!CK944,"")))</f>
        <v/>
      </c>
      <c r="CG945" s="3" t="str">
        <f>IF('DATA ENTRY'!CK944="","",IF('DATA ENTRY'!N944="","",IF(AND($CD$4='DATA ENTRY'!CK944,$CG$4='DATA ENTRY'!D944),'DATA ENTRY'!N944,"")))</f>
        <v/>
      </c>
      <c r="CH945" s="107" t="str">
        <f>IF('DATA ENTRY'!CK944="","",IF('DATA ENTRY'!O944="","",IF(AND($CD$4='DATA ENTRY'!CK944,$CG$4='DATA ENTRY'!D944),'DATA ENTRY'!O944,"")))</f>
        <v/>
      </c>
      <c r="CI945" s="3" t="str">
        <f>IF('DATA ENTRY'!CK944="","",IF('DATA ENTRY'!P944="","",IF(AND($CD$4='DATA ENTRY'!CK944,$CG$4='DATA ENTRY'!D944),'DATA ENTRY'!P944,"")))</f>
        <v/>
      </c>
      <c r="CJ945" s="107" t="str">
        <f>IF('DATA ENTRY'!CK944="","",IF('DATA ENTRY'!Q944="","",IF(AND($CD$4='DATA ENTRY'!CK944,$CG$4='DATA ENTRY'!D944),'DATA ENTRY'!Q944,"")))</f>
        <v/>
      </c>
      <c r="CK945" s="3" t="str">
        <f>IF('DATA ENTRY'!CK944="","",IF('DATA ENTRY'!R944="","",IF(AND($CD$4='DATA ENTRY'!CK944,$CG$4='DATA ENTRY'!D944),'DATA ENTRY'!R944,"")))</f>
        <v/>
      </c>
      <c r="CL945" s="3" t="str">
        <f>IF('DATA ENTRY'!CK944="","",IF('DATA ENTRY'!S944="","",IF(AND($CD$4='DATA ENTRY'!CK944,$CG$4='DATA ENTRY'!D944),'DATA ENTRY'!S944,"")))</f>
        <v/>
      </c>
      <c r="CM945" s="3" t="str">
        <f>IF('DATA ENTRY'!CK944="","",IF('DATA ENTRY'!E944="","",IF(AND($CD$4='DATA ENTRY'!CK944,$CG$4='DATA ENTRY'!D944),'DATA ENTRY'!E944,"")))</f>
        <v/>
      </c>
      <c r="CN945" s="3" t="str">
        <f>IF('DATA ENTRY'!CK944="","",IF('DATA ENTRY'!W944="","",IF(AND($CD$4='DATA ENTRY'!CK944,$CG$4='DATA ENTRY'!D944),'DATA ENTRY'!W944,"")))</f>
        <v/>
      </c>
      <c r="CO945" s="3" t="str">
        <f>IF('DATA ENTRY'!CK944="","",IF('DATA ENTRY'!X944="","",IF(AND($CD$4='DATA ENTRY'!CK944,$CG$4='DATA ENTRY'!D944),'DATA ENTRY'!X944,"")))</f>
        <v/>
      </c>
      <c r="CP945" s="108" t="str">
        <f t="shared" si="231"/>
        <v/>
      </c>
      <c r="CQ945" s="108" t="str">
        <f>IF('DATA ENTRY'!CK944="","",IF('DATA ENTRY'!G944="","",IF(AND($CD$4='DATA ENTRY'!CK944,$CG$4='DATA ENTRY'!D944),'DATA ENTRY'!G944,"")))</f>
        <v/>
      </c>
      <c r="CR945" s="230" t="str">
        <f>IF('DATA ENTRY'!CK944="","",IF('DATA ENTRY'!D944="","",IF(AND($CD$4='DATA ENTRY'!CK944,$CG$4='DATA ENTRY'!D944),'DATA ENTRY'!D944,"")))</f>
        <v/>
      </c>
      <c r="CS945">
        <f t="shared" si="232"/>
        <v>0</v>
      </c>
      <c r="CT945">
        <f t="shared" si="233"/>
        <v>0</v>
      </c>
      <c r="CV945" s="139"/>
      <c r="CX945">
        <f t="shared" si="234"/>
        <v>0</v>
      </c>
      <c r="DB945" t="str">
        <f t="shared" si="241"/>
        <v/>
      </c>
      <c r="DC945" t="str">
        <f t="shared" si="242"/>
        <v/>
      </c>
      <c r="DD945" s="224">
        <v>939</v>
      </c>
      <c r="DE945" s="3" t="str">
        <f>IF('DATA ENTRY'!CK944="","",IF('DATA ENTRY'!B944="","",IF(AND($DF$4='DATA ENTRY'!D944),'DATA ENTRY'!B944,"")))</f>
        <v/>
      </c>
      <c r="DF945" s="3" t="str">
        <f>IF('DATA ENTRY'!CK944="","",IF('DATA ENTRY'!C944="","",IF(AND($DF$4='DATA ENTRY'!D944),'DATA ENTRY'!C944,"")))</f>
        <v/>
      </c>
      <c r="DG945" s="4" t="str">
        <f>IF('DATA ENTRY'!CK944="","",IF('DATA ENTRY'!I944="","",IF(AND($DF$4='DATA ENTRY'!D944),'DATA ENTRY'!I944,"")))</f>
        <v/>
      </c>
      <c r="DH945" s="4" t="str">
        <f>IF('DATA ENTRY'!CK944="","",IF('DATA ENTRY'!CK944="","",IF(AND($DF$4='DATA ENTRY'!D944),'DATA ENTRY'!CK944,"")))</f>
        <v/>
      </c>
      <c r="DI945" s="3" t="str">
        <f>IF('DATA ENTRY'!CK944="","",IF('DATA ENTRY'!N944="","",IF(AND($DF$4='DATA ENTRY'!D944),'DATA ENTRY'!N944,"")))</f>
        <v/>
      </c>
      <c r="DJ945" s="107" t="str">
        <f>IF('DATA ENTRY'!CK944="","",IF('DATA ENTRY'!O944="","",IF(AND($DF$4='DATA ENTRY'!D944),'DATA ENTRY'!O944,"")))</f>
        <v/>
      </c>
      <c r="DK945" s="3" t="str">
        <f>IF('DATA ENTRY'!CK944="","",IF('DATA ENTRY'!P944="","",IF(AND($DF$4='DATA ENTRY'!D944),'DATA ENTRY'!P944,"")))</f>
        <v/>
      </c>
      <c r="DL945" s="107" t="str">
        <f>IF('DATA ENTRY'!CK944="","",IF('DATA ENTRY'!Q944="","",IF(AND($DF$4='DATA ENTRY'!D944),'DATA ENTRY'!Q944,"")))</f>
        <v/>
      </c>
      <c r="DM945" s="3" t="str">
        <f>IF('DATA ENTRY'!CK944="","",IF('DATA ENTRY'!R944="","",IF(AND($DF$4='DATA ENTRY'!D944),'DATA ENTRY'!R944,"")))</f>
        <v/>
      </c>
      <c r="DN945" s="107" t="str">
        <f>IF('DATA ENTRY'!CK944="","",IF('DATA ENTRY'!S944="","",IF(AND($DF$4='DATA ENTRY'!D944),'DATA ENTRY'!S944,"")))</f>
        <v/>
      </c>
      <c r="DO945" s="3" t="str">
        <f>IF('DATA ENTRY'!CK944="","",IF('DATA ENTRY'!E944="","",IF(AND($DF$4='DATA ENTRY'!D944),'DATA ENTRY'!E944,"")))</f>
        <v/>
      </c>
      <c r="DP945" s="3" t="str">
        <f>IF('DATA ENTRY'!CK944="","",IF('DATA ENTRY'!D944="","",IF(AND($DF$4='DATA ENTRY'!D944),'DATA ENTRY'!D944,"")))</f>
        <v/>
      </c>
      <c r="DQ945" s="3" t="str">
        <f>IF('DATA ENTRY'!CK944="","",IF('DATA ENTRY'!W944="","",IF(AND($DF$4='DATA ENTRY'!D944),'DATA ENTRY'!W944,"")))</f>
        <v/>
      </c>
      <c r="DR945" s="3" t="str">
        <f>IF('DATA ENTRY'!CK944="","",IF('DATA ENTRY'!X944="","",IF(AND($DF$4='DATA ENTRY'!D944),'DATA ENTRY'!X944,"")))</f>
        <v/>
      </c>
      <c r="DS945" s="108" t="str">
        <f t="shared" si="235"/>
        <v/>
      </c>
      <c r="DT945" s="108" t="str">
        <f>IF('DATA ENTRY'!CK944="","",IF('DATA ENTRY'!D944="","",IF(AND($DF$4='DATA ENTRY'!D944),'DATA ENTRY'!G944,"")))</f>
        <v/>
      </c>
      <c r="DY945">
        <f t="shared" si="236"/>
        <v>0</v>
      </c>
      <c r="EB945" t="str">
        <f t="shared" si="237"/>
        <v/>
      </c>
      <c r="EC945" t="str">
        <f t="shared" si="238"/>
        <v/>
      </c>
      <c r="ED945" s="224">
        <v>939</v>
      </c>
      <c r="EE945" s="3" t="str">
        <f>IF('DATA ENTRY'!CK944="","",IF('DATA ENTRY'!B944="","",IF(AND($EF$4='DATA ENTRY'!G944,$EH$4='DATA ENTRY'!F944),'DATA ENTRY'!B944,"")))</f>
        <v/>
      </c>
      <c r="EF945" s="3" t="str">
        <f>IF('DATA ENTRY'!CK944="","",IF('DATA ENTRY'!C944="","",IF(AND($EF$4='DATA ENTRY'!G944,$EH$4='DATA ENTRY'!F944),'DATA ENTRY'!C944,"")))</f>
        <v/>
      </c>
      <c r="EG945" s="4" t="str">
        <f>IF('DATA ENTRY'!CK944="","",IF('DATA ENTRY'!I944="","",IF(AND($EF$4='DATA ENTRY'!G944,$EH$4='DATA ENTRY'!F944),'DATA ENTRY'!I944,"")))</f>
        <v/>
      </c>
      <c r="EH945" s="4" t="str">
        <f>IF('DATA ENTRY'!CK944="","",IF('DATA ENTRY'!CK944="","",IF(AND($EF$4='DATA ENTRY'!G944,$EH$4='DATA ENTRY'!F944),'DATA ENTRY'!CK944,"")))</f>
        <v/>
      </c>
      <c r="EI945" s="3" t="str">
        <f>IF('DATA ENTRY'!CK944="","",IF('DATA ENTRY'!N944="","",IF(AND($EF$4='DATA ENTRY'!G944,$EH$4='DATA ENTRY'!F944),'DATA ENTRY'!N944,"")))</f>
        <v/>
      </c>
      <c r="EJ945" s="107" t="str">
        <f>IF('DATA ENTRY'!CK944="","",IF('DATA ENTRY'!O944="","",IF(AND($EF$4='DATA ENTRY'!G944,$EH$4='DATA ENTRY'!F944),'DATA ENTRY'!O944,"")))</f>
        <v/>
      </c>
      <c r="EK945" s="3" t="str">
        <f>IF('DATA ENTRY'!CK944="","",IF('DATA ENTRY'!P944="","",IF(AND($EF$4='DATA ENTRY'!G944,$EH$4='DATA ENTRY'!F944),'DATA ENTRY'!P944,"")))</f>
        <v/>
      </c>
      <c r="EL945" s="107" t="str">
        <f>IF('DATA ENTRY'!CK944="","",IF('DATA ENTRY'!Q944="","",IF(AND($EF$4='DATA ENTRY'!G944,$EH$4='DATA ENTRY'!F944),'DATA ENTRY'!Q944,"")))</f>
        <v/>
      </c>
      <c r="EM945" s="3" t="str">
        <f>IF('DATA ENTRY'!CK944="","",IF('DATA ENTRY'!R944="","",IF(AND($EF$4='DATA ENTRY'!G944,$EH$4='DATA ENTRY'!F944),'DATA ENTRY'!R944,"")))</f>
        <v/>
      </c>
      <c r="EN945" s="107" t="str">
        <f>IF('DATA ENTRY'!CK944="","",IF('DATA ENTRY'!S944="","",IF(AND($EF$4='DATA ENTRY'!G944,$EH$4='DATA ENTRY'!F944),'DATA ENTRY'!S944,"")))</f>
        <v/>
      </c>
      <c r="EO945" s="3" t="str">
        <f>IF('DATA ENTRY'!CK944="","",IF('DATA ENTRY'!E944="","",IF(AND($EF$4='DATA ENTRY'!G944,$EH$4='DATA ENTRY'!F944),'DATA ENTRY'!E944,"")))</f>
        <v/>
      </c>
      <c r="EP945" s="3" t="str">
        <f>IF('DATA ENTRY'!CK944="","",IF('DATA ENTRY'!D944="","",IF(AND($EF$4='DATA ENTRY'!G944,$EH$4='DATA ENTRY'!F944),'DATA ENTRY'!D944,"")))</f>
        <v/>
      </c>
      <c r="EQ945" s="3" t="str">
        <f>IF('DATA ENTRY'!CK944="","",IF('DATA ENTRY'!W944="","",IF(AND($EF$4='DATA ENTRY'!G944,$EH$4='DATA ENTRY'!F944),'DATA ENTRY'!W944,"")))</f>
        <v/>
      </c>
      <c r="ER945" s="3" t="str">
        <f>IF('DATA ENTRY'!CK944="","",IF('DATA ENTRY'!X944="","",IF(AND($EF$4='DATA ENTRY'!G944,$EH$4='DATA ENTRY'!F944),'DATA ENTRY'!X944,"")))</f>
        <v/>
      </c>
      <c r="ES945" s="108" t="str">
        <f t="shared" si="239"/>
        <v/>
      </c>
      <c r="ET945" s="108" t="str">
        <f>IF('DATA ENTRY'!CK944="","",IF('DATA ENTRY'!D944="","",IF(AND($EF$4='DATA ENTRY'!G944,$EH$4='DATA ENTRY'!F944),'DATA ENTRY'!G944,"")))</f>
        <v/>
      </c>
      <c r="EY945">
        <f t="shared" si="240"/>
        <v>0</v>
      </c>
    </row>
    <row r="946" spans="1:155">
      <c r="A946" t="str">
        <f>IF(S946=0,"",1+(MAX($A$7:A945)))</f>
        <v/>
      </c>
      <c r="B946" s="224">
        <v>940</v>
      </c>
      <c r="C946" s="3" t="str">
        <f>IF('DATA ENTRY'!CK945="","",IF('DATA ENTRY'!B945="","",IF($D$4="All Post",'DATA ENTRY'!B945,IF(AND($D$4='DATA ENTRY'!CK945),'DATA ENTRY'!B945,""))))</f>
        <v/>
      </c>
      <c r="D946" s="3" t="str">
        <f>IF('DATA ENTRY'!CK945="","",IF('DATA ENTRY'!C945="","",IF($D$4="All Post",'DATA ENTRY'!C945,IF(AND($D$4='DATA ENTRY'!CK945),'DATA ENTRY'!C945,""))))</f>
        <v/>
      </c>
      <c r="E946" s="4" t="str">
        <f>IF('DATA ENTRY'!CK945="","",IF('DATA ENTRY'!I945="","",IF($D$4="All Post",'DATA ENTRY'!I945,IF(AND($D$4='DATA ENTRY'!CK945),'DATA ENTRY'!I945,""))))</f>
        <v/>
      </c>
      <c r="F946" s="4" t="str">
        <f>IF('DATA ENTRY'!CK945="","",IF('DATA ENTRY'!CK945="","",IF($D$4="All Post",'DATA ENTRY'!CK945,IF(AND($D$4='DATA ENTRY'!CK945),'DATA ENTRY'!CK945,""))))</f>
        <v/>
      </c>
      <c r="G946" s="3" t="str">
        <f>IF('DATA ENTRY'!CK945="","",IF('DATA ENTRY'!N945="","",IF($D$4="All Post",'DATA ENTRY'!N945,IF(AND($D$4='DATA ENTRY'!CK945),'DATA ENTRY'!N945,""))))</f>
        <v/>
      </c>
      <c r="H946" s="107" t="str">
        <f>IF('DATA ENTRY'!CK945="","",IF('DATA ENTRY'!O945="","",IF($D$4="All Post",'DATA ENTRY'!O945,IF(AND($D$4='DATA ENTRY'!CK945),'DATA ENTRY'!O945,""))))</f>
        <v/>
      </c>
      <c r="I946" s="3" t="str">
        <f>IF('DATA ENTRY'!CK945="","",IF('DATA ENTRY'!P945="","",IF($D$4="All Post",'DATA ENTRY'!P945,IF(AND($D$4='DATA ENTRY'!CK945),'DATA ENTRY'!P945,""))))</f>
        <v/>
      </c>
      <c r="J946" s="107" t="str">
        <f>IF('DATA ENTRY'!CK945="","",IF('DATA ENTRY'!Q945="","",IF($D$4="All Post",'DATA ENTRY'!Q945,IF(AND($D$4='DATA ENTRY'!CK945),'DATA ENTRY'!Q945,""))))</f>
        <v/>
      </c>
      <c r="K946" s="3" t="str">
        <f>IF('DATA ENTRY'!CK945="","",IF('DATA ENTRY'!R945="","",IF($D$4="All Post",'DATA ENTRY'!R945,IF(AND($D$4='DATA ENTRY'!CK945),'DATA ENTRY'!R945,""))))</f>
        <v/>
      </c>
      <c r="L946" s="3" t="str">
        <f>IF('DATA ENTRY'!CK945="","",IF('DATA ENTRY'!S945="","",IF($D$4="All Post",'DATA ENTRY'!S945,IF(AND($D$4='DATA ENTRY'!CK945),'DATA ENTRY'!S945,""))))</f>
        <v/>
      </c>
      <c r="M946" s="3" t="str">
        <f>IF('DATA ENTRY'!CK945="","",IF('DATA ENTRY'!E945="","",IF($D$4="All Post",'DATA ENTRY'!E945,IF(AND($D$4='DATA ENTRY'!CK945),'DATA ENTRY'!E945,""))))</f>
        <v/>
      </c>
      <c r="N946" s="3" t="str">
        <f>IF('DATA ENTRY'!CK945="","",IF('DATA ENTRY'!W945="","",IF($D$4="All Post",'DATA ENTRY'!W945,IF(AND($D$4='DATA ENTRY'!CK945),'DATA ENTRY'!W945,""))))</f>
        <v/>
      </c>
      <c r="O946" s="3" t="str">
        <f>IF('DATA ENTRY'!CK945="","",IF('DATA ENTRY'!X945="","",IF($D$4="All Post",'DATA ENTRY'!X945,IF(AND($D$4='DATA ENTRY'!CK945),'DATA ENTRY'!X945,""))))</f>
        <v/>
      </c>
      <c r="P946" s="3" t="str">
        <f>IF('DATA ENTRY'!CK945="","",IF('DATA ENTRY'!G945="","",IF($D$4="All Post",'DATA ENTRY'!G945,IF(AND($D$4='DATA ENTRY'!CK945),'DATA ENTRY'!G945,""))))</f>
        <v/>
      </c>
      <c r="S946">
        <f t="shared" si="227"/>
        <v>0</v>
      </c>
      <c r="T946" t="str">
        <f t="shared" si="228"/>
        <v/>
      </c>
      <c r="BZ946" t="str">
        <f t="shared" si="229"/>
        <v/>
      </c>
      <c r="CA946" t="str">
        <f t="shared" si="230"/>
        <v/>
      </c>
      <c r="CB946" s="224">
        <v>940</v>
      </c>
      <c r="CC946" s="3" t="str">
        <f>IF('DATA ENTRY'!CK945="","",IF('DATA ENTRY'!B945="","",IF(AND($CD$4='DATA ENTRY'!CK945,$CG$4='DATA ENTRY'!D945),'DATA ENTRY'!B945,"")))</f>
        <v/>
      </c>
      <c r="CD946" s="3" t="str">
        <f>IF('DATA ENTRY'!CK945="","",IF('DATA ENTRY'!C945="","",IF(AND($CD$4='DATA ENTRY'!CK945,$CG$4='DATA ENTRY'!D945),'DATA ENTRY'!C945,"")))</f>
        <v/>
      </c>
      <c r="CE946" s="4" t="str">
        <f>IF('DATA ENTRY'!CK945="","",IF('DATA ENTRY'!I945="","",IF(AND($CD$4='DATA ENTRY'!CK945,$CG$4='DATA ENTRY'!D945),'DATA ENTRY'!I945,"")))</f>
        <v/>
      </c>
      <c r="CF946" s="4" t="str">
        <f>IF('DATA ENTRY'!CK945="","",IF('DATA ENTRY'!CK945="","",IF(AND($CD$4='DATA ENTRY'!CK945,$CG$4='DATA ENTRY'!D945),'DATA ENTRY'!CK945,"")))</f>
        <v/>
      </c>
      <c r="CG946" s="3" t="str">
        <f>IF('DATA ENTRY'!CK945="","",IF('DATA ENTRY'!N945="","",IF(AND($CD$4='DATA ENTRY'!CK945,$CG$4='DATA ENTRY'!D945),'DATA ENTRY'!N945,"")))</f>
        <v/>
      </c>
      <c r="CH946" s="107" t="str">
        <f>IF('DATA ENTRY'!CK945="","",IF('DATA ENTRY'!O945="","",IF(AND($CD$4='DATA ENTRY'!CK945,$CG$4='DATA ENTRY'!D945),'DATA ENTRY'!O945,"")))</f>
        <v/>
      </c>
      <c r="CI946" s="3" t="str">
        <f>IF('DATA ENTRY'!CK945="","",IF('DATA ENTRY'!P945="","",IF(AND($CD$4='DATA ENTRY'!CK945,$CG$4='DATA ENTRY'!D945),'DATA ENTRY'!P945,"")))</f>
        <v/>
      </c>
      <c r="CJ946" s="107" t="str">
        <f>IF('DATA ENTRY'!CK945="","",IF('DATA ENTRY'!Q945="","",IF(AND($CD$4='DATA ENTRY'!CK945,$CG$4='DATA ENTRY'!D945),'DATA ENTRY'!Q945,"")))</f>
        <v/>
      </c>
      <c r="CK946" s="3" t="str">
        <f>IF('DATA ENTRY'!CK945="","",IF('DATA ENTRY'!R945="","",IF(AND($CD$4='DATA ENTRY'!CK945,$CG$4='DATA ENTRY'!D945),'DATA ENTRY'!R945,"")))</f>
        <v/>
      </c>
      <c r="CL946" s="3" t="str">
        <f>IF('DATA ENTRY'!CK945="","",IF('DATA ENTRY'!S945="","",IF(AND($CD$4='DATA ENTRY'!CK945,$CG$4='DATA ENTRY'!D945),'DATA ENTRY'!S945,"")))</f>
        <v/>
      </c>
      <c r="CM946" s="3" t="str">
        <f>IF('DATA ENTRY'!CK945="","",IF('DATA ENTRY'!E945="","",IF(AND($CD$4='DATA ENTRY'!CK945,$CG$4='DATA ENTRY'!D945),'DATA ENTRY'!E945,"")))</f>
        <v/>
      </c>
      <c r="CN946" s="3" t="str">
        <f>IF('DATA ENTRY'!CK945="","",IF('DATA ENTRY'!W945="","",IF(AND($CD$4='DATA ENTRY'!CK945,$CG$4='DATA ENTRY'!D945),'DATA ENTRY'!W945,"")))</f>
        <v/>
      </c>
      <c r="CO946" s="3" t="str">
        <f>IF('DATA ENTRY'!CK945="","",IF('DATA ENTRY'!X945="","",IF(AND($CD$4='DATA ENTRY'!CK945,$CG$4='DATA ENTRY'!D945),'DATA ENTRY'!X945,"")))</f>
        <v/>
      </c>
      <c r="CP946" s="108" t="str">
        <f t="shared" si="231"/>
        <v/>
      </c>
      <c r="CQ946" s="108" t="str">
        <f>IF('DATA ENTRY'!CK945="","",IF('DATA ENTRY'!G945="","",IF(AND($CD$4='DATA ENTRY'!CK945,$CG$4='DATA ENTRY'!D945),'DATA ENTRY'!G945,"")))</f>
        <v/>
      </c>
      <c r="CR946" s="230" t="str">
        <f>IF('DATA ENTRY'!CK945="","",IF('DATA ENTRY'!D945="","",IF(AND($CD$4='DATA ENTRY'!CK945,$CG$4='DATA ENTRY'!D945),'DATA ENTRY'!D945,"")))</f>
        <v/>
      </c>
      <c r="CS946">
        <f t="shared" si="232"/>
        <v>0</v>
      </c>
      <c r="CT946">
        <f t="shared" si="233"/>
        <v>0</v>
      </c>
      <c r="CV946" s="139"/>
      <c r="CX946">
        <f t="shared" si="234"/>
        <v>0</v>
      </c>
      <c r="DB946" t="str">
        <f t="shared" si="241"/>
        <v/>
      </c>
      <c r="DC946" t="str">
        <f t="shared" si="242"/>
        <v/>
      </c>
      <c r="DD946" s="224">
        <v>940</v>
      </c>
      <c r="DE946" s="3" t="str">
        <f>IF('DATA ENTRY'!CK945="","",IF('DATA ENTRY'!B945="","",IF(AND($DF$4='DATA ENTRY'!D945),'DATA ENTRY'!B945,"")))</f>
        <v/>
      </c>
      <c r="DF946" s="3" t="str">
        <f>IF('DATA ENTRY'!CK945="","",IF('DATA ENTRY'!C945="","",IF(AND($DF$4='DATA ENTRY'!D945),'DATA ENTRY'!C945,"")))</f>
        <v/>
      </c>
      <c r="DG946" s="4" t="str">
        <f>IF('DATA ENTRY'!CK945="","",IF('DATA ENTRY'!I945="","",IF(AND($DF$4='DATA ENTRY'!D945),'DATA ENTRY'!I945,"")))</f>
        <v/>
      </c>
      <c r="DH946" s="4" t="str">
        <f>IF('DATA ENTRY'!CK945="","",IF('DATA ENTRY'!CK945="","",IF(AND($DF$4='DATA ENTRY'!D945),'DATA ENTRY'!CK945,"")))</f>
        <v/>
      </c>
      <c r="DI946" s="3" t="str">
        <f>IF('DATA ENTRY'!CK945="","",IF('DATA ENTRY'!N945="","",IF(AND($DF$4='DATA ENTRY'!D945),'DATA ENTRY'!N945,"")))</f>
        <v/>
      </c>
      <c r="DJ946" s="107" t="str">
        <f>IF('DATA ENTRY'!CK945="","",IF('DATA ENTRY'!O945="","",IF(AND($DF$4='DATA ENTRY'!D945),'DATA ENTRY'!O945,"")))</f>
        <v/>
      </c>
      <c r="DK946" s="3" t="str">
        <f>IF('DATA ENTRY'!CK945="","",IF('DATA ENTRY'!P945="","",IF(AND($DF$4='DATA ENTRY'!D945),'DATA ENTRY'!P945,"")))</f>
        <v/>
      </c>
      <c r="DL946" s="107" t="str">
        <f>IF('DATA ENTRY'!CK945="","",IF('DATA ENTRY'!Q945="","",IF(AND($DF$4='DATA ENTRY'!D945),'DATA ENTRY'!Q945,"")))</f>
        <v/>
      </c>
      <c r="DM946" s="3" t="str">
        <f>IF('DATA ENTRY'!CK945="","",IF('DATA ENTRY'!R945="","",IF(AND($DF$4='DATA ENTRY'!D945),'DATA ENTRY'!R945,"")))</f>
        <v/>
      </c>
      <c r="DN946" s="107" t="str">
        <f>IF('DATA ENTRY'!CK945="","",IF('DATA ENTRY'!S945="","",IF(AND($DF$4='DATA ENTRY'!D945),'DATA ENTRY'!S945,"")))</f>
        <v/>
      </c>
      <c r="DO946" s="3" t="str">
        <f>IF('DATA ENTRY'!CK945="","",IF('DATA ENTRY'!E945="","",IF(AND($DF$4='DATA ENTRY'!D945),'DATA ENTRY'!E945,"")))</f>
        <v/>
      </c>
      <c r="DP946" s="3" t="str">
        <f>IF('DATA ENTRY'!CK945="","",IF('DATA ENTRY'!D945="","",IF(AND($DF$4='DATA ENTRY'!D945),'DATA ENTRY'!D945,"")))</f>
        <v/>
      </c>
      <c r="DQ946" s="3" t="str">
        <f>IF('DATA ENTRY'!CK945="","",IF('DATA ENTRY'!W945="","",IF(AND($DF$4='DATA ENTRY'!D945),'DATA ENTRY'!W945,"")))</f>
        <v/>
      </c>
      <c r="DR946" s="3" t="str">
        <f>IF('DATA ENTRY'!CK945="","",IF('DATA ENTRY'!X945="","",IF(AND($DF$4='DATA ENTRY'!D945),'DATA ENTRY'!X945,"")))</f>
        <v/>
      </c>
      <c r="DS946" s="108" t="str">
        <f t="shared" si="235"/>
        <v/>
      </c>
      <c r="DT946" s="108" t="str">
        <f>IF('DATA ENTRY'!CK945="","",IF('DATA ENTRY'!D945="","",IF(AND($DF$4='DATA ENTRY'!D945),'DATA ENTRY'!G945,"")))</f>
        <v/>
      </c>
      <c r="DY946">
        <f t="shared" si="236"/>
        <v>0</v>
      </c>
      <c r="EB946" t="str">
        <f t="shared" si="237"/>
        <v/>
      </c>
      <c r="EC946" t="str">
        <f t="shared" si="238"/>
        <v/>
      </c>
      <c r="ED946" s="224">
        <v>940</v>
      </c>
      <c r="EE946" s="3" t="str">
        <f>IF('DATA ENTRY'!CK945="","",IF('DATA ENTRY'!B945="","",IF(AND($EF$4='DATA ENTRY'!G945,$EH$4='DATA ENTRY'!F945),'DATA ENTRY'!B945,"")))</f>
        <v/>
      </c>
      <c r="EF946" s="3" t="str">
        <f>IF('DATA ENTRY'!CK945="","",IF('DATA ENTRY'!C945="","",IF(AND($EF$4='DATA ENTRY'!G945,$EH$4='DATA ENTRY'!F945),'DATA ENTRY'!C945,"")))</f>
        <v/>
      </c>
      <c r="EG946" s="4" t="str">
        <f>IF('DATA ENTRY'!CK945="","",IF('DATA ENTRY'!I945="","",IF(AND($EF$4='DATA ENTRY'!G945,$EH$4='DATA ENTRY'!F945),'DATA ENTRY'!I945,"")))</f>
        <v/>
      </c>
      <c r="EH946" s="4" t="str">
        <f>IF('DATA ENTRY'!CK945="","",IF('DATA ENTRY'!CK945="","",IF(AND($EF$4='DATA ENTRY'!G945,$EH$4='DATA ENTRY'!F945),'DATA ENTRY'!CK945,"")))</f>
        <v/>
      </c>
      <c r="EI946" s="3" t="str">
        <f>IF('DATA ENTRY'!CK945="","",IF('DATA ENTRY'!N945="","",IF(AND($EF$4='DATA ENTRY'!G945,$EH$4='DATA ENTRY'!F945),'DATA ENTRY'!N945,"")))</f>
        <v/>
      </c>
      <c r="EJ946" s="107" t="str">
        <f>IF('DATA ENTRY'!CK945="","",IF('DATA ENTRY'!O945="","",IF(AND($EF$4='DATA ENTRY'!G945,$EH$4='DATA ENTRY'!F945),'DATA ENTRY'!O945,"")))</f>
        <v/>
      </c>
      <c r="EK946" s="3" t="str">
        <f>IF('DATA ENTRY'!CK945="","",IF('DATA ENTRY'!P945="","",IF(AND($EF$4='DATA ENTRY'!G945,$EH$4='DATA ENTRY'!F945),'DATA ENTRY'!P945,"")))</f>
        <v/>
      </c>
      <c r="EL946" s="107" t="str">
        <f>IF('DATA ENTRY'!CK945="","",IF('DATA ENTRY'!Q945="","",IF(AND($EF$4='DATA ENTRY'!G945,$EH$4='DATA ENTRY'!F945),'DATA ENTRY'!Q945,"")))</f>
        <v/>
      </c>
      <c r="EM946" s="3" t="str">
        <f>IF('DATA ENTRY'!CK945="","",IF('DATA ENTRY'!R945="","",IF(AND($EF$4='DATA ENTRY'!G945,$EH$4='DATA ENTRY'!F945),'DATA ENTRY'!R945,"")))</f>
        <v/>
      </c>
      <c r="EN946" s="107" t="str">
        <f>IF('DATA ENTRY'!CK945="","",IF('DATA ENTRY'!S945="","",IF(AND($EF$4='DATA ENTRY'!G945,$EH$4='DATA ENTRY'!F945),'DATA ENTRY'!S945,"")))</f>
        <v/>
      </c>
      <c r="EO946" s="3" t="str">
        <f>IF('DATA ENTRY'!CK945="","",IF('DATA ENTRY'!E945="","",IF(AND($EF$4='DATA ENTRY'!G945,$EH$4='DATA ENTRY'!F945),'DATA ENTRY'!E945,"")))</f>
        <v/>
      </c>
      <c r="EP946" s="3" t="str">
        <f>IF('DATA ENTRY'!CK945="","",IF('DATA ENTRY'!D945="","",IF(AND($EF$4='DATA ENTRY'!G945,$EH$4='DATA ENTRY'!F945),'DATA ENTRY'!D945,"")))</f>
        <v/>
      </c>
      <c r="EQ946" s="3" t="str">
        <f>IF('DATA ENTRY'!CK945="","",IF('DATA ENTRY'!W945="","",IF(AND($EF$4='DATA ENTRY'!G945,$EH$4='DATA ENTRY'!F945),'DATA ENTRY'!W945,"")))</f>
        <v/>
      </c>
      <c r="ER946" s="3" t="str">
        <f>IF('DATA ENTRY'!CK945="","",IF('DATA ENTRY'!X945="","",IF(AND($EF$4='DATA ENTRY'!G945,$EH$4='DATA ENTRY'!F945),'DATA ENTRY'!X945,"")))</f>
        <v/>
      </c>
      <c r="ES946" s="108" t="str">
        <f t="shared" si="239"/>
        <v/>
      </c>
      <c r="ET946" s="108" t="str">
        <f>IF('DATA ENTRY'!CK945="","",IF('DATA ENTRY'!D945="","",IF(AND($EF$4='DATA ENTRY'!G945,$EH$4='DATA ENTRY'!F945),'DATA ENTRY'!G945,"")))</f>
        <v/>
      </c>
      <c r="EY946">
        <f t="shared" si="240"/>
        <v>0</v>
      </c>
    </row>
    <row r="947" spans="1:155">
      <c r="A947" t="str">
        <f>IF(S947=0,"",1+(MAX($A$7:A946)))</f>
        <v/>
      </c>
      <c r="B947" s="224">
        <v>941</v>
      </c>
      <c r="C947" s="3" t="str">
        <f>IF('DATA ENTRY'!CK946="","",IF('DATA ENTRY'!B946="","",IF($D$4="All Post",'DATA ENTRY'!B946,IF(AND($D$4='DATA ENTRY'!CK946),'DATA ENTRY'!B946,""))))</f>
        <v/>
      </c>
      <c r="D947" s="3" t="str">
        <f>IF('DATA ENTRY'!CK946="","",IF('DATA ENTRY'!C946="","",IF($D$4="All Post",'DATA ENTRY'!C946,IF(AND($D$4='DATA ENTRY'!CK946),'DATA ENTRY'!C946,""))))</f>
        <v/>
      </c>
      <c r="E947" s="4" t="str">
        <f>IF('DATA ENTRY'!CK946="","",IF('DATA ENTRY'!I946="","",IF($D$4="All Post",'DATA ENTRY'!I946,IF(AND($D$4='DATA ENTRY'!CK946),'DATA ENTRY'!I946,""))))</f>
        <v/>
      </c>
      <c r="F947" s="4" t="str">
        <f>IF('DATA ENTRY'!CK946="","",IF('DATA ENTRY'!CK946="","",IF($D$4="All Post",'DATA ENTRY'!CK946,IF(AND($D$4='DATA ENTRY'!CK946),'DATA ENTRY'!CK946,""))))</f>
        <v/>
      </c>
      <c r="G947" s="3" t="str">
        <f>IF('DATA ENTRY'!CK946="","",IF('DATA ENTRY'!N946="","",IF($D$4="All Post",'DATA ENTRY'!N946,IF(AND($D$4='DATA ENTRY'!CK946),'DATA ENTRY'!N946,""))))</f>
        <v/>
      </c>
      <c r="H947" s="107" t="str">
        <f>IF('DATA ENTRY'!CK946="","",IF('DATA ENTRY'!O946="","",IF($D$4="All Post",'DATA ENTRY'!O946,IF(AND($D$4='DATA ENTRY'!CK946),'DATA ENTRY'!O946,""))))</f>
        <v/>
      </c>
      <c r="I947" s="3" t="str">
        <f>IF('DATA ENTRY'!CK946="","",IF('DATA ENTRY'!P946="","",IF($D$4="All Post",'DATA ENTRY'!P946,IF(AND($D$4='DATA ENTRY'!CK946),'DATA ENTRY'!P946,""))))</f>
        <v/>
      </c>
      <c r="J947" s="107" t="str">
        <f>IF('DATA ENTRY'!CK946="","",IF('DATA ENTRY'!Q946="","",IF($D$4="All Post",'DATA ENTRY'!Q946,IF(AND($D$4='DATA ENTRY'!CK946),'DATA ENTRY'!Q946,""))))</f>
        <v/>
      </c>
      <c r="K947" s="3" t="str">
        <f>IF('DATA ENTRY'!CK946="","",IF('DATA ENTRY'!R946="","",IF($D$4="All Post",'DATA ENTRY'!R946,IF(AND($D$4='DATA ENTRY'!CK946),'DATA ENTRY'!R946,""))))</f>
        <v/>
      </c>
      <c r="L947" s="3" t="str">
        <f>IF('DATA ENTRY'!CK946="","",IF('DATA ENTRY'!S946="","",IF($D$4="All Post",'DATA ENTRY'!S946,IF(AND($D$4='DATA ENTRY'!CK946),'DATA ENTRY'!S946,""))))</f>
        <v/>
      </c>
      <c r="M947" s="3" t="str">
        <f>IF('DATA ENTRY'!CK946="","",IF('DATA ENTRY'!E946="","",IF($D$4="All Post",'DATA ENTRY'!E946,IF(AND($D$4='DATA ENTRY'!CK946),'DATA ENTRY'!E946,""))))</f>
        <v/>
      </c>
      <c r="N947" s="3" t="str">
        <f>IF('DATA ENTRY'!CK946="","",IF('DATA ENTRY'!W946="","",IF($D$4="All Post",'DATA ENTRY'!W946,IF(AND($D$4='DATA ENTRY'!CK946),'DATA ENTRY'!W946,""))))</f>
        <v/>
      </c>
      <c r="O947" s="3" t="str">
        <f>IF('DATA ENTRY'!CK946="","",IF('DATA ENTRY'!X946="","",IF($D$4="All Post",'DATA ENTRY'!X946,IF(AND($D$4='DATA ENTRY'!CK946),'DATA ENTRY'!X946,""))))</f>
        <v/>
      </c>
      <c r="P947" s="3" t="str">
        <f>IF('DATA ENTRY'!CK946="","",IF('DATA ENTRY'!G946="","",IF($D$4="All Post",'DATA ENTRY'!G946,IF(AND($D$4='DATA ENTRY'!CK946),'DATA ENTRY'!G946,""))))</f>
        <v/>
      </c>
      <c r="S947">
        <f t="shared" si="227"/>
        <v>0</v>
      </c>
      <c r="T947" t="str">
        <f t="shared" si="228"/>
        <v/>
      </c>
      <c r="BZ947" t="str">
        <f t="shared" si="229"/>
        <v/>
      </c>
      <c r="CA947" t="str">
        <f t="shared" si="230"/>
        <v/>
      </c>
      <c r="CB947" s="224">
        <v>941</v>
      </c>
      <c r="CC947" s="3" t="str">
        <f>IF('DATA ENTRY'!CK946="","",IF('DATA ENTRY'!B946="","",IF(AND($CD$4='DATA ENTRY'!CK946,$CG$4='DATA ENTRY'!D946),'DATA ENTRY'!B946,"")))</f>
        <v/>
      </c>
      <c r="CD947" s="3" t="str">
        <f>IF('DATA ENTRY'!CK946="","",IF('DATA ENTRY'!C946="","",IF(AND($CD$4='DATA ENTRY'!CK946,$CG$4='DATA ENTRY'!D946),'DATA ENTRY'!C946,"")))</f>
        <v/>
      </c>
      <c r="CE947" s="4" t="str">
        <f>IF('DATA ENTRY'!CK946="","",IF('DATA ENTRY'!I946="","",IF(AND($CD$4='DATA ENTRY'!CK946,$CG$4='DATA ENTRY'!D946),'DATA ENTRY'!I946,"")))</f>
        <v/>
      </c>
      <c r="CF947" s="4" t="str">
        <f>IF('DATA ENTRY'!CK946="","",IF('DATA ENTRY'!CK946="","",IF(AND($CD$4='DATA ENTRY'!CK946,$CG$4='DATA ENTRY'!D946),'DATA ENTRY'!CK946,"")))</f>
        <v/>
      </c>
      <c r="CG947" s="3" t="str">
        <f>IF('DATA ENTRY'!CK946="","",IF('DATA ENTRY'!N946="","",IF(AND($CD$4='DATA ENTRY'!CK946,$CG$4='DATA ENTRY'!D946),'DATA ENTRY'!N946,"")))</f>
        <v/>
      </c>
      <c r="CH947" s="107" t="str">
        <f>IF('DATA ENTRY'!CK946="","",IF('DATA ENTRY'!O946="","",IF(AND($CD$4='DATA ENTRY'!CK946,$CG$4='DATA ENTRY'!D946),'DATA ENTRY'!O946,"")))</f>
        <v/>
      </c>
      <c r="CI947" s="3" t="str">
        <f>IF('DATA ENTRY'!CK946="","",IF('DATA ENTRY'!P946="","",IF(AND($CD$4='DATA ENTRY'!CK946,$CG$4='DATA ENTRY'!D946),'DATA ENTRY'!P946,"")))</f>
        <v/>
      </c>
      <c r="CJ947" s="107" t="str">
        <f>IF('DATA ENTRY'!CK946="","",IF('DATA ENTRY'!Q946="","",IF(AND($CD$4='DATA ENTRY'!CK946,$CG$4='DATA ENTRY'!D946),'DATA ENTRY'!Q946,"")))</f>
        <v/>
      </c>
      <c r="CK947" s="3" t="str">
        <f>IF('DATA ENTRY'!CK946="","",IF('DATA ENTRY'!R946="","",IF(AND($CD$4='DATA ENTRY'!CK946,$CG$4='DATA ENTRY'!D946),'DATA ENTRY'!R946,"")))</f>
        <v/>
      </c>
      <c r="CL947" s="3" t="str">
        <f>IF('DATA ENTRY'!CK946="","",IF('DATA ENTRY'!S946="","",IF(AND($CD$4='DATA ENTRY'!CK946,$CG$4='DATA ENTRY'!D946),'DATA ENTRY'!S946,"")))</f>
        <v/>
      </c>
      <c r="CM947" s="3" t="str">
        <f>IF('DATA ENTRY'!CK946="","",IF('DATA ENTRY'!E946="","",IF(AND($CD$4='DATA ENTRY'!CK946,$CG$4='DATA ENTRY'!D946),'DATA ENTRY'!E946,"")))</f>
        <v/>
      </c>
      <c r="CN947" s="3" t="str">
        <f>IF('DATA ENTRY'!CK946="","",IF('DATA ENTRY'!W946="","",IF(AND($CD$4='DATA ENTRY'!CK946,$CG$4='DATA ENTRY'!D946),'DATA ENTRY'!W946,"")))</f>
        <v/>
      </c>
      <c r="CO947" s="3" t="str">
        <f>IF('DATA ENTRY'!CK946="","",IF('DATA ENTRY'!X946="","",IF(AND($CD$4='DATA ENTRY'!CK946,$CG$4='DATA ENTRY'!D946),'DATA ENTRY'!X946,"")))</f>
        <v/>
      </c>
      <c r="CP947" s="108" t="str">
        <f t="shared" si="231"/>
        <v/>
      </c>
      <c r="CQ947" s="108" t="str">
        <f>IF('DATA ENTRY'!CK946="","",IF('DATA ENTRY'!G946="","",IF(AND($CD$4='DATA ENTRY'!CK946,$CG$4='DATA ENTRY'!D946),'DATA ENTRY'!G946,"")))</f>
        <v/>
      </c>
      <c r="CR947" s="230" t="str">
        <f>IF('DATA ENTRY'!CK946="","",IF('DATA ENTRY'!D946="","",IF(AND($CD$4='DATA ENTRY'!CK946,$CG$4='DATA ENTRY'!D946),'DATA ENTRY'!D946,"")))</f>
        <v/>
      </c>
      <c r="CS947">
        <f t="shared" si="232"/>
        <v>0</v>
      </c>
      <c r="CT947">
        <f t="shared" si="233"/>
        <v>0</v>
      </c>
      <c r="CV947" s="139"/>
      <c r="CX947">
        <f t="shared" si="234"/>
        <v>0</v>
      </c>
      <c r="DB947" t="str">
        <f t="shared" si="241"/>
        <v/>
      </c>
      <c r="DC947" t="str">
        <f t="shared" si="242"/>
        <v/>
      </c>
      <c r="DD947" s="224">
        <v>941</v>
      </c>
      <c r="DE947" s="3" t="str">
        <f>IF('DATA ENTRY'!CK946="","",IF('DATA ENTRY'!B946="","",IF(AND($DF$4='DATA ENTRY'!D946),'DATA ENTRY'!B946,"")))</f>
        <v/>
      </c>
      <c r="DF947" s="3" t="str">
        <f>IF('DATA ENTRY'!CK946="","",IF('DATA ENTRY'!C946="","",IF(AND($DF$4='DATA ENTRY'!D946),'DATA ENTRY'!C946,"")))</f>
        <v/>
      </c>
      <c r="DG947" s="4" t="str">
        <f>IF('DATA ENTRY'!CK946="","",IF('DATA ENTRY'!I946="","",IF(AND($DF$4='DATA ENTRY'!D946),'DATA ENTRY'!I946,"")))</f>
        <v/>
      </c>
      <c r="DH947" s="4" t="str">
        <f>IF('DATA ENTRY'!CK946="","",IF('DATA ENTRY'!CK946="","",IF(AND($DF$4='DATA ENTRY'!D946),'DATA ENTRY'!CK946,"")))</f>
        <v/>
      </c>
      <c r="DI947" s="3" t="str">
        <f>IF('DATA ENTRY'!CK946="","",IF('DATA ENTRY'!N946="","",IF(AND($DF$4='DATA ENTRY'!D946),'DATA ENTRY'!N946,"")))</f>
        <v/>
      </c>
      <c r="DJ947" s="107" t="str">
        <f>IF('DATA ENTRY'!CK946="","",IF('DATA ENTRY'!O946="","",IF(AND($DF$4='DATA ENTRY'!D946),'DATA ENTRY'!O946,"")))</f>
        <v/>
      </c>
      <c r="DK947" s="3" t="str">
        <f>IF('DATA ENTRY'!CK946="","",IF('DATA ENTRY'!P946="","",IF(AND($DF$4='DATA ENTRY'!D946),'DATA ENTRY'!P946,"")))</f>
        <v/>
      </c>
      <c r="DL947" s="107" t="str">
        <f>IF('DATA ENTRY'!CK946="","",IF('DATA ENTRY'!Q946="","",IF(AND($DF$4='DATA ENTRY'!D946),'DATA ENTRY'!Q946,"")))</f>
        <v/>
      </c>
      <c r="DM947" s="3" t="str">
        <f>IF('DATA ENTRY'!CK946="","",IF('DATA ENTRY'!R946="","",IF(AND($DF$4='DATA ENTRY'!D946),'DATA ENTRY'!R946,"")))</f>
        <v/>
      </c>
      <c r="DN947" s="107" t="str">
        <f>IF('DATA ENTRY'!CK946="","",IF('DATA ENTRY'!S946="","",IF(AND($DF$4='DATA ENTRY'!D946),'DATA ENTRY'!S946,"")))</f>
        <v/>
      </c>
      <c r="DO947" s="3" t="str">
        <f>IF('DATA ENTRY'!CK946="","",IF('DATA ENTRY'!E946="","",IF(AND($DF$4='DATA ENTRY'!D946),'DATA ENTRY'!E946,"")))</f>
        <v/>
      </c>
      <c r="DP947" s="3" t="str">
        <f>IF('DATA ENTRY'!CK946="","",IF('DATA ENTRY'!D946="","",IF(AND($DF$4='DATA ENTRY'!D946),'DATA ENTRY'!D946,"")))</f>
        <v/>
      </c>
      <c r="DQ947" s="3" t="str">
        <f>IF('DATA ENTRY'!CK946="","",IF('DATA ENTRY'!W946="","",IF(AND($DF$4='DATA ENTRY'!D946),'DATA ENTRY'!W946,"")))</f>
        <v/>
      </c>
      <c r="DR947" s="3" t="str">
        <f>IF('DATA ENTRY'!CK946="","",IF('DATA ENTRY'!X946="","",IF(AND($DF$4='DATA ENTRY'!D946),'DATA ENTRY'!X946,"")))</f>
        <v/>
      </c>
      <c r="DS947" s="108" t="str">
        <f t="shared" si="235"/>
        <v/>
      </c>
      <c r="DT947" s="108" t="str">
        <f>IF('DATA ENTRY'!CK946="","",IF('DATA ENTRY'!D946="","",IF(AND($DF$4='DATA ENTRY'!D946),'DATA ENTRY'!G946,"")))</f>
        <v/>
      </c>
      <c r="DY947">
        <f t="shared" si="236"/>
        <v>0</v>
      </c>
      <c r="EB947" t="str">
        <f t="shared" si="237"/>
        <v/>
      </c>
      <c r="EC947" t="str">
        <f t="shared" si="238"/>
        <v/>
      </c>
      <c r="ED947" s="224">
        <v>941</v>
      </c>
      <c r="EE947" s="3" t="str">
        <f>IF('DATA ENTRY'!CK946="","",IF('DATA ENTRY'!B946="","",IF(AND($EF$4='DATA ENTRY'!G946,$EH$4='DATA ENTRY'!F946),'DATA ENTRY'!B946,"")))</f>
        <v/>
      </c>
      <c r="EF947" s="3" t="str">
        <f>IF('DATA ENTRY'!CK946="","",IF('DATA ENTRY'!C946="","",IF(AND($EF$4='DATA ENTRY'!G946,$EH$4='DATA ENTRY'!F946),'DATA ENTRY'!C946,"")))</f>
        <v/>
      </c>
      <c r="EG947" s="4" t="str">
        <f>IF('DATA ENTRY'!CK946="","",IF('DATA ENTRY'!I946="","",IF(AND($EF$4='DATA ENTRY'!G946,$EH$4='DATA ENTRY'!F946),'DATA ENTRY'!I946,"")))</f>
        <v/>
      </c>
      <c r="EH947" s="4" t="str">
        <f>IF('DATA ENTRY'!CK946="","",IF('DATA ENTRY'!CK946="","",IF(AND($EF$4='DATA ENTRY'!G946,$EH$4='DATA ENTRY'!F946),'DATA ENTRY'!CK946,"")))</f>
        <v/>
      </c>
      <c r="EI947" s="3" t="str">
        <f>IF('DATA ENTRY'!CK946="","",IF('DATA ENTRY'!N946="","",IF(AND($EF$4='DATA ENTRY'!G946,$EH$4='DATA ENTRY'!F946),'DATA ENTRY'!N946,"")))</f>
        <v/>
      </c>
      <c r="EJ947" s="107" t="str">
        <f>IF('DATA ENTRY'!CK946="","",IF('DATA ENTRY'!O946="","",IF(AND($EF$4='DATA ENTRY'!G946,$EH$4='DATA ENTRY'!F946),'DATA ENTRY'!O946,"")))</f>
        <v/>
      </c>
      <c r="EK947" s="3" t="str">
        <f>IF('DATA ENTRY'!CK946="","",IF('DATA ENTRY'!P946="","",IF(AND($EF$4='DATA ENTRY'!G946,$EH$4='DATA ENTRY'!F946),'DATA ENTRY'!P946,"")))</f>
        <v/>
      </c>
      <c r="EL947" s="107" t="str">
        <f>IF('DATA ENTRY'!CK946="","",IF('DATA ENTRY'!Q946="","",IF(AND($EF$4='DATA ENTRY'!G946,$EH$4='DATA ENTRY'!F946),'DATA ENTRY'!Q946,"")))</f>
        <v/>
      </c>
      <c r="EM947" s="3" t="str">
        <f>IF('DATA ENTRY'!CK946="","",IF('DATA ENTRY'!R946="","",IF(AND($EF$4='DATA ENTRY'!G946,$EH$4='DATA ENTRY'!F946),'DATA ENTRY'!R946,"")))</f>
        <v/>
      </c>
      <c r="EN947" s="107" t="str">
        <f>IF('DATA ENTRY'!CK946="","",IF('DATA ENTRY'!S946="","",IF(AND($EF$4='DATA ENTRY'!G946,$EH$4='DATA ENTRY'!F946),'DATA ENTRY'!S946,"")))</f>
        <v/>
      </c>
      <c r="EO947" s="3" t="str">
        <f>IF('DATA ENTRY'!CK946="","",IF('DATA ENTRY'!E946="","",IF(AND($EF$4='DATA ENTRY'!G946,$EH$4='DATA ENTRY'!F946),'DATA ENTRY'!E946,"")))</f>
        <v/>
      </c>
      <c r="EP947" s="3" t="str">
        <f>IF('DATA ENTRY'!CK946="","",IF('DATA ENTRY'!D946="","",IF(AND($EF$4='DATA ENTRY'!G946,$EH$4='DATA ENTRY'!F946),'DATA ENTRY'!D946,"")))</f>
        <v/>
      </c>
      <c r="EQ947" s="3" t="str">
        <f>IF('DATA ENTRY'!CK946="","",IF('DATA ENTRY'!W946="","",IF(AND($EF$4='DATA ENTRY'!G946,$EH$4='DATA ENTRY'!F946),'DATA ENTRY'!W946,"")))</f>
        <v/>
      </c>
      <c r="ER947" s="3" t="str">
        <f>IF('DATA ENTRY'!CK946="","",IF('DATA ENTRY'!X946="","",IF(AND($EF$4='DATA ENTRY'!G946,$EH$4='DATA ENTRY'!F946),'DATA ENTRY'!X946,"")))</f>
        <v/>
      </c>
      <c r="ES947" s="108" t="str">
        <f t="shared" si="239"/>
        <v/>
      </c>
      <c r="ET947" s="108" t="str">
        <f>IF('DATA ENTRY'!CK946="","",IF('DATA ENTRY'!D946="","",IF(AND($EF$4='DATA ENTRY'!G946,$EH$4='DATA ENTRY'!F946),'DATA ENTRY'!G946,"")))</f>
        <v/>
      </c>
      <c r="EY947">
        <f t="shared" si="240"/>
        <v>0</v>
      </c>
    </row>
    <row r="948" spans="1:155">
      <c r="A948" t="str">
        <f>IF(S948=0,"",1+(MAX($A$7:A947)))</f>
        <v/>
      </c>
      <c r="B948" s="224">
        <v>942</v>
      </c>
      <c r="C948" s="3" t="str">
        <f>IF('DATA ENTRY'!CK947="","",IF('DATA ENTRY'!B947="","",IF($D$4="All Post",'DATA ENTRY'!B947,IF(AND($D$4='DATA ENTRY'!CK947),'DATA ENTRY'!B947,""))))</f>
        <v/>
      </c>
      <c r="D948" s="3" t="str">
        <f>IF('DATA ENTRY'!CK947="","",IF('DATA ENTRY'!C947="","",IF($D$4="All Post",'DATA ENTRY'!C947,IF(AND($D$4='DATA ENTRY'!CK947),'DATA ENTRY'!C947,""))))</f>
        <v/>
      </c>
      <c r="E948" s="4" t="str">
        <f>IF('DATA ENTRY'!CK947="","",IF('DATA ENTRY'!I947="","",IF($D$4="All Post",'DATA ENTRY'!I947,IF(AND($D$4='DATA ENTRY'!CK947),'DATA ENTRY'!I947,""))))</f>
        <v/>
      </c>
      <c r="F948" s="4" t="str">
        <f>IF('DATA ENTRY'!CK947="","",IF('DATA ENTRY'!CK947="","",IF($D$4="All Post",'DATA ENTRY'!CK947,IF(AND($D$4='DATA ENTRY'!CK947),'DATA ENTRY'!CK947,""))))</f>
        <v/>
      </c>
      <c r="G948" s="3" t="str">
        <f>IF('DATA ENTRY'!CK947="","",IF('DATA ENTRY'!N947="","",IF($D$4="All Post",'DATA ENTRY'!N947,IF(AND($D$4='DATA ENTRY'!CK947),'DATA ENTRY'!N947,""))))</f>
        <v/>
      </c>
      <c r="H948" s="107" t="str">
        <f>IF('DATA ENTRY'!CK947="","",IF('DATA ENTRY'!O947="","",IF($D$4="All Post",'DATA ENTRY'!O947,IF(AND($D$4='DATA ENTRY'!CK947),'DATA ENTRY'!O947,""))))</f>
        <v/>
      </c>
      <c r="I948" s="3" t="str">
        <f>IF('DATA ENTRY'!CK947="","",IF('DATA ENTRY'!P947="","",IF($D$4="All Post",'DATA ENTRY'!P947,IF(AND($D$4='DATA ENTRY'!CK947),'DATA ENTRY'!P947,""))))</f>
        <v/>
      </c>
      <c r="J948" s="107" t="str">
        <f>IF('DATA ENTRY'!CK947="","",IF('DATA ENTRY'!Q947="","",IF($D$4="All Post",'DATA ENTRY'!Q947,IF(AND($D$4='DATA ENTRY'!CK947),'DATA ENTRY'!Q947,""))))</f>
        <v/>
      </c>
      <c r="K948" s="3" t="str">
        <f>IF('DATA ENTRY'!CK947="","",IF('DATA ENTRY'!R947="","",IF($D$4="All Post",'DATA ENTRY'!R947,IF(AND($D$4='DATA ENTRY'!CK947),'DATA ENTRY'!R947,""))))</f>
        <v/>
      </c>
      <c r="L948" s="3" t="str">
        <f>IF('DATA ENTRY'!CK947="","",IF('DATA ENTRY'!S947="","",IF($D$4="All Post",'DATA ENTRY'!S947,IF(AND($D$4='DATA ENTRY'!CK947),'DATA ENTRY'!S947,""))))</f>
        <v/>
      </c>
      <c r="M948" s="3" t="str">
        <f>IF('DATA ENTRY'!CK947="","",IF('DATA ENTRY'!E947="","",IF($D$4="All Post",'DATA ENTRY'!E947,IF(AND($D$4='DATA ENTRY'!CK947),'DATA ENTRY'!E947,""))))</f>
        <v/>
      </c>
      <c r="N948" s="3" t="str">
        <f>IF('DATA ENTRY'!CK947="","",IF('DATA ENTRY'!W947="","",IF($D$4="All Post",'DATA ENTRY'!W947,IF(AND($D$4='DATA ENTRY'!CK947),'DATA ENTRY'!W947,""))))</f>
        <v/>
      </c>
      <c r="O948" s="3" t="str">
        <f>IF('DATA ENTRY'!CK947="","",IF('DATA ENTRY'!X947="","",IF($D$4="All Post",'DATA ENTRY'!X947,IF(AND($D$4='DATA ENTRY'!CK947),'DATA ENTRY'!X947,""))))</f>
        <v/>
      </c>
      <c r="P948" s="3" t="str">
        <f>IF('DATA ENTRY'!CK947="","",IF('DATA ENTRY'!G947="","",IF($D$4="All Post",'DATA ENTRY'!G947,IF(AND($D$4='DATA ENTRY'!CK947),'DATA ENTRY'!G947,""))))</f>
        <v/>
      </c>
      <c r="S948">
        <f t="shared" si="227"/>
        <v>0</v>
      </c>
      <c r="T948" t="str">
        <f t="shared" si="228"/>
        <v/>
      </c>
      <c r="BZ948" t="str">
        <f t="shared" si="229"/>
        <v/>
      </c>
      <c r="CA948" t="str">
        <f t="shared" si="230"/>
        <v/>
      </c>
      <c r="CB948" s="224">
        <v>942</v>
      </c>
      <c r="CC948" s="3" t="str">
        <f>IF('DATA ENTRY'!CK947="","",IF('DATA ENTRY'!B947="","",IF(AND($CD$4='DATA ENTRY'!CK947,$CG$4='DATA ENTRY'!D947),'DATA ENTRY'!B947,"")))</f>
        <v/>
      </c>
      <c r="CD948" s="3" t="str">
        <f>IF('DATA ENTRY'!CK947="","",IF('DATA ENTRY'!C947="","",IF(AND($CD$4='DATA ENTRY'!CK947,$CG$4='DATA ENTRY'!D947),'DATA ENTRY'!C947,"")))</f>
        <v/>
      </c>
      <c r="CE948" s="4" t="str">
        <f>IF('DATA ENTRY'!CK947="","",IF('DATA ENTRY'!I947="","",IF(AND($CD$4='DATA ENTRY'!CK947,$CG$4='DATA ENTRY'!D947),'DATA ENTRY'!I947,"")))</f>
        <v/>
      </c>
      <c r="CF948" s="4" t="str">
        <f>IF('DATA ENTRY'!CK947="","",IF('DATA ENTRY'!CK947="","",IF(AND($CD$4='DATA ENTRY'!CK947,$CG$4='DATA ENTRY'!D947),'DATA ENTRY'!CK947,"")))</f>
        <v/>
      </c>
      <c r="CG948" s="3" t="str">
        <f>IF('DATA ENTRY'!CK947="","",IF('DATA ENTRY'!N947="","",IF(AND($CD$4='DATA ENTRY'!CK947,$CG$4='DATA ENTRY'!D947),'DATA ENTRY'!N947,"")))</f>
        <v/>
      </c>
      <c r="CH948" s="107" t="str">
        <f>IF('DATA ENTRY'!CK947="","",IF('DATA ENTRY'!O947="","",IF(AND($CD$4='DATA ENTRY'!CK947,$CG$4='DATA ENTRY'!D947),'DATA ENTRY'!O947,"")))</f>
        <v/>
      </c>
      <c r="CI948" s="3" t="str">
        <f>IF('DATA ENTRY'!CK947="","",IF('DATA ENTRY'!P947="","",IF(AND($CD$4='DATA ENTRY'!CK947,$CG$4='DATA ENTRY'!D947),'DATA ENTRY'!P947,"")))</f>
        <v/>
      </c>
      <c r="CJ948" s="107" t="str">
        <f>IF('DATA ENTRY'!CK947="","",IF('DATA ENTRY'!Q947="","",IF(AND($CD$4='DATA ENTRY'!CK947,$CG$4='DATA ENTRY'!D947),'DATA ENTRY'!Q947,"")))</f>
        <v/>
      </c>
      <c r="CK948" s="3" t="str">
        <f>IF('DATA ENTRY'!CK947="","",IF('DATA ENTRY'!R947="","",IF(AND($CD$4='DATA ENTRY'!CK947,$CG$4='DATA ENTRY'!D947),'DATA ENTRY'!R947,"")))</f>
        <v/>
      </c>
      <c r="CL948" s="3" t="str">
        <f>IF('DATA ENTRY'!CK947="","",IF('DATA ENTRY'!S947="","",IF(AND($CD$4='DATA ENTRY'!CK947,$CG$4='DATA ENTRY'!D947),'DATA ENTRY'!S947,"")))</f>
        <v/>
      </c>
      <c r="CM948" s="3" t="str">
        <f>IF('DATA ENTRY'!CK947="","",IF('DATA ENTRY'!E947="","",IF(AND($CD$4='DATA ENTRY'!CK947,$CG$4='DATA ENTRY'!D947),'DATA ENTRY'!E947,"")))</f>
        <v/>
      </c>
      <c r="CN948" s="3" t="str">
        <f>IF('DATA ENTRY'!CK947="","",IF('DATA ENTRY'!W947="","",IF(AND($CD$4='DATA ENTRY'!CK947,$CG$4='DATA ENTRY'!D947),'DATA ENTRY'!W947,"")))</f>
        <v/>
      </c>
      <c r="CO948" s="3" t="str">
        <f>IF('DATA ENTRY'!CK947="","",IF('DATA ENTRY'!X947="","",IF(AND($CD$4='DATA ENTRY'!CK947,$CG$4='DATA ENTRY'!D947),'DATA ENTRY'!X947,"")))</f>
        <v/>
      </c>
      <c r="CP948" s="108" t="str">
        <f t="shared" si="231"/>
        <v/>
      </c>
      <c r="CQ948" s="108" t="str">
        <f>IF('DATA ENTRY'!CK947="","",IF('DATA ENTRY'!G947="","",IF(AND($CD$4='DATA ENTRY'!CK947,$CG$4='DATA ENTRY'!D947),'DATA ENTRY'!G947,"")))</f>
        <v/>
      </c>
      <c r="CR948" s="230" t="str">
        <f>IF('DATA ENTRY'!CK947="","",IF('DATA ENTRY'!D947="","",IF(AND($CD$4='DATA ENTRY'!CK947,$CG$4='DATA ENTRY'!D947),'DATA ENTRY'!D947,"")))</f>
        <v/>
      </c>
      <c r="CS948">
        <f t="shared" si="232"/>
        <v>0</v>
      </c>
      <c r="CT948">
        <f t="shared" si="233"/>
        <v>0</v>
      </c>
      <c r="CV948" s="139"/>
      <c r="CX948">
        <f t="shared" si="234"/>
        <v>0</v>
      </c>
      <c r="DB948" t="str">
        <f t="shared" si="241"/>
        <v/>
      </c>
      <c r="DC948" t="str">
        <f t="shared" si="242"/>
        <v/>
      </c>
      <c r="DD948" s="224">
        <v>942</v>
      </c>
      <c r="DE948" s="3" t="str">
        <f>IF('DATA ENTRY'!CK947="","",IF('DATA ENTRY'!B947="","",IF(AND($DF$4='DATA ENTRY'!D947),'DATA ENTRY'!B947,"")))</f>
        <v/>
      </c>
      <c r="DF948" s="3" t="str">
        <f>IF('DATA ENTRY'!CK947="","",IF('DATA ENTRY'!C947="","",IF(AND($DF$4='DATA ENTRY'!D947),'DATA ENTRY'!C947,"")))</f>
        <v/>
      </c>
      <c r="DG948" s="4" t="str">
        <f>IF('DATA ENTRY'!CK947="","",IF('DATA ENTRY'!I947="","",IF(AND($DF$4='DATA ENTRY'!D947),'DATA ENTRY'!I947,"")))</f>
        <v/>
      </c>
      <c r="DH948" s="4" t="str">
        <f>IF('DATA ENTRY'!CK947="","",IF('DATA ENTRY'!CK947="","",IF(AND($DF$4='DATA ENTRY'!D947),'DATA ENTRY'!CK947,"")))</f>
        <v/>
      </c>
      <c r="DI948" s="3" t="str">
        <f>IF('DATA ENTRY'!CK947="","",IF('DATA ENTRY'!N947="","",IF(AND($DF$4='DATA ENTRY'!D947),'DATA ENTRY'!N947,"")))</f>
        <v/>
      </c>
      <c r="DJ948" s="107" t="str">
        <f>IF('DATA ENTRY'!CK947="","",IF('DATA ENTRY'!O947="","",IF(AND($DF$4='DATA ENTRY'!D947),'DATA ENTRY'!O947,"")))</f>
        <v/>
      </c>
      <c r="DK948" s="3" t="str">
        <f>IF('DATA ENTRY'!CK947="","",IF('DATA ENTRY'!P947="","",IF(AND($DF$4='DATA ENTRY'!D947),'DATA ENTRY'!P947,"")))</f>
        <v/>
      </c>
      <c r="DL948" s="107" t="str">
        <f>IF('DATA ENTRY'!CK947="","",IF('DATA ENTRY'!Q947="","",IF(AND($DF$4='DATA ENTRY'!D947),'DATA ENTRY'!Q947,"")))</f>
        <v/>
      </c>
      <c r="DM948" s="3" t="str">
        <f>IF('DATA ENTRY'!CK947="","",IF('DATA ENTRY'!R947="","",IF(AND($DF$4='DATA ENTRY'!D947),'DATA ENTRY'!R947,"")))</f>
        <v/>
      </c>
      <c r="DN948" s="107" t="str">
        <f>IF('DATA ENTRY'!CK947="","",IF('DATA ENTRY'!S947="","",IF(AND($DF$4='DATA ENTRY'!D947),'DATA ENTRY'!S947,"")))</f>
        <v/>
      </c>
      <c r="DO948" s="3" t="str">
        <f>IF('DATA ENTRY'!CK947="","",IF('DATA ENTRY'!E947="","",IF(AND($DF$4='DATA ENTRY'!D947),'DATA ENTRY'!E947,"")))</f>
        <v/>
      </c>
      <c r="DP948" s="3" t="str">
        <f>IF('DATA ENTRY'!CK947="","",IF('DATA ENTRY'!D947="","",IF(AND($DF$4='DATA ENTRY'!D947),'DATA ENTRY'!D947,"")))</f>
        <v/>
      </c>
      <c r="DQ948" s="3" t="str">
        <f>IF('DATA ENTRY'!CK947="","",IF('DATA ENTRY'!W947="","",IF(AND($DF$4='DATA ENTRY'!D947),'DATA ENTRY'!W947,"")))</f>
        <v/>
      </c>
      <c r="DR948" s="3" t="str">
        <f>IF('DATA ENTRY'!CK947="","",IF('DATA ENTRY'!X947="","",IF(AND($DF$4='DATA ENTRY'!D947),'DATA ENTRY'!X947,"")))</f>
        <v/>
      </c>
      <c r="DS948" s="108" t="str">
        <f t="shared" si="235"/>
        <v/>
      </c>
      <c r="DT948" s="108" t="str">
        <f>IF('DATA ENTRY'!CK947="","",IF('DATA ENTRY'!D947="","",IF(AND($DF$4='DATA ENTRY'!D947),'DATA ENTRY'!G947,"")))</f>
        <v/>
      </c>
      <c r="DY948">
        <f t="shared" si="236"/>
        <v>0</v>
      </c>
      <c r="EB948" t="str">
        <f t="shared" si="237"/>
        <v/>
      </c>
      <c r="EC948" t="str">
        <f t="shared" si="238"/>
        <v/>
      </c>
      <c r="ED948" s="224">
        <v>942</v>
      </c>
      <c r="EE948" s="3" t="str">
        <f>IF('DATA ENTRY'!CK947="","",IF('DATA ENTRY'!B947="","",IF(AND($EF$4='DATA ENTRY'!G947,$EH$4='DATA ENTRY'!F947),'DATA ENTRY'!B947,"")))</f>
        <v/>
      </c>
      <c r="EF948" s="3" t="str">
        <f>IF('DATA ENTRY'!CK947="","",IF('DATA ENTRY'!C947="","",IF(AND($EF$4='DATA ENTRY'!G947,$EH$4='DATA ENTRY'!F947),'DATA ENTRY'!C947,"")))</f>
        <v/>
      </c>
      <c r="EG948" s="4" t="str">
        <f>IF('DATA ENTRY'!CK947="","",IF('DATA ENTRY'!I947="","",IF(AND($EF$4='DATA ENTRY'!G947,$EH$4='DATA ENTRY'!F947),'DATA ENTRY'!I947,"")))</f>
        <v/>
      </c>
      <c r="EH948" s="4" t="str">
        <f>IF('DATA ENTRY'!CK947="","",IF('DATA ENTRY'!CK947="","",IF(AND($EF$4='DATA ENTRY'!G947,$EH$4='DATA ENTRY'!F947),'DATA ENTRY'!CK947,"")))</f>
        <v/>
      </c>
      <c r="EI948" s="3" t="str">
        <f>IF('DATA ENTRY'!CK947="","",IF('DATA ENTRY'!N947="","",IF(AND($EF$4='DATA ENTRY'!G947,$EH$4='DATA ENTRY'!F947),'DATA ENTRY'!N947,"")))</f>
        <v/>
      </c>
      <c r="EJ948" s="107" t="str">
        <f>IF('DATA ENTRY'!CK947="","",IF('DATA ENTRY'!O947="","",IF(AND($EF$4='DATA ENTRY'!G947,$EH$4='DATA ENTRY'!F947),'DATA ENTRY'!O947,"")))</f>
        <v/>
      </c>
      <c r="EK948" s="3" t="str">
        <f>IF('DATA ENTRY'!CK947="","",IF('DATA ENTRY'!P947="","",IF(AND($EF$4='DATA ENTRY'!G947,$EH$4='DATA ENTRY'!F947),'DATA ENTRY'!P947,"")))</f>
        <v/>
      </c>
      <c r="EL948" s="107" t="str">
        <f>IF('DATA ENTRY'!CK947="","",IF('DATA ENTRY'!Q947="","",IF(AND($EF$4='DATA ENTRY'!G947,$EH$4='DATA ENTRY'!F947),'DATA ENTRY'!Q947,"")))</f>
        <v/>
      </c>
      <c r="EM948" s="3" t="str">
        <f>IF('DATA ENTRY'!CK947="","",IF('DATA ENTRY'!R947="","",IF(AND($EF$4='DATA ENTRY'!G947,$EH$4='DATA ENTRY'!F947),'DATA ENTRY'!R947,"")))</f>
        <v/>
      </c>
      <c r="EN948" s="107" t="str">
        <f>IF('DATA ENTRY'!CK947="","",IF('DATA ENTRY'!S947="","",IF(AND($EF$4='DATA ENTRY'!G947,$EH$4='DATA ENTRY'!F947),'DATA ENTRY'!S947,"")))</f>
        <v/>
      </c>
      <c r="EO948" s="3" t="str">
        <f>IF('DATA ENTRY'!CK947="","",IF('DATA ENTRY'!E947="","",IF(AND($EF$4='DATA ENTRY'!G947,$EH$4='DATA ENTRY'!F947),'DATA ENTRY'!E947,"")))</f>
        <v/>
      </c>
      <c r="EP948" s="3" t="str">
        <f>IF('DATA ENTRY'!CK947="","",IF('DATA ENTRY'!D947="","",IF(AND($EF$4='DATA ENTRY'!G947,$EH$4='DATA ENTRY'!F947),'DATA ENTRY'!D947,"")))</f>
        <v/>
      </c>
      <c r="EQ948" s="3" t="str">
        <f>IF('DATA ENTRY'!CK947="","",IF('DATA ENTRY'!W947="","",IF(AND($EF$4='DATA ENTRY'!G947,$EH$4='DATA ENTRY'!F947),'DATA ENTRY'!W947,"")))</f>
        <v/>
      </c>
      <c r="ER948" s="3" t="str">
        <f>IF('DATA ENTRY'!CK947="","",IF('DATA ENTRY'!X947="","",IF(AND($EF$4='DATA ENTRY'!G947,$EH$4='DATA ENTRY'!F947),'DATA ENTRY'!X947,"")))</f>
        <v/>
      </c>
      <c r="ES948" s="108" t="str">
        <f t="shared" si="239"/>
        <v/>
      </c>
      <c r="ET948" s="108" t="str">
        <f>IF('DATA ENTRY'!CK947="","",IF('DATA ENTRY'!D947="","",IF(AND($EF$4='DATA ENTRY'!G947,$EH$4='DATA ENTRY'!F947),'DATA ENTRY'!G947,"")))</f>
        <v/>
      </c>
      <c r="EY948">
        <f t="shared" si="240"/>
        <v>0</v>
      </c>
    </row>
    <row r="949" spans="1:155">
      <c r="A949" t="str">
        <f>IF(S949=0,"",1+(MAX($A$7:A948)))</f>
        <v/>
      </c>
      <c r="B949" s="224">
        <v>943</v>
      </c>
      <c r="C949" s="3" t="str">
        <f>IF('DATA ENTRY'!CK948="","",IF('DATA ENTRY'!B948="","",IF($D$4="All Post",'DATA ENTRY'!B948,IF(AND($D$4='DATA ENTRY'!CK948),'DATA ENTRY'!B948,""))))</f>
        <v/>
      </c>
      <c r="D949" s="3" t="str">
        <f>IF('DATA ENTRY'!CK948="","",IF('DATA ENTRY'!C948="","",IF($D$4="All Post",'DATA ENTRY'!C948,IF(AND($D$4='DATA ENTRY'!CK948),'DATA ENTRY'!C948,""))))</f>
        <v/>
      </c>
      <c r="E949" s="4" t="str">
        <f>IF('DATA ENTRY'!CK948="","",IF('DATA ENTRY'!I948="","",IF($D$4="All Post",'DATA ENTRY'!I948,IF(AND($D$4='DATA ENTRY'!CK948),'DATA ENTRY'!I948,""))))</f>
        <v/>
      </c>
      <c r="F949" s="4" t="str">
        <f>IF('DATA ENTRY'!CK948="","",IF('DATA ENTRY'!CK948="","",IF($D$4="All Post",'DATA ENTRY'!CK948,IF(AND($D$4='DATA ENTRY'!CK948),'DATA ENTRY'!CK948,""))))</f>
        <v/>
      </c>
      <c r="G949" s="3" t="str">
        <f>IF('DATA ENTRY'!CK948="","",IF('DATA ENTRY'!N948="","",IF($D$4="All Post",'DATA ENTRY'!N948,IF(AND($D$4='DATA ENTRY'!CK948),'DATA ENTRY'!N948,""))))</f>
        <v/>
      </c>
      <c r="H949" s="107" t="str">
        <f>IF('DATA ENTRY'!CK948="","",IF('DATA ENTRY'!O948="","",IF($D$4="All Post",'DATA ENTRY'!O948,IF(AND($D$4='DATA ENTRY'!CK948),'DATA ENTRY'!O948,""))))</f>
        <v/>
      </c>
      <c r="I949" s="3" t="str">
        <f>IF('DATA ENTRY'!CK948="","",IF('DATA ENTRY'!P948="","",IF($D$4="All Post",'DATA ENTRY'!P948,IF(AND($D$4='DATA ENTRY'!CK948),'DATA ENTRY'!P948,""))))</f>
        <v/>
      </c>
      <c r="J949" s="107" t="str">
        <f>IF('DATA ENTRY'!CK948="","",IF('DATA ENTRY'!Q948="","",IF($D$4="All Post",'DATA ENTRY'!Q948,IF(AND($D$4='DATA ENTRY'!CK948),'DATA ENTRY'!Q948,""))))</f>
        <v/>
      </c>
      <c r="K949" s="3" t="str">
        <f>IF('DATA ENTRY'!CK948="","",IF('DATA ENTRY'!R948="","",IF($D$4="All Post",'DATA ENTRY'!R948,IF(AND($D$4='DATA ENTRY'!CK948),'DATA ENTRY'!R948,""))))</f>
        <v/>
      </c>
      <c r="L949" s="3" t="str">
        <f>IF('DATA ENTRY'!CK948="","",IF('DATA ENTRY'!S948="","",IF($D$4="All Post",'DATA ENTRY'!S948,IF(AND($D$4='DATA ENTRY'!CK948),'DATA ENTRY'!S948,""))))</f>
        <v/>
      </c>
      <c r="M949" s="3" t="str">
        <f>IF('DATA ENTRY'!CK948="","",IF('DATA ENTRY'!E948="","",IF($D$4="All Post",'DATA ENTRY'!E948,IF(AND($D$4='DATA ENTRY'!CK948),'DATA ENTRY'!E948,""))))</f>
        <v/>
      </c>
      <c r="N949" s="3" t="str">
        <f>IF('DATA ENTRY'!CK948="","",IF('DATA ENTRY'!W948="","",IF($D$4="All Post",'DATA ENTRY'!W948,IF(AND($D$4='DATA ENTRY'!CK948),'DATA ENTRY'!W948,""))))</f>
        <v/>
      </c>
      <c r="O949" s="3" t="str">
        <f>IF('DATA ENTRY'!CK948="","",IF('DATA ENTRY'!X948="","",IF($D$4="All Post",'DATA ENTRY'!X948,IF(AND($D$4='DATA ENTRY'!CK948),'DATA ENTRY'!X948,""))))</f>
        <v/>
      </c>
      <c r="P949" s="3" t="str">
        <f>IF('DATA ENTRY'!CK948="","",IF('DATA ENTRY'!G948="","",IF($D$4="All Post",'DATA ENTRY'!G948,IF(AND($D$4='DATA ENTRY'!CK948),'DATA ENTRY'!G948,""))))</f>
        <v/>
      </c>
      <c r="S949">
        <f t="shared" si="227"/>
        <v>0</v>
      </c>
      <c r="T949" t="str">
        <f t="shared" si="228"/>
        <v/>
      </c>
      <c r="BZ949" t="str">
        <f t="shared" si="229"/>
        <v/>
      </c>
      <c r="CA949" t="str">
        <f t="shared" si="230"/>
        <v/>
      </c>
      <c r="CB949" s="224">
        <v>943</v>
      </c>
      <c r="CC949" s="3" t="str">
        <f>IF('DATA ENTRY'!CK948="","",IF('DATA ENTRY'!B948="","",IF(AND($CD$4='DATA ENTRY'!CK948,$CG$4='DATA ENTRY'!D948),'DATA ENTRY'!B948,"")))</f>
        <v/>
      </c>
      <c r="CD949" s="3" t="str">
        <f>IF('DATA ENTRY'!CK948="","",IF('DATA ENTRY'!C948="","",IF(AND($CD$4='DATA ENTRY'!CK948,$CG$4='DATA ENTRY'!D948),'DATA ENTRY'!C948,"")))</f>
        <v/>
      </c>
      <c r="CE949" s="4" t="str">
        <f>IF('DATA ENTRY'!CK948="","",IF('DATA ENTRY'!I948="","",IF(AND($CD$4='DATA ENTRY'!CK948,$CG$4='DATA ENTRY'!D948),'DATA ENTRY'!I948,"")))</f>
        <v/>
      </c>
      <c r="CF949" s="4" t="str">
        <f>IF('DATA ENTRY'!CK948="","",IF('DATA ENTRY'!CK948="","",IF(AND($CD$4='DATA ENTRY'!CK948,$CG$4='DATA ENTRY'!D948),'DATA ENTRY'!CK948,"")))</f>
        <v/>
      </c>
      <c r="CG949" s="3" t="str">
        <f>IF('DATA ENTRY'!CK948="","",IF('DATA ENTRY'!N948="","",IF(AND($CD$4='DATA ENTRY'!CK948,$CG$4='DATA ENTRY'!D948),'DATA ENTRY'!N948,"")))</f>
        <v/>
      </c>
      <c r="CH949" s="107" t="str">
        <f>IF('DATA ENTRY'!CK948="","",IF('DATA ENTRY'!O948="","",IF(AND($CD$4='DATA ENTRY'!CK948,$CG$4='DATA ENTRY'!D948),'DATA ENTRY'!O948,"")))</f>
        <v/>
      </c>
      <c r="CI949" s="3" t="str">
        <f>IF('DATA ENTRY'!CK948="","",IF('DATA ENTRY'!P948="","",IF(AND($CD$4='DATA ENTRY'!CK948,$CG$4='DATA ENTRY'!D948),'DATA ENTRY'!P948,"")))</f>
        <v/>
      </c>
      <c r="CJ949" s="107" t="str">
        <f>IF('DATA ENTRY'!CK948="","",IF('DATA ENTRY'!Q948="","",IF(AND($CD$4='DATA ENTRY'!CK948,$CG$4='DATA ENTRY'!D948),'DATA ENTRY'!Q948,"")))</f>
        <v/>
      </c>
      <c r="CK949" s="3" t="str">
        <f>IF('DATA ENTRY'!CK948="","",IF('DATA ENTRY'!R948="","",IF(AND($CD$4='DATA ENTRY'!CK948,$CG$4='DATA ENTRY'!D948),'DATA ENTRY'!R948,"")))</f>
        <v/>
      </c>
      <c r="CL949" s="3" t="str">
        <f>IF('DATA ENTRY'!CK948="","",IF('DATA ENTRY'!S948="","",IF(AND($CD$4='DATA ENTRY'!CK948,$CG$4='DATA ENTRY'!D948),'DATA ENTRY'!S948,"")))</f>
        <v/>
      </c>
      <c r="CM949" s="3" t="str">
        <f>IF('DATA ENTRY'!CK948="","",IF('DATA ENTRY'!E948="","",IF(AND($CD$4='DATA ENTRY'!CK948,$CG$4='DATA ENTRY'!D948),'DATA ENTRY'!E948,"")))</f>
        <v/>
      </c>
      <c r="CN949" s="3" t="str">
        <f>IF('DATA ENTRY'!CK948="","",IF('DATA ENTRY'!W948="","",IF(AND($CD$4='DATA ENTRY'!CK948,$CG$4='DATA ENTRY'!D948),'DATA ENTRY'!W948,"")))</f>
        <v/>
      </c>
      <c r="CO949" s="3" t="str">
        <f>IF('DATA ENTRY'!CK948="","",IF('DATA ENTRY'!X948="","",IF(AND($CD$4='DATA ENTRY'!CK948,$CG$4='DATA ENTRY'!D948),'DATA ENTRY'!X948,"")))</f>
        <v/>
      </c>
      <c r="CP949" s="108" t="str">
        <f t="shared" si="231"/>
        <v/>
      </c>
      <c r="CQ949" s="108" t="str">
        <f>IF('DATA ENTRY'!CK948="","",IF('DATA ENTRY'!G948="","",IF(AND($CD$4='DATA ENTRY'!CK948,$CG$4='DATA ENTRY'!D948),'DATA ENTRY'!G948,"")))</f>
        <v/>
      </c>
      <c r="CR949" s="230" t="str">
        <f>IF('DATA ENTRY'!CK948="","",IF('DATA ENTRY'!D948="","",IF(AND($CD$4='DATA ENTRY'!CK948,$CG$4='DATA ENTRY'!D948),'DATA ENTRY'!D948,"")))</f>
        <v/>
      </c>
      <c r="CS949">
        <f t="shared" si="232"/>
        <v>0</v>
      </c>
      <c r="CT949">
        <f t="shared" si="233"/>
        <v>0</v>
      </c>
      <c r="CV949" s="139"/>
      <c r="CX949">
        <f t="shared" si="234"/>
        <v>0</v>
      </c>
      <c r="DB949" t="str">
        <f t="shared" si="241"/>
        <v/>
      </c>
      <c r="DC949" t="str">
        <f t="shared" si="242"/>
        <v/>
      </c>
      <c r="DD949" s="224">
        <v>943</v>
      </c>
      <c r="DE949" s="3" t="str">
        <f>IF('DATA ENTRY'!CK948="","",IF('DATA ENTRY'!B948="","",IF(AND($DF$4='DATA ENTRY'!D948),'DATA ENTRY'!B948,"")))</f>
        <v/>
      </c>
      <c r="DF949" s="3" t="str">
        <f>IF('DATA ENTRY'!CK948="","",IF('DATA ENTRY'!C948="","",IF(AND($DF$4='DATA ENTRY'!D948),'DATA ENTRY'!C948,"")))</f>
        <v/>
      </c>
      <c r="DG949" s="4" t="str">
        <f>IF('DATA ENTRY'!CK948="","",IF('DATA ENTRY'!I948="","",IF(AND($DF$4='DATA ENTRY'!D948),'DATA ENTRY'!I948,"")))</f>
        <v/>
      </c>
      <c r="DH949" s="4" t="str">
        <f>IF('DATA ENTRY'!CK948="","",IF('DATA ENTRY'!CK948="","",IF(AND($DF$4='DATA ENTRY'!D948),'DATA ENTRY'!CK948,"")))</f>
        <v/>
      </c>
      <c r="DI949" s="3" t="str">
        <f>IF('DATA ENTRY'!CK948="","",IF('DATA ENTRY'!N948="","",IF(AND($DF$4='DATA ENTRY'!D948),'DATA ENTRY'!N948,"")))</f>
        <v/>
      </c>
      <c r="DJ949" s="107" t="str">
        <f>IF('DATA ENTRY'!CK948="","",IF('DATA ENTRY'!O948="","",IF(AND($DF$4='DATA ENTRY'!D948),'DATA ENTRY'!O948,"")))</f>
        <v/>
      </c>
      <c r="DK949" s="3" t="str">
        <f>IF('DATA ENTRY'!CK948="","",IF('DATA ENTRY'!P948="","",IF(AND($DF$4='DATA ENTRY'!D948),'DATA ENTRY'!P948,"")))</f>
        <v/>
      </c>
      <c r="DL949" s="107" t="str">
        <f>IF('DATA ENTRY'!CK948="","",IF('DATA ENTRY'!Q948="","",IF(AND($DF$4='DATA ENTRY'!D948),'DATA ENTRY'!Q948,"")))</f>
        <v/>
      </c>
      <c r="DM949" s="3" t="str">
        <f>IF('DATA ENTRY'!CK948="","",IF('DATA ENTRY'!R948="","",IF(AND($DF$4='DATA ENTRY'!D948),'DATA ENTRY'!R948,"")))</f>
        <v/>
      </c>
      <c r="DN949" s="107" t="str">
        <f>IF('DATA ENTRY'!CK948="","",IF('DATA ENTRY'!S948="","",IF(AND($DF$4='DATA ENTRY'!D948),'DATA ENTRY'!S948,"")))</f>
        <v/>
      </c>
      <c r="DO949" s="3" t="str">
        <f>IF('DATA ENTRY'!CK948="","",IF('DATA ENTRY'!E948="","",IF(AND($DF$4='DATA ENTRY'!D948),'DATA ENTRY'!E948,"")))</f>
        <v/>
      </c>
      <c r="DP949" s="3" t="str">
        <f>IF('DATA ENTRY'!CK948="","",IF('DATA ENTRY'!D948="","",IF(AND($DF$4='DATA ENTRY'!D948),'DATA ENTRY'!D948,"")))</f>
        <v/>
      </c>
      <c r="DQ949" s="3" t="str">
        <f>IF('DATA ENTRY'!CK948="","",IF('DATA ENTRY'!W948="","",IF(AND($DF$4='DATA ENTRY'!D948),'DATA ENTRY'!W948,"")))</f>
        <v/>
      </c>
      <c r="DR949" s="3" t="str">
        <f>IF('DATA ENTRY'!CK948="","",IF('DATA ENTRY'!X948="","",IF(AND($DF$4='DATA ENTRY'!D948),'DATA ENTRY'!X948,"")))</f>
        <v/>
      </c>
      <c r="DS949" s="108" t="str">
        <f t="shared" si="235"/>
        <v/>
      </c>
      <c r="DT949" s="108" t="str">
        <f>IF('DATA ENTRY'!CK948="","",IF('DATA ENTRY'!D948="","",IF(AND($DF$4='DATA ENTRY'!D948),'DATA ENTRY'!G948,"")))</f>
        <v/>
      </c>
      <c r="DY949">
        <f t="shared" si="236"/>
        <v>0</v>
      </c>
      <c r="EB949" t="str">
        <f t="shared" si="237"/>
        <v/>
      </c>
      <c r="EC949" t="str">
        <f t="shared" si="238"/>
        <v/>
      </c>
      <c r="ED949" s="224">
        <v>943</v>
      </c>
      <c r="EE949" s="3" t="str">
        <f>IF('DATA ENTRY'!CK948="","",IF('DATA ENTRY'!B948="","",IF(AND($EF$4='DATA ENTRY'!G948,$EH$4='DATA ENTRY'!F948),'DATA ENTRY'!B948,"")))</f>
        <v/>
      </c>
      <c r="EF949" s="3" t="str">
        <f>IF('DATA ENTRY'!CK948="","",IF('DATA ENTRY'!C948="","",IF(AND($EF$4='DATA ENTRY'!G948,$EH$4='DATA ENTRY'!F948),'DATA ENTRY'!C948,"")))</f>
        <v/>
      </c>
      <c r="EG949" s="4" t="str">
        <f>IF('DATA ENTRY'!CK948="","",IF('DATA ENTRY'!I948="","",IF(AND($EF$4='DATA ENTRY'!G948,$EH$4='DATA ENTRY'!F948),'DATA ENTRY'!I948,"")))</f>
        <v/>
      </c>
      <c r="EH949" s="4" t="str">
        <f>IF('DATA ENTRY'!CK948="","",IF('DATA ENTRY'!CK948="","",IF(AND($EF$4='DATA ENTRY'!G948,$EH$4='DATA ENTRY'!F948),'DATA ENTRY'!CK948,"")))</f>
        <v/>
      </c>
      <c r="EI949" s="3" t="str">
        <f>IF('DATA ENTRY'!CK948="","",IF('DATA ENTRY'!N948="","",IF(AND($EF$4='DATA ENTRY'!G948,$EH$4='DATA ENTRY'!F948),'DATA ENTRY'!N948,"")))</f>
        <v/>
      </c>
      <c r="EJ949" s="107" t="str">
        <f>IF('DATA ENTRY'!CK948="","",IF('DATA ENTRY'!O948="","",IF(AND($EF$4='DATA ENTRY'!G948,$EH$4='DATA ENTRY'!F948),'DATA ENTRY'!O948,"")))</f>
        <v/>
      </c>
      <c r="EK949" s="3" t="str">
        <f>IF('DATA ENTRY'!CK948="","",IF('DATA ENTRY'!P948="","",IF(AND($EF$4='DATA ENTRY'!G948,$EH$4='DATA ENTRY'!F948),'DATA ENTRY'!P948,"")))</f>
        <v/>
      </c>
      <c r="EL949" s="107" t="str">
        <f>IF('DATA ENTRY'!CK948="","",IF('DATA ENTRY'!Q948="","",IF(AND($EF$4='DATA ENTRY'!G948,$EH$4='DATA ENTRY'!F948),'DATA ENTRY'!Q948,"")))</f>
        <v/>
      </c>
      <c r="EM949" s="3" t="str">
        <f>IF('DATA ENTRY'!CK948="","",IF('DATA ENTRY'!R948="","",IF(AND($EF$4='DATA ENTRY'!G948,$EH$4='DATA ENTRY'!F948),'DATA ENTRY'!R948,"")))</f>
        <v/>
      </c>
      <c r="EN949" s="107" t="str">
        <f>IF('DATA ENTRY'!CK948="","",IF('DATA ENTRY'!S948="","",IF(AND($EF$4='DATA ENTRY'!G948,$EH$4='DATA ENTRY'!F948),'DATA ENTRY'!S948,"")))</f>
        <v/>
      </c>
      <c r="EO949" s="3" t="str">
        <f>IF('DATA ENTRY'!CK948="","",IF('DATA ENTRY'!E948="","",IF(AND($EF$4='DATA ENTRY'!G948,$EH$4='DATA ENTRY'!F948),'DATA ENTRY'!E948,"")))</f>
        <v/>
      </c>
      <c r="EP949" s="3" t="str">
        <f>IF('DATA ENTRY'!CK948="","",IF('DATA ENTRY'!D948="","",IF(AND($EF$4='DATA ENTRY'!G948,$EH$4='DATA ENTRY'!F948),'DATA ENTRY'!D948,"")))</f>
        <v/>
      </c>
      <c r="EQ949" s="3" t="str">
        <f>IF('DATA ENTRY'!CK948="","",IF('DATA ENTRY'!W948="","",IF(AND($EF$4='DATA ENTRY'!G948,$EH$4='DATA ENTRY'!F948),'DATA ENTRY'!W948,"")))</f>
        <v/>
      </c>
      <c r="ER949" s="3" t="str">
        <f>IF('DATA ENTRY'!CK948="","",IF('DATA ENTRY'!X948="","",IF(AND($EF$4='DATA ENTRY'!G948,$EH$4='DATA ENTRY'!F948),'DATA ENTRY'!X948,"")))</f>
        <v/>
      </c>
      <c r="ES949" s="108" t="str">
        <f t="shared" si="239"/>
        <v/>
      </c>
      <c r="ET949" s="108" t="str">
        <f>IF('DATA ENTRY'!CK948="","",IF('DATA ENTRY'!D948="","",IF(AND($EF$4='DATA ENTRY'!G948,$EH$4='DATA ENTRY'!F948),'DATA ENTRY'!G948,"")))</f>
        <v/>
      </c>
      <c r="EY949">
        <f t="shared" si="240"/>
        <v>0</v>
      </c>
    </row>
    <row r="950" spans="1:155">
      <c r="A950" t="str">
        <f>IF(S950=0,"",1+(MAX($A$7:A949)))</f>
        <v/>
      </c>
      <c r="B950" s="224">
        <v>944</v>
      </c>
      <c r="C950" s="3" t="str">
        <f>IF('DATA ENTRY'!CK949="","",IF('DATA ENTRY'!B949="","",IF($D$4="All Post",'DATA ENTRY'!B949,IF(AND($D$4='DATA ENTRY'!CK949),'DATA ENTRY'!B949,""))))</f>
        <v/>
      </c>
      <c r="D950" s="3" t="str">
        <f>IF('DATA ENTRY'!CK949="","",IF('DATA ENTRY'!C949="","",IF($D$4="All Post",'DATA ENTRY'!C949,IF(AND($D$4='DATA ENTRY'!CK949),'DATA ENTRY'!C949,""))))</f>
        <v/>
      </c>
      <c r="E950" s="4" t="str">
        <f>IF('DATA ENTRY'!CK949="","",IF('DATA ENTRY'!I949="","",IF($D$4="All Post",'DATA ENTRY'!I949,IF(AND($D$4='DATA ENTRY'!CK949),'DATA ENTRY'!I949,""))))</f>
        <v/>
      </c>
      <c r="F950" s="4" t="str">
        <f>IF('DATA ENTRY'!CK949="","",IF('DATA ENTRY'!CK949="","",IF($D$4="All Post",'DATA ENTRY'!CK949,IF(AND($D$4='DATA ENTRY'!CK949),'DATA ENTRY'!CK949,""))))</f>
        <v/>
      </c>
      <c r="G950" s="3" t="str">
        <f>IF('DATA ENTRY'!CK949="","",IF('DATA ENTRY'!N949="","",IF($D$4="All Post",'DATA ENTRY'!N949,IF(AND($D$4='DATA ENTRY'!CK949),'DATA ENTRY'!N949,""))))</f>
        <v/>
      </c>
      <c r="H950" s="107" t="str">
        <f>IF('DATA ENTRY'!CK949="","",IF('DATA ENTRY'!O949="","",IF($D$4="All Post",'DATA ENTRY'!O949,IF(AND($D$4='DATA ENTRY'!CK949),'DATA ENTRY'!O949,""))))</f>
        <v/>
      </c>
      <c r="I950" s="3" t="str">
        <f>IF('DATA ENTRY'!CK949="","",IF('DATA ENTRY'!P949="","",IF($D$4="All Post",'DATA ENTRY'!P949,IF(AND($D$4='DATA ENTRY'!CK949),'DATA ENTRY'!P949,""))))</f>
        <v/>
      </c>
      <c r="J950" s="107" t="str">
        <f>IF('DATA ENTRY'!CK949="","",IF('DATA ENTRY'!Q949="","",IF($D$4="All Post",'DATA ENTRY'!Q949,IF(AND($D$4='DATA ENTRY'!CK949),'DATA ENTRY'!Q949,""))))</f>
        <v/>
      </c>
      <c r="K950" s="3" t="str">
        <f>IF('DATA ENTRY'!CK949="","",IF('DATA ENTRY'!R949="","",IF($D$4="All Post",'DATA ENTRY'!R949,IF(AND($D$4='DATA ENTRY'!CK949),'DATA ENTRY'!R949,""))))</f>
        <v/>
      </c>
      <c r="L950" s="3" t="str">
        <f>IF('DATA ENTRY'!CK949="","",IF('DATA ENTRY'!S949="","",IF($D$4="All Post",'DATA ENTRY'!S949,IF(AND($D$4='DATA ENTRY'!CK949),'DATA ENTRY'!S949,""))))</f>
        <v/>
      </c>
      <c r="M950" s="3" t="str">
        <f>IF('DATA ENTRY'!CK949="","",IF('DATA ENTRY'!E949="","",IF($D$4="All Post",'DATA ENTRY'!E949,IF(AND($D$4='DATA ENTRY'!CK949),'DATA ENTRY'!E949,""))))</f>
        <v/>
      </c>
      <c r="N950" s="3" t="str">
        <f>IF('DATA ENTRY'!CK949="","",IF('DATA ENTRY'!W949="","",IF($D$4="All Post",'DATA ENTRY'!W949,IF(AND($D$4='DATA ENTRY'!CK949),'DATA ENTRY'!W949,""))))</f>
        <v/>
      </c>
      <c r="O950" s="3" t="str">
        <f>IF('DATA ENTRY'!CK949="","",IF('DATA ENTRY'!X949="","",IF($D$4="All Post",'DATA ENTRY'!X949,IF(AND($D$4='DATA ENTRY'!CK949),'DATA ENTRY'!X949,""))))</f>
        <v/>
      </c>
      <c r="P950" s="3" t="str">
        <f>IF('DATA ENTRY'!CK949="","",IF('DATA ENTRY'!G949="","",IF($D$4="All Post",'DATA ENTRY'!G949,IF(AND($D$4='DATA ENTRY'!CK949),'DATA ENTRY'!G949,""))))</f>
        <v/>
      </c>
      <c r="S950">
        <f t="shared" si="227"/>
        <v>0</v>
      </c>
      <c r="T950" t="str">
        <f t="shared" si="228"/>
        <v/>
      </c>
      <c r="BZ950" t="str">
        <f t="shared" si="229"/>
        <v/>
      </c>
      <c r="CA950" t="str">
        <f t="shared" si="230"/>
        <v/>
      </c>
      <c r="CB950" s="224">
        <v>944</v>
      </c>
      <c r="CC950" s="3" t="str">
        <f>IF('DATA ENTRY'!CK949="","",IF('DATA ENTRY'!B949="","",IF(AND($CD$4='DATA ENTRY'!CK949,$CG$4='DATA ENTRY'!D949),'DATA ENTRY'!B949,"")))</f>
        <v/>
      </c>
      <c r="CD950" s="3" t="str">
        <f>IF('DATA ENTRY'!CK949="","",IF('DATA ENTRY'!C949="","",IF(AND($CD$4='DATA ENTRY'!CK949,$CG$4='DATA ENTRY'!D949),'DATA ENTRY'!C949,"")))</f>
        <v/>
      </c>
      <c r="CE950" s="4" t="str">
        <f>IF('DATA ENTRY'!CK949="","",IF('DATA ENTRY'!I949="","",IF(AND($CD$4='DATA ENTRY'!CK949,$CG$4='DATA ENTRY'!D949),'DATA ENTRY'!I949,"")))</f>
        <v/>
      </c>
      <c r="CF950" s="4" t="str">
        <f>IF('DATA ENTRY'!CK949="","",IF('DATA ENTRY'!CK949="","",IF(AND($CD$4='DATA ENTRY'!CK949,$CG$4='DATA ENTRY'!D949),'DATA ENTRY'!CK949,"")))</f>
        <v/>
      </c>
      <c r="CG950" s="3" t="str">
        <f>IF('DATA ENTRY'!CK949="","",IF('DATA ENTRY'!N949="","",IF(AND($CD$4='DATA ENTRY'!CK949,$CG$4='DATA ENTRY'!D949),'DATA ENTRY'!N949,"")))</f>
        <v/>
      </c>
      <c r="CH950" s="107" t="str">
        <f>IF('DATA ENTRY'!CK949="","",IF('DATA ENTRY'!O949="","",IF(AND($CD$4='DATA ENTRY'!CK949,$CG$4='DATA ENTRY'!D949),'DATA ENTRY'!O949,"")))</f>
        <v/>
      </c>
      <c r="CI950" s="3" t="str">
        <f>IF('DATA ENTRY'!CK949="","",IF('DATA ENTRY'!P949="","",IF(AND($CD$4='DATA ENTRY'!CK949,$CG$4='DATA ENTRY'!D949),'DATA ENTRY'!P949,"")))</f>
        <v/>
      </c>
      <c r="CJ950" s="107" t="str">
        <f>IF('DATA ENTRY'!CK949="","",IF('DATA ENTRY'!Q949="","",IF(AND($CD$4='DATA ENTRY'!CK949,$CG$4='DATA ENTRY'!D949),'DATA ENTRY'!Q949,"")))</f>
        <v/>
      </c>
      <c r="CK950" s="3" t="str">
        <f>IF('DATA ENTRY'!CK949="","",IF('DATA ENTRY'!R949="","",IF(AND($CD$4='DATA ENTRY'!CK949,$CG$4='DATA ENTRY'!D949),'DATA ENTRY'!R949,"")))</f>
        <v/>
      </c>
      <c r="CL950" s="3" t="str">
        <f>IF('DATA ENTRY'!CK949="","",IF('DATA ENTRY'!S949="","",IF(AND($CD$4='DATA ENTRY'!CK949,$CG$4='DATA ENTRY'!D949),'DATA ENTRY'!S949,"")))</f>
        <v/>
      </c>
      <c r="CM950" s="3" t="str">
        <f>IF('DATA ENTRY'!CK949="","",IF('DATA ENTRY'!E949="","",IF(AND($CD$4='DATA ENTRY'!CK949,$CG$4='DATA ENTRY'!D949),'DATA ENTRY'!E949,"")))</f>
        <v/>
      </c>
      <c r="CN950" s="3" t="str">
        <f>IF('DATA ENTRY'!CK949="","",IF('DATA ENTRY'!W949="","",IF(AND($CD$4='DATA ENTRY'!CK949,$CG$4='DATA ENTRY'!D949),'DATA ENTRY'!W949,"")))</f>
        <v/>
      </c>
      <c r="CO950" s="3" t="str">
        <f>IF('DATA ENTRY'!CK949="","",IF('DATA ENTRY'!X949="","",IF(AND($CD$4='DATA ENTRY'!CK949,$CG$4='DATA ENTRY'!D949),'DATA ENTRY'!X949,"")))</f>
        <v/>
      </c>
      <c r="CP950" s="108" t="str">
        <f t="shared" si="231"/>
        <v/>
      </c>
      <c r="CQ950" s="108" t="str">
        <f>IF('DATA ENTRY'!CK949="","",IF('DATA ENTRY'!G949="","",IF(AND($CD$4='DATA ENTRY'!CK949,$CG$4='DATA ENTRY'!D949),'DATA ENTRY'!G949,"")))</f>
        <v/>
      </c>
      <c r="CR950" s="230" t="str">
        <f>IF('DATA ENTRY'!CK949="","",IF('DATA ENTRY'!D949="","",IF(AND($CD$4='DATA ENTRY'!CK949,$CG$4='DATA ENTRY'!D949),'DATA ENTRY'!D949,"")))</f>
        <v/>
      </c>
      <c r="CS950">
        <f t="shared" si="232"/>
        <v>0</v>
      </c>
      <c r="CT950">
        <f t="shared" si="233"/>
        <v>0</v>
      </c>
      <c r="CV950" s="139"/>
      <c r="CX950">
        <f t="shared" si="234"/>
        <v>0</v>
      </c>
      <c r="DB950" t="str">
        <f t="shared" si="241"/>
        <v/>
      </c>
      <c r="DC950" t="str">
        <f t="shared" si="242"/>
        <v/>
      </c>
      <c r="DD950" s="224">
        <v>944</v>
      </c>
      <c r="DE950" s="3" t="str">
        <f>IF('DATA ENTRY'!CK949="","",IF('DATA ENTRY'!B949="","",IF(AND($DF$4='DATA ENTRY'!D949),'DATA ENTRY'!B949,"")))</f>
        <v/>
      </c>
      <c r="DF950" s="3" t="str">
        <f>IF('DATA ENTRY'!CK949="","",IF('DATA ENTRY'!C949="","",IF(AND($DF$4='DATA ENTRY'!D949),'DATA ENTRY'!C949,"")))</f>
        <v/>
      </c>
      <c r="DG950" s="4" t="str">
        <f>IF('DATA ENTRY'!CK949="","",IF('DATA ENTRY'!I949="","",IF(AND($DF$4='DATA ENTRY'!D949),'DATA ENTRY'!I949,"")))</f>
        <v/>
      </c>
      <c r="DH950" s="4" t="str">
        <f>IF('DATA ENTRY'!CK949="","",IF('DATA ENTRY'!CK949="","",IF(AND($DF$4='DATA ENTRY'!D949),'DATA ENTRY'!CK949,"")))</f>
        <v/>
      </c>
      <c r="DI950" s="3" t="str">
        <f>IF('DATA ENTRY'!CK949="","",IF('DATA ENTRY'!N949="","",IF(AND($DF$4='DATA ENTRY'!D949),'DATA ENTRY'!N949,"")))</f>
        <v/>
      </c>
      <c r="DJ950" s="107" t="str">
        <f>IF('DATA ENTRY'!CK949="","",IF('DATA ENTRY'!O949="","",IF(AND($DF$4='DATA ENTRY'!D949),'DATA ENTRY'!O949,"")))</f>
        <v/>
      </c>
      <c r="DK950" s="3" t="str">
        <f>IF('DATA ENTRY'!CK949="","",IF('DATA ENTRY'!P949="","",IF(AND($DF$4='DATA ENTRY'!D949),'DATA ENTRY'!P949,"")))</f>
        <v/>
      </c>
      <c r="DL950" s="107" t="str">
        <f>IF('DATA ENTRY'!CK949="","",IF('DATA ENTRY'!Q949="","",IF(AND($DF$4='DATA ENTRY'!D949),'DATA ENTRY'!Q949,"")))</f>
        <v/>
      </c>
      <c r="DM950" s="3" t="str">
        <f>IF('DATA ENTRY'!CK949="","",IF('DATA ENTRY'!R949="","",IF(AND($DF$4='DATA ENTRY'!D949),'DATA ENTRY'!R949,"")))</f>
        <v/>
      </c>
      <c r="DN950" s="107" t="str">
        <f>IF('DATA ENTRY'!CK949="","",IF('DATA ENTRY'!S949="","",IF(AND($DF$4='DATA ENTRY'!D949),'DATA ENTRY'!S949,"")))</f>
        <v/>
      </c>
      <c r="DO950" s="3" t="str">
        <f>IF('DATA ENTRY'!CK949="","",IF('DATA ENTRY'!E949="","",IF(AND($DF$4='DATA ENTRY'!D949),'DATA ENTRY'!E949,"")))</f>
        <v/>
      </c>
      <c r="DP950" s="3" t="str">
        <f>IF('DATA ENTRY'!CK949="","",IF('DATA ENTRY'!D949="","",IF(AND($DF$4='DATA ENTRY'!D949),'DATA ENTRY'!D949,"")))</f>
        <v/>
      </c>
      <c r="DQ950" s="3" t="str">
        <f>IF('DATA ENTRY'!CK949="","",IF('DATA ENTRY'!W949="","",IF(AND($DF$4='DATA ENTRY'!D949),'DATA ENTRY'!W949,"")))</f>
        <v/>
      </c>
      <c r="DR950" s="3" t="str">
        <f>IF('DATA ENTRY'!CK949="","",IF('DATA ENTRY'!X949="","",IF(AND($DF$4='DATA ENTRY'!D949),'DATA ENTRY'!X949,"")))</f>
        <v/>
      </c>
      <c r="DS950" s="108" t="str">
        <f t="shared" si="235"/>
        <v/>
      </c>
      <c r="DT950" s="108" t="str">
        <f>IF('DATA ENTRY'!CK949="","",IF('DATA ENTRY'!D949="","",IF(AND($DF$4='DATA ENTRY'!D949),'DATA ENTRY'!G949,"")))</f>
        <v/>
      </c>
      <c r="DY950">
        <f t="shared" si="236"/>
        <v>0</v>
      </c>
      <c r="EB950" t="str">
        <f t="shared" si="237"/>
        <v/>
      </c>
      <c r="EC950" t="str">
        <f t="shared" si="238"/>
        <v/>
      </c>
      <c r="ED950" s="224">
        <v>944</v>
      </c>
      <c r="EE950" s="3" t="str">
        <f>IF('DATA ENTRY'!CK949="","",IF('DATA ENTRY'!B949="","",IF(AND($EF$4='DATA ENTRY'!G949,$EH$4='DATA ENTRY'!F949),'DATA ENTRY'!B949,"")))</f>
        <v/>
      </c>
      <c r="EF950" s="3" t="str">
        <f>IF('DATA ENTRY'!CK949="","",IF('DATA ENTRY'!C949="","",IF(AND($EF$4='DATA ENTRY'!G949,$EH$4='DATA ENTRY'!F949),'DATA ENTRY'!C949,"")))</f>
        <v/>
      </c>
      <c r="EG950" s="4" t="str">
        <f>IF('DATA ENTRY'!CK949="","",IF('DATA ENTRY'!I949="","",IF(AND($EF$4='DATA ENTRY'!G949,$EH$4='DATA ENTRY'!F949),'DATA ENTRY'!I949,"")))</f>
        <v/>
      </c>
      <c r="EH950" s="4" t="str">
        <f>IF('DATA ENTRY'!CK949="","",IF('DATA ENTRY'!CK949="","",IF(AND($EF$4='DATA ENTRY'!G949,$EH$4='DATA ENTRY'!F949),'DATA ENTRY'!CK949,"")))</f>
        <v/>
      </c>
      <c r="EI950" s="3" t="str">
        <f>IF('DATA ENTRY'!CK949="","",IF('DATA ENTRY'!N949="","",IF(AND($EF$4='DATA ENTRY'!G949,$EH$4='DATA ENTRY'!F949),'DATA ENTRY'!N949,"")))</f>
        <v/>
      </c>
      <c r="EJ950" s="107" t="str">
        <f>IF('DATA ENTRY'!CK949="","",IF('DATA ENTRY'!O949="","",IF(AND($EF$4='DATA ENTRY'!G949,$EH$4='DATA ENTRY'!F949),'DATA ENTRY'!O949,"")))</f>
        <v/>
      </c>
      <c r="EK950" s="3" t="str">
        <f>IF('DATA ENTRY'!CK949="","",IF('DATA ENTRY'!P949="","",IF(AND($EF$4='DATA ENTRY'!G949,$EH$4='DATA ENTRY'!F949),'DATA ENTRY'!P949,"")))</f>
        <v/>
      </c>
      <c r="EL950" s="107" t="str">
        <f>IF('DATA ENTRY'!CK949="","",IF('DATA ENTRY'!Q949="","",IF(AND($EF$4='DATA ENTRY'!G949,$EH$4='DATA ENTRY'!F949),'DATA ENTRY'!Q949,"")))</f>
        <v/>
      </c>
      <c r="EM950" s="3" t="str">
        <f>IF('DATA ENTRY'!CK949="","",IF('DATA ENTRY'!R949="","",IF(AND($EF$4='DATA ENTRY'!G949,$EH$4='DATA ENTRY'!F949),'DATA ENTRY'!R949,"")))</f>
        <v/>
      </c>
      <c r="EN950" s="107" t="str">
        <f>IF('DATA ENTRY'!CK949="","",IF('DATA ENTRY'!S949="","",IF(AND($EF$4='DATA ENTRY'!G949,$EH$4='DATA ENTRY'!F949),'DATA ENTRY'!S949,"")))</f>
        <v/>
      </c>
      <c r="EO950" s="3" t="str">
        <f>IF('DATA ENTRY'!CK949="","",IF('DATA ENTRY'!E949="","",IF(AND($EF$4='DATA ENTRY'!G949,$EH$4='DATA ENTRY'!F949),'DATA ENTRY'!E949,"")))</f>
        <v/>
      </c>
      <c r="EP950" s="3" t="str">
        <f>IF('DATA ENTRY'!CK949="","",IF('DATA ENTRY'!D949="","",IF(AND($EF$4='DATA ENTRY'!G949,$EH$4='DATA ENTRY'!F949),'DATA ENTRY'!D949,"")))</f>
        <v/>
      </c>
      <c r="EQ950" s="3" t="str">
        <f>IF('DATA ENTRY'!CK949="","",IF('DATA ENTRY'!W949="","",IF(AND($EF$4='DATA ENTRY'!G949,$EH$4='DATA ENTRY'!F949),'DATA ENTRY'!W949,"")))</f>
        <v/>
      </c>
      <c r="ER950" s="3" t="str">
        <f>IF('DATA ENTRY'!CK949="","",IF('DATA ENTRY'!X949="","",IF(AND($EF$4='DATA ENTRY'!G949,$EH$4='DATA ENTRY'!F949),'DATA ENTRY'!X949,"")))</f>
        <v/>
      </c>
      <c r="ES950" s="108" t="str">
        <f t="shared" si="239"/>
        <v/>
      </c>
      <c r="ET950" s="108" t="str">
        <f>IF('DATA ENTRY'!CK949="","",IF('DATA ENTRY'!D949="","",IF(AND($EF$4='DATA ENTRY'!G949,$EH$4='DATA ENTRY'!F949),'DATA ENTRY'!G949,"")))</f>
        <v/>
      </c>
      <c r="EY950">
        <f t="shared" si="240"/>
        <v>0</v>
      </c>
    </row>
    <row r="951" spans="1:155">
      <c r="A951" t="str">
        <f>IF(S951=0,"",1+(MAX($A$7:A950)))</f>
        <v/>
      </c>
      <c r="B951" s="224">
        <v>945</v>
      </c>
      <c r="C951" s="3" t="str">
        <f>IF('DATA ENTRY'!CK950="","",IF('DATA ENTRY'!B950="","",IF($D$4="All Post",'DATA ENTRY'!B950,IF(AND($D$4='DATA ENTRY'!CK950),'DATA ENTRY'!B950,""))))</f>
        <v/>
      </c>
      <c r="D951" s="3" t="str">
        <f>IF('DATA ENTRY'!CK950="","",IF('DATA ENTRY'!C950="","",IF($D$4="All Post",'DATA ENTRY'!C950,IF(AND($D$4='DATA ENTRY'!CK950),'DATA ENTRY'!C950,""))))</f>
        <v/>
      </c>
      <c r="E951" s="4" t="str">
        <f>IF('DATA ENTRY'!CK950="","",IF('DATA ENTRY'!I950="","",IF($D$4="All Post",'DATA ENTRY'!I950,IF(AND($D$4='DATA ENTRY'!CK950),'DATA ENTRY'!I950,""))))</f>
        <v/>
      </c>
      <c r="F951" s="4" t="str">
        <f>IF('DATA ENTRY'!CK950="","",IF('DATA ENTRY'!CK950="","",IF($D$4="All Post",'DATA ENTRY'!CK950,IF(AND($D$4='DATA ENTRY'!CK950),'DATA ENTRY'!CK950,""))))</f>
        <v/>
      </c>
      <c r="G951" s="3" t="str">
        <f>IF('DATA ENTRY'!CK950="","",IF('DATA ENTRY'!N950="","",IF($D$4="All Post",'DATA ENTRY'!N950,IF(AND($D$4='DATA ENTRY'!CK950),'DATA ENTRY'!N950,""))))</f>
        <v/>
      </c>
      <c r="H951" s="107" t="str">
        <f>IF('DATA ENTRY'!CK950="","",IF('DATA ENTRY'!O950="","",IF($D$4="All Post",'DATA ENTRY'!O950,IF(AND($D$4='DATA ENTRY'!CK950),'DATA ENTRY'!O950,""))))</f>
        <v/>
      </c>
      <c r="I951" s="3" t="str">
        <f>IF('DATA ENTRY'!CK950="","",IF('DATA ENTRY'!P950="","",IF($D$4="All Post",'DATA ENTRY'!P950,IF(AND($D$4='DATA ENTRY'!CK950),'DATA ENTRY'!P950,""))))</f>
        <v/>
      </c>
      <c r="J951" s="107" t="str">
        <f>IF('DATA ENTRY'!CK950="","",IF('DATA ENTRY'!Q950="","",IF($D$4="All Post",'DATA ENTRY'!Q950,IF(AND($D$4='DATA ENTRY'!CK950),'DATA ENTRY'!Q950,""))))</f>
        <v/>
      </c>
      <c r="K951" s="3" t="str">
        <f>IF('DATA ENTRY'!CK950="","",IF('DATA ENTRY'!R950="","",IF($D$4="All Post",'DATA ENTRY'!R950,IF(AND($D$4='DATA ENTRY'!CK950),'DATA ENTRY'!R950,""))))</f>
        <v/>
      </c>
      <c r="L951" s="3" t="str">
        <f>IF('DATA ENTRY'!CK950="","",IF('DATA ENTRY'!S950="","",IF($D$4="All Post",'DATA ENTRY'!S950,IF(AND($D$4='DATA ENTRY'!CK950),'DATA ENTRY'!S950,""))))</f>
        <v/>
      </c>
      <c r="M951" s="3" t="str">
        <f>IF('DATA ENTRY'!CK950="","",IF('DATA ENTRY'!E950="","",IF($D$4="All Post",'DATA ENTRY'!E950,IF(AND($D$4='DATA ENTRY'!CK950),'DATA ENTRY'!E950,""))))</f>
        <v/>
      </c>
      <c r="N951" s="3" t="str">
        <f>IF('DATA ENTRY'!CK950="","",IF('DATA ENTRY'!W950="","",IF($D$4="All Post",'DATA ENTRY'!W950,IF(AND($D$4='DATA ENTRY'!CK950),'DATA ENTRY'!W950,""))))</f>
        <v/>
      </c>
      <c r="O951" s="3" t="str">
        <f>IF('DATA ENTRY'!CK950="","",IF('DATA ENTRY'!X950="","",IF($D$4="All Post",'DATA ENTRY'!X950,IF(AND($D$4='DATA ENTRY'!CK950),'DATA ENTRY'!X950,""))))</f>
        <v/>
      </c>
      <c r="P951" s="3" t="str">
        <f>IF('DATA ENTRY'!CK950="","",IF('DATA ENTRY'!G950="","",IF($D$4="All Post",'DATA ENTRY'!G950,IF(AND($D$4='DATA ENTRY'!CK950),'DATA ENTRY'!G950,""))))</f>
        <v/>
      </c>
      <c r="S951">
        <f t="shared" si="227"/>
        <v>0</v>
      </c>
      <c r="T951" t="str">
        <f t="shared" si="228"/>
        <v/>
      </c>
      <c r="BZ951" t="str">
        <f t="shared" si="229"/>
        <v/>
      </c>
      <c r="CA951" t="str">
        <f t="shared" si="230"/>
        <v/>
      </c>
      <c r="CB951" s="224">
        <v>945</v>
      </c>
      <c r="CC951" s="3" t="str">
        <f>IF('DATA ENTRY'!CK950="","",IF('DATA ENTRY'!B950="","",IF(AND($CD$4='DATA ENTRY'!CK950,$CG$4='DATA ENTRY'!D950),'DATA ENTRY'!B950,"")))</f>
        <v/>
      </c>
      <c r="CD951" s="3" t="str">
        <f>IF('DATA ENTRY'!CK950="","",IF('DATA ENTRY'!C950="","",IF(AND($CD$4='DATA ENTRY'!CK950,$CG$4='DATA ENTRY'!D950),'DATA ENTRY'!C950,"")))</f>
        <v/>
      </c>
      <c r="CE951" s="4" t="str">
        <f>IF('DATA ENTRY'!CK950="","",IF('DATA ENTRY'!I950="","",IF(AND($CD$4='DATA ENTRY'!CK950,$CG$4='DATA ENTRY'!D950),'DATA ENTRY'!I950,"")))</f>
        <v/>
      </c>
      <c r="CF951" s="4" t="str">
        <f>IF('DATA ENTRY'!CK950="","",IF('DATA ENTRY'!CK950="","",IF(AND($CD$4='DATA ENTRY'!CK950,$CG$4='DATA ENTRY'!D950),'DATA ENTRY'!CK950,"")))</f>
        <v/>
      </c>
      <c r="CG951" s="3" t="str">
        <f>IF('DATA ENTRY'!CK950="","",IF('DATA ENTRY'!N950="","",IF(AND($CD$4='DATA ENTRY'!CK950,$CG$4='DATA ENTRY'!D950),'DATA ENTRY'!N950,"")))</f>
        <v/>
      </c>
      <c r="CH951" s="107" t="str">
        <f>IF('DATA ENTRY'!CK950="","",IF('DATA ENTRY'!O950="","",IF(AND($CD$4='DATA ENTRY'!CK950,$CG$4='DATA ENTRY'!D950),'DATA ENTRY'!O950,"")))</f>
        <v/>
      </c>
      <c r="CI951" s="3" t="str">
        <f>IF('DATA ENTRY'!CK950="","",IF('DATA ENTRY'!P950="","",IF(AND($CD$4='DATA ENTRY'!CK950,$CG$4='DATA ENTRY'!D950),'DATA ENTRY'!P950,"")))</f>
        <v/>
      </c>
      <c r="CJ951" s="107" t="str">
        <f>IF('DATA ENTRY'!CK950="","",IF('DATA ENTRY'!Q950="","",IF(AND($CD$4='DATA ENTRY'!CK950,$CG$4='DATA ENTRY'!D950),'DATA ENTRY'!Q950,"")))</f>
        <v/>
      </c>
      <c r="CK951" s="3" t="str">
        <f>IF('DATA ENTRY'!CK950="","",IF('DATA ENTRY'!R950="","",IF(AND($CD$4='DATA ENTRY'!CK950,$CG$4='DATA ENTRY'!D950),'DATA ENTRY'!R950,"")))</f>
        <v/>
      </c>
      <c r="CL951" s="3" t="str">
        <f>IF('DATA ENTRY'!CK950="","",IF('DATA ENTRY'!S950="","",IF(AND($CD$4='DATA ENTRY'!CK950,$CG$4='DATA ENTRY'!D950),'DATA ENTRY'!S950,"")))</f>
        <v/>
      </c>
      <c r="CM951" s="3" t="str">
        <f>IF('DATA ENTRY'!CK950="","",IF('DATA ENTRY'!E950="","",IF(AND($CD$4='DATA ENTRY'!CK950,$CG$4='DATA ENTRY'!D950),'DATA ENTRY'!E950,"")))</f>
        <v/>
      </c>
      <c r="CN951" s="3" t="str">
        <f>IF('DATA ENTRY'!CK950="","",IF('DATA ENTRY'!W950="","",IF(AND($CD$4='DATA ENTRY'!CK950,$CG$4='DATA ENTRY'!D950),'DATA ENTRY'!W950,"")))</f>
        <v/>
      </c>
      <c r="CO951" s="3" t="str">
        <f>IF('DATA ENTRY'!CK950="","",IF('DATA ENTRY'!X950="","",IF(AND($CD$4='DATA ENTRY'!CK950,$CG$4='DATA ENTRY'!D950),'DATA ENTRY'!X950,"")))</f>
        <v/>
      </c>
      <c r="CP951" s="108" t="str">
        <f t="shared" si="231"/>
        <v/>
      </c>
      <c r="CQ951" s="108" t="str">
        <f>IF('DATA ENTRY'!CK950="","",IF('DATA ENTRY'!G950="","",IF(AND($CD$4='DATA ENTRY'!CK950,$CG$4='DATA ENTRY'!D950),'DATA ENTRY'!G950,"")))</f>
        <v/>
      </c>
      <c r="CR951" s="230" t="str">
        <f>IF('DATA ENTRY'!CK950="","",IF('DATA ENTRY'!D950="","",IF(AND($CD$4='DATA ENTRY'!CK950,$CG$4='DATA ENTRY'!D950),'DATA ENTRY'!D950,"")))</f>
        <v/>
      </c>
      <c r="CS951">
        <f t="shared" si="232"/>
        <v>0</v>
      </c>
      <c r="CT951">
        <f t="shared" si="233"/>
        <v>0</v>
      </c>
      <c r="CV951" s="139"/>
      <c r="CX951">
        <f t="shared" si="234"/>
        <v>0</v>
      </c>
      <c r="DB951" t="str">
        <f t="shared" si="241"/>
        <v/>
      </c>
      <c r="DC951" t="str">
        <f t="shared" si="242"/>
        <v/>
      </c>
      <c r="DD951" s="224">
        <v>945</v>
      </c>
      <c r="DE951" s="3" t="str">
        <f>IF('DATA ENTRY'!CK950="","",IF('DATA ENTRY'!B950="","",IF(AND($DF$4='DATA ENTRY'!D950),'DATA ENTRY'!B950,"")))</f>
        <v/>
      </c>
      <c r="DF951" s="3" t="str">
        <f>IF('DATA ENTRY'!CK950="","",IF('DATA ENTRY'!C950="","",IF(AND($DF$4='DATA ENTRY'!D950),'DATA ENTRY'!C950,"")))</f>
        <v/>
      </c>
      <c r="DG951" s="4" t="str">
        <f>IF('DATA ENTRY'!CK950="","",IF('DATA ENTRY'!I950="","",IF(AND($DF$4='DATA ENTRY'!D950),'DATA ENTRY'!I950,"")))</f>
        <v/>
      </c>
      <c r="DH951" s="4" t="str">
        <f>IF('DATA ENTRY'!CK950="","",IF('DATA ENTRY'!CK950="","",IF(AND($DF$4='DATA ENTRY'!D950),'DATA ENTRY'!CK950,"")))</f>
        <v/>
      </c>
      <c r="DI951" s="3" t="str">
        <f>IF('DATA ENTRY'!CK950="","",IF('DATA ENTRY'!N950="","",IF(AND($DF$4='DATA ENTRY'!D950),'DATA ENTRY'!N950,"")))</f>
        <v/>
      </c>
      <c r="DJ951" s="107" t="str">
        <f>IF('DATA ENTRY'!CK950="","",IF('DATA ENTRY'!O950="","",IF(AND($DF$4='DATA ENTRY'!D950),'DATA ENTRY'!O950,"")))</f>
        <v/>
      </c>
      <c r="DK951" s="3" t="str">
        <f>IF('DATA ENTRY'!CK950="","",IF('DATA ENTRY'!P950="","",IF(AND($DF$4='DATA ENTRY'!D950),'DATA ENTRY'!P950,"")))</f>
        <v/>
      </c>
      <c r="DL951" s="107" t="str">
        <f>IF('DATA ENTRY'!CK950="","",IF('DATA ENTRY'!Q950="","",IF(AND($DF$4='DATA ENTRY'!D950),'DATA ENTRY'!Q950,"")))</f>
        <v/>
      </c>
      <c r="DM951" s="3" t="str">
        <f>IF('DATA ENTRY'!CK950="","",IF('DATA ENTRY'!R950="","",IF(AND($DF$4='DATA ENTRY'!D950),'DATA ENTRY'!R950,"")))</f>
        <v/>
      </c>
      <c r="DN951" s="107" t="str">
        <f>IF('DATA ENTRY'!CK950="","",IF('DATA ENTRY'!S950="","",IF(AND($DF$4='DATA ENTRY'!D950),'DATA ENTRY'!S950,"")))</f>
        <v/>
      </c>
      <c r="DO951" s="3" t="str">
        <f>IF('DATA ENTRY'!CK950="","",IF('DATA ENTRY'!E950="","",IF(AND($DF$4='DATA ENTRY'!D950),'DATA ENTRY'!E950,"")))</f>
        <v/>
      </c>
      <c r="DP951" s="3" t="str">
        <f>IF('DATA ENTRY'!CK950="","",IF('DATA ENTRY'!D950="","",IF(AND($DF$4='DATA ENTRY'!D950),'DATA ENTRY'!D950,"")))</f>
        <v/>
      </c>
      <c r="DQ951" s="3" t="str">
        <f>IF('DATA ENTRY'!CK950="","",IF('DATA ENTRY'!W950="","",IF(AND($DF$4='DATA ENTRY'!D950),'DATA ENTRY'!W950,"")))</f>
        <v/>
      </c>
      <c r="DR951" s="3" t="str">
        <f>IF('DATA ENTRY'!CK950="","",IF('DATA ENTRY'!X950="","",IF(AND($DF$4='DATA ENTRY'!D950),'DATA ENTRY'!X950,"")))</f>
        <v/>
      </c>
      <c r="DS951" s="108" t="str">
        <f t="shared" si="235"/>
        <v/>
      </c>
      <c r="DT951" s="108" t="str">
        <f>IF('DATA ENTRY'!CK950="","",IF('DATA ENTRY'!D950="","",IF(AND($DF$4='DATA ENTRY'!D950),'DATA ENTRY'!G950,"")))</f>
        <v/>
      </c>
      <c r="DY951">
        <f t="shared" si="236"/>
        <v>0</v>
      </c>
      <c r="EB951" t="str">
        <f t="shared" si="237"/>
        <v/>
      </c>
      <c r="EC951" t="str">
        <f t="shared" si="238"/>
        <v/>
      </c>
      <c r="ED951" s="224">
        <v>945</v>
      </c>
      <c r="EE951" s="3" t="str">
        <f>IF('DATA ENTRY'!CK950="","",IF('DATA ENTRY'!B950="","",IF(AND($EF$4='DATA ENTRY'!G950,$EH$4='DATA ENTRY'!F950),'DATA ENTRY'!B950,"")))</f>
        <v/>
      </c>
      <c r="EF951" s="3" t="str">
        <f>IF('DATA ENTRY'!CK950="","",IF('DATA ENTRY'!C950="","",IF(AND($EF$4='DATA ENTRY'!G950,$EH$4='DATA ENTRY'!F950),'DATA ENTRY'!C950,"")))</f>
        <v/>
      </c>
      <c r="EG951" s="4" t="str">
        <f>IF('DATA ENTRY'!CK950="","",IF('DATA ENTRY'!I950="","",IF(AND($EF$4='DATA ENTRY'!G950,$EH$4='DATA ENTRY'!F950),'DATA ENTRY'!I950,"")))</f>
        <v/>
      </c>
      <c r="EH951" s="4" t="str">
        <f>IF('DATA ENTRY'!CK950="","",IF('DATA ENTRY'!CK950="","",IF(AND($EF$4='DATA ENTRY'!G950,$EH$4='DATA ENTRY'!F950),'DATA ENTRY'!CK950,"")))</f>
        <v/>
      </c>
      <c r="EI951" s="3" t="str">
        <f>IF('DATA ENTRY'!CK950="","",IF('DATA ENTRY'!N950="","",IF(AND($EF$4='DATA ENTRY'!G950,$EH$4='DATA ENTRY'!F950),'DATA ENTRY'!N950,"")))</f>
        <v/>
      </c>
      <c r="EJ951" s="107" t="str">
        <f>IF('DATA ENTRY'!CK950="","",IF('DATA ENTRY'!O950="","",IF(AND($EF$4='DATA ENTRY'!G950,$EH$4='DATA ENTRY'!F950),'DATA ENTRY'!O950,"")))</f>
        <v/>
      </c>
      <c r="EK951" s="3" t="str">
        <f>IF('DATA ENTRY'!CK950="","",IF('DATA ENTRY'!P950="","",IF(AND($EF$4='DATA ENTRY'!G950,$EH$4='DATA ENTRY'!F950),'DATA ENTRY'!P950,"")))</f>
        <v/>
      </c>
      <c r="EL951" s="107" t="str">
        <f>IF('DATA ENTRY'!CK950="","",IF('DATA ENTRY'!Q950="","",IF(AND($EF$4='DATA ENTRY'!G950,$EH$4='DATA ENTRY'!F950),'DATA ENTRY'!Q950,"")))</f>
        <v/>
      </c>
      <c r="EM951" s="3" t="str">
        <f>IF('DATA ENTRY'!CK950="","",IF('DATA ENTRY'!R950="","",IF(AND($EF$4='DATA ENTRY'!G950,$EH$4='DATA ENTRY'!F950),'DATA ENTRY'!R950,"")))</f>
        <v/>
      </c>
      <c r="EN951" s="107" t="str">
        <f>IF('DATA ENTRY'!CK950="","",IF('DATA ENTRY'!S950="","",IF(AND($EF$4='DATA ENTRY'!G950,$EH$4='DATA ENTRY'!F950),'DATA ENTRY'!S950,"")))</f>
        <v/>
      </c>
      <c r="EO951" s="3" t="str">
        <f>IF('DATA ENTRY'!CK950="","",IF('DATA ENTRY'!E950="","",IF(AND($EF$4='DATA ENTRY'!G950,$EH$4='DATA ENTRY'!F950),'DATA ENTRY'!E950,"")))</f>
        <v/>
      </c>
      <c r="EP951" s="3" t="str">
        <f>IF('DATA ENTRY'!CK950="","",IF('DATA ENTRY'!D950="","",IF(AND($EF$4='DATA ENTRY'!G950,$EH$4='DATA ENTRY'!F950),'DATA ENTRY'!D950,"")))</f>
        <v/>
      </c>
      <c r="EQ951" s="3" t="str">
        <f>IF('DATA ENTRY'!CK950="","",IF('DATA ENTRY'!W950="","",IF(AND($EF$4='DATA ENTRY'!G950,$EH$4='DATA ENTRY'!F950),'DATA ENTRY'!W950,"")))</f>
        <v/>
      </c>
      <c r="ER951" s="3" t="str">
        <f>IF('DATA ENTRY'!CK950="","",IF('DATA ENTRY'!X950="","",IF(AND($EF$4='DATA ENTRY'!G950,$EH$4='DATA ENTRY'!F950),'DATA ENTRY'!X950,"")))</f>
        <v/>
      </c>
      <c r="ES951" s="108" t="str">
        <f t="shared" si="239"/>
        <v/>
      </c>
      <c r="ET951" s="108" t="str">
        <f>IF('DATA ENTRY'!CK950="","",IF('DATA ENTRY'!D950="","",IF(AND($EF$4='DATA ENTRY'!G950,$EH$4='DATA ENTRY'!F950),'DATA ENTRY'!G950,"")))</f>
        <v/>
      </c>
      <c r="EY951">
        <f t="shared" si="240"/>
        <v>0</v>
      </c>
    </row>
    <row r="952" spans="1:155">
      <c r="A952" t="str">
        <f>IF(S952=0,"",1+(MAX($A$7:A951)))</f>
        <v/>
      </c>
      <c r="B952" s="224">
        <v>946</v>
      </c>
      <c r="C952" s="3" t="str">
        <f>IF('DATA ENTRY'!CK951="","",IF('DATA ENTRY'!B951="","",IF($D$4="All Post",'DATA ENTRY'!B951,IF(AND($D$4='DATA ENTRY'!CK951),'DATA ENTRY'!B951,""))))</f>
        <v/>
      </c>
      <c r="D952" s="3" t="str">
        <f>IF('DATA ENTRY'!CK951="","",IF('DATA ENTRY'!C951="","",IF($D$4="All Post",'DATA ENTRY'!C951,IF(AND($D$4='DATA ENTRY'!CK951),'DATA ENTRY'!C951,""))))</f>
        <v/>
      </c>
      <c r="E952" s="4" t="str">
        <f>IF('DATA ENTRY'!CK951="","",IF('DATA ENTRY'!I951="","",IF($D$4="All Post",'DATA ENTRY'!I951,IF(AND($D$4='DATA ENTRY'!CK951),'DATA ENTRY'!I951,""))))</f>
        <v/>
      </c>
      <c r="F952" s="4" t="str">
        <f>IF('DATA ENTRY'!CK951="","",IF('DATA ENTRY'!CK951="","",IF($D$4="All Post",'DATA ENTRY'!CK951,IF(AND($D$4='DATA ENTRY'!CK951),'DATA ENTRY'!CK951,""))))</f>
        <v/>
      </c>
      <c r="G952" s="3" t="str">
        <f>IF('DATA ENTRY'!CK951="","",IF('DATA ENTRY'!N951="","",IF($D$4="All Post",'DATA ENTRY'!N951,IF(AND($D$4='DATA ENTRY'!CK951),'DATA ENTRY'!N951,""))))</f>
        <v/>
      </c>
      <c r="H952" s="107" t="str">
        <f>IF('DATA ENTRY'!CK951="","",IF('DATA ENTRY'!O951="","",IF($D$4="All Post",'DATA ENTRY'!O951,IF(AND($D$4='DATA ENTRY'!CK951),'DATA ENTRY'!O951,""))))</f>
        <v/>
      </c>
      <c r="I952" s="3" t="str">
        <f>IF('DATA ENTRY'!CK951="","",IF('DATA ENTRY'!P951="","",IF($D$4="All Post",'DATA ENTRY'!P951,IF(AND($D$4='DATA ENTRY'!CK951),'DATA ENTRY'!P951,""))))</f>
        <v/>
      </c>
      <c r="J952" s="107" t="str">
        <f>IF('DATA ENTRY'!CK951="","",IF('DATA ENTRY'!Q951="","",IF($D$4="All Post",'DATA ENTRY'!Q951,IF(AND($D$4='DATA ENTRY'!CK951),'DATA ENTRY'!Q951,""))))</f>
        <v/>
      </c>
      <c r="K952" s="3" t="str">
        <f>IF('DATA ENTRY'!CK951="","",IF('DATA ENTRY'!R951="","",IF($D$4="All Post",'DATA ENTRY'!R951,IF(AND($D$4='DATA ENTRY'!CK951),'DATA ENTRY'!R951,""))))</f>
        <v/>
      </c>
      <c r="L952" s="3" t="str">
        <f>IF('DATA ENTRY'!CK951="","",IF('DATA ENTRY'!S951="","",IF($D$4="All Post",'DATA ENTRY'!S951,IF(AND($D$4='DATA ENTRY'!CK951),'DATA ENTRY'!S951,""))))</f>
        <v/>
      </c>
      <c r="M952" s="3" t="str">
        <f>IF('DATA ENTRY'!CK951="","",IF('DATA ENTRY'!E951="","",IF($D$4="All Post",'DATA ENTRY'!E951,IF(AND($D$4='DATA ENTRY'!CK951),'DATA ENTRY'!E951,""))))</f>
        <v/>
      </c>
      <c r="N952" s="3" t="str">
        <f>IF('DATA ENTRY'!CK951="","",IF('DATA ENTRY'!W951="","",IF($D$4="All Post",'DATA ENTRY'!W951,IF(AND($D$4='DATA ENTRY'!CK951),'DATA ENTRY'!W951,""))))</f>
        <v/>
      </c>
      <c r="O952" s="3" t="str">
        <f>IF('DATA ENTRY'!CK951="","",IF('DATA ENTRY'!X951="","",IF($D$4="All Post",'DATA ENTRY'!X951,IF(AND($D$4='DATA ENTRY'!CK951),'DATA ENTRY'!X951,""))))</f>
        <v/>
      </c>
      <c r="P952" s="3" t="str">
        <f>IF('DATA ENTRY'!CK951="","",IF('DATA ENTRY'!G951="","",IF($D$4="All Post",'DATA ENTRY'!G951,IF(AND($D$4='DATA ENTRY'!CK951),'DATA ENTRY'!G951,""))))</f>
        <v/>
      </c>
      <c r="S952">
        <f t="shared" si="227"/>
        <v>0</v>
      </c>
      <c r="T952" t="str">
        <f t="shared" si="228"/>
        <v/>
      </c>
      <c r="BZ952" t="str">
        <f t="shared" si="229"/>
        <v/>
      </c>
      <c r="CA952" t="str">
        <f t="shared" si="230"/>
        <v/>
      </c>
      <c r="CB952" s="224">
        <v>946</v>
      </c>
      <c r="CC952" s="3" t="str">
        <f>IF('DATA ENTRY'!CK951="","",IF('DATA ENTRY'!B951="","",IF(AND($CD$4='DATA ENTRY'!CK951,$CG$4='DATA ENTRY'!D951),'DATA ENTRY'!B951,"")))</f>
        <v/>
      </c>
      <c r="CD952" s="3" t="str">
        <f>IF('DATA ENTRY'!CK951="","",IF('DATA ENTRY'!C951="","",IF(AND($CD$4='DATA ENTRY'!CK951,$CG$4='DATA ENTRY'!D951),'DATA ENTRY'!C951,"")))</f>
        <v/>
      </c>
      <c r="CE952" s="4" t="str">
        <f>IF('DATA ENTRY'!CK951="","",IF('DATA ENTRY'!I951="","",IF(AND($CD$4='DATA ENTRY'!CK951,$CG$4='DATA ENTRY'!D951),'DATA ENTRY'!I951,"")))</f>
        <v/>
      </c>
      <c r="CF952" s="4" t="str">
        <f>IF('DATA ENTRY'!CK951="","",IF('DATA ENTRY'!CK951="","",IF(AND($CD$4='DATA ENTRY'!CK951,$CG$4='DATA ENTRY'!D951),'DATA ENTRY'!CK951,"")))</f>
        <v/>
      </c>
      <c r="CG952" s="3" t="str">
        <f>IF('DATA ENTRY'!CK951="","",IF('DATA ENTRY'!N951="","",IF(AND($CD$4='DATA ENTRY'!CK951,$CG$4='DATA ENTRY'!D951),'DATA ENTRY'!N951,"")))</f>
        <v/>
      </c>
      <c r="CH952" s="107" t="str">
        <f>IF('DATA ENTRY'!CK951="","",IF('DATA ENTRY'!O951="","",IF(AND($CD$4='DATA ENTRY'!CK951,$CG$4='DATA ENTRY'!D951),'DATA ENTRY'!O951,"")))</f>
        <v/>
      </c>
      <c r="CI952" s="3" t="str">
        <f>IF('DATA ENTRY'!CK951="","",IF('DATA ENTRY'!P951="","",IF(AND($CD$4='DATA ENTRY'!CK951,$CG$4='DATA ENTRY'!D951),'DATA ENTRY'!P951,"")))</f>
        <v/>
      </c>
      <c r="CJ952" s="107" t="str">
        <f>IF('DATA ENTRY'!CK951="","",IF('DATA ENTRY'!Q951="","",IF(AND($CD$4='DATA ENTRY'!CK951,$CG$4='DATA ENTRY'!D951),'DATA ENTRY'!Q951,"")))</f>
        <v/>
      </c>
      <c r="CK952" s="3" t="str">
        <f>IF('DATA ENTRY'!CK951="","",IF('DATA ENTRY'!R951="","",IF(AND($CD$4='DATA ENTRY'!CK951,$CG$4='DATA ENTRY'!D951),'DATA ENTRY'!R951,"")))</f>
        <v/>
      </c>
      <c r="CL952" s="3" t="str">
        <f>IF('DATA ENTRY'!CK951="","",IF('DATA ENTRY'!S951="","",IF(AND($CD$4='DATA ENTRY'!CK951,$CG$4='DATA ENTRY'!D951),'DATA ENTRY'!S951,"")))</f>
        <v/>
      </c>
      <c r="CM952" s="3" t="str">
        <f>IF('DATA ENTRY'!CK951="","",IF('DATA ENTRY'!E951="","",IF(AND($CD$4='DATA ENTRY'!CK951,$CG$4='DATA ENTRY'!D951),'DATA ENTRY'!E951,"")))</f>
        <v/>
      </c>
      <c r="CN952" s="3" t="str">
        <f>IF('DATA ENTRY'!CK951="","",IF('DATA ENTRY'!W951="","",IF(AND($CD$4='DATA ENTRY'!CK951,$CG$4='DATA ENTRY'!D951),'DATA ENTRY'!W951,"")))</f>
        <v/>
      </c>
      <c r="CO952" s="3" t="str">
        <f>IF('DATA ENTRY'!CK951="","",IF('DATA ENTRY'!X951="","",IF(AND($CD$4='DATA ENTRY'!CK951,$CG$4='DATA ENTRY'!D951),'DATA ENTRY'!X951,"")))</f>
        <v/>
      </c>
      <c r="CP952" s="108" t="str">
        <f t="shared" si="231"/>
        <v/>
      </c>
      <c r="CQ952" s="108" t="str">
        <f>IF('DATA ENTRY'!CK951="","",IF('DATA ENTRY'!G951="","",IF(AND($CD$4='DATA ENTRY'!CK951,$CG$4='DATA ENTRY'!D951),'DATA ENTRY'!G951,"")))</f>
        <v/>
      </c>
      <c r="CR952" s="230" t="str">
        <f>IF('DATA ENTRY'!CK951="","",IF('DATA ENTRY'!D951="","",IF(AND($CD$4='DATA ENTRY'!CK951,$CG$4='DATA ENTRY'!D951),'DATA ENTRY'!D951,"")))</f>
        <v/>
      </c>
      <c r="CS952">
        <f t="shared" si="232"/>
        <v>0</v>
      </c>
      <c r="CT952">
        <f t="shared" si="233"/>
        <v>0</v>
      </c>
      <c r="CV952" s="139"/>
      <c r="CX952">
        <f t="shared" si="234"/>
        <v>0</v>
      </c>
      <c r="DB952" t="str">
        <f t="shared" si="241"/>
        <v/>
      </c>
      <c r="DC952" t="str">
        <f t="shared" si="242"/>
        <v/>
      </c>
      <c r="DD952" s="224">
        <v>946</v>
      </c>
      <c r="DE952" s="3" t="str">
        <f>IF('DATA ENTRY'!CK951="","",IF('DATA ENTRY'!B951="","",IF(AND($DF$4='DATA ENTRY'!D951),'DATA ENTRY'!B951,"")))</f>
        <v/>
      </c>
      <c r="DF952" s="3" t="str">
        <f>IF('DATA ENTRY'!CK951="","",IF('DATA ENTRY'!C951="","",IF(AND($DF$4='DATA ENTRY'!D951),'DATA ENTRY'!C951,"")))</f>
        <v/>
      </c>
      <c r="DG952" s="4" t="str">
        <f>IF('DATA ENTRY'!CK951="","",IF('DATA ENTRY'!I951="","",IF(AND($DF$4='DATA ENTRY'!D951),'DATA ENTRY'!I951,"")))</f>
        <v/>
      </c>
      <c r="DH952" s="4" t="str">
        <f>IF('DATA ENTRY'!CK951="","",IF('DATA ENTRY'!CK951="","",IF(AND($DF$4='DATA ENTRY'!D951),'DATA ENTRY'!CK951,"")))</f>
        <v/>
      </c>
      <c r="DI952" s="3" t="str">
        <f>IF('DATA ENTRY'!CK951="","",IF('DATA ENTRY'!N951="","",IF(AND($DF$4='DATA ENTRY'!D951),'DATA ENTRY'!N951,"")))</f>
        <v/>
      </c>
      <c r="DJ952" s="107" t="str">
        <f>IF('DATA ENTRY'!CK951="","",IF('DATA ENTRY'!O951="","",IF(AND($DF$4='DATA ENTRY'!D951),'DATA ENTRY'!O951,"")))</f>
        <v/>
      </c>
      <c r="DK952" s="3" t="str">
        <f>IF('DATA ENTRY'!CK951="","",IF('DATA ENTRY'!P951="","",IF(AND($DF$4='DATA ENTRY'!D951),'DATA ENTRY'!P951,"")))</f>
        <v/>
      </c>
      <c r="DL952" s="107" t="str">
        <f>IF('DATA ENTRY'!CK951="","",IF('DATA ENTRY'!Q951="","",IF(AND($DF$4='DATA ENTRY'!D951),'DATA ENTRY'!Q951,"")))</f>
        <v/>
      </c>
      <c r="DM952" s="3" t="str">
        <f>IF('DATA ENTRY'!CK951="","",IF('DATA ENTRY'!R951="","",IF(AND($DF$4='DATA ENTRY'!D951),'DATA ENTRY'!R951,"")))</f>
        <v/>
      </c>
      <c r="DN952" s="107" t="str">
        <f>IF('DATA ENTRY'!CK951="","",IF('DATA ENTRY'!S951="","",IF(AND($DF$4='DATA ENTRY'!D951),'DATA ENTRY'!S951,"")))</f>
        <v/>
      </c>
      <c r="DO952" s="3" t="str">
        <f>IF('DATA ENTRY'!CK951="","",IF('DATA ENTRY'!E951="","",IF(AND($DF$4='DATA ENTRY'!D951),'DATA ENTRY'!E951,"")))</f>
        <v/>
      </c>
      <c r="DP952" s="3" t="str">
        <f>IF('DATA ENTRY'!CK951="","",IF('DATA ENTRY'!D951="","",IF(AND($DF$4='DATA ENTRY'!D951),'DATA ENTRY'!D951,"")))</f>
        <v/>
      </c>
      <c r="DQ952" s="3" t="str">
        <f>IF('DATA ENTRY'!CK951="","",IF('DATA ENTRY'!W951="","",IF(AND($DF$4='DATA ENTRY'!D951),'DATA ENTRY'!W951,"")))</f>
        <v/>
      </c>
      <c r="DR952" s="3" t="str">
        <f>IF('DATA ENTRY'!CK951="","",IF('DATA ENTRY'!X951="","",IF(AND($DF$4='DATA ENTRY'!D951),'DATA ENTRY'!X951,"")))</f>
        <v/>
      </c>
      <c r="DS952" s="108" t="str">
        <f t="shared" si="235"/>
        <v/>
      </c>
      <c r="DT952" s="108" t="str">
        <f>IF('DATA ENTRY'!CK951="","",IF('DATA ENTRY'!D951="","",IF(AND($DF$4='DATA ENTRY'!D951),'DATA ENTRY'!G951,"")))</f>
        <v/>
      </c>
      <c r="DY952">
        <f t="shared" si="236"/>
        <v>0</v>
      </c>
      <c r="EB952" t="str">
        <f t="shared" si="237"/>
        <v/>
      </c>
      <c r="EC952" t="str">
        <f t="shared" si="238"/>
        <v/>
      </c>
      <c r="ED952" s="224">
        <v>946</v>
      </c>
      <c r="EE952" s="3" t="str">
        <f>IF('DATA ENTRY'!CK951="","",IF('DATA ENTRY'!B951="","",IF(AND($EF$4='DATA ENTRY'!G951,$EH$4='DATA ENTRY'!F951),'DATA ENTRY'!B951,"")))</f>
        <v/>
      </c>
      <c r="EF952" s="3" t="str">
        <f>IF('DATA ENTRY'!CK951="","",IF('DATA ENTRY'!C951="","",IF(AND($EF$4='DATA ENTRY'!G951,$EH$4='DATA ENTRY'!F951),'DATA ENTRY'!C951,"")))</f>
        <v/>
      </c>
      <c r="EG952" s="4" t="str">
        <f>IF('DATA ENTRY'!CK951="","",IF('DATA ENTRY'!I951="","",IF(AND($EF$4='DATA ENTRY'!G951,$EH$4='DATA ENTRY'!F951),'DATA ENTRY'!I951,"")))</f>
        <v/>
      </c>
      <c r="EH952" s="4" t="str">
        <f>IF('DATA ENTRY'!CK951="","",IF('DATA ENTRY'!CK951="","",IF(AND($EF$4='DATA ENTRY'!G951,$EH$4='DATA ENTRY'!F951),'DATA ENTRY'!CK951,"")))</f>
        <v/>
      </c>
      <c r="EI952" s="3" t="str">
        <f>IF('DATA ENTRY'!CK951="","",IF('DATA ENTRY'!N951="","",IF(AND($EF$4='DATA ENTRY'!G951,$EH$4='DATA ENTRY'!F951),'DATA ENTRY'!N951,"")))</f>
        <v/>
      </c>
      <c r="EJ952" s="107" t="str">
        <f>IF('DATA ENTRY'!CK951="","",IF('DATA ENTRY'!O951="","",IF(AND($EF$4='DATA ENTRY'!G951,$EH$4='DATA ENTRY'!F951),'DATA ENTRY'!O951,"")))</f>
        <v/>
      </c>
      <c r="EK952" s="3" t="str">
        <f>IF('DATA ENTRY'!CK951="","",IF('DATA ENTRY'!P951="","",IF(AND($EF$4='DATA ENTRY'!G951,$EH$4='DATA ENTRY'!F951),'DATA ENTRY'!P951,"")))</f>
        <v/>
      </c>
      <c r="EL952" s="107" t="str">
        <f>IF('DATA ENTRY'!CK951="","",IF('DATA ENTRY'!Q951="","",IF(AND($EF$4='DATA ENTRY'!G951,$EH$4='DATA ENTRY'!F951),'DATA ENTRY'!Q951,"")))</f>
        <v/>
      </c>
      <c r="EM952" s="3" t="str">
        <f>IF('DATA ENTRY'!CK951="","",IF('DATA ENTRY'!R951="","",IF(AND($EF$4='DATA ENTRY'!G951,$EH$4='DATA ENTRY'!F951),'DATA ENTRY'!R951,"")))</f>
        <v/>
      </c>
      <c r="EN952" s="107" t="str">
        <f>IF('DATA ENTRY'!CK951="","",IF('DATA ENTRY'!S951="","",IF(AND($EF$4='DATA ENTRY'!G951,$EH$4='DATA ENTRY'!F951),'DATA ENTRY'!S951,"")))</f>
        <v/>
      </c>
      <c r="EO952" s="3" t="str">
        <f>IF('DATA ENTRY'!CK951="","",IF('DATA ENTRY'!E951="","",IF(AND($EF$4='DATA ENTRY'!G951,$EH$4='DATA ENTRY'!F951),'DATA ENTRY'!E951,"")))</f>
        <v/>
      </c>
      <c r="EP952" s="3" t="str">
        <f>IF('DATA ENTRY'!CK951="","",IF('DATA ENTRY'!D951="","",IF(AND($EF$4='DATA ENTRY'!G951,$EH$4='DATA ENTRY'!F951),'DATA ENTRY'!D951,"")))</f>
        <v/>
      </c>
      <c r="EQ952" s="3" t="str">
        <f>IF('DATA ENTRY'!CK951="","",IF('DATA ENTRY'!W951="","",IF(AND($EF$4='DATA ENTRY'!G951,$EH$4='DATA ENTRY'!F951),'DATA ENTRY'!W951,"")))</f>
        <v/>
      </c>
      <c r="ER952" s="3" t="str">
        <f>IF('DATA ENTRY'!CK951="","",IF('DATA ENTRY'!X951="","",IF(AND($EF$4='DATA ENTRY'!G951,$EH$4='DATA ENTRY'!F951),'DATA ENTRY'!X951,"")))</f>
        <v/>
      </c>
      <c r="ES952" s="108" t="str">
        <f t="shared" si="239"/>
        <v/>
      </c>
      <c r="ET952" s="108" t="str">
        <f>IF('DATA ENTRY'!CK951="","",IF('DATA ENTRY'!D951="","",IF(AND($EF$4='DATA ENTRY'!G951,$EH$4='DATA ENTRY'!F951),'DATA ENTRY'!G951,"")))</f>
        <v/>
      </c>
      <c r="EY952">
        <f t="shared" si="240"/>
        <v>0</v>
      </c>
    </row>
    <row r="953" spans="1:155">
      <c r="A953" t="str">
        <f>IF(S953=0,"",1+(MAX($A$7:A952)))</f>
        <v/>
      </c>
      <c r="B953" s="224">
        <v>947</v>
      </c>
      <c r="C953" s="3" t="str">
        <f>IF('DATA ENTRY'!CK952="","",IF('DATA ENTRY'!B952="","",IF($D$4="All Post",'DATA ENTRY'!B952,IF(AND($D$4='DATA ENTRY'!CK952),'DATA ENTRY'!B952,""))))</f>
        <v/>
      </c>
      <c r="D953" s="3" t="str">
        <f>IF('DATA ENTRY'!CK952="","",IF('DATA ENTRY'!C952="","",IF($D$4="All Post",'DATA ENTRY'!C952,IF(AND($D$4='DATA ENTRY'!CK952),'DATA ENTRY'!C952,""))))</f>
        <v/>
      </c>
      <c r="E953" s="4" t="str">
        <f>IF('DATA ENTRY'!CK952="","",IF('DATA ENTRY'!I952="","",IF($D$4="All Post",'DATA ENTRY'!I952,IF(AND($D$4='DATA ENTRY'!CK952),'DATA ENTRY'!I952,""))))</f>
        <v/>
      </c>
      <c r="F953" s="4" t="str">
        <f>IF('DATA ENTRY'!CK952="","",IF('DATA ENTRY'!CK952="","",IF($D$4="All Post",'DATA ENTRY'!CK952,IF(AND($D$4='DATA ENTRY'!CK952),'DATA ENTRY'!CK952,""))))</f>
        <v/>
      </c>
      <c r="G953" s="3" t="str">
        <f>IF('DATA ENTRY'!CK952="","",IF('DATA ENTRY'!N952="","",IF($D$4="All Post",'DATA ENTRY'!N952,IF(AND($D$4='DATA ENTRY'!CK952),'DATA ENTRY'!N952,""))))</f>
        <v/>
      </c>
      <c r="H953" s="107" t="str">
        <f>IF('DATA ENTRY'!CK952="","",IF('DATA ENTRY'!O952="","",IF($D$4="All Post",'DATA ENTRY'!O952,IF(AND($D$4='DATA ENTRY'!CK952),'DATA ENTRY'!O952,""))))</f>
        <v/>
      </c>
      <c r="I953" s="3" t="str">
        <f>IF('DATA ENTRY'!CK952="","",IF('DATA ENTRY'!P952="","",IF($D$4="All Post",'DATA ENTRY'!P952,IF(AND($D$4='DATA ENTRY'!CK952),'DATA ENTRY'!P952,""))))</f>
        <v/>
      </c>
      <c r="J953" s="107" t="str">
        <f>IF('DATA ENTRY'!CK952="","",IF('DATA ENTRY'!Q952="","",IF($D$4="All Post",'DATA ENTRY'!Q952,IF(AND($D$4='DATA ENTRY'!CK952),'DATA ENTRY'!Q952,""))))</f>
        <v/>
      </c>
      <c r="K953" s="3" t="str">
        <f>IF('DATA ENTRY'!CK952="","",IF('DATA ENTRY'!R952="","",IF($D$4="All Post",'DATA ENTRY'!R952,IF(AND($D$4='DATA ENTRY'!CK952),'DATA ENTRY'!R952,""))))</f>
        <v/>
      </c>
      <c r="L953" s="3" t="str">
        <f>IF('DATA ENTRY'!CK952="","",IF('DATA ENTRY'!S952="","",IF($D$4="All Post",'DATA ENTRY'!S952,IF(AND($D$4='DATA ENTRY'!CK952),'DATA ENTRY'!S952,""))))</f>
        <v/>
      </c>
      <c r="M953" s="3" t="str">
        <f>IF('DATA ENTRY'!CK952="","",IF('DATA ENTRY'!E952="","",IF($D$4="All Post",'DATA ENTRY'!E952,IF(AND($D$4='DATA ENTRY'!CK952),'DATA ENTRY'!E952,""))))</f>
        <v/>
      </c>
      <c r="N953" s="3" t="str">
        <f>IF('DATA ENTRY'!CK952="","",IF('DATA ENTRY'!W952="","",IF($D$4="All Post",'DATA ENTRY'!W952,IF(AND($D$4='DATA ENTRY'!CK952),'DATA ENTRY'!W952,""))))</f>
        <v/>
      </c>
      <c r="O953" s="3" t="str">
        <f>IF('DATA ENTRY'!CK952="","",IF('DATA ENTRY'!X952="","",IF($D$4="All Post",'DATA ENTRY'!X952,IF(AND($D$4='DATA ENTRY'!CK952),'DATA ENTRY'!X952,""))))</f>
        <v/>
      </c>
      <c r="P953" s="3" t="str">
        <f>IF('DATA ENTRY'!CK952="","",IF('DATA ENTRY'!G952="","",IF($D$4="All Post",'DATA ENTRY'!G952,IF(AND($D$4='DATA ENTRY'!CK952),'DATA ENTRY'!G952,""))))</f>
        <v/>
      </c>
      <c r="S953">
        <f t="shared" si="227"/>
        <v>0</v>
      </c>
      <c r="T953" t="str">
        <f t="shared" si="228"/>
        <v/>
      </c>
      <c r="BZ953" t="str">
        <f t="shared" si="229"/>
        <v/>
      </c>
      <c r="CA953" t="str">
        <f t="shared" si="230"/>
        <v/>
      </c>
      <c r="CB953" s="224">
        <v>947</v>
      </c>
      <c r="CC953" s="3" t="str">
        <f>IF('DATA ENTRY'!CK952="","",IF('DATA ENTRY'!B952="","",IF(AND($CD$4='DATA ENTRY'!CK952,$CG$4='DATA ENTRY'!D952),'DATA ENTRY'!B952,"")))</f>
        <v/>
      </c>
      <c r="CD953" s="3" t="str">
        <f>IF('DATA ENTRY'!CK952="","",IF('DATA ENTRY'!C952="","",IF(AND($CD$4='DATA ENTRY'!CK952,$CG$4='DATA ENTRY'!D952),'DATA ENTRY'!C952,"")))</f>
        <v/>
      </c>
      <c r="CE953" s="4" t="str">
        <f>IF('DATA ENTRY'!CK952="","",IF('DATA ENTRY'!I952="","",IF(AND($CD$4='DATA ENTRY'!CK952,$CG$4='DATA ENTRY'!D952),'DATA ENTRY'!I952,"")))</f>
        <v/>
      </c>
      <c r="CF953" s="4" t="str">
        <f>IF('DATA ENTRY'!CK952="","",IF('DATA ENTRY'!CK952="","",IF(AND($CD$4='DATA ENTRY'!CK952,$CG$4='DATA ENTRY'!D952),'DATA ENTRY'!CK952,"")))</f>
        <v/>
      </c>
      <c r="CG953" s="3" t="str">
        <f>IF('DATA ENTRY'!CK952="","",IF('DATA ENTRY'!N952="","",IF(AND($CD$4='DATA ENTRY'!CK952,$CG$4='DATA ENTRY'!D952),'DATA ENTRY'!N952,"")))</f>
        <v/>
      </c>
      <c r="CH953" s="107" t="str">
        <f>IF('DATA ENTRY'!CK952="","",IF('DATA ENTRY'!O952="","",IF(AND($CD$4='DATA ENTRY'!CK952,$CG$4='DATA ENTRY'!D952),'DATA ENTRY'!O952,"")))</f>
        <v/>
      </c>
      <c r="CI953" s="3" t="str">
        <f>IF('DATA ENTRY'!CK952="","",IF('DATA ENTRY'!P952="","",IF(AND($CD$4='DATA ENTRY'!CK952,$CG$4='DATA ENTRY'!D952),'DATA ENTRY'!P952,"")))</f>
        <v/>
      </c>
      <c r="CJ953" s="107" t="str">
        <f>IF('DATA ENTRY'!CK952="","",IF('DATA ENTRY'!Q952="","",IF(AND($CD$4='DATA ENTRY'!CK952,$CG$4='DATA ENTRY'!D952),'DATA ENTRY'!Q952,"")))</f>
        <v/>
      </c>
      <c r="CK953" s="3" t="str">
        <f>IF('DATA ENTRY'!CK952="","",IF('DATA ENTRY'!R952="","",IF(AND($CD$4='DATA ENTRY'!CK952,$CG$4='DATA ENTRY'!D952),'DATA ENTRY'!R952,"")))</f>
        <v/>
      </c>
      <c r="CL953" s="3" t="str">
        <f>IF('DATA ENTRY'!CK952="","",IF('DATA ENTRY'!S952="","",IF(AND($CD$4='DATA ENTRY'!CK952,$CG$4='DATA ENTRY'!D952),'DATA ENTRY'!S952,"")))</f>
        <v/>
      </c>
      <c r="CM953" s="3" t="str">
        <f>IF('DATA ENTRY'!CK952="","",IF('DATA ENTRY'!E952="","",IF(AND($CD$4='DATA ENTRY'!CK952,$CG$4='DATA ENTRY'!D952),'DATA ENTRY'!E952,"")))</f>
        <v/>
      </c>
      <c r="CN953" s="3" t="str">
        <f>IF('DATA ENTRY'!CK952="","",IF('DATA ENTRY'!W952="","",IF(AND($CD$4='DATA ENTRY'!CK952,$CG$4='DATA ENTRY'!D952),'DATA ENTRY'!W952,"")))</f>
        <v/>
      </c>
      <c r="CO953" s="3" t="str">
        <f>IF('DATA ENTRY'!CK952="","",IF('DATA ENTRY'!X952="","",IF(AND($CD$4='DATA ENTRY'!CK952,$CG$4='DATA ENTRY'!D952),'DATA ENTRY'!X952,"")))</f>
        <v/>
      </c>
      <c r="CP953" s="108" t="str">
        <f t="shared" si="231"/>
        <v/>
      </c>
      <c r="CQ953" s="108" t="str">
        <f>IF('DATA ENTRY'!CK952="","",IF('DATA ENTRY'!G952="","",IF(AND($CD$4='DATA ENTRY'!CK952,$CG$4='DATA ENTRY'!D952),'DATA ENTRY'!G952,"")))</f>
        <v/>
      </c>
      <c r="CR953" s="230" t="str">
        <f>IF('DATA ENTRY'!CK952="","",IF('DATA ENTRY'!D952="","",IF(AND($CD$4='DATA ENTRY'!CK952,$CG$4='DATA ENTRY'!D952),'DATA ENTRY'!D952,"")))</f>
        <v/>
      </c>
      <c r="CS953">
        <f t="shared" si="232"/>
        <v>0</v>
      </c>
      <c r="CT953">
        <f t="shared" si="233"/>
        <v>0</v>
      </c>
      <c r="CV953" s="139"/>
      <c r="CX953">
        <f t="shared" si="234"/>
        <v>0</v>
      </c>
      <c r="DB953" t="str">
        <f t="shared" si="241"/>
        <v/>
      </c>
      <c r="DC953" t="str">
        <f t="shared" si="242"/>
        <v/>
      </c>
      <c r="DD953" s="224">
        <v>947</v>
      </c>
      <c r="DE953" s="3" t="str">
        <f>IF('DATA ENTRY'!CK952="","",IF('DATA ENTRY'!B952="","",IF(AND($DF$4='DATA ENTRY'!D952),'DATA ENTRY'!B952,"")))</f>
        <v/>
      </c>
      <c r="DF953" s="3" t="str">
        <f>IF('DATA ENTRY'!CK952="","",IF('DATA ENTRY'!C952="","",IF(AND($DF$4='DATA ENTRY'!D952),'DATA ENTRY'!C952,"")))</f>
        <v/>
      </c>
      <c r="DG953" s="4" t="str">
        <f>IF('DATA ENTRY'!CK952="","",IF('DATA ENTRY'!I952="","",IF(AND($DF$4='DATA ENTRY'!D952),'DATA ENTRY'!I952,"")))</f>
        <v/>
      </c>
      <c r="DH953" s="4" t="str">
        <f>IF('DATA ENTRY'!CK952="","",IF('DATA ENTRY'!CK952="","",IF(AND($DF$4='DATA ENTRY'!D952),'DATA ENTRY'!CK952,"")))</f>
        <v/>
      </c>
      <c r="DI953" s="3" t="str">
        <f>IF('DATA ENTRY'!CK952="","",IF('DATA ENTRY'!N952="","",IF(AND($DF$4='DATA ENTRY'!D952),'DATA ENTRY'!N952,"")))</f>
        <v/>
      </c>
      <c r="DJ953" s="107" t="str">
        <f>IF('DATA ENTRY'!CK952="","",IF('DATA ENTRY'!O952="","",IF(AND($DF$4='DATA ENTRY'!D952),'DATA ENTRY'!O952,"")))</f>
        <v/>
      </c>
      <c r="DK953" s="3" t="str">
        <f>IF('DATA ENTRY'!CK952="","",IF('DATA ENTRY'!P952="","",IF(AND($DF$4='DATA ENTRY'!D952),'DATA ENTRY'!P952,"")))</f>
        <v/>
      </c>
      <c r="DL953" s="107" t="str">
        <f>IF('DATA ENTRY'!CK952="","",IF('DATA ENTRY'!Q952="","",IF(AND($DF$4='DATA ENTRY'!D952),'DATA ENTRY'!Q952,"")))</f>
        <v/>
      </c>
      <c r="DM953" s="3" t="str">
        <f>IF('DATA ENTRY'!CK952="","",IF('DATA ENTRY'!R952="","",IF(AND($DF$4='DATA ENTRY'!D952),'DATA ENTRY'!R952,"")))</f>
        <v/>
      </c>
      <c r="DN953" s="107" t="str">
        <f>IF('DATA ENTRY'!CK952="","",IF('DATA ENTRY'!S952="","",IF(AND($DF$4='DATA ENTRY'!D952),'DATA ENTRY'!S952,"")))</f>
        <v/>
      </c>
      <c r="DO953" s="3" t="str">
        <f>IF('DATA ENTRY'!CK952="","",IF('DATA ENTRY'!E952="","",IF(AND($DF$4='DATA ENTRY'!D952),'DATA ENTRY'!E952,"")))</f>
        <v/>
      </c>
      <c r="DP953" s="3" t="str">
        <f>IF('DATA ENTRY'!CK952="","",IF('DATA ENTRY'!D952="","",IF(AND($DF$4='DATA ENTRY'!D952),'DATA ENTRY'!D952,"")))</f>
        <v/>
      </c>
      <c r="DQ953" s="3" t="str">
        <f>IF('DATA ENTRY'!CK952="","",IF('DATA ENTRY'!W952="","",IF(AND($DF$4='DATA ENTRY'!D952),'DATA ENTRY'!W952,"")))</f>
        <v/>
      </c>
      <c r="DR953" s="3" t="str">
        <f>IF('DATA ENTRY'!CK952="","",IF('DATA ENTRY'!X952="","",IF(AND($DF$4='DATA ENTRY'!D952),'DATA ENTRY'!X952,"")))</f>
        <v/>
      </c>
      <c r="DS953" s="108" t="str">
        <f t="shared" si="235"/>
        <v/>
      </c>
      <c r="DT953" s="108" t="str">
        <f>IF('DATA ENTRY'!CK952="","",IF('DATA ENTRY'!D952="","",IF(AND($DF$4='DATA ENTRY'!D952),'DATA ENTRY'!G952,"")))</f>
        <v/>
      </c>
      <c r="DY953">
        <f t="shared" si="236"/>
        <v>0</v>
      </c>
      <c r="EB953" t="str">
        <f t="shared" si="237"/>
        <v/>
      </c>
      <c r="EC953" t="str">
        <f t="shared" si="238"/>
        <v/>
      </c>
      <c r="ED953" s="224">
        <v>947</v>
      </c>
      <c r="EE953" s="3" t="str">
        <f>IF('DATA ENTRY'!CK952="","",IF('DATA ENTRY'!B952="","",IF(AND($EF$4='DATA ENTRY'!G952,$EH$4='DATA ENTRY'!F952),'DATA ENTRY'!B952,"")))</f>
        <v/>
      </c>
      <c r="EF953" s="3" t="str">
        <f>IF('DATA ENTRY'!CK952="","",IF('DATA ENTRY'!C952="","",IF(AND($EF$4='DATA ENTRY'!G952,$EH$4='DATA ENTRY'!F952),'DATA ENTRY'!C952,"")))</f>
        <v/>
      </c>
      <c r="EG953" s="4" t="str">
        <f>IF('DATA ENTRY'!CK952="","",IF('DATA ENTRY'!I952="","",IF(AND($EF$4='DATA ENTRY'!G952,$EH$4='DATA ENTRY'!F952),'DATA ENTRY'!I952,"")))</f>
        <v/>
      </c>
      <c r="EH953" s="4" t="str">
        <f>IF('DATA ENTRY'!CK952="","",IF('DATA ENTRY'!CK952="","",IF(AND($EF$4='DATA ENTRY'!G952,$EH$4='DATA ENTRY'!F952),'DATA ENTRY'!CK952,"")))</f>
        <v/>
      </c>
      <c r="EI953" s="3" t="str">
        <f>IF('DATA ENTRY'!CK952="","",IF('DATA ENTRY'!N952="","",IF(AND($EF$4='DATA ENTRY'!G952,$EH$4='DATA ENTRY'!F952),'DATA ENTRY'!N952,"")))</f>
        <v/>
      </c>
      <c r="EJ953" s="107" t="str">
        <f>IF('DATA ENTRY'!CK952="","",IF('DATA ENTRY'!O952="","",IF(AND($EF$4='DATA ENTRY'!G952,$EH$4='DATA ENTRY'!F952),'DATA ENTRY'!O952,"")))</f>
        <v/>
      </c>
      <c r="EK953" s="3" t="str">
        <f>IF('DATA ENTRY'!CK952="","",IF('DATA ENTRY'!P952="","",IF(AND($EF$4='DATA ENTRY'!G952,$EH$4='DATA ENTRY'!F952),'DATA ENTRY'!P952,"")))</f>
        <v/>
      </c>
      <c r="EL953" s="107" t="str">
        <f>IF('DATA ENTRY'!CK952="","",IF('DATA ENTRY'!Q952="","",IF(AND($EF$4='DATA ENTRY'!G952,$EH$4='DATA ENTRY'!F952),'DATA ENTRY'!Q952,"")))</f>
        <v/>
      </c>
      <c r="EM953" s="3" t="str">
        <f>IF('DATA ENTRY'!CK952="","",IF('DATA ENTRY'!R952="","",IF(AND($EF$4='DATA ENTRY'!G952,$EH$4='DATA ENTRY'!F952),'DATA ENTRY'!R952,"")))</f>
        <v/>
      </c>
      <c r="EN953" s="107" t="str">
        <f>IF('DATA ENTRY'!CK952="","",IF('DATA ENTRY'!S952="","",IF(AND($EF$4='DATA ENTRY'!G952,$EH$4='DATA ENTRY'!F952),'DATA ENTRY'!S952,"")))</f>
        <v/>
      </c>
      <c r="EO953" s="3" t="str">
        <f>IF('DATA ENTRY'!CK952="","",IF('DATA ENTRY'!E952="","",IF(AND($EF$4='DATA ENTRY'!G952,$EH$4='DATA ENTRY'!F952),'DATA ENTRY'!E952,"")))</f>
        <v/>
      </c>
      <c r="EP953" s="3" t="str">
        <f>IF('DATA ENTRY'!CK952="","",IF('DATA ENTRY'!D952="","",IF(AND($EF$4='DATA ENTRY'!G952,$EH$4='DATA ENTRY'!F952),'DATA ENTRY'!D952,"")))</f>
        <v/>
      </c>
      <c r="EQ953" s="3" t="str">
        <f>IF('DATA ENTRY'!CK952="","",IF('DATA ENTRY'!W952="","",IF(AND($EF$4='DATA ENTRY'!G952,$EH$4='DATA ENTRY'!F952),'DATA ENTRY'!W952,"")))</f>
        <v/>
      </c>
      <c r="ER953" s="3" t="str">
        <f>IF('DATA ENTRY'!CK952="","",IF('DATA ENTRY'!X952="","",IF(AND($EF$4='DATA ENTRY'!G952,$EH$4='DATA ENTRY'!F952),'DATA ENTRY'!X952,"")))</f>
        <v/>
      </c>
      <c r="ES953" s="108" t="str">
        <f t="shared" si="239"/>
        <v/>
      </c>
      <c r="ET953" s="108" t="str">
        <f>IF('DATA ENTRY'!CK952="","",IF('DATA ENTRY'!D952="","",IF(AND($EF$4='DATA ENTRY'!G952,$EH$4='DATA ENTRY'!F952),'DATA ENTRY'!G952,"")))</f>
        <v/>
      </c>
      <c r="EY953">
        <f t="shared" si="240"/>
        <v>0</v>
      </c>
    </row>
    <row r="954" spans="1:155">
      <c r="A954" t="str">
        <f>IF(S954=0,"",1+(MAX($A$7:A953)))</f>
        <v/>
      </c>
      <c r="B954" s="224">
        <v>948</v>
      </c>
      <c r="C954" s="3" t="str">
        <f>IF('DATA ENTRY'!CK953="","",IF('DATA ENTRY'!B953="","",IF($D$4="All Post",'DATA ENTRY'!B953,IF(AND($D$4='DATA ENTRY'!CK953),'DATA ENTRY'!B953,""))))</f>
        <v/>
      </c>
      <c r="D954" s="3" t="str">
        <f>IF('DATA ENTRY'!CK953="","",IF('DATA ENTRY'!C953="","",IF($D$4="All Post",'DATA ENTRY'!C953,IF(AND($D$4='DATA ENTRY'!CK953),'DATA ENTRY'!C953,""))))</f>
        <v/>
      </c>
      <c r="E954" s="4" t="str">
        <f>IF('DATA ENTRY'!CK953="","",IF('DATA ENTRY'!I953="","",IF($D$4="All Post",'DATA ENTRY'!I953,IF(AND($D$4='DATA ENTRY'!CK953),'DATA ENTRY'!I953,""))))</f>
        <v/>
      </c>
      <c r="F954" s="4" t="str">
        <f>IF('DATA ENTRY'!CK953="","",IF('DATA ENTRY'!CK953="","",IF($D$4="All Post",'DATA ENTRY'!CK953,IF(AND($D$4='DATA ENTRY'!CK953),'DATA ENTRY'!CK953,""))))</f>
        <v/>
      </c>
      <c r="G954" s="3" t="str">
        <f>IF('DATA ENTRY'!CK953="","",IF('DATA ENTRY'!N953="","",IF($D$4="All Post",'DATA ENTRY'!N953,IF(AND($D$4='DATA ENTRY'!CK953),'DATA ENTRY'!N953,""))))</f>
        <v/>
      </c>
      <c r="H954" s="107" t="str">
        <f>IF('DATA ENTRY'!CK953="","",IF('DATA ENTRY'!O953="","",IF($D$4="All Post",'DATA ENTRY'!O953,IF(AND($D$4='DATA ENTRY'!CK953),'DATA ENTRY'!O953,""))))</f>
        <v/>
      </c>
      <c r="I954" s="3" t="str">
        <f>IF('DATA ENTRY'!CK953="","",IF('DATA ENTRY'!P953="","",IF($D$4="All Post",'DATA ENTRY'!P953,IF(AND($D$4='DATA ENTRY'!CK953),'DATA ENTRY'!P953,""))))</f>
        <v/>
      </c>
      <c r="J954" s="107" t="str">
        <f>IF('DATA ENTRY'!CK953="","",IF('DATA ENTRY'!Q953="","",IF($D$4="All Post",'DATA ENTRY'!Q953,IF(AND($D$4='DATA ENTRY'!CK953),'DATA ENTRY'!Q953,""))))</f>
        <v/>
      </c>
      <c r="K954" s="3" t="str">
        <f>IF('DATA ENTRY'!CK953="","",IF('DATA ENTRY'!R953="","",IF($D$4="All Post",'DATA ENTRY'!R953,IF(AND($D$4='DATA ENTRY'!CK953),'DATA ENTRY'!R953,""))))</f>
        <v/>
      </c>
      <c r="L954" s="3" t="str">
        <f>IF('DATA ENTRY'!CK953="","",IF('DATA ENTRY'!S953="","",IF($D$4="All Post",'DATA ENTRY'!S953,IF(AND($D$4='DATA ENTRY'!CK953),'DATA ENTRY'!S953,""))))</f>
        <v/>
      </c>
      <c r="M954" s="3" t="str">
        <f>IF('DATA ENTRY'!CK953="","",IF('DATA ENTRY'!E953="","",IF($D$4="All Post",'DATA ENTRY'!E953,IF(AND($D$4='DATA ENTRY'!CK953),'DATA ENTRY'!E953,""))))</f>
        <v/>
      </c>
      <c r="N954" s="3" t="str">
        <f>IF('DATA ENTRY'!CK953="","",IF('DATA ENTRY'!W953="","",IF($D$4="All Post",'DATA ENTRY'!W953,IF(AND($D$4='DATA ENTRY'!CK953),'DATA ENTRY'!W953,""))))</f>
        <v/>
      </c>
      <c r="O954" s="3" t="str">
        <f>IF('DATA ENTRY'!CK953="","",IF('DATA ENTRY'!X953="","",IF($D$4="All Post",'DATA ENTRY'!X953,IF(AND($D$4='DATA ENTRY'!CK953),'DATA ENTRY'!X953,""))))</f>
        <v/>
      </c>
      <c r="P954" s="3" t="str">
        <f>IF('DATA ENTRY'!CK953="","",IF('DATA ENTRY'!G953="","",IF($D$4="All Post",'DATA ENTRY'!G953,IF(AND($D$4='DATA ENTRY'!CK953),'DATA ENTRY'!G953,""))))</f>
        <v/>
      </c>
      <c r="S954">
        <f t="shared" si="227"/>
        <v>0</v>
      </c>
      <c r="T954" t="str">
        <f t="shared" si="228"/>
        <v/>
      </c>
      <c r="BZ954" t="str">
        <f t="shared" si="229"/>
        <v/>
      </c>
      <c r="CA954" t="str">
        <f t="shared" si="230"/>
        <v/>
      </c>
      <c r="CB954" s="224">
        <v>948</v>
      </c>
      <c r="CC954" s="3" t="str">
        <f>IF('DATA ENTRY'!CK953="","",IF('DATA ENTRY'!B953="","",IF(AND($CD$4='DATA ENTRY'!CK953,$CG$4='DATA ENTRY'!D953),'DATA ENTRY'!B953,"")))</f>
        <v/>
      </c>
      <c r="CD954" s="3" t="str">
        <f>IF('DATA ENTRY'!CK953="","",IF('DATA ENTRY'!C953="","",IF(AND($CD$4='DATA ENTRY'!CK953,$CG$4='DATA ENTRY'!D953),'DATA ENTRY'!C953,"")))</f>
        <v/>
      </c>
      <c r="CE954" s="4" t="str">
        <f>IF('DATA ENTRY'!CK953="","",IF('DATA ENTRY'!I953="","",IF(AND($CD$4='DATA ENTRY'!CK953,$CG$4='DATA ENTRY'!D953),'DATA ENTRY'!I953,"")))</f>
        <v/>
      </c>
      <c r="CF954" s="4" t="str">
        <f>IF('DATA ENTRY'!CK953="","",IF('DATA ENTRY'!CK953="","",IF(AND($CD$4='DATA ENTRY'!CK953,$CG$4='DATA ENTRY'!D953),'DATA ENTRY'!CK953,"")))</f>
        <v/>
      </c>
      <c r="CG954" s="3" t="str">
        <f>IF('DATA ENTRY'!CK953="","",IF('DATA ENTRY'!N953="","",IF(AND($CD$4='DATA ENTRY'!CK953,$CG$4='DATA ENTRY'!D953),'DATA ENTRY'!N953,"")))</f>
        <v/>
      </c>
      <c r="CH954" s="107" t="str">
        <f>IF('DATA ENTRY'!CK953="","",IF('DATA ENTRY'!O953="","",IF(AND($CD$4='DATA ENTRY'!CK953,$CG$4='DATA ENTRY'!D953),'DATA ENTRY'!O953,"")))</f>
        <v/>
      </c>
      <c r="CI954" s="3" t="str">
        <f>IF('DATA ENTRY'!CK953="","",IF('DATA ENTRY'!P953="","",IF(AND($CD$4='DATA ENTRY'!CK953,$CG$4='DATA ENTRY'!D953),'DATA ENTRY'!P953,"")))</f>
        <v/>
      </c>
      <c r="CJ954" s="107" t="str">
        <f>IF('DATA ENTRY'!CK953="","",IF('DATA ENTRY'!Q953="","",IF(AND($CD$4='DATA ENTRY'!CK953,$CG$4='DATA ENTRY'!D953),'DATA ENTRY'!Q953,"")))</f>
        <v/>
      </c>
      <c r="CK954" s="3" t="str">
        <f>IF('DATA ENTRY'!CK953="","",IF('DATA ENTRY'!R953="","",IF(AND($CD$4='DATA ENTRY'!CK953,$CG$4='DATA ENTRY'!D953),'DATA ENTRY'!R953,"")))</f>
        <v/>
      </c>
      <c r="CL954" s="3" t="str">
        <f>IF('DATA ENTRY'!CK953="","",IF('DATA ENTRY'!S953="","",IF(AND($CD$4='DATA ENTRY'!CK953,$CG$4='DATA ENTRY'!D953),'DATA ENTRY'!S953,"")))</f>
        <v/>
      </c>
      <c r="CM954" s="3" t="str">
        <f>IF('DATA ENTRY'!CK953="","",IF('DATA ENTRY'!E953="","",IF(AND($CD$4='DATA ENTRY'!CK953,$CG$4='DATA ENTRY'!D953),'DATA ENTRY'!E953,"")))</f>
        <v/>
      </c>
      <c r="CN954" s="3" t="str">
        <f>IF('DATA ENTRY'!CK953="","",IF('DATA ENTRY'!W953="","",IF(AND($CD$4='DATA ENTRY'!CK953,$CG$4='DATA ENTRY'!D953),'DATA ENTRY'!W953,"")))</f>
        <v/>
      </c>
      <c r="CO954" s="3" t="str">
        <f>IF('DATA ENTRY'!CK953="","",IF('DATA ENTRY'!X953="","",IF(AND($CD$4='DATA ENTRY'!CK953,$CG$4='DATA ENTRY'!D953),'DATA ENTRY'!X953,"")))</f>
        <v/>
      </c>
      <c r="CP954" s="108" t="str">
        <f t="shared" si="231"/>
        <v/>
      </c>
      <c r="CQ954" s="108" t="str">
        <f>IF('DATA ENTRY'!CK953="","",IF('DATA ENTRY'!G953="","",IF(AND($CD$4='DATA ENTRY'!CK953,$CG$4='DATA ENTRY'!D953),'DATA ENTRY'!G953,"")))</f>
        <v/>
      </c>
      <c r="CR954" s="230" t="str">
        <f>IF('DATA ENTRY'!CK953="","",IF('DATA ENTRY'!D953="","",IF(AND($CD$4='DATA ENTRY'!CK953,$CG$4='DATA ENTRY'!D953),'DATA ENTRY'!D953,"")))</f>
        <v/>
      </c>
      <c r="CS954">
        <f t="shared" si="232"/>
        <v>0</v>
      </c>
      <c r="CT954">
        <f t="shared" si="233"/>
        <v>0</v>
      </c>
      <c r="CV954" s="139"/>
      <c r="CX954">
        <f t="shared" si="234"/>
        <v>0</v>
      </c>
      <c r="DB954" t="str">
        <f t="shared" si="241"/>
        <v/>
      </c>
      <c r="DC954" t="str">
        <f t="shared" si="242"/>
        <v/>
      </c>
      <c r="DD954" s="224">
        <v>948</v>
      </c>
      <c r="DE954" s="3" t="str">
        <f>IF('DATA ENTRY'!CK953="","",IF('DATA ENTRY'!B953="","",IF(AND($DF$4='DATA ENTRY'!D953),'DATA ENTRY'!B953,"")))</f>
        <v/>
      </c>
      <c r="DF954" s="3" t="str">
        <f>IF('DATA ENTRY'!CK953="","",IF('DATA ENTRY'!C953="","",IF(AND($DF$4='DATA ENTRY'!D953),'DATA ENTRY'!C953,"")))</f>
        <v/>
      </c>
      <c r="DG954" s="4" t="str">
        <f>IF('DATA ENTRY'!CK953="","",IF('DATA ENTRY'!I953="","",IF(AND($DF$4='DATA ENTRY'!D953),'DATA ENTRY'!I953,"")))</f>
        <v/>
      </c>
      <c r="DH954" s="4" t="str">
        <f>IF('DATA ENTRY'!CK953="","",IF('DATA ENTRY'!CK953="","",IF(AND($DF$4='DATA ENTRY'!D953),'DATA ENTRY'!CK953,"")))</f>
        <v/>
      </c>
      <c r="DI954" s="3" t="str">
        <f>IF('DATA ENTRY'!CK953="","",IF('DATA ENTRY'!N953="","",IF(AND($DF$4='DATA ENTRY'!D953),'DATA ENTRY'!N953,"")))</f>
        <v/>
      </c>
      <c r="DJ954" s="107" t="str">
        <f>IF('DATA ENTRY'!CK953="","",IF('DATA ENTRY'!O953="","",IF(AND($DF$4='DATA ENTRY'!D953),'DATA ENTRY'!O953,"")))</f>
        <v/>
      </c>
      <c r="DK954" s="3" t="str">
        <f>IF('DATA ENTRY'!CK953="","",IF('DATA ENTRY'!P953="","",IF(AND($DF$4='DATA ENTRY'!D953),'DATA ENTRY'!P953,"")))</f>
        <v/>
      </c>
      <c r="DL954" s="107" t="str">
        <f>IF('DATA ENTRY'!CK953="","",IF('DATA ENTRY'!Q953="","",IF(AND($DF$4='DATA ENTRY'!D953),'DATA ENTRY'!Q953,"")))</f>
        <v/>
      </c>
      <c r="DM954" s="3" t="str">
        <f>IF('DATA ENTRY'!CK953="","",IF('DATA ENTRY'!R953="","",IF(AND($DF$4='DATA ENTRY'!D953),'DATA ENTRY'!R953,"")))</f>
        <v/>
      </c>
      <c r="DN954" s="107" t="str">
        <f>IF('DATA ENTRY'!CK953="","",IF('DATA ENTRY'!S953="","",IF(AND($DF$4='DATA ENTRY'!D953),'DATA ENTRY'!S953,"")))</f>
        <v/>
      </c>
      <c r="DO954" s="3" t="str">
        <f>IF('DATA ENTRY'!CK953="","",IF('DATA ENTRY'!E953="","",IF(AND($DF$4='DATA ENTRY'!D953),'DATA ENTRY'!E953,"")))</f>
        <v/>
      </c>
      <c r="DP954" s="3" t="str">
        <f>IF('DATA ENTRY'!CK953="","",IF('DATA ENTRY'!D953="","",IF(AND($DF$4='DATA ENTRY'!D953),'DATA ENTRY'!D953,"")))</f>
        <v/>
      </c>
      <c r="DQ954" s="3" t="str">
        <f>IF('DATA ENTRY'!CK953="","",IF('DATA ENTRY'!W953="","",IF(AND($DF$4='DATA ENTRY'!D953),'DATA ENTRY'!W953,"")))</f>
        <v/>
      </c>
      <c r="DR954" s="3" t="str">
        <f>IF('DATA ENTRY'!CK953="","",IF('DATA ENTRY'!X953="","",IF(AND($DF$4='DATA ENTRY'!D953),'DATA ENTRY'!X953,"")))</f>
        <v/>
      </c>
      <c r="DS954" s="108" t="str">
        <f t="shared" si="235"/>
        <v/>
      </c>
      <c r="DT954" s="108" t="str">
        <f>IF('DATA ENTRY'!CK953="","",IF('DATA ENTRY'!D953="","",IF(AND($DF$4='DATA ENTRY'!D953),'DATA ENTRY'!G953,"")))</f>
        <v/>
      </c>
      <c r="DY954">
        <f t="shared" si="236"/>
        <v>0</v>
      </c>
      <c r="EB954" t="str">
        <f t="shared" si="237"/>
        <v/>
      </c>
      <c r="EC954" t="str">
        <f t="shared" si="238"/>
        <v/>
      </c>
      <c r="ED954" s="224">
        <v>948</v>
      </c>
      <c r="EE954" s="3" t="str">
        <f>IF('DATA ENTRY'!CK953="","",IF('DATA ENTRY'!B953="","",IF(AND($EF$4='DATA ENTRY'!G953,$EH$4='DATA ENTRY'!F953),'DATA ENTRY'!B953,"")))</f>
        <v/>
      </c>
      <c r="EF954" s="3" t="str">
        <f>IF('DATA ENTRY'!CK953="","",IF('DATA ENTRY'!C953="","",IF(AND($EF$4='DATA ENTRY'!G953,$EH$4='DATA ENTRY'!F953),'DATA ENTRY'!C953,"")))</f>
        <v/>
      </c>
      <c r="EG954" s="4" t="str">
        <f>IF('DATA ENTRY'!CK953="","",IF('DATA ENTRY'!I953="","",IF(AND($EF$4='DATA ENTRY'!G953,$EH$4='DATA ENTRY'!F953),'DATA ENTRY'!I953,"")))</f>
        <v/>
      </c>
      <c r="EH954" s="4" t="str">
        <f>IF('DATA ENTRY'!CK953="","",IF('DATA ENTRY'!CK953="","",IF(AND($EF$4='DATA ENTRY'!G953,$EH$4='DATA ENTRY'!F953),'DATA ENTRY'!CK953,"")))</f>
        <v/>
      </c>
      <c r="EI954" s="3" t="str">
        <f>IF('DATA ENTRY'!CK953="","",IF('DATA ENTRY'!N953="","",IF(AND($EF$4='DATA ENTRY'!G953,$EH$4='DATA ENTRY'!F953),'DATA ENTRY'!N953,"")))</f>
        <v/>
      </c>
      <c r="EJ954" s="107" t="str">
        <f>IF('DATA ENTRY'!CK953="","",IF('DATA ENTRY'!O953="","",IF(AND($EF$4='DATA ENTRY'!G953,$EH$4='DATA ENTRY'!F953),'DATA ENTRY'!O953,"")))</f>
        <v/>
      </c>
      <c r="EK954" s="3" t="str">
        <f>IF('DATA ENTRY'!CK953="","",IF('DATA ENTRY'!P953="","",IF(AND($EF$4='DATA ENTRY'!G953,$EH$4='DATA ENTRY'!F953),'DATA ENTRY'!P953,"")))</f>
        <v/>
      </c>
      <c r="EL954" s="107" t="str">
        <f>IF('DATA ENTRY'!CK953="","",IF('DATA ENTRY'!Q953="","",IF(AND($EF$4='DATA ENTRY'!G953,$EH$4='DATA ENTRY'!F953),'DATA ENTRY'!Q953,"")))</f>
        <v/>
      </c>
      <c r="EM954" s="3" t="str">
        <f>IF('DATA ENTRY'!CK953="","",IF('DATA ENTRY'!R953="","",IF(AND($EF$4='DATA ENTRY'!G953,$EH$4='DATA ENTRY'!F953),'DATA ENTRY'!R953,"")))</f>
        <v/>
      </c>
      <c r="EN954" s="107" t="str">
        <f>IF('DATA ENTRY'!CK953="","",IF('DATA ENTRY'!S953="","",IF(AND($EF$4='DATA ENTRY'!G953,$EH$4='DATA ENTRY'!F953),'DATA ENTRY'!S953,"")))</f>
        <v/>
      </c>
      <c r="EO954" s="3" t="str">
        <f>IF('DATA ENTRY'!CK953="","",IF('DATA ENTRY'!E953="","",IF(AND($EF$4='DATA ENTRY'!G953,$EH$4='DATA ENTRY'!F953),'DATA ENTRY'!E953,"")))</f>
        <v/>
      </c>
      <c r="EP954" s="3" t="str">
        <f>IF('DATA ENTRY'!CK953="","",IF('DATA ENTRY'!D953="","",IF(AND($EF$4='DATA ENTRY'!G953,$EH$4='DATA ENTRY'!F953),'DATA ENTRY'!D953,"")))</f>
        <v/>
      </c>
      <c r="EQ954" s="3" t="str">
        <f>IF('DATA ENTRY'!CK953="","",IF('DATA ENTRY'!W953="","",IF(AND($EF$4='DATA ENTRY'!G953,$EH$4='DATA ENTRY'!F953),'DATA ENTRY'!W953,"")))</f>
        <v/>
      </c>
      <c r="ER954" s="3" t="str">
        <f>IF('DATA ENTRY'!CK953="","",IF('DATA ENTRY'!X953="","",IF(AND($EF$4='DATA ENTRY'!G953,$EH$4='DATA ENTRY'!F953),'DATA ENTRY'!X953,"")))</f>
        <v/>
      </c>
      <c r="ES954" s="108" t="str">
        <f t="shared" si="239"/>
        <v/>
      </c>
      <c r="ET954" s="108" t="str">
        <f>IF('DATA ENTRY'!CK953="","",IF('DATA ENTRY'!D953="","",IF(AND($EF$4='DATA ENTRY'!G953,$EH$4='DATA ENTRY'!F953),'DATA ENTRY'!G953,"")))</f>
        <v/>
      </c>
      <c r="EY954">
        <f t="shared" si="240"/>
        <v>0</v>
      </c>
    </row>
    <row r="955" spans="1:155">
      <c r="A955" t="str">
        <f>IF(S955=0,"",1+(MAX($A$7:A954)))</f>
        <v/>
      </c>
      <c r="B955" s="224">
        <v>949</v>
      </c>
      <c r="C955" s="3" t="str">
        <f>IF('DATA ENTRY'!CK954="","",IF('DATA ENTRY'!B954="","",IF($D$4="All Post",'DATA ENTRY'!B954,IF(AND($D$4='DATA ENTRY'!CK954),'DATA ENTRY'!B954,""))))</f>
        <v/>
      </c>
      <c r="D955" s="3" t="str">
        <f>IF('DATA ENTRY'!CK954="","",IF('DATA ENTRY'!C954="","",IF($D$4="All Post",'DATA ENTRY'!C954,IF(AND($D$4='DATA ENTRY'!CK954),'DATA ENTRY'!C954,""))))</f>
        <v/>
      </c>
      <c r="E955" s="4" t="str">
        <f>IF('DATA ENTRY'!CK954="","",IF('DATA ENTRY'!I954="","",IF($D$4="All Post",'DATA ENTRY'!I954,IF(AND($D$4='DATA ENTRY'!CK954),'DATA ENTRY'!I954,""))))</f>
        <v/>
      </c>
      <c r="F955" s="4" t="str">
        <f>IF('DATA ENTRY'!CK954="","",IF('DATA ENTRY'!CK954="","",IF($D$4="All Post",'DATA ENTRY'!CK954,IF(AND($D$4='DATA ENTRY'!CK954),'DATA ENTRY'!CK954,""))))</f>
        <v/>
      </c>
      <c r="G955" s="3" t="str">
        <f>IF('DATA ENTRY'!CK954="","",IF('DATA ENTRY'!N954="","",IF($D$4="All Post",'DATA ENTRY'!N954,IF(AND($D$4='DATA ENTRY'!CK954),'DATA ENTRY'!N954,""))))</f>
        <v/>
      </c>
      <c r="H955" s="107" t="str">
        <f>IF('DATA ENTRY'!CK954="","",IF('DATA ENTRY'!O954="","",IF($D$4="All Post",'DATA ENTRY'!O954,IF(AND($D$4='DATA ENTRY'!CK954),'DATA ENTRY'!O954,""))))</f>
        <v/>
      </c>
      <c r="I955" s="3" t="str">
        <f>IF('DATA ENTRY'!CK954="","",IF('DATA ENTRY'!P954="","",IF($D$4="All Post",'DATA ENTRY'!P954,IF(AND($D$4='DATA ENTRY'!CK954),'DATA ENTRY'!P954,""))))</f>
        <v/>
      </c>
      <c r="J955" s="107" t="str">
        <f>IF('DATA ENTRY'!CK954="","",IF('DATA ENTRY'!Q954="","",IF($D$4="All Post",'DATA ENTRY'!Q954,IF(AND($D$4='DATA ENTRY'!CK954),'DATA ENTRY'!Q954,""))))</f>
        <v/>
      </c>
      <c r="K955" s="3" t="str">
        <f>IF('DATA ENTRY'!CK954="","",IF('DATA ENTRY'!R954="","",IF($D$4="All Post",'DATA ENTRY'!R954,IF(AND($D$4='DATA ENTRY'!CK954),'DATA ENTRY'!R954,""))))</f>
        <v/>
      </c>
      <c r="L955" s="3" t="str">
        <f>IF('DATA ENTRY'!CK954="","",IF('DATA ENTRY'!S954="","",IF($D$4="All Post",'DATA ENTRY'!S954,IF(AND($D$4='DATA ENTRY'!CK954),'DATA ENTRY'!S954,""))))</f>
        <v/>
      </c>
      <c r="M955" s="3" t="str">
        <f>IF('DATA ENTRY'!CK954="","",IF('DATA ENTRY'!E954="","",IF($D$4="All Post",'DATA ENTRY'!E954,IF(AND($D$4='DATA ENTRY'!CK954),'DATA ENTRY'!E954,""))))</f>
        <v/>
      </c>
      <c r="N955" s="3" t="str">
        <f>IF('DATA ENTRY'!CK954="","",IF('DATA ENTRY'!W954="","",IF($D$4="All Post",'DATA ENTRY'!W954,IF(AND($D$4='DATA ENTRY'!CK954),'DATA ENTRY'!W954,""))))</f>
        <v/>
      </c>
      <c r="O955" s="3" t="str">
        <f>IF('DATA ENTRY'!CK954="","",IF('DATA ENTRY'!X954="","",IF($D$4="All Post",'DATA ENTRY'!X954,IF(AND($D$4='DATA ENTRY'!CK954),'DATA ENTRY'!X954,""))))</f>
        <v/>
      </c>
      <c r="P955" s="3" t="str">
        <f>IF('DATA ENTRY'!CK954="","",IF('DATA ENTRY'!G954="","",IF($D$4="All Post",'DATA ENTRY'!G954,IF(AND($D$4='DATA ENTRY'!CK954),'DATA ENTRY'!G954,""))))</f>
        <v/>
      </c>
      <c r="S955">
        <f t="shared" si="227"/>
        <v>0</v>
      </c>
      <c r="T955" t="str">
        <f t="shared" si="228"/>
        <v/>
      </c>
      <c r="BZ955" t="str">
        <f t="shared" si="229"/>
        <v/>
      </c>
      <c r="CA955" t="str">
        <f t="shared" si="230"/>
        <v/>
      </c>
      <c r="CB955" s="224">
        <v>949</v>
      </c>
      <c r="CC955" s="3" t="str">
        <f>IF('DATA ENTRY'!CK954="","",IF('DATA ENTRY'!B954="","",IF(AND($CD$4='DATA ENTRY'!CK954,$CG$4='DATA ENTRY'!D954),'DATA ENTRY'!B954,"")))</f>
        <v/>
      </c>
      <c r="CD955" s="3" t="str">
        <f>IF('DATA ENTRY'!CK954="","",IF('DATA ENTRY'!C954="","",IF(AND($CD$4='DATA ENTRY'!CK954,$CG$4='DATA ENTRY'!D954),'DATA ENTRY'!C954,"")))</f>
        <v/>
      </c>
      <c r="CE955" s="4" t="str">
        <f>IF('DATA ENTRY'!CK954="","",IF('DATA ENTRY'!I954="","",IF(AND($CD$4='DATA ENTRY'!CK954,$CG$4='DATA ENTRY'!D954),'DATA ENTRY'!I954,"")))</f>
        <v/>
      </c>
      <c r="CF955" s="4" t="str">
        <f>IF('DATA ENTRY'!CK954="","",IF('DATA ENTRY'!CK954="","",IF(AND($CD$4='DATA ENTRY'!CK954,$CG$4='DATA ENTRY'!D954),'DATA ENTRY'!CK954,"")))</f>
        <v/>
      </c>
      <c r="CG955" s="3" t="str">
        <f>IF('DATA ENTRY'!CK954="","",IF('DATA ENTRY'!N954="","",IF(AND($CD$4='DATA ENTRY'!CK954,$CG$4='DATA ENTRY'!D954),'DATA ENTRY'!N954,"")))</f>
        <v/>
      </c>
      <c r="CH955" s="107" t="str">
        <f>IF('DATA ENTRY'!CK954="","",IF('DATA ENTRY'!O954="","",IF(AND($CD$4='DATA ENTRY'!CK954,$CG$4='DATA ENTRY'!D954),'DATA ENTRY'!O954,"")))</f>
        <v/>
      </c>
      <c r="CI955" s="3" t="str">
        <f>IF('DATA ENTRY'!CK954="","",IF('DATA ENTRY'!P954="","",IF(AND($CD$4='DATA ENTRY'!CK954,$CG$4='DATA ENTRY'!D954),'DATA ENTRY'!P954,"")))</f>
        <v/>
      </c>
      <c r="CJ955" s="107" t="str">
        <f>IF('DATA ENTRY'!CK954="","",IF('DATA ENTRY'!Q954="","",IF(AND($CD$4='DATA ENTRY'!CK954,$CG$4='DATA ENTRY'!D954),'DATA ENTRY'!Q954,"")))</f>
        <v/>
      </c>
      <c r="CK955" s="3" t="str">
        <f>IF('DATA ENTRY'!CK954="","",IF('DATA ENTRY'!R954="","",IF(AND($CD$4='DATA ENTRY'!CK954,$CG$4='DATA ENTRY'!D954),'DATA ENTRY'!R954,"")))</f>
        <v/>
      </c>
      <c r="CL955" s="3" t="str">
        <f>IF('DATA ENTRY'!CK954="","",IF('DATA ENTRY'!S954="","",IF(AND($CD$4='DATA ENTRY'!CK954,$CG$4='DATA ENTRY'!D954),'DATA ENTRY'!S954,"")))</f>
        <v/>
      </c>
      <c r="CM955" s="3" t="str">
        <f>IF('DATA ENTRY'!CK954="","",IF('DATA ENTRY'!E954="","",IF(AND($CD$4='DATA ENTRY'!CK954,$CG$4='DATA ENTRY'!D954),'DATA ENTRY'!E954,"")))</f>
        <v/>
      </c>
      <c r="CN955" s="3" t="str">
        <f>IF('DATA ENTRY'!CK954="","",IF('DATA ENTRY'!W954="","",IF(AND($CD$4='DATA ENTRY'!CK954,$CG$4='DATA ENTRY'!D954),'DATA ENTRY'!W954,"")))</f>
        <v/>
      </c>
      <c r="CO955" s="3" t="str">
        <f>IF('DATA ENTRY'!CK954="","",IF('DATA ENTRY'!X954="","",IF(AND($CD$4='DATA ENTRY'!CK954,$CG$4='DATA ENTRY'!D954),'DATA ENTRY'!X954,"")))</f>
        <v/>
      </c>
      <c r="CP955" s="108" t="str">
        <f t="shared" si="231"/>
        <v/>
      </c>
      <c r="CQ955" s="108" t="str">
        <f>IF('DATA ENTRY'!CK954="","",IF('DATA ENTRY'!G954="","",IF(AND($CD$4='DATA ENTRY'!CK954,$CG$4='DATA ENTRY'!D954),'DATA ENTRY'!G954,"")))</f>
        <v/>
      </c>
      <c r="CR955" s="230" t="str">
        <f>IF('DATA ENTRY'!CK954="","",IF('DATA ENTRY'!D954="","",IF(AND($CD$4='DATA ENTRY'!CK954,$CG$4='DATA ENTRY'!D954),'DATA ENTRY'!D954,"")))</f>
        <v/>
      </c>
      <c r="CS955">
        <f t="shared" si="232"/>
        <v>0</v>
      </c>
      <c r="CT955">
        <f t="shared" si="233"/>
        <v>0</v>
      </c>
      <c r="CV955" s="139"/>
      <c r="CX955">
        <f t="shared" si="234"/>
        <v>0</v>
      </c>
      <c r="DB955" t="str">
        <f t="shared" si="241"/>
        <v/>
      </c>
      <c r="DC955" t="str">
        <f t="shared" si="242"/>
        <v/>
      </c>
      <c r="DD955" s="224">
        <v>949</v>
      </c>
      <c r="DE955" s="3" t="str">
        <f>IF('DATA ENTRY'!CK954="","",IF('DATA ENTRY'!B954="","",IF(AND($DF$4='DATA ENTRY'!D954),'DATA ENTRY'!B954,"")))</f>
        <v/>
      </c>
      <c r="DF955" s="3" t="str">
        <f>IF('DATA ENTRY'!CK954="","",IF('DATA ENTRY'!C954="","",IF(AND($DF$4='DATA ENTRY'!D954),'DATA ENTRY'!C954,"")))</f>
        <v/>
      </c>
      <c r="DG955" s="4" t="str">
        <f>IF('DATA ENTRY'!CK954="","",IF('DATA ENTRY'!I954="","",IF(AND($DF$4='DATA ENTRY'!D954),'DATA ENTRY'!I954,"")))</f>
        <v/>
      </c>
      <c r="DH955" s="4" t="str">
        <f>IF('DATA ENTRY'!CK954="","",IF('DATA ENTRY'!CK954="","",IF(AND($DF$4='DATA ENTRY'!D954),'DATA ENTRY'!CK954,"")))</f>
        <v/>
      </c>
      <c r="DI955" s="3" t="str">
        <f>IF('DATA ENTRY'!CK954="","",IF('DATA ENTRY'!N954="","",IF(AND($DF$4='DATA ENTRY'!D954),'DATA ENTRY'!N954,"")))</f>
        <v/>
      </c>
      <c r="DJ955" s="107" t="str">
        <f>IF('DATA ENTRY'!CK954="","",IF('DATA ENTRY'!O954="","",IF(AND($DF$4='DATA ENTRY'!D954),'DATA ENTRY'!O954,"")))</f>
        <v/>
      </c>
      <c r="DK955" s="3" t="str">
        <f>IF('DATA ENTRY'!CK954="","",IF('DATA ENTRY'!P954="","",IF(AND($DF$4='DATA ENTRY'!D954),'DATA ENTRY'!P954,"")))</f>
        <v/>
      </c>
      <c r="DL955" s="107" t="str">
        <f>IF('DATA ENTRY'!CK954="","",IF('DATA ENTRY'!Q954="","",IF(AND($DF$4='DATA ENTRY'!D954),'DATA ENTRY'!Q954,"")))</f>
        <v/>
      </c>
      <c r="DM955" s="3" t="str">
        <f>IF('DATA ENTRY'!CK954="","",IF('DATA ENTRY'!R954="","",IF(AND($DF$4='DATA ENTRY'!D954),'DATA ENTRY'!R954,"")))</f>
        <v/>
      </c>
      <c r="DN955" s="107" t="str">
        <f>IF('DATA ENTRY'!CK954="","",IF('DATA ENTRY'!S954="","",IF(AND($DF$4='DATA ENTRY'!D954),'DATA ENTRY'!S954,"")))</f>
        <v/>
      </c>
      <c r="DO955" s="3" t="str">
        <f>IF('DATA ENTRY'!CK954="","",IF('DATA ENTRY'!E954="","",IF(AND($DF$4='DATA ENTRY'!D954),'DATA ENTRY'!E954,"")))</f>
        <v/>
      </c>
      <c r="DP955" s="3" t="str">
        <f>IF('DATA ENTRY'!CK954="","",IF('DATA ENTRY'!D954="","",IF(AND($DF$4='DATA ENTRY'!D954),'DATA ENTRY'!D954,"")))</f>
        <v/>
      </c>
      <c r="DQ955" s="3" t="str">
        <f>IF('DATA ENTRY'!CK954="","",IF('DATA ENTRY'!W954="","",IF(AND($DF$4='DATA ENTRY'!D954),'DATA ENTRY'!W954,"")))</f>
        <v/>
      </c>
      <c r="DR955" s="3" t="str">
        <f>IF('DATA ENTRY'!CK954="","",IF('DATA ENTRY'!X954="","",IF(AND($DF$4='DATA ENTRY'!D954),'DATA ENTRY'!X954,"")))</f>
        <v/>
      </c>
      <c r="DS955" s="108" t="str">
        <f t="shared" si="235"/>
        <v/>
      </c>
      <c r="DT955" s="108" t="str">
        <f>IF('DATA ENTRY'!CK954="","",IF('DATA ENTRY'!D954="","",IF(AND($DF$4='DATA ENTRY'!D954),'DATA ENTRY'!G954,"")))</f>
        <v/>
      </c>
      <c r="DY955">
        <f t="shared" si="236"/>
        <v>0</v>
      </c>
      <c r="EB955" t="str">
        <f t="shared" si="237"/>
        <v/>
      </c>
      <c r="EC955" t="str">
        <f t="shared" si="238"/>
        <v/>
      </c>
      <c r="ED955" s="224">
        <v>949</v>
      </c>
      <c r="EE955" s="3" t="str">
        <f>IF('DATA ENTRY'!CK954="","",IF('DATA ENTRY'!B954="","",IF(AND($EF$4='DATA ENTRY'!G954,$EH$4='DATA ENTRY'!F954),'DATA ENTRY'!B954,"")))</f>
        <v/>
      </c>
      <c r="EF955" s="3" t="str">
        <f>IF('DATA ENTRY'!CK954="","",IF('DATA ENTRY'!C954="","",IF(AND($EF$4='DATA ENTRY'!G954,$EH$4='DATA ENTRY'!F954),'DATA ENTRY'!C954,"")))</f>
        <v/>
      </c>
      <c r="EG955" s="4" t="str">
        <f>IF('DATA ENTRY'!CK954="","",IF('DATA ENTRY'!I954="","",IF(AND($EF$4='DATA ENTRY'!G954,$EH$4='DATA ENTRY'!F954),'DATA ENTRY'!I954,"")))</f>
        <v/>
      </c>
      <c r="EH955" s="4" t="str">
        <f>IF('DATA ENTRY'!CK954="","",IF('DATA ENTRY'!CK954="","",IF(AND($EF$4='DATA ENTRY'!G954,$EH$4='DATA ENTRY'!F954),'DATA ENTRY'!CK954,"")))</f>
        <v/>
      </c>
      <c r="EI955" s="3" t="str">
        <f>IF('DATA ENTRY'!CK954="","",IF('DATA ENTRY'!N954="","",IF(AND($EF$4='DATA ENTRY'!G954,$EH$4='DATA ENTRY'!F954),'DATA ENTRY'!N954,"")))</f>
        <v/>
      </c>
      <c r="EJ955" s="107" t="str">
        <f>IF('DATA ENTRY'!CK954="","",IF('DATA ENTRY'!O954="","",IF(AND($EF$4='DATA ENTRY'!G954,$EH$4='DATA ENTRY'!F954),'DATA ENTRY'!O954,"")))</f>
        <v/>
      </c>
      <c r="EK955" s="3" t="str">
        <f>IF('DATA ENTRY'!CK954="","",IF('DATA ENTRY'!P954="","",IF(AND($EF$4='DATA ENTRY'!G954,$EH$4='DATA ENTRY'!F954),'DATA ENTRY'!P954,"")))</f>
        <v/>
      </c>
      <c r="EL955" s="107" t="str">
        <f>IF('DATA ENTRY'!CK954="","",IF('DATA ENTRY'!Q954="","",IF(AND($EF$4='DATA ENTRY'!G954,$EH$4='DATA ENTRY'!F954),'DATA ENTRY'!Q954,"")))</f>
        <v/>
      </c>
      <c r="EM955" s="3" t="str">
        <f>IF('DATA ENTRY'!CK954="","",IF('DATA ENTRY'!R954="","",IF(AND($EF$4='DATA ENTRY'!G954,$EH$4='DATA ENTRY'!F954),'DATA ENTRY'!R954,"")))</f>
        <v/>
      </c>
      <c r="EN955" s="107" t="str">
        <f>IF('DATA ENTRY'!CK954="","",IF('DATA ENTRY'!S954="","",IF(AND($EF$4='DATA ENTRY'!G954,$EH$4='DATA ENTRY'!F954),'DATA ENTRY'!S954,"")))</f>
        <v/>
      </c>
      <c r="EO955" s="3" t="str">
        <f>IF('DATA ENTRY'!CK954="","",IF('DATA ENTRY'!E954="","",IF(AND($EF$4='DATA ENTRY'!G954,$EH$4='DATA ENTRY'!F954),'DATA ENTRY'!E954,"")))</f>
        <v/>
      </c>
      <c r="EP955" s="3" t="str">
        <f>IF('DATA ENTRY'!CK954="","",IF('DATA ENTRY'!D954="","",IF(AND($EF$4='DATA ENTRY'!G954,$EH$4='DATA ENTRY'!F954),'DATA ENTRY'!D954,"")))</f>
        <v/>
      </c>
      <c r="EQ955" s="3" t="str">
        <f>IF('DATA ENTRY'!CK954="","",IF('DATA ENTRY'!W954="","",IF(AND($EF$4='DATA ENTRY'!G954,$EH$4='DATA ENTRY'!F954),'DATA ENTRY'!W954,"")))</f>
        <v/>
      </c>
      <c r="ER955" s="3" t="str">
        <f>IF('DATA ENTRY'!CK954="","",IF('DATA ENTRY'!X954="","",IF(AND($EF$4='DATA ENTRY'!G954,$EH$4='DATA ENTRY'!F954),'DATA ENTRY'!X954,"")))</f>
        <v/>
      </c>
      <c r="ES955" s="108" t="str">
        <f t="shared" si="239"/>
        <v/>
      </c>
      <c r="ET955" s="108" t="str">
        <f>IF('DATA ENTRY'!CK954="","",IF('DATA ENTRY'!D954="","",IF(AND($EF$4='DATA ENTRY'!G954,$EH$4='DATA ENTRY'!F954),'DATA ENTRY'!G954,"")))</f>
        <v/>
      </c>
      <c r="EY955">
        <f t="shared" si="240"/>
        <v>0</v>
      </c>
    </row>
    <row r="956" spans="1:155">
      <c r="A956" t="str">
        <f>IF(S956=0,"",1+(MAX($A$7:A955)))</f>
        <v/>
      </c>
      <c r="B956" s="224">
        <v>950</v>
      </c>
      <c r="C956" s="3" t="str">
        <f>IF('DATA ENTRY'!CK955="","",IF('DATA ENTRY'!B955="","",IF($D$4="All Post",'DATA ENTRY'!B955,IF(AND($D$4='DATA ENTRY'!CK955),'DATA ENTRY'!B955,""))))</f>
        <v/>
      </c>
      <c r="D956" s="3" t="str">
        <f>IF('DATA ENTRY'!CK955="","",IF('DATA ENTRY'!C955="","",IF($D$4="All Post",'DATA ENTRY'!C955,IF(AND($D$4='DATA ENTRY'!CK955),'DATA ENTRY'!C955,""))))</f>
        <v/>
      </c>
      <c r="E956" s="4" t="str">
        <f>IF('DATA ENTRY'!CK955="","",IF('DATA ENTRY'!I955="","",IF($D$4="All Post",'DATA ENTRY'!I955,IF(AND($D$4='DATA ENTRY'!CK955),'DATA ENTRY'!I955,""))))</f>
        <v/>
      </c>
      <c r="F956" s="4" t="str">
        <f>IF('DATA ENTRY'!CK955="","",IF('DATA ENTRY'!CK955="","",IF($D$4="All Post",'DATA ENTRY'!CK955,IF(AND($D$4='DATA ENTRY'!CK955),'DATA ENTRY'!CK955,""))))</f>
        <v/>
      </c>
      <c r="G956" s="3" t="str">
        <f>IF('DATA ENTRY'!CK955="","",IF('DATA ENTRY'!N955="","",IF($D$4="All Post",'DATA ENTRY'!N955,IF(AND($D$4='DATA ENTRY'!CK955),'DATA ENTRY'!N955,""))))</f>
        <v/>
      </c>
      <c r="H956" s="107" t="str">
        <f>IF('DATA ENTRY'!CK955="","",IF('DATA ENTRY'!O955="","",IF($D$4="All Post",'DATA ENTRY'!O955,IF(AND($D$4='DATA ENTRY'!CK955),'DATA ENTRY'!O955,""))))</f>
        <v/>
      </c>
      <c r="I956" s="3" t="str">
        <f>IF('DATA ENTRY'!CK955="","",IF('DATA ENTRY'!P955="","",IF($D$4="All Post",'DATA ENTRY'!P955,IF(AND($D$4='DATA ENTRY'!CK955),'DATA ENTRY'!P955,""))))</f>
        <v/>
      </c>
      <c r="J956" s="107" t="str">
        <f>IF('DATA ENTRY'!CK955="","",IF('DATA ENTRY'!Q955="","",IF($D$4="All Post",'DATA ENTRY'!Q955,IF(AND($D$4='DATA ENTRY'!CK955),'DATA ENTRY'!Q955,""))))</f>
        <v/>
      </c>
      <c r="K956" s="3" t="str">
        <f>IF('DATA ENTRY'!CK955="","",IF('DATA ENTRY'!R955="","",IF($D$4="All Post",'DATA ENTRY'!R955,IF(AND($D$4='DATA ENTRY'!CK955),'DATA ENTRY'!R955,""))))</f>
        <v/>
      </c>
      <c r="L956" s="3" t="str">
        <f>IF('DATA ENTRY'!CK955="","",IF('DATA ENTRY'!S955="","",IF($D$4="All Post",'DATA ENTRY'!S955,IF(AND($D$4='DATA ENTRY'!CK955),'DATA ENTRY'!S955,""))))</f>
        <v/>
      </c>
      <c r="M956" s="3" t="str">
        <f>IF('DATA ENTRY'!CK955="","",IF('DATA ENTRY'!E955="","",IF($D$4="All Post",'DATA ENTRY'!E955,IF(AND($D$4='DATA ENTRY'!CK955),'DATA ENTRY'!E955,""))))</f>
        <v/>
      </c>
      <c r="N956" s="3" t="str">
        <f>IF('DATA ENTRY'!CK955="","",IF('DATA ENTRY'!W955="","",IF($D$4="All Post",'DATA ENTRY'!W955,IF(AND($D$4='DATA ENTRY'!CK955),'DATA ENTRY'!W955,""))))</f>
        <v/>
      </c>
      <c r="O956" s="3" t="str">
        <f>IF('DATA ENTRY'!CK955="","",IF('DATA ENTRY'!X955="","",IF($D$4="All Post",'DATA ENTRY'!X955,IF(AND($D$4='DATA ENTRY'!CK955),'DATA ENTRY'!X955,""))))</f>
        <v/>
      </c>
      <c r="P956" s="3" t="str">
        <f>IF('DATA ENTRY'!CK955="","",IF('DATA ENTRY'!G955="","",IF($D$4="All Post",'DATA ENTRY'!G955,IF(AND($D$4='DATA ENTRY'!CK955),'DATA ENTRY'!G955,""))))</f>
        <v/>
      </c>
      <c r="S956">
        <f t="shared" si="227"/>
        <v>0</v>
      </c>
      <c r="T956" t="str">
        <f t="shared" si="228"/>
        <v/>
      </c>
      <c r="BZ956" t="str">
        <f t="shared" si="229"/>
        <v/>
      </c>
      <c r="CA956" t="str">
        <f t="shared" si="230"/>
        <v/>
      </c>
      <c r="CB956" s="224">
        <v>950</v>
      </c>
      <c r="CC956" s="3" t="str">
        <f>IF('DATA ENTRY'!CK955="","",IF('DATA ENTRY'!B955="","",IF(AND($CD$4='DATA ENTRY'!CK955,$CG$4='DATA ENTRY'!D955),'DATA ENTRY'!B955,"")))</f>
        <v/>
      </c>
      <c r="CD956" s="3" t="str">
        <f>IF('DATA ENTRY'!CK955="","",IF('DATA ENTRY'!C955="","",IF(AND($CD$4='DATA ENTRY'!CK955,$CG$4='DATA ENTRY'!D955),'DATA ENTRY'!C955,"")))</f>
        <v/>
      </c>
      <c r="CE956" s="4" t="str">
        <f>IF('DATA ENTRY'!CK955="","",IF('DATA ENTRY'!I955="","",IF(AND($CD$4='DATA ENTRY'!CK955,$CG$4='DATA ENTRY'!D955),'DATA ENTRY'!I955,"")))</f>
        <v/>
      </c>
      <c r="CF956" s="4" t="str">
        <f>IF('DATA ENTRY'!CK955="","",IF('DATA ENTRY'!CK955="","",IF(AND($CD$4='DATA ENTRY'!CK955,$CG$4='DATA ENTRY'!D955),'DATA ENTRY'!CK955,"")))</f>
        <v/>
      </c>
      <c r="CG956" s="3" t="str">
        <f>IF('DATA ENTRY'!CK955="","",IF('DATA ENTRY'!N955="","",IF(AND($CD$4='DATA ENTRY'!CK955,$CG$4='DATA ENTRY'!D955),'DATA ENTRY'!N955,"")))</f>
        <v/>
      </c>
      <c r="CH956" s="107" t="str">
        <f>IF('DATA ENTRY'!CK955="","",IF('DATA ENTRY'!O955="","",IF(AND($CD$4='DATA ENTRY'!CK955,$CG$4='DATA ENTRY'!D955),'DATA ENTRY'!O955,"")))</f>
        <v/>
      </c>
      <c r="CI956" s="3" t="str">
        <f>IF('DATA ENTRY'!CK955="","",IF('DATA ENTRY'!P955="","",IF(AND($CD$4='DATA ENTRY'!CK955,$CG$4='DATA ENTRY'!D955),'DATA ENTRY'!P955,"")))</f>
        <v/>
      </c>
      <c r="CJ956" s="107" t="str">
        <f>IF('DATA ENTRY'!CK955="","",IF('DATA ENTRY'!Q955="","",IF(AND($CD$4='DATA ENTRY'!CK955,$CG$4='DATA ENTRY'!D955),'DATA ENTRY'!Q955,"")))</f>
        <v/>
      </c>
      <c r="CK956" s="3" t="str">
        <f>IF('DATA ENTRY'!CK955="","",IF('DATA ENTRY'!R955="","",IF(AND($CD$4='DATA ENTRY'!CK955,$CG$4='DATA ENTRY'!D955),'DATA ENTRY'!R955,"")))</f>
        <v/>
      </c>
      <c r="CL956" s="3" t="str">
        <f>IF('DATA ENTRY'!CK955="","",IF('DATA ENTRY'!S955="","",IF(AND($CD$4='DATA ENTRY'!CK955,$CG$4='DATA ENTRY'!D955),'DATA ENTRY'!S955,"")))</f>
        <v/>
      </c>
      <c r="CM956" s="3" t="str">
        <f>IF('DATA ENTRY'!CK955="","",IF('DATA ENTRY'!E955="","",IF(AND($CD$4='DATA ENTRY'!CK955,$CG$4='DATA ENTRY'!D955),'DATA ENTRY'!E955,"")))</f>
        <v/>
      </c>
      <c r="CN956" s="3" t="str">
        <f>IF('DATA ENTRY'!CK955="","",IF('DATA ENTRY'!W955="","",IF(AND($CD$4='DATA ENTRY'!CK955,$CG$4='DATA ENTRY'!D955),'DATA ENTRY'!W955,"")))</f>
        <v/>
      </c>
      <c r="CO956" s="3" t="str">
        <f>IF('DATA ENTRY'!CK955="","",IF('DATA ENTRY'!X955="","",IF(AND($CD$4='DATA ENTRY'!CK955,$CG$4='DATA ENTRY'!D955),'DATA ENTRY'!X955,"")))</f>
        <v/>
      </c>
      <c r="CP956" s="108" t="str">
        <f t="shared" si="231"/>
        <v/>
      </c>
      <c r="CQ956" s="108" t="str">
        <f>IF('DATA ENTRY'!CK955="","",IF('DATA ENTRY'!G955="","",IF(AND($CD$4='DATA ENTRY'!CK955,$CG$4='DATA ENTRY'!D955),'DATA ENTRY'!G955,"")))</f>
        <v/>
      </c>
      <c r="CR956" s="230" t="str">
        <f>IF('DATA ENTRY'!CK955="","",IF('DATA ENTRY'!D955="","",IF(AND($CD$4='DATA ENTRY'!CK955,$CG$4='DATA ENTRY'!D955),'DATA ENTRY'!D955,"")))</f>
        <v/>
      </c>
      <c r="CS956">
        <f t="shared" si="232"/>
        <v>0</v>
      </c>
      <c r="CT956">
        <f t="shared" si="233"/>
        <v>0</v>
      </c>
      <c r="CV956" s="139"/>
      <c r="CX956">
        <f t="shared" si="234"/>
        <v>0</v>
      </c>
      <c r="DB956" t="str">
        <f t="shared" si="241"/>
        <v/>
      </c>
      <c r="DC956" t="str">
        <f t="shared" si="242"/>
        <v/>
      </c>
      <c r="DD956" s="224">
        <v>950</v>
      </c>
      <c r="DE956" s="3" t="str">
        <f>IF('DATA ENTRY'!CK955="","",IF('DATA ENTRY'!B955="","",IF(AND($DF$4='DATA ENTRY'!D955),'DATA ENTRY'!B955,"")))</f>
        <v/>
      </c>
      <c r="DF956" s="3" t="str">
        <f>IF('DATA ENTRY'!CK955="","",IF('DATA ENTRY'!C955="","",IF(AND($DF$4='DATA ENTRY'!D955),'DATA ENTRY'!C955,"")))</f>
        <v/>
      </c>
      <c r="DG956" s="4" t="str">
        <f>IF('DATA ENTRY'!CK955="","",IF('DATA ENTRY'!I955="","",IF(AND($DF$4='DATA ENTRY'!D955),'DATA ENTRY'!I955,"")))</f>
        <v/>
      </c>
      <c r="DH956" s="4" t="str">
        <f>IF('DATA ENTRY'!CK955="","",IF('DATA ENTRY'!CK955="","",IF(AND($DF$4='DATA ENTRY'!D955),'DATA ENTRY'!CK955,"")))</f>
        <v/>
      </c>
      <c r="DI956" s="3" t="str">
        <f>IF('DATA ENTRY'!CK955="","",IF('DATA ENTRY'!N955="","",IF(AND($DF$4='DATA ENTRY'!D955),'DATA ENTRY'!N955,"")))</f>
        <v/>
      </c>
      <c r="DJ956" s="107" t="str">
        <f>IF('DATA ENTRY'!CK955="","",IF('DATA ENTRY'!O955="","",IF(AND($DF$4='DATA ENTRY'!D955),'DATA ENTRY'!O955,"")))</f>
        <v/>
      </c>
      <c r="DK956" s="3" t="str">
        <f>IF('DATA ENTRY'!CK955="","",IF('DATA ENTRY'!P955="","",IF(AND($DF$4='DATA ENTRY'!D955),'DATA ENTRY'!P955,"")))</f>
        <v/>
      </c>
      <c r="DL956" s="107" t="str">
        <f>IF('DATA ENTRY'!CK955="","",IF('DATA ENTRY'!Q955="","",IF(AND($DF$4='DATA ENTRY'!D955),'DATA ENTRY'!Q955,"")))</f>
        <v/>
      </c>
      <c r="DM956" s="3" t="str">
        <f>IF('DATA ENTRY'!CK955="","",IF('DATA ENTRY'!R955="","",IF(AND($DF$4='DATA ENTRY'!D955),'DATA ENTRY'!R955,"")))</f>
        <v/>
      </c>
      <c r="DN956" s="107" t="str">
        <f>IF('DATA ENTRY'!CK955="","",IF('DATA ENTRY'!S955="","",IF(AND($DF$4='DATA ENTRY'!D955),'DATA ENTRY'!S955,"")))</f>
        <v/>
      </c>
      <c r="DO956" s="3" t="str">
        <f>IF('DATA ENTRY'!CK955="","",IF('DATA ENTRY'!E955="","",IF(AND($DF$4='DATA ENTRY'!D955),'DATA ENTRY'!E955,"")))</f>
        <v/>
      </c>
      <c r="DP956" s="3" t="str">
        <f>IF('DATA ENTRY'!CK955="","",IF('DATA ENTRY'!D955="","",IF(AND($DF$4='DATA ENTRY'!D955),'DATA ENTRY'!D955,"")))</f>
        <v/>
      </c>
      <c r="DQ956" s="3" t="str">
        <f>IF('DATA ENTRY'!CK955="","",IF('DATA ENTRY'!W955="","",IF(AND($DF$4='DATA ENTRY'!D955),'DATA ENTRY'!W955,"")))</f>
        <v/>
      </c>
      <c r="DR956" s="3" t="str">
        <f>IF('DATA ENTRY'!CK955="","",IF('DATA ENTRY'!X955="","",IF(AND($DF$4='DATA ENTRY'!D955),'DATA ENTRY'!X955,"")))</f>
        <v/>
      </c>
      <c r="DS956" s="108" t="str">
        <f t="shared" si="235"/>
        <v/>
      </c>
      <c r="DT956" s="108" t="str">
        <f>IF('DATA ENTRY'!CK955="","",IF('DATA ENTRY'!D955="","",IF(AND($DF$4='DATA ENTRY'!D955),'DATA ENTRY'!G955,"")))</f>
        <v/>
      </c>
      <c r="DY956">
        <f t="shared" si="236"/>
        <v>0</v>
      </c>
      <c r="EB956" t="str">
        <f t="shared" si="237"/>
        <v/>
      </c>
      <c r="EC956" t="str">
        <f t="shared" si="238"/>
        <v/>
      </c>
      <c r="ED956" s="224">
        <v>950</v>
      </c>
      <c r="EE956" s="3" t="str">
        <f>IF('DATA ENTRY'!CK955="","",IF('DATA ENTRY'!B955="","",IF(AND($EF$4='DATA ENTRY'!G955,$EH$4='DATA ENTRY'!F955),'DATA ENTRY'!B955,"")))</f>
        <v/>
      </c>
      <c r="EF956" s="3" t="str">
        <f>IF('DATA ENTRY'!CK955="","",IF('DATA ENTRY'!C955="","",IF(AND($EF$4='DATA ENTRY'!G955,$EH$4='DATA ENTRY'!F955),'DATA ENTRY'!C955,"")))</f>
        <v/>
      </c>
      <c r="EG956" s="4" t="str">
        <f>IF('DATA ENTRY'!CK955="","",IF('DATA ENTRY'!I955="","",IF(AND($EF$4='DATA ENTRY'!G955,$EH$4='DATA ENTRY'!F955),'DATA ENTRY'!I955,"")))</f>
        <v/>
      </c>
      <c r="EH956" s="4" t="str">
        <f>IF('DATA ENTRY'!CK955="","",IF('DATA ENTRY'!CK955="","",IF(AND($EF$4='DATA ENTRY'!G955,$EH$4='DATA ENTRY'!F955),'DATA ENTRY'!CK955,"")))</f>
        <v/>
      </c>
      <c r="EI956" s="3" t="str">
        <f>IF('DATA ENTRY'!CK955="","",IF('DATA ENTRY'!N955="","",IF(AND($EF$4='DATA ENTRY'!G955,$EH$4='DATA ENTRY'!F955),'DATA ENTRY'!N955,"")))</f>
        <v/>
      </c>
      <c r="EJ956" s="107" t="str">
        <f>IF('DATA ENTRY'!CK955="","",IF('DATA ENTRY'!O955="","",IF(AND($EF$4='DATA ENTRY'!G955,$EH$4='DATA ENTRY'!F955),'DATA ENTRY'!O955,"")))</f>
        <v/>
      </c>
      <c r="EK956" s="3" t="str">
        <f>IF('DATA ENTRY'!CK955="","",IF('DATA ENTRY'!P955="","",IF(AND($EF$4='DATA ENTRY'!G955,$EH$4='DATA ENTRY'!F955),'DATA ENTRY'!P955,"")))</f>
        <v/>
      </c>
      <c r="EL956" s="107" t="str">
        <f>IF('DATA ENTRY'!CK955="","",IF('DATA ENTRY'!Q955="","",IF(AND($EF$4='DATA ENTRY'!G955,$EH$4='DATA ENTRY'!F955),'DATA ENTRY'!Q955,"")))</f>
        <v/>
      </c>
      <c r="EM956" s="3" t="str">
        <f>IF('DATA ENTRY'!CK955="","",IF('DATA ENTRY'!R955="","",IF(AND($EF$4='DATA ENTRY'!G955,$EH$4='DATA ENTRY'!F955),'DATA ENTRY'!R955,"")))</f>
        <v/>
      </c>
      <c r="EN956" s="107" t="str">
        <f>IF('DATA ENTRY'!CK955="","",IF('DATA ENTRY'!S955="","",IF(AND($EF$4='DATA ENTRY'!G955,$EH$4='DATA ENTRY'!F955),'DATA ENTRY'!S955,"")))</f>
        <v/>
      </c>
      <c r="EO956" s="3" t="str">
        <f>IF('DATA ENTRY'!CK955="","",IF('DATA ENTRY'!E955="","",IF(AND($EF$4='DATA ENTRY'!G955,$EH$4='DATA ENTRY'!F955),'DATA ENTRY'!E955,"")))</f>
        <v/>
      </c>
      <c r="EP956" s="3" t="str">
        <f>IF('DATA ENTRY'!CK955="","",IF('DATA ENTRY'!D955="","",IF(AND($EF$4='DATA ENTRY'!G955,$EH$4='DATA ENTRY'!F955),'DATA ENTRY'!D955,"")))</f>
        <v/>
      </c>
      <c r="EQ956" s="3" t="str">
        <f>IF('DATA ENTRY'!CK955="","",IF('DATA ENTRY'!W955="","",IF(AND($EF$4='DATA ENTRY'!G955,$EH$4='DATA ENTRY'!F955),'DATA ENTRY'!W955,"")))</f>
        <v/>
      </c>
      <c r="ER956" s="3" t="str">
        <f>IF('DATA ENTRY'!CK955="","",IF('DATA ENTRY'!X955="","",IF(AND($EF$4='DATA ENTRY'!G955,$EH$4='DATA ENTRY'!F955),'DATA ENTRY'!X955,"")))</f>
        <v/>
      </c>
      <c r="ES956" s="108" t="str">
        <f t="shared" si="239"/>
        <v/>
      </c>
      <c r="ET956" s="108" t="str">
        <f>IF('DATA ENTRY'!CK955="","",IF('DATA ENTRY'!D955="","",IF(AND($EF$4='DATA ENTRY'!G955,$EH$4='DATA ENTRY'!F955),'DATA ENTRY'!G955,"")))</f>
        <v/>
      </c>
      <c r="EY956">
        <f t="shared" si="240"/>
        <v>0</v>
      </c>
    </row>
    <row r="957" spans="1:155">
      <c r="A957" t="str">
        <f>IF(S957=0,"",1+(MAX($A$7:A956)))</f>
        <v/>
      </c>
      <c r="B957" s="224">
        <v>951</v>
      </c>
      <c r="C957" s="3" t="str">
        <f>IF('DATA ENTRY'!CK956="","",IF('DATA ENTRY'!B956="","",IF($D$4="All Post",'DATA ENTRY'!B956,IF(AND($D$4='DATA ENTRY'!CK956),'DATA ENTRY'!B956,""))))</f>
        <v/>
      </c>
      <c r="D957" s="3" t="str">
        <f>IF('DATA ENTRY'!CK956="","",IF('DATA ENTRY'!C956="","",IF($D$4="All Post",'DATA ENTRY'!C956,IF(AND($D$4='DATA ENTRY'!CK956),'DATA ENTRY'!C956,""))))</f>
        <v/>
      </c>
      <c r="E957" s="4" t="str">
        <f>IF('DATA ENTRY'!CK956="","",IF('DATA ENTRY'!I956="","",IF($D$4="All Post",'DATA ENTRY'!I956,IF(AND($D$4='DATA ENTRY'!CK956),'DATA ENTRY'!I956,""))))</f>
        <v/>
      </c>
      <c r="F957" s="4" t="str">
        <f>IF('DATA ENTRY'!CK956="","",IF('DATA ENTRY'!CK956="","",IF($D$4="All Post",'DATA ENTRY'!CK956,IF(AND($D$4='DATA ENTRY'!CK956),'DATA ENTRY'!CK956,""))))</f>
        <v/>
      </c>
      <c r="G957" s="3" t="str">
        <f>IF('DATA ENTRY'!CK956="","",IF('DATA ENTRY'!N956="","",IF($D$4="All Post",'DATA ENTRY'!N956,IF(AND($D$4='DATA ENTRY'!CK956),'DATA ENTRY'!N956,""))))</f>
        <v/>
      </c>
      <c r="H957" s="107" t="str">
        <f>IF('DATA ENTRY'!CK956="","",IF('DATA ENTRY'!O956="","",IF($D$4="All Post",'DATA ENTRY'!O956,IF(AND($D$4='DATA ENTRY'!CK956),'DATA ENTRY'!O956,""))))</f>
        <v/>
      </c>
      <c r="I957" s="3" t="str">
        <f>IF('DATA ENTRY'!CK956="","",IF('DATA ENTRY'!P956="","",IF($D$4="All Post",'DATA ENTRY'!P956,IF(AND($D$4='DATA ENTRY'!CK956),'DATA ENTRY'!P956,""))))</f>
        <v/>
      </c>
      <c r="J957" s="107" t="str">
        <f>IF('DATA ENTRY'!CK956="","",IF('DATA ENTRY'!Q956="","",IF($D$4="All Post",'DATA ENTRY'!Q956,IF(AND($D$4='DATA ENTRY'!CK956),'DATA ENTRY'!Q956,""))))</f>
        <v/>
      </c>
      <c r="K957" s="3" t="str">
        <f>IF('DATA ENTRY'!CK956="","",IF('DATA ENTRY'!R956="","",IF($D$4="All Post",'DATA ENTRY'!R956,IF(AND($D$4='DATA ENTRY'!CK956),'DATA ENTRY'!R956,""))))</f>
        <v/>
      </c>
      <c r="L957" s="3" t="str">
        <f>IF('DATA ENTRY'!CK956="","",IF('DATA ENTRY'!S956="","",IF($D$4="All Post",'DATA ENTRY'!S956,IF(AND($D$4='DATA ENTRY'!CK956),'DATA ENTRY'!S956,""))))</f>
        <v/>
      </c>
      <c r="M957" s="3" t="str">
        <f>IF('DATA ENTRY'!CK956="","",IF('DATA ENTRY'!E956="","",IF($D$4="All Post",'DATA ENTRY'!E956,IF(AND($D$4='DATA ENTRY'!CK956),'DATA ENTRY'!E956,""))))</f>
        <v/>
      </c>
      <c r="N957" s="3" t="str">
        <f>IF('DATA ENTRY'!CK956="","",IF('DATA ENTRY'!W956="","",IF($D$4="All Post",'DATA ENTRY'!W956,IF(AND($D$4='DATA ENTRY'!CK956),'DATA ENTRY'!W956,""))))</f>
        <v/>
      </c>
      <c r="O957" s="3" t="str">
        <f>IF('DATA ENTRY'!CK956="","",IF('DATA ENTRY'!X956="","",IF($D$4="All Post",'DATA ENTRY'!X956,IF(AND($D$4='DATA ENTRY'!CK956),'DATA ENTRY'!X956,""))))</f>
        <v/>
      </c>
      <c r="P957" s="3" t="str">
        <f>IF('DATA ENTRY'!CK956="","",IF('DATA ENTRY'!G956="","",IF($D$4="All Post",'DATA ENTRY'!G956,IF(AND($D$4='DATA ENTRY'!CK956),'DATA ENTRY'!G956,""))))</f>
        <v/>
      </c>
      <c r="S957">
        <f t="shared" si="227"/>
        <v>0</v>
      </c>
      <c r="T957" t="str">
        <f t="shared" si="228"/>
        <v/>
      </c>
      <c r="BZ957" t="str">
        <f t="shared" si="229"/>
        <v/>
      </c>
      <c r="CA957" t="str">
        <f t="shared" si="230"/>
        <v/>
      </c>
      <c r="CB957" s="224">
        <v>951</v>
      </c>
      <c r="CC957" s="3" t="str">
        <f>IF('DATA ENTRY'!CK956="","",IF('DATA ENTRY'!B956="","",IF(AND($CD$4='DATA ENTRY'!CK956,$CG$4='DATA ENTRY'!D956),'DATA ENTRY'!B956,"")))</f>
        <v/>
      </c>
      <c r="CD957" s="3" t="str">
        <f>IF('DATA ENTRY'!CK956="","",IF('DATA ENTRY'!C956="","",IF(AND($CD$4='DATA ENTRY'!CK956,$CG$4='DATA ENTRY'!D956),'DATA ENTRY'!C956,"")))</f>
        <v/>
      </c>
      <c r="CE957" s="4" t="str">
        <f>IF('DATA ENTRY'!CK956="","",IF('DATA ENTRY'!I956="","",IF(AND($CD$4='DATA ENTRY'!CK956,$CG$4='DATA ENTRY'!D956),'DATA ENTRY'!I956,"")))</f>
        <v/>
      </c>
      <c r="CF957" s="4" t="str">
        <f>IF('DATA ENTRY'!CK956="","",IF('DATA ENTRY'!CK956="","",IF(AND($CD$4='DATA ENTRY'!CK956,$CG$4='DATA ENTRY'!D956),'DATA ENTRY'!CK956,"")))</f>
        <v/>
      </c>
      <c r="CG957" s="3" t="str">
        <f>IF('DATA ENTRY'!CK956="","",IF('DATA ENTRY'!N956="","",IF(AND($CD$4='DATA ENTRY'!CK956,$CG$4='DATA ENTRY'!D956),'DATA ENTRY'!N956,"")))</f>
        <v/>
      </c>
      <c r="CH957" s="107" t="str">
        <f>IF('DATA ENTRY'!CK956="","",IF('DATA ENTRY'!O956="","",IF(AND($CD$4='DATA ENTRY'!CK956,$CG$4='DATA ENTRY'!D956),'DATA ENTRY'!O956,"")))</f>
        <v/>
      </c>
      <c r="CI957" s="3" t="str">
        <f>IF('DATA ENTRY'!CK956="","",IF('DATA ENTRY'!P956="","",IF(AND($CD$4='DATA ENTRY'!CK956,$CG$4='DATA ENTRY'!D956),'DATA ENTRY'!P956,"")))</f>
        <v/>
      </c>
      <c r="CJ957" s="107" t="str">
        <f>IF('DATA ENTRY'!CK956="","",IF('DATA ENTRY'!Q956="","",IF(AND($CD$4='DATA ENTRY'!CK956,$CG$4='DATA ENTRY'!D956),'DATA ENTRY'!Q956,"")))</f>
        <v/>
      </c>
      <c r="CK957" s="3" t="str">
        <f>IF('DATA ENTRY'!CK956="","",IF('DATA ENTRY'!R956="","",IF(AND($CD$4='DATA ENTRY'!CK956,$CG$4='DATA ENTRY'!D956),'DATA ENTRY'!R956,"")))</f>
        <v/>
      </c>
      <c r="CL957" s="3" t="str">
        <f>IF('DATA ENTRY'!CK956="","",IF('DATA ENTRY'!S956="","",IF(AND($CD$4='DATA ENTRY'!CK956,$CG$4='DATA ENTRY'!D956),'DATA ENTRY'!S956,"")))</f>
        <v/>
      </c>
      <c r="CM957" s="3" t="str">
        <f>IF('DATA ENTRY'!CK956="","",IF('DATA ENTRY'!E956="","",IF(AND($CD$4='DATA ENTRY'!CK956,$CG$4='DATA ENTRY'!D956),'DATA ENTRY'!E956,"")))</f>
        <v/>
      </c>
      <c r="CN957" s="3" t="str">
        <f>IF('DATA ENTRY'!CK956="","",IF('DATA ENTRY'!W956="","",IF(AND($CD$4='DATA ENTRY'!CK956,$CG$4='DATA ENTRY'!D956),'DATA ENTRY'!W956,"")))</f>
        <v/>
      </c>
      <c r="CO957" s="3" t="str">
        <f>IF('DATA ENTRY'!CK956="","",IF('DATA ENTRY'!X956="","",IF(AND($CD$4='DATA ENTRY'!CK956,$CG$4='DATA ENTRY'!D956),'DATA ENTRY'!X956,"")))</f>
        <v/>
      </c>
      <c r="CP957" s="108" t="str">
        <f t="shared" si="231"/>
        <v/>
      </c>
      <c r="CQ957" s="108" t="str">
        <f>IF('DATA ENTRY'!CK956="","",IF('DATA ENTRY'!G956="","",IF(AND($CD$4='DATA ENTRY'!CK956,$CG$4='DATA ENTRY'!D956),'DATA ENTRY'!G956,"")))</f>
        <v/>
      </c>
      <c r="CR957" s="230" t="str">
        <f>IF('DATA ENTRY'!CK956="","",IF('DATA ENTRY'!D956="","",IF(AND($CD$4='DATA ENTRY'!CK956,$CG$4='DATA ENTRY'!D956),'DATA ENTRY'!D956,"")))</f>
        <v/>
      </c>
      <c r="CS957">
        <f t="shared" si="232"/>
        <v>0</v>
      </c>
      <c r="CT957">
        <f t="shared" si="233"/>
        <v>0</v>
      </c>
      <c r="CV957" s="139"/>
      <c r="CX957">
        <f t="shared" si="234"/>
        <v>0</v>
      </c>
      <c r="DB957" t="str">
        <f t="shared" si="241"/>
        <v/>
      </c>
      <c r="DC957" t="str">
        <f t="shared" si="242"/>
        <v/>
      </c>
      <c r="DD957" s="224">
        <v>951</v>
      </c>
      <c r="DE957" s="3" t="str">
        <f>IF('DATA ENTRY'!CK956="","",IF('DATA ENTRY'!B956="","",IF(AND($DF$4='DATA ENTRY'!D956),'DATA ENTRY'!B956,"")))</f>
        <v/>
      </c>
      <c r="DF957" s="3" t="str">
        <f>IF('DATA ENTRY'!CK956="","",IF('DATA ENTRY'!C956="","",IF(AND($DF$4='DATA ENTRY'!D956),'DATA ENTRY'!C956,"")))</f>
        <v/>
      </c>
      <c r="DG957" s="4" t="str">
        <f>IF('DATA ENTRY'!CK956="","",IF('DATA ENTRY'!I956="","",IF(AND($DF$4='DATA ENTRY'!D956),'DATA ENTRY'!I956,"")))</f>
        <v/>
      </c>
      <c r="DH957" s="4" t="str">
        <f>IF('DATA ENTRY'!CK956="","",IF('DATA ENTRY'!CK956="","",IF(AND($DF$4='DATA ENTRY'!D956),'DATA ENTRY'!CK956,"")))</f>
        <v/>
      </c>
      <c r="DI957" s="3" t="str">
        <f>IF('DATA ENTRY'!CK956="","",IF('DATA ENTRY'!N956="","",IF(AND($DF$4='DATA ENTRY'!D956),'DATA ENTRY'!N956,"")))</f>
        <v/>
      </c>
      <c r="DJ957" s="107" t="str">
        <f>IF('DATA ENTRY'!CK956="","",IF('DATA ENTRY'!O956="","",IF(AND($DF$4='DATA ENTRY'!D956),'DATA ENTRY'!O956,"")))</f>
        <v/>
      </c>
      <c r="DK957" s="3" t="str">
        <f>IF('DATA ENTRY'!CK956="","",IF('DATA ENTRY'!P956="","",IF(AND($DF$4='DATA ENTRY'!D956),'DATA ENTRY'!P956,"")))</f>
        <v/>
      </c>
      <c r="DL957" s="107" t="str">
        <f>IF('DATA ENTRY'!CK956="","",IF('DATA ENTRY'!Q956="","",IF(AND($DF$4='DATA ENTRY'!D956),'DATA ENTRY'!Q956,"")))</f>
        <v/>
      </c>
      <c r="DM957" s="3" t="str">
        <f>IF('DATA ENTRY'!CK956="","",IF('DATA ENTRY'!R956="","",IF(AND($DF$4='DATA ENTRY'!D956),'DATA ENTRY'!R956,"")))</f>
        <v/>
      </c>
      <c r="DN957" s="107" t="str">
        <f>IF('DATA ENTRY'!CK956="","",IF('DATA ENTRY'!S956="","",IF(AND($DF$4='DATA ENTRY'!D956),'DATA ENTRY'!S956,"")))</f>
        <v/>
      </c>
      <c r="DO957" s="3" t="str">
        <f>IF('DATA ENTRY'!CK956="","",IF('DATA ENTRY'!E956="","",IF(AND($DF$4='DATA ENTRY'!D956),'DATA ENTRY'!E956,"")))</f>
        <v/>
      </c>
      <c r="DP957" s="3" t="str">
        <f>IF('DATA ENTRY'!CK956="","",IF('DATA ENTRY'!D956="","",IF(AND($DF$4='DATA ENTRY'!D956),'DATA ENTRY'!D956,"")))</f>
        <v/>
      </c>
      <c r="DQ957" s="3" t="str">
        <f>IF('DATA ENTRY'!CK956="","",IF('DATA ENTRY'!W956="","",IF(AND($DF$4='DATA ENTRY'!D956),'DATA ENTRY'!W956,"")))</f>
        <v/>
      </c>
      <c r="DR957" s="3" t="str">
        <f>IF('DATA ENTRY'!CK956="","",IF('DATA ENTRY'!X956="","",IF(AND($DF$4='DATA ENTRY'!D956),'DATA ENTRY'!X956,"")))</f>
        <v/>
      </c>
      <c r="DS957" s="108" t="str">
        <f t="shared" si="235"/>
        <v/>
      </c>
      <c r="DT957" s="108" t="str">
        <f>IF('DATA ENTRY'!CK956="","",IF('DATA ENTRY'!D956="","",IF(AND($DF$4='DATA ENTRY'!D956),'DATA ENTRY'!G956,"")))</f>
        <v/>
      </c>
      <c r="DY957">
        <f t="shared" si="236"/>
        <v>0</v>
      </c>
      <c r="EB957" t="str">
        <f t="shared" si="237"/>
        <v/>
      </c>
      <c r="EC957" t="str">
        <f t="shared" si="238"/>
        <v/>
      </c>
      <c r="ED957" s="224">
        <v>951</v>
      </c>
      <c r="EE957" s="3" t="str">
        <f>IF('DATA ENTRY'!CK956="","",IF('DATA ENTRY'!B956="","",IF(AND($EF$4='DATA ENTRY'!G956,$EH$4='DATA ENTRY'!F956),'DATA ENTRY'!B956,"")))</f>
        <v/>
      </c>
      <c r="EF957" s="3" t="str">
        <f>IF('DATA ENTRY'!CK956="","",IF('DATA ENTRY'!C956="","",IF(AND($EF$4='DATA ENTRY'!G956,$EH$4='DATA ENTRY'!F956),'DATA ENTRY'!C956,"")))</f>
        <v/>
      </c>
      <c r="EG957" s="4" t="str">
        <f>IF('DATA ENTRY'!CK956="","",IF('DATA ENTRY'!I956="","",IF(AND($EF$4='DATA ENTRY'!G956,$EH$4='DATA ENTRY'!F956),'DATA ENTRY'!I956,"")))</f>
        <v/>
      </c>
      <c r="EH957" s="4" t="str">
        <f>IF('DATA ENTRY'!CK956="","",IF('DATA ENTRY'!CK956="","",IF(AND($EF$4='DATA ENTRY'!G956,$EH$4='DATA ENTRY'!F956),'DATA ENTRY'!CK956,"")))</f>
        <v/>
      </c>
      <c r="EI957" s="3" t="str">
        <f>IF('DATA ENTRY'!CK956="","",IF('DATA ENTRY'!N956="","",IF(AND($EF$4='DATA ENTRY'!G956,$EH$4='DATA ENTRY'!F956),'DATA ENTRY'!N956,"")))</f>
        <v/>
      </c>
      <c r="EJ957" s="107" t="str">
        <f>IF('DATA ENTRY'!CK956="","",IF('DATA ENTRY'!O956="","",IF(AND($EF$4='DATA ENTRY'!G956,$EH$4='DATA ENTRY'!F956),'DATA ENTRY'!O956,"")))</f>
        <v/>
      </c>
      <c r="EK957" s="3" t="str">
        <f>IF('DATA ENTRY'!CK956="","",IF('DATA ENTRY'!P956="","",IF(AND($EF$4='DATA ENTRY'!G956,$EH$4='DATA ENTRY'!F956),'DATA ENTRY'!P956,"")))</f>
        <v/>
      </c>
      <c r="EL957" s="107" t="str">
        <f>IF('DATA ENTRY'!CK956="","",IF('DATA ENTRY'!Q956="","",IF(AND($EF$4='DATA ENTRY'!G956,$EH$4='DATA ENTRY'!F956),'DATA ENTRY'!Q956,"")))</f>
        <v/>
      </c>
      <c r="EM957" s="3" t="str">
        <f>IF('DATA ENTRY'!CK956="","",IF('DATA ENTRY'!R956="","",IF(AND($EF$4='DATA ENTRY'!G956,$EH$4='DATA ENTRY'!F956),'DATA ENTRY'!R956,"")))</f>
        <v/>
      </c>
      <c r="EN957" s="107" t="str">
        <f>IF('DATA ENTRY'!CK956="","",IF('DATA ENTRY'!S956="","",IF(AND($EF$4='DATA ENTRY'!G956,$EH$4='DATA ENTRY'!F956),'DATA ENTRY'!S956,"")))</f>
        <v/>
      </c>
      <c r="EO957" s="3" t="str">
        <f>IF('DATA ENTRY'!CK956="","",IF('DATA ENTRY'!E956="","",IF(AND($EF$4='DATA ENTRY'!G956,$EH$4='DATA ENTRY'!F956),'DATA ENTRY'!E956,"")))</f>
        <v/>
      </c>
      <c r="EP957" s="3" t="str">
        <f>IF('DATA ENTRY'!CK956="","",IF('DATA ENTRY'!D956="","",IF(AND($EF$4='DATA ENTRY'!G956,$EH$4='DATA ENTRY'!F956),'DATA ENTRY'!D956,"")))</f>
        <v/>
      </c>
      <c r="EQ957" s="3" t="str">
        <f>IF('DATA ENTRY'!CK956="","",IF('DATA ENTRY'!W956="","",IF(AND($EF$4='DATA ENTRY'!G956,$EH$4='DATA ENTRY'!F956),'DATA ENTRY'!W956,"")))</f>
        <v/>
      </c>
      <c r="ER957" s="3" t="str">
        <f>IF('DATA ENTRY'!CK956="","",IF('DATA ENTRY'!X956="","",IF(AND($EF$4='DATA ENTRY'!G956,$EH$4='DATA ENTRY'!F956),'DATA ENTRY'!X956,"")))</f>
        <v/>
      </c>
      <c r="ES957" s="108" t="str">
        <f t="shared" si="239"/>
        <v/>
      </c>
      <c r="ET957" s="108" t="str">
        <f>IF('DATA ENTRY'!CK956="","",IF('DATA ENTRY'!D956="","",IF(AND($EF$4='DATA ENTRY'!G956,$EH$4='DATA ENTRY'!F956),'DATA ENTRY'!G956,"")))</f>
        <v/>
      </c>
      <c r="EY957">
        <f t="shared" si="240"/>
        <v>0</v>
      </c>
    </row>
    <row r="958" spans="1:155">
      <c r="A958" t="str">
        <f>IF(S958=0,"",1+(MAX($A$7:A957)))</f>
        <v/>
      </c>
      <c r="B958" s="224">
        <v>952</v>
      </c>
      <c r="C958" s="3" t="str">
        <f>IF('DATA ENTRY'!CK957="","",IF('DATA ENTRY'!B957="","",IF($D$4="All Post",'DATA ENTRY'!B957,IF(AND($D$4='DATA ENTRY'!CK957),'DATA ENTRY'!B957,""))))</f>
        <v/>
      </c>
      <c r="D958" s="3" t="str">
        <f>IF('DATA ENTRY'!CK957="","",IF('DATA ENTRY'!C957="","",IF($D$4="All Post",'DATA ENTRY'!C957,IF(AND($D$4='DATA ENTRY'!CK957),'DATA ENTRY'!C957,""))))</f>
        <v/>
      </c>
      <c r="E958" s="4" t="str">
        <f>IF('DATA ENTRY'!CK957="","",IF('DATA ENTRY'!I957="","",IF($D$4="All Post",'DATA ENTRY'!I957,IF(AND($D$4='DATA ENTRY'!CK957),'DATA ENTRY'!I957,""))))</f>
        <v/>
      </c>
      <c r="F958" s="4" t="str">
        <f>IF('DATA ENTRY'!CK957="","",IF('DATA ENTRY'!CK957="","",IF($D$4="All Post",'DATA ENTRY'!CK957,IF(AND($D$4='DATA ENTRY'!CK957),'DATA ENTRY'!CK957,""))))</f>
        <v/>
      </c>
      <c r="G958" s="3" t="str">
        <f>IF('DATA ENTRY'!CK957="","",IF('DATA ENTRY'!N957="","",IF($D$4="All Post",'DATA ENTRY'!N957,IF(AND($D$4='DATA ENTRY'!CK957),'DATA ENTRY'!N957,""))))</f>
        <v/>
      </c>
      <c r="H958" s="107" t="str">
        <f>IF('DATA ENTRY'!CK957="","",IF('DATA ENTRY'!O957="","",IF($D$4="All Post",'DATA ENTRY'!O957,IF(AND($D$4='DATA ENTRY'!CK957),'DATA ENTRY'!O957,""))))</f>
        <v/>
      </c>
      <c r="I958" s="3" t="str">
        <f>IF('DATA ENTRY'!CK957="","",IF('DATA ENTRY'!P957="","",IF($D$4="All Post",'DATA ENTRY'!P957,IF(AND($D$4='DATA ENTRY'!CK957),'DATA ENTRY'!P957,""))))</f>
        <v/>
      </c>
      <c r="J958" s="107" t="str">
        <f>IF('DATA ENTRY'!CK957="","",IF('DATA ENTRY'!Q957="","",IF($D$4="All Post",'DATA ENTRY'!Q957,IF(AND($D$4='DATA ENTRY'!CK957),'DATA ENTRY'!Q957,""))))</f>
        <v/>
      </c>
      <c r="K958" s="3" t="str">
        <f>IF('DATA ENTRY'!CK957="","",IF('DATA ENTRY'!R957="","",IF($D$4="All Post",'DATA ENTRY'!R957,IF(AND($D$4='DATA ENTRY'!CK957),'DATA ENTRY'!R957,""))))</f>
        <v/>
      </c>
      <c r="L958" s="3" t="str">
        <f>IF('DATA ENTRY'!CK957="","",IF('DATA ENTRY'!S957="","",IF($D$4="All Post",'DATA ENTRY'!S957,IF(AND($D$4='DATA ENTRY'!CK957),'DATA ENTRY'!S957,""))))</f>
        <v/>
      </c>
      <c r="M958" s="3" t="str">
        <f>IF('DATA ENTRY'!CK957="","",IF('DATA ENTRY'!E957="","",IF($D$4="All Post",'DATA ENTRY'!E957,IF(AND($D$4='DATA ENTRY'!CK957),'DATA ENTRY'!E957,""))))</f>
        <v/>
      </c>
      <c r="N958" s="3" t="str">
        <f>IF('DATA ENTRY'!CK957="","",IF('DATA ENTRY'!W957="","",IF($D$4="All Post",'DATA ENTRY'!W957,IF(AND($D$4='DATA ENTRY'!CK957),'DATA ENTRY'!W957,""))))</f>
        <v/>
      </c>
      <c r="O958" s="3" t="str">
        <f>IF('DATA ENTRY'!CK957="","",IF('DATA ENTRY'!X957="","",IF($D$4="All Post",'DATA ENTRY'!X957,IF(AND($D$4='DATA ENTRY'!CK957),'DATA ENTRY'!X957,""))))</f>
        <v/>
      </c>
      <c r="P958" s="3" t="str">
        <f>IF('DATA ENTRY'!CK957="","",IF('DATA ENTRY'!G957="","",IF($D$4="All Post",'DATA ENTRY'!G957,IF(AND($D$4='DATA ENTRY'!CK957),'DATA ENTRY'!G957,""))))</f>
        <v/>
      </c>
      <c r="S958">
        <f t="shared" si="227"/>
        <v>0</v>
      </c>
      <c r="T958" t="str">
        <f t="shared" si="228"/>
        <v/>
      </c>
      <c r="BZ958" t="str">
        <f t="shared" si="229"/>
        <v/>
      </c>
      <c r="CA958" t="str">
        <f t="shared" si="230"/>
        <v/>
      </c>
      <c r="CB958" s="224">
        <v>952</v>
      </c>
      <c r="CC958" s="3" t="str">
        <f>IF('DATA ENTRY'!CK957="","",IF('DATA ENTRY'!B957="","",IF(AND($CD$4='DATA ENTRY'!CK957,$CG$4='DATA ENTRY'!D957),'DATA ENTRY'!B957,"")))</f>
        <v/>
      </c>
      <c r="CD958" s="3" t="str">
        <f>IF('DATA ENTRY'!CK957="","",IF('DATA ENTRY'!C957="","",IF(AND($CD$4='DATA ENTRY'!CK957,$CG$4='DATA ENTRY'!D957),'DATA ENTRY'!C957,"")))</f>
        <v/>
      </c>
      <c r="CE958" s="4" t="str">
        <f>IF('DATA ENTRY'!CK957="","",IF('DATA ENTRY'!I957="","",IF(AND($CD$4='DATA ENTRY'!CK957,$CG$4='DATA ENTRY'!D957),'DATA ENTRY'!I957,"")))</f>
        <v/>
      </c>
      <c r="CF958" s="4" t="str">
        <f>IF('DATA ENTRY'!CK957="","",IF('DATA ENTRY'!CK957="","",IF(AND($CD$4='DATA ENTRY'!CK957,$CG$4='DATA ENTRY'!D957),'DATA ENTRY'!CK957,"")))</f>
        <v/>
      </c>
      <c r="CG958" s="3" t="str">
        <f>IF('DATA ENTRY'!CK957="","",IF('DATA ENTRY'!N957="","",IF(AND($CD$4='DATA ENTRY'!CK957,$CG$4='DATA ENTRY'!D957),'DATA ENTRY'!N957,"")))</f>
        <v/>
      </c>
      <c r="CH958" s="107" t="str">
        <f>IF('DATA ENTRY'!CK957="","",IF('DATA ENTRY'!O957="","",IF(AND($CD$4='DATA ENTRY'!CK957,$CG$4='DATA ENTRY'!D957),'DATA ENTRY'!O957,"")))</f>
        <v/>
      </c>
      <c r="CI958" s="3" t="str">
        <f>IF('DATA ENTRY'!CK957="","",IF('DATA ENTRY'!P957="","",IF(AND($CD$4='DATA ENTRY'!CK957,$CG$4='DATA ENTRY'!D957),'DATA ENTRY'!P957,"")))</f>
        <v/>
      </c>
      <c r="CJ958" s="107" t="str">
        <f>IF('DATA ENTRY'!CK957="","",IF('DATA ENTRY'!Q957="","",IF(AND($CD$4='DATA ENTRY'!CK957,$CG$4='DATA ENTRY'!D957),'DATA ENTRY'!Q957,"")))</f>
        <v/>
      </c>
      <c r="CK958" s="3" t="str">
        <f>IF('DATA ENTRY'!CK957="","",IF('DATA ENTRY'!R957="","",IF(AND($CD$4='DATA ENTRY'!CK957,$CG$4='DATA ENTRY'!D957),'DATA ENTRY'!R957,"")))</f>
        <v/>
      </c>
      <c r="CL958" s="3" t="str">
        <f>IF('DATA ENTRY'!CK957="","",IF('DATA ENTRY'!S957="","",IF(AND($CD$4='DATA ENTRY'!CK957,$CG$4='DATA ENTRY'!D957),'DATA ENTRY'!S957,"")))</f>
        <v/>
      </c>
      <c r="CM958" s="3" t="str">
        <f>IF('DATA ENTRY'!CK957="","",IF('DATA ENTRY'!E957="","",IF(AND($CD$4='DATA ENTRY'!CK957,$CG$4='DATA ENTRY'!D957),'DATA ENTRY'!E957,"")))</f>
        <v/>
      </c>
      <c r="CN958" s="3" t="str">
        <f>IF('DATA ENTRY'!CK957="","",IF('DATA ENTRY'!W957="","",IF(AND($CD$4='DATA ENTRY'!CK957,$CG$4='DATA ENTRY'!D957),'DATA ENTRY'!W957,"")))</f>
        <v/>
      </c>
      <c r="CO958" s="3" t="str">
        <f>IF('DATA ENTRY'!CK957="","",IF('DATA ENTRY'!X957="","",IF(AND($CD$4='DATA ENTRY'!CK957,$CG$4='DATA ENTRY'!D957),'DATA ENTRY'!X957,"")))</f>
        <v/>
      </c>
      <c r="CP958" s="108" t="str">
        <f t="shared" si="231"/>
        <v/>
      </c>
      <c r="CQ958" s="108" t="str">
        <f>IF('DATA ENTRY'!CK957="","",IF('DATA ENTRY'!G957="","",IF(AND($CD$4='DATA ENTRY'!CK957,$CG$4='DATA ENTRY'!D957),'DATA ENTRY'!G957,"")))</f>
        <v/>
      </c>
      <c r="CR958" s="230" t="str">
        <f>IF('DATA ENTRY'!CK957="","",IF('DATA ENTRY'!D957="","",IF(AND($CD$4='DATA ENTRY'!CK957,$CG$4='DATA ENTRY'!D957),'DATA ENTRY'!D957,"")))</f>
        <v/>
      </c>
      <c r="CS958">
        <f t="shared" si="232"/>
        <v>0</v>
      </c>
      <c r="CT958">
        <f t="shared" si="233"/>
        <v>0</v>
      </c>
      <c r="CV958" s="139"/>
      <c r="CX958">
        <f t="shared" si="234"/>
        <v>0</v>
      </c>
      <c r="DB958" t="str">
        <f t="shared" si="241"/>
        <v/>
      </c>
      <c r="DC958" t="str">
        <f t="shared" si="242"/>
        <v/>
      </c>
      <c r="DD958" s="224">
        <v>952</v>
      </c>
      <c r="DE958" s="3" t="str">
        <f>IF('DATA ENTRY'!CK957="","",IF('DATA ENTRY'!B957="","",IF(AND($DF$4='DATA ENTRY'!D957),'DATA ENTRY'!B957,"")))</f>
        <v/>
      </c>
      <c r="DF958" s="3" t="str">
        <f>IF('DATA ENTRY'!CK957="","",IF('DATA ENTRY'!C957="","",IF(AND($DF$4='DATA ENTRY'!D957),'DATA ENTRY'!C957,"")))</f>
        <v/>
      </c>
      <c r="DG958" s="4" t="str">
        <f>IF('DATA ENTRY'!CK957="","",IF('DATA ENTRY'!I957="","",IF(AND($DF$4='DATA ENTRY'!D957),'DATA ENTRY'!I957,"")))</f>
        <v/>
      </c>
      <c r="DH958" s="4" t="str">
        <f>IF('DATA ENTRY'!CK957="","",IF('DATA ENTRY'!CK957="","",IF(AND($DF$4='DATA ENTRY'!D957),'DATA ENTRY'!CK957,"")))</f>
        <v/>
      </c>
      <c r="DI958" s="3" t="str">
        <f>IF('DATA ENTRY'!CK957="","",IF('DATA ENTRY'!N957="","",IF(AND($DF$4='DATA ENTRY'!D957),'DATA ENTRY'!N957,"")))</f>
        <v/>
      </c>
      <c r="DJ958" s="107" t="str">
        <f>IF('DATA ENTRY'!CK957="","",IF('DATA ENTRY'!O957="","",IF(AND($DF$4='DATA ENTRY'!D957),'DATA ENTRY'!O957,"")))</f>
        <v/>
      </c>
      <c r="DK958" s="3" t="str">
        <f>IF('DATA ENTRY'!CK957="","",IF('DATA ENTRY'!P957="","",IF(AND($DF$4='DATA ENTRY'!D957),'DATA ENTRY'!P957,"")))</f>
        <v/>
      </c>
      <c r="DL958" s="107" t="str">
        <f>IF('DATA ENTRY'!CK957="","",IF('DATA ENTRY'!Q957="","",IF(AND($DF$4='DATA ENTRY'!D957),'DATA ENTRY'!Q957,"")))</f>
        <v/>
      </c>
      <c r="DM958" s="3" t="str">
        <f>IF('DATA ENTRY'!CK957="","",IF('DATA ENTRY'!R957="","",IF(AND($DF$4='DATA ENTRY'!D957),'DATA ENTRY'!R957,"")))</f>
        <v/>
      </c>
      <c r="DN958" s="107" t="str">
        <f>IF('DATA ENTRY'!CK957="","",IF('DATA ENTRY'!S957="","",IF(AND($DF$4='DATA ENTRY'!D957),'DATA ENTRY'!S957,"")))</f>
        <v/>
      </c>
      <c r="DO958" s="3" t="str">
        <f>IF('DATA ENTRY'!CK957="","",IF('DATA ENTRY'!E957="","",IF(AND($DF$4='DATA ENTRY'!D957),'DATA ENTRY'!E957,"")))</f>
        <v/>
      </c>
      <c r="DP958" s="3" t="str">
        <f>IF('DATA ENTRY'!CK957="","",IF('DATA ENTRY'!D957="","",IF(AND($DF$4='DATA ENTRY'!D957),'DATA ENTRY'!D957,"")))</f>
        <v/>
      </c>
      <c r="DQ958" s="3" t="str">
        <f>IF('DATA ENTRY'!CK957="","",IF('DATA ENTRY'!W957="","",IF(AND($DF$4='DATA ENTRY'!D957),'DATA ENTRY'!W957,"")))</f>
        <v/>
      </c>
      <c r="DR958" s="3" t="str">
        <f>IF('DATA ENTRY'!CK957="","",IF('DATA ENTRY'!X957="","",IF(AND($DF$4='DATA ENTRY'!D957),'DATA ENTRY'!X957,"")))</f>
        <v/>
      </c>
      <c r="DS958" s="108" t="str">
        <f t="shared" si="235"/>
        <v/>
      </c>
      <c r="DT958" s="108" t="str">
        <f>IF('DATA ENTRY'!CK957="","",IF('DATA ENTRY'!D957="","",IF(AND($DF$4='DATA ENTRY'!D957),'DATA ENTRY'!G957,"")))</f>
        <v/>
      </c>
      <c r="DY958">
        <f t="shared" si="236"/>
        <v>0</v>
      </c>
      <c r="EB958" t="str">
        <f t="shared" si="237"/>
        <v/>
      </c>
      <c r="EC958" t="str">
        <f t="shared" si="238"/>
        <v/>
      </c>
      <c r="ED958" s="224">
        <v>952</v>
      </c>
      <c r="EE958" s="3" t="str">
        <f>IF('DATA ENTRY'!CK957="","",IF('DATA ENTRY'!B957="","",IF(AND($EF$4='DATA ENTRY'!G957,$EH$4='DATA ENTRY'!F957),'DATA ENTRY'!B957,"")))</f>
        <v/>
      </c>
      <c r="EF958" s="3" t="str">
        <f>IF('DATA ENTRY'!CK957="","",IF('DATA ENTRY'!C957="","",IF(AND($EF$4='DATA ENTRY'!G957,$EH$4='DATA ENTRY'!F957),'DATA ENTRY'!C957,"")))</f>
        <v/>
      </c>
      <c r="EG958" s="4" t="str">
        <f>IF('DATA ENTRY'!CK957="","",IF('DATA ENTRY'!I957="","",IF(AND($EF$4='DATA ENTRY'!G957,$EH$4='DATA ENTRY'!F957),'DATA ENTRY'!I957,"")))</f>
        <v/>
      </c>
      <c r="EH958" s="4" t="str">
        <f>IF('DATA ENTRY'!CK957="","",IF('DATA ENTRY'!CK957="","",IF(AND($EF$4='DATA ENTRY'!G957,$EH$4='DATA ENTRY'!F957),'DATA ENTRY'!CK957,"")))</f>
        <v/>
      </c>
      <c r="EI958" s="3" t="str">
        <f>IF('DATA ENTRY'!CK957="","",IF('DATA ENTRY'!N957="","",IF(AND($EF$4='DATA ENTRY'!G957,$EH$4='DATA ENTRY'!F957),'DATA ENTRY'!N957,"")))</f>
        <v/>
      </c>
      <c r="EJ958" s="107" t="str">
        <f>IF('DATA ENTRY'!CK957="","",IF('DATA ENTRY'!O957="","",IF(AND($EF$4='DATA ENTRY'!G957,$EH$4='DATA ENTRY'!F957),'DATA ENTRY'!O957,"")))</f>
        <v/>
      </c>
      <c r="EK958" s="3" t="str">
        <f>IF('DATA ENTRY'!CK957="","",IF('DATA ENTRY'!P957="","",IF(AND($EF$4='DATA ENTRY'!G957,$EH$4='DATA ENTRY'!F957),'DATA ENTRY'!P957,"")))</f>
        <v/>
      </c>
      <c r="EL958" s="107" t="str">
        <f>IF('DATA ENTRY'!CK957="","",IF('DATA ENTRY'!Q957="","",IF(AND($EF$4='DATA ENTRY'!G957,$EH$4='DATA ENTRY'!F957),'DATA ENTRY'!Q957,"")))</f>
        <v/>
      </c>
      <c r="EM958" s="3" t="str">
        <f>IF('DATA ENTRY'!CK957="","",IF('DATA ENTRY'!R957="","",IF(AND($EF$4='DATA ENTRY'!G957,$EH$4='DATA ENTRY'!F957),'DATA ENTRY'!R957,"")))</f>
        <v/>
      </c>
      <c r="EN958" s="107" t="str">
        <f>IF('DATA ENTRY'!CK957="","",IF('DATA ENTRY'!S957="","",IF(AND($EF$4='DATA ENTRY'!G957,$EH$4='DATA ENTRY'!F957),'DATA ENTRY'!S957,"")))</f>
        <v/>
      </c>
      <c r="EO958" s="3" t="str">
        <f>IF('DATA ENTRY'!CK957="","",IF('DATA ENTRY'!E957="","",IF(AND($EF$4='DATA ENTRY'!G957,$EH$4='DATA ENTRY'!F957),'DATA ENTRY'!E957,"")))</f>
        <v/>
      </c>
      <c r="EP958" s="3" t="str">
        <f>IF('DATA ENTRY'!CK957="","",IF('DATA ENTRY'!D957="","",IF(AND($EF$4='DATA ENTRY'!G957,$EH$4='DATA ENTRY'!F957),'DATA ENTRY'!D957,"")))</f>
        <v/>
      </c>
      <c r="EQ958" s="3" t="str">
        <f>IF('DATA ENTRY'!CK957="","",IF('DATA ENTRY'!W957="","",IF(AND($EF$4='DATA ENTRY'!G957,$EH$4='DATA ENTRY'!F957),'DATA ENTRY'!W957,"")))</f>
        <v/>
      </c>
      <c r="ER958" s="3" t="str">
        <f>IF('DATA ENTRY'!CK957="","",IF('DATA ENTRY'!X957="","",IF(AND($EF$4='DATA ENTRY'!G957,$EH$4='DATA ENTRY'!F957),'DATA ENTRY'!X957,"")))</f>
        <v/>
      </c>
      <c r="ES958" s="108" t="str">
        <f t="shared" si="239"/>
        <v/>
      </c>
      <c r="ET958" s="108" t="str">
        <f>IF('DATA ENTRY'!CK957="","",IF('DATA ENTRY'!D957="","",IF(AND($EF$4='DATA ENTRY'!G957,$EH$4='DATA ENTRY'!F957),'DATA ENTRY'!G957,"")))</f>
        <v/>
      </c>
      <c r="EY958">
        <f t="shared" si="240"/>
        <v>0</v>
      </c>
    </row>
    <row r="959" spans="1:155">
      <c r="A959" t="str">
        <f>IF(S959=0,"",1+(MAX($A$7:A958)))</f>
        <v/>
      </c>
      <c r="B959" s="224">
        <v>953</v>
      </c>
      <c r="C959" s="3" t="str">
        <f>IF('DATA ENTRY'!CK958="","",IF('DATA ENTRY'!B958="","",IF($D$4="All Post",'DATA ENTRY'!B958,IF(AND($D$4='DATA ENTRY'!CK958),'DATA ENTRY'!B958,""))))</f>
        <v/>
      </c>
      <c r="D959" s="3" t="str">
        <f>IF('DATA ENTRY'!CK958="","",IF('DATA ENTRY'!C958="","",IF($D$4="All Post",'DATA ENTRY'!C958,IF(AND($D$4='DATA ENTRY'!CK958),'DATA ENTRY'!C958,""))))</f>
        <v/>
      </c>
      <c r="E959" s="4" t="str">
        <f>IF('DATA ENTRY'!CK958="","",IF('DATA ENTRY'!I958="","",IF($D$4="All Post",'DATA ENTRY'!I958,IF(AND($D$4='DATA ENTRY'!CK958),'DATA ENTRY'!I958,""))))</f>
        <v/>
      </c>
      <c r="F959" s="4" t="str">
        <f>IF('DATA ENTRY'!CK958="","",IF('DATA ENTRY'!CK958="","",IF($D$4="All Post",'DATA ENTRY'!CK958,IF(AND($D$4='DATA ENTRY'!CK958),'DATA ENTRY'!CK958,""))))</f>
        <v/>
      </c>
      <c r="G959" s="3" t="str">
        <f>IF('DATA ENTRY'!CK958="","",IF('DATA ENTRY'!N958="","",IF($D$4="All Post",'DATA ENTRY'!N958,IF(AND($D$4='DATA ENTRY'!CK958),'DATA ENTRY'!N958,""))))</f>
        <v/>
      </c>
      <c r="H959" s="107" t="str">
        <f>IF('DATA ENTRY'!CK958="","",IF('DATA ENTRY'!O958="","",IF($D$4="All Post",'DATA ENTRY'!O958,IF(AND($D$4='DATA ENTRY'!CK958),'DATA ENTRY'!O958,""))))</f>
        <v/>
      </c>
      <c r="I959" s="3" t="str">
        <f>IF('DATA ENTRY'!CK958="","",IF('DATA ENTRY'!P958="","",IF($D$4="All Post",'DATA ENTRY'!P958,IF(AND($D$4='DATA ENTRY'!CK958),'DATA ENTRY'!P958,""))))</f>
        <v/>
      </c>
      <c r="J959" s="107" t="str">
        <f>IF('DATA ENTRY'!CK958="","",IF('DATA ENTRY'!Q958="","",IF($D$4="All Post",'DATA ENTRY'!Q958,IF(AND($D$4='DATA ENTRY'!CK958),'DATA ENTRY'!Q958,""))))</f>
        <v/>
      </c>
      <c r="K959" s="3" t="str">
        <f>IF('DATA ENTRY'!CK958="","",IF('DATA ENTRY'!R958="","",IF($D$4="All Post",'DATA ENTRY'!R958,IF(AND($D$4='DATA ENTRY'!CK958),'DATA ENTRY'!R958,""))))</f>
        <v/>
      </c>
      <c r="L959" s="3" t="str">
        <f>IF('DATA ENTRY'!CK958="","",IF('DATA ENTRY'!S958="","",IF($D$4="All Post",'DATA ENTRY'!S958,IF(AND($D$4='DATA ENTRY'!CK958),'DATA ENTRY'!S958,""))))</f>
        <v/>
      </c>
      <c r="M959" s="3" t="str">
        <f>IF('DATA ENTRY'!CK958="","",IF('DATA ENTRY'!E958="","",IF($D$4="All Post",'DATA ENTRY'!E958,IF(AND($D$4='DATA ENTRY'!CK958),'DATA ENTRY'!E958,""))))</f>
        <v/>
      </c>
      <c r="N959" s="3" t="str">
        <f>IF('DATA ENTRY'!CK958="","",IF('DATA ENTRY'!W958="","",IF($D$4="All Post",'DATA ENTRY'!W958,IF(AND($D$4='DATA ENTRY'!CK958),'DATA ENTRY'!W958,""))))</f>
        <v/>
      </c>
      <c r="O959" s="3" t="str">
        <f>IF('DATA ENTRY'!CK958="","",IF('DATA ENTRY'!X958="","",IF($D$4="All Post",'DATA ENTRY'!X958,IF(AND($D$4='DATA ENTRY'!CK958),'DATA ENTRY'!X958,""))))</f>
        <v/>
      </c>
      <c r="P959" s="3" t="str">
        <f>IF('DATA ENTRY'!CK958="","",IF('DATA ENTRY'!G958="","",IF($D$4="All Post",'DATA ENTRY'!G958,IF(AND($D$4='DATA ENTRY'!CK958),'DATA ENTRY'!G958,""))))</f>
        <v/>
      </c>
      <c r="S959">
        <f t="shared" si="227"/>
        <v>0</v>
      </c>
      <c r="T959" t="str">
        <f t="shared" si="228"/>
        <v/>
      </c>
      <c r="BZ959" t="str">
        <f t="shared" si="229"/>
        <v/>
      </c>
      <c r="CA959" t="str">
        <f t="shared" si="230"/>
        <v/>
      </c>
      <c r="CB959" s="224">
        <v>953</v>
      </c>
      <c r="CC959" s="3" t="str">
        <f>IF('DATA ENTRY'!CK958="","",IF('DATA ENTRY'!B958="","",IF(AND($CD$4='DATA ENTRY'!CK958,$CG$4='DATA ENTRY'!D958),'DATA ENTRY'!B958,"")))</f>
        <v/>
      </c>
      <c r="CD959" s="3" t="str">
        <f>IF('DATA ENTRY'!CK958="","",IF('DATA ENTRY'!C958="","",IF(AND($CD$4='DATA ENTRY'!CK958,$CG$4='DATA ENTRY'!D958),'DATA ENTRY'!C958,"")))</f>
        <v/>
      </c>
      <c r="CE959" s="4" t="str">
        <f>IF('DATA ENTRY'!CK958="","",IF('DATA ENTRY'!I958="","",IF(AND($CD$4='DATA ENTRY'!CK958,$CG$4='DATA ENTRY'!D958),'DATA ENTRY'!I958,"")))</f>
        <v/>
      </c>
      <c r="CF959" s="4" t="str">
        <f>IF('DATA ENTRY'!CK958="","",IF('DATA ENTRY'!CK958="","",IF(AND($CD$4='DATA ENTRY'!CK958,$CG$4='DATA ENTRY'!D958),'DATA ENTRY'!CK958,"")))</f>
        <v/>
      </c>
      <c r="CG959" s="3" t="str">
        <f>IF('DATA ENTRY'!CK958="","",IF('DATA ENTRY'!N958="","",IF(AND($CD$4='DATA ENTRY'!CK958,$CG$4='DATA ENTRY'!D958),'DATA ENTRY'!N958,"")))</f>
        <v/>
      </c>
      <c r="CH959" s="107" t="str">
        <f>IF('DATA ENTRY'!CK958="","",IF('DATA ENTRY'!O958="","",IF(AND($CD$4='DATA ENTRY'!CK958,$CG$4='DATA ENTRY'!D958),'DATA ENTRY'!O958,"")))</f>
        <v/>
      </c>
      <c r="CI959" s="3" t="str">
        <f>IF('DATA ENTRY'!CK958="","",IF('DATA ENTRY'!P958="","",IF(AND($CD$4='DATA ENTRY'!CK958,$CG$4='DATA ENTRY'!D958),'DATA ENTRY'!P958,"")))</f>
        <v/>
      </c>
      <c r="CJ959" s="107" t="str">
        <f>IF('DATA ENTRY'!CK958="","",IF('DATA ENTRY'!Q958="","",IF(AND($CD$4='DATA ENTRY'!CK958,$CG$4='DATA ENTRY'!D958),'DATA ENTRY'!Q958,"")))</f>
        <v/>
      </c>
      <c r="CK959" s="3" t="str">
        <f>IF('DATA ENTRY'!CK958="","",IF('DATA ENTRY'!R958="","",IF(AND($CD$4='DATA ENTRY'!CK958,$CG$4='DATA ENTRY'!D958),'DATA ENTRY'!R958,"")))</f>
        <v/>
      </c>
      <c r="CL959" s="3" t="str">
        <f>IF('DATA ENTRY'!CK958="","",IF('DATA ENTRY'!S958="","",IF(AND($CD$4='DATA ENTRY'!CK958,$CG$4='DATA ENTRY'!D958),'DATA ENTRY'!S958,"")))</f>
        <v/>
      </c>
      <c r="CM959" s="3" t="str">
        <f>IF('DATA ENTRY'!CK958="","",IF('DATA ENTRY'!E958="","",IF(AND($CD$4='DATA ENTRY'!CK958,$CG$4='DATA ENTRY'!D958),'DATA ENTRY'!E958,"")))</f>
        <v/>
      </c>
      <c r="CN959" s="3" t="str">
        <f>IF('DATA ENTRY'!CK958="","",IF('DATA ENTRY'!W958="","",IF(AND($CD$4='DATA ENTRY'!CK958,$CG$4='DATA ENTRY'!D958),'DATA ENTRY'!W958,"")))</f>
        <v/>
      </c>
      <c r="CO959" s="3" t="str">
        <f>IF('DATA ENTRY'!CK958="","",IF('DATA ENTRY'!X958="","",IF(AND($CD$4='DATA ENTRY'!CK958,$CG$4='DATA ENTRY'!D958),'DATA ENTRY'!X958,"")))</f>
        <v/>
      </c>
      <c r="CP959" s="108" t="str">
        <f t="shared" si="231"/>
        <v/>
      </c>
      <c r="CQ959" s="108" t="str">
        <f>IF('DATA ENTRY'!CK958="","",IF('DATA ENTRY'!G958="","",IF(AND($CD$4='DATA ENTRY'!CK958,$CG$4='DATA ENTRY'!D958),'DATA ENTRY'!G958,"")))</f>
        <v/>
      </c>
      <c r="CR959" s="230" t="str">
        <f>IF('DATA ENTRY'!CK958="","",IF('DATA ENTRY'!D958="","",IF(AND($CD$4='DATA ENTRY'!CK958,$CG$4='DATA ENTRY'!D958),'DATA ENTRY'!D958,"")))</f>
        <v/>
      </c>
      <c r="CS959">
        <f t="shared" si="232"/>
        <v>0</v>
      </c>
      <c r="CT959">
        <f t="shared" si="233"/>
        <v>0</v>
      </c>
      <c r="CV959" s="139"/>
      <c r="CX959">
        <f t="shared" si="234"/>
        <v>0</v>
      </c>
      <c r="DB959" t="str">
        <f t="shared" si="241"/>
        <v/>
      </c>
      <c r="DC959" t="str">
        <f t="shared" si="242"/>
        <v/>
      </c>
      <c r="DD959" s="224">
        <v>953</v>
      </c>
      <c r="DE959" s="3" t="str">
        <f>IF('DATA ENTRY'!CK958="","",IF('DATA ENTRY'!B958="","",IF(AND($DF$4='DATA ENTRY'!D958),'DATA ENTRY'!B958,"")))</f>
        <v/>
      </c>
      <c r="DF959" s="3" t="str">
        <f>IF('DATA ENTRY'!CK958="","",IF('DATA ENTRY'!C958="","",IF(AND($DF$4='DATA ENTRY'!D958),'DATA ENTRY'!C958,"")))</f>
        <v/>
      </c>
      <c r="DG959" s="4" t="str">
        <f>IF('DATA ENTRY'!CK958="","",IF('DATA ENTRY'!I958="","",IF(AND($DF$4='DATA ENTRY'!D958),'DATA ENTRY'!I958,"")))</f>
        <v/>
      </c>
      <c r="DH959" s="4" t="str">
        <f>IF('DATA ENTRY'!CK958="","",IF('DATA ENTRY'!CK958="","",IF(AND($DF$4='DATA ENTRY'!D958),'DATA ENTRY'!CK958,"")))</f>
        <v/>
      </c>
      <c r="DI959" s="3" t="str">
        <f>IF('DATA ENTRY'!CK958="","",IF('DATA ENTRY'!N958="","",IF(AND($DF$4='DATA ENTRY'!D958),'DATA ENTRY'!N958,"")))</f>
        <v/>
      </c>
      <c r="DJ959" s="107" t="str">
        <f>IF('DATA ENTRY'!CK958="","",IF('DATA ENTRY'!O958="","",IF(AND($DF$4='DATA ENTRY'!D958),'DATA ENTRY'!O958,"")))</f>
        <v/>
      </c>
      <c r="DK959" s="3" t="str">
        <f>IF('DATA ENTRY'!CK958="","",IF('DATA ENTRY'!P958="","",IF(AND($DF$4='DATA ENTRY'!D958),'DATA ENTRY'!P958,"")))</f>
        <v/>
      </c>
      <c r="DL959" s="107" t="str">
        <f>IF('DATA ENTRY'!CK958="","",IF('DATA ENTRY'!Q958="","",IF(AND($DF$4='DATA ENTRY'!D958),'DATA ENTRY'!Q958,"")))</f>
        <v/>
      </c>
      <c r="DM959" s="3" t="str">
        <f>IF('DATA ENTRY'!CK958="","",IF('DATA ENTRY'!R958="","",IF(AND($DF$4='DATA ENTRY'!D958),'DATA ENTRY'!R958,"")))</f>
        <v/>
      </c>
      <c r="DN959" s="107" t="str">
        <f>IF('DATA ENTRY'!CK958="","",IF('DATA ENTRY'!S958="","",IF(AND($DF$4='DATA ENTRY'!D958),'DATA ENTRY'!S958,"")))</f>
        <v/>
      </c>
      <c r="DO959" s="3" t="str">
        <f>IF('DATA ENTRY'!CK958="","",IF('DATA ENTRY'!E958="","",IF(AND($DF$4='DATA ENTRY'!D958),'DATA ENTRY'!E958,"")))</f>
        <v/>
      </c>
      <c r="DP959" s="3" t="str">
        <f>IF('DATA ENTRY'!CK958="","",IF('DATA ENTRY'!D958="","",IF(AND($DF$4='DATA ENTRY'!D958),'DATA ENTRY'!D958,"")))</f>
        <v/>
      </c>
      <c r="DQ959" s="3" t="str">
        <f>IF('DATA ENTRY'!CK958="","",IF('DATA ENTRY'!W958="","",IF(AND($DF$4='DATA ENTRY'!D958),'DATA ENTRY'!W958,"")))</f>
        <v/>
      </c>
      <c r="DR959" s="3" t="str">
        <f>IF('DATA ENTRY'!CK958="","",IF('DATA ENTRY'!X958="","",IF(AND($DF$4='DATA ENTRY'!D958),'DATA ENTRY'!X958,"")))</f>
        <v/>
      </c>
      <c r="DS959" s="108" t="str">
        <f t="shared" si="235"/>
        <v/>
      </c>
      <c r="DT959" s="108" t="str">
        <f>IF('DATA ENTRY'!CK958="","",IF('DATA ENTRY'!D958="","",IF(AND($DF$4='DATA ENTRY'!D958),'DATA ENTRY'!G958,"")))</f>
        <v/>
      </c>
      <c r="DY959">
        <f t="shared" si="236"/>
        <v>0</v>
      </c>
      <c r="EB959" t="str">
        <f t="shared" si="237"/>
        <v/>
      </c>
      <c r="EC959" t="str">
        <f t="shared" si="238"/>
        <v/>
      </c>
      <c r="ED959" s="224">
        <v>953</v>
      </c>
      <c r="EE959" s="3" t="str">
        <f>IF('DATA ENTRY'!CK958="","",IF('DATA ENTRY'!B958="","",IF(AND($EF$4='DATA ENTRY'!G958,$EH$4='DATA ENTRY'!F958),'DATA ENTRY'!B958,"")))</f>
        <v/>
      </c>
      <c r="EF959" s="3" t="str">
        <f>IF('DATA ENTRY'!CK958="","",IF('DATA ENTRY'!C958="","",IF(AND($EF$4='DATA ENTRY'!G958,$EH$4='DATA ENTRY'!F958),'DATA ENTRY'!C958,"")))</f>
        <v/>
      </c>
      <c r="EG959" s="4" t="str">
        <f>IF('DATA ENTRY'!CK958="","",IF('DATA ENTRY'!I958="","",IF(AND($EF$4='DATA ENTRY'!G958,$EH$4='DATA ENTRY'!F958),'DATA ENTRY'!I958,"")))</f>
        <v/>
      </c>
      <c r="EH959" s="4" t="str">
        <f>IF('DATA ENTRY'!CK958="","",IF('DATA ENTRY'!CK958="","",IF(AND($EF$4='DATA ENTRY'!G958,$EH$4='DATA ENTRY'!F958),'DATA ENTRY'!CK958,"")))</f>
        <v/>
      </c>
      <c r="EI959" s="3" t="str">
        <f>IF('DATA ENTRY'!CK958="","",IF('DATA ENTRY'!N958="","",IF(AND($EF$4='DATA ENTRY'!G958,$EH$4='DATA ENTRY'!F958),'DATA ENTRY'!N958,"")))</f>
        <v/>
      </c>
      <c r="EJ959" s="107" t="str">
        <f>IF('DATA ENTRY'!CK958="","",IF('DATA ENTRY'!O958="","",IF(AND($EF$4='DATA ENTRY'!G958,$EH$4='DATA ENTRY'!F958),'DATA ENTRY'!O958,"")))</f>
        <v/>
      </c>
      <c r="EK959" s="3" t="str">
        <f>IF('DATA ENTRY'!CK958="","",IF('DATA ENTRY'!P958="","",IF(AND($EF$4='DATA ENTRY'!G958,$EH$4='DATA ENTRY'!F958),'DATA ENTRY'!P958,"")))</f>
        <v/>
      </c>
      <c r="EL959" s="107" t="str">
        <f>IF('DATA ENTRY'!CK958="","",IF('DATA ENTRY'!Q958="","",IF(AND($EF$4='DATA ENTRY'!G958,$EH$4='DATA ENTRY'!F958),'DATA ENTRY'!Q958,"")))</f>
        <v/>
      </c>
      <c r="EM959" s="3" t="str">
        <f>IF('DATA ENTRY'!CK958="","",IF('DATA ENTRY'!R958="","",IF(AND($EF$4='DATA ENTRY'!G958,$EH$4='DATA ENTRY'!F958),'DATA ENTRY'!R958,"")))</f>
        <v/>
      </c>
      <c r="EN959" s="107" t="str">
        <f>IF('DATA ENTRY'!CK958="","",IF('DATA ENTRY'!S958="","",IF(AND($EF$4='DATA ENTRY'!G958,$EH$4='DATA ENTRY'!F958),'DATA ENTRY'!S958,"")))</f>
        <v/>
      </c>
      <c r="EO959" s="3" t="str">
        <f>IF('DATA ENTRY'!CK958="","",IF('DATA ENTRY'!E958="","",IF(AND($EF$4='DATA ENTRY'!G958,$EH$4='DATA ENTRY'!F958),'DATA ENTRY'!E958,"")))</f>
        <v/>
      </c>
      <c r="EP959" s="3" t="str">
        <f>IF('DATA ENTRY'!CK958="","",IF('DATA ENTRY'!D958="","",IF(AND($EF$4='DATA ENTRY'!G958,$EH$4='DATA ENTRY'!F958),'DATA ENTRY'!D958,"")))</f>
        <v/>
      </c>
      <c r="EQ959" s="3" t="str">
        <f>IF('DATA ENTRY'!CK958="","",IF('DATA ENTRY'!W958="","",IF(AND($EF$4='DATA ENTRY'!G958,$EH$4='DATA ENTRY'!F958),'DATA ENTRY'!W958,"")))</f>
        <v/>
      </c>
      <c r="ER959" s="3" t="str">
        <f>IF('DATA ENTRY'!CK958="","",IF('DATA ENTRY'!X958="","",IF(AND($EF$4='DATA ENTRY'!G958,$EH$4='DATA ENTRY'!F958),'DATA ENTRY'!X958,"")))</f>
        <v/>
      </c>
      <c r="ES959" s="108" t="str">
        <f t="shared" si="239"/>
        <v/>
      </c>
      <c r="ET959" s="108" t="str">
        <f>IF('DATA ENTRY'!CK958="","",IF('DATA ENTRY'!D958="","",IF(AND($EF$4='DATA ENTRY'!G958,$EH$4='DATA ENTRY'!F958),'DATA ENTRY'!G958,"")))</f>
        <v/>
      </c>
      <c r="EY959">
        <f t="shared" si="240"/>
        <v>0</v>
      </c>
    </row>
    <row r="960" spans="1:155">
      <c r="A960" t="str">
        <f>IF(S960=0,"",1+(MAX($A$7:A959)))</f>
        <v/>
      </c>
      <c r="B960" s="224">
        <v>954</v>
      </c>
      <c r="C960" s="3" t="str">
        <f>IF('DATA ENTRY'!CK959="","",IF('DATA ENTRY'!B959="","",IF($D$4="All Post",'DATA ENTRY'!B959,IF(AND($D$4='DATA ENTRY'!CK959),'DATA ENTRY'!B959,""))))</f>
        <v/>
      </c>
      <c r="D960" s="3" t="str">
        <f>IF('DATA ENTRY'!CK959="","",IF('DATA ENTRY'!C959="","",IF($D$4="All Post",'DATA ENTRY'!C959,IF(AND($D$4='DATA ENTRY'!CK959),'DATA ENTRY'!C959,""))))</f>
        <v/>
      </c>
      <c r="E960" s="4" t="str">
        <f>IF('DATA ENTRY'!CK959="","",IF('DATA ENTRY'!I959="","",IF($D$4="All Post",'DATA ENTRY'!I959,IF(AND($D$4='DATA ENTRY'!CK959),'DATA ENTRY'!I959,""))))</f>
        <v/>
      </c>
      <c r="F960" s="4" t="str">
        <f>IF('DATA ENTRY'!CK959="","",IF('DATA ENTRY'!CK959="","",IF($D$4="All Post",'DATA ENTRY'!CK959,IF(AND($D$4='DATA ENTRY'!CK959),'DATA ENTRY'!CK959,""))))</f>
        <v/>
      </c>
      <c r="G960" s="3" t="str">
        <f>IF('DATA ENTRY'!CK959="","",IF('DATA ENTRY'!N959="","",IF($D$4="All Post",'DATA ENTRY'!N959,IF(AND($D$4='DATA ENTRY'!CK959),'DATA ENTRY'!N959,""))))</f>
        <v/>
      </c>
      <c r="H960" s="107" t="str">
        <f>IF('DATA ENTRY'!CK959="","",IF('DATA ENTRY'!O959="","",IF($D$4="All Post",'DATA ENTRY'!O959,IF(AND($D$4='DATA ENTRY'!CK959),'DATA ENTRY'!O959,""))))</f>
        <v/>
      </c>
      <c r="I960" s="3" t="str">
        <f>IF('DATA ENTRY'!CK959="","",IF('DATA ENTRY'!P959="","",IF($D$4="All Post",'DATA ENTRY'!P959,IF(AND($D$4='DATA ENTRY'!CK959),'DATA ENTRY'!P959,""))))</f>
        <v/>
      </c>
      <c r="J960" s="107" t="str">
        <f>IF('DATA ENTRY'!CK959="","",IF('DATA ENTRY'!Q959="","",IF($D$4="All Post",'DATA ENTRY'!Q959,IF(AND($D$4='DATA ENTRY'!CK959),'DATA ENTRY'!Q959,""))))</f>
        <v/>
      </c>
      <c r="K960" s="3" t="str">
        <f>IF('DATA ENTRY'!CK959="","",IF('DATA ENTRY'!R959="","",IF($D$4="All Post",'DATA ENTRY'!R959,IF(AND($D$4='DATA ENTRY'!CK959),'DATA ENTRY'!R959,""))))</f>
        <v/>
      </c>
      <c r="L960" s="3" t="str">
        <f>IF('DATA ENTRY'!CK959="","",IF('DATA ENTRY'!S959="","",IF($D$4="All Post",'DATA ENTRY'!S959,IF(AND($D$4='DATA ENTRY'!CK959),'DATA ENTRY'!S959,""))))</f>
        <v/>
      </c>
      <c r="M960" s="3" t="str">
        <f>IF('DATA ENTRY'!CK959="","",IF('DATA ENTRY'!E959="","",IF($D$4="All Post",'DATA ENTRY'!E959,IF(AND($D$4='DATA ENTRY'!CK959),'DATA ENTRY'!E959,""))))</f>
        <v/>
      </c>
      <c r="N960" s="3" t="str">
        <f>IF('DATA ENTRY'!CK959="","",IF('DATA ENTRY'!W959="","",IF($D$4="All Post",'DATA ENTRY'!W959,IF(AND($D$4='DATA ENTRY'!CK959),'DATA ENTRY'!W959,""))))</f>
        <v/>
      </c>
      <c r="O960" s="3" t="str">
        <f>IF('DATA ENTRY'!CK959="","",IF('DATA ENTRY'!X959="","",IF($D$4="All Post",'DATA ENTRY'!X959,IF(AND($D$4='DATA ENTRY'!CK959),'DATA ENTRY'!X959,""))))</f>
        <v/>
      </c>
      <c r="P960" s="3" t="str">
        <f>IF('DATA ENTRY'!CK959="","",IF('DATA ENTRY'!G959="","",IF($D$4="All Post",'DATA ENTRY'!G959,IF(AND($D$4='DATA ENTRY'!CK959),'DATA ENTRY'!G959,""))))</f>
        <v/>
      </c>
      <c r="S960">
        <f t="shared" si="227"/>
        <v>0</v>
      </c>
      <c r="T960" t="str">
        <f t="shared" si="228"/>
        <v/>
      </c>
      <c r="BZ960" t="str">
        <f t="shared" si="229"/>
        <v/>
      </c>
      <c r="CA960" t="str">
        <f t="shared" si="230"/>
        <v/>
      </c>
      <c r="CB960" s="224">
        <v>954</v>
      </c>
      <c r="CC960" s="3" t="str">
        <f>IF('DATA ENTRY'!CK959="","",IF('DATA ENTRY'!B959="","",IF(AND($CD$4='DATA ENTRY'!CK959,$CG$4='DATA ENTRY'!D959),'DATA ENTRY'!B959,"")))</f>
        <v/>
      </c>
      <c r="CD960" s="3" t="str">
        <f>IF('DATA ENTRY'!CK959="","",IF('DATA ENTRY'!C959="","",IF(AND($CD$4='DATA ENTRY'!CK959,$CG$4='DATA ENTRY'!D959),'DATA ENTRY'!C959,"")))</f>
        <v/>
      </c>
      <c r="CE960" s="4" t="str">
        <f>IF('DATA ENTRY'!CK959="","",IF('DATA ENTRY'!I959="","",IF(AND($CD$4='DATA ENTRY'!CK959,$CG$4='DATA ENTRY'!D959),'DATA ENTRY'!I959,"")))</f>
        <v/>
      </c>
      <c r="CF960" s="4" t="str">
        <f>IF('DATA ENTRY'!CK959="","",IF('DATA ENTRY'!CK959="","",IF(AND($CD$4='DATA ENTRY'!CK959,$CG$4='DATA ENTRY'!D959),'DATA ENTRY'!CK959,"")))</f>
        <v/>
      </c>
      <c r="CG960" s="3" t="str">
        <f>IF('DATA ENTRY'!CK959="","",IF('DATA ENTRY'!N959="","",IF(AND($CD$4='DATA ENTRY'!CK959,$CG$4='DATA ENTRY'!D959),'DATA ENTRY'!N959,"")))</f>
        <v/>
      </c>
      <c r="CH960" s="107" t="str">
        <f>IF('DATA ENTRY'!CK959="","",IF('DATA ENTRY'!O959="","",IF(AND($CD$4='DATA ENTRY'!CK959,$CG$4='DATA ENTRY'!D959),'DATA ENTRY'!O959,"")))</f>
        <v/>
      </c>
      <c r="CI960" s="3" t="str">
        <f>IF('DATA ENTRY'!CK959="","",IF('DATA ENTRY'!P959="","",IF(AND($CD$4='DATA ENTRY'!CK959,$CG$4='DATA ENTRY'!D959),'DATA ENTRY'!P959,"")))</f>
        <v/>
      </c>
      <c r="CJ960" s="107" t="str">
        <f>IF('DATA ENTRY'!CK959="","",IF('DATA ENTRY'!Q959="","",IF(AND($CD$4='DATA ENTRY'!CK959,$CG$4='DATA ENTRY'!D959),'DATA ENTRY'!Q959,"")))</f>
        <v/>
      </c>
      <c r="CK960" s="3" t="str">
        <f>IF('DATA ENTRY'!CK959="","",IF('DATA ENTRY'!R959="","",IF(AND($CD$4='DATA ENTRY'!CK959,$CG$4='DATA ENTRY'!D959),'DATA ENTRY'!R959,"")))</f>
        <v/>
      </c>
      <c r="CL960" s="3" t="str">
        <f>IF('DATA ENTRY'!CK959="","",IF('DATA ENTRY'!S959="","",IF(AND($CD$4='DATA ENTRY'!CK959,$CG$4='DATA ENTRY'!D959),'DATA ENTRY'!S959,"")))</f>
        <v/>
      </c>
      <c r="CM960" s="3" t="str">
        <f>IF('DATA ENTRY'!CK959="","",IF('DATA ENTRY'!E959="","",IF(AND($CD$4='DATA ENTRY'!CK959,$CG$4='DATA ENTRY'!D959),'DATA ENTRY'!E959,"")))</f>
        <v/>
      </c>
      <c r="CN960" s="3" t="str">
        <f>IF('DATA ENTRY'!CK959="","",IF('DATA ENTRY'!W959="","",IF(AND($CD$4='DATA ENTRY'!CK959,$CG$4='DATA ENTRY'!D959),'DATA ENTRY'!W959,"")))</f>
        <v/>
      </c>
      <c r="CO960" s="3" t="str">
        <f>IF('DATA ENTRY'!CK959="","",IF('DATA ENTRY'!X959="","",IF(AND($CD$4='DATA ENTRY'!CK959,$CG$4='DATA ENTRY'!D959),'DATA ENTRY'!X959,"")))</f>
        <v/>
      </c>
      <c r="CP960" s="108" t="str">
        <f t="shared" si="231"/>
        <v/>
      </c>
      <c r="CQ960" s="108" t="str">
        <f>IF('DATA ENTRY'!CK959="","",IF('DATA ENTRY'!G959="","",IF(AND($CD$4='DATA ENTRY'!CK959,$CG$4='DATA ENTRY'!D959),'DATA ENTRY'!G959,"")))</f>
        <v/>
      </c>
      <c r="CR960" s="230" t="str">
        <f>IF('DATA ENTRY'!CK959="","",IF('DATA ENTRY'!D959="","",IF(AND($CD$4='DATA ENTRY'!CK959,$CG$4='DATA ENTRY'!D959),'DATA ENTRY'!D959,"")))</f>
        <v/>
      </c>
      <c r="CS960">
        <f t="shared" si="232"/>
        <v>0</v>
      </c>
      <c r="CT960">
        <f t="shared" si="233"/>
        <v>0</v>
      </c>
      <c r="CV960" s="139"/>
      <c r="CX960">
        <f t="shared" si="234"/>
        <v>0</v>
      </c>
      <c r="DB960" t="str">
        <f t="shared" si="241"/>
        <v/>
      </c>
      <c r="DC960" t="str">
        <f t="shared" si="242"/>
        <v/>
      </c>
      <c r="DD960" s="224">
        <v>954</v>
      </c>
      <c r="DE960" s="3" t="str">
        <f>IF('DATA ENTRY'!CK959="","",IF('DATA ENTRY'!B959="","",IF(AND($DF$4='DATA ENTRY'!D959),'DATA ENTRY'!B959,"")))</f>
        <v/>
      </c>
      <c r="DF960" s="3" t="str">
        <f>IF('DATA ENTRY'!CK959="","",IF('DATA ENTRY'!C959="","",IF(AND($DF$4='DATA ENTRY'!D959),'DATA ENTRY'!C959,"")))</f>
        <v/>
      </c>
      <c r="DG960" s="4" t="str">
        <f>IF('DATA ENTRY'!CK959="","",IF('DATA ENTRY'!I959="","",IF(AND($DF$4='DATA ENTRY'!D959),'DATA ENTRY'!I959,"")))</f>
        <v/>
      </c>
      <c r="DH960" s="4" t="str">
        <f>IF('DATA ENTRY'!CK959="","",IF('DATA ENTRY'!CK959="","",IF(AND($DF$4='DATA ENTRY'!D959),'DATA ENTRY'!CK959,"")))</f>
        <v/>
      </c>
      <c r="DI960" s="3" t="str">
        <f>IF('DATA ENTRY'!CK959="","",IF('DATA ENTRY'!N959="","",IF(AND($DF$4='DATA ENTRY'!D959),'DATA ENTRY'!N959,"")))</f>
        <v/>
      </c>
      <c r="DJ960" s="107" t="str">
        <f>IF('DATA ENTRY'!CK959="","",IF('DATA ENTRY'!O959="","",IF(AND($DF$4='DATA ENTRY'!D959),'DATA ENTRY'!O959,"")))</f>
        <v/>
      </c>
      <c r="DK960" s="3" t="str">
        <f>IF('DATA ENTRY'!CK959="","",IF('DATA ENTRY'!P959="","",IF(AND($DF$4='DATA ENTRY'!D959),'DATA ENTRY'!P959,"")))</f>
        <v/>
      </c>
      <c r="DL960" s="107" t="str">
        <f>IF('DATA ENTRY'!CK959="","",IF('DATA ENTRY'!Q959="","",IF(AND($DF$4='DATA ENTRY'!D959),'DATA ENTRY'!Q959,"")))</f>
        <v/>
      </c>
      <c r="DM960" s="3" t="str">
        <f>IF('DATA ENTRY'!CK959="","",IF('DATA ENTRY'!R959="","",IF(AND($DF$4='DATA ENTRY'!D959),'DATA ENTRY'!R959,"")))</f>
        <v/>
      </c>
      <c r="DN960" s="107" t="str">
        <f>IF('DATA ENTRY'!CK959="","",IF('DATA ENTRY'!S959="","",IF(AND($DF$4='DATA ENTRY'!D959),'DATA ENTRY'!S959,"")))</f>
        <v/>
      </c>
      <c r="DO960" s="3" t="str">
        <f>IF('DATA ENTRY'!CK959="","",IF('DATA ENTRY'!E959="","",IF(AND($DF$4='DATA ENTRY'!D959),'DATA ENTRY'!E959,"")))</f>
        <v/>
      </c>
      <c r="DP960" s="3" t="str">
        <f>IF('DATA ENTRY'!CK959="","",IF('DATA ENTRY'!D959="","",IF(AND($DF$4='DATA ENTRY'!D959),'DATA ENTRY'!D959,"")))</f>
        <v/>
      </c>
      <c r="DQ960" s="3" t="str">
        <f>IF('DATA ENTRY'!CK959="","",IF('DATA ENTRY'!W959="","",IF(AND($DF$4='DATA ENTRY'!D959),'DATA ENTRY'!W959,"")))</f>
        <v/>
      </c>
      <c r="DR960" s="3" t="str">
        <f>IF('DATA ENTRY'!CK959="","",IF('DATA ENTRY'!X959="","",IF(AND($DF$4='DATA ENTRY'!D959),'DATA ENTRY'!X959,"")))</f>
        <v/>
      </c>
      <c r="DS960" s="108" t="str">
        <f t="shared" si="235"/>
        <v/>
      </c>
      <c r="DT960" s="108" t="str">
        <f>IF('DATA ENTRY'!CK959="","",IF('DATA ENTRY'!D959="","",IF(AND($DF$4='DATA ENTRY'!D959),'DATA ENTRY'!G959,"")))</f>
        <v/>
      </c>
      <c r="DY960">
        <f t="shared" si="236"/>
        <v>0</v>
      </c>
      <c r="EB960" t="str">
        <f t="shared" si="237"/>
        <v/>
      </c>
      <c r="EC960" t="str">
        <f t="shared" si="238"/>
        <v/>
      </c>
      <c r="ED960" s="224">
        <v>954</v>
      </c>
      <c r="EE960" s="3" t="str">
        <f>IF('DATA ENTRY'!CK959="","",IF('DATA ENTRY'!B959="","",IF(AND($EF$4='DATA ENTRY'!G959,$EH$4='DATA ENTRY'!F959),'DATA ENTRY'!B959,"")))</f>
        <v/>
      </c>
      <c r="EF960" s="3" t="str">
        <f>IF('DATA ENTRY'!CK959="","",IF('DATA ENTRY'!C959="","",IF(AND($EF$4='DATA ENTRY'!G959,$EH$4='DATA ENTRY'!F959),'DATA ENTRY'!C959,"")))</f>
        <v/>
      </c>
      <c r="EG960" s="4" t="str">
        <f>IF('DATA ENTRY'!CK959="","",IF('DATA ENTRY'!I959="","",IF(AND($EF$4='DATA ENTRY'!G959,$EH$4='DATA ENTRY'!F959),'DATA ENTRY'!I959,"")))</f>
        <v/>
      </c>
      <c r="EH960" s="4" t="str">
        <f>IF('DATA ENTRY'!CK959="","",IF('DATA ENTRY'!CK959="","",IF(AND($EF$4='DATA ENTRY'!G959,$EH$4='DATA ENTRY'!F959),'DATA ENTRY'!CK959,"")))</f>
        <v/>
      </c>
      <c r="EI960" s="3" t="str">
        <f>IF('DATA ENTRY'!CK959="","",IF('DATA ENTRY'!N959="","",IF(AND($EF$4='DATA ENTRY'!G959,$EH$4='DATA ENTRY'!F959),'DATA ENTRY'!N959,"")))</f>
        <v/>
      </c>
      <c r="EJ960" s="107" t="str">
        <f>IF('DATA ENTRY'!CK959="","",IF('DATA ENTRY'!O959="","",IF(AND($EF$4='DATA ENTRY'!G959,$EH$4='DATA ENTRY'!F959),'DATA ENTRY'!O959,"")))</f>
        <v/>
      </c>
      <c r="EK960" s="3" t="str">
        <f>IF('DATA ENTRY'!CK959="","",IF('DATA ENTRY'!P959="","",IF(AND($EF$4='DATA ENTRY'!G959,$EH$4='DATA ENTRY'!F959),'DATA ENTRY'!P959,"")))</f>
        <v/>
      </c>
      <c r="EL960" s="107" t="str">
        <f>IF('DATA ENTRY'!CK959="","",IF('DATA ENTRY'!Q959="","",IF(AND($EF$4='DATA ENTRY'!G959,$EH$4='DATA ENTRY'!F959),'DATA ENTRY'!Q959,"")))</f>
        <v/>
      </c>
      <c r="EM960" s="3" t="str">
        <f>IF('DATA ENTRY'!CK959="","",IF('DATA ENTRY'!R959="","",IF(AND($EF$4='DATA ENTRY'!G959,$EH$4='DATA ENTRY'!F959),'DATA ENTRY'!R959,"")))</f>
        <v/>
      </c>
      <c r="EN960" s="107" t="str">
        <f>IF('DATA ENTRY'!CK959="","",IF('DATA ENTRY'!S959="","",IF(AND($EF$4='DATA ENTRY'!G959,$EH$4='DATA ENTRY'!F959),'DATA ENTRY'!S959,"")))</f>
        <v/>
      </c>
      <c r="EO960" s="3" t="str">
        <f>IF('DATA ENTRY'!CK959="","",IF('DATA ENTRY'!E959="","",IF(AND($EF$4='DATA ENTRY'!G959,$EH$4='DATA ENTRY'!F959),'DATA ENTRY'!E959,"")))</f>
        <v/>
      </c>
      <c r="EP960" s="3" t="str">
        <f>IF('DATA ENTRY'!CK959="","",IF('DATA ENTRY'!D959="","",IF(AND($EF$4='DATA ENTRY'!G959,$EH$4='DATA ENTRY'!F959),'DATA ENTRY'!D959,"")))</f>
        <v/>
      </c>
      <c r="EQ960" s="3" t="str">
        <f>IF('DATA ENTRY'!CK959="","",IF('DATA ENTRY'!W959="","",IF(AND($EF$4='DATA ENTRY'!G959,$EH$4='DATA ENTRY'!F959),'DATA ENTRY'!W959,"")))</f>
        <v/>
      </c>
      <c r="ER960" s="3" t="str">
        <f>IF('DATA ENTRY'!CK959="","",IF('DATA ENTRY'!X959="","",IF(AND($EF$4='DATA ENTRY'!G959,$EH$4='DATA ENTRY'!F959),'DATA ENTRY'!X959,"")))</f>
        <v/>
      </c>
      <c r="ES960" s="108" t="str">
        <f t="shared" si="239"/>
        <v/>
      </c>
      <c r="ET960" s="108" t="str">
        <f>IF('DATA ENTRY'!CK959="","",IF('DATA ENTRY'!D959="","",IF(AND($EF$4='DATA ENTRY'!G959,$EH$4='DATA ENTRY'!F959),'DATA ENTRY'!G959,"")))</f>
        <v/>
      </c>
      <c r="EY960">
        <f t="shared" si="240"/>
        <v>0</v>
      </c>
    </row>
    <row r="961" spans="1:155">
      <c r="A961" t="str">
        <f>IF(S961=0,"",1+(MAX($A$7:A960)))</f>
        <v/>
      </c>
      <c r="B961" s="224">
        <v>955</v>
      </c>
      <c r="C961" s="3" t="str">
        <f>IF('DATA ENTRY'!CK960="","",IF('DATA ENTRY'!B960="","",IF($D$4="All Post",'DATA ENTRY'!B960,IF(AND($D$4='DATA ENTRY'!CK960),'DATA ENTRY'!B960,""))))</f>
        <v/>
      </c>
      <c r="D961" s="3" t="str">
        <f>IF('DATA ENTRY'!CK960="","",IF('DATA ENTRY'!C960="","",IF($D$4="All Post",'DATA ENTRY'!C960,IF(AND($D$4='DATA ENTRY'!CK960),'DATA ENTRY'!C960,""))))</f>
        <v/>
      </c>
      <c r="E961" s="4" t="str">
        <f>IF('DATA ENTRY'!CK960="","",IF('DATA ENTRY'!I960="","",IF($D$4="All Post",'DATA ENTRY'!I960,IF(AND($D$4='DATA ENTRY'!CK960),'DATA ENTRY'!I960,""))))</f>
        <v/>
      </c>
      <c r="F961" s="4" t="str">
        <f>IF('DATA ENTRY'!CK960="","",IF('DATA ENTRY'!CK960="","",IF($D$4="All Post",'DATA ENTRY'!CK960,IF(AND($D$4='DATA ENTRY'!CK960),'DATA ENTRY'!CK960,""))))</f>
        <v/>
      </c>
      <c r="G961" s="3" t="str">
        <f>IF('DATA ENTRY'!CK960="","",IF('DATA ENTRY'!N960="","",IF($D$4="All Post",'DATA ENTRY'!N960,IF(AND($D$4='DATA ENTRY'!CK960),'DATA ENTRY'!N960,""))))</f>
        <v/>
      </c>
      <c r="H961" s="107" t="str">
        <f>IF('DATA ENTRY'!CK960="","",IF('DATA ENTRY'!O960="","",IF($D$4="All Post",'DATA ENTRY'!O960,IF(AND($D$4='DATA ENTRY'!CK960),'DATA ENTRY'!O960,""))))</f>
        <v/>
      </c>
      <c r="I961" s="3" t="str">
        <f>IF('DATA ENTRY'!CK960="","",IF('DATA ENTRY'!P960="","",IF($D$4="All Post",'DATA ENTRY'!P960,IF(AND($D$4='DATA ENTRY'!CK960),'DATA ENTRY'!P960,""))))</f>
        <v/>
      </c>
      <c r="J961" s="107" t="str">
        <f>IF('DATA ENTRY'!CK960="","",IF('DATA ENTRY'!Q960="","",IF($D$4="All Post",'DATA ENTRY'!Q960,IF(AND($D$4='DATA ENTRY'!CK960),'DATA ENTRY'!Q960,""))))</f>
        <v/>
      </c>
      <c r="K961" s="3" t="str">
        <f>IF('DATA ENTRY'!CK960="","",IF('DATA ENTRY'!R960="","",IF($D$4="All Post",'DATA ENTRY'!R960,IF(AND($D$4='DATA ENTRY'!CK960),'DATA ENTRY'!R960,""))))</f>
        <v/>
      </c>
      <c r="L961" s="3" t="str">
        <f>IF('DATA ENTRY'!CK960="","",IF('DATA ENTRY'!S960="","",IF($D$4="All Post",'DATA ENTRY'!S960,IF(AND($D$4='DATA ENTRY'!CK960),'DATA ENTRY'!S960,""))))</f>
        <v/>
      </c>
      <c r="M961" s="3" t="str">
        <f>IF('DATA ENTRY'!CK960="","",IF('DATA ENTRY'!E960="","",IF($D$4="All Post",'DATA ENTRY'!E960,IF(AND($D$4='DATA ENTRY'!CK960),'DATA ENTRY'!E960,""))))</f>
        <v/>
      </c>
      <c r="N961" s="3" t="str">
        <f>IF('DATA ENTRY'!CK960="","",IF('DATA ENTRY'!W960="","",IF($D$4="All Post",'DATA ENTRY'!W960,IF(AND($D$4='DATA ENTRY'!CK960),'DATA ENTRY'!W960,""))))</f>
        <v/>
      </c>
      <c r="O961" s="3" t="str">
        <f>IF('DATA ENTRY'!CK960="","",IF('DATA ENTRY'!X960="","",IF($D$4="All Post",'DATA ENTRY'!X960,IF(AND($D$4='DATA ENTRY'!CK960),'DATA ENTRY'!X960,""))))</f>
        <v/>
      </c>
      <c r="P961" s="3" t="str">
        <f>IF('DATA ENTRY'!CK960="","",IF('DATA ENTRY'!G960="","",IF($D$4="All Post",'DATA ENTRY'!G960,IF(AND($D$4='DATA ENTRY'!CK960),'DATA ENTRY'!G960,""))))</f>
        <v/>
      </c>
      <c r="S961">
        <f t="shared" si="227"/>
        <v>0</v>
      </c>
      <c r="T961" t="str">
        <f t="shared" si="228"/>
        <v/>
      </c>
      <c r="BZ961" t="str">
        <f t="shared" si="229"/>
        <v/>
      </c>
      <c r="CA961" t="str">
        <f t="shared" si="230"/>
        <v/>
      </c>
      <c r="CB961" s="224">
        <v>955</v>
      </c>
      <c r="CC961" s="3" t="str">
        <f>IF('DATA ENTRY'!CK960="","",IF('DATA ENTRY'!B960="","",IF(AND($CD$4='DATA ENTRY'!CK960,$CG$4='DATA ENTRY'!D960),'DATA ENTRY'!B960,"")))</f>
        <v/>
      </c>
      <c r="CD961" s="3" t="str">
        <f>IF('DATA ENTRY'!CK960="","",IF('DATA ENTRY'!C960="","",IF(AND($CD$4='DATA ENTRY'!CK960,$CG$4='DATA ENTRY'!D960),'DATA ENTRY'!C960,"")))</f>
        <v/>
      </c>
      <c r="CE961" s="4" t="str">
        <f>IF('DATA ENTRY'!CK960="","",IF('DATA ENTRY'!I960="","",IF(AND($CD$4='DATA ENTRY'!CK960,$CG$4='DATA ENTRY'!D960),'DATA ENTRY'!I960,"")))</f>
        <v/>
      </c>
      <c r="CF961" s="4" t="str">
        <f>IF('DATA ENTRY'!CK960="","",IF('DATA ENTRY'!CK960="","",IF(AND($CD$4='DATA ENTRY'!CK960,$CG$4='DATA ENTRY'!D960),'DATA ENTRY'!CK960,"")))</f>
        <v/>
      </c>
      <c r="CG961" s="3" t="str">
        <f>IF('DATA ENTRY'!CK960="","",IF('DATA ENTRY'!N960="","",IF(AND($CD$4='DATA ENTRY'!CK960,$CG$4='DATA ENTRY'!D960),'DATA ENTRY'!N960,"")))</f>
        <v/>
      </c>
      <c r="CH961" s="107" t="str">
        <f>IF('DATA ENTRY'!CK960="","",IF('DATA ENTRY'!O960="","",IF(AND($CD$4='DATA ENTRY'!CK960,$CG$4='DATA ENTRY'!D960),'DATA ENTRY'!O960,"")))</f>
        <v/>
      </c>
      <c r="CI961" s="3" t="str">
        <f>IF('DATA ENTRY'!CK960="","",IF('DATA ENTRY'!P960="","",IF(AND($CD$4='DATA ENTRY'!CK960,$CG$4='DATA ENTRY'!D960),'DATA ENTRY'!P960,"")))</f>
        <v/>
      </c>
      <c r="CJ961" s="107" t="str">
        <f>IF('DATA ENTRY'!CK960="","",IF('DATA ENTRY'!Q960="","",IF(AND($CD$4='DATA ENTRY'!CK960,$CG$4='DATA ENTRY'!D960),'DATA ENTRY'!Q960,"")))</f>
        <v/>
      </c>
      <c r="CK961" s="3" t="str">
        <f>IF('DATA ENTRY'!CK960="","",IF('DATA ENTRY'!R960="","",IF(AND($CD$4='DATA ENTRY'!CK960,$CG$4='DATA ENTRY'!D960),'DATA ENTRY'!R960,"")))</f>
        <v/>
      </c>
      <c r="CL961" s="3" t="str">
        <f>IF('DATA ENTRY'!CK960="","",IF('DATA ENTRY'!S960="","",IF(AND($CD$4='DATA ENTRY'!CK960,$CG$4='DATA ENTRY'!D960),'DATA ENTRY'!S960,"")))</f>
        <v/>
      </c>
      <c r="CM961" s="3" t="str">
        <f>IF('DATA ENTRY'!CK960="","",IF('DATA ENTRY'!E960="","",IF(AND($CD$4='DATA ENTRY'!CK960,$CG$4='DATA ENTRY'!D960),'DATA ENTRY'!E960,"")))</f>
        <v/>
      </c>
      <c r="CN961" s="3" t="str">
        <f>IF('DATA ENTRY'!CK960="","",IF('DATA ENTRY'!W960="","",IF(AND($CD$4='DATA ENTRY'!CK960,$CG$4='DATA ENTRY'!D960),'DATA ENTRY'!W960,"")))</f>
        <v/>
      </c>
      <c r="CO961" s="3" t="str">
        <f>IF('DATA ENTRY'!CK960="","",IF('DATA ENTRY'!X960="","",IF(AND($CD$4='DATA ENTRY'!CK960,$CG$4='DATA ENTRY'!D960),'DATA ENTRY'!X960,"")))</f>
        <v/>
      </c>
      <c r="CP961" s="108" t="str">
        <f t="shared" si="231"/>
        <v/>
      </c>
      <c r="CQ961" s="108" t="str">
        <f>IF('DATA ENTRY'!CK960="","",IF('DATA ENTRY'!G960="","",IF(AND($CD$4='DATA ENTRY'!CK960,$CG$4='DATA ENTRY'!D960),'DATA ENTRY'!G960,"")))</f>
        <v/>
      </c>
      <c r="CR961" s="230" t="str">
        <f>IF('DATA ENTRY'!CK960="","",IF('DATA ENTRY'!D960="","",IF(AND($CD$4='DATA ENTRY'!CK960,$CG$4='DATA ENTRY'!D960),'DATA ENTRY'!D960,"")))</f>
        <v/>
      </c>
      <c r="CS961">
        <f t="shared" si="232"/>
        <v>0</v>
      </c>
      <c r="CT961">
        <f t="shared" si="233"/>
        <v>0</v>
      </c>
      <c r="CV961" s="139"/>
      <c r="CX961">
        <f t="shared" si="234"/>
        <v>0</v>
      </c>
      <c r="DB961" t="str">
        <f t="shared" si="241"/>
        <v/>
      </c>
      <c r="DC961" t="str">
        <f t="shared" si="242"/>
        <v/>
      </c>
      <c r="DD961" s="224">
        <v>955</v>
      </c>
      <c r="DE961" s="3" t="str">
        <f>IF('DATA ENTRY'!CK960="","",IF('DATA ENTRY'!B960="","",IF(AND($DF$4='DATA ENTRY'!D960),'DATA ENTRY'!B960,"")))</f>
        <v/>
      </c>
      <c r="DF961" s="3" t="str">
        <f>IF('DATA ENTRY'!CK960="","",IF('DATA ENTRY'!C960="","",IF(AND($DF$4='DATA ENTRY'!D960),'DATA ENTRY'!C960,"")))</f>
        <v/>
      </c>
      <c r="DG961" s="4" t="str">
        <f>IF('DATA ENTRY'!CK960="","",IF('DATA ENTRY'!I960="","",IF(AND($DF$4='DATA ENTRY'!D960),'DATA ENTRY'!I960,"")))</f>
        <v/>
      </c>
      <c r="DH961" s="4" t="str">
        <f>IF('DATA ENTRY'!CK960="","",IF('DATA ENTRY'!CK960="","",IF(AND($DF$4='DATA ENTRY'!D960),'DATA ENTRY'!CK960,"")))</f>
        <v/>
      </c>
      <c r="DI961" s="3" t="str">
        <f>IF('DATA ENTRY'!CK960="","",IF('DATA ENTRY'!N960="","",IF(AND($DF$4='DATA ENTRY'!D960),'DATA ENTRY'!N960,"")))</f>
        <v/>
      </c>
      <c r="DJ961" s="107" t="str">
        <f>IF('DATA ENTRY'!CK960="","",IF('DATA ENTRY'!O960="","",IF(AND($DF$4='DATA ENTRY'!D960),'DATA ENTRY'!O960,"")))</f>
        <v/>
      </c>
      <c r="DK961" s="3" t="str">
        <f>IF('DATA ENTRY'!CK960="","",IF('DATA ENTRY'!P960="","",IF(AND($DF$4='DATA ENTRY'!D960),'DATA ENTRY'!P960,"")))</f>
        <v/>
      </c>
      <c r="DL961" s="107" t="str">
        <f>IF('DATA ENTRY'!CK960="","",IF('DATA ENTRY'!Q960="","",IF(AND($DF$4='DATA ENTRY'!D960),'DATA ENTRY'!Q960,"")))</f>
        <v/>
      </c>
      <c r="DM961" s="3" t="str">
        <f>IF('DATA ENTRY'!CK960="","",IF('DATA ENTRY'!R960="","",IF(AND($DF$4='DATA ENTRY'!D960),'DATA ENTRY'!R960,"")))</f>
        <v/>
      </c>
      <c r="DN961" s="107" t="str">
        <f>IF('DATA ENTRY'!CK960="","",IF('DATA ENTRY'!S960="","",IF(AND($DF$4='DATA ENTRY'!D960),'DATA ENTRY'!S960,"")))</f>
        <v/>
      </c>
      <c r="DO961" s="3" t="str">
        <f>IF('DATA ENTRY'!CK960="","",IF('DATA ENTRY'!E960="","",IF(AND($DF$4='DATA ENTRY'!D960),'DATA ENTRY'!E960,"")))</f>
        <v/>
      </c>
      <c r="DP961" s="3" t="str">
        <f>IF('DATA ENTRY'!CK960="","",IF('DATA ENTRY'!D960="","",IF(AND($DF$4='DATA ENTRY'!D960),'DATA ENTRY'!D960,"")))</f>
        <v/>
      </c>
      <c r="DQ961" s="3" t="str">
        <f>IF('DATA ENTRY'!CK960="","",IF('DATA ENTRY'!W960="","",IF(AND($DF$4='DATA ENTRY'!D960),'DATA ENTRY'!W960,"")))</f>
        <v/>
      </c>
      <c r="DR961" s="3" t="str">
        <f>IF('DATA ENTRY'!CK960="","",IF('DATA ENTRY'!X960="","",IF(AND($DF$4='DATA ENTRY'!D960),'DATA ENTRY'!X960,"")))</f>
        <v/>
      </c>
      <c r="DS961" s="108" t="str">
        <f t="shared" si="235"/>
        <v/>
      </c>
      <c r="DT961" s="108" t="str">
        <f>IF('DATA ENTRY'!CK960="","",IF('DATA ENTRY'!D960="","",IF(AND($DF$4='DATA ENTRY'!D960),'DATA ENTRY'!G960,"")))</f>
        <v/>
      </c>
      <c r="DY961">
        <f t="shared" si="236"/>
        <v>0</v>
      </c>
      <c r="EB961" t="str">
        <f t="shared" si="237"/>
        <v/>
      </c>
      <c r="EC961" t="str">
        <f t="shared" si="238"/>
        <v/>
      </c>
      <c r="ED961" s="224">
        <v>955</v>
      </c>
      <c r="EE961" s="3" t="str">
        <f>IF('DATA ENTRY'!CK960="","",IF('DATA ENTRY'!B960="","",IF(AND($EF$4='DATA ENTRY'!G960,$EH$4='DATA ENTRY'!F960),'DATA ENTRY'!B960,"")))</f>
        <v/>
      </c>
      <c r="EF961" s="3" t="str">
        <f>IF('DATA ENTRY'!CK960="","",IF('DATA ENTRY'!C960="","",IF(AND($EF$4='DATA ENTRY'!G960,$EH$4='DATA ENTRY'!F960),'DATA ENTRY'!C960,"")))</f>
        <v/>
      </c>
      <c r="EG961" s="4" t="str">
        <f>IF('DATA ENTRY'!CK960="","",IF('DATA ENTRY'!I960="","",IF(AND($EF$4='DATA ENTRY'!G960,$EH$4='DATA ENTRY'!F960),'DATA ENTRY'!I960,"")))</f>
        <v/>
      </c>
      <c r="EH961" s="4" t="str">
        <f>IF('DATA ENTRY'!CK960="","",IF('DATA ENTRY'!CK960="","",IF(AND($EF$4='DATA ENTRY'!G960,$EH$4='DATA ENTRY'!F960),'DATA ENTRY'!CK960,"")))</f>
        <v/>
      </c>
      <c r="EI961" s="3" t="str">
        <f>IF('DATA ENTRY'!CK960="","",IF('DATA ENTRY'!N960="","",IF(AND($EF$4='DATA ENTRY'!G960,$EH$4='DATA ENTRY'!F960),'DATA ENTRY'!N960,"")))</f>
        <v/>
      </c>
      <c r="EJ961" s="107" t="str">
        <f>IF('DATA ENTRY'!CK960="","",IF('DATA ENTRY'!O960="","",IF(AND($EF$4='DATA ENTRY'!G960,$EH$4='DATA ENTRY'!F960),'DATA ENTRY'!O960,"")))</f>
        <v/>
      </c>
      <c r="EK961" s="3" t="str">
        <f>IF('DATA ENTRY'!CK960="","",IF('DATA ENTRY'!P960="","",IF(AND($EF$4='DATA ENTRY'!G960,$EH$4='DATA ENTRY'!F960),'DATA ENTRY'!P960,"")))</f>
        <v/>
      </c>
      <c r="EL961" s="107" t="str">
        <f>IF('DATA ENTRY'!CK960="","",IF('DATA ENTRY'!Q960="","",IF(AND($EF$4='DATA ENTRY'!G960,$EH$4='DATA ENTRY'!F960),'DATA ENTRY'!Q960,"")))</f>
        <v/>
      </c>
      <c r="EM961" s="3" t="str">
        <f>IF('DATA ENTRY'!CK960="","",IF('DATA ENTRY'!R960="","",IF(AND($EF$4='DATA ENTRY'!G960,$EH$4='DATA ENTRY'!F960),'DATA ENTRY'!R960,"")))</f>
        <v/>
      </c>
      <c r="EN961" s="107" t="str">
        <f>IF('DATA ENTRY'!CK960="","",IF('DATA ENTRY'!S960="","",IF(AND($EF$4='DATA ENTRY'!G960,$EH$4='DATA ENTRY'!F960),'DATA ENTRY'!S960,"")))</f>
        <v/>
      </c>
      <c r="EO961" s="3" t="str">
        <f>IF('DATA ENTRY'!CK960="","",IF('DATA ENTRY'!E960="","",IF(AND($EF$4='DATA ENTRY'!G960,$EH$4='DATA ENTRY'!F960),'DATA ENTRY'!E960,"")))</f>
        <v/>
      </c>
      <c r="EP961" s="3" t="str">
        <f>IF('DATA ENTRY'!CK960="","",IF('DATA ENTRY'!D960="","",IF(AND($EF$4='DATA ENTRY'!G960,$EH$4='DATA ENTRY'!F960),'DATA ENTRY'!D960,"")))</f>
        <v/>
      </c>
      <c r="EQ961" s="3" t="str">
        <f>IF('DATA ENTRY'!CK960="","",IF('DATA ENTRY'!W960="","",IF(AND($EF$4='DATA ENTRY'!G960,$EH$4='DATA ENTRY'!F960),'DATA ENTRY'!W960,"")))</f>
        <v/>
      </c>
      <c r="ER961" s="3" t="str">
        <f>IF('DATA ENTRY'!CK960="","",IF('DATA ENTRY'!X960="","",IF(AND($EF$4='DATA ENTRY'!G960,$EH$4='DATA ENTRY'!F960),'DATA ENTRY'!X960,"")))</f>
        <v/>
      </c>
      <c r="ES961" s="108" t="str">
        <f t="shared" si="239"/>
        <v/>
      </c>
      <c r="ET961" s="108" t="str">
        <f>IF('DATA ENTRY'!CK960="","",IF('DATA ENTRY'!D960="","",IF(AND($EF$4='DATA ENTRY'!G960,$EH$4='DATA ENTRY'!F960),'DATA ENTRY'!G960,"")))</f>
        <v/>
      </c>
      <c r="EY961">
        <f t="shared" si="240"/>
        <v>0</v>
      </c>
    </row>
    <row r="962" spans="1:155">
      <c r="A962" t="str">
        <f>IF(S962=0,"",1+(MAX($A$7:A961)))</f>
        <v/>
      </c>
      <c r="B962" s="224">
        <v>956</v>
      </c>
      <c r="C962" s="3" t="str">
        <f>IF('DATA ENTRY'!CK961="","",IF('DATA ENTRY'!B961="","",IF($D$4="All Post",'DATA ENTRY'!B961,IF(AND($D$4='DATA ENTRY'!CK961),'DATA ENTRY'!B961,""))))</f>
        <v/>
      </c>
      <c r="D962" s="3" t="str">
        <f>IF('DATA ENTRY'!CK961="","",IF('DATA ENTRY'!C961="","",IF($D$4="All Post",'DATA ENTRY'!C961,IF(AND($D$4='DATA ENTRY'!CK961),'DATA ENTRY'!C961,""))))</f>
        <v/>
      </c>
      <c r="E962" s="4" t="str">
        <f>IF('DATA ENTRY'!CK961="","",IF('DATA ENTRY'!I961="","",IF($D$4="All Post",'DATA ENTRY'!I961,IF(AND($D$4='DATA ENTRY'!CK961),'DATA ENTRY'!I961,""))))</f>
        <v/>
      </c>
      <c r="F962" s="4" t="str">
        <f>IF('DATA ENTRY'!CK961="","",IF('DATA ENTRY'!CK961="","",IF($D$4="All Post",'DATA ENTRY'!CK961,IF(AND($D$4='DATA ENTRY'!CK961),'DATA ENTRY'!CK961,""))))</f>
        <v/>
      </c>
      <c r="G962" s="3" t="str">
        <f>IF('DATA ENTRY'!CK961="","",IF('DATA ENTRY'!N961="","",IF($D$4="All Post",'DATA ENTRY'!N961,IF(AND($D$4='DATA ENTRY'!CK961),'DATA ENTRY'!N961,""))))</f>
        <v/>
      </c>
      <c r="H962" s="107" t="str">
        <f>IF('DATA ENTRY'!CK961="","",IF('DATA ENTRY'!O961="","",IF($D$4="All Post",'DATA ENTRY'!O961,IF(AND($D$4='DATA ENTRY'!CK961),'DATA ENTRY'!O961,""))))</f>
        <v/>
      </c>
      <c r="I962" s="3" t="str">
        <f>IF('DATA ENTRY'!CK961="","",IF('DATA ENTRY'!P961="","",IF($D$4="All Post",'DATA ENTRY'!P961,IF(AND($D$4='DATA ENTRY'!CK961),'DATA ENTRY'!P961,""))))</f>
        <v/>
      </c>
      <c r="J962" s="107" t="str">
        <f>IF('DATA ENTRY'!CK961="","",IF('DATA ENTRY'!Q961="","",IF($D$4="All Post",'DATA ENTRY'!Q961,IF(AND($D$4='DATA ENTRY'!CK961),'DATA ENTRY'!Q961,""))))</f>
        <v/>
      </c>
      <c r="K962" s="3" t="str">
        <f>IF('DATA ENTRY'!CK961="","",IF('DATA ENTRY'!R961="","",IF($D$4="All Post",'DATA ENTRY'!R961,IF(AND($D$4='DATA ENTRY'!CK961),'DATA ENTRY'!R961,""))))</f>
        <v/>
      </c>
      <c r="L962" s="3" t="str">
        <f>IF('DATA ENTRY'!CK961="","",IF('DATA ENTRY'!S961="","",IF($D$4="All Post",'DATA ENTRY'!S961,IF(AND($D$4='DATA ENTRY'!CK961),'DATA ENTRY'!S961,""))))</f>
        <v/>
      </c>
      <c r="M962" s="3" t="str">
        <f>IF('DATA ENTRY'!CK961="","",IF('DATA ENTRY'!E961="","",IF($D$4="All Post",'DATA ENTRY'!E961,IF(AND($D$4='DATA ENTRY'!CK961),'DATA ENTRY'!E961,""))))</f>
        <v/>
      </c>
      <c r="N962" s="3" t="str">
        <f>IF('DATA ENTRY'!CK961="","",IF('DATA ENTRY'!W961="","",IF($D$4="All Post",'DATA ENTRY'!W961,IF(AND($D$4='DATA ENTRY'!CK961),'DATA ENTRY'!W961,""))))</f>
        <v/>
      </c>
      <c r="O962" s="3" t="str">
        <f>IF('DATA ENTRY'!CK961="","",IF('DATA ENTRY'!X961="","",IF($D$4="All Post",'DATA ENTRY'!X961,IF(AND($D$4='DATA ENTRY'!CK961),'DATA ENTRY'!X961,""))))</f>
        <v/>
      </c>
      <c r="P962" s="3" t="str">
        <f>IF('DATA ENTRY'!CK961="","",IF('DATA ENTRY'!G961="","",IF($D$4="All Post",'DATA ENTRY'!G961,IF(AND($D$4='DATA ENTRY'!CK961),'DATA ENTRY'!G961,""))))</f>
        <v/>
      </c>
      <c r="S962">
        <f t="shared" si="227"/>
        <v>0</v>
      </c>
      <c r="T962" t="str">
        <f t="shared" si="228"/>
        <v/>
      </c>
      <c r="BZ962" t="str">
        <f t="shared" si="229"/>
        <v/>
      </c>
      <c r="CA962" t="str">
        <f t="shared" si="230"/>
        <v/>
      </c>
      <c r="CB962" s="224">
        <v>956</v>
      </c>
      <c r="CC962" s="3" t="str">
        <f>IF('DATA ENTRY'!CK961="","",IF('DATA ENTRY'!B961="","",IF(AND($CD$4='DATA ENTRY'!CK961,$CG$4='DATA ENTRY'!D961),'DATA ENTRY'!B961,"")))</f>
        <v/>
      </c>
      <c r="CD962" s="3" t="str">
        <f>IF('DATA ENTRY'!CK961="","",IF('DATA ENTRY'!C961="","",IF(AND($CD$4='DATA ENTRY'!CK961,$CG$4='DATA ENTRY'!D961),'DATA ENTRY'!C961,"")))</f>
        <v/>
      </c>
      <c r="CE962" s="4" t="str">
        <f>IF('DATA ENTRY'!CK961="","",IF('DATA ENTRY'!I961="","",IF(AND($CD$4='DATA ENTRY'!CK961,$CG$4='DATA ENTRY'!D961),'DATA ENTRY'!I961,"")))</f>
        <v/>
      </c>
      <c r="CF962" s="4" t="str">
        <f>IF('DATA ENTRY'!CK961="","",IF('DATA ENTRY'!CK961="","",IF(AND($CD$4='DATA ENTRY'!CK961,$CG$4='DATA ENTRY'!D961),'DATA ENTRY'!CK961,"")))</f>
        <v/>
      </c>
      <c r="CG962" s="3" t="str">
        <f>IF('DATA ENTRY'!CK961="","",IF('DATA ENTRY'!N961="","",IF(AND($CD$4='DATA ENTRY'!CK961,$CG$4='DATA ENTRY'!D961),'DATA ENTRY'!N961,"")))</f>
        <v/>
      </c>
      <c r="CH962" s="107" t="str">
        <f>IF('DATA ENTRY'!CK961="","",IF('DATA ENTRY'!O961="","",IF(AND($CD$4='DATA ENTRY'!CK961,$CG$4='DATA ENTRY'!D961),'DATA ENTRY'!O961,"")))</f>
        <v/>
      </c>
      <c r="CI962" s="3" t="str">
        <f>IF('DATA ENTRY'!CK961="","",IF('DATA ENTRY'!P961="","",IF(AND($CD$4='DATA ENTRY'!CK961,$CG$4='DATA ENTRY'!D961),'DATA ENTRY'!P961,"")))</f>
        <v/>
      </c>
      <c r="CJ962" s="107" t="str">
        <f>IF('DATA ENTRY'!CK961="","",IF('DATA ENTRY'!Q961="","",IF(AND($CD$4='DATA ENTRY'!CK961,$CG$4='DATA ENTRY'!D961),'DATA ENTRY'!Q961,"")))</f>
        <v/>
      </c>
      <c r="CK962" s="3" t="str">
        <f>IF('DATA ENTRY'!CK961="","",IF('DATA ENTRY'!R961="","",IF(AND($CD$4='DATA ENTRY'!CK961,$CG$4='DATA ENTRY'!D961),'DATA ENTRY'!R961,"")))</f>
        <v/>
      </c>
      <c r="CL962" s="3" t="str">
        <f>IF('DATA ENTRY'!CK961="","",IF('DATA ENTRY'!S961="","",IF(AND($CD$4='DATA ENTRY'!CK961,$CG$4='DATA ENTRY'!D961),'DATA ENTRY'!S961,"")))</f>
        <v/>
      </c>
      <c r="CM962" s="3" t="str">
        <f>IF('DATA ENTRY'!CK961="","",IF('DATA ENTRY'!E961="","",IF(AND($CD$4='DATA ENTRY'!CK961,$CG$4='DATA ENTRY'!D961),'DATA ENTRY'!E961,"")))</f>
        <v/>
      </c>
      <c r="CN962" s="3" t="str">
        <f>IF('DATA ENTRY'!CK961="","",IF('DATA ENTRY'!W961="","",IF(AND($CD$4='DATA ENTRY'!CK961,$CG$4='DATA ENTRY'!D961),'DATA ENTRY'!W961,"")))</f>
        <v/>
      </c>
      <c r="CO962" s="3" t="str">
        <f>IF('DATA ENTRY'!CK961="","",IF('DATA ENTRY'!X961="","",IF(AND($CD$4='DATA ENTRY'!CK961,$CG$4='DATA ENTRY'!D961),'DATA ENTRY'!X961,"")))</f>
        <v/>
      </c>
      <c r="CP962" s="108" t="str">
        <f t="shared" si="231"/>
        <v/>
      </c>
      <c r="CQ962" s="108" t="str">
        <f>IF('DATA ENTRY'!CK961="","",IF('DATA ENTRY'!G961="","",IF(AND($CD$4='DATA ENTRY'!CK961,$CG$4='DATA ENTRY'!D961),'DATA ENTRY'!G961,"")))</f>
        <v/>
      </c>
      <c r="CR962" s="230" t="str">
        <f>IF('DATA ENTRY'!CK961="","",IF('DATA ENTRY'!D961="","",IF(AND($CD$4='DATA ENTRY'!CK961,$CG$4='DATA ENTRY'!D961),'DATA ENTRY'!D961,"")))</f>
        <v/>
      </c>
      <c r="CS962">
        <f t="shared" si="232"/>
        <v>0</v>
      </c>
      <c r="CT962">
        <f t="shared" si="233"/>
        <v>0</v>
      </c>
      <c r="CV962" s="139"/>
      <c r="CX962">
        <f t="shared" si="234"/>
        <v>0</v>
      </c>
      <c r="DB962" t="str">
        <f t="shared" si="241"/>
        <v/>
      </c>
      <c r="DC962" t="str">
        <f t="shared" si="242"/>
        <v/>
      </c>
      <c r="DD962" s="224">
        <v>956</v>
      </c>
      <c r="DE962" s="3" t="str">
        <f>IF('DATA ENTRY'!CK961="","",IF('DATA ENTRY'!B961="","",IF(AND($DF$4='DATA ENTRY'!D961),'DATA ENTRY'!B961,"")))</f>
        <v/>
      </c>
      <c r="DF962" s="3" t="str">
        <f>IF('DATA ENTRY'!CK961="","",IF('DATA ENTRY'!C961="","",IF(AND($DF$4='DATA ENTRY'!D961),'DATA ENTRY'!C961,"")))</f>
        <v/>
      </c>
      <c r="DG962" s="4" t="str">
        <f>IF('DATA ENTRY'!CK961="","",IF('DATA ENTRY'!I961="","",IF(AND($DF$4='DATA ENTRY'!D961),'DATA ENTRY'!I961,"")))</f>
        <v/>
      </c>
      <c r="DH962" s="4" t="str">
        <f>IF('DATA ENTRY'!CK961="","",IF('DATA ENTRY'!CK961="","",IF(AND($DF$4='DATA ENTRY'!D961),'DATA ENTRY'!CK961,"")))</f>
        <v/>
      </c>
      <c r="DI962" s="3" t="str">
        <f>IF('DATA ENTRY'!CK961="","",IF('DATA ENTRY'!N961="","",IF(AND($DF$4='DATA ENTRY'!D961),'DATA ENTRY'!N961,"")))</f>
        <v/>
      </c>
      <c r="DJ962" s="107" t="str">
        <f>IF('DATA ENTRY'!CK961="","",IF('DATA ENTRY'!O961="","",IF(AND($DF$4='DATA ENTRY'!D961),'DATA ENTRY'!O961,"")))</f>
        <v/>
      </c>
      <c r="DK962" s="3" t="str">
        <f>IF('DATA ENTRY'!CK961="","",IF('DATA ENTRY'!P961="","",IF(AND($DF$4='DATA ENTRY'!D961),'DATA ENTRY'!P961,"")))</f>
        <v/>
      </c>
      <c r="DL962" s="107" t="str">
        <f>IF('DATA ENTRY'!CK961="","",IF('DATA ENTRY'!Q961="","",IF(AND($DF$4='DATA ENTRY'!D961),'DATA ENTRY'!Q961,"")))</f>
        <v/>
      </c>
      <c r="DM962" s="3" t="str">
        <f>IF('DATA ENTRY'!CK961="","",IF('DATA ENTRY'!R961="","",IF(AND($DF$4='DATA ENTRY'!D961),'DATA ENTRY'!R961,"")))</f>
        <v/>
      </c>
      <c r="DN962" s="107" t="str">
        <f>IF('DATA ENTRY'!CK961="","",IF('DATA ENTRY'!S961="","",IF(AND($DF$4='DATA ENTRY'!D961),'DATA ENTRY'!S961,"")))</f>
        <v/>
      </c>
      <c r="DO962" s="3" t="str">
        <f>IF('DATA ENTRY'!CK961="","",IF('DATA ENTRY'!E961="","",IF(AND($DF$4='DATA ENTRY'!D961),'DATA ENTRY'!E961,"")))</f>
        <v/>
      </c>
      <c r="DP962" s="3" t="str">
        <f>IF('DATA ENTRY'!CK961="","",IF('DATA ENTRY'!D961="","",IF(AND($DF$4='DATA ENTRY'!D961),'DATA ENTRY'!D961,"")))</f>
        <v/>
      </c>
      <c r="DQ962" s="3" t="str">
        <f>IF('DATA ENTRY'!CK961="","",IF('DATA ENTRY'!W961="","",IF(AND($DF$4='DATA ENTRY'!D961),'DATA ENTRY'!W961,"")))</f>
        <v/>
      </c>
      <c r="DR962" s="3" t="str">
        <f>IF('DATA ENTRY'!CK961="","",IF('DATA ENTRY'!X961="","",IF(AND($DF$4='DATA ENTRY'!D961),'DATA ENTRY'!X961,"")))</f>
        <v/>
      </c>
      <c r="DS962" s="108" t="str">
        <f t="shared" si="235"/>
        <v/>
      </c>
      <c r="DT962" s="108" t="str">
        <f>IF('DATA ENTRY'!CK961="","",IF('DATA ENTRY'!D961="","",IF(AND($DF$4='DATA ENTRY'!D961),'DATA ENTRY'!G961,"")))</f>
        <v/>
      </c>
      <c r="DY962">
        <f t="shared" si="236"/>
        <v>0</v>
      </c>
      <c r="EB962" t="str">
        <f t="shared" si="237"/>
        <v/>
      </c>
      <c r="EC962" t="str">
        <f t="shared" si="238"/>
        <v/>
      </c>
      <c r="ED962" s="224">
        <v>956</v>
      </c>
      <c r="EE962" s="3" t="str">
        <f>IF('DATA ENTRY'!CK961="","",IF('DATA ENTRY'!B961="","",IF(AND($EF$4='DATA ENTRY'!G961,$EH$4='DATA ENTRY'!F961),'DATA ENTRY'!B961,"")))</f>
        <v/>
      </c>
      <c r="EF962" s="3" t="str">
        <f>IF('DATA ENTRY'!CK961="","",IF('DATA ENTRY'!C961="","",IF(AND($EF$4='DATA ENTRY'!G961,$EH$4='DATA ENTRY'!F961),'DATA ENTRY'!C961,"")))</f>
        <v/>
      </c>
      <c r="EG962" s="4" t="str">
        <f>IF('DATA ENTRY'!CK961="","",IF('DATA ENTRY'!I961="","",IF(AND($EF$4='DATA ENTRY'!G961,$EH$4='DATA ENTRY'!F961),'DATA ENTRY'!I961,"")))</f>
        <v/>
      </c>
      <c r="EH962" s="4" t="str">
        <f>IF('DATA ENTRY'!CK961="","",IF('DATA ENTRY'!CK961="","",IF(AND($EF$4='DATA ENTRY'!G961,$EH$4='DATA ENTRY'!F961),'DATA ENTRY'!CK961,"")))</f>
        <v/>
      </c>
      <c r="EI962" s="3" t="str">
        <f>IF('DATA ENTRY'!CK961="","",IF('DATA ENTRY'!N961="","",IF(AND($EF$4='DATA ENTRY'!G961,$EH$4='DATA ENTRY'!F961),'DATA ENTRY'!N961,"")))</f>
        <v/>
      </c>
      <c r="EJ962" s="107" t="str">
        <f>IF('DATA ENTRY'!CK961="","",IF('DATA ENTRY'!O961="","",IF(AND($EF$4='DATA ENTRY'!G961,$EH$4='DATA ENTRY'!F961),'DATA ENTRY'!O961,"")))</f>
        <v/>
      </c>
      <c r="EK962" s="3" t="str">
        <f>IF('DATA ENTRY'!CK961="","",IF('DATA ENTRY'!P961="","",IF(AND($EF$4='DATA ENTRY'!G961,$EH$4='DATA ENTRY'!F961),'DATA ENTRY'!P961,"")))</f>
        <v/>
      </c>
      <c r="EL962" s="107" t="str">
        <f>IF('DATA ENTRY'!CK961="","",IF('DATA ENTRY'!Q961="","",IF(AND($EF$4='DATA ENTRY'!G961,$EH$4='DATA ENTRY'!F961),'DATA ENTRY'!Q961,"")))</f>
        <v/>
      </c>
      <c r="EM962" s="3" t="str">
        <f>IF('DATA ENTRY'!CK961="","",IF('DATA ENTRY'!R961="","",IF(AND($EF$4='DATA ENTRY'!G961,$EH$4='DATA ENTRY'!F961),'DATA ENTRY'!R961,"")))</f>
        <v/>
      </c>
      <c r="EN962" s="107" t="str">
        <f>IF('DATA ENTRY'!CK961="","",IF('DATA ENTRY'!S961="","",IF(AND($EF$4='DATA ENTRY'!G961,$EH$4='DATA ENTRY'!F961),'DATA ENTRY'!S961,"")))</f>
        <v/>
      </c>
      <c r="EO962" s="3" t="str">
        <f>IF('DATA ENTRY'!CK961="","",IF('DATA ENTRY'!E961="","",IF(AND($EF$4='DATA ENTRY'!G961,$EH$4='DATA ENTRY'!F961),'DATA ENTRY'!E961,"")))</f>
        <v/>
      </c>
      <c r="EP962" s="3" t="str">
        <f>IF('DATA ENTRY'!CK961="","",IF('DATA ENTRY'!D961="","",IF(AND($EF$4='DATA ENTRY'!G961,$EH$4='DATA ENTRY'!F961),'DATA ENTRY'!D961,"")))</f>
        <v/>
      </c>
      <c r="EQ962" s="3" t="str">
        <f>IF('DATA ENTRY'!CK961="","",IF('DATA ENTRY'!W961="","",IF(AND($EF$4='DATA ENTRY'!G961,$EH$4='DATA ENTRY'!F961),'DATA ENTRY'!W961,"")))</f>
        <v/>
      </c>
      <c r="ER962" s="3" t="str">
        <f>IF('DATA ENTRY'!CK961="","",IF('DATA ENTRY'!X961="","",IF(AND($EF$4='DATA ENTRY'!G961,$EH$4='DATA ENTRY'!F961),'DATA ENTRY'!X961,"")))</f>
        <v/>
      </c>
      <c r="ES962" s="108" t="str">
        <f t="shared" si="239"/>
        <v/>
      </c>
      <c r="ET962" s="108" t="str">
        <f>IF('DATA ENTRY'!CK961="","",IF('DATA ENTRY'!D961="","",IF(AND($EF$4='DATA ENTRY'!G961,$EH$4='DATA ENTRY'!F961),'DATA ENTRY'!G961,"")))</f>
        <v/>
      </c>
      <c r="EY962">
        <f t="shared" si="240"/>
        <v>0</v>
      </c>
    </row>
    <row r="963" spans="1:155">
      <c r="A963" t="str">
        <f>IF(S963=0,"",1+(MAX($A$7:A962)))</f>
        <v/>
      </c>
      <c r="B963" s="224">
        <v>957</v>
      </c>
      <c r="C963" s="3" t="str">
        <f>IF('DATA ENTRY'!CK962="","",IF('DATA ENTRY'!B962="","",IF($D$4="All Post",'DATA ENTRY'!B962,IF(AND($D$4='DATA ENTRY'!CK962),'DATA ENTRY'!B962,""))))</f>
        <v/>
      </c>
      <c r="D963" s="3" t="str">
        <f>IF('DATA ENTRY'!CK962="","",IF('DATA ENTRY'!C962="","",IF($D$4="All Post",'DATA ENTRY'!C962,IF(AND($D$4='DATA ENTRY'!CK962),'DATA ENTRY'!C962,""))))</f>
        <v/>
      </c>
      <c r="E963" s="4" t="str">
        <f>IF('DATA ENTRY'!CK962="","",IF('DATA ENTRY'!I962="","",IF($D$4="All Post",'DATA ENTRY'!I962,IF(AND($D$4='DATA ENTRY'!CK962),'DATA ENTRY'!I962,""))))</f>
        <v/>
      </c>
      <c r="F963" s="4" t="str">
        <f>IF('DATA ENTRY'!CK962="","",IF('DATA ENTRY'!CK962="","",IF($D$4="All Post",'DATA ENTRY'!CK962,IF(AND($D$4='DATA ENTRY'!CK962),'DATA ENTRY'!CK962,""))))</f>
        <v/>
      </c>
      <c r="G963" s="3" t="str">
        <f>IF('DATA ENTRY'!CK962="","",IF('DATA ENTRY'!N962="","",IF($D$4="All Post",'DATA ENTRY'!N962,IF(AND($D$4='DATA ENTRY'!CK962),'DATA ENTRY'!N962,""))))</f>
        <v/>
      </c>
      <c r="H963" s="107" t="str">
        <f>IF('DATA ENTRY'!CK962="","",IF('DATA ENTRY'!O962="","",IF($D$4="All Post",'DATA ENTRY'!O962,IF(AND($D$4='DATA ENTRY'!CK962),'DATA ENTRY'!O962,""))))</f>
        <v/>
      </c>
      <c r="I963" s="3" t="str">
        <f>IF('DATA ENTRY'!CK962="","",IF('DATA ENTRY'!P962="","",IF($D$4="All Post",'DATA ENTRY'!P962,IF(AND($D$4='DATA ENTRY'!CK962),'DATA ENTRY'!P962,""))))</f>
        <v/>
      </c>
      <c r="J963" s="107" t="str">
        <f>IF('DATA ENTRY'!CK962="","",IF('DATA ENTRY'!Q962="","",IF($D$4="All Post",'DATA ENTRY'!Q962,IF(AND($D$4='DATA ENTRY'!CK962),'DATA ENTRY'!Q962,""))))</f>
        <v/>
      </c>
      <c r="K963" s="3" t="str">
        <f>IF('DATA ENTRY'!CK962="","",IF('DATA ENTRY'!R962="","",IF($D$4="All Post",'DATA ENTRY'!R962,IF(AND($D$4='DATA ENTRY'!CK962),'DATA ENTRY'!R962,""))))</f>
        <v/>
      </c>
      <c r="L963" s="3" t="str">
        <f>IF('DATA ENTRY'!CK962="","",IF('DATA ENTRY'!S962="","",IF($D$4="All Post",'DATA ENTRY'!S962,IF(AND($D$4='DATA ENTRY'!CK962),'DATA ENTRY'!S962,""))))</f>
        <v/>
      </c>
      <c r="M963" s="3" t="str">
        <f>IF('DATA ENTRY'!CK962="","",IF('DATA ENTRY'!E962="","",IF($D$4="All Post",'DATA ENTRY'!E962,IF(AND($D$4='DATA ENTRY'!CK962),'DATA ENTRY'!E962,""))))</f>
        <v/>
      </c>
      <c r="N963" s="3" t="str">
        <f>IF('DATA ENTRY'!CK962="","",IF('DATA ENTRY'!W962="","",IF($D$4="All Post",'DATA ENTRY'!W962,IF(AND($D$4='DATA ENTRY'!CK962),'DATA ENTRY'!W962,""))))</f>
        <v/>
      </c>
      <c r="O963" s="3" t="str">
        <f>IF('DATA ENTRY'!CK962="","",IF('DATA ENTRY'!X962="","",IF($D$4="All Post",'DATA ENTRY'!X962,IF(AND($D$4='DATA ENTRY'!CK962),'DATA ENTRY'!X962,""))))</f>
        <v/>
      </c>
      <c r="P963" s="3" t="str">
        <f>IF('DATA ENTRY'!CK962="","",IF('DATA ENTRY'!G962="","",IF($D$4="All Post",'DATA ENTRY'!G962,IF(AND($D$4='DATA ENTRY'!CK962),'DATA ENTRY'!G962,""))))</f>
        <v/>
      </c>
      <c r="S963">
        <f t="shared" si="227"/>
        <v>0</v>
      </c>
      <c r="T963" t="str">
        <f t="shared" si="228"/>
        <v/>
      </c>
      <c r="BZ963" t="str">
        <f t="shared" si="229"/>
        <v/>
      </c>
      <c r="CA963" t="str">
        <f t="shared" si="230"/>
        <v/>
      </c>
      <c r="CB963" s="224">
        <v>957</v>
      </c>
      <c r="CC963" s="3" t="str">
        <f>IF('DATA ENTRY'!CK962="","",IF('DATA ENTRY'!B962="","",IF(AND($CD$4='DATA ENTRY'!CK962,$CG$4='DATA ENTRY'!D962),'DATA ENTRY'!B962,"")))</f>
        <v/>
      </c>
      <c r="CD963" s="3" t="str">
        <f>IF('DATA ENTRY'!CK962="","",IF('DATA ENTRY'!C962="","",IF(AND($CD$4='DATA ENTRY'!CK962,$CG$4='DATA ENTRY'!D962),'DATA ENTRY'!C962,"")))</f>
        <v/>
      </c>
      <c r="CE963" s="4" t="str">
        <f>IF('DATA ENTRY'!CK962="","",IF('DATA ENTRY'!I962="","",IF(AND($CD$4='DATA ENTRY'!CK962,$CG$4='DATA ENTRY'!D962),'DATA ENTRY'!I962,"")))</f>
        <v/>
      </c>
      <c r="CF963" s="4" t="str">
        <f>IF('DATA ENTRY'!CK962="","",IF('DATA ENTRY'!CK962="","",IF(AND($CD$4='DATA ENTRY'!CK962,$CG$4='DATA ENTRY'!D962),'DATA ENTRY'!CK962,"")))</f>
        <v/>
      </c>
      <c r="CG963" s="3" t="str">
        <f>IF('DATA ENTRY'!CK962="","",IF('DATA ENTRY'!N962="","",IF(AND($CD$4='DATA ENTRY'!CK962,$CG$4='DATA ENTRY'!D962),'DATA ENTRY'!N962,"")))</f>
        <v/>
      </c>
      <c r="CH963" s="107" t="str">
        <f>IF('DATA ENTRY'!CK962="","",IF('DATA ENTRY'!O962="","",IF(AND($CD$4='DATA ENTRY'!CK962,$CG$4='DATA ENTRY'!D962),'DATA ENTRY'!O962,"")))</f>
        <v/>
      </c>
      <c r="CI963" s="3" t="str">
        <f>IF('DATA ENTRY'!CK962="","",IF('DATA ENTRY'!P962="","",IF(AND($CD$4='DATA ENTRY'!CK962,$CG$4='DATA ENTRY'!D962),'DATA ENTRY'!P962,"")))</f>
        <v/>
      </c>
      <c r="CJ963" s="107" t="str">
        <f>IF('DATA ENTRY'!CK962="","",IF('DATA ENTRY'!Q962="","",IF(AND($CD$4='DATA ENTRY'!CK962,$CG$4='DATA ENTRY'!D962),'DATA ENTRY'!Q962,"")))</f>
        <v/>
      </c>
      <c r="CK963" s="3" t="str">
        <f>IF('DATA ENTRY'!CK962="","",IF('DATA ENTRY'!R962="","",IF(AND($CD$4='DATA ENTRY'!CK962,$CG$4='DATA ENTRY'!D962),'DATA ENTRY'!R962,"")))</f>
        <v/>
      </c>
      <c r="CL963" s="3" t="str">
        <f>IF('DATA ENTRY'!CK962="","",IF('DATA ENTRY'!S962="","",IF(AND($CD$4='DATA ENTRY'!CK962,$CG$4='DATA ENTRY'!D962),'DATA ENTRY'!S962,"")))</f>
        <v/>
      </c>
      <c r="CM963" s="3" t="str">
        <f>IF('DATA ENTRY'!CK962="","",IF('DATA ENTRY'!E962="","",IF(AND($CD$4='DATA ENTRY'!CK962,$CG$4='DATA ENTRY'!D962),'DATA ENTRY'!E962,"")))</f>
        <v/>
      </c>
      <c r="CN963" s="3" t="str">
        <f>IF('DATA ENTRY'!CK962="","",IF('DATA ENTRY'!W962="","",IF(AND($CD$4='DATA ENTRY'!CK962,$CG$4='DATA ENTRY'!D962),'DATA ENTRY'!W962,"")))</f>
        <v/>
      </c>
      <c r="CO963" s="3" t="str">
        <f>IF('DATA ENTRY'!CK962="","",IF('DATA ENTRY'!X962="","",IF(AND($CD$4='DATA ENTRY'!CK962,$CG$4='DATA ENTRY'!D962),'DATA ENTRY'!X962,"")))</f>
        <v/>
      </c>
      <c r="CP963" s="108" t="str">
        <f t="shared" si="231"/>
        <v/>
      </c>
      <c r="CQ963" s="108" t="str">
        <f>IF('DATA ENTRY'!CK962="","",IF('DATA ENTRY'!G962="","",IF(AND($CD$4='DATA ENTRY'!CK962,$CG$4='DATA ENTRY'!D962),'DATA ENTRY'!G962,"")))</f>
        <v/>
      </c>
      <c r="CR963" s="230" t="str">
        <f>IF('DATA ENTRY'!CK962="","",IF('DATA ENTRY'!D962="","",IF(AND($CD$4='DATA ENTRY'!CK962,$CG$4='DATA ENTRY'!D962),'DATA ENTRY'!D962,"")))</f>
        <v/>
      </c>
      <c r="CS963">
        <f t="shared" si="232"/>
        <v>0</v>
      </c>
      <c r="CT963">
        <f t="shared" si="233"/>
        <v>0</v>
      </c>
      <c r="CV963" s="139"/>
      <c r="CX963">
        <f t="shared" si="234"/>
        <v>0</v>
      </c>
      <c r="DB963" t="str">
        <f t="shared" si="241"/>
        <v/>
      </c>
      <c r="DC963" t="str">
        <f t="shared" si="242"/>
        <v/>
      </c>
      <c r="DD963" s="224">
        <v>957</v>
      </c>
      <c r="DE963" s="3" t="str">
        <f>IF('DATA ENTRY'!CK962="","",IF('DATA ENTRY'!B962="","",IF(AND($DF$4='DATA ENTRY'!D962),'DATA ENTRY'!B962,"")))</f>
        <v/>
      </c>
      <c r="DF963" s="3" t="str">
        <f>IF('DATA ENTRY'!CK962="","",IF('DATA ENTRY'!C962="","",IF(AND($DF$4='DATA ENTRY'!D962),'DATA ENTRY'!C962,"")))</f>
        <v/>
      </c>
      <c r="DG963" s="4" t="str">
        <f>IF('DATA ENTRY'!CK962="","",IF('DATA ENTRY'!I962="","",IF(AND($DF$4='DATA ENTRY'!D962),'DATA ENTRY'!I962,"")))</f>
        <v/>
      </c>
      <c r="DH963" s="4" t="str">
        <f>IF('DATA ENTRY'!CK962="","",IF('DATA ENTRY'!CK962="","",IF(AND($DF$4='DATA ENTRY'!D962),'DATA ENTRY'!CK962,"")))</f>
        <v/>
      </c>
      <c r="DI963" s="3" t="str">
        <f>IF('DATA ENTRY'!CK962="","",IF('DATA ENTRY'!N962="","",IF(AND($DF$4='DATA ENTRY'!D962),'DATA ENTRY'!N962,"")))</f>
        <v/>
      </c>
      <c r="DJ963" s="107" t="str">
        <f>IF('DATA ENTRY'!CK962="","",IF('DATA ENTRY'!O962="","",IF(AND($DF$4='DATA ENTRY'!D962),'DATA ENTRY'!O962,"")))</f>
        <v/>
      </c>
      <c r="DK963" s="3" t="str">
        <f>IF('DATA ENTRY'!CK962="","",IF('DATA ENTRY'!P962="","",IF(AND($DF$4='DATA ENTRY'!D962),'DATA ENTRY'!P962,"")))</f>
        <v/>
      </c>
      <c r="DL963" s="107" t="str">
        <f>IF('DATA ENTRY'!CK962="","",IF('DATA ENTRY'!Q962="","",IF(AND($DF$4='DATA ENTRY'!D962),'DATA ENTRY'!Q962,"")))</f>
        <v/>
      </c>
      <c r="DM963" s="3" t="str">
        <f>IF('DATA ENTRY'!CK962="","",IF('DATA ENTRY'!R962="","",IF(AND($DF$4='DATA ENTRY'!D962),'DATA ENTRY'!R962,"")))</f>
        <v/>
      </c>
      <c r="DN963" s="107" t="str">
        <f>IF('DATA ENTRY'!CK962="","",IF('DATA ENTRY'!S962="","",IF(AND($DF$4='DATA ENTRY'!D962),'DATA ENTRY'!S962,"")))</f>
        <v/>
      </c>
      <c r="DO963" s="3" t="str">
        <f>IF('DATA ENTRY'!CK962="","",IF('DATA ENTRY'!E962="","",IF(AND($DF$4='DATA ENTRY'!D962),'DATA ENTRY'!E962,"")))</f>
        <v/>
      </c>
      <c r="DP963" s="3" t="str">
        <f>IF('DATA ENTRY'!CK962="","",IF('DATA ENTRY'!D962="","",IF(AND($DF$4='DATA ENTRY'!D962),'DATA ENTRY'!D962,"")))</f>
        <v/>
      </c>
      <c r="DQ963" s="3" t="str">
        <f>IF('DATA ENTRY'!CK962="","",IF('DATA ENTRY'!W962="","",IF(AND($DF$4='DATA ENTRY'!D962),'DATA ENTRY'!W962,"")))</f>
        <v/>
      </c>
      <c r="DR963" s="3" t="str">
        <f>IF('DATA ENTRY'!CK962="","",IF('DATA ENTRY'!X962="","",IF(AND($DF$4='DATA ENTRY'!D962),'DATA ENTRY'!X962,"")))</f>
        <v/>
      </c>
      <c r="DS963" s="108" t="str">
        <f t="shared" si="235"/>
        <v/>
      </c>
      <c r="DT963" s="108" t="str">
        <f>IF('DATA ENTRY'!CK962="","",IF('DATA ENTRY'!D962="","",IF(AND($DF$4='DATA ENTRY'!D962),'DATA ENTRY'!G962,"")))</f>
        <v/>
      </c>
      <c r="DY963">
        <f t="shared" si="236"/>
        <v>0</v>
      </c>
      <c r="EB963" t="str">
        <f t="shared" si="237"/>
        <v/>
      </c>
      <c r="EC963" t="str">
        <f t="shared" si="238"/>
        <v/>
      </c>
      <c r="ED963" s="224">
        <v>957</v>
      </c>
      <c r="EE963" s="3" t="str">
        <f>IF('DATA ENTRY'!CK962="","",IF('DATA ENTRY'!B962="","",IF(AND($EF$4='DATA ENTRY'!G962,$EH$4='DATA ENTRY'!F962),'DATA ENTRY'!B962,"")))</f>
        <v/>
      </c>
      <c r="EF963" s="3" t="str">
        <f>IF('DATA ENTRY'!CK962="","",IF('DATA ENTRY'!C962="","",IF(AND($EF$4='DATA ENTRY'!G962,$EH$4='DATA ENTRY'!F962),'DATA ENTRY'!C962,"")))</f>
        <v/>
      </c>
      <c r="EG963" s="4" t="str">
        <f>IF('DATA ENTRY'!CK962="","",IF('DATA ENTRY'!I962="","",IF(AND($EF$4='DATA ENTRY'!G962,$EH$4='DATA ENTRY'!F962),'DATA ENTRY'!I962,"")))</f>
        <v/>
      </c>
      <c r="EH963" s="4" t="str">
        <f>IF('DATA ENTRY'!CK962="","",IF('DATA ENTRY'!CK962="","",IF(AND($EF$4='DATA ENTRY'!G962,$EH$4='DATA ENTRY'!F962),'DATA ENTRY'!CK962,"")))</f>
        <v/>
      </c>
      <c r="EI963" s="3" t="str">
        <f>IF('DATA ENTRY'!CK962="","",IF('DATA ENTRY'!N962="","",IF(AND($EF$4='DATA ENTRY'!G962,$EH$4='DATA ENTRY'!F962),'DATA ENTRY'!N962,"")))</f>
        <v/>
      </c>
      <c r="EJ963" s="107" t="str">
        <f>IF('DATA ENTRY'!CK962="","",IF('DATA ENTRY'!O962="","",IF(AND($EF$4='DATA ENTRY'!G962,$EH$4='DATA ENTRY'!F962),'DATA ENTRY'!O962,"")))</f>
        <v/>
      </c>
      <c r="EK963" s="3" t="str">
        <f>IF('DATA ENTRY'!CK962="","",IF('DATA ENTRY'!P962="","",IF(AND($EF$4='DATA ENTRY'!G962,$EH$4='DATA ENTRY'!F962),'DATA ENTRY'!P962,"")))</f>
        <v/>
      </c>
      <c r="EL963" s="107" t="str">
        <f>IF('DATA ENTRY'!CK962="","",IF('DATA ENTRY'!Q962="","",IF(AND($EF$4='DATA ENTRY'!G962,$EH$4='DATA ENTRY'!F962),'DATA ENTRY'!Q962,"")))</f>
        <v/>
      </c>
      <c r="EM963" s="3" t="str">
        <f>IF('DATA ENTRY'!CK962="","",IF('DATA ENTRY'!R962="","",IF(AND($EF$4='DATA ENTRY'!G962,$EH$4='DATA ENTRY'!F962),'DATA ENTRY'!R962,"")))</f>
        <v/>
      </c>
      <c r="EN963" s="107" t="str">
        <f>IF('DATA ENTRY'!CK962="","",IF('DATA ENTRY'!S962="","",IF(AND($EF$4='DATA ENTRY'!G962,$EH$4='DATA ENTRY'!F962),'DATA ENTRY'!S962,"")))</f>
        <v/>
      </c>
      <c r="EO963" s="3" t="str">
        <f>IF('DATA ENTRY'!CK962="","",IF('DATA ENTRY'!E962="","",IF(AND($EF$4='DATA ENTRY'!G962,$EH$4='DATA ENTRY'!F962),'DATA ENTRY'!E962,"")))</f>
        <v/>
      </c>
      <c r="EP963" s="3" t="str">
        <f>IF('DATA ENTRY'!CK962="","",IF('DATA ENTRY'!D962="","",IF(AND($EF$4='DATA ENTRY'!G962,$EH$4='DATA ENTRY'!F962),'DATA ENTRY'!D962,"")))</f>
        <v/>
      </c>
      <c r="EQ963" s="3" t="str">
        <f>IF('DATA ENTRY'!CK962="","",IF('DATA ENTRY'!W962="","",IF(AND($EF$4='DATA ENTRY'!G962,$EH$4='DATA ENTRY'!F962),'DATA ENTRY'!W962,"")))</f>
        <v/>
      </c>
      <c r="ER963" s="3" t="str">
        <f>IF('DATA ENTRY'!CK962="","",IF('DATA ENTRY'!X962="","",IF(AND($EF$4='DATA ENTRY'!G962,$EH$4='DATA ENTRY'!F962),'DATA ENTRY'!X962,"")))</f>
        <v/>
      </c>
      <c r="ES963" s="108" t="str">
        <f t="shared" si="239"/>
        <v/>
      </c>
      <c r="ET963" s="108" t="str">
        <f>IF('DATA ENTRY'!CK962="","",IF('DATA ENTRY'!D962="","",IF(AND($EF$4='DATA ENTRY'!G962,$EH$4='DATA ENTRY'!F962),'DATA ENTRY'!G962,"")))</f>
        <v/>
      </c>
      <c r="EY963">
        <f t="shared" si="240"/>
        <v>0</v>
      </c>
    </row>
    <row r="964" spans="1:155">
      <c r="A964" t="str">
        <f>IF(S964=0,"",1+(MAX($A$7:A963)))</f>
        <v/>
      </c>
      <c r="B964" s="224">
        <v>958</v>
      </c>
      <c r="C964" s="3" t="str">
        <f>IF('DATA ENTRY'!CK963="","",IF('DATA ENTRY'!B963="","",IF($D$4="All Post",'DATA ENTRY'!B963,IF(AND($D$4='DATA ENTRY'!CK963),'DATA ENTRY'!B963,""))))</f>
        <v/>
      </c>
      <c r="D964" s="3" t="str">
        <f>IF('DATA ENTRY'!CK963="","",IF('DATA ENTRY'!C963="","",IF($D$4="All Post",'DATA ENTRY'!C963,IF(AND($D$4='DATA ENTRY'!CK963),'DATA ENTRY'!C963,""))))</f>
        <v/>
      </c>
      <c r="E964" s="4" t="str">
        <f>IF('DATA ENTRY'!CK963="","",IF('DATA ENTRY'!I963="","",IF($D$4="All Post",'DATA ENTRY'!I963,IF(AND($D$4='DATA ENTRY'!CK963),'DATA ENTRY'!I963,""))))</f>
        <v/>
      </c>
      <c r="F964" s="4" t="str">
        <f>IF('DATA ENTRY'!CK963="","",IF('DATA ENTRY'!CK963="","",IF($D$4="All Post",'DATA ENTRY'!CK963,IF(AND($D$4='DATA ENTRY'!CK963),'DATA ENTRY'!CK963,""))))</f>
        <v/>
      </c>
      <c r="G964" s="3" t="str">
        <f>IF('DATA ENTRY'!CK963="","",IF('DATA ENTRY'!N963="","",IF($D$4="All Post",'DATA ENTRY'!N963,IF(AND($D$4='DATA ENTRY'!CK963),'DATA ENTRY'!N963,""))))</f>
        <v/>
      </c>
      <c r="H964" s="107" t="str">
        <f>IF('DATA ENTRY'!CK963="","",IF('DATA ENTRY'!O963="","",IF($D$4="All Post",'DATA ENTRY'!O963,IF(AND($D$4='DATA ENTRY'!CK963),'DATA ENTRY'!O963,""))))</f>
        <v/>
      </c>
      <c r="I964" s="3" t="str">
        <f>IF('DATA ENTRY'!CK963="","",IF('DATA ENTRY'!P963="","",IF($D$4="All Post",'DATA ENTRY'!P963,IF(AND($D$4='DATA ENTRY'!CK963),'DATA ENTRY'!P963,""))))</f>
        <v/>
      </c>
      <c r="J964" s="107" t="str">
        <f>IF('DATA ENTRY'!CK963="","",IF('DATA ENTRY'!Q963="","",IF($D$4="All Post",'DATA ENTRY'!Q963,IF(AND($D$4='DATA ENTRY'!CK963),'DATA ENTRY'!Q963,""))))</f>
        <v/>
      </c>
      <c r="K964" s="3" t="str">
        <f>IF('DATA ENTRY'!CK963="","",IF('DATA ENTRY'!R963="","",IF($D$4="All Post",'DATA ENTRY'!R963,IF(AND($D$4='DATA ENTRY'!CK963),'DATA ENTRY'!R963,""))))</f>
        <v/>
      </c>
      <c r="L964" s="3" t="str">
        <f>IF('DATA ENTRY'!CK963="","",IF('DATA ENTRY'!S963="","",IF($D$4="All Post",'DATA ENTRY'!S963,IF(AND($D$4='DATA ENTRY'!CK963),'DATA ENTRY'!S963,""))))</f>
        <v/>
      </c>
      <c r="M964" s="3" t="str">
        <f>IF('DATA ENTRY'!CK963="","",IF('DATA ENTRY'!E963="","",IF($D$4="All Post",'DATA ENTRY'!E963,IF(AND($D$4='DATA ENTRY'!CK963),'DATA ENTRY'!E963,""))))</f>
        <v/>
      </c>
      <c r="N964" s="3" t="str">
        <f>IF('DATA ENTRY'!CK963="","",IF('DATA ENTRY'!W963="","",IF($D$4="All Post",'DATA ENTRY'!W963,IF(AND($D$4='DATA ENTRY'!CK963),'DATA ENTRY'!W963,""))))</f>
        <v/>
      </c>
      <c r="O964" s="3" t="str">
        <f>IF('DATA ENTRY'!CK963="","",IF('DATA ENTRY'!X963="","",IF($D$4="All Post",'DATA ENTRY'!X963,IF(AND($D$4='DATA ENTRY'!CK963),'DATA ENTRY'!X963,""))))</f>
        <v/>
      </c>
      <c r="P964" s="3" t="str">
        <f>IF('DATA ENTRY'!CK963="","",IF('DATA ENTRY'!G963="","",IF($D$4="All Post",'DATA ENTRY'!G963,IF(AND($D$4='DATA ENTRY'!CK963),'DATA ENTRY'!G963,""))))</f>
        <v/>
      </c>
      <c r="S964">
        <f t="shared" si="227"/>
        <v>0</v>
      </c>
      <c r="T964" t="str">
        <f t="shared" si="228"/>
        <v/>
      </c>
      <c r="BZ964" t="str">
        <f t="shared" si="229"/>
        <v/>
      </c>
      <c r="CA964" t="str">
        <f t="shared" si="230"/>
        <v/>
      </c>
      <c r="CB964" s="224">
        <v>958</v>
      </c>
      <c r="CC964" s="3" t="str">
        <f>IF('DATA ENTRY'!CK963="","",IF('DATA ENTRY'!B963="","",IF(AND($CD$4='DATA ENTRY'!CK963,$CG$4='DATA ENTRY'!D963),'DATA ENTRY'!B963,"")))</f>
        <v/>
      </c>
      <c r="CD964" s="3" t="str">
        <f>IF('DATA ENTRY'!CK963="","",IF('DATA ENTRY'!C963="","",IF(AND($CD$4='DATA ENTRY'!CK963,$CG$4='DATA ENTRY'!D963),'DATA ENTRY'!C963,"")))</f>
        <v/>
      </c>
      <c r="CE964" s="4" t="str">
        <f>IF('DATA ENTRY'!CK963="","",IF('DATA ENTRY'!I963="","",IF(AND($CD$4='DATA ENTRY'!CK963,$CG$4='DATA ENTRY'!D963),'DATA ENTRY'!I963,"")))</f>
        <v/>
      </c>
      <c r="CF964" s="4" t="str">
        <f>IF('DATA ENTRY'!CK963="","",IF('DATA ENTRY'!CK963="","",IF(AND($CD$4='DATA ENTRY'!CK963,$CG$4='DATA ENTRY'!D963),'DATA ENTRY'!CK963,"")))</f>
        <v/>
      </c>
      <c r="CG964" s="3" t="str">
        <f>IF('DATA ENTRY'!CK963="","",IF('DATA ENTRY'!N963="","",IF(AND($CD$4='DATA ENTRY'!CK963,$CG$4='DATA ENTRY'!D963),'DATA ENTRY'!N963,"")))</f>
        <v/>
      </c>
      <c r="CH964" s="107" t="str">
        <f>IF('DATA ENTRY'!CK963="","",IF('DATA ENTRY'!O963="","",IF(AND($CD$4='DATA ENTRY'!CK963,$CG$4='DATA ENTRY'!D963),'DATA ENTRY'!O963,"")))</f>
        <v/>
      </c>
      <c r="CI964" s="3" t="str">
        <f>IF('DATA ENTRY'!CK963="","",IF('DATA ENTRY'!P963="","",IF(AND($CD$4='DATA ENTRY'!CK963,$CG$4='DATA ENTRY'!D963),'DATA ENTRY'!P963,"")))</f>
        <v/>
      </c>
      <c r="CJ964" s="107" t="str">
        <f>IF('DATA ENTRY'!CK963="","",IF('DATA ENTRY'!Q963="","",IF(AND($CD$4='DATA ENTRY'!CK963,$CG$4='DATA ENTRY'!D963),'DATA ENTRY'!Q963,"")))</f>
        <v/>
      </c>
      <c r="CK964" s="3" t="str">
        <f>IF('DATA ENTRY'!CK963="","",IF('DATA ENTRY'!R963="","",IF(AND($CD$4='DATA ENTRY'!CK963,$CG$4='DATA ENTRY'!D963),'DATA ENTRY'!R963,"")))</f>
        <v/>
      </c>
      <c r="CL964" s="3" t="str">
        <f>IF('DATA ENTRY'!CK963="","",IF('DATA ENTRY'!S963="","",IF(AND($CD$4='DATA ENTRY'!CK963,$CG$4='DATA ENTRY'!D963),'DATA ENTRY'!S963,"")))</f>
        <v/>
      </c>
      <c r="CM964" s="3" t="str">
        <f>IF('DATA ENTRY'!CK963="","",IF('DATA ENTRY'!E963="","",IF(AND($CD$4='DATA ENTRY'!CK963,$CG$4='DATA ENTRY'!D963),'DATA ENTRY'!E963,"")))</f>
        <v/>
      </c>
      <c r="CN964" s="3" t="str">
        <f>IF('DATA ENTRY'!CK963="","",IF('DATA ENTRY'!W963="","",IF(AND($CD$4='DATA ENTRY'!CK963,$CG$4='DATA ENTRY'!D963),'DATA ENTRY'!W963,"")))</f>
        <v/>
      </c>
      <c r="CO964" s="3" t="str">
        <f>IF('DATA ENTRY'!CK963="","",IF('DATA ENTRY'!X963="","",IF(AND($CD$4='DATA ENTRY'!CK963,$CG$4='DATA ENTRY'!D963),'DATA ENTRY'!X963,"")))</f>
        <v/>
      </c>
      <c r="CP964" s="108" t="str">
        <f t="shared" si="231"/>
        <v/>
      </c>
      <c r="CQ964" s="108" t="str">
        <f>IF('DATA ENTRY'!CK963="","",IF('DATA ENTRY'!G963="","",IF(AND($CD$4='DATA ENTRY'!CK963,$CG$4='DATA ENTRY'!D963),'DATA ENTRY'!G963,"")))</f>
        <v/>
      </c>
      <c r="CR964" s="230" t="str">
        <f>IF('DATA ENTRY'!CK963="","",IF('DATA ENTRY'!D963="","",IF(AND($CD$4='DATA ENTRY'!CK963,$CG$4='DATA ENTRY'!D963),'DATA ENTRY'!D963,"")))</f>
        <v/>
      </c>
      <c r="CS964">
        <f t="shared" si="232"/>
        <v>0</v>
      </c>
      <c r="CT964">
        <f t="shared" si="233"/>
        <v>0</v>
      </c>
      <c r="CV964" s="139"/>
      <c r="CX964">
        <f t="shared" si="234"/>
        <v>0</v>
      </c>
      <c r="DB964" t="str">
        <f t="shared" si="241"/>
        <v/>
      </c>
      <c r="DC964" t="str">
        <f t="shared" si="242"/>
        <v/>
      </c>
      <c r="DD964" s="224">
        <v>958</v>
      </c>
      <c r="DE964" s="3" t="str">
        <f>IF('DATA ENTRY'!CK963="","",IF('DATA ENTRY'!B963="","",IF(AND($DF$4='DATA ENTRY'!D963),'DATA ENTRY'!B963,"")))</f>
        <v/>
      </c>
      <c r="DF964" s="3" t="str">
        <f>IF('DATA ENTRY'!CK963="","",IF('DATA ENTRY'!C963="","",IF(AND($DF$4='DATA ENTRY'!D963),'DATA ENTRY'!C963,"")))</f>
        <v/>
      </c>
      <c r="DG964" s="4" t="str">
        <f>IF('DATA ENTRY'!CK963="","",IF('DATA ENTRY'!I963="","",IF(AND($DF$4='DATA ENTRY'!D963),'DATA ENTRY'!I963,"")))</f>
        <v/>
      </c>
      <c r="DH964" s="4" t="str">
        <f>IF('DATA ENTRY'!CK963="","",IF('DATA ENTRY'!CK963="","",IF(AND($DF$4='DATA ENTRY'!D963),'DATA ENTRY'!CK963,"")))</f>
        <v/>
      </c>
      <c r="DI964" s="3" t="str">
        <f>IF('DATA ENTRY'!CK963="","",IF('DATA ENTRY'!N963="","",IF(AND($DF$4='DATA ENTRY'!D963),'DATA ENTRY'!N963,"")))</f>
        <v/>
      </c>
      <c r="DJ964" s="107" t="str">
        <f>IF('DATA ENTRY'!CK963="","",IF('DATA ENTRY'!O963="","",IF(AND($DF$4='DATA ENTRY'!D963),'DATA ENTRY'!O963,"")))</f>
        <v/>
      </c>
      <c r="DK964" s="3" t="str">
        <f>IF('DATA ENTRY'!CK963="","",IF('DATA ENTRY'!P963="","",IF(AND($DF$4='DATA ENTRY'!D963),'DATA ENTRY'!P963,"")))</f>
        <v/>
      </c>
      <c r="DL964" s="107" t="str">
        <f>IF('DATA ENTRY'!CK963="","",IF('DATA ENTRY'!Q963="","",IF(AND($DF$4='DATA ENTRY'!D963),'DATA ENTRY'!Q963,"")))</f>
        <v/>
      </c>
      <c r="DM964" s="3" t="str">
        <f>IF('DATA ENTRY'!CK963="","",IF('DATA ENTRY'!R963="","",IF(AND($DF$4='DATA ENTRY'!D963),'DATA ENTRY'!R963,"")))</f>
        <v/>
      </c>
      <c r="DN964" s="107" t="str">
        <f>IF('DATA ENTRY'!CK963="","",IF('DATA ENTRY'!S963="","",IF(AND($DF$4='DATA ENTRY'!D963),'DATA ENTRY'!S963,"")))</f>
        <v/>
      </c>
      <c r="DO964" s="3" t="str">
        <f>IF('DATA ENTRY'!CK963="","",IF('DATA ENTRY'!E963="","",IF(AND($DF$4='DATA ENTRY'!D963),'DATA ENTRY'!E963,"")))</f>
        <v/>
      </c>
      <c r="DP964" s="3" t="str">
        <f>IF('DATA ENTRY'!CK963="","",IF('DATA ENTRY'!D963="","",IF(AND($DF$4='DATA ENTRY'!D963),'DATA ENTRY'!D963,"")))</f>
        <v/>
      </c>
      <c r="DQ964" s="3" t="str">
        <f>IF('DATA ENTRY'!CK963="","",IF('DATA ENTRY'!W963="","",IF(AND($DF$4='DATA ENTRY'!D963),'DATA ENTRY'!W963,"")))</f>
        <v/>
      </c>
      <c r="DR964" s="3" t="str">
        <f>IF('DATA ENTRY'!CK963="","",IF('DATA ENTRY'!X963="","",IF(AND($DF$4='DATA ENTRY'!D963),'DATA ENTRY'!X963,"")))</f>
        <v/>
      </c>
      <c r="DS964" s="108" t="str">
        <f t="shared" si="235"/>
        <v/>
      </c>
      <c r="DT964" s="108" t="str">
        <f>IF('DATA ENTRY'!CK963="","",IF('DATA ENTRY'!D963="","",IF(AND($DF$4='DATA ENTRY'!D963),'DATA ENTRY'!G963,"")))</f>
        <v/>
      </c>
      <c r="DY964">
        <f t="shared" si="236"/>
        <v>0</v>
      </c>
      <c r="EB964" t="str">
        <f t="shared" si="237"/>
        <v/>
      </c>
      <c r="EC964" t="str">
        <f t="shared" si="238"/>
        <v/>
      </c>
      <c r="ED964" s="224">
        <v>958</v>
      </c>
      <c r="EE964" s="3" t="str">
        <f>IF('DATA ENTRY'!CK963="","",IF('DATA ENTRY'!B963="","",IF(AND($EF$4='DATA ENTRY'!G963,$EH$4='DATA ENTRY'!F963),'DATA ENTRY'!B963,"")))</f>
        <v/>
      </c>
      <c r="EF964" s="3" t="str">
        <f>IF('DATA ENTRY'!CK963="","",IF('DATA ENTRY'!C963="","",IF(AND($EF$4='DATA ENTRY'!G963,$EH$4='DATA ENTRY'!F963),'DATA ENTRY'!C963,"")))</f>
        <v/>
      </c>
      <c r="EG964" s="4" t="str">
        <f>IF('DATA ENTRY'!CK963="","",IF('DATA ENTRY'!I963="","",IF(AND($EF$4='DATA ENTRY'!G963,$EH$4='DATA ENTRY'!F963),'DATA ENTRY'!I963,"")))</f>
        <v/>
      </c>
      <c r="EH964" s="4" t="str">
        <f>IF('DATA ENTRY'!CK963="","",IF('DATA ENTRY'!CK963="","",IF(AND($EF$4='DATA ENTRY'!G963,$EH$4='DATA ENTRY'!F963),'DATA ENTRY'!CK963,"")))</f>
        <v/>
      </c>
      <c r="EI964" s="3" t="str">
        <f>IF('DATA ENTRY'!CK963="","",IF('DATA ENTRY'!N963="","",IF(AND($EF$4='DATA ENTRY'!G963,$EH$4='DATA ENTRY'!F963),'DATA ENTRY'!N963,"")))</f>
        <v/>
      </c>
      <c r="EJ964" s="107" t="str">
        <f>IF('DATA ENTRY'!CK963="","",IF('DATA ENTRY'!O963="","",IF(AND($EF$4='DATA ENTRY'!G963,$EH$4='DATA ENTRY'!F963),'DATA ENTRY'!O963,"")))</f>
        <v/>
      </c>
      <c r="EK964" s="3" t="str">
        <f>IF('DATA ENTRY'!CK963="","",IF('DATA ENTRY'!P963="","",IF(AND($EF$4='DATA ENTRY'!G963,$EH$4='DATA ENTRY'!F963),'DATA ENTRY'!P963,"")))</f>
        <v/>
      </c>
      <c r="EL964" s="107" t="str">
        <f>IF('DATA ENTRY'!CK963="","",IF('DATA ENTRY'!Q963="","",IF(AND($EF$4='DATA ENTRY'!G963,$EH$4='DATA ENTRY'!F963),'DATA ENTRY'!Q963,"")))</f>
        <v/>
      </c>
      <c r="EM964" s="3" t="str">
        <f>IF('DATA ENTRY'!CK963="","",IF('DATA ENTRY'!R963="","",IF(AND($EF$4='DATA ENTRY'!G963,$EH$4='DATA ENTRY'!F963),'DATA ENTRY'!R963,"")))</f>
        <v/>
      </c>
      <c r="EN964" s="107" t="str">
        <f>IF('DATA ENTRY'!CK963="","",IF('DATA ENTRY'!S963="","",IF(AND($EF$4='DATA ENTRY'!G963,$EH$4='DATA ENTRY'!F963),'DATA ENTRY'!S963,"")))</f>
        <v/>
      </c>
      <c r="EO964" s="3" t="str">
        <f>IF('DATA ENTRY'!CK963="","",IF('DATA ENTRY'!E963="","",IF(AND($EF$4='DATA ENTRY'!G963,$EH$4='DATA ENTRY'!F963),'DATA ENTRY'!E963,"")))</f>
        <v/>
      </c>
      <c r="EP964" s="3" t="str">
        <f>IF('DATA ENTRY'!CK963="","",IF('DATA ENTRY'!D963="","",IF(AND($EF$4='DATA ENTRY'!G963,$EH$4='DATA ENTRY'!F963),'DATA ENTRY'!D963,"")))</f>
        <v/>
      </c>
      <c r="EQ964" s="3" t="str">
        <f>IF('DATA ENTRY'!CK963="","",IF('DATA ENTRY'!W963="","",IF(AND($EF$4='DATA ENTRY'!G963,$EH$4='DATA ENTRY'!F963),'DATA ENTRY'!W963,"")))</f>
        <v/>
      </c>
      <c r="ER964" s="3" t="str">
        <f>IF('DATA ENTRY'!CK963="","",IF('DATA ENTRY'!X963="","",IF(AND($EF$4='DATA ENTRY'!G963,$EH$4='DATA ENTRY'!F963),'DATA ENTRY'!X963,"")))</f>
        <v/>
      </c>
      <c r="ES964" s="108" t="str">
        <f t="shared" si="239"/>
        <v/>
      </c>
      <c r="ET964" s="108" t="str">
        <f>IF('DATA ENTRY'!CK963="","",IF('DATA ENTRY'!D963="","",IF(AND($EF$4='DATA ENTRY'!G963,$EH$4='DATA ENTRY'!F963),'DATA ENTRY'!G963,"")))</f>
        <v/>
      </c>
      <c r="EY964">
        <f t="shared" si="240"/>
        <v>0</v>
      </c>
    </row>
    <row r="965" spans="1:155">
      <c r="A965" t="str">
        <f>IF(S965=0,"",1+(MAX($A$7:A964)))</f>
        <v/>
      </c>
      <c r="B965" s="224">
        <v>959</v>
      </c>
      <c r="C965" s="3" t="str">
        <f>IF('DATA ENTRY'!CK964="","",IF('DATA ENTRY'!B964="","",IF($D$4="All Post",'DATA ENTRY'!B964,IF(AND($D$4='DATA ENTRY'!CK964),'DATA ENTRY'!B964,""))))</f>
        <v/>
      </c>
      <c r="D965" s="3" t="str">
        <f>IF('DATA ENTRY'!CK964="","",IF('DATA ENTRY'!C964="","",IF($D$4="All Post",'DATA ENTRY'!C964,IF(AND($D$4='DATA ENTRY'!CK964),'DATA ENTRY'!C964,""))))</f>
        <v/>
      </c>
      <c r="E965" s="4" t="str">
        <f>IF('DATA ENTRY'!CK964="","",IF('DATA ENTRY'!I964="","",IF($D$4="All Post",'DATA ENTRY'!I964,IF(AND($D$4='DATA ENTRY'!CK964),'DATA ENTRY'!I964,""))))</f>
        <v/>
      </c>
      <c r="F965" s="4" t="str">
        <f>IF('DATA ENTRY'!CK964="","",IF('DATA ENTRY'!CK964="","",IF($D$4="All Post",'DATA ENTRY'!CK964,IF(AND($D$4='DATA ENTRY'!CK964),'DATA ENTRY'!CK964,""))))</f>
        <v/>
      </c>
      <c r="G965" s="3" t="str">
        <f>IF('DATA ENTRY'!CK964="","",IF('DATA ENTRY'!N964="","",IF($D$4="All Post",'DATA ENTRY'!N964,IF(AND($D$4='DATA ENTRY'!CK964),'DATA ENTRY'!N964,""))))</f>
        <v/>
      </c>
      <c r="H965" s="107" t="str">
        <f>IF('DATA ENTRY'!CK964="","",IF('DATA ENTRY'!O964="","",IF($D$4="All Post",'DATA ENTRY'!O964,IF(AND($D$4='DATA ENTRY'!CK964),'DATA ENTRY'!O964,""))))</f>
        <v/>
      </c>
      <c r="I965" s="3" t="str">
        <f>IF('DATA ENTRY'!CK964="","",IF('DATA ENTRY'!P964="","",IF($D$4="All Post",'DATA ENTRY'!P964,IF(AND($D$4='DATA ENTRY'!CK964),'DATA ENTRY'!P964,""))))</f>
        <v/>
      </c>
      <c r="J965" s="107" t="str">
        <f>IF('DATA ENTRY'!CK964="","",IF('DATA ENTRY'!Q964="","",IF($D$4="All Post",'DATA ENTRY'!Q964,IF(AND($D$4='DATA ENTRY'!CK964),'DATA ENTRY'!Q964,""))))</f>
        <v/>
      </c>
      <c r="K965" s="3" t="str">
        <f>IF('DATA ENTRY'!CK964="","",IF('DATA ENTRY'!R964="","",IF($D$4="All Post",'DATA ENTRY'!R964,IF(AND($D$4='DATA ENTRY'!CK964),'DATA ENTRY'!R964,""))))</f>
        <v/>
      </c>
      <c r="L965" s="3" t="str">
        <f>IF('DATA ENTRY'!CK964="","",IF('DATA ENTRY'!S964="","",IF($D$4="All Post",'DATA ENTRY'!S964,IF(AND($D$4='DATA ENTRY'!CK964),'DATA ENTRY'!S964,""))))</f>
        <v/>
      </c>
      <c r="M965" s="3" t="str">
        <f>IF('DATA ENTRY'!CK964="","",IF('DATA ENTRY'!E964="","",IF($D$4="All Post",'DATA ENTRY'!E964,IF(AND($D$4='DATA ENTRY'!CK964),'DATA ENTRY'!E964,""))))</f>
        <v/>
      </c>
      <c r="N965" s="3" t="str">
        <f>IF('DATA ENTRY'!CK964="","",IF('DATA ENTRY'!W964="","",IF($D$4="All Post",'DATA ENTRY'!W964,IF(AND($D$4='DATA ENTRY'!CK964),'DATA ENTRY'!W964,""))))</f>
        <v/>
      </c>
      <c r="O965" s="3" t="str">
        <f>IF('DATA ENTRY'!CK964="","",IF('DATA ENTRY'!X964="","",IF($D$4="All Post",'DATA ENTRY'!X964,IF(AND($D$4='DATA ENTRY'!CK964),'DATA ENTRY'!X964,""))))</f>
        <v/>
      </c>
      <c r="P965" s="3" t="str">
        <f>IF('DATA ENTRY'!CK964="","",IF('DATA ENTRY'!G964="","",IF($D$4="All Post",'DATA ENTRY'!G964,IF(AND($D$4='DATA ENTRY'!CK964),'DATA ENTRY'!G964,""))))</f>
        <v/>
      </c>
      <c r="S965">
        <f t="shared" si="227"/>
        <v>0</v>
      </c>
      <c r="T965" t="str">
        <f t="shared" si="228"/>
        <v/>
      </c>
      <c r="BZ965" t="str">
        <f t="shared" si="229"/>
        <v/>
      </c>
      <c r="CA965" t="str">
        <f t="shared" si="230"/>
        <v/>
      </c>
      <c r="CB965" s="224">
        <v>959</v>
      </c>
      <c r="CC965" s="3" t="str">
        <f>IF('DATA ENTRY'!CK964="","",IF('DATA ENTRY'!B964="","",IF(AND($CD$4='DATA ENTRY'!CK964,$CG$4='DATA ENTRY'!D964),'DATA ENTRY'!B964,"")))</f>
        <v/>
      </c>
      <c r="CD965" s="3" t="str">
        <f>IF('DATA ENTRY'!CK964="","",IF('DATA ENTRY'!C964="","",IF(AND($CD$4='DATA ENTRY'!CK964,$CG$4='DATA ENTRY'!D964),'DATA ENTRY'!C964,"")))</f>
        <v/>
      </c>
      <c r="CE965" s="4" t="str">
        <f>IF('DATA ENTRY'!CK964="","",IF('DATA ENTRY'!I964="","",IF(AND($CD$4='DATA ENTRY'!CK964,$CG$4='DATA ENTRY'!D964),'DATA ENTRY'!I964,"")))</f>
        <v/>
      </c>
      <c r="CF965" s="4" t="str">
        <f>IF('DATA ENTRY'!CK964="","",IF('DATA ENTRY'!CK964="","",IF(AND($CD$4='DATA ENTRY'!CK964,$CG$4='DATA ENTRY'!D964),'DATA ENTRY'!CK964,"")))</f>
        <v/>
      </c>
      <c r="CG965" s="3" t="str">
        <f>IF('DATA ENTRY'!CK964="","",IF('DATA ENTRY'!N964="","",IF(AND($CD$4='DATA ENTRY'!CK964,$CG$4='DATA ENTRY'!D964),'DATA ENTRY'!N964,"")))</f>
        <v/>
      </c>
      <c r="CH965" s="107" t="str">
        <f>IF('DATA ENTRY'!CK964="","",IF('DATA ENTRY'!O964="","",IF(AND($CD$4='DATA ENTRY'!CK964,$CG$4='DATA ENTRY'!D964),'DATA ENTRY'!O964,"")))</f>
        <v/>
      </c>
      <c r="CI965" s="3" t="str">
        <f>IF('DATA ENTRY'!CK964="","",IF('DATA ENTRY'!P964="","",IF(AND($CD$4='DATA ENTRY'!CK964,$CG$4='DATA ENTRY'!D964),'DATA ENTRY'!P964,"")))</f>
        <v/>
      </c>
      <c r="CJ965" s="107" t="str">
        <f>IF('DATA ENTRY'!CK964="","",IF('DATA ENTRY'!Q964="","",IF(AND($CD$4='DATA ENTRY'!CK964,$CG$4='DATA ENTRY'!D964),'DATA ENTRY'!Q964,"")))</f>
        <v/>
      </c>
      <c r="CK965" s="3" t="str">
        <f>IF('DATA ENTRY'!CK964="","",IF('DATA ENTRY'!R964="","",IF(AND($CD$4='DATA ENTRY'!CK964,$CG$4='DATA ENTRY'!D964),'DATA ENTRY'!R964,"")))</f>
        <v/>
      </c>
      <c r="CL965" s="3" t="str">
        <f>IF('DATA ENTRY'!CK964="","",IF('DATA ENTRY'!S964="","",IF(AND($CD$4='DATA ENTRY'!CK964,$CG$4='DATA ENTRY'!D964),'DATA ENTRY'!S964,"")))</f>
        <v/>
      </c>
      <c r="CM965" s="3" t="str">
        <f>IF('DATA ENTRY'!CK964="","",IF('DATA ENTRY'!E964="","",IF(AND($CD$4='DATA ENTRY'!CK964,$CG$4='DATA ENTRY'!D964),'DATA ENTRY'!E964,"")))</f>
        <v/>
      </c>
      <c r="CN965" s="3" t="str">
        <f>IF('DATA ENTRY'!CK964="","",IF('DATA ENTRY'!W964="","",IF(AND($CD$4='DATA ENTRY'!CK964,$CG$4='DATA ENTRY'!D964),'DATA ENTRY'!W964,"")))</f>
        <v/>
      </c>
      <c r="CO965" s="3" t="str">
        <f>IF('DATA ENTRY'!CK964="","",IF('DATA ENTRY'!X964="","",IF(AND($CD$4='DATA ENTRY'!CK964,$CG$4='DATA ENTRY'!D964),'DATA ENTRY'!X964,"")))</f>
        <v/>
      </c>
      <c r="CP965" s="108" t="str">
        <f t="shared" si="231"/>
        <v/>
      </c>
      <c r="CQ965" s="108" t="str">
        <f>IF('DATA ENTRY'!CK964="","",IF('DATA ENTRY'!G964="","",IF(AND($CD$4='DATA ENTRY'!CK964,$CG$4='DATA ENTRY'!D964),'DATA ENTRY'!G964,"")))</f>
        <v/>
      </c>
      <c r="CR965" s="230" t="str">
        <f>IF('DATA ENTRY'!CK964="","",IF('DATA ENTRY'!D964="","",IF(AND($CD$4='DATA ENTRY'!CK964,$CG$4='DATA ENTRY'!D964),'DATA ENTRY'!D964,"")))</f>
        <v/>
      </c>
      <c r="CS965">
        <f t="shared" si="232"/>
        <v>0</v>
      </c>
      <c r="CT965">
        <f t="shared" si="233"/>
        <v>0</v>
      </c>
      <c r="CV965" s="139"/>
      <c r="CX965">
        <f t="shared" si="234"/>
        <v>0</v>
      </c>
      <c r="DB965" t="str">
        <f t="shared" si="241"/>
        <v/>
      </c>
      <c r="DC965" t="str">
        <f t="shared" si="242"/>
        <v/>
      </c>
      <c r="DD965" s="224">
        <v>959</v>
      </c>
      <c r="DE965" s="3" t="str">
        <f>IF('DATA ENTRY'!CK964="","",IF('DATA ENTRY'!B964="","",IF(AND($DF$4='DATA ENTRY'!D964),'DATA ENTRY'!B964,"")))</f>
        <v/>
      </c>
      <c r="DF965" s="3" t="str">
        <f>IF('DATA ENTRY'!CK964="","",IF('DATA ENTRY'!C964="","",IF(AND($DF$4='DATA ENTRY'!D964),'DATA ENTRY'!C964,"")))</f>
        <v/>
      </c>
      <c r="DG965" s="4" t="str">
        <f>IF('DATA ENTRY'!CK964="","",IF('DATA ENTRY'!I964="","",IF(AND($DF$4='DATA ENTRY'!D964),'DATA ENTRY'!I964,"")))</f>
        <v/>
      </c>
      <c r="DH965" s="4" t="str">
        <f>IF('DATA ENTRY'!CK964="","",IF('DATA ENTRY'!CK964="","",IF(AND($DF$4='DATA ENTRY'!D964),'DATA ENTRY'!CK964,"")))</f>
        <v/>
      </c>
      <c r="DI965" s="3" t="str">
        <f>IF('DATA ENTRY'!CK964="","",IF('DATA ENTRY'!N964="","",IF(AND($DF$4='DATA ENTRY'!D964),'DATA ENTRY'!N964,"")))</f>
        <v/>
      </c>
      <c r="DJ965" s="107" t="str">
        <f>IF('DATA ENTRY'!CK964="","",IF('DATA ENTRY'!O964="","",IF(AND($DF$4='DATA ENTRY'!D964),'DATA ENTRY'!O964,"")))</f>
        <v/>
      </c>
      <c r="DK965" s="3" t="str">
        <f>IF('DATA ENTRY'!CK964="","",IF('DATA ENTRY'!P964="","",IF(AND($DF$4='DATA ENTRY'!D964),'DATA ENTRY'!P964,"")))</f>
        <v/>
      </c>
      <c r="DL965" s="107" t="str">
        <f>IF('DATA ENTRY'!CK964="","",IF('DATA ENTRY'!Q964="","",IF(AND($DF$4='DATA ENTRY'!D964),'DATA ENTRY'!Q964,"")))</f>
        <v/>
      </c>
      <c r="DM965" s="3" t="str">
        <f>IF('DATA ENTRY'!CK964="","",IF('DATA ENTRY'!R964="","",IF(AND($DF$4='DATA ENTRY'!D964),'DATA ENTRY'!R964,"")))</f>
        <v/>
      </c>
      <c r="DN965" s="107" t="str">
        <f>IF('DATA ENTRY'!CK964="","",IF('DATA ENTRY'!S964="","",IF(AND($DF$4='DATA ENTRY'!D964),'DATA ENTRY'!S964,"")))</f>
        <v/>
      </c>
      <c r="DO965" s="3" t="str">
        <f>IF('DATA ENTRY'!CK964="","",IF('DATA ENTRY'!E964="","",IF(AND($DF$4='DATA ENTRY'!D964),'DATA ENTRY'!E964,"")))</f>
        <v/>
      </c>
      <c r="DP965" s="3" t="str">
        <f>IF('DATA ENTRY'!CK964="","",IF('DATA ENTRY'!D964="","",IF(AND($DF$4='DATA ENTRY'!D964),'DATA ENTRY'!D964,"")))</f>
        <v/>
      </c>
      <c r="DQ965" s="3" t="str">
        <f>IF('DATA ENTRY'!CK964="","",IF('DATA ENTRY'!W964="","",IF(AND($DF$4='DATA ENTRY'!D964),'DATA ENTRY'!W964,"")))</f>
        <v/>
      </c>
      <c r="DR965" s="3" t="str">
        <f>IF('DATA ENTRY'!CK964="","",IF('DATA ENTRY'!X964="","",IF(AND($DF$4='DATA ENTRY'!D964),'DATA ENTRY'!X964,"")))</f>
        <v/>
      </c>
      <c r="DS965" s="108" t="str">
        <f t="shared" si="235"/>
        <v/>
      </c>
      <c r="DT965" s="108" t="str">
        <f>IF('DATA ENTRY'!CK964="","",IF('DATA ENTRY'!D964="","",IF(AND($DF$4='DATA ENTRY'!D964),'DATA ENTRY'!G964,"")))</f>
        <v/>
      </c>
      <c r="DY965">
        <f t="shared" si="236"/>
        <v>0</v>
      </c>
      <c r="EB965" t="str">
        <f t="shared" si="237"/>
        <v/>
      </c>
      <c r="EC965" t="str">
        <f t="shared" si="238"/>
        <v/>
      </c>
      <c r="ED965" s="224">
        <v>959</v>
      </c>
      <c r="EE965" s="3" t="str">
        <f>IF('DATA ENTRY'!CK964="","",IF('DATA ENTRY'!B964="","",IF(AND($EF$4='DATA ENTRY'!G964,$EH$4='DATA ENTRY'!F964),'DATA ENTRY'!B964,"")))</f>
        <v/>
      </c>
      <c r="EF965" s="3" t="str">
        <f>IF('DATA ENTRY'!CK964="","",IF('DATA ENTRY'!C964="","",IF(AND($EF$4='DATA ENTRY'!G964,$EH$4='DATA ENTRY'!F964),'DATA ENTRY'!C964,"")))</f>
        <v/>
      </c>
      <c r="EG965" s="4" t="str">
        <f>IF('DATA ENTRY'!CK964="","",IF('DATA ENTRY'!I964="","",IF(AND($EF$4='DATA ENTRY'!G964,$EH$4='DATA ENTRY'!F964),'DATA ENTRY'!I964,"")))</f>
        <v/>
      </c>
      <c r="EH965" s="4" t="str">
        <f>IF('DATA ENTRY'!CK964="","",IF('DATA ENTRY'!CK964="","",IF(AND($EF$4='DATA ENTRY'!G964,$EH$4='DATA ENTRY'!F964),'DATA ENTRY'!CK964,"")))</f>
        <v/>
      </c>
      <c r="EI965" s="3" t="str">
        <f>IF('DATA ENTRY'!CK964="","",IF('DATA ENTRY'!N964="","",IF(AND($EF$4='DATA ENTRY'!G964,$EH$4='DATA ENTRY'!F964),'DATA ENTRY'!N964,"")))</f>
        <v/>
      </c>
      <c r="EJ965" s="107" t="str">
        <f>IF('DATA ENTRY'!CK964="","",IF('DATA ENTRY'!O964="","",IF(AND($EF$4='DATA ENTRY'!G964,$EH$4='DATA ENTRY'!F964),'DATA ENTRY'!O964,"")))</f>
        <v/>
      </c>
      <c r="EK965" s="3" t="str">
        <f>IF('DATA ENTRY'!CK964="","",IF('DATA ENTRY'!P964="","",IF(AND($EF$4='DATA ENTRY'!G964,$EH$4='DATA ENTRY'!F964),'DATA ENTRY'!P964,"")))</f>
        <v/>
      </c>
      <c r="EL965" s="107" t="str">
        <f>IF('DATA ENTRY'!CK964="","",IF('DATA ENTRY'!Q964="","",IF(AND($EF$4='DATA ENTRY'!G964,$EH$4='DATA ENTRY'!F964),'DATA ENTRY'!Q964,"")))</f>
        <v/>
      </c>
      <c r="EM965" s="3" t="str">
        <f>IF('DATA ENTRY'!CK964="","",IF('DATA ENTRY'!R964="","",IF(AND($EF$4='DATA ENTRY'!G964,$EH$4='DATA ENTRY'!F964),'DATA ENTRY'!R964,"")))</f>
        <v/>
      </c>
      <c r="EN965" s="107" t="str">
        <f>IF('DATA ENTRY'!CK964="","",IF('DATA ENTRY'!S964="","",IF(AND($EF$4='DATA ENTRY'!G964,$EH$4='DATA ENTRY'!F964),'DATA ENTRY'!S964,"")))</f>
        <v/>
      </c>
      <c r="EO965" s="3" t="str">
        <f>IF('DATA ENTRY'!CK964="","",IF('DATA ENTRY'!E964="","",IF(AND($EF$4='DATA ENTRY'!G964,$EH$4='DATA ENTRY'!F964),'DATA ENTRY'!E964,"")))</f>
        <v/>
      </c>
      <c r="EP965" s="3" t="str">
        <f>IF('DATA ENTRY'!CK964="","",IF('DATA ENTRY'!D964="","",IF(AND($EF$4='DATA ENTRY'!G964,$EH$4='DATA ENTRY'!F964),'DATA ENTRY'!D964,"")))</f>
        <v/>
      </c>
      <c r="EQ965" s="3" t="str">
        <f>IF('DATA ENTRY'!CK964="","",IF('DATA ENTRY'!W964="","",IF(AND($EF$4='DATA ENTRY'!G964,$EH$4='DATA ENTRY'!F964),'DATA ENTRY'!W964,"")))</f>
        <v/>
      </c>
      <c r="ER965" s="3" t="str">
        <f>IF('DATA ENTRY'!CK964="","",IF('DATA ENTRY'!X964="","",IF(AND($EF$4='DATA ENTRY'!G964,$EH$4='DATA ENTRY'!F964),'DATA ENTRY'!X964,"")))</f>
        <v/>
      </c>
      <c r="ES965" s="108" t="str">
        <f t="shared" si="239"/>
        <v/>
      </c>
      <c r="ET965" s="108" t="str">
        <f>IF('DATA ENTRY'!CK964="","",IF('DATA ENTRY'!D964="","",IF(AND($EF$4='DATA ENTRY'!G964,$EH$4='DATA ENTRY'!F964),'DATA ENTRY'!G964,"")))</f>
        <v/>
      </c>
      <c r="EY965">
        <f t="shared" si="240"/>
        <v>0</v>
      </c>
    </row>
    <row r="966" spans="1:155">
      <c r="A966" t="str">
        <f>IF(S966=0,"",1+(MAX($A$7:A965)))</f>
        <v/>
      </c>
      <c r="B966" s="224">
        <v>960</v>
      </c>
      <c r="C966" s="3" t="str">
        <f>IF('DATA ENTRY'!CK965="","",IF('DATA ENTRY'!B965="","",IF($D$4="All Post",'DATA ENTRY'!B965,IF(AND($D$4='DATA ENTRY'!CK965),'DATA ENTRY'!B965,""))))</f>
        <v/>
      </c>
      <c r="D966" s="3" t="str">
        <f>IF('DATA ENTRY'!CK965="","",IF('DATA ENTRY'!C965="","",IF($D$4="All Post",'DATA ENTRY'!C965,IF(AND($D$4='DATA ENTRY'!CK965),'DATA ENTRY'!C965,""))))</f>
        <v/>
      </c>
      <c r="E966" s="4" t="str">
        <f>IF('DATA ENTRY'!CK965="","",IF('DATA ENTRY'!I965="","",IF($D$4="All Post",'DATA ENTRY'!I965,IF(AND($D$4='DATA ENTRY'!CK965),'DATA ENTRY'!I965,""))))</f>
        <v/>
      </c>
      <c r="F966" s="4" t="str">
        <f>IF('DATA ENTRY'!CK965="","",IF('DATA ENTRY'!CK965="","",IF($D$4="All Post",'DATA ENTRY'!CK965,IF(AND($D$4='DATA ENTRY'!CK965),'DATA ENTRY'!CK965,""))))</f>
        <v/>
      </c>
      <c r="G966" s="3" t="str">
        <f>IF('DATA ENTRY'!CK965="","",IF('DATA ENTRY'!N965="","",IF($D$4="All Post",'DATA ENTRY'!N965,IF(AND($D$4='DATA ENTRY'!CK965),'DATA ENTRY'!N965,""))))</f>
        <v/>
      </c>
      <c r="H966" s="107" t="str">
        <f>IF('DATA ENTRY'!CK965="","",IF('DATA ENTRY'!O965="","",IF($D$4="All Post",'DATA ENTRY'!O965,IF(AND($D$4='DATA ENTRY'!CK965),'DATA ENTRY'!O965,""))))</f>
        <v/>
      </c>
      <c r="I966" s="3" t="str">
        <f>IF('DATA ENTRY'!CK965="","",IF('DATA ENTRY'!P965="","",IF($D$4="All Post",'DATA ENTRY'!P965,IF(AND($D$4='DATA ENTRY'!CK965),'DATA ENTRY'!P965,""))))</f>
        <v/>
      </c>
      <c r="J966" s="107" t="str">
        <f>IF('DATA ENTRY'!CK965="","",IF('DATA ENTRY'!Q965="","",IF($D$4="All Post",'DATA ENTRY'!Q965,IF(AND($D$4='DATA ENTRY'!CK965),'DATA ENTRY'!Q965,""))))</f>
        <v/>
      </c>
      <c r="K966" s="3" t="str">
        <f>IF('DATA ENTRY'!CK965="","",IF('DATA ENTRY'!R965="","",IF($D$4="All Post",'DATA ENTRY'!R965,IF(AND($D$4='DATA ENTRY'!CK965),'DATA ENTRY'!R965,""))))</f>
        <v/>
      </c>
      <c r="L966" s="3" t="str">
        <f>IF('DATA ENTRY'!CK965="","",IF('DATA ENTRY'!S965="","",IF($D$4="All Post",'DATA ENTRY'!S965,IF(AND($D$4='DATA ENTRY'!CK965),'DATA ENTRY'!S965,""))))</f>
        <v/>
      </c>
      <c r="M966" s="3" t="str">
        <f>IF('DATA ENTRY'!CK965="","",IF('DATA ENTRY'!E965="","",IF($D$4="All Post",'DATA ENTRY'!E965,IF(AND($D$4='DATA ENTRY'!CK965),'DATA ENTRY'!E965,""))))</f>
        <v/>
      </c>
      <c r="N966" s="3" t="str">
        <f>IF('DATA ENTRY'!CK965="","",IF('DATA ENTRY'!W965="","",IF($D$4="All Post",'DATA ENTRY'!W965,IF(AND($D$4='DATA ENTRY'!CK965),'DATA ENTRY'!W965,""))))</f>
        <v/>
      </c>
      <c r="O966" s="3" t="str">
        <f>IF('DATA ENTRY'!CK965="","",IF('DATA ENTRY'!X965="","",IF($D$4="All Post",'DATA ENTRY'!X965,IF(AND($D$4='DATA ENTRY'!CK965),'DATA ENTRY'!X965,""))))</f>
        <v/>
      </c>
      <c r="P966" s="3" t="str">
        <f>IF('DATA ENTRY'!CK965="","",IF('DATA ENTRY'!G965="","",IF($D$4="All Post",'DATA ENTRY'!G965,IF(AND($D$4='DATA ENTRY'!CK965),'DATA ENTRY'!G965,""))))</f>
        <v/>
      </c>
      <c r="S966">
        <f t="shared" si="227"/>
        <v>0</v>
      </c>
      <c r="T966" t="str">
        <f t="shared" si="228"/>
        <v/>
      </c>
      <c r="BZ966" t="str">
        <f t="shared" si="229"/>
        <v/>
      </c>
      <c r="CA966" t="str">
        <f t="shared" si="230"/>
        <v/>
      </c>
      <c r="CB966" s="224">
        <v>960</v>
      </c>
      <c r="CC966" s="3" t="str">
        <f>IF('DATA ENTRY'!CK965="","",IF('DATA ENTRY'!B965="","",IF(AND($CD$4='DATA ENTRY'!CK965,$CG$4='DATA ENTRY'!D965),'DATA ENTRY'!B965,"")))</f>
        <v/>
      </c>
      <c r="CD966" s="3" t="str">
        <f>IF('DATA ENTRY'!CK965="","",IF('DATA ENTRY'!C965="","",IF(AND($CD$4='DATA ENTRY'!CK965,$CG$4='DATA ENTRY'!D965),'DATA ENTRY'!C965,"")))</f>
        <v/>
      </c>
      <c r="CE966" s="4" t="str">
        <f>IF('DATA ENTRY'!CK965="","",IF('DATA ENTRY'!I965="","",IF(AND($CD$4='DATA ENTRY'!CK965,$CG$4='DATA ENTRY'!D965),'DATA ENTRY'!I965,"")))</f>
        <v/>
      </c>
      <c r="CF966" s="4" t="str">
        <f>IF('DATA ENTRY'!CK965="","",IF('DATA ENTRY'!CK965="","",IF(AND($CD$4='DATA ENTRY'!CK965,$CG$4='DATA ENTRY'!D965),'DATA ENTRY'!CK965,"")))</f>
        <v/>
      </c>
      <c r="CG966" s="3" t="str">
        <f>IF('DATA ENTRY'!CK965="","",IF('DATA ENTRY'!N965="","",IF(AND($CD$4='DATA ENTRY'!CK965,$CG$4='DATA ENTRY'!D965),'DATA ENTRY'!N965,"")))</f>
        <v/>
      </c>
      <c r="CH966" s="107" t="str">
        <f>IF('DATA ENTRY'!CK965="","",IF('DATA ENTRY'!O965="","",IF(AND($CD$4='DATA ENTRY'!CK965,$CG$4='DATA ENTRY'!D965),'DATA ENTRY'!O965,"")))</f>
        <v/>
      </c>
      <c r="CI966" s="3" t="str">
        <f>IF('DATA ENTRY'!CK965="","",IF('DATA ENTRY'!P965="","",IF(AND($CD$4='DATA ENTRY'!CK965,$CG$4='DATA ENTRY'!D965),'DATA ENTRY'!P965,"")))</f>
        <v/>
      </c>
      <c r="CJ966" s="107" t="str">
        <f>IF('DATA ENTRY'!CK965="","",IF('DATA ENTRY'!Q965="","",IF(AND($CD$4='DATA ENTRY'!CK965,$CG$4='DATA ENTRY'!D965),'DATA ENTRY'!Q965,"")))</f>
        <v/>
      </c>
      <c r="CK966" s="3" t="str">
        <f>IF('DATA ENTRY'!CK965="","",IF('DATA ENTRY'!R965="","",IF(AND($CD$4='DATA ENTRY'!CK965,$CG$4='DATA ENTRY'!D965),'DATA ENTRY'!R965,"")))</f>
        <v/>
      </c>
      <c r="CL966" s="3" t="str">
        <f>IF('DATA ENTRY'!CK965="","",IF('DATA ENTRY'!S965="","",IF(AND($CD$4='DATA ENTRY'!CK965,$CG$4='DATA ENTRY'!D965),'DATA ENTRY'!S965,"")))</f>
        <v/>
      </c>
      <c r="CM966" s="3" t="str">
        <f>IF('DATA ENTRY'!CK965="","",IF('DATA ENTRY'!E965="","",IF(AND($CD$4='DATA ENTRY'!CK965,$CG$4='DATA ENTRY'!D965),'DATA ENTRY'!E965,"")))</f>
        <v/>
      </c>
      <c r="CN966" s="3" t="str">
        <f>IF('DATA ENTRY'!CK965="","",IF('DATA ENTRY'!W965="","",IF(AND($CD$4='DATA ENTRY'!CK965,$CG$4='DATA ENTRY'!D965),'DATA ENTRY'!W965,"")))</f>
        <v/>
      </c>
      <c r="CO966" s="3" t="str">
        <f>IF('DATA ENTRY'!CK965="","",IF('DATA ENTRY'!X965="","",IF(AND($CD$4='DATA ENTRY'!CK965,$CG$4='DATA ENTRY'!D965),'DATA ENTRY'!X965,"")))</f>
        <v/>
      </c>
      <c r="CP966" s="108" t="str">
        <f t="shared" si="231"/>
        <v/>
      </c>
      <c r="CQ966" s="108" t="str">
        <f>IF('DATA ENTRY'!CK965="","",IF('DATA ENTRY'!G965="","",IF(AND($CD$4='DATA ENTRY'!CK965,$CG$4='DATA ENTRY'!D965),'DATA ENTRY'!G965,"")))</f>
        <v/>
      </c>
      <c r="CR966" s="230" t="str">
        <f>IF('DATA ENTRY'!CK965="","",IF('DATA ENTRY'!D965="","",IF(AND($CD$4='DATA ENTRY'!CK965,$CG$4='DATA ENTRY'!D965),'DATA ENTRY'!D965,"")))</f>
        <v/>
      </c>
      <c r="CS966">
        <f t="shared" si="232"/>
        <v>0</v>
      </c>
      <c r="CT966">
        <f t="shared" si="233"/>
        <v>0</v>
      </c>
      <c r="CV966" s="139"/>
      <c r="CX966">
        <f t="shared" si="234"/>
        <v>0</v>
      </c>
      <c r="DB966" t="str">
        <f t="shared" si="241"/>
        <v/>
      </c>
      <c r="DC966" t="str">
        <f t="shared" si="242"/>
        <v/>
      </c>
      <c r="DD966" s="224">
        <v>960</v>
      </c>
      <c r="DE966" s="3" t="str">
        <f>IF('DATA ENTRY'!CK965="","",IF('DATA ENTRY'!B965="","",IF(AND($DF$4='DATA ENTRY'!D965),'DATA ENTRY'!B965,"")))</f>
        <v/>
      </c>
      <c r="DF966" s="3" t="str">
        <f>IF('DATA ENTRY'!CK965="","",IF('DATA ENTRY'!C965="","",IF(AND($DF$4='DATA ENTRY'!D965),'DATA ENTRY'!C965,"")))</f>
        <v/>
      </c>
      <c r="DG966" s="4" t="str">
        <f>IF('DATA ENTRY'!CK965="","",IF('DATA ENTRY'!I965="","",IF(AND($DF$4='DATA ENTRY'!D965),'DATA ENTRY'!I965,"")))</f>
        <v/>
      </c>
      <c r="DH966" s="4" t="str">
        <f>IF('DATA ENTRY'!CK965="","",IF('DATA ENTRY'!CK965="","",IF(AND($DF$4='DATA ENTRY'!D965),'DATA ENTRY'!CK965,"")))</f>
        <v/>
      </c>
      <c r="DI966" s="3" t="str">
        <f>IF('DATA ENTRY'!CK965="","",IF('DATA ENTRY'!N965="","",IF(AND($DF$4='DATA ENTRY'!D965),'DATA ENTRY'!N965,"")))</f>
        <v/>
      </c>
      <c r="DJ966" s="107" t="str">
        <f>IF('DATA ENTRY'!CK965="","",IF('DATA ENTRY'!O965="","",IF(AND($DF$4='DATA ENTRY'!D965),'DATA ENTRY'!O965,"")))</f>
        <v/>
      </c>
      <c r="DK966" s="3" t="str">
        <f>IF('DATA ENTRY'!CK965="","",IF('DATA ENTRY'!P965="","",IF(AND($DF$4='DATA ENTRY'!D965),'DATA ENTRY'!P965,"")))</f>
        <v/>
      </c>
      <c r="DL966" s="107" t="str">
        <f>IF('DATA ENTRY'!CK965="","",IF('DATA ENTRY'!Q965="","",IF(AND($DF$4='DATA ENTRY'!D965),'DATA ENTRY'!Q965,"")))</f>
        <v/>
      </c>
      <c r="DM966" s="3" t="str">
        <f>IF('DATA ENTRY'!CK965="","",IF('DATA ENTRY'!R965="","",IF(AND($DF$4='DATA ENTRY'!D965),'DATA ENTRY'!R965,"")))</f>
        <v/>
      </c>
      <c r="DN966" s="107" t="str">
        <f>IF('DATA ENTRY'!CK965="","",IF('DATA ENTRY'!S965="","",IF(AND($DF$4='DATA ENTRY'!D965),'DATA ENTRY'!S965,"")))</f>
        <v/>
      </c>
      <c r="DO966" s="3" t="str">
        <f>IF('DATA ENTRY'!CK965="","",IF('DATA ENTRY'!E965="","",IF(AND($DF$4='DATA ENTRY'!D965),'DATA ENTRY'!E965,"")))</f>
        <v/>
      </c>
      <c r="DP966" s="3" t="str">
        <f>IF('DATA ENTRY'!CK965="","",IF('DATA ENTRY'!D965="","",IF(AND($DF$4='DATA ENTRY'!D965),'DATA ENTRY'!D965,"")))</f>
        <v/>
      </c>
      <c r="DQ966" s="3" t="str">
        <f>IF('DATA ENTRY'!CK965="","",IF('DATA ENTRY'!W965="","",IF(AND($DF$4='DATA ENTRY'!D965),'DATA ENTRY'!W965,"")))</f>
        <v/>
      </c>
      <c r="DR966" s="3" t="str">
        <f>IF('DATA ENTRY'!CK965="","",IF('DATA ENTRY'!X965="","",IF(AND($DF$4='DATA ENTRY'!D965),'DATA ENTRY'!X965,"")))</f>
        <v/>
      </c>
      <c r="DS966" s="108" t="str">
        <f t="shared" si="235"/>
        <v/>
      </c>
      <c r="DT966" s="108" t="str">
        <f>IF('DATA ENTRY'!CK965="","",IF('DATA ENTRY'!D965="","",IF(AND($DF$4='DATA ENTRY'!D965),'DATA ENTRY'!G965,"")))</f>
        <v/>
      </c>
      <c r="DY966">
        <f t="shared" si="236"/>
        <v>0</v>
      </c>
      <c r="EB966" t="str">
        <f t="shared" si="237"/>
        <v/>
      </c>
      <c r="EC966" t="str">
        <f t="shared" si="238"/>
        <v/>
      </c>
      <c r="ED966" s="224">
        <v>960</v>
      </c>
      <c r="EE966" s="3" t="str">
        <f>IF('DATA ENTRY'!CK965="","",IF('DATA ENTRY'!B965="","",IF(AND($EF$4='DATA ENTRY'!G965,$EH$4='DATA ENTRY'!F965),'DATA ENTRY'!B965,"")))</f>
        <v/>
      </c>
      <c r="EF966" s="3" t="str">
        <f>IF('DATA ENTRY'!CK965="","",IF('DATA ENTRY'!C965="","",IF(AND($EF$4='DATA ENTRY'!G965,$EH$4='DATA ENTRY'!F965),'DATA ENTRY'!C965,"")))</f>
        <v/>
      </c>
      <c r="EG966" s="4" t="str">
        <f>IF('DATA ENTRY'!CK965="","",IF('DATA ENTRY'!I965="","",IF(AND($EF$4='DATA ENTRY'!G965,$EH$4='DATA ENTRY'!F965),'DATA ENTRY'!I965,"")))</f>
        <v/>
      </c>
      <c r="EH966" s="4" t="str">
        <f>IF('DATA ENTRY'!CK965="","",IF('DATA ENTRY'!CK965="","",IF(AND($EF$4='DATA ENTRY'!G965,$EH$4='DATA ENTRY'!F965),'DATA ENTRY'!CK965,"")))</f>
        <v/>
      </c>
      <c r="EI966" s="3" t="str">
        <f>IF('DATA ENTRY'!CK965="","",IF('DATA ENTRY'!N965="","",IF(AND($EF$4='DATA ENTRY'!G965,$EH$4='DATA ENTRY'!F965),'DATA ENTRY'!N965,"")))</f>
        <v/>
      </c>
      <c r="EJ966" s="107" t="str">
        <f>IF('DATA ENTRY'!CK965="","",IF('DATA ENTRY'!O965="","",IF(AND($EF$4='DATA ENTRY'!G965,$EH$4='DATA ENTRY'!F965),'DATA ENTRY'!O965,"")))</f>
        <v/>
      </c>
      <c r="EK966" s="3" t="str">
        <f>IF('DATA ENTRY'!CK965="","",IF('DATA ENTRY'!P965="","",IF(AND($EF$4='DATA ENTRY'!G965,$EH$4='DATA ENTRY'!F965),'DATA ENTRY'!P965,"")))</f>
        <v/>
      </c>
      <c r="EL966" s="107" t="str">
        <f>IF('DATA ENTRY'!CK965="","",IF('DATA ENTRY'!Q965="","",IF(AND($EF$4='DATA ENTRY'!G965,$EH$4='DATA ENTRY'!F965),'DATA ENTRY'!Q965,"")))</f>
        <v/>
      </c>
      <c r="EM966" s="3" t="str">
        <f>IF('DATA ENTRY'!CK965="","",IF('DATA ENTRY'!R965="","",IF(AND($EF$4='DATA ENTRY'!G965,$EH$4='DATA ENTRY'!F965),'DATA ENTRY'!R965,"")))</f>
        <v/>
      </c>
      <c r="EN966" s="107" t="str">
        <f>IF('DATA ENTRY'!CK965="","",IF('DATA ENTRY'!S965="","",IF(AND($EF$4='DATA ENTRY'!G965,$EH$4='DATA ENTRY'!F965),'DATA ENTRY'!S965,"")))</f>
        <v/>
      </c>
      <c r="EO966" s="3" t="str">
        <f>IF('DATA ENTRY'!CK965="","",IF('DATA ENTRY'!E965="","",IF(AND($EF$4='DATA ENTRY'!G965,$EH$4='DATA ENTRY'!F965),'DATA ENTRY'!E965,"")))</f>
        <v/>
      </c>
      <c r="EP966" s="3" t="str">
        <f>IF('DATA ENTRY'!CK965="","",IF('DATA ENTRY'!D965="","",IF(AND($EF$4='DATA ENTRY'!G965,$EH$4='DATA ENTRY'!F965),'DATA ENTRY'!D965,"")))</f>
        <v/>
      </c>
      <c r="EQ966" s="3" t="str">
        <f>IF('DATA ENTRY'!CK965="","",IF('DATA ENTRY'!W965="","",IF(AND($EF$4='DATA ENTRY'!G965,$EH$4='DATA ENTRY'!F965),'DATA ENTRY'!W965,"")))</f>
        <v/>
      </c>
      <c r="ER966" s="3" t="str">
        <f>IF('DATA ENTRY'!CK965="","",IF('DATA ENTRY'!X965="","",IF(AND($EF$4='DATA ENTRY'!G965,$EH$4='DATA ENTRY'!F965),'DATA ENTRY'!X965,"")))</f>
        <v/>
      </c>
      <c r="ES966" s="108" t="str">
        <f t="shared" si="239"/>
        <v/>
      </c>
      <c r="ET966" s="108" t="str">
        <f>IF('DATA ENTRY'!CK965="","",IF('DATA ENTRY'!D965="","",IF(AND($EF$4='DATA ENTRY'!G965,$EH$4='DATA ENTRY'!F965),'DATA ENTRY'!G965,"")))</f>
        <v/>
      </c>
      <c r="EY966">
        <f t="shared" si="240"/>
        <v>0</v>
      </c>
    </row>
    <row r="967" spans="1:155">
      <c r="A967" t="str">
        <f>IF(S967=0,"",1+(MAX($A$7:A966)))</f>
        <v/>
      </c>
      <c r="B967" s="224">
        <v>961</v>
      </c>
      <c r="C967" s="3" t="str">
        <f>IF('DATA ENTRY'!CK966="","",IF('DATA ENTRY'!B966="","",IF($D$4="All Post",'DATA ENTRY'!B966,IF(AND($D$4='DATA ENTRY'!CK966),'DATA ENTRY'!B966,""))))</f>
        <v/>
      </c>
      <c r="D967" s="3" t="str">
        <f>IF('DATA ENTRY'!CK966="","",IF('DATA ENTRY'!C966="","",IF($D$4="All Post",'DATA ENTRY'!C966,IF(AND($D$4='DATA ENTRY'!CK966),'DATA ENTRY'!C966,""))))</f>
        <v/>
      </c>
      <c r="E967" s="4" t="str">
        <f>IF('DATA ENTRY'!CK966="","",IF('DATA ENTRY'!I966="","",IF($D$4="All Post",'DATA ENTRY'!I966,IF(AND($D$4='DATA ENTRY'!CK966),'DATA ENTRY'!I966,""))))</f>
        <v/>
      </c>
      <c r="F967" s="4" t="str">
        <f>IF('DATA ENTRY'!CK966="","",IF('DATA ENTRY'!CK966="","",IF($D$4="All Post",'DATA ENTRY'!CK966,IF(AND($D$4='DATA ENTRY'!CK966),'DATA ENTRY'!CK966,""))))</f>
        <v/>
      </c>
      <c r="G967" s="3" t="str">
        <f>IF('DATA ENTRY'!CK966="","",IF('DATA ENTRY'!N966="","",IF($D$4="All Post",'DATA ENTRY'!N966,IF(AND($D$4='DATA ENTRY'!CK966),'DATA ENTRY'!N966,""))))</f>
        <v/>
      </c>
      <c r="H967" s="107" t="str">
        <f>IF('DATA ENTRY'!CK966="","",IF('DATA ENTRY'!O966="","",IF($D$4="All Post",'DATA ENTRY'!O966,IF(AND($D$4='DATA ENTRY'!CK966),'DATA ENTRY'!O966,""))))</f>
        <v/>
      </c>
      <c r="I967" s="3" t="str">
        <f>IF('DATA ENTRY'!CK966="","",IF('DATA ENTRY'!P966="","",IF($D$4="All Post",'DATA ENTRY'!P966,IF(AND($D$4='DATA ENTRY'!CK966),'DATA ENTRY'!P966,""))))</f>
        <v/>
      </c>
      <c r="J967" s="107" t="str">
        <f>IF('DATA ENTRY'!CK966="","",IF('DATA ENTRY'!Q966="","",IF($D$4="All Post",'DATA ENTRY'!Q966,IF(AND($D$4='DATA ENTRY'!CK966),'DATA ENTRY'!Q966,""))))</f>
        <v/>
      </c>
      <c r="K967" s="3" t="str">
        <f>IF('DATA ENTRY'!CK966="","",IF('DATA ENTRY'!R966="","",IF($D$4="All Post",'DATA ENTRY'!R966,IF(AND($D$4='DATA ENTRY'!CK966),'DATA ENTRY'!R966,""))))</f>
        <v/>
      </c>
      <c r="L967" s="3" t="str">
        <f>IF('DATA ENTRY'!CK966="","",IF('DATA ENTRY'!S966="","",IF($D$4="All Post",'DATA ENTRY'!S966,IF(AND($D$4='DATA ENTRY'!CK966),'DATA ENTRY'!S966,""))))</f>
        <v/>
      </c>
      <c r="M967" s="3" t="str">
        <f>IF('DATA ENTRY'!CK966="","",IF('DATA ENTRY'!E966="","",IF($D$4="All Post",'DATA ENTRY'!E966,IF(AND($D$4='DATA ENTRY'!CK966),'DATA ENTRY'!E966,""))))</f>
        <v/>
      </c>
      <c r="N967" s="3" t="str">
        <f>IF('DATA ENTRY'!CK966="","",IF('DATA ENTRY'!W966="","",IF($D$4="All Post",'DATA ENTRY'!W966,IF(AND($D$4='DATA ENTRY'!CK966),'DATA ENTRY'!W966,""))))</f>
        <v/>
      </c>
      <c r="O967" s="3" t="str">
        <f>IF('DATA ENTRY'!CK966="","",IF('DATA ENTRY'!X966="","",IF($D$4="All Post",'DATA ENTRY'!X966,IF(AND($D$4='DATA ENTRY'!CK966),'DATA ENTRY'!X966,""))))</f>
        <v/>
      </c>
      <c r="P967" s="3" t="str">
        <f>IF('DATA ENTRY'!CK966="","",IF('DATA ENTRY'!G966="","",IF($D$4="All Post",'DATA ENTRY'!G966,IF(AND($D$4='DATA ENTRY'!CK966),'DATA ENTRY'!G966,""))))</f>
        <v/>
      </c>
      <c r="S967">
        <f t="shared" si="227"/>
        <v>0</v>
      </c>
      <c r="T967" t="str">
        <f t="shared" si="228"/>
        <v/>
      </c>
      <c r="BZ967" t="str">
        <f t="shared" si="229"/>
        <v/>
      </c>
      <c r="CA967" t="str">
        <f t="shared" si="230"/>
        <v/>
      </c>
      <c r="CB967" s="224">
        <v>961</v>
      </c>
      <c r="CC967" s="3" t="str">
        <f>IF('DATA ENTRY'!CK966="","",IF('DATA ENTRY'!B966="","",IF(AND($CD$4='DATA ENTRY'!CK966,$CG$4='DATA ENTRY'!D966),'DATA ENTRY'!B966,"")))</f>
        <v/>
      </c>
      <c r="CD967" s="3" t="str">
        <f>IF('DATA ENTRY'!CK966="","",IF('DATA ENTRY'!C966="","",IF(AND($CD$4='DATA ENTRY'!CK966,$CG$4='DATA ENTRY'!D966),'DATA ENTRY'!C966,"")))</f>
        <v/>
      </c>
      <c r="CE967" s="4" t="str">
        <f>IF('DATA ENTRY'!CK966="","",IF('DATA ENTRY'!I966="","",IF(AND($CD$4='DATA ENTRY'!CK966,$CG$4='DATA ENTRY'!D966),'DATA ENTRY'!I966,"")))</f>
        <v/>
      </c>
      <c r="CF967" s="4" t="str">
        <f>IF('DATA ENTRY'!CK966="","",IF('DATA ENTRY'!CK966="","",IF(AND($CD$4='DATA ENTRY'!CK966,$CG$4='DATA ENTRY'!D966),'DATA ENTRY'!CK966,"")))</f>
        <v/>
      </c>
      <c r="CG967" s="3" t="str">
        <f>IF('DATA ENTRY'!CK966="","",IF('DATA ENTRY'!N966="","",IF(AND($CD$4='DATA ENTRY'!CK966,$CG$4='DATA ENTRY'!D966),'DATA ENTRY'!N966,"")))</f>
        <v/>
      </c>
      <c r="CH967" s="107" t="str">
        <f>IF('DATA ENTRY'!CK966="","",IF('DATA ENTRY'!O966="","",IF(AND($CD$4='DATA ENTRY'!CK966,$CG$4='DATA ENTRY'!D966),'DATA ENTRY'!O966,"")))</f>
        <v/>
      </c>
      <c r="CI967" s="3" t="str">
        <f>IF('DATA ENTRY'!CK966="","",IF('DATA ENTRY'!P966="","",IF(AND($CD$4='DATA ENTRY'!CK966,$CG$4='DATA ENTRY'!D966),'DATA ENTRY'!P966,"")))</f>
        <v/>
      </c>
      <c r="CJ967" s="107" t="str">
        <f>IF('DATA ENTRY'!CK966="","",IF('DATA ENTRY'!Q966="","",IF(AND($CD$4='DATA ENTRY'!CK966,$CG$4='DATA ENTRY'!D966),'DATA ENTRY'!Q966,"")))</f>
        <v/>
      </c>
      <c r="CK967" s="3" t="str">
        <f>IF('DATA ENTRY'!CK966="","",IF('DATA ENTRY'!R966="","",IF(AND($CD$4='DATA ENTRY'!CK966,$CG$4='DATA ENTRY'!D966),'DATA ENTRY'!R966,"")))</f>
        <v/>
      </c>
      <c r="CL967" s="3" t="str">
        <f>IF('DATA ENTRY'!CK966="","",IF('DATA ENTRY'!S966="","",IF(AND($CD$4='DATA ENTRY'!CK966,$CG$4='DATA ENTRY'!D966),'DATA ENTRY'!S966,"")))</f>
        <v/>
      </c>
      <c r="CM967" s="3" t="str">
        <f>IF('DATA ENTRY'!CK966="","",IF('DATA ENTRY'!E966="","",IF(AND($CD$4='DATA ENTRY'!CK966,$CG$4='DATA ENTRY'!D966),'DATA ENTRY'!E966,"")))</f>
        <v/>
      </c>
      <c r="CN967" s="3" t="str">
        <f>IF('DATA ENTRY'!CK966="","",IF('DATA ENTRY'!W966="","",IF(AND($CD$4='DATA ENTRY'!CK966,$CG$4='DATA ENTRY'!D966),'DATA ENTRY'!W966,"")))</f>
        <v/>
      </c>
      <c r="CO967" s="3" t="str">
        <f>IF('DATA ENTRY'!CK966="","",IF('DATA ENTRY'!X966="","",IF(AND($CD$4='DATA ENTRY'!CK966,$CG$4='DATA ENTRY'!D966),'DATA ENTRY'!X966,"")))</f>
        <v/>
      </c>
      <c r="CP967" s="108" t="str">
        <f t="shared" si="231"/>
        <v/>
      </c>
      <c r="CQ967" s="108" t="str">
        <f>IF('DATA ENTRY'!CK966="","",IF('DATA ENTRY'!G966="","",IF(AND($CD$4='DATA ENTRY'!CK966,$CG$4='DATA ENTRY'!D966),'DATA ENTRY'!G966,"")))</f>
        <v/>
      </c>
      <c r="CR967" s="230" t="str">
        <f>IF('DATA ENTRY'!CK966="","",IF('DATA ENTRY'!D966="","",IF(AND($CD$4='DATA ENTRY'!CK966,$CG$4='DATA ENTRY'!D966),'DATA ENTRY'!D966,"")))</f>
        <v/>
      </c>
      <c r="CS967">
        <f t="shared" si="232"/>
        <v>0</v>
      </c>
      <c r="CT967">
        <f t="shared" si="233"/>
        <v>0</v>
      </c>
      <c r="CV967" s="139"/>
      <c r="CX967">
        <f t="shared" si="234"/>
        <v>0</v>
      </c>
      <c r="DB967" t="str">
        <f t="shared" si="241"/>
        <v/>
      </c>
      <c r="DC967" t="str">
        <f t="shared" si="242"/>
        <v/>
      </c>
      <c r="DD967" s="224">
        <v>961</v>
      </c>
      <c r="DE967" s="3" t="str">
        <f>IF('DATA ENTRY'!CK966="","",IF('DATA ENTRY'!B966="","",IF(AND($DF$4='DATA ENTRY'!D966),'DATA ENTRY'!B966,"")))</f>
        <v/>
      </c>
      <c r="DF967" s="3" t="str">
        <f>IF('DATA ENTRY'!CK966="","",IF('DATA ENTRY'!C966="","",IF(AND($DF$4='DATA ENTRY'!D966),'DATA ENTRY'!C966,"")))</f>
        <v/>
      </c>
      <c r="DG967" s="4" t="str">
        <f>IF('DATA ENTRY'!CK966="","",IF('DATA ENTRY'!I966="","",IF(AND($DF$4='DATA ENTRY'!D966),'DATA ENTRY'!I966,"")))</f>
        <v/>
      </c>
      <c r="DH967" s="4" t="str">
        <f>IF('DATA ENTRY'!CK966="","",IF('DATA ENTRY'!CK966="","",IF(AND($DF$4='DATA ENTRY'!D966),'DATA ENTRY'!CK966,"")))</f>
        <v/>
      </c>
      <c r="DI967" s="3" t="str">
        <f>IF('DATA ENTRY'!CK966="","",IF('DATA ENTRY'!N966="","",IF(AND($DF$4='DATA ENTRY'!D966),'DATA ENTRY'!N966,"")))</f>
        <v/>
      </c>
      <c r="DJ967" s="107" t="str">
        <f>IF('DATA ENTRY'!CK966="","",IF('DATA ENTRY'!O966="","",IF(AND($DF$4='DATA ENTRY'!D966),'DATA ENTRY'!O966,"")))</f>
        <v/>
      </c>
      <c r="DK967" s="3" t="str">
        <f>IF('DATA ENTRY'!CK966="","",IF('DATA ENTRY'!P966="","",IF(AND($DF$4='DATA ENTRY'!D966),'DATA ENTRY'!P966,"")))</f>
        <v/>
      </c>
      <c r="DL967" s="107" t="str">
        <f>IF('DATA ENTRY'!CK966="","",IF('DATA ENTRY'!Q966="","",IF(AND($DF$4='DATA ENTRY'!D966),'DATA ENTRY'!Q966,"")))</f>
        <v/>
      </c>
      <c r="DM967" s="3" t="str">
        <f>IF('DATA ENTRY'!CK966="","",IF('DATA ENTRY'!R966="","",IF(AND($DF$4='DATA ENTRY'!D966),'DATA ENTRY'!R966,"")))</f>
        <v/>
      </c>
      <c r="DN967" s="107" t="str">
        <f>IF('DATA ENTRY'!CK966="","",IF('DATA ENTRY'!S966="","",IF(AND($DF$4='DATA ENTRY'!D966),'DATA ENTRY'!S966,"")))</f>
        <v/>
      </c>
      <c r="DO967" s="3" t="str">
        <f>IF('DATA ENTRY'!CK966="","",IF('DATA ENTRY'!E966="","",IF(AND($DF$4='DATA ENTRY'!D966),'DATA ENTRY'!E966,"")))</f>
        <v/>
      </c>
      <c r="DP967" s="3" t="str">
        <f>IF('DATA ENTRY'!CK966="","",IF('DATA ENTRY'!D966="","",IF(AND($DF$4='DATA ENTRY'!D966),'DATA ENTRY'!D966,"")))</f>
        <v/>
      </c>
      <c r="DQ967" s="3" t="str">
        <f>IF('DATA ENTRY'!CK966="","",IF('DATA ENTRY'!W966="","",IF(AND($DF$4='DATA ENTRY'!D966),'DATA ENTRY'!W966,"")))</f>
        <v/>
      </c>
      <c r="DR967" s="3" t="str">
        <f>IF('DATA ENTRY'!CK966="","",IF('DATA ENTRY'!X966="","",IF(AND($DF$4='DATA ENTRY'!D966),'DATA ENTRY'!X966,"")))</f>
        <v/>
      </c>
      <c r="DS967" s="108" t="str">
        <f t="shared" si="235"/>
        <v/>
      </c>
      <c r="DT967" s="108" t="str">
        <f>IF('DATA ENTRY'!CK966="","",IF('DATA ENTRY'!D966="","",IF(AND($DF$4='DATA ENTRY'!D966),'DATA ENTRY'!G966,"")))</f>
        <v/>
      </c>
      <c r="DY967">
        <f t="shared" si="236"/>
        <v>0</v>
      </c>
      <c r="EB967" t="str">
        <f t="shared" si="237"/>
        <v/>
      </c>
      <c r="EC967" t="str">
        <f t="shared" si="238"/>
        <v/>
      </c>
      <c r="ED967" s="224">
        <v>961</v>
      </c>
      <c r="EE967" s="3" t="str">
        <f>IF('DATA ENTRY'!CK966="","",IF('DATA ENTRY'!B966="","",IF(AND($EF$4='DATA ENTRY'!G966,$EH$4='DATA ENTRY'!F966),'DATA ENTRY'!B966,"")))</f>
        <v/>
      </c>
      <c r="EF967" s="3" t="str">
        <f>IF('DATA ENTRY'!CK966="","",IF('DATA ENTRY'!C966="","",IF(AND($EF$4='DATA ENTRY'!G966,$EH$4='DATA ENTRY'!F966),'DATA ENTRY'!C966,"")))</f>
        <v/>
      </c>
      <c r="EG967" s="4" t="str">
        <f>IF('DATA ENTRY'!CK966="","",IF('DATA ENTRY'!I966="","",IF(AND($EF$4='DATA ENTRY'!G966,$EH$4='DATA ENTRY'!F966),'DATA ENTRY'!I966,"")))</f>
        <v/>
      </c>
      <c r="EH967" s="4" t="str">
        <f>IF('DATA ENTRY'!CK966="","",IF('DATA ENTRY'!CK966="","",IF(AND($EF$4='DATA ENTRY'!G966,$EH$4='DATA ENTRY'!F966),'DATA ENTRY'!CK966,"")))</f>
        <v/>
      </c>
      <c r="EI967" s="3" t="str">
        <f>IF('DATA ENTRY'!CK966="","",IF('DATA ENTRY'!N966="","",IF(AND($EF$4='DATA ENTRY'!G966,$EH$4='DATA ENTRY'!F966),'DATA ENTRY'!N966,"")))</f>
        <v/>
      </c>
      <c r="EJ967" s="107" t="str">
        <f>IF('DATA ENTRY'!CK966="","",IF('DATA ENTRY'!O966="","",IF(AND($EF$4='DATA ENTRY'!G966,$EH$4='DATA ENTRY'!F966),'DATA ENTRY'!O966,"")))</f>
        <v/>
      </c>
      <c r="EK967" s="3" t="str">
        <f>IF('DATA ENTRY'!CK966="","",IF('DATA ENTRY'!P966="","",IF(AND($EF$4='DATA ENTRY'!G966,$EH$4='DATA ENTRY'!F966),'DATA ENTRY'!P966,"")))</f>
        <v/>
      </c>
      <c r="EL967" s="107" t="str">
        <f>IF('DATA ENTRY'!CK966="","",IF('DATA ENTRY'!Q966="","",IF(AND($EF$4='DATA ENTRY'!G966,$EH$4='DATA ENTRY'!F966),'DATA ENTRY'!Q966,"")))</f>
        <v/>
      </c>
      <c r="EM967" s="3" t="str">
        <f>IF('DATA ENTRY'!CK966="","",IF('DATA ENTRY'!R966="","",IF(AND($EF$4='DATA ENTRY'!G966,$EH$4='DATA ENTRY'!F966),'DATA ENTRY'!R966,"")))</f>
        <v/>
      </c>
      <c r="EN967" s="107" t="str">
        <f>IF('DATA ENTRY'!CK966="","",IF('DATA ENTRY'!S966="","",IF(AND($EF$4='DATA ENTRY'!G966,$EH$4='DATA ENTRY'!F966),'DATA ENTRY'!S966,"")))</f>
        <v/>
      </c>
      <c r="EO967" s="3" t="str">
        <f>IF('DATA ENTRY'!CK966="","",IF('DATA ENTRY'!E966="","",IF(AND($EF$4='DATA ENTRY'!G966,$EH$4='DATA ENTRY'!F966),'DATA ENTRY'!E966,"")))</f>
        <v/>
      </c>
      <c r="EP967" s="3" t="str">
        <f>IF('DATA ENTRY'!CK966="","",IF('DATA ENTRY'!D966="","",IF(AND($EF$4='DATA ENTRY'!G966,$EH$4='DATA ENTRY'!F966),'DATA ENTRY'!D966,"")))</f>
        <v/>
      </c>
      <c r="EQ967" s="3" t="str">
        <f>IF('DATA ENTRY'!CK966="","",IF('DATA ENTRY'!W966="","",IF(AND($EF$4='DATA ENTRY'!G966,$EH$4='DATA ENTRY'!F966),'DATA ENTRY'!W966,"")))</f>
        <v/>
      </c>
      <c r="ER967" s="3" t="str">
        <f>IF('DATA ENTRY'!CK966="","",IF('DATA ENTRY'!X966="","",IF(AND($EF$4='DATA ENTRY'!G966,$EH$4='DATA ENTRY'!F966),'DATA ENTRY'!X966,"")))</f>
        <v/>
      </c>
      <c r="ES967" s="108" t="str">
        <f t="shared" si="239"/>
        <v/>
      </c>
      <c r="ET967" s="108" t="str">
        <f>IF('DATA ENTRY'!CK966="","",IF('DATA ENTRY'!D966="","",IF(AND($EF$4='DATA ENTRY'!G966,$EH$4='DATA ENTRY'!F966),'DATA ENTRY'!G966,"")))</f>
        <v/>
      </c>
      <c r="EY967">
        <f t="shared" si="240"/>
        <v>0</v>
      </c>
    </row>
    <row r="968" spans="1:155">
      <c r="A968" t="str">
        <f>IF(S968=0,"",1+(MAX($A$7:A967)))</f>
        <v/>
      </c>
      <c r="B968" s="224">
        <v>962</v>
      </c>
      <c r="C968" s="3" t="str">
        <f>IF('DATA ENTRY'!CK967="","",IF('DATA ENTRY'!B967="","",IF($D$4="All Post",'DATA ENTRY'!B967,IF(AND($D$4='DATA ENTRY'!CK967),'DATA ENTRY'!B967,""))))</f>
        <v/>
      </c>
      <c r="D968" s="3" t="str">
        <f>IF('DATA ENTRY'!CK967="","",IF('DATA ENTRY'!C967="","",IF($D$4="All Post",'DATA ENTRY'!C967,IF(AND($D$4='DATA ENTRY'!CK967),'DATA ENTRY'!C967,""))))</f>
        <v/>
      </c>
      <c r="E968" s="4" t="str">
        <f>IF('DATA ENTRY'!CK967="","",IF('DATA ENTRY'!I967="","",IF($D$4="All Post",'DATA ENTRY'!I967,IF(AND($D$4='DATA ENTRY'!CK967),'DATA ENTRY'!I967,""))))</f>
        <v/>
      </c>
      <c r="F968" s="4" t="str">
        <f>IF('DATA ENTRY'!CK967="","",IF('DATA ENTRY'!CK967="","",IF($D$4="All Post",'DATA ENTRY'!CK967,IF(AND($D$4='DATA ENTRY'!CK967),'DATA ENTRY'!CK967,""))))</f>
        <v/>
      </c>
      <c r="G968" s="3" t="str">
        <f>IF('DATA ENTRY'!CK967="","",IF('DATA ENTRY'!N967="","",IF($D$4="All Post",'DATA ENTRY'!N967,IF(AND($D$4='DATA ENTRY'!CK967),'DATA ENTRY'!N967,""))))</f>
        <v/>
      </c>
      <c r="H968" s="107" t="str">
        <f>IF('DATA ENTRY'!CK967="","",IF('DATA ENTRY'!O967="","",IF($D$4="All Post",'DATA ENTRY'!O967,IF(AND($D$4='DATA ENTRY'!CK967),'DATA ENTRY'!O967,""))))</f>
        <v/>
      </c>
      <c r="I968" s="3" t="str">
        <f>IF('DATA ENTRY'!CK967="","",IF('DATA ENTRY'!P967="","",IF($D$4="All Post",'DATA ENTRY'!P967,IF(AND($D$4='DATA ENTRY'!CK967),'DATA ENTRY'!P967,""))))</f>
        <v/>
      </c>
      <c r="J968" s="107" t="str">
        <f>IF('DATA ENTRY'!CK967="","",IF('DATA ENTRY'!Q967="","",IF($D$4="All Post",'DATA ENTRY'!Q967,IF(AND($D$4='DATA ENTRY'!CK967),'DATA ENTRY'!Q967,""))))</f>
        <v/>
      </c>
      <c r="K968" s="3" t="str">
        <f>IF('DATA ENTRY'!CK967="","",IF('DATA ENTRY'!R967="","",IF($D$4="All Post",'DATA ENTRY'!R967,IF(AND($D$4='DATA ENTRY'!CK967),'DATA ENTRY'!R967,""))))</f>
        <v/>
      </c>
      <c r="L968" s="3" t="str">
        <f>IF('DATA ENTRY'!CK967="","",IF('DATA ENTRY'!S967="","",IF($D$4="All Post",'DATA ENTRY'!S967,IF(AND($D$4='DATA ENTRY'!CK967),'DATA ENTRY'!S967,""))))</f>
        <v/>
      </c>
      <c r="M968" s="3" t="str">
        <f>IF('DATA ENTRY'!CK967="","",IF('DATA ENTRY'!E967="","",IF($D$4="All Post",'DATA ENTRY'!E967,IF(AND($D$4='DATA ENTRY'!CK967),'DATA ENTRY'!E967,""))))</f>
        <v/>
      </c>
      <c r="N968" s="3" t="str">
        <f>IF('DATA ENTRY'!CK967="","",IF('DATA ENTRY'!W967="","",IF($D$4="All Post",'DATA ENTRY'!W967,IF(AND($D$4='DATA ENTRY'!CK967),'DATA ENTRY'!W967,""))))</f>
        <v/>
      </c>
      <c r="O968" s="3" t="str">
        <f>IF('DATA ENTRY'!CK967="","",IF('DATA ENTRY'!X967="","",IF($D$4="All Post",'DATA ENTRY'!X967,IF(AND($D$4='DATA ENTRY'!CK967),'DATA ENTRY'!X967,""))))</f>
        <v/>
      </c>
      <c r="P968" s="3" t="str">
        <f>IF('DATA ENTRY'!CK967="","",IF('DATA ENTRY'!G967="","",IF($D$4="All Post",'DATA ENTRY'!G967,IF(AND($D$4='DATA ENTRY'!CK967),'DATA ENTRY'!G967,""))))</f>
        <v/>
      </c>
      <c r="S968">
        <f t="shared" ref="S968:S1031" si="243">IF($D$4=F968,1,IF(T968="All Post",1,0))</f>
        <v>0</v>
      </c>
      <c r="T968" t="str">
        <f t="shared" ref="T968:T1031" si="244">IF(AND(C968="",F968=""),"","All Post")</f>
        <v/>
      </c>
      <c r="BZ968" t="str">
        <f t="shared" ref="BZ968:BZ1031" si="245">IF(CE968="","",RANK(CE968,$CE$7:$CE$211,1))</f>
        <v/>
      </c>
      <c r="CA968" t="str">
        <f t="shared" ref="CA968:CA1031" si="246">IF(CX968=0,"",CX968)</f>
        <v/>
      </c>
      <c r="CB968" s="224">
        <v>962</v>
      </c>
      <c r="CC968" s="3" t="str">
        <f>IF('DATA ENTRY'!CK967="","",IF('DATA ENTRY'!B967="","",IF(AND($CD$4='DATA ENTRY'!CK967,$CG$4='DATA ENTRY'!D967),'DATA ENTRY'!B967,"")))</f>
        <v/>
      </c>
      <c r="CD968" s="3" t="str">
        <f>IF('DATA ENTRY'!CK967="","",IF('DATA ENTRY'!C967="","",IF(AND($CD$4='DATA ENTRY'!CK967,$CG$4='DATA ENTRY'!D967),'DATA ENTRY'!C967,"")))</f>
        <v/>
      </c>
      <c r="CE968" s="4" t="str">
        <f>IF('DATA ENTRY'!CK967="","",IF('DATA ENTRY'!I967="","",IF(AND($CD$4='DATA ENTRY'!CK967,$CG$4='DATA ENTRY'!D967),'DATA ENTRY'!I967,"")))</f>
        <v/>
      </c>
      <c r="CF968" s="4" t="str">
        <f>IF('DATA ENTRY'!CK967="","",IF('DATA ENTRY'!CK967="","",IF(AND($CD$4='DATA ENTRY'!CK967,$CG$4='DATA ENTRY'!D967),'DATA ENTRY'!CK967,"")))</f>
        <v/>
      </c>
      <c r="CG968" s="3" t="str">
        <f>IF('DATA ENTRY'!CK967="","",IF('DATA ENTRY'!N967="","",IF(AND($CD$4='DATA ENTRY'!CK967,$CG$4='DATA ENTRY'!D967),'DATA ENTRY'!N967,"")))</f>
        <v/>
      </c>
      <c r="CH968" s="107" t="str">
        <f>IF('DATA ENTRY'!CK967="","",IF('DATA ENTRY'!O967="","",IF(AND($CD$4='DATA ENTRY'!CK967,$CG$4='DATA ENTRY'!D967),'DATA ENTRY'!O967,"")))</f>
        <v/>
      </c>
      <c r="CI968" s="3" t="str">
        <f>IF('DATA ENTRY'!CK967="","",IF('DATA ENTRY'!P967="","",IF(AND($CD$4='DATA ENTRY'!CK967,$CG$4='DATA ENTRY'!D967),'DATA ENTRY'!P967,"")))</f>
        <v/>
      </c>
      <c r="CJ968" s="107" t="str">
        <f>IF('DATA ENTRY'!CK967="","",IF('DATA ENTRY'!Q967="","",IF(AND($CD$4='DATA ENTRY'!CK967,$CG$4='DATA ENTRY'!D967),'DATA ENTRY'!Q967,"")))</f>
        <v/>
      </c>
      <c r="CK968" s="3" t="str">
        <f>IF('DATA ENTRY'!CK967="","",IF('DATA ENTRY'!R967="","",IF(AND($CD$4='DATA ENTRY'!CK967,$CG$4='DATA ENTRY'!D967),'DATA ENTRY'!R967,"")))</f>
        <v/>
      </c>
      <c r="CL968" s="3" t="str">
        <f>IF('DATA ENTRY'!CK967="","",IF('DATA ENTRY'!S967="","",IF(AND($CD$4='DATA ENTRY'!CK967,$CG$4='DATA ENTRY'!D967),'DATA ENTRY'!S967,"")))</f>
        <v/>
      </c>
      <c r="CM968" s="3" t="str">
        <f>IF('DATA ENTRY'!CK967="","",IF('DATA ENTRY'!E967="","",IF(AND($CD$4='DATA ENTRY'!CK967,$CG$4='DATA ENTRY'!D967),'DATA ENTRY'!E967,"")))</f>
        <v/>
      </c>
      <c r="CN968" s="3" t="str">
        <f>IF('DATA ENTRY'!CK967="","",IF('DATA ENTRY'!W967="","",IF(AND($CD$4='DATA ENTRY'!CK967,$CG$4='DATA ENTRY'!D967),'DATA ENTRY'!W967,"")))</f>
        <v/>
      </c>
      <c r="CO968" s="3" t="str">
        <f>IF('DATA ENTRY'!CK967="","",IF('DATA ENTRY'!X967="","",IF(AND($CD$4='DATA ENTRY'!CK967,$CG$4='DATA ENTRY'!D967),'DATA ENTRY'!X967,"")))</f>
        <v/>
      </c>
      <c r="CP968" s="108" t="str">
        <f t="shared" ref="CP968:CP1031" si="247">IFERROR(IF(CF968="","",SUM(CH968*75%+CJ968*25%)),"")</f>
        <v/>
      </c>
      <c r="CQ968" s="108" t="str">
        <f>IF('DATA ENTRY'!CK967="","",IF('DATA ENTRY'!G967="","",IF(AND($CD$4='DATA ENTRY'!CK967,$CG$4='DATA ENTRY'!D967),'DATA ENTRY'!G967,"")))</f>
        <v/>
      </c>
      <c r="CR968" s="230" t="str">
        <f>IF('DATA ENTRY'!CK967="","",IF('DATA ENTRY'!D967="","",IF(AND($CD$4='DATA ENTRY'!CK967,$CG$4='DATA ENTRY'!D967),'DATA ENTRY'!D967,"")))</f>
        <v/>
      </c>
      <c r="CS968">
        <f t="shared" ref="CS968:CS1031" si="248">SUMPRODUCT((CP968&lt;$CP$7:$CP$211)/COUNTIF($CP$7:$CP$211,$CP$7:$CP$211))</f>
        <v>0</v>
      </c>
      <c r="CT968">
        <f t="shared" ref="CT968:CT1031" si="249">SUMPRODUCT((CE968&lt;$CE$7:$CE$211)/COUNTIF($CE$7:$CE$211,$CE$7:$CE$211))</f>
        <v>0</v>
      </c>
      <c r="CV968" s="139"/>
      <c r="CX968">
        <f t="shared" ref="CX968:CX1031" si="250">IF($CD$4=CF968,1,0)</f>
        <v>0</v>
      </c>
      <c r="DB968" t="str">
        <f t="shared" si="241"/>
        <v/>
      </c>
      <c r="DC968" t="str">
        <f t="shared" si="242"/>
        <v/>
      </c>
      <c r="DD968" s="224">
        <v>962</v>
      </c>
      <c r="DE968" s="3" t="str">
        <f>IF('DATA ENTRY'!CK967="","",IF('DATA ENTRY'!B967="","",IF(AND($DF$4='DATA ENTRY'!D967),'DATA ENTRY'!B967,"")))</f>
        <v/>
      </c>
      <c r="DF968" s="3" t="str">
        <f>IF('DATA ENTRY'!CK967="","",IF('DATA ENTRY'!C967="","",IF(AND($DF$4='DATA ENTRY'!D967),'DATA ENTRY'!C967,"")))</f>
        <v/>
      </c>
      <c r="DG968" s="4" t="str">
        <f>IF('DATA ENTRY'!CK967="","",IF('DATA ENTRY'!I967="","",IF(AND($DF$4='DATA ENTRY'!D967),'DATA ENTRY'!I967,"")))</f>
        <v/>
      </c>
      <c r="DH968" s="4" t="str">
        <f>IF('DATA ENTRY'!CK967="","",IF('DATA ENTRY'!CK967="","",IF(AND($DF$4='DATA ENTRY'!D967),'DATA ENTRY'!CK967,"")))</f>
        <v/>
      </c>
      <c r="DI968" s="3" t="str">
        <f>IF('DATA ENTRY'!CK967="","",IF('DATA ENTRY'!N967="","",IF(AND($DF$4='DATA ENTRY'!D967),'DATA ENTRY'!N967,"")))</f>
        <v/>
      </c>
      <c r="DJ968" s="107" t="str">
        <f>IF('DATA ENTRY'!CK967="","",IF('DATA ENTRY'!O967="","",IF(AND($DF$4='DATA ENTRY'!D967),'DATA ENTRY'!O967,"")))</f>
        <v/>
      </c>
      <c r="DK968" s="3" t="str">
        <f>IF('DATA ENTRY'!CK967="","",IF('DATA ENTRY'!P967="","",IF(AND($DF$4='DATA ENTRY'!D967),'DATA ENTRY'!P967,"")))</f>
        <v/>
      </c>
      <c r="DL968" s="107" t="str">
        <f>IF('DATA ENTRY'!CK967="","",IF('DATA ENTRY'!Q967="","",IF(AND($DF$4='DATA ENTRY'!D967),'DATA ENTRY'!Q967,"")))</f>
        <v/>
      </c>
      <c r="DM968" s="3" t="str">
        <f>IF('DATA ENTRY'!CK967="","",IF('DATA ENTRY'!R967="","",IF(AND($DF$4='DATA ENTRY'!D967),'DATA ENTRY'!R967,"")))</f>
        <v/>
      </c>
      <c r="DN968" s="107" t="str">
        <f>IF('DATA ENTRY'!CK967="","",IF('DATA ENTRY'!S967="","",IF(AND($DF$4='DATA ENTRY'!D967),'DATA ENTRY'!S967,"")))</f>
        <v/>
      </c>
      <c r="DO968" s="3" t="str">
        <f>IF('DATA ENTRY'!CK967="","",IF('DATA ENTRY'!E967="","",IF(AND($DF$4='DATA ENTRY'!D967),'DATA ENTRY'!E967,"")))</f>
        <v/>
      </c>
      <c r="DP968" s="3" t="str">
        <f>IF('DATA ENTRY'!CK967="","",IF('DATA ENTRY'!D967="","",IF(AND($DF$4='DATA ENTRY'!D967),'DATA ENTRY'!D967,"")))</f>
        <v/>
      </c>
      <c r="DQ968" s="3" t="str">
        <f>IF('DATA ENTRY'!CK967="","",IF('DATA ENTRY'!W967="","",IF(AND($DF$4='DATA ENTRY'!D967),'DATA ENTRY'!W967,"")))</f>
        <v/>
      </c>
      <c r="DR968" s="3" t="str">
        <f>IF('DATA ENTRY'!CK967="","",IF('DATA ENTRY'!X967="","",IF(AND($DF$4='DATA ENTRY'!D967),'DATA ENTRY'!X967,"")))</f>
        <v/>
      </c>
      <c r="DS968" s="108" t="str">
        <f t="shared" ref="DS968:DS1031" si="251">IFERROR(IF(DH968="","",SUM(DJ968*75%+DL968*25%)),"")</f>
        <v/>
      </c>
      <c r="DT968" s="108" t="str">
        <f>IF('DATA ENTRY'!CK967="","",IF('DATA ENTRY'!D967="","",IF(AND($DF$4='DATA ENTRY'!D967),'DATA ENTRY'!G967,"")))</f>
        <v/>
      </c>
      <c r="DY968">
        <f t="shared" ref="DY968:DY1031" si="252">IF($DF$4="",0,IF($DF$4=DP968,1,0))</f>
        <v>0</v>
      </c>
      <c r="EB968" t="str">
        <f t="shared" ref="EB968:EB1031" si="253">IF(EG968="","",RANK(EG968,$EG$7:$EG$211,1))</f>
        <v/>
      </c>
      <c r="EC968" t="str">
        <f t="shared" ref="EC968:EC1031" si="254">IF(EY968=0,"",EY968)</f>
        <v/>
      </c>
      <c r="ED968" s="224">
        <v>962</v>
      </c>
      <c r="EE968" s="3" t="str">
        <f>IF('DATA ENTRY'!CK967="","",IF('DATA ENTRY'!B967="","",IF(AND($EF$4='DATA ENTRY'!G967,$EH$4='DATA ENTRY'!F967),'DATA ENTRY'!B967,"")))</f>
        <v/>
      </c>
      <c r="EF968" s="3" t="str">
        <f>IF('DATA ENTRY'!CK967="","",IF('DATA ENTRY'!C967="","",IF(AND($EF$4='DATA ENTRY'!G967,$EH$4='DATA ENTRY'!F967),'DATA ENTRY'!C967,"")))</f>
        <v/>
      </c>
      <c r="EG968" s="4" t="str">
        <f>IF('DATA ENTRY'!CK967="","",IF('DATA ENTRY'!I967="","",IF(AND($EF$4='DATA ENTRY'!G967,$EH$4='DATA ENTRY'!F967),'DATA ENTRY'!I967,"")))</f>
        <v/>
      </c>
      <c r="EH968" s="4" t="str">
        <f>IF('DATA ENTRY'!CK967="","",IF('DATA ENTRY'!CK967="","",IF(AND($EF$4='DATA ENTRY'!G967,$EH$4='DATA ENTRY'!F967),'DATA ENTRY'!CK967,"")))</f>
        <v/>
      </c>
      <c r="EI968" s="3" t="str">
        <f>IF('DATA ENTRY'!CK967="","",IF('DATA ENTRY'!N967="","",IF(AND($EF$4='DATA ENTRY'!G967,$EH$4='DATA ENTRY'!F967),'DATA ENTRY'!N967,"")))</f>
        <v/>
      </c>
      <c r="EJ968" s="107" t="str">
        <f>IF('DATA ENTRY'!CK967="","",IF('DATA ENTRY'!O967="","",IF(AND($EF$4='DATA ENTRY'!G967,$EH$4='DATA ENTRY'!F967),'DATA ENTRY'!O967,"")))</f>
        <v/>
      </c>
      <c r="EK968" s="3" t="str">
        <f>IF('DATA ENTRY'!CK967="","",IF('DATA ENTRY'!P967="","",IF(AND($EF$4='DATA ENTRY'!G967,$EH$4='DATA ENTRY'!F967),'DATA ENTRY'!P967,"")))</f>
        <v/>
      </c>
      <c r="EL968" s="107" t="str">
        <f>IF('DATA ENTRY'!CK967="","",IF('DATA ENTRY'!Q967="","",IF(AND($EF$4='DATA ENTRY'!G967,$EH$4='DATA ENTRY'!F967),'DATA ENTRY'!Q967,"")))</f>
        <v/>
      </c>
      <c r="EM968" s="3" t="str">
        <f>IF('DATA ENTRY'!CK967="","",IF('DATA ENTRY'!R967="","",IF(AND($EF$4='DATA ENTRY'!G967,$EH$4='DATA ENTRY'!F967),'DATA ENTRY'!R967,"")))</f>
        <v/>
      </c>
      <c r="EN968" s="107" t="str">
        <f>IF('DATA ENTRY'!CK967="","",IF('DATA ENTRY'!S967="","",IF(AND($EF$4='DATA ENTRY'!G967,$EH$4='DATA ENTRY'!F967),'DATA ENTRY'!S967,"")))</f>
        <v/>
      </c>
      <c r="EO968" s="3" t="str">
        <f>IF('DATA ENTRY'!CK967="","",IF('DATA ENTRY'!E967="","",IF(AND($EF$4='DATA ENTRY'!G967,$EH$4='DATA ENTRY'!F967),'DATA ENTRY'!E967,"")))</f>
        <v/>
      </c>
      <c r="EP968" s="3" t="str">
        <f>IF('DATA ENTRY'!CK967="","",IF('DATA ENTRY'!D967="","",IF(AND($EF$4='DATA ENTRY'!G967,$EH$4='DATA ENTRY'!F967),'DATA ENTRY'!D967,"")))</f>
        <v/>
      </c>
      <c r="EQ968" s="3" t="str">
        <f>IF('DATA ENTRY'!CK967="","",IF('DATA ENTRY'!W967="","",IF(AND($EF$4='DATA ENTRY'!G967,$EH$4='DATA ENTRY'!F967),'DATA ENTRY'!W967,"")))</f>
        <v/>
      </c>
      <c r="ER968" s="3" t="str">
        <f>IF('DATA ENTRY'!CK967="","",IF('DATA ENTRY'!X967="","",IF(AND($EF$4='DATA ENTRY'!G967,$EH$4='DATA ENTRY'!F967),'DATA ENTRY'!X967,"")))</f>
        <v/>
      </c>
      <c r="ES968" s="108" t="str">
        <f t="shared" ref="ES968:ES1031" si="255">IFERROR(IF(EH968="","",SUM(EJ968*75%+EL968*25%)),"")</f>
        <v/>
      </c>
      <c r="ET968" s="108" t="str">
        <f>IF('DATA ENTRY'!CK967="","",IF('DATA ENTRY'!D967="","",IF(AND($EF$4='DATA ENTRY'!G967,$EH$4='DATA ENTRY'!F967),'DATA ENTRY'!G967,"")))</f>
        <v/>
      </c>
      <c r="EY968">
        <f t="shared" ref="EY968:EY1031" si="256">IF($DF$4="",0,IF($DF$4=EP968,1,0))</f>
        <v>0</v>
      </c>
    </row>
    <row r="969" spans="1:155">
      <c r="A969" t="str">
        <f>IF(S969=0,"",1+(MAX($A$7:A968)))</f>
        <v/>
      </c>
      <c r="B969" s="224">
        <v>963</v>
      </c>
      <c r="C969" s="3" t="str">
        <f>IF('DATA ENTRY'!CK968="","",IF('DATA ENTRY'!B968="","",IF($D$4="All Post",'DATA ENTRY'!B968,IF(AND($D$4='DATA ENTRY'!CK968),'DATA ENTRY'!B968,""))))</f>
        <v/>
      </c>
      <c r="D969" s="3" t="str">
        <f>IF('DATA ENTRY'!CK968="","",IF('DATA ENTRY'!C968="","",IF($D$4="All Post",'DATA ENTRY'!C968,IF(AND($D$4='DATA ENTRY'!CK968),'DATA ENTRY'!C968,""))))</f>
        <v/>
      </c>
      <c r="E969" s="4" t="str">
        <f>IF('DATA ENTRY'!CK968="","",IF('DATA ENTRY'!I968="","",IF($D$4="All Post",'DATA ENTRY'!I968,IF(AND($D$4='DATA ENTRY'!CK968),'DATA ENTRY'!I968,""))))</f>
        <v/>
      </c>
      <c r="F969" s="4" t="str">
        <f>IF('DATA ENTRY'!CK968="","",IF('DATA ENTRY'!CK968="","",IF($D$4="All Post",'DATA ENTRY'!CK968,IF(AND($D$4='DATA ENTRY'!CK968),'DATA ENTRY'!CK968,""))))</f>
        <v/>
      </c>
      <c r="G969" s="3" t="str">
        <f>IF('DATA ENTRY'!CK968="","",IF('DATA ENTRY'!N968="","",IF($D$4="All Post",'DATA ENTRY'!N968,IF(AND($D$4='DATA ENTRY'!CK968),'DATA ENTRY'!N968,""))))</f>
        <v/>
      </c>
      <c r="H969" s="107" t="str">
        <f>IF('DATA ENTRY'!CK968="","",IF('DATA ENTRY'!O968="","",IF($D$4="All Post",'DATA ENTRY'!O968,IF(AND($D$4='DATA ENTRY'!CK968),'DATA ENTRY'!O968,""))))</f>
        <v/>
      </c>
      <c r="I969" s="3" t="str">
        <f>IF('DATA ENTRY'!CK968="","",IF('DATA ENTRY'!P968="","",IF($D$4="All Post",'DATA ENTRY'!P968,IF(AND($D$4='DATA ENTRY'!CK968),'DATA ENTRY'!P968,""))))</f>
        <v/>
      </c>
      <c r="J969" s="107" t="str">
        <f>IF('DATA ENTRY'!CK968="","",IF('DATA ENTRY'!Q968="","",IF($D$4="All Post",'DATA ENTRY'!Q968,IF(AND($D$4='DATA ENTRY'!CK968),'DATA ENTRY'!Q968,""))))</f>
        <v/>
      </c>
      <c r="K969" s="3" t="str">
        <f>IF('DATA ENTRY'!CK968="","",IF('DATA ENTRY'!R968="","",IF($D$4="All Post",'DATA ENTRY'!R968,IF(AND($D$4='DATA ENTRY'!CK968),'DATA ENTRY'!R968,""))))</f>
        <v/>
      </c>
      <c r="L969" s="3" t="str">
        <f>IF('DATA ENTRY'!CK968="","",IF('DATA ENTRY'!S968="","",IF($D$4="All Post",'DATA ENTRY'!S968,IF(AND($D$4='DATA ENTRY'!CK968),'DATA ENTRY'!S968,""))))</f>
        <v/>
      </c>
      <c r="M969" s="3" t="str">
        <f>IF('DATA ENTRY'!CK968="","",IF('DATA ENTRY'!E968="","",IF($D$4="All Post",'DATA ENTRY'!E968,IF(AND($D$4='DATA ENTRY'!CK968),'DATA ENTRY'!E968,""))))</f>
        <v/>
      </c>
      <c r="N969" s="3" t="str">
        <f>IF('DATA ENTRY'!CK968="","",IF('DATA ENTRY'!W968="","",IF($D$4="All Post",'DATA ENTRY'!W968,IF(AND($D$4='DATA ENTRY'!CK968),'DATA ENTRY'!W968,""))))</f>
        <v/>
      </c>
      <c r="O969" s="3" t="str">
        <f>IF('DATA ENTRY'!CK968="","",IF('DATA ENTRY'!X968="","",IF($D$4="All Post",'DATA ENTRY'!X968,IF(AND($D$4='DATA ENTRY'!CK968),'DATA ENTRY'!X968,""))))</f>
        <v/>
      </c>
      <c r="P969" s="3" t="str">
        <f>IF('DATA ENTRY'!CK968="","",IF('DATA ENTRY'!G968="","",IF($D$4="All Post",'DATA ENTRY'!G968,IF(AND($D$4='DATA ENTRY'!CK968),'DATA ENTRY'!G968,""))))</f>
        <v/>
      </c>
      <c r="S969">
        <f t="shared" si="243"/>
        <v>0</v>
      </c>
      <c r="T969" t="str">
        <f t="shared" si="244"/>
        <v/>
      </c>
      <c r="BZ969" t="str">
        <f t="shared" si="245"/>
        <v/>
      </c>
      <c r="CA969" t="str">
        <f t="shared" si="246"/>
        <v/>
      </c>
      <c r="CB969" s="224">
        <v>963</v>
      </c>
      <c r="CC969" s="3" t="str">
        <f>IF('DATA ENTRY'!CK968="","",IF('DATA ENTRY'!B968="","",IF(AND($CD$4='DATA ENTRY'!CK968,$CG$4='DATA ENTRY'!D968),'DATA ENTRY'!B968,"")))</f>
        <v/>
      </c>
      <c r="CD969" s="3" t="str">
        <f>IF('DATA ENTRY'!CK968="","",IF('DATA ENTRY'!C968="","",IF(AND($CD$4='DATA ENTRY'!CK968,$CG$4='DATA ENTRY'!D968),'DATA ENTRY'!C968,"")))</f>
        <v/>
      </c>
      <c r="CE969" s="4" t="str">
        <f>IF('DATA ENTRY'!CK968="","",IF('DATA ENTRY'!I968="","",IF(AND($CD$4='DATA ENTRY'!CK968,$CG$4='DATA ENTRY'!D968),'DATA ENTRY'!I968,"")))</f>
        <v/>
      </c>
      <c r="CF969" s="4" t="str">
        <f>IF('DATA ENTRY'!CK968="","",IF('DATA ENTRY'!CK968="","",IF(AND($CD$4='DATA ENTRY'!CK968,$CG$4='DATA ENTRY'!D968),'DATA ENTRY'!CK968,"")))</f>
        <v/>
      </c>
      <c r="CG969" s="3" t="str">
        <f>IF('DATA ENTRY'!CK968="","",IF('DATA ENTRY'!N968="","",IF(AND($CD$4='DATA ENTRY'!CK968,$CG$4='DATA ENTRY'!D968),'DATA ENTRY'!N968,"")))</f>
        <v/>
      </c>
      <c r="CH969" s="107" t="str">
        <f>IF('DATA ENTRY'!CK968="","",IF('DATA ENTRY'!O968="","",IF(AND($CD$4='DATA ENTRY'!CK968,$CG$4='DATA ENTRY'!D968),'DATA ENTRY'!O968,"")))</f>
        <v/>
      </c>
      <c r="CI969" s="3" t="str">
        <f>IF('DATA ENTRY'!CK968="","",IF('DATA ENTRY'!P968="","",IF(AND($CD$4='DATA ENTRY'!CK968,$CG$4='DATA ENTRY'!D968),'DATA ENTRY'!P968,"")))</f>
        <v/>
      </c>
      <c r="CJ969" s="107" t="str">
        <f>IF('DATA ENTRY'!CK968="","",IF('DATA ENTRY'!Q968="","",IF(AND($CD$4='DATA ENTRY'!CK968,$CG$4='DATA ENTRY'!D968),'DATA ENTRY'!Q968,"")))</f>
        <v/>
      </c>
      <c r="CK969" s="3" t="str">
        <f>IF('DATA ENTRY'!CK968="","",IF('DATA ENTRY'!R968="","",IF(AND($CD$4='DATA ENTRY'!CK968,$CG$4='DATA ENTRY'!D968),'DATA ENTRY'!R968,"")))</f>
        <v/>
      </c>
      <c r="CL969" s="3" t="str">
        <f>IF('DATA ENTRY'!CK968="","",IF('DATA ENTRY'!S968="","",IF(AND($CD$4='DATA ENTRY'!CK968,$CG$4='DATA ENTRY'!D968),'DATA ENTRY'!S968,"")))</f>
        <v/>
      </c>
      <c r="CM969" s="3" t="str">
        <f>IF('DATA ENTRY'!CK968="","",IF('DATA ENTRY'!E968="","",IF(AND($CD$4='DATA ENTRY'!CK968,$CG$4='DATA ENTRY'!D968),'DATA ENTRY'!E968,"")))</f>
        <v/>
      </c>
      <c r="CN969" s="3" t="str">
        <f>IF('DATA ENTRY'!CK968="","",IF('DATA ENTRY'!W968="","",IF(AND($CD$4='DATA ENTRY'!CK968,$CG$4='DATA ENTRY'!D968),'DATA ENTRY'!W968,"")))</f>
        <v/>
      </c>
      <c r="CO969" s="3" t="str">
        <f>IF('DATA ENTRY'!CK968="","",IF('DATA ENTRY'!X968="","",IF(AND($CD$4='DATA ENTRY'!CK968,$CG$4='DATA ENTRY'!D968),'DATA ENTRY'!X968,"")))</f>
        <v/>
      </c>
      <c r="CP969" s="108" t="str">
        <f t="shared" si="247"/>
        <v/>
      </c>
      <c r="CQ969" s="108" t="str">
        <f>IF('DATA ENTRY'!CK968="","",IF('DATA ENTRY'!G968="","",IF(AND($CD$4='DATA ENTRY'!CK968,$CG$4='DATA ENTRY'!D968),'DATA ENTRY'!G968,"")))</f>
        <v/>
      </c>
      <c r="CR969" s="230" t="str">
        <f>IF('DATA ENTRY'!CK968="","",IF('DATA ENTRY'!D968="","",IF(AND($CD$4='DATA ENTRY'!CK968,$CG$4='DATA ENTRY'!D968),'DATA ENTRY'!D968,"")))</f>
        <v/>
      </c>
      <c r="CS969">
        <f t="shared" si="248"/>
        <v>0</v>
      </c>
      <c r="CT969">
        <f t="shared" si="249"/>
        <v>0</v>
      </c>
      <c r="CV969" s="139"/>
      <c r="CX969">
        <f t="shared" si="250"/>
        <v>0</v>
      </c>
      <c r="DB969" t="str">
        <f t="shared" si="241"/>
        <v/>
      </c>
      <c r="DC969" t="str">
        <f t="shared" si="242"/>
        <v/>
      </c>
      <c r="DD969" s="224">
        <v>963</v>
      </c>
      <c r="DE969" s="3" t="str">
        <f>IF('DATA ENTRY'!CK968="","",IF('DATA ENTRY'!B968="","",IF(AND($DF$4='DATA ENTRY'!D968),'DATA ENTRY'!B968,"")))</f>
        <v/>
      </c>
      <c r="DF969" s="3" t="str">
        <f>IF('DATA ENTRY'!CK968="","",IF('DATA ENTRY'!C968="","",IF(AND($DF$4='DATA ENTRY'!D968),'DATA ENTRY'!C968,"")))</f>
        <v/>
      </c>
      <c r="DG969" s="4" t="str">
        <f>IF('DATA ENTRY'!CK968="","",IF('DATA ENTRY'!I968="","",IF(AND($DF$4='DATA ENTRY'!D968),'DATA ENTRY'!I968,"")))</f>
        <v/>
      </c>
      <c r="DH969" s="4" t="str">
        <f>IF('DATA ENTRY'!CK968="","",IF('DATA ENTRY'!CK968="","",IF(AND($DF$4='DATA ENTRY'!D968),'DATA ENTRY'!CK968,"")))</f>
        <v/>
      </c>
      <c r="DI969" s="3" t="str">
        <f>IF('DATA ENTRY'!CK968="","",IF('DATA ENTRY'!N968="","",IF(AND($DF$4='DATA ENTRY'!D968),'DATA ENTRY'!N968,"")))</f>
        <v/>
      </c>
      <c r="DJ969" s="107" t="str">
        <f>IF('DATA ENTRY'!CK968="","",IF('DATA ENTRY'!O968="","",IF(AND($DF$4='DATA ENTRY'!D968),'DATA ENTRY'!O968,"")))</f>
        <v/>
      </c>
      <c r="DK969" s="3" t="str">
        <f>IF('DATA ENTRY'!CK968="","",IF('DATA ENTRY'!P968="","",IF(AND($DF$4='DATA ENTRY'!D968),'DATA ENTRY'!P968,"")))</f>
        <v/>
      </c>
      <c r="DL969" s="107" t="str">
        <f>IF('DATA ENTRY'!CK968="","",IF('DATA ENTRY'!Q968="","",IF(AND($DF$4='DATA ENTRY'!D968),'DATA ENTRY'!Q968,"")))</f>
        <v/>
      </c>
      <c r="DM969" s="3" t="str">
        <f>IF('DATA ENTRY'!CK968="","",IF('DATA ENTRY'!R968="","",IF(AND($DF$4='DATA ENTRY'!D968),'DATA ENTRY'!R968,"")))</f>
        <v/>
      </c>
      <c r="DN969" s="107" t="str">
        <f>IF('DATA ENTRY'!CK968="","",IF('DATA ENTRY'!S968="","",IF(AND($DF$4='DATA ENTRY'!D968),'DATA ENTRY'!S968,"")))</f>
        <v/>
      </c>
      <c r="DO969" s="3" t="str">
        <f>IF('DATA ENTRY'!CK968="","",IF('DATA ENTRY'!E968="","",IF(AND($DF$4='DATA ENTRY'!D968),'DATA ENTRY'!E968,"")))</f>
        <v/>
      </c>
      <c r="DP969" s="3" t="str">
        <f>IF('DATA ENTRY'!CK968="","",IF('DATA ENTRY'!D968="","",IF(AND($DF$4='DATA ENTRY'!D968),'DATA ENTRY'!D968,"")))</f>
        <v/>
      </c>
      <c r="DQ969" s="3" t="str">
        <f>IF('DATA ENTRY'!CK968="","",IF('DATA ENTRY'!W968="","",IF(AND($DF$4='DATA ENTRY'!D968),'DATA ENTRY'!W968,"")))</f>
        <v/>
      </c>
      <c r="DR969" s="3" t="str">
        <f>IF('DATA ENTRY'!CK968="","",IF('DATA ENTRY'!X968="","",IF(AND($DF$4='DATA ENTRY'!D968),'DATA ENTRY'!X968,"")))</f>
        <v/>
      </c>
      <c r="DS969" s="108" t="str">
        <f t="shared" si="251"/>
        <v/>
      </c>
      <c r="DT969" s="108" t="str">
        <f>IF('DATA ENTRY'!CK968="","",IF('DATA ENTRY'!D968="","",IF(AND($DF$4='DATA ENTRY'!D968),'DATA ENTRY'!G968,"")))</f>
        <v/>
      </c>
      <c r="DY969">
        <f t="shared" si="252"/>
        <v>0</v>
      </c>
      <c r="EB969" t="str">
        <f t="shared" si="253"/>
        <v/>
      </c>
      <c r="EC969" t="str">
        <f t="shared" si="254"/>
        <v/>
      </c>
      <c r="ED969" s="224">
        <v>963</v>
      </c>
      <c r="EE969" s="3" t="str">
        <f>IF('DATA ENTRY'!CK968="","",IF('DATA ENTRY'!B968="","",IF(AND($EF$4='DATA ENTRY'!G968,$EH$4='DATA ENTRY'!F968),'DATA ENTRY'!B968,"")))</f>
        <v/>
      </c>
      <c r="EF969" s="3" t="str">
        <f>IF('DATA ENTRY'!CK968="","",IF('DATA ENTRY'!C968="","",IF(AND($EF$4='DATA ENTRY'!G968,$EH$4='DATA ENTRY'!F968),'DATA ENTRY'!C968,"")))</f>
        <v/>
      </c>
      <c r="EG969" s="4" t="str">
        <f>IF('DATA ENTRY'!CK968="","",IF('DATA ENTRY'!I968="","",IF(AND($EF$4='DATA ENTRY'!G968,$EH$4='DATA ENTRY'!F968),'DATA ENTRY'!I968,"")))</f>
        <v/>
      </c>
      <c r="EH969" s="4" t="str">
        <f>IF('DATA ENTRY'!CK968="","",IF('DATA ENTRY'!CK968="","",IF(AND($EF$4='DATA ENTRY'!G968,$EH$4='DATA ENTRY'!F968),'DATA ENTRY'!CK968,"")))</f>
        <v/>
      </c>
      <c r="EI969" s="3" t="str">
        <f>IF('DATA ENTRY'!CK968="","",IF('DATA ENTRY'!N968="","",IF(AND($EF$4='DATA ENTRY'!G968,$EH$4='DATA ENTRY'!F968),'DATA ENTRY'!N968,"")))</f>
        <v/>
      </c>
      <c r="EJ969" s="107" t="str">
        <f>IF('DATA ENTRY'!CK968="","",IF('DATA ENTRY'!O968="","",IF(AND($EF$4='DATA ENTRY'!G968,$EH$4='DATA ENTRY'!F968),'DATA ENTRY'!O968,"")))</f>
        <v/>
      </c>
      <c r="EK969" s="3" t="str">
        <f>IF('DATA ENTRY'!CK968="","",IF('DATA ENTRY'!P968="","",IF(AND($EF$4='DATA ENTRY'!G968,$EH$4='DATA ENTRY'!F968),'DATA ENTRY'!P968,"")))</f>
        <v/>
      </c>
      <c r="EL969" s="107" t="str">
        <f>IF('DATA ENTRY'!CK968="","",IF('DATA ENTRY'!Q968="","",IF(AND($EF$4='DATA ENTRY'!G968,$EH$4='DATA ENTRY'!F968),'DATA ENTRY'!Q968,"")))</f>
        <v/>
      </c>
      <c r="EM969" s="3" t="str">
        <f>IF('DATA ENTRY'!CK968="","",IF('DATA ENTRY'!R968="","",IF(AND($EF$4='DATA ENTRY'!G968,$EH$4='DATA ENTRY'!F968),'DATA ENTRY'!R968,"")))</f>
        <v/>
      </c>
      <c r="EN969" s="107" t="str">
        <f>IF('DATA ENTRY'!CK968="","",IF('DATA ENTRY'!S968="","",IF(AND($EF$4='DATA ENTRY'!G968,$EH$4='DATA ENTRY'!F968),'DATA ENTRY'!S968,"")))</f>
        <v/>
      </c>
      <c r="EO969" s="3" t="str">
        <f>IF('DATA ENTRY'!CK968="","",IF('DATA ENTRY'!E968="","",IF(AND($EF$4='DATA ENTRY'!G968,$EH$4='DATA ENTRY'!F968),'DATA ENTRY'!E968,"")))</f>
        <v/>
      </c>
      <c r="EP969" s="3" t="str">
        <f>IF('DATA ENTRY'!CK968="","",IF('DATA ENTRY'!D968="","",IF(AND($EF$4='DATA ENTRY'!G968,$EH$4='DATA ENTRY'!F968),'DATA ENTRY'!D968,"")))</f>
        <v/>
      </c>
      <c r="EQ969" s="3" t="str">
        <f>IF('DATA ENTRY'!CK968="","",IF('DATA ENTRY'!W968="","",IF(AND($EF$4='DATA ENTRY'!G968,$EH$4='DATA ENTRY'!F968),'DATA ENTRY'!W968,"")))</f>
        <v/>
      </c>
      <c r="ER969" s="3" t="str">
        <f>IF('DATA ENTRY'!CK968="","",IF('DATA ENTRY'!X968="","",IF(AND($EF$4='DATA ENTRY'!G968,$EH$4='DATA ENTRY'!F968),'DATA ENTRY'!X968,"")))</f>
        <v/>
      </c>
      <c r="ES969" s="108" t="str">
        <f t="shared" si="255"/>
        <v/>
      </c>
      <c r="ET969" s="108" t="str">
        <f>IF('DATA ENTRY'!CK968="","",IF('DATA ENTRY'!D968="","",IF(AND($EF$4='DATA ENTRY'!G968,$EH$4='DATA ENTRY'!F968),'DATA ENTRY'!G968,"")))</f>
        <v/>
      </c>
      <c r="EY969">
        <f t="shared" si="256"/>
        <v>0</v>
      </c>
    </row>
    <row r="970" spans="1:155">
      <c r="A970" t="str">
        <f>IF(S970=0,"",1+(MAX($A$7:A969)))</f>
        <v/>
      </c>
      <c r="B970" s="224">
        <v>964</v>
      </c>
      <c r="C970" s="3" t="str">
        <f>IF('DATA ENTRY'!CK969="","",IF('DATA ENTRY'!B969="","",IF($D$4="All Post",'DATA ENTRY'!B969,IF(AND($D$4='DATA ENTRY'!CK969),'DATA ENTRY'!B969,""))))</f>
        <v/>
      </c>
      <c r="D970" s="3" t="str">
        <f>IF('DATA ENTRY'!CK969="","",IF('DATA ENTRY'!C969="","",IF($D$4="All Post",'DATA ENTRY'!C969,IF(AND($D$4='DATA ENTRY'!CK969),'DATA ENTRY'!C969,""))))</f>
        <v/>
      </c>
      <c r="E970" s="4" t="str">
        <f>IF('DATA ENTRY'!CK969="","",IF('DATA ENTRY'!I969="","",IF($D$4="All Post",'DATA ENTRY'!I969,IF(AND($D$4='DATA ENTRY'!CK969),'DATA ENTRY'!I969,""))))</f>
        <v/>
      </c>
      <c r="F970" s="4" t="str">
        <f>IF('DATA ENTRY'!CK969="","",IF('DATA ENTRY'!CK969="","",IF($D$4="All Post",'DATA ENTRY'!CK969,IF(AND($D$4='DATA ENTRY'!CK969),'DATA ENTRY'!CK969,""))))</f>
        <v/>
      </c>
      <c r="G970" s="3" t="str">
        <f>IF('DATA ENTRY'!CK969="","",IF('DATA ENTRY'!N969="","",IF($D$4="All Post",'DATA ENTRY'!N969,IF(AND($D$4='DATA ENTRY'!CK969),'DATA ENTRY'!N969,""))))</f>
        <v/>
      </c>
      <c r="H970" s="107" t="str">
        <f>IF('DATA ENTRY'!CK969="","",IF('DATA ENTRY'!O969="","",IF($D$4="All Post",'DATA ENTRY'!O969,IF(AND($D$4='DATA ENTRY'!CK969),'DATA ENTRY'!O969,""))))</f>
        <v/>
      </c>
      <c r="I970" s="3" t="str">
        <f>IF('DATA ENTRY'!CK969="","",IF('DATA ENTRY'!P969="","",IF($D$4="All Post",'DATA ENTRY'!P969,IF(AND($D$4='DATA ENTRY'!CK969),'DATA ENTRY'!P969,""))))</f>
        <v/>
      </c>
      <c r="J970" s="107" t="str">
        <f>IF('DATA ENTRY'!CK969="","",IF('DATA ENTRY'!Q969="","",IF($D$4="All Post",'DATA ENTRY'!Q969,IF(AND($D$4='DATA ENTRY'!CK969),'DATA ENTRY'!Q969,""))))</f>
        <v/>
      </c>
      <c r="K970" s="3" t="str">
        <f>IF('DATA ENTRY'!CK969="","",IF('DATA ENTRY'!R969="","",IF($D$4="All Post",'DATA ENTRY'!R969,IF(AND($D$4='DATA ENTRY'!CK969),'DATA ENTRY'!R969,""))))</f>
        <v/>
      </c>
      <c r="L970" s="3" t="str">
        <f>IF('DATA ENTRY'!CK969="","",IF('DATA ENTRY'!S969="","",IF($D$4="All Post",'DATA ENTRY'!S969,IF(AND($D$4='DATA ENTRY'!CK969),'DATA ENTRY'!S969,""))))</f>
        <v/>
      </c>
      <c r="M970" s="3" t="str">
        <f>IF('DATA ENTRY'!CK969="","",IF('DATA ENTRY'!E969="","",IF($D$4="All Post",'DATA ENTRY'!E969,IF(AND($D$4='DATA ENTRY'!CK969),'DATA ENTRY'!E969,""))))</f>
        <v/>
      </c>
      <c r="N970" s="3" t="str">
        <f>IF('DATA ENTRY'!CK969="","",IF('DATA ENTRY'!W969="","",IF($D$4="All Post",'DATA ENTRY'!W969,IF(AND($D$4='DATA ENTRY'!CK969),'DATA ENTRY'!W969,""))))</f>
        <v/>
      </c>
      <c r="O970" s="3" t="str">
        <f>IF('DATA ENTRY'!CK969="","",IF('DATA ENTRY'!X969="","",IF($D$4="All Post",'DATA ENTRY'!X969,IF(AND($D$4='DATA ENTRY'!CK969),'DATA ENTRY'!X969,""))))</f>
        <v/>
      </c>
      <c r="P970" s="3" t="str">
        <f>IF('DATA ENTRY'!CK969="","",IF('DATA ENTRY'!G969="","",IF($D$4="All Post",'DATA ENTRY'!G969,IF(AND($D$4='DATA ENTRY'!CK969),'DATA ENTRY'!G969,""))))</f>
        <v/>
      </c>
      <c r="S970">
        <f t="shared" si="243"/>
        <v>0</v>
      </c>
      <c r="T970" t="str">
        <f t="shared" si="244"/>
        <v/>
      </c>
      <c r="BZ970" t="str">
        <f t="shared" si="245"/>
        <v/>
      </c>
      <c r="CA970" t="str">
        <f t="shared" si="246"/>
        <v/>
      </c>
      <c r="CB970" s="224">
        <v>964</v>
      </c>
      <c r="CC970" s="3" t="str">
        <f>IF('DATA ENTRY'!CK969="","",IF('DATA ENTRY'!B969="","",IF(AND($CD$4='DATA ENTRY'!CK969,$CG$4='DATA ENTRY'!D969),'DATA ENTRY'!B969,"")))</f>
        <v/>
      </c>
      <c r="CD970" s="3" t="str">
        <f>IF('DATA ENTRY'!CK969="","",IF('DATA ENTRY'!C969="","",IF(AND($CD$4='DATA ENTRY'!CK969,$CG$4='DATA ENTRY'!D969),'DATA ENTRY'!C969,"")))</f>
        <v/>
      </c>
      <c r="CE970" s="4" t="str">
        <f>IF('DATA ENTRY'!CK969="","",IF('DATA ENTRY'!I969="","",IF(AND($CD$4='DATA ENTRY'!CK969,$CG$4='DATA ENTRY'!D969),'DATA ENTRY'!I969,"")))</f>
        <v/>
      </c>
      <c r="CF970" s="4" t="str">
        <f>IF('DATA ENTRY'!CK969="","",IF('DATA ENTRY'!CK969="","",IF(AND($CD$4='DATA ENTRY'!CK969,$CG$4='DATA ENTRY'!D969),'DATA ENTRY'!CK969,"")))</f>
        <v/>
      </c>
      <c r="CG970" s="3" t="str">
        <f>IF('DATA ENTRY'!CK969="","",IF('DATA ENTRY'!N969="","",IF(AND($CD$4='DATA ENTRY'!CK969,$CG$4='DATA ENTRY'!D969),'DATA ENTRY'!N969,"")))</f>
        <v/>
      </c>
      <c r="CH970" s="107" t="str">
        <f>IF('DATA ENTRY'!CK969="","",IF('DATA ENTRY'!O969="","",IF(AND($CD$4='DATA ENTRY'!CK969,$CG$4='DATA ENTRY'!D969),'DATA ENTRY'!O969,"")))</f>
        <v/>
      </c>
      <c r="CI970" s="3" t="str">
        <f>IF('DATA ENTRY'!CK969="","",IF('DATA ENTRY'!P969="","",IF(AND($CD$4='DATA ENTRY'!CK969,$CG$4='DATA ENTRY'!D969),'DATA ENTRY'!P969,"")))</f>
        <v/>
      </c>
      <c r="CJ970" s="107" t="str">
        <f>IF('DATA ENTRY'!CK969="","",IF('DATA ENTRY'!Q969="","",IF(AND($CD$4='DATA ENTRY'!CK969,$CG$4='DATA ENTRY'!D969),'DATA ENTRY'!Q969,"")))</f>
        <v/>
      </c>
      <c r="CK970" s="3" t="str">
        <f>IF('DATA ENTRY'!CK969="","",IF('DATA ENTRY'!R969="","",IF(AND($CD$4='DATA ENTRY'!CK969,$CG$4='DATA ENTRY'!D969),'DATA ENTRY'!R969,"")))</f>
        <v/>
      </c>
      <c r="CL970" s="3" t="str">
        <f>IF('DATA ENTRY'!CK969="","",IF('DATA ENTRY'!S969="","",IF(AND($CD$4='DATA ENTRY'!CK969,$CG$4='DATA ENTRY'!D969),'DATA ENTRY'!S969,"")))</f>
        <v/>
      </c>
      <c r="CM970" s="3" t="str">
        <f>IF('DATA ENTRY'!CK969="","",IF('DATA ENTRY'!E969="","",IF(AND($CD$4='DATA ENTRY'!CK969,$CG$4='DATA ENTRY'!D969),'DATA ENTRY'!E969,"")))</f>
        <v/>
      </c>
      <c r="CN970" s="3" t="str">
        <f>IF('DATA ENTRY'!CK969="","",IF('DATA ENTRY'!W969="","",IF(AND($CD$4='DATA ENTRY'!CK969,$CG$4='DATA ENTRY'!D969),'DATA ENTRY'!W969,"")))</f>
        <v/>
      </c>
      <c r="CO970" s="3" t="str">
        <f>IF('DATA ENTRY'!CK969="","",IF('DATA ENTRY'!X969="","",IF(AND($CD$4='DATA ENTRY'!CK969,$CG$4='DATA ENTRY'!D969),'DATA ENTRY'!X969,"")))</f>
        <v/>
      </c>
      <c r="CP970" s="108" t="str">
        <f t="shared" si="247"/>
        <v/>
      </c>
      <c r="CQ970" s="108" t="str">
        <f>IF('DATA ENTRY'!CK969="","",IF('DATA ENTRY'!G969="","",IF(AND($CD$4='DATA ENTRY'!CK969,$CG$4='DATA ENTRY'!D969),'DATA ENTRY'!G969,"")))</f>
        <v/>
      </c>
      <c r="CR970" s="230" t="str">
        <f>IF('DATA ENTRY'!CK969="","",IF('DATA ENTRY'!D969="","",IF(AND($CD$4='DATA ENTRY'!CK969,$CG$4='DATA ENTRY'!D969),'DATA ENTRY'!D969,"")))</f>
        <v/>
      </c>
      <c r="CS970">
        <f t="shared" si="248"/>
        <v>0</v>
      </c>
      <c r="CT970">
        <f t="shared" si="249"/>
        <v>0</v>
      </c>
      <c r="CV970" s="139"/>
      <c r="CX970">
        <f t="shared" si="250"/>
        <v>0</v>
      </c>
      <c r="DB970" t="str">
        <f t="shared" si="241"/>
        <v/>
      </c>
      <c r="DC970" t="str">
        <f t="shared" si="242"/>
        <v/>
      </c>
      <c r="DD970" s="224">
        <v>964</v>
      </c>
      <c r="DE970" s="3" t="str">
        <f>IF('DATA ENTRY'!CK969="","",IF('DATA ENTRY'!B969="","",IF(AND($DF$4='DATA ENTRY'!D969),'DATA ENTRY'!B969,"")))</f>
        <v/>
      </c>
      <c r="DF970" s="3" t="str">
        <f>IF('DATA ENTRY'!CK969="","",IF('DATA ENTRY'!C969="","",IF(AND($DF$4='DATA ENTRY'!D969),'DATA ENTRY'!C969,"")))</f>
        <v/>
      </c>
      <c r="DG970" s="4" t="str">
        <f>IF('DATA ENTRY'!CK969="","",IF('DATA ENTRY'!I969="","",IF(AND($DF$4='DATA ENTRY'!D969),'DATA ENTRY'!I969,"")))</f>
        <v/>
      </c>
      <c r="DH970" s="4" t="str">
        <f>IF('DATA ENTRY'!CK969="","",IF('DATA ENTRY'!CK969="","",IF(AND($DF$4='DATA ENTRY'!D969),'DATA ENTRY'!CK969,"")))</f>
        <v/>
      </c>
      <c r="DI970" s="3" t="str">
        <f>IF('DATA ENTRY'!CK969="","",IF('DATA ENTRY'!N969="","",IF(AND($DF$4='DATA ENTRY'!D969),'DATA ENTRY'!N969,"")))</f>
        <v/>
      </c>
      <c r="DJ970" s="107" t="str">
        <f>IF('DATA ENTRY'!CK969="","",IF('DATA ENTRY'!O969="","",IF(AND($DF$4='DATA ENTRY'!D969),'DATA ENTRY'!O969,"")))</f>
        <v/>
      </c>
      <c r="DK970" s="3" t="str">
        <f>IF('DATA ENTRY'!CK969="","",IF('DATA ENTRY'!P969="","",IF(AND($DF$4='DATA ENTRY'!D969),'DATA ENTRY'!P969,"")))</f>
        <v/>
      </c>
      <c r="DL970" s="107" t="str">
        <f>IF('DATA ENTRY'!CK969="","",IF('DATA ENTRY'!Q969="","",IF(AND($DF$4='DATA ENTRY'!D969),'DATA ENTRY'!Q969,"")))</f>
        <v/>
      </c>
      <c r="DM970" s="3" t="str">
        <f>IF('DATA ENTRY'!CK969="","",IF('DATA ENTRY'!R969="","",IF(AND($DF$4='DATA ENTRY'!D969),'DATA ENTRY'!R969,"")))</f>
        <v/>
      </c>
      <c r="DN970" s="107" t="str">
        <f>IF('DATA ENTRY'!CK969="","",IF('DATA ENTRY'!S969="","",IF(AND($DF$4='DATA ENTRY'!D969),'DATA ENTRY'!S969,"")))</f>
        <v/>
      </c>
      <c r="DO970" s="3" t="str">
        <f>IF('DATA ENTRY'!CK969="","",IF('DATA ENTRY'!E969="","",IF(AND($DF$4='DATA ENTRY'!D969),'DATA ENTRY'!E969,"")))</f>
        <v/>
      </c>
      <c r="DP970" s="3" t="str">
        <f>IF('DATA ENTRY'!CK969="","",IF('DATA ENTRY'!D969="","",IF(AND($DF$4='DATA ENTRY'!D969),'DATA ENTRY'!D969,"")))</f>
        <v/>
      </c>
      <c r="DQ970" s="3" t="str">
        <f>IF('DATA ENTRY'!CK969="","",IF('DATA ENTRY'!W969="","",IF(AND($DF$4='DATA ENTRY'!D969),'DATA ENTRY'!W969,"")))</f>
        <v/>
      </c>
      <c r="DR970" s="3" t="str">
        <f>IF('DATA ENTRY'!CK969="","",IF('DATA ENTRY'!X969="","",IF(AND($DF$4='DATA ENTRY'!D969),'DATA ENTRY'!X969,"")))</f>
        <v/>
      </c>
      <c r="DS970" s="108" t="str">
        <f t="shared" si="251"/>
        <v/>
      </c>
      <c r="DT970" s="108" t="str">
        <f>IF('DATA ENTRY'!CK969="","",IF('DATA ENTRY'!D969="","",IF(AND($DF$4='DATA ENTRY'!D969),'DATA ENTRY'!G969,"")))</f>
        <v/>
      </c>
      <c r="DY970">
        <f t="shared" si="252"/>
        <v>0</v>
      </c>
      <c r="EB970" t="str">
        <f t="shared" si="253"/>
        <v/>
      </c>
      <c r="EC970" t="str">
        <f t="shared" si="254"/>
        <v/>
      </c>
      <c r="ED970" s="224">
        <v>964</v>
      </c>
      <c r="EE970" s="3" t="str">
        <f>IF('DATA ENTRY'!CK969="","",IF('DATA ENTRY'!B969="","",IF(AND($EF$4='DATA ENTRY'!G969,$EH$4='DATA ENTRY'!F969),'DATA ENTRY'!B969,"")))</f>
        <v/>
      </c>
      <c r="EF970" s="3" t="str">
        <f>IF('DATA ENTRY'!CK969="","",IF('DATA ENTRY'!C969="","",IF(AND($EF$4='DATA ENTRY'!G969,$EH$4='DATA ENTRY'!F969),'DATA ENTRY'!C969,"")))</f>
        <v/>
      </c>
      <c r="EG970" s="4" t="str">
        <f>IF('DATA ENTRY'!CK969="","",IF('DATA ENTRY'!I969="","",IF(AND($EF$4='DATA ENTRY'!G969,$EH$4='DATA ENTRY'!F969),'DATA ENTRY'!I969,"")))</f>
        <v/>
      </c>
      <c r="EH970" s="4" t="str">
        <f>IF('DATA ENTRY'!CK969="","",IF('DATA ENTRY'!CK969="","",IF(AND($EF$4='DATA ENTRY'!G969,$EH$4='DATA ENTRY'!F969),'DATA ENTRY'!CK969,"")))</f>
        <v/>
      </c>
      <c r="EI970" s="3" t="str">
        <f>IF('DATA ENTRY'!CK969="","",IF('DATA ENTRY'!N969="","",IF(AND($EF$4='DATA ENTRY'!G969,$EH$4='DATA ENTRY'!F969),'DATA ENTRY'!N969,"")))</f>
        <v/>
      </c>
      <c r="EJ970" s="107" t="str">
        <f>IF('DATA ENTRY'!CK969="","",IF('DATA ENTRY'!O969="","",IF(AND($EF$4='DATA ENTRY'!G969,$EH$4='DATA ENTRY'!F969),'DATA ENTRY'!O969,"")))</f>
        <v/>
      </c>
      <c r="EK970" s="3" t="str">
        <f>IF('DATA ENTRY'!CK969="","",IF('DATA ENTRY'!P969="","",IF(AND($EF$4='DATA ENTRY'!G969,$EH$4='DATA ENTRY'!F969),'DATA ENTRY'!P969,"")))</f>
        <v/>
      </c>
      <c r="EL970" s="107" t="str">
        <f>IF('DATA ENTRY'!CK969="","",IF('DATA ENTRY'!Q969="","",IF(AND($EF$4='DATA ENTRY'!G969,$EH$4='DATA ENTRY'!F969),'DATA ENTRY'!Q969,"")))</f>
        <v/>
      </c>
      <c r="EM970" s="3" t="str">
        <f>IF('DATA ENTRY'!CK969="","",IF('DATA ENTRY'!R969="","",IF(AND($EF$4='DATA ENTRY'!G969,$EH$4='DATA ENTRY'!F969),'DATA ENTRY'!R969,"")))</f>
        <v/>
      </c>
      <c r="EN970" s="107" t="str">
        <f>IF('DATA ENTRY'!CK969="","",IF('DATA ENTRY'!S969="","",IF(AND($EF$4='DATA ENTRY'!G969,$EH$4='DATA ENTRY'!F969),'DATA ENTRY'!S969,"")))</f>
        <v/>
      </c>
      <c r="EO970" s="3" t="str">
        <f>IF('DATA ENTRY'!CK969="","",IF('DATA ENTRY'!E969="","",IF(AND($EF$4='DATA ENTRY'!G969,$EH$4='DATA ENTRY'!F969),'DATA ENTRY'!E969,"")))</f>
        <v/>
      </c>
      <c r="EP970" s="3" t="str">
        <f>IF('DATA ENTRY'!CK969="","",IF('DATA ENTRY'!D969="","",IF(AND($EF$4='DATA ENTRY'!G969,$EH$4='DATA ENTRY'!F969),'DATA ENTRY'!D969,"")))</f>
        <v/>
      </c>
      <c r="EQ970" s="3" t="str">
        <f>IF('DATA ENTRY'!CK969="","",IF('DATA ENTRY'!W969="","",IF(AND($EF$4='DATA ENTRY'!G969,$EH$4='DATA ENTRY'!F969),'DATA ENTRY'!W969,"")))</f>
        <v/>
      </c>
      <c r="ER970" s="3" t="str">
        <f>IF('DATA ENTRY'!CK969="","",IF('DATA ENTRY'!X969="","",IF(AND($EF$4='DATA ENTRY'!G969,$EH$4='DATA ENTRY'!F969),'DATA ENTRY'!X969,"")))</f>
        <v/>
      </c>
      <c r="ES970" s="108" t="str">
        <f t="shared" si="255"/>
        <v/>
      </c>
      <c r="ET970" s="108" t="str">
        <f>IF('DATA ENTRY'!CK969="","",IF('DATA ENTRY'!D969="","",IF(AND($EF$4='DATA ENTRY'!G969,$EH$4='DATA ENTRY'!F969),'DATA ENTRY'!G969,"")))</f>
        <v/>
      </c>
      <c r="EY970">
        <f t="shared" si="256"/>
        <v>0</v>
      </c>
    </row>
    <row r="971" spans="1:155">
      <c r="A971" t="str">
        <f>IF(S971=0,"",1+(MAX($A$7:A970)))</f>
        <v/>
      </c>
      <c r="B971" s="224">
        <v>965</v>
      </c>
      <c r="C971" s="3" t="str">
        <f>IF('DATA ENTRY'!CK970="","",IF('DATA ENTRY'!B970="","",IF($D$4="All Post",'DATA ENTRY'!B970,IF(AND($D$4='DATA ENTRY'!CK970),'DATA ENTRY'!B970,""))))</f>
        <v/>
      </c>
      <c r="D971" s="3" t="str">
        <f>IF('DATA ENTRY'!CK970="","",IF('DATA ENTRY'!C970="","",IF($D$4="All Post",'DATA ENTRY'!C970,IF(AND($D$4='DATA ENTRY'!CK970),'DATA ENTRY'!C970,""))))</f>
        <v/>
      </c>
      <c r="E971" s="4" t="str">
        <f>IF('DATA ENTRY'!CK970="","",IF('DATA ENTRY'!I970="","",IF($D$4="All Post",'DATA ENTRY'!I970,IF(AND($D$4='DATA ENTRY'!CK970),'DATA ENTRY'!I970,""))))</f>
        <v/>
      </c>
      <c r="F971" s="4" t="str">
        <f>IF('DATA ENTRY'!CK970="","",IF('DATA ENTRY'!CK970="","",IF($D$4="All Post",'DATA ENTRY'!CK970,IF(AND($D$4='DATA ENTRY'!CK970),'DATA ENTRY'!CK970,""))))</f>
        <v/>
      </c>
      <c r="G971" s="3" t="str">
        <f>IF('DATA ENTRY'!CK970="","",IF('DATA ENTRY'!N970="","",IF($D$4="All Post",'DATA ENTRY'!N970,IF(AND($D$4='DATA ENTRY'!CK970),'DATA ENTRY'!N970,""))))</f>
        <v/>
      </c>
      <c r="H971" s="107" t="str">
        <f>IF('DATA ENTRY'!CK970="","",IF('DATA ENTRY'!O970="","",IF($D$4="All Post",'DATA ENTRY'!O970,IF(AND($D$4='DATA ENTRY'!CK970),'DATA ENTRY'!O970,""))))</f>
        <v/>
      </c>
      <c r="I971" s="3" t="str">
        <f>IF('DATA ENTRY'!CK970="","",IF('DATA ENTRY'!P970="","",IF($D$4="All Post",'DATA ENTRY'!P970,IF(AND($D$4='DATA ENTRY'!CK970),'DATA ENTRY'!P970,""))))</f>
        <v/>
      </c>
      <c r="J971" s="107" t="str">
        <f>IF('DATA ENTRY'!CK970="","",IF('DATA ENTRY'!Q970="","",IF($D$4="All Post",'DATA ENTRY'!Q970,IF(AND($D$4='DATA ENTRY'!CK970),'DATA ENTRY'!Q970,""))))</f>
        <v/>
      </c>
      <c r="K971" s="3" t="str">
        <f>IF('DATA ENTRY'!CK970="","",IF('DATA ENTRY'!R970="","",IF($D$4="All Post",'DATA ENTRY'!R970,IF(AND($D$4='DATA ENTRY'!CK970),'DATA ENTRY'!R970,""))))</f>
        <v/>
      </c>
      <c r="L971" s="3" t="str">
        <f>IF('DATA ENTRY'!CK970="","",IF('DATA ENTRY'!S970="","",IF($D$4="All Post",'DATA ENTRY'!S970,IF(AND($D$4='DATA ENTRY'!CK970),'DATA ENTRY'!S970,""))))</f>
        <v/>
      </c>
      <c r="M971" s="3" t="str">
        <f>IF('DATA ENTRY'!CK970="","",IF('DATA ENTRY'!E970="","",IF($D$4="All Post",'DATA ENTRY'!E970,IF(AND($D$4='DATA ENTRY'!CK970),'DATA ENTRY'!E970,""))))</f>
        <v/>
      </c>
      <c r="N971" s="3" t="str">
        <f>IF('DATA ENTRY'!CK970="","",IF('DATA ENTRY'!W970="","",IF($D$4="All Post",'DATA ENTRY'!W970,IF(AND($D$4='DATA ENTRY'!CK970),'DATA ENTRY'!W970,""))))</f>
        <v/>
      </c>
      <c r="O971" s="3" t="str">
        <f>IF('DATA ENTRY'!CK970="","",IF('DATA ENTRY'!X970="","",IF($D$4="All Post",'DATA ENTRY'!X970,IF(AND($D$4='DATA ENTRY'!CK970),'DATA ENTRY'!X970,""))))</f>
        <v/>
      </c>
      <c r="P971" s="3" t="str">
        <f>IF('DATA ENTRY'!CK970="","",IF('DATA ENTRY'!G970="","",IF($D$4="All Post",'DATA ENTRY'!G970,IF(AND($D$4='DATA ENTRY'!CK970),'DATA ENTRY'!G970,""))))</f>
        <v/>
      </c>
      <c r="S971">
        <f t="shared" si="243"/>
        <v>0</v>
      </c>
      <c r="T971" t="str">
        <f t="shared" si="244"/>
        <v/>
      </c>
      <c r="BZ971" t="str">
        <f t="shared" si="245"/>
        <v/>
      </c>
      <c r="CA971" t="str">
        <f t="shared" si="246"/>
        <v/>
      </c>
      <c r="CB971" s="224">
        <v>965</v>
      </c>
      <c r="CC971" s="3" t="str">
        <f>IF('DATA ENTRY'!CK970="","",IF('DATA ENTRY'!B970="","",IF(AND($CD$4='DATA ENTRY'!CK970,$CG$4='DATA ENTRY'!D970),'DATA ENTRY'!B970,"")))</f>
        <v/>
      </c>
      <c r="CD971" s="3" t="str">
        <f>IF('DATA ENTRY'!CK970="","",IF('DATA ENTRY'!C970="","",IF(AND($CD$4='DATA ENTRY'!CK970,$CG$4='DATA ENTRY'!D970),'DATA ENTRY'!C970,"")))</f>
        <v/>
      </c>
      <c r="CE971" s="4" t="str">
        <f>IF('DATA ENTRY'!CK970="","",IF('DATA ENTRY'!I970="","",IF(AND($CD$4='DATA ENTRY'!CK970,$CG$4='DATA ENTRY'!D970),'DATA ENTRY'!I970,"")))</f>
        <v/>
      </c>
      <c r="CF971" s="4" t="str">
        <f>IF('DATA ENTRY'!CK970="","",IF('DATA ENTRY'!CK970="","",IF(AND($CD$4='DATA ENTRY'!CK970,$CG$4='DATA ENTRY'!D970),'DATA ENTRY'!CK970,"")))</f>
        <v/>
      </c>
      <c r="CG971" s="3" t="str">
        <f>IF('DATA ENTRY'!CK970="","",IF('DATA ENTRY'!N970="","",IF(AND($CD$4='DATA ENTRY'!CK970,$CG$4='DATA ENTRY'!D970),'DATA ENTRY'!N970,"")))</f>
        <v/>
      </c>
      <c r="CH971" s="107" t="str">
        <f>IF('DATA ENTRY'!CK970="","",IF('DATA ENTRY'!O970="","",IF(AND($CD$4='DATA ENTRY'!CK970,$CG$4='DATA ENTRY'!D970),'DATA ENTRY'!O970,"")))</f>
        <v/>
      </c>
      <c r="CI971" s="3" t="str">
        <f>IF('DATA ENTRY'!CK970="","",IF('DATA ENTRY'!P970="","",IF(AND($CD$4='DATA ENTRY'!CK970,$CG$4='DATA ENTRY'!D970),'DATA ENTRY'!P970,"")))</f>
        <v/>
      </c>
      <c r="CJ971" s="107" t="str">
        <f>IF('DATA ENTRY'!CK970="","",IF('DATA ENTRY'!Q970="","",IF(AND($CD$4='DATA ENTRY'!CK970,$CG$4='DATA ENTRY'!D970),'DATA ENTRY'!Q970,"")))</f>
        <v/>
      </c>
      <c r="CK971" s="3" t="str">
        <f>IF('DATA ENTRY'!CK970="","",IF('DATA ENTRY'!R970="","",IF(AND($CD$4='DATA ENTRY'!CK970,$CG$4='DATA ENTRY'!D970),'DATA ENTRY'!R970,"")))</f>
        <v/>
      </c>
      <c r="CL971" s="3" t="str">
        <f>IF('DATA ENTRY'!CK970="","",IF('DATA ENTRY'!S970="","",IF(AND($CD$4='DATA ENTRY'!CK970,$CG$4='DATA ENTRY'!D970),'DATA ENTRY'!S970,"")))</f>
        <v/>
      </c>
      <c r="CM971" s="3" t="str">
        <f>IF('DATA ENTRY'!CK970="","",IF('DATA ENTRY'!E970="","",IF(AND($CD$4='DATA ENTRY'!CK970,$CG$4='DATA ENTRY'!D970),'DATA ENTRY'!E970,"")))</f>
        <v/>
      </c>
      <c r="CN971" s="3" t="str">
        <f>IF('DATA ENTRY'!CK970="","",IF('DATA ENTRY'!W970="","",IF(AND($CD$4='DATA ENTRY'!CK970,$CG$4='DATA ENTRY'!D970),'DATA ENTRY'!W970,"")))</f>
        <v/>
      </c>
      <c r="CO971" s="3" t="str">
        <f>IF('DATA ENTRY'!CK970="","",IF('DATA ENTRY'!X970="","",IF(AND($CD$4='DATA ENTRY'!CK970,$CG$4='DATA ENTRY'!D970),'DATA ENTRY'!X970,"")))</f>
        <v/>
      </c>
      <c r="CP971" s="108" t="str">
        <f t="shared" si="247"/>
        <v/>
      </c>
      <c r="CQ971" s="108" t="str">
        <f>IF('DATA ENTRY'!CK970="","",IF('DATA ENTRY'!G970="","",IF(AND($CD$4='DATA ENTRY'!CK970,$CG$4='DATA ENTRY'!D970),'DATA ENTRY'!G970,"")))</f>
        <v/>
      </c>
      <c r="CR971" s="230" t="str">
        <f>IF('DATA ENTRY'!CK970="","",IF('DATA ENTRY'!D970="","",IF(AND($CD$4='DATA ENTRY'!CK970,$CG$4='DATA ENTRY'!D970),'DATA ENTRY'!D970,"")))</f>
        <v/>
      </c>
      <c r="CS971">
        <f t="shared" si="248"/>
        <v>0</v>
      </c>
      <c r="CT971">
        <f t="shared" si="249"/>
        <v>0</v>
      </c>
      <c r="CV971" s="139"/>
      <c r="CX971">
        <f t="shared" si="250"/>
        <v>0</v>
      </c>
      <c r="DB971" t="str">
        <f t="shared" si="241"/>
        <v/>
      </c>
      <c r="DC971" t="str">
        <f t="shared" si="242"/>
        <v/>
      </c>
      <c r="DD971" s="224">
        <v>965</v>
      </c>
      <c r="DE971" s="3" t="str">
        <f>IF('DATA ENTRY'!CK970="","",IF('DATA ENTRY'!B970="","",IF(AND($DF$4='DATA ENTRY'!D970),'DATA ENTRY'!B970,"")))</f>
        <v/>
      </c>
      <c r="DF971" s="3" t="str">
        <f>IF('DATA ENTRY'!CK970="","",IF('DATA ENTRY'!C970="","",IF(AND($DF$4='DATA ENTRY'!D970),'DATA ENTRY'!C970,"")))</f>
        <v/>
      </c>
      <c r="DG971" s="4" t="str">
        <f>IF('DATA ENTRY'!CK970="","",IF('DATA ENTRY'!I970="","",IF(AND($DF$4='DATA ENTRY'!D970),'DATA ENTRY'!I970,"")))</f>
        <v/>
      </c>
      <c r="DH971" s="4" t="str">
        <f>IF('DATA ENTRY'!CK970="","",IF('DATA ENTRY'!CK970="","",IF(AND($DF$4='DATA ENTRY'!D970),'DATA ENTRY'!CK970,"")))</f>
        <v/>
      </c>
      <c r="DI971" s="3" t="str">
        <f>IF('DATA ENTRY'!CK970="","",IF('DATA ENTRY'!N970="","",IF(AND($DF$4='DATA ENTRY'!D970),'DATA ENTRY'!N970,"")))</f>
        <v/>
      </c>
      <c r="DJ971" s="107" t="str">
        <f>IF('DATA ENTRY'!CK970="","",IF('DATA ENTRY'!O970="","",IF(AND($DF$4='DATA ENTRY'!D970),'DATA ENTRY'!O970,"")))</f>
        <v/>
      </c>
      <c r="DK971" s="3" t="str">
        <f>IF('DATA ENTRY'!CK970="","",IF('DATA ENTRY'!P970="","",IF(AND($DF$4='DATA ENTRY'!D970),'DATA ENTRY'!P970,"")))</f>
        <v/>
      </c>
      <c r="DL971" s="107" t="str">
        <f>IF('DATA ENTRY'!CK970="","",IF('DATA ENTRY'!Q970="","",IF(AND($DF$4='DATA ENTRY'!D970),'DATA ENTRY'!Q970,"")))</f>
        <v/>
      </c>
      <c r="DM971" s="3" t="str">
        <f>IF('DATA ENTRY'!CK970="","",IF('DATA ENTRY'!R970="","",IF(AND($DF$4='DATA ENTRY'!D970),'DATA ENTRY'!R970,"")))</f>
        <v/>
      </c>
      <c r="DN971" s="107" t="str">
        <f>IF('DATA ENTRY'!CK970="","",IF('DATA ENTRY'!S970="","",IF(AND($DF$4='DATA ENTRY'!D970),'DATA ENTRY'!S970,"")))</f>
        <v/>
      </c>
      <c r="DO971" s="3" t="str">
        <f>IF('DATA ENTRY'!CK970="","",IF('DATA ENTRY'!E970="","",IF(AND($DF$4='DATA ENTRY'!D970),'DATA ENTRY'!E970,"")))</f>
        <v/>
      </c>
      <c r="DP971" s="3" t="str">
        <f>IF('DATA ENTRY'!CK970="","",IF('DATA ENTRY'!D970="","",IF(AND($DF$4='DATA ENTRY'!D970),'DATA ENTRY'!D970,"")))</f>
        <v/>
      </c>
      <c r="DQ971" s="3" t="str">
        <f>IF('DATA ENTRY'!CK970="","",IF('DATA ENTRY'!W970="","",IF(AND($DF$4='DATA ENTRY'!D970),'DATA ENTRY'!W970,"")))</f>
        <v/>
      </c>
      <c r="DR971" s="3" t="str">
        <f>IF('DATA ENTRY'!CK970="","",IF('DATA ENTRY'!X970="","",IF(AND($DF$4='DATA ENTRY'!D970),'DATA ENTRY'!X970,"")))</f>
        <v/>
      </c>
      <c r="DS971" s="108" t="str">
        <f t="shared" si="251"/>
        <v/>
      </c>
      <c r="DT971" s="108" t="str">
        <f>IF('DATA ENTRY'!CK970="","",IF('DATA ENTRY'!D970="","",IF(AND($DF$4='DATA ENTRY'!D970),'DATA ENTRY'!G970,"")))</f>
        <v/>
      </c>
      <c r="DY971">
        <f t="shared" si="252"/>
        <v>0</v>
      </c>
      <c r="EB971" t="str">
        <f t="shared" si="253"/>
        <v/>
      </c>
      <c r="EC971" t="str">
        <f t="shared" si="254"/>
        <v/>
      </c>
      <c r="ED971" s="224">
        <v>965</v>
      </c>
      <c r="EE971" s="3" t="str">
        <f>IF('DATA ENTRY'!CK970="","",IF('DATA ENTRY'!B970="","",IF(AND($EF$4='DATA ENTRY'!G970,$EH$4='DATA ENTRY'!F970),'DATA ENTRY'!B970,"")))</f>
        <v/>
      </c>
      <c r="EF971" s="3" t="str">
        <f>IF('DATA ENTRY'!CK970="","",IF('DATA ENTRY'!C970="","",IF(AND($EF$4='DATA ENTRY'!G970,$EH$4='DATA ENTRY'!F970),'DATA ENTRY'!C970,"")))</f>
        <v/>
      </c>
      <c r="EG971" s="4" t="str">
        <f>IF('DATA ENTRY'!CK970="","",IF('DATA ENTRY'!I970="","",IF(AND($EF$4='DATA ENTRY'!G970,$EH$4='DATA ENTRY'!F970),'DATA ENTRY'!I970,"")))</f>
        <v/>
      </c>
      <c r="EH971" s="4" t="str">
        <f>IF('DATA ENTRY'!CK970="","",IF('DATA ENTRY'!CK970="","",IF(AND($EF$4='DATA ENTRY'!G970,$EH$4='DATA ENTRY'!F970),'DATA ENTRY'!CK970,"")))</f>
        <v/>
      </c>
      <c r="EI971" s="3" t="str">
        <f>IF('DATA ENTRY'!CK970="","",IF('DATA ENTRY'!N970="","",IF(AND($EF$4='DATA ENTRY'!G970,$EH$4='DATA ENTRY'!F970),'DATA ENTRY'!N970,"")))</f>
        <v/>
      </c>
      <c r="EJ971" s="107" t="str">
        <f>IF('DATA ENTRY'!CK970="","",IF('DATA ENTRY'!O970="","",IF(AND($EF$4='DATA ENTRY'!G970,$EH$4='DATA ENTRY'!F970),'DATA ENTRY'!O970,"")))</f>
        <v/>
      </c>
      <c r="EK971" s="3" t="str">
        <f>IF('DATA ENTRY'!CK970="","",IF('DATA ENTRY'!P970="","",IF(AND($EF$4='DATA ENTRY'!G970,$EH$4='DATA ENTRY'!F970),'DATA ENTRY'!P970,"")))</f>
        <v/>
      </c>
      <c r="EL971" s="107" t="str">
        <f>IF('DATA ENTRY'!CK970="","",IF('DATA ENTRY'!Q970="","",IF(AND($EF$4='DATA ENTRY'!G970,$EH$4='DATA ENTRY'!F970),'DATA ENTRY'!Q970,"")))</f>
        <v/>
      </c>
      <c r="EM971" s="3" t="str">
        <f>IF('DATA ENTRY'!CK970="","",IF('DATA ENTRY'!R970="","",IF(AND($EF$4='DATA ENTRY'!G970,$EH$4='DATA ENTRY'!F970),'DATA ENTRY'!R970,"")))</f>
        <v/>
      </c>
      <c r="EN971" s="107" t="str">
        <f>IF('DATA ENTRY'!CK970="","",IF('DATA ENTRY'!S970="","",IF(AND($EF$4='DATA ENTRY'!G970,$EH$4='DATA ENTRY'!F970),'DATA ENTRY'!S970,"")))</f>
        <v/>
      </c>
      <c r="EO971" s="3" t="str">
        <f>IF('DATA ENTRY'!CK970="","",IF('DATA ENTRY'!E970="","",IF(AND($EF$4='DATA ENTRY'!G970,$EH$4='DATA ENTRY'!F970),'DATA ENTRY'!E970,"")))</f>
        <v/>
      </c>
      <c r="EP971" s="3" t="str">
        <f>IF('DATA ENTRY'!CK970="","",IF('DATA ENTRY'!D970="","",IF(AND($EF$4='DATA ENTRY'!G970,$EH$4='DATA ENTRY'!F970),'DATA ENTRY'!D970,"")))</f>
        <v/>
      </c>
      <c r="EQ971" s="3" t="str">
        <f>IF('DATA ENTRY'!CK970="","",IF('DATA ENTRY'!W970="","",IF(AND($EF$4='DATA ENTRY'!G970,$EH$4='DATA ENTRY'!F970),'DATA ENTRY'!W970,"")))</f>
        <v/>
      </c>
      <c r="ER971" s="3" t="str">
        <f>IF('DATA ENTRY'!CK970="","",IF('DATA ENTRY'!X970="","",IF(AND($EF$4='DATA ENTRY'!G970,$EH$4='DATA ENTRY'!F970),'DATA ENTRY'!X970,"")))</f>
        <v/>
      </c>
      <c r="ES971" s="108" t="str">
        <f t="shared" si="255"/>
        <v/>
      </c>
      <c r="ET971" s="108" t="str">
        <f>IF('DATA ENTRY'!CK970="","",IF('DATA ENTRY'!D970="","",IF(AND($EF$4='DATA ENTRY'!G970,$EH$4='DATA ENTRY'!F970),'DATA ENTRY'!G970,"")))</f>
        <v/>
      </c>
      <c r="EY971">
        <f t="shared" si="256"/>
        <v>0</v>
      </c>
    </row>
    <row r="972" spans="1:155">
      <c r="A972" t="str">
        <f>IF(S972=0,"",1+(MAX($A$7:A971)))</f>
        <v/>
      </c>
      <c r="B972" s="224">
        <v>966</v>
      </c>
      <c r="C972" s="3" t="str">
        <f>IF('DATA ENTRY'!CK971="","",IF('DATA ENTRY'!B971="","",IF($D$4="All Post",'DATA ENTRY'!B971,IF(AND($D$4='DATA ENTRY'!CK971),'DATA ENTRY'!B971,""))))</f>
        <v/>
      </c>
      <c r="D972" s="3" t="str">
        <f>IF('DATA ENTRY'!CK971="","",IF('DATA ENTRY'!C971="","",IF($D$4="All Post",'DATA ENTRY'!C971,IF(AND($D$4='DATA ENTRY'!CK971),'DATA ENTRY'!C971,""))))</f>
        <v/>
      </c>
      <c r="E972" s="4" t="str">
        <f>IF('DATA ENTRY'!CK971="","",IF('DATA ENTRY'!I971="","",IF($D$4="All Post",'DATA ENTRY'!I971,IF(AND($D$4='DATA ENTRY'!CK971),'DATA ENTRY'!I971,""))))</f>
        <v/>
      </c>
      <c r="F972" s="4" t="str">
        <f>IF('DATA ENTRY'!CK971="","",IF('DATA ENTRY'!CK971="","",IF($D$4="All Post",'DATA ENTRY'!CK971,IF(AND($D$4='DATA ENTRY'!CK971),'DATA ENTRY'!CK971,""))))</f>
        <v/>
      </c>
      <c r="G972" s="3" t="str">
        <f>IF('DATA ENTRY'!CK971="","",IF('DATA ENTRY'!N971="","",IF($D$4="All Post",'DATA ENTRY'!N971,IF(AND($D$4='DATA ENTRY'!CK971),'DATA ENTRY'!N971,""))))</f>
        <v/>
      </c>
      <c r="H972" s="107" t="str">
        <f>IF('DATA ENTRY'!CK971="","",IF('DATA ENTRY'!O971="","",IF($D$4="All Post",'DATA ENTRY'!O971,IF(AND($D$4='DATA ENTRY'!CK971),'DATA ENTRY'!O971,""))))</f>
        <v/>
      </c>
      <c r="I972" s="3" t="str">
        <f>IF('DATA ENTRY'!CK971="","",IF('DATA ENTRY'!P971="","",IF($D$4="All Post",'DATA ENTRY'!P971,IF(AND($D$4='DATA ENTRY'!CK971),'DATA ENTRY'!P971,""))))</f>
        <v/>
      </c>
      <c r="J972" s="107" t="str">
        <f>IF('DATA ENTRY'!CK971="","",IF('DATA ENTRY'!Q971="","",IF($D$4="All Post",'DATA ENTRY'!Q971,IF(AND($D$4='DATA ENTRY'!CK971),'DATA ENTRY'!Q971,""))))</f>
        <v/>
      </c>
      <c r="K972" s="3" t="str">
        <f>IF('DATA ENTRY'!CK971="","",IF('DATA ENTRY'!R971="","",IF($D$4="All Post",'DATA ENTRY'!R971,IF(AND($D$4='DATA ENTRY'!CK971),'DATA ENTRY'!R971,""))))</f>
        <v/>
      </c>
      <c r="L972" s="3" t="str">
        <f>IF('DATA ENTRY'!CK971="","",IF('DATA ENTRY'!S971="","",IF($D$4="All Post",'DATA ENTRY'!S971,IF(AND($D$4='DATA ENTRY'!CK971),'DATA ENTRY'!S971,""))))</f>
        <v/>
      </c>
      <c r="M972" s="3" t="str">
        <f>IF('DATA ENTRY'!CK971="","",IF('DATA ENTRY'!E971="","",IF($D$4="All Post",'DATA ENTRY'!E971,IF(AND($D$4='DATA ENTRY'!CK971),'DATA ENTRY'!E971,""))))</f>
        <v/>
      </c>
      <c r="N972" s="3" t="str">
        <f>IF('DATA ENTRY'!CK971="","",IF('DATA ENTRY'!W971="","",IF($D$4="All Post",'DATA ENTRY'!W971,IF(AND($D$4='DATA ENTRY'!CK971),'DATA ENTRY'!W971,""))))</f>
        <v/>
      </c>
      <c r="O972" s="3" t="str">
        <f>IF('DATA ENTRY'!CK971="","",IF('DATA ENTRY'!X971="","",IF($D$4="All Post",'DATA ENTRY'!X971,IF(AND($D$4='DATA ENTRY'!CK971),'DATA ENTRY'!X971,""))))</f>
        <v/>
      </c>
      <c r="P972" s="3" t="str">
        <f>IF('DATA ENTRY'!CK971="","",IF('DATA ENTRY'!G971="","",IF($D$4="All Post",'DATA ENTRY'!G971,IF(AND($D$4='DATA ENTRY'!CK971),'DATA ENTRY'!G971,""))))</f>
        <v/>
      </c>
      <c r="S972">
        <f t="shared" si="243"/>
        <v>0</v>
      </c>
      <c r="T972" t="str">
        <f t="shared" si="244"/>
        <v/>
      </c>
      <c r="BZ972" t="str">
        <f t="shared" si="245"/>
        <v/>
      </c>
      <c r="CA972" t="str">
        <f t="shared" si="246"/>
        <v/>
      </c>
      <c r="CB972" s="224">
        <v>966</v>
      </c>
      <c r="CC972" s="3" t="str">
        <f>IF('DATA ENTRY'!CK971="","",IF('DATA ENTRY'!B971="","",IF(AND($CD$4='DATA ENTRY'!CK971,$CG$4='DATA ENTRY'!D971),'DATA ENTRY'!B971,"")))</f>
        <v/>
      </c>
      <c r="CD972" s="3" t="str">
        <f>IF('DATA ENTRY'!CK971="","",IF('DATA ENTRY'!C971="","",IF(AND($CD$4='DATA ENTRY'!CK971,$CG$4='DATA ENTRY'!D971),'DATA ENTRY'!C971,"")))</f>
        <v/>
      </c>
      <c r="CE972" s="4" t="str">
        <f>IF('DATA ENTRY'!CK971="","",IF('DATA ENTRY'!I971="","",IF(AND($CD$4='DATA ENTRY'!CK971,$CG$4='DATA ENTRY'!D971),'DATA ENTRY'!I971,"")))</f>
        <v/>
      </c>
      <c r="CF972" s="4" t="str">
        <f>IF('DATA ENTRY'!CK971="","",IF('DATA ENTRY'!CK971="","",IF(AND($CD$4='DATA ENTRY'!CK971,$CG$4='DATA ENTRY'!D971),'DATA ENTRY'!CK971,"")))</f>
        <v/>
      </c>
      <c r="CG972" s="3" t="str">
        <f>IF('DATA ENTRY'!CK971="","",IF('DATA ENTRY'!N971="","",IF(AND($CD$4='DATA ENTRY'!CK971,$CG$4='DATA ENTRY'!D971),'DATA ENTRY'!N971,"")))</f>
        <v/>
      </c>
      <c r="CH972" s="107" t="str">
        <f>IF('DATA ENTRY'!CK971="","",IF('DATA ENTRY'!O971="","",IF(AND($CD$4='DATA ENTRY'!CK971,$CG$4='DATA ENTRY'!D971),'DATA ENTRY'!O971,"")))</f>
        <v/>
      </c>
      <c r="CI972" s="3" t="str">
        <f>IF('DATA ENTRY'!CK971="","",IF('DATA ENTRY'!P971="","",IF(AND($CD$4='DATA ENTRY'!CK971,$CG$4='DATA ENTRY'!D971),'DATA ENTRY'!P971,"")))</f>
        <v/>
      </c>
      <c r="CJ972" s="107" t="str">
        <f>IF('DATA ENTRY'!CK971="","",IF('DATA ENTRY'!Q971="","",IF(AND($CD$4='DATA ENTRY'!CK971,$CG$4='DATA ENTRY'!D971),'DATA ENTRY'!Q971,"")))</f>
        <v/>
      </c>
      <c r="CK972" s="3" t="str">
        <f>IF('DATA ENTRY'!CK971="","",IF('DATA ENTRY'!R971="","",IF(AND($CD$4='DATA ENTRY'!CK971,$CG$4='DATA ENTRY'!D971),'DATA ENTRY'!R971,"")))</f>
        <v/>
      </c>
      <c r="CL972" s="3" t="str">
        <f>IF('DATA ENTRY'!CK971="","",IF('DATA ENTRY'!S971="","",IF(AND($CD$4='DATA ENTRY'!CK971,$CG$4='DATA ENTRY'!D971),'DATA ENTRY'!S971,"")))</f>
        <v/>
      </c>
      <c r="CM972" s="3" t="str">
        <f>IF('DATA ENTRY'!CK971="","",IF('DATA ENTRY'!E971="","",IF(AND($CD$4='DATA ENTRY'!CK971,$CG$4='DATA ENTRY'!D971),'DATA ENTRY'!E971,"")))</f>
        <v/>
      </c>
      <c r="CN972" s="3" t="str">
        <f>IF('DATA ENTRY'!CK971="","",IF('DATA ENTRY'!W971="","",IF(AND($CD$4='DATA ENTRY'!CK971,$CG$4='DATA ENTRY'!D971),'DATA ENTRY'!W971,"")))</f>
        <v/>
      </c>
      <c r="CO972" s="3" t="str">
        <f>IF('DATA ENTRY'!CK971="","",IF('DATA ENTRY'!X971="","",IF(AND($CD$4='DATA ENTRY'!CK971,$CG$4='DATA ENTRY'!D971),'DATA ENTRY'!X971,"")))</f>
        <v/>
      </c>
      <c r="CP972" s="108" t="str">
        <f t="shared" si="247"/>
        <v/>
      </c>
      <c r="CQ972" s="108" t="str">
        <f>IF('DATA ENTRY'!CK971="","",IF('DATA ENTRY'!G971="","",IF(AND($CD$4='DATA ENTRY'!CK971,$CG$4='DATA ENTRY'!D971),'DATA ENTRY'!G971,"")))</f>
        <v/>
      </c>
      <c r="CR972" s="230" t="str">
        <f>IF('DATA ENTRY'!CK971="","",IF('DATA ENTRY'!D971="","",IF(AND($CD$4='DATA ENTRY'!CK971,$CG$4='DATA ENTRY'!D971),'DATA ENTRY'!D971,"")))</f>
        <v/>
      </c>
      <c r="CS972">
        <f t="shared" si="248"/>
        <v>0</v>
      </c>
      <c r="CT972">
        <f t="shared" si="249"/>
        <v>0</v>
      </c>
      <c r="CV972" s="139"/>
      <c r="CX972">
        <f t="shared" si="250"/>
        <v>0</v>
      </c>
      <c r="DB972" t="str">
        <f t="shared" ref="DB972:DB1035" si="257">IF(DG972="","",RANK(DG972,$DG$7:$DG$211,1))</f>
        <v/>
      </c>
      <c r="DC972" t="str">
        <f t="shared" ref="DC972:DC1035" si="258">IF(DY972=0,"",DY972)</f>
        <v/>
      </c>
      <c r="DD972" s="224">
        <v>966</v>
      </c>
      <c r="DE972" s="3" t="str">
        <f>IF('DATA ENTRY'!CK971="","",IF('DATA ENTRY'!B971="","",IF(AND($DF$4='DATA ENTRY'!D971),'DATA ENTRY'!B971,"")))</f>
        <v/>
      </c>
      <c r="DF972" s="3" t="str">
        <f>IF('DATA ENTRY'!CK971="","",IF('DATA ENTRY'!C971="","",IF(AND($DF$4='DATA ENTRY'!D971),'DATA ENTRY'!C971,"")))</f>
        <v/>
      </c>
      <c r="DG972" s="4" t="str">
        <f>IF('DATA ENTRY'!CK971="","",IF('DATA ENTRY'!I971="","",IF(AND($DF$4='DATA ENTRY'!D971),'DATA ENTRY'!I971,"")))</f>
        <v/>
      </c>
      <c r="DH972" s="4" t="str">
        <f>IF('DATA ENTRY'!CK971="","",IF('DATA ENTRY'!CK971="","",IF(AND($DF$4='DATA ENTRY'!D971),'DATA ENTRY'!CK971,"")))</f>
        <v/>
      </c>
      <c r="DI972" s="3" t="str">
        <f>IF('DATA ENTRY'!CK971="","",IF('DATA ENTRY'!N971="","",IF(AND($DF$4='DATA ENTRY'!D971),'DATA ENTRY'!N971,"")))</f>
        <v/>
      </c>
      <c r="DJ972" s="107" t="str">
        <f>IF('DATA ENTRY'!CK971="","",IF('DATA ENTRY'!O971="","",IF(AND($DF$4='DATA ENTRY'!D971),'DATA ENTRY'!O971,"")))</f>
        <v/>
      </c>
      <c r="DK972" s="3" t="str">
        <f>IF('DATA ENTRY'!CK971="","",IF('DATA ENTRY'!P971="","",IF(AND($DF$4='DATA ENTRY'!D971),'DATA ENTRY'!P971,"")))</f>
        <v/>
      </c>
      <c r="DL972" s="107" t="str">
        <f>IF('DATA ENTRY'!CK971="","",IF('DATA ENTRY'!Q971="","",IF(AND($DF$4='DATA ENTRY'!D971),'DATA ENTRY'!Q971,"")))</f>
        <v/>
      </c>
      <c r="DM972" s="3" t="str">
        <f>IF('DATA ENTRY'!CK971="","",IF('DATA ENTRY'!R971="","",IF(AND($DF$4='DATA ENTRY'!D971),'DATA ENTRY'!R971,"")))</f>
        <v/>
      </c>
      <c r="DN972" s="107" t="str">
        <f>IF('DATA ENTRY'!CK971="","",IF('DATA ENTRY'!S971="","",IF(AND($DF$4='DATA ENTRY'!D971),'DATA ENTRY'!S971,"")))</f>
        <v/>
      </c>
      <c r="DO972" s="3" t="str">
        <f>IF('DATA ENTRY'!CK971="","",IF('DATA ENTRY'!E971="","",IF(AND($DF$4='DATA ENTRY'!D971),'DATA ENTRY'!E971,"")))</f>
        <v/>
      </c>
      <c r="DP972" s="3" t="str">
        <f>IF('DATA ENTRY'!CK971="","",IF('DATA ENTRY'!D971="","",IF(AND($DF$4='DATA ENTRY'!D971),'DATA ENTRY'!D971,"")))</f>
        <v/>
      </c>
      <c r="DQ972" s="3" t="str">
        <f>IF('DATA ENTRY'!CK971="","",IF('DATA ENTRY'!W971="","",IF(AND($DF$4='DATA ENTRY'!D971),'DATA ENTRY'!W971,"")))</f>
        <v/>
      </c>
      <c r="DR972" s="3" t="str">
        <f>IF('DATA ENTRY'!CK971="","",IF('DATA ENTRY'!X971="","",IF(AND($DF$4='DATA ENTRY'!D971),'DATA ENTRY'!X971,"")))</f>
        <v/>
      </c>
      <c r="DS972" s="108" t="str">
        <f t="shared" si="251"/>
        <v/>
      </c>
      <c r="DT972" s="108" t="str">
        <f>IF('DATA ENTRY'!CK971="","",IF('DATA ENTRY'!D971="","",IF(AND($DF$4='DATA ENTRY'!D971),'DATA ENTRY'!G971,"")))</f>
        <v/>
      </c>
      <c r="DY972">
        <f t="shared" si="252"/>
        <v>0</v>
      </c>
      <c r="EB972" t="str">
        <f t="shared" si="253"/>
        <v/>
      </c>
      <c r="EC972" t="str">
        <f t="shared" si="254"/>
        <v/>
      </c>
      <c r="ED972" s="224">
        <v>966</v>
      </c>
      <c r="EE972" s="3" t="str">
        <f>IF('DATA ENTRY'!CK971="","",IF('DATA ENTRY'!B971="","",IF(AND($EF$4='DATA ENTRY'!G971,$EH$4='DATA ENTRY'!F971),'DATA ENTRY'!B971,"")))</f>
        <v/>
      </c>
      <c r="EF972" s="3" t="str">
        <f>IF('DATA ENTRY'!CK971="","",IF('DATA ENTRY'!C971="","",IF(AND($EF$4='DATA ENTRY'!G971,$EH$4='DATA ENTRY'!F971),'DATA ENTRY'!C971,"")))</f>
        <v/>
      </c>
      <c r="EG972" s="4" t="str">
        <f>IF('DATA ENTRY'!CK971="","",IF('DATA ENTRY'!I971="","",IF(AND($EF$4='DATA ENTRY'!G971,$EH$4='DATA ENTRY'!F971),'DATA ENTRY'!I971,"")))</f>
        <v/>
      </c>
      <c r="EH972" s="4" t="str">
        <f>IF('DATA ENTRY'!CK971="","",IF('DATA ENTRY'!CK971="","",IF(AND($EF$4='DATA ENTRY'!G971,$EH$4='DATA ENTRY'!F971),'DATA ENTRY'!CK971,"")))</f>
        <v/>
      </c>
      <c r="EI972" s="3" t="str">
        <f>IF('DATA ENTRY'!CK971="","",IF('DATA ENTRY'!N971="","",IF(AND($EF$4='DATA ENTRY'!G971,$EH$4='DATA ENTRY'!F971),'DATA ENTRY'!N971,"")))</f>
        <v/>
      </c>
      <c r="EJ972" s="107" t="str">
        <f>IF('DATA ENTRY'!CK971="","",IF('DATA ENTRY'!O971="","",IF(AND($EF$4='DATA ENTRY'!G971,$EH$4='DATA ENTRY'!F971),'DATA ENTRY'!O971,"")))</f>
        <v/>
      </c>
      <c r="EK972" s="3" t="str">
        <f>IF('DATA ENTRY'!CK971="","",IF('DATA ENTRY'!P971="","",IF(AND($EF$4='DATA ENTRY'!G971,$EH$4='DATA ENTRY'!F971),'DATA ENTRY'!P971,"")))</f>
        <v/>
      </c>
      <c r="EL972" s="107" t="str">
        <f>IF('DATA ENTRY'!CK971="","",IF('DATA ENTRY'!Q971="","",IF(AND($EF$4='DATA ENTRY'!G971,$EH$4='DATA ENTRY'!F971),'DATA ENTRY'!Q971,"")))</f>
        <v/>
      </c>
      <c r="EM972" s="3" t="str">
        <f>IF('DATA ENTRY'!CK971="","",IF('DATA ENTRY'!R971="","",IF(AND($EF$4='DATA ENTRY'!G971,$EH$4='DATA ENTRY'!F971),'DATA ENTRY'!R971,"")))</f>
        <v/>
      </c>
      <c r="EN972" s="107" t="str">
        <f>IF('DATA ENTRY'!CK971="","",IF('DATA ENTRY'!S971="","",IF(AND($EF$4='DATA ENTRY'!G971,$EH$4='DATA ENTRY'!F971),'DATA ENTRY'!S971,"")))</f>
        <v/>
      </c>
      <c r="EO972" s="3" t="str">
        <f>IF('DATA ENTRY'!CK971="","",IF('DATA ENTRY'!E971="","",IF(AND($EF$4='DATA ENTRY'!G971,$EH$4='DATA ENTRY'!F971),'DATA ENTRY'!E971,"")))</f>
        <v/>
      </c>
      <c r="EP972" s="3" t="str">
        <f>IF('DATA ENTRY'!CK971="","",IF('DATA ENTRY'!D971="","",IF(AND($EF$4='DATA ENTRY'!G971,$EH$4='DATA ENTRY'!F971),'DATA ENTRY'!D971,"")))</f>
        <v/>
      </c>
      <c r="EQ972" s="3" t="str">
        <f>IF('DATA ENTRY'!CK971="","",IF('DATA ENTRY'!W971="","",IF(AND($EF$4='DATA ENTRY'!G971,$EH$4='DATA ENTRY'!F971),'DATA ENTRY'!W971,"")))</f>
        <v/>
      </c>
      <c r="ER972" s="3" t="str">
        <f>IF('DATA ENTRY'!CK971="","",IF('DATA ENTRY'!X971="","",IF(AND($EF$4='DATA ENTRY'!G971,$EH$4='DATA ENTRY'!F971),'DATA ENTRY'!X971,"")))</f>
        <v/>
      </c>
      <c r="ES972" s="108" t="str">
        <f t="shared" si="255"/>
        <v/>
      </c>
      <c r="ET972" s="108" t="str">
        <f>IF('DATA ENTRY'!CK971="","",IF('DATA ENTRY'!D971="","",IF(AND($EF$4='DATA ENTRY'!G971,$EH$4='DATA ENTRY'!F971),'DATA ENTRY'!G971,"")))</f>
        <v/>
      </c>
      <c r="EY972">
        <f t="shared" si="256"/>
        <v>0</v>
      </c>
    </row>
    <row r="973" spans="1:155">
      <c r="A973" t="str">
        <f>IF(S973=0,"",1+(MAX($A$7:A972)))</f>
        <v/>
      </c>
      <c r="B973" s="224">
        <v>967</v>
      </c>
      <c r="C973" s="3" t="str">
        <f>IF('DATA ENTRY'!CK972="","",IF('DATA ENTRY'!B972="","",IF($D$4="All Post",'DATA ENTRY'!B972,IF(AND($D$4='DATA ENTRY'!CK972),'DATA ENTRY'!B972,""))))</f>
        <v/>
      </c>
      <c r="D973" s="3" t="str">
        <f>IF('DATA ENTRY'!CK972="","",IF('DATA ENTRY'!C972="","",IF($D$4="All Post",'DATA ENTRY'!C972,IF(AND($D$4='DATA ENTRY'!CK972),'DATA ENTRY'!C972,""))))</f>
        <v/>
      </c>
      <c r="E973" s="4" t="str">
        <f>IF('DATA ENTRY'!CK972="","",IF('DATA ENTRY'!I972="","",IF($D$4="All Post",'DATA ENTRY'!I972,IF(AND($D$4='DATA ENTRY'!CK972),'DATA ENTRY'!I972,""))))</f>
        <v/>
      </c>
      <c r="F973" s="4" t="str">
        <f>IF('DATA ENTRY'!CK972="","",IF('DATA ENTRY'!CK972="","",IF($D$4="All Post",'DATA ENTRY'!CK972,IF(AND($D$4='DATA ENTRY'!CK972),'DATA ENTRY'!CK972,""))))</f>
        <v/>
      </c>
      <c r="G973" s="3" t="str">
        <f>IF('DATA ENTRY'!CK972="","",IF('DATA ENTRY'!N972="","",IF($D$4="All Post",'DATA ENTRY'!N972,IF(AND($D$4='DATA ENTRY'!CK972),'DATA ENTRY'!N972,""))))</f>
        <v/>
      </c>
      <c r="H973" s="107" t="str">
        <f>IF('DATA ENTRY'!CK972="","",IF('DATA ENTRY'!O972="","",IF($D$4="All Post",'DATA ENTRY'!O972,IF(AND($D$4='DATA ENTRY'!CK972),'DATA ENTRY'!O972,""))))</f>
        <v/>
      </c>
      <c r="I973" s="3" t="str">
        <f>IF('DATA ENTRY'!CK972="","",IF('DATA ENTRY'!P972="","",IF($D$4="All Post",'DATA ENTRY'!P972,IF(AND($D$4='DATA ENTRY'!CK972),'DATA ENTRY'!P972,""))))</f>
        <v/>
      </c>
      <c r="J973" s="107" t="str">
        <f>IF('DATA ENTRY'!CK972="","",IF('DATA ENTRY'!Q972="","",IF($D$4="All Post",'DATA ENTRY'!Q972,IF(AND($D$4='DATA ENTRY'!CK972),'DATA ENTRY'!Q972,""))))</f>
        <v/>
      </c>
      <c r="K973" s="3" t="str">
        <f>IF('DATA ENTRY'!CK972="","",IF('DATA ENTRY'!R972="","",IF($D$4="All Post",'DATA ENTRY'!R972,IF(AND($D$4='DATA ENTRY'!CK972),'DATA ENTRY'!R972,""))))</f>
        <v/>
      </c>
      <c r="L973" s="3" t="str">
        <f>IF('DATA ENTRY'!CK972="","",IF('DATA ENTRY'!S972="","",IF($D$4="All Post",'DATA ENTRY'!S972,IF(AND($D$4='DATA ENTRY'!CK972),'DATA ENTRY'!S972,""))))</f>
        <v/>
      </c>
      <c r="M973" s="3" t="str">
        <f>IF('DATA ENTRY'!CK972="","",IF('DATA ENTRY'!E972="","",IF($D$4="All Post",'DATA ENTRY'!E972,IF(AND($D$4='DATA ENTRY'!CK972),'DATA ENTRY'!E972,""))))</f>
        <v/>
      </c>
      <c r="N973" s="3" t="str">
        <f>IF('DATA ENTRY'!CK972="","",IF('DATA ENTRY'!W972="","",IF($D$4="All Post",'DATA ENTRY'!W972,IF(AND($D$4='DATA ENTRY'!CK972),'DATA ENTRY'!W972,""))))</f>
        <v/>
      </c>
      <c r="O973" s="3" t="str">
        <f>IF('DATA ENTRY'!CK972="","",IF('DATA ENTRY'!X972="","",IF($D$4="All Post",'DATA ENTRY'!X972,IF(AND($D$4='DATA ENTRY'!CK972),'DATA ENTRY'!X972,""))))</f>
        <v/>
      </c>
      <c r="P973" s="3" t="str">
        <f>IF('DATA ENTRY'!CK972="","",IF('DATA ENTRY'!G972="","",IF($D$4="All Post",'DATA ENTRY'!G972,IF(AND($D$4='DATA ENTRY'!CK972),'DATA ENTRY'!G972,""))))</f>
        <v/>
      </c>
      <c r="S973">
        <f t="shared" si="243"/>
        <v>0</v>
      </c>
      <c r="T973" t="str">
        <f t="shared" si="244"/>
        <v/>
      </c>
      <c r="BZ973" t="str">
        <f t="shared" si="245"/>
        <v/>
      </c>
      <c r="CA973" t="str">
        <f t="shared" si="246"/>
        <v/>
      </c>
      <c r="CB973" s="224">
        <v>967</v>
      </c>
      <c r="CC973" s="3" t="str">
        <f>IF('DATA ENTRY'!CK972="","",IF('DATA ENTRY'!B972="","",IF(AND($CD$4='DATA ENTRY'!CK972,$CG$4='DATA ENTRY'!D972),'DATA ENTRY'!B972,"")))</f>
        <v/>
      </c>
      <c r="CD973" s="3" t="str">
        <f>IF('DATA ENTRY'!CK972="","",IF('DATA ENTRY'!C972="","",IF(AND($CD$4='DATA ENTRY'!CK972,$CG$4='DATA ENTRY'!D972),'DATA ENTRY'!C972,"")))</f>
        <v/>
      </c>
      <c r="CE973" s="4" t="str">
        <f>IF('DATA ENTRY'!CK972="","",IF('DATA ENTRY'!I972="","",IF(AND($CD$4='DATA ENTRY'!CK972,$CG$4='DATA ENTRY'!D972),'DATA ENTRY'!I972,"")))</f>
        <v/>
      </c>
      <c r="CF973" s="4" t="str">
        <f>IF('DATA ENTRY'!CK972="","",IF('DATA ENTRY'!CK972="","",IF(AND($CD$4='DATA ENTRY'!CK972,$CG$4='DATA ENTRY'!D972),'DATA ENTRY'!CK972,"")))</f>
        <v/>
      </c>
      <c r="CG973" s="3" t="str">
        <f>IF('DATA ENTRY'!CK972="","",IF('DATA ENTRY'!N972="","",IF(AND($CD$4='DATA ENTRY'!CK972,$CG$4='DATA ENTRY'!D972),'DATA ENTRY'!N972,"")))</f>
        <v/>
      </c>
      <c r="CH973" s="107" t="str">
        <f>IF('DATA ENTRY'!CK972="","",IF('DATA ENTRY'!O972="","",IF(AND($CD$4='DATA ENTRY'!CK972,$CG$4='DATA ENTRY'!D972),'DATA ENTRY'!O972,"")))</f>
        <v/>
      </c>
      <c r="CI973" s="3" t="str">
        <f>IF('DATA ENTRY'!CK972="","",IF('DATA ENTRY'!P972="","",IF(AND($CD$4='DATA ENTRY'!CK972,$CG$4='DATA ENTRY'!D972),'DATA ENTRY'!P972,"")))</f>
        <v/>
      </c>
      <c r="CJ973" s="107" t="str">
        <f>IF('DATA ENTRY'!CK972="","",IF('DATA ENTRY'!Q972="","",IF(AND($CD$4='DATA ENTRY'!CK972,$CG$4='DATA ENTRY'!D972),'DATA ENTRY'!Q972,"")))</f>
        <v/>
      </c>
      <c r="CK973" s="3" t="str">
        <f>IF('DATA ENTRY'!CK972="","",IF('DATA ENTRY'!R972="","",IF(AND($CD$4='DATA ENTRY'!CK972,$CG$4='DATA ENTRY'!D972),'DATA ENTRY'!R972,"")))</f>
        <v/>
      </c>
      <c r="CL973" s="3" t="str">
        <f>IF('DATA ENTRY'!CK972="","",IF('DATA ENTRY'!S972="","",IF(AND($CD$4='DATA ENTRY'!CK972,$CG$4='DATA ENTRY'!D972),'DATA ENTRY'!S972,"")))</f>
        <v/>
      </c>
      <c r="CM973" s="3" t="str">
        <f>IF('DATA ENTRY'!CK972="","",IF('DATA ENTRY'!E972="","",IF(AND($CD$4='DATA ENTRY'!CK972,$CG$4='DATA ENTRY'!D972),'DATA ENTRY'!E972,"")))</f>
        <v/>
      </c>
      <c r="CN973" s="3" t="str">
        <f>IF('DATA ENTRY'!CK972="","",IF('DATA ENTRY'!W972="","",IF(AND($CD$4='DATA ENTRY'!CK972,$CG$4='DATA ENTRY'!D972),'DATA ENTRY'!W972,"")))</f>
        <v/>
      </c>
      <c r="CO973" s="3" t="str">
        <f>IF('DATA ENTRY'!CK972="","",IF('DATA ENTRY'!X972="","",IF(AND($CD$4='DATA ENTRY'!CK972,$CG$4='DATA ENTRY'!D972),'DATA ENTRY'!X972,"")))</f>
        <v/>
      </c>
      <c r="CP973" s="108" t="str">
        <f t="shared" si="247"/>
        <v/>
      </c>
      <c r="CQ973" s="108" t="str">
        <f>IF('DATA ENTRY'!CK972="","",IF('DATA ENTRY'!G972="","",IF(AND($CD$4='DATA ENTRY'!CK972,$CG$4='DATA ENTRY'!D972),'DATA ENTRY'!G972,"")))</f>
        <v/>
      </c>
      <c r="CR973" s="230" t="str">
        <f>IF('DATA ENTRY'!CK972="","",IF('DATA ENTRY'!D972="","",IF(AND($CD$4='DATA ENTRY'!CK972,$CG$4='DATA ENTRY'!D972),'DATA ENTRY'!D972,"")))</f>
        <v/>
      </c>
      <c r="CS973">
        <f t="shared" si="248"/>
        <v>0</v>
      </c>
      <c r="CT973">
        <f t="shared" si="249"/>
        <v>0</v>
      </c>
      <c r="CV973" s="139"/>
      <c r="CX973">
        <f t="shared" si="250"/>
        <v>0</v>
      </c>
      <c r="DB973" t="str">
        <f t="shared" si="257"/>
        <v/>
      </c>
      <c r="DC973" t="str">
        <f t="shared" si="258"/>
        <v/>
      </c>
      <c r="DD973" s="224">
        <v>967</v>
      </c>
      <c r="DE973" s="3" t="str">
        <f>IF('DATA ENTRY'!CK972="","",IF('DATA ENTRY'!B972="","",IF(AND($DF$4='DATA ENTRY'!D972),'DATA ENTRY'!B972,"")))</f>
        <v/>
      </c>
      <c r="DF973" s="3" t="str">
        <f>IF('DATA ENTRY'!CK972="","",IF('DATA ENTRY'!C972="","",IF(AND($DF$4='DATA ENTRY'!D972),'DATA ENTRY'!C972,"")))</f>
        <v/>
      </c>
      <c r="DG973" s="4" t="str">
        <f>IF('DATA ENTRY'!CK972="","",IF('DATA ENTRY'!I972="","",IF(AND($DF$4='DATA ENTRY'!D972),'DATA ENTRY'!I972,"")))</f>
        <v/>
      </c>
      <c r="DH973" s="4" t="str">
        <f>IF('DATA ENTRY'!CK972="","",IF('DATA ENTRY'!CK972="","",IF(AND($DF$4='DATA ENTRY'!D972),'DATA ENTRY'!CK972,"")))</f>
        <v/>
      </c>
      <c r="DI973" s="3" t="str">
        <f>IF('DATA ENTRY'!CK972="","",IF('DATA ENTRY'!N972="","",IF(AND($DF$4='DATA ENTRY'!D972),'DATA ENTRY'!N972,"")))</f>
        <v/>
      </c>
      <c r="DJ973" s="107" t="str">
        <f>IF('DATA ENTRY'!CK972="","",IF('DATA ENTRY'!O972="","",IF(AND($DF$4='DATA ENTRY'!D972),'DATA ENTRY'!O972,"")))</f>
        <v/>
      </c>
      <c r="DK973" s="3" t="str">
        <f>IF('DATA ENTRY'!CK972="","",IF('DATA ENTRY'!P972="","",IF(AND($DF$4='DATA ENTRY'!D972),'DATA ENTRY'!P972,"")))</f>
        <v/>
      </c>
      <c r="DL973" s="107" t="str">
        <f>IF('DATA ENTRY'!CK972="","",IF('DATA ENTRY'!Q972="","",IF(AND($DF$4='DATA ENTRY'!D972),'DATA ENTRY'!Q972,"")))</f>
        <v/>
      </c>
      <c r="DM973" s="3" t="str">
        <f>IF('DATA ENTRY'!CK972="","",IF('DATA ENTRY'!R972="","",IF(AND($DF$4='DATA ENTRY'!D972),'DATA ENTRY'!R972,"")))</f>
        <v/>
      </c>
      <c r="DN973" s="107" t="str">
        <f>IF('DATA ENTRY'!CK972="","",IF('DATA ENTRY'!S972="","",IF(AND($DF$4='DATA ENTRY'!D972),'DATA ENTRY'!S972,"")))</f>
        <v/>
      </c>
      <c r="DO973" s="3" t="str">
        <f>IF('DATA ENTRY'!CK972="","",IF('DATA ENTRY'!E972="","",IF(AND($DF$4='DATA ENTRY'!D972),'DATA ENTRY'!E972,"")))</f>
        <v/>
      </c>
      <c r="DP973" s="3" t="str">
        <f>IF('DATA ENTRY'!CK972="","",IF('DATA ENTRY'!D972="","",IF(AND($DF$4='DATA ENTRY'!D972),'DATA ENTRY'!D972,"")))</f>
        <v/>
      </c>
      <c r="DQ973" s="3" t="str">
        <f>IF('DATA ENTRY'!CK972="","",IF('DATA ENTRY'!W972="","",IF(AND($DF$4='DATA ENTRY'!D972),'DATA ENTRY'!W972,"")))</f>
        <v/>
      </c>
      <c r="DR973" s="3" t="str">
        <f>IF('DATA ENTRY'!CK972="","",IF('DATA ENTRY'!X972="","",IF(AND($DF$4='DATA ENTRY'!D972),'DATA ENTRY'!X972,"")))</f>
        <v/>
      </c>
      <c r="DS973" s="108" t="str">
        <f t="shared" si="251"/>
        <v/>
      </c>
      <c r="DT973" s="108" t="str">
        <f>IF('DATA ENTRY'!CK972="","",IF('DATA ENTRY'!D972="","",IF(AND($DF$4='DATA ENTRY'!D972),'DATA ENTRY'!G972,"")))</f>
        <v/>
      </c>
      <c r="DY973">
        <f t="shared" si="252"/>
        <v>0</v>
      </c>
      <c r="EB973" t="str">
        <f t="shared" si="253"/>
        <v/>
      </c>
      <c r="EC973" t="str">
        <f t="shared" si="254"/>
        <v/>
      </c>
      <c r="ED973" s="224">
        <v>967</v>
      </c>
      <c r="EE973" s="3" t="str">
        <f>IF('DATA ENTRY'!CK972="","",IF('DATA ENTRY'!B972="","",IF(AND($EF$4='DATA ENTRY'!G972,$EH$4='DATA ENTRY'!F972),'DATA ENTRY'!B972,"")))</f>
        <v/>
      </c>
      <c r="EF973" s="3" t="str">
        <f>IF('DATA ENTRY'!CK972="","",IF('DATA ENTRY'!C972="","",IF(AND($EF$4='DATA ENTRY'!G972,$EH$4='DATA ENTRY'!F972),'DATA ENTRY'!C972,"")))</f>
        <v/>
      </c>
      <c r="EG973" s="4" t="str">
        <f>IF('DATA ENTRY'!CK972="","",IF('DATA ENTRY'!I972="","",IF(AND($EF$4='DATA ENTRY'!G972,$EH$4='DATA ENTRY'!F972),'DATA ENTRY'!I972,"")))</f>
        <v/>
      </c>
      <c r="EH973" s="4" t="str">
        <f>IF('DATA ENTRY'!CK972="","",IF('DATA ENTRY'!CK972="","",IF(AND($EF$4='DATA ENTRY'!G972,$EH$4='DATA ENTRY'!F972),'DATA ENTRY'!CK972,"")))</f>
        <v/>
      </c>
      <c r="EI973" s="3" t="str">
        <f>IF('DATA ENTRY'!CK972="","",IF('DATA ENTRY'!N972="","",IF(AND($EF$4='DATA ENTRY'!G972,$EH$4='DATA ENTRY'!F972),'DATA ENTRY'!N972,"")))</f>
        <v/>
      </c>
      <c r="EJ973" s="107" t="str">
        <f>IF('DATA ENTRY'!CK972="","",IF('DATA ENTRY'!O972="","",IF(AND($EF$4='DATA ENTRY'!G972,$EH$4='DATA ENTRY'!F972),'DATA ENTRY'!O972,"")))</f>
        <v/>
      </c>
      <c r="EK973" s="3" t="str">
        <f>IF('DATA ENTRY'!CK972="","",IF('DATA ENTRY'!P972="","",IF(AND($EF$4='DATA ENTRY'!G972,$EH$4='DATA ENTRY'!F972),'DATA ENTRY'!P972,"")))</f>
        <v/>
      </c>
      <c r="EL973" s="107" t="str">
        <f>IF('DATA ENTRY'!CK972="","",IF('DATA ENTRY'!Q972="","",IF(AND($EF$4='DATA ENTRY'!G972,$EH$4='DATA ENTRY'!F972),'DATA ENTRY'!Q972,"")))</f>
        <v/>
      </c>
      <c r="EM973" s="3" t="str">
        <f>IF('DATA ENTRY'!CK972="","",IF('DATA ENTRY'!R972="","",IF(AND($EF$4='DATA ENTRY'!G972,$EH$4='DATA ENTRY'!F972),'DATA ENTRY'!R972,"")))</f>
        <v/>
      </c>
      <c r="EN973" s="107" t="str">
        <f>IF('DATA ENTRY'!CK972="","",IF('DATA ENTRY'!S972="","",IF(AND($EF$4='DATA ENTRY'!G972,$EH$4='DATA ENTRY'!F972),'DATA ENTRY'!S972,"")))</f>
        <v/>
      </c>
      <c r="EO973" s="3" t="str">
        <f>IF('DATA ENTRY'!CK972="","",IF('DATA ENTRY'!E972="","",IF(AND($EF$4='DATA ENTRY'!G972,$EH$4='DATA ENTRY'!F972),'DATA ENTRY'!E972,"")))</f>
        <v/>
      </c>
      <c r="EP973" s="3" t="str">
        <f>IF('DATA ENTRY'!CK972="","",IF('DATA ENTRY'!D972="","",IF(AND($EF$4='DATA ENTRY'!G972,$EH$4='DATA ENTRY'!F972),'DATA ENTRY'!D972,"")))</f>
        <v/>
      </c>
      <c r="EQ973" s="3" t="str">
        <f>IF('DATA ENTRY'!CK972="","",IF('DATA ENTRY'!W972="","",IF(AND($EF$4='DATA ENTRY'!G972,$EH$4='DATA ENTRY'!F972),'DATA ENTRY'!W972,"")))</f>
        <v/>
      </c>
      <c r="ER973" s="3" t="str">
        <f>IF('DATA ENTRY'!CK972="","",IF('DATA ENTRY'!X972="","",IF(AND($EF$4='DATA ENTRY'!G972,$EH$4='DATA ENTRY'!F972),'DATA ENTRY'!X972,"")))</f>
        <v/>
      </c>
      <c r="ES973" s="108" t="str">
        <f t="shared" si="255"/>
        <v/>
      </c>
      <c r="ET973" s="108" t="str">
        <f>IF('DATA ENTRY'!CK972="","",IF('DATA ENTRY'!D972="","",IF(AND($EF$4='DATA ENTRY'!G972,$EH$4='DATA ENTRY'!F972),'DATA ENTRY'!G972,"")))</f>
        <v/>
      </c>
      <c r="EY973">
        <f t="shared" si="256"/>
        <v>0</v>
      </c>
    </row>
    <row r="974" spans="1:155">
      <c r="A974" t="str">
        <f>IF(S974=0,"",1+(MAX($A$7:A973)))</f>
        <v/>
      </c>
      <c r="B974" s="224">
        <v>968</v>
      </c>
      <c r="C974" s="3" t="str">
        <f>IF('DATA ENTRY'!CK973="","",IF('DATA ENTRY'!B973="","",IF($D$4="All Post",'DATA ENTRY'!B973,IF(AND($D$4='DATA ENTRY'!CK973),'DATA ENTRY'!B973,""))))</f>
        <v/>
      </c>
      <c r="D974" s="3" t="str">
        <f>IF('DATA ENTRY'!CK973="","",IF('DATA ENTRY'!C973="","",IF($D$4="All Post",'DATA ENTRY'!C973,IF(AND($D$4='DATA ENTRY'!CK973),'DATA ENTRY'!C973,""))))</f>
        <v/>
      </c>
      <c r="E974" s="4" t="str">
        <f>IF('DATA ENTRY'!CK973="","",IF('DATA ENTRY'!I973="","",IF($D$4="All Post",'DATA ENTRY'!I973,IF(AND($D$4='DATA ENTRY'!CK973),'DATA ENTRY'!I973,""))))</f>
        <v/>
      </c>
      <c r="F974" s="4" t="str">
        <f>IF('DATA ENTRY'!CK973="","",IF('DATA ENTRY'!CK973="","",IF($D$4="All Post",'DATA ENTRY'!CK973,IF(AND($D$4='DATA ENTRY'!CK973),'DATA ENTRY'!CK973,""))))</f>
        <v/>
      </c>
      <c r="G974" s="3" t="str">
        <f>IF('DATA ENTRY'!CK973="","",IF('DATA ENTRY'!N973="","",IF($D$4="All Post",'DATA ENTRY'!N973,IF(AND($D$4='DATA ENTRY'!CK973),'DATA ENTRY'!N973,""))))</f>
        <v/>
      </c>
      <c r="H974" s="107" t="str">
        <f>IF('DATA ENTRY'!CK973="","",IF('DATA ENTRY'!O973="","",IF($D$4="All Post",'DATA ENTRY'!O973,IF(AND($D$4='DATA ENTRY'!CK973),'DATA ENTRY'!O973,""))))</f>
        <v/>
      </c>
      <c r="I974" s="3" t="str">
        <f>IF('DATA ENTRY'!CK973="","",IF('DATA ENTRY'!P973="","",IF($D$4="All Post",'DATA ENTRY'!P973,IF(AND($D$4='DATA ENTRY'!CK973),'DATA ENTRY'!P973,""))))</f>
        <v/>
      </c>
      <c r="J974" s="107" t="str">
        <f>IF('DATA ENTRY'!CK973="","",IF('DATA ENTRY'!Q973="","",IF($D$4="All Post",'DATA ENTRY'!Q973,IF(AND($D$4='DATA ENTRY'!CK973),'DATA ENTRY'!Q973,""))))</f>
        <v/>
      </c>
      <c r="K974" s="3" t="str">
        <f>IF('DATA ENTRY'!CK973="","",IF('DATA ENTRY'!R973="","",IF($D$4="All Post",'DATA ENTRY'!R973,IF(AND($D$4='DATA ENTRY'!CK973),'DATA ENTRY'!R973,""))))</f>
        <v/>
      </c>
      <c r="L974" s="3" t="str">
        <f>IF('DATA ENTRY'!CK973="","",IF('DATA ENTRY'!S973="","",IF($D$4="All Post",'DATA ENTRY'!S973,IF(AND($D$4='DATA ENTRY'!CK973),'DATA ENTRY'!S973,""))))</f>
        <v/>
      </c>
      <c r="M974" s="3" t="str">
        <f>IF('DATA ENTRY'!CK973="","",IF('DATA ENTRY'!E973="","",IF($D$4="All Post",'DATA ENTRY'!E973,IF(AND($D$4='DATA ENTRY'!CK973),'DATA ENTRY'!E973,""))))</f>
        <v/>
      </c>
      <c r="N974" s="3" t="str">
        <f>IF('DATA ENTRY'!CK973="","",IF('DATA ENTRY'!W973="","",IF($D$4="All Post",'DATA ENTRY'!W973,IF(AND($D$4='DATA ENTRY'!CK973),'DATA ENTRY'!W973,""))))</f>
        <v/>
      </c>
      <c r="O974" s="3" t="str">
        <f>IF('DATA ENTRY'!CK973="","",IF('DATA ENTRY'!X973="","",IF($D$4="All Post",'DATA ENTRY'!X973,IF(AND($D$4='DATA ENTRY'!CK973),'DATA ENTRY'!X973,""))))</f>
        <v/>
      </c>
      <c r="P974" s="3" t="str">
        <f>IF('DATA ENTRY'!CK973="","",IF('DATA ENTRY'!G973="","",IF($D$4="All Post",'DATA ENTRY'!G973,IF(AND($D$4='DATA ENTRY'!CK973),'DATA ENTRY'!G973,""))))</f>
        <v/>
      </c>
      <c r="S974">
        <f t="shared" si="243"/>
        <v>0</v>
      </c>
      <c r="T974" t="str">
        <f t="shared" si="244"/>
        <v/>
      </c>
      <c r="BZ974" t="str">
        <f t="shared" si="245"/>
        <v/>
      </c>
      <c r="CA974" t="str">
        <f t="shared" si="246"/>
        <v/>
      </c>
      <c r="CB974" s="224">
        <v>968</v>
      </c>
      <c r="CC974" s="3" t="str">
        <f>IF('DATA ENTRY'!CK973="","",IF('DATA ENTRY'!B973="","",IF(AND($CD$4='DATA ENTRY'!CK973,$CG$4='DATA ENTRY'!D973),'DATA ENTRY'!B973,"")))</f>
        <v/>
      </c>
      <c r="CD974" s="3" t="str">
        <f>IF('DATA ENTRY'!CK973="","",IF('DATA ENTRY'!C973="","",IF(AND($CD$4='DATA ENTRY'!CK973,$CG$4='DATA ENTRY'!D973),'DATA ENTRY'!C973,"")))</f>
        <v/>
      </c>
      <c r="CE974" s="4" t="str">
        <f>IF('DATA ENTRY'!CK973="","",IF('DATA ENTRY'!I973="","",IF(AND($CD$4='DATA ENTRY'!CK973,$CG$4='DATA ENTRY'!D973),'DATA ENTRY'!I973,"")))</f>
        <v/>
      </c>
      <c r="CF974" s="4" t="str">
        <f>IF('DATA ENTRY'!CK973="","",IF('DATA ENTRY'!CK973="","",IF(AND($CD$4='DATA ENTRY'!CK973,$CG$4='DATA ENTRY'!D973),'DATA ENTRY'!CK973,"")))</f>
        <v/>
      </c>
      <c r="CG974" s="3" t="str">
        <f>IF('DATA ENTRY'!CK973="","",IF('DATA ENTRY'!N973="","",IF(AND($CD$4='DATA ENTRY'!CK973,$CG$4='DATA ENTRY'!D973),'DATA ENTRY'!N973,"")))</f>
        <v/>
      </c>
      <c r="CH974" s="107" t="str">
        <f>IF('DATA ENTRY'!CK973="","",IF('DATA ENTRY'!O973="","",IF(AND($CD$4='DATA ENTRY'!CK973,$CG$4='DATA ENTRY'!D973),'DATA ENTRY'!O973,"")))</f>
        <v/>
      </c>
      <c r="CI974" s="3" t="str">
        <f>IF('DATA ENTRY'!CK973="","",IF('DATA ENTRY'!P973="","",IF(AND($CD$4='DATA ENTRY'!CK973,$CG$4='DATA ENTRY'!D973),'DATA ENTRY'!P973,"")))</f>
        <v/>
      </c>
      <c r="CJ974" s="107" t="str">
        <f>IF('DATA ENTRY'!CK973="","",IF('DATA ENTRY'!Q973="","",IF(AND($CD$4='DATA ENTRY'!CK973,$CG$4='DATA ENTRY'!D973),'DATA ENTRY'!Q973,"")))</f>
        <v/>
      </c>
      <c r="CK974" s="3" t="str">
        <f>IF('DATA ENTRY'!CK973="","",IF('DATA ENTRY'!R973="","",IF(AND($CD$4='DATA ENTRY'!CK973,$CG$4='DATA ENTRY'!D973),'DATA ENTRY'!R973,"")))</f>
        <v/>
      </c>
      <c r="CL974" s="3" t="str">
        <f>IF('DATA ENTRY'!CK973="","",IF('DATA ENTRY'!S973="","",IF(AND($CD$4='DATA ENTRY'!CK973,$CG$4='DATA ENTRY'!D973),'DATA ENTRY'!S973,"")))</f>
        <v/>
      </c>
      <c r="CM974" s="3" t="str">
        <f>IF('DATA ENTRY'!CK973="","",IF('DATA ENTRY'!E973="","",IF(AND($CD$4='DATA ENTRY'!CK973,$CG$4='DATA ENTRY'!D973),'DATA ENTRY'!E973,"")))</f>
        <v/>
      </c>
      <c r="CN974" s="3" t="str">
        <f>IF('DATA ENTRY'!CK973="","",IF('DATA ENTRY'!W973="","",IF(AND($CD$4='DATA ENTRY'!CK973,$CG$4='DATA ENTRY'!D973),'DATA ENTRY'!W973,"")))</f>
        <v/>
      </c>
      <c r="CO974" s="3" t="str">
        <f>IF('DATA ENTRY'!CK973="","",IF('DATA ENTRY'!X973="","",IF(AND($CD$4='DATA ENTRY'!CK973,$CG$4='DATA ENTRY'!D973),'DATA ENTRY'!X973,"")))</f>
        <v/>
      </c>
      <c r="CP974" s="108" t="str">
        <f t="shared" si="247"/>
        <v/>
      </c>
      <c r="CQ974" s="108" t="str">
        <f>IF('DATA ENTRY'!CK973="","",IF('DATA ENTRY'!G973="","",IF(AND($CD$4='DATA ENTRY'!CK973,$CG$4='DATA ENTRY'!D973),'DATA ENTRY'!G973,"")))</f>
        <v/>
      </c>
      <c r="CR974" s="230" t="str">
        <f>IF('DATA ENTRY'!CK973="","",IF('DATA ENTRY'!D973="","",IF(AND($CD$4='DATA ENTRY'!CK973,$CG$4='DATA ENTRY'!D973),'DATA ENTRY'!D973,"")))</f>
        <v/>
      </c>
      <c r="CS974">
        <f t="shared" si="248"/>
        <v>0</v>
      </c>
      <c r="CT974">
        <f t="shared" si="249"/>
        <v>0</v>
      </c>
      <c r="CV974" s="139"/>
      <c r="CX974">
        <f t="shared" si="250"/>
        <v>0</v>
      </c>
      <c r="DB974" t="str">
        <f t="shared" si="257"/>
        <v/>
      </c>
      <c r="DC974" t="str">
        <f t="shared" si="258"/>
        <v/>
      </c>
      <c r="DD974" s="224">
        <v>968</v>
      </c>
      <c r="DE974" s="3" t="str">
        <f>IF('DATA ENTRY'!CK973="","",IF('DATA ENTRY'!B973="","",IF(AND($DF$4='DATA ENTRY'!D973),'DATA ENTRY'!B973,"")))</f>
        <v/>
      </c>
      <c r="DF974" s="3" t="str">
        <f>IF('DATA ENTRY'!CK973="","",IF('DATA ENTRY'!C973="","",IF(AND($DF$4='DATA ENTRY'!D973),'DATA ENTRY'!C973,"")))</f>
        <v/>
      </c>
      <c r="DG974" s="4" t="str">
        <f>IF('DATA ENTRY'!CK973="","",IF('DATA ENTRY'!I973="","",IF(AND($DF$4='DATA ENTRY'!D973),'DATA ENTRY'!I973,"")))</f>
        <v/>
      </c>
      <c r="DH974" s="4" t="str">
        <f>IF('DATA ENTRY'!CK973="","",IF('DATA ENTRY'!CK973="","",IF(AND($DF$4='DATA ENTRY'!D973),'DATA ENTRY'!CK973,"")))</f>
        <v/>
      </c>
      <c r="DI974" s="3" t="str">
        <f>IF('DATA ENTRY'!CK973="","",IF('DATA ENTRY'!N973="","",IF(AND($DF$4='DATA ENTRY'!D973),'DATA ENTRY'!N973,"")))</f>
        <v/>
      </c>
      <c r="DJ974" s="107" t="str">
        <f>IF('DATA ENTRY'!CK973="","",IF('DATA ENTRY'!O973="","",IF(AND($DF$4='DATA ENTRY'!D973),'DATA ENTRY'!O973,"")))</f>
        <v/>
      </c>
      <c r="DK974" s="3" t="str">
        <f>IF('DATA ENTRY'!CK973="","",IF('DATA ENTRY'!P973="","",IF(AND($DF$4='DATA ENTRY'!D973),'DATA ENTRY'!P973,"")))</f>
        <v/>
      </c>
      <c r="DL974" s="107" t="str">
        <f>IF('DATA ENTRY'!CK973="","",IF('DATA ENTRY'!Q973="","",IF(AND($DF$4='DATA ENTRY'!D973),'DATA ENTRY'!Q973,"")))</f>
        <v/>
      </c>
      <c r="DM974" s="3" t="str">
        <f>IF('DATA ENTRY'!CK973="","",IF('DATA ENTRY'!R973="","",IF(AND($DF$4='DATA ENTRY'!D973),'DATA ENTRY'!R973,"")))</f>
        <v/>
      </c>
      <c r="DN974" s="107" t="str">
        <f>IF('DATA ENTRY'!CK973="","",IF('DATA ENTRY'!S973="","",IF(AND($DF$4='DATA ENTRY'!D973),'DATA ENTRY'!S973,"")))</f>
        <v/>
      </c>
      <c r="DO974" s="3" t="str">
        <f>IF('DATA ENTRY'!CK973="","",IF('DATA ENTRY'!E973="","",IF(AND($DF$4='DATA ENTRY'!D973),'DATA ENTRY'!E973,"")))</f>
        <v/>
      </c>
      <c r="DP974" s="3" t="str">
        <f>IF('DATA ENTRY'!CK973="","",IF('DATA ENTRY'!D973="","",IF(AND($DF$4='DATA ENTRY'!D973),'DATA ENTRY'!D973,"")))</f>
        <v/>
      </c>
      <c r="DQ974" s="3" t="str">
        <f>IF('DATA ENTRY'!CK973="","",IF('DATA ENTRY'!W973="","",IF(AND($DF$4='DATA ENTRY'!D973),'DATA ENTRY'!W973,"")))</f>
        <v/>
      </c>
      <c r="DR974" s="3" t="str">
        <f>IF('DATA ENTRY'!CK973="","",IF('DATA ENTRY'!X973="","",IF(AND($DF$4='DATA ENTRY'!D973),'DATA ENTRY'!X973,"")))</f>
        <v/>
      </c>
      <c r="DS974" s="108" t="str">
        <f t="shared" si="251"/>
        <v/>
      </c>
      <c r="DT974" s="108" t="str">
        <f>IF('DATA ENTRY'!CK973="","",IF('DATA ENTRY'!D973="","",IF(AND($DF$4='DATA ENTRY'!D973),'DATA ENTRY'!G973,"")))</f>
        <v/>
      </c>
      <c r="DY974">
        <f t="shared" si="252"/>
        <v>0</v>
      </c>
      <c r="EB974" t="str">
        <f t="shared" si="253"/>
        <v/>
      </c>
      <c r="EC974" t="str">
        <f t="shared" si="254"/>
        <v/>
      </c>
      <c r="ED974" s="224">
        <v>968</v>
      </c>
      <c r="EE974" s="3" t="str">
        <f>IF('DATA ENTRY'!CK973="","",IF('DATA ENTRY'!B973="","",IF(AND($EF$4='DATA ENTRY'!G973,$EH$4='DATA ENTRY'!F973),'DATA ENTRY'!B973,"")))</f>
        <v/>
      </c>
      <c r="EF974" s="3" t="str">
        <f>IF('DATA ENTRY'!CK973="","",IF('DATA ENTRY'!C973="","",IF(AND($EF$4='DATA ENTRY'!G973,$EH$4='DATA ENTRY'!F973),'DATA ENTRY'!C973,"")))</f>
        <v/>
      </c>
      <c r="EG974" s="4" t="str">
        <f>IF('DATA ENTRY'!CK973="","",IF('DATA ENTRY'!I973="","",IF(AND($EF$4='DATA ENTRY'!G973,$EH$4='DATA ENTRY'!F973),'DATA ENTRY'!I973,"")))</f>
        <v/>
      </c>
      <c r="EH974" s="4" t="str">
        <f>IF('DATA ENTRY'!CK973="","",IF('DATA ENTRY'!CK973="","",IF(AND($EF$4='DATA ENTRY'!G973,$EH$4='DATA ENTRY'!F973),'DATA ENTRY'!CK973,"")))</f>
        <v/>
      </c>
      <c r="EI974" s="3" t="str">
        <f>IF('DATA ENTRY'!CK973="","",IF('DATA ENTRY'!N973="","",IF(AND($EF$4='DATA ENTRY'!G973,$EH$4='DATA ENTRY'!F973),'DATA ENTRY'!N973,"")))</f>
        <v/>
      </c>
      <c r="EJ974" s="107" t="str">
        <f>IF('DATA ENTRY'!CK973="","",IF('DATA ENTRY'!O973="","",IF(AND($EF$4='DATA ENTRY'!G973,$EH$4='DATA ENTRY'!F973),'DATA ENTRY'!O973,"")))</f>
        <v/>
      </c>
      <c r="EK974" s="3" t="str">
        <f>IF('DATA ENTRY'!CK973="","",IF('DATA ENTRY'!P973="","",IF(AND($EF$4='DATA ENTRY'!G973,$EH$4='DATA ENTRY'!F973),'DATA ENTRY'!P973,"")))</f>
        <v/>
      </c>
      <c r="EL974" s="107" t="str">
        <f>IF('DATA ENTRY'!CK973="","",IF('DATA ENTRY'!Q973="","",IF(AND($EF$4='DATA ENTRY'!G973,$EH$4='DATA ENTRY'!F973),'DATA ENTRY'!Q973,"")))</f>
        <v/>
      </c>
      <c r="EM974" s="3" t="str">
        <f>IF('DATA ENTRY'!CK973="","",IF('DATA ENTRY'!R973="","",IF(AND($EF$4='DATA ENTRY'!G973,$EH$4='DATA ENTRY'!F973),'DATA ENTRY'!R973,"")))</f>
        <v/>
      </c>
      <c r="EN974" s="107" t="str">
        <f>IF('DATA ENTRY'!CK973="","",IF('DATA ENTRY'!S973="","",IF(AND($EF$4='DATA ENTRY'!G973,$EH$4='DATA ENTRY'!F973),'DATA ENTRY'!S973,"")))</f>
        <v/>
      </c>
      <c r="EO974" s="3" t="str">
        <f>IF('DATA ENTRY'!CK973="","",IF('DATA ENTRY'!E973="","",IF(AND($EF$4='DATA ENTRY'!G973,$EH$4='DATA ENTRY'!F973),'DATA ENTRY'!E973,"")))</f>
        <v/>
      </c>
      <c r="EP974" s="3" t="str">
        <f>IF('DATA ENTRY'!CK973="","",IF('DATA ENTRY'!D973="","",IF(AND($EF$4='DATA ENTRY'!G973,$EH$4='DATA ENTRY'!F973),'DATA ENTRY'!D973,"")))</f>
        <v/>
      </c>
      <c r="EQ974" s="3" t="str">
        <f>IF('DATA ENTRY'!CK973="","",IF('DATA ENTRY'!W973="","",IF(AND($EF$4='DATA ENTRY'!G973,$EH$4='DATA ENTRY'!F973),'DATA ENTRY'!W973,"")))</f>
        <v/>
      </c>
      <c r="ER974" s="3" t="str">
        <f>IF('DATA ENTRY'!CK973="","",IF('DATA ENTRY'!X973="","",IF(AND($EF$4='DATA ENTRY'!G973,$EH$4='DATA ENTRY'!F973),'DATA ENTRY'!X973,"")))</f>
        <v/>
      </c>
      <c r="ES974" s="108" t="str">
        <f t="shared" si="255"/>
        <v/>
      </c>
      <c r="ET974" s="108" t="str">
        <f>IF('DATA ENTRY'!CK973="","",IF('DATA ENTRY'!D973="","",IF(AND($EF$4='DATA ENTRY'!G973,$EH$4='DATA ENTRY'!F973),'DATA ENTRY'!G973,"")))</f>
        <v/>
      </c>
      <c r="EY974">
        <f t="shared" si="256"/>
        <v>0</v>
      </c>
    </row>
    <row r="975" spans="1:155">
      <c r="A975" t="str">
        <f>IF(S975=0,"",1+(MAX($A$7:A974)))</f>
        <v/>
      </c>
      <c r="B975" s="224">
        <v>969</v>
      </c>
      <c r="C975" s="3" t="str">
        <f>IF('DATA ENTRY'!CK974="","",IF('DATA ENTRY'!B974="","",IF($D$4="All Post",'DATA ENTRY'!B974,IF(AND($D$4='DATA ENTRY'!CK974),'DATA ENTRY'!B974,""))))</f>
        <v/>
      </c>
      <c r="D975" s="3" t="str">
        <f>IF('DATA ENTRY'!CK974="","",IF('DATA ENTRY'!C974="","",IF($D$4="All Post",'DATA ENTRY'!C974,IF(AND($D$4='DATA ENTRY'!CK974),'DATA ENTRY'!C974,""))))</f>
        <v/>
      </c>
      <c r="E975" s="4" t="str">
        <f>IF('DATA ENTRY'!CK974="","",IF('DATA ENTRY'!I974="","",IF($D$4="All Post",'DATA ENTRY'!I974,IF(AND($D$4='DATA ENTRY'!CK974),'DATA ENTRY'!I974,""))))</f>
        <v/>
      </c>
      <c r="F975" s="4" t="str">
        <f>IF('DATA ENTRY'!CK974="","",IF('DATA ENTRY'!CK974="","",IF($D$4="All Post",'DATA ENTRY'!CK974,IF(AND($D$4='DATA ENTRY'!CK974),'DATA ENTRY'!CK974,""))))</f>
        <v/>
      </c>
      <c r="G975" s="3" t="str">
        <f>IF('DATA ENTRY'!CK974="","",IF('DATA ENTRY'!N974="","",IF($D$4="All Post",'DATA ENTRY'!N974,IF(AND($D$4='DATA ENTRY'!CK974),'DATA ENTRY'!N974,""))))</f>
        <v/>
      </c>
      <c r="H975" s="107" t="str">
        <f>IF('DATA ENTRY'!CK974="","",IF('DATA ENTRY'!O974="","",IF($D$4="All Post",'DATA ENTRY'!O974,IF(AND($D$4='DATA ENTRY'!CK974),'DATA ENTRY'!O974,""))))</f>
        <v/>
      </c>
      <c r="I975" s="3" t="str">
        <f>IF('DATA ENTRY'!CK974="","",IF('DATA ENTRY'!P974="","",IF($D$4="All Post",'DATA ENTRY'!P974,IF(AND($D$4='DATA ENTRY'!CK974),'DATA ENTRY'!P974,""))))</f>
        <v/>
      </c>
      <c r="J975" s="107" t="str">
        <f>IF('DATA ENTRY'!CK974="","",IF('DATA ENTRY'!Q974="","",IF($D$4="All Post",'DATA ENTRY'!Q974,IF(AND($D$4='DATA ENTRY'!CK974),'DATA ENTRY'!Q974,""))))</f>
        <v/>
      </c>
      <c r="K975" s="3" t="str">
        <f>IF('DATA ENTRY'!CK974="","",IF('DATA ENTRY'!R974="","",IF($D$4="All Post",'DATA ENTRY'!R974,IF(AND($D$4='DATA ENTRY'!CK974),'DATA ENTRY'!R974,""))))</f>
        <v/>
      </c>
      <c r="L975" s="3" t="str">
        <f>IF('DATA ENTRY'!CK974="","",IF('DATA ENTRY'!S974="","",IF($D$4="All Post",'DATA ENTRY'!S974,IF(AND($D$4='DATA ENTRY'!CK974),'DATA ENTRY'!S974,""))))</f>
        <v/>
      </c>
      <c r="M975" s="3" t="str">
        <f>IF('DATA ENTRY'!CK974="","",IF('DATA ENTRY'!E974="","",IF($D$4="All Post",'DATA ENTRY'!E974,IF(AND($D$4='DATA ENTRY'!CK974),'DATA ENTRY'!E974,""))))</f>
        <v/>
      </c>
      <c r="N975" s="3" t="str">
        <f>IF('DATA ENTRY'!CK974="","",IF('DATA ENTRY'!W974="","",IF($D$4="All Post",'DATA ENTRY'!W974,IF(AND($D$4='DATA ENTRY'!CK974),'DATA ENTRY'!W974,""))))</f>
        <v/>
      </c>
      <c r="O975" s="3" t="str">
        <f>IF('DATA ENTRY'!CK974="","",IF('DATA ENTRY'!X974="","",IF($D$4="All Post",'DATA ENTRY'!X974,IF(AND($D$4='DATA ENTRY'!CK974),'DATA ENTRY'!X974,""))))</f>
        <v/>
      </c>
      <c r="P975" s="3" t="str">
        <f>IF('DATA ENTRY'!CK974="","",IF('DATA ENTRY'!G974="","",IF($D$4="All Post",'DATA ENTRY'!G974,IF(AND($D$4='DATA ENTRY'!CK974),'DATA ENTRY'!G974,""))))</f>
        <v/>
      </c>
      <c r="S975">
        <f t="shared" si="243"/>
        <v>0</v>
      </c>
      <c r="T975" t="str">
        <f t="shared" si="244"/>
        <v/>
      </c>
      <c r="BZ975" t="str">
        <f t="shared" si="245"/>
        <v/>
      </c>
      <c r="CA975" t="str">
        <f t="shared" si="246"/>
        <v/>
      </c>
      <c r="CB975" s="224">
        <v>969</v>
      </c>
      <c r="CC975" s="3" t="str">
        <f>IF('DATA ENTRY'!CK974="","",IF('DATA ENTRY'!B974="","",IF(AND($CD$4='DATA ENTRY'!CK974,$CG$4='DATA ENTRY'!D974),'DATA ENTRY'!B974,"")))</f>
        <v/>
      </c>
      <c r="CD975" s="3" t="str">
        <f>IF('DATA ENTRY'!CK974="","",IF('DATA ENTRY'!C974="","",IF(AND($CD$4='DATA ENTRY'!CK974,$CG$4='DATA ENTRY'!D974),'DATA ENTRY'!C974,"")))</f>
        <v/>
      </c>
      <c r="CE975" s="4" t="str">
        <f>IF('DATA ENTRY'!CK974="","",IF('DATA ENTRY'!I974="","",IF(AND($CD$4='DATA ENTRY'!CK974,$CG$4='DATA ENTRY'!D974),'DATA ENTRY'!I974,"")))</f>
        <v/>
      </c>
      <c r="CF975" s="4" t="str">
        <f>IF('DATA ENTRY'!CK974="","",IF('DATA ENTRY'!CK974="","",IF(AND($CD$4='DATA ENTRY'!CK974,$CG$4='DATA ENTRY'!D974),'DATA ENTRY'!CK974,"")))</f>
        <v/>
      </c>
      <c r="CG975" s="3" t="str">
        <f>IF('DATA ENTRY'!CK974="","",IF('DATA ENTRY'!N974="","",IF(AND($CD$4='DATA ENTRY'!CK974,$CG$4='DATA ENTRY'!D974),'DATA ENTRY'!N974,"")))</f>
        <v/>
      </c>
      <c r="CH975" s="107" t="str">
        <f>IF('DATA ENTRY'!CK974="","",IF('DATA ENTRY'!O974="","",IF(AND($CD$4='DATA ENTRY'!CK974,$CG$4='DATA ENTRY'!D974),'DATA ENTRY'!O974,"")))</f>
        <v/>
      </c>
      <c r="CI975" s="3" t="str">
        <f>IF('DATA ENTRY'!CK974="","",IF('DATA ENTRY'!P974="","",IF(AND($CD$4='DATA ENTRY'!CK974,$CG$4='DATA ENTRY'!D974),'DATA ENTRY'!P974,"")))</f>
        <v/>
      </c>
      <c r="CJ975" s="107" t="str">
        <f>IF('DATA ENTRY'!CK974="","",IF('DATA ENTRY'!Q974="","",IF(AND($CD$4='DATA ENTRY'!CK974,$CG$4='DATA ENTRY'!D974),'DATA ENTRY'!Q974,"")))</f>
        <v/>
      </c>
      <c r="CK975" s="3" t="str">
        <f>IF('DATA ENTRY'!CK974="","",IF('DATA ENTRY'!R974="","",IF(AND($CD$4='DATA ENTRY'!CK974,$CG$4='DATA ENTRY'!D974),'DATA ENTRY'!R974,"")))</f>
        <v/>
      </c>
      <c r="CL975" s="3" t="str">
        <f>IF('DATA ENTRY'!CK974="","",IF('DATA ENTRY'!S974="","",IF(AND($CD$4='DATA ENTRY'!CK974,$CG$4='DATA ENTRY'!D974),'DATA ENTRY'!S974,"")))</f>
        <v/>
      </c>
      <c r="CM975" s="3" t="str">
        <f>IF('DATA ENTRY'!CK974="","",IF('DATA ENTRY'!E974="","",IF(AND($CD$4='DATA ENTRY'!CK974,$CG$4='DATA ENTRY'!D974),'DATA ENTRY'!E974,"")))</f>
        <v/>
      </c>
      <c r="CN975" s="3" t="str">
        <f>IF('DATA ENTRY'!CK974="","",IF('DATA ENTRY'!W974="","",IF(AND($CD$4='DATA ENTRY'!CK974,$CG$4='DATA ENTRY'!D974),'DATA ENTRY'!W974,"")))</f>
        <v/>
      </c>
      <c r="CO975" s="3" t="str">
        <f>IF('DATA ENTRY'!CK974="","",IF('DATA ENTRY'!X974="","",IF(AND($CD$4='DATA ENTRY'!CK974,$CG$4='DATA ENTRY'!D974),'DATA ENTRY'!X974,"")))</f>
        <v/>
      </c>
      <c r="CP975" s="108" t="str">
        <f t="shared" si="247"/>
        <v/>
      </c>
      <c r="CQ975" s="108" t="str">
        <f>IF('DATA ENTRY'!CK974="","",IF('DATA ENTRY'!G974="","",IF(AND($CD$4='DATA ENTRY'!CK974,$CG$4='DATA ENTRY'!D974),'DATA ENTRY'!G974,"")))</f>
        <v/>
      </c>
      <c r="CR975" s="230" t="str">
        <f>IF('DATA ENTRY'!CK974="","",IF('DATA ENTRY'!D974="","",IF(AND($CD$4='DATA ENTRY'!CK974,$CG$4='DATA ENTRY'!D974),'DATA ENTRY'!D974,"")))</f>
        <v/>
      </c>
      <c r="CS975">
        <f t="shared" si="248"/>
        <v>0</v>
      </c>
      <c r="CT975">
        <f t="shared" si="249"/>
        <v>0</v>
      </c>
      <c r="CV975" s="139"/>
      <c r="CX975">
        <f t="shared" si="250"/>
        <v>0</v>
      </c>
      <c r="DB975" t="str">
        <f t="shared" si="257"/>
        <v/>
      </c>
      <c r="DC975" t="str">
        <f t="shared" si="258"/>
        <v/>
      </c>
      <c r="DD975" s="224">
        <v>969</v>
      </c>
      <c r="DE975" s="3" t="str">
        <f>IF('DATA ENTRY'!CK974="","",IF('DATA ENTRY'!B974="","",IF(AND($DF$4='DATA ENTRY'!D974),'DATA ENTRY'!B974,"")))</f>
        <v/>
      </c>
      <c r="DF975" s="3" t="str">
        <f>IF('DATA ENTRY'!CK974="","",IF('DATA ENTRY'!C974="","",IF(AND($DF$4='DATA ENTRY'!D974),'DATA ENTRY'!C974,"")))</f>
        <v/>
      </c>
      <c r="DG975" s="4" t="str">
        <f>IF('DATA ENTRY'!CK974="","",IF('DATA ENTRY'!I974="","",IF(AND($DF$4='DATA ENTRY'!D974),'DATA ENTRY'!I974,"")))</f>
        <v/>
      </c>
      <c r="DH975" s="4" t="str">
        <f>IF('DATA ENTRY'!CK974="","",IF('DATA ENTRY'!CK974="","",IF(AND($DF$4='DATA ENTRY'!D974),'DATA ENTRY'!CK974,"")))</f>
        <v/>
      </c>
      <c r="DI975" s="3" t="str">
        <f>IF('DATA ENTRY'!CK974="","",IF('DATA ENTRY'!N974="","",IF(AND($DF$4='DATA ENTRY'!D974),'DATA ENTRY'!N974,"")))</f>
        <v/>
      </c>
      <c r="DJ975" s="107" t="str">
        <f>IF('DATA ENTRY'!CK974="","",IF('DATA ENTRY'!O974="","",IF(AND($DF$4='DATA ENTRY'!D974),'DATA ENTRY'!O974,"")))</f>
        <v/>
      </c>
      <c r="DK975" s="3" t="str">
        <f>IF('DATA ENTRY'!CK974="","",IF('DATA ENTRY'!P974="","",IF(AND($DF$4='DATA ENTRY'!D974),'DATA ENTRY'!P974,"")))</f>
        <v/>
      </c>
      <c r="DL975" s="107" t="str">
        <f>IF('DATA ENTRY'!CK974="","",IF('DATA ENTRY'!Q974="","",IF(AND($DF$4='DATA ENTRY'!D974),'DATA ENTRY'!Q974,"")))</f>
        <v/>
      </c>
      <c r="DM975" s="3" t="str">
        <f>IF('DATA ENTRY'!CK974="","",IF('DATA ENTRY'!R974="","",IF(AND($DF$4='DATA ENTRY'!D974),'DATA ENTRY'!R974,"")))</f>
        <v/>
      </c>
      <c r="DN975" s="107" t="str">
        <f>IF('DATA ENTRY'!CK974="","",IF('DATA ENTRY'!S974="","",IF(AND($DF$4='DATA ENTRY'!D974),'DATA ENTRY'!S974,"")))</f>
        <v/>
      </c>
      <c r="DO975" s="3" t="str">
        <f>IF('DATA ENTRY'!CK974="","",IF('DATA ENTRY'!E974="","",IF(AND($DF$4='DATA ENTRY'!D974),'DATA ENTRY'!E974,"")))</f>
        <v/>
      </c>
      <c r="DP975" s="3" t="str">
        <f>IF('DATA ENTRY'!CK974="","",IF('DATA ENTRY'!D974="","",IF(AND($DF$4='DATA ENTRY'!D974),'DATA ENTRY'!D974,"")))</f>
        <v/>
      </c>
      <c r="DQ975" s="3" t="str">
        <f>IF('DATA ENTRY'!CK974="","",IF('DATA ENTRY'!W974="","",IF(AND($DF$4='DATA ENTRY'!D974),'DATA ENTRY'!W974,"")))</f>
        <v/>
      </c>
      <c r="DR975" s="3" t="str">
        <f>IF('DATA ENTRY'!CK974="","",IF('DATA ENTRY'!X974="","",IF(AND($DF$4='DATA ENTRY'!D974),'DATA ENTRY'!X974,"")))</f>
        <v/>
      </c>
      <c r="DS975" s="108" t="str">
        <f t="shared" si="251"/>
        <v/>
      </c>
      <c r="DT975" s="108" t="str">
        <f>IF('DATA ENTRY'!CK974="","",IF('DATA ENTRY'!D974="","",IF(AND($DF$4='DATA ENTRY'!D974),'DATA ENTRY'!G974,"")))</f>
        <v/>
      </c>
      <c r="DY975">
        <f t="shared" si="252"/>
        <v>0</v>
      </c>
      <c r="EB975" t="str">
        <f t="shared" si="253"/>
        <v/>
      </c>
      <c r="EC975" t="str">
        <f t="shared" si="254"/>
        <v/>
      </c>
      <c r="ED975" s="224">
        <v>969</v>
      </c>
      <c r="EE975" s="3" t="str">
        <f>IF('DATA ENTRY'!CK974="","",IF('DATA ENTRY'!B974="","",IF(AND($EF$4='DATA ENTRY'!G974,$EH$4='DATA ENTRY'!F974),'DATA ENTRY'!B974,"")))</f>
        <v/>
      </c>
      <c r="EF975" s="3" t="str">
        <f>IF('DATA ENTRY'!CK974="","",IF('DATA ENTRY'!C974="","",IF(AND($EF$4='DATA ENTRY'!G974,$EH$4='DATA ENTRY'!F974),'DATA ENTRY'!C974,"")))</f>
        <v/>
      </c>
      <c r="EG975" s="4" t="str">
        <f>IF('DATA ENTRY'!CK974="","",IF('DATA ENTRY'!I974="","",IF(AND($EF$4='DATA ENTRY'!G974,$EH$4='DATA ENTRY'!F974),'DATA ENTRY'!I974,"")))</f>
        <v/>
      </c>
      <c r="EH975" s="4" t="str">
        <f>IF('DATA ENTRY'!CK974="","",IF('DATA ENTRY'!CK974="","",IF(AND($EF$4='DATA ENTRY'!G974,$EH$4='DATA ENTRY'!F974),'DATA ENTRY'!CK974,"")))</f>
        <v/>
      </c>
      <c r="EI975" s="3" t="str">
        <f>IF('DATA ENTRY'!CK974="","",IF('DATA ENTRY'!N974="","",IF(AND($EF$4='DATA ENTRY'!G974,$EH$4='DATA ENTRY'!F974),'DATA ENTRY'!N974,"")))</f>
        <v/>
      </c>
      <c r="EJ975" s="107" t="str">
        <f>IF('DATA ENTRY'!CK974="","",IF('DATA ENTRY'!O974="","",IF(AND($EF$4='DATA ENTRY'!G974,$EH$4='DATA ENTRY'!F974),'DATA ENTRY'!O974,"")))</f>
        <v/>
      </c>
      <c r="EK975" s="3" t="str">
        <f>IF('DATA ENTRY'!CK974="","",IF('DATA ENTRY'!P974="","",IF(AND($EF$4='DATA ENTRY'!G974,$EH$4='DATA ENTRY'!F974),'DATA ENTRY'!P974,"")))</f>
        <v/>
      </c>
      <c r="EL975" s="107" t="str">
        <f>IF('DATA ENTRY'!CK974="","",IF('DATA ENTRY'!Q974="","",IF(AND($EF$4='DATA ENTRY'!G974,$EH$4='DATA ENTRY'!F974),'DATA ENTRY'!Q974,"")))</f>
        <v/>
      </c>
      <c r="EM975" s="3" t="str">
        <f>IF('DATA ENTRY'!CK974="","",IF('DATA ENTRY'!R974="","",IF(AND($EF$4='DATA ENTRY'!G974,$EH$4='DATA ENTRY'!F974),'DATA ENTRY'!R974,"")))</f>
        <v/>
      </c>
      <c r="EN975" s="107" t="str">
        <f>IF('DATA ENTRY'!CK974="","",IF('DATA ENTRY'!S974="","",IF(AND($EF$4='DATA ENTRY'!G974,$EH$4='DATA ENTRY'!F974),'DATA ENTRY'!S974,"")))</f>
        <v/>
      </c>
      <c r="EO975" s="3" t="str">
        <f>IF('DATA ENTRY'!CK974="","",IF('DATA ENTRY'!E974="","",IF(AND($EF$4='DATA ENTRY'!G974,$EH$4='DATA ENTRY'!F974),'DATA ENTRY'!E974,"")))</f>
        <v/>
      </c>
      <c r="EP975" s="3" t="str">
        <f>IF('DATA ENTRY'!CK974="","",IF('DATA ENTRY'!D974="","",IF(AND($EF$4='DATA ENTRY'!G974,$EH$4='DATA ENTRY'!F974),'DATA ENTRY'!D974,"")))</f>
        <v/>
      </c>
      <c r="EQ975" s="3" t="str">
        <f>IF('DATA ENTRY'!CK974="","",IF('DATA ENTRY'!W974="","",IF(AND($EF$4='DATA ENTRY'!G974,$EH$4='DATA ENTRY'!F974),'DATA ENTRY'!W974,"")))</f>
        <v/>
      </c>
      <c r="ER975" s="3" t="str">
        <f>IF('DATA ENTRY'!CK974="","",IF('DATA ENTRY'!X974="","",IF(AND($EF$4='DATA ENTRY'!G974,$EH$4='DATA ENTRY'!F974),'DATA ENTRY'!X974,"")))</f>
        <v/>
      </c>
      <c r="ES975" s="108" t="str">
        <f t="shared" si="255"/>
        <v/>
      </c>
      <c r="ET975" s="108" t="str">
        <f>IF('DATA ENTRY'!CK974="","",IF('DATA ENTRY'!D974="","",IF(AND($EF$4='DATA ENTRY'!G974,$EH$4='DATA ENTRY'!F974),'DATA ENTRY'!G974,"")))</f>
        <v/>
      </c>
      <c r="EY975">
        <f t="shared" si="256"/>
        <v>0</v>
      </c>
    </row>
    <row r="976" spans="1:155">
      <c r="A976" t="str">
        <f>IF(S976=0,"",1+(MAX($A$7:A975)))</f>
        <v/>
      </c>
      <c r="B976" s="224">
        <v>970</v>
      </c>
      <c r="C976" s="3" t="str">
        <f>IF('DATA ENTRY'!CK975="","",IF('DATA ENTRY'!B975="","",IF($D$4="All Post",'DATA ENTRY'!B975,IF(AND($D$4='DATA ENTRY'!CK975),'DATA ENTRY'!B975,""))))</f>
        <v/>
      </c>
      <c r="D976" s="3" t="str">
        <f>IF('DATA ENTRY'!CK975="","",IF('DATA ENTRY'!C975="","",IF($D$4="All Post",'DATA ENTRY'!C975,IF(AND($D$4='DATA ENTRY'!CK975),'DATA ENTRY'!C975,""))))</f>
        <v/>
      </c>
      <c r="E976" s="4" t="str">
        <f>IF('DATA ENTRY'!CK975="","",IF('DATA ENTRY'!I975="","",IF($D$4="All Post",'DATA ENTRY'!I975,IF(AND($D$4='DATA ENTRY'!CK975),'DATA ENTRY'!I975,""))))</f>
        <v/>
      </c>
      <c r="F976" s="4" t="str">
        <f>IF('DATA ENTRY'!CK975="","",IF('DATA ENTRY'!CK975="","",IF($D$4="All Post",'DATA ENTRY'!CK975,IF(AND($D$4='DATA ENTRY'!CK975),'DATA ENTRY'!CK975,""))))</f>
        <v/>
      </c>
      <c r="G976" s="3" t="str">
        <f>IF('DATA ENTRY'!CK975="","",IF('DATA ENTRY'!N975="","",IF($D$4="All Post",'DATA ENTRY'!N975,IF(AND($D$4='DATA ENTRY'!CK975),'DATA ENTRY'!N975,""))))</f>
        <v/>
      </c>
      <c r="H976" s="107" t="str">
        <f>IF('DATA ENTRY'!CK975="","",IF('DATA ENTRY'!O975="","",IF($D$4="All Post",'DATA ENTRY'!O975,IF(AND($D$4='DATA ENTRY'!CK975),'DATA ENTRY'!O975,""))))</f>
        <v/>
      </c>
      <c r="I976" s="3" t="str">
        <f>IF('DATA ENTRY'!CK975="","",IF('DATA ENTRY'!P975="","",IF($D$4="All Post",'DATA ENTRY'!P975,IF(AND($D$4='DATA ENTRY'!CK975),'DATA ENTRY'!P975,""))))</f>
        <v/>
      </c>
      <c r="J976" s="107" t="str">
        <f>IF('DATA ENTRY'!CK975="","",IF('DATA ENTRY'!Q975="","",IF($D$4="All Post",'DATA ENTRY'!Q975,IF(AND($D$4='DATA ENTRY'!CK975),'DATA ENTRY'!Q975,""))))</f>
        <v/>
      </c>
      <c r="K976" s="3" t="str">
        <f>IF('DATA ENTRY'!CK975="","",IF('DATA ENTRY'!R975="","",IF($D$4="All Post",'DATA ENTRY'!R975,IF(AND($D$4='DATA ENTRY'!CK975),'DATA ENTRY'!R975,""))))</f>
        <v/>
      </c>
      <c r="L976" s="3" t="str">
        <f>IF('DATA ENTRY'!CK975="","",IF('DATA ENTRY'!S975="","",IF($D$4="All Post",'DATA ENTRY'!S975,IF(AND($D$4='DATA ENTRY'!CK975),'DATA ENTRY'!S975,""))))</f>
        <v/>
      </c>
      <c r="M976" s="3" t="str">
        <f>IF('DATA ENTRY'!CK975="","",IF('DATA ENTRY'!E975="","",IF($D$4="All Post",'DATA ENTRY'!E975,IF(AND($D$4='DATA ENTRY'!CK975),'DATA ENTRY'!E975,""))))</f>
        <v/>
      </c>
      <c r="N976" s="3" t="str">
        <f>IF('DATA ENTRY'!CK975="","",IF('DATA ENTRY'!W975="","",IF($D$4="All Post",'DATA ENTRY'!W975,IF(AND($D$4='DATA ENTRY'!CK975),'DATA ENTRY'!W975,""))))</f>
        <v/>
      </c>
      <c r="O976" s="3" t="str">
        <f>IF('DATA ENTRY'!CK975="","",IF('DATA ENTRY'!X975="","",IF($D$4="All Post",'DATA ENTRY'!X975,IF(AND($D$4='DATA ENTRY'!CK975),'DATA ENTRY'!X975,""))))</f>
        <v/>
      </c>
      <c r="P976" s="3" t="str">
        <f>IF('DATA ENTRY'!CK975="","",IF('DATA ENTRY'!G975="","",IF($D$4="All Post",'DATA ENTRY'!G975,IF(AND($D$4='DATA ENTRY'!CK975),'DATA ENTRY'!G975,""))))</f>
        <v/>
      </c>
      <c r="S976">
        <f t="shared" si="243"/>
        <v>0</v>
      </c>
      <c r="T976" t="str">
        <f t="shared" si="244"/>
        <v/>
      </c>
      <c r="BZ976" t="str">
        <f t="shared" si="245"/>
        <v/>
      </c>
      <c r="CA976" t="str">
        <f t="shared" si="246"/>
        <v/>
      </c>
      <c r="CB976" s="224">
        <v>970</v>
      </c>
      <c r="CC976" s="3" t="str">
        <f>IF('DATA ENTRY'!CK975="","",IF('DATA ENTRY'!B975="","",IF(AND($CD$4='DATA ENTRY'!CK975,$CG$4='DATA ENTRY'!D975),'DATA ENTRY'!B975,"")))</f>
        <v/>
      </c>
      <c r="CD976" s="3" t="str">
        <f>IF('DATA ENTRY'!CK975="","",IF('DATA ENTRY'!C975="","",IF(AND($CD$4='DATA ENTRY'!CK975,$CG$4='DATA ENTRY'!D975),'DATA ENTRY'!C975,"")))</f>
        <v/>
      </c>
      <c r="CE976" s="4" t="str">
        <f>IF('DATA ENTRY'!CK975="","",IF('DATA ENTRY'!I975="","",IF(AND($CD$4='DATA ENTRY'!CK975,$CG$4='DATA ENTRY'!D975),'DATA ENTRY'!I975,"")))</f>
        <v/>
      </c>
      <c r="CF976" s="4" t="str">
        <f>IF('DATA ENTRY'!CK975="","",IF('DATA ENTRY'!CK975="","",IF(AND($CD$4='DATA ENTRY'!CK975,$CG$4='DATA ENTRY'!D975),'DATA ENTRY'!CK975,"")))</f>
        <v/>
      </c>
      <c r="CG976" s="3" t="str">
        <f>IF('DATA ENTRY'!CK975="","",IF('DATA ENTRY'!N975="","",IF(AND($CD$4='DATA ENTRY'!CK975,$CG$4='DATA ENTRY'!D975),'DATA ENTRY'!N975,"")))</f>
        <v/>
      </c>
      <c r="CH976" s="107" t="str">
        <f>IF('DATA ENTRY'!CK975="","",IF('DATA ENTRY'!O975="","",IF(AND($CD$4='DATA ENTRY'!CK975,$CG$4='DATA ENTRY'!D975),'DATA ENTRY'!O975,"")))</f>
        <v/>
      </c>
      <c r="CI976" s="3" t="str">
        <f>IF('DATA ENTRY'!CK975="","",IF('DATA ENTRY'!P975="","",IF(AND($CD$4='DATA ENTRY'!CK975,$CG$4='DATA ENTRY'!D975),'DATA ENTRY'!P975,"")))</f>
        <v/>
      </c>
      <c r="CJ976" s="107" t="str">
        <f>IF('DATA ENTRY'!CK975="","",IF('DATA ENTRY'!Q975="","",IF(AND($CD$4='DATA ENTRY'!CK975,$CG$4='DATA ENTRY'!D975),'DATA ENTRY'!Q975,"")))</f>
        <v/>
      </c>
      <c r="CK976" s="3" t="str">
        <f>IF('DATA ENTRY'!CK975="","",IF('DATA ENTRY'!R975="","",IF(AND($CD$4='DATA ENTRY'!CK975,$CG$4='DATA ENTRY'!D975),'DATA ENTRY'!R975,"")))</f>
        <v/>
      </c>
      <c r="CL976" s="3" t="str">
        <f>IF('DATA ENTRY'!CK975="","",IF('DATA ENTRY'!S975="","",IF(AND($CD$4='DATA ENTRY'!CK975,$CG$4='DATA ENTRY'!D975),'DATA ENTRY'!S975,"")))</f>
        <v/>
      </c>
      <c r="CM976" s="3" t="str">
        <f>IF('DATA ENTRY'!CK975="","",IF('DATA ENTRY'!E975="","",IF(AND($CD$4='DATA ENTRY'!CK975,$CG$4='DATA ENTRY'!D975),'DATA ENTRY'!E975,"")))</f>
        <v/>
      </c>
      <c r="CN976" s="3" t="str">
        <f>IF('DATA ENTRY'!CK975="","",IF('DATA ENTRY'!W975="","",IF(AND($CD$4='DATA ENTRY'!CK975,$CG$4='DATA ENTRY'!D975),'DATA ENTRY'!W975,"")))</f>
        <v/>
      </c>
      <c r="CO976" s="3" t="str">
        <f>IF('DATA ENTRY'!CK975="","",IF('DATA ENTRY'!X975="","",IF(AND($CD$4='DATA ENTRY'!CK975,$CG$4='DATA ENTRY'!D975),'DATA ENTRY'!X975,"")))</f>
        <v/>
      </c>
      <c r="CP976" s="108" t="str">
        <f t="shared" si="247"/>
        <v/>
      </c>
      <c r="CQ976" s="108" t="str">
        <f>IF('DATA ENTRY'!CK975="","",IF('DATA ENTRY'!G975="","",IF(AND($CD$4='DATA ENTRY'!CK975,$CG$4='DATA ENTRY'!D975),'DATA ENTRY'!G975,"")))</f>
        <v/>
      </c>
      <c r="CR976" s="230" t="str">
        <f>IF('DATA ENTRY'!CK975="","",IF('DATA ENTRY'!D975="","",IF(AND($CD$4='DATA ENTRY'!CK975,$CG$4='DATA ENTRY'!D975),'DATA ENTRY'!D975,"")))</f>
        <v/>
      </c>
      <c r="CS976">
        <f t="shared" si="248"/>
        <v>0</v>
      </c>
      <c r="CT976">
        <f t="shared" si="249"/>
        <v>0</v>
      </c>
      <c r="CV976" s="139"/>
      <c r="CX976">
        <f t="shared" si="250"/>
        <v>0</v>
      </c>
      <c r="DB976" t="str">
        <f t="shared" si="257"/>
        <v/>
      </c>
      <c r="DC976" t="str">
        <f t="shared" si="258"/>
        <v/>
      </c>
      <c r="DD976" s="224">
        <v>970</v>
      </c>
      <c r="DE976" s="3" t="str">
        <f>IF('DATA ENTRY'!CK975="","",IF('DATA ENTRY'!B975="","",IF(AND($DF$4='DATA ENTRY'!D975),'DATA ENTRY'!B975,"")))</f>
        <v/>
      </c>
      <c r="DF976" s="3" t="str">
        <f>IF('DATA ENTRY'!CK975="","",IF('DATA ENTRY'!C975="","",IF(AND($DF$4='DATA ENTRY'!D975),'DATA ENTRY'!C975,"")))</f>
        <v/>
      </c>
      <c r="DG976" s="4" t="str">
        <f>IF('DATA ENTRY'!CK975="","",IF('DATA ENTRY'!I975="","",IF(AND($DF$4='DATA ENTRY'!D975),'DATA ENTRY'!I975,"")))</f>
        <v/>
      </c>
      <c r="DH976" s="4" t="str">
        <f>IF('DATA ENTRY'!CK975="","",IF('DATA ENTRY'!CK975="","",IF(AND($DF$4='DATA ENTRY'!D975),'DATA ENTRY'!CK975,"")))</f>
        <v/>
      </c>
      <c r="DI976" s="3" t="str">
        <f>IF('DATA ENTRY'!CK975="","",IF('DATA ENTRY'!N975="","",IF(AND($DF$4='DATA ENTRY'!D975),'DATA ENTRY'!N975,"")))</f>
        <v/>
      </c>
      <c r="DJ976" s="107" t="str">
        <f>IF('DATA ENTRY'!CK975="","",IF('DATA ENTRY'!O975="","",IF(AND($DF$4='DATA ENTRY'!D975),'DATA ENTRY'!O975,"")))</f>
        <v/>
      </c>
      <c r="DK976" s="3" t="str">
        <f>IF('DATA ENTRY'!CK975="","",IF('DATA ENTRY'!P975="","",IF(AND($DF$4='DATA ENTRY'!D975),'DATA ENTRY'!P975,"")))</f>
        <v/>
      </c>
      <c r="DL976" s="107" t="str">
        <f>IF('DATA ENTRY'!CK975="","",IF('DATA ENTRY'!Q975="","",IF(AND($DF$4='DATA ENTRY'!D975),'DATA ENTRY'!Q975,"")))</f>
        <v/>
      </c>
      <c r="DM976" s="3" t="str">
        <f>IF('DATA ENTRY'!CK975="","",IF('DATA ENTRY'!R975="","",IF(AND($DF$4='DATA ENTRY'!D975),'DATA ENTRY'!R975,"")))</f>
        <v/>
      </c>
      <c r="DN976" s="107" t="str">
        <f>IF('DATA ENTRY'!CK975="","",IF('DATA ENTRY'!S975="","",IF(AND($DF$4='DATA ENTRY'!D975),'DATA ENTRY'!S975,"")))</f>
        <v/>
      </c>
      <c r="DO976" s="3" t="str">
        <f>IF('DATA ENTRY'!CK975="","",IF('DATA ENTRY'!E975="","",IF(AND($DF$4='DATA ENTRY'!D975),'DATA ENTRY'!E975,"")))</f>
        <v/>
      </c>
      <c r="DP976" s="3" t="str">
        <f>IF('DATA ENTRY'!CK975="","",IF('DATA ENTRY'!D975="","",IF(AND($DF$4='DATA ENTRY'!D975),'DATA ENTRY'!D975,"")))</f>
        <v/>
      </c>
      <c r="DQ976" s="3" t="str">
        <f>IF('DATA ENTRY'!CK975="","",IF('DATA ENTRY'!W975="","",IF(AND($DF$4='DATA ENTRY'!D975),'DATA ENTRY'!W975,"")))</f>
        <v/>
      </c>
      <c r="DR976" s="3" t="str">
        <f>IF('DATA ENTRY'!CK975="","",IF('DATA ENTRY'!X975="","",IF(AND($DF$4='DATA ENTRY'!D975),'DATA ENTRY'!X975,"")))</f>
        <v/>
      </c>
      <c r="DS976" s="108" t="str">
        <f t="shared" si="251"/>
        <v/>
      </c>
      <c r="DT976" s="108" t="str">
        <f>IF('DATA ENTRY'!CK975="","",IF('DATA ENTRY'!D975="","",IF(AND($DF$4='DATA ENTRY'!D975),'DATA ENTRY'!G975,"")))</f>
        <v/>
      </c>
      <c r="DY976">
        <f t="shared" si="252"/>
        <v>0</v>
      </c>
      <c r="EB976" t="str">
        <f t="shared" si="253"/>
        <v/>
      </c>
      <c r="EC976" t="str">
        <f t="shared" si="254"/>
        <v/>
      </c>
      <c r="ED976" s="224">
        <v>970</v>
      </c>
      <c r="EE976" s="3" t="str">
        <f>IF('DATA ENTRY'!CK975="","",IF('DATA ENTRY'!B975="","",IF(AND($EF$4='DATA ENTRY'!G975,$EH$4='DATA ENTRY'!F975),'DATA ENTRY'!B975,"")))</f>
        <v/>
      </c>
      <c r="EF976" s="3" t="str">
        <f>IF('DATA ENTRY'!CK975="","",IF('DATA ENTRY'!C975="","",IF(AND($EF$4='DATA ENTRY'!G975,$EH$4='DATA ENTRY'!F975),'DATA ENTRY'!C975,"")))</f>
        <v/>
      </c>
      <c r="EG976" s="4" t="str">
        <f>IF('DATA ENTRY'!CK975="","",IF('DATA ENTRY'!I975="","",IF(AND($EF$4='DATA ENTRY'!G975,$EH$4='DATA ENTRY'!F975),'DATA ENTRY'!I975,"")))</f>
        <v/>
      </c>
      <c r="EH976" s="4" t="str">
        <f>IF('DATA ENTRY'!CK975="","",IF('DATA ENTRY'!CK975="","",IF(AND($EF$4='DATA ENTRY'!G975,$EH$4='DATA ENTRY'!F975),'DATA ENTRY'!CK975,"")))</f>
        <v/>
      </c>
      <c r="EI976" s="3" t="str">
        <f>IF('DATA ENTRY'!CK975="","",IF('DATA ENTRY'!N975="","",IF(AND($EF$4='DATA ENTRY'!G975,$EH$4='DATA ENTRY'!F975),'DATA ENTRY'!N975,"")))</f>
        <v/>
      </c>
      <c r="EJ976" s="107" t="str">
        <f>IF('DATA ENTRY'!CK975="","",IF('DATA ENTRY'!O975="","",IF(AND($EF$4='DATA ENTRY'!G975,$EH$4='DATA ENTRY'!F975),'DATA ENTRY'!O975,"")))</f>
        <v/>
      </c>
      <c r="EK976" s="3" t="str">
        <f>IF('DATA ENTRY'!CK975="","",IF('DATA ENTRY'!P975="","",IF(AND($EF$4='DATA ENTRY'!G975,$EH$4='DATA ENTRY'!F975),'DATA ENTRY'!P975,"")))</f>
        <v/>
      </c>
      <c r="EL976" s="107" t="str">
        <f>IF('DATA ENTRY'!CK975="","",IF('DATA ENTRY'!Q975="","",IF(AND($EF$4='DATA ENTRY'!G975,$EH$4='DATA ENTRY'!F975),'DATA ENTRY'!Q975,"")))</f>
        <v/>
      </c>
      <c r="EM976" s="3" t="str">
        <f>IF('DATA ENTRY'!CK975="","",IF('DATA ENTRY'!R975="","",IF(AND($EF$4='DATA ENTRY'!G975,$EH$4='DATA ENTRY'!F975),'DATA ENTRY'!R975,"")))</f>
        <v/>
      </c>
      <c r="EN976" s="107" t="str">
        <f>IF('DATA ENTRY'!CK975="","",IF('DATA ENTRY'!S975="","",IF(AND($EF$4='DATA ENTRY'!G975,$EH$4='DATA ENTRY'!F975),'DATA ENTRY'!S975,"")))</f>
        <v/>
      </c>
      <c r="EO976" s="3" t="str">
        <f>IF('DATA ENTRY'!CK975="","",IF('DATA ENTRY'!E975="","",IF(AND($EF$4='DATA ENTRY'!G975,$EH$4='DATA ENTRY'!F975),'DATA ENTRY'!E975,"")))</f>
        <v/>
      </c>
      <c r="EP976" s="3" t="str">
        <f>IF('DATA ENTRY'!CK975="","",IF('DATA ENTRY'!D975="","",IF(AND($EF$4='DATA ENTRY'!G975,$EH$4='DATA ENTRY'!F975),'DATA ENTRY'!D975,"")))</f>
        <v/>
      </c>
      <c r="EQ976" s="3" t="str">
        <f>IF('DATA ENTRY'!CK975="","",IF('DATA ENTRY'!W975="","",IF(AND($EF$4='DATA ENTRY'!G975,$EH$4='DATA ENTRY'!F975),'DATA ENTRY'!W975,"")))</f>
        <v/>
      </c>
      <c r="ER976" s="3" t="str">
        <f>IF('DATA ENTRY'!CK975="","",IF('DATA ENTRY'!X975="","",IF(AND($EF$4='DATA ENTRY'!G975,$EH$4='DATA ENTRY'!F975),'DATA ENTRY'!X975,"")))</f>
        <v/>
      </c>
      <c r="ES976" s="108" t="str">
        <f t="shared" si="255"/>
        <v/>
      </c>
      <c r="ET976" s="108" t="str">
        <f>IF('DATA ENTRY'!CK975="","",IF('DATA ENTRY'!D975="","",IF(AND($EF$4='DATA ENTRY'!G975,$EH$4='DATA ENTRY'!F975),'DATA ENTRY'!G975,"")))</f>
        <v/>
      </c>
      <c r="EY976">
        <f t="shared" si="256"/>
        <v>0</v>
      </c>
    </row>
    <row r="977" spans="1:155">
      <c r="A977" t="str">
        <f>IF(S977=0,"",1+(MAX($A$7:A976)))</f>
        <v/>
      </c>
      <c r="B977" s="224">
        <v>971</v>
      </c>
      <c r="C977" s="3" t="str">
        <f>IF('DATA ENTRY'!CK976="","",IF('DATA ENTRY'!B976="","",IF($D$4="All Post",'DATA ENTRY'!B976,IF(AND($D$4='DATA ENTRY'!CK976),'DATA ENTRY'!B976,""))))</f>
        <v/>
      </c>
      <c r="D977" s="3" t="str">
        <f>IF('DATA ENTRY'!CK976="","",IF('DATA ENTRY'!C976="","",IF($D$4="All Post",'DATA ENTRY'!C976,IF(AND($D$4='DATA ENTRY'!CK976),'DATA ENTRY'!C976,""))))</f>
        <v/>
      </c>
      <c r="E977" s="4" t="str">
        <f>IF('DATA ENTRY'!CK976="","",IF('DATA ENTRY'!I976="","",IF($D$4="All Post",'DATA ENTRY'!I976,IF(AND($D$4='DATA ENTRY'!CK976),'DATA ENTRY'!I976,""))))</f>
        <v/>
      </c>
      <c r="F977" s="4" t="str">
        <f>IF('DATA ENTRY'!CK976="","",IF('DATA ENTRY'!CK976="","",IF($D$4="All Post",'DATA ENTRY'!CK976,IF(AND($D$4='DATA ENTRY'!CK976),'DATA ENTRY'!CK976,""))))</f>
        <v/>
      </c>
      <c r="G977" s="3" t="str">
        <f>IF('DATA ENTRY'!CK976="","",IF('DATA ENTRY'!N976="","",IF($D$4="All Post",'DATA ENTRY'!N976,IF(AND($D$4='DATA ENTRY'!CK976),'DATA ENTRY'!N976,""))))</f>
        <v/>
      </c>
      <c r="H977" s="107" t="str">
        <f>IF('DATA ENTRY'!CK976="","",IF('DATA ENTRY'!O976="","",IF($D$4="All Post",'DATA ENTRY'!O976,IF(AND($D$4='DATA ENTRY'!CK976),'DATA ENTRY'!O976,""))))</f>
        <v/>
      </c>
      <c r="I977" s="3" t="str">
        <f>IF('DATA ENTRY'!CK976="","",IF('DATA ENTRY'!P976="","",IF($D$4="All Post",'DATA ENTRY'!P976,IF(AND($D$4='DATA ENTRY'!CK976),'DATA ENTRY'!P976,""))))</f>
        <v/>
      </c>
      <c r="J977" s="107" t="str">
        <f>IF('DATA ENTRY'!CK976="","",IF('DATA ENTRY'!Q976="","",IF($D$4="All Post",'DATA ENTRY'!Q976,IF(AND($D$4='DATA ENTRY'!CK976),'DATA ENTRY'!Q976,""))))</f>
        <v/>
      </c>
      <c r="K977" s="3" t="str">
        <f>IF('DATA ENTRY'!CK976="","",IF('DATA ENTRY'!R976="","",IF($D$4="All Post",'DATA ENTRY'!R976,IF(AND($D$4='DATA ENTRY'!CK976),'DATA ENTRY'!R976,""))))</f>
        <v/>
      </c>
      <c r="L977" s="3" t="str">
        <f>IF('DATA ENTRY'!CK976="","",IF('DATA ENTRY'!S976="","",IF($D$4="All Post",'DATA ENTRY'!S976,IF(AND($D$4='DATA ENTRY'!CK976),'DATA ENTRY'!S976,""))))</f>
        <v/>
      </c>
      <c r="M977" s="3" t="str">
        <f>IF('DATA ENTRY'!CK976="","",IF('DATA ENTRY'!E976="","",IF($D$4="All Post",'DATA ENTRY'!E976,IF(AND($D$4='DATA ENTRY'!CK976),'DATA ENTRY'!E976,""))))</f>
        <v/>
      </c>
      <c r="N977" s="3" t="str">
        <f>IF('DATA ENTRY'!CK976="","",IF('DATA ENTRY'!W976="","",IF($D$4="All Post",'DATA ENTRY'!W976,IF(AND($D$4='DATA ENTRY'!CK976),'DATA ENTRY'!W976,""))))</f>
        <v/>
      </c>
      <c r="O977" s="3" t="str">
        <f>IF('DATA ENTRY'!CK976="","",IF('DATA ENTRY'!X976="","",IF($D$4="All Post",'DATA ENTRY'!X976,IF(AND($D$4='DATA ENTRY'!CK976),'DATA ENTRY'!X976,""))))</f>
        <v/>
      </c>
      <c r="P977" s="3" t="str">
        <f>IF('DATA ENTRY'!CK976="","",IF('DATA ENTRY'!G976="","",IF($D$4="All Post",'DATA ENTRY'!G976,IF(AND($D$4='DATA ENTRY'!CK976),'DATA ENTRY'!G976,""))))</f>
        <v/>
      </c>
      <c r="S977">
        <f t="shared" si="243"/>
        <v>0</v>
      </c>
      <c r="T977" t="str">
        <f t="shared" si="244"/>
        <v/>
      </c>
      <c r="BZ977" t="str">
        <f t="shared" si="245"/>
        <v/>
      </c>
      <c r="CA977" t="str">
        <f t="shared" si="246"/>
        <v/>
      </c>
      <c r="CB977" s="224">
        <v>971</v>
      </c>
      <c r="CC977" s="3" t="str">
        <f>IF('DATA ENTRY'!CK976="","",IF('DATA ENTRY'!B976="","",IF(AND($CD$4='DATA ENTRY'!CK976,$CG$4='DATA ENTRY'!D976),'DATA ENTRY'!B976,"")))</f>
        <v/>
      </c>
      <c r="CD977" s="3" t="str">
        <f>IF('DATA ENTRY'!CK976="","",IF('DATA ENTRY'!C976="","",IF(AND($CD$4='DATA ENTRY'!CK976,$CG$4='DATA ENTRY'!D976),'DATA ENTRY'!C976,"")))</f>
        <v/>
      </c>
      <c r="CE977" s="4" t="str">
        <f>IF('DATA ENTRY'!CK976="","",IF('DATA ENTRY'!I976="","",IF(AND($CD$4='DATA ENTRY'!CK976,$CG$4='DATA ENTRY'!D976),'DATA ENTRY'!I976,"")))</f>
        <v/>
      </c>
      <c r="CF977" s="4" t="str">
        <f>IF('DATA ENTRY'!CK976="","",IF('DATA ENTRY'!CK976="","",IF(AND($CD$4='DATA ENTRY'!CK976,$CG$4='DATA ENTRY'!D976),'DATA ENTRY'!CK976,"")))</f>
        <v/>
      </c>
      <c r="CG977" s="3" t="str">
        <f>IF('DATA ENTRY'!CK976="","",IF('DATA ENTRY'!N976="","",IF(AND($CD$4='DATA ENTRY'!CK976,$CG$4='DATA ENTRY'!D976),'DATA ENTRY'!N976,"")))</f>
        <v/>
      </c>
      <c r="CH977" s="107" t="str">
        <f>IF('DATA ENTRY'!CK976="","",IF('DATA ENTRY'!O976="","",IF(AND($CD$4='DATA ENTRY'!CK976,$CG$4='DATA ENTRY'!D976),'DATA ENTRY'!O976,"")))</f>
        <v/>
      </c>
      <c r="CI977" s="3" t="str">
        <f>IF('DATA ENTRY'!CK976="","",IF('DATA ENTRY'!P976="","",IF(AND($CD$4='DATA ENTRY'!CK976,$CG$4='DATA ENTRY'!D976),'DATA ENTRY'!P976,"")))</f>
        <v/>
      </c>
      <c r="CJ977" s="107" t="str">
        <f>IF('DATA ENTRY'!CK976="","",IF('DATA ENTRY'!Q976="","",IF(AND($CD$4='DATA ENTRY'!CK976,$CG$4='DATA ENTRY'!D976),'DATA ENTRY'!Q976,"")))</f>
        <v/>
      </c>
      <c r="CK977" s="3" t="str">
        <f>IF('DATA ENTRY'!CK976="","",IF('DATA ENTRY'!R976="","",IF(AND($CD$4='DATA ENTRY'!CK976,$CG$4='DATA ENTRY'!D976),'DATA ENTRY'!R976,"")))</f>
        <v/>
      </c>
      <c r="CL977" s="3" t="str">
        <f>IF('DATA ENTRY'!CK976="","",IF('DATA ENTRY'!S976="","",IF(AND($CD$4='DATA ENTRY'!CK976,$CG$4='DATA ENTRY'!D976),'DATA ENTRY'!S976,"")))</f>
        <v/>
      </c>
      <c r="CM977" s="3" t="str">
        <f>IF('DATA ENTRY'!CK976="","",IF('DATA ENTRY'!E976="","",IF(AND($CD$4='DATA ENTRY'!CK976,$CG$4='DATA ENTRY'!D976),'DATA ENTRY'!E976,"")))</f>
        <v/>
      </c>
      <c r="CN977" s="3" t="str">
        <f>IF('DATA ENTRY'!CK976="","",IF('DATA ENTRY'!W976="","",IF(AND($CD$4='DATA ENTRY'!CK976,$CG$4='DATA ENTRY'!D976),'DATA ENTRY'!W976,"")))</f>
        <v/>
      </c>
      <c r="CO977" s="3" t="str">
        <f>IF('DATA ENTRY'!CK976="","",IF('DATA ENTRY'!X976="","",IF(AND($CD$4='DATA ENTRY'!CK976,$CG$4='DATA ENTRY'!D976),'DATA ENTRY'!X976,"")))</f>
        <v/>
      </c>
      <c r="CP977" s="108" t="str">
        <f t="shared" si="247"/>
        <v/>
      </c>
      <c r="CQ977" s="108" t="str">
        <f>IF('DATA ENTRY'!CK976="","",IF('DATA ENTRY'!G976="","",IF(AND($CD$4='DATA ENTRY'!CK976,$CG$4='DATA ENTRY'!D976),'DATA ENTRY'!G976,"")))</f>
        <v/>
      </c>
      <c r="CR977" s="230" t="str">
        <f>IF('DATA ENTRY'!CK976="","",IF('DATA ENTRY'!D976="","",IF(AND($CD$4='DATA ENTRY'!CK976,$CG$4='DATA ENTRY'!D976),'DATA ENTRY'!D976,"")))</f>
        <v/>
      </c>
      <c r="CS977">
        <f t="shared" si="248"/>
        <v>0</v>
      </c>
      <c r="CT977">
        <f t="shared" si="249"/>
        <v>0</v>
      </c>
      <c r="CV977" s="139"/>
      <c r="CX977">
        <f t="shared" si="250"/>
        <v>0</v>
      </c>
      <c r="DB977" t="str">
        <f t="shared" si="257"/>
        <v/>
      </c>
      <c r="DC977" t="str">
        <f t="shared" si="258"/>
        <v/>
      </c>
      <c r="DD977" s="224">
        <v>971</v>
      </c>
      <c r="DE977" s="3" t="str">
        <f>IF('DATA ENTRY'!CK976="","",IF('DATA ENTRY'!B976="","",IF(AND($DF$4='DATA ENTRY'!D976),'DATA ENTRY'!B976,"")))</f>
        <v/>
      </c>
      <c r="DF977" s="3" t="str">
        <f>IF('DATA ENTRY'!CK976="","",IF('DATA ENTRY'!C976="","",IF(AND($DF$4='DATA ENTRY'!D976),'DATA ENTRY'!C976,"")))</f>
        <v/>
      </c>
      <c r="DG977" s="4" t="str">
        <f>IF('DATA ENTRY'!CK976="","",IF('DATA ENTRY'!I976="","",IF(AND($DF$4='DATA ENTRY'!D976),'DATA ENTRY'!I976,"")))</f>
        <v/>
      </c>
      <c r="DH977" s="4" t="str">
        <f>IF('DATA ENTRY'!CK976="","",IF('DATA ENTRY'!CK976="","",IF(AND($DF$4='DATA ENTRY'!D976),'DATA ENTRY'!CK976,"")))</f>
        <v/>
      </c>
      <c r="DI977" s="3" t="str">
        <f>IF('DATA ENTRY'!CK976="","",IF('DATA ENTRY'!N976="","",IF(AND($DF$4='DATA ENTRY'!D976),'DATA ENTRY'!N976,"")))</f>
        <v/>
      </c>
      <c r="DJ977" s="107" t="str">
        <f>IF('DATA ENTRY'!CK976="","",IF('DATA ENTRY'!O976="","",IF(AND($DF$4='DATA ENTRY'!D976),'DATA ENTRY'!O976,"")))</f>
        <v/>
      </c>
      <c r="DK977" s="3" t="str">
        <f>IF('DATA ENTRY'!CK976="","",IF('DATA ENTRY'!P976="","",IF(AND($DF$4='DATA ENTRY'!D976),'DATA ENTRY'!P976,"")))</f>
        <v/>
      </c>
      <c r="DL977" s="107" t="str">
        <f>IF('DATA ENTRY'!CK976="","",IF('DATA ENTRY'!Q976="","",IF(AND($DF$4='DATA ENTRY'!D976),'DATA ENTRY'!Q976,"")))</f>
        <v/>
      </c>
      <c r="DM977" s="3" t="str">
        <f>IF('DATA ENTRY'!CK976="","",IF('DATA ENTRY'!R976="","",IF(AND($DF$4='DATA ENTRY'!D976),'DATA ENTRY'!R976,"")))</f>
        <v/>
      </c>
      <c r="DN977" s="107" t="str">
        <f>IF('DATA ENTRY'!CK976="","",IF('DATA ENTRY'!S976="","",IF(AND($DF$4='DATA ENTRY'!D976),'DATA ENTRY'!S976,"")))</f>
        <v/>
      </c>
      <c r="DO977" s="3" t="str">
        <f>IF('DATA ENTRY'!CK976="","",IF('DATA ENTRY'!E976="","",IF(AND($DF$4='DATA ENTRY'!D976),'DATA ENTRY'!E976,"")))</f>
        <v/>
      </c>
      <c r="DP977" s="3" t="str">
        <f>IF('DATA ENTRY'!CK976="","",IF('DATA ENTRY'!D976="","",IF(AND($DF$4='DATA ENTRY'!D976),'DATA ENTRY'!D976,"")))</f>
        <v/>
      </c>
      <c r="DQ977" s="3" t="str">
        <f>IF('DATA ENTRY'!CK976="","",IF('DATA ENTRY'!W976="","",IF(AND($DF$4='DATA ENTRY'!D976),'DATA ENTRY'!W976,"")))</f>
        <v/>
      </c>
      <c r="DR977" s="3" t="str">
        <f>IF('DATA ENTRY'!CK976="","",IF('DATA ENTRY'!X976="","",IF(AND($DF$4='DATA ENTRY'!D976),'DATA ENTRY'!X976,"")))</f>
        <v/>
      </c>
      <c r="DS977" s="108" t="str">
        <f t="shared" si="251"/>
        <v/>
      </c>
      <c r="DT977" s="108" t="str">
        <f>IF('DATA ENTRY'!CK976="","",IF('DATA ENTRY'!D976="","",IF(AND($DF$4='DATA ENTRY'!D976),'DATA ENTRY'!G976,"")))</f>
        <v/>
      </c>
      <c r="DY977">
        <f t="shared" si="252"/>
        <v>0</v>
      </c>
      <c r="EB977" t="str">
        <f t="shared" si="253"/>
        <v/>
      </c>
      <c r="EC977" t="str">
        <f t="shared" si="254"/>
        <v/>
      </c>
      <c r="ED977" s="224">
        <v>971</v>
      </c>
      <c r="EE977" s="3" t="str">
        <f>IF('DATA ENTRY'!CK976="","",IF('DATA ENTRY'!B976="","",IF(AND($EF$4='DATA ENTRY'!G976,$EH$4='DATA ENTRY'!F976),'DATA ENTRY'!B976,"")))</f>
        <v/>
      </c>
      <c r="EF977" s="3" t="str">
        <f>IF('DATA ENTRY'!CK976="","",IF('DATA ENTRY'!C976="","",IF(AND($EF$4='DATA ENTRY'!G976,$EH$4='DATA ENTRY'!F976),'DATA ENTRY'!C976,"")))</f>
        <v/>
      </c>
      <c r="EG977" s="4" t="str">
        <f>IF('DATA ENTRY'!CK976="","",IF('DATA ENTRY'!I976="","",IF(AND($EF$4='DATA ENTRY'!G976,$EH$4='DATA ENTRY'!F976),'DATA ENTRY'!I976,"")))</f>
        <v/>
      </c>
      <c r="EH977" s="4" t="str">
        <f>IF('DATA ENTRY'!CK976="","",IF('DATA ENTRY'!CK976="","",IF(AND($EF$4='DATA ENTRY'!G976,$EH$4='DATA ENTRY'!F976),'DATA ENTRY'!CK976,"")))</f>
        <v/>
      </c>
      <c r="EI977" s="3" t="str">
        <f>IF('DATA ENTRY'!CK976="","",IF('DATA ENTRY'!N976="","",IF(AND($EF$4='DATA ENTRY'!G976,$EH$4='DATA ENTRY'!F976),'DATA ENTRY'!N976,"")))</f>
        <v/>
      </c>
      <c r="EJ977" s="107" t="str">
        <f>IF('DATA ENTRY'!CK976="","",IF('DATA ENTRY'!O976="","",IF(AND($EF$4='DATA ENTRY'!G976,$EH$4='DATA ENTRY'!F976),'DATA ENTRY'!O976,"")))</f>
        <v/>
      </c>
      <c r="EK977" s="3" t="str">
        <f>IF('DATA ENTRY'!CK976="","",IF('DATA ENTRY'!P976="","",IF(AND($EF$4='DATA ENTRY'!G976,$EH$4='DATA ENTRY'!F976),'DATA ENTRY'!P976,"")))</f>
        <v/>
      </c>
      <c r="EL977" s="107" t="str">
        <f>IF('DATA ENTRY'!CK976="","",IF('DATA ENTRY'!Q976="","",IF(AND($EF$4='DATA ENTRY'!G976,$EH$4='DATA ENTRY'!F976),'DATA ENTRY'!Q976,"")))</f>
        <v/>
      </c>
      <c r="EM977" s="3" t="str">
        <f>IF('DATA ENTRY'!CK976="","",IF('DATA ENTRY'!R976="","",IF(AND($EF$4='DATA ENTRY'!G976,$EH$4='DATA ENTRY'!F976),'DATA ENTRY'!R976,"")))</f>
        <v/>
      </c>
      <c r="EN977" s="107" t="str">
        <f>IF('DATA ENTRY'!CK976="","",IF('DATA ENTRY'!S976="","",IF(AND($EF$4='DATA ENTRY'!G976,$EH$4='DATA ENTRY'!F976),'DATA ENTRY'!S976,"")))</f>
        <v/>
      </c>
      <c r="EO977" s="3" t="str">
        <f>IF('DATA ENTRY'!CK976="","",IF('DATA ENTRY'!E976="","",IF(AND($EF$4='DATA ENTRY'!G976,$EH$4='DATA ENTRY'!F976),'DATA ENTRY'!E976,"")))</f>
        <v/>
      </c>
      <c r="EP977" s="3" t="str">
        <f>IF('DATA ENTRY'!CK976="","",IF('DATA ENTRY'!D976="","",IF(AND($EF$4='DATA ENTRY'!G976,$EH$4='DATA ENTRY'!F976),'DATA ENTRY'!D976,"")))</f>
        <v/>
      </c>
      <c r="EQ977" s="3" t="str">
        <f>IF('DATA ENTRY'!CK976="","",IF('DATA ENTRY'!W976="","",IF(AND($EF$4='DATA ENTRY'!G976,$EH$4='DATA ENTRY'!F976),'DATA ENTRY'!W976,"")))</f>
        <v/>
      </c>
      <c r="ER977" s="3" t="str">
        <f>IF('DATA ENTRY'!CK976="","",IF('DATA ENTRY'!X976="","",IF(AND($EF$4='DATA ENTRY'!G976,$EH$4='DATA ENTRY'!F976),'DATA ENTRY'!X976,"")))</f>
        <v/>
      </c>
      <c r="ES977" s="108" t="str">
        <f t="shared" si="255"/>
        <v/>
      </c>
      <c r="ET977" s="108" t="str">
        <f>IF('DATA ENTRY'!CK976="","",IF('DATA ENTRY'!D976="","",IF(AND($EF$4='DATA ENTRY'!G976,$EH$4='DATA ENTRY'!F976),'DATA ENTRY'!G976,"")))</f>
        <v/>
      </c>
      <c r="EY977">
        <f t="shared" si="256"/>
        <v>0</v>
      </c>
    </row>
    <row r="978" spans="1:155">
      <c r="A978" t="str">
        <f>IF(S978=0,"",1+(MAX($A$7:A977)))</f>
        <v/>
      </c>
      <c r="B978" s="224">
        <v>972</v>
      </c>
      <c r="C978" s="3" t="str">
        <f>IF('DATA ENTRY'!CK977="","",IF('DATA ENTRY'!B977="","",IF($D$4="All Post",'DATA ENTRY'!B977,IF(AND($D$4='DATA ENTRY'!CK977),'DATA ENTRY'!B977,""))))</f>
        <v/>
      </c>
      <c r="D978" s="3" t="str">
        <f>IF('DATA ENTRY'!CK977="","",IF('DATA ENTRY'!C977="","",IF($D$4="All Post",'DATA ENTRY'!C977,IF(AND($D$4='DATA ENTRY'!CK977),'DATA ENTRY'!C977,""))))</f>
        <v/>
      </c>
      <c r="E978" s="4" t="str">
        <f>IF('DATA ENTRY'!CK977="","",IF('DATA ENTRY'!I977="","",IF($D$4="All Post",'DATA ENTRY'!I977,IF(AND($D$4='DATA ENTRY'!CK977),'DATA ENTRY'!I977,""))))</f>
        <v/>
      </c>
      <c r="F978" s="4" t="str">
        <f>IF('DATA ENTRY'!CK977="","",IF('DATA ENTRY'!CK977="","",IF($D$4="All Post",'DATA ENTRY'!CK977,IF(AND($D$4='DATA ENTRY'!CK977),'DATA ENTRY'!CK977,""))))</f>
        <v/>
      </c>
      <c r="G978" s="3" t="str">
        <f>IF('DATA ENTRY'!CK977="","",IF('DATA ENTRY'!N977="","",IF($D$4="All Post",'DATA ENTRY'!N977,IF(AND($D$4='DATA ENTRY'!CK977),'DATA ENTRY'!N977,""))))</f>
        <v/>
      </c>
      <c r="H978" s="107" t="str">
        <f>IF('DATA ENTRY'!CK977="","",IF('DATA ENTRY'!O977="","",IF($D$4="All Post",'DATA ENTRY'!O977,IF(AND($D$4='DATA ENTRY'!CK977),'DATA ENTRY'!O977,""))))</f>
        <v/>
      </c>
      <c r="I978" s="3" t="str">
        <f>IF('DATA ENTRY'!CK977="","",IF('DATA ENTRY'!P977="","",IF($D$4="All Post",'DATA ENTRY'!P977,IF(AND($D$4='DATA ENTRY'!CK977),'DATA ENTRY'!P977,""))))</f>
        <v/>
      </c>
      <c r="J978" s="107" t="str">
        <f>IF('DATA ENTRY'!CK977="","",IF('DATA ENTRY'!Q977="","",IF($D$4="All Post",'DATA ENTRY'!Q977,IF(AND($D$4='DATA ENTRY'!CK977),'DATA ENTRY'!Q977,""))))</f>
        <v/>
      </c>
      <c r="K978" s="3" t="str">
        <f>IF('DATA ENTRY'!CK977="","",IF('DATA ENTRY'!R977="","",IF($D$4="All Post",'DATA ENTRY'!R977,IF(AND($D$4='DATA ENTRY'!CK977),'DATA ENTRY'!R977,""))))</f>
        <v/>
      </c>
      <c r="L978" s="3" t="str">
        <f>IF('DATA ENTRY'!CK977="","",IF('DATA ENTRY'!S977="","",IF($D$4="All Post",'DATA ENTRY'!S977,IF(AND($D$4='DATA ENTRY'!CK977),'DATA ENTRY'!S977,""))))</f>
        <v/>
      </c>
      <c r="M978" s="3" t="str">
        <f>IF('DATA ENTRY'!CK977="","",IF('DATA ENTRY'!E977="","",IF($D$4="All Post",'DATA ENTRY'!E977,IF(AND($D$4='DATA ENTRY'!CK977),'DATA ENTRY'!E977,""))))</f>
        <v/>
      </c>
      <c r="N978" s="3" t="str">
        <f>IF('DATA ENTRY'!CK977="","",IF('DATA ENTRY'!W977="","",IF($D$4="All Post",'DATA ENTRY'!W977,IF(AND($D$4='DATA ENTRY'!CK977),'DATA ENTRY'!W977,""))))</f>
        <v/>
      </c>
      <c r="O978" s="3" t="str">
        <f>IF('DATA ENTRY'!CK977="","",IF('DATA ENTRY'!X977="","",IF($D$4="All Post",'DATA ENTRY'!X977,IF(AND($D$4='DATA ENTRY'!CK977),'DATA ENTRY'!X977,""))))</f>
        <v/>
      </c>
      <c r="P978" s="3" t="str">
        <f>IF('DATA ENTRY'!CK977="","",IF('DATA ENTRY'!G977="","",IF($D$4="All Post",'DATA ENTRY'!G977,IF(AND($D$4='DATA ENTRY'!CK977),'DATA ENTRY'!G977,""))))</f>
        <v/>
      </c>
      <c r="S978">
        <f t="shared" si="243"/>
        <v>0</v>
      </c>
      <c r="T978" t="str">
        <f t="shared" si="244"/>
        <v/>
      </c>
      <c r="BZ978" t="str">
        <f t="shared" si="245"/>
        <v/>
      </c>
      <c r="CA978" t="str">
        <f t="shared" si="246"/>
        <v/>
      </c>
      <c r="CB978" s="224">
        <v>972</v>
      </c>
      <c r="CC978" s="3" t="str">
        <f>IF('DATA ENTRY'!CK977="","",IF('DATA ENTRY'!B977="","",IF(AND($CD$4='DATA ENTRY'!CK977,$CG$4='DATA ENTRY'!D977),'DATA ENTRY'!B977,"")))</f>
        <v/>
      </c>
      <c r="CD978" s="3" t="str">
        <f>IF('DATA ENTRY'!CK977="","",IF('DATA ENTRY'!C977="","",IF(AND($CD$4='DATA ENTRY'!CK977,$CG$4='DATA ENTRY'!D977),'DATA ENTRY'!C977,"")))</f>
        <v/>
      </c>
      <c r="CE978" s="4" t="str">
        <f>IF('DATA ENTRY'!CK977="","",IF('DATA ENTRY'!I977="","",IF(AND($CD$4='DATA ENTRY'!CK977,$CG$4='DATA ENTRY'!D977),'DATA ENTRY'!I977,"")))</f>
        <v/>
      </c>
      <c r="CF978" s="4" t="str">
        <f>IF('DATA ENTRY'!CK977="","",IF('DATA ENTRY'!CK977="","",IF(AND($CD$4='DATA ENTRY'!CK977,$CG$4='DATA ENTRY'!D977),'DATA ENTRY'!CK977,"")))</f>
        <v/>
      </c>
      <c r="CG978" s="3" t="str">
        <f>IF('DATA ENTRY'!CK977="","",IF('DATA ENTRY'!N977="","",IF(AND($CD$4='DATA ENTRY'!CK977,$CG$4='DATA ENTRY'!D977),'DATA ENTRY'!N977,"")))</f>
        <v/>
      </c>
      <c r="CH978" s="107" t="str">
        <f>IF('DATA ENTRY'!CK977="","",IF('DATA ENTRY'!O977="","",IF(AND($CD$4='DATA ENTRY'!CK977,$CG$4='DATA ENTRY'!D977),'DATA ENTRY'!O977,"")))</f>
        <v/>
      </c>
      <c r="CI978" s="3" t="str">
        <f>IF('DATA ENTRY'!CK977="","",IF('DATA ENTRY'!P977="","",IF(AND($CD$4='DATA ENTRY'!CK977,$CG$4='DATA ENTRY'!D977),'DATA ENTRY'!P977,"")))</f>
        <v/>
      </c>
      <c r="CJ978" s="107" t="str">
        <f>IF('DATA ENTRY'!CK977="","",IF('DATA ENTRY'!Q977="","",IF(AND($CD$4='DATA ENTRY'!CK977,$CG$4='DATA ENTRY'!D977),'DATA ENTRY'!Q977,"")))</f>
        <v/>
      </c>
      <c r="CK978" s="3" t="str">
        <f>IF('DATA ENTRY'!CK977="","",IF('DATA ENTRY'!R977="","",IF(AND($CD$4='DATA ENTRY'!CK977,$CG$4='DATA ENTRY'!D977),'DATA ENTRY'!R977,"")))</f>
        <v/>
      </c>
      <c r="CL978" s="3" t="str">
        <f>IF('DATA ENTRY'!CK977="","",IF('DATA ENTRY'!S977="","",IF(AND($CD$4='DATA ENTRY'!CK977,$CG$4='DATA ENTRY'!D977),'DATA ENTRY'!S977,"")))</f>
        <v/>
      </c>
      <c r="CM978" s="3" t="str">
        <f>IF('DATA ENTRY'!CK977="","",IF('DATA ENTRY'!E977="","",IF(AND($CD$4='DATA ENTRY'!CK977,$CG$4='DATA ENTRY'!D977),'DATA ENTRY'!E977,"")))</f>
        <v/>
      </c>
      <c r="CN978" s="3" t="str">
        <f>IF('DATA ENTRY'!CK977="","",IF('DATA ENTRY'!W977="","",IF(AND($CD$4='DATA ENTRY'!CK977,$CG$4='DATA ENTRY'!D977),'DATA ENTRY'!W977,"")))</f>
        <v/>
      </c>
      <c r="CO978" s="3" t="str">
        <f>IF('DATA ENTRY'!CK977="","",IF('DATA ENTRY'!X977="","",IF(AND($CD$4='DATA ENTRY'!CK977,$CG$4='DATA ENTRY'!D977),'DATA ENTRY'!X977,"")))</f>
        <v/>
      </c>
      <c r="CP978" s="108" t="str">
        <f t="shared" si="247"/>
        <v/>
      </c>
      <c r="CQ978" s="108" t="str">
        <f>IF('DATA ENTRY'!CK977="","",IF('DATA ENTRY'!G977="","",IF(AND($CD$4='DATA ENTRY'!CK977,$CG$4='DATA ENTRY'!D977),'DATA ENTRY'!G977,"")))</f>
        <v/>
      </c>
      <c r="CR978" s="230" t="str">
        <f>IF('DATA ENTRY'!CK977="","",IF('DATA ENTRY'!D977="","",IF(AND($CD$4='DATA ENTRY'!CK977,$CG$4='DATA ENTRY'!D977),'DATA ENTRY'!D977,"")))</f>
        <v/>
      </c>
      <c r="CS978">
        <f t="shared" si="248"/>
        <v>0</v>
      </c>
      <c r="CT978">
        <f t="shared" si="249"/>
        <v>0</v>
      </c>
      <c r="CV978" s="139"/>
      <c r="CX978">
        <f t="shared" si="250"/>
        <v>0</v>
      </c>
      <c r="DB978" t="str">
        <f t="shared" si="257"/>
        <v/>
      </c>
      <c r="DC978" t="str">
        <f t="shared" si="258"/>
        <v/>
      </c>
      <c r="DD978" s="224">
        <v>972</v>
      </c>
      <c r="DE978" s="3" t="str">
        <f>IF('DATA ENTRY'!CK977="","",IF('DATA ENTRY'!B977="","",IF(AND($DF$4='DATA ENTRY'!D977),'DATA ENTRY'!B977,"")))</f>
        <v/>
      </c>
      <c r="DF978" s="3" t="str">
        <f>IF('DATA ENTRY'!CK977="","",IF('DATA ENTRY'!C977="","",IF(AND($DF$4='DATA ENTRY'!D977),'DATA ENTRY'!C977,"")))</f>
        <v/>
      </c>
      <c r="DG978" s="4" t="str">
        <f>IF('DATA ENTRY'!CK977="","",IF('DATA ENTRY'!I977="","",IF(AND($DF$4='DATA ENTRY'!D977),'DATA ENTRY'!I977,"")))</f>
        <v/>
      </c>
      <c r="DH978" s="4" t="str">
        <f>IF('DATA ENTRY'!CK977="","",IF('DATA ENTRY'!CK977="","",IF(AND($DF$4='DATA ENTRY'!D977),'DATA ENTRY'!CK977,"")))</f>
        <v/>
      </c>
      <c r="DI978" s="3" t="str">
        <f>IF('DATA ENTRY'!CK977="","",IF('DATA ENTRY'!N977="","",IF(AND($DF$4='DATA ENTRY'!D977),'DATA ENTRY'!N977,"")))</f>
        <v/>
      </c>
      <c r="DJ978" s="107" t="str">
        <f>IF('DATA ENTRY'!CK977="","",IF('DATA ENTRY'!O977="","",IF(AND($DF$4='DATA ENTRY'!D977),'DATA ENTRY'!O977,"")))</f>
        <v/>
      </c>
      <c r="DK978" s="3" t="str">
        <f>IF('DATA ENTRY'!CK977="","",IF('DATA ENTRY'!P977="","",IF(AND($DF$4='DATA ENTRY'!D977),'DATA ENTRY'!P977,"")))</f>
        <v/>
      </c>
      <c r="DL978" s="107" t="str">
        <f>IF('DATA ENTRY'!CK977="","",IF('DATA ENTRY'!Q977="","",IF(AND($DF$4='DATA ENTRY'!D977),'DATA ENTRY'!Q977,"")))</f>
        <v/>
      </c>
      <c r="DM978" s="3" t="str">
        <f>IF('DATA ENTRY'!CK977="","",IF('DATA ENTRY'!R977="","",IF(AND($DF$4='DATA ENTRY'!D977),'DATA ENTRY'!R977,"")))</f>
        <v/>
      </c>
      <c r="DN978" s="107" t="str">
        <f>IF('DATA ENTRY'!CK977="","",IF('DATA ENTRY'!S977="","",IF(AND($DF$4='DATA ENTRY'!D977),'DATA ENTRY'!S977,"")))</f>
        <v/>
      </c>
      <c r="DO978" s="3" t="str">
        <f>IF('DATA ENTRY'!CK977="","",IF('DATA ENTRY'!E977="","",IF(AND($DF$4='DATA ENTRY'!D977),'DATA ENTRY'!E977,"")))</f>
        <v/>
      </c>
      <c r="DP978" s="3" t="str">
        <f>IF('DATA ENTRY'!CK977="","",IF('DATA ENTRY'!D977="","",IF(AND($DF$4='DATA ENTRY'!D977),'DATA ENTRY'!D977,"")))</f>
        <v/>
      </c>
      <c r="DQ978" s="3" t="str">
        <f>IF('DATA ENTRY'!CK977="","",IF('DATA ENTRY'!W977="","",IF(AND($DF$4='DATA ENTRY'!D977),'DATA ENTRY'!W977,"")))</f>
        <v/>
      </c>
      <c r="DR978" s="3" t="str">
        <f>IF('DATA ENTRY'!CK977="","",IF('DATA ENTRY'!X977="","",IF(AND($DF$4='DATA ENTRY'!D977),'DATA ENTRY'!X977,"")))</f>
        <v/>
      </c>
      <c r="DS978" s="108" t="str">
        <f t="shared" si="251"/>
        <v/>
      </c>
      <c r="DT978" s="108" t="str">
        <f>IF('DATA ENTRY'!CK977="","",IF('DATA ENTRY'!D977="","",IF(AND($DF$4='DATA ENTRY'!D977),'DATA ENTRY'!G977,"")))</f>
        <v/>
      </c>
      <c r="DY978">
        <f t="shared" si="252"/>
        <v>0</v>
      </c>
      <c r="EB978" t="str">
        <f t="shared" si="253"/>
        <v/>
      </c>
      <c r="EC978" t="str">
        <f t="shared" si="254"/>
        <v/>
      </c>
      <c r="ED978" s="224">
        <v>972</v>
      </c>
      <c r="EE978" s="3" t="str">
        <f>IF('DATA ENTRY'!CK977="","",IF('DATA ENTRY'!B977="","",IF(AND($EF$4='DATA ENTRY'!G977,$EH$4='DATA ENTRY'!F977),'DATA ENTRY'!B977,"")))</f>
        <v/>
      </c>
      <c r="EF978" s="3" t="str">
        <f>IF('DATA ENTRY'!CK977="","",IF('DATA ENTRY'!C977="","",IF(AND($EF$4='DATA ENTRY'!G977,$EH$4='DATA ENTRY'!F977),'DATA ENTRY'!C977,"")))</f>
        <v/>
      </c>
      <c r="EG978" s="4" t="str">
        <f>IF('DATA ENTRY'!CK977="","",IF('DATA ENTRY'!I977="","",IF(AND($EF$4='DATA ENTRY'!G977,$EH$4='DATA ENTRY'!F977),'DATA ENTRY'!I977,"")))</f>
        <v/>
      </c>
      <c r="EH978" s="4" t="str">
        <f>IF('DATA ENTRY'!CK977="","",IF('DATA ENTRY'!CK977="","",IF(AND($EF$4='DATA ENTRY'!G977,$EH$4='DATA ENTRY'!F977),'DATA ENTRY'!CK977,"")))</f>
        <v/>
      </c>
      <c r="EI978" s="3" t="str">
        <f>IF('DATA ENTRY'!CK977="","",IF('DATA ENTRY'!N977="","",IF(AND($EF$4='DATA ENTRY'!G977,$EH$4='DATA ENTRY'!F977),'DATA ENTRY'!N977,"")))</f>
        <v/>
      </c>
      <c r="EJ978" s="107" t="str">
        <f>IF('DATA ENTRY'!CK977="","",IF('DATA ENTRY'!O977="","",IF(AND($EF$4='DATA ENTRY'!G977,$EH$4='DATA ENTRY'!F977),'DATA ENTRY'!O977,"")))</f>
        <v/>
      </c>
      <c r="EK978" s="3" t="str">
        <f>IF('DATA ENTRY'!CK977="","",IF('DATA ENTRY'!P977="","",IF(AND($EF$4='DATA ENTRY'!G977,$EH$4='DATA ENTRY'!F977),'DATA ENTRY'!P977,"")))</f>
        <v/>
      </c>
      <c r="EL978" s="107" t="str">
        <f>IF('DATA ENTRY'!CK977="","",IF('DATA ENTRY'!Q977="","",IF(AND($EF$4='DATA ENTRY'!G977,$EH$4='DATA ENTRY'!F977),'DATA ENTRY'!Q977,"")))</f>
        <v/>
      </c>
      <c r="EM978" s="3" t="str">
        <f>IF('DATA ENTRY'!CK977="","",IF('DATA ENTRY'!R977="","",IF(AND($EF$4='DATA ENTRY'!G977,$EH$4='DATA ENTRY'!F977),'DATA ENTRY'!R977,"")))</f>
        <v/>
      </c>
      <c r="EN978" s="107" t="str">
        <f>IF('DATA ENTRY'!CK977="","",IF('DATA ENTRY'!S977="","",IF(AND($EF$4='DATA ENTRY'!G977,$EH$4='DATA ENTRY'!F977),'DATA ENTRY'!S977,"")))</f>
        <v/>
      </c>
      <c r="EO978" s="3" t="str">
        <f>IF('DATA ENTRY'!CK977="","",IF('DATA ENTRY'!E977="","",IF(AND($EF$4='DATA ENTRY'!G977,$EH$4='DATA ENTRY'!F977),'DATA ENTRY'!E977,"")))</f>
        <v/>
      </c>
      <c r="EP978" s="3" t="str">
        <f>IF('DATA ENTRY'!CK977="","",IF('DATA ENTRY'!D977="","",IF(AND($EF$4='DATA ENTRY'!G977,$EH$4='DATA ENTRY'!F977),'DATA ENTRY'!D977,"")))</f>
        <v/>
      </c>
      <c r="EQ978" s="3" t="str">
        <f>IF('DATA ENTRY'!CK977="","",IF('DATA ENTRY'!W977="","",IF(AND($EF$4='DATA ENTRY'!G977,$EH$4='DATA ENTRY'!F977),'DATA ENTRY'!W977,"")))</f>
        <v/>
      </c>
      <c r="ER978" s="3" t="str">
        <f>IF('DATA ENTRY'!CK977="","",IF('DATA ENTRY'!X977="","",IF(AND($EF$4='DATA ENTRY'!G977,$EH$4='DATA ENTRY'!F977),'DATA ENTRY'!X977,"")))</f>
        <v/>
      </c>
      <c r="ES978" s="108" t="str">
        <f t="shared" si="255"/>
        <v/>
      </c>
      <c r="ET978" s="108" t="str">
        <f>IF('DATA ENTRY'!CK977="","",IF('DATA ENTRY'!D977="","",IF(AND($EF$4='DATA ENTRY'!G977,$EH$4='DATA ENTRY'!F977),'DATA ENTRY'!G977,"")))</f>
        <v/>
      </c>
      <c r="EY978">
        <f t="shared" si="256"/>
        <v>0</v>
      </c>
    </row>
    <row r="979" spans="1:155">
      <c r="A979" t="str">
        <f>IF(S979=0,"",1+(MAX($A$7:A978)))</f>
        <v/>
      </c>
      <c r="B979" s="224">
        <v>973</v>
      </c>
      <c r="C979" s="3" t="str">
        <f>IF('DATA ENTRY'!CK978="","",IF('DATA ENTRY'!B978="","",IF($D$4="All Post",'DATA ENTRY'!B978,IF(AND($D$4='DATA ENTRY'!CK978),'DATA ENTRY'!B978,""))))</f>
        <v/>
      </c>
      <c r="D979" s="3" t="str">
        <f>IF('DATA ENTRY'!CK978="","",IF('DATA ENTRY'!C978="","",IF($D$4="All Post",'DATA ENTRY'!C978,IF(AND($D$4='DATA ENTRY'!CK978),'DATA ENTRY'!C978,""))))</f>
        <v/>
      </c>
      <c r="E979" s="4" t="str">
        <f>IF('DATA ENTRY'!CK978="","",IF('DATA ENTRY'!I978="","",IF($D$4="All Post",'DATA ENTRY'!I978,IF(AND($D$4='DATA ENTRY'!CK978),'DATA ENTRY'!I978,""))))</f>
        <v/>
      </c>
      <c r="F979" s="4" t="str">
        <f>IF('DATA ENTRY'!CK978="","",IF('DATA ENTRY'!CK978="","",IF($D$4="All Post",'DATA ENTRY'!CK978,IF(AND($D$4='DATA ENTRY'!CK978),'DATA ENTRY'!CK978,""))))</f>
        <v/>
      </c>
      <c r="G979" s="3" t="str">
        <f>IF('DATA ENTRY'!CK978="","",IF('DATA ENTRY'!N978="","",IF($D$4="All Post",'DATA ENTRY'!N978,IF(AND($D$4='DATA ENTRY'!CK978),'DATA ENTRY'!N978,""))))</f>
        <v/>
      </c>
      <c r="H979" s="107" t="str">
        <f>IF('DATA ENTRY'!CK978="","",IF('DATA ENTRY'!O978="","",IF($D$4="All Post",'DATA ENTRY'!O978,IF(AND($D$4='DATA ENTRY'!CK978),'DATA ENTRY'!O978,""))))</f>
        <v/>
      </c>
      <c r="I979" s="3" t="str">
        <f>IF('DATA ENTRY'!CK978="","",IF('DATA ENTRY'!P978="","",IF($D$4="All Post",'DATA ENTRY'!P978,IF(AND($D$4='DATA ENTRY'!CK978),'DATA ENTRY'!P978,""))))</f>
        <v/>
      </c>
      <c r="J979" s="107" t="str">
        <f>IF('DATA ENTRY'!CK978="","",IF('DATA ENTRY'!Q978="","",IF($D$4="All Post",'DATA ENTRY'!Q978,IF(AND($D$4='DATA ENTRY'!CK978),'DATA ENTRY'!Q978,""))))</f>
        <v/>
      </c>
      <c r="K979" s="3" t="str">
        <f>IF('DATA ENTRY'!CK978="","",IF('DATA ENTRY'!R978="","",IF($D$4="All Post",'DATA ENTRY'!R978,IF(AND($D$4='DATA ENTRY'!CK978),'DATA ENTRY'!R978,""))))</f>
        <v/>
      </c>
      <c r="L979" s="3" t="str">
        <f>IF('DATA ENTRY'!CK978="","",IF('DATA ENTRY'!S978="","",IF($D$4="All Post",'DATA ENTRY'!S978,IF(AND($D$4='DATA ENTRY'!CK978),'DATA ENTRY'!S978,""))))</f>
        <v/>
      </c>
      <c r="M979" s="3" t="str">
        <f>IF('DATA ENTRY'!CK978="","",IF('DATA ENTRY'!E978="","",IF($D$4="All Post",'DATA ENTRY'!E978,IF(AND($D$4='DATA ENTRY'!CK978),'DATA ENTRY'!E978,""))))</f>
        <v/>
      </c>
      <c r="N979" s="3" t="str">
        <f>IF('DATA ENTRY'!CK978="","",IF('DATA ENTRY'!W978="","",IF($D$4="All Post",'DATA ENTRY'!W978,IF(AND($D$4='DATA ENTRY'!CK978),'DATA ENTRY'!W978,""))))</f>
        <v/>
      </c>
      <c r="O979" s="3" t="str">
        <f>IF('DATA ENTRY'!CK978="","",IF('DATA ENTRY'!X978="","",IF($D$4="All Post",'DATA ENTRY'!X978,IF(AND($D$4='DATA ENTRY'!CK978),'DATA ENTRY'!X978,""))))</f>
        <v/>
      </c>
      <c r="P979" s="3" t="str">
        <f>IF('DATA ENTRY'!CK978="","",IF('DATA ENTRY'!G978="","",IF($D$4="All Post",'DATA ENTRY'!G978,IF(AND($D$4='DATA ENTRY'!CK978),'DATA ENTRY'!G978,""))))</f>
        <v/>
      </c>
      <c r="S979">
        <f t="shared" si="243"/>
        <v>0</v>
      </c>
      <c r="T979" t="str">
        <f t="shared" si="244"/>
        <v/>
      </c>
      <c r="BZ979" t="str">
        <f t="shared" si="245"/>
        <v/>
      </c>
      <c r="CA979" t="str">
        <f t="shared" si="246"/>
        <v/>
      </c>
      <c r="CB979" s="224">
        <v>973</v>
      </c>
      <c r="CC979" s="3" t="str">
        <f>IF('DATA ENTRY'!CK978="","",IF('DATA ENTRY'!B978="","",IF(AND($CD$4='DATA ENTRY'!CK978,$CG$4='DATA ENTRY'!D978),'DATA ENTRY'!B978,"")))</f>
        <v/>
      </c>
      <c r="CD979" s="3" t="str">
        <f>IF('DATA ENTRY'!CK978="","",IF('DATA ENTRY'!C978="","",IF(AND($CD$4='DATA ENTRY'!CK978,$CG$4='DATA ENTRY'!D978),'DATA ENTRY'!C978,"")))</f>
        <v/>
      </c>
      <c r="CE979" s="4" t="str">
        <f>IF('DATA ENTRY'!CK978="","",IF('DATA ENTRY'!I978="","",IF(AND($CD$4='DATA ENTRY'!CK978,$CG$4='DATA ENTRY'!D978),'DATA ENTRY'!I978,"")))</f>
        <v/>
      </c>
      <c r="CF979" s="4" t="str">
        <f>IF('DATA ENTRY'!CK978="","",IF('DATA ENTRY'!CK978="","",IF(AND($CD$4='DATA ENTRY'!CK978,$CG$4='DATA ENTRY'!D978),'DATA ENTRY'!CK978,"")))</f>
        <v/>
      </c>
      <c r="CG979" s="3" t="str">
        <f>IF('DATA ENTRY'!CK978="","",IF('DATA ENTRY'!N978="","",IF(AND($CD$4='DATA ENTRY'!CK978,$CG$4='DATA ENTRY'!D978),'DATA ENTRY'!N978,"")))</f>
        <v/>
      </c>
      <c r="CH979" s="107" t="str">
        <f>IF('DATA ENTRY'!CK978="","",IF('DATA ENTRY'!O978="","",IF(AND($CD$4='DATA ENTRY'!CK978,$CG$4='DATA ENTRY'!D978),'DATA ENTRY'!O978,"")))</f>
        <v/>
      </c>
      <c r="CI979" s="3" t="str">
        <f>IF('DATA ENTRY'!CK978="","",IF('DATA ENTRY'!P978="","",IF(AND($CD$4='DATA ENTRY'!CK978,$CG$4='DATA ENTRY'!D978),'DATA ENTRY'!P978,"")))</f>
        <v/>
      </c>
      <c r="CJ979" s="107" t="str">
        <f>IF('DATA ENTRY'!CK978="","",IF('DATA ENTRY'!Q978="","",IF(AND($CD$4='DATA ENTRY'!CK978,$CG$4='DATA ENTRY'!D978),'DATA ENTRY'!Q978,"")))</f>
        <v/>
      </c>
      <c r="CK979" s="3" t="str">
        <f>IF('DATA ENTRY'!CK978="","",IF('DATA ENTRY'!R978="","",IF(AND($CD$4='DATA ENTRY'!CK978,$CG$4='DATA ENTRY'!D978),'DATA ENTRY'!R978,"")))</f>
        <v/>
      </c>
      <c r="CL979" s="3" t="str">
        <f>IF('DATA ENTRY'!CK978="","",IF('DATA ENTRY'!S978="","",IF(AND($CD$4='DATA ENTRY'!CK978,$CG$4='DATA ENTRY'!D978),'DATA ENTRY'!S978,"")))</f>
        <v/>
      </c>
      <c r="CM979" s="3" t="str">
        <f>IF('DATA ENTRY'!CK978="","",IF('DATA ENTRY'!E978="","",IF(AND($CD$4='DATA ENTRY'!CK978,$CG$4='DATA ENTRY'!D978),'DATA ENTRY'!E978,"")))</f>
        <v/>
      </c>
      <c r="CN979" s="3" t="str">
        <f>IF('DATA ENTRY'!CK978="","",IF('DATA ENTRY'!W978="","",IF(AND($CD$4='DATA ENTRY'!CK978,$CG$4='DATA ENTRY'!D978),'DATA ENTRY'!W978,"")))</f>
        <v/>
      </c>
      <c r="CO979" s="3" t="str">
        <f>IF('DATA ENTRY'!CK978="","",IF('DATA ENTRY'!X978="","",IF(AND($CD$4='DATA ENTRY'!CK978,$CG$4='DATA ENTRY'!D978),'DATA ENTRY'!X978,"")))</f>
        <v/>
      </c>
      <c r="CP979" s="108" t="str">
        <f t="shared" si="247"/>
        <v/>
      </c>
      <c r="CQ979" s="108" t="str">
        <f>IF('DATA ENTRY'!CK978="","",IF('DATA ENTRY'!G978="","",IF(AND($CD$4='DATA ENTRY'!CK978,$CG$4='DATA ENTRY'!D978),'DATA ENTRY'!G978,"")))</f>
        <v/>
      </c>
      <c r="CR979" s="230" t="str">
        <f>IF('DATA ENTRY'!CK978="","",IF('DATA ENTRY'!D978="","",IF(AND($CD$4='DATA ENTRY'!CK978,$CG$4='DATA ENTRY'!D978),'DATA ENTRY'!D978,"")))</f>
        <v/>
      </c>
      <c r="CS979">
        <f t="shared" si="248"/>
        <v>0</v>
      </c>
      <c r="CT979">
        <f t="shared" si="249"/>
        <v>0</v>
      </c>
      <c r="CV979" s="139"/>
      <c r="CX979">
        <f t="shared" si="250"/>
        <v>0</v>
      </c>
      <c r="DB979" t="str">
        <f t="shared" si="257"/>
        <v/>
      </c>
      <c r="DC979" t="str">
        <f t="shared" si="258"/>
        <v/>
      </c>
      <c r="DD979" s="224">
        <v>973</v>
      </c>
      <c r="DE979" s="3" t="str">
        <f>IF('DATA ENTRY'!CK978="","",IF('DATA ENTRY'!B978="","",IF(AND($DF$4='DATA ENTRY'!D978),'DATA ENTRY'!B978,"")))</f>
        <v/>
      </c>
      <c r="DF979" s="3" t="str">
        <f>IF('DATA ENTRY'!CK978="","",IF('DATA ENTRY'!C978="","",IF(AND($DF$4='DATA ENTRY'!D978),'DATA ENTRY'!C978,"")))</f>
        <v/>
      </c>
      <c r="DG979" s="4" t="str">
        <f>IF('DATA ENTRY'!CK978="","",IF('DATA ENTRY'!I978="","",IF(AND($DF$4='DATA ENTRY'!D978),'DATA ENTRY'!I978,"")))</f>
        <v/>
      </c>
      <c r="DH979" s="4" t="str">
        <f>IF('DATA ENTRY'!CK978="","",IF('DATA ENTRY'!CK978="","",IF(AND($DF$4='DATA ENTRY'!D978),'DATA ENTRY'!CK978,"")))</f>
        <v/>
      </c>
      <c r="DI979" s="3" t="str">
        <f>IF('DATA ENTRY'!CK978="","",IF('DATA ENTRY'!N978="","",IF(AND($DF$4='DATA ENTRY'!D978),'DATA ENTRY'!N978,"")))</f>
        <v/>
      </c>
      <c r="DJ979" s="107" t="str">
        <f>IF('DATA ENTRY'!CK978="","",IF('DATA ENTRY'!O978="","",IF(AND($DF$4='DATA ENTRY'!D978),'DATA ENTRY'!O978,"")))</f>
        <v/>
      </c>
      <c r="DK979" s="3" t="str">
        <f>IF('DATA ENTRY'!CK978="","",IF('DATA ENTRY'!P978="","",IF(AND($DF$4='DATA ENTRY'!D978),'DATA ENTRY'!P978,"")))</f>
        <v/>
      </c>
      <c r="DL979" s="107" t="str">
        <f>IF('DATA ENTRY'!CK978="","",IF('DATA ENTRY'!Q978="","",IF(AND($DF$4='DATA ENTRY'!D978),'DATA ENTRY'!Q978,"")))</f>
        <v/>
      </c>
      <c r="DM979" s="3" t="str">
        <f>IF('DATA ENTRY'!CK978="","",IF('DATA ENTRY'!R978="","",IF(AND($DF$4='DATA ENTRY'!D978),'DATA ENTRY'!R978,"")))</f>
        <v/>
      </c>
      <c r="DN979" s="107" t="str">
        <f>IF('DATA ENTRY'!CK978="","",IF('DATA ENTRY'!S978="","",IF(AND($DF$4='DATA ENTRY'!D978),'DATA ENTRY'!S978,"")))</f>
        <v/>
      </c>
      <c r="DO979" s="3" t="str">
        <f>IF('DATA ENTRY'!CK978="","",IF('DATA ENTRY'!E978="","",IF(AND($DF$4='DATA ENTRY'!D978),'DATA ENTRY'!E978,"")))</f>
        <v/>
      </c>
      <c r="DP979" s="3" t="str">
        <f>IF('DATA ENTRY'!CK978="","",IF('DATA ENTRY'!D978="","",IF(AND($DF$4='DATA ENTRY'!D978),'DATA ENTRY'!D978,"")))</f>
        <v/>
      </c>
      <c r="DQ979" s="3" t="str">
        <f>IF('DATA ENTRY'!CK978="","",IF('DATA ENTRY'!W978="","",IF(AND($DF$4='DATA ENTRY'!D978),'DATA ENTRY'!W978,"")))</f>
        <v/>
      </c>
      <c r="DR979" s="3" t="str">
        <f>IF('DATA ENTRY'!CK978="","",IF('DATA ENTRY'!X978="","",IF(AND($DF$4='DATA ENTRY'!D978),'DATA ENTRY'!X978,"")))</f>
        <v/>
      </c>
      <c r="DS979" s="108" t="str">
        <f t="shared" si="251"/>
        <v/>
      </c>
      <c r="DT979" s="108" t="str">
        <f>IF('DATA ENTRY'!CK978="","",IF('DATA ENTRY'!D978="","",IF(AND($DF$4='DATA ENTRY'!D978),'DATA ENTRY'!G978,"")))</f>
        <v/>
      </c>
      <c r="DY979">
        <f t="shared" si="252"/>
        <v>0</v>
      </c>
      <c r="EB979" t="str">
        <f t="shared" si="253"/>
        <v/>
      </c>
      <c r="EC979" t="str">
        <f t="shared" si="254"/>
        <v/>
      </c>
      <c r="ED979" s="224">
        <v>973</v>
      </c>
      <c r="EE979" s="3" t="str">
        <f>IF('DATA ENTRY'!CK978="","",IF('DATA ENTRY'!B978="","",IF(AND($EF$4='DATA ENTRY'!G978,$EH$4='DATA ENTRY'!F978),'DATA ENTRY'!B978,"")))</f>
        <v/>
      </c>
      <c r="EF979" s="3" t="str">
        <f>IF('DATA ENTRY'!CK978="","",IF('DATA ENTRY'!C978="","",IF(AND($EF$4='DATA ENTRY'!G978,$EH$4='DATA ENTRY'!F978),'DATA ENTRY'!C978,"")))</f>
        <v/>
      </c>
      <c r="EG979" s="4" t="str">
        <f>IF('DATA ENTRY'!CK978="","",IF('DATA ENTRY'!I978="","",IF(AND($EF$4='DATA ENTRY'!G978,$EH$4='DATA ENTRY'!F978),'DATA ENTRY'!I978,"")))</f>
        <v/>
      </c>
      <c r="EH979" s="4" t="str">
        <f>IF('DATA ENTRY'!CK978="","",IF('DATA ENTRY'!CK978="","",IF(AND($EF$4='DATA ENTRY'!G978,$EH$4='DATA ENTRY'!F978),'DATA ENTRY'!CK978,"")))</f>
        <v/>
      </c>
      <c r="EI979" s="3" t="str">
        <f>IF('DATA ENTRY'!CK978="","",IF('DATA ENTRY'!N978="","",IF(AND($EF$4='DATA ENTRY'!G978,$EH$4='DATA ENTRY'!F978),'DATA ENTRY'!N978,"")))</f>
        <v/>
      </c>
      <c r="EJ979" s="107" t="str">
        <f>IF('DATA ENTRY'!CK978="","",IF('DATA ENTRY'!O978="","",IF(AND($EF$4='DATA ENTRY'!G978,$EH$4='DATA ENTRY'!F978),'DATA ENTRY'!O978,"")))</f>
        <v/>
      </c>
      <c r="EK979" s="3" t="str">
        <f>IF('DATA ENTRY'!CK978="","",IF('DATA ENTRY'!P978="","",IF(AND($EF$4='DATA ENTRY'!G978,$EH$4='DATA ENTRY'!F978),'DATA ENTRY'!P978,"")))</f>
        <v/>
      </c>
      <c r="EL979" s="107" t="str">
        <f>IF('DATA ENTRY'!CK978="","",IF('DATA ENTRY'!Q978="","",IF(AND($EF$4='DATA ENTRY'!G978,$EH$4='DATA ENTRY'!F978),'DATA ENTRY'!Q978,"")))</f>
        <v/>
      </c>
      <c r="EM979" s="3" t="str">
        <f>IF('DATA ENTRY'!CK978="","",IF('DATA ENTRY'!R978="","",IF(AND($EF$4='DATA ENTRY'!G978,$EH$4='DATA ENTRY'!F978),'DATA ENTRY'!R978,"")))</f>
        <v/>
      </c>
      <c r="EN979" s="107" t="str">
        <f>IF('DATA ENTRY'!CK978="","",IF('DATA ENTRY'!S978="","",IF(AND($EF$4='DATA ENTRY'!G978,$EH$4='DATA ENTRY'!F978),'DATA ENTRY'!S978,"")))</f>
        <v/>
      </c>
      <c r="EO979" s="3" t="str">
        <f>IF('DATA ENTRY'!CK978="","",IF('DATA ENTRY'!E978="","",IF(AND($EF$4='DATA ENTRY'!G978,$EH$4='DATA ENTRY'!F978),'DATA ENTRY'!E978,"")))</f>
        <v/>
      </c>
      <c r="EP979" s="3" t="str">
        <f>IF('DATA ENTRY'!CK978="","",IF('DATA ENTRY'!D978="","",IF(AND($EF$4='DATA ENTRY'!G978,$EH$4='DATA ENTRY'!F978),'DATA ENTRY'!D978,"")))</f>
        <v/>
      </c>
      <c r="EQ979" s="3" t="str">
        <f>IF('DATA ENTRY'!CK978="","",IF('DATA ENTRY'!W978="","",IF(AND($EF$4='DATA ENTRY'!G978,$EH$4='DATA ENTRY'!F978),'DATA ENTRY'!W978,"")))</f>
        <v/>
      </c>
      <c r="ER979" s="3" t="str">
        <f>IF('DATA ENTRY'!CK978="","",IF('DATA ENTRY'!X978="","",IF(AND($EF$4='DATA ENTRY'!G978,$EH$4='DATA ENTRY'!F978),'DATA ENTRY'!X978,"")))</f>
        <v/>
      </c>
      <c r="ES979" s="108" t="str">
        <f t="shared" si="255"/>
        <v/>
      </c>
      <c r="ET979" s="108" t="str">
        <f>IF('DATA ENTRY'!CK978="","",IF('DATA ENTRY'!D978="","",IF(AND($EF$4='DATA ENTRY'!G978,$EH$4='DATA ENTRY'!F978),'DATA ENTRY'!G978,"")))</f>
        <v/>
      </c>
      <c r="EY979">
        <f t="shared" si="256"/>
        <v>0</v>
      </c>
    </row>
    <row r="980" spans="1:155">
      <c r="A980" t="str">
        <f>IF(S980=0,"",1+(MAX($A$7:A979)))</f>
        <v/>
      </c>
      <c r="B980" s="224">
        <v>974</v>
      </c>
      <c r="C980" s="3" t="str">
        <f>IF('DATA ENTRY'!CK979="","",IF('DATA ENTRY'!B979="","",IF($D$4="All Post",'DATA ENTRY'!B979,IF(AND($D$4='DATA ENTRY'!CK979),'DATA ENTRY'!B979,""))))</f>
        <v/>
      </c>
      <c r="D980" s="3" t="str">
        <f>IF('DATA ENTRY'!CK979="","",IF('DATA ENTRY'!C979="","",IF($D$4="All Post",'DATA ENTRY'!C979,IF(AND($D$4='DATA ENTRY'!CK979),'DATA ENTRY'!C979,""))))</f>
        <v/>
      </c>
      <c r="E980" s="4" t="str">
        <f>IF('DATA ENTRY'!CK979="","",IF('DATA ENTRY'!I979="","",IF($D$4="All Post",'DATA ENTRY'!I979,IF(AND($D$4='DATA ENTRY'!CK979),'DATA ENTRY'!I979,""))))</f>
        <v/>
      </c>
      <c r="F980" s="4" t="str">
        <f>IF('DATA ENTRY'!CK979="","",IF('DATA ENTRY'!CK979="","",IF($D$4="All Post",'DATA ENTRY'!CK979,IF(AND($D$4='DATA ENTRY'!CK979),'DATA ENTRY'!CK979,""))))</f>
        <v/>
      </c>
      <c r="G980" s="3" t="str">
        <f>IF('DATA ENTRY'!CK979="","",IF('DATA ENTRY'!N979="","",IF($D$4="All Post",'DATA ENTRY'!N979,IF(AND($D$4='DATA ENTRY'!CK979),'DATA ENTRY'!N979,""))))</f>
        <v/>
      </c>
      <c r="H980" s="107" t="str">
        <f>IF('DATA ENTRY'!CK979="","",IF('DATA ENTRY'!O979="","",IF($D$4="All Post",'DATA ENTRY'!O979,IF(AND($D$4='DATA ENTRY'!CK979),'DATA ENTRY'!O979,""))))</f>
        <v/>
      </c>
      <c r="I980" s="3" t="str">
        <f>IF('DATA ENTRY'!CK979="","",IF('DATA ENTRY'!P979="","",IF($D$4="All Post",'DATA ENTRY'!P979,IF(AND($D$4='DATA ENTRY'!CK979),'DATA ENTRY'!P979,""))))</f>
        <v/>
      </c>
      <c r="J980" s="107" t="str">
        <f>IF('DATA ENTRY'!CK979="","",IF('DATA ENTRY'!Q979="","",IF($D$4="All Post",'DATA ENTRY'!Q979,IF(AND($D$4='DATA ENTRY'!CK979),'DATA ENTRY'!Q979,""))))</f>
        <v/>
      </c>
      <c r="K980" s="3" t="str">
        <f>IF('DATA ENTRY'!CK979="","",IF('DATA ENTRY'!R979="","",IF($D$4="All Post",'DATA ENTRY'!R979,IF(AND($D$4='DATA ENTRY'!CK979),'DATA ENTRY'!R979,""))))</f>
        <v/>
      </c>
      <c r="L980" s="3" t="str">
        <f>IF('DATA ENTRY'!CK979="","",IF('DATA ENTRY'!S979="","",IF($D$4="All Post",'DATA ENTRY'!S979,IF(AND($D$4='DATA ENTRY'!CK979),'DATA ENTRY'!S979,""))))</f>
        <v/>
      </c>
      <c r="M980" s="3" t="str">
        <f>IF('DATA ENTRY'!CK979="","",IF('DATA ENTRY'!E979="","",IF($D$4="All Post",'DATA ENTRY'!E979,IF(AND($D$4='DATA ENTRY'!CK979),'DATA ENTRY'!E979,""))))</f>
        <v/>
      </c>
      <c r="N980" s="3" t="str">
        <f>IF('DATA ENTRY'!CK979="","",IF('DATA ENTRY'!W979="","",IF($D$4="All Post",'DATA ENTRY'!W979,IF(AND($D$4='DATA ENTRY'!CK979),'DATA ENTRY'!W979,""))))</f>
        <v/>
      </c>
      <c r="O980" s="3" t="str">
        <f>IF('DATA ENTRY'!CK979="","",IF('DATA ENTRY'!X979="","",IF($D$4="All Post",'DATA ENTRY'!X979,IF(AND($D$4='DATA ENTRY'!CK979),'DATA ENTRY'!X979,""))))</f>
        <v/>
      </c>
      <c r="P980" s="3" t="str">
        <f>IF('DATA ENTRY'!CK979="","",IF('DATA ENTRY'!G979="","",IF($D$4="All Post",'DATA ENTRY'!G979,IF(AND($D$4='DATA ENTRY'!CK979),'DATA ENTRY'!G979,""))))</f>
        <v/>
      </c>
      <c r="S980">
        <f t="shared" si="243"/>
        <v>0</v>
      </c>
      <c r="T980" t="str">
        <f t="shared" si="244"/>
        <v/>
      </c>
      <c r="BZ980" t="str">
        <f t="shared" si="245"/>
        <v/>
      </c>
      <c r="CA980" t="str">
        <f t="shared" si="246"/>
        <v/>
      </c>
      <c r="CB980" s="224">
        <v>974</v>
      </c>
      <c r="CC980" s="3" t="str">
        <f>IF('DATA ENTRY'!CK979="","",IF('DATA ENTRY'!B979="","",IF(AND($CD$4='DATA ENTRY'!CK979,$CG$4='DATA ENTRY'!D979),'DATA ENTRY'!B979,"")))</f>
        <v/>
      </c>
      <c r="CD980" s="3" t="str">
        <f>IF('DATA ENTRY'!CK979="","",IF('DATA ENTRY'!C979="","",IF(AND($CD$4='DATA ENTRY'!CK979,$CG$4='DATA ENTRY'!D979),'DATA ENTRY'!C979,"")))</f>
        <v/>
      </c>
      <c r="CE980" s="4" t="str">
        <f>IF('DATA ENTRY'!CK979="","",IF('DATA ENTRY'!I979="","",IF(AND($CD$4='DATA ENTRY'!CK979,$CG$4='DATA ENTRY'!D979),'DATA ENTRY'!I979,"")))</f>
        <v/>
      </c>
      <c r="CF980" s="4" t="str">
        <f>IF('DATA ENTRY'!CK979="","",IF('DATA ENTRY'!CK979="","",IF(AND($CD$4='DATA ENTRY'!CK979,$CG$4='DATA ENTRY'!D979),'DATA ENTRY'!CK979,"")))</f>
        <v/>
      </c>
      <c r="CG980" s="3" t="str">
        <f>IF('DATA ENTRY'!CK979="","",IF('DATA ENTRY'!N979="","",IF(AND($CD$4='DATA ENTRY'!CK979,$CG$4='DATA ENTRY'!D979),'DATA ENTRY'!N979,"")))</f>
        <v/>
      </c>
      <c r="CH980" s="107" t="str">
        <f>IF('DATA ENTRY'!CK979="","",IF('DATA ENTRY'!O979="","",IF(AND($CD$4='DATA ENTRY'!CK979,$CG$4='DATA ENTRY'!D979),'DATA ENTRY'!O979,"")))</f>
        <v/>
      </c>
      <c r="CI980" s="3" t="str">
        <f>IF('DATA ENTRY'!CK979="","",IF('DATA ENTRY'!P979="","",IF(AND($CD$4='DATA ENTRY'!CK979,$CG$4='DATA ENTRY'!D979),'DATA ENTRY'!P979,"")))</f>
        <v/>
      </c>
      <c r="CJ980" s="107" t="str">
        <f>IF('DATA ENTRY'!CK979="","",IF('DATA ENTRY'!Q979="","",IF(AND($CD$4='DATA ENTRY'!CK979,$CG$4='DATA ENTRY'!D979),'DATA ENTRY'!Q979,"")))</f>
        <v/>
      </c>
      <c r="CK980" s="3" t="str">
        <f>IF('DATA ENTRY'!CK979="","",IF('DATA ENTRY'!R979="","",IF(AND($CD$4='DATA ENTRY'!CK979,$CG$4='DATA ENTRY'!D979),'DATA ENTRY'!R979,"")))</f>
        <v/>
      </c>
      <c r="CL980" s="3" t="str">
        <f>IF('DATA ENTRY'!CK979="","",IF('DATA ENTRY'!S979="","",IF(AND($CD$4='DATA ENTRY'!CK979,$CG$4='DATA ENTRY'!D979),'DATA ENTRY'!S979,"")))</f>
        <v/>
      </c>
      <c r="CM980" s="3" t="str">
        <f>IF('DATA ENTRY'!CK979="","",IF('DATA ENTRY'!E979="","",IF(AND($CD$4='DATA ENTRY'!CK979,$CG$4='DATA ENTRY'!D979),'DATA ENTRY'!E979,"")))</f>
        <v/>
      </c>
      <c r="CN980" s="3" t="str">
        <f>IF('DATA ENTRY'!CK979="","",IF('DATA ENTRY'!W979="","",IF(AND($CD$4='DATA ENTRY'!CK979,$CG$4='DATA ENTRY'!D979),'DATA ENTRY'!W979,"")))</f>
        <v/>
      </c>
      <c r="CO980" s="3" t="str">
        <f>IF('DATA ENTRY'!CK979="","",IF('DATA ENTRY'!X979="","",IF(AND($CD$4='DATA ENTRY'!CK979,$CG$4='DATA ENTRY'!D979),'DATA ENTRY'!X979,"")))</f>
        <v/>
      </c>
      <c r="CP980" s="108" t="str">
        <f t="shared" si="247"/>
        <v/>
      </c>
      <c r="CQ980" s="108" t="str">
        <f>IF('DATA ENTRY'!CK979="","",IF('DATA ENTRY'!G979="","",IF(AND($CD$4='DATA ENTRY'!CK979,$CG$4='DATA ENTRY'!D979),'DATA ENTRY'!G979,"")))</f>
        <v/>
      </c>
      <c r="CR980" s="230" t="str">
        <f>IF('DATA ENTRY'!CK979="","",IF('DATA ENTRY'!D979="","",IF(AND($CD$4='DATA ENTRY'!CK979,$CG$4='DATA ENTRY'!D979),'DATA ENTRY'!D979,"")))</f>
        <v/>
      </c>
      <c r="CS980">
        <f t="shared" si="248"/>
        <v>0</v>
      </c>
      <c r="CT980">
        <f t="shared" si="249"/>
        <v>0</v>
      </c>
      <c r="CV980" s="139"/>
      <c r="CX980">
        <f t="shared" si="250"/>
        <v>0</v>
      </c>
      <c r="DB980" t="str">
        <f t="shared" si="257"/>
        <v/>
      </c>
      <c r="DC980" t="str">
        <f t="shared" si="258"/>
        <v/>
      </c>
      <c r="DD980" s="224">
        <v>974</v>
      </c>
      <c r="DE980" s="3" t="str">
        <f>IF('DATA ENTRY'!CK979="","",IF('DATA ENTRY'!B979="","",IF(AND($DF$4='DATA ENTRY'!D979),'DATA ENTRY'!B979,"")))</f>
        <v/>
      </c>
      <c r="DF980" s="3" t="str">
        <f>IF('DATA ENTRY'!CK979="","",IF('DATA ENTRY'!C979="","",IF(AND($DF$4='DATA ENTRY'!D979),'DATA ENTRY'!C979,"")))</f>
        <v/>
      </c>
      <c r="DG980" s="4" t="str">
        <f>IF('DATA ENTRY'!CK979="","",IF('DATA ENTRY'!I979="","",IF(AND($DF$4='DATA ENTRY'!D979),'DATA ENTRY'!I979,"")))</f>
        <v/>
      </c>
      <c r="DH980" s="4" t="str">
        <f>IF('DATA ENTRY'!CK979="","",IF('DATA ENTRY'!CK979="","",IF(AND($DF$4='DATA ENTRY'!D979),'DATA ENTRY'!CK979,"")))</f>
        <v/>
      </c>
      <c r="DI980" s="3" t="str">
        <f>IF('DATA ENTRY'!CK979="","",IF('DATA ENTRY'!N979="","",IF(AND($DF$4='DATA ENTRY'!D979),'DATA ENTRY'!N979,"")))</f>
        <v/>
      </c>
      <c r="DJ980" s="107" t="str">
        <f>IF('DATA ENTRY'!CK979="","",IF('DATA ENTRY'!O979="","",IF(AND($DF$4='DATA ENTRY'!D979),'DATA ENTRY'!O979,"")))</f>
        <v/>
      </c>
      <c r="DK980" s="3" t="str">
        <f>IF('DATA ENTRY'!CK979="","",IF('DATA ENTRY'!P979="","",IF(AND($DF$4='DATA ENTRY'!D979),'DATA ENTRY'!P979,"")))</f>
        <v/>
      </c>
      <c r="DL980" s="107" t="str">
        <f>IF('DATA ENTRY'!CK979="","",IF('DATA ENTRY'!Q979="","",IF(AND($DF$4='DATA ENTRY'!D979),'DATA ENTRY'!Q979,"")))</f>
        <v/>
      </c>
      <c r="DM980" s="3" t="str">
        <f>IF('DATA ENTRY'!CK979="","",IF('DATA ENTRY'!R979="","",IF(AND($DF$4='DATA ENTRY'!D979),'DATA ENTRY'!R979,"")))</f>
        <v/>
      </c>
      <c r="DN980" s="107" t="str">
        <f>IF('DATA ENTRY'!CK979="","",IF('DATA ENTRY'!S979="","",IF(AND($DF$4='DATA ENTRY'!D979),'DATA ENTRY'!S979,"")))</f>
        <v/>
      </c>
      <c r="DO980" s="3" t="str">
        <f>IF('DATA ENTRY'!CK979="","",IF('DATA ENTRY'!E979="","",IF(AND($DF$4='DATA ENTRY'!D979),'DATA ENTRY'!E979,"")))</f>
        <v/>
      </c>
      <c r="DP980" s="3" t="str">
        <f>IF('DATA ENTRY'!CK979="","",IF('DATA ENTRY'!D979="","",IF(AND($DF$4='DATA ENTRY'!D979),'DATA ENTRY'!D979,"")))</f>
        <v/>
      </c>
      <c r="DQ980" s="3" t="str">
        <f>IF('DATA ENTRY'!CK979="","",IF('DATA ENTRY'!W979="","",IF(AND($DF$4='DATA ENTRY'!D979),'DATA ENTRY'!W979,"")))</f>
        <v/>
      </c>
      <c r="DR980" s="3" t="str">
        <f>IF('DATA ENTRY'!CK979="","",IF('DATA ENTRY'!X979="","",IF(AND($DF$4='DATA ENTRY'!D979),'DATA ENTRY'!X979,"")))</f>
        <v/>
      </c>
      <c r="DS980" s="108" t="str">
        <f t="shared" si="251"/>
        <v/>
      </c>
      <c r="DT980" s="108" t="str">
        <f>IF('DATA ENTRY'!CK979="","",IF('DATA ENTRY'!D979="","",IF(AND($DF$4='DATA ENTRY'!D979),'DATA ENTRY'!G979,"")))</f>
        <v/>
      </c>
      <c r="DY980">
        <f t="shared" si="252"/>
        <v>0</v>
      </c>
      <c r="EB980" t="str">
        <f t="shared" si="253"/>
        <v/>
      </c>
      <c r="EC980" t="str">
        <f t="shared" si="254"/>
        <v/>
      </c>
      <c r="ED980" s="224">
        <v>974</v>
      </c>
      <c r="EE980" s="3" t="str">
        <f>IF('DATA ENTRY'!CK979="","",IF('DATA ENTRY'!B979="","",IF(AND($EF$4='DATA ENTRY'!G979,$EH$4='DATA ENTRY'!F979),'DATA ENTRY'!B979,"")))</f>
        <v/>
      </c>
      <c r="EF980" s="3" t="str">
        <f>IF('DATA ENTRY'!CK979="","",IF('DATA ENTRY'!C979="","",IF(AND($EF$4='DATA ENTRY'!G979,$EH$4='DATA ENTRY'!F979),'DATA ENTRY'!C979,"")))</f>
        <v/>
      </c>
      <c r="EG980" s="4" t="str">
        <f>IF('DATA ENTRY'!CK979="","",IF('DATA ENTRY'!I979="","",IF(AND($EF$4='DATA ENTRY'!G979,$EH$4='DATA ENTRY'!F979),'DATA ENTRY'!I979,"")))</f>
        <v/>
      </c>
      <c r="EH980" s="4" t="str">
        <f>IF('DATA ENTRY'!CK979="","",IF('DATA ENTRY'!CK979="","",IF(AND($EF$4='DATA ENTRY'!G979,$EH$4='DATA ENTRY'!F979),'DATA ENTRY'!CK979,"")))</f>
        <v/>
      </c>
      <c r="EI980" s="3" t="str">
        <f>IF('DATA ENTRY'!CK979="","",IF('DATA ENTRY'!N979="","",IF(AND($EF$4='DATA ENTRY'!G979,$EH$4='DATA ENTRY'!F979),'DATA ENTRY'!N979,"")))</f>
        <v/>
      </c>
      <c r="EJ980" s="107" t="str">
        <f>IF('DATA ENTRY'!CK979="","",IF('DATA ENTRY'!O979="","",IF(AND($EF$4='DATA ENTRY'!G979,$EH$4='DATA ENTRY'!F979),'DATA ENTRY'!O979,"")))</f>
        <v/>
      </c>
      <c r="EK980" s="3" t="str">
        <f>IF('DATA ENTRY'!CK979="","",IF('DATA ENTRY'!P979="","",IF(AND($EF$4='DATA ENTRY'!G979,$EH$4='DATA ENTRY'!F979),'DATA ENTRY'!P979,"")))</f>
        <v/>
      </c>
      <c r="EL980" s="107" t="str">
        <f>IF('DATA ENTRY'!CK979="","",IF('DATA ENTRY'!Q979="","",IF(AND($EF$4='DATA ENTRY'!G979,$EH$4='DATA ENTRY'!F979),'DATA ENTRY'!Q979,"")))</f>
        <v/>
      </c>
      <c r="EM980" s="3" t="str">
        <f>IF('DATA ENTRY'!CK979="","",IF('DATA ENTRY'!R979="","",IF(AND($EF$4='DATA ENTRY'!G979,$EH$4='DATA ENTRY'!F979),'DATA ENTRY'!R979,"")))</f>
        <v/>
      </c>
      <c r="EN980" s="107" t="str">
        <f>IF('DATA ENTRY'!CK979="","",IF('DATA ENTRY'!S979="","",IF(AND($EF$4='DATA ENTRY'!G979,$EH$4='DATA ENTRY'!F979),'DATA ENTRY'!S979,"")))</f>
        <v/>
      </c>
      <c r="EO980" s="3" t="str">
        <f>IF('DATA ENTRY'!CK979="","",IF('DATA ENTRY'!E979="","",IF(AND($EF$4='DATA ENTRY'!G979,$EH$4='DATA ENTRY'!F979),'DATA ENTRY'!E979,"")))</f>
        <v/>
      </c>
      <c r="EP980" s="3" t="str">
        <f>IF('DATA ENTRY'!CK979="","",IF('DATA ENTRY'!D979="","",IF(AND($EF$4='DATA ENTRY'!G979,$EH$4='DATA ENTRY'!F979),'DATA ENTRY'!D979,"")))</f>
        <v/>
      </c>
      <c r="EQ980" s="3" t="str">
        <f>IF('DATA ENTRY'!CK979="","",IF('DATA ENTRY'!W979="","",IF(AND($EF$4='DATA ENTRY'!G979,$EH$4='DATA ENTRY'!F979),'DATA ENTRY'!W979,"")))</f>
        <v/>
      </c>
      <c r="ER980" s="3" t="str">
        <f>IF('DATA ENTRY'!CK979="","",IF('DATA ENTRY'!X979="","",IF(AND($EF$4='DATA ENTRY'!G979,$EH$4='DATA ENTRY'!F979),'DATA ENTRY'!X979,"")))</f>
        <v/>
      </c>
      <c r="ES980" s="108" t="str">
        <f t="shared" si="255"/>
        <v/>
      </c>
      <c r="ET980" s="108" t="str">
        <f>IF('DATA ENTRY'!CK979="","",IF('DATA ENTRY'!D979="","",IF(AND($EF$4='DATA ENTRY'!G979,$EH$4='DATA ENTRY'!F979),'DATA ENTRY'!G979,"")))</f>
        <v/>
      </c>
      <c r="EY980">
        <f t="shared" si="256"/>
        <v>0</v>
      </c>
    </row>
    <row r="981" spans="1:155">
      <c r="A981" t="str">
        <f>IF(S981=0,"",1+(MAX($A$7:A980)))</f>
        <v/>
      </c>
      <c r="B981" s="224">
        <v>975</v>
      </c>
      <c r="C981" s="3" t="str">
        <f>IF('DATA ENTRY'!CK980="","",IF('DATA ENTRY'!B980="","",IF($D$4="All Post",'DATA ENTRY'!B980,IF(AND($D$4='DATA ENTRY'!CK980),'DATA ENTRY'!B980,""))))</f>
        <v/>
      </c>
      <c r="D981" s="3" t="str">
        <f>IF('DATA ENTRY'!CK980="","",IF('DATA ENTRY'!C980="","",IF($D$4="All Post",'DATA ENTRY'!C980,IF(AND($D$4='DATA ENTRY'!CK980),'DATA ENTRY'!C980,""))))</f>
        <v/>
      </c>
      <c r="E981" s="4" t="str">
        <f>IF('DATA ENTRY'!CK980="","",IF('DATA ENTRY'!I980="","",IF($D$4="All Post",'DATA ENTRY'!I980,IF(AND($D$4='DATA ENTRY'!CK980),'DATA ENTRY'!I980,""))))</f>
        <v/>
      </c>
      <c r="F981" s="4" t="str">
        <f>IF('DATA ENTRY'!CK980="","",IF('DATA ENTRY'!CK980="","",IF($D$4="All Post",'DATA ENTRY'!CK980,IF(AND($D$4='DATA ENTRY'!CK980),'DATA ENTRY'!CK980,""))))</f>
        <v/>
      </c>
      <c r="G981" s="3" t="str">
        <f>IF('DATA ENTRY'!CK980="","",IF('DATA ENTRY'!N980="","",IF($D$4="All Post",'DATA ENTRY'!N980,IF(AND($D$4='DATA ENTRY'!CK980),'DATA ENTRY'!N980,""))))</f>
        <v/>
      </c>
      <c r="H981" s="107" t="str">
        <f>IF('DATA ENTRY'!CK980="","",IF('DATA ENTRY'!O980="","",IF($D$4="All Post",'DATA ENTRY'!O980,IF(AND($D$4='DATA ENTRY'!CK980),'DATA ENTRY'!O980,""))))</f>
        <v/>
      </c>
      <c r="I981" s="3" t="str">
        <f>IF('DATA ENTRY'!CK980="","",IF('DATA ENTRY'!P980="","",IF($D$4="All Post",'DATA ENTRY'!P980,IF(AND($D$4='DATA ENTRY'!CK980),'DATA ENTRY'!P980,""))))</f>
        <v/>
      </c>
      <c r="J981" s="107" t="str">
        <f>IF('DATA ENTRY'!CK980="","",IF('DATA ENTRY'!Q980="","",IF($D$4="All Post",'DATA ENTRY'!Q980,IF(AND($D$4='DATA ENTRY'!CK980),'DATA ENTRY'!Q980,""))))</f>
        <v/>
      </c>
      <c r="K981" s="3" t="str">
        <f>IF('DATA ENTRY'!CK980="","",IF('DATA ENTRY'!R980="","",IF($D$4="All Post",'DATA ENTRY'!R980,IF(AND($D$4='DATA ENTRY'!CK980),'DATA ENTRY'!R980,""))))</f>
        <v/>
      </c>
      <c r="L981" s="3" t="str">
        <f>IF('DATA ENTRY'!CK980="","",IF('DATA ENTRY'!S980="","",IF($D$4="All Post",'DATA ENTRY'!S980,IF(AND($D$4='DATA ENTRY'!CK980),'DATA ENTRY'!S980,""))))</f>
        <v/>
      </c>
      <c r="M981" s="3" t="str">
        <f>IF('DATA ENTRY'!CK980="","",IF('DATA ENTRY'!E980="","",IF($D$4="All Post",'DATA ENTRY'!E980,IF(AND($D$4='DATA ENTRY'!CK980),'DATA ENTRY'!E980,""))))</f>
        <v/>
      </c>
      <c r="N981" s="3" t="str">
        <f>IF('DATA ENTRY'!CK980="","",IF('DATA ENTRY'!W980="","",IF($D$4="All Post",'DATA ENTRY'!W980,IF(AND($D$4='DATA ENTRY'!CK980),'DATA ENTRY'!W980,""))))</f>
        <v/>
      </c>
      <c r="O981" s="3" t="str">
        <f>IF('DATA ENTRY'!CK980="","",IF('DATA ENTRY'!X980="","",IF($D$4="All Post",'DATA ENTRY'!X980,IF(AND($D$4='DATA ENTRY'!CK980),'DATA ENTRY'!X980,""))))</f>
        <v/>
      </c>
      <c r="P981" s="3" t="str">
        <f>IF('DATA ENTRY'!CK980="","",IF('DATA ENTRY'!G980="","",IF($D$4="All Post",'DATA ENTRY'!G980,IF(AND($D$4='DATA ENTRY'!CK980),'DATA ENTRY'!G980,""))))</f>
        <v/>
      </c>
      <c r="S981">
        <f t="shared" si="243"/>
        <v>0</v>
      </c>
      <c r="T981" t="str">
        <f t="shared" si="244"/>
        <v/>
      </c>
      <c r="BZ981" t="str">
        <f t="shared" si="245"/>
        <v/>
      </c>
      <c r="CA981" t="str">
        <f t="shared" si="246"/>
        <v/>
      </c>
      <c r="CB981" s="224">
        <v>975</v>
      </c>
      <c r="CC981" s="3" t="str">
        <f>IF('DATA ENTRY'!CK980="","",IF('DATA ENTRY'!B980="","",IF(AND($CD$4='DATA ENTRY'!CK980,$CG$4='DATA ENTRY'!D980),'DATA ENTRY'!B980,"")))</f>
        <v/>
      </c>
      <c r="CD981" s="3" t="str">
        <f>IF('DATA ENTRY'!CK980="","",IF('DATA ENTRY'!C980="","",IF(AND($CD$4='DATA ENTRY'!CK980,$CG$4='DATA ENTRY'!D980),'DATA ENTRY'!C980,"")))</f>
        <v/>
      </c>
      <c r="CE981" s="4" t="str">
        <f>IF('DATA ENTRY'!CK980="","",IF('DATA ENTRY'!I980="","",IF(AND($CD$4='DATA ENTRY'!CK980,$CG$4='DATA ENTRY'!D980),'DATA ENTRY'!I980,"")))</f>
        <v/>
      </c>
      <c r="CF981" s="4" t="str">
        <f>IF('DATA ENTRY'!CK980="","",IF('DATA ENTRY'!CK980="","",IF(AND($CD$4='DATA ENTRY'!CK980,$CG$4='DATA ENTRY'!D980),'DATA ENTRY'!CK980,"")))</f>
        <v/>
      </c>
      <c r="CG981" s="3" t="str">
        <f>IF('DATA ENTRY'!CK980="","",IF('DATA ENTRY'!N980="","",IF(AND($CD$4='DATA ENTRY'!CK980,$CG$4='DATA ENTRY'!D980),'DATA ENTRY'!N980,"")))</f>
        <v/>
      </c>
      <c r="CH981" s="107" t="str">
        <f>IF('DATA ENTRY'!CK980="","",IF('DATA ENTRY'!O980="","",IF(AND($CD$4='DATA ENTRY'!CK980,$CG$4='DATA ENTRY'!D980),'DATA ENTRY'!O980,"")))</f>
        <v/>
      </c>
      <c r="CI981" s="3" t="str">
        <f>IF('DATA ENTRY'!CK980="","",IF('DATA ENTRY'!P980="","",IF(AND($CD$4='DATA ENTRY'!CK980,$CG$4='DATA ENTRY'!D980),'DATA ENTRY'!P980,"")))</f>
        <v/>
      </c>
      <c r="CJ981" s="107" t="str">
        <f>IF('DATA ENTRY'!CK980="","",IF('DATA ENTRY'!Q980="","",IF(AND($CD$4='DATA ENTRY'!CK980,$CG$4='DATA ENTRY'!D980),'DATA ENTRY'!Q980,"")))</f>
        <v/>
      </c>
      <c r="CK981" s="3" t="str">
        <f>IF('DATA ENTRY'!CK980="","",IF('DATA ENTRY'!R980="","",IF(AND($CD$4='DATA ENTRY'!CK980,$CG$4='DATA ENTRY'!D980),'DATA ENTRY'!R980,"")))</f>
        <v/>
      </c>
      <c r="CL981" s="3" t="str">
        <f>IF('DATA ENTRY'!CK980="","",IF('DATA ENTRY'!S980="","",IF(AND($CD$4='DATA ENTRY'!CK980,$CG$4='DATA ENTRY'!D980),'DATA ENTRY'!S980,"")))</f>
        <v/>
      </c>
      <c r="CM981" s="3" t="str">
        <f>IF('DATA ENTRY'!CK980="","",IF('DATA ENTRY'!E980="","",IF(AND($CD$4='DATA ENTRY'!CK980,$CG$4='DATA ENTRY'!D980),'DATA ENTRY'!E980,"")))</f>
        <v/>
      </c>
      <c r="CN981" s="3" t="str">
        <f>IF('DATA ENTRY'!CK980="","",IF('DATA ENTRY'!W980="","",IF(AND($CD$4='DATA ENTRY'!CK980,$CG$4='DATA ENTRY'!D980),'DATA ENTRY'!W980,"")))</f>
        <v/>
      </c>
      <c r="CO981" s="3" t="str">
        <f>IF('DATA ENTRY'!CK980="","",IF('DATA ENTRY'!X980="","",IF(AND($CD$4='DATA ENTRY'!CK980,$CG$4='DATA ENTRY'!D980),'DATA ENTRY'!X980,"")))</f>
        <v/>
      </c>
      <c r="CP981" s="108" t="str">
        <f t="shared" si="247"/>
        <v/>
      </c>
      <c r="CQ981" s="108" t="str">
        <f>IF('DATA ENTRY'!CK980="","",IF('DATA ENTRY'!G980="","",IF(AND($CD$4='DATA ENTRY'!CK980,$CG$4='DATA ENTRY'!D980),'DATA ENTRY'!G980,"")))</f>
        <v/>
      </c>
      <c r="CR981" s="230" t="str">
        <f>IF('DATA ENTRY'!CK980="","",IF('DATA ENTRY'!D980="","",IF(AND($CD$4='DATA ENTRY'!CK980,$CG$4='DATA ENTRY'!D980),'DATA ENTRY'!D980,"")))</f>
        <v/>
      </c>
      <c r="CS981">
        <f t="shared" si="248"/>
        <v>0</v>
      </c>
      <c r="CT981">
        <f t="shared" si="249"/>
        <v>0</v>
      </c>
      <c r="CV981" s="139"/>
      <c r="CX981">
        <f t="shared" si="250"/>
        <v>0</v>
      </c>
      <c r="DB981" t="str">
        <f t="shared" si="257"/>
        <v/>
      </c>
      <c r="DC981" t="str">
        <f t="shared" si="258"/>
        <v/>
      </c>
      <c r="DD981" s="224">
        <v>975</v>
      </c>
      <c r="DE981" s="3" t="str">
        <f>IF('DATA ENTRY'!CK980="","",IF('DATA ENTRY'!B980="","",IF(AND($DF$4='DATA ENTRY'!D980),'DATA ENTRY'!B980,"")))</f>
        <v/>
      </c>
      <c r="DF981" s="3" t="str">
        <f>IF('DATA ENTRY'!CK980="","",IF('DATA ENTRY'!C980="","",IF(AND($DF$4='DATA ENTRY'!D980),'DATA ENTRY'!C980,"")))</f>
        <v/>
      </c>
      <c r="DG981" s="4" t="str">
        <f>IF('DATA ENTRY'!CK980="","",IF('DATA ENTRY'!I980="","",IF(AND($DF$4='DATA ENTRY'!D980),'DATA ENTRY'!I980,"")))</f>
        <v/>
      </c>
      <c r="DH981" s="4" t="str">
        <f>IF('DATA ENTRY'!CK980="","",IF('DATA ENTRY'!CK980="","",IF(AND($DF$4='DATA ENTRY'!D980),'DATA ENTRY'!CK980,"")))</f>
        <v/>
      </c>
      <c r="DI981" s="3" t="str">
        <f>IF('DATA ENTRY'!CK980="","",IF('DATA ENTRY'!N980="","",IF(AND($DF$4='DATA ENTRY'!D980),'DATA ENTRY'!N980,"")))</f>
        <v/>
      </c>
      <c r="DJ981" s="107" t="str">
        <f>IF('DATA ENTRY'!CK980="","",IF('DATA ENTRY'!O980="","",IF(AND($DF$4='DATA ENTRY'!D980),'DATA ENTRY'!O980,"")))</f>
        <v/>
      </c>
      <c r="DK981" s="3" t="str">
        <f>IF('DATA ENTRY'!CK980="","",IF('DATA ENTRY'!P980="","",IF(AND($DF$4='DATA ENTRY'!D980),'DATA ENTRY'!P980,"")))</f>
        <v/>
      </c>
      <c r="DL981" s="107" t="str">
        <f>IF('DATA ENTRY'!CK980="","",IF('DATA ENTRY'!Q980="","",IF(AND($DF$4='DATA ENTRY'!D980),'DATA ENTRY'!Q980,"")))</f>
        <v/>
      </c>
      <c r="DM981" s="3" t="str">
        <f>IF('DATA ENTRY'!CK980="","",IF('DATA ENTRY'!R980="","",IF(AND($DF$4='DATA ENTRY'!D980),'DATA ENTRY'!R980,"")))</f>
        <v/>
      </c>
      <c r="DN981" s="107" t="str">
        <f>IF('DATA ENTRY'!CK980="","",IF('DATA ENTRY'!S980="","",IF(AND($DF$4='DATA ENTRY'!D980),'DATA ENTRY'!S980,"")))</f>
        <v/>
      </c>
      <c r="DO981" s="3" t="str">
        <f>IF('DATA ENTRY'!CK980="","",IF('DATA ENTRY'!E980="","",IF(AND($DF$4='DATA ENTRY'!D980),'DATA ENTRY'!E980,"")))</f>
        <v/>
      </c>
      <c r="DP981" s="3" t="str">
        <f>IF('DATA ENTRY'!CK980="","",IF('DATA ENTRY'!D980="","",IF(AND($DF$4='DATA ENTRY'!D980),'DATA ENTRY'!D980,"")))</f>
        <v/>
      </c>
      <c r="DQ981" s="3" t="str">
        <f>IF('DATA ENTRY'!CK980="","",IF('DATA ENTRY'!W980="","",IF(AND($DF$4='DATA ENTRY'!D980),'DATA ENTRY'!W980,"")))</f>
        <v/>
      </c>
      <c r="DR981" s="3" t="str">
        <f>IF('DATA ENTRY'!CK980="","",IF('DATA ENTRY'!X980="","",IF(AND($DF$4='DATA ENTRY'!D980),'DATA ENTRY'!X980,"")))</f>
        <v/>
      </c>
      <c r="DS981" s="108" t="str">
        <f t="shared" si="251"/>
        <v/>
      </c>
      <c r="DT981" s="108" t="str">
        <f>IF('DATA ENTRY'!CK980="","",IF('DATA ENTRY'!D980="","",IF(AND($DF$4='DATA ENTRY'!D980),'DATA ENTRY'!G980,"")))</f>
        <v/>
      </c>
      <c r="DY981">
        <f t="shared" si="252"/>
        <v>0</v>
      </c>
      <c r="EB981" t="str">
        <f t="shared" si="253"/>
        <v/>
      </c>
      <c r="EC981" t="str">
        <f t="shared" si="254"/>
        <v/>
      </c>
      <c r="ED981" s="224">
        <v>975</v>
      </c>
      <c r="EE981" s="3" t="str">
        <f>IF('DATA ENTRY'!CK980="","",IF('DATA ENTRY'!B980="","",IF(AND($EF$4='DATA ENTRY'!G980,$EH$4='DATA ENTRY'!F980),'DATA ENTRY'!B980,"")))</f>
        <v/>
      </c>
      <c r="EF981" s="3" t="str">
        <f>IF('DATA ENTRY'!CK980="","",IF('DATA ENTRY'!C980="","",IF(AND($EF$4='DATA ENTRY'!G980,$EH$4='DATA ENTRY'!F980),'DATA ENTRY'!C980,"")))</f>
        <v/>
      </c>
      <c r="EG981" s="4" t="str">
        <f>IF('DATA ENTRY'!CK980="","",IF('DATA ENTRY'!I980="","",IF(AND($EF$4='DATA ENTRY'!G980,$EH$4='DATA ENTRY'!F980),'DATA ENTRY'!I980,"")))</f>
        <v/>
      </c>
      <c r="EH981" s="4" t="str">
        <f>IF('DATA ENTRY'!CK980="","",IF('DATA ENTRY'!CK980="","",IF(AND($EF$4='DATA ENTRY'!G980,$EH$4='DATA ENTRY'!F980),'DATA ENTRY'!CK980,"")))</f>
        <v/>
      </c>
      <c r="EI981" s="3" t="str">
        <f>IF('DATA ENTRY'!CK980="","",IF('DATA ENTRY'!N980="","",IF(AND($EF$4='DATA ENTRY'!G980,$EH$4='DATA ENTRY'!F980),'DATA ENTRY'!N980,"")))</f>
        <v/>
      </c>
      <c r="EJ981" s="107" t="str">
        <f>IF('DATA ENTRY'!CK980="","",IF('DATA ENTRY'!O980="","",IF(AND($EF$4='DATA ENTRY'!G980,$EH$4='DATA ENTRY'!F980),'DATA ENTRY'!O980,"")))</f>
        <v/>
      </c>
      <c r="EK981" s="3" t="str">
        <f>IF('DATA ENTRY'!CK980="","",IF('DATA ENTRY'!P980="","",IF(AND($EF$4='DATA ENTRY'!G980,$EH$4='DATA ENTRY'!F980),'DATA ENTRY'!P980,"")))</f>
        <v/>
      </c>
      <c r="EL981" s="107" t="str">
        <f>IF('DATA ENTRY'!CK980="","",IF('DATA ENTRY'!Q980="","",IF(AND($EF$4='DATA ENTRY'!G980,$EH$4='DATA ENTRY'!F980),'DATA ENTRY'!Q980,"")))</f>
        <v/>
      </c>
      <c r="EM981" s="3" t="str">
        <f>IF('DATA ENTRY'!CK980="","",IF('DATA ENTRY'!R980="","",IF(AND($EF$4='DATA ENTRY'!G980,$EH$4='DATA ENTRY'!F980),'DATA ENTRY'!R980,"")))</f>
        <v/>
      </c>
      <c r="EN981" s="107" t="str">
        <f>IF('DATA ENTRY'!CK980="","",IF('DATA ENTRY'!S980="","",IF(AND($EF$4='DATA ENTRY'!G980,$EH$4='DATA ENTRY'!F980),'DATA ENTRY'!S980,"")))</f>
        <v/>
      </c>
      <c r="EO981" s="3" t="str">
        <f>IF('DATA ENTRY'!CK980="","",IF('DATA ENTRY'!E980="","",IF(AND($EF$4='DATA ENTRY'!G980,$EH$4='DATA ENTRY'!F980),'DATA ENTRY'!E980,"")))</f>
        <v/>
      </c>
      <c r="EP981" s="3" t="str">
        <f>IF('DATA ENTRY'!CK980="","",IF('DATA ENTRY'!D980="","",IF(AND($EF$4='DATA ENTRY'!G980,$EH$4='DATA ENTRY'!F980),'DATA ENTRY'!D980,"")))</f>
        <v/>
      </c>
      <c r="EQ981" s="3" t="str">
        <f>IF('DATA ENTRY'!CK980="","",IF('DATA ENTRY'!W980="","",IF(AND($EF$4='DATA ENTRY'!G980,$EH$4='DATA ENTRY'!F980),'DATA ENTRY'!W980,"")))</f>
        <v/>
      </c>
      <c r="ER981" s="3" t="str">
        <f>IF('DATA ENTRY'!CK980="","",IF('DATA ENTRY'!X980="","",IF(AND($EF$4='DATA ENTRY'!G980,$EH$4='DATA ENTRY'!F980),'DATA ENTRY'!X980,"")))</f>
        <v/>
      </c>
      <c r="ES981" s="108" t="str">
        <f t="shared" si="255"/>
        <v/>
      </c>
      <c r="ET981" s="108" t="str">
        <f>IF('DATA ENTRY'!CK980="","",IF('DATA ENTRY'!D980="","",IF(AND($EF$4='DATA ENTRY'!G980,$EH$4='DATA ENTRY'!F980),'DATA ENTRY'!G980,"")))</f>
        <v/>
      </c>
      <c r="EY981">
        <f t="shared" si="256"/>
        <v>0</v>
      </c>
    </row>
    <row r="982" spans="1:155">
      <c r="A982" t="str">
        <f>IF(S982=0,"",1+(MAX($A$7:A981)))</f>
        <v/>
      </c>
      <c r="B982" s="224">
        <v>976</v>
      </c>
      <c r="C982" s="3" t="str">
        <f>IF('DATA ENTRY'!CK981="","",IF('DATA ENTRY'!B981="","",IF($D$4="All Post",'DATA ENTRY'!B981,IF(AND($D$4='DATA ENTRY'!CK981),'DATA ENTRY'!B981,""))))</f>
        <v/>
      </c>
      <c r="D982" s="3" t="str">
        <f>IF('DATA ENTRY'!CK981="","",IF('DATA ENTRY'!C981="","",IF($D$4="All Post",'DATA ENTRY'!C981,IF(AND($D$4='DATA ENTRY'!CK981),'DATA ENTRY'!C981,""))))</f>
        <v/>
      </c>
      <c r="E982" s="4" t="str">
        <f>IF('DATA ENTRY'!CK981="","",IF('DATA ENTRY'!I981="","",IF($D$4="All Post",'DATA ENTRY'!I981,IF(AND($D$4='DATA ENTRY'!CK981),'DATA ENTRY'!I981,""))))</f>
        <v/>
      </c>
      <c r="F982" s="4" t="str">
        <f>IF('DATA ENTRY'!CK981="","",IF('DATA ENTRY'!CK981="","",IF($D$4="All Post",'DATA ENTRY'!CK981,IF(AND($D$4='DATA ENTRY'!CK981),'DATA ENTRY'!CK981,""))))</f>
        <v/>
      </c>
      <c r="G982" s="3" t="str">
        <f>IF('DATA ENTRY'!CK981="","",IF('DATA ENTRY'!N981="","",IF($D$4="All Post",'DATA ENTRY'!N981,IF(AND($D$4='DATA ENTRY'!CK981),'DATA ENTRY'!N981,""))))</f>
        <v/>
      </c>
      <c r="H982" s="107" t="str">
        <f>IF('DATA ENTRY'!CK981="","",IF('DATA ENTRY'!O981="","",IF($D$4="All Post",'DATA ENTRY'!O981,IF(AND($D$4='DATA ENTRY'!CK981),'DATA ENTRY'!O981,""))))</f>
        <v/>
      </c>
      <c r="I982" s="3" t="str">
        <f>IF('DATA ENTRY'!CK981="","",IF('DATA ENTRY'!P981="","",IF($D$4="All Post",'DATA ENTRY'!P981,IF(AND($D$4='DATA ENTRY'!CK981),'DATA ENTRY'!P981,""))))</f>
        <v/>
      </c>
      <c r="J982" s="107" t="str">
        <f>IF('DATA ENTRY'!CK981="","",IF('DATA ENTRY'!Q981="","",IF($D$4="All Post",'DATA ENTRY'!Q981,IF(AND($D$4='DATA ENTRY'!CK981),'DATA ENTRY'!Q981,""))))</f>
        <v/>
      </c>
      <c r="K982" s="3" t="str">
        <f>IF('DATA ENTRY'!CK981="","",IF('DATA ENTRY'!R981="","",IF($D$4="All Post",'DATA ENTRY'!R981,IF(AND($D$4='DATA ENTRY'!CK981),'DATA ENTRY'!R981,""))))</f>
        <v/>
      </c>
      <c r="L982" s="3" t="str">
        <f>IF('DATA ENTRY'!CK981="","",IF('DATA ENTRY'!S981="","",IF($D$4="All Post",'DATA ENTRY'!S981,IF(AND($D$4='DATA ENTRY'!CK981),'DATA ENTRY'!S981,""))))</f>
        <v/>
      </c>
      <c r="M982" s="3" t="str">
        <f>IF('DATA ENTRY'!CK981="","",IF('DATA ENTRY'!E981="","",IF($D$4="All Post",'DATA ENTRY'!E981,IF(AND($D$4='DATA ENTRY'!CK981),'DATA ENTRY'!E981,""))))</f>
        <v/>
      </c>
      <c r="N982" s="3" t="str">
        <f>IF('DATA ENTRY'!CK981="","",IF('DATA ENTRY'!W981="","",IF($D$4="All Post",'DATA ENTRY'!W981,IF(AND($D$4='DATA ENTRY'!CK981),'DATA ENTRY'!W981,""))))</f>
        <v/>
      </c>
      <c r="O982" s="3" t="str">
        <f>IF('DATA ENTRY'!CK981="","",IF('DATA ENTRY'!X981="","",IF($D$4="All Post",'DATA ENTRY'!X981,IF(AND($D$4='DATA ENTRY'!CK981),'DATA ENTRY'!X981,""))))</f>
        <v/>
      </c>
      <c r="P982" s="3" t="str">
        <f>IF('DATA ENTRY'!CK981="","",IF('DATA ENTRY'!G981="","",IF($D$4="All Post",'DATA ENTRY'!G981,IF(AND($D$4='DATA ENTRY'!CK981),'DATA ENTRY'!G981,""))))</f>
        <v/>
      </c>
      <c r="S982">
        <f t="shared" si="243"/>
        <v>0</v>
      </c>
      <c r="T982" t="str">
        <f t="shared" si="244"/>
        <v/>
      </c>
      <c r="BZ982" t="str">
        <f t="shared" si="245"/>
        <v/>
      </c>
      <c r="CA982" t="str">
        <f t="shared" si="246"/>
        <v/>
      </c>
      <c r="CB982" s="224">
        <v>976</v>
      </c>
      <c r="CC982" s="3" t="str">
        <f>IF('DATA ENTRY'!CK981="","",IF('DATA ENTRY'!B981="","",IF(AND($CD$4='DATA ENTRY'!CK981,$CG$4='DATA ENTRY'!D981),'DATA ENTRY'!B981,"")))</f>
        <v/>
      </c>
      <c r="CD982" s="3" t="str">
        <f>IF('DATA ENTRY'!CK981="","",IF('DATA ENTRY'!C981="","",IF(AND($CD$4='DATA ENTRY'!CK981,$CG$4='DATA ENTRY'!D981),'DATA ENTRY'!C981,"")))</f>
        <v/>
      </c>
      <c r="CE982" s="4" t="str">
        <f>IF('DATA ENTRY'!CK981="","",IF('DATA ENTRY'!I981="","",IF(AND($CD$4='DATA ENTRY'!CK981,$CG$4='DATA ENTRY'!D981),'DATA ENTRY'!I981,"")))</f>
        <v/>
      </c>
      <c r="CF982" s="4" t="str">
        <f>IF('DATA ENTRY'!CK981="","",IF('DATA ENTRY'!CK981="","",IF(AND($CD$4='DATA ENTRY'!CK981,$CG$4='DATA ENTRY'!D981),'DATA ENTRY'!CK981,"")))</f>
        <v/>
      </c>
      <c r="CG982" s="3" t="str">
        <f>IF('DATA ENTRY'!CK981="","",IF('DATA ENTRY'!N981="","",IF(AND($CD$4='DATA ENTRY'!CK981,$CG$4='DATA ENTRY'!D981),'DATA ENTRY'!N981,"")))</f>
        <v/>
      </c>
      <c r="CH982" s="107" t="str">
        <f>IF('DATA ENTRY'!CK981="","",IF('DATA ENTRY'!O981="","",IF(AND($CD$4='DATA ENTRY'!CK981,$CG$4='DATA ENTRY'!D981),'DATA ENTRY'!O981,"")))</f>
        <v/>
      </c>
      <c r="CI982" s="3" t="str">
        <f>IF('DATA ENTRY'!CK981="","",IF('DATA ENTRY'!P981="","",IF(AND($CD$4='DATA ENTRY'!CK981,$CG$4='DATA ENTRY'!D981),'DATA ENTRY'!P981,"")))</f>
        <v/>
      </c>
      <c r="CJ982" s="107" t="str">
        <f>IF('DATA ENTRY'!CK981="","",IF('DATA ENTRY'!Q981="","",IF(AND($CD$4='DATA ENTRY'!CK981,$CG$4='DATA ENTRY'!D981),'DATA ENTRY'!Q981,"")))</f>
        <v/>
      </c>
      <c r="CK982" s="3" t="str">
        <f>IF('DATA ENTRY'!CK981="","",IF('DATA ENTRY'!R981="","",IF(AND($CD$4='DATA ENTRY'!CK981,$CG$4='DATA ENTRY'!D981),'DATA ENTRY'!R981,"")))</f>
        <v/>
      </c>
      <c r="CL982" s="3" t="str">
        <f>IF('DATA ENTRY'!CK981="","",IF('DATA ENTRY'!S981="","",IF(AND($CD$4='DATA ENTRY'!CK981,$CG$4='DATA ENTRY'!D981),'DATA ENTRY'!S981,"")))</f>
        <v/>
      </c>
      <c r="CM982" s="3" t="str">
        <f>IF('DATA ENTRY'!CK981="","",IF('DATA ENTRY'!E981="","",IF(AND($CD$4='DATA ENTRY'!CK981,$CG$4='DATA ENTRY'!D981),'DATA ENTRY'!E981,"")))</f>
        <v/>
      </c>
      <c r="CN982" s="3" t="str">
        <f>IF('DATA ENTRY'!CK981="","",IF('DATA ENTRY'!W981="","",IF(AND($CD$4='DATA ENTRY'!CK981,$CG$4='DATA ENTRY'!D981),'DATA ENTRY'!W981,"")))</f>
        <v/>
      </c>
      <c r="CO982" s="3" t="str">
        <f>IF('DATA ENTRY'!CK981="","",IF('DATA ENTRY'!X981="","",IF(AND($CD$4='DATA ENTRY'!CK981,$CG$4='DATA ENTRY'!D981),'DATA ENTRY'!X981,"")))</f>
        <v/>
      </c>
      <c r="CP982" s="108" t="str">
        <f t="shared" si="247"/>
        <v/>
      </c>
      <c r="CQ982" s="108" t="str">
        <f>IF('DATA ENTRY'!CK981="","",IF('DATA ENTRY'!G981="","",IF(AND($CD$4='DATA ENTRY'!CK981,$CG$4='DATA ENTRY'!D981),'DATA ENTRY'!G981,"")))</f>
        <v/>
      </c>
      <c r="CR982" s="230" t="str">
        <f>IF('DATA ENTRY'!CK981="","",IF('DATA ENTRY'!D981="","",IF(AND($CD$4='DATA ENTRY'!CK981,$CG$4='DATA ENTRY'!D981),'DATA ENTRY'!D981,"")))</f>
        <v/>
      </c>
      <c r="CS982">
        <f t="shared" si="248"/>
        <v>0</v>
      </c>
      <c r="CT982">
        <f t="shared" si="249"/>
        <v>0</v>
      </c>
      <c r="CV982" s="139"/>
      <c r="CX982">
        <f t="shared" si="250"/>
        <v>0</v>
      </c>
      <c r="DB982" t="str">
        <f t="shared" si="257"/>
        <v/>
      </c>
      <c r="DC982" t="str">
        <f t="shared" si="258"/>
        <v/>
      </c>
      <c r="DD982" s="224">
        <v>976</v>
      </c>
      <c r="DE982" s="3" t="str">
        <f>IF('DATA ENTRY'!CK981="","",IF('DATA ENTRY'!B981="","",IF(AND($DF$4='DATA ENTRY'!D981),'DATA ENTRY'!B981,"")))</f>
        <v/>
      </c>
      <c r="DF982" s="3" t="str">
        <f>IF('DATA ENTRY'!CK981="","",IF('DATA ENTRY'!C981="","",IF(AND($DF$4='DATA ENTRY'!D981),'DATA ENTRY'!C981,"")))</f>
        <v/>
      </c>
      <c r="DG982" s="4" t="str">
        <f>IF('DATA ENTRY'!CK981="","",IF('DATA ENTRY'!I981="","",IF(AND($DF$4='DATA ENTRY'!D981),'DATA ENTRY'!I981,"")))</f>
        <v/>
      </c>
      <c r="DH982" s="4" t="str">
        <f>IF('DATA ENTRY'!CK981="","",IF('DATA ENTRY'!CK981="","",IF(AND($DF$4='DATA ENTRY'!D981),'DATA ENTRY'!CK981,"")))</f>
        <v/>
      </c>
      <c r="DI982" s="3" t="str">
        <f>IF('DATA ENTRY'!CK981="","",IF('DATA ENTRY'!N981="","",IF(AND($DF$4='DATA ENTRY'!D981),'DATA ENTRY'!N981,"")))</f>
        <v/>
      </c>
      <c r="DJ982" s="107" t="str">
        <f>IF('DATA ENTRY'!CK981="","",IF('DATA ENTRY'!O981="","",IF(AND($DF$4='DATA ENTRY'!D981),'DATA ENTRY'!O981,"")))</f>
        <v/>
      </c>
      <c r="DK982" s="3" t="str">
        <f>IF('DATA ENTRY'!CK981="","",IF('DATA ENTRY'!P981="","",IF(AND($DF$4='DATA ENTRY'!D981),'DATA ENTRY'!P981,"")))</f>
        <v/>
      </c>
      <c r="DL982" s="107" t="str">
        <f>IF('DATA ENTRY'!CK981="","",IF('DATA ENTRY'!Q981="","",IF(AND($DF$4='DATA ENTRY'!D981),'DATA ENTRY'!Q981,"")))</f>
        <v/>
      </c>
      <c r="DM982" s="3" t="str">
        <f>IF('DATA ENTRY'!CK981="","",IF('DATA ENTRY'!R981="","",IF(AND($DF$4='DATA ENTRY'!D981),'DATA ENTRY'!R981,"")))</f>
        <v/>
      </c>
      <c r="DN982" s="107" t="str">
        <f>IF('DATA ENTRY'!CK981="","",IF('DATA ENTRY'!S981="","",IF(AND($DF$4='DATA ENTRY'!D981),'DATA ENTRY'!S981,"")))</f>
        <v/>
      </c>
      <c r="DO982" s="3" t="str">
        <f>IF('DATA ENTRY'!CK981="","",IF('DATA ENTRY'!E981="","",IF(AND($DF$4='DATA ENTRY'!D981),'DATA ENTRY'!E981,"")))</f>
        <v/>
      </c>
      <c r="DP982" s="3" t="str">
        <f>IF('DATA ENTRY'!CK981="","",IF('DATA ENTRY'!D981="","",IF(AND($DF$4='DATA ENTRY'!D981),'DATA ENTRY'!D981,"")))</f>
        <v/>
      </c>
      <c r="DQ982" s="3" t="str">
        <f>IF('DATA ENTRY'!CK981="","",IF('DATA ENTRY'!W981="","",IF(AND($DF$4='DATA ENTRY'!D981),'DATA ENTRY'!W981,"")))</f>
        <v/>
      </c>
      <c r="DR982" s="3" t="str">
        <f>IF('DATA ENTRY'!CK981="","",IF('DATA ENTRY'!X981="","",IF(AND($DF$4='DATA ENTRY'!D981),'DATA ENTRY'!X981,"")))</f>
        <v/>
      </c>
      <c r="DS982" s="108" t="str">
        <f t="shared" si="251"/>
        <v/>
      </c>
      <c r="DT982" s="108" t="str">
        <f>IF('DATA ENTRY'!CK981="","",IF('DATA ENTRY'!D981="","",IF(AND($DF$4='DATA ENTRY'!D981),'DATA ENTRY'!G981,"")))</f>
        <v/>
      </c>
      <c r="DY982">
        <f t="shared" si="252"/>
        <v>0</v>
      </c>
      <c r="EB982" t="str">
        <f t="shared" si="253"/>
        <v/>
      </c>
      <c r="EC982" t="str">
        <f t="shared" si="254"/>
        <v/>
      </c>
      <c r="ED982" s="224">
        <v>976</v>
      </c>
      <c r="EE982" s="3" t="str">
        <f>IF('DATA ENTRY'!CK981="","",IF('DATA ENTRY'!B981="","",IF(AND($EF$4='DATA ENTRY'!G981,$EH$4='DATA ENTRY'!F981),'DATA ENTRY'!B981,"")))</f>
        <v/>
      </c>
      <c r="EF982" s="3" t="str">
        <f>IF('DATA ENTRY'!CK981="","",IF('DATA ENTRY'!C981="","",IF(AND($EF$4='DATA ENTRY'!G981,$EH$4='DATA ENTRY'!F981),'DATA ENTRY'!C981,"")))</f>
        <v/>
      </c>
      <c r="EG982" s="4" t="str">
        <f>IF('DATA ENTRY'!CK981="","",IF('DATA ENTRY'!I981="","",IF(AND($EF$4='DATA ENTRY'!G981,$EH$4='DATA ENTRY'!F981),'DATA ENTRY'!I981,"")))</f>
        <v/>
      </c>
      <c r="EH982" s="4" t="str">
        <f>IF('DATA ENTRY'!CK981="","",IF('DATA ENTRY'!CK981="","",IF(AND($EF$4='DATA ENTRY'!G981,$EH$4='DATA ENTRY'!F981),'DATA ENTRY'!CK981,"")))</f>
        <v/>
      </c>
      <c r="EI982" s="3" t="str">
        <f>IF('DATA ENTRY'!CK981="","",IF('DATA ENTRY'!N981="","",IF(AND($EF$4='DATA ENTRY'!G981,$EH$4='DATA ENTRY'!F981),'DATA ENTRY'!N981,"")))</f>
        <v/>
      </c>
      <c r="EJ982" s="107" t="str">
        <f>IF('DATA ENTRY'!CK981="","",IF('DATA ENTRY'!O981="","",IF(AND($EF$4='DATA ENTRY'!G981,$EH$4='DATA ENTRY'!F981),'DATA ENTRY'!O981,"")))</f>
        <v/>
      </c>
      <c r="EK982" s="3" t="str">
        <f>IF('DATA ENTRY'!CK981="","",IF('DATA ENTRY'!P981="","",IF(AND($EF$4='DATA ENTRY'!G981,$EH$4='DATA ENTRY'!F981),'DATA ENTRY'!P981,"")))</f>
        <v/>
      </c>
      <c r="EL982" s="107" t="str">
        <f>IF('DATA ENTRY'!CK981="","",IF('DATA ENTRY'!Q981="","",IF(AND($EF$4='DATA ENTRY'!G981,$EH$4='DATA ENTRY'!F981),'DATA ENTRY'!Q981,"")))</f>
        <v/>
      </c>
      <c r="EM982" s="3" t="str">
        <f>IF('DATA ENTRY'!CK981="","",IF('DATA ENTRY'!R981="","",IF(AND($EF$4='DATA ENTRY'!G981,$EH$4='DATA ENTRY'!F981),'DATA ENTRY'!R981,"")))</f>
        <v/>
      </c>
      <c r="EN982" s="107" t="str">
        <f>IF('DATA ENTRY'!CK981="","",IF('DATA ENTRY'!S981="","",IF(AND($EF$4='DATA ENTRY'!G981,$EH$4='DATA ENTRY'!F981),'DATA ENTRY'!S981,"")))</f>
        <v/>
      </c>
      <c r="EO982" s="3" t="str">
        <f>IF('DATA ENTRY'!CK981="","",IF('DATA ENTRY'!E981="","",IF(AND($EF$4='DATA ENTRY'!G981,$EH$4='DATA ENTRY'!F981),'DATA ENTRY'!E981,"")))</f>
        <v/>
      </c>
      <c r="EP982" s="3" t="str">
        <f>IF('DATA ENTRY'!CK981="","",IF('DATA ENTRY'!D981="","",IF(AND($EF$4='DATA ENTRY'!G981,$EH$4='DATA ENTRY'!F981),'DATA ENTRY'!D981,"")))</f>
        <v/>
      </c>
      <c r="EQ982" s="3" t="str">
        <f>IF('DATA ENTRY'!CK981="","",IF('DATA ENTRY'!W981="","",IF(AND($EF$4='DATA ENTRY'!G981,$EH$4='DATA ENTRY'!F981),'DATA ENTRY'!W981,"")))</f>
        <v/>
      </c>
      <c r="ER982" s="3" t="str">
        <f>IF('DATA ENTRY'!CK981="","",IF('DATA ENTRY'!X981="","",IF(AND($EF$4='DATA ENTRY'!G981,$EH$4='DATA ENTRY'!F981),'DATA ENTRY'!X981,"")))</f>
        <v/>
      </c>
      <c r="ES982" s="108" t="str">
        <f t="shared" si="255"/>
        <v/>
      </c>
      <c r="ET982" s="108" t="str">
        <f>IF('DATA ENTRY'!CK981="","",IF('DATA ENTRY'!D981="","",IF(AND($EF$4='DATA ENTRY'!G981,$EH$4='DATA ENTRY'!F981),'DATA ENTRY'!G981,"")))</f>
        <v/>
      </c>
      <c r="EY982">
        <f t="shared" si="256"/>
        <v>0</v>
      </c>
    </row>
    <row r="983" spans="1:155">
      <c r="A983" t="str">
        <f>IF(S983=0,"",1+(MAX($A$7:A982)))</f>
        <v/>
      </c>
      <c r="B983" s="224">
        <v>977</v>
      </c>
      <c r="C983" s="3" t="str">
        <f>IF('DATA ENTRY'!CK982="","",IF('DATA ENTRY'!B982="","",IF($D$4="All Post",'DATA ENTRY'!B982,IF(AND($D$4='DATA ENTRY'!CK982),'DATA ENTRY'!B982,""))))</f>
        <v/>
      </c>
      <c r="D983" s="3" t="str">
        <f>IF('DATA ENTRY'!CK982="","",IF('DATA ENTRY'!C982="","",IF($D$4="All Post",'DATA ENTRY'!C982,IF(AND($D$4='DATA ENTRY'!CK982),'DATA ENTRY'!C982,""))))</f>
        <v/>
      </c>
      <c r="E983" s="4" t="str">
        <f>IF('DATA ENTRY'!CK982="","",IF('DATA ENTRY'!I982="","",IF($D$4="All Post",'DATA ENTRY'!I982,IF(AND($D$4='DATA ENTRY'!CK982),'DATA ENTRY'!I982,""))))</f>
        <v/>
      </c>
      <c r="F983" s="4" t="str">
        <f>IF('DATA ENTRY'!CK982="","",IF('DATA ENTRY'!CK982="","",IF($D$4="All Post",'DATA ENTRY'!CK982,IF(AND($D$4='DATA ENTRY'!CK982),'DATA ENTRY'!CK982,""))))</f>
        <v/>
      </c>
      <c r="G983" s="3" t="str">
        <f>IF('DATA ENTRY'!CK982="","",IF('DATA ENTRY'!N982="","",IF($D$4="All Post",'DATA ENTRY'!N982,IF(AND($D$4='DATA ENTRY'!CK982),'DATA ENTRY'!N982,""))))</f>
        <v/>
      </c>
      <c r="H983" s="107" t="str">
        <f>IF('DATA ENTRY'!CK982="","",IF('DATA ENTRY'!O982="","",IF($D$4="All Post",'DATA ENTRY'!O982,IF(AND($D$4='DATA ENTRY'!CK982),'DATA ENTRY'!O982,""))))</f>
        <v/>
      </c>
      <c r="I983" s="3" t="str">
        <f>IF('DATA ENTRY'!CK982="","",IF('DATA ENTRY'!P982="","",IF($D$4="All Post",'DATA ENTRY'!P982,IF(AND($D$4='DATA ENTRY'!CK982),'DATA ENTRY'!P982,""))))</f>
        <v/>
      </c>
      <c r="J983" s="107" t="str">
        <f>IF('DATA ENTRY'!CK982="","",IF('DATA ENTRY'!Q982="","",IF($D$4="All Post",'DATA ENTRY'!Q982,IF(AND($D$4='DATA ENTRY'!CK982),'DATA ENTRY'!Q982,""))))</f>
        <v/>
      </c>
      <c r="K983" s="3" t="str">
        <f>IF('DATA ENTRY'!CK982="","",IF('DATA ENTRY'!R982="","",IF($D$4="All Post",'DATA ENTRY'!R982,IF(AND($D$4='DATA ENTRY'!CK982),'DATA ENTRY'!R982,""))))</f>
        <v/>
      </c>
      <c r="L983" s="3" t="str">
        <f>IF('DATA ENTRY'!CK982="","",IF('DATA ENTRY'!S982="","",IF($D$4="All Post",'DATA ENTRY'!S982,IF(AND($D$4='DATA ENTRY'!CK982),'DATA ENTRY'!S982,""))))</f>
        <v/>
      </c>
      <c r="M983" s="3" t="str">
        <f>IF('DATA ENTRY'!CK982="","",IF('DATA ENTRY'!E982="","",IF($D$4="All Post",'DATA ENTRY'!E982,IF(AND($D$4='DATA ENTRY'!CK982),'DATA ENTRY'!E982,""))))</f>
        <v/>
      </c>
      <c r="N983" s="3" t="str">
        <f>IF('DATA ENTRY'!CK982="","",IF('DATA ENTRY'!W982="","",IF($D$4="All Post",'DATA ENTRY'!W982,IF(AND($D$4='DATA ENTRY'!CK982),'DATA ENTRY'!W982,""))))</f>
        <v/>
      </c>
      <c r="O983" s="3" t="str">
        <f>IF('DATA ENTRY'!CK982="","",IF('DATA ENTRY'!X982="","",IF($D$4="All Post",'DATA ENTRY'!X982,IF(AND($D$4='DATA ENTRY'!CK982),'DATA ENTRY'!X982,""))))</f>
        <v/>
      </c>
      <c r="P983" s="3" t="str">
        <f>IF('DATA ENTRY'!CK982="","",IF('DATA ENTRY'!G982="","",IF($D$4="All Post",'DATA ENTRY'!G982,IF(AND($D$4='DATA ENTRY'!CK982),'DATA ENTRY'!G982,""))))</f>
        <v/>
      </c>
      <c r="S983">
        <f t="shared" si="243"/>
        <v>0</v>
      </c>
      <c r="T983" t="str">
        <f t="shared" si="244"/>
        <v/>
      </c>
      <c r="BZ983" t="str">
        <f t="shared" si="245"/>
        <v/>
      </c>
      <c r="CA983" t="str">
        <f t="shared" si="246"/>
        <v/>
      </c>
      <c r="CB983" s="224">
        <v>977</v>
      </c>
      <c r="CC983" s="3" t="str">
        <f>IF('DATA ENTRY'!CK982="","",IF('DATA ENTRY'!B982="","",IF(AND($CD$4='DATA ENTRY'!CK982,$CG$4='DATA ENTRY'!D982),'DATA ENTRY'!B982,"")))</f>
        <v/>
      </c>
      <c r="CD983" s="3" t="str">
        <f>IF('DATA ENTRY'!CK982="","",IF('DATA ENTRY'!C982="","",IF(AND($CD$4='DATA ENTRY'!CK982,$CG$4='DATA ENTRY'!D982),'DATA ENTRY'!C982,"")))</f>
        <v/>
      </c>
      <c r="CE983" s="4" t="str">
        <f>IF('DATA ENTRY'!CK982="","",IF('DATA ENTRY'!I982="","",IF(AND($CD$4='DATA ENTRY'!CK982,$CG$4='DATA ENTRY'!D982),'DATA ENTRY'!I982,"")))</f>
        <v/>
      </c>
      <c r="CF983" s="4" t="str">
        <f>IF('DATA ENTRY'!CK982="","",IF('DATA ENTRY'!CK982="","",IF(AND($CD$4='DATA ENTRY'!CK982,$CG$4='DATA ENTRY'!D982),'DATA ENTRY'!CK982,"")))</f>
        <v/>
      </c>
      <c r="CG983" s="3" t="str">
        <f>IF('DATA ENTRY'!CK982="","",IF('DATA ENTRY'!N982="","",IF(AND($CD$4='DATA ENTRY'!CK982,$CG$4='DATA ENTRY'!D982),'DATA ENTRY'!N982,"")))</f>
        <v/>
      </c>
      <c r="CH983" s="107" t="str">
        <f>IF('DATA ENTRY'!CK982="","",IF('DATA ENTRY'!O982="","",IF(AND($CD$4='DATA ENTRY'!CK982,$CG$4='DATA ENTRY'!D982),'DATA ENTRY'!O982,"")))</f>
        <v/>
      </c>
      <c r="CI983" s="3" t="str">
        <f>IF('DATA ENTRY'!CK982="","",IF('DATA ENTRY'!P982="","",IF(AND($CD$4='DATA ENTRY'!CK982,$CG$4='DATA ENTRY'!D982),'DATA ENTRY'!P982,"")))</f>
        <v/>
      </c>
      <c r="CJ983" s="107" t="str">
        <f>IF('DATA ENTRY'!CK982="","",IF('DATA ENTRY'!Q982="","",IF(AND($CD$4='DATA ENTRY'!CK982,$CG$4='DATA ENTRY'!D982),'DATA ENTRY'!Q982,"")))</f>
        <v/>
      </c>
      <c r="CK983" s="3" t="str">
        <f>IF('DATA ENTRY'!CK982="","",IF('DATA ENTRY'!R982="","",IF(AND($CD$4='DATA ENTRY'!CK982,$CG$4='DATA ENTRY'!D982),'DATA ENTRY'!R982,"")))</f>
        <v/>
      </c>
      <c r="CL983" s="3" t="str">
        <f>IF('DATA ENTRY'!CK982="","",IF('DATA ENTRY'!S982="","",IF(AND($CD$4='DATA ENTRY'!CK982,$CG$4='DATA ENTRY'!D982),'DATA ENTRY'!S982,"")))</f>
        <v/>
      </c>
      <c r="CM983" s="3" t="str">
        <f>IF('DATA ENTRY'!CK982="","",IF('DATA ENTRY'!E982="","",IF(AND($CD$4='DATA ENTRY'!CK982,$CG$4='DATA ENTRY'!D982),'DATA ENTRY'!E982,"")))</f>
        <v/>
      </c>
      <c r="CN983" s="3" t="str">
        <f>IF('DATA ENTRY'!CK982="","",IF('DATA ENTRY'!W982="","",IF(AND($CD$4='DATA ENTRY'!CK982,$CG$4='DATA ENTRY'!D982),'DATA ENTRY'!W982,"")))</f>
        <v/>
      </c>
      <c r="CO983" s="3" t="str">
        <f>IF('DATA ENTRY'!CK982="","",IF('DATA ENTRY'!X982="","",IF(AND($CD$4='DATA ENTRY'!CK982,$CG$4='DATA ENTRY'!D982),'DATA ENTRY'!X982,"")))</f>
        <v/>
      </c>
      <c r="CP983" s="108" t="str">
        <f t="shared" si="247"/>
        <v/>
      </c>
      <c r="CQ983" s="108" t="str">
        <f>IF('DATA ENTRY'!CK982="","",IF('DATA ENTRY'!G982="","",IF(AND($CD$4='DATA ENTRY'!CK982,$CG$4='DATA ENTRY'!D982),'DATA ENTRY'!G982,"")))</f>
        <v/>
      </c>
      <c r="CR983" s="230" t="str">
        <f>IF('DATA ENTRY'!CK982="","",IF('DATA ENTRY'!D982="","",IF(AND($CD$4='DATA ENTRY'!CK982,$CG$4='DATA ENTRY'!D982),'DATA ENTRY'!D982,"")))</f>
        <v/>
      </c>
      <c r="CS983">
        <f t="shared" si="248"/>
        <v>0</v>
      </c>
      <c r="CT983">
        <f t="shared" si="249"/>
        <v>0</v>
      </c>
      <c r="CV983" s="139"/>
      <c r="CX983">
        <f t="shared" si="250"/>
        <v>0</v>
      </c>
      <c r="DB983" t="str">
        <f t="shared" si="257"/>
        <v/>
      </c>
      <c r="DC983" t="str">
        <f t="shared" si="258"/>
        <v/>
      </c>
      <c r="DD983" s="224">
        <v>977</v>
      </c>
      <c r="DE983" s="3" t="str">
        <f>IF('DATA ENTRY'!CK982="","",IF('DATA ENTRY'!B982="","",IF(AND($DF$4='DATA ENTRY'!D982),'DATA ENTRY'!B982,"")))</f>
        <v/>
      </c>
      <c r="DF983" s="3" t="str">
        <f>IF('DATA ENTRY'!CK982="","",IF('DATA ENTRY'!C982="","",IF(AND($DF$4='DATA ENTRY'!D982),'DATA ENTRY'!C982,"")))</f>
        <v/>
      </c>
      <c r="DG983" s="4" t="str">
        <f>IF('DATA ENTRY'!CK982="","",IF('DATA ENTRY'!I982="","",IF(AND($DF$4='DATA ENTRY'!D982),'DATA ENTRY'!I982,"")))</f>
        <v/>
      </c>
      <c r="DH983" s="4" t="str">
        <f>IF('DATA ENTRY'!CK982="","",IF('DATA ENTRY'!CK982="","",IF(AND($DF$4='DATA ENTRY'!D982),'DATA ENTRY'!CK982,"")))</f>
        <v/>
      </c>
      <c r="DI983" s="3" t="str">
        <f>IF('DATA ENTRY'!CK982="","",IF('DATA ENTRY'!N982="","",IF(AND($DF$4='DATA ENTRY'!D982),'DATA ENTRY'!N982,"")))</f>
        <v/>
      </c>
      <c r="DJ983" s="107" t="str">
        <f>IF('DATA ENTRY'!CK982="","",IF('DATA ENTRY'!O982="","",IF(AND($DF$4='DATA ENTRY'!D982),'DATA ENTRY'!O982,"")))</f>
        <v/>
      </c>
      <c r="DK983" s="3" t="str">
        <f>IF('DATA ENTRY'!CK982="","",IF('DATA ENTRY'!P982="","",IF(AND($DF$4='DATA ENTRY'!D982),'DATA ENTRY'!P982,"")))</f>
        <v/>
      </c>
      <c r="DL983" s="107" t="str">
        <f>IF('DATA ENTRY'!CK982="","",IF('DATA ENTRY'!Q982="","",IF(AND($DF$4='DATA ENTRY'!D982),'DATA ENTRY'!Q982,"")))</f>
        <v/>
      </c>
      <c r="DM983" s="3" t="str">
        <f>IF('DATA ENTRY'!CK982="","",IF('DATA ENTRY'!R982="","",IF(AND($DF$4='DATA ENTRY'!D982),'DATA ENTRY'!R982,"")))</f>
        <v/>
      </c>
      <c r="DN983" s="107" t="str">
        <f>IF('DATA ENTRY'!CK982="","",IF('DATA ENTRY'!S982="","",IF(AND($DF$4='DATA ENTRY'!D982),'DATA ENTRY'!S982,"")))</f>
        <v/>
      </c>
      <c r="DO983" s="3" t="str">
        <f>IF('DATA ENTRY'!CK982="","",IF('DATA ENTRY'!E982="","",IF(AND($DF$4='DATA ENTRY'!D982),'DATA ENTRY'!E982,"")))</f>
        <v/>
      </c>
      <c r="DP983" s="3" t="str">
        <f>IF('DATA ENTRY'!CK982="","",IF('DATA ENTRY'!D982="","",IF(AND($DF$4='DATA ENTRY'!D982),'DATA ENTRY'!D982,"")))</f>
        <v/>
      </c>
      <c r="DQ983" s="3" t="str">
        <f>IF('DATA ENTRY'!CK982="","",IF('DATA ENTRY'!W982="","",IF(AND($DF$4='DATA ENTRY'!D982),'DATA ENTRY'!W982,"")))</f>
        <v/>
      </c>
      <c r="DR983" s="3" t="str">
        <f>IF('DATA ENTRY'!CK982="","",IF('DATA ENTRY'!X982="","",IF(AND($DF$4='DATA ENTRY'!D982),'DATA ENTRY'!X982,"")))</f>
        <v/>
      </c>
      <c r="DS983" s="108" t="str">
        <f t="shared" si="251"/>
        <v/>
      </c>
      <c r="DT983" s="108" t="str">
        <f>IF('DATA ENTRY'!CK982="","",IF('DATA ENTRY'!D982="","",IF(AND($DF$4='DATA ENTRY'!D982),'DATA ENTRY'!G982,"")))</f>
        <v/>
      </c>
      <c r="DY983">
        <f t="shared" si="252"/>
        <v>0</v>
      </c>
      <c r="EB983" t="str">
        <f t="shared" si="253"/>
        <v/>
      </c>
      <c r="EC983" t="str">
        <f t="shared" si="254"/>
        <v/>
      </c>
      <c r="ED983" s="224">
        <v>977</v>
      </c>
      <c r="EE983" s="3" t="str">
        <f>IF('DATA ENTRY'!CK982="","",IF('DATA ENTRY'!B982="","",IF(AND($EF$4='DATA ENTRY'!G982,$EH$4='DATA ENTRY'!F982),'DATA ENTRY'!B982,"")))</f>
        <v/>
      </c>
      <c r="EF983" s="3" t="str">
        <f>IF('DATA ENTRY'!CK982="","",IF('DATA ENTRY'!C982="","",IF(AND($EF$4='DATA ENTRY'!G982,$EH$4='DATA ENTRY'!F982),'DATA ENTRY'!C982,"")))</f>
        <v/>
      </c>
      <c r="EG983" s="4" t="str">
        <f>IF('DATA ENTRY'!CK982="","",IF('DATA ENTRY'!I982="","",IF(AND($EF$4='DATA ENTRY'!G982,$EH$4='DATA ENTRY'!F982),'DATA ENTRY'!I982,"")))</f>
        <v/>
      </c>
      <c r="EH983" s="4" t="str">
        <f>IF('DATA ENTRY'!CK982="","",IF('DATA ENTRY'!CK982="","",IF(AND($EF$4='DATA ENTRY'!G982,$EH$4='DATA ENTRY'!F982),'DATA ENTRY'!CK982,"")))</f>
        <v/>
      </c>
      <c r="EI983" s="3" t="str">
        <f>IF('DATA ENTRY'!CK982="","",IF('DATA ENTRY'!N982="","",IF(AND($EF$4='DATA ENTRY'!G982,$EH$4='DATA ENTRY'!F982),'DATA ENTRY'!N982,"")))</f>
        <v/>
      </c>
      <c r="EJ983" s="107" t="str">
        <f>IF('DATA ENTRY'!CK982="","",IF('DATA ENTRY'!O982="","",IF(AND($EF$4='DATA ENTRY'!G982,$EH$4='DATA ENTRY'!F982),'DATA ENTRY'!O982,"")))</f>
        <v/>
      </c>
      <c r="EK983" s="3" t="str">
        <f>IF('DATA ENTRY'!CK982="","",IF('DATA ENTRY'!P982="","",IF(AND($EF$4='DATA ENTRY'!G982,$EH$4='DATA ENTRY'!F982),'DATA ENTRY'!P982,"")))</f>
        <v/>
      </c>
      <c r="EL983" s="107" t="str">
        <f>IF('DATA ENTRY'!CK982="","",IF('DATA ENTRY'!Q982="","",IF(AND($EF$4='DATA ENTRY'!G982,$EH$4='DATA ENTRY'!F982),'DATA ENTRY'!Q982,"")))</f>
        <v/>
      </c>
      <c r="EM983" s="3" t="str">
        <f>IF('DATA ENTRY'!CK982="","",IF('DATA ENTRY'!R982="","",IF(AND($EF$4='DATA ENTRY'!G982,$EH$4='DATA ENTRY'!F982),'DATA ENTRY'!R982,"")))</f>
        <v/>
      </c>
      <c r="EN983" s="107" t="str">
        <f>IF('DATA ENTRY'!CK982="","",IF('DATA ENTRY'!S982="","",IF(AND($EF$4='DATA ENTRY'!G982,$EH$4='DATA ENTRY'!F982),'DATA ENTRY'!S982,"")))</f>
        <v/>
      </c>
      <c r="EO983" s="3" t="str">
        <f>IF('DATA ENTRY'!CK982="","",IF('DATA ENTRY'!E982="","",IF(AND($EF$4='DATA ENTRY'!G982,$EH$4='DATA ENTRY'!F982),'DATA ENTRY'!E982,"")))</f>
        <v/>
      </c>
      <c r="EP983" s="3" t="str">
        <f>IF('DATA ENTRY'!CK982="","",IF('DATA ENTRY'!D982="","",IF(AND($EF$4='DATA ENTRY'!G982,$EH$4='DATA ENTRY'!F982),'DATA ENTRY'!D982,"")))</f>
        <v/>
      </c>
      <c r="EQ983" s="3" t="str">
        <f>IF('DATA ENTRY'!CK982="","",IF('DATA ENTRY'!W982="","",IF(AND($EF$4='DATA ENTRY'!G982,$EH$4='DATA ENTRY'!F982),'DATA ENTRY'!W982,"")))</f>
        <v/>
      </c>
      <c r="ER983" s="3" t="str">
        <f>IF('DATA ENTRY'!CK982="","",IF('DATA ENTRY'!X982="","",IF(AND($EF$4='DATA ENTRY'!G982,$EH$4='DATA ENTRY'!F982),'DATA ENTRY'!X982,"")))</f>
        <v/>
      </c>
      <c r="ES983" s="108" t="str">
        <f t="shared" si="255"/>
        <v/>
      </c>
      <c r="ET983" s="108" t="str">
        <f>IF('DATA ENTRY'!CK982="","",IF('DATA ENTRY'!D982="","",IF(AND($EF$4='DATA ENTRY'!G982,$EH$4='DATA ENTRY'!F982),'DATA ENTRY'!G982,"")))</f>
        <v/>
      </c>
      <c r="EY983">
        <f t="shared" si="256"/>
        <v>0</v>
      </c>
    </row>
    <row r="984" spans="1:155">
      <c r="A984" t="str">
        <f>IF(S984=0,"",1+(MAX($A$7:A983)))</f>
        <v/>
      </c>
      <c r="B984" s="224">
        <v>978</v>
      </c>
      <c r="C984" s="3" t="str">
        <f>IF('DATA ENTRY'!CK983="","",IF('DATA ENTRY'!B983="","",IF($D$4="All Post",'DATA ENTRY'!B983,IF(AND($D$4='DATA ENTRY'!CK983),'DATA ENTRY'!B983,""))))</f>
        <v/>
      </c>
      <c r="D984" s="3" t="str">
        <f>IF('DATA ENTRY'!CK983="","",IF('DATA ENTRY'!C983="","",IF($D$4="All Post",'DATA ENTRY'!C983,IF(AND($D$4='DATA ENTRY'!CK983),'DATA ENTRY'!C983,""))))</f>
        <v/>
      </c>
      <c r="E984" s="4" t="str">
        <f>IF('DATA ENTRY'!CK983="","",IF('DATA ENTRY'!I983="","",IF($D$4="All Post",'DATA ENTRY'!I983,IF(AND($D$4='DATA ENTRY'!CK983),'DATA ENTRY'!I983,""))))</f>
        <v/>
      </c>
      <c r="F984" s="4" t="str">
        <f>IF('DATA ENTRY'!CK983="","",IF('DATA ENTRY'!CK983="","",IF($D$4="All Post",'DATA ENTRY'!CK983,IF(AND($D$4='DATA ENTRY'!CK983),'DATA ENTRY'!CK983,""))))</f>
        <v/>
      </c>
      <c r="G984" s="3" t="str">
        <f>IF('DATA ENTRY'!CK983="","",IF('DATA ENTRY'!N983="","",IF($D$4="All Post",'DATA ENTRY'!N983,IF(AND($D$4='DATA ENTRY'!CK983),'DATA ENTRY'!N983,""))))</f>
        <v/>
      </c>
      <c r="H984" s="107" t="str">
        <f>IF('DATA ENTRY'!CK983="","",IF('DATA ENTRY'!O983="","",IF($D$4="All Post",'DATA ENTRY'!O983,IF(AND($D$4='DATA ENTRY'!CK983),'DATA ENTRY'!O983,""))))</f>
        <v/>
      </c>
      <c r="I984" s="3" t="str">
        <f>IF('DATA ENTRY'!CK983="","",IF('DATA ENTRY'!P983="","",IF($D$4="All Post",'DATA ENTRY'!P983,IF(AND($D$4='DATA ENTRY'!CK983),'DATA ENTRY'!P983,""))))</f>
        <v/>
      </c>
      <c r="J984" s="107" t="str">
        <f>IF('DATA ENTRY'!CK983="","",IF('DATA ENTRY'!Q983="","",IF($D$4="All Post",'DATA ENTRY'!Q983,IF(AND($D$4='DATA ENTRY'!CK983),'DATA ENTRY'!Q983,""))))</f>
        <v/>
      </c>
      <c r="K984" s="3" t="str">
        <f>IF('DATA ENTRY'!CK983="","",IF('DATA ENTRY'!R983="","",IF($D$4="All Post",'DATA ENTRY'!R983,IF(AND($D$4='DATA ENTRY'!CK983),'DATA ENTRY'!R983,""))))</f>
        <v/>
      </c>
      <c r="L984" s="3" t="str">
        <f>IF('DATA ENTRY'!CK983="","",IF('DATA ENTRY'!S983="","",IF($D$4="All Post",'DATA ENTRY'!S983,IF(AND($D$4='DATA ENTRY'!CK983),'DATA ENTRY'!S983,""))))</f>
        <v/>
      </c>
      <c r="M984" s="3" t="str">
        <f>IF('DATA ENTRY'!CK983="","",IF('DATA ENTRY'!E983="","",IF($D$4="All Post",'DATA ENTRY'!E983,IF(AND($D$4='DATA ENTRY'!CK983),'DATA ENTRY'!E983,""))))</f>
        <v/>
      </c>
      <c r="N984" s="3" t="str">
        <f>IF('DATA ENTRY'!CK983="","",IF('DATA ENTRY'!W983="","",IF($D$4="All Post",'DATA ENTRY'!W983,IF(AND($D$4='DATA ENTRY'!CK983),'DATA ENTRY'!W983,""))))</f>
        <v/>
      </c>
      <c r="O984" s="3" t="str">
        <f>IF('DATA ENTRY'!CK983="","",IF('DATA ENTRY'!X983="","",IF($D$4="All Post",'DATA ENTRY'!X983,IF(AND($D$4='DATA ENTRY'!CK983),'DATA ENTRY'!X983,""))))</f>
        <v/>
      </c>
      <c r="P984" s="3" t="str">
        <f>IF('DATA ENTRY'!CK983="","",IF('DATA ENTRY'!G983="","",IF($D$4="All Post",'DATA ENTRY'!G983,IF(AND($D$4='DATA ENTRY'!CK983),'DATA ENTRY'!G983,""))))</f>
        <v/>
      </c>
      <c r="S984">
        <f t="shared" si="243"/>
        <v>0</v>
      </c>
      <c r="T984" t="str">
        <f t="shared" si="244"/>
        <v/>
      </c>
      <c r="BZ984" t="str">
        <f t="shared" si="245"/>
        <v/>
      </c>
      <c r="CA984" t="str">
        <f t="shared" si="246"/>
        <v/>
      </c>
      <c r="CB984" s="224">
        <v>978</v>
      </c>
      <c r="CC984" s="3" t="str">
        <f>IF('DATA ENTRY'!CK983="","",IF('DATA ENTRY'!B983="","",IF(AND($CD$4='DATA ENTRY'!CK983,$CG$4='DATA ENTRY'!D983),'DATA ENTRY'!B983,"")))</f>
        <v/>
      </c>
      <c r="CD984" s="3" t="str">
        <f>IF('DATA ENTRY'!CK983="","",IF('DATA ENTRY'!C983="","",IF(AND($CD$4='DATA ENTRY'!CK983,$CG$4='DATA ENTRY'!D983),'DATA ENTRY'!C983,"")))</f>
        <v/>
      </c>
      <c r="CE984" s="4" t="str">
        <f>IF('DATA ENTRY'!CK983="","",IF('DATA ENTRY'!I983="","",IF(AND($CD$4='DATA ENTRY'!CK983,$CG$4='DATA ENTRY'!D983),'DATA ENTRY'!I983,"")))</f>
        <v/>
      </c>
      <c r="CF984" s="4" t="str">
        <f>IF('DATA ENTRY'!CK983="","",IF('DATA ENTRY'!CK983="","",IF(AND($CD$4='DATA ENTRY'!CK983,$CG$4='DATA ENTRY'!D983),'DATA ENTRY'!CK983,"")))</f>
        <v/>
      </c>
      <c r="CG984" s="3" t="str">
        <f>IF('DATA ENTRY'!CK983="","",IF('DATA ENTRY'!N983="","",IF(AND($CD$4='DATA ENTRY'!CK983,$CG$4='DATA ENTRY'!D983),'DATA ENTRY'!N983,"")))</f>
        <v/>
      </c>
      <c r="CH984" s="107" t="str">
        <f>IF('DATA ENTRY'!CK983="","",IF('DATA ENTRY'!O983="","",IF(AND($CD$4='DATA ENTRY'!CK983,$CG$4='DATA ENTRY'!D983),'DATA ENTRY'!O983,"")))</f>
        <v/>
      </c>
      <c r="CI984" s="3" t="str">
        <f>IF('DATA ENTRY'!CK983="","",IF('DATA ENTRY'!P983="","",IF(AND($CD$4='DATA ENTRY'!CK983,$CG$4='DATA ENTRY'!D983),'DATA ENTRY'!P983,"")))</f>
        <v/>
      </c>
      <c r="CJ984" s="107" t="str">
        <f>IF('DATA ENTRY'!CK983="","",IF('DATA ENTRY'!Q983="","",IF(AND($CD$4='DATA ENTRY'!CK983,$CG$4='DATA ENTRY'!D983),'DATA ENTRY'!Q983,"")))</f>
        <v/>
      </c>
      <c r="CK984" s="3" t="str">
        <f>IF('DATA ENTRY'!CK983="","",IF('DATA ENTRY'!R983="","",IF(AND($CD$4='DATA ENTRY'!CK983,$CG$4='DATA ENTRY'!D983),'DATA ENTRY'!R983,"")))</f>
        <v/>
      </c>
      <c r="CL984" s="3" t="str">
        <f>IF('DATA ENTRY'!CK983="","",IF('DATA ENTRY'!S983="","",IF(AND($CD$4='DATA ENTRY'!CK983,$CG$4='DATA ENTRY'!D983),'DATA ENTRY'!S983,"")))</f>
        <v/>
      </c>
      <c r="CM984" s="3" t="str">
        <f>IF('DATA ENTRY'!CK983="","",IF('DATA ENTRY'!E983="","",IF(AND($CD$4='DATA ENTRY'!CK983,$CG$4='DATA ENTRY'!D983),'DATA ENTRY'!E983,"")))</f>
        <v/>
      </c>
      <c r="CN984" s="3" t="str">
        <f>IF('DATA ENTRY'!CK983="","",IF('DATA ENTRY'!W983="","",IF(AND($CD$4='DATA ENTRY'!CK983,$CG$4='DATA ENTRY'!D983),'DATA ENTRY'!W983,"")))</f>
        <v/>
      </c>
      <c r="CO984" s="3" t="str">
        <f>IF('DATA ENTRY'!CK983="","",IF('DATA ENTRY'!X983="","",IF(AND($CD$4='DATA ENTRY'!CK983,$CG$4='DATA ENTRY'!D983),'DATA ENTRY'!X983,"")))</f>
        <v/>
      </c>
      <c r="CP984" s="108" t="str">
        <f t="shared" si="247"/>
        <v/>
      </c>
      <c r="CQ984" s="108" t="str">
        <f>IF('DATA ENTRY'!CK983="","",IF('DATA ENTRY'!G983="","",IF(AND($CD$4='DATA ENTRY'!CK983,$CG$4='DATA ENTRY'!D983),'DATA ENTRY'!G983,"")))</f>
        <v/>
      </c>
      <c r="CR984" s="230" t="str">
        <f>IF('DATA ENTRY'!CK983="","",IF('DATA ENTRY'!D983="","",IF(AND($CD$4='DATA ENTRY'!CK983,$CG$4='DATA ENTRY'!D983),'DATA ENTRY'!D983,"")))</f>
        <v/>
      </c>
      <c r="CS984">
        <f t="shared" si="248"/>
        <v>0</v>
      </c>
      <c r="CT984">
        <f t="shared" si="249"/>
        <v>0</v>
      </c>
      <c r="CV984" s="139"/>
      <c r="CX984">
        <f t="shared" si="250"/>
        <v>0</v>
      </c>
      <c r="DB984" t="str">
        <f t="shared" si="257"/>
        <v/>
      </c>
      <c r="DC984" t="str">
        <f t="shared" si="258"/>
        <v/>
      </c>
      <c r="DD984" s="224">
        <v>978</v>
      </c>
      <c r="DE984" s="3" t="str">
        <f>IF('DATA ENTRY'!CK983="","",IF('DATA ENTRY'!B983="","",IF(AND($DF$4='DATA ENTRY'!D983),'DATA ENTRY'!B983,"")))</f>
        <v/>
      </c>
      <c r="DF984" s="3" t="str">
        <f>IF('DATA ENTRY'!CK983="","",IF('DATA ENTRY'!C983="","",IF(AND($DF$4='DATA ENTRY'!D983),'DATA ENTRY'!C983,"")))</f>
        <v/>
      </c>
      <c r="DG984" s="4" t="str">
        <f>IF('DATA ENTRY'!CK983="","",IF('DATA ENTRY'!I983="","",IF(AND($DF$4='DATA ENTRY'!D983),'DATA ENTRY'!I983,"")))</f>
        <v/>
      </c>
      <c r="DH984" s="4" t="str">
        <f>IF('DATA ENTRY'!CK983="","",IF('DATA ENTRY'!CK983="","",IF(AND($DF$4='DATA ENTRY'!D983),'DATA ENTRY'!CK983,"")))</f>
        <v/>
      </c>
      <c r="DI984" s="3" t="str">
        <f>IF('DATA ENTRY'!CK983="","",IF('DATA ENTRY'!N983="","",IF(AND($DF$4='DATA ENTRY'!D983),'DATA ENTRY'!N983,"")))</f>
        <v/>
      </c>
      <c r="DJ984" s="107" t="str">
        <f>IF('DATA ENTRY'!CK983="","",IF('DATA ENTRY'!O983="","",IF(AND($DF$4='DATA ENTRY'!D983),'DATA ENTRY'!O983,"")))</f>
        <v/>
      </c>
      <c r="DK984" s="3" t="str">
        <f>IF('DATA ENTRY'!CK983="","",IF('DATA ENTRY'!P983="","",IF(AND($DF$4='DATA ENTRY'!D983),'DATA ENTRY'!P983,"")))</f>
        <v/>
      </c>
      <c r="DL984" s="107" t="str">
        <f>IF('DATA ENTRY'!CK983="","",IF('DATA ENTRY'!Q983="","",IF(AND($DF$4='DATA ENTRY'!D983),'DATA ENTRY'!Q983,"")))</f>
        <v/>
      </c>
      <c r="DM984" s="3" t="str">
        <f>IF('DATA ENTRY'!CK983="","",IF('DATA ENTRY'!R983="","",IF(AND($DF$4='DATA ENTRY'!D983),'DATA ENTRY'!R983,"")))</f>
        <v/>
      </c>
      <c r="DN984" s="107" t="str">
        <f>IF('DATA ENTRY'!CK983="","",IF('DATA ENTRY'!S983="","",IF(AND($DF$4='DATA ENTRY'!D983),'DATA ENTRY'!S983,"")))</f>
        <v/>
      </c>
      <c r="DO984" s="3" t="str">
        <f>IF('DATA ENTRY'!CK983="","",IF('DATA ENTRY'!E983="","",IF(AND($DF$4='DATA ENTRY'!D983),'DATA ENTRY'!E983,"")))</f>
        <v/>
      </c>
      <c r="DP984" s="3" t="str">
        <f>IF('DATA ENTRY'!CK983="","",IF('DATA ENTRY'!D983="","",IF(AND($DF$4='DATA ENTRY'!D983),'DATA ENTRY'!D983,"")))</f>
        <v/>
      </c>
      <c r="DQ984" s="3" t="str">
        <f>IF('DATA ENTRY'!CK983="","",IF('DATA ENTRY'!W983="","",IF(AND($DF$4='DATA ENTRY'!D983),'DATA ENTRY'!W983,"")))</f>
        <v/>
      </c>
      <c r="DR984" s="3" t="str">
        <f>IF('DATA ENTRY'!CK983="","",IF('DATA ENTRY'!X983="","",IF(AND($DF$4='DATA ENTRY'!D983),'DATA ENTRY'!X983,"")))</f>
        <v/>
      </c>
      <c r="DS984" s="108" t="str">
        <f t="shared" si="251"/>
        <v/>
      </c>
      <c r="DT984" s="108" t="str">
        <f>IF('DATA ENTRY'!CK983="","",IF('DATA ENTRY'!D983="","",IF(AND($DF$4='DATA ENTRY'!D983),'DATA ENTRY'!G983,"")))</f>
        <v/>
      </c>
      <c r="DY984">
        <f t="shared" si="252"/>
        <v>0</v>
      </c>
      <c r="EB984" t="str">
        <f t="shared" si="253"/>
        <v/>
      </c>
      <c r="EC984" t="str">
        <f t="shared" si="254"/>
        <v/>
      </c>
      <c r="ED984" s="224">
        <v>978</v>
      </c>
      <c r="EE984" s="3" t="str">
        <f>IF('DATA ENTRY'!CK983="","",IF('DATA ENTRY'!B983="","",IF(AND($EF$4='DATA ENTRY'!G983,$EH$4='DATA ENTRY'!F983),'DATA ENTRY'!B983,"")))</f>
        <v/>
      </c>
      <c r="EF984" s="3" t="str">
        <f>IF('DATA ENTRY'!CK983="","",IF('DATA ENTRY'!C983="","",IF(AND($EF$4='DATA ENTRY'!G983,$EH$4='DATA ENTRY'!F983),'DATA ENTRY'!C983,"")))</f>
        <v/>
      </c>
      <c r="EG984" s="4" t="str">
        <f>IF('DATA ENTRY'!CK983="","",IF('DATA ENTRY'!I983="","",IF(AND($EF$4='DATA ENTRY'!G983,$EH$4='DATA ENTRY'!F983),'DATA ENTRY'!I983,"")))</f>
        <v/>
      </c>
      <c r="EH984" s="4" t="str">
        <f>IF('DATA ENTRY'!CK983="","",IF('DATA ENTRY'!CK983="","",IF(AND($EF$4='DATA ENTRY'!G983,$EH$4='DATA ENTRY'!F983),'DATA ENTRY'!CK983,"")))</f>
        <v/>
      </c>
      <c r="EI984" s="3" t="str">
        <f>IF('DATA ENTRY'!CK983="","",IF('DATA ENTRY'!N983="","",IF(AND($EF$4='DATA ENTRY'!G983,$EH$4='DATA ENTRY'!F983),'DATA ENTRY'!N983,"")))</f>
        <v/>
      </c>
      <c r="EJ984" s="107" t="str">
        <f>IF('DATA ENTRY'!CK983="","",IF('DATA ENTRY'!O983="","",IF(AND($EF$4='DATA ENTRY'!G983,$EH$4='DATA ENTRY'!F983),'DATA ENTRY'!O983,"")))</f>
        <v/>
      </c>
      <c r="EK984" s="3" t="str">
        <f>IF('DATA ENTRY'!CK983="","",IF('DATA ENTRY'!P983="","",IF(AND($EF$4='DATA ENTRY'!G983,$EH$4='DATA ENTRY'!F983),'DATA ENTRY'!P983,"")))</f>
        <v/>
      </c>
      <c r="EL984" s="107" t="str">
        <f>IF('DATA ENTRY'!CK983="","",IF('DATA ENTRY'!Q983="","",IF(AND($EF$4='DATA ENTRY'!G983,$EH$4='DATA ENTRY'!F983),'DATA ENTRY'!Q983,"")))</f>
        <v/>
      </c>
      <c r="EM984" s="3" t="str">
        <f>IF('DATA ENTRY'!CK983="","",IF('DATA ENTRY'!R983="","",IF(AND($EF$4='DATA ENTRY'!G983,$EH$4='DATA ENTRY'!F983),'DATA ENTRY'!R983,"")))</f>
        <v/>
      </c>
      <c r="EN984" s="107" t="str">
        <f>IF('DATA ENTRY'!CK983="","",IF('DATA ENTRY'!S983="","",IF(AND($EF$4='DATA ENTRY'!G983,$EH$4='DATA ENTRY'!F983),'DATA ENTRY'!S983,"")))</f>
        <v/>
      </c>
      <c r="EO984" s="3" t="str">
        <f>IF('DATA ENTRY'!CK983="","",IF('DATA ENTRY'!E983="","",IF(AND($EF$4='DATA ENTRY'!G983,$EH$4='DATA ENTRY'!F983),'DATA ENTRY'!E983,"")))</f>
        <v/>
      </c>
      <c r="EP984" s="3" t="str">
        <f>IF('DATA ENTRY'!CK983="","",IF('DATA ENTRY'!D983="","",IF(AND($EF$4='DATA ENTRY'!G983,$EH$4='DATA ENTRY'!F983),'DATA ENTRY'!D983,"")))</f>
        <v/>
      </c>
      <c r="EQ984" s="3" t="str">
        <f>IF('DATA ENTRY'!CK983="","",IF('DATA ENTRY'!W983="","",IF(AND($EF$4='DATA ENTRY'!G983,$EH$4='DATA ENTRY'!F983),'DATA ENTRY'!W983,"")))</f>
        <v/>
      </c>
      <c r="ER984" s="3" t="str">
        <f>IF('DATA ENTRY'!CK983="","",IF('DATA ENTRY'!X983="","",IF(AND($EF$4='DATA ENTRY'!G983,$EH$4='DATA ENTRY'!F983),'DATA ENTRY'!X983,"")))</f>
        <v/>
      </c>
      <c r="ES984" s="108" t="str">
        <f t="shared" si="255"/>
        <v/>
      </c>
      <c r="ET984" s="108" t="str">
        <f>IF('DATA ENTRY'!CK983="","",IF('DATA ENTRY'!D983="","",IF(AND($EF$4='DATA ENTRY'!G983,$EH$4='DATA ENTRY'!F983),'DATA ENTRY'!G983,"")))</f>
        <v/>
      </c>
      <c r="EY984">
        <f t="shared" si="256"/>
        <v>0</v>
      </c>
    </row>
    <row r="985" spans="1:155">
      <c r="A985" t="str">
        <f>IF(S985=0,"",1+(MAX($A$7:A984)))</f>
        <v/>
      </c>
      <c r="B985" s="224">
        <v>979</v>
      </c>
      <c r="C985" s="3" t="str">
        <f>IF('DATA ENTRY'!CK984="","",IF('DATA ENTRY'!B984="","",IF($D$4="All Post",'DATA ENTRY'!B984,IF(AND($D$4='DATA ENTRY'!CK984),'DATA ENTRY'!B984,""))))</f>
        <v/>
      </c>
      <c r="D985" s="3" t="str">
        <f>IF('DATA ENTRY'!CK984="","",IF('DATA ENTRY'!C984="","",IF($D$4="All Post",'DATA ENTRY'!C984,IF(AND($D$4='DATA ENTRY'!CK984),'DATA ENTRY'!C984,""))))</f>
        <v/>
      </c>
      <c r="E985" s="4" t="str">
        <f>IF('DATA ENTRY'!CK984="","",IF('DATA ENTRY'!I984="","",IF($D$4="All Post",'DATA ENTRY'!I984,IF(AND($D$4='DATA ENTRY'!CK984),'DATA ENTRY'!I984,""))))</f>
        <v/>
      </c>
      <c r="F985" s="4" t="str">
        <f>IF('DATA ENTRY'!CK984="","",IF('DATA ENTRY'!CK984="","",IF($D$4="All Post",'DATA ENTRY'!CK984,IF(AND($D$4='DATA ENTRY'!CK984),'DATA ENTRY'!CK984,""))))</f>
        <v/>
      </c>
      <c r="G985" s="3" t="str">
        <f>IF('DATA ENTRY'!CK984="","",IF('DATA ENTRY'!N984="","",IF($D$4="All Post",'DATA ENTRY'!N984,IF(AND($D$4='DATA ENTRY'!CK984),'DATA ENTRY'!N984,""))))</f>
        <v/>
      </c>
      <c r="H985" s="107" t="str">
        <f>IF('DATA ENTRY'!CK984="","",IF('DATA ENTRY'!O984="","",IF($D$4="All Post",'DATA ENTRY'!O984,IF(AND($D$4='DATA ENTRY'!CK984),'DATA ENTRY'!O984,""))))</f>
        <v/>
      </c>
      <c r="I985" s="3" t="str">
        <f>IF('DATA ENTRY'!CK984="","",IF('DATA ENTRY'!P984="","",IF($D$4="All Post",'DATA ENTRY'!P984,IF(AND($D$4='DATA ENTRY'!CK984),'DATA ENTRY'!P984,""))))</f>
        <v/>
      </c>
      <c r="J985" s="107" t="str">
        <f>IF('DATA ENTRY'!CK984="","",IF('DATA ENTRY'!Q984="","",IF($D$4="All Post",'DATA ENTRY'!Q984,IF(AND($D$4='DATA ENTRY'!CK984),'DATA ENTRY'!Q984,""))))</f>
        <v/>
      </c>
      <c r="K985" s="3" t="str">
        <f>IF('DATA ENTRY'!CK984="","",IF('DATA ENTRY'!R984="","",IF($D$4="All Post",'DATA ENTRY'!R984,IF(AND($D$4='DATA ENTRY'!CK984),'DATA ENTRY'!R984,""))))</f>
        <v/>
      </c>
      <c r="L985" s="3" t="str">
        <f>IF('DATA ENTRY'!CK984="","",IF('DATA ENTRY'!S984="","",IF($D$4="All Post",'DATA ENTRY'!S984,IF(AND($D$4='DATA ENTRY'!CK984),'DATA ENTRY'!S984,""))))</f>
        <v/>
      </c>
      <c r="M985" s="3" t="str">
        <f>IF('DATA ENTRY'!CK984="","",IF('DATA ENTRY'!E984="","",IF($D$4="All Post",'DATA ENTRY'!E984,IF(AND($D$4='DATA ENTRY'!CK984),'DATA ENTRY'!E984,""))))</f>
        <v/>
      </c>
      <c r="N985" s="3" t="str">
        <f>IF('DATA ENTRY'!CK984="","",IF('DATA ENTRY'!W984="","",IF($D$4="All Post",'DATA ENTRY'!W984,IF(AND($D$4='DATA ENTRY'!CK984),'DATA ENTRY'!W984,""))))</f>
        <v/>
      </c>
      <c r="O985" s="3" t="str">
        <f>IF('DATA ENTRY'!CK984="","",IF('DATA ENTRY'!X984="","",IF($D$4="All Post",'DATA ENTRY'!X984,IF(AND($D$4='DATA ENTRY'!CK984),'DATA ENTRY'!X984,""))))</f>
        <v/>
      </c>
      <c r="P985" s="3" t="str">
        <f>IF('DATA ENTRY'!CK984="","",IF('DATA ENTRY'!G984="","",IF($D$4="All Post",'DATA ENTRY'!G984,IF(AND($D$4='DATA ENTRY'!CK984),'DATA ENTRY'!G984,""))))</f>
        <v/>
      </c>
      <c r="S985">
        <f t="shared" si="243"/>
        <v>0</v>
      </c>
      <c r="T985" t="str">
        <f t="shared" si="244"/>
        <v/>
      </c>
      <c r="BZ985" t="str">
        <f t="shared" si="245"/>
        <v/>
      </c>
      <c r="CA985" t="str">
        <f t="shared" si="246"/>
        <v/>
      </c>
      <c r="CB985" s="224">
        <v>979</v>
      </c>
      <c r="CC985" s="3" t="str">
        <f>IF('DATA ENTRY'!CK984="","",IF('DATA ENTRY'!B984="","",IF(AND($CD$4='DATA ENTRY'!CK984,$CG$4='DATA ENTRY'!D984),'DATA ENTRY'!B984,"")))</f>
        <v/>
      </c>
      <c r="CD985" s="3" t="str">
        <f>IF('DATA ENTRY'!CK984="","",IF('DATA ENTRY'!C984="","",IF(AND($CD$4='DATA ENTRY'!CK984,$CG$4='DATA ENTRY'!D984),'DATA ENTRY'!C984,"")))</f>
        <v/>
      </c>
      <c r="CE985" s="4" t="str">
        <f>IF('DATA ENTRY'!CK984="","",IF('DATA ENTRY'!I984="","",IF(AND($CD$4='DATA ENTRY'!CK984,$CG$4='DATA ENTRY'!D984),'DATA ENTRY'!I984,"")))</f>
        <v/>
      </c>
      <c r="CF985" s="4" t="str">
        <f>IF('DATA ENTRY'!CK984="","",IF('DATA ENTRY'!CK984="","",IF(AND($CD$4='DATA ENTRY'!CK984,$CG$4='DATA ENTRY'!D984),'DATA ENTRY'!CK984,"")))</f>
        <v/>
      </c>
      <c r="CG985" s="3" t="str">
        <f>IF('DATA ENTRY'!CK984="","",IF('DATA ENTRY'!N984="","",IF(AND($CD$4='DATA ENTRY'!CK984,$CG$4='DATA ENTRY'!D984),'DATA ENTRY'!N984,"")))</f>
        <v/>
      </c>
      <c r="CH985" s="107" t="str">
        <f>IF('DATA ENTRY'!CK984="","",IF('DATA ENTRY'!O984="","",IF(AND($CD$4='DATA ENTRY'!CK984,$CG$4='DATA ENTRY'!D984),'DATA ENTRY'!O984,"")))</f>
        <v/>
      </c>
      <c r="CI985" s="3" t="str">
        <f>IF('DATA ENTRY'!CK984="","",IF('DATA ENTRY'!P984="","",IF(AND($CD$4='DATA ENTRY'!CK984,$CG$4='DATA ENTRY'!D984),'DATA ENTRY'!P984,"")))</f>
        <v/>
      </c>
      <c r="CJ985" s="107" t="str">
        <f>IF('DATA ENTRY'!CK984="","",IF('DATA ENTRY'!Q984="","",IF(AND($CD$4='DATA ENTRY'!CK984,$CG$4='DATA ENTRY'!D984),'DATA ENTRY'!Q984,"")))</f>
        <v/>
      </c>
      <c r="CK985" s="3" t="str">
        <f>IF('DATA ENTRY'!CK984="","",IF('DATA ENTRY'!R984="","",IF(AND($CD$4='DATA ENTRY'!CK984,$CG$4='DATA ENTRY'!D984),'DATA ENTRY'!R984,"")))</f>
        <v/>
      </c>
      <c r="CL985" s="3" t="str">
        <f>IF('DATA ENTRY'!CK984="","",IF('DATA ENTRY'!S984="","",IF(AND($CD$4='DATA ENTRY'!CK984,$CG$4='DATA ENTRY'!D984),'DATA ENTRY'!S984,"")))</f>
        <v/>
      </c>
      <c r="CM985" s="3" t="str">
        <f>IF('DATA ENTRY'!CK984="","",IF('DATA ENTRY'!E984="","",IF(AND($CD$4='DATA ENTRY'!CK984,$CG$4='DATA ENTRY'!D984),'DATA ENTRY'!E984,"")))</f>
        <v/>
      </c>
      <c r="CN985" s="3" t="str">
        <f>IF('DATA ENTRY'!CK984="","",IF('DATA ENTRY'!W984="","",IF(AND($CD$4='DATA ENTRY'!CK984,$CG$4='DATA ENTRY'!D984),'DATA ENTRY'!W984,"")))</f>
        <v/>
      </c>
      <c r="CO985" s="3" t="str">
        <f>IF('DATA ENTRY'!CK984="","",IF('DATA ENTRY'!X984="","",IF(AND($CD$4='DATA ENTRY'!CK984,$CG$4='DATA ENTRY'!D984),'DATA ENTRY'!X984,"")))</f>
        <v/>
      </c>
      <c r="CP985" s="108" t="str">
        <f t="shared" si="247"/>
        <v/>
      </c>
      <c r="CQ985" s="108" t="str">
        <f>IF('DATA ENTRY'!CK984="","",IF('DATA ENTRY'!G984="","",IF(AND($CD$4='DATA ENTRY'!CK984,$CG$4='DATA ENTRY'!D984),'DATA ENTRY'!G984,"")))</f>
        <v/>
      </c>
      <c r="CR985" s="230" t="str">
        <f>IF('DATA ENTRY'!CK984="","",IF('DATA ENTRY'!D984="","",IF(AND($CD$4='DATA ENTRY'!CK984,$CG$4='DATA ENTRY'!D984),'DATA ENTRY'!D984,"")))</f>
        <v/>
      </c>
      <c r="CS985">
        <f t="shared" si="248"/>
        <v>0</v>
      </c>
      <c r="CT985">
        <f t="shared" si="249"/>
        <v>0</v>
      </c>
      <c r="CV985" s="139"/>
      <c r="CX985">
        <f t="shared" si="250"/>
        <v>0</v>
      </c>
      <c r="DB985" t="str">
        <f t="shared" si="257"/>
        <v/>
      </c>
      <c r="DC985" t="str">
        <f t="shared" si="258"/>
        <v/>
      </c>
      <c r="DD985" s="224">
        <v>979</v>
      </c>
      <c r="DE985" s="3" t="str">
        <f>IF('DATA ENTRY'!CK984="","",IF('DATA ENTRY'!B984="","",IF(AND($DF$4='DATA ENTRY'!D984),'DATA ENTRY'!B984,"")))</f>
        <v/>
      </c>
      <c r="DF985" s="3" t="str">
        <f>IF('DATA ENTRY'!CK984="","",IF('DATA ENTRY'!C984="","",IF(AND($DF$4='DATA ENTRY'!D984),'DATA ENTRY'!C984,"")))</f>
        <v/>
      </c>
      <c r="DG985" s="4" t="str">
        <f>IF('DATA ENTRY'!CK984="","",IF('DATA ENTRY'!I984="","",IF(AND($DF$4='DATA ENTRY'!D984),'DATA ENTRY'!I984,"")))</f>
        <v/>
      </c>
      <c r="DH985" s="4" t="str">
        <f>IF('DATA ENTRY'!CK984="","",IF('DATA ENTRY'!CK984="","",IF(AND($DF$4='DATA ENTRY'!D984),'DATA ENTRY'!CK984,"")))</f>
        <v/>
      </c>
      <c r="DI985" s="3" t="str">
        <f>IF('DATA ENTRY'!CK984="","",IF('DATA ENTRY'!N984="","",IF(AND($DF$4='DATA ENTRY'!D984),'DATA ENTRY'!N984,"")))</f>
        <v/>
      </c>
      <c r="DJ985" s="107" t="str">
        <f>IF('DATA ENTRY'!CK984="","",IF('DATA ENTRY'!O984="","",IF(AND($DF$4='DATA ENTRY'!D984),'DATA ENTRY'!O984,"")))</f>
        <v/>
      </c>
      <c r="DK985" s="3" t="str">
        <f>IF('DATA ENTRY'!CK984="","",IF('DATA ENTRY'!P984="","",IF(AND($DF$4='DATA ENTRY'!D984),'DATA ENTRY'!P984,"")))</f>
        <v/>
      </c>
      <c r="DL985" s="107" t="str">
        <f>IF('DATA ENTRY'!CK984="","",IF('DATA ENTRY'!Q984="","",IF(AND($DF$4='DATA ENTRY'!D984),'DATA ENTRY'!Q984,"")))</f>
        <v/>
      </c>
      <c r="DM985" s="3" t="str">
        <f>IF('DATA ENTRY'!CK984="","",IF('DATA ENTRY'!R984="","",IF(AND($DF$4='DATA ENTRY'!D984),'DATA ENTRY'!R984,"")))</f>
        <v/>
      </c>
      <c r="DN985" s="107" t="str">
        <f>IF('DATA ENTRY'!CK984="","",IF('DATA ENTRY'!S984="","",IF(AND($DF$4='DATA ENTRY'!D984),'DATA ENTRY'!S984,"")))</f>
        <v/>
      </c>
      <c r="DO985" s="3" t="str">
        <f>IF('DATA ENTRY'!CK984="","",IF('DATA ENTRY'!E984="","",IF(AND($DF$4='DATA ENTRY'!D984),'DATA ENTRY'!E984,"")))</f>
        <v/>
      </c>
      <c r="DP985" s="3" t="str">
        <f>IF('DATA ENTRY'!CK984="","",IF('DATA ENTRY'!D984="","",IF(AND($DF$4='DATA ENTRY'!D984),'DATA ENTRY'!D984,"")))</f>
        <v/>
      </c>
      <c r="DQ985" s="3" t="str">
        <f>IF('DATA ENTRY'!CK984="","",IF('DATA ENTRY'!W984="","",IF(AND($DF$4='DATA ENTRY'!D984),'DATA ENTRY'!W984,"")))</f>
        <v/>
      </c>
      <c r="DR985" s="3" t="str">
        <f>IF('DATA ENTRY'!CK984="","",IF('DATA ENTRY'!X984="","",IF(AND($DF$4='DATA ENTRY'!D984),'DATA ENTRY'!X984,"")))</f>
        <v/>
      </c>
      <c r="DS985" s="108" t="str">
        <f t="shared" si="251"/>
        <v/>
      </c>
      <c r="DT985" s="108" t="str">
        <f>IF('DATA ENTRY'!CK984="","",IF('DATA ENTRY'!D984="","",IF(AND($DF$4='DATA ENTRY'!D984),'DATA ENTRY'!G984,"")))</f>
        <v/>
      </c>
      <c r="DY985">
        <f t="shared" si="252"/>
        <v>0</v>
      </c>
      <c r="EB985" t="str">
        <f t="shared" si="253"/>
        <v/>
      </c>
      <c r="EC985" t="str">
        <f t="shared" si="254"/>
        <v/>
      </c>
      <c r="ED985" s="224">
        <v>979</v>
      </c>
      <c r="EE985" s="3" t="str">
        <f>IF('DATA ENTRY'!CK984="","",IF('DATA ENTRY'!B984="","",IF(AND($EF$4='DATA ENTRY'!G984,$EH$4='DATA ENTRY'!F984),'DATA ENTRY'!B984,"")))</f>
        <v/>
      </c>
      <c r="EF985" s="3" t="str">
        <f>IF('DATA ENTRY'!CK984="","",IF('DATA ENTRY'!C984="","",IF(AND($EF$4='DATA ENTRY'!G984,$EH$4='DATA ENTRY'!F984),'DATA ENTRY'!C984,"")))</f>
        <v/>
      </c>
      <c r="EG985" s="4" t="str">
        <f>IF('DATA ENTRY'!CK984="","",IF('DATA ENTRY'!I984="","",IF(AND($EF$4='DATA ENTRY'!G984,$EH$4='DATA ENTRY'!F984),'DATA ENTRY'!I984,"")))</f>
        <v/>
      </c>
      <c r="EH985" s="4" t="str">
        <f>IF('DATA ENTRY'!CK984="","",IF('DATA ENTRY'!CK984="","",IF(AND($EF$4='DATA ENTRY'!G984,$EH$4='DATA ENTRY'!F984),'DATA ENTRY'!CK984,"")))</f>
        <v/>
      </c>
      <c r="EI985" s="3" t="str">
        <f>IF('DATA ENTRY'!CK984="","",IF('DATA ENTRY'!N984="","",IF(AND($EF$4='DATA ENTRY'!G984,$EH$4='DATA ENTRY'!F984),'DATA ENTRY'!N984,"")))</f>
        <v/>
      </c>
      <c r="EJ985" s="107" t="str">
        <f>IF('DATA ENTRY'!CK984="","",IF('DATA ENTRY'!O984="","",IF(AND($EF$4='DATA ENTRY'!G984,$EH$4='DATA ENTRY'!F984),'DATA ENTRY'!O984,"")))</f>
        <v/>
      </c>
      <c r="EK985" s="3" t="str">
        <f>IF('DATA ENTRY'!CK984="","",IF('DATA ENTRY'!P984="","",IF(AND($EF$4='DATA ENTRY'!G984,$EH$4='DATA ENTRY'!F984),'DATA ENTRY'!P984,"")))</f>
        <v/>
      </c>
      <c r="EL985" s="107" t="str">
        <f>IF('DATA ENTRY'!CK984="","",IF('DATA ENTRY'!Q984="","",IF(AND($EF$4='DATA ENTRY'!G984,$EH$4='DATA ENTRY'!F984),'DATA ENTRY'!Q984,"")))</f>
        <v/>
      </c>
      <c r="EM985" s="3" t="str">
        <f>IF('DATA ENTRY'!CK984="","",IF('DATA ENTRY'!R984="","",IF(AND($EF$4='DATA ENTRY'!G984,$EH$4='DATA ENTRY'!F984),'DATA ENTRY'!R984,"")))</f>
        <v/>
      </c>
      <c r="EN985" s="107" t="str">
        <f>IF('DATA ENTRY'!CK984="","",IF('DATA ENTRY'!S984="","",IF(AND($EF$4='DATA ENTRY'!G984,$EH$4='DATA ENTRY'!F984),'DATA ENTRY'!S984,"")))</f>
        <v/>
      </c>
      <c r="EO985" s="3" t="str">
        <f>IF('DATA ENTRY'!CK984="","",IF('DATA ENTRY'!E984="","",IF(AND($EF$4='DATA ENTRY'!G984,$EH$4='DATA ENTRY'!F984),'DATA ENTRY'!E984,"")))</f>
        <v/>
      </c>
      <c r="EP985" s="3" t="str">
        <f>IF('DATA ENTRY'!CK984="","",IF('DATA ENTRY'!D984="","",IF(AND($EF$4='DATA ENTRY'!G984,$EH$4='DATA ENTRY'!F984),'DATA ENTRY'!D984,"")))</f>
        <v/>
      </c>
      <c r="EQ985" s="3" t="str">
        <f>IF('DATA ENTRY'!CK984="","",IF('DATA ENTRY'!W984="","",IF(AND($EF$4='DATA ENTRY'!G984,$EH$4='DATA ENTRY'!F984),'DATA ENTRY'!W984,"")))</f>
        <v/>
      </c>
      <c r="ER985" s="3" t="str">
        <f>IF('DATA ENTRY'!CK984="","",IF('DATA ENTRY'!X984="","",IF(AND($EF$4='DATA ENTRY'!G984,$EH$4='DATA ENTRY'!F984),'DATA ENTRY'!X984,"")))</f>
        <v/>
      </c>
      <c r="ES985" s="108" t="str">
        <f t="shared" si="255"/>
        <v/>
      </c>
      <c r="ET985" s="108" t="str">
        <f>IF('DATA ENTRY'!CK984="","",IF('DATA ENTRY'!D984="","",IF(AND($EF$4='DATA ENTRY'!G984,$EH$4='DATA ENTRY'!F984),'DATA ENTRY'!G984,"")))</f>
        <v/>
      </c>
      <c r="EY985">
        <f t="shared" si="256"/>
        <v>0</v>
      </c>
    </row>
    <row r="986" spans="1:155">
      <c r="A986" t="str">
        <f>IF(S986=0,"",1+(MAX($A$7:A985)))</f>
        <v/>
      </c>
      <c r="B986" s="224">
        <v>980</v>
      </c>
      <c r="C986" s="3" t="str">
        <f>IF('DATA ENTRY'!CK985="","",IF('DATA ENTRY'!B985="","",IF($D$4="All Post",'DATA ENTRY'!B985,IF(AND($D$4='DATA ENTRY'!CK985),'DATA ENTRY'!B985,""))))</f>
        <v/>
      </c>
      <c r="D986" s="3" t="str">
        <f>IF('DATA ENTRY'!CK985="","",IF('DATA ENTRY'!C985="","",IF($D$4="All Post",'DATA ENTRY'!C985,IF(AND($D$4='DATA ENTRY'!CK985),'DATA ENTRY'!C985,""))))</f>
        <v/>
      </c>
      <c r="E986" s="4" t="str">
        <f>IF('DATA ENTRY'!CK985="","",IF('DATA ENTRY'!I985="","",IF($D$4="All Post",'DATA ENTRY'!I985,IF(AND($D$4='DATA ENTRY'!CK985),'DATA ENTRY'!I985,""))))</f>
        <v/>
      </c>
      <c r="F986" s="4" t="str">
        <f>IF('DATA ENTRY'!CK985="","",IF('DATA ENTRY'!CK985="","",IF($D$4="All Post",'DATA ENTRY'!CK985,IF(AND($D$4='DATA ENTRY'!CK985),'DATA ENTRY'!CK985,""))))</f>
        <v/>
      </c>
      <c r="G986" s="3" t="str">
        <f>IF('DATA ENTRY'!CK985="","",IF('DATA ENTRY'!N985="","",IF($D$4="All Post",'DATA ENTRY'!N985,IF(AND($D$4='DATA ENTRY'!CK985),'DATA ENTRY'!N985,""))))</f>
        <v/>
      </c>
      <c r="H986" s="107" t="str">
        <f>IF('DATA ENTRY'!CK985="","",IF('DATA ENTRY'!O985="","",IF($D$4="All Post",'DATA ENTRY'!O985,IF(AND($D$4='DATA ENTRY'!CK985),'DATA ENTRY'!O985,""))))</f>
        <v/>
      </c>
      <c r="I986" s="3" t="str">
        <f>IF('DATA ENTRY'!CK985="","",IF('DATA ENTRY'!P985="","",IF($D$4="All Post",'DATA ENTRY'!P985,IF(AND($D$4='DATA ENTRY'!CK985),'DATA ENTRY'!P985,""))))</f>
        <v/>
      </c>
      <c r="J986" s="107" t="str">
        <f>IF('DATA ENTRY'!CK985="","",IF('DATA ENTRY'!Q985="","",IF($D$4="All Post",'DATA ENTRY'!Q985,IF(AND($D$4='DATA ENTRY'!CK985),'DATA ENTRY'!Q985,""))))</f>
        <v/>
      </c>
      <c r="K986" s="3" t="str">
        <f>IF('DATA ENTRY'!CK985="","",IF('DATA ENTRY'!R985="","",IF($D$4="All Post",'DATA ENTRY'!R985,IF(AND($D$4='DATA ENTRY'!CK985),'DATA ENTRY'!R985,""))))</f>
        <v/>
      </c>
      <c r="L986" s="3" t="str">
        <f>IF('DATA ENTRY'!CK985="","",IF('DATA ENTRY'!S985="","",IF($D$4="All Post",'DATA ENTRY'!S985,IF(AND($D$4='DATA ENTRY'!CK985),'DATA ENTRY'!S985,""))))</f>
        <v/>
      </c>
      <c r="M986" s="3" t="str">
        <f>IF('DATA ENTRY'!CK985="","",IF('DATA ENTRY'!E985="","",IF($D$4="All Post",'DATA ENTRY'!E985,IF(AND($D$4='DATA ENTRY'!CK985),'DATA ENTRY'!E985,""))))</f>
        <v/>
      </c>
      <c r="N986" s="3" t="str">
        <f>IF('DATA ENTRY'!CK985="","",IF('DATA ENTRY'!W985="","",IF($D$4="All Post",'DATA ENTRY'!W985,IF(AND($D$4='DATA ENTRY'!CK985),'DATA ENTRY'!W985,""))))</f>
        <v/>
      </c>
      <c r="O986" s="3" t="str">
        <f>IF('DATA ENTRY'!CK985="","",IF('DATA ENTRY'!X985="","",IF($D$4="All Post",'DATA ENTRY'!X985,IF(AND($D$4='DATA ENTRY'!CK985),'DATA ENTRY'!X985,""))))</f>
        <v/>
      </c>
      <c r="P986" s="3" t="str">
        <f>IF('DATA ENTRY'!CK985="","",IF('DATA ENTRY'!G985="","",IF($D$4="All Post",'DATA ENTRY'!G985,IF(AND($D$4='DATA ENTRY'!CK985),'DATA ENTRY'!G985,""))))</f>
        <v/>
      </c>
      <c r="S986">
        <f t="shared" si="243"/>
        <v>0</v>
      </c>
      <c r="T986" t="str">
        <f t="shared" si="244"/>
        <v/>
      </c>
      <c r="BZ986" t="str">
        <f t="shared" si="245"/>
        <v/>
      </c>
      <c r="CA986" t="str">
        <f t="shared" si="246"/>
        <v/>
      </c>
      <c r="CB986" s="224">
        <v>980</v>
      </c>
      <c r="CC986" s="3" t="str">
        <f>IF('DATA ENTRY'!CK985="","",IF('DATA ENTRY'!B985="","",IF(AND($CD$4='DATA ENTRY'!CK985,$CG$4='DATA ENTRY'!D985),'DATA ENTRY'!B985,"")))</f>
        <v/>
      </c>
      <c r="CD986" s="3" t="str">
        <f>IF('DATA ENTRY'!CK985="","",IF('DATA ENTRY'!C985="","",IF(AND($CD$4='DATA ENTRY'!CK985,$CG$4='DATA ENTRY'!D985),'DATA ENTRY'!C985,"")))</f>
        <v/>
      </c>
      <c r="CE986" s="4" t="str">
        <f>IF('DATA ENTRY'!CK985="","",IF('DATA ENTRY'!I985="","",IF(AND($CD$4='DATA ENTRY'!CK985,$CG$4='DATA ENTRY'!D985),'DATA ENTRY'!I985,"")))</f>
        <v/>
      </c>
      <c r="CF986" s="4" t="str">
        <f>IF('DATA ENTRY'!CK985="","",IF('DATA ENTRY'!CK985="","",IF(AND($CD$4='DATA ENTRY'!CK985,$CG$4='DATA ENTRY'!D985),'DATA ENTRY'!CK985,"")))</f>
        <v/>
      </c>
      <c r="CG986" s="3" t="str">
        <f>IF('DATA ENTRY'!CK985="","",IF('DATA ENTRY'!N985="","",IF(AND($CD$4='DATA ENTRY'!CK985,$CG$4='DATA ENTRY'!D985),'DATA ENTRY'!N985,"")))</f>
        <v/>
      </c>
      <c r="CH986" s="107" t="str">
        <f>IF('DATA ENTRY'!CK985="","",IF('DATA ENTRY'!O985="","",IF(AND($CD$4='DATA ENTRY'!CK985,$CG$4='DATA ENTRY'!D985),'DATA ENTRY'!O985,"")))</f>
        <v/>
      </c>
      <c r="CI986" s="3" t="str">
        <f>IF('DATA ENTRY'!CK985="","",IF('DATA ENTRY'!P985="","",IF(AND($CD$4='DATA ENTRY'!CK985,$CG$4='DATA ENTRY'!D985),'DATA ENTRY'!P985,"")))</f>
        <v/>
      </c>
      <c r="CJ986" s="107" t="str">
        <f>IF('DATA ENTRY'!CK985="","",IF('DATA ENTRY'!Q985="","",IF(AND($CD$4='DATA ENTRY'!CK985,$CG$4='DATA ENTRY'!D985),'DATA ENTRY'!Q985,"")))</f>
        <v/>
      </c>
      <c r="CK986" s="3" t="str">
        <f>IF('DATA ENTRY'!CK985="","",IF('DATA ENTRY'!R985="","",IF(AND($CD$4='DATA ENTRY'!CK985,$CG$4='DATA ENTRY'!D985),'DATA ENTRY'!R985,"")))</f>
        <v/>
      </c>
      <c r="CL986" s="3" t="str">
        <f>IF('DATA ENTRY'!CK985="","",IF('DATA ENTRY'!S985="","",IF(AND($CD$4='DATA ENTRY'!CK985,$CG$4='DATA ENTRY'!D985),'DATA ENTRY'!S985,"")))</f>
        <v/>
      </c>
      <c r="CM986" s="3" t="str">
        <f>IF('DATA ENTRY'!CK985="","",IF('DATA ENTRY'!E985="","",IF(AND($CD$4='DATA ENTRY'!CK985,$CG$4='DATA ENTRY'!D985),'DATA ENTRY'!E985,"")))</f>
        <v/>
      </c>
      <c r="CN986" s="3" t="str">
        <f>IF('DATA ENTRY'!CK985="","",IF('DATA ENTRY'!W985="","",IF(AND($CD$4='DATA ENTRY'!CK985,$CG$4='DATA ENTRY'!D985),'DATA ENTRY'!W985,"")))</f>
        <v/>
      </c>
      <c r="CO986" s="3" t="str">
        <f>IF('DATA ENTRY'!CK985="","",IF('DATA ENTRY'!X985="","",IF(AND($CD$4='DATA ENTRY'!CK985,$CG$4='DATA ENTRY'!D985),'DATA ENTRY'!X985,"")))</f>
        <v/>
      </c>
      <c r="CP986" s="108" t="str">
        <f t="shared" si="247"/>
        <v/>
      </c>
      <c r="CQ986" s="108" t="str">
        <f>IF('DATA ENTRY'!CK985="","",IF('DATA ENTRY'!G985="","",IF(AND($CD$4='DATA ENTRY'!CK985,$CG$4='DATA ENTRY'!D985),'DATA ENTRY'!G985,"")))</f>
        <v/>
      </c>
      <c r="CR986" s="230" t="str">
        <f>IF('DATA ENTRY'!CK985="","",IF('DATA ENTRY'!D985="","",IF(AND($CD$4='DATA ENTRY'!CK985,$CG$4='DATA ENTRY'!D985),'DATA ENTRY'!D985,"")))</f>
        <v/>
      </c>
      <c r="CS986">
        <f t="shared" si="248"/>
        <v>0</v>
      </c>
      <c r="CT986">
        <f t="shared" si="249"/>
        <v>0</v>
      </c>
      <c r="CV986" s="139"/>
      <c r="CX986">
        <f t="shared" si="250"/>
        <v>0</v>
      </c>
      <c r="DB986" t="str">
        <f t="shared" si="257"/>
        <v/>
      </c>
      <c r="DC986" t="str">
        <f t="shared" si="258"/>
        <v/>
      </c>
      <c r="DD986" s="224">
        <v>980</v>
      </c>
      <c r="DE986" s="3" t="str">
        <f>IF('DATA ENTRY'!CK985="","",IF('DATA ENTRY'!B985="","",IF(AND($DF$4='DATA ENTRY'!D985),'DATA ENTRY'!B985,"")))</f>
        <v/>
      </c>
      <c r="DF986" s="3" t="str">
        <f>IF('DATA ENTRY'!CK985="","",IF('DATA ENTRY'!C985="","",IF(AND($DF$4='DATA ENTRY'!D985),'DATA ENTRY'!C985,"")))</f>
        <v/>
      </c>
      <c r="DG986" s="4" t="str">
        <f>IF('DATA ENTRY'!CK985="","",IF('DATA ENTRY'!I985="","",IF(AND($DF$4='DATA ENTRY'!D985),'DATA ENTRY'!I985,"")))</f>
        <v/>
      </c>
      <c r="DH986" s="4" t="str">
        <f>IF('DATA ENTRY'!CK985="","",IF('DATA ENTRY'!CK985="","",IF(AND($DF$4='DATA ENTRY'!D985),'DATA ENTRY'!CK985,"")))</f>
        <v/>
      </c>
      <c r="DI986" s="3" t="str">
        <f>IF('DATA ENTRY'!CK985="","",IF('DATA ENTRY'!N985="","",IF(AND($DF$4='DATA ENTRY'!D985),'DATA ENTRY'!N985,"")))</f>
        <v/>
      </c>
      <c r="DJ986" s="107" t="str">
        <f>IF('DATA ENTRY'!CK985="","",IF('DATA ENTRY'!O985="","",IF(AND($DF$4='DATA ENTRY'!D985),'DATA ENTRY'!O985,"")))</f>
        <v/>
      </c>
      <c r="DK986" s="3" t="str">
        <f>IF('DATA ENTRY'!CK985="","",IF('DATA ENTRY'!P985="","",IF(AND($DF$4='DATA ENTRY'!D985),'DATA ENTRY'!P985,"")))</f>
        <v/>
      </c>
      <c r="DL986" s="107" t="str">
        <f>IF('DATA ENTRY'!CK985="","",IF('DATA ENTRY'!Q985="","",IF(AND($DF$4='DATA ENTRY'!D985),'DATA ENTRY'!Q985,"")))</f>
        <v/>
      </c>
      <c r="DM986" s="3" t="str">
        <f>IF('DATA ENTRY'!CK985="","",IF('DATA ENTRY'!R985="","",IF(AND($DF$4='DATA ENTRY'!D985),'DATA ENTRY'!R985,"")))</f>
        <v/>
      </c>
      <c r="DN986" s="107" t="str">
        <f>IF('DATA ENTRY'!CK985="","",IF('DATA ENTRY'!S985="","",IF(AND($DF$4='DATA ENTRY'!D985),'DATA ENTRY'!S985,"")))</f>
        <v/>
      </c>
      <c r="DO986" s="3" t="str">
        <f>IF('DATA ENTRY'!CK985="","",IF('DATA ENTRY'!E985="","",IF(AND($DF$4='DATA ENTRY'!D985),'DATA ENTRY'!E985,"")))</f>
        <v/>
      </c>
      <c r="DP986" s="3" t="str">
        <f>IF('DATA ENTRY'!CK985="","",IF('DATA ENTRY'!D985="","",IF(AND($DF$4='DATA ENTRY'!D985),'DATA ENTRY'!D985,"")))</f>
        <v/>
      </c>
      <c r="DQ986" s="3" t="str">
        <f>IF('DATA ENTRY'!CK985="","",IF('DATA ENTRY'!W985="","",IF(AND($DF$4='DATA ENTRY'!D985),'DATA ENTRY'!W985,"")))</f>
        <v/>
      </c>
      <c r="DR986" s="3" t="str">
        <f>IF('DATA ENTRY'!CK985="","",IF('DATA ENTRY'!X985="","",IF(AND($DF$4='DATA ENTRY'!D985),'DATA ENTRY'!X985,"")))</f>
        <v/>
      </c>
      <c r="DS986" s="108" t="str">
        <f t="shared" si="251"/>
        <v/>
      </c>
      <c r="DT986" s="108" t="str">
        <f>IF('DATA ENTRY'!CK985="","",IF('DATA ENTRY'!D985="","",IF(AND($DF$4='DATA ENTRY'!D985),'DATA ENTRY'!G985,"")))</f>
        <v/>
      </c>
      <c r="DY986">
        <f t="shared" si="252"/>
        <v>0</v>
      </c>
      <c r="EB986" t="str">
        <f t="shared" si="253"/>
        <v/>
      </c>
      <c r="EC986" t="str">
        <f t="shared" si="254"/>
        <v/>
      </c>
      <c r="ED986" s="224">
        <v>980</v>
      </c>
      <c r="EE986" s="3" t="str">
        <f>IF('DATA ENTRY'!CK985="","",IF('DATA ENTRY'!B985="","",IF(AND($EF$4='DATA ENTRY'!G985,$EH$4='DATA ENTRY'!F985),'DATA ENTRY'!B985,"")))</f>
        <v/>
      </c>
      <c r="EF986" s="3" t="str">
        <f>IF('DATA ENTRY'!CK985="","",IF('DATA ENTRY'!C985="","",IF(AND($EF$4='DATA ENTRY'!G985,$EH$4='DATA ENTRY'!F985),'DATA ENTRY'!C985,"")))</f>
        <v/>
      </c>
      <c r="EG986" s="4" t="str">
        <f>IF('DATA ENTRY'!CK985="","",IF('DATA ENTRY'!I985="","",IF(AND($EF$4='DATA ENTRY'!G985,$EH$4='DATA ENTRY'!F985),'DATA ENTRY'!I985,"")))</f>
        <v/>
      </c>
      <c r="EH986" s="4" t="str">
        <f>IF('DATA ENTRY'!CK985="","",IF('DATA ENTRY'!CK985="","",IF(AND($EF$4='DATA ENTRY'!G985,$EH$4='DATA ENTRY'!F985),'DATA ENTRY'!CK985,"")))</f>
        <v/>
      </c>
      <c r="EI986" s="3" t="str">
        <f>IF('DATA ENTRY'!CK985="","",IF('DATA ENTRY'!N985="","",IF(AND($EF$4='DATA ENTRY'!G985,$EH$4='DATA ENTRY'!F985),'DATA ENTRY'!N985,"")))</f>
        <v/>
      </c>
      <c r="EJ986" s="107" t="str">
        <f>IF('DATA ENTRY'!CK985="","",IF('DATA ENTRY'!O985="","",IF(AND($EF$4='DATA ENTRY'!G985,$EH$4='DATA ENTRY'!F985),'DATA ENTRY'!O985,"")))</f>
        <v/>
      </c>
      <c r="EK986" s="3" t="str">
        <f>IF('DATA ENTRY'!CK985="","",IF('DATA ENTRY'!P985="","",IF(AND($EF$4='DATA ENTRY'!G985,$EH$4='DATA ENTRY'!F985),'DATA ENTRY'!P985,"")))</f>
        <v/>
      </c>
      <c r="EL986" s="107" t="str">
        <f>IF('DATA ENTRY'!CK985="","",IF('DATA ENTRY'!Q985="","",IF(AND($EF$4='DATA ENTRY'!G985,$EH$4='DATA ENTRY'!F985),'DATA ENTRY'!Q985,"")))</f>
        <v/>
      </c>
      <c r="EM986" s="3" t="str">
        <f>IF('DATA ENTRY'!CK985="","",IF('DATA ENTRY'!R985="","",IF(AND($EF$4='DATA ENTRY'!G985,$EH$4='DATA ENTRY'!F985),'DATA ENTRY'!R985,"")))</f>
        <v/>
      </c>
      <c r="EN986" s="107" t="str">
        <f>IF('DATA ENTRY'!CK985="","",IF('DATA ENTRY'!S985="","",IF(AND($EF$4='DATA ENTRY'!G985,$EH$4='DATA ENTRY'!F985),'DATA ENTRY'!S985,"")))</f>
        <v/>
      </c>
      <c r="EO986" s="3" t="str">
        <f>IF('DATA ENTRY'!CK985="","",IF('DATA ENTRY'!E985="","",IF(AND($EF$4='DATA ENTRY'!G985,$EH$4='DATA ENTRY'!F985),'DATA ENTRY'!E985,"")))</f>
        <v/>
      </c>
      <c r="EP986" s="3" t="str">
        <f>IF('DATA ENTRY'!CK985="","",IF('DATA ENTRY'!D985="","",IF(AND($EF$4='DATA ENTRY'!G985,$EH$4='DATA ENTRY'!F985),'DATA ENTRY'!D985,"")))</f>
        <v/>
      </c>
      <c r="EQ986" s="3" t="str">
        <f>IF('DATA ENTRY'!CK985="","",IF('DATA ENTRY'!W985="","",IF(AND($EF$4='DATA ENTRY'!G985,$EH$4='DATA ENTRY'!F985),'DATA ENTRY'!W985,"")))</f>
        <v/>
      </c>
      <c r="ER986" s="3" t="str">
        <f>IF('DATA ENTRY'!CK985="","",IF('DATA ENTRY'!X985="","",IF(AND($EF$4='DATA ENTRY'!G985,$EH$4='DATA ENTRY'!F985),'DATA ENTRY'!X985,"")))</f>
        <v/>
      </c>
      <c r="ES986" s="108" t="str">
        <f t="shared" si="255"/>
        <v/>
      </c>
      <c r="ET986" s="108" t="str">
        <f>IF('DATA ENTRY'!CK985="","",IF('DATA ENTRY'!D985="","",IF(AND($EF$4='DATA ENTRY'!G985,$EH$4='DATA ENTRY'!F985),'DATA ENTRY'!G985,"")))</f>
        <v/>
      </c>
      <c r="EY986">
        <f t="shared" si="256"/>
        <v>0</v>
      </c>
    </row>
    <row r="987" spans="1:155">
      <c r="A987" t="str">
        <f>IF(S987=0,"",1+(MAX($A$7:A986)))</f>
        <v/>
      </c>
      <c r="B987" s="224">
        <v>981</v>
      </c>
      <c r="C987" s="3" t="str">
        <f>IF('DATA ENTRY'!CK986="","",IF('DATA ENTRY'!B986="","",IF($D$4="All Post",'DATA ENTRY'!B986,IF(AND($D$4='DATA ENTRY'!CK986),'DATA ENTRY'!B986,""))))</f>
        <v/>
      </c>
      <c r="D987" s="3" t="str">
        <f>IF('DATA ENTRY'!CK986="","",IF('DATA ENTRY'!C986="","",IF($D$4="All Post",'DATA ENTRY'!C986,IF(AND($D$4='DATA ENTRY'!CK986),'DATA ENTRY'!C986,""))))</f>
        <v/>
      </c>
      <c r="E987" s="4" t="str">
        <f>IF('DATA ENTRY'!CK986="","",IF('DATA ENTRY'!I986="","",IF($D$4="All Post",'DATA ENTRY'!I986,IF(AND($D$4='DATA ENTRY'!CK986),'DATA ENTRY'!I986,""))))</f>
        <v/>
      </c>
      <c r="F987" s="4" t="str">
        <f>IF('DATA ENTRY'!CK986="","",IF('DATA ENTRY'!CK986="","",IF($D$4="All Post",'DATA ENTRY'!CK986,IF(AND($D$4='DATA ENTRY'!CK986),'DATA ENTRY'!CK986,""))))</f>
        <v/>
      </c>
      <c r="G987" s="3" t="str">
        <f>IF('DATA ENTRY'!CK986="","",IF('DATA ENTRY'!N986="","",IF($D$4="All Post",'DATA ENTRY'!N986,IF(AND($D$4='DATA ENTRY'!CK986),'DATA ENTRY'!N986,""))))</f>
        <v/>
      </c>
      <c r="H987" s="107" t="str">
        <f>IF('DATA ENTRY'!CK986="","",IF('DATA ENTRY'!O986="","",IF($D$4="All Post",'DATA ENTRY'!O986,IF(AND($D$4='DATA ENTRY'!CK986),'DATA ENTRY'!O986,""))))</f>
        <v/>
      </c>
      <c r="I987" s="3" t="str">
        <f>IF('DATA ENTRY'!CK986="","",IF('DATA ENTRY'!P986="","",IF($D$4="All Post",'DATA ENTRY'!P986,IF(AND($D$4='DATA ENTRY'!CK986),'DATA ENTRY'!P986,""))))</f>
        <v/>
      </c>
      <c r="J987" s="107" t="str">
        <f>IF('DATA ENTRY'!CK986="","",IF('DATA ENTRY'!Q986="","",IF($D$4="All Post",'DATA ENTRY'!Q986,IF(AND($D$4='DATA ENTRY'!CK986),'DATA ENTRY'!Q986,""))))</f>
        <v/>
      </c>
      <c r="K987" s="3" t="str">
        <f>IF('DATA ENTRY'!CK986="","",IF('DATA ENTRY'!R986="","",IF($D$4="All Post",'DATA ENTRY'!R986,IF(AND($D$4='DATA ENTRY'!CK986),'DATA ENTRY'!R986,""))))</f>
        <v/>
      </c>
      <c r="L987" s="3" t="str">
        <f>IF('DATA ENTRY'!CK986="","",IF('DATA ENTRY'!S986="","",IF($D$4="All Post",'DATA ENTRY'!S986,IF(AND($D$4='DATA ENTRY'!CK986),'DATA ENTRY'!S986,""))))</f>
        <v/>
      </c>
      <c r="M987" s="3" t="str">
        <f>IF('DATA ENTRY'!CK986="","",IF('DATA ENTRY'!E986="","",IF($D$4="All Post",'DATA ENTRY'!E986,IF(AND($D$4='DATA ENTRY'!CK986),'DATA ENTRY'!E986,""))))</f>
        <v/>
      </c>
      <c r="N987" s="3" t="str">
        <f>IF('DATA ENTRY'!CK986="","",IF('DATA ENTRY'!W986="","",IF($D$4="All Post",'DATA ENTRY'!W986,IF(AND($D$4='DATA ENTRY'!CK986),'DATA ENTRY'!W986,""))))</f>
        <v/>
      </c>
      <c r="O987" s="3" t="str">
        <f>IF('DATA ENTRY'!CK986="","",IF('DATA ENTRY'!X986="","",IF($D$4="All Post",'DATA ENTRY'!X986,IF(AND($D$4='DATA ENTRY'!CK986),'DATA ENTRY'!X986,""))))</f>
        <v/>
      </c>
      <c r="P987" s="3" t="str">
        <f>IF('DATA ENTRY'!CK986="","",IF('DATA ENTRY'!G986="","",IF($D$4="All Post",'DATA ENTRY'!G986,IF(AND($D$4='DATA ENTRY'!CK986),'DATA ENTRY'!G986,""))))</f>
        <v/>
      </c>
      <c r="S987">
        <f t="shared" si="243"/>
        <v>0</v>
      </c>
      <c r="T987" t="str">
        <f t="shared" si="244"/>
        <v/>
      </c>
      <c r="BZ987" t="str">
        <f t="shared" si="245"/>
        <v/>
      </c>
      <c r="CA987" t="str">
        <f t="shared" si="246"/>
        <v/>
      </c>
      <c r="CB987" s="224">
        <v>981</v>
      </c>
      <c r="CC987" s="3" t="str">
        <f>IF('DATA ENTRY'!CK986="","",IF('DATA ENTRY'!B986="","",IF(AND($CD$4='DATA ENTRY'!CK986,$CG$4='DATA ENTRY'!D986),'DATA ENTRY'!B986,"")))</f>
        <v/>
      </c>
      <c r="CD987" s="3" t="str">
        <f>IF('DATA ENTRY'!CK986="","",IF('DATA ENTRY'!C986="","",IF(AND($CD$4='DATA ENTRY'!CK986,$CG$4='DATA ENTRY'!D986),'DATA ENTRY'!C986,"")))</f>
        <v/>
      </c>
      <c r="CE987" s="4" t="str">
        <f>IF('DATA ENTRY'!CK986="","",IF('DATA ENTRY'!I986="","",IF(AND($CD$4='DATA ENTRY'!CK986,$CG$4='DATA ENTRY'!D986),'DATA ENTRY'!I986,"")))</f>
        <v/>
      </c>
      <c r="CF987" s="4" t="str">
        <f>IF('DATA ENTRY'!CK986="","",IF('DATA ENTRY'!CK986="","",IF(AND($CD$4='DATA ENTRY'!CK986,$CG$4='DATA ENTRY'!D986),'DATA ENTRY'!CK986,"")))</f>
        <v/>
      </c>
      <c r="CG987" s="3" t="str">
        <f>IF('DATA ENTRY'!CK986="","",IF('DATA ENTRY'!N986="","",IF(AND($CD$4='DATA ENTRY'!CK986,$CG$4='DATA ENTRY'!D986),'DATA ENTRY'!N986,"")))</f>
        <v/>
      </c>
      <c r="CH987" s="107" t="str">
        <f>IF('DATA ENTRY'!CK986="","",IF('DATA ENTRY'!O986="","",IF(AND($CD$4='DATA ENTRY'!CK986,$CG$4='DATA ENTRY'!D986),'DATA ENTRY'!O986,"")))</f>
        <v/>
      </c>
      <c r="CI987" s="3" t="str">
        <f>IF('DATA ENTRY'!CK986="","",IF('DATA ENTRY'!P986="","",IF(AND($CD$4='DATA ENTRY'!CK986,$CG$4='DATA ENTRY'!D986),'DATA ENTRY'!P986,"")))</f>
        <v/>
      </c>
      <c r="CJ987" s="107" t="str">
        <f>IF('DATA ENTRY'!CK986="","",IF('DATA ENTRY'!Q986="","",IF(AND($CD$4='DATA ENTRY'!CK986,$CG$4='DATA ENTRY'!D986),'DATA ENTRY'!Q986,"")))</f>
        <v/>
      </c>
      <c r="CK987" s="3" t="str">
        <f>IF('DATA ENTRY'!CK986="","",IF('DATA ENTRY'!R986="","",IF(AND($CD$4='DATA ENTRY'!CK986,$CG$4='DATA ENTRY'!D986),'DATA ENTRY'!R986,"")))</f>
        <v/>
      </c>
      <c r="CL987" s="3" t="str">
        <f>IF('DATA ENTRY'!CK986="","",IF('DATA ENTRY'!S986="","",IF(AND($CD$4='DATA ENTRY'!CK986,$CG$4='DATA ENTRY'!D986),'DATA ENTRY'!S986,"")))</f>
        <v/>
      </c>
      <c r="CM987" s="3" t="str">
        <f>IF('DATA ENTRY'!CK986="","",IF('DATA ENTRY'!E986="","",IF(AND($CD$4='DATA ENTRY'!CK986,$CG$4='DATA ENTRY'!D986),'DATA ENTRY'!E986,"")))</f>
        <v/>
      </c>
      <c r="CN987" s="3" t="str">
        <f>IF('DATA ENTRY'!CK986="","",IF('DATA ENTRY'!W986="","",IF(AND($CD$4='DATA ENTRY'!CK986,$CG$4='DATA ENTRY'!D986),'DATA ENTRY'!W986,"")))</f>
        <v/>
      </c>
      <c r="CO987" s="3" t="str">
        <f>IF('DATA ENTRY'!CK986="","",IF('DATA ENTRY'!X986="","",IF(AND($CD$4='DATA ENTRY'!CK986,$CG$4='DATA ENTRY'!D986),'DATA ENTRY'!X986,"")))</f>
        <v/>
      </c>
      <c r="CP987" s="108" t="str">
        <f t="shared" si="247"/>
        <v/>
      </c>
      <c r="CQ987" s="108" t="str">
        <f>IF('DATA ENTRY'!CK986="","",IF('DATA ENTRY'!G986="","",IF(AND($CD$4='DATA ENTRY'!CK986,$CG$4='DATA ENTRY'!D986),'DATA ENTRY'!G986,"")))</f>
        <v/>
      </c>
      <c r="CR987" s="230" t="str">
        <f>IF('DATA ENTRY'!CK986="","",IF('DATA ENTRY'!D986="","",IF(AND($CD$4='DATA ENTRY'!CK986,$CG$4='DATA ENTRY'!D986),'DATA ENTRY'!D986,"")))</f>
        <v/>
      </c>
      <c r="CS987">
        <f t="shared" si="248"/>
        <v>0</v>
      </c>
      <c r="CT987">
        <f t="shared" si="249"/>
        <v>0</v>
      </c>
      <c r="CV987" s="139"/>
      <c r="CX987">
        <f t="shared" si="250"/>
        <v>0</v>
      </c>
      <c r="DB987" t="str">
        <f t="shared" si="257"/>
        <v/>
      </c>
      <c r="DC987" t="str">
        <f t="shared" si="258"/>
        <v/>
      </c>
      <c r="DD987" s="224">
        <v>981</v>
      </c>
      <c r="DE987" s="3" t="str">
        <f>IF('DATA ENTRY'!CK986="","",IF('DATA ENTRY'!B986="","",IF(AND($DF$4='DATA ENTRY'!D986),'DATA ENTRY'!B986,"")))</f>
        <v/>
      </c>
      <c r="DF987" s="3" t="str">
        <f>IF('DATA ENTRY'!CK986="","",IF('DATA ENTRY'!C986="","",IF(AND($DF$4='DATA ENTRY'!D986),'DATA ENTRY'!C986,"")))</f>
        <v/>
      </c>
      <c r="DG987" s="4" t="str">
        <f>IF('DATA ENTRY'!CK986="","",IF('DATA ENTRY'!I986="","",IF(AND($DF$4='DATA ENTRY'!D986),'DATA ENTRY'!I986,"")))</f>
        <v/>
      </c>
      <c r="DH987" s="4" t="str">
        <f>IF('DATA ENTRY'!CK986="","",IF('DATA ENTRY'!CK986="","",IF(AND($DF$4='DATA ENTRY'!D986),'DATA ENTRY'!CK986,"")))</f>
        <v/>
      </c>
      <c r="DI987" s="3" t="str">
        <f>IF('DATA ENTRY'!CK986="","",IF('DATA ENTRY'!N986="","",IF(AND($DF$4='DATA ENTRY'!D986),'DATA ENTRY'!N986,"")))</f>
        <v/>
      </c>
      <c r="DJ987" s="107" t="str">
        <f>IF('DATA ENTRY'!CK986="","",IF('DATA ENTRY'!O986="","",IF(AND($DF$4='DATA ENTRY'!D986),'DATA ENTRY'!O986,"")))</f>
        <v/>
      </c>
      <c r="DK987" s="3" t="str">
        <f>IF('DATA ENTRY'!CK986="","",IF('DATA ENTRY'!P986="","",IF(AND($DF$4='DATA ENTRY'!D986),'DATA ENTRY'!P986,"")))</f>
        <v/>
      </c>
      <c r="DL987" s="107" t="str">
        <f>IF('DATA ENTRY'!CK986="","",IF('DATA ENTRY'!Q986="","",IF(AND($DF$4='DATA ENTRY'!D986),'DATA ENTRY'!Q986,"")))</f>
        <v/>
      </c>
      <c r="DM987" s="3" t="str">
        <f>IF('DATA ENTRY'!CK986="","",IF('DATA ENTRY'!R986="","",IF(AND($DF$4='DATA ENTRY'!D986),'DATA ENTRY'!R986,"")))</f>
        <v/>
      </c>
      <c r="DN987" s="107" t="str">
        <f>IF('DATA ENTRY'!CK986="","",IF('DATA ENTRY'!S986="","",IF(AND($DF$4='DATA ENTRY'!D986),'DATA ENTRY'!S986,"")))</f>
        <v/>
      </c>
      <c r="DO987" s="3" t="str">
        <f>IF('DATA ENTRY'!CK986="","",IF('DATA ENTRY'!E986="","",IF(AND($DF$4='DATA ENTRY'!D986),'DATA ENTRY'!E986,"")))</f>
        <v/>
      </c>
      <c r="DP987" s="3" t="str">
        <f>IF('DATA ENTRY'!CK986="","",IF('DATA ENTRY'!D986="","",IF(AND($DF$4='DATA ENTRY'!D986),'DATA ENTRY'!D986,"")))</f>
        <v/>
      </c>
      <c r="DQ987" s="3" t="str">
        <f>IF('DATA ENTRY'!CK986="","",IF('DATA ENTRY'!W986="","",IF(AND($DF$4='DATA ENTRY'!D986),'DATA ENTRY'!W986,"")))</f>
        <v/>
      </c>
      <c r="DR987" s="3" t="str">
        <f>IF('DATA ENTRY'!CK986="","",IF('DATA ENTRY'!X986="","",IF(AND($DF$4='DATA ENTRY'!D986),'DATA ENTRY'!X986,"")))</f>
        <v/>
      </c>
      <c r="DS987" s="108" t="str">
        <f t="shared" si="251"/>
        <v/>
      </c>
      <c r="DT987" s="108" t="str">
        <f>IF('DATA ENTRY'!CK986="","",IF('DATA ENTRY'!D986="","",IF(AND($DF$4='DATA ENTRY'!D986),'DATA ENTRY'!G986,"")))</f>
        <v/>
      </c>
      <c r="DY987">
        <f t="shared" si="252"/>
        <v>0</v>
      </c>
      <c r="EB987" t="str">
        <f t="shared" si="253"/>
        <v/>
      </c>
      <c r="EC987" t="str">
        <f t="shared" si="254"/>
        <v/>
      </c>
      <c r="ED987" s="224">
        <v>981</v>
      </c>
      <c r="EE987" s="3" t="str">
        <f>IF('DATA ENTRY'!CK986="","",IF('DATA ENTRY'!B986="","",IF(AND($EF$4='DATA ENTRY'!G986,$EH$4='DATA ENTRY'!F986),'DATA ENTRY'!B986,"")))</f>
        <v/>
      </c>
      <c r="EF987" s="3" t="str">
        <f>IF('DATA ENTRY'!CK986="","",IF('DATA ENTRY'!C986="","",IF(AND($EF$4='DATA ENTRY'!G986,$EH$4='DATA ENTRY'!F986),'DATA ENTRY'!C986,"")))</f>
        <v/>
      </c>
      <c r="EG987" s="4" t="str">
        <f>IF('DATA ENTRY'!CK986="","",IF('DATA ENTRY'!I986="","",IF(AND($EF$4='DATA ENTRY'!G986,$EH$4='DATA ENTRY'!F986),'DATA ENTRY'!I986,"")))</f>
        <v/>
      </c>
      <c r="EH987" s="4" t="str">
        <f>IF('DATA ENTRY'!CK986="","",IF('DATA ENTRY'!CK986="","",IF(AND($EF$4='DATA ENTRY'!G986,$EH$4='DATA ENTRY'!F986),'DATA ENTRY'!CK986,"")))</f>
        <v/>
      </c>
      <c r="EI987" s="3" t="str">
        <f>IF('DATA ENTRY'!CK986="","",IF('DATA ENTRY'!N986="","",IF(AND($EF$4='DATA ENTRY'!G986,$EH$4='DATA ENTRY'!F986),'DATA ENTRY'!N986,"")))</f>
        <v/>
      </c>
      <c r="EJ987" s="107" t="str">
        <f>IF('DATA ENTRY'!CK986="","",IF('DATA ENTRY'!O986="","",IF(AND($EF$4='DATA ENTRY'!G986,$EH$4='DATA ENTRY'!F986),'DATA ENTRY'!O986,"")))</f>
        <v/>
      </c>
      <c r="EK987" s="3" t="str">
        <f>IF('DATA ENTRY'!CK986="","",IF('DATA ENTRY'!P986="","",IF(AND($EF$4='DATA ENTRY'!G986,$EH$4='DATA ENTRY'!F986),'DATA ENTRY'!P986,"")))</f>
        <v/>
      </c>
      <c r="EL987" s="107" t="str">
        <f>IF('DATA ENTRY'!CK986="","",IF('DATA ENTRY'!Q986="","",IF(AND($EF$4='DATA ENTRY'!G986,$EH$4='DATA ENTRY'!F986),'DATA ENTRY'!Q986,"")))</f>
        <v/>
      </c>
      <c r="EM987" s="3" t="str">
        <f>IF('DATA ENTRY'!CK986="","",IF('DATA ENTRY'!R986="","",IF(AND($EF$4='DATA ENTRY'!G986,$EH$4='DATA ENTRY'!F986),'DATA ENTRY'!R986,"")))</f>
        <v/>
      </c>
      <c r="EN987" s="107" t="str">
        <f>IF('DATA ENTRY'!CK986="","",IF('DATA ENTRY'!S986="","",IF(AND($EF$4='DATA ENTRY'!G986,$EH$4='DATA ENTRY'!F986),'DATA ENTRY'!S986,"")))</f>
        <v/>
      </c>
      <c r="EO987" s="3" t="str">
        <f>IF('DATA ENTRY'!CK986="","",IF('DATA ENTRY'!E986="","",IF(AND($EF$4='DATA ENTRY'!G986,$EH$4='DATA ENTRY'!F986),'DATA ENTRY'!E986,"")))</f>
        <v/>
      </c>
      <c r="EP987" s="3" t="str">
        <f>IF('DATA ENTRY'!CK986="","",IF('DATA ENTRY'!D986="","",IF(AND($EF$4='DATA ENTRY'!G986,$EH$4='DATA ENTRY'!F986),'DATA ENTRY'!D986,"")))</f>
        <v/>
      </c>
      <c r="EQ987" s="3" t="str">
        <f>IF('DATA ENTRY'!CK986="","",IF('DATA ENTRY'!W986="","",IF(AND($EF$4='DATA ENTRY'!G986,$EH$4='DATA ENTRY'!F986),'DATA ENTRY'!W986,"")))</f>
        <v/>
      </c>
      <c r="ER987" s="3" t="str">
        <f>IF('DATA ENTRY'!CK986="","",IF('DATA ENTRY'!X986="","",IF(AND($EF$4='DATA ENTRY'!G986,$EH$4='DATA ENTRY'!F986),'DATA ENTRY'!X986,"")))</f>
        <v/>
      </c>
      <c r="ES987" s="108" t="str">
        <f t="shared" si="255"/>
        <v/>
      </c>
      <c r="ET987" s="108" t="str">
        <f>IF('DATA ENTRY'!CK986="","",IF('DATA ENTRY'!D986="","",IF(AND($EF$4='DATA ENTRY'!G986,$EH$4='DATA ENTRY'!F986),'DATA ENTRY'!G986,"")))</f>
        <v/>
      </c>
      <c r="EY987">
        <f t="shared" si="256"/>
        <v>0</v>
      </c>
    </row>
    <row r="988" spans="1:155">
      <c r="A988" t="str">
        <f>IF(S988=0,"",1+(MAX($A$7:A987)))</f>
        <v/>
      </c>
      <c r="B988" s="224">
        <v>982</v>
      </c>
      <c r="C988" s="3" t="str">
        <f>IF('DATA ENTRY'!CK987="","",IF('DATA ENTRY'!B987="","",IF($D$4="All Post",'DATA ENTRY'!B987,IF(AND($D$4='DATA ENTRY'!CK987),'DATA ENTRY'!B987,""))))</f>
        <v/>
      </c>
      <c r="D988" s="3" t="str">
        <f>IF('DATA ENTRY'!CK987="","",IF('DATA ENTRY'!C987="","",IF($D$4="All Post",'DATA ENTRY'!C987,IF(AND($D$4='DATA ENTRY'!CK987),'DATA ENTRY'!C987,""))))</f>
        <v/>
      </c>
      <c r="E988" s="4" t="str">
        <f>IF('DATA ENTRY'!CK987="","",IF('DATA ENTRY'!I987="","",IF($D$4="All Post",'DATA ENTRY'!I987,IF(AND($D$4='DATA ENTRY'!CK987),'DATA ENTRY'!I987,""))))</f>
        <v/>
      </c>
      <c r="F988" s="4" t="str">
        <f>IF('DATA ENTRY'!CK987="","",IF('DATA ENTRY'!CK987="","",IF($D$4="All Post",'DATA ENTRY'!CK987,IF(AND($D$4='DATA ENTRY'!CK987),'DATA ENTRY'!CK987,""))))</f>
        <v/>
      </c>
      <c r="G988" s="3" t="str">
        <f>IF('DATA ENTRY'!CK987="","",IF('DATA ENTRY'!N987="","",IF($D$4="All Post",'DATA ENTRY'!N987,IF(AND($D$4='DATA ENTRY'!CK987),'DATA ENTRY'!N987,""))))</f>
        <v/>
      </c>
      <c r="H988" s="107" t="str">
        <f>IF('DATA ENTRY'!CK987="","",IF('DATA ENTRY'!O987="","",IF($D$4="All Post",'DATA ENTRY'!O987,IF(AND($D$4='DATA ENTRY'!CK987),'DATA ENTRY'!O987,""))))</f>
        <v/>
      </c>
      <c r="I988" s="3" t="str">
        <f>IF('DATA ENTRY'!CK987="","",IF('DATA ENTRY'!P987="","",IF($D$4="All Post",'DATA ENTRY'!P987,IF(AND($D$4='DATA ENTRY'!CK987),'DATA ENTRY'!P987,""))))</f>
        <v/>
      </c>
      <c r="J988" s="107" t="str">
        <f>IF('DATA ENTRY'!CK987="","",IF('DATA ENTRY'!Q987="","",IF($D$4="All Post",'DATA ENTRY'!Q987,IF(AND($D$4='DATA ENTRY'!CK987),'DATA ENTRY'!Q987,""))))</f>
        <v/>
      </c>
      <c r="K988" s="3" t="str">
        <f>IF('DATA ENTRY'!CK987="","",IF('DATA ENTRY'!R987="","",IF($D$4="All Post",'DATA ENTRY'!R987,IF(AND($D$4='DATA ENTRY'!CK987),'DATA ENTRY'!R987,""))))</f>
        <v/>
      </c>
      <c r="L988" s="3" t="str">
        <f>IF('DATA ENTRY'!CK987="","",IF('DATA ENTRY'!S987="","",IF($D$4="All Post",'DATA ENTRY'!S987,IF(AND($D$4='DATA ENTRY'!CK987),'DATA ENTRY'!S987,""))))</f>
        <v/>
      </c>
      <c r="M988" s="3" t="str">
        <f>IF('DATA ENTRY'!CK987="","",IF('DATA ENTRY'!E987="","",IF($D$4="All Post",'DATA ENTRY'!E987,IF(AND($D$4='DATA ENTRY'!CK987),'DATA ENTRY'!E987,""))))</f>
        <v/>
      </c>
      <c r="N988" s="3" t="str">
        <f>IF('DATA ENTRY'!CK987="","",IF('DATA ENTRY'!W987="","",IF($D$4="All Post",'DATA ENTRY'!W987,IF(AND($D$4='DATA ENTRY'!CK987),'DATA ENTRY'!W987,""))))</f>
        <v/>
      </c>
      <c r="O988" s="3" t="str">
        <f>IF('DATA ENTRY'!CK987="","",IF('DATA ENTRY'!X987="","",IF($D$4="All Post",'DATA ENTRY'!X987,IF(AND($D$4='DATA ENTRY'!CK987),'DATA ENTRY'!X987,""))))</f>
        <v/>
      </c>
      <c r="P988" s="3" t="str">
        <f>IF('DATA ENTRY'!CK987="","",IF('DATA ENTRY'!G987="","",IF($D$4="All Post",'DATA ENTRY'!G987,IF(AND($D$4='DATA ENTRY'!CK987),'DATA ENTRY'!G987,""))))</f>
        <v/>
      </c>
      <c r="S988">
        <f t="shared" si="243"/>
        <v>0</v>
      </c>
      <c r="T988" t="str">
        <f t="shared" si="244"/>
        <v/>
      </c>
      <c r="BZ988" t="str">
        <f t="shared" si="245"/>
        <v/>
      </c>
      <c r="CA988" t="str">
        <f t="shared" si="246"/>
        <v/>
      </c>
      <c r="CB988" s="224">
        <v>982</v>
      </c>
      <c r="CC988" s="3" t="str">
        <f>IF('DATA ENTRY'!CK987="","",IF('DATA ENTRY'!B987="","",IF(AND($CD$4='DATA ENTRY'!CK987,$CG$4='DATA ENTRY'!D987),'DATA ENTRY'!B987,"")))</f>
        <v/>
      </c>
      <c r="CD988" s="3" t="str">
        <f>IF('DATA ENTRY'!CK987="","",IF('DATA ENTRY'!C987="","",IF(AND($CD$4='DATA ENTRY'!CK987,$CG$4='DATA ENTRY'!D987),'DATA ENTRY'!C987,"")))</f>
        <v/>
      </c>
      <c r="CE988" s="4" t="str">
        <f>IF('DATA ENTRY'!CK987="","",IF('DATA ENTRY'!I987="","",IF(AND($CD$4='DATA ENTRY'!CK987,$CG$4='DATA ENTRY'!D987),'DATA ENTRY'!I987,"")))</f>
        <v/>
      </c>
      <c r="CF988" s="4" t="str">
        <f>IF('DATA ENTRY'!CK987="","",IF('DATA ENTRY'!CK987="","",IF(AND($CD$4='DATA ENTRY'!CK987,$CG$4='DATA ENTRY'!D987),'DATA ENTRY'!CK987,"")))</f>
        <v/>
      </c>
      <c r="CG988" s="3" t="str">
        <f>IF('DATA ENTRY'!CK987="","",IF('DATA ENTRY'!N987="","",IF(AND($CD$4='DATA ENTRY'!CK987,$CG$4='DATA ENTRY'!D987),'DATA ENTRY'!N987,"")))</f>
        <v/>
      </c>
      <c r="CH988" s="107" t="str">
        <f>IF('DATA ENTRY'!CK987="","",IF('DATA ENTRY'!O987="","",IF(AND($CD$4='DATA ENTRY'!CK987,$CG$4='DATA ENTRY'!D987),'DATA ENTRY'!O987,"")))</f>
        <v/>
      </c>
      <c r="CI988" s="3" t="str">
        <f>IF('DATA ENTRY'!CK987="","",IF('DATA ENTRY'!P987="","",IF(AND($CD$4='DATA ENTRY'!CK987,$CG$4='DATA ENTRY'!D987),'DATA ENTRY'!P987,"")))</f>
        <v/>
      </c>
      <c r="CJ988" s="107" t="str">
        <f>IF('DATA ENTRY'!CK987="","",IF('DATA ENTRY'!Q987="","",IF(AND($CD$4='DATA ENTRY'!CK987,$CG$4='DATA ENTRY'!D987),'DATA ENTRY'!Q987,"")))</f>
        <v/>
      </c>
      <c r="CK988" s="3" t="str">
        <f>IF('DATA ENTRY'!CK987="","",IF('DATA ENTRY'!R987="","",IF(AND($CD$4='DATA ENTRY'!CK987,$CG$4='DATA ENTRY'!D987),'DATA ENTRY'!R987,"")))</f>
        <v/>
      </c>
      <c r="CL988" s="3" t="str">
        <f>IF('DATA ENTRY'!CK987="","",IF('DATA ENTRY'!S987="","",IF(AND($CD$4='DATA ENTRY'!CK987,$CG$4='DATA ENTRY'!D987),'DATA ENTRY'!S987,"")))</f>
        <v/>
      </c>
      <c r="CM988" s="3" t="str">
        <f>IF('DATA ENTRY'!CK987="","",IF('DATA ENTRY'!E987="","",IF(AND($CD$4='DATA ENTRY'!CK987,$CG$4='DATA ENTRY'!D987),'DATA ENTRY'!E987,"")))</f>
        <v/>
      </c>
      <c r="CN988" s="3" t="str">
        <f>IF('DATA ENTRY'!CK987="","",IF('DATA ENTRY'!W987="","",IF(AND($CD$4='DATA ENTRY'!CK987,$CG$4='DATA ENTRY'!D987),'DATA ENTRY'!W987,"")))</f>
        <v/>
      </c>
      <c r="CO988" s="3" t="str">
        <f>IF('DATA ENTRY'!CK987="","",IF('DATA ENTRY'!X987="","",IF(AND($CD$4='DATA ENTRY'!CK987,$CG$4='DATA ENTRY'!D987),'DATA ENTRY'!X987,"")))</f>
        <v/>
      </c>
      <c r="CP988" s="108" t="str">
        <f t="shared" si="247"/>
        <v/>
      </c>
      <c r="CQ988" s="108" t="str">
        <f>IF('DATA ENTRY'!CK987="","",IF('DATA ENTRY'!G987="","",IF(AND($CD$4='DATA ENTRY'!CK987,$CG$4='DATA ENTRY'!D987),'DATA ENTRY'!G987,"")))</f>
        <v/>
      </c>
      <c r="CR988" s="230" t="str">
        <f>IF('DATA ENTRY'!CK987="","",IF('DATA ENTRY'!D987="","",IF(AND($CD$4='DATA ENTRY'!CK987,$CG$4='DATA ENTRY'!D987),'DATA ENTRY'!D987,"")))</f>
        <v/>
      </c>
      <c r="CS988">
        <f t="shared" si="248"/>
        <v>0</v>
      </c>
      <c r="CT988">
        <f t="shared" si="249"/>
        <v>0</v>
      </c>
      <c r="CV988" s="139"/>
      <c r="CX988">
        <f t="shared" si="250"/>
        <v>0</v>
      </c>
      <c r="DB988" t="str">
        <f t="shared" si="257"/>
        <v/>
      </c>
      <c r="DC988" t="str">
        <f t="shared" si="258"/>
        <v/>
      </c>
      <c r="DD988" s="224">
        <v>982</v>
      </c>
      <c r="DE988" s="3" t="str">
        <f>IF('DATA ENTRY'!CK987="","",IF('DATA ENTRY'!B987="","",IF(AND($DF$4='DATA ENTRY'!D987),'DATA ENTRY'!B987,"")))</f>
        <v/>
      </c>
      <c r="DF988" s="3" t="str">
        <f>IF('DATA ENTRY'!CK987="","",IF('DATA ENTRY'!C987="","",IF(AND($DF$4='DATA ENTRY'!D987),'DATA ENTRY'!C987,"")))</f>
        <v/>
      </c>
      <c r="DG988" s="4" t="str">
        <f>IF('DATA ENTRY'!CK987="","",IF('DATA ENTRY'!I987="","",IF(AND($DF$4='DATA ENTRY'!D987),'DATA ENTRY'!I987,"")))</f>
        <v/>
      </c>
      <c r="DH988" s="4" t="str">
        <f>IF('DATA ENTRY'!CK987="","",IF('DATA ENTRY'!CK987="","",IF(AND($DF$4='DATA ENTRY'!D987),'DATA ENTRY'!CK987,"")))</f>
        <v/>
      </c>
      <c r="DI988" s="3" t="str">
        <f>IF('DATA ENTRY'!CK987="","",IF('DATA ENTRY'!N987="","",IF(AND($DF$4='DATA ENTRY'!D987),'DATA ENTRY'!N987,"")))</f>
        <v/>
      </c>
      <c r="DJ988" s="107" t="str">
        <f>IF('DATA ENTRY'!CK987="","",IF('DATA ENTRY'!O987="","",IF(AND($DF$4='DATA ENTRY'!D987),'DATA ENTRY'!O987,"")))</f>
        <v/>
      </c>
      <c r="DK988" s="3" t="str">
        <f>IF('DATA ENTRY'!CK987="","",IF('DATA ENTRY'!P987="","",IF(AND($DF$4='DATA ENTRY'!D987),'DATA ENTRY'!P987,"")))</f>
        <v/>
      </c>
      <c r="DL988" s="107" t="str">
        <f>IF('DATA ENTRY'!CK987="","",IF('DATA ENTRY'!Q987="","",IF(AND($DF$4='DATA ENTRY'!D987),'DATA ENTRY'!Q987,"")))</f>
        <v/>
      </c>
      <c r="DM988" s="3" t="str">
        <f>IF('DATA ENTRY'!CK987="","",IF('DATA ENTRY'!R987="","",IF(AND($DF$4='DATA ENTRY'!D987),'DATA ENTRY'!R987,"")))</f>
        <v/>
      </c>
      <c r="DN988" s="107" t="str">
        <f>IF('DATA ENTRY'!CK987="","",IF('DATA ENTRY'!S987="","",IF(AND($DF$4='DATA ENTRY'!D987),'DATA ENTRY'!S987,"")))</f>
        <v/>
      </c>
      <c r="DO988" s="3" t="str">
        <f>IF('DATA ENTRY'!CK987="","",IF('DATA ENTRY'!E987="","",IF(AND($DF$4='DATA ENTRY'!D987),'DATA ENTRY'!E987,"")))</f>
        <v/>
      </c>
      <c r="DP988" s="3" t="str">
        <f>IF('DATA ENTRY'!CK987="","",IF('DATA ENTRY'!D987="","",IF(AND($DF$4='DATA ENTRY'!D987),'DATA ENTRY'!D987,"")))</f>
        <v/>
      </c>
      <c r="DQ988" s="3" t="str">
        <f>IF('DATA ENTRY'!CK987="","",IF('DATA ENTRY'!W987="","",IF(AND($DF$4='DATA ENTRY'!D987),'DATA ENTRY'!W987,"")))</f>
        <v/>
      </c>
      <c r="DR988" s="3" t="str">
        <f>IF('DATA ENTRY'!CK987="","",IF('DATA ENTRY'!X987="","",IF(AND($DF$4='DATA ENTRY'!D987),'DATA ENTRY'!X987,"")))</f>
        <v/>
      </c>
      <c r="DS988" s="108" t="str">
        <f t="shared" si="251"/>
        <v/>
      </c>
      <c r="DT988" s="108" t="str">
        <f>IF('DATA ENTRY'!CK987="","",IF('DATA ENTRY'!D987="","",IF(AND($DF$4='DATA ENTRY'!D987),'DATA ENTRY'!G987,"")))</f>
        <v/>
      </c>
      <c r="DY988">
        <f t="shared" si="252"/>
        <v>0</v>
      </c>
      <c r="EB988" t="str">
        <f t="shared" si="253"/>
        <v/>
      </c>
      <c r="EC988" t="str">
        <f t="shared" si="254"/>
        <v/>
      </c>
      <c r="ED988" s="224">
        <v>982</v>
      </c>
      <c r="EE988" s="3" t="str">
        <f>IF('DATA ENTRY'!CK987="","",IF('DATA ENTRY'!B987="","",IF(AND($EF$4='DATA ENTRY'!G987,$EH$4='DATA ENTRY'!F987),'DATA ENTRY'!B987,"")))</f>
        <v/>
      </c>
      <c r="EF988" s="3" t="str">
        <f>IF('DATA ENTRY'!CK987="","",IF('DATA ENTRY'!C987="","",IF(AND($EF$4='DATA ENTRY'!G987,$EH$4='DATA ENTRY'!F987),'DATA ENTRY'!C987,"")))</f>
        <v/>
      </c>
      <c r="EG988" s="4" t="str">
        <f>IF('DATA ENTRY'!CK987="","",IF('DATA ENTRY'!I987="","",IF(AND($EF$4='DATA ENTRY'!G987,$EH$4='DATA ENTRY'!F987),'DATA ENTRY'!I987,"")))</f>
        <v/>
      </c>
      <c r="EH988" s="4" t="str">
        <f>IF('DATA ENTRY'!CK987="","",IF('DATA ENTRY'!CK987="","",IF(AND($EF$4='DATA ENTRY'!G987,$EH$4='DATA ENTRY'!F987),'DATA ENTRY'!CK987,"")))</f>
        <v/>
      </c>
      <c r="EI988" s="3" t="str">
        <f>IF('DATA ENTRY'!CK987="","",IF('DATA ENTRY'!N987="","",IF(AND($EF$4='DATA ENTRY'!G987,$EH$4='DATA ENTRY'!F987),'DATA ENTRY'!N987,"")))</f>
        <v/>
      </c>
      <c r="EJ988" s="107" t="str">
        <f>IF('DATA ENTRY'!CK987="","",IF('DATA ENTRY'!O987="","",IF(AND($EF$4='DATA ENTRY'!G987,$EH$4='DATA ENTRY'!F987),'DATA ENTRY'!O987,"")))</f>
        <v/>
      </c>
      <c r="EK988" s="3" t="str">
        <f>IF('DATA ENTRY'!CK987="","",IF('DATA ENTRY'!P987="","",IF(AND($EF$4='DATA ENTRY'!G987,$EH$4='DATA ENTRY'!F987),'DATA ENTRY'!P987,"")))</f>
        <v/>
      </c>
      <c r="EL988" s="107" t="str">
        <f>IF('DATA ENTRY'!CK987="","",IF('DATA ENTRY'!Q987="","",IF(AND($EF$4='DATA ENTRY'!G987,$EH$4='DATA ENTRY'!F987),'DATA ENTRY'!Q987,"")))</f>
        <v/>
      </c>
      <c r="EM988" s="3" t="str">
        <f>IF('DATA ENTRY'!CK987="","",IF('DATA ENTRY'!R987="","",IF(AND($EF$4='DATA ENTRY'!G987,$EH$4='DATA ENTRY'!F987),'DATA ENTRY'!R987,"")))</f>
        <v/>
      </c>
      <c r="EN988" s="107" t="str">
        <f>IF('DATA ENTRY'!CK987="","",IF('DATA ENTRY'!S987="","",IF(AND($EF$4='DATA ENTRY'!G987,$EH$4='DATA ENTRY'!F987),'DATA ENTRY'!S987,"")))</f>
        <v/>
      </c>
      <c r="EO988" s="3" t="str">
        <f>IF('DATA ENTRY'!CK987="","",IF('DATA ENTRY'!E987="","",IF(AND($EF$4='DATA ENTRY'!G987,$EH$4='DATA ENTRY'!F987),'DATA ENTRY'!E987,"")))</f>
        <v/>
      </c>
      <c r="EP988" s="3" t="str">
        <f>IF('DATA ENTRY'!CK987="","",IF('DATA ENTRY'!D987="","",IF(AND($EF$4='DATA ENTRY'!G987,$EH$4='DATA ENTRY'!F987),'DATA ENTRY'!D987,"")))</f>
        <v/>
      </c>
      <c r="EQ988" s="3" t="str">
        <f>IF('DATA ENTRY'!CK987="","",IF('DATA ENTRY'!W987="","",IF(AND($EF$4='DATA ENTRY'!G987,$EH$4='DATA ENTRY'!F987),'DATA ENTRY'!W987,"")))</f>
        <v/>
      </c>
      <c r="ER988" s="3" t="str">
        <f>IF('DATA ENTRY'!CK987="","",IF('DATA ENTRY'!X987="","",IF(AND($EF$4='DATA ENTRY'!G987,$EH$4='DATA ENTRY'!F987),'DATA ENTRY'!X987,"")))</f>
        <v/>
      </c>
      <c r="ES988" s="108" t="str">
        <f t="shared" si="255"/>
        <v/>
      </c>
      <c r="ET988" s="108" t="str">
        <f>IF('DATA ENTRY'!CK987="","",IF('DATA ENTRY'!D987="","",IF(AND($EF$4='DATA ENTRY'!G987,$EH$4='DATA ENTRY'!F987),'DATA ENTRY'!G987,"")))</f>
        <v/>
      </c>
      <c r="EY988">
        <f t="shared" si="256"/>
        <v>0</v>
      </c>
    </row>
    <row r="989" spans="1:155">
      <c r="A989" t="str">
        <f>IF(S989=0,"",1+(MAX($A$7:A988)))</f>
        <v/>
      </c>
      <c r="B989" s="224">
        <v>983</v>
      </c>
      <c r="C989" s="3" t="str">
        <f>IF('DATA ENTRY'!CK988="","",IF('DATA ENTRY'!B988="","",IF($D$4="All Post",'DATA ENTRY'!B988,IF(AND($D$4='DATA ENTRY'!CK988),'DATA ENTRY'!B988,""))))</f>
        <v/>
      </c>
      <c r="D989" s="3" t="str">
        <f>IF('DATA ENTRY'!CK988="","",IF('DATA ENTRY'!C988="","",IF($D$4="All Post",'DATA ENTRY'!C988,IF(AND($D$4='DATA ENTRY'!CK988),'DATA ENTRY'!C988,""))))</f>
        <v/>
      </c>
      <c r="E989" s="4" t="str">
        <f>IF('DATA ENTRY'!CK988="","",IF('DATA ENTRY'!I988="","",IF($D$4="All Post",'DATA ENTRY'!I988,IF(AND($D$4='DATA ENTRY'!CK988),'DATA ENTRY'!I988,""))))</f>
        <v/>
      </c>
      <c r="F989" s="4" t="str">
        <f>IF('DATA ENTRY'!CK988="","",IF('DATA ENTRY'!CK988="","",IF($D$4="All Post",'DATA ENTRY'!CK988,IF(AND($D$4='DATA ENTRY'!CK988),'DATA ENTRY'!CK988,""))))</f>
        <v/>
      </c>
      <c r="G989" s="3" t="str">
        <f>IF('DATA ENTRY'!CK988="","",IF('DATA ENTRY'!N988="","",IF($D$4="All Post",'DATA ENTRY'!N988,IF(AND($D$4='DATA ENTRY'!CK988),'DATA ENTRY'!N988,""))))</f>
        <v/>
      </c>
      <c r="H989" s="107" t="str">
        <f>IF('DATA ENTRY'!CK988="","",IF('DATA ENTRY'!O988="","",IF($D$4="All Post",'DATA ENTRY'!O988,IF(AND($D$4='DATA ENTRY'!CK988),'DATA ENTRY'!O988,""))))</f>
        <v/>
      </c>
      <c r="I989" s="3" t="str">
        <f>IF('DATA ENTRY'!CK988="","",IF('DATA ENTRY'!P988="","",IF($D$4="All Post",'DATA ENTRY'!P988,IF(AND($D$4='DATA ENTRY'!CK988),'DATA ENTRY'!P988,""))))</f>
        <v/>
      </c>
      <c r="J989" s="107" t="str">
        <f>IF('DATA ENTRY'!CK988="","",IF('DATA ENTRY'!Q988="","",IF($D$4="All Post",'DATA ENTRY'!Q988,IF(AND($D$4='DATA ENTRY'!CK988),'DATA ENTRY'!Q988,""))))</f>
        <v/>
      </c>
      <c r="K989" s="3" t="str">
        <f>IF('DATA ENTRY'!CK988="","",IF('DATA ENTRY'!R988="","",IF($D$4="All Post",'DATA ENTRY'!R988,IF(AND($D$4='DATA ENTRY'!CK988),'DATA ENTRY'!R988,""))))</f>
        <v/>
      </c>
      <c r="L989" s="3" t="str">
        <f>IF('DATA ENTRY'!CK988="","",IF('DATA ENTRY'!S988="","",IF($D$4="All Post",'DATA ENTRY'!S988,IF(AND($D$4='DATA ENTRY'!CK988),'DATA ENTRY'!S988,""))))</f>
        <v/>
      </c>
      <c r="M989" s="3" t="str">
        <f>IF('DATA ENTRY'!CK988="","",IF('DATA ENTRY'!E988="","",IF($D$4="All Post",'DATA ENTRY'!E988,IF(AND($D$4='DATA ENTRY'!CK988),'DATA ENTRY'!E988,""))))</f>
        <v/>
      </c>
      <c r="N989" s="3" t="str">
        <f>IF('DATA ENTRY'!CK988="","",IF('DATA ENTRY'!W988="","",IF($D$4="All Post",'DATA ENTRY'!W988,IF(AND($D$4='DATA ENTRY'!CK988),'DATA ENTRY'!W988,""))))</f>
        <v/>
      </c>
      <c r="O989" s="3" t="str">
        <f>IF('DATA ENTRY'!CK988="","",IF('DATA ENTRY'!X988="","",IF($D$4="All Post",'DATA ENTRY'!X988,IF(AND($D$4='DATA ENTRY'!CK988),'DATA ENTRY'!X988,""))))</f>
        <v/>
      </c>
      <c r="P989" s="3" t="str">
        <f>IF('DATA ENTRY'!CK988="","",IF('DATA ENTRY'!G988="","",IF($D$4="All Post",'DATA ENTRY'!G988,IF(AND($D$4='DATA ENTRY'!CK988),'DATA ENTRY'!G988,""))))</f>
        <v/>
      </c>
      <c r="S989">
        <f t="shared" si="243"/>
        <v>0</v>
      </c>
      <c r="T989" t="str">
        <f t="shared" si="244"/>
        <v/>
      </c>
      <c r="BZ989" t="str">
        <f t="shared" si="245"/>
        <v/>
      </c>
      <c r="CA989" t="str">
        <f t="shared" si="246"/>
        <v/>
      </c>
      <c r="CB989" s="224">
        <v>983</v>
      </c>
      <c r="CC989" s="3" t="str">
        <f>IF('DATA ENTRY'!CK988="","",IF('DATA ENTRY'!B988="","",IF(AND($CD$4='DATA ENTRY'!CK988,$CG$4='DATA ENTRY'!D988),'DATA ENTRY'!B988,"")))</f>
        <v/>
      </c>
      <c r="CD989" s="3" t="str">
        <f>IF('DATA ENTRY'!CK988="","",IF('DATA ENTRY'!C988="","",IF(AND($CD$4='DATA ENTRY'!CK988,$CG$4='DATA ENTRY'!D988),'DATA ENTRY'!C988,"")))</f>
        <v/>
      </c>
      <c r="CE989" s="4" t="str">
        <f>IF('DATA ENTRY'!CK988="","",IF('DATA ENTRY'!I988="","",IF(AND($CD$4='DATA ENTRY'!CK988,$CG$4='DATA ENTRY'!D988),'DATA ENTRY'!I988,"")))</f>
        <v/>
      </c>
      <c r="CF989" s="4" t="str">
        <f>IF('DATA ENTRY'!CK988="","",IF('DATA ENTRY'!CK988="","",IF(AND($CD$4='DATA ENTRY'!CK988,$CG$4='DATA ENTRY'!D988),'DATA ENTRY'!CK988,"")))</f>
        <v/>
      </c>
      <c r="CG989" s="3" t="str">
        <f>IF('DATA ENTRY'!CK988="","",IF('DATA ENTRY'!N988="","",IF(AND($CD$4='DATA ENTRY'!CK988,$CG$4='DATA ENTRY'!D988),'DATA ENTRY'!N988,"")))</f>
        <v/>
      </c>
      <c r="CH989" s="107" t="str">
        <f>IF('DATA ENTRY'!CK988="","",IF('DATA ENTRY'!O988="","",IF(AND($CD$4='DATA ENTRY'!CK988,$CG$4='DATA ENTRY'!D988),'DATA ENTRY'!O988,"")))</f>
        <v/>
      </c>
      <c r="CI989" s="3" t="str">
        <f>IF('DATA ENTRY'!CK988="","",IF('DATA ENTRY'!P988="","",IF(AND($CD$4='DATA ENTRY'!CK988,$CG$4='DATA ENTRY'!D988),'DATA ENTRY'!P988,"")))</f>
        <v/>
      </c>
      <c r="CJ989" s="107" t="str">
        <f>IF('DATA ENTRY'!CK988="","",IF('DATA ENTRY'!Q988="","",IF(AND($CD$4='DATA ENTRY'!CK988,$CG$4='DATA ENTRY'!D988),'DATA ENTRY'!Q988,"")))</f>
        <v/>
      </c>
      <c r="CK989" s="3" t="str">
        <f>IF('DATA ENTRY'!CK988="","",IF('DATA ENTRY'!R988="","",IF(AND($CD$4='DATA ENTRY'!CK988,$CG$4='DATA ENTRY'!D988),'DATA ENTRY'!R988,"")))</f>
        <v/>
      </c>
      <c r="CL989" s="3" t="str">
        <f>IF('DATA ENTRY'!CK988="","",IF('DATA ENTRY'!S988="","",IF(AND($CD$4='DATA ENTRY'!CK988,$CG$4='DATA ENTRY'!D988),'DATA ENTRY'!S988,"")))</f>
        <v/>
      </c>
      <c r="CM989" s="3" t="str">
        <f>IF('DATA ENTRY'!CK988="","",IF('DATA ENTRY'!E988="","",IF(AND($CD$4='DATA ENTRY'!CK988,$CG$4='DATA ENTRY'!D988),'DATA ENTRY'!E988,"")))</f>
        <v/>
      </c>
      <c r="CN989" s="3" t="str">
        <f>IF('DATA ENTRY'!CK988="","",IF('DATA ENTRY'!W988="","",IF(AND($CD$4='DATA ENTRY'!CK988,$CG$4='DATA ENTRY'!D988),'DATA ENTRY'!W988,"")))</f>
        <v/>
      </c>
      <c r="CO989" s="3" t="str">
        <f>IF('DATA ENTRY'!CK988="","",IF('DATA ENTRY'!X988="","",IF(AND($CD$4='DATA ENTRY'!CK988,$CG$4='DATA ENTRY'!D988),'DATA ENTRY'!X988,"")))</f>
        <v/>
      </c>
      <c r="CP989" s="108" t="str">
        <f t="shared" si="247"/>
        <v/>
      </c>
      <c r="CQ989" s="108" t="str">
        <f>IF('DATA ENTRY'!CK988="","",IF('DATA ENTRY'!G988="","",IF(AND($CD$4='DATA ENTRY'!CK988,$CG$4='DATA ENTRY'!D988),'DATA ENTRY'!G988,"")))</f>
        <v/>
      </c>
      <c r="CR989" s="230" t="str">
        <f>IF('DATA ENTRY'!CK988="","",IF('DATA ENTRY'!D988="","",IF(AND($CD$4='DATA ENTRY'!CK988,$CG$4='DATA ENTRY'!D988),'DATA ENTRY'!D988,"")))</f>
        <v/>
      </c>
      <c r="CS989">
        <f t="shared" si="248"/>
        <v>0</v>
      </c>
      <c r="CT989">
        <f t="shared" si="249"/>
        <v>0</v>
      </c>
      <c r="CV989" s="139"/>
      <c r="CX989">
        <f t="shared" si="250"/>
        <v>0</v>
      </c>
      <c r="DB989" t="str">
        <f t="shared" si="257"/>
        <v/>
      </c>
      <c r="DC989" t="str">
        <f t="shared" si="258"/>
        <v/>
      </c>
      <c r="DD989" s="224">
        <v>983</v>
      </c>
      <c r="DE989" s="3" t="str">
        <f>IF('DATA ENTRY'!CK988="","",IF('DATA ENTRY'!B988="","",IF(AND($DF$4='DATA ENTRY'!D988),'DATA ENTRY'!B988,"")))</f>
        <v/>
      </c>
      <c r="DF989" s="3" t="str">
        <f>IF('DATA ENTRY'!CK988="","",IF('DATA ENTRY'!C988="","",IF(AND($DF$4='DATA ENTRY'!D988),'DATA ENTRY'!C988,"")))</f>
        <v/>
      </c>
      <c r="DG989" s="4" t="str">
        <f>IF('DATA ENTRY'!CK988="","",IF('DATA ENTRY'!I988="","",IF(AND($DF$4='DATA ENTRY'!D988),'DATA ENTRY'!I988,"")))</f>
        <v/>
      </c>
      <c r="DH989" s="4" t="str">
        <f>IF('DATA ENTRY'!CK988="","",IF('DATA ENTRY'!CK988="","",IF(AND($DF$4='DATA ENTRY'!D988),'DATA ENTRY'!CK988,"")))</f>
        <v/>
      </c>
      <c r="DI989" s="3" t="str">
        <f>IF('DATA ENTRY'!CK988="","",IF('DATA ENTRY'!N988="","",IF(AND($DF$4='DATA ENTRY'!D988),'DATA ENTRY'!N988,"")))</f>
        <v/>
      </c>
      <c r="DJ989" s="107" t="str">
        <f>IF('DATA ENTRY'!CK988="","",IF('DATA ENTRY'!O988="","",IF(AND($DF$4='DATA ENTRY'!D988),'DATA ENTRY'!O988,"")))</f>
        <v/>
      </c>
      <c r="DK989" s="3" t="str">
        <f>IF('DATA ENTRY'!CK988="","",IF('DATA ENTRY'!P988="","",IF(AND($DF$4='DATA ENTRY'!D988),'DATA ENTRY'!P988,"")))</f>
        <v/>
      </c>
      <c r="DL989" s="107" t="str">
        <f>IF('DATA ENTRY'!CK988="","",IF('DATA ENTRY'!Q988="","",IF(AND($DF$4='DATA ENTRY'!D988),'DATA ENTRY'!Q988,"")))</f>
        <v/>
      </c>
      <c r="DM989" s="3" t="str">
        <f>IF('DATA ENTRY'!CK988="","",IF('DATA ENTRY'!R988="","",IF(AND($DF$4='DATA ENTRY'!D988),'DATA ENTRY'!R988,"")))</f>
        <v/>
      </c>
      <c r="DN989" s="107" t="str">
        <f>IF('DATA ENTRY'!CK988="","",IF('DATA ENTRY'!S988="","",IF(AND($DF$4='DATA ENTRY'!D988),'DATA ENTRY'!S988,"")))</f>
        <v/>
      </c>
      <c r="DO989" s="3" t="str">
        <f>IF('DATA ENTRY'!CK988="","",IF('DATA ENTRY'!E988="","",IF(AND($DF$4='DATA ENTRY'!D988),'DATA ENTRY'!E988,"")))</f>
        <v/>
      </c>
      <c r="DP989" s="3" t="str">
        <f>IF('DATA ENTRY'!CK988="","",IF('DATA ENTRY'!D988="","",IF(AND($DF$4='DATA ENTRY'!D988),'DATA ENTRY'!D988,"")))</f>
        <v/>
      </c>
      <c r="DQ989" s="3" t="str">
        <f>IF('DATA ENTRY'!CK988="","",IF('DATA ENTRY'!W988="","",IF(AND($DF$4='DATA ENTRY'!D988),'DATA ENTRY'!W988,"")))</f>
        <v/>
      </c>
      <c r="DR989" s="3" t="str">
        <f>IF('DATA ENTRY'!CK988="","",IF('DATA ENTRY'!X988="","",IF(AND($DF$4='DATA ENTRY'!D988),'DATA ENTRY'!X988,"")))</f>
        <v/>
      </c>
      <c r="DS989" s="108" t="str">
        <f t="shared" si="251"/>
        <v/>
      </c>
      <c r="DT989" s="108" t="str">
        <f>IF('DATA ENTRY'!CK988="","",IF('DATA ENTRY'!D988="","",IF(AND($DF$4='DATA ENTRY'!D988),'DATA ENTRY'!G988,"")))</f>
        <v/>
      </c>
      <c r="DY989">
        <f t="shared" si="252"/>
        <v>0</v>
      </c>
      <c r="EB989" t="str">
        <f t="shared" si="253"/>
        <v/>
      </c>
      <c r="EC989" t="str">
        <f t="shared" si="254"/>
        <v/>
      </c>
      <c r="ED989" s="224">
        <v>983</v>
      </c>
      <c r="EE989" s="3" t="str">
        <f>IF('DATA ENTRY'!CK988="","",IF('DATA ENTRY'!B988="","",IF(AND($EF$4='DATA ENTRY'!G988,$EH$4='DATA ENTRY'!F988),'DATA ENTRY'!B988,"")))</f>
        <v/>
      </c>
      <c r="EF989" s="3" t="str">
        <f>IF('DATA ENTRY'!CK988="","",IF('DATA ENTRY'!C988="","",IF(AND($EF$4='DATA ENTRY'!G988,$EH$4='DATA ENTRY'!F988),'DATA ENTRY'!C988,"")))</f>
        <v/>
      </c>
      <c r="EG989" s="4" t="str">
        <f>IF('DATA ENTRY'!CK988="","",IF('DATA ENTRY'!I988="","",IF(AND($EF$4='DATA ENTRY'!G988,$EH$4='DATA ENTRY'!F988),'DATA ENTRY'!I988,"")))</f>
        <v/>
      </c>
      <c r="EH989" s="4" t="str">
        <f>IF('DATA ENTRY'!CK988="","",IF('DATA ENTRY'!CK988="","",IF(AND($EF$4='DATA ENTRY'!G988,$EH$4='DATA ENTRY'!F988),'DATA ENTRY'!CK988,"")))</f>
        <v/>
      </c>
      <c r="EI989" s="3" t="str">
        <f>IF('DATA ENTRY'!CK988="","",IF('DATA ENTRY'!N988="","",IF(AND($EF$4='DATA ENTRY'!G988,$EH$4='DATA ENTRY'!F988),'DATA ENTRY'!N988,"")))</f>
        <v/>
      </c>
      <c r="EJ989" s="107" t="str">
        <f>IF('DATA ENTRY'!CK988="","",IF('DATA ENTRY'!O988="","",IF(AND($EF$4='DATA ENTRY'!G988,$EH$4='DATA ENTRY'!F988),'DATA ENTRY'!O988,"")))</f>
        <v/>
      </c>
      <c r="EK989" s="3" t="str">
        <f>IF('DATA ENTRY'!CK988="","",IF('DATA ENTRY'!P988="","",IF(AND($EF$4='DATA ENTRY'!G988,$EH$4='DATA ENTRY'!F988),'DATA ENTRY'!P988,"")))</f>
        <v/>
      </c>
      <c r="EL989" s="107" t="str">
        <f>IF('DATA ENTRY'!CK988="","",IF('DATA ENTRY'!Q988="","",IF(AND($EF$4='DATA ENTRY'!G988,$EH$4='DATA ENTRY'!F988),'DATA ENTRY'!Q988,"")))</f>
        <v/>
      </c>
      <c r="EM989" s="3" t="str">
        <f>IF('DATA ENTRY'!CK988="","",IF('DATA ENTRY'!R988="","",IF(AND($EF$4='DATA ENTRY'!G988,$EH$4='DATA ENTRY'!F988),'DATA ENTRY'!R988,"")))</f>
        <v/>
      </c>
      <c r="EN989" s="107" t="str">
        <f>IF('DATA ENTRY'!CK988="","",IF('DATA ENTRY'!S988="","",IF(AND($EF$4='DATA ENTRY'!G988,$EH$4='DATA ENTRY'!F988),'DATA ENTRY'!S988,"")))</f>
        <v/>
      </c>
      <c r="EO989" s="3" t="str">
        <f>IF('DATA ENTRY'!CK988="","",IF('DATA ENTRY'!E988="","",IF(AND($EF$4='DATA ENTRY'!G988,$EH$4='DATA ENTRY'!F988),'DATA ENTRY'!E988,"")))</f>
        <v/>
      </c>
      <c r="EP989" s="3" t="str">
        <f>IF('DATA ENTRY'!CK988="","",IF('DATA ENTRY'!D988="","",IF(AND($EF$4='DATA ENTRY'!G988,$EH$4='DATA ENTRY'!F988),'DATA ENTRY'!D988,"")))</f>
        <v/>
      </c>
      <c r="EQ989" s="3" t="str">
        <f>IF('DATA ENTRY'!CK988="","",IF('DATA ENTRY'!W988="","",IF(AND($EF$4='DATA ENTRY'!G988,$EH$4='DATA ENTRY'!F988),'DATA ENTRY'!W988,"")))</f>
        <v/>
      </c>
      <c r="ER989" s="3" t="str">
        <f>IF('DATA ENTRY'!CK988="","",IF('DATA ENTRY'!X988="","",IF(AND($EF$4='DATA ENTRY'!G988,$EH$4='DATA ENTRY'!F988),'DATA ENTRY'!X988,"")))</f>
        <v/>
      </c>
      <c r="ES989" s="108" t="str">
        <f t="shared" si="255"/>
        <v/>
      </c>
      <c r="ET989" s="108" t="str">
        <f>IF('DATA ENTRY'!CK988="","",IF('DATA ENTRY'!D988="","",IF(AND($EF$4='DATA ENTRY'!G988,$EH$4='DATA ENTRY'!F988),'DATA ENTRY'!G988,"")))</f>
        <v/>
      </c>
      <c r="EY989">
        <f t="shared" si="256"/>
        <v>0</v>
      </c>
    </row>
    <row r="990" spans="1:155">
      <c r="A990" t="str">
        <f>IF(S990=0,"",1+(MAX($A$7:A989)))</f>
        <v/>
      </c>
      <c r="B990" s="224">
        <v>984</v>
      </c>
      <c r="C990" s="3" t="str">
        <f>IF('DATA ENTRY'!CK989="","",IF('DATA ENTRY'!B989="","",IF($D$4="All Post",'DATA ENTRY'!B989,IF(AND($D$4='DATA ENTRY'!CK989),'DATA ENTRY'!B989,""))))</f>
        <v/>
      </c>
      <c r="D990" s="3" t="str">
        <f>IF('DATA ENTRY'!CK989="","",IF('DATA ENTRY'!C989="","",IF($D$4="All Post",'DATA ENTRY'!C989,IF(AND($D$4='DATA ENTRY'!CK989),'DATA ENTRY'!C989,""))))</f>
        <v/>
      </c>
      <c r="E990" s="4" t="str">
        <f>IF('DATA ENTRY'!CK989="","",IF('DATA ENTRY'!I989="","",IF($D$4="All Post",'DATA ENTRY'!I989,IF(AND($D$4='DATA ENTRY'!CK989),'DATA ENTRY'!I989,""))))</f>
        <v/>
      </c>
      <c r="F990" s="4" t="str">
        <f>IF('DATA ENTRY'!CK989="","",IF('DATA ENTRY'!CK989="","",IF($D$4="All Post",'DATA ENTRY'!CK989,IF(AND($D$4='DATA ENTRY'!CK989),'DATA ENTRY'!CK989,""))))</f>
        <v/>
      </c>
      <c r="G990" s="3" t="str">
        <f>IF('DATA ENTRY'!CK989="","",IF('DATA ENTRY'!N989="","",IF($D$4="All Post",'DATA ENTRY'!N989,IF(AND($D$4='DATA ENTRY'!CK989),'DATA ENTRY'!N989,""))))</f>
        <v/>
      </c>
      <c r="H990" s="107" t="str">
        <f>IF('DATA ENTRY'!CK989="","",IF('DATA ENTRY'!O989="","",IF($D$4="All Post",'DATA ENTRY'!O989,IF(AND($D$4='DATA ENTRY'!CK989),'DATA ENTRY'!O989,""))))</f>
        <v/>
      </c>
      <c r="I990" s="3" t="str">
        <f>IF('DATA ENTRY'!CK989="","",IF('DATA ENTRY'!P989="","",IF($D$4="All Post",'DATA ENTRY'!P989,IF(AND($D$4='DATA ENTRY'!CK989),'DATA ENTRY'!P989,""))))</f>
        <v/>
      </c>
      <c r="J990" s="107" t="str">
        <f>IF('DATA ENTRY'!CK989="","",IF('DATA ENTRY'!Q989="","",IF($D$4="All Post",'DATA ENTRY'!Q989,IF(AND($D$4='DATA ENTRY'!CK989),'DATA ENTRY'!Q989,""))))</f>
        <v/>
      </c>
      <c r="K990" s="3" t="str">
        <f>IF('DATA ENTRY'!CK989="","",IF('DATA ENTRY'!R989="","",IF($D$4="All Post",'DATA ENTRY'!R989,IF(AND($D$4='DATA ENTRY'!CK989),'DATA ENTRY'!R989,""))))</f>
        <v/>
      </c>
      <c r="L990" s="3" t="str">
        <f>IF('DATA ENTRY'!CK989="","",IF('DATA ENTRY'!S989="","",IF($D$4="All Post",'DATA ENTRY'!S989,IF(AND($D$4='DATA ENTRY'!CK989),'DATA ENTRY'!S989,""))))</f>
        <v/>
      </c>
      <c r="M990" s="3" t="str">
        <f>IF('DATA ENTRY'!CK989="","",IF('DATA ENTRY'!E989="","",IF($D$4="All Post",'DATA ENTRY'!E989,IF(AND($D$4='DATA ENTRY'!CK989),'DATA ENTRY'!E989,""))))</f>
        <v/>
      </c>
      <c r="N990" s="3" t="str">
        <f>IF('DATA ENTRY'!CK989="","",IF('DATA ENTRY'!W989="","",IF($D$4="All Post",'DATA ENTRY'!W989,IF(AND($D$4='DATA ENTRY'!CK989),'DATA ENTRY'!W989,""))))</f>
        <v/>
      </c>
      <c r="O990" s="3" t="str">
        <f>IF('DATA ENTRY'!CK989="","",IF('DATA ENTRY'!X989="","",IF($D$4="All Post",'DATA ENTRY'!X989,IF(AND($D$4='DATA ENTRY'!CK989),'DATA ENTRY'!X989,""))))</f>
        <v/>
      </c>
      <c r="P990" s="3" t="str">
        <f>IF('DATA ENTRY'!CK989="","",IF('DATA ENTRY'!G989="","",IF($D$4="All Post",'DATA ENTRY'!G989,IF(AND($D$4='DATA ENTRY'!CK989),'DATA ENTRY'!G989,""))))</f>
        <v/>
      </c>
      <c r="S990">
        <f t="shared" si="243"/>
        <v>0</v>
      </c>
      <c r="T990" t="str">
        <f t="shared" si="244"/>
        <v/>
      </c>
      <c r="BZ990" t="str">
        <f t="shared" si="245"/>
        <v/>
      </c>
      <c r="CA990" t="str">
        <f t="shared" si="246"/>
        <v/>
      </c>
      <c r="CB990" s="224">
        <v>984</v>
      </c>
      <c r="CC990" s="3" t="str">
        <f>IF('DATA ENTRY'!CK989="","",IF('DATA ENTRY'!B989="","",IF(AND($CD$4='DATA ENTRY'!CK989,$CG$4='DATA ENTRY'!D989),'DATA ENTRY'!B989,"")))</f>
        <v/>
      </c>
      <c r="CD990" s="3" t="str">
        <f>IF('DATA ENTRY'!CK989="","",IF('DATA ENTRY'!C989="","",IF(AND($CD$4='DATA ENTRY'!CK989,$CG$4='DATA ENTRY'!D989),'DATA ENTRY'!C989,"")))</f>
        <v/>
      </c>
      <c r="CE990" s="4" t="str">
        <f>IF('DATA ENTRY'!CK989="","",IF('DATA ENTRY'!I989="","",IF(AND($CD$4='DATA ENTRY'!CK989,$CG$4='DATA ENTRY'!D989),'DATA ENTRY'!I989,"")))</f>
        <v/>
      </c>
      <c r="CF990" s="4" t="str">
        <f>IF('DATA ENTRY'!CK989="","",IF('DATA ENTRY'!CK989="","",IF(AND($CD$4='DATA ENTRY'!CK989,$CG$4='DATA ENTRY'!D989),'DATA ENTRY'!CK989,"")))</f>
        <v/>
      </c>
      <c r="CG990" s="3" t="str">
        <f>IF('DATA ENTRY'!CK989="","",IF('DATA ENTRY'!N989="","",IF(AND($CD$4='DATA ENTRY'!CK989,$CG$4='DATA ENTRY'!D989),'DATA ENTRY'!N989,"")))</f>
        <v/>
      </c>
      <c r="CH990" s="107" t="str">
        <f>IF('DATA ENTRY'!CK989="","",IF('DATA ENTRY'!O989="","",IF(AND($CD$4='DATA ENTRY'!CK989,$CG$4='DATA ENTRY'!D989),'DATA ENTRY'!O989,"")))</f>
        <v/>
      </c>
      <c r="CI990" s="3" t="str">
        <f>IF('DATA ENTRY'!CK989="","",IF('DATA ENTRY'!P989="","",IF(AND($CD$4='DATA ENTRY'!CK989,$CG$4='DATA ENTRY'!D989),'DATA ENTRY'!P989,"")))</f>
        <v/>
      </c>
      <c r="CJ990" s="107" t="str">
        <f>IF('DATA ENTRY'!CK989="","",IF('DATA ENTRY'!Q989="","",IF(AND($CD$4='DATA ENTRY'!CK989,$CG$4='DATA ENTRY'!D989),'DATA ENTRY'!Q989,"")))</f>
        <v/>
      </c>
      <c r="CK990" s="3" t="str">
        <f>IF('DATA ENTRY'!CK989="","",IF('DATA ENTRY'!R989="","",IF(AND($CD$4='DATA ENTRY'!CK989,$CG$4='DATA ENTRY'!D989),'DATA ENTRY'!R989,"")))</f>
        <v/>
      </c>
      <c r="CL990" s="3" t="str">
        <f>IF('DATA ENTRY'!CK989="","",IF('DATA ENTRY'!S989="","",IF(AND($CD$4='DATA ENTRY'!CK989,$CG$4='DATA ENTRY'!D989),'DATA ENTRY'!S989,"")))</f>
        <v/>
      </c>
      <c r="CM990" s="3" t="str">
        <f>IF('DATA ENTRY'!CK989="","",IF('DATA ENTRY'!E989="","",IF(AND($CD$4='DATA ENTRY'!CK989,$CG$4='DATA ENTRY'!D989),'DATA ENTRY'!E989,"")))</f>
        <v/>
      </c>
      <c r="CN990" s="3" t="str">
        <f>IF('DATA ENTRY'!CK989="","",IF('DATA ENTRY'!W989="","",IF(AND($CD$4='DATA ENTRY'!CK989,$CG$4='DATA ENTRY'!D989),'DATA ENTRY'!W989,"")))</f>
        <v/>
      </c>
      <c r="CO990" s="3" t="str">
        <f>IF('DATA ENTRY'!CK989="","",IF('DATA ENTRY'!X989="","",IF(AND($CD$4='DATA ENTRY'!CK989,$CG$4='DATA ENTRY'!D989),'DATA ENTRY'!X989,"")))</f>
        <v/>
      </c>
      <c r="CP990" s="108" t="str">
        <f t="shared" si="247"/>
        <v/>
      </c>
      <c r="CQ990" s="108" t="str">
        <f>IF('DATA ENTRY'!CK989="","",IF('DATA ENTRY'!G989="","",IF(AND($CD$4='DATA ENTRY'!CK989,$CG$4='DATA ENTRY'!D989),'DATA ENTRY'!G989,"")))</f>
        <v/>
      </c>
      <c r="CR990" s="230" t="str">
        <f>IF('DATA ENTRY'!CK989="","",IF('DATA ENTRY'!D989="","",IF(AND($CD$4='DATA ENTRY'!CK989,$CG$4='DATA ENTRY'!D989),'DATA ENTRY'!D989,"")))</f>
        <v/>
      </c>
      <c r="CS990">
        <f t="shared" si="248"/>
        <v>0</v>
      </c>
      <c r="CT990">
        <f t="shared" si="249"/>
        <v>0</v>
      </c>
      <c r="CV990" s="139"/>
      <c r="CX990">
        <f t="shared" si="250"/>
        <v>0</v>
      </c>
      <c r="DB990" t="str">
        <f t="shared" si="257"/>
        <v/>
      </c>
      <c r="DC990" t="str">
        <f t="shared" si="258"/>
        <v/>
      </c>
      <c r="DD990" s="224">
        <v>984</v>
      </c>
      <c r="DE990" s="3" t="str">
        <f>IF('DATA ENTRY'!CK989="","",IF('DATA ENTRY'!B989="","",IF(AND($DF$4='DATA ENTRY'!D989),'DATA ENTRY'!B989,"")))</f>
        <v/>
      </c>
      <c r="DF990" s="3" t="str">
        <f>IF('DATA ENTRY'!CK989="","",IF('DATA ENTRY'!C989="","",IF(AND($DF$4='DATA ENTRY'!D989),'DATA ENTRY'!C989,"")))</f>
        <v/>
      </c>
      <c r="DG990" s="4" t="str">
        <f>IF('DATA ENTRY'!CK989="","",IF('DATA ENTRY'!I989="","",IF(AND($DF$4='DATA ENTRY'!D989),'DATA ENTRY'!I989,"")))</f>
        <v/>
      </c>
      <c r="DH990" s="4" t="str">
        <f>IF('DATA ENTRY'!CK989="","",IF('DATA ENTRY'!CK989="","",IF(AND($DF$4='DATA ENTRY'!D989),'DATA ENTRY'!CK989,"")))</f>
        <v/>
      </c>
      <c r="DI990" s="3" t="str">
        <f>IF('DATA ENTRY'!CK989="","",IF('DATA ENTRY'!N989="","",IF(AND($DF$4='DATA ENTRY'!D989),'DATA ENTRY'!N989,"")))</f>
        <v/>
      </c>
      <c r="DJ990" s="107" t="str">
        <f>IF('DATA ENTRY'!CK989="","",IF('DATA ENTRY'!O989="","",IF(AND($DF$4='DATA ENTRY'!D989),'DATA ENTRY'!O989,"")))</f>
        <v/>
      </c>
      <c r="DK990" s="3" t="str">
        <f>IF('DATA ENTRY'!CK989="","",IF('DATA ENTRY'!P989="","",IF(AND($DF$4='DATA ENTRY'!D989),'DATA ENTRY'!P989,"")))</f>
        <v/>
      </c>
      <c r="DL990" s="107" t="str">
        <f>IF('DATA ENTRY'!CK989="","",IF('DATA ENTRY'!Q989="","",IF(AND($DF$4='DATA ENTRY'!D989),'DATA ENTRY'!Q989,"")))</f>
        <v/>
      </c>
      <c r="DM990" s="3" t="str">
        <f>IF('DATA ENTRY'!CK989="","",IF('DATA ENTRY'!R989="","",IF(AND($DF$4='DATA ENTRY'!D989),'DATA ENTRY'!R989,"")))</f>
        <v/>
      </c>
      <c r="DN990" s="107" t="str">
        <f>IF('DATA ENTRY'!CK989="","",IF('DATA ENTRY'!S989="","",IF(AND($DF$4='DATA ENTRY'!D989),'DATA ENTRY'!S989,"")))</f>
        <v/>
      </c>
      <c r="DO990" s="3" t="str">
        <f>IF('DATA ENTRY'!CK989="","",IF('DATA ENTRY'!E989="","",IF(AND($DF$4='DATA ENTRY'!D989),'DATA ENTRY'!E989,"")))</f>
        <v/>
      </c>
      <c r="DP990" s="3" t="str">
        <f>IF('DATA ENTRY'!CK989="","",IF('DATA ENTRY'!D989="","",IF(AND($DF$4='DATA ENTRY'!D989),'DATA ENTRY'!D989,"")))</f>
        <v/>
      </c>
      <c r="DQ990" s="3" t="str">
        <f>IF('DATA ENTRY'!CK989="","",IF('DATA ENTRY'!W989="","",IF(AND($DF$4='DATA ENTRY'!D989),'DATA ENTRY'!W989,"")))</f>
        <v/>
      </c>
      <c r="DR990" s="3" t="str">
        <f>IF('DATA ENTRY'!CK989="","",IF('DATA ENTRY'!X989="","",IF(AND($DF$4='DATA ENTRY'!D989),'DATA ENTRY'!X989,"")))</f>
        <v/>
      </c>
      <c r="DS990" s="108" t="str">
        <f t="shared" si="251"/>
        <v/>
      </c>
      <c r="DT990" s="108" t="str">
        <f>IF('DATA ENTRY'!CK989="","",IF('DATA ENTRY'!D989="","",IF(AND($DF$4='DATA ENTRY'!D989),'DATA ENTRY'!G989,"")))</f>
        <v/>
      </c>
      <c r="DY990">
        <f t="shared" si="252"/>
        <v>0</v>
      </c>
      <c r="EB990" t="str">
        <f t="shared" si="253"/>
        <v/>
      </c>
      <c r="EC990" t="str">
        <f t="shared" si="254"/>
        <v/>
      </c>
      <c r="ED990" s="224">
        <v>984</v>
      </c>
      <c r="EE990" s="3" t="str">
        <f>IF('DATA ENTRY'!CK989="","",IF('DATA ENTRY'!B989="","",IF(AND($EF$4='DATA ENTRY'!G989,$EH$4='DATA ENTRY'!F989),'DATA ENTRY'!B989,"")))</f>
        <v/>
      </c>
      <c r="EF990" s="3" t="str">
        <f>IF('DATA ENTRY'!CK989="","",IF('DATA ENTRY'!C989="","",IF(AND($EF$4='DATA ENTRY'!G989,$EH$4='DATA ENTRY'!F989),'DATA ENTRY'!C989,"")))</f>
        <v/>
      </c>
      <c r="EG990" s="4" t="str">
        <f>IF('DATA ENTRY'!CK989="","",IF('DATA ENTRY'!I989="","",IF(AND($EF$4='DATA ENTRY'!G989,$EH$4='DATA ENTRY'!F989),'DATA ENTRY'!I989,"")))</f>
        <v/>
      </c>
      <c r="EH990" s="4" t="str">
        <f>IF('DATA ENTRY'!CK989="","",IF('DATA ENTRY'!CK989="","",IF(AND($EF$4='DATA ENTRY'!G989,$EH$4='DATA ENTRY'!F989),'DATA ENTRY'!CK989,"")))</f>
        <v/>
      </c>
      <c r="EI990" s="3" t="str">
        <f>IF('DATA ENTRY'!CK989="","",IF('DATA ENTRY'!N989="","",IF(AND($EF$4='DATA ENTRY'!G989,$EH$4='DATA ENTRY'!F989),'DATA ENTRY'!N989,"")))</f>
        <v/>
      </c>
      <c r="EJ990" s="107" t="str">
        <f>IF('DATA ENTRY'!CK989="","",IF('DATA ENTRY'!O989="","",IF(AND($EF$4='DATA ENTRY'!G989,$EH$4='DATA ENTRY'!F989),'DATA ENTRY'!O989,"")))</f>
        <v/>
      </c>
      <c r="EK990" s="3" t="str">
        <f>IF('DATA ENTRY'!CK989="","",IF('DATA ENTRY'!P989="","",IF(AND($EF$4='DATA ENTRY'!G989,$EH$4='DATA ENTRY'!F989),'DATA ENTRY'!P989,"")))</f>
        <v/>
      </c>
      <c r="EL990" s="107" t="str">
        <f>IF('DATA ENTRY'!CK989="","",IF('DATA ENTRY'!Q989="","",IF(AND($EF$4='DATA ENTRY'!G989,$EH$4='DATA ENTRY'!F989),'DATA ENTRY'!Q989,"")))</f>
        <v/>
      </c>
      <c r="EM990" s="3" t="str">
        <f>IF('DATA ENTRY'!CK989="","",IF('DATA ENTRY'!R989="","",IF(AND($EF$4='DATA ENTRY'!G989,$EH$4='DATA ENTRY'!F989),'DATA ENTRY'!R989,"")))</f>
        <v/>
      </c>
      <c r="EN990" s="107" t="str">
        <f>IF('DATA ENTRY'!CK989="","",IF('DATA ENTRY'!S989="","",IF(AND($EF$4='DATA ENTRY'!G989,$EH$4='DATA ENTRY'!F989),'DATA ENTRY'!S989,"")))</f>
        <v/>
      </c>
      <c r="EO990" s="3" t="str">
        <f>IF('DATA ENTRY'!CK989="","",IF('DATA ENTRY'!E989="","",IF(AND($EF$4='DATA ENTRY'!G989,$EH$4='DATA ENTRY'!F989),'DATA ENTRY'!E989,"")))</f>
        <v/>
      </c>
      <c r="EP990" s="3" t="str">
        <f>IF('DATA ENTRY'!CK989="","",IF('DATA ENTRY'!D989="","",IF(AND($EF$4='DATA ENTRY'!G989,$EH$4='DATA ENTRY'!F989),'DATA ENTRY'!D989,"")))</f>
        <v/>
      </c>
      <c r="EQ990" s="3" t="str">
        <f>IF('DATA ENTRY'!CK989="","",IF('DATA ENTRY'!W989="","",IF(AND($EF$4='DATA ENTRY'!G989,$EH$4='DATA ENTRY'!F989),'DATA ENTRY'!W989,"")))</f>
        <v/>
      </c>
      <c r="ER990" s="3" t="str">
        <f>IF('DATA ENTRY'!CK989="","",IF('DATA ENTRY'!X989="","",IF(AND($EF$4='DATA ENTRY'!G989,$EH$4='DATA ENTRY'!F989),'DATA ENTRY'!X989,"")))</f>
        <v/>
      </c>
      <c r="ES990" s="108" t="str">
        <f t="shared" si="255"/>
        <v/>
      </c>
      <c r="ET990" s="108" t="str">
        <f>IF('DATA ENTRY'!CK989="","",IF('DATA ENTRY'!D989="","",IF(AND($EF$4='DATA ENTRY'!G989,$EH$4='DATA ENTRY'!F989),'DATA ENTRY'!G989,"")))</f>
        <v/>
      </c>
      <c r="EY990">
        <f t="shared" si="256"/>
        <v>0</v>
      </c>
    </row>
    <row r="991" spans="1:155">
      <c r="A991" t="str">
        <f>IF(S991=0,"",1+(MAX($A$7:A990)))</f>
        <v/>
      </c>
      <c r="B991" s="224">
        <v>985</v>
      </c>
      <c r="C991" s="3" t="str">
        <f>IF('DATA ENTRY'!CK990="","",IF('DATA ENTRY'!B990="","",IF($D$4="All Post",'DATA ENTRY'!B990,IF(AND($D$4='DATA ENTRY'!CK990),'DATA ENTRY'!B990,""))))</f>
        <v/>
      </c>
      <c r="D991" s="3" t="str">
        <f>IF('DATA ENTRY'!CK990="","",IF('DATA ENTRY'!C990="","",IF($D$4="All Post",'DATA ENTRY'!C990,IF(AND($D$4='DATA ENTRY'!CK990),'DATA ENTRY'!C990,""))))</f>
        <v/>
      </c>
      <c r="E991" s="4" t="str">
        <f>IF('DATA ENTRY'!CK990="","",IF('DATA ENTRY'!I990="","",IF($D$4="All Post",'DATA ENTRY'!I990,IF(AND($D$4='DATA ENTRY'!CK990),'DATA ENTRY'!I990,""))))</f>
        <v/>
      </c>
      <c r="F991" s="4" t="str">
        <f>IF('DATA ENTRY'!CK990="","",IF('DATA ENTRY'!CK990="","",IF($D$4="All Post",'DATA ENTRY'!CK990,IF(AND($D$4='DATA ENTRY'!CK990),'DATA ENTRY'!CK990,""))))</f>
        <v/>
      </c>
      <c r="G991" s="3" t="str">
        <f>IF('DATA ENTRY'!CK990="","",IF('DATA ENTRY'!N990="","",IF($D$4="All Post",'DATA ENTRY'!N990,IF(AND($D$4='DATA ENTRY'!CK990),'DATA ENTRY'!N990,""))))</f>
        <v/>
      </c>
      <c r="H991" s="107" t="str">
        <f>IF('DATA ENTRY'!CK990="","",IF('DATA ENTRY'!O990="","",IF($D$4="All Post",'DATA ENTRY'!O990,IF(AND($D$4='DATA ENTRY'!CK990),'DATA ENTRY'!O990,""))))</f>
        <v/>
      </c>
      <c r="I991" s="3" t="str">
        <f>IF('DATA ENTRY'!CK990="","",IF('DATA ENTRY'!P990="","",IF($D$4="All Post",'DATA ENTRY'!P990,IF(AND($D$4='DATA ENTRY'!CK990),'DATA ENTRY'!P990,""))))</f>
        <v/>
      </c>
      <c r="J991" s="107" t="str">
        <f>IF('DATA ENTRY'!CK990="","",IF('DATA ENTRY'!Q990="","",IF($D$4="All Post",'DATA ENTRY'!Q990,IF(AND($D$4='DATA ENTRY'!CK990),'DATA ENTRY'!Q990,""))))</f>
        <v/>
      </c>
      <c r="K991" s="3" t="str">
        <f>IF('DATA ENTRY'!CK990="","",IF('DATA ENTRY'!R990="","",IF($D$4="All Post",'DATA ENTRY'!R990,IF(AND($D$4='DATA ENTRY'!CK990),'DATA ENTRY'!R990,""))))</f>
        <v/>
      </c>
      <c r="L991" s="3" t="str">
        <f>IF('DATA ENTRY'!CK990="","",IF('DATA ENTRY'!S990="","",IF($D$4="All Post",'DATA ENTRY'!S990,IF(AND($D$4='DATA ENTRY'!CK990),'DATA ENTRY'!S990,""))))</f>
        <v/>
      </c>
      <c r="M991" s="3" t="str">
        <f>IF('DATA ENTRY'!CK990="","",IF('DATA ENTRY'!E990="","",IF($D$4="All Post",'DATA ENTRY'!E990,IF(AND($D$4='DATA ENTRY'!CK990),'DATA ENTRY'!E990,""))))</f>
        <v/>
      </c>
      <c r="N991" s="3" t="str">
        <f>IF('DATA ENTRY'!CK990="","",IF('DATA ENTRY'!W990="","",IF($D$4="All Post",'DATA ENTRY'!W990,IF(AND($D$4='DATA ENTRY'!CK990),'DATA ENTRY'!W990,""))))</f>
        <v/>
      </c>
      <c r="O991" s="3" t="str">
        <f>IF('DATA ENTRY'!CK990="","",IF('DATA ENTRY'!X990="","",IF($D$4="All Post",'DATA ENTRY'!X990,IF(AND($D$4='DATA ENTRY'!CK990),'DATA ENTRY'!X990,""))))</f>
        <v/>
      </c>
      <c r="P991" s="3" t="str">
        <f>IF('DATA ENTRY'!CK990="","",IF('DATA ENTRY'!G990="","",IF($D$4="All Post",'DATA ENTRY'!G990,IF(AND($D$4='DATA ENTRY'!CK990),'DATA ENTRY'!G990,""))))</f>
        <v/>
      </c>
      <c r="S991">
        <f t="shared" si="243"/>
        <v>0</v>
      </c>
      <c r="T991" t="str">
        <f t="shared" si="244"/>
        <v/>
      </c>
      <c r="BZ991" t="str">
        <f t="shared" si="245"/>
        <v/>
      </c>
      <c r="CA991" t="str">
        <f t="shared" si="246"/>
        <v/>
      </c>
      <c r="CB991" s="224">
        <v>985</v>
      </c>
      <c r="CC991" s="3" t="str">
        <f>IF('DATA ENTRY'!CK990="","",IF('DATA ENTRY'!B990="","",IF(AND($CD$4='DATA ENTRY'!CK990,$CG$4='DATA ENTRY'!D990),'DATA ENTRY'!B990,"")))</f>
        <v/>
      </c>
      <c r="CD991" s="3" t="str">
        <f>IF('DATA ENTRY'!CK990="","",IF('DATA ENTRY'!C990="","",IF(AND($CD$4='DATA ENTRY'!CK990,$CG$4='DATA ENTRY'!D990),'DATA ENTRY'!C990,"")))</f>
        <v/>
      </c>
      <c r="CE991" s="4" t="str">
        <f>IF('DATA ENTRY'!CK990="","",IF('DATA ENTRY'!I990="","",IF(AND($CD$4='DATA ENTRY'!CK990,$CG$4='DATA ENTRY'!D990),'DATA ENTRY'!I990,"")))</f>
        <v/>
      </c>
      <c r="CF991" s="4" t="str">
        <f>IF('DATA ENTRY'!CK990="","",IF('DATA ENTRY'!CK990="","",IF(AND($CD$4='DATA ENTRY'!CK990,$CG$4='DATA ENTRY'!D990),'DATA ENTRY'!CK990,"")))</f>
        <v/>
      </c>
      <c r="CG991" s="3" t="str">
        <f>IF('DATA ENTRY'!CK990="","",IF('DATA ENTRY'!N990="","",IF(AND($CD$4='DATA ENTRY'!CK990,$CG$4='DATA ENTRY'!D990),'DATA ENTRY'!N990,"")))</f>
        <v/>
      </c>
      <c r="CH991" s="107" t="str">
        <f>IF('DATA ENTRY'!CK990="","",IF('DATA ENTRY'!O990="","",IF(AND($CD$4='DATA ENTRY'!CK990,$CG$4='DATA ENTRY'!D990),'DATA ENTRY'!O990,"")))</f>
        <v/>
      </c>
      <c r="CI991" s="3" t="str">
        <f>IF('DATA ENTRY'!CK990="","",IF('DATA ENTRY'!P990="","",IF(AND($CD$4='DATA ENTRY'!CK990,$CG$4='DATA ENTRY'!D990),'DATA ENTRY'!P990,"")))</f>
        <v/>
      </c>
      <c r="CJ991" s="107" t="str">
        <f>IF('DATA ENTRY'!CK990="","",IF('DATA ENTRY'!Q990="","",IF(AND($CD$4='DATA ENTRY'!CK990,$CG$4='DATA ENTRY'!D990),'DATA ENTRY'!Q990,"")))</f>
        <v/>
      </c>
      <c r="CK991" s="3" t="str">
        <f>IF('DATA ENTRY'!CK990="","",IF('DATA ENTRY'!R990="","",IF(AND($CD$4='DATA ENTRY'!CK990,$CG$4='DATA ENTRY'!D990),'DATA ENTRY'!R990,"")))</f>
        <v/>
      </c>
      <c r="CL991" s="3" t="str">
        <f>IF('DATA ENTRY'!CK990="","",IF('DATA ENTRY'!S990="","",IF(AND($CD$4='DATA ENTRY'!CK990,$CG$4='DATA ENTRY'!D990),'DATA ENTRY'!S990,"")))</f>
        <v/>
      </c>
      <c r="CM991" s="3" t="str">
        <f>IF('DATA ENTRY'!CK990="","",IF('DATA ENTRY'!E990="","",IF(AND($CD$4='DATA ENTRY'!CK990,$CG$4='DATA ENTRY'!D990),'DATA ENTRY'!E990,"")))</f>
        <v/>
      </c>
      <c r="CN991" s="3" t="str">
        <f>IF('DATA ENTRY'!CK990="","",IF('DATA ENTRY'!W990="","",IF(AND($CD$4='DATA ENTRY'!CK990,$CG$4='DATA ENTRY'!D990),'DATA ENTRY'!W990,"")))</f>
        <v/>
      </c>
      <c r="CO991" s="3" t="str">
        <f>IF('DATA ENTRY'!CK990="","",IF('DATA ENTRY'!X990="","",IF(AND($CD$4='DATA ENTRY'!CK990,$CG$4='DATA ENTRY'!D990),'DATA ENTRY'!X990,"")))</f>
        <v/>
      </c>
      <c r="CP991" s="108" t="str">
        <f t="shared" si="247"/>
        <v/>
      </c>
      <c r="CQ991" s="108" t="str">
        <f>IF('DATA ENTRY'!CK990="","",IF('DATA ENTRY'!G990="","",IF(AND($CD$4='DATA ENTRY'!CK990,$CG$4='DATA ENTRY'!D990),'DATA ENTRY'!G990,"")))</f>
        <v/>
      </c>
      <c r="CR991" s="230" t="str">
        <f>IF('DATA ENTRY'!CK990="","",IF('DATA ENTRY'!D990="","",IF(AND($CD$4='DATA ENTRY'!CK990,$CG$4='DATA ENTRY'!D990),'DATA ENTRY'!D990,"")))</f>
        <v/>
      </c>
      <c r="CS991">
        <f t="shared" si="248"/>
        <v>0</v>
      </c>
      <c r="CT991">
        <f t="shared" si="249"/>
        <v>0</v>
      </c>
      <c r="CV991" s="139"/>
      <c r="CX991">
        <f t="shared" si="250"/>
        <v>0</v>
      </c>
      <c r="DB991" t="str">
        <f t="shared" si="257"/>
        <v/>
      </c>
      <c r="DC991" t="str">
        <f t="shared" si="258"/>
        <v/>
      </c>
      <c r="DD991" s="224">
        <v>985</v>
      </c>
      <c r="DE991" s="3" t="str">
        <f>IF('DATA ENTRY'!CK990="","",IF('DATA ENTRY'!B990="","",IF(AND($DF$4='DATA ENTRY'!D990),'DATA ENTRY'!B990,"")))</f>
        <v/>
      </c>
      <c r="DF991" s="3" t="str">
        <f>IF('DATA ENTRY'!CK990="","",IF('DATA ENTRY'!C990="","",IF(AND($DF$4='DATA ENTRY'!D990),'DATA ENTRY'!C990,"")))</f>
        <v/>
      </c>
      <c r="DG991" s="4" t="str">
        <f>IF('DATA ENTRY'!CK990="","",IF('DATA ENTRY'!I990="","",IF(AND($DF$4='DATA ENTRY'!D990),'DATA ENTRY'!I990,"")))</f>
        <v/>
      </c>
      <c r="DH991" s="4" t="str">
        <f>IF('DATA ENTRY'!CK990="","",IF('DATA ENTRY'!CK990="","",IF(AND($DF$4='DATA ENTRY'!D990),'DATA ENTRY'!CK990,"")))</f>
        <v/>
      </c>
      <c r="DI991" s="3" t="str">
        <f>IF('DATA ENTRY'!CK990="","",IF('DATA ENTRY'!N990="","",IF(AND($DF$4='DATA ENTRY'!D990),'DATA ENTRY'!N990,"")))</f>
        <v/>
      </c>
      <c r="DJ991" s="107" t="str">
        <f>IF('DATA ENTRY'!CK990="","",IF('DATA ENTRY'!O990="","",IF(AND($DF$4='DATA ENTRY'!D990),'DATA ENTRY'!O990,"")))</f>
        <v/>
      </c>
      <c r="DK991" s="3" t="str">
        <f>IF('DATA ENTRY'!CK990="","",IF('DATA ENTRY'!P990="","",IF(AND($DF$4='DATA ENTRY'!D990),'DATA ENTRY'!P990,"")))</f>
        <v/>
      </c>
      <c r="DL991" s="107" t="str">
        <f>IF('DATA ENTRY'!CK990="","",IF('DATA ENTRY'!Q990="","",IF(AND($DF$4='DATA ENTRY'!D990),'DATA ENTRY'!Q990,"")))</f>
        <v/>
      </c>
      <c r="DM991" s="3" t="str">
        <f>IF('DATA ENTRY'!CK990="","",IF('DATA ENTRY'!R990="","",IF(AND($DF$4='DATA ENTRY'!D990),'DATA ENTRY'!R990,"")))</f>
        <v/>
      </c>
      <c r="DN991" s="107" t="str">
        <f>IF('DATA ENTRY'!CK990="","",IF('DATA ENTRY'!S990="","",IF(AND($DF$4='DATA ENTRY'!D990),'DATA ENTRY'!S990,"")))</f>
        <v/>
      </c>
      <c r="DO991" s="3" t="str">
        <f>IF('DATA ENTRY'!CK990="","",IF('DATA ENTRY'!E990="","",IF(AND($DF$4='DATA ENTRY'!D990),'DATA ENTRY'!E990,"")))</f>
        <v/>
      </c>
      <c r="DP991" s="3" t="str">
        <f>IF('DATA ENTRY'!CK990="","",IF('DATA ENTRY'!D990="","",IF(AND($DF$4='DATA ENTRY'!D990),'DATA ENTRY'!D990,"")))</f>
        <v/>
      </c>
      <c r="DQ991" s="3" t="str">
        <f>IF('DATA ENTRY'!CK990="","",IF('DATA ENTRY'!W990="","",IF(AND($DF$4='DATA ENTRY'!D990),'DATA ENTRY'!W990,"")))</f>
        <v/>
      </c>
      <c r="DR991" s="3" t="str">
        <f>IF('DATA ENTRY'!CK990="","",IF('DATA ENTRY'!X990="","",IF(AND($DF$4='DATA ENTRY'!D990),'DATA ENTRY'!X990,"")))</f>
        <v/>
      </c>
      <c r="DS991" s="108" t="str">
        <f t="shared" si="251"/>
        <v/>
      </c>
      <c r="DT991" s="108" t="str">
        <f>IF('DATA ENTRY'!CK990="","",IF('DATA ENTRY'!D990="","",IF(AND($DF$4='DATA ENTRY'!D990),'DATA ENTRY'!G990,"")))</f>
        <v/>
      </c>
      <c r="DY991">
        <f t="shared" si="252"/>
        <v>0</v>
      </c>
      <c r="EB991" t="str">
        <f t="shared" si="253"/>
        <v/>
      </c>
      <c r="EC991" t="str">
        <f t="shared" si="254"/>
        <v/>
      </c>
      <c r="ED991" s="224">
        <v>985</v>
      </c>
      <c r="EE991" s="3" t="str">
        <f>IF('DATA ENTRY'!CK990="","",IF('DATA ENTRY'!B990="","",IF(AND($EF$4='DATA ENTRY'!G990,$EH$4='DATA ENTRY'!F990),'DATA ENTRY'!B990,"")))</f>
        <v/>
      </c>
      <c r="EF991" s="3" t="str">
        <f>IF('DATA ENTRY'!CK990="","",IF('DATA ENTRY'!C990="","",IF(AND($EF$4='DATA ENTRY'!G990,$EH$4='DATA ENTRY'!F990),'DATA ENTRY'!C990,"")))</f>
        <v/>
      </c>
      <c r="EG991" s="4" t="str">
        <f>IF('DATA ENTRY'!CK990="","",IF('DATA ENTRY'!I990="","",IF(AND($EF$4='DATA ENTRY'!G990,$EH$4='DATA ENTRY'!F990),'DATA ENTRY'!I990,"")))</f>
        <v/>
      </c>
      <c r="EH991" s="4" t="str">
        <f>IF('DATA ENTRY'!CK990="","",IF('DATA ENTRY'!CK990="","",IF(AND($EF$4='DATA ENTRY'!G990,$EH$4='DATA ENTRY'!F990),'DATA ENTRY'!CK990,"")))</f>
        <v/>
      </c>
      <c r="EI991" s="3" t="str">
        <f>IF('DATA ENTRY'!CK990="","",IF('DATA ENTRY'!N990="","",IF(AND($EF$4='DATA ENTRY'!G990,$EH$4='DATA ENTRY'!F990),'DATA ENTRY'!N990,"")))</f>
        <v/>
      </c>
      <c r="EJ991" s="107" t="str">
        <f>IF('DATA ENTRY'!CK990="","",IF('DATA ENTRY'!O990="","",IF(AND($EF$4='DATA ENTRY'!G990,$EH$4='DATA ENTRY'!F990),'DATA ENTRY'!O990,"")))</f>
        <v/>
      </c>
      <c r="EK991" s="3" t="str">
        <f>IF('DATA ENTRY'!CK990="","",IF('DATA ENTRY'!P990="","",IF(AND($EF$4='DATA ENTRY'!G990,$EH$4='DATA ENTRY'!F990),'DATA ENTRY'!P990,"")))</f>
        <v/>
      </c>
      <c r="EL991" s="107" t="str">
        <f>IF('DATA ENTRY'!CK990="","",IF('DATA ENTRY'!Q990="","",IF(AND($EF$4='DATA ENTRY'!G990,$EH$4='DATA ENTRY'!F990),'DATA ENTRY'!Q990,"")))</f>
        <v/>
      </c>
      <c r="EM991" s="3" t="str">
        <f>IF('DATA ENTRY'!CK990="","",IF('DATA ENTRY'!R990="","",IF(AND($EF$4='DATA ENTRY'!G990,$EH$4='DATA ENTRY'!F990),'DATA ENTRY'!R990,"")))</f>
        <v/>
      </c>
      <c r="EN991" s="107" t="str">
        <f>IF('DATA ENTRY'!CK990="","",IF('DATA ENTRY'!S990="","",IF(AND($EF$4='DATA ENTRY'!G990,$EH$4='DATA ENTRY'!F990),'DATA ENTRY'!S990,"")))</f>
        <v/>
      </c>
      <c r="EO991" s="3" t="str">
        <f>IF('DATA ENTRY'!CK990="","",IF('DATA ENTRY'!E990="","",IF(AND($EF$4='DATA ENTRY'!G990,$EH$4='DATA ENTRY'!F990),'DATA ENTRY'!E990,"")))</f>
        <v/>
      </c>
      <c r="EP991" s="3" t="str">
        <f>IF('DATA ENTRY'!CK990="","",IF('DATA ENTRY'!D990="","",IF(AND($EF$4='DATA ENTRY'!G990,$EH$4='DATA ENTRY'!F990),'DATA ENTRY'!D990,"")))</f>
        <v/>
      </c>
      <c r="EQ991" s="3" t="str">
        <f>IF('DATA ENTRY'!CK990="","",IF('DATA ENTRY'!W990="","",IF(AND($EF$4='DATA ENTRY'!G990,$EH$4='DATA ENTRY'!F990),'DATA ENTRY'!W990,"")))</f>
        <v/>
      </c>
      <c r="ER991" s="3" t="str">
        <f>IF('DATA ENTRY'!CK990="","",IF('DATA ENTRY'!X990="","",IF(AND($EF$4='DATA ENTRY'!G990,$EH$4='DATA ENTRY'!F990),'DATA ENTRY'!X990,"")))</f>
        <v/>
      </c>
      <c r="ES991" s="108" t="str">
        <f t="shared" si="255"/>
        <v/>
      </c>
      <c r="ET991" s="108" t="str">
        <f>IF('DATA ENTRY'!CK990="","",IF('DATA ENTRY'!D990="","",IF(AND($EF$4='DATA ENTRY'!G990,$EH$4='DATA ENTRY'!F990),'DATA ENTRY'!G990,"")))</f>
        <v/>
      </c>
      <c r="EY991">
        <f t="shared" si="256"/>
        <v>0</v>
      </c>
    </row>
    <row r="992" spans="1:155">
      <c r="A992" t="str">
        <f>IF(S992=0,"",1+(MAX($A$7:A991)))</f>
        <v/>
      </c>
      <c r="B992" s="224">
        <v>986</v>
      </c>
      <c r="C992" s="3" t="str">
        <f>IF('DATA ENTRY'!CK991="","",IF('DATA ENTRY'!B991="","",IF($D$4="All Post",'DATA ENTRY'!B991,IF(AND($D$4='DATA ENTRY'!CK991),'DATA ENTRY'!B991,""))))</f>
        <v/>
      </c>
      <c r="D992" s="3" t="str">
        <f>IF('DATA ENTRY'!CK991="","",IF('DATA ENTRY'!C991="","",IF($D$4="All Post",'DATA ENTRY'!C991,IF(AND($D$4='DATA ENTRY'!CK991),'DATA ENTRY'!C991,""))))</f>
        <v/>
      </c>
      <c r="E992" s="4" t="str">
        <f>IF('DATA ENTRY'!CK991="","",IF('DATA ENTRY'!I991="","",IF($D$4="All Post",'DATA ENTRY'!I991,IF(AND($D$4='DATA ENTRY'!CK991),'DATA ENTRY'!I991,""))))</f>
        <v/>
      </c>
      <c r="F992" s="4" t="str">
        <f>IF('DATA ENTRY'!CK991="","",IF('DATA ENTRY'!CK991="","",IF($D$4="All Post",'DATA ENTRY'!CK991,IF(AND($D$4='DATA ENTRY'!CK991),'DATA ENTRY'!CK991,""))))</f>
        <v/>
      </c>
      <c r="G992" s="3" t="str">
        <f>IF('DATA ENTRY'!CK991="","",IF('DATA ENTRY'!N991="","",IF($D$4="All Post",'DATA ENTRY'!N991,IF(AND($D$4='DATA ENTRY'!CK991),'DATA ENTRY'!N991,""))))</f>
        <v/>
      </c>
      <c r="H992" s="107" t="str">
        <f>IF('DATA ENTRY'!CK991="","",IF('DATA ENTRY'!O991="","",IF($D$4="All Post",'DATA ENTRY'!O991,IF(AND($D$4='DATA ENTRY'!CK991),'DATA ENTRY'!O991,""))))</f>
        <v/>
      </c>
      <c r="I992" s="3" t="str">
        <f>IF('DATA ENTRY'!CK991="","",IF('DATA ENTRY'!P991="","",IF($D$4="All Post",'DATA ENTRY'!P991,IF(AND($D$4='DATA ENTRY'!CK991),'DATA ENTRY'!P991,""))))</f>
        <v/>
      </c>
      <c r="J992" s="107" t="str">
        <f>IF('DATA ENTRY'!CK991="","",IF('DATA ENTRY'!Q991="","",IF($D$4="All Post",'DATA ENTRY'!Q991,IF(AND($D$4='DATA ENTRY'!CK991),'DATA ENTRY'!Q991,""))))</f>
        <v/>
      </c>
      <c r="K992" s="3" t="str">
        <f>IF('DATA ENTRY'!CK991="","",IF('DATA ENTRY'!R991="","",IF($D$4="All Post",'DATA ENTRY'!R991,IF(AND($D$4='DATA ENTRY'!CK991),'DATA ENTRY'!R991,""))))</f>
        <v/>
      </c>
      <c r="L992" s="3" t="str">
        <f>IF('DATA ENTRY'!CK991="","",IF('DATA ENTRY'!S991="","",IF($D$4="All Post",'DATA ENTRY'!S991,IF(AND($D$4='DATA ENTRY'!CK991),'DATA ENTRY'!S991,""))))</f>
        <v/>
      </c>
      <c r="M992" s="3" t="str">
        <f>IF('DATA ENTRY'!CK991="","",IF('DATA ENTRY'!E991="","",IF($D$4="All Post",'DATA ENTRY'!E991,IF(AND($D$4='DATA ENTRY'!CK991),'DATA ENTRY'!E991,""))))</f>
        <v/>
      </c>
      <c r="N992" s="3" t="str">
        <f>IF('DATA ENTRY'!CK991="","",IF('DATA ENTRY'!W991="","",IF($D$4="All Post",'DATA ENTRY'!W991,IF(AND($D$4='DATA ENTRY'!CK991),'DATA ENTRY'!W991,""))))</f>
        <v/>
      </c>
      <c r="O992" s="3" t="str">
        <f>IF('DATA ENTRY'!CK991="","",IF('DATA ENTRY'!X991="","",IF($D$4="All Post",'DATA ENTRY'!X991,IF(AND($D$4='DATA ENTRY'!CK991),'DATA ENTRY'!X991,""))))</f>
        <v/>
      </c>
      <c r="P992" s="3" t="str">
        <f>IF('DATA ENTRY'!CK991="","",IF('DATA ENTRY'!G991="","",IF($D$4="All Post",'DATA ENTRY'!G991,IF(AND($D$4='DATA ENTRY'!CK991),'DATA ENTRY'!G991,""))))</f>
        <v/>
      </c>
      <c r="S992">
        <f t="shared" si="243"/>
        <v>0</v>
      </c>
      <c r="T992" t="str">
        <f t="shared" si="244"/>
        <v/>
      </c>
      <c r="BZ992" t="str">
        <f t="shared" si="245"/>
        <v/>
      </c>
      <c r="CA992" t="str">
        <f t="shared" si="246"/>
        <v/>
      </c>
      <c r="CB992" s="224">
        <v>986</v>
      </c>
      <c r="CC992" s="3" t="str">
        <f>IF('DATA ENTRY'!CK991="","",IF('DATA ENTRY'!B991="","",IF(AND($CD$4='DATA ENTRY'!CK991,$CG$4='DATA ENTRY'!D991),'DATA ENTRY'!B991,"")))</f>
        <v/>
      </c>
      <c r="CD992" s="3" t="str">
        <f>IF('DATA ENTRY'!CK991="","",IF('DATA ENTRY'!C991="","",IF(AND($CD$4='DATA ENTRY'!CK991,$CG$4='DATA ENTRY'!D991),'DATA ENTRY'!C991,"")))</f>
        <v/>
      </c>
      <c r="CE992" s="4" t="str">
        <f>IF('DATA ENTRY'!CK991="","",IF('DATA ENTRY'!I991="","",IF(AND($CD$4='DATA ENTRY'!CK991,$CG$4='DATA ENTRY'!D991),'DATA ENTRY'!I991,"")))</f>
        <v/>
      </c>
      <c r="CF992" s="4" t="str">
        <f>IF('DATA ENTRY'!CK991="","",IF('DATA ENTRY'!CK991="","",IF(AND($CD$4='DATA ENTRY'!CK991,$CG$4='DATA ENTRY'!D991),'DATA ENTRY'!CK991,"")))</f>
        <v/>
      </c>
      <c r="CG992" s="3" t="str">
        <f>IF('DATA ENTRY'!CK991="","",IF('DATA ENTRY'!N991="","",IF(AND($CD$4='DATA ENTRY'!CK991,$CG$4='DATA ENTRY'!D991),'DATA ENTRY'!N991,"")))</f>
        <v/>
      </c>
      <c r="CH992" s="107" t="str">
        <f>IF('DATA ENTRY'!CK991="","",IF('DATA ENTRY'!O991="","",IF(AND($CD$4='DATA ENTRY'!CK991,$CG$4='DATA ENTRY'!D991),'DATA ENTRY'!O991,"")))</f>
        <v/>
      </c>
      <c r="CI992" s="3" t="str">
        <f>IF('DATA ENTRY'!CK991="","",IF('DATA ENTRY'!P991="","",IF(AND($CD$4='DATA ENTRY'!CK991,$CG$4='DATA ENTRY'!D991),'DATA ENTRY'!P991,"")))</f>
        <v/>
      </c>
      <c r="CJ992" s="107" t="str">
        <f>IF('DATA ENTRY'!CK991="","",IF('DATA ENTRY'!Q991="","",IF(AND($CD$4='DATA ENTRY'!CK991,$CG$4='DATA ENTRY'!D991),'DATA ENTRY'!Q991,"")))</f>
        <v/>
      </c>
      <c r="CK992" s="3" t="str">
        <f>IF('DATA ENTRY'!CK991="","",IF('DATA ENTRY'!R991="","",IF(AND($CD$4='DATA ENTRY'!CK991,$CG$4='DATA ENTRY'!D991),'DATA ENTRY'!R991,"")))</f>
        <v/>
      </c>
      <c r="CL992" s="3" t="str">
        <f>IF('DATA ENTRY'!CK991="","",IF('DATA ENTRY'!S991="","",IF(AND($CD$4='DATA ENTRY'!CK991,$CG$4='DATA ENTRY'!D991),'DATA ENTRY'!S991,"")))</f>
        <v/>
      </c>
      <c r="CM992" s="3" t="str">
        <f>IF('DATA ENTRY'!CK991="","",IF('DATA ENTRY'!E991="","",IF(AND($CD$4='DATA ENTRY'!CK991,$CG$4='DATA ENTRY'!D991),'DATA ENTRY'!E991,"")))</f>
        <v/>
      </c>
      <c r="CN992" s="3" t="str">
        <f>IF('DATA ENTRY'!CK991="","",IF('DATA ENTRY'!W991="","",IF(AND($CD$4='DATA ENTRY'!CK991,$CG$4='DATA ENTRY'!D991),'DATA ENTRY'!W991,"")))</f>
        <v/>
      </c>
      <c r="CO992" s="3" t="str">
        <f>IF('DATA ENTRY'!CK991="","",IF('DATA ENTRY'!X991="","",IF(AND($CD$4='DATA ENTRY'!CK991,$CG$4='DATA ENTRY'!D991),'DATA ENTRY'!X991,"")))</f>
        <v/>
      </c>
      <c r="CP992" s="108" t="str">
        <f t="shared" si="247"/>
        <v/>
      </c>
      <c r="CQ992" s="108" t="str">
        <f>IF('DATA ENTRY'!CK991="","",IF('DATA ENTRY'!G991="","",IF(AND($CD$4='DATA ENTRY'!CK991,$CG$4='DATA ENTRY'!D991),'DATA ENTRY'!G991,"")))</f>
        <v/>
      </c>
      <c r="CR992" s="230" t="str">
        <f>IF('DATA ENTRY'!CK991="","",IF('DATA ENTRY'!D991="","",IF(AND($CD$4='DATA ENTRY'!CK991,$CG$4='DATA ENTRY'!D991),'DATA ENTRY'!D991,"")))</f>
        <v/>
      </c>
      <c r="CS992">
        <f t="shared" si="248"/>
        <v>0</v>
      </c>
      <c r="CT992">
        <f t="shared" si="249"/>
        <v>0</v>
      </c>
      <c r="CV992" s="139"/>
      <c r="CX992">
        <f t="shared" si="250"/>
        <v>0</v>
      </c>
      <c r="DB992" t="str">
        <f t="shared" si="257"/>
        <v/>
      </c>
      <c r="DC992" t="str">
        <f t="shared" si="258"/>
        <v/>
      </c>
      <c r="DD992" s="224">
        <v>986</v>
      </c>
      <c r="DE992" s="3" t="str">
        <f>IF('DATA ENTRY'!CK991="","",IF('DATA ENTRY'!B991="","",IF(AND($DF$4='DATA ENTRY'!D991),'DATA ENTRY'!B991,"")))</f>
        <v/>
      </c>
      <c r="DF992" s="3" t="str">
        <f>IF('DATA ENTRY'!CK991="","",IF('DATA ENTRY'!C991="","",IF(AND($DF$4='DATA ENTRY'!D991),'DATA ENTRY'!C991,"")))</f>
        <v/>
      </c>
      <c r="DG992" s="4" t="str">
        <f>IF('DATA ENTRY'!CK991="","",IF('DATA ENTRY'!I991="","",IF(AND($DF$4='DATA ENTRY'!D991),'DATA ENTRY'!I991,"")))</f>
        <v/>
      </c>
      <c r="DH992" s="4" t="str">
        <f>IF('DATA ENTRY'!CK991="","",IF('DATA ENTRY'!CK991="","",IF(AND($DF$4='DATA ENTRY'!D991),'DATA ENTRY'!CK991,"")))</f>
        <v/>
      </c>
      <c r="DI992" s="3" t="str">
        <f>IF('DATA ENTRY'!CK991="","",IF('DATA ENTRY'!N991="","",IF(AND($DF$4='DATA ENTRY'!D991),'DATA ENTRY'!N991,"")))</f>
        <v/>
      </c>
      <c r="DJ992" s="107" t="str">
        <f>IF('DATA ENTRY'!CK991="","",IF('DATA ENTRY'!O991="","",IF(AND($DF$4='DATA ENTRY'!D991),'DATA ENTRY'!O991,"")))</f>
        <v/>
      </c>
      <c r="DK992" s="3" t="str">
        <f>IF('DATA ENTRY'!CK991="","",IF('DATA ENTRY'!P991="","",IF(AND($DF$4='DATA ENTRY'!D991),'DATA ENTRY'!P991,"")))</f>
        <v/>
      </c>
      <c r="DL992" s="107" t="str">
        <f>IF('DATA ENTRY'!CK991="","",IF('DATA ENTRY'!Q991="","",IF(AND($DF$4='DATA ENTRY'!D991),'DATA ENTRY'!Q991,"")))</f>
        <v/>
      </c>
      <c r="DM992" s="3" t="str">
        <f>IF('DATA ENTRY'!CK991="","",IF('DATA ENTRY'!R991="","",IF(AND($DF$4='DATA ENTRY'!D991),'DATA ENTRY'!R991,"")))</f>
        <v/>
      </c>
      <c r="DN992" s="107" t="str">
        <f>IF('DATA ENTRY'!CK991="","",IF('DATA ENTRY'!S991="","",IF(AND($DF$4='DATA ENTRY'!D991),'DATA ENTRY'!S991,"")))</f>
        <v/>
      </c>
      <c r="DO992" s="3" t="str">
        <f>IF('DATA ENTRY'!CK991="","",IF('DATA ENTRY'!E991="","",IF(AND($DF$4='DATA ENTRY'!D991),'DATA ENTRY'!E991,"")))</f>
        <v/>
      </c>
      <c r="DP992" s="3" t="str">
        <f>IF('DATA ENTRY'!CK991="","",IF('DATA ENTRY'!D991="","",IF(AND($DF$4='DATA ENTRY'!D991),'DATA ENTRY'!D991,"")))</f>
        <v/>
      </c>
      <c r="DQ992" s="3" t="str">
        <f>IF('DATA ENTRY'!CK991="","",IF('DATA ENTRY'!W991="","",IF(AND($DF$4='DATA ENTRY'!D991),'DATA ENTRY'!W991,"")))</f>
        <v/>
      </c>
      <c r="DR992" s="3" t="str">
        <f>IF('DATA ENTRY'!CK991="","",IF('DATA ENTRY'!X991="","",IF(AND($DF$4='DATA ENTRY'!D991),'DATA ENTRY'!X991,"")))</f>
        <v/>
      </c>
      <c r="DS992" s="108" t="str">
        <f t="shared" si="251"/>
        <v/>
      </c>
      <c r="DT992" s="108" t="str">
        <f>IF('DATA ENTRY'!CK991="","",IF('DATA ENTRY'!D991="","",IF(AND($DF$4='DATA ENTRY'!D991),'DATA ENTRY'!G991,"")))</f>
        <v/>
      </c>
      <c r="DY992">
        <f t="shared" si="252"/>
        <v>0</v>
      </c>
      <c r="EB992" t="str">
        <f t="shared" si="253"/>
        <v/>
      </c>
      <c r="EC992" t="str">
        <f t="shared" si="254"/>
        <v/>
      </c>
      <c r="ED992" s="224">
        <v>986</v>
      </c>
      <c r="EE992" s="3" t="str">
        <f>IF('DATA ENTRY'!CK991="","",IF('DATA ENTRY'!B991="","",IF(AND($EF$4='DATA ENTRY'!G991,$EH$4='DATA ENTRY'!F991),'DATA ENTRY'!B991,"")))</f>
        <v/>
      </c>
      <c r="EF992" s="3" t="str">
        <f>IF('DATA ENTRY'!CK991="","",IF('DATA ENTRY'!C991="","",IF(AND($EF$4='DATA ENTRY'!G991,$EH$4='DATA ENTRY'!F991),'DATA ENTRY'!C991,"")))</f>
        <v/>
      </c>
      <c r="EG992" s="4" t="str">
        <f>IF('DATA ENTRY'!CK991="","",IF('DATA ENTRY'!I991="","",IF(AND($EF$4='DATA ENTRY'!G991,$EH$4='DATA ENTRY'!F991),'DATA ENTRY'!I991,"")))</f>
        <v/>
      </c>
      <c r="EH992" s="4" t="str">
        <f>IF('DATA ENTRY'!CK991="","",IF('DATA ENTRY'!CK991="","",IF(AND($EF$4='DATA ENTRY'!G991,$EH$4='DATA ENTRY'!F991),'DATA ENTRY'!CK991,"")))</f>
        <v/>
      </c>
      <c r="EI992" s="3" t="str">
        <f>IF('DATA ENTRY'!CK991="","",IF('DATA ENTRY'!N991="","",IF(AND($EF$4='DATA ENTRY'!G991,$EH$4='DATA ENTRY'!F991),'DATA ENTRY'!N991,"")))</f>
        <v/>
      </c>
      <c r="EJ992" s="107" t="str">
        <f>IF('DATA ENTRY'!CK991="","",IF('DATA ENTRY'!O991="","",IF(AND($EF$4='DATA ENTRY'!G991,$EH$4='DATA ENTRY'!F991),'DATA ENTRY'!O991,"")))</f>
        <v/>
      </c>
      <c r="EK992" s="3" t="str">
        <f>IF('DATA ENTRY'!CK991="","",IF('DATA ENTRY'!P991="","",IF(AND($EF$4='DATA ENTRY'!G991,$EH$4='DATA ENTRY'!F991),'DATA ENTRY'!P991,"")))</f>
        <v/>
      </c>
      <c r="EL992" s="107" t="str">
        <f>IF('DATA ENTRY'!CK991="","",IF('DATA ENTRY'!Q991="","",IF(AND($EF$4='DATA ENTRY'!G991,$EH$4='DATA ENTRY'!F991),'DATA ENTRY'!Q991,"")))</f>
        <v/>
      </c>
      <c r="EM992" s="3" t="str">
        <f>IF('DATA ENTRY'!CK991="","",IF('DATA ENTRY'!R991="","",IF(AND($EF$4='DATA ENTRY'!G991,$EH$4='DATA ENTRY'!F991),'DATA ENTRY'!R991,"")))</f>
        <v/>
      </c>
      <c r="EN992" s="107" t="str">
        <f>IF('DATA ENTRY'!CK991="","",IF('DATA ENTRY'!S991="","",IF(AND($EF$4='DATA ENTRY'!G991,$EH$4='DATA ENTRY'!F991),'DATA ENTRY'!S991,"")))</f>
        <v/>
      </c>
      <c r="EO992" s="3" t="str">
        <f>IF('DATA ENTRY'!CK991="","",IF('DATA ENTRY'!E991="","",IF(AND($EF$4='DATA ENTRY'!G991,$EH$4='DATA ENTRY'!F991),'DATA ENTRY'!E991,"")))</f>
        <v/>
      </c>
      <c r="EP992" s="3" t="str">
        <f>IF('DATA ENTRY'!CK991="","",IF('DATA ENTRY'!D991="","",IF(AND($EF$4='DATA ENTRY'!G991,$EH$4='DATA ENTRY'!F991),'DATA ENTRY'!D991,"")))</f>
        <v/>
      </c>
      <c r="EQ992" s="3" t="str">
        <f>IF('DATA ENTRY'!CK991="","",IF('DATA ENTRY'!W991="","",IF(AND($EF$4='DATA ENTRY'!G991,$EH$4='DATA ENTRY'!F991),'DATA ENTRY'!W991,"")))</f>
        <v/>
      </c>
      <c r="ER992" s="3" t="str">
        <f>IF('DATA ENTRY'!CK991="","",IF('DATA ENTRY'!X991="","",IF(AND($EF$4='DATA ENTRY'!G991,$EH$4='DATA ENTRY'!F991),'DATA ENTRY'!X991,"")))</f>
        <v/>
      </c>
      <c r="ES992" s="108" t="str">
        <f t="shared" si="255"/>
        <v/>
      </c>
      <c r="ET992" s="108" t="str">
        <f>IF('DATA ENTRY'!CK991="","",IF('DATA ENTRY'!D991="","",IF(AND($EF$4='DATA ENTRY'!G991,$EH$4='DATA ENTRY'!F991),'DATA ENTRY'!G991,"")))</f>
        <v/>
      </c>
      <c r="EY992">
        <f t="shared" si="256"/>
        <v>0</v>
      </c>
    </row>
    <row r="993" spans="1:155">
      <c r="A993" t="str">
        <f>IF(S993=0,"",1+(MAX($A$7:A992)))</f>
        <v/>
      </c>
      <c r="B993" s="224">
        <v>987</v>
      </c>
      <c r="C993" s="3" t="str">
        <f>IF('DATA ENTRY'!CK992="","",IF('DATA ENTRY'!B992="","",IF($D$4="All Post",'DATA ENTRY'!B992,IF(AND($D$4='DATA ENTRY'!CK992),'DATA ENTRY'!B992,""))))</f>
        <v/>
      </c>
      <c r="D993" s="3" t="str">
        <f>IF('DATA ENTRY'!CK992="","",IF('DATA ENTRY'!C992="","",IF($D$4="All Post",'DATA ENTRY'!C992,IF(AND($D$4='DATA ENTRY'!CK992),'DATA ENTRY'!C992,""))))</f>
        <v/>
      </c>
      <c r="E993" s="4" t="str">
        <f>IF('DATA ENTRY'!CK992="","",IF('DATA ENTRY'!I992="","",IF($D$4="All Post",'DATA ENTRY'!I992,IF(AND($D$4='DATA ENTRY'!CK992),'DATA ENTRY'!I992,""))))</f>
        <v/>
      </c>
      <c r="F993" s="4" t="str">
        <f>IF('DATA ENTRY'!CK992="","",IF('DATA ENTRY'!CK992="","",IF($D$4="All Post",'DATA ENTRY'!CK992,IF(AND($D$4='DATA ENTRY'!CK992),'DATA ENTRY'!CK992,""))))</f>
        <v/>
      </c>
      <c r="G993" s="3" t="str">
        <f>IF('DATA ENTRY'!CK992="","",IF('DATA ENTRY'!N992="","",IF($D$4="All Post",'DATA ENTRY'!N992,IF(AND($D$4='DATA ENTRY'!CK992),'DATA ENTRY'!N992,""))))</f>
        <v/>
      </c>
      <c r="H993" s="107" t="str">
        <f>IF('DATA ENTRY'!CK992="","",IF('DATA ENTRY'!O992="","",IF($D$4="All Post",'DATA ENTRY'!O992,IF(AND($D$4='DATA ENTRY'!CK992),'DATA ENTRY'!O992,""))))</f>
        <v/>
      </c>
      <c r="I993" s="3" t="str">
        <f>IF('DATA ENTRY'!CK992="","",IF('DATA ENTRY'!P992="","",IF($D$4="All Post",'DATA ENTRY'!P992,IF(AND($D$4='DATA ENTRY'!CK992),'DATA ENTRY'!P992,""))))</f>
        <v/>
      </c>
      <c r="J993" s="107" t="str">
        <f>IF('DATA ENTRY'!CK992="","",IF('DATA ENTRY'!Q992="","",IF($D$4="All Post",'DATA ENTRY'!Q992,IF(AND($D$4='DATA ENTRY'!CK992),'DATA ENTRY'!Q992,""))))</f>
        <v/>
      </c>
      <c r="K993" s="3" t="str">
        <f>IF('DATA ENTRY'!CK992="","",IF('DATA ENTRY'!R992="","",IF($D$4="All Post",'DATA ENTRY'!R992,IF(AND($D$4='DATA ENTRY'!CK992),'DATA ENTRY'!R992,""))))</f>
        <v/>
      </c>
      <c r="L993" s="3" t="str">
        <f>IF('DATA ENTRY'!CK992="","",IF('DATA ENTRY'!S992="","",IF($D$4="All Post",'DATA ENTRY'!S992,IF(AND($D$4='DATA ENTRY'!CK992),'DATA ENTRY'!S992,""))))</f>
        <v/>
      </c>
      <c r="M993" s="3" t="str">
        <f>IF('DATA ENTRY'!CK992="","",IF('DATA ENTRY'!E992="","",IF($D$4="All Post",'DATA ENTRY'!E992,IF(AND($D$4='DATA ENTRY'!CK992),'DATA ENTRY'!E992,""))))</f>
        <v/>
      </c>
      <c r="N993" s="3" t="str">
        <f>IF('DATA ENTRY'!CK992="","",IF('DATA ENTRY'!W992="","",IF($D$4="All Post",'DATA ENTRY'!W992,IF(AND($D$4='DATA ENTRY'!CK992),'DATA ENTRY'!W992,""))))</f>
        <v/>
      </c>
      <c r="O993" s="3" t="str">
        <f>IF('DATA ENTRY'!CK992="","",IF('DATA ENTRY'!X992="","",IF($D$4="All Post",'DATA ENTRY'!X992,IF(AND($D$4='DATA ENTRY'!CK992),'DATA ENTRY'!X992,""))))</f>
        <v/>
      </c>
      <c r="P993" s="3" t="str">
        <f>IF('DATA ENTRY'!CK992="","",IF('DATA ENTRY'!G992="","",IF($D$4="All Post",'DATA ENTRY'!G992,IF(AND($D$4='DATA ENTRY'!CK992),'DATA ENTRY'!G992,""))))</f>
        <v/>
      </c>
      <c r="S993">
        <f t="shared" si="243"/>
        <v>0</v>
      </c>
      <c r="T993" t="str">
        <f t="shared" si="244"/>
        <v/>
      </c>
      <c r="BZ993" t="str">
        <f t="shared" si="245"/>
        <v/>
      </c>
      <c r="CA993" t="str">
        <f t="shared" si="246"/>
        <v/>
      </c>
      <c r="CB993" s="224">
        <v>987</v>
      </c>
      <c r="CC993" s="3" t="str">
        <f>IF('DATA ENTRY'!CK992="","",IF('DATA ENTRY'!B992="","",IF(AND($CD$4='DATA ENTRY'!CK992,$CG$4='DATA ENTRY'!D992),'DATA ENTRY'!B992,"")))</f>
        <v/>
      </c>
      <c r="CD993" s="3" t="str">
        <f>IF('DATA ENTRY'!CK992="","",IF('DATA ENTRY'!C992="","",IF(AND($CD$4='DATA ENTRY'!CK992,$CG$4='DATA ENTRY'!D992),'DATA ENTRY'!C992,"")))</f>
        <v/>
      </c>
      <c r="CE993" s="4" t="str">
        <f>IF('DATA ENTRY'!CK992="","",IF('DATA ENTRY'!I992="","",IF(AND($CD$4='DATA ENTRY'!CK992,$CG$4='DATA ENTRY'!D992),'DATA ENTRY'!I992,"")))</f>
        <v/>
      </c>
      <c r="CF993" s="4" t="str">
        <f>IF('DATA ENTRY'!CK992="","",IF('DATA ENTRY'!CK992="","",IF(AND($CD$4='DATA ENTRY'!CK992,$CG$4='DATA ENTRY'!D992),'DATA ENTRY'!CK992,"")))</f>
        <v/>
      </c>
      <c r="CG993" s="3" t="str">
        <f>IF('DATA ENTRY'!CK992="","",IF('DATA ENTRY'!N992="","",IF(AND($CD$4='DATA ENTRY'!CK992,$CG$4='DATA ENTRY'!D992),'DATA ENTRY'!N992,"")))</f>
        <v/>
      </c>
      <c r="CH993" s="107" t="str">
        <f>IF('DATA ENTRY'!CK992="","",IF('DATA ENTRY'!O992="","",IF(AND($CD$4='DATA ENTRY'!CK992,$CG$4='DATA ENTRY'!D992),'DATA ENTRY'!O992,"")))</f>
        <v/>
      </c>
      <c r="CI993" s="3" t="str">
        <f>IF('DATA ENTRY'!CK992="","",IF('DATA ENTRY'!P992="","",IF(AND($CD$4='DATA ENTRY'!CK992,$CG$4='DATA ENTRY'!D992),'DATA ENTRY'!P992,"")))</f>
        <v/>
      </c>
      <c r="CJ993" s="107" t="str">
        <f>IF('DATA ENTRY'!CK992="","",IF('DATA ENTRY'!Q992="","",IF(AND($CD$4='DATA ENTRY'!CK992,$CG$4='DATA ENTRY'!D992),'DATA ENTRY'!Q992,"")))</f>
        <v/>
      </c>
      <c r="CK993" s="3" t="str">
        <f>IF('DATA ENTRY'!CK992="","",IF('DATA ENTRY'!R992="","",IF(AND($CD$4='DATA ENTRY'!CK992,$CG$4='DATA ENTRY'!D992),'DATA ENTRY'!R992,"")))</f>
        <v/>
      </c>
      <c r="CL993" s="3" t="str">
        <f>IF('DATA ENTRY'!CK992="","",IF('DATA ENTRY'!S992="","",IF(AND($CD$4='DATA ENTRY'!CK992,$CG$4='DATA ENTRY'!D992),'DATA ENTRY'!S992,"")))</f>
        <v/>
      </c>
      <c r="CM993" s="3" t="str">
        <f>IF('DATA ENTRY'!CK992="","",IF('DATA ENTRY'!E992="","",IF(AND($CD$4='DATA ENTRY'!CK992,$CG$4='DATA ENTRY'!D992),'DATA ENTRY'!E992,"")))</f>
        <v/>
      </c>
      <c r="CN993" s="3" t="str">
        <f>IF('DATA ENTRY'!CK992="","",IF('DATA ENTRY'!W992="","",IF(AND($CD$4='DATA ENTRY'!CK992,$CG$4='DATA ENTRY'!D992),'DATA ENTRY'!W992,"")))</f>
        <v/>
      </c>
      <c r="CO993" s="3" t="str">
        <f>IF('DATA ENTRY'!CK992="","",IF('DATA ENTRY'!X992="","",IF(AND($CD$4='DATA ENTRY'!CK992,$CG$4='DATA ENTRY'!D992),'DATA ENTRY'!X992,"")))</f>
        <v/>
      </c>
      <c r="CP993" s="108" t="str">
        <f t="shared" si="247"/>
        <v/>
      </c>
      <c r="CQ993" s="108" t="str">
        <f>IF('DATA ENTRY'!CK992="","",IF('DATA ENTRY'!G992="","",IF(AND($CD$4='DATA ENTRY'!CK992,$CG$4='DATA ENTRY'!D992),'DATA ENTRY'!G992,"")))</f>
        <v/>
      </c>
      <c r="CR993" s="230" t="str">
        <f>IF('DATA ENTRY'!CK992="","",IF('DATA ENTRY'!D992="","",IF(AND($CD$4='DATA ENTRY'!CK992,$CG$4='DATA ENTRY'!D992),'DATA ENTRY'!D992,"")))</f>
        <v/>
      </c>
      <c r="CS993">
        <f t="shared" si="248"/>
        <v>0</v>
      </c>
      <c r="CT993">
        <f t="shared" si="249"/>
        <v>0</v>
      </c>
      <c r="CV993" s="139"/>
      <c r="CX993">
        <f t="shared" si="250"/>
        <v>0</v>
      </c>
      <c r="DB993" t="str">
        <f t="shared" si="257"/>
        <v/>
      </c>
      <c r="DC993" t="str">
        <f t="shared" si="258"/>
        <v/>
      </c>
      <c r="DD993" s="224">
        <v>987</v>
      </c>
      <c r="DE993" s="3" t="str">
        <f>IF('DATA ENTRY'!CK992="","",IF('DATA ENTRY'!B992="","",IF(AND($DF$4='DATA ENTRY'!D992),'DATA ENTRY'!B992,"")))</f>
        <v/>
      </c>
      <c r="DF993" s="3" t="str">
        <f>IF('DATA ENTRY'!CK992="","",IF('DATA ENTRY'!C992="","",IF(AND($DF$4='DATA ENTRY'!D992),'DATA ENTRY'!C992,"")))</f>
        <v/>
      </c>
      <c r="DG993" s="4" t="str">
        <f>IF('DATA ENTRY'!CK992="","",IF('DATA ENTRY'!I992="","",IF(AND($DF$4='DATA ENTRY'!D992),'DATA ENTRY'!I992,"")))</f>
        <v/>
      </c>
      <c r="DH993" s="4" t="str">
        <f>IF('DATA ENTRY'!CK992="","",IF('DATA ENTRY'!CK992="","",IF(AND($DF$4='DATA ENTRY'!D992),'DATA ENTRY'!CK992,"")))</f>
        <v/>
      </c>
      <c r="DI993" s="3" t="str">
        <f>IF('DATA ENTRY'!CK992="","",IF('DATA ENTRY'!N992="","",IF(AND($DF$4='DATA ENTRY'!D992),'DATA ENTRY'!N992,"")))</f>
        <v/>
      </c>
      <c r="DJ993" s="107" t="str">
        <f>IF('DATA ENTRY'!CK992="","",IF('DATA ENTRY'!O992="","",IF(AND($DF$4='DATA ENTRY'!D992),'DATA ENTRY'!O992,"")))</f>
        <v/>
      </c>
      <c r="DK993" s="3" t="str">
        <f>IF('DATA ENTRY'!CK992="","",IF('DATA ENTRY'!P992="","",IF(AND($DF$4='DATA ENTRY'!D992),'DATA ENTRY'!P992,"")))</f>
        <v/>
      </c>
      <c r="DL993" s="107" t="str">
        <f>IF('DATA ENTRY'!CK992="","",IF('DATA ENTRY'!Q992="","",IF(AND($DF$4='DATA ENTRY'!D992),'DATA ENTRY'!Q992,"")))</f>
        <v/>
      </c>
      <c r="DM993" s="3" t="str">
        <f>IF('DATA ENTRY'!CK992="","",IF('DATA ENTRY'!R992="","",IF(AND($DF$4='DATA ENTRY'!D992),'DATA ENTRY'!R992,"")))</f>
        <v/>
      </c>
      <c r="DN993" s="107" t="str">
        <f>IF('DATA ENTRY'!CK992="","",IF('DATA ENTRY'!S992="","",IF(AND($DF$4='DATA ENTRY'!D992),'DATA ENTRY'!S992,"")))</f>
        <v/>
      </c>
      <c r="DO993" s="3" t="str">
        <f>IF('DATA ENTRY'!CK992="","",IF('DATA ENTRY'!E992="","",IF(AND($DF$4='DATA ENTRY'!D992),'DATA ENTRY'!E992,"")))</f>
        <v/>
      </c>
      <c r="DP993" s="3" t="str">
        <f>IF('DATA ENTRY'!CK992="","",IF('DATA ENTRY'!D992="","",IF(AND($DF$4='DATA ENTRY'!D992),'DATA ENTRY'!D992,"")))</f>
        <v/>
      </c>
      <c r="DQ993" s="3" t="str">
        <f>IF('DATA ENTRY'!CK992="","",IF('DATA ENTRY'!W992="","",IF(AND($DF$4='DATA ENTRY'!D992),'DATA ENTRY'!W992,"")))</f>
        <v/>
      </c>
      <c r="DR993" s="3" t="str">
        <f>IF('DATA ENTRY'!CK992="","",IF('DATA ENTRY'!X992="","",IF(AND($DF$4='DATA ENTRY'!D992),'DATA ENTRY'!X992,"")))</f>
        <v/>
      </c>
      <c r="DS993" s="108" t="str">
        <f t="shared" si="251"/>
        <v/>
      </c>
      <c r="DT993" s="108" t="str">
        <f>IF('DATA ENTRY'!CK992="","",IF('DATA ENTRY'!D992="","",IF(AND($DF$4='DATA ENTRY'!D992),'DATA ENTRY'!G992,"")))</f>
        <v/>
      </c>
      <c r="DY993">
        <f t="shared" si="252"/>
        <v>0</v>
      </c>
      <c r="EB993" t="str">
        <f t="shared" si="253"/>
        <v/>
      </c>
      <c r="EC993" t="str">
        <f t="shared" si="254"/>
        <v/>
      </c>
      <c r="ED993" s="224">
        <v>987</v>
      </c>
      <c r="EE993" s="3" t="str">
        <f>IF('DATA ENTRY'!CK992="","",IF('DATA ENTRY'!B992="","",IF(AND($EF$4='DATA ENTRY'!G992,$EH$4='DATA ENTRY'!F992),'DATA ENTRY'!B992,"")))</f>
        <v/>
      </c>
      <c r="EF993" s="3" t="str">
        <f>IF('DATA ENTRY'!CK992="","",IF('DATA ENTRY'!C992="","",IF(AND($EF$4='DATA ENTRY'!G992,$EH$4='DATA ENTRY'!F992),'DATA ENTRY'!C992,"")))</f>
        <v/>
      </c>
      <c r="EG993" s="4" t="str">
        <f>IF('DATA ENTRY'!CK992="","",IF('DATA ENTRY'!I992="","",IF(AND($EF$4='DATA ENTRY'!G992,$EH$4='DATA ENTRY'!F992),'DATA ENTRY'!I992,"")))</f>
        <v/>
      </c>
      <c r="EH993" s="4" t="str">
        <f>IF('DATA ENTRY'!CK992="","",IF('DATA ENTRY'!CK992="","",IF(AND($EF$4='DATA ENTRY'!G992,$EH$4='DATA ENTRY'!F992),'DATA ENTRY'!CK992,"")))</f>
        <v/>
      </c>
      <c r="EI993" s="3" t="str">
        <f>IF('DATA ENTRY'!CK992="","",IF('DATA ENTRY'!N992="","",IF(AND($EF$4='DATA ENTRY'!G992,$EH$4='DATA ENTRY'!F992),'DATA ENTRY'!N992,"")))</f>
        <v/>
      </c>
      <c r="EJ993" s="107" t="str">
        <f>IF('DATA ENTRY'!CK992="","",IF('DATA ENTRY'!O992="","",IF(AND($EF$4='DATA ENTRY'!G992,$EH$4='DATA ENTRY'!F992),'DATA ENTRY'!O992,"")))</f>
        <v/>
      </c>
      <c r="EK993" s="3" t="str">
        <f>IF('DATA ENTRY'!CK992="","",IF('DATA ENTRY'!P992="","",IF(AND($EF$4='DATA ENTRY'!G992,$EH$4='DATA ENTRY'!F992),'DATA ENTRY'!P992,"")))</f>
        <v/>
      </c>
      <c r="EL993" s="107" t="str">
        <f>IF('DATA ENTRY'!CK992="","",IF('DATA ENTRY'!Q992="","",IF(AND($EF$4='DATA ENTRY'!G992,$EH$4='DATA ENTRY'!F992),'DATA ENTRY'!Q992,"")))</f>
        <v/>
      </c>
      <c r="EM993" s="3" t="str">
        <f>IF('DATA ENTRY'!CK992="","",IF('DATA ENTRY'!R992="","",IF(AND($EF$4='DATA ENTRY'!G992,$EH$4='DATA ENTRY'!F992),'DATA ENTRY'!R992,"")))</f>
        <v/>
      </c>
      <c r="EN993" s="107" t="str">
        <f>IF('DATA ENTRY'!CK992="","",IF('DATA ENTRY'!S992="","",IF(AND($EF$4='DATA ENTRY'!G992,$EH$4='DATA ENTRY'!F992),'DATA ENTRY'!S992,"")))</f>
        <v/>
      </c>
      <c r="EO993" s="3" t="str">
        <f>IF('DATA ENTRY'!CK992="","",IF('DATA ENTRY'!E992="","",IF(AND($EF$4='DATA ENTRY'!G992,$EH$4='DATA ENTRY'!F992),'DATA ENTRY'!E992,"")))</f>
        <v/>
      </c>
      <c r="EP993" s="3" t="str">
        <f>IF('DATA ENTRY'!CK992="","",IF('DATA ENTRY'!D992="","",IF(AND($EF$4='DATA ENTRY'!G992,$EH$4='DATA ENTRY'!F992),'DATA ENTRY'!D992,"")))</f>
        <v/>
      </c>
      <c r="EQ993" s="3" t="str">
        <f>IF('DATA ENTRY'!CK992="","",IF('DATA ENTRY'!W992="","",IF(AND($EF$4='DATA ENTRY'!G992,$EH$4='DATA ENTRY'!F992),'DATA ENTRY'!W992,"")))</f>
        <v/>
      </c>
      <c r="ER993" s="3" t="str">
        <f>IF('DATA ENTRY'!CK992="","",IF('DATA ENTRY'!X992="","",IF(AND($EF$4='DATA ENTRY'!G992,$EH$4='DATA ENTRY'!F992),'DATA ENTRY'!X992,"")))</f>
        <v/>
      </c>
      <c r="ES993" s="108" t="str">
        <f t="shared" si="255"/>
        <v/>
      </c>
      <c r="ET993" s="108" t="str">
        <f>IF('DATA ENTRY'!CK992="","",IF('DATA ENTRY'!D992="","",IF(AND($EF$4='DATA ENTRY'!G992,$EH$4='DATA ENTRY'!F992),'DATA ENTRY'!G992,"")))</f>
        <v/>
      </c>
      <c r="EY993">
        <f t="shared" si="256"/>
        <v>0</v>
      </c>
    </row>
    <row r="994" spans="1:155">
      <c r="A994" t="str">
        <f>IF(S994=0,"",1+(MAX($A$7:A993)))</f>
        <v/>
      </c>
      <c r="B994" s="224">
        <v>988</v>
      </c>
      <c r="C994" s="3" t="str">
        <f>IF('DATA ENTRY'!CK993="","",IF('DATA ENTRY'!B993="","",IF($D$4="All Post",'DATA ENTRY'!B993,IF(AND($D$4='DATA ENTRY'!CK993),'DATA ENTRY'!B993,""))))</f>
        <v/>
      </c>
      <c r="D994" s="3" t="str">
        <f>IF('DATA ENTRY'!CK993="","",IF('DATA ENTRY'!C993="","",IF($D$4="All Post",'DATA ENTRY'!C993,IF(AND($D$4='DATA ENTRY'!CK993),'DATA ENTRY'!C993,""))))</f>
        <v/>
      </c>
      <c r="E994" s="4" t="str">
        <f>IF('DATA ENTRY'!CK993="","",IF('DATA ENTRY'!I993="","",IF($D$4="All Post",'DATA ENTRY'!I993,IF(AND($D$4='DATA ENTRY'!CK993),'DATA ENTRY'!I993,""))))</f>
        <v/>
      </c>
      <c r="F994" s="4" t="str">
        <f>IF('DATA ENTRY'!CK993="","",IF('DATA ENTRY'!CK993="","",IF($D$4="All Post",'DATA ENTRY'!CK993,IF(AND($D$4='DATA ENTRY'!CK993),'DATA ENTRY'!CK993,""))))</f>
        <v/>
      </c>
      <c r="G994" s="3" t="str">
        <f>IF('DATA ENTRY'!CK993="","",IF('DATA ENTRY'!N993="","",IF($D$4="All Post",'DATA ENTRY'!N993,IF(AND($D$4='DATA ENTRY'!CK993),'DATA ENTRY'!N993,""))))</f>
        <v/>
      </c>
      <c r="H994" s="107" t="str">
        <f>IF('DATA ENTRY'!CK993="","",IF('DATA ENTRY'!O993="","",IF($D$4="All Post",'DATA ENTRY'!O993,IF(AND($D$4='DATA ENTRY'!CK993),'DATA ENTRY'!O993,""))))</f>
        <v/>
      </c>
      <c r="I994" s="3" t="str">
        <f>IF('DATA ENTRY'!CK993="","",IF('DATA ENTRY'!P993="","",IF($D$4="All Post",'DATA ENTRY'!P993,IF(AND($D$4='DATA ENTRY'!CK993),'DATA ENTRY'!P993,""))))</f>
        <v/>
      </c>
      <c r="J994" s="107" t="str">
        <f>IF('DATA ENTRY'!CK993="","",IF('DATA ENTRY'!Q993="","",IF($D$4="All Post",'DATA ENTRY'!Q993,IF(AND($D$4='DATA ENTRY'!CK993),'DATA ENTRY'!Q993,""))))</f>
        <v/>
      </c>
      <c r="K994" s="3" t="str">
        <f>IF('DATA ENTRY'!CK993="","",IF('DATA ENTRY'!R993="","",IF($D$4="All Post",'DATA ENTRY'!R993,IF(AND($D$4='DATA ENTRY'!CK993),'DATA ENTRY'!R993,""))))</f>
        <v/>
      </c>
      <c r="L994" s="3" t="str">
        <f>IF('DATA ENTRY'!CK993="","",IF('DATA ENTRY'!S993="","",IF($D$4="All Post",'DATA ENTRY'!S993,IF(AND($D$4='DATA ENTRY'!CK993),'DATA ENTRY'!S993,""))))</f>
        <v/>
      </c>
      <c r="M994" s="3" t="str">
        <f>IF('DATA ENTRY'!CK993="","",IF('DATA ENTRY'!E993="","",IF($D$4="All Post",'DATA ENTRY'!E993,IF(AND($D$4='DATA ENTRY'!CK993),'DATA ENTRY'!E993,""))))</f>
        <v/>
      </c>
      <c r="N994" s="3" t="str">
        <f>IF('DATA ENTRY'!CK993="","",IF('DATA ENTRY'!W993="","",IF($D$4="All Post",'DATA ENTRY'!W993,IF(AND($D$4='DATA ENTRY'!CK993),'DATA ENTRY'!W993,""))))</f>
        <v/>
      </c>
      <c r="O994" s="3" t="str">
        <f>IF('DATA ENTRY'!CK993="","",IF('DATA ENTRY'!X993="","",IF($D$4="All Post",'DATA ENTRY'!X993,IF(AND($D$4='DATA ENTRY'!CK993),'DATA ENTRY'!X993,""))))</f>
        <v/>
      </c>
      <c r="P994" s="3" t="str">
        <f>IF('DATA ENTRY'!CK993="","",IF('DATA ENTRY'!G993="","",IF($D$4="All Post",'DATA ENTRY'!G993,IF(AND($D$4='DATA ENTRY'!CK993),'DATA ENTRY'!G993,""))))</f>
        <v/>
      </c>
      <c r="S994">
        <f t="shared" si="243"/>
        <v>0</v>
      </c>
      <c r="T994" t="str">
        <f t="shared" si="244"/>
        <v/>
      </c>
      <c r="BZ994" t="str">
        <f t="shared" si="245"/>
        <v/>
      </c>
      <c r="CA994" t="str">
        <f t="shared" si="246"/>
        <v/>
      </c>
      <c r="CB994" s="224">
        <v>988</v>
      </c>
      <c r="CC994" s="3" t="str">
        <f>IF('DATA ENTRY'!CK993="","",IF('DATA ENTRY'!B993="","",IF(AND($CD$4='DATA ENTRY'!CK993,$CG$4='DATA ENTRY'!D993),'DATA ENTRY'!B993,"")))</f>
        <v/>
      </c>
      <c r="CD994" s="3" t="str">
        <f>IF('DATA ENTRY'!CK993="","",IF('DATA ENTRY'!C993="","",IF(AND($CD$4='DATA ENTRY'!CK993,$CG$4='DATA ENTRY'!D993),'DATA ENTRY'!C993,"")))</f>
        <v/>
      </c>
      <c r="CE994" s="4" t="str">
        <f>IF('DATA ENTRY'!CK993="","",IF('DATA ENTRY'!I993="","",IF(AND($CD$4='DATA ENTRY'!CK993,$CG$4='DATA ENTRY'!D993),'DATA ENTRY'!I993,"")))</f>
        <v/>
      </c>
      <c r="CF994" s="4" t="str">
        <f>IF('DATA ENTRY'!CK993="","",IF('DATA ENTRY'!CK993="","",IF(AND($CD$4='DATA ENTRY'!CK993,$CG$4='DATA ENTRY'!D993),'DATA ENTRY'!CK993,"")))</f>
        <v/>
      </c>
      <c r="CG994" s="3" t="str">
        <f>IF('DATA ENTRY'!CK993="","",IF('DATA ENTRY'!N993="","",IF(AND($CD$4='DATA ENTRY'!CK993,$CG$4='DATA ENTRY'!D993),'DATA ENTRY'!N993,"")))</f>
        <v/>
      </c>
      <c r="CH994" s="107" t="str">
        <f>IF('DATA ENTRY'!CK993="","",IF('DATA ENTRY'!O993="","",IF(AND($CD$4='DATA ENTRY'!CK993,$CG$4='DATA ENTRY'!D993),'DATA ENTRY'!O993,"")))</f>
        <v/>
      </c>
      <c r="CI994" s="3" t="str">
        <f>IF('DATA ENTRY'!CK993="","",IF('DATA ENTRY'!P993="","",IF(AND($CD$4='DATA ENTRY'!CK993,$CG$4='DATA ENTRY'!D993),'DATA ENTRY'!P993,"")))</f>
        <v/>
      </c>
      <c r="CJ994" s="107" t="str">
        <f>IF('DATA ENTRY'!CK993="","",IF('DATA ENTRY'!Q993="","",IF(AND($CD$4='DATA ENTRY'!CK993,$CG$4='DATA ENTRY'!D993),'DATA ENTRY'!Q993,"")))</f>
        <v/>
      </c>
      <c r="CK994" s="3" t="str">
        <f>IF('DATA ENTRY'!CK993="","",IF('DATA ENTRY'!R993="","",IF(AND($CD$4='DATA ENTRY'!CK993,$CG$4='DATA ENTRY'!D993),'DATA ENTRY'!R993,"")))</f>
        <v/>
      </c>
      <c r="CL994" s="3" t="str">
        <f>IF('DATA ENTRY'!CK993="","",IF('DATA ENTRY'!S993="","",IF(AND($CD$4='DATA ENTRY'!CK993,$CG$4='DATA ENTRY'!D993),'DATA ENTRY'!S993,"")))</f>
        <v/>
      </c>
      <c r="CM994" s="3" t="str">
        <f>IF('DATA ENTRY'!CK993="","",IF('DATA ENTRY'!E993="","",IF(AND($CD$4='DATA ENTRY'!CK993,$CG$4='DATA ENTRY'!D993),'DATA ENTRY'!E993,"")))</f>
        <v/>
      </c>
      <c r="CN994" s="3" t="str">
        <f>IF('DATA ENTRY'!CK993="","",IF('DATA ENTRY'!W993="","",IF(AND($CD$4='DATA ENTRY'!CK993,$CG$4='DATA ENTRY'!D993),'DATA ENTRY'!W993,"")))</f>
        <v/>
      </c>
      <c r="CO994" s="3" t="str">
        <f>IF('DATA ENTRY'!CK993="","",IF('DATA ENTRY'!X993="","",IF(AND($CD$4='DATA ENTRY'!CK993,$CG$4='DATA ENTRY'!D993),'DATA ENTRY'!X993,"")))</f>
        <v/>
      </c>
      <c r="CP994" s="108" t="str">
        <f t="shared" si="247"/>
        <v/>
      </c>
      <c r="CQ994" s="108" t="str">
        <f>IF('DATA ENTRY'!CK993="","",IF('DATA ENTRY'!G993="","",IF(AND($CD$4='DATA ENTRY'!CK993,$CG$4='DATA ENTRY'!D993),'DATA ENTRY'!G993,"")))</f>
        <v/>
      </c>
      <c r="CR994" s="230" t="str">
        <f>IF('DATA ENTRY'!CK993="","",IF('DATA ENTRY'!D993="","",IF(AND($CD$4='DATA ENTRY'!CK993,$CG$4='DATA ENTRY'!D993),'DATA ENTRY'!D993,"")))</f>
        <v/>
      </c>
      <c r="CS994">
        <f t="shared" si="248"/>
        <v>0</v>
      </c>
      <c r="CT994">
        <f t="shared" si="249"/>
        <v>0</v>
      </c>
      <c r="CV994" s="139"/>
      <c r="CX994">
        <f t="shared" si="250"/>
        <v>0</v>
      </c>
      <c r="DB994" t="str">
        <f t="shared" si="257"/>
        <v/>
      </c>
      <c r="DC994" t="str">
        <f t="shared" si="258"/>
        <v/>
      </c>
      <c r="DD994" s="224">
        <v>988</v>
      </c>
      <c r="DE994" s="3" t="str">
        <f>IF('DATA ENTRY'!CK993="","",IF('DATA ENTRY'!B993="","",IF(AND($DF$4='DATA ENTRY'!D993),'DATA ENTRY'!B993,"")))</f>
        <v/>
      </c>
      <c r="DF994" s="3" t="str">
        <f>IF('DATA ENTRY'!CK993="","",IF('DATA ENTRY'!C993="","",IF(AND($DF$4='DATA ENTRY'!D993),'DATA ENTRY'!C993,"")))</f>
        <v/>
      </c>
      <c r="DG994" s="4" t="str">
        <f>IF('DATA ENTRY'!CK993="","",IF('DATA ENTRY'!I993="","",IF(AND($DF$4='DATA ENTRY'!D993),'DATA ENTRY'!I993,"")))</f>
        <v/>
      </c>
      <c r="DH994" s="4" t="str">
        <f>IF('DATA ENTRY'!CK993="","",IF('DATA ENTRY'!CK993="","",IF(AND($DF$4='DATA ENTRY'!D993),'DATA ENTRY'!CK993,"")))</f>
        <v/>
      </c>
      <c r="DI994" s="3" t="str">
        <f>IF('DATA ENTRY'!CK993="","",IF('DATA ENTRY'!N993="","",IF(AND($DF$4='DATA ENTRY'!D993),'DATA ENTRY'!N993,"")))</f>
        <v/>
      </c>
      <c r="DJ994" s="107" t="str">
        <f>IF('DATA ENTRY'!CK993="","",IF('DATA ENTRY'!O993="","",IF(AND($DF$4='DATA ENTRY'!D993),'DATA ENTRY'!O993,"")))</f>
        <v/>
      </c>
      <c r="DK994" s="3" t="str">
        <f>IF('DATA ENTRY'!CK993="","",IF('DATA ENTRY'!P993="","",IF(AND($DF$4='DATA ENTRY'!D993),'DATA ENTRY'!P993,"")))</f>
        <v/>
      </c>
      <c r="DL994" s="107" t="str">
        <f>IF('DATA ENTRY'!CK993="","",IF('DATA ENTRY'!Q993="","",IF(AND($DF$4='DATA ENTRY'!D993),'DATA ENTRY'!Q993,"")))</f>
        <v/>
      </c>
      <c r="DM994" s="3" t="str">
        <f>IF('DATA ENTRY'!CK993="","",IF('DATA ENTRY'!R993="","",IF(AND($DF$4='DATA ENTRY'!D993),'DATA ENTRY'!R993,"")))</f>
        <v/>
      </c>
      <c r="DN994" s="107" t="str">
        <f>IF('DATA ENTRY'!CK993="","",IF('DATA ENTRY'!S993="","",IF(AND($DF$4='DATA ENTRY'!D993),'DATA ENTRY'!S993,"")))</f>
        <v/>
      </c>
      <c r="DO994" s="3" t="str">
        <f>IF('DATA ENTRY'!CK993="","",IF('DATA ENTRY'!E993="","",IF(AND($DF$4='DATA ENTRY'!D993),'DATA ENTRY'!E993,"")))</f>
        <v/>
      </c>
      <c r="DP994" s="3" t="str">
        <f>IF('DATA ENTRY'!CK993="","",IF('DATA ENTRY'!D993="","",IF(AND($DF$4='DATA ENTRY'!D993),'DATA ENTRY'!D993,"")))</f>
        <v/>
      </c>
      <c r="DQ994" s="3" t="str">
        <f>IF('DATA ENTRY'!CK993="","",IF('DATA ENTRY'!W993="","",IF(AND($DF$4='DATA ENTRY'!D993),'DATA ENTRY'!W993,"")))</f>
        <v/>
      </c>
      <c r="DR994" s="3" t="str">
        <f>IF('DATA ENTRY'!CK993="","",IF('DATA ENTRY'!X993="","",IF(AND($DF$4='DATA ENTRY'!D993),'DATA ENTRY'!X993,"")))</f>
        <v/>
      </c>
      <c r="DS994" s="108" t="str">
        <f t="shared" si="251"/>
        <v/>
      </c>
      <c r="DT994" s="108" t="str">
        <f>IF('DATA ENTRY'!CK993="","",IF('DATA ENTRY'!D993="","",IF(AND($DF$4='DATA ENTRY'!D993),'DATA ENTRY'!G993,"")))</f>
        <v/>
      </c>
      <c r="DY994">
        <f t="shared" si="252"/>
        <v>0</v>
      </c>
      <c r="EB994" t="str">
        <f t="shared" si="253"/>
        <v/>
      </c>
      <c r="EC994" t="str">
        <f t="shared" si="254"/>
        <v/>
      </c>
      <c r="ED994" s="224">
        <v>988</v>
      </c>
      <c r="EE994" s="3" t="str">
        <f>IF('DATA ENTRY'!CK993="","",IF('DATA ENTRY'!B993="","",IF(AND($EF$4='DATA ENTRY'!G993,$EH$4='DATA ENTRY'!F993),'DATA ENTRY'!B993,"")))</f>
        <v/>
      </c>
      <c r="EF994" s="3" t="str">
        <f>IF('DATA ENTRY'!CK993="","",IF('DATA ENTRY'!C993="","",IF(AND($EF$4='DATA ENTRY'!G993,$EH$4='DATA ENTRY'!F993),'DATA ENTRY'!C993,"")))</f>
        <v/>
      </c>
      <c r="EG994" s="4" t="str">
        <f>IF('DATA ENTRY'!CK993="","",IF('DATA ENTRY'!I993="","",IF(AND($EF$4='DATA ENTRY'!G993,$EH$4='DATA ENTRY'!F993),'DATA ENTRY'!I993,"")))</f>
        <v/>
      </c>
      <c r="EH994" s="4" t="str">
        <f>IF('DATA ENTRY'!CK993="","",IF('DATA ENTRY'!CK993="","",IF(AND($EF$4='DATA ENTRY'!G993,$EH$4='DATA ENTRY'!F993),'DATA ENTRY'!CK993,"")))</f>
        <v/>
      </c>
      <c r="EI994" s="3" t="str">
        <f>IF('DATA ENTRY'!CK993="","",IF('DATA ENTRY'!N993="","",IF(AND($EF$4='DATA ENTRY'!G993,$EH$4='DATA ENTRY'!F993),'DATA ENTRY'!N993,"")))</f>
        <v/>
      </c>
      <c r="EJ994" s="107" t="str">
        <f>IF('DATA ENTRY'!CK993="","",IF('DATA ENTRY'!O993="","",IF(AND($EF$4='DATA ENTRY'!G993,$EH$4='DATA ENTRY'!F993),'DATA ENTRY'!O993,"")))</f>
        <v/>
      </c>
      <c r="EK994" s="3" t="str">
        <f>IF('DATA ENTRY'!CK993="","",IF('DATA ENTRY'!P993="","",IF(AND($EF$4='DATA ENTRY'!G993,$EH$4='DATA ENTRY'!F993),'DATA ENTRY'!P993,"")))</f>
        <v/>
      </c>
      <c r="EL994" s="107" t="str">
        <f>IF('DATA ENTRY'!CK993="","",IF('DATA ENTRY'!Q993="","",IF(AND($EF$4='DATA ENTRY'!G993,$EH$4='DATA ENTRY'!F993),'DATA ENTRY'!Q993,"")))</f>
        <v/>
      </c>
      <c r="EM994" s="3" t="str">
        <f>IF('DATA ENTRY'!CK993="","",IF('DATA ENTRY'!R993="","",IF(AND($EF$4='DATA ENTRY'!G993,$EH$4='DATA ENTRY'!F993),'DATA ENTRY'!R993,"")))</f>
        <v/>
      </c>
      <c r="EN994" s="107" t="str">
        <f>IF('DATA ENTRY'!CK993="","",IF('DATA ENTRY'!S993="","",IF(AND($EF$4='DATA ENTRY'!G993,$EH$4='DATA ENTRY'!F993),'DATA ENTRY'!S993,"")))</f>
        <v/>
      </c>
      <c r="EO994" s="3" t="str">
        <f>IF('DATA ENTRY'!CK993="","",IF('DATA ENTRY'!E993="","",IF(AND($EF$4='DATA ENTRY'!G993,$EH$4='DATA ENTRY'!F993),'DATA ENTRY'!E993,"")))</f>
        <v/>
      </c>
      <c r="EP994" s="3" t="str">
        <f>IF('DATA ENTRY'!CK993="","",IF('DATA ENTRY'!D993="","",IF(AND($EF$4='DATA ENTRY'!G993,$EH$4='DATA ENTRY'!F993),'DATA ENTRY'!D993,"")))</f>
        <v/>
      </c>
      <c r="EQ994" s="3" t="str">
        <f>IF('DATA ENTRY'!CK993="","",IF('DATA ENTRY'!W993="","",IF(AND($EF$4='DATA ENTRY'!G993,$EH$4='DATA ENTRY'!F993),'DATA ENTRY'!W993,"")))</f>
        <v/>
      </c>
      <c r="ER994" s="3" t="str">
        <f>IF('DATA ENTRY'!CK993="","",IF('DATA ENTRY'!X993="","",IF(AND($EF$4='DATA ENTRY'!G993,$EH$4='DATA ENTRY'!F993),'DATA ENTRY'!X993,"")))</f>
        <v/>
      </c>
      <c r="ES994" s="108" t="str">
        <f t="shared" si="255"/>
        <v/>
      </c>
      <c r="ET994" s="108" t="str">
        <f>IF('DATA ENTRY'!CK993="","",IF('DATA ENTRY'!D993="","",IF(AND($EF$4='DATA ENTRY'!G993,$EH$4='DATA ENTRY'!F993),'DATA ENTRY'!G993,"")))</f>
        <v/>
      </c>
      <c r="EY994">
        <f t="shared" si="256"/>
        <v>0</v>
      </c>
    </row>
    <row r="995" spans="1:155">
      <c r="A995" t="str">
        <f>IF(S995=0,"",1+(MAX($A$7:A994)))</f>
        <v/>
      </c>
      <c r="B995" s="224">
        <v>989</v>
      </c>
      <c r="C995" s="3" t="str">
        <f>IF('DATA ENTRY'!CK994="","",IF('DATA ENTRY'!B994="","",IF($D$4="All Post",'DATA ENTRY'!B994,IF(AND($D$4='DATA ENTRY'!CK994),'DATA ENTRY'!B994,""))))</f>
        <v/>
      </c>
      <c r="D995" s="3" t="str">
        <f>IF('DATA ENTRY'!CK994="","",IF('DATA ENTRY'!C994="","",IF($D$4="All Post",'DATA ENTRY'!C994,IF(AND($D$4='DATA ENTRY'!CK994),'DATA ENTRY'!C994,""))))</f>
        <v/>
      </c>
      <c r="E995" s="4" t="str">
        <f>IF('DATA ENTRY'!CK994="","",IF('DATA ENTRY'!I994="","",IF($D$4="All Post",'DATA ENTRY'!I994,IF(AND($D$4='DATA ENTRY'!CK994),'DATA ENTRY'!I994,""))))</f>
        <v/>
      </c>
      <c r="F995" s="4" t="str">
        <f>IF('DATA ENTRY'!CK994="","",IF('DATA ENTRY'!CK994="","",IF($D$4="All Post",'DATA ENTRY'!CK994,IF(AND($D$4='DATA ENTRY'!CK994),'DATA ENTRY'!CK994,""))))</f>
        <v/>
      </c>
      <c r="G995" s="3" t="str">
        <f>IF('DATA ENTRY'!CK994="","",IF('DATA ENTRY'!N994="","",IF($D$4="All Post",'DATA ENTRY'!N994,IF(AND($D$4='DATA ENTRY'!CK994),'DATA ENTRY'!N994,""))))</f>
        <v/>
      </c>
      <c r="H995" s="107" t="str">
        <f>IF('DATA ENTRY'!CK994="","",IF('DATA ENTRY'!O994="","",IF($D$4="All Post",'DATA ENTRY'!O994,IF(AND($D$4='DATA ENTRY'!CK994),'DATA ENTRY'!O994,""))))</f>
        <v/>
      </c>
      <c r="I995" s="3" t="str">
        <f>IF('DATA ENTRY'!CK994="","",IF('DATA ENTRY'!P994="","",IF($D$4="All Post",'DATA ENTRY'!P994,IF(AND($D$4='DATA ENTRY'!CK994),'DATA ENTRY'!P994,""))))</f>
        <v/>
      </c>
      <c r="J995" s="107" t="str">
        <f>IF('DATA ENTRY'!CK994="","",IF('DATA ENTRY'!Q994="","",IF($D$4="All Post",'DATA ENTRY'!Q994,IF(AND($D$4='DATA ENTRY'!CK994),'DATA ENTRY'!Q994,""))))</f>
        <v/>
      </c>
      <c r="K995" s="3" t="str">
        <f>IF('DATA ENTRY'!CK994="","",IF('DATA ENTRY'!R994="","",IF($D$4="All Post",'DATA ENTRY'!R994,IF(AND($D$4='DATA ENTRY'!CK994),'DATA ENTRY'!R994,""))))</f>
        <v/>
      </c>
      <c r="L995" s="3" t="str">
        <f>IF('DATA ENTRY'!CK994="","",IF('DATA ENTRY'!S994="","",IF($D$4="All Post",'DATA ENTRY'!S994,IF(AND($D$4='DATA ENTRY'!CK994),'DATA ENTRY'!S994,""))))</f>
        <v/>
      </c>
      <c r="M995" s="3" t="str">
        <f>IF('DATA ENTRY'!CK994="","",IF('DATA ENTRY'!E994="","",IF($D$4="All Post",'DATA ENTRY'!E994,IF(AND($D$4='DATA ENTRY'!CK994),'DATA ENTRY'!E994,""))))</f>
        <v/>
      </c>
      <c r="N995" s="3" t="str">
        <f>IF('DATA ENTRY'!CK994="","",IF('DATA ENTRY'!W994="","",IF($D$4="All Post",'DATA ENTRY'!W994,IF(AND($D$4='DATA ENTRY'!CK994),'DATA ENTRY'!W994,""))))</f>
        <v/>
      </c>
      <c r="O995" s="3" t="str">
        <f>IF('DATA ENTRY'!CK994="","",IF('DATA ENTRY'!X994="","",IF($D$4="All Post",'DATA ENTRY'!X994,IF(AND($D$4='DATA ENTRY'!CK994),'DATA ENTRY'!X994,""))))</f>
        <v/>
      </c>
      <c r="P995" s="3" t="str">
        <f>IF('DATA ENTRY'!CK994="","",IF('DATA ENTRY'!G994="","",IF($D$4="All Post",'DATA ENTRY'!G994,IF(AND($D$4='DATA ENTRY'!CK994),'DATA ENTRY'!G994,""))))</f>
        <v/>
      </c>
      <c r="S995">
        <f t="shared" si="243"/>
        <v>0</v>
      </c>
      <c r="T995" t="str">
        <f t="shared" si="244"/>
        <v/>
      </c>
      <c r="BZ995" t="str">
        <f t="shared" si="245"/>
        <v/>
      </c>
      <c r="CA995" t="str">
        <f t="shared" si="246"/>
        <v/>
      </c>
      <c r="CB995" s="224">
        <v>989</v>
      </c>
      <c r="CC995" s="3" t="str">
        <f>IF('DATA ENTRY'!CK994="","",IF('DATA ENTRY'!B994="","",IF(AND($CD$4='DATA ENTRY'!CK994,$CG$4='DATA ENTRY'!D994),'DATA ENTRY'!B994,"")))</f>
        <v/>
      </c>
      <c r="CD995" s="3" t="str">
        <f>IF('DATA ENTRY'!CK994="","",IF('DATA ENTRY'!C994="","",IF(AND($CD$4='DATA ENTRY'!CK994,$CG$4='DATA ENTRY'!D994),'DATA ENTRY'!C994,"")))</f>
        <v/>
      </c>
      <c r="CE995" s="4" t="str">
        <f>IF('DATA ENTRY'!CK994="","",IF('DATA ENTRY'!I994="","",IF(AND($CD$4='DATA ENTRY'!CK994,$CG$4='DATA ENTRY'!D994),'DATA ENTRY'!I994,"")))</f>
        <v/>
      </c>
      <c r="CF995" s="4" t="str">
        <f>IF('DATA ENTRY'!CK994="","",IF('DATA ENTRY'!CK994="","",IF(AND($CD$4='DATA ENTRY'!CK994,$CG$4='DATA ENTRY'!D994),'DATA ENTRY'!CK994,"")))</f>
        <v/>
      </c>
      <c r="CG995" s="3" t="str">
        <f>IF('DATA ENTRY'!CK994="","",IF('DATA ENTRY'!N994="","",IF(AND($CD$4='DATA ENTRY'!CK994,$CG$4='DATA ENTRY'!D994),'DATA ENTRY'!N994,"")))</f>
        <v/>
      </c>
      <c r="CH995" s="107" t="str">
        <f>IF('DATA ENTRY'!CK994="","",IF('DATA ENTRY'!O994="","",IF(AND($CD$4='DATA ENTRY'!CK994,$CG$4='DATA ENTRY'!D994),'DATA ENTRY'!O994,"")))</f>
        <v/>
      </c>
      <c r="CI995" s="3" t="str">
        <f>IF('DATA ENTRY'!CK994="","",IF('DATA ENTRY'!P994="","",IF(AND($CD$4='DATA ENTRY'!CK994,$CG$4='DATA ENTRY'!D994),'DATA ENTRY'!P994,"")))</f>
        <v/>
      </c>
      <c r="CJ995" s="107" t="str">
        <f>IF('DATA ENTRY'!CK994="","",IF('DATA ENTRY'!Q994="","",IF(AND($CD$4='DATA ENTRY'!CK994,$CG$4='DATA ENTRY'!D994),'DATA ENTRY'!Q994,"")))</f>
        <v/>
      </c>
      <c r="CK995" s="3" t="str">
        <f>IF('DATA ENTRY'!CK994="","",IF('DATA ENTRY'!R994="","",IF(AND($CD$4='DATA ENTRY'!CK994,$CG$4='DATA ENTRY'!D994),'DATA ENTRY'!R994,"")))</f>
        <v/>
      </c>
      <c r="CL995" s="3" t="str">
        <f>IF('DATA ENTRY'!CK994="","",IF('DATA ENTRY'!S994="","",IF(AND($CD$4='DATA ENTRY'!CK994,$CG$4='DATA ENTRY'!D994),'DATA ENTRY'!S994,"")))</f>
        <v/>
      </c>
      <c r="CM995" s="3" t="str">
        <f>IF('DATA ENTRY'!CK994="","",IF('DATA ENTRY'!E994="","",IF(AND($CD$4='DATA ENTRY'!CK994,$CG$4='DATA ENTRY'!D994),'DATA ENTRY'!E994,"")))</f>
        <v/>
      </c>
      <c r="CN995" s="3" t="str">
        <f>IF('DATA ENTRY'!CK994="","",IF('DATA ENTRY'!W994="","",IF(AND($CD$4='DATA ENTRY'!CK994,$CG$4='DATA ENTRY'!D994),'DATA ENTRY'!W994,"")))</f>
        <v/>
      </c>
      <c r="CO995" s="3" t="str">
        <f>IF('DATA ENTRY'!CK994="","",IF('DATA ENTRY'!X994="","",IF(AND($CD$4='DATA ENTRY'!CK994,$CG$4='DATA ENTRY'!D994),'DATA ENTRY'!X994,"")))</f>
        <v/>
      </c>
      <c r="CP995" s="108" t="str">
        <f t="shared" si="247"/>
        <v/>
      </c>
      <c r="CQ995" s="108" t="str">
        <f>IF('DATA ENTRY'!CK994="","",IF('DATA ENTRY'!G994="","",IF(AND($CD$4='DATA ENTRY'!CK994,$CG$4='DATA ENTRY'!D994),'DATA ENTRY'!G994,"")))</f>
        <v/>
      </c>
      <c r="CR995" s="230" t="str">
        <f>IF('DATA ENTRY'!CK994="","",IF('DATA ENTRY'!D994="","",IF(AND($CD$4='DATA ENTRY'!CK994,$CG$4='DATA ENTRY'!D994),'DATA ENTRY'!D994,"")))</f>
        <v/>
      </c>
      <c r="CS995">
        <f t="shared" si="248"/>
        <v>0</v>
      </c>
      <c r="CT995">
        <f t="shared" si="249"/>
        <v>0</v>
      </c>
      <c r="CV995" s="139"/>
      <c r="CX995">
        <f t="shared" si="250"/>
        <v>0</v>
      </c>
      <c r="DB995" t="str">
        <f t="shared" si="257"/>
        <v/>
      </c>
      <c r="DC995" t="str">
        <f t="shared" si="258"/>
        <v/>
      </c>
      <c r="DD995" s="224">
        <v>989</v>
      </c>
      <c r="DE995" s="3" t="str">
        <f>IF('DATA ENTRY'!CK994="","",IF('DATA ENTRY'!B994="","",IF(AND($DF$4='DATA ENTRY'!D994),'DATA ENTRY'!B994,"")))</f>
        <v/>
      </c>
      <c r="DF995" s="3" t="str">
        <f>IF('DATA ENTRY'!CK994="","",IF('DATA ENTRY'!C994="","",IF(AND($DF$4='DATA ENTRY'!D994),'DATA ENTRY'!C994,"")))</f>
        <v/>
      </c>
      <c r="DG995" s="4" t="str">
        <f>IF('DATA ENTRY'!CK994="","",IF('DATA ENTRY'!I994="","",IF(AND($DF$4='DATA ENTRY'!D994),'DATA ENTRY'!I994,"")))</f>
        <v/>
      </c>
      <c r="DH995" s="4" t="str">
        <f>IF('DATA ENTRY'!CK994="","",IF('DATA ENTRY'!CK994="","",IF(AND($DF$4='DATA ENTRY'!D994),'DATA ENTRY'!CK994,"")))</f>
        <v/>
      </c>
      <c r="DI995" s="3" t="str">
        <f>IF('DATA ENTRY'!CK994="","",IF('DATA ENTRY'!N994="","",IF(AND($DF$4='DATA ENTRY'!D994),'DATA ENTRY'!N994,"")))</f>
        <v/>
      </c>
      <c r="DJ995" s="107" t="str">
        <f>IF('DATA ENTRY'!CK994="","",IF('DATA ENTRY'!O994="","",IF(AND($DF$4='DATA ENTRY'!D994),'DATA ENTRY'!O994,"")))</f>
        <v/>
      </c>
      <c r="DK995" s="3" t="str">
        <f>IF('DATA ENTRY'!CK994="","",IF('DATA ENTRY'!P994="","",IF(AND($DF$4='DATA ENTRY'!D994),'DATA ENTRY'!P994,"")))</f>
        <v/>
      </c>
      <c r="DL995" s="107" t="str">
        <f>IF('DATA ENTRY'!CK994="","",IF('DATA ENTRY'!Q994="","",IF(AND($DF$4='DATA ENTRY'!D994),'DATA ENTRY'!Q994,"")))</f>
        <v/>
      </c>
      <c r="DM995" s="3" t="str">
        <f>IF('DATA ENTRY'!CK994="","",IF('DATA ENTRY'!R994="","",IF(AND($DF$4='DATA ENTRY'!D994),'DATA ENTRY'!R994,"")))</f>
        <v/>
      </c>
      <c r="DN995" s="107" t="str">
        <f>IF('DATA ENTRY'!CK994="","",IF('DATA ENTRY'!S994="","",IF(AND($DF$4='DATA ENTRY'!D994),'DATA ENTRY'!S994,"")))</f>
        <v/>
      </c>
      <c r="DO995" s="3" t="str">
        <f>IF('DATA ENTRY'!CK994="","",IF('DATA ENTRY'!E994="","",IF(AND($DF$4='DATA ENTRY'!D994),'DATA ENTRY'!E994,"")))</f>
        <v/>
      </c>
      <c r="DP995" s="3" t="str">
        <f>IF('DATA ENTRY'!CK994="","",IF('DATA ENTRY'!D994="","",IF(AND($DF$4='DATA ENTRY'!D994),'DATA ENTRY'!D994,"")))</f>
        <v/>
      </c>
      <c r="DQ995" s="3" t="str">
        <f>IF('DATA ENTRY'!CK994="","",IF('DATA ENTRY'!W994="","",IF(AND($DF$4='DATA ENTRY'!D994),'DATA ENTRY'!W994,"")))</f>
        <v/>
      </c>
      <c r="DR995" s="3" t="str">
        <f>IF('DATA ENTRY'!CK994="","",IF('DATA ENTRY'!X994="","",IF(AND($DF$4='DATA ENTRY'!D994),'DATA ENTRY'!X994,"")))</f>
        <v/>
      </c>
      <c r="DS995" s="108" t="str">
        <f t="shared" si="251"/>
        <v/>
      </c>
      <c r="DT995" s="108" t="str">
        <f>IF('DATA ENTRY'!CK994="","",IF('DATA ENTRY'!D994="","",IF(AND($DF$4='DATA ENTRY'!D994),'DATA ENTRY'!G994,"")))</f>
        <v/>
      </c>
      <c r="DY995">
        <f t="shared" si="252"/>
        <v>0</v>
      </c>
      <c r="EB995" t="str">
        <f t="shared" si="253"/>
        <v/>
      </c>
      <c r="EC995" t="str">
        <f t="shared" si="254"/>
        <v/>
      </c>
      <c r="ED995" s="224">
        <v>989</v>
      </c>
      <c r="EE995" s="3" t="str">
        <f>IF('DATA ENTRY'!CK994="","",IF('DATA ENTRY'!B994="","",IF(AND($EF$4='DATA ENTRY'!G994,$EH$4='DATA ENTRY'!F994),'DATA ENTRY'!B994,"")))</f>
        <v/>
      </c>
      <c r="EF995" s="3" t="str">
        <f>IF('DATA ENTRY'!CK994="","",IF('DATA ENTRY'!C994="","",IF(AND($EF$4='DATA ENTRY'!G994,$EH$4='DATA ENTRY'!F994),'DATA ENTRY'!C994,"")))</f>
        <v/>
      </c>
      <c r="EG995" s="4" t="str">
        <f>IF('DATA ENTRY'!CK994="","",IF('DATA ENTRY'!I994="","",IF(AND($EF$4='DATA ENTRY'!G994,$EH$4='DATA ENTRY'!F994),'DATA ENTRY'!I994,"")))</f>
        <v/>
      </c>
      <c r="EH995" s="4" t="str">
        <f>IF('DATA ENTRY'!CK994="","",IF('DATA ENTRY'!CK994="","",IF(AND($EF$4='DATA ENTRY'!G994,$EH$4='DATA ENTRY'!F994),'DATA ENTRY'!CK994,"")))</f>
        <v/>
      </c>
      <c r="EI995" s="3" t="str">
        <f>IF('DATA ENTRY'!CK994="","",IF('DATA ENTRY'!N994="","",IF(AND($EF$4='DATA ENTRY'!G994,$EH$4='DATA ENTRY'!F994),'DATA ENTRY'!N994,"")))</f>
        <v/>
      </c>
      <c r="EJ995" s="107" t="str">
        <f>IF('DATA ENTRY'!CK994="","",IF('DATA ENTRY'!O994="","",IF(AND($EF$4='DATA ENTRY'!G994,$EH$4='DATA ENTRY'!F994),'DATA ENTRY'!O994,"")))</f>
        <v/>
      </c>
      <c r="EK995" s="3" t="str">
        <f>IF('DATA ENTRY'!CK994="","",IF('DATA ENTRY'!P994="","",IF(AND($EF$4='DATA ENTRY'!G994,$EH$4='DATA ENTRY'!F994),'DATA ENTRY'!P994,"")))</f>
        <v/>
      </c>
      <c r="EL995" s="107" t="str">
        <f>IF('DATA ENTRY'!CK994="","",IF('DATA ENTRY'!Q994="","",IF(AND($EF$4='DATA ENTRY'!G994,$EH$4='DATA ENTRY'!F994),'DATA ENTRY'!Q994,"")))</f>
        <v/>
      </c>
      <c r="EM995" s="3" t="str">
        <f>IF('DATA ENTRY'!CK994="","",IF('DATA ENTRY'!R994="","",IF(AND($EF$4='DATA ENTRY'!G994,$EH$4='DATA ENTRY'!F994),'DATA ENTRY'!R994,"")))</f>
        <v/>
      </c>
      <c r="EN995" s="107" t="str">
        <f>IF('DATA ENTRY'!CK994="","",IF('DATA ENTRY'!S994="","",IF(AND($EF$4='DATA ENTRY'!G994,$EH$4='DATA ENTRY'!F994),'DATA ENTRY'!S994,"")))</f>
        <v/>
      </c>
      <c r="EO995" s="3" t="str">
        <f>IF('DATA ENTRY'!CK994="","",IF('DATA ENTRY'!E994="","",IF(AND($EF$4='DATA ENTRY'!G994,$EH$4='DATA ENTRY'!F994),'DATA ENTRY'!E994,"")))</f>
        <v/>
      </c>
      <c r="EP995" s="3" t="str">
        <f>IF('DATA ENTRY'!CK994="","",IF('DATA ENTRY'!D994="","",IF(AND($EF$4='DATA ENTRY'!G994,$EH$4='DATA ENTRY'!F994),'DATA ENTRY'!D994,"")))</f>
        <v/>
      </c>
      <c r="EQ995" s="3" t="str">
        <f>IF('DATA ENTRY'!CK994="","",IF('DATA ENTRY'!W994="","",IF(AND($EF$4='DATA ENTRY'!G994,$EH$4='DATA ENTRY'!F994),'DATA ENTRY'!W994,"")))</f>
        <v/>
      </c>
      <c r="ER995" s="3" t="str">
        <f>IF('DATA ENTRY'!CK994="","",IF('DATA ENTRY'!X994="","",IF(AND($EF$4='DATA ENTRY'!G994,$EH$4='DATA ENTRY'!F994),'DATA ENTRY'!X994,"")))</f>
        <v/>
      </c>
      <c r="ES995" s="108" t="str">
        <f t="shared" si="255"/>
        <v/>
      </c>
      <c r="ET995" s="108" t="str">
        <f>IF('DATA ENTRY'!CK994="","",IF('DATA ENTRY'!D994="","",IF(AND($EF$4='DATA ENTRY'!G994,$EH$4='DATA ENTRY'!F994),'DATA ENTRY'!G994,"")))</f>
        <v/>
      </c>
      <c r="EY995">
        <f t="shared" si="256"/>
        <v>0</v>
      </c>
    </row>
    <row r="996" spans="1:155">
      <c r="A996" t="str">
        <f>IF(S996=0,"",1+(MAX($A$7:A995)))</f>
        <v/>
      </c>
      <c r="B996" s="224">
        <v>990</v>
      </c>
      <c r="C996" s="3" t="str">
        <f>IF('DATA ENTRY'!CK995="","",IF('DATA ENTRY'!B995="","",IF($D$4="All Post",'DATA ENTRY'!B995,IF(AND($D$4='DATA ENTRY'!CK995),'DATA ENTRY'!B995,""))))</f>
        <v/>
      </c>
      <c r="D996" s="3" t="str">
        <f>IF('DATA ENTRY'!CK995="","",IF('DATA ENTRY'!C995="","",IF($D$4="All Post",'DATA ENTRY'!C995,IF(AND($D$4='DATA ENTRY'!CK995),'DATA ENTRY'!C995,""))))</f>
        <v/>
      </c>
      <c r="E996" s="4" t="str">
        <f>IF('DATA ENTRY'!CK995="","",IF('DATA ENTRY'!I995="","",IF($D$4="All Post",'DATA ENTRY'!I995,IF(AND($D$4='DATA ENTRY'!CK995),'DATA ENTRY'!I995,""))))</f>
        <v/>
      </c>
      <c r="F996" s="4" t="str">
        <f>IF('DATA ENTRY'!CK995="","",IF('DATA ENTRY'!CK995="","",IF($D$4="All Post",'DATA ENTRY'!CK995,IF(AND($D$4='DATA ENTRY'!CK995),'DATA ENTRY'!CK995,""))))</f>
        <v/>
      </c>
      <c r="G996" s="3" t="str">
        <f>IF('DATA ENTRY'!CK995="","",IF('DATA ENTRY'!N995="","",IF($D$4="All Post",'DATA ENTRY'!N995,IF(AND($D$4='DATA ENTRY'!CK995),'DATA ENTRY'!N995,""))))</f>
        <v/>
      </c>
      <c r="H996" s="107" t="str">
        <f>IF('DATA ENTRY'!CK995="","",IF('DATA ENTRY'!O995="","",IF($D$4="All Post",'DATA ENTRY'!O995,IF(AND($D$4='DATA ENTRY'!CK995),'DATA ENTRY'!O995,""))))</f>
        <v/>
      </c>
      <c r="I996" s="3" t="str">
        <f>IF('DATA ENTRY'!CK995="","",IF('DATA ENTRY'!P995="","",IF($D$4="All Post",'DATA ENTRY'!P995,IF(AND($D$4='DATA ENTRY'!CK995),'DATA ENTRY'!P995,""))))</f>
        <v/>
      </c>
      <c r="J996" s="107" t="str">
        <f>IF('DATA ENTRY'!CK995="","",IF('DATA ENTRY'!Q995="","",IF($D$4="All Post",'DATA ENTRY'!Q995,IF(AND($D$4='DATA ENTRY'!CK995),'DATA ENTRY'!Q995,""))))</f>
        <v/>
      </c>
      <c r="K996" s="3" t="str">
        <f>IF('DATA ENTRY'!CK995="","",IF('DATA ENTRY'!R995="","",IF($D$4="All Post",'DATA ENTRY'!R995,IF(AND($D$4='DATA ENTRY'!CK995),'DATA ENTRY'!R995,""))))</f>
        <v/>
      </c>
      <c r="L996" s="3" t="str">
        <f>IF('DATA ENTRY'!CK995="","",IF('DATA ENTRY'!S995="","",IF($D$4="All Post",'DATA ENTRY'!S995,IF(AND($D$4='DATA ENTRY'!CK995),'DATA ENTRY'!S995,""))))</f>
        <v/>
      </c>
      <c r="M996" s="3" t="str">
        <f>IF('DATA ENTRY'!CK995="","",IF('DATA ENTRY'!E995="","",IF($D$4="All Post",'DATA ENTRY'!E995,IF(AND($D$4='DATA ENTRY'!CK995),'DATA ENTRY'!E995,""))))</f>
        <v/>
      </c>
      <c r="N996" s="3" t="str">
        <f>IF('DATA ENTRY'!CK995="","",IF('DATA ENTRY'!W995="","",IF($D$4="All Post",'DATA ENTRY'!W995,IF(AND($D$4='DATA ENTRY'!CK995),'DATA ENTRY'!W995,""))))</f>
        <v/>
      </c>
      <c r="O996" s="3" t="str">
        <f>IF('DATA ENTRY'!CK995="","",IF('DATA ENTRY'!X995="","",IF($D$4="All Post",'DATA ENTRY'!X995,IF(AND($D$4='DATA ENTRY'!CK995),'DATA ENTRY'!X995,""))))</f>
        <v/>
      </c>
      <c r="P996" s="3" t="str">
        <f>IF('DATA ENTRY'!CK995="","",IF('DATA ENTRY'!G995="","",IF($D$4="All Post",'DATA ENTRY'!G995,IF(AND($D$4='DATA ENTRY'!CK995),'DATA ENTRY'!G995,""))))</f>
        <v/>
      </c>
      <c r="S996">
        <f t="shared" si="243"/>
        <v>0</v>
      </c>
      <c r="T996" t="str">
        <f t="shared" si="244"/>
        <v/>
      </c>
      <c r="BZ996" t="str">
        <f t="shared" si="245"/>
        <v/>
      </c>
      <c r="CA996" t="str">
        <f t="shared" si="246"/>
        <v/>
      </c>
      <c r="CB996" s="224">
        <v>990</v>
      </c>
      <c r="CC996" s="3" t="str">
        <f>IF('DATA ENTRY'!CK995="","",IF('DATA ENTRY'!B995="","",IF(AND($CD$4='DATA ENTRY'!CK995,$CG$4='DATA ENTRY'!D995),'DATA ENTRY'!B995,"")))</f>
        <v/>
      </c>
      <c r="CD996" s="3" t="str">
        <f>IF('DATA ENTRY'!CK995="","",IF('DATA ENTRY'!C995="","",IF(AND($CD$4='DATA ENTRY'!CK995,$CG$4='DATA ENTRY'!D995),'DATA ENTRY'!C995,"")))</f>
        <v/>
      </c>
      <c r="CE996" s="4" t="str">
        <f>IF('DATA ENTRY'!CK995="","",IF('DATA ENTRY'!I995="","",IF(AND($CD$4='DATA ENTRY'!CK995,$CG$4='DATA ENTRY'!D995),'DATA ENTRY'!I995,"")))</f>
        <v/>
      </c>
      <c r="CF996" s="4" t="str">
        <f>IF('DATA ENTRY'!CK995="","",IF('DATA ENTRY'!CK995="","",IF(AND($CD$4='DATA ENTRY'!CK995,$CG$4='DATA ENTRY'!D995),'DATA ENTRY'!CK995,"")))</f>
        <v/>
      </c>
      <c r="CG996" s="3" t="str">
        <f>IF('DATA ENTRY'!CK995="","",IF('DATA ENTRY'!N995="","",IF(AND($CD$4='DATA ENTRY'!CK995,$CG$4='DATA ENTRY'!D995),'DATA ENTRY'!N995,"")))</f>
        <v/>
      </c>
      <c r="CH996" s="107" t="str">
        <f>IF('DATA ENTRY'!CK995="","",IF('DATA ENTRY'!O995="","",IF(AND($CD$4='DATA ENTRY'!CK995,$CG$4='DATA ENTRY'!D995),'DATA ENTRY'!O995,"")))</f>
        <v/>
      </c>
      <c r="CI996" s="3" t="str">
        <f>IF('DATA ENTRY'!CK995="","",IF('DATA ENTRY'!P995="","",IF(AND($CD$4='DATA ENTRY'!CK995,$CG$4='DATA ENTRY'!D995),'DATA ENTRY'!P995,"")))</f>
        <v/>
      </c>
      <c r="CJ996" s="107" t="str">
        <f>IF('DATA ENTRY'!CK995="","",IF('DATA ENTRY'!Q995="","",IF(AND($CD$4='DATA ENTRY'!CK995,$CG$4='DATA ENTRY'!D995),'DATA ENTRY'!Q995,"")))</f>
        <v/>
      </c>
      <c r="CK996" s="3" t="str">
        <f>IF('DATA ENTRY'!CK995="","",IF('DATA ENTRY'!R995="","",IF(AND($CD$4='DATA ENTRY'!CK995,$CG$4='DATA ENTRY'!D995),'DATA ENTRY'!R995,"")))</f>
        <v/>
      </c>
      <c r="CL996" s="3" t="str">
        <f>IF('DATA ENTRY'!CK995="","",IF('DATA ENTRY'!S995="","",IF(AND($CD$4='DATA ENTRY'!CK995,$CG$4='DATA ENTRY'!D995),'DATA ENTRY'!S995,"")))</f>
        <v/>
      </c>
      <c r="CM996" s="3" t="str">
        <f>IF('DATA ENTRY'!CK995="","",IF('DATA ENTRY'!E995="","",IF(AND($CD$4='DATA ENTRY'!CK995,$CG$4='DATA ENTRY'!D995),'DATA ENTRY'!E995,"")))</f>
        <v/>
      </c>
      <c r="CN996" s="3" t="str">
        <f>IF('DATA ENTRY'!CK995="","",IF('DATA ENTRY'!W995="","",IF(AND($CD$4='DATA ENTRY'!CK995,$CG$4='DATA ENTRY'!D995),'DATA ENTRY'!W995,"")))</f>
        <v/>
      </c>
      <c r="CO996" s="3" t="str">
        <f>IF('DATA ENTRY'!CK995="","",IF('DATA ENTRY'!X995="","",IF(AND($CD$4='DATA ENTRY'!CK995,$CG$4='DATA ENTRY'!D995),'DATA ENTRY'!X995,"")))</f>
        <v/>
      </c>
      <c r="CP996" s="108" t="str">
        <f t="shared" si="247"/>
        <v/>
      </c>
      <c r="CQ996" s="108" t="str">
        <f>IF('DATA ENTRY'!CK995="","",IF('DATA ENTRY'!G995="","",IF(AND($CD$4='DATA ENTRY'!CK995,$CG$4='DATA ENTRY'!D995),'DATA ENTRY'!G995,"")))</f>
        <v/>
      </c>
      <c r="CR996" s="230" t="str">
        <f>IF('DATA ENTRY'!CK995="","",IF('DATA ENTRY'!D995="","",IF(AND($CD$4='DATA ENTRY'!CK995,$CG$4='DATA ENTRY'!D995),'DATA ENTRY'!D995,"")))</f>
        <v/>
      </c>
      <c r="CS996">
        <f t="shared" si="248"/>
        <v>0</v>
      </c>
      <c r="CT996">
        <f t="shared" si="249"/>
        <v>0</v>
      </c>
      <c r="CV996" s="139"/>
      <c r="CX996">
        <f t="shared" si="250"/>
        <v>0</v>
      </c>
      <c r="DB996" t="str">
        <f t="shared" si="257"/>
        <v/>
      </c>
      <c r="DC996" t="str">
        <f t="shared" si="258"/>
        <v/>
      </c>
      <c r="DD996" s="224">
        <v>990</v>
      </c>
      <c r="DE996" s="3" t="str">
        <f>IF('DATA ENTRY'!CK995="","",IF('DATA ENTRY'!B995="","",IF(AND($DF$4='DATA ENTRY'!D995),'DATA ENTRY'!B995,"")))</f>
        <v/>
      </c>
      <c r="DF996" s="3" t="str">
        <f>IF('DATA ENTRY'!CK995="","",IF('DATA ENTRY'!C995="","",IF(AND($DF$4='DATA ENTRY'!D995),'DATA ENTRY'!C995,"")))</f>
        <v/>
      </c>
      <c r="DG996" s="4" t="str">
        <f>IF('DATA ENTRY'!CK995="","",IF('DATA ENTRY'!I995="","",IF(AND($DF$4='DATA ENTRY'!D995),'DATA ENTRY'!I995,"")))</f>
        <v/>
      </c>
      <c r="DH996" s="4" t="str">
        <f>IF('DATA ENTRY'!CK995="","",IF('DATA ENTRY'!CK995="","",IF(AND($DF$4='DATA ENTRY'!D995),'DATA ENTRY'!CK995,"")))</f>
        <v/>
      </c>
      <c r="DI996" s="3" t="str">
        <f>IF('DATA ENTRY'!CK995="","",IF('DATA ENTRY'!N995="","",IF(AND($DF$4='DATA ENTRY'!D995),'DATA ENTRY'!N995,"")))</f>
        <v/>
      </c>
      <c r="DJ996" s="107" t="str">
        <f>IF('DATA ENTRY'!CK995="","",IF('DATA ENTRY'!O995="","",IF(AND($DF$4='DATA ENTRY'!D995),'DATA ENTRY'!O995,"")))</f>
        <v/>
      </c>
      <c r="DK996" s="3" t="str">
        <f>IF('DATA ENTRY'!CK995="","",IF('DATA ENTRY'!P995="","",IF(AND($DF$4='DATA ENTRY'!D995),'DATA ENTRY'!P995,"")))</f>
        <v/>
      </c>
      <c r="DL996" s="107" t="str">
        <f>IF('DATA ENTRY'!CK995="","",IF('DATA ENTRY'!Q995="","",IF(AND($DF$4='DATA ENTRY'!D995),'DATA ENTRY'!Q995,"")))</f>
        <v/>
      </c>
      <c r="DM996" s="3" t="str">
        <f>IF('DATA ENTRY'!CK995="","",IF('DATA ENTRY'!R995="","",IF(AND($DF$4='DATA ENTRY'!D995),'DATA ENTRY'!R995,"")))</f>
        <v/>
      </c>
      <c r="DN996" s="107" t="str">
        <f>IF('DATA ENTRY'!CK995="","",IF('DATA ENTRY'!S995="","",IF(AND($DF$4='DATA ENTRY'!D995),'DATA ENTRY'!S995,"")))</f>
        <v/>
      </c>
      <c r="DO996" s="3" t="str">
        <f>IF('DATA ENTRY'!CK995="","",IF('DATA ENTRY'!E995="","",IF(AND($DF$4='DATA ENTRY'!D995),'DATA ENTRY'!E995,"")))</f>
        <v/>
      </c>
      <c r="DP996" s="3" t="str">
        <f>IF('DATA ENTRY'!CK995="","",IF('DATA ENTRY'!D995="","",IF(AND($DF$4='DATA ENTRY'!D995),'DATA ENTRY'!D995,"")))</f>
        <v/>
      </c>
      <c r="DQ996" s="3" t="str">
        <f>IF('DATA ENTRY'!CK995="","",IF('DATA ENTRY'!W995="","",IF(AND($DF$4='DATA ENTRY'!D995),'DATA ENTRY'!W995,"")))</f>
        <v/>
      </c>
      <c r="DR996" s="3" t="str">
        <f>IF('DATA ENTRY'!CK995="","",IF('DATA ENTRY'!X995="","",IF(AND($DF$4='DATA ENTRY'!D995),'DATA ENTRY'!X995,"")))</f>
        <v/>
      </c>
      <c r="DS996" s="108" t="str">
        <f t="shared" si="251"/>
        <v/>
      </c>
      <c r="DT996" s="108" t="str">
        <f>IF('DATA ENTRY'!CK995="","",IF('DATA ENTRY'!D995="","",IF(AND($DF$4='DATA ENTRY'!D995),'DATA ENTRY'!G995,"")))</f>
        <v/>
      </c>
      <c r="DY996">
        <f t="shared" si="252"/>
        <v>0</v>
      </c>
      <c r="EB996" t="str">
        <f t="shared" si="253"/>
        <v/>
      </c>
      <c r="EC996" t="str">
        <f t="shared" si="254"/>
        <v/>
      </c>
      <c r="ED996" s="224">
        <v>990</v>
      </c>
      <c r="EE996" s="3" t="str">
        <f>IF('DATA ENTRY'!CK995="","",IF('DATA ENTRY'!B995="","",IF(AND($EF$4='DATA ENTRY'!G995,$EH$4='DATA ENTRY'!F995),'DATA ENTRY'!B995,"")))</f>
        <v/>
      </c>
      <c r="EF996" s="3" t="str">
        <f>IF('DATA ENTRY'!CK995="","",IF('DATA ENTRY'!C995="","",IF(AND($EF$4='DATA ENTRY'!G995,$EH$4='DATA ENTRY'!F995),'DATA ENTRY'!C995,"")))</f>
        <v/>
      </c>
      <c r="EG996" s="4" t="str">
        <f>IF('DATA ENTRY'!CK995="","",IF('DATA ENTRY'!I995="","",IF(AND($EF$4='DATA ENTRY'!G995,$EH$4='DATA ENTRY'!F995),'DATA ENTRY'!I995,"")))</f>
        <v/>
      </c>
      <c r="EH996" s="4" t="str">
        <f>IF('DATA ENTRY'!CK995="","",IF('DATA ENTRY'!CK995="","",IF(AND($EF$4='DATA ENTRY'!G995,$EH$4='DATA ENTRY'!F995),'DATA ENTRY'!CK995,"")))</f>
        <v/>
      </c>
      <c r="EI996" s="3" t="str">
        <f>IF('DATA ENTRY'!CK995="","",IF('DATA ENTRY'!N995="","",IF(AND($EF$4='DATA ENTRY'!G995,$EH$4='DATA ENTRY'!F995),'DATA ENTRY'!N995,"")))</f>
        <v/>
      </c>
      <c r="EJ996" s="107" t="str">
        <f>IF('DATA ENTRY'!CK995="","",IF('DATA ENTRY'!O995="","",IF(AND($EF$4='DATA ENTRY'!G995,$EH$4='DATA ENTRY'!F995),'DATA ENTRY'!O995,"")))</f>
        <v/>
      </c>
      <c r="EK996" s="3" t="str">
        <f>IF('DATA ENTRY'!CK995="","",IF('DATA ENTRY'!P995="","",IF(AND($EF$4='DATA ENTRY'!G995,$EH$4='DATA ENTRY'!F995),'DATA ENTRY'!P995,"")))</f>
        <v/>
      </c>
      <c r="EL996" s="107" t="str">
        <f>IF('DATA ENTRY'!CK995="","",IF('DATA ENTRY'!Q995="","",IF(AND($EF$4='DATA ENTRY'!G995,$EH$4='DATA ENTRY'!F995),'DATA ENTRY'!Q995,"")))</f>
        <v/>
      </c>
      <c r="EM996" s="3" t="str">
        <f>IF('DATA ENTRY'!CK995="","",IF('DATA ENTRY'!R995="","",IF(AND($EF$4='DATA ENTRY'!G995,$EH$4='DATA ENTRY'!F995),'DATA ENTRY'!R995,"")))</f>
        <v/>
      </c>
      <c r="EN996" s="107" t="str">
        <f>IF('DATA ENTRY'!CK995="","",IF('DATA ENTRY'!S995="","",IF(AND($EF$4='DATA ENTRY'!G995,$EH$4='DATA ENTRY'!F995),'DATA ENTRY'!S995,"")))</f>
        <v/>
      </c>
      <c r="EO996" s="3" t="str">
        <f>IF('DATA ENTRY'!CK995="","",IF('DATA ENTRY'!E995="","",IF(AND($EF$4='DATA ENTRY'!G995,$EH$4='DATA ENTRY'!F995),'DATA ENTRY'!E995,"")))</f>
        <v/>
      </c>
      <c r="EP996" s="3" t="str">
        <f>IF('DATA ENTRY'!CK995="","",IF('DATA ENTRY'!D995="","",IF(AND($EF$4='DATA ENTRY'!G995,$EH$4='DATA ENTRY'!F995),'DATA ENTRY'!D995,"")))</f>
        <v/>
      </c>
      <c r="EQ996" s="3" t="str">
        <f>IF('DATA ENTRY'!CK995="","",IF('DATA ENTRY'!W995="","",IF(AND($EF$4='DATA ENTRY'!G995,$EH$4='DATA ENTRY'!F995),'DATA ENTRY'!W995,"")))</f>
        <v/>
      </c>
      <c r="ER996" s="3" t="str">
        <f>IF('DATA ENTRY'!CK995="","",IF('DATA ENTRY'!X995="","",IF(AND($EF$4='DATA ENTRY'!G995,$EH$4='DATA ENTRY'!F995),'DATA ENTRY'!X995,"")))</f>
        <v/>
      </c>
      <c r="ES996" s="108" t="str">
        <f t="shared" si="255"/>
        <v/>
      </c>
      <c r="ET996" s="108" t="str">
        <f>IF('DATA ENTRY'!CK995="","",IF('DATA ENTRY'!D995="","",IF(AND($EF$4='DATA ENTRY'!G995,$EH$4='DATA ENTRY'!F995),'DATA ENTRY'!G995,"")))</f>
        <v/>
      </c>
      <c r="EY996">
        <f t="shared" si="256"/>
        <v>0</v>
      </c>
    </row>
    <row r="997" spans="1:155">
      <c r="A997" t="str">
        <f>IF(S997=0,"",1+(MAX($A$7:A996)))</f>
        <v/>
      </c>
      <c r="B997" s="224">
        <v>991</v>
      </c>
      <c r="C997" s="3" t="str">
        <f>IF('DATA ENTRY'!CK996="","",IF('DATA ENTRY'!B996="","",IF($D$4="All Post",'DATA ENTRY'!B996,IF(AND($D$4='DATA ENTRY'!CK996),'DATA ENTRY'!B996,""))))</f>
        <v/>
      </c>
      <c r="D997" s="3" t="str">
        <f>IF('DATA ENTRY'!CK996="","",IF('DATA ENTRY'!C996="","",IF($D$4="All Post",'DATA ENTRY'!C996,IF(AND($D$4='DATA ENTRY'!CK996),'DATA ENTRY'!C996,""))))</f>
        <v/>
      </c>
      <c r="E997" s="4" t="str">
        <f>IF('DATA ENTRY'!CK996="","",IF('DATA ENTRY'!I996="","",IF($D$4="All Post",'DATA ENTRY'!I996,IF(AND($D$4='DATA ENTRY'!CK996),'DATA ENTRY'!I996,""))))</f>
        <v/>
      </c>
      <c r="F997" s="4" t="str">
        <f>IF('DATA ENTRY'!CK996="","",IF('DATA ENTRY'!CK996="","",IF($D$4="All Post",'DATA ENTRY'!CK996,IF(AND($D$4='DATA ENTRY'!CK996),'DATA ENTRY'!CK996,""))))</f>
        <v/>
      </c>
      <c r="G997" s="3" t="str">
        <f>IF('DATA ENTRY'!CK996="","",IF('DATA ENTRY'!N996="","",IF($D$4="All Post",'DATA ENTRY'!N996,IF(AND($D$4='DATA ENTRY'!CK996),'DATA ENTRY'!N996,""))))</f>
        <v/>
      </c>
      <c r="H997" s="107" t="str">
        <f>IF('DATA ENTRY'!CK996="","",IF('DATA ENTRY'!O996="","",IF($D$4="All Post",'DATA ENTRY'!O996,IF(AND($D$4='DATA ENTRY'!CK996),'DATA ENTRY'!O996,""))))</f>
        <v/>
      </c>
      <c r="I997" s="3" t="str">
        <f>IF('DATA ENTRY'!CK996="","",IF('DATA ENTRY'!P996="","",IF($D$4="All Post",'DATA ENTRY'!P996,IF(AND($D$4='DATA ENTRY'!CK996),'DATA ENTRY'!P996,""))))</f>
        <v/>
      </c>
      <c r="J997" s="107" t="str">
        <f>IF('DATA ENTRY'!CK996="","",IF('DATA ENTRY'!Q996="","",IF($D$4="All Post",'DATA ENTRY'!Q996,IF(AND($D$4='DATA ENTRY'!CK996),'DATA ENTRY'!Q996,""))))</f>
        <v/>
      </c>
      <c r="K997" s="3" t="str">
        <f>IF('DATA ENTRY'!CK996="","",IF('DATA ENTRY'!R996="","",IF($D$4="All Post",'DATA ENTRY'!R996,IF(AND($D$4='DATA ENTRY'!CK996),'DATA ENTRY'!R996,""))))</f>
        <v/>
      </c>
      <c r="L997" s="3" t="str">
        <f>IF('DATA ENTRY'!CK996="","",IF('DATA ENTRY'!S996="","",IF($D$4="All Post",'DATA ENTRY'!S996,IF(AND($D$4='DATA ENTRY'!CK996),'DATA ENTRY'!S996,""))))</f>
        <v/>
      </c>
      <c r="M997" s="3" t="str">
        <f>IF('DATA ENTRY'!CK996="","",IF('DATA ENTRY'!E996="","",IF($D$4="All Post",'DATA ENTRY'!E996,IF(AND($D$4='DATA ENTRY'!CK996),'DATA ENTRY'!E996,""))))</f>
        <v/>
      </c>
      <c r="N997" s="3" t="str">
        <f>IF('DATA ENTRY'!CK996="","",IF('DATA ENTRY'!W996="","",IF($D$4="All Post",'DATA ENTRY'!W996,IF(AND($D$4='DATA ENTRY'!CK996),'DATA ENTRY'!W996,""))))</f>
        <v/>
      </c>
      <c r="O997" s="3" t="str">
        <f>IF('DATA ENTRY'!CK996="","",IF('DATA ENTRY'!X996="","",IF($D$4="All Post",'DATA ENTRY'!X996,IF(AND($D$4='DATA ENTRY'!CK996),'DATA ENTRY'!X996,""))))</f>
        <v/>
      </c>
      <c r="P997" s="3" t="str">
        <f>IF('DATA ENTRY'!CK996="","",IF('DATA ENTRY'!G996="","",IF($D$4="All Post",'DATA ENTRY'!G996,IF(AND($D$4='DATA ENTRY'!CK996),'DATA ENTRY'!G996,""))))</f>
        <v/>
      </c>
      <c r="S997">
        <f t="shared" si="243"/>
        <v>0</v>
      </c>
      <c r="T997" t="str">
        <f t="shared" si="244"/>
        <v/>
      </c>
      <c r="BZ997" t="str">
        <f t="shared" si="245"/>
        <v/>
      </c>
      <c r="CA997" t="str">
        <f t="shared" si="246"/>
        <v/>
      </c>
      <c r="CB997" s="224">
        <v>991</v>
      </c>
      <c r="CC997" s="3" t="str">
        <f>IF('DATA ENTRY'!CK996="","",IF('DATA ENTRY'!B996="","",IF(AND($CD$4='DATA ENTRY'!CK996,$CG$4='DATA ENTRY'!D996),'DATA ENTRY'!B996,"")))</f>
        <v/>
      </c>
      <c r="CD997" s="3" t="str">
        <f>IF('DATA ENTRY'!CK996="","",IF('DATA ENTRY'!C996="","",IF(AND($CD$4='DATA ENTRY'!CK996,$CG$4='DATA ENTRY'!D996),'DATA ENTRY'!C996,"")))</f>
        <v/>
      </c>
      <c r="CE997" s="4" t="str">
        <f>IF('DATA ENTRY'!CK996="","",IF('DATA ENTRY'!I996="","",IF(AND($CD$4='DATA ENTRY'!CK996,$CG$4='DATA ENTRY'!D996),'DATA ENTRY'!I996,"")))</f>
        <v/>
      </c>
      <c r="CF997" s="4" t="str">
        <f>IF('DATA ENTRY'!CK996="","",IF('DATA ENTRY'!CK996="","",IF(AND($CD$4='DATA ENTRY'!CK996,$CG$4='DATA ENTRY'!D996),'DATA ENTRY'!CK996,"")))</f>
        <v/>
      </c>
      <c r="CG997" s="3" t="str">
        <f>IF('DATA ENTRY'!CK996="","",IF('DATA ENTRY'!N996="","",IF(AND($CD$4='DATA ENTRY'!CK996,$CG$4='DATA ENTRY'!D996),'DATA ENTRY'!N996,"")))</f>
        <v/>
      </c>
      <c r="CH997" s="107" t="str">
        <f>IF('DATA ENTRY'!CK996="","",IF('DATA ENTRY'!O996="","",IF(AND($CD$4='DATA ENTRY'!CK996,$CG$4='DATA ENTRY'!D996),'DATA ENTRY'!O996,"")))</f>
        <v/>
      </c>
      <c r="CI997" s="3" t="str">
        <f>IF('DATA ENTRY'!CK996="","",IF('DATA ENTRY'!P996="","",IF(AND($CD$4='DATA ENTRY'!CK996,$CG$4='DATA ENTRY'!D996),'DATA ENTRY'!P996,"")))</f>
        <v/>
      </c>
      <c r="CJ997" s="107" t="str">
        <f>IF('DATA ENTRY'!CK996="","",IF('DATA ENTRY'!Q996="","",IF(AND($CD$4='DATA ENTRY'!CK996,$CG$4='DATA ENTRY'!D996),'DATA ENTRY'!Q996,"")))</f>
        <v/>
      </c>
      <c r="CK997" s="3" t="str">
        <f>IF('DATA ENTRY'!CK996="","",IF('DATA ENTRY'!R996="","",IF(AND($CD$4='DATA ENTRY'!CK996,$CG$4='DATA ENTRY'!D996),'DATA ENTRY'!R996,"")))</f>
        <v/>
      </c>
      <c r="CL997" s="3" t="str">
        <f>IF('DATA ENTRY'!CK996="","",IF('DATA ENTRY'!S996="","",IF(AND($CD$4='DATA ENTRY'!CK996,$CG$4='DATA ENTRY'!D996),'DATA ENTRY'!S996,"")))</f>
        <v/>
      </c>
      <c r="CM997" s="3" t="str">
        <f>IF('DATA ENTRY'!CK996="","",IF('DATA ENTRY'!E996="","",IF(AND($CD$4='DATA ENTRY'!CK996,$CG$4='DATA ENTRY'!D996),'DATA ENTRY'!E996,"")))</f>
        <v/>
      </c>
      <c r="CN997" s="3" t="str">
        <f>IF('DATA ENTRY'!CK996="","",IF('DATA ENTRY'!W996="","",IF(AND($CD$4='DATA ENTRY'!CK996,$CG$4='DATA ENTRY'!D996),'DATA ENTRY'!W996,"")))</f>
        <v/>
      </c>
      <c r="CO997" s="3" t="str">
        <f>IF('DATA ENTRY'!CK996="","",IF('DATA ENTRY'!X996="","",IF(AND($CD$4='DATA ENTRY'!CK996,$CG$4='DATA ENTRY'!D996),'DATA ENTRY'!X996,"")))</f>
        <v/>
      </c>
      <c r="CP997" s="108" t="str">
        <f t="shared" si="247"/>
        <v/>
      </c>
      <c r="CQ997" s="108" t="str">
        <f>IF('DATA ENTRY'!CK996="","",IF('DATA ENTRY'!G996="","",IF(AND($CD$4='DATA ENTRY'!CK996,$CG$4='DATA ENTRY'!D996),'DATA ENTRY'!G996,"")))</f>
        <v/>
      </c>
      <c r="CR997" s="230" t="str">
        <f>IF('DATA ENTRY'!CK996="","",IF('DATA ENTRY'!D996="","",IF(AND($CD$4='DATA ENTRY'!CK996,$CG$4='DATA ENTRY'!D996),'DATA ENTRY'!D996,"")))</f>
        <v/>
      </c>
      <c r="CS997">
        <f t="shared" si="248"/>
        <v>0</v>
      </c>
      <c r="CT997">
        <f t="shared" si="249"/>
        <v>0</v>
      </c>
      <c r="CV997" s="139"/>
      <c r="CX997">
        <f t="shared" si="250"/>
        <v>0</v>
      </c>
      <c r="DB997" t="str">
        <f t="shared" si="257"/>
        <v/>
      </c>
      <c r="DC997" t="str">
        <f t="shared" si="258"/>
        <v/>
      </c>
      <c r="DD997" s="224">
        <v>991</v>
      </c>
      <c r="DE997" s="3" t="str">
        <f>IF('DATA ENTRY'!CK996="","",IF('DATA ENTRY'!B996="","",IF(AND($DF$4='DATA ENTRY'!D996),'DATA ENTRY'!B996,"")))</f>
        <v/>
      </c>
      <c r="DF997" s="3" t="str">
        <f>IF('DATA ENTRY'!CK996="","",IF('DATA ENTRY'!C996="","",IF(AND($DF$4='DATA ENTRY'!D996),'DATA ENTRY'!C996,"")))</f>
        <v/>
      </c>
      <c r="DG997" s="4" t="str">
        <f>IF('DATA ENTRY'!CK996="","",IF('DATA ENTRY'!I996="","",IF(AND($DF$4='DATA ENTRY'!D996),'DATA ENTRY'!I996,"")))</f>
        <v/>
      </c>
      <c r="DH997" s="4" t="str">
        <f>IF('DATA ENTRY'!CK996="","",IF('DATA ENTRY'!CK996="","",IF(AND($DF$4='DATA ENTRY'!D996),'DATA ENTRY'!CK996,"")))</f>
        <v/>
      </c>
      <c r="DI997" s="3" t="str">
        <f>IF('DATA ENTRY'!CK996="","",IF('DATA ENTRY'!N996="","",IF(AND($DF$4='DATA ENTRY'!D996),'DATA ENTRY'!N996,"")))</f>
        <v/>
      </c>
      <c r="DJ997" s="107" t="str">
        <f>IF('DATA ENTRY'!CK996="","",IF('DATA ENTRY'!O996="","",IF(AND($DF$4='DATA ENTRY'!D996),'DATA ENTRY'!O996,"")))</f>
        <v/>
      </c>
      <c r="DK997" s="3" t="str">
        <f>IF('DATA ENTRY'!CK996="","",IF('DATA ENTRY'!P996="","",IF(AND($DF$4='DATA ENTRY'!D996),'DATA ENTRY'!P996,"")))</f>
        <v/>
      </c>
      <c r="DL997" s="107" t="str">
        <f>IF('DATA ENTRY'!CK996="","",IF('DATA ENTRY'!Q996="","",IF(AND($DF$4='DATA ENTRY'!D996),'DATA ENTRY'!Q996,"")))</f>
        <v/>
      </c>
      <c r="DM997" s="3" t="str">
        <f>IF('DATA ENTRY'!CK996="","",IF('DATA ENTRY'!R996="","",IF(AND($DF$4='DATA ENTRY'!D996),'DATA ENTRY'!R996,"")))</f>
        <v/>
      </c>
      <c r="DN997" s="107" t="str">
        <f>IF('DATA ENTRY'!CK996="","",IF('DATA ENTRY'!S996="","",IF(AND($DF$4='DATA ENTRY'!D996),'DATA ENTRY'!S996,"")))</f>
        <v/>
      </c>
      <c r="DO997" s="3" t="str">
        <f>IF('DATA ENTRY'!CK996="","",IF('DATA ENTRY'!E996="","",IF(AND($DF$4='DATA ENTRY'!D996),'DATA ENTRY'!E996,"")))</f>
        <v/>
      </c>
      <c r="DP997" s="3" t="str">
        <f>IF('DATA ENTRY'!CK996="","",IF('DATA ENTRY'!D996="","",IF(AND($DF$4='DATA ENTRY'!D996),'DATA ENTRY'!D996,"")))</f>
        <v/>
      </c>
      <c r="DQ997" s="3" t="str">
        <f>IF('DATA ENTRY'!CK996="","",IF('DATA ENTRY'!W996="","",IF(AND($DF$4='DATA ENTRY'!D996),'DATA ENTRY'!W996,"")))</f>
        <v/>
      </c>
      <c r="DR997" s="3" t="str">
        <f>IF('DATA ENTRY'!CK996="","",IF('DATA ENTRY'!X996="","",IF(AND($DF$4='DATA ENTRY'!D996),'DATA ENTRY'!X996,"")))</f>
        <v/>
      </c>
      <c r="DS997" s="108" t="str">
        <f t="shared" si="251"/>
        <v/>
      </c>
      <c r="DT997" s="108" t="str">
        <f>IF('DATA ENTRY'!CK996="","",IF('DATA ENTRY'!D996="","",IF(AND($DF$4='DATA ENTRY'!D996),'DATA ENTRY'!G996,"")))</f>
        <v/>
      </c>
      <c r="DY997">
        <f t="shared" si="252"/>
        <v>0</v>
      </c>
      <c r="EB997" t="str">
        <f t="shared" si="253"/>
        <v/>
      </c>
      <c r="EC997" t="str">
        <f t="shared" si="254"/>
        <v/>
      </c>
      <c r="ED997" s="224">
        <v>991</v>
      </c>
      <c r="EE997" s="3" t="str">
        <f>IF('DATA ENTRY'!CK996="","",IF('DATA ENTRY'!B996="","",IF(AND($EF$4='DATA ENTRY'!G996,$EH$4='DATA ENTRY'!F996),'DATA ENTRY'!B996,"")))</f>
        <v/>
      </c>
      <c r="EF997" s="3" t="str">
        <f>IF('DATA ENTRY'!CK996="","",IF('DATA ENTRY'!C996="","",IF(AND($EF$4='DATA ENTRY'!G996,$EH$4='DATA ENTRY'!F996),'DATA ENTRY'!C996,"")))</f>
        <v/>
      </c>
      <c r="EG997" s="4" t="str">
        <f>IF('DATA ENTRY'!CK996="","",IF('DATA ENTRY'!I996="","",IF(AND($EF$4='DATA ENTRY'!G996,$EH$4='DATA ENTRY'!F996),'DATA ENTRY'!I996,"")))</f>
        <v/>
      </c>
      <c r="EH997" s="4" t="str">
        <f>IF('DATA ENTRY'!CK996="","",IF('DATA ENTRY'!CK996="","",IF(AND($EF$4='DATA ENTRY'!G996,$EH$4='DATA ENTRY'!F996),'DATA ENTRY'!CK996,"")))</f>
        <v/>
      </c>
      <c r="EI997" s="3" t="str">
        <f>IF('DATA ENTRY'!CK996="","",IF('DATA ENTRY'!N996="","",IF(AND($EF$4='DATA ENTRY'!G996,$EH$4='DATA ENTRY'!F996),'DATA ENTRY'!N996,"")))</f>
        <v/>
      </c>
      <c r="EJ997" s="107" t="str">
        <f>IF('DATA ENTRY'!CK996="","",IF('DATA ENTRY'!O996="","",IF(AND($EF$4='DATA ENTRY'!G996,$EH$4='DATA ENTRY'!F996),'DATA ENTRY'!O996,"")))</f>
        <v/>
      </c>
      <c r="EK997" s="3" t="str">
        <f>IF('DATA ENTRY'!CK996="","",IF('DATA ENTRY'!P996="","",IF(AND($EF$4='DATA ENTRY'!G996,$EH$4='DATA ENTRY'!F996),'DATA ENTRY'!P996,"")))</f>
        <v/>
      </c>
      <c r="EL997" s="107" t="str">
        <f>IF('DATA ENTRY'!CK996="","",IF('DATA ENTRY'!Q996="","",IF(AND($EF$4='DATA ENTRY'!G996,$EH$4='DATA ENTRY'!F996),'DATA ENTRY'!Q996,"")))</f>
        <v/>
      </c>
      <c r="EM997" s="3" t="str">
        <f>IF('DATA ENTRY'!CK996="","",IF('DATA ENTRY'!R996="","",IF(AND($EF$4='DATA ENTRY'!G996,$EH$4='DATA ENTRY'!F996),'DATA ENTRY'!R996,"")))</f>
        <v/>
      </c>
      <c r="EN997" s="107" t="str">
        <f>IF('DATA ENTRY'!CK996="","",IF('DATA ENTRY'!S996="","",IF(AND($EF$4='DATA ENTRY'!G996,$EH$4='DATA ENTRY'!F996),'DATA ENTRY'!S996,"")))</f>
        <v/>
      </c>
      <c r="EO997" s="3" t="str">
        <f>IF('DATA ENTRY'!CK996="","",IF('DATA ENTRY'!E996="","",IF(AND($EF$4='DATA ENTRY'!G996,$EH$4='DATA ENTRY'!F996),'DATA ENTRY'!E996,"")))</f>
        <v/>
      </c>
      <c r="EP997" s="3" t="str">
        <f>IF('DATA ENTRY'!CK996="","",IF('DATA ENTRY'!D996="","",IF(AND($EF$4='DATA ENTRY'!G996,$EH$4='DATA ENTRY'!F996),'DATA ENTRY'!D996,"")))</f>
        <v/>
      </c>
      <c r="EQ997" s="3" t="str">
        <f>IF('DATA ENTRY'!CK996="","",IF('DATA ENTRY'!W996="","",IF(AND($EF$4='DATA ENTRY'!G996,$EH$4='DATA ENTRY'!F996),'DATA ENTRY'!W996,"")))</f>
        <v/>
      </c>
      <c r="ER997" s="3" t="str">
        <f>IF('DATA ENTRY'!CK996="","",IF('DATA ENTRY'!X996="","",IF(AND($EF$4='DATA ENTRY'!G996,$EH$4='DATA ENTRY'!F996),'DATA ENTRY'!X996,"")))</f>
        <v/>
      </c>
      <c r="ES997" s="108" t="str">
        <f t="shared" si="255"/>
        <v/>
      </c>
      <c r="ET997" s="108" t="str">
        <f>IF('DATA ENTRY'!CK996="","",IF('DATA ENTRY'!D996="","",IF(AND($EF$4='DATA ENTRY'!G996,$EH$4='DATA ENTRY'!F996),'DATA ENTRY'!G996,"")))</f>
        <v/>
      </c>
      <c r="EY997">
        <f t="shared" si="256"/>
        <v>0</v>
      </c>
    </row>
    <row r="998" spans="1:155">
      <c r="A998" t="str">
        <f>IF(S998=0,"",1+(MAX($A$7:A997)))</f>
        <v/>
      </c>
      <c r="B998" s="224">
        <v>992</v>
      </c>
      <c r="C998" s="3" t="str">
        <f>IF('DATA ENTRY'!CK997="","",IF('DATA ENTRY'!B997="","",IF($D$4="All Post",'DATA ENTRY'!B997,IF(AND($D$4='DATA ENTRY'!CK997),'DATA ENTRY'!B997,""))))</f>
        <v/>
      </c>
      <c r="D998" s="3" t="str">
        <f>IF('DATA ENTRY'!CK997="","",IF('DATA ENTRY'!C997="","",IF($D$4="All Post",'DATA ENTRY'!C997,IF(AND($D$4='DATA ENTRY'!CK997),'DATA ENTRY'!C997,""))))</f>
        <v/>
      </c>
      <c r="E998" s="4" t="str">
        <f>IF('DATA ENTRY'!CK997="","",IF('DATA ENTRY'!I997="","",IF($D$4="All Post",'DATA ENTRY'!I997,IF(AND($D$4='DATA ENTRY'!CK997),'DATA ENTRY'!I997,""))))</f>
        <v/>
      </c>
      <c r="F998" s="4" t="str">
        <f>IF('DATA ENTRY'!CK997="","",IF('DATA ENTRY'!CK997="","",IF($D$4="All Post",'DATA ENTRY'!CK997,IF(AND($D$4='DATA ENTRY'!CK997),'DATA ENTRY'!CK997,""))))</f>
        <v/>
      </c>
      <c r="G998" s="3" t="str">
        <f>IF('DATA ENTRY'!CK997="","",IF('DATA ENTRY'!N997="","",IF($D$4="All Post",'DATA ENTRY'!N997,IF(AND($D$4='DATA ENTRY'!CK997),'DATA ENTRY'!N997,""))))</f>
        <v/>
      </c>
      <c r="H998" s="107" t="str">
        <f>IF('DATA ENTRY'!CK997="","",IF('DATA ENTRY'!O997="","",IF($D$4="All Post",'DATA ENTRY'!O997,IF(AND($D$4='DATA ENTRY'!CK997),'DATA ENTRY'!O997,""))))</f>
        <v/>
      </c>
      <c r="I998" s="3" t="str">
        <f>IF('DATA ENTRY'!CK997="","",IF('DATA ENTRY'!P997="","",IF($D$4="All Post",'DATA ENTRY'!P997,IF(AND($D$4='DATA ENTRY'!CK997),'DATA ENTRY'!P997,""))))</f>
        <v/>
      </c>
      <c r="J998" s="107" t="str">
        <f>IF('DATA ENTRY'!CK997="","",IF('DATA ENTRY'!Q997="","",IF($D$4="All Post",'DATA ENTRY'!Q997,IF(AND($D$4='DATA ENTRY'!CK997),'DATA ENTRY'!Q997,""))))</f>
        <v/>
      </c>
      <c r="K998" s="3" t="str">
        <f>IF('DATA ENTRY'!CK997="","",IF('DATA ENTRY'!R997="","",IF($D$4="All Post",'DATA ENTRY'!R997,IF(AND($D$4='DATA ENTRY'!CK997),'DATA ENTRY'!R997,""))))</f>
        <v/>
      </c>
      <c r="L998" s="3" t="str">
        <f>IF('DATA ENTRY'!CK997="","",IF('DATA ENTRY'!S997="","",IF($D$4="All Post",'DATA ENTRY'!S997,IF(AND($D$4='DATA ENTRY'!CK997),'DATA ENTRY'!S997,""))))</f>
        <v/>
      </c>
      <c r="M998" s="3" t="str">
        <f>IF('DATA ENTRY'!CK997="","",IF('DATA ENTRY'!E997="","",IF($D$4="All Post",'DATA ENTRY'!E997,IF(AND($D$4='DATA ENTRY'!CK997),'DATA ENTRY'!E997,""))))</f>
        <v/>
      </c>
      <c r="N998" s="3" t="str">
        <f>IF('DATA ENTRY'!CK997="","",IF('DATA ENTRY'!W997="","",IF($D$4="All Post",'DATA ENTRY'!W997,IF(AND($D$4='DATA ENTRY'!CK997),'DATA ENTRY'!W997,""))))</f>
        <v/>
      </c>
      <c r="O998" s="3" t="str">
        <f>IF('DATA ENTRY'!CK997="","",IF('DATA ENTRY'!X997="","",IF($D$4="All Post",'DATA ENTRY'!X997,IF(AND($D$4='DATA ENTRY'!CK997),'DATA ENTRY'!X997,""))))</f>
        <v/>
      </c>
      <c r="P998" s="3" t="str">
        <f>IF('DATA ENTRY'!CK997="","",IF('DATA ENTRY'!G997="","",IF($D$4="All Post",'DATA ENTRY'!G997,IF(AND($D$4='DATA ENTRY'!CK997),'DATA ENTRY'!G997,""))))</f>
        <v/>
      </c>
      <c r="S998">
        <f t="shared" si="243"/>
        <v>0</v>
      </c>
      <c r="T998" t="str">
        <f t="shared" si="244"/>
        <v/>
      </c>
      <c r="BZ998" t="str">
        <f t="shared" si="245"/>
        <v/>
      </c>
      <c r="CA998" t="str">
        <f t="shared" si="246"/>
        <v/>
      </c>
      <c r="CB998" s="224">
        <v>992</v>
      </c>
      <c r="CC998" s="3" t="str">
        <f>IF('DATA ENTRY'!CK997="","",IF('DATA ENTRY'!B997="","",IF(AND($CD$4='DATA ENTRY'!CK997,$CG$4='DATA ENTRY'!D997),'DATA ENTRY'!B997,"")))</f>
        <v/>
      </c>
      <c r="CD998" s="3" t="str">
        <f>IF('DATA ENTRY'!CK997="","",IF('DATA ENTRY'!C997="","",IF(AND($CD$4='DATA ENTRY'!CK997,$CG$4='DATA ENTRY'!D997),'DATA ENTRY'!C997,"")))</f>
        <v/>
      </c>
      <c r="CE998" s="4" t="str">
        <f>IF('DATA ENTRY'!CK997="","",IF('DATA ENTRY'!I997="","",IF(AND($CD$4='DATA ENTRY'!CK997,$CG$4='DATA ENTRY'!D997),'DATA ENTRY'!I997,"")))</f>
        <v/>
      </c>
      <c r="CF998" s="4" t="str">
        <f>IF('DATA ENTRY'!CK997="","",IF('DATA ENTRY'!CK997="","",IF(AND($CD$4='DATA ENTRY'!CK997,$CG$4='DATA ENTRY'!D997),'DATA ENTRY'!CK997,"")))</f>
        <v/>
      </c>
      <c r="CG998" s="3" t="str">
        <f>IF('DATA ENTRY'!CK997="","",IF('DATA ENTRY'!N997="","",IF(AND($CD$4='DATA ENTRY'!CK997,$CG$4='DATA ENTRY'!D997),'DATA ENTRY'!N997,"")))</f>
        <v/>
      </c>
      <c r="CH998" s="107" t="str">
        <f>IF('DATA ENTRY'!CK997="","",IF('DATA ENTRY'!O997="","",IF(AND($CD$4='DATA ENTRY'!CK997,$CG$4='DATA ENTRY'!D997),'DATA ENTRY'!O997,"")))</f>
        <v/>
      </c>
      <c r="CI998" s="3" t="str">
        <f>IF('DATA ENTRY'!CK997="","",IF('DATA ENTRY'!P997="","",IF(AND($CD$4='DATA ENTRY'!CK997,$CG$4='DATA ENTRY'!D997),'DATA ENTRY'!P997,"")))</f>
        <v/>
      </c>
      <c r="CJ998" s="107" t="str">
        <f>IF('DATA ENTRY'!CK997="","",IF('DATA ENTRY'!Q997="","",IF(AND($CD$4='DATA ENTRY'!CK997,$CG$4='DATA ENTRY'!D997),'DATA ENTRY'!Q997,"")))</f>
        <v/>
      </c>
      <c r="CK998" s="3" t="str">
        <f>IF('DATA ENTRY'!CK997="","",IF('DATA ENTRY'!R997="","",IF(AND($CD$4='DATA ENTRY'!CK997,$CG$4='DATA ENTRY'!D997),'DATA ENTRY'!R997,"")))</f>
        <v/>
      </c>
      <c r="CL998" s="3" t="str">
        <f>IF('DATA ENTRY'!CK997="","",IF('DATA ENTRY'!S997="","",IF(AND($CD$4='DATA ENTRY'!CK997,$CG$4='DATA ENTRY'!D997),'DATA ENTRY'!S997,"")))</f>
        <v/>
      </c>
      <c r="CM998" s="3" t="str">
        <f>IF('DATA ENTRY'!CK997="","",IF('DATA ENTRY'!E997="","",IF(AND($CD$4='DATA ENTRY'!CK997,$CG$4='DATA ENTRY'!D997),'DATA ENTRY'!E997,"")))</f>
        <v/>
      </c>
      <c r="CN998" s="3" t="str">
        <f>IF('DATA ENTRY'!CK997="","",IF('DATA ENTRY'!W997="","",IF(AND($CD$4='DATA ENTRY'!CK997,$CG$4='DATA ENTRY'!D997),'DATA ENTRY'!W997,"")))</f>
        <v/>
      </c>
      <c r="CO998" s="3" t="str">
        <f>IF('DATA ENTRY'!CK997="","",IF('DATA ENTRY'!X997="","",IF(AND($CD$4='DATA ENTRY'!CK997,$CG$4='DATA ENTRY'!D997),'DATA ENTRY'!X997,"")))</f>
        <v/>
      </c>
      <c r="CP998" s="108" t="str">
        <f t="shared" si="247"/>
        <v/>
      </c>
      <c r="CQ998" s="108" t="str">
        <f>IF('DATA ENTRY'!CK997="","",IF('DATA ENTRY'!G997="","",IF(AND($CD$4='DATA ENTRY'!CK997,$CG$4='DATA ENTRY'!D997),'DATA ENTRY'!G997,"")))</f>
        <v/>
      </c>
      <c r="CR998" s="230" t="str">
        <f>IF('DATA ENTRY'!CK997="","",IF('DATA ENTRY'!D997="","",IF(AND($CD$4='DATA ENTRY'!CK997,$CG$4='DATA ENTRY'!D997),'DATA ENTRY'!D997,"")))</f>
        <v/>
      </c>
      <c r="CS998">
        <f t="shared" si="248"/>
        <v>0</v>
      </c>
      <c r="CT998">
        <f t="shared" si="249"/>
        <v>0</v>
      </c>
      <c r="CV998" s="139"/>
      <c r="CX998">
        <f t="shared" si="250"/>
        <v>0</v>
      </c>
      <c r="DB998" t="str">
        <f t="shared" si="257"/>
        <v/>
      </c>
      <c r="DC998" t="str">
        <f t="shared" si="258"/>
        <v/>
      </c>
      <c r="DD998" s="224">
        <v>992</v>
      </c>
      <c r="DE998" s="3" t="str">
        <f>IF('DATA ENTRY'!CK997="","",IF('DATA ENTRY'!B997="","",IF(AND($DF$4='DATA ENTRY'!D997),'DATA ENTRY'!B997,"")))</f>
        <v/>
      </c>
      <c r="DF998" s="3" t="str">
        <f>IF('DATA ENTRY'!CK997="","",IF('DATA ENTRY'!C997="","",IF(AND($DF$4='DATA ENTRY'!D997),'DATA ENTRY'!C997,"")))</f>
        <v/>
      </c>
      <c r="DG998" s="4" t="str">
        <f>IF('DATA ENTRY'!CK997="","",IF('DATA ENTRY'!I997="","",IF(AND($DF$4='DATA ENTRY'!D997),'DATA ENTRY'!I997,"")))</f>
        <v/>
      </c>
      <c r="DH998" s="4" t="str">
        <f>IF('DATA ENTRY'!CK997="","",IF('DATA ENTRY'!CK997="","",IF(AND($DF$4='DATA ENTRY'!D997),'DATA ENTRY'!CK997,"")))</f>
        <v/>
      </c>
      <c r="DI998" s="3" t="str">
        <f>IF('DATA ENTRY'!CK997="","",IF('DATA ENTRY'!N997="","",IF(AND($DF$4='DATA ENTRY'!D997),'DATA ENTRY'!N997,"")))</f>
        <v/>
      </c>
      <c r="DJ998" s="107" t="str">
        <f>IF('DATA ENTRY'!CK997="","",IF('DATA ENTRY'!O997="","",IF(AND($DF$4='DATA ENTRY'!D997),'DATA ENTRY'!O997,"")))</f>
        <v/>
      </c>
      <c r="DK998" s="3" t="str">
        <f>IF('DATA ENTRY'!CK997="","",IF('DATA ENTRY'!P997="","",IF(AND($DF$4='DATA ENTRY'!D997),'DATA ENTRY'!P997,"")))</f>
        <v/>
      </c>
      <c r="DL998" s="107" t="str">
        <f>IF('DATA ENTRY'!CK997="","",IF('DATA ENTRY'!Q997="","",IF(AND($DF$4='DATA ENTRY'!D997),'DATA ENTRY'!Q997,"")))</f>
        <v/>
      </c>
      <c r="DM998" s="3" t="str">
        <f>IF('DATA ENTRY'!CK997="","",IF('DATA ENTRY'!R997="","",IF(AND($DF$4='DATA ENTRY'!D997),'DATA ENTRY'!R997,"")))</f>
        <v/>
      </c>
      <c r="DN998" s="107" t="str">
        <f>IF('DATA ENTRY'!CK997="","",IF('DATA ENTRY'!S997="","",IF(AND($DF$4='DATA ENTRY'!D997),'DATA ENTRY'!S997,"")))</f>
        <v/>
      </c>
      <c r="DO998" s="3" t="str">
        <f>IF('DATA ENTRY'!CK997="","",IF('DATA ENTRY'!E997="","",IF(AND($DF$4='DATA ENTRY'!D997),'DATA ENTRY'!E997,"")))</f>
        <v/>
      </c>
      <c r="DP998" s="3" t="str">
        <f>IF('DATA ENTRY'!CK997="","",IF('DATA ENTRY'!D997="","",IF(AND($DF$4='DATA ENTRY'!D997),'DATA ENTRY'!D997,"")))</f>
        <v/>
      </c>
      <c r="DQ998" s="3" t="str">
        <f>IF('DATA ENTRY'!CK997="","",IF('DATA ENTRY'!W997="","",IF(AND($DF$4='DATA ENTRY'!D997),'DATA ENTRY'!W997,"")))</f>
        <v/>
      </c>
      <c r="DR998" s="3" t="str">
        <f>IF('DATA ENTRY'!CK997="","",IF('DATA ENTRY'!X997="","",IF(AND($DF$4='DATA ENTRY'!D997),'DATA ENTRY'!X997,"")))</f>
        <v/>
      </c>
      <c r="DS998" s="108" t="str">
        <f t="shared" si="251"/>
        <v/>
      </c>
      <c r="DT998" s="108" t="str">
        <f>IF('DATA ENTRY'!CK997="","",IF('DATA ENTRY'!D997="","",IF(AND($DF$4='DATA ENTRY'!D997),'DATA ENTRY'!G997,"")))</f>
        <v/>
      </c>
      <c r="DY998">
        <f t="shared" si="252"/>
        <v>0</v>
      </c>
      <c r="EB998" t="str">
        <f t="shared" si="253"/>
        <v/>
      </c>
      <c r="EC998" t="str">
        <f t="shared" si="254"/>
        <v/>
      </c>
      <c r="ED998" s="224">
        <v>992</v>
      </c>
      <c r="EE998" s="3" t="str">
        <f>IF('DATA ENTRY'!CK997="","",IF('DATA ENTRY'!B997="","",IF(AND($EF$4='DATA ENTRY'!G997,$EH$4='DATA ENTRY'!F997),'DATA ENTRY'!B997,"")))</f>
        <v/>
      </c>
      <c r="EF998" s="3" t="str">
        <f>IF('DATA ENTRY'!CK997="","",IF('DATA ENTRY'!C997="","",IF(AND($EF$4='DATA ENTRY'!G997,$EH$4='DATA ENTRY'!F997),'DATA ENTRY'!C997,"")))</f>
        <v/>
      </c>
      <c r="EG998" s="4" t="str">
        <f>IF('DATA ENTRY'!CK997="","",IF('DATA ENTRY'!I997="","",IF(AND($EF$4='DATA ENTRY'!G997,$EH$4='DATA ENTRY'!F997),'DATA ENTRY'!I997,"")))</f>
        <v/>
      </c>
      <c r="EH998" s="4" t="str">
        <f>IF('DATA ENTRY'!CK997="","",IF('DATA ENTRY'!CK997="","",IF(AND($EF$4='DATA ENTRY'!G997,$EH$4='DATA ENTRY'!F997),'DATA ENTRY'!CK997,"")))</f>
        <v/>
      </c>
      <c r="EI998" s="3" t="str">
        <f>IF('DATA ENTRY'!CK997="","",IF('DATA ENTRY'!N997="","",IF(AND($EF$4='DATA ENTRY'!G997,$EH$4='DATA ENTRY'!F997),'DATA ENTRY'!N997,"")))</f>
        <v/>
      </c>
      <c r="EJ998" s="107" t="str">
        <f>IF('DATA ENTRY'!CK997="","",IF('DATA ENTRY'!O997="","",IF(AND($EF$4='DATA ENTRY'!G997,$EH$4='DATA ENTRY'!F997),'DATA ENTRY'!O997,"")))</f>
        <v/>
      </c>
      <c r="EK998" s="3" t="str">
        <f>IF('DATA ENTRY'!CK997="","",IF('DATA ENTRY'!P997="","",IF(AND($EF$4='DATA ENTRY'!G997,$EH$4='DATA ENTRY'!F997),'DATA ENTRY'!P997,"")))</f>
        <v/>
      </c>
      <c r="EL998" s="107" t="str">
        <f>IF('DATA ENTRY'!CK997="","",IF('DATA ENTRY'!Q997="","",IF(AND($EF$4='DATA ENTRY'!G997,$EH$4='DATA ENTRY'!F997),'DATA ENTRY'!Q997,"")))</f>
        <v/>
      </c>
      <c r="EM998" s="3" t="str">
        <f>IF('DATA ENTRY'!CK997="","",IF('DATA ENTRY'!R997="","",IF(AND($EF$4='DATA ENTRY'!G997,$EH$4='DATA ENTRY'!F997),'DATA ENTRY'!R997,"")))</f>
        <v/>
      </c>
      <c r="EN998" s="107" t="str">
        <f>IF('DATA ENTRY'!CK997="","",IF('DATA ENTRY'!S997="","",IF(AND($EF$4='DATA ENTRY'!G997,$EH$4='DATA ENTRY'!F997),'DATA ENTRY'!S997,"")))</f>
        <v/>
      </c>
      <c r="EO998" s="3" t="str">
        <f>IF('DATA ENTRY'!CK997="","",IF('DATA ENTRY'!E997="","",IF(AND($EF$4='DATA ENTRY'!G997,$EH$4='DATA ENTRY'!F997),'DATA ENTRY'!E997,"")))</f>
        <v/>
      </c>
      <c r="EP998" s="3" t="str">
        <f>IF('DATA ENTRY'!CK997="","",IF('DATA ENTRY'!D997="","",IF(AND($EF$4='DATA ENTRY'!G997,$EH$4='DATA ENTRY'!F997),'DATA ENTRY'!D997,"")))</f>
        <v/>
      </c>
      <c r="EQ998" s="3" t="str">
        <f>IF('DATA ENTRY'!CK997="","",IF('DATA ENTRY'!W997="","",IF(AND($EF$4='DATA ENTRY'!G997,$EH$4='DATA ENTRY'!F997),'DATA ENTRY'!W997,"")))</f>
        <v/>
      </c>
      <c r="ER998" s="3" t="str">
        <f>IF('DATA ENTRY'!CK997="","",IF('DATA ENTRY'!X997="","",IF(AND($EF$4='DATA ENTRY'!G997,$EH$4='DATA ENTRY'!F997),'DATA ENTRY'!X997,"")))</f>
        <v/>
      </c>
      <c r="ES998" s="108" t="str">
        <f t="shared" si="255"/>
        <v/>
      </c>
      <c r="ET998" s="108" t="str">
        <f>IF('DATA ENTRY'!CK997="","",IF('DATA ENTRY'!D997="","",IF(AND($EF$4='DATA ENTRY'!G997,$EH$4='DATA ENTRY'!F997),'DATA ENTRY'!G997,"")))</f>
        <v/>
      </c>
      <c r="EY998">
        <f t="shared" si="256"/>
        <v>0</v>
      </c>
    </row>
    <row r="999" spans="1:155">
      <c r="A999" t="str">
        <f>IF(S999=0,"",1+(MAX($A$7:A998)))</f>
        <v/>
      </c>
      <c r="B999" s="224">
        <v>993</v>
      </c>
      <c r="C999" s="3" t="str">
        <f>IF('DATA ENTRY'!CK998="","",IF('DATA ENTRY'!B998="","",IF($D$4="All Post",'DATA ENTRY'!B998,IF(AND($D$4='DATA ENTRY'!CK998),'DATA ENTRY'!B998,""))))</f>
        <v/>
      </c>
      <c r="D999" s="3" t="str">
        <f>IF('DATA ENTRY'!CK998="","",IF('DATA ENTRY'!C998="","",IF($D$4="All Post",'DATA ENTRY'!C998,IF(AND($D$4='DATA ENTRY'!CK998),'DATA ENTRY'!C998,""))))</f>
        <v/>
      </c>
      <c r="E999" s="4" t="str">
        <f>IF('DATA ENTRY'!CK998="","",IF('DATA ENTRY'!I998="","",IF($D$4="All Post",'DATA ENTRY'!I998,IF(AND($D$4='DATA ENTRY'!CK998),'DATA ENTRY'!I998,""))))</f>
        <v/>
      </c>
      <c r="F999" s="4" t="str">
        <f>IF('DATA ENTRY'!CK998="","",IF('DATA ENTRY'!CK998="","",IF($D$4="All Post",'DATA ENTRY'!CK998,IF(AND($D$4='DATA ENTRY'!CK998),'DATA ENTRY'!CK998,""))))</f>
        <v/>
      </c>
      <c r="G999" s="3" t="str">
        <f>IF('DATA ENTRY'!CK998="","",IF('DATA ENTRY'!N998="","",IF($D$4="All Post",'DATA ENTRY'!N998,IF(AND($D$4='DATA ENTRY'!CK998),'DATA ENTRY'!N998,""))))</f>
        <v/>
      </c>
      <c r="H999" s="107" t="str">
        <f>IF('DATA ENTRY'!CK998="","",IF('DATA ENTRY'!O998="","",IF($D$4="All Post",'DATA ENTRY'!O998,IF(AND($D$4='DATA ENTRY'!CK998),'DATA ENTRY'!O998,""))))</f>
        <v/>
      </c>
      <c r="I999" s="3" t="str">
        <f>IF('DATA ENTRY'!CK998="","",IF('DATA ENTRY'!P998="","",IF($D$4="All Post",'DATA ENTRY'!P998,IF(AND($D$4='DATA ENTRY'!CK998),'DATA ENTRY'!P998,""))))</f>
        <v/>
      </c>
      <c r="J999" s="107" t="str">
        <f>IF('DATA ENTRY'!CK998="","",IF('DATA ENTRY'!Q998="","",IF($D$4="All Post",'DATA ENTRY'!Q998,IF(AND($D$4='DATA ENTRY'!CK998),'DATA ENTRY'!Q998,""))))</f>
        <v/>
      </c>
      <c r="K999" s="3" t="str">
        <f>IF('DATA ENTRY'!CK998="","",IF('DATA ENTRY'!R998="","",IF($D$4="All Post",'DATA ENTRY'!R998,IF(AND($D$4='DATA ENTRY'!CK998),'DATA ENTRY'!R998,""))))</f>
        <v/>
      </c>
      <c r="L999" s="3" t="str">
        <f>IF('DATA ENTRY'!CK998="","",IF('DATA ENTRY'!S998="","",IF($D$4="All Post",'DATA ENTRY'!S998,IF(AND($D$4='DATA ENTRY'!CK998),'DATA ENTRY'!S998,""))))</f>
        <v/>
      </c>
      <c r="M999" s="3" t="str">
        <f>IF('DATA ENTRY'!CK998="","",IF('DATA ENTRY'!E998="","",IF($D$4="All Post",'DATA ENTRY'!E998,IF(AND($D$4='DATA ENTRY'!CK998),'DATA ENTRY'!E998,""))))</f>
        <v/>
      </c>
      <c r="N999" s="3" t="str">
        <f>IF('DATA ENTRY'!CK998="","",IF('DATA ENTRY'!W998="","",IF($D$4="All Post",'DATA ENTRY'!W998,IF(AND($D$4='DATA ENTRY'!CK998),'DATA ENTRY'!W998,""))))</f>
        <v/>
      </c>
      <c r="O999" s="3" t="str">
        <f>IF('DATA ENTRY'!CK998="","",IF('DATA ENTRY'!X998="","",IF($D$4="All Post",'DATA ENTRY'!X998,IF(AND($D$4='DATA ENTRY'!CK998),'DATA ENTRY'!X998,""))))</f>
        <v/>
      </c>
      <c r="P999" s="3" t="str">
        <f>IF('DATA ENTRY'!CK998="","",IF('DATA ENTRY'!G998="","",IF($D$4="All Post",'DATA ENTRY'!G998,IF(AND($D$4='DATA ENTRY'!CK998),'DATA ENTRY'!G998,""))))</f>
        <v/>
      </c>
      <c r="S999">
        <f t="shared" si="243"/>
        <v>0</v>
      </c>
      <c r="T999" t="str">
        <f t="shared" si="244"/>
        <v/>
      </c>
      <c r="BZ999" t="str">
        <f t="shared" si="245"/>
        <v/>
      </c>
      <c r="CA999" t="str">
        <f t="shared" si="246"/>
        <v/>
      </c>
      <c r="CB999" s="224">
        <v>993</v>
      </c>
      <c r="CC999" s="3" t="str">
        <f>IF('DATA ENTRY'!CK998="","",IF('DATA ENTRY'!B998="","",IF(AND($CD$4='DATA ENTRY'!CK998,$CG$4='DATA ENTRY'!D998),'DATA ENTRY'!B998,"")))</f>
        <v/>
      </c>
      <c r="CD999" s="3" t="str">
        <f>IF('DATA ENTRY'!CK998="","",IF('DATA ENTRY'!C998="","",IF(AND($CD$4='DATA ENTRY'!CK998,$CG$4='DATA ENTRY'!D998),'DATA ENTRY'!C998,"")))</f>
        <v/>
      </c>
      <c r="CE999" s="4" t="str">
        <f>IF('DATA ENTRY'!CK998="","",IF('DATA ENTRY'!I998="","",IF(AND($CD$4='DATA ENTRY'!CK998,$CG$4='DATA ENTRY'!D998),'DATA ENTRY'!I998,"")))</f>
        <v/>
      </c>
      <c r="CF999" s="4" t="str">
        <f>IF('DATA ENTRY'!CK998="","",IF('DATA ENTRY'!CK998="","",IF(AND($CD$4='DATA ENTRY'!CK998,$CG$4='DATA ENTRY'!D998),'DATA ENTRY'!CK998,"")))</f>
        <v/>
      </c>
      <c r="CG999" s="3" t="str">
        <f>IF('DATA ENTRY'!CK998="","",IF('DATA ENTRY'!N998="","",IF(AND($CD$4='DATA ENTRY'!CK998,$CG$4='DATA ENTRY'!D998),'DATA ENTRY'!N998,"")))</f>
        <v/>
      </c>
      <c r="CH999" s="107" t="str">
        <f>IF('DATA ENTRY'!CK998="","",IF('DATA ENTRY'!O998="","",IF(AND($CD$4='DATA ENTRY'!CK998,$CG$4='DATA ENTRY'!D998),'DATA ENTRY'!O998,"")))</f>
        <v/>
      </c>
      <c r="CI999" s="3" t="str">
        <f>IF('DATA ENTRY'!CK998="","",IF('DATA ENTRY'!P998="","",IF(AND($CD$4='DATA ENTRY'!CK998,$CG$4='DATA ENTRY'!D998),'DATA ENTRY'!P998,"")))</f>
        <v/>
      </c>
      <c r="CJ999" s="107" t="str">
        <f>IF('DATA ENTRY'!CK998="","",IF('DATA ENTRY'!Q998="","",IF(AND($CD$4='DATA ENTRY'!CK998,$CG$4='DATA ENTRY'!D998),'DATA ENTRY'!Q998,"")))</f>
        <v/>
      </c>
      <c r="CK999" s="3" t="str">
        <f>IF('DATA ENTRY'!CK998="","",IF('DATA ENTRY'!R998="","",IF(AND($CD$4='DATA ENTRY'!CK998,$CG$4='DATA ENTRY'!D998),'DATA ENTRY'!R998,"")))</f>
        <v/>
      </c>
      <c r="CL999" s="3" t="str">
        <f>IF('DATA ENTRY'!CK998="","",IF('DATA ENTRY'!S998="","",IF(AND($CD$4='DATA ENTRY'!CK998,$CG$4='DATA ENTRY'!D998),'DATA ENTRY'!S998,"")))</f>
        <v/>
      </c>
      <c r="CM999" s="3" t="str">
        <f>IF('DATA ENTRY'!CK998="","",IF('DATA ENTRY'!E998="","",IF(AND($CD$4='DATA ENTRY'!CK998,$CG$4='DATA ENTRY'!D998),'DATA ENTRY'!E998,"")))</f>
        <v/>
      </c>
      <c r="CN999" s="3" t="str">
        <f>IF('DATA ENTRY'!CK998="","",IF('DATA ENTRY'!W998="","",IF(AND($CD$4='DATA ENTRY'!CK998,$CG$4='DATA ENTRY'!D998),'DATA ENTRY'!W998,"")))</f>
        <v/>
      </c>
      <c r="CO999" s="3" t="str">
        <f>IF('DATA ENTRY'!CK998="","",IF('DATA ENTRY'!X998="","",IF(AND($CD$4='DATA ENTRY'!CK998,$CG$4='DATA ENTRY'!D998),'DATA ENTRY'!X998,"")))</f>
        <v/>
      </c>
      <c r="CP999" s="108" t="str">
        <f t="shared" si="247"/>
        <v/>
      </c>
      <c r="CQ999" s="108" t="str">
        <f>IF('DATA ENTRY'!CK998="","",IF('DATA ENTRY'!G998="","",IF(AND($CD$4='DATA ENTRY'!CK998,$CG$4='DATA ENTRY'!D998),'DATA ENTRY'!G998,"")))</f>
        <v/>
      </c>
      <c r="CR999" s="230" t="str">
        <f>IF('DATA ENTRY'!CK998="","",IF('DATA ENTRY'!D998="","",IF(AND($CD$4='DATA ENTRY'!CK998,$CG$4='DATA ENTRY'!D998),'DATA ENTRY'!D998,"")))</f>
        <v/>
      </c>
      <c r="CS999">
        <f t="shared" si="248"/>
        <v>0</v>
      </c>
      <c r="CT999">
        <f t="shared" si="249"/>
        <v>0</v>
      </c>
      <c r="CV999" s="139"/>
      <c r="CX999">
        <f t="shared" si="250"/>
        <v>0</v>
      </c>
      <c r="DB999" t="str">
        <f t="shared" si="257"/>
        <v/>
      </c>
      <c r="DC999" t="str">
        <f t="shared" si="258"/>
        <v/>
      </c>
      <c r="DD999" s="224">
        <v>993</v>
      </c>
      <c r="DE999" s="3" t="str">
        <f>IF('DATA ENTRY'!CK998="","",IF('DATA ENTRY'!B998="","",IF(AND($DF$4='DATA ENTRY'!D998),'DATA ENTRY'!B998,"")))</f>
        <v/>
      </c>
      <c r="DF999" s="3" t="str">
        <f>IF('DATA ENTRY'!CK998="","",IF('DATA ENTRY'!C998="","",IF(AND($DF$4='DATA ENTRY'!D998),'DATA ENTRY'!C998,"")))</f>
        <v/>
      </c>
      <c r="DG999" s="4" t="str">
        <f>IF('DATA ENTRY'!CK998="","",IF('DATA ENTRY'!I998="","",IF(AND($DF$4='DATA ENTRY'!D998),'DATA ENTRY'!I998,"")))</f>
        <v/>
      </c>
      <c r="DH999" s="4" t="str">
        <f>IF('DATA ENTRY'!CK998="","",IF('DATA ENTRY'!CK998="","",IF(AND($DF$4='DATA ENTRY'!D998),'DATA ENTRY'!CK998,"")))</f>
        <v/>
      </c>
      <c r="DI999" s="3" t="str">
        <f>IF('DATA ENTRY'!CK998="","",IF('DATA ENTRY'!N998="","",IF(AND($DF$4='DATA ENTRY'!D998),'DATA ENTRY'!N998,"")))</f>
        <v/>
      </c>
      <c r="DJ999" s="107" t="str">
        <f>IF('DATA ENTRY'!CK998="","",IF('DATA ENTRY'!O998="","",IF(AND($DF$4='DATA ENTRY'!D998),'DATA ENTRY'!O998,"")))</f>
        <v/>
      </c>
      <c r="DK999" s="3" t="str">
        <f>IF('DATA ENTRY'!CK998="","",IF('DATA ENTRY'!P998="","",IF(AND($DF$4='DATA ENTRY'!D998),'DATA ENTRY'!P998,"")))</f>
        <v/>
      </c>
      <c r="DL999" s="107" t="str">
        <f>IF('DATA ENTRY'!CK998="","",IF('DATA ENTRY'!Q998="","",IF(AND($DF$4='DATA ENTRY'!D998),'DATA ENTRY'!Q998,"")))</f>
        <v/>
      </c>
      <c r="DM999" s="3" t="str">
        <f>IF('DATA ENTRY'!CK998="","",IF('DATA ENTRY'!R998="","",IF(AND($DF$4='DATA ENTRY'!D998),'DATA ENTRY'!R998,"")))</f>
        <v/>
      </c>
      <c r="DN999" s="107" t="str">
        <f>IF('DATA ENTRY'!CK998="","",IF('DATA ENTRY'!S998="","",IF(AND($DF$4='DATA ENTRY'!D998),'DATA ENTRY'!S998,"")))</f>
        <v/>
      </c>
      <c r="DO999" s="3" t="str">
        <f>IF('DATA ENTRY'!CK998="","",IF('DATA ENTRY'!E998="","",IF(AND($DF$4='DATA ENTRY'!D998),'DATA ENTRY'!E998,"")))</f>
        <v/>
      </c>
      <c r="DP999" s="3" t="str">
        <f>IF('DATA ENTRY'!CK998="","",IF('DATA ENTRY'!D998="","",IF(AND($DF$4='DATA ENTRY'!D998),'DATA ENTRY'!D998,"")))</f>
        <v/>
      </c>
      <c r="DQ999" s="3" t="str">
        <f>IF('DATA ENTRY'!CK998="","",IF('DATA ENTRY'!W998="","",IF(AND($DF$4='DATA ENTRY'!D998),'DATA ENTRY'!W998,"")))</f>
        <v/>
      </c>
      <c r="DR999" s="3" t="str">
        <f>IF('DATA ENTRY'!CK998="","",IF('DATA ENTRY'!X998="","",IF(AND($DF$4='DATA ENTRY'!D998),'DATA ENTRY'!X998,"")))</f>
        <v/>
      </c>
      <c r="DS999" s="108" t="str">
        <f t="shared" si="251"/>
        <v/>
      </c>
      <c r="DT999" s="108" t="str">
        <f>IF('DATA ENTRY'!CK998="","",IF('DATA ENTRY'!D998="","",IF(AND($DF$4='DATA ENTRY'!D998),'DATA ENTRY'!G998,"")))</f>
        <v/>
      </c>
      <c r="DY999">
        <f t="shared" si="252"/>
        <v>0</v>
      </c>
      <c r="EB999" t="str">
        <f t="shared" si="253"/>
        <v/>
      </c>
      <c r="EC999" t="str">
        <f t="shared" si="254"/>
        <v/>
      </c>
      <c r="ED999" s="224">
        <v>993</v>
      </c>
      <c r="EE999" s="3" t="str">
        <f>IF('DATA ENTRY'!CK998="","",IF('DATA ENTRY'!B998="","",IF(AND($EF$4='DATA ENTRY'!G998,$EH$4='DATA ENTRY'!F998),'DATA ENTRY'!B998,"")))</f>
        <v/>
      </c>
      <c r="EF999" s="3" t="str">
        <f>IF('DATA ENTRY'!CK998="","",IF('DATA ENTRY'!C998="","",IF(AND($EF$4='DATA ENTRY'!G998,$EH$4='DATA ENTRY'!F998),'DATA ENTRY'!C998,"")))</f>
        <v/>
      </c>
      <c r="EG999" s="4" t="str">
        <f>IF('DATA ENTRY'!CK998="","",IF('DATA ENTRY'!I998="","",IF(AND($EF$4='DATA ENTRY'!G998,$EH$4='DATA ENTRY'!F998),'DATA ENTRY'!I998,"")))</f>
        <v/>
      </c>
      <c r="EH999" s="4" t="str">
        <f>IF('DATA ENTRY'!CK998="","",IF('DATA ENTRY'!CK998="","",IF(AND($EF$4='DATA ENTRY'!G998,$EH$4='DATA ENTRY'!F998),'DATA ENTRY'!CK998,"")))</f>
        <v/>
      </c>
      <c r="EI999" s="3" t="str">
        <f>IF('DATA ENTRY'!CK998="","",IF('DATA ENTRY'!N998="","",IF(AND($EF$4='DATA ENTRY'!G998,$EH$4='DATA ENTRY'!F998),'DATA ENTRY'!N998,"")))</f>
        <v/>
      </c>
      <c r="EJ999" s="107" t="str">
        <f>IF('DATA ENTRY'!CK998="","",IF('DATA ENTRY'!O998="","",IF(AND($EF$4='DATA ENTRY'!G998,$EH$4='DATA ENTRY'!F998),'DATA ENTRY'!O998,"")))</f>
        <v/>
      </c>
      <c r="EK999" s="3" t="str">
        <f>IF('DATA ENTRY'!CK998="","",IF('DATA ENTRY'!P998="","",IF(AND($EF$4='DATA ENTRY'!G998,$EH$4='DATA ENTRY'!F998),'DATA ENTRY'!P998,"")))</f>
        <v/>
      </c>
      <c r="EL999" s="107" t="str">
        <f>IF('DATA ENTRY'!CK998="","",IF('DATA ENTRY'!Q998="","",IF(AND($EF$4='DATA ENTRY'!G998,$EH$4='DATA ENTRY'!F998),'DATA ENTRY'!Q998,"")))</f>
        <v/>
      </c>
      <c r="EM999" s="3" t="str">
        <f>IF('DATA ENTRY'!CK998="","",IF('DATA ENTRY'!R998="","",IF(AND($EF$4='DATA ENTRY'!G998,$EH$4='DATA ENTRY'!F998),'DATA ENTRY'!R998,"")))</f>
        <v/>
      </c>
      <c r="EN999" s="107" t="str">
        <f>IF('DATA ENTRY'!CK998="","",IF('DATA ENTRY'!S998="","",IF(AND($EF$4='DATA ENTRY'!G998,$EH$4='DATA ENTRY'!F998),'DATA ENTRY'!S998,"")))</f>
        <v/>
      </c>
      <c r="EO999" s="3" t="str">
        <f>IF('DATA ENTRY'!CK998="","",IF('DATA ENTRY'!E998="","",IF(AND($EF$4='DATA ENTRY'!G998,$EH$4='DATA ENTRY'!F998),'DATA ENTRY'!E998,"")))</f>
        <v/>
      </c>
      <c r="EP999" s="3" t="str">
        <f>IF('DATA ENTRY'!CK998="","",IF('DATA ENTRY'!D998="","",IF(AND($EF$4='DATA ENTRY'!G998,$EH$4='DATA ENTRY'!F998),'DATA ENTRY'!D998,"")))</f>
        <v/>
      </c>
      <c r="EQ999" s="3" t="str">
        <f>IF('DATA ENTRY'!CK998="","",IF('DATA ENTRY'!W998="","",IF(AND($EF$4='DATA ENTRY'!G998,$EH$4='DATA ENTRY'!F998),'DATA ENTRY'!W998,"")))</f>
        <v/>
      </c>
      <c r="ER999" s="3" t="str">
        <f>IF('DATA ENTRY'!CK998="","",IF('DATA ENTRY'!X998="","",IF(AND($EF$4='DATA ENTRY'!G998,$EH$4='DATA ENTRY'!F998),'DATA ENTRY'!X998,"")))</f>
        <v/>
      </c>
      <c r="ES999" s="108" t="str">
        <f t="shared" si="255"/>
        <v/>
      </c>
      <c r="ET999" s="108" t="str">
        <f>IF('DATA ENTRY'!CK998="","",IF('DATA ENTRY'!D998="","",IF(AND($EF$4='DATA ENTRY'!G998,$EH$4='DATA ENTRY'!F998),'DATA ENTRY'!G998,"")))</f>
        <v/>
      </c>
      <c r="EY999">
        <f t="shared" si="256"/>
        <v>0</v>
      </c>
    </row>
    <row r="1000" spans="1:155">
      <c r="A1000" t="str">
        <f>IF(S1000=0,"",1+(MAX($A$7:A999)))</f>
        <v/>
      </c>
      <c r="B1000" s="224">
        <v>994</v>
      </c>
      <c r="C1000" s="3" t="str">
        <f>IF('DATA ENTRY'!CK999="","",IF('DATA ENTRY'!B999="","",IF($D$4="All Post",'DATA ENTRY'!B999,IF(AND($D$4='DATA ENTRY'!CK999),'DATA ENTRY'!B999,""))))</f>
        <v/>
      </c>
      <c r="D1000" s="3" t="str">
        <f>IF('DATA ENTRY'!CK999="","",IF('DATA ENTRY'!C999="","",IF($D$4="All Post",'DATA ENTRY'!C999,IF(AND($D$4='DATA ENTRY'!CK999),'DATA ENTRY'!C999,""))))</f>
        <v/>
      </c>
      <c r="E1000" s="4" t="str">
        <f>IF('DATA ENTRY'!CK999="","",IF('DATA ENTRY'!I999="","",IF($D$4="All Post",'DATA ENTRY'!I999,IF(AND($D$4='DATA ENTRY'!CK999),'DATA ENTRY'!I999,""))))</f>
        <v/>
      </c>
      <c r="F1000" s="4" t="str">
        <f>IF('DATA ENTRY'!CK999="","",IF('DATA ENTRY'!CK999="","",IF($D$4="All Post",'DATA ENTRY'!CK999,IF(AND($D$4='DATA ENTRY'!CK999),'DATA ENTRY'!CK999,""))))</f>
        <v/>
      </c>
      <c r="G1000" s="3" t="str">
        <f>IF('DATA ENTRY'!CK999="","",IF('DATA ENTRY'!N999="","",IF($D$4="All Post",'DATA ENTRY'!N999,IF(AND($D$4='DATA ENTRY'!CK999),'DATA ENTRY'!N999,""))))</f>
        <v/>
      </c>
      <c r="H1000" s="107" t="str">
        <f>IF('DATA ENTRY'!CK999="","",IF('DATA ENTRY'!O999="","",IF($D$4="All Post",'DATA ENTRY'!O999,IF(AND($D$4='DATA ENTRY'!CK999),'DATA ENTRY'!O999,""))))</f>
        <v/>
      </c>
      <c r="I1000" s="3" t="str">
        <f>IF('DATA ENTRY'!CK999="","",IF('DATA ENTRY'!P999="","",IF($D$4="All Post",'DATA ENTRY'!P999,IF(AND($D$4='DATA ENTRY'!CK999),'DATA ENTRY'!P999,""))))</f>
        <v/>
      </c>
      <c r="J1000" s="107" t="str">
        <f>IF('DATA ENTRY'!CK999="","",IF('DATA ENTRY'!Q999="","",IF($D$4="All Post",'DATA ENTRY'!Q999,IF(AND($D$4='DATA ENTRY'!CK999),'DATA ENTRY'!Q999,""))))</f>
        <v/>
      </c>
      <c r="K1000" s="3" t="str">
        <f>IF('DATA ENTRY'!CK999="","",IF('DATA ENTRY'!R999="","",IF($D$4="All Post",'DATA ENTRY'!R999,IF(AND($D$4='DATA ENTRY'!CK999),'DATA ENTRY'!R999,""))))</f>
        <v/>
      </c>
      <c r="L1000" s="3" t="str">
        <f>IF('DATA ENTRY'!CK999="","",IF('DATA ENTRY'!S999="","",IF($D$4="All Post",'DATA ENTRY'!S999,IF(AND($D$4='DATA ENTRY'!CK999),'DATA ENTRY'!S999,""))))</f>
        <v/>
      </c>
      <c r="M1000" s="3" t="str">
        <f>IF('DATA ENTRY'!CK999="","",IF('DATA ENTRY'!E999="","",IF($D$4="All Post",'DATA ENTRY'!E999,IF(AND($D$4='DATA ENTRY'!CK999),'DATA ENTRY'!E999,""))))</f>
        <v/>
      </c>
      <c r="N1000" s="3" t="str">
        <f>IF('DATA ENTRY'!CK999="","",IF('DATA ENTRY'!W999="","",IF($D$4="All Post",'DATA ENTRY'!W999,IF(AND($D$4='DATA ENTRY'!CK999),'DATA ENTRY'!W999,""))))</f>
        <v/>
      </c>
      <c r="O1000" s="3" t="str">
        <f>IF('DATA ENTRY'!CK999="","",IF('DATA ENTRY'!X999="","",IF($D$4="All Post",'DATA ENTRY'!X999,IF(AND($D$4='DATA ENTRY'!CK999),'DATA ENTRY'!X999,""))))</f>
        <v/>
      </c>
      <c r="P1000" s="3" t="str">
        <f>IF('DATA ENTRY'!CK999="","",IF('DATA ENTRY'!G999="","",IF($D$4="All Post",'DATA ENTRY'!G999,IF(AND($D$4='DATA ENTRY'!CK999),'DATA ENTRY'!G999,""))))</f>
        <v/>
      </c>
      <c r="S1000">
        <f t="shared" si="243"/>
        <v>0</v>
      </c>
      <c r="T1000" t="str">
        <f t="shared" si="244"/>
        <v/>
      </c>
      <c r="BZ1000" t="str">
        <f t="shared" si="245"/>
        <v/>
      </c>
      <c r="CA1000" t="str">
        <f t="shared" si="246"/>
        <v/>
      </c>
      <c r="CB1000" s="224">
        <v>994</v>
      </c>
      <c r="CC1000" s="3" t="str">
        <f>IF('DATA ENTRY'!CK999="","",IF('DATA ENTRY'!B999="","",IF(AND($CD$4='DATA ENTRY'!CK999,$CG$4='DATA ENTRY'!D999),'DATA ENTRY'!B999,"")))</f>
        <v/>
      </c>
      <c r="CD1000" s="3" t="str">
        <f>IF('DATA ENTRY'!CK999="","",IF('DATA ENTRY'!C999="","",IF(AND($CD$4='DATA ENTRY'!CK999,$CG$4='DATA ENTRY'!D999),'DATA ENTRY'!C999,"")))</f>
        <v/>
      </c>
      <c r="CE1000" s="4" t="str">
        <f>IF('DATA ENTRY'!CK999="","",IF('DATA ENTRY'!I999="","",IF(AND($CD$4='DATA ENTRY'!CK999,$CG$4='DATA ENTRY'!D999),'DATA ENTRY'!I999,"")))</f>
        <v/>
      </c>
      <c r="CF1000" s="4" t="str">
        <f>IF('DATA ENTRY'!CK999="","",IF('DATA ENTRY'!CK999="","",IF(AND($CD$4='DATA ENTRY'!CK999,$CG$4='DATA ENTRY'!D999),'DATA ENTRY'!CK999,"")))</f>
        <v/>
      </c>
      <c r="CG1000" s="3" t="str">
        <f>IF('DATA ENTRY'!CK999="","",IF('DATA ENTRY'!N999="","",IF(AND($CD$4='DATA ENTRY'!CK999,$CG$4='DATA ENTRY'!D999),'DATA ENTRY'!N999,"")))</f>
        <v/>
      </c>
      <c r="CH1000" s="107" t="str">
        <f>IF('DATA ENTRY'!CK999="","",IF('DATA ENTRY'!O999="","",IF(AND($CD$4='DATA ENTRY'!CK999,$CG$4='DATA ENTRY'!D999),'DATA ENTRY'!O999,"")))</f>
        <v/>
      </c>
      <c r="CI1000" s="3" t="str">
        <f>IF('DATA ENTRY'!CK999="","",IF('DATA ENTRY'!P999="","",IF(AND($CD$4='DATA ENTRY'!CK999,$CG$4='DATA ENTRY'!D999),'DATA ENTRY'!P999,"")))</f>
        <v/>
      </c>
      <c r="CJ1000" s="107" t="str">
        <f>IF('DATA ENTRY'!CK999="","",IF('DATA ENTRY'!Q999="","",IF(AND($CD$4='DATA ENTRY'!CK999,$CG$4='DATA ENTRY'!D999),'DATA ENTRY'!Q999,"")))</f>
        <v/>
      </c>
      <c r="CK1000" s="3" t="str">
        <f>IF('DATA ENTRY'!CK999="","",IF('DATA ENTRY'!R999="","",IF(AND($CD$4='DATA ENTRY'!CK999,$CG$4='DATA ENTRY'!D999),'DATA ENTRY'!R999,"")))</f>
        <v/>
      </c>
      <c r="CL1000" s="3" t="str">
        <f>IF('DATA ENTRY'!CK999="","",IF('DATA ENTRY'!S999="","",IF(AND($CD$4='DATA ENTRY'!CK999,$CG$4='DATA ENTRY'!D999),'DATA ENTRY'!S999,"")))</f>
        <v/>
      </c>
      <c r="CM1000" s="3" t="str">
        <f>IF('DATA ENTRY'!CK999="","",IF('DATA ENTRY'!E999="","",IF(AND($CD$4='DATA ENTRY'!CK999,$CG$4='DATA ENTRY'!D999),'DATA ENTRY'!E999,"")))</f>
        <v/>
      </c>
      <c r="CN1000" s="3" t="str">
        <f>IF('DATA ENTRY'!CK999="","",IF('DATA ENTRY'!W999="","",IF(AND($CD$4='DATA ENTRY'!CK999,$CG$4='DATA ENTRY'!D999),'DATA ENTRY'!W999,"")))</f>
        <v/>
      </c>
      <c r="CO1000" s="3" t="str">
        <f>IF('DATA ENTRY'!CK999="","",IF('DATA ENTRY'!X999="","",IF(AND($CD$4='DATA ENTRY'!CK999,$CG$4='DATA ENTRY'!D999),'DATA ENTRY'!X999,"")))</f>
        <v/>
      </c>
      <c r="CP1000" s="108" t="str">
        <f t="shared" si="247"/>
        <v/>
      </c>
      <c r="CQ1000" s="108" t="str">
        <f>IF('DATA ENTRY'!CK999="","",IF('DATA ENTRY'!G999="","",IF(AND($CD$4='DATA ENTRY'!CK999,$CG$4='DATA ENTRY'!D999),'DATA ENTRY'!G999,"")))</f>
        <v/>
      </c>
      <c r="CR1000" s="230" t="str">
        <f>IF('DATA ENTRY'!CK999="","",IF('DATA ENTRY'!D999="","",IF(AND($CD$4='DATA ENTRY'!CK999,$CG$4='DATA ENTRY'!D999),'DATA ENTRY'!D999,"")))</f>
        <v/>
      </c>
      <c r="CS1000">
        <f t="shared" si="248"/>
        <v>0</v>
      </c>
      <c r="CT1000">
        <f t="shared" si="249"/>
        <v>0</v>
      </c>
      <c r="CV1000" s="139"/>
      <c r="CX1000">
        <f t="shared" si="250"/>
        <v>0</v>
      </c>
      <c r="DB1000" t="str">
        <f t="shared" si="257"/>
        <v/>
      </c>
      <c r="DC1000" t="str">
        <f t="shared" si="258"/>
        <v/>
      </c>
      <c r="DD1000" s="224">
        <v>994</v>
      </c>
      <c r="DE1000" s="3" t="str">
        <f>IF('DATA ENTRY'!CK999="","",IF('DATA ENTRY'!B999="","",IF(AND($DF$4='DATA ENTRY'!D999),'DATA ENTRY'!B999,"")))</f>
        <v/>
      </c>
      <c r="DF1000" s="3" t="str">
        <f>IF('DATA ENTRY'!CK999="","",IF('DATA ENTRY'!C999="","",IF(AND($DF$4='DATA ENTRY'!D999),'DATA ENTRY'!C999,"")))</f>
        <v/>
      </c>
      <c r="DG1000" s="4" t="str">
        <f>IF('DATA ENTRY'!CK999="","",IF('DATA ENTRY'!I999="","",IF(AND($DF$4='DATA ENTRY'!D999),'DATA ENTRY'!I999,"")))</f>
        <v/>
      </c>
      <c r="DH1000" s="4" t="str">
        <f>IF('DATA ENTRY'!CK999="","",IF('DATA ENTRY'!CK999="","",IF(AND($DF$4='DATA ENTRY'!D999),'DATA ENTRY'!CK999,"")))</f>
        <v/>
      </c>
      <c r="DI1000" s="3" t="str">
        <f>IF('DATA ENTRY'!CK999="","",IF('DATA ENTRY'!N999="","",IF(AND($DF$4='DATA ENTRY'!D999),'DATA ENTRY'!N999,"")))</f>
        <v/>
      </c>
      <c r="DJ1000" s="107" t="str">
        <f>IF('DATA ENTRY'!CK999="","",IF('DATA ENTRY'!O999="","",IF(AND($DF$4='DATA ENTRY'!D999),'DATA ENTRY'!O999,"")))</f>
        <v/>
      </c>
      <c r="DK1000" s="3" t="str">
        <f>IF('DATA ENTRY'!CK999="","",IF('DATA ENTRY'!P999="","",IF(AND($DF$4='DATA ENTRY'!D999),'DATA ENTRY'!P999,"")))</f>
        <v/>
      </c>
      <c r="DL1000" s="107" t="str">
        <f>IF('DATA ENTRY'!CK999="","",IF('DATA ENTRY'!Q999="","",IF(AND($DF$4='DATA ENTRY'!D999),'DATA ENTRY'!Q999,"")))</f>
        <v/>
      </c>
      <c r="DM1000" s="3" t="str">
        <f>IF('DATA ENTRY'!CK999="","",IF('DATA ENTRY'!R999="","",IF(AND($DF$4='DATA ENTRY'!D999),'DATA ENTRY'!R999,"")))</f>
        <v/>
      </c>
      <c r="DN1000" s="107" t="str">
        <f>IF('DATA ENTRY'!CK999="","",IF('DATA ENTRY'!S999="","",IF(AND($DF$4='DATA ENTRY'!D999),'DATA ENTRY'!S999,"")))</f>
        <v/>
      </c>
      <c r="DO1000" s="3" t="str">
        <f>IF('DATA ENTRY'!CK999="","",IF('DATA ENTRY'!E999="","",IF(AND($DF$4='DATA ENTRY'!D999),'DATA ENTRY'!E999,"")))</f>
        <v/>
      </c>
      <c r="DP1000" s="3" t="str">
        <f>IF('DATA ENTRY'!CK999="","",IF('DATA ENTRY'!D999="","",IF(AND($DF$4='DATA ENTRY'!D999),'DATA ENTRY'!D999,"")))</f>
        <v/>
      </c>
      <c r="DQ1000" s="3" t="str">
        <f>IF('DATA ENTRY'!CK999="","",IF('DATA ENTRY'!W999="","",IF(AND($DF$4='DATA ENTRY'!D999),'DATA ENTRY'!W999,"")))</f>
        <v/>
      </c>
      <c r="DR1000" s="3" t="str">
        <f>IF('DATA ENTRY'!CK999="","",IF('DATA ENTRY'!X999="","",IF(AND($DF$4='DATA ENTRY'!D999),'DATA ENTRY'!X999,"")))</f>
        <v/>
      </c>
      <c r="DS1000" s="108" t="str">
        <f t="shared" si="251"/>
        <v/>
      </c>
      <c r="DT1000" s="108" t="str">
        <f>IF('DATA ENTRY'!CK999="","",IF('DATA ENTRY'!D999="","",IF(AND($DF$4='DATA ENTRY'!D999),'DATA ENTRY'!G999,"")))</f>
        <v/>
      </c>
      <c r="DY1000">
        <f t="shared" si="252"/>
        <v>0</v>
      </c>
      <c r="EB1000" t="str">
        <f t="shared" si="253"/>
        <v/>
      </c>
      <c r="EC1000" t="str">
        <f t="shared" si="254"/>
        <v/>
      </c>
      <c r="ED1000" s="224">
        <v>994</v>
      </c>
      <c r="EE1000" s="3" t="str">
        <f>IF('DATA ENTRY'!CK999="","",IF('DATA ENTRY'!B999="","",IF(AND($EF$4='DATA ENTRY'!G999,$EH$4='DATA ENTRY'!F999),'DATA ENTRY'!B999,"")))</f>
        <v/>
      </c>
      <c r="EF1000" s="3" t="str">
        <f>IF('DATA ENTRY'!CK999="","",IF('DATA ENTRY'!C999="","",IF(AND($EF$4='DATA ENTRY'!G999,$EH$4='DATA ENTRY'!F999),'DATA ENTRY'!C999,"")))</f>
        <v/>
      </c>
      <c r="EG1000" s="4" t="str">
        <f>IF('DATA ENTRY'!CK999="","",IF('DATA ENTRY'!I999="","",IF(AND($EF$4='DATA ENTRY'!G999,$EH$4='DATA ENTRY'!F999),'DATA ENTRY'!I999,"")))</f>
        <v/>
      </c>
      <c r="EH1000" s="4" t="str">
        <f>IF('DATA ENTRY'!CK999="","",IF('DATA ENTRY'!CK999="","",IF(AND($EF$4='DATA ENTRY'!G999,$EH$4='DATA ENTRY'!F999),'DATA ENTRY'!CK999,"")))</f>
        <v/>
      </c>
      <c r="EI1000" s="3" t="str">
        <f>IF('DATA ENTRY'!CK999="","",IF('DATA ENTRY'!N999="","",IF(AND($EF$4='DATA ENTRY'!G999,$EH$4='DATA ENTRY'!F999),'DATA ENTRY'!N999,"")))</f>
        <v/>
      </c>
      <c r="EJ1000" s="107" t="str">
        <f>IF('DATA ENTRY'!CK999="","",IF('DATA ENTRY'!O999="","",IF(AND($EF$4='DATA ENTRY'!G999,$EH$4='DATA ENTRY'!F999),'DATA ENTRY'!O999,"")))</f>
        <v/>
      </c>
      <c r="EK1000" s="3" t="str">
        <f>IF('DATA ENTRY'!CK999="","",IF('DATA ENTRY'!P999="","",IF(AND($EF$4='DATA ENTRY'!G999,$EH$4='DATA ENTRY'!F999),'DATA ENTRY'!P999,"")))</f>
        <v/>
      </c>
      <c r="EL1000" s="107" t="str">
        <f>IF('DATA ENTRY'!CK999="","",IF('DATA ENTRY'!Q999="","",IF(AND($EF$4='DATA ENTRY'!G999,$EH$4='DATA ENTRY'!F999),'DATA ENTRY'!Q999,"")))</f>
        <v/>
      </c>
      <c r="EM1000" s="3" t="str">
        <f>IF('DATA ENTRY'!CK999="","",IF('DATA ENTRY'!R999="","",IF(AND($EF$4='DATA ENTRY'!G999,$EH$4='DATA ENTRY'!F999),'DATA ENTRY'!R999,"")))</f>
        <v/>
      </c>
      <c r="EN1000" s="107" t="str">
        <f>IF('DATA ENTRY'!CK999="","",IF('DATA ENTRY'!S999="","",IF(AND($EF$4='DATA ENTRY'!G999,$EH$4='DATA ENTRY'!F999),'DATA ENTRY'!S999,"")))</f>
        <v/>
      </c>
      <c r="EO1000" s="3" t="str">
        <f>IF('DATA ENTRY'!CK999="","",IF('DATA ENTRY'!E999="","",IF(AND($EF$4='DATA ENTRY'!G999,$EH$4='DATA ENTRY'!F999),'DATA ENTRY'!E999,"")))</f>
        <v/>
      </c>
      <c r="EP1000" s="3" t="str">
        <f>IF('DATA ENTRY'!CK999="","",IF('DATA ENTRY'!D999="","",IF(AND($EF$4='DATA ENTRY'!G999,$EH$4='DATA ENTRY'!F999),'DATA ENTRY'!D999,"")))</f>
        <v/>
      </c>
      <c r="EQ1000" s="3" t="str">
        <f>IF('DATA ENTRY'!CK999="","",IF('DATA ENTRY'!W999="","",IF(AND($EF$4='DATA ENTRY'!G999,$EH$4='DATA ENTRY'!F999),'DATA ENTRY'!W999,"")))</f>
        <v/>
      </c>
      <c r="ER1000" s="3" t="str">
        <f>IF('DATA ENTRY'!CK999="","",IF('DATA ENTRY'!X999="","",IF(AND($EF$4='DATA ENTRY'!G999,$EH$4='DATA ENTRY'!F999),'DATA ENTRY'!X999,"")))</f>
        <v/>
      </c>
      <c r="ES1000" s="108" t="str">
        <f t="shared" si="255"/>
        <v/>
      </c>
      <c r="ET1000" s="108" t="str">
        <f>IF('DATA ENTRY'!CK999="","",IF('DATA ENTRY'!D999="","",IF(AND($EF$4='DATA ENTRY'!G999,$EH$4='DATA ENTRY'!F999),'DATA ENTRY'!G999,"")))</f>
        <v/>
      </c>
      <c r="EY1000">
        <f t="shared" si="256"/>
        <v>0</v>
      </c>
    </row>
    <row r="1001" spans="1:155">
      <c r="A1001" t="str">
        <f>IF(S1001=0,"",1+(MAX($A$7:A1000)))</f>
        <v/>
      </c>
      <c r="B1001" s="224">
        <v>995</v>
      </c>
      <c r="C1001" s="3" t="str">
        <f>IF('DATA ENTRY'!CK1000="","",IF('DATA ENTRY'!B1000="","",IF($D$4="All Post",'DATA ENTRY'!B1000,IF(AND($D$4='DATA ENTRY'!CK1000),'DATA ENTRY'!B1000,""))))</f>
        <v/>
      </c>
      <c r="D1001" s="3" t="str">
        <f>IF('DATA ENTRY'!CK1000="","",IF('DATA ENTRY'!C1000="","",IF($D$4="All Post",'DATA ENTRY'!C1000,IF(AND($D$4='DATA ENTRY'!CK1000),'DATA ENTRY'!C1000,""))))</f>
        <v/>
      </c>
      <c r="E1001" s="4" t="str">
        <f>IF('DATA ENTRY'!CK1000="","",IF('DATA ENTRY'!I1000="","",IF($D$4="All Post",'DATA ENTRY'!I1000,IF(AND($D$4='DATA ENTRY'!CK1000),'DATA ENTRY'!I1000,""))))</f>
        <v/>
      </c>
      <c r="F1001" s="4" t="str">
        <f>IF('DATA ENTRY'!CK1000="","",IF('DATA ENTRY'!CK1000="","",IF($D$4="All Post",'DATA ENTRY'!CK1000,IF(AND($D$4='DATA ENTRY'!CK1000),'DATA ENTRY'!CK1000,""))))</f>
        <v/>
      </c>
      <c r="G1001" s="3" t="str">
        <f>IF('DATA ENTRY'!CK1000="","",IF('DATA ENTRY'!N1000="","",IF($D$4="All Post",'DATA ENTRY'!N1000,IF(AND($D$4='DATA ENTRY'!CK1000),'DATA ENTRY'!N1000,""))))</f>
        <v/>
      </c>
      <c r="H1001" s="107" t="str">
        <f>IF('DATA ENTRY'!CK1000="","",IF('DATA ENTRY'!O1000="","",IF($D$4="All Post",'DATA ENTRY'!O1000,IF(AND($D$4='DATA ENTRY'!CK1000),'DATA ENTRY'!O1000,""))))</f>
        <v/>
      </c>
      <c r="I1001" s="3" t="str">
        <f>IF('DATA ENTRY'!CK1000="","",IF('DATA ENTRY'!P1000="","",IF($D$4="All Post",'DATA ENTRY'!P1000,IF(AND($D$4='DATA ENTRY'!CK1000),'DATA ENTRY'!P1000,""))))</f>
        <v/>
      </c>
      <c r="J1001" s="107" t="str">
        <f>IF('DATA ENTRY'!CK1000="","",IF('DATA ENTRY'!Q1000="","",IF($D$4="All Post",'DATA ENTRY'!Q1000,IF(AND($D$4='DATA ENTRY'!CK1000),'DATA ENTRY'!Q1000,""))))</f>
        <v/>
      </c>
      <c r="K1001" s="3" t="str">
        <f>IF('DATA ENTRY'!CK1000="","",IF('DATA ENTRY'!R1000="","",IF($D$4="All Post",'DATA ENTRY'!R1000,IF(AND($D$4='DATA ENTRY'!CK1000),'DATA ENTRY'!R1000,""))))</f>
        <v/>
      </c>
      <c r="L1001" s="3" t="str">
        <f>IF('DATA ENTRY'!CK1000="","",IF('DATA ENTRY'!S1000="","",IF($D$4="All Post",'DATA ENTRY'!S1000,IF(AND($D$4='DATA ENTRY'!CK1000),'DATA ENTRY'!S1000,""))))</f>
        <v/>
      </c>
      <c r="M1001" s="3" t="str">
        <f>IF('DATA ENTRY'!CK1000="","",IF('DATA ENTRY'!E1000="","",IF($D$4="All Post",'DATA ENTRY'!E1000,IF(AND($D$4='DATA ENTRY'!CK1000),'DATA ENTRY'!E1000,""))))</f>
        <v/>
      </c>
      <c r="N1001" s="3" t="str">
        <f>IF('DATA ENTRY'!CK1000="","",IF('DATA ENTRY'!W1000="","",IF($D$4="All Post",'DATA ENTRY'!W1000,IF(AND($D$4='DATA ENTRY'!CK1000),'DATA ENTRY'!W1000,""))))</f>
        <v/>
      </c>
      <c r="O1001" s="3" t="str">
        <f>IF('DATA ENTRY'!CK1000="","",IF('DATA ENTRY'!X1000="","",IF($D$4="All Post",'DATA ENTRY'!X1000,IF(AND($D$4='DATA ENTRY'!CK1000),'DATA ENTRY'!X1000,""))))</f>
        <v/>
      </c>
      <c r="P1001" s="3" t="str">
        <f>IF('DATA ENTRY'!CK1000="","",IF('DATA ENTRY'!G1000="","",IF($D$4="All Post",'DATA ENTRY'!G1000,IF(AND($D$4='DATA ENTRY'!CK1000),'DATA ENTRY'!G1000,""))))</f>
        <v/>
      </c>
      <c r="S1001">
        <f t="shared" si="243"/>
        <v>0</v>
      </c>
      <c r="T1001" t="str">
        <f t="shared" si="244"/>
        <v/>
      </c>
      <c r="BZ1001" t="str">
        <f t="shared" si="245"/>
        <v/>
      </c>
      <c r="CA1001" t="str">
        <f t="shared" si="246"/>
        <v/>
      </c>
      <c r="CB1001" s="224">
        <v>995</v>
      </c>
      <c r="CC1001" s="3" t="str">
        <f>IF('DATA ENTRY'!CK1000="","",IF('DATA ENTRY'!B1000="","",IF(AND($CD$4='DATA ENTRY'!CK1000,$CG$4='DATA ENTRY'!D1000),'DATA ENTRY'!B1000,"")))</f>
        <v/>
      </c>
      <c r="CD1001" s="3" t="str">
        <f>IF('DATA ENTRY'!CK1000="","",IF('DATA ENTRY'!C1000="","",IF(AND($CD$4='DATA ENTRY'!CK1000,$CG$4='DATA ENTRY'!D1000),'DATA ENTRY'!C1000,"")))</f>
        <v/>
      </c>
      <c r="CE1001" s="4" t="str">
        <f>IF('DATA ENTRY'!CK1000="","",IF('DATA ENTRY'!I1000="","",IF(AND($CD$4='DATA ENTRY'!CK1000,$CG$4='DATA ENTRY'!D1000),'DATA ENTRY'!I1000,"")))</f>
        <v/>
      </c>
      <c r="CF1001" s="4" t="str">
        <f>IF('DATA ENTRY'!CK1000="","",IF('DATA ENTRY'!CK1000="","",IF(AND($CD$4='DATA ENTRY'!CK1000,$CG$4='DATA ENTRY'!D1000),'DATA ENTRY'!CK1000,"")))</f>
        <v/>
      </c>
      <c r="CG1001" s="3" t="str">
        <f>IF('DATA ENTRY'!CK1000="","",IF('DATA ENTRY'!N1000="","",IF(AND($CD$4='DATA ENTRY'!CK1000,$CG$4='DATA ENTRY'!D1000),'DATA ENTRY'!N1000,"")))</f>
        <v/>
      </c>
      <c r="CH1001" s="107" t="str">
        <f>IF('DATA ENTRY'!CK1000="","",IF('DATA ENTRY'!O1000="","",IF(AND($CD$4='DATA ENTRY'!CK1000,$CG$4='DATA ENTRY'!D1000),'DATA ENTRY'!O1000,"")))</f>
        <v/>
      </c>
      <c r="CI1001" s="3" t="str">
        <f>IF('DATA ENTRY'!CK1000="","",IF('DATA ENTRY'!P1000="","",IF(AND($CD$4='DATA ENTRY'!CK1000,$CG$4='DATA ENTRY'!D1000),'DATA ENTRY'!P1000,"")))</f>
        <v/>
      </c>
      <c r="CJ1001" s="107" t="str">
        <f>IF('DATA ENTRY'!CK1000="","",IF('DATA ENTRY'!Q1000="","",IF(AND($CD$4='DATA ENTRY'!CK1000,$CG$4='DATA ENTRY'!D1000),'DATA ENTRY'!Q1000,"")))</f>
        <v/>
      </c>
      <c r="CK1001" s="3" t="str">
        <f>IF('DATA ENTRY'!CK1000="","",IF('DATA ENTRY'!R1000="","",IF(AND($CD$4='DATA ENTRY'!CK1000,$CG$4='DATA ENTRY'!D1000),'DATA ENTRY'!R1000,"")))</f>
        <v/>
      </c>
      <c r="CL1001" s="3" t="str">
        <f>IF('DATA ENTRY'!CK1000="","",IF('DATA ENTRY'!S1000="","",IF(AND($CD$4='DATA ENTRY'!CK1000,$CG$4='DATA ENTRY'!D1000),'DATA ENTRY'!S1000,"")))</f>
        <v/>
      </c>
      <c r="CM1001" s="3" t="str">
        <f>IF('DATA ENTRY'!CK1000="","",IF('DATA ENTRY'!E1000="","",IF(AND($CD$4='DATA ENTRY'!CK1000,$CG$4='DATA ENTRY'!D1000),'DATA ENTRY'!E1000,"")))</f>
        <v/>
      </c>
      <c r="CN1001" s="3" t="str">
        <f>IF('DATA ENTRY'!CK1000="","",IF('DATA ENTRY'!W1000="","",IF(AND($CD$4='DATA ENTRY'!CK1000,$CG$4='DATA ENTRY'!D1000),'DATA ENTRY'!W1000,"")))</f>
        <v/>
      </c>
      <c r="CO1001" s="3" t="str">
        <f>IF('DATA ENTRY'!CK1000="","",IF('DATA ENTRY'!X1000="","",IF(AND($CD$4='DATA ENTRY'!CK1000,$CG$4='DATA ENTRY'!D1000),'DATA ENTRY'!X1000,"")))</f>
        <v/>
      </c>
      <c r="CP1001" s="108" t="str">
        <f t="shared" si="247"/>
        <v/>
      </c>
      <c r="CQ1001" s="108" t="str">
        <f>IF('DATA ENTRY'!CK1000="","",IF('DATA ENTRY'!G1000="","",IF(AND($CD$4='DATA ENTRY'!CK1000,$CG$4='DATA ENTRY'!D1000),'DATA ENTRY'!G1000,"")))</f>
        <v/>
      </c>
      <c r="CR1001" s="230" t="str">
        <f>IF('DATA ENTRY'!CK1000="","",IF('DATA ENTRY'!D1000="","",IF(AND($CD$4='DATA ENTRY'!CK1000,$CG$4='DATA ENTRY'!D1000),'DATA ENTRY'!D1000,"")))</f>
        <v/>
      </c>
      <c r="CS1001">
        <f t="shared" si="248"/>
        <v>0</v>
      </c>
      <c r="CT1001">
        <f t="shared" si="249"/>
        <v>0</v>
      </c>
      <c r="CV1001" s="139"/>
      <c r="CX1001">
        <f t="shared" si="250"/>
        <v>0</v>
      </c>
      <c r="DB1001" t="str">
        <f t="shared" si="257"/>
        <v/>
      </c>
      <c r="DC1001" t="str">
        <f t="shared" si="258"/>
        <v/>
      </c>
      <c r="DD1001" s="224">
        <v>995</v>
      </c>
      <c r="DE1001" s="3" t="str">
        <f>IF('DATA ENTRY'!CK1000="","",IF('DATA ENTRY'!B1000="","",IF(AND($DF$4='DATA ENTRY'!D1000),'DATA ENTRY'!B1000,"")))</f>
        <v/>
      </c>
      <c r="DF1001" s="3" t="str">
        <f>IF('DATA ENTRY'!CK1000="","",IF('DATA ENTRY'!C1000="","",IF(AND($DF$4='DATA ENTRY'!D1000),'DATA ENTRY'!C1000,"")))</f>
        <v/>
      </c>
      <c r="DG1001" s="4" t="str">
        <f>IF('DATA ENTRY'!CK1000="","",IF('DATA ENTRY'!I1000="","",IF(AND($DF$4='DATA ENTRY'!D1000),'DATA ENTRY'!I1000,"")))</f>
        <v/>
      </c>
      <c r="DH1001" s="4" t="str">
        <f>IF('DATA ENTRY'!CK1000="","",IF('DATA ENTRY'!CK1000="","",IF(AND($DF$4='DATA ENTRY'!D1000),'DATA ENTRY'!CK1000,"")))</f>
        <v/>
      </c>
      <c r="DI1001" s="3" t="str">
        <f>IF('DATA ENTRY'!CK1000="","",IF('DATA ENTRY'!N1000="","",IF(AND($DF$4='DATA ENTRY'!D1000),'DATA ENTRY'!N1000,"")))</f>
        <v/>
      </c>
      <c r="DJ1001" s="107" t="str">
        <f>IF('DATA ENTRY'!CK1000="","",IF('DATA ENTRY'!O1000="","",IF(AND($DF$4='DATA ENTRY'!D1000),'DATA ENTRY'!O1000,"")))</f>
        <v/>
      </c>
      <c r="DK1001" s="3" t="str">
        <f>IF('DATA ENTRY'!CK1000="","",IF('DATA ENTRY'!P1000="","",IF(AND($DF$4='DATA ENTRY'!D1000),'DATA ENTRY'!P1000,"")))</f>
        <v/>
      </c>
      <c r="DL1001" s="107" t="str">
        <f>IF('DATA ENTRY'!CK1000="","",IF('DATA ENTRY'!Q1000="","",IF(AND($DF$4='DATA ENTRY'!D1000),'DATA ENTRY'!Q1000,"")))</f>
        <v/>
      </c>
      <c r="DM1001" s="3" t="str">
        <f>IF('DATA ENTRY'!CK1000="","",IF('DATA ENTRY'!R1000="","",IF(AND($DF$4='DATA ENTRY'!D1000),'DATA ENTRY'!R1000,"")))</f>
        <v/>
      </c>
      <c r="DN1001" s="107" t="str">
        <f>IF('DATA ENTRY'!CK1000="","",IF('DATA ENTRY'!S1000="","",IF(AND($DF$4='DATA ENTRY'!D1000),'DATA ENTRY'!S1000,"")))</f>
        <v/>
      </c>
      <c r="DO1001" s="3" t="str">
        <f>IF('DATA ENTRY'!CK1000="","",IF('DATA ENTRY'!E1000="","",IF(AND($DF$4='DATA ENTRY'!D1000),'DATA ENTRY'!E1000,"")))</f>
        <v/>
      </c>
      <c r="DP1001" s="3" t="str">
        <f>IF('DATA ENTRY'!CK1000="","",IF('DATA ENTRY'!D1000="","",IF(AND($DF$4='DATA ENTRY'!D1000),'DATA ENTRY'!D1000,"")))</f>
        <v/>
      </c>
      <c r="DQ1001" s="3" t="str">
        <f>IF('DATA ENTRY'!CK1000="","",IF('DATA ENTRY'!W1000="","",IF(AND($DF$4='DATA ENTRY'!D1000),'DATA ENTRY'!W1000,"")))</f>
        <v/>
      </c>
      <c r="DR1001" s="3" t="str">
        <f>IF('DATA ENTRY'!CK1000="","",IF('DATA ENTRY'!X1000="","",IF(AND($DF$4='DATA ENTRY'!D1000),'DATA ENTRY'!X1000,"")))</f>
        <v/>
      </c>
      <c r="DS1001" s="108" t="str">
        <f t="shared" si="251"/>
        <v/>
      </c>
      <c r="DT1001" s="108" t="str">
        <f>IF('DATA ENTRY'!CK1000="","",IF('DATA ENTRY'!D1000="","",IF(AND($DF$4='DATA ENTRY'!D1000),'DATA ENTRY'!G1000,"")))</f>
        <v/>
      </c>
      <c r="DY1001">
        <f t="shared" si="252"/>
        <v>0</v>
      </c>
      <c r="EB1001" t="str">
        <f t="shared" si="253"/>
        <v/>
      </c>
      <c r="EC1001" t="str">
        <f t="shared" si="254"/>
        <v/>
      </c>
      <c r="ED1001" s="224">
        <v>995</v>
      </c>
      <c r="EE1001" s="3" t="str">
        <f>IF('DATA ENTRY'!CK1000="","",IF('DATA ENTRY'!B1000="","",IF(AND($EF$4='DATA ENTRY'!G1000,$EH$4='DATA ENTRY'!F1000),'DATA ENTRY'!B1000,"")))</f>
        <v/>
      </c>
      <c r="EF1001" s="3" t="str">
        <f>IF('DATA ENTRY'!CK1000="","",IF('DATA ENTRY'!C1000="","",IF(AND($EF$4='DATA ENTRY'!G1000,$EH$4='DATA ENTRY'!F1000),'DATA ENTRY'!C1000,"")))</f>
        <v/>
      </c>
      <c r="EG1001" s="4" t="str">
        <f>IF('DATA ENTRY'!CK1000="","",IF('DATA ENTRY'!I1000="","",IF(AND($EF$4='DATA ENTRY'!G1000,$EH$4='DATA ENTRY'!F1000),'DATA ENTRY'!I1000,"")))</f>
        <v/>
      </c>
      <c r="EH1001" s="4" t="str">
        <f>IF('DATA ENTRY'!CK1000="","",IF('DATA ENTRY'!CK1000="","",IF(AND($EF$4='DATA ENTRY'!G1000,$EH$4='DATA ENTRY'!F1000),'DATA ENTRY'!CK1000,"")))</f>
        <v/>
      </c>
      <c r="EI1001" s="3" t="str">
        <f>IF('DATA ENTRY'!CK1000="","",IF('DATA ENTRY'!N1000="","",IF(AND($EF$4='DATA ENTRY'!G1000,$EH$4='DATA ENTRY'!F1000),'DATA ENTRY'!N1000,"")))</f>
        <v/>
      </c>
      <c r="EJ1001" s="107" t="str">
        <f>IF('DATA ENTRY'!CK1000="","",IF('DATA ENTRY'!O1000="","",IF(AND($EF$4='DATA ENTRY'!G1000,$EH$4='DATA ENTRY'!F1000),'DATA ENTRY'!O1000,"")))</f>
        <v/>
      </c>
      <c r="EK1001" s="3" t="str">
        <f>IF('DATA ENTRY'!CK1000="","",IF('DATA ENTRY'!P1000="","",IF(AND($EF$4='DATA ENTRY'!G1000,$EH$4='DATA ENTRY'!F1000),'DATA ENTRY'!P1000,"")))</f>
        <v/>
      </c>
      <c r="EL1001" s="107" t="str">
        <f>IF('DATA ENTRY'!CK1000="","",IF('DATA ENTRY'!Q1000="","",IF(AND($EF$4='DATA ENTRY'!G1000,$EH$4='DATA ENTRY'!F1000),'DATA ENTRY'!Q1000,"")))</f>
        <v/>
      </c>
      <c r="EM1001" s="3" t="str">
        <f>IF('DATA ENTRY'!CK1000="","",IF('DATA ENTRY'!R1000="","",IF(AND($EF$4='DATA ENTRY'!G1000,$EH$4='DATA ENTRY'!F1000),'DATA ENTRY'!R1000,"")))</f>
        <v/>
      </c>
      <c r="EN1001" s="107" t="str">
        <f>IF('DATA ENTRY'!CK1000="","",IF('DATA ENTRY'!S1000="","",IF(AND($EF$4='DATA ENTRY'!G1000,$EH$4='DATA ENTRY'!F1000),'DATA ENTRY'!S1000,"")))</f>
        <v/>
      </c>
      <c r="EO1001" s="3" t="str">
        <f>IF('DATA ENTRY'!CK1000="","",IF('DATA ENTRY'!E1000="","",IF(AND($EF$4='DATA ENTRY'!G1000,$EH$4='DATA ENTRY'!F1000),'DATA ENTRY'!E1000,"")))</f>
        <v/>
      </c>
      <c r="EP1001" s="3" t="str">
        <f>IF('DATA ENTRY'!CK1000="","",IF('DATA ENTRY'!D1000="","",IF(AND($EF$4='DATA ENTRY'!G1000,$EH$4='DATA ENTRY'!F1000),'DATA ENTRY'!D1000,"")))</f>
        <v/>
      </c>
      <c r="EQ1001" s="3" t="str">
        <f>IF('DATA ENTRY'!CK1000="","",IF('DATA ENTRY'!W1000="","",IF(AND($EF$4='DATA ENTRY'!G1000,$EH$4='DATA ENTRY'!F1000),'DATA ENTRY'!W1000,"")))</f>
        <v/>
      </c>
      <c r="ER1001" s="3" t="str">
        <f>IF('DATA ENTRY'!CK1000="","",IF('DATA ENTRY'!X1000="","",IF(AND($EF$4='DATA ENTRY'!G1000,$EH$4='DATA ENTRY'!F1000),'DATA ENTRY'!X1000,"")))</f>
        <v/>
      </c>
      <c r="ES1001" s="108" t="str">
        <f t="shared" si="255"/>
        <v/>
      </c>
      <c r="ET1001" s="108" t="str">
        <f>IF('DATA ENTRY'!CK1000="","",IF('DATA ENTRY'!D1000="","",IF(AND($EF$4='DATA ENTRY'!G1000,$EH$4='DATA ENTRY'!F1000),'DATA ENTRY'!G1000,"")))</f>
        <v/>
      </c>
      <c r="EY1001">
        <f t="shared" si="256"/>
        <v>0</v>
      </c>
    </row>
    <row r="1002" spans="1:155">
      <c r="A1002" t="str">
        <f>IF(S1002=0,"",1+(MAX($A$7:A1001)))</f>
        <v/>
      </c>
      <c r="B1002" s="224">
        <v>996</v>
      </c>
      <c r="C1002" s="3" t="str">
        <f>IF('DATA ENTRY'!CK1001="","",IF('DATA ENTRY'!B1001="","",IF($D$4="All Post",'DATA ENTRY'!B1001,IF(AND($D$4='DATA ENTRY'!CK1001),'DATA ENTRY'!B1001,""))))</f>
        <v/>
      </c>
      <c r="D1002" s="3" t="str">
        <f>IF('DATA ENTRY'!CK1001="","",IF('DATA ENTRY'!C1001="","",IF($D$4="All Post",'DATA ENTRY'!C1001,IF(AND($D$4='DATA ENTRY'!CK1001),'DATA ENTRY'!C1001,""))))</f>
        <v/>
      </c>
      <c r="E1002" s="4" t="str">
        <f>IF('DATA ENTRY'!CK1001="","",IF('DATA ENTRY'!I1001="","",IF($D$4="All Post",'DATA ENTRY'!I1001,IF(AND($D$4='DATA ENTRY'!CK1001),'DATA ENTRY'!I1001,""))))</f>
        <v/>
      </c>
      <c r="F1002" s="4" t="str">
        <f>IF('DATA ENTRY'!CK1001="","",IF('DATA ENTRY'!CK1001="","",IF($D$4="All Post",'DATA ENTRY'!CK1001,IF(AND($D$4='DATA ENTRY'!CK1001),'DATA ENTRY'!CK1001,""))))</f>
        <v/>
      </c>
      <c r="G1002" s="3" t="str">
        <f>IF('DATA ENTRY'!CK1001="","",IF('DATA ENTRY'!N1001="","",IF($D$4="All Post",'DATA ENTRY'!N1001,IF(AND($D$4='DATA ENTRY'!CK1001),'DATA ENTRY'!N1001,""))))</f>
        <v/>
      </c>
      <c r="H1002" s="107" t="str">
        <f>IF('DATA ENTRY'!CK1001="","",IF('DATA ENTRY'!O1001="","",IF($D$4="All Post",'DATA ENTRY'!O1001,IF(AND($D$4='DATA ENTRY'!CK1001),'DATA ENTRY'!O1001,""))))</f>
        <v/>
      </c>
      <c r="I1002" s="3" t="str">
        <f>IF('DATA ENTRY'!CK1001="","",IF('DATA ENTRY'!P1001="","",IF($D$4="All Post",'DATA ENTRY'!P1001,IF(AND($D$4='DATA ENTRY'!CK1001),'DATA ENTRY'!P1001,""))))</f>
        <v/>
      </c>
      <c r="J1002" s="107" t="str">
        <f>IF('DATA ENTRY'!CK1001="","",IF('DATA ENTRY'!Q1001="","",IF($D$4="All Post",'DATA ENTRY'!Q1001,IF(AND($D$4='DATA ENTRY'!CK1001),'DATA ENTRY'!Q1001,""))))</f>
        <v/>
      </c>
      <c r="K1002" s="3" t="str">
        <f>IF('DATA ENTRY'!CK1001="","",IF('DATA ENTRY'!R1001="","",IF($D$4="All Post",'DATA ENTRY'!R1001,IF(AND($D$4='DATA ENTRY'!CK1001),'DATA ENTRY'!R1001,""))))</f>
        <v/>
      </c>
      <c r="L1002" s="3" t="str">
        <f>IF('DATA ENTRY'!CK1001="","",IF('DATA ENTRY'!S1001="","",IF($D$4="All Post",'DATA ENTRY'!S1001,IF(AND($D$4='DATA ENTRY'!CK1001),'DATA ENTRY'!S1001,""))))</f>
        <v/>
      </c>
      <c r="M1002" s="3" t="str">
        <f>IF('DATA ENTRY'!CK1001="","",IF('DATA ENTRY'!E1001="","",IF($D$4="All Post",'DATA ENTRY'!E1001,IF(AND($D$4='DATA ENTRY'!CK1001),'DATA ENTRY'!E1001,""))))</f>
        <v/>
      </c>
      <c r="N1002" s="3" t="str">
        <f>IF('DATA ENTRY'!CK1001="","",IF('DATA ENTRY'!W1001="","",IF($D$4="All Post",'DATA ENTRY'!W1001,IF(AND($D$4='DATA ENTRY'!CK1001),'DATA ENTRY'!W1001,""))))</f>
        <v/>
      </c>
      <c r="O1002" s="3" t="str">
        <f>IF('DATA ENTRY'!CK1001="","",IF('DATA ENTRY'!X1001="","",IF($D$4="All Post",'DATA ENTRY'!X1001,IF(AND($D$4='DATA ENTRY'!CK1001),'DATA ENTRY'!X1001,""))))</f>
        <v/>
      </c>
      <c r="P1002" s="3" t="str">
        <f>IF('DATA ENTRY'!CK1001="","",IF('DATA ENTRY'!G1001="","",IF($D$4="All Post",'DATA ENTRY'!G1001,IF(AND($D$4='DATA ENTRY'!CK1001),'DATA ENTRY'!G1001,""))))</f>
        <v/>
      </c>
      <c r="S1002">
        <f t="shared" si="243"/>
        <v>0</v>
      </c>
      <c r="T1002" t="str">
        <f t="shared" si="244"/>
        <v/>
      </c>
      <c r="BZ1002" t="str">
        <f t="shared" si="245"/>
        <v/>
      </c>
      <c r="CA1002" t="str">
        <f t="shared" si="246"/>
        <v/>
      </c>
      <c r="CB1002" s="224">
        <v>996</v>
      </c>
      <c r="CC1002" s="3" t="str">
        <f>IF('DATA ENTRY'!CK1001="","",IF('DATA ENTRY'!B1001="","",IF(AND($CD$4='DATA ENTRY'!CK1001,$CG$4='DATA ENTRY'!D1001),'DATA ENTRY'!B1001,"")))</f>
        <v/>
      </c>
      <c r="CD1002" s="3" t="str">
        <f>IF('DATA ENTRY'!CK1001="","",IF('DATA ENTRY'!C1001="","",IF(AND($CD$4='DATA ENTRY'!CK1001,$CG$4='DATA ENTRY'!D1001),'DATA ENTRY'!C1001,"")))</f>
        <v/>
      </c>
      <c r="CE1002" s="4" t="str">
        <f>IF('DATA ENTRY'!CK1001="","",IF('DATA ENTRY'!I1001="","",IF(AND($CD$4='DATA ENTRY'!CK1001,$CG$4='DATA ENTRY'!D1001),'DATA ENTRY'!I1001,"")))</f>
        <v/>
      </c>
      <c r="CF1002" s="4" t="str">
        <f>IF('DATA ENTRY'!CK1001="","",IF('DATA ENTRY'!CK1001="","",IF(AND($CD$4='DATA ENTRY'!CK1001,$CG$4='DATA ENTRY'!D1001),'DATA ENTRY'!CK1001,"")))</f>
        <v/>
      </c>
      <c r="CG1002" s="3" t="str">
        <f>IF('DATA ENTRY'!CK1001="","",IF('DATA ENTRY'!N1001="","",IF(AND($CD$4='DATA ENTRY'!CK1001,$CG$4='DATA ENTRY'!D1001),'DATA ENTRY'!N1001,"")))</f>
        <v/>
      </c>
      <c r="CH1002" s="107" t="str">
        <f>IF('DATA ENTRY'!CK1001="","",IF('DATA ENTRY'!O1001="","",IF(AND($CD$4='DATA ENTRY'!CK1001,$CG$4='DATA ENTRY'!D1001),'DATA ENTRY'!O1001,"")))</f>
        <v/>
      </c>
      <c r="CI1002" s="3" t="str">
        <f>IF('DATA ENTRY'!CK1001="","",IF('DATA ENTRY'!P1001="","",IF(AND($CD$4='DATA ENTRY'!CK1001,$CG$4='DATA ENTRY'!D1001),'DATA ENTRY'!P1001,"")))</f>
        <v/>
      </c>
      <c r="CJ1002" s="107" t="str">
        <f>IF('DATA ENTRY'!CK1001="","",IF('DATA ENTRY'!Q1001="","",IF(AND($CD$4='DATA ENTRY'!CK1001,$CG$4='DATA ENTRY'!D1001),'DATA ENTRY'!Q1001,"")))</f>
        <v/>
      </c>
      <c r="CK1002" s="3" t="str">
        <f>IF('DATA ENTRY'!CK1001="","",IF('DATA ENTRY'!R1001="","",IF(AND($CD$4='DATA ENTRY'!CK1001,$CG$4='DATA ENTRY'!D1001),'DATA ENTRY'!R1001,"")))</f>
        <v/>
      </c>
      <c r="CL1002" s="3" t="str">
        <f>IF('DATA ENTRY'!CK1001="","",IF('DATA ENTRY'!S1001="","",IF(AND($CD$4='DATA ENTRY'!CK1001,$CG$4='DATA ENTRY'!D1001),'DATA ENTRY'!S1001,"")))</f>
        <v/>
      </c>
      <c r="CM1002" s="3" t="str">
        <f>IF('DATA ENTRY'!CK1001="","",IF('DATA ENTRY'!E1001="","",IF(AND($CD$4='DATA ENTRY'!CK1001,$CG$4='DATA ENTRY'!D1001),'DATA ENTRY'!E1001,"")))</f>
        <v/>
      </c>
      <c r="CN1002" s="3" t="str">
        <f>IF('DATA ENTRY'!CK1001="","",IF('DATA ENTRY'!W1001="","",IF(AND($CD$4='DATA ENTRY'!CK1001,$CG$4='DATA ENTRY'!D1001),'DATA ENTRY'!W1001,"")))</f>
        <v/>
      </c>
      <c r="CO1002" s="3" t="str">
        <f>IF('DATA ENTRY'!CK1001="","",IF('DATA ENTRY'!X1001="","",IF(AND($CD$4='DATA ENTRY'!CK1001,$CG$4='DATA ENTRY'!D1001),'DATA ENTRY'!X1001,"")))</f>
        <v/>
      </c>
      <c r="CP1002" s="108" t="str">
        <f t="shared" si="247"/>
        <v/>
      </c>
      <c r="CQ1002" s="108" t="str">
        <f>IF('DATA ENTRY'!CK1001="","",IF('DATA ENTRY'!G1001="","",IF(AND($CD$4='DATA ENTRY'!CK1001,$CG$4='DATA ENTRY'!D1001),'DATA ENTRY'!G1001,"")))</f>
        <v/>
      </c>
      <c r="CR1002" s="230" t="str">
        <f>IF('DATA ENTRY'!CK1001="","",IF('DATA ENTRY'!D1001="","",IF(AND($CD$4='DATA ENTRY'!CK1001,$CG$4='DATA ENTRY'!D1001),'DATA ENTRY'!D1001,"")))</f>
        <v/>
      </c>
      <c r="CS1002">
        <f t="shared" si="248"/>
        <v>0</v>
      </c>
      <c r="CT1002">
        <f t="shared" si="249"/>
        <v>0</v>
      </c>
      <c r="CV1002" s="139"/>
      <c r="CX1002">
        <f t="shared" si="250"/>
        <v>0</v>
      </c>
      <c r="DB1002" t="str">
        <f t="shared" si="257"/>
        <v/>
      </c>
      <c r="DC1002" t="str">
        <f t="shared" si="258"/>
        <v/>
      </c>
      <c r="DD1002" s="224">
        <v>996</v>
      </c>
      <c r="DE1002" s="3" t="str">
        <f>IF('DATA ENTRY'!CK1001="","",IF('DATA ENTRY'!B1001="","",IF(AND($DF$4='DATA ENTRY'!D1001),'DATA ENTRY'!B1001,"")))</f>
        <v/>
      </c>
      <c r="DF1002" s="3" t="str">
        <f>IF('DATA ENTRY'!CK1001="","",IF('DATA ENTRY'!C1001="","",IF(AND($DF$4='DATA ENTRY'!D1001),'DATA ENTRY'!C1001,"")))</f>
        <v/>
      </c>
      <c r="DG1002" s="4" t="str">
        <f>IF('DATA ENTRY'!CK1001="","",IF('DATA ENTRY'!I1001="","",IF(AND($DF$4='DATA ENTRY'!D1001),'DATA ENTRY'!I1001,"")))</f>
        <v/>
      </c>
      <c r="DH1002" s="4" t="str">
        <f>IF('DATA ENTRY'!CK1001="","",IF('DATA ENTRY'!CK1001="","",IF(AND($DF$4='DATA ENTRY'!D1001),'DATA ENTRY'!CK1001,"")))</f>
        <v/>
      </c>
      <c r="DI1002" s="3" t="str">
        <f>IF('DATA ENTRY'!CK1001="","",IF('DATA ENTRY'!N1001="","",IF(AND($DF$4='DATA ENTRY'!D1001),'DATA ENTRY'!N1001,"")))</f>
        <v/>
      </c>
      <c r="DJ1002" s="107" t="str">
        <f>IF('DATA ENTRY'!CK1001="","",IF('DATA ENTRY'!O1001="","",IF(AND($DF$4='DATA ENTRY'!D1001),'DATA ENTRY'!O1001,"")))</f>
        <v/>
      </c>
      <c r="DK1002" s="3" t="str">
        <f>IF('DATA ENTRY'!CK1001="","",IF('DATA ENTRY'!P1001="","",IF(AND($DF$4='DATA ENTRY'!D1001),'DATA ENTRY'!P1001,"")))</f>
        <v/>
      </c>
      <c r="DL1002" s="107" t="str">
        <f>IF('DATA ENTRY'!CK1001="","",IF('DATA ENTRY'!Q1001="","",IF(AND($DF$4='DATA ENTRY'!D1001),'DATA ENTRY'!Q1001,"")))</f>
        <v/>
      </c>
      <c r="DM1002" s="3" t="str">
        <f>IF('DATA ENTRY'!CK1001="","",IF('DATA ENTRY'!R1001="","",IF(AND($DF$4='DATA ENTRY'!D1001),'DATA ENTRY'!R1001,"")))</f>
        <v/>
      </c>
      <c r="DN1002" s="107" t="str">
        <f>IF('DATA ENTRY'!CK1001="","",IF('DATA ENTRY'!S1001="","",IF(AND($DF$4='DATA ENTRY'!D1001),'DATA ENTRY'!S1001,"")))</f>
        <v/>
      </c>
      <c r="DO1002" s="3" t="str">
        <f>IF('DATA ENTRY'!CK1001="","",IF('DATA ENTRY'!E1001="","",IF(AND($DF$4='DATA ENTRY'!D1001),'DATA ENTRY'!E1001,"")))</f>
        <v/>
      </c>
      <c r="DP1002" s="3" t="str">
        <f>IF('DATA ENTRY'!CK1001="","",IF('DATA ENTRY'!D1001="","",IF(AND($DF$4='DATA ENTRY'!D1001),'DATA ENTRY'!D1001,"")))</f>
        <v/>
      </c>
      <c r="DQ1002" s="3" t="str">
        <f>IF('DATA ENTRY'!CK1001="","",IF('DATA ENTRY'!W1001="","",IF(AND($DF$4='DATA ENTRY'!D1001),'DATA ENTRY'!W1001,"")))</f>
        <v/>
      </c>
      <c r="DR1002" s="3" t="str">
        <f>IF('DATA ENTRY'!CK1001="","",IF('DATA ENTRY'!X1001="","",IF(AND($DF$4='DATA ENTRY'!D1001),'DATA ENTRY'!X1001,"")))</f>
        <v/>
      </c>
      <c r="DS1002" s="108" t="str">
        <f t="shared" si="251"/>
        <v/>
      </c>
      <c r="DT1002" s="108" t="str">
        <f>IF('DATA ENTRY'!CK1001="","",IF('DATA ENTRY'!D1001="","",IF(AND($DF$4='DATA ENTRY'!D1001),'DATA ENTRY'!G1001,"")))</f>
        <v/>
      </c>
      <c r="DY1002">
        <f t="shared" si="252"/>
        <v>0</v>
      </c>
      <c r="EB1002" t="str">
        <f t="shared" si="253"/>
        <v/>
      </c>
      <c r="EC1002" t="str">
        <f t="shared" si="254"/>
        <v/>
      </c>
      <c r="ED1002" s="224">
        <v>996</v>
      </c>
      <c r="EE1002" s="3" t="str">
        <f>IF('DATA ENTRY'!CK1001="","",IF('DATA ENTRY'!B1001="","",IF(AND($EF$4='DATA ENTRY'!G1001,$EH$4='DATA ENTRY'!F1001),'DATA ENTRY'!B1001,"")))</f>
        <v/>
      </c>
      <c r="EF1002" s="3" t="str">
        <f>IF('DATA ENTRY'!CK1001="","",IF('DATA ENTRY'!C1001="","",IF(AND($EF$4='DATA ENTRY'!G1001,$EH$4='DATA ENTRY'!F1001),'DATA ENTRY'!C1001,"")))</f>
        <v/>
      </c>
      <c r="EG1002" s="4" t="str">
        <f>IF('DATA ENTRY'!CK1001="","",IF('DATA ENTRY'!I1001="","",IF(AND($EF$4='DATA ENTRY'!G1001,$EH$4='DATA ENTRY'!F1001),'DATA ENTRY'!I1001,"")))</f>
        <v/>
      </c>
      <c r="EH1002" s="4" t="str">
        <f>IF('DATA ENTRY'!CK1001="","",IF('DATA ENTRY'!CK1001="","",IF(AND($EF$4='DATA ENTRY'!G1001,$EH$4='DATA ENTRY'!F1001),'DATA ENTRY'!CK1001,"")))</f>
        <v/>
      </c>
      <c r="EI1002" s="3" t="str">
        <f>IF('DATA ENTRY'!CK1001="","",IF('DATA ENTRY'!N1001="","",IF(AND($EF$4='DATA ENTRY'!G1001,$EH$4='DATA ENTRY'!F1001),'DATA ENTRY'!N1001,"")))</f>
        <v/>
      </c>
      <c r="EJ1002" s="107" t="str">
        <f>IF('DATA ENTRY'!CK1001="","",IF('DATA ENTRY'!O1001="","",IF(AND($EF$4='DATA ENTRY'!G1001,$EH$4='DATA ENTRY'!F1001),'DATA ENTRY'!O1001,"")))</f>
        <v/>
      </c>
      <c r="EK1002" s="3" t="str">
        <f>IF('DATA ENTRY'!CK1001="","",IF('DATA ENTRY'!P1001="","",IF(AND($EF$4='DATA ENTRY'!G1001,$EH$4='DATA ENTRY'!F1001),'DATA ENTRY'!P1001,"")))</f>
        <v/>
      </c>
      <c r="EL1002" s="107" t="str">
        <f>IF('DATA ENTRY'!CK1001="","",IF('DATA ENTRY'!Q1001="","",IF(AND($EF$4='DATA ENTRY'!G1001,$EH$4='DATA ENTRY'!F1001),'DATA ENTRY'!Q1001,"")))</f>
        <v/>
      </c>
      <c r="EM1002" s="3" t="str">
        <f>IF('DATA ENTRY'!CK1001="","",IF('DATA ENTRY'!R1001="","",IF(AND($EF$4='DATA ENTRY'!G1001,$EH$4='DATA ENTRY'!F1001),'DATA ENTRY'!R1001,"")))</f>
        <v/>
      </c>
      <c r="EN1002" s="107" t="str">
        <f>IF('DATA ENTRY'!CK1001="","",IF('DATA ENTRY'!S1001="","",IF(AND($EF$4='DATA ENTRY'!G1001,$EH$4='DATA ENTRY'!F1001),'DATA ENTRY'!S1001,"")))</f>
        <v/>
      </c>
      <c r="EO1002" s="3" t="str">
        <f>IF('DATA ENTRY'!CK1001="","",IF('DATA ENTRY'!E1001="","",IF(AND($EF$4='DATA ENTRY'!G1001,$EH$4='DATA ENTRY'!F1001),'DATA ENTRY'!E1001,"")))</f>
        <v/>
      </c>
      <c r="EP1002" s="3" t="str">
        <f>IF('DATA ENTRY'!CK1001="","",IF('DATA ENTRY'!D1001="","",IF(AND($EF$4='DATA ENTRY'!G1001,$EH$4='DATA ENTRY'!F1001),'DATA ENTRY'!D1001,"")))</f>
        <v/>
      </c>
      <c r="EQ1002" s="3" t="str">
        <f>IF('DATA ENTRY'!CK1001="","",IF('DATA ENTRY'!W1001="","",IF(AND($EF$4='DATA ENTRY'!G1001,$EH$4='DATA ENTRY'!F1001),'DATA ENTRY'!W1001,"")))</f>
        <v/>
      </c>
      <c r="ER1002" s="3" t="str">
        <f>IF('DATA ENTRY'!CK1001="","",IF('DATA ENTRY'!X1001="","",IF(AND($EF$4='DATA ENTRY'!G1001,$EH$4='DATA ENTRY'!F1001),'DATA ENTRY'!X1001,"")))</f>
        <v/>
      </c>
      <c r="ES1002" s="108" t="str">
        <f t="shared" si="255"/>
        <v/>
      </c>
      <c r="ET1002" s="108" t="str">
        <f>IF('DATA ENTRY'!CK1001="","",IF('DATA ENTRY'!D1001="","",IF(AND($EF$4='DATA ENTRY'!G1001,$EH$4='DATA ENTRY'!F1001),'DATA ENTRY'!G1001,"")))</f>
        <v/>
      </c>
      <c r="EY1002">
        <f t="shared" si="256"/>
        <v>0</v>
      </c>
    </row>
    <row r="1003" spans="1:155">
      <c r="A1003" t="str">
        <f>IF(S1003=0,"",1+(MAX($A$7:A1002)))</f>
        <v/>
      </c>
      <c r="B1003" s="224">
        <v>997</v>
      </c>
      <c r="C1003" s="3" t="str">
        <f>IF('DATA ENTRY'!CK1002="","",IF('DATA ENTRY'!B1002="","",IF($D$4="All Post",'DATA ENTRY'!B1002,IF(AND($D$4='DATA ENTRY'!CK1002),'DATA ENTRY'!B1002,""))))</f>
        <v/>
      </c>
      <c r="D1003" s="3" t="str">
        <f>IF('DATA ENTRY'!CK1002="","",IF('DATA ENTRY'!C1002="","",IF($D$4="All Post",'DATA ENTRY'!C1002,IF(AND($D$4='DATA ENTRY'!CK1002),'DATA ENTRY'!C1002,""))))</f>
        <v/>
      </c>
      <c r="E1003" s="4" t="str">
        <f>IF('DATA ENTRY'!CK1002="","",IF('DATA ENTRY'!I1002="","",IF($D$4="All Post",'DATA ENTRY'!I1002,IF(AND($D$4='DATA ENTRY'!CK1002),'DATA ENTRY'!I1002,""))))</f>
        <v/>
      </c>
      <c r="F1003" s="4" t="str">
        <f>IF('DATA ENTRY'!CK1002="","",IF('DATA ENTRY'!CK1002="","",IF($D$4="All Post",'DATA ENTRY'!CK1002,IF(AND($D$4='DATA ENTRY'!CK1002),'DATA ENTRY'!CK1002,""))))</f>
        <v/>
      </c>
      <c r="G1003" s="3" t="str">
        <f>IF('DATA ENTRY'!CK1002="","",IF('DATA ENTRY'!N1002="","",IF($D$4="All Post",'DATA ENTRY'!N1002,IF(AND($D$4='DATA ENTRY'!CK1002),'DATA ENTRY'!N1002,""))))</f>
        <v/>
      </c>
      <c r="H1003" s="107" t="str">
        <f>IF('DATA ENTRY'!CK1002="","",IF('DATA ENTRY'!O1002="","",IF($D$4="All Post",'DATA ENTRY'!O1002,IF(AND($D$4='DATA ENTRY'!CK1002),'DATA ENTRY'!O1002,""))))</f>
        <v/>
      </c>
      <c r="I1003" s="3" t="str">
        <f>IF('DATA ENTRY'!CK1002="","",IF('DATA ENTRY'!P1002="","",IF($D$4="All Post",'DATA ENTRY'!P1002,IF(AND($D$4='DATA ENTRY'!CK1002),'DATA ENTRY'!P1002,""))))</f>
        <v/>
      </c>
      <c r="J1003" s="107" t="str">
        <f>IF('DATA ENTRY'!CK1002="","",IF('DATA ENTRY'!Q1002="","",IF($D$4="All Post",'DATA ENTRY'!Q1002,IF(AND($D$4='DATA ENTRY'!CK1002),'DATA ENTRY'!Q1002,""))))</f>
        <v/>
      </c>
      <c r="K1003" s="3" t="str">
        <f>IF('DATA ENTRY'!CK1002="","",IF('DATA ENTRY'!R1002="","",IF($D$4="All Post",'DATA ENTRY'!R1002,IF(AND($D$4='DATA ENTRY'!CK1002),'DATA ENTRY'!R1002,""))))</f>
        <v/>
      </c>
      <c r="L1003" s="3" t="str">
        <f>IF('DATA ENTRY'!CK1002="","",IF('DATA ENTRY'!S1002="","",IF($D$4="All Post",'DATA ENTRY'!S1002,IF(AND($D$4='DATA ENTRY'!CK1002),'DATA ENTRY'!S1002,""))))</f>
        <v/>
      </c>
      <c r="M1003" s="3" t="str">
        <f>IF('DATA ENTRY'!CK1002="","",IF('DATA ENTRY'!E1002="","",IF($D$4="All Post",'DATA ENTRY'!E1002,IF(AND($D$4='DATA ENTRY'!CK1002),'DATA ENTRY'!E1002,""))))</f>
        <v/>
      </c>
      <c r="N1003" s="3" t="str">
        <f>IF('DATA ENTRY'!CK1002="","",IF('DATA ENTRY'!W1002="","",IF($D$4="All Post",'DATA ENTRY'!W1002,IF(AND($D$4='DATA ENTRY'!CK1002),'DATA ENTRY'!W1002,""))))</f>
        <v/>
      </c>
      <c r="O1003" s="3" t="str">
        <f>IF('DATA ENTRY'!CK1002="","",IF('DATA ENTRY'!X1002="","",IF($D$4="All Post",'DATA ENTRY'!X1002,IF(AND($D$4='DATA ENTRY'!CK1002),'DATA ENTRY'!X1002,""))))</f>
        <v/>
      </c>
      <c r="P1003" s="3" t="str">
        <f>IF('DATA ENTRY'!CK1002="","",IF('DATA ENTRY'!G1002="","",IF($D$4="All Post",'DATA ENTRY'!G1002,IF(AND($D$4='DATA ENTRY'!CK1002),'DATA ENTRY'!G1002,""))))</f>
        <v/>
      </c>
      <c r="S1003">
        <f t="shared" si="243"/>
        <v>0</v>
      </c>
      <c r="T1003" t="str">
        <f t="shared" si="244"/>
        <v/>
      </c>
      <c r="BZ1003" t="str">
        <f t="shared" si="245"/>
        <v/>
      </c>
      <c r="CA1003" t="str">
        <f t="shared" si="246"/>
        <v/>
      </c>
      <c r="CB1003" s="224">
        <v>997</v>
      </c>
      <c r="CC1003" s="3" t="str">
        <f>IF('DATA ENTRY'!CK1002="","",IF('DATA ENTRY'!B1002="","",IF(AND($CD$4='DATA ENTRY'!CK1002,$CG$4='DATA ENTRY'!D1002),'DATA ENTRY'!B1002,"")))</f>
        <v/>
      </c>
      <c r="CD1003" s="3" t="str">
        <f>IF('DATA ENTRY'!CK1002="","",IF('DATA ENTRY'!C1002="","",IF(AND($CD$4='DATA ENTRY'!CK1002,$CG$4='DATA ENTRY'!D1002),'DATA ENTRY'!C1002,"")))</f>
        <v/>
      </c>
      <c r="CE1003" s="4" t="str">
        <f>IF('DATA ENTRY'!CK1002="","",IF('DATA ENTRY'!I1002="","",IF(AND($CD$4='DATA ENTRY'!CK1002,$CG$4='DATA ENTRY'!D1002),'DATA ENTRY'!I1002,"")))</f>
        <v/>
      </c>
      <c r="CF1003" s="4" t="str">
        <f>IF('DATA ENTRY'!CK1002="","",IF('DATA ENTRY'!CK1002="","",IF(AND($CD$4='DATA ENTRY'!CK1002,$CG$4='DATA ENTRY'!D1002),'DATA ENTRY'!CK1002,"")))</f>
        <v/>
      </c>
      <c r="CG1003" s="3" t="str">
        <f>IF('DATA ENTRY'!CK1002="","",IF('DATA ENTRY'!N1002="","",IF(AND($CD$4='DATA ENTRY'!CK1002,$CG$4='DATA ENTRY'!D1002),'DATA ENTRY'!N1002,"")))</f>
        <v/>
      </c>
      <c r="CH1003" s="107" t="str">
        <f>IF('DATA ENTRY'!CK1002="","",IF('DATA ENTRY'!O1002="","",IF(AND($CD$4='DATA ENTRY'!CK1002,$CG$4='DATA ENTRY'!D1002),'DATA ENTRY'!O1002,"")))</f>
        <v/>
      </c>
      <c r="CI1003" s="3" t="str">
        <f>IF('DATA ENTRY'!CK1002="","",IF('DATA ENTRY'!P1002="","",IF(AND($CD$4='DATA ENTRY'!CK1002,$CG$4='DATA ENTRY'!D1002),'DATA ENTRY'!P1002,"")))</f>
        <v/>
      </c>
      <c r="CJ1003" s="107" t="str">
        <f>IF('DATA ENTRY'!CK1002="","",IF('DATA ENTRY'!Q1002="","",IF(AND($CD$4='DATA ENTRY'!CK1002,$CG$4='DATA ENTRY'!D1002),'DATA ENTRY'!Q1002,"")))</f>
        <v/>
      </c>
      <c r="CK1003" s="3" t="str">
        <f>IF('DATA ENTRY'!CK1002="","",IF('DATA ENTRY'!R1002="","",IF(AND($CD$4='DATA ENTRY'!CK1002,$CG$4='DATA ENTRY'!D1002),'DATA ENTRY'!R1002,"")))</f>
        <v/>
      </c>
      <c r="CL1003" s="3" t="str">
        <f>IF('DATA ENTRY'!CK1002="","",IF('DATA ENTRY'!S1002="","",IF(AND($CD$4='DATA ENTRY'!CK1002,$CG$4='DATA ENTRY'!D1002),'DATA ENTRY'!S1002,"")))</f>
        <v/>
      </c>
      <c r="CM1003" s="3" t="str">
        <f>IF('DATA ENTRY'!CK1002="","",IF('DATA ENTRY'!E1002="","",IF(AND($CD$4='DATA ENTRY'!CK1002,$CG$4='DATA ENTRY'!D1002),'DATA ENTRY'!E1002,"")))</f>
        <v/>
      </c>
      <c r="CN1003" s="3" t="str">
        <f>IF('DATA ENTRY'!CK1002="","",IF('DATA ENTRY'!W1002="","",IF(AND($CD$4='DATA ENTRY'!CK1002,$CG$4='DATA ENTRY'!D1002),'DATA ENTRY'!W1002,"")))</f>
        <v/>
      </c>
      <c r="CO1003" s="3" t="str">
        <f>IF('DATA ENTRY'!CK1002="","",IF('DATA ENTRY'!X1002="","",IF(AND($CD$4='DATA ENTRY'!CK1002,$CG$4='DATA ENTRY'!D1002),'DATA ENTRY'!X1002,"")))</f>
        <v/>
      </c>
      <c r="CP1003" s="108" t="str">
        <f t="shared" si="247"/>
        <v/>
      </c>
      <c r="CQ1003" s="108" t="str">
        <f>IF('DATA ENTRY'!CK1002="","",IF('DATA ENTRY'!G1002="","",IF(AND($CD$4='DATA ENTRY'!CK1002,$CG$4='DATA ENTRY'!D1002),'DATA ENTRY'!G1002,"")))</f>
        <v/>
      </c>
      <c r="CR1003" s="230" t="str">
        <f>IF('DATA ENTRY'!CK1002="","",IF('DATA ENTRY'!D1002="","",IF(AND($CD$4='DATA ENTRY'!CK1002,$CG$4='DATA ENTRY'!D1002),'DATA ENTRY'!D1002,"")))</f>
        <v/>
      </c>
      <c r="CS1003">
        <f t="shared" si="248"/>
        <v>0</v>
      </c>
      <c r="CT1003">
        <f t="shared" si="249"/>
        <v>0</v>
      </c>
      <c r="CV1003" s="139"/>
      <c r="CX1003">
        <f t="shared" si="250"/>
        <v>0</v>
      </c>
      <c r="DB1003" t="str">
        <f t="shared" si="257"/>
        <v/>
      </c>
      <c r="DC1003" t="str">
        <f t="shared" si="258"/>
        <v/>
      </c>
      <c r="DD1003" s="224">
        <v>997</v>
      </c>
      <c r="DE1003" s="3" t="str">
        <f>IF('DATA ENTRY'!CK1002="","",IF('DATA ENTRY'!B1002="","",IF(AND($DF$4='DATA ENTRY'!D1002),'DATA ENTRY'!B1002,"")))</f>
        <v/>
      </c>
      <c r="DF1003" s="3" t="str">
        <f>IF('DATA ENTRY'!CK1002="","",IF('DATA ENTRY'!C1002="","",IF(AND($DF$4='DATA ENTRY'!D1002),'DATA ENTRY'!C1002,"")))</f>
        <v/>
      </c>
      <c r="DG1003" s="4" t="str">
        <f>IF('DATA ENTRY'!CK1002="","",IF('DATA ENTRY'!I1002="","",IF(AND($DF$4='DATA ENTRY'!D1002),'DATA ENTRY'!I1002,"")))</f>
        <v/>
      </c>
      <c r="DH1003" s="4" t="str">
        <f>IF('DATA ENTRY'!CK1002="","",IF('DATA ENTRY'!CK1002="","",IF(AND($DF$4='DATA ENTRY'!D1002),'DATA ENTRY'!CK1002,"")))</f>
        <v/>
      </c>
      <c r="DI1003" s="3" t="str">
        <f>IF('DATA ENTRY'!CK1002="","",IF('DATA ENTRY'!N1002="","",IF(AND($DF$4='DATA ENTRY'!D1002),'DATA ENTRY'!N1002,"")))</f>
        <v/>
      </c>
      <c r="DJ1003" s="107" t="str">
        <f>IF('DATA ENTRY'!CK1002="","",IF('DATA ENTRY'!O1002="","",IF(AND($DF$4='DATA ENTRY'!D1002),'DATA ENTRY'!O1002,"")))</f>
        <v/>
      </c>
      <c r="DK1003" s="3" t="str">
        <f>IF('DATA ENTRY'!CK1002="","",IF('DATA ENTRY'!P1002="","",IF(AND($DF$4='DATA ENTRY'!D1002),'DATA ENTRY'!P1002,"")))</f>
        <v/>
      </c>
      <c r="DL1003" s="107" t="str">
        <f>IF('DATA ENTRY'!CK1002="","",IF('DATA ENTRY'!Q1002="","",IF(AND($DF$4='DATA ENTRY'!D1002),'DATA ENTRY'!Q1002,"")))</f>
        <v/>
      </c>
      <c r="DM1003" s="3" t="str">
        <f>IF('DATA ENTRY'!CK1002="","",IF('DATA ENTRY'!R1002="","",IF(AND($DF$4='DATA ENTRY'!D1002),'DATA ENTRY'!R1002,"")))</f>
        <v/>
      </c>
      <c r="DN1003" s="107" t="str">
        <f>IF('DATA ENTRY'!CK1002="","",IF('DATA ENTRY'!S1002="","",IF(AND($DF$4='DATA ENTRY'!D1002),'DATA ENTRY'!S1002,"")))</f>
        <v/>
      </c>
      <c r="DO1003" s="3" t="str">
        <f>IF('DATA ENTRY'!CK1002="","",IF('DATA ENTRY'!E1002="","",IF(AND($DF$4='DATA ENTRY'!D1002),'DATA ENTRY'!E1002,"")))</f>
        <v/>
      </c>
      <c r="DP1003" s="3" t="str">
        <f>IF('DATA ENTRY'!CK1002="","",IF('DATA ENTRY'!D1002="","",IF(AND($DF$4='DATA ENTRY'!D1002),'DATA ENTRY'!D1002,"")))</f>
        <v/>
      </c>
      <c r="DQ1003" s="3" t="str">
        <f>IF('DATA ENTRY'!CK1002="","",IF('DATA ENTRY'!W1002="","",IF(AND($DF$4='DATA ENTRY'!D1002),'DATA ENTRY'!W1002,"")))</f>
        <v/>
      </c>
      <c r="DR1003" s="3" t="str">
        <f>IF('DATA ENTRY'!CK1002="","",IF('DATA ENTRY'!X1002="","",IF(AND($DF$4='DATA ENTRY'!D1002),'DATA ENTRY'!X1002,"")))</f>
        <v/>
      </c>
      <c r="DS1003" s="108" t="str">
        <f t="shared" si="251"/>
        <v/>
      </c>
      <c r="DT1003" s="108" t="str">
        <f>IF('DATA ENTRY'!CK1002="","",IF('DATA ENTRY'!D1002="","",IF(AND($DF$4='DATA ENTRY'!D1002),'DATA ENTRY'!G1002,"")))</f>
        <v/>
      </c>
      <c r="DY1003">
        <f t="shared" si="252"/>
        <v>0</v>
      </c>
      <c r="EB1003" t="str">
        <f t="shared" si="253"/>
        <v/>
      </c>
      <c r="EC1003" t="str">
        <f t="shared" si="254"/>
        <v/>
      </c>
      <c r="ED1003" s="224">
        <v>997</v>
      </c>
      <c r="EE1003" s="3" t="str">
        <f>IF('DATA ENTRY'!CK1002="","",IF('DATA ENTRY'!B1002="","",IF(AND($EF$4='DATA ENTRY'!G1002,$EH$4='DATA ENTRY'!F1002),'DATA ENTRY'!B1002,"")))</f>
        <v/>
      </c>
      <c r="EF1003" s="3" t="str">
        <f>IF('DATA ENTRY'!CK1002="","",IF('DATA ENTRY'!C1002="","",IF(AND($EF$4='DATA ENTRY'!G1002,$EH$4='DATA ENTRY'!F1002),'DATA ENTRY'!C1002,"")))</f>
        <v/>
      </c>
      <c r="EG1003" s="4" t="str">
        <f>IF('DATA ENTRY'!CK1002="","",IF('DATA ENTRY'!I1002="","",IF(AND($EF$4='DATA ENTRY'!G1002,$EH$4='DATA ENTRY'!F1002),'DATA ENTRY'!I1002,"")))</f>
        <v/>
      </c>
      <c r="EH1003" s="4" t="str">
        <f>IF('DATA ENTRY'!CK1002="","",IF('DATA ENTRY'!CK1002="","",IF(AND($EF$4='DATA ENTRY'!G1002,$EH$4='DATA ENTRY'!F1002),'DATA ENTRY'!CK1002,"")))</f>
        <v/>
      </c>
      <c r="EI1003" s="3" t="str">
        <f>IF('DATA ENTRY'!CK1002="","",IF('DATA ENTRY'!N1002="","",IF(AND($EF$4='DATA ENTRY'!G1002,$EH$4='DATA ENTRY'!F1002),'DATA ENTRY'!N1002,"")))</f>
        <v/>
      </c>
      <c r="EJ1003" s="107" t="str">
        <f>IF('DATA ENTRY'!CK1002="","",IF('DATA ENTRY'!O1002="","",IF(AND($EF$4='DATA ENTRY'!G1002,$EH$4='DATA ENTRY'!F1002),'DATA ENTRY'!O1002,"")))</f>
        <v/>
      </c>
      <c r="EK1003" s="3" t="str">
        <f>IF('DATA ENTRY'!CK1002="","",IF('DATA ENTRY'!P1002="","",IF(AND($EF$4='DATA ENTRY'!G1002,$EH$4='DATA ENTRY'!F1002),'DATA ENTRY'!P1002,"")))</f>
        <v/>
      </c>
      <c r="EL1003" s="107" t="str">
        <f>IF('DATA ENTRY'!CK1002="","",IF('DATA ENTRY'!Q1002="","",IF(AND($EF$4='DATA ENTRY'!G1002,$EH$4='DATA ENTRY'!F1002),'DATA ENTRY'!Q1002,"")))</f>
        <v/>
      </c>
      <c r="EM1003" s="3" t="str">
        <f>IF('DATA ENTRY'!CK1002="","",IF('DATA ENTRY'!R1002="","",IF(AND($EF$4='DATA ENTRY'!G1002,$EH$4='DATA ENTRY'!F1002),'DATA ENTRY'!R1002,"")))</f>
        <v/>
      </c>
      <c r="EN1003" s="107" t="str">
        <f>IF('DATA ENTRY'!CK1002="","",IF('DATA ENTRY'!S1002="","",IF(AND($EF$4='DATA ENTRY'!G1002,$EH$4='DATA ENTRY'!F1002),'DATA ENTRY'!S1002,"")))</f>
        <v/>
      </c>
      <c r="EO1003" s="3" t="str">
        <f>IF('DATA ENTRY'!CK1002="","",IF('DATA ENTRY'!E1002="","",IF(AND($EF$4='DATA ENTRY'!G1002,$EH$4='DATA ENTRY'!F1002),'DATA ENTRY'!E1002,"")))</f>
        <v/>
      </c>
      <c r="EP1003" s="3" t="str">
        <f>IF('DATA ENTRY'!CK1002="","",IF('DATA ENTRY'!D1002="","",IF(AND($EF$4='DATA ENTRY'!G1002,$EH$4='DATA ENTRY'!F1002),'DATA ENTRY'!D1002,"")))</f>
        <v/>
      </c>
      <c r="EQ1003" s="3" t="str">
        <f>IF('DATA ENTRY'!CK1002="","",IF('DATA ENTRY'!W1002="","",IF(AND($EF$4='DATA ENTRY'!G1002,$EH$4='DATA ENTRY'!F1002),'DATA ENTRY'!W1002,"")))</f>
        <v/>
      </c>
      <c r="ER1003" s="3" t="str">
        <f>IF('DATA ENTRY'!CK1002="","",IF('DATA ENTRY'!X1002="","",IF(AND($EF$4='DATA ENTRY'!G1002,$EH$4='DATA ENTRY'!F1002),'DATA ENTRY'!X1002,"")))</f>
        <v/>
      </c>
      <c r="ES1003" s="108" t="str">
        <f t="shared" si="255"/>
        <v/>
      </c>
      <c r="ET1003" s="108" t="str">
        <f>IF('DATA ENTRY'!CK1002="","",IF('DATA ENTRY'!D1002="","",IF(AND($EF$4='DATA ENTRY'!G1002,$EH$4='DATA ENTRY'!F1002),'DATA ENTRY'!G1002,"")))</f>
        <v/>
      </c>
      <c r="EY1003">
        <f t="shared" si="256"/>
        <v>0</v>
      </c>
    </row>
    <row r="1004" spans="1:155">
      <c r="A1004" t="str">
        <f>IF(S1004=0,"",1+(MAX($A$7:A1003)))</f>
        <v/>
      </c>
      <c r="B1004" s="224">
        <v>998</v>
      </c>
      <c r="C1004" s="3" t="str">
        <f>IF('DATA ENTRY'!CK1003="","",IF('DATA ENTRY'!B1003="","",IF($D$4="All Post",'DATA ENTRY'!B1003,IF(AND($D$4='DATA ENTRY'!CK1003),'DATA ENTRY'!B1003,""))))</f>
        <v/>
      </c>
      <c r="D1004" s="3" t="str">
        <f>IF('DATA ENTRY'!CK1003="","",IF('DATA ENTRY'!C1003="","",IF($D$4="All Post",'DATA ENTRY'!C1003,IF(AND($D$4='DATA ENTRY'!CK1003),'DATA ENTRY'!C1003,""))))</f>
        <v/>
      </c>
      <c r="E1004" s="4" t="str">
        <f>IF('DATA ENTRY'!CK1003="","",IF('DATA ENTRY'!I1003="","",IF($D$4="All Post",'DATA ENTRY'!I1003,IF(AND($D$4='DATA ENTRY'!CK1003),'DATA ENTRY'!I1003,""))))</f>
        <v/>
      </c>
      <c r="F1004" s="4" t="str">
        <f>IF('DATA ENTRY'!CK1003="","",IF('DATA ENTRY'!CK1003="","",IF($D$4="All Post",'DATA ENTRY'!CK1003,IF(AND($D$4='DATA ENTRY'!CK1003),'DATA ENTRY'!CK1003,""))))</f>
        <v/>
      </c>
      <c r="G1004" s="3" t="str">
        <f>IF('DATA ENTRY'!CK1003="","",IF('DATA ENTRY'!N1003="","",IF($D$4="All Post",'DATA ENTRY'!N1003,IF(AND($D$4='DATA ENTRY'!CK1003),'DATA ENTRY'!N1003,""))))</f>
        <v/>
      </c>
      <c r="H1004" s="107" t="str">
        <f>IF('DATA ENTRY'!CK1003="","",IF('DATA ENTRY'!O1003="","",IF($D$4="All Post",'DATA ENTRY'!O1003,IF(AND($D$4='DATA ENTRY'!CK1003),'DATA ENTRY'!O1003,""))))</f>
        <v/>
      </c>
      <c r="I1004" s="3" t="str">
        <f>IF('DATA ENTRY'!CK1003="","",IF('DATA ENTRY'!P1003="","",IF($D$4="All Post",'DATA ENTRY'!P1003,IF(AND($D$4='DATA ENTRY'!CK1003),'DATA ENTRY'!P1003,""))))</f>
        <v/>
      </c>
      <c r="J1004" s="107" t="str">
        <f>IF('DATA ENTRY'!CK1003="","",IF('DATA ENTRY'!Q1003="","",IF($D$4="All Post",'DATA ENTRY'!Q1003,IF(AND($D$4='DATA ENTRY'!CK1003),'DATA ENTRY'!Q1003,""))))</f>
        <v/>
      </c>
      <c r="K1004" s="3" t="str">
        <f>IF('DATA ENTRY'!CK1003="","",IF('DATA ENTRY'!R1003="","",IF($D$4="All Post",'DATA ENTRY'!R1003,IF(AND($D$4='DATA ENTRY'!CK1003),'DATA ENTRY'!R1003,""))))</f>
        <v/>
      </c>
      <c r="L1004" s="3" t="str">
        <f>IF('DATA ENTRY'!CK1003="","",IF('DATA ENTRY'!S1003="","",IF($D$4="All Post",'DATA ENTRY'!S1003,IF(AND($D$4='DATA ENTRY'!CK1003),'DATA ENTRY'!S1003,""))))</f>
        <v/>
      </c>
      <c r="M1004" s="3" t="str">
        <f>IF('DATA ENTRY'!CK1003="","",IF('DATA ENTRY'!E1003="","",IF($D$4="All Post",'DATA ENTRY'!E1003,IF(AND($D$4='DATA ENTRY'!CK1003),'DATA ENTRY'!E1003,""))))</f>
        <v/>
      </c>
      <c r="N1004" s="3" t="str">
        <f>IF('DATA ENTRY'!CK1003="","",IF('DATA ENTRY'!W1003="","",IF($D$4="All Post",'DATA ENTRY'!W1003,IF(AND($D$4='DATA ENTRY'!CK1003),'DATA ENTRY'!W1003,""))))</f>
        <v/>
      </c>
      <c r="O1004" s="3" t="str">
        <f>IF('DATA ENTRY'!CK1003="","",IF('DATA ENTRY'!X1003="","",IF($D$4="All Post",'DATA ENTRY'!X1003,IF(AND($D$4='DATA ENTRY'!CK1003),'DATA ENTRY'!X1003,""))))</f>
        <v/>
      </c>
      <c r="P1004" s="3" t="str">
        <f>IF('DATA ENTRY'!CK1003="","",IF('DATA ENTRY'!G1003="","",IF($D$4="All Post",'DATA ENTRY'!G1003,IF(AND($D$4='DATA ENTRY'!CK1003),'DATA ENTRY'!G1003,""))))</f>
        <v/>
      </c>
      <c r="S1004">
        <f t="shared" si="243"/>
        <v>0</v>
      </c>
      <c r="T1004" t="str">
        <f t="shared" si="244"/>
        <v/>
      </c>
      <c r="BZ1004" t="str">
        <f t="shared" si="245"/>
        <v/>
      </c>
      <c r="CA1004" t="str">
        <f t="shared" si="246"/>
        <v/>
      </c>
      <c r="CB1004" s="224">
        <v>998</v>
      </c>
      <c r="CC1004" s="3" t="str">
        <f>IF('DATA ENTRY'!CK1003="","",IF('DATA ENTRY'!B1003="","",IF(AND($CD$4='DATA ENTRY'!CK1003,$CG$4='DATA ENTRY'!D1003),'DATA ENTRY'!B1003,"")))</f>
        <v/>
      </c>
      <c r="CD1004" s="3" t="str">
        <f>IF('DATA ENTRY'!CK1003="","",IF('DATA ENTRY'!C1003="","",IF(AND($CD$4='DATA ENTRY'!CK1003,$CG$4='DATA ENTRY'!D1003),'DATA ENTRY'!C1003,"")))</f>
        <v/>
      </c>
      <c r="CE1004" s="4" t="str">
        <f>IF('DATA ENTRY'!CK1003="","",IF('DATA ENTRY'!I1003="","",IF(AND($CD$4='DATA ENTRY'!CK1003,$CG$4='DATA ENTRY'!D1003),'DATA ENTRY'!I1003,"")))</f>
        <v/>
      </c>
      <c r="CF1004" s="4" t="str">
        <f>IF('DATA ENTRY'!CK1003="","",IF('DATA ENTRY'!CK1003="","",IF(AND($CD$4='DATA ENTRY'!CK1003,$CG$4='DATA ENTRY'!D1003),'DATA ENTRY'!CK1003,"")))</f>
        <v/>
      </c>
      <c r="CG1004" s="3" t="str">
        <f>IF('DATA ENTRY'!CK1003="","",IF('DATA ENTRY'!N1003="","",IF(AND($CD$4='DATA ENTRY'!CK1003,$CG$4='DATA ENTRY'!D1003),'DATA ENTRY'!N1003,"")))</f>
        <v/>
      </c>
      <c r="CH1004" s="107" t="str">
        <f>IF('DATA ENTRY'!CK1003="","",IF('DATA ENTRY'!O1003="","",IF(AND($CD$4='DATA ENTRY'!CK1003,$CG$4='DATA ENTRY'!D1003),'DATA ENTRY'!O1003,"")))</f>
        <v/>
      </c>
      <c r="CI1004" s="3" t="str">
        <f>IF('DATA ENTRY'!CK1003="","",IF('DATA ENTRY'!P1003="","",IF(AND($CD$4='DATA ENTRY'!CK1003,$CG$4='DATA ENTRY'!D1003),'DATA ENTRY'!P1003,"")))</f>
        <v/>
      </c>
      <c r="CJ1004" s="107" t="str">
        <f>IF('DATA ENTRY'!CK1003="","",IF('DATA ENTRY'!Q1003="","",IF(AND($CD$4='DATA ENTRY'!CK1003,$CG$4='DATA ENTRY'!D1003),'DATA ENTRY'!Q1003,"")))</f>
        <v/>
      </c>
      <c r="CK1004" s="3" t="str">
        <f>IF('DATA ENTRY'!CK1003="","",IF('DATA ENTRY'!R1003="","",IF(AND($CD$4='DATA ENTRY'!CK1003,$CG$4='DATA ENTRY'!D1003),'DATA ENTRY'!R1003,"")))</f>
        <v/>
      </c>
      <c r="CL1004" s="3" t="str">
        <f>IF('DATA ENTRY'!CK1003="","",IF('DATA ENTRY'!S1003="","",IF(AND($CD$4='DATA ENTRY'!CK1003,$CG$4='DATA ENTRY'!D1003),'DATA ENTRY'!S1003,"")))</f>
        <v/>
      </c>
      <c r="CM1004" s="3" t="str">
        <f>IF('DATA ENTRY'!CK1003="","",IF('DATA ENTRY'!E1003="","",IF(AND($CD$4='DATA ENTRY'!CK1003,$CG$4='DATA ENTRY'!D1003),'DATA ENTRY'!E1003,"")))</f>
        <v/>
      </c>
      <c r="CN1004" s="3" t="str">
        <f>IF('DATA ENTRY'!CK1003="","",IF('DATA ENTRY'!W1003="","",IF(AND($CD$4='DATA ENTRY'!CK1003,$CG$4='DATA ENTRY'!D1003),'DATA ENTRY'!W1003,"")))</f>
        <v/>
      </c>
      <c r="CO1004" s="3" t="str">
        <f>IF('DATA ENTRY'!CK1003="","",IF('DATA ENTRY'!X1003="","",IF(AND($CD$4='DATA ENTRY'!CK1003,$CG$4='DATA ENTRY'!D1003),'DATA ENTRY'!X1003,"")))</f>
        <v/>
      </c>
      <c r="CP1004" s="108" t="str">
        <f t="shared" si="247"/>
        <v/>
      </c>
      <c r="CQ1004" s="108" t="str">
        <f>IF('DATA ENTRY'!CK1003="","",IF('DATA ENTRY'!G1003="","",IF(AND($CD$4='DATA ENTRY'!CK1003,$CG$4='DATA ENTRY'!D1003),'DATA ENTRY'!G1003,"")))</f>
        <v/>
      </c>
      <c r="CR1004" s="230" t="str">
        <f>IF('DATA ENTRY'!CK1003="","",IF('DATA ENTRY'!D1003="","",IF(AND($CD$4='DATA ENTRY'!CK1003,$CG$4='DATA ENTRY'!D1003),'DATA ENTRY'!D1003,"")))</f>
        <v/>
      </c>
      <c r="CS1004">
        <f t="shared" si="248"/>
        <v>0</v>
      </c>
      <c r="CT1004">
        <f t="shared" si="249"/>
        <v>0</v>
      </c>
      <c r="CV1004" s="139"/>
      <c r="CX1004">
        <f t="shared" si="250"/>
        <v>0</v>
      </c>
      <c r="DB1004" t="str">
        <f t="shared" si="257"/>
        <v/>
      </c>
      <c r="DC1004" t="str">
        <f t="shared" si="258"/>
        <v/>
      </c>
      <c r="DD1004" s="224">
        <v>998</v>
      </c>
      <c r="DE1004" s="3" t="str">
        <f>IF('DATA ENTRY'!CK1003="","",IF('DATA ENTRY'!B1003="","",IF(AND($DF$4='DATA ENTRY'!D1003),'DATA ENTRY'!B1003,"")))</f>
        <v/>
      </c>
      <c r="DF1004" s="3" t="str">
        <f>IF('DATA ENTRY'!CK1003="","",IF('DATA ENTRY'!C1003="","",IF(AND($DF$4='DATA ENTRY'!D1003),'DATA ENTRY'!C1003,"")))</f>
        <v/>
      </c>
      <c r="DG1004" s="4" t="str">
        <f>IF('DATA ENTRY'!CK1003="","",IF('DATA ENTRY'!I1003="","",IF(AND($DF$4='DATA ENTRY'!D1003),'DATA ENTRY'!I1003,"")))</f>
        <v/>
      </c>
      <c r="DH1004" s="4" t="str">
        <f>IF('DATA ENTRY'!CK1003="","",IF('DATA ENTRY'!CK1003="","",IF(AND($DF$4='DATA ENTRY'!D1003),'DATA ENTRY'!CK1003,"")))</f>
        <v/>
      </c>
      <c r="DI1004" s="3" t="str">
        <f>IF('DATA ENTRY'!CK1003="","",IF('DATA ENTRY'!N1003="","",IF(AND($DF$4='DATA ENTRY'!D1003),'DATA ENTRY'!N1003,"")))</f>
        <v/>
      </c>
      <c r="DJ1004" s="107" t="str">
        <f>IF('DATA ENTRY'!CK1003="","",IF('DATA ENTRY'!O1003="","",IF(AND($DF$4='DATA ENTRY'!D1003),'DATA ENTRY'!O1003,"")))</f>
        <v/>
      </c>
      <c r="DK1004" s="3" t="str">
        <f>IF('DATA ENTRY'!CK1003="","",IF('DATA ENTRY'!P1003="","",IF(AND($DF$4='DATA ENTRY'!D1003),'DATA ENTRY'!P1003,"")))</f>
        <v/>
      </c>
      <c r="DL1004" s="107" t="str">
        <f>IF('DATA ENTRY'!CK1003="","",IF('DATA ENTRY'!Q1003="","",IF(AND($DF$4='DATA ENTRY'!D1003),'DATA ENTRY'!Q1003,"")))</f>
        <v/>
      </c>
      <c r="DM1004" s="3" t="str">
        <f>IF('DATA ENTRY'!CK1003="","",IF('DATA ENTRY'!R1003="","",IF(AND($DF$4='DATA ENTRY'!D1003),'DATA ENTRY'!R1003,"")))</f>
        <v/>
      </c>
      <c r="DN1004" s="107" t="str">
        <f>IF('DATA ENTRY'!CK1003="","",IF('DATA ENTRY'!S1003="","",IF(AND($DF$4='DATA ENTRY'!D1003),'DATA ENTRY'!S1003,"")))</f>
        <v/>
      </c>
      <c r="DO1004" s="3" t="str">
        <f>IF('DATA ENTRY'!CK1003="","",IF('DATA ENTRY'!E1003="","",IF(AND($DF$4='DATA ENTRY'!D1003),'DATA ENTRY'!E1003,"")))</f>
        <v/>
      </c>
      <c r="DP1004" s="3" t="str">
        <f>IF('DATA ENTRY'!CK1003="","",IF('DATA ENTRY'!D1003="","",IF(AND($DF$4='DATA ENTRY'!D1003),'DATA ENTRY'!D1003,"")))</f>
        <v/>
      </c>
      <c r="DQ1004" s="3" t="str">
        <f>IF('DATA ENTRY'!CK1003="","",IF('DATA ENTRY'!W1003="","",IF(AND($DF$4='DATA ENTRY'!D1003),'DATA ENTRY'!W1003,"")))</f>
        <v/>
      </c>
      <c r="DR1004" s="3" t="str">
        <f>IF('DATA ENTRY'!CK1003="","",IF('DATA ENTRY'!X1003="","",IF(AND($DF$4='DATA ENTRY'!D1003),'DATA ENTRY'!X1003,"")))</f>
        <v/>
      </c>
      <c r="DS1004" s="108" t="str">
        <f t="shared" si="251"/>
        <v/>
      </c>
      <c r="DT1004" s="108" t="str">
        <f>IF('DATA ENTRY'!CK1003="","",IF('DATA ENTRY'!D1003="","",IF(AND($DF$4='DATA ENTRY'!D1003),'DATA ENTRY'!G1003,"")))</f>
        <v/>
      </c>
      <c r="DY1004">
        <f t="shared" si="252"/>
        <v>0</v>
      </c>
      <c r="EB1004" t="str">
        <f t="shared" si="253"/>
        <v/>
      </c>
      <c r="EC1004" t="str">
        <f t="shared" si="254"/>
        <v/>
      </c>
      <c r="ED1004" s="224">
        <v>998</v>
      </c>
      <c r="EE1004" s="3" t="str">
        <f>IF('DATA ENTRY'!CK1003="","",IF('DATA ENTRY'!B1003="","",IF(AND($EF$4='DATA ENTRY'!G1003,$EH$4='DATA ENTRY'!F1003),'DATA ENTRY'!B1003,"")))</f>
        <v/>
      </c>
      <c r="EF1004" s="3" t="str">
        <f>IF('DATA ENTRY'!CK1003="","",IF('DATA ENTRY'!C1003="","",IF(AND($EF$4='DATA ENTRY'!G1003,$EH$4='DATA ENTRY'!F1003),'DATA ENTRY'!C1003,"")))</f>
        <v/>
      </c>
      <c r="EG1004" s="4" t="str">
        <f>IF('DATA ENTRY'!CK1003="","",IF('DATA ENTRY'!I1003="","",IF(AND($EF$4='DATA ENTRY'!G1003,$EH$4='DATA ENTRY'!F1003),'DATA ENTRY'!I1003,"")))</f>
        <v/>
      </c>
      <c r="EH1004" s="4" t="str">
        <f>IF('DATA ENTRY'!CK1003="","",IF('DATA ENTRY'!CK1003="","",IF(AND($EF$4='DATA ENTRY'!G1003,$EH$4='DATA ENTRY'!F1003),'DATA ENTRY'!CK1003,"")))</f>
        <v/>
      </c>
      <c r="EI1004" s="3" t="str">
        <f>IF('DATA ENTRY'!CK1003="","",IF('DATA ENTRY'!N1003="","",IF(AND($EF$4='DATA ENTRY'!G1003,$EH$4='DATA ENTRY'!F1003),'DATA ENTRY'!N1003,"")))</f>
        <v/>
      </c>
      <c r="EJ1004" s="107" t="str">
        <f>IF('DATA ENTRY'!CK1003="","",IF('DATA ENTRY'!O1003="","",IF(AND($EF$4='DATA ENTRY'!G1003,$EH$4='DATA ENTRY'!F1003),'DATA ENTRY'!O1003,"")))</f>
        <v/>
      </c>
      <c r="EK1004" s="3" t="str">
        <f>IF('DATA ENTRY'!CK1003="","",IF('DATA ENTRY'!P1003="","",IF(AND($EF$4='DATA ENTRY'!G1003,$EH$4='DATA ENTRY'!F1003),'DATA ENTRY'!P1003,"")))</f>
        <v/>
      </c>
      <c r="EL1004" s="107" t="str">
        <f>IF('DATA ENTRY'!CK1003="","",IF('DATA ENTRY'!Q1003="","",IF(AND($EF$4='DATA ENTRY'!G1003,$EH$4='DATA ENTRY'!F1003),'DATA ENTRY'!Q1003,"")))</f>
        <v/>
      </c>
      <c r="EM1004" s="3" t="str">
        <f>IF('DATA ENTRY'!CK1003="","",IF('DATA ENTRY'!R1003="","",IF(AND($EF$4='DATA ENTRY'!G1003,$EH$4='DATA ENTRY'!F1003),'DATA ENTRY'!R1003,"")))</f>
        <v/>
      </c>
      <c r="EN1004" s="107" t="str">
        <f>IF('DATA ENTRY'!CK1003="","",IF('DATA ENTRY'!S1003="","",IF(AND($EF$4='DATA ENTRY'!G1003,$EH$4='DATA ENTRY'!F1003),'DATA ENTRY'!S1003,"")))</f>
        <v/>
      </c>
      <c r="EO1004" s="3" t="str">
        <f>IF('DATA ENTRY'!CK1003="","",IF('DATA ENTRY'!E1003="","",IF(AND($EF$4='DATA ENTRY'!G1003,$EH$4='DATA ENTRY'!F1003),'DATA ENTRY'!E1003,"")))</f>
        <v/>
      </c>
      <c r="EP1004" s="3" t="str">
        <f>IF('DATA ENTRY'!CK1003="","",IF('DATA ENTRY'!D1003="","",IF(AND($EF$4='DATA ENTRY'!G1003,$EH$4='DATA ENTRY'!F1003),'DATA ENTRY'!D1003,"")))</f>
        <v/>
      </c>
      <c r="EQ1004" s="3" t="str">
        <f>IF('DATA ENTRY'!CK1003="","",IF('DATA ENTRY'!W1003="","",IF(AND($EF$4='DATA ENTRY'!G1003,$EH$4='DATA ENTRY'!F1003),'DATA ENTRY'!W1003,"")))</f>
        <v/>
      </c>
      <c r="ER1004" s="3" t="str">
        <f>IF('DATA ENTRY'!CK1003="","",IF('DATA ENTRY'!X1003="","",IF(AND($EF$4='DATA ENTRY'!G1003,$EH$4='DATA ENTRY'!F1003),'DATA ENTRY'!X1003,"")))</f>
        <v/>
      </c>
      <c r="ES1004" s="108" t="str">
        <f t="shared" si="255"/>
        <v/>
      </c>
      <c r="ET1004" s="108" t="str">
        <f>IF('DATA ENTRY'!CK1003="","",IF('DATA ENTRY'!D1003="","",IF(AND($EF$4='DATA ENTRY'!G1003,$EH$4='DATA ENTRY'!F1003),'DATA ENTRY'!G1003,"")))</f>
        <v/>
      </c>
      <c r="EY1004">
        <f t="shared" si="256"/>
        <v>0</v>
      </c>
    </row>
    <row r="1005" spans="1:155">
      <c r="A1005" t="str">
        <f>IF(S1005=0,"",1+(MAX($A$7:A1004)))</f>
        <v/>
      </c>
      <c r="B1005" s="224">
        <v>999</v>
      </c>
      <c r="C1005" s="3" t="str">
        <f>IF('DATA ENTRY'!CK1004="","",IF('DATA ENTRY'!B1004="","",IF($D$4="All Post",'DATA ENTRY'!B1004,IF(AND($D$4='DATA ENTRY'!CK1004),'DATA ENTRY'!B1004,""))))</f>
        <v/>
      </c>
      <c r="D1005" s="3" t="str">
        <f>IF('DATA ENTRY'!CK1004="","",IF('DATA ENTRY'!C1004="","",IF($D$4="All Post",'DATA ENTRY'!C1004,IF(AND($D$4='DATA ENTRY'!CK1004),'DATA ENTRY'!C1004,""))))</f>
        <v/>
      </c>
      <c r="E1005" s="4" t="str">
        <f>IF('DATA ENTRY'!CK1004="","",IF('DATA ENTRY'!I1004="","",IF($D$4="All Post",'DATA ENTRY'!I1004,IF(AND($D$4='DATA ENTRY'!CK1004),'DATA ENTRY'!I1004,""))))</f>
        <v/>
      </c>
      <c r="F1005" s="4" t="str">
        <f>IF('DATA ENTRY'!CK1004="","",IF('DATA ENTRY'!CK1004="","",IF($D$4="All Post",'DATA ENTRY'!CK1004,IF(AND($D$4='DATA ENTRY'!CK1004),'DATA ENTRY'!CK1004,""))))</f>
        <v/>
      </c>
      <c r="G1005" s="3" t="str">
        <f>IF('DATA ENTRY'!CK1004="","",IF('DATA ENTRY'!N1004="","",IF($D$4="All Post",'DATA ENTRY'!N1004,IF(AND($D$4='DATA ENTRY'!CK1004),'DATA ENTRY'!N1004,""))))</f>
        <v/>
      </c>
      <c r="H1005" s="107" t="str">
        <f>IF('DATA ENTRY'!CK1004="","",IF('DATA ENTRY'!O1004="","",IF($D$4="All Post",'DATA ENTRY'!O1004,IF(AND($D$4='DATA ENTRY'!CK1004),'DATA ENTRY'!O1004,""))))</f>
        <v/>
      </c>
      <c r="I1005" s="3" t="str">
        <f>IF('DATA ENTRY'!CK1004="","",IF('DATA ENTRY'!P1004="","",IF($D$4="All Post",'DATA ENTRY'!P1004,IF(AND($D$4='DATA ENTRY'!CK1004),'DATA ENTRY'!P1004,""))))</f>
        <v/>
      </c>
      <c r="J1005" s="107" t="str">
        <f>IF('DATA ENTRY'!CK1004="","",IF('DATA ENTRY'!Q1004="","",IF($D$4="All Post",'DATA ENTRY'!Q1004,IF(AND($D$4='DATA ENTRY'!CK1004),'DATA ENTRY'!Q1004,""))))</f>
        <v/>
      </c>
      <c r="K1005" s="3" t="str">
        <f>IF('DATA ENTRY'!CK1004="","",IF('DATA ENTRY'!R1004="","",IF($D$4="All Post",'DATA ENTRY'!R1004,IF(AND($D$4='DATA ENTRY'!CK1004),'DATA ENTRY'!R1004,""))))</f>
        <v/>
      </c>
      <c r="L1005" s="3" t="str">
        <f>IF('DATA ENTRY'!CK1004="","",IF('DATA ENTRY'!S1004="","",IF($D$4="All Post",'DATA ENTRY'!S1004,IF(AND($D$4='DATA ENTRY'!CK1004),'DATA ENTRY'!S1004,""))))</f>
        <v/>
      </c>
      <c r="M1005" s="3" t="str">
        <f>IF('DATA ENTRY'!CK1004="","",IF('DATA ENTRY'!E1004="","",IF($D$4="All Post",'DATA ENTRY'!E1004,IF(AND($D$4='DATA ENTRY'!CK1004),'DATA ENTRY'!E1004,""))))</f>
        <v/>
      </c>
      <c r="N1005" s="3" t="str">
        <f>IF('DATA ENTRY'!CK1004="","",IF('DATA ENTRY'!W1004="","",IF($D$4="All Post",'DATA ENTRY'!W1004,IF(AND($D$4='DATA ENTRY'!CK1004),'DATA ENTRY'!W1004,""))))</f>
        <v/>
      </c>
      <c r="O1005" s="3" t="str">
        <f>IF('DATA ENTRY'!CK1004="","",IF('DATA ENTRY'!X1004="","",IF($D$4="All Post",'DATA ENTRY'!X1004,IF(AND($D$4='DATA ENTRY'!CK1004),'DATA ENTRY'!X1004,""))))</f>
        <v/>
      </c>
      <c r="P1005" s="3" t="str">
        <f>IF('DATA ENTRY'!CK1004="","",IF('DATA ENTRY'!G1004="","",IF($D$4="All Post",'DATA ENTRY'!G1004,IF(AND($D$4='DATA ENTRY'!CK1004),'DATA ENTRY'!G1004,""))))</f>
        <v/>
      </c>
      <c r="S1005">
        <f t="shared" si="243"/>
        <v>0</v>
      </c>
      <c r="T1005" t="str">
        <f t="shared" si="244"/>
        <v/>
      </c>
      <c r="BZ1005" t="str">
        <f t="shared" si="245"/>
        <v/>
      </c>
      <c r="CA1005" t="str">
        <f t="shared" si="246"/>
        <v/>
      </c>
      <c r="CB1005" s="224">
        <v>999</v>
      </c>
      <c r="CC1005" s="3" t="str">
        <f>IF('DATA ENTRY'!CK1004="","",IF('DATA ENTRY'!B1004="","",IF(AND($CD$4='DATA ENTRY'!CK1004,$CG$4='DATA ENTRY'!D1004),'DATA ENTRY'!B1004,"")))</f>
        <v/>
      </c>
      <c r="CD1005" s="3" t="str">
        <f>IF('DATA ENTRY'!CK1004="","",IF('DATA ENTRY'!C1004="","",IF(AND($CD$4='DATA ENTRY'!CK1004,$CG$4='DATA ENTRY'!D1004),'DATA ENTRY'!C1004,"")))</f>
        <v/>
      </c>
      <c r="CE1005" s="4" t="str">
        <f>IF('DATA ENTRY'!CK1004="","",IF('DATA ENTRY'!I1004="","",IF(AND($CD$4='DATA ENTRY'!CK1004,$CG$4='DATA ENTRY'!D1004),'DATA ENTRY'!I1004,"")))</f>
        <v/>
      </c>
      <c r="CF1005" s="4" t="str">
        <f>IF('DATA ENTRY'!CK1004="","",IF('DATA ENTRY'!CK1004="","",IF(AND($CD$4='DATA ENTRY'!CK1004,$CG$4='DATA ENTRY'!D1004),'DATA ENTRY'!CK1004,"")))</f>
        <v/>
      </c>
      <c r="CG1005" s="3" t="str">
        <f>IF('DATA ENTRY'!CK1004="","",IF('DATA ENTRY'!N1004="","",IF(AND($CD$4='DATA ENTRY'!CK1004,$CG$4='DATA ENTRY'!D1004),'DATA ENTRY'!N1004,"")))</f>
        <v/>
      </c>
      <c r="CH1005" s="107" t="str">
        <f>IF('DATA ENTRY'!CK1004="","",IF('DATA ENTRY'!O1004="","",IF(AND($CD$4='DATA ENTRY'!CK1004,$CG$4='DATA ENTRY'!D1004),'DATA ENTRY'!O1004,"")))</f>
        <v/>
      </c>
      <c r="CI1005" s="3" t="str">
        <f>IF('DATA ENTRY'!CK1004="","",IF('DATA ENTRY'!P1004="","",IF(AND($CD$4='DATA ENTRY'!CK1004,$CG$4='DATA ENTRY'!D1004),'DATA ENTRY'!P1004,"")))</f>
        <v/>
      </c>
      <c r="CJ1005" s="107" t="str">
        <f>IF('DATA ENTRY'!CK1004="","",IF('DATA ENTRY'!Q1004="","",IF(AND($CD$4='DATA ENTRY'!CK1004,$CG$4='DATA ENTRY'!D1004),'DATA ENTRY'!Q1004,"")))</f>
        <v/>
      </c>
      <c r="CK1005" s="3" t="str">
        <f>IF('DATA ENTRY'!CK1004="","",IF('DATA ENTRY'!R1004="","",IF(AND($CD$4='DATA ENTRY'!CK1004,$CG$4='DATA ENTRY'!D1004),'DATA ENTRY'!R1004,"")))</f>
        <v/>
      </c>
      <c r="CL1005" s="3" t="str">
        <f>IF('DATA ENTRY'!CK1004="","",IF('DATA ENTRY'!S1004="","",IF(AND($CD$4='DATA ENTRY'!CK1004,$CG$4='DATA ENTRY'!D1004),'DATA ENTRY'!S1004,"")))</f>
        <v/>
      </c>
      <c r="CM1005" s="3" t="str">
        <f>IF('DATA ENTRY'!CK1004="","",IF('DATA ENTRY'!E1004="","",IF(AND($CD$4='DATA ENTRY'!CK1004,$CG$4='DATA ENTRY'!D1004),'DATA ENTRY'!E1004,"")))</f>
        <v/>
      </c>
      <c r="CN1005" s="3" t="str">
        <f>IF('DATA ENTRY'!CK1004="","",IF('DATA ENTRY'!W1004="","",IF(AND($CD$4='DATA ENTRY'!CK1004,$CG$4='DATA ENTRY'!D1004),'DATA ENTRY'!W1004,"")))</f>
        <v/>
      </c>
      <c r="CO1005" s="3" t="str">
        <f>IF('DATA ENTRY'!CK1004="","",IF('DATA ENTRY'!X1004="","",IF(AND($CD$4='DATA ENTRY'!CK1004,$CG$4='DATA ENTRY'!D1004),'DATA ENTRY'!X1004,"")))</f>
        <v/>
      </c>
      <c r="CP1005" s="108" t="str">
        <f t="shared" si="247"/>
        <v/>
      </c>
      <c r="CQ1005" s="108" t="str">
        <f>IF('DATA ENTRY'!CK1004="","",IF('DATA ENTRY'!G1004="","",IF(AND($CD$4='DATA ENTRY'!CK1004,$CG$4='DATA ENTRY'!D1004),'DATA ENTRY'!G1004,"")))</f>
        <v/>
      </c>
      <c r="CR1005" s="230" t="str">
        <f>IF('DATA ENTRY'!CK1004="","",IF('DATA ENTRY'!D1004="","",IF(AND($CD$4='DATA ENTRY'!CK1004,$CG$4='DATA ENTRY'!D1004),'DATA ENTRY'!D1004,"")))</f>
        <v/>
      </c>
      <c r="CS1005">
        <f t="shared" si="248"/>
        <v>0</v>
      </c>
      <c r="CT1005">
        <f t="shared" si="249"/>
        <v>0</v>
      </c>
      <c r="CV1005" s="139"/>
      <c r="CX1005">
        <f t="shared" si="250"/>
        <v>0</v>
      </c>
      <c r="DB1005" t="str">
        <f t="shared" si="257"/>
        <v/>
      </c>
      <c r="DC1005" t="str">
        <f t="shared" si="258"/>
        <v/>
      </c>
      <c r="DD1005" s="224">
        <v>999</v>
      </c>
      <c r="DE1005" s="3" t="str">
        <f>IF('DATA ENTRY'!CK1004="","",IF('DATA ENTRY'!B1004="","",IF(AND($DF$4='DATA ENTRY'!D1004),'DATA ENTRY'!B1004,"")))</f>
        <v/>
      </c>
      <c r="DF1005" s="3" t="str">
        <f>IF('DATA ENTRY'!CK1004="","",IF('DATA ENTRY'!C1004="","",IF(AND($DF$4='DATA ENTRY'!D1004),'DATA ENTRY'!C1004,"")))</f>
        <v/>
      </c>
      <c r="DG1005" s="4" t="str">
        <f>IF('DATA ENTRY'!CK1004="","",IF('DATA ENTRY'!I1004="","",IF(AND($DF$4='DATA ENTRY'!D1004),'DATA ENTRY'!I1004,"")))</f>
        <v/>
      </c>
      <c r="DH1005" s="4" t="str">
        <f>IF('DATA ENTRY'!CK1004="","",IF('DATA ENTRY'!CK1004="","",IF(AND($DF$4='DATA ENTRY'!D1004),'DATA ENTRY'!CK1004,"")))</f>
        <v/>
      </c>
      <c r="DI1005" s="3" t="str">
        <f>IF('DATA ENTRY'!CK1004="","",IF('DATA ENTRY'!N1004="","",IF(AND($DF$4='DATA ENTRY'!D1004),'DATA ENTRY'!N1004,"")))</f>
        <v/>
      </c>
      <c r="DJ1005" s="107" t="str">
        <f>IF('DATA ENTRY'!CK1004="","",IF('DATA ENTRY'!O1004="","",IF(AND($DF$4='DATA ENTRY'!D1004),'DATA ENTRY'!O1004,"")))</f>
        <v/>
      </c>
      <c r="DK1005" s="3" t="str">
        <f>IF('DATA ENTRY'!CK1004="","",IF('DATA ENTRY'!P1004="","",IF(AND($DF$4='DATA ENTRY'!D1004),'DATA ENTRY'!P1004,"")))</f>
        <v/>
      </c>
      <c r="DL1005" s="107" t="str">
        <f>IF('DATA ENTRY'!CK1004="","",IF('DATA ENTRY'!Q1004="","",IF(AND($DF$4='DATA ENTRY'!D1004),'DATA ENTRY'!Q1004,"")))</f>
        <v/>
      </c>
      <c r="DM1005" s="3" t="str">
        <f>IF('DATA ENTRY'!CK1004="","",IF('DATA ENTRY'!R1004="","",IF(AND($DF$4='DATA ENTRY'!D1004),'DATA ENTRY'!R1004,"")))</f>
        <v/>
      </c>
      <c r="DN1005" s="107" t="str">
        <f>IF('DATA ENTRY'!CK1004="","",IF('DATA ENTRY'!S1004="","",IF(AND($DF$4='DATA ENTRY'!D1004),'DATA ENTRY'!S1004,"")))</f>
        <v/>
      </c>
      <c r="DO1005" s="3" t="str">
        <f>IF('DATA ENTRY'!CK1004="","",IF('DATA ENTRY'!E1004="","",IF(AND($DF$4='DATA ENTRY'!D1004),'DATA ENTRY'!E1004,"")))</f>
        <v/>
      </c>
      <c r="DP1005" s="3" t="str">
        <f>IF('DATA ENTRY'!CK1004="","",IF('DATA ENTRY'!D1004="","",IF(AND($DF$4='DATA ENTRY'!D1004),'DATA ENTRY'!D1004,"")))</f>
        <v/>
      </c>
      <c r="DQ1005" s="3" t="str">
        <f>IF('DATA ENTRY'!CK1004="","",IF('DATA ENTRY'!W1004="","",IF(AND($DF$4='DATA ENTRY'!D1004),'DATA ENTRY'!W1004,"")))</f>
        <v/>
      </c>
      <c r="DR1005" s="3" t="str">
        <f>IF('DATA ENTRY'!CK1004="","",IF('DATA ENTRY'!X1004="","",IF(AND($DF$4='DATA ENTRY'!D1004),'DATA ENTRY'!X1004,"")))</f>
        <v/>
      </c>
      <c r="DS1005" s="108" t="str">
        <f t="shared" si="251"/>
        <v/>
      </c>
      <c r="DT1005" s="108" t="str">
        <f>IF('DATA ENTRY'!CK1004="","",IF('DATA ENTRY'!D1004="","",IF(AND($DF$4='DATA ENTRY'!D1004),'DATA ENTRY'!G1004,"")))</f>
        <v/>
      </c>
      <c r="DY1005">
        <f t="shared" si="252"/>
        <v>0</v>
      </c>
      <c r="EB1005" t="str">
        <f t="shared" si="253"/>
        <v/>
      </c>
      <c r="EC1005" t="str">
        <f t="shared" si="254"/>
        <v/>
      </c>
      <c r="ED1005" s="224">
        <v>999</v>
      </c>
      <c r="EE1005" s="3" t="str">
        <f>IF('DATA ENTRY'!CK1004="","",IF('DATA ENTRY'!B1004="","",IF(AND($EF$4='DATA ENTRY'!G1004,$EH$4='DATA ENTRY'!F1004),'DATA ENTRY'!B1004,"")))</f>
        <v/>
      </c>
      <c r="EF1005" s="3" t="str">
        <f>IF('DATA ENTRY'!CK1004="","",IF('DATA ENTRY'!C1004="","",IF(AND($EF$4='DATA ENTRY'!G1004,$EH$4='DATA ENTRY'!F1004),'DATA ENTRY'!C1004,"")))</f>
        <v/>
      </c>
      <c r="EG1005" s="4" t="str">
        <f>IF('DATA ENTRY'!CK1004="","",IF('DATA ENTRY'!I1004="","",IF(AND($EF$4='DATA ENTRY'!G1004,$EH$4='DATA ENTRY'!F1004),'DATA ENTRY'!I1004,"")))</f>
        <v/>
      </c>
      <c r="EH1005" s="4" t="str">
        <f>IF('DATA ENTRY'!CK1004="","",IF('DATA ENTRY'!CK1004="","",IF(AND($EF$4='DATA ENTRY'!G1004,$EH$4='DATA ENTRY'!F1004),'DATA ENTRY'!CK1004,"")))</f>
        <v/>
      </c>
      <c r="EI1005" s="3" t="str">
        <f>IF('DATA ENTRY'!CK1004="","",IF('DATA ENTRY'!N1004="","",IF(AND($EF$4='DATA ENTRY'!G1004,$EH$4='DATA ENTRY'!F1004),'DATA ENTRY'!N1004,"")))</f>
        <v/>
      </c>
      <c r="EJ1005" s="107" t="str">
        <f>IF('DATA ENTRY'!CK1004="","",IF('DATA ENTRY'!O1004="","",IF(AND($EF$4='DATA ENTRY'!G1004,$EH$4='DATA ENTRY'!F1004),'DATA ENTRY'!O1004,"")))</f>
        <v/>
      </c>
      <c r="EK1005" s="3" t="str">
        <f>IF('DATA ENTRY'!CK1004="","",IF('DATA ENTRY'!P1004="","",IF(AND($EF$4='DATA ENTRY'!G1004,$EH$4='DATA ENTRY'!F1004),'DATA ENTRY'!P1004,"")))</f>
        <v/>
      </c>
      <c r="EL1005" s="107" t="str">
        <f>IF('DATA ENTRY'!CK1004="","",IF('DATA ENTRY'!Q1004="","",IF(AND($EF$4='DATA ENTRY'!G1004,$EH$4='DATA ENTRY'!F1004),'DATA ENTRY'!Q1004,"")))</f>
        <v/>
      </c>
      <c r="EM1005" s="3" t="str">
        <f>IF('DATA ENTRY'!CK1004="","",IF('DATA ENTRY'!R1004="","",IF(AND($EF$4='DATA ENTRY'!G1004,$EH$4='DATA ENTRY'!F1004),'DATA ENTRY'!R1004,"")))</f>
        <v/>
      </c>
      <c r="EN1005" s="107" t="str">
        <f>IF('DATA ENTRY'!CK1004="","",IF('DATA ENTRY'!S1004="","",IF(AND($EF$4='DATA ENTRY'!G1004,$EH$4='DATA ENTRY'!F1004),'DATA ENTRY'!S1004,"")))</f>
        <v/>
      </c>
      <c r="EO1005" s="3" t="str">
        <f>IF('DATA ENTRY'!CK1004="","",IF('DATA ENTRY'!E1004="","",IF(AND($EF$4='DATA ENTRY'!G1004,$EH$4='DATA ENTRY'!F1004),'DATA ENTRY'!E1004,"")))</f>
        <v/>
      </c>
      <c r="EP1005" s="3" t="str">
        <f>IF('DATA ENTRY'!CK1004="","",IF('DATA ENTRY'!D1004="","",IF(AND($EF$4='DATA ENTRY'!G1004,$EH$4='DATA ENTRY'!F1004),'DATA ENTRY'!D1004,"")))</f>
        <v/>
      </c>
      <c r="EQ1005" s="3" t="str">
        <f>IF('DATA ENTRY'!CK1004="","",IF('DATA ENTRY'!W1004="","",IF(AND($EF$4='DATA ENTRY'!G1004,$EH$4='DATA ENTRY'!F1004),'DATA ENTRY'!W1004,"")))</f>
        <v/>
      </c>
      <c r="ER1005" s="3" t="str">
        <f>IF('DATA ENTRY'!CK1004="","",IF('DATA ENTRY'!X1004="","",IF(AND($EF$4='DATA ENTRY'!G1004,$EH$4='DATA ENTRY'!F1004),'DATA ENTRY'!X1004,"")))</f>
        <v/>
      </c>
      <c r="ES1005" s="108" t="str">
        <f t="shared" si="255"/>
        <v/>
      </c>
      <c r="ET1005" s="108" t="str">
        <f>IF('DATA ENTRY'!CK1004="","",IF('DATA ENTRY'!D1004="","",IF(AND($EF$4='DATA ENTRY'!G1004,$EH$4='DATA ENTRY'!F1004),'DATA ENTRY'!G1004,"")))</f>
        <v/>
      </c>
      <c r="EY1005">
        <f t="shared" si="256"/>
        <v>0</v>
      </c>
    </row>
    <row r="1006" spans="1:155">
      <c r="A1006" t="str">
        <f>IF(S1006=0,"",1+(MAX($A$7:A1005)))</f>
        <v/>
      </c>
      <c r="B1006" s="224">
        <v>1000</v>
      </c>
      <c r="C1006" s="3" t="str">
        <f>IF('DATA ENTRY'!CK1005="","",IF('DATA ENTRY'!B1005="","",IF($D$4="All Post",'DATA ENTRY'!B1005,IF(AND($D$4='DATA ENTRY'!CK1005),'DATA ENTRY'!B1005,""))))</f>
        <v/>
      </c>
      <c r="D1006" s="3" t="str">
        <f>IF('DATA ENTRY'!CK1005="","",IF('DATA ENTRY'!C1005="","",IF($D$4="All Post",'DATA ENTRY'!C1005,IF(AND($D$4='DATA ENTRY'!CK1005),'DATA ENTRY'!C1005,""))))</f>
        <v/>
      </c>
      <c r="E1006" s="4" t="str">
        <f>IF('DATA ENTRY'!CK1005="","",IF('DATA ENTRY'!I1005="","",IF($D$4="All Post",'DATA ENTRY'!I1005,IF(AND($D$4='DATA ENTRY'!CK1005),'DATA ENTRY'!I1005,""))))</f>
        <v/>
      </c>
      <c r="F1006" s="4" t="str">
        <f>IF('DATA ENTRY'!CK1005="","",IF('DATA ENTRY'!CK1005="","",IF($D$4="All Post",'DATA ENTRY'!CK1005,IF(AND($D$4='DATA ENTRY'!CK1005),'DATA ENTRY'!CK1005,""))))</f>
        <v/>
      </c>
      <c r="G1006" s="3" t="str">
        <f>IF('DATA ENTRY'!CK1005="","",IF('DATA ENTRY'!N1005="","",IF($D$4="All Post",'DATA ENTRY'!N1005,IF(AND($D$4='DATA ENTRY'!CK1005),'DATA ENTRY'!N1005,""))))</f>
        <v/>
      </c>
      <c r="H1006" s="107" t="str">
        <f>IF('DATA ENTRY'!CK1005="","",IF('DATA ENTRY'!O1005="","",IF($D$4="All Post",'DATA ENTRY'!O1005,IF(AND($D$4='DATA ENTRY'!CK1005),'DATA ENTRY'!O1005,""))))</f>
        <v/>
      </c>
      <c r="I1006" s="3" t="str">
        <f>IF('DATA ENTRY'!CK1005="","",IF('DATA ENTRY'!P1005="","",IF($D$4="All Post",'DATA ENTRY'!P1005,IF(AND($D$4='DATA ENTRY'!CK1005),'DATA ENTRY'!P1005,""))))</f>
        <v/>
      </c>
      <c r="J1006" s="107" t="str">
        <f>IF('DATA ENTRY'!CK1005="","",IF('DATA ENTRY'!Q1005="","",IF($D$4="All Post",'DATA ENTRY'!Q1005,IF(AND($D$4='DATA ENTRY'!CK1005),'DATA ENTRY'!Q1005,""))))</f>
        <v/>
      </c>
      <c r="K1006" s="3" t="str">
        <f>IF('DATA ENTRY'!CK1005="","",IF('DATA ENTRY'!R1005="","",IF($D$4="All Post",'DATA ENTRY'!R1005,IF(AND($D$4='DATA ENTRY'!CK1005),'DATA ENTRY'!R1005,""))))</f>
        <v/>
      </c>
      <c r="L1006" s="3" t="str">
        <f>IF('DATA ENTRY'!CK1005="","",IF('DATA ENTRY'!S1005="","",IF($D$4="All Post",'DATA ENTRY'!S1005,IF(AND($D$4='DATA ENTRY'!CK1005),'DATA ENTRY'!S1005,""))))</f>
        <v/>
      </c>
      <c r="M1006" s="3" t="str">
        <f>IF('DATA ENTRY'!CK1005="","",IF('DATA ENTRY'!E1005="","",IF($D$4="All Post",'DATA ENTRY'!E1005,IF(AND($D$4='DATA ENTRY'!CK1005),'DATA ENTRY'!E1005,""))))</f>
        <v/>
      </c>
      <c r="N1006" s="3" t="str">
        <f>IF('DATA ENTRY'!CK1005="","",IF('DATA ENTRY'!W1005="","",IF($D$4="All Post",'DATA ENTRY'!W1005,IF(AND($D$4='DATA ENTRY'!CK1005),'DATA ENTRY'!W1005,""))))</f>
        <v/>
      </c>
      <c r="O1006" s="3" t="str">
        <f>IF('DATA ENTRY'!CK1005="","",IF('DATA ENTRY'!X1005="","",IF($D$4="All Post",'DATA ENTRY'!X1005,IF(AND($D$4='DATA ENTRY'!CK1005),'DATA ENTRY'!X1005,""))))</f>
        <v/>
      </c>
      <c r="P1006" s="3" t="str">
        <f>IF('DATA ENTRY'!CK1005="","",IF('DATA ENTRY'!G1005="","",IF($D$4="All Post",'DATA ENTRY'!G1005,IF(AND($D$4='DATA ENTRY'!CK1005),'DATA ENTRY'!G1005,""))))</f>
        <v/>
      </c>
      <c r="S1006">
        <f t="shared" si="243"/>
        <v>0</v>
      </c>
      <c r="T1006" t="str">
        <f t="shared" si="244"/>
        <v/>
      </c>
      <c r="BZ1006" t="str">
        <f t="shared" si="245"/>
        <v/>
      </c>
      <c r="CA1006" t="str">
        <f t="shared" si="246"/>
        <v/>
      </c>
      <c r="CB1006" s="224">
        <v>1000</v>
      </c>
      <c r="CC1006" s="3" t="str">
        <f>IF('DATA ENTRY'!CK1005="","",IF('DATA ENTRY'!B1005="","",IF(AND($CD$4='DATA ENTRY'!CK1005,$CG$4='DATA ENTRY'!D1005),'DATA ENTRY'!B1005,"")))</f>
        <v/>
      </c>
      <c r="CD1006" s="3" t="str">
        <f>IF('DATA ENTRY'!CK1005="","",IF('DATA ENTRY'!C1005="","",IF(AND($CD$4='DATA ENTRY'!CK1005,$CG$4='DATA ENTRY'!D1005),'DATA ENTRY'!C1005,"")))</f>
        <v/>
      </c>
      <c r="CE1006" s="4" t="str">
        <f>IF('DATA ENTRY'!CK1005="","",IF('DATA ENTRY'!I1005="","",IF(AND($CD$4='DATA ENTRY'!CK1005,$CG$4='DATA ENTRY'!D1005),'DATA ENTRY'!I1005,"")))</f>
        <v/>
      </c>
      <c r="CF1006" s="4" t="str">
        <f>IF('DATA ENTRY'!CK1005="","",IF('DATA ENTRY'!CK1005="","",IF(AND($CD$4='DATA ENTRY'!CK1005,$CG$4='DATA ENTRY'!D1005),'DATA ENTRY'!CK1005,"")))</f>
        <v/>
      </c>
      <c r="CG1006" s="3" t="str">
        <f>IF('DATA ENTRY'!CK1005="","",IF('DATA ENTRY'!N1005="","",IF(AND($CD$4='DATA ENTRY'!CK1005,$CG$4='DATA ENTRY'!D1005),'DATA ENTRY'!N1005,"")))</f>
        <v/>
      </c>
      <c r="CH1006" s="107" t="str">
        <f>IF('DATA ENTRY'!CK1005="","",IF('DATA ENTRY'!O1005="","",IF(AND($CD$4='DATA ENTRY'!CK1005,$CG$4='DATA ENTRY'!D1005),'DATA ENTRY'!O1005,"")))</f>
        <v/>
      </c>
      <c r="CI1006" s="3" t="str">
        <f>IF('DATA ENTRY'!CK1005="","",IF('DATA ENTRY'!P1005="","",IF(AND($CD$4='DATA ENTRY'!CK1005,$CG$4='DATA ENTRY'!D1005),'DATA ENTRY'!P1005,"")))</f>
        <v/>
      </c>
      <c r="CJ1006" s="107" t="str">
        <f>IF('DATA ENTRY'!CK1005="","",IF('DATA ENTRY'!Q1005="","",IF(AND($CD$4='DATA ENTRY'!CK1005,$CG$4='DATA ENTRY'!D1005),'DATA ENTRY'!Q1005,"")))</f>
        <v/>
      </c>
      <c r="CK1006" s="3" t="str">
        <f>IF('DATA ENTRY'!CK1005="","",IF('DATA ENTRY'!R1005="","",IF(AND($CD$4='DATA ENTRY'!CK1005,$CG$4='DATA ENTRY'!D1005),'DATA ENTRY'!R1005,"")))</f>
        <v/>
      </c>
      <c r="CL1006" s="3" t="str">
        <f>IF('DATA ENTRY'!CK1005="","",IF('DATA ENTRY'!S1005="","",IF(AND($CD$4='DATA ENTRY'!CK1005,$CG$4='DATA ENTRY'!D1005),'DATA ENTRY'!S1005,"")))</f>
        <v/>
      </c>
      <c r="CM1006" s="3" t="str">
        <f>IF('DATA ENTRY'!CK1005="","",IF('DATA ENTRY'!E1005="","",IF(AND($CD$4='DATA ENTRY'!CK1005,$CG$4='DATA ENTRY'!D1005),'DATA ENTRY'!E1005,"")))</f>
        <v/>
      </c>
      <c r="CN1006" s="3" t="str">
        <f>IF('DATA ENTRY'!CK1005="","",IF('DATA ENTRY'!W1005="","",IF(AND($CD$4='DATA ENTRY'!CK1005,$CG$4='DATA ENTRY'!D1005),'DATA ENTRY'!W1005,"")))</f>
        <v/>
      </c>
      <c r="CO1006" s="3" t="str">
        <f>IF('DATA ENTRY'!CK1005="","",IF('DATA ENTRY'!X1005="","",IF(AND($CD$4='DATA ENTRY'!CK1005,$CG$4='DATA ENTRY'!D1005),'DATA ENTRY'!X1005,"")))</f>
        <v/>
      </c>
      <c r="CP1006" s="108" t="str">
        <f t="shared" si="247"/>
        <v/>
      </c>
      <c r="CQ1006" s="108" t="str">
        <f>IF('DATA ENTRY'!CK1005="","",IF('DATA ENTRY'!G1005="","",IF(AND($CD$4='DATA ENTRY'!CK1005,$CG$4='DATA ENTRY'!D1005),'DATA ENTRY'!G1005,"")))</f>
        <v/>
      </c>
      <c r="CR1006" s="230" t="str">
        <f>IF('DATA ENTRY'!CK1005="","",IF('DATA ENTRY'!D1005="","",IF(AND($CD$4='DATA ENTRY'!CK1005,$CG$4='DATA ENTRY'!D1005),'DATA ENTRY'!D1005,"")))</f>
        <v/>
      </c>
      <c r="CS1006">
        <f t="shared" si="248"/>
        <v>0</v>
      </c>
      <c r="CT1006">
        <f t="shared" si="249"/>
        <v>0</v>
      </c>
      <c r="CV1006" s="139"/>
      <c r="CX1006">
        <f t="shared" si="250"/>
        <v>0</v>
      </c>
      <c r="DB1006" t="str">
        <f t="shared" si="257"/>
        <v/>
      </c>
      <c r="DC1006" t="str">
        <f t="shared" si="258"/>
        <v/>
      </c>
      <c r="DD1006" s="224">
        <v>1000</v>
      </c>
      <c r="DE1006" s="3" t="str">
        <f>IF('DATA ENTRY'!CK1005="","",IF('DATA ENTRY'!B1005="","",IF(AND($DF$4='DATA ENTRY'!D1005),'DATA ENTRY'!B1005,"")))</f>
        <v/>
      </c>
      <c r="DF1006" s="3" t="str">
        <f>IF('DATA ENTRY'!CK1005="","",IF('DATA ENTRY'!C1005="","",IF(AND($DF$4='DATA ENTRY'!D1005),'DATA ENTRY'!C1005,"")))</f>
        <v/>
      </c>
      <c r="DG1006" s="4" t="str">
        <f>IF('DATA ENTRY'!CK1005="","",IF('DATA ENTRY'!I1005="","",IF(AND($DF$4='DATA ENTRY'!D1005),'DATA ENTRY'!I1005,"")))</f>
        <v/>
      </c>
      <c r="DH1006" s="4" t="str">
        <f>IF('DATA ENTRY'!CK1005="","",IF('DATA ENTRY'!CK1005="","",IF(AND($DF$4='DATA ENTRY'!D1005),'DATA ENTRY'!CK1005,"")))</f>
        <v/>
      </c>
      <c r="DI1006" s="3" t="str">
        <f>IF('DATA ENTRY'!CK1005="","",IF('DATA ENTRY'!N1005="","",IF(AND($DF$4='DATA ENTRY'!D1005),'DATA ENTRY'!N1005,"")))</f>
        <v/>
      </c>
      <c r="DJ1006" s="107" t="str">
        <f>IF('DATA ENTRY'!CK1005="","",IF('DATA ENTRY'!O1005="","",IF(AND($DF$4='DATA ENTRY'!D1005),'DATA ENTRY'!O1005,"")))</f>
        <v/>
      </c>
      <c r="DK1006" s="3" t="str">
        <f>IF('DATA ENTRY'!CK1005="","",IF('DATA ENTRY'!P1005="","",IF(AND($DF$4='DATA ENTRY'!D1005),'DATA ENTRY'!P1005,"")))</f>
        <v/>
      </c>
      <c r="DL1006" s="107" t="str">
        <f>IF('DATA ENTRY'!CK1005="","",IF('DATA ENTRY'!Q1005="","",IF(AND($DF$4='DATA ENTRY'!D1005),'DATA ENTRY'!Q1005,"")))</f>
        <v/>
      </c>
      <c r="DM1006" s="3" t="str">
        <f>IF('DATA ENTRY'!CK1005="","",IF('DATA ENTRY'!R1005="","",IF(AND($DF$4='DATA ENTRY'!D1005),'DATA ENTRY'!R1005,"")))</f>
        <v/>
      </c>
      <c r="DN1006" s="107" t="str">
        <f>IF('DATA ENTRY'!CK1005="","",IF('DATA ENTRY'!S1005="","",IF(AND($DF$4='DATA ENTRY'!D1005),'DATA ENTRY'!S1005,"")))</f>
        <v/>
      </c>
      <c r="DO1006" s="3" t="str">
        <f>IF('DATA ENTRY'!CK1005="","",IF('DATA ENTRY'!E1005="","",IF(AND($DF$4='DATA ENTRY'!D1005),'DATA ENTRY'!E1005,"")))</f>
        <v/>
      </c>
      <c r="DP1006" s="3" t="str">
        <f>IF('DATA ENTRY'!CK1005="","",IF('DATA ENTRY'!D1005="","",IF(AND($DF$4='DATA ENTRY'!D1005),'DATA ENTRY'!D1005,"")))</f>
        <v/>
      </c>
      <c r="DQ1006" s="3" t="str">
        <f>IF('DATA ENTRY'!CK1005="","",IF('DATA ENTRY'!W1005="","",IF(AND($DF$4='DATA ENTRY'!D1005),'DATA ENTRY'!W1005,"")))</f>
        <v/>
      </c>
      <c r="DR1006" s="3" t="str">
        <f>IF('DATA ENTRY'!CK1005="","",IF('DATA ENTRY'!X1005="","",IF(AND($DF$4='DATA ENTRY'!D1005),'DATA ENTRY'!X1005,"")))</f>
        <v/>
      </c>
      <c r="DS1006" s="108" t="str">
        <f t="shared" si="251"/>
        <v/>
      </c>
      <c r="DT1006" s="108" t="str">
        <f>IF('DATA ENTRY'!CK1005="","",IF('DATA ENTRY'!D1005="","",IF(AND($DF$4='DATA ENTRY'!D1005),'DATA ENTRY'!G1005,"")))</f>
        <v/>
      </c>
      <c r="DY1006">
        <f t="shared" si="252"/>
        <v>0</v>
      </c>
      <c r="EB1006" t="str">
        <f t="shared" si="253"/>
        <v/>
      </c>
      <c r="EC1006" t="str">
        <f t="shared" si="254"/>
        <v/>
      </c>
      <c r="ED1006" s="224">
        <v>1000</v>
      </c>
      <c r="EE1006" s="3" t="str">
        <f>IF('DATA ENTRY'!CK1005="","",IF('DATA ENTRY'!B1005="","",IF(AND($EF$4='DATA ENTRY'!G1005,$EH$4='DATA ENTRY'!F1005),'DATA ENTRY'!B1005,"")))</f>
        <v/>
      </c>
      <c r="EF1006" s="3" t="str">
        <f>IF('DATA ENTRY'!CK1005="","",IF('DATA ENTRY'!C1005="","",IF(AND($EF$4='DATA ENTRY'!G1005,$EH$4='DATA ENTRY'!F1005),'DATA ENTRY'!C1005,"")))</f>
        <v/>
      </c>
      <c r="EG1006" s="4" t="str">
        <f>IF('DATA ENTRY'!CK1005="","",IF('DATA ENTRY'!I1005="","",IF(AND($EF$4='DATA ENTRY'!G1005,$EH$4='DATA ENTRY'!F1005),'DATA ENTRY'!I1005,"")))</f>
        <v/>
      </c>
      <c r="EH1006" s="4" t="str">
        <f>IF('DATA ENTRY'!CK1005="","",IF('DATA ENTRY'!CK1005="","",IF(AND($EF$4='DATA ENTRY'!G1005,$EH$4='DATA ENTRY'!F1005),'DATA ENTRY'!CK1005,"")))</f>
        <v/>
      </c>
      <c r="EI1006" s="3" t="str">
        <f>IF('DATA ENTRY'!CK1005="","",IF('DATA ENTRY'!N1005="","",IF(AND($EF$4='DATA ENTRY'!G1005,$EH$4='DATA ENTRY'!F1005),'DATA ENTRY'!N1005,"")))</f>
        <v/>
      </c>
      <c r="EJ1006" s="107" t="str">
        <f>IF('DATA ENTRY'!CK1005="","",IF('DATA ENTRY'!O1005="","",IF(AND($EF$4='DATA ENTRY'!G1005,$EH$4='DATA ENTRY'!F1005),'DATA ENTRY'!O1005,"")))</f>
        <v/>
      </c>
      <c r="EK1006" s="3" t="str">
        <f>IF('DATA ENTRY'!CK1005="","",IF('DATA ENTRY'!P1005="","",IF(AND($EF$4='DATA ENTRY'!G1005,$EH$4='DATA ENTRY'!F1005),'DATA ENTRY'!P1005,"")))</f>
        <v/>
      </c>
      <c r="EL1006" s="107" t="str">
        <f>IF('DATA ENTRY'!CK1005="","",IF('DATA ENTRY'!Q1005="","",IF(AND($EF$4='DATA ENTRY'!G1005,$EH$4='DATA ENTRY'!F1005),'DATA ENTRY'!Q1005,"")))</f>
        <v/>
      </c>
      <c r="EM1006" s="3" t="str">
        <f>IF('DATA ENTRY'!CK1005="","",IF('DATA ENTRY'!R1005="","",IF(AND($EF$4='DATA ENTRY'!G1005,$EH$4='DATA ENTRY'!F1005),'DATA ENTRY'!R1005,"")))</f>
        <v/>
      </c>
      <c r="EN1006" s="107" t="str">
        <f>IF('DATA ENTRY'!CK1005="","",IF('DATA ENTRY'!S1005="","",IF(AND($EF$4='DATA ENTRY'!G1005,$EH$4='DATA ENTRY'!F1005),'DATA ENTRY'!S1005,"")))</f>
        <v/>
      </c>
      <c r="EO1006" s="3" t="str">
        <f>IF('DATA ENTRY'!CK1005="","",IF('DATA ENTRY'!E1005="","",IF(AND($EF$4='DATA ENTRY'!G1005,$EH$4='DATA ENTRY'!F1005),'DATA ENTRY'!E1005,"")))</f>
        <v/>
      </c>
      <c r="EP1006" s="3" t="str">
        <f>IF('DATA ENTRY'!CK1005="","",IF('DATA ENTRY'!D1005="","",IF(AND($EF$4='DATA ENTRY'!G1005,$EH$4='DATA ENTRY'!F1005),'DATA ENTRY'!D1005,"")))</f>
        <v/>
      </c>
      <c r="EQ1006" s="3" t="str">
        <f>IF('DATA ENTRY'!CK1005="","",IF('DATA ENTRY'!W1005="","",IF(AND($EF$4='DATA ENTRY'!G1005,$EH$4='DATA ENTRY'!F1005),'DATA ENTRY'!W1005,"")))</f>
        <v/>
      </c>
      <c r="ER1006" s="3" t="str">
        <f>IF('DATA ENTRY'!CK1005="","",IF('DATA ENTRY'!X1005="","",IF(AND($EF$4='DATA ENTRY'!G1005,$EH$4='DATA ENTRY'!F1005),'DATA ENTRY'!X1005,"")))</f>
        <v/>
      </c>
      <c r="ES1006" s="108" t="str">
        <f t="shared" si="255"/>
        <v/>
      </c>
      <c r="ET1006" s="108" t="str">
        <f>IF('DATA ENTRY'!CK1005="","",IF('DATA ENTRY'!D1005="","",IF(AND($EF$4='DATA ENTRY'!G1005,$EH$4='DATA ENTRY'!F1005),'DATA ENTRY'!G1005,"")))</f>
        <v/>
      </c>
      <c r="EY1006">
        <f t="shared" si="256"/>
        <v>0</v>
      </c>
    </row>
    <row r="1007" spans="1:155">
      <c r="A1007" t="str">
        <f>IF(S1007=0,"",1+(MAX($A$7:A1006)))</f>
        <v/>
      </c>
      <c r="B1007" s="224">
        <v>1001</v>
      </c>
      <c r="C1007" s="3" t="str">
        <f>IF('DATA ENTRY'!CK1006="","",IF('DATA ENTRY'!B1006="","",IF($D$4="All Post",'DATA ENTRY'!B1006,IF(AND($D$4='DATA ENTRY'!CK1006),'DATA ENTRY'!B1006,""))))</f>
        <v/>
      </c>
      <c r="D1007" s="3" t="str">
        <f>IF('DATA ENTRY'!CK1006="","",IF('DATA ENTRY'!C1006="","",IF($D$4="All Post",'DATA ENTRY'!C1006,IF(AND($D$4='DATA ENTRY'!CK1006),'DATA ENTRY'!C1006,""))))</f>
        <v/>
      </c>
      <c r="E1007" s="4" t="str">
        <f>IF('DATA ENTRY'!CK1006="","",IF('DATA ENTRY'!I1006="","",IF($D$4="All Post",'DATA ENTRY'!I1006,IF(AND($D$4='DATA ENTRY'!CK1006),'DATA ENTRY'!I1006,""))))</f>
        <v/>
      </c>
      <c r="F1007" s="4" t="str">
        <f>IF('DATA ENTRY'!CK1006="","",IF('DATA ENTRY'!CK1006="","",IF($D$4="All Post",'DATA ENTRY'!CK1006,IF(AND($D$4='DATA ENTRY'!CK1006),'DATA ENTRY'!CK1006,""))))</f>
        <v/>
      </c>
      <c r="G1007" s="3" t="str">
        <f>IF('DATA ENTRY'!CK1006="","",IF('DATA ENTRY'!N1006="","",IF($D$4="All Post",'DATA ENTRY'!N1006,IF(AND($D$4='DATA ENTRY'!CK1006),'DATA ENTRY'!N1006,""))))</f>
        <v/>
      </c>
      <c r="H1007" s="107" t="str">
        <f>IF('DATA ENTRY'!CK1006="","",IF('DATA ENTRY'!O1006="","",IF($D$4="All Post",'DATA ENTRY'!O1006,IF(AND($D$4='DATA ENTRY'!CK1006),'DATA ENTRY'!O1006,""))))</f>
        <v/>
      </c>
      <c r="I1007" s="3" t="str">
        <f>IF('DATA ENTRY'!CK1006="","",IF('DATA ENTRY'!P1006="","",IF($D$4="All Post",'DATA ENTRY'!P1006,IF(AND($D$4='DATA ENTRY'!CK1006),'DATA ENTRY'!P1006,""))))</f>
        <v/>
      </c>
      <c r="J1007" s="107" t="str">
        <f>IF('DATA ENTRY'!CK1006="","",IF('DATA ENTRY'!Q1006="","",IF($D$4="All Post",'DATA ENTRY'!Q1006,IF(AND($D$4='DATA ENTRY'!CK1006),'DATA ENTRY'!Q1006,""))))</f>
        <v/>
      </c>
      <c r="K1007" s="3" t="str">
        <f>IF('DATA ENTRY'!CK1006="","",IF('DATA ENTRY'!R1006="","",IF($D$4="All Post",'DATA ENTRY'!R1006,IF(AND($D$4='DATA ENTRY'!CK1006),'DATA ENTRY'!R1006,""))))</f>
        <v/>
      </c>
      <c r="L1007" s="3" t="str">
        <f>IF('DATA ENTRY'!CK1006="","",IF('DATA ENTRY'!S1006="","",IF($D$4="All Post",'DATA ENTRY'!S1006,IF(AND($D$4='DATA ENTRY'!CK1006),'DATA ENTRY'!S1006,""))))</f>
        <v/>
      </c>
      <c r="M1007" s="3" t="str">
        <f>IF('DATA ENTRY'!CK1006="","",IF('DATA ENTRY'!E1006="","",IF($D$4="All Post",'DATA ENTRY'!E1006,IF(AND($D$4='DATA ENTRY'!CK1006),'DATA ENTRY'!E1006,""))))</f>
        <v/>
      </c>
      <c r="N1007" s="3" t="str">
        <f>IF('DATA ENTRY'!CK1006="","",IF('DATA ENTRY'!W1006="","",IF($D$4="All Post",'DATA ENTRY'!W1006,IF(AND($D$4='DATA ENTRY'!CK1006),'DATA ENTRY'!W1006,""))))</f>
        <v/>
      </c>
      <c r="O1007" s="3" t="str">
        <f>IF('DATA ENTRY'!CK1006="","",IF('DATA ENTRY'!X1006="","",IF($D$4="All Post",'DATA ENTRY'!X1006,IF(AND($D$4='DATA ENTRY'!CK1006),'DATA ENTRY'!X1006,""))))</f>
        <v/>
      </c>
      <c r="P1007" s="3" t="str">
        <f>IF('DATA ENTRY'!CK1006="","",IF('DATA ENTRY'!G1006="","",IF($D$4="All Post",'DATA ENTRY'!G1006,IF(AND($D$4='DATA ENTRY'!CK1006),'DATA ENTRY'!G1006,""))))</f>
        <v/>
      </c>
      <c r="S1007">
        <f t="shared" si="243"/>
        <v>0</v>
      </c>
      <c r="T1007" t="str">
        <f t="shared" si="244"/>
        <v/>
      </c>
      <c r="BZ1007" t="str">
        <f t="shared" si="245"/>
        <v/>
      </c>
      <c r="CA1007" t="str">
        <f t="shared" si="246"/>
        <v/>
      </c>
      <c r="CB1007" s="224">
        <v>1001</v>
      </c>
      <c r="CC1007" s="3" t="str">
        <f>IF('DATA ENTRY'!CK1006="","",IF('DATA ENTRY'!B1006="","",IF(AND($CD$4='DATA ENTRY'!CK1006,$CG$4='DATA ENTRY'!D1006),'DATA ENTRY'!B1006,"")))</f>
        <v/>
      </c>
      <c r="CD1007" s="3" t="str">
        <f>IF('DATA ENTRY'!CK1006="","",IF('DATA ENTRY'!C1006="","",IF(AND($CD$4='DATA ENTRY'!CK1006,$CG$4='DATA ENTRY'!D1006),'DATA ENTRY'!C1006,"")))</f>
        <v/>
      </c>
      <c r="CE1007" s="4" t="str">
        <f>IF('DATA ENTRY'!CK1006="","",IF('DATA ENTRY'!I1006="","",IF(AND($CD$4='DATA ENTRY'!CK1006,$CG$4='DATA ENTRY'!D1006),'DATA ENTRY'!I1006,"")))</f>
        <v/>
      </c>
      <c r="CF1007" s="4" t="str">
        <f>IF('DATA ENTRY'!CK1006="","",IF('DATA ENTRY'!CK1006="","",IF(AND($CD$4='DATA ENTRY'!CK1006,$CG$4='DATA ENTRY'!D1006),'DATA ENTRY'!CK1006,"")))</f>
        <v/>
      </c>
      <c r="CG1007" s="3" t="str">
        <f>IF('DATA ENTRY'!CK1006="","",IF('DATA ENTRY'!N1006="","",IF(AND($CD$4='DATA ENTRY'!CK1006,$CG$4='DATA ENTRY'!D1006),'DATA ENTRY'!N1006,"")))</f>
        <v/>
      </c>
      <c r="CH1007" s="107" t="str">
        <f>IF('DATA ENTRY'!CK1006="","",IF('DATA ENTRY'!O1006="","",IF(AND($CD$4='DATA ENTRY'!CK1006,$CG$4='DATA ENTRY'!D1006),'DATA ENTRY'!O1006,"")))</f>
        <v/>
      </c>
      <c r="CI1007" s="3" t="str">
        <f>IF('DATA ENTRY'!CK1006="","",IF('DATA ENTRY'!P1006="","",IF(AND($CD$4='DATA ENTRY'!CK1006,$CG$4='DATA ENTRY'!D1006),'DATA ENTRY'!P1006,"")))</f>
        <v/>
      </c>
      <c r="CJ1007" s="107" t="str">
        <f>IF('DATA ENTRY'!CK1006="","",IF('DATA ENTRY'!Q1006="","",IF(AND($CD$4='DATA ENTRY'!CK1006,$CG$4='DATA ENTRY'!D1006),'DATA ENTRY'!Q1006,"")))</f>
        <v/>
      </c>
      <c r="CK1007" s="3" t="str">
        <f>IF('DATA ENTRY'!CK1006="","",IF('DATA ENTRY'!R1006="","",IF(AND($CD$4='DATA ENTRY'!CK1006,$CG$4='DATA ENTRY'!D1006),'DATA ENTRY'!R1006,"")))</f>
        <v/>
      </c>
      <c r="CL1007" s="3" t="str">
        <f>IF('DATA ENTRY'!CK1006="","",IF('DATA ENTRY'!S1006="","",IF(AND($CD$4='DATA ENTRY'!CK1006,$CG$4='DATA ENTRY'!D1006),'DATA ENTRY'!S1006,"")))</f>
        <v/>
      </c>
      <c r="CM1007" s="3" t="str">
        <f>IF('DATA ENTRY'!CK1006="","",IF('DATA ENTRY'!E1006="","",IF(AND($CD$4='DATA ENTRY'!CK1006,$CG$4='DATA ENTRY'!D1006),'DATA ENTRY'!E1006,"")))</f>
        <v/>
      </c>
      <c r="CN1007" s="3" t="str">
        <f>IF('DATA ENTRY'!CK1006="","",IF('DATA ENTRY'!W1006="","",IF(AND($CD$4='DATA ENTRY'!CK1006,$CG$4='DATA ENTRY'!D1006),'DATA ENTRY'!W1006,"")))</f>
        <v/>
      </c>
      <c r="CO1007" s="3" t="str">
        <f>IF('DATA ENTRY'!CK1006="","",IF('DATA ENTRY'!X1006="","",IF(AND($CD$4='DATA ENTRY'!CK1006,$CG$4='DATA ENTRY'!D1006),'DATA ENTRY'!X1006,"")))</f>
        <v/>
      </c>
      <c r="CP1007" s="108" t="str">
        <f t="shared" si="247"/>
        <v/>
      </c>
      <c r="CQ1007" s="108" t="str">
        <f>IF('DATA ENTRY'!CK1006="","",IF('DATA ENTRY'!G1006="","",IF(AND($CD$4='DATA ENTRY'!CK1006,$CG$4='DATA ENTRY'!D1006),'DATA ENTRY'!G1006,"")))</f>
        <v/>
      </c>
      <c r="CR1007" s="230" t="str">
        <f>IF('DATA ENTRY'!CK1006="","",IF('DATA ENTRY'!D1006="","",IF(AND($CD$4='DATA ENTRY'!CK1006,$CG$4='DATA ENTRY'!D1006),'DATA ENTRY'!D1006,"")))</f>
        <v/>
      </c>
      <c r="CS1007">
        <f t="shared" si="248"/>
        <v>0</v>
      </c>
      <c r="CT1007">
        <f t="shared" si="249"/>
        <v>0</v>
      </c>
      <c r="CV1007" s="139"/>
      <c r="CX1007">
        <f t="shared" si="250"/>
        <v>0</v>
      </c>
      <c r="DB1007" t="str">
        <f t="shared" si="257"/>
        <v/>
      </c>
      <c r="DC1007" t="str">
        <f t="shared" si="258"/>
        <v/>
      </c>
      <c r="DD1007" s="224">
        <v>1001</v>
      </c>
      <c r="DE1007" s="3" t="str">
        <f>IF('DATA ENTRY'!CK1006="","",IF('DATA ENTRY'!B1006="","",IF(AND($DF$4='DATA ENTRY'!D1006),'DATA ENTRY'!B1006,"")))</f>
        <v/>
      </c>
      <c r="DF1007" s="3" t="str">
        <f>IF('DATA ENTRY'!CK1006="","",IF('DATA ENTRY'!C1006="","",IF(AND($DF$4='DATA ENTRY'!D1006),'DATA ENTRY'!C1006,"")))</f>
        <v/>
      </c>
      <c r="DG1007" s="4" t="str">
        <f>IF('DATA ENTRY'!CK1006="","",IF('DATA ENTRY'!I1006="","",IF(AND($DF$4='DATA ENTRY'!D1006),'DATA ENTRY'!I1006,"")))</f>
        <v/>
      </c>
      <c r="DH1007" s="4" t="str">
        <f>IF('DATA ENTRY'!CK1006="","",IF('DATA ENTRY'!CK1006="","",IF(AND($DF$4='DATA ENTRY'!D1006),'DATA ENTRY'!CK1006,"")))</f>
        <v/>
      </c>
      <c r="DI1007" s="3" t="str">
        <f>IF('DATA ENTRY'!CK1006="","",IF('DATA ENTRY'!N1006="","",IF(AND($DF$4='DATA ENTRY'!D1006),'DATA ENTRY'!N1006,"")))</f>
        <v/>
      </c>
      <c r="DJ1007" s="107" t="str">
        <f>IF('DATA ENTRY'!CK1006="","",IF('DATA ENTRY'!O1006="","",IF(AND($DF$4='DATA ENTRY'!D1006),'DATA ENTRY'!O1006,"")))</f>
        <v/>
      </c>
      <c r="DK1007" s="3" t="str">
        <f>IF('DATA ENTRY'!CK1006="","",IF('DATA ENTRY'!P1006="","",IF(AND($DF$4='DATA ENTRY'!D1006),'DATA ENTRY'!P1006,"")))</f>
        <v/>
      </c>
      <c r="DL1007" s="107" t="str">
        <f>IF('DATA ENTRY'!CK1006="","",IF('DATA ENTRY'!Q1006="","",IF(AND($DF$4='DATA ENTRY'!D1006),'DATA ENTRY'!Q1006,"")))</f>
        <v/>
      </c>
      <c r="DM1007" s="3" t="str">
        <f>IF('DATA ENTRY'!CK1006="","",IF('DATA ENTRY'!R1006="","",IF(AND($DF$4='DATA ENTRY'!D1006),'DATA ENTRY'!R1006,"")))</f>
        <v/>
      </c>
      <c r="DN1007" s="107" t="str">
        <f>IF('DATA ENTRY'!CK1006="","",IF('DATA ENTRY'!S1006="","",IF(AND($DF$4='DATA ENTRY'!D1006),'DATA ENTRY'!S1006,"")))</f>
        <v/>
      </c>
      <c r="DO1007" s="3" t="str">
        <f>IF('DATA ENTRY'!CK1006="","",IF('DATA ENTRY'!E1006="","",IF(AND($DF$4='DATA ENTRY'!D1006),'DATA ENTRY'!E1006,"")))</f>
        <v/>
      </c>
      <c r="DP1007" s="3" t="str">
        <f>IF('DATA ENTRY'!CK1006="","",IF('DATA ENTRY'!D1006="","",IF(AND($DF$4='DATA ENTRY'!D1006),'DATA ENTRY'!D1006,"")))</f>
        <v/>
      </c>
      <c r="DQ1007" s="3" t="str">
        <f>IF('DATA ENTRY'!CK1006="","",IF('DATA ENTRY'!W1006="","",IF(AND($DF$4='DATA ENTRY'!D1006),'DATA ENTRY'!W1006,"")))</f>
        <v/>
      </c>
      <c r="DR1007" s="3" t="str">
        <f>IF('DATA ENTRY'!CK1006="","",IF('DATA ENTRY'!X1006="","",IF(AND($DF$4='DATA ENTRY'!D1006),'DATA ENTRY'!X1006,"")))</f>
        <v/>
      </c>
      <c r="DS1007" s="108" t="str">
        <f t="shared" si="251"/>
        <v/>
      </c>
      <c r="DT1007" s="108" t="str">
        <f>IF('DATA ENTRY'!CK1006="","",IF('DATA ENTRY'!D1006="","",IF(AND($DF$4='DATA ENTRY'!D1006),'DATA ENTRY'!G1006,"")))</f>
        <v/>
      </c>
      <c r="DY1007">
        <f t="shared" si="252"/>
        <v>0</v>
      </c>
      <c r="EB1007" t="str">
        <f t="shared" si="253"/>
        <v/>
      </c>
      <c r="EC1007" t="str">
        <f t="shared" si="254"/>
        <v/>
      </c>
      <c r="ED1007" s="224">
        <v>1001</v>
      </c>
      <c r="EE1007" s="3" t="str">
        <f>IF('DATA ENTRY'!CK1006="","",IF('DATA ENTRY'!B1006="","",IF(AND($EF$4='DATA ENTRY'!G1006,$EH$4='DATA ENTRY'!F1006),'DATA ENTRY'!B1006,"")))</f>
        <v/>
      </c>
      <c r="EF1007" s="3" t="str">
        <f>IF('DATA ENTRY'!CK1006="","",IF('DATA ENTRY'!C1006="","",IF(AND($EF$4='DATA ENTRY'!G1006,$EH$4='DATA ENTRY'!F1006),'DATA ENTRY'!C1006,"")))</f>
        <v/>
      </c>
      <c r="EG1007" s="4" t="str">
        <f>IF('DATA ENTRY'!CK1006="","",IF('DATA ENTRY'!I1006="","",IF(AND($EF$4='DATA ENTRY'!G1006,$EH$4='DATA ENTRY'!F1006),'DATA ENTRY'!I1006,"")))</f>
        <v/>
      </c>
      <c r="EH1007" s="4" t="str">
        <f>IF('DATA ENTRY'!CK1006="","",IF('DATA ENTRY'!CK1006="","",IF(AND($EF$4='DATA ENTRY'!G1006,$EH$4='DATA ENTRY'!F1006),'DATA ENTRY'!CK1006,"")))</f>
        <v/>
      </c>
      <c r="EI1007" s="3" t="str">
        <f>IF('DATA ENTRY'!CK1006="","",IF('DATA ENTRY'!N1006="","",IF(AND($EF$4='DATA ENTRY'!G1006,$EH$4='DATA ENTRY'!F1006),'DATA ENTRY'!N1006,"")))</f>
        <v/>
      </c>
      <c r="EJ1007" s="107" t="str">
        <f>IF('DATA ENTRY'!CK1006="","",IF('DATA ENTRY'!O1006="","",IF(AND($EF$4='DATA ENTRY'!G1006,$EH$4='DATA ENTRY'!F1006),'DATA ENTRY'!O1006,"")))</f>
        <v/>
      </c>
      <c r="EK1007" s="3" t="str">
        <f>IF('DATA ENTRY'!CK1006="","",IF('DATA ENTRY'!P1006="","",IF(AND($EF$4='DATA ENTRY'!G1006,$EH$4='DATA ENTRY'!F1006),'DATA ENTRY'!P1006,"")))</f>
        <v/>
      </c>
      <c r="EL1007" s="107" t="str">
        <f>IF('DATA ENTRY'!CK1006="","",IF('DATA ENTRY'!Q1006="","",IF(AND($EF$4='DATA ENTRY'!G1006,$EH$4='DATA ENTRY'!F1006),'DATA ENTRY'!Q1006,"")))</f>
        <v/>
      </c>
      <c r="EM1007" s="3" t="str">
        <f>IF('DATA ENTRY'!CK1006="","",IF('DATA ENTRY'!R1006="","",IF(AND($EF$4='DATA ENTRY'!G1006,$EH$4='DATA ENTRY'!F1006),'DATA ENTRY'!R1006,"")))</f>
        <v/>
      </c>
      <c r="EN1007" s="107" t="str">
        <f>IF('DATA ENTRY'!CK1006="","",IF('DATA ENTRY'!S1006="","",IF(AND($EF$4='DATA ENTRY'!G1006,$EH$4='DATA ENTRY'!F1006),'DATA ENTRY'!S1006,"")))</f>
        <v/>
      </c>
      <c r="EO1007" s="3" t="str">
        <f>IF('DATA ENTRY'!CK1006="","",IF('DATA ENTRY'!E1006="","",IF(AND($EF$4='DATA ENTRY'!G1006,$EH$4='DATA ENTRY'!F1006),'DATA ENTRY'!E1006,"")))</f>
        <v/>
      </c>
      <c r="EP1007" s="3" t="str">
        <f>IF('DATA ENTRY'!CK1006="","",IF('DATA ENTRY'!D1006="","",IF(AND($EF$4='DATA ENTRY'!G1006,$EH$4='DATA ENTRY'!F1006),'DATA ENTRY'!D1006,"")))</f>
        <v/>
      </c>
      <c r="EQ1007" s="3" t="str">
        <f>IF('DATA ENTRY'!CK1006="","",IF('DATA ENTRY'!W1006="","",IF(AND($EF$4='DATA ENTRY'!G1006,$EH$4='DATA ENTRY'!F1006),'DATA ENTRY'!W1006,"")))</f>
        <v/>
      </c>
      <c r="ER1007" s="3" t="str">
        <f>IF('DATA ENTRY'!CK1006="","",IF('DATA ENTRY'!X1006="","",IF(AND($EF$4='DATA ENTRY'!G1006,$EH$4='DATA ENTRY'!F1006),'DATA ENTRY'!X1006,"")))</f>
        <v/>
      </c>
      <c r="ES1007" s="108" t="str">
        <f t="shared" si="255"/>
        <v/>
      </c>
      <c r="ET1007" s="108" t="str">
        <f>IF('DATA ENTRY'!CK1006="","",IF('DATA ENTRY'!D1006="","",IF(AND($EF$4='DATA ENTRY'!G1006,$EH$4='DATA ENTRY'!F1006),'DATA ENTRY'!G1006,"")))</f>
        <v/>
      </c>
      <c r="EY1007">
        <f t="shared" si="256"/>
        <v>0</v>
      </c>
    </row>
    <row r="1008" spans="1:155">
      <c r="A1008" t="str">
        <f>IF(S1008=0,"",1+(MAX($A$7:A1007)))</f>
        <v/>
      </c>
      <c r="B1008" s="224">
        <v>1002</v>
      </c>
      <c r="C1008" s="3" t="str">
        <f>IF('DATA ENTRY'!CK1007="","",IF('DATA ENTRY'!B1007="","",IF($D$4="All Post",'DATA ENTRY'!B1007,IF(AND($D$4='DATA ENTRY'!CK1007),'DATA ENTRY'!B1007,""))))</f>
        <v/>
      </c>
      <c r="D1008" s="3" t="str">
        <f>IF('DATA ENTRY'!CK1007="","",IF('DATA ENTRY'!C1007="","",IF($D$4="All Post",'DATA ENTRY'!C1007,IF(AND($D$4='DATA ENTRY'!CK1007),'DATA ENTRY'!C1007,""))))</f>
        <v/>
      </c>
      <c r="E1008" s="4" t="str">
        <f>IF('DATA ENTRY'!CK1007="","",IF('DATA ENTRY'!I1007="","",IF($D$4="All Post",'DATA ENTRY'!I1007,IF(AND($D$4='DATA ENTRY'!CK1007),'DATA ENTRY'!I1007,""))))</f>
        <v/>
      </c>
      <c r="F1008" s="4" t="str">
        <f>IF('DATA ENTRY'!CK1007="","",IF('DATA ENTRY'!CK1007="","",IF($D$4="All Post",'DATA ENTRY'!CK1007,IF(AND($D$4='DATA ENTRY'!CK1007),'DATA ENTRY'!CK1007,""))))</f>
        <v/>
      </c>
      <c r="G1008" s="3" t="str">
        <f>IF('DATA ENTRY'!CK1007="","",IF('DATA ENTRY'!N1007="","",IF($D$4="All Post",'DATA ENTRY'!N1007,IF(AND($D$4='DATA ENTRY'!CK1007),'DATA ENTRY'!N1007,""))))</f>
        <v/>
      </c>
      <c r="H1008" s="107" t="str">
        <f>IF('DATA ENTRY'!CK1007="","",IF('DATA ENTRY'!O1007="","",IF($D$4="All Post",'DATA ENTRY'!O1007,IF(AND($D$4='DATA ENTRY'!CK1007),'DATA ENTRY'!O1007,""))))</f>
        <v/>
      </c>
      <c r="I1008" s="3" t="str">
        <f>IF('DATA ENTRY'!CK1007="","",IF('DATA ENTRY'!P1007="","",IF($D$4="All Post",'DATA ENTRY'!P1007,IF(AND($D$4='DATA ENTRY'!CK1007),'DATA ENTRY'!P1007,""))))</f>
        <v/>
      </c>
      <c r="J1008" s="107" t="str">
        <f>IF('DATA ENTRY'!CK1007="","",IF('DATA ENTRY'!Q1007="","",IF($D$4="All Post",'DATA ENTRY'!Q1007,IF(AND($D$4='DATA ENTRY'!CK1007),'DATA ENTRY'!Q1007,""))))</f>
        <v/>
      </c>
      <c r="K1008" s="3" t="str">
        <f>IF('DATA ENTRY'!CK1007="","",IF('DATA ENTRY'!R1007="","",IF($D$4="All Post",'DATA ENTRY'!R1007,IF(AND($D$4='DATA ENTRY'!CK1007),'DATA ENTRY'!R1007,""))))</f>
        <v/>
      </c>
      <c r="L1008" s="3" t="str">
        <f>IF('DATA ENTRY'!CK1007="","",IF('DATA ENTRY'!S1007="","",IF($D$4="All Post",'DATA ENTRY'!S1007,IF(AND($D$4='DATA ENTRY'!CK1007),'DATA ENTRY'!S1007,""))))</f>
        <v/>
      </c>
      <c r="M1008" s="3" t="str">
        <f>IF('DATA ENTRY'!CK1007="","",IF('DATA ENTRY'!E1007="","",IF($D$4="All Post",'DATA ENTRY'!E1007,IF(AND($D$4='DATA ENTRY'!CK1007),'DATA ENTRY'!E1007,""))))</f>
        <v/>
      </c>
      <c r="N1008" s="3" t="str">
        <f>IF('DATA ENTRY'!CK1007="","",IF('DATA ENTRY'!W1007="","",IF($D$4="All Post",'DATA ENTRY'!W1007,IF(AND($D$4='DATA ENTRY'!CK1007),'DATA ENTRY'!W1007,""))))</f>
        <v/>
      </c>
      <c r="O1008" s="3" t="str">
        <f>IF('DATA ENTRY'!CK1007="","",IF('DATA ENTRY'!X1007="","",IF($D$4="All Post",'DATA ENTRY'!X1007,IF(AND($D$4='DATA ENTRY'!CK1007),'DATA ENTRY'!X1007,""))))</f>
        <v/>
      </c>
      <c r="P1008" s="3" t="str">
        <f>IF('DATA ENTRY'!CK1007="","",IF('DATA ENTRY'!G1007="","",IF($D$4="All Post",'DATA ENTRY'!G1007,IF(AND($D$4='DATA ENTRY'!CK1007),'DATA ENTRY'!G1007,""))))</f>
        <v/>
      </c>
      <c r="S1008">
        <f t="shared" si="243"/>
        <v>0</v>
      </c>
      <c r="T1008" t="str">
        <f t="shared" si="244"/>
        <v/>
      </c>
      <c r="BZ1008" t="str">
        <f t="shared" si="245"/>
        <v/>
      </c>
      <c r="CA1008" t="str">
        <f t="shared" si="246"/>
        <v/>
      </c>
      <c r="CB1008" s="224">
        <v>1002</v>
      </c>
      <c r="CC1008" s="3" t="str">
        <f>IF('DATA ENTRY'!CK1007="","",IF('DATA ENTRY'!B1007="","",IF(AND($CD$4='DATA ENTRY'!CK1007,$CG$4='DATA ENTRY'!D1007),'DATA ENTRY'!B1007,"")))</f>
        <v/>
      </c>
      <c r="CD1008" s="3" t="str">
        <f>IF('DATA ENTRY'!CK1007="","",IF('DATA ENTRY'!C1007="","",IF(AND($CD$4='DATA ENTRY'!CK1007,$CG$4='DATA ENTRY'!D1007),'DATA ENTRY'!C1007,"")))</f>
        <v/>
      </c>
      <c r="CE1008" s="4" t="str">
        <f>IF('DATA ENTRY'!CK1007="","",IF('DATA ENTRY'!I1007="","",IF(AND($CD$4='DATA ENTRY'!CK1007,$CG$4='DATA ENTRY'!D1007),'DATA ENTRY'!I1007,"")))</f>
        <v/>
      </c>
      <c r="CF1008" s="4" t="str">
        <f>IF('DATA ENTRY'!CK1007="","",IF('DATA ENTRY'!CK1007="","",IF(AND($CD$4='DATA ENTRY'!CK1007,$CG$4='DATA ENTRY'!D1007),'DATA ENTRY'!CK1007,"")))</f>
        <v/>
      </c>
      <c r="CG1008" s="3" t="str">
        <f>IF('DATA ENTRY'!CK1007="","",IF('DATA ENTRY'!N1007="","",IF(AND($CD$4='DATA ENTRY'!CK1007,$CG$4='DATA ENTRY'!D1007),'DATA ENTRY'!N1007,"")))</f>
        <v/>
      </c>
      <c r="CH1008" s="107" t="str">
        <f>IF('DATA ENTRY'!CK1007="","",IF('DATA ENTRY'!O1007="","",IF(AND($CD$4='DATA ENTRY'!CK1007,$CG$4='DATA ENTRY'!D1007),'DATA ENTRY'!O1007,"")))</f>
        <v/>
      </c>
      <c r="CI1008" s="3" t="str">
        <f>IF('DATA ENTRY'!CK1007="","",IF('DATA ENTRY'!P1007="","",IF(AND($CD$4='DATA ENTRY'!CK1007,$CG$4='DATA ENTRY'!D1007),'DATA ENTRY'!P1007,"")))</f>
        <v/>
      </c>
      <c r="CJ1008" s="107" t="str">
        <f>IF('DATA ENTRY'!CK1007="","",IF('DATA ENTRY'!Q1007="","",IF(AND($CD$4='DATA ENTRY'!CK1007,$CG$4='DATA ENTRY'!D1007),'DATA ENTRY'!Q1007,"")))</f>
        <v/>
      </c>
      <c r="CK1008" s="3" t="str">
        <f>IF('DATA ENTRY'!CK1007="","",IF('DATA ENTRY'!R1007="","",IF(AND($CD$4='DATA ENTRY'!CK1007,$CG$4='DATA ENTRY'!D1007),'DATA ENTRY'!R1007,"")))</f>
        <v/>
      </c>
      <c r="CL1008" s="3" t="str">
        <f>IF('DATA ENTRY'!CK1007="","",IF('DATA ENTRY'!S1007="","",IF(AND($CD$4='DATA ENTRY'!CK1007,$CG$4='DATA ENTRY'!D1007),'DATA ENTRY'!S1007,"")))</f>
        <v/>
      </c>
      <c r="CM1008" s="3" t="str">
        <f>IF('DATA ENTRY'!CK1007="","",IF('DATA ENTRY'!E1007="","",IF(AND($CD$4='DATA ENTRY'!CK1007,$CG$4='DATA ENTRY'!D1007),'DATA ENTRY'!E1007,"")))</f>
        <v/>
      </c>
      <c r="CN1008" s="3" t="str">
        <f>IF('DATA ENTRY'!CK1007="","",IF('DATA ENTRY'!W1007="","",IF(AND($CD$4='DATA ENTRY'!CK1007,$CG$4='DATA ENTRY'!D1007),'DATA ENTRY'!W1007,"")))</f>
        <v/>
      </c>
      <c r="CO1008" s="3" t="str">
        <f>IF('DATA ENTRY'!CK1007="","",IF('DATA ENTRY'!X1007="","",IF(AND($CD$4='DATA ENTRY'!CK1007,$CG$4='DATA ENTRY'!D1007),'DATA ENTRY'!X1007,"")))</f>
        <v/>
      </c>
      <c r="CP1008" s="108" t="str">
        <f t="shared" si="247"/>
        <v/>
      </c>
      <c r="CQ1008" s="108" t="str">
        <f>IF('DATA ENTRY'!CK1007="","",IF('DATA ENTRY'!G1007="","",IF(AND($CD$4='DATA ENTRY'!CK1007,$CG$4='DATA ENTRY'!D1007),'DATA ENTRY'!G1007,"")))</f>
        <v/>
      </c>
      <c r="CR1008" s="230" t="str">
        <f>IF('DATA ENTRY'!CK1007="","",IF('DATA ENTRY'!D1007="","",IF(AND($CD$4='DATA ENTRY'!CK1007,$CG$4='DATA ENTRY'!D1007),'DATA ENTRY'!D1007,"")))</f>
        <v/>
      </c>
      <c r="CS1008">
        <f t="shared" si="248"/>
        <v>0</v>
      </c>
      <c r="CT1008">
        <f t="shared" si="249"/>
        <v>0</v>
      </c>
      <c r="CV1008" s="139"/>
      <c r="CX1008">
        <f t="shared" si="250"/>
        <v>0</v>
      </c>
      <c r="DB1008" t="str">
        <f t="shared" si="257"/>
        <v/>
      </c>
      <c r="DC1008" t="str">
        <f t="shared" si="258"/>
        <v/>
      </c>
      <c r="DD1008" s="224">
        <v>1002</v>
      </c>
      <c r="DE1008" s="3" t="str">
        <f>IF('DATA ENTRY'!CK1007="","",IF('DATA ENTRY'!B1007="","",IF(AND($DF$4='DATA ENTRY'!D1007),'DATA ENTRY'!B1007,"")))</f>
        <v/>
      </c>
      <c r="DF1008" s="3" t="str">
        <f>IF('DATA ENTRY'!CK1007="","",IF('DATA ENTRY'!C1007="","",IF(AND($DF$4='DATA ENTRY'!D1007),'DATA ENTRY'!C1007,"")))</f>
        <v/>
      </c>
      <c r="DG1008" s="4" t="str">
        <f>IF('DATA ENTRY'!CK1007="","",IF('DATA ENTRY'!I1007="","",IF(AND($DF$4='DATA ENTRY'!D1007),'DATA ENTRY'!I1007,"")))</f>
        <v/>
      </c>
      <c r="DH1008" s="4" t="str">
        <f>IF('DATA ENTRY'!CK1007="","",IF('DATA ENTRY'!CK1007="","",IF(AND($DF$4='DATA ENTRY'!D1007),'DATA ENTRY'!CK1007,"")))</f>
        <v/>
      </c>
      <c r="DI1008" s="3" t="str">
        <f>IF('DATA ENTRY'!CK1007="","",IF('DATA ENTRY'!N1007="","",IF(AND($DF$4='DATA ENTRY'!D1007),'DATA ENTRY'!N1007,"")))</f>
        <v/>
      </c>
      <c r="DJ1008" s="107" t="str">
        <f>IF('DATA ENTRY'!CK1007="","",IF('DATA ENTRY'!O1007="","",IF(AND($DF$4='DATA ENTRY'!D1007),'DATA ENTRY'!O1007,"")))</f>
        <v/>
      </c>
      <c r="DK1008" s="3" t="str">
        <f>IF('DATA ENTRY'!CK1007="","",IF('DATA ENTRY'!P1007="","",IF(AND($DF$4='DATA ENTRY'!D1007),'DATA ENTRY'!P1007,"")))</f>
        <v/>
      </c>
      <c r="DL1008" s="107" t="str">
        <f>IF('DATA ENTRY'!CK1007="","",IF('DATA ENTRY'!Q1007="","",IF(AND($DF$4='DATA ENTRY'!D1007),'DATA ENTRY'!Q1007,"")))</f>
        <v/>
      </c>
      <c r="DM1008" s="3" t="str">
        <f>IF('DATA ENTRY'!CK1007="","",IF('DATA ENTRY'!R1007="","",IF(AND($DF$4='DATA ENTRY'!D1007),'DATA ENTRY'!R1007,"")))</f>
        <v/>
      </c>
      <c r="DN1008" s="107" t="str">
        <f>IF('DATA ENTRY'!CK1007="","",IF('DATA ENTRY'!S1007="","",IF(AND($DF$4='DATA ENTRY'!D1007),'DATA ENTRY'!S1007,"")))</f>
        <v/>
      </c>
      <c r="DO1008" s="3" t="str">
        <f>IF('DATA ENTRY'!CK1007="","",IF('DATA ENTRY'!E1007="","",IF(AND($DF$4='DATA ENTRY'!D1007),'DATA ENTRY'!E1007,"")))</f>
        <v/>
      </c>
      <c r="DP1008" s="3" t="str">
        <f>IF('DATA ENTRY'!CK1007="","",IF('DATA ENTRY'!D1007="","",IF(AND($DF$4='DATA ENTRY'!D1007),'DATA ENTRY'!D1007,"")))</f>
        <v/>
      </c>
      <c r="DQ1008" s="3" t="str">
        <f>IF('DATA ENTRY'!CK1007="","",IF('DATA ENTRY'!W1007="","",IF(AND($DF$4='DATA ENTRY'!D1007),'DATA ENTRY'!W1007,"")))</f>
        <v/>
      </c>
      <c r="DR1008" s="3" t="str">
        <f>IF('DATA ENTRY'!CK1007="","",IF('DATA ENTRY'!X1007="","",IF(AND($DF$4='DATA ENTRY'!D1007),'DATA ENTRY'!X1007,"")))</f>
        <v/>
      </c>
      <c r="DS1008" s="108" t="str">
        <f t="shared" si="251"/>
        <v/>
      </c>
      <c r="DT1008" s="108" t="str">
        <f>IF('DATA ENTRY'!CK1007="","",IF('DATA ENTRY'!D1007="","",IF(AND($DF$4='DATA ENTRY'!D1007),'DATA ENTRY'!G1007,"")))</f>
        <v/>
      </c>
      <c r="DY1008">
        <f t="shared" si="252"/>
        <v>0</v>
      </c>
      <c r="EB1008" t="str">
        <f t="shared" si="253"/>
        <v/>
      </c>
      <c r="EC1008" t="str">
        <f t="shared" si="254"/>
        <v/>
      </c>
      <c r="ED1008" s="224">
        <v>1002</v>
      </c>
      <c r="EE1008" s="3" t="str">
        <f>IF('DATA ENTRY'!CK1007="","",IF('DATA ENTRY'!B1007="","",IF(AND($EF$4='DATA ENTRY'!G1007,$EH$4='DATA ENTRY'!F1007),'DATA ENTRY'!B1007,"")))</f>
        <v/>
      </c>
      <c r="EF1008" s="3" t="str">
        <f>IF('DATA ENTRY'!CK1007="","",IF('DATA ENTRY'!C1007="","",IF(AND($EF$4='DATA ENTRY'!G1007,$EH$4='DATA ENTRY'!F1007),'DATA ENTRY'!C1007,"")))</f>
        <v/>
      </c>
      <c r="EG1008" s="4" t="str">
        <f>IF('DATA ENTRY'!CK1007="","",IF('DATA ENTRY'!I1007="","",IF(AND($EF$4='DATA ENTRY'!G1007,$EH$4='DATA ENTRY'!F1007),'DATA ENTRY'!I1007,"")))</f>
        <v/>
      </c>
      <c r="EH1008" s="4" t="str">
        <f>IF('DATA ENTRY'!CK1007="","",IF('DATA ENTRY'!CK1007="","",IF(AND($EF$4='DATA ENTRY'!G1007,$EH$4='DATA ENTRY'!F1007),'DATA ENTRY'!CK1007,"")))</f>
        <v/>
      </c>
      <c r="EI1008" s="3" t="str">
        <f>IF('DATA ENTRY'!CK1007="","",IF('DATA ENTRY'!N1007="","",IF(AND($EF$4='DATA ENTRY'!G1007,$EH$4='DATA ENTRY'!F1007),'DATA ENTRY'!N1007,"")))</f>
        <v/>
      </c>
      <c r="EJ1008" s="107" t="str">
        <f>IF('DATA ENTRY'!CK1007="","",IF('DATA ENTRY'!O1007="","",IF(AND($EF$4='DATA ENTRY'!G1007,$EH$4='DATA ENTRY'!F1007),'DATA ENTRY'!O1007,"")))</f>
        <v/>
      </c>
      <c r="EK1008" s="3" t="str">
        <f>IF('DATA ENTRY'!CK1007="","",IF('DATA ENTRY'!P1007="","",IF(AND($EF$4='DATA ENTRY'!G1007,$EH$4='DATA ENTRY'!F1007),'DATA ENTRY'!P1007,"")))</f>
        <v/>
      </c>
      <c r="EL1008" s="107" t="str">
        <f>IF('DATA ENTRY'!CK1007="","",IF('DATA ENTRY'!Q1007="","",IF(AND($EF$4='DATA ENTRY'!G1007,$EH$4='DATA ENTRY'!F1007),'DATA ENTRY'!Q1007,"")))</f>
        <v/>
      </c>
      <c r="EM1008" s="3" t="str">
        <f>IF('DATA ENTRY'!CK1007="","",IF('DATA ENTRY'!R1007="","",IF(AND($EF$4='DATA ENTRY'!G1007,$EH$4='DATA ENTRY'!F1007),'DATA ENTRY'!R1007,"")))</f>
        <v/>
      </c>
      <c r="EN1008" s="107" t="str">
        <f>IF('DATA ENTRY'!CK1007="","",IF('DATA ENTRY'!S1007="","",IF(AND($EF$4='DATA ENTRY'!G1007,$EH$4='DATA ENTRY'!F1007),'DATA ENTRY'!S1007,"")))</f>
        <v/>
      </c>
      <c r="EO1008" s="3" t="str">
        <f>IF('DATA ENTRY'!CK1007="","",IF('DATA ENTRY'!E1007="","",IF(AND($EF$4='DATA ENTRY'!G1007,$EH$4='DATA ENTRY'!F1007),'DATA ENTRY'!E1007,"")))</f>
        <v/>
      </c>
      <c r="EP1008" s="3" t="str">
        <f>IF('DATA ENTRY'!CK1007="","",IF('DATA ENTRY'!D1007="","",IF(AND($EF$4='DATA ENTRY'!G1007,$EH$4='DATA ENTRY'!F1007),'DATA ENTRY'!D1007,"")))</f>
        <v/>
      </c>
      <c r="EQ1008" s="3" t="str">
        <f>IF('DATA ENTRY'!CK1007="","",IF('DATA ENTRY'!W1007="","",IF(AND($EF$4='DATA ENTRY'!G1007,$EH$4='DATA ENTRY'!F1007),'DATA ENTRY'!W1007,"")))</f>
        <v/>
      </c>
      <c r="ER1008" s="3" t="str">
        <f>IF('DATA ENTRY'!CK1007="","",IF('DATA ENTRY'!X1007="","",IF(AND($EF$4='DATA ENTRY'!G1007,$EH$4='DATA ENTRY'!F1007),'DATA ENTRY'!X1007,"")))</f>
        <v/>
      </c>
      <c r="ES1008" s="108" t="str">
        <f t="shared" si="255"/>
        <v/>
      </c>
      <c r="ET1008" s="108" t="str">
        <f>IF('DATA ENTRY'!CK1007="","",IF('DATA ENTRY'!D1007="","",IF(AND($EF$4='DATA ENTRY'!G1007,$EH$4='DATA ENTRY'!F1007),'DATA ENTRY'!G1007,"")))</f>
        <v/>
      </c>
      <c r="EY1008">
        <f t="shared" si="256"/>
        <v>0</v>
      </c>
    </row>
    <row r="1009" spans="1:155">
      <c r="A1009" t="str">
        <f>IF(S1009=0,"",1+(MAX($A$7:A1008)))</f>
        <v/>
      </c>
      <c r="B1009" s="224">
        <v>1003</v>
      </c>
      <c r="C1009" s="3" t="str">
        <f>IF('DATA ENTRY'!CK1008="","",IF('DATA ENTRY'!B1008="","",IF($D$4="All Post",'DATA ENTRY'!B1008,IF(AND($D$4='DATA ENTRY'!CK1008),'DATA ENTRY'!B1008,""))))</f>
        <v/>
      </c>
      <c r="D1009" s="3" t="str">
        <f>IF('DATA ENTRY'!CK1008="","",IF('DATA ENTRY'!C1008="","",IF($D$4="All Post",'DATA ENTRY'!C1008,IF(AND($D$4='DATA ENTRY'!CK1008),'DATA ENTRY'!C1008,""))))</f>
        <v/>
      </c>
      <c r="E1009" s="4" t="str">
        <f>IF('DATA ENTRY'!CK1008="","",IF('DATA ENTRY'!I1008="","",IF($D$4="All Post",'DATA ENTRY'!I1008,IF(AND($D$4='DATA ENTRY'!CK1008),'DATA ENTRY'!I1008,""))))</f>
        <v/>
      </c>
      <c r="F1009" s="4" t="str">
        <f>IF('DATA ENTRY'!CK1008="","",IF('DATA ENTRY'!CK1008="","",IF($D$4="All Post",'DATA ENTRY'!CK1008,IF(AND($D$4='DATA ENTRY'!CK1008),'DATA ENTRY'!CK1008,""))))</f>
        <v/>
      </c>
      <c r="G1009" s="3" t="str">
        <f>IF('DATA ENTRY'!CK1008="","",IF('DATA ENTRY'!N1008="","",IF($D$4="All Post",'DATA ENTRY'!N1008,IF(AND($D$4='DATA ENTRY'!CK1008),'DATA ENTRY'!N1008,""))))</f>
        <v/>
      </c>
      <c r="H1009" s="107" t="str">
        <f>IF('DATA ENTRY'!CK1008="","",IF('DATA ENTRY'!O1008="","",IF($D$4="All Post",'DATA ENTRY'!O1008,IF(AND($D$4='DATA ENTRY'!CK1008),'DATA ENTRY'!O1008,""))))</f>
        <v/>
      </c>
      <c r="I1009" s="3" t="str">
        <f>IF('DATA ENTRY'!CK1008="","",IF('DATA ENTRY'!P1008="","",IF($D$4="All Post",'DATA ENTRY'!P1008,IF(AND($D$4='DATA ENTRY'!CK1008),'DATA ENTRY'!P1008,""))))</f>
        <v/>
      </c>
      <c r="J1009" s="107" t="str">
        <f>IF('DATA ENTRY'!CK1008="","",IF('DATA ENTRY'!Q1008="","",IF($D$4="All Post",'DATA ENTRY'!Q1008,IF(AND($D$4='DATA ENTRY'!CK1008),'DATA ENTRY'!Q1008,""))))</f>
        <v/>
      </c>
      <c r="K1009" s="3" t="str">
        <f>IF('DATA ENTRY'!CK1008="","",IF('DATA ENTRY'!R1008="","",IF($D$4="All Post",'DATA ENTRY'!R1008,IF(AND($D$4='DATA ENTRY'!CK1008),'DATA ENTRY'!R1008,""))))</f>
        <v/>
      </c>
      <c r="L1009" s="3" t="str">
        <f>IF('DATA ENTRY'!CK1008="","",IF('DATA ENTRY'!S1008="","",IF($D$4="All Post",'DATA ENTRY'!S1008,IF(AND($D$4='DATA ENTRY'!CK1008),'DATA ENTRY'!S1008,""))))</f>
        <v/>
      </c>
      <c r="M1009" s="3" t="str">
        <f>IF('DATA ENTRY'!CK1008="","",IF('DATA ENTRY'!E1008="","",IF($D$4="All Post",'DATA ENTRY'!E1008,IF(AND($D$4='DATA ENTRY'!CK1008),'DATA ENTRY'!E1008,""))))</f>
        <v/>
      </c>
      <c r="N1009" s="3" t="str">
        <f>IF('DATA ENTRY'!CK1008="","",IF('DATA ENTRY'!W1008="","",IF($D$4="All Post",'DATA ENTRY'!W1008,IF(AND($D$4='DATA ENTRY'!CK1008),'DATA ENTRY'!W1008,""))))</f>
        <v/>
      </c>
      <c r="O1009" s="3" t="str">
        <f>IF('DATA ENTRY'!CK1008="","",IF('DATA ENTRY'!X1008="","",IF($D$4="All Post",'DATA ENTRY'!X1008,IF(AND($D$4='DATA ENTRY'!CK1008),'DATA ENTRY'!X1008,""))))</f>
        <v/>
      </c>
      <c r="P1009" s="3" t="str">
        <f>IF('DATA ENTRY'!CK1008="","",IF('DATA ENTRY'!G1008="","",IF($D$4="All Post",'DATA ENTRY'!G1008,IF(AND($D$4='DATA ENTRY'!CK1008),'DATA ENTRY'!G1008,""))))</f>
        <v/>
      </c>
      <c r="S1009">
        <f t="shared" si="243"/>
        <v>0</v>
      </c>
      <c r="T1009" t="str">
        <f t="shared" si="244"/>
        <v/>
      </c>
      <c r="BZ1009" t="str">
        <f t="shared" si="245"/>
        <v/>
      </c>
      <c r="CA1009" t="str">
        <f t="shared" si="246"/>
        <v/>
      </c>
      <c r="CB1009" s="224">
        <v>1003</v>
      </c>
      <c r="CC1009" s="3" t="str">
        <f>IF('DATA ENTRY'!CK1008="","",IF('DATA ENTRY'!B1008="","",IF(AND($CD$4='DATA ENTRY'!CK1008,$CG$4='DATA ENTRY'!D1008),'DATA ENTRY'!B1008,"")))</f>
        <v/>
      </c>
      <c r="CD1009" s="3" t="str">
        <f>IF('DATA ENTRY'!CK1008="","",IF('DATA ENTRY'!C1008="","",IF(AND($CD$4='DATA ENTRY'!CK1008,$CG$4='DATA ENTRY'!D1008),'DATA ENTRY'!C1008,"")))</f>
        <v/>
      </c>
      <c r="CE1009" s="4" t="str">
        <f>IF('DATA ENTRY'!CK1008="","",IF('DATA ENTRY'!I1008="","",IF(AND($CD$4='DATA ENTRY'!CK1008,$CG$4='DATA ENTRY'!D1008),'DATA ENTRY'!I1008,"")))</f>
        <v/>
      </c>
      <c r="CF1009" s="4" t="str">
        <f>IF('DATA ENTRY'!CK1008="","",IF('DATA ENTRY'!CK1008="","",IF(AND($CD$4='DATA ENTRY'!CK1008,$CG$4='DATA ENTRY'!D1008),'DATA ENTRY'!CK1008,"")))</f>
        <v/>
      </c>
      <c r="CG1009" s="3" t="str">
        <f>IF('DATA ENTRY'!CK1008="","",IF('DATA ENTRY'!N1008="","",IF(AND($CD$4='DATA ENTRY'!CK1008,$CG$4='DATA ENTRY'!D1008),'DATA ENTRY'!N1008,"")))</f>
        <v/>
      </c>
      <c r="CH1009" s="107" t="str">
        <f>IF('DATA ENTRY'!CK1008="","",IF('DATA ENTRY'!O1008="","",IF(AND($CD$4='DATA ENTRY'!CK1008,$CG$4='DATA ENTRY'!D1008),'DATA ENTRY'!O1008,"")))</f>
        <v/>
      </c>
      <c r="CI1009" s="3" t="str">
        <f>IF('DATA ENTRY'!CK1008="","",IF('DATA ENTRY'!P1008="","",IF(AND($CD$4='DATA ENTRY'!CK1008,$CG$4='DATA ENTRY'!D1008),'DATA ENTRY'!P1008,"")))</f>
        <v/>
      </c>
      <c r="CJ1009" s="107" t="str">
        <f>IF('DATA ENTRY'!CK1008="","",IF('DATA ENTRY'!Q1008="","",IF(AND($CD$4='DATA ENTRY'!CK1008,$CG$4='DATA ENTRY'!D1008),'DATA ENTRY'!Q1008,"")))</f>
        <v/>
      </c>
      <c r="CK1009" s="3" t="str">
        <f>IF('DATA ENTRY'!CK1008="","",IF('DATA ENTRY'!R1008="","",IF(AND($CD$4='DATA ENTRY'!CK1008,$CG$4='DATA ENTRY'!D1008),'DATA ENTRY'!R1008,"")))</f>
        <v/>
      </c>
      <c r="CL1009" s="3" t="str">
        <f>IF('DATA ENTRY'!CK1008="","",IF('DATA ENTRY'!S1008="","",IF(AND($CD$4='DATA ENTRY'!CK1008,$CG$4='DATA ENTRY'!D1008),'DATA ENTRY'!S1008,"")))</f>
        <v/>
      </c>
      <c r="CM1009" s="3" t="str">
        <f>IF('DATA ENTRY'!CK1008="","",IF('DATA ENTRY'!E1008="","",IF(AND($CD$4='DATA ENTRY'!CK1008,$CG$4='DATA ENTRY'!D1008),'DATA ENTRY'!E1008,"")))</f>
        <v/>
      </c>
      <c r="CN1009" s="3" t="str">
        <f>IF('DATA ENTRY'!CK1008="","",IF('DATA ENTRY'!W1008="","",IF(AND($CD$4='DATA ENTRY'!CK1008,$CG$4='DATA ENTRY'!D1008),'DATA ENTRY'!W1008,"")))</f>
        <v/>
      </c>
      <c r="CO1009" s="3" t="str">
        <f>IF('DATA ENTRY'!CK1008="","",IF('DATA ENTRY'!X1008="","",IF(AND($CD$4='DATA ENTRY'!CK1008,$CG$4='DATA ENTRY'!D1008),'DATA ENTRY'!X1008,"")))</f>
        <v/>
      </c>
      <c r="CP1009" s="108" t="str">
        <f t="shared" si="247"/>
        <v/>
      </c>
      <c r="CQ1009" s="108" t="str">
        <f>IF('DATA ENTRY'!CK1008="","",IF('DATA ENTRY'!G1008="","",IF(AND($CD$4='DATA ENTRY'!CK1008,$CG$4='DATA ENTRY'!D1008),'DATA ENTRY'!G1008,"")))</f>
        <v/>
      </c>
      <c r="CR1009" s="230" t="str">
        <f>IF('DATA ENTRY'!CK1008="","",IF('DATA ENTRY'!D1008="","",IF(AND($CD$4='DATA ENTRY'!CK1008,$CG$4='DATA ENTRY'!D1008),'DATA ENTRY'!D1008,"")))</f>
        <v/>
      </c>
      <c r="CS1009">
        <f t="shared" si="248"/>
        <v>0</v>
      </c>
      <c r="CT1009">
        <f t="shared" si="249"/>
        <v>0</v>
      </c>
      <c r="CV1009" s="139"/>
      <c r="CX1009">
        <f t="shared" si="250"/>
        <v>0</v>
      </c>
      <c r="DB1009" t="str">
        <f t="shared" si="257"/>
        <v/>
      </c>
      <c r="DC1009" t="str">
        <f t="shared" si="258"/>
        <v/>
      </c>
      <c r="DD1009" s="224">
        <v>1003</v>
      </c>
      <c r="DE1009" s="3" t="str">
        <f>IF('DATA ENTRY'!CK1008="","",IF('DATA ENTRY'!B1008="","",IF(AND($DF$4='DATA ENTRY'!D1008),'DATA ENTRY'!B1008,"")))</f>
        <v/>
      </c>
      <c r="DF1009" s="3" t="str">
        <f>IF('DATA ENTRY'!CK1008="","",IF('DATA ENTRY'!C1008="","",IF(AND($DF$4='DATA ENTRY'!D1008),'DATA ENTRY'!C1008,"")))</f>
        <v/>
      </c>
      <c r="DG1009" s="4" t="str">
        <f>IF('DATA ENTRY'!CK1008="","",IF('DATA ENTRY'!I1008="","",IF(AND($DF$4='DATA ENTRY'!D1008),'DATA ENTRY'!I1008,"")))</f>
        <v/>
      </c>
      <c r="DH1009" s="4" t="str">
        <f>IF('DATA ENTRY'!CK1008="","",IF('DATA ENTRY'!CK1008="","",IF(AND($DF$4='DATA ENTRY'!D1008),'DATA ENTRY'!CK1008,"")))</f>
        <v/>
      </c>
      <c r="DI1009" s="3" t="str">
        <f>IF('DATA ENTRY'!CK1008="","",IF('DATA ENTRY'!N1008="","",IF(AND($DF$4='DATA ENTRY'!D1008),'DATA ENTRY'!N1008,"")))</f>
        <v/>
      </c>
      <c r="DJ1009" s="107" t="str">
        <f>IF('DATA ENTRY'!CK1008="","",IF('DATA ENTRY'!O1008="","",IF(AND($DF$4='DATA ENTRY'!D1008),'DATA ENTRY'!O1008,"")))</f>
        <v/>
      </c>
      <c r="DK1009" s="3" t="str">
        <f>IF('DATA ENTRY'!CK1008="","",IF('DATA ENTRY'!P1008="","",IF(AND($DF$4='DATA ENTRY'!D1008),'DATA ENTRY'!P1008,"")))</f>
        <v/>
      </c>
      <c r="DL1009" s="107" t="str">
        <f>IF('DATA ENTRY'!CK1008="","",IF('DATA ENTRY'!Q1008="","",IF(AND($DF$4='DATA ENTRY'!D1008),'DATA ENTRY'!Q1008,"")))</f>
        <v/>
      </c>
      <c r="DM1009" s="3" t="str">
        <f>IF('DATA ENTRY'!CK1008="","",IF('DATA ENTRY'!R1008="","",IF(AND($DF$4='DATA ENTRY'!D1008),'DATA ENTRY'!R1008,"")))</f>
        <v/>
      </c>
      <c r="DN1009" s="107" t="str">
        <f>IF('DATA ENTRY'!CK1008="","",IF('DATA ENTRY'!S1008="","",IF(AND($DF$4='DATA ENTRY'!D1008),'DATA ENTRY'!S1008,"")))</f>
        <v/>
      </c>
      <c r="DO1009" s="3" t="str">
        <f>IF('DATA ENTRY'!CK1008="","",IF('DATA ENTRY'!E1008="","",IF(AND($DF$4='DATA ENTRY'!D1008),'DATA ENTRY'!E1008,"")))</f>
        <v/>
      </c>
      <c r="DP1009" s="3" t="str">
        <f>IF('DATA ENTRY'!CK1008="","",IF('DATA ENTRY'!D1008="","",IF(AND($DF$4='DATA ENTRY'!D1008),'DATA ENTRY'!D1008,"")))</f>
        <v/>
      </c>
      <c r="DQ1009" s="3" t="str">
        <f>IF('DATA ENTRY'!CK1008="","",IF('DATA ENTRY'!W1008="","",IF(AND($DF$4='DATA ENTRY'!D1008),'DATA ENTRY'!W1008,"")))</f>
        <v/>
      </c>
      <c r="DR1009" s="3" t="str">
        <f>IF('DATA ENTRY'!CK1008="","",IF('DATA ENTRY'!X1008="","",IF(AND($DF$4='DATA ENTRY'!D1008),'DATA ENTRY'!X1008,"")))</f>
        <v/>
      </c>
      <c r="DS1009" s="108" t="str">
        <f t="shared" si="251"/>
        <v/>
      </c>
      <c r="DT1009" s="108" t="str">
        <f>IF('DATA ENTRY'!CK1008="","",IF('DATA ENTRY'!D1008="","",IF(AND($DF$4='DATA ENTRY'!D1008),'DATA ENTRY'!G1008,"")))</f>
        <v/>
      </c>
      <c r="DY1009">
        <f t="shared" si="252"/>
        <v>0</v>
      </c>
      <c r="EB1009" t="str">
        <f t="shared" si="253"/>
        <v/>
      </c>
      <c r="EC1009" t="str">
        <f t="shared" si="254"/>
        <v/>
      </c>
      <c r="ED1009" s="224">
        <v>1003</v>
      </c>
      <c r="EE1009" s="3" t="str">
        <f>IF('DATA ENTRY'!CK1008="","",IF('DATA ENTRY'!B1008="","",IF(AND($EF$4='DATA ENTRY'!G1008,$EH$4='DATA ENTRY'!F1008),'DATA ENTRY'!B1008,"")))</f>
        <v/>
      </c>
      <c r="EF1009" s="3" t="str">
        <f>IF('DATA ENTRY'!CK1008="","",IF('DATA ENTRY'!C1008="","",IF(AND($EF$4='DATA ENTRY'!G1008,$EH$4='DATA ENTRY'!F1008),'DATA ENTRY'!C1008,"")))</f>
        <v/>
      </c>
      <c r="EG1009" s="4" t="str">
        <f>IF('DATA ENTRY'!CK1008="","",IF('DATA ENTRY'!I1008="","",IF(AND($EF$4='DATA ENTRY'!G1008,$EH$4='DATA ENTRY'!F1008),'DATA ENTRY'!I1008,"")))</f>
        <v/>
      </c>
      <c r="EH1009" s="4" t="str">
        <f>IF('DATA ENTRY'!CK1008="","",IF('DATA ENTRY'!CK1008="","",IF(AND($EF$4='DATA ENTRY'!G1008,$EH$4='DATA ENTRY'!F1008),'DATA ENTRY'!CK1008,"")))</f>
        <v/>
      </c>
      <c r="EI1009" s="3" t="str">
        <f>IF('DATA ENTRY'!CK1008="","",IF('DATA ENTRY'!N1008="","",IF(AND($EF$4='DATA ENTRY'!G1008,$EH$4='DATA ENTRY'!F1008),'DATA ENTRY'!N1008,"")))</f>
        <v/>
      </c>
      <c r="EJ1009" s="107" t="str">
        <f>IF('DATA ENTRY'!CK1008="","",IF('DATA ENTRY'!O1008="","",IF(AND($EF$4='DATA ENTRY'!G1008,$EH$4='DATA ENTRY'!F1008),'DATA ENTRY'!O1008,"")))</f>
        <v/>
      </c>
      <c r="EK1009" s="3" t="str">
        <f>IF('DATA ENTRY'!CK1008="","",IF('DATA ENTRY'!P1008="","",IF(AND($EF$4='DATA ENTRY'!G1008,$EH$4='DATA ENTRY'!F1008),'DATA ENTRY'!P1008,"")))</f>
        <v/>
      </c>
      <c r="EL1009" s="107" t="str">
        <f>IF('DATA ENTRY'!CK1008="","",IF('DATA ENTRY'!Q1008="","",IF(AND($EF$4='DATA ENTRY'!G1008,$EH$4='DATA ENTRY'!F1008),'DATA ENTRY'!Q1008,"")))</f>
        <v/>
      </c>
      <c r="EM1009" s="3" t="str">
        <f>IF('DATA ENTRY'!CK1008="","",IF('DATA ENTRY'!R1008="","",IF(AND($EF$4='DATA ENTRY'!G1008,$EH$4='DATA ENTRY'!F1008),'DATA ENTRY'!R1008,"")))</f>
        <v/>
      </c>
      <c r="EN1009" s="107" t="str">
        <f>IF('DATA ENTRY'!CK1008="","",IF('DATA ENTRY'!S1008="","",IF(AND($EF$4='DATA ENTRY'!G1008,$EH$4='DATA ENTRY'!F1008),'DATA ENTRY'!S1008,"")))</f>
        <v/>
      </c>
      <c r="EO1009" s="3" t="str">
        <f>IF('DATA ENTRY'!CK1008="","",IF('DATA ENTRY'!E1008="","",IF(AND($EF$4='DATA ENTRY'!G1008,$EH$4='DATA ENTRY'!F1008),'DATA ENTRY'!E1008,"")))</f>
        <v/>
      </c>
      <c r="EP1009" s="3" t="str">
        <f>IF('DATA ENTRY'!CK1008="","",IF('DATA ENTRY'!D1008="","",IF(AND($EF$4='DATA ENTRY'!G1008,$EH$4='DATA ENTRY'!F1008),'DATA ENTRY'!D1008,"")))</f>
        <v/>
      </c>
      <c r="EQ1009" s="3" t="str">
        <f>IF('DATA ENTRY'!CK1008="","",IF('DATA ENTRY'!W1008="","",IF(AND($EF$4='DATA ENTRY'!G1008,$EH$4='DATA ENTRY'!F1008),'DATA ENTRY'!W1008,"")))</f>
        <v/>
      </c>
      <c r="ER1009" s="3" t="str">
        <f>IF('DATA ENTRY'!CK1008="","",IF('DATA ENTRY'!X1008="","",IF(AND($EF$4='DATA ENTRY'!G1008,$EH$4='DATA ENTRY'!F1008),'DATA ENTRY'!X1008,"")))</f>
        <v/>
      </c>
      <c r="ES1009" s="108" t="str">
        <f t="shared" si="255"/>
        <v/>
      </c>
      <c r="ET1009" s="108" t="str">
        <f>IF('DATA ENTRY'!CK1008="","",IF('DATA ENTRY'!D1008="","",IF(AND($EF$4='DATA ENTRY'!G1008,$EH$4='DATA ENTRY'!F1008),'DATA ENTRY'!G1008,"")))</f>
        <v/>
      </c>
      <c r="EY1009">
        <f t="shared" si="256"/>
        <v>0</v>
      </c>
    </row>
    <row r="1010" spans="1:155">
      <c r="A1010" t="str">
        <f>IF(S1010=0,"",1+(MAX($A$7:A1009)))</f>
        <v/>
      </c>
      <c r="B1010" s="224">
        <v>1004</v>
      </c>
      <c r="C1010" s="3" t="str">
        <f>IF('DATA ENTRY'!CK1009="","",IF('DATA ENTRY'!B1009="","",IF($D$4="All Post",'DATA ENTRY'!B1009,IF(AND($D$4='DATA ENTRY'!CK1009),'DATA ENTRY'!B1009,""))))</f>
        <v/>
      </c>
      <c r="D1010" s="3" t="str">
        <f>IF('DATA ENTRY'!CK1009="","",IF('DATA ENTRY'!C1009="","",IF($D$4="All Post",'DATA ENTRY'!C1009,IF(AND($D$4='DATA ENTRY'!CK1009),'DATA ENTRY'!C1009,""))))</f>
        <v/>
      </c>
      <c r="E1010" s="4" t="str">
        <f>IF('DATA ENTRY'!CK1009="","",IF('DATA ENTRY'!I1009="","",IF($D$4="All Post",'DATA ENTRY'!I1009,IF(AND($D$4='DATA ENTRY'!CK1009),'DATA ENTRY'!I1009,""))))</f>
        <v/>
      </c>
      <c r="F1010" s="4" t="str">
        <f>IF('DATA ENTRY'!CK1009="","",IF('DATA ENTRY'!CK1009="","",IF($D$4="All Post",'DATA ENTRY'!CK1009,IF(AND($D$4='DATA ENTRY'!CK1009),'DATA ENTRY'!CK1009,""))))</f>
        <v/>
      </c>
      <c r="G1010" s="3" t="str">
        <f>IF('DATA ENTRY'!CK1009="","",IF('DATA ENTRY'!N1009="","",IF($D$4="All Post",'DATA ENTRY'!N1009,IF(AND($D$4='DATA ENTRY'!CK1009),'DATA ENTRY'!N1009,""))))</f>
        <v/>
      </c>
      <c r="H1010" s="107" t="str">
        <f>IF('DATA ENTRY'!CK1009="","",IF('DATA ENTRY'!O1009="","",IF($D$4="All Post",'DATA ENTRY'!O1009,IF(AND($D$4='DATA ENTRY'!CK1009),'DATA ENTRY'!O1009,""))))</f>
        <v/>
      </c>
      <c r="I1010" s="3" t="str">
        <f>IF('DATA ENTRY'!CK1009="","",IF('DATA ENTRY'!P1009="","",IF($D$4="All Post",'DATA ENTRY'!P1009,IF(AND($D$4='DATA ENTRY'!CK1009),'DATA ENTRY'!P1009,""))))</f>
        <v/>
      </c>
      <c r="J1010" s="107" t="str">
        <f>IF('DATA ENTRY'!CK1009="","",IF('DATA ENTRY'!Q1009="","",IF($D$4="All Post",'DATA ENTRY'!Q1009,IF(AND($D$4='DATA ENTRY'!CK1009),'DATA ENTRY'!Q1009,""))))</f>
        <v/>
      </c>
      <c r="K1010" s="3" t="str">
        <f>IF('DATA ENTRY'!CK1009="","",IF('DATA ENTRY'!R1009="","",IF($D$4="All Post",'DATA ENTRY'!R1009,IF(AND($D$4='DATA ENTRY'!CK1009),'DATA ENTRY'!R1009,""))))</f>
        <v/>
      </c>
      <c r="L1010" s="3" t="str">
        <f>IF('DATA ENTRY'!CK1009="","",IF('DATA ENTRY'!S1009="","",IF($D$4="All Post",'DATA ENTRY'!S1009,IF(AND($D$4='DATA ENTRY'!CK1009),'DATA ENTRY'!S1009,""))))</f>
        <v/>
      </c>
      <c r="M1010" s="3" t="str">
        <f>IF('DATA ENTRY'!CK1009="","",IF('DATA ENTRY'!E1009="","",IF($D$4="All Post",'DATA ENTRY'!E1009,IF(AND($D$4='DATA ENTRY'!CK1009),'DATA ENTRY'!E1009,""))))</f>
        <v/>
      </c>
      <c r="N1010" s="3" t="str">
        <f>IF('DATA ENTRY'!CK1009="","",IF('DATA ENTRY'!W1009="","",IF($D$4="All Post",'DATA ENTRY'!W1009,IF(AND($D$4='DATA ENTRY'!CK1009),'DATA ENTRY'!W1009,""))))</f>
        <v/>
      </c>
      <c r="O1010" s="3" t="str">
        <f>IF('DATA ENTRY'!CK1009="","",IF('DATA ENTRY'!X1009="","",IF($D$4="All Post",'DATA ENTRY'!X1009,IF(AND($D$4='DATA ENTRY'!CK1009),'DATA ENTRY'!X1009,""))))</f>
        <v/>
      </c>
      <c r="P1010" s="3" t="str">
        <f>IF('DATA ENTRY'!CK1009="","",IF('DATA ENTRY'!G1009="","",IF($D$4="All Post",'DATA ENTRY'!G1009,IF(AND($D$4='DATA ENTRY'!CK1009),'DATA ENTRY'!G1009,""))))</f>
        <v/>
      </c>
      <c r="S1010">
        <f t="shared" si="243"/>
        <v>0</v>
      </c>
      <c r="T1010" t="str">
        <f t="shared" si="244"/>
        <v/>
      </c>
      <c r="BZ1010" t="str">
        <f t="shared" si="245"/>
        <v/>
      </c>
      <c r="CA1010" t="str">
        <f t="shared" si="246"/>
        <v/>
      </c>
      <c r="CB1010" s="224">
        <v>1004</v>
      </c>
      <c r="CC1010" s="3" t="str">
        <f>IF('DATA ENTRY'!CK1009="","",IF('DATA ENTRY'!B1009="","",IF(AND($CD$4='DATA ENTRY'!CK1009,$CG$4='DATA ENTRY'!D1009),'DATA ENTRY'!B1009,"")))</f>
        <v/>
      </c>
      <c r="CD1010" s="3" t="str">
        <f>IF('DATA ENTRY'!CK1009="","",IF('DATA ENTRY'!C1009="","",IF(AND($CD$4='DATA ENTRY'!CK1009,$CG$4='DATA ENTRY'!D1009),'DATA ENTRY'!C1009,"")))</f>
        <v/>
      </c>
      <c r="CE1010" s="4" t="str">
        <f>IF('DATA ENTRY'!CK1009="","",IF('DATA ENTRY'!I1009="","",IF(AND($CD$4='DATA ENTRY'!CK1009,$CG$4='DATA ENTRY'!D1009),'DATA ENTRY'!I1009,"")))</f>
        <v/>
      </c>
      <c r="CF1010" s="4" t="str">
        <f>IF('DATA ENTRY'!CK1009="","",IF('DATA ENTRY'!CK1009="","",IF(AND($CD$4='DATA ENTRY'!CK1009,$CG$4='DATA ENTRY'!D1009),'DATA ENTRY'!CK1009,"")))</f>
        <v/>
      </c>
      <c r="CG1010" s="3" t="str">
        <f>IF('DATA ENTRY'!CK1009="","",IF('DATA ENTRY'!N1009="","",IF(AND($CD$4='DATA ENTRY'!CK1009,$CG$4='DATA ENTRY'!D1009),'DATA ENTRY'!N1009,"")))</f>
        <v/>
      </c>
      <c r="CH1010" s="107" t="str">
        <f>IF('DATA ENTRY'!CK1009="","",IF('DATA ENTRY'!O1009="","",IF(AND($CD$4='DATA ENTRY'!CK1009,$CG$4='DATA ENTRY'!D1009),'DATA ENTRY'!O1009,"")))</f>
        <v/>
      </c>
      <c r="CI1010" s="3" t="str">
        <f>IF('DATA ENTRY'!CK1009="","",IF('DATA ENTRY'!P1009="","",IF(AND($CD$4='DATA ENTRY'!CK1009,$CG$4='DATA ENTRY'!D1009),'DATA ENTRY'!P1009,"")))</f>
        <v/>
      </c>
      <c r="CJ1010" s="107" t="str">
        <f>IF('DATA ENTRY'!CK1009="","",IF('DATA ENTRY'!Q1009="","",IF(AND($CD$4='DATA ENTRY'!CK1009,$CG$4='DATA ENTRY'!D1009),'DATA ENTRY'!Q1009,"")))</f>
        <v/>
      </c>
      <c r="CK1010" s="3" t="str">
        <f>IF('DATA ENTRY'!CK1009="","",IF('DATA ENTRY'!R1009="","",IF(AND($CD$4='DATA ENTRY'!CK1009,$CG$4='DATA ENTRY'!D1009),'DATA ENTRY'!R1009,"")))</f>
        <v/>
      </c>
      <c r="CL1010" s="3" t="str">
        <f>IF('DATA ENTRY'!CK1009="","",IF('DATA ENTRY'!S1009="","",IF(AND($CD$4='DATA ENTRY'!CK1009,$CG$4='DATA ENTRY'!D1009),'DATA ENTRY'!S1009,"")))</f>
        <v/>
      </c>
      <c r="CM1010" s="3" t="str">
        <f>IF('DATA ENTRY'!CK1009="","",IF('DATA ENTRY'!E1009="","",IF(AND($CD$4='DATA ENTRY'!CK1009,$CG$4='DATA ENTRY'!D1009),'DATA ENTRY'!E1009,"")))</f>
        <v/>
      </c>
      <c r="CN1010" s="3" t="str">
        <f>IF('DATA ENTRY'!CK1009="","",IF('DATA ENTRY'!W1009="","",IF(AND($CD$4='DATA ENTRY'!CK1009,$CG$4='DATA ENTRY'!D1009),'DATA ENTRY'!W1009,"")))</f>
        <v/>
      </c>
      <c r="CO1010" s="3" t="str">
        <f>IF('DATA ENTRY'!CK1009="","",IF('DATA ENTRY'!X1009="","",IF(AND($CD$4='DATA ENTRY'!CK1009,$CG$4='DATA ENTRY'!D1009),'DATA ENTRY'!X1009,"")))</f>
        <v/>
      </c>
      <c r="CP1010" s="108" t="str">
        <f t="shared" si="247"/>
        <v/>
      </c>
      <c r="CQ1010" s="108" t="str">
        <f>IF('DATA ENTRY'!CK1009="","",IF('DATA ENTRY'!G1009="","",IF(AND($CD$4='DATA ENTRY'!CK1009,$CG$4='DATA ENTRY'!D1009),'DATA ENTRY'!G1009,"")))</f>
        <v/>
      </c>
      <c r="CR1010" s="230" t="str">
        <f>IF('DATA ENTRY'!CK1009="","",IF('DATA ENTRY'!D1009="","",IF(AND($CD$4='DATA ENTRY'!CK1009,$CG$4='DATA ENTRY'!D1009),'DATA ENTRY'!D1009,"")))</f>
        <v/>
      </c>
      <c r="CS1010">
        <f t="shared" si="248"/>
        <v>0</v>
      </c>
      <c r="CT1010">
        <f t="shared" si="249"/>
        <v>0</v>
      </c>
      <c r="CV1010" s="139"/>
      <c r="CX1010">
        <f t="shared" si="250"/>
        <v>0</v>
      </c>
      <c r="DB1010" t="str">
        <f t="shared" si="257"/>
        <v/>
      </c>
      <c r="DC1010" t="str">
        <f t="shared" si="258"/>
        <v/>
      </c>
      <c r="DD1010" s="224">
        <v>1004</v>
      </c>
      <c r="DE1010" s="3" t="str">
        <f>IF('DATA ENTRY'!CK1009="","",IF('DATA ENTRY'!B1009="","",IF(AND($DF$4='DATA ENTRY'!D1009),'DATA ENTRY'!B1009,"")))</f>
        <v/>
      </c>
      <c r="DF1010" s="3" t="str">
        <f>IF('DATA ENTRY'!CK1009="","",IF('DATA ENTRY'!C1009="","",IF(AND($DF$4='DATA ENTRY'!D1009),'DATA ENTRY'!C1009,"")))</f>
        <v/>
      </c>
      <c r="DG1010" s="4" t="str">
        <f>IF('DATA ENTRY'!CK1009="","",IF('DATA ENTRY'!I1009="","",IF(AND($DF$4='DATA ENTRY'!D1009),'DATA ENTRY'!I1009,"")))</f>
        <v/>
      </c>
      <c r="DH1010" s="4" t="str">
        <f>IF('DATA ENTRY'!CK1009="","",IF('DATA ENTRY'!CK1009="","",IF(AND($DF$4='DATA ENTRY'!D1009),'DATA ENTRY'!CK1009,"")))</f>
        <v/>
      </c>
      <c r="DI1010" s="3" t="str">
        <f>IF('DATA ENTRY'!CK1009="","",IF('DATA ENTRY'!N1009="","",IF(AND($DF$4='DATA ENTRY'!D1009),'DATA ENTRY'!N1009,"")))</f>
        <v/>
      </c>
      <c r="DJ1010" s="107" t="str">
        <f>IF('DATA ENTRY'!CK1009="","",IF('DATA ENTRY'!O1009="","",IF(AND($DF$4='DATA ENTRY'!D1009),'DATA ENTRY'!O1009,"")))</f>
        <v/>
      </c>
      <c r="DK1010" s="3" t="str">
        <f>IF('DATA ENTRY'!CK1009="","",IF('DATA ENTRY'!P1009="","",IF(AND($DF$4='DATA ENTRY'!D1009),'DATA ENTRY'!P1009,"")))</f>
        <v/>
      </c>
      <c r="DL1010" s="107" t="str">
        <f>IF('DATA ENTRY'!CK1009="","",IF('DATA ENTRY'!Q1009="","",IF(AND($DF$4='DATA ENTRY'!D1009),'DATA ENTRY'!Q1009,"")))</f>
        <v/>
      </c>
      <c r="DM1010" s="3" t="str">
        <f>IF('DATA ENTRY'!CK1009="","",IF('DATA ENTRY'!R1009="","",IF(AND($DF$4='DATA ENTRY'!D1009),'DATA ENTRY'!R1009,"")))</f>
        <v/>
      </c>
      <c r="DN1010" s="107" t="str">
        <f>IF('DATA ENTRY'!CK1009="","",IF('DATA ENTRY'!S1009="","",IF(AND($DF$4='DATA ENTRY'!D1009),'DATA ENTRY'!S1009,"")))</f>
        <v/>
      </c>
      <c r="DO1010" s="3" t="str">
        <f>IF('DATA ENTRY'!CK1009="","",IF('DATA ENTRY'!E1009="","",IF(AND($DF$4='DATA ENTRY'!D1009),'DATA ENTRY'!E1009,"")))</f>
        <v/>
      </c>
      <c r="DP1010" s="3" t="str">
        <f>IF('DATA ENTRY'!CK1009="","",IF('DATA ENTRY'!D1009="","",IF(AND($DF$4='DATA ENTRY'!D1009),'DATA ENTRY'!D1009,"")))</f>
        <v/>
      </c>
      <c r="DQ1010" s="3" t="str">
        <f>IF('DATA ENTRY'!CK1009="","",IF('DATA ENTRY'!W1009="","",IF(AND($DF$4='DATA ENTRY'!D1009),'DATA ENTRY'!W1009,"")))</f>
        <v/>
      </c>
      <c r="DR1010" s="3" t="str">
        <f>IF('DATA ENTRY'!CK1009="","",IF('DATA ENTRY'!X1009="","",IF(AND($DF$4='DATA ENTRY'!D1009),'DATA ENTRY'!X1009,"")))</f>
        <v/>
      </c>
      <c r="DS1010" s="108" t="str">
        <f t="shared" si="251"/>
        <v/>
      </c>
      <c r="DT1010" s="108" t="str">
        <f>IF('DATA ENTRY'!CK1009="","",IF('DATA ENTRY'!D1009="","",IF(AND($DF$4='DATA ENTRY'!D1009),'DATA ENTRY'!G1009,"")))</f>
        <v/>
      </c>
      <c r="DY1010">
        <f t="shared" si="252"/>
        <v>0</v>
      </c>
      <c r="EB1010" t="str">
        <f t="shared" si="253"/>
        <v/>
      </c>
      <c r="EC1010" t="str">
        <f t="shared" si="254"/>
        <v/>
      </c>
      <c r="ED1010" s="224">
        <v>1004</v>
      </c>
      <c r="EE1010" s="3" t="str">
        <f>IF('DATA ENTRY'!CK1009="","",IF('DATA ENTRY'!B1009="","",IF(AND($EF$4='DATA ENTRY'!G1009,$EH$4='DATA ENTRY'!F1009),'DATA ENTRY'!B1009,"")))</f>
        <v/>
      </c>
      <c r="EF1010" s="3" t="str">
        <f>IF('DATA ENTRY'!CK1009="","",IF('DATA ENTRY'!C1009="","",IF(AND($EF$4='DATA ENTRY'!G1009,$EH$4='DATA ENTRY'!F1009),'DATA ENTRY'!C1009,"")))</f>
        <v/>
      </c>
      <c r="EG1010" s="4" t="str">
        <f>IF('DATA ENTRY'!CK1009="","",IF('DATA ENTRY'!I1009="","",IF(AND($EF$4='DATA ENTRY'!G1009,$EH$4='DATA ENTRY'!F1009),'DATA ENTRY'!I1009,"")))</f>
        <v/>
      </c>
      <c r="EH1010" s="4" t="str">
        <f>IF('DATA ENTRY'!CK1009="","",IF('DATA ENTRY'!CK1009="","",IF(AND($EF$4='DATA ENTRY'!G1009,$EH$4='DATA ENTRY'!F1009),'DATA ENTRY'!CK1009,"")))</f>
        <v/>
      </c>
      <c r="EI1010" s="3" t="str">
        <f>IF('DATA ENTRY'!CK1009="","",IF('DATA ENTRY'!N1009="","",IF(AND($EF$4='DATA ENTRY'!G1009,$EH$4='DATA ENTRY'!F1009),'DATA ENTRY'!N1009,"")))</f>
        <v/>
      </c>
      <c r="EJ1010" s="107" t="str">
        <f>IF('DATA ENTRY'!CK1009="","",IF('DATA ENTRY'!O1009="","",IF(AND($EF$4='DATA ENTRY'!G1009,$EH$4='DATA ENTRY'!F1009),'DATA ENTRY'!O1009,"")))</f>
        <v/>
      </c>
      <c r="EK1010" s="3" t="str">
        <f>IF('DATA ENTRY'!CK1009="","",IF('DATA ENTRY'!P1009="","",IF(AND($EF$4='DATA ENTRY'!G1009,$EH$4='DATA ENTRY'!F1009),'DATA ENTRY'!P1009,"")))</f>
        <v/>
      </c>
      <c r="EL1010" s="107" t="str">
        <f>IF('DATA ENTRY'!CK1009="","",IF('DATA ENTRY'!Q1009="","",IF(AND($EF$4='DATA ENTRY'!G1009,$EH$4='DATA ENTRY'!F1009),'DATA ENTRY'!Q1009,"")))</f>
        <v/>
      </c>
      <c r="EM1010" s="3" t="str">
        <f>IF('DATA ENTRY'!CK1009="","",IF('DATA ENTRY'!R1009="","",IF(AND($EF$4='DATA ENTRY'!G1009,$EH$4='DATA ENTRY'!F1009),'DATA ENTRY'!R1009,"")))</f>
        <v/>
      </c>
      <c r="EN1010" s="107" t="str">
        <f>IF('DATA ENTRY'!CK1009="","",IF('DATA ENTRY'!S1009="","",IF(AND($EF$4='DATA ENTRY'!G1009,$EH$4='DATA ENTRY'!F1009),'DATA ENTRY'!S1009,"")))</f>
        <v/>
      </c>
      <c r="EO1010" s="3" t="str">
        <f>IF('DATA ENTRY'!CK1009="","",IF('DATA ENTRY'!E1009="","",IF(AND($EF$4='DATA ENTRY'!G1009,$EH$4='DATA ENTRY'!F1009),'DATA ENTRY'!E1009,"")))</f>
        <v/>
      </c>
      <c r="EP1010" s="3" t="str">
        <f>IF('DATA ENTRY'!CK1009="","",IF('DATA ENTRY'!D1009="","",IF(AND($EF$4='DATA ENTRY'!G1009,$EH$4='DATA ENTRY'!F1009),'DATA ENTRY'!D1009,"")))</f>
        <v/>
      </c>
      <c r="EQ1010" s="3" t="str">
        <f>IF('DATA ENTRY'!CK1009="","",IF('DATA ENTRY'!W1009="","",IF(AND($EF$4='DATA ENTRY'!G1009,$EH$4='DATA ENTRY'!F1009),'DATA ENTRY'!W1009,"")))</f>
        <v/>
      </c>
      <c r="ER1010" s="3" t="str">
        <f>IF('DATA ENTRY'!CK1009="","",IF('DATA ENTRY'!X1009="","",IF(AND($EF$4='DATA ENTRY'!G1009,$EH$4='DATA ENTRY'!F1009),'DATA ENTRY'!X1009,"")))</f>
        <v/>
      </c>
      <c r="ES1010" s="108" t="str">
        <f t="shared" si="255"/>
        <v/>
      </c>
      <c r="ET1010" s="108" t="str">
        <f>IF('DATA ENTRY'!CK1009="","",IF('DATA ENTRY'!D1009="","",IF(AND($EF$4='DATA ENTRY'!G1009,$EH$4='DATA ENTRY'!F1009),'DATA ENTRY'!G1009,"")))</f>
        <v/>
      </c>
      <c r="EY1010">
        <f t="shared" si="256"/>
        <v>0</v>
      </c>
    </row>
    <row r="1011" spans="1:155">
      <c r="A1011" t="str">
        <f>IF(S1011=0,"",1+(MAX($A$7:A1010)))</f>
        <v/>
      </c>
      <c r="B1011" s="224">
        <v>1005</v>
      </c>
      <c r="C1011" s="3" t="str">
        <f>IF('DATA ENTRY'!CK1010="","",IF('DATA ENTRY'!B1010="","",IF($D$4="All Post",'DATA ENTRY'!B1010,IF(AND($D$4='DATA ENTRY'!CK1010),'DATA ENTRY'!B1010,""))))</f>
        <v/>
      </c>
      <c r="D1011" s="3" t="str">
        <f>IF('DATA ENTRY'!CK1010="","",IF('DATA ENTRY'!C1010="","",IF($D$4="All Post",'DATA ENTRY'!C1010,IF(AND($D$4='DATA ENTRY'!CK1010),'DATA ENTRY'!C1010,""))))</f>
        <v/>
      </c>
      <c r="E1011" s="4" t="str">
        <f>IF('DATA ENTRY'!CK1010="","",IF('DATA ENTRY'!I1010="","",IF($D$4="All Post",'DATA ENTRY'!I1010,IF(AND($D$4='DATA ENTRY'!CK1010),'DATA ENTRY'!I1010,""))))</f>
        <v/>
      </c>
      <c r="F1011" s="4" t="str">
        <f>IF('DATA ENTRY'!CK1010="","",IF('DATA ENTRY'!CK1010="","",IF($D$4="All Post",'DATA ENTRY'!CK1010,IF(AND($D$4='DATA ENTRY'!CK1010),'DATA ENTRY'!CK1010,""))))</f>
        <v/>
      </c>
      <c r="G1011" s="3" t="str">
        <f>IF('DATA ENTRY'!CK1010="","",IF('DATA ENTRY'!N1010="","",IF($D$4="All Post",'DATA ENTRY'!N1010,IF(AND($D$4='DATA ENTRY'!CK1010),'DATA ENTRY'!N1010,""))))</f>
        <v/>
      </c>
      <c r="H1011" s="107" t="str">
        <f>IF('DATA ENTRY'!CK1010="","",IF('DATA ENTRY'!O1010="","",IF($D$4="All Post",'DATA ENTRY'!O1010,IF(AND($D$4='DATA ENTRY'!CK1010),'DATA ENTRY'!O1010,""))))</f>
        <v/>
      </c>
      <c r="I1011" s="3" t="str">
        <f>IF('DATA ENTRY'!CK1010="","",IF('DATA ENTRY'!P1010="","",IF($D$4="All Post",'DATA ENTRY'!P1010,IF(AND($D$4='DATA ENTRY'!CK1010),'DATA ENTRY'!P1010,""))))</f>
        <v/>
      </c>
      <c r="J1011" s="107" t="str">
        <f>IF('DATA ENTRY'!CK1010="","",IF('DATA ENTRY'!Q1010="","",IF($D$4="All Post",'DATA ENTRY'!Q1010,IF(AND($D$4='DATA ENTRY'!CK1010),'DATA ENTRY'!Q1010,""))))</f>
        <v/>
      </c>
      <c r="K1011" s="3" t="str">
        <f>IF('DATA ENTRY'!CK1010="","",IF('DATA ENTRY'!R1010="","",IF($D$4="All Post",'DATA ENTRY'!R1010,IF(AND($D$4='DATA ENTRY'!CK1010),'DATA ENTRY'!R1010,""))))</f>
        <v/>
      </c>
      <c r="L1011" s="3" t="str">
        <f>IF('DATA ENTRY'!CK1010="","",IF('DATA ENTRY'!S1010="","",IF($D$4="All Post",'DATA ENTRY'!S1010,IF(AND($D$4='DATA ENTRY'!CK1010),'DATA ENTRY'!S1010,""))))</f>
        <v/>
      </c>
      <c r="M1011" s="3" t="str">
        <f>IF('DATA ENTRY'!CK1010="","",IF('DATA ENTRY'!E1010="","",IF($D$4="All Post",'DATA ENTRY'!E1010,IF(AND($D$4='DATA ENTRY'!CK1010),'DATA ENTRY'!E1010,""))))</f>
        <v/>
      </c>
      <c r="N1011" s="3" t="str">
        <f>IF('DATA ENTRY'!CK1010="","",IF('DATA ENTRY'!W1010="","",IF($D$4="All Post",'DATA ENTRY'!W1010,IF(AND($D$4='DATA ENTRY'!CK1010),'DATA ENTRY'!W1010,""))))</f>
        <v/>
      </c>
      <c r="O1011" s="3" t="str">
        <f>IF('DATA ENTRY'!CK1010="","",IF('DATA ENTRY'!X1010="","",IF($D$4="All Post",'DATA ENTRY'!X1010,IF(AND($D$4='DATA ENTRY'!CK1010),'DATA ENTRY'!X1010,""))))</f>
        <v/>
      </c>
      <c r="P1011" s="3" t="str">
        <f>IF('DATA ENTRY'!CK1010="","",IF('DATA ENTRY'!G1010="","",IF($D$4="All Post",'DATA ENTRY'!G1010,IF(AND($D$4='DATA ENTRY'!CK1010),'DATA ENTRY'!G1010,""))))</f>
        <v/>
      </c>
      <c r="S1011">
        <f t="shared" si="243"/>
        <v>0</v>
      </c>
      <c r="T1011" t="str">
        <f t="shared" si="244"/>
        <v/>
      </c>
      <c r="BZ1011" t="str">
        <f t="shared" si="245"/>
        <v/>
      </c>
      <c r="CA1011" t="str">
        <f t="shared" si="246"/>
        <v/>
      </c>
      <c r="CB1011" s="224">
        <v>1005</v>
      </c>
      <c r="CC1011" s="3" t="str">
        <f>IF('DATA ENTRY'!CK1010="","",IF('DATA ENTRY'!B1010="","",IF(AND($CD$4='DATA ENTRY'!CK1010,$CG$4='DATA ENTRY'!D1010),'DATA ENTRY'!B1010,"")))</f>
        <v/>
      </c>
      <c r="CD1011" s="3" t="str">
        <f>IF('DATA ENTRY'!CK1010="","",IF('DATA ENTRY'!C1010="","",IF(AND($CD$4='DATA ENTRY'!CK1010,$CG$4='DATA ENTRY'!D1010),'DATA ENTRY'!C1010,"")))</f>
        <v/>
      </c>
      <c r="CE1011" s="4" t="str">
        <f>IF('DATA ENTRY'!CK1010="","",IF('DATA ENTRY'!I1010="","",IF(AND($CD$4='DATA ENTRY'!CK1010,$CG$4='DATA ENTRY'!D1010),'DATA ENTRY'!I1010,"")))</f>
        <v/>
      </c>
      <c r="CF1011" s="4" t="str">
        <f>IF('DATA ENTRY'!CK1010="","",IF('DATA ENTRY'!CK1010="","",IF(AND($CD$4='DATA ENTRY'!CK1010,$CG$4='DATA ENTRY'!D1010),'DATA ENTRY'!CK1010,"")))</f>
        <v/>
      </c>
      <c r="CG1011" s="3" t="str">
        <f>IF('DATA ENTRY'!CK1010="","",IF('DATA ENTRY'!N1010="","",IF(AND($CD$4='DATA ENTRY'!CK1010,$CG$4='DATA ENTRY'!D1010),'DATA ENTRY'!N1010,"")))</f>
        <v/>
      </c>
      <c r="CH1011" s="107" t="str">
        <f>IF('DATA ENTRY'!CK1010="","",IF('DATA ENTRY'!O1010="","",IF(AND($CD$4='DATA ENTRY'!CK1010,$CG$4='DATA ENTRY'!D1010),'DATA ENTRY'!O1010,"")))</f>
        <v/>
      </c>
      <c r="CI1011" s="3" t="str">
        <f>IF('DATA ENTRY'!CK1010="","",IF('DATA ENTRY'!P1010="","",IF(AND($CD$4='DATA ENTRY'!CK1010,$CG$4='DATA ENTRY'!D1010),'DATA ENTRY'!P1010,"")))</f>
        <v/>
      </c>
      <c r="CJ1011" s="107" t="str">
        <f>IF('DATA ENTRY'!CK1010="","",IF('DATA ENTRY'!Q1010="","",IF(AND($CD$4='DATA ENTRY'!CK1010,$CG$4='DATA ENTRY'!D1010),'DATA ENTRY'!Q1010,"")))</f>
        <v/>
      </c>
      <c r="CK1011" s="3" t="str">
        <f>IF('DATA ENTRY'!CK1010="","",IF('DATA ENTRY'!R1010="","",IF(AND($CD$4='DATA ENTRY'!CK1010,$CG$4='DATA ENTRY'!D1010),'DATA ENTRY'!R1010,"")))</f>
        <v/>
      </c>
      <c r="CL1011" s="3" t="str">
        <f>IF('DATA ENTRY'!CK1010="","",IF('DATA ENTRY'!S1010="","",IF(AND($CD$4='DATA ENTRY'!CK1010,$CG$4='DATA ENTRY'!D1010),'DATA ENTRY'!S1010,"")))</f>
        <v/>
      </c>
      <c r="CM1011" s="3" t="str">
        <f>IF('DATA ENTRY'!CK1010="","",IF('DATA ENTRY'!E1010="","",IF(AND($CD$4='DATA ENTRY'!CK1010,$CG$4='DATA ENTRY'!D1010),'DATA ENTRY'!E1010,"")))</f>
        <v/>
      </c>
      <c r="CN1011" s="3" t="str">
        <f>IF('DATA ENTRY'!CK1010="","",IF('DATA ENTRY'!W1010="","",IF(AND($CD$4='DATA ENTRY'!CK1010,$CG$4='DATA ENTRY'!D1010),'DATA ENTRY'!W1010,"")))</f>
        <v/>
      </c>
      <c r="CO1011" s="3" t="str">
        <f>IF('DATA ENTRY'!CK1010="","",IF('DATA ENTRY'!X1010="","",IF(AND($CD$4='DATA ENTRY'!CK1010,$CG$4='DATA ENTRY'!D1010),'DATA ENTRY'!X1010,"")))</f>
        <v/>
      </c>
      <c r="CP1011" s="108" t="str">
        <f t="shared" si="247"/>
        <v/>
      </c>
      <c r="CQ1011" s="108" t="str">
        <f>IF('DATA ENTRY'!CK1010="","",IF('DATA ENTRY'!G1010="","",IF(AND($CD$4='DATA ENTRY'!CK1010,$CG$4='DATA ENTRY'!D1010),'DATA ENTRY'!G1010,"")))</f>
        <v/>
      </c>
      <c r="CR1011" s="230" t="str">
        <f>IF('DATA ENTRY'!CK1010="","",IF('DATA ENTRY'!D1010="","",IF(AND($CD$4='DATA ENTRY'!CK1010,$CG$4='DATA ENTRY'!D1010),'DATA ENTRY'!D1010,"")))</f>
        <v/>
      </c>
      <c r="CS1011">
        <f t="shared" si="248"/>
        <v>0</v>
      </c>
      <c r="CT1011">
        <f t="shared" si="249"/>
        <v>0</v>
      </c>
      <c r="CV1011" s="139"/>
      <c r="CX1011">
        <f t="shared" si="250"/>
        <v>0</v>
      </c>
      <c r="DB1011" t="str">
        <f t="shared" si="257"/>
        <v/>
      </c>
      <c r="DC1011" t="str">
        <f t="shared" si="258"/>
        <v/>
      </c>
      <c r="DD1011" s="224">
        <v>1005</v>
      </c>
      <c r="DE1011" s="3" t="str">
        <f>IF('DATA ENTRY'!CK1010="","",IF('DATA ENTRY'!B1010="","",IF(AND($DF$4='DATA ENTRY'!D1010),'DATA ENTRY'!B1010,"")))</f>
        <v/>
      </c>
      <c r="DF1011" s="3" t="str">
        <f>IF('DATA ENTRY'!CK1010="","",IF('DATA ENTRY'!C1010="","",IF(AND($DF$4='DATA ENTRY'!D1010),'DATA ENTRY'!C1010,"")))</f>
        <v/>
      </c>
      <c r="DG1011" s="4" t="str">
        <f>IF('DATA ENTRY'!CK1010="","",IF('DATA ENTRY'!I1010="","",IF(AND($DF$4='DATA ENTRY'!D1010),'DATA ENTRY'!I1010,"")))</f>
        <v/>
      </c>
      <c r="DH1011" s="4" t="str">
        <f>IF('DATA ENTRY'!CK1010="","",IF('DATA ENTRY'!CK1010="","",IF(AND($DF$4='DATA ENTRY'!D1010),'DATA ENTRY'!CK1010,"")))</f>
        <v/>
      </c>
      <c r="DI1011" s="3" t="str">
        <f>IF('DATA ENTRY'!CK1010="","",IF('DATA ENTRY'!N1010="","",IF(AND($DF$4='DATA ENTRY'!D1010),'DATA ENTRY'!N1010,"")))</f>
        <v/>
      </c>
      <c r="DJ1011" s="107" t="str">
        <f>IF('DATA ENTRY'!CK1010="","",IF('DATA ENTRY'!O1010="","",IF(AND($DF$4='DATA ENTRY'!D1010),'DATA ENTRY'!O1010,"")))</f>
        <v/>
      </c>
      <c r="DK1011" s="3" t="str">
        <f>IF('DATA ENTRY'!CK1010="","",IF('DATA ENTRY'!P1010="","",IF(AND($DF$4='DATA ENTRY'!D1010),'DATA ENTRY'!P1010,"")))</f>
        <v/>
      </c>
      <c r="DL1011" s="107" t="str">
        <f>IF('DATA ENTRY'!CK1010="","",IF('DATA ENTRY'!Q1010="","",IF(AND($DF$4='DATA ENTRY'!D1010),'DATA ENTRY'!Q1010,"")))</f>
        <v/>
      </c>
      <c r="DM1011" s="3" t="str">
        <f>IF('DATA ENTRY'!CK1010="","",IF('DATA ENTRY'!R1010="","",IF(AND($DF$4='DATA ENTRY'!D1010),'DATA ENTRY'!R1010,"")))</f>
        <v/>
      </c>
      <c r="DN1011" s="107" t="str">
        <f>IF('DATA ENTRY'!CK1010="","",IF('DATA ENTRY'!S1010="","",IF(AND($DF$4='DATA ENTRY'!D1010),'DATA ENTRY'!S1010,"")))</f>
        <v/>
      </c>
      <c r="DO1011" s="3" t="str">
        <f>IF('DATA ENTRY'!CK1010="","",IF('DATA ENTRY'!E1010="","",IF(AND($DF$4='DATA ENTRY'!D1010),'DATA ENTRY'!E1010,"")))</f>
        <v/>
      </c>
      <c r="DP1011" s="3" t="str">
        <f>IF('DATA ENTRY'!CK1010="","",IF('DATA ENTRY'!D1010="","",IF(AND($DF$4='DATA ENTRY'!D1010),'DATA ENTRY'!D1010,"")))</f>
        <v/>
      </c>
      <c r="DQ1011" s="3" t="str">
        <f>IF('DATA ENTRY'!CK1010="","",IF('DATA ENTRY'!W1010="","",IF(AND($DF$4='DATA ENTRY'!D1010),'DATA ENTRY'!W1010,"")))</f>
        <v/>
      </c>
      <c r="DR1011" s="3" t="str">
        <f>IF('DATA ENTRY'!CK1010="","",IF('DATA ENTRY'!X1010="","",IF(AND($DF$4='DATA ENTRY'!D1010),'DATA ENTRY'!X1010,"")))</f>
        <v/>
      </c>
      <c r="DS1011" s="108" t="str">
        <f t="shared" si="251"/>
        <v/>
      </c>
      <c r="DT1011" s="108" t="str">
        <f>IF('DATA ENTRY'!CK1010="","",IF('DATA ENTRY'!D1010="","",IF(AND($DF$4='DATA ENTRY'!D1010),'DATA ENTRY'!G1010,"")))</f>
        <v/>
      </c>
      <c r="DY1011">
        <f t="shared" si="252"/>
        <v>0</v>
      </c>
      <c r="EB1011" t="str">
        <f t="shared" si="253"/>
        <v/>
      </c>
      <c r="EC1011" t="str">
        <f t="shared" si="254"/>
        <v/>
      </c>
      <c r="ED1011" s="224">
        <v>1005</v>
      </c>
      <c r="EE1011" s="3" t="str">
        <f>IF('DATA ENTRY'!CK1010="","",IF('DATA ENTRY'!B1010="","",IF(AND($EF$4='DATA ENTRY'!G1010,$EH$4='DATA ENTRY'!F1010),'DATA ENTRY'!B1010,"")))</f>
        <v/>
      </c>
      <c r="EF1011" s="3" t="str">
        <f>IF('DATA ENTRY'!CK1010="","",IF('DATA ENTRY'!C1010="","",IF(AND($EF$4='DATA ENTRY'!G1010,$EH$4='DATA ENTRY'!F1010),'DATA ENTRY'!C1010,"")))</f>
        <v/>
      </c>
      <c r="EG1011" s="4" t="str">
        <f>IF('DATA ENTRY'!CK1010="","",IF('DATA ENTRY'!I1010="","",IF(AND($EF$4='DATA ENTRY'!G1010,$EH$4='DATA ENTRY'!F1010),'DATA ENTRY'!I1010,"")))</f>
        <v/>
      </c>
      <c r="EH1011" s="4" t="str">
        <f>IF('DATA ENTRY'!CK1010="","",IF('DATA ENTRY'!CK1010="","",IF(AND($EF$4='DATA ENTRY'!G1010,$EH$4='DATA ENTRY'!F1010),'DATA ENTRY'!CK1010,"")))</f>
        <v/>
      </c>
      <c r="EI1011" s="3" t="str">
        <f>IF('DATA ENTRY'!CK1010="","",IF('DATA ENTRY'!N1010="","",IF(AND($EF$4='DATA ENTRY'!G1010,$EH$4='DATA ENTRY'!F1010),'DATA ENTRY'!N1010,"")))</f>
        <v/>
      </c>
      <c r="EJ1011" s="107" t="str">
        <f>IF('DATA ENTRY'!CK1010="","",IF('DATA ENTRY'!O1010="","",IF(AND($EF$4='DATA ENTRY'!G1010,$EH$4='DATA ENTRY'!F1010),'DATA ENTRY'!O1010,"")))</f>
        <v/>
      </c>
      <c r="EK1011" s="3" t="str">
        <f>IF('DATA ENTRY'!CK1010="","",IF('DATA ENTRY'!P1010="","",IF(AND($EF$4='DATA ENTRY'!G1010,$EH$4='DATA ENTRY'!F1010),'DATA ENTRY'!P1010,"")))</f>
        <v/>
      </c>
      <c r="EL1011" s="107" t="str">
        <f>IF('DATA ENTRY'!CK1010="","",IF('DATA ENTRY'!Q1010="","",IF(AND($EF$4='DATA ENTRY'!G1010,$EH$4='DATA ENTRY'!F1010),'DATA ENTRY'!Q1010,"")))</f>
        <v/>
      </c>
      <c r="EM1011" s="3" t="str">
        <f>IF('DATA ENTRY'!CK1010="","",IF('DATA ENTRY'!R1010="","",IF(AND($EF$4='DATA ENTRY'!G1010,$EH$4='DATA ENTRY'!F1010),'DATA ENTRY'!R1010,"")))</f>
        <v/>
      </c>
      <c r="EN1011" s="107" t="str">
        <f>IF('DATA ENTRY'!CK1010="","",IF('DATA ENTRY'!S1010="","",IF(AND($EF$4='DATA ENTRY'!G1010,$EH$4='DATA ENTRY'!F1010),'DATA ENTRY'!S1010,"")))</f>
        <v/>
      </c>
      <c r="EO1011" s="3" t="str">
        <f>IF('DATA ENTRY'!CK1010="","",IF('DATA ENTRY'!E1010="","",IF(AND($EF$4='DATA ENTRY'!G1010,$EH$4='DATA ENTRY'!F1010),'DATA ENTRY'!E1010,"")))</f>
        <v/>
      </c>
      <c r="EP1011" s="3" t="str">
        <f>IF('DATA ENTRY'!CK1010="","",IF('DATA ENTRY'!D1010="","",IF(AND($EF$4='DATA ENTRY'!G1010,$EH$4='DATA ENTRY'!F1010),'DATA ENTRY'!D1010,"")))</f>
        <v/>
      </c>
      <c r="EQ1011" s="3" t="str">
        <f>IF('DATA ENTRY'!CK1010="","",IF('DATA ENTRY'!W1010="","",IF(AND($EF$4='DATA ENTRY'!G1010,$EH$4='DATA ENTRY'!F1010),'DATA ENTRY'!W1010,"")))</f>
        <v/>
      </c>
      <c r="ER1011" s="3" t="str">
        <f>IF('DATA ENTRY'!CK1010="","",IF('DATA ENTRY'!X1010="","",IF(AND($EF$4='DATA ENTRY'!G1010,$EH$4='DATA ENTRY'!F1010),'DATA ENTRY'!X1010,"")))</f>
        <v/>
      </c>
      <c r="ES1011" s="108" t="str">
        <f t="shared" si="255"/>
        <v/>
      </c>
      <c r="ET1011" s="108" t="str">
        <f>IF('DATA ENTRY'!CK1010="","",IF('DATA ENTRY'!D1010="","",IF(AND($EF$4='DATA ENTRY'!G1010,$EH$4='DATA ENTRY'!F1010),'DATA ENTRY'!G1010,"")))</f>
        <v/>
      </c>
      <c r="EY1011">
        <f t="shared" si="256"/>
        <v>0</v>
      </c>
    </row>
    <row r="1012" spans="1:155">
      <c r="A1012" t="str">
        <f>IF(S1012=0,"",1+(MAX($A$7:A1011)))</f>
        <v/>
      </c>
      <c r="B1012" s="224">
        <v>1006</v>
      </c>
      <c r="C1012" s="3" t="str">
        <f>IF('DATA ENTRY'!CK1011="","",IF('DATA ENTRY'!B1011="","",IF($D$4="All Post",'DATA ENTRY'!B1011,IF(AND($D$4='DATA ENTRY'!CK1011),'DATA ENTRY'!B1011,""))))</f>
        <v/>
      </c>
      <c r="D1012" s="3" t="str">
        <f>IF('DATA ENTRY'!CK1011="","",IF('DATA ENTRY'!C1011="","",IF($D$4="All Post",'DATA ENTRY'!C1011,IF(AND($D$4='DATA ENTRY'!CK1011),'DATA ENTRY'!C1011,""))))</f>
        <v/>
      </c>
      <c r="E1012" s="4" t="str">
        <f>IF('DATA ENTRY'!CK1011="","",IF('DATA ENTRY'!I1011="","",IF($D$4="All Post",'DATA ENTRY'!I1011,IF(AND($D$4='DATA ENTRY'!CK1011),'DATA ENTRY'!I1011,""))))</f>
        <v/>
      </c>
      <c r="F1012" s="4" t="str">
        <f>IF('DATA ENTRY'!CK1011="","",IF('DATA ENTRY'!CK1011="","",IF($D$4="All Post",'DATA ENTRY'!CK1011,IF(AND($D$4='DATA ENTRY'!CK1011),'DATA ENTRY'!CK1011,""))))</f>
        <v/>
      </c>
      <c r="G1012" s="3" t="str">
        <f>IF('DATA ENTRY'!CK1011="","",IF('DATA ENTRY'!N1011="","",IF($D$4="All Post",'DATA ENTRY'!N1011,IF(AND($D$4='DATA ENTRY'!CK1011),'DATA ENTRY'!N1011,""))))</f>
        <v/>
      </c>
      <c r="H1012" s="107" t="str">
        <f>IF('DATA ENTRY'!CK1011="","",IF('DATA ENTRY'!O1011="","",IF($D$4="All Post",'DATA ENTRY'!O1011,IF(AND($D$4='DATA ENTRY'!CK1011),'DATA ENTRY'!O1011,""))))</f>
        <v/>
      </c>
      <c r="I1012" s="3" t="str">
        <f>IF('DATA ENTRY'!CK1011="","",IF('DATA ENTRY'!P1011="","",IF($D$4="All Post",'DATA ENTRY'!P1011,IF(AND($D$4='DATA ENTRY'!CK1011),'DATA ENTRY'!P1011,""))))</f>
        <v/>
      </c>
      <c r="J1012" s="107" t="str">
        <f>IF('DATA ENTRY'!CK1011="","",IF('DATA ENTRY'!Q1011="","",IF($D$4="All Post",'DATA ENTRY'!Q1011,IF(AND($D$4='DATA ENTRY'!CK1011),'DATA ENTRY'!Q1011,""))))</f>
        <v/>
      </c>
      <c r="K1012" s="3" t="str">
        <f>IF('DATA ENTRY'!CK1011="","",IF('DATA ENTRY'!R1011="","",IF($D$4="All Post",'DATA ENTRY'!R1011,IF(AND($D$4='DATA ENTRY'!CK1011),'DATA ENTRY'!R1011,""))))</f>
        <v/>
      </c>
      <c r="L1012" s="3" t="str">
        <f>IF('DATA ENTRY'!CK1011="","",IF('DATA ENTRY'!S1011="","",IF($D$4="All Post",'DATA ENTRY'!S1011,IF(AND($D$4='DATA ENTRY'!CK1011),'DATA ENTRY'!S1011,""))))</f>
        <v/>
      </c>
      <c r="M1012" s="3" t="str">
        <f>IF('DATA ENTRY'!CK1011="","",IF('DATA ENTRY'!E1011="","",IF($D$4="All Post",'DATA ENTRY'!E1011,IF(AND($D$4='DATA ENTRY'!CK1011),'DATA ENTRY'!E1011,""))))</f>
        <v/>
      </c>
      <c r="N1012" s="3" t="str">
        <f>IF('DATA ENTRY'!CK1011="","",IF('DATA ENTRY'!W1011="","",IF($D$4="All Post",'DATA ENTRY'!W1011,IF(AND($D$4='DATA ENTRY'!CK1011),'DATA ENTRY'!W1011,""))))</f>
        <v/>
      </c>
      <c r="O1012" s="3" t="str">
        <f>IF('DATA ENTRY'!CK1011="","",IF('DATA ENTRY'!X1011="","",IF($D$4="All Post",'DATA ENTRY'!X1011,IF(AND($D$4='DATA ENTRY'!CK1011),'DATA ENTRY'!X1011,""))))</f>
        <v/>
      </c>
      <c r="P1012" s="3" t="str">
        <f>IF('DATA ENTRY'!CK1011="","",IF('DATA ENTRY'!G1011="","",IF($D$4="All Post",'DATA ENTRY'!G1011,IF(AND($D$4='DATA ENTRY'!CK1011),'DATA ENTRY'!G1011,""))))</f>
        <v/>
      </c>
      <c r="S1012">
        <f t="shared" si="243"/>
        <v>0</v>
      </c>
      <c r="T1012" t="str">
        <f t="shared" si="244"/>
        <v/>
      </c>
      <c r="BZ1012" t="str">
        <f t="shared" si="245"/>
        <v/>
      </c>
      <c r="CA1012" t="str">
        <f t="shared" si="246"/>
        <v/>
      </c>
      <c r="CB1012" s="224">
        <v>1006</v>
      </c>
      <c r="CC1012" s="3" t="str">
        <f>IF('DATA ENTRY'!CK1011="","",IF('DATA ENTRY'!B1011="","",IF(AND($CD$4='DATA ENTRY'!CK1011,$CG$4='DATA ENTRY'!D1011),'DATA ENTRY'!B1011,"")))</f>
        <v/>
      </c>
      <c r="CD1012" s="3" t="str">
        <f>IF('DATA ENTRY'!CK1011="","",IF('DATA ENTRY'!C1011="","",IF(AND($CD$4='DATA ENTRY'!CK1011,$CG$4='DATA ENTRY'!D1011),'DATA ENTRY'!C1011,"")))</f>
        <v/>
      </c>
      <c r="CE1012" s="4" t="str">
        <f>IF('DATA ENTRY'!CK1011="","",IF('DATA ENTRY'!I1011="","",IF(AND($CD$4='DATA ENTRY'!CK1011,$CG$4='DATA ENTRY'!D1011),'DATA ENTRY'!I1011,"")))</f>
        <v/>
      </c>
      <c r="CF1012" s="4" t="str">
        <f>IF('DATA ENTRY'!CK1011="","",IF('DATA ENTRY'!CK1011="","",IF(AND($CD$4='DATA ENTRY'!CK1011,$CG$4='DATA ENTRY'!D1011),'DATA ENTRY'!CK1011,"")))</f>
        <v/>
      </c>
      <c r="CG1012" s="3" t="str">
        <f>IF('DATA ENTRY'!CK1011="","",IF('DATA ENTRY'!N1011="","",IF(AND($CD$4='DATA ENTRY'!CK1011,$CG$4='DATA ENTRY'!D1011),'DATA ENTRY'!N1011,"")))</f>
        <v/>
      </c>
      <c r="CH1012" s="107" t="str">
        <f>IF('DATA ENTRY'!CK1011="","",IF('DATA ENTRY'!O1011="","",IF(AND($CD$4='DATA ENTRY'!CK1011,$CG$4='DATA ENTRY'!D1011),'DATA ENTRY'!O1011,"")))</f>
        <v/>
      </c>
      <c r="CI1012" s="3" t="str">
        <f>IF('DATA ENTRY'!CK1011="","",IF('DATA ENTRY'!P1011="","",IF(AND($CD$4='DATA ENTRY'!CK1011,$CG$4='DATA ENTRY'!D1011),'DATA ENTRY'!P1011,"")))</f>
        <v/>
      </c>
      <c r="CJ1012" s="107" t="str">
        <f>IF('DATA ENTRY'!CK1011="","",IF('DATA ENTRY'!Q1011="","",IF(AND($CD$4='DATA ENTRY'!CK1011,$CG$4='DATA ENTRY'!D1011),'DATA ENTRY'!Q1011,"")))</f>
        <v/>
      </c>
      <c r="CK1012" s="3" t="str">
        <f>IF('DATA ENTRY'!CK1011="","",IF('DATA ENTRY'!R1011="","",IF(AND($CD$4='DATA ENTRY'!CK1011,$CG$4='DATA ENTRY'!D1011),'DATA ENTRY'!R1011,"")))</f>
        <v/>
      </c>
      <c r="CL1012" s="3" t="str">
        <f>IF('DATA ENTRY'!CK1011="","",IF('DATA ENTRY'!S1011="","",IF(AND($CD$4='DATA ENTRY'!CK1011,$CG$4='DATA ENTRY'!D1011),'DATA ENTRY'!S1011,"")))</f>
        <v/>
      </c>
      <c r="CM1012" s="3" t="str">
        <f>IF('DATA ENTRY'!CK1011="","",IF('DATA ENTRY'!E1011="","",IF(AND($CD$4='DATA ENTRY'!CK1011,$CG$4='DATA ENTRY'!D1011),'DATA ENTRY'!E1011,"")))</f>
        <v/>
      </c>
      <c r="CN1012" s="3" t="str">
        <f>IF('DATA ENTRY'!CK1011="","",IF('DATA ENTRY'!W1011="","",IF(AND($CD$4='DATA ENTRY'!CK1011,$CG$4='DATA ENTRY'!D1011),'DATA ENTRY'!W1011,"")))</f>
        <v/>
      </c>
      <c r="CO1012" s="3" t="str">
        <f>IF('DATA ENTRY'!CK1011="","",IF('DATA ENTRY'!X1011="","",IF(AND($CD$4='DATA ENTRY'!CK1011,$CG$4='DATA ENTRY'!D1011),'DATA ENTRY'!X1011,"")))</f>
        <v/>
      </c>
      <c r="CP1012" s="108" t="str">
        <f t="shared" si="247"/>
        <v/>
      </c>
      <c r="CQ1012" s="108" t="str">
        <f>IF('DATA ENTRY'!CK1011="","",IF('DATA ENTRY'!G1011="","",IF(AND($CD$4='DATA ENTRY'!CK1011,$CG$4='DATA ENTRY'!D1011),'DATA ENTRY'!G1011,"")))</f>
        <v/>
      </c>
      <c r="CR1012" s="230" t="str">
        <f>IF('DATA ENTRY'!CK1011="","",IF('DATA ENTRY'!D1011="","",IF(AND($CD$4='DATA ENTRY'!CK1011,$CG$4='DATA ENTRY'!D1011),'DATA ENTRY'!D1011,"")))</f>
        <v/>
      </c>
      <c r="CS1012">
        <f t="shared" si="248"/>
        <v>0</v>
      </c>
      <c r="CT1012">
        <f t="shared" si="249"/>
        <v>0</v>
      </c>
      <c r="CV1012" s="139"/>
      <c r="CX1012">
        <f t="shared" si="250"/>
        <v>0</v>
      </c>
      <c r="DB1012" t="str">
        <f t="shared" si="257"/>
        <v/>
      </c>
      <c r="DC1012" t="str">
        <f t="shared" si="258"/>
        <v/>
      </c>
      <c r="DD1012" s="224">
        <v>1006</v>
      </c>
      <c r="DE1012" s="3" t="str">
        <f>IF('DATA ENTRY'!CK1011="","",IF('DATA ENTRY'!B1011="","",IF(AND($DF$4='DATA ENTRY'!D1011),'DATA ENTRY'!B1011,"")))</f>
        <v/>
      </c>
      <c r="DF1012" s="3" t="str">
        <f>IF('DATA ENTRY'!CK1011="","",IF('DATA ENTRY'!C1011="","",IF(AND($DF$4='DATA ENTRY'!D1011),'DATA ENTRY'!C1011,"")))</f>
        <v/>
      </c>
      <c r="DG1012" s="4" t="str">
        <f>IF('DATA ENTRY'!CK1011="","",IF('DATA ENTRY'!I1011="","",IF(AND($DF$4='DATA ENTRY'!D1011),'DATA ENTRY'!I1011,"")))</f>
        <v/>
      </c>
      <c r="DH1012" s="4" t="str">
        <f>IF('DATA ENTRY'!CK1011="","",IF('DATA ENTRY'!CK1011="","",IF(AND($DF$4='DATA ENTRY'!D1011),'DATA ENTRY'!CK1011,"")))</f>
        <v/>
      </c>
      <c r="DI1012" s="3" t="str">
        <f>IF('DATA ENTRY'!CK1011="","",IF('DATA ENTRY'!N1011="","",IF(AND($DF$4='DATA ENTRY'!D1011),'DATA ENTRY'!N1011,"")))</f>
        <v/>
      </c>
      <c r="DJ1012" s="107" t="str">
        <f>IF('DATA ENTRY'!CK1011="","",IF('DATA ENTRY'!O1011="","",IF(AND($DF$4='DATA ENTRY'!D1011),'DATA ENTRY'!O1011,"")))</f>
        <v/>
      </c>
      <c r="DK1012" s="3" t="str">
        <f>IF('DATA ENTRY'!CK1011="","",IF('DATA ENTRY'!P1011="","",IF(AND($DF$4='DATA ENTRY'!D1011),'DATA ENTRY'!P1011,"")))</f>
        <v/>
      </c>
      <c r="DL1012" s="107" t="str">
        <f>IF('DATA ENTRY'!CK1011="","",IF('DATA ENTRY'!Q1011="","",IF(AND($DF$4='DATA ENTRY'!D1011),'DATA ENTRY'!Q1011,"")))</f>
        <v/>
      </c>
      <c r="DM1012" s="3" t="str">
        <f>IF('DATA ENTRY'!CK1011="","",IF('DATA ENTRY'!R1011="","",IF(AND($DF$4='DATA ENTRY'!D1011),'DATA ENTRY'!R1011,"")))</f>
        <v/>
      </c>
      <c r="DN1012" s="107" t="str">
        <f>IF('DATA ENTRY'!CK1011="","",IF('DATA ENTRY'!S1011="","",IF(AND($DF$4='DATA ENTRY'!D1011),'DATA ENTRY'!S1011,"")))</f>
        <v/>
      </c>
      <c r="DO1012" s="3" t="str">
        <f>IF('DATA ENTRY'!CK1011="","",IF('DATA ENTRY'!E1011="","",IF(AND($DF$4='DATA ENTRY'!D1011),'DATA ENTRY'!E1011,"")))</f>
        <v/>
      </c>
      <c r="DP1012" s="3" t="str">
        <f>IF('DATA ENTRY'!CK1011="","",IF('DATA ENTRY'!D1011="","",IF(AND($DF$4='DATA ENTRY'!D1011),'DATA ENTRY'!D1011,"")))</f>
        <v/>
      </c>
      <c r="DQ1012" s="3" t="str">
        <f>IF('DATA ENTRY'!CK1011="","",IF('DATA ENTRY'!W1011="","",IF(AND($DF$4='DATA ENTRY'!D1011),'DATA ENTRY'!W1011,"")))</f>
        <v/>
      </c>
      <c r="DR1012" s="3" t="str">
        <f>IF('DATA ENTRY'!CK1011="","",IF('DATA ENTRY'!X1011="","",IF(AND($DF$4='DATA ENTRY'!D1011),'DATA ENTRY'!X1011,"")))</f>
        <v/>
      </c>
      <c r="DS1012" s="108" t="str">
        <f t="shared" si="251"/>
        <v/>
      </c>
      <c r="DT1012" s="108" t="str">
        <f>IF('DATA ENTRY'!CK1011="","",IF('DATA ENTRY'!D1011="","",IF(AND($DF$4='DATA ENTRY'!D1011),'DATA ENTRY'!G1011,"")))</f>
        <v/>
      </c>
      <c r="DY1012">
        <f t="shared" si="252"/>
        <v>0</v>
      </c>
      <c r="EB1012" t="str">
        <f t="shared" si="253"/>
        <v/>
      </c>
      <c r="EC1012" t="str">
        <f t="shared" si="254"/>
        <v/>
      </c>
      <c r="ED1012" s="224">
        <v>1006</v>
      </c>
      <c r="EE1012" s="3" t="str">
        <f>IF('DATA ENTRY'!CK1011="","",IF('DATA ENTRY'!B1011="","",IF(AND($EF$4='DATA ENTRY'!G1011,$EH$4='DATA ENTRY'!F1011),'DATA ENTRY'!B1011,"")))</f>
        <v/>
      </c>
      <c r="EF1012" s="3" t="str">
        <f>IF('DATA ENTRY'!CK1011="","",IF('DATA ENTRY'!C1011="","",IF(AND($EF$4='DATA ENTRY'!G1011,$EH$4='DATA ENTRY'!F1011),'DATA ENTRY'!C1011,"")))</f>
        <v/>
      </c>
      <c r="EG1012" s="4" t="str">
        <f>IF('DATA ENTRY'!CK1011="","",IF('DATA ENTRY'!I1011="","",IF(AND($EF$4='DATA ENTRY'!G1011,$EH$4='DATA ENTRY'!F1011),'DATA ENTRY'!I1011,"")))</f>
        <v/>
      </c>
      <c r="EH1012" s="4" t="str">
        <f>IF('DATA ENTRY'!CK1011="","",IF('DATA ENTRY'!CK1011="","",IF(AND($EF$4='DATA ENTRY'!G1011,$EH$4='DATA ENTRY'!F1011),'DATA ENTRY'!CK1011,"")))</f>
        <v/>
      </c>
      <c r="EI1012" s="3" t="str">
        <f>IF('DATA ENTRY'!CK1011="","",IF('DATA ENTRY'!N1011="","",IF(AND($EF$4='DATA ENTRY'!G1011,$EH$4='DATA ENTRY'!F1011),'DATA ENTRY'!N1011,"")))</f>
        <v/>
      </c>
      <c r="EJ1012" s="107" t="str">
        <f>IF('DATA ENTRY'!CK1011="","",IF('DATA ENTRY'!O1011="","",IF(AND($EF$4='DATA ENTRY'!G1011,$EH$4='DATA ENTRY'!F1011),'DATA ENTRY'!O1011,"")))</f>
        <v/>
      </c>
      <c r="EK1012" s="3" t="str">
        <f>IF('DATA ENTRY'!CK1011="","",IF('DATA ENTRY'!P1011="","",IF(AND($EF$4='DATA ENTRY'!G1011,$EH$4='DATA ENTRY'!F1011),'DATA ENTRY'!P1011,"")))</f>
        <v/>
      </c>
      <c r="EL1012" s="107" t="str">
        <f>IF('DATA ENTRY'!CK1011="","",IF('DATA ENTRY'!Q1011="","",IF(AND($EF$4='DATA ENTRY'!G1011,$EH$4='DATA ENTRY'!F1011),'DATA ENTRY'!Q1011,"")))</f>
        <v/>
      </c>
      <c r="EM1012" s="3" t="str">
        <f>IF('DATA ENTRY'!CK1011="","",IF('DATA ENTRY'!R1011="","",IF(AND($EF$4='DATA ENTRY'!G1011,$EH$4='DATA ENTRY'!F1011),'DATA ENTRY'!R1011,"")))</f>
        <v/>
      </c>
      <c r="EN1012" s="107" t="str">
        <f>IF('DATA ENTRY'!CK1011="","",IF('DATA ENTRY'!S1011="","",IF(AND($EF$4='DATA ENTRY'!G1011,$EH$4='DATA ENTRY'!F1011),'DATA ENTRY'!S1011,"")))</f>
        <v/>
      </c>
      <c r="EO1012" s="3" t="str">
        <f>IF('DATA ENTRY'!CK1011="","",IF('DATA ENTRY'!E1011="","",IF(AND($EF$4='DATA ENTRY'!G1011,$EH$4='DATA ENTRY'!F1011),'DATA ENTRY'!E1011,"")))</f>
        <v/>
      </c>
      <c r="EP1012" s="3" t="str">
        <f>IF('DATA ENTRY'!CK1011="","",IF('DATA ENTRY'!D1011="","",IF(AND($EF$4='DATA ENTRY'!G1011,$EH$4='DATA ENTRY'!F1011),'DATA ENTRY'!D1011,"")))</f>
        <v/>
      </c>
      <c r="EQ1012" s="3" t="str">
        <f>IF('DATA ENTRY'!CK1011="","",IF('DATA ENTRY'!W1011="","",IF(AND($EF$4='DATA ENTRY'!G1011,$EH$4='DATA ENTRY'!F1011),'DATA ENTRY'!W1011,"")))</f>
        <v/>
      </c>
      <c r="ER1012" s="3" t="str">
        <f>IF('DATA ENTRY'!CK1011="","",IF('DATA ENTRY'!X1011="","",IF(AND($EF$4='DATA ENTRY'!G1011,$EH$4='DATA ENTRY'!F1011),'DATA ENTRY'!X1011,"")))</f>
        <v/>
      </c>
      <c r="ES1012" s="108" t="str">
        <f t="shared" si="255"/>
        <v/>
      </c>
      <c r="ET1012" s="108" t="str">
        <f>IF('DATA ENTRY'!CK1011="","",IF('DATA ENTRY'!D1011="","",IF(AND($EF$4='DATA ENTRY'!G1011,$EH$4='DATA ENTRY'!F1011),'DATA ENTRY'!G1011,"")))</f>
        <v/>
      </c>
      <c r="EY1012">
        <f t="shared" si="256"/>
        <v>0</v>
      </c>
    </row>
    <row r="1013" spans="1:155">
      <c r="A1013" t="str">
        <f>IF(S1013=0,"",1+(MAX($A$7:A1012)))</f>
        <v/>
      </c>
      <c r="B1013" s="224">
        <v>1007</v>
      </c>
      <c r="C1013" s="3" t="str">
        <f>IF('DATA ENTRY'!CK1012="","",IF('DATA ENTRY'!B1012="","",IF($D$4="All Post",'DATA ENTRY'!B1012,IF(AND($D$4='DATA ENTRY'!CK1012),'DATA ENTRY'!B1012,""))))</f>
        <v/>
      </c>
      <c r="D1013" s="3" t="str">
        <f>IF('DATA ENTRY'!CK1012="","",IF('DATA ENTRY'!C1012="","",IF($D$4="All Post",'DATA ENTRY'!C1012,IF(AND($D$4='DATA ENTRY'!CK1012),'DATA ENTRY'!C1012,""))))</f>
        <v/>
      </c>
      <c r="E1013" s="4" t="str">
        <f>IF('DATA ENTRY'!CK1012="","",IF('DATA ENTRY'!I1012="","",IF($D$4="All Post",'DATA ENTRY'!I1012,IF(AND($D$4='DATA ENTRY'!CK1012),'DATA ENTRY'!I1012,""))))</f>
        <v/>
      </c>
      <c r="F1013" s="4" t="str">
        <f>IF('DATA ENTRY'!CK1012="","",IF('DATA ENTRY'!CK1012="","",IF($D$4="All Post",'DATA ENTRY'!CK1012,IF(AND($D$4='DATA ENTRY'!CK1012),'DATA ENTRY'!CK1012,""))))</f>
        <v/>
      </c>
      <c r="G1013" s="3" t="str">
        <f>IF('DATA ENTRY'!CK1012="","",IF('DATA ENTRY'!N1012="","",IF($D$4="All Post",'DATA ENTRY'!N1012,IF(AND($D$4='DATA ENTRY'!CK1012),'DATA ENTRY'!N1012,""))))</f>
        <v/>
      </c>
      <c r="H1013" s="107" t="str">
        <f>IF('DATA ENTRY'!CK1012="","",IF('DATA ENTRY'!O1012="","",IF($D$4="All Post",'DATA ENTRY'!O1012,IF(AND($D$4='DATA ENTRY'!CK1012),'DATA ENTRY'!O1012,""))))</f>
        <v/>
      </c>
      <c r="I1013" s="3" t="str">
        <f>IF('DATA ENTRY'!CK1012="","",IF('DATA ENTRY'!P1012="","",IF($D$4="All Post",'DATA ENTRY'!P1012,IF(AND($D$4='DATA ENTRY'!CK1012),'DATA ENTRY'!P1012,""))))</f>
        <v/>
      </c>
      <c r="J1013" s="107" t="str">
        <f>IF('DATA ENTRY'!CK1012="","",IF('DATA ENTRY'!Q1012="","",IF($D$4="All Post",'DATA ENTRY'!Q1012,IF(AND($D$4='DATA ENTRY'!CK1012),'DATA ENTRY'!Q1012,""))))</f>
        <v/>
      </c>
      <c r="K1013" s="3" t="str">
        <f>IF('DATA ENTRY'!CK1012="","",IF('DATA ENTRY'!R1012="","",IF($D$4="All Post",'DATA ENTRY'!R1012,IF(AND($D$4='DATA ENTRY'!CK1012),'DATA ENTRY'!R1012,""))))</f>
        <v/>
      </c>
      <c r="L1013" s="3" t="str">
        <f>IF('DATA ENTRY'!CK1012="","",IF('DATA ENTRY'!S1012="","",IF($D$4="All Post",'DATA ENTRY'!S1012,IF(AND($D$4='DATA ENTRY'!CK1012),'DATA ENTRY'!S1012,""))))</f>
        <v/>
      </c>
      <c r="M1013" s="3" t="str">
        <f>IF('DATA ENTRY'!CK1012="","",IF('DATA ENTRY'!E1012="","",IF($D$4="All Post",'DATA ENTRY'!E1012,IF(AND($D$4='DATA ENTRY'!CK1012),'DATA ENTRY'!E1012,""))))</f>
        <v/>
      </c>
      <c r="N1013" s="3" t="str">
        <f>IF('DATA ENTRY'!CK1012="","",IF('DATA ENTRY'!W1012="","",IF($D$4="All Post",'DATA ENTRY'!W1012,IF(AND($D$4='DATA ENTRY'!CK1012),'DATA ENTRY'!W1012,""))))</f>
        <v/>
      </c>
      <c r="O1013" s="3" t="str">
        <f>IF('DATA ENTRY'!CK1012="","",IF('DATA ENTRY'!X1012="","",IF($D$4="All Post",'DATA ENTRY'!X1012,IF(AND($D$4='DATA ENTRY'!CK1012),'DATA ENTRY'!X1012,""))))</f>
        <v/>
      </c>
      <c r="P1013" s="3" t="str">
        <f>IF('DATA ENTRY'!CK1012="","",IF('DATA ENTRY'!G1012="","",IF($D$4="All Post",'DATA ENTRY'!G1012,IF(AND($D$4='DATA ENTRY'!CK1012),'DATA ENTRY'!G1012,""))))</f>
        <v/>
      </c>
      <c r="S1013">
        <f t="shared" si="243"/>
        <v>0</v>
      </c>
      <c r="T1013" t="str">
        <f t="shared" si="244"/>
        <v/>
      </c>
      <c r="BZ1013" t="str">
        <f t="shared" si="245"/>
        <v/>
      </c>
      <c r="CA1013" t="str">
        <f t="shared" si="246"/>
        <v/>
      </c>
      <c r="CB1013" s="224">
        <v>1007</v>
      </c>
      <c r="CC1013" s="3" t="str">
        <f>IF('DATA ENTRY'!CK1012="","",IF('DATA ENTRY'!B1012="","",IF(AND($CD$4='DATA ENTRY'!CK1012,$CG$4='DATA ENTRY'!D1012),'DATA ENTRY'!B1012,"")))</f>
        <v/>
      </c>
      <c r="CD1013" s="3" t="str">
        <f>IF('DATA ENTRY'!CK1012="","",IF('DATA ENTRY'!C1012="","",IF(AND($CD$4='DATA ENTRY'!CK1012,$CG$4='DATA ENTRY'!D1012),'DATA ENTRY'!C1012,"")))</f>
        <v/>
      </c>
      <c r="CE1013" s="4" t="str">
        <f>IF('DATA ENTRY'!CK1012="","",IF('DATA ENTRY'!I1012="","",IF(AND($CD$4='DATA ENTRY'!CK1012,$CG$4='DATA ENTRY'!D1012),'DATA ENTRY'!I1012,"")))</f>
        <v/>
      </c>
      <c r="CF1013" s="4" t="str">
        <f>IF('DATA ENTRY'!CK1012="","",IF('DATA ENTRY'!CK1012="","",IF(AND($CD$4='DATA ENTRY'!CK1012,$CG$4='DATA ENTRY'!D1012),'DATA ENTRY'!CK1012,"")))</f>
        <v/>
      </c>
      <c r="CG1013" s="3" t="str">
        <f>IF('DATA ENTRY'!CK1012="","",IF('DATA ENTRY'!N1012="","",IF(AND($CD$4='DATA ENTRY'!CK1012,$CG$4='DATA ENTRY'!D1012),'DATA ENTRY'!N1012,"")))</f>
        <v/>
      </c>
      <c r="CH1013" s="107" t="str">
        <f>IF('DATA ENTRY'!CK1012="","",IF('DATA ENTRY'!O1012="","",IF(AND($CD$4='DATA ENTRY'!CK1012,$CG$4='DATA ENTRY'!D1012),'DATA ENTRY'!O1012,"")))</f>
        <v/>
      </c>
      <c r="CI1013" s="3" t="str">
        <f>IF('DATA ENTRY'!CK1012="","",IF('DATA ENTRY'!P1012="","",IF(AND($CD$4='DATA ENTRY'!CK1012,$CG$4='DATA ENTRY'!D1012),'DATA ENTRY'!P1012,"")))</f>
        <v/>
      </c>
      <c r="CJ1013" s="107" t="str">
        <f>IF('DATA ENTRY'!CK1012="","",IF('DATA ENTRY'!Q1012="","",IF(AND($CD$4='DATA ENTRY'!CK1012,$CG$4='DATA ENTRY'!D1012),'DATA ENTRY'!Q1012,"")))</f>
        <v/>
      </c>
      <c r="CK1013" s="3" t="str">
        <f>IF('DATA ENTRY'!CK1012="","",IF('DATA ENTRY'!R1012="","",IF(AND($CD$4='DATA ENTRY'!CK1012,$CG$4='DATA ENTRY'!D1012),'DATA ENTRY'!R1012,"")))</f>
        <v/>
      </c>
      <c r="CL1013" s="3" t="str">
        <f>IF('DATA ENTRY'!CK1012="","",IF('DATA ENTRY'!S1012="","",IF(AND($CD$4='DATA ENTRY'!CK1012,$CG$4='DATA ENTRY'!D1012),'DATA ENTRY'!S1012,"")))</f>
        <v/>
      </c>
      <c r="CM1013" s="3" t="str">
        <f>IF('DATA ENTRY'!CK1012="","",IF('DATA ENTRY'!E1012="","",IF(AND($CD$4='DATA ENTRY'!CK1012,$CG$4='DATA ENTRY'!D1012),'DATA ENTRY'!E1012,"")))</f>
        <v/>
      </c>
      <c r="CN1013" s="3" t="str">
        <f>IF('DATA ENTRY'!CK1012="","",IF('DATA ENTRY'!W1012="","",IF(AND($CD$4='DATA ENTRY'!CK1012,$CG$4='DATA ENTRY'!D1012),'DATA ENTRY'!W1012,"")))</f>
        <v/>
      </c>
      <c r="CO1013" s="3" t="str">
        <f>IF('DATA ENTRY'!CK1012="","",IF('DATA ENTRY'!X1012="","",IF(AND($CD$4='DATA ENTRY'!CK1012,$CG$4='DATA ENTRY'!D1012),'DATA ENTRY'!X1012,"")))</f>
        <v/>
      </c>
      <c r="CP1013" s="108" t="str">
        <f t="shared" si="247"/>
        <v/>
      </c>
      <c r="CQ1013" s="108" t="str">
        <f>IF('DATA ENTRY'!CK1012="","",IF('DATA ENTRY'!G1012="","",IF(AND($CD$4='DATA ENTRY'!CK1012,$CG$4='DATA ENTRY'!D1012),'DATA ENTRY'!G1012,"")))</f>
        <v/>
      </c>
      <c r="CR1013" s="230" t="str">
        <f>IF('DATA ENTRY'!CK1012="","",IF('DATA ENTRY'!D1012="","",IF(AND($CD$4='DATA ENTRY'!CK1012,$CG$4='DATA ENTRY'!D1012),'DATA ENTRY'!D1012,"")))</f>
        <v/>
      </c>
      <c r="CS1013">
        <f t="shared" si="248"/>
        <v>0</v>
      </c>
      <c r="CT1013">
        <f t="shared" si="249"/>
        <v>0</v>
      </c>
      <c r="CV1013" s="139"/>
      <c r="CX1013">
        <f t="shared" si="250"/>
        <v>0</v>
      </c>
      <c r="DB1013" t="str">
        <f t="shared" si="257"/>
        <v/>
      </c>
      <c r="DC1013" t="str">
        <f t="shared" si="258"/>
        <v/>
      </c>
      <c r="DD1013" s="224">
        <v>1007</v>
      </c>
      <c r="DE1013" s="3" t="str">
        <f>IF('DATA ENTRY'!CK1012="","",IF('DATA ENTRY'!B1012="","",IF(AND($DF$4='DATA ENTRY'!D1012),'DATA ENTRY'!B1012,"")))</f>
        <v/>
      </c>
      <c r="DF1013" s="3" t="str">
        <f>IF('DATA ENTRY'!CK1012="","",IF('DATA ENTRY'!C1012="","",IF(AND($DF$4='DATA ENTRY'!D1012),'DATA ENTRY'!C1012,"")))</f>
        <v/>
      </c>
      <c r="DG1013" s="4" t="str">
        <f>IF('DATA ENTRY'!CK1012="","",IF('DATA ENTRY'!I1012="","",IF(AND($DF$4='DATA ENTRY'!D1012),'DATA ENTRY'!I1012,"")))</f>
        <v/>
      </c>
      <c r="DH1013" s="4" t="str">
        <f>IF('DATA ENTRY'!CK1012="","",IF('DATA ENTRY'!CK1012="","",IF(AND($DF$4='DATA ENTRY'!D1012),'DATA ENTRY'!CK1012,"")))</f>
        <v/>
      </c>
      <c r="DI1013" s="3" t="str">
        <f>IF('DATA ENTRY'!CK1012="","",IF('DATA ENTRY'!N1012="","",IF(AND($DF$4='DATA ENTRY'!D1012),'DATA ENTRY'!N1012,"")))</f>
        <v/>
      </c>
      <c r="DJ1013" s="107" t="str">
        <f>IF('DATA ENTRY'!CK1012="","",IF('DATA ENTRY'!O1012="","",IF(AND($DF$4='DATA ENTRY'!D1012),'DATA ENTRY'!O1012,"")))</f>
        <v/>
      </c>
      <c r="DK1013" s="3" t="str">
        <f>IF('DATA ENTRY'!CK1012="","",IF('DATA ENTRY'!P1012="","",IF(AND($DF$4='DATA ENTRY'!D1012),'DATA ENTRY'!P1012,"")))</f>
        <v/>
      </c>
      <c r="DL1013" s="107" t="str">
        <f>IF('DATA ENTRY'!CK1012="","",IF('DATA ENTRY'!Q1012="","",IF(AND($DF$4='DATA ENTRY'!D1012),'DATA ENTRY'!Q1012,"")))</f>
        <v/>
      </c>
      <c r="DM1013" s="3" t="str">
        <f>IF('DATA ENTRY'!CK1012="","",IF('DATA ENTRY'!R1012="","",IF(AND($DF$4='DATA ENTRY'!D1012),'DATA ENTRY'!R1012,"")))</f>
        <v/>
      </c>
      <c r="DN1013" s="107" t="str">
        <f>IF('DATA ENTRY'!CK1012="","",IF('DATA ENTRY'!S1012="","",IF(AND($DF$4='DATA ENTRY'!D1012),'DATA ENTRY'!S1012,"")))</f>
        <v/>
      </c>
      <c r="DO1013" s="3" t="str">
        <f>IF('DATA ENTRY'!CK1012="","",IF('DATA ENTRY'!E1012="","",IF(AND($DF$4='DATA ENTRY'!D1012),'DATA ENTRY'!E1012,"")))</f>
        <v/>
      </c>
      <c r="DP1013" s="3" t="str">
        <f>IF('DATA ENTRY'!CK1012="","",IF('DATA ENTRY'!D1012="","",IF(AND($DF$4='DATA ENTRY'!D1012),'DATA ENTRY'!D1012,"")))</f>
        <v/>
      </c>
      <c r="DQ1013" s="3" t="str">
        <f>IF('DATA ENTRY'!CK1012="","",IF('DATA ENTRY'!W1012="","",IF(AND($DF$4='DATA ENTRY'!D1012),'DATA ENTRY'!W1012,"")))</f>
        <v/>
      </c>
      <c r="DR1013" s="3" t="str">
        <f>IF('DATA ENTRY'!CK1012="","",IF('DATA ENTRY'!X1012="","",IF(AND($DF$4='DATA ENTRY'!D1012),'DATA ENTRY'!X1012,"")))</f>
        <v/>
      </c>
      <c r="DS1013" s="108" t="str">
        <f t="shared" si="251"/>
        <v/>
      </c>
      <c r="DT1013" s="108" t="str">
        <f>IF('DATA ENTRY'!CK1012="","",IF('DATA ENTRY'!D1012="","",IF(AND($DF$4='DATA ENTRY'!D1012),'DATA ENTRY'!G1012,"")))</f>
        <v/>
      </c>
      <c r="DY1013">
        <f t="shared" si="252"/>
        <v>0</v>
      </c>
      <c r="EB1013" t="str">
        <f t="shared" si="253"/>
        <v/>
      </c>
      <c r="EC1013" t="str">
        <f t="shared" si="254"/>
        <v/>
      </c>
      <c r="ED1013" s="224">
        <v>1007</v>
      </c>
      <c r="EE1013" s="3" t="str">
        <f>IF('DATA ENTRY'!CK1012="","",IF('DATA ENTRY'!B1012="","",IF(AND($EF$4='DATA ENTRY'!G1012,$EH$4='DATA ENTRY'!F1012),'DATA ENTRY'!B1012,"")))</f>
        <v/>
      </c>
      <c r="EF1013" s="3" t="str">
        <f>IF('DATA ENTRY'!CK1012="","",IF('DATA ENTRY'!C1012="","",IF(AND($EF$4='DATA ENTRY'!G1012,$EH$4='DATA ENTRY'!F1012),'DATA ENTRY'!C1012,"")))</f>
        <v/>
      </c>
      <c r="EG1013" s="4" t="str">
        <f>IF('DATA ENTRY'!CK1012="","",IF('DATA ENTRY'!I1012="","",IF(AND($EF$4='DATA ENTRY'!G1012,$EH$4='DATA ENTRY'!F1012),'DATA ENTRY'!I1012,"")))</f>
        <v/>
      </c>
      <c r="EH1013" s="4" t="str">
        <f>IF('DATA ENTRY'!CK1012="","",IF('DATA ENTRY'!CK1012="","",IF(AND($EF$4='DATA ENTRY'!G1012,$EH$4='DATA ENTRY'!F1012),'DATA ENTRY'!CK1012,"")))</f>
        <v/>
      </c>
      <c r="EI1013" s="3" t="str">
        <f>IF('DATA ENTRY'!CK1012="","",IF('DATA ENTRY'!N1012="","",IF(AND($EF$4='DATA ENTRY'!G1012,$EH$4='DATA ENTRY'!F1012),'DATA ENTRY'!N1012,"")))</f>
        <v/>
      </c>
      <c r="EJ1013" s="107" t="str">
        <f>IF('DATA ENTRY'!CK1012="","",IF('DATA ENTRY'!O1012="","",IF(AND($EF$4='DATA ENTRY'!G1012,$EH$4='DATA ENTRY'!F1012),'DATA ENTRY'!O1012,"")))</f>
        <v/>
      </c>
      <c r="EK1013" s="3" t="str">
        <f>IF('DATA ENTRY'!CK1012="","",IF('DATA ENTRY'!P1012="","",IF(AND($EF$4='DATA ENTRY'!G1012,$EH$4='DATA ENTRY'!F1012),'DATA ENTRY'!P1012,"")))</f>
        <v/>
      </c>
      <c r="EL1013" s="107" t="str">
        <f>IF('DATA ENTRY'!CK1012="","",IF('DATA ENTRY'!Q1012="","",IF(AND($EF$4='DATA ENTRY'!G1012,$EH$4='DATA ENTRY'!F1012),'DATA ENTRY'!Q1012,"")))</f>
        <v/>
      </c>
      <c r="EM1013" s="3" t="str">
        <f>IF('DATA ENTRY'!CK1012="","",IF('DATA ENTRY'!R1012="","",IF(AND($EF$4='DATA ENTRY'!G1012,$EH$4='DATA ENTRY'!F1012),'DATA ENTRY'!R1012,"")))</f>
        <v/>
      </c>
      <c r="EN1013" s="107" t="str">
        <f>IF('DATA ENTRY'!CK1012="","",IF('DATA ENTRY'!S1012="","",IF(AND($EF$4='DATA ENTRY'!G1012,$EH$4='DATA ENTRY'!F1012),'DATA ENTRY'!S1012,"")))</f>
        <v/>
      </c>
      <c r="EO1013" s="3" t="str">
        <f>IF('DATA ENTRY'!CK1012="","",IF('DATA ENTRY'!E1012="","",IF(AND($EF$4='DATA ENTRY'!G1012,$EH$4='DATA ENTRY'!F1012),'DATA ENTRY'!E1012,"")))</f>
        <v/>
      </c>
      <c r="EP1013" s="3" t="str">
        <f>IF('DATA ENTRY'!CK1012="","",IF('DATA ENTRY'!D1012="","",IF(AND($EF$4='DATA ENTRY'!G1012,$EH$4='DATA ENTRY'!F1012),'DATA ENTRY'!D1012,"")))</f>
        <v/>
      </c>
      <c r="EQ1013" s="3" t="str">
        <f>IF('DATA ENTRY'!CK1012="","",IF('DATA ENTRY'!W1012="","",IF(AND($EF$4='DATA ENTRY'!G1012,$EH$4='DATA ENTRY'!F1012),'DATA ENTRY'!W1012,"")))</f>
        <v/>
      </c>
      <c r="ER1013" s="3" t="str">
        <f>IF('DATA ENTRY'!CK1012="","",IF('DATA ENTRY'!X1012="","",IF(AND($EF$4='DATA ENTRY'!G1012,$EH$4='DATA ENTRY'!F1012),'DATA ENTRY'!X1012,"")))</f>
        <v/>
      </c>
      <c r="ES1013" s="108" t="str">
        <f t="shared" si="255"/>
        <v/>
      </c>
      <c r="ET1013" s="108" t="str">
        <f>IF('DATA ENTRY'!CK1012="","",IF('DATA ENTRY'!D1012="","",IF(AND($EF$4='DATA ENTRY'!G1012,$EH$4='DATA ENTRY'!F1012),'DATA ENTRY'!G1012,"")))</f>
        <v/>
      </c>
      <c r="EY1013">
        <f t="shared" si="256"/>
        <v>0</v>
      </c>
    </row>
    <row r="1014" spans="1:155">
      <c r="A1014" t="str">
        <f>IF(S1014=0,"",1+(MAX($A$7:A1013)))</f>
        <v/>
      </c>
      <c r="B1014" s="224">
        <v>1008</v>
      </c>
      <c r="C1014" s="3" t="str">
        <f>IF('DATA ENTRY'!CK1013="","",IF('DATA ENTRY'!B1013="","",IF($D$4="All Post",'DATA ENTRY'!B1013,IF(AND($D$4='DATA ENTRY'!CK1013),'DATA ENTRY'!B1013,""))))</f>
        <v/>
      </c>
      <c r="D1014" s="3" t="str">
        <f>IF('DATA ENTRY'!CK1013="","",IF('DATA ENTRY'!C1013="","",IF($D$4="All Post",'DATA ENTRY'!C1013,IF(AND($D$4='DATA ENTRY'!CK1013),'DATA ENTRY'!C1013,""))))</f>
        <v/>
      </c>
      <c r="E1014" s="4" t="str">
        <f>IF('DATA ENTRY'!CK1013="","",IF('DATA ENTRY'!I1013="","",IF($D$4="All Post",'DATA ENTRY'!I1013,IF(AND($D$4='DATA ENTRY'!CK1013),'DATA ENTRY'!I1013,""))))</f>
        <v/>
      </c>
      <c r="F1014" s="4" t="str">
        <f>IF('DATA ENTRY'!CK1013="","",IF('DATA ENTRY'!CK1013="","",IF($D$4="All Post",'DATA ENTRY'!CK1013,IF(AND($D$4='DATA ENTRY'!CK1013),'DATA ENTRY'!CK1013,""))))</f>
        <v/>
      </c>
      <c r="G1014" s="3" t="str">
        <f>IF('DATA ENTRY'!CK1013="","",IF('DATA ENTRY'!N1013="","",IF($D$4="All Post",'DATA ENTRY'!N1013,IF(AND($D$4='DATA ENTRY'!CK1013),'DATA ENTRY'!N1013,""))))</f>
        <v/>
      </c>
      <c r="H1014" s="107" t="str">
        <f>IF('DATA ENTRY'!CK1013="","",IF('DATA ENTRY'!O1013="","",IF($D$4="All Post",'DATA ENTRY'!O1013,IF(AND($D$4='DATA ENTRY'!CK1013),'DATA ENTRY'!O1013,""))))</f>
        <v/>
      </c>
      <c r="I1014" s="3" t="str">
        <f>IF('DATA ENTRY'!CK1013="","",IF('DATA ENTRY'!P1013="","",IF($D$4="All Post",'DATA ENTRY'!P1013,IF(AND($D$4='DATA ENTRY'!CK1013),'DATA ENTRY'!P1013,""))))</f>
        <v/>
      </c>
      <c r="J1014" s="107" t="str">
        <f>IF('DATA ENTRY'!CK1013="","",IF('DATA ENTRY'!Q1013="","",IF($D$4="All Post",'DATA ENTRY'!Q1013,IF(AND($D$4='DATA ENTRY'!CK1013),'DATA ENTRY'!Q1013,""))))</f>
        <v/>
      </c>
      <c r="K1014" s="3" t="str">
        <f>IF('DATA ENTRY'!CK1013="","",IF('DATA ENTRY'!R1013="","",IF($D$4="All Post",'DATA ENTRY'!R1013,IF(AND($D$4='DATA ENTRY'!CK1013),'DATA ENTRY'!R1013,""))))</f>
        <v/>
      </c>
      <c r="L1014" s="3" t="str">
        <f>IF('DATA ENTRY'!CK1013="","",IF('DATA ENTRY'!S1013="","",IF($D$4="All Post",'DATA ENTRY'!S1013,IF(AND($D$4='DATA ENTRY'!CK1013),'DATA ENTRY'!S1013,""))))</f>
        <v/>
      </c>
      <c r="M1014" s="3" t="str">
        <f>IF('DATA ENTRY'!CK1013="","",IF('DATA ENTRY'!E1013="","",IF($D$4="All Post",'DATA ENTRY'!E1013,IF(AND($D$4='DATA ENTRY'!CK1013),'DATA ENTRY'!E1013,""))))</f>
        <v/>
      </c>
      <c r="N1014" s="3" t="str">
        <f>IF('DATA ENTRY'!CK1013="","",IF('DATA ENTRY'!W1013="","",IF($D$4="All Post",'DATA ENTRY'!W1013,IF(AND($D$4='DATA ENTRY'!CK1013),'DATA ENTRY'!W1013,""))))</f>
        <v/>
      </c>
      <c r="O1014" s="3" t="str">
        <f>IF('DATA ENTRY'!CK1013="","",IF('DATA ENTRY'!X1013="","",IF($D$4="All Post",'DATA ENTRY'!X1013,IF(AND($D$4='DATA ENTRY'!CK1013),'DATA ENTRY'!X1013,""))))</f>
        <v/>
      </c>
      <c r="P1014" s="3" t="str">
        <f>IF('DATA ENTRY'!CK1013="","",IF('DATA ENTRY'!G1013="","",IF($D$4="All Post",'DATA ENTRY'!G1013,IF(AND($D$4='DATA ENTRY'!CK1013),'DATA ENTRY'!G1013,""))))</f>
        <v/>
      </c>
      <c r="S1014">
        <f t="shared" si="243"/>
        <v>0</v>
      </c>
      <c r="T1014" t="str">
        <f t="shared" si="244"/>
        <v/>
      </c>
      <c r="BZ1014" t="str">
        <f t="shared" si="245"/>
        <v/>
      </c>
      <c r="CA1014" t="str">
        <f t="shared" si="246"/>
        <v/>
      </c>
      <c r="CB1014" s="224">
        <v>1008</v>
      </c>
      <c r="CC1014" s="3" t="str">
        <f>IF('DATA ENTRY'!CK1013="","",IF('DATA ENTRY'!B1013="","",IF(AND($CD$4='DATA ENTRY'!CK1013,$CG$4='DATA ENTRY'!D1013),'DATA ENTRY'!B1013,"")))</f>
        <v/>
      </c>
      <c r="CD1014" s="3" t="str">
        <f>IF('DATA ENTRY'!CK1013="","",IF('DATA ENTRY'!C1013="","",IF(AND($CD$4='DATA ENTRY'!CK1013,$CG$4='DATA ENTRY'!D1013),'DATA ENTRY'!C1013,"")))</f>
        <v/>
      </c>
      <c r="CE1014" s="4" t="str">
        <f>IF('DATA ENTRY'!CK1013="","",IF('DATA ENTRY'!I1013="","",IF(AND($CD$4='DATA ENTRY'!CK1013,$CG$4='DATA ENTRY'!D1013),'DATA ENTRY'!I1013,"")))</f>
        <v/>
      </c>
      <c r="CF1014" s="4" t="str">
        <f>IF('DATA ENTRY'!CK1013="","",IF('DATA ENTRY'!CK1013="","",IF(AND($CD$4='DATA ENTRY'!CK1013,$CG$4='DATA ENTRY'!D1013),'DATA ENTRY'!CK1013,"")))</f>
        <v/>
      </c>
      <c r="CG1014" s="3" t="str">
        <f>IF('DATA ENTRY'!CK1013="","",IF('DATA ENTRY'!N1013="","",IF(AND($CD$4='DATA ENTRY'!CK1013,$CG$4='DATA ENTRY'!D1013),'DATA ENTRY'!N1013,"")))</f>
        <v/>
      </c>
      <c r="CH1014" s="107" t="str">
        <f>IF('DATA ENTRY'!CK1013="","",IF('DATA ENTRY'!O1013="","",IF(AND($CD$4='DATA ENTRY'!CK1013,$CG$4='DATA ENTRY'!D1013),'DATA ENTRY'!O1013,"")))</f>
        <v/>
      </c>
      <c r="CI1014" s="3" t="str">
        <f>IF('DATA ENTRY'!CK1013="","",IF('DATA ENTRY'!P1013="","",IF(AND($CD$4='DATA ENTRY'!CK1013,$CG$4='DATA ENTRY'!D1013),'DATA ENTRY'!P1013,"")))</f>
        <v/>
      </c>
      <c r="CJ1014" s="107" t="str">
        <f>IF('DATA ENTRY'!CK1013="","",IF('DATA ENTRY'!Q1013="","",IF(AND($CD$4='DATA ENTRY'!CK1013,$CG$4='DATA ENTRY'!D1013),'DATA ENTRY'!Q1013,"")))</f>
        <v/>
      </c>
      <c r="CK1014" s="3" t="str">
        <f>IF('DATA ENTRY'!CK1013="","",IF('DATA ENTRY'!R1013="","",IF(AND($CD$4='DATA ENTRY'!CK1013,$CG$4='DATA ENTRY'!D1013),'DATA ENTRY'!R1013,"")))</f>
        <v/>
      </c>
      <c r="CL1014" s="3" t="str">
        <f>IF('DATA ENTRY'!CK1013="","",IF('DATA ENTRY'!S1013="","",IF(AND($CD$4='DATA ENTRY'!CK1013,$CG$4='DATA ENTRY'!D1013),'DATA ENTRY'!S1013,"")))</f>
        <v/>
      </c>
      <c r="CM1014" s="3" t="str">
        <f>IF('DATA ENTRY'!CK1013="","",IF('DATA ENTRY'!E1013="","",IF(AND($CD$4='DATA ENTRY'!CK1013,$CG$4='DATA ENTRY'!D1013),'DATA ENTRY'!E1013,"")))</f>
        <v/>
      </c>
      <c r="CN1014" s="3" t="str">
        <f>IF('DATA ENTRY'!CK1013="","",IF('DATA ENTRY'!W1013="","",IF(AND($CD$4='DATA ENTRY'!CK1013,$CG$4='DATA ENTRY'!D1013),'DATA ENTRY'!W1013,"")))</f>
        <v/>
      </c>
      <c r="CO1014" s="3" t="str">
        <f>IF('DATA ENTRY'!CK1013="","",IF('DATA ENTRY'!X1013="","",IF(AND($CD$4='DATA ENTRY'!CK1013,$CG$4='DATA ENTRY'!D1013),'DATA ENTRY'!X1013,"")))</f>
        <v/>
      </c>
      <c r="CP1014" s="108" t="str">
        <f t="shared" si="247"/>
        <v/>
      </c>
      <c r="CQ1014" s="108" t="str">
        <f>IF('DATA ENTRY'!CK1013="","",IF('DATA ENTRY'!G1013="","",IF(AND($CD$4='DATA ENTRY'!CK1013,$CG$4='DATA ENTRY'!D1013),'DATA ENTRY'!G1013,"")))</f>
        <v/>
      </c>
      <c r="CR1014" s="230" t="str">
        <f>IF('DATA ENTRY'!CK1013="","",IF('DATA ENTRY'!D1013="","",IF(AND($CD$4='DATA ENTRY'!CK1013,$CG$4='DATA ENTRY'!D1013),'DATA ENTRY'!D1013,"")))</f>
        <v/>
      </c>
      <c r="CS1014">
        <f t="shared" si="248"/>
        <v>0</v>
      </c>
      <c r="CT1014">
        <f t="shared" si="249"/>
        <v>0</v>
      </c>
      <c r="CV1014" s="139"/>
      <c r="CX1014">
        <f t="shared" si="250"/>
        <v>0</v>
      </c>
      <c r="DB1014" t="str">
        <f t="shared" si="257"/>
        <v/>
      </c>
      <c r="DC1014" t="str">
        <f t="shared" si="258"/>
        <v/>
      </c>
      <c r="DD1014" s="224">
        <v>1008</v>
      </c>
      <c r="DE1014" s="3" t="str">
        <f>IF('DATA ENTRY'!CK1013="","",IF('DATA ENTRY'!B1013="","",IF(AND($DF$4='DATA ENTRY'!D1013),'DATA ENTRY'!B1013,"")))</f>
        <v/>
      </c>
      <c r="DF1014" s="3" t="str">
        <f>IF('DATA ENTRY'!CK1013="","",IF('DATA ENTRY'!C1013="","",IF(AND($DF$4='DATA ENTRY'!D1013),'DATA ENTRY'!C1013,"")))</f>
        <v/>
      </c>
      <c r="DG1014" s="4" t="str">
        <f>IF('DATA ENTRY'!CK1013="","",IF('DATA ENTRY'!I1013="","",IF(AND($DF$4='DATA ENTRY'!D1013),'DATA ENTRY'!I1013,"")))</f>
        <v/>
      </c>
      <c r="DH1014" s="4" t="str">
        <f>IF('DATA ENTRY'!CK1013="","",IF('DATA ENTRY'!CK1013="","",IF(AND($DF$4='DATA ENTRY'!D1013),'DATA ENTRY'!CK1013,"")))</f>
        <v/>
      </c>
      <c r="DI1014" s="3" t="str">
        <f>IF('DATA ENTRY'!CK1013="","",IF('DATA ENTRY'!N1013="","",IF(AND($DF$4='DATA ENTRY'!D1013),'DATA ENTRY'!N1013,"")))</f>
        <v/>
      </c>
      <c r="DJ1014" s="107" t="str">
        <f>IF('DATA ENTRY'!CK1013="","",IF('DATA ENTRY'!O1013="","",IF(AND($DF$4='DATA ENTRY'!D1013),'DATA ENTRY'!O1013,"")))</f>
        <v/>
      </c>
      <c r="DK1014" s="3" t="str">
        <f>IF('DATA ENTRY'!CK1013="","",IF('DATA ENTRY'!P1013="","",IF(AND($DF$4='DATA ENTRY'!D1013),'DATA ENTRY'!P1013,"")))</f>
        <v/>
      </c>
      <c r="DL1014" s="107" t="str">
        <f>IF('DATA ENTRY'!CK1013="","",IF('DATA ENTRY'!Q1013="","",IF(AND($DF$4='DATA ENTRY'!D1013),'DATA ENTRY'!Q1013,"")))</f>
        <v/>
      </c>
      <c r="DM1014" s="3" t="str">
        <f>IF('DATA ENTRY'!CK1013="","",IF('DATA ENTRY'!R1013="","",IF(AND($DF$4='DATA ENTRY'!D1013),'DATA ENTRY'!R1013,"")))</f>
        <v/>
      </c>
      <c r="DN1014" s="107" t="str">
        <f>IF('DATA ENTRY'!CK1013="","",IF('DATA ENTRY'!S1013="","",IF(AND($DF$4='DATA ENTRY'!D1013),'DATA ENTRY'!S1013,"")))</f>
        <v/>
      </c>
      <c r="DO1014" s="3" t="str">
        <f>IF('DATA ENTRY'!CK1013="","",IF('DATA ENTRY'!E1013="","",IF(AND($DF$4='DATA ENTRY'!D1013),'DATA ENTRY'!E1013,"")))</f>
        <v/>
      </c>
      <c r="DP1014" s="3" t="str">
        <f>IF('DATA ENTRY'!CK1013="","",IF('DATA ENTRY'!D1013="","",IF(AND($DF$4='DATA ENTRY'!D1013),'DATA ENTRY'!D1013,"")))</f>
        <v/>
      </c>
      <c r="DQ1014" s="3" t="str">
        <f>IF('DATA ENTRY'!CK1013="","",IF('DATA ENTRY'!W1013="","",IF(AND($DF$4='DATA ENTRY'!D1013),'DATA ENTRY'!W1013,"")))</f>
        <v/>
      </c>
      <c r="DR1014" s="3" t="str">
        <f>IF('DATA ENTRY'!CK1013="","",IF('DATA ENTRY'!X1013="","",IF(AND($DF$4='DATA ENTRY'!D1013),'DATA ENTRY'!X1013,"")))</f>
        <v/>
      </c>
      <c r="DS1014" s="108" t="str">
        <f t="shared" si="251"/>
        <v/>
      </c>
      <c r="DT1014" s="108" t="str">
        <f>IF('DATA ENTRY'!CK1013="","",IF('DATA ENTRY'!D1013="","",IF(AND($DF$4='DATA ENTRY'!D1013),'DATA ENTRY'!G1013,"")))</f>
        <v/>
      </c>
      <c r="DY1014">
        <f t="shared" si="252"/>
        <v>0</v>
      </c>
      <c r="EB1014" t="str">
        <f t="shared" si="253"/>
        <v/>
      </c>
      <c r="EC1014" t="str">
        <f t="shared" si="254"/>
        <v/>
      </c>
      <c r="ED1014" s="224">
        <v>1008</v>
      </c>
      <c r="EE1014" s="3" t="str">
        <f>IF('DATA ENTRY'!CK1013="","",IF('DATA ENTRY'!B1013="","",IF(AND($EF$4='DATA ENTRY'!G1013,$EH$4='DATA ENTRY'!F1013),'DATA ENTRY'!B1013,"")))</f>
        <v/>
      </c>
      <c r="EF1014" s="3" t="str">
        <f>IF('DATA ENTRY'!CK1013="","",IF('DATA ENTRY'!C1013="","",IF(AND($EF$4='DATA ENTRY'!G1013,$EH$4='DATA ENTRY'!F1013),'DATA ENTRY'!C1013,"")))</f>
        <v/>
      </c>
      <c r="EG1014" s="4" t="str">
        <f>IF('DATA ENTRY'!CK1013="","",IF('DATA ENTRY'!I1013="","",IF(AND($EF$4='DATA ENTRY'!G1013,$EH$4='DATA ENTRY'!F1013),'DATA ENTRY'!I1013,"")))</f>
        <v/>
      </c>
      <c r="EH1014" s="4" t="str">
        <f>IF('DATA ENTRY'!CK1013="","",IF('DATA ENTRY'!CK1013="","",IF(AND($EF$4='DATA ENTRY'!G1013,$EH$4='DATA ENTRY'!F1013),'DATA ENTRY'!CK1013,"")))</f>
        <v/>
      </c>
      <c r="EI1014" s="3" t="str">
        <f>IF('DATA ENTRY'!CK1013="","",IF('DATA ENTRY'!N1013="","",IF(AND($EF$4='DATA ENTRY'!G1013,$EH$4='DATA ENTRY'!F1013),'DATA ENTRY'!N1013,"")))</f>
        <v/>
      </c>
      <c r="EJ1014" s="107" t="str">
        <f>IF('DATA ENTRY'!CK1013="","",IF('DATA ENTRY'!O1013="","",IF(AND($EF$4='DATA ENTRY'!G1013,$EH$4='DATA ENTRY'!F1013),'DATA ENTRY'!O1013,"")))</f>
        <v/>
      </c>
      <c r="EK1014" s="3" t="str">
        <f>IF('DATA ENTRY'!CK1013="","",IF('DATA ENTRY'!P1013="","",IF(AND($EF$4='DATA ENTRY'!G1013,$EH$4='DATA ENTRY'!F1013),'DATA ENTRY'!P1013,"")))</f>
        <v/>
      </c>
      <c r="EL1014" s="107" t="str">
        <f>IF('DATA ENTRY'!CK1013="","",IF('DATA ENTRY'!Q1013="","",IF(AND($EF$4='DATA ENTRY'!G1013,$EH$4='DATA ENTRY'!F1013),'DATA ENTRY'!Q1013,"")))</f>
        <v/>
      </c>
      <c r="EM1014" s="3" t="str">
        <f>IF('DATA ENTRY'!CK1013="","",IF('DATA ENTRY'!R1013="","",IF(AND($EF$4='DATA ENTRY'!G1013,$EH$4='DATA ENTRY'!F1013),'DATA ENTRY'!R1013,"")))</f>
        <v/>
      </c>
      <c r="EN1014" s="107" t="str">
        <f>IF('DATA ENTRY'!CK1013="","",IF('DATA ENTRY'!S1013="","",IF(AND($EF$4='DATA ENTRY'!G1013,$EH$4='DATA ENTRY'!F1013),'DATA ENTRY'!S1013,"")))</f>
        <v/>
      </c>
      <c r="EO1014" s="3" t="str">
        <f>IF('DATA ENTRY'!CK1013="","",IF('DATA ENTRY'!E1013="","",IF(AND($EF$4='DATA ENTRY'!G1013,$EH$4='DATA ENTRY'!F1013),'DATA ENTRY'!E1013,"")))</f>
        <v/>
      </c>
      <c r="EP1014" s="3" t="str">
        <f>IF('DATA ENTRY'!CK1013="","",IF('DATA ENTRY'!D1013="","",IF(AND($EF$4='DATA ENTRY'!G1013,$EH$4='DATA ENTRY'!F1013),'DATA ENTRY'!D1013,"")))</f>
        <v/>
      </c>
      <c r="EQ1014" s="3" t="str">
        <f>IF('DATA ENTRY'!CK1013="","",IF('DATA ENTRY'!W1013="","",IF(AND($EF$4='DATA ENTRY'!G1013,$EH$4='DATA ENTRY'!F1013),'DATA ENTRY'!W1013,"")))</f>
        <v/>
      </c>
      <c r="ER1014" s="3" t="str">
        <f>IF('DATA ENTRY'!CK1013="","",IF('DATA ENTRY'!X1013="","",IF(AND($EF$4='DATA ENTRY'!G1013,$EH$4='DATA ENTRY'!F1013),'DATA ENTRY'!X1013,"")))</f>
        <v/>
      </c>
      <c r="ES1014" s="108" t="str">
        <f t="shared" si="255"/>
        <v/>
      </c>
      <c r="ET1014" s="108" t="str">
        <f>IF('DATA ENTRY'!CK1013="","",IF('DATA ENTRY'!D1013="","",IF(AND($EF$4='DATA ENTRY'!G1013,$EH$4='DATA ENTRY'!F1013),'DATA ENTRY'!G1013,"")))</f>
        <v/>
      </c>
      <c r="EY1014">
        <f t="shared" si="256"/>
        <v>0</v>
      </c>
    </row>
    <row r="1015" spans="1:155">
      <c r="A1015" t="str">
        <f>IF(S1015=0,"",1+(MAX($A$7:A1014)))</f>
        <v/>
      </c>
      <c r="B1015" s="224">
        <v>1009</v>
      </c>
      <c r="C1015" s="3" t="str">
        <f>IF('DATA ENTRY'!CK1014="","",IF('DATA ENTRY'!B1014="","",IF($D$4="All Post",'DATA ENTRY'!B1014,IF(AND($D$4='DATA ENTRY'!CK1014),'DATA ENTRY'!B1014,""))))</f>
        <v/>
      </c>
      <c r="D1015" s="3" t="str">
        <f>IF('DATA ENTRY'!CK1014="","",IF('DATA ENTRY'!C1014="","",IF($D$4="All Post",'DATA ENTRY'!C1014,IF(AND($D$4='DATA ENTRY'!CK1014),'DATA ENTRY'!C1014,""))))</f>
        <v/>
      </c>
      <c r="E1015" s="4" t="str">
        <f>IF('DATA ENTRY'!CK1014="","",IF('DATA ENTRY'!I1014="","",IF($D$4="All Post",'DATA ENTRY'!I1014,IF(AND($D$4='DATA ENTRY'!CK1014),'DATA ENTRY'!I1014,""))))</f>
        <v/>
      </c>
      <c r="F1015" s="4" t="str">
        <f>IF('DATA ENTRY'!CK1014="","",IF('DATA ENTRY'!CK1014="","",IF($D$4="All Post",'DATA ENTRY'!CK1014,IF(AND($D$4='DATA ENTRY'!CK1014),'DATA ENTRY'!CK1014,""))))</f>
        <v/>
      </c>
      <c r="G1015" s="3" t="str">
        <f>IF('DATA ENTRY'!CK1014="","",IF('DATA ENTRY'!N1014="","",IF($D$4="All Post",'DATA ENTRY'!N1014,IF(AND($D$4='DATA ENTRY'!CK1014),'DATA ENTRY'!N1014,""))))</f>
        <v/>
      </c>
      <c r="H1015" s="107" t="str">
        <f>IF('DATA ENTRY'!CK1014="","",IF('DATA ENTRY'!O1014="","",IF($D$4="All Post",'DATA ENTRY'!O1014,IF(AND($D$4='DATA ENTRY'!CK1014),'DATA ENTRY'!O1014,""))))</f>
        <v/>
      </c>
      <c r="I1015" s="3" t="str">
        <f>IF('DATA ENTRY'!CK1014="","",IF('DATA ENTRY'!P1014="","",IF($D$4="All Post",'DATA ENTRY'!P1014,IF(AND($D$4='DATA ENTRY'!CK1014),'DATA ENTRY'!P1014,""))))</f>
        <v/>
      </c>
      <c r="J1015" s="107" t="str">
        <f>IF('DATA ENTRY'!CK1014="","",IF('DATA ENTRY'!Q1014="","",IF($D$4="All Post",'DATA ENTRY'!Q1014,IF(AND($D$4='DATA ENTRY'!CK1014),'DATA ENTRY'!Q1014,""))))</f>
        <v/>
      </c>
      <c r="K1015" s="3" t="str">
        <f>IF('DATA ENTRY'!CK1014="","",IF('DATA ENTRY'!R1014="","",IF($D$4="All Post",'DATA ENTRY'!R1014,IF(AND($D$4='DATA ENTRY'!CK1014),'DATA ENTRY'!R1014,""))))</f>
        <v/>
      </c>
      <c r="L1015" s="3" t="str">
        <f>IF('DATA ENTRY'!CK1014="","",IF('DATA ENTRY'!S1014="","",IF($D$4="All Post",'DATA ENTRY'!S1014,IF(AND($D$4='DATA ENTRY'!CK1014),'DATA ENTRY'!S1014,""))))</f>
        <v/>
      </c>
      <c r="M1015" s="3" t="str">
        <f>IF('DATA ENTRY'!CK1014="","",IF('DATA ENTRY'!E1014="","",IF($D$4="All Post",'DATA ENTRY'!E1014,IF(AND($D$4='DATA ENTRY'!CK1014),'DATA ENTRY'!E1014,""))))</f>
        <v/>
      </c>
      <c r="N1015" s="3" t="str">
        <f>IF('DATA ENTRY'!CK1014="","",IF('DATA ENTRY'!W1014="","",IF($D$4="All Post",'DATA ENTRY'!W1014,IF(AND($D$4='DATA ENTRY'!CK1014),'DATA ENTRY'!W1014,""))))</f>
        <v/>
      </c>
      <c r="O1015" s="3" t="str">
        <f>IF('DATA ENTRY'!CK1014="","",IF('DATA ENTRY'!X1014="","",IF($D$4="All Post",'DATA ENTRY'!X1014,IF(AND($D$4='DATA ENTRY'!CK1014),'DATA ENTRY'!X1014,""))))</f>
        <v/>
      </c>
      <c r="P1015" s="3" t="str">
        <f>IF('DATA ENTRY'!CK1014="","",IF('DATA ENTRY'!G1014="","",IF($D$4="All Post",'DATA ENTRY'!G1014,IF(AND($D$4='DATA ENTRY'!CK1014),'DATA ENTRY'!G1014,""))))</f>
        <v/>
      </c>
      <c r="S1015">
        <f t="shared" si="243"/>
        <v>0</v>
      </c>
      <c r="T1015" t="str">
        <f t="shared" si="244"/>
        <v/>
      </c>
      <c r="BZ1015" t="str">
        <f t="shared" si="245"/>
        <v/>
      </c>
      <c r="CA1015" t="str">
        <f t="shared" si="246"/>
        <v/>
      </c>
      <c r="CB1015" s="224">
        <v>1009</v>
      </c>
      <c r="CC1015" s="3" t="str">
        <f>IF('DATA ENTRY'!CK1014="","",IF('DATA ENTRY'!B1014="","",IF(AND($CD$4='DATA ENTRY'!CK1014,$CG$4='DATA ENTRY'!D1014),'DATA ENTRY'!B1014,"")))</f>
        <v/>
      </c>
      <c r="CD1015" s="3" t="str">
        <f>IF('DATA ENTRY'!CK1014="","",IF('DATA ENTRY'!C1014="","",IF(AND($CD$4='DATA ENTRY'!CK1014,$CG$4='DATA ENTRY'!D1014),'DATA ENTRY'!C1014,"")))</f>
        <v/>
      </c>
      <c r="CE1015" s="4" t="str">
        <f>IF('DATA ENTRY'!CK1014="","",IF('DATA ENTRY'!I1014="","",IF(AND($CD$4='DATA ENTRY'!CK1014,$CG$4='DATA ENTRY'!D1014),'DATA ENTRY'!I1014,"")))</f>
        <v/>
      </c>
      <c r="CF1015" s="4" t="str">
        <f>IF('DATA ENTRY'!CK1014="","",IF('DATA ENTRY'!CK1014="","",IF(AND($CD$4='DATA ENTRY'!CK1014,$CG$4='DATA ENTRY'!D1014),'DATA ENTRY'!CK1014,"")))</f>
        <v/>
      </c>
      <c r="CG1015" s="3" t="str">
        <f>IF('DATA ENTRY'!CK1014="","",IF('DATA ENTRY'!N1014="","",IF(AND($CD$4='DATA ENTRY'!CK1014,$CG$4='DATA ENTRY'!D1014),'DATA ENTRY'!N1014,"")))</f>
        <v/>
      </c>
      <c r="CH1015" s="107" t="str">
        <f>IF('DATA ENTRY'!CK1014="","",IF('DATA ENTRY'!O1014="","",IF(AND($CD$4='DATA ENTRY'!CK1014,$CG$4='DATA ENTRY'!D1014),'DATA ENTRY'!O1014,"")))</f>
        <v/>
      </c>
      <c r="CI1015" s="3" t="str">
        <f>IF('DATA ENTRY'!CK1014="","",IF('DATA ENTRY'!P1014="","",IF(AND($CD$4='DATA ENTRY'!CK1014,$CG$4='DATA ENTRY'!D1014),'DATA ENTRY'!P1014,"")))</f>
        <v/>
      </c>
      <c r="CJ1015" s="107" t="str">
        <f>IF('DATA ENTRY'!CK1014="","",IF('DATA ENTRY'!Q1014="","",IF(AND($CD$4='DATA ENTRY'!CK1014,$CG$4='DATA ENTRY'!D1014),'DATA ENTRY'!Q1014,"")))</f>
        <v/>
      </c>
      <c r="CK1015" s="3" t="str">
        <f>IF('DATA ENTRY'!CK1014="","",IF('DATA ENTRY'!R1014="","",IF(AND($CD$4='DATA ENTRY'!CK1014,$CG$4='DATA ENTRY'!D1014),'DATA ENTRY'!R1014,"")))</f>
        <v/>
      </c>
      <c r="CL1015" s="3" t="str">
        <f>IF('DATA ENTRY'!CK1014="","",IF('DATA ENTRY'!S1014="","",IF(AND($CD$4='DATA ENTRY'!CK1014,$CG$4='DATA ENTRY'!D1014),'DATA ENTRY'!S1014,"")))</f>
        <v/>
      </c>
      <c r="CM1015" s="3" t="str">
        <f>IF('DATA ENTRY'!CK1014="","",IF('DATA ENTRY'!E1014="","",IF(AND($CD$4='DATA ENTRY'!CK1014,$CG$4='DATA ENTRY'!D1014),'DATA ENTRY'!E1014,"")))</f>
        <v/>
      </c>
      <c r="CN1015" s="3" t="str">
        <f>IF('DATA ENTRY'!CK1014="","",IF('DATA ENTRY'!W1014="","",IF(AND($CD$4='DATA ENTRY'!CK1014,$CG$4='DATA ENTRY'!D1014),'DATA ENTRY'!W1014,"")))</f>
        <v/>
      </c>
      <c r="CO1015" s="3" t="str">
        <f>IF('DATA ENTRY'!CK1014="","",IF('DATA ENTRY'!X1014="","",IF(AND($CD$4='DATA ENTRY'!CK1014,$CG$4='DATA ENTRY'!D1014),'DATA ENTRY'!X1014,"")))</f>
        <v/>
      </c>
      <c r="CP1015" s="108" t="str">
        <f t="shared" si="247"/>
        <v/>
      </c>
      <c r="CQ1015" s="108" t="str">
        <f>IF('DATA ENTRY'!CK1014="","",IF('DATA ENTRY'!G1014="","",IF(AND($CD$4='DATA ENTRY'!CK1014,$CG$4='DATA ENTRY'!D1014),'DATA ENTRY'!G1014,"")))</f>
        <v/>
      </c>
      <c r="CR1015" s="230" t="str">
        <f>IF('DATA ENTRY'!CK1014="","",IF('DATA ENTRY'!D1014="","",IF(AND($CD$4='DATA ENTRY'!CK1014,$CG$4='DATA ENTRY'!D1014),'DATA ENTRY'!D1014,"")))</f>
        <v/>
      </c>
      <c r="CS1015">
        <f t="shared" si="248"/>
        <v>0</v>
      </c>
      <c r="CT1015">
        <f t="shared" si="249"/>
        <v>0</v>
      </c>
      <c r="CV1015" s="139"/>
      <c r="CX1015">
        <f t="shared" si="250"/>
        <v>0</v>
      </c>
      <c r="DB1015" t="str">
        <f t="shared" si="257"/>
        <v/>
      </c>
      <c r="DC1015" t="str">
        <f t="shared" si="258"/>
        <v/>
      </c>
      <c r="DD1015" s="224">
        <v>1009</v>
      </c>
      <c r="DE1015" s="3" t="str">
        <f>IF('DATA ENTRY'!CK1014="","",IF('DATA ENTRY'!B1014="","",IF(AND($DF$4='DATA ENTRY'!D1014),'DATA ENTRY'!B1014,"")))</f>
        <v/>
      </c>
      <c r="DF1015" s="3" t="str">
        <f>IF('DATA ENTRY'!CK1014="","",IF('DATA ENTRY'!C1014="","",IF(AND($DF$4='DATA ENTRY'!D1014),'DATA ENTRY'!C1014,"")))</f>
        <v/>
      </c>
      <c r="DG1015" s="4" t="str">
        <f>IF('DATA ENTRY'!CK1014="","",IF('DATA ENTRY'!I1014="","",IF(AND($DF$4='DATA ENTRY'!D1014),'DATA ENTRY'!I1014,"")))</f>
        <v/>
      </c>
      <c r="DH1015" s="4" t="str">
        <f>IF('DATA ENTRY'!CK1014="","",IF('DATA ENTRY'!CK1014="","",IF(AND($DF$4='DATA ENTRY'!D1014),'DATA ENTRY'!CK1014,"")))</f>
        <v/>
      </c>
      <c r="DI1015" s="3" t="str">
        <f>IF('DATA ENTRY'!CK1014="","",IF('DATA ENTRY'!N1014="","",IF(AND($DF$4='DATA ENTRY'!D1014),'DATA ENTRY'!N1014,"")))</f>
        <v/>
      </c>
      <c r="DJ1015" s="107" t="str">
        <f>IF('DATA ENTRY'!CK1014="","",IF('DATA ENTRY'!O1014="","",IF(AND($DF$4='DATA ENTRY'!D1014),'DATA ENTRY'!O1014,"")))</f>
        <v/>
      </c>
      <c r="DK1015" s="3" t="str">
        <f>IF('DATA ENTRY'!CK1014="","",IF('DATA ENTRY'!P1014="","",IF(AND($DF$4='DATA ENTRY'!D1014),'DATA ENTRY'!P1014,"")))</f>
        <v/>
      </c>
      <c r="DL1015" s="107" t="str">
        <f>IF('DATA ENTRY'!CK1014="","",IF('DATA ENTRY'!Q1014="","",IF(AND($DF$4='DATA ENTRY'!D1014),'DATA ENTRY'!Q1014,"")))</f>
        <v/>
      </c>
      <c r="DM1015" s="3" t="str">
        <f>IF('DATA ENTRY'!CK1014="","",IF('DATA ENTRY'!R1014="","",IF(AND($DF$4='DATA ENTRY'!D1014),'DATA ENTRY'!R1014,"")))</f>
        <v/>
      </c>
      <c r="DN1015" s="107" t="str">
        <f>IF('DATA ENTRY'!CK1014="","",IF('DATA ENTRY'!S1014="","",IF(AND($DF$4='DATA ENTRY'!D1014),'DATA ENTRY'!S1014,"")))</f>
        <v/>
      </c>
      <c r="DO1015" s="3" t="str">
        <f>IF('DATA ENTRY'!CK1014="","",IF('DATA ENTRY'!E1014="","",IF(AND($DF$4='DATA ENTRY'!D1014),'DATA ENTRY'!E1014,"")))</f>
        <v/>
      </c>
      <c r="DP1015" s="3" t="str">
        <f>IF('DATA ENTRY'!CK1014="","",IF('DATA ENTRY'!D1014="","",IF(AND($DF$4='DATA ENTRY'!D1014),'DATA ENTRY'!D1014,"")))</f>
        <v/>
      </c>
      <c r="DQ1015" s="3" t="str">
        <f>IF('DATA ENTRY'!CK1014="","",IF('DATA ENTRY'!W1014="","",IF(AND($DF$4='DATA ENTRY'!D1014),'DATA ENTRY'!W1014,"")))</f>
        <v/>
      </c>
      <c r="DR1015" s="3" t="str">
        <f>IF('DATA ENTRY'!CK1014="","",IF('DATA ENTRY'!X1014="","",IF(AND($DF$4='DATA ENTRY'!D1014),'DATA ENTRY'!X1014,"")))</f>
        <v/>
      </c>
      <c r="DS1015" s="108" t="str">
        <f t="shared" si="251"/>
        <v/>
      </c>
      <c r="DT1015" s="108" t="str">
        <f>IF('DATA ENTRY'!CK1014="","",IF('DATA ENTRY'!D1014="","",IF(AND($DF$4='DATA ENTRY'!D1014),'DATA ENTRY'!G1014,"")))</f>
        <v/>
      </c>
      <c r="DY1015">
        <f t="shared" si="252"/>
        <v>0</v>
      </c>
      <c r="EB1015" t="str">
        <f t="shared" si="253"/>
        <v/>
      </c>
      <c r="EC1015" t="str">
        <f t="shared" si="254"/>
        <v/>
      </c>
      <c r="ED1015" s="224">
        <v>1009</v>
      </c>
      <c r="EE1015" s="3" t="str">
        <f>IF('DATA ENTRY'!CK1014="","",IF('DATA ENTRY'!B1014="","",IF(AND($EF$4='DATA ENTRY'!G1014,$EH$4='DATA ENTRY'!F1014),'DATA ENTRY'!B1014,"")))</f>
        <v/>
      </c>
      <c r="EF1015" s="3" t="str">
        <f>IF('DATA ENTRY'!CK1014="","",IF('DATA ENTRY'!C1014="","",IF(AND($EF$4='DATA ENTRY'!G1014,$EH$4='DATA ENTRY'!F1014),'DATA ENTRY'!C1014,"")))</f>
        <v/>
      </c>
      <c r="EG1015" s="4" t="str">
        <f>IF('DATA ENTRY'!CK1014="","",IF('DATA ENTRY'!I1014="","",IF(AND($EF$4='DATA ENTRY'!G1014,$EH$4='DATA ENTRY'!F1014),'DATA ENTRY'!I1014,"")))</f>
        <v/>
      </c>
      <c r="EH1015" s="4" t="str">
        <f>IF('DATA ENTRY'!CK1014="","",IF('DATA ENTRY'!CK1014="","",IF(AND($EF$4='DATA ENTRY'!G1014,$EH$4='DATA ENTRY'!F1014),'DATA ENTRY'!CK1014,"")))</f>
        <v/>
      </c>
      <c r="EI1015" s="3" t="str">
        <f>IF('DATA ENTRY'!CK1014="","",IF('DATA ENTRY'!N1014="","",IF(AND($EF$4='DATA ENTRY'!G1014,$EH$4='DATA ENTRY'!F1014),'DATA ENTRY'!N1014,"")))</f>
        <v/>
      </c>
      <c r="EJ1015" s="107" t="str">
        <f>IF('DATA ENTRY'!CK1014="","",IF('DATA ENTRY'!O1014="","",IF(AND($EF$4='DATA ENTRY'!G1014,$EH$4='DATA ENTRY'!F1014),'DATA ENTRY'!O1014,"")))</f>
        <v/>
      </c>
      <c r="EK1015" s="3" t="str">
        <f>IF('DATA ENTRY'!CK1014="","",IF('DATA ENTRY'!P1014="","",IF(AND($EF$4='DATA ENTRY'!G1014,$EH$4='DATA ENTRY'!F1014),'DATA ENTRY'!P1014,"")))</f>
        <v/>
      </c>
      <c r="EL1015" s="107" t="str">
        <f>IF('DATA ENTRY'!CK1014="","",IF('DATA ENTRY'!Q1014="","",IF(AND($EF$4='DATA ENTRY'!G1014,$EH$4='DATA ENTRY'!F1014),'DATA ENTRY'!Q1014,"")))</f>
        <v/>
      </c>
      <c r="EM1015" s="3" t="str">
        <f>IF('DATA ENTRY'!CK1014="","",IF('DATA ENTRY'!R1014="","",IF(AND($EF$4='DATA ENTRY'!G1014,$EH$4='DATA ENTRY'!F1014),'DATA ENTRY'!R1014,"")))</f>
        <v/>
      </c>
      <c r="EN1015" s="107" t="str">
        <f>IF('DATA ENTRY'!CK1014="","",IF('DATA ENTRY'!S1014="","",IF(AND($EF$4='DATA ENTRY'!G1014,$EH$4='DATA ENTRY'!F1014),'DATA ENTRY'!S1014,"")))</f>
        <v/>
      </c>
      <c r="EO1015" s="3" t="str">
        <f>IF('DATA ENTRY'!CK1014="","",IF('DATA ENTRY'!E1014="","",IF(AND($EF$4='DATA ENTRY'!G1014,$EH$4='DATA ENTRY'!F1014),'DATA ENTRY'!E1014,"")))</f>
        <v/>
      </c>
      <c r="EP1015" s="3" t="str">
        <f>IF('DATA ENTRY'!CK1014="","",IF('DATA ENTRY'!D1014="","",IF(AND($EF$4='DATA ENTRY'!G1014,$EH$4='DATA ENTRY'!F1014),'DATA ENTRY'!D1014,"")))</f>
        <v/>
      </c>
      <c r="EQ1015" s="3" t="str">
        <f>IF('DATA ENTRY'!CK1014="","",IF('DATA ENTRY'!W1014="","",IF(AND($EF$4='DATA ENTRY'!G1014,$EH$4='DATA ENTRY'!F1014),'DATA ENTRY'!W1014,"")))</f>
        <v/>
      </c>
      <c r="ER1015" s="3" t="str">
        <f>IF('DATA ENTRY'!CK1014="","",IF('DATA ENTRY'!X1014="","",IF(AND($EF$4='DATA ENTRY'!G1014,$EH$4='DATA ENTRY'!F1014),'DATA ENTRY'!X1014,"")))</f>
        <v/>
      </c>
      <c r="ES1015" s="108" t="str">
        <f t="shared" si="255"/>
        <v/>
      </c>
      <c r="ET1015" s="108" t="str">
        <f>IF('DATA ENTRY'!CK1014="","",IF('DATA ENTRY'!D1014="","",IF(AND($EF$4='DATA ENTRY'!G1014,$EH$4='DATA ENTRY'!F1014),'DATA ENTRY'!G1014,"")))</f>
        <v/>
      </c>
      <c r="EY1015">
        <f t="shared" si="256"/>
        <v>0</v>
      </c>
    </row>
    <row r="1016" spans="1:155">
      <c r="A1016" t="str">
        <f>IF(S1016=0,"",1+(MAX($A$7:A1015)))</f>
        <v/>
      </c>
      <c r="B1016" s="224">
        <v>1010</v>
      </c>
      <c r="C1016" s="3" t="str">
        <f>IF('DATA ENTRY'!CK1015="","",IF('DATA ENTRY'!B1015="","",IF($D$4="All Post",'DATA ENTRY'!B1015,IF(AND($D$4='DATA ENTRY'!CK1015),'DATA ENTRY'!B1015,""))))</f>
        <v/>
      </c>
      <c r="D1016" s="3" t="str">
        <f>IF('DATA ENTRY'!CK1015="","",IF('DATA ENTRY'!C1015="","",IF($D$4="All Post",'DATA ENTRY'!C1015,IF(AND($D$4='DATA ENTRY'!CK1015),'DATA ENTRY'!C1015,""))))</f>
        <v/>
      </c>
      <c r="E1016" s="4" t="str">
        <f>IF('DATA ENTRY'!CK1015="","",IF('DATA ENTRY'!I1015="","",IF($D$4="All Post",'DATA ENTRY'!I1015,IF(AND($D$4='DATA ENTRY'!CK1015),'DATA ENTRY'!I1015,""))))</f>
        <v/>
      </c>
      <c r="F1016" s="4" t="str">
        <f>IF('DATA ENTRY'!CK1015="","",IF('DATA ENTRY'!CK1015="","",IF($D$4="All Post",'DATA ENTRY'!CK1015,IF(AND($D$4='DATA ENTRY'!CK1015),'DATA ENTRY'!CK1015,""))))</f>
        <v/>
      </c>
      <c r="G1016" s="3" t="str">
        <f>IF('DATA ENTRY'!CK1015="","",IF('DATA ENTRY'!N1015="","",IF($D$4="All Post",'DATA ENTRY'!N1015,IF(AND($D$4='DATA ENTRY'!CK1015),'DATA ENTRY'!N1015,""))))</f>
        <v/>
      </c>
      <c r="H1016" s="107" t="str">
        <f>IF('DATA ENTRY'!CK1015="","",IF('DATA ENTRY'!O1015="","",IF($D$4="All Post",'DATA ENTRY'!O1015,IF(AND($D$4='DATA ENTRY'!CK1015),'DATA ENTRY'!O1015,""))))</f>
        <v/>
      </c>
      <c r="I1016" s="3" t="str">
        <f>IF('DATA ENTRY'!CK1015="","",IF('DATA ENTRY'!P1015="","",IF($D$4="All Post",'DATA ENTRY'!P1015,IF(AND($D$4='DATA ENTRY'!CK1015),'DATA ENTRY'!P1015,""))))</f>
        <v/>
      </c>
      <c r="J1016" s="107" t="str">
        <f>IF('DATA ENTRY'!CK1015="","",IF('DATA ENTRY'!Q1015="","",IF($D$4="All Post",'DATA ENTRY'!Q1015,IF(AND($D$4='DATA ENTRY'!CK1015),'DATA ENTRY'!Q1015,""))))</f>
        <v/>
      </c>
      <c r="K1016" s="3" t="str">
        <f>IF('DATA ENTRY'!CK1015="","",IF('DATA ENTRY'!R1015="","",IF($D$4="All Post",'DATA ENTRY'!R1015,IF(AND($D$4='DATA ENTRY'!CK1015),'DATA ENTRY'!R1015,""))))</f>
        <v/>
      </c>
      <c r="L1016" s="3" t="str">
        <f>IF('DATA ENTRY'!CK1015="","",IF('DATA ENTRY'!S1015="","",IF($D$4="All Post",'DATA ENTRY'!S1015,IF(AND($D$4='DATA ENTRY'!CK1015),'DATA ENTRY'!S1015,""))))</f>
        <v/>
      </c>
      <c r="M1016" s="3" t="str">
        <f>IF('DATA ENTRY'!CK1015="","",IF('DATA ENTRY'!E1015="","",IF($D$4="All Post",'DATA ENTRY'!E1015,IF(AND($D$4='DATA ENTRY'!CK1015),'DATA ENTRY'!E1015,""))))</f>
        <v/>
      </c>
      <c r="N1016" s="3" t="str">
        <f>IF('DATA ENTRY'!CK1015="","",IF('DATA ENTRY'!W1015="","",IF($D$4="All Post",'DATA ENTRY'!W1015,IF(AND($D$4='DATA ENTRY'!CK1015),'DATA ENTRY'!W1015,""))))</f>
        <v/>
      </c>
      <c r="O1016" s="3" t="str">
        <f>IF('DATA ENTRY'!CK1015="","",IF('DATA ENTRY'!X1015="","",IF($D$4="All Post",'DATA ENTRY'!X1015,IF(AND($D$4='DATA ENTRY'!CK1015),'DATA ENTRY'!X1015,""))))</f>
        <v/>
      </c>
      <c r="P1016" s="3" t="str">
        <f>IF('DATA ENTRY'!CK1015="","",IF('DATA ENTRY'!G1015="","",IF($D$4="All Post",'DATA ENTRY'!G1015,IF(AND($D$4='DATA ENTRY'!CK1015),'DATA ENTRY'!G1015,""))))</f>
        <v/>
      </c>
      <c r="S1016">
        <f t="shared" si="243"/>
        <v>0</v>
      </c>
      <c r="T1016" t="str">
        <f t="shared" si="244"/>
        <v/>
      </c>
      <c r="BZ1016" t="str">
        <f t="shared" si="245"/>
        <v/>
      </c>
      <c r="CA1016" t="str">
        <f t="shared" si="246"/>
        <v/>
      </c>
      <c r="CB1016" s="224">
        <v>1010</v>
      </c>
      <c r="CC1016" s="3" t="str">
        <f>IF('DATA ENTRY'!CK1015="","",IF('DATA ENTRY'!B1015="","",IF(AND($CD$4='DATA ENTRY'!CK1015,$CG$4='DATA ENTRY'!D1015),'DATA ENTRY'!B1015,"")))</f>
        <v/>
      </c>
      <c r="CD1016" s="3" t="str">
        <f>IF('DATA ENTRY'!CK1015="","",IF('DATA ENTRY'!C1015="","",IF(AND($CD$4='DATA ENTRY'!CK1015,$CG$4='DATA ENTRY'!D1015),'DATA ENTRY'!C1015,"")))</f>
        <v/>
      </c>
      <c r="CE1016" s="4" t="str">
        <f>IF('DATA ENTRY'!CK1015="","",IF('DATA ENTRY'!I1015="","",IF(AND($CD$4='DATA ENTRY'!CK1015,$CG$4='DATA ENTRY'!D1015),'DATA ENTRY'!I1015,"")))</f>
        <v/>
      </c>
      <c r="CF1016" s="4" t="str">
        <f>IF('DATA ENTRY'!CK1015="","",IF('DATA ENTRY'!CK1015="","",IF(AND($CD$4='DATA ENTRY'!CK1015,$CG$4='DATA ENTRY'!D1015),'DATA ENTRY'!CK1015,"")))</f>
        <v/>
      </c>
      <c r="CG1016" s="3" t="str">
        <f>IF('DATA ENTRY'!CK1015="","",IF('DATA ENTRY'!N1015="","",IF(AND($CD$4='DATA ENTRY'!CK1015,$CG$4='DATA ENTRY'!D1015),'DATA ENTRY'!N1015,"")))</f>
        <v/>
      </c>
      <c r="CH1016" s="107" t="str">
        <f>IF('DATA ENTRY'!CK1015="","",IF('DATA ENTRY'!O1015="","",IF(AND($CD$4='DATA ENTRY'!CK1015,$CG$4='DATA ENTRY'!D1015),'DATA ENTRY'!O1015,"")))</f>
        <v/>
      </c>
      <c r="CI1016" s="3" t="str">
        <f>IF('DATA ENTRY'!CK1015="","",IF('DATA ENTRY'!P1015="","",IF(AND($CD$4='DATA ENTRY'!CK1015,$CG$4='DATA ENTRY'!D1015),'DATA ENTRY'!P1015,"")))</f>
        <v/>
      </c>
      <c r="CJ1016" s="107" t="str">
        <f>IF('DATA ENTRY'!CK1015="","",IF('DATA ENTRY'!Q1015="","",IF(AND($CD$4='DATA ENTRY'!CK1015,$CG$4='DATA ENTRY'!D1015),'DATA ENTRY'!Q1015,"")))</f>
        <v/>
      </c>
      <c r="CK1016" s="3" t="str">
        <f>IF('DATA ENTRY'!CK1015="","",IF('DATA ENTRY'!R1015="","",IF(AND($CD$4='DATA ENTRY'!CK1015,$CG$4='DATA ENTRY'!D1015),'DATA ENTRY'!R1015,"")))</f>
        <v/>
      </c>
      <c r="CL1016" s="3" t="str">
        <f>IF('DATA ENTRY'!CK1015="","",IF('DATA ENTRY'!S1015="","",IF(AND($CD$4='DATA ENTRY'!CK1015,$CG$4='DATA ENTRY'!D1015),'DATA ENTRY'!S1015,"")))</f>
        <v/>
      </c>
      <c r="CM1016" s="3" t="str">
        <f>IF('DATA ENTRY'!CK1015="","",IF('DATA ENTRY'!E1015="","",IF(AND($CD$4='DATA ENTRY'!CK1015,$CG$4='DATA ENTRY'!D1015),'DATA ENTRY'!E1015,"")))</f>
        <v/>
      </c>
      <c r="CN1016" s="3" t="str">
        <f>IF('DATA ENTRY'!CK1015="","",IF('DATA ENTRY'!W1015="","",IF(AND($CD$4='DATA ENTRY'!CK1015,$CG$4='DATA ENTRY'!D1015),'DATA ENTRY'!W1015,"")))</f>
        <v/>
      </c>
      <c r="CO1016" s="3" t="str">
        <f>IF('DATA ENTRY'!CK1015="","",IF('DATA ENTRY'!X1015="","",IF(AND($CD$4='DATA ENTRY'!CK1015,$CG$4='DATA ENTRY'!D1015),'DATA ENTRY'!X1015,"")))</f>
        <v/>
      </c>
      <c r="CP1016" s="108" t="str">
        <f t="shared" si="247"/>
        <v/>
      </c>
      <c r="CQ1016" s="108" t="str">
        <f>IF('DATA ENTRY'!CK1015="","",IF('DATA ENTRY'!G1015="","",IF(AND($CD$4='DATA ENTRY'!CK1015,$CG$4='DATA ENTRY'!D1015),'DATA ENTRY'!G1015,"")))</f>
        <v/>
      </c>
      <c r="CR1016" s="230" t="str">
        <f>IF('DATA ENTRY'!CK1015="","",IF('DATA ENTRY'!D1015="","",IF(AND($CD$4='DATA ENTRY'!CK1015,$CG$4='DATA ENTRY'!D1015),'DATA ENTRY'!D1015,"")))</f>
        <v/>
      </c>
      <c r="CS1016">
        <f t="shared" si="248"/>
        <v>0</v>
      </c>
      <c r="CT1016">
        <f t="shared" si="249"/>
        <v>0</v>
      </c>
      <c r="CV1016" s="139"/>
      <c r="CX1016">
        <f t="shared" si="250"/>
        <v>0</v>
      </c>
      <c r="DB1016" t="str">
        <f t="shared" si="257"/>
        <v/>
      </c>
      <c r="DC1016" t="str">
        <f t="shared" si="258"/>
        <v/>
      </c>
      <c r="DD1016" s="224">
        <v>1010</v>
      </c>
      <c r="DE1016" s="3" t="str">
        <f>IF('DATA ENTRY'!CK1015="","",IF('DATA ENTRY'!B1015="","",IF(AND($DF$4='DATA ENTRY'!D1015),'DATA ENTRY'!B1015,"")))</f>
        <v/>
      </c>
      <c r="DF1016" s="3" t="str">
        <f>IF('DATA ENTRY'!CK1015="","",IF('DATA ENTRY'!C1015="","",IF(AND($DF$4='DATA ENTRY'!D1015),'DATA ENTRY'!C1015,"")))</f>
        <v/>
      </c>
      <c r="DG1016" s="4" t="str">
        <f>IF('DATA ENTRY'!CK1015="","",IF('DATA ENTRY'!I1015="","",IF(AND($DF$4='DATA ENTRY'!D1015),'DATA ENTRY'!I1015,"")))</f>
        <v/>
      </c>
      <c r="DH1016" s="4" t="str">
        <f>IF('DATA ENTRY'!CK1015="","",IF('DATA ENTRY'!CK1015="","",IF(AND($DF$4='DATA ENTRY'!D1015),'DATA ENTRY'!CK1015,"")))</f>
        <v/>
      </c>
      <c r="DI1016" s="3" t="str">
        <f>IF('DATA ENTRY'!CK1015="","",IF('DATA ENTRY'!N1015="","",IF(AND($DF$4='DATA ENTRY'!D1015),'DATA ENTRY'!N1015,"")))</f>
        <v/>
      </c>
      <c r="DJ1016" s="107" t="str">
        <f>IF('DATA ENTRY'!CK1015="","",IF('DATA ENTRY'!O1015="","",IF(AND($DF$4='DATA ENTRY'!D1015),'DATA ENTRY'!O1015,"")))</f>
        <v/>
      </c>
      <c r="DK1016" s="3" t="str">
        <f>IF('DATA ENTRY'!CK1015="","",IF('DATA ENTRY'!P1015="","",IF(AND($DF$4='DATA ENTRY'!D1015),'DATA ENTRY'!P1015,"")))</f>
        <v/>
      </c>
      <c r="DL1016" s="107" t="str">
        <f>IF('DATA ENTRY'!CK1015="","",IF('DATA ENTRY'!Q1015="","",IF(AND($DF$4='DATA ENTRY'!D1015),'DATA ENTRY'!Q1015,"")))</f>
        <v/>
      </c>
      <c r="DM1016" s="3" t="str">
        <f>IF('DATA ENTRY'!CK1015="","",IF('DATA ENTRY'!R1015="","",IF(AND($DF$4='DATA ENTRY'!D1015),'DATA ENTRY'!R1015,"")))</f>
        <v/>
      </c>
      <c r="DN1016" s="107" t="str">
        <f>IF('DATA ENTRY'!CK1015="","",IF('DATA ENTRY'!S1015="","",IF(AND($DF$4='DATA ENTRY'!D1015),'DATA ENTRY'!S1015,"")))</f>
        <v/>
      </c>
      <c r="DO1016" s="3" t="str">
        <f>IF('DATA ENTRY'!CK1015="","",IF('DATA ENTRY'!E1015="","",IF(AND($DF$4='DATA ENTRY'!D1015),'DATA ENTRY'!E1015,"")))</f>
        <v/>
      </c>
      <c r="DP1016" s="3" t="str">
        <f>IF('DATA ENTRY'!CK1015="","",IF('DATA ENTRY'!D1015="","",IF(AND($DF$4='DATA ENTRY'!D1015),'DATA ENTRY'!D1015,"")))</f>
        <v/>
      </c>
      <c r="DQ1016" s="3" t="str">
        <f>IF('DATA ENTRY'!CK1015="","",IF('DATA ENTRY'!W1015="","",IF(AND($DF$4='DATA ENTRY'!D1015),'DATA ENTRY'!W1015,"")))</f>
        <v/>
      </c>
      <c r="DR1016" s="3" t="str">
        <f>IF('DATA ENTRY'!CK1015="","",IF('DATA ENTRY'!X1015="","",IF(AND($DF$4='DATA ENTRY'!D1015),'DATA ENTRY'!X1015,"")))</f>
        <v/>
      </c>
      <c r="DS1016" s="108" t="str">
        <f t="shared" si="251"/>
        <v/>
      </c>
      <c r="DT1016" s="108" t="str">
        <f>IF('DATA ENTRY'!CK1015="","",IF('DATA ENTRY'!D1015="","",IF(AND($DF$4='DATA ENTRY'!D1015),'DATA ENTRY'!G1015,"")))</f>
        <v/>
      </c>
      <c r="DY1016">
        <f t="shared" si="252"/>
        <v>0</v>
      </c>
      <c r="EB1016" t="str">
        <f t="shared" si="253"/>
        <v/>
      </c>
      <c r="EC1016" t="str">
        <f t="shared" si="254"/>
        <v/>
      </c>
      <c r="ED1016" s="224">
        <v>1010</v>
      </c>
      <c r="EE1016" s="3" t="str">
        <f>IF('DATA ENTRY'!CK1015="","",IF('DATA ENTRY'!B1015="","",IF(AND($EF$4='DATA ENTRY'!G1015,$EH$4='DATA ENTRY'!F1015),'DATA ENTRY'!B1015,"")))</f>
        <v/>
      </c>
      <c r="EF1016" s="3" t="str">
        <f>IF('DATA ENTRY'!CK1015="","",IF('DATA ENTRY'!C1015="","",IF(AND($EF$4='DATA ENTRY'!G1015,$EH$4='DATA ENTRY'!F1015),'DATA ENTRY'!C1015,"")))</f>
        <v/>
      </c>
      <c r="EG1016" s="4" t="str">
        <f>IF('DATA ENTRY'!CK1015="","",IF('DATA ENTRY'!I1015="","",IF(AND($EF$4='DATA ENTRY'!G1015,$EH$4='DATA ENTRY'!F1015),'DATA ENTRY'!I1015,"")))</f>
        <v/>
      </c>
      <c r="EH1016" s="4" t="str">
        <f>IF('DATA ENTRY'!CK1015="","",IF('DATA ENTRY'!CK1015="","",IF(AND($EF$4='DATA ENTRY'!G1015,$EH$4='DATA ENTRY'!F1015),'DATA ENTRY'!CK1015,"")))</f>
        <v/>
      </c>
      <c r="EI1016" s="3" t="str">
        <f>IF('DATA ENTRY'!CK1015="","",IF('DATA ENTRY'!N1015="","",IF(AND($EF$4='DATA ENTRY'!G1015,$EH$4='DATA ENTRY'!F1015),'DATA ENTRY'!N1015,"")))</f>
        <v/>
      </c>
      <c r="EJ1016" s="107" t="str">
        <f>IF('DATA ENTRY'!CK1015="","",IF('DATA ENTRY'!O1015="","",IF(AND($EF$4='DATA ENTRY'!G1015,$EH$4='DATA ENTRY'!F1015),'DATA ENTRY'!O1015,"")))</f>
        <v/>
      </c>
      <c r="EK1016" s="3" t="str">
        <f>IF('DATA ENTRY'!CK1015="","",IF('DATA ENTRY'!P1015="","",IF(AND($EF$4='DATA ENTRY'!G1015,$EH$4='DATA ENTRY'!F1015),'DATA ENTRY'!P1015,"")))</f>
        <v/>
      </c>
      <c r="EL1016" s="107" t="str">
        <f>IF('DATA ENTRY'!CK1015="","",IF('DATA ENTRY'!Q1015="","",IF(AND($EF$4='DATA ENTRY'!G1015,$EH$4='DATA ENTRY'!F1015),'DATA ENTRY'!Q1015,"")))</f>
        <v/>
      </c>
      <c r="EM1016" s="3" t="str">
        <f>IF('DATA ENTRY'!CK1015="","",IF('DATA ENTRY'!R1015="","",IF(AND($EF$4='DATA ENTRY'!G1015,$EH$4='DATA ENTRY'!F1015),'DATA ENTRY'!R1015,"")))</f>
        <v/>
      </c>
      <c r="EN1016" s="107" t="str">
        <f>IF('DATA ENTRY'!CK1015="","",IF('DATA ENTRY'!S1015="","",IF(AND($EF$4='DATA ENTRY'!G1015,$EH$4='DATA ENTRY'!F1015),'DATA ENTRY'!S1015,"")))</f>
        <v/>
      </c>
      <c r="EO1016" s="3" t="str">
        <f>IF('DATA ENTRY'!CK1015="","",IF('DATA ENTRY'!E1015="","",IF(AND($EF$4='DATA ENTRY'!G1015,$EH$4='DATA ENTRY'!F1015),'DATA ENTRY'!E1015,"")))</f>
        <v/>
      </c>
      <c r="EP1016" s="3" t="str">
        <f>IF('DATA ENTRY'!CK1015="","",IF('DATA ENTRY'!D1015="","",IF(AND($EF$4='DATA ENTRY'!G1015,$EH$4='DATA ENTRY'!F1015),'DATA ENTRY'!D1015,"")))</f>
        <v/>
      </c>
      <c r="EQ1016" s="3" t="str">
        <f>IF('DATA ENTRY'!CK1015="","",IF('DATA ENTRY'!W1015="","",IF(AND($EF$4='DATA ENTRY'!G1015,$EH$4='DATA ENTRY'!F1015),'DATA ENTRY'!W1015,"")))</f>
        <v/>
      </c>
      <c r="ER1016" s="3" t="str">
        <f>IF('DATA ENTRY'!CK1015="","",IF('DATA ENTRY'!X1015="","",IF(AND($EF$4='DATA ENTRY'!G1015,$EH$4='DATA ENTRY'!F1015),'DATA ENTRY'!X1015,"")))</f>
        <v/>
      </c>
      <c r="ES1016" s="108" t="str">
        <f t="shared" si="255"/>
        <v/>
      </c>
      <c r="ET1016" s="108" t="str">
        <f>IF('DATA ENTRY'!CK1015="","",IF('DATA ENTRY'!D1015="","",IF(AND($EF$4='DATA ENTRY'!G1015,$EH$4='DATA ENTRY'!F1015),'DATA ENTRY'!G1015,"")))</f>
        <v/>
      </c>
      <c r="EY1016">
        <f t="shared" si="256"/>
        <v>0</v>
      </c>
    </row>
    <row r="1017" spans="1:155">
      <c r="A1017" t="str">
        <f>IF(S1017=0,"",1+(MAX($A$7:A1016)))</f>
        <v/>
      </c>
      <c r="B1017" s="224">
        <v>1011</v>
      </c>
      <c r="C1017" s="3" t="str">
        <f>IF('DATA ENTRY'!CK1016="","",IF('DATA ENTRY'!B1016="","",IF($D$4="All Post",'DATA ENTRY'!B1016,IF(AND($D$4='DATA ENTRY'!CK1016),'DATA ENTRY'!B1016,""))))</f>
        <v/>
      </c>
      <c r="D1017" s="3" t="str">
        <f>IF('DATA ENTRY'!CK1016="","",IF('DATA ENTRY'!C1016="","",IF($D$4="All Post",'DATA ENTRY'!C1016,IF(AND($D$4='DATA ENTRY'!CK1016),'DATA ENTRY'!C1016,""))))</f>
        <v/>
      </c>
      <c r="E1017" s="4" t="str">
        <f>IF('DATA ENTRY'!CK1016="","",IF('DATA ENTRY'!I1016="","",IF($D$4="All Post",'DATA ENTRY'!I1016,IF(AND($D$4='DATA ENTRY'!CK1016),'DATA ENTRY'!I1016,""))))</f>
        <v/>
      </c>
      <c r="F1017" s="4" t="str">
        <f>IF('DATA ENTRY'!CK1016="","",IF('DATA ENTRY'!CK1016="","",IF($D$4="All Post",'DATA ENTRY'!CK1016,IF(AND($D$4='DATA ENTRY'!CK1016),'DATA ENTRY'!CK1016,""))))</f>
        <v/>
      </c>
      <c r="G1017" s="3" t="str">
        <f>IF('DATA ENTRY'!CK1016="","",IF('DATA ENTRY'!N1016="","",IF($D$4="All Post",'DATA ENTRY'!N1016,IF(AND($D$4='DATA ENTRY'!CK1016),'DATA ENTRY'!N1016,""))))</f>
        <v/>
      </c>
      <c r="H1017" s="107" t="str">
        <f>IF('DATA ENTRY'!CK1016="","",IF('DATA ENTRY'!O1016="","",IF($D$4="All Post",'DATA ENTRY'!O1016,IF(AND($D$4='DATA ENTRY'!CK1016),'DATA ENTRY'!O1016,""))))</f>
        <v/>
      </c>
      <c r="I1017" s="3" t="str">
        <f>IF('DATA ENTRY'!CK1016="","",IF('DATA ENTRY'!P1016="","",IF($D$4="All Post",'DATA ENTRY'!P1016,IF(AND($D$4='DATA ENTRY'!CK1016),'DATA ENTRY'!P1016,""))))</f>
        <v/>
      </c>
      <c r="J1017" s="107" t="str">
        <f>IF('DATA ENTRY'!CK1016="","",IF('DATA ENTRY'!Q1016="","",IF($D$4="All Post",'DATA ENTRY'!Q1016,IF(AND($D$4='DATA ENTRY'!CK1016),'DATA ENTRY'!Q1016,""))))</f>
        <v/>
      </c>
      <c r="K1017" s="3" t="str">
        <f>IF('DATA ENTRY'!CK1016="","",IF('DATA ENTRY'!R1016="","",IF($D$4="All Post",'DATA ENTRY'!R1016,IF(AND($D$4='DATA ENTRY'!CK1016),'DATA ENTRY'!R1016,""))))</f>
        <v/>
      </c>
      <c r="L1017" s="3" t="str">
        <f>IF('DATA ENTRY'!CK1016="","",IF('DATA ENTRY'!S1016="","",IF($D$4="All Post",'DATA ENTRY'!S1016,IF(AND($D$4='DATA ENTRY'!CK1016),'DATA ENTRY'!S1016,""))))</f>
        <v/>
      </c>
      <c r="M1017" s="3" t="str">
        <f>IF('DATA ENTRY'!CK1016="","",IF('DATA ENTRY'!E1016="","",IF($D$4="All Post",'DATA ENTRY'!E1016,IF(AND($D$4='DATA ENTRY'!CK1016),'DATA ENTRY'!E1016,""))))</f>
        <v/>
      </c>
      <c r="N1017" s="3" t="str">
        <f>IF('DATA ENTRY'!CK1016="","",IF('DATA ENTRY'!W1016="","",IF($D$4="All Post",'DATA ENTRY'!W1016,IF(AND($D$4='DATA ENTRY'!CK1016),'DATA ENTRY'!W1016,""))))</f>
        <v/>
      </c>
      <c r="O1017" s="3" t="str">
        <f>IF('DATA ENTRY'!CK1016="","",IF('DATA ENTRY'!X1016="","",IF($D$4="All Post",'DATA ENTRY'!X1016,IF(AND($D$4='DATA ENTRY'!CK1016),'DATA ENTRY'!X1016,""))))</f>
        <v/>
      </c>
      <c r="P1017" s="3" t="str">
        <f>IF('DATA ENTRY'!CK1016="","",IF('DATA ENTRY'!G1016="","",IF($D$4="All Post",'DATA ENTRY'!G1016,IF(AND($D$4='DATA ENTRY'!CK1016),'DATA ENTRY'!G1016,""))))</f>
        <v/>
      </c>
      <c r="S1017">
        <f t="shared" si="243"/>
        <v>0</v>
      </c>
      <c r="T1017" t="str">
        <f t="shared" si="244"/>
        <v/>
      </c>
      <c r="BZ1017" t="str">
        <f t="shared" si="245"/>
        <v/>
      </c>
      <c r="CA1017" t="str">
        <f t="shared" si="246"/>
        <v/>
      </c>
      <c r="CB1017" s="224">
        <v>1011</v>
      </c>
      <c r="CC1017" s="3" t="str">
        <f>IF('DATA ENTRY'!CK1016="","",IF('DATA ENTRY'!B1016="","",IF(AND($CD$4='DATA ENTRY'!CK1016,$CG$4='DATA ENTRY'!D1016),'DATA ENTRY'!B1016,"")))</f>
        <v/>
      </c>
      <c r="CD1017" s="3" t="str">
        <f>IF('DATA ENTRY'!CK1016="","",IF('DATA ENTRY'!C1016="","",IF(AND($CD$4='DATA ENTRY'!CK1016,$CG$4='DATA ENTRY'!D1016),'DATA ENTRY'!C1016,"")))</f>
        <v/>
      </c>
      <c r="CE1017" s="4" t="str">
        <f>IF('DATA ENTRY'!CK1016="","",IF('DATA ENTRY'!I1016="","",IF(AND($CD$4='DATA ENTRY'!CK1016,$CG$4='DATA ENTRY'!D1016),'DATA ENTRY'!I1016,"")))</f>
        <v/>
      </c>
      <c r="CF1017" s="4" t="str">
        <f>IF('DATA ENTRY'!CK1016="","",IF('DATA ENTRY'!CK1016="","",IF(AND($CD$4='DATA ENTRY'!CK1016,$CG$4='DATA ENTRY'!D1016),'DATA ENTRY'!CK1016,"")))</f>
        <v/>
      </c>
      <c r="CG1017" s="3" t="str">
        <f>IF('DATA ENTRY'!CK1016="","",IF('DATA ENTRY'!N1016="","",IF(AND($CD$4='DATA ENTRY'!CK1016,$CG$4='DATA ENTRY'!D1016),'DATA ENTRY'!N1016,"")))</f>
        <v/>
      </c>
      <c r="CH1017" s="107" t="str">
        <f>IF('DATA ENTRY'!CK1016="","",IF('DATA ENTRY'!O1016="","",IF(AND($CD$4='DATA ENTRY'!CK1016,$CG$4='DATA ENTRY'!D1016),'DATA ENTRY'!O1016,"")))</f>
        <v/>
      </c>
      <c r="CI1017" s="3" t="str">
        <f>IF('DATA ENTRY'!CK1016="","",IF('DATA ENTRY'!P1016="","",IF(AND($CD$4='DATA ENTRY'!CK1016,$CG$4='DATA ENTRY'!D1016),'DATA ENTRY'!P1016,"")))</f>
        <v/>
      </c>
      <c r="CJ1017" s="107" t="str">
        <f>IF('DATA ENTRY'!CK1016="","",IF('DATA ENTRY'!Q1016="","",IF(AND($CD$4='DATA ENTRY'!CK1016,$CG$4='DATA ENTRY'!D1016),'DATA ENTRY'!Q1016,"")))</f>
        <v/>
      </c>
      <c r="CK1017" s="3" t="str">
        <f>IF('DATA ENTRY'!CK1016="","",IF('DATA ENTRY'!R1016="","",IF(AND($CD$4='DATA ENTRY'!CK1016,$CG$4='DATA ENTRY'!D1016),'DATA ENTRY'!R1016,"")))</f>
        <v/>
      </c>
      <c r="CL1017" s="3" t="str">
        <f>IF('DATA ENTRY'!CK1016="","",IF('DATA ENTRY'!S1016="","",IF(AND($CD$4='DATA ENTRY'!CK1016,$CG$4='DATA ENTRY'!D1016),'DATA ENTRY'!S1016,"")))</f>
        <v/>
      </c>
      <c r="CM1017" s="3" t="str">
        <f>IF('DATA ENTRY'!CK1016="","",IF('DATA ENTRY'!E1016="","",IF(AND($CD$4='DATA ENTRY'!CK1016,$CG$4='DATA ENTRY'!D1016),'DATA ENTRY'!E1016,"")))</f>
        <v/>
      </c>
      <c r="CN1017" s="3" t="str">
        <f>IF('DATA ENTRY'!CK1016="","",IF('DATA ENTRY'!W1016="","",IF(AND($CD$4='DATA ENTRY'!CK1016,$CG$4='DATA ENTRY'!D1016),'DATA ENTRY'!W1016,"")))</f>
        <v/>
      </c>
      <c r="CO1017" s="3" t="str">
        <f>IF('DATA ENTRY'!CK1016="","",IF('DATA ENTRY'!X1016="","",IF(AND($CD$4='DATA ENTRY'!CK1016,$CG$4='DATA ENTRY'!D1016),'DATA ENTRY'!X1016,"")))</f>
        <v/>
      </c>
      <c r="CP1017" s="108" t="str">
        <f t="shared" si="247"/>
        <v/>
      </c>
      <c r="CQ1017" s="108" t="str">
        <f>IF('DATA ENTRY'!CK1016="","",IF('DATA ENTRY'!G1016="","",IF(AND($CD$4='DATA ENTRY'!CK1016,$CG$4='DATA ENTRY'!D1016),'DATA ENTRY'!G1016,"")))</f>
        <v/>
      </c>
      <c r="CR1017" s="230" t="str">
        <f>IF('DATA ENTRY'!CK1016="","",IF('DATA ENTRY'!D1016="","",IF(AND($CD$4='DATA ENTRY'!CK1016,$CG$4='DATA ENTRY'!D1016),'DATA ENTRY'!D1016,"")))</f>
        <v/>
      </c>
      <c r="CS1017">
        <f t="shared" si="248"/>
        <v>0</v>
      </c>
      <c r="CT1017">
        <f t="shared" si="249"/>
        <v>0</v>
      </c>
      <c r="CV1017" s="139"/>
      <c r="CX1017">
        <f t="shared" si="250"/>
        <v>0</v>
      </c>
      <c r="DB1017" t="str">
        <f t="shared" si="257"/>
        <v/>
      </c>
      <c r="DC1017" t="str">
        <f t="shared" si="258"/>
        <v/>
      </c>
      <c r="DD1017" s="224">
        <v>1011</v>
      </c>
      <c r="DE1017" s="3" t="str">
        <f>IF('DATA ENTRY'!CK1016="","",IF('DATA ENTRY'!B1016="","",IF(AND($DF$4='DATA ENTRY'!D1016),'DATA ENTRY'!B1016,"")))</f>
        <v/>
      </c>
      <c r="DF1017" s="3" t="str">
        <f>IF('DATA ENTRY'!CK1016="","",IF('DATA ENTRY'!C1016="","",IF(AND($DF$4='DATA ENTRY'!D1016),'DATA ENTRY'!C1016,"")))</f>
        <v/>
      </c>
      <c r="DG1017" s="4" t="str">
        <f>IF('DATA ENTRY'!CK1016="","",IF('DATA ENTRY'!I1016="","",IF(AND($DF$4='DATA ENTRY'!D1016),'DATA ENTRY'!I1016,"")))</f>
        <v/>
      </c>
      <c r="DH1017" s="4" t="str">
        <f>IF('DATA ENTRY'!CK1016="","",IF('DATA ENTRY'!CK1016="","",IF(AND($DF$4='DATA ENTRY'!D1016),'DATA ENTRY'!CK1016,"")))</f>
        <v/>
      </c>
      <c r="DI1017" s="3" t="str">
        <f>IF('DATA ENTRY'!CK1016="","",IF('DATA ENTRY'!N1016="","",IF(AND($DF$4='DATA ENTRY'!D1016),'DATA ENTRY'!N1016,"")))</f>
        <v/>
      </c>
      <c r="DJ1017" s="107" t="str">
        <f>IF('DATA ENTRY'!CK1016="","",IF('DATA ENTRY'!O1016="","",IF(AND($DF$4='DATA ENTRY'!D1016),'DATA ENTRY'!O1016,"")))</f>
        <v/>
      </c>
      <c r="DK1017" s="3" t="str">
        <f>IF('DATA ENTRY'!CK1016="","",IF('DATA ENTRY'!P1016="","",IF(AND($DF$4='DATA ENTRY'!D1016),'DATA ENTRY'!P1016,"")))</f>
        <v/>
      </c>
      <c r="DL1017" s="107" t="str">
        <f>IF('DATA ENTRY'!CK1016="","",IF('DATA ENTRY'!Q1016="","",IF(AND($DF$4='DATA ENTRY'!D1016),'DATA ENTRY'!Q1016,"")))</f>
        <v/>
      </c>
      <c r="DM1017" s="3" t="str">
        <f>IF('DATA ENTRY'!CK1016="","",IF('DATA ENTRY'!R1016="","",IF(AND($DF$4='DATA ENTRY'!D1016),'DATA ENTRY'!R1016,"")))</f>
        <v/>
      </c>
      <c r="DN1017" s="107" t="str">
        <f>IF('DATA ENTRY'!CK1016="","",IF('DATA ENTRY'!S1016="","",IF(AND($DF$4='DATA ENTRY'!D1016),'DATA ENTRY'!S1016,"")))</f>
        <v/>
      </c>
      <c r="DO1017" s="3" t="str">
        <f>IF('DATA ENTRY'!CK1016="","",IF('DATA ENTRY'!E1016="","",IF(AND($DF$4='DATA ENTRY'!D1016),'DATA ENTRY'!E1016,"")))</f>
        <v/>
      </c>
      <c r="DP1017" s="3" t="str">
        <f>IF('DATA ENTRY'!CK1016="","",IF('DATA ENTRY'!D1016="","",IF(AND($DF$4='DATA ENTRY'!D1016),'DATA ENTRY'!D1016,"")))</f>
        <v/>
      </c>
      <c r="DQ1017" s="3" t="str">
        <f>IF('DATA ENTRY'!CK1016="","",IF('DATA ENTRY'!W1016="","",IF(AND($DF$4='DATA ENTRY'!D1016),'DATA ENTRY'!W1016,"")))</f>
        <v/>
      </c>
      <c r="DR1017" s="3" t="str">
        <f>IF('DATA ENTRY'!CK1016="","",IF('DATA ENTRY'!X1016="","",IF(AND($DF$4='DATA ENTRY'!D1016),'DATA ENTRY'!X1016,"")))</f>
        <v/>
      </c>
      <c r="DS1017" s="108" t="str">
        <f t="shared" si="251"/>
        <v/>
      </c>
      <c r="DT1017" s="108" t="str">
        <f>IF('DATA ENTRY'!CK1016="","",IF('DATA ENTRY'!D1016="","",IF(AND($DF$4='DATA ENTRY'!D1016),'DATA ENTRY'!G1016,"")))</f>
        <v/>
      </c>
      <c r="DY1017">
        <f t="shared" si="252"/>
        <v>0</v>
      </c>
      <c r="EB1017" t="str">
        <f t="shared" si="253"/>
        <v/>
      </c>
      <c r="EC1017" t="str">
        <f t="shared" si="254"/>
        <v/>
      </c>
      <c r="ED1017" s="224">
        <v>1011</v>
      </c>
      <c r="EE1017" s="3" t="str">
        <f>IF('DATA ENTRY'!CK1016="","",IF('DATA ENTRY'!B1016="","",IF(AND($EF$4='DATA ENTRY'!G1016,$EH$4='DATA ENTRY'!F1016),'DATA ENTRY'!B1016,"")))</f>
        <v/>
      </c>
      <c r="EF1017" s="3" t="str">
        <f>IF('DATA ENTRY'!CK1016="","",IF('DATA ENTRY'!C1016="","",IF(AND($EF$4='DATA ENTRY'!G1016,$EH$4='DATA ENTRY'!F1016),'DATA ENTRY'!C1016,"")))</f>
        <v/>
      </c>
      <c r="EG1017" s="4" t="str">
        <f>IF('DATA ENTRY'!CK1016="","",IF('DATA ENTRY'!I1016="","",IF(AND($EF$4='DATA ENTRY'!G1016,$EH$4='DATA ENTRY'!F1016),'DATA ENTRY'!I1016,"")))</f>
        <v/>
      </c>
      <c r="EH1017" s="4" t="str">
        <f>IF('DATA ENTRY'!CK1016="","",IF('DATA ENTRY'!CK1016="","",IF(AND($EF$4='DATA ENTRY'!G1016,$EH$4='DATA ENTRY'!F1016),'DATA ENTRY'!CK1016,"")))</f>
        <v/>
      </c>
      <c r="EI1017" s="3" t="str">
        <f>IF('DATA ENTRY'!CK1016="","",IF('DATA ENTRY'!N1016="","",IF(AND($EF$4='DATA ENTRY'!G1016,$EH$4='DATA ENTRY'!F1016),'DATA ENTRY'!N1016,"")))</f>
        <v/>
      </c>
      <c r="EJ1017" s="107" t="str">
        <f>IF('DATA ENTRY'!CK1016="","",IF('DATA ENTRY'!O1016="","",IF(AND($EF$4='DATA ENTRY'!G1016,$EH$4='DATA ENTRY'!F1016),'DATA ENTRY'!O1016,"")))</f>
        <v/>
      </c>
      <c r="EK1017" s="3" t="str">
        <f>IF('DATA ENTRY'!CK1016="","",IF('DATA ENTRY'!P1016="","",IF(AND($EF$4='DATA ENTRY'!G1016,$EH$4='DATA ENTRY'!F1016),'DATA ENTRY'!P1016,"")))</f>
        <v/>
      </c>
      <c r="EL1017" s="107" t="str">
        <f>IF('DATA ENTRY'!CK1016="","",IF('DATA ENTRY'!Q1016="","",IF(AND($EF$4='DATA ENTRY'!G1016,$EH$4='DATA ENTRY'!F1016),'DATA ENTRY'!Q1016,"")))</f>
        <v/>
      </c>
      <c r="EM1017" s="3" t="str">
        <f>IF('DATA ENTRY'!CK1016="","",IF('DATA ENTRY'!R1016="","",IF(AND($EF$4='DATA ENTRY'!G1016,$EH$4='DATA ENTRY'!F1016),'DATA ENTRY'!R1016,"")))</f>
        <v/>
      </c>
      <c r="EN1017" s="107" t="str">
        <f>IF('DATA ENTRY'!CK1016="","",IF('DATA ENTRY'!S1016="","",IF(AND($EF$4='DATA ENTRY'!G1016,$EH$4='DATA ENTRY'!F1016),'DATA ENTRY'!S1016,"")))</f>
        <v/>
      </c>
      <c r="EO1017" s="3" t="str">
        <f>IF('DATA ENTRY'!CK1016="","",IF('DATA ENTRY'!E1016="","",IF(AND($EF$4='DATA ENTRY'!G1016,$EH$4='DATA ENTRY'!F1016),'DATA ENTRY'!E1016,"")))</f>
        <v/>
      </c>
      <c r="EP1017" s="3" t="str">
        <f>IF('DATA ENTRY'!CK1016="","",IF('DATA ENTRY'!D1016="","",IF(AND($EF$4='DATA ENTRY'!G1016,$EH$4='DATA ENTRY'!F1016),'DATA ENTRY'!D1016,"")))</f>
        <v/>
      </c>
      <c r="EQ1017" s="3" t="str">
        <f>IF('DATA ENTRY'!CK1016="","",IF('DATA ENTRY'!W1016="","",IF(AND($EF$4='DATA ENTRY'!G1016,$EH$4='DATA ENTRY'!F1016),'DATA ENTRY'!W1016,"")))</f>
        <v/>
      </c>
      <c r="ER1017" s="3" t="str">
        <f>IF('DATA ENTRY'!CK1016="","",IF('DATA ENTRY'!X1016="","",IF(AND($EF$4='DATA ENTRY'!G1016,$EH$4='DATA ENTRY'!F1016),'DATA ENTRY'!X1016,"")))</f>
        <v/>
      </c>
      <c r="ES1017" s="108" t="str">
        <f t="shared" si="255"/>
        <v/>
      </c>
      <c r="ET1017" s="108" t="str">
        <f>IF('DATA ENTRY'!CK1016="","",IF('DATA ENTRY'!D1016="","",IF(AND($EF$4='DATA ENTRY'!G1016,$EH$4='DATA ENTRY'!F1016),'DATA ENTRY'!G1016,"")))</f>
        <v/>
      </c>
      <c r="EY1017">
        <f t="shared" si="256"/>
        <v>0</v>
      </c>
    </row>
    <row r="1018" spans="1:155">
      <c r="A1018" t="str">
        <f>IF(S1018=0,"",1+(MAX($A$7:A1017)))</f>
        <v/>
      </c>
      <c r="B1018" s="224">
        <v>1012</v>
      </c>
      <c r="C1018" s="3" t="str">
        <f>IF('DATA ENTRY'!CK1017="","",IF('DATA ENTRY'!B1017="","",IF($D$4="All Post",'DATA ENTRY'!B1017,IF(AND($D$4='DATA ENTRY'!CK1017),'DATA ENTRY'!B1017,""))))</f>
        <v/>
      </c>
      <c r="D1018" s="3" t="str">
        <f>IF('DATA ENTRY'!CK1017="","",IF('DATA ENTRY'!C1017="","",IF($D$4="All Post",'DATA ENTRY'!C1017,IF(AND($D$4='DATA ENTRY'!CK1017),'DATA ENTRY'!C1017,""))))</f>
        <v/>
      </c>
      <c r="E1018" s="4" t="str">
        <f>IF('DATA ENTRY'!CK1017="","",IF('DATA ENTRY'!I1017="","",IF($D$4="All Post",'DATA ENTRY'!I1017,IF(AND($D$4='DATA ENTRY'!CK1017),'DATA ENTRY'!I1017,""))))</f>
        <v/>
      </c>
      <c r="F1018" s="4" t="str">
        <f>IF('DATA ENTRY'!CK1017="","",IF('DATA ENTRY'!CK1017="","",IF($D$4="All Post",'DATA ENTRY'!CK1017,IF(AND($D$4='DATA ENTRY'!CK1017),'DATA ENTRY'!CK1017,""))))</f>
        <v/>
      </c>
      <c r="G1018" s="3" t="str">
        <f>IF('DATA ENTRY'!CK1017="","",IF('DATA ENTRY'!N1017="","",IF($D$4="All Post",'DATA ENTRY'!N1017,IF(AND($D$4='DATA ENTRY'!CK1017),'DATA ENTRY'!N1017,""))))</f>
        <v/>
      </c>
      <c r="H1018" s="107" t="str">
        <f>IF('DATA ENTRY'!CK1017="","",IF('DATA ENTRY'!O1017="","",IF($D$4="All Post",'DATA ENTRY'!O1017,IF(AND($D$4='DATA ENTRY'!CK1017),'DATA ENTRY'!O1017,""))))</f>
        <v/>
      </c>
      <c r="I1018" s="3" t="str">
        <f>IF('DATA ENTRY'!CK1017="","",IF('DATA ENTRY'!P1017="","",IF($D$4="All Post",'DATA ENTRY'!P1017,IF(AND($D$4='DATA ENTRY'!CK1017),'DATA ENTRY'!P1017,""))))</f>
        <v/>
      </c>
      <c r="J1018" s="107" t="str">
        <f>IF('DATA ENTRY'!CK1017="","",IF('DATA ENTRY'!Q1017="","",IF($D$4="All Post",'DATA ENTRY'!Q1017,IF(AND($D$4='DATA ENTRY'!CK1017),'DATA ENTRY'!Q1017,""))))</f>
        <v/>
      </c>
      <c r="K1018" s="3" t="str">
        <f>IF('DATA ENTRY'!CK1017="","",IF('DATA ENTRY'!R1017="","",IF($D$4="All Post",'DATA ENTRY'!R1017,IF(AND($D$4='DATA ENTRY'!CK1017),'DATA ENTRY'!R1017,""))))</f>
        <v/>
      </c>
      <c r="L1018" s="3" t="str">
        <f>IF('DATA ENTRY'!CK1017="","",IF('DATA ENTRY'!S1017="","",IF($D$4="All Post",'DATA ENTRY'!S1017,IF(AND($D$4='DATA ENTRY'!CK1017),'DATA ENTRY'!S1017,""))))</f>
        <v/>
      </c>
      <c r="M1018" s="3" t="str">
        <f>IF('DATA ENTRY'!CK1017="","",IF('DATA ENTRY'!E1017="","",IF($D$4="All Post",'DATA ENTRY'!E1017,IF(AND($D$4='DATA ENTRY'!CK1017),'DATA ENTRY'!E1017,""))))</f>
        <v/>
      </c>
      <c r="N1018" s="3" t="str">
        <f>IF('DATA ENTRY'!CK1017="","",IF('DATA ENTRY'!W1017="","",IF($D$4="All Post",'DATA ENTRY'!W1017,IF(AND($D$4='DATA ENTRY'!CK1017),'DATA ENTRY'!W1017,""))))</f>
        <v/>
      </c>
      <c r="O1018" s="3" t="str">
        <f>IF('DATA ENTRY'!CK1017="","",IF('DATA ENTRY'!X1017="","",IF($D$4="All Post",'DATA ENTRY'!X1017,IF(AND($D$4='DATA ENTRY'!CK1017),'DATA ENTRY'!X1017,""))))</f>
        <v/>
      </c>
      <c r="P1018" s="3" t="str">
        <f>IF('DATA ENTRY'!CK1017="","",IF('DATA ENTRY'!G1017="","",IF($D$4="All Post",'DATA ENTRY'!G1017,IF(AND($D$4='DATA ENTRY'!CK1017),'DATA ENTRY'!G1017,""))))</f>
        <v/>
      </c>
      <c r="S1018">
        <f t="shared" si="243"/>
        <v>0</v>
      </c>
      <c r="T1018" t="str">
        <f t="shared" si="244"/>
        <v/>
      </c>
      <c r="BZ1018" t="str">
        <f t="shared" si="245"/>
        <v/>
      </c>
      <c r="CA1018" t="str">
        <f t="shared" si="246"/>
        <v/>
      </c>
      <c r="CB1018" s="224">
        <v>1012</v>
      </c>
      <c r="CC1018" s="3" t="str">
        <f>IF('DATA ENTRY'!CK1017="","",IF('DATA ENTRY'!B1017="","",IF(AND($CD$4='DATA ENTRY'!CK1017,$CG$4='DATA ENTRY'!D1017),'DATA ENTRY'!B1017,"")))</f>
        <v/>
      </c>
      <c r="CD1018" s="3" t="str">
        <f>IF('DATA ENTRY'!CK1017="","",IF('DATA ENTRY'!C1017="","",IF(AND($CD$4='DATA ENTRY'!CK1017,$CG$4='DATA ENTRY'!D1017),'DATA ENTRY'!C1017,"")))</f>
        <v/>
      </c>
      <c r="CE1018" s="4" t="str">
        <f>IF('DATA ENTRY'!CK1017="","",IF('DATA ENTRY'!I1017="","",IF(AND($CD$4='DATA ENTRY'!CK1017,$CG$4='DATA ENTRY'!D1017),'DATA ENTRY'!I1017,"")))</f>
        <v/>
      </c>
      <c r="CF1018" s="4" t="str">
        <f>IF('DATA ENTRY'!CK1017="","",IF('DATA ENTRY'!CK1017="","",IF(AND($CD$4='DATA ENTRY'!CK1017,$CG$4='DATA ENTRY'!D1017),'DATA ENTRY'!CK1017,"")))</f>
        <v/>
      </c>
      <c r="CG1018" s="3" t="str">
        <f>IF('DATA ENTRY'!CK1017="","",IF('DATA ENTRY'!N1017="","",IF(AND($CD$4='DATA ENTRY'!CK1017,$CG$4='DATA ENTRY'!D1017),'DATA ENTRY'!N1017,"")))</f>
        <v/>
      </c>
      <c r="CH1018" s="107" t="str">
        <f>IF('DATA ENTRY'!CK1017="","",IF('DATA ENTRY'!O1017="","",IF(AND($CD$4='DATA ENTRY'!CK1017,$CG$4='DATA ENTRY'!D1017),'DATA ENTRY'!O1017,"")))</f>
        <v/>
      </c>
      <c r="CI1018" s="3" t="str">
        <f>IF('DATA ENTRY'!CK1017="","",IF('DATA ENTRY'!P1017="","",IF(AND($CD$4='DATA ENTRY'!CK1017,$CG$4='DATA ENTRY'!D1017),'DATA ENTRY'!P1017,"")))</f>
        <v/>
      </c>
      <c r="CJ1018" s="107" t="str">
        <f>IF('DATA ENTRY'!CK1017="","",IF('DATA ENTRY'!Q1017="","",IF(AND($CD$4='DATA ENTRY'!CK1017,$CG$4='DATA ENTRY'!D1017),'DATA ENTRY'!Q1017,"")))</f>
        <v/>
      </c>
      <c r="CK1018" s="3" t="str">
        <f>IF('DATA ENTRY'!CK1017="","",IF('DATA ENTRY'!R1017="","",IF(AND($CD$4='DATA ENTRY'!CK1017,$CG$4='DATA ENTRY'!D1017),'DATA ENTRY'!R1017,"")))</f>
        <v/>
      </c>
      <c r="CL1018" s="3" t="str">
        <f>IF('DATA ENTRY'!CK1017="","",IF('DATA ENTRY'!S1017="","",IF(AND($CD$4='DATA ENTRY'!CK1017,$CG$4='DATA ENTRY'!D1017),'DATA ENTRY'!S1017,"")))</f>
        <v/>
      </c>
      <c r="CM1018" s="3" t="str">
        <f>IF('DATA ENTRY'!CK1017="","",IF('DATA ENTRY'!E1017="","",IF(AND($CD$4='DATA ENTRY'!CK1017,$CG$4='DATA ENTRY'!D1017),'DATA ENTRY'!E1017,"")))</f>
        <v/>
      </c>
      <c r="CN1018" s="3" t="str">
        <f>IF('DATA ENTRY'!CK1017="","",IF('DATA ENTRY'!W1017="","",IF(AND($CD$4='DATA ENTRY'!CK1017,$CG$4='DATA ENTRY'!D1017),'DATA ENTRY'!W1017,"")))</f>
        <v/>
      </c>
      <c r="CO1018" s="3" t="str">
        <f>IF('DATA ENTRY'!CK1017="","",IF('DATA ENTRY'!X1017="","",IF(AND($CD$4='DATA ENTRY'!CK1017,$CG$4='DATA ENTRY'!D1017),'DATA ENTRY'!X1017,"")))</f>
        <v/>
      </c>
      <c r="CP1018" s="108" t="str">
        <f t="shared" si="247"/>
        <v/>
      </c>
      <c r="CQ1018" s="108" t="str">
        <f>IF('DATA ENTRY'!CK1017="","",IF('DATA ENTRY'!G1017="","",IF(AND($CD$4='DATA ENTRY'!CK1017,$CG$4='DATA ENTRY'!D1017),'DATA ENTRY'!G1017,"")))</f>
        <v/>
      </c>
      <c r="CR1018" s="230" t="str">
        <f>IF('DATA ENTRY'!CK1017="","",IF('DATA ENTRY'!D1017="","",IF(AND($CD$4='DATA ENTRY'!CK1017,$CG$4='DATA ENTRY'!D1017),'DATA ENTRY'!D1017,"")))</f>
        <v/>
      </c>
      <c r="CS1018">
        <f t="shared" si="248"/>
        <v>0</v>
      </c>
      <c r="CT1018">
        <f t="shared" si="249"/>
        <v>0</v>
      </c>
      <c r="CV1018" s="139"/>
      <c r="CX1018">
        <f t="shared" si="250"/>
        <v>0</v>
      </c>
      <c r="DB1018" t="str">
        <f t="shared" si="257"/>
        <v/>
      </c>
      <c r="DC1018" t="str">
        <f t="shared" si="258"/>
        <v/>
      </c>
      <c r="DD1018" s="224">
        <v>1012</v>
      </c>
      <c r="DE1018" s="3" t="str">
        <f>IF('DATA ENTRY'!CK1017="","",IF('DATA ENTRY'!B1017="","",IF(AND($DF$4='DATA ENTRY'!D1017),'DATA ENTRY'!B1017,"")))</f>
        <v/>
      </c>
      <c r="DF1018" s="3" t="str">
        <f>IF('DATA ENTRY'!CK1017="","",IF('DATA ENTRY'!C1017="","",IF(AND($DF$4='DATA ENTRY'!D1017),'DATA ENTRY'!C1017,"")))</f>
        <v/>
      </c>
      <c r="DG1018" s="4" t="str">
        <f>IF('DATA ENTRY'!CK1017="","",IF('DATA ENTRY'!I1017="","",IF(AND($DF$4='DATA ENTRY'!D1017),'DATA ENTRY'!I1017,"")))</f>
        <v/>
      </c>
      <c r="DH1018" s="4" t="str">
        <f>IF('DATA ENTRY'!CK1017="","",IF('DATA ENTRY'!CK1017="","",IF(AND($DF$4='DATA ENTRY'!D1017),'DATA ENTRY'!CK1017,"")))</f>
        <v/>
      </c>
      <c r="DI1018" s="3" t="str">
        <f>IF('DATA ENTRY'!CK1017="","",IF('DATA ENTRY'!N1017="","",IF(AND($DF$4='DATA ENTRY'!D1017),'DATA ENTRY'!N1017,"")))</f>
        <v/>
      </c>
      <c r="DJ1018" s="107" t="str">
        <f>IF('DATA ENTRY'!CK1017="","",IF('DATA ENTRY'!O1017="","",IF(AND($DF$4='DATA ENTRY'!D1017),'DATA ENTRY'!O1017,"")))</f>
        <v/>
      </c>
      <c r="DK1018" s="3" t="str">
        <f>IF('DATA ENTRY'!CK1017="","",IF('DATA ENTRY'!P1017="","",IF(AND($DF$4='DATA ENTRY'!D1017),'DATA ENTRY'!P1017,"")))</f>
        <v/>
      </c>
      <c r="DL1018" s="107" t="str">
        <f>IF('DATA ENTRY'!CK1017="","",IF('DATA ENTRY'!Q1017="","",IF(AND($DF$4='DATA ENTRY'!D1017),'DATA ENTRY'!Q1017,"")))</f>
        <v/>
      </c>
      <c r="DM1018" s="3" t="str">
        <f>IF('DATA ENTRY'!CK1017="","",IF('DATA ENTRY'!R1017="","",IF(AND($DF$4='DATA ENTRY'!D1017),'DATA ENTRY'!R1017,"")))</f>
        <v/>
      </c>
      <c r="DN1018" s="107" t="str">
        <f>IF('DATA ENTRY'!CK1017="","",IF('DATA ENTRY'!S1017="","",IF(AND($DF$4='DATA ENTRY'!D1017),'DATA ENTRY'!S1017,"")))</f>
        <v/>
      </c>
      <c r="DO1018" s="3" t="str">
        <f>IF('DATA ENTRY'!CK1017="","",IF('DATA ENTRY'!E1017="","",IF(AND($DF$4='DATA ENTRY'!D1017),'DATA ENTRY'!E1017,"")))</f>
        <v/>
      </c>
      <c r="DP1018" s="3" t="str">
        <f>IF('DATA ENTRY'!CK1017="","",IF('DATA ENTRY'!D1017="","",IF(AND($DF$4='DATA ENTRY'!D1017),'DATA ENTRY'!D1017,"")))</f>
        <v/>
      </c>
      <c r="DQ1018" s="3" t="str">
        <f>IF('DATA ENTRY'!CK1017="","",IF('DATA ENTRY'!W1017="","",IF(AND($DF$4='DATA ENTRY'!D1017),'DATA ENTRY'!W1017,"")))</f>
        <v/>
      </c>
      <c r="DR1018" s="3" t="str">
        <f>IF('DATA ENTRY'!CK1017="","",IF('DATA ENTRY'!X1017="","",IF(AND($DF$4='DATA ENTRY'!D1017),'DATA ENTRY'!X1017,"")))</f>
        <v/>
      </c>
      <c r="DS1018" s="108" t="str">
        <f t="shared" si="251"/>
        <v/>
      </c>
      <c r="DT1018" s="108" t="str">
        <f>IF('DATA ENTRY'!CK1017="","",IF('DATA ENTRY'!D1017="","",IF(AND($DF$4='DATA ENTRY'!D1017),'DATA ENTRY'!G1017,"")))</f>
        <v/>
      </c>
      <c r="DY1018">
        <f t="shared" si="252"/>
        <v>0</v>
      </c>
      <c r="EB1018" t="str">
        <f t="shared" si="253"/>
        <v/>
      </c>
      <c r="EC1018" t="str">
        <f t="shared" si="254"/>
        <v/>
      </c>
      <c r="ED1018" s="224">
        <v>1012</v>
      </c>
      <c r="EE1018" s="3" t="str">
        <f>IF('DATA ENTRY'!CK1017="","",IF('DATA ENTRY'!B1017="","",IF(AND($EF$4='DATA ENTRY'!G1017,$EH$4='DATA ENTRY'!F1017),'DATA ENTRY'!B1017,"")))</f>
        <v/>
      </c>
      <c r="EF1018" s="3" t="str">
        <f>IF('DATA ENTRY'!CK1017="","",IF('DATA ENTRY'!C1017="","",IF(AND($EF$4='DATA ENTRY'!G1017,$EH$4='DATA ENTRY'!F1017),'DATA ENTRY'!C1017,"")))</f>
        <v/>
      </c>
      <c r="EG1018" s="4" t="str">
        <f>IF('DATA ENTRY'!CK1017="","",IF('DATA ENTRY'!I1017="","",IF(AND($EF$4='DATA ENTRY'!G1017,$EH$4='DATA ENTRY'!F1017),'DATA ENTRY'!I1017,"")))</f>
        <v/>
      </c>
      <c r="EH1018" s="4" t="str">
        <f>IF('DATA ENTRY'!CK1017="","",IF('DATA ENTRY'!CK1017="","",IF(AND($EF$4='DATA ENTRY'!G1017,$EH$4='DATA ENTRY'!F1017),'DATA ENTRY'!CK1017,"")))</f>
        <v/>
      </c>
      <c r="EI1018" s="3" t="str">
        <f>IF('DATA ENTRY'!CK1017="","",IF('DATA ENTRY'!N1017="","",IF(AND($EF$4='DATA ENTRY'!G1017,$EH$4='DATA ENTRY'!F1017),'DATA ENTRY'!N1017,"")))</f>
        <v/>
      </c>
      <c r="EJ1018" s="107" t="str">
        <f>IF('DATA ENTRY'!CK1017="","",IF('DATA ENTRY'!O1017="","",IF(AND($EF$4='DATA ENTRY'!G1017,$EH$4='DATA ENTRY'!F1017),'DATA ENTRY'!O1017,"")))</f>
        <v/>
      </c>
      <c r="EK1018" s="3" t="str">
        <f>IF('DATA ENTRY'!CK1017="","",IF('DATA ENTRY'!P1017="","",IF(AND($EF$4='DATA ENTRY'!G1017,$EH$4='DATA ENTRY'!F1017),'DATA ENTRY'!P1017,"")))</f>
        <v/>
      </c>
      <c r="EL1018" s="107" t="str">
        <f>IF('DATA ENTRY'!CK1017="","",IF('DATA ENTRY'!Q1017="","",IF(AND($EF$4='DATA ENTRY'!G1017,$EH$4='DATA ENTRY'!F1017),'DATA ENTRY'!Q1017,"")))</f>
        <v/>
      </c>
      <c r="EM1018" s="3" t="str">
        <f>IF('DATA ENTRY'!CK1017="","",IF('DATA ENTRY'!R1017="","",IF(AND($EF$4='DATA ENTRY'!G1017,$EH$4='DATA ENTRY'!F1017),'DATA ENTRY'!R1017,"")))</f>
        <v/>
      </c>
      <c r="EN1018" s="107" t="str">
        <f>IF('DATA ENTRY'!CK1017="","",IF('DATA ENTRY'!S1017="","",IF(AND($EF$4='DATA ENTRY'!G1017,$EH$4='DATA ENTRY'!F1017),'DATA ENTRY'!S1017,"")))</f>
        <v/>
      </c>
      <c r="EO1018" s="3" t="str">
        <f>IF('DATA ENTRY'!CK1017="","",IF('DATA ENTRY'!E1017="","",IF(AND($EF$4='DATA ENTRY'!G1017,$EH$4='DATA ENTRY'!F1017),'DATA ENTRY'!E1017,"")))</f>
        <v/>
      </c>
      <c r="EP1018" s="3" t="str">
        <f>IF('DATA ENTRY'!CK1017="","",IF('DATA ENTRY'!D1017="","",IF(AND($EF$4='DATA ENTRY'!G1017,$EH$4='DATA ENTRY'!F1017),'DATA ENTRY'!D1017,"")))</f>
        <v/>
      </c>
      <c r="EQ1018" s="3" t="str">
        <f>IF('DATA ENTRY'!CK1017="","",IF('DATA ENTRY'!W1017="","",IF(AND($EF$4='DATA ENTRY'!G1017,$EH$4='DATA ENTRY'!F1017),'DATA ENTRY'!W1017,"")))</f>
        <v/>
      </c>
      <c r="ER1018" s="3" t="str">
        <f>IF('DATA ENTRY'!CK1017="","",IF('DATA ENTRY'!X1017="","",IF(AND($EF$4='DATA ENTRY'!G1017,$EH$4='DATA ENTRY'!F1017),'DATA ENTRY'!X1017,"")))</f>
        <v/>
      </c>
      <c r="ES1018" s="108" t="str">
        <f t="shared" si="255"/>
        <v/>
      </c>
      <c r="ET1018" s="108" t="str">
        <f>IF('DATA ENTRY'!CK1017="","",IF('DATA ENTRY'!D1017="","",IF(AND($EF$4='DATA ENTRY'!G1017,$EH$4='DATA ENTRY'!F1017),'DATA ENTRY'!G1017,"")))</f>
        <v/>
      </c>
      <c r="EY1018">
        <f t="shared" si="256"/>
        <v>0</v>
      </c>
    </row>
    <row r="1019" spans="1:155">
      <c r="A1019" t="str">
        <f>IF(S1019=0,"",1+(MAX($A$7:A1018)))</f>
        <v/>
      </c>
      <c r="B1019" s="224">
        <v>1013</v>
      </c>
      <c r="C1019" s="3" t="str">
        <f>IF('DATA ENTRY'!CK1018="","",IF('DATA ENTRY'!B1018="","",IF($D$4="All Post",'DATA ENTRY'!B1018,IF(AND($D$4='DATA ENTRY'!CK1018),'DATA ENTRY'!B1018,""))))</f>
        <v/>
      </c>
      <c r="D1019" s="3" t="str">
        <f>IF('DATA ENTRY'!CK1018="","",IF('DATA ENTRY'!C1018="","",IF($D$4="All Post",'DATA ENTRY'!C1018,IF(AND($D$4='DATA ENTRY'!CK1018),'DATA ENTRY'!C1018,""))))</f>
        <v/>
      </c>
      <c r="E1019" s="4" t="str">
        <f>IF('DATA ENTRY'!CK1018="","",IF('DATA ENTRY'!I1018="","",IF($D$4="All Post",'DATA ENTRY'!I1018,IF(AND($D$4='DATA ENTRY'!CK1018),'DATA ENTRY'!I1018,""))))</f>
        <v/>
      </c>
      <c r="F1019" s="4" t="str">
        <f>IF('DATA ENTRY'!CK1018="","",IF('DATA ENTRY'!CK1018="","",IF($D$4="All Post",'DATA ENTRY'!CK1018,IF(AND($D$4='DATA ENTRY'!CK1018),'DATA ENTRY'!CK1018,""))))</f>
        <v/>
      </c>
      <c r="G1019" s="3" t="str">
        <f>IF('DATA ENTRY'!CK1018="","",IF('DATA ENTRY'!N1018="","",IF($D$4="All Post",'DATA ENTRY'!N1018,IF(AND($D$4='DATA ENTRY'!CK1018),'DATA ENTRY'!N1018,""))))</f>
        <v/>
      </c>
      <c r="H1019" s="107" t="str">
        <f>IF('DATA ENTRY'!CK1018="","",IF('DATA ENTRY'!O1018="","",IF($D$4="All Post",'DATA ENTRY'!O1018,IF(AND($D$4='DATA ENTRY'!CK1018),'DATA ENTRY'!O1018,""))))</f>
        <v/>
      </c>
      <c r="I1019" s="3" t="str">
        <f>IF('DATA ENTRY'!CK1018="","",IF('DATA ENTRY'!P1018="","",IF($D$4="All Post",'DATA ENTRY'!P1018,IF(AND($D$4='DATA ENTRY'!CK1018),'DATA ENTRY'!P1018,""))))</f>
        <v/>
      </c>
      <c r="J1019" s="107" t="str">
        <f>IF('DATA ENTRY'!CK1018="","",IF('DATA ENTRY'!Q1018="","",IF($D$4="All Post",'DATA ENTRY'!Q1018,IF(AND($D$4='DATA ENTRY'!CK1018),'DATA ENTRY'!Q1018,""))))</f>
        <v/>
      </c>
      <c r="K1019" s="3" t="str">
        <f>IF('DATA ENTRY'!CK1018="","",IF('DATA ENTRY'!R1018="","",IF($D$4="All Post",'DATA ENTRY'!R1018,IF(AND($D$4='DATA ENTRY'!CK1018),'DATA ENTRY'!R1018,""))))</f>
        <v/>
      </c>
      <c r="L1019" s="3" t="str">
        <f>IF('DATA ENTRY'!CK1018="","",IF('DATA ENTRY'!S1018="","",IF($D$4="All Post",'DATA ENTRY'!S1018,IF(AND($D$4='DATA ENTRY'!CK1018),'DATA ENTRY'!S1018,""))))</f>
        <v/>
      </c>
      <c r="M1019" s="3" t="str">
        <f>IF('DATA ENTRY'!CK1018="","",IF('DATA ENTRY'!E1018="","",IF($D$4="All Post",'DATA ENTRY'!E1018,IF(AND($D$4='DATA ENTRY'!CK1018),'DATA ENTRY'!E1018,""))))</f>
        <v/>
      </c>
      <c r="N1019" s="3" t="str">
        <f>IF('DATA ENTRY'!CK1018="","",IF('DATA ENTRY'!W1018="","",IF($D$4="All Post",'DATA ENTRY'!W1018,IF(AND($D$4='DATA ENTRY'!CK1018),'DATA ENTRY'!W1018,""))))</f>
        <v/>
      </c>
      <c r="O1019" s="3" t="str">
        <f>IF('DATA ENTRY'!CK1018="","",IF('DATA ENTRY'!X1018="","",IF($D$4="All Post",'DATA ENTRY'!X1018,IF(AND($D$4='DATA ENTRY'!CK1018),'DATA ENTRY'!X1018,""))))</f>
        <v/>
      </c>
      <c r="P1019" s="3" t="str">
        <f>IF('DATA ENTRY'!CK1018="","",IF('DATA ENTRY'!G1018="","",IF($D$4="All Post",'DATA ENTRY'!G1018,IF(AND($D$4='DATA ENTRY'!CK1018),'DATA ENTRY'!G1018,""))))</f>
        <v/>
      </c>
      <c r="S1019">
        <f t="shared" si="243"/>
        <v>0</v>
      </c>
      <c r="T1019" t="str">
        <f t="shared" si="244"/>
        <v/>
      </c>
      <c r="BZ1019" t="str">
        <f t="shared" si="245"/>
        <v/>
      </c>
      <c r="CA1019" t="str">
        <f t="shared" si="246"/>
        <v/>
      </c>
      <c r="CB1019" s="224">
        <v>1013</v>
      </c>
      <c r="CC1019" s="3" t="str">
        <f>IF('DATA ENTRY'!CK1018="","",IF('DATA ENTRY'!B1018="","",IF(AND($CD$4='DATA ENTRY'!CK1018,$CG$4='DATA ENTRY'!D1018),'DATA ENTRY'!B1018,"")))</f>
        <v/>
      </c>
      <c r="CD1019" s="3" t="str">
        <f>IF('DATA ENTRY'!CK1018="","",IF('DATA ENTRY'!C1018="","",IF(AND($CD$4='DATA ENTRY'!CK1018,$CG$4='DATA ENTRY'!D1018),'DATA ENTRY'!C1018,"")))</f>
        <v/>
      </c>
      <c r="CE1019" s="4" t="str">
        <f>IF('DATA ENTRY'!CK1018="","",IF('DATA ENTRY'!I1018="","",IF(AND($CD$4='DATA ENTRY'!CK1018,$CG$4='DATA ENTRY'!D1018),'DATA ENTRY'!I1018,"")))</f>
        <v/>
      </c>
      <c r="CF1019" s="4" t="str">
        <f>IF('DATA ENTRY'!CK1018="","",IF('DATA ENTRY'!CK1018="","",IF(AND($CD$4='DATA ENTRY'!CK1018,$CG$4='DATA ENTRY'!D1018),'DATA ENTRY'!CK1018,"")))</f>
        <v/>
      </c>
      <c r="CG1019" s="3" t="str">
        <f>IF('DATA ENTRY'!CK1018="","",IF('DATA ENTRY'!N1018="","",IF(AND($CD$4='DATA ENTRY'!CK1018,$CG$4='DATA ENTRY'!D1018),'DATA ENTRY'!N1018,"")))</f>
        <v/>
      </c>
      <c r="CH1019" s="107" t="str">
        <f>IF('DATA ENTRY'!CK1018="","",IF('DATA ENTRY'!O1018="","",IF(AND($CD$4='DATA ENTRY'!CK1018,$CG$4='DATA ENTRY'!D1018),'DATA ENTRY'!O1018,"")))</f>
        <v/>
      </c>
      <c r="CI1019" s="3" t="str">
        <f>IF('DATA ENTRY'!CK1018="","",IF('DATA ENTRY'!P1018="","",IF(AND($CD$4='DATA ENTRY'!CK1018,$CG$4='DATA ENTRY'!D1018),'DATA ENTRY'!P1018,"")))</f>
        <v/>
      </c>
      <c r="CJ1019" s="107" t="str">
        <f>IF('DATA ENTRY'!CK1018="","",IF('DATA ENTRY'!Q1018="","",IF(AND($CD$4='DATA ENTRY'!CK1018,$CG$4='DATA ENTRY'!D1018),'DATA ENTRY'!Q1018,"")))</f>
        <v/>
      </c>
      <c r="CK1019" s="3" t="str">
        <f>IF('DATA ENTRY'!CK1018="","",IF('DATA ENTRY'!R1018="","",IF(AND($CD$4='DATA ENTRY'!CK1018,$CG$4='DATA ENTRY'!D1018),'DATA ENTRY'!R1018,"")))</f>
        <v/>
      </c>
      <c r="CL1019" s="3" t="str">
        <f>IF('DATA ENTRY'!CK1018="","",IF('DATA ENTRY'!S1018="","",IF(AND($CD$4='DATA ENTRY'!CK1018,$CG$4='DATA ENTRY'!D1018),'DATA ENTRY'!S1018,"")))</f>
        <v/>
      </c>
      <c r="CM1019" s="3" t="str">
        <f>IF('DATA ENTRY'!CK1018="","",IF('DATA ENTRY'!E1018="","",IF(AND($CD$4='DATA ENTRY'!CK1018,$CG$4='DATA ENTRY'!D1018),'DATA ENTRY'!E1018,"")))</f>
        <v/>
      </c>
      <c r="CN1019" s="3" t="str">
        <f>IF('DATA ENTRY'!CK1018="","",IF('DATA ENTRY'!W1018="","",IF(AND($CD$4='DATA ENTRY'!CK1018,$CG$4='DATA ENTRY'!D1018),'DATA ENTRY'!W1018,"")))</f>
        <v/>
      </c>
      <c r="CO1019" s="3" t="str">
        <f>IF('DATA ENTRY'!CK1018="","",IF('DATA ENTRY'!X1018="","",IF(AND($CD$4='DATA ENTRY'!CK1018,$CG$4='DATA ENTRY'!D1018),'DATA ENTRY'!X1018,"")))</f>
        <v/>
      </c>
      <c r="CP1019" s="108" t="str">
        <f t="shared" si="247"/>
        <v/>
      </c>
      <c r="CQ1019" s="108" t="str">
        <f>IF('DATA ENTRY'!CK1018="","",IF('DATA ENTRY'!G1018="","",IF(AND($CD$4='DATA ENTRY'!CK1018,$CG$4='DATA ENTRY'!D1018),'DATA ENTRY'!G1018,"")))</f>
        <v/>
      </c>
      <c r="CR1019" s="230" t="str">
        <f>IF('DATA ENTRY'!CK1018="","",IF('DATA ENTRY'!D1018="","",IF(AND($CD$4='DATA ENTRY'!CK1018,$CG$4='DATA ENTRY'!D1018),'DATA ENTRY'!D1018,"")))</f>
        <v/>
      </c>
      <c r="CS1019">
        <f t="shared" si="248"/>
        <v>0</v>
      </c>
      <c r="CT1019">
        <f t="shared" si="249"/>
        <v>0</v>
      </c>
      <c r="CV1019" s="139"/>
      <c r="CX1019">
        <f t="shared" si="250"/>
        <v>0</v>
      </c>
      <c r="DB1019" t="str">
        <f t="shared" si="257"/>
        <v/>
      </c>
      <c r="DC1019" t="str">
        <f t="shared" si="258"/>
        <v/>
      </c>
      <c r="DD1019" s="224">
        <v>1013</v>
      </c>
      <c r="DE1019" s="3" t="str">
        <f>IF('DATA ENTRY'!CK1018="","",IF('DATA ENTRY'!B1018="","",IF(AND($DF$4='DATA ENTRY'!D1018),'DATA ENTRY'!B1018,"")))</f>
        <v/>
      </c>
      <c r="DF1019" s="3" t="str">
        <f>IF('DATA ENTRY'!CK1018="","",IF('DATA ENTRY'!C1018="","",IF(AND($DF$4='DATA ENTRY'!D1018),'DATA ENTRY'!C1018,"")))</f>
        <v/>
      </c>
      <c r="DG1019" s="4" t="str">
        <f>IF('DATA ENTRY'!CK1018="","",IF('DATA ENTRY'!I1018="","",IF(AND($DF$4='DATA ENTRY'!D1018),'DATA ENTRY'!I1018,"")))</f>
        <v/>
      </c>
      <c r="DH1019" s="4" t="str">
        <f>IF('DATA ENTRY'!CK1018="","",IF('DATA ENTRY'!CK1018="","",IF(AND($DF$4='DATA ENTRY'!D1018),'DATA ENTRY'!CK1018,"")))</f>
        <v/>
      </c>
      <c r="DI1019" s="3" t="str">
        <f>IF('DATA ENTRY'!CK1018="","",IF('DATA ENTRY'!N1018="","",IF(AND($DF$4='DATA ENTRY'!D1018),'DATA ENTRY'!N1018,"")))</f>
        <v/>
      </c>
      <c r="DJ1019" s="107" t="str">
        <f>IF('DATA ENTRY'!CK1018="","",IF('DATA ENTRY'!O1018="","",IF(AND($DF$4='DATA ENTRY'!D1018),'DATA ENTRY'!O1018,"")))</f>
        <v/>
      </c>
      <c r="DK1019" s="3" t="str">
        <f>IF('DATA ENTRY'!CK1018="","",IF('DATA ENTRY'!P1018="","",IF(AND($DF$4='DATA ENTRY'!D1018),'DATA ENTRY'!P1018,"")))</f>
        <v/>
      </c>
      <c r="DL1019" s="107" t="str">
        <f>IF('DATA ENTRY'!CK1018="","",IF('DATA ENTRY'!Q1018="","",IF(AND($DF$4='DATA ENTRY'!D1018),'DATA ENTRY'!Q1018,"")))</f>
        <v/>
      </c>
      <c r="DM1019" s="3" t="str">
        <f>IF('DATA ENTRY'!CK1018="","",IF('DATA ENTRY'!R1018="","",IF(AND($DF$4='DATA ENTRY'!D1018),'DATA ENTRY'!R1018,"")))</f>
        <v/>
      </c>
      <c r="DN1019" s="107" t="str">
        <f>IF('DATA ENTRY'!CK1018="","",IF('DATA ENTRY'!S1018="","",IF(AND($DF$4='DATA ENTRY'!D1018),'DATA ENTRY'!S1018,"")))</f>
        <v/>
      </c>
      <c r="DO1019" s="3" t="str">
        <f>IF('DATA ENTRY'!CK1018="","",IF('DATA ENTRY'!E1018="","",IF(AND($DF$4='DATA ENTRY'!D1018),'DATA ENTRY'!E1018,"")))</f>
        <v/>
      </c>
      <c r="DP1019" s="3" t="str">
        <f>IF('DATA ENTRY'!CK1018="","",IF('DATA ENTRY'!D1018="","",IF(AND($DF$4='DATA ENTRY'!D1018),'DATA ENTRY'!D1018,"")))</f>
        <v/>
      </c>
      <c r="DQ1019" s="3" t="str">
        <f>IF('DATA ENTRY'!CK1018="","",IF('DATA ENTRY'!W1018="","",IF(AND($DF$4='DATA ENTRY'!D1018),'DATA ENTRY'!W1018,"")))</f>
        <v/>
      </c>
      <c r="DR1019" s="3" t="str">
        <f>IF('DATA ENTRY'!CK1018="","",IF('DATA ENTRY'!X1018="","",IF(AND($DF$4='DATA ENTRY'!D1018),'DATA ENTRY'!X1018,"")))</f>
        <v/>
      </c>
      <c r="DS1019" s="108" t="str">
        <f t="shared" si="251"/>
        <v/>
      </c>
      <c r="DT1019" s="108" t="str">
        <f>IF('DATA ENTRY'!CK1018="","",IF('DATA ENTRY'!D1018="","",IF(AND($DF$4='DATA ENTRY'!D1018),'DATA ENTRY'!G1018,"")))</f>
        <v/>
      </c>
      <c r="DY1019">
        <f t="shared" si="252"/>
        <v>0</v>
      </c>
      <c r="EB1019" t="str">
        <f t="shared" si="253"/>
        <v/>
      </c>
      <c r="EC1019" t="str">
        <f t="shared" si="254"/>
        <v/>
      </c>
      <c r="ED1019" s="224">
        <v>1013</v>
      </c>
      <c r="EE1019" s="3" t="str">
        <f>IF('DATA ENTRY'!CK1018="","",IF('DATA ENTRY'!B1018="","",IF(AND($EF$4='DATA ENTRY'!G1018,$EH$4='DATA ENTRY'!F1018),'DATA ENTRY'!B1018,"")))</f>
        <v/>
      </c>
      <c r="EF1019" s="3" t="str">
        <f>IF('DATA ENTRY'!CK1018="","",IF('DATA ENTRY'!C1018="","",IF(AND($EF$4='DATA ENTRY'!G1018,$EH$4='DATA ENTRY'!F1018),'DATA ENTRY'!C1018,"")))</f>
        <v/>
      </c>
      <c r="EG1019" s="4" t="str">
        <f>IF('DATA ENTRY'!CK1018="","",IF('DATA ENTRY'!I1018="","",IF(AND($EF$4='DATA ENTRY'!G1018,$EH$4='DATA ENTRY'!F1018),'DATA ENTRY'!I1018,"")))</f>
        <v/>
      </c>
      <c r="EH1019" s="4" t="str">
        <f>IF('DATA ENTRY'!CK1018="","",IF('DATA ENTRY'!CK1018="","",IF(AND($EF$4='DATA ENTRY'!G1018,$EH$4='DATA ENTRY'!F1018),'DATA ENTRY'!CK1018,"")))</f>
        <v/>
      </c>
      <c r="EI1019" s="3" t="str">
        <f>IF('DATA ENTRY'!CK1018="","",IF('DATA ENTRY'!N1018="","",IF(AND($EF$4='DATA ENTRY'!G1018,$EH$4='DATA ENTRY'!F1018),'DATA ENTRY'!N1018,"")))</f>
        <v/>
      </c>
      <c r="EJ1019" s="107" t="str">
        <f>IF('DATA ENTRY'!CK1018="","",IF('DATA ENTRY'!O1018="","",IF(AND($EF$4='DATA ENTRY'!G1018,$EH$4='DATA ENTRY'!F1018),'DATA ENTRY'!O1018,"")))</f>
        <v/>
      </c>
      <c r="EK1019" s="3" t="str">
        <f>IF('DATA ENTRY'!CK1018="","",IF('DATA ENTRY'!P1018="","",IF(AND($EF$4='DATA ENTRY'!G1018,$EH$4='DATA ENTRY'!F1018),'DATA ENTRY'!P1018,"")))</f>
        <v/>
      </c>
      <c r="EL1019" s="107" t="str">
        <f>IF('DATA ENTRY'!CK1018="","",IF('DATA ENTRY'!Q1018="","",IF(AND($EF$4='DATA ENTRY'!G1018,$EH$4='DATA ENTRY'!F1018),'DATA ENTRY'!Q1018,"")))</f>
        <v/>
      </c>
      <c r="EM1019" s="3" t="str">
        <f>IF('DATA ENTRY'!CK1018="","",IF('DATA ENTRY'!R1018="","",IF(AND($EF$4='DATA ENTRY'!G1018,$EH$4='DATA ENTRY'!F1018),'DATA ENTRY'!R1018,"")))</f>
        <v/>
      </c>
      <c r="EN1019" s="107" t="str">
        <f>IF('DATA ENTRY'!CK1018="","",IF('DATA ENTRY'!S1018="","",IF(AND($EF$4='DATA ENTRY'!G1018,$EH$4='DATA ENTRY'!F1018),'DATA ENTRY'!S1018,"")))</f>
        <v/>
      </c>
      <c r="EO1019" s="3" t="str">
        <f>IF('DATA ENTRY'!CK1018="","",IF('DATA ENTRY'!E1018="","",IF(AND($EF$4='DATA ENTRY'!G1018,$EH$4='DATA ENTRY'!F1018),'DATA ENTRY'!E1018,"")))</f>
        <v/>
      </c>
      <c r="EP1019" s="3" t="str">
        <f>IF('DATA ENTRY'!CK1018="","",IF('DATA ENTRY'!D1018="","",IF(AND($EF$4='DATA ENTRY'!G1018,$EH$4='DATA ENTRY'!F1018),'DATA ENTRY'!D1018,"")))</f>
        <v/>
      </c>
      <c r="EQ1019" s="3" t="str">
        <f>IF('DATA ENTRY'!CK1018="","",IF('DATA ENTRY'!W1018="","",IF(AND($EF$4='DATA ENTRY'!G1018,$EH$4='DATA ENTRY'!F1018),'DATA ENTRY'!W1018,"")))</f>
        <v/>
      </c>
      <c r="ER1019" s="3" t="str">
        <f>IF('DATA ENTRY'!CK1018="","",IF('DATA ENTRY'!X1018="","",IF(AND($EF$4='DATA ENTRY'!G1018,$EH$4='DATA ENTRY'!F1018),'DATA ENTRY'!X1018,"")))</f>
        <v/>
      </c>
      <c r="ES1019" s="108" t="str">
        <f t="shared" si="255"/>
        <v/>
      </c>
      <c r="ET1019" s="108" t="str">
        <f>IF('DATA ENTRY'!CK1018="","",IF('DATA ENTRY'!D1018="","",IF(AND($EF$4='DATA ENTRY'!G1018,$EH$4='DATA ENTRY'!F1018),'DATA ENTRY'!G1018,"")))</f>
        <v/>
      </c>
      <c r="EY1019">
        <f t="shared" si="256"/>
        <v>0</v>
      </c>
    </row>
    <row r="1020" spans="1:155">
      <c r="A1020" t="str">
        <f>IF(S1020=0,"",1+(MAX($A$7:A1019)))</f>
        <v/>
      </c>
      <c r="B1020" s="224">
        <v>1014</v>
      </c>
      <c r="C1020" s="3" t="str">
        <f>IF('DATA ENTRY'!CK1019="","",IF('DATA ENTRY'!B1019="","",IF($D$4="All Post",'DATA ENTRY'!B1019,IF(AND($D$4='DATA ENTRY'!CK1019),'DATA ENTRY'!B1019,""))))</f>
        <v/>
      </c>
      <c r="D1020" s="3" t="str">
        <f>IF('DATA ENTRY'!CK1019="","",IF('DATA ENTRY'!C1019="","",IF($D$4="All Post",'DATA ENTRY'!C1019,IF(AND($D$4='DATA ENTRY'!CK1019),'DATA ENTRY'!C1019,""))))</f>
        <v/>
      </c>
      <c r="E1020" s="4" t="str">
        <f>IF('DATA ENTRY'!CK1019="","",IF('DATA ENTRY'!I1019="","",IF($D$4="All Post",'DATA ENTRY'!I1019,IF(AND($D$4='DATA ENTRY'!CK1019),'DATA ENTRY'!I1019,""))))</f>
        <v/>
      </c>
      <c r="F1020" s="4" t="str">
        <f>IF('DATA ENTRY'!CK1019="","",IF('DATA ENTRY'!CK1019="","",IF($D$4="All Post",'DATA ENTRY'!CK1019,IF(AND($D$4='DATA ENTRY'!CK1019),'DATA ENTRY'!CK1019,""))))</f>
        <v/>
      </c>
      <c r="G1020" s="3" t="str">
        <f>IF('DATA ENTRY'!CK1019="","",IF('DATA ENTRY'!N1019="","",IF($D$4="All Post",'DATA ENTRY'!N1019,IF(AND($D$4='DATA ENTRY'!CK1019),'DATA ENTRY'!N1019,""))))</f>
        <v/>
      </c>
      <c r="H1020" s="107" t="str">
        <f>IF('DATA ENTRY'!CK1019="","",IF('DATA ENTRY'!O1019="","",IF($D$4="All Post",'DATA ENTRY'!O1019,IF(AND($D$4='DATA ENTRY'!CK1019),'DATA ENTRY'!O1019,""))))</f>
        <v/>
      </c>
      <c r="I1020" s="3" t="str">
        <f>IF('DATA ENTRY'!CK1019="","",IF('DATA ENTRY'!P1019="","",IF($D$4="All Post",'DATA ENTRY'!P1019,IF(AND($D$4='DATA ENTRY'!CK1019),'DATA ENTRY'!P1019,""))))</f>
        <v/>
      </c>
      <c r="J1020" s="107" t="str">
        <f>IF('DATA ENTRY'!CK1019="","",IF('DATA ENTRY'!Q1019="","",IF($D$4="All Post",'DATA ENTRY'!Q1019,IF(AND($D$4='DATA ENTRY'!CK1019),'DATA ENTRY'!Q1019,""))))</f>
        <v/>
      </c>
      <c r="K1020" s="3" t="str">
        <f>IF('DATA ENTRY'!CK1019="","",IF('DATA ENTRY'!R1019="","",IF($D$4="All Post",'DATA ENTRY'!R1019,IF(AND($D$4='DATA ENTRY'!CK1019),'DATA ENTRY'!R1019,""))))</f>
        <v/>
      </c>
      <c r="L1020" s="3" t="str">
        <f>IF('DATA ENTRY'!CK1019="","",IF('DATA ENTRY'!S1019="","",IF($D$4="All Post",'DATA ENTRY'!S1019,IF(AND($D$4='DATA ENTRY'!CK1019),'DATA ENTRY'!S1019,""))))</f>
        <v/>
      </c>
      <c r="M1020" s="3" t="str">
        <f>IF('DATA ENTRY'!CK1019="","",IF('DATA ENTRY'!E1019="","",IF($D$4="All Post",'DATA ENTRY'!E1019,IF(AND($D$4='DATA ENTRY'!CK1019),'DATA ENTRY'!E1019,""))))</f>
        <v/>
      </c>
      <c r="N1020" s="3" t="str">
        <f>IF('DATA ENTRY'!CK1019="","",IF('DATA ENTRY'!W1019="","",IF($D$4="All Post",'DATA ENTRY'!W1019,IF(AND($D$4='DATA ENTRY'!CK1019),'DATA ENTRY'!W1019,""))))</f>
        <v/>
      </c>
      <c r="O1020" s="3" t="str">
        <f>IF('DATA ENTRY'!CK1019="","",IF('DATA ENTRY'!X1019="","",IF($D$4="All Post",'DATA ENTRY'!X1019,IF(AND($D$4='DATA ENTRY'!CK1019),'DATA ENTRY'!X1019,""))))</f>
        <v/>
      </c>
      <c r="P1020" s="3" t="str">
        <f>IF('DATA ENTRY'!CK1019="","",IF('DATA ENTRY'!G1019="","",IF($D$4="All Post",'DATA ENTRY'!G1019,IF(AND($D$4='DATA ENTRY'!CK1019),'DATA ENTRY'!G1019,""))))</f>
        <v/>
      </c>
      <c r="S1020">
        <f t="shared" si="243"/>
        <v>0</v>
      </c>
      <c r="T1020" t="str">
        <f t="shared" si="244"/>
        <v/>
      </c>
      <c r="BZ1020" t="str">
        <f t="shared" si="245"/>
        <v/>
      </c>
      <c r="CA1020" t="str">
        <f t="shared" si="246"/>
        <v/>
      </c>
      <c r="CB1020" s="224">
        <v>1014</v>
      </c>
      <c r="CC1020" s="3" t="str">
        <f>IF('DATA ENTRY'!CK1019="","",IF('DATA ENTRY'!B1019="","",IF(AND($CD$4='DATA ENTRY'!CK1019,$CG$4='DATA ENTRY'!D1019),'DATA ENTRY'!B1019,"")))</f>
        <v/>
      </c>
      <c r="CD1020" s="3" t="str">
        <f>IF('DATA ENTRY'!CK1019="","",IF('DATA ENTRY'!C1019="","",IF(AND($CD$4='DATA ENTRY'!CK1019,$CG$4='DATA ENTRY'!D1019),'DATA ENTRY'!C1019,"")))</f>
        <v/>
      </c>
      <c r="CE1020" s="4" t="str">
        <f>IF('DATA ENTRY'!CK1019="","",IF('DATA ENTRY'!I1019="","",IF(AND($CD$4='DATA ENTRY'!CK1019,$CG$4='DATA ENTRY'!D1019),'DATA ENTRY'!I1019,"")))</f>
        <v/>
      </c>
      <c r="CF1020" s="4" t="str">
        <f>IF('DATA ENTRY'!CK1019="","",IF('DATA ENTRY'!CK1019="","",IF(AND($CD$4='DATA ENTRY'!CK1019,$CG$4='DATA ENTRY'!D1019),'DATA ENTRY'!CK1019,"")))</f>
        <v/>
      </c>
      <c r="CG1020" s="3" t="str">
        <f>IF('DATA ENTRY'!CK1019="","",IF('DATA ENTRY'!N1019="","",IF(AND($CD$4='DATA ENTRY'!CK1019,$CG$4='DATA ENTRY'!D1019),'DATA ENTRY'!N1019,"")))</f>
        <v/>
      </c>
      <c r="CH1020" s="107" t="str">
        <f>IF('DATA ENTRY'!CK1019="","",IF('DATA ENTRY'!O1019="","",IF(AND($CD$4='DATA ENTRY'!CK1019,$CG$4='DATA ENTRY'!D1019),'DATA ENTRY'!O1019,"")))</f>
        <v/>
      </c>
      <c r="CI1020" s="3" t="str">
        <f>IF('DATA ENTRY'!CK1019="","",IF('DATA ENTRY'!P1019="","",IF(AND($CD$4='DATA ENTRY'!CK1019,$CG$4='DATA ENTRY'!D1019),'DATA ENTRY'!P1019,"")))</f>
        <v/>
      </c>
      <c r="CJ1020" s="107" t="str">
        <f>IF('DATA ENTRY'!CK1019="","",IF('DATA ENTRY'!Q1019="","",IF(AND($CD$4='DATA ENTRY'!CK1019,$CG$4='DATA ENTRY'!D1019),'DATA ENTRY'!Q1019,"")))</f>
        <v/>
      </c>
      <c r="CK1020" s="3" t="str">
        <f>IF('DATA ENTRY'!CK1019="","",IF('DATA ENTRY'!R1019="","",IF(AND($CD$4='DATA ENTRY'!CK1019,$CG$4='DATA ENTRY'!D1019),'DATA ENTRY'!R1019,"")))</f>
        <v/>
      </c>
      <c r="CL1020" s="3" t="str">
        <f>IF('DATA ENTRY'!CK1019="","",IF('DATA ENTRY'!S1019="","",IF(AND($CD$4='DATA ENTRY'!CK1019,$CG$4='DATA ENTRY'!D1019),'DATA ENTRY'!S1019,"")))</f>
        <v/>
      </c>
      <c r="CM1020" s="3" t="str">
        <f>IF('DATA ENTRY'!CK1019="","",IF('DATA ENTRY'!E1019="","",IF(AND($CD$4='DATA ENTRY'!CK1019,$CG$4='DATA ENTRY'!D1019),'DATA ENTRY'!E1019,"")))</f>
        <v/>
      </c>
      <c r="CN1020" s="3" t="str">
        <f>IF('DATA ENTRY'!CK1019="","",IF('DATA ENTRY'!W1019="","",IF(AND($CD$4='DATA ENTRY'!CK1019,$CG$4='DATA ENTRY'!D1019),'DATA ENTRY'!W1019,"")))</f>
        <v/>
      </c>
      <c r="CO1020" s="3" t="str">
        <f>IF('DATA ENTRY'!CK1019="","",IF('DATA ENTRY'!X1019="","",IF(AND($CD$4='DATA ENTRY'!CK1019,$CG$4='DATA ENTRY'!D1019),'DATA ENTRY'!X1019,"")))</f>
        <v/>
      </c>
      <c r="CP1020" s="108" t="str">
        <f t="shared" si="247"/>
        <v/>
      </c>
      <c r="CQ1020" s="108" t="str">
        <f>IF('DATA ENTRY'!CK1019="","",IF('DATA ENTRY'!G1019="","",IF(AND($CD$4='DATA ENTRY'!CK1019,$CG$4='DATA ENTRY'!D1019),'DATA ENTRY'!G1019,"")))</f>
        <v/>
      </c>
      <c r="CR1020" s="230" t="str">
        <f>IF('DATA ENTRY'!CK1019="","",IF('DATA ENTRY'!D1019="","",IF(AND($CD$4='DATA ENTRY'!CK1019,$CG$4='DATA ENTRY'!D1019),'DATA ENTRY'!D1019,"")))</f>
        <v/>
      </c>
      <c r="CS1020">
        <f t="shared" si="248"/>
        <v>0</v>
      </c>
      <c r="CT1020">
        <f t="shared" si="249"/>
        <v>0</v>
      </c>
      <c r="CV1020" s="139"/>
      <c r="CX1020">
        <f t="shared" si="250"/>
        <v>0</v>
      </c>
      <c r="DB1020" t="str">
        <f t="shared" si="257"/>
        <v/>
      </c>
      <c r="DC1020" t="str">
        <f t="shared" si="258"/>
        <v/>
      </c>
      <c r="DD1020" s="224">
        <v>1014</v>
      </c>
      <c r="DE1020" s="3" t="str">
        <f>IF('DATA ENTRY'!CK1019="","",IF('DATA ENTRY'!B1019="","",IF(AND($DF$4='DATA ENTRY'!D1019),'DATA ENTRY'!B1019,"")))</f>
        <v/>
      </c>
      <c r="DF1020" s="3" t="str">
        <f>IF('DATA ENTRY'!CK1019="","",IF('DATA ENTRY'!C1019="","",IF(AND($DF$4='DATA ENTRY'!D1019),'DATA ENTRY'!C1019,"")))</f>
        <v/>
      </c>
      <c r="DG1020" s="4" t="str">
        <f>IF('DATA ENTRY'!CK1019="","",IF('DATA ENTRY'!I1019="","",IF(AND($DF$4='DATA ENTRY'!D1019),'DATA ENTRY'!I1019,"")))</f>
        <v/>
      </c>
      <c r="DH1020" s="4" t="str">
        <f>IF('DATA ENTRY'!CK1019="","",IF('DATA ENTRY'!CK1019="","",IF(AND($DF$4='DATA ENTRY'!D1019),'DATA ENTRY'!CK1019,"")))</f>
        <v/>
      </c>
      <c r="DI1020" s="3" t="str">
        <f>IF('DATA ENTRY'!CK1019="","",IF('DATA ENTRY'!N1019="","",IF(AND($DF$4='DATA ENTRY'!D1019),'DATA ENTRY'!N1019,"")))</f>
        <v/>
      </c>
      <c r="DJ1020" s="107" t="str">
        <f>IF('DATA ENTRY'!CK1019="","",IF('DATA ENTRY'!O1019="","",IF(AND($DF$4='DATA ENTRY'!D1019),'DATA ENTRY'!O1019,"")))</f>
        <v/>
      </c>
      <c r="DK1020" s="3" t="str">
        <f>IF('DATA ENTRY'!CK1019="","",IF('DATA ENTRY'!P1019="","",IF(AND($DF$4='DATA ENTRY'!D1019),'DATA ENTRY'!P1019,"")))</f>
        <v/>
      </c>
      <c r="DL1020" s="107" t="str">
        <f>IF('DATA ENTRY'!CK1019="","",IF('DATA ENTRY'!Q1019="","",IF(AND($DF$4='DATA ENTRY'!D1019),'DATA ENTRY'!Q1019,"")))</f>
        <v/>
      </c>
      <c r="DM1020" s="3" t="str">
        <f>IF('DATA ENTRY'!CK1019="","",IF('DATA ENTRY'!R1019="","",IF(AND($DF$4='DATA ENTRY'!D1019),'DATA ENTRY'!R1019,"")))</f>
        <v/>
      </c>
      <c r="DN1020" s="107" t="str">
        <f>IF('DATA ENTRY'!CK1019="","",IF('DATA ENTRY'!S1019="","",IF(AND($DF$4='DATA ENTRY'!D1019),'DATA ENTRY'!S1019,"")))</f>
        <v/>
      </c>
      <c r="DO1020" s="3" t="str">
        <f>IF('DATA ENTRY'!CK1019="","",IF('DATA ENTRY'!E1019="","",IF(AND($DF$4='DATA ENTRY'!D1019),'DATA ENTRY'!E1019,"")))</f>
        <v/>
      </c>
      <c r="DP1020" s="3" t="str">
        <f>IF('DATA ENTRY'!CK1019="","",IF('DATA ENTRY'!D1019="","",IF(AND($DF$4='DATA ENTRY'!D1019),'DATA ENTRY'!D1019,"")))</f>
        <v/>
      </c>
      <c r="DQ1020" s="3" t="str">
        <f>IF('DATA ENTRY'!CK1019="","",IF('DATA ENTRY'!W1019="","",IF(AND($DF$4='DATA ENTRY'!D1019),'DATA ENTRY'!W1019,"")))</f>
        <v/>
      </c>
      <c r="DR1020" s="3" t="str">
        <f>IF('DATA ENTRY'!CK1019="","",IF('DATA ENTRY'!X1019="","",IF(AND($DF$4='DATA ENTRY'!D1019),'DATA ENTRY'!X1019,"")))</f>
        <v/>
      </c>
      <c r="DS1020" s="108" t="str">
        <f t="shared" si="251"/>
        <v/>
      </c>
      <c r="DT1020" s="108" t="str">
        <f>IF('DATA ENTRY'!CK1019="","",IF('DATA ENTRY'!D1019="","",IF(AND($DF$4='DATA ENTRY'!D1019),'DATA ENTRY'!G1019,"")))</f>
        <v/>
      </c>
      <c r="DY1020">
        <f t="shared" si="252"/>
        <v>0</v>
      </c>
      <c r="EB1020" t="str">
        <f t="shared" si="253"/>
        <v/>
      </c>
      <c r="EC1020" t="str">
        <f t="shared" si="254"/>
        <v/>
      </c>
      <c r="ED1020" s="224">
        <v>1014</v>
      </c>
      <c r="EE1020" s="3" t="str">
        <f>IF('DATA ENTRY'!CK1019="","",IF('DATA ENTRY'!B1019="","",IF(AND($EF$4='DATA ENTRY'!G1019,$EH$4='DATA ENTRY'!F1019),'DATA ENTRY'!B1019,"")))</f>
        <v/>
      </c>
      <c r="EF1020" s="3" t="str">
        <f>IF('DATA ENTRY'!CK1019="","",IF('DATA ENTRY'!C1019="","",IF(AND($EF$4='DATA ENTRY'!G1019,$EH$4='DATA ENTRY'!F1019),'DATA ENTRY'!C1019,"")))</f>
        <v/>
      </c>
      <c r="EG1020" s="4" t="str">
        <f>IF('DATA ENTRY'!CK1019="","",IF('DATA ENTRY'!I1019="","",IF(AND($EF$4='DATA ENTRY'!G1019,$EH$4='DATA ENTRY'!F1019),'DATA ENTRY'!I1019,"")))</f>
        <v/>
      </c>
      <c r="EH1020" s="4" t="str">
        <f>IF('DATA ENTRY'!CK1019="","",IF('DATA ENTRY'!CK1019="","",IF(AND($EF$4='DATA ENTRY'!G1019,$EH$4='DATA ENTRY'!F1019),'DATA ENTRY'!CK1019,"")))</f>
        <v/>
      </c>
      <c r="EI1020" s="3" t="str">
        <f>IF('DATA ENTRY'!CK1019="","",IF('DATA ENTRY'!N1019="","",IF(AND($EF$4='DATA ENTRY'!G1019,$EH$4='DATA ENTRY'!F1019),'DATA ENTRY'!N1019,"")))</f>
        <v/>
      </c>
      <c r="EJ1020" s="107" t="str">
        <f>IF('DATA ENTRY'!CK1019="","",IF('DATA ENTRY'!O1019="","",IF(AND($EF$4='DATA ENTRY'!G1019,$EH$4='DATA ENTRY'!F1019),'DATA ENTRY'!O1019,"")))</f>
        <v/>
      </c>
      <c r="EK1020" s="3" t="str">
        <f>IF('DATA ENTRY'!CK1019="","",IF('DATA ENTRY'!P1019="","",IF(AND($EF$4='DATA ENTRY'!G1019,$EH$4='DATA ENTRY'!F1019),'DATA ENTRY'!P1019,"")))</f>
        <v/>
      </c>
      <c r="EL1020" s="107" t="str">
        <f>IF('DATA ENTRY'!CK1019="","",IF('DATA ENTRY'!Q1019="","",IF(AND($EF$4='DATA ENTRY'!G1019,$EH$4='DATA ENTRY'!F1019),'DATA ENTRY'!Q1019,"")))</f>
        <v/>
      </c>
      <c r="EM1020" s="3" t="str">
        <f>IF('DATA ENTRY'!CK1019="","",IF('DATA ENTRY'!R1019="","",IF(AND($EF$4='DATA ENTRY'!G1019,$EH$4='DATA ENTRY'!F1019),'DATA ENTRY'!R1019,"")))</f>
        <v/>
      </c>
      <c r="EN1020" s="107" t="str">
        <f>IF('DATA ENTRY'!CK1019="","",IF('DATA ENTRY'!S1019="","",IF(AND($EF$4='DATA ENTRY'!G1019,$EH$4='DATA ENTRY'!F1019),'DATA ENTRY'!S1019,"")))</f>
        <v/>
      </c>
      <c r="EO1020" s="3" t="str">
        <f>IF('DATA ENTRY'!CK1019="","",IF('DATA ENTRY'!E1019="","",IF(AND($EF$4='DATA ENTRY'!G1019,$EH$4='DATA ENTRY'!F1019),'DATA ENTRY'!E1019,"")))</f>
        <v/>
      </c>
      <c r="EP1020" s="3" t="str">
        <f>IF('DATA ENTRY'!CK1019="","",IF('DATA ENTRY'!D1019="","",IF(AND($EF$4='DATA ENTRY'!G1019,$EH$4='DATA ENTRY'!F1019),'DATA ENTRY'!D1019,"")))</f>
        <v/>
      </c>
      <c r="EQ1020" s="3" t="str">
        <f>IF('DATA ENTRY'!CK1019="","",IF('DATA ENTRY'!W1019="","",IF(AND($EF$4='DATA ENTRY'!G1019,$EH$4='DATA ENTRY'!F1019),'DATA ENTRY'!W1019,"")))</f>
        <v/>
      </c>
      <c r="ER1020" s="3" t="str">
        <f>IF('DATA ENTRY'!CK1019="","",IF('DATA ENTRY'!X1019="","",IF(AND($EF$4='DATA ENTRY'!G1019,$EH$4='DATA ENTRY'!F1019),'DATA ENTRY'!X1019,"")))</f>
        <v/>
      </c>
      <c r="ES1020" s="108" t="str">
        <f t="shared" si="255"/>
        <v/>
      </c>
      <c r="ET1020" s="108" t="str">
        <f>IF('DATA ENTRY'!CK1019="","",IF('DATA ENTRY'!D1019="","",IF(AND($EF$4='DATA ENTRY'!G1019,$EH$4='DATA ENTRY'!F1019),'DATA ENTRY'!G1019,"")))</f>
        <v/>
      </c>
      <c r="EY1020">
        <f t="shared" si="256"/>
        <v>0</v>
      </c>
    </row>
    <row r="1021" spans="1:155">
      <c r="A1021" t="str">
        <f>IF(S1021=0,"",1+(MAX($A$7:A1020)))</f>
        <v/>
      </c>
      <c r="B1021" s="224">
        <v>1015</v>
      </c>
      <c r="C1021" s="3" t="str">
        <f>IF('DATA ENTRY'!CK1020="","",IF('DATA ENTRY'!B1020="","",IF($D$4="All Post",'DATA ENTRY'!B1020,IF(AND($D$4='DATA ENTRY'!CK1020),'DATA ENTRY'!B1020,""))))</f>
        <v/>
      </c>
      <c r="D1021" s="3" t="str">
        <f>IF('DATA ENTRY'!CK1020="","",IF('DATA ENTRY'!C1020="","",IF($D$4="All Post",'DATA ENTRY'!C1020,IF(AND($D$4='DATA ENTRY'!CK1020),'DATA ENTRY'!C1020,""))))</f>
        <v/>
      </c>
      <c r="E1021" s="4" t="str">
        <f>IF('DATA ENTRY'!CK1020="","",IF('DATA ENTRY'!I1020="","",IF($D$4="All Post",'DATA ENTRY'!I1020,IF(AND($D$4='DATA ENTRY'!CK1020),'DATA ENTRY'!I1020,""))))</f>
        <v/>
      </c>
      <c r="F1021" s="4" t="str">
        <f>IF('DATA ENTRY'!CK1020="","",IF('DATA ENTRY'!CK1020="","",IF($D$4="All Post",'DATA ENTRY'!CK1020,IF(AND($D$4='DATA ENTRY'!CK1020),'DATA ENTRY'!CK1020,""))))</f>
        <v/>
      </c>
      <c r="G1021" s="3" t="str">
        <f>IF('DATA ENTRY'!CK1020="","",IF('DATA ENTRY'!N1020="","",IF($D$4="All Post",'DATA ENTRY'!N1020,IF(AND($D$4='DATA ENTRY'!CK1020),'DATA ENTRY'!N1020,""))))</f>
        <v/>
      </c>
      <c r="H1021" s="107" t="str">
        <f>IF('DATA ENTRY'!CK1020="","",IF('DATA ENTRY'!O1020="","",IF($D$4="All Post",'DATA ENTRY'!O1020,IF(AND($D$4='DATA ENTRY'!CK1020),'DATA ENTRY'!O1020,""))))</f>
        <v/>
      </c>
      <c r="I1021" s="3" t="str">
        <f>IF('DATA ENTRY'!CK1020="","",IF('DATA ENTRY'!P1020="","",IF($D$4="All Post",'DATA ENTRY'!P1020,IF(AND($D$4='DATA ENTRY'!CK1020),'DATA ENTRY'!P1020,""))))</f>
        <v/>
      </c>
      <c r="J1021" s="107" t="str">
        <f>IF('DATA ENTRY'!CK1020="","",IF('DATA ENTRY'!Q1020="","",IF($D$4="All Post",'DATA ENTRY'!Q1020,IF(AND($D$4='DATA ENTRY'!CK1020),'DATA ENTRY'!Q1020,""))))</f>
        <v/>
      </c>
      <c r="K1021" s="3" t="str">
        <f>IF('DATA ENTRY'!CK1020="","",IF('DATA ENTRY'!R1020="","",IF($D$4="All Post",'DATA ENTRY'!R1020,IF(AND($D$4='DATA ENTRY'!CK1020),'DATA ENTRY'!R1020,""))))</f>
        <v/>
      </c>
      <c r="L1021" s="3" t="str">
        <f>IF('DATA ENTRY'!CK1020="","",IF('DATA ENTRY'!S1020="","",IF($D$4="All Post",'DATA ENTRY'!S1020,IF(AND($D$4='DATA ENTRY'!CK1020),'DATA ENTRY'!S1020,""))))</f>
        <v/>
      </c>
      <c r="M1021" s="3" t="str">
        <f>IF('DATA ENTRY'!CK1020="","",IF('DATA ENTRY'!E1020="","",IF($D$4="All Post",'DATA ENTRY'!E1020,IF(AND($D$4='DATA ENTRY'!CK1020),'DATA ENTRY'!E1020,""))))</f>
        <v/>
      </c>
      <c r="N1021" s="3" t="str">
        <f>IF('DATA ENTRY'!CK1020="","",IF('DATA ENTRY'!W1020="","",IF($D$4="All Post",'DATA ENTRY'!W1020,IF(AND($D$4='DATA ENTRY'!CK1020),'DATA ENTRY'!W1020,""))))</f>
        <v/>
      </c>
      <c r="O1021" s="3" t="str">
        <f>IF('DATA ENTRY'!CK1020="","",IF('DATA ENTRY'!X1020="","",IF($D$4="All Post",'DATA ENTRY'!X1020,IF(AND($D$4='DATA ENTRY'!CK1020),'DATA ENTRY'!X1020,""))))</f>
        <v/>
      </c>
      <c r="P1021" s="3" t="str">
        <f>IF('DATA ENTRY'!CK1020="","",IF('DATA ENTRY'!G1020="","",IF($D$4="All Post",'DATA ENTRY'!G1020,IF(AND($D$4='DATA ENTRY'!CK1020),'DATA ENTRY'!G1020,""))))</f>
        <v/>
      </c>
      <c r="S1021">
        <f t="shared" si="243"/>
        <v>0</v>
      </c>
      <c r="T1021" t="str">
        <f t="shared" si="244"/>
        <v/>
      </c>
      <c r="BZ1021" t="str">
        <f t="shared" si="245"/>
        <v/>
      </c>
      <c r="CA1021" t="str">
        <f t="shared" si="246"/>
        <v/>
      </c>
      <c r="CB1021" s="224">
        <v>1015</v>
      </c>
      <c r="CC1021" s="3" t="str">
        <f>IF('DATA ENTRY'!CK1020="","",IF('DATA ENTRY'!B1020="","",IF(AND($CD$4='DATA ENTRY'!CK1020,$CG$4='DATA ENTRY'!D1020),'DATA ENTRY'!B1020,"")))</f>
        <v/>
      </c>
      <c r="CD1021" s="3" t="str">
        <f>IF('DATA ENTRY'!CK1020="","",IF('DATA ENTRY'!C1020="","",IF(AND($CD$4='DATA ENTRY'!CK1020,$CG$4='DATA ENTRY'!D1020),'DATA ENTRY'!C1020,"")))</f>
        <v/>
      </c>
      <c r="CE1021" s="4" t="str">
        <f>IF('DATA ENTRY'!CK1020="","",IF('DATA ENTRY'!I1020="","",IF(AND($CD$4='DATA ENTRY'!CK1020,$CG$4='DATA ENTRY'!D1020),'DATA ENTRY'!I1020,"")))</f>
        <v/>
      </c>
      <c r="CF1021" s="4" t="str">
        <f>IF('DATA ENTRY'!CK1020="","",IF('DATA ENTRY'!CK1020="","",IF(AND($CD$4='DATA ENTRY'!CK1020,$CG$4='DATA ENTRY'!D1020),'DATA ENTRY'!CK1020,"")))</f>
        <v/>
      </c>
      <c r="CG1021" s="3" t="str">
        <f>IF('DATA ENTRY'!CK1020="","",IF('DATA ENTRY'!N1020="","",IF(AND($CD$4='DATA ENTRY'!CK1020,$CG$4='DATA ENTRY'!D1020),'DATA ENTRY'!N1020,"")))</f>
        <v/>
      </c>
      <c r="CH1021" s="107" t="str">
        <f>IF('DATA ENTRY'!CK1020="","",IF('DATA ENTRY'!O1020="","",IF(AND($CD$4='DATA ENTRY'!CK1020,$CG$4='DATA ENTRY'!D1020),'DATA ENTRY'!O1020,"")))</f>
        <v/>
      </c>
      <c r="CI1021" s="3" t="str">
        <f>IF('DATA ENTRY'!CK1020="","",IF('DATA ENTRY'!P1020="","",IF(AND($CD$4='DATA ENTRY'!CK1020,$CG$4='DATA ENTRY'!D1020),'DATA ENTRY'!P1020,"")))</f>
        <v/>
      </c>
      <c r="CJ1021" s="107" t="str">
        <f>IF('DATA ENTRY'!CK1020="","",IF('DATA ENTRY'!Q1020="","",IF(AND($CD$4='DATA ENTRY'!CK1020,$CG$4='DATA ENTRY'!D1020),'DATA ENTRY'!Q1020,"")))</f>
        <v/>
      </c>
      <c r="CK1021" s="3" t="str">
        <f>IF('DATA ENTRY'!CK1020="","",IF('DATA ENTRY'!R1020="","",IF(AND($CD$4='DATA ENTRY'!CK1020,$CG$4='DATA ENTRY'!D1020),'DATA ENTRY'!R1020,"")))</f>
        <v/>
      </c>
      <c r="CL1021" s="3" t="str">
        <f>IF('DATA ENTRY'!CK1020="","",IF('DATA ENTRY'!S1020="","",IF(AND($CD$4='DATA ENTRY'!CK1020,$CG$4='DATA ENTRY'!D1020),'DATA ENTRY'!S1020,"")))</f>
        <v/>
      </c>
      <c r="CM1021" s="3" t="str">
        <f>IF('DATA ENTRY'!CK1020="","",IF('DATA ENTRY'!E1020="","",IF(AND($CD$4='DATA ENTRY'!CK1020,$CG$4='DATA ENTRY'!D1020),'DATA ENTRY'!E1020,"")))</f>
        <v/>
      </c>
      <c r="CN1021" s="3" t="str">
        <f>IF('DATA ENTRY'!CK1020="","",IF('DATA ENTRY'!W1020="","",IF(AND($CD$4='DATA ENTRY'!CK1020,$CG$4='DATA ENTRY'!D1020),'DATA ENTRY'!W1020,"")))</f>
        <v/>
      </c>
      <c r="CO1021" s="3" t="str">
        <f>IF('DATA ENTRY'!CK1020="","",IF('DATA ENTRY'!X1020="","",IF(AND($CD$4='DATA ENTRY'!CK1020,$CG$4='DATA ENTRY'!D1020),'DATA ENTRY'!X1020,"")))</f>
        <v/>
      </c>
      <c r="CP1021" s="108" t="str">
        <f t="shared" si="247"/>
        <v/>
      </c>
      <c r="CQ1021" s="108" t="str">
        <f>IF('DATA ENTRY'!CK1020="","",IF('DATA ENTRY'!G1020="","",IF(AND($CD$4='DATA ENTRY'!CK1020,$CG$4='DATA ENTRY'!D1020),'DATA ENTRY'!G1020,"")))</f>
        <v/>
      </c>
      <c r="CR1021" s="230" t="str">
        <f>IF('DATA ENTRY'!CK1020="","",IF('DATA ENTRY'!D1020="","",IF(AND($CD$4='DATA ENTRY'!CK1020,$CG$4='DATA ENTRY'!D1020),'DATA ENTRY'!D1020,"")))</f>
        <v/>
      </c>
      <c r="CS1021">
        <f t="shared" si="248"/>
        <v>0</v>
      </c>
      <c r="CT1021">
        <f t="shared" si="249"/>
        <v>0</v>
      </c>
      <c r="CV1021" s="139"/>
      <c r="CX1021">
        <f t="shared" si="250"/>
        <v>0</v>
      </c>
      <c r="DB1021" t="str">
        <f t="shared" si="257"/>
        <v/>
      </c>
      <c r="DC1021" t="str">
        <f t="shared" si="258"/>
        <v/>
      </c>
      <c r="DD1021" s="224">
        <v>1015</v>
      </c>
      <c r="DE1021" s="3" t="str">
        <f>IF('DATA ENTRY'!CK1020="","",IF('DATA ENTRY'!B1020="","",IF(AND($DF$4='DATA ENTRY'!D1020),'DATA ENTRY'!B1020,"")))</f>
        <v/>
      </c>
      <c r="DF1021" s="3" t="str">
        <f>IF('DATA ENTRY'!CK1020="","",IF('DATA ENTRY'!C1020="","",IF(AND($DF$4='DATA ENTRY'!D1020),'DATA ENTRY'!C1020,"")))</f>
        <v/>
      </c>
      <c r="DG1021" s="4" t="str">
        <f>IF('DATA ENTRY'!CK1020="","",IF('DATA ENTRY'!I1020="","",IF(AND($DF$4='DATA ENTRY'!D1020),'DATA ENTRY'!I1020,"")))</f>
        <v/>
      </c>
      <c r="DH1021" s="4" t="str">
        <f>IF('DATA ENTRY'!CK1020="","",IF('DATA ENTRY'!CK1020="","",IF(AND($DF$4='DATA ENTRY'!D1020),'DATA ENTRY'!CK1020,"")))</f>
        <v/>
      </c>
      <c r="DI1021" s="3" t="str">
        <f>IF('DATA ENTRY'!CK1020="","",IF('DATA ENTRY'!N1020="","",IF(AND($DF$4='DATA ENTRY'!D1020),'DATA ENTRY'!N1020,"")))</f>
        <v/>
      </c>
      <c r="DJ1021" s="107" t="str">
        <f>IF('DATA ENTRY'!CK1020="","",IF('DATA ENTRY'!O1020="","",IF(AND($DF$4='DATA ENTRY'!D1020),'DATA ENTRY'!O1020,"")))</f>
        <v/>
      </c>
      <c r="DK1021" s="3" t="str">
        <f>IF('DATA ENTRY'!CK1020="","",IF('DATA ENTRY'!P1020="","",IF(AND($DF$4='DATA ENTRY'!D1020),'DATA ENTRY'!P1020,"")))</f>
        <v/>
      </c>
      <c r="DL1021" s="107" t="str">
        <f>IF('DATA ENTRY'!CK1020="","",IF('DATA ENTRY'!Q1020="","",IF(AND($DF$4='DATA ENTRY'!D1020),'DATA ENTRY'!Q1020,"")))</f>
        <v/>
      </c>
      <c r="DM1021" s="3" t="str">
        <f>IF('DATA ENTRY'!CK1020="","",IF('DATA ENTRY'!R1020="","",IF(AND($DF$4='DATA ENTRY'!D1020),'DATA ENTRY'!R1020,"")))</f>
        <v/>
      </c>
      <c r="DN1021" s="107" t="str">
        <f>IF('DATA ENTRY'!CK1020="","",IF('DATA ENTRY'!S1020="","",IF(AND($DF$4='DATA ENTRY'!D1020),'DATA ENTRY'!S1020,"")))</f>
        <v/>
      </c>
      <c r="DO1021" s="3" t="str">
        <f>IF('DATA ENTRY'!CK1020="","",IF('DATA ENTRY'!E1020="","",IF(AND($DF$4='DATA ENTRY'!D1020),'DATA ENTRY'!E1020,"")))</f>
        <v/>
      </c>
      <c r="DP1021" s="3" t="str">
        <f>IF('DATA ENTRY'!CK1020="","",IF('DATA ENTRY'!D1020="","",IF(AND($DF$4='DATA ENTRY'!D1020),'DATA ENTRY'!D1020,"")))</f>
        <v/>
      </c>
      <c r="DQ1021" s="3" t="str">
        <f>IF('DATA ENTRY'!CK1020="","",IF('DATA ENTRY'!W1020="","",IF(AND($DF$4='DATA ENTRY'!D1020),'DATA ENTRY'!W1020,"")))</f>
        <v/>
      </c>
      <c r="DR1021" s="3" t="str">
        <f>IF('DATA ENTRY'!CK1020="","",IF('DATA ENTRY'!X1020="","",IF(AND($DF$4='DATA ENTRY'!D1020),'DATA ENTRY'!X1020,"")))</f>
        <v/>
      </c>
      <c r="DS1021" s="108" t="str">
        <f t="shared" si="251"/>
        <v/>
      </c>
      <c r="DT1021" s="108" t="str">
        <f>IF('DATA ENTRY'!CK1020="","",IF('DATA ENTRY'!D1020="","",IF(AND($DF$4='DATA ENTRY'!D1020),'DATA ENTRY'!G1020,"")))</f>
        <v/>
      </c>
      <c r="DY1021">
        <f t="shared" si="252"/>
        <v>0</v>
      </c>
      <c r="EB1021" t="str">
        <f t="shared" si="253"/>
        <v/>
      </c>
      <c r="EC1021" t="str">
        <f t="shared" si="254"/>
        <v/>
      </c>
      <c r="ED1021" s="224">
        <v>1015</v>
      </c>
      <c r="EE1021" s="3" t="str">
        <f>IF('DATA ENTRY'!CK1020="","",IF('DATA ENTRY'!B1020="","",IF(AND($EF$4='DATA ENTRY'!G1020,$EH$4='DATA ENTRY'!F1020),'DATA ENTRY'!B1020,"")))</f>
        <v/>
      </c>
      <c r="EF1021" s="3" t="str">
        <f>IF('DATA ENTRY'!CK1020="","",IF('DATA ENTRY'!C1020="","",IF(AND($EF$4='DATA ENTRY'!G1020,$EH$4='DATA ENTRY'!F1020),'DATA ENTRY'!C1020,"")))</f>
        <v/>
      </c>
      <c r="EG1021" s="4" t="str">
        <f>IF('DATA ENTRY'!CK1020="","",IF('DATA ENTRY'!I1020="","",IF(AND($EF$4='DATA ENTRY'!G1020,$EH$4='DATA ENTRY'!F1020),'DATA ENTRY'!I1020,"")))</f>
        <v/>
      </c>
      <c r="EH1021" s="4" t="str">
        <f>IF('DATA ENTRY'!CK1020="","",IF('DATA ENTRY'!CK1020="","",IF(AND($EF$4='DATA ENTRY'!G1020,$EH$4='DATA ENTRY'!F1020),'DATA ENTRY'!CK1020,"")))</f>
        <v/>
      </c>
      <c r="EI1021" s="3" t="str">
        <f>IF('DATA ENTRY'!CK1020="","",IF('DATA ENTRY'!N1020="","",IF(AND($EF$4='DATA ENTRY'!G1020,$EH$4='DATA ENTRY'!F1020),'DATA ENTRY'!N1020,"")))</f>
        <v/>
      </c>
      <c r="EJ1021" s="107" t="str">
        <f>IF('DATA ENTRY'!CK1020="","",IF('DATA ENTRY'!O1020="","",IF(AND($EF$4='DATA ENTRY'!G1020,$EH$4='DATA ENTRY'!F1020),'DATA ENTRY'!O1020,"")))</f>
        <v/>
      </c>
      <c r="EK1021" s="3" t="str">
        <f>IF('DATA ENTRY'!CK1020="","",IF('DATA ENTRY'!P1020="","",IF(AND($EF$4='DATA ENTRY'!G1020,$EH$4='DATA ENTRY'!F1020),'DATA ENTRY'!P1020,"")))</f>
        <v/>
      </c>
      <c r="EL1021" s="107" t="str">
        <f>IF('DATA ENTRY'!CK1020="","",IF('DATA ENTRY'!Q1020="","",IF(AND($EF$4='DATA ENTRY'!G1020,$EH$4='DATA ENTRY'!F1020),'DATA ENTRY'!Q1020,"")))</f>
        <v/>
      </c>
      <c r="EM1021" s="3" t="str">
        <f>IF('DATA ENTRY'!CK1020="","",IF('DATA ENTRY'!R1020="","",IF(AND($EF$4='DATA ENTRY'!G1020,$EH$4='DATA ENTRY'!F1020),'DATA ENTRY'!R1020,"")))</f>
        <v/>
      </c>
      <c r="EN1021" s="107" t="str">
        <f>IF('DATA ENTRY'!CK1020="","",IF('DATA ENTRY'!S1020="","",IF(AND($EF$4='DATA ENTRY'!G1020,$EH$4='DATA ENTRY'!F1020),'DATA ENTRY'!S1020,"")))</f>
        <v/>
      </c>
      <c r="EO1021" s="3" t="str">
        <f>IF('DATA ENTRY'!CK1020="","",IF('DATA ENTRY'!E1020="","",IF(AND($EF$4='DATA ENTRY'!G1020,$EH$4='DATA ENTRY'!F1020),'DATA ENTRY'!E1020,"")))</f>
        <v/>
      </c>
      <c r="EP1021" s="3" t="str">
        <f>IF('DATA ENTRY'!CK1020="","",IF('DATA ENTRY'!D1020="","",IF(AND($EF$4='DATA ENTRY'!G1020,$EH$4='DATA ENTRY'!F1020),'DATA ENTRY'!D1020,"")))</f>
        <v/>
      </c>
      <c r="EQ1021" s="3" t="str">
        <f>IF('DATA ENTRY'!CK1020="","",IF('DATA ENTRY'!W1020="","",IF(AND($EF$4='DATA ENTRY'!G1020,$EH$4='DATA ENTRY'!F1020),'DATA ENTRY'!W1020,"")))</f>
        <v/>
      </c>
      <c r="ER1021" s="3" t="str">
        <f>IF('DATA ENTRY'!CK1020="","",IF('DATA ENTRY'!X1020="","",IF(AND($EF$4='DATA ENTRY'!G1020,$EH$4='DATA ENTRY'!F1020),'DATA ENTRY'!X1020,"")))</f>
        <v/>
      </c>
      <c r="ES1021" s="108" t="str">
        <f t="shared" si="255"/>
        <v/>
      </c>
      <c r="ET1021" s="108" t="str">
        <f>IF('DATA ENTRY'!CK1020="","",IF('DATA ENTRY'!D1020="","",IF(AND($EF$4='DATA ENTRY'!G1020,$EH$4='DATA ENTRY'!F1020),'DATA ENTRY'!G1020,"")))</f>
        <v/>
      </c>
      <c r="EY1021">
        <f t="shared" si="256"/>
        <v>0</v>
      </c>
    </row>
    <row r="1022" spans="1:155">
      <c r="A1022" t="str">
        <f>IF(S1022=0,"",1+(MAX($A$7:A1021)))</f>
        <v/>
      </c>
      <c r="B1022" s="224">
        <v>1016</v>
      </c>
      <c r="C1022" s="3" t="str">
        <f>IF('DATA ENTRY'!CK1021="","",IF('DATA ENTRY'!B1021="","",IF($D$4="All Post",'DATA ENTRY'!B1021,IF(AND($D$4='DATA ENTRY'!CK1021),'DATA ENTRY'!B1021,""))))</f>
        <v/>
      </c>
      <c r="D1022" s="3" t="str">
        <f>IF('DATA ENTRY'!CK1021="","",IF('DATA ENTRY'!C1021="","",IF($D$4="All Post",'DATA ENTRY'!C1021,IF(AND($D$4='DATA ENTRY'!CK1021),'DATA ENTRY'!C1021,""))))</f>
        <v/>
      </c>
      <c r="E1022" s="4" t="str">
        <f>IF('DATA ENTRY'!CK1021="","",IF('DATA ENTRY'!I1021="","",IF($D$4="All Post",'DATA ENTRY'!I1021,IF(AND($D$4='DATA ENTRY'!CK1021),'DATA ENTRY'!I1021,""))))</f>
        <v/>
      </c>
      <c r="F1022" s="4" t="str">
        <f>IF('DATA ENTRY'!CK1021="","",IF('DATA ENTRY'!CK1021="","",IF($D$4="All Post",'DATA ENTRY'!CK1021,IF(AND($D$4='DATA ENTRY'!CK1021),'DATA ENTRY'!CK1021,""))))</f>
        <v/>
      </c>
      <c r="G1022" s="3" t="str">
        <f>IF('DATA ENTRY'!CK1021="","",IF('DATA ENTRY'!N1021="","",IF($D$4="All Post",'DATA ENTRY'!N1021,IF(AND($D$4='DATA ENTRY'!CK1021),'DATA ENTRY'!N1021,""))))</f>
        <v/>
      </c>
      <c r="H1022" s="107" t="str">
        <f>IF('DATA ENTRY'!CK1021="","",IF('DATA ENTRY'!O1021="","",IF($D$4="All Post",'DATA ENTRY'!O1021,IF(AND($D$4='DATA ENTRY'!CK1021),'DATA ENTRY'!O1021,""))))</f>
        <v/>
      </c>
      <c r="I1022" s="3" t="str">
        <f>IF('DATA ENTRY'!CK1021="","",IF('DATA ENTRY'!P1021="","",IF($D$4="All Post",'DATA ENTRY'!P1021,IF(AND($D$4='DATA ENTRY'!CK1021),'DATA ENTRY'!P1021,""))))</f>
        <v/>
      </c>
      <c r="J1022" s="107" t="str">
        <f>IF('DATA ENTRY'!CK1021="","",IF('DATA ENTRY'!Q1021="","",IF($D$4="All Post",'DATA ENTRY'!Q1021,IF(AND($D$4='DATA ENTRY'!CK1021),'DATA ENTRY'!Q1021,""))))</f>
        <v/>
      </c>
      <c r="K1022" s="3" t="str">
        <f>IF('DATA ENTRY'!CK1021="","",IF('DATA ENTRY'!R1021="","",IF($D$4="All Post",'DATA ENTRY'!R1021,IF(AND($D$4='DATA ENTRY'!CK1021),'DATA ENTRY'!R1021,""))))</f>
        <v/>
      </c>
      <c r="L1022" s="3" t="str">
        <f>IF('DATA ENTRY'!CK1021="","",IF('DATA ENTRY'!S1021="","",IF($D$4="All Post",'DATA ENTRY'!S1021,IF(AND($D$4='DATA ENTRY'!CK1021),'DATA ENTRY'!S1021,""))))</f>
        <v/>
      </c>
      <c r="M1022" s="3" t="str">
        <f>IF('DATA ENTRY'!CK1021="","",IF('DATA ENTRY'!E1021="","",IF($D$4="All Post",'DATA ENTRY'!E1021,IF(AND($D$4='DATA ENTRY'!CK1021),'DATA ENTRY'!E1021,""))))</f>
        <v/>
      </c>
      <c r="N1022" s="3" t="str">
        <f>IF('DATA ENTRY'!CK1021="","",IF('DATA ENTRY'!W1021="","",IF($D$4="All Post",'DATA ENTRY'!W1021,IF(AND($D$4='DATA ENTRY'!CK1021),'DATA ENTRY'!W1021,""))))</f>
        <v/>
      </c>
      <c r="O1022" s="3" t="str">
        <f>IF('DATA ENTRY'!CK1021="","",IF('DATA ENTRY'!X1021="","",IF($D$4="All Post",'DATA ENTRY'!X1021,IF(AND($D$4='DATA ENTRY'!CK1021),'DATA ENTRY'!X1021,""))))</f>
        <v/>
      </c>
      <c r="P1022" s="3" t="str">
        <f>IF('DATA ENTRY'!CK1021="","",IF('DATA ENTRY'!G1021="","",IF($D$4="All Post",'DATA ENTRY'!G1021,IF(AND($D$4='DATA ENTRY'!CK1021),'DATA ENTRY'!G1021,""))))</f>
        <v/>
      </c>
      <c r="S1022">
        <f t="shared" si="243"/>
        <v>0</v>
      </c>
      <c r="T1022" t="str">
        <f t="shared" si="244"/>
        <v/>
      </c>
      <c r="BZ1022" t="str">
        <f t="shared" si="245"/>
        <v/>
      </c>
      <c r="CA1022" t="str">
        <f t="shared" si="246"/>
        <v/>
      </c>
      <c r="CB1022" s="224">
        <v>1016</v>
      </c>
      <c r="CC1022" s="3" t="str">
        <f>IF('DATA ENTRY'!CK1021="","",IF('DATA ENTRY'!B1021="","",IF(AND($CD$4='DATA ENTRY'!CK1021,$CG$4='DATA ENTRY'!D1021),'DATA ENTRY'!B1021,"")))</f>
        <v/>
      </c>
      <c r="CD1022" s="3" t="str">
        <f>IF('DATA ENTRY'!CK1021="","",IF('DATA ENTRY'!C1021="","",IF(AND($CD$4='DATA ENTRY'!CK1021,$CG$4='DATA ENTRY'!D1021),'DATA ENTRY'!C1021,"")))</f>
        <v/>
      </c>
      <c r="CE1022" s="4" t="str">
        <f>IF('DATA ENTRY'!CK1021="","",IF('DATA ENTRY'!I1021="","",IF(AND($CD$4='DATA ENTRY'!CK1021,$CG$4='DATA ENTRY'!D1021),'DATA ENTRY'!I1021,"")))</f>
        <v/>
      </c>
      <c r="CF1022" s="4" t="str">
        <f>IF('DATA ENTRY'!CK1021="","",IF('DATA ENTRY'!CK1021="","",IF(AND($CD$4='DATA ENTRY'!CK1021,$CG$4='DATA ENTRY'!D1021),'DATA ENTRY'!CK1021,"")))</f>
        <v/>
      </c>
      <c r="CG1022" s="3" t="str">
        <f>IF('DATA ENTRY'!CK1021="","",IF('DATA ENTRY'!N1021="","",IF(AND($CD$4='DATA ENTRY'!CK1021,$CG$4='DATA ENTRY'!D1021),'DATA ENTRY'!N1021,"")))</f>
        <v/>
      </c>
      <c r="CH1022" s="107" t="str">
        <f>IF('DATA ENTRY'!CK1021="","",IF('DATA ENTRY'!O1021="","",IF(AND($CD$4='DATA ENTRY'!CK1021,$CG$4='DATA ENTRY'!D1021),'DATA ENTRY'!O1021,"")))</f>
        <v/>
      </c>
      <c r="CI1022" s="3" t="str">
        <f>IF('DATA ENTRY'!CK1021="","",IF('DATA ENTRY'!P1021="","",IF(AND($CD$4='DATA ENTRY'!CK1021,$CG$4='DATA ENTRY'!D1021),'DATA ENTRY'!P1021,"")))</f>
        <v/>
      </c>
      <c r="CJ1022" s="107" t="str">
        <f>IF('DATA ENTRY'!CK1021="","",IF('DATA ENTRY'!Q1021="","",IF(AND($CD$4='DATA ENTRY'!CK1021,$CG$4='DATA ENTRY'!D1021),'DATA ENTRY'!Q1021,"")))</f>
        <v/>
      </c>
      <c r="CK1022" s="3" t="str">
        <f>IF('DATA ENTRY'!CK1021="","",IF('DATA ENTRY'!R1021="","",IF(AND($CD$4='DATA ENTRY'!CK1021,$CG$4='DATA ENTRY'!D1021),'DATA ENTRY'!R1021,"")))</f>
        <v/>
      </c>
      <c r="CL1022" s="3" t="str">
        <f>IF('DATA ENTRY'!CK1021="","",IF('DATA ENTRY'!S1021="","",IF(AND($CD$4='DATA ENTRY'!CK1021,$CG$4='DATA ENTRY'!D1021),'DATA ENTRY'!S1021,"")))</f>
        <v/>
      </c>
      <c r="CM1022" s="3" t="str">
        <f>IF('DATA ENTRY'!CK1021="","",IF('DATA ENTRY'!E1021="","",IF(AND($CD$4='DATA ENTRY'!CK1021,$CG$4='DATA ENTRY'!D1021),'DATA ENTRY'!E1021,"")))</f>
        <v/>
      </c>
      <c r="CN1022" s="3" t="str">
        <f>IF('DATA ENTRY'!CK1021="","",IF('DATA ENTRY'!W1021="","",IF(AND($CD$4='DATA ENTRY'!CK1021,$CG$4='DATA ENTRY'!D1021),'DATA ENTRY'!W1021,"")))</f>
        <v/>
      </c>
      <c r="CO1022" s="3" t="str">
        <f>IF('DATA ENTRY'!CK1021="","",IF('DATA ENTRY'!X1021="","",IF(AND($CD$4='DATA ENTRY'!CK1021,$CG$4='DATA ENTRY'!D1021),'DATA ENTRY'!X1021,"")))</f>
        <v/>
      </c>
      <c r="CP1022" s="108" t="str">
        <f t="shared" si="247"/>
        <v/>
      </c>
      <c r="CQ1022" s="108" t="str">
        <f>IF('DATA ENTRY'!CK1021="","",IF('DATA ENTRY'!G1021="","",IF(AND($CD$4='DATA ENTRY'!CK1021,$CG$4='DATA ENTRY'!D1021),'DATA ENTRY'!G1021,"")))</f>
        <v/>
      </c>
      <c r="CR1022" s="230" t="str">
        <f>IF('DATA ENTRY'!CK1021="","",IF('DATA ENTRY'!D1021="","",IF(AND($CD$4='DATA ENTRY'!CK1021,$CG$4='DATA ENTRY'!D1021),'DATA ENTRY'!D1021,"")))</f>
        <v/>
      </c>
      <c r="CS1022">
        <f t="shared" si="248"/>
        <v>0</v>
      </c>
      <c r="CT1022">
        <f t="shared" si="249"/>
        <v>0</v>
      </c>
      <c r="CV1022" s="139"/>
      <c r="CX1022">
        <f t="shared" si="250"/>
        <v>0</v>
      </c>
      <c r="DB1022" t="str">
        <f t="shared" si="257"/>
        <v/>
      </c>
      <c r="DC1022" t="str">
        <f t="shared" si="258"/>
        <v/>
      </c>
      <c r="DD1022" s="224">
        <v>1016</v>
      </c>
      <c r="DE1022" s="3" t="str">
        <f>IF('DATA ENTRY'!CK1021="","",IF('DATA ENTRY'!B1021="","",IF(AND($DF$4='DATA ENTRY'!D1021),'DATA ENTRY'!B1021,"")))</f>
        <v/>
      </c>
      <c r="DF1022" s="3" t="str">
        <f>IF('DATA ENTRY'!CK1021="","",IF('DATA ENTRY'!C1021="","",IF(AND($DF$4='DATA ENTRY'!D1021),'DATA ENTRY'!C1021,"")))</f>
        <v/>
      </c>
      <c r="DG1022" s="4" t="str">
        <f>IF('DATA ENTRY'!CK1021="","",IF('DATA ENTRY'!I1021="","",IF(AND($DF$4='DATA ENTRY'!D1021),'DATA ENTRY'!I1021,"")))</f>
        <v/>
      </c>
      <c r="DH1022" s="4" t="str">
        <f>IF('DATA ENTRY'!CK1021="","",IF('DATA ENTRY'!CK1021="","",IF(AND($DF$4='DATA ENTRY'!D1021),'DATA ENTRY'!CK1021,"")))</f>
        <v/>
      </c>
      <c r="DI1022" s="3" t="str">
        <f>IF('DATA ENTRY'!CK1021="","",IF('DATA ENTRY'!N1021="","",IF(AND($DF$4='DATA ENTRY'!D1021),'DATA ENTRY'!N1021,"")))</f>
        <v/>
      </c>
      <c r="DJ1022" s="107" t="str">
        <f>IF('DATA ENTRY'!CK1021="","",IF('DATA ENTRY'!O1021="","",IF(AND($DF$4='DATA ENTRY'!D1021),'DATA ENTRY'!O1021,"")))</f>
        <v/>
      </c>
      <c r="DK1022" s="3" t="str">
        <f>IF('DATA ENTRY'!CK1021="","",IF('DATA ENTRY'!P1021="","",IF(AND($DF$4='DATA ENTRY'!D1021),'DATA ENTRY'!P1021,"")))</f>
        <v/>
      </c>
      <c r="DL1022" s="107" t="str">
        <f>IF('DATA ENTRY'!CK1021="","",IF('DATA ENTRY'!Q1021="","",IF(AND($DF$4='DATA ENTRY'!D1021),'DATA ENTRY'!Q1021,"")))</f>
        <v/>
      </c>
      <c r="DM1022" s="3" t="str">
        <f>IF('DATA ENTRY'!CK1021="","",IF('DATA ENTRY'!R1021="","",IF(AND($DF$4='DATA ENTRY'!D1021),'DATA ENTRY'!R1021,"")))</f>
        <v/>
      </c>
      <c r="DN1022" s="107" t="str">
        <f>IF('DATA ENTRY'!CK1021="","",IF('DATA ENTRY'!S1021="","",IF(AND($DF$4='DATA ENTRY'!D1021),'DATA ENTRY'!S1021,"")))</f>
        <v/>
      </c>
      <c r="DO1022" s="3" t="str">
        <f>IF('DATA ENTRY'!CK1021="","",IF('DATA ENTRY'!E1021="","",IF(AND($DF$4='DATA ENTRY'!D1021),'DATA ENTRY'!E1021,"")))</f>
        <v/>
      </c>
      <c r="DP1022" s="3" t="str">
        <f>IF('DATA ENTRY'!CK1021="","",IF('DATA ENTRY'!D1021="","",IF(AND($DF$4='DATA ENTRY'!D1021),'DATA ENTRY'!D1021,"")))</f>
        <v/>
      </c>
      <c r="DQ1022" s="3" t="str">
        <f>IF('DATA ENTRY'!CK1021="","",IF('DATA ENTRY'!W1021="","",IF(AND($DF$4='DATA ENTRY'!D1021),'DATA ENTRY'!W1021,"")))</f>
        <v/>
      </c>
      <c r="DR1022" s="3" t="str">
        <f>IF('DATA ENTRY'!CK1021="","",IF('DATA ENTRY'!X1021="","",IF(AND($DF$4='DATA ENTRY'!D1021),'DATA ENTRY'!X1021,"")))</f>
        <v/>
      </c>
      <c r="DS1022" s="108" t="str">
        <f t="shared" si="251"/>
        <v/>
      </c>
      <c r="DT1022" s="108" t="str">
        <f>IF('DATA ENTRY'!CK1021="","",IF('DATA ENTRY'!D1021="","",IF(AND($DF$4='DATA ENTRY'!D1021),'DATA ENTRY'!G1021,"")))</f>
        <v/>
      </c>
      <c r="DY1022">
        <f t="shared" si="252"/>
        <v>0</v>
      </c>
      <c r="EB1022" t="str">
        <f t="shared" si="253"/>
        <v/>
      </c>
      <c r="EC1022" t="str">
        <f t="shared" si="254"/>
        <v/>
      </c>
      <c r="ED1022" s="224">
        <v>1016</v>
      </c>
      <c r="EE1022" s="3" t="str">
        <f>IF('DATA ENTRY'!CK1021="","",IF('DATA ENTRY'!B1021="","",IF(AND($EF$4='DATA ENTRY'!G1021,$EH$4='DATA ENTRY'!F1021),'DATA ENTRY'!B1021,"")))</f>
        <v/>
      </c>
      <c r="EF1022" s="3" t="str">
        <f>IF('DATA ENTRY'!CK1021="","",IF('DATA ENTRY'!C1021="","",IF(AND($EF$4='DATA ENTRY'!G1021,$EH$4='DATA ENTRY'!F1021),'DATA ENTRY'!C1021,"")))</f>
        <v/>
      </c>
      <c r="EG1022" s="4" t="str">
        <f>IF('DATA ENTRY'!CK1021="","",IF('DATA ENTRY'!I1021="","",IF(AND($EF$4='DATA ENTRY'!G1021,$EH$4='DATA ENTRY'!F1021),'DATA ENTRY'!I1021,"")))</f>
        <v/>
      </c>
      <c r="EH1022" s="4" t="str">
        <f>IF('DATA ENTRY'!CK1021="","",IF('DATA ENTRY'!CK1021="","",IF(AND($EF$4='DATA ENTRY'!G1021,$EH$4='DATA ENTRY'!F1021),'DATA ENTRY'!CK1021,"")))</f>
        <v/>
      </c>
      <c r="EI1022" s="3" t="str">
        <f>IF('DATA ENTRY'!CK1021="","",IF('DATA ENTRY'!N1021="","",IF(AND($EF$4='DATA ENTRY'!G1021,$EH$4='DATA ENTRY'!F1021),'DATA ENTRY'!N1021,"")))</f>
        <v/>
      </c>
      <c r="EJ1022" s="107" t="str">
        <f>IF('DATA ENTRY'!CK1021="","",IF('DATA ENTRY'!O1021="","",IF(AND($EF$4='DATA ENTRY'!G1021,$EH$4='DATA ENTRY'!F1021),'DATA ENTRY'!O1021,"")))</f>
        <v/>
      </c>
      <c r="EK1022" s="3" t="str">
        <f>IF('DATA ENTRY'!CK1021="","",IF('DATA ENTRY'!P1021="","",IF(AND($EF$4='DATA ENTRY'!G1021,$EH$4='DATA ENTRY'!F1021),'DATA ENTRY'!P1021,"")))</f>
        <v/>
      </c>
      <c r="EL1022" s="107" t="str">
        <f>IF('DATA ENTRY'!CK1021="","",IF('DATA ENTRY'!Q1021="","",IF(AND($EF$4='DATA ENTRY'!G1021,$EH$4='DATA ENTRY'!F1021),'DATA ENTRY'!Q1021,"")))</f>
        <v/>
      </c>
      <c r="EM1022" s="3" t="str">
        <f>IF('DATA ENTRY'!CK1021="","",IF('DATA ENTRY'!R1021="","",IF(AND($EF$4='DATA ENTRY'!G1021,$EH$4='DATA ENTRY'!F1021),'DATA ENTRY'!R1021,"")))</f>
        <v/>
      </c>
      <c r="EN1022" s="107" t="str">
        <f>IF('DATA ENTRY'!CK1021="","",IF('DATA ENTRY'!S1021="","",IF(AND($EF$4='DATA ENTRY'!G1021,$EH$4='DATA ENTRY'!F1021),'DATA ENTRY'!S1021,"")))</f>
        <v/>
      </c>
      <c r="EO1022" s="3" t="str">
        <f>IF('DATA ENTRY'!CK1021="","",IF('DATA ENTRY'!E1021="","",IF(AND($EF$4='DATA ENTRY'!G1021,$EH$4='DATA ENTRY'!F1021),'DATA ENTRY'!E1021,"")))</f>
        <v/>
      </c>
      <c r="EP1022" s="3" t="str">
        <f>IF('DATA ENTRY'!CK1021="","",IF('DATA ENTRY'!D1021="","",IF(AND($EF$4='DATA ENTRY'!G1021,$EH$4='DATA ENTRY'!F1021),'DATA ENTRY'!D1021,"")))</f>
        <v/>
      </c>
      <c r="EQ1022" s="3" t="str">
        <f>IF('DATA ENTRY'!CK1021="","",IF('DATA ENTRY'!W1021="","",IF(AND($EF$4='DATA ENTRY'!G1021,$EH$4='DATA ENTRY'!F1021),'DATA ENTRY'!W1021,"")))</f>
        <v/>
      </c>
      <c r="ER1022" s="3" t="str">
        <f>IF('DATA ENTRY'!CK1021="","",IF('DATA ENTRY'!X1021="","",IF(AND($EF$4='DATA ENTRY'!G1021,$EH$4='DATA ENTRY'!F1021),'DATA ENTRY'!X1021,"")))</f>
        <v/>
      </c>
      <c r="ES1022" s="108" t="str">
        <f t="shared" si="255"/>
        <v/>
      </c>
      <c r="ET1022" s="108" t="str">
        <f>IF('DATA ENTRY'!CK1021="","",IF('DATA ENTRY'!D1021="","",IF(AND($EF$4='DATA ENTRY'!G1021,$EH$4='DATA ENTRY'!F1021),'DATA ENTRY'!G1021,"")))</f>
        <v/>
      </c>
      <c r="EY1022">
        <f t="shared" si="256"/>
        <v>0</v>
      </c>
    </row>
    <row r="1023" spans="1:155">
      <c r="A1023" t="str">
        <f>IF(S1023=0,"",1+(MAX($A$7:A1022)))</f>
        <v/>
      </c>
      <c r="B1023" s="224">
        <v>1017</v>
      </c>
      <c r="C1023" s="3" t="str">
        <f>IF('DATA ENTRY'!CK1022="","",IF('DATA ENTRY'!B1022="","",IF($D$4="All Post",'DATA ENTRY'!B1022,IF(AND($D$4='DATA ENTRY'!CK1022),'DATA ENTRY'!B1022,""))))</f>
        <v/>
      </c>
      <c r="D1023" s="3" t="str">
        <f>IF('DATA ENTRY'!CK1022="","",IF('DATA ENTRY'!C1022="","",IF($D$4="All Post",'DATA ENTRY'!C1022,IF(AND($D$4='DATA ENTRY'!CK1022),'DATA ENTRY'!C1022,""))))</f>
        <v/>
      </c>
      <c r="E1023" s="4" t="str">
        <f>IF('DATA ENTRY'!CK1022="","",IF('DATA ENTRY'!I1022="","",IF($D$4="All Post",'DATA ENTRY'!I1022,IF(AND($D$4='DATA ENTRY'!CK1022),'DATA ENTRY'!I1022,""))))</f>
        <v/>
      </c>
      <c r="F1023" s="4" t="str">
        <f>IF('DATA ENTRY'!CK1022="","",IF('DATA ENTRY'!CK1022="","",IF($D$4="All Post",'DATA ENTRY'!CK1022,IF(AND($D$4='DATA ENTRY'!CK1022),'DATA ENTRY'!CK1022,""))))</f>
        <v/>
      </c>
      <c r="G1023" s="3" t="str">
        <f>IF('DATA ENTRY'!CK1022="","",IF('DATA ENTRY'!N1022="","",IF($D$4="All Post",'DATA ENTRY'!N1022,IF(AND($D$4='DATA ENTRY'!CK1022),'DATA ENTRY'!N1022,""))))</f>
        <v/>
      </c>
      <c r="H1023" s="107" t="str">
        <f>IF('DATA ENTRY'!CK1022="","",IF('DATA ENTRY'!O1022="","",IF($D$4="All Post",'DATA ENTRY'!O1022,IF(AND($D$4='DATA ENTRY'!CK1022),'DATA ENTRY'!O1022,""))))</f>
        <v/>
      </c>
      <c r="I1023" s="3" t="str">
        <f>IF('DATA ENTRY'!CK1022="","",IF('DATA ENTRY'!P1022="","",IF($D$4="All Post",'DATA ENTRY'!P1022,IF(AND($D$4='DATA ENTRY'!CK1022),'DATA ENTRY'!P1022,""))))</f>
        <v/>
      </c>
      <c r="J1023" s="107" t="str">
        <f>IF('DATA ENTRY'!CK1022="","",IF('DATA ENTRY'!Q1022="","",IF($D$4="All Post",'DATA ENTRY'!Q1022,IF(AND($D$4='DATA ENTRY'!CK1022),'DATA ENTRY'!Q1022,""))))</f>
        <v/>
      </c>
      <c r="K1023" s="3" t="str">
        <f>IF('DATA ENTRY'!CK1022="","",IF('DATA ENTRY'!R1022="","",IF($D$4="All Post",'DATA ENTRY'!R1022,IF(AND($D$4='DATA ENTRY'!CK1022),'DATA ENTRY'!R1022,""))))</f>
        <v/>
      </c>
      <c r="L1023" s="3" t="str">
        <f>IF('DATA ENTRY'!CK1022="","",IF('DATA ENTRY'!S1022="","",IF($D$4="All Post",'DATA ENTRY'!S1022,IF(AND($D$4='DATA ENTRY'!CK1022),'DATA ENTRY'!S1022,""))))</f>
        <v/>
      </c>
      <c r="M1023" s="3" t="str">
        <f>IF('DATA ENTRY'!CK1022="","",IF('DATA ENTRY'!E1022="","",IF($D$4="All Post",'DATA ENTRY'!E1022,IF(AND($D$4='DATA ENTRY'!CK1022),'DATA ENTRY'!E1022,""))))</f>
        <v/>
      </c>
      <c r="N1023" s="3" t="str">
        <f>IF('DATA ENTRY'!CK1022="","",IF('DATA ENTRY'!W1022="","",IF($D$4="All Post",'DATA ENTRY'!W1022,IF(AND($D$4='DATA ENTRY'!CK1022),'DATA ENTRY'!W1022,""))))</f>
        <v/>
      </c>
      <c r="O1023" s="3" t="str">
        <f>IF('DATA ENTRY'!CK1022="","",IF('DATA ENTRY'!X1022="","",IF($D$4="All Post",'DATA ENTRY'!X1022,IF(AND($D$4='DATA ENTRY'!CK1022),'DATA ENTRY'!X1022,""))))</f>
        <v/>
      </c>
      <c r="P1023" s="3" t="str">
        <f>IF('DATA ENTRY'!CK1022="","",IF('DATA ENTRY'!G1022="","",IF($D$4="All Post",'DATA ENTRY'!G1022,IF(AND($D$4='DATA ENTRY'!CK1022),'DATA ENTRY'!G1022,""))))</f>
        <v/>
      </c>
      <c r="S1023">
        <f t="shared" si="243"/>
        <v>0</v>
      </c>
      <c r="T1023" t="str">
        <f t="shared" si="244"/>
        <v/>
      </c>
      <c r="BZ1023" t="str">
        <f t="shared" si="245"/>
        <v/>
      </c>
      <c r="CA1023" t="str">
        <f t="shared" si="246"/>
        <v/>
      </c>
      <c r="CB1023" s="224">
        <v>1017</v>
      </c>
      <c r="CC1023" s="3" t="str">
        <f>IF('DATA ENTRY'!CK1022="","",IF('DATA ENTRY'!B1022="","",IF(AND($CD$4='DATA ENTRY'!CK1022,$CG$4='DATA ENTRY'!D1022),'DATA ENTRY'!B1022,"")))</f>
        <v/>
      </c>
      <c r="CD1023" s="3" t="str">
        <f>IF('DATA ENTRY'!CK1022="","",IF('DATA ENTRY'!C1022="","",IF(AND($CD$4='DATA ENTRY'!CK1022,$CG$4='DATA ENTRY'!D1022),'DATA ENTRY'!C1022,"")))</f>
        <v/>
      </c>
      <c r="CE1023" s="4" t="str">
        <f>IF('DATA ENTRY'!CK1022="","",IF('DATA ENTRY'!I1022="","",IF(AND($CD$4='DATA ENTRY'!CK1022,$CG$4='DATA ENTRY'!D1022),'DATA ENTRY'!I1022,"")))</f>
        <v/>
      </c>
      <c r="CF1023" s="4" t="str">
        <f>IF('DATA ENTRY'!CK1022="","",IF('DATA ENTRY'!CK1022="","",IF(AND($CD$4='DATA ENTRY'!CK1022,$CG$4='DATA ENTRY'!D1022),'DATA ENTRY'!CK1022,"")))</f>
        <v/>
      </c>
      <c r="CG1023" s="3" t="str">
        <f>IF('DATA ENTRY'!CK1022="","",IF('DATA ENTRY'!N1022="","",IF(AND($CD$4='DATA ENTRY'!CK1022,$CG$4='DATA ENTRY'!D1022),'DATA ENTRY'!N1022,"")))</f>
        <v/>
      </c>
      <c r="CH1023" s="107" t="str">
        <f>IF('DATA ENTRY'!CK1022="","",IF('DATA ENTRY'!O1022="","",IF(AND($CD$4='DATA ENTRY'!CK1022,$CG$4='DATA ENTRY'!D1022),'DATA ENTRY'!O1022,"")))</f>
        <v/>
      </c>
      <c r="CI1023" s="3" t="str">
        <f>IF('DATA ENTRY'!CK1022="","",IF('DATA ENTRY'!P1022="","",IF(AND($CD$4='DATA ENTRY'!CK1022,$CG$4='DATA ENTRY'!D1022),'DATA ENTRY'!P1022,"")))</f>
        <v/>
      </c>
      <c r="CJ1023" s="107" t="str">
        <f>IF('DATA ENTRY'!CK1022="","",IF('DATA ENTRY'!Q1022="","",IF(AND($CD$4='DATA ENTRY'!CK1022,$CG$4='DATA ENTRY'!D1022),'DATA ENTRY'!Q1022,"")))</f>
        <v/>
      </c>
      <c r="CK1023" s="3" t="str">
        <f>IF('DATA ENTRY'!CK1022="","",IF('DATA ENTRY'!R1022="","",IF(AND($CD$4='DATA ENTRY'!CK1022,$CG$4='DATA ENTRY'!D1022),'DATA ENTRY'!R1022,"")))</f>
        <v/>
      </c>
      <c r="CL1023" s="3" t="str">
        <f>IF('DATA ENTRY'!CK1022="","",IF('DATA ENTRY'!S1022="","",IF(AND($CD$4='DATA ENTRY'!CK1022,$CG$4='DATA ENTRY'!D1022),'DATA ENTRY'!S1022,"")))</f>
        <v/>
      </c>
      <c r="CM1023" s="3" t="str">
        <f>IF('DATA ENTRY'!CK1022="","",IF('DATA ENTRY'!E1022="","",IF(AND($CD$4='DATA ENTRY'!CK1022,$CG$4='DATA ENTRY'!D1022),'DATA ENTRY'!E1022,"")))</f>
        <v/>
      </c>
      <c r="CN1023" s="3" t="str">
        <f>IF('DATA ENTRY'!CK1022="","",IF('DATA ENTRY'!W1022="","",IF(AND($CD$4='DATA ENTRY'!CK1022,$CG$4='DATA ENTRY'!D1022),'DATA ENTRY'!W1022,"")))</f>
        <v/>
      </c>
      <c r="CO1023" s="3" t="str">
        <f>IF('DATA ENTRY'!CK1022="","",IF('DATA ENTRY'!X1022="","",IF(AND($CD$4='DATA ENTRY'!CK1022,$CG$4='DATA ENTRY'!D1022),'DATA ENTRY'!X1022,"")))</f>
        <v/>
      </c>
      <c r="CP1023" s="108" t="str">
        <f t="shared" si="247"/>
        <v/>
      </c>
      <c r="CQ1023" s="108" t="str">
        <f>IF('DATA ENTRY'!CK1022="","",IF('DATA ENTRY'!G1022="","",IF(AND($CD$4='DATA ENTRY'!CK1022,$CG$4='DATA ENTRY'!D1022),'DATA ENTRY'!G1022,"")))</f>
        <v/>
      </c>
      <c r="CR1023" s="230" t="str">
        <f>IF('DATA ENTRY'!CK1022="","",IF('DATA ENTRY'!D1022="","",IF(AND($CD$4='DATA ENTRY'!CK1022,$CG$4='DATA ENTRY'!D1022),'DATA ENTRY'!D1022,"")))</f>
        <v/>
      </c>
      <c r="CS1023">
        <f t="shared" si="248"/>
        <v>0</v>
      </c>
      <c r="CT1023">
        <f t="shared" si="249"/>
        <v>0</v>
      </c>
      <c r="CV1023" s="139"/>
      <c r="CX1023">
        <f t="shared" si="250"/>
        <v>0</v>
      </c>
      <c r="DB1023" t="str">
        <f t="shared" si="257"/>
        <v/>
      </c>
      <c r="DC1023" t="str">
        <f t="shared" si="258"/>
        <v/>
      </c>
      <c r="DD1023" s="224">
        <v>1017</v>
      </c>
      <c r="DE1023" s="3" t="str">
        <f>IF('DATA ENTRY'!CK1022="","",IF('DATA ENTRY'!B1022="","",IF(AND($DF$4='DATA ENTRY'!D1022),'DATA ENTRY'!B1022,"")))</f>
        <v/>
      </c>
      <c r="DF1023" s="3" t="str">
        <f>IF('DATA ENTRY'!CK1022="","",IF('DATA ENTRY'!C1022="","",IF(AND($DF$4='DATA ENTRY'!D1022),'DATA ENTRY'!C1022,"")))</f>
        <v/>
      </c>
      <c r="DG1023" s="4" t="str">
        <f>IF('DATA ENTRY'!CK1022="","",IF('DATA ENTRY'!I1022="","",IF(AND($DF$4='DATA ENTRY'!D1022),'DATA ENTRY'!I1022,"")))</f>
        <v/>
      </c>
      <c r="DH1023" s="4" t="str">
        <f>IF('DATA ENTRY'!CK1022="","",IF('DATA ENTRY'!CK1022="","",IF(AND($DF$4='DATA ENTRY'!D1022),'DATA ENTRY'!CK1022,"")))</f>
        <v/>
      </c>
      <c r="DI1023" s="3" t="str">
        <f>IF('DATA ENTRY'!CK1022="","",IF('DATA ENTRY'!N1022="","",IF(AND($DF$4='DATA ENTRY'!D1022),'DATA ENTRY'!N1022,"")))</f>
        <v/>
      </c>
      <c r="DJ1023" s="107" t="str">
        <f>IF('DATA ENTRY'!CK1022="","",IF('DATA ENTRY'!O1022="","",IF(AND($DF$4='DATA ENTRY'!D1022),'DATA ENTRY'!O1022,"")))</f>
        <v/>
      </c>
      <c r="DK1023" s="3" t="str">
        <f>IF('DATA ENTRY'!CK1022="","",IF('DATA ENTRY'!P1022="","",IF(AND($DF$4='DATA ENTRY'!D1022),'DATA ENTRY'!P1022,"")))</f>
        <v/>
      </c>
      <c r="DL1023" s="107" t="str">
        <f>IF('DATA ENTRY'!CK1022="","",IF('DATA ENTRY'!Q1022="","",IF(AND($DF$4='DATA ENTRY'!D1022),'DATA ENTRY'!Q1022,"")))</f>
        <v/>
      </c>
      <c r="DM1023" s="3" t="str">
        <f>IF('DATA ENTRY'!CK1022="","",IF('DATA ENTRY'!R1022="","",IF(AND($DF$4='DATA ENTRY'!D1022),'DATA ENTRY'!R1022,"")))</f>
        <v/>
      </c>
      <c r="DN1023" s="107" t="str">
        <f>IF('DATA ENTRY'!CK1022="","",IF('DATA ENTRY'!S1022="","",IF(AND($DF$4='DATA ENTRY'!D1022),'DATA ENTRY'!S1022,"")))</f>
        <v/>
      </c>
      <c r="DO1023" s="3" t="str">
        <f>IF('DATA ENTRY'!CK1022="","",IF('DATA ENTRY'!E1022="","",IF(AND($DF$4='DATA ENTRY'!D1022),'DATA ENTRY'!E1022,"")))</f>
        <v/>
      </c>
      <c r="DP1023" s="3" t="str">
        <f>IF('DATA ENTRY'!CK1022="","",IF('DATA ENTRY'!D1022="","",IF(AND($DF$4='DATA ENTRY'!D1022),'DATA ENTRY'!D1022,"")))</f>
        <v/>
      </c>
      <c r="DQ1023" s="3" t="str">
        <f>IF('DATA ENTRY'!CK1022="","",IF('DATA ENTRY'!W1022="","",IF(AND($DF$4='DATA ENTRY'!D1022),'DATA ENTRY'!W1022,"")))</f>
        <v/>
      </c>
      <c r="DR1023" s="3" t="str">
        <f>IF('DATA ENTRY'!CK1022="","",IF('DATA ENTRY'!X1022="","",IF(AND($DF$4='DATA ENTRY'!D1022),'DATA ENTRY'!X1022,"")))</f>
        <v/>
      </c>
      <c r="DS1023" s="108" t="str">
        <f t="shared" si="251"/>
        <v/>
      </c>
      <c r="DT1023" s="108" t="str">
        <f>IF('DATA ENTRY'!CK1022="","",IF('DATA ENTRY'!D1022="","",IF(AND($DF$4='DATA ENTRY'!D1022),'DATA ENTRY'!G1022,"")))</f>
        <v/>
      </c>
      <c r="DY1023">
        <f t="shared" si="252"/>
        <v>0</v>
      </c>
      <c r="EB1023" t="str">
        <f t="shared" si="253"/>
        <v/>
      </c>
      <c r="EC1023" t="str">
        <f t="shared" si="254"/>
        <v/>
      </c>
      <c r="ED1023" s="224">
        <v>1017</v>
      </c>
      <c r="EE1023" s="3" t="str">
        <f>IF('DATA ENTRY'!CK1022="","",IF('DATA ENTRY'!B1022="","",IF(AND($EF$4='DATA ENTRY'!G1022,$EH$4='DATA ENTRY'!F1022),'DATA ENTRY'!B1022,"")))</f>
        <v/>
      </c>
      <c r="EF1023" s="3" t="str">
        <f>IF('DATA ENTRY'!CK1022="","",IF('DATA ENTRY'!C1022="","",IF(AND($EF$4='DATA ENTRY'!G1022,$EH$4='DATA ENTRY'!F1022),'DATA ENTRY'!C1022,"")))</f>
        <v/>
      </c>
      <c r="EG1023" s="4" t="str">
        <f>IF('DATA ENTRY'!CK1022="","",IF('DATA ENTRY'!I1022="","",IF(AND($EF$4='DATA ENTRY'!G1022,$EH$4='DATA ENTRY'!F1022),'DATA ENTRY'!I1022,"")))</f>
        <v/>
      </c>
      <c r="EH1023" s="4" t="str">
        <f>IF('DATA ENTRY'!CK1022="","",IF('DATA ENTRY'!CK1022="","",IF(AND($EF$4='DATA ENTRY'!G1022,$EH$4='DATA ENTRY'!F1022),'DATA ENTRY'!CK1022,"")))</f>
        <v/>
      </c>
      <c r="EI1023" s="3" t="str">
        <f>IF('DATA ENTRY'!CK1022="","",IF('DATA ENTRY'!N1022="","",IF(AND($EF$4='DATA ENTRY'!G1022,$EH$4='DATA ENTRY'!F1022),'DATA ENTRY'!N1022,"")))</f>
        <v/>
      </c>
      <c r="EJ1023" s="107" t="str">
        <f>IF('DATA ENTRY'!CK1022="","",IF('DATA ENTRY'!O1022="","",IF(AND($EF$4='DATA ENTRY'!G1022,$EH$4='DATA ENTRY'!F1022),'DATA ENTRY'!O1022,"")))</f>
        <v/>
      </c>
      <c r="EK1023" s="3" t="str">
        <f>IF('DATA ENTRY'!CK1022="","",IF('DATA ENTRY'!P1022="","",IF(AND($EF$4='DATA ENTRY'!G1022,$EH$4='DATA ENTRY'!F1022),'DATA ENTRY'!P1022,"")))</f>
        <v/>
      </c>
      <c r="EL1023" s="107" t="str">
        <f>IF('DATA ENTRY'!CK1022="","",IF('DATA ENTRY'!Q1022="","",IF(AND($EF$4='DATA ENTRY'!G1022,$EH$4='DATA ENTRY'!F1022),'DATA ENTRY'!Q1022,"")))</f>
        <v/>
      </c>
      <c r="EM1023" s="3" t="str">
        <f>IF('DATA ENTRY'!CK1022="","",IF('DATA ENTRY'!R1022="","",IF(AND($EF$4='DATA ENTRY'!G1022,$EH$4='DATA ENTRY'!F1022),'DATA ENTRY'!R1022,"")))</f>
        <v/>
      </c>
      <c r="EN1023" s="107" t="str">
        <f>IF('DATA ENTRY'!CK1022="","",IF('DATA ENTRY'!S1022="","",IF(AND($EF$4='DATA ENTRY'!G1022,$EH$4='DATA ENTRY'!F1022),'DATA ENTRY'!S1022,"")))</f>
        <v/>
      </c>
      <c r="EO1023" s="3" t="str">
        <f>IF('DATA ENTRY'!CK1022="","",IF('DATA ENTRY'!E1022="","",IF(AND($EF$4='DATA ENTRY'!G1022,$EH$4='DATA ENTRY'!F1022),'DATA ENTRY'!E1022,"")))</f>
        <v/>
      </c>
      <c r="EP1023" s="3" t="str">
        <f>IF('DATA ENTRY'!CK1022="","",IF('DATA ENTRY'!D1022="","",IF(AND($EF$4='DATA ENTRY'!G1022,$EH$4='DATA ENTRY'!F1022),'DATA ENTRY'!D1022,"")))</f>
        <v/>
      </c>
      <c r="EQ1023" s="3" t="str">
        <f>IF('DATA ENTRY'!CK1022="","",IF('DATA ENTRY'!W1022="","",IF(AND($EF$4='DATA ENTRY'!G1022,$EH$4='DATA ENTRY'!F1022),'DATA ENTRY'!W1022,"")))</f>
        <v/>
      </c>
      <c r="ER1023" s="3" t="str">
        <f>IF('DATA ENTRY'!CK1022="","",IF('DATA ENTRY'!X1022="","",IF(AND($EF$4='DATA ENTRY'!G1022,$EH$4='DATA ENTRY'!F1022),'DATA ENTRY'!X1022,"")))</f>
        <v/>
      </c>
      <c r="ES1023" s="108" t="str">
        <f t="shared" si="255"/>
        <v/>
      </c>
      <c r="ET1023" s="108" t="str">
        <f>IF('DATA ENTRY'!CK1022="","",IF('DATA ENTRY'!D1022="","",IF(AND($EF$4='DATA ENTRY'!G1022,$EH$4='DATA ENTRY'!F1022),'DATA ENTRY'!G1022,"")))</f>
        <v/>
      </c>
      <c r="EY1023">
        <f t="shared" si="256"/>
        <v>0</v>
      </c>
    </row>
    <row r="1024" spans="1:155">
      <c r="A1024" t="str">
        <f>IF(S1024=0,"",1+(MAX($A$7:A1023)))</f>
        <v/>
      </c>
      <c r="B1024" s="224">
        <v>1018</v>
      </c>
      <c r="C1024" s="3" t="str">
        <f>IF('DATA ENTRY'!CK1023="","",IF('DATA ENTRY'!B1023="","",IF($D$4="All Post",'DATA ENTRY'!B1023,IF(AND($D$4='DATA ENTRY'!CK1023),'DATA ENTRY'!B1023,""))))</f>
        <v/>
      </c>
      <c r="D1024" s="3" t="str">
        <f>IF('DATA ENTRY'!CK1023="","",IF('DATA ENTRY'!C1023="","",IF($D$4="All Post",'DATA ENTRY'!C1023,IF(AND($D$4='DATA ENTRY'!CK1023),'DATA ENTRY'!C1023,""))))</f>
        <v/>
      </c>
      <c r="E1024" s="4" t="str">
        <f>IF('DATA ENTRY'!CK1023="","",IF('DATA ENTRY'!I1023="","",IF($D$4="All Post",'DATA ENTRY'!I1023,IF(AND($D$4='DATA ENTRY'!CK1023),'DATA ENTRY'!I1023,""))))</f>
        <v/>
      </c>
      <c r="F1024" s="4" t="str">
        <f>IF('DATA ENTRY'!CK1023="","",IF('DATA ENTRY'!CK1023="","",IF($D$4="All Post",'DATA ENTRY'!CK1023,IF(AND($D$4='DATA ENTRY'!CK1023),'DATA ENTRY'!CK1023,""))))</f>
        <v/>
      </c>
      <c r="G1024" s="3" t="str">
        <f>IF('DATA ENTRY'!CK1023="","",IF('DATA ENTRY'!N1023="","",IF($D$4="All Post",'DATA ENTRY'!N1023,IF(AND($D$4='DATA ENTRY'!CK1023),'DATA ENTRY'!N1023,""))))</f>
        <v/>
      </c>
      <c r="H1024" s="107" t="str">
        <f>IF('DATA ENTRY'!CK1023="","",IF('DATA ENTRY'!O1023="","",IF($D$4="All Post",'DATA ENTRY'!O1023,IF(AND($D$4='DATA ENTRY'!CK1023),'DATA ENTRY'!O1023,""))))</f>
        <v/>
      </c>
      <c r="I1024" s="3" t="str">
        <f>IF('DATA ENTRY'!CK1023="","",IF('DATA ENTRY'!P1023="","",IF($D$4="All Post",'DATA ENTRY'!P1023,IF(AND($D$4='DATA ENTRY'!CK1023),'DATA ENTRY'!P1023,""))))</f>
        <v/>
      </c>
      <c r="J1024" s="107" t="str">
        <f>IF('DATA ENTRY'!CK1023="","",IF('DATA ENTRY'!Q1023="","",IF($D$4="All Post",'DATA ENTRY'!Q1023,IF(AND($D$4='DATA ENTRY'!CK1023),'DATA ENTRY'!Q1023,""))))</f>
        <v/>
      </c>
      <c r="K1024" s="3" t="str">
        <f>IF('DATA ENTRY'!CK1023="","",IF('DATA ENTRY'!R1023="","",IF($D$4="All Post",'DATA ENTRY'!R1023,IF(AND($D$4='DATA ENTRY'!CK1023),'DATA ENTRY'!R1023,""))))</f>
        <v/>
      </c>
      <c r="L1024" s="3" t="str">
        <f>IF('DATA ENTRY'!CK1023="","",IF('DATA ENTRY'!S1023="","",IF($D$4="All Post",'DATA ENTRY'!S1023,IF(AND($D$4='DATA ENTRY'!CK1023),'DATA ENTRY'!S1023,""))))</f>
        <v/>
      </c>
      <c r="M1024" s="3" t="str">
        <f>IF('DATA ENTRY'!CK1023="","",IF('DATA ENTRY'!E1023="","",IF($D$4="All Post",'DATA ENTRY'!E1023,IF(AND($D$4='DATA ENTRY'!CK1023),'DATA ENTRY'!E1023,""))))</f>
        <v/>
      </c>
      <c r="N1024" s="3" t="str">
        <f>IF('DATA ENTRY'!CK1023="","",IF('DATA ENTRY'!W1023="","",IF($D$4="All Post",'DATA ENTRY'!W1023,IF(AND($D$4='DATA ENTRY'!CK1023),'DATA ENTRY'!W1023,""))))</f>
        <v/>
      </c>
      <c r="O1024" s="3" t="str">
        <f>IF('DATA ENTRY'!CK1023="","",IF('DATA ENTRY'!X1023="","",IF($D$4="All Post",'DATA ENTRY'!X1023,IF(AND($D$4='DATA ENTRY'!CK1023),'DATA ENTRY'!X1023,""))))</f>
        <v/>
      </c>
      <c r="P1024" s="3" t="str">
        <f>IF('DATA ENTRY'!CK1023="","",IF('DATA ENTRY'!G1023="","",IF($D$4="All Post",'DATA ENTRY'!G1023,IF(AND($D$4='DATA ENTRY'!CK1023),'DATA ENTRY'!G1023,""))))</f>
        <v/>
      </c>
      <c r="S1024">
        <f t="shared" si="243"/>
        <v>0</v>
      </c>
      <c r="T1024" t="str">
        <f t="shared" si="244"/>
        <v/>
      </c>
      <c r="BZ1024" t="str">
        <f t="shared" si="245"/>
        <v/>
      </c>
      <c r="CA1024" t="str">
        <f t="shared" si="246"/>
        <v/>
      </c>
      <c r="CB1024" s="224">
        <v>1018</v>
      </c>
      <c r="CC1024" s="3" t="str">
        <f>IF('DATA ENTRY'!CK1023="","",IF('DATA ENTRY'!B1023="","",IF(AND($CD$4='DATA ENTRY'!CK1023,$CG$4='DATA ENTRY'!D1023),'DATA ENTRY'!B1023,"")))</f>
        <v/>
      </c>
      <c r="CD1024" s="3" t="str">
        <f>IF('DATA ENTRY'!CK1023="","",IF('DATA ENTRY'!C1023="","",IF(AND($CD$4='DATA ENTRY'!CK1023,$CG$4='DATA ENTRY'!D1023),'DATA ENTRY'!C1023,"")))</f>
        <v/>
      </c>
      <c r="CE1024" s="4" t="str">
        <f>IF('DATA ENTRY'!CK1023="","",IF('DATA ENTRY'!I1023="","",IF(AND($CD$4='DATA ENTRY'!CK1023,$CG$4='DATA ENTRY'!D1023),'DATA ENTRY'!I1023,"")))</f>
        <v/>
      </c>
      <c r="CF1024" s="4" t="str">
        <f>IF('DATA ENTRY'!CK1023="","",IF('DATA ENTRY'!CK1023="","",IF(AND($CD$4='DATA ENTRY'!CK1023,$CG$4='DATA ENTRY'!D1023),'DATA ENTRY'!CK1023,"")))</f>
        <v/>
      </c>
      <c r="CG1024" s="3" t="str">
        <f>IF('DATA ENTRY'!CK1023="","",IF('DATA ENTRY'!N1023="","",IF(AND($CD$4='DATA ENTRY'!CK1023,$CG$4='DATA ENTRY'!D1023),'DATA ENTRY'!N1023,"")))</f>
        <v/>
      </c>
      <c r="CH1024" s="107" t="str">
        <f>IF('DATA ENTRY'!CK1023="","",IF('DATA ENTRY'!O1023="","",IF(AND($CD$4='DATA ENTRY'!CK1023,$CG$4='DATA ENTRY'!D1023),'DATA ENTRY'!O1023,"")))</f>
        <v/>
      </c>
      <c r="CI1024" s="3" t="str">
        <f>IF('DATA ENTRY'!CK1023="","",IF('DATA ENTRY'!P1023="","",IF(AND($CD$4='DATA ENTRY'!CK1023,$CG$4='DATA ENTRY'!D1023),'DATA ENTRY'!P1023,"")))</f>
        <v/>
      </c>
      <c r="CJ1024" s="107" t="str">
        <f>IF('DATA ENTRY'!CK1023="","",IF('DATA ENTRY'!Q1023="","",IF(AND($CD$4='DATA ENTRY'!CK1023,$CG$4='DATA ENTRY'!D1023),'DATA ENTRY'!Q1023,"")))</f>
        <v/>
      </c>
      <c r="CK1024" s="3" t="str">
        <f>IF('DATA ENTRY'!CK1023="","",IF('DATA ENTRY'!R1023="","",IF(AND($CD$4='DATA ENTRY'!CK1023,$CG$4='DATA ENTRY'!D1023),'DATA ENTRY'!R1023,"")))</f>
        <v/>
      </c>
      <c r="CL1024" s="3" t="str">
        <f>IF('DATA ENTRY'!CK1023="","",IF('DATA ENTRY'!S1023="","",IF(AND($CD$4='DATA ENTRY'!CK1023,$CG$4='DATA ENTRY'!D1023),'DATA ENTRY'!S1023,"")))</f>
        <v/>
      </c>
      <c r="CM1024" s="3" t="str">
        <f>IF('DATA ENTRY'!CK1023="","",IF('DATA ENTRY'!E1023="","",IF(AND($CD$4='DATA ENTRY'!CK1023,$CG$4='DATA ENTRY'!D1023),'DATA ENTRY'!E1023,"")))</f>
        <v/>
      </c>
      <c r="CN1024" s="3" t="str">
        <f>IF('DATA ENTRY'!CK1023="","",IF('DATA ENTRY'!W1023="","",IF(AND($CD$4='DATA ENTRY'!CK1023,$CG$4='DATA ENTRY'!D1023),'DATA ENTRY'!W1023,"")))</f>
        <v/>
      </c>
      <c r="CO1024" s="3" t="str">
        <f>IF('DATA ENTRY'!CK1023="","",IF('DATA ENTRY'!X1023="","",IF(AND($CD$4='DATA ENTRY'!CK1023,$CG$4='DATA ENTRY'!D1023),'DATA ENTRY'!X1023,"")))</f>
        <v/>
      </c>
      <c r="CP1024" s="108" t="str">
        <f t="shared" si="247"/>
        <v/>
      </c>
      <c r="CQ1024" s="108" t="str">
        <f>IF('DATA ENTRY'!CK1023="","",IF('DATA ENTRY'!G1023="","",IF(AND($CD$4='DATA ENTRY'!CK1023,$CG$4='DATA ENTRY'!D1023),'DATA ENTRY'!G1023,"")))</f>
        <v/>
      </c>
      <c r="CR1024" s="230" t="str">
        <f>IF('DATA ENTRY'!CK1023="","",IF('DATA ENTRY'!D1023="","",IF(AND($CD$4='DATA ENTRY'!CK1023,$CG$4='DATA ENTRY'!D1023),'DATA ENTRY'!D1023,"")))</f>
        <v/>
      </c>
      <c r="CS1024">
        <f t="shared" si="248"/>
        <v>0</v>
      </c>
      <c r="CT1024">
        <f t="shared" si="249"/>
        <v>0</v>
      </c>
      <c r="CV1024" s="139"/>
      <c r="CX1024">
        <f t="shared" si="250"/>
        <v>0</v>
      </c>
      <c r="DB1024" t="str">
        <f t="shared" si="257"/>
        <v/>
      </c>
      <c r="DC1024" t="str">
        <f t="shared" si="258"/>
        <v/>
      </c>
      <c r="DD1024" s="224">
        <v>1018</v>
      </c>
      <c r="DE1024" s="3" t="str">
        <f>IF('DATA ENTRY'!CK1023="","",IF('DATA ENTRY'!B1023="","",IF(AND($DF$4='DATA ENTRY'!D1023),'DATA ENTRY'!B1023,"")))</f>
        <v/>
      </c>
      <c r="DF1024" s="3" t="str">
        <f>IF('DATA ENTRY'!CK1023="","",IF('DATA ENTRY'!C1023="","",IF(AND($DF$4='DATA ENTRY'!D1023),'DATA ENTRY'!C1023,"")))</f>
        <v/>
      </c>
      <c r="DG1024" s="4" t="str">
        <f>IF('DATA ENTRY'!CK1023="","",IF('DATA ENTRY'!I1023="","",IF(AND($DF$4='DATA ENTRY'!D1023),'DATA ENTRY'!I1023,"")))</f>
        <v/>
      </c>
      <c r="DH1024" s="4" t="str">
        <f>IF('DATA ENTRY'!CK1023="","",IF('DATA ENTRY'!CK1023="","",IF(AND($DF$4='DATA ENTRY'!D1023),'DATA ENTRY'!CK1023,"")))</f>
        <v/>
      </c>
      <c r="DI1024" s="3" t="str">
        <f>IF('DATA ENTRY'!CK1023="","",IF('DATA ENTRY'!N1023="","",IF(AND($DF$4='DATA ENTRY'!D1023),'DATA ENTRY'!N1023,"")))</f>
        <v/>
      </c>
      <c r="DJ1024" s="107" t="str">
        <f>IF('DATA ENTRY'!CK1023="","",IF('DATA ENTRY'!O1023="","",IF(AND($DF$4='DATA ENTRY'!D1023),'DATA ENTRY'!O1023,"")))</f>
        <v/>
      </c>
      <c r="DK1024" s="3" t="str">
        <f>IF('DATA ENTRY'!CK1023="","",IF('DATA ENTRY'!P1023="","",IF(AND($DF$4='DATA ENTRY'!D1023),'DATA ENTRY'!P1023,"")))</f>
        <v/>
      </c>
      <c r="DL1024" s="107" t="str">
        <f>IF('DATA ENTRY'!CK1023="","",IF('DATA ENTRY'!Q1023="","",IF(AND($DF$4='DATA ENTRY'!D1023),'DATA ENTRY'!Q1023,"")))</f>
        <v/>
      </c>
      <c r="DM1024" s="3" t="str">
        <f>IF('DATA ENTRY'!CK1023="","",IF('DATA ENTRY'!R1023="","",IF(AND($DF$4='DATA ENTRY'!D1023),'DATA ENTRY'!R1023,"")))</f>
        <v/>
      </c>
      <c r="DN1024" s="107" t="str">
        <f>IF('DATA ENTRY'!CK1023="","",IF('DATA ENTRY'!S1023="","",IF(AND($DF$4='DATA ENTRY'!D1023),'DATA ENTRY'!S1023,"")))</f>
        <v/>
      </c>
      <c r="DO1024" s="3" t="str">
        <f>IF('DATA ENTRY'!CK1023="","",IF('DATA ENTRY'!E1023="","",IF(AND($DF$4='DATA ENTRY'!D1023),'DATA ENTRY'!E1023,"")))</f>
        <v/>
      </c>
      <c r="DP1024" s="3" t="str">
        <f>IF('DATA ENTRY'!CK1023="","",IF('DATA ENTRY'!D1023="","",IF(AND($DF$4='DATA ENTRY'!D1023),'DATA ENTRY'!D1023,"")))</f>
        <v/>
      </c>
      <c r="DQ1024" s="3" t="str">
        <f>IF('DATA ENTRY'!CK1023="","",IF('DATA ENTRY'!W1023="","",IF(AND($DF$4='DATA ENTRY'!D1023),'DATA ENTRY'!W1023,"")))</f>
        <v/>
      </c>
      <c r="DR1024" s="3" t="str">
        <f>IF('DATA ENTRY'!CK1023="","",IF('DATA ENTRY'!X1023="","",IF(AND($DF$4='DATA ENTRY'!D1023),'DATA ENTRY'!X1023,"")))</f>
        <v/>
      </c>
      <c r="DS1024" s="108" t="str">
        <f t="shared" si="251"/>
        <v/>
      </c>
      <c r="DT1024" s="108" t="str">
        <f>IF('DATA ENTRY'!CK1023="","",IF('DATA ENTRY'!D1023="","",IF(AND($DF$4='DATA ENTRY'!D1023),'DATA ENTRY'!G1023,"")))</f>
        <v/>
      </c>
      <c r="DY1024">
        <f t="shared" si="252"/>
        <v>0</v>
      </c>
      <c r="EB1024" t="str">
        <f t="shared" si="253"/>
        <v/>
      </c>
      <c r="EC1024" t="str">
        <f t="shared" si="254"/>
        <v/>
      </c>
      <c r="ED1024" s="224">
        <v>1018</v>
      </c>
      <c r="EE1024" s="3" t="str">
        <f>IF('DATA ENTRY'!CK1023="","",IF('DATA ENTRY'!B1023="","",IF(AND($EF$4='DATA ENTRY'!G1023,$EH$4='DATA ENTRY'!F1023),'DATA ENTRY'!B1023,"")))</f>
        <v/>
      </c>
      <c r="EF1024" s="3" t="str">
        <f>IF('DATA ENTRY'!CK1023="","",IF('DATA ENTRY'!C1023="","",IF(AND($EF$4='DATA ENTRY'!G1023,$EH$4='DATA ENTRY'!F1023),'DATA ENTRY'!C1023,"")))</f>
        <v/>
      </c>
      <c r="EG1024" s="4" t="str">
        <f>IF('DATA ENTRY'!CK1023="","",IF('DATA ENTRY'!I1023="","",IF(AND($EF$4='DATA ENTRY'!G1023,$EH$4='DATA ENTRY'!F1023),'DATA ENTRY'!I1023,"")))</f>
        <v/>
      </c>
      <c r="EH1024" s="4" t="str">
        <f>IF('DATA ENTRY'!CK1023="","",IF('DATA ENTRY'!CK1023="","",IF(AND($EF$4='DATA ENTRY'!G1023,$EH$4='DATA ENTRY'!F1023),'DATA ENTRY'!CK1023,"")))</f>
        <v/>
      </c>
      <c r="EI1024" s="3" t="str">
        <f>IF('DATA ENTRY'!CK1023="","",IF('DATA ENTRY'!N1023="","",IF(AND($EF$4='DATA ENTRY'!G1023,$EH$4='DATA ENTRY'!F1023),'DATA ENTRY'!N1023,"")))</f>
        <v/>
      </c>
      <c r="EJ1024" s="107" t="str">
        <f>IF('DATA ENTRY'!CK1023="","",IF('DATA ENTRY'!O1023="","",IF(AND($EF$4='DATA ENTRY'!G1023,$EH$4='DATA ENTRY'!F1023),'DATA ENTRY'!O1023,"")))</f>
        <v/>
      </c>
      <c r="EK1024" s="3" t="str">
        <f>IF('DATA ENTRY'!CK1023="","",IF('DATA ENTRY'!P1023="","",IF(AND($EF$4='DATA ENTRY'!G1023,$EH$4='DATA ENTRY'!F1023),'DATA ENTRY'!P1023,"")))</f>
        <v/>
      </c>
      <c r="EL1024" s="107" t="str">
        <f>IF('DATA ENTRY'!CK1023="","",IF('DATA ENTRY'!Q1023="","",IF(AND($EF$4='DATA ENTRY'!G1023,$EH$4='DATA ENTRY'!F1023),'DATA ENTRY'!Q1023,"")))</f>
        <v/>
      </c>
      <c r="EM1024" s="3" t="str">
        <f>IF('DATA ENTRY'!CK1023="","",IF('DATA ENTRY'!R1023="","",IF(AND($EF$4='DATA ENTRY'!G1023,$EH$4='DATA ENTRY'!F1023),'DATA ENTRY'!R1023,"")))</f>
        <v/>
      </c>
      <c r="EN1024" s="107" t="str">
        <f>IF('DATA ENTRY'!CK1023="","",IF('DATA ENTRY'!S1023="","",IF(AND($EF$4='DATA ENTRY'!G1023,$EH$4='DATA ENTRY'!F1023),'DATA ENTRY'!S1023,"")))</f>
        <v/>
      </c>
      <c r="EO1024" s="3" t="str">
        <f>IF('DATA ENTRY'!CK1023="","",IF('DATA ENTRY'!E1023="","",IF(AND($EF$4='DATA ENTRY'!G1023,$EH$4='DATA ENTRY'!F1023),'DATA ENTRY'!E1023,"")))</f>
        <v/>
      </c>
      <c r="EP1024" s="3" t="str">
        <f>IF('DATA ENTRY'!CK1023="","",IF('DATA ENTRY'!D1023="","",IF(AND($EF$4='DATA ENTRY'!G1023,$EH$4='DATA ENTRY'!F1023),'DATA ENTRY'!D1023,"")))</f>
        <v/>
      </c>
      <c r="EQ1024" s="3" t="str">
        <f>IF('DATA ENTRY'!CK1023="","",IF('DATA ENTRY'!W1023="","",IF(AND($EF$4='DATA ENTRY'!G1023,$EH$4='DATA ENTRY'!F1023),'DATA ENTRY'!W1023,"")))</f>
        <v/>
      </c>
      <c r="ER1024" s="3" t="str">
        <f>IF('DATA ENTRY'!CK1023="","",IF('DATA ENTRY'!X1023="","",IF(AND($EF$4='DATA ENTRY'!G1023,$EH$4='DATA ENTRY'!F1023),'DATA ENTRY'!X1023,"")))</f>
        <v/>
      </c>
      <c r="ES1024" s="108" t="str">
        <f t="shared" si="255"/>
        <v/>
      </c>
      <c r="ET1024" s="108" t="str">
        <f>IF('DATA ENTRY'!CK1023="","",IF('DATA ENTRY'!D1023="","",IF(AND($EF$4='DATA ENTRY'!G1023,$EH$4='DATA ENTRY'!F1023),'DATA ENTRY'!G1023,"")))</f>
        <v/>
      </c>
      <c r="EY1024">
        <f t="shared" si="256"/>
        <v>0</v>
      </c>
    </row>
    <row r="1025" spans="1:155">
      <c r="A1025" t="str">
        <f>IF(S1025=0,"",1+(MAX($A$7:A1024)))</f>
        <v/>
      </c>
      <c r="B1025" s="224">
        <v>1019</v>
      </c>
      <c r="C1025" s="3" t="str">
        <f>IF('DATA ENTRY'!CK1024="","",IF('DATA ENTRY'!B1024="","",IF($D$4="All Post",'DATA ENTRY'!B1024,IF(AND($D$4='DATA ENTRY'!CK1024),'DATA ENTRY'!B1024,""))))</f>
        <v/>
      </c>
      <c r="D1025" s="3" t="str">
        <f>IF('DATA ENTRY'!CK1024="","",IF('DATA ENTRY'!C1024="","",IF($D$4="All Post",'DATA ENTRY'!C1024,IF(AND($D$4='DATA ENTRY'!CK1024),'DATA ENTRY'!C1024,""))))</f>
        <v/>
      </c>
      <c r="E1025" s="4" t="str">
        <f>IF('DATA ENTRY'!CK1024="","",IF('DATA ENTRY'!I1024="","",IF($D$4="All Post",'DATA ENTRY'!I1024,IF(AND($D$4='DATA ENTRY'!CK1024),'DATA ENTRY'!I1024,""))))</f>
        <v/>
      </c>
      <c r="F1025" s="4" t="str">
        <f>IF('DATA ENTRY'!CK1024="","",IF('DATA ENTRY'!CK1024="","",IF($D$4="All Post",'DATA ENTRY'!CK1024,IF(AND($D$4='DATA ENTRY'!CK1024),'DATA ENTRY'!CK1024,""))))</f>
        <v/>
      </c>
      <c r="G1025" s="3" t="str">
        <f>IF('DATA ENTRY'!CK1024="","",IF('DATA ENTRY'!N1024="","",IF($D$4="All Post",'DATA ENTRY'!N1024,IF(AND($D$4='DATA ENTRY'!CK1024),'DATA ENTRY'!N1024,""))))</f>
        <v/>
      </c>
      <c r="H1025" s="107" t="str">
        <f>IF('DATA ENTRY'!CK1024="","",IF('DATA ENTRY'!O1024="","",IF($D$4="All Post",'DATA ENTRY'!O1024,IF(AND($D$4='DATA ENTRY'!CK1024),'DATA ENTRY'!O1024,""))))</f>
        <v/>
      </c>
      <c r="I1025" s="3" t="str">
        <f>IF('DATA ENTRY'!CK1024="","",IF('DATA ENTRY'!P1024="","",IF($D$4="All Post",'DATA ENTRY'!P1024,IF(AND($D$4='DATA ENTRY'!CK1024),'DATA ENTRY'!P1024,""))))</f>
        <v/>
      </c>
      <c r="J1025" s="107" t="str">
        <f>IF('DATA ENTRY'!CK1024="","",IF('DATA ENTRY'!Q1024="","",IF($D$4="All Post",'DATA ENTRY'!Q1024,IF(AND($D$4='DATA ENTRY'!CK1024),'DATA ENTRY'!Q1024,""))))</f>
        <v/>
      </c>
      <c r="K1025" s="3" t="str">
        <f>IF('DATA ENTRY'!CK1024="","",IF('DATA ENTRY'!R1024="","",IF($D$4="All Post",'DATA ENTRY'!R1024,IF(AND($D$4='DATA ENTRY'!CK1024),'DATA ENTRY'!R1024,""))))</f>
        <v/>
      </c>
      <c r="L1025" s="3" t="str">
        <f>IF('DATA ENTRY'!CK1024="","",IF('DATA ENTRY'!S1024="","",IF($D$4="All Post",'DATA ENTRY'!S1024,IF(AND($D$4='DATA ENTRY'!CK1024),'DATA ENTRY'!S1024,""))))</f>
        <v/>
      </c>
      <c r="M1025" s="3" t="str">
        <f>IF('DATA ENTRY'!CK1024="","",IF('DATA ENTRY'!E1024="","",IF($D$4="All Post",'DATA ENTRY'!E1024,IF(AND($D$4='DATA ENTRY'!CK1024),'DATA ENTRY'!E1024,""))))</f>
        <v/>
      </c>
      <c r="N1025" s="3" t="str">
        <f>IF('DATA ENTRY'!CK1024="","",IF('DATA ENTRY'!W1024="","",IF($D$4="All Post",'DATA ENTRY'!W1024,IF(AND($D$4='DATA ENTRY'!CK1024),'DATA ENTRY'!W1024,""))))</f>
        <v/>
      </c>
      <c r="O1025" s="3" t="str">
        <f>IF('DATA ENTRY'!CK1024="","",IF('DATA ENTRY'!X1024="","",IF($D$4="All Post",'DATA ENTRY'!X1024,IF(AND($D$4='DATA ENTRY'!CK1024),'DATA ENTRY'!X1024,""))))</f>
        <v/>
      </c>
      <c r="P1025" s="3" t="str">
        <f>IF('DATA ENTRY'!CK1024="","",IF('DATA ENTRY'!G1024="","",IF($D$4="All Post",'DATA ENTRY'!G1024,IF(AND($D$4='DATA ENTRY'!CK1024),'DATA ENTRY'!G1024,""))))</f>
        <v/>
      </c>
      <c r="S1025">
        <f t="shared" si="243"/>
        <v>0</v>
      </c>
      <c r="T1025" t="str">
        <f t="shared" si="244"/>
        <v/>
      </c>
      <c r="BZ1025" t="str">
        <f t="shared" si="245"/>
        <v/>
      </c>
      <c r="CA1025" t="str">
        <f t="shared" si="246"/>
        <v/>
      </c>
      <c r="CB1025" s="224">
        <v>1019</v>
      </c>
      <c r="CC1025" s="3" t="str">
        <f>IF('DATA ENTRY'!CK1024="","",IF('DATA ENTRY'!B1024="","",IF(AND($CD$4='DATA ENTRY'!CK1024,$CG$4='DATA ENTRY'!D1024),'DATA ENTRY'!B1024,"")))</f>
        <v/>
      </c>
      <c r="CD1025" s="3" t="str">
        <f>IF('DATA ENTRY'!CK1024="","",IF('DATA ENTRY'!C1024="","",IF(AND($CD$4='DATA ENTRY'!CK1024,$CG$4='DATA ENTRY'!D1024),'DATA ENTRY'!C1024,"")))</f>
        <v/>
      </c>
      <c r="CE1025" s="4" t="str">
        <f>IF('DATA ENTRY'!CK1024="","",IF('DATA ENTRY'!I1024="","",IF(AND($CD$4='DATA ENTRY'!CK1024,$CG$4='DATA ENTRY'!D1024),'DATA ENTRY'!I1024,"")))</f>
        <v/>
      </c>
      <c r="CF1025" s="4" t="str">
        <f>IF('DATA ENTRY'!CK1024="","",IF('DATA ENTRY'!CK1024="","",IF(AND($CD$4='DATA ENTRY'!CK1024,$CG$4='DATA ENTRY'!D1024),'DATA ENTRY'!CK1024,"")))</f>
        <v/>
      </c>
      <c r="CG1025" s="3" t="str">
        <f>IF('DATA ENTRY'!CK1024="","",IF('DATA ENTRY'!N1024="","",IF(AND($CD$4='DATA ENTRY'!CK1024,$CG$4='DATA ENTRY'!D1024),'DATA ENTRY'!N1024,"")))</f>
        <v/>
      </c>
      <c r="CH1025" s="107" t="str">
        <f>IF('DATA ENTRY'!CK1024="","",IF('DATA ENTRY'!O1024="","",IF(AND($CD$4='DATA ENTRY'!CK1024,$CG$4='DATA ENTRY'!D1024),'DATA ENTRY'!O1024,"")))</f>
        <v/>
      </c>
      <c r="CI1025" s="3" t="str">
        <f>IF('DATA ENTRY'!CK1024="","",IF('DATA ENTRY'!P1024="","",IF(AND($CD$4='DATA ENTRY'!CK1024,$CG$4='DATA ENTRY'!D1024),'DATA ENTRY'!P1024,"")))</f>
        <v/>
      </c>
      <c r="CJ1025" s="107" t="str">
        <f>IF('DATA ENTRY'!CK1024="","",IF('DATA ENTRY'!Q1024="","",IF(AND($CD$4='DATA ENTRY'!CK1024,$CG$4='DATA ENTRY'!D1024),'DATA ENTRY'!Q1024,"")))</f>
        <v/>
      </c>
      <c r="CK1025" s="3" t="str">
        <f>IF('DATA ENTRY'!CK1024="","",IF('DATA ENTRY'!R1024="","",IF(AND($CD$4='DATA ENTRY'!CK1024,$CG$4='DATA ENTRY'!D1024),'DATA ENTRY'!R1024,"")))</f>
        <v/>
      </c>
      <c r="CL1025" s="3" t="str">
        <f>IF('DATA ENTRY'!CK1024="","",IF('DATA ENTRY'!S1024="","",IF(AND($CD$4='DATA ENTRY'!CK1024,$CG$4='DATA ENTRY'!D1024),'DATA ENTRY'!S1024,"")))</f>
        <v/>
      </c>
      <c r="CM1025" s="3" t="str">
        <f>IF('DATA ENTRY'!CK1024="","",IF('DATA ENTRY'!E1024="","",IF(AND($CD$4='DATA ENTRY'!CK1024,$CG$4='DATA ENTRY'!D1024),'DATA ENTRY'!E1024,"")))</f>
        <v/>
      </c>
      <c r="CN1025" s="3" t="str">
        <f>IF('DATA ENTRY'!CK1024="","",IF('DATA ENTRY'!W1024="","",IF(AND($CD$4='DATA ENTRY'!CK1024,$CG$4='DATA ENTRY'!D1024),'DATA ENTRY'!W1024,"")))</f>
        <v/>
      </c>
      <c r="CO1025" s="3" t="str">
        <f>IF('DATA ENTRY'!CK1024="","",IF('DATA ENTRY'!X1024="","",IF(AND($CD$4='DATA ENTRY'!CK1024,$CG$4='DATA ENTRY'!D1024),'DATA ENTRY'!X1024,"")))</f>
        <v/>
      </c>
      <c r="CP1025" s="108" t="str">
        <f t="shared" si="247"/>
        <v/>
      </c>
      <c r="CQ1025" s="108" t="str">
        <f>IF('DATA ENTRY'!CK1024="","",IF('DATA ENTRY'!G1024="","",IF(AND($CD$4='DATA ENTRY'!CK1024,$CG$4='DATA ENTRY'!D1024),'DATA ENTRY'!G1024,"")))</f>
        <v/>
      </c>
      <c r="CR1025" s="230" t="str">
        <f>IF('DATA ENTRY'!CK1024="","",IF('DATA ENTRY'!D1024="","",IF(AND($CD$4='DATA ENTRY'!CK1024,$CG$4='DATA ENTRY'!D1024),'DATA ENTRY'!D1024,"")))</f>
        <v/>
      </c>
      <c r="CS1025">
        <f t="shared" si="248"/>
        <v>0</v>
      </c>
      <c r="CT1025">
        <f t="shared" si="249"/>
        <v>0</v>
      </c>
      <c r="CV1025" s="139"/>
      <c r="CX1025">
        <f t="shared" si="250"/>
        <v>0</v>
      </c>
      <c r="DB1025" t="str">
        <f t="shared" si="257"/>
        <v/>
      </c>
      <c r="DC1025" t="str">
        <f t="shared" si="258"/>
        <v/>
      </c>
      <c r="DD1025" s="224">
        <v>1019</v>
      </c>
      <c r="DE1025" s="3" t="str">
        <f>IF('DATA ENTRY'!CK1024="","",IF('DATA ENTRY'!B1024="","",IF(AND($DF$4='DATA ENTRY'!D1024),'DATA ENTRY'!B1024,"")))</f>
        <v/>
      </c>
      <c r="DF1025" s="3" t="str">
        <f>IF('DATA ENTRY'!CK1024="","",IF('DATA ENTRY'!C1024="","",IF(AND($DF$4='DATA ENTRY'!D1024),'DATA ENTRY'!C1024,"")))</f>
        <v/>
      </c>
      <c r="DG1025" s="4" t="str">
        <f>IF('DATA ENTRY'!CK1024="","",IF('DATA ENTRY'!I1024="","",IF(AND($DF$4='DATA ENTRY'!D1024),'DATA ENTRY'!I1024,"")))</f>
        <v/>
      </c>
      <c r="DH1025" s="4" t="str">
        <f>IF('DATA ENTRY'!CK1024="","",IF('DATA ENTRY'!CK1024="","",IF(AND($DF$4='DATA ENTRY'!D1024),'DATA ENTRY'!CK1024,"")))</f>
        <v/>
      </c>
      <c r="DI1025" s="3" t="str">
        <f>IF('DATA ENTRY'!CK1024="","",IF('DATA ENTRY'!N1024="","",IF(AND($DF$4='DATA ENTRY'!D1024),'DATA ENTRY'!N1024,"")))</f>
        <v/>
      </c>
      <c r="DJ1025" s="107" t="str">
        <f>IF('DATA ENTRY'!CK1024="","",IF('DATA ENTRY'!O1024="","",IF(AND($DF$4='DATA ENTRY'!D1024),'DATA ENTRY'!O1024,"")))</f>
        <v/>
      </c>
      <c r="DK1025" s="3" t="str">
        <f>IF('DATA ENTRY'!CK1024="","",IF('DATA ENTRY'!P1024="","",IF(AND($DF$4='DATA ENTRY'!D1024),'DATA ENTRY'!P1024,"")))</f>
        <v/>
      </c>
      <c r="DL1025" s="107" t="str">
        <f>IF('DATA ENTRY'!CK1024="","",IF('DATA ENTRY'!Q1024="","",IF(AND($DF$4='DATA ENTRY'!D1024),'DATA ENTRY'!Q1024,"")))</f>
        <v/>
      </c>
      <c r="DM1025" s="3" t="str">
        <f>IF('DATA ENTRY'!CK1024="","",IF('DATA ENTRY'!R1024="","",IF(AND($DF$4='DATA ENTRY'!D1024),'DATA ENTRY'!R1024,"")))</f>
        <v/>
      </c>
      <c r="DN1025" s="107" t="str">
        <f>IF('DATA ENTRY'!CK1024="","",IF('DATA ENTRY'!S1024="","",IF(AND($DF$4='DATA ENTRY'!D1024),'DATA ENTRY'!S1024,"")))</f>
        <v/>
      </c>
      <c r="DO1025" s="3" t="str">
        <f>IF('DATA ENTRY'!CK1024="","",IF('DATA ENTRY'!E1024="","",IF(AND($DF$4='DATA ENTRY'!D1024),'DATA ENTRY'!E1024,"")))</f>
        <v/>
      </c>
      <c r="DP1025" s="3" t="str">
        <f>IF('DATA ENTRY'!CK1024="","",IF('DATA ENTRY'!D1024="","",IF(AND($DF$4='DATA ENTRY'!D1024),'DATA ENTRY'!D1024,"")))</f>
        <v/>
      </c>
      <c r="DQ1025" s="3" t="str">
        <f>IF('DATA ENTRY'!CK1024="","",IF('DATA ENTRY'!W1024="","",IF(AND($DF$4='DATA ENTRY'!D1024),'DATA ENTRY'!W1024,"")))</f>
        <v/>
      </c>
      <c r="DR1025" s="3" t="str">
        <f>IF('DATA ENTRY'!CK1024="","",IF('DATA ENTRY'!X1024="","",IF(AND($DF$4='DATA ENTRY'!D1024),'DATA ENTRY'!X1024,"")))</f>
        <v/>
      </c>
      <c r="DS1025" s="108" t="str">
        <f t="shared" si="251"/>
        <v/>
      </c>
      <c r="DT1025" s="108" t="str">
        <f>IF('DATA ENTRY'!CK1024="","",IF('DATA ENTRY'!D1024="","",IF(AND($DF$4='DATA ENTRY'!D1024),'DATA ENTRY'!G1024,"")))</f>
        <v/>
      </c>
      <c r="DY1025">
        <f t="shared" si="252"/>
        <v>0</v>
      </c>
      <c r="EB1025" t="str">
        <f t="shared" si="253"/>
        <v/>
      </c>
      <c r="EC1025" t="str">
        <f t="shared" si="254"/>
        <v/>
      </c>
      <c r="ED1025" s="224">
        <v>1019</v>
      </c>
      <c r="EE1025" s="3" t="str">
        <f>IF('DATA ENTRY'!CK1024="","",IF('DATA ENTRY'!B1024="","",IF(AND($EF$4='DATA ENTRY'!G1024,$EH$4='DATA ENTRY'!F1024),'DATA ENTRY'!B1024,"")))</f>
        <v/>
      </c>
      <c r="EF1025" s="3" t="str">
        <f>IF('DATA ENTRY'!CK1024="","",IF('DATA ENTRY'!C1024="","",IF(AND($EF$4='DATA ENTRY'!G1024,$EH$4='DATA ENTRY'!F1024),'DATA ENTRY'!C1024,"")))</f>
        <v/>
      </c>
      <c r="EG1025" s="4" t="str">
        <f>IF('DATA ENTRY'!CK1024="","",IF('DATA ENTRY'!I1024="","",IF(AND($EF$4='DATA ENTRY'!G1024,$EH$4='DATA ENTRY'!F1024),'DATA ENTRY'!I1024,"")))</f>
        <v/>
      </c>
      <c r="EH1025" s="4" t="str">
        <f>IF('DATA ENTRY'!CK1024="","",IF('DATA ENTRY'!CK1024="","",IF(AND($EF$4='DATA ENTRY'!G1024,$EH$4='DATA ENTRY'!F1024),'DATA ENTRY'!CK1024,"")))</f>
        <v/>
      </c>
      <c r="EI1025" s="3" t="str">
        <f>IF('DATA ENTRY'!CK1024="","",IF('DATA ENTRY'!N1024="","",IF(AND($EF$4='DATA ENTRY'!G1024,$EH$4='DATA ENTRY'!F1024),'DATA ENTRY'!N1024,"")))</f>
        <v/>
      </c>
      <c r="EJ1025" s="107" t="str">
        <f>IF('DATA ENTRY'!CK1024="","",IF('DATA ENTRY'!O1024="","",IF(AND($EF$4='DATA ENTRY'!G1024,$EH$4='DATA ENTRY'!F1024),'DATA ENTRY'!O1024,"")))</f>
        <v/>
      </c>
      <c r="EK1025" s="3" t="str">
        <f>IF('DATA ENTRY'!CK1024="","",IF('DATA ENTRY'!P1024="","",IF(AND($EF$4='DATA ENTRY'!G1024,$EH$4='DATA ENTRY'!F1024),'DATA ENTRY'!P1024,"")))</f>
        <v/>
      </c>
      <c r="EL1025" s="107" t="str">
        <f>IF('DATA ENTRY'!CK1024="","",IF('DATA ENTRY'!Q1024="","",IF(AND($EF$4='DATA ENTRY'!G1024,$EH$4='DATA ENTRY'!F1024),'DATA ENTRY'!Q1024,"")))</f>
        <v/>
      </c>
      <c r="EM1025" s="3" t="str">
        <f>IF('DATA ENTRY'!CK1024="","",IF('DATA ENTRY'!R1024="","",IF(AND($EF$4='DATA ENTRY'!G1024,$EH$4='DATA ENTRY'!F1024),'DATA ENTRY'!R1024,"")))</f>
        <v/>
      </c>
      <c r="EN1025" s="107" t="str">
        <f>IF('DATA ENTRY'!CK1024="","",IF('DATA ENTRY'!S1024="","",IF(AND($EF$4='DATA ENTRY'!G1024,$EH$4='DATA ENTRY'!F1024),'DATA ENTRY'!S1024,"")))</f>
        <v/>
      </c>
      <c r="EO1025" s="3" t="str">
        <f>IF('DATA ENTRY'!CK1024="","",IF('DATA ENTRY'!E1024="","",IF(AND($EF$4='DATA ENTRY'!G1024,$EH$4='DATA ENTRY'!F1024),'DATA ENTRY'!E1024,"")))</f>
        <v/>
      </c>
      <c r="EP1025" s="3" t="str">
        <f>IF('DATA ENTRY'!CK1024="","",IF('DATA ENTRY'!D1024="","",IF(AND($EF$4='DATA ENTRY'!G1024,$EH$4='DATA ENTRY'!F1024),'DATA ENTRY'!D1024,"")))</f>
        <v/>
      </c>
      <c r="EQ1025" s="3" t="str">
        <f>IF('DATA ENTRY'!CK1024="","",IF('DATA ENTRY'!W1024="","",IF(AND($EF$4='DATA ENTRY'!G1024,$EH$4='DATA ENTRY'!F1024),'DATA ENTRY'!W1024,"")))</f>
        <v/>
      </c>
      <c r="ER1025" s="3" t="str">
        <f>IF('DATA ENTRY'!CK1024="","",IF('DATA ENTRY'!X1024="","",IF(AND($EF$4='DATA ENTRY'!G1024,$EH$4='DATA ENTRY'!F1024),'DATA ENTRY'!X1024,"")))</f>
        <v/>
      </c>
      <c r="ES1025" s="108" t="str">
        <f t="shared" si="255"/>
        <v/>
      </c>
      <c r="ET1025" s="108" t="str">
        <f>IF('DATA ENTRY'!CK1024="","",IF('DATA ENTRY'!D1024="","",IF(AND($EF$4='DATA ENTRY'!G1024,$EH$4='DATA ENTRY'!F1024),'DATA ENTRY'!G1024,"")))</f>
        <v/>
      </c>
      <c r="EY1025">
        <f t="shared" si="256"/>
        <v>0</v>
      </c>
    </row>
    <row r="1026" spans="1:155">
      <c r="A1026" t="str">
        <f>IF(S1026=0,"",1+(MAX($A$7:A1025)))</f>
        <v/>
      </c>
      <c r="B1026" s="224">
        <v>1020</v>
      </c>
      <c r="C1026" s="3" t="str">
        <f>IF('DATA ENTRY'!CK1025="","",IF('DATA ENTRY'!B1025="","",IF($D$4="All Post",'DATA ENTRY'!B1025,IF(AND($D$4='DATA ENTRY'!CK1025),'DATA ENTRY'!B1025,""))))</f>
        <v/>
      </c>
      <c r="D1026" s="3" t="str">
        <f>IF('DATA ENTRY'!CK1025="","",IF('DATA ENTRY'!C1025="","",IF($D$4="All Post",'DATA ENTRY'!C1025,IF(AND($D$4='DATA ENTRY'!CK1025),'DATA ENTRY'!C1025,""))))</f>
        <v/>
      </c>
      <c r="E1026" s="4" t="str">
        <f>IF('DATA ENTRY'!CK1025="","",IF('DATA ENTRY'!I1025="","",IF($D$4="All Post",'DATA ENTRY'!I1025,IF(AND($D$4='DATA ENTRY'!CK1025),'DATA ENTRY'!I1025,""))))</f>
        <v/>
      </c>
      <c r="F1026" s="4" t="str">
        <f>IF('DATA ENTRY'!CK1025="","",IF('DATA ENTRY'!CK1025="","",IF($D$4="All Post",'DATA ENTRY'!CK1025,IF(AND($D$4='DATA ENTRY'!CK1025),'DATA ENTRY'!CK1025,""))))</f>
        <v/>
      </c>
      <c r="G1026" s="3" t="str">
        <f>IF('DATA ENTRY'!CK1025="","",IF('DATA ENTRY'!N1025="","",IF($D$4="All Post",'DATA ENTRY'!N1025,IF(AND($D$4='DATA ENTRY'!CK1025),'DATA ENTRY'!N1025,""))))</f>
        <v/>
      </c>
      <c r="H1026" s="107" t="str">
        <f>IF('DATA ENTRY'!CK1025="","",IF('DATA ENTRY'!O1025="","",IF($D$4="All Post",'DATA ENTRY'!O1025,IF(AND($D$4='DATA ENTRY'!CK1025),'DATA ENTRY'!O1025,""))))</f>
        <v/>
      </c>
      <c r="I1026" s="3" t="str">
        <f>IF('DATA ENTRY'!CK1025="","",IF('DATA ENTRY'!P1025="","",IF($D$4="All Post",'DATA ENTRY'!P1025,IF(AND($D$4='DATA ENTRY'!CK1025),'DATA ENTRY'!P1025,""))))</f>
        <v/>
      </c>
      <c r="J1026" s="107" t="str">
        <f>IF('DATA ENTRY'!CK1025="","",IF('DATA ENTRY'!Q1025="","",IF($D$4="All Post",'DATA ENTRY'!Q1025,IF(AND($D$4='DATA ENTRY'!CK1025),'DATA ENTRY'!Q1025,""))))</f>
        <v/>
      </c>
      <c r="K1026" s="3" t="str">
        <f>IF('DATA ENTRY'!CK1025="","",IF('DATA ENTRY'!R1025="","",IF($D$4="All Post",'DATA ENTRY'!R1025,IF(AND($D$4='DATA ENTRY'!CK1025),'DATA ENTRY'!R1025,""))))</f>
        <v/>
      </c>
      <c r="L1026" s="3" t="str">
        <f>IF('DATA ENTRY'!CK1025="","",IF('DATA ENTRY'!S1025="","",IF($D$4="All Post",'DATA ENTRY'!S1025,IF(AND($D$4='DATA ENTRY'!CK1025),'DATA ENTRY'!S1025,""))))</f>
        <v/>
      </c>
      <c r="M1026" s="3" t="str">
        <f>IF('DATA ENTRY'!CK1025="","",IF('DATA ENTRY'!E1025="","",IF($D$4="All Post",'DATA ENTRY'!E1025,IF(AND($D$4='DATA ENTRY'!CK1025),'DATA ENTRY'!E1025,""))))</f>
        <v/>
      </c>
      <c r="N1026" s="3" t="str">
        <f>IF('DATA ENTRY'!CK1025="","",IF('DATA ENTRY'!W1025="","",IF($D$4="All Post",'DATA ENTRY'!W1025,IF(AND($D$4='DATA ENTRY'!CK1025),'DATA ENTRY'!W1025,""))))</f>
        <v/>
      </c>
      <c r="O1026" s="3" t="str">
        <f>IF('DATA ENTRY'!CK1025="","",IF('DATA ENTRY'!X1025="","",IF($D$4="All Post",'DATA ENTRY'!X1025,IF(AND($D$4='DATA ENTRY'!CK1025),'DATA ENTRY'!X1025,""))))</f>
        <v/>
      </c>
      <c r="P1026" s="3" t="str">
        <f>IF('DATA ENTRY'!CK1025="","",IF('DATA ENTRY'!G1025="","",IF($D$4="All Post",'DATA ENTRY'!G1025,IF(AND($D$4='DATA ENTRY'!CK1025),'DATA ENTRY'!G1025,""))))</f>
        <v/>
      </c>
      <c r="S1026">
        <f t="shared" si="243"/>
        <v>0</v>
      </c>
      <c r="T1026" t="str">
        <f t="shared" si="244"/>
        <v/>
      </c>
      <c r="BZ1026" t="str">
        <f t="shared" si="245"/>
        <v/>
      </c>
      <c r="CA1026" t="str">
        <f t="shared" si="246"/>
        <v/>
      </c>
      <c r="CB1026" s="224">
        <v>1020</v>
      </c>
      <c r="CC1026" s="3" t="str">
        <f>IF('DATA ENTRY'!CK1025="","",IF('DATA ENTRY'!B1025="","",IF(AND($CD$4='DATA ENTRY'!CK1025,$CG$4='DATA ENTRY'!D1025),'DATA ENTRY'!B1025,"")))</f>
        <v/>
      </c>
      <c r="CD1026" s="3" t="str">
        <f>IF('DATA ENTRY'!CK1025="","",IF('DATA ENTRY'!C1025="","",IF(AND($CD$4='DATA ENTRY'!CK1025,$CG$4='DATA ENTRY'!D1025),'DATA ENTRY'!C1025,"")))</f>
        <v/>
      </c>
      <c r="CE1026" s="4" t="str">
        <f>IF('DATA ENTRY'!CK1025="","",IF('DATA ENTRY'!I1025="","",IF(AND($CD$4='DATA ENTRY'!CK1025,$CG$4='DATA ENTRY'!D1025),'DATA ENTRY'!I1025,"")))</f>
        <v/>
      </c>
      <c r="CF1026" s="4" t="str">
        <f>IF('DATA ENTRY'!CK1025="","",IF('DATA ENTRY'!CK1025="","",IF(AND($CD$4='DATA ENTRY'!CK1025,$CG$4='DATA ENTRY'!D1025),'DATA ENTRY'!CK1025,"")))</f>
        <v/>
      </c>
      <c r="CG1026" s="3" t="str">
        <f>IF('DATA ENTRY'!CK1025="","",IF('DATA ENTRY'!N1025="","",IF(AND($CD$4='DATA ENTRY'!CK1025,$CG$4='DATA ENTRY'!D1025),'DATA ENTRY'!N1025,"")))</f>
        <v/>
      </c>
      <c r="CH1026" s="107" t="str">
        <f>IF('DATA ENTRY'!CK1025="","",IF('DATA ENTRY'!O1025="","",IF(AND($CD$4='DATA ENTRY'!CK1025,$CG$4='DATA ENTRY'!D1025),'DATA ENTRY'!O1025,"")))</f>
        <v/>
      </c>
      <c r="CI1026" s="3" t="str">
        <f>IF('DATA ENTRY'!CK1025="","",IF('DATA ENTRY'!P1025="","",IF(AND($CD$4='DATA ENTRY'!CK1025,$CG$4='DATA ENTRY'!D1025),'DATA ENTRY'!P1025,"")))</f>
        <v/>
      </c>
      <c r="CJ1026" s="107" t="str">
        <f>IF('DATA ENTRY'!CK1025="","",IF('DATA ENTRY'!Q1025="","",IF(AND($CD$4='DATA ENTRY'!CK1025,$CG$4='DATA ENTRY'!D1025),'DATA ENTRY'!Q1025,"")))</f>
        <v/>
      </c>
      <c r="CK1026" s="3" t="str">
        <f>IF('DATA ENTRY'!CK1025="","",IF('DATA ENTRY'!R1025="","",IF(AND($CD$4='DATA ENTRY'!CK1025,$CG$4='DATA ENTRY'!D1025),'DATA ENTRY'!R1025,"")))</f>
        <v/>
      </c>
      <c r="CL1026" s="3" t="str">
        <f>IF('DATA ENTRY'!CK1025="","",IF('DATA ENTRY'!S1025="","",IF(AND($CD$4='DATA ENTRY'!CK1025,$CG$4='DATA ENTRY'!D1025),'DATA ENTRY'!S1025,"")))</f>
        <v/>
      </c>
      <c r="CM1026" s="3" t="str">
        <f>IF('DATA ENTRY'!CK1025="","",IF('DATA ENTRY'!E1025="","",IF(AND($CD$4='DATA ENTRY'!CK1025,$CG$4='DATA ENTRY'!D1025),'DATA ENTRY'!E1025,"")))</f>
        <v/>
      </c>
      <c r="CN1026" s="3" t="str">
        <f>IF('DATA ENTRY'!CK1025="","",IF('DATA ENTRY'!W1025="","",IF(AND($CD$4='DATA ENTRY'!CK1025,$CG$4='DATA ENTRY'!D1025),'DATA ENTRY'!W1025,"")))</f>
        <v/>
      </c>
      <c r="CO1026" s="3" t="str">
        <f>IF('DATA ENTRY'!CK1025="","",IF('DATA ENTRY'!X1025="","",IF(AND($CD$4='DATA ENTRY'!CK1025,$CG$4='DATA ENTRY'!D1025),'DATA ENTRY'!X1025,"")))</f>
        <v/>
      </c>
      <c r="CP1026" s="108" t="str">
        <f t="shared" si="247"/>
        <v/>
      </c>
      <c r="CQ1026" s="108" t="str">
        <f>IF('DATA ENTRY'!CK1025="","",IF('DATA ENTRY'!G1025="","",IF(AND($CD$4='DATA ENTRY'!CK1025,$CG$4='DATA ENTRY'!D1025),'DATA ENTRY'!G1025,"")))</f>
        <v/>
      </c>
      <c r="CR1026" s="230" t="str">
        <f>IF('DATA ENTRY'!CK1025="","",IF('DATA ENTRY'!D1025="","",IF(AND($CD$4='DATA ENTRY'!CK1025,$CG$4='DATA ENTRY'!D1025),'DATA ENTRY'!D1025,"")))</f>
        <v/>
      </c>
      <c r="CS1026">
        <f t="shared" si="248"/>
        <v>0</v>
      </c>
      <c r="CT1026">
        <f t="shared" si="249"/>
        <v>0</v>
      </c>
      <c r="CV1026" s="139"/>
      <c r="CX1026">
        <f t="shared" si="250"/>
        <v>0</v>
      </c>
      <c r="DB1026" t="str">
        <f t="shared" si="257"/>
        <v/>
      </c>
      <c r="DC1026" t="str">
        <f t="shared" si="258"/>
        <v/>
      </c>
      <c r="DD1026" s="224">
        <v>1020</v>
      </c>
      <c r="DE1026" s="3" t="str">
        <f>IF('DATA ENTRY'!CK1025="","",IF('DATA ENTRY'!B1025="","",IF(AND($DF$4='DATA ENTRY'!D1025),'DATA ENTRY'!B1025,"")))</f>
        <v/>
      </c>
      <c r="DF1026" s="3" t="str">
        <f>IF('DATA ENTRY'!CK1025="","",IF('DATA ENTRY'!C1025="","",IF(AND($DF$4='DATA ENTRY'!D1025),'DATA ENTRY'!C1025,"")))</f>
        <v/>
      </c>
      <c r="DG1026" s="4" t="str">
        <f>IF('DATA ENTRY'!CK1025="","",IF('DATA ENTRY'!I1025="","",IF(AND($DF$4='DATA ENTRY'!D1025),'DATA ENTRY'!I1025,"")))</f>
        <v/>
      </c>
      <c r="DH1026" s="4" t="str">
        <f>IF('DATA ENTRY'!CK1025="","",IF('DATA ENTRY'!CK1025="","",IF(AND($DF$4='DATA ENTRY'!D1025),'DATA ENTRY'!CK1025,"")))</f>
        <v/>
      </c>
      <c r="DI1026" s="3" t="str">
        <f>IF('DATA ENTRY'!CK1025="","",IF('DATA ENTRY'!N1025="","",IF(AND($DF$4='DATA ENTRY'!D1025),'DATA ENTRY'!N1025,"")))</f>
        <v/>
      </c>
      <c r="DJ1026" s="107" t="str">
        <f>IF('DATA ENTRY'!CK1025="","",IF('DATA ENTRY'!O1025="","",IF(AND($DF$4='DATA ENTRY'!D1025),'DATA ENTRY'!O1025,"")))</f>
        <v/>
      </c>
      <c r="DK1026" s="3" t="str">
        <f>IF('DATA ENTRY'!CK1025="","",IF('DATA ENTRY'!P1025="","",IF(AND($DF$4='DATA ENTRY'!D1025),'DATA ENTRY'!P1025,"")))</f>
        <v/>
      </c>
      <c r="DL1026" s="107" t="str">
        <f>IF('DATA ENTRY'!CK1025="","",IF('DATA ENTRY'!Q1025="","",IF(AND($DF$4='DATA ENTRY'!D1025),'DATA ENTRY'!Q1025,"")))</f>
        <v/>
      </c>
      <c r="DM1026" s="3" t="str">
        <f>IF('DATA ENTRY'!CK1025="","",IF('DATA ENTRY'!R1025="","",IF(AND($DF$4='DATA ENTRY'!D1025),'DATA ENTRY'!R1025,"")))</f>
        <v/>
      </c>
      <c r="DN1026" s="107" t="str">
        <f>IF('DATA ENTRY'!CK1025="","",IF('DATA ENTRY'!S1025="","",IF(AND($DF$4='DATA ENTRY'!D1025),'DATA ENTRY'!S1025,"")))</f>
        <v/>
      </c>
      <c r="DO1026" s="3" t="str">
        <f>IF('DATA ENTRY'!CK1025="","",IF('DATA ENTRY'!E1025="","",IF(AND($DF$4='DATA ENTRY'!D1025),'DATA ENTRY'!E1025,"")))</f>
        <v/>
      </c>
      <c r="DP1026" s="3" t="str">
        <f>IF('DATA ENTRY'!CK1025="","",IF('DATA ENTRY'!D1025="","",IF(AND($DF$4='DATA ENTRY'!D1025),'DATA ENTRY'!D1025,"")))</f>
        <v/>
      </c>
      <c r="DQ1026" s="3" t="str">
        <f>IF('DATA ENTRY'!CK1025="","",IF('DATA ENTRY'!W1025="","",IF(AND($DF$4='DATA ENTRY'!D1025),'DATA ENTRY'!W1025,"")))</f>
        <v/>
      </c>
      <c r="DR1026" s="3" t="str">
        <f>IF('DATA ENTRY'!CK1025="","",IF('DATA ENTRY'!X1025="","",IF(AND($DF$4='DATA ENTRY'!D1025),'DATA ENTRY'!X1025,"")))</f>
        <v/>
      </c>
      <c r="DS1026" s="108" t="str">
        <f t="shared" si="251"/>
        <v/>
      </c>
      <c r="DT1026" s="108" t="str">
        <f>IF('DATA ENTRY'!CK1025="","",IF('DATA ENTRY'!D1025="","",IF(AND($DF$4='DATA ENTRY'!D1025),'DATA ENTRY'!G1025,"")))</f>
        <v/>
      </c>
      <c r="DY1026">
        <f t="shared" si="252"/>
        <v>0</v>
      </c>
      <c r="EB1026" t="str">
        <f t="shared" si="253"/>
        <v/>
      </c>
      <c r="EC1026" t="str">
        <f t="shared" si="254"/>
        <v/>
      </c>
      <c r="ED1026" s="224">
        <v>1020</v>
      </c>
      <c r="EE1026" s="3" t="str">
        <f>IF('DATA ENTRY'!CK1025="","",IF('DATA ENTRY'!B1025="","",IF(AND($EF$4='DATA ENTRY'!G1025,$EH$4='DATA ENTRY'!F1025),'DATA ENTRY'!B1025,"")))</f>
        <v/>
      </c>
      <c r="EF1026" s="3" t="str">
        <f>IF('DATA ENTRY'!CK1025="","",IF('DATA ENTRY'!C1025="","",IF(AND($EF$4='DATA ENTRY'!G1025,$EH$4='DATA ENTRY'!F1025),'DATA ENTRY'!C1025,"")))</f>
        <v/>
      </c>
      <c r="EG1026" s="4" t="str">
        <f>IF('DATA ENTRY'!CK1025="","",IF('DATA ENTRY'!I1025="","",IF(AND($EF$4='DATA ENTRY'!G1025,$EH$4='DATA ENTRY'!F1025),'DATA ENTRY'!I1025,"")))</f>
        <v/>
      </c>
      <c r="EH1026" s="4" t="str">
        <f>IF('DATA ENTRY'!CK1025="","",IF('DATA ENTRY'!CK1025="","",IF(AND($EF$4='DATA ENTRY'!G1025,$EH$4='DATA ENTRY'!F1025),'DATA ENTRY'!CK1025,"")))</f>
        <v/>
      </c>
      <c r="EI1026" s="3" t="str">
        <f>IF('DATA ENTRY'!CK1025="","",IF('DATA ENTRY'!N1025="","",IF(AND($EF$4='DATA ENTRY'!G1025,$EH$4='DATA ENTRY'!F1025),'DATA ENTRY'!N1025,"")))</f>
        <v/>
      </c>
      <c r="EJ1026" s="107" t="str">
        <f>IF('DATA ENTRY'!CK1025="","",IF('DATA ENTRY'!O1025="","",IF(AND($EF$4='DATA ENTRY'!G1025,$EH$4='DATA ENTRY'!F1025),'DATA ENTRY'!O1025,"")))</f>
        <v/>
      </c>
      <c r="EK1026" s="3" t="str">
        <f>IF('DATA ENTRY'!CK1025="","",IF('DATA ENTRY'!P1025="","",IF(AND($EF$4='DATA ENTRY'!G1025,$EH$4='DATA ENTRY'!F1025),'DATA ENTRY'!P1025,"")))</f>
        <v/>
      </c>
      <c r="EL1026" s="107" t="str">
        <f>IF('DATA ENTRY'!CK1025="","",IF('DATA ENTRY'!Q1025="","",IF(AND($EF$4='DATA ENTRY'!G1025,$EH$4='DATA ENTRY'!F1025),'DATA ENTRY'!Q1025,"")))</f>
        <v/>
      </c>
      <c r="EM1026" s="3" t="str">
        <f>IF('DATA ENTRY'!CK1025="","",IF('DATA ENTRY'!R1025="","",IF(AND($EF$4='DATA ENTRY'!G1025,$EH$4='DATA ENTRY'!F1025),'DATA ENTRY'!R1025,"")))</f>
        <v/>
      </c>
      <c r="EN1026" s="107" t="str">
        <f>IF('DATA ENTRY'!CK1025="","",IF('DATA ENTRY'!S1025="","",IF(AND($EF$4='DATA ENTRY'!G1025,$EH$4='DATA ENTRY'!F1025),'DATA ENTRY'!S1025,"")))</f>
        <v/>
      </c>
      <c r="EO1026" s="3" t="str">
        <f>IF('DATA ENTRY'!CK1025="","",IF('DATA ENTRY'!E1025="","",IF(AND($EF$4='DATA ENTRY'!G1025,$EH$4='DATA ENTRY'!F1025),'DATA ENTRY'!E1025,"")))</f>
        <v/>
      </c>
      <c r="EP1026" s="3" t="str">
        <f>IF('DATA ENTRY'!CK1025="","",IF('DATA ENTRY'!D1025="","",IF(AND($EF$4='DATA ENTRY'!G1025,$EH$4='DATA ENTRY'!F1025),'DATA ENTRY'!D1025,"")))</f>
        <v/>
      </c>
      <c r="EQ1026" s="3" t="str">
        <f>IF('DATA ENTRY'!CK1025="","",IF('DATA ENTRY'!W1025="","",IF(AND($EF$4='DATA ENTRY'!G1025,$EH$4='DATA ENTRY'!F1025),'DATA ENTRY'!W1025,"")))</f>
        <v/>
      </c>
      <c r="ER1026" s="3" t="str">
        <f>IF('DATA ENTRY'!CK1025="","",IF('DATA ENTRY'!X1025="","",IF(AND($EF$4='DATA ENTRY'!G1025,$EH$4='DATA ENTRY'!F1025),'DATA ENTRY'!X1025,"")))</f>
        <v/>
      </c>
      <c r="ES1026" s="108" t="str">
        <f t="shared" si="255"/>
        <v/>
      </c>
      <c r="ET1026" s="108" t="str">
        <f>IF('DATA ENTRY'!CK1025="","",IF('DATA ENTRY'!D1025="","",IF(AND($EF$4='DATA ENTRY'!G1025,$EH$4='DATA ENTRY'!F1025),'DATA ENTRY'!G1025,"")))</f>
        <v/>
      </c>
      <c r="EY1026">
        <f t="shared" si="256"/>
        <v>0</v>
      </c>
    </row>
    <row r="1027" spans="1:155">
      <c r="A1027" t="str">
        <f>IF(S1027=0,"",1+(MAX($A$7:A1026)))</f>
        <v/>
      </c>
      <c r="B1027" s="224">
        <v>1021</v>
      </c>
      <c r="C1027" s="3" t="str">
        <f>IF('DATA ENTRY'!CK1026="","",IF('DATA ENTRY'!B1026="","",IF($D$4="All Post",'DATA ENTRY'!B1026,IF(AND($D$4='DATA ENTRY'!CK1026),'DATA ENTRY'!B1026,""))))</f>
        <v/>
      </c>
      <c r="D1027" s="3" t="str">
        <f>IF('DATA ENTRY'!CK1026="","",IF('DATA ENTRY'!C1026="","",IF($D$4="All Post",'DATA ENTRY'!C1026,IF(AND($D$4='DATA ENTRY'!CK1026),'DATA ENTRY'!C1026,""))))</f>
        <v/>
      </c>
      <c r="E1027" s="4" t="str">
        <f>IF('DATA ENTRY'!CK1026="","",IF('DATA ENTRY'!I1026="","",IF($D$4="All Post",'DATA ENTRY'!I1026,IF(AND($D$4='DATA ENTRY'!CK1026),'DATA ENTRY'!I1026,""))))</f>
        <v/>
      </c>
      <c r="F1027" s="4" t="str">
        <f>IF('DATA ENTRY'!CK1026="","",IF('DATA ENTRY'!CK1026="","",IF($D$4="All Post",'DATA ENTRY'!CK1026,IF(AND($D$4='DATA ENTRY'!CK1026),'DATA ENTRY'!CK1026,""))))</f>
        <v/>
      </c>
      <c r="G1027" s="3" t="str">
        <f>IF('DATA ENTRY'!CK1026="","",IF('DATA ENTRY'!N1026="","",IF($D$4="All Post",'DATA ENTRY'!N1026,IF(AND($D$4='DATA ENTRY'!CK1026),'DATA ENTRY'!N1026,""))))</f>
        <v/>
      </c>
      <c r="H1027" s="107" t="str">
        <f>IF('DATA ENTRY'!CK1026="","",IF('DATA ENTRY'!O1026="","",IF($D$4="All Post",'DATA ENTRY'!O1026,IF(AND($D$4='DATA ENTRY'!CK1026),'DATA ENTRY'!O1026,""))))</f>
        <v/>
      </c>
      <c r="I1027" s="3" t="str">
        <f>IF('DATA ENTRY'!CK1026="","",IF('DATA ENTRY'!P1026="","",IF($D$4="All Post",'DATA ENTRY'!P1026,IF(AND($D$4='DATA ENTRY'!CK1026),'DATA ENTRY'!P1026,""))))</f>
        <v/>
      </c>
      <c r="J1027" s="107" t="str">
        <f>IF('DATA ENTRY'!CK1026="","",IF('DATA ENTRY'!Q1026="","",IF($D$4="All Post",'DATA ENTRY'!Q1026,IF(AND($D$4='DATA ENTRY'!CK1026),'DATA ENTRY'!Q1026,""))))</f>
        <v/>
      </c>
      <c r="K1027" s="3" t="str">
        <f>IF('DATA ENTRY'!CK1026="","",IF('DATA ENTRY'!R1026="","",IF($D$4="All Post",'DATA ENTRY'!R1026,IF(AND($D$4='DATA ENTRY'!CK1026),'DATA ENTRY'!R1026,""))))</f>
        <v/>
      </c>
      <c r="L1027" s="3" t="str">
        <f>IF('DATA ENTRY'!CK1026="","",IF('DATA ENTRY'!S1026="","",IF($D$4="All Post",'DATA ENTRY'!S1026,IF(AND($D$4='DATA ENTRY'!CK1026),'DATA ENTRY'!S1026,""))))</f>
        <v/>
      </c>
      <c r="M1027" s="3" t="str">
        <f>IF('DATA ENTRY'!CK1026="","",IF('DATA ENTRY'!E1026="","",IF($D$4="All Post",'DATA ENTRY'!E1026,IF(AND($D$4='DATA ENTRY'!CK1026),'DATA ENTRY'!E1026,""))))</f>
        <v/>
      </c>
      <c r="N1027" s="3" t="str">
        <f>IF('DATA ENTRY'!CK1026="","",IF('DATA ENTRY'!W1026="","",IF($D$4="All Post",'DATA ENTRY'!W1026,IF(AND($D$4='DATA ENTRY'!CK1026),'DATA ENTRY'!W1026,""))))</f>
        <v/>
      </c>
      <c r="O1027" s="3" t="str">
        <f>IF('DATA ENTRY'!CK1026="","",IF('DATA ENTRY'!X1026="","",IF($D$4="All Post",'DATA ENTRY'!X1026,IF(AND($D$4='DATA ENTRY'!CK1026),'DATA ENTRY'!X1026,""))))</f>
        <v/>
      </c>
      <c r="P1027" s="3" t="str">
        <f>IF('DATA ENTRY'!CK1026="","",IF('DATA ENTRY'!G1026="","",IF($D$4="All Post",'DATA ENTRY'!G1026,IF(AND($D$4='DATA ENTRY'!CK1026),'DATA ENTRY'!G1026,""))))</f>
        <v/>
      </c>
      <c r="S1027">
        <f t="shared" si="243"/>
        <v>0</v>
      </c>
      <c r="T1027" t="str">
        <f t="shared" si="244"/>
        <v/>
      </c>
      <c r="BZ1027" t="str">
        <f t="shared" si="245"/>
        <v/>
      </c>
      <c r="CA1027" t="str">
        <f t="shared" si="246"/>
        <v/>
      </c>
      <c r="CB1027" s="224">
        <v>1021</v>
      </c>
      <c r="CC1027" s="3" t="str">
        <f>IF('DATA ENTRY'!CK1026="","",IF('DATA ENTRY'!B1026="","",IF(AND($CD$4='DATA ENTRY'!CK1026,$CG$4='DATA ENTRY'!D1026),'DATA ENTRY'!B1026,"")))</f>
        <v/>
      </c>
      <c r="CD1027" s="3" t="str">
        <f>IF('DATA ENTRY'!CK1026="","",IF('DATA ENTRY'!C1026="","",IF(AND($CD$4='DATA ENTRY'!CK1026,$CG$4='DATA ENTRY'!D1026),'DATA ENTRY'!C1026,"")))</f>
        <v/>
      </c>
      <c r="CE1027" s="4" t="str">
        <f>IF('DATA ENTRY'!CK1026="","",IF('DATA ENTRY'!I1026="","",IF(AND($CD$4='DATA ENTRY'!CK1026,$CG$4='DATA ENTRY'!D1026),'DATA ENTRY'!I1026,"")))</f>
        <v/>
      </c>
      <c r="CF1027" s="4" t="str">
        <f>IF('DATA ENTRY'!CK1026="","",IF('DATA ENTRY'!CK1026="","",IF(AND($CD$4='DATA ENTRY'!CK1026,$CG$4='DATA ENTRY'!D1026),'DATA ENTRY'!CK1026,"")))</f>
        <v/>
      </c>
      <c r="CG1027" s="3" t="str">
        <f>IF('DATA ENTRY'!CK1026="","",IF('DATA ENTRY'!N1026="","",IF(AND($CD$4='DATA ENTRY'!CK1026,$CG$4='DATA ENTRY'!D1026),'DATA ENTRY'!N1026,"")))</f>
        <v/>
      </c>
      <c r="CH1027" s="107" t="str">
        <f>IF('DATA ENTRY'!CK1026="","",IF('DATA ENTRY'!O1026="","",IF(AND($CD$4='DATA ENTRY'!CK1026,$CG$4='DATA ENTRY'!D1026),'DATA ENTRY'!O1026,"")))</f>
        <v/>
      </c>
      <c r="CI1027" s="3" t="str">
        <f>IF('DATA ENTRY'!CK1026="","",IF('DATA ENTRY'!P1026="","",IF(AND($CD$4='DATA ENTRY'!CK1026,$CG$4='DATA ENTRY'!D1026),'DATA ENTRY'!P1026,"")))</f>
        <v/>
      </c>
      <c r="CJ1027" s="107" t="str">
        <f>IF('DATA ENTRY'!CK1026="","",IF('DATA ENTRY'!Q1026="","",IF(AND($CD$4='DATA ENTRY'!CK1026,$CG$4='DATA ENTRY'!D1026),'DATA ENTRY'!Q1026,"")))</f>
        <v/>
      </c>
      <c r="CK1027" s="3" t="str">
        <f>IF('DATA ENTRY'!CK1026="","",IF('DATA ENTRY'!R1026="","",IF(AND($CD$4='DATA ENTRY'!CK1026,$CG$4='DATA ENTRY'!D1026),'DATA ENTRY'!R1026,"")))</f>
        <v/>
      </c>
      <c r="CL1027" s="3" t="str">
        <f>IF('DATA ENTRY'!CK1026="","",IF('DATA ENTRY'!S1026="","",IF(AND($CD$4='DATA ENTRY'!CK1026,$CG$4='DATA ENTRY'!D1026),'DATA ENTRY'!S1026,"")))</f>
        <v/>
      </c>
      <c r="CM1027" s="3" t="str">
        <f>IF('DATA ENTRY'!CK1026="","",IF('DATA ENTRY'!E1026="","",IF(AND($CD$4='DATA ENTRY'!CK1026,$CG$4='DATA ENTRY'!D1026),'DATA ENTRY'!E1026,"")))</f>
        <v/>
      </c>
      <c r="CN1027" s="3" t="str">
        <f>IF('DATA ENTRY'!CK1026="","",IF('DATA ENTRY'!W1026="","",IF(AND($CD$4='DATA ENTRY'!CK1026,$CG$4='DATA ENTRY'!D1026),'DATA ENTRY'!W1026,"")))</f>
        <v/>
      </c>
      <c r="CO1027" s="3" t="str">
        <f>IF('DATA ENTRY'!CK1026="","",IF('DATA ENTRY'!X1026="","",IF(AND($CD$4='DATA ENTRY'!CK1026,$CG$4='DATA ENTRY'!D1026),'DATA ENTRY'!X1026,"")))</f>
        <v/>
      </c>
      <c r="CP1027" s="108" t="str">
        <f t="shared" si="247"/>
        <v/>
      </c>
      <c r="CQ1027" s="108" t="str">
        <f>IF('DATA ENTRY'!CK1026="","",IF('DATA ENTRY'!G1026="","",IF(AND($CD$4='DATA ENTRY'!CK1026,$CG$4='DATA ENTRY'!D1026),'DATA ENTRY'!G1026,"")))</f>
        <v/>
      </c>
      <c r="CR1027" s="230" t="str">
        <f>IF('DATA ENTRY'!CK1026="","",IF('DATA ENTRY'!D1026="","",IF(AND($CD$4='DATA ENTRY'!CK1026,$CG$4='DATA ENTRY'!D1026),'DATA ENTRY'!D1026,"")))</f>
        <v/>
      </c>
      <c r="CS1027">
        <f t="shared" si="248"/>
        <v>0</v>
      </c>
      <c r="CT1027">
        <f t="shared" si="249"/>
        <v>0</v>
      </c>
      <c r="CV1027" s="139"/>
      <c r="CX1027">
        <f t="shared" si="250"/>
        <v>0</v>
      </c>
      <c r="DB1027" t="str">
        <f t="shared" si="257"/>
        <v/>
      </c>
      <c r="DC1027" t="str">
        <f t="shared" si="258"/>
        <v/>
      </c>
      <c r="DD1027" s="224">
        <v>1021</v>
      </c>
      <c r="DE1027" s="3" t="str">
        <f>IF('DATA ENTRY'!CK1026="","",IF('DATA ENTRY'!B1026="","",IF(AND($DF$4='DATA ENTRY'!D1026),'DATA ENTRY'!B1026,"")))</f>
        <v/>
      </c>
      <c r="DF1027" s="3" t="str">
        <f>IF('DATA ENTRY'!CK1026="","",IF('DATA ENTRY'!C1026="","",IF(AND($DF$4='DATA ENTRY'!D1026),'DATA ENTRY'!C1026,"")))</f>
        <v/>
      </c>
      <c r="DG1027" s="4" t="str">
        <f>IF('DATA ENTRY'!CK1026="","",IF('DATA ENTRY'!I1026="","",IF(AND($DF$4='DATA ENTRY'!D1026),'DATA ENTRY'!I1026,"")))</f>
        <v/>
      </c>
      <c r="DH1027" s="4" t="str">
        <f>IF('DATA ENTRY'!CK1026="","",IF('DATA ENTRY'!CK1026="","",IF(AND($DF$4='DATA ENTRY'!D1026),'DATA ENTRY'!CK1026,"")))</f>
        <v/>
      </c>
      <c r="DI1027" s="3" t="str">
        <f>IF('DATA ENTRY'!CK1026="","",IF('DATA ENTRY'!N1026="","",IF(AND($DF$4='DATA ENTRY'!D1026),'DATA ENTRY'!N1026,"")))</f>
        <v/>
      </c>
      <c r="DJ1027" s="107" t="str">
        <f>IF('DATA ENTRY'!CK1026="","",IF('DATA ENTRY'!O1026="","",IF(AND($DF$4='DATA ENTRY'!D1026),'DATA ENTRY'!O1026,"")))</f>
        <v/>
      </c>
      <c r="DK1027" s="3" t="str">
        <f>IF('DATA ENTRY'!CK1026="","",IF('DATA ENTRY'!P1026="","",IF(AND($DF$4='DATA ENTRY'!D1026),'DATA ENTRY'!P1026,"")))</f>
        <v/>
      </c>
      <c r="DL1027" s="107" t="str">
        <f>IF('DATA ENTRY'!CK1026="","",IF('DATA ENTRY'!Q1026="","",IF(AND($DF$4='DATA ENTRY'!D1026),'DATA ENTRY'!Q1026,"")))</f>
        <v/>
      </c>
      <c r="DM1027" s="3" t="str">
        <f>IF('DATA ENTRY'!CK1026="","",IF('DATA ENTRY'!R1026="","",IF(AND($DF$4='DATA ENTRY'!D1026),'DATA ENTRY'!R1026,"")))</f>
        <v/>
      </c>
      <c r="DN1027" s="107" t="str">
        <f>IF('DATA ENTRY'!CK1026="","",IF('DATA ENTRY'!S1026="","",IF(AND($DF$4='DATA ENTRY'!D1026),'DATA ENTRY'!S1026,"")))</f>
        <v/>
      </c>
      <c r="DO1027" s="3" t="str">
        <f>IF('DATA ENTRY'!CK1026="","",IF('DATA ENTRY'!E1026="","",IF(AND($DF$4='DATA ENTRY'!D1026),'DATA ENTRY'!E1026,"")))</f>
        <v/>
      </c>
      <c r="DP1027" s="3" t="str">
        <f>IF('DATA ENTRY'!CK1026="","",IF('DATA ENTRY'!D1026="","",IF(AND($DF$4='DATA ENTRY'!D1026),'DATA ENTRY'!D1026,"")))</f>
        <v/>
      </c>
      <c r="DQ1027" s="3" t="str">
        <f>IF('DATA ENTRY'!CK1026="","",IF('DATA ENTRY'!W1026="","",IF(AND($DF$4='DATA ENTRY'!D1026),'DATA ENTRY'!W1026,"")))</f>
        <v/>
      </c>
      <c r="DR1027" s="3" t="str">
        <f>IF('DATA ENTRY'!CK1026="","",IF('DATA ENTRY'!X1026="","",IF(AND($DF$4='DATA ENTRY'!D1026),'DATA ENTRY'!X1026,"")))</f>
        <v/>
      </c>
      <c r="DS1027" s="108" t="str">
        <f t="shared" si="251"/>
        <v/>
      </c>
      <c r="DT1027" s="108" t="str">
        <f>IF('DATA ENTRY'!CK1026="","",IF('DATA ENTRY'!D1026="","",IF(AND($DF$4='DATA ENTRY'!D1026),'DATA ENTRY'!G1026,"")))</f>
        <v/>
      </c>
      <c r="DY1027">
        <f t="shared" si="252"/>
        <v>0</v>
      </c>
      <c r="EB1027" t="str">
        <f t="shared" si="253"/>
        <v/>
      </c>
      <c r="EC1027" t="str">
        <f t="shared" si="254"/>
        <v/>
      </c>
      <c r="ED1027" s="224">
        <v>1021</v>
      </c>
      <c r="EE1027" s="3" t="str">
        <f>IF('DATA ENTRY'!CK1026="","",IF('DATA ENTRY'!B1026="","",IF(AND($EF$4='DATA ENTRY'!G1026,$EH$4='DATA ENTRY'!F1026),'DATA ENTRY'!B1026,"")))</f>
        <v/>
      </c>
      <c r="EF1027" s="3" t="str">
        <f>IF('DATA ENTRY'!CK1026="","",IF('DATA ENTRY'!C1026="","",IF(AND($EF$4='DATA ENTRY'!G1026,$EH$4='DATA ENTRY'!F1026),'DATA ENTRY'!C1026,"")))</f>
        <v/>
      </c>
      <c r="EG1027" s="4" t="str">
        <f>IF('DATA ENTRY'!CK1026="","",IF('DATA ENTRY'!I1026="","",IF(AND($EF$4='DATA ENTRY'!G1026,$EH$4='DATA ENTRY'!F1026),'DATA ENTRY'!I1026,"")))</f>
        <v/>
      </c>
      <c r="EH1027" s="4" t="str">
        <f>IF('DATA ENTRY'!CK1026="","",IF('DATA ENTRY'!CK1026="","",IF(AND($EF$4='DATA ENTRY'!G1026,$EH$4='DATA ENTRY'!F1026),'DATA ENTRY'!CK1026,"")))</f>
        <v/>
      </c>
      <c r="EI1027" s="3" t="str">
        <f>IF('DATA ENTRY'!CK1026="","",IF('DATA ENTRY'!N1026="","",IF(AND($EF$4='DATA ENTRY'!G1026,$EH$4='DATA ENTRY'!F1026),'DATA ENTRY'!N1026,"")))</f>
        <v/>
      </c>
      <c r="EJ1027" s="107" t="str">
        <f>IF('DATA ENTRY'!CK1026="","",IF('DATA ENTRY'!O1026="","",IF(AND($EF$4='DATA ENTRY'!G1026,$EH$4='DATA ENTRY'!F1026),'DATA ENTRY'!O1026,"")))</f>
        <v/>
      </c>
      <c r="EK1027" s="3" t="str">
        <f>IF('DATA ENTRY'!CK1026="","",IF('DATA ENTRY'!P1026="","",IF(AND($EF$4='DATA ENTRY'!G1026,$EH$4='DATA ENTRY'!F1026),'DATA ENTRY'!P1026,"")))</f>
        <v/>
      </c>
      <c r="EL1027" s="107" t="str">
        <f>IF('DATA ENTRY'!CK1026="","",IF('DATA ENTRY'!Q1026="","",IF(AND($EF$4='DATA ENTRY'!G1026,$EH$4='DATA ENTRY'!F1026),'DATA ENTRY'!Q1026,"")))</f>
        <v/>
      </c>
      <c r="EM1027" s="3" t="str">
        <f>IF('DATA ENTRY'!CK1026="","",IF('DATA ENTRY'!R1026="","",IF(AND($EF$4='DATA ENTRY'!G1026,$EH$4='DATA ENTRY'!F1026),'DATA ENTRY'!R1026,"")))</f>
        <v/>
      </c>
      <c r="EN1027" s="107" t="str">
        <f>IF('DATA ENTRY'!CK1026="","",IF('DATA ENTRY'!S1026="","",IF(AND($EF$4='DATA ENTRY'!G1026,$EH$4='DATA ENTRY'!F1026),'DATA ENTRY'!S1026,"")))</f>
        <v/>
      </c>
      <c r="EO1027" s="3" t="str">
        <f>IF('DATA ENTRY'!CK1026="","",IF('DATA ENTRY'!E1026="","",IF(AND($EF$4='DATA ENTRY'!G1026,$EH$4='DATA ENTRY'!F1026),'DATA ENTRY'!E1026,"")))</f>
        <v/>
      </c>
      <c r="EP1027" s="3" t="str">
        <f>IF('DATA ENTRY'!CK1026="","",IF('DATA ENTRY'!D1026="","",IF(AND($EF$4='DATA ENTRY'!G1026,$EH$4='DATA ENTRY'!F1026),'DATA ENTRY'!D1026,"")))</f>
        <v/>
      </c>
      <c r="EQ1027" s="3" t="str">
        <f>IF('DATA ENTRY'!CK1026="","",IF('DATA ENTRY'!W1026="","",IF(AND($EF$4='DATA ENTRY'!G1026,$EH$4='DATA ENTRY'!F1026),'DATA ENTRY'!W1026,"")))</f>
        <v/>
      </c>
      <c r="ER1027" s="3" t="str">
        <f>IF('DATA ENTRY'!CK1026="","",IF('DATA ENTRY'!X1026="","",IF(AND($EF$4='DATA ENTRY'!G1026,$EH$4='DATA ENTRY'!F1026),'DATA ENTRY'!X1026,"")))</f>
        <v/>
      </c>
      <c r="ES1027" s="108" t="str">
        <f t="shared" si="255"/>
        <v/>
      </c>
      <c r="ET1027" s="108" t="str">
        <f>IF('DATA ENTRY'!CK1026="","",IF('DATA ENTRY'!D1026="","",IF(AND($EF$4='DATA ENTRY'!G1026,$EH$4='DATA ENTRY'!F1026),'DATA ENTRY'!G1026,"")))</f>
        <v/>
      </c>
      <c r="EY1027">
        <f t="shared" si="256"/>
        <v>0</v>
      </c>
    </row>
    <row r="1028" spans="1:155">
      <c r="A1028" t="str">
        <f>IF(S1028=0,"",1+(MAX($A$7:A1027)))</f>
        <v/>
      </c>
      <c r="B1028" s="224">
        <v>1022</v>
      </c>
      <c r="C1028" s="3" t="str">
        <f>IF('DATA ENTRY'!CK1027="","",IF('DATA ENTRY'!B1027="","",IF($D$4="All Post",'DATA ENTRY'!B1027,IF(AND($D$4='DATA ENTRY'!CK1027),'DATA ENTRY'!B1027,""))))</f>
        <v/>
      </c>
      <c r="D1028" s="3" t="str">
        <f>IF('DATA ENTRY'!CK1027="","",IF('DATA ENTRY'!C1027="","",IF($D$4="All Post",'DATA ENTRY'!C1027,IF(AND($D$4='DATA ENTRY'!CK1027),'DATA ENTRY'!C1027,""))))</f>
        <v/>
      </c>
      <c r="E1028" s="4" t="str">
        <f>IF('DATA ENTRY'!CK1027="","",IF('DATA ENTRY'!I1027="","",IF($D$4="All Post",'DATA ENTRY'!I1027,IF(AND($D$4='DATA ENTRY'!CK1027),'DATA ENTRY'!I1027,""))))</f>
        <v/>
      </c>
      <c r="F1028" s="4" t="str">
        <f>IF('DATA ENTRY'!CK1027="","",IF('DATA ENTRY'!CK1027="","",IF($D$4="All Post",'DATA ENTRY'!CK1027,IF(AND($D$4='DATA ENTRY'!CK1027),'DATA ENTRY'!CK1027,""))))</f>
        <v/>
      </c>
      <c r="G1028" s="3" t="str">
        <f>IF('DATA ENTRY'!CK1027="","",IF('DATA ENTRY'!N1027="","",IF($D$4="All Post",'DATA ENTRY'!N1027,IF(AND($D$4='DATA ENTRY'!CK1027),'DATA ENTRY'!N1027,""))))</f>
        <v/>
      </c>
      <c r="H1028" s="107" t="str">
        <f>IF('DATA ENTRY'!CK1027="","",IF('DATA ENTRY'!O1027="","",IF($D$4="All Post",'DATA ENTRY'!O1027,IF(AND($D$4='DATA ENTRY'!CK1027),'DATA ENTRY'!O1027,""))))</f>
        <v/>
      </c>
      <c r="I1028" s="3" t="str">
        <f>IF('DATA ENTRY'!CK1027="","",IF('DATA ENTRY'!P1027="","",IF($D$4="All Post",'DATA ENTRY'!P1027,IF(AND($D$4='DATA ENTRY'!CK1027),'DATA ENTRY'!P1027,""))))</f>
        <v/>
      </c>
      <c r="J1028" s="107" t="str">
        <f>IF('DATA ENTRY'!CK1027="","",IF('DATA ENTRY'!Q1027="","",IF($D$4="All Post",'DATA ENTRY'!Q1027,IF(AND($D$4='DATA ENTRY'!CK1027),'DATA ENTRY'!Q1027,""))))</f>
        <v/>
      </c>
      <c r="K1028" s="3" t="str">
        <f>IF('DATA ENTRY'!CK1027="","",IF('DATA ENTRY'!R1027="","",IF($D$4="All Post",'DATA ENTRY'!R1027,IF(AND($D$4='DATA ENTRY'!CK1027),'DATA ENTRY'!R1027,""))))</f>
        <v/>
      </c>
      <c r="L1028" s="3" t="str">
        <f>IF('DATA ENTRY'!CK1027="","",IF('DATA ENTRY'!S1027="","",IF($D$4="All Post",'DATA ENTRY'!S1027,IF(AND($D$4='DATA ENTRY'!CK1027),'DATA ENTRY'!S1027,""))))</f>
        <v/>
      </c>
      <c r="M1028" s="3" t="str">
        <f>IF('DATA ENTRY'!CK1027="","",IF('DATA ENTRY'!E1027="","",IF($D$4="All Post",'DATA ENTRY'!E1027,IF(AND($D$4='DATA ENTRY'!CK1027),'DATA ENTRY'!E1027,""))))</f>
        <v/>
      </c>
      <c r="N1028" s="3" t="str">
        <f>IF('DATA ENTRY'!CK1027="","",IF('DATA ENTRY'!W1027="","",IF($D$4="All Post",'DATA ENTRY'!W1027,IF(AND($D$4='DATA ENTRY'!CK1027),'DATA ENTRY'!W1027,""))))</f>
        <v/>
      </c>
      <c r="O1028" s="3" t="str">
        <f>IF('DATA ENTRY'!CK1027="","",IF('DATA ENTRY'!X1027="","",IF($D$4="All Post",'DATA ENTRY'!X1027,IF(AND($D$4='DATA ENTRY'!CK1027),'DATA ENTRY'!X1027,""))))</f>
        <v/>
      </c>
      <c r="P1028" s="3" t="str">
        <f>IF('DATA ENTRY'!CK1027="","",IF('DATA ENTRY'!G1027="","",IF($D$4="All Post",'DATA ENTRY'!G1027,IF(AND($D$4='DATA ENTRY'!CK1027),'DATA ENTRY'!G1027,""))))</f>
        <v/>
      </c>
      <c r="S1028">
        <f t="shared" si="243"/>
        <v>0</v>
      </c>
      <c r="T1028" t="str">
        <f t="shared" si="244"/>
        <v/>
      </c>
      <c r="BZ1028" t="str">
        <f t="shared" si="245"/>
        <v/>
      </c>
      <c r="CA1028" t="str">
        <f t="shared" si="246"/>
        <v/>
      </c>
      <c r="CB1028" s="224">
        <v>1022</v>
      </c>
      <c r="CC1028" s="3" t="str">
        <f>IF('DATA ENTRY'!CK1027="","",IF('DATA ENTRY'!B1027="","",IF(AND($CD$4='DATA ENTRY'!CK1027,$CG$4='DATA ENTRY'!D1027),'DATA ENTRY'!B1027,"")))</f>
        <v/>
      </c>
      <c r="CD1028" s="3" t="str">
        <f>IF('DATA ENTRY'!CK1027="","",IF('DATA ENTRY'!C1027="","",IF(AND($CD$4='DATA ENTRY'!CK1027,$CG$4='DATA ENTRY'!D1027),'DATA ENTRY'!C1027,"")))</f>
        <v/>
      </c>
      <c r="CE1028" s="4" t="str">
        <f>IF('DATA ENTRY'!CK1027="","",IF('DATA ENTRY'!I1027="","",IF(AND($CD$4='DATA ENTRY'!CK1027,$CG$4='DATA ENTRY'!D1027),'DATA ENTRY'!I1027,"")))</f>
        <v/>
      </c>
      <c r="CF1028" s="4" t="str">
        <f>IF('DATA ENTRY'!CK1027="","",IF('DATA ENTRY'!CK1027="","",IF(AND($CD$4='DATA ENTRY'!CK1027,$CG$4='DATA ENTRY'!D1027),'DATA ENTRY'!CK1027,"")))</f>
        <v/>
      </c>
      <c r="CG1028" s="3" t="str">
        <f>IF('DATA ENTRY'!CK1027="","",IF('DATA ENTRY'!N1027="","",IF(AND($CD$4='DATA ENTRY'!CK1027,$CG$4='DATA ENTRY'!D1027),'DATA ENTRY'!N1027,"")))</f>
        <v/>
      </c>
      <c r="CH1028" s="107" t="str">
        <f>IF('DATA ENTRY'!CK1027="","",IF('DATA ENTRY'!O1027="","",IF(AND($CD$4='DATA ENTRY'!CK1027,$CG$4='DATA ENTRY'!D1027),'DATA ENTRY'!O1027,"")))</f>
        <v/>
      </c>
      <c r="CI1028" s="3" t="str">
        <f>IF('DATA ENTRY'!CK1027="","",IF('DATA ENTRY'!P1027="","",IF(AND($CD$4='DATA ENTRY'!CK1027,$CG$4='DATA ENTRY'!D1027),'DATA ENTRY'!P1027,"")))</f>
        <v/>
      </c>
      <c r="CJ1028" s="107" t="str">
        <f>IF('DATA ENTRY'!CK1027="","",IF('DATA ENTRY'!Q1027="","",IF(AND($CD$4='DATA ENTRY'!CK1027,$CG$4='DATA ENTRY'!D1027),'DATA ENTRY'!Q1027,"")))</f>
        <v/>
      </c>
      <c r="CK1028" s="3" t="str">
        <f>IF('DATA ENTRY'!CK1027="","",IF('DATA ENTRY'!R1027="","",IF(AND($CD$4='DATA ENTRY'!CK1027,$CG$4='DATA ENTRY'!D1027),'DATA ENTRY'!R1027,"")))</f>
        <v/>
      </c>
      <c r="CL1028" s="3" t="str">
        <f>IF('DATA ENTRY'!CK1027="","",IF('DATA ENTRY'!S1027="","",IF(AND($CD$4='DATA ENTRY'!CK1027,$CG$4='DATA ENTRY'!D1027),'DATA ENTRY'!S1027,"")))</f>
        <v/>
      </c>
      <c r="CM1028" s="3" t="str">
        <f>IF('DATA ENTRY'!CK1027="","",IF('DATA ENTRY'!E1027="","",IF(AND($CD$4='DATA ENTRY'!CK1027,$CG$4='DATA ENTRY'!D1027),'DATA ENTRY'!E1027,"")))</f>
        <v/>
      </c>
      <c r="CN1028" s="3" t="str">
        <f>IF('DATA ENTRY'!CK1027="","",IF('DATA ENTRY'!W1027="","",IF(AND($CD$4='DATA ENTRY'!CK1027,$CG$4='DATA ENTRY'!D1027),'DATA ENTRY'!W1027,"")))</f>
        <v/>
      </c>
      <c r="CO1028" s="3" t="str">
        <f>IF('DATA ENTRY'!CK1027="","",IF('DATA ENTRY'!X1027="","",IF(AND($CD$4='DATA ENTRY'!CK1027,$CG$4='DATA ENTRY'!D1027),'DATA ENTRY'!X1027,"")))</f>
        <v/>
      </c>
      <c r="CP1028" s="108" t="str">
        <f t="shared" si="247"/>
        <v/>
      </c>
      <c r="CQ1028" s="108" t="str">
        <f>IF('DATA ENTRY'!CK1027="","",IF('DATA ENTRY'!G1027="","",IF(AND($CD$4='DATA ENTRY'!CK1027,$CG$4='DATA ENTRY'!D1027),'DATA ENTRY'!G1027,"")))</f>
        <v/>
      </c>
      <c r="CR1028" s="230" t="str">
        <f>IF('DATA ENTRY'!CK1027="","",IF('DATA ENTRY'!D1027="","",IF(AND($CD$4='DATA ENTRY'!CK1027,$CG$4='DATA ENTRY'!D1027),'DATA ENTRY'!D1027,"")))</f>
        <v/>
      </c>
      <c r="CS1028">
        <f t="shared" si="248"/>
        <v>0</v>
      </c>
      <c r="CT1028">
        <f t="shared" si="249"/>
        <v>0</v>
      </c>
      <c r="CV1028" s="139"/>
      <c r="CX1028">
        <f t="shared" si="250"/>
        <v>0</v>
      </c>
      <c r="DB1028" t="str">
        <f t="shared" si="257"/>
        <v/>
      </c>
      <c r="DC1028" t="str">
        <f t="shared" si="258"/>
        <v/>
      </c>
      <c r="DD1028" s="224">
        <v>1022</v>
      </c>
      <c r="DE1028" s="3" t="str">
        <f>IF('DATA ENTRY'!CK1027="","",IF('DATA ENTRY'!B1027="","",IF(AND($DF$4='DATA ENTRY'!D1027),'DATA ENTRY'!B1027,"")))</f>
        <v/>
      </c>
      <c r="DF1028" s="3" t="str">
        <f>IF('DATA ENTRY'!CK1027="","",IF('DATA ENTRY'!C1027="","",IF(AND($DF$4='DATA ENTRY'!D1027),'DATA ENTRY'!C1027,"")))</f>
        <v/>
      </c>
      <c r="DG1028" s="4" t="str">
        <f>IF('DATA ENTRY'!CK1027="","",IF('DATA ENTRY'!I1027="","",IF(AND($DF$4='DATA ENTRY'!D1027),'DATA ENTRY'!I1027,"")))</f>
        <v/>
      </c>
      <c r="DH1028" s="4" t="str">
        <f>IF('DATA ENTRY'!CK1027="","",IF('DATA ENTRY'!CK1027="","",IF(AND($DF$4='DATA ENTRY'!D1027),'DATA ENTRY'!CK1027,"")))</f>
        <v/>
      </c>
      <c r="DI1028" s="3" t="str">
        <f>IF('DATA ENTRY'!CK1027="","",IF('DATA ENTRY'!N1027="","",IF(AND($DF$4='DATA ENTRY'!D1027),'DATA ENTRY'!N1027,"")))</f>
        <v/>
      </c>
      <c r="DJ1028" s="107" t="str">
        <f>IF('DATA ENTRY'!CK1027="","",IF('DATA ENTRY'!O1027="","",IF(AND($DF$4='DATA ENTRY'!D1027),'DATA ENTRY'!O1027,"")))</f>
        <v/>
      </c>
      <c r="DK1028" s="3" t="str">
        <f>IF('DATA ENTRY'!CK1027="","",IF('DATA ENTRY'!P1027="","",IF(AND($DF$4='DATA ENTRY'!D1027),'DATA ENTRY'!P1027,"")))</f>
        <v/>
      </c>
      <c r="DL1028" s="107" t="str">
        <f>IF('DATA ENTRY'!CK1027="","",IF('DATA ENTRY'!Q1027="","",IF(AND($DF$4='DATA ENTRY'!D1027),'DATA ENTRY'!Q1027,"")))</f>
        <v/>
      </c>
      <c r="DM1028" s="3" t="str">
        <f>IF('DATA ENTRY'!CK1027="","",IF('DATA ENTRY'!R1027="","",IF(AND($DF$4='DATA ENTRY'!D1027),'DATA ENTRY'!R1027,"")))</f>
        <v/>
      </c>
      <c r="DN1028" s="107" t="str">
        <f>IF('DATA ENTRY'!CK1027="","",IF('DATA ENTRY'!S1027="","",IF(AND($DF$4='DATA ENTRY'!D1027),'DATA ENTRY'!S1027,"")))</f>
        <v/>
      </c>
      <c r="DO1028" s="3" t="str">
        <f>IF('DATA ENTRY'!CK1027="","",IF('DATA ENTRY'!E1027="","",IF(AND($DF$4='DATA ENTRY'!D1027),'DATA ENTRY'!E1027,"")))</f>
        <v/>
      </c>
      <c r="DP1028" s="3" t="str">
        <f>IF('DATA ENTRY'!CK1027="","",IF('DATA ENTRY'!D1027="","",IF(AND($DF$4='DATA ENTRY'!D1027),'DATA ENTRY'!D1027,"")))</f>
        <v/>
      </c>
      <c r="DQ1028" s="3" t="str">
        <f>IF('DATA ENTRY'!CK1027="","",IF('DATA ENTRY'!W1027="","",IF(AND($DF$4='DATA ENTRY'!D1027),'DATA ENTRY'!W1027,"")))</f>
        <v/>
      </c>
      <c r="DR1028" s="3" t="str">
        <f>IF('DATA ENTRY'!CK1027="","",IF('DATA ENTRY'!X1027="","",IF(AND($DF$4='DATA ENTRY'!D1027),'DATA ENTRY'!X1027,"")))</f>
        <v/>
      </c>
      <c r="DS1028" s="108" t="str">
        <f t="shared" si="251"/>
        <v/>
      </c>
      <c r="DT1028" s="108" t="str">
        <f>IF('DATA ENTRY'!CK1027="","",IF('DATA ENTRY'!D1027="","",IF(AND($DF$4='DATA ENTRY'!D1027),'DATA ENTRY'!G1027,"")))</f>
        <v/>
      </c>
      <c r="DY1028">
        <f t="shared" si="252"/>
        <v>0</v>
      </c>
      <c r="EB1028" t="str">
        <f t="shared" si="253"/>
        <v/>
      </c>
      <c r="EC1028" t="str">
        <f t="shared" si="254"/>
        <v/>
      </c>
      <c r="ED1028" s="224">
        <v>1022</v>
      </c>
      <c r="EE1028" s="3" t="str">
        <f>IF('DATA ENTRY'!CK1027="","",IF('DATA ENTRY'!B1027="","",IF(AND($EF$4='DATA ENTRY'!G1027,$EH$4='DATA ENTRY'!F1027),'DATA ENTRY'!B1027,"")))</f>
        <v/>
      </c>
      <c r="EF1028" s="3" t="str">
        <f>IF('DATA ENTRY'!CK1027="","",IF('DATA ENTRY'!C1027="","",IF(AND($EF$4='DATA ENTRY'!G1027,$EH$4='DATA ENTRY'!F1027),'DATA ENTRY'!C1027,"")))</f>
        <v/>
      </c>
      <c r="EG1028" s="4" t="str">
        <f>IF('DATA ENTRY'!CK1027="","",IF('DATA ENTRY'!I1027="","",IF(AND($EF$4='DATA ENTRY'!G1027,$EH$4='DATA ENTRY'!F1027),'DATA ENTRY'!I1027,"")))</f>
        <v/>
      </c>
      <c r="EH1028" s="4" t="str">
        <f>IF('DATA ENTRY'!CK1027="","",IF('DATA ENTRY'!CK1027="","",IF(AND($EF$4='DATA ENTRY'!G1027,$EH$4='DATA ENTRY'!F1027),'DATA ENTRY'!CK1027,"")))</f>
        <v/>
      </c>
      <c r="EI1028" s="3" t="str">
        <f>IF('DATA ENTRY'!CK1027="","",IF('DATA ENTRY'!N1027="","",IF(AND($EF$4='DATA ENTRY'!G1027,$EH$4='DATA ENTRY'!F1027),'DATA ENTRY'!N1027,"")))</f>
        <v/>
      </c>
      <c r="EJ1028" s="107" t="str">
        <f>IF('DATA ENTRY'!CK1027="","",IF('DATA ENTRY'!O1027="","",IF(AND($EF$4='DATA ENTRY'!G1027,$EH$4='DATA ENTRY'!F1027),'DATA ENTRY'!O1027,"")))</f>
        <v/>
      </c>
      <c r="EK1028" s="3" t="str">
        <f>IF('DATA ENTRY'!CK1027="","",IF('DATA ENTRY'!P1027="","",IF(AND($EF$4='DATA ENTRY'!G1027,$EH$4='DATA ENTRY'!F1027),'DATA ENTRY'!P1027,"")))</f>
        <v/>
      </c>
      <c r="EL1028" s="107" t="str">
        <f>IF('DATA ENTRY'!CK1027="","",IF('DATA ENTRY'!Q1027="","",IF(AND($EF$4='DATA ENTRY'!G1027,$EH$4='DATA ENTRY'!F1027),'DATA ENTRY'!Q1027,"")))</f>
        <v/>
      </c>
      <c r="EM1028" s="3" t="str">
        <f>IF('DATA ENTRY'!CK1027="","",IF('DATA ENTRY'!R1027="","",IF(AND($EF$4='DATA ENTRY'!G1027,$EH$4='DATA ENTRY'!F1027),'DATA ENTRY'!R1027,"")))</f>
        <v/>
      </c>
      <c r="EN1028" s="107" t="str">
        <f>IF('DATA ENTRY'!CK1027="","",IF('DATA ENTRY'!S1027="","",IF(AND($EF$4='DATA ENTRY'!G1027,$EH$4='DATA ENTRY'!F1027),'DATA ENTRY'!S1027,"")))</f>
        <v/>
      </c>
      <c r="EO1028" s="3" t="str">
        <f>IF('DATA ENTRY'!CK1027="","",IF('DATA ENTRY'!E1027="","",IF(AND($EF$4='DATA ENTRY'!G1027,$EH$4='DATA ENTRY'!F1027),'DATA ENTRY'!E1027,"")))</f>
        <v/>
      </c>
      <c r="EP1028" s="3" t="str">
        <f>IF('DATA ENTRY'!CK1027="","",IF('DATA ENTRY'!D1027="","",IF(AND($EF$4='DATA ENTRY'!G1027,$EH$4='DATA ENTRY'!F1027),'DATA ENTRY'!D1027,"")))</f>
        <v/>
      </c>
      <c r="EQ1028" s="3" t="str">
        <f>IF('DATA ENTRY'!CK1027="","",IF('DATA ENTRY'!W1027="","",IF(AND($EF$4='DATA ENTRY'!G1027,$EH$4='DATA ENTRY'!F1027),'DATA ENTRY'!W1027,"")))</f>
        <v/>
      </c>
      <c r="ER1028" s="3" t="str">
        <f>IF('DATA ENTRY'!CK1027="","",IF('DATA ENTRY'!X1027="","",IF(AND($EF$4='DATA ENTRY'!G1027,$EH$4='DATA ENTRY'!F1027),'DATA ENTRY'!X1027,"")))</f>
        <v/>
      </c>
      <c r="ES1028" s="108" t="str">
        <f t="shared" si="255"/>
        <v/>
      </c>
      <c r="ET1028" s="108" t="str">
        <f>IF('DATA ENTRY'!CK1027="","",IF('DATA ENTRY'!D1027="","",IF(AND($EF$4='DATA ENTRY'!G1027,$EH$4='DATA ENTRY'!F1027),'DATA ENTRY'!G1027,"")))</f>
        <v/>
      </c>
      <c r="EY1028">
        <f t="shared" si="256"/>
        <v>0</v>
      </c>
    </row>
    <row r="1029" spans="1:155">
      <c r="A1029" t="str">
        <f>IF(S1029=0,"",1+(MAX($A$7:A1028)))</f>
        <v/>
      </c>
      <c r="B1029" s="224">
        <v>1023</v>
      </c>
      <c r="C1029" s="3" t="str">
        <f>IF('DATA ENTRY'!CK1028="","",IF('DATA ENTRY'!B1028="","",IF($D$4="All Post",'DATA ENTRY'!B1028,IF(AND($D$4='DATA ENTRY'!CK1028),'DATA ENTRY'!B1028,""))))</f>
        <v/>
      </c>
      <c r="D1029" s="3" t="str">
        <f>IF('DATA ENTRY'!CK1028="","",IF('DATA ENTRY'!C1028="","",IF($D$4="All Post",'DATA ENTRY'!C1028,IF(AND($D$4='DATA ENTRY'!CK1028),'DATA ENTRY'!C1028,""))))</f>
        <v/>
      </c>
      <c r="E1029" s="4" t="str">
        <f>IF('DATA ENTRY'!CK1028="","",IF('DATA ENTRY'!I1028="","",IF($D$4="All Post",'DATA ENTRY'!I1028,IF(AND($D$4='DATA ENTRY'!CK1028),'DATA ENTRY'!I1028,""))))</f>
        <v/>
      </c>
      <c r="F1029" s="4" t="str">
        <f>IF('DATA ENTRY'!CK1028="","",IF('DATA ENTRY'!CK1028="","",IF($D$4="All Post",'DATA ENTRY'!CK1028,IF(AND($D$4='DATA ENTRY'!CK1028),'DATA ENTRY'!CK1028,""))))</f>
        <v/>
      </c>
      <c r="G1029" s="3" t="str">
        <f>IF('DATA ENTRY'!CK1028="","",IF('DATA ENTRY'!N1028="","",IF($D$4="All Post",'DATA ENTRY'!N1028,IF(AND($D$4='DATA ENTRY'!CK1028),'DATA ENTRY'!N1028,""))))</f>
        <v/>
      </c>
      <c r="H1029" s="107" t="str">
        <f>IF('DATA ENTRY'!CK1028="","",IF('DATA ENTRY'!O1028="","",IF($D$4="All Post",'DATA ENTRY'!O1028,IF(AND($D$4='DATA ENTRY'!CK1028),'DATA ENTRY'!O1028,""))))</f>
        <v/>
      </c>
      <c r="I1029" s="3" t="str">
        <f>IF('DATA ENTRY'!CK1028="","",IF('DATA ENTRY'!P1028="","",IF($D$4="All Post",'DATA ENTRY'!P1028,IF(AND($D$4='DATA ENTRY'!CK1028),'DATA ENTRY'!P1028,""))))</f>
        <v/>
      </c>
      <c r="J1029" s="107" t="str">
        <f>IF('DATA ENTRY'!CK1028="","",IF('DATA ENTRY'!Q1028="","",IF($D$4="All Post",'DATA ENTRY'!Q1028,IF(AND($D$4='DATA ENTRY'!CK1028),'DATA ENTRY'!Q1028,""))))</f>
        <v/>
      </c>
      <c r="K1029" s="3" t="str">
        <f>IF('DATA ENTRY'!CK1028="","",IF('DATA ENTRY'!R1028="","",IF($D$4="All Post",'DATA ENTRY'!R1028,IF(AND($D$4='DATA ENTRY'!CK1028),'DATA ENTRY'!R1028,""))))</f>
        <v/>
      </c>
      <c r="L1029" s="3" t="str">
        <f>IF('DATA ENTRY'!CK1028="","",IF('DATA ENTRY'!S1028="","",IF($D$4="All Post",'DATA ENTRY'!S1028,IF(AND($D$4='DATA ENTRY'!CK1028),'DATA ENTRY'!S1028,""))))</f>
        <v/>
      </c>
      <c r="M1029" s="3" t="str">
        <f>IF('DATA ENTRY'!CK1028="","",IF('DATA ENTRY'!E1028="","",IF($D$4="All Post",'DATA ENTRY'!E1028,IF(AND($D$4='DATA ENTRY'!CK1028),'DATA ENTRY'!E1028,""))))</f>
        <v/>
      </c>
      <c r="N1029" s="3" t="str">
        <f>IF('DATA ENTRY'!CK1028="","",IF('DATA ENTRY'!W1028="","",IF($D$4="All Post",'DATA ENTRY'!W1028,IF(AND($D$4='DATA ENTRY'!CK1028),'DATA ENTRY'!W1028,""))))</f>
        <v/>
      </c>
      <c r="O1029" s="3" t="str">
        <f>IF('DATA ENTRY'!CK1028="","",IF('DATA ENTRY'!X1028="","",IF($D$4="All Post",'DATA ENTRY'!X1028,IF(AND($D$4='DATA ENTRY'!CK1028),'DATA ENTRY'!X1028,""))))</f>
        <v/>
      </c>
      <c r="P1029" s="3" t="str">
        <f>IF('DATA ENTRY'!CK1028="","",IF('DATA ENTRY'!G1028="","",IF($D$4="All Post",'DATA ENTRY'!G1028,IF(AND($D$4='DATA ENTRY'!CK1028),'DATA ENTRY'!G1028,""))))</f>
        <v/>
      </c>
      <c r="S1029">
        <f t="shared" si="243"/>
        <v>0</v>
      </c>
      <c r="T1029" t="str">
        <f t="shared" si="244"/>
        <v/>
      </c>
      <c r="BZ1029" t="str">
        <f t="shared" si="245"/>
        <v/>
      </c>
      <c r="CA1029" t="str">
        <f t="shared" si="246"/>
        <v/>
      </c>
      <c r="CB1029" s="224">
        <v>1023</v>
      </c>
      <c r="CC1029" s="3" t="str">
        <f>IF('DATA ENTRY'!CK1028="","",IF('DATA ENTRY'!B1028="","",IF(AND($CD$4='DATA ENTRY'!CK1028,$CG$4='DATA ENTRY'!D1028),'DATA ENTRY'!B1028,"")))</f>
        <v/>
      </c>
      <c r="CD1029" s="3" t="str">
        <f>IF('DATA ENTRY'!CK1028="","",IF('DATA ENTRY'!C1028="","",IF(AND($CD$4='DATA ENTRY'!CK1028,$CG$4='DATA ENTRY'!D1028),'DATA ENTRY'!C1028,"")))</f>
        <v/>
      </c>
      <c r="CE1029" s="4" t="str">
        <f>IF('DATA ENTRY'!CK1028="","",IF('DATA ENTRY'!I1028="","",IF(AND($CD$4='DATA ENTRY'!CK1028,$CG$4='DATA ENTRY'!D1028),'DATA ENTRY'!I1028,"")))</f>
        <v/>
      </c>
      <c r="CF1029" s="4" t="str">
        <f>IF('DATA ENTRY'!CK1028="","",IF('DATA ENTRY'!CK1028="","",IF(AND($CD$4='DATA ENTRY'!CK1028,$CG$4='DATA ENTRY'!D1028),'DATA ENTRY'!CK1028,"")))</f>
        <v/>
      </c>
      <c r="CG1029" s="3" t="str">
        <f>IF('DATA ENTRY'!CK1028="","",IF('DATA ENTRY'!N1028="","",IF(AND($CD$4='DATA ENTRY'!CK1028,$CG$4='DATA ENTRY'!D1028),'DATA ENTRY'!N1028,"")))</f>
        <v/>
      </c>
      <c r="CH1029" s="107" t="str">
        <f>IF('DATA ENTRY'!CK1028="","",IF('DATA ENTRY'!O1028="","",IF(AND($CD$4='DATA ENTRY'!CK1028,$CG$4='DATA ENTRY'!D1028),'DATA ENTRY'!O1028,"")))</f>
        <v/>
      </c>
      <c r="CI1029" s="3" t="str">
        <f>IF('DATA ENTRY'!CK1028="","",IF('DATA ENTRY'!P1028="","",IF(AND($CD$4='DATA ENTRY'!CK1028,$CG$4='DATA ENTRY'!D1028),'DATA ENTRY'!P1028,"")))</f>
        <v/>
      </c>
      <c r="CJ1029" s="107" t="str">
        <f>IF('DATA ENTRY'!CK1028="","",IF('DATA ENTRY'!Q1028="","",IF(AND($CD$4='DATA ENTRY'!CK1028,$CG$4='DATA ENTRY'!D1028),'DATA ENTRY'!Q1028,"")))</f>
        <v/>
      </c>
      <c r="CK1029" s="3" t="str">
        <f>IF('DATA ENTRY'!CK1028="","",IF('DATA ENTRY'!R1028="","",IF(AND($CD$4='DATA ENTRY'!CK1028,$CG$4='DATA ENTRY'!D1028),'DATA ENTRY'!R1028,"")))</f>
        <v/>
      </c>
      <c r="CL1029" s="3" t="str">
        <f>IF('DATA ENTRY'!CK1028="","",IF('DATA ENTRY'!S1028="","",IF(AND($CD$4='DATA ENTRY'!CK1028,$CG$4='DATA ENTRY'!D1028),'DATA ENTRY'!S1028,"")))</f>
        <v/>
      </c>
      <c r="CM1029" s="3" t="str">
        <f>IF('DATA ENTRY'!CK1028="","",IF('DATA ENTRY'!E1028="","",IF(AND($CD$4='DATA ENTRY'!CK1028,$CG$4='DATA ENTRY'!D1028),'DATA ENTRY'!E1028,"")))</f>
        <v/>
      </c>
      <c r="CN1029" s="3" t="str">
        <f>IF('DATA ENTRY'!CK1028="","",IF('DATA ENTRY'!W1028="","",IF(AND($CD$4='DATA ENTRY'!CK1028,$CG$4='DATA ENTRY'!D1028),'DATA ENTRY'!W1028,"")))</f>
        <v/>
      </c>
      <c r="CO1029" s="3" t="str">
        <f>IF('DATA ENTRY'!CK1028="","",IF('DATA ENTRY'!X1028="","",IF(AND($CD$4='DATA ENTRY'!CK1028,$CG$4='DATA ENTRY'!D1028),'DATA ENTRY'!X1028,"")))</f>
        <v/>
      </c>
      <c r="CP1029" s="108" t="str">
        <f t="shared" si="247"/>
        <v/>
      </c>
      <c r="CQ1029" s="108" t="str">
        <f>IF('DATA ENTRY'!CK1028="","",IF('DATA ENTRY'!G1028="","",IF(AND($CD$4='DATA ENTRY'!CK1028,$CG$4='DATA ENTRY'!D1028),'DATA ENTRY'!G1028,"")))</f>
        <v/>
      </c>
      <c r="CR1029" s="230" t="str">
        <f>IF('DATA ENTRY'!CK1028="","",IF('DATA ENTRY'!D1028="","",IF(AND($CD$4='DATA ENTRY'!CK1028,$CG$4='DATA ENTRY'!D1028),'DATA ENTRY'!D1028,"")))</f>
        <v/>
      </c>
      <c r="CS1029">
        <f t="shared" si="248"/>
        <v>0</v>
      </c>
      <c r="CT1029">
        <f t="shared" si="249"/>
        <v>0</v>
      </c>
      <c r="CV1029" s="139"/>
      <c r="CX1029">
        <f t="shared" si="250"/>
        <v>0</v>
      </c>
      <c r="DB1029" t="str">
        <f t="shared" si="257"/>
        <v/>
      </c>
      <c r="DC1029" t="str">
        <f t="shared" si="258"/>
        <v/>
      </c>
      <c r="DD1029" s="224">
        <v>1023</v>
      </c>
      <c r="DE1029" s="3" t="str">
        <f>IF('DATA ENTRY'!CK1028="","",IF('DATA ENTRY'!B1028="","",IF(AND($DF$4='DATA ENTRY'!D1028),'DATA ENTRY'!B1028,"")))</f>
        <v/>
      </c>
      <c r="DF1029" s="3" t="str">
        <f>IF('DATA ENTRY'!CK1028="","",IF('DATA ENTRY'!C1028="","",IF(AND($DF$4='DATA ENTRY'!D1028),'DATA ENTRY'!C1028,"")))</f>
        <v/>
      </c>
      <c r="DG1029" s="4" t="str">
        <f>IF('DATA ENTRY'!CK1028="","",IF('DATA ENTRY'!I1028="","",IF(AND($DF$4='DATA ENTRY'!D1028),'DATA ENTRY'!I1028,"")))</f>
        <v/>
      </c>
      <c r="DH1029" s="4" t="str">
        <f>IF('DATA ENTRY'!CK1028="","",IF('DATA ENTRY'!CK1028="","",IF(AND($DF$4='DATA ENTRY'!D1028),'DATA ENTRY'!CK1028,"")))</f>
        <v/>
      </c>
      <c r="DI1029" s="3" t="str">
        <f>IF('DATA ENTRY'!CK1028="","",IF('DATA ENTRY'!N1028="","",IF(AND($DF$4='DATA ENTRY'!D1028),'DATA ENTRY'!N1028,"")))</f>
        <v/>
      </c>
      <c r="DJ1029" s="107" t="str">
        <f>IF('DATA ENTRY'!CK1028="","",IF('DATA ENTRY'!O1028="","",IF(AND($DF$4='DATA ENTRY'!D1028),'DATA ENTRY'!O1028,"")))</f>
        <v/>
      </c>
      <c r="DK1029" s="3" t="str">
        <f>IF('DATA ENTRY'!CK1028="","",IF('DATA ENTRY'!P1028="","",IF(AND($DF$4='DATA ENTRY'!D1028),'DATA ENTRY'!P1028,"")))</f>
        <v/>
      </c>
      <c r="DL1029" s="107" t="str">
        <f>IF('DATA ENTRY'!CK1028="","",IF('DATA ENTRY'!Q1028="","",IF(AND($DF$4='DATA ENTRY'!D1028),'DATA ENTRY'!Q1028,"")))</f>
        <v/>
      </c>
      <c r="DM1029" s="3" t="str">
        <f>IF('DATA ENTRY'!CK1028="","",IF('DATA ENTRY'!R1028="","",IF(AND($DF$4='DATA ENTRY'!D1028),'DATA ENTRY'!R1028,"")))</f>
        <v/>
      </c>
      <c r="DN1029" s="107" t="str">
        <f>IF('DATA ENTRY'!CK1028="","",IF('DATA ENTRY'!S1028="","",IF(AND($DF$4='DATA ENTRY'!D1028),'DATA ENTRY'!S1028,"")))</f>
        <v/>
      </c>
      <c r="DO1029" s="3" t="str">
        <f>IF('DATA ENTRY'!CK1028="","",IF('DATA ENTRY'!E1028="","",IF(AND($DF$4='DATA ENTRY'!D1028),'DATA ENTRY'!E1028,"")))</f>
        <v/>
      </c>
      <c r="DP1029" s="3" t="str">
        <f>IF('DATA ENTRY'!CK1028="","",IF('DATA ENTRY'!D1028="","",IF(AND($DF$4='DATA ENTRY'!D1028),'DATA ENTRY'!D1028,"")))</f>
        <v/>
      </c>
      <c r="DQ1029" s="3" t="str">
        <f>IF('DATA ENTRY'!CK1028="","",IF('DATA ENTRY'!W1028="","",IF(AND($DF$4='DATA ENTRY'!D1028),'DATA ENTRY'!W1028,"")))</f>
        <v/>
      </c>
      <c r="DR1029" s="3" t="str">
        <f>IF('DATA ENTRY'!CK1028="","",IF('DATA ENTRY'!X1028="","",IF(AND($DF$4='DATA ENTRY'!D1028),'DATA ENTRY'!X1028,"")))</f>
        <v/>
      </c>
      <c r="DS1029" s="108" t="str">
        <f t="shared" si="251"/>
        <v/>
      </c>
      <c r="DT1029" s="108" t="str">
        <f>IF('DATA ENTRY'!CK1028="","",IF('DATA ENTRY'!D1028="","",IF(AND($DF$4='DATA ENTRY'!D1028),'DATA ENTRY'!G1028,"")))</f>
        <v/>
      </c>
      <c r="DY1029">
        <f t="shared" si="252"/>
        <v>0</v>
      </c>
      <c r="EB1029" t="str">
        <f t="shared" si="253"/>
        <v/>
      </c>
      <c r="EC1029" t="str">
        <f t="shared" si="254"/>
        <v/>
      </c>
      <c r="ED1029" s="224">
        <v>1023</v>
      </c>
      <c r="EE1029" s="3" t="str">
        <f>IF('DATA ENTRY'!CK1028="","",IF('DATA ENTRY'!B1028="","",IF(AND($EF$4='DATA ENTRY'!G1028,$EH$4='DATA ENTRY'!F1028),'DATA ENTRY'!B1028,"")))</f>
        <v/>
      </c>
      <c r="EF1029" s="3" t="str">
        <f>IF('DATA ENTRY'!CK1028="","",IF('DATA ENTRY'!C1028="","",IF(AND($EF$4='DATA ENTRY'!G1028,$EH$4='DATA ENTRY'!F1028),'DATA ENTRY'!C1028,"")))</f>
        <v/>
      </c>
      <c r="EG1029" s="4" t="str">
        <f>IF('DATA ENTRY'!CK1028="","",IF('DATA ENTRY'!I1028="","",IF(AND($EF$4='DATA ENTRY'!G1028,$EH$4='DATA ENTRY'!F1028),'DATA ENTRY'!I1028,"")))</f>
        <v/>
      </c>
      <c r="EH1029" s="4" t="str">
        <f>IF('DATA ENTRY'!CK1028="","",IF('DATA ENTRY'!CK1028="","",IF(AND($EF$4='DATA ENTRY'!G1028,$EH$4='DATA ENTRY'!F1028),'DATA ENTRY'!CK1028,"")))</f>
        <v/>
      </c>
      <c r="EI1029" s="3" t="str">
        <f>IF('DATA ENTRY'!CK1028="","",IF('DATA ENTRY'!N1028="","",IF(AND($EF$4='DATA ENTRY'!G1028,$EH$4='DATA ENTRY'!F1028),'DATA ENTRY'!N1028,"")))</f>
        <v/>
      </c>
      <c r="EJ1029" s="107" t="str">
        <f>IF('DATA ENTRY'!CK1028="","",IF('DATA ENTRY'!O1028="","",IF(AND($EF$4='DATA ENTRY'!G1028,$EH$4='DATA ENTRY'!F1028),'DATA ENTRY'!O1028,"")))</f>
        <v/>
      </c>
      <c r="EK1029" s="3" t="str">
        <f>IF('DATA ENTRY'!CK1028="","",IF('DATA ENTRY'!P1028="","",IF(AND($EF$4='DATA ENTRY'!G1028,$EH$4='DATA ENTRY'!F1028),'DATA ENTRY'!P1028,"")))</f>
        <v/>
      </c>
      <c r="EL1029" s="107" t="str">
        <f>IF('DATA ENTRY'!CK1028="","",IF('DATA ENTRY'!Q1028="","",IF(AND($EF$4='DATA ENTRY'!G1028,$EH$4='DATA ENTRY'!F1028),'DATA ENTRY'!Q1028,"")))</f>
        <v/>
      </c>
      <c r="EM1029" s="3" t="str">
        <f>IF('DATA ENTRY'!CK1028="","",IF('DATA ENTRY'!R1028="","",IF(AND($EF$4='DATA ENTRY'!G1028,$EH$4='DATA ENTRY'!F1028),'DATA ENTRY'!R1028,"")))</f>
        <v/>
      </c>
      <c r="EN1029" s="107" t="str">
        <f>IF('DATA ENTRY'!CK1028="","",IF('DATA ENTRY'!S1028="","",IF(AND($EF$4='DATA ENTRY'!G1028,$EH$4='DATA ENTRY'!F1028),'DATA ENTRY'!S1028,"")))</f>
        <v/>
      </c>
      <c r="EO1029" s="3" t="str">
        <f>IF('DATA ENTRY'!CK1028="","",IF('DATA ENTRY'!E1028="","",IF(AND($EF$4='DATA ENTRY'!G1028,$EH$4='DATA ENTRY'!F1028),'DATA ENTRY'!E1028,"")))</f>
        <v/>
      </c>
      <c r="EP1029" s="3" t="str">
        <f>IF('DATA ENTRY'!CK1028="","",IF('DATA ENTRY'!D1028="","",IF(AND($EF$4='DATA ENTRY'!G1028,$EH$4='DATA ENTRY'!F1028),'DATA ENTRY'!D1028,"")))</f>
        <v/>
      </c>
      <c r="EQ1029" s="3" t="str">
        <f>IF('DATA ENTRY'!CK1028="","",IF('DATA ENTRY'!W1028="","",IF(AND($EF$4='DATA ENTRY'!G1028,$EH$4='DATA ENTRY'!F1028),'DATA ENTRY'!W1028,"")))</f>
        <v/>
      </c>
      <c r="ER1029" s="3" t="str">
        <f>IF('DATA ENTRY'!CK1028="","",IF('DATA ENTRY'!X1028="","",IF(AND($EF$4='DATA ENTRY'!G1028,$EH$4='DATA ENTRY'!F1028),'DATA ENTRY'!X1028,"")))</f>
        <v/>
      </c>
      <c r="ES1029" s="108" t="str">
        <f t="shared" si="255"/>
        <v/>
      </c>
      <c r="ET1029" s="108" t="str">
        <f>IF('DATA ENTRY'!CK1028="","",IF('DATA ENTRY'!D1028="","",IF(AND($EF$4='DATA ENTRY'!G1028,$EH$4='DATA ENTRY'!F1028),'DATA ENTRY'!G1028,"")))</f>
        <v/>
      </c>
      <c r="EY1029">
        <f t="shared" si="256"/>
        <v>0</v>
      </c>
    </row>
    <row r="1030" spans="1:155">
      <c r="A1030" t="str">
        <f>IF(S1030=0,"",1+(MAX($A$7:A1029)))</f>
        <v/>
      </c>
      <c r="B1030" s="224">
        <v>1024</v>
      </c>
      <c r="C1030" s="3" t="str">
        <f>IF('DATA ENTRY'!CK1029="","",IF('DATA ENTRY'!B1029="","",IF($D$4="All Post",'DATA ENTRY'!B1029,IF(AND($D$4='DATA ENTRY'!CK1029),'DATA ENTRY'!B1029,""))))</f>
        <v/>
      </c>
      <c r="D1030" s="3" t="str">
        <f>IF('DATA ENTRY'!CK1029="","",IF('DATA ENTRY'!C1029="","",IF($D$4="All Post",'DATA ENTRY'!C1029,IF(AND($D$4='DATA ENTRY'!CK1029),'DATA ENTRY'!C1029,""))))</f>
        <v/>
      </c>
      <c r="E1030" s="4" t="str">
        <f>IF('DATA ENTRY'!CK1029="","",IF('DATA ENTRY'!I1029="","",IF($D$4="All Post",'DATA ENTRY'!I1029,IF(AND($D$4='DATA ENTRY'!CK1029),'DATA ENTRY'!I1029,""))))</f>
        <v/>
      </c>
      <c r="F1030" s="4" t="str">
        <f>IF('DATA ENTRY'!CK1029="","",IF('DATA ENTRY'!CK1029="","",IF($D$4="All Post",'DATA ENTRY'!CK1029,IF(AND($D$4='DATA ENTRY'!CK1029),'DATA ENTRY'!CK1029,""))))</f>
        <v/>
      </c>
      <c r="G1030" s="3" t="str">
        <f>IF('DATA ENTRY'!CK1029="","",IF('DATA ENTRY'!N1029="","",IF($D$4="All Post",'DATA ENTRY'!N1029,IF(AND($D$4='DATA ENTRY'!CK1029),'DATA ENTRY'!N1029,""))))</f>
        <v/>
      </c>
      <c r="H1030" s="107" t="str">
        <f>IF('DATA ENTRY'!CK1029="","",IF('DATA ENTRY'!O1029="","",IF($D$4="All Post",'DATA ENTRY'!O1029,IF(AND($D$4='DATA ENTRY'!CK1029),'DATA ENTRY'!O1029,""))))</f>
        <v/>
      </c>
      <c r="I1030" s="3" t="str">
        <f>IF('DATA ENTRY'!CK1029="","",IF('DATA ENTRY'!P1029="","",IF($D$4="All Post",'DATA ENTRY'!P1029,IF(AND($D$4='DATA ENTRY'!CK1029),'DATA ENTRY'!P1029,""))))</f>
        <v/>
      </c>
      <c r="J1030" s="107" t="str">
        <f>IF('DATA ENTRY'!CK1029="","",IF('DATA ENTRY'!Q1029="","",IF($D$4="All Post",'DATA ENTRY'!Q1029,IF(AND($D$4='DATA ENTRY'!CK1029),'DATA ENTRY'!Q1029,""))))</f>
        <v/>
      </c>
      <c r="K1030" s="3" t="str">
        <f>IF('DATA ENTRY'!CK1029="","",IF('DATA ENTRY'!R1029="","",IF($D$4="All Post",'DATA ENTRY'!R1029,IF(AND($D$4='DATA ENTRY'!CK1029),'DATA ENTRY'!R1029,""))))</f>
        <v/>
      </c>
      <c r="L1030" s="3" t="str">
        <f>IF('DATA ENTRY'!CK1029="","",IF('DATA ENTRY'!S1029="","",IF($D$4="All Post",'DATA ENTRY'!S1029,IF(AND($D$4='DATA ENTRY'!CK1029),'DATA ENTRY'!S1029,""))))</f>
        <v/>
      </c>
      <c r="M1030" s="3" t="str">
        <f>IF('DATA ENTRY'!CK1029="","",IF('DATA ENTRY'!E1029="","",IF($D$4="All Post",'DATA ENTRY'!E1029,IF(AND($D$4='DATA ENTRY'!CK1029),'DATA ENTRY'!E1029,""))))</f>
        <v/>
      </c>
      <c r="N1030" s="3" t="str">
        <f>IF('DATA ENTRY'!CK1029="","",IF('DATA ENTRY'!W1029="","",IF($D$4="All Post",'DATA ENTRY'!W1029,IF(AND($D$4='DATA ENTRY'!CK1029),'DATA ENTRY'!W1029,""))))</f>
        <v/>
      </c>
      <c r="O1030" s="3" t="str">
        <f>IF('DATA ENTRY'!CK1029="","",IF('DATA ENTRY'!X1029="","",IF($D$4="All Post",'DATA ENTRY'!X1029,IF(AND($D$4='DATA ENTRY'!CK1029),'DATA ENTRY'!X1029,""))))</f>
        <v/>
      </c>
      <c r="P1030" s="3" t="str">
        <f>IF('DATA ENTRY'!CK1029="","",IF('DATA ENTRY'!G1029="","",IF($D$4="All Post",'DATA ENTRY'!G1029,IF(AND($D$4='DATA ENTRY'!CK1029),'DATA ENTRY'!G1029,""))))</f>
        <v/>
      </c>
      <c r="S1030">
        <f t="shared" si="243"/>
        <v>0</v>
      </c>
      <c r="T1030" t="str">
        <f t="shared" si="244"/>
        <v/>
      </c>
      <c r="BZ1030" t="str">
        <f t="shared" si="245"/>
        <v/>
      </c>
      <c r="CA1030" t="str">
        <f t="shared" si="246"/>
        <v/>
      </c>
      <c r="CB1030" s="224">
        <v>1024</v>
      </c>
      <c r="CC1030" s="3" t="str">
        <f>IF('DATA ENTRY'!CK1029="","",IF('DATA ENTRY'!B1029="","",IF(AND($CD$4='DATA ENTRY'!CK1029,$CG$4='DATA ENTRY'!D1029),'DATA ENTRY'!B1029,"")))</f>
        <v/>
      </c>
      <c r="CD1030" s="3" t="str">
        <f>IF('DATA ENTRY'!CK1029="","",IF('DATA ENTRY'!C1029="","",IF(AND($CD$4='DATA ENTRY'!CK1029,$CG$4='DATA ENTRY'!D1029),'DATA ENTRY'!C1029,"")))</f>
        <v/>
      </c>
      <c r="CE1030" s="4" t="str">
        <f>IF('DATA ENTRY'!CK1029="","",IF('DATA ENTRY'!I1029="","",IF(AND($CD$4='DATA ENTRY'!CK1029,$CG$4='DATA ENTRY'!D1029),'DATA ENTRY'!I1029,"")))</f>
        <v/>
      </c>
      <c r="CF1030" s="4" t="str">
        <f>IF('DATA ENTRY'!CK1029="","",IF('DATA ENTRY'!CK1029="","",IF(AND($CD$4='DATA ENTRY'!CK1029,$CG$4='DATA ENTRY'!D1029),'DATA ENTRY'!CK1029,"")))</f>
        <v/>
      </c>
      <c r="CG1030" s="3" t="str">
        <f>IF('DATA ENTRY'!CK1029="","",IF('DATA ENTRY'!N1029="","",IF(AND($CD$4='DATA ENTRY'!CK1029,$CG$4='DATA ENTRY'!D1029),'DATA ENTRY'!N1029,"")))</f>
        <v/>
      </c>
      <c r="CH1030" s="107" t="str">
        <f>IF('DATA ENTRY'!CK1029="","",IF('DATA ENTRY'!O1029="","",IF(AND($CD$4='DATA ENTRY'!CK1029,$CG$4='DATA ENTRY'!D1029),'DATA ENTRY'!O1029,"")))</f>
        <v/>
      </c>
      <c r="CI1030" s="3" t="str">
        <f>IF('DATA ENTRY'!CK1029="","",IF('DATA ENTRY'!P1029="","",IF(AND($CD$4='DATA ENTRY'!CK1029,$CG$4='DATA ENTRY'!D1029),'DATA ENTRY'!P1029,"")))</f>
        <v/>
      </c>
      <c r="CJ1030" s="107" t="str">
        <f>IF('DATA ENTRY'!CK1029="","",IF('DATA ENTRY'!Q1029="","",IF(AND($CD$4='DATA ENTRY'!CK1029,$CG$4='DATA ENTRY'!D1029),'DATA ENTRY'!Q1029,"")))</f>
        <v/>
      </c>
      <c r="CK1030" s="3" t="str">
        <f>IF('DATA ENTRY'!CK1029="","",IF('DATA ENTRY'!R1029="","",IF(AND($CD$4='DATA ENTRY'!CK1029,$CG$4='DATA ENTRY'!D1029),'DATA ENTRY'!R1029,"")))</f>
        <v/>
      </c>
      <c r="CL1030" s="3" t="str">
        <f>IF('DATA ENTRY'!CK1029="","",IF('DATA ENTRY'!S1029="","",IF(AND($CD$4='DATA ENTRY'!CK1029,$CG$4='DATA ENTRY'!D1029),'DATA ENTRY'!S1029,"")))</f>
        <v/>
      </c>
      <c r="CM1030" s="3" t="str">
        <f>IF('DATA ENTRY'!CK1029="","",IF('DATA ENTRY'!E1029="","",IF(AND($CD$4='DATA ENTRY'!CK1029,$CG$4='DATA ENTRY'!D1029),'DATA ENTRY'!E1029,"")))</f>
        <v/>
      </c>
      <c r="CN1030" s="3" t="str">
        <f>IF('DATA ENTRY'!CK1029="","",IF('DATA ENTRY'!W1029="","",IF(AND($CD$4='DATA ENTRY'!CK1029,$CG$4='DATA ENTRY'!D1029),'DATA ENTRY'!W1029,"")))</f>
        <v/>
      </c>
      <c r="CO1030" s="3" t="str">
        <f>IF('DATA ENTRY'!CK1029="","",IF('DATA ENTRY'!X1029="","",IF(AND($CD$4='DATA ENTRY'!CK1029,$CG$4='DATA ENTRY'!D1029),'DATA ENTRY'!X1029,"")))</f>
        <v/>
      </c>
      <c r="CP1030" s="108" t="str">
        <f t="shared" si="247"/>
        <v/>
      </c>
      <c r="CQ1030" s="108" t="str">
        <f>IF('DATA ENTRY'!CK1029="","",IF('DATA ENTRY'!G1029="","",IF(AND($CD$4='DATA ENTRY'!CK1029,$CG$4='DATA ENTRY'!D1029),'DATA ENTRY'!G1029,"")))</f>
        <v/>
      </c>
      <c r="CR1030" s="230" t="str">
        <f>IF('DATA ENTRY'!CK1029="","",IF('DATA ENTRY'!D1029="","",IF(AND($CD$4='DATA ENTRY'!CK1029,$CG$4='DATA ENTRY'!D1029),'DATA ENTRY'!D1029,"")))</f>
        <v/>
      </c>
      <c r="CS1030">
        <f t="shared" si="248"/>
        <v>0</v>
      </c>
      <c r="CT1030">
        <f t="shared" si="249"/>
        <v>0</v>
      </c>
      <c r="CV1030" s="139"/>
      <c r="CX1030">
        <f t="shared" si="250"/>
        <v>0</v>
      </c>
      <c r="DB1030" t="str">
        <f t="shared" si="257"/>
        <v/>
      </c>
      <c r="DC1030" t="str">
        <f t="shared" si="258"/>
        <v/>
      </c>
      <c r="DD1030" s="224">
        <v>1024</v>
      </c>
      <c r="DE1030" s="3" t="str">
        <f>IF('DATA ENTRY'!CK1029="","",IF('DATA ENTRY'!B1029="","",IF(AND($DF$4='DATA ENTRY'!D1029),'DATA ENTRY'!B1029,"")))</f>
        <v/>
      </c>
      <c r="DF1030" s="3" t="str">
        <f>IF('DATA ENTRY'!CK1029="","",IF('DATA ENTRY'!C1029="","",IF(AND($DF$4='DATA ENTRY'!D1029),'DATA ENTRY'!C1029,"")))</f>
        <v/>
      </c>
      <c r="DG1030" s="4" t="str">
        <f>IF('DATA ENTRY'!CK1029="","",IF('DATA ENTRY'!I1029="","",IF(AND($DF$4='DATA ENTRY'!D1029),'DATA ENTRY'!I1029,"")))</f>
        <v/>
      </c>
      <c r="DH1030" s="4" t="str">
        <f>IF('DATA ENTRY'!CK1029="","",IF('DATA ENTRY'!CK1029="","",IF(AND($DF$4='DATA ENTRY'!D1029),'DATA ENTRY'!CK1029,"")))</f>
        <v/>
      </c>
      <c r="DI1030" s="3" t="str">
        <f>IF('DATA ENTRY'!CK1029="","",IF('DATA ENTRY'!N1029="","",IF(AND($DF$4='DATA ENTRY'!D1029),'DATA ENTRY'!N1029,"")))</f>
        <v/>
      </c>
      <c r="DJ1030" s="107" t="str">
        <f>IF('DATA ENTRY'!CK1029="","",IF('DATA ENTRY'!O1029="","",IF(AND($DF$4='DATA ENTRY'!D1029),'DATA ENTRY'!O1029,"")))</f>
        <v/>
      </c>
      <c r="DK1030" s="3" t="str">
        <f>IF('DATA ENTRY'!CK1029="","",IF('DATA ENTRY'!P1029="","",IF(AND($DF$4='DATA ENTRY'!D1029),'DATA ENTRY'!P1029,"")))</f>
        <v/>
      </c>
      <c r="DL1030" s="107" t="str">
        <f>IF('DATA ENTRY'!CK1029="","",IF('DATA ENTRY'!Q1029="","",IF(AND($DF$4='DATA ENTRY'!D1029),'DATA ENTRY'!Q1029,"")))</f>
        <v/>
      </c>
      <c r="DM1030" s="3" t="str">
        <f>IF('DATA ENTRY'!CK1029="","",IF('DATA ENTRY'!R1029="","",IF(AND($DF$4='DATA ENTRY'!D1029),'DATA ENTRY'!R1029,"")))</f>
        <v/>
      </c>
      <c r="DN1030" s="107" t="str">
        <f>IF('DATA ENTRY'!CK1029="","",IF('DATA ENTRY'!S1029="","",IF(AND($DF$4='DATA ENTRY'!D1029),'DATA ENTRY'!S1029,"")))</f>
        <v/>
      </c>
      <c r="DO1030" s="3" t="str">
        <f>IF('DATA ENTRY'!CK1029="","",IF('DATA ENTRY'!E1029="","",IF(AND($DF$4='DATA ENTRY'!D1029),'DATA ENTRY'!E1029,"")))</f>
        <v/>
      </c>
      <c r="DP1030" s="3" t="str">
        <f>IF('DATA ENTRY'!CK1029="","",IF('DATA ENTRY'!D1029="","",IF(AND($DF$4='DATA ENTRY'!D1029),'DATA ENTRY'!D1029,"")))</f>
        <v/>
      </c>
      <c r="DQ1030" s="3" t="str">
        <f>IF('DATA ENTRY'!CK1029="","",IF('DATA ENTRY'!W1029="","",IF(AND($DF$4='DATA ENTRY'!D1029),'DATA ENTRY'!W1029,"")))</f>
        <v/>
      </c>
      <c r="DR1030" s="3" t="str">
        <f>IF('DATA ENTRY'!CK1029="","",IF('DATA ENTRY'!X1029="","",IF(AND($DF$4='DATA ENTRY'!D1029),'DATA ENTRY'!X1029,"")))</f>
        <v/>
      </c>
      <c r="DS1030" s="108" t="str">
        <f t="shared" si="251"/>
        <v/>
      </c>
      <c r="DT1030" s="108" t="str">
        <f>IF('DATA ENTRY'!CK1029="","",IF('DATA ENTRY'!D1029="","",IF(AND($DF$4='DATA ENTRY'!D1029),'DATA ENTRY'!G1029,"")))</f>
        <v/>
      </c>
      <c r="DY1030">
        <f t="shared" si="252"/>
        <v>0</v>
      </c>
      <c r="EB1030" t="str">
        <f t="shared" si="253"/>
        <v/>
      </c>
      <c r="EC1030" t="str">
        <f t="shared" si="254"/>
        <v/>
      </c>
      <c r="ED1030" s="224">
        <v>1024</v>
      </c>
      <c r="EE1030" s="3" t="str">
        <f>IF('DATA ENTRY'!CK1029="","",IF('DATA ENTRY'!B1029="","",IF(AND($EF$4='DATA ENTRY'!G1029,$EH$4='DATA ENTRY'!F1029),'DATA ENTRY'!B1029,"")))</f>
        <v/>
      </c>
      <c r="EF1030" s="3" t="str">
        <f>IF('DATA ENTRY'!CK1029="","",IF('DATA ENTRY'!C1029="","",IF(AND($EF$4='DATA ENTRY'!G1029,$EH$4='DATA ENTRY'!F1029),'DATA ENTRY'!C1029,"")))</f>
        <v/>
      </c>
      <c r="EG1030" s="4" t="str">
        <f>IF('DATA ENTRY'!CK1029="","",IF('DATA ENTRY'!I1029="","",IF(AND($EF$4='DATA ENTRY'!G1029,$EH$4='DATA ENTRY'!F1029),'DATA ENTRY'!I1029,"")))</f>
        <v/>
      </c>
      <c r="EH1030" s="4" t="str">
        <f>IF('DATA ENTRY'!CK1029="","",IF('DATA ENTRY'!CK1029="","",IF(AND($EF$4='DATA ENTRY'!G1029,$EH$4='DATA ENTRY'!F1029),'DATA ENTRY'!CK1029,"")))</f>
        <v/>
      </c>
      <c r="EI1030" s="3" t="str">
        <f>IF('DATA ENTRY'!CK1029="","",IF('DATA ENTRY'!N1029="","",IF(AND($EF$4='DATA ENTRY'!G1029,$EH$4='DATA ENTRY'!F1029),'DATA ENTRY'!N1029,"")))</f>
        <v/>
      </c>
      <c r="EJ1030" s="107" t="str">
        <f>IF('DATA ENTRY'!CK1029="","",IF('DATA ENTRY'!O1029="","",IF(AND($EF$4='DATA ENTRY'!G1029,$EH$4='DATA ENTRY'!F1029),'DATA ENTRY'!O1029,"")))</f>
        <v/>
      </c>
      <c r="EK1030" s="3" t="str">
        <f>IF('DATA ENTRY'!CK1029="","",IF('DATA ENTRY'!P1029="","",IF(AND($EF$4='DATA ENTRY'!G1029,$EH$4='DATA ENTRY'!F1029),'DATA ENTRY'!P1029,"")))</f>
        <v/>
      </c>
      <c r="EL1030" s="107" t="str">
        <f>IF('DATA ENTRY'!CK1029="","",IF('DATA ENTRY'!Q1029="","",IF(AND($EF$4='DATA ENTRY'!G1029,$EH$4='DATA ENTRY'!F1029),'DATA ENTRY'!Q1029,"")))</f>
        <v/>
      </c>
      <c r="EM1030" s="3" t="str">
        <f>IF('DATA ENTRY'!CK1029="","",IF('DATA ENTRY'!R1029="","",IF(AND($EF$4='DATA ENTRY'!G1029,$EH$4='DATA ENTRY'!F1029),'DATA ENTRY'!R1029,"")))</f>
        <v/>
      </c>
      <c r="EN1030" s="107" t="str">
        <f>IF('DATA ENTRY'!CK1029="","",IF('DATA ENTRY'!S1029="","",IF(AND($EF$4='DATA ENTRY'!G1029,$EH$4='DATA ENTRY'!F1029),'DATA ENTRY'!S1029,"")))</f>
        <v/>
      </c>
      <c r="EO1030" s="3" t="str">
        <f>IF('DATA ENTRY'!CK1029="","",IF('DATA ENTRY'!E1029="","",IF(AND($EF$4='DATA ENTRY'!G1029,$EH$4='DATA ENTRY'!F1029),'DATA ENTRY'!E1029,"")))</f>
        <v/>
      </c>
      <c r="EP1030" s="3" t="str">
        <f>IF('DATA ENTRY'!CK1029="","",IF('DATA ENTRY'!D1029="","",IF(AND($EF$4='DATA ENTRY'!G1029,$EH$4='DATA ENTRY'!F1029),'DATA ENTRY'!D1029,"")))</f>
        <v/>
      </c>
      <c r="EQ1030" s="3" t="str">
        <f>IF('DATA ENTRY'!CK1029="","",IF('DATA ENTRY'!W1029="","",IF(AND($EF$4='DATA ENTRY'!G1029,$EH$4='DATA ENTRY'!F1029),'DATA ENTRY'!W1029,"")))</f>
        <v/>
      </c>
      <c r="ER1030" s="3" t="str">
        <f>IF('DATA ENTRY'!CK1029="","",IF('DATA ENTRY'!X1029="","",IF(AND($EF$4='DATA ENTRY'!G1029,$EH$4='DATA ENTRY'!F1029),'DATA ENTRY'!X1029,"")))</f>
        <v/>
      </c>
      <c r="ES1030" s="108" t="str">
        <f t="shared" si="255"/>
        <v/>
      </c>
      <c r="ET1030" s="108" t="str">
        <f>IF('DATA ENTRY'!CK1029="","",IF('DATA ENTRY'!D1029="","",IF(AND($EF$4='DATA ENTRY'!G1029,$EH$4='DATA ENTRY'!F1029),'DATA ENTRY'!G1029,"")))</f>
        <v/>
      </c>
      <c r="EY1030">
        <f t="shared" si="256"/>
        <v>0</v>
      </c>
    </row>
    <row r="1031" spans="1:155">
      <c r="A1031" t="str">
        <f>IF(S1031=0,"",1+(MAX($A$7:A1030)))</f>
        <v/>
      </c>
      <c r="B1031" s="224">
        <v>1025</v>
      </c>
      <c r="C1031" s="3" t="str">
        <f>IF('DATA ENTRY'!CK1030="","",IF('DATA ENTRY'!B1030="","",IF($D$4="All Post",'DATA ENTRY'!B1030,IF(AND($D$4='DATA ENTRY'!CK1030),'DATA ENTRY'!B1030,""))))</f>
        <v/>
      </c>
      <c r="D1031" s="3" t="str">
        <f>IF('DATA ENTRY'!CK1030="","",IF('DATA ENTRY'!C1030="","",IF($D$4="All Post",'DATA ENTRY'!C1030,IF(AND($D$4='DATA ENTRY'!CK1030),'DATA ENTRY'!C1030,""))))</f>
        <v/>
      </c>
      <c r="E1031" s="4" t="str">
        <f>IF('DATA ENTRY'!CK1030="","",IF('DATA ENTRY'!I1030="","",IF($D$4="All Post",'DATA ENTRY'!I1030,IF(AND($D$4='DATA ENTRY'!CK1030),'DATA ENTRY'!I1030,""))))</f>
        <v/>
      </c>
      <c r="F1031" s="4" t="str">
        <f>IF('DATA ENTRY'!CK1030="","",IF('DATA ENTRY'!CK1030="","",IF($D$4="All Post",'DATA ENTRY'!CK1030,IF(AND($D$4='DATA ENTRY'!CK1030),'DATA ENTRY'!CK1030,""))))</f>
        <v/>
      </c>
      <c r="G1031" s="3" t="str">
        <f>IF('DATA ENTRY'!CK1030="","",IF('DATA ENTRY'!N1030="","",IF($D$4="All Post",'DATA ENTRY'!N1030,IF(AND($D$4='DATA ENTRY'!CK1030),'DATA ENTRY'!N1030,""))))</f>
        <v/>
      </c>
      <c r="H1031" s="107" t="str">
        <f>IF('DATA ENTRY'!CK1030="","",IF('DATA ENTRY'!O1030="","",IF($D$4="All Post",'DATA ENTRY'!O1030,IF(AND($D$4='DATA ENTRY'!CK1030),'DATA ENTRY'!O1030,""))))</f>
        <v/>
      </c>
      <c r="I1031" s="3" t="str">
        <f>IF('DATA ENTRY'!CK1030="","",IF('DATA ENTRY'!P1030="","",IF($D$4="All Post",'DATA ENTRY'!P1030,IF(AND($D$4='DATA ENTRY'!CK1030),'DATA ENTRY'!P1030,""))))</f>
        <v/>
      </c>
      <c r="J1031" s="107" t="str">
        <f>IF('DATA ENTRY'!CK1030="","",IF('DATA ENTRY'!Q1030="","",IF($D$4="All Post",'DATA ENTRY'!Q1030,IF(AND($D$4='DATA ENTRY'!CK1030),'DATA ENTRY'!Q1030,""))))</f>
        <v/>
      </c>
      <c r="K1031" s="3" t="str">
        <f>IF('DATA ENTRY'!CK1030="","",IF('DATA ENTRY'!R1030="","",IF($D$4="All Post",'DATA ENTRY'!R1030,IF(AND($D$4='DATA ENTRY'!CK1030),'DATA ENTRY'!R1030,""))))</f>
        <v/>
      </c>
      <c r="L1031" s="3" t="str">
        <f>IF('DATA ENTRY'!CK1030="","",IF('DATA ENTRY'!S1030="","",IF($D$4="All Post",'DATA ENTRY'!S1030,IF(AND($D$4='DATA ENTRY'!CK1030),'DATA ENTRY'!S1030,""))))</f>
        <v/>
      </c>
      <c r="M1031" s="3" t="str">
        <f>IF('DATA ENTRY'!CK1030="","",IF('DATA ENTRY'!E1030="","",IF($D$4="All Post",'DATA ENTRY'!E1030,IF(AND($D$4='DATA ENTRY'!CK1030),'DATA ENTRY'!E1030,""))))</f>
        <v/>
      </c>
      <c r="N1031" s="3" t="str">
        <f>IF('DATA ENTRY'!CK1030="","",IF('DATA ENTRY'!W1030="","",IF($D$4="All Post",'DATA ENTRY'!W1030,IF(AND($D$4='DATA ENTRY'!CK1030),'DATA ENTRY'!W1030,""))))</f>
        <v/>
      </c>
      <c r="O1031" s="3" t="str">
        <f>IF('DATA ENTRY'!CK1030="","",IF('DATA ENTRY'!X1030="","",IF($D$4="All Post",'DATA ENTRY'!X1030,IF(AND($D$4='DATA ENTRY'!CK1030),'DATA ENTRY'!X1030,""))))</f>
        <v/>
      </c>
      <c r="P1031" s="3" t="str">
        <f>IF('DATA ENTRY'!CK1030="","",IF('DATA ENTRY'!G1030="","",IF($D$4="All Post",'DATA ENTRY'!G1030,IF(AND($D$4='DATA ENTRY'!CK1030),'DATA ENTRY'!G1030,""))))</f>
        <v/>
      </c>
      <c r="S1031">
        <f t="shared" si="243"/>
        <v>0</v>
      </c>
      <c r="T1031" t="str">
        <f t="shared" si="244"/>
        <v/>
      </c>
      <c r="BZ1031" t="str">
        <f t="shared" si="245"/>
        <v/>
      </c>
      <c r="CA1031" t="str">
        <f t="shared" si="246"/>
        <v/>
      </c>
      <c r="CB1031" s="224">
        <v>1025</v>
      </c>
      <c r="CC1031" s="3" t="str">
        <f>IF('DATA ENTRY'!CK1030="","",IF('DATA ENTRY'!B1030="","",IF(AND($CD$4='DATA ENTRY'!CK1030,$CG$4='DATA ENTRY'!D1030),'DATA ENTRY'!B1030,"")))</f>
        <v/>
      </c>
      <c r="CD1031" s="3" t="str">
        <f>IF('DATA ENTRY'!CK1030="","",IF('DATA ENTRY'!C1030="","",IF(AND($CD$4='DATA ENTRY'!CK1030,$CG$4='DATA ENTRY'!D1030),'DATA ENTRY'!C1030,"")))</f>
        <v/>
      </c>
      <c r="CE1031" s="4" t="str">
        <f>IF('DATA ENTRY'!CK1030="","",IF('DATA ENTRY'!I1030="","",IF(AND($CD$4='DATA ENTRY'!CK1030,$CG$4='DATA ENTRY'!D1030),'DATA ENTRY'!I1030,"")))</f>
        <v/>
      </c>
      <c r="CF1031" s="4" t="str">
        <f>IF('DATA ENTRY'!CK1030="","",IF('DATA ENTRY'!CK1030="","",IF(AND($CD$4='DATA ENTRY'!CK1030,$CG$4='DATA ENTRY'!D1030),'DATA ENTRY'!CK1030,"")))</f>
        <v/>
      </c>
      <c r="CG1031" s="3" t="str">
        <f>IF('DATA ENTRY'!CK1030="","",IF('DATA ENTRY'!N1030="","",IF(AND($CD$4='DATA ENTRY'!CK1030,$CG$4='DATA ENTRY'!D1030),'DATA ENTRY'!N1030,"")))</f>
        <v/>
      </c>
      <c r="CH1031" s="107" t="str">
        <f>IF('DATA ENTRY'!CK1030="","",IF('DATA ENTRY'!O1030="","",IF(AND($CD$4='DATA ENTRY'!CK1030,$CG$4='DATA ENTRY'!D1030),'DATA ENTRY'!O1030,"")))</f>
        <v/>
      </c>
      <c r="CI1031" s="3" t="str">
        <f>IF('DATA ENTRY'!CK1030="","",IF('DATA ENTRY'!P1030="","",IF(AND($CD$4='DATA ENTRY'!CK1030,$CG$4='DATA ENTRY'!D1030),'DATA ENTRY'!P1030,"")))</f>
        <v/>
      </c>
      <c r="CJ1031" s="107" t="str">
        <f>IF('DATA ENTRY'!CK1030="","",IF('DATA ENTRY'!Q1030="","",IF(AND($CD$4='DATA ENTRY'!CK1030,$CG$4='DATA ENTRY'!D1030),'DATA ENTRY'!Q1030,"")))</f>
        <v/>
      </c>
      <c r="CK1031" s="3" t="str">
        <f>IF('DATA ENTRY'!CK1030="","",IF('DATA ENTRY'!R1030="","",IF(AND($CD$4='DATA ENTRY'!CK1030,$CG$4='DATA ENTRY'!D1030),'DATA ENTRY'!R1030,"")))</f>
        <v/>
      </c>
      <c r="CL1031" s="3" t="str">
        <f>IF('DATA ENTRY'!CK1030="","",IF('DATA ENTRY'!S1030="","",IF(AND($CD$4='DATA ENTRY'!CK1030,$CG$4='DATA ENTRY'!D1030),'DATA ENTRY'!S1030,"")))</f>
        <v/>
      </c>
      <c r="CM1031" s="3" t="str">
        <f>IF('DATA ENTRY'!CK1030="","",IF('DATA ENTRY'!E1030="","",IF(AND($CD$4='DATA ENTRY'!CK1030,$CG$4='DATA ENTRY'!D1030),'DATA ENTRY'!E1030,"")))</f>
        <v/>
      </c>
      <c r="CN1031" s="3" t="str">
        <f>IF('DATA ENTRY'!CK1030="","",IF('DATA ENTRY'!W1030="","",IF(AND($CD$4='DATA ENTRY'!CK1030,$CG$4='DATA ENTRY'!D1030),'DATA ENTRY'!W1030,"")))</f>
        <v/>
      </c>
      <c r="CO1031" s="3" t="str">
        <f>IF('DATA ENTRY'!CK1030="","",IF('DATA ENTRY'!X1030="","",IF(AND($CD$4='DATA ENTRY'!CK1030,$CG$4='DATA ENTRY'!D1030),'DATA ENTRY'!X1030,"")))</f>
        <v/>
      </c>
      <c r="CP1031" s="108" t="str">
        <f t="shared" si="247"/>
        <v/>
      </c>
      <c r="CQ1031" s="108" t="str">
        <f>IF('DATA ENTRY'!CK1030="","",IF('DATA ENTRY'!G1030="","",IF(AND($CD$4='DATA ENTRY'!CK1030,$CG$4='DATA ENTRY'!D1030),'DATA ENTRY'!G1030,"")))</f>
        <v/>
      </c>
      <c r="CR1031" s="230" t="str">
        <f>IF('DATA ENTRY'!CK1030="","",IF('DATA ENTRY'!D1030="","",IF(AND($CD$4='DATA ENTRY'!CK1030,$CG$4='DATA ENTRY'!D1030),'DATA ENTRY'!D1030,"")))</f>
        <v/>
      </c>
      <c r="CS1031">
        <f t="shared" si="248"/>
        <v>0</v>
      </c>
      <c r="CT1031">
        <f t="shared" si="249"/>
        <v>0</v>
      </c>
      <c r="CV1031" s="139"/>
      <c r="CX1031">
        <f t="shared" si="250"/>
        <v>0</v>
      </c>
      <c r="DB1031" t="str">
        <f t="shared" si="257"/>
        <v/>
      </c>
      <c r="DC1031" t="str">
        <f t="shared" si="258"/>
        <v/>
      </c>
      <c r="DD1031" s="224">
        <v>1025</v>
      </c>
      <c r="DE1031" s="3" t="str">
        <f>IF('DATA ENTRY'!CK1030="","",IF('DATA ENTRY'!B1030="","",IF(AND($DF$4='DATA ENTRY'!D1030),'DATA ENTRY'!B1030,"")))</f>
        <v/>
      </c>
      <c r="DF1031" s="3" t="str">
        <f>IF('DATA ENTRY'!CK1030="","",IF('DATA ENTRY'!C1030="","",IF(AND($DF$4='DATA ENTRY'!D1030),'DATA ENTRY'!C1030,"")))</f>
        <v/>
      </c>
      <c r="DG1031" s="4" t="str">
        <f>IF('DATA ENTRY'!CK1030="","",IF('DATA ENTRY'!I1030="","",IF(AND($DF$4='DATA ENTRY'!D1030),'DATA ENTRY'!I1030,"")))</f>
        <v/>
      </c>
      <c r="DH1031" s="4" t="str">
        <f>IF('DATA ENTRY'!CK1030="","",IF('DATA ENTRY'!CK1030="","",IF(AND($DF$4='DATA ENTRY'!D1030),'DATA ENTRY'!CK1030,"")))</f>
        <v/>
      </c>
      <c r="DI1031" s="3" t="str">
        <f>IF('DATA ENTRY'!CK1030="","",IF('DATA ENTRY'!N1030="","",IF(AND($DF$4='DATA ENTRY'!D1030),'DATA ENTRY'!N1030,"")))</f>
        <v/>
      </c>
      <c r="DJ1031" s="107" t="str">
        <f>IF('DATA ENTRY'!CK1030="","",IF('DATA ENTRY'!O1030="","",IF(AND($DF$4='DATA ENTRY'!D1030),'DATA ENTRY'!O1030,"")))</f>
        <v/>
      </c>
      <c r="DK1031" s="3" t="str">
        <f>IF('DATA ENTRY'!CK1030="","",IF('DATA ENTRY'!P1030="","",IF(AND($DF$4='DATA ENTRY'!D1030),'DATA ENTRY'!P1030,"")))</f>
        <v/>
      </c>
      <c r="DL1031" s="107" t="str">
        <f>IF('DATA ENTRY'!CK1030="","",IF('DATA ENTRY'!Q1030="","",IF(AND($DF$4='DATA ENTRY'!D1030),'DATA ENTRY'!Q1030,"")))</f>
        <v/>
      </c>
      <c r="DM1031" s="3" t="str">
        <f>IF('DATA ENTRY'!CK1030="","",IF('DATA ENTRY'!R1030="","",IF(AND($DF$4='DATA ENTRY'!D1030),'DATA ENTRY'!R1030,"")))</f>
        <v/>
      </c>
      <c r="DN1031" s="107" t="str">
        <f>IF('DATA ENTRY'!CK1030="","",IF('DATA ENTRY'!S1030="","",IF(AND($DF$4='DATA ENTRY'!D1030),'DATA ENTRY'!S1030,"")))</f>
        <v/>
      </c>
      <c r="DO1031" s="3" t="str">
        <f>IF('DATA ENTRY'!CK1030="","",IF('DATA ENTRY'!E1030="","",IF(AND($DF$4='DATA ENTRY'!D1030),'DATA ENTRY'!E1030,"")))</f>
        <v/>
      </c>
      <c r="DP1031" s="3" t="str">
        <f>IF('DATA ENTRY'!CK1030="","",IF('DATA ENTRY'!D1030="","",IF(AND($DF$4='DATA ENTRY'!D1030),'DATA ENTRY'!D1030,"")))</f>
        <v/>
      </c>
      <c r="DQ1031" s="3" t="str">
        <f>IF('DATA ENTRY'!CK1030="","",IF('DATA ENTRY'!W1030="","",IF(AND($DF$4='DATA ENTRY'!D1030),'DATA ENTRY'!W1030,"")))</f>
        <v/>
      </c>
      <c r="DR1031" s="3" t="str">
        <f>IF('DATA ENTRY'!CK1030="","",IF('DATA ENTRY'!X1030="","",IF(AND($DF$4='DATA ENTRY'!D1030),'DATA ENTRY'!X1030,"")))</f>
        <v/>
      </c>
      <c r="DS1031" s="108" t="str">
        <f t="shared" si="251"/>
        <v/>
      </c>
      <c r="DT1031" s="108" t="str">
        <f>IF('DATA ENTRY'!CK1030="","",IF('DATA ENTRY'!D1030="","",IF(AND($DF$4='DATA ENTRY'!D1030),'DATA ENTRY'!G1030,"")))</f>
        <v/>
      </c>
      <c r="DY1031">
        <f t="shared" si="252"/>
        <v>0</v>
      </c>
      <c r="EB1031" t="str">
        <f t="shared" si="253"/>
        <v/>
      </c>
      <c r="EC1031" t="str">
        <f t="shared" si="254"/>
        <v/>
      </c>
      <c r="ED1031" s="224">
        <v>1025</v>
      </c>
      <c r="EE1031" s="3" t="str">
        <f>IF('DATA ENTRY'!CK1030="","",IF('DATA ENTRY'!B1030="","",IF(AND($EF$4='DATA ENTRY'!G1030,$EH$4='DATA ENTRY'!F1030),'DATA ENTRY'!B1030,"")))</f>
        <v/>
      </c>
      <c r="EF1031" s="3" t="str">
        <f>IF('DATA ENTRY'!CK1030="","",IF('DATA ENTRY'!C1030="","",IF(AND($EF$4='DATA ENTRY'!G1030,$EH$4='DATA ENTRY'!F1030),'DATA ENTRY'!C1030,"")))</f>
        <v/>
      </c>
      <c r="EG1031" s="4" t="str">
        <f>IF('DATA ENTRY'!CK1030="","",IF('DATA ENTRY'!I1030="","",IF(AND($EF$4='DATA ENTRY'!G1030,$EH$4='DATA ENTRY'!F1030),'DATA ENTRY'!I1030,"")))</f>
        <v/>
      </c>
      <c r="EH1031" s="4" t="str">
        <f>IF('DATA ENTRY'!CK1030="","",IF('DATA ENTRY'!CK1030="","",IF(AND($EF$4='DATA ENTRY'!G1030,$EH$4='DATA ENTRY'!F1030),'DATA ENTRY'!CK1030,"")))</f>
        <v/>
      </c>
      <c r="EI1031" s="3" t="str">
        <f>IF('DATA ENTRY'!CK1030="","",IF('DATA ENTRY'!N1030="","",IF(AND($EF$4='DATA ENTRY'!G1030,$EH$4='DATA ENTRY'!F1030),'DATA ENTRY'!N1030,"")))</f>
        <v/>
      </c>
      <c r="EJ1031" s="107" t="str">
        <f>IF('DATA ENTRY'!CK1030="","",IF('DATA ENTRY'!O1030="","",IF(AND($EF$4='DATA ENTRY'!G1030,$EH$4='DATA ENTRY'!F1030),'DATA ENTRY'!O1030,"")))</f>
        <v/>
      </c>
      <c r="EK1031" s="3" t="str">
        <f>IF('DATA ENTRY'!CK1030="","",IF('DATA ENTRY'!P1030="","",IF(AND($EF$4='DATA ENTRY'!G1030,$EH$4='DATA ENTRY'!F1030),'DATA ENTRY'!P1030,"")))</f>
        <v/>
      </c>
      <c r="EL1031" s="107" t="str">
        <f>IF('DATA ENTRY'!CK1030="","",IF('DATA ENTRY'!Q1030="","",IF(AND($EF$4='DATA ENTRY'!G1030,$EH$4='DATA ENTRY'!F1030),'DATA ENTRY'!Q1030,"")))</f>
        <v/>
      </c>
      <c r="EM1031" s="3" t="str">
        <f>IF('DATA ENTRY'!CK1030="","",IF('DATA ENTRY'!R1030="","",IF(AND($EF$4='DATA ENTRY'!G1030,$EH$4='DATA ENTRY'!F1030),'DATA ENTRY'!R1030,"")))</f>
        <v/>
      </c>
      <c r="EN1031" s="107" t="str">
        <f>IF('DATA ENTRY'!CK1030="","",IF('DATA ENTRY'!S1030="","",IF(AND($EF$4='DATA ENTRY'!G1030,$EH$4='DATA ENTRY'!F1030),'DATA ENTRY'!S1030,"")))</f>
        <v/>
      </c>
      <c r="EO1031" s="3" t="str">
        <f>IF('DATA ENTRY'!CK1030="","",IF('DATA ENTRY'!E1030="","",IF(AND($EF$4='DATA ENTRY'!G1030,$EH$4='DATA ENTRY'!F1030),'DATA ENTRY'!E1030,"")))</f>
        <v/>
      </c>
      <c r="EP1031" s="3" t="str">
        <f>IF('DATA ENTRY'!CK1030="","",IF('DATA ENTRY'!D1030="","",IF(AND($EF$4='DATA ENTRY'!G1030,$EH$4='DATA ENTRY'!F1030),'DATA ENTRY'!D1030,"")))</f>
        <v/>
      </c>
      <c r="EQ1031" s="3" t="str">
        <f>IF('DATA ENTRY'!CK1030="","",IF('DATA ENTRY'!W1030="","",IF(AND($EF$4='DATA ENTRY'!G1030,$EH$4='DATA ENTRY'!F1030),'DATA ENTRY'!W1030,"")))</f>
        <v/>
      </c>
      <c r="ER1031" s="3" t="str">
        <f>IF('DATA ENTRY'!CK1030="","",IF('DATA ENTRY'!X1030="","",IF(AND($EF$4='DATA ENTRY'!G1030,$EH$4='DATA ENTRY'!F1030),'DATA ENTRY'!X1030,"")))</f>
        <v/>
      </c>
      <c r="ES1031" s="108" t="str">
        <f t="shared" si="255"/>
        <v/>
      </c>
      <c r="ET1031" s="108" t="str">
        <f>IF('DATA ENTRY'!CK1030="","",IF('DATA ENTRY'!D1030="","",IF(AND($EF$4='DATA ENTRY'!G1030,$EH$4='DATA ENTRY'!F1030),'DATA ENTRY'!G1030,"")))</f>
        <v/>
      </c>
      <c r="EY1031">
        <f t="shared" si="256"/>
        <v>0</v>
      </c>
    </row>
    <row r="1032" spans="1:155">
      <c r="A1032" t="str">
        <f>IF(S1032=0,"",1+(MAX($A$7:A1031)))</f>
        <v/>
      </c>
      <c r="B1032" s="224">
        <v>1026</v>
      </c>
      <c r="C1032" s="3" t="str">
        <f>IF('DATA ENTRY'!CK1031="","",IF('DATA ENTRY'!B1031="","",IF($D$4="All Post",'DATA ENTRY'!B1031,IF(AND($D$4='DATA ENTRY'!CK1031),'DATA ENTRY'!B1031,""))))</f>
        <v/>
      </c>
      <c r="D1032" s="3" t="str">
        <f>IF('DATA ENTRY'!CK1031="","",IF('DATA ENTRY'!C1031="","",IF($D$4="All Post",'DATA ENTRY'!C1031,IF(AND($D$4='DATA ENTRY'!CK1031),'DATA ENTRY'!C1031,""))))</f>
        <v/>
      </c>
      <c r="E1032" s="4" t="str">
        <f>IF('DATA ENTRY'!CK1031="","",IF('DATA ENTRY'!I1031="","",IF($D$4="All Post",'DATA ENTRY'!I1031,IF(AND($D$4='DATA ENTRY'!CK1031),'DATA ENTRY'!I1031,""))))</f>
        <v/>
      </c>
      <c r="F1032" s="4" t="str">
        <f>IF('DATA ENTRY'!CK1031="","",IF('DATA ENTRY'!CK1031="","",IF($D$4="All Post",'DATA ENTRY'!CK1031,IF(AND($D$4='DATA ENTRY'!CK1031),'DATA ENTRY'!CK1031,""))))</f>
        <v/>
      </c>
      <c r="G1032" s="3" t="str">
        <f>IF('DATA ENTRY'!CK1031="","",IF('DATA ENTRY'!N1031="","",IF($D$4="All Post",'DATA ENTRY'!N1031,IF(AND($D$4='DATA ENTRY'!CK1031),'DATA ENTRY'!N1031,""))))</f>
        <v/>
      </c>
      <c r="H1032" s="107" t="str">
        <f>IF('DATA ENTRY'!CK1031="","",IF('DATA ENTRY'!O1031="","",IF($D$4="All Post",'DATA ENTRY'!O1031,IF(AND($D$4='DATA ENTRY'!CK1031),'DATA ENTRY'!O1031,""))))</f>
        <v/>
      </c>
      <c r="I1032" s="3" t="str">
        <f>IF('DATA ENTRY'!CK1031="","",IF('DATA ENTRY'!P1031="","",IF($D$4="All Post",'DATA ENTRY'!P1031,IF(AND($D$4='DATA ENTRY'!CK1031),'DATA ENTRY'!P1031,""))))</f>
        <v/>
      </c>
      <c r="J1032" s="107" t="str">
        <f>IF('DATA ENTRY'!CK1031="","",IF('DATA ENTRY'!Q1031="","",IF($D$4="All Post",'DATA ENTRY'!Q1031,IF(AND($D$4='DATA ENTRY'!CK1031),'DATA ENTRY'!Q1031,""))))</f>
        <v/>
      </c>
      <c r="K1032" s="3" t="str">
        <f>IF('DATA ENTRY'!CK1031="","",IF('DATA ENTRY'!R1031="","",IF($D$4="All Post",'DATA ENTRY'!R1031,IF(AND($D$4='DATA ENTRY'!CK1031),'DATA ENTRY'!R1031,""))))</f>
        <v/>
      </c>
      <c r="L1032" s="3" t="str">
        <f>IF('DATA ENTRY'!CK1031="","",IF('DATA ENTRY'!S1031="","",IF($D$4="All Post",'DATA ENTRY'!S1031,IF(AND($D$4='DATA ENTRY'!CK1031),'DATA ENTRY'!S1031,""))))</f>
        <v/>
      </c>
      <c r="M1032" s="3" t="str">
        <f>IF('DATA ENTRY'!CK1031="","",IF('DATA ENTRY'!E1031="","",IF($D$4="All Post",'DATA ENTRY'!E1031,IF(AND($D$4='DATA ENTRY'!CK1031),'DATA ENTRY'!E1031,""))))</f>
        <v/>
      </c>
      <c r="N1032" s="3" t="str">
        <f>IF('DATA ENTRY'!CK1031="","",IF('DATA ENTRY'!W1031="","",IF($D$4="All Post",'DATA ENTRY'!W1031,IF(AND($D$4='DATA ENTRY'!CK1031),'DATA ENTRY'!W1031,""))))</f>
        <v/>
      </c>
      <c r="O1032" s="3" t="str">
        <f>IF('DATA ENTRY'!CK1031="","",IF('DATA ENTRY'!X1031="","",IF($D$4="All Post",'DATA ENTRY'!X1031,IF(AND($D$4='DATA ENTRY'!CK1031),'DATA ENTRY'!X1031,""))))</f>
        <v/>
      </c>
      <c r="P1032" s="3" t="str">
        <f>IF('DATA ENTRY'!CK1031="","",IF('DATA ENTRY'!G1031="","",IF($D$4="All Post",'DATA ENTRY'!G1031,IF(AND($D$4='DATA ENTRY'!CK1031),'DATA ENTRY'!G1031,""))))</f>
        <v/>
      </c>
      <c r="S1032">
        <f t="shared" ref="S1032:S1095" si="259">IF($D$4=F1032,1,IF(T1032="All Post",1,0))</f>
        <v>0</v>
      </c>
      <c r="T1032" t="str">
        <f t="shared" ref="T1032:T1095" si="260">IF(AND(C1032="",F1032=""),"","All Post")</f>
        <v/>
      </c>
      <c r="BZ1032" t="str">
        <f t="shared" ref="BZ1032:BZ1095" si="261">IF(CE1032="","",RANK(CE1032,$CE$7:$CE$211,1))</f>
        <v/>
      </c>
      <c r="CA1032" t="str">
        <f t="shared" ref="CA1032:CA1095" si="262">IF(CX1032=0,"",CX1032)</f>
        <v/>
      </c>
      <c r="CB1032" s="224">
        <v>1026</v>
      </c>
      <c r="CC1032" s="3" t="str">
        <f>IF('DATA ENTRY'!CK1031="","",IF('DATA ENTRY'!B1031="","",IF(AND($CD$4='DATA ENTRY'!CK1031,$CG$4='DATA ENTRY'!D1031),'DATA ENTRY'!B1031,"")))</f>
        <v/>
      </c>
      <c r="CD1032" s="3" t="str">
        <f>IF('DATA ENTRY'!CK1031="","",IF('DATA ENTRY'!C1031="","",IF(AND($CD$4='DATA ENTRY'!CK1031,$CG$4='DATA ENTRY'!D1031),'DATA ENTRY'!C1031,"")))</f>
        <v/>
      </c>
      <c r="CE1032" s="4" t="str">
        <f>IF('DATA ENTRY'!CK1031="","",IF('DATA ENTRY'!I1031="","",IF(AND($CD$4='DATA ENTRY'!CK1031,$CG$4='DATA ENTRY'!D1031),'DATA ENTRY'!I1031,"")))</f>
        <v/>
      </c>
      <c r="CF1032" s="4" t="str">
        <f>IF('DATA ENTRY'!CK1031="","",IF('DATA ENTRY'!CK1031="","",IF(AND($CD$4='DATA ENTRY'!CK1031,$CG$4='DATA ENTRY'!D1031),'DATA ENTRY'!CK1031,"")))</f>
        <v/>
      </c>
      <c r="CG1032" s="3" t="str">
        <f>IF('DATA ENTRY'!CK1031="","",IF('DATA ENTRY'!N1031="","",IF(AND($CD$4='DATA ENTRY'!CK1031,$CG$4='DATA ENTRY'!D1031),'DATA ENTRY'!N1031,"")))</f>
        <v/>
      </c>
      <c r="CH1032" s="107" t="str">
        <f>IF('DATA ENTRY'!CK1031="","",IF('DATA ENTRY'!O1031="","",IF(AND($CD$4='DATA ENTRY'!CK1031,$CG$4='DATA ENTRY'!D1031),'DATA ENTRY'!O1031,"")))</f>
        <v/>
      </c>
      <c r="CI1032" s="3" t="str">
        <f>IF('DATA ENTRY'!CK1031="","",IF('DATA ENTRY'!P1031="","",IF(AND($CD$4='DATA ENTRY'!CK1031,$CG$4='DATA ENTRY'!D1031),'DATA ENTRY'!P1031,"")))</f>
        <v/>
      </c>
      <c r="CJ1032" s="107" t="str">
        <f>IF('DATA ENTRY'!CK1031="","",IF('DATA ENTRY'!Q1031="","",IF(AND($CD$4='DATA ENTRY'!CK1031,$CG$4='DATA ENTRY'!D1031),'DATA ENTRY'!Q1031,"")))</f>
        <v/>
      </c>
      <c r="CK1032" s="3" t="str">
        <f>IF('DATA ENTRY'!CK1031="","",IF('DATA ENTRY'!R1031="","",IF(AND($CD$4='DATA ENTRY'!CK1031,$CG$4='DATA ENTRY'!D1031),'DATA ENTRY'!R1031,"")))</f>
        <v/>
      </c>
      <c r="CL1032" s="3" t="str">
        <f>IF('DATA ENTRY'!CK1031="","",IF('DATA ENTRY'!S1031="","",IF(AND($CD$4='DATA ENTRY'!CK1031,$CG$4='DATA ENTRY'!D1031),'DATA ENTRY'!S1031,"")))</f>
        <v/>
      </c>
      <c r="CM1032" s="3" t="str">
        <f>IF('DATA ENTRY'!CK1031="","",IF('DATA ENTRY'!E1031="","",IF(AND($CD$4='DATA ENTRY'!CK1031,$CG$4='DATA ENTRY'!D1031),'DATA ENTRY'!E1031,"")))</f>
        <v/>
      </c>
      <c r="CN1032" s="3" t="str">
        <f>IF('DATA ENTRY'!CK1031="","",IF('DATA ENTRY'!W1031="","",IF(AND($CD$4='DATA ENTRY'!CK1031,$CG$4='DATA ENTRY'!D1031),'DATA ENTRY'!W1031,"")))</f>
        <v/>
      </c>
      <c r="CO1032" s="3" t="str">
        <f>IF('DATA ENTRY'!CK1031="","",IF('DATA ENTRY'!X1031="","",IF(AND($CD$4='DATA ENTRY'!CK1031,$CG$4='DATA ENTRY'!D1031),'DATA ENTRY'!X1031,"")))</f>
        <v/>
      </c>
      <c r="CP1032" s="108" t="str">
        <f t="shared" ref="CP1032:CP1095" si="263">IFERROR(IF(CF1032="","",SUM(CH1032*75%+CJ1032*25%)),"")</f>
        <v/>
      </c>
      <c r="CQ1032" s="108" t="str">
        <f>IF('DATA ENTRY'!CK1031="","",IF('DATA ENTRY'!G1031="","",IF(AND($CD$4='DATA ENTRY'!CK1031,$CG$4='DATA ENTRY'!D1031),'DATA ENTRY'!G1031,"")))</f>
        <v/>
      </c>
      <c r="CR1032" s="230" t="str">
        <f>IF('DATA ENTRY'!CK1031="","",IF('DATA ENTRY'!D1031="","",IF(AND($CD$4='DATA ENTRY'!CK1031,$CG$4='DATA ENTRY'!D1031),'DATA ENTRY'!D1031,"")))</f>
        <v/>
      </c>
      <c r="CS1032">
        <f t="shared" ref="CS1032:CS1095" si="264">SUMPRODUCT((CP1032&lt;$CP$7:$CP$211)/COUNTIF($CP$7:$CP$211,$CP$7:$CP$211))</f>
        <v>0</v>
      </c>
      <c r="CT1032">
        <f t="shared" ref="CT1032:CT1095" si="265">SUMPRODUCT((CE1032&lt;$CE$7:$CE$211)/COUNTIF($CE$7:$CE$211,$CE$7:$CE$211))</f>
        <v>0</v>
      </c>
      <c r="CV1032" s="139"/>
      <c r="CX1032">
        <f t="shared" ref="CX1032:CX1095" si="266">IF($CD$4=CF1032,1,0)</f>
        <v>0</v>
      </c>
      <c r="DB1032" t="str">
        <f t="shared" si="257"/>
        <v/>
      </c>
      <c r="DC1032" t="str">
        <f t="shared" si="258"/>
        <v/>
      </c>
      <c r="DD1032" s="224">
        <v>1026</v>
      </c>
      <c r="DE1032" s="3" t="str">
        <f>IF('DATA ENTRY'!CK1031="","",IF('DATA ENTRY'!B1031="","",IF(AND($DF$4='DATA ENTRY'!D1031),'DATA ENTRY'!B1031,"")))</f>
        <v/>
      </c>
      <c r="DF1032" s="3" t="str">
        <f>IF('DATA ENTRY'!CK1031="","",IF('DATA ENTRY'!C1031="","",IF(AND($DF$4='DATA ENTRY'!D1031),'DATA ENTRY'!C1031,"")))</f>
        <v/>
      </c>
      <c r="DG1032" s="4" t="str">
        <f>IF('DATA ENTRY'!CK1031="","",IF('DATA ENTRY'!I1031="","",IF(AND($DF$4='DATA ENTRY'!D1031),'DATA ENTRY'!I1031,"")))</f>
        <v/>
      </c>
      <c r="DH1032" s="4" t="str">
        <f>IF('DATA ENTRY'!CK1031="","",IF('DATA ENTRY'!CK1031="","",IF(AND($DF$4='DATA ENTRY'!D1031),'DATA ENTRY'!CK1031,"")))</f>
        <v/>
      </c>
      <c r="DI1032" s="3" t="str">
        <f>IF('DATA ENTRY'!CK1031="","",IF('DATA ENTRY'!N1031="","",IF(AND($DF$4='DATA ENTRY'!D1031),'DATA ENTRY'!N1031,"")))</f>
        <v/>
      </c>
      <c r="DJ1032" s="107" t="str">
        <f>IF('DATA ENTRY'!CK1031="","",IF('DATA ENTRY'!O1031="","",IF(AND($DF$4='DATA ENTRY'!D1031),'DATA ENTRY'!O1031,"")))</f>
        <v/>
      </c>
      <c r="DK1032" s="3" t="str">
        <f>IF('DATA ENTRY'!CK1031="","",IF('DATA ENTRY'!P1031="","",IF(AND($DF$4='DATA ENTRY'!D1031),'DATA ENTRY'!P1031,"")))</f>
        <v/>
      </c>
      <c r="DL1032" s="107" t="str">
        <f>IF('DATA ENTRY'!CK1031="","",IF('DATA ENTRY'!Q1031="","",IF(AND($DF$4='DATA ENTRY'!D1031),'DATA ENTRY'!Q1031,"")))</f>
        <v/>
      </c>
      <c r="DM1032" s="3" t="str">
        <f>IF('DATA ENTRY'!CK1031="","",IF('DATA ENTRY'!R1031="","",IF(AND($DF$4='DATA ENTRY'!D1031),'DATA ENTRY'!R1031,"")))</f>
        <v/>
      </c>
      <c r="DN1032" s="107" t="str">
        <f>IF('DATA ENTRY'!CK1031="","",IF('DATA ENTRY'!S1031="","",IF(AND($DF$4='DATA ENTRY'!D1031),'DATA ENTRY'!S1031,"")))</f>
        <v/>
      </c>
      <c r="DO1032" s="3" t="str">
        <f>IF('DATA ENTRY'!CK1031="","",IF('DATA ENTRY'!E1031="","",IF(AND($DF$4='DATA ENTRY'!D1031),'DATA ENTRY'!E1031,"")))</f>
        <v/>
      </c>
      <c r="DP1032" s="3" t="str">
        <f>IF('DATA ENTRY'!CK1031="","",IF('DATA ENTRY'!D1031="","",IF(AND($DF$4='DATA ENTRY'!D1031),'DATA ENTRY'!D1031,"")))</f>
        <v/>
      </c>
      <c r="DQ1032" s="3" t="str">
        <f>IF('DATA ENTRY'!CK1031="","",IF('DATA ENTRY'!W1031="","",IF(AND($DF$4='DATA ENTRY'!D1031),'DATA ENTRY'!W1031,"")))</f>
        <v/>
      </c>
      <c r="DR1032" s="3" t="str">
        <f>IF('DATA ENTRY'!CK1031="","",IF('DATA ENTRY'!X1031="","",IF(AND($DF$4='DATA ENTRY'!D1031),'DATA ENTRY'!X1031,"")))</f>
        <v/>
      </c>
      <c r="DS1032" s="108" t="str">
        <f t="shared" ref="DS1032:DS1095" si="267">IFERROR(IF(DH1032="","",SUM(DJ1032*75%+DL1032*25%)),"")</f>
        <v/>
      </c>
      <c r="DT1032" s="108" t="str">
        <f>IF('DATA ENTRY'!CK1031="","",IF('DATA ENTRY'!D1031="","",IF(AND($DF$4='DATA ENTRY'!D1031),'DATA ENTRY'!G1031,"")))</f>
        <v/>
      </c>
      <c r="DY1032">
        <f t="shared" ref="DY1032:DY1095" si="268">IF($DF$4="",0,IF($DF$4=DP1032,1,0))</f>
        <v>0</v>
      </c>
      <c r="EB1032" t="str">
        <f t="shared" ref="EB1032:EB1095" si="269">IF(EG1032="","",RANK(EG1032,$EG$7:$EG$211,1))</f>
        <v/>
      </c>
      <c r="EC1032" t="str">
        <f t="shared" ref="EC1032:EC1095" si="270">IF(EY1032=0,"",EY1032)</f>
        <v/>
      </c>
      <c r="ED1032" s="224">
        <v>1026</v>
      </c>
      <c r="EE1032" s="3" t="str">
        <f>IF('DATA ENTRY'!CK1031="","",IF('DATA ENTRY'!B1031="","",IF(AND($EF$4='DATA ENTRY'!G1031,$EH$4='DATA ENTRY'!F1031),'DATA ENTRY'!B1031,"")))</f>
        <v/>
      </c>
      <c r="EF1032" s="3" t="str">
        <f>IF('DATA ENTRY'!CK1031="","",IF('DATA ENTRY'!C1031="","",IF(AND($EF$4='DATA ENTRY'!G1031,$EH$4='DATA ENTRY'!F1031),'DATA ENTRY'!C1031,"")))</f>
        <v/>
      </c>
      <c r="EG1032" s="4" t="str">
        <f>IF('DATA ENTRY'!CK1031="","",IF('DATA ENTRY'!I1031="","",IF(AND($EF$4='DATA ENTRY'!G1031,$EH$4='DATA ENTRY'!F1031),'DATA ENTRY'!I1031,"")))</f>
        <v/>
      </c>
      <c r="EH1032" s="4" t="str">
        <f>IF('DATA ENTRY'!CK1031="","",IF('DATA ENTRY'!CK1031="","",IF(AND($EF$4='DATA ENTRY'!G1031,$EH$4='DATA ENTRY'!F1031),'DATA ENTRY'!CK1031,"")))</f>
        <v/>
      </c>
      <c r="EI1032" s="3" t="str">
        <f>IF('DATA ENTRY'!CK1031="","",IF('DATA ENTRY'!N1031="","",IF(AND($EF$4='DATA ENTRY'!G1031,$EH$4='DATA ENTRY'!F1031),'DATA ENTRY'!N1031,"")))</f>
        <v/>
      </c>
      <c r="EJ1032" s="107" t="str">
        <f>IF('DATA ENTRY'!CK1031="","",IF('DATA ENTRY'!O1031="","",IF(AND($EF$4='DATA ENTRY'!G1031,$EH$4='DATA ENTRY'!F1031),'DATA ENTRY'!O1031,"")))</f>
        <v/>
      </c>
      <c r="EK1032" s="3" t="str">
        <f>IF('DATA ENTRY'!CK1031="","",IF('DATA ENTRY'!P1031="","",IF(AND($EF$4='DATA ENTRY'!G1031,$EH$4='DATA ENTRY'!F1031),'DATA ENTRY'!P1031,"")))</f>
        <v/>
      </c>
      <c r="EL1032" s="107" t="str">
        <f>IF('DATA ENTRY'!CK1031="","",IF('DATA ENTRY'!Q1031="","",IF(AND($EF$4='DATA ENTRY'!G1031,$EH$4='DATA ENTRY'!F1031),'DATA ENTRY'!Q1031,"")))</f>
        <v/>
      </c>
      <c r="EM1032" s="3" t="str">
        <f>IF('DATA ENTRY'!CK1031="","",IF('DATA ENTRY'!R1031="","",IF(AND($EF$4='DATA ENTRY'!G1031,$EH$4='DATA ENTRY'!F1031),'DATA ENTRY'!R1031,"")))</f>
        <v/>
      </c>
      <c r="EN1032" s="107" t="str">
        <f>IF('DATA ENTRY'!CK1031="","",IF('DATA ENTRY'!S1031="","",IF(AND($EF$4='DATA ENTRY'!G1031,$EH$4='DATA ENTRY'!F1031),'DATA ENTRY'!S1031,"")))</f>
        <v/>
      </c>
      <c r="EO1032" s="3" t="str">
        <f>IF('DATA ENTRY'!CK1031="","",IF('DATA ENTRY'!E1031="","",IF(AND($EF$4='DATA ENTRY'!G1031,$EH$4='DATA ENTRY'!F1031),'DATA ENTRY'!E1031,"")))</f>
        <v/>
      </c>
      <c r="EP1032" s="3" t="str">
        <f>IF('DATA ENTRY'!CK1031="","",IF('DATA ENTRY'!D1031="","",IF(AND($EF$4='DATA ENTRY'!G1031,$EH$4='DATA ENTRY'!F1031),'DATA ENTRY'!D1031,"")))</f>
        <v/>
      </c>
      <c r="EQ1032" s="3" t="str">
        <f>IF('DATA ENTRY'!CK1031="","",IF('DATA ENTRY'!W1031="","",IF(AND($EF$4='DATA ENTRY'!G1031,$EH$4='DATA ENTRY'!F1031),'DATA ENTRY'!W1031,"")))</f>
        <v/>
      </c>
      <c r="ER1032" s="3" t="str">
        <f>IF('DATA ENTRY'!CK1031="","",IF('DATA ENTRY'!X1031="","",IF(AND($EF$4='DATA ENTRY'!G1031,$EH$4='DATA ENTRY'!F1031),'DATA ENTRY'!X1031,"")))</f>
        <v/>
      </c>
      <c r="ES1032" s="108" t="str">
        <f t="shared" ref="ES1032:ES1095" si="271">IFERROR(IF(EH1032="","",SUM(EJ1032*75%+EL1032*25%)),"")</f>
        <v/>
      </c>
      <c r="ET1032" s="108" t="str">
        <f>IF('DATA ENTRY'!CK1031="","",IF('DATA ENTRY'!D1031="","",IF(AND($EF$4='DATA ENTRY'!G1031,$EH$4='DATA ENTRY'!F1031),'DATA ENTRY'!G1031,"")))</f>
        <v/>
      </c>
      <c r="EY1032">
        <f t="shared" ref="EY1032:EY1095" si="272">IF($DF$4="",0,IF($DF$4=EP1032,1,0))</f>
        <v>0</v>
      </c>
    </row>
    <row r="1033" spans="1:155">
      <c r="A1033" t="str">
        <f>IF(S1033=0,"",1+(MAX($A$7:A1032)))</f>
        <v/>
      </c>
      <c r="B1033" s="224">
        <v>1027</v>
      </c>
      <c r="C1033" s="3" t="str">
        <f>IF('DATA ENTRY'!CK1032="","",IF('DATA ENTRY'!B1032="","",IF($D$4="All Post",'DATA ENTRY'!B1032,IF(AND($D$4='DATA ENTRY'!CK1032),'DATA ENTRY'!B1032,""))))</f>
        <v/>
      </c>
      <c r="D1033" s="3" t="str">
        <f>IF('DATA ENTRY'!CK1032="","",IF('DATA ENTRY'!C1032="","",IF($D$4="All Post",'DATA ENTRY'!C1032,IF(AND($D$4='DATA ENTRY'!CK1032),'DATA ENTRY'!C1032,""))))</f>
        <v/>
      </c>
      <c r="E1033" s="4" t="str">
        <f>IF('DATA ENTRY'!CK1032="","",IF('DATA ENTRY'!I1032="","",IF($D$4="All Post",'DATA ENTRY'!I1032,IF(AND($D$4='DATA ENTRY'!CK1032),'DATA ENTRY'!I1032,""))))</f>
        <v/>
      </c>
      <c r="F1033" s="4" t="str">
        <f>IF('DATA ENTRY'!CK1032="","",IF('DATA ENTRY'!CK1032="","",IF($D$4="All Post",'DATA ENTRY'!CK1032,IF(AND($D$4='DATA ENTRY'!CK1032),'DATA ENTRY'!CK1032,""))))</f>
        <v/>
      </c>
      <c r="G1033" s="3" t="str">
        <f>IF('DATA ENTRY'!CK1032="","",IF('DATA ENTRY'!N1032="","",IF($D$4="All Post",'DATA ENTRY'!N1032,IF(AND($D$4='DATA ENTRY'!CK1032),'DATA ENTRY'!N1032,""))))</f>
        <v/>
      </c>
      <c r="H1033" s="107" t="str">
        <f>IF('DATA ENTRY'!CK1032="","",IF('DATA ENTRY'!O1032="","",IF($D$4="All Post",'DATA ENTRY'!O1032,IF(AND($D$4='DATA ENTRY'!CK1032),'DATA ENTRY'!O1032,""))))</f>
        <v/>
      </c>
      <c r="I1033" s="3" t="str">
        <f>IF('DATA ENTRY'!CK1032="","",IF('DATA ENTRY'!P1032="","",IF($D$4="All Post",'DATA ENTRY'!P1032,IF(AND($D$4='DATA ENTRY'!CK1032),'DATA ENTRY'!P1032,""))))</f>
        <v/>
      </c>
      <c r="J1033" s="107" t="str">
        <f>IF('DATA ENTRY'!CK1032="","",IF('DATA ENTRY'!Q1032="","",IF($D$4="All Post",'DATA ENTRY'!Q1032,IF(AND($D$4='DATA ENTRY'!CK1032),'DATA ENTRY'!Q1032,""))))</f>
        <v/>
      </c>
      <c r="K1033" s="3" t="str">
        <f>IF('DATA ENTRY'!CK1032="","",IF('DATA ENTRY'!R1032="","",IF($D$4="All Post",'DATA ENTRY'!R1032,IF(AND($D$4='DATA ENTRY'!CK1032),'DATA ENTRY'!R1032,""))))</f>
        <v/>
      </c>
      <c r="L1033" s="3" t="str">
        <f>IF('DATA ENTRY'!CK1032="","",IF('DATA ENTRY'!S1032="","",IF($D$4="All Post",'DATA ENTRY'!S1032,IF(AND($D$4='DATA ENTRY'!CK1032),'DATA ENTRY'!S1032,""))))</f>
        <v/>
      </c>
      <c r="M1033" s="3" t="str">
        <f>IF('DATA ENTRY'!CK1032="","",IF('DATA ENTRY'!E1032="","",IF($D$4="All Post",'DATA ENTRY'!E1032,IF(AND($D$4='DATA ENTRY'!CK1032),'DATA ENTRY'!E1032,""))))</f>
        <v/>
      </c>
      <c r="N1033" s="3" t="str">
        <f>IF('DATA ENTRY'!CK1032="","",IF('DATA ENTRY'!W1032="","",IF($D$4="All Post",'DATA ENTRY'!W1032,IF(AND($D$4='DATA ENTRY'!CK1032),'DATA ENTRY'!W1032,""))))</f>
        <v/>
      </c>
      <c r="O1033" s="3" t="str">
        <f>IF('DATA ENTRY'!CK1032="","",IF('DATA ENTRY'!X1032="","",IF($D$4="All Post",'DATA ENTRY'!X1032,IF(AND($D$4='DATA ENTRY'!CK1032),'DATA ENTRY'!X1032,""))))</f>
        <v/>
      </c>
      <c r="P1033" s="3" t="str">
        <f>IF('DATA ENTRY'!CK1032="","",IF('DATA ENTRY'!G1032="","",IF($D$4="All Post",'DATA ENTRY'!G1032,IF(AND($D$4='DATA ENTRY'!CK1032),'DATA ENTRY'!G1032,""))))</f>
        <v/>
      </c>
      <c r="S1033">
        <f t="shared" si="259"/>
        <v>0</v>
      </c>
      <c r="T1033" t="str">
        <f t="shared" si="260"/>
        <v/>
      </c>
      <c r="BZ1033" t="str">
        <f t="shared" si="261"/>
        <v/>
      </c>
      <c r="CA1033" t="str">
        <f t="shared" si="262"/>
        <v/>
      </c>
      <c r="CB1033" s="224">
        <v>1027</v>
      </c>
      <c r="CC1033" s="3" t="str">
        <f>IF('DATA ENTRY'!CK1032="","",IF('DATA ENTRY'!B1032="","",IF(AND($CD$4='DATA ENTRY'!CK1032,$CG$4='DATA ENTRY'!D1032),'DATA ENTRY'!B1032,"")))</f>
        <v/>
      </c>
      <c r="CD1033" s="3" t="str">
        <f>IF('DATA ENTRY'!CK1032="","",IF('DATA ENTRY'!C1032="","",IF(AND($CD$4='DATA ENTRY'!CK1032,$CG$4='DATA ENTRY'!D1032),'DATA ENTRY'!C1032,"")))</f>
        <v/>
      </c>
      <c r="CE1033" s="4" t="str">
        <f>IF('DATA ENTRY'!CK1032="","",IF('DATA ENTRY'!I1032="","",IF(AND($CD$4='DATA ENTRY'!CK1032,$CG$4='DATA ENTRY'!D1032),'DATA ENTRY'!I1032,"")))</f>
        <v/>
      </c>
      <c r="CF1033" s="4" t="str">
        <f>IF('DATA ENTRY'!CK1032="","",IF('DATA ENTRY'!CK1032="","",IF(AND($CD$4='DATA ENTRY'!CK1032,$CG$4='DATA ENTRY'!D1032),'DATA ENTRY'!CK1032,"")))</f>
        <v/>
      </c>
      <c r="CG1033" s="3" t="str">
        <f>IF('DATA ENTRY'!CK1032="","",IF('DATA ENTRY'!N1032="","",IF(AND($CD$4='DATA ENTRY'!CK1032,$CG$4='DATA ENTRY'!D1032),'DATA ENTRY'!N1032,"")))</f>
        <v/>
      </c>
      <c r="CH1033" s="107" t="str">
        <f>IF('DATA ENTRY'!CK1032="","",IF('DATA ENTRY'!O1032="","",IF(AND($CD$4='DATA ENTRY'!CK1032,$CG$4='DATA ENTRY'!D1032),'DATA ENTRY'!O1032,"")))</f>
        <v/>
      </c>
      <c r="CI1033" s="3" t="str">
        <f>IF('DATA ENTRY'!CK1032="","",IF('DATA ENTRY'!P1032="","",IF(AND($CD$4='DATA ENTRY'!CK1032,$CG$4='DATA ENTRY'!D1032),'DATA ENTRY'!P1032,"")))</f>
        <v/>
      </c>
      <c r="CJ1033" s="107" t="str">
        <f>IF('DATA ENTRY'!CK1032="","",IF('DATA ENTRY'!Q1032="","",IF(AND($CD$4='DATA ENTRY'!CK1032,$CG$4='DATA ENTRY'!D1032),'DATA ENTRY'!Q1032,"")))</f>
        <v/>
      </c>
      <c r="CK1033" s="3" t="str">
        <f>IF('DATA ENTRY'!CK1032="","",IF('DATA ENTRY'!R1032="","",IF(AND($CD$4='DATA ENTRY'!CK1032,$CG$4='DATA ENTRY'!D1032),'DATA ENTRY'!R1032,"")))</f>
        <v/>
      </c>
      <c r="CL1033" s="3" t="str">
        <f>IF('DATA ENTRY'!CK1032="","",IF('DATA ENTRY'!S1032="","",IF(AND($CD$4='DATA ENTRY'!CK1032,$CG$4='DATA ENTRY'!D1032),'DATA ENTRY'!S1032,"")))</f>
        <v/>
      </c>
      <c r="CM1033" s="3" t="str">
        <f>IF('DATA ENTRY'!CK1032="","",IF('DATA ENTRY'!E1032="","",IF(AND($CD$4='DATA ENTRY'!CK1032,$CG$4='DATA ENTRY'!D1032),'DATA ENTRY'!E1032,"")))</f>
        <v/>
      </c>
      <c r="CN1033" s="3" t="str">
        <f>IF('DATA ENTRY'!CK1032="","",IF('DATA ENTRY'!W1032="","",IF(AND($CD$4='DATA ENTRY'!CK1032,$CG$4='DATA ENTRY'!D1032),'DATA ENTRY'!W1032,"")))</f>
        <v/>
      </c>
      <c r="CO1033" s="3" t="str">
        <f>IF('DATA ENTRY'!CK1032="","",IF('DATA ENTRY'!X1032="","",IF(AND($CD$4='DATA ENTRY'!CK1032,$CG$4='DATA ENTRY'!D1032),'DATA ENTRY'!X1032,"")))</f>
        <v/>
      </c>
      <c r="CP1033" s="108" t="str">
        <f t="shared" si="263"/>
        <v/>
      </c>
      <c r="CQ1033" s="108" t="str">
        <f>IF('DATA ENTRY'!CK1032="","",IF('DATA ENTRY'!G1032="","",IF(AND($CD$4='DATA ENTRY'!CK1032,$CG$4='DATA ENTRY'!D1032),'DATA ENTRY'!G1032,"")))</f>
        <v/>
      </c>
      <c r="CR1033" s="230" t="str">
        <f>IF('DATA ENTRY'!CK1032="","",IF('DATA ENTRY'!D1032="","",IF(AND($CD$4='DATA ENTRY'!CK1032,$CG$4='DATA ENTRY'!D1032),'DATA ENTRY'!D1032,"")))</f>
        <v/>
      </c>
      <c r="CS1033">
        <f t="shared" si="264"/>
        <v>0</v>
      </c>
      <c r="CT1033">
        <f t="shared" si="265"/>
        <v>0</v>
      </c>
      <c r="CV1033" s="139"/>
      <c r="CX1033">
        <f t="shared" si="266"/>
        <v>0</v>
      </c>
      <c r="DB1033" t="str">
        <f t="shared" si="257"/>
        <v/>
      </c>
      <c r="DC1033" t="str">
        <f t="shared" si="258"/>
        <v/>
      </c>
      <c r="DD1033" s="224">
        <v>1027</v>
      </c>
      <c r="DE1033" s="3" t="str">
        <f>IF('DATA ENTRY'!CK1032="","",IF('DATA ENTRY'!B1032="","",IF(AND($DF$4='DATA ENTRY'!D1032),'DATA ENTRY'!B1032,"")))</f>
        <v/>
      </c>
      <c r="DF1033" s="3" t="str">
        <f>IF('DATA ENTRY'!CK1032="","",IF('DATA ENTRY'!C1032="","",IF(AND($DF$4='DATA ENTRY'!D1032),'DATA ENTRY'!C1032,"")))</f>
        <v/>
      </c>
      <c r="DG1033" s="4" t="str">
        <f>IF('DATA ENTRY'!CK1032="","",IF('DATA ENTRY'!I1032="","",IF(AND($DF$4='DATA ENTRY'!D1032),'DATA ENTRY'!I1032,"")))</f>
        <v/>
      </c>
      <c r="DH1033" s="4" t="str">
        <f>IF('DATA ENTRY'!CK1032="","",IF('DATA ENTRY'!CK1032="","",IF(AND($DF$4='DATA ENTRY'!D1032),'DATA ENTRY'!CK1032,"")))</f>
        <v/>
      </c>
      <c r="DI1033" s="3" t="str">
        <f>IF('DATA ENTRY'!CK1032="","",IF('DATA ENTRY'!N1032="","",IF(AND($DF$4='DATA ENTRY'!D1032),'DATA ENTRY'!N1032,"")))</f>
        <v/>
      </c>
      <c r="DJ1033" s="107" t="str">
        <f>IF('DATA ENTRY'!CK1032="","",IF('DATA ENTRY'!O1032="","",IF(AND($DF$4='DATA ENTRY'!D1032),'DATA ENTRY'!O1032,"")))</f>
        <v/>
      </c>
      <c r="DK1033" s="3" t="str">
        <f>IF('DATA ENTRY'!CK1032="","",IF('DATA ENTRY'!P1032="","",IF(AND($DF$4='DATA ENTRY'!D1032),'DATA ENTRY'!P1032,"")))</f>
        <v/>
      </c>
      <c r="DL1033" s="107" t="str">
        <f>IF('DATA ENTRY'!CK1032="","",IF('DATA ENTRY'!Q1032="","",IF(AND($DF$4='DATA ENTRY'!D1032),'DATA ENTRY'!Q1032,"")))</f>
        <v/>
      </c>
      <c r="DM1033" s="3" t="str">
        <f>IF('DATA ENTRY'!CK1032="","",IF('DATA ENTRY'!R1032="","",IF(AND($DF$4='DATA ENTRY'!D1032),'DATA ENTRY'!R1032,"")))</f>
        <v/>
      </c>
      <c r="DN1033" s="107" t="str">
        <f>IF('DATA ENTRY'!CK1032="","",IF('DATA ENTRY'!S1032="","",IF(AND($DF$4='DATA ENTRY'!D1032),'DATA ENTRY'!S1032,"")))</f>
        <v/>
      </c>
      <c r="DO1033" s="3" t="str">
        <f>IF('DATA ENTRY'!CK1032="","",IF('DATA ENTRY'!E1032="","",IF(AND($DF$4='DATA ENTRY'!D1032),'DATA ENTRY'!E1032,"")))</f>
        <v/>
      </c>
      <c r="DP1033" s="3" t="str">
        <f>IF('DATA ENTRY'!CK1032="","",IF('DATA ENTRY'!D1032="","",IF(AND($DF$4='DATA ENTRY'!D1032),'DATA ENTRY'!D1032,"")))</f>
        <v/>
      </c>
      <c r="DQ1033" s="3" t="str">
        <f>IF('DATA ENTRY'!CK1032="","",IF('DATA ENTRY'!W1032="","",IF(AND($DF$4='DATA ENTRY'!D1032),'DATA ENTRY'!W1032,"")))</f>
        <v/>
      </c>
      <c r="DR1033" s="3" t="str">
        <f>IF('DATA ENTRY'!CK1032="","",IF('DATA ENTRY'!X1032="","",IF(AND($DF$4='DATA ENTRY'!D1032),'DATA ENTRY'!X1032,"")))</f>
        <v/>
      </c>
      <c r="DS1033" s="108" t="str">
        <f t="shared" si="267"/>
        <v/>
      </c>
      <c r="DT1033" s="108" t="str">
        <f>IF('DATA ENTRY'!CK1032="","",IF('DATA ENTRY'!D1032="","",IF(AND($DF$4='DATA ENTRY'!D1032),'DATA ENTRY'!G1032,"")))</f>
        <v/>
      </c>
      <c r="DY1033">
        <f t="shared" si="268"/>
        <v>0</v>
      </c>
      <c r="EB1033" t="str">
        <f t="shared" si="269"/>
        <v/>
      </c>
      <c r="EC1033" t="str">
        <f t="shared" si="270"/>
        <v/>
      </c>
      <c r="ED1033" s="224">
        <v>1027</v>
      </c>
      <c r="EE1033" s="3" t="str">
        <f>IF('DATA ENTRY'!CK1032="","",IF('DATA ENTRY'!B1032="","",IF(AND($EF$4='DATA ENTRY'!G1032,$EH$4='DATA ENTRY'!F1032),'DATA ENTRY'!B1032,"")))</f>
        <v/>
      </c>
      <c r="EF1033" s="3" t="str">
        <f>IF('DATA ENTRY'!CK1032="","",IF('DATA ENTRY'!C1032="","",IF(AND($EF$4='DATA ENTRY'!G1032,$EH$4='DATA ENTRY'!F1032),'DATA ENTRY'!C1032,"")))</f>
        <v/>
      </c>
      <c r="EG1033" s="4" t="str">
        <f>IF('DATA ENTRY'!CK1032="","",IF('DATA ENTRY'!I1032="","",IF(AND($EF$4='DATA ENTRY'!G1032,$EH$4='DATA ENTRY'!F1032),'DATA ENTRY'!I1032,"")))</f>
        <v/>
      </c>
      <c r="EH1033" s="4" t="str">
        <f>IF('DATA ENTRY'!CK1032="","",IF('DATA ENTRY'!CK1032="","",IF(AND($EF$4='DATA ENTRY'!G1032,$EH$4='DATA ENTRY'!F1032),'DATA ENTRY'!CK1032,"")))</f>
        <v/>
      </c>
      <c r="EI1033" s="3" t="str">
        <f>IF('DATA ENTRY'!CK1032="","",IF('DATA ENTRY'!N1032="","",IF(AND($EF$4='DATA ENTRY'!G1032,$EH$4='DATA ENTRY'!F1032),'DATA ENTRY'!N1032,"")))</f>
        <v/>
      </c>
      <c r="EJ1033" s="107" t="str">
        <f>IF('DATA ENTRY'!CK1032="","",IF('DATA ENTRY'!O1032="","",IF(AND($EF$4='DATA ENTRY'!G1032,$EH$4='DATA ENTRY'!F1032),'DATA ENTRY'!O1032,"")))</f>
        <v/>
      </c>
      <c r="EK1033" s="3" t="str">
        <f>IF('DATA ENTRY'!CK1032="","",IF('DATA ENTRY'!P1032="","",IF(AND($EF$4='DATA ENTRY'!G1032,$EH$4='DATA ENTRY'!F1032),'DATA ENTRY'!P1032,"")))</f>
        <v/>
      </c>
      <c r="EL1033" s="107" t="str">
        <f>IF('DATA ENTRY'!CK1032="","",IF('DATA ENTRY'!Q1032="","",IF(AND($EF$4='DATA ENTRY'!G1032,$EH$4='DATA ENTRY'!F1032),'DATA ENTRY'!Q1032,"")))</f>
        <v/>
      </c>
      <c r="EM1033" s="3" t="str">
        <f>IF('DATA ENTRY'!CK1032="","",IF('DATA ENTRY'!R1032="","",IF(AND($EF$4='DATA ENTRY'!G1032,$EH$4='DATA ENTRY'!F1032),'DATA ENTRY'!R1032,"")))</f>
        <v/>
      </c>
      <c r="EN1033" s="107" t="str">
        <f>IF('DATA ENTRY'!CK1032="","",IF('DATA ENTRY'!S1032="","",IF(AND($EF$4='DATA ENTRY'!G1032,$EH$4='DATA ENTRY'!F1032),'DATA ENTRY'!S1032,"")))</f>
        <v/>
      </c>
      <c r="EO1033" s="3" t="str">
        <f>IF('DATA ENTRY'!CK1032="","",IF('DATA ENTRY'!E1032="","",IF(AND($EF$4='DATA ENTRY'!G1032,$EH$4='DATA ENTRY'!F1032),'DATA ENTRY'!E1032,"")))</f>
        <v/>
      </c>
      <c r="EP1033" s="3" t="str">
        <f>IF('DATA ENTRY'!CK1032="","",IF('DATA ENTRY'!D1032="","",IF(AND($EF$4='DATA ENTRY'!G1032,$EH$4='DATA ENTRY'!F1032),'DATA ENTRY'!D1032,"")))</f>
        <v/>
      </c>
      <c r="EQ1033" s="3" t="str">
        <f>IF('DATA ENTRY'!CK1032="","",IF('DATA ENTRY'!W1032="","",IF(AND($EF$4='DATA ENTRY'!G1032,$EH$4='DATA ENTRY'!F1032),'DATA ENTRY'!W1032,"")))</f>
        <v/>
      </c>
      <c r="ER1033" s="3" t="str">
        <f>IF('DATA ENTRY'!CK1032="","",IF('DATA ENTRY'!X1032="","",IF(AND($EF$4='DATA ENTRY'!G1032,$EH$4='DATA ENTRY'!F1032),'DATA ENTRY'!X1032,"")))</f>
        <v/>
      </c>
      <c r="ES1033" s="108" t="str">
        <f t="shared" si="271"/>
        <v/>
      </c>
      <c r="ET1033" s="108" t="str">
        <f>IF('DATA ENTRY'!CK1032="","",IF('DATA ENTRY'!D1032="","",IF(AND($EF$4='DATA ENTRY'!G1032,$EH$4='DATA ENTRY'!F1032),'DATA ENTRY'!G1032,"")))</f>
        <v/>
      </c>
      <c r="EY1033">
        <f t="shared" si="272"/>
        <v>0</v>
      </c>
    </row>
    <row r="1034" spans="1:155">
      <c r="A1034" t="str">
        <f>IF(S1034=0,"",1+(MAX($A$7:A1033)))</f>
        <v/>
      </c>
      <c r="B1034" s="224">
        <v>1028</v>
      </c>
      <c r="C1034" s="3" t="str">
        <f>IF('DATA ENTRY'!CK1033="","",IF('DATA ENTRY'!B1033="","",IF($D$4="All Post",'DATA ENTRY'!B1033,IF(AND($D$4='DATA ENTRY'!CK1033),'DATA ENTRY'!B1033,""))))</f>
        <v/>
      </c>
      <c r="D1034" s="3" t="str">
        <f>IF('DATA ENTRY'!CK1033="","",IF('DATA ENTRY'!C1033="","",IF($D$4="All Post",'DATA ENTRY'!C1033,IF(AND($D$4='DATA ENTRY'!CK1033),'DATA ENTRY'!C1033,""))))</f>
        <v/>
      </c>
      <c r="E1034" s="4" t="str">
        <f>IF('DATA ENTRY'!CK1033="","",IF('DATA ENTRY'!I1033="","",IF($D$4="All Post",'DATA ENTRY'!I1033,IF(AND($D$4='DATA ENTRY'!CK1033),'DATA ENTRY'!I1033,""))))</f>
        <v/>
      </c>
      <c r="F1034" s="4" t="str">
        <f>IF('DATA ENTRY'!CK1033="","",IF('DATA ENTRY'!CK1033="","",IF($D$4="All Post",'DATA ENTRY'!CK1033,IF(AND($D$4='DATA ENTRY'!CK1033),'DATA ENTRY'!CK1033,""))))</f>
        <v/>
      </c>
      <c r="G1034" s="3" t="str">
        <f>IF('DATA ENTRY'!CK1033="","",IF('DATA ENTRY'!N1033="","",IF($D$4="All Post",'DATA ENTRY'!N1033,IF(AND($D$4='DATA ENTRY'!CK1033),'DATA ENTRY'!N1033,""))))</f>
        <v/>
      </c>
      <c r="H1034" s="107" t="str">
        <f>IF('DATA ENTRY'!CK1033="","",IF('DATA ENTRY'!O1033="","",IF($D$4="All Post",'DATA ENTRY'!O1033,IF(AND($D$4='DATA ENTRY'!CK1033),'DATA ENTRY'!O1033,""))))</f>
        <v/>
      </c>
      <c r="I1034" s="3" t="str">
        <f>IF('DATA ENTRY'!CK1033="","",IF('DATA ENTRY'!P1033="","",IF($D$4="All Post",'DATA ENTRY'!P1033,IF(AND($D$4='DATA ENTRY'!CK1033),'DATA ENTRY'!P1033,""))))</f>
        <v/>
      </c>
      <c r="J1034" s="107" t="str">
        <f>IF('DATA ENTRY'!CK1033="","",IF('DATA ENTRY'!Q1033="","",IF($D$4="All Post",'DATA ENTRY'!Q1033,IF(AND($D$4='DATA ENTRY'!CK1033),'DATA ENTRY'!Q1033,""))))</f>
        <v/>
      </c>
      <c r="K1034" s="3" t="str">
        <f>IF('DATA ENTRY'!CK1033="","",IF('DATA ENTRY'!R1033="","",IF($D$4="All Post",'DATA ENTRY'!R1033,IF(AND($D$4='DATA ENTRY'!CK1033),'DATA ENTRY'!R1033,""))))</f>
        <v/>
      </c>
      <c r="L1034" s="3" t="str">
        <f>IF('DATA ENTRY'!CK1033="","",IF('DATA ENTRY'!S1033="","",IF($D$4="All Post",'DATA ENTRY'!S1033,IF(AND($D$4='DATA ENTRY'!CK1033),'DATA ENTRY'!S1033,""))))</f>
        <v/>
      </c>
      <c r="M1034" s="3" t="str">
        <f>IF('DATA ENTRY'!CK1033="","",IF('DATA ENTRY'!E1033="","",IF($D$4="All Post",'DATA ENTRY'!E1033,IF(AND($D$4='DATA ENTRY'!CK1033),'DATA ENTRY'!E1033,""))))</f>
        <v/>
      </c>
      <c r="N1034" s="3" t="str">
        <f>IF('DATA ENTRY'!CK1033="","",IF('DATA ENTRY'!W1033="","",IF($D$4="All Post",'DATA ENTRY'!W1033,IF(AND($D$4='DATA ENTRY'!CK1033),'DATA ENTRY'!W1033,""))))</f>
        <v/>
      </c>
      <c r="O1034" s="3" t="str">
        <f>IF('DATA ENTRY'!CK1033="","",IF('DATA ENTRY'!X1033="","",IF($D$4="All Post",'DATA ENTRY'!X1033,IF(AND($D$4='DATA ENTRY'!CK1033),'DATA ENTRY'!X1033,""))))</f>
        <v/>
      </c>
      <c r="P1034" s="3" t="str">
        <f>IF('DATA ENTRY'!CK1033="","",IF('DATA ENTRY'!G1033="","",IF($D$4="All Post",'DATA ENTRY'!G1033,IF(AND($D$4='DATA ENTRY'!CK1033),'DATA ENTRY'!G1033,""))))</f>
        <v/>
      </c>
      <c r="S1034">
        <f t="shared" si="259"/>
        <v>0</v>
      </c>
      <c r="T1034" t="str">
        <f t="shared" si="260"/>
        <v/>
      </c>
      <c r="BZ1034" t="str">
        <f t="shared" si="261"/>
        <v/>
      </c>
      <c r="CA1034" t="str">
        <f t="shared" si="262"/>
        <v/>
      </c>
      <c r="CB1034" s="224">
        <v>1028</v>
      </c>
      <c r="CC1034" s="3" t="str">
        <f>IF('DATA ENTRY'!CK1033="","",IF('DATA ENTRY'!B1033="","",IF(AND($CD$4='DATA ENTRY'!CK1033,$CG$4='DATA ENTRY'!D1033),'DATA ENTRY'!B1033,"")))</f>
        <v/>
      </c>
      <c r="CD1034" s="3" t="str">
        <f>IF('DATA ENTRY'!CK1033="","",IF('DATA ENTRY'!C1033="","",IF(AND($CD$4='DATA ENTRY'!CK1033,$CG$4='DATA ENTRY'!D1033),'DATA ENTRY'!C1033,"")))</f>
        <v/>
      </c>
      <c r="CE1034" s="4" t="str">
        <f>IF('DATA ENTRY'!CK1033="","",IF('DATA ENTRY'!I1033="","",IF(AND($CD$4='DATA ENTRY'!CK1033,$CG$4='DATA ENTRY'!D1033),'DATA ENTRY'!I1033,"")))</f>
        <v/>
      </c>
      <c r="CF1034" s="4" t="str">
        <f>IF('DATA ENTRY'!CK1033="","",IF('DATA ENTRY'!CK1033="","",IF(AND($CD$4='DATA ENTRY'!CK1033,$CG$4='DATA ENTRY'!D1033),'DATA ENTRY'!CK1033,"")))</f>
        <v/>
      </c>
      <c r="CG1034" s="3" t="str">
        <f>IF('DATA ENTRY'!CK1033="","",IF('DATA ENTRY'!N1033="","",IF(AND($CD$4='DATA ENTRY'!CK1033,$CG$4='DATA ENTRY'!D1033),'DATA ENTRY'!N1033,"")))</f>
        <v/>
      </c>
      <c r="CH1034" s="107" t="str">
        <f>IF('DATA ENTRY'!CK1033="","",IF('DATA ENTRY'!O1033="","",IF(AND($CD$4='DATA ENTRY'!CK1033,$CG$4='DATA ENTRY'!D1033),'DATA ENTRY'!O1033,"")))</f>
        <v/>
      </c>
      <c r="CI1034" s="3" t="str">
        <f>IF('DATA ENTRY'!CK1033="","",IF('DATA ENTRY'!P1033="","",IF(AND($CD$4='DATA ENTRY'!CK1033,$CG$4='DATA ENTRY'!D1033),'DATA ENTRY'!P1033,"")))</f>
        <v/>
      </c>
      <c r="CJ1034" s="107" t="str">
        <f>IF('DATA ENTRY'!CK1033="","",IF('DATA ENTRY'!Q1033="","",IF(AND($CD$4='DATA ENTRY'!CK1033,$CG$4='DATA ENTRY'!D1033),'DATA ENTRY'!Q1033,"")))</f>
        <v/>
      </c>
      <c r="CK1034" s="3" t="str">
        <f>IF('DATA ENTRY'!CK1033="","",IF('DATA ENTRY'!R1033="","",IF(AND($CD$4='DATA ENTRY'!CK1033,$CG$4='DATA ENTRY'!D1033),'DATA ENTRY'!R1033,"")))</f>
        <v/>
      </c>
      <c r="CL1034" s="3" t="str">
        <f>IF('DATA ENTRY'!CK1033="","",IF('DATA ENTRY'!S1033="","",IF(AND($CD$4='DATA ENTRY'!CK1033,$CG$4='DATA ENTRY'!D1033),'DATA ENTRY'!S1033,"")))</f>
        <v/>
      </c>
      <c r="CM1034" s="3" t="str">
        <f>IF('DATA ENTRY'!CK1033="","",IF('DATA ENTRY'!E1033="","",IF(AND($CD$4='DATA ENTRY'!CK1033,$CG$4='DATA ENTRY'!D1033),'DATA ENTRY'!E1033,"")))</f>
        <v/>
      </c>
      <c r="CN1034" s="3" t="str">
        <f>IF('DATA ENTRY'!CK1033="","",IF('DATA ENTRY'!W1033="","",IF(AND($CD$4='DATA ENTRY'!CK1033,$CG$4='DATA ENTRY'!D1033),'DATA ENTRY'!W1033,"")))</f>
        <v/>
      </c>
      <c r="CO1034" s="3" t="str">
        <f>IF('DATA ENTRY'!CK1033="","",IF('DATA ENTRY'!X1033="","",IF(AND($CD$4='DATA ENTRY'!CK1033,$CG$4='DATA ENTRY'!D1033),'DATA ENTRY'!X1033,"")))</f>
        <v/>
      </c>
      <c r="CP1034" s="108" t="str">
        <f t="shared" si="263"/>
        <v/>
      </c>
      <c r="CQ1034" s="108" t="str">
        <f>IF('DATA ENTRY'!CK1033="","",IF('DATA ENTRY'!G1033="","",IF(AND($CD$4='DATA ENTRY'!CK1033,$CG$4='DATA ENTRY'!D1033),'DATA ENTRY'!G1033,"")))</f>
        <v/>
      </c>
      <c r="CR1034" s="230" t="str">
        <f>IF('DATA ENTRY'!CK1033="","",IF('DATA ENTRY'!D1033="","",IF(AND($CD$4='DATA ENTRY'!CK1033,$CG$4='DATA ENTRY'!D1033),'DATA ENTRY'!D1033,"")))</f>
        <v/>
      </c>
      <c r="CS1034">
        <f t="shared" si="264"/>
        <v>0</v>
      </c>
      <c r="CT1034">
        <f t="shared" si="265"/>
        <v>0</v>
      </c>
      <c r="CV1034" s="139"/>
      <c r="CX1034">
        <f t="shared" si="266"/>
        <v>0</v>
      </c>
      <c r="DB1034" t="str">
        <f t="shared" si="257"/>
        <v/>
      </c>
      <c r="DC1034" t="str">
        <f t="shared" si="258"/>
        <v/>
      </c>
      <c r="DD1034" s="224">
        <v>1028</v>
      </c>
      <c r="DE1034" s="3" t="str">
        <f>IF('DATA ENTRY'!CK1033="","",IF('DATA ENTRY'!B1033="","",IF(AND($DF$4='DATA ENTRY'!D1033),'DATA ENTRY'!B1033,"")))</f>
        <v/>
      </c>
      <c r="DF1034" s="3" t="str">
        <f>IF('DATA ENTRY'!CK1033="","",IF('DATA ENTRY'!C1033="","",IF(AND($DF$4='DATA ENTRY'!D1033),'DATA ENTRY'!C1033,"")))</f>
        <v/>
      </c>
      <c r="DG1034" s="4" t="str">
        <f>IF('DATA ENTRY'!CK1033="","",IF('DATA ENTRY'!I1033="","",IF(AND($DF$4='DATA ENTRY'!D1033),'DATA ENTRY'!I1033,"")))</f>
        <v/>
      </c>
      <c r="DH1034" s="4" t="str">
        <f>IF('DATA ENTRY'!CK1033="","",IF('DATA ENTRY'!CK1033="","",IF(AND($DF$4='DATA ENTRY'!D1033),'DATA ENTRY'!CK1033,"")))</f>
        <v/>
      </c>
      <c r="DI1034" s="3" t="str">
        <f>IF('DATA ENTRY'!CK1033="","",IF('DATA ENTRY'!N1033="","",IF(AND($DF$4='DATA ENTRY'!D1033),'DATA ENTRY'!N1033,"")))</f>
        <v/>
      </c>
      <c r="DJ1034" s="107" t="str">
        <f>IF('DATA ENTRY'!CK1033="","",IF('DATA ENTRY'!O1033="","",IF(AND($DF$4='DATA ENTRY'!D1033),'DATA ENTRY'!O1033,"")))</f>
        <v/>
      </c>
      <c r="DK1034" s="3" t="str">
        <f>IF('DATA ENTRY'!CK1033="","",IF('DATA ENTRY'!P1033="","",IF(AND($DF$4='DATA ENTRY'!D1033),'DATA ENTRY'!P1033,"")))</f>
        <v/>
      </c>
      <c r="DL1034" s="107" t="str">
        <f>IF('DATA ENTRY'!CK1033="","",IF('DATA ENTRY'!Q1033="","",IF(AND($DF$4='DATA ENTRY'!D1033),'DATA ENTRY'!Q1033,"")))</f>
        <v/>
      </c>
      <c r="DM1034" s="3" t="str">
        <f>IF('DATA ENTRY'!CK1033="","",IF('DATA ENTRY'!R1033="","",IF(AND($DF$4='DATA ENTRY'!D1033),'DATA ENTRY'!R1033,"")))</f>
        <v/>
      </c>
      <c r="DN1034" s="107" t="str">
        <f>IF('DATA ENTRY'!CK1033="","",IF('DATA ENTRY'!S1033="","",IF(AND($DF$4='DATA ENTRY'!D1033),'DATA ENTRY'!S1033,"")))</f>
        <v/>
      </c>
      <c r="DO1034" s="3" t="str">
        <f>IF('DATA ENTRY'!CK1033="","",IF('DATA ENTRY'!E1033="","",IF(AND($DF$4='DATA ENTRY'!D1033),'DATA ENTRY'!E1033,"")))</f>
        <v/>
      </c>
      <c r="DP1034" s="3" t="str">
        <f>IF('DATA ENTRY'!CK1033="","",IF('DATA ENTRY'!D1033="","",IF(AND($DF$4='DATA ENTRY'!D1033),'DATA ENTRY'!D1033,"")))</f>
        <v/>
      </c>
      <c r="DQ1034" s="3" t="str">
        <f>IF('DATA ENTRY'!CK1033="","",IF('DATA ENTRY'!W1033="","",IF(AND($DF$4='DATA ENTRY'!D1033),'DATA ENTRY'!W1033,"")))</f>
        <v/>
      </c>
      <c r="DR1034" s="3" t="str">
        <f>IF('DATA ENTRY'!CK1033="","",IF('DATA ENTRY'!X1033="","",IF(AND($DF$4='DATA ENTRY'!D1033),'DATA ENTRY'!X1033,"")))</f>
        <v/>
      </c>
      <c r="DS1034" s="108" t="str">
        <f t="shared" si="267"/>
        <v/>
      </c>
      <c r="DT1034" s="108" t="str">
        <f>IF('DATA ENTRY'!CK1033="","",IF('DATA ENTRY'!D1033="","",IF(AND($DF$4='DATA ENTRY'!D1033),'DATA ENTRY'!G1033,"")))</f>
        <v/>
      </c>
      <c r="DY1034">
        <f t="shared" si="268"/>
        <v>0</v>
      </c>
      <c r="EB1034" t="str">
        <f t="shared" si="269"/>
        <v/>
      </c>
      <c r="EC1034" t="str">
        <f t="shared" si="270"/>
        <v/>
      </c>
      <c r="ED1034" s="224">
        <v>1028</v>
      </c>
      <c r="EE1034" s="3" t="str">
        <f>IF('DATA ENTRY'!CK1033="","",IF('DATA ENTRY'!B1033="","",IF(AND($EF$4='DATA ENTRY'!G1033,$EH$4='DATA ENTRY'!F1033),'DATA ENTRY'!B1033,"")))</f>
        <v/>
      </c>
      <c r="EF1034" s="3" t="str">
        <f>IF('DATA ENTRY'!CK1033="","",IF('DATA ENTRY'!C1033="","",IF(AND($EF$4='DATA ENTRY'!G1033,$EH$4='DATA ENTRY'!F1033),'DATA ENTRY'!C1033,"")))</f>
        <v/>
      </c>
      <c r="EG1034" s="4" t="str">
        <f>IF('DATA ENTRY'!CK1033="","",IF('DATA ENTRY'!I1033="","",IF(AND($EF$4='DATA ENTRY'!G1033,$EH$4='DATA ENTRY'!F1033),'DATA ENTRY'!I1033,"")))</f>
        <v/>
      </c>
      <c r="EH1034" s="4" t="str">
        <f>IF('DATA ENTRY'!CK1033="","",IF('DATA ENTRY'!CK1033="","",IF(AND($EF$4='DATA ENTRY'!G1033,$EH$4='DATA ENTRY'!F1033),'DATA ENTRY'!CK1033,"")))</f>
        <v/>
      </c>
      <c r="EI1034" s="3" t="str">
        <f>IF('DATA ENTRY'!CK1033="","",IF('DATA ENTRY'!N1033="","",IF(AND($EF$4='DATA ENTRY'!G1033,$EH$4='DATA ENTRY'!F1033),'DATA ENTRY'!N1033,"")))</f>
        <v/>
      </c>
      <c r="EJ1034" s="107" t="str">
        <f>IF('DATA ENTRY'!CK1033="","",IF('DATA ENTRY'!O1033="","",IF(AND($EF$4='DATA ENTRY'!G1033,$EH$4='DATA ENTRY'!F1033),'DATA ENTRY'!O1033,"")))</f>
        <v/>
      </c>
      <c r="EK1034" s="3" t="str">
        <f>IF('DATA ENTRY'!CK1033="","",IF('DATA ENTRY'!P1033="","",IF(AND($EF$4='DATA ENTRY'!G1033,$EH$4='DATA ENTRY'!F1033),'DATA ENTRY'!P1033,"")))</f>
        <v/>
      </c>
      <c r="EL1034" s="107" t="str">
        <f>IF('DATA ENTRY'!CK1033="","",IF('DATA ENTRY'!Q1033="","",IF(AND($EF$4='DATA ENTRY'!G1033,$EH$4='DATA ENTRY'!F1033),'DATA ENTRY'!Q1033,"")))</f>
        <v/>
      </c>
      <c r="EM1034" s="3" t="str">
        <f>IF('DATA ENTRY'!CK1033="","",IF('DATA ENTRY'!R1033="","",IF(AND($EF$4='DATA ENTRY'!G1033,$EH$4='DATA ENTRY'!F1033),'DATA ENTRY'!R1033,"")))</f>
        <v/>
      </c>
      <c r="EN1034" s="107" t="str">
        <f>IF('DATA ENTRY'!CK1033="","",IF('DATA ENTRY'!S1033="","",IF(AND($EF$4='DATA ENTRY'!G1033,$EH$4='DATA ENTRY'!F1033),'DATA ENTRY'!S1033,"")))</f>
        <v/>
      </c>
      <c r="EO1034" s="3" t="str">
        <f>IF('DATA ENTRY'!CK1033="","",IF('DATA ENTRY'!E1033="","",IF(AND($EF$4='DATA ENTRY'!G1033,$EH$4='DATA ENTRY'!F1033),'DATA ENTRY'!E1033,"")))</f>
        <v/>
      </c>
      <c r="EP1034" s="3" t="str">
        <f>IF('DATA ENTRY'!CK1033="","",IF('DATA ENTRY'!D1033="","",IF(AND($EF$4='DATA ENTRY'!G1033,$EH$4='DATA ENTRY'!F1033),'DATA ENTRY'!D1033,"")))</f>
        <v/>
      </c>
      <c r="EQ1034" s="3" t="str">
        <f>IF('DATA ENTRY'!CK1033="","",IF('DATA ENTRY'!W1033="","",IF(AND($EF$4='DATA ENTRY'!G1033,$EH$4='DATA ENTRY'!F1033),'DATA ENTRY'!W1033,"")))</f>
        <v/>
      </c>
      <c r="ER1034" s="3" t="str">
        <f>IF('DATA ENTRY'!CK1033="","",IF('DATA ENTRY'!X1033="","",IF(AND($EF$4='DATA ENTRY'!G1033,$EH$4='DATA ENTRY'!F1033),'DATA ENTRY'!X1033,"")))</f>
        <v/>
      </c>
      <c r="ES1034" s="108" t="str">
        <f t="shared" si="271"/>
        <v/>
      </c>
      <c r="ET1034" s="108" t="str">
        <f>IF('DATA ENTRY'!CK1033="","",IF('DATA ENTRY'!D1033="","",IF(AND($EF$4='DATA ENTRY'!G1033,$EH$4='DATA ENTRY'!F1033),'DATA ENTRY'!G1033,"")))</f>
        <v/>
      </c>
      <c r="EY1034">
        <f t="shared" si="272"/>
        <v>0</v>
      </c>
    </row>
    <row r="1035" spans="1:155">
      <c r="A1035" t="str">
        <f>IF(S1035=0,"",1+(MAX($A$7:A1034)))</f>
        <v/>
      </c>
      <c r="B1035" s="224">
        <v>1029</v>
      </c>
      <c r="C1035" s="3" t="str">
        <f>IF('DATA ENTRY'!CK1034="","",IF('DATA ENTRY'!B1034="","",IF($D$4="All Post",'DATA ENTRY'!B1034,IF(AND($D$4='DATA ENTRY'!CK1034),'DATA ENTRY'!B1034,""))))</f>
        <v/>
      </c>
      <c r="D1035" s="3" t="str">
        <f>IF('DATA ENTRY'!CK1034="","",IF('DATA ENTRY'!C1034="","",IF($D$4="All Post",'DATA ENTRY'!C1034,IF(AND($D$4='DATA ENTRY'!CK1034),'DATA ENTRY'!C1034,""))))</f>
        <v/>
      </c>
      <c r="E1035" s="4" t="str">
        <f>IF('DATA ENTRY'!CK1034="","",IF('DATA ENTRY'!I1034="","",IF($D$4="All Post",'DATA ENTRY'!I1034,IF(AND($D$4='DATA ENTRY'!CK1034),'DATA ENTRY'!I1034,""))))</f>
        <v/>
      </c>
      <c r="F1035" s="4" t="str">
        <f>IF('DATA ENTRY'!CK1034="","",IF('DATA ENTRY'!CK1034="","",IF($D$4="All Post",'DATA ENTRY'!CK1034,IF(AND($D$4='DATA ENTRY'!CK1034),'DATA ENTRY'!CK1034,""))))</f>
        <v/>
      </c>
      <c r="G1035" s="3" t="str">
        <f>IF('DATA ENTRY'!CK1034="","",IF('DATA ENTRY'!N1034="","",IF($D$4="All Post",'DATA ENTRY'!N1034,IF(AND($D$4='DATA ENTRY'!CK1034),'DATA ENTRY'!N1034,""))))</f>
        <v/>
      </c>
      <c r="H1035" s="107" t="str">
        <f>IF('DATA ENTRY'!CK1034="","",IF('DATA ENTRY'!O1034="","",IF($D$4="All Post",'DATA ENTRY'!O1034,IF(AND($D$4='DATA ENTRY'!CK1034),'DATA ENTRY'!O1034,""))))</f>
        <v/>
      </c>
      <c r="I1035" s="3" t="str">
        <f>IF('DATA ENTRY'!CK1034="","",IF('DATA ENTRY'!P1034="","",IF($D$4="All Post",'DATA ENTRY'!P1034,IF(AND($D$4='DATA ENTRY'!CK1034),'DATA ENTRY'!P1034,""))))</f>
        <v/>
      </c>
      <c r="J1035" s="107" t="str">
        <f>IF('DATA ENTRY'!CK1034="","",IF('DATA ENTRY'!Q1034="","",IF($D$4="All Post",'DATA ENTRY'!Q1034,IF(AND($D$4='DATA ENTRY'!CK1034),'DATA ENTRY'!Q1034,""))))</f>
        <v/>
      </c>
      <c r="K1035" s="3" t="str">
        <f>IF('DATA ENTRY'!CK1034="","",IF('DATA ENTRY'!R1034="","",IF($D$4="All Post",'DATA ENTRY'!R1034,IF(AND($D$4='DATA ENTRY'!CK1034),'DATA ENTRY'!R1034,""))))</f>
        <v/>
      </c>
      <c r="L1035" s="3" t="str">
        <f>IF('DATA ENTRY'!CK1034="","",IF('DATA ENTRY'!S1034="","",IF($D$4="All Post",'DATA ENTRY'!S1034,IF(AND($D$4='DATA ENTRY'!CK1034),'DATA ENTRY'!S1034,""))))</f>
        <v/>
      </c>
      <c r="M1035" s="3" t="str">
        <f>IF('DATA ENTRY'!CK1034="","",IF('DATA ENTRY'!E1034="","",IF($D$4="All Post",'DATA ENTRY'!E1034,IF(AND($D$4='DATA ENTRY'!CK1034),'DATA ENTRY'!E1034,""))))</f>
        <v/>
      </c>
      <c r="N1035" s="3" t="str">
        <f>IF('DATA ENTRY'!CK1034="","",IF('DATA ENTRY'!W1034="","",IF($D$4="All Post",'DATA ENTRY'!W1034,IF(AND($D$4='DATA ENTRY'!CK1034),'DATA ENTRY'!W1034,""))))</f>
        <v/>
      </c>
      <c r="O1035" s="3" t="str">
        <f>IF('DATA ENTRY'!CK1034="","",IF('DATA ENTRY'!X1034="","",IF($D$4="All Post",'DATA ENTRY'!X1034,IF(AND($D$4='DATA ENTRY'!CK1034),'DATA ENTRY'!X1034,""))))</f>
        <v/>
      </c>
      <c r="P1035" s="3" t="str">
        <f>IF('DATA ENTRY'!CK1034="","",IF('DATA ENTRY'!G1034="","",IF($D$4="All Post",'DATA ENTRY'!G1034,IF(AND($D$4='DATA ENTRY'!CK1034),'DATA ENTRY'!G1034,""))))</f>
        <v/>
      </c>
      <c r="S1035">
        <f t="shared" si="259"/>
        <v>0</v>
      </c>
      <c r="T1035" t="str">
        <f t="shared" si="260"/>
        <v/>
      </c>
      <c r="BZ1035" t="str">
        <f t="shared" si="261"/>
        <v/>
      </c>
      <c r="CA1035" t="str">
        <f t="shared" si="262"/>
        <v/>
      </c>
      <c r="CB1035" s="224">
        <v>1029</v>
      </c>
      <c r="CC1035" s="3" t="str">
        <f>IF('DATA ENTRY'!CK1034="","",IF('DATA ENTRY'!B1034="","",IF(AND($CD$4='DATA ENTRY'!CK1034,$CG$4='DATA ENTRY'!D1034),'DATA ENTRY'!B1034,"")))</f>
        <v/>
      </c>
      <c r="CD1035" s="3" t="str">
        <f>IF('DATA ENTRY'!CK1034="","",IF('DATA ENTRY'!C1034="","",IF(AND($CD$4='DATA ENTRY'!CK1034,$CG$4='DATA ENTRY'!D1034),'DATA ENTRY'!C1034,"")))</f>
        <v/>
      </c>
      <c r="CE1035" s="4" t="str">
        <f>IF('DATA ENTRY'!CK1034="","",IF('DATA ENTRY'!I1034="","",IF(AND($CD$4='DATA ENTRY'!CK1034,$CG$4='DATA ENTRY'!D1034),'DATA ENTRY'!I1034,"")))</f>
        <v/>
      </c>
      <c r="CF1035" s="4" t="str">
        <f>IF('DATA ENTRY'!CK1034="","",IF('DATA ENTRY'!CK1034="","",IF(AND($CD$4='DATA ENTRY'!CK1034,$CG$4='DATA ENTRY'!D1034),'DATA ENTRY'!CK1034,"")))</f>
        <v/>
      </c>
      <c r="CG1035" s="3" t="str">
        <f>IF('DATA ENTRY'!CK1034="","",IF('DATA ENTRY'!N1034="","",IF(AND($CD$4='DATA ENTRY'!CK1034,$CG$4='DATA ENTRY'!D1034),'DATA ENTRY'!N1034,"")))</f>
        <v/>
      </c>
      <c r="CH1035" s="107" t="str">
        <f>IF('DATA ENTRY'!CK1034="","",IF('DATA ENTRY'!O1034="","",IF(AND($CD$4='DATA ENTRY'!CK1034,$CG$4='DATA ENTRY'!D1034),'DATA ENTRY'!O1034,"")))</f>
        <v/>
      </c>
      <c r="CI1035" s="3" t="str">
        <f>IF('DATA ENTRY'!CK1034="","",IF('DATA ENTRY'!P1034="","",IF(AND($CD$4='DATA ENTRY'!CK1034,$CG$4='DATA ENTRY'!D1034),'DATA ENTRY'!P1034,"")))</f>
        <v/>
      </c>
      <c r="CJ1035" s="107" t="str">
        <f>IF('DATA ENTRY'!CK1034="","",IF('DATA ENTRY'!Q1034="","",IF(AND($CD$4='DATA ENTRY'!CK1034,$CG$4='DATA ENTRY'!D1034),'DATA ENTRY'!Q1034,"")))</f>
        <v/>
      </c>
      <c r="CK1035" s="3" t="str">
        <f>IF('DATA ENTRY'!CK1034="","",IF('DATA ENTRY'!R1034="","",IF(AND($CD$4='DATA ENTRY'!CK1034,$CG$4='DATA ENTRY'!D1034),'DATA ENTRY'!R1034,"")))</f>
        <v/>
      </c>
      <c r="CL1035" s="3" t="str">
        <f>IF('DATA ENTRY'!CK1034="","",IF('DATA ENTRY'!S1034="","",IF(AND($CD$4='DATA ENTRY'!CK1034,$CG$4='DATA ENTRY'!D1034),'DATA ENTRY'!S1034,"")))</f>
        <v/>
      </c>
      <c r="CM1035" s="3" t="str">
        <f>IF('DATA ENTRY'!CK1034="","",IF('DATA ENTRY'!E1034="","",IF(AND($CD$4='DATA ENTRY'!CK1034,$CG$4='DATA ENTRY'!D1034),'DATA ENTRY'!E1034,"")))</f>
        <v/>
      </c>
      <c r="CN1035" s="3" t="str">
        <f>IF('DATA ENTRY'!CK1034="","",IF('DATA ENTRY'!W1034="","",IF(AND($CD$4='DATA ENTRY'!CK1034,$CG$4='DATA ENTRY'!D1034),'DATA ENTRY'!W1034,"")))</f>
        <v/>
      </c>
      <c r="CO1035" s="3" t="str">
        <f>IF('DATA ENTRY'!CK1034="","",IF('DATA ENTRY'!X1034="","",IF(AND($CD$4='DATA ENTRY'!CK1034,$CG$4='DATA ENTRY'!D1034),'DATA ENTRY'!X1034,"")))</f>
        <v/>
      </c>
      <c r="CP1035" s="108" t="str">
        <f t="shared" si="263"/>
        <v/>
      </c>
      <c r="CQ1035" s="108" t="str">
        <f>IF('DATA ENTRY'!CK1034="","",IF('DATA ENTRY'!G1034="","",IF(AND($CD$4='DATA ENTRY'!CK1034,$CG$4='DATA ENTRY'!D1034),'DATA ENTRY'!G1034,"")))</f>
        <v/>
      </c>
      <c r="CR1035" s="230" t="str">
        <f>IF('DATA ENTRY'!CK1034="","",IF('DATA ENTRY'!D1034="","",IF(AND($CD$4='DATA ENTRY'!CK1034,$CG$4='DATA ENTRY'!D1034),'DATA ENTRY'!D1034,"")))</f>
        <v/>
      </c>
      <c r="CS1035">
        <f t="shared" si="264"/>
        <v>0</v>
      </c>
      <c r="CT1035">
        <f t="shared" si="265"/>
        <v>0</v>
      </c>
      <c r="CV1035" s="139"/>
      <c r="CX1035">
        <f t="shared" si="266"/>
        <v>0</v>
      </c>
      <c r="DB1035" t="str">
        <f t="shared" si="257"/>
        <v/>
      </c>
      <c r="DC1035" t="str">
        <f t="shared" si="258"/>
        <v/>
      </c>
      <c r="DD1035" s="224">
        <v>1029</v>
      </c>
      <c r="DE1035" s="3" t="str">
        <f>IF('DATA ENTRY'!CK1034="","",IF('DATA ENTRY'!B1034="","",IF(AND($DF$4='DATA ENTRY'!D1034),'DATA ENTRY'!B1034,"")))</f>
        <v/>
      </c>
      <c r="DF1035" s="3" t="str">
        <f>IF('DATA ENTRY'!CK1034="","",IF('DATA ENTRY'!C1034="","",IF(AND($DF$4='DATA ENTRY'!D1034),'DATA ENTRY'!C1034,"")))</f>
        <v/>
      </c>
      <c r="DG1035" s="4" t="str">
        <f>IF('DATA ENTRY'!CK1034="","",IF('DATA ENTRY'!I1034="","",IF(AND($DF$4='DATA ENTRY'!D1034),'DATA ENTRY'!I1034,"")))</f>
        <v/>
      </c>
      <c r="DH1035" s="4" t="str">
        <f>IF('DATA ENTRY'!CK1034="","",IF('DATA ENTRY'!CK1034="","",IF(AND($DF$4='DATA ENTRY'!D1034),'DATA ENTRY'!CK1034,"")))</f>
        <v/>
      </c>
      <c r="DI1035" s="3" t="str">
        <f>IF('DATA ENTRY'!CK1034="","",IF('DATA ENTRY'!N1034="","",IF(AND($DF$4='DATA ENTRY'!D1034),'DATA ENTRY'!N1034,"")))</f>
        <v/>
      </c>
      <c r="DJ1035" s="107" t="str">
        <f>IF('DATA ENTRY'!CK1034="","",IF('DATA ENTRY'!O1034="","",IF(AND($DF$4='DATA ENTRY'!D1034),'DATA ENTRY'!O1034,"")))</f>
        <v/>
      </c>
      <c r="DK1035" s="3" t="str">
        <f>IF('DATA ENTRY'!CK1034="","",IF('DATA ENTRY'!P1034="","",IF(AND($DF$4='DATA ENTRY'!D1034),'DATA ENTRY'!P1034,"")))</f>
        <v/>
      </c>
      <c r="DL1035" s="107" t="str">
        <f>IF('DATA ENTRY'!CK1034="","",IF('DATA ENTRY'!Q1034="","",IF(AND($DF$4='DATA ENTRY'!D1034),'DATA ENTRY'!Q1034,"")))</f>
        <v/>
      </c>
      <c r="DM1035" s="3" t="str">
        <f>IF('DATA ENTRY'!CK1034="","",IF('DATA ENTRY'!R1034="","",IF(AND($DF$4='DATA ENTRY'!D1034),'DATA ENTRY'!R1034,"")))</f>
        <v/>
      </c>
      <c r="DN1035" s="107" t="str">
        <f>IF('DATA ENTRY'!CK1034="","",IF('DATA ENTRY'!S1034="","",IF(AND($DF$4='DATA ENTRY'!D1034),'DATA ENTRY'!S1034,"")))</f>
        <v/>
      </c>
      <c r="DO1035" s="3" t="str">
        <f>IF('DATA ENTRY'!CK1034="","",IF('DATA ENTRY'!E1034="","",IF(AND($DF$4='DATA ENTRY'!D1034),'DATA ENTRY'!E1034,"")))</f>
        <v/>
      </c>
      <c r="DP1035" s="3" t="str">
        <f>IF('DATA ENTRY'!CK1034="","",IF('DATA ENTRY'!D1034="","",IF(AND($DF$4='DATA ENTRY'!D1034),'DATA ENTRY'!D1034,"")))</f>
        <v/>
      </c>
      <c r="DQ1035" s="3" t="str">
        <f>IF('DATA ENTRY'!CK1034="","",IF('DATA ENTRY'!W1034="","",IF(AND($DF$4='DATA ENTRY'!D1034),'DATA ENTRY'!W1034,"")))</f>
        <v/>
      </c>
      <c r="DR1035" s="3" t="str">
        <f>IF('DATA ENTRY'!CK1034="","",IF('DATA ENTRY'!X1034="","",IF(AND($DF$4='DATA ENTRY'!D1034),'DATA ENTRY'!X1034,"")))</f>
        <v/>
      </c>
      <c r="DS1035" s="108" t="str">
        <f t="shared" si="267"/>
        <v/>
      </c>
      <c r="DT1035" s="108" t="str">
        <f>IF('DATA ENTRY'!CK1034="","",IF('DATA ENTRY'!D1034="","",IF(AND($DF$4='DATA ENTRY'!D1034),'DATA ENTRY'!G1034,"")))</f>
        <v/>
      </c>
      <c r="DY1035">
        <f t="shared" si="268"/>
        <v>0</v>
      </c>
      <c r="EB1035" t="str">
        <f t="shared" si="269"/>
        <v/>
      </c>
      <c r="EC1035" t="str">
        <f t="shared" si="270"/>
        <v/>
      </c>
      <c r="ED1035" s="224">
        <v>1029</v>
      </c>
      <c r="EE1035" s="3" t="str">
        <f>IF('DATA ENTRY'!CK1034="","",IF('DATA ENTRY'!B1034="","",IF(AND($EF$4='DATA ENTRY'!G1034,$EH$4='DATA ENTRY'!F1034),'DATA ENTRY'!B1034,"")))</f>
        <v/>
      </c>
      <c r="EF1035" s="3" t="str">
        <f>IF('DATA ENTRY'!CK1034="","",IF('DATA ENTRY'!C1034="","",IF(AND($EF$4='DATA ENTRY'!G1034,$EH$4='DATA ENTRY'!F1034),'DATA ENTRY'!C1034,"")))</f>
        <v/>
      </c>
      <c r="EG1035" s="4" t="str">
        <f>IF('DATA ENTRY'!CK1034="","",IF('DATA ENTRY'!I1034="","",IF(AND($EF$4='DATA ENTRY'!G1034,$EH$4='DATA ENTRY'!F1034),'DATA ENTRY'!I1034,"")))</f>
        <v/>
      </c>
      <c r="EH1035" s="4" t="str">
        <f>IF('DATA ENTRY'!CK1034="","",IF('DATA ENTRY'!CK1034="","",IF(AND($EF$4='DATA ENTRY'!G1034,$EH$4='DATA ENTRY'!F1034),'DATA ENTRY'!CK1034,"")))</f>
        <v/>
      </c>
      <c r="EI1035" s="3" t="str">
        <f>IF('DATA ENTRY'!CK1034="","",IF('DATA ENTRY'!N1034="","",IF(AND($EF$4='DATA ENTRY'!G1034,$EH$4='DATA ENTRY'!F1034),'DATA ENTRY'!N1034,"")))</f>
        <v/>
      </c>
      <c r="EJ1035" s="107" t="str">
        <f>IF('DATA ENTRY'!CK1034="","",IF('DATA ENTRY'!O1034="","",IF(AND($EF$4='DATA ENTRY'!G1034,$EH$4='DATA ENTRY'!F1034),'DATA ENTRY'!O1034,"")))</f>
        <v/>
      </c>
      <c r="EK1035" s="3" t="str">
        <f>IF('DATA ENTRY'!CK1034="","",IF('DATA ENTRY'!P1034="","",IF(AND($EF$4='DATA ENTRY'!G1034,$EH$4='DATA ENTRY'!F1034),'DATA ENTRY'!P1034,"")))</f>
        <v/>
      </c>
      <c r="EL1035" s="107" t="str">
        <f>IF('DATA ENTRY'!CK1034="","",IF('DATA ENTRY'!Q1034="","",IF(AND($EF$4='DATA ENTRY'!G1034,$EH$4='DATA ENTRY'!F1034),'DATA ENTRY'!Q1034,"")))</f>
        <v/>
      </c>
      <c r="EM1035" s="3" t="str">
        <f>IF('DATA ENTRY'!CK1034="","",IF('DATA ENTRY'!R1034="","",IF(AND($EF$4='DATA ENTRY'!G1034,$EH$4='DATA ENTRY'!F1034),'DATA ENTRY'!R1034,"")))</f>
        <v/>
      </c>
      <c r="EN1035" s="107" t="str">
        <f>IF('DATA ENTRY'!CK1034="","",IF('DATA ENTRY'!S1034="","",IF(AND($EF$4='DATA ENTRY'!G1034,$EH$4='DATA ENTRY'!F1034),'DATA ENTRY'!S1034,"")))</f>
        <v/>
      </c>
      <c r="EO1035" s="3" t="str">
        <f>IF('DATA ENTRY'!CK1034="","",IF('DATA ENTRY'!E1034="","",IF(AND($EF$4='DATA ENTRY'!G1034,$EH$4='DATA ENTRY'!F1034),'DATA ENTRY'!E1034,"")))</f>
        <v/>
      </c>
      <c r="EP1035" s="3" t="str">
        <f>IF('DATA ENTRY'!CK1034="","",IF('DATA ENTRY'!D1034="","",IF(AND($EF$4='DATA ENTRY'!G1034,$EH$4='DATA ENTRY'!F1034),'DATA ENTRY'!D1034,"")))</f>
        <v/>
      </c>
      <c r="EQ1035" s="3" t="str">
        <f>IF('DATA ENTRY'!CK1034="","",IF('DATA ENTRY'!W1034="","",IF(AND($EF$4='DATA ENTRY'!G1034,$EH$4='DATA ENTRY'!F1034),'DATA ENTRY'!W1034,"")))</f>
        <v/>
      </c>
      <c r="ER1035" s="3" t="str">
        <f>IF('DATA ENTRY'!CK1034="","",IF('DATA ENTRY'!X1034="","",IF(AND($EF$4='DATA ENTRY'!G1034,$EH$4='DATA ENTRY'!F1034),'DATA ENTRY'!X1034,"")))</f>
        <v/>
      </c>
      <c r="ES1035" s="108" t="str">
        <f t="shared" si="271"/>
        <v/>
      </c>
      <c r="ET1035" s="108" t="str">
        <f>IF('DATA ENTRY'!CK1034="","",IF('DATA ENTRY'!D1034="","",IF(AND($EF$4='DATA ENTRY'!G1034,$EH$4='DATA ENTRY'!F1034),'DATA ENTRY'!G1034,"")))</f>
        <v/>
      </c>
      <c r="EY1035">
        <f t="shared" si="272"/>
        <v>0</v>
      </c>
    </row>
    <row r="1036" spans="1:155">
      <c r="A1036" t="str">
        <f>IF(S1036=0,"",1+(MAX($A$7:A1035)))</f>
        <v/>
      </c>
      <c r="B1036" s="224">
        <v>1030</v>
      </c>
      <c r="C1036" s="3" t="str">
        <f>IF('DATA ENTRY'!CK1035="","",IF('DATA ENTRY'!B1035="","",IF($D$4="All Post",'DATA ENTRY'!B1035,IF(AND($D$4='DATA ENTRY'!CK1035),'DATA ENTRY'!B1035,""))))</f>
        <v/>
      </c>
      <c r="D1036" s="3" t="str">
        <f>IF('DATA ENTRY'!CK1035="","",IF('DATA ENTRY'!C1035="","",IF($D$4="All Post",'DATA ENTRY'!C1035,IF(AND($D$4='DATA ENTRY'!CK1035),'DATA ENTRY'!C1035,""))))</f>
        <v/>
      </c>
      <c r="E1036" s="4" t="str">
        <f>IF('DATA ENTRY'!CK1035="","",IF('DATA ENTRY'!I1035="","",IF($D$4="All Post",'DATA ENTRY'!I1035,IF(AND($D$4='DATA ENTRY'!CK1035),'DATA ENTRY'!I1035,""))))</f>
        <v/>
      </c>
      <c r="F1036" s="4" t="str">
        <f>IF('DATA ENTRY'!CK1035="","",IF('DATA ENTRY'!CK1035="","",IF($D$4="All Post",'DATA ENTRY'!CK1035,IF(AND($D$4='DATA ENTRY'!CK1035),'DATA ENTRY'!CK1035,""))))</f>
        <v/>
      </c>
      <c r="G1036" s="3" t="str">
        <f>IF('DATA ENTRY'!CK1035="","",IF('DATA ENTRY'!N1035="","",IF($D$4="All Post",'DATA ENTRY'!N1035,IF(AND($D$4='DATA ENTRY'!CK1035),'DATA ENTRY'!N1035,""))))</f>
        <v/>
      </c>
      <c r="H1036" s="107" t="str">
        <f>IF('DATA ENTRY'!CK1035="","",IF('DATA ENTRY'!O1035="","",IF($D$4="All Post",'DATA ENTRY'!O1035,IF(AND($D$4='DATA ENTRY'!CK1035),'DATA ENTRY'!O1035,""))))</f>
        <v/>
      </c>
      <c r="I1036" s="3" t="str">
        <f>IF('DATA ENTRY'!CK1035="","",IF('DATA ENTRY'!P1035="","",IF($D$4="All Post",'DATA ENTRY'!P1035,IF(AND($D$4='DATA ENTRY'!CK1035),'DATA ENTRY'!P1035,""))))</f>
        <v/>
      </c>
      <c r="J1036" s="107" t="str">
        <f>IF('DATA ENTRY'!CK1035="","",IF('DATA ENTRY'!Q1035="","",IF($D$4="All Post",'DATA ENTRY'!Q1035,IF(AND($D$4='DATA ENTRY'!CK1035),'DATA ENTRY'!Q1035,""))))</f>
        <v/>
      </c>
      <c r="K1036" s="3" t="str">
        <f>IF('DATA ENTRY'!CK1035="","",IF('DATA ENTRY'!R1035="","",IF($D$4="All Post",'DATA ENTRY'!R1035,IF(AND($D$4='DATA ENTRY'!CK1035),'DATA ENTRY'!R1035,""))))</f>
        <v/>
      </c>
      <c r="L1036" s="3" t="str">
        <f>IF('DATA ENTRY'!CK1035="","",IF('DATA ENTRY'!S1035="","",IF($D$4="All Post",'DATA ENTRY'!S1035,IF(AND($D$4='DATA ENTRY'!CK1035),'DATA ENTRY'!S1035,""))))</f>
        <v/>
      </c>
      <c r="M1036" s="3" t="str">
        <f>IF('DATA ENTRY'!CK1035="","",IF('DATA ENTRY'!E1035="","",IF($D$4="All Post",'DATA ENTRY'!E1035,IF(AND($D$4='DATA ENTRY'!CK1035),'DATA ENTRY'!E1035,""))))</f>
        <v/>
      </c>
      <c r="N1036" s="3" t="str">
        <f>IF('DATA ENTRY'!CK1035="","",IF('DATA ENTRY'!W1035="","",IF($D$4="All Post",'DATA ENTRY'!W1035,IF(AND($D$4='DATA ENTRY'!CK1035),'DATA ENTRY'!W1035,""))))</f>
        <v/>
      </c>
      <c r="O1036" s="3" t="str">
        <f>IF('DATA ENTRY'!CK1035="","",IF('DATA ENTRY'!X1035="","",IF($D$4="All Post",'DATA ENTRY'!X1035,IF(AND($D$4='DATA ENTRY'!CK1035),'DATA ENTRY'!X1035,""))))</f>
        <v/>
      </c>
      <c r="P1036" s="3" t="str">
        <f>IF('DATA ENTRY'!CK1035="","",IF('DATA ENTRY'!G1035="","",IF($D$4="All Post",'DATA ENTRY'!G1035,IF(AND($D$4='DATA ENTRY'!CK1035),'DATA ENTRY'!G1035,""))))</f>
        <v/>
      </c>
      <c r="S1036">
        <f t="shared" si="259"/>
        <v>0</v>
      </c>
      <c r="T1036" t="str">
        <f t="shared" si="260"/>
        <v/>
      </c>
      <c r="BZ1036" t="str">
        <f t="shared" si="261"/>
        <v/>
      </c>
      <c r="CA1036" t="str">
        <f t="shared" si="262"/>
        <v/>
      </c>
      <c r="CB1036" s="224">
        <v>1030</v>
      </c>
      <c r="CC1036" s="3" t="str">
        <f>IF('DATA ENTRY'!CK1035="","",IF('DATA ENTRY'!B1035="","",IF(AND($CD$4='DATA ENTRY'!CK1035,$CG$4='DATA ENTRY'!D1035),'DATA ENTRY'!B1035,"")))</f>
        <v/>
      </c>
      <c r="CD1036" s="3" t="str">
        <f>IF('DATA ENTRY'!CK1035="","",IF('DATA ENTRY'!C1035="","",IF(AND($CD$4='DATA ENTRY'!CK1035,$CG$4='DATA ENTRY'!D1035),'DATA ENTRY'!C1035,"")))</f>
        <v/>
      </c>
      <c r="CE1036" s="4" t="str">
        <f>IF('DATA ENTRY'!CK1035="","",IF('DATA ENTRY'!I1035="","",IF(AND($CD$4='DATA ENTRY'!CK1035,$CG$4='DATA ENTRY'!D1035),'DATA ENTRY'!I1035,"")))</f>
        <v/>
      </c>
      <c r="CF1036" s="4" t="str">
        <f>IF('DATA ENTRY'!CK1035="","",IF('DATA ENTRY'!CK1035="","",IF(AND($CD$4='DATA ENTRY'!CK1035,$CG$4='DATA ENTRY'!D1035),'DATA ENTRY'!CK1035,"")))</f>
        <v/>
      </c>
      <c r="CG1036" s="3" t="str">
        <f>IF('DATA ENTRY'!CK1035="","",IF('DATA ENTRY'!N1035="","",IF(AND($CD$4='DATA ENTRY'!CK1035,$CG$4='DATA ENTRY'!D1035),'DATA ENTRY'!N1035,"")))</f>
        <v/>
      </c>
      <c r="CH1036" s="107" t="str">
        <f>IF('DATA ENTRY'!CK1035="","",IF('DATA ENTRY'!O1035="","",IF(AND($CD$4='DATA ENTRY'!CK1035,$CG$4='DATA ENTRY'!D1035),'DATA ENTRY'!O1035,"")))</f>
        <v/>
      </c>
      <c r="CI1036" s="3" t="str">
        <f>IF('DATA ENTRY'!CK1035="","",IF('DATA ENTRY'!P1035="","",IF(AND($CD$4='DATA ENTRY'!CK1035,$CG$4='DATA ENTRY'!D1035),'DATA ENTRY'!P1035,"")))</f>
        <v/>
      </c>
      <c r="CJ1036" s="107" t="str">
        <f>IF('DATA ENTRY'!CK1035="","",IF('DATA ENTRY'!Q1035="","",IF(AND($CD$4='DATA ENTRY'!CK1035,$CG$4='DATA ENTRY'!D1035),'DATA ENTRY'!Q1035,"")))</f>
        <v/>
      </c>
      <c r="CK1036" s="3" t="str">
        <f>IF('DATA ENTRY'!CK1035="","",IF('DATA ENTRY'!R1035="","",IF(AND($CD$4='DATA ENTRY'!CK1035,$CG$4='DATA ENTRY'!D1035),'DATA ENTRY'!R1035,"")))</f>
        <v/>
      </c>
      <c r="CL1036" s="3" t="str">
        <f>IF('DATA ENTRY'!CK1035="","",IF('DATA ENTRY'!S1035="","",IF(AND($CD$4='DATA ENTRY'!CK1035,$CG$4='DATA ENTRY'!D1035),'DATA ENTRY'!S1035,"")))</f>
        <v/>
      </c>
      <c r="CM1036" s="3" t="str">
        <f>IF('DATA ENTRY'!CK1035="","",IF('DATA ENTRY'!E1035="","",IF(AND($CD$4='DATA ENTRY'!CK1035,$CG$4='DATA ENTRY'!D1035),'DATA ENTRY'!E1035,"")))</f>
        <v/>
      </c>
      <c r="CN1036" s="3" t="str">
        <f>IF('DATA ENTRY'!CK1035="","",IF('DATA ENTRY'!W1035="","",IF(AND($CD$4='DATA ENTRY'!CK1035,$CG$4='DATA ENTRY'!D1035),'DATA ENTRY'!W1035,"")))</f>
        <v/>
      </c>
      <c r="CO1036" s="3" t="str">
        <f>IF('DATA ENTRY'!CK1035="","",IF('DATA ENTRY'!X1035="","",IF(AND($CD$4='DATA ENTRY'!CK1035,$CG$4='DATA ENTRY'!D1035),'DATA ENTRY'!X1035,"")))</f>
        <v/>
      </c>
      <c r="CP1036" s="108" t="str">
        <f t="shared" si="263"/>
        <v/>
      </c>
      <c r="CQ1036" s="108" t="str">
        <f>IF('DATA ENTRY'!CK1035="","",IF('DATA ENTRY'!G1035="","",IF(AND($CD$4='DATA ENTRY'!CK1035,$CG$4='DATA ENTRY'!D1035),'DATA ENTRY'!G1035,"")))</f>
        <v/>
      </c>
      <c r="CR1036" s="230" t="str">
        <f>IF('DATA ENTRY'!CK1035="","",IF('DATA ENTRY'!D1035="","",IF(AND($CD$4='DATA ENTRY'!CK1035,$CG$4='DATA ENTRY'!D1035),'DATA ENTRY'!D1035,"")))</f>
        <v/>
      </c>
      <c r="CS1036">
        <f t="shared" si="264"/>
        <v>0</v>
      </c>
      <c r="CT1036">
        <f t="shared" si="265"/>
        <v>0</v>
      </c>
      <c r="CV1036" s="139"/>
      <c r="CX1036">
        <f t="shared" si="266"/>
        <v>0</v>
      </c>
      <c r="DB1036" t="str">
        <f t="shared" ref="DB1036:DB1099" si="273">IF(DG1036="","",RANK(DG1036,$DG$7:$DG$211,1))</f>
        <v/>
      </c>
      <c r="DC1036" t="str">
        <f t="shared" ref="DC1036:DC1099" si="274">IF(DY1036=0,"",DY1036)</f>
        <v/>
      </c>
      <c r="DD1036" s="224">
        <v>1030</v>
      </c>
      <c r="DE1036" s="3" t="str">
        <f>IF('DATA ENTRY'!CK1035="","",IF('DATA ENTRY'!B1035="","",IF(AND($DF$4='DATA ENTRY'!D1035),'DATA ENTRY'!B1035,"")))</f>
        <v/>
      </c>
      <c r="DF1036" s="3" t="str">
        <f>IF('DATA ENTRY'!CK1035="","",IF('DATA ENTRY'!C1035="","",IF(AND($DF$4='DATA ENTRY'!D1035),'DATA ENTRY'!C1035,"")))</f>
        <v/>
      </c>
      <c r="DG1036" s="4" t="str">
        <f>IF('DATA ENTRY'!CK1035="","",IF('DATA ENTRY'!I1035="","",IF(AND($DF$4='DATA ENTRY'!D1035),'DATA ENTRY'!I1035,"")))</f>
        <v/>
      </c>
      <c r="DH1036" s="4" t="str">
        <f>IF('DATA ENTRY'!CK1035="","",IF('DATA ENTRY'!CK1035="","",IF(AND($DF$4='DATA ENTRY'!D1035),'DATA ENTRY'!CK1035,"")))</f>
        <v/>
      </c>
      <c r="DI1036" s="3" t="str">
        <f>IF('DATA ENTRY'!CK1035="","",IF('DATA ENTRY'!N1035="","",IF(AND($DF$4='DATA ENTRY'!D1035),'DATA ENTRY'!N1035,"")))</f>
        <v/>
      </c>
      <c r="DJ1036" s="107" t="str">
        <f>IF('DATA ENTRY'!CK1035="","",IF('DATA ENTRY'!O1035="","",IF(AND($DF$4='DATA ENTRY'!D1035),'DATA ENTRY'!O1035,"")))</f>
        <v/>
      </c>
      <c r="DK1036" s="3" t="str">
        <f>IF('DATA ENTRY'!CK1035="","",IF('DATA ENTRY'!P1035="","",IF(AND($DF$4='DATA ENTRY'!D1035),'DATA ENTRY'!P1035,"")))</f>
        <v/>
      </c>
      <c r="DL1036" s="107" t="str">
        <f>IF('DATA ENTRY'!CK1035="","",IF('DATA ENTRY'!Q1035="","",IF(AND($DF$4='DATA ENTRY'!D1035),'DATA ENTRY'!Q1035,"")))</f>
        <v/>
      </c>
      <c r="DM1036" s="3" t="str">
        <f>IF('DATA ENTRY'!CK1035="","",IF('DATA ENTRY'!R1035="","",IF(AND($DF$4='DATA ENTRY'!D1035),'DATA ENTRY'!R1035,"")))</f>
        <v/>
      </c>
      <c r="DN1036" s="107" t="str">
        <f>IF('DATA ENTRY'!CK1035="","",IF('DATA ENTRY'!S1035="","",IF(AND($DF$4='DATA ENTRY'!D1035),'DATA ENTRY'!S1035,"")))</f>
        <v/>
      </c>
      <c r="DO1036" s="3" t="str">
        <f>IF('DATA ENTRY'!CK1035="","",IF('DATA ENTRY'!E1035="","",IF(AND($DF$4='DATA ENTRY'!D1035),'DATA ENTRY'!E1035,"")))</f>
        <v/>
      </c>
      <c r="DP1036" s="3" t="str">
        <f>IF('DATA ENTRY'!CK1035="","",IF('DATA ENTRY'!D1035="","",IF(AND($DF$4='DATA ENTRY'!D1035),'DATA ENTRY'!D1035,"")))</f>
        <v/>
      </c>
      <c r="DQ1036" s="3" t="str">
        <f>IF('DATA ENTRY'!CK1035="","",IF('DATA ENTRY'!W1035="","",IF(AND($DF$4='DATA ENTRY'!D1035),'DATA ENTRY'!W1035,"")))</f>
        <v/>
      </c>
      <c r="DR1036" s="3" t="str">
        <f>IF('DATA ENTRY'!CK1035="","",IF('DATA ENTRY'!X1035="","",IF(AND($DF$4='DATA ENTRY'!D1035),'DATA ENTRY'!X1035,"")))</f>
        <v/>
      </c>
      <c r="DS1036" s="108" t="str">
        <f t="shared" si="267"/>
        <v/>
      </c>
      <c r="DT1036" s="108" t="str">
        <f>IF('DATA ENTRY'!CK1035="","",IF('DATA ENTRY'!D1035="","",IF(AND($DF$4='DATA ENTRY'!D1035),'DATA ENTRY'!G1035,"")))</f>
        <v/>
      </c>
      <c r="DY1036">
        <f t="shared" si="268"/>
        <v>0</v>
      </c>
      <c r="EB1036" t="str">
        <f t="shared" si="269"/>
        <v/>
      </c>
      <c r="EC1036" t="str">
        <f t="shared" si="270"/>
        <v/>
      </c>
      <c r="ED1036" s="224">
        <v>1030</v>
      </c>
      <c r="EE1036" s="3" t="str">
        <f>IF('DATA ENTRY'!CK1035="","",IF('DATA ENTRY'!B1035="","",IF(AND($EF$4='DATA ENTRY'!G1035,$EH$4='DATA ENTRY'!F1035),'DATA ENTRY'!B1035,"")))</f>
        <v/>
      </c>
      <c r="EF1036" s="3" t="str">
        <f>IF('DATA ENTRY'!CK1035="","",IF('DATA ENTRY'!C1035="","",IF(AND($EF$4='DATA ENTRY'!G1035,$EH$4='DATA ENTRY'!F1035),'DATA ENTRY'!C1035,"")))</f>
        <v/>
      </c>
      <c r="EG1036" s="4" t="str">
        <f>IF('DATA ENTRY'!CK1035="","",IF('DATA ENTRY'!I1035="","",IF(AND($EF$4='DATA ENTRY'!G1035,$EH$4='DATA ENTRY'!F1035),'DATA ENTRY'!I1035,"")))</f>
        <v/>
      </c>
      <c r="EH1036" s="4" t="str">
        <f>IF('DATA ENTRY'!CK1035="","",IF('DATA ENTRY'!CK1035="","",IF(AND($EF$4='DATA ENTRY'!G1035,$EH$4='DATA ENTRY'!F1035),'DATA ENTRY'!CK1035,"")))</f>
        <v/>
      </c>
      <c r="EI1036" s="3" t="str">
        <f>IF('DATA ENTRY'!CK1035="","",IF('DATA ENTRY'!N1035="","",IF(AND($EF$4='DATA ENTRY'!G1035,$EH$4='DATA ENTRY'!F1035),'DATA ENTRY'!N1035,"")))</f>
        <v/>
      </c>
      <c r="EJ1036" s="107" t="str">
        <f>IF('DATA ENTRY'!CK1035="","",IF('DATA ENTRY'!O1035="","",IF(AND($EF$4='DATA ENTRY'!G1035,$EH$4='DATA ENTRY'!F1035),'DATA ENTRY'!O1035,"")))</f>
        <v/>
      </c>
      <c r="EK1036" s="3" t="str">
        <f>IF('DATA ENTRY'!CK1035="","",IF('DATA ENTRY'!P1035="","",IF(AND($EF$4='DATA ENTRY'!G1035,$EH$4='DATA ENTRY'!F1035),'DATA ENTRY'!P1035,"")))</f>
        <v/>
      </c>
      <c r="EL1036" s="107" t="str">
        <f>IF('DATA ENTRY'!CK1035="","",IF('DATA ENTRY'!Q1035="","",IF(AND($EF$4='DATA ENTRY'!G1035,$EH$4='DATA ENTRY'!F1035),'DATA ENTRY'!Q1035,"")))</f>
        <v/>
      </c>
      <c r="EM1036" s="3" t="str">
        <f>IF('DATA ENTRY'!CK1035="","",IF('DATA ENTRY'!R1035="","",IF(AND($EF$4='DATA ENTRY'!G1035,$EH$4='DATA ENTRY'!F1035),'DATA ENTRY'!R1035,"")))</f>
        <v/>
      </c>
      <c r="EN1036" s="107" t="str">
        <f>IF('DATA ENTRY'!CK1035="","",IF('DATA ENTRY'!S1035="","",IF(AND($EF$4='DATA ENTRY'!G1035,$EH$4='DATA ENTRY'!F1035),'DATA ENTRY'!S1035,"")))</f>
        <v/>
      </c>
      <c r="EO1036" s="3" t="str">
        <f>IF('DATA ENTRY'!CK1035="","",IF('DATA ENTRY'!E1035="","",IF(AND($EF$4='DATA ENTRY'!G1035,$EH$4='DATA ENTRY'!F1035),'DATA ENTRY'!E1035,"")))</f>
        <v/>
      </c>
      <c r="EP1036" s="3" t="str">
        <f>IF('DATA ENTRY'!CK1035="","",IF('DATA ENTRY'!D1035="","",IF(AND($EF$4='DATA ENTRY'!G1035,$EH$4='DATA ENTRY'!F1035),'DATA ENTRY'!D1035,"")))</f>
        <v/>
      </c>
      <c r="EQ1036" s="3" t="str">
        <f>IF('DATA ENTRY'!CK1035="","",IF('DATA ENTRY'!W1035="","",IF(AND($EF$4='DATA ENTRY'!G1035,$EH$4='DATA ENTRY'!F1035),'DATA ENTRY'!W1035,"")))</f>
        <v/>
      </c>
      <c r="ER1036" s="3" t="str">
        <f>IF('DATA ENTRY'!CK1035="","",IF('DATA ENTRY'!X1035="","",IF(AND($EF$4='DATA ENTRY'!G1035,$EH$4='DATA ENTRY'!F1035),'DATA ENTRY'!X1035,"")))</f>
        <v/>
      </c>
      <c r="ES1036" s="108" t="str">
        <f t="shared" si="271"/>
        <v/>
      </c>
      <c r="ET1036" s="108" t="str">
        <f>IF('DATA ENTRY'!CK1035="","",IF('DATA ENTRY'!D1035="","",IF(AND($EF$4='DATA ENTRY'!G1035,$EH$4='DATA ENTRY'!F1035),'DATA ENTRY'!G1035,"")))</f>
        <v/>
      </c>
      <c r="EY1036">
        <f t="shared" si="272"/>
        <v>0</v>
      </c>
    </row>
    <row r="1037" spans="1:155">
      <c r="A1037" t="str">
        <f>IF(S1037=0,"",1+(MAX($A$7:A1036)))</f>
        <v/>
      </c>
      <c r="B1037" s="224">
        <v>1031</v>
      </c>
      <c r="C1037" s="3" t="str">
        <f>IF('DATA ENTRY'!CK1036="","",IF('DATA ENTRY'!B1036="","",IF($D$4="All Post",'DATA ENTRY'!B1036,IF(AND($D$4='DATA ENTRY'!CK1036),'DATA ENTRY'!B1036,""))))</f>
        <v/>
      </c>
      <c r="D1037" s="3" t="str">
        <f>IF('DATA ENTRY'!CK1036="","",IF('DATA ENTRY'!C1036="","",IF($D$4="All Post",'DATA ENTRY'!C1036,IF(AND($D$4='DATA ENTRY'!CK1036),'DATA ENTRY'!C1036,""))))</f>
        <v/>
      </c>
      <c r="E1037" s="4" t="str">
        <f>IF('DATA ENTRY'!CK1036="","",IF('DATA ENTRY'!I1036="","",IF($D$4="All Post",'DATA ENTRY'!I1036,IF(AND($D$4='DATA ENTRY'!CK1036),'DATA ENTRY'!I1036,""))))</f>
        <v/>
      </c>
      <c r="F1037" s="4" t="str">
        <f>IF('DATA ENTRY'!CK1036="","",IF('DATA ENTRY'!CK1036="","",IF($D$4="All Post",'DATA ENTRY'!CK1036,IF(AND($D$4='DATA ENTRY'!CK1036),'DATA ENTRY'!CK1036,""))))</f>
        <v/>
      </c>
      <c r="G1037" s="3" t="str">
        <f>IF('DATA ENTRY'!CK1036="","",IF('DATA ENTRY'!N1036="","",IF($D$4="All Post",'DATA ENTRY'!N1036,IF(AND($D$4='DATA ENTRY'!CK1036),'DATA ENTRY'!N1036,""))))</f>
        <v/>
      </c>
      <c r="H1037" s="107" t="str">
        <f>IF('DATA ENTRY'!CK1036="","",IF('DATA ENTRY'!O1036="","",IF($D$4="All Post",'DATA ENTRY'!O1036,IF(AND($D$4='DATA ENTRY'!CK1036),'DATA ENTRY'!O1036,""))))</f>
        <v/>
      </c>
      <c r="I1037" s="3" t="str">
        <f>IF('DATA ENTRY'!CK1036="","",IF('DATA ENTRY'!P1036="","",IF($D$4="All Post",'DATA ENTRY'!P1036,IF(AND($D$4='DATA ENTRY'!CK1036),'DATA ENTRY'!P1036,""))))</f>
        <v/>
      </c>
      <c r="J1037" s="107" t="str">
        <f>IF('DATA ENTRY'!CK1036="","",IF('DATA ENTRY'!Q1036="","",IF($D$4="All Post",'DATA ENTRY'!Q1036,IF(AND($D$4='DATA ENTRY'!CK1036),'DATA ENTRY'!Q1036,""))))</f>
        <v/>
      </c>
      <c r="K1037" s="3" t="str">
        <f>IF('DATA ENTRY'!CK1036="","",IF('DATA ENTRY'!R1036="","",IF($D$4="All Post",'DATA ENTRY'!R1036,IF(AND($D$4='DATA ENTRY'!CK1036),'DATA ENTRY'!R1036,""))))</f>
        <v/>
      </c>
      <c r="L1037" s="3" t="str">
        <f>IF('DATA ENTRY'!CK1036="","",IF('DATA ENTRY'!S1036="","",IF($D$4="All Post",'DATA ENTRY'!S1036,IF(AND($D$4='DATA ENTRY'!CK1036),'DATA ENTRY'!S1036,""))))</f>
        <v/>
      </c>
      <c r="M1037" s="3" t="str">
        <f>IF('DATA ENTRY'!CK1036="","",IF('DATA ENTRY'!E1036="","",IF($D$4="All Post",'DATA ENTRY'!E1036,IF(AND($D$4='DATA ENTRY'!CK1036),'DATA ENTRY'!E1036,""))))</f>
        <v/>
      </c>
      <c r="N1037" s="3" t="str">
        <f>IF('DATA ENTRY'!CK1036="","",IF('DATA ENTRY'!W1036="","",IF($D$4="All Post",'DATA ENTRY'!W1036,IF(AND($D$4='DATA ENTRY'!CK1036),'DATA ENTRY'!W1036,""))))</f>
        <v/>
      </c>
      <c r="O1037" s="3" t="str">
        <f>IF('DATA ENTRY'!CK1036="","",IF('DATA ENTRY'!X1036="","",IF($D$4="All Post",'DATA ENTRY'!X1036,IF(AND($D$4='DATA ENTRY'!CK1036),'DATA ENTRY'!X1036,""))))</f>
        <v/>
      </c>
      <c r="P1037" s="3" t="str">
        <f>IF('DATA ENTRY'!CK1036="","",IF('DATA ENTRY'!G1036="","",IF($D$4="All Post",'DATA ENTRY'!G1036,IF(AND($D$4='DATA ENTRY'!CK1036),'DATA ENTRY'!G1036,""))))</f>
        <v/>
      </c>
      <c r="S1037">
        <f t="shared" si="259"/>
        <v>0</v>
      </c>
      <c r="T1037" t="str">
        <f t="shared" si="260"/>
        <v/>
      </c>
      <c r="BZ1037" t="str">
        <f t="shared" si="261"/>
        <v/>
      </c>
      <c r="CA1037" t="str">
        <f t="shared" si="262"/>
        <v/>
      </c>
      <c r="CB1037" s="224">
        <v>1031</v>
      </c>
      <c r="CC1037" s="3" t="str">
        <f>IF('DATA ENTRY'!CK1036="","",IF('DATA ENTRY'!B1036="","",IF(AND($CD$4='DATA ENTRY'!CK1036,$CG$4='DATA ENTRY'!D1036),'DATA ENTRY'!B1036,"")))</f>
        <v/>
      </c>
      <c r="CD1037" s="3" t="str">
        <f>IF('DATA ENTRY'!CK1036="","",IF('DATA ENTRY'!C1036="","",IF(AND($CD$4='DATA ENTRY'!CK1036,$CG$4='DATA ENTRY'!D1036),'DATA ENTRY'!C1036,"")))</f>
        <v/>
      </c>
      <c r="CE1037" s="4" t="str">
        <f>IF('DATA ENTRY'!CK1036="","",IF('DATA ENTRY'!I1036="","",IF(AND($CD$4='DATA ENTRY'!CK1036,$CG$4='DATA ENTRY'!D1036),'DATA ENTRY'!I1036,"")))</f>
        <v/>
      </c>
      <c r="CF1037" s="4" t="str">
        <f>IF('DATA ENTRY'!CK1036="","",IF('DATA ENTRY'!CK1036="","",IF(AND($CD$4='DATA ENTRY'!CK1036,$CG$4='DATA ENTRY'!D1036),'DATA ENTRY'!CK1036,"")))</f>
        <v/>
      </c>
      <c r="CG1037" s="3" t="str">
        <f>IF('DATA ENTRY'!CK1036="","",IF('DATA ENTRY'!N1036="","",IF(AND($CD$4='DATA ENTRY'!CK1036,$CG$4='DATA ENTRY'!D1036),'DATA ENTRY'!N1036,"")))</f>
        <v/>
      </c>
      <c r="CH1037" s="107" t="str">
        <f>IF('DATA ENTRY'!CK1036="","",IF('DATA ENTRY'!O1036="","",IF(AND($CD$4='DATA ENTRY'!CK1036,$CG$4='DATA ENTRY'!D1036),'DATA ENTRY'!O1036,"")))</f>
        <v/>
      </c>
      <c r="CI1037" s="3" t="str">
        <f>IF('DATA ENTRY'!CK1036="","",IF('DATA ENTRY'!P1036="","",IF(AND($CD$4='DATA ENTRY'!CK1036,$CG$4='DATA ENTRY'!D1036),'DATA ENTRY'!P1036,"")))</f>
        <v/>
      </c>
      <c r="CJ1037" s="107" t="str">
        <f>IF('DATA ENTRY'!CK1036="","",IF('DATA ENTRY'!Q1036="","",IF(AND($CD$4='DATA ENTRY'!CK1036,$CG$4='DATA ENTRY'!D1036),'DATA ENTRY'!Q1036,"")))</f>
        <v/>
      </c>
      <c r="CK1037" s="3" t="str">
        <f>IF('DATA ENTRY'!CK1036="","",IF('DATA ENTRY'!R1036="","",IF(AND($CD$4='DATA ENTRY'!CK1036,$CG$4='DATA ENTRY'!D1036),'DATA ENTRY'!R1036,"")))</f>
        <v/>
      </c>
      <c r="CL1037" s="3" t="str">
        <f>IF('DATA ENTRY'!CK1036="","",IF('DATA ENTRY'!S1036="","",IF(AND($CD$4='DATA ENTRY'!CK1036,$CG$4='DATA ENTRY'!D1036),'DATA ENTRY'!S1036,"")))</f>
        <v/>
      </c>
      <c r="CM1037" s="3" t="str">
        <f>IF('DATA ENTRY'!CK1036="","",IF('DATA ENTRY'!E1036="","",IF(AND($CD$4='DATA ENTRY'!CK1036,$CG$4='DATA ENTRY'!D1036),'DATA ENTRY'!E1036,"")))</f>
        <v/>
      </c>
      <c r="CN1037" s="3" t="str">
        <f>IF('DATA ENTRY'!CK1036="","",IF('DATA ENTRY'!W1036="","",IF(AND($CD$4='DATA ENTRY'!CK1036,$CG$4='DATA ENTRY'!D1036),'DATA ENTRY'!W1036,"")))</f>
        <v/>
      </c>
      <c r="CO1037" s="3" t="str">
        <f>IF('DATA ENTRY'!CK1036="","",IF('DATA ENTRY'!X1036="","",IF(AND($CD$4='DATA ENTRY'!CK1036,$CG$4='DATA ENTRY'!D1036),'DATA ENTRY'!X1036,"")))</f>
        <v/>
      </c>
      <c r="CP1037" s="108" t="str">
        <f t="shared" si="263"/>
        <v/>
      </c>
      <c r="CQ1037" s="108" t="str">
        <f>IF('DATA ENTRY'!CK1036="","",IF('DATA ENTRY'!G1036="","",IF(AND($CD$4='DATA ENTRY'!CK1036,$CG$4='DATA ENTRY'!D1036),'DATA ENTRY'!G1036,"")))</f>
        <v/>
      </c>
      <c r="CR1037" s="230" t="str">
        <f>IF('DATA ENTRY'!CK1036="","",IF('DATA ENTRY'!D1036="","",IF(AND($CD$4='DATA ENTRY'!CK1036,$CG$4='DATA ENTRY'!D1036),'DATA ENTRY'!D1036,"")))</f>
        <v/>
      </c>
      <c r="CS1037">
        <f t="shared" si="264"/>
        <v>0</v>
      </c>
      <c r="CT1037">
        <f t="shared" si="265"/>
        <v>0</v>
      </c>
      <c r="CV1037" s="139"/>
      <c r="CX1037">
        <f t="shared" si="266"/>
        <v>0</v>
      </c>
      <c r="DB1037" t="str">
        <f t="shared" si="273"/>
        <v/>
      </c>
      <c r="DC1037" t="str">
        <f t="shared" si="274"/>
        <v/>
      </c>
      <c r="DD1037" s="224">
        <v>1031</v>
      </c>
      <c r="DE1037" s="3" t="str">
        <f>IF('DATA ENTRY'!CK1036="","",IF('DATA ENTRY'!B1036="","",IF(AND($DF$4='DATA ENTRY'!D1036),'DATA ENTRY'!B1036,"")))</f>
        <v/>
      </c>
      <c r="DF1037" s="3" t="str">
        <f>IF('DATA ENTRY'!CK1036="","",IF('DATA ENTRY'!C1036="","",IF(AND($DF$4='DATA ENTRY'!D1036),'DATA ENTRY'!C1036,"")))</f>
        <v/>
      </c>
      <c r="DG1037" s="4" t="str">
        <f>IF('DATA ENTRY'!CK1036="","",IF('DATA ENTRY'!I1036="","",IF(AND($DF$4='DATA ENTRY'!D1036),'DATA ENTRY'!I1036,"")))</f>
        <v/>
      </c>
      <c r="DH1037" s="4" t="str">
        <f>IF('DATA ENTRY'!CK1036="","",IF('DATA ENTRY'!CK1036="","",IF(AND($DF$4='DATA ENTRY'!D1036),'DATA ENTRY'!CK1036,"")))</f>
        <v/>
      </c>
      <c r="DI1037" s="3" t="str">
        <f>IF('DATA ENTRY'!CK1036="","",IF('DATA ENTRY'!N1036="","",IF(AND($DF$4='DATA ENTRY'!D1036),'DATA ENTRY'!N1036,"")))</f>
        <v/>
      </c>
      <c r="DJ1037" s="107" t="str">
        <f>IF('DATA ENTRY'!CK1036="","",IF('DATA ENTRY'!O1036="","",IF(AND($DF$4='DATA ENTRY'!D1036),'DATA ENTRY'!O1036,"")))</f>
        <v/>
      </c>
      <c r="DK1037" s="3" t="str">
        <f>IF('DATA ENTRY'!CK1036="","",IF('DATA ENTRY'!P1036="","",IF(AND($DF$4='DATA ENTRY'!D1036),'DATA ENTRY'!P1036,"")))</f>
        <v/>
      </c>
      <c r="DL1037" s="107" t="str">
        <f>IF('DATA ENTRY'!CK1036="","",IF('DATA ENTRY'!Q1036="","",IF(AND($DF$4='DATA ENTRY'!D1036),'DATA ENTRY'!Q1036,"")))</f>
        <v/>
      </c>
      <c r="DM1037" s="3" t="str">
        <f>IF('DATA ENTRY'!CK1036="","",IF('DATA ENTRY'!R1036="","",IF(AND($DF$4='DATA ENTRY'!D1036),'DATA ENTRY'!R1036,"")))</f>
        <v/>
      </c>
      <c r="DN1037" s="107" t="str">
        <f>IF('DATA ENTRY'!CK1036="","",IF('DATA ENTRY'!S1036="","",IF(AND($DF$4='DATA ENTRY'!D1036),'DATA ENTRY'!S1036,"")))</f>
        <v/>
      </c>
      <c r="DO1037" s="3" t="str">
        <f>IF('DATA ENTRY'!CK1036="","",IF('DATA ENTRY'!E1036="","",IF(AND($DF$4='DATA ENTRY'!D1036),'DATA ENTRY'!E1036,"")))</f>
        <v/>
      </c>
      <c r="DP1037" s="3" t="str">
        <f>IF('DATA ENTRY'!CK1036="","",IF('DATA ENTRY'!D1036="","",IF(AND($DF$4='DATA ENTRY'!D1036),'DATA ENTRY'!D1036,"")))</f>
        <v/>
      </c>
      <c r="DQ1037" s="3" t="str">
        <f>IF('DATA ENTRY'!CK1036="","",IF('DATA ENTRY'!W1036="","",IF(AND($DF$4='DATA ENTRY'!D1036),'DATA ENTRY'!W1036,"")))</f>
        <v/>
      </c>
      <c r="DR1037" s="3" t="str">
        <f>IF('DATA ENTRY'!CK1036="","",IF('DATA ENTRY'!X1036="","",IF(AND($DF$4='DATA ENTRY'!D1036),'DATA ENTRY'!X1036,"")))</f>
        <v/>
      </c>
      <c r="DS1037" s="108" t="str">
        <f t="shared" si="267"/>
        <v/>
      </c>
      <c r="DT1037" s="108" t="str">
        <f>IF('DATA ENTRY'!CK1036="","",IF('DATA ENTRY'!D1036="","",IF(AND($DF$4='DATA ENTRY'!D1036),'DATA ENTRY'!G1036,"")))</f>
        <v/>
      </c>
      <c r="DY1037">
        <f t="shared" si="268"/>
        <v>0</v>
      </c>
      <c r="EB1037" t="str">
        <f t="shared" si="269"/>
        <v/>
      </c>
      <c r="EC1037" t="str">
        <f t="shared" si="270"/>
        <v/>
      </c>
      <c r="ED1037" s="224">
        <v>1031</v>
      </c>
      <c r="EE1037" s="3" t="str">
        <f>IF('DATA ENTRY'!CK1036="","",IF('DATA ENTRY'!B1036="","",IF(AND($EF$4='DATA ENTRY'!G1036,$EH$4='DATA ENTRY'!F1036),'DATA ENTRY'!B1036,"")))</f>
        <v/>
      </c>
      <c r="EF1037" s="3" t="str">
        <f>IF('DATA ENTRY'!CK1036="","",IF('DATA ENTRY'!C1036="","",IF(AND($EF$4='DATA ENTRY'!G1036,$EH$4='DATA ENTRY'!F1036),'DATA ENTRY'!C1036,"")))</f>
        <v/>
      </c>
      <c r="EG1037" s="4" t="str">
        <f>IF('DATA ENTRY'!CK1036="","",IF('DATA ENTRY'!I1036="","",IF(AND($EF$4='DATA ENTRY'!G1036,$EH$4='DATA ENTRY'!F1036),'DATA ENTRY'!I1036,"")))</f>
        <v/>
      </c>
      <c r="EH1037" s="4" t="str">
        <f>IF('DATA ENTRY'!CK1036="","",IF('DATA ENTRY'!CK1036="","",IF(AND($EF$4='DATA ENTRY'!G1036,$EH$4='DATA ENTRY'!F1036),'DATA ENTRY'!CK1036,"")))</f>
        <v/>
      </c>
      <c r="EI1037" s="3" t="str">
        <f>IF('DATA ENTRY'!CK1036="","",IF('DATA ENTRY'!N1036="","",IF(AND($EF$4='DATA ENTRY'!G1036,$EH$4='DATA ENTRY'!F1036),'DATA ENTRY'!N1036,"")))</f>
        <v/>
      </c>
      <c r="EJ1037" s="107" t="str">
        <f>IF('DATA ENTRY'!CK1036="","",IF('DATA ENTRY'!O1036="","",IF(AND($EF$4='DATA ENTRY'!G1036,$EH$4='DATA ENTRY'!F1036),'DATA ENTRY'!O1036,"")))</f>
        <v/>
      </c>
      <c r="EK1037" s="3" t="str">
        <f>IF('DATA ENTRY'!CK1036="","",IF('DATA ENTRY'!P1036="","",IF(AND($EF$4='DATA ENTRY'!G1036,$EH$4='DATA ENTRY'!F1036),'DATA ENTRY'!P1036,"")))</f>
        <v/>
      </c>
      <c r="EL1037" s="107" t="str">
        <f>IF('DATA ENTRY'!CK1036="","",IF('DATA ENTRY'!Q1036="","",IF(AND($EF$4='DATA ENTRY'!G1036,$EH$4='DATA ENTRY'!F1036),'DATA ENTRY'!Q1036,"")))</f>
        <v/>
      </c>
      <c r="EM1037" s="3" t="str">
        <f>IF('DATA ENTRY'!CK1036="","",IF('DATA ENTRY'!R1036="","",IF(AND($EF$4='DATA ENTRY'!G1036,$EH$4='DATA ENTRY'!F1036),'DATA ENTRY'!R1036,"")))</f>
        <v/>
      </c>
      <c r="EN1037" s="107" t="str">
        <f>IF('DATA ENTRY'!CK1036="","",IF('DATA ENTRY'!S1036="","",IF(AND($EF$4='DATA ENTRY'!G1036,$EH$4='DATA ENTRY'!F1036),'DATA ENTRY'!S1036,"")))</f>
        <v/>
      </c>
      <c r="EO1037" s="3" t="str">
        <f>IF('DATA ENTRY'!CK1036="","",IF('DATA ENTRY'!E1036="","",IF(AND($EF$4='DATA ENTRY'!G1036,$EH$4='DATA ENTRY'!F1036),'DATA ENTRY'!E1036,"")))</f>
        <v/>
      </c>
      <c r="EP1037" s="3" t="str">
        <f>IF('DATA ENTRY'!CK1036="","",IF('DATA ENTRY'!D1036="","",IF(AND($EF$4='DATA ENTRY'!G1036,$EH$4='DATA ENTRY'!F1036),'DATA ENTRY'!D1036,"")))</f>
        <v/>
      </c>
      <c r="EQ1037" s="3" t="str">
        <f>IF('DATA ENTRY'!CK1036="","",IF('DATA ENTRY'!W1036="","",IF(AND($EF$4='DATA ENTRY'!G1036,$EH$4='DATA ENTRY'!F1036),'DATA ENTRY'!W1036,"")))</f>
        <v/>
      </c>
      <c r="ER1037" s="3" t="str">
        <f>IF('DATA ENTRY'!CK1036="","",IF('DATA ENTRY'!X1036="","",IF(AND($EF$4='DATA ENTRY'!G1036,$EH$4='DATA ENTRY'!F1036),'DATA ENTRY'!X1036,"")))</f>
        <v/>
      </c>
      <c r="ES1037" s="108" t="str">
        <f t="shared" si="271"/>
        <v/>
      </c>
      <c r="ET1037" s="108" t="str">
        <f>IF('DATA ENTRY'!CK1036="","",IF('DATA ENTRY'!D1036="","",IF(AND($EF$4='DATA ENTRY'!G1036,$EH$4='DATA ENTRY'!F1036),'DATA ENTRY'!G1036,"")))</f>
        <v/>
      </c>
      <c r="EY1037">
        <f t="shared" si="272"/>
        <v>0</v>
      </c>
    </row>
    <row r="1038" spans="1:155">
      <c r="A1038" t="str">
        <f>IF(S1038=0,"",1+(MAX($A$7:A1037)))</f>
        <v/>
      </c>
      <c r="B1038" s="224">
        <v>1032</v>
      </c>
      <c r="C1038" s="3" t="str">
        <f>IF('DATA ENTRY'!CK1037="","",IF('DATA ENTRY'!B1037="","",IF($D$4="All Post",'DATA ENTRY'!B1037,IF(AND($D$4='DATA ENTRY'!CK1037),'DATA ENTRY'!B1037,""))))</f>
        <v/>
      </c>
      <c r="D1038" s="3" t="str">
        <f>IF('DATA ENTRY'!CK1037="","",IF('DATA ENTRY'!C1037="","",IF($D$4="All Post",'DATA ENTRY'!C1037,IF(AND($D$4='DATA ENTRY'!CK1037),'DATA ENTRY'!C1037,""))))</f>
        <v/>
      </c>
      <c r="E1038" s="4" t="str">
        <f>IF('DATA ENTRY'!CK1037="","",IF('DATA ENTRY'!I1037="","",IF($D$4="All Post",'DATA ENTRY'!I1037,IF(AND($D$4='DATA ENTRY'!CK1037),'DATA ENTRY'!I1037,""))))</f>
        <v/>
      </c>
      <c r="F1038" s="4" t="str">
        <f>IF('DATA ENTRY'!CK1037="","",IF('DATA ENTRY'!CK1037="","",IF($D$4="All Post",'DATA ENTRY'!CK1037,IF(AND($D$4='DATA ENTRY'!CK1037),'DATA ENTRY'!CK1037,""))))</f>
        <v/>
      </c>
      <c r="G1038" s="3" t="str">
        <f>IF('DATA ENTRY'!CK1037="","",IF('DATA ENTRY'!N1037="","",IF($D$4="All Post",'DATA ENTRY'!N1037,IF(AND($D$4='DATA ENTRY'!CK1037),'DATA ENTRY'!N1037,""))))</f>
        <v/>
      </c>
      <c r="H1038" s="107" t="str">
        <f>IF('DATA ENTRY'!CK1037="","",IF('DATA ENTRY'!O1037="","",IF($D$4="All Post",'DATA ENTRY'!O1037,IF(AND($D$4='DATA ENTRY'!CK1037),'DATA ENTRY'!O1037,""))))</f>
        <v/>
      </c>
      <c r="I1038" s="3" t="str">
        <f>IF('DATA ENTRY'!CK1037="","",IF('DATA ENTRY'!P1037="","",IF($D$4="All Post",'DATA ENTRY'!P1037,IF(AND($D$4='DATA ENTRY'!CK1037),'DATA ENTRY'!P1037,""))))</f>
        <v/>
      </c>
      <c r="J1038" s="107" t="str">
        <f>IF('DATA ENTRY'!CK1037="","",IF('DATA ENTRY'!Q1037="","",IF($D$4="All Post",'DATA ENTRY'!Q1037,IF(AND($D$4='DATA ENTRY'!CK1037),'DATA ENTRY'!Q1037,""))))</f>
        <v/>
      </c>
      <c r="K1038" s="3" t="str">
        <f>IF('DATA ENTRY'!CK1037="","",IF('DATA ENTRY'!R1037="","",IF($D$4="All Post",'DATA ENTRY'!R1037,IF(AND($D$4='DATA ENTRY'!CK1037),'DATA ENTRY'!R1037,""))))</f>
        <v/>
      </c>
      <c r="L1038" s="3" t="str">
        <f>IF('DATA ENTRY'!CK1037="","",IF('DATA ENTRY'!S1037="","",IF($D$4="All Post",'DATA ENTRY'!S1037,IF(AND($D$4='DATA ENTRY'!CK1037),'DATA ENTRY'!S1037,""))))</f>
        <v/>
      </c>
      <c r="M1038" s="3" t="str">
        <f>IF('DATA ENTRY'!CK1037="","",IF('DATA ENTRY'!E1037="","",IF($D$4="All Post",'DATA ENTRY'!E1037,IF(AND($D$4='DATA ENTRY'!CK1037),'DATA ENTRY'!E1037,""))))</f>
        <v/>
      </c>
      <c r="N1038" s="3" t="str">
        <f>IF('DATA ENTRY'!CK1037="","",IF('DATA ENTRY'!W1037="","",IF($D$4="All Post",'DATA ENTRY'!W1037,IF(AND($D$4='DATA ENTRY'!CK1037),'DATA ENTRY'!W1037,""))))</f>
        <v/>
      </c>
      <c r="O1038" s="3" t="str">
        <f>IF('DATA ENTRY'!CK1037="","",IF('DATA ENTRY'!X1037="","",IF($D$4="All Post",'DATA ENTRY'!X1037,IF(AND($D$4='DATA ENTRY'!CK1037),'DATA ENTRY'!X1037,""))))</f>
        <v/>
      </c>
      <c r="P1038" s="3" t="str">
        <f>IF('DATA ENTRY'!CK1037="","",IF('DATA ENTRY'!G1037="","",IF($D$4="All Post",'DATA ENTRY'!G1037,IF(AND($D$4='DATA ENTRY'!CK1037),'DATA ENTRY'!G1037,""))))</f>
        <v/>
      </c>
      <c r="S1038">
        <f t="shared" si="259"/>
        <v>0</v>
      </c>
      <c r="T1038" t="str">
        <f t="shared" si="260"/>
        <v/>
      </c>
      <c r="BZ1038" t="str">
        <f t="shared" si="261"/>
        <v/>
      </c>
      <c r="CA1038" t="str">
        <f t="shared" si="262"/>
        <v/>
      </c>
      <c r="CB1038" s="224">
        <v>1032</v>
      </c>
      <c r="CC1038" s="3" t="str">
        <f>IF('DATA ENTRY'!CK1037="","",IF('DATA ENTRY'!B1037="","",IF(AND($CD$4='DATA ENTRY'!CK1037,$CG$4='DATA ENTRY'!D1037),'DATA ENTRY'!B1037,"")))</f>
        <v/>
      </c>
      <c r="CD1038" s="3" t="str">
        <f>IF('DATA ENTRY'!CK1037="","",IF('DATA ENTRY'!C1037="","",IF(AND($CD$4='DATA ENTRY'!CK1037,$CG$4='DATA ENTRY'!D1037),'DATA ENTRY'!C1037,"")))</f>
        <v/>
      </c>
      <c r="CE1038" s="4" t="str">
        <f>IF('DATA ENTRY'!CK1037="","",IF('DATA ENTRY'!I1037="","",IF(AND($CD$4='DATA ENTRY'!CK1037,$CG$4='DATA ENTRY'!D1037),'DATA ENTRY'!I1037,"")))</f>
        <v/>
      </c>
      <c r="CF1038" s="4" t="str">
        <f>IF('DATA ENTRY'!CK1037="","",IF('DATA ENTRY'!CK1037="","",IF(AND($CD$4='DATA ENTRY'!CK1037,$CG$4='DATA ENTRY'!D1037),'DATA ENTRY'!CK1037,"")))</f>
        <v/>
      </c>
      <c r="CG1038" s="3" t="str">
        <f>IF('DATA ENTRY'!CK1037="","",IF('DATA ENTRY'!N1037="","",IF(AND($CD$4='DATA ENTRY'!CK1037,$CG$4='DATA ENTRY'!D1037),'DATA ENTRY'!N1037,"")))</f>
        <v/>
      </c>
      <c r="CH1038" s="107" t="str">
        <f>IF('DATA ENTRY'!CK1037="","",IF('DATA ENTRY'!O1037="","",IF(AND($CD$4='DATA ENTRY'!CK1037,$CG$4='DATA ENTRY'!D1037),'DATA ENTRY'!O1037,"")))</f>
        <v/>
      </c>
      <c r="CI1038" s="3" t="str">
        <f>IF('DATA ENTRY'!CK1037="","",IF('DATA ENTRY'!P1037="","",IF(AND($CD$4='DATA ENTRY'!CK1037,$CG$4='DATA ENTRY'!D1037),'DATA ENTRY'!P1037,"")))</f>
        <v/>
      </c>
      <c r="CJ1038" s="107" t="str">
        <f>IF('DATA ENTRY'!CK1037="","",IF('DATA ENTRY'!Q1037="","",IF(AND($CD$4='DATA ENTRY'!CK1037,$CG$4='DATA ENTRY'!D1037),'DATA ENTRY'!Q1037,"")))</f>
        <v/>
      </c>
      <c r="CK1038" s="3" t="str">
        <f>IF('DATA ENTRY'!CK1037="","",IF('DATA ENTRY'!R1037="","",IF(AND($CD$4='DATA ENTRY'!CK1037,$CG$4='DATA ENTRY'!D1037),'DATA ENTRY'!R1037,"")))</f>
        <v/>
      </c>
      <c r="CL1038" s="3" t="str">
        <f>IF('DATA ENTRY'!CK1037="","",IF('DATA ENTRY'!S1037="","",IF(AND($CD$4='DATA ENTRY'!CK1037,$CG$4='DATA ENTRY'!D1037),'DATA ENTRY'!S1037,"")))</f>
        <v/>
      </c>
      <c r="CM1038" s="3" t="str">
        <f>IF('DATA ENTRY'!CK1037="","",IF('DATA ENTRY'!E1037="","",IF(AND($CD$4='DATA ENTRY'!CK1037,$CG$4='DATA ENTRY'!D1037),'DATA ENTRY'!E1037,"")))</f>
        <v/>
      </c>
      <c r="CN1038" s="3" t="str">
        <f>IF('DATA ENTRY'!CK1037="","",IF('DATA ENTRY'!W1037="","",IF(AND($CD$4='DATA ENTRY'!CK1037,$CG$4='DATA ENTRY'!D1037),'DATA ENTRY'!W1037,"")))</f>
        <v/>
      </c>
      <c r="CO1038" s="3" t="str">
        <f>IF('DATA ENTRY'!CK1037="","",IF('DATA ENTRY'!X1037="","",IF(AND($CD$4='DATA ENTRY'!CK1037,$CG$4='DATA ENTRY'!D1037),'DATA ENTRY'!X1037,"")))</f>
        <v/>
      </c>
      <c r="CP1038" s="108" t="str">
        <f t="shared" si="263"/>
        <v/>
      </c>
      <c r="CQ1038" s="108" t="str">
        <f>IF('DATA ENTRY'!CK1037="","",IF('DATA ENTRY'!G1037="","",IF(AND($CD$4='DATA ENTRY'!CK1037,$CG$4='DATA ENTRY'!D1037),'DATA ENTRY'!G1037,"")))</f>
        <v/>
      </c>
      <c r="CR1038" s="230" t="str">
        <f>IF('DATA ENTRY'!CK1037="","",IF('DATA ENTRY'!D1037="","",IF(AND($CD$4='DATA ENTRY'!CK1037,$CG$4='DATA ENTRY'!D1037),'DATA ENTRY'!D1037,"")))</f>
        <v/>
      </c>
      <c r="CS1038">
        <f t="shared" si="264"/>
        <v>0</v>
      </c>
      <c r="CT1038">
        <f t="shared" si="265"/>
        <v>0</v>
      </c>
      <c r="CV1038" s="139"/>
      <c r="CX1038">
        <f t="shared" si="266"/>
        <v>0</v>
      </c>
      <c r="DB1038" t="str">
        <f t="shared" si="273"/>
        <v/>
      </c>
      <c r="DC1038" t="str">
        <f t="shared" si="274"/>
        <v/>
      </c>
      <c r="DD1038" s="224">
        <v>1032</v>
      </c>
      <c r="DE1038" s="3" t="str">
        <f>IF('DATA ENTRY'!CK1037="","",IF('DATA ENTRY'!B1037="","",IF(AND($DF$4='DATA ENTRY'!D1037),'DATA ENTRY'!B1037,"")))</f>
        <v/>
      </c>
      <c r="DF1038" s="3" t="str">
        <f>IF('DATA ENTRY'!CK1037="","",IF('DATA ENTRY'!C1037="","",IF(AND($DF$4='DATA ENTRY'!D1037),'DATA ENTRY'!C1037,"")))</f>
        <v/>
      </c>
      <c r="DG1038" s="4" t="str">
        <f>IF('DATA ENTRY'!CK1037="","",IF('DATA ENTRY'!I1037="","",IF(AND($DF$4='DATA ENTRY'!D1037),'DATA ENTRY'!I1037,"")))</f>
        <v/>
      </c>
      <c r="DH1038" s="4" t="str">
        <f>IF('DATA ENTRY'!CK1037="","",IF('DATA ENTRY'!CK1037="","",IF(AND($DF$4='DATA ENTRY'!D1037),'DATA ENTRY'!CK1037,"")))</f>
        <v/>
      </c>
      <c r="DI1038" s="3" t="str">
        <f>IF('DATA ENTRY'!CK1037="","",IF('DATA ENTRY'!N1037="","",IF(AND($DF$4='DATA ENTRY'!D1037),'DATA ENTRY'!N1037,"")))</f>
        <v/>
      </c>
      <c r="DJ1038" s="107" t="str">
        <f>IF('DATA ENTRY'!CK1037="","",IF('DATA ENTRY'!O1037="","",IF(AND($DF$4='DATA ENTRY'!D1037),'DATA ENTRY'!O1037,"")))</f>
        <v/>
      </c>
      <c r="DK1038" s="3" t="str">
        <f>IF('DATA ENTRY'!CK1037="","",IF('DATA ENTRY'!P1037="","",IF(AND($DF$4='DATA ENTRY'!D1037),'DATA ENTRY'!P1037,"")))</f>
        <v/>
      </c>
      <c r="DL1038" s="107" t="str">
        <f>IF('DATA ENTRY'!CK1037="","",IF('DATA ENTRY'!Q1037="","",IF(AND($DF$4='DATA ENTRY'!D1037),'DATA ENTRY'!Q1037,"")))</f>
        <v/>
      </c>
      <c r="DM1038" s="3" t="str">
        <f>IF('DATA ENTRY'!CK1037="","",IF('DATA ENTRY'!R1037="","",IF(AND($DF$4='DATA ENTRY'!D1037),'DATA ENTRY'!R1037,"")))</f>
        <v/>
      </c>
      <c r="DN1038" s="107" t="str">
        <f>IF('DATA ENTRY'!CK1037="","",IF('DATA ENTRY'!S1037="","",IF(AND($DF$4='DATA ENTRY'!D1037),'DATA ENTRY'!S1037,"")))</f>
        <v/>
      </c>
      <c r="DO1038" s="3" t="str">
        <f>IF('DATA ENTRY'!CK1037="","",IF('DATA ENTRY'!E1037="","",IF(AND($DF$4='DATA ENTRY'!D1037),'DATA ENTRY'!E1037,"")))</f>
        <v/>
      </c>
      <c r="DP1038" s="3" t="str">
        <f>IF('DATA ENTRY'!CK1037="","",IF('DATA ENTRY'!D1037="","",IF(AND($DF$4='DATA ENTRY'!D1037),'DATA ENTRY'!D1037,"")))</f>
        <v/>
      </c>
      <c r="DQ1038" s="3" t="str">
        <f>IF('DATA ENTRY'!CK1037="","",IF('DATA ENTRY'!W1037="","",IF(AND($DF$4='DATA ENTRY'!D1037),'DATA ENTRY'!W1037,"")))</f>
        <v/>
      </c>
      <c r="DR1038" s="3" t="str">
        <f>IF('DATA ENTRY'!CK1037="","",IF('DATA ENTRY'!X1037="","",IF(AND($DF$4='DATA ENTRY'!D1037),'DATA ENTRY'!X1037,"")))</f>
        <v/>
      </c>
      <c r="DS1038" s="108" t="str">
        <f t="shared" si="267"/>
        <v/>
      </c>
      <c r="DT1038" s="108" t="str">
        <f>IF('DATA ENTRY'!CK1037="","",IF('DATA ENTRY'!D1037="","",IF(AND($DF$4='DATA ENTRY'!D1037),'DATA ENTRY'!G1037,"")))</f>
        <v/>
      </c>
      <c r="DY1038">
        <f t="shared" si="268"/>
        <v>0</v>
      </c>
      <c r="EB1038" t="str">
        <f t="shared" si="269"/>
        <v/>
      </c>
      <c r="EC1038" t="str">
        <f t="shared" si="270"/>
        <v/>
      </c>
      <c r="ED1038" s="224">
        <v>1032</v>
      </c>
      <c r="EE1038" s="3" t="str">
        <f>IF('DATA ENTRY'!CK1037="","",IF('DATA ENTRY'!B1037="","",IF(AND($EF$4='DATA ENTRY'!G1037,$EH$4='DATA ENTRY'!F1037),'DATA ENTRY'!B1037,"")))</f>
        <v/>
      </c>
      <c r="EF1038" s="3" t="str">
        <f>IF('DATA ENTRY'!CK1037="","",IF('DATA ENTRY'!C1037="","",IF(AND($EF$4='DATA ENTRY'!G1037,$EH$4='DATA ENTRY'!F1037),'DATA ENTRY'!C1037,"")))</f>
        <v/>
      </c>
      <c r="EG1038" s="4" t="str">
        <f>IF('DATA ENTRY'!CK1037="","",IF('DATA ENTRY'!I1037="","",IF(AND($EF$4='DATA ENTRY'!G1037,$EH$4='DATA ENTRY'!F1037),'DATA ENTRY'!I1037,"")))</f>
        <v/>
      </c>
      <c r="EH1038" s="4" t="str">
        <f>IF('DATA ENTRY'!CK1037="","",IF('DATA ENTRY'!CK1037="","",IF(AND($EF$4='DATA ENTRY'!G1037,$EH$4='DATA ENTRY'!F1037),'DATA ENTRY'!CK1037,"")))</f>
        <v/>
      </c>
      <c r="EI1038" s="3" t="str">
        <f>IF('DATA ENTRY'!CK1037="","",IF('DATA ENTRY'!N1037="","",IF(AND($EF$4='DATA ENTRY'!G1037,$EH$4='DATA ENTRY'!F1037),'DATA ENTRY'!N1037,"")))</f>
        <v/>
      </c>
      <c r="EJ1038" s="107" t="str">
        <f>IF('DATA ENTRY'!CK1037="","",IF('DATA ENTRY'!O1037="","",IF(AND($EF$4='DATA ENTRY'!G1037,$EH$4='DATA ENTRY'!F1037),'DATA ENTRY'!O1037,"")))</f>
        <v/>
      </c>
      <c r="EK1038" s="3" t="str">
        <f>IF('DATA ENTRY'!CK1037="","",IF('DATA ENTRY'!P1037="","",IF(AND($EF$4='DATA ENTRY'!G1037,$EH$4='DATA ENTRY'!F1037),'DATA ENTRY'!P1037,"")))</f>
        <v/>
      </c>
      <c r="EL1038" s="107" t="str">
        <f>IF('DATA ENTRY'!CK1037="","",IF('DATA ENTRY'!Q1037="","",IF(AND($EF$4='DATA ENTRY'!G1037,$EH$4='DATA ENTRY'!F1037),'DATA ENTRY'!Q1037,"")))</f>
        <v/>
      </c>
      <c r="EM1038" s="3" t="str">
        <f>IF('DATA ENTRY'!CK1037="","",IF('DATA ENTRY'!R1037="","",IF(AND($EF$4='DATA ENTRY'!G1037,$EH$4='DATA ENTRY'!F1037),'DATA ENTRY'!R1037,"")))</f>
        <v/>
      </c>
      <c r="EN1038" s="107" t="str">
        <f>IF('DATA ENTRY'!CK1037="","",IF('DATA ENTRY'!S1037="","",IF(AND($EF$4='DATA ENTRY'!G1037,$EH$4='DATA ENTRY'!F1037),'DATA ENTRY'!S1037,"")))</f>
        <v/>
      </c>
      <c r="EO1038" s="3" t="str">
        <f>IF('DATA ENTRY'!CK1037="","",IF('DATA ENTRY'!E1037="","",IF(AND($EF$4='DATA ENTRY'!G1037,$EH$4='DATA ENTRY'!F1037),'DATA ENTRY'!E1037,"")))</f>
        <v/>
      </c>
      <c r="EP1038" s="3" t="str">
        <f>IF('DATA ENTRY'!CK1037="","",IF('DATA ENTRY'!D1037="","",IF(AND($EF$4='DATA ENTRY'!G1037,$EH$4='DATA ENTRY'!F1037),'DATA ENTRY'!D1037,"")))</f>
        <v/>
      </c>
      <c r="EQ1038" s="3" t="str">
        <f>IF('DATA ENTRY'!CK1037="","",IF('DATA ENTRY'!W1037="","",IF(AND($EF$4='DATA ENTRY'!G1037,$EH$4='DATA ENTRY'!F1037),'DATA ENTRY'!W1037,"")))</f>
        <v/>
      </c>
      <c r="ER1038" s="3" t="str">
        <f>IF('DATA ENTRY'!CK1037="","",IF('DATA ENTRY'!X1037="","",IF(AND($EF$4='DATA ENTRY'!G1037,$EH$4='DATA ENTRY'!F1037),'DATA ENTRY'!X1037,"")))</f>
        <v/>
      </c>
      <c r="ES1038" s="108" t="str">
        <f t="shared" si="271"/>
        <v/>
      </c>
      <c r="ET1038" s="108" t="str">
        <f>IF('DATA ENTRY'!CK1037="","",IF('DATA ENTRY'!D1037="","",IF(AND($EF$4='DATA ENTRY'!G1037,$EH$4='DATA ENTRY'!F1037),'DATA ENTRY'!G1037,"")))</f>
        <v/>
      </c>
      <c r="EY1038">
        <f t="shared" si="272"/>
        <v>0</v>
      </c>
    </row>
    <row r="1039" spans="1:155">
      <c r="A1039" t="str">
        <f>IF(S1039=0,"",1+(MAX($A$7:A1038)))</f>
        <v/>
      </c>
      <c r="B1039" s="224">
        <v>1033</v>
      </c>
      <c r="C1039" s="3" t="str">
        <f>IF('DATA ENTRY'!CK1038="","",IF('DATA ENTRY'!B1038="","",IF($D$4="All Post",'DATA ENTRY'!B1038,IF(AND($D$4='DATA ENTRY'!CK1038),'DATA ENTRY'!B1038,""))))</f>
        <v/>
      </c>
      <c r="D1039" s="3" t="str">
        <f>IF('DATA ENTRY'!CK1038="","",IF('DATA ENTRY'!C1038="","",IF($D$4="All Post",'DATA ENTRY'!C1038,IF(AND($D$4='DATA ENTRY'!CK1038),'DATA ENTRY'!C1038,""))))</f>
        <v/>
      </c>
      <c r="E1039" s="4" t="str">
        <f>IF('DATA ENTRY'!CK1038="","",IF('DATA ENTRY'!I1038="","",IF($D$4="All Post",'DATA ENTRY'!I1038,IF(AND($D$4='DATA ENTRY'!CK1038),'DATA ENTRY'!I1038,""))))</f>
        <v/>
      </c>
      <c r="F1039" s="4" t="str">
        <f>IF('DATA ENTRY'!CK1038="","",IF('DATA ENTRY'!CK1038="","",IF($D$4="All Post",'DATA ENTRY'!CK1038,IF(AND($D$4='DATA ENTRY'!CK1038),'DATA ENTRY'!CK1038,""))))</f>
        <v/>
      </c>
      <c r="G1039" s="3" t="str">
        <f>IF('DATA ENTRY'!CK1038="","",IF('DATA ENTRY'!N1038="","",IF($D$4="All Post",'DATA ENTRY'!N1038,IF(AND($D$4='DATA ENTRY'!CK1038),'DATA ENTRY'!N1038,""))))</f>
        <v/>
      </c>
      <c r="H1039" s="107" t="str">
        <f>IF('DATA ENTRY'!CK1038="","",IF('DATA ENTRY'!O1038="","",IF($D$4="All Post",'DATA ENTRY'!O1038,IF(AND($D$4='DATA ENTRY'!CK1038),'DATA ENTRY'!O1038,""))))</f>
        <v/>
      </c>
      <c r="I1039" s="3" t="str">
        <f>IF('DATA ENTRY'!CK1038="","",IF('DATA ENTRY'!P1038="","",IF($D$4="All Post",'DATA ENTRY'!P1038,IF(AND($D$4='DATA ENTRY'!CK1038),'DATA ENTRY'!P1038,""))))</f>
        <v/>
      </c>
      <c r="J1039" s="107" t="str">
        <f>IF('DATA ENTRY'!CK1038="","",IF('DATA ENTRY'!Q1038="","",IF($D$4="All Post",'DATA ENTRY'!Q1038,IF(AND($D$4='DATA ENTRY'!CK1038),'DATA ENTRY'!Q1038,""))))</f>
        <v/>
      </c>
      <c r="K1039" s="3" t="str">
        <f>IF('DATA ENTRY'!CK1038="","",IF('DATA ENTRY'!R1038="","",IF($D$4="All Post",'DATA ENTRY'!R1038,IF(AND($D$4='DATA ENTRY'!CK1038),'DATA ENTRY'!R1038,""))))</f>
        <v/>
      </c>
      <c r="L1039" s="3" t="str">
        <f>IF('DATA ENTRY'!CK1038="","",IF('DATA ENTRY'!S1038="","",IF($D$4="All Post",'DATA ENTRY'!S1038,IF(AND($D$4='DATA ENTRY'!CK1038),'DATA ENTRY'!S1038,""))))</f>
        <v/>
      </c>
      <c r="M1039" s="3" t="str">
        <f>IF('DATA ENTRY'!CK1038="","",IF('DATA ENTRY'!E1038="","",IF($D$4="All Post",'DATA ENTRY'!E1038,IF(AND($D$4='DATA ENTRY'!CK1038),'DATA ENTRY'!E1038,""))))</f>
        <v/>
      </c>
      <c r="N1039" s="3" t="str">
        <f>IF('DATA ENTRY'!CK1038="","",IF('DATA ENTRY'!W1038="","",IF($D$4="All Post",'DATA ENTRY'!W1038,IF(AND($D$4='DATA ENTRY'!CK1038),'DATA ENTRY'!W1038,""))))</f>
        <v/>
      </c>
      <c r="O1039" s="3" t="str">
        <f>IF('DATA ENTRY'!CK1038="","",IF('DATA ENTRY'!X1038="","",IF($D$4="All Post",'DATA ENTRY'!X1038,IF(AND($D$4='DATA ENTRY'!CK1038),'DATA ENTRY'!X1038,""))))</f>
        <v/>
      </c>
      <c r="P1039" s="3" t="str">
        <f>IF('DATA ENTRY'!CK1038="","",IF('DATA ENTRY'!G1038="","",IF($D$4="All Post",'DATA ENTRY'!G1038,IF(AND($D$4='DATA ENTRY'!CK1038),'DATA ENTRY'!G1038,""))))</f>
        <v/>
      </c>
      <c r="S1039">
        <f t="shared" si="259"/>
        <v>0</v>
      </c>
      <c r="T1039" t="str">
        <f t="shared" si="260"/>
        <v/>
      </c>
      <c r="BZ1039" t="str">
        <f t="shared" si="261"/>
        <v/>
      </c>
      <c r="CA1039" t="str">
        <f t="shared" si="262"/>
        <v/>
      </c>
      <c r="CB1039" s="224">
        <v>1033</v>
      </c>
      <c r="CC1039" s="3" t="str">
        <f>IF('DATA ENTRY'!CK1038="","",IF('DATA ENTRY'!B1038="","",IF(AND($CD$4='DATA ENTRY'!CK1038,$CG$4='DATA ENTRY'!D1038),'DATA ENTRY'!B1038,"")))</f>
        <v/>
      </c>
      <c r="CD1039" s="3" t="str">
        <f>IF('DATA ENTRY'!CK1038="","",IF('DATA ENTRY'!C1038="","",IF(AND($CD$4='DATA ENTRY'!CK1038,$CG$4='DATA ENTRY'!D1038),'DATA ENTRY'!C1038,"")))</f>
        <v/>
      </c>
      <c r="CE1039" s="4" t="str">
        <f>IF('DATA ENTRY'!CK1038="","",IF('DATA ENTRY'!I1038="","",IF(AND($CD$4='DATA ENTRY'!CK1038,$CG$4='DATA ENTRY'!D1038),'DATA ENTRY'!I1038,"")))</f>
        <v/>
      </c>
      <c r="CF1039" s="4" t="str">
        <f>IF('DATA ENTRY'!CK1038="","",IF('DATA ENTRY'!CK1038="","",IF(AND($CD$4='DATA ENTRY'!CK1038,$CG$4='DATA ENTRY'!D1038),'DATA ENTRY'!CK1038,"")))</f>
        <v/>
      </c>
      <c r="CG1039" s="3" t="str">
        <f>IF('DATA ENTRY'!CK1038="","",IF('DATA ENTRY'!N1038="","",IF(AND($CD$4='DATA ENTRY'!CK1038,$CG$4='DATA ENTRY'!D1038),'DATA ENTRY'!N1038,"")))</f>
        <v/>
      </c>
      <c r="CH1039" s="107" t="str">
        <f>IF('DATA ENTRY'!CK1038="","",IF('DATA ENTRY'!O1038="","",IF(AND($CD$4='DATA ENTRY'!CK1038,$CG$4='DATA ENTRY'!D1038),'DATA ENTRY'!O1038,"")))</f>
        <v/>
      </c>
      <c r="CI1039" s="3" t="str">
        <f>IF('DATA ENTRY'!CK1038="","",IF('DATA ENTRY'!P1038="","",IF(AND($CD$4='DATA ENTRY'!CK1038,$CG$4='DATA ENTRY'!D1038),'DATA ENTRY'!P1038,"")))</f>
        <v/>
      </c>
      <c r="CJ1039" s="107" t="str">
        <f>IF('DATA ENTRY'!CK1038="","",IF('DATA ENTRY'!Q1038="","",IF(AND($CD$4='DATA ENTRY'!CK1038,$CG$4='DATA ENTRY'!D1038),'DATA ENTRY'!Q1038,"")))</f>
        <v/>
      </c>
      <c r="CK1039" s="3" t="str">
        <f>IF('DATA ENTRY'!CK1038="","",IF('DATA ENTRY'!R1038="","",IF(AND($CD$4='DATA ENTRY'!CK1038,$CG$4='DATA ENTRY'!D1038),'DATA ENTRY'!R1038,"")))</f>
        <v/>
      </c>
      <c r="CL1039" s="3" t="str">
        <f>IF('DATA ENTRY'!CK1038="","",IF('DATA ENTRY'!S1038="","",IF(AND($CD$4='DATA ENTRY'!CK1038,$CG$4='DATA ENTRY'!D1038),'DATA ENTRY'!S1038,"")))</f>
        <v/>
      </c>
      <c r="CM1039" s="3" t="str">
        <f>IF('DATA ENTRY'!CK1038="","",IF('DATA ENTRY'!E1038="","",IF(AND($CD$4='DATA ENTRY'!CK1038,$CG$4='DATA ENTRY'!D1038),'DATA ENTRY'!E1038,"")))</f>
        <v/>
      </c>
      <c r="CN1039" s="3" t="str">
        <f>IF('DATA ENTRY'!CK1038="","",IF('DATA ENTRY'!W1038="","",IF(AND($CD$4='DATA ENTRY'!CK1038,$CG$4='DATA ENTRY'!D1038),'DATA ENTRY'!W1038,"")))</f>
        <v/>
      </c>
      <c r="CO1039" s="3" t="str">
        <f>IF('DATA ENTRY'!CK1038="","",IF('DATA ENTRY'!X1038="","",IF(AND($CD$4='DATA ENTRY'!CK1038,$CG$4='DATA ENTRY'!D1038),'DATA ENTRY'!X1038,"")))</f>
        <v/>
      </c>
      <c r="CP1039" s="108" t="str">
        <f t="shared" si="263"/>
        <v/>
      </c>
      <c r="CQ1039" s="108" t="str">
        <f>IF('DATA ENTRY'!CK1038="","",IF('DATA ENTRY'!G1038="","",IF(AND($CD$4='DATA ENTRY'!CK1038,$CG$4='DATA ENTRY'!D1038),'DATA ENTRY'!G1038,"")))</f>
        <v/>
      </c>
      <c r="CR1039" s="230" t="str">
        <f>IF('DATA ENTRY'!CK1038="","",IF('DATA ENTRY'!D1038="","",IF(AND($CD$4='DATA ENTRY'!CK1038,$CG$4='DATA ENTRY'!D1038),'DATA ENTRY'!D1038,"")))</f>
        <v/>
      </c>
      <c r="CS1039">
        <f t="shared" si="264"/>
        <v>0</v>
      </c>
      <c r="CT1039">
        <f t="shared" si="265"/>
        <v>0</v>
      </c>
      <c r="CV1039" s="139"/>
      <c r="CX1039">
        <f t="shared" si="266"/>
        <v>0</v>
      </c>
      <c r="DB1039" t="str">
        <f t="shared" si="273"/>
        <v/>
      </c>
      <c r="DC1039" t="str">
        <f t="shared" si="274"/>
        <v/>
      </c>
      <c r="DD1039" s="224">
        <v>1033</v>
      </c>
      <c r="DE1039" s="3" t="str">
        <f>IF('DATA ENTRY'!CK1038="","",IF('DATA ENTRY'!B1038="","",IF(AND($DF$4='DATA ENTRY'!D1038),'DATA ENTRY'!B1038,"")))</f>
        <v/>
      </c>
      <c r="DF1039" s="3" t="str">
        <f>IF('DATA ENTRY'!CK1038="","",IF('DATA ENTRY'!C1038="","",IF(AND($DF$4='DATA ENTRY'!D1038),'DATA ENTRY'!C1038,"")))</f>
        <v/>
      </c>
      <c r="DG1039" s="4" t="str">
        <f>IF('DATA ENTRY'!CK1038="","",IF('DATA ENTRY'!I1038="","",IF(AND($DF$4='DATA ENTRY'!D1038),'DATA ENTRY'!I1038,"")))</f>
        <v/>
      </c>
      <c r="DH1039" s="4" t="str">
        <f>IF('DATA ENTRY'!CK1038="","",IF('DATA ENTRY'!CK1038="","",IF(AND($DF$4='DATA ENTRY'!D1038),'DATA ENTRY'!CK1038,"")))</f>
        <v/>
      </c>
      <c r="DI1039" s="3" t="str">
        <f>IF('DATA ENTRY'!CK1038="","",IF('DATA ENTRY'!N1038="","",IF(AND($DF$4='DATA ENTRY'!D1038),'DATA ENTRY'!N1038,"")))</f>
        <v/>
      </c>
      <c r="DJ1039" s="107" t="str">
        <f>IF('DATA ENTRY'!CK1038="","",IF('DATA ENTRY'!O1038="","",IF(AND($DF$4='DATA ENTRY'!D1038),'DATA ENTRY'!O1038,"")))</f>
        <v/>
      </c>
      <c r="DK1039" s="3" t="str">
        <f>IF('DATA ENTRY'!CK1038="","",IF('DATA ENTRY'!P1038="","",IF(AND($DF$4='DATA ENTRY'!D1038),'DATA ENTRY'!P1038,"")))</f>
        <v/>
      </c>
      <c r="DL1039" s="107" t="str">
        <f>IF('DATA ENTRY'!CK1038="","",IF('DATA ENTRY'!Q1038="","",IF(AND($DF$4='DATA ENTRY'!D1038),'DATA ENTRY'!Q1038,"")))</f>
        <v/>
      </c>
      <c r="DM1039" s="3" t="str">
        <f>IF('DATA ENTRY'!CK1038="","",IF('DATA ENTRY'!R1038="","",IF(AND($DF$4='DATA ENTRY'!D1038),'DATA ENTRY'!R1038,"")))</f>
        <v/>
      </c>
      <c r="DN1039" s="107" t="str">
        <f>IF('DATA ENTRY'!CK1038="","",IF('DATA ENTRY'!S1038="","",IF(AND($DF$4='DATA ENTRY'!D1038),'DATA ENTRY'!S1038,"")))</f>
        <v/>
      </c>
      <c r="DO1039" s="3" t="str">
        <f>IF('DATA ENTRY'!CK1038="","",IF('DATA ENTRY'!E1038="","",IF(AND($DF$4='DATA ENTRY'!D1038),'DATA ENTRY'!E1038,"")))</f>
        <v/>
      </c>
      <c r="DP1039" s="3" t="str">
        <f>IF('DATA ENTRY'!CK1038="","",IF('DATA ENTRY'!D1038="","",IF(AND($DF$4='DATA ENTRY'!D1038),'DATA ENTRY'!D1038,"")))</f>
        <v/>
      </c>
      <c r="DQ1039" s="3" t="str">
        <f>IF('DATA ENTRY'!CK1038="","",IF('DATA ENTRY'!W1038="","",IF(AND($DF$4='DATA ENTRY'!D1038),'DATA ENTRY'!W1038,"")))</f>
        <v/>
      </c>
      <c r="DR1039" s="3" t="str">
        <f>IF('DATA ENTRY'!CK1038="","",IF('DATA ENTRY'!X1038="","",IF(AND($DF$4='DATA ENTRY'!D1038),'DATA ENTRY'!X1038,"")))</f>
        <v/>
      </c>
      <c r="DS1039" s="108" t="str">
        <f t="shared" si="267"/>
        <v/>
      </c>
      <c r="DT1039" s="108" t="str">
        <f>IF('DATA ENTRY'!CK1038="","",IF('DATA ENTRY'!D1038="","",IF(AND($DF$4='DATA ENTRY'!D1038),'DATA ENTRY'!G1038,"")))</f>
        <v/>
      </c>
      <c r="DY1039">
        <f t="shared" si="268"/>
        <v>0</v>
      </c>
      <c r="EB1039" t="str">
        <f t="shared" si="269"/>
        <v/>
      </c>
      <c r="EC1039" t="str">
        <f t="shared" si="270"/>
        <v/>
      </c>
      <c r="ED1039" s="224">
        <v>1033</v>
      </c>
      <c r="EE1039" s="3" t="str">
        <f>IF('DATA ENTRY'!CK1038="","",IF('DATA ENTRY'!B1038="","",IF(AND($EF$4='DATA ENTRY'!G1038,$EH$4='DATA ENTRY'!F1038),'DATA ENTRY'!B1038,"")))</f>
        <v/>
      </c>
      <c r="EF1039" s="3" t="str">
        <f>IF('DATA ENTRY'!CK1038="","",IF('DATA ENTRY'!C1038="","",IF(AND($EF$4='DATA ENTRY'!G1038,$EH$4='DATA ENTRY'!F1038),'DATA ENTRY'!C1038,"")))</f>
        <v/>
      </c>
      <c r="EG1039" s="4" t="str">
        <f>IF('DATA ENTRY'!CK1038="","",IF('DATA ENTRY'!I1038="","",IF(AND($EF$4='DATA ENTRY'!G1038,$EH$4='DATA ENTRY'!F1038),'DATA ENTRY'!I1038,"")))</f>
        <v/>
      </c>
      <c r="EH1039" s="4" t="str">
        <f>IF('DATA ENTRY'!CK1038="","",IF('DATA ENTRY'!CK1038="","",IF(AND($EF$4='DATA ENTRY'!G1038,$EH$4='DATA ENTRY'!F1038),'DATA ENTRY'!CK1038,"")))</f>
        <v/>
      </c>
      <c r="EI1039" s="3" t="str">
        <f>IF('DATA ENTRY'!CK1038="","",IF('DATA ENTRY'!N1038="","",IF(AND($EF$4='DATA ENTRY'!G1038,$EH$4='DATA ENTRY'!F1038),'DATA ENTRY'!N1038,"")))</f>
        <v/>
      </c>
      <c r="EJ1039" s="107" t="str">
        <f>IF('DATA ENTRY'!CK1038="","",IF('DATA ENTRY'!O1038="","",IF(AND($EF$4='DATA ENTRY'!G1038,$EH$4='DATA ENTRY'!F1038),'DATA ENTRY'!O1038,"")))</f>
        <v/>
      </c>
      <c r="EK1039" s="3" t="str">
        <f>IF('DATA ENTRY'!CK1038="","",IF('DATA ENTRY'!P1038="","",IF(AND($EF$4='DATA ENTRY'!G1038,$EH$4='DATA ENTRY'!F1038),'DATA ENTRY'!P1038,"")))</f>
        <v/>
      </c>
      <c r="EL1039" s="107" t="str">
        <f>IF('DATA ENTRY'!CK1038="","",IF('DATA ENTRY'!Q1038="","",IF(AND($EF$4='DATA ENTRY'!G1038,$EH$4='DATA ENTRY'!F1038),'DATA ENTRY'!Q1038,"")))</f>
        <v/>
      </c>
      <c r="EM1039" s="3" t="str">
        <f>IF('DATA ENTRY'!CK1038="","",IF('DATA ENTRY'!R1038="","",IF(AND($EF$4='DATA ENTRY'!G1038,$EH$4='DATA ENTRY'!F1038),'DATA ENTRY'!R1038,"")))</f>
        <v/>
      </c>
      <c r="EN1039" s="107" t="str">
        <f>IF('DATA ENTRY'!CK1038="","",IF('DATA ENTRY'!S1038="","",IF(AND($EF$4='DATA ENTRY'!G1038,$EH$4='DATA ENTRY'!F1038),'DATA ENTRY'!S1038,"")))</f>
        <v/>
      </c>
      <c r="EO1039" s="3" t="str">
        <f>IF('DATA ENTRY'!CK1038="","",IF('DATA ENTRY'!E1038="","",IF(AND($EF$4='DATA ENTRY'!G1038,$EH$4='DATA ENTRY'!F1038),'DATA ENTRY'!E1038,"")))</f>
        <v/>
      </c>
      <c r="EP1039" s="3" t="str">
        <f>IF('DATA ENTRY'!CK1038="","",IF('DATA ENTRY'!D1038="","",IF(AND($EF$4='DATA ENTRY'!G1038,$EH$4='DATA ENTRY'!F1038),'DATA ENTRY'!D1038,"")))</f>
        <v/>
      </c>
      <c r="EQ1039" s="3" t="str">
        <f>IF('DATA ENTRY'!CK1038="","",IF('DATA ENTRY'!W1038="","",IF(AND($EF$4='DATA ENTRY'!G1038,$EH$4='DATA ENTRY'!F1038),'DATA ENTRY'!W1038,"")))</f>
        <v/>
      </c>
      <c r="ER1039" s="3" t="str">
        <f>IF('DATA ENTRY'!CK1038="","",IF('DATA ENTRY'!X1038="","",IF(AND($EF$4='DATA ENTRY'!G1038,$EH$4='DATA ENTRY'!F1038),'DATA ENTRY'!X1038,"")))</f>
        <v/>
      </c>
      <c r="ES1039" s="108" t="str">
        <f t="shared" si="271"/>
        <v/>
      </c>
      <c r="ET1039" s="108" t="str">
        <f>IF('DATA ENTRY'!CK1038="","",IF('DATA ENTRY'!D1038="","",IF(AND($EF$4='DATA ENTRY'!G1038,$EH$4='DATA ENTRY'!F1038),'DATA ENTRY'!G1038,"")))</f>
        <v/>
      </c>
      <c r="EY1039">
        <f t="shared" si="272"/>
        <v>0</v>
      </c>
    </row>
    <row r="1040" spans="1:155">
      <c r="A1040" t="str">
        <f>IF(S1040=0,"",1+(MAX($A$7:A1039)))</f>
        <v/>
      </c>
      <c r="B1040" s="224">
        <v>1034</v>
      </c>
      <c r="C1040" s="3" t="str">
        <f>IF('DATA ENTRY'!CK1039="","",IF('DATA ENTRY'!B1039="","",IF($D$4="All Post",'DATA ENTRY'!B1039,IF(AND($D$4='DATA ENTRY'!CK1039),'DATA ENTRY'!B1039,""))))</f>
        <v/>
      </c>
      <c r="D1040" s="3" t="str">
        <f>IF('DATA ENTRY'!CK1039="","",IF('DATA ENTRY'!C1039="","",IF($D$4="All Post",'DATA ENTRY'!C1039,IF(AND($D$4='DATA ENTRY'!CK1039),'DATA ENTRY'!C1039,""))))</f>
        <v/>
      </c>
      <c r="E1040" s="4" t="str">
        <f>IF('DATA ENTRY'!CK1039="","",IF('DATA ENTRY'!I1039="","",IF($D$4="All Post",'DATA ENTRY'!I1039,IF(AND($D$4='DATA ENTRY'!CK1039),'DATA ENTRY'!I1039,""))))</f>
        <v/>
      </c>
      <c r="F1040" s="4" t="str">
        <f>IF('DATA ENTRY'!CK1039="","",IF('DATA ENTRY'!CK1039="","",IF($D$4="All Post",'DATA ENTRY'!CK1039,IF(AND($D$4='DATA ENTRY'!CK1039),'DATA ENTRY'!CK1039,""))))</f>
        <v/>
      </c>
      <c r="G1040" s="3" t="str">
        <f>IF('DATA ENTRY'!CK1039="","",IF('DATA ENTRY'!N1039="","",IF($D$4="All Post",'DATA ENTRY'!N1039,IF(AND($D$4='DATA ENTRY'!CK1039),'DATA ENTRY'!N1039,""))))</f>
        <v/>
      </c>
      <c r="H1040" s="107" t="str">
        <f>IF('DATA ENTRY'!CK1039="","",IF('DATA ENTRY'!O1039="","",IF($D$4="All Post",'DATA ENTRY'!O1039,IF(AND($D$4='DATA ENTRY'!CK1039),'DATA ENTRY'!O1039,""))))</f>
        <v/>
      </c>
      <c r="I1040" s="3" t="str">
        <f>IF('DATA ENTRY'!CK1039="","",IF('DATA ENTRY'!P1039="","",IF($D$4="All Post",'DATA ENTRY'!P1039,IF(AND($D$4='DATA ENTRY'!CK1039),'DATA ENTRY'!P1039,""))))</f>
        <v/>
      </c>
      <c r="J1040" s="107" t="str">
        <f>IF('DATA ENTRY'!CK1039="","",IF('DATA ENTRY'!Q1039="","",IF($D$4="All Post",'DATA ENTRY'!Q1039,IF(AND($D$4='DATA ENTRY'!CK1039),'DATA ENTRY'!Q1039,""))))</f>
        <v/>
      </c>
      <c r="K1040" s="3" t="str">
        <f>IF('DATA ENTRY'!CK1039="","",IF('DATA ENTRY'!R1039="","",IF($D$4="All Post",'DATA ENTRY'!R1039,IF(AND($D$4='DATA ENTRY'!CK1039),'DATA ENTRY'!R1039,""))))</f>
        <v/>
      </c>
      <c r="L1040" s="3" t="str">
        <f>IF('DATA ENTRY'!CK1039="","",IF('DATA ENTRY'!S1039="","",IF($D$4="All Post",'DATA ENTRY'!S1039,IF(AND($D$4='DATA ENTRY'!CK1039),'DATA ENTRY'!S1039,""))))</f>
        <v/>
      </c>
      <c r="M1040" s="3" t="str">
        <f>IF('DATA ENTRY'!CK1039="","",IF('DATA ENTRY'!E1039="","",IF($D$4="All Post",'DATA ENTRY'!E1039,IF(AND($D$4='DATA ENTRY'!CK1039),'DATA ENTRY'!E1039,""))))</f>
        <v/>
      </c>
      <c r="N1040" s="3" t="str">
        <f>IF('DATA ENTRY'!CK1039="","",IF('DATA ENTRY'!W1039="","",IF($D$4="All Post",'DATA ENTRY'!W1039,IF(AND($D$4='DATA ENTRY'!CK1039),'DATA ENTRY'!W1039,""))))</f>
        <v/>
      </c>
      <c r="O1040" s="3" t="str">
        <f>IF('DATA ENTRY'!CK1039="","",IF('DATA ENTRY'!X1039="","",IF($D$4="All Post",'DATA ENTRY'!X1039,IF(AND($D$4='DATA ENTRY'!CK1039),'DATA ENTRY'!X1039,""))))</f>
        <v/>
      </c>
      <c r="P1040" s="3" t="str">
        <f>IF('DATA ENTRY'!CK1039="","",IF('DATA ENTRY'!G1039="","",IF($D$4="All Post",'DATA ENTRY'!G1039,IF(AND($D$4='DATA ENTRY'!CK1039),'DATA ENTRY'!G1039,""))))</f>
        <v/>
      </c>
      <c r="S1040">
        <f t="shared" si="259"/>
        <v>0</v>
      </c>
      <c r="T1040" t="str">
        <f t="shared" si="260"/>
        <v/>
      </c>
      <c r="BZ1040" t="str">
        <f t="shared" si="261"/>
        <v/>
      </c>
      <c r="CA1040" t="str">
        <f t="shared" si="262"/>
        <v/>
      </c>
      <c r="CB1040" s="224">
        <v>1034</v>
      </c>
      <c r="CC1040" s="3" t="str">
        <f>IF('DATA ENTRY'!CK1039="","",IF('DATA ENTRY'!B1039="","",IF(AND($CD$4='DATA ENTRY'!CK1039,$CG$4='DATA ENTRY'!D1039),'DATA ENTRY'!B1039,"")))</f>
        <v/>
      </c>
      <c r="CD1040" s="3" t="str">
        <f>IF('DATA ENTRY'!CK1039="","",IF('DATA ENTRY'!C1039="","",IF(AND($CD$4='DATA ENTRY'!CK1039,$CG$4='DATA ENTRY'!D1039),'DATA ENTRY'!C1039,"")))</f>
        <v/>
      </c>
      <c r="CE1040" s="4" t="str">
        <f>IF('DATA ENTRY'!CK1039="","",IF('DATA ENTRY'!I1039="","",IF(AND($CD$4='DATA ENTRY'!CK1039,$CG$4='DATA ENTRY'!D1039),'DATA ENTRY'!I1039,"")))</f>
        <v/>
      </c>
      <c r="CF1040" s="4" t="str">
        <f>IF('DATA ENTRY'!CK1039="","",IF('DATA ENTRY'!CK1039="","",IF(AND($CD$4='DATA ENTRY'!CK1039,$CG$4='DATA ENTRY'!D1039),'DATA ENTRY'!CK1039,"")))</f>
        <v/>
      </c>
      <c r="CG1040" s="3" t="str">
        <f>IF('DATA ENTRY'!CK1039="","",IF('DATA ENTRY'!N1039="","",IF(AND($CD$4='DATA ENTRY'!CK1039,$CG$4='DATA ENTRY'!D1039),'DATA ENTRY'!N1039,"")))</f>
        <v/>
      </c>
      <c r="CH1040" s="107" t="str">
        <f>IF('DATA ENTRY'!CK1039="","",IF('DATA ENTRY'!O1039="","",IF(AND($CD$4='DATA ENTRY'!CK1039,$CG$4='DATA ENTRY'!D1039),'DATA ENTRY'!O1039,"")))</f>
        <v/>
      </c>
      <c r="CI1040" s="3" t="str">
        <f>IF('DATA ENTRY'!CK1039="","",IF('DATA ENTRY'!P1039="","",IF(AND($CD$4='DATA ENTRY'!CK1039,$CG$4='DATA ENTRY'!D1039),'DATA ENTRY'!P1039,"")))</f>
        <v/>
      </c>
      <c r="CJ1040" s="107" t="str">
        <f>IF('DATA ENTRY'!CK1039="","",IF('DATA ENTRY'!Q1039="","",IF(AND($CD$4='DATA ENTRY'!CK1039,$CG$4='DATA ENTRY'!D1039),'DATA ENTRY'!Q1039,"")))</f>
        <v/>
      </c>
      <c r="CK1040" s="3" t="str">
        <f>IF('DATA ENTRY'!CK1039="","",IF('DATA ENTRY'!R1039="","",IF(AND($CD$4='DATA ENTRY'!CK1039,$CG$4='DATA ENTRY'!D1039),'DATA ENTRY'!R1039,"")))</f>
        <v/>
      </c>
      <c r="CL1040" s="3" t="str">
        <f>IF('DATA ENTRY'!CK1039="","",IF('DATA ENTRY'!S1039="","",IF(AND($CD$4='DATA ENTRY'!CK1039,$CG$4='DATA ENTRY'!D1039),'DATA ENTRY'!S1039,"")))</f>
        <v/>
      </c>
      <c r="CM1040" s="3" t="str">
        <f>IF('DATA ENTRY'!CK1039="","",IF('DATA ENTRY'!E1039="","",IF(AND($CD$4='DATA ENTRY'!CK1039,$CG$4='DATA ENTRY'!D1039),'DATA ENTRY'!E1039,"")))</f>
        <v/>
      </c>
      <c r="CN1040" s="3" t="str">
        <f>IF('DATA ENTRY'!CK1039="","",IF('DATA ENTRY'!W1039="","",IF(AND($CD$4='DATA ENTRY'!CK1039,$CG$4='DATA ENTRY'!D1039),'DATA ENTRY'!W1039,"")))</f>
        <v/>
      </c>
      <c r="CO1040" s="3" t="str">
        <f>IF('DATA ENTRY'!CK1039="","",IF('DATA ENTRY'!X1039="","",IF(AND($CD$4='DATA ENTRY'!CK1039,$CG$4='DATA ENTRY'!D1039),'DATA ENTRY'!X1039,"")))</f>
        <v/>
      </c>
      <c r="CP1040" s="108" t="str">
        <f t="shared" si="263"/>
        <v/>
      </c>
      <c r="CQ1040" s="108" t="str">
        <f>IF('DATA ENTRY'!CK1039="","",IF('DATA ENTRY'!G1039="","",IF(AND($CD$4='DATA ENTRY'!CK1039,$CG$4='DATA ENTRY'!D1039),'DATA ENTRY'!G1039,"")))</f>
        <v/>
      </c>
      <c r="CR1040" s="230" t="str">
        <f>IF('DATA ENTRY'!CK1039="","",IF('DATA ENTRY'!D1039="","",IF(AND($CD$4='DATA ENTRY'!CK1039,$CG$4='DATA ENTRY'!D1039),'DATA ENTRY'!D1039,"")))</f>
        <v/>
      </c>
      <c r="CS1040">
        <f t="shared" si="264"/>
        <v>0</v>
      </c>
      <c r="CT1040">
        <f t="shared" si="265"/>
        <v>0</v>
      </c>
      <c r="CV1040" s="139"/>
      <c r="CX1040">
        <f t="shared" si="266"/>
        <v>0</v>
      </c>
      <c r="DB1040" t="str">
        <f t="shared" si="273"/>
        <v/>
      </c>
      <c r="DC1040" t="str">
        <f t="shared" si="274"/>
        <v/>
      </c>
      <c r="DD1040" s="224">
        <v>1034</v>
      </c>
      <c r="DE1040" s="3" t="str">
        <f>IF('DATA ENTRY'!CK1039="","",IF('DATA ENTRY'!B1039="","",IF(AND($DF$4='DATA ENTRY'!D1039),'DATA ENTRY'!B1039,"")))</f>
        <v/>
      </c>
      <c r="DF1040" s="3" t="str">
        <f>IF('DATA ENTRY'!CK1039="","",IF('DATA ENTRY'!C1039="","",IF(AND($DF$4='DATA ENTRY'!D1039),'DATA ENTRY'!C1039,"")))</f>
        <v/>
      </c>
      <c r="DG1040" s="4" t="str">
        <f>IF('DATA ENTRY'!CK1039="","",IF('DATA ENTRY'!I1039="","",IF(AND($DF$4='DATA ENTRY'!D1039),'DATA ENTRY'!I1039,"")))</f>
        <v/>
      </c>
      <c r="DH1040" s="4" t="str">
        <f>IF('DATA ENTRY'!CK1039="","",IF('DATA ENTRY'!CK1039="","",IF(AND($DF$4='DATA ENTRY'!D1039),'DATA ENTRY'!CK1039,"")))</f>
        <v/>
      </c>
      <c r="DI1040" s="3" t="str">
        <f>IF('DATA ENTRY'!CK1039="","",IF('DATA ENTRY'!N1039="","",IF(AND($DF$4='DATA ENTRY'!D1039),'DATA ENTRY'!N1039,"")))</f>
        <v/>
      </c>
      <c r="DJ1040" s="107" t="str">
        <f>IF('DATA ENTRY'!CK1039="","",IF('DATA ENTRY'!O1039="","",IF(AND($DF$4='DATA ENTRY'!D1039),'DATA ENTRY'!O1039,"")))</f>
        <v/>
      </c>
      <c r="DK1040" s="3" t="str">
        <f>IF('DATA ENTRY'!CK1039="","",IF('DATA ENTRY'!P1039="","",IF(AND($DF$4='DATA ENTRY'!D1039),'DATA ENTRY'!P1039,"")))</f>
        <v/>
      </c>
      <c r="DL1040" s="107" t="str">
        <f>IF('DATA ENTRY'!CK1039="","",IF('DATA ENTRY'!Q1039="","",IF(AND($DF$4='DATA ENTRY'!D1039),'DATA ENTRY'!Q1039,"")))</f>
        <v/>
      </c>
      <c r="DM1040" s="3" t="str">
        <f>IF('DATA ENTRY'!CK1039="","",IF('DATA ENTRY'!R1039="","",IF(AND($DF$4='DATA ENTRY'!D1039),'DATA ENTRY'!R1039,"")))</f>
        <v/>
      </c>
      <c r="DN1040" s="107" t="str">
        <f>IF('DATA ENTRY'!CK1039="","",IF('DATA ENTRY'!S1039="","",IF(AND($DF$4='DATA ENTRY'!D1039),'DATA ENTRY'!S1039,"")))</f>
        <v/>
      </c>
      <c r="DO1040" s="3" t="str">
        <f>IF('DATA ENTRY'!CK1039="","",IF('DATA ENTRY'!E1039="","",IF(AND($DF$4='DATA ENTRY'!D1039),'DATA ENTRY'!E1039,"")))</f>
        <v/>
      </c>
      <c r="DP1040" s="3" t="str">
        <f>IF('DATA ENTRY'!CK1039="","",IF('DATA ENTRY'!D1039="","",IF(AND($DF$4='DATA ENTRY'!D1039),'DATA ENTRY'!D1039,"")))</f>
        <v/>
      </c>
      <c r="DQ1040" s="3" t="str">
        <f>IF('DATA ENTRY'!CK1039="","",IF('DATA ENTRY'!W1039="","",IF(AND($DF$4='DATA ENTRY'!D1039),'DATA ENTRY'!W1039,"")))</f>
        <v/>
      </c>
      <c r="DR1040" s="3" t="str">
        <f>IF('DATA ENTRY'!CK1039="","",IF('DATA ENTRY'!X1039="","",IF(AND($DF$4='DATA ENTRY'!D1039),'DATA ENTRY'!X1039,"")))</f>
        <v/>
      </c>
      <c r="DS1040" s="108" t="str">
        <f t="shared" si="267"/>
        <v/>
      </c>
      <c r="DT1040" s="108" t="str">
        <f>IF('DATA ENTRY'!CK1039="","",IF('DATA ENTRY'!D1039="","",IF(AND($DF$4='DATA ENTRY'!D1039),'DATA ENTRY'!G1039,"")))</f>
        <v/>
      </c>
      <c r="DY1040">
        <f t="shared" si="268"/>
        <v>0</v>
      </c>
      <c r="EB1040" t="str">
        <f t="shared" si="269"/>
        <v/>
      </c>
      <c r="EC1040" t="str">
        <f t="shared" si="270"/>
        <v/>
      </c>
      <c r="ED1040" s="224">
        <v>1034</v>
      </c>
      <c r="EE1040" s="3" t="str">
        <f>IF('DATA ENTRY'!CK1039="","",IF('DATA ENTRY'!B1039="","",IF(AND($EF$4='DATA ENTRY'!G1039,$EH$4='DATA ENTRY'!F1039),'DATA ENTRY'!B1039,"")))</f>
        <v/>
      </c>
      <c r="EF1040" s="3" t="str">
        <f>IF('DATA ENTRY'!CK1039="","",IF('DATA ENTRY'!C1039="","",IF(AND($EF$4='DATA ENTRY'!G1039,$EH$4='DATA ENTRY'!F1039),'DATA ENTRY'!C1039,"")))</f>
        <v/>
      </c>
      <c r="EG1040" s="4" t="str">
        <f>IF('DATA ENTRY'!CK1039="","",IF('DATA ENTRY'!I1039="","",IF(AND($EF$4='DATA ENTRY'!G1039,$EH$4='DATA ENTRY'!F1039),'DATA ENTRY'!I1039,"")))</f>
        <v/>
      </c>
      <c r="EH1040" s="4" t="str">
        <f>IF('DATA ENTRY'!CK1039="","",IF('DATA ENTRY'!CK1039="","",IF(AND($EF$4='DATA ENTRY'!G1039,$EH$4='DATA ENTRY'!F1039),'DATA ENTRY'!CK1039,"")))</f>
        <v/>
      </c>
      <c r="EI1040" s="3" t="str">
        <f>IF('DATA ENTRY'!CK1039="","",IF('DATA ENTRY'!N1039="","",IF(AND($EF$4='DATA ENTRY'!G1039,$EH$4='DATA ENTRY'!F1039),'DATA ENTRY'!N1039,"")))</f>
        <v/>
      </c>
      <c r="EJ1040" s="107" t="str">
        <f>IF('DATA ENTRY'!CK1039="","",IF('DATA ENTRY'!O1039="","",IF(AND($EF$4='DATA ENTRY'!G1039,$EH$4='DATA ENTRY'!F1039),'DATA ENTRY'!O1039,"")))</f>
        <v/>
      </c>
      <c r="EK1040" s="3" t="str">
        <f>IF('DATA ENTRY'!CK1039="","",IF('DATA ENTRY'!P1039="","",IF(AND($EF$4='DATA ENTRY'!G1039,$EH$4='DATA ENTRY'!F1039),'DATA ENTRY'!P1039,"")))</f>
        <v/>
      </c>
      <c r="EL1040" s="107" t="str">
        <f>IF('DATA ENTRY'!CK1039="","",IF('DATA ENTRY'!Q1039="","",IF(AND($EF$4='DATA ENTRY'!G1039,$EH$4='DATA ENTRY'!F1039),'DATA ENTRY'!Q1039,"")))</f>
        <v/>
      </c>
      <c r="EM1040" s="3" t="str">
        <f>IF('DATA ENTRY'!CK1039="","",IF('DATA ENTRY'!R1039="","",IF(AND($EF$4='DATA ENTRY'!G1039,$EH$4='DATA ENTRY'!F1039),'DATA ENTRY'!R1039,"")))</f>
        <v/>
      </c>
      <c r="EN1040" s="107" t="str">
        <f>IF('DATA ENTRY'!CK1039="","",IF('DATA ENTRY'!S1039="","",IF(AND($EF$4='DATA ENTRY'!G1039,$EH$4='DATA ENTRY'!F1039),'DATA ENTRY'!S1039,"")))</f>
        <v/>
      </c>
      <c r="EO1040" s="3" t="str">
        <f>IF('DATA ENTRY'!CK1039="","",IF('DATA ENTRY'!E1039="","",IF(AND($EF$4='DATA ENTRY'!G1039,$EH$4='DATA ENTRY'!F1039),'DATA ENTRY'!E1039,"")))</f>
        <v/>
      </c>
      <c r="EP1040" s="3" t="str">
        <f>IF('DATA ENTRY'!CK1039="","",IF('DATA ENTRY'!D1039="","",IF(AND($EF$4='DATA ENTRY'!G1039,$EH$4='DATA ENTRY'!F1039),'DATA ENTRY'!D1039,"")))</f>
        <v/>
      </c>
      <c r="EQ1040" s="3" t="str">
        <f>IF('DATA ENTRY'!CK1039="","",IF('DATA ENTRY'!W1039="","",IF(AND($EF$4='DATA ENTRY'!G1039,$EH$4='DATA ENTRY'!F1039),'DATA ENTRY'!W1039,"")))</f>
        <v/>
      </c>
      <c r="ER1040" s="3" t="str">
        <f>IF('DATA ENTRY'!CK1039="","",IF('DATA ENTRY'!X1039="","",IF(AND($EF$4='DATA ENTRY'!G1039,$EH$4='DATA ENTRY'!F1039),'DATA ENTRY'!X1039,"")))</f>
        <v/>
      </c>
      <c r="ES1040" s="108" t="str">
        <f t="shared" si="271"/>
        <v/>
      </c>
      <c r="ET1040" s="108" t="str">
        <f>IF('DATA ENTRY'!CK1039="","",IF('DATA ENTRY'!D1039="","",IF(AND($EF$4='DATA ENTRY'!G1039,$EH$4='DATA ENTRY'!F1039),'DATA ENTRY'!G1039,"")))</f>
        <v/>
      </c>
      <c r="EY1040">
        <f t="shared" si="272"/>
        <v>0</v>
      </c>
    </row>
    <row r="1041" spans="1:155">
      <c r="A1041" t="str">
        <f>IF(S1041=0,"",1+(MAX($A$7:A1040)))</f>
        <v/>
      </c>
      <c r="B1041" s="224">
        <v>1035</v>
      </c>
      <c r="C1041" s="3" t="str">
        <f>IF('DATA ENTRY'!CK1040="","",IF('DATA ENTRY'!B1040="","",IF($D$4="All Post",'DATA ENTRY'!B1040,IF(AND($D$4='DATA ENTRY'!CK1040),'DATA ENTRY'!B1040,""))))</f>
        <v/>
      </c>
      <c r="D1041" s="3" t="str">
        <f>IF('DATA ENTRY'!CK1040="","",IF('DATA ENTRY'!C1040="","",IF($D$4="All Post",'DATA ENTRY'!C1040,IF(AND($D$4='DATA ENTRY'!CK1040),'DATA ENTRY'!C1040,""))))</f>
        <v/>
      </c>
      <c r="E1041" s="4" t="str">
        <f>IF('DATA ENTRY'!CK1040="","",IF('DATA ENTRY'!I1040="","",IF($D$4="All Post",'DATA ENTRY'!I1040,IF(AND($D$4='DATA ENTRY'!CK1040),'DATA ENTRY'!I1040,""))))</f>
        <v/>
      </c>
      <c r="F1041" s="4" t="str">
        <f>IF('DATA ENTRY'!CK1040="","",IF('DATA ENTRY'!CK1040="","",IF($D$4="All Post",'DATA ENTRY'!CK1040,IF(AND($D$4='DATA ENTRY'!CK1040),'DATA ENTRY'!CK1040,""))))</f>
        <v/>
      </c>
      <c r="G1041" s="3" t="str">
        <f>IF('DATA ENTRY'!CK1040="","",IF('DATA ENTRY'!N1040="","",IF($D$4="All Post",'DATA ENTRY'!N1040,IF(AND($D$4='DATA ENTRY'!CK1040),'DATA ENTRY'!N1040,""))))</f>
        <v/>
      </c>
      <c r="H1041" s="107" t="str">
        <f>IF('DATA ENTRY'!CK1040="","",IF('DATA ENTRY'!O1040="","",IF($D$4="All Post",'DATA ENTRY'!O1040,IF(AND($D$4='DATA ENTRY'!CK1040),'DATA ENTRY'!O1040,""))))</f>
        <v/>
      </c>
      <c r="I1041" s="3" t="str">
        <f>IF('DATA ENTRY'!CK1040="","",IF('DATA ENTRY'!P1040="","",IF($D$4="All Post",'DATA ENTRY'!P1040,IF(AND($D$4='DATA ENTRY'!CK1040),'DATA ENTRY'!P1040,""))))</f>
        <v/>
      </c>
      <c r="J1041" s="107" t="str">
        <f>IF('DATA ENTRY'!CK1040="","",IF('DATA ENTRY'!Q1040="","",IF($D$4="All Post",'DATA ENTRY'!Q1040,IF(AND($D$4='DATA ENTRY'!CK1040),'DATA ENTRY'!Q1040,""))))</f>
        <v/>
      </c>
      <c r="K1041" s="3" t="str">
        <f>IF('DATA ENTRY'!CK1040="","",IF('DATA ENTRY'!R1040="","",IF($D$4="All Post",'DATA ENTRY'!R1040,IF(AND($D$4='DATA ENTRY'!CK1040),'DATA ENTRY'!R1040,""))))</f>
        <v/>
      </c>
      <c r="L1041" s="3" t="str">
        <f>IF('DATA ENTRY'!CK1040="","",IF('DATA ENTRY'!S1040="","",IF($D$4="All Post",'DATA ENTRY'!S1040,IF(AND($D$4='DATA ENTRY'!CK1040),'DATA ENTRY'!S1040,""))))</f>
        <v/>
      </c>
      <c r="M1041" s="3" t="str">
        <f>IF('DATA ENTRY'!CK1040="","",IF('DATA ENTRY'!E1040="","",IF($D$4="All Post",'DATA ENTRY'!E1040,IF(AND($D$4='DATA ENTRY'!CK1040),'DATA ENTRY'!E1040,""))))</f>
        <v/>
      </c>
      <c r="N1041" s="3" t="str">
        <f>IF('DATA ENTRY'!CK1040="","",IF('DATA ENTRY'!W1040="","",IF($D$4="All Post",'DATA ENTRY'!W1040,IF(AND($D$4='DATA ENTRY'!CK1040),'DATA ENTRY'!W1040,""))))</f>
        <v/>
      </c>
      <c r="O1041" s="3" t="str">
        <f>IF('DATA ENTRY'!CK1040="","",IF('DATA ENTRY'!X1040="","",IF($D$4="All Post",'DATA ENTRY'!X1040,IF(AND($D$4='DATA ENTRY'!CK1040),'DATA ENTRY'!X1040,""))))</f>
        <v/>
      </c>
      <c r="P1041" s="3" t="str">
        <f>IF('DATA ENTRY'!CK1040="","",IF('DATA ENTRY'!G1040="","",IF($D$4="All Post",'DATA ENTRY'!G1040,IF(AND($D$4='DATA ENTRY'!CK1040),'DATA ENTRY'!G1040,""))))</f>
        <v/>
      </c>
      <c r="S1041">
        <f t="shared" si="259"/>
        <v>0</v>
      </c>
      <c r="T1041" t="str">
        <f t="shared" si="260"/>
        <v/>
      </c>
      <c r="BZ1041" t="str">
        <f t="shared" si="261"/>
        <v/>
      </c>
      <c r="CA1041" t="str">
        <f t="shared" si="262"/>
        <v/>
      </c>
      <c r="CB1041" s="224">
        <v>1035</v>
      </c>
      <c r="CC1041" s="3" t="str">
        <f>IF('DATA ENTRY'!CK1040="","",IF('DATA ENTRY'!B1040="","",IF(AND($CD$4='DATA ENTRY'!CK1040,$CG$4='DATA ENTRY'!D1040),'DATA ENTRY'!B1040,"")))</f>
        <v/>
      </c>
      <c r="CD1041" s="3" t="str">
        <f>IF('DATA ENTRY'!CK1040="","",IF('DATA ENTRY'!C1040="","",IF(AND($CD$4='DATA ENTRY'!CK1040,$CG$4='DATA ENTRY'!D1040),'DATA ENTRY'!C1040,"")))</f>
        <v/>
      </c>
      <c r="CE1041" s="4" t="str">
        <f>IF('DATA ENTRY'!CK1040="","",IF('DATA ENTRY'!I1040="","",IF(AND($CD$4='DATA ENTRY'!CK1040,$CG$4='DATA ENTRY'!D1040),'DATA ENTRY'!I1040,"")))</f>
        <v/>
      </c>
      <c r="CF1041" s="4" t="str">
        <f>IF('DATA ENTRY'!CK1040="","",IF('DATA ENTRY'!CK1040="","",IF(AND($CD$4='DATA ENTRY'!CK1040,$CG$4='DATA ENTRY'!D1040),'DATA ENTRY'!CK1040,"")))</f>
        <v/>
      </c>
      <c r="CG1041" s="3" t="str">
        <f>IF('DATA ENTRY'!CK1040="","",IF('DATA ENTRY'!N1040="","",IF(AND($CD$4='DATA ENTRY'!CK1040,$CG$4='DATA ENTRY'!D1040),'DATA ENTRY'!N1040,"")))</f>
        <v/>
      </c>
      <c r="CH1041" s="107" t="str">
        <f>IF('DATA ENTRY'!CK1040="","",IF('DATA ENTRY'!O1040="","",IF(AND($CD$4='DATA ENTRY'!CK1040,$CG$4='DATA ENTRY'!D1040),'DATA ENTRY'!O1040,"")))</f>
        <v/>
      </c>
      <c r="CI1041" s="3" t="str">
        <f>IF('DATA ENTRY'!CK1040="","",IF('DATA ENTRY'!P1040="","",IF(AND($CD$4='DATA ENTRY'!CK1040,$CG$4='DATA ENTRY'!D1040),'DATA ENTRY'!P1040,"")))</f>
        <v/>
      </c>
      <c r="CJ1041" s="107" t="str">
        <f>IF('DATA ENTRY'!CK1040="","",IF('DATA ENTRY'!Q1040="","",IF(AND($CD$4='DATA ENTRY'!CK1040,$CG$4='DATA ENTRY'!D1040),'DATA ENTRY'!Q1040,"")))</f>
        <v/>
      </c>
      <c r="CK1041" s="3" t="str">
        <f>IF('DATA ENTRY'!CK1040="","",IF('DATA ENTRY'!R1040="","",IF(AND($CD$4='DATA ENTRY'!CK1040,$CG$4='DATA ENTRY'!D1040),'DATA ENTRY'!R1040,"")))</f>
        <v/>
      </c>
      <c r="CL1041" s="3" t="str">
        <f>IF('DATA ENTRY'!CK1040="","",IF('DATA ENTRY'!S1040="","",IF(AND($CD$4='DATA ENTRY'!CK1040,$CG$4='DATA ENTRY'!D1040),'DATA ENTRY'!S1040,"")))</f>
        <v/>
      </c>
      <c r="CM1041" s="3" t="str">
        <f>IF('DATA ENTRY'!CK1040="","",IF('DATA ENTRY'!E1040="","",IF(AND($CD$4='DATA ENTRY'!CK1040,$CG$4='DATA ENTRY'!D1040),'DATA ENTRY'!E1040,"")))</f>
        <v/>
      </c>
      <c r="CN1041" s="3" t="str">
        <f>IF('DATA ENTRY'!CK1040="","",IF('DATA ENTRY'!W1040="","",IF(AND($CD$4='DATA ENTRY'!CK1040,$CG$4='DATA ENTRY'!D1040),'DATA ENTRY'!W1040,"")))</f>
        <v/>
      </c>
      <c r="CO1041" s="3" t="str">
        <f>IF('DATA ENTRY'!CK1040="","",IF('DATA ENTRY'!X1040="","",IF(AND($CD$4='DATA ENTRY'!CK1040,$CG$4='DATA ENTRY'!D1040),'DATA ENTRY'!X1040,"")))</f>
        <v/>
      </c>
      <c r="CP1041" s="108" t="str">
        <f t="shared" si="263"/>
        <v/>
      </c>
      <c r="CQ1041" s="108" t="str">
        <f>IF('DATA ENTRY'!CK1040="","",IF('DATA ENTRY'!G1040="","",IF(AND($CD$4='DATA ENTRY'!CK1040,$CG$4='DATA ENTRY'!D1040),'DATA ENTRY'!G1040,"")))</f>
        <v/>
      </c>
      <c r="CR1041" s="230" t="str">
        <f>IF('DATA ENTRY'!CK1040="","",IF('DATA ENTRY'!D1040="","",IF(AND($CD$4='DATA ENTRY'!CK1040,$CG$4='DATA ENTRY'!D1040),'DATA ENTRY'!D1040,"")))</f>
        <v/>
      </c>
      <c r="CS1041">
        <f t="shared" si="264"/>
        <v>0</v>
      </c>
      <c r="CT1041">
        <f t="shared" si="265"/>
        <v>0</v>
      </c>
      <c r="CV1041" s="139"/>
      <c r="CX1041">
        <f t="shared" si="266"/>
        <v>0</v>
      </c>
      <c r="DB1041" t="str">
        <f t="shared" si="273"/>
        <v/>
      </c>
      <c r="DC1041" t="str">
        <f t="shared" si="274"/>
        <v/>
      </c>
      <c r="DD1041" s="224">
        <v>1035</v>
      </c>
      <c r="DE1041" s="3" t="str">
        <f>IF('DATA ENTRY'!CK1040="","",IF('DATA ENTRY'!B1040="","",IF(AND($DF$4='DATA ENTRY'!D1040),'DATA ENTRY'!B1040,"")))</f>
        <v/>
      </c>
      <c r="DF1041" s="3" t="str">
        <f>IF('DATA ENTRY'!CK1040="","",IF('DATA ENTRY'!C1040="","",IF(AND($DF$4='DATA ENTRY'!D1040),'DATA ENTRY'!C1040,"")))</f>
        <v/>
      </c>
      <c r="DG1041" s="4" t="str">
        <f>IF('DATA ENTRY'!CK1040="","",IF('DATA ENTRY'!I1040="","",IF(AND($DF$4='DATA ENTRY'!D1040),'DATA ENTRY'!I1040,"")))</f>
        <v/>
      </c>
      <c r="DH1041" s="4" t="str">
        <f>IF('DATA ENTRY'!CK1040="","",IF('DATA ENTRY'!CK1040="","",IF(AND($DF$4='DATA ENTRY'!D1040),'DATA ENTRY'!CK1040,"")))</f>
        <v/>
      </c>
      <c r="DI1041" s="3" t="str">
        <f>IF('DATA ENTRY'!CK1040="","",IF('DATA ENTRY'!N1040="","",IF(AND($DF$4='DATA ENTRY'!D1040),'DATA ENTRY'!N1040,"")))</f>
        <v/>
      </c>
      <c r="DJ1041" s="107" t="str">
        <f>IF('DATA ENTRY'!CK1040="","",IF('DATA ENTRY'!O1040="","",IF(AND($DF$4='DATA ENTRY'!D1040),'DATA ENTRY'!O1040,"")))</f>
        <v/>
      </c>
      <c r="DK1041" s="3" t="str">
        <f>IF('DATA ENTRY'!CK1040="","",IF('DATA ENTRY'!P1040="","",IF(AND($DF$4='DATA ENTRY'!D1040),'DATA ENTRY'!P1040,"")))</f>
        <v/>
      </c>
      <c r="DL1041" s="107" t="str">
        <f>IF('DATA ENTRY'!CK1040="","",IF('DATA ENTRY'!Q1040="","",IF(AND($DF$4='DATA ENTRY'!D1040),'DATA ENTRY'!Q1040,"")))</f>
        <v/>
      </c>
      <c r="DM1041" s="3" t="str">
        <f>IF('DATA ENTRY'!CK1040="","",IF('DATA ENTRY'!R1040="","",IF(AND($DF$4='DATA ENTRY'!D1040),'DATA ENTRY'!R1040,"")))</f>
        <v/>
      </c>
      <c r="DN1041" s="107" t="str">
        <f>IF('DATA ENTRY'!CK1040="","",IF('DATA ENTRY'!S1040="","",IF(AND($DF$4='DATA ENTRY'!D1040),'DATA ENTRY'!S1040,"")))</f>
        <v/>
      </c>
      <c r="DO1041" s="3" t="str">
        <f>IF('DATA ENTRY'!CK1040="","",IF('DATA ENTRY'!E1040="","",IF(AND($DF$4='DATA ENTRY'!D1040),'DATA ENTRY'!E1040,"")))</f>
        <v/>
      </c>
      <c r="DP1041" s="3" t="str">
        <f>IF('DATA ENTRY'!CK1040="","",IF('DATA ENTRY'!D1040="","",IF(AND($DF$4='DATA ENTRY'!D1040),'DATA ENTRY'!D1040,"")))</f>
        <v/>
      </c>
      <c r="DQ1041" s="3" t="str">
        <f>IF('DATA ENTRY'!CK1040="","",IF('DATA ENTRY'!W1040="","",IF(AND($DF$4='DATA ENTRY'!D1040),'DATA ENTRY'!W1040,"")))</f>
        <v/>
      </c>
      <c r="DR1041" s="3" t="str">
        <f>IF('DATA ENTRY'!CK1040="","",IF('DATA ENTRY'!X1040="","",IF(AND($DF$4='DATA ENTRY'!D1040),'DATA ENTRY'!X1040,"")))</f>
        <v/>
      </c>
      <c r="DS1041" s="108" t="str">
        <f t="shared" si="267"/>
        <v/>
      </c>
      <c r="DT1041" s="108" t="str">
        <f>IF('DATA ENTRY'!CK1040="","",IF('DATA ENTRY'!D1040="","",IF(AND($DF$4='DATA ENTRY'!D1040),'DATA ENTRY'!G1040,"")))</f>
        <v/>
      </c>
      <c r="DY1041">
        <f t="shared" si="268"/>
        <v>0</v>
      </c>
      <c r="EB1041" t="str">
        <f t="shared" si="269"/>
        <v/>
      </c>
      <c r="EC1041" t="str">
        <f t="shared" si="270"/>
        <v/>
      </c>
      <c r="ED1041" s="224">
        <v>1035</v>
      </c>
      <c r="EE1041" s="3" t="str">
        <f>IF('DATA ENTRY'!CK1040="","",IF('DATA ENTRY'!B1040="","",IF(AND($EF$4='DATA ENTRY'!G1040,$EH$4='DATA ENTRY'!F1040),'DATA ENTRY'!B1040,"")))</f>
        <v/>
      </c>
      <c r="EF1041" s="3" t="str">
        <f>IF('DATA ENTRY'!CK1040="","",IF('DATA ENTRY'!C1040="","",IF(AND($EF$4='DATA ENTRY'!G1040,$EH$4='DATA ENTRY'!F1040),'DATA ENTRY'!C1040,"")))</f>
        <v/>
      </c>
      <c r="EG1041" s="4" t="str">
        <f>IF('DATA ENTRY'!CK1040="","",IF('DATA ENTRY'!I1040="","",IF(AND($EF$4='DATA ENTRY'!G1040,$EH$4='DATA ENTRY'!F1040),'DATA ENTRY'!I1040,"")))</f>
        <v/>
      </c>
      <c r="EH1041" s="4" t="str">
        <f>IF('DATA ENTRY'!CK1040="","",IF('DATA ENTRY'!CK1040="","",IF(AND($EF$4='DATA ENTRY'!G1040,$EH$4='DATA ENTRY'!F1040),'DATA ENTRY'!CK1040,"")))</f>
        <v/>
      </c>
      <c r="EI1041" s="3" t="str">
        <f>IF('DATA ENTRY'!CK1040="","",IF('DATA ENTRY'!N1040="","",IF(AND($EF$4='DATA ENTRY'!G1040,$EH$4='DATA ENTRY'!F1040),'DATA ENTRY'!N1040,"")))</f>
        <v/>
      </c>
      <c r="EJ1041" s="107" t="str">
        <f>IF('DATA ENTRY'!CK1040="","",IF('DATA ENTRY'!O1040="","",IF(AND($EF$4='DATA ENTRY'!G1040,$EH$4='DATA ENTRY'!F1040),'DATA ENTRY'!O1040,"")))</f>
        <v/>
      </c>
      <c r="EK1041" s="3" t="str">
        <f>IF('DATA ENTRY'!CK1040="","",IF('DATA ENTRY'!P1040="","",IF(AND($EF$4='DATA ENTRY'!G1040,$EH$4='DATA ENTRY'!F1040),'DATA ENTRY'!P1040,"")))</f>
        <v/>
      </c>
      <c r="EL1041" s="107" t="str">
        <f>IF('DATA ENTRY'!CK1040="","",IF('DATA ENTRY'!Q1040="","",IF(AND($EF$4='DATA ENTRY'!G1040,$EH$4='DATA ENTRY'!F1040),'DATA ENTRY'!Q1040,"")))</f>
        <v/>
      </c>
      <c r="EM1041" s="3" t="str">
        <f>IF('DATA ENTRY'!CK1040="","",IF('DATA ENTRY'!R1040="","",IF(AND($EF$4='DATA ENTRY'!G1040,$EH$4='DATA ENTRY'!F1040),'DATA ENTRY'!R1040,"")))</f>
        <v/>
      </c>
      <c r="EN1041" s="107" t="str">
        <f>IF('DATA ENTRY'!CK1040="","",IF('DATA ENTRY'!S1040="","",IF(AND($EF$4='DATA ENTRY'!G1040,$EH$4='DATA ENTRY'!F1040),'DATA ENTRY'!S1040,"")))</f>
        <v/>
      </c>
      <c r="EO1041" s="3" t="str">
        <f>IF('DATA ENTRY'!CK1040="","",IF('DATA ENTRY'!E1040="","",IF(AND($EF$4='DATA ENTRY'!G1040,$EH$4='DATA ENTRY'!F1040),'DATA ENTRY'!E1040,"")))</f>
        <v/>
      </c>
      <c r="EP1041" s="3" t="str">
        <f>IF('DATA ENTRY'!CK1040="","",IF('DATA ENTRY'!D1040="","",IF(AND($EF$4='DATA ENTRY'!G1040,$EH$4='DATA ENTRY'!F1040),'DATA ENTRY'!D1040,"")))</f>
        <v/>
      </c>
      <c r="EQ1041" s="3" t="str">
        <f>IF('DATA ENTRY'!CK1040="","",IF('DATA ENTRY'!W1040="","",IF(AND($EF$4='DATA ENTRY'!G1040,$EH$4='DATA ENTRY'!F1040),'DATA ENTRY'!W1040,"")))</f>
        <v/>
      </c>
      <c r="ER1041" s="3" t="str">
        <f>IF('DATA ENTRY'!CK1040="","",IF('DATA ENTRY'!X1040="","",IF(AND($EF$4='DATA ENTRY'!G1040,$EH$4='DATA ENTRY'!F1040),'DATA ENTRY'!X1040,"")))</f>
        <v/>
      </c>
      <c r="ES1041" s="108" t="str">
        <f t="shared" si="271"/>
        <v/>
      </c>
      <c r="ET1041" s="108" t="str">
        <f>IF('DATA ENTRY'!CK1040="","",IF('DATA ENTRY'!D1040="","",IF(AND($EF$4='DATA ENTRY'!G1040,$EH$4='DATA ENTRY'!F1040),'DATA ENTRY'!G1040,"")))</f>
        <v/>
      </c>
      <c r="EY1041">
        <f t="shared" si="272"/>
        <v>0</v>
      </c>
    </row>
    <row r="1042" spans="1:155">
      <c r="A1042" t="str">
        <f>IF(S1042=0,"",1+(MAX($A$7:A1041)))</f>
        <v/>
      </c>
      <c r="B1042" s="224">
        <v>1036</v>
      </c>
      <c r="C1042" s="3" t="str">
        <f>IF('DATA ENTRY'!CK1041="","",IF('DATA ENTRY'!B1041="","",IF($D$4="All Post",'DATA ENTRY'!B1041,IF(AND($D$4='DATA ENTRY'!CK1041),'DATA ENTRY'!B1041,""))))</f>
        <v/>
      </c>
      <c r="D1042" s="3" t="str">
        <f>IF('DATA ENTRY'!CK1041="","",IF('DATA ENTRY'!C1041="","",IF($D$4="All Post",'DATA ENTRY'!C1041,IF(AND($D$4='DATA ENTRY'!CK1041),'DATA ENTRY'!C1041,""))))</f>
        <v/>
      </c>
      <c r="E1042" s="4" t="str">
        <f>IF('DATA ENTRY'!CK1041="","",IF('DATA ENTRY'!I1041="","",IF($D$4="All Post",'DATA ENTRY'!I1041,IF(AND($D$4='DATA ENTRY'!CK1041),'DATA ENTRY'!I1041,""))))</f>
        <v/>
      </c>
      <c r="F1042" s="4" t="str">
        <f>IF('DATA ENTRY'!CK1041="","",IF('DATA ENTRY'!CK1041="","",IF($D$4="All Post",'DATA ENTRY'!CK1041,IF(AND($D$4='DATA ENTRY'!CK1041),'DATA ENTRY'!CK1041,""))))</f>
        <v/>
      </c>
      <c r="G1042" s="3" t="str">
        <f>IF('DATA ENTRY'!CK1041="","",IF('DATA ENTRY'!N1041="","",IF($D$4="All Post",'DATA ENTRY'!N1041,IF(AND($D$4='DATA ENTRY'!CK1041),'DATA ENTRY'!N1041,""))))</f>
        <v/>
      </c>
      <c r="H1042" s="107" t="str">
        <f>IF('DATA ENTRY'!CK1041="","",IF('DATA ENTRY'!O1041="","",IF($D$4="All Post",'DATA ENTRY'!O1041,IF(AND($D$4='DATA ENTRY'!CK1041),'DATA ENTRY'!O1041,""))))</f>
        <v/>
      </c>
      <c r="I1042" s="3" t="str">
        <f>IF('DATA ENTRY'!CK1041="","",IF('DATA ENTRY'!P1041="","",IF($D$4="All Post",'DATA ENTRY'!P1041,IF(AND($D$4='DATA ENTRY'!CK1041),'DATA ENTRY'!P1041,""))))</f>
        <v/>
      </c>
      <c r="J1042" s="107" t="str">
        <f>IF('DATA ENTRY'!CK1041="","",IF('DATA ENTRY'!Q1041="","",IF($D$4="All Post",'DATA ENTRY'!Q1041,IF(AND($D$4='DATA ENTRY'!CK1041),'DATA ENTRY'!Q1041,""))))</f>
        <v/>
      </c>
      <c r="K1042" s="3" t="str">
        <f>IF('DATA ENTRY'!CK1041="","",IF('DATA ENTRY'!R1041="","",IF($D$4="All Post",'DATA ENTRY'!R1041,IF(AND($D$4='DATA ENTRY'!CK1041),'DATA ENTRY'!R1041,""))))</f>
        <v/>
      </c>
      <c r="L1042" s="3" t="str">
        <f>IF('DATA ENTRY'!CK1041="","",IF('DATA ENTRY'!S1041="","",IF($D$4="All Post",'DATA ENTRY'!S1041,IF(AND($D$4='DATA ENTRY'!CK1041),'DATA ENTRY'!S1041,""))))</f>
        <v/>
      </c>
      <c r="M1042" s="3" t="str">
        <f>IF('DATA ENTRY'!CK1041="","",IF('DATA ENTRY'!E1041="","",IF($D$4="All Post",'DATA ENTRY'!E1041,IF(AND($D$4='DATA ENTRY'!CK1041),'DATA ENTRY'!E1041,""))))</f>
        <v/>
      </c>
      <c r="N1042" s="3" t="str">
        <f>IF('DATA ENTRY'!CK1041="","",IF('DATA ENTRY'!W1041="","",IF($D$4="All Post",'DATA ENTRY'!W1041,IF(AND($D$4='DATA ENTRY'!CK1041),'DATA ENTRY'!W1041,""))))</f>
        <v/>
      </c>
      <c r="O1042" s="3" t="str">
        <f>IF('DATA ENTRY'!CK1041="","",IF('DATA ENTRY'!X1041="","",IF($D$4="All Post",'DATA ENTRY'!X1041,IF(AND($D$4='DATA ENTRY'!CK1041),'DATA ENTRY'!X1041,""))))</f>
        <v/>
      </c>
      <c r="P1042" s="3" t="str">
        <f>IF('DATA ENTRY'!CK1041="","",IF('DATA ENTRY'!G1041="","",IF($D$4="All Post",'DATA ENTRY'!G1041,IF(AND($D$4='DATA ENTRY'!CK1041),'DATA ENTRY'!G1041,""))))</f>
        <v/>
      </c>
      <c r="S1042">
        <f t="shared" si="259"/>
        <v>0</v>
      </c>
      <c r="T1042" t="str">
        <f t="shared" si="260"/>
        <v/>
      </c>
      <c r="BZ1042" t="str">
        <f t="shared" si="261"/>
        <v/>
      </c>
      <c r="CA1042" t="str">
        <f t="shared" si="262"/>
        <v/>
      </c>
      <c r="CB1042" s="224">
        <v>1036</v>
      </c>
      <c r="CC1042" s="3" t="str">
        <f>IF('DATA ENTRY'!CK1041="","",IF('DATA ENTRY'!B1041="","",IF(AND($CD$4='DATA ENTRY'!CK1041,$CG$4='DATA ENTRY'!D1041),'DATA ENTRY'!B1041,"")))</f>
        <v/>
      </c>
      <c r="CD1042" s="3" t="str">
        <f>IF('DATA ENTRY'!CK1041="","",IF('DATA ENTRY'!C1041="","",IF(AND($CD$4='DATA ENTRY'!CK1041,$CG$4='DATA ENTRY'!D1041),'DATA ENTRY'!C1041,"")))</f>
        <v/>
      </c>
      <c r="CE1042" s="4" t="str">
        <f>IF('DATA ENTRY'!CK1041="","",IF('DATA ENTRY'!I1041="","",IF(AND($CD$4='DATA ENTRY'!CK1041,$CG$4='DATA ENTRY'!D1041),'DATA ENTRY'!I1041,"")))</f>
        <v/>
      </c>
      <c r="CF1042" s="4" t="str">
        <f>IF('DATA ENTRY'!CK1041="","",IF('DATA ENTRY'!CK1041="","",IF(AND($CD$4='DATA ENTRY'!CK1041,$CG$4='DATA ENTRY'!D1041),'DATA ENTRY'!CK1041,"")))</f>
        <v/>
      </c>
      <c r="CG1042" s="3" t="str">
        <f>IF('DATA ENTRY'!CK1041="","",IF('DATA ENTRY'!N1041="","",IF(AND($CD$4='DATA ENTRY'!CK1041,$CG$4='DATA ENTRY'!D1041),'DATA ENTRY'!N1041,"")))</f>
        <v/>
      </c>
      <c r="CH1042" s="107" t="str">
        <f>IF('DATA ENTRY'!CK1041="","",IF('DATA ENTRY'!O1041="","",IF(AND($CD$4='DATA ENTRY'!CK1041,$CG$4='DATA ENTRY'!D1041),'DATA ENTRY'!O1041,"")))</f>
        <v/>
      </c>
      <c r="CI1042" s="3" t="str">
        <f>IF('DATA ENTRY'!CK1041="","",IF('DATA ENTRY'!P1041="","",IF(AND($CD$4='DATA ENTRY'!CK1041,$CG$4='DATA ENTRY'!D1041),'DATA ENTRY'!P1041,"")))</f>
        <v/>
      </c>
      <c r="CJ1042" s="107" t="str">
        <f>IF('DATA ENTRY'!CK1041="","",IF('DATA ENTRY'!Q1041="","",IF(AND($CD$4='DATA ENTRY'!CK1041,$CG$4='DATA ENTRY'!D1041),'DATA ENTRY'!Q1041,"")))</f>
        <v/>
      </c>
      <c r="CK1042" s="3" t="str">
        <f>IF('DATA ENTRY'!CK1041="","",IF('DATA ENTRY'!R1041="","",IF(AND($CD$4='DATA ENTRY'!CK1041,$CG$4='DATA ENTRY'!D1041),'DATA ENTRY'!R1041,"")))</f>
        <v/>
      </c>
      <c r="CL1042" s="3" t="str">
        <f>IF('DATA ENTRY'!CK1041="","",IF('DATA ENTRY'!S1041="","",IF(AND($CD$4='DATA ENTRY'!CK1041,$CG$4='DATA ENTRY'!D1041),'DATA ENTRY'!S1041,"")))</f>
        <v/>
      </c>
      <c r="CM1042" s="3" t="str">
        <f>IF('DATA ENTRY'!CK1041="","",IF('DATA ENTRY'!E1041="","",IF(AND($CD$4='DATA ENTRY'!CK1041,$CG$4='DATA ENTRY'!D1041),'DATA ENTRY'!E1041,"")))</f>
        <v/>
      </c>
      <c r="CN1042" s="3" t="str">
        <f>IF('DATA ENTRY'!CK1041="","",IF('DATA ENTRY'!W1041="","",IF(AND($CD$4='DATA ENTRY'!CK1041,$CG$4='DATA ENTRY'!D1041),'DATA ENTRY'!W1041,"")))</f>
        <v/>
      </c>
      <c r="CO1042" s="3" t="str">
        <f>IF('DATA ENTRY'!CK1041="","",IF('DATA ENTRY'!X1041="","",IF(AND($CD$4='DATA ENTRY'!CK1041,$CG$4='DATA ENTRY'!D1041),'DATA ENTRY'!X1041,"")))</f>
        <v/>
      </c>
      <c r="CP1042" s="108" t="str">
        <f t="shared" si="263"/>
        <v/>
      </c>
      <c r="CQ1042" s="108" t="str">
        <f>IF('DATA ENTRY'!CK1041="","",IF('DATA ENTRY'!G1041="","",IF(AND($CD$4='DATA ENTRY'!CK1041,$CG$4='DATA ENTRY'!D1041),'DATA ENTRY'!G1041,"")))</f>
        <v/>
      </c>
      <c r="CR1042" s="230" t="str">
        <f>IF('DATA ENTRY'!CK1041="","",IF('DATA ENTRY'!D1041="","",IF(AND($CD$4='DATA ENTRY'!CK1041,$CG$4='DATA ENTRY'!D1041),'DATA ENTRY'!D1041,"")))</f>
        <v/>
      </c>
      <c r="CS1042">
        <f t="shared" si="264"/>
        <v>0</v>
      </c>
      <c r="CT1042">
        <f t="shared" si="265"/>
        <v>0</v>
      </c>
      <c r="CV1042" s="139"/>
      <c r="CX1042">
        <f t="shared" si="266"/>
        <v>0</v>
      </c>
      <c r="DB1042" t="str">
        <f t="shared" si="273"/>
        <v/>
      </c>
      <c r="DC1042" t="str">
        <f t="shared" si="274"/>
        <v/>
      </c>
      <c r="DD1042" s="224">
        <v>1036</v>
      </c>
      <c r="DE1042" s="3" t="str">
        <f>IF('DATA ENTRY'!CK1041="","",IF('DATA ENTRY'!B1041="","",IF(AND($DF$4='DATA ENTRY'!D1041),'DATA ENTRY'!B1041,"")))</f>
        <v/>
      </c>
      <c r="DF1042" s="3" t="str">
        <f>IF('DATA ENTRY'!CK1041="","",IF('DATA ENTRY'!C1041="","",IF(AND($DF$4='DATA ENTRY'!D1041),'DATA ENTRY'!C1041,"")))</f>
        <v/>
      </c>
      <c r="DG1042" s="4" t="str">
        <f>IF('DATA ENTRY'!CK1041="","",IF('DATA ENTRY'!I1041="","",IF(AND($DF$4='DATA ENTRY'!D1041),'DATA ENTRY'!I1041,"")))</f>
        <v/>
      </c>
      <c r="DH1042" s="4" t="str">
        <f>IF('DATA ENTRY'!CK1041="","",IF('DATA ENTRY'!CK1041="","",IF(AND($DF$4='DATA ENTRY'!D1041),'DATA ENTRY'!CK1041,"")))</f>
        <v/>
      </c>
      <c r="DI1042" s="3" t="str">
        <f>IF('DATA ENTRY'!CK1041="","",IF('DATA ENTRY'!N1041="","",IF(AND($DF$4='DATA ENTRY'!D1041),'DATA ENTRY'!N1041,"")))</f>
        <v/>
      </c>
      <c r="DJ1042" s="107" t="str">
        <f>IF('DATA ENTRY'!CK1041="","",IF('DATA ENTRY'!O1041="","",IF(AND($DF$4='DATA ENTRY'!D1041),'DATA ENTRY'!O1041,"")))</f>
        <v/>
      </c>
      <c r="DK1042" s="3" t="str">
        <f>IF('DATA ENTRY'!CK1041="","",IF('DATA ENTRY'!P1041="","",IF(AND($DF$4='DATA ENTRY'!D1041),'DATA ENTRY'!P1041,"")))</f>
        <v/>
      </c>
      <c r="DL1042" s="107" t="str">
        <f>IF('DATA ENTRY'!CK1041="","",IF('DATA ENTRY'!Q1041="","",IF(AND($DF$4='DATA ENTRY'!D1041),'DATA ENTRY'!Q1041,"")))</f>
        <v/>
      </c>
      <c r="DM1042" s="3" t="str">
        <f>IF('DATA ENTRY'!CK1041="","",IF('DATA ENTRY'!R1041="","",IF(AND($DF$4='DATA ENTRY'!D1041),'DATA ENTRY'!R1041,"")))</f>
        <v/>
      </c>
      <c r="DN1042" s="107" t="str">
        <f>IF('DATA ENTRY'!CK1041="","",IF('DATA ENTRY'!S1041="","",IF(AND($DF$4='DATA ENTRY'!D1041),'DATA ENTRY'!S1041,"")))</f>
        <v/>
      </c>
      <c r="DO1042" s="3" t="str">
        <f>IF('DATA ENTRY'!CK1041="","",IF('DATA ENTRY'!E1041="","",IF(AND($DF$4='DATA ENTRY'!D1041),'DATA ENTRY'!E1041,"")))</f>
        <v/>
      </c>
      <c r="DP1042" s="3" t="str">
        <f>IF('DATA ENTRY'!CK1041="","",IF('DATA ENTRY'!D1041="","",IF(AND($DF$4='DATA ENTRY'!D1041),'DATA ENTRY'!D1041,"")))</f>
        <v/>
      </c>
      <c r="DQ1042" s="3" t="str">
        <f>IF('DATA ENTRY'!CK1041="","",IF('DATA ENTRY'!W1041="","",IF(AND($DF$4='DATA ENTRY'!D1041),'DATA ENTRY'!W1041,"")))</f>
        <v/>
      </c>
      <c r="DR1042" s="3" t="str">
        <f>IF('DATA ENTRY'!CK1041="","",IF('DATA ENTRY'!X1041="","",IF(AND($DF$4='DATA ENTRY'!D1041),'DATA ENTRY'!X1041,"")))</f>
        <v/>
      </c>
      <c r="DS1042" s="108" t="str">
        <f t="shared" si="267"/>
        <v/>
      </c>
      <c r="DT1042" s="108" t="str">
        <f>IF('DATA ENTRY'!CK1041="","",IF('DATA ENTRY'!D1041="","",IF(AND($DF$4='DATA ENTRY'!D1041),'DATA ENTRY'!G1041,"")))</f>
        <v/>
      </c>
      <c r="DY1042">
        <f t="shared" si="268"/>
        <v>0</v>
      </c>
      <c r="EB1042" t="str">
        <f t="shared" si="269"/>
        <v/>
      </c>
      <c r="EC1042" t="str">
        <f t="shared" si="270"/>
        <v/>
      </c>
      <c r="ED1042" s="224">
        <v>1036</v>
      </c>
      <c r="EE1042" s="3" t="str">
        <f>IF('DATA ENTRY'!CK1041="","",IF('DATA ENTRY'!B1041="","",IF(AND($EF$4='DATA ENTRY'!G1041,$EH$4='DATA ENTRY'!F1041),'DATA ENTRY'!B1041,"")))</f>
        <v/>
      </c>
      <c r="EF1042" s="3" t="str">
        <f>IF('DATA ENTRY'!CK1041="","",IF('DATA ENTRY'!C1041="","",IF(AND($EF$4='DATA ENTRY'!G1041,$EH$4='DATA ENTRY'!F1041),'DATA ENTRY'!C1041,"")))</f>
        <v/>
      </c>
      <c r="EG1042" s="4" t="str">
        <f>IF('DATA ENTRY'!CK1041="","",IF('DATA ENTRY'!I1041="","",IF(AND($EF$4='DATA ENTRY'!G1041,$EH$4='DATA ENTRY'!F1041),'DATA ENTRY'!I1041,"")))</f>
        <v/>
      </c>
      <c r="EH1042" s="4" t="str">
        <f>IF('DATA ENTRY'!CK1041="","",IF('DATA ENTRY'!CK1041="","",IF(AND($EF$4='DATA ENTRY'!G1041,$EH$4='DATA ENTRY'!F1041),'DATA ENTRY'!CK1041,"")))</f>
        <v/>
      </c>
      <c r="EI1042" s="3" t="str">
        <f>IF('DATA ENTRY'!CK1041="","",IF('DATA ENTRY'!N1041="","",IF(AND($EF$4='DATA ENTRY'!G1041,$EH$4='DATA ENTRY'!F1041),'DATA ENTRY'!N1041,"")))</f>
        <v/>
      </c>
      <c r="EJ1042" s="107" t="str">
        <f>IF('DATA ENTRY'!CK1041="","",IF('DATA ENTRY'!O1041="","",IF(AND($EF$4='DATA ENTRY'!G1041,$EH$4='DATA ENTRY'!F1041),'DATA ENTRY'!O1041,"")))</f>
        <v/>
      </c>
      <c r="EK1042" s="3" t="str">
        <f>IF('DATA ENTRY'!CK1041="","",IF('DATA ENTRY'!P1041="","",IF(AND($EF$4='DATA ENTRY'!G1041,$EH$4='DATA ENTRY'!F1041),'DATA ENTRY'!P1041,"")))</f>
        <v/>
      </c>
      <c r="EL1042" s="107" t="str">
        <f>IF('DATA ENTRY'!CK1041="","",IF('DATA ENTRY'!Q1041="","",IF(AND($EF$4='DATA ENTRY'!G1041,$EH$4='DATA ENTRY'!F1041),'DATA ENTRY'!Q1041,"")))</f>
        <v/>
      </c>
      <c r="EM1042" s="3" t="str">
        <f>IF('DATA ENTRY'!CK1041="","",IF('DATA ENTRY'!R1041="","",IF(AND($EF$4='DATA ENTRY'!G1041,$EH$4='DATA ENTRY'!F1041),'DATA ENTRY'!R1041,"")))</f>
        <v/>
      </c>
      <c r="EN1042" s="107" t="str">
        <f>IF('DATA ENTRY'!CK1041="","",IF('DATA ENTRY'!S1041="","",IF(AND($EF$4='DATA ENTRY'!G1041,$EH$4='DATA ENTRY'!F1041),'DATA ENTRY'!S1041,"")))</f>
        <v/>
      </c>
      <c r="EO1042" s="3" t="str">
        <f>IF('DATA ENTRY'!CK1041="","",IF('DATA ENTRY'!E1041="","",IF(AND($EF$4='DATA ENTRY'!G1041,$EH$4='DATA ENTRY'!F1041),'DATA ENTRY'!E1041,"")))</f>
        <v/>
      </c>
      <c r="EP1042" s="3" t="str">
        <f>IF('DATA ENTRY'!CK1041="","",IF('DATA ENTRY'!D1041="","",IF(AND($EF$4='DATA ENTRY'!G1041,$EH$4='DATA ENTRY'!F1041),'DATA ENTRY'!D1041,"")))</f>
        <v/>
      </c>
      <c r="EQ1042" s="3" t="str">
        <f>IF('DATA ENTRY'!CK1041="","",IF('DATA ENTRY'!W1041="","",IF(AND($EF$4='DATA ENTRY'!G1041,$EH$4='DATA ENTRY'!F1041),'DATA ENTRY'!W1041,"")))</f>
        <v/>
      </c>
      <c r="ER1042" s="3" t="str">
        <f>IF('DATA ENTRY'!CK1041="","",IF('DATA ENTRY'!X1041="","",IF(AND($EF$4='DATA ENTRY'!G1041,$EH$4='DATA ENTRY'!F1041),'DATA ENTRY'!X1041,"")))</f>
        <v/>
      </c>
      <c r="ES1042" s="108" t="str">
        <f t="shared" si="271"/>
        <v/>
      </c>
      <c r="ET1042" s="108" t="str">
        <f>IF('DATA ENTRY'!CK1041="","",IF('DATA ENTRY'!D1041="","",IF(AND($EF$4='DATA ENTRY'!G1041,$EH$4='DATA ENTRY'!F1041),'DATA ENTRY'!G1041,"")))</f>
        <v/>
      </c>
      <c r="EY1042">
        <f t="shared" si="272"/>
        <v>0</v>
      </c>
    </row>
    <row r="1043" spans="1:155">
      <c r="A1043" t="str">
        <f>IF(S1043=0,"",1+(MAX($A$7:A1042)))</f>
        <v/>
      </c>
      <c r="B1043" s="224">
        <v>1037</v>
      </c>
      <c r="C1043" s="3" t="str">
        <f>IF('DATA ENTRY'!CK1042="","",IF('DATA ENTRY'!B1042="","",IF($D$4="All Post",'DATA ENTRY'!B1042,IF(AND($D$4='DATA ENTRY'!CK1042),'DATA ENTRY'!B1042,""))))</f>
        <v/>
      </c>
      <c r="D1043" s="3" t="str">
        <f>IF('DATA ENTRY'!CK1042="","",IF('DATA ENTRY'!C1042="","",IF($D$4="All Post",'DATA ENTRY'!C1042,IF(AND($D$4='DATA ENTRY'!CK1042),'DATA ENTRY'!C1042,""))))</f>
        <v/>
      </c>
      <c r="E1043" s="4" t="str">
        <f>IF('DATA ENTRY'!CK1042="","",IF('DATA ENTRY'!I1042="","",IF($D$4="All Post",'DATA ENTRY'!I1042,IF(AND($D$4='DATA ENTRY'!CK1042),'DATA ENTRY'!I1042,""))))</f>
        <v/>
      </c>
      <c r="F1043" s="4" t="str">
        <f>IF('DATA ENTRY'!CK1042="","",IF('DATA ENTRY'!CK1042="","",IF($D$4="All Post",'DATA ENTRY'!CK1042,IF(AND($D$4='DATA ENTRY'!CK1042),'DATA ENTRY'!CK1042,""))))</f>
        <v/>
      </c>
      <c r="G1043" s="3" t="str">
        <f>IF('DATA ENTRY'!CK1042="","",IF('DATA ENTRY'!N1042="","",IF($D$4="All Post",'DATA ENTRY'!N1042,IF(AND($D$4='DATA ENTRY'!CK1042),'DATA ENTRY'!N1042,""))))</f>
        <v/>
      </c>
      <c r="H1043" s="107" t="str">
        <f>IF('DATA ENTRY'!CK1042="","",IF('DATA ENTRY'!O1042="","",IF($D$4="All Post",'DATA ENTRY'!O1042,IF(AND($D$4='DATA ENTRY'!CK1042),'DATA ENTRY'!O1042,""))))</f>
        <v/>
      </c>
      <c r="I1043" s="3" t="str">
        <f>IF('DATA ENTRY'!CK1042="","",IF('DATA ENTRY'!P1042="","",IF($D$4="All Post",'DATA ENTRY'!P1042,IF(AND($D$4='DATA ENTRY'!CK1042),'DATA ENTRY'!P1042,""))))</f>
        <v/>
      </c>
      <c r="J1043" s="107" t="str">
        <f>IF('DATA ENTRY'!CK1042="","",IF('DATA ENTRY'!Q1042="","",IF($D$4="All Post",'DATA ENTRY'!Q1042,IF(AND($D$4='DATA ENTRY'!CK1042),'DATA ENTRY'!Q1042,""))))</f>
        <v/>
      </c>
      <c r="K1043" s="3" t="str">
        <f>IF('DATA ENTRY'!CK1042="","",IF('DATA ENTRY'!R1042="","",IF($D$4="All Post",'DATA ENTRY'!R1042,IF(AND($D$4='DATA ENTRY'!CK1042),'DATA ENTRY'!R1042,""))))</f>
        <v/>
      </c>
      <c r="L1043" s="3" t="str">
        <f>IF('DATA ENTRY'!CK1042="","",IF('DATA ENTRY'!S1042="","",IF($D$4="All Post",'DATA ENTRY'!S1042,IF(AND($D$4='DATA ENTRY'!CK1042),'DATA ENTRY'!S1042,""))))</f>
        <v/>
      </c>
      <c r="M1043" s="3" t="str">
        <f>IF('DATA ENTRY'!CK1042="","",IF('DATA ENTRY'!E1042="","",IF($D$4="All Post",'DATA ENTRY'!E1042,IF(AND($D$4='DATA ENTRY'!CK1042),'DATA ENTRY'!E1042,""))))</f>
        <v/>
      </c>
      <c r="N1043" s="3" t="str">
        <f>IF('DATA ENTRY'!CK1042="","",IF('DATA ENTRY'!W1042="","",IF($D$4="All Post",'DATA ENTRY'!W1042,IF(AND($D$4='DATA ENTRY'!CK1042),'DATA ENTRY'!W1042,""))))</f>
        <v/>
      </c>
      <c r="O1043" s="3" t="str">
        <f>IF('DATA ENTRY'!CK1042="","",IF('DATA ENTRY'!X1042="","",IF($D$4="All Post",'DATA ENTRY'!X1042,IF(AND($D$4='DATA ENTRY'!CK1042),'DATA ENTRY'!X1042,""))))</f>
        <v/>
      </c>
      <c r="P1043" s="3" t="str">
        <f>IF('DATA ENTRY'!CK1042="","",IF('DATA ENTRY'!G1042="","",IF($D$4="All Post",'DATA ENTRY'!G1042,IF(AND($D$4='DATA ENTRY'!CK1042),'DATA ENTRY'!G1042,""))))</f>
        <v/>
      </c>
      <c r="S1043">
        <f t="shared" si="259"/>
        <v>0</v>
      </c>
      <c r="T1043" t="str">
        <f t="shared" si="260"/>
        <v/>
      </c>
      <c r="BZ1043" t="str">
        <f t="shared" si="261"/>
        <v/>
      </c>
      <c r="CA1043" t="str">
        <f t="shared" si="262"/>
        <v/>
      </c>
      <c r="CB1043" s="224">
        <v>1037</v>
      </c>
      <c r="CC1043" s="3" t="str">
        <f>IF('DATA ENTRY'!CK1042="","",IF('DATA ENTRY'!B1042="","",IF(AND($CD$4='DATA ENTRY'!CK1042,$CG$4='DATA ENTRY'!D1042),'DATA ENTRY'!B1042,"")))</f>
        <v/>
      </c>
      <c r="CD1043" s="3" t="str">
        <f>IF('DATA ENTRY'!CK1042="","",IF('DATA ENTRY'!C1042="","",IF(AND($CD$4='DATA ENTRY'!CK1042,$CG$4='DATA ENTRY'!D1042),'DATA ENTRY'!C1042,"")))</f>
        <v/>
      </c>
      <c r="CE1043" s="4" t="str">
        <f>IF('DATA ENTRY'!CK1042="","",IF('DATA ENTRY'!I1042="","",IF(AND($CD$4='DATA ENTRY'!CK1042,$CG$4='DATA ENTRY'!D1042),'DATA ENTRY'!I1042,"")))</f>
        <v/>
      </c>
      <c r="CF1043" s="4" t="str">
        <f>IF('DATA ENTRY'!CK1042="","",IF('DATA ENTRY'!CK1042="","",IF(AND($CD$4='DATA ENTRY'!CK1042,$CG$4='DATA ENTRY'!D1042),'DATA ENTRY'!CK1042,"")))</f>
        <v/>
      </c>
      <c r="CG1043" s="3" t="str">
        <f>IF('DATA ENTRY'!CK1042="","",IF('DATA ENTRY'!N1042="","",IF(AND($CD$4='DATA ENTRY'!CK1042,$CG$4='DATA ENTRY'!D1042),'DATA ENTRY'!N1042,"")))</f>
        <v/>
      </c>
      <c r="CH1043" s="107" t="str">
        <f>IF('DATA ENTRY'!CK1042="","",IF('DATA ENTRY'!O1042="","",IF(AND($CD$4='DATA ENTRY'!CK1042,$CG$4='DATA ENTRY'!D1042),'DATA ENTRY'!O1042,"")))</f>
        <v/>
      </c>
      <c r="CI1043" s="3" t="str">
        <f>IF('DATA ENTRY'!CK1042="","",IF('DATA ENTRY'!P1042="","",IF(AND($CD$4='DATA ENTRY'!CK1042,$CG$4='DATA ENTRY'!D1042),'DATA ENTRY'!P1042,"")))</f>
        <v/>
      </c>
      <c r="CJ1043" s="107" t="str">
        <f>IF('DATA ENTRY'!CK1042="","",IF('DATA ENTRY'!Q1042="","",IF(AND($CD$4='DATA ENTRY'!CK1042,$CG$4='DATA ENTRY'!D1042),'DATA ENTRY'!Q1042,"")))</f>
        <v/>
      </c>
      <c r="CK1043" s="3" t="str">
        <f>IF('DATA ENTRY'!CK1042="","",IF('DATA ENTRY'!R1042="","",IF(AND($CD$4='DATA ENTRY'!CK1042,$CG$4='DATA ENTRY'!D1042),'DATA ENTRY'!R1042,"")))</f>
        <v/>
      </c>
      <c r="CL1043" s="3" t="str">
        <f>IF('DATA ENTRY'!CK1042="","",IF('DATA ENTRY'!S1042="","",IF(AND($CD$4='DATA ENTRY'!CK1042,$CG$4='DATA ENTRY'!D1042),'DATA ENTRY'!S1042,"")))</f>
        <v/>
      </c>
      <c r="CM1043" s="3" t="str">
        <f>IF('DATA ENTRY'!CK1042="","",IF('DATA ENTRY'!E1042="","",IF(AND($CD$4='DATA ENTRY'!CK1042,$CG$4='DATA ENTRY'!D1042),'DATA ENTRY'!E1042,"")))</f>
        <v/>
      </c>
      <c r="CN1043" s="3" t="str">
        <f>IF('DATA ENTRY'!CK1042="","",IF('DATA ENTRY'!W1042="","",IF(AND($CD$4='DATA ENTRY'!CK1042,$CG$4='DATA ENTRY'!D1042),'DATA ENTRY'!W1042,"")))</f>
        <v/>
      </c>
      <c r="CO1043" s="3" t="str">
        <f>IF('DATA ENTRY'!CK1042="","",IF('DATA ENTRY'!X1042="","",IF(AND($CD$4='DATA ENTRY'!CK1042,$CG$4='DATA ENTRY'!D1042),'DATA ENTRY'!X1042,"")))</f>
        <v/>
      </c>
      <c r="CP1043" s="108" t="str">
        <f t="shared" si="263"/>
        <v/>
      </c>
      <c r="CQ1043" s="108" t="str">
        <f>IF('DATA ENTRY'!CK1042="","",IF('DATA ENTRY'!G1042="","",IF(AND($CD$4='DATA ENTRY'!CK1042,$CG$4='DATA ENTRY'!D1042),'DATA ENTRY'!G1042,"")))</f>
        <v/>
      </c>
      <c r="CR1043" s="230" t="str">
        <f>IF('DATA ENTRY'!CK1042="","",IF('DATA ENTRY'!D1042="","",IF(AND($CD$4='DATA ENTRY'!CK1042,$CG$4='DATA ENTRY'!D1042),'DATA ENTRY'!D1042,"")))</f>
        <v/>
      </c>
      <c r="CS1043">
        <f t="shared" si="264"/>
        <v>0</v>
      </c>
      <c r="CT1043">
        <f t="shared" si="265"/>
        <v>0</v>
      </c>
      <c r="CV1043" s="139"/>
      <c r="CX1043">
        <f t="shared" si="266"/>
        <v>0</v>
      </c>
      <c r="DB1043" t="str">
        <f t="shared" si="273"/>
        <v/>
      </c>
      <c r="DC1043" t="str">
        <f t="shared" si="274"/>
        <v/>
      </c>
      <c r="DD1043" s="224">
        <v>1037</v>
      </c>
      <c r="DE1043" s="3" t="str">
        <f>IF('DATA ENTRY'!CK1042="","",IF('DATA ENTRY'!B1042="","",IF(AND($DF$4='DATA ENTRY'!D1042),'DATA ENTRY'!B1042,"")))</f>
        <v/>
      </c>
      <c r="DF1043" s="3" t="str">
        <f>IF('DATA ENTRY'!CK1042="","",IF('DATA ENTRY'!C1042="","",IF(AND($DF$4='DATA ENTRY'!D1042),'DATA ENTRY'!C1042,"")))</f>
        <v/>
      </c>
      <c r="DG1043" s="4" t="str">
        <f>IF('DATA ENTRY'!CK1042="","",IF('DATA ENTRY'!I1042="","",IF(AND($DF$4='DATA ENTRY'!D1042),'DATA ENTRY'!I1042,"")))</f>
        <v/>
      </c>
      <c r="DH1043" s="4" t="str">
        <f>IF('DATA ENTRY'!CK1042="","",IF('DATA ENTRY'!CK1042="","",IF(AND($DF$4='DATA ENTRY'!D1042),'DATA ENTRY'!CK1042,"")))</f>
        <v/>
      </c>
      <c r="DI1043" s="3" t="str">
        <f>IF('DATA ENTRY'!CK1042="","",IF('DATA ENTRY'!N1042="","",IF(AND($DF$4='DATA ENTRY'!D1042),'DATA ENTRY'!N1042,"")))</f>
        <v/>
      </c>
      <c r="DJ1043" s="107" t="str">
        <f>IF('DATA ENTRY'!CK1042="","",IF('DATA ENTRY'!O1042="","",IF(AND($DF$4='DATA ENTRY'!D1042),'DATA ENTRY'!O1042,"")))</f>
        <v/>
      </c>
      <c r="DK1043" s="3" t="str">
        <f>IF('DATA ENTRY'!CK1042="","",IF('DATA ENTRY'!P1042="","",IF(AND($DF$4='DATA ENTRY'!D1042),'DATA ENTRY'!P1042,"")))</f>
        <v/>
      </c>
      <c r="DL1043" s="107" t="str">
        <f>IF('DATA ENTRY'!CK1042="","",IF('DATA ENTRY'!Q1042="","",IF(AND($DF$4='DATA ENTRY'!D1042),'DATA ENTRY'!Q1042,"")))</f>
        <v/>
      </c>
      <c r="DM1043" s="3" t="str">
        <f>IF('DATA ENTRY'!CK1042="","",IF('DATA ENTRY'!R1042="","",IF(AND($DF$4='DATA ENTRY'!D1042),'DATA ENTRY'!R1042,"")))</f>
        <v/>
      </c>
      <c r="DN1043" s="107" t="str">
        <f>IF('DATA ENTRY'!CK1042="","",IF('DATA ENTRY'!S1042="","",IF(AND($DF$4='DATA ENTRY'!D1042),'DATA ENTRY'!S1042,"")))</f>
        <v/>
      </c>
      <c r="DO1043" s="3" t="str">
        <f>IF('DATA ENTRY'!CK1042="","",IF('DATA ENTRY'!E1042="","",IF(AND($DF$4='DATA ENTRY'!D1042),'DATA ENTRY'!E1042,"")))</f>
        <v/>
      </c>
      <c r="DP1043" s="3" t="str">
        <f>IF('DATA ENTRY'!CK1042="","",IF('DATA ENTRY'!D1042="","",IF(AND($DF$4='DATA ENTRY'!D1042),'DATA ENTRY'!D1042,"")))</f>
        <v/>
      </c>
      <c r="DQ1043" s="3" t="str">
        <f>IF('DATA ENTRY'!CK1042="","",IF('DATA ENTRY'!W1042="","",IF(AND($DF$4='DATA ENTRY'!D1042),'DATA ENTRY'!W1042,"")))</f>
        <v/>
      </c>
      <c r="DR1043" s="3" t="str">
        <f>IF('DATA ENTRY'!CK1042="","",IF('DATA ENTRY'!X1042="","",IF(AND($DF$4='DATA ENTRY'!D1042),'DATA ENTRY'!X1042,"")))</f>
        <v/>
      </c>
      <c r="DS1043" s="108" t="str">
        <f t="shared" si="267"/>
        <v/>
      </c>
      <c r="DT1043" s="108" t="str">
        <f>IF('DATA ENTRY'!CK1042="","",IF('DATA ENTRY'!D1042="","",IF(AND($DF$4='DATA ENTRY'!D1042),'DATA ENTRY'!G1042,"")))</f>
        <v/>
      </c>
      <c r="DY1043">
        <f t="shared" si="268"/>
        <v>0</v>
      </c>
      <c r="EB1043" t="str">
        <f t="shared" si="269"/>
        <v/>
      </c>
      <c r="EC1043" t="str">
        <f t="shared" si="270"/>
        <v/>
      </c>
      <c r="ED1043" s="224">
        <v>1037</v>
      </c>
      <c r="EE1043" s="3" t="str">
        <f>IF('DATA ENTRY'!CK1042="","",IF('DATA ENTRY'!B1042="","",IF(AND($EF$4='DATA ENTRY'!G1042,$EH$4='DATA ENTRY'!F1042),'DATA ENTRY'!B1042,"")))</f>
        <v/>
      </c>
      <c r="EF1043" s="3" t="str">
        <f>IF('DATA ENTRY'!CK1042="","",IF('DATA ENTRY'!C1042="","",IF(AND($EF$4='DATA ENTRY'!G1042,$EH$4='DATA ENTRY'!F1042),'DATA ENTRY'!C1042,"")))</f>
        <v/>
      </c>
      <c r="EG1043" s="4" t="str">
        <f>IF('DATA ENTRY'!CK1042="","",IF('DATA ENTRY'!I1042="","",IF(AND($EF$4='DATA ENTRY'!G1042,$EH$4='DATA ENTRY'!F1042),'DATA ENTRY'!I1042,"")))</f>
        <v/>
      </c>
      <c r="EH1043" s="4" t="str">
        <f>IF('DATA ENTRY'!CK1042="","",IF('DATA ENTRY'!CK1042="","",IF(AND($EF$4='DATA ENTRY'!G1042,$EH$4='DATA ENTRY'!F1042),'DATA ENTRY'!CK1042,"")))</f>
        <v/>
      </c>
      <c r="EI1043" s="3" t="str">
        <f>IF('DATA ENTRY'!CK1042="","",IF('DATA ENTRY'!N1042="","",IF(AND($EF$4='DATA ENTRY'!G1042,$EH$4='DATA ENTRY'!F1042),'DATA ENTRY'!N1042,"")))</f>
        <v/>
      </c>
      <c r="EJ1043" s="107" t="str">
        <f>IF('DATA ENTRY'!CK1042="","",IF('DATA ENTRY'!O1042="","",IF(AND($EF$4='DATA ENTRY'!G1042,$EH$4='DATA ENTRY'!F1042),'DATA ENTRY'!O1042,"")))</f>
        <v/>
      </c>
      <c r="EK1043" s="3" t="str">
        <f>IF('DATA ENTRY'!CK1042="","",IF('DATA ENTRY'!P1042="","",IF(AND($EF$4='DATA ENTRY'!G1042,$EH$4='DATA ENTRY'!F1042),'DATA ENTRY'!P1042,"")))</f>
        <v/>
      </c>
      <c r="EL1043" s="107" t="str">
        <f>IF('DATA ENTRY'!CK1042="","",IF('DATA ENTRY'!Q1042="","",IF(AND($EF$4='DATA ENTRY'!G1042,$EH$4='DATA ENTRY'!F1042),'DATA ENTRY'!Q1042,"")))</f>
        <v/>
      </c>
      <c r="EM1043" s="3" t="str">
        <f>IF('DATA ENTRY'!CK1042="","",IF('DATA ENTRY'!R1042="","",IF(AND($EF$4='DATA ENTRY'!G1042,$EH$4='DATA ENTRY'!F1042),'DATA ENTRY'!R1042,"")))</f>
        <v/>
      </c>
      <c r="EN1043" s="107" t="str">
        <f>IF('DATA ENTRY'!CK1042="","",IF('DATA ENTRY'!S1042="","",IF(AND($EF$4='DATA ENTRY'!G1042,$EH$4='DATA ENTRY'!F1042),'DATA ENTRY'!S1042,"")))</f>
        <v/>
      </c>
      <c r="EO1043" s="3" t="str">
        <f>IF('DATA ENTRY'!CK1042="","",IF('DATA ENTRY'!E1042="","",IF(AND($EF$4='DATA ENTRY'!G1042,$EH$4='DATA ENTRY'!F1042),'DATA ENTRY'!E1042,"")))</f>
        <v/>
      </c>
      <c r="EP1043" s="3" t="str">
        <f>IF('DATA ENTRY'!CK1042="","",IF('DATA ENTRY'!D1042="","",IF(AND($EF$4='DATA ENTRY'!G1042,$EH$4='DATA ENTRY'!F1042),'DATA ENTRY'!D1042,"")))</f>
        <v/>
      </c>
      <c r="EQ1043" s="3" t="str">
        <f>IF('DATA ENTRY'!CK1042="","",IF('DATA ENTRY'!W1042="","",IF(AND($EF$4='DATA ENTRY'!G1042,$EH$4='DATA ENTRY'!F1042),'DATA ENTRY'!W1042,"")))</f>
        <v/>
      </c>
      <c r="ER1043" s="3" t="str">
        <f>IF('DATA ENTRY'!CK1042="","",IF('DATA ENTRY'!X1042="","",IF(AND($EF$4='DATA ENTRY'!G1042,$EH$4='DATA ENTRY'!F1042),'DATA ENTRY'!X1042,"")))</f>
        <v/>
      </c>
      <c r="ES1043" s="108" t="str">
        <f t="shared" si="271"/>
        <v/>
      </c>
      <c r="ET1043" s="108" t="str">
        <f>IF('DATA ENTRY'!CK1042="","",IF('DATA ENTRY'!D1042="","",IF(AND($EF$4='DATA ENTRY'!G1042,$EH$4='DATA ENTRY'!F1042),'DATA ENTRY'!G1042,"")))</f>
        <v/>
      </c>
      <c r="EY1043">
        <f t="shared" si="272"/>
        <v>0</v>
      </c>
    </row>
    <row r="1044" spans="1:155">
      <c r="A1044" t="str">
        <f>IF(S1044=0,"",1+(MAX($A$7:A1043)))</f>
        <v/>
      </c>
      <c r="B1044" s="224">
        <v>1038</v>
      </c>
      <c r="C1044" s="3" t="str">
        <f>IF('DATA ENTRY'!CK1043="","",IF('DATA ENTRY'!B1043="","",IF($D$4="All Post",'DATA ENTRY'!B1043,IF(AND($D$4='DATA ENTRY'!CK1043),'DATA ENTRY'!B1043,""))))</f>
        <v/>
      </c>
      <c r="D1044" s="3" t="str">
        <f>IF('DATA ENTRY'!CK1043="","",IF('DATA ENTRY'!C1043="","",IF($D$4="All Post",'DATA ENTRY'!C1043,IF(AND($D$4='DATA ENTRY'!CK1043),'DATA ENTRY'!C1043,""))))</f>
        <v/>
      </c>
      <c r="E1044" s="4" t="str">
        <f>IF('DATA ENTRY'!CK1043="","",IF('DATA ENTRY'!I1043="","",IF($D$4="All Post",'DATA ENTRY'!I1043,IF(AND($D$4='DATA ENTRY'!CK1043),'DATA ENTRY'!I1043,""))))</f>
        <v/>
      </c>
      <c r="F1044" s="4" t="str">
        <f>IF('DATA ENTRY'!CK1043="","",IF('DATA ENTRY'!CK1043="","",IF($D$4="All Post",'DATA ENTRY'!CK1043,IF(AND($D$4='DATA ENTRY'!CK1043),'DATA ENTRY'!CK1043,""))))</f>
        <v/>
      </c>
      <c r="G1044" s="3" t="str">
        <f>IF('DATA ENTRY'!CK1043="","",IF('DATA ENTRY'!N1043="","",IF($D$4="All Post",'DATA ENTRY'!N1043,IF(AND($D$4='DATA ENTRY'!CK1043),'DATA ENTRY'!N1043,""))))</f>
        <v/>
      </c>
      <c r="H1044" s="107" t="str">
        <f>IF('DATA ENTRY'!CK1043="","",IF('DATA ENTRY'!O1043="","",IF($D$4="All Post",'DATA ENTRY'!O1043,IF(AND($D$4='DATA ENTRY'!CK1043),'DATA ENTRY'!O1043,""))))</f>
        <v/>
      </c>
      <c r="I1044" s="3" t="str">
        <f>IF('DATA ENTRY'!CK1043="","",IF('DATA ENTRY'!P1043="","",IF($D$4="All Post",'DATA ENTRY'!P1043,IF(AND($D$4='DATA ENTRY'!CK1043),'DATA ENTRY'!P1043,""))))</f>
        <v/>
      </c>
      <c r="J1044" s="107" t="str">
        <f>IF('DATA ENTRY'!CK1043="","",IF('DATA ENTRY'!Q1043="","",IF($D$4="All Post",'DATA ENTRY'!Q1043,IF(AND($D$4='DATA ENTRY'!CK1043),'DATA ENTRY'!Q1043,""))))</f>
        <v/>
      </c>
      <c r="K1044" s="3" t="str">
        <f>IF('DATA ENTRY'!CK1043="","",IF('DATA ENTRY'!R1043="","",IF($D$4="All Post",'DATA ENTRY'!R1043,IF(AND($D$4='DATA ENTRY'!CK1043),'DATA ENTRY'!R1043,""))))</f>
        <v/>
      </c>
      <c r="L1044" s="3" t="str">
        <f>IF('DATA ENTRY'!CK1043="","",IF('DATA ENTRY'!S1043="","",IF($D$4="All Post",'DATA ENTRY'!S1043,IF(AND($D$4='DATA ENTRY'!CK1043),'DATA ENTRY'!S1043,""))))</f>
        <v/>
      </c>
      <c r="M1044" s="3" t="str">
        <f>IF('DATA ENTRY'!CK1043="","",IF('DATA ENTRY'!E1043="","",IF($D$4="All Post",'DATA ENTRY'!E1043,IF(AND($D$4='DATA ENTRY'!CK1043),'DATA ENTRY'!E1043,""))))</f>
        <v/>
      </c>
      <c r="N1044" s="3" t="str">
        <f>IF('DATA ENTRY'!CK1043="","",IF('DATA ENTRY'!W1043="","",IF($D$4="All Post",'DATA ENTRY'!W1043,IF(AND($D$4='DATA ENTRY'!CK1043),'DATA ENTRY'!W1043,""))))</f>
        <v/>
      </c>
      <c r="O1044" s="3" t="str">
        <f>IF('DATA ENTRY'!CK1043="","",IF('DATA ENTRY'!X1043="","",IF($D$4="All Post",'DATA ENTRY'!X1043,IF(AND($D$4='DATA ENTRY'!CK1043),'DATA ENTRY'!X1043,""))))</f>
        <v/>
      </c>
      <c r="P1044" s="3" t="str">
        <f>IF('DATA ENTRY'!CK1043="","",IF('DATA ENTRY'!G1043="","",IF($D$4="All Post",'DATA ENTRY'!G1043,IF(AND($D$4='DATA ENTRY'!CK1043),'DATA ENTRY'!G1043,""))))</f>
        <v/>
      </c>
      <c r="S1044">
        <f t="shared" si="259"/>
        <v>0</v>
      </c>
      <c r="T1044" t="str">
        <f t="shared" si="260"/>
        <v/>
      </c>
      <c r="BZ1044" t="str">
        <f t="shared" si="261"/>
        <v/>
      </c>
      <c r="CA1044" t="str">
        <f t="shared" si="262"/>
        <v/>
      </c>
      <c r="CB1044" s="224">
        <v>1038</v>
      </c>
      <c r="CC1044" s="3" t="str">
        <f>IF('DATA ENTRY'!CK1043="","",IF('DATA ENTRY'!B1043="","",IF(AND($CD$4='DATA ENTRY'!CK1043,$CG$4='DATA ENTRY'!D1043),'DATA ENTRY'!B1043,"")))</f>
        <v/>
      </c>
      <c r="CD1044" s="3" t="str">
        <f>IF('DATA ENTRY'!CK1043="","",IF('DATA ENTRY'!C1043="","",IF(AND($CD$4='DATA ENTRY'!CK1043,$CG$4='DATA ENTRY'!D1043),'DATA ENTRY'!C1043,"")))</f>
        <v/>
      </c>
      <c r="CE1044" s="4" t="str">
        <f>IF('DATA ENTRY'!CK1043="","",IF('DATA ENTRY'!I1043="","",IF(AND($CD$4='DATA ENTRY'!CK1043,$CG$4='DATA ENTRY'!D1043),'DATA ENTRY'!I1043,"")))</f>
        <v/>
      </c>
      <c r="CF1044" s="4" t="str">
        <f>IF('DATA ENTRY'!CK1043="","",IF('DATA ENTRY'!CK1043="","",IF(AND($CD$4='DATA ENTRY'!CK1043,$CG$4='DATA ENTRY'!D1043),'DATA ENTRY'!CK1043,"")))</f>
        <v/>
      </c>
      <c r="CG1044" s="3" t="str">
        <f>IF('DATA ENTRY'!CK1043="","",IF('DATA ENTRY'!N1043="","",IF(AND($CD$4='DATA ENTRY'!CK1043,$CG$4='DATA ENTRY'!D1043),'DATA ENTRY'!N1043,"")))</f>
        <v/>
      </c>
      <c r="CH1044" s="107" t="str">
        <f>IF('DATA ENTRY'!CK1043="","",IF('DATA ENTRY'!O1043="","",IF(AND($CD$4='DATA ENTRY'!CK1043,$CG$4='DATA ENTRY'!D1043),'DATA ENTRY'!O1043,"")))</f>
        <v/>
      </c>
      <c r="CI1044" s="3" t="str">
        <f>IF('DATA ENTRY'!CK1043="","",IF('DATA ENTRY'!P1043="","",IF(AND($CD$4='DATA ENTRY'!CK1043,$CG$4='DATA ENTRY'!D1043),'DATA ENTRY'!P1043,"")))</f>
        <v/>
      </c>
      <c r="CJ1044" s="107" t="str">
        <f>IF('DATA ENTRY'!CK1043="","",IF('DATA ENTRY'!Q1043="","",IF(AND($CD$4='DATA ENTRY'!CK1043,$CG$4='DATA ENTRY'!D1043),'DATA ENTRY'!Q1043,"")))</f>
        <v/>
      </c>
      <c r="CK1044" s="3" t="str">
        <f>IF('DATA ENTRY'!CK1043="","",IF('DATA ENTRY'!R1043="","",IF(AND($CD$4='DATA ENTRY'!CK1043,$CG$4='DATA ENTRY'!D1043),'DATA ENTRY'!R1043,"")))</f>
        <v/>
      </c>
      <c r="CL1044" s="3" t="str">
        <f>IF('DATA ENTRY'!CK1043="","",IF('DATA ENTRY'!S1043="","",IF(AND($CD$4='DATA ENTRY'!CK1043,$CG$4='DATA ENTRY'!D1043),'DATA ENTRY'!S1043,"")))</f>
        <v/>
      </c>
      <c r="CM1044" s="3" t="str">
        <f>IF('DATA ENTRY'!CK1043="","",IF('DATA ENTRY'!E1043="","",IF(AND($CD$4='DATA ENTRY'!CK1043,$CG$4='DATA ENTRY'!D1043),'DATA ENTRY'!E1043,"")))</f>
        <v/>
      </c>
      <c r="CN1044" s="3" t="str">
        <f>IF('DATA ENTRY'!CK1043="","",IF('DATA ENTRY'!W1043="","",IF(AND($CD$4='DATA ENTRY'!CK1043,$CG$4='DATA ENTRY'!D1043),'DATA ENTRY'!W1043,"")))</f>
        <v/>
      </c>
      <c r="CO1044" s="3" t="str">
        <f>IF('DATA ENTRY'!CK1043="","",IF('DATA ENTRY'!X1043="","",IF(AND($CD$4='DATA ENTRY'!CK1043,$CG$4='DATA ENTRY'!D1043),'DATA ENTRY'!X1043,"")))</f>
        <v/>
      </c>
      <c r="CP1044" s="108" t="str">
        <f t="shared" si="263"/>
        <v/>
      </c>
      <c r="CQ1044" s="108" t="str">
        <f>IF('DATA ENTRY'!CK1043="","",IF('DATA ENTRY'!G1043="","",IF(AND($CD$4='DATA ENTRY'!CK1043,$CG$4='DATA ENTRY'!D1043),'DATA ENTRY'!G1043,"")))</f>
        <v/>
      </c>
      <c r="CR1044" s="230" t="str">
        <f>IF('DATA ENTRY'!CK1043="","",IF('DATA ENTRY'!D1043="","",IF(AND($CD$4='DATA ENTRY'!CK1043,$CG$4='DATA ENTRY'!D1043),'DATA ENTRY'!D1043,"")))</f>
        <v/>
      </c>
      <c r="CS1044">
        <f t="shared" si="264"/>
        <v>0</v>
      </c>
      <c r="CT1044">
        <f t="shared" si="265"/>
        <v>0</v>
      </c>
      <c r="CV1044" s="139"/>
      <c r="CX1044">
        <f t="shared" si="266"/>
        <v>0</v>
      </c>
      <c r="DB1044" t="str">
        <f t="shared" si="273"/>
        <v/>
      </c>
      <c r="DC1044" t="str">
        <f t="shared" si="274"/>
        <v/>
      </c>
      <c r="DD1044" s="224">
        <v>1038</v>
      </c>
      <c r="DE1044" s="3" t="str">
        <f>IF('DATA ENTRY'!CK1043="","",IF('DATA ENTRY'!B1043="","",IF(AND($DF$4='DATA ENTRY'!D1043),'DATA ENTRY'!B1043,"")))</f>
        <v/>
      </c>
      <c r="DF1044" s="3" t="str">
        <f>IF('DATA ENTRY'!CK1043="","",IF('DATA ENTRY'!C1043="","",IF(AND($DF$4='DATA ENTRY'!D1043),'DATA ENTRY'!C1043,"")))</f>
        <v/>
      </c>
      <c r="DG1044" s="4" t="str">
        <f>IF('DATA ENTRY'!CK1043="","",IF('DATA ENTRY'!I1043="","",IF(AND($DF$4='DATA ENTRY'!D1043),'DATA ENTRY'!I1043,"")))</f>
        <v/>
      </c>
      <c r="DH1044" s="4" t="str">
        <f>IF('DATA ENTRY'!CK1043="","",IF('DATA ENTRY'!CK1043="","",IF(AND($DF$4='DATA ENTRY'!D1043),'DATA ENTRY'!CK1043,"")))</f>
        <v/>
      </c>
      <c r="DI1044" s="3" t="str">
        <f>IF('DATA ENTRY'!CK1043="","",IF('DATA ENTRY'!N1043="","",IF(AND($DF$4='DATA ENTRY'!D1043),'DATA ENTRY'!N1043,"")))</f>
        <v/>
      </c>
      <c r="DJ1044" s="107" t="str">
        <f>IF('DATA ENTRY'!CK1043="","",IF('DATA ENTRY'!O1043="","",IF(AND($DF$4='DATA ENTRY'!D1043),'DATA ENTRY'!O1043,"")))</f>
        <v/>
      </c>
      <c r="DK1044" s="3" t="str">
        <f>IF('DATA ENTRY'!CK1043="","",IF('DATA ENTRY'!P1043="","",IF(AND($DF$4='DATA ENTRY'!D1043),'DATA ENTRY'!P1043,"")))</f>
        <v/>
      </c>
      <c r="DL1044" s="107" t="str">
        <f>IF('DATA ENTRY'!CK1043="","",IF('DATA ENTRY'!Q1043="","",IF(AND($DF$4='DATA ENTRY'!D1043),'DATA ENTRY'!Q1043,"")))</f>
        <v/>
      </c>
      <c r="DM1044" s="3" t="str">
        <f>IF('DATA ENTRY'!CK1043="","",IF('DATA ENTRY'!R1043="","",IF(AND($DF$4='DATA ENTRY'!D1043),'DATA ENTRY'!R1043,"")))</f>
        <v/>
      </c>
      <c r="DN1044" s="107" t="str">
        <f>IF('DATA ENTRY'!CK1043="","",IF('DATA ENTRY'!S1043="","",IF(AND($DF$4='DATA ENTRY'!D1043),'DATA ENTRY'!S1043,"")))</f>
        <v/>
      </c>
      <c r="DO1044" s="3" t="str">
        <f>IF('DATA ENTRY'!CK1043="","",IF('DATA ENTRY'!E1043="","",IF(AND($DF$4='DATA ENTRY'!D1043),'DATA ENTRY'!E1043,"")))</f>
        <v/>
      </c>
      <c r="DP1044" s="3" t="str">
        <f>IF('DATA ENTRY'!CK1043="","",IF('DATA ENTRY'!D1043="","",IF(AND($DF$4='DATA ENTRY'!D1043),'DATA ENTRY'!D1043,"")))</f>
        <v/>
      </c>
      <c r="DQ1044" s="3" t="str">
        <f>IF('DATA ENTRY'!CK1043="","",IF('DATA ENTRY'!W1043="","",IF(AND($DF$4='DATA ENTRY'!D1043),'DATA ENTRY'!W1043,"")))</f>
        <v/>
      </c>
      <c r="DR1044" s="3" t="str">
        <f>IF('DATA ENTRY'!CK1043="","",IF('DATA ENTRY'!X1043="","",IF(AND($DF$4='DATA ENTRY'!D1043),'DATA ENTRY'!X1043,"")))</f>
        <v/>
      </c>
      <c r="DS1044" s="108" t="str">
        <f t="shared" si="267"/>
        <v/>
      </c>
      <c r="DT1044" s="108" t="str">
        <f>IF('DATA ENTRY'!CK1043="","",IF('DATA ENTRY'!D1043="","",IF(AND($DF$4='DATA ENTRY'!D1043),'DATA ENTRY'!G1043,"")))</f>
        <v/>
      </c>
      <c r="DY1044">
        <f t="shared" si="268"/>
        <v>0</v>
      </c>
      <c r="EB1044" t="str">
        <f t="shared" si="269"/>
        <v/>
      </c>
      <c r="EC1044" t="str">
        <f t="shared" si="270"/>
        <v/>
      </c>
      <c r="ED1044" s="224">
        <v>1038</v>
      </c>
      <c r="EE1044" s="3" t="str">
        <f>IF('DATA ENTRY'!CK1043="","",IF('DATA ENTRY'!B1043="","",IF(AND($EF$4='DATA ENTRY'!G1043,$EH$4='DATA ENTRY'!F1043),'DATA ENTRY'!B1043,"")))</f>
        <v/>
      </c>
      <c r="EF1044" s="3" t="str">
        <f>IF('DATA ENTRY'!CK1043="","",IF('DATA ENTRY'!C1043="","",IF(AND($EF$4='DATA ENTRY'!G1043,$EH$4='DATA ENTRY'!F1043),'DATA ENTRY'!C1043,"")))</f>
        <v/>
      </c>
      <c r="EG1044" s="4" t="str">
        <f>IF('DATA ENTRY'!CK1043="","",IF('DATA ENTRY'!I1043="","",IF(AND($EF$4='DATA ENTRY'!G1043,$EH$4='DATA ENTRY'!F1043),'DATA ENTRY'!I1043,"")))</f>
        <v/>
      </c>
      <c r="EH1044" s="4" t="str">
        <f>IF('DATA ENTRY'!CK1043="","",IF('DATA ENTRY'!CK1043="","",IF(AND($EF$4='DATA ENTRY'!G1043,$EH$4='DATA ENTRY'!F1043),'DATA ENTRY'!CK1043,"")))</f>
        <v/>
      </c>
      <c r="EI1044" s="3" t="str">
        <f>IF('DATA ENTRY'!CK1043="","",IF('DATA ENTRY'!N1043="","",IF(AND($EF$4='DATA ENTRY'!G1043,$EH$4='DATA ENTRY'!F1043),'DATA ENTRY'!N1043,"")))</f>
        <v/>
      </c>
      <c r="EJ1044" s="107" t="str">
        <f>IF('DATA ENTRY'!CK1043="","",IF('DATA ENTRY'!O1043="","",IF(AND($EF$4='DATA ENTRY'!G1043,$EH$4='DATA ENTRY'!F1043),'DATA ENTRY'!O1043,"")))</f>
        <v/>
      </c>
      <c r="EK1044" s="3" t="str">
        <f>IF('DATA ENTRY'!CK1043="","",IF('DATA ENTRY'!P1043="","",IF(AND($EF$4='DATA ENTRY'!G1043,$EH$4='DATA ENTRY'!F1043),'DATA ENTRY'!P1043,"")))</f>
        <v/>
      </c>
      <c r="EL1044" s="107" t="str">
        <f>IF('DATA ENTRY'!CK1043="","",IF('DATA ENTRY'!Q1043="","",IF(AND($EF$4='DATA ENTRY'!G1043,$EH$4='DATA ENTRY'!F1043),'DATA ENTRY'!Q1043,"")))</f>
        <v/>
      </c>
      <c r="EM1044" s="3" t="str">
        <f>IF('DATA ENTRY'!CK1043="","",IF('DATA ENTRY'!R1043="","",IF(AND($EF$4='DATA ENTRY'!G1043,$EH$4='DATA ENTRY'!F1043),'DATA ENTRY'!R1043,"")))</f>
        <v/>
      </c>
      <c r="EN1044" s="107" t="str">
        <f>IF('DATA ENTRY'!CK1043="","",IF('DATA ENTRY'!S1043="","",IF(AND($EF$4='DATA ENTRY'!G1043,$EH$4='DATA ENTRY'!F1043),'DATA ENTRY'!S1043,"")))</f>
        <v/>
      </c>
      <c r="EO1044" s="3" t="str">
        <f>IF('DATA ENTRY'!CK1043="","",IF('DATA ENTRY'!E1043="","",IF(AND($EF$4='DATA ENTRY'!G1043,$EH$4='DATA ENTRY'!F1043),'DATA ENTRY'!E1043,"")))</f>
        <v/>
      </c>
      <c r="EP1044" s="3" t="str">
        <f>IF('DATA ENTRY'!CK1043="","",IF('DATA ENTRY'!D1043="","",IF(AND($EF$4='DATA ENTRY'!G1043,$EH$4='DATA ENTRY'!F1043),'DATA ENTRY'!D1043,"")))</f>
        <v/>
      </c>
      <c r="EQ1044" s="3" t="str">
        <f>IF('DATA ENTRY'!CK1043="","",IF('DATA ENTRY'!W1043="","",IF(AND($EF$4='DATA ENTRY'!G1043,$EH$4='DATA ENTRY'!F1043),'DATA ENTRY'!W1043,"")))</f>
        <v/>
      </c>
      <c r="ER1044" s="3" t="str">
        <f>IF('DATA ENTRY'!CK1043="","",IF('DATA ENTRY'!X1043="","",IF(AND($EF$4='DATA ENTRY'!G1043,$EH$4='DATA ENTRY'!F1043),'DATA ENTRY'!X1043,"")))</f>
        <v/>
      </c>
      <c r="ES1044" s="108" t="str">
        <f t="shared" si="271"/>
        <v/>
      </c>
      <c r="ET1044" s="108" t="str">
        <f>IF('DATA ENTRY'!CK1043="","",IF('DATA ENTRY'!D1043="","",IF(AND($EF$4='DATA ENTRY'!G1043,$EH$4='DATA ENTRY'!F1043),'DATA ENTRY'!G1043,"")))</f>
        <v/>
      </c>
      <c r="EY1044">
        <f t="shared" si="272"/>
        <v>0</v>
      </c>
    </row>
    <row r="1045" spans="1:155">
      <c r="A1045" t="str">
        <f>IF(S1045=0,"",1+(MAX($A$7:A1044)))</f>
        <v/>
      </c>
      <c r="B1045" s="224">
        <v>1039</v>
      </c>
      <c r="C1045" s="3" t="str">
        <f>IF('DATA ENTRY'!CK1044="","",IF('DATA ENTRY'!B1044="","",IF($D$4="All Post",'DATA ENTRY'!B1044,IF(AND($D$4='DATA ENTRY'!CK1044),'DATA ENTRY'!B1044,""))))</f>
        <v/>
      </c>
      <c r="D1045" s="3" t="str">
        <f>IF('DATA ENTRY'!CK1044="","",IF('DATA ENTRY'!C1044="","",IF($D$4="All Post",'DATA ENTRY'!C1044,IF(AND($D$4='DATA ENTRY'!CK1044),'DATA ENTRY'!C1044,""))))</f>
        <v/>
      </c>
      <c r="E1045" s="4" t="str">
        <f>IF('DATA ENTRY'!CK1044="","",IF('DATA ENTRY'!I1044="","",IF($D$4="All Post",'DATA ENTRY'!I1044,IF(AND($D$4='DATA ENTRY'!CK1044),'DATA ENTRY'!I1044,""))))</f>
        <v/>
      </c>
      <c r="F1045" s="4" t="str">
        <f>IF('DATA ENTRY'!CK1044="","",IF('DATA ENTRY'!CK1044="","",IF($D$4="All Post",'DATA ENTRY'!CK1044,IF(AND($D$4='DATA ENTRY'!CK1044),'DATA ENTRY'!CK1044,""))))</f>
        <v/>
      </c>
      <c r="G1045" s="3" t="str">
        <f>IF('DATA ENTRY'!CK1044="","",IF('DATA ENTRY'!N1044="","",IF($D$4="All Post",'DATA ENTRY'!N1044,IF(AND($D$4='DATA ENTRY'!CK1044),'DATA ENTRY'!N1044,""))))</f>
        <v/>
      </c>
      <c r="H1045" s="107" t="str">
        <f>IF('DATA ENTRY'!CK1044="","",IF('DATA ENTRY'!O1044="","",IF($D$4="All Post",'DATA ENTRY'!O1044,IF(AND($D$4='DATA ENTRY'!CK1044),'DATA ENTRY'!O1044,""))))</f>
        <v/>
      </c>
      <c r="I1045" s="3" t="str">
        <f>IF('DATA ENTRY'!CK1044="","",IF('DATA ENTRY'!P1044="","",IF($D$4="All Post",'DATA ENTRY'!P1044,IF(AND($D$4='DATA ENTRY'!CK1044),'DATA ENTRY'!P1044,""))))</f>
        <v/>
      </c>
      <c r="J1045" s="107" t="str">
        <f>IF('DATA ENTRY'!CK1044="","",IF('DATA ENTRY'!Q1044="","",IF($D$4="All Post",'DATA ENTRY'!Q1044,IF(AND($D$4='DATA ENTRY'!CK1044),'DATA ENTRY'!Q1044,""))))</f>
        <v/>
      </c>
      <c r="K1045" s="3" t="str">
        <f>IF('DATA ENTRY'!CK1044="","",IF('DATA ENTRY'!R1044="","",IF($D$4="All Post",'DATA ENTRY'!R1044,IF(AND($D$4='DATA ENTRY'!CK1044),'DATA ENTRY'!R1044,""))))</f>
        <v/>
      </c>
      <c r="L1045" s="3" t="str">
        <f>IF('DATA ENTRY'!CK1044="","",IF('DATA ENTRY'!S1044="","",IF($D$4="All Post",'DATA ENTRY'!S1044,IF(AND($D$4='DATA ENTRY'!CK1044),'DATA ENTRY'!S1044,""))))</f>
        <v/>
      </c>
      <c r="M1045" s="3" t="str">
        <f>IF('DATA ENTRY'!CK1044="","",IF('DATA ENTRY'!E1044="","",IF($D$4="All Post",'DATA ENTRY'!E1044,IF(AND($D$4='DATA ENTRY'!CK1044),'DATA ENTRY'!E1044,""))))</f>
        <v/>
      </c>
      <c r="N1045" s="3" t="str">
        <f>IF('DATA ENTRY'!CK1044="","",IF('DATA ENTRY'!W1044="","",IF($D$4="All Post",'DATA ENTRY'!W1044,IF(AND($D$4='DATA ENTRY'!CK1044),'DATA ENTRY'!W1044,""))))</f>
        <v/>
      </c>
      <c r="O1045" s="3" t="str">
        <f>IF('DATA ENTRY'!CK1044="","",IF('DATA ENTRY'!X1044="","",IF($D$4="All Post",'DATA ENTRY'!X1044,IF(AND($D$4='DATA ENTRY'!CK1044),'DATA ENTRY'!X1044,""))))</f>
        <v/>
      </c>
      <c r="P1045" s="3" t="str">
        <f>IF('DATA ENTRY'!CK1044="","",IF('DATA ENTRY'!G1044="","",IF($D$4="All Post",'DATA ENTRY'!G1044,IF(AND($D$4='DATA ENTRY'!CK1044),'DATA ENTRY'!G1044,""))))</f>
        <v/>
      </c>
      <c r="S1045">
        <f t="shared" si="259"/>
        <v>0</v>
      </c>
      <c r="T1045" t="str">
        <f t="shared" si="260"/>
        <v/>
      </c>
      <c r="BZ1045" t="str">
        <f t="shared" si="261"/>
        <v/>
      </c>
      <c r="CA1045" t="str">
        <f t="shared" si="262"/>
        <v/>
      </c>
      <c r="CB1045" s="224">
        <v>1039</v>
      </c>
      <c r="CC1045" s="3" t="str">
        <f>IF('DATA ENTRY'!CK1044="","",IF('DATA ENTRY'!B1044="","",IF(AND($CD$4='DATA ENTRY'!CK1044,$CG$4='DATA ENTRY'!D1044),'DATA ENTRY'!B1044,"")))</f>
        <v/>
      </c>
      <c r="CD1045" s="3" t="str">
        <f>IF('DATA ENTRY'!CK1044="","",IF('DATA ENTRY'!C1044="","",IF(AND($CD$4='DATA ENTRY'!CK1044,$CG$4='DATA ENTRY'!D1044),'DATA ENTRY'!C1044,"")))</f>
        <v/>
      </c>
      <c r="CE1045" s="4" t="str">
        <f>IF('DATA ENTRY'!CK1044="","",IF('DATA ENTRY'!I1044="","",IF(AND($CD$4='DATA ENTRY'!CK1044,$CG$4='DATA ENTRY'!D1044),'DATA ENTRY'!I1044,"")))</f>
        <v/>
      </c>
      <c r="CF1045" s="4" t="str">
        <f>IF('DATA ENTRY'!CK1044="","",IF('DATA ENTRY'!CK1044="","",IF(AND($CD$4='DATA ENTRY'!CK1044,$CG$4='DATA ENTRY'!D1044),'DATA ENTRY'!CK1044,"")))</f>
        <v/>
      </c>
      <c r="CG1045" s="3" t="str">
        <f>IF('DATA ENTRY'!CK1044="","",IF('DATA ENTRY'!N1044="","",IF(AND($CD$4='DATA ENTRY'!CK1044,$CG$4='DATA ENTRY'!D1044),'DATA ENTRY'!N1044,"")))</f>
        <v/>
      </c>
      <c r="CH1045" s="107" t="str">
        <f>IF('DATA ENTRY'!CK1044="","",IF('DATA ENTRY'!O1044="","",IF(AND($CD$4='DATA ENTRY'!CK1044,$CG$4='DATA ENTRY'!D1044),'DATA ENTRY'!O1044,"")))</f>
        <v/>
      </c>
      <c r="CI1045" s="3" t="str">
        <f>IF('DATA ENTRY'!CK1044="","",IF('DATA ENTRY'!P1044="","",IF(AND($CD$4='DATA ENTRY'!CK1044,$CG$4='DATA ENTRY'!D1044),'DATA ENTRY'!P1044,"")))</f>
        <v/>
      </c>
      <c r="CJ1045" s="107" t="str">
        <f>IF('DATA ENTRY'!CK1044="","",IF('DATA ENTRY'!Q1044="","",IF(AND($CD$4='DATA ENTRY'!CK1044,$CG$4='DATA ENTRY'!D1044),'DATA ENTRY'!Q1044,"")))</f>
        <v/>
      </c>
      <c r="CK1045" s="3" t="str">
        <f>IF('DATA ENTRY'!CK1044="","",IF('DATA ENTRY'!R1044="","",IF(AND($CD$4='DATA ENTRY'!CK1044,$CG$4='DATA ENTRY'!D1044),'DATA ENTRY'!R1044,"")))</f>
        <v/>
      </c>
      <c r="CL1045" s="3" t="str">
        <f>IF('DATA ENTRY'!CK1044="","",IF('DATA ENTRY'!S1044="","",IF(AND($CD$4='DATA ENTRY'!CK1044,$CG$4='DATA ENTRY'!D1044),'DATA ENTRY'!S1044,"")))</f>
        <v/>
      </c>
      <c r="CM1045" s="3" t="str">
        <f>IF('DATA ENTRY'!CK1044="","",IF('DATA ENTRY'!E1044="","",IF(AND($CD$4='DATA ENTRY'!CK1044,$CG$4='DATA ENTRY'!D1044),'DATA ENTRY'!E1044,"")))</f>
        <v/>
      </c>
      <c r="CN1045" s="3" t="str">
        <f>IF('DATA ENTRY'!CK1044="","",IF('DATA ENTRY'!W1044="","",IF(AND($CD$4='DATA ENTRY'!CK1044,$CG$4='DATA ENTRY'!D1044),'DATA ENTRY'!W1044,"")))</f>
        <v/>
      </c>
      <c r="CO1045" s="3" t="str">
        <f>IF('DATA ENTRY'!CK1044="","",IF('DATA ENTRY'!X1044="","",IF(AND($CD$4='DATA ENTRY'!CK1044,$CG$4='DATA ENTRY'!D1044),'DATA ENTRY'!X1044,"")))</f>
        <v/>
      </c>
      <c r="CP1045" s="108" t="str">
        <f t="shared" si="263"/>
        <v/>
      </c>
      <c r="CQ1045" s="108" t="str">
        <f>IF('DATA ENTRY'!CK1044="","",IF('DATA ENTRY'!G1044="","",IF(AND($CD$4='DATA ENTRY'!CK1044,$CG$4='DATA ENTRY'!D1044),'DATA ENTRY'!G1044,"")))</f>
        <v/>
      </c>
      <c r="CR1045" s="230" t="str">
        <f>IF('DATA ENTRY'!CK1044="","",IF('DATA ENTRY'!D1044="","",IF(AND($CD$4='DATA ENTRY'!CK1044,$CG$4='DATA ENTRY'!D1044),'DATA ENTRY'!D1044,"")))</f>
        <v/>
      </c>
      <c r="CS1045">
        <f t="shared" si="264"/>
        <v>0</v>
      </c>
      <c r="CT1045">
        <f t="shared" si="265"/>
        <v>0</v>
      </c>
      <c r="CV1045" s="139"/>
      <c r="CX1045">
        <f t="shared" si="266"/>
        <v>0</v>
      </c>
      <c r="DB1045" t="str">
        <f t="shared" si="273"/>
        <v/>
      </c>
      <c r="DC1045" t="str">
        <f t="shared" si="274"/>
        <v/>
      </c>
      <c r="DD1045" s="224">
        <v>1039</v>
      </c>
      <c r="DE1045" s="3" t="str">
        <f>IF('DATA ENTRY'!CK1044="","",IF('DATA ENTRY'!B1044="","",IF(AND($DF$4='DATA ENTRY'!D1044),'DATA ENTRY'!B1044,"")))</f>
        <v/>
      </c>
      <c r="DF1045" s="3" t="str">
        <f>IF('DATA ENTRY'!CK1044="","",IF('DATA ENTRY'!C1044="","",IF(AND($DF$4='DATA ENTRY'!D1044),'DATA ENTRY'!C1044,"")))</f>
        <v/>
      </c>
      <c r="DG1045" s="4" t="str">
        <f>IF('DATA ENTRY'!CK1044="","",IF('DATA ENTRY'!I1044="","",IF(AND($DF$4='DATA ENTRY'!D1044),'DATA ENTRY'!I1044,"")))</f>
        <v/>
      </c>
      <c r="DH1045" s="4" t="str">
        <f>IF('DATA ENTRY'!CK1044="","",IF('DATA ENTRY'!CK1044="","",IF(AND($DF$4='DATA ENTRY'!D1044),'DATA ENTRY'!CK1044,"")))</f>
        <v/>
      </c>
      <c r="DI1045" s="3" t="str">
        <f>IF('DATA ENTRY'!CK1044="","",IF('DATA ENTRY'!N1044="","",IF(AND($DF$4='DATA ENTRY'!D1044),'DATA ENTRY'!N1044,"")))</f>
        <v/>
      </c>
      <c r="DJ1045" s="107" t="str">
        <f>IF('DATA ENTRY'!CK1044="","",IF('DATA ENTRY'!O1044="","",IF(AND($DF$4='DATA ENTRY'!D1044),'DATA ENTRY'!O1044,"")))</f>
        <v/>
      </c>
      <c r="DK1045" s="3" t="str">
        <f>IF('DATA ENTRY'!CK1044="","",IF('DATA ENTRY'!P1044="","",IF(AND($DF$4='DATA ENTRY'!D1044),'DATA ENTRY'!P1044,"")))</f>
        <v/>
      </c>
      <c r="DL1045" s="107" t="str">
        <f>IF('DATA ENTRY'!CK1044="","",IF('DATA ENTRY'!Q1044="","",IF(AND($DF$4='DATA ENTRY'!D1044),'DATA ENTRY'!Q1044,"")))</f>
        <v/>
      </c>
      <c r="DM1045" s="3" t="str">
        <f>IF('DATA ENTRY'!CK1044="","",IF('DATA ENTRY'!R1044="","",IF(AND($DF$4='DATA ENTRY'!D1044),'DATA ENTRY'!R1044,"")))</f>
        <v/>
      </c>
      <c r="DN1045" s="107" t="str">
        <f>IF('DATA ENTRY'!CK1044="","",IF('DATA ENTRY'!S1044="","",IF(AND($DF$4='DATA ENTRY'!D1044),'DATA ENTRY'!S1044,"")))</f>
        <v/>
      </c>
      <c r="DO1045" s="3" t="str">
        <f>IF('DATA ENTRY'!CK1044="","",IF('DATA ENTRY'!E1044="","",IF(AND($DF$4='DATA ENTRY'!D1044),'DATA ENTRY'!E1044,"")))</f>
        <v/>
      </c>
      <c r="DP1045" s="3" t="str">
        <f>IF('DATA ENTRY'!CK1044="","",IF('DATA ENTRY'!D1044="","",IF(AND($DF$4='DATA ENTRY'!D1044),'DATA ENTRY'!D1044,"")))</f>
        <v/>
      </c>
      <c r="DQ1045" s="3" t="str">
        <f>IF('DATA ENTRY'!CK1044="","",IF('DATA ENTRY'!W1044="","",IF(AND($DF$4='DATA ENTRY'!D1044),'DATA ENTRY'!W1044,"")))</f>
        <v/>
      </c>
      <c r="DR1045" s="3" t="str">
        <f>IF('DATA ENTRY'!CK1044="","",IF('DATA ENTRY'!X1044="","",IF(AND($DF$4='DATA ENTRY'!D1044),'DATA ENTRY'!X1044,"")))</f>
        <v/>
      </c>
      <c r="DS1045" s="108" t="str">
        <f t="shared" si="267"/>
        <v/>
      </c>
      <c r="DT1045" s="108" t="str">
        <f>IF('DATA ENTRY'!CK1044="","",IF('DATA ENTRY'!D1044="","",IF(AND($DF$4='DATA ENTRY'!D1044),'DATA ENTRY'!G1044,"")))</f>
        <v/>
      </c>
      <c r="DY1045">
        <f t="shared" si="268"/>
        <v>0</v>
      </c>
      <c r="EB1045" t="str">
        <f t="shared" si="269"/>
        <v/>
      </c>
      <c r="EC1045" t="str">
        <f t="shared" si="270"/>
        <v/>
      </c>
      <c r="ED1045" s="224">
        <v>1039</v>
      </c>
      <c r="EE1045" s="3" t="str">
        <f>IF('DATA ENTRY'!CK1044="","",IF('DATA ENTRY'!B1044="","",IF(AND($EF$4='DATA ENTRY'!G1044,$EH$4='DATA ENTRY'!F1044),'DATA ENTRY'!B1044,"")))</f>
        <v/>
      </c>
      <c r="EF1045" s="3" t="str">
        <f>IF('DATA ENTRY'!CK1044="","",IF('DATA ENTRY'!C1044="","",IF(AND($EF$4='DATA ENTRY'!G1044,$EH$4='DATA ENTRY'!F1044),'DATA ENTRY'!C1044,"")))</f>
        <v/>
      </c>
      <c r="EG1045" s="4" t="str">
        <f>IF('DATA ENTRY'!CK1044="","",IF('DATA ENTRY'!I1044="","",IF(AND($EF$4='DATA ENTRY'!G1044,$EH$4='DATA ENTRY'!F1044),'DATA ENTRY'!I1044,"")))</f>
        <v/>
      </c>
      <c r="EH1045" s="4" t="str">
        <f>IF('DATA ENTRY'!CK1044="","",IF('DATA ENTRY'!CK1044="","",IF(AND($EF$4='DATA ENTRY'!G1044,$EH$4='DATA ENTRY'!F1044),'DATA ENTRY'!CK1044,"")))</f>
        <v/>
      </c>
      <c r="EI1045" s="3" t="str">
        <f>IF('DATA ENTRY'!CK1044="","",IF('DATA ENTRY'!N1044="","",IF(AND($EF$4='DATA ENTRY'!G1044,$EH$4='DATA ENTRY'!F1044),'DATA ENTRY'!N1044,"")))</f>
        <v/>
      </c>
      <c r="EJ1045" s="107" t="str">
        <f>IF('DATA ENTRY'!CK1044="","",IF('DATA ENTRY'!O1044="","",IF(AND($EF$4='DATA ENTRY'!G1044,$EH$4='DATA ENTRY'!F1044),'DATA ENTRY'!O1044,"")))</f>
        <v/>
      </c>
      <c r="EK1045" s="3" t="str">
        <f>IF('DATA ENTRY'!CK1044="","",IF('DATA ENTRY'!P1044="","",IF(AND($EF$4='DATA ENTRY'!G1044,$EH$4='DATA ENTRY'!F1044),'DATA ENTRY'!P1044,"")))</f>
        <v/>
      </c>
      <c r="EL1045" s="107" t="str">
        <f>IF('DATA ENTRY'!CK1044="","",IF('DATA ENTRY'!Q1044="","",IF(AND($EF$4='DATA ENTRY'!G1044,$EH$4='DATA ENTRY'!F1044),'DATA ENTRY'!Q1044,"")))</f>
        <v/>
      </c>
      <c r="EM1045" s="3" t="str">
        <f>IF('DATA ENTRY'!CK1044="","",IF('DATA ENTRY'!R1044="","",IF(AND($EF$4='DATA ENTRY'!G1044,$EH$4='DATA ENTRY'!F1044),'DATA ENTRY'!R1044,"")))</f>
        <v/>
      </c>
      <c r="EN1045" s="107" t="str">
        <f>IF('DATA ENTRY'!CK1044="","",IF('DATA ENTRY'!S1044="","",IF(AND($EF$4='DATA ENTRY'!G1044,$EH$4='DATA ENTRY'!F1044),'DATA ENTRY'!S1044,"")))</f>
        <v/>
      </c>
      <c r="EO1045" s="3" t="str">
        <f>IF('DATA ENTRY'!CK1044="","",IF('DATA ENTRY'!E1044="","",IF(AND($EF$4='DATA ENTRY'!G1044,$EH$4='DATA ENTRY'!F1044),'DATA ENTRY'!E1044,"")))</f>
        <v/>
      </c>
      <c r="EP1045" s="3" t="str">
        <f>IF('DATA ENTRY'!CK1044="","",IF('DATA ENTRY'!D1044="","",IF(AND($EF$4='DATA ENTRY'!G1044,$EH$4='DATA ENTRY'!F1044),'DATA ENTRY'!D1044,"")))</f>
        <v/>
      </c>
      <c r="EQ1045" s="3" t="str">
        <f>IF('DATA ENTRY'!CK1044="","",IF('DATA ENTRY'!W1044="","",IF(AND($EF$4='DATA ENTRY'!G1044,$EH$4='DATA ENTRY'!F1044),'DATA ENTRY'!W1044,"")))</f>
        <v/>
      </c>
      <c r="ER1045" s="3" t="str">
        <f>IF('DATA ENTRY'!CK1044="","",IF('DATA ENTRY'!X1044="","",IF(AND($EF$4='DATA ENTRY'!G1044,$EH$4='DATA ENTRY'!F1044),'DATA ENTRY'!X1044,"")))</f>
        <v/>
      </c>
      <c r="ES1045" s="108" t="str">
        <f t="shared" si="271"/>
        <v/>
      </c>
      <c r="ET1045" s="108" t="str">
        <f>IF('DATA ENTRY'!CK1044="","",IF('DATA ENTRY'!D1044="","",IF(AND($EF$4='DATA ENTRY'!G1044,$EH$4='DATA ENTRY'!F1044),'DATA ENTRY'!G1044,"")))</f>
        <v/>
      </c>
      <c r="EY1045">
        <f t="shared" si="272"/>
        <v>0</v>
      </c>
    </row>
    <row r="1046" spans="1:155">
      <c r="A1046" t="str">
        <f>IF(S1046=0,"",1+(MAX($A$7:A1045)))</f>
        <v/>
      </c>
      <c r="B1046" s="224">
        <v>1040</v>
      </c>
      <c r="C1046" s="3" t="str">
        <f>IF('DATA ENTRY'!CK1045="","",IF('DATA ENTRY'!B1045="","",IF($D$4="All Post",'DATA ENTRY'!B1045,IF(AND($D$4='DATA ENTRY'!CK1045),'DATA ENTRY'!B1045,""))))</f>
        <v/>
      </c>
      <c r="D1046" s="3" t="str">
        <f>IF('DATA ENTRY'!CK1045="","",IF('DATA ENTRY'!C1045="","",IF($D$4="All Post",'DATA ENTRY'!C1045,IF(AND($D$4='DATA ENTRY'!CK1045),'DATA ENTRY'!C1045,""))))</f>
        <v/>
      </c>
      <c r="E1046" s="4" t="str">
        <f>IF('DATA ENTRY'!CK1045="","",IF('DATA ENTRY'!I1045="","",IF($D$4="All Post",'DATA ENTRY'!I1045,IF(AND($D$4='DATA ENTRY'!CK1045),'DATA ENTRY'!I1045,""))))</f>
        <v/>
      </c>
      <c r="F1046" s="4" t="str">
        <f>IF('DATA ENTRY'!CK1045="","",IF('DATA ENTRY'!CK1045="","",IF($D$4="All Post",'DATA ENTRY'!CK1045,IF(AND($D$4='DATA ENTRY'!CK1045),'DATA ENTRY'!CK1045,""))))</f>
        <v/>
      </c>
      <c r="G1046" s="3" t="str">
        <f>IF('DATA ENTRY'!CK1045="","",IF('DATA ENTRY'!N1045="","",IF($D$4="All Post",'DATA ENTRY'!N1045,IF(AND($D$4='DATA ENTRY'!CK1045),'DATA ENTRY'!N1045,""))))</f>
        <v/>
      </c>
      <c r="H1046" s="107" t="str">
        <f>IF('DATA ENTRY'!CK1045="","",IF('DATA ENTRY'!O1045="","",IF($D$4="All Post",'DATA ENTRY'!O1045,IF(AND($D$4='DATA ENTRY'!CK1045),'DATA ENTRY'!O1045,""))))</f>
        <v/>
      </c>
      <c r="I1046" s="3" t="str">
        <f>IF('DATA ENTRY'!CK1045="","",IF('DATA ENTRY'!P1045="","",IF($D$4="All Post",'DATA ENTRY'!P1045,IF(AND($D$4='DATA ENTRY'!CK1045),'DATA ENTRY'!P1045,""))))</f>
        <v/>
      </c>
      <c r="J1046" s="107" t="str">
        <f>IF('DATA ENTRY'!CK1045="","",IF('DATA ENTRY'!Q1045="","",IF($D$4="All Post",'DATA ENTRY'!Q1045,IF(AND($D$4='DATA ENTRY'!CK1045),'DATA ENTRY'!Q1045,""))))</f>
        <v/>
      </c>
      <c r="K1046" s="3" t="str">
        <f>IF('DATA ENTRY'!CK1045="","",IF('DATA ENTRY'!R1045="","",IF($D$4="All Post",'DATA ENTRY'!R1045,IF(AND($D$4='DATA ENTRY'!CK1045),'DATA ENTRY'!R1045,""))))</f>
        <v/>
      </c>
      <c r="L1046" s="3" t="str">
        <f>IF('DATA ENTRY'!CK1045="","",IF('DATA ENTRY'!S1045="","",IF($D$4="All Post",'DATA ENTRY'!S1045,IF(AND($D$4='DATA ENTRY'!CK1045),'DATA ENTRY'!S1045,""))))</f>
        <v/>
      </c>
      <c r="M1046" s="3" t="str">
        <f>IF('DATA ENTRY'!CK1045="","",IF('DATA ENTRY'!E1045="","",IF($D$4="All Post",'DATA ENTRY'!E1045,IF(AND($D$4='DATA ENTRY'!CK1045),'DATA ENTRY'!E1045,""))))</f>
        <v/>
      </c>
      <c r="N1046" s="3" t="str">
        <f>IF('DATA ENTRY'!CK1045="","",IF('DATA ENTRY'!W1045="","",IF($D$4="All Post",'DATA ENTRY'!W1045,IF(AND($D$4='DATA ENTRY'!CK1045),'DATA ENTRY'!W1045,""))))</f>
        <v/>
      </c>
      <c r="O1046" s="3" t="str">
        <f>IF('DATA ENTRY'!CK1045="","",IF('DATA ENTRY'!X1045="","",IF($D$4="All Post",'DATA ENTRY'!X1045,IF(AND($D$4='DATA ENTRY'!CK1045),'DATA ENTRY'!X1045,""))))</f>
        <v/>
      </c>
      <c r="P1046" s="3" t="str">
        <f>IF('DATA ENTRY'!CK1045="","",IF('DATA ENTRY'!G1045="","",IF($D$4="All Post",'DATA ENTRY'!G1045,IF(AND($D$4='DATA ENTRY'!CK1045),'DATA ENTRY'!G1045,""))))</f>
        <v/>
      </c>
      <c r="S1046">
        <f t="shared" si="259"/>
        <v>0</v>
      </c>
      <c r="T1046" t="str">
        <f t="shared" si="260"/>
        <v/>
      </c>
      <c r="BZ1046" t="str">
        <f t="shared" si="261"/>
        <v/>
      </c>
      <c r="CA1046" t="str">
        <f t="shared" si="262"/>
        <v/>
      </c>
      <c r="CB1046" s="224">
        <v>1040</v>
      </c>
      <c r="CC1046" s="3" t="str">
        <f>IF('DATA ENTRY'!CK1045="","",IF('DATA ENTRY'!B1045="","",IF(AND($CD$4='DATA ENTRY'!CK1045,$CG$4='DATA ENTRY'!D1045),'DATA ENTRY'!B1045,"")))</f>
        <v/>
      </c>
      <c r="CD1046" s="3" t="str">
        <f>IF('DATA ENTRY'!CK1045="","",IF('DATA ENTRY'!C1045="","",IF(AND($CD$4='DATA ENTRY'!CK1045,$CG$4='DATA ENTRY'!D1045),'DATA ENTRY'!C1045,"")))</f>
        <v/>
      </c>
      <c r="CE1046" s="4" t="str">
        <f>IF('DATA ENTRY'!CK1045="","",IF('DATA ENTRY'!I1045="","",IF(AND($CD$4='DATA ENTRY'!CK1045,$CG$4='DATA ENTRY'!D1045),'DATA ENTRY'!I1045,"")))</f>
        <v/>
      </c>
      <c r="CF1046" s="4" t="str">
        <f>IF('DATA ENTRY'!CK1045="","",IF('DATA ENTRY'!CK1045="","",IF(AND($CD$4='DATA ENTRY'!CK1045,$CG$4='DATA ENTRY'!D1045),'DATA ENTRY'!CK1045,"")))</f>
        <v/>
      </c>
      <c r="CG1046" s="3" t="str">
        <f>IF('DATA ENTRY'!CK1045="","",IF('DATA ENTRY'!N1045="","",IF(AND($CD$4='DATA ENTRY'!CK1045,$CG$4='DATA ENTRY'!D1045),'DATA ENTRY'!N1045,"")))</f>
        <v/>
      </c>
      <c r="CH1046" s="107" t="str">
        <f>IF('DATA ENTRY'!CK1045="","",IF('DATA ENTRY'!O1045="","",IF(AND($CD$4='DATA ENTRY'!CK1045,$CG$4='DATA ENTRY'!D1045),'DATA ENTRY'!O1045,"")))</f>
        <v/>
      </c>
      <c r="CI1046" s="3" t="str">
        <f>IF('DATA ENTRY'!CK1045="","",IF('DATA ENTRY'!P1045="","",IF(AND($CD$4='DATA ENTRY'!CK1045,$CG$4='DATA ENTRY'!D1045),'DATA ENTRY'!P1045,"")))</f>
        <v/>
      </c>
      <c r="CJ1046" s="107" t="str">
        <f>IF('DATA ENTRY'!CK1045="","",IF('DATA ENTRY'!Q1045="","",IF(AND($CD$4='DATA ENTRY'!CK1045,$CG$4='DATA ENTRY'!D1045),'DATA ENTRY'!Q1045,"")))</f>
        <v/>
      </c>
      <c r="CK1046" s="3" t="str">
        <f>IF('DATA ENTRY'!CK1045="","",IF('DATA ENTRY'!R1045="","",IF(AND($CD$4='DATA ENTRY'!CK1045,$CG$4='DATA ENTRY'!D1045),'DATA ENTRY'!R1045,"")))</f>
        <v/>
      </c>
      <c r="CL1046" s="3" t="str">
        <f>IF('DATA ENTRY'!CK1045="","",IF('DATA ENTRY'!S1045="","",IF(AND($CD$4='DATA ENTRY'!CK1045,$CG$4='DATA ENTRY'!D1045),'DATA ENTRY'!S1045,"")))</f>
        <v/>
      </c>
      <c r="CM1046" s="3" t="str">
        <f>IF('DATA ENTRY'!CK1045="","",IF('DATA ENTRY'!E1045="","",IF(AND($CD$4='DATA ENTRY'!CK1045,$CG$4='DATA ENTRY'!D1045),'DATA ENTRY'!E1045,"")))</f>
        <v/>
      </c>
      <c r="CN1046" s="3" t="str">
        <f>IF('DATA ENTRY'!CK1045="","",IF('DATA ENTRY'!W1045="","",IF(AND($CD$4='DATA ENTRY'!CK1045,$CG$4='DATA ENTRY'!D1045),'DATA ENTRY'!W1045,"")))</f>
        <v/>
      </c>
      <c r="CO1046" s="3" t="str">
        <f>IF('DATA ENTRY'!CK1045="","",IF('DATA ENTRY'!X1045="","",IF(AND($CD$4='DATA ENTRY'!CK1045,$CG$4='DATA ENTRY'!D1045),'DATA ENTRY'!X1045,"")))</f>
        <v/>
      </c>
      <c r="CP1046" s="108" t="str">
        <f t="shared" si="263"/>
        <v/>
      </c>
      <c r="CQ1046" s="108" t="str">
        <f>IF('DATA ENTRY'!CK1045="","",IF('DATA ENTRY'!G1045="","",IF(AND($CD$4='DATA ENTRY'!CK1045,$CG$4='DATA ENTRY'!D1045),'DATA ENTRY'!G1045,"")))</f>
        <v/>
      </c>
      <c r="CR1046" s="230" t="str">
        <f>IF('DATA ENTRY'!CK1045="","",IF('DATA ENTRY'!D1045="","",IF(AND($CD$4='DATA ENTRY'!CK1045,$CG$4='DATA ENTRY'!D1045),'DATA ENTRY'!D1045,"")))</f>
        <v/>
      </c>
      <c r="CS1046">
        <f t="shared" si="264"/>
        <v>0</v>
      </c>
      <c r="CT1046">
        <f t="shared" si="265"/>
        <v>0</v>
      </c>
      <c r="CV1046" s="139"/>
      <c r="CX1046">
        <f t="shared" si="266"/>
        <v>0</v>
      </c>
      <c r="DB1046" t="str">
        <f t="shared" si="273"/>
        <v/>
      </c>
      <c r="DC1046" t="str">
        <f t="shared" si="274"/>
        <v/>
      </c>
      <c r="DD1046" s="224">
        <v>1040</v>
      </c>
      <c r="DE1046" s="3" t="str">
        <f>IF('DATA ENTRY'!CK1045="","",IF('DATA ENTRY'!B1045="","",IF(AND($DF$4='DATA ENTRY'!D1045),'DATA ENTRY'!B1045,"")))</f>
        <v/>
      </c>
      <c r="DF1046" s="3" t="str">
        <f>IF('DATA ENTRY'!CK1045="","",IF('DATA ENTRY'!C1045="","",IF(AND($DF$4='DATA ENTRY'!D1045),'DATA ENTRY'!C1045,"")))</f>
        <v/>
      </c>
      <c r="DG1046" s="4" t="str">
        <f>IF('DATA ENTRY'!CK1045="","",IF('DATA ENTRY'!I1045="","",IF(AND($DF$4='DATA ENTRY'!D1045),'DATA ENTRY'!I1045,"")))</f>
        <v/>
      </c>
      <c r="DH1046" s="4" t="str">
        <f>IF('DATA ENTRY'!CK1045="","",IF('DATA ENTRY'!CK1045="","",IF(AND($DF$4='DATA ENTRY'!D1045),'DATA ENTRY'!CK1045,"")))</f>
        <v/>
      </c>
      <c r="DI1046" s="3" t="str">
        <f>IF('DATA ENTRY'!CK1045="","",IF('DATA ENTRY'!N1045="","",IF(AND($DF$4='DATA ENTRY'!D1045),'DATA ENTRY'!N1045,"")))</f>
        <v/>
      </c>
      <c r="DJ1046" s="107" t="str">
        <f>IF('DATA ENTRY'!CK1045="","",IF('DATA ENTRY'!O1045="","",IF(AND($DF$4='DATA ENTRY'!D1045),'DATA ENTRY'!O1045,"")))</f>
        <v/>
      </c>
      <c r="DK1046" s="3" t="str">
        <f>IF('DATA ENTRY'!CK1045="","",IF('DATA ENTRY'!P1045="","",IF(AND($DF$4='DATA ENTRY'!D1045),'DATA ENTRY'!P1045,"")))</f>
        <v/>
      </c>
      <c r="DL1046" s="107" t="str">
        <f>IF('DATA ENTRY'!CK1045="","",IF('DATA ENTRY'!Q1045="","",IF(AND($DF$4='DATA ENTRY'!D1045),'DATA ENTRY'!Q1045,"")))</f>
        <v/>
      </c>
      <c r="DM1046" s="3" t="str">
        <f>IF('DATA ENTRY'!CK1045="","",IF('DATA ENTRY'!R1045="","",IF(AND($DF$4='DATA ENTRY'!D1045),'DATA ENTRY'!R1045,"")))</f>
        <v/>
      </c>
      <c r="DN1046" s="107" t="str">
        <f>IF('DATA ENTRY'!CK1045="","",IF('DATA ENTRY'!S1045="","",IF(AND($DF$4='DATA ENTRY'!D1045),'DATA ENTRY'!S1045,"")))</f>
        <v/>
      </c>
      <c r="DO1046" s="3" t="str">
        <f>IF('DATA ENTRY'!CK1045="","",IF('DATA ENTRY'!E1045="","",IF(AND($DF$4='DATA ENTRY'!D1045),'DATA ENTRY'!E1045,"")))</f>
        <v/>
      </c>
      <c r="DP1046" s="3" t="str">
        <f>IF('DATA ENTRY'!CK1045="","",IF('DATA ENTRY'!D1045="","",IF(AND($DF$4='DATA ENTRY'!D1045),'DATA ENTRY'!D1045,"")))</f>
        <v/>
      </c>
      <c r="DQ1046" s="3" t="str">
        <f>IF('DATA ENTRY'!CK1045="","",IF('DATA ENTRY'!W1045="","",IF(AND($DF$4='DATA ENTRY'!D1045),'DATA ENTRY'!W1045,"")))</f>
        <v/>
      </c>
      <c r="DR1046" s="3" t="str">
        <f>IF('DATA ENTRY'!CK1045="","",IF('DATA ENTRY'!X1045="","",IF(AND($DF$4='DATA ENTRY'!D1045),'DATA ENTRY'!X1045,"")))</f>
        <v/>
      </c>
      <c r="DS1046" s="108" t="str">
        <f t="shared" si="267"/>
        <v/>
      </c>
      <c r="DT1046" s="108" t="str">
        <f>IF('DATA ENTRY'!CK1045="","",IF('DATA ENTRY'!D1045="","",IF(AND($DF$4='DATA ENTRY'!D1045),'DATA ENTRY'!G1045,"")))</f>
        <v/>
      </c>
      <c r="DY1046">
        <f t="shared" si="268"/>
        <v>0</v>
      </c>
      <c r="EB1046" t="str">
        <f t="shared" si="269"/>
        <v/>
      </c>
      <c r="EC1046" t="str">
        <f t="shared" si="270"/>
        <v/>
      </c>
      <c r="ED1046" s="224">
        <v>1040</v>
      </c>
      <c r="EE1046" s="3" t="str">
        <f>IF('DATA ENTRY'!CK1045="","",IF('DATA ENTRY'!B1045="","",IF(AND($EF$4='DATA ENTRY'!G1045,$EH$4='DATA ENTRY'!F1045),'DATA ENTRY'!B1045,"")))</f>
        <v/>
      </c>
      <c r="EF1046" s="3" t="str">
        <f>IF('DATA ENTRY'!CK1045="","",IF('DATA ENTRY'!C1045="","",IF(AND($EF$4='DATA ENTRY'!G1045,$EH$4='DATA ENTRY'!F1045),'DATA ENTRY'!C1045,"")))</f>
        <v/>
      </c>
      <c r="EG1046" s="4" t="str">
        <f>IF('DATA ENTRY'!CK1045="","",IF('DATA ENTRY'!I1045="","",IF(AND($EF$4='DATA ENTRY'!G1045,$EH$4='DATA ENTRY'!F1045),'DATA ENTRY'!I1045,"")))</f>
        <v/>
      </c>
      <c r="EH1046" s="4" t="str">
        <f>IF('DATA ENTRY'!CK1045="","",IF('DATA ENTRY'!CK1045="","",IF(AND($EF$4='DATA ENTRY'!G1045,$EH$4='DATA ENTRY'!F1045),'DATA ENTRY'!CK1045,"")))</f>
        <v/>
      </c>
      <c r="EI1046" s="3" t="str">
        <f>IF('DATA ENTRY'!CK1045="","",IF('DATA ENTRY'!N1045="","",IF(AND($EF$4='DATA ENTRY'!G1045,$EH$4='DATA ENTRY'!F1045),'DATA ENTRY'!N1045,"")))</f>
        <v/>
      </c>
      <c r="EJ1046" s="107" t="str">
        <f>IF('DATA ENTRY'!CK1045="","",IF('DATA ENTRY'!O1045="","",IF(AND($EF$4='DATA ENTRY'!G1045,$EH$4='DATA ENTRY'!F1045),'DATA ENTRY'!O1045,"")))</f>
        <v/>
      </c>
      <c r="EK1046" s="3" t="str">
        <f>IF('DATA ENTRY'!CK1045="","",IF('DATA ENTRY'!P1045="","",IF(AND($EF$4='DATA ENTRY'!G1045,$EH$4='DATA ENTRY'!F1045),'DATA ENTRY'!P1045,"")))</f>
        <v/>
      </c>
      <c r="EL1046" s="107" t="str">
        <f>IF('DATA ENTRY'!CK1045="","",IF('DATA ENTRY'!Q1045="","",IF(AND($EF$4='DATA ENTRY'!G1045,$EH$4='DATA ENTRY'!F1045),'DATA ENTRY'!Q1045,"")))</f>
        <v/>
      </c>
      <c r="EM1046" s="3" t="str">
        <f>IF('DATA ENTRY'!CK1045="","",IF('DATA ENTRY'!R1045="","",IF(AND($EF$4='DATA ENTRY'!G1045,$EH$4='DATA ENTRY'!F1045),'DATA ENTRY'!R1045,"")))</f>
        <v/>
      </c>
      <c r="EN1046" s="107" t="str">
        <f>IF('DATA ENTRY'!CK1045="","",IF('DATA ENTRY'!S1045="","",IF(AND($EF$4='DATA ENTRY'!G1045,$EH$4='DATA ENTRY'!F1045),'DATA ENTRY'!S1045,"")))</f>
        <v/>
      </c>
      <c r="EO1046" s="3" t="str">
        <f>IF('DATA ENTRY'!CK1045="","",IF('DATA ENTRY'!E1045="","",IF(AND($EF$4='DATA ENTRY'!G1045,$EH$4='DATA ENTRY'!F1045),'DATA ENTRY'!E1045,"")))</f>
        <v/>
      </c>
      <c r="EP1046" s="3" t="str">
        <f>IF('DATA ENTRY'!CK1045="","",IF('DATA ENTRY'!D1045="","",IF(AND($EF$4='DATA ENTRY'!G1045,$EH$4='DATA ENTRY'!F1045),'DATA ENTRY'!D1045,"")))</f>
        <v/>
      </c>
      <c r="EQ1046" s="3" t="str">
        <f>IF('DATA ENTRY'!CK1045="","",IF('DATA ENTRY'!W1045="","",IF(AND($EF$4='DATA ENTRY'!G1045,$EH$4='DATA ENTRY'!F1045),'DATA ENTRY'!W1045,"")))</f>
        <v/>
      </c>
      <c r="ER1046" s="3" t="str">
        <f>IF('DATA ENTRY'!CK1045="","",IF('DATA ENTRY'!X1045="","",IF(AND($EF$4='DATA ENTRY'!G1045,$EH$4='DATA ENTRY'!F1045),'DATA ENTRY'!X1045,"")))</f>
        <v/>
      </c>
      <c r="ES1046" s="108" t="str">
        <f t="shared" si="271"/>
        <v/>
      </c>
      <c r="ET1046" s="108" t="str">
        <f>IF('DATA ENTRY'!CK1045="","",IF('DATA ENTRY'!D1045="","",IF(AND($EF$4='DATA ENTRY'!G1045,$EH$4='DATA ENTRY'!F1045),'DATA ENTRY'!G1045,"")))</f>
        <v/>
      </c>
      <c r="EY1046">
        <f t="shared" si="272"/>
        <v>0</v>
      </c>
    </row>
    <row r="1047" spans="1:155">
      <c r="A1047" t="str">
        <f>IF(S1047=0,"",1+(MAX($A$7:A1046)))</f>
        <v/>
      </c>
      <c r="B1047" s="224">
        <v>1041</v>
      </c>
      <c r="C1047" s="3" t="str">
        <f>IF('DATA ENTRY'!CK1046="","",IF('DATA ENTRY'!B1046="","",IF($D$4="All Post",'DATA ENTRY'!B1046,IF(AND($D$4='DATA ENTRY'!CK1046),'DATA ENTRY'!B1046,""))))</f>
        <v/>
      </c>
      <c r="D1047" s="3" t="str">
        <f>IF('DATA ENTRY'!CK1046="","",IF('DATA ENTRY'!C1046="","",IF($D$4="All Post",'DATA ENTRY'!C1046,IF(AND($D$4='DATA ENTRY'!CK1046),'DATA ENTRY'!C1046,""))))</f>
        <v/>
      </c>
      <c r="E1047" s="4" t="str">
        <f>IF('DATA ENTRY'!CK1046="","",IF('DATA ENTRY'!I1046="","",IF($D$4="All Post",'DATA ENTRY'!I1046,IF(AND($D$4='DATA ENTRY'!CK1046),'DATA ENTRY'!I1046,""))))</f>
        <v/>
      </c>
      <c r="F1047" s="4" t="str">
        <f>IF('DATA ENTRY'!CK1046="","",IF('DATA ENTRY'!CK1046="","",IF($D$4="All Post",'DATA ENTRY'!CK1046,IF(AND($D$4='DATA ENTRY'!CK1046),'DATA ENTRY'!CK1046,""))))</f>
        <v/>
      </c>
      <c r="G1047" s="3" t="str">
        <f>IF('DATA ENTRY'!CK1046="","",IF('DATA ENTRY'!N1046="","",IF($D$4="All Post",'DATA ENTRY'!N1046,IF(AND($D$4='DATA ENTRY'!CK1046),'DATA ENTRY'!N1046,""))))</f>
        <v/>
      </c>
      <c r="H1047" s="107" t="str">
        <f>IF('DATA ENTRY'!CK1046="","",IF('DATA ENTRY'!O1046="","",IF($D$4="All Post",'DATA ENTRY'!O1046,IF(AND($D$4='DATA ENTRY'!CK1046),'DATA ENTRY'!O1046,""))))</f>
        <v/>
      </c>
      <c r="I1047" s="3" t="str">
        <f>IF('DATA ENTRY'!CK1046="","",IF('DATA ENTRY'!P1046="","",IF($D$4="All Post",'DATA ENTRY'!P1046,IF(AND($D$4='DATA ENTRY'!CK1046),'DATA ENTRY'!P1046,""))))</f>
        <v/>
      </c>
      <c r="J1047" s="107" t="str">
        <f>IF('DATA ENTRY'!CK1046="","",IF('DATA ENTRY'!Q1046="","",IF($D$4="All Post",'DATA ENTRY'!Q1046,IF(AND($D$4='DATA ENTRY'!CK1046),'DATA ENTRY'!Q1046,""))))</f>
        <v/>
      </c>
      <c r="K1047" s="3" t="str">
        <f>IF('DATA ENTRY'!CK1046="","",IF('DATA ENTRY'!R1046="","",IF($D$4="All Post",'DATA ENTRY'!R1046,IF(AND($D$4='DATA ENTRY'!CK1046),'DATA ENTRY'!R1046,""))))</f>
        <v/>
      </c>
      <c r="L1047" s="3" t="str">
        <f>IF('DATA ENTRY'!CK1046="","",IF('DATA ENTRY'!S1046="","",IF($D$4="All Post",'DATA ENTRY'!S1046,IF(AND($D$4='DATA ENTRY'!CK1046),'DATA ENTRY'!S1046,""))))</f>
        <v/>
      </c>
      <c r="M1047" s="3" t="str">
        <f>IF('DATA ENTRY'!CK1046="","",IF('DATA ENTRY'!E1046="","",IF($D$4="All Post",'DATA ENTRY'!E1046,IF(AND($D$4='DATA ENTRY'!CK1046),'DATA ENTRY'!E1046,""))))</f>
        <v/>
      </c>
      <c r="N1047" s="3" t="str">
        <f>IF('DATA ENTRY'!CK1046="","",IF('DATA ENTRY'!W1046="","",IF($D$4="All Post",'DATA ENTRY'!W1046,IF(AND($D$4='DATA ENTRY'!CK1046),'DATA ENTRY'!W1046,""))))</f>
        <v/>
      </c>
      <c r="O1047" s="3" t="str">
        <f>IF('DATA ENTRY'!CK1046="","",IF('DATA ENTRY'!X1046="","",IF($D$4="All Post",'DATA ENTRY'!X1046,IF(AND($D$4='DATA ENTRY'!CK1046),'DATA ENTRY'!X1046,""))))</f>
        <v/>
      </c>
      <c r="P1047" s="3" t="str">
        <f>IF('DATA ENTRY'!CK1046="","",IF('DATA ENTRY'!G1046="","",IF($D$4="All Post",'DATA ENTRY'!G1046,IF(AND($D$4='DATA ENTRY'!CK1046),'DATA ENTRY'!G1046,""))))</f>
        <v/>
      </c>
      <c r="S1047">
        <f t="shared" si="259"/>
        <v>0</v>
      </c>
      <c r="T1047" t="str">
        <f t="shared" si="260"/>
        <v/>
      </c>
      <c r="BZ1047" t="str">
        <f t="shared" si="261"/>
        <v/>
      </c>
      <c r="CA1047" t="str">
        <f t="shared" si="262"/>
        <v/>
      </c>
      <c r="CB1047" s="224">
        <v>1041</v>
      </c>
      <c r="CC1047" s="3" t="str">
        <f>IF('DATA ENTRY'!CK1046="","",IF('DATA ENTRY'!B1046="","",IF(AND($CD$4='DATA ENTRY'!CK1046,$CG$4='DATA ENTRY'!D1046),'DATA ENTRY'!B1046,"")))</f>
        <v/>
      </c>
      <c r="CD1047" s="3" t="str">
        <f>IF('DATA ENTRY'!CK1046="","",IF('DATA ENTRY'!C1046="","",IF(AND($CD$4='DATA ENTRY'!CK1046,$CG$4='DATA ENTRY'!D1046),'DATA ENTRY'!C1046,"")))</f>
        <v/>
      </c>
      <c r="CE1047" s="4" t="str">
        <f>IF('DATA ENTRY'!CK1046="","",IF('DATA ENTRY'!I1046="","",IF(AND($CD$4='DATA ENTRY'!CK1046,$CG$4='DATA ENTRY'!D1046),'DATA ENTRY'!I1046,"")))</f>
        <v/>
      </c>
      <c r="CF1047" s="4" t="str">
        <f>IF('DATA ENTRY'!CK1046="","",IF('DATA ENTRY'!CK1046="","",IF(AND($CD$4='DATA ENTRY'!CK1046,$CG$4='DATA ENTRY'!D1046),'DATA ENTRY'!CK1046,"")))</f>
        <v/>
      </c>
      <c r="CG1047" s="3" t="str">
        <f>IF('DATA ENTRY'!CK1046="","",IF('DATA ENTRY'!N1046="","",IF(AND($CD$4='DATA ENTRY'!CK1046,$CG$4='DATA ENTRY'!D1046),'DATA ENTRY'!N1046,"")))</f>
        <v/>
      </c>
      <c r="CH1047" s="107" t="str">
        <f>IF('DATA ENTRY'!CK1046="","",IF('DATA ENTRY'!O1046="","",IF(AND($CD$4='DATA ENTRY'!CK1046,$CG$4='DATA ENTRY'!D1046),'DATA ENTRY'!O1046,"")))</f>
        <v/>
      </c>
      <c r="CI1047" s="3" t="str">
        <f>IF('DATA ENTRY'!CK1046="","",IF('DATA ENTRY'!P1046="","",IF(AND($CD$4='DATA ENTRY'!CK1046,$CG$4='DATA ENTRY'!D1046),'DATA ENTRY'!P1046,"")))</f>
        <v/>
      </c>
      <c r="CJ1047" s="107" t="str">
        <f>IF('DATA ENTRY'!CK1046="","",IF('DATA ENTRY'!Q1046="","",IF(AND($CD$4='DATA ENTRY'!CK1046,$CG$4='DATA ENTRY'!D1046),'DATA ENTRY'!Q1046,"")))</f>
        <v/>
      </c>
      <c r="CK1047" s="3" t="str">
        <f>IF('DATA ENTRY'!CK1046="","",IF('DATA ENTRY'!R1046="","",IF(AND($CD$4='DATA ENTRY'!CK1046,$CG$4='DATA ENTRY'!D1046),'DATA ENTRY'!R1046,"")))</f>
        <v/>
      </c>
      <c r="CL1047" s="3" t="str">
        <f>IF('DATA ENTRY'!CK1046="","",IF('DATA ENTRY'!S1046="","",IF(AND($CD$4='DATA ENTRY'!CK1046,$CG$4='DATA ENTRY'!D1046),'DATA ENTRY'!S1046,"")))</f>
        <v/>
      </c>
      <c r="CM1047" s="3" t="str">
        <f>IF('DATA ENTRY'!CK1046="","",IF('DATA ENTRY'!E1046="","",IF(AND($CD$4='DATA ENTRY'!CK1046,$CG$4='DATA ENTRY'!D1046),'DATA ENTRY'!E1046,"")))</f>
        <v/>
      </c>
      <c r="CN1047" s="3" t="str">
        <f>IF('DATA ENTRY'!CK1046="","",IF('DATA ENTRY'!W1046="","",IF(AND($CD$4='DATA ENTRY'!CK1046,$CG$4='DATA ENTRY'!D1046),'DATA ENTRY'!W1046,"")))</f>
        <v/>
      </c>
      <c r="CO1047" s="3" t="str">
        <f>IF('DATA ENTRY'!CK1046="","",IF('DATA ENTRY'!X1046="","",IF(AND($CD$4='DATA ENTRY'!CK1046,$CG$4='DATA ENTRY'!D1046),'DATA ENTRY'!X1046,"")))</f>
        <v/>
      </c>
      <c r="CP1047" s="108" t="str">
        <f t="shared" si="263"/>
        <v/>
      </c>
      <c r="CQ1047" s="108" t="str">
        <f>IF('DATA ENTRY'!CK1046="","",IF('DATA ENTRY'!G1046="","",IF(AND($CD$4='DATA ENTRY'!CK1046,$CG$4='DATA ENTRY'!D1046),'DATA ENTRY'!G1046,"")))</f>
        <v/>
      </c>
      <c r="CR1047" s="230" t="str">
        <f>IF('DATA ENTRY'!CK1046="","",IF('DATA ENTRY'!D1046="","",IF(AND($CD$4='DATA ENTRY'!CK1046,$CG$4='DATA ENTRY'!D1046),'DATA ENTRY'!D1046,"")))</f>
        <v/>
      </c>
      <c r="CS1047">
        <f t="shared" si="264"/>
        <v>0</v>
      </c>
      <c r="CT1047">
        <f t="shared" si="265"/>
        <v>0</v>
      </c>
      <c r="CV1047" s="139"/>
      <c r="CX1047">
        <f t="shared" si="266"/>
        <v>0</v>
      </c>
      <c r="DB1047" t="str">
        <f t="shared" si="273"/>
        <v/>
      </c>
      <c r="DC1047" t="str">
        <f t="shared" si="274"/>
        <v/>
      </c>
      <c r="DD1047" s="224">
        <v>1041</v>
      </c>
      <c r="DE1047" s="3" t="str">
        <f>IF('DATA ENTRY'!CK1046="","",IF('DATA ENTRY'!B1046="","",IF(AND($DF$4='DATA ENTRY'!D1046),'DATA ENTRY'!B1046,"")))</f>
        <v/>
      </c>
      <c r="DF1047" s="3" t="str">
        <f>IF('DATA ENTRY'!CK1046="","",IF('DATA ENTRY'!C1046="","",IF(AND($DF$4='DATA ENTRY'!D1046),'DATA ENTRY'!C1046,"")))</f>
        <v/>
      </c>
      <c r="DG1047" s="4" t="str">
        <f>IF('DATA ENTRY'!CK1046="","",IF('DATA ENTRY'!I1046="","",IF(AND($DF$4='DATA ENTRY'!D1046),'DATA ENTRY'!I1046,"")))</f>
        <v/>
      </c>
      <c r="DH1047" s="4" t="str">
        <f>IF('DATA ENTRY'!CK1046="","",IF('DATA ENTRY'!CK1046="","",IF(AND($DF$4='DATA ENTRY'!D1046),'DATA ENTRY'!CK1046,"")))</f>
        <v/>
      </c>
      <c r="DI1047" s="3" t="str">
        <f>IF('DATA ENTRY'!CK1046="","",IF('DATA ENTRY'!N1046="","",IF(AND($DF$4='DATA ENTRY'!D1046),'DATA ENTRY'!N1046,"")))</f>
        <v/>
      </c>
      <c r="DJ1047" s="107" t="str">
        <f>IF('DATA ENTRY'!CK1046="","",IF('DATA ENTRY'!O1046="","",IF(AND($DF$4='DATA ENTRY'!D1046),'DATA ENTRY'!O1046,"")))</f>
        <v/>
      </c>
      <c r="DK1047" s="3" t="str">
        <f>IF('DATA ENTRY'!CK1046="","",IF('DATA ENTRY'!P1046="","",IF(AND($DF$4='DATA ENTRY'!D1046),'DATA ENTRY'!P1046,"")))</f>
        <v/>
      </c>
      <c r="DL1047" s="107" t="str">
        <f>IF('DATA ENTRY'!CK1046="","",IF('DATA ENTRY'!Q1046="","",IF(AND($DF$4='DATA ENTRY'!D1046),'DATA ENTRY'!Q1046,"")))</f>
        <v/>
      </c>
      <c r="DM1047" s="3" t="str">
        <f>IF('DATA ENTRY'!CK1046="","",IF('DATA ENTRY'!R1046="","",IF(AND($DF$4='DATA ENTRY'!D1046),'DATA ENTRY'!R1046,"")))</f>
        <v/>
      </c>
      <c r="DN1047" s="107" t="str">
        <f>IF('DATA ENTRY'!CK1046="","",IF('DATA ENTRY'!S1046="","",IF(AND($DF$4='DATA ENTRY'!D1046),'DATA ENTRY'!S1046,"")))</f>
        <v/>
      </c>
      <c r="DO1047" s="3" t="str">
        <f>IF('DATA ENTRY'!CK1046="","",IF('DATA ENTRY'!E1046="","",IF(AND($DF$4='DATA ENTRY'!D1046),'DATA ENTRY'!E1046,"")))</f>
        <v/>
      </c>
      <c r="DP1047" s="3" t="str">
        <f>IF('DATA ENTRY'!CK1046="","",IF('DATA ENTRY'!D1046="","",IF(AND($DF$4='DATA ENTRY'!D1046),'DATA ENTRY'!D1046,"")))</f>
        <v/>
      </c>
      <c r="DQ1047" s="3" t="str">
        <f>IF('DATA ENTRY'!CK1046="","",IF('DATA ENTRY'!W1046="","",IF(AND($DF$4='DATA ENTRY'!D1046),'DATA ENTRY'!W1046,"")))</f>
        <v/>
      </c>
      <c r="DR1047" s="3" t="str">
        <f>IF('DATA ENTRY'!CK1046="","",IF('DATA ENTRY'!X1046="","",IF(AND($DF$4='DATA ENTRY'!D1046),'DATA ENTRY'!X1046,"")))</f>
        <v/>
      </c>
      <c r="DS1047" s="108" t="str">
        <f t="shared" si="267"/>
        <v/>
      </c>
      <c r="DT1047" s="108" t="str">
        <f>IF('DATA ENTRY'!CK1046="","",IF('DATA ENTRY'!D1046="","",IF(AND($DF$4='DATA ENTRY'!D1046),'DATA ENTRY'!G1046,"")))</f>
        <v/>
      </c>
      <c r="DY1047">
        <f t="shared" si="268"/>
        <v>0</v>
      </c>
      <c r="EB1047" t="str">
        <f t="shared" si="269"/>
        <v/>
      </c>
      <c r="EC1047" t="str">
        <f t="shared" si="270"/>
        <v/>
      </c>
      <c r="ED1047" s="224">
        <v>1041</v>
      </c>
      <c r="EE1047" s="3" t="str">
        <f>IF('DATA ENTRY'!CK1046="","",IF('DATA ENTRY'!B1046="","",IF(AND($EF$4='DATA ENTRY'!G1046,$EH$4='DATA ENTRY'!F1046),'DATA ENTRY'!B1046,"")))</f>
        <v/>
      </c>
      <c r="EF1047" s="3" t="str">
        <f>IF('DATA ENTRY'!CK1046="","",IF('DATA ENTRY'!C1046="","",IF(AND($EF$4='DATA ENTRY'!G1046,$EH$4='DATA ENTRY'!F1046),'DATA ENTRY'!C1046,"")))</f>
        <v/>
      </c>
      <c r="EG1047" s="4" t="str">
        <f>IF('DATA ENTRY'!CK1046="","",IF('DATA ENTRY'!I1046="","",IF(AND($EF$4='DATA ENTRY'!G1046,$EH$4='DATA ENTRY'!F1046),'DATA ENTRY'!I1046,"")))</f>
        <v/>
      </c>
      <c r="EH1047" s="4" t="str">
        <f>IF('DATA ENTRY'!CK1046="","",IF('DATA ENTRY'!CK1046="","",IF(AND($EF$4='DATA ENTRY'!G1046,$EH$4='DATA ENTRY'!F1046),'DATA ENTRY'!CK1046,"")))</f>
        <v/>
      </c>
      <c r="EI1047" s="3" t="str">
        <f>IF('DATA ENTRY'!CK1046="","",IF('DATA ENTRY'!N1046="","",IF(AND($EF$4='DATA ENTRY'!G1046,$EH$4='DATA ENTRY'!F1046),'DATA ENTRY'!N1046,"")))</f>
        <v/>
      </c>
      <c r="EJ1047" s="107" t="str">
        <f>IF('DATA ENTRY'!CK1046="","",IF('DATA ENTRY'!O1046="","",IF(AND($EF$4='DATA ENTRY'!G1046,$EH$4='DATA ENTRY'!F1046),'DATA ENTRY'!O1046,"")))</f>
        <v/>
      </c>
      <c r="EK1047" s="3" t="str">
        <f>IF('DATA ENTRY'!CK1046="","",IF('DATA ENTRY'!P1046="","",IF(AND($EF$4='DATA ENTRY'!G1046,$EH$4='DATA ENTRY'!F1046),'DATA ENTRY'!P1046,"")))</f>
        <v/>
      </c>
      <c r="EL1047" s="107" t="str">
        <f>IF('DATA ENTRY'!CK1046="","",IF('DATA ENTRY'!Q1046="","",IF(AND($EF$4='DATA ENTRY'!G1046,$EH$4='DATA ENTRY'!F1046),'DATA ENTRY'!Q1046,"")))</f>
        <v/>
      </c>
      <c r="EM1047" s="3" t="str">
        <f>IF('DATA ENTRY'!CK1046="","",IF('DATA ENTRY'!R1046="","",IF(AND($EF$4='DATA ENTRY'!G1046,$EH$4='DATA ENTRY'!F1046),'DATA ENTRY'!R1046,"")))</f>
        <v/>
      </c>
      <c r="EN1047" s="107" t="str">
        <f>IF('DATA ENTRY'!CK1046="","",IF('DATA ENTRY'!S1046="","",IF(AND($EF$4='DATA ENTRY'!G1046,$EH$4='DATA ENTRY'!F1046),'DATA ENTRY'!S1046,"")))</f>
        <v/>
      </c>
      <c r="EO1047" s="3" t="str">
        <f>IF('DATA ENTRY'!CK1046="","",IF('DATA ENTRY'!E1046="","",IF(AND($EF$4='DATA ENTRY'!G1046,$EH$4='DATA ENTRY'!F1046),'DATA ENTRY'!E1046,"")))</f>
        <v/>
      </c>
      <c r="EP1047" s="3" t="str">
        <f>IF('DATA ENTRY'!CK1046="","",IF('DATA ENTRY'!D1046="","",IF(AND($EF$4='DATA ENTRY'!G1046,$EH$4='DATA ENTRY'!F1046),'DATA ENTRY'!D1046,"")))</f>
        <v/>
      </c>
      <c r="EQ1047" s="3" t="str">
        <f>IF('DATA ENTRY'!CK1046="","",IF('DATA ENTRY'!W1046="","",IF(AND($EF$4='DATA ENTRY'!G1046,$EH$4='DATA ENTRY'!F1046),'DATA ENTRY'!W1046,"")))</f>
        <v/>
      </c>
      <c r="ER1047" s="3" t="str">
        <f>IF('DATA ENTRY'!CK1046="","",IF('DATA ENTRY'!X1046="","",IF(AND($EF$4='DATA ENTRY'!G1046,$EH$4='DATA ENTRY'!F1046),'DATA ENTRY'!X1046,"")))</f>
        <v/>
      </c>
      <c r="ES1047" s="108" t="str">
        <f t="shared" si="271"/>
        <v/>
      </c>
      <c r="ET1047" s="108" t="str">
        <f>IF('DATA ENTRY'!CK1046="","",IF('DATA ENTRY'!D1046="","",IF(AND($EF$4='DATA ENTRY'!G1046,$EH$4='DATA ENTRY'!F1046),'DATA ENTRY'!G1046,"")))</f>
        <v/>
      </c>
      <c r="EY1047">
        <f t="shared" si="272"/>
        <v>0</v>
      </c>
    </row>
    <row r="1048" spans="1:155">
      <c r="A1048" t="str">
        <f>IF(S1048=0,"",1+(MAX($A$7:A1047)))</f>
        <v/>
      </c>
      <c r="B1048" s="224">
        <v>1042</v>
      </c>
      <c r="C1048" s="3" t="str">
        <f>IF('DATA ENTRY'!CK1047="","",IF('DATA ENTRY'!B1047="","",IF($D$4="All Post",'DATA ENTRY'!B1047,IF(AND($D$4='DATA ENTRY'!CK1047),'DATA ENTRY'!B1047,""))))</f>
        <v/>
      </c>
      <c r="D1048" s="3" t="str">
        <f>IF('DATA ENTRY'!CK1047="","",IF('DATA ENTRY'!C1047="","",IF($D$4="All Post",'DATA ENTRY'!C1047,IF(AND($D$4='DATA ENTRY'!CK1047),'DATA ENTRY'!C1047,""))))</f>
        <v/>
      </c>
      <c r="E1048" s="4" t="str">
        <f>IF('DATA ENTRY'!CK1047="","",IF('DATA ENTRY'!I1047="","",IF($D$4="All Post",'DATA ENTRY'!I1047,IF(AND($D$4='DATA ENTRY'!CK1047),'DATA ENTRY'!I1047,""))))</f>
        <v/>
      </c>
      <c r="F1048" s="4" t="str">
        <f>IF('DATA ENTRY'!CK1047="","",IF('DATA ENTRY'!CK1047="","",IF($D$4="All Post",'DATA ENTRY'!CK1047,IF(AND($D$4='DATA ENTRY'!CK1047),'DATA ENTRY'!CK1047,""))))</f>
        <v/>
      </c>
      <c r="G1048" s="3" t="str">
        <f>IF('DATA ENTRY'!CK1047="","",IF('DATA ENTRY'!N1047="","",IF($D$4="All Post",'DATA ENTRY'!N1047,IF(AND($D$4='DATA ENTRY'!CK1047),'DATA ENTRY'!N1047,""))))</f>
        <v/>
      </c>
      <c r="H1048" s="107" t="str">
        <f>IF('DATA ENTRY'!CK1047="","",IF('DATA ENTRY'!O1047="","",IF($D$4="All Post",'DATA ENTRY'!O1047,IF(AND($D$4='DATA ENTRY'!CK1047),'DATA ENTRY'!O1047,""))))</f>
        <v/>
      </c>
      <c r="I1048" s="3" t="str">
        <f>IF('DATA ENTRY'!CK1047="","",IF('DATA ENTRY'!P1047="","",IF($D$4="All Post",'DATA ENTRY'!P1047,IF(AND($D$4='DATA ENTRY'!CK1047),'DATA ENTRY'!P1047,""))))</f>
        <v/>
      </c>
      <c r="J1048" s="107" t="str">
        <f>IF('DATA ENTRY'!CK1047="","",IF('DATA ENTRY'!Q1047="","",IF($D$4="All Post",'DATA ENTRY'!Q1047,IF(AND($D$4='DATA ENTRY'!CK1047),'DATA ENTRY'!Q1047,""))))</f>
        <v/>
      </c>
      <c r="K1048" s="3" t="str">
        <f>IF('DATA ENTRY'!CK1047="","",IF('DATA ENTRY'!R1047="","",IF($D$4="All Post",'DATA ENTRY'!R1047,IF(AND($D$4='DATA ENTRY'!CK1047),'DATA ENTRY'!R1047,""))))</f>
        <v/>
      </c>
      <c r="L1048" s="3" t="str">
        <f>IF('DATA ENTRY'!CK1047="","",IF('DATA ENTRY'!S1047="","",IF($D$4="All Post",'DATA ENTRY'!S1047,IF(AND($D$4='DATA ENTRY'!CK1047),'DATA ENTRY'!S1047,""))))</f>
        <v/>
      </c>
      <c r="M1048" s="3" t="str">
        <f>IF('DATA ENTRY'!CK1047="","",IF('DATA ENTRY'!E1047="","",IF($D$4="All Post",'DATA ENTRY'!E1047,IF(AND($D$4='DATA ENTRY'!CK1047),'DATA ENTRY'!E1047,""))))</f>
        <v/>
      </c>
      <c r="N1048" s="3" t="str">
        <f>IF('DATA ENTRY'!CK1047="","",IF('DATA ENTRY'!W1047="","",IF($D$4="All Post",'DATA ENTRY'!W1047,IF(AND($D$4='DATA ENTRY'!CK1047),'DATA ENTRY'!W1047,""))))</f>
        <v/>
      </c>
      <c r="O1048" s="3" t="str">
        <f>IF('DATA ENTRY'!CK1047="","",IF('DATA ENTRY'!X1047="","",IF($D$4="All Post",'DATA ENTRY'!X1047,IF(AND($D$4='DATA ENTRY'!CK1047),'DATA ENTRY'!X1047,""))))</f>
        <v/>
      </c>
      <c r="P1048" s="3" t="str">
        <f>IF('DATA ENTRY'!CK1047="","",IF('DATA ENTRY'!G1047="","",IF($D$4="All Post",'DATA ENTRY'!G1047,IF(AND($D$4='DATA ENTRY'!CK1047),'DATA ENTRY'!G1047,""))))</f>
        <v/>
      </c>
      <c r="S1048">
        <f t="shared" si="259"/>
        <v>0</v>
      </c>
      <c r="T1048" t="str">
        <f t="shared" si="260"/>
        <v/>
      </c>
      <c r="BZ1048" t="str">
        <f t="shared" si="261"/>
        <v/>
      </c>
      <c r="CA1048" t="str">
        <f t="shared" si="262"/>
        <v/>
      </c>
      <c r="CB1048" s="224">
        <v>1042</v>
      </c>
      <c r="CC1048" s="3" t="str">
        <f>IF('DATA ENTRY'!CK1047="","",IF('DATA ENTRY'!B1047="","",IF(AND($CD$4='DATA ENTRY'!CK1047,$CG$4='DATA ENTRY'!D1047),'DATA ENTRY'!B1047,"")))</f>
        <v/>
      </c>
      <c r="CD1048" s="3" t="str">
        <f>IF('DATA ENTRY'!CK1047="","",IF('DATA ENTRY'!C1047="","",IF(AND($CD$4='DATA ENTRY'!CK1047,$CG$4='DATA ENTRY'!D1047),'DATA ENTRY'!C1047,"")))</f>
        <v/>
      </c>
      <c r="CE1048" s="4" t="str">
        <f>IF('DATA ENTRY'!CK1047="","",IF('DATA ENTRY'!I1047="","",IF(AND($CD$4='DATA ENTRY'!CK1047,$CG$4='DATA ENTRY'!D1047),'DATA ENTRY'!I1047,"")))</f>
        <v/>
      </c>
      <c r="CF1048" s="4" t="str">
        <f>IF('DATA ENTRY'!CK1047="","",IF('DATA ENTRY'!CK1047="","",IF(AND($CD$4='DATA ENTRY'!CK1047,$CG$4='DATA ENTRY'!D1047),'DATA ENTRY'!CK1047,"")))</f>
        <v/>
      </c>
      <c r="CG1048" s="3" t="str">
        <f>IF('DATA ENTRY'!CK1047="","",IF('DATA ENTRY'!N1047="","",IF(AND($CD$4='DATA ENTRY'!CK1047,$CG$4='DATA ENTRY'!D1047),'DATA ENTRY'!N1047,"")))</f>
        <v/>
      </c>
      <c r="CH1048" s="107" t="str">
        <f>IF('DATA ENTRY'!CK1047="","",IF('DATA ENTRY'!O1047="","",IF(AND($CD$4='DATA ENTRY'!CK1047,$CG$4='DATA ENTRY'!D1047),'DATA ENTRY'!O1047,"")))</f>
        <v/>
      </c>
      <c r="CI1048" s="3" t="str">
        <f>IF('DATA ENTRY'!CK1047="","",IF('DATA ENTRY'!P1047="","",IF(AND($CD$4='DATA ENTRY'!CK1047,$CG$4='DATA ENTRY'!D1047),'DATA ENTRY'!P1047,"")))</f>
        <v/>
      </c>
      <c r="CJ1048" s="107" t="str">
        <f>IF('DATA ENTRY'!CK1047="","",IF('DATA ENTRY'!Q1047="","",IF(AND($CD$4='DATA ENTRY'!CK1047,$CG$4='DATA ENTRY'!D1047),'DATA ENTRY'!Q1047,"")))</f>
        <v/>
      </c>
      <c r="CK1048" s="3" t="str">
        <f>IF('DATA ENTRY'!CK1047="","",IF('DATA ENTRY'!R1047="","",IF(AND($CD$4='DATA ENTRY'!CK1047,$CG$4='DATA ENTRY'!D1047),'DATA ENTRY'!R1047,"")))</f>
        <v/>
      </c>
      <c r="CL1048" s="3" t="str">
        <f>IF('DATA ENTRY'!CK1047="","",IF('DATA ENTRY'!S1047="","",IF(AND($CD$4='DATA ENTRY'!CK1047,$CG$4='DATA ENTRY'!D1047),'DATA ENTRY'!S1047,"")))</f>
        <v/>
      </c>
      <c r="CM1048" s="3" t="str">
        <f>IF('DATA ENTRY'!CK1047="","",IF('DATA ENTRY'!E1047="","",IF(AND($CD$4='DATA ENTRY'!CK1047,$CG$4='DATA ENTRY'!D1047),'DATA ENTRY'!E1047,"")))</f>
        <v/>
      </c>
      <c r="CN1048" s="3" t="str">
        <f>IF('DATA ENTRY'!CK1047="","",IF('DATA ENTRY'!W1047="","",IF(AND($CD$4='DATA ENTRY'!CK1047,$CG$4='DATA ENTRY'!D1047),'DATA ENTRY'!W1047,"")))</f>
        <v/>
      </c>
      <c r="CO1048" s="3" t="str">
        <f>IF('DATA ENTRY'!CK1047="","",IF('DATA ENTRY'!X1047="","",IF(AND($CD$4='DATA ENTRY'!CK1047,$CG$4='DATA ENTRY'!D1047),'DATA ENTRY'!X1047,"")))</f>
        <v/>
      </c>
      <c r="CP1048" s="108" t="str">
        <f t="shared" si="263"/>
        <v/>
      </c>
      <c r="CQ1048" s="108" t="str">
        <f>IF('DATA ENTRY'!CK1047="","",IF('DATA ENTRY'!G1047="","",IF(AND($CD$4='DATA ENTRY'!CK1047,$CG$4='DATA ENTRY'!D1047),'DATA ENTRY'!G1047,"")))</f>
        <v/>
      </c>
      <c r="CR1048" s="230" t="str">
        <f>IF('DATA ENTRY'!CK1047="","",IF('DATA ENTRY'!D1047="","",IF(AND($CD$4='DATA ENTRY'!CK1047,$CG$4='DATA ENTRY'!D1047),'DATA ENTRY'!D1047,"")))</f>
        <v/>
      </c>
      <c r="CS1048">
        <f t="shared" si="264"/>
        <v>0</v>
      </c>
      <c r="CT1048">
        <f t="shared" si="265"/>
        <v>0</v>
      </c>
      <c r="CV1048" s="139"/>
      <c r="CX1048">
        <f t="shared" si="266"/>
        <v>0</v>
      </c>
      <c r="DB1048" t="str">
        <f t="shared" si="273"/>
        <v/>
      </c>
      <c r="DC1048" t="str">
        <f t="shared" si="274"/>
        <v/>
      </c>
      <c r="DD1048" s="224">
        <v>1042</v>
      </c>
      <c r="DE1048" s="3" t="str">
        <f>IF('DATA ENTRY'!CK1047="","",IF('DATA ENTRY'!B1047="","",IF(AND($DF$4='DATA ENTRY'!D1047),'DATA ENTRY'!B1047,"")))</f>
        <v/>
      </c>
      <c r="DF1048" s="3" t="str">
        <f>IF('DATA ENTRY'!CK1047="","",IF('DATA ENTRY'!C1047="","",IF(AND($DF$4='DATA ENTRY'!D1047),'DATA ENTRY'!C1047,"")))</f>
        <v/>
      </c>
      <c r="DG1048" s="4" t="str">
        <f>IF('DATA ENTRY'!CK1047="","",IF('DATA ENTRY'!I1047="","",IF(AND($DF$4='DATA ENTRY'!D1047),'DATA ENTRY'!I1047,"")))</f>
        <v/>
      </c>
      <c r="DH1048" s="4" t="str">
        <f>IF('DATA ENTRY'!CK1047="","",IF('DATA ENTRY'!CK1047="","",IF(AND($DF$4='DATA ENTRY'!D1047),'DATA ENTRY'!CK1047,"")))</f>
        <v/>
      </c>
      <c r="DI1048" s="3" t="str">
        <f>IF('DATA ENTRY'!CK1047="","",IF('DATA ENTRY'!N1047="","",IF(AND($DF$4='DATA ENTRY'!D1047),'DATA ENTRY'!N1047,"")))</f>
        <v/>
      </c>
      <c r="DJ1048" s="107" t="str">
        <f>IF('DATA ENTRY'!CK1047="","",IF('DATA ENTRY'!O1047="","",IF(AND($DF$4='DATA ENTRY'!D1047),'DATA ENTRY'!O1047,"")))</f>
        <v/>
      </c>
      <c r="DK1048" s="3" t="str">
        <f>IF('DATA ENTRY'!CK1047="","",IF('DATA ENTRY'!P1047="","",IF(AND($DF$4='DATA ENTRY'!D1047),'DATA ENTRY'!P1047,"")))</f>
        <v/>
      </c>
      <c r="DL1048" s="107" t="str">
        <f>IF('DATA ENTRY'!CK1047="","",IF('DATA ENTRY'!Q1047="","",IF(AND($DF$4='DATA ENTRY'!D1047),'DATA ENTRY'!Q1047,"")))</f>
        <v/>
      </c>
      <c r="DM1048" s="3" t="str">
        <f>IF('DATA ENTRY'!CK1047="","",IF('DATA ENTRY'!R1047="","",IF(AND($DF$4='DATA ENTRY'!D1047),'DATA ENTRY'!R1047,"")))</f>
        <v/>
      </c>
      <c r="DN1048" s="107" t="str">
        <f>IF('DATA ENTRY'!CK1047="","",IF('DATA ENTRY'!S1047="","",IF(AND($DF$4='DATA ENTRY'!D1047),'DATA ENTRY'!S1047,"")))</f>
        <v/>
      </c>
      <c r="DO1048" s="3" t="str">
        <f>IF('DATA ENTRY'!CK1047="","",IF('DATA ENTRY'!E1047="","",IF(AND($DF$4='DATA ENTRY'!D1047),'DATA ENTRY'!E1047,"")))</f>
        <v/>
      </c>
      <c r="DP1048" s="3" t="str">
        <f>IF('DATA ENTRY'!CK1047="","",IF('DATA ENTRY'!D1047="","",IF(AND($DF$4='DATA ENTRY'!D1047),'DATA ENTRY'!D1047,"")))</f>
        <v/>
      </c>
      <c r="DQ1048" s="3" t="str">
        <f>IF('DATA ENTRY'!CK1047="","",IF('DATA ENTRY'!W1047="","",IF(AND($DF$4='DATA ENTRY'!D1047),'DATA ENTRY'!W1047,"")))</f>
        <v/>
      </c>
      <c r="DR1048" s="3" t="str">
        <f>IF('DATA ENTRY'!CK1047="","",IF('DATA ENTRY'!X1047="","",IF(AND($DF$4='DATA ENTRY'!D1047),'DATA ENTRY'!X1047,"")))</f>
        <v/>
      </c>
      <c r="DS1048" s="108" t="str">
        <f t="shared" si="267"/>
        <v/>
      </c>
      <c r="DT1048" s="108" t="str">
        <f>IF('DATA ENTRY'!CK1047="","",IF('DATA ENTRY'!D1047="","",IF(AND($DF$4='DATA ENTRY'!D1047),'DATA ENTRY'!G1047,"")))</f>
        <v/>
      </c>
      <c r="DY1048">
        <f t="shared" si="268"/>
        <v>0</v>
      </c>
      <c r="EB1048" t="str">
        <f t="shared" si="269"/>
        <v/>
      </c>
      <c r="EC1048" t="str">
        <f t="shared" si="270"/>
        <v/>
      </c>
      <c r="ED1048" s="224">
        <v>1042</v>
      </c>
      <c r="EE1048" s="3" t="str">
        <f>IF('DATA ENTRY'!CK1047="","",IF('DATA ENTRY'!B1047="","",IF(AND($EF$4='DATA ENTRY'!G1047,$EH$4='DATA ENTRY'!F1047),'DATA ENTRY'!B1047,"")))</f>
        <v/>
      </c>
      <c r="EF1048" s="3" t="str">
        <f>IF('DATA ENTRY'!CK1047="","",IF('DATA ENTRY'!C1047="","",IF(AND($EF$4='DATA ENTRY'!G1047,$EH$4='DATA ENTRY'!F1047),'DATA ENTRY'!C1047,"")))</f>
        <v/>
      </c>
      <c r="EG1048" s="4" t="str">
        <f>IF('DATA ENTRY'!CK1047="","",IF('DATA ENTRY'!I1047="","",IF(AND($EF$4='DATA ENTRY'!G1047,$EH$4='DATA ENTRY'!F1047),'DATA ENTRY'!I1047,"")))</f>
        <v/>
      </c>
      <c r="EH1048" s="4" t="str">
        <f>IF('DATA ENTRY'!CK1047="","",IF('DATA ENTRY'!CK1047="","",IF(AND($EF$4='DATA ENTRY'!G1047,$EH$4='DATA ENTRY'!F1047),'DATA ENTRY'!CK1047,"")))</f>
        <v/>
      </c>
      <c r="EI1048" s="3" t="str">
        <f>IF('DATA ENTRY'!CK1047="","",IF('DATA ENTRY'!N1047="","",IF(AND($EF$4='DATA ENTRY'!G1047,$EH$4='DATA ENTRY'!F1047),'DATA ENTRY'!N1047,"")))</f>
        <v/>
      </c>
      <c r="EJ1048" s="107" t="str">
        <f>IF('DATA ENTRY'!CK1047="","",IF('DATA ENTRY'!O1047="","",IF(AND($EF$4='DATA ENTRY'!G1047,$EH$4='DATA ENTRY'!F1047),'DATA ENTRY'!O1047,"")))</f>
        <v/>
      </c>
      <c r="EK1048" s="3" t="str">
        <f>IF('DATA ENTRY'!CK1047="","",IF('DATA ENTRY'!P1047="","",IF(AND($EF$4='DATA ENTRY'!G1047,$EH$4='DATA ENTRY'!F1047),'DATA ENTRY'!P1047,"")))</f>
        <v/>
      </c>
      <c r="EL1048" s="107" t="str">
        <f>IF('DATA ENTRY'!CK1047="","",IF('DATA ENTRY'!Q1047="","",IF(AND($EF$4='DATA ENTRY'!G1047,$EH$4='DATA ENTRY'!F1047),'DATA ENTRY'!Q1047,"")))</f>
        <v/>
      </c>
      <c r="EM1048" s="3" t="str">
        <f>IF('DATA ENTRY'!CK1047="","",IF('DATA ENTRY'!R1047="","",IF(AND($EF$4='DATA ENTRY'!G1047,$EH$4='DATA ENTRY'!F1047),'DATA ENTRY'!R1047,"")))</f>
        <v/>
      </c>
      <c r="EN1048" s="107" t="str">
        <f>IF('DATA ENTRY'!CK1047="","",IF('DATA ENTRY'!S1047="","",IF(AND($EF$4='DATA ENTRY'!G1047,$EH$4='DATA ENTRY'!F1047),'DATA ENTRY'!S1047,"")))</f>
        <v/>
      </c>
      <c r="EO1048" s="3" t="str">
        <f>IF('DATA ENTRY'!CK1047="","",IF('DATA ENTRY'!E1047="","",IF(AND($EF$4='DATA ENTRY'!G1047,$EH$4='DATA ENTRY'!F1047),'DATA ENTRY'!E1047,"")))</f>
        <v/>
      </c>
      <c r="EP1048" s="3" t="str">
        <f>IF('DATA ENTRY'!CK1047="","",IF('DATA ENTRY'!D1047="","",IF(AND($EF$4='DATA ENTRY'!G1047,$EH$4='DATA ENTRY'!F1047),'DATA ENTRY'!D1047,"")))</f>
        <v/>
      </c>
      <c r="EQ1048" s="3" t="str">
        <f>IF('DATA ENTRY'!CK1047="","",IF('DATA ENTRY'!W1047="","",IF(AND($EF$4='DATA ENTRY'!G1047,$EH$4='DATA ENTRY'!F1047),'DATA ENTRY'!W1047,"")))</f>
        <v/>
      </c>
      <c r="ER1048" s="3" t="str">
        <f>IF('DATA ENTRY'!CK1047="","",IF('DATA ENTRY'!X1047="","",IF(AND($EF$4='DATA ENTRY'!G1047,$EH$4='DATA ENTRY'!F1047),'DATA ENTRY'!X1047,"")))</f>
        <v/>
      </c>
      <c r="ES1048" s="108" t="str">
        <f t="shared" si="271"/>
        <v/>
      </c>
      <c r="ET1048" s="108" t="str">
        <f>IF('DATA ENTRY'!CK1047="","",IF('DATA ENTRY'!D1047="","",IF(AND($EF$4='DATA ENTRY'!G1047,$EH$4='DATA ENTRY'!F1047),'DATA ENTRY'!G1047,"")))</f>
        <v/>
      </c>
      <c r="EY1048">
        <f t="shared" si="272"/>
        <v>0</v>
      </c>
    </row>
    <row r="1049" spans="1:155">
      <c r="A1049" t="str">
        <f>IF(S1049=0,"",1+(MAX($A$7:A1048)))</f>
        <v/>
      </c>
      <c r="B1049" s="224">
        <v>1043</v>
      </c>
      <c r="C1049" s="3" t="str">
        <f>IF('DATA ENTRY'!CK1048="","",IF('DATA ENTRY'!B1048="","",IF($D$4="All Post",'DATA ENTRY'!B1048,IF(AND($D$4='DATA ENTRY'!CK1048),'DATA ENTRY'!B1048,""))))</f>
        <v/>
      </c>
      <c r="D1049" s="3" t="str">
        <f>IF('DATA ENTRY'!CK1048="","",IF('DATA ENTRY'!C1048="","",IF($D$4="All Post",'DATA ENTRY'!C1048,IF(AND($D$4='DATA ENTRY'!CK1048),'DATA ENTRY'!C1048,""))))</f>
        <v/>
      </c>
      <c r="E1049" s="4" t="str">
        <f>IF('DATA ENTRY'!CK1048="","",IF('DATA ENTRY'!I1048="","",IF($D$4="All Post",'DATA ENTRY'!I1048,IF(AND($D$4='DATA ENTRY'!CK1048),'DATA ENTRY'!I1048,""))))</f>
        <v/>
      </c>
      <c r="F1049" s="4" t="str">
        <f>IF('DATA ENTRY'!CK1048="","",IF('DATA ENTRY'!CK1048="","",IF($D$4="All Post",'DATA ENTRY'!CK1048,IF(AND($D$4='DATA ENTRY'!CK1048),'DATA ENTRY'!CK1048,""))))</f>
        <v/>
      </c>
      <c r="G1049" s="3" t="str">
        <f>IF('DATA ENTRY'!CK1048="","",IF('DATA ENTRY'!N1048="","",IF($D$4="All Post",'DATA ENTRY'!N1048,IF(AND($D$4='DATA ENTRY'!CK1048),'DATA ENTRY'!N1048,""))))</f>
        <v/>
      </c>
      <c r="H1049" s="107" t="str">
        <f>IF('DATA ENTRY'!CK1048="","",IF('DATA ENTRY'!O1048="","",IF($D$4="All Post",'DATA ENTRY'!O1048,IF(AND($D$4='DATA ENTRY'!CK1048),'DATA ENTRY'!O1048,""))))</f>
        <v/>
      </c>
      <c r="I1049" s="3" t="str">
        <f>IF('DATA ENTRY'!CK1048="","",IF('DATA ENTRY'!P1048="","",IF($D$4="All Post",'DATA ENTRY'!P1048,IF(AND($D$4='DATA ENTRY'!CK1048),'DATA ENTRY'!P1048,""))))</f>
        <v/>
      </c>
      <c r="J1049" s="107" t="str">
        <f>IF('DATA ENTRY'!CK1048="","",IF('DATA ENTRY'!Q1048="","",IF($D$4="All Post",'DATA ENTRY'!Q1048,IF(AND($D$4='DATA ENTRY'!CK1048),'DATA ENTRY'!Q1048,""))))</f>
        <v/>
      </c>
      <c r="K1049" s="3" t="str">
        <f>IF('DATA ENTRY'!CK1048="","",IF('DATA ENTRY'!R1048="","",IF($D$4="All Post",'DATA ENTRY'!R1048,IF(AND($D$4='DATA ENTRY'!CK1048),'DATA ENTRY'!R1048,""))))</f>
        <v/>
      </c>
      <c r="L1049" s="3" t="str">
        <f>IF('DATA ENTRY'!CK1048="","",IF('DATA ENTRY'!S1048="","",IF($D$4="All Post",'DATA ENTRY'!S1048,IF(AND($D$4='DATA ENTRY'!CK1048),'DATA ENTRY'!S1048,""))))</f>
        <v/>
      </c>
      <c r="M1049" s="3" t="str">
        <f>IF('DATA ENTRY'!CK1048="","",IF('DATA ENTRY'!E1048="","",IF($D$4="All Post",'DATA ENTRY'!E1048,IF(AND($D$4='DATA ENTRY'!CK1048),'DATA ENTRY'!E1048,""))))</f>
        <v/>
      </c>
      <c r="N1049" s="3" t="str">
        <f>IF('DATA ENTRY'!CK1048="","",IF('DATA ENTRY'!W1048="","",IF($D$4="All Post",'DATA ENTRY'!W1048,IF(AND($D$4='DATA ENTRY'!CK1048),'DATA ENTRY'!W1048,""))))</f>
        <v/>
      </c>
      <c r="O1049" s="3" t="str">
        <f>IF('DATA ENTRY'!CK1048="","",IF('DATA ENTRY'!X1048="","",IF($D$4="All Post",'DATA ENTRY'!X1048,IF(AND($D$4='DATA ENTRY'!CK1048),'DATA ENTRY'!X1048,""))))</f>
        <v/>
      </c>
      <c r="P1049" s="3" t="str">
        <f>IF('DATA ENTRY'!CK1048="","",IF('DATA ENTRY'!G1048="","",IF($D$4="All Post",'DATA ENTRY'!G1048,IF(AND($D$4='DATA ENTRY'!CK1048),'DATA ENTRY'!G1048,""))))</f>
        <v/>
      </c>
      <c r="S1049">
        <f t="shared" si="259"/>
        <v>0</v>
      </c>
      <c r="T1049" t="str">
        <f t="shared" si="260"/>
        <v/>
      </c>
      <c r="BZ1049" t="str">
        <f t="shared" si="261"/>
        <v/>
      </c>
      <c r="CA1049" t="str">
        <f t="shared" si="262"/>
        <v/>
      </c>
      <c r="CB1049" s="224">
        <v>1043</v>
      </c>
      <c r="CC1049" s="3" t="str">
        <f>IF('DATA ENTRY'!CK1048="","",IF('DATA ENTRY'!B1048="","",IF(AND($CD$4='DATA ENTRY'!CK1048,$CG$4='DATA ENTRY'!D1048),'DATA ENTRY'!B1048,"")))</f>
        <v/>
      </c>
      <c r="CD1049" s="3" t="str">
        <f>IF('DATA ENTRY'!CK1048="","",IF('DATA ENTRY'!C1048="","",IF(AND($CD$4='DATA ENTRY'!CK1048,$CG$4='DATA ENTRY'!D1048),'DATA ENTRY'!C1048,"")))</f>
        <v/>
      </c>
      <c r="CE1049" s="4" t="str">
        <f>IF('DATA ENTRY'!CK1048="","",IF('DATA ENTRY'!I1048="","",IF(AND($CD$4='DATA ENTRY'!CK1048,$CG$4='DATA ENTRY'!D1048),'DATA ENTRY'!I1048,"")))</f>
        <v/>
      </c>
      <c r="CF1049" s="4" t="str">
        <f>IF('DATA ENTRY'!CK1048="","",IF('DATA ENTRY'!CK1048="","",IF(AND($CD$4='DATA ENTRY'!CK1048,$CG$4='DATA ENTRY'!D1048),'DATA ENTRY'!CK1048,"")))</f>
        <v/>
      </c>
      <c r="CG1049" s="3" t="str">
        <f>IF('DATA ENTRY'!CK1048="","",IF('DATA ENTRY'!N1048="","",IF(AND($CD$4='DATA ENTRY'!CK1048,$CG$4='DATA ENTRY'!D1048),'DATA ENTRY'!N1048,"")))</f>
        <v/>
      </c>
      <c r="CH1049" s="107" t="str">
        <f>IF('DATA ENTRY'!CK1048="","",IF('DATA ENTRY'!O1048="","",IF(AND($CD$4='DATA ENTRY'!CK1048,$CG$4='DATA ENTRY'!D1048),'DATA ENTRY'!O1048,"")))</f>
        <v/>
      </c>
      <c r="CI1049" s="3" t="str">
        <f>IF('DATA ENTRY'!CK1048="","",IF('DATA ENTRY'!P1048="","",IF(AND($CD$4='DATA ENTRY'!CK1048,$CG$4='DATA ENTRY'!D1048),'DATA ENTRY'!P1048,"")))</f>
        <v/>
      </c>
      <c r="CJ1049" s="107" t="str">
        <f>IF('DATA ENTRY'!CK1048="","",IF('DATA ENTRY'!Q1048="","",IF(AND($CD$4='DATA ENTRY'!CK1048,$CG$4='DATA ENTRY'!D1048),'DATA ENTRY'!Q1048,"")))</f>
        <v/>
      </c>
      <c r="CK1049" s="3" t="str">
        <f>IF('DATA ENTRY'!CK1048="","",IF('DATA ENTRY'!R1048="","",IF(AND($CD$4='DATA ENTRY'!CK1048,$CG$4='DATA ENTRY'!D1048),'DATA ENTRY'!R1048,"")))</f>
        <v/>
      </c>
      <c r="CL1049" s="3" t="str">
        <f>IF('DATA ENTRY'!CK1048="","",IF('DATA ENTRY'!S1048="","",IF(AND($CD$4='DATA ENTRY'!CK1048,$CG$4='DATA ENTRY'!D1048),'DATA ENTRY'!S1048,"")))</f>
        <v/>
      </c>
      <c r="CM1049" s="3" t="str">
        <f>IF('DATA ENTRY'!CK1048="","",IF('DATA ENTRY'!E1048="","",IF(AND($CD$4='DATA ENTRY'!CK1048,$CG$4='DATA ENTRY'!D1048),'DATA ENTRY'!E1048,"")))</f>
        <v/>
      </c>
      <c r="CN1049" s="3" t="str">
        <f>IF('DATA ENTRY'!CK1048="","",IF('DATA ENTRY'!W1048="","",IF(AND($CD$4='DATA ENTRY'!CK1048,$CG$4='DATA ENTRY'!D1048),'DATA ENTRY'!W1048,"")))</f>
        <v/>
      </c>
      <c r="CO1049" s="3" t="str">
        <f>IF('DATA ENTRY'!CK1048="","",IF('DATA ENTRY'!X1048="","",IF(AND($CD$4='DATA ENTRY'!CK1048,$CG$4='DATA ENTRY'!D1048),'DATA ENTRY'!X1048,"")))</f>
        <v/>
      </c>
      <c r="CP1049" s="108" t="str">
        <f t="shared" si="263"/>
        <v/>
      </c>
      <c r="CQ1049" s="108" t="str">
        <f>IF('DATA ENTRY'!CK1048="","",IF('DATA ENTRY'!G1048="","",IF(AND($CD$4='DATA ENTRY'!CK1048,$CG$4='DATA ENTRY'!D1048),'DATA ENTRY'!G1048,"")))</f>
        <v/>
      </c>
      <c r="CR1049" s="230" t="str">
        <f>IF('DATA ENTRY'!CK1048="","",IF('DATA ENTRY'!D1048="","",IF(AND($CD$4='DATA ENTRY'!CK1048,$CG$4='DATA ENTRY'!D1048),'DATA ENTRY'!D1048,"")))</f>
        <v/>
      </c>
      <c r="CS1049">
        <f t="shared" si="264"/>
        <v>0</v>
      </c>
      <c r="CT1049">
        <f t="shared" si="265"/>
        <v>0</v>
      </c>
      <c r="CV1049" s="139"/>
      <c r="CX1049">
        <f t="shared" si="266"/>
        <v>0</v>
      </c>
      <c r="DB1049" t="str">
        <f t="shared" si="273"/>
        <v/>
      </c>
      <c r="DC1049" t="str">
        <f t="shared" si="274"/>
        <v/>
      </c>
      <c r="DD1049" s="224">
        <v>1043</v>
      </c>
      <c r="DE1049" s="3" t="str">
        <f>IF('DATA ENTRY'!CK1048="","",IF('DATA ENTRY'!B1048="","",IF(AND($DF$4='DATA ENTRY'!D1048),'DATA ENTRY'!B1048,"")))</f>
        <v/>
      </c>
      <c r="DF1049" s="3" t="str">
        <f>IF('DATA ENTRY'!CK1048="","",IF('DATA ENTRY'!C1048="","",IF(AND($DF$4='DATA ENTRY'!D1048),'DATA ENTRY'!C1048,"")))</f>
        <v/>
      </c>
      <c r="DG1049" s="4" t="str">
        <f>IF('DATA ENTRY'!CK1048="","",IF('DATA ENTRY'!I1048="","",IF(AND($DF$4='DATA ENTRY'!D1048),'DATA ENTRY'!I1048,"")))</f>
        <v/>
      </c>
      <c r="DH1049" s="4" t="str">
        <f>IF('DATA ENTRY'!CK1048="","",IF('DATA ENTRY'!CK1048="","",IF(AND($DF$4='DATA ENTRY'!D1048),'DATA ENTRY'!CK1048,"")))</f>
        <v/>
      </c>
      <c r="DI1049" s="3" t="str">
        <f>IF('DATA ENTRY'!CK1048="","",IF('DATA ENTRY'!N1048="","",IF(AND($DF$4='DATA ENTRY'!D1048),'DATA ENTRY'!N1048,"")))</f>
        <v/>
      </c>
      <c r="DJ1049" s="107" t="str">
        <f>IF('DATA ENTRY'!CK1048="","",IF('DATA ENTRY'!O1048="","",IF(AND($DF$4='DATA ENTRY'!D1048),'DATA ENTRY'!O1048,"")))</f>
        <v/>
      </c>
      <c r="DK1049" s="3" t="str">
        <f>IF('DATA ENTRY'!CK1048="","",IF('DATA ENTRY'!P1048="","",IF(AND($DF$4='DATA ENTRY'!D1048),'DATA ENTRY'!P1048,"")))</f>
        <v/>
      </c>
      <c r="DL1049" s="107" t="str">
        <f>IF('DATA ENTRY'!CK1048="","",IF('DATA ENTRY'!Q1048="","",IF(AND($DF$4='DATA ENTRY'!D1048),'DATA ENTRY'!Q1048,"")))</f>
        <v/>
      </c>
      <c r="DM1049" s="3" t="str">
        <f>IF('DATA ENTRY'!CK1048="","",IF('DATA ENTRY'!R1048="","",IF(AND($DF$4='DATA ENTRY'!D1048),'DATA ENTRY'!R1048,"")))</f>
        <v/>
      </c>
      <c r="DN1049" s="107" t="str">
        <f>IF('DATA ENTRY'!CK1048="","",IF('DATA ENTRY'!S1048="","",IF(AND($DF$4='DATA ENTRY'!D1048),'DATA ENTRY'!S1048,"")))</f>
        <v/>
      </c>
      <c r="DO1049" s="3" t="str">
        <f>IF('DATA ENTRY'!CK1048="","",IF('DATA ENTRY'!E1048="","",IF(AND($DF$4='DATA ENTRY'!D1048),'DATA ENTRY'!E1048,"")))</f>
        <v/>
      </c>
      <c r="DP1049" s="3" t="str">
        <f>IF('DATA ENTRY'!CK1048="","",IF('DATA ENTRY'!D1048="","",IF(AND($DF$4='DATA ENTRY'!D1048),'DATA ENTRY'!D1048,"")))</f>
        <v/>
      </c>
      <c r="DQ1049" s="3" t="str">
        <f>IF('DATA ENTRY'!CK1048="","",IF('DATA ENTRY'!W1048="","",IF(AND($DF$4='DATA ENTRY'!D1048),'DATA ENTRY'!W1048,"")))</f>
        <v/>
      </c>
      <c r="DR1049" s="3" t="str">
        <f>IF('DATA ENTRY'!CK1048="","",IF('DATA ENTRY'!X1048="","",IF(AND($DF$4='DATA ENTRY'!D1048),'DATA ENTRY'!X1048,"")))</f>
        <v/>
      </c>
      <c r="DS1049" s="108" t="str">
        <f t="shared" si="267"/>
        <v/>
      </c>
      <c r="DT1049" s="108" t="str">
        <f>IF('DATA ENTRY'!CK1048="","",IF('DATA ENTRY'!D1048="","",IF(AND($DF$4='DATA ENTRY'!D1048),'DATA ENTRY'!G1048,"")))</f>
        <v/>
      </c>
      <c r="DY1049">
        <f t="shared" si="268"/>
        <v>0</v>
      </c>
      <c r="EB1049" t="str">
        <f t="shared" si="269"/>
        <v/>
      </c>
      <c r="EC1049" t="str">
        <f t="shared" si="270"/>
        <v/>
      </c>
      <c r="ED1049" s="224">
        <v>1043</v>
      </c>
      <c r="EE1049" s="3" t="str">
        <f>IF('DATA ENTRY'!CK1048="","",IF('DATA ENTRY'!B1048="","",IF(AND($EF$4='DATA ENTRY'!G1048,$EH$4='DATA ENTRY'!F1048),'DATA ENTRY'!B1048,"")))</f>
        <v/>
      </c>
      <c r="EF1049" s="3" t="str">
        <f>IF('DATA ENTRY'!CK1048="","",IF('DATA ENTRY'!C1048="","",IF(AND($EF$4='DATA ENTRY'!G1048,$EH$4='DATA ENTRY'!F1048),'DATA ENTRY'!C1048,"")))</f>
        <v/>
      </c>
      <c r="EG1049" s="4" t="str">
        <f>IF('DATA ENTRY'!CK1048="","",IF('DATA ENTRY'!I1048="","",IF(AND($EF$4='DATA ENTRY'!G1048,$EH$4='DATA ENTRY'!F1048),'DATA ENTRY'!I1048,"")))</f>
        <v/>
      </c>
      <c r="EH1049" s="4" t="str">
        <f>IF('DATA ENTRY'!CK1048="","",IF('DATA ENTRY'!CK1048="","",IF(AND($EF$4='DATA ENTRY'!G1048,$EH$4='DATA ENTRY'!F1048),'DATA ENTRY'!CK1048,"")))</f>
        <v/>
      </c>
      <c r="EI1049" s="3" t="str">
        <f>IF('DATA ENTRY'!CK1048="","",IF('DATA ENTRY'!N1048="","",IF(AND($EF$4='DATA ENTRY'!G1048,$EH$4='DATA ENTRY'!F1048),'DATA ENTRY'!N1048,"")))</f>
        <v/>
      </c>
      <c r="EJ1049" s="107" t="str">
        <f>IF('DATA ENTRY'!CK1048="","",IF('DATA ENTRY'!O1048="","",IF(AND($EF$4='DATA ENTRY'!G1048,$EH$4='DATA ENTRY'!F1048),'DATA ENTRY'!O1048,"")))</f>
        <v/>
      </c>
      <c r="EK1049" s="3" t="str">
        <f>IF('DATA ENTRY'!CK1048="","",IF('DATA ENTRY'!P1048="","",IF(AND($EF$4='DATA ENTRY'!G1048,$EH$4='DATA ENTRY'!F1048),'DATA ENTRY'!P1048,"")))</f>
        <v/>
      </c>
      <c r="EL1049" s="107" t="str">
        <f>IF('DATA ENTRY'!CK1048="","",IF('DATA ENTRY'!Q1048="","",IF(AND($EF$4='DATA ENTRY'!G1048,$EH$4='DATA ENTRY'!F1048),'DATA ENTRY'!Q1048,"")))</f>
        <v/>
      </c>
      <c r="EM1049" s="3" t="str">
        <f>IF('DATA ENTRY'!CK1048="","",IF('DATA ENTRY'!R1048="","",IF(AND($EF$4='DATA ENTRY'!G1048,$EH$4='DATA ENTRY'!F1048),'DATA ENTRY'!R1048,"")))</f>
        <v/>
      </c>
      <c r="EN1049" s="107" t="str">
        <f>IF('DATA ENTRY'!CK1048="","",IF('DATA ENTRY'!S1048="","",IF(AND($EF$4='DATA ENTRY'!G1048,$EH$4='DATA ENTRY'!F1048),'DATA ENTRY'!S1048,"")))</f>
        <v/>
      </c>
      <c r="EO1049" s="3" t="str">
        <f>IF('DATA ENTRY'!CK1048="","",IF('DATA ENTRY'!E1048="","",IF(AND($EF$4='DATA ENTRY'!G1048,$EH$4='DATA ENTRY'!F1048),'DATA ENTRY'!E1048,"")))</f>
        <v/>
      </c>
      <c r="EP1049" s="3" t="str">
        <f>IF('DATA ENTRY'!CK1048="","",IF('DATA ENTRY'!D1048="","",IF(AND($EF$4='DATA ENTRY'!G1048,$EH$4='DATA ENTRY'!F1048),'DATA ENTRY'!D1048,"")))</f>
        <v/>
      </c>
      <c r="EQ1049" s="3" t="str">
        <f>IF('DATA ENTRY'!CK1048="","",IF('DATA ENTRY'!W1048="","",IF(AND($EF$4='DATA ENTRY'!G1048,$EH$4='DATA ENTRY'!F1048),'DATA ENTRY'!W1048,"")))</f>
        <v/>
      </c>
      <c r="ER1049" s="3" t="str">
        <f>IF('DATA ENTRY'!CK1048="","",IF('DATA ENTRY'!X1048="","",IF(AND($EF$4='DATA ENTRY'!G1048,$EH$4='DATA ENTRY'!F1048),'DATA ENTRY'!X1048,"")))</f>
        <v/>
      </c>
      <c r="ES1049" s="108" t="str">
        <f t="shared" si="271"/>
        <v/>
      </c>
      <c r="ET1049" s="108" t="str">
        <f>IF('DATA ENTRY'!CK1048="","",IF('DATA ENTRY'!D1048="","",IF(AND($EF$4='DATA ENTRY'!G1048,$EH$4='DATA ENTRY'!F1048),'DATA ENTRY'!G1048,"")))</f>
        <v/>
      </c>
      <c r="EY1049">
        <f t="shared" si="272"/>
        <v>0</v>
      </c>
    </row>
    <row r="1050" spans="1:155">
      <c r="A1050" t="str">
        <f>IF(S1050=0,"",1+(MAX($A$7:A1049)))</f>
        <v/>
      </c>
      <c r="B1050" s="224">
        <v>1044</v>
      </c>
      <c r="C1050" s="3" t="str">
        <f>IF('DATA ENTRY'!CK1049="","",IF('DATA ENTRY'!B1049="","",IF($D$4="All Post",'DATA ENTRY'!B1049,IF(AND($D$4='DATA ENTRY'!CK1049),'DATA ENTRY'!B1049,""))))</f>
        <v/>
      </c>
      <c r="D1050" s="3" t="str">
        <f>IF('DATA ENTRY'!CK1049="","",IF('DATA ENTRY'!C1049="","",IF($D$4="All Post",'DATA ENTRY'!C1049,IF(AND($D$4='DATA ENTRY'!CK1049),'DATA ENTRY'!C1049,""))))</f>
        <v/>
      </c>
      <c r="E1050" s="4" t="str">
        <f>IF('DATA ENTRY'!CK1049="","",IF('DATA ENTRY'!I1049="","",IF($D$4="All Post",'DATA ENTRY'!I1049,IF(AND($D$4='DATA ENTRY'!CK1049),'DATA ENTRY'!I1049,""))))</f>
        <v/>
      </c>
      <c r="F1050" s="4" t="str">
        <f>IF('DATA ENTRY'!CK1049="","",IF('DATA ENTRY'!CK1049="","",IF($D$4="All Post",'DATA ENTRY'!CK1049,IF(AND($D$4='DATA ENTRY'!CK1049),'DATA ENTRY'!CK1049,""))))</f>
        <v/>
      </c>
      <c r="G1050" s="3" t="str">
        <f>IF('DATA ENTRY'!CK1049="","",IF('DATA ENTRY'!N1049="","",IF($D$4="All Post",'DATA ENTRY'!N1049,IF(AND($D$4='DATA ENTRY'!CK1049),'DATA ENTRY'!N1049,""))))</f>
        <v/>
      </c>
      <c r="H1050" s="107" t="str">
        <f>IF('DATA ENTRY'!CK1049="","",IF('DATA ENTRY'!O1049="","",IF($D$4="All Post",'DATA ENTRY'!O1049,IF(AND($D$4='DATA ENTRY'!CK1049),'DATA ENTRY'!O1049,""))))</f>
        <v/>
      </c>
      <c r="I1050" s="3" t="str">
        <f>IF('DATA ENTRY'!CK1049="","",IF('DATA ENTRY'!P1049="","",IF($D$4="All Post",'DATA ENTRY'!P1049,IF(AND($D$4='DATA ENTRY'!CK1049),'DATA ENTRY'!P1049,""))))</f>
        <v/>
      </c>
      <c r="J1050" s="107" t="str">
        <f>IF('DATA ENTRY'!CK1049="","",IF('DATA ENTRY'!Q1049="","",IF($D$4="All Post",'DATA ENTRY'!Q1049,IF(AND($D$4='DATA ENTRY'!CK1049),'DATA ENTRY'!Q1049,""))))</f>
        <v/>
      </c>
      <c r="K1050" s="3" t="str">
        <f>IF('DATA ENTRY'!CK1049="","",IF('DATA ENTRY'!R1049="","",IF($D$4="All Post",'DATA ENTRY'!R1049,IF(AND($D$4='DATA ENTRY'!CK1049),'DATA ENTRY'!R1049,""))))</f>
        <v/>
      </c>
      <c r="L1050" s="3" t="str">
        <f>IF('DATA ENTRY'!CK1049="","",IF('DATA ENTRY'!S1049="","",IF($D$4="All Post",'DATA ENTRY'!S1049,IF(AND($D$4='DATA ENTRY'!CK1049),'DATA ENTRY'!S1049,""))))</f>
        <v/>
      </c>
      <c r="M1050" s="3" t="str">
        <f>IF('DATA ENTRY'!CK1049="","",IF('DATA ENTRY'!E1049="","",IF($D$4="All Post",'DATA ENTRY'!E1049,IF(AND($D$4='DATA ENTRY'!CK1049),'DATA ENTRY'!E1049,""))))</f>
        <v/>
      </c>
      <c r="N1050" s="3" t="str">
        <f>IF('DATA ENTRY'!CK1049="","",IF('DATA ENTRY'!W1049="","",IF($D$4="All Post",'DATA ENTRY'!W1049,IF(AND($D$4='DATA ENTRY'!CK1049),'DATA ENTRY'!W1049,""))))</f>
        <v/>
      </c>
      <c r="O1050" s="3" t="str">
        <f>IF('DATA ENTRY'!CK1049="","",IF('DATA ENTRY'!X1049="","",IF($D$4="All Post",'DATA ENTRY'!X1049,IF(AND($D$4='DATA ENTRY'!CK1049),'DATA ENTRY'!X1049,""))))</f>
        <v/>
      </c>
      <c r="P1050" s="3" t="str">
        <f>IF('DATA ENTRY'!CK1049="","",IF('DATA ENTRY'!G1049="","",IF($D$4="All Post",'DATA ENTRY'!G1049,IF(AND($D$4='DATA ENTRY'!CK1049),'DATA ENTRY'!G1049,""))))</f>
        <v/>
      </c>
      <c r="S1050">
        <f t="shared" si="259"/>
        <v>0</v>
      </c>
      <c r="T1050" t="str">
        <f t="shared" si="260"/>
        <v/>
      </c>
      <c r="BZ1050" t="str">
        <f t="shared" si="261"/>
        <v/>
      </c>
      <c r="CA1050" t="str">
        <f t="shared" si="262"/>
        <v/>
      </c>
      <c r="CB1050" s="224">
        <v>1044</v>
      </c>
      <c r="CC1050" s="3" t="str">
        <f>IF('DATA ENTRY'!CK1049="","",IF('DATA ENTRY'!B1049="","",IF(AND($CD$4='DATA ENTRY'!CK1049,$CG$4='DATA ENTRY'!D1049),'DATA ENTRY'!B1049,"")))</f>
        <v/>
      </c>
      <c r="CD1050" s="3" t="str">
        <f>IF('DATA ENTRY'!CK1049="","",IF('DATA ENTRY'!C1049="","",IF(AND($CD$4='DATA ENTRY'!CK1049,$CG$4='DATA ENTRY'!D1049),'DATA ENTRY'!C1049,"")))</f>
        <v/>
      </c>
      <c r="CE1050" s="4" t="str">
        <f>IF('DATA ENTRY'!CK1049="","",IF('DATA ENTRY'!I1049="","",IF(AND($CD$4='DATA ENTRY'!CK1049,$CG$4='DATA ENTRY'!D1049),'DATA ENTRY'!I1049,"")))</f>
        <v/>
      </c>
      <c r="CF1050" s="4" t="str">
        <f>IF('DATA ENTRY'!CK1049="","",IF('DATA ENTRY'!CK1049="","",IF(AND($CD$4='DATA ENTRY'!CK1049,$CG$4='DATA ENTRY'!D1049),'DATA ENTRY'!CK1049,"")))</f>
        <v/>
      </c>
      <c r="CG1050" s="3" t="str">
        <f>IF('DATA ENTRY'!CK1049="","",IF('DATA ENTRY'!N1049="","",IF(AND($CD$4='DATA ENTRY'!CK1049,$CG$4='DATA ENTRY'!D1049),'DATA ENTRY'!N1049,"")))</f>
        <v/>
      </c>
      <c r="CH1050" s="107" t="str">
        <f>IF('DATA ENTRY'!CK1049="","",IF('DATA ENTRY'!O1049="","",IF(AND($CD$4='DATA ENTRY'!CK1049,$CG$4='DATA ENTRY'!D1049),'DATA ENTRY'!O1049,"")))</f>
        <v/>
      </c>
      <c r="CI1050" s="3" t="str">
        <f>IF('DATA ENTRY'!CK1049="","",IF('DATA ENTRY'!P1049="","",IF(AND($CD$4='DATA ENTRY'!CK1049,$CG$4='DATA ENTRY'!D1049),'DATA ENTRY'!P1049,"")))</f>
        <v/>
      </c>
      <c r="CJ1050" s="107" t="str">
        <f>IF('DATA ENTRY'!CK1049="","",IF('DATA ENTRY'!Q1049="","",IF(AND($CD$4='DATA ENTRY'!CK1049,$CG$4='DATA ENTRY'!D1049),'DATA ENTRY'!Q1049,"")))</f>
        <v/>
      </c>
      <c r="CK1050" s="3" t="str">
        <f>IF('DATA ENTRY'!CK1049="","",IF('DATA ENTRY'!R1049="","",IF(AND($CD$4='DATA ENTRY'!CK1049,$CG$4='DATA ENTRY'!D1049),'DATA ENTRY'!R1049,"")))</f>
        <v/>
      </c>
      <c r="CL1050" s="3" t="str">
        <f>IF('DATA ENTRY'!CK1049="","",IF('DATA ENTRY'!S1049="","",IF(AND($CD$4='DATA ENTRY'!CK1049,$CG$4='DATA ENTRY'!D1049),'DATA ENTRY'!S1049,"")))</f>
        <v/>
      </c>
      <c r="CM1050" s="3" t="str">
        <f>IF('DATA ENTRY'!CK1049="","",IF('DATA ENTRY'!E1049="","",IF(AND($CD$4='DATA ENTRY'!CK1049,$CG$4='DATA ENTRY'!D1049),'DATA ENTRY'!E1049,"")))</f>
        <v/>
      </c>
      <c r="CN1050" s="3" t="str">
        <f>IF('DATA ENTRY'!CK1049="","",IF('DATA ENTRY'!W1049="","",IF(AND($CD$4='DATA ENTRY'!CK1049,$CG$4='DATA ENTRY'!D1049),'DATA ENTRY'!W1049,"")))</f>
        <v/>
      </c>
      <c r="CO1050" s="3" t="str">
        <f>IF('DATA ENTRY'!CK1049="","",IF('DATA ENTRY'!X1049="","",IF(AND($CD$4='DATA ENTRY'!CK1049,$CG$4='DATA ENTRY'!D1049),'DATA ENTRY'!X1049,"")))</f>
        <v/>
      </c>
      <c r="CP1050" s="108" t="str">
        <f t="shared" si="263"/>
        <v/>
      </c>
      <c r="CQ1050" s="108" t="str">
        <f>IF('DATA ENTRY'!CK1049="","",IF('DATA ENTRY'!G1049="","",IF(AND($CD$4='DATA ENTRY'!CK1049,$CG$4='DATA ENTRY'!D1049),'DATA ENTRY'!G1049,"")))</f>
        <v/>
      </c>
      <c r="CR1050" s="230" t="str">
        <f>IF('DATA ENTRY'!CK1049="","",IF('DATA ENTRY'!D1049="","",IF(AND($CD$4='DATA ENTRY'!CK1049,$CG$4='DATA ENTRY'!D1049),'DATA ENTRY'!D1049,"")))</f>
        <v/>
      </c>
      <c r="CS1050">
        <f t="shared" si="264"/>
        <v>0</v>
      </c>
      <c r="CT1050">
        <f t="shared" si="265"/>
        <v>0</v>
      </c>
      <c r="CV1050" s="139"/>
      <c r="CX1050">
        <f t="shared" si="266"/>
        <v>0</v>
      </c>
      <c r="DB1050" t="str">
        <f t="shared" si="273"/>
        <v/>
      </c>
      <c r="DC1050" t="str">
        <f t="shared" si="274"/>
        <v/>
      </c>
      <c r="DD1050" s="224">
        <v>1044</v>
      </c>
      <c r="DE1050" s="3" t="str">
        <f>IF('DATA ENTRY'!CK1049="","",IF('DATA ENTRY'!B1049="","",IF(AND($DF$4='DATA ENTRY'!D1049),'DATA ENTRY'!B1049,"")))</f>
        <v/>
      </c>
      <c r="DF1050" s="3" t="str">
        <f>IF('DATA ENTRY'!CK1049="","",IF('DATA ENTRY'!C1049="","",IF(AND($DF$4='DATA ENTRY'!D1049),'DATA ENTRY'!C1049,"")))</f>
        <v/>
      </c>
      <c r="DG1050" s="4" t="str">
        <f>IF('DATA ENTRY'!CK1049="","",IF('DATA ENTRY'!I1049="","",IF(AND($DF$4='DATA ENTRY'!D1049),'DATA ENTRY'!I1049,"")))</f>
        <v/>
      </c>
      <c r="DH1050" s="4" t="str">
        <f>IF('DATA ENTRY'!CK1049="","",IF('DATA ENTRY'!CK1049="","",IF(AND($DF$4='DATA ENTRY'!D1049),'DATA ENTRY'!CK1049,"")))</f>
        <v/>
      </c>
      <c r="DI1050" s="3" t="str">
        <f>IF('DATA ENTRY'!CK1049="","",IF('DATA ENTRY'!N1049="","",IF(AND($DF$4='DATA ENTRY'!D1049),'DATA ENTRY'!N1049,"")))</f>
        <v/>
      </c>
      <c r="DJ1050" s="107" t="str">
        <f>IF('DATA ENTRY'!CK1049="","",IF('DATA ENTRY'!O1049="","",IF(AND($DF$4='DATA ENTRY'!D1049),'DATA ENTRY'!O1049,"")))</f>
        <v/>
      </c>
      <c r="DK1050" s="3" t="str">
        <f>IF('DATA ENTRY'!CK1049="","",IF('DATA ENTRY'!P1049="","",IF(AND($DF$4='DATA ENTRY'!D1049),'DATA ENTRY'!P1049,"")))</f>
        <v/>
      </c>
      <c r="DL1050" s="107" t="str">
        <f>IF('DATA ENTRY'!CK1049="","",IF('DATA ENTRY'!Q1049="","",IF(AND($DF$4='DATA ENTRY'!D1049),'DATA ENTRY'!Q1049,"")))</f>
        <v/>
      </c>
      <c r="DM1050" s="3" t="str">
        <f>IF('DATA ENTRY'!CK1049="","",IF('DATA ENTRY'!R1049="","",IF(AND($DF$4='DATA ENTRY'!D1049),'DATA ENTRY'!R1049,"")))</f>
        <v/>
      </c>
      <c r="DN1050" s="107" t="str">
        <f>IF('DATA ENTRY'!CK1049="","",IF('DATA ENTRY'!S1049="","",IF(AND($DF$4='DATA ENTRY'!D1049),'DATA ENTRY'!S1049,"")))</f>
        <v/>
      </c>
      <c r="DO1050" s="3" t="str">
        <f>IF('DATA ENTRY'!CK1049="","",IF('DATA ENTRY'!E1049="","",IF(AND($DF$4='DATA ENTRY'!D1049),'DATA ENTRY'!E1049,"")))</f>
        <v/>
      </c>
      <c r="DP1050" s="3" t="str">
        <f>IF('DATA ENTRY'!CK1049="","",IF('DATA ENTRY'!D1049="","",IF(AND($DF$4='DATA ENTRY'!D1049),'DATA ENTRY'!D1049,"")))</f>
        <v/>
      </c>
      <c r="DQ1050" s="3" t="str">
        <f>IF('DATA ENTRY'!CK1049="","",IF('DATA ENTRY'!W1049="","",IF(AND($DF$4='DATA ENTRY'!D1049),'DATA ENTRY'!W1049,"")))</f>
        <v/>
      </c>
      <c r="DR1050" s="3" t="str">
        <f>IF('DATA ENTRY'!CK1049="","",IF('DATA ENTRY'!X1049="","",IF(AND($DF$4='DATA ENTRY'!D1049),'DATA ENTRY'!X1049,"")))</f>
        <v/>
      </c>
      <c r="DS1050" s="108" t="str">
        <f t="shared" si="267"/>
        <v/>
      </c>
      <c r="DT1050" s="108" t="str">
        <f>IF('DATA ENTRY'!CK1049="","",IF('DATA ENTRY'!D1049="","",IF(AND($DF$4='DATA ENTRY'!D1049),'DATA ENTRY'!G1049,"")))</f>
        <v/>
      </c>
      <c r="DY1050">
        <f t="shared" si="268"/>
        <v>0</v>
      </c>
      <c r="EB1050" t="str">
        <f t="shared" si="269"/>
        <v/>
      </c>
      <c r="EC1050" t="str">
        <f t="shared" si="270"/>
        <v/>
      </c>
      <c r="ED1050" s="224">
        <v>1044</v>
      </c>
      <c r="EE1050" s="3" t="str">
        <f>IF('DATA ENTRY'!CK1049="","",IF('DATA ENTRY'!B1049="","",IF(AND($EF$4='DATA ENTRY'!G1049,$EH$4='DATA ENTRY'!F1049),'DATA ENTRY'!B1049,"")))</f>
        <v/>
      </c>
      <c r="EF1050" s="3" t="str">
        <f>IF('DATA ENTRY'!CK1049="","",IF('DATA ENTRY'!C1049="","",IF(AND($EF$4='DATA ENTRY'!G1049,$EH$4='DATA ENTRY'!F1049),'DATA ENTRY'!C1049,"")))</f>
        <v/>
      </c>
      <c r="EG1050" s="4" t="str">
        <f>IF('DATA ENTRY'!CK1049="","",IF('DATA ENTRY'!I1049="","",IF(AND($EF$4='DATA ENTRY'!G1049,$EH$4='DATA ENTRY'!F1049),'DATA ENTRY'!I1049,"")))</f>
        <v/>
      </c>
      <c r="EH1050" s="4" t="str">
        <f>IF('DATA ENTRY'!CK1049="","",IF('DATA ENTRY'!CK1049="","",IF(AND($EF$4='DATA ENTRY'!G1049,$EH$4='DATA ENTRY'!F1049),'DATA ENTRY'!CK1049,"")))</f>
        <v/>
      </c>
      <c r="EI1050" s="3" t="str">
        <f>IF('DATA ENTRY'!CK1049="","",IF('DATA ENTRY'!N1049="","",IF(AND($EF$4='DATA ENTRY'!G1049,$EH$4='DATA ENTRY'!F1049),'DATA ENTRY'!N1049,"")))</f>
        <v/>
      </c>
      <c r="EJ1050" s="107" t="str">
        <f>IF('DATA ENTRY'!CK1049="","",IF('DATA ENTRY'!O1049="","",IF(AND($EF$4='DATA ENTRY'!G1049,$EH$4='DATA ENTRY'!F1049),'DATA ENTRY'!O1049,"")))</f>
        <v/>
      </c>
      <c r="EK1050" s="3" t="str">
        <f>IF('DATA ENTRY'!CK1049="","",IF('DATA ENTRY'!P1049="","",IF(AND($EF$4='DATA ENTRY'!G1049,$EH$4='DATA ENTRY'!F1049),'DATA ENTRY'!P1049,"")))</f>
        <v/>
      </c>
      <c r="EL1050" s="107" t="str">
        <f>IF('DATA ENTRY'!CK1049="","",IF('DATA ENTRY'!Q1049="","",IF(AND($EF$4='DATA ENTRY'!G1049,$EH$4='DATA ENTRY'!F1049),'DATA ENTRY'!Q1049,"")))</f>
        <v/>
      </c>
      <c r="EM1050" s="3" t="str">
        <f>IF('DATA ENTRY'!CK1049="","",IF('DATA ENTRY'!R1049="","",IF(AND($EF$4='DATA ENTRY'!G1049,$EH$4='DATA ENTRY'!F1049),'DATA ENTRY'!R1049,"")))</f>
        <v/>
      </c>
      <c r="EN1050" s="107" t="str">
        <f>IF('DATA ENTRY'!CK1049="","",IF('DATA ENTRY'!S1049="","",IF(AND($EF$4='DATA ENTRY'!G1049,$EH$4='DATA ENTRY'!F1049),'DATA ENTRY'!S1049,"")))</f>
        <v/>
      </c>
      <c r="EO1050" s="3" t="str">
        <f>IF('DATA ENTRY'!CK1049="","",IF('DATA ENTRY'!E1049="","",IF(AND($EF$4='DATA ENTRY'!G1049,$EH$4='DATA ENTRY'!F1049),'DATA ENTRY'!E1049,"")))</f>
        <v/>
      </c>
      <c r="EP1050" s="3" t="str">
        <f>IF('DATA ENTRY'!CK1049="","",IF('DATA ENTRY'!D1049="","",IF(AND($EF$4='DATA ENTRY'!G1049,$EH$4='DATA ENTRY'!F1049),'DATA ENTRY'!D1049,"")))</f>
        <v/>
      </c>
      <c r="EQ1050" s="3" t="str">
        <f>IF('DATA ENTRY'!CK1049="","",IF('DATA ENTRY'!W1049="","",IF(AND($EF$4='DATA ENTRY'!G1049,$EH$4='DATA ENTRY'!F1049),'DATA ENTRY'!W1049,"")))</f>
        <v/>
      </c>
      <c r="ER1050" s="3" t="str">
        <f>IF('DATA ENTRY'!CK1049="","",IF('DATA ENTRY'!X1049="","",IF(AND($EF$4='DATA ENTRY'!G1049,$EH$4='DATA ENTRY'!F1049),'DATA ENTRY'!X1049,"")))</f>
        <v/>
      </c>
      <c r="ES1050" s="108" t="str">
        <f t="shared" si="271"/>
        <v/>
      </c>
      <c r="ET1050" s="108" t="str">
        <f>IF('DATA ENTRY'!CK1049="","",IF('DATA ENTRY'!D1049="","",IF(AND($EF$4='DATA ENTRY'!G1049,$EH$4='DATA ENTRY'!F1049),'DATA ENTRY'!G1049,"")))</f>
        <v/>
      </c>
      <c r="EY1050">
        <f t="shared" si="272"/>
        <v>0</v>
      </c>
    </row>
    <row r="1051" spans="1:155">
      <c r="A1051" t="str">
        <f>IF(S1051=0,"",1+(MAX($A$7:A1050)))</f>
        <v/>
      </c>
      <c r="B1051" s="224">
        <v>1045</v>
      </c>
      <c r="C1051" s="3" t="str">
        <f>IF('DATA ENTRY'!CK1050="","",IF('DATA ENTRY'!B1050="","",IF($D$4="All Post",'DATA ENTRY'!B1050,IF(AND($D$4='DATA ENTRY'!CK1050),'DATA ENTRY'!B1050,""))))</f>
        <v/>
      </c>
      <c r="D1051" s="3" t="str">
        <f>IF('DATA ENTRY'!CK1050="","",IF('DATA ENTRY'!C1050="","",IF($D$4="All Post",'DATA ENTRY'!C1050,IF(AND($D$4='DATA ENTRY'!CK1050),'DATA ENTRY'!C1050,""))))</f>
        <v/>
      </c>
      <c r="E1051" s="4" t="str">
        <f>IF('DATA ENTRY'!CK1050="","",IF('DATA ENTRY'!I1050="","",IF($D$4="All Post",'DATA ENTRY'!I1050,IF(AND($D$4='DATA ENTRY'!CK1050),'DATA ENTRY'!I1050,""))))</f>
        <v/>
      </c>
      <c r="F1051" s="4" t="str">
        <f>IF('DATA ENTRY'!CK1050="","",IF('DATA ENTRY'!CK1050="","",IF($D$4="All Post",'DATA ENTRY'!CK1050,IF(AND($D$4='DATA ENTRY'!CK1050),'DATA ENTRY'!CK1050,""))))</f>
        <v/>
      </c>
      <c r="G1051" s="3" t="str">
        <f>IF('DATA ENTRY'!CK1050="","",IF('DATA ENTRY'!N1050="","",IF($D$4="All Post",'DATA ENTRY'!N1050,IF(AND($D$4='DATA ENTRY'!CK1050),'DATA ENTRY'!N1050,""))))</f>
        <v/>
      </c>
      <c r="H1051" s="107" t="str">
        <f>IF('DATA ENTRY'!CK1050="","",IF('DATA ENTRY'!O1050="","",IF($D$4="All Post",'DATA ENTRY'!O1050,IF(AND($D$4='DATA ENTRY'!CK1050),'DATA ENTRY'!O1050,""))))</f>
        <v/>
      </c>
      <c r="I1051" s="3" t="str">
        <f>IF('DATA ENTRY'!CK1050="","",IF('DATA ENTRY'!P1050="","",IF($D$4="All Post",'DATA ENTRY'!P1050,IF(AND($D$4='DATA ENTRY'!CK1050),'DATA ENTRY'!P1050,""))))</f>
        <v/>
      </c>
      <c r="J1051" s="107" t="str">
        <f>IF('DATA ENTRY'!CK1050="","",IF('DATA ENTRY'!Q1050="","",IF($D$4="All Post",'DATA ENTRY'!Q1050,IF(AND($D$4='DATA ENTRY'!CK1050),'DATA ENTRY'!Q1050,""))))</f>
        <v/>
      </c>
      <c r="K1051" s="3" t="str">
        <f>IF('DATA ENTRY'!CK1050="","",IF('DATA ENTRY'!R1050="","",IF($D$4="All Post",'DATA ENTRY'!R1050,IF(AND($D$4='DATA ENTRY'!CK1050),'DATA ENTRY'!R1050,""))))</f>
        <v/>
      </c>
      <c r="L1051" s="3" t="str">
        <f>IF('DATA ENTRY'!CK1050="","",IF('DATA ENTRY'!S1050="","",IF($D$4="All Post",'DATA ENTRY'!S1050,IF(AND($D$4='DATA ENTRY'!CK1050),'DATA ENTRY'!S1050,""))))</f>
        <v/>
      </c>
      <c r="M1051" s="3" t="str">
        <f>IF('DATA ENTRY'!CK1050="","",IF('DATA ENTRY'!E1050="","",IF($D$4="All Post",'DATA ENTRY'!E1050,IF(AND($D$4='DATA ENTRY'!CK1050),'DATA ENTRY'!E1050,""))))</f>
        <v/>
      </c>
      <c r="N1051" s="3" t="str">
        <f>IF('DATA ENTRY'!CK1050="","",IF('DATA ENTRY'!W1050="","",IF($D$4="All Post",'DATA ENTRY'!W1050,IF(AND($D$4='DATA ENTRY'!CK1050),'DATA ENTRY'!W1050,""))))</f>
        <v/>
      </c>
      <c r="O1051" s="3" t="str">
        <f>IF('DATA ENTRY'!CK1050="","",IF('DATA ENTRY'!X1050="","",IF($D$4="All Post",'DATA ENTRY'!X1050,IF(AND($D$4='DATA ENTRY'!CK1050),'DATA ENTRY'!X1050,""))))</f>
        <v/>
      </c>
      <c r="P1051" s="3" t="str">
        <f>IF('DATA ENTRY'!CK1050="","",IF('DATA ENTRY'!G1050="","",IF($D$4="All Post",'DATA ENTRY'!G1050,IF(AND($D$4='DATA ENTRY'!CK1050),'DATA ENTRY'!G1050,""))))</f>
        <v/>
      </c>
      <c r="S1051">
        <f t="shared" si="259"/>
        <v>0</v>
      </c>
      <c r="T1051" t="str">
        <f t="shared" si="260"/>
        <v/>
      </c>
      <c r="BZ1051" t="str">
        <f t="shared" si="261"/>
        <v/>
      </c>
      <c r="CA1051" t="str">
        <f t="shared" si="262"/>
        <v/>
      </c>
      <c r="CB1051" s="224">
        <v>1045</v>
      </c>
      <c r="CC1051" s="3" t="str">
        <f>IF('DATA ENTRY'!CK1050="","",IF('DATA ENTRY'!B1050="","",IF(AND($CD$4='DATA ENTRY'!CK1050,$CG$4='DATA ENTRY'!D1050),'DATA ENTRY'!B1050,"")))</f>
        <v/>
      </c>
      <c r="CD1051" s="3" t="str">
        <f>IF('DATA ENTRY'!CK1050="","",IF('DATA ENTRY'!C1050="","",IF(AND($CD$4='DATA ENTRY'!CK1050,$CG$4='DATA ENTRY'!D1050),'DATA ENTRY'!C1050,"")))</f>
        <v/>
      </c>
      <c r="CE1051" s="4" t="str">
        <f>IF('DATA ENTRY'!CK1050="","",IF('DATA ENTRY'!I1050="","",IF(AND($CD$4='DATA ENTRY'!CK1050,$CG$4='DATA ENTRY'!D1050),'DATA ENTRY'!I1050,"")))</f>
        <v/>
      </c>
      <c r="CF1051" s="4" t="str">
        <f>IF('DATA ENTRY'!CK1050="","",IF('DATA ENTRY'!CK1050="","",IF(AND($CD$4='DATA ENTRY'!CK1050,$CG$4='DATA ENTRY'!D1050),'DATA ENTRY'!CK1050,"")))</f>
        <v/>
      </c>
      <c r="CG1051" s="3" t="str">
        <f>IF('DATA ENTRY'!CK1050="","",IF('DATA ENTRY'!N1050="","",IF(AND($CD$4='DATA ENTRY'!CK1050,$CG$4='DATA ENTRY'!D1050),'DATA ENTRY'!N1050,"")))</f>
        <v/>
      </c>
      <c r="CH1051" s="107" t="str">
        <f>IF('DATA ENTRY'!CK1050="","",IF('DATA ENTRY'!O1050="","",IF(AND($CD$4='DATA ENTRY'!CK1050,$CG$4='DATA ENTRY'!D1050),'DATA ENTRY'!O1050,"")))</f>
        <v/>
      </c>
      <c r="CI1051" s="3" t="str">
        <f>IF('DATA ENTRY'!CK1050="","",IF('DATA ENTRY'!P1050="","",IF(AND($CD$4='DATA ENTRY'!CK1050,$CG$4='DATA ENTRY'!D1050),'DATA ENTRY'!P1050,"")))</f>
        <v/>
      </c>
      <c r="CJ1051" s="107" t="str">
        <f>IF('DATA ENTRY'!CK1050="","",IF('DATA ENTRY'!Q1050="","",IF(AND($CD$4='DATA ENTRY'!CK1050,$CG$4='DATA ENTRY'!D1050),'DATA ENTRY'!Q1050,"")))</f>
        <v/>
      </c>
      <c r="CK1051" s="3" t="str">
        <f>IF('DATA ENTRY'!CK1050="","",IF('DATA ENTRY'!R1050="","",IF(AND($CD$4='DATA ENTRY'!CK1050,$CG$4='DATA ENTRY'!D1050),'DATA ENTRY'!R1050,"")))</f>
        <v/>
      </c>
      <c r="CL1051" s="3" t="str">
        <f>IF('DATA ENTRY'!CK1050="","",IF('DATA ENTRY'!S1050="","",IF(AND($CD$4='DATA ENTRY'!CK1050,$CG$4='DATA ENTRY'!D1050),'DATA ENTRY'!S1050,"")))</f>
        <v/>
      </c>
      <c r="CM1051" s="3" t="str">
        <f>IF('DATA ENTRY'!CK1050="","",IF('DATA ENTRY'!E1050="","",IF(AND($CD$4='DATA ENTRY'!CK1050,$CG$4='DATA ENTRY'!D1050),'DATA ENTRY'!E1050,"")))</f>
        <v/>
      </c>
      <c r="CN1051" s="3" t="str">
        <f>IF('DATA ENTRY'!CK1050="","",IF('DATA ENTRY'!W1050="","",IF(AND($CD$4='DATA ENTRY'!CK1050,$CG$4='DATA ENTRY'!D1050),'DATA ENTRY'!W1050,"")))</f>
        <v/>
      </c>
      <c r="CO1051" s="3" t="str">
        <f>IF('DATA ENTRY'!CK1050="","",IF('DATA ENTRY'!X1050="","",IF(AND($CD$4='DATA ENTRY'!CK1050,$CG$4='DATA ENTRY'!D1050),'DATA ENTRY'!X1050,"")))</f>
        <v/>
      </c>
      <c r="CP1051" s="108" t="str">
        <f t="shared" si="263"/>
        <v/>
      </c>
      <c r="CQ1051" s="108" t="str">
        <f>IF('DATA ENTRY'!CK1050="","",IF('DATA ENTRY'!G1050="","",IF(AND($CD$4='DATA ENTRY'!CK1050,$CG$4='DATA ENTRY'!D1050),'DATA ENTRY'!G1050,"")))</f>
        <v/>
      </c>
      <c r="CR1051" s="230" t="str">
        <f>IF('DATA ENTRY'!CK1050="","",IF('DATA ENTRY'!D1050="","",IF(AND($CD$4='DATA ENTRY'!CK1050,$CG$4='DATA ENTRY'!D1050),'DATA ENTRY'!D1050,"")))</f>
        <v/>
      </c>
      <c r="CS1051">
        <f t="shared" si="264"/>
        <v>0</v>
      </c>
      <c r="CT1051">
        <f t="shared" si="265"/>
        <v>0</v>
      </c>
      <c r="CV1051" s="139"/>
      <c r="CX1051">
        <f t="shared" si="266"/>
        <v>0</v>
      </c>
      <c r="DB1051" t="str">
        <f t="shared" si="273"/>
        <v/>
      </c>
      <c r="DC1051" t="str">
        <f t="shared" si="274"/>
        <v/>
      </c>
      <c r="DD1051" s="224">
        <v>1045</v>
      </c>
      <c r="DE1051" s="3" t="str">
        <f>IF('DATA ENTRY'!CK1050="","",IF('DATA ENTRY'!B1050="","",IF(AND($DF$4='DATA ENTRY'!D1050),'DATA ENTRY'!B1050,"")))</f>
        <v/>
      </c>
      <c r="DF1051" s="3" t="str">
        <f>IF('DATA ENTRY'!CK1050="","",IF('DATA ENTRY'!C1050="","",IF(AND($DF$4='DATA ENTRY'!D1050),'DATA ENTRY'!C1050,"")))</f>
        <v/>
      </c>
      <c r="DG1051" s="4" t="str">
        <f>IF('DATA ENTRY'!CK1050="","",IF('DATA ENTRY'!I1050="","",IF(AND($DF$4='DATA ENTRY'!D1050),'DATA ENTRY'!I1050,"")))</f>
        <v/>
      </c>
      <c r="DH1051" s="4" t="str">
        <f>IF('DATA ENTRY'!CK1050="","",IF('DATA ENTRY'!CK1050="","",IF(AND($DF$4='DATA ENTRY'!D1050),'DATA ENTRY'!CK1050,"")))</f>
        <v/>
      </c>
      <c r="DI1051" s="3" t="str">
        <f>IF('DATA ENTRY'!CK1050="","",IF('DATA ENTRY'!N1050="","",IF(AND($DF$4='DATA ENTRY'!D1050),'DATA ENTRY'!N1050,"")))</f>
        <v/>
      </c>
      <c r="DJ1051" s="107" t="str">
        <f>IF('DATA ENTRY'!CK1050="","",IF('DATA ENTRY'!O1050="","",IF(AND($DF$4='DATA ENTRY'!D1050),'DATA ENTRY'!O1050,"")))</f>
        <v/>
      </c>
      <c r="DK1051" s="3" t="str">
        <f>IF('DATA ENTRY'!CK1050="","",IF('DATA ENTRY'!P1050="","",IF(AND($DF$4='DATA ENTRY'!D1050),'DATA ENTRY'!P1050,"")))</f>
        <v/>
      </c>
      <c r="DL1051" s="107" t="str">
        <f>IF('DATA ENTRY'!CK1050="","",IF('DATA ENTRY'!Q1050="","",IF(AND($DF$4='DATA ENTRY'!D1050),'DATA ENTRY'!Q1050,"")))</f>
        <v/>
      </c>
      <c r="DM1051" s="3" t="str">
        <f>IF('DATA ENTRY'!CK1050="","",IF('DATA ENTRY'!R1050="","",IF(AND($DF$4='DATA ENTRY'!D1050),'DATA ENTRY'!R1050,"")))</f>
        <v/>
      </c>
      <c r="DN1051" s="107" t="str">
        <f>IF('DATA ENTRY'!CK1050="","",IF('DATA ENTRY'!S1050="","",IF(AND($DF$4='DATA ENTRY'!D1050),'DATA ENTRY'!S1050,"")))</f>
        <v/>
      </c>
      <c r="DO1051" s="3" t="str">
        <f>IF('DATA ENTRY'!CK1050="","",IF('DATA ENTRY'!E1050="","",IF(AND($DF$4='DATA ENTRY'!D1050),'DATA ENTRY'!E1050,"")))</f>
        <v/>
      </c>
      <c r="DP1051" s="3" t="str">
        <f>IF('DATA ENTRY'!CK1050="","",IF('DATA ENTRY'!D1050="","",IF(AND($DF$4='DATA ENTRY'!D1050),'DATA ENTRY'!D1050,"")))</f>
        <v/>
      </c>
      <c r="DQ1051" s="3" t="str">
        <f>IF('DATA ENTRY'!CK1050="","",IF('DATA ENTRY'!W1050="","",IF(AND($DF$4='DATA ENTRY'!D1050),'DATA ENTRY'!W1050,"")))</f>
        <v/>
      </c>
      <c r="DR1051" s="3" t="str">
        <f>IF('DATA ENTRY'!CK1050="","",IF('DATA ENTRY'!X1050="","",IF(AND($DF$4='DATA ENTRY'!D1050),'DATA ENTRY'!X1050,"")))</f>
        <v/>
      </c>
      <c r="DS1051" s="108" t="str">
        <f t="shared" si="267"/>
        <v/>
      </c>
      <c r="DT1051" s="108" t="str">
        <f>IF('DATA ENTRY'!CK1050="","",IF('DATA ENTRY'!D1050="","",IF(AND($DF$4='DATA ENTRY'!D1050),'DATA ENTRY'!G1050,"")))</f>
        <v/>
      </c>
      <c r="DY1051">
        <f t="shared" si="268"/>
        <v>0</v>
      </c>
      <c r="EB1051" t="str">
        <f t="shared" si="269"/>
        <v/>
      </c>
      <c r="EC1051" t="str">
        <f t="shared" si="270"/>
        <v/>
      </c>
      <c r="ED1051" s="224">
        <v>1045</v>
      </c>
      <c r="EE1051" s="3" t="str">
        <f>IF('DATA ENTRY'!CK1050="","",IF('DATA ENTRY'!B1050="","",IF(AND($EF$4='DATA ENTRY'!G1050,$EH$4='DATA ENTRY'!F1050),'DATA ENTRY'!B1050,"")))</f>
        <v/>
      </c>
      <c r="EF1051" s="3" t="str">
        <f>IF('DATA ENTRY'!CK1050="","",IF('DATA ENTRY'!C1050="","",IF(AND($EF$4='DATA ENTRY'!G1050,$EH$4='DATA ENTRY'!F1050),'DATA ENTRY'!C1050,"")))</f>
        <v/>
      </c>
      <c r="EG1051" s="4" t="str">
        <f>IF('DATA ENTRY'!CK1050="","",IF('DATA ENTRY'!I1050="","",IF(AND($EF$4='DATA ENTRY'!G1050,$EH$4='DATA ENTRY'!F1050),'DATA ENTRY'!I1050,"")))</f>
        <v/>
      </c>
      <c r="EH1051" s="4" t="str">
        <f>IF('DATA ENTRY'!CK1050="","",IF('DATA ENTRY'!CK1050="","",IF(AND($EF$4='DATA ENTRY'!G1050,$EH$4='DATA ENTRY'!F1050),'DATA ENTRY'!CK1050,"")))</f>
        <v/>
      </c>
      <c r="EI1051" s="3" t="str">
        <f>IF('DATA ENTRY'!CK1050="","",IF('DATA ENTRY'!N1050="","",IF(AND($EF$4='DATA ENTRY'!G1050,$EH$4='DATA ENTRY'!F1050),'DATA ENTRY'!N1050,"")))</f>
        <v/>
      </c>
      <c r="EJ1051" s="107" t="str">
        <f>IF('DATA ENTRY'!CK1050="","",IF('DATA ENTRY'!O1050="","",IF(AND($EF$4='DATA ENTRY'!G1050,$EH$4='DATA ENTRY'!F1050),'DATA ENTRY'!O1050,"")))</f>
        <v/>
      </c>
      <c r="EK1051" s="3" t="str">
        <f>IF('DATA ENTRY'!CK1050="","",IF('DATA ENTRY'!P1050="","",IF(AND($EF$4='DATA ENTRY'!G1050,$EH$4='DATA ENTRY'!F1050),'DATA ENTRY'!P1050,"")))</f>
        <v/>
      </c>
      <c r="EL1051" s="107" t="str">
        <f>IF('DATA ENTRY'!CK1050="","",IF('DATA ENTRY'!Q1050="","",IF(AND($EF$4='DATA ENTRY'!G1050,$EH$4='DATA ENTRY'!F1050),'DATA ENTRY'!Q1050,"")))</f>
        <v/>
      </c>
      <c r="EM1051" s="3" t="str">
        <f>IF('DATA ENTRY'!CK1050="","",IF('DATA ENTRY'!R1050="","",IF(AND($EF$4='DATA ENTRY'!G1050,$EH$4='DATA ENTRY'!F1050),'DATA ENTRY'!R1050,"")))</f>
        <v/>
      </c>
      <c r="EN1051" s="107" t="str">
        <f>IF('DATA ENTRY'!CK1050="","",IF('DATA ENTRY'!S1050="","",IF(AND($EF$4='DATA ENTRY'!G1050,$EH$4='DATA ENTRY'!F1050),'DATA ENTRY'!S1050,"")))</f>
        <v/>
      </c>
      <c r="EO1051" s="3" t="str">
        <f>IF('DATA ENTRY'!CK1050="","",IF('DATA ENTRY'!E1050="","",IF(AND($EF$4='DATA ENTRY'!G1050,$EH$4='DATA ENTRY'!F1050),'DATA ENTRY'!E1050,"")))</f>
        <v/>
      </c>
      <c r="EP1051" s="3" t="str">
        <f>IF('DATA ENTRY'!CK1050="","",IF('DATA ENTRY'!D1050="","",IF(AND($EF$4='DATA ENTRY'!G1050,$EH$4='DATA ENTRY'!F1050),'DATA ENTRY'!D1050,"")))</f>
        <v/>
      </c>
      <c r="EQ1051" s="3" t="str">
        <f>IF('DATA ENTRY'!CK1050="","",IF('DATA ENTRY'!W1050="","",IF(AND($EF$4='DATA ENTRY'!G1050,$EH$4='DATA ENTRY'!F1050),'DATA ENTRY'!W1050,"")))</f>
        <v/>
      </c>
      <c r="ER1051" s="3" t="str">
        <f>IF('DATA ENTRY'!CK1050="","",IF('DATA ENTRY'!X1050="","",IF(AND($EF$4='DATA ENTRY'!G1050,$EH$4='DATA ENTRY'!F1050),'DATA ENTRY'!X1050,"")))</f>
        <v/>
      </c>
      <c r="ES1051" s="108" t="str">
        <f t="shared" si="271"/>
        <v/>
      </c>
      <c r="ET1051" s="108" t="str">
        <f>IF('DATA ENTRY'!CK1050="","",IF('DATA ENTRY'!D1050="","",IF(AND($EF$4='DATA ENTRY'!G1050,$EH$4='DATA ENTRY'!F1050),'DATA ENTRY'!G1050,"")))</f>
        <v/>
      </c>
      <c r="EY1051">
        <f t="shared" si="272"/>
        <v>0</v>
      </c>
    </row>
    <row r="1052" spans="1:155">
      <c r="A1052" t="str">
        <f>IF(S1052=0,"",1+(MAX($A$7:A1051)))</f>
        <v/>
      </c>
      <c r="B1052" s="224">
        <v>1046</v>
      </c>
      <c r="C1052" s="3" t="str">
        <f>IF('DATA ENTRY'!CK1051="","",IF('DATA ENTRY'!B1051="","",IF($D$4="All Post",'DATA ENTRY'!B1051,IF(AND($D$4='DATA ENTRY'!CK1051),'DATA ENTRY'!B1051,""))))</f>
        <v/>
      </c>
      <c r="D1052" s="3" t="str">
        <f>IF('DATA ENTRY'!CK1051="","",IF('DATA ENTRY'!C1051="","",IF($D$4="All Post",'DATA ENTRY'!C1051,IF(AND($D$4='DATA ENTRY'!CK1051),'DATA ENTRY'!C1051,""))))</f>
        <v/>
      </c>
      <c r="E1052" s="4" t="str">
        <f>IF('DATA ENTRY'!CK1051="","",IF('DATA ENTRY'!I1051="","",IF($D$4="All Post",'DATA ENTRY'!I1051,IF(AND($D$4='DATA ENTRY'!CK1051),'DATA ENTRY'!I1051,""))))</f>
        <v/>
      </c>
      <c r="F1052" s="4" t="str">
        <f>IF('DATA ENTRY'!CK1051="","",IF('DATA ENTRY'!CK1051="","",IF($D$4="All Post",'DATA ENTRY'!CK1051,IF(AND($D$4='DATA ENTRY'!CK1051),'DATA ENTRY'!CK1051,""))))</f>
        <v/>
      </c>
      <c r="G1052" s="3" t="str">
        <f>IF('DATA ENTRY'!CK1051="","",IF('DATA ENTRY'!N1051="","",IF($D$4="All Post",'DATA ENTRY'!N1051,IF(AND($D$4='DATA ENTRY'!CK1051),'DATA ENTRY'!N1051,""))))</f>
        <v/>
      </c>
      <c r="H1052" s="107" t="str">
        <f>IF('DATA ENTRY'!CK1051="","",IF('DATA ENTRY'!O1051="","",IF($D$4="All Post",'DATA ENTRY'!O1051,IF(AND($D$4='DATA ENTRY'!CK1051),'DATA ENTRY'!O1051,""))))</f>
        <v/>
      </c>
      <c r="I1052" s="3" t="str">
        <f>IF('DATA ENTRY'!CK1051="","",IF('DATA ENTRY'!P1051="","",IF($D$4="All Post",'DATA ENTRY'!P1051,IF(AND($D$4='DATA ENTRY'!CK1051),'DATA ENTRY'!P1051,""))))</f>
        <v/>
      </c>
      <c r="J1052" s="107" t="str">
        <f>IF('DATA ENTRY'!CK1051="","",IF('DATA ENTRY'!Q1051="","",IF($D$4="All Post",'DATA ENTRY'!Q1051,IF(AND($D$4='DATA ENTRY'!CK1051),'DATA ENTRY'!Q1051,""))))</f>
        <v/>
      </c>
      <c r="K1052" s="3" t="str">
        <f>IF('DATA ENTRY'!CK1051="","",IF('DATA ENTRY'!R1051="","",IF($D$4="All Post",'DATA ENTRY'!R1051,IF(AND($D$4='DATA ENTRY'!CK1051),'DATA ENTRY'!R1051,""))))</f>
        <v/>
      </c>
      <c r="L1052" s="3" t="str">
        <f>IF('DATA ENTRY'!CK1051="","",IF('DATA ENTRY'!S1051="","",IF($D$4="All Post",'DATA ENTRY'!S1051,IF(AND($D$4='DATA ENTRY'!CK1051),'DATA ENTRY'!S1051,""))))</f>
        <v/>
      </c>
      <c r="M1052" s="3" t="str">
        <f>IF('DATA ENTRY'!CK1051="","",IF('DATA ENTRY'!E1051="","",IF($D$4="All Post",'DATA ENTRY'!E1051,IF(AND($D$4='DATA ENTRY'!CK1051),'DATA ENTRY'!E1051,""))))</f>
        <v/>
      </c>
      <c r="N1052" s="3" t="str">
        <f>IF('DATA ENTRY'!CK1051="","",IF('DATA ENTRY'!W1051="","",IF($D$4="All Post",'DATA ENTRY'!W1051,IF(AND($D$4='DATA ENTRY'!CK1051),'DATA ENTRY'!W1051,""))))</f>
        <v/>
      </c>
      <c r="O1052" s="3" t="str">
        <f>IF('DATA ENTRY'!CK1051="","",IF('DATA ENTRY'!X1051="","",IF($D$4="All Post",'DATA ENTRY'!X1051,IF(AND($D$4='DATA ENTRY'!CK1051),'DATA ENTRY'!X1051,""))))</f>
        <v/>
      </c>
      <c r="P1052" s="3" t="str">
        <f>IF('DATA ENTRY'!CK1051="","",IF('DATA ENTRY'!G1051="","",IF($D$4="All Post",'DATA ENTRY'!G1051,IF(AND($D$4='DATA ENTRY'!CK1051),'DATA ENTRY'!G1051,""))))</f>
        <v/>
      </c>
      <c r="S1052">
        <f t="shared" si="259"/>
        <v>0</v>
      </c>
      <c r="T1052" t="str">
        <f t="shared" si="260"/>
        <v/>
      </c>
      <c r="BZ1052" t="str">
        <f t="shared" si="261"/>
        <v/>
      </c>
      <c r="CA1052" t="str">
        <f t="shared" si="262"/>
        <v/>
      </c>
      <c r="CB1052" s="224">
        <v>1046</v>
      </c>
      <c r="CC1052" s="3" t="str">
        <f>IF('DATA ENTRY'!CK1051="","",IF('DATA ENTRY'!B1051="","",IF(AND($CD$4='DATA ENTRY'!CK1051,$CG$4='DATA ENTRY'!D1051),'DATA ENTRY'!B1051,"")))</f>
        <v/>
      </c>
      <c r="CD1052" s="3" t="str">
        <f>IF('DATA ENTRY'!CK1051="","",IF('DATA ENTRY'!C1051="","",IF(AND($CD$4='DATA ENTRY'!CK1051,$CG$4='DATA ENTRY'!D1051),'DATA ENTRY'!C1051,"")))</f>
        <v/>
      </c>
      <c r="CE1052" s="4" t="str">
        <f>IF('DATA ENTRY'!CK1051="","",IF('DATA ENTRY'!I1051="","",IF(AND($CD$4='DATA ENTRY'!CK1051,$CG$4='DATA ENTRY'!D1051),'DATA ENTRY'!I1051,"")))</f>
        <v/>
      </c>
      <c r="CF1052" s="4" t="str">
        <f>IF('DATA ENTRY'!CK1051="","",IF('DATA ENTRY'!CK1051="","",IF(AND($CD$4='DATA ENTRY'!CK1051,$CG$4='DATA ENTRY'!D1051),'DATA ENTRY'!CK1051,"")))</f>
        <v/>
      </c>
      <c r="CG1052" s="3" t="str">
        <f>IF('DATA ENTRY'!CK1051="","",IF('DATA ENTRY'!N1051="","",IF(AND($CD$4='DATA ENTRY'!CK1051,$CG$4='DATA ENTRY'!D1051),'DATA ENTRY'!N1051,"")))</f>
        <v/>
      </c>
      <c r="CH1052" s="107" t="str">
        <f>IF('DATA ENTRY'!CK1051="","",IF('DATA ENTRY'!O1051="","",IF(AND($CD$4='DATA ENTRY'!CK1051,$CG$4='DATA ENTRY'!D1051),'DATA ENTRY'!O1051,"")))</f>
        <v/>
      </c>
      <c r="CI1052" s="3" t="str">
        <f>IF('DATA ENTRY'!CK1051="","",IF('DATA ENTRY'!P1051="","",IF(AND($CD$4='DATA ENTRY'!CK1051,$CG$4='DATA ENTRY'!D1051),'DATA ENTRY'!P1051,"")))</f>
        <v/>
      </c>
      <c r="CJ1052" s="107" t="str">
        <f>IF('DATA ENTRY'!CK1051="","",IF('DATA ENTRY'!Q1051="","",IF(AND($CD$4='DATA ENTRY'!CK1051,$CG$4='DATA ENTRY'!D1051),'DATA ENTRY'!Q1051,"")))</f>
        <v/>
      </c>
      <c r="CK1052" s="3" t="str">
        <f>IF('DATA ENTRY'!CK1051="","",IF('DATA ENTRY'!R1051="","",IF(AND($CD$4='DATA ENTRY'!CK1051,$CG$4='DATA ENTRY'!D1051),'DATA ENTRY'!R1051,"")))</f>
        <v/>
      </c>
      <c r="CL1052" s="3" t="str">
        <f>IF('DATA ENTRY'!CK1051="","",IF('DATA ENTRY'!S1051="","",IF(AND($CD$4='DATA ENTRY'!CK1051,$CG$4='DATA ENTRY'!D1051),'DATA ENTRY'!S1051,"")))</f>
        <v/>
      </c>
      <c r="CM1052" s="3" t="str">
        <f>IF('DATA ENTRY'!CK1051="","",IF('DATA ENTRY'!E1051="","",IF(AND($CD$4='DATA ENTRY'!CK1051,$CG$4='DATA ENTRY'!D1051),'DATA ENTRY'!E1051,"")))</f>
        <v/>
      </c>
      <c r="CN1052" s="3" t="str">
        <f>IF('DATA ENTRY'!CK1051="","",IF('DATA ENTRY'!W1051="","",IF(AND($CD$4='DATA ENTRY'!CK1051,$CG$4='DATA ENTRY'!D1051),'DATA ENTRY'!W1051,"")))</f>
        <v/>
      </c>
      <c r="CO1052" s="3" t="str">
        <f>IF('DATA ENTRY'!CK1051="","",IF('DATA ENTRY'!X1051="","",IF(AND($CD$4='DATA ENTRY'!CK1051,$CG$4='DATA ENTRY'!D1051),'DATA ENTRY'!X1051,"")))</f>
        <v/>
      </c>
      <c r="CP1052" s="108" t="str">
        <f t="shared" si="263"/>
        <v/>
      </c>
      <c r="CQ1052" s="108" t="str">
        <f>IF('DATA ENTRY'!CK1051="","",IF('DATA ENTRY'!G1051="","",IF(AND($CD$4='DATA ENTRY'!CK1051,$CG$4='DATA ENTRY'!D1051),'DATA ENTRY'!G1051,"")))</f>
        <v/>
      </c>
      <c r="CR1052" s="230" t="str">
        <f>IF('DATA ENTRY'!CK1051="","",IF('DATA ENTRY'!D1051="","",IF(AND($CD$4='DATA ENTRY'!CK1051,$CG$4='DATA ENTRY'!D1051),'DATA ENTRY'!D1051,"")))</f>
        <v/>
      </c>
      <c r="CS1052">
        <f t="shared" si="264"/>
        <v>0</v>
      </c>
      <c r="CT1052">
        <f t="shared" si="265"/>
        <v>0</v>
      </c>
      <c r="CV1052" s="139"/>
      <c r="CX1052">
        <f t="shared" si="266"/>
        <v>0</v>
      </c>
      <c r="DB1052" t="str">
        <f t="shared" si="273"/>
        <v/>
      </c>
      <c r="DC1052" t="str">
        <f t="shared" si="274"/>
        <v/>
      </c>
      <c r="DD1052" s="224">
        <v>1046</v>
      </c>
      <c r="DE1052" s="3" t="str">
        <f>IF('DATA ENTRY'!CK1051="","",IF('DATA ENTRY'!B1051="","",IF(AND($DF$4='DATA ENTRY'!D1051),'DATA ENTRY'!B1051,"")))</f>
        <v/>
      </c>
      <c r="DF1052" s="3" t="str">
        <f>IF('DATA ENTRY'!CK1051="","",IF('DATA ENTRY'!C1051="","",IF(AND($DF$4='DATA ENTRY'!D1051),'DATA ENTRY'!C1051,"")))</f>
        <v/>
      </c>
      <c r="DG1052" s="4" t="str">
        <f>IF('DATA ENTRY'!CK1051="","",IF('DATA ENTRY'!I1051="","",IF(AND($DF$4='DATA ENTRY'!D1051),'DATA ENTRY'!I1051,"")))</f>
        <v/>
      </c>
      <c r="DH1052" s="4" t="str">
        <f>IF('DATA ENTRY'!CK1051="","",IF('DATA ENTRY'!CK1051="","",IF(AND($DF$4='DATA ENTRY'!D1051),'DATA ENTRY'!CK1051,"")))</f>
        <v/>
      </c>
      <c r="DI1052" s="3" t="str">
        <f>IF('DATA ENTRY'!CK1051="","",IF('DATA ENTRY'!N1051="","",IF(AND($DF$4='DATA ENTRY'!D1051),'DATA ENTRY'!N1051,"")))</f>
        <v/>
      </c>
      <c r="DJ1052" s="107" t="str">
        <f>IF('DATA ENTRY'!CK1051="","",IF('DATA ENTRY'!O1051="","",IF(AND($DF$4='DATA ENTRY'!D1051),'DATA ENTRY'!O1051,"")))</f>
        <v/>
      </c>
      <c r="DK1052" s="3" t="str">
        <f>IF('DATA ENTRY'!CK1051="","",IF('DATA ENTRY'!P1051="","",IF(AND($DF$4='DATA ENTRY'!D1051),'DATA ENTRY'!P1051,"")))</f>
        <v/>
      </c>
      <c r="DL1052" s="107" t="str">
        <f>IF('DATA ENTRY'!CK1051="","",IF('DATA ENTRY'!Q1051="","",IF(AND($DF$4='DATA ENTRY'!D1051),'DATA ENTRY'!Q1051,"")))</f>
        <v/>
      </c>
      <c r="DM1052" s="3" t="str">
        <f>IF('DATA ENTRY'!CK1051="","",IF('DATA ENTRY'!R1051="","",IF(AND($DF$4='DATA ENTRY'!D1051),'DATA ENTRY'!R1051,"")))</f>
        <v/>
      </c>
      <c r="DN1052" s="107" t="str">
        <f>IF('DATA ENTRY'!CK1051="","",IF('DATA ENTRY'!S1051="","",IF(AND($DF$4='DATA ENTRY'!D1051),'DATA ENTRY'!S1051,"")))</f>
        <v/>
      </c>
      <c r="DO1052" s="3" t="str">
        <f>IF('DATA ENTRY'!CK1051="","",IF('DATA ENTRY'!E1051="","",IF(AND($DF$4='DATA ENTRY'!D1051),'DATA ENTRY'!E1051,"")))</f>
        <v/>
      </c>
      <c r="DP1052" s="3" t="str">
        <f>IF('DATA ENTRY'!CK1051="","",IF('DATA ENTRY'!D1051="","",IF(AND($DF$4='DATA ENTRY'!D1051),'DATA ENTRY'!D1051,"")))</f>
        <v/>
      </c>
      <c r="DQ1052" s="3" t="str">
        <f>IF('DATA ENTRY'!CK1051="","",IF('DATA ENTRY'!W1051="","",IF(AND($DF$4='DATA ENTRY'!D1051),'DATA ENTRY'!W1051,"")))</f>
        <v/>
      </c>
      <c r="DR1052" s="3" t="str">
        <f>IF('DATA ENTRY'!CK1051="","",IF('DATA ENTRY'!X1051="","",IF(AND($DF$4='DATA ENTRY'!D1051),'DATA ENTRY'!X1051,"")))</f>
        <v/>
      </c>
      <c r="DS1052" s="108" t="str">
        <f t="shared" si="267"/>
        <v/>
      </c>
      <c r="DT1052" s="108" t="str">
        <f>IF('DATA ENTRY'!CK1051="","",IF('DATA ENTRY'!D1051="","",IF(AND($DF$4='DATA ENTRY'!D1051),'DATA ENTRY'!G1051,"")))</f>
        <v/>
      </c>
      <c r="DY1052">
        <f t="shared" si="268"/>
        <v>0</v>
      </c>
      <c r="EB1052" t="str">
        <f t="shared" si="269"/>
        <v/>
      </c>
      <c r="EC1052" t="str">
        <f t="shared" si="270"/>
        <v/>
      </c>
      <c r="ED1052" s="224">
        <v>1046</v>
      </c>
      <c r="EE1052" s="3" t="str">
        <f>IF('DATA ENTRY'!CK1051="","",IF('DATA ENTRY'!B1051="","",IF(AND($EF$4='DATA ENTRY'!G1051,$EH$4='DATA ENTRY'!F1051),'DATA ENTRY'!B1051,"")))</f>
        <v/>
      </c>
      <c r="EF1052" s="3" t="str">
        <f>IF('DATA ENTRY'!CK1051="","",IF('DATA ENTRY'!C1051="","",IF(AND($EF$4='DATA ENTRY'!G1051,$EH$4='DATA ENTRY'!F1051),'DATA ENTRY'!C1051,"")))</f>
        <v/>
      </c>
      <c r="EG1052" s="4" t="str">
        <f>IF('DATA ENTRY'!CK1051="","",IF('DATA ENTRY'!I1051="","",IF(AND($EF$4='DATA ENTRY'!G1051,$EH$4='DATA ENTRY'!F1051),'DATA ENTRY'!I1051,"")))</f>
        <v/>
      </c>
      <c r="EH1052" s="4" t="str">
        <f>IF('DATA ENTRY'!CK1051="","",IF('DATA ENTRY'!CK1051="","",IF(AND($EF$4='DATA ENTRY'!G1051,$EH$4='DATA ENTRY'!F1051),'DATA ENTRY'!CK1051,"")))</f>
        <v/>
      </c>
      <c r="EI1052" s="3" t="str">
        <f>IF('DATA ENTRY'!CK1051="","",IF('DATA ENTRY'!N1051="","",IF(AND($EF$4='DATA ENTRY'!G1051,$EH$4='DATA ENTRY'!F1051),'DATA ENTRY'!N1051,"")))</f>
        <v/>
      </c>
      <c r="EJ1052" s="107" t="str">
        <f>IF('DATA ENTRY'!CK1051="","",IF('DATA ENTRY'!O1051="","",IF(AND($EF$4='DATA ENTRY'!G1051,$EH$4='DATA ENTRY'!F1051),'DATA ENTRY'!O1051,"")))</f>
        <v/>
      </c>
      <c r="EK1052" s="3" t="str">
        <f>IF('DATA ENTRY'!CK1051="","",IF('DATA ENTRY'!P1051="","",IF(AND($EF$4='DATA ENTRY'!G1051,$EH$4='DATA ENTRY'!F1051),'DATA ENTRY'!P1051,"")))</f>
        <v/>
      </c>
      <c r="EL1052" s="107" t="str">
        <f>IF('DATA ENTRY'!CK1051="","",IF('DATA ENTRY'!Q1051="","",IF(AND($EF$4='DATA ENTRY'!G1051,$EH$4='DATA ENTRY'!F1051),'DATA ENTRY'!Q1051,"")))</f>
        <v/>
      </c>
      <c r="EM1052" s="3" t="str">
        <f>IF('DATA ENTRY'!CK1051="","",IF('DATA ENTRY'!R1051="","",IF(AND($EF$4='DATA ENTRY'!G1051,$EH$4='DATA ENTRY'!F1051),'DATA ENTRY'!R1051,"")))</f>
        <v/>
      </c>
      <c r="EN1052" s="107" t="str">
        <f>IF('DATA ENTRY'!CK1051="","",IF('DATA ENTRY'!S1051="","",IF(AND($EF$4='DATA ENTRY'!G1051,$EH$4='DATA ENTRY'!F1051),'DATA ENTRY'!S1051,"")))</f>
        <v/>
      </c>
      <c r="EO1052" s="3" t="str">
        <f>IF('DATA ENTRY'!CK1051="","",IF('DATA ENTRY'!E1051="","",IF(AND($EF$4='DATA ENTRY'!G1051,$EH$4='DATA ENTRY'!F1051),'DATA ENTRY'!E1051,"")))</f>
        <v/>
      </c>
      <c r="EP1052" s="3" t="str">
        <f>IF('DATA ENTRY'!CK1051="","",IF('DATA ENTRY'!D1051="","",IF(AND($EF$4='DATA ENTRY'!G1051,$EH$4='DATA ENTRY'!F1051),'DATA ENTRY'!D1051,"")))</f>
        <v/>
      </c>
      <c r="EQ1052" s="3" t="str">
        <f>IF('DATA ENTRY'!CK1051="","",IF('DATA ENTRY'!W1051="","",IF(AND($EF$4='DATA ENTRY'!G1051,$EH$4='DATA ENTRY'!F1051),'DATA ENTRY'!W1051,"")))</f>
        <v/>
      </c>
      <c r="ER1052" s="3" t="str">
        <f>IF('DATA ENTRY'!CK1051="","",IF('DATA ENTRY'!X1051="","",IF(AND($EF$4='DATA ENTRY'!G1051,$EH$4='DATA ENTRY'!F1051),'DATA ENTRY'!X1051,"")))</f>
        <v/>
      </c>
      <c r="ES1052" s="108" t="str">
        <f t="shared" si="271"/>
        <v/>
      </c>
      <c r="ET1052" s="108" t="str">
        <f>IF('DATA ENTRY'!CK1051="","",IF('DATA ENTRY'!D1051="","",IF(AND($EF$4='DATA ENTRY'!G1051,$EH$4='DATA ENTRY'!F1051),'DATA ENTRY'!G1051,"")))</f>
        <v/>
      </c>
      <c r="EY1052">
        <f t="shared" si="272"/>
        <v>0</v>
      </c>
    </row>
    <row r="1053" spans="1:155">
      <c r="A1053" t="str">
        <f>IF(S1053=0,"",1+(MAX($A$7:A1052)))</f>
        <v/>
      </c>
      <c r="B1053" s="224">
        <v>1047</v>
      </c>
      <c r="C1053" s="3" t="str">
        <f>IF('DATA ENTRY'!CK1052="","",IF('DATA ENTRY'!B1052="","",IF($D$4="All Post",'DATA ENTRY'!B1052,IF(AND($D$4='DATA ENTRY'!CK1052),'DATA ENTRY'!B1052,""))))</f>
        <v/>
      </c>
      <c r="D1053" s="3" t="str">
        <f>IF('DATA ENTRY'!CK1052="","",IF('DATA ENTRY'!C1052="","",IF($D$4="All Post",'DATA ENTRY'!C1052,IF(AND($D$4='DATA ENTRY'!CK1052),'DATA ENTRY'!C1052,""))))</f>
        <v/>
      </c>
      <c r="E1053" s="4" t="str">
        <f>IF('DATA ENTRY'!CK1052="","",IF('DATA ENTRY'!I1052="","",IF($D$4="All Post",'DATA ENTRY'!I1052,IF(AND($D$4='DATA ENTRY'!CK1052),'DATA ENTRY'!I1052,""))))</f>
        <v/>
      </c>
      <c r="F1053" s="4" t="str">
        <f>IF('DATA ENTRY'!CK1052="","",IF('DATA ENTRY'!CK1052="","",IF($D$4="All Post",'DATA ENTRY'!CK1052,IF(AND($D$4='DATA ENTRY'!CK1052),'DATA ENTRY'!CK1052,""))))</f>
        <v/>
      </c>
      <c r="G1053" s="3" t="str">
        <f>IF('DATA ENTRY'!CK1052="","",IF('DATA ENTRY'!N1052="","",IF($D$4="All Post",'DATA ENTRY'!N1052,IF(AND($D$4='DATA ENTRY'!CK1052),'DATA ENTRY'!N1052,""))))</f>
        <v/>
      </c>
      <c r="H1053" s="107" t="str">
        <f>IF('DATA ENTRY'!CK1052="","",IF('DATA ENTRY'!O1052="","",IF($D$4="All Post",'DATA ENTRY'!O1052,IF(AND($D$4='DATA ENTRY'!CK1052),'DATA ENTRY'!O1052,""))))</f>
        <v/>
      </c>
      <c r="I1053" s="3" t="str">
        <f>IF('DATA ENTRY'!CK1052="","",IF('DATA ENTRY'!P1052="","",IF($D$4="All Post",'DATA ENTRY'!P1052,IF(AND($D$4='DATA ENTRY'!CK1052),'DATA ENTRY'!P1052,""))))</f>
        <v/>
      </c>
      <c r="J1053" s="107" t="str">
        <f>IF('DATA ENTRY'!CK1052="","",IF('DATA ENTRY'!Q1052="","",IF($D$4="All Post",'DATA ENTRY'!Q1052,IF(AND($D$4='DATA ENTRY'!CK1052),'DATA ENTRY'!Q1052,""))))</f>
        <v/>
      </c>
      <c r="K1053" s="3" t="str">
        <f>IF('DATA ENTRY'!CK1052="","",IF('DATA ENTRY'!R1052="","",IF($D$4="All Post",'DATA ENTRY'!R1052,IF(AND($D$4='DATA ENTRY'!CK1052),'DATA ENTRY'!R1052,""))))</f>
        <v/>
      </c>
      <c r="L1053" s="3" t="str">
        <f>IF('DATA ENTRY'!CK1052="","",IF('DATA ENTRY'!S1052="","",IF($D$4="All Post",'DATA ENTRY'!S1052,IF(AND($D$4='DATA ENTRY'!CK1052),'DATA ENTRY'!S1052,""))))</f>
        <v/>
      </c>
      <c r="M1053" s="3" t="str">
        <f>IF('DATA ENTRY'!CK1052="","",IF('DATA ENTRY'!E1052="","",IF($D$4="All Post",'DATA ENTRY'!E1052,IF(AND($D$4='DATA ENTRY'!CK1052),'DATA ENTRY'!E1052,""))))</f>
        <v/>
      </c>
      <c r="N1053" s="3" t="str">
        <f>IF('DATA ENTRY'!CK1052="","",IF('DATA ENTRY'!W1052="","",IF($D$4="All Post",'DATA ENTRY'!W1052,IF(AND($D$4='DATA ENTRY'!CK1052),'DATA ENTRY'!W1052,""))))</f>
        <v/>
      </c>
      <c r="O1053" s="3" t="str">
        <f>IF('DATA ENTRY'!CK1052="","",IF('DATA ENTRY'!X1052="","",IF($D$4="All Post",'DATA ENTRY'!X1052,IF(AND($D$4='DATA ENTRY'!CK1052),'DATA ENTRY'!X1052,""))))</f>
        <v/>
      </c>
      <c r="P1053" s="3" t="str">
        <f>IF('DATA ENTRY'!CK1052="","",IF('DATA ENTRY'!G1052="","",IF($D$4="All Post",'DATA ENTRY'!G1052,IF(AND($D$4='DATA ENTRY'!CK1052),'DATA ENTRY'!G1052,""))))</f>
        <v/>
      </c>
      <c r="S1053">
        <f t="shared" si="259"/>
        <v>0</v>
      </c>
      <c r="T1053" t="str">
        <f t="shared" si="260"/>
        <v/>
      </c>
      <c r="BZ1053" t="str">
        <f t="shared" si="261"/>
        <v/>
      </c>
      <c r="CA1053" t="str">
        <f t="shared" si="262"/>
        <v/>
      </c>
      <c r="CB1053" s="224">
        <v>1047</v>
      </c>
      <c r="CC1053" s="3" t="str">
        <f>IF('DATA ENTRY'!CK1052="","",IF('DATA ENTRY'!B1052="","",IF(AND($CD$4='DATA ENTRY'!CK1052,$CG$4='DATA ENTRY'!D1052),'DATA ENTRY'!B1052,"")))</f>
        <v/>
      </c>
      <c r="CD1053" s="3" t="str">
        <f>IF('DATA ENTRY'!CK1052="","",IF('DATA ENTRY'!C1052="","",IF(AND($CD$4='DATA ENTRY'!CK1052,$CG$4='DATA ENTRY'!D1052),'DATA ENTRY'!C1052,"")))</f>
        <v/>
      </c>
      <c r="CE1053" s="4" t="str">
        <f>IF('DATA ENTRY'!CK1052="","",IF('DATA ENTRY'!I1052="","",IF(AND($CD$4='DATA ENTRY'!CK1052,$CG$4='DATA ENTRY'!D1052),'DATA ENTRY'!I1052,"")))</f>
        <v/>
      </c>
      <c r="CF1053" s="4" t="str">
        <f>IF('DATA ENTRY'!CK1052="","",IF('DATA ENTRY'!CK1052="","",IF(AND($CD$4='DATA ENTRY'!CK1052,$CG$4='DATA ENTRY'!D1052),'DATA ENTRY'!CK1052,"")))</f>
        <v/>
      </c>
      <c r="CG1053" s="3" t="str">
        <f>IF('DATA ENTRY'!CK1052="","",IF('DATA ENTRY'!N1052="","",IF(AND($CD$4='DATA ENTRY'!CK1052,$CG$4='DATA ENTRY'!D1052),'DATA ENTRY'!N1052,"")))</f>
        <v/>
      </c>
      <c r="CH1053" s="107" t="str">
        <f>IF('DATA ENTRY'!CK1052="","",IF('DATA ENTRY'!O1052="","",IF(AND($CD$4='DATA ENTRY'!CK1052,$CG$4='DATA ENTRY'!D1052),'DATA ENTRY'!O1052,"")))</f>
        <v/>
      </c>
      <c r="CI1053" s="3" t="str">
        <f>IF('DATA ENTRY'!CK1052="","",IF('DATA ENTRY'!P1052="","",IF(AND($CD$4='DATA ENTRY'!CK1052,$CG$4='DATA ENTRY'!D1052),'DATA ENTRY'!P1052,"")))</f>
        <v/>
      </c>
      <c r="CJ1053" s="107" t="str">
        <f>IF('DATA ENTRY'!CK1052="","",IF('DATA ENTRY'!Q1052="","",IF(AND($CD$4='DATA ENTRY'!CK1052,$CG$4='DATA ENTRY'!D1052),'DATA ENTRY'!Q1052,"")))</f>
        <v/>
      </c>
      <c r="CK1053" s="3" t="str">
        <f>IF('DATA ENTRY'!CK1052="","",IF('DATA ENTRY'!R1052="","",IF(AND($CD$4='DATA ENTRY'!CK1052,$CG$4='DATA ENTRY'!D1052),'DATA ENTRY'!R1052,"")))</f>
        <v/>
      </c>
      <c r="CL1053" s="3" t="str">
        <f>IF('DATA ENTRY'!CK1052="","",IF('DATA ENTRY'!S1052="","",IF(AND($CD$4='DATA ENTRY'!CK1052,$CG$4='DATA ENTRY'!D1052),'DATA ENTRY'!S1052,"")))</f>
        <v/>
      </c>
      <c r="CM1053" s="3" t="str">
        <f>IF('DATA ENTRY'!CK1052="","",IF('DATA ENTRY'!E1052="","",IF(AND($CD$4='DATA ENTRY'!CK1052,$CG$4='DATA ENTRY'!D1052),'DATA ENTRY'!E1052,"")))</f>
        <v/>
      </c>
      <c r="CN1053" s="3" t="str">
        <f>IF('DATA ENTRY'!CK1052="","",IF('DATA ENTRY'!W1052="","",IF(AND($CD$4='DATA ENTRY'!CK1052,$CG$4='DATA ENTRY'!D1052),'DATA ENTRY'!W1052,"")))</f>
        <v/>
      </c>
      <c r="CO1053" s="3" t="str">
        <f>IF('DATA ENTRY'!CK1052="","",IF('DATA ENTRY'!X1052="","",IF(AND($CD$4='DATA ENTRY'!CK1052,$CG$4='DATA ENTRY'!D1052),'DATA ENTRY'!X1052,"")))</f>
        <v/>
      </c>
      <c r="CP1053" s="108" t="str">
        <f t="shared" si="263"/>
        <v/>
      </c>
      <c r="CQ1053" s="108" t="str">
        <f>IF('DATA ENTRY'!CK1052="","",IF('DATA ENTRY'!G1052="","",IF(AND($CD$4='DATA ENTRY'!CK1052,$CG$4='DATA ENTRY'!D1052),'DATA ENTRY'!G1052,"")))</f>
        <v/>
      </c>
      <c r="CR1053" s="230" t="str">
        <f>IF('DATA ENTRY'!CK1052="","",IF('DATA ENTRY'!D1052="","",IF(AND($CD$4='DATA ENTRY'!CK1052,$CG$4='DATA ENTRY'!D1052),'DATA ENTRY'!D1052,"")))</f>
        <v/>
      </c>
      <c r="CS1053">
        <f t="shared" si="264"/>
        <v>0</v>
      </c>
      <c r="CT1053">
        <f t="shared" si="265"/>
        <v>0</v>
      </c>
      <c r="CV1053" s="139"/>
      <c r="CX1053">
        <f t="shared" si="266"/>
        <v>0</v>
      </c>
      <c r="DB1053" t="str">
        <f t="shared" si="273"/>
        <v/>
      </c>
      <c r="DC1053" t="str">
        <f t="shared" si="274"/>
        <v/>
      </c>
      <c r="DD1053" s="224">
        <v>1047</v>
      </c>
      <c r="DE1053" s="3" t="str">
        <f>IF('DATA ENTRY'!CK1052="","",IF('DATA ENTRY'!B1052="","",IF(AND($DF$4='DATA ENTRY'!D1052),'DATA ENTRY'!B1052,"")))</f>
        <v/>
      </c>
      <c r="DF1053" s="3" t="str">
        <f>IF('DATA ENTRY'!CK1052="","",IF('DATA ENTRY'!C1052="","",IF(AND($DF$4='DATA ENTRY'!D1052),'DATA ENTRY'!C1052,"")))</f>
        <v/>
      </c>
      <c r="DG1053" s="4" t="str">
        <f>IF('DATA ENTRY'!CK1052="","",IF('DATA ENTRY'!I1052="","",IF(AND($DF$4='DATA ENTRY'!D1052),'DATA ENTRY'!I1052,"")))</f>
        <v/>
      </c>
      <c r="DH1053" s="4" t="str">
        <f>IF('DATA ENTRY'!CK1052="","",IF('DATA ENTRY'!CK1052="","",IF(AND($DF$4='DATA ENTRY'!D1052),'DATA ENTRY'!CK1052,"")))</f>
        <v/>
      </c>
      <c r="DI1053" s="3" t="str">
        <f>IF('DATA ENTRY'!CK1052="","",IF('DATA ENTRY'!N1052="","",IF(AND($DF$4='DATA ENTRY'!D1052),'DATA ENTRY'!N1052,"")))</f>
        <v/>
      </c>
      <c r="DJ1053" s="107" t="str">
        <f>IF('DATA ENTRY'!CK1052="","",IF('DATA ENTRY'!O1052="","",IF(AND($DF$4='DATA ENTRY'!D1052),'DATA ENTRY'!O1052,"")))</f>
        <v/>
      </c>
      <c r="DK1053" s="3" t="str">
        <f>IF('DATA ENTRY'!CK1052="","",IF('DATA ENTRY'!P1052="","",IF(AND($DF$4='DATA ENTRY'!D1052),'DATA ENTRY'!P1052,"")))</f>
        <v/>
      </c>
      <c r="DL1053" s="107" t="str">
        <f>IF('DATA ENTRY'!CK1052="","",IF('DATA ENTRY'!Q1052="","",IF(AND($DF$4='DATA ENTRY'!D1052),'DATA ENTRY'!Q1052,"")))</f>
        <v/>
      </c>
      <c r="DM1053" s="3" t="str">
        <f>IF('DATA ENTRY'!CK1052="","",IF('DATA ENTRY'!R1052="","",IF(AND($DF$4='DATA ENTRY'!D1052),'DATA ENTRY'!R1052,"")))</f>
        <v/>
      </c>
      <c r="DN1053" s="107" t="str">
        <f>IF('DATA ENTRY'!CK1052="","",IF('DATA ENTRY'!S1052="","",IF(AND($DF$4='DATA ENTRY'!D1052),'DATA ENTRY'!S1052,"")))</f>
        <v/>
      </c>
      <c r="DO1053" s="3" t="str">
        <f>IF('DATA ENTRY'!CK1052="","",IF('DATA ENTRY'!E1052="","",IF(AND($DF$4='DATA ENTRY'!D1052),'DATA ENTRY'!E1052,"")))</f>
        <v/>
      </c>
      <c r="DP1053" s="3" t="str">
        <f>IF('DATA ENTRY'!CK1052="","",IF('DATA ENTRY'!D1052="","",IF(AND($DF$4='DATA ENTRY'!D1052),'DATA ENTRY'!D1052,"")))</f>
        <v/>
      </c>
      <c r="DQ1053" s="3" t="str">
        <f>IF('DATA ENTRY'!CK1052="","",IF('DATA ENTRY'!W1052="","",IF(AND($DF$4='DATA ENTRY'!D1052),'DATA ENTRY'!W1052,"")))</f>
        <v/>
      </c>
      <c r="DR1053" s="3" t="str">
        <f>IF('DATA ENTRY'!CK1052="","",IF('DATA ENTRY'!X1052="","",IF(AND($DF$4='DATA ENTRY'!D1052),'DATA ENTRY'!X1052,"")))</f>
        <v/>
      </c>
      <c r="DS1053" s="108" t="str">
        <f t="shared" si="267"/>
        <v/>
      </c>
      <c r="DT1053" s="108" t="str">
        <f>IF('DATA ENTRY'!CK1052="","",IF('DATA ENTRY'!D1052="","",IF(AND($DF$4='DATA ENTRY'!D1052),'DATA ENTRY'!G1052,"")))</f>
        <v/>
      </c>
      <c r="DY1053">
        <f t="shared" si="268"/>
        <v>0</v>
      </c>
      <c r="EB1053" t="str">
        <f t="shared" si="269"/>
        <v/>
      </c>
      <c r="EC1053" t="str">
        <f t="shared" si="270"/>
        <v/>
      </c>
      <c r="ED1053" s="224">
        <v>1047</v>
      </c>
      <c r="EE1053" s="3" t="str">
        <f>IF('DATA ENTRY'!CK1052="","",IF('DATA ENTRY'!B1052="","",IF(AND($EF$4='DATA ENTRY'!G1052,$EH$4='DATA ENTRY'!F1052),'DATA ENTRY'!B1052,"")))</f>
        <v/>
      </c>
      <c r="EF1053" s="3" t="str">
        <f>IF('DATA ENTRY'!CK1052="","",IF('DATA ENTRY'!C1052="","",IF(AND($EF$4='DATA ENTRY'!G1052,$EH$4='DATA ENTRY'!F1052),'DATA ENTRY'!C1052,"")))</f>
        <v/>
      </c>
      <c r="EG1053" s="4" t="str">
        <f>IF('DATA ENTRY'!CK1052="","",IF('DATA ENTRY'!I1052="","",IF(AND($EF$4='DATA ENTRY'!G1052,$EH$4='DATA ENTRY'!F1052),'DATA ENTRY'!I1052,"")))</f>
        <v/>
      </c>
      <c r="EH1053" s="4" t="str">
        <f>IF('DATA ENTRY'!CK1052="","",IF('DATA ENTRY'!CK1052="","",IF(AND($EF$4='DATA ENTRY'!G1052,$EH$4='DATA ENTRY'!F1052),'DATA ENTRY'!CK1052,"")))</f>
        <v/>
      </c>
      <c r="EI1053" s="3" t="str">
        <f>IF('DATA ENTRY'!CK1052="","",IF('DATA ENTRY'!N1052="","",IF(AND($EF$4='DATA ENTRY'!G1052,$EH$4='DATA ENTRY'!F1052),'DATA ENTRY'!N1052,"")))</f>
        <v/>
      </c>
      <c r="EJ1053" s="107" t="str">
        <f>IF('DATA ENTRY'!CK1052="","",IF('DATA ENTRY'!O1052="","",IF(AND($EF$4='DATA ENTRY'!G1052,$EH$4='DATA ENTRY'!F1052),'DATA ENTRY'!O1052,"")))</f>
        <v/>
      </c>
      <c r="EK1053" s="3" t="str">
        <f>IF('DATA ENTRY'!CK1052="","",IF('DATA ENTRY'!P1052="","",IF(AND($EF$4='DATA ENTRY'!G1052,$EH$4='DATA ENTRY'!F1052),'DATA ENTRY'!P1052,"")))</f>
        <v/>
      </c>
      <c r="EL1053" s="107" t="str">
        <f>IF('DATA ENTRY'!CK1052="","",IF('DATA ENTRY'!Q1052="","",IF(AND($EF$4='DATA ENTRY'!G1052,$EH$4='DATA ENTRY'!F1052),'DATA ENTRY'!Q1052,"")))</f>
        <v/>
      </c>
      <c r="EM1053" s="3" t="str">
        <f>IF('DATA ENTRY'!CK1052="","",IF('DATA ENTRY'!R1052="","",IF(AND($EF$4='DATA ENTRY'!G1052,$EH$4='DATA ENTRY'!F1052),'DATA ENTRY'!R1052,"")))</f>
        <v/>
      </c>
      <c r="EN1053" s="107" t="str">
        <f>IF('DATA ENTRY'!CK1052="","",IF('DATA ENTRY'!S1052="","",IF(AND($EF$4='DATA ENTRY'!G1052,$EH$4='DATA ENTRY'!F1052),'DATA ENTRY'!S1052,"")))</f>
        <v/>
      </c>
      <c r="EO1053" s="3" t="str">
        <f>IF('DATA ENTRY'!CK1052="","",IF('DATA ENTRY'!E1052="","",IF(AND($EF$4='DATA ENTRY'!G1052,$EH$4='DATA ENTRY'!F1052),'DATA ENTRY'!E1052,"")))</f>
        <v/>
      </c>
      <c r="EP1053" s="3" t="str">
        <f>IF('DATA ENTRY'!CK1052="","",IF('DATA ENTRY'!D1052="","",IF(AND($EF$4='DATA ENTRY'!G1052,$EH$4='DATA ENTRY'!F1052),'DATA ENTRY'!D1052,"")))</f>
        <v/>
      </c>
      <c r="EQ1053" s="3" t="str">
        <f>IF('DATA ENTRY'!CK1052="","",IF('DATA ENTRY'!W1052="","",IF(AND($EF$4='DATA ENTRY'!G1052,$EH$4='DATA ENTRY'!F1052),'DATA ENTRY'!W1052,"")))</f>
        <v/>
      </c>
      <c r="ER1053" s="3" t="str">
        <f>IF('DATA ENTRY'!CK1052="","",IF('DATA ENTRY'!X1052="","",IF(AND($EF$4='DATA ENTRY'!G1052,$EH$4='DATA ENTRY'!F1052),'DATA ENTRY'!X1052,"")))</f>
        <v/>
      </c>
      <c r="ES1053" s="108" t="str">
        <f t="shared" si="271"/>
        <v/>
      </c>
      <c r="ET1053" s="108" t="str">
        <f>IF('DATA ENTRY'!CK1052="","",IF('DATA ENTRY'!D1052="","",IF(AND($EF$4='DATA ENTRY'!G1052,$EH$4='DATA ENTRY'!F1052),'DATA ENTRY'!G1052,"")))</f>
        <v/>
      </c>
      <c r="EY1053">
        <f t="shared" si="272"/>
        <v>0</v>
      </c>
    </row>
    <row r="1054" spans="1:155">
      <c r="A1054" t="str">
        <f>IF(S1054=0,"",1+(MAX($A$7:A1053)))</f>
        <v/>
      </c>
      <c r="B1054" s="224">
        <v>1048</v>
      </c>
      <c r="C1054" s="3" t="str">
        <f>IF('DATA ENTRY'!CK1053="","",IF('DATA ENTRY'!B1053="","",IF($D$4="All Post",'DATA ENTRY'!B1053,IF(AND($D$4='DATA ENTRY'!CK1053),'DATA ENTRY'!B1053,""))))</f>
        <v/>
      </c>
      <c r="D1054" s="3" t="str">
        <f>IF('DATA ENTRY'!CK1053="","",IF('DATA ENTRY'!C1053="","",IF($D$4="All Post",'DATA ENTRY'!C1053,IF(AND($D$4='DATA ENTRY'!CK1053),'DATA ENTRY'!C1053,""))))</f>
        <v/>
      </c>
      <c r="E1054" s="4" t="str">
        <f>IF('DATA ENTRY'!CK1053="","",IF('DATA ENTRY'!I1053="","",IF($D$4="All Post",'DATA ENTRY'!I1053,IF(AND($D$4='DATA ENTRY'!CK1053),'DATA ENTRY'!I1053,""))))</f>
        <v/>
      </c>
      <c r="F1054" s="4" t="str">
        <f>IF('DATA ENTRY'!CK1053="","",IF('DATA ENTRY'!CK1053="","",IF($D$4="All Post",'DATA ENTRY'!CK1053,IF(AND($D$4='DATA ENTRY'!CK1053),'DATA ENTRY'!CK1053,""))))</f>
        <v/>
      </c>
      <c r="G1054" s="3" t="str">
        <f>IF('DATA ENTRY'!CK1053="","",IF('DATA ENTRY'!N1053="","",IF($D$4="All Post",'DATA ENTRY'!N1053,IF(AND($D$4='DATA ENTRY'!CK1053),'DATA ENTRY'!N1053,""))))</f>
        <v/>
      </c>
      <c r="H1054" s="107" t="str">
        <f>IF('DATA ENTRY'!CK1053="","",IF('DATA ENTRY'!O1053="","",IF($D$4="All Post",'DATA ENTRY'!O1053,IF(AND($D$4='DATA ENTRY'!CK1053),'DATA ENTRY'!O1053,""))))</f>
        <v/>
      </c>
      <c r="I1054" s="3" t="str">
        <f>IF('DATA ENTRY'!CK1053="","",IF('DATA ENTRY'!P1053="","",IF($D$4="All Post",'DATA ENTRY'!P1053,IF(AND($D$4='DATA ENTRY'!CK1053),'DATA ENTRY'!P1053,""))))</f>
        <v/>
      </c>
      <c r="J1054" s="107" t="str">
        <f>IF('DATA ENTRY'!CK1053="","",IF('DATA ENTRY'!Q1053="","",IF($D$4="All Post",'DATA ENTRY'!Q1053,IF(AND($D$4='DATA ENTRY'!CK1053),'DATA ENTRY'!Q1053,""))))</f>
        <v/>
      </c>
      <c r="K1054" s="3" t="str">
        <f>IF('DATA ENTRY'!CK1053="","",IF('DATA ENTRY'!R1053="","",IF($D$4="All Post",'DATA ENTRY'!R1053,IF(AND($D$4='DATA ENTRY'!CK1053),'DATA ENTRY'!R1053,""))))</f>
        <v/>
      </c>
      <c r="L1054" s="3" t="str">
        <f>IF('DATA ENTRY'!CK1053="","",IF('DATA ENTRY'!S1053="","",IF($D$4="All Post",'DATA ENTRY'!S1053,IF(AND($D$4='DATA ENTRY'!CK1053),'DATA ENTRY'!S1053,""))))</f>
        <v/>
      </c>
      <c r="M1054" s="3" t="str">
        <f>IF('DATA ENTRY'!CK1053="","",IF('DATA ENTRY'!E1053="","",IF($D$4="All Post",'DATA ENTRY'!E1053,IF(AND($D$4='DATA ENTRY'!CK1053),'DATA ENTRY'!E1053,""))))</f>
        <v/>
      </c>
      <c r="N1054" s="3" t="str">
        <f>IF('DATA ENTRY'!CK1053="","",IF('DATA ENTRY'!W1053="","",IF($D$4="All Post",'DATA ENTRY'!W1053,IF(AND($D$4='DATA ENTRY'!CK1053),'DATA ENTRY'!W1053,""))))</f>
        <v/>
      </c>
      <c r="O1054" s="3" t="str">
        <f>IF('DATA ENTRY'!CK1053="","",IF('DATA ENTRY'!X1053="","",IF($D$4="All Post",'DATA ENTRY'!X1053,IF(AND($D$4='DATA ENTRY'!CK1053),'DATA ENTRY'!X1053,""))))</f>
        <v/>
      </c>
      <c r="P1054" s="3" t="str">
        <f>IF('DATA ENTRY'!CK1053="","",IF('DATA ENTRY'!G1053="","",IF($D$4="All Post",'DATA ENTRY'!G1053,IF(AND($D$4='DATA ENTRY'!CK1053),'DATA ENTRY'!G1053,""))))</f>
        <v/>
      </c>
      <c r="S1054">
        <f t="shared" si="259"/>
        <v>0</v>
      </c>
      <c r="T1054" t="str">
        <f t="shared" si="260"/>
        <v/>
      </c>
      <c r="BZ1054" t="str">
        <f t="shared" si="261"/>
        <v/>
      </c>
      <c r="CA1054" t="str">
        <f t="shared" si="262"/>
        <v/>
      </c>
      <c r="CB1054" s="224">
        <v>1048</v>
      </c>
      <c r="CC1054" s="3" t="str">
        <f>IF('DATA ENTRY'!CK1053="","",IF('DATA ENTRY'!B1053="","",IF(AND($CD$4='DATA ENTRY'!CK1053,$CG$4='DATA ENTRY'!D1053),'DATA ENTRY'!B1053,"")))</f>
        <v/>
      </c>
      <c r="CD1054" s="3" t="str">
        <f>IF('DATA ENTRY'!CK1053="","",IF('DATA ENTRY'!C1053="","",IF(AND($CD$4='DATA ENTRY'!CK1053,$CG$4='DATA ENTRY'!D1053),'DATA ENTRY'!C1053,"")))</f>
        <v/>
      </c>
      <c r="CE1054" s="4" t="str">
        <f>IF('DATA ENTRY'!CK1053="","",IF('DATA ENTRY'!I1053="","",IF(AND($CD$4='DATA ENTRY'!CK1053,$CG$4='DATA ENTRY'!D1053),'DATA ENTRY'!I1053,"")))</f>
        <v/>
      </c>
      <c r="CF1054" s="4" t="str">
        <f>IF('DATA ENTRY'!CK1053="","",IF('DATA ENTRY'!CK1053="","",IF(AND($CD$4='DATA ENTRY'!CK1053,$CG$4='DATA ENTRY'!D1053),'DATA ENTRY'!CK1053,"")))</f>
        <v/>
      </c>
      <c r="CG1054" s="3" t="str">
        <f>IF('DATA ENTRY'!CK1053="","",IF('DATA ENTRY'!N1053="","",IF(AND($CD$4='DATA ENTRY'!CK1053,$CG$4='DATA ENTRY'!D1053),'DATA ENTRY'!N1053,"")))</f>
        <v/>
      </c>
      <c r="CH1054" s="107" t="str">
        <f>IF('DATA ENTRY'!CK1053="","",IF('DATA ENTRY'!O1053="","",IF(AND($CD$4='DATA ENTRY'!CK1053,$CG$4='DATA ENTRY'!D1053),'DATA ENTRY'!O1053,"")))</f>
        <v/>
      </c>
      <c r="CI1054" s="3" t="str">
        <f>IF('DATA ENTRY'!CK1053="","",IF('DATA ENTRY'!P1053="","",IF(AND($CD$4='DATA ENTRY'!CK1053,$CG$4='DATA ENTRY'!D1053),'DATA ENTRY'!P1053,"")))</f>
        <v/>
      </c>
      <c r="CJ1054" s="107" t="str">
        <f>IF('DATA ENTRY'!CK1053="","",IF('DATA ENTRY'!Q1053="","",IF(AND($CD$4='DATA ENTRY'!CK1053,$CG$4='DATA ENTRY'!D1053),'DATA ENTRY'!Q1053,"")))</f>
        <v/>
      </c>
      <c r="CK1054" s="3" t="str">
        <f>IF('DATA ENTRY'!CK1053="","",IF('DATA ENTRY'!R1053="","",IF(AND($CD$4='DATA ENTRY'!CK1053,$CG$4='DATA ENTRY'!D1053),'DATA ENTRY'!R1053,"")))</f>
        <v/>
      </c>
      <c r="CL1054" s="3" t="str">
        <f>IF('DATA ENTRY'!CK1053="","",IF('DATA ENTRY'!S1053="","",IF(AND($CD$4='DATA ENTRY'!CK1053,$CG$4='DATA ENTRY'!D1053),'DATA ENTRY'!S1053,"")))</f>
        <v/>
      </c>
      <c r="CM1054" s="3" t="str">
        <f>IF('DATA ENTRY'!CK1053="","",IF('DATA ENTRY'!E1053="","",IF(AND($CD$4='DATA ENTRY'!CK1053,$CG$4='DATA ENTRY'!D1053),'DATA ENTRY'!E1053,"")))</f>
        <v/>
      </c>
      <c r="CN1054" s="3" t="str">
        <f>IF('DATA ENTRY'!CK1053="","",IF('DATA ENTRY'!W1053="","",IF(AND($CD$4='DATA ENTRY'!CK1053,$CG$4='DATA ENTRY'!D1053),'DATA ENTRY'!W1053,"")))</f>
        <v/>
      </c>
      <c r="CO1054" s="3" t="str">
        <f>IF('DATA ENTRY'!CK1053="","",IF('DATA ENTRY'!X1053="","",IF(AND($CD$4='DATA ENTRY'!CK1053,$CG$4='DATA ENTRY'!D1053),'DATA ENTRY'!X1053,"")))</f>
        <v/>
      </c>
      <c r="CP1054" s="108" t="str">
        <f t="shared" si="263"/>
        <v/>
      </c>
      <c r="CQ1054" s="108" t="str">
        <f>IF('DATA ENTRY'!CK1053="","",IF('DATA ENTRY'!G1053="","",IF(AND($CD$4='DATA ENTRY'!CK1053,$CG$4='DATA ENTRY'!D1053),'DATA ENTRY'!G1053,"")))</f>
        <v/>
      </c>
      <c r="CR1054" s="230" t="str">
        <f>IF('DATA ENTRY'!CK1053="","",IF('DATA ENTRY'!D1053="","",IF(AND($CD$4='DATA ENTRY'!CK1053,$CG$4='DATA ENTRY'!D1053),'DATA ENTRY'!D1053,"")))</f>
        <v/>
      </c>
      <c r="CS1054">
        <f t="shared" si="264"/>
        <v>0</v>
      </c>
      <c r="CT1054">
        <f t="shared" si="265"/>
        <v>0</v>
      </c>
      <c r="CV1054" s="139"/>
      <c r="CX1054">
        <f t="shared" si="266"/>
        <v>0</v>
      </c>
      <c r="DB1054" t="str">
        <f t="shared" si="273"/>
        <v/>
      </c>
      <c r="DC1054" t="str">
        <f t="shared" si="274"/>
        <v/>
      </c>
      <c r="DD1054" s="224">
        <v>1048</v>
      </c>
      <c r="DE1054" s="3" t="str">
        <f>IF('DATA ENTRY'!CK1053="","",IF('DATA ENTRY'!B1053="","",IF(AND($DF$4='DATA ENTRY'!D1053),'DATA ENTRY'!B1053,"")))</f>
        <v/>
      </c>
      <c r="DF1054" s="3" t="str">
        <f>IF('DATA ENTRY'!CK1053="","",IF('DATA ENTRY'!C1053="","",IF(AND($DF$4='DATA ENTRY'!D1053),'DATA ENTRY'!C1053,"")))</f>
        <v/>
      </c>
      <c r="DG1054" s="4" t="str">
        <f>IF('DATA ENTRY'!CK1053="","",IF('DATA ENTRY'!I1053="","",IF(AND($DF$4='DATA ENTRY'!D1053),'DATA ENTRY'!I1053,"")))</f>
        <v/>
      </c>
      <c r="DH1054" s="4" t="str">
        <f>IF('DATA ENTRY'!CK1053="","",IF('DATA ENTRY'!CK1053="","",IF(AND($DF$4='DATA ENTRY'!D1053),'DATA ENTRY'!CK1053,"")))</f>
        <v/>
      </c>
      <c r="DI1054" s="3" t="str">
        <f>IF('DATA ENTRY'!CK1053="","",IF('DATA ENTRY'!N1053="","",IF(AND($DF$4='DATA ENTRY'!D1053),'DATA ENTRY'!N1053,"")))</f>
        <v/>
      </c>
      <c r="DJ1054" s="107" t="str">
        <f>IF('DATA ENTRY'!CK1053="","",IF('DATA ENTRY'!O1053="","",IF(AND($DF$4='DATA ENTRY'!D1053),'DATA ENTRY'!O1053,"")))</f>
        <v/>
      </c>
      <c r="DK1054" s="3" t="str">
        <f>IF('DATA ENTRY'!CK1053="","",IF('DATA ENTRY'!P1053="","",IF(AND($DF$4='DATA ENTRY'!D1053),'DATA ENTRY'!P1053,"")))</f>
        <v/>
      </c>
      <c r="DL1054" s="107" t="str">
        <f>IF('DATA ENTRY'!CK1053="","",IF('DATA ENTRY'!Q1053="","",IF(AND($DF$4='DATA ENTRY'!D1053),'DATA ENTRY'!Q1053,"")))</f>
        <v/>
      </c>
      <c r="DM1054" s="3" t="str">
        <f>IF('DATA ENTRY'!CK1053="","",IF('DATA ENTRY'!R1053="","",IF(AND($DF$4='DATA ENTRY'!D1053),'DATA ENTRY'!R1053,"")))</f>
        <v/>
      </c>
      <c r="DN1054" s="107" t="str">
        <f>IF('DATA ENTRY'!CK1053="","",IF('DATA ENTRY'!S1053="","",IF(AND($DF$4='DATA ENTRY'!D1053),'DATA ENTRY'!S1053,"")))</f>
        <v/>
      </c>
      <c r="DO1054" s="3" t="str">
        <f>IF('DATA ENTRY'!CK1053="","",IF('DATA ENTRY'!E1053="","",IF(AND($DF$4='DATA ENTRY'!D1053),'DATA ENTRY'!E1053,"")))</f>
        <v/>
      </c>
      <c r="DP1054" s="3" t="str">
        <f>IF('DATA ENTRY'!CK1053="","",IF('DATA ENTRY'!D1053="","",IF(AND($DF$4='DATA ENTRY'!D1053),'DATA ENTRY'!D1053,"")))</f>
        <v/>
      </c>
      <c r="DQ1054" s="3" t="str">
        <f>IF('DATA ENTRY'!CK1053="","",IF('DATA ENTRY'!W1053="","",IF(AND($DF$4='DATA ENTRY'!D1053),'DATA ENTRY'!W1053,"")))</f>
        <v/>
      </c>
      <c r="DR1054" s="3" t="str">
        <f>IF('DATA ENTRY'!CK1053="","",IF('DATA ENTRY'!X1053="","",IF(AND($DF$4='DATA ENTRY'!D1053),'DATA ENTRY'!X1053,"")))</f>
        <v/>
      </c>
      <c r="DS1054" s="108" t="str">
        <f t="shared" si="267"/>
        <v/>
      </c>
      <c r="DT1054" s="108" t="str">
        <f>IF('DATA ENTRY'!CK1053="","",IF('DATA ENTRY'!D1053="","",IF(AND($DF$4='DATA ENTRY'!D1053),'DATA ENTRY'!G1053,"")))</f>
        <v/>
      </c>
      <c r="DY1054">
        <f t="shared" si="268"/>
        <v>0</v>
      </c>
      <c r="EB1054" t="str">
        <f t="shared" si="269"/>
        <v/>
      </c>
      <c r="EC1054" t="str">
        <f t="shared" si="270"/>
        <v/>
      </c>
      <c r="ED1054" s="224">
        <v>1048</v>
      </c>
      <c r="EE1054" s="3" t="str">
        <f>IF('DATA ENTRY'!CK1053="","",IF('DATA ENTRY'!B1053="","",IF(AND($EF$4='DATA ENTRY'!G1053,$EH$4='DATA ENTRY'!F1053),'DATA ENTRY'!B1053,"")))</f>
        <v/>
      </c>
      <c r="EF1054" s="3" t="str">
        <f>IF('DATA ENTRY'!CK1053="","",IF('DATA ENTRY'!C1053="","",IF(AND($EF$4='DATA ENTRY'!G1053,$EH$4='DATA ENTRY'!F1053),'DATA ENTRY'!C1053,"")))</f>
        <v/>
      </c>
      <c r="EG1054" s="4" t="str">
        <f>IF('DATA ENTRY'!CK1053="","",IF('DATA ENTRY'!I1053="","",IF(AND($EF$4='DATA ENTRY'!G1053,$EH$4='DATA ENTRY'!F1053),'DATA ENTRY'!I1053,"")))</f>
        <v/>
      </c>
      <c r="EH1054" s="4" t="str">
        <f>IF('DATA ENTRY'!CK1053="","",IF('DATA ENTRY'!CK1053="","",IF(AND($EF$4='DATA ENTRY'!G1053,$EH$4='DATA ENTRY'!F1053),'DATA ENTRY'!CK1053,"")))</f>
        <v/>
      </c>
      <c r="EI1054" s="3" t="str">
        <f>IF('DATA ENTRY'!CK1053="","",IF('DATA ENTRY'!N1053="","",IF(AND($EF$4='DATA ENTRY'!G1053,$EH$4='DATA ENTRY'!F1053),'DATA ENTRY'!N1053,"")))</f>
        <v/>
      </c>
      <c r="EJ1054" s="107" t="str">
        <f>IF('DATA ENTRY'!CK1053="","",IF('DATA ENTRY'!O1053="","",IF(AND($EF$4='DATA ENTRY'!G1053,$EH$4='DATA ENTRY'!F1053),'DATA ENTRY'!O1053,"")))</f>
        <v/>
      </c>
      <c r="EK1054" s="3" t="str">
        <f>IF('DATA ENTRY'!CK1053="","",IF('DATA ENTRY'!P1053="","",IF(AND($EF$4='DATA ENTRY'!G1053,$EH$4='DATA ENTRY'!F1053),'DATA ENTRY'!P1053,"")))</f>
        <v/>
      </c>
      <c r="EL1054" s="107" t="str">
        <f>IF('DATA ENTRY'!CK1053="","",IF('DATA ENTRY'!Q1053="","",IF(AND($EF$4='DATA ENTRY'!G1053,$EH$4='DATA ENTRY'!F1053),'DATA ENTRY'!Q1053,"")))</f>
        <v/>
      </c>
      <c r="EM1054" s="3" t="str">
        <f>IF('DATA ENTRY'!CK1053="","",IF('DATA ENTRY'!R1053="","",IF(AND($EF$4='DATA ENTRY'!G1053,$EH$4='DATA ENTRY'!F1053),'DATA ENTRY'!R1053,"")))</f>
        <v/>
      </c>
      <c r="EN1054" s="107" t="str">
        <f>IF('DATA ENTRY'!CK1053="","",IF('DATA ENTRY'!S1053="","",IF(AND($EF$4='DATA ENTRY'!G1053,$EH$4='DATA ENTRY'!F1053),'DATA ENTRY'!S1053,"")))</f>
        <v/>
      </c>
      <c r="EO1054" s="3" t="str">
        <f>IF('DATA ENTRY'!CK1053="","",IF('DATA ENTRY'!E1053="","",IF(AND($EF$4='DATA ENTRY'!G1053,$EH$4='DATA ENTRY'!F1053),'DATA ENTRY'!E1053,"")))</f>
        <v/>
      </c>
      <c r="EP1054" s="3" t="str">
        <f>IF('DATA ENTRY'!CK1053="","",IF('DATA ENTRY'!D1053="","",IF(AND($EF$4='DATA ENTRY'!G1053,$EH$4='DATA ENTRY'!F1053),'DATA ENTRY'!D1053,"")))</f>
        <v/>
      </c>
      <c r="EQ1054" s="3" t="str">
        <f>IF('DATA ENTRY'!CK1053="","",IF('DATA ENTRY'!W1053="","",IF(AND($EF$4='DATA ENTRY'!G1053,$EH$4='DATA ENTRY'!F1053),'DATA ENTRY'!W1053,"")))</f>
        <v/>
      </c>
      <c r="ER1054" s="3" t="str">
        <f>IF('DATA ENTRY'!CK1053="","",IF('DATA ENTRY'!X1053="","",IF(AND($EF$4='DATA ENTRY'!G1053,$EH$4='DATA ENTRY'!F1053),'DATA ENTRY'!X1053,"")))</f>
        <v/>
      </c>
      <c r="ES1054" s="108" t="str">
        <f t="shared" si="271"/>
        <v/>
      </c>
      <c r="ET1054" s="108" t="str">
        <f>IF('DATA ENTRY'!CK1053="","",IF('DATA ENTRY'!D1053="","",IF(AND($EF$4='DATA ENTRY'!G1053,$EH$4='DATA ENTRY'!F1053),'DATA ENTRY'!G1053,"")))</f>
        <v/>
      </c>
      <c r="EY1054">
        <f t="shared" si="272"/>
        <v>0</v>
      </c>
    </row>
    <row r="1055" spans="1:155">
      <c r="A1055" t="str">
        <f>IF(S1055=0,"",1+(MAX($A$7:A1054)))</f>
        <v/>
      </c>
      <c r="B1055" s="224">
        <v>1049</v>
      </c>
      <c r="C1055" s="3" t="str">
        <f>IF('DATA ENTRY'!CK1054="","",IF('DATA ENTRY'!B1054="","",IF($D$4="All Post",'DATA ENTRY'!B1054,IF(AND($D$4='DATA ENTRY'!CK1054),'DATA ENTRY'!B1054,""))))</f>
        <v/>
      </c>
      <c r="D1055" s="3" t="str">
        <f>IF('DATA ENTRY'!CK1054="","",IF('DATA ENTRY'!C1054="","",IF($D$4="All Post",'DATA ENTRY'!C1054,IF(AND($D$4='DATA ENTRY'!CK1054),'DATA ENTRY'!C1054,""))))</f>
        <v/>
      </c>
      <c r="E1055" s="4" t="str">
        <f>IF('DATA ENTRY'!CK1054="","",IF('DATA ENTRY'!I1054="","",IF($D$4="All Post",'DATA ENTRY'!I1054,IF(AND($D$4='DATA ENTRY'!CK1054),'DATA ENTRY'!I1054,""))))</f>
        <v/>
      </c>
      <c r="F1055" s="4" t="str">
        <f>IF('DATA ENTRY'!CK1054="","",IF('DATA ENTRY'!CK1054="","",IF($D$4="All Post",'DATA ENTRY'!CK1054,IF(AND($D$4='DATA ENTRY'!CK1054),'DATA ENTRY'!CK1054,""))))</f>
        <v/>
      </c>
      <c r="G1055" s="3" t="str">
        <f>IF('DATA ENTRY'!CK1054="","",IF('DATA ENTRY'!N1054="","",IF($D$4="All Post",'DATA ENTRY'!N1054,IF(AND($D$4='DATA ENTRY'!CK1054),'DATA ENTRY'!N1054,""))))</f>
        <v/>
      </c>
      <c r="H1055" s="107" t="str">
        <f>IF('DATA ENTRY'!CK1054="","",IF('DATA ENTRY'!O1054="","",IF($D$4="All Post",'DATA ENTRY'!O1054,IF(AND($D$4='DATA ENTRY'!CK1054),'DATA ENTRY'!O1054,""))))</f>
        <v/>
      </c>
      <c r="I1055" s="3" t="str">
        <f>IF('DATA ENTRY'!CK1054="","",IF('DATA ENTRY'!P1054="","",IF($D$4="All Post",'DATA ENTRY'!P1054,IF(AND($D$4='DATA ENTRY'!CK1054),'DATA ENTRY'!P1054,""))))</f>
        <v/>
      </c>
      <c r="J1055" s="107" t="str">
        <f>IF('DATA ENTRY'!CK1054="","",IF('DATA ENTRY'!Q1054="","",IF($D$4="All Post",'DATA ENTRY'!Q1054,IF(AND($D$4='DATA ENTRY'!CK1054),'DATA ENTRY'!Q1054,""))))</f>
        <v/>
      </c>
      <c r="K1055" s="3" t="str">
        <f>IF('DATA ENTRY'!CK1054="","",IF('DATA ENTRY'!R1054="","",IF($D$4="All Post",'DATA ENTRY'!R1054,IF(AND($D$4='DATA ENTRY'!CK1054),'DATA ENTRY'!R1054,""))))</f>
        <v/>
      </c>
      <c r="L1055" s="3" t="str">
        <f>IF('DATA ENTRY'!CK1054="","",IF('DATA ENTRY'!S1054="","",IF($D$4="All Post",'DATA ENTRY'!S1054,IF(AND($D$4='DATA ENTRY'!CK1054),'DATA ENTRY'!S1054,""))))</f>
        <v/>
      </c>
      <c r="M1055" s="3" t="str">
        <f>IF('DATA ENTRY'!CK1054="","",IF('DATA ENTRY'!E1054="","",IF($D$4="All Post",'DATA ENTRY'!E1054,IF(AND($D$4='DATA ENTRY'!CK1054),'DATA ENTRY'!E1054,""))))</f>
        <v/>
      </c>
      <c r="N1055" s="3" t="str">
        <f>IF('DATA ENTRY'!CK1054="","",IF('DATA ENTRY'!W1054="","",IF($D$4="All Post",'DATA ENTRY'!W1054,IF(AND($D$4='DATA ENTRY'!CK1054),'DATA ENTRY'!W1054,""))))</f>
        <v/>
      </c>
      <c r="O1055" s="3" t="str">
        <f>IF('DATA ENTRY'!CK1054="","",IF('DATA ENTRY'!X1054="","",IF($D$4="All Post",'DATA ENTRY'!X1054,IF(AND($D$4='DATA ENTRY'!CK1054),'DATA ENTRY'!X1054,""))))</f>
        <v/>
      </c>
      <c r="P1055" s="3" t="str">
        <f>IF('DATA ENTRY'!CK1054="","",IF('DATA ENTRY'!G1054="","",IF($D$4="All Post",'DATA ENTRY'!G1054,IF(AND($D$4='DATA ENTRY'!CK1054),'DATA ENTRY'!G1054,""))))</f>
        <v/>
      </c>
      <c r="S1055">
        <f t="shared" si="259"/>
        <v>0</v>
      </c>
      <c r="T1055" t="str">
        <f t="shared" si="260"/>
        <v/>
      </c>
      <c r="BZ1055" t="str">
        <f t="shared" si="261"/>
        <v/>
      </c>
      <c r="CA1055" t="str">
        <f t="shared" si="262"/>
        <v/>
      </c>
      <c r="CB1055" s="224">
        <v>1049</v>
      </c>
      <c r="CC1055" s="3" t="str">
        <f>IF('DATA ENTRY'!CK1054="","",IF('DATA ENTRY'!B1054="","",IF(AND($CD$4='DATA ENTRY'!CK1054,$CG$4='DATA ENTRY'!D1054),'DATA ENTRY'!B1054,"")))</f>
        <v/>
      </c>
      <c r="CD1055" s="3" t="str">
        <f>IF('DATA ENTRY'!CK1054="","",IF('DATA ENTRY'!C1054="","",IF(AND($CD$4='DATA ENTRY'!CK1054,$CG$4='DATA ENTRY'!D1054),'DATA ENTRY'!C1054,"")))</f>
        <v/>
      </c>
      <c r="CE1055" s="4" t="str">
        <f>IF('DATA ENTRY'!CK1054="","",IF('DATA ENTRY'!I1054="","",IF(AND($CD$4='DATA ENTRY'!CK1054,$CG$4='DATA ENTRY'!D1054),'DATA ENTRY'!I1054,"")))</f>
        <v/>
      </c>
      <c r="CF1055" s="4" t="str">
        <f>IF('DATA ENTRY'!CK1054="","",IF('DATA ENTRY'!CK1054="","",IF(AND($CD$4='DATA ENTRY'!CK1054,$CG$4='DATA ENTRY'!D1054),'DATA ENTRY'!CK1054,"")))</f>
        <v/>
      </c>
      <c r="CG1055" s="3" t="str">
        <f>IF('DATA ENTRY'!CK1054="","",IF('DATA ENTRY'!N1054="","",IF(AND($CD$4='DATA ENTRY'!CK1054,$CG$4='DATA ENTRY'!D1054),'DATA ENTRY'!N1054,"")))</f>
        <v/>
      </c>
      <c r="CH1055" s="107" t="str">
        <f>IF('DATA ENTRY'!CK1054="","",IF('DATA ENTRY'!O1054="","",IF(AND($CD$4='DATA ENTRY'!CK1054,$CG$4='DATA ENTRY'!D1054),'DATA ENTRY'!O1054,"")))</f>
        <v/>
      </c>
      <c r="CI1055" s="3" t="str">
        <f>IF('DATA ENTRY'!CK1054="","",IF('DATA ENTRY'!P1054="","",IF(AND($CD$4='DATA ENTRY'!CK1054,$CG$4='DATA ENTRY'!D1054),'DATA ENTRY'!P1054,"")))</f>
        <v/>
      </c>
      <c r="CJ1055" s="107" t="str">
        <f>IF('DATA ENTRY'!CK1054="","",IF('DATA ENTRY'!Q1054="","",IF(AND($CD$4='DATA ENTRY'!CK1054,$CG$4='DATA ENTRY'!D1054),'DATA ENTRY'!Q1054,"")))</f>
        <v/>
      </c>
      <c r="CK1055" s="3" t="str">
        <f>IF('DATA ENTRY'!CK1054="","",IF('DATA ENTRY'!R1054="","",IF(AND($CD$4='DATA ENTRY'!CK1054,$CG$4='DATA ENTRY'!D1054),'DATA ENTRY'!R1054,"")))</f>
        <v/>
      </c>
      <c r="CL1055" s="3" t="str">
        <f>IF('DATA ENTRY'!CK1054="","",IF('DATA ENTRY'!S1054="","",IF(AND($CD$4='DATA ENTRY'!CK1054,$CG$4='DATA ENTRY'!D1054),'DATA ENTRY'!S1054,"")))</f>
        <v/>
      </c>
      <c r="CM1055" s="3" t="str">
        <f>IF('DATA ENTRY'!CK1054="","",IF('DATA ENTRY'!E1054="","",IF(AND($CD$4='DATA ENTRY'!CK1054,$CG$4='DATA ENTRY'!D1054),'DATA ENTRY'!E1054,"")))</f>
        <v/>
      </c>
      <c r="CN1055" s="3" t="str">
        <f>IF('DATA ENTRY'!CK1054="","",IF('DATA ENTRY'!W1054="","",IF(AND($CD$4='DATA ENTRY'!CK1054,$CG$4='DATA ENTRY'!D1054),'DATA ENTRY'!W1054,"")))</f>
        <v/>
      </c>
      <c r="CO1055" s="3" t="str">
        <f>IF('DATA ENTRY'!CK1054="","",IF('DATA ENTRY'!X1054="","",IF(AND($CD$4='DATA ENTRY'!CK1054,$CG$4='DATA ENTRY'!D1054),'DATA ENTRY'!X1054,"")))</f>
        <v/>
      </c>
      <c r="CP1055" s="108" t="str">
        <f t="shared" si="263"/>
        <v/>
      </c>
      <c r="CQ1055" s="108" t="str">
        <f>IF('DATA ENTRY'!CK1054="","",IF('DATA ENTRY'!G1054="","",IF(AND($CD$4='DATA ENTRY'!CK1054,$CG$4='DATA ENTRY'!D1054),'DATA ENTRY'!G1054,"")))</f>
        <v/>
      </c>
      <c r="CR1055" s="230" t="str">
        <f>IF('DATA ENTRY'!CK1054="","",IF('DATA ENTRY'!D1054="","",IF(AND($CD$4='DATA ENTRY'!CK1054,$CG$4='DATA ENTRY'!D1054),'DATA ENTRY'!D1054,"")))</f>
        <v/>
      </c>
      <c r="CS1055">
        <f t="shared" si="264"/>
        <v>0</v>
      </c>
      <c r="CT1055">
        <f t="shared" si="265"/>
        <v>0</v>
      </c>
      <c r="CV1055" s="139"/>
      <c r="CX1055">
        <f t="shared" si="266"/>
        <v>0</v>
      </c>
      <c r="DB1055" t="str">
        <f t="shared" si="273"/>
        <v/>
      </c>
      <c r="DC1055" t="str">
        <f t="shared" si="274"/>
        <v/>
      </c>
      <c r="DD1055" s="224">
        <v>1049</v>
      </c>
      <c r="DE1055" s="3" t="str">
        <f>IF('DATA ENTRY'!CK1054="","",IF('DATA ENTRY'!B1054="","",IF(AND($DF$4='DATA ENTRY'!D1054),'DATA ENTRY'!B1054,"")))</f>
        <v/>
      </c>
      <c r="DF1055" s="3" t="str">
        <f>IF('DATA ENTRY'!CK1054="","",IF('DATA ENTRY'!C1054="","",IF(AND($DF$4='DATA ENTRY'!D1054),'DATA ENTRY'!C1054,"")))</f>
        <v/>
      </c>
      <c r="DG1055" s="4" t="str">
        <f>IF('DATA ENTRY'!CK1054="","",IF('DATA ENTRY'!I1054="","",IF(AND($DF$4='DATA ENTRY'!D1054),'DATA ENTRY'!I1054,"")))</f>
        <v/>
      </c>
      <c r="DH1055" s="4" t="str">
        <f>IF('DATA ENTRY'!CK1054="","",IF('DATA ENTRY'!CK1054="","",IF(AND($DF$4='DATA ENTRY'!D1054),'DATA ENTRY'!CK1054,"")))</f>
        <v/>
      </c>
      <c r="DI1055" s="3" t="str">
        <f>IF('DATA ENTRY'!CK1054="","",IF('DATA ENTRY'!N1054="","",IF(AND($DF$4='DATA ENTRY'!D1054),'DATA ENTRY'!N1054,"")))</f>
        <v/>
      </c>
      <c r="DJ1055" s="107" t="str">
        <f>IF('DATA ENTRY'!CK1054="","",IF('DATA ENTRY'!O1054="","",IF(AND($DF$4='DATA ENTRY'!D1054),'DATA ENTRY'!O1054,"")))</f>
        <v/>
      </c>
      <c r="DK1055" s="3" t="str">
        <f>IF('DATA ENTRY'!CK1054="","",IF('DATA ENTRY'!P1054="","",IF(AND($DF$4='DATA ENTRY'!D1054),'DATA ENTRY'!P1054,"")))</f>
        <v/>
      </c>
      <c r="DL1055" s="107" t="str">
        <f>IF('DATA ENTRY'!CK1054="","",IF('DATA ENTRY'!Q1054="","",IF(AND($DF$4='DATA ENTRY'!D1054),'DATA ENTRY'!Q1054,"")))</f>
        <v/>
      </c>
      <c r="DM1055" s="3" t="str">
        <f>IF('DATA ENTRY'!CK1054="","",IF('DATA ENTRY'!R1054="","",IF(AND($DF$4='DATA ENTRY'!D1054),'DATA ENTRY'!R1054,"")))</f>
        <v/>
      </c>
      <c r="DN1055" s="107" t="str">
        <f>IF('DATA ENTRY'!CK1054="","",IF('DATA ENTRY'!S1054="","",IF(AND($DF$4='DATA ENTRY'!D1054),'DATA ENTRY'!S1054,"")))</f>
        <v/>
      </c>
      <c r="DO1055" s="3" t="str">
        <f>IF('DATA ENTRY'!CK1054="","",IF('DATA ENTRY'!E1054="","",IF(AND($DF$4='DATA ENTRY'!D1054),'DATA ENTRY'!E1054,"")))</f>
        <v/>
      </c>
      <c r="DP1055" s="3" t="str">
        <f>IF('DATA ENTRY'!CK1054="","",IF('DATA ENTRY'!D1054="","",IF(AND($DF$4='DATA ENTRY'!D1054),'DATA ENTRY'!D1054,"")))</f>
        <v/>
      </c>
      <c r="DQ1055" s="3" t="str">
        <f>IF('DATA ENTRY'!CK1054="","",IF('DATA ENTRY'!W1054="","",IF(AND($DF$4='DATA ENTRY'!D1054),'DATA ENTRY'!W1054,"")))</f>
        <v/>
      </c>
      <c r="DR1055" s="3" t="str">
        <f>IF('DATA ENTRY'!CK1054="","",IF('DATA ENTRY'!X1054="","",IF(AND($DF$4='DATA ENTRY'!D1054),'DATA ENTRY'!X1054,"")))</f>
        <v/>
      </c>
      <c r="DS1055" s="108" t="str">
        <f t="shared" si="267"/>
        <v/>
      </c>
      <c r="DT1055" s="108" t="str">
        <f>IF('DATA ENTRY'!CK1054="","",IF('DATA ENTRY'!D1054="","",IF(AND($DF$4='DATA ENTRY'!D1054),'DATA ENTRY'!G1054,"")))</f>
        <v/>
      </c>
      <c r="DY1055">
        <f t="shared" si="268"/>
        <v>0</v>
      </c>
      <c r="EB1055" t="str">
        <f t="shared" si="269"/>
        <v/>
      </c>
      <c r="EC1055" t="str">
        <f t="shared" si="270"/>
        <v/>
      </c>
      <c r="ED1055" s="224">
        <v>1049</v>
      </c>
      <c r="EE1055" s="3" t="str">
        <f>IF('DATA ENTRY'!CK1054="","",IF('DATA ENTRY'!B1054="","",IF(AND($EF$4='DATA ENTRY'!G1054,$EH$4='DATA ENTRY'!F1054),'DATA ENTRY'!B1054,"")))</f>
        <v/>
      </c>
      <c r="EF1055" s="3" t="str">
        <f>IF('DATA ENTRY'!CK1054="","",IF('DATA ENTRY'!C1054="","",IF(AND($EF$4='DATA ENTRY'!G1054,$EH$4='DATA ENTRY'!F1054),'DATA ENTRY'!C1054,"")))</f>
        <v/>
      </c>
      <c r="EG1055" s="4" t="str">
        <f>IF('DATA ENTRY'!CK1054="","",IF('DATA ENTRY'!I1054="","",IF(AND($EF$4='DATA ENTRY'!G1054,$EH$4='DATA ENTRY'!F1054),'DATA ENTRY'!I1054,"")))</f>
        <v/>
      </c>
      <c r="EH1055" s="4" t="str">
        <f>IF('DATA ENTRY'!CK1054="","",IF('DATA ENTRY'!CK1054="","",IF(AND($EF$4='DATA ENTRY'!G1054,$EH$4='DATA ENTRY'!F1054),'DATA ENTRY'!CK1054,"")))</f>
        <v/>
      </c>
      <c r="EI1055" s="3" t="str">
        <f>IF('DATA ENTRY'!CK1054="","",IF('DATA ENTRY'!N1054="","",IF(AND($EF$4='DATA ENTRY'!G1054,$EH$4='DATA ENTRY'!F1054),'DATA ENTRY'!N1054,"")))</f>
        <v/>
      </c>
      <c r="EJ1055" s="107" t="str">
        <f>IF('DATA ENTRY'!CK1054="","",IF('DATA ENTRY'!O1054="","",IF(AND($EF$4='DATA ENTRY'!G1054,$EH$4='DATA ENTRY'!F1054),'DATA ENTRY'!O1054,"")))</f>
        <v/>
      </c>
      <c r="EK1055" s="3" t="str">
        <f>IF('DATA ENTRY'!CK1054="","",IF('DATA ENTRY'!P1054="","",IF(AND($EF$4='DATA ENTRY'!G1054,$EH$4='DATA ENTRY'!F1054),'DATA ENTRY'!P1054,"")))</f>
        <v/>
      </c>
      <c r="EL1055" s="107" t="str">
        <f>IF('DATA ENTRY'!CK1054="","",IF('DATA ENTRY'!Q1054="","",IF(AND($EF$4='DATA ENTRY'!G1054,$EH$4='DATA ENTRY'!F1054),'DATA ENTRY'!Q1054,"")))</f>
        <v/>
      </c>
      <c r="EM1055" s="3" t="str">
        <f>IF('DATA ENTRY'!CK1054="","",IF('DATA ENTRY'!R1054="","",IF(AND($EF$4='DATA ENTRY'!G1054,$EH$4='DATA ENTRY'!F1054),'DATA ENTRY'!R1054,"")))</f>
        <v/>
      </c>
      <c r="EN1055" s="107" t="str">
        <f>IF('DATA ENTRY'!CK1054="","",IF('DATA ENTRY'!S1054="","",IF(AND($EF$4='DATA ENTRY'!G1054,$EH$4='DATA ENTRY'!F1054),'DATA ENTRY'!S1054,"")))</f>
        <v/>
      </c>
      <c r="EO1055" s="3" t="str">
        <f>IF('DATA ENTRY'!CK1054="","",IF('DATA ENTRY'!E1054="","",IF(AND($EF$4='DATA ENTRY'!G1054,$EH$4='DATA ENTRY'!F1054),'DATA ENTRY'!E1054,"")))</f>
        <v/>
      </c>
      <c r="EP1055" s="3" t="str">
        <f>IF('DATA ENTRY'!CK1054="","",IF('DATA ENTRY'!D1054="","",IF(AND($EF$4='DATA ENTRY'!G1054,$EH$4='DATA ENTRY'!F1054),'DATA ENTRY'!D1054,"")))</f>
        <v/>
      </c>
      <c r="EQ1055" s="3" t="str">
        <f>IF('DATA ENTRY'!CK1054="","",IF('DATA ENTRY'!W1054="","",IF(AND($EF$4='DATA ENTRY'!G1054,$EH$4='DATA ENTRY'!F1054),'DATA ENTRY'!W1054,"")))</f>
        <v/>
      </c>
      <c r="ER1055" s="3" t="str">
        <f>IF('DATA ENTRY'!CK1054="","",IF('DATA ENTRY'!X1054="","",IF(AND($EF$4='DATA ENTRY'!G1054,$EH$4='DATA ENTRY'!F1054),'DATA ENTRY'!X1054,"")))</f>
        <v/>
      </c>
      <c r="ES1055" s="108" t="str">
        <f t="shared" si="271"/>
        <v/>
      </c>
      <c r="ET1055" s="108" t="str">
        <f>IF('DATA ENTRY'!CK1054="","",IF('DATA ENTRY'!D1054="","",IF(AND($EF$4='DATA ENTRY'!G1054,$EH$4='DATA ENTRY'!F1054),'DATA ENTRY'!G1054,"")))</f>
        <v/>
      </c>
      <c r="EY1055">
        <f t="shared" si="272"/>
        <v>0</v>
      </c>
    </row>
    <row r="1056" spans="1:155">
      <c r="A1056" t="str">
        <f>IF(S1056=0,"",1+(MAX($A$7:A1055)))</f>
        <v/>
      </c>
      <c r="B1056" s="224">
        <v>1050</v>
      </c>
      <c r="C1056" s="3" t="str">
        <f>IF('DATA ENTRY'!CK1055="","",IF('DATA ENTRY'!B1055="","",IF($D$4="All Post",'DATA ENTRY'!B1055,IF(AND($D$4='DATA ENTRY'!CK1055),'DATA ENTRY'!B1055,""))))</f>
        <v/>
      </c>
      <c r="D1056" s="3" t="str">
        <f>IF('DATA ENTRY'!CK1055="","",IF('DATA ENTRY'!C1055="","",IF($D$4="All Post",'DATA ENTRY'!C1055,IF(AND($D$4='DATA ENTRY'!CK1055),'DATA ENTRY'!C1055,""))))</f>
        <v/>
      </c>
      <c r="E1056" s="4" t="str">
        <f>IF('DATA ENTRY'!CK1055="","",IF('DATA ENTRY'!I1055="","",IF($D$4="All Post",'DATA ENTRY'!I1055,IF(AND($D$4='DATA ENTRY'!CK1055),'DATA ENTRY'!I1055,""))))</f>
        <v/>
      </c>
      <c r="F1056" s="4" t="str">
        <f>IF('DATA ENTRY'!CK1055="","",IF('DATA ENTRY'!CK1055="","",IF($D$4="All Post",'DATA ENTRY'!CK1055,IF(AND($D$4='DATA ENTRY'!CK1055),'DATA ENTRY'!CK1055,""))))</f>
        <v/>
      </c>
      <c r="G1056" s="3" t="str">
        <f>IF('DATA ENTRY'!CK1055="","",IF('DATA ENTRY'!N1055="","",IF($D$4="All Post",'DATA ENTRY'!N1055,IF(AND($D$4='DATA ENTRY'!CK1055),'DATA ENTRY'!N1055,""))))</f>
        <v/>
      </c>
      <c r="H1056" s="107" t="str">
        <f>IF('DATA ENTRY'!CK1055="","",IF('DATA ENTRY'!O1055="","",IF($D$4="All Post",'DATA ENTRY'!O1055,IF(AND($D$4='DATA ENTRY'!CK1055),'DATA ENTRY'!O1055,""))))</f>
        <v/>
      </c>
      <c r="I1056" s="3" t="str">
        <f>IF('DATA ENTRY'!CK1055="","",IF('DATA ENTRY'!P1055="","",IF($D$4="All Post",'DATA ENTRY'!P1055,IF(AND($D$4='DATA ENTRY'!CK1055),'DATA ENTRY'!P1055,""))))</f>
        <v/>
      </c>
      <c r="J1056" s="107" t="str">
        <f>IF('DATA ENTRY'!CK1055="","",IF('DATA ENTRY'!Q1055="","",IF($D$4="All Post",'DATA ENTRY'!Q1055,IF(AND($D$4='DATA ENTRY'!CK1055),'DATA ENTRY'!Q1055,""))))</f>
        <v/>
      </c>
      <c r="K1056" s="3" t="str">
        <f>IF('DATA ENTRY'!CK1055="","",IF('DATA ENTRY'!R1055="","",IF($D$4="All Post",'DATA ENTRY'!R1055,IF(AND($D$4='DATA ENTRY'!CK1055),'DATA ENTRY'!R1055,""))))</f>
        <v/>
      </c>
      <c r="L1056" s="3" t="str">
        <f>IF('DATA ENTRY'!CK1055="","",IF('DATA ENTRY'!S1055="","",IF($D$4="All Post",'DATA ENTRY'!S1055,IF(AND($D$4='DATA ENTRY'!CK1055),'DATA ENTRY'!S1055,""))))</f>
        <v/>
      </c>
      <c r="M1056" s="3" t="str">
        <f>IF('DATA ENTRY'!CK1055="","",IF('DATA ENTRY'!E1055="","",IF($D$4="All Post",'DATA ENTRY'!E1055,IF(AND($D$4='DATA ENTRY'!CK1055),'DATA ENTRY'!E1055,""))))</f>
        <v/>
      </c>
      <c r="N1056" s="3" t="str">
        <f>IF('DATA ENTRY'!CK1055="","",IF('DATA ENTRY'!W1055="","",IF($D$4="All Post",'DATA ENTRY'!W1055,IF(AND($D$4='DATA ENTRY'!CK1055),'DATA ENTRY'!W1055,""))))</f>
        <v/>
      </c>
      <c r="O1056" s="3" t="str">
        <f>IF('DATA ENTRY'!CK1055="","",IF('DATA ENTRY'!X1055="","",IF($D$4="All Post",'DATA ENTRY'!X1055,IF(AND($D$4='DATA ENTRY'!CK1055),'DATA ENTRY'!X1055,""))))</f>
        <v/>
      </c>
      <c r="P1056" s="3" t="str">
        <f>IF('DATA ENTRY'!CK1055="","",IF('DATA ENTRY'!G1055="","",IF($D$4="All Post",'DATA ENTRY'!G1055,IF(AND($D$4='DATA ENTRY'!CK1055),'DATA ENTRY'!G1055,""))))</f>
        <v/>
      </c>
      <c r="S1056">
        <f t="shared" si="259"/>
        <v>0</v>
      </c>
      <c r="T1056" t="str">
        <f t="shared" si="260"/>
        <v/>
      </c>
      <c r="BZ1056" t="str">
        <f t="shared" si="261"/>
        <v/>
      </c>
      <c r="CA1056" t="str">
        <f t="shared" si="262"/>
        <v/>
      </c>
      <c r="CB1056" s="224">
        <v>1050</v>
      </c>
      <c r="CC1056" s="3" t="str">
        <f>IF('DATA ENTRY'!CK1055="","",IF('DATA ENTRY'!B1055="","",IF(AND($CD$4='DATA ENTRY'!CK1055,$CG$4='DATA ENTRY'!D1055),'DATA ENTRY'!B1055,"")))</f>
        <v/>
      </c>
      <c r="CD1056" s="3" t="str">
        <f>IF('DATA ENTRY'!CK1055="","",IF('DATA ENTRY'!C1055="","",IF(AND($CD$4='DATA ENTRY'!CK1055,$CG$4='DATA ENTRY'!D1055),'DATA ENTRY'!C1055,"")))</f>
        <v/>
      </c>
      <c r="CE1056" s="4" t="str">
        <f>IF('DATA ENTRY'!CK1055="","",IF('DATA ENTRY'!I1055="","",IF(AND($CD$4='DATA ENTRY'!CK1055,$CG$4='DATA ENTRY'!D1055),'DATA ENTRY'!I1055,"")))</f>
        <v/>
      </c>
      <c r="CF1056" s="4" t="str">
        <f>IF('DATA ENTRY'!CK1055="","",IF('DATA ENTRY'!CK1055="","",IF(AND($CD$4='DATA ENTRY'!CK1055,$CG$4='DATA ENTRY'!D1055),'DATA ENTRY'!CK1055,"")))</f>
        <v/>
      </c>
      <c r="CG1056" s="3" t="str">
        <f>IF('DATA ENTRY'!CK1055="","",IF('DATA ENTRY'!N1055="","",IF(AND($CD$4='DATA ENTRY'!CK1055,$CG$4='DATA ENTRY'!D1055),'DATA ENTRY'!N1055,"")))</f>
        <v/>
      </c>
      <c r="CH1056" s="107" t="str">
        <f>IF('DATA ENTRY'!CK1055="","",IF('DATA ENTRY'!O1055="","",IF(AND($CD$4='DATA ENTRY'!CK1055,$CG$4='DATA ENTRY'!D1055),'DATA ENTRY'!O1055,"")))</f>
        <v/>
      </c>
      <c r="CI1056" s="3" t="str">
        <f>IF('DATA ENTRY'!CK1055="","",IF('DATA ENTRY'!P1055="","",IF(AND($CD$4='DATA ENTRY'!CK1055,$CG$4='DATA ENTRY'!D1055),'DATA ENTRY'!P1055,"")))</f>
        <v/>
      </c>
      <c r="CJ1056" s="107" t="str">
        <f>IF('DATA ENTRY'!CK1055="","",IF('DATA ENTRY'!Q1055="","",IF(AND($CD$4='DATA ENTRY'!CK1055,$CG$4='DATA ENTRY'!D1055),'DATA ENTRY'!Q1055,"")))</f>
        <v/>
      </c>
      <c r="CK1056" s="3" t="str">
        <f>IF('DATA ENTRY'!CK1055="","",IF('DATA ENTRY'!R1055="","",IF(AND($CD$4='DATA ENTRY'!CK1055,$CG$4='DATA ENTRY'!D1055),'DATA ENTRY'!R1055,"")))</f>
        <v/>
      </c>
      <c r="CL1056" s="3" t="str">
        <f>IF('DATA ENTRY'!CK1055="","",IF('DATA ENTRY'!S1055="","",IF(AND($CD$4='DATA ENTRY'!CK1055,$CG$4='DATA ENTRY'!D1055),'DATA ENTRY'!S1055,"")))</f>
        <v/>
      </c>
      <c r="CM1056" s="3" t="str">
        <f>IF('DATA ENTRY'!CK1055="","",IF('DATA ENTRY'!E1055="","",IF(AND($CD$4='DATA ENTRY'!CK1055,$CG$4='DATA ENTRY'!D1055),'DATA ENTRY'!E1055,"")))</f>
        <v/>
      </c>
      <c r="CN1056" s="3" t="str">
        <f>IF('DATA ENTRY'!CK1055="","",IF('DATA ENTRY'!W1055="","",IF(AND($CD$4='DATA ENTRY'!CK1055,$CG$4='DATA ENTRY'!D1055),'DATA ENTRY'!W1055,"")))</f>
        <v/>
      </c>
      <c r="CO1056" s="3" t="str">
        <f>IF('DATA ENTRY'!CK1055="","",IF('DATA ENTRY'!X1055="","",IF(AND($CD$4='DATA ENTRY'!CK1055,$CG$4='DATA ENTRY'!D1055),'DATA ENTRY'!X1055,"")))</f>
        <v/>
      </c>
      <c r="CP1056" s="108" t="str">
        <f t="shared" si="263"/>
        <v/>
      </c>
      <c r="CQ1056" s="108" t="str">
        <f>IF('DATA ENTRY'!CK1055="","",IF('DATA ENTRY'!G1055="","",IF(AND($CD$4='DATA ENTRY'!CK1055,$CG$4='DATA ENTRY'!D1055),'DATA ENTRY'!G1055,"")))</f>
        <v/>
      </c>
      <c r="CR1056" s="230" t="str">
        <f>IF('DATA ENTRY'!CK1055="","",IF('DATA ENTRY'!D1055="","",IF(AND($CD$4='DATA ENTRY'!CK1055,$CG$4='DATA ENTRY'!D1055),'DATA ENTRY'!D1055,"")))</f>
        <v/>
      </c>
      <c r="CS1056">
        <f t="shared" si="264"/>
        <v>0</v>
      </c>
      <c r="CT1056">
        <f t="shared" si="265"/>
        <v>0</v>
      </c>
      <c r="CV1056" s="139"/>
      <c r="CX1056">
        <f t="shared" si="266"/>
        <v>0</v>
      </c>
      <c r="DB1056" t="str">
        <f t="shared" si="273"/>
        <v/>
      </c>
      <c r="DC1056" t="str">
        <f t="shared" si="274"/>
        <v/>
      </c>
      <c r="DD1056" s="224">
        <v>1050</v>
      </c>
      <c r="DE1056" s="3" t="str">
        <f>IF('DATA ENTRY'!CK1055="","",IF('DATA ENTRY'!B1055="","",IF(AND($DF$4='DATA ENTRY'!D1055),'DATA ENTRY'!B1055,"")))</f>
        <v/>
      </c>
      <c r="DF1056" s="3" t="str">
        <f>IF('DATA ENTRY'!CK1055="","",IF('DATA ENTRY'!C1055="","",IF(AND($DF$4='DATA ENTRY'!D1055),'DATA ENTRY'!C1055,"")))</f>
        <v/>
      </c>
      <c r="DG1056" s="4" t="str">
        <f>IF('DATA ENTRY'!CK1055="","",IF('DATA ENTRY'!I1055="","",IF(AND($DF$4='DATA ENTRY'!D1055),'DATA ENTRY'!I1055,"")))</f>
        <v/>
      </c>
      <c r="DH1056" s="4" t="str">
        <f>IF('DATA ENTRY'!CK1055="","",IF('DATA ENTRY'!CK1055="","",IF(AND($DF$4='DATA ENTRY'!D1055),'DATA ENTRY'!CK1055,"")))</f>
        <v/>
      </c>
      <c r="DI1056" s="3" t="str">
        <f>IF('DATA ENTRY'!CK1055="","",IF('DATA ENTRY'!N1055="","",IF(AND($DF$4='DATA ENTRY'!D1055),'DATA ENTRY'!N1055,"")))</f>
        <v/>
      </c>
      <c r="DJ1056" s="107" t="str">
        <f>IF('DATA ENTRY'!CK1055="","",IF('DATA ENTRY'!O1055="","",IF(AND($DF$4='DATA ENTRY'!D1055),'DATA ENTRY'!O1055,"")))</f>
        <v/>
      </c>
      <c r="DK1056" s="3" t="str">
        <f>IF('DATA ENTRY'!CK1055="","",IF('DATA ENTRY'!P1055="","",IF(AND($DF$4='DATA ENTRY'!D1055),'DATA ENTRY'!P1055,"")))</f>
        <v/>
      </c>
      <c r="DL1056" s="107" t="str">
        <f>IF('DATA ENTRY'!CK1055="","",IF('DATA ENTRY'!Q1055="","",IF(AND($DF$4='DATA ENTRY'!D1055),'DATA ENTRY'!Q1055,"")))</f>
        <v/>
      </c>
      <c r="DM1056" s="3" t="str">
        <f>IF('DATA ENTRY'!CK1055="","",IF('DATA ENTRY'!R1055="","",IF(AND($DF$4='DATA ENTRY'!D1055),'DATA ENTRY'!R1055,"")))</f>
        <v/>
      </c>
      <c r="DN1056" s="107" t="str">
        <f>IF('DATA ENTRY'!CK1055="","",IF('DATA ENTRY'!S1055="","",IF(AND($DF$4='DATA ENTRY'!D1055),'DATA ENTRY'!S1055,"")))</f>
        <v/>
      </c>
      <c r="DO1056" s="3" t="str">
        <f>IF('DATA ENTRY'!CK1055="","",IF('DATA ENTRY'!E1055="","",IF(AND($DF$4='DATA ENTRY'!D1055),'DATA ENTRY'!E1055,"")))</f>
        <v/>
      </c>
      <c r="DP1056" s="3" t="str">
        <f>IF('DATA ENTRY'!CK1055="","",IF('DATA ENTRY'!D1055="","",IF(AND($DF$4='DATA ENTRY'!D1055),'DATA ENTRY'!D1055,"")))</f>
        <v/>
      </c>
      <c r="DQ1056" s="3" t="str">
        <f>IF('DATA ENTRY'!CK1055="","",IF('DATA ENTRY'!W1055="","",IF(AND($DF$4='DATA ENTRY'!D1055),'DATA ENTRY'!W1055,"")))</f>
        <v/>
      </c>
      <c r="DR1056" s="3" t="str">
        <f>IF('DATA ENTRY'!CK1055="","",IF('DATA ENTRY'!X1055="","",IF(AND($DF$4='DATA ENTRY'!D1055),'DATA ENTRY'!X1055,"")))</f>
        <v/>
      </c>
      <c r="DS1056" s="108" t="str">
        <f t="shared" si="267"/>
        <v/>
      </c>
      <c r="DT1056" s="108" t="str">
        <f>IF('DATA ENTRY'!CK1055="","",IF('DATA ENTRY'!D1055="","",IF(AND($DF$4='DATA ENTRY'!D1055),'DATA ENTRY'!G1055,"")))</f>
        <v/>
      </c>
      <c r="DY1056">
        <f t="shared" si="268"/>
        <v>0</v>
      </c>
      <c r="EB1056" t="str">
        <f t="shared" si="269"/>
        <v/>
      </c>
      <c r="EC1056" t="str">
        <f t="shared" si="270"/>
        <v/>
      </c>
      <c r="ED1056" s="224">
        <v>1050</v>
      </c>
      <c r="EE1056" s="3" t="str">
        <f>IF('DATA ENTRY'!CK1055="","",IF('DATA ENTRY'!B1055="","",IF(AND($EF$4='DATA ENTRY'!G1055,$EH$4='DATA ENTRY'!F1055),'DATA ENTRY'!B1055,"")))</f>
        <v/>
      </c>
      <c r="EF1056" s="3" t="str">
        <f>IF('DATA ENTRY'!CK1055="","",IF('DATA ENTRY'!C1055="","",IF(AND($EF$4='DATA ENTRY'!G1055,$EH$4='DATA ENTRY'!F1055),'DATA ENTRY'!C1055,"")))</f>
        <v/>
      </c>
      <c r="EG1056" s="4" t="str">
        <f>IF('DATA ENTRY'!CK1055="","",IF('DATA ENTRY'!I1055="","",IF(AND($EF$4='DATA ENTRY'!G1055,$EH$4='DATA ENTRY'!F1055),'DATA ENTRY'!I1055,"")))</f>
        <v/>
      </c>
      <c r="EH1056" s="4" t="str">
        <f>IF('DATA ENTRY'!CK1055="","",IF('DATA ENTRY'!CK1055="","",IF(AND($EF$4='DATA ENTRY'!G1055,$EH$4='DATA ENTRY'!F1055),'DATA ENTRY'!CK1055,"")))</f>
        <v/>
      </c>
      <c r="EI1056" s="3" t="str">
        <f>IF('DATA ENTRY'!CK1055="","",IF('DATA ENTRY'!N1055="","",IF(AND($EF$4='DATA ENTRY'!G1055,$EH$4='DATA ENTRY'!F1055),'DATA ENTRY'!N1055,"")))</f>
        <v/>
      </c>
      <c r="EJ1056" s="107" t="str">
        <f>IF('DATA ENTRY'!CK1055="","",IF('DATA ENTRY'!O1055="","",IF(AND($EF$4='DATA ENTRY'!G1055,$EH$4='DATA ENTRY'!F1055),'DATA ENTRY'!O1055,"")))</f>
        <v/>
      </c>
      <c r="EK1056" s="3" t="str">
        <f>IF('DATA ENTRY'!CK1055="","",IF('DATA ENTRY'!P1055="","",IF(AND($EF$4='DATA ENTRY'!G1055,$EH$4='DATA ENTRY'!F1055),'DATA ENTRY'!P1055,"")))</f>
        <v/>
      </c>
      <c r="EL1056" s="107" t="str">
        <f>IF('DATA ENTRY'!CK1055="","",IF('DATA ENTRY'!Q1055="","",IF(AND($EF$4='DATA ENTRY'!G1055,$EH$4='DATA ENTRY'!F1055),'DATA ENTRY'!Q1055,"")))</f>
        <v/>
      </c>
      <c r="EM1056" s="3" t="str">
        <f>IF('DATA ENTRY'!CK1055="","",IF('DATA ENTRY'!R1055="","",IF(AND($EF$4='DATA ENTRY'!G1055,$EH$4='DATA ENTRY'!F1055),'DATA ENTRY'!R1055,"")))</f>
        <v/>
      </c>
      <c r="EN1056" s="107" t="str">
        <f>IF('DATA ENTRY'!CK1055="","",IF('DATA ENTRY'!S1055="","",IF(AND($EF$4='DATA ENTRY'!G1055,$EH$4='DATA ENTRY'!F1055),'DATA ENTRY'!S1055,"")))</f>
        <v/>
      </c>
      <c r="EO1056" s="3" t="str">
        <f>IF('DATA ENTRY'!CK1055="","",IF('DATA ENTRY'!E1055="","",IF(AND($EF$4='DATA ENTRY'!G1055,$EH$4='DATA ENTRY'!F1055),'DATA ENTRY'!E1055,"")))</f>
        <v/>
      </c>
      <c r="EP1056" s="3" t="str">
        <f>IF('DATA ENTRY'!CK1055="","",IF('DATA ENTRY'!D1055="","",IF(AND($EF$4='DATA ENTRY'!G1055,$EH$4='DATA ENTRY'!F1055),'DATA ENTRY'!D1055,"")))</f>
        <v/>
      </c>
      <c r="EQ1056" s="3" t="str">
        <f>IF('DATA ENTRY'!CK1055="","",IF('DATA ENTRY'!W1055="","",IF(AND($EF$4='DATA ENTRY'!G1055,$EH$4='DATA ENTRY'!F1055),'DATA ENTRY'!W1055,"")))</f>
        <v/>
      </c>
      <c r="ER1056" s="3" t="str">
        <f>IF('DATA ENTRY'!CK1055="","",IF('DATA ENTRY'!X1055="","",IF(AND($EF$4='DATA ENTRY'!G1055,$EH$4='DATA ENTRY'!F1055),'DATA ENTRY'!X1055,"")))</f>
        <v/>
      </c>
      <c r="ES1056" s="108" t="str">
        <f t="shared" si="271"/>
        <v/>
      </c>
      <c r="ET1056" s="108" t="str">
        <f>IF('DATA ENTRY'!CK1055="","",IF('DATA ENTRY'!D1055="","",IF(AND($EF$4='DATA ENTRY'!G1055,$EH$4='DATA ENTRY'!F1055),'DATA ENTRY'!G1055,"")))</f>
        <v/>
      </c>
      <c r="EY1056">
        <f t="shared" si="272"/>
        <v>0</v>
      </c>
    </row>
    <row r="1057" spans="1:155">
      <c r="A1057" t="str">
        <f>IF(S1057=0,"",1+(MAX($A$7:A1056)))</f>
        <v/>
      </c>
      <c r="B1057" s="224">
        <v>1051</v>
      </c>
      <c r="C1057" s="3" t="str">
        <f>IF('DATA ENTRY'!CK1056="","",IF('DATA ENTRY'!B1056="","",IF($D$4="All Post",'DATA ENTRY'!B1056,IF(AND($D$4='DATA ENTRY'!CK1056),'DATA ENTRY'!B1056,""))))</f>
        <v/>
      </c>
      <c r="D1057" s="3" t="str">
        <f>IF('DATA ENTRY'!CK1056="","",IF('DATA ENTRY'!C1056="","",IF($D$4="All Post",'DATA ENTRY'!C1056,IF(AND($D$4='DATA ENTRY'!CK1056),'DATA ENTRY'!C1056,""))))</f>
        <v/>
      </c>
      <c r="E1057" s="4" t="str">
        <f>IF('DATA ENTRY'!CK1056="","",IF('DATA ENTRY'!I1056="","",IF($D$4="All Post",'DATA ENTRY'!I1056,IF(AND($D$4='DATA ENTRY'!CK1056),'DATA ENTRY'!I1056,""))))</f>
        <v/>
      </c>
      <c r="F1057" s="4" t="str">
        <f>IF('DATA ENTRY'!CK1056="","",IF('DATA ENTRY'!CK1056="","",IF($D$4="All Post",'DATA ENTRY'!CK1056,IF(AND($D$4='DATA ENTRY'!CK1056),'DATA ENTRY'!CK1056,""))))</f>
        <v/>
      </c>
      <c r="G1057" s="3" t="str">
        <f>IF('DATA ENTRY'!CK1056="","",IF('DATA ENTRY'!N1056="","",IF($D$4="All Post",'DATA ENTRY'!N1056,IF(AND($D$4='DATA ENTRY'!CK1056),'DATA ENTRY'!N1056,""))))</f>
        <v/>
      </c>
      <c r="H1057" s="107" t="str">
        <f>IF('DATA ENTRY'!CK1056="","",IF('DATA ENTRY'!O1056="","",IF($D$4="All Post",'DATA ENTRY'!O1056,IF(AND($D$4='DATA ENTRY'!CK1056),'DATA ENTRY'!O1056,""))))</f>
        <v/>
      </c>
      <c r="I1057" s="3" t="str">
        <f>IF('DATA ENTRY'!CK1056="","",IF('DATA ENTRY'!P1056="","",IF($D$4="All Post",'DATA ENTRY'!P1056,IF(AND($D$4='DATA ENTRY'!CK1056),'DATA ENTRY'!P1056,""))))</f>
        <v/>
      </c>
      <c r="J1057" s="107" t="str">
        <f>IF('DATA ENTRY'!CK1056="","",IF('DATA ENTRY'!Q1056="","",IF($D$4="All Post",'DATA ENTRY'!Q1056,IF(AND($D$4='DATA ENTRY'!CK1056),'DATA ENTRY'!Q1056,""))))</f>
        <v/>
      </c>
      <c r="K1057" s="3" t="str">
        <f>IF('DATA ENTRY'!CK1056="","",IF('DATA ENTRY'!R1056="","",IF($D$4="All Post",'DATA ENTRY'!R1056,IF(AND($D$4='DATA ENTRY'!CK1056),'DATA ENTRY'!R1056,""))))</f>
        <v/>
      </c>
      <c r="L1057" s="3" t="str">
        <f>IF('DATA ENTRY'!CK1056="","",IF('DATA ENTRY'!S1056="","",IF($D$4="All Post",'DATA ENTRY'!S1056,IF(AND($D$4='DATA ENTRY'!CK1056),'DATA ENTRY'!S1056,""))))</f>
        <v/>
      </c>
      <c r="M1057" s="3" t="str">
        <f>IF('DATA ENTRY'!CK1056="","",IF('DATA ENTRY'!E1056="","",IF($D$4="All Post",'DATA ENTRY'!E1056,IF(AND($D$4='DATA ENTRY'!CK1056),'DATA ENTRY'!E1056,""))))</f>
        <v/>
      </c>
      <c r="N1057" s="3" t="str">
        <f>IF('DATA ENTRY'!CK1056="","",IF('DATA ENTRY'!W1056="","",IF($D$4="All Post",'DATA ENTRY'!W1056,IF(AND($D$4='DATA ENTRY'!CK1056),'DATA ENTRY'!W1056,""))))</f>
        <v/>
      </c>
      <c r="O1057" s="3" t="str">
        <f>IF('DATA ENTRY'!CK1056="","",IF('DATA ENTRY'!X1056="","",IF($D$4="All Post",'DATA ENTRY'!X1056,IF(AND($D$4='DATA ENTRY'!CK1056),'DATA ENTRY'!X1056,""))))</f>
        <v/>
      </c>
      <c r="P1057" s="3" t="str">
        <f>IF('DATA ENTRY'!CK1056="","",IF('DATA ENTRY'!G1056="","",IF($D$4="All Post",'DATA ENTRY'!G1056,IF(AND($D$4='DATA ENTRY'!CK1056),'DATA ENTRY'!G1056,""))))</f>
        <v/>
      </c>
      <c r="S1057">
        <f t="shared" si="259"/>
        <v>0</v>
      </c>
      <c r="T1057" t="str">
        <f t="shared" si="260"/>
        <v/>
      </c>
      <c r="BZ1057" t="str">
        <f t="shared" si="261"/>
        <v/>
      </c>
      <c r="CA1057" t="str">
        <f t="shared" si="262"/>
        <v/>
      </c>
      <c r="CB1057" s="224">
        <v>1051</v>
      </c>
      <c r="CC1057" s="3" t="str">
        <f>IF('DATA ENTRY'!CK1056="","",IF('DATA ENTRY'!B1056="","",IF(AND($CD$4='DATA ENTRY'!CK1056,$CG$4='DATA ENTRY'!D1056),'DATA ENTRY'!B1056,"")))</f>
        <v/>
      </c>
      <c r="CD1057" s="3" t="str">
        <f>IF('DATA ENTRY'!CK1056="","",IF('DATA ENTRY'!C1056="","",IF(AND($CD$4='DATA ENTRY'!CK1056,$CG$4='DATA ENTRY'!D1056),'DATA ENTRY'!C1056,"")))</f>
        <v/>
      </c>
      <c r="CE1057" s="4" t="str">
        <f>IF('DATA ENTRY'!CK1056="","",IF('DATA ENTRY'!I1056="","",IF(AND($CD$4='DATA ENTRY'!CK1056,$CG$4='DATA ENTRY'!D1056),'DATA ENTRY'!I1056,"")))</f>
        <v/>
      </c>
      <c r="CF1057" s="4" t="str">
        <f>IF('DATA ENTRY'!CK1056="","",IF('DATA ENTRY'!CK1056="","",IF(AND($CD$4='DATA ENTRY'!CK1056,$CG$4='DATA ENTRY'!D1056),'DATA ENTRY'!CK1056,"")))</f>
        <v/>
      </c>
      <c r="CG1057" s="3" t="str">
        <f>IF('DATA ENTRY'!CK1056="","",IF('DATA ENTRY'!N1056="","",IF(AND($CD$4='DATA ENTRY'!CK1056,$CG$4='DATA ENTRY'!D1056),'DATA ENTRY'!N1056,"")))</f>
        <v/>
      </c>
      <c r="CH1057" s="107" t="str">
        <f>IF('DATA ENTRY'!CK1056="","",IF('DATA ENTRY'!O1056="","",IF(AND($CD$4='DATA ENTRY'!CK1056,$CG$4='DATA ENTRY'!D1056),'DATA ENTRY'!O1056,"")))</f>
        <v/>
      </c>
      <c r="CI1057" s="3" t="str">
        <f>IF('DATA ENTRY'!CK1056="","",IF('DATA ENTRY'!P1056="","",IF(AND($CD$4='DATA ENTRY'!CK1056,$CG$4='DATA ENTRY'!D1056),'DATA ENTRY'!P1056,"")))</f>
        <v/>
      </c>
      <c r="CJ1057" s="107" t="str">
        <f>IF('DATA ENTRY'!CK1056="","",IF('DATA ENTRY'!Q1056="","",IF(AND($CD$4='DATA ENTRY'!CK1056,$CG$4='DATA ENTRY'!D1056),'DATA ENTRY'!Q1056,"")))</f>
        <v/>
      </c>
      <c r="CK1057" s="3" t="str">
        <f>IF('DATA ENTRY'!CK1056="","",IF('DATA ENTRY'!R1056="","",IF(AND($CD$4='DATA ENTRY'!CK1056,$CG$4='DATA ENTRY'!D1056),'DATA ENTRY'!R1056,"")))</f>
        <v/>
      </c>
      <c r="CL1057" s="3" t="str">
        <f>IF('DATA ENTRY'!CK1056="","",IF('DATA ENTRY'!S1056="","",IF(AND($CD$4='DATA ENTRY'!CK1056,$CG$4='DATA ENTRY'!D1056),'DATA ENTRY'!S1056,"")))</f>
        <v/>
      </c>
      <c r="CM1057" s="3" t="str">
        <f>IF('DATA ENTRY'!CK1056="","",IF('DATA ENTRY'!E1056="","",IF(AND($CD$4='DATA ENTRY'!CK1056,$CG$4='DATA ENTRY'!D1056),'DATA ENTRY'!E1056,"")))</f>
        <v/>
      </c>
      <c r="CN1057" s="3" t="str">
        <f>IF('DATA ENTRY'!CK1056="","",IF('DATA ENTRY'!W1056="","",IF(AND($CD$4='DATA ENTRY'!CK1056,$CG$4='DATA ENTRY'!D1056),'DATA ENTRY'!W1056,"")))</f>
        <v/>
      </c>
      <c r="CO1057" s="3" t="str">
        <f>IF('DATA ENTRY'!CK1056="","",IF('DATA ENTRY'!X1056="","",IF(AND($CD$4='DATA ENTRY'!CK1056,$CG$4='DATA ENTRY'!D1056),'DATA ENTRY'!X1056,"")))</f>
        <v/>
      </c>
      <c r="CP1057" s="108" t="str">
        <f t="shared" si="263"/>
        <v/>
      </c>
      <c r="CQ1057" s="108" t="str">
        <f>IF('DATA ENTRY'!CK1056="","",IF('DATA ENTRY'!G1056="","",IF(AND($CD$4='DATA ENTRY'!CK1056,$CG$4='DATA ENTRY'!D1056),'DATA ENTRY'!G1056,"")))</f>
        <v/>
      </c>
      <c r="CR1057" s="230" t="str">
        <f>IF('DATA ENTRY'!CK1056="","",IF('DATA ENTRY'!D1056="","",IF(AND($CD$4='DATA ENTRY'!CK1056,$CG$4='DATA ENTRY'!D1056),'DATA ENTRY'!D1056,"")))</f>
        <v/>
      </c>
      <c r="CS1057">
        <f t="shared" si="264"/>
        <v>0</v>
      </c>
      <c r="CT1057">
        <f t="shared" si="265"/>
        <v>0</v>
      </c>
      <c r="CV1057" s="139"/>
      <c r="CX1057">
        <f t="shared" si="266"/>
        <v>0</v>
      </c>
      <c r="DB1057" t="str">
        <f t="shared" si="273"/>
        <v/>
      </c>
      <c r="DC1057" t="str">
        <f t="shared" si="274"/>
        <v/>
      </c>
      <c r="DD1057" s="224">
        <v>1051</v>
      </c>
      <c r="DE1057" s="3" t="str">
        <f>IF('DATA ENTRY'!CK1056="","",IF('DATA ENTRY'!B1056="","",IF(AND($DF$4='DATA ENTRY'!D1056),'DATA ENTRY'!B1056,"")))</f>
        <v/>
      </c>
      <c r="DF1057" s="3" t="str">
        <f>IF('DATA ENTRY'!CK1056="","",IF('DATA ENTRY'!C1056="","",IF(AND($DF$4='DATA ENTRY'!D1056),'DATA ENTRY'!C1056,"")))</f>
        <v/>
      </c>
      <c r="DG1057" s="4" t="str">
        <f>IF('DATA ENTRY'!CK1056="","",IF('DATA ENTRY'!I1056="","",IF(AND($DF$4='DATA ENTRY'!D1056),'DATA ENTRY'!I1056,"")))</f>
        <v/>
      </c>
      <c r="DH1057" s="4" t="str">
        <f>IF('DATA ENTRY'!CK1056="","",IF('DATA ENTRY'!CK1056="","",IF(AND($DF$4='DATA ENTRY'!D1056),'DATA ENTRY'!CK1056,"")))</f>
        <v/>
      </c>
      <c r="DI1057" s="3" t="str">
        <f>IF('DATA ENTRY'!CK1056="","",IF('DATA ENTRY'!N1056="","",IF(AND($DF$4='DATA ENTRY'!D1056),'DATA ENTRY'!N1056,"")))</f>
        <v/>
      </c>
      <c r="DJ1057" s="107" t="str">
        <f>IF('DATA ENTRY'!CK1056="","",IF('DATA ENTRY'!O1056="","",IF(AND($DF$4='DATA ENTRY'!D1056),'DATA ENTRY'!O1056,"")))</f>
        <v/>
      </c>
      <c r="DK1057" s="3" t="str">
        <f>IF('DATA ENTRY'!CK1056="","",IF('DATA ENTRY'!P1056="","",IF(AND($DF$4='DATA ENTRY'!D1056),'DATA ENTRY'!P1056,"")))</f>
        <v/>
      </c>
      <c r="DL1057" s="107" t="str">
        <f>IF('DATA ENTRY'!CK1056="","",IF('DATA ENTRY'!Q1056="","",IF(AND($DF$4='DATA ENTRY'!D1056),'DATA ENTRY'!Q1056,"")))</f>
        <v/>
      </c>
      <c r="DM1057" s="3" t="str">
        <f>IF('DATA ENTRY'!CK1056="","",IF('DATA ENTRY'!R1056="","",IF(AND($DF$4='DATA ENTRY'!D1056),'DATA ENTRY'!R1056,"")))</f>
        <v/>
      </c>
      <c r="DN1057" s="107" t="str">
        <f>IF('DATA ENTRY'!CK1056="","",IF('DATA ENTRY'!S1056="","",IF(AND($DF$4='DATA ENTRY'!D1056),'DATA ENTRY'!S1056,"")))</f>
        <v/>
      </c>
      <c r="DO1057" s="3" t="str">
        <f>IF('DATA ENTRY'!CK1056="","",IF('DATA ENTRY'!E1056="","",IF(AND($DF$4='DATA ENTRY'!D1056),'DATA ENTRY'!E1056,"")))</f>
        <v/>
      </c>
      <c r="DP1057" s="3" t="str">
        <f>IF('DATA ENTRY'!CK1056="","",IF('DATA ENTRY'!D1056="","",IF(AND($DF$4='DATA ENTRY'!D1056),'DATA ENTRY'!D1056,"")))</f>
        <v/>
      </c>
      <c r="DQ1057" s="3" t="str">
        <f>IF('DATA ENTRY'!CK1056="","",IF('DATA ENTRY'!W1056="","",IF(AND($DF$4='DATA ENTRY'!D1056),'DATA ENTRY'!W1056,"")))</f>
        <v/>
      </c>
      <c r="DR1057" s="3" t="str">
        <f>IF('DATA ENTRY'!CK1056="","",IF('DATA ENTRY'!X1056="","",IF(AND($DF$4='DATA ENTRY'!D1056),'DATA ENTRY'!X1056,"")))</f>
        <v/>
      </c>
      <c r="DS1057" s="108" t="str">
        <f t="shared" si="267"/>
        <v/>
      </c>
      <c r="DT1057" s="108" t="str">
        <f>IF('DATA ENTRY'!CK1056="","",IF('DATA ENTRY'!D1056="","",IF(AND($DF$4='DATA ENTRY'!D1056),'DATA ENTRY'!G1056,"")))</f>
        <v/>
      </c>
      <c r="DY1057">
        <f t="shared" si="268"/>
        <v>0</v>
      </c>
      <c r="EB1057" t="str">
        <f t="shared" si="269"/>
        <v/>
      </c>
      <c r="EC1057" t="str">
        <f t="shared" si="270"/>
        <v/>
      </c>
      <c r="ED1057" s="224">
        <v>1051</v>
      </c>
      <c r="EE1057" s="3" t="str">
        <f>IF('DATA ENTRY'!CK1056="","",IF('DATA ENTRY'!B1056="","",IF(AND($EF$4='DATA ENTRY'!G1056,$EH$4='DATA ENTRY'!F1056),'DATA ENTRY'!B1056,"")))</f>
        <v/>
      </c>
      <c r="EF1057" s="3" t="str">
        <f>IF('DATA ENTRY'!CK1056="","",IF('DATA ENTRY'!C1056="","",IF(AND($EF$4='DATA ENTRY'!G1056,$EH$4='DATA ENTRY'!F1056),'DATA ENTRY'!C1056,"")))</f>
        <v/>
      </c>
      <c r="EG1057" s="4" t="str">
        <f>IF('DATA ENTRY'!CK1056="","",IF('DATA ENTRY'!I1056="","",IF(AND($EF$4='DATA ENTRY'!G1056,$EH$4='DATA ENTRY'!F1056),'DATA ENTRY'!I1056,"")))</f>
        <v/>
      </c>
      <c r="EH1057" s="4" t="str">
        <f>IF('DATA ENTRY'!CK1056="","",IF('DATA ENTRY'!CK1056="","",IF(AND($EF$4='DATA ENTRY'!G1056,$EH$4='DATA ENTRY'!F1056),'DATA ENTRY'!CK1056,"")))</f>
        <v/>
      </c>
      <c r="EI1057" s="3" t="str">
        <f>IF('DATA ENTRY'!CK1056="","",IF('DATA ENTRY'!N1056="","",IF(AND($EF$4='DATA ENTRY'!G1056,$EH$4='DATA ENTRY'!F1056),'DATA ENTRY'!N1056,"")))</f>
        <v/>
      </c>
      <c r="EJ1057" s="107" t="str">
        <f>IF('DATA ENTRY'!CK1056="","",IF('DATA ENTRY'!O1056="","",IF(AND($EF$4='DATA ENTRY'!G1056,$EH$4='DATA ENTRY'!F1056),'DATA ENTRY'!O1056,"")))</f>
        <v/>
      </c>
      <c r="EK1057" s="3" t="str">
        <f>IF('DATA ENTRY'!CK1056="","",IF('DATA ENTRY'!P1056="","",IF(AND($EF$4='DATA ENTRY'!G1056,$EH$4='DATA ENTRY'!F1056),'DATA ENTRY'!P1056,"")))</f>
        <v/>
      </c>
      <c r="EL1057" s="107" t="str">
        <f>IF('DATA ENTRY'!CK1056="","",IF('DATA ENTRY'!Q1056="","",IF(AND($EF$4='DATA ENTRY'!G1056,$EH$4='DATA ENTRY'!F1056),'DATA ENTRY'!Q1056,"")))</f>
        <v/>
      </c>
      <c r="EM1057" s="3" t="str">
        <f>IF('DATA ENTRY'!CK1056="","",IF('DATA ENTRY'!R1056="","",IF(AND($EF$4='DATA ENTRY'!G1056,$EH$4='DATA ENTRY'!F1056),'DATA ENTRY'!R1056,"")))</f>
        <v/>
      </c>
      <c r="EN1057" s="107" t="str">
        <f>IF('DATA ENTRY'!CK1056="","",IF('DATA ENTRY'!S1056="","",IF(AND($EF$4='DATA ENTRY'!G1056,$EH$4='DATA ENTRY'!F1056),'DATA ENTRY'!S1056,"")))</f>
        <v/>
      </c>
      <c r="EO1057" s="3" t="str">
        <f>IF('DATA ENTRY'!CK1056="","",IF('DATA ENTRY'!E1056="","",IF(AND($EF$4='DATA ENTRY'!G1056,$EH$4='DATA ENTRY'!F1056),'DATA ENTRY'!E1056,"")))</f>
        <v/>
      </c>
      <c r="EP1057" s="3" t="str">
        <f>IF('DATA ENTRY'!CK1056="","",IF('DATA ENTRY'!D1056="","",IF(AND($EF$4='DATA ENTRY'!G1056,$EH$4='DATA ENTRY'!F1056),'DATA ENTRY'!D1056,"")))</f>
        <v/>
      </c>
      <c r="EQ1057" s="3" t="str">
        <f>IF('DATA ENTRY'!CK1056="","",IF('DATA ENTRY'!W1056="","",IF(AND($EF$4='DATA ENTRY'!G1056,$EH$4='DATA ENTRY'!F1056),'DATA ENTRY'!W1056,"")))</f>
        <v/>
      </c>
      <c r="ER1057" s="3" t="str">
        <f>IF('DATA ENTRY'!CK1056="","",IF('DATA ENTRY'!X1056="","",IF(AND($EF$4='DATA ENTRY'!G1056,$EH$4='DATA ENTRY'!F1056),'DATA ENTRY'!X1056,"")))</f>
        <v/>
      </c>
      <c r="ES1057" s="108" t="str">
        <f t="shared" si="271"/>
        <v/>
      </c>
      <c r="ET1057" s="108" t="str">
        <f>IF('DATA ENTRY'!CK1056="","",IF('DATA ENTRY'!D1056="","",IF(AND($EF$4='DATA ENTRY'!G1056,$EH$4='DATA ENTRY'!F1056),'DATA ENTRY'!G1056,"")))</f>
        <v/>
      </c>
      <c r="EY1057">
        <f t="shared" si="272"/>
        <v>0</v>
      </c>
    </row>
    <row r="1058" spans="1:155">
      <c r="A1058" t="str">
        <f>IF(S1058=0,"",1+(MAX($A$7:A1057)))</f>
        <v/>
      </c>
      <c r="B1058" s="224">
        <v>1052</v>
      </c>
      <c r="C1058" s="3" t="str">
        <f>IF('DATA ENTRY'!CK1057="","",IF('DATA ENTRY'!B1057="","",IF($D$4="All Post",'DATA ENTRY'!B1057,IF(AND($D$4='DATA ENTRY'!CK1057),'DATA ENTRY'!B1057,""))))</f>
        <v/>
      </c>
      <c r="D1058" s="3" t="str">
        <f>IF('DATA ENTRY'!CK1057="","",IF('DATA ENTRY'!C1057="","",IF($D$4="All Post",'DATA ENTRY'!C1057,IF(AND($D$4='DATA ENTRY'!CK1057),'DATA ENTRY'!C1057,""))))</f>
        <v/>
      </c>
      <c r="E1058" s="4" t="str">
        <f>IF('DATA ENTRY'!CK1057="","",IF('DATA ENTRY'!I1057="","",IF($D$4="All Post",'DATA ENTRY'!I1057,IF(AND($D$4='DATA ENTRY'!CK1057),'DATA ENTRY'!I1057,""))))</f>
        <v/>
      </c>
      <c r="F1058" s="4" t="str">
        <f>IF('DATA ENTRY'!CK1057="","",IF('DATA ENTRY'!CK1057="","",IF($D$4="All Post",'DATA ENTRY'!CK1057,IF(AND($D$4='DATA ENTRY'!CK1057),'DATA ENTRY'!CK1057,""))))</f>
        <v/>
      </c>
      <c r="G1058" s="3" t="str">
        <f>IF('DATA ENTRY'!CK1057="","",IF('DATA ENTRY'!N1057="","",IF($D$4="All Post",'DATA ENTRY'!N1057,IF(AND($D$4='DATA ENTRY'!CK1057),'DATA ENTRY'!N1057,""))))</f>
        <v/>
      </c>
      <c r="H1058" s="107" t="str">
        <f>IF('DATA ENTRY'!CK1057="","",IF('DATA ENTRY'!O1057="","",IF($D$4="All Post",'DATA ENTRY'!O1057,IF(AND($D$4='DATA ENTRY'!CK1057),'DATA ENTRY'!O1057,""))))</f>
        <v/>
      </c>
      <c r="I1058" s="3" t="str">
        <f>IF('DATA ENTRY'!CK1057="","",IF('DATA ENTRY'!P1057="","",IF($D$4="All Post",'DATA ENTRY'!P1057,IF(AND($D$4='DATA ENTRY'!CK1057),'DATA ENTRY'!P1057,""))))</f>
        <v/>
      </c>
      <c r="J1058" s="107" t="str">
        <f>IF('DATA ENTRY'!CK1057="","",IF('DATA ENTRY'!Q1057="","",IF($D$4="All Post",'DATA ENTRY'!Q1057,IF(AND($D$4='DATA ENTRY'!CK1057),'DATA ENTRY'!Q1057,""))))</f>
        <v/>
      </c>
      <c r="K1058" s="3" t="str">
        <f>IF('DATA ENTRY'!CK1057="","",IF('DATA ENTRY'!R1057="","",IF($D$4="All Post",'DATA ENTRY'!R1057,IF(AND($D$4='DATA ENTRY'!CK1057),'DATA ENTRY'!R1057,""))))</f>
        <v/>
      </c>
      <c r="L1058" s="3" t="str">
        <f>IF('DATA ENTRY'!CK1057="","",IF('DATA ENTRY'!S1057="","",IF($D$4="All Post",'DATA ENTRY'!S1057,IF(AND($D$4='DATA ENTRY'!CK1057),'DATA ENTRY'!S1057,""))))</f>
        <v/>
      </c>
      <c r="M1058" s="3" t="str">
        <f>IF('DATA ENTRY'!CK1057="","",IF('DATA ENTRY'!E1057="","",IF($D$4="All Post",'DATA ENTRY'!E1057,IF(AND($D$4='DATA ENTRY'!CK1057),'DATA ENTRY'!E1057,""))))</f>
        <v/>
      </c>
      <c r="N1058" s="3" t="str">
        <f>IF('DATA ENTRY'!CK1057="","",IF('DATA ENTRY'!W1057="","",IF($D$4="All Post",'DATA ENTRY'!W1057,IF(AND($D$4='DATA ENTRY'!CK1057),'DATA ENTRY'!W1057,""))))</f>
        <v/>
      </c>
      <c r="O1058" s="3" t="str">
        <f>IF('DATA ENTRY'!CK1057="","",IF('DATA ENTRY'!X1057="","",IF($D$4="All Post",'DATA ENTRY'!X1057,IF(AND($D$4='DATA ENTRY'!CK1057),'DATA ENTRY'!X1057,""))))</f>
        <v/>
      </c>
      <c r="P1058" s="3" t="str">
        <f>IF('DATA ENTRY'!CK1057="","",IF('DATA ENTRY'!G1057="","",IF($D$4="All Post",'DATA ENTRY'!G1057,IF(AND($D$4='DATA ENTRY'!CK1057),'DATA ENTRY'!G1057,""))))</f>
        <v/>
      </c>
      <c r="S1058">
        <f t="shared" si="259"/>
        <v>0</v>
      </c>
      <c r="T1058" t="str">
        <f t="shared" si="260"/>
        <v/>
      </c>
      <c r="BZ1058" t="str">
        <f t="shared" si="261"/>
        <v/>
      </c>
      <c r="CA1058" t="str">
        <f t="shared" si="262"/>
        <v/>
      </c>
      <c r="CB1058" s="224">
        <v>1052</v>
      </c>
      <c r="CC1058" s="3" t="str">
        <f>IF('DATA ENTRY'!CK1057="","",IF('DATA ENTRY'!B1057="","",IF(AND($CD$4='DATA ENTRY'!CK1057,$CG$4='DATA ENTRY'!D1057),'DATA ENTRY'!B1057,"")))</f>
        <v/>
      </c>
      <c r="CD1058" s="3" t="str">
        <f>IF('DATA ENTRY'!CK1057="","",IF('DATA ENTRY'!C1057="","",IF(AND($CD$4='DATA ENTRY'!CK1057,$CG$4='DATA ENTRY'!D1057),'DATA ENTRY'!C1057,"")))</f>
        <v/>
      </c>
      <c r="CE1058" s="4" t="str">
        <f>IF('DATA ENTRY'!CK1057="","",IF('DATA ENTRY'!I1057="","",IF(AND($CD$4='DATA ENTRY'!CK1057,$CG$4='DATA ENTRY'!D1057),'DATA ENTRY'!I1057,"")))</f>
        <v/>
      </c>
      <c r="CF1058" s="4" t="str">
        <f>IF('DATA ENTRY'!CK1057="","",IF('DATA ENTRY'!CK1057="","",IF(AND($CD$4='DATA ENTRY'!CK1057,$CG$4='DATA ENTRY'!D1057),'DATA ENTRY'!CK1057,"")))</f>
        <v/>
      </c>
      <c r="CG1058" s="3" t="str">
        <f>IF('DATA ENTRY'!CK1057="","",IF('DATA ENTRY'!N1057="","",IF(AND($CD$4='DATA ENTRY'!CK1057,$CG$4='DATA ENTRY'!D1057),'DATA ENTRY'!N1057,"")))</f>
        <v/>
      </c>
      <c r="CH1058" s="107" t="str">
        <f>IF('DATA ENTRY'!CK1057="","",IF('DATA ENTRY'!O1057="","",IF(AND($CD$4='DATA ENTRY'!CK1057,$CG$4='DATA ENTRY'!D1057),'DATA ENTRY'!O1057,"")))</f>
        <v/>
      </c>
      <c r="CI1058" s="3" t="str">
        <f>IF('DATA ENTRY'!CK1057="","",IF('DATA ENTRY'!P1057="","",IF(AND($CD$4='DATA ENTRY'!CK1057,$CG$4='DATA ENTRY'!D1057),'DATA ENTRY'!P1057,"")))</f>
        <v/>
      </c>
      <c r="CJ1058" s="107" t="str">
        <f>IF('DATA ENTRY'!CK1057="","",IF('DATA ENTRY'!Q1057="","",IF(AND($CD$4='DATA ENTRY'!CK1057,$CG$4='DATA ENTRY'!D1057),'DATA ENTRY'!Q1057,"")))</f>
        <v/>
      </c>
      <c r="CK1058" s="3" t="str">
        <f>IF('DATA ENTRY'!CK1057="","",IF('DATA ENTRY'!R1057="","",IF(AND($CD$4='DATA ENTRY'!CK1057,$CG$4='DATA ENTRY'!D1057),'DATA ENTRY'!R1057,"")))</f>
        <v/>
      </c>
      <c r="CL1058" s="3" t="str">
        <f>IF('DATA ENTRY'!CK1057="","",IF('DATA ENTRY'!S1057="","",IF(AND($CD$4='DATA ENTRY'!CK1057,$CG$4='DATA ENTRY'!D1057),'DATA ENTRY'!S1057,"")))</f>
        <v/>
      </c>
      <c r="CM1058" s="3" t="str">
        <f>IF('DATA ENTRY'!CK1057="","",IF('DATA ENTRY'!E1057="","",IF(AND($CD$4='DATA ENTRY'!CK1057,$CG$4='DATA ENTRY'!D1057),'DATA ENTRY'!E1057,"")))</f>
        <v/>
      </c>
      <c r="CN1058" s="3" t="str">
        <f>IF('DATA ENTRY'!CK1057="","",IF('DATA ENTRY'!W1057="","",IF(AND($CD$4='DATA ENTRY'!CK1057,$CG$4='DATA ENTRY'!D1057),'DATA ENTRY'!W1057,"")))</f>
        <v/>
      </c>
      <c r="CO1058" s="3" t="str">
        <f>IF('DATA ENTRY'!CK1057="","",IF('DATA ENTRY'!X1057="","",IF(AND($CD$4='DATA ENTRY'!CK1057,$CG$4='DATA ENTRY'!D1057),'DATA ENTRY'!X1057,"")))</f>
        <v/>
      </c>
      <c r="CP1058" s="108" t="str">
        <f t="shared" si="263"/>
        <v/>
      </c>
      <c r="CQ1058" s="108" t="str">
        <f>IF('DATA ENTRY'!CK1057="","",IF('DATA ENTRY'!G1057="","",IF(AND($CD$4='DATA ENTRY'!CK1057,$CG$4='DATA ENTRY'!D1057),'DATA ENTRY'!G1057,"")))</f>
        <v/>
      </c>
      <c r="CR1058" s="230" t="str">
        <f>IF('DATA ENTRY'!CK1057="","",IF('DATA ENTRY'!D1057="","",IF(AND($CD$4='DATA ENTRY'!CK1057,$CG$4='DATA ENTRY'!D1057),'DATA ENTRY'!D1057,"")))</f>
        <v/>
      </c>
      <c r="CS1058">
        <f t="shared" si="264"/>
        <v>0</v>
      </c>
      <c r="CT1058">
        <f t="shared" si="265"/>
        <v>0</v>
      </c>
      <c r="CV1058" s="139"/>
      <c r="CX1058">
        <f t="shared" si="266"/>
        <v>0</v>
      </c>
      <c r="DB1058" t="str">
        <f t="shared" si="273"/>
        <v/>
      </c>
      <c r="DC1058" t="str">
        <f t="shared" si="274"/>
        <v/>
      </c>
      <c r="DD1058" s="224">
        <v>1052</v>
      </c>
      <c r="DE1058" s="3" t="str">
        <f>IF('DATA ENTRY'!CK1057="","",IF('DATA ENTRY'!B1057="","",IF(AND($DF$4='DATA ENTRY'!D1057),'DATA ENTRY'!B1057,"")))</f>
        <v/>
      </c>
      <c r="DF1058" s="3" t="str">
        <f>IF('DATA ENTRY'!CK1057="","",IF('DATA ENTRY'!C1057="","",IF(AND($DF$4='DATA ENTRY'!D1057),'DATA ENTRY'!C1057,"")))</f>
        <v/>
      </c>
      <c r="DG1058" s="4" t="str">
        <f>IF('DATA ENTRY'!CK1057="","",IF('DATA ENTRY'!I1057="","",IF(AND($DF$4='DATA ENTRY'!D1057),'DATA ENTRY'!I1057,"")))</f>
        <v/>
      </c>
      <c r="DH1058" s="4" t="str">
        <f>IF('DATA ENTRY'!CK1057="","",IF('DATA ENTRY'!CK1057="","",IF(AND($DF$4='DATA ENTRY'!D1057),'DATA ENTRY'!CK1057,"")))</f>
        <v/>
      </c>
      <c r="DI1058" s="3" t="str">
        <f>IF('DATA ENTRY'!CK1057="","",IF('DATA ENTRY'!N1057="","",IF(AND($DF$4='DATA ENTRY'!D1057),'DATA ENTRY'!N1057,"")))</f>
        <v/>
      </c>
      <c r="DJ1058" s="107" t="str">
        <f>IF('DATA ENTRY'!CK1057="","",IF('DATA ENTRY'!O1057="","",IF(AND($DF$4='DATA ENTRY'!D1057),'DATA ENTRY'!O1057,"")))</f>
        <v/>
      </c>
      <c r="DK1058" s="3" t="str">
        <f>IF('DATA ENTRY'!CK1057="","",IF('DATA ENTRY'!P1057="","",IF(AND($DF$4='DATA ENTRY'!D1057),'DATA ENTRY'!P1057,"")))</f>
        <v/>
      </c>
      <c r="DL1058" s="107" t="str">
        <f>IF('DATA ENTRY'!CK1057="","",IF('DATA ENTRY'!Q1057="","",IF(AND($DF$4='DATA ENTRY'!D1057),'DATA ENTRY'!Q1057,"")))</f>
        <v/>
      </c>
      <c r="DM1058" s="3" t="str">
        <f>IF('DATA ENTRY'!CK1057="","",IF('DATA ENTRY'!R1057="","",IF(AND($DF$4='DATA ENTRY'!D1057),'DATA ENTRY'!R1057,"")))</f>
        <v/>
      </c>
      <c r="DN1058" s="107" t="str">
        <f>IF('DATA ENTRY'!CK1057="","",IF('DATA ENTRY'!S1057="","",IF(AND($DF$4='DATA ENTRY'!D1057),'DATA ENTRY'!S1057,"")))</f>
        <v/>
      </c>
      <c r="DO1058" s="3" t="str">
        <f>IF('DATA ENTRY'!CK1057="","",IF('DATA ENTRY'!E1057="","",IF(AND($DF$4='DATA ENTRY'!D1057),'DATA ENTRY'!E1057,"")))</f>
        <v/>
      </c>
      <c r="DP1058" s="3" t="str">
        <f>IF('DATA ENTRY'!CK1057="","",IF('DATA ENTRY'!D1057="","",IF(AND($DF$4='DATA ENTRY'!D1057),'DATA ENTRY'!D1057,"")))</f>
        <v/>
      </c>
      <c r="DQ1058" s="3" t="str">
        <f>IF('DATA ENTRY'!CK1057="","",IF('DATA ENTRY'!W1057="","",IF(AND($DF$4='DATA ENTRY'!D1057),'DATA ENTRY'!W1057,"")))</f>
        <v/>
      </c>
      <c r="DR1058" s="3" t="str">
        <f>IF('DATA ENTRY'!CK1057="","",IF('DATA ENTRY'!X1057="","",IF(AND($DF$4='DATA ENTRY'!D1057),'DATA ENTRY'!X1057,"")))</f>
        <v/>
      </c>
      <c r="DS1058" s="108" t="str">
        <f t="shared" si="267"/>
        <v/>
      </c>
      <c r="DT1058" s="108" t="str">
        <f>IF('DATA ENTRY'!CK1057="","",IF('DATA ENTRY'!D1057="","",IF(AND($DF$4='DATA ENTRY'!D1057),'DATA ENTRY'!G1057,"")))</f>
        <v/>
      </c>
      <c r="DY1058">
        <f t="shared" si="268"/>
        <v>0</v>
      </c>
      <c r="EB1058" t="str">
        <f t="shared" si="269"/>
        <v/>
      </c>
      <c r="EC1058" t="str">
        <f t="shared" si="270"/>
        <v/>
      </c>
      <c r="ED1058" s="224">
        <v>1052</v>
      </c>
      <c r="EE1058" s="3" t="str">
        <f>IF('DATA ENTRY'!CK1057="","",IF('DATA ENTRY'!B1057="","",IF(AND($EF$4='DATA ENTRY'!G1057,$EH$4='DATA ENTRY'!F1057),'DATA ENTRY'!B1057,"")))</f>
        <v/>
      </c>
      <c r="EF1058" s="3" t="str">
        <f>IF('DATA ENTRY'!CK1057="","",IF('DATA ENTRY'!C1057="","",IF(AND($EF$4='DATA ENTRY'!G1057,$EH$4='DATA ENTRY'!F1057),'DATA ENTRY'!C1057,"")))</f>
        <v/>
      </c>
      <c r="EG1058" s="4" t="str">
        <f>IF('DATA ENTRY'!CK1057="","",IF('DATA ENTRY'!I1057="","",IF(AND($EF$4='DATA ENTRY'!G1057,$EH$4='DATA ENTRY'!F1057),'DATA ENTRY'!I1057,"")))</f>
        <v/>
      </c>
      <c r="EH1058" s="4" t="str">
        <f>IF('DATA ENTRY'!CK1057="","",IF('DATA ENTRY'!CK1057="","",IF(AND($EF$4='DATA ENTRY'!G1057,$EH$4='DATA ENTRY'!F1057),'DATA ENTRY'!CK1057,"")))</f>
        <v/>
      </c>
      <c r="EI1058" s="3" t="str">
        <f>IF('DATA ENTRY'!CK1057="","",IF('DATA ENTRY'!N1057="","",IF(AND($EF$4='DATA ENTRY'!G1057,$EH$4='DATA ENTRY'!F1057),'DATA ENTRY'!N1057,"")))</f>
        <v/>
      </c>
      <c r="EJ1058" s="107" t="str">
        <f>IF('DATA ENTRY'!CK1057="","",IF('DATA ENTRY'!O1057="","",IF(AND($EF$4='DATA ENTRY'!G1057,$EH$4='DATA ENTRY'!F1057),'DATA ENTRY'!O1057,"")))</f>
        <v/>
      </c>
      <c r="EK1058" s="3" t="str">
        <f>IF('DATA ENTRY'!CK1057="","",IF('DATA ENTRY'!P1057="","",IF(AND($EF$4='DATA ENTRY'!G1057,$EH$4='DATA ENTRY'!F1057),'DATA ENTRY'!P1057,"")))</f>
        <v/>
      </c>
      <c r="EL1058" s="107" t="str">
        <f>IF('DATA ENTRY'!CK1057="","",IF('DATA ENTRY'!Q1057="","",IF(AND($EF$4='DATA ENTRY'!G1057,$EH$4='DATA ENTRY'!F1057),'DATA ENTRY'!Q1057,"")))</f>
        <v/>
      </c>
      <c r="EM1058" s="3" t="str">
        <f>IF('DATA ENTRY'!CK1057="","",IF('DATA ENTRY'!R1057="","",IF(AND($EF$4='DATA ENTRY'!G1057,$EH$4='DATA ENTRY'!F1057),'DATA ENTRY'!R1057,"")))</f>
        <v/>
      </c>
      <c r="EN1058" s="107" t="str">
        <f>IF('DATA ENTRY'!CK1057="","",IF('DATA ENTRY'!S1057="","",IF(AND($EF$4='DATA ENTRY'!G1057,$EH$4='DATA ENTRY'!F1057),'DATA ENTRY'!S1057,"")))</f>
        <v/>
      </c>
      <c r="EO1058" s="3" t="str">
        <f>IF('DATA ENTRY'!CK1057="","",IF('DATA ENTRY'!E1057="","",IF(AND($EF$4='DATA ENTRY'!G1057,$EH$4='DATA ENTRY'!F1057),'DATA ENTRY'!E1057,"")))</f>
        <v/>
      </c>
      <c r="EP1058" s="3" t="str">
        <f>IF('DATA ENTRY'!CK1057="","",IF('DATA ENTRY'!D1057="","",IF(AND($EF$4='DATA ENTRY'!G1057,$EH$4='DATA ENTRY'!F1057),'DATA ENTRY'!D1057,"")))</f>
        <v/>
      </c>
      <c r="EQ1058" s="3" t="str">
        <f>IF('DATA ENTRY'!CK1057="","",IF('DATA ENTRY'!W1057="","",IF(AND($EF$4='DATA ENTRY'!G1057,$EH$4='DATA ENTRY'!F1057),'DATA ENTRY'!W1057,"")))</f>
        <v/>
      </c>
      <c r="ER1058" s="3" t="str">
        <f>IF('DATA ENTRY'!CK1057="","",IF('DATA ENTRY'!X1057="","",IF(AND($EF$4='DATA ENTRY'!G1057,$EH$4='DATA ENTRY'!F1057),'DATA ENTRY'!X1057,"")))</f>
        <v/>
      </c>
      <c r="ES1058" s="108" t="str">
        <f t="shared" si="271"/>
        <v/>
      </c>
      <c r="ET1058" s="108" t="str">
        <f>IF('DATA ENTRY'!CK1057="","",IF('DATA ENTRY'!D1057="","",IF(AND($EF$4='DATA ENTRY'!G1057,$EH$4='DATA ENTRY'!F1057),'DATA ENTRY'!G1057,"")))</f>
        <v/>
      </c>
      <c r="EY1058">
        <f t="shared" si="272"/>
        <v>0</v>
      </c>
    </row>
    <row r="1059" spans="1:155">
      <c r="A1059" t="str">
        <f>IF(S1059=0,"",1+(MAX($A$7:A1058)))</f>
        <v/>
      </c>
      <c r="B1059" s="224">
        <v>1053</v>
      </c>
      <c r="C1059" s="3" t="str">
        <f>IF('DATA ENTRY'!CK1058="","",IF('DATA ENTRY'!B1058="","",IF($D$4="All Post",'DATA ENTRY'!B1058,IF(AND($D$4='DATA ENTRY'!CK1058),'DATA ENTRY'!B1058,""))))</f>
        <v/>
      </c>
      <c r="D1059" s="3" t="str">
        <f>IF('DATA ENTRY'!CK1058="","",IF('DATA ENTRY'!C1058="","",IF($D$4="All Post",'DATA ENTRY'!C1058,IF(AND($D$4='DATA ENTRY'!CK1058),'DATA ENTRY'!C1058,""))))</f>
        <v/>
      </c>
      <c r="E1059" s="4" t="str">
        <f>IF('DATA ENTRY'!CK1058="","",IF('DATA ENTRY'!I1058="","",IF($D$4="All Post",'DATA ENTRY'!I1058,IF(AND($D$4='DATA ENTRY'!CK1058),'DATA ENTRY'!I1058,""))))</f>
        <v/>
      </c>
      <c r="F1059" s="4" t="str">
        <f>IF('DATA ENTRY'!CK1058="","",IF('DATA ENTRY'!CK1058="","",IF($D$4="All Post",'DATA ENTRY'!CK1058,IF(AND($D$4='DATA ENTRY'!CK1058),'DATA ENTRY'!CK1058,""))))</f>
        <v/>
      </c>
      <c r="G1059" s="3" t="str">
        <f>IF('DATA ENTRY'!CK1058="","",IF('DATA ENTRY'!N1058="","",IF($D$4="All Post",'DATA ENTRY'!N1058,IF(AND($D$4='DATA ENTRY'!CK1058),'DATA ENTRY'!N1058,""))))</f>
        <v/>
      </c>
      <c r="H1059" s="107" t="str">
        <f>IF('DATA ENTRY'!CK1058="","",IF('DATA ENTRY'!O1058="","",IF($D$4="All Post",'DATA ENTRY'!O1058,IF(AND($D$4='DATA ENTRY'!CK1058),'DATA ENTRY'!O1058,""))))</f>
        <v/>
      </c>
      <c r="I1059" s="3" t="str">
        <f>IF('DATA ENTRY'!CK1058="","",IF('DATA ENTRY'!P1058="","",IF($D$4="All Post",'DATA ENTRY'!P1058,IF(AND($D$4='DATA ENTRY'!CK1058),'DATA ENTRY'!P1058,""))))</f>
        <v/>
      </c>
      <c r="J1059" s="107" t="str">
        <f>IF('DATA ENTRY'!CK1058="","",IF('DATA ENTRY'!Q1058="","",IF($D$4="All Post",'DATA ENTRY'!Q1058,IF(AND($D$4='DATA ENTRY'!CK1058),'DATA ENTRY'!Q1058,""))))</f>
        <v/>
      </c>
      <c r="K1059" s="3" t="str">
        <f>IF('DATA ENTRY'!CK1058="","",IF('DATA ENTRY'!R1058="","",IF($D$4="All Post",'DATA ENTRY'!R1058,IF(AND($D$4='DATA ENTRY'!CK1058),'DATA ENTRY'!R1058,""))))</f>
        <v/>
      </c>
      <c r="L1059" s="3" t="str">
        <f>IF('DATA ENTRY'!CK1058="","",IF('DATA ENTRY'!S1058="","",IF($D$4="All Post",'DATA ENTRY'!S1058,IF(AND($D$4='DATA ENTRY'!CK1058),'DATA ENTRY'!S1058,""))))</f>
        <v/>
      </c>
      <c r="M1059" s="3" t="str">
        <f>IF('DATA ENTRY'!CK1058="","",IF('DATA ENTRY'!E1058="","",IF($D$4="All Post",'DATA ENTRY'!E1058,IF(AND($D$4='DATA ENTRY'!CK1058),'DATA ENTRY'!E1058,""))))</f>
        <v/>
      </c>
      <c r="N1059" s="3" t="str">
        <f>IF('DATA ENTRY'!CK1058="","",IF('DATA ENTRY'!W1058="","",IF($D$4="All Post",'DATA ENTRY'!W1058,IF(AND($D$4='DATA ENTRY'!CK1058),'DATA ENTRY'!W1058,""))))</f>
        <v/>
      </c>
      <c r="O1059" s="3" t="str">
        <f>IF('DATA ENTRY'!CK1058="","",IF('DATA ENTRY'!X1058="","",IF($D$4="All Post",'DATA ENTRY'!X1058,IF(AND($D$4='DATA ENTRY'!CK1058),'DATA ENTRY'!X1058,""))))</f>
        <v/>
      </c>
      <c r="P1059" s="3" t="str">
        <f>IF('DATA ENTRY'!CK1058="","",IF('DATA ENTRY'!G1058="","",IF($D$4="All Post",'DATA ENTRY'!G1058,IF(AND($D$4='DATA ENTRY'!CK1058),'DATA ENTRY'!G1058,""))))</f>
        <v/>
      </c>
      <c r="S1059">
        <f t="shared" si="259"/>
        <v>0</v>
      </c>
      <c r="T1059" t="str">
        <f t="shared" si="260"/>
        <v/>
      </c>
      <c r="BZ1059" t="str">
        <f t="shared" si="261"/>
        <v/>
      </c>
      <c r="CA1059" t="str">
        <f t="shared" si="262"/>
        <v/>
      </c>
      <c r="CB1059" s="224">
        <v>1053</v>
      </c>
      <c r="CC1059" s="3" t="str">
        <f>IF('DATA ENTRY'!CK1058="","",IF('DATA ENTRY'!B1058="","",IF(AND($CD$4='DATA ENTRY'!CK1058,$CG$4='DATA ENTRY'!D1058),'DATA ENTRY'!B1058,"")))</f>
        <v/>
      </c>
      <c r="CD1059" s="3" t="str">
        <f>IF('DATA ENTRY'!CK1058="","",IF('DATA ENTRY'!C1058="","",IF(AND($CD$4='DATA ENTRY'!CK1058,$CG$4='DATA ENTRY'!D1058),'DATA ENTRY'!C1058,"")))</f>
        <v/>
      </c>
      <c r="CE1059" s="4" t="str">
        <f>IF('DATA ENTRY'!CK1058="","",IF('DATA ENTRY'!I1058="","",IF(AND($CD$4='DATA ENTRY'!CK1058,$CG$4='DATA ENTRY'!D1058),'DATA ENTRY'!I1058,"")))</f>
        <v/>
      </c>
      <c r="CF1059" s="4" t="str">
        <f>IF('DATA ENTRY'!CK1058="","",IF('DATA ENTRY'!CK1058="","",IF(AND($CD$4='DATA ENTRY'!CK1058,$CG$4='DATA ENTRY'!D1058),'DATA ENTRY'!CK1058,"")))</f>
        <v/>
      </c>
      <c r="CG1059" s="3" t="str">
        <f>IF('DATA ENTRY'!CK1058="","",IF('DATA ENTRY'!N1058="","",IF(AND($CD$4='DATA ENTRY'!CK1058,$CG$4='DATA ENTRY'!D1058),'DATA ENTRY'!N1058,"")))</f>
        <v/>
      </c>
      <c r="CH1059" s="107" t="str">
        <f>IF('DATA ENTRY'!CK1058="","",IF('DATA ENTRY'!O1058="","",IF(AND($CD$4='DATA ENTRY'!CK1058,$CG$4='DATA ENTRY'!D1058),'DATA ENTRY'!O1058,"")))</f>
        <v/>
      </c>
      <c r="CI1059" s="3" t="str">
        <f>IF('DATA ENTRY'!CK1058="","",IF('DATA ENTRY'!P1058="","",IF(AND($CD$4='DATA ENTRY'!CK1058,$CG$4='DATA ENTRY'!D1058),'DATA ENTRY'!P1058,"")))</f>
        <v/>
      </c>
      <c r="CJ1059" s="107" t="str">
        <f>IF('DATA ENTRY'!CK1058="","",IF('DATA ENTRY'!Q1058="","",IF(AND($CD$4='DATA ENTRY'!CK1058,$CG$4='DATA ENTRY'!D1058),'DATA ENTRY'!Q1058,"")))</f>
        <v/>
      </c>
      <c r="CK1059" s="3" t="str">
        <f>IF('DATA ENTRY'!CK1058="","",IF('DATA ENTRY'!R1058="","",IF(AND($CD$4='DATA ENTRY'!CK1058,$CG$4='DATA ENTRY'!D1058),'DATA ENTRY'!R1058,"")))</f>
        <v/>
      </c>
      <c r="CL1059" s="3" t="str">
        <f>IF('DATA ENTRY'!CK1058="","",IF('DATA ENTRY'!S1058="","",IF(AND($CD$4='DATA ENTRY'!CK1058,$CG$4='DATA ENTRY'!D1058),'DATA ENTRY'!S1058,"")))</f>
        <v/>
      </c>
      <c r="CM1059" s="3" t="str">
        <f>IF('DATA ENTRY'!CK1058="","",IF('DATA ENTRY'!E1058="","",IF(AND($CD$4='DATA ENTRY'!CK1058,$CG$4='DATA ENTRY'!D1058),'DATA ENTRY'!E1058,"")))</f>
        <v/>
      </c>
      <c r="CN1059" s="3" t="str">
        <f>IF('DATA ENTRY'!CK1058="","",IF('DATA ENTRY'!W1058="","",IF(AND($CD$4='DATA ENTRY'!CK1058,$CG$4='DATA ENTRY'!D1058),'DATA ENTRY'!W1058,"")))</f>
        <v/>
      </c>
      <c r="CO1059" s="3" t="str">
        <f>IF('DATA ENTRY'!CK1058="","",IF('DATA ENTRY'!X1058="","",IF(AND($CD$4='DATA ENTRY'!CK1058,$CG$4='DATA ENTRY'!D1058),'DATA ENTRY'!X1058,"")))</f>
        <v/>
      </c>
      <c r="CP1059" s="108" t="str">
        <f t="shared" si="263"/>
        <v/>
      </c>
      <c r="CQ1059" s="108" t="str">
        <f>IF('DATA ENTRY'!CK1058="","",IF('DATA ENTRY'!G1058="","",IF(AND($CD$4='DATA ENTRY'!CK1058,$CG$4='DATA ENTRY'!D1058),'DATA ENTRY'!G1058,"")))</f>
        <v/>
      </c>
      <c r="CR1059" s="230" t="str">
        <f>IF('DATA ENTRY'!CK1058="","",IF('DATA ENTRY'!D1058="","",IF(AND($CD$4='DATA ENTRY'!CK1058,$CG$4='DATA ENTRY'!D1058),'DATA ENTRY'!D1058,"")))</f>
        <v/>
      </c>
      <c r="CS1059">
        <f t="shared" si="264"/>
        <v>0</v>
      </c>
      <c r="CT1059">
        <f t="shared" si="265"/>
        <v>0</v>
      </c>
      <c r="CV1059" s="139"/>
      <c r="CX1059">
        <f t="shared" si="266"/>
        <v>0</v>
      </c>
      <c r="DB1059" t="str">
        <f t="shared" si="273"/>
        <v/>
      </c>
      <c r="DC1059" t="str">
        <f t="shared" si="274"/>
        <v/>
      </c>
      <c r="DD1059" s="224">
        <v>1053</v>
      </c>
      <c r="DE1059" s="3" t="str">
        <f>IF('DATA ENTRY'!CK1058="","",IF('DATA ENTRY'!B1058="","",IF(AND($DF$4='DATA ENTRY'!D1058),'DATA ENTRY'!B1058,"")))</f>
        <v/>
      </c>
      <c r="DF1059" s="3" t="str">
        <f>IF('DATA ENTRY'!CK1058="","",IF('DATA ENTRY'!C1058="","",IF(AND($DF$4='DATA ENTRY'!D1058),'DATA ENTRY'!C1058,"")))</f>
        <v/>
      </c>
      <c r="DG1059" s="4" t="str">
        <f>IF('DATA ENTRY'!CK1058="","",IF('DATA ENTRY'!I1058="","",IF(AND($DF$4='DATA ENTRY'!D1058),'DATA ENTRY'!I1058,"")))</f>
        <v/>
      </c>
      <c r="DH1059" s="4" t="str">
        <f>IF('DATA ENTRY'!CK1058="","",IF('DATA ENTRY'!CK1058="","",IF(AND($DF$4='DATA ENTRY'!D1058),'DATA ENTRY'!CK1058,"")))</f>
        <v/>
      </c>
      <c r="DI1059" s="3" t="str">
        <f>IF('DATA ENTRY'!CK1058="","",IF('DATA ENTRY'!N1058="","",IF(AND($DF$4='DATA ENTRY'!D1058),'DATA ENTRY'!N1058,"")))</f>
        <v/>
      </c>
      <c r="DJ1059" s="107" t="str">
        <f>IF('DATA ENTRY'!CK1058="","",IF('DATA ENTRY'!O1058="","",IF(AND($DF$4='DATA ENTRY'!D1058),'DATA ENTRY'!O1058,"")))</f>
        <v/>
      </c>
      <c r="DK1059" s="3" t="str">
        <f>IF('DATA ENTRY'!CK1058="","",IF('DATA ENTRY'!P1058="","",IF(AND($DF$4='DATA ENTRY'!D1058),'DATA ENTRY'!P1058,"")))</f>
        <v/>
      </c>
      <c r="DL1059" s="107" t="str">
        <f>IF('DATA ENTRY'!CK1058="","",IF('DATA ENTRY'!Q1058="","",IF(AND($DF$4='DATA ENTRY'!D1058),'DATA ENTRY'!Q1058,"")))</f>
        <v/>
      </c>
      <c r="DM1059" s="3" t="str">
        <f>IF('DATA ENTRY'!CK1058="","",IF('DATA ENTRY'!R1058="","",IF(AND($DF$4='DATA ENTRY'!D1058),'DATA ENTRY'!R1058,"")))</f>
        <v/>
      </c>
      <c r="DN1059" s="107" t="str">
        <f>IF('DATA ENTRY'!CK1058="","",IF('DATA ENTRY'!S1058="","",IF(AND($DF$4='DATA ENTRY'!D1058),'DATA ENTRY'!S1058,"")))</f>
        <v/>
      </c>
      <c r="DO1059" s="3" t="str">
        <f>IF('DATA ENTRY'!CK1058="","",IF('DATA ENTRY'!E1058="","",IF(AND($DF$4='DATA ENTRY'!D1058),'DATA ENTRY'!E1058,"")))</f>
        <v/>
      </c>
      <c r="DP1059" s="3" t="str">
        <f>IF('DATA ENTRY'!CK1058="","",IF('DATA ENTRY'!D1058="","",IF(AND($DF$4='DATA ENTRY'!D1058),'DATA ENTRY'!D1058,"")))</f>
        <v/>
      </c>
      <c r="DQ1059" s="3" t="str">
        <f>IF('DATA ENTRY'!CK1058="","",IF('DATA ENTRY'!W1058="","",IF(AND($DF$4='DATA ENTRY'!D1058),'DATA ENTRY'!W1058,"")))</f>
        <v/>
      </c>
      <c r="DR1059" s="3" t="str">
        <f>IF('DATA ENTRY'!CK1058="","",IF('DATA ENTRY'!X1058="","",IF(AND($DF$4='DATA ENTRY'!D1058),'DATA ENTRY'!X1058,"")))</f>
        <v/>
      </c>
      <c r="DS1059" s="108" t="str">
        <f t="shared" si="267"/>
        <v/>
      </c>
      <c r="DT1059" s="108" t="str">
        <f>IF('DATA ENTRY'!CK1058="","",IF('DATA ENTRY'!D1058="","",IF(AND($DF$4='DATA ENTRY'!D1058),'DATA ENTRY'!G1058,"")))</f>
        <v/>
      </c>
      <c r="DY1059">
        <f t="shared" si="268"/>
        <v>0</v>
      </c>
      <c r="EB1059" t="str">
        <f t="shared" si="269"/>
        <v/>
      </c>
      <c r="EC1059" t="str">
        <f t="shared" si="270"/>
        <v/>
      </c>
      <c r="ED1059" s="224">
        <v>1053</v>
      </c>
      <c r="EE1059" s="3" t="str">
        <f>IF('DATA ENTRY'!CK1058="","",IF('DATA ENTRY'!B1058="","",IF(AND($EF$4='DATA ENTRY'!G1058,$EH$4='DATA ENTRY'!F1058),'DATA ENTRY'!B1058,"")))</f>
        <v/>
      </c>
      <c r="EF1059" s="3" t="str">
        <f>IF('DATA ENTRY'!CK1058="","",IF('DATA ENTRY'!C1058="","",IF(AND($EF$4='DATA ENTRY'!G1058,$EH$4='DATA ENTRY'!F1058),'DATA ENTRY'!C1058,"")))</f>
        <v/>
      </c>
      <c r="EG1059" s="4" t="str">
        <f>IF('DATA ENTRY'!CK1058="","",IF('DATA ENTRY'!I1058="","",IF(AND($EF$4='DATA ENTRY'!G1058,$EH$4='DATA ENTRY'!F1058),'DATA ENTRY'!I1058,"")))</f>
        <v/>
      </c>
      <c r="EH1059" s="4" t="str">
        <f>IF('DATA ENTRY'!CK1058="","",IF('DATA ENTRY'!CK1058="","",IF(AND($EF$4='DATA ENTRY'!G1058,$EH$4='DATA ENTRY'!F1058),'DATA ENTRY'!CK1058,"")))</f>
        <v/>
      </c>
      <c r="EI1059" s="3" t="str">
        <f>IF('DATA ENTRY'!CK1058="","",IF('DATA ENTRY'!N1058="","",IF(AND($EF$4='DATA ENTRY'!G1058,$EH$4='DATA ENTRY'!F1058),'DATA ENTRY'!N1058,"")))</f>
        <v/>
      </c>
      <c r="EJ1059" s="107" t="str">
        <f>IF('DATA ENTRY'!CK1058="","",IF('DATA ENTRY'!O1058="","",IF(AND($EF$4='DATA ENTRY'!G1058,$EH$4='DATA ENTRY'!F1058),'DATA ENTRY'!O1058,"")))</f>
        <v/>
      </c>
      <c r="EK1059" s="3" t="str">
        <f>IF('DATA ENTRY'!CK1058="","",IF('DATA ENTRY'!P1058="","",IF(AND($EF$4='DATA ENTRY'!G1058,$EH$4='DATA ENTRY'!F1058),'DATA ENTRY'!P1058,"")))</f>
        <v/>
      </c>
      <c r="EL1059" s="107" t="str">
        <f>IF('DATA ENTRY'!CK1058="","",IF('DATA ENTRY'!Q1058="","",IF(AND($EF$4='DATA ENTRY'!G1058,$EH$4='DATA ENTRY'!F1058),'DATA ENTRY'!Q1058,"")))</f>
        <v/>
      </c>
      <c r="EM1059" s="3" t="str">
        <f>IF('DATA ENTRY'!CK1058="","",IF('DATA ENTRY'!R1058="","",IF(AND($EF$4='DATA ENTRY'!G1058,$EH$4='DATA ENTRY'!F1058),'DATA ENTRY'!R1058,"")))</f>
        <v/>
      </c>
      <c r="EN1059" s="107" t="str">
        <f>IF('DATA ENTRY'!CK1058="","",IF('DATA ENTRY'!S1058="","",IF(AND($EF$4='DATA ENTRY'!G1058,$EH$4='DATA ENTRY'!F1058),'DATA ENTRY'!S1058,"")))</f>
        <v/>
      </c>
      <c r="EO1059" s="3" t="str">
        <f>IF('DATA ENTRY'!CK1058="","",IF('DATA ENTRY'!E1058="","",IF(AND($EF$4='DATA ENTRY'!G1058,$EH$4='DATA ENTRY'!F1058),'DATA ENTRY'!E1058,"")))</f>
        <v/>
      </c>
      <c r="EP1059" s="3" t="str">
        <f>IF('DATA ENTRY'!CK1058="","",IF('DATA ENTRY'!D1058="","",IF(AND($EF$4='DATA ENTRY'!G1058,$EH$4='DATA ENTRY'!F1058),'DATA ENTRY'!D1058,"")))</f>
        <v/>
      </c>
      <c r="EQ1059" s="3" t="str">
        <f>IF('DATA ENTRY'!CK1058="","",IF('DATA ENTRY'!W1058="","",IF(AND($EF$4='DATA ENTRY'!G1058,$EH$4='DATA ENTRY'!F1058),'DATA ENTRY'!W1058,"")))</f>
        <v/>
      </c>
      <c r="ER1059" s="3" t="str">
        <f>IF('DATA ENTRY'!CK1058="","",IF('DATA ENTRY'!X1058="","",IF(AND($EF$4='DATA ENTRY'!G1058,$EH$4='DATA ENTRY'!F1058),'DATA ENTRY'!X1058,"")))</f>
        <v/>
      </c>
      <c r="ES1059" s="108" t="str">
        <f t="shared" si="271"/>
        <v/>
      </c>
      <c r="ET1059" s="108" t="str">
        <f>IF('DATA ENTRY'!CK1058="","",IF('DATA ENTRY'!D1058="","",IF(AND($EF$4='DATA ENTRY'!G1058,$EH$4='DATA ENTRY'!F1058),'DATA ENTRY'!G1058,"")))</f>
        <v/>
      </c>
      <c r="EY1059">
        <f t="shared" si="272"/>
        <v>0</v>
      </c>
    </row>
    <row r="1060" spans="1:155">
      <c r="A1060" t="str">
        <f>IF(S1060=0,"",1+(MAX($A$7:A1059)))</f>
        <v/>
      </c>
      <c r="B1060" s="224">
        <v>1054</v>
      </c>
      <c r="C1060" s="3" t="str">
        <f>IF('DATA ENTRY'!CK1059="","",IF('DATA ENTRY'!B1059="","",IF($D$4="All Post",'DATA ENTRY'!B1059,IF(AND($D$4='DATA ENTRY'!CK1059),'DATA ENTRY'!B1059,""))))</f>
        <v/>
      </c>
      <c r="D1060" s="3" t="str">
        <f>IF('DATA ENTRY'!CK1059="","",IF('DATA ENTRY'!C1059="","",IF($D$4="All Post",'DATA ENTRY'!C1059,IF(AND($D$4='DATA ENTRY'!CK1059),'DATA ENTRY'!C1059,""))))</f>
        <v/>
      </c>
      <c r="E1060" s="4" t="str">
        <f>IF('DATA ENTRY'!CK1059="","",IF('DATA ENTRY'!I1059="","",IF($D$4="All Post",'DATA ENTRY'!I1059,IF(AND($D$4='DATA ENTRY'!CK1059),'DATA ENTRY'!I1059,""))))</f>
        <v/>
      </c>
      <c r="F1060" s="4" t="str">
        <f>IF('DATA ENTRY'!CK1059="","",IF('DATA ENTRY'!CK1059="","",IF($D$4="All Post",'DATA ENTRY'!CK1059,IF(AND($D$4='DATA ENTRY'!CK1059),'DATA ENTRY'!CK1059,""))))</f>
        <v/>
      </c>
      <c r="G1060" s="3" t="str">
        <f>IF('DATA ENTRY'!CK1059="","",IF('DATA ENTRY'!N1059="","",IF($D$4="All Post",'DATA ENTRY'!N1059,IF(AND($D$4='DATA ENTRY'!CK1059),'DATA ENTRY'!N1059,""))))</f>
        <v/>
      </c>
      <c r="H1060" s="107" t="str">
        <f>IF('DATA ENTRY'!CK1059="","",IF('DATA ENTRY'!O1059="","",IF($D$4="All Post",'DATA ENTRY'!O1059,IF(AND($D$4='DATA ENTRY'!CK1059),'DATA ENTRY'!O1059,""))))</f>
        <v/>
      </c>
      <c r="I1060" s="3" t="str">
        <f>IF('DATA ENTRY'!CK1059="","",IF('DATA ENTRY'!P1059="","",IF($D$4="All Post",'DATA ENTRY'!P1059,IF(AND($D$4='DATA ENTRY'!CK1059),'DATA ENTRY'!P1059,""))))</f>
        <v/>
      </c>
      <c r="J1060" s="107" t="str">
        <f>IF('DATA ENTRY'!CK1059="","",IF('DATA ENTRY'!Q1059="","",IF($D$4="All Post",'DATA ENTRY'!Q1059,IF(AND($D$4='DATA ENTRY'!CK1059),'DATA ENTRY'!Q1059,""))))</f>
        <v/>
      </c>
      <c r="K1060" s="3" t="str">
        <f>IF('DATA ENTRY'!CK1059="","",IF('DATA ENTRY'!R1059="","",IF($D$4="All Post",'DATA ENTRY'!R1059,IF(AND($D$4='DATA ENTRY'!CK1059),'DATA ENTRY'!R1059,""))))</f>
        <v/>
      </c>
      <c r="L1060" s="3" t="str">
        <f>IF('DATA ENTRY'!CK1059="","",IF('DATA ENTRY'!S1059="","",IF($D$4="All Post",'DATA ENTRY'!S1059,IF(AND($D$4='DATA ENTRY'!CK1059),'DATA ENTRY'!S1059,""))))</f>
        <v/>
      </c>
      <c r="M1060" s="3" t="str">
        <f>IF('DATA ENTRY'!CK1059="","",IF('DATA ENTRY'!E1059="","",IF($D$4="All Post",'DATA ENTRY'!E1059,IF(AND($D$4='DATA ENTRY'!CK1059),'DATA ENTRY'!E1059,""))))</f>
        <v/>
      </c>
      <c r="N1060" s="3" t="str">
        <f>IF('DATA ENTRY'!CK1059="","",IF('DATA ENTRY'!W1059="","",IF($D$4="All Post",'DATA ENTRY'!W1059,IF(AND($D$4='DATA ENTRY'!CK1059),'DATA ENTRY'!W1059,""))))</f>
        <v/>
      </c>
      <c r="O1060" s="3" t="str">
        <f>IF('DATA ENTRY'!CK1059="","",IF('DATA ENTRY'!X1059="","",IF($D$4="All Post",'DATA ENTRY'!X1059,IF(AND($D$4='DATA ENTRY'!CK1059),'DATA ENTRY'!X1059,""))))</f>
        <v/>
      </c>
      <c r="P1060" s="3" t="str">
        <f>IF('DATA ENTRY'!CK1059="","",IF('DATA ENTRY'!G1059="","",IF($D$4="All Post",'DATA ENTRY'!G1059,IF(AND($D$4='DATA ENTRY'!CK1059),'DATA ENTRY'!G1059,""))))</f>
        <v/>
      </c>
      <c r="S1060">
        <f t="shared" si="259"/>
        <v>0</v>
      </c>
      <c r="T1060" t="str">
        <f t="shared" si="260"/>
        <v/>
      </c>
      <c r="BZ1060" t="str">
        <f t="shared" si="261"/>
        <v/>
      </c>
      <c r="CA1060" t="str">
        <f t="shared" si="262"/>
        <v/>
      </c>
      <c r="CB1060" s="224">
        <v>1054</v>
      </c>
      <c r="CC1060" s="3" t="str">
        <f>IF('DATA ENTRY'!CK1059="","",IF('DATA ENTRY'!B1059="","",IF(AND($CD$4='DATA ENTRY'!CK1059,$CG$4='DATA ENTRY'!D1059),'DATA ENTRY'!B1059,"")))</f>
        <v/>
      </c>
      <c r="CD1060" s="3" t="str">
        <f>IF('DATA ENTRY'!CK1059="","",IF('DATA ENTRY'!C1059="","",IF(AND($CD$4='DATA ENTRY'!CK1059,$CG$4='DATA ENTRY'!D1059),'DATA ENTRY'!C1059,"")))</f>
        <v/>
      </c>
      <c r="CE1060" s="4" t="str">
        <f>IF('DATA ENTRY'!CK1059="","",IF('DATA ENTRY'!I1059="","",IF(AND($CD$4='DATA ENTRY'!CK1059,$CG$4='DATA ENTRY'!D1059),'DATA ENTRY'!I1059,"")))</f>
        <v/>
      </c>
      <c r="CF1060" s="4" t="str">
        <f>IF('DATA ENTRY'!CK1059="","",IF('DATA ENTRY'!CK1059="","",IF(AND($CD$4='DATA ENTRY'!CK1059,$CG$4='DATA ENTRY'!D1059),'DATA ENTRY'!CK1059,"")))</f>
        <v/>
      </c>
      <c r="CG1060" s="3" t="str">
        <f>IF('DATA ENTRY'!CK1059="","",IF('DATA ENTRY'!N1059="","",IF(AND($CD$4='DATA ENTRY'!CK1059,$CG$4='DATA ENTRY'!D1059),'DATA ENTRY'!N1059,"")))</f>
        <v/>
      </c>
      <c r="CH1060" s="107" t="str">
        <f>IF('DATA ENTRY'!CK1059="","",IF('DATA ENTRY'!O1059="","",IF(AND($CD$4='DATA ENTRY'!CK1059,$CG$4='DATA ENTRY'!D1059),'DATA ENTRY'!O1059,"")))</f>
        <v/>
      </c>
      <c r="CI1060" s="3" t="str">
        <f>IF('DATA ENTRY'!CK1059="","",IF('DATA ENTRY'!P1059="","",IF(AND($CD$4='DATA ENTRY'!CK1059,$CG$4='DATA ENTRY'!D1059),'DATA ENTRY'!P1059,"")))</f>
        <v/>
      </c>
      <c r="CJ1060" s="107" t="str">
        <f>IF('DATA ENTRY'!CK1059="","",IF('DATA ENTRY'!Q1059="","",IF(AND($CD$4='DATA ENTRY'!CK1059,$CG$4='DATA ENTRY'!D1059),'DATA ENTRY'!Q1059,"")))</f>
        <v/>
      </c>
      <c r="CK1060" s="3" t="str">
        <f>IF('DATA ENTRY'!CK1059="","",IF('DATA ENTRY'!R1059="","",IF(AND($CD$4='DATA ENTRY'!CK1059,$CG$4='DATA ENTRY'!D1059),'DATA ENTRY'!R1059,"")))</f>
        <v/>
      </c>
      <c r="CL1060" s="3" t="str">
        <f>IF('DATA ENTRY'!CK1059="","",IF('DATA ENTRY'!S1059="","",IF(AND($CD$4='DATA ENTRY'!CK1059,$CG$4='DATA ENTRY'!D1059),'DATA ENTRY'!S1059,"")))</f>
        <v/>
      </c>
      <c r="CM1060" s="3" t="str">
        <f>IF('DATA ENTRY'!CK1059="","",IF('DATA ENTRY'!E1059="","",IF(AND($CD$4='DATA ENTRY'!CK1059,$CG$4='DATA ENTRY'!D1059),'DATA ENTRY'!E1059,"")))</f>
        <v/>
      </c>
      <c r="CN1060" s="3" t="str">
        <f>IF('DATA ENTRY'!CK1059="","",IF('DATA ENTRY'!W1059="","",IF(AND($CD$4='DATA ENTRY'!CK1059,$CG$4='DATA ENTRY'!D1059),'DATA ENTRY'!W1059,"")))</f>
        <v/>
      </c>
      <c r="CO1060" s="3" t="str">
        <f>IF('DATA ENTRY'!CK1059="","",IF('DATA ENTRY'!X1059="","",IF(AND($CD$4='DATA ENTRY'!CK1059,$CG$4='DATA ENTRY'!D1059),'DATA ENTRY'!X1059,"")))</f>
        <v/>
      </c>
      <c r="CP1060" s="108" t="str">
        <f t="shared" si="263"/>
        <v/>
      </c>
      <c r="CQ1060" s="108" t="str">
        <f>IF('DATA ENTRY'!CK1059="","",IF('DATA ENTRY'!G1059="","",IF(AND($CD$4='DATA ENTRY'!CK1059,$CG$4='DATA ENTRY'!D1059),'DATA ENTRY'!G1059,"")))</f>
        <v/>
      </c>
      <c r="CR1060" s="230" t="str">
        <f>IF('DATA ENTRY'!CK1059="","",IF('DATA ENTRY'!D1059="","",IF(AND($CD$4='DATA ENTRY'!CK1059,$CG$4='DATA ENTRY'!D1059),'DATA ENTRY'!D1059,"")))</f>
        <v/>
      </c>
      <c r="CS1060">
        <f t="shared" si="264"/>
        <v>0</v>
      </c>
      <c r="CT1060">
        <f t="shared" si="265"/>
        <v>0</v>
      </c>
      <c r="CV1060" s="139"/>
      <c r="CX1060">
        <f t="shared" si="266"/>
        <v>0</v>
      </c>
      <c r="DB1060" t="str">
        <f t="shared" si="273"/>
        <v/>
      </c>
      <c r="DC1060" t="str">
        <f t="shared" si="274"/>
        <v/>
      </c>
      <c r="DD1060" s="224">
        <v>1054</v>
      </c>
      <c r="DE1060" s="3" t="str">
        <f>IF('DATA ENTRY'!CK1059="","",IF('DATA ENTRY'!B1059="","",IF(AND($DF$4='DATA ENTRY'!D1059),'DATA ENTRY'!B1059,"")))</f>
        <v/>
      </c>
      <c r="DF1060" s="3" t="str">
        <f>IF('DATA ENTRY'!CK1059="","",IF('DATA ENTRY'!C1059="","",IF(AND($DF$4='DATA ENTRY'!D1059),'DATA ENTRY'!C1059,"")))</f>
        <v/>
      </c>
      <c r="DG1060" s="4" t="str">
        <f>IF('DATA ENTRY'!CK1059="","",IF('DATA ENTRY'!I1059="","",IF(AND($DF$4='DATA ENTRY'!D1059),'DATA ENTRY'!I1059,"")))</f>
        <v/>
      </c>
      <c r="DH1060" s="4" t="str">
        <f>IF('DATA ENTRY'!CK1059="","",IF('DATA ENTRY'!CK1059="","",IF(AND($DF$4='DATA ENTRY'!D1059),'DATA ENTRY'!CK1059,"")))</f>
        <v/>
      </c>
      <c r="DI1060" s="3" t="str">
        <f>IF('DATA ENTRY'!CK1059="","",IF('DATA ENTRY'!N1059="","",IF(AND($DF$4='DATA ENTRY'!D1059),'DATA ENTRY'!N1059,"")))</f>
        <v/>
      </c>
      <c r="DJ1060" s="107" t="str">
        <f>IF('DATA ENTRY'!CK1059="","",IF('DATA ENTRY'!O1059="","",IF(AND($DF$4='DATA ENTRY'!D1059),'DATA ENTRY'!O1059,"")))</f>
        <v/>
      </c>
      <c r="DK1060" s="3" t="str">
        <f>IF('DATA ENTRY'!CK1059="","",IF('DATA ENTRY'!P1059="","",IF(AND($DF$4='DATA ENTRY'!D1059),'DATA ENTRY'!P1059,"")))</f>
        <v/>
      </c>
      <c r="DL1060" s="107" t="str">
        <f>IF('DATA ENTRY'!CK1059="","",IF('DATA ENTRY'!Q1059="","",IF(AND($DF$4='DATA ENTRY'!D1059),'DATA ENTRY'!Q1059,"")))</f>
        <v/>
      </c>
      <c r="DM1060" s="3" t="str">
        <f>IF('DATA ENTRY'!CK1059="","",IF('DATA ENTRY'!R1059="","",IF(AND($DF$4='DATA ENTRY'!D1059),'DATA ENTRY'!R1059,"")))</f>
        <v/>
      </c>
      <c r="DN1060" s="107" t="str">
        <f>IF('DATA ENTRY'!CK1059="","",IF('DATA ENTRY'!S1059="","",IF(AND($DF$4='DATA ENTRY'!D1059),'DATA ENTRY'!S1059,"")))</f>
        <v/>
      </c>
      <c r="DO1060" s="3" t="str">
        <f>IF('DATA ENTRY'!CK1059="","",IF('DATA ENTRY'!E1059="","",IF(AND($DF$4='DATA ENTRY'!D1059),'DATA ENTRY'!E1059,"")))</f>
        <v/>
      </c>
      <c r="DP1060" s="3" t="str">
        <f>IF('DATA ENTRY'!CK1059="","",IF('DATA ENTRY'!D1059="","",IF(AND($DF$4='DATA ENTRY'!D1059),'DATA ENTRY'!D1059,"")))</f>
        <v/>
      </c>
      <c r="DQ1060" s="3" t="str">
        <f>IF('DATA ENTRY'!CK1059="","",IF('DATA ENTRY'!W1059="","",IF(AND($DF$4='DATA ENTRY'!D1059),'DATA ENTRY'!W1059,"")))</f>
        <v/>
      </c>
      <c r="DR1060" s="3" t="str">
        <f>IF('DATA ENTRY'!CK1059="","",IF('DATA ENTRY'!X1059="","",IF(AND($DF$4='DATA ENTRY'!D1059),'DATA ENTRY'!X1059,"")))</f>
        <v/>
      </c>
      <c r="DS1060" s="108" t="str">
        <f t="shared" si="267"/>
        <v/>
      </c>
      <c r="DT1060" s="108" t="str">
        <f>IF('DATA ENTRY'!CK1059="","",IF('DATA ENTRY'!D1059="","",IF(AND($DF$4='DATA ENTRY'!D1059),'DATA ENTRY'!G1059,"")))</f>
        <v/>
      </c>
      <c r="DY1060">
        <f t="shared" si="268"/>
        <v>0</v>
      </c>
      <c r="EB1060" t="str">
        <f t="shared" si="269"/>
        <v/>
      </c>
      <c r="EC1060" t="str">
        <f t="shared" si="270"/>
        <v/>
      </c>
      <c r="ED1060" s="224">
        <v>1054</v>
      </c>
      <c r="EE1060" s="3" t="str">
        <f>IF('DATA ENTRY'!CK1059="","",IF('DATA ENTRY'!B1059="","",IF(AND($EF$4='DATA ENTRY'!G1059,$EH$4='DATA ENTRY'!F1059),'DATA ENTRY'!B1059,"")))</f>
        <v/>
      </c>
      <c r="EF1060" s="3" t="str">
        <f>IF('DATA ENTRY'!CK1059="","",IF('DATA ENTRY'!C1059="","",IF(AND($EF$4='DATA ENTRY'!G1059,$EH$4='DATA ENTRY'!F1059),'DATA ENTRY'!C1059,"")))</f>
        <v/>
      </c>
      <c r="EG1060" s="4" t="str">
        <f>IF('DATA ENTRY'!CK1059="","",IF('DATA ENTRY'!I1059="","",IF(AND($EF$4='DATA ENTRY'!G1059,$EH$4='DATA ENTRY'!F1059),'DATA ENTRY'!I1059,"")))</f>
        <v/>
      </c>
      <c r="EH1060" s="4" t="str">
        <f>IF('DATA ENTRY'!CK1059="","",IF('DATA ENTRY'!CK1059="","",IF(AND($EF$4='DATA ENTRY'!G1059,$EH$4='DATA ENTRY'!F1059),'DATA ENTRY'!CK1059,"")))</f>
        <v/>
      </c>
      <c r="EI1060" s="3" t="str">
        <f>IF('DATA ENTRY'!CK1059="","",IF('DATA ENTRY'!N1059="","",IF(AND($EF$4='DATA ENTRY'!G1059,$EH$4='DATA ENTRY'!F1059),'DATA ENTRY'!N1059,"")))</f>
        <v/>
      </c>
      <c r="EJ1060" s="107" t="str">
        <f>IF('DATA ENTRY'!CK1059="","",IF('DATA ENTRY'!O1059="","",IF(AND($EF$4='DATA ENTRY'!G1059,$EH$4='DATA ENTRY'!F1059),'DATA ENTRY'!O1059,"")))</f>
        <v/>
      </c>
      <c r="EK1060" s="3" t="str">
        <f>IF('DATA ENTRY'!CK1059="","",IF('DATA ENTRY'!P1059="","",IF(AND($EF$4='DATA ENTRY'!G1059,$EH$4='DATA ENTRY'!F1059),'DATA ENTRY'!P1059,"")))</f>
        <v/>
      </c>
      <c r="EL1060" s="107" t="str">
        <f>IF('DATA ENTRY'!CK1059="","",IF('DATA ENTRY'!Q1059="","",IF(AND($EF$4='DATA ENTRY'!G1059,$EH$4='DATA ENTRY'!F1059),'DATA ENTRY'!Q1059,"")))</f>
        <v/>
      </c>
      <c r="EM1060" s="3" t="str">
        <f>IF('DATA ENTRY'!CK1059="","",IF('DATA ENTRY'!R1059="","",IF(AND($EF$4='DATA ENTRY'!G1059,$EH$4='DATA ENTRY'!F1059),'DATA ENTRY'!R1059,"")))</f>
        <v/>
      </c>
      <c r="EN1060" s="107" t="str">
        <f>IF('DATA ENTRY'!CK1059="","",IF('DATA ENTRY'!S1059="","",IF(AND($EF$4='DATA ENTRY'!G1059,$EH$4='DATA ENTRY'!F1059),'DATA ENTRY'!S1059,"")))</f>
        <v/>
      </c>
      <c r="EO1060" s="3" t="str">
        <f>IF('DATA ENTRY'!CK1059="","",IF('DATA ENTRY'!E1059="","",IF(AND($EF$4='DATA ENTRY'!G1059,$EH$4='DATA ENTRY'!F1059),'DATA ENTRY'!E1059,"")))</f>
        <v/>
      </c>
      <c r="EP1060" s="3" t="str">
        <f>IF('DATA ENTRY'!CK1059="","",IF('DATA ENTRY'!D1059="","",IF(AND($EF$4='DATA ENTRY'!G1059,$EH$4='DATA ENTRY'!F1059),'DATA ENTRY'!D1059,"")))</f>
        <v/>
      </c>
      <c r="EQ1060" s="3" t="str">
        <f>IF('DATA ENTRY'!CK1059="","",IF('DATA ENTRY'!W1059="","",IF(AND($EF$4='DATA ENTRY'!G1059,$EH$4='DATA ENTRY'!F1059),'DATA ENTRY'!W1059,"")))</f>
        <v/>
      </c>
      <c r="ER1060" s="3" t="str">
        <f>IF('DATA ENTRY'!CK1059="","",IF('DATA ENTRY'!X1059="","",IF(AND($EF$4='DATA ENTRY'!G1059,$EH$4='DATA ENTRY'!F1059),'DATA ENTRY'!X1059,"")))</f>
        <v/>
      </c>
      <c r="ES1060" s="108" t="str">
        <f t="shared" si="271"/>
        <v/>
      </c>
      <c r="ET1060" s="108" t="str">
        <f>IF('DATA ENTRY'!CK1059="","",IF('DATA ENTRY'!D1059="","",IF(AND($EF$4='DATA ENTRY'!G1059,$EH$4='DATA ENTRY'!F1059),'DATA ENTRY'!G1059,"")))</f>
        <v/>
      </c>
      <c r="EY1060">
        <f t="shared" si="272"/>
        <v>0</v>
      </c>
    </row>
    <row r="1061" spans="1:155">
      <c r="A1061" t="str">
        <f>IF(S1061=0,"",1+(MAX($A$7:A1060)))</f>
        <v/>
      </c>
      <c r="B1061" s="224">
        <v>1055</v>
      </c>
      <c r="C1061" s="3" t="str">
        <f>IF('DATA ENTRY'!CK1060="","",IF('DATA ENTRY'!B1060="","",IF($D$4="All Post",'DATA ENTRY'!B1060,IF(AND($D$4='DATA ENTRY'!CK1060),'DATA ENTRY'!B1060,""))))</f>
        <v/>
      </c>
      <c r="D1061" s="3" t="str">
        <f>IF('DATA ENTRY'!CK1060="","",IF('DATA ENTRY'!C1060="","",IF($D$4="All Post",'DATA ENTRY'!C1060,IF(AND($D$4='DATA ENTRY'!CK1060),'DATA ENTRY'!C1060,""))))</f>
        <v/>
      </c>
      <c r="E1061" s="4" t="str">
        <f>IF('DATA ENTRY'!CK1060="","",IF('DATA ENTRY'!I1060="","",IF($D$4="All Post",'DATA ENTRY'!I1060,IF(AND($D$4='DATA ENTRY'!CK1060),'DATA ENTRY'!I1060,""))))</f>
        <v/>
      </c>
      <c r="F1061" s="4" t="str">
        <f>IF('DATA ENTRY'!CK1060="","",IF('DATA ENTRY'!CK1060="","",IF($D$4="All Post",'DATA ENTRY'!CK1060,IF(AND($D$4='DATA ENTRY'!CK1060),'DATA ENTRY'!CK1060,""))))</f>
        <v/>
      </c>
      <c r="G1061" s="3" t="str">
        <f>IF('DATA ENTRY'!CK1060="","",IF('DATA ENTRY'!N1060="","",IF($D$4="All Post",'DATA ENTRY'!N1060,IF(AND($D$4='DATA ENTRY'!CK1060),'DATA ENTRY'!N1060,""))))</f>
        <v/>
      </c>
      <c r="H1061" s="107" t="str">
        <f>IF('DATA ENTRY'!CK1060="","",IF('DATA ENTRY'!O1060="","",IF($D$4="All Post",'DATA ENTRY'!O1060,IF(AND($D$4='DATA ENTRY'!CK1060),'DATA ENTRY'!O1060,""))))</f>
        <v/>
      </c>
      <c r="I1061" s="3" t="str">
        <f>IF('DATA ENTRY'!CK1060="","",IF('DATA ENTRY'!P1060="","",IF($D$4="All Post",'DATA ENTRY'!P1060,IF(AND($D$4='DATA ENTRY'!CK1060),'DATA ENTRY'!P1060,""))))</f>
        <v/>
      </c>
      <c r="J1061" s="107" t="str">
        <f>IF('DATA ENTRY'!CK1060="","",IF('DATA ENTRY'!Q1060="","",IF($D$4="All Post",'DATA ENTRY'!Q1060,IF(AND($D$4='DATA ENTRY'!CK1060),'DATA ENTRY'!Q1060,""))))</f>
        <v/>
      </c>
      <c r="K1061" s="3" t="str">
        <f>IF('DATA ENTRY'!CK1060="","",IF('DATA ENTRY'!R1060="","",IF($D$4="All Post",'DATA ENTRY'!R1060,IF(AND($D$4='DATA ENTRY'!CK1060),'DATA ENTRY'!R1060,""))))</f>
        <v/>
      </c>
      <c r="L1061" s="3" t="str">
        <f>IF('DATA ENTRY'!CK1060="","",IF('DATA ENTRY'!S1060="","",IF($D$4="All Post",'DATA ENTRY'!S1060,IF(AND($D$4='DATA ENTRY'!CK1060),'DATA ENTRY'!S1060,""))))</f>
        <v/>
      </c>
      <c r="M1061" s="3" t="str">
        <f>IF('DATA ENTRY'!CK1060="","",IF('DATA ENTRY'!E1060="","",IF($D$4="All Post",'DATA ENTRY'!E1060,IF(AND($D$4='DATA ENTRY'!CK1060),'DATA ENTRY'!E1060,""))))</f>
        <v/>
      </c>
      <c r="N1061" s="3" t="str">
        <f>IF('DATA ENTRY'!CK1060="","",IF('DATA ENTRY'!W1060="","",IF($D$4="All Post",'DATA ENTRY'!W1060,IF(AND($D$4='DATA ENTRY'!CK1060),'DATA ENTRY'!W1060,""))))</f>
        <v/>
      </c>
      <c r="O1061" s="3" t="str">
        <f>IF('DATA ENTRY'!CK1060="","",IF('DATA ENTRY'!X1060="","",IF($D$4="All Post",'DATA ENTRY'!X1060,IF(AND($D$4='DATA ENTRY'!CK1060),'DATA ENTRY'!X1060,""))))</f>
        <v/>
      </c>
      <c r="P1061" s="3" t="str">
        <f>IF('DATA ENTRY'!CK1060="","",IF('DATA ENTRY'!G1060="","",IF($D$4="All Post",'DATA ENTRY'!G1060,IF(AND($D$4='DATA ENTRY'!CK1060),'DATA ENTRY'!G1060,""))))</f>
        <v/>
      </c>
      <c r="S1061">
        <f t="shared" si="259"/>
        <v>0</v>
      </c>
      <c r="T1061" t="str">
        <f t="shared" si="260"/>
        <v/>
      </c>
      <c r="BZ1061" t="str">
        <f t="shared" si="261"/>
        <v/>
      </c>
      <c r="CA1061" t="str">
        <f t="shared" si="262"/>
        <v/>
      </c>
      <c r="CB1061" s="224">
        <v>1055</v>
      </c>
      <c r="CC1061" s="3" t="str">
        <f>IF('DATA ENTRY'!CK1060="","",IF('DATA ENTRY'!B1060="","",IF(AND($CD$4='DATA ENTRY'!CK1060,$CG$4='DATA ENTRY'!D1060),'DATA ENTRY'!B1060,"")))</f>
        <v/>
      </c>
      <c r="CD1061" s="3" t="str">
        <f>IF('DATA ENTRY'!CK1060="","",IF('DATA ENTRY'!C1060="","",IF(AND($CD$4='DATA ENTRY'!CK1060,$CG$4='DATA ENTRY'!D1060),'DATA ENTRY'!C1060,"")))</f>
        <v/>
      </c>
      <c r="CE1061" s="4" t="str">
        <f>IF('DATA ENTRY'!CK1060="","",IF('DATA ENTRY'!I1060="","",IF(AND($CD$4='DATA ENTRY'!CK1060,$CG$4='DATA ENTRY'!D1060),'DATA ENTRY'!I1060,"")))</f>
        <v/>
      </c>
      <c r="CF1061" s="4" t="str">
        <f>IF('DATA ENTRY'!CK1060="","",IF('DATA ENTRY'!CK1060="","",IF(AND($CD$4='DATA ENTRY'!CK1060,$CG$4='DATA ENTRY'!D1060),'DATA ENTRY'!CK1060,"")))</f>
        <v/>
      </c>
      <c r="CG1061" s="3" t="str">
        <f>IF('DATA ENTRY'!CK1060="","",IF('DATA ENTRY'!N1060="","",IF(AND($CD$4='DATA ENTRY'!CK1060,$CG$4='DATA ENTRY'!D1060),'DATA ENTRY'!N1060,"")))</f>
        <v/>
      </c>
      <c r="CH1061" s="107" t="str">
        <f>IF('DATA ENTRY'!CK1060="","",IF('DATA ENTRY'!O1060="","",IF(AND($CD$4='DATA ENTRY'!CK1060,$CG$4='DATA ENTRY'!D1060),'DATA ENTRY'!O1060,"")))</f>
        <v/>
      </c>
      <c r="CI1061" s="3" t="str">
        <f>IF('DATA ENTRY'!CK1060="","",IF('DATA ENTRY'!P1060="","",IF(AND($CD$4='DATA ENTRY'!CK1060,$CG$4='DATA ENTRY'!D1060),'DATA ENTRY'!P1060,"")))</f>
        <v/>
      </c>
      <c r="CJ1061" s="107" t="str">
        <f>IF('DATA ENTRY'!CK1060="","",IF('DATA ENTRY'!Q1060="","",IF(AND($CD$4='DATA ENTRY'!CK1060,$CG$4='DATA ENTRY'!D1060),'DATA ENTRY'!Q1060,"")))</f>
        <v/>
      </c>
      <c r="CK1061" s="3" t="str">
        <f>IF('DATA ENTRY'!CK1060="","",IF('DATA ENTRY'!R1060="","",IF(AND($CD$4='DATA ENTRY'!CK1060,$CG$4='DATA ENTRY'!D1060),'DATA ENTRY'!R1060,"")))</f>
        <v/>
      </c>
      <c r="CL1061" s="3" t="str">
        <f>IF('DATA ENTRY'!CK1060="","",IF('DATA ENTRY'!S1060="","",IF(AND($CD$4='DATA ENTRY'!CK1060,$CG$4='DATA ENTRY'!D1060),'DATA ENTRY'!S1060,"")))</f>
        <v/>
      </c>
      <c r="CM1061" s="3" t="str">
        <f>IF('DATA ENTRY'!CK1060="","",IF('DATA ENTRY'!E1060="","",IF(AND($CD$4='DATA ENTRY'!CK1060,$CG$4='DATA ENTRY'!D1060),'DATA ENTRY'!E1060,"")))</f>
        <v/>
      </c>
      <c r="CN1061" s="3" t="str">
        <f>IF('DATA ENTRY'!CK1060="","",IF('DATA ENTRY'!W1060="","",IF(AND($CD$4='DATA ENTRY'!CK1060,$CG$4='DATA ENTRY'!D1060),'DATA ENTRY'!W1060,"")))</f>
        <v/>
      </c>
      <c r="CO1061" s="3" t="str">
        <f>IF('DATA ENTRY'!CK1060="","",IF('DATA ENTRY'!X1060="","",IF(AND($CD$4='DATA ENTRY'!CK1060,$CG$4='DATA ENTRY'!D1060),'DATA ENTRY'!X1060,"")))</f>
        <v/>
      </c>
      <c r="CP1061" s="108" t="str">
        <f t="shared" si="263"/>
        <v/>
      </c>
      <c r="CQ1061" s="108" t="str">
        <f>IF('DATA ENTRY'!CK1060="","",IF('DATA ENTRY'!G1060="","",IF(AND($CD$4='DATA ENTRY'!CK1060,$CG$4='DATA ENTRY'!D1060),'DATA ENTRY'!G1060,"")))</f>
        <v/>
      </c>
      <c r="CR1061" s="230" t="str">
        <f>IF('DATA ENTRY'!CK1060="","",IF('DATA ENTRY'!D1060="","",IF(AND($CD$4='DATA ENTRY'!CK1060,$CG$4='DATA ENTRY'!D1060),'DATA ENTRY'!D1060,"")))</f>
        <v/>
      </c>
      <c r="CS1061">
        <f t="shared" si="264"/>
        <v>0</v>
      </c>
      <c r="CT1061">
        <f t="shared" si="265"/>
        <v>0</v>
      </c>
      <c r="CV1061" s="139"/>
      <c r="CX1061">
        <f t="shared" si="266"/>
        <v>0</v>
      </c>
      <c r="DB1061" t="str">
        <f t="shared" si="273"/>
        <v/>
      </c>
      <c r="DC1061" t="str">
        <f t="shared" si="274"/>
        <v/>
      </c>
      <c r="DD1061" s="224">
        <v>1055</v>
      </c>
      <c r="DE1061" s="3" t="str">
        <f>IF('DATA ENTRY'!CK1060="","",IF('DATA ENTRY'!B1060="","",IF(AND($DF$4='DATA ENTRY'!D1060),'DATA ENTRY'!B1060,"")))</f>
        <v/>
      </c>
      <c r="DF1061" s="3" t="str">
        <f>IF('DATA ENTRY'!CK1060="","",IF('DATA ENTRY'!C1060="","",IF(AND($DF$4='DATA ENTRY'!D1060),'DATA ENTRY'!C1060,"")))</f>
        <v/>
      </c>
      <c r="DG1061" s="4" t="str">
        <f>IF('DATA ENTRY'!CK1060="","",IF('DATA ENTRY'!I1060="","",IF(AND($DF$4='DATA ENTRY'!D1060),'DATA ENTRY'!I1060,"")))</f>
        <v/>
      </c>
      <c r="DH1061" s="4" t="str">
        <f>IF('DATA ENTRY'!CK1060="","",IF('DATA ENTRY'!CK1060="","",IF(AND($DF$4='DATA ENTRY'!D1060),'DATA ENTRY'!CK1060,"")))</f>
        <v/>
      </c>
      <c r="DI1061" s="3" t="str">
        <f>IF('DATA ENTRY'!CK1060="","",IF('DATA ENTRY'!N1060="","",IF(AND($DF$4='DATA ENTRY'!D1060),'DATA ENTRY'!N1060,"")))</f>
        <v/>
      </c>
      <c r="DJ1061" s="107" t="str">
        <f>IF('DATA ENTRY'!CK1060="","",IF('DATA ENTRY'!O1060="","",IF(AND($DF$4='DATA ENTRY'!D1060),'DATA ENTRY'!O1060,"")))</f>
        <v/>
      </c>
      <c r="DK1061" s="3" t="str">
        <f>IF('DATA ENTRY'!CK1060="","",IF('DATA ENTRY'!P1060="","",IF(AND($DF$4='DATA ENTRY'!D1060),'DATA ENTRY'!P1060,"")))</f>
        <v/>
      </c>
      <c r="DL1061" s="107" t="str">
        <f>IF('DATA ENTRY'!CK1060="","",IF('DATA ENTRY'!Q1060="","",IF(AND($DF$4='DATA ENTRY'!D1060),'DATA ENTRY'!Q1060,"")))</f>
        <v/>
      </c>
      <c r="DM1061" s="3" t="str">
        <f>IF('DATA ENTRY'!CK1060="","",IF('DATA ENTRY'!R1060="","",IF(AND($DF$4='DATA ENTRY'!D1060),'DATA ENTRY'!R1060,"")))</f>
        <v/>
      </c>
      <c r="DN1061" s="107" t="str">
        <f>IF('DATA ENTRY'!CK1060="","",IF('DATA ENTRY'!S1060="","",IF(AND($DF$4='DATA ENTRY'!D1060),'DATA ENTRY'!S1060,"")))</f>
        <v/>
      </c>
      <c r="DO1061" s="3" t="str">
        <f>IF('DATA ENTRY'!CK1060="","",IF('DATA ENTRY'!E1060="","",IF(AND($DF$4='DATA ENTRY'!D1060),'DATA ENTRY'!E1060,"")))</f>
        <v/>
      </c>
      <c r="DP1061" s="3" t="str">
        <f>IF('DATA ENTRY'!CK1060="","",IF('DATA ENTRY'!D1060="","",IF(AND($DF$4='DATA ENTRY'!D1060),'DATA ENTRY'!D1060,"")))</f>
        <v/>
      </c>
      <c r="DQ1061" s="3" t="str">
        <f>IF('DATA ENTRY'!CK1060="","",IF('DATA ENTRY'!W1060="","",IF(AND($DF$4='DATA ENTRY'!D1060),'DATA ENTRY'!W1060,"")))</f>
        <v/>
      </c>
      <c r="DR1061" s="3" t="str">
        <f>IF('DATA ENTRY'!CK1060="","",IF('DATA ENTRY'!X1060="","",IF(AND($DF$4='DATA ENTRY'!D1060),'DATA ENTRY'!X1060,"")))</f>
        <v/>
      </c>
      <c r="DS1061" s="108" t="str">
        <f t="shared" si="267"/>
        <v/>
      </c>
      <c r="DT1061" s="108" t="str">
        <f>IF('DATA ENTRY'!CK1060="","",IF('DATA ENTRY'!D1060="","",IF(AND($DF$4='DATA ENTRY'!D1060),'DATA ENTRY'!G1060,"")))</f>
        <v/>
      </c>
      <c r="DY1061">
        <f t="shared" si="268"/>
        <v>0</v>
      </c>
      <c r="EB1061" t="str">
        <f t="shared" si="269"/>
        <v/>
      </c>
      <c r="EC1061" t="str">
        <f t="shared" si="270"/>
        <v/>
      </c>
      <c r="ED1061" s="224">
        <v>1055</v>
      </c>
      <c r="EE1061" s="3" t="str">
        <f>IF('DATA ENTRY'!CK1060="","",IF('DATA ENTRY'!B1060="","",IF(AND($EF$4='DATA ENTRY'!G1060,$EH$4='DATA ENTRY'!F1060),'DATA ENTRY'!B1060,"")))</f>
        <v/>
      </c>
      <c r="EF1061" s="3" t="str">
        <f>IF('DATA ENTRY'!CK1060="","",IF('DATA ENTRY'!C1060="","",IF(AND($EF$4='DATA ENTRY'!G1060,$EH$4='DATA ENTRY'!F1060),'DATA ENTRY'!C1060,"")))</f>
        <v/>
      </c>
      <c r="EG1061" s="4" t="str">
        <f>IF('DATA ENTRY'!CK1060="","",IF('DATA ENTRY'!I1060="","",IF(AND($EF$4='DATA ENTRY'!G1060,$EH$4='DATA ENTRY'!F1060),'DATA ENTRY'!I1060,"")))</f>
        <v/>
      </c>
      <c r="EH1061" s="4" t="str">
        <f>IF('DATA ENTRY'!CK1060="","",IF('DATA ENTRY'!CK1060="","",IF(AND($EF$4='DATA ENTRY'!G1060,$EH$4='DATA ENTRY'!F1060),'DATA ENTRY'!CK1060,"")))</f>
        <v/>
      </c>
      <c r="EI1061" s="3" t="str">
        <f>IF('DATA ENTRY'!CK1060="","",IF('DATA ENTRY'!N1060="","",IF(AND($EF$4='DATA ENTRY'!G1060,$EH$4='DATA ENTRY'!F1060),'DATA ENTRY'!N1060,"")))</f>
        <v/>
      </c>
      <c r="EJ1061" s="107" t="str">
        <f>IF('DATA ENTRY'!CK1060="","",IF('DATA ENTRY'!O1060="","",IF(AND($EF$4='DATA ENTRY'!G1060,$EH$4='DATA ENTRY'!F1060),'DATA ENTRY'!O1060,"")))</f>
        <v/>
      </c>
      <c r="EK1061" s="3" t="str">
        <f>IF('DATA ENTRY'!CK1060="","",IF('DATA ENTRY'!P1060="","",IF(AND($EF$4='DATA ENTRY'!G1060,$EH$4='DATA ENTRY'!F1060),'DATA ENTRY'!P1060,"")))</f>
        <v/>
      </c>
      <c r="EL1061" s="107" t="str">
        <f>IF('DATA ENTRY'!CK1060="","",IF('DATA ENTRY'!Q1060="","",IF(AND($EF$4='DATA ENTRY'!G1060,$EH$4='DATA ENTRY'!F1060),'DATA ENTRY'!Q1060,"")))</f>
        <v/>
      </c>
      <c r="EM1061" s="3" t="str">
        <f>IF('DATA ENTRY'!CK1060="","",IF('DATA ENTRY'!R1060="","",IF(AND($EF$4='DATA ENTRY'!G1060,$EH$4='DATA ENTRY'!F1060),'DATA ENTRY'!R1060,"")))</f>
        <v/>
      </c>
      <c r="EN1061" s="107" t="str">
        <f>IF('DATA ENTRY'!CK1060="","",IF('DATA ENTRY'!S1060="","",IF(AND($EF$4='DATA ENTRY'!G1060,$EH$4='DATA ENTRY'!F1060),'DATA ENTRY'!S1060,"")))</f>
        <v/>
      </c>
      <c r="EO1061" s="3" t="str">
        <f>IF('DATA ENTRY'!CK1060="","",IF('DATA ENTRY'!E1060="","",IF(AND($EF$4='DATA ENTRY'!G1060,$EH$4='DATA ENTRY'!F1060),'DATA ENTRY'!E1060,"")))</f>
        <v/>
      </c>
      <c r="EP1061" s="3" t="str">
        <f>IF('DATA ENTRY'!CK1060="","",IF('DATA ENTRY'!D1060="","",IF(AND($EF$4='DATA ENTRY'!G1060,$EH$4='DATA ENTRY'!F1060),'DATA ENTRY'!D1060,"")))</f>
        <v/>
      </c>
      <c r="EQ1061" s="3" t="str">
        <f>IF('DATA ENTRY'!CK1060="","",IF('DATA ENTRY'!W1060="","",IF(AND($EF$4='DATA ENTRY'!G1060,$EH$4='DATA ENTRY'!F1060),'DATA ENTRY'!W1060,"")))</f>
        <v/>
      </c>
      <c r="ER1061" s="3" t="str">
        <f>IF('DATA ENTRY'!CK1060="","",IF('DATA ENTRY'!X1060="","",IF(AND($EF$4='DATA ENTRY'!G1060,$EH$4='DATA ENTRY'!F1060),'DATA ENTRY'!X1060,"")))</f>
        <v/>
      </c>
      <c r="ES1061" s="108" t="str">
        <f t="shared" si="271"/>
        <v/>
      </c>
      <c r="ET1061" s="108" t="str">
        <f>IF('DATA ENTRY'!CK1060="","",IF('DATA ENTRY'!D1060="","",IF(AND($EF$4='DATA ENTRY'!G1060,$EH$4='DATA ENTRY'!F1060),'DATA ENTRY'!G1060,"")))</f>
        <v/>
      </c>
      <c r="EY1061">
        <f t="shared" si="272"/>
        <v>0</v>
      </c>
    </row>
    <row r="1062" spans="1:155">
      <c r="A1062" t="str">
        <f>IF(S1062=0,"",1+(MAX($A$7:A1061)))</f>
        <v/>
      </c>
      <c r="B1062" s="224">
        <v>1056</v>
      </c>
      <c r="C1062" s="3" t="str">
        <f>IF('DATA ENTRY'!CK1061="","",IF('DATA ENTRY'!B1061="","",IF($D$4="All Post",'DATA ENTRY'!B1061,IF(AND($D$4='DATA ENTRY'!CK1061),'DATA ENTRY'!B1061,""))))</f>
        <v/>
      </c>
      <c r="D1062" s="3" t="str">
        <f>IF('DATA ENTRY'!CK1061="","",IF('DATA ENTRY'!C1061="","",IF($D$4="All Post",'DATA ENTRY'!C1061,IF(AND($D$4='DATA ENTRY'!CK1061),'DATA ENTRY'!C1061,""))))</f>
        <v/>
      </c>
      <c r="E1062" s="4" t="str">
        <f>IF('DATA ENTRY'!CK1061="","",IF('DATA ENTRY'!I1061="","",IF($D$4="All Post",'DATA ENTRY'!I1061,IF(AND($D$4='DATA ENTRY'!CK1061),'DATA ENTRY'!I1061,""))))</f>
        <v/>
      </c>
      <c r="F1062" s="4" t="str">
        <f>IF('DATA ENTRY'!CK1061="","",IF('DATA ENTRY'!CK1061="","",IF($D$4="All Post",'DATA ENTRY'!CK1061,IF(AND($D$4='DATA ENTRY'!CK1061),'DATA ENTRY'!CK1061,""))))</f>
        <v/>
      </c>
      <c r="G1062" s="3" t="str">
        <f>IF('DATA ENTRY'!CK1061="","",IF('DATA ENTRY'!N1061="","",IF($D$4="All Post",'DATA ENTRY'!N1061,IF(AND($D$4='DATA ENTRY'!CK1061),'DATA ENTRY'!N1061,""))))</f>
        <v/>
      </c>
      <c r="H1062" s="107" t="str">
        <f>IF('DATA ENTRY'!CK1061="","",IF('DATA ENTRY'!O1061="","",IF($D$4="All Post",'DATA ENTRY'!O1061,IF(AND($D$4='DATA ENTRY'!CK1061),'DATA ENTRY'!O1061,""))))</f>
        <v/>
      </c>
      <c r="I1062" s="3" t="str">
        <f>IF('DATA ENTRY'!CK1061="","",IF('DATA ENTRY'!P1061="","",IF($D$4="All Post",'DATA ENTRY'!P1061,IF(AND($D$4='DATA ENTRY'!CK1061),'DATA ENTRY'!P1061,""))))</f>
        <v/>
      </c>
      <c r="J1062" s="107" t="str">
        <f>IF('DATA ENTRY'!CK1061="","",IF('DATA ENTRY'!Q1061="","",IF($D$4="All Post",'DATA ENTRY'!Q1061,IF(AND($D$4='DATA ENTRY'!CK1061),'DATA ENTRY'!Q1061,""))))</f>
        <v/>
      </c>
      <c r="K1062" s="3" t="str">
        <f>IF('DATA ENTRY'!CK1061="","",IF('DATA ENTRY'!R1061="","",IF($D$4="All Post",'DATA ENTRY'!R1061,IF(AND($D$4='DATA ENTRY'!CK1061),'DATA ENTRY'!R1061,""))))</f>
        <v/>
      </c>
      <c r="L1062" s="3" t="str">
        <f>IF('DATA ENTRY'!CK1061="","",IF('DATA ENTRY'!S1061="","",IF($D$4="All Post",'DATA ENTRY'!S1061,IF(AND($D$4='DATA ENTRY'!CK1061),'DATA ENTRY'!S1061,""))))</f>
        <v/>
      </c>
      <c r="M1062" s="3" t="str">
        <f>IF('DATA ENTRY'!CK1061="","",IF('DATA ENTRY'!E1061="","",IF($D$4="All Post",'DATA ENTRY'!E1061,IF(AND($D$4='DATA ENTRY'!CK1061),'DATA ENTRY'!E1061,""))))</f>
        <v/>
      </c>
      <c r="N1062" s="3" t="str">
        <f>IF('DATA ENTRY'!CK1061="","",IF('DATA ENTRY'!W1061="","",IF($D$4="All Post",'DATA ENTRY'!W1061,IF(AND($D$4='DATA ENTRY'!CK1061),'DATA ENTRY'!W1061,""))))</f>
        <v/>
      </c>
      <c r="O1062" s="3" t="str">
        <f>IF('DATA ENTRY'!CK1061="","",IF('DATA ENTRY'!X1061="","",IF($D$4="All Post",'DATA ENTRY'!X1061,IF(AND($D$4='DATA ENTRY'!CK1061),'DATA ENTRY'!X1061,""))))</f>
        <v/>
      </c>
      <c r="P1062" s="3" t="str">
        <f>IF('DATA ENTRY'!CK1061="","",IF('DATA ENTRY'!G1061="","",IF($D$4="All Post",'DATA ENTRY'!G1061,IF(AND($D$4='DATA ENTRY'!CK1061),'DATA ENTRY'!G1061,""))))</f>
        <v/>
      </c>
      <c r="S1062">
        <f t="shared" si="259"/>
        <v>0</v>
      </c>
      <c r="T1062" t="str">
        <f t="shared" si="260"/>
        <v/>
      </c>
      <c r="BZ1062" t="str">
        <f t="shared" si="261"/>
        <v/>
      </c>
      <c r="CA1062" t="str">
        <f t="shared" si="262"/>
        <v/>
      </c>
      <c r="CB1062" s="224">
        <v>1056</v>
      </c>
      <c r="CC1062" s="3" t="str">
        <f>IF('DATA ENTRY'!CK1061="","",IF('DATA ENTRY'!B1061="","",IF(AND($CD$4='DATA ENTRY'!CK1061,$CG$4='DATA ENTRY'!D1061),'DATA ENTRY'!B1061,"")))</f>
        <v/>
      </c>
      <c r="CD1062" s="3" t="str">
        <f>IF('DATA ENTRY'!CK1061="","",IF('DATA ENTRY'!C1061="","",IF(AND($CD$4='DATA ENTRY'!CK1061,$CG$4='DATA ENTRY'!D1061),'DATA ENTRY'!C1061,"")))</f>
        <v/>
      </c>
      <c r="CE1062" s="4" t="str">
        <f>IF('DATA ENTRY'!CK1061="","",IF('DATA ENTRY'!I1061="","",IF(AND($CD$4='DATA ENTRY'!CK1061,$CG$4='DATA ENTRY'!D1061),'DATA ENTRY'!I1061,"")))</f>
        <v/>
      </c>
      <c r="CF1062" s="4" t="str">
        <f>IF('DATA ENTRY'!CK1061="","",IF('DATA ENTRY'!CK1061="","",IF(AND($CD$4='DATA ENTRY'!CK1061,$CG$4='DATA ENTRY'!D1061),'DATA ENTRY'!CK1061,"")))</f>
        <v/>
      </c>
      <c r="CG1062" s="3" t="str">
        <f>IF('DATA ENTRY'!CK1061="","",IF('DATA ENTRY'!N1061="","",IF(AND($CD$4='DATA ENTRY'!CK1061,$CG$4='DATA ENTRY'!D1061),'DATA ENTRY'!N1061,"")))</f>
        <v/>
      </c>
      <c r="CH1062" s="107" t="str">
        <f>IF('DATA ENTRY'!CK1061="","",IF('DATA ENTRY'!O1061="","",IF(AND($CD$4='DATA ENTRY'!CK1061,$CG$4='DATA ENTRY'!D1061),'DATA ENTRY'!O1061,"")))</f>
        <v/>
      </c>
      <c r="CI1062" s="3" t="str">
        <f>IF('DATA ENTRY'!CK1061="","",IF('DATA ENTRY'!P1061="","",IF(AND($CD$4='DATA ENTRY'!CK1061,$CG$4='DATA ENTRY'!D1061),'DATA ENTRY'!P1061,"")))</f>
        <v/>
      </c>
      <c r="CJ1062" s="107" t="str">
        <f>IF('DATA ENTRY'!CK1061="","",IF('DATA ENTRY'!Q1061="","",IF(AND($CD$4='DATA ENTRY'!CK1061,$CG$4='DATA ENTRY'!D1061),'DATA ENTRY'!Q1061,"")))</f>
        <v/>
      </c>
      <c r="CK1062" s="3" t="str">
        <f>IF('DATA ENTRY'!CK1061="","",IF('DATA ENTRY'!R1061="","",IF(AND($CD$4='DATA ENTRY'!CK1061,$CG$4='DATA ENTRY'!D1061),'DATA ENTRY'!R1061,"")))</f>
        <v/>
      </c>
      <c r="CL1062" s="3" t="str">
        <f>IF('DATA ENTRY'!CK1061="","",IF('DATA ENTRY'!S1061="","",IF(AND($CD$4='DATA ENTRY'!CK1061,$CG$4='DATA ENTRY'!D1061),'DATA ENTRY'!S1061,"")))</f>
        <v/>
      </c>
      <c r="CM1062" s="3" t="str">
        <f>IF('DATA ENTRY'!CK1061="","",IF('DATA ENTRY'!E1061="","",IF(AND($CD$4='DATA ENTRY'!CK1061,$CG$4='DATA ENTRY'!D1061),'DATA ENTRY'!E1061,"")))</f>
        <v/>
      </c>
      <c r="CN1062" s="3" t="str">
        <f>IF('DATA ENTRY'!CK1061="","",IF('DATA ENTRY'!W1061="","",IF(AND($CD$4='DATA ENTRY'!CK1061,$CG$4='DATA ENTRY'!D1061),'DATA ENTRY'!W1061,"")))</f>
        <v/>
      </c>
      <c r="CO1062" s="3" t="str">
        <f>IF('DATA ENTRY'!CK1061="","",IF('DATA ENTRY'!X1061="","",IF(AND($CD$4='DATA ENTRY'!CK1061,$CG$4='DATA ENTRY'!D1061),'DATA ENTRY'!X1061,"")))</f>
        <v/>
      </c>
      <c r="CP1062" s="108" t="str">
        <f t="shared" si="263"/>
        <v/>
      </c>
      <c r="CQ1062" s="108" t="str">
        <f>IF('DATA ENTRY'!CK1061="","",IF('DATA ENTRY'!G1061="","",IF(AND($CD$4='DATA ENTRY'!CK1061,$CG$4='DATA ENTRY'!D1061),'DATA ENTRY'!G1061,"")))</f>
        <v/>
      </c>
      <c r="CR1062" s="230" t="str">
        <f>IF('DATA ENTRY'!CK1061="","",IF('DATA ENTRY'!D1061="","",IF(AND($CD$4='DATA ENTRY'!CK1061,$CG$4='DATA ENTRY'!D1061),'DATA ENTRY'!D1061,"")))</f>
        <v/>
      </c>
      <c r="CS1062">
        <f t="shared" si="264"/>
        <v>0</v>
      </c>
      <c r="CT1062">
        <f t="shared" si="265"/>
        <v>0</v>
      </c>
      <c r="CV1062" s="139"/>
      <c r="CX1062">
        <f t="shared" si="266"/>
        <v>0</v>
      </c>
      <c r="DB1062" t="str">
        <f t="shared" si="273"/>
        <v/>
      </c>
      <c r="DC1062" t="str">
        <f t="shared" si="274"/>
        <v/>
      </c>
      <c r="DD1062" s="224">
        <v>1056</v>
      </c>
      <c r="DE1062" s="3" t="str">
        <f>IF('DATA ENTRY'!CK1061="","",IF('DATA ENTRY'!B1061="","",IF(AND($DF$4='DATA ENTRY'!D1061),'DATA ENTRY'!B1061,"")))</f>
        <v/>
      </c>
      <c r="DF1062" s="3" t="str">
        <f>IF('DATA ENTRY'!CK1061="","",IF('DATA ENTRY'!C1061="","",IF(AND($DF$4='DATA ENTRY'!D1061),'DATA ENTRY'!C1061,"")))</f>
        <v/>
      </c>
      <c r="DG1062" s="4" t="str">
        <f>IF('DATA ENTRY'!CK1061="","",IF('DATA ENTRY'!I1061="","",IF(AND($DF$4='DATA ENTRY'!D1061),'DATA ENTRY'!I1061,"")))</f>
        <v/>
      </c>
      <c r="DH1062" s="4" t="str">
        <f>IF('DATA ENTRY'!CK1061="","",IF('DATA ENTRY'!CK1061="","",IF(AND($DF$4='DATA ENTRY'!D1061),'DATA ENTRY'!CK1061,"")))</f>
        <v/>
      </c>
      <c r="DI1062" s="3" t="str">
        <f>IF('DATA ENTRY'!CK1061="","",IF('DATA ENTRY'!N1061="","",IF(AND($DF$4='DATA ENTRY'!D1061),'DATA ENTRY'!N1061,"")))</f>
        <v/>
      </c>
      <c r="DJ1062" s="107" t="str">
        <f>IF('DATA ENTRY'!CK1061="","",IF('DATA ENTRY'!O1061="","",IF(AND($DF$4='DATA ENTRY'!D1061),'DATA ENTRY'!O1061,"")))</f>
        <v/>
      </c>
      <c r="DK1062" s="3" t="str">
        <f>IF('DATA ENTRY'!CK1061="","",IF('DATA ENTRY'!P1061="","",IF(AND($DF$4='DATA ENTRY'!D1061),'DATA ENTRY'!P1061,"")))</f>
        <v/>
      </c>
      <c r="DL1062" s="107" t="str">
        <f>IF('DATA ENTRY'!CK1061="","",IF('DATA ENTRY'!Q1061="","",IF(AND($DF$4='DATA ENTRY'!D1061),'DATA ENTRY'!Q1061,"")))</f>
        <v/>
      </c>
      <c r="DM1062" s="3" t="str">
        <f>IF('DATA ENTRY'!CK1061="","",IF('DATA ENTRY'!R1061="","",IF(AND($DF$4='DATA ENTRY'!D1061),'DATA ENTRY'!R1061,"")))</f>
        <v/>
      </c>
      <c r="DN1062" s="107" t="str">
        <f>IF('DATA ENTRY'!CK1061="","",IF('DATA ENTRY'!S1061="","",IF(AND($DF$4='DATA ENTRY'!D1061),'DATA ENTRY'!S1061,"")))</f>
        <v/>
      </c>
      <c r="DO1062" s="3" t="str">
        <f>IF('DATA ENTRY'!CK1061="","",IF('DATA ENTRY'!E1061="","",IF(AND($DF$4='DATA ENTRY'!D1061),'DATA ENTRY'!E1061,"")))</f>
        <v/>
      </c>
      <c r="DP1062" s="3" t="str">
        <f>IF('DATA ENTRY'!CK1061="","",IF('DATA ENTRY'!D1061="","",IF(AND($DF$4='DATA ENTRY'!D1061),'DATA ENTRY'!D1061,"")))</f>
        <v/>
      </c>
      <c r="DQ1062" s="3" t="str">
        <f>IF('DATA ENTRY'!CK1061="","",IF('DATA ENTRY'!W1061="","",IF(AND($DF$4='DATA ENTRY'!D1061),'DATA ENTRY'!W1061,"")))</f>
        <v/>
      </c>
      <c r="DR1062" s="3" t="str">
        <f>IF('DATA ENTRY'!CK1061="","",IF('DATA ENTRY'!X1061="","",IF(AND($DF$4='DATA ENTRY'!D1061),'DATA ENTRY'!X1061,"")))</f>
        <v/>
      </c>
      <c r="DS1062" s="108" t="str">
        <f t="shared" si="267"/>
        <v/>
      </c>
      <c r="DT1062" s="108" t="str">
        <f>IF('DATA ENTRY'!CK1061="","",IF('DATA ENTRY'!D1061="","",IF(AND($DF$4='DATA ENTRY'!D1061),'DATA ENTRY'!G1061,"")))</f>
        <v/>
      </c>
      <c r="DY1062">
        <f t="shared" si="268"/>
        <v>0</v>
      </c>
      <c r="EB1062" t="str">
        <f t="shared" si="269"/>
        <v/>
      </c>
      <c r="EC1062" t="str">
        <f t="shared" si="270"/>
        <v/>
      </c>
      <c r="ED1062" s="224">
        <v>1056</v>
      </c>
      <c r="EE1062" s="3" t="str">
        <f>IF('DATA ENTRY'!CK1061="","",IF('DATA ENTRY'!B1061="","",IF(AND($EF$4='DATA ENTRY'!G1061,$EH$4='DATA ENTRY'!F1061),'DATA ENTRY'!B1061,"")))</f>
        <v/>
      </c>
      <c r="EF1062" s="3" t="str">
        <f>IF('DATA ENTRY'!CK1061="","",IF('DATA ENTRY'!C1061="","",IF(AND($EF$4='DATA ENTRY'!G1061,$EH$4='DATA ENTRY'!F1061),'DATA ENTRY'!C1061,"")))</f>
        <v/>
      </c>
      <c r="EG1062" s="4" t="str">
        <f>IF('DATA ENTRY'!CK1061="","",IF('DATA ENTRY'!I1061="","",IF(AND($EF$4='DATA ENTRY'!G1061,$EH$4='DATA ENTRY'!F1061),'DATA ENTRY'!I1061,"")))</f>
        <v/>
      </c>
      <c r="EH1062" s="4" t="str">
        <f>IF('DATA ENTRY'!CK1061="","",IF('DATA ENTRY'!CK1061="","",IF(AND($EF$4='DATA ENTRY'!G1061,$EH$4='DATA ENTRY'!F1061),'DATA ENTRY'!CK1061,"")))</f>
        <v/>
      </c>
      <c r="EI1062" s="3" t="str">
        <f>IF('DATA ENTRY'!CK1061="","",IF('DATA ENTRY'!N1061="","",IF(AND($EF$4='DATA ENTRY'!G1061,$EH$4='DATA ENTRY'!F1061),'DATA ENTRY'!N1061,"")))</f>
        <v/>
      </c>
      <c r="EJ1062" s="107" t="str">
        <f>IF('DATA ENTRY'!CK1061="","",IF('DATA ENTRY'!O1061="","",IF(AND($EF$4='DATA ENTRY'!G1061,$EH$4='DATA ENTRY'!F1061),'DATA ENTRY'!O1061,"")))</f>
        <v/>
      </c>
      <c r="EK1062" s="3" t="str">
        <f>IF('DATA ENTRY'!CK1061="","",IF('DATA ENTRY'!P1061="","",IF(AND($EF$4='DATA ENTRY'!G1061,$EH$4='DATA ENTRY'!F1061),'DATA ENTRY'!P1061,"")))</f>
        <v/>
      </c>
      <c r="EL1062" s="107" t="str">
        <f>IF('DATA ENTRY'!CK1061="","",IF('DATA ENTRY'!Q1061="","",IF(AND($EF$4='DATA ENTRY'!G1061,$EH$4='DATA ENTRY'!F1061),'DATA ENTRY'!Q1061,"")))</f>
        <v/>
      </c>
      <c r="EM1062" s="3" t="str">
        <f>IF('DATA ENTRY'!CK1061="","",IF('DATA ENTRY'!R1061="","",IF(AND($EF$4='DATA ENTRY'!G1061,$EH$4='DATA ENTRY'!F1061),'DATA ENTRY'!R1061,"")))</f>
        <v/>
      </c>
      <c r="EN1062" s="107" t="str">
        <f>IF('DATA ENTRY'!CK1061="","",IF('DATA ENTRY'!S1061="","",IF(AND($EF$4='DATA ENTRY'!G1061,$EH$4='DATA ENTRY'!F1061),'DATA ENTRY'!S1061,"")))</f>
        <v/>
      </c>
      <c r="EO1062" s="3" t="str">
        <f>IF('DATA ENTRY'!CK1061="","",IF('DATA ENTRY'!E1061="","",IF(AND($EF$4='DATA ENTRY'!G1061,$EH$4='DATA ENTRY'!F1061),'DATA ENTRY'!E1061,"")))</f>
        <v/>
      </c>
      <c r="EP1062" s="3" t="str">
        <f>IF('DATA ENTRY'!CK1061="","",IF('DATA ENTRY'!D1061="","",IF(AND($EF$4='DATA ENTRY'!G1061,$EH$4='DATA ENTRY'!F1061),'DATA ENTRY'!D1061,"")))</f>
        <v/>
      </c>
      <c r="EQ1062" s="3" t="str">
        <f>IF('DATA ENTRY'!CK1061="","",IF('DATA ENTRY'!W1061="","",IF(AND($EF$4='DATA ENTRY'!G1061,$EH$4='DATA ENTRY'!F1061),'DATA ENTRY'!W1061,"")))</f>
        <v/>
      </c>
      <c r="ER1062" s="3" t="str">
        <f>IF('DATA ENTRY'!CK1061="","",IF('DATA ENTRY'!X1061="","",IF(AND($EF$4='DATA ENTRY'!G1061,$EH$4='DATA ENTRY'!F1061),'DATA ENTRY'!X1061,"")))</f>
        <v/>
      </c>
      <c r="ES1062" s="108" t="str">
        <f t="shared" si="271"/>
        <v/>
      </c>
      <c r="ET1062" s="108" t="str">
        <f>IF('DATA ENTRY'!CK1061="","",IF('DATA ENTRY'!D1061="","",IF(AND($EF$4='DATA ENTRY'!G1061,$EH$4='DATA ENTRY'!F1061),'DATA ENTRY'!G1061,"")))</f>
        <v/>
      </c>
      <c r="EY1062">
        <f t="shared" si="272"/>
        <v>0</v>
      </c>
    </row>
    <row r="1063" spans="1:155">
      <c r="A1063" t="str">
        <f>IF(S1063=0,"",1+(MAX($A$7:A1062)))</f>
        <v/>
      </c>
      <c r="B1063" s="224">
        <v>1057</v>
      </c>
      <c r="C1063" s="3" t="str">
        <f>IF('DATA ENTRY'!CK1062="","",IF('DATA ENTRY'!B1062="","",IF($D$4="All Post",'DATA ENTRY'!B1062,IF(AND($D$4='DATA ENTRY'!CK1062),'DATA ENTRY'!B1062,""))))</f>
        <v/>
      </c>
      <c r="D1063" s="3" t="str">
        <f>IF('DATA ENTRY'!CK1062="","",IF('DATA ENTRY'!C1062="","",IF($D$4="All Post",'DATA ENTRY'!C1062,IF(AND($D$4='DATA ENTRY'!CK1062),'DATA ENTRY'!C1062,""))))</f>
        <v/>
      </c>
      <c r="E1063" s="4" t="str">
        <f>IF('DATA ENTRY'!CK1062="","",IF('DATA ENTRY'!I1062="","",IF($D$4="All Post",'DATA ENTRY'!I1062,IF(AND($D$4='DATA ENTRY'!CK1062),'DATA ENTRY'!I1062,""))))</f>
        <v/>
      </c>
      <c r="F1063" s="4" t="str">
        <f>IF('DATA ENTRY'!CK1062="","",IF('DATA ENTRY'!CK1062="","",IF($D$4="All Post",'DATA ENTRY'!CK1062,IF(AND($D$4='DATA ENTRY'!CK1062),'DATA ENTRY'!CK1062,""))))</f>
        <v/>
      </c>
      <c r="G1063" s="3" t="str">
        <f>IF('DATA ENTRY'!CK1062="","",IF('DATA ENTRY'!N1062="","",IF($D$4="All Post",'DATA ENTRY'!N1062,IF(AND($D$4='DATA ENTRY'!CK1062),'DATA ENTRY'!N1062,""))))</f>
        <v/>
      </c>
      <c r="H1063" s="107" t="str">
        <f>IF('DATA ENTRY'!CK1062="","",IF('DATA ENTRY'!O1062="","",IF($D$4="All Post",'DATA ENTRY'!O1062,IF(AND($D$4='DATA ENTRY'!CK1062),'DATA ENTRY'!O1062,""))))</f>
        <v/>
      </c>
      <c r="I1063" s="3" t="str">
        <f>IF('DATA ENTRY'!CK1062="","",IF('DATA ENTRY'!P1062="","",IF($D$4="All Post",'DATA ENTRY'!P1062,IF(AND($D$4='DATA ENTRY'!CK1062),'DATA ENTRY'!P1062,""))))</f>
        <v/>
      </c>
      <c r="J1063" s="107" t="str">
        <f>IF('DATA ENTRY'!CK1062="","",IF('DATA ENTRY'!Q1062="","",IF($D$4="All Post",'DATA ENTRY'!Q1062,IF(AND($D$4='DATA ENTRY'!CK1062),'DATA ENTRY'!Q1062,""))))</f>
        <v/>
      </c>
      <c r="K1063" s="3" t="str">
        <f>IF('DATA ENTRY'!CK1062="","",IF('DATA ENTRY'!R1062="","",IF($D$4="All Post",'DATA ENTRY'!R1062,IF(AND($D$4='DATA ENTRY'!CK1062),'DATA ENTRY'!R1062,""))))</f>
        <v/>
      </c>
      <c r="L1063" s="3" t="str">
        <f>IF('DATA ENTRY'!CK1062="","",IF('DATA ENTRY'!S1062="","",IF($D$4="All Post",'DATA ENTRY'!S1062,IF(AND($D$4='DATA ENTRY'!CK1062),'DATA ENTRY'!S1062,""))))</f>
        <v/>
      </c>
      <c r="M1063" s="3" t="str">
        <f>IF('DATA ENTRY'!CK1062="","",IF('DATA ENTRY'!E1062="","",IF($D$4="All Post",'DATA ENTRY'!E1062,IF(AND($D$4='DATA ENTRY'!CK1062),'DATA ENTRY'!E1062,""))))</f>
        <v/>
      </c>
      <c r="N1063" s="3" t="str">
        <f>IF('DATA ENTRY'!CK1062="","",IF('DATA ENTRY'!W1062="","",IF($D$4="All Post",'DATA ENTRY'!W1062,IF(AND($D$4='DATA ENTRY'!CK1062),'DATA ENTRY'!W1062,""))))</f>
        <v/>
      </c>
      <c r="O1063" s="3" t="str">
        <f>IF('DATA ENTRY'!CK1062="","",IF('DATA ENTRY'!X1062="","",IF($D$4="All Post",'DATA ENTRY'!X1062,IF(AND($D$4='DATA ENTRY'!CK1062),'DATA ENTRY'!X1062,""))))</f>
        <v/>
      </c>
      <c r="P1063" s="3" t="str">
        <f>IF('DATA ENTRY'!CK1062="","",IF('DATA ENTRY'!G1062="","",IF($D$4="All Post",'DATA ENTRY'!G1062,IF(AND($D$4='DATA ENTRY'!CK1062),'DATA ENTRY'!G1062,""))))</f>
        <v/>
      </c>
      <c r="S1063">
        <f t="shared" si="259"/>
        <v>0</v>
      </c>
      <c r="T1063" t="str">
        <f t="shared" si="260"/>
        <v/>
      </c>
      <c r="BZ1063" t="str">
        <f t="shared" si="261"/>
        <v/>
      </c>
      <c r="CA1063" t="str">
        <f t="shared" si="262"/>
        <v/>
      </c>
      <c r="CB1063" s="224">
        <v>1057</v>
      </c>
      <c r="CC1063" s="3" t="str">
        <f>IF('DATA ENTRY'!CK1062="","",IF('DATA ENTRY'!B1062="","",IF(AND($CD$4='DATA ENTRY'!CK1062,$CG$4='DATA ENTRY'!D1062),'DATA ENTRY'!B1062,"")))</f>
        <v/>
      </c>
      <c r="CD1063" s="3" t="str">
        <f>IF('DATA ENTRY'!CK1062="","",IF('DATA ENTRY'!C1062="","",IF(AND($CD$4='DATA ENTRY'!CK1062,$CG$4='DATA ENTRY'!D1062),'DATA ENTRY'!C1062,"")))</f>
        <v/>
      </c>
      <c r="CE1063" s="4" t="str">
        <f>IF('DATA ENTRY'!CK1062="","",IF('DATA ENTRY'!I1062="","",IF(AND($CD$4='DATA ENTRY'!CK1062,$CG$4='DATA ENTRY'!D1062),'DATA ENTRY'!I1062,"")))</f>
        <v/>
      </c>
      <c r="CF1063" s="4" t="str">
        <f>IF('DATA ENTRY'!CK1062="","",IF('DATA ENTRY'!CK1062="","",IF(AND($CD$4='DATA ENTRY'!CK1062,$CG$4='DATA ENTRY'!D1062),'DATA ENTRY'!CK1062,"")))</f>
        <v/>
      </c>
      <c r="CG1063" s="3" t="str">
        <f>IF('DATA ENTRY'!CK1062="","",IF('DATA ENTRY'!N1062="","",IF(AND($CD$4='DATA ENTRY'!CK1062,$CG$4='DATA ENTRY'!D1062),'DATA ENTRY'!N1062,"")))</f>
        <v/>
      </c>
      <c r="CH1063" s="107" t="str">
        <f>IF('DATA ENTRY'!CK1062="","",IF('DATA ENTRY'!O1062="","",IF(AND($CD$4='DATA ENTRY'!CK1062,$CG$4='DATA ENTRY'!D1062),'DATA ENTRY'!O1062,"")))</f>
        <v/>
      </c>
      <c r="CI1063" s="3" t="str">
        <f>IF('DATA ENTRY'!CK1062="","",IF('DATA ENTRY'!P1062="","",IF(AND($CD$4='DATA ENTRY'!CK1062,$CG$4='DATA ENTRY'!D1062),'DATA ENTRY'!P1062,"")))</f>
        <v/>
      </c>
      <c r="CJ1063" s="107" t="str">
        <f>IF('DATA ENTRY'!CK1062="","",IF('DATA ENTRY'!Q1062="","",IF(AND($CD$4='DATA ENTRY'!CK1062,$CG$4='DATA ENTRY'!D1062),'DATA ENTRY'!Q1062,"")))</f>
        <v/>
      </c>
      <c r="CK1063" s="3" t="str">
        <f>IF('DATA ENTRY'!CK1062="","",IF('DATA ENTRY'!R1062="","",IF(AND($CD$4='DATA ENTRY'!CK1062,$CG$4='DATA ENTRY'!D1062),'DATA ENTRY'!R1062,"")))</f>
        <v/>
      </c>
      <c r="CL1063" s="3" t="str">
        <f>IF('DATA ENTRY'!CK1062="","",IF('DATA ENTRY'!S1062="","",IF(AND($CD$4='DATA ENTRY'!CK1062,$CG$4='DATA ENTRY'!D1062),'DATA ENTRY'!S1062,"")))</f>
        <v/>
      </c>
      <c r="CM1063" s="3" t="str">
        <f>IF('DATA ENTRY'!CK1062="","",IF('DATA ENTRY'!E1062="","",IF(AND($CD$4='DATA ENTRY'!CK1062,$CG$4='DATA ENTRY'!D1062),'DATA ENTRY'!E1062,"")))</f>
        <v/>
      </c>
      <c r="CN1063" s="3" t="str">
        <f>IF('DATA ENTRY'!CK1062="","",IF('DATA ENTRY'!W1062="","",IF(AND($CD$4='DATA ENTRY'!CK1062,$CG$4='DATA ENTRY'!D1062),'DATA ENTRY'!W1062,"")))</f>
        <v/>
      </c>
      <c r="CO1063" s="3" t="str">
        <f>IF('DATA ENTRY'!CK1062="","",IF('DATA ENTRY'!X1062="","",IF(AND($CD$4='DATA ENTRY'!CK1062,$CG$4='DATA ENTRY'!D1062),'DATA ENTRY'!X1062,"")))</f>
        <v/>
      </c>
      <c r="CP1063" s="108" t="str">
        <f t="shared" si="263"/>
        <v/>
      </c>
      <c r="CQ1063" s="108" t="str">
        <f>IF('DATA ENTRY'!CK1062="","",IF('DATA ENTRY'!G1062="","",IF(AND($CD$4='DATA ENTRY'!CK1062,$CG$4='DATA ENTRY'!D1062),'DATA ENTRY'!G1062,"")))</f>
        <v/>
      </c>
      <c r="CR1063" s="230" t="str">
        <f>IF('DATA ENTRY'!CK1062="","",IF('DATA ENTRY'!D1062="","",IF(AND($CD$4='DATA ENTRY'!CK1062,$CG$4='DATA ENTRY'!D1062),'DATA ENTRY'!D1062,"")))</f>
        <v/>
      </c>
      <c r="CS1063">
        <f t="shared" si="264"/>
        <v>0</v>
      </c>
      <c r="CT1063">
        <f t="shared" si="265"/>
        <v>0</v>
      </c>
      <c r="CV1063" s="139"/>
      <c r="CX1063">
        <f t="shared" si="266"/>
        <v>0</v>
      </c>
      <c r="DB1063" t="str">
        <f t="shared" si="273"/>
        <v/>
      </c>
      <c r="DC1063" t="str">
        <f t="shared" si="274"/>
        <v/>
      </c>
      <c r="DD1063" s="224">
        <v>1057</v>
      </c>
      <c r="DE1063" s="3" t="str">
        <f>IF('DATA ENTRY'!CK1062="","",IF('DATA ENTRY'!B1062="","",IF(AND($DF$4='DATA ENTRY'!D1062),'DATA ENTRY'!B1062,"")))</f>
        <v/>
      </c>
      <c r="DF1063" s="3" t="str">
        <f>IF('DATA ENTRY'!CK1062="","",IF('DATA ENTRY'!C1062="","",IF(AND($DF$4='DATA ENTRY'!D1062),'DATA ENTRY'!C1062,"")))</f>
        <v/>
      </c>
      <c r="DG1063" s="4" t="str">
        <f>IF('DATA ENTRY'!CK1062="","",IF('DATA ENTRY'!I1062="","",IF(AND($DF$4='DATA ENTRY'!D1062),'DATA ENTRY'!I1062,"")))</f>
        <v/>
      </c>
      <c r="DH1063" s="4" t="str">
        <f>IF('DATA ENTRY'!CK1062="","",IF('DATA ENTRY'!CK1062="","",IF(AND($DF$4='DATA ENTRY'!D1062),'DATA ENTRY'!CK1062,"")))</f>
        <v/>
      </c>
      <c r="DI1063" s="3" t="str">
        <f>IF('DATA ENTRY'!CK1062="","",IF('DATA ENTRY'!N1062="","",IF(AND($DF$4='DATA ENTRY'!D1062),'DATA ENTRY'!N1062,"")))</f>
        <v/>
      </c>
      <c r="DJ1063" s="107" t="str">
        <f>IF('DATA ENTRY'!CK1062="","",IF('DATA ENTRY'!O1062="","",IF(AND($DF$4='DATA ENTRY'!D1062),'DATA ENTRY'!O1062,"")))</f>
        <v/>
      </c>
      <c r="DK1063" s="3" t="str">
        <f>IF('DATA ENTRY'!CK1062="","",IF('DATA ENTRY'!P1062="","",IF(AND($DF$4='DATA ENTRY'!D1062),'DATA ENTRY'!P1062,"")))</f>
        <v/>
      </c>
      <c r="DL1063" s="107" t="str">
        <f>IF('DATA ENTRY'!CK1062="","",IF('DATA ENTRY'!Q1062="","",IF(AND($DF$4='DATA ENTRY'!D1062),'DATA ENTRY'!Q1062,"")))</f>
        <v/>
      </c>
      <c r="DM1063" s="3" t="str">
        <f>IF('DATA ENTRY'!CK1062="","",IF('DATA ENTRY'!R1062="","",IF(AND($DF$4='DATA ENTRY'!D1062),'DATA ENTRY'!R1062,"")))</f>
        <v/>
      </c>
      <c r="DN1063" s="107" t="str">
        <f>IF('DATA ENTRY'!CK1062="","",IF('DATA ENTRY'!S1062="","",IF(AND($DF$4='DATA ENTRY'!D1062),'DATA ENTRY'!S1062,"")))</f>
        <v/>
      </c>
      <c r="DO1063" s="3" t="str">
        <f>IF('DATA ENTRY'!CK1062="","",IF('DATA ENTRY'!E1062="","",IF(AND($DF$4='DATA ENTRY'!D1062),'DATA ENTRY'!E1062,"")))</f>
        <v/>
      </c>
      <c r="DP1063" s="3" t="str">
        <f>IF('DATA ENTRY'!CK1062="","",IF('DATA ENTRY'!D1062="","",IF(AND($DF$4='DATA ENTRY'!D1062),'DATA ENTRY'!D1062,"")))</f>
        <v/>
      </c>
      <c r="DQ1063" s="3" t="str">
        <f>IF('DATA ENTRY'!CK1062="","",IF('DATA ENTRY'!W1062="","",IF(AND($DF$4='DATA ENTRY'!D1062),'DATA ENTRY'!W1062,"")))</f>
        <v/>
      </c>
      <c r="DR1063" s="3" t="str">
        <f>IF('DATA ENTRY'!CK1062="","",IF('DATA ENTRY'!X1062="","",IF(AND($DF$4='DATA ENTRY'!D1062),'DATA ENTRY'!X1062,"")))</f>
        <v/>
      </c>
      <c r="DS1063" s="108" t="str">
        <f t="shared" si="267"/>
        <v/>
      </c>
      <c r="DT1063" s="108" t="str">
        <f>IF('DATA ENTRY'!CK1062="","",IF('DATA ENTRY'!D1062="","",IF(AND($DF$4='DATA ENTRY'!D1062),'DATA ENTRY'!G1062,"")))</f>
        <v/>
      </c>
      <c r="DY1063">
        <f t="shared" si="268"/>
        <v>0</v>
      </c>
      <c r="EB1063" t="str">
        <f t="shared" si="269"/>
        <v/>
      </c>
      <c r="EC1063" t="str">
        <f t="shared" si="270"/>
        <v/>
      </c>
      <c r="ED1063" s="224">
        <v>1057</v>
      </c>
      <c r="EE1063" s="3" t="str">
        <f>IF('DATA ENTRY'!CK1062="","",IF('DATA ENTRY'!B1062="","",IF(AND($EF$4='DATA ENTRY'!G1062,$EH$4='DATA ENTRY'!F1062),'DATA ENTRY'!B1062,"")))</f>
        <v/>
      </c>
      <c r="EF1063" s="3" t="str">
        <f>IF('DATA ENTRY'!CK1062="","",IF('DATA ENTRY'!C1062="","",IF(AND($EF$4='DATA ENTRY'!G1062,$EH$4='DATA ENTRY'!F1062),'DATA ENTRY'!C1062,"")))</f>
        <v/>
      </c>
      <c r="EG1063" s="4" t="str">
        <f>IF('DATA ENTRY'!CK1062="","",IF('DATA ENTRY'!I1062="","",IF(AND($EF$4='DATA ENTRY'!G1062,$EH$4='DATA ENTRY'!F1062),'DATA ENTRY'!I1062,"")))</f>
        <v/>
      </c>
      <c r="EH1063" s="4" t="str">
        <f>IF('DATA ENTRY'!CK1062="","",IF('DATA ENTRY'!CK1062="","",IF(AND($EF$4='DATA ENTRY'!G1062,$EH$4='DATA ENTRY'!F1062),'DATA ENTRY'!CK1062,"")))</f>
        <v/>
      </c>
      <c r="EI1063" s="3" t="str">
        <f>IF('DATA ENTRY'!CK1062="","",IF('DATA ENTRY'!N1062="","",IF(AND($EF$4='DATA ENTRY'!G1062,$EH$4='DATA ENTRY'!F1062),'DATA ENTRY'!N1062,"")))</f>
        <v/>
      </c>
      <c r="EJ1063" s="107" t="str">
        <f>IF('DATA ENTRY'!CK1062="","",IF('DATA ENTRY'!O1062="","",IF(AND($EF$4='DATA ENTRY'!G1062,$EH$4='DATA ENTRY'!F1062),'DATA ENTRY'!O1062,"")))</f>
        <v/>
      </c>
      <c r="EK1063" s="3" t="str">
        <f>IF('DATA ENTRY'!CK1062="","",IF('DATA ENTRY'!P1062="","",IF(AND($EF$4='DATA ENTRY'!G1062,$EH$4='DATA ENTRY'!F1062),'DATA ENTRY'!P1062,"")))</f>
        <v/>
      </c>
      <c r="EL1063" s="107" t="str">
        <f>IF('DATA ENTRY'!CK1062="","",IF('DATA ENTRY'!Q1062="","",IF(AND($EF$4='DATA ENTRY'!G1062,$EH$4='DATA ENTRY'!F1062),'DATA ENTRY'!Q1062,"")))</f>
        <v/>
      </c>
      <c r="EM1063" s="3" t="str">
        <f>IF('DATA ENTRY'!CK1062="","",IF('DATA ENTRY'!R1062="","",IF(AND($EF$4='DATA ENTRY'!G1062,$EH$4='DATA ENTRY'!F1062),'DATA ENTRY'!R1062,"")))</f>
        <v/>
      </c>
      <c r="EN1063" s="107" t="str">
        <f>IF('DATA ENTRY'!CK1062="","",IF('DATA ENTRY'!S1062="","",IF(AND($EF$4='DATA ENTRY'!G1062,$EH$4='DATA ENTRY'!F1062),'DATA ENTRY'!S1062,"")))</f>
        <v/>
      </c>
      <c r="EO1063" s="3" t="str">
        <f>IF('DATA ENTRY'!CK1062="","",IF('DATA ENTRY'!E1062="","",IF(AND($EF$4='DATA ENTRY'!G1062,$EH$4='DATA ENTRY'!F1062),'DATA ENTRY'!E1062,"")))</f>
        <v/>
      </c>
      <c r="EP1063" s="3" t="str">
        <f>IF('DATA ENTRY'!CK1062="","",IF('DATA ENTRY'!D1062="","",IF(AND($EF$4='DATA ENTRY'!G1062,$EH$4='DATA ENTRY'!F1062),'DATA ENTRY'!D1062,"")))</f>
        <v/>
      </c>
      <c r="EQ1063" s="3" t="str">
        <f>IF('DATA ENTRY'!CK1062="","",IF('DATA ENTRY'!W1062="","",IF(AND($EF$4='DATA ENTRY'!G1062,$EH$4='DATA ENTRY'!F1062),'DATA ENTRY'!W1062,"")))</f>
        <v/>
      </c>
      <c r="ER1063" s="3" t="str">
        <f>IF('DATA ENTRY'!CK1062="","",IF('DATA ENTRY'!X1062="","",IF(AND($EF$4='DATA ENTRY'!G1062,$EH$4='DATA ENTRY'!F1062),'DATA ENTRY'!X1062,"")))</f>
        <v/>
      </c>
      <c r="ES1063" s="108" t="str">
        <f t="shared" si="271"/>
        <v/>
      </c>
      <c r="ET1063" s="108" t="str">
        <f>IF('DATA ENTRY'!CK1062="","",IF('DATA ENTRY'!D1062="","",IF(AND($EF$4='DATA ENTRY'!G1062,$EH$4='DATA ENTRY'!F1062),'DATA ENTRY'!G1062,"")))</f>
        <v/>
      </c>
      <c r="EY1063">
        <f t="shared" si="272"/>
        <v>0</v>
      </c>
    </row>
    <row r="1064" spans="1:155">
      <c r="A1064" t="str">
        <f>IF(S1064=0,"",1+(MAX($A$7:A1063)))</f>
        <v/>
      </c>
      <c r="B1064" s="224">
        <v>1058</v>
      </c>
      <c r="C1064" s="3" t="str">
        <f>IF('DATA ENTRY'!CK1063="","",IF('DATA ENTRY'!B1063="","",IF($D$4="All Post",'DATA ENTRY'!B1063,IF(AND($D$4='DATA ENTRY'!CK1063),'DATA ENTRY'!B1063,""))))</f>
        <v/>
      </c>
      <c r="D1064" s="3" t="str">
        <f>IF('DATA ENTRY'!CK1063="","",IF('DATA ENTRY'!C1063="","",IF($D$4="All Post",'DATA ENTRY'!C1063,IF(AND($D$4='DATA ENTRY'!CK1063),'DATA ENTRY'!C1063,""))))</f>
        <v/>
      </c>
      <c r="E1064" s="4" t="str">
        <f>IF('DATA ENTRY'!CK1063="","",IF('DATA ENTRY'!I1063="","",IF($D$4="All Post",'DATA ENTRY'!I1063,IF(AND($D$4='DATA ENTRY'!CK1063),'DATA ENTRY'!I1063,""))))</f>
        <v/>
      </c>
      <c r="F1064" s="4" t="str">
        <f>IF('DATA ENTRY'!CK1063="","",IF('DATA ENTRY'!CK1063="","",IF($D$4="All Post",'DATA ENTRY'!CK1063,IF(AND($D$4='DATA ENTRY'!CK1063),'DATA ENTRY'!CK1063,""))))</f>
        <v/>
      </c>
      <c r="G1064" s="3" t="str">
        <f>IF('DATA ENTRY'!CK1063="","",IF('DATA ENTRY'!N1063="","",IF($D$4="All Post",'DATA ENTRY'!N1063,IF(AND($D$4='DATA ENTRY'!CK1063),'DATA ENTRY'!N1063,""))))</f>
        <v/>
      </c>
      <c r="H1064" s="107" t="str">
        <f>IF('DATA ENTRY'!CK1063="","",IF('DATA ENTRY'!O1063="","",IF($D$4="All Post",'DATA ENTRY'!O1063,IF(AND($D$4='DATA ENTRY'!CK1063),'DATA ENTRY'!O1063,""))))</f>
        <v/>
      </c>
      <c r="I1064" s="3" t="str">
        <f>IF('DATA ENTRY'!CK1063="","",IF('DATA ENTRY'!P1063="","",IF($D$4="All Post",'DATA ENTRY'!P1063,IF(AND($D$4='DATA ENTRY'!CK1063),'DATA ENTRY'!P1063,""))))</f>
        <v/>
      </c>
      <c r="J1064" s="107" t="str">
        <f>IF('DATA ENTRY'!CK1063="","",IF('DATA ENTRY'!Q1063="","",IF($D$4="All Post",'DATA ENTRY'!Q1063,IF(AND($D$4='DATA ENTRY'!CK1063),'DATA ENTRY'!Q1063,""))))</f>
        <v/>
      </c>
      <c r="K1064" s="3" t="str">
        <f>IF('DATA ENTRY'!CK1063="","",IF('DATA ENTRY'!R1063="","",IF($D$4="All Post",'DATA ENTRY'!R1063,IF(AND($D$4='DATA ENTRY'!CK1063),'DATA ENTRY'!R1063,""))))</f>
        <v/>
      </c>
      <c r="L1064" s="3" t="str">
        <f>IF('DATA ENTRY'!CK1063="","",IF('DATA ENTRY'!S1063="","",IF($D$4="All Post",'DATA ENTRY'!S1063,IF(AND($D$4='DATA ENTRY'!CK1063),'DATA ENTRY'!S1063,""))))</f>
        <v/>
      </c>
      <c r="M1064" s="3" t="str">
        <f>IF('DATA ENTRY'!CK1063="","",IF('DATA ENTRY'!E1063="","",IF($D$4="All Post",'DATA ENTRY'!E1063,IF(AND($D$4='DATA ENTRY'!CK1063),'DATA ENTRY'!E1063,""))))</f>
        <v/>
      </c>
      <c r="N1064" s="3" t="str">
        <f>IF('DATA ENTRY'!CK1063="","",IF('DATA ENTRY'!W1063="","",IF($D$4="All Post",'DATA ENTRY'!W1063,IF(AND($D$4='DATA ENTRY'!CK1063),'DATA ENTRY'!W1063,""))))</f>
        <v/>
      </c>
      <c r="O1064" s="3" t="str">
        <f>IF('DATA ENTRY'!CK1063="","",IF('DATA ENTRY'!X1063="","",IF($D$4="All Post",'DATA ENTRY'!X1063,IF(AND($D$4='DATA ENTRY'!CK1063),'DATA ENTRY'!X1063,""))))</f>
        <v/>
      </c>
      <c r="P1064" s="3" t="str">
        <f>IF('DATA ENTRY'!CK1063="","",IF('DATA ENTRY'!G1063="","",IF($D$4="All Post",'DATA ENTRY'!G1063,IF(AND($D$4='DATA ENTRY'!CK1063),'DATA ENTRY'!G1063,""))))</f>
        <v/>
      </c>
      <c r="S1064">
        <f t="shared" si="259"/>
        <v>0</v>
      </c>
      <c r="T1064" t="str">
        <f t="shared" si="260"/>
        <v/>
      </c>
      <c r="BZ1064" t="str">
        <f t="shared" si="261"/>
        <v/>
      </c>
      <c r="CA1064" t="str">
        <f t="shared" si="262"/>
        <v/>
      </c>
      <c r="CB1064" s="224">
        <v>1058</v>
      </c>
      <c r="CC1064" s="3" t="str">
        <f>IF('DATA ENTRY'!CK1063="","",IF('DATA ENTRY'!B1063="","",IF(AND($CD$4='DATA ENTRY'!CK1063,$CG$4='DATA ENTRY'!D1063),'DATA ENTRY'!B1063,"")))</f>
        <v/>
      </c>
      <c r="CD1064" s="3" t="str">
        <f>IF('DATA ENTRY'!CK1063="","",IF('DATA ENTRY'!C1063="","",IF(AND($CD$4='DATA ENTRY'!CK1063,$CG$4='DATA ENTRY'!D1063),'DATA ENTRY'!C1063,"")))</f>
        <v/>
      </c>
      <c r="CE1064" s="4" t="str">
        <f>IF('DATA ENTRY'!CK1063="","",IF('DATA ENTRY'!I1063="","",IF(AND($CD$4='DATA ENTRY'!CK1063,$CG$4='DATA ENTRY'!D1063),'DATA ENTRY'!I1063,"")))</f>
        <v/>
      </c>
      <c r="CF1064" s="4" t="str">
        <f>IF('DATA ENTRY'!CK1063="","",IF('DATA ENTRY'!CK1063="","",IF(AND($CD$4='DATA ENTRY'!CK1063,$CG$4='DATA ENTRY'!D1063),'DATA ENTRY'!CK1063,"")))</f>
        <v/>
      </c>
      <c r="CG1064" s="3" t="str">
        <f>IF('DATA ENTRY'!CK1063="","",IF('DATA ENTRY'!N1063="","",IF(AND($CD$4='DATA ENTRY'!CK1063,$CG$4='DATA ENTRY'!D1063),'DATA ENTRY'!N1063,"")))</f>
        <v/>
      </c>
      <c r="CH1064" s="107" t="str">
        <f>IF('DATA ENTRY'!CK1063="","",IF('DATA ENTRY'!O1063="","",IF(AND($CD$4='DATA ENTRY'!CK1063,$CG$4='DATA ENTRY'!D1063),'DATA ENTRY'!O1063,"")))</f>
        <v/>
      </c>
      <c r="CI1064" s="3" t="str">
        <f>IF('DATA ENTRY'!CK1063="","",IF('DATA ENTRY'!P1063="","",IF(AND($CD$4='DATA ENTRY'!CK1063,$CG$4='DATA ENTRY'!D1063),'DATA ENTRY'!P1063,"")))</f>
        <v/>
      </c>
      <c r="CJ1064" s="107" t="str">
        <f>IF('DATA ENTRY'!CK1063="","",IF('DATA ENTRY'!Q1063="","",IF(AND($CD$4='DATA ENTRY'!CK1063,$CG$4='DATA ENTRY'!D1063),'DATA ENTRY'!Q1063,"")))</f>
        <v/>
      </c>
      <c r="CK1064" s="3" t="str">
        <f>IF('DATA ENTRY'!CK1063="","",IF('DATA ENTRY'!R1063="","",IF(AND($CD$4='DATA ENTRY'!CK1063,$CG$4='DATA ENTRY'!D1063),'DATA ENTRY'!R1063,"")))</f>
        <v/>
      </c>
      <c r="CL1064" s="3" t="str">
        <f>IF('DATA ENTRY'!CK1063="","",IF('DATA ENTRY'!S1063="","",IF(AND($CD$4='DATA ENTRY'!CK1063,$CG$4='DATA ENTRY'!D1063),'DATA ENTRY'!S1063,"")))</f>
        <v/>
      </c>
      <c r="CM1064" s="3" t="str">
        <f>IF('DATA ENTRY'!CK1063="","",IF('DATA ENTRY'!E1063="","",IF(AND($CD$4='DATA ENTRY'!CK1063,$CG$4='DATA ENTRY'!D1063),'DATA ENTRY'!E1063,"")))</f>
        <v/>
      </c>
      <c r="CN1064" s="3" t="str">
        <f>IF('DATA ENTRY'!CK1063="","",IF('DATA ENTRY'!W1063="","",IF(AND($CD$4='DATA ENTRY'!CK1063,$CG$4='DATA ENTRY'!D1063),'DATA ENTRY'!W1063,"")))</f>
        <v/>
      </c>
      <c r="CO1064" s="3" t="str">
        <f>IF('DATA ENTRY'!CK1063="","",IF('DATA ENTRY'!X1063="","",IF(AND($CD$4='DATA ENTRY'!CK1063,$CG$4='DATA ENTRY'!D1063),'DATA ENTRY'!X1063,"")))</f>
        <v/>
      </c>
      <c r="CP1064" s="108" t="str">
        <f t="shared" si="263"/>
        <v/>
      </c>
      <c r="CQ1064" s="108" t="str">
        <f>IF('DATA ENTRY'!CK1063="","",IF('DATA ENTRY'!G1063="","",IF(AND($CD$4='DATA ENTRY'!CK1063,$CG$4='DATA ENTRY'!D1063),'DATA ENTRY'!G1063,"")))</f>
        <v/>
      </c>
      <c r="CR1064" s="230" t="str">
        <f>IF('DATA ENTRY'!CK1063="","",IF('DATA ENTRY'!D1063="","",IF(AND($CD$4='DATA ENTRY'!CK1063,$CG$4='DATA ENTRY'!D1063),'DATA ENTRY'!D1063,"")))</f>
        <v/>
      </c>
      <c r="CS1064">
        <f t="shared" si="264"/>
        <v>0</v>
      </c>
      <c r="CT1064">
        <f t="shared" si="265"/>
        <v>0</v>
      </c>
      <c r="CV1064" s="139"/>
      <c r="CX1064">
        <f t="shared" si="266"/>
        <v>0</v>
      </c>
      <c r="DB1064" t="str">
        <f t="shared" si="273"/>
        <v/>
      </c>
      <c r="DC1064" t="str">
        <f t="shared" si="274"/>
        <v/>
      </c>
      <c r="DD1064" s="224">
        <v>1058</v>
      </c>
      <c r="DE1064" s="3" t="str">
        <f>IF('DATA ENTRY'!CK1063="","",IF('DATA ENTRY'!B1063="","",IF(AND($DF$4='DATA ENTRY'!D1063),'DATA ENTRY'!B1063,"")))</f>
        <v/>
      </c>
      <c r="DF1064" s="3" t="str">
        <f>IF('DATA ENTRY'!CK1063="","",IF('DATA ENTRY'!C1063="","",IF(AND($DF$4='DATA ENTRY'!D1063),'DATA ENTRY'!C1063,"")))</f>
        <v/>
      </c>
      <c r="DG1064" s="4" t="str">
        <f>IF('DATA ENTRY'!CK1063="","",IF('DATA ENTRY'!I1063="","",IF(AND($DF$4='DATA ENTRY'!D1063),'DATA ENTRY'!I1063,"")))</f>
        <v/>
      </c>
      <c r="DH1064" s="4" t="str">
        <f>IF('DATA ENTRY'!CK1063="","",IF('DATA ENTRY'!CK1063="","",IF(AND($DF$4='DATA ENTRY'!D1063),'DATA ENTRY'!CK1063,"")))</f>
        <v/>
      </c>
      <c r="DI1064" s="3" t="str">
        <f>IF('DATA ENTRY'!CK1063="","",IF('DATA ENTRY'!N1063="","",IF(AND($DF$4='DATA ENTRY'!D1063),'DATA ENTRY'!N1063,"")))</f>
        <v/>
      </c>
      <c r="DJ1064" s="107" t="str">
        <f>IF('DATA ENTRY'!CK1063="","",IF('DATA ENTRY'!O1063="","",IF(AND($DF$4='DATA ENTRY'!D1063),'DATA ENTRY'!O1063,"")))</f>
        <v/>
      </c>
      <c r="DK1064" s="3" t="str">
        <f>IF('DATA ENTRY'!CK1063="","",IF('DATA ENTRY'!P1063="","",IF(AND($DF$4='DATA ENTRY'!D1063),'DATA ENTRY'!P1063,"")))</f>
        <v/>
      </c>
      <c r="DL1064" s="107" t="str">
        <f>IF('DATA ENTRY'!CK1063="","",IF('DATA ENTRY'!Q1063="","",IF(AND($DF$4='DATA ENTRY'!D1063),'DATA ENTRY'!Q1063,"")))</f>
        <v/>
      </c>
      <c r="DM1064" s="3" t="str">
        <f>IF('DATA ENTRY'!CK1063="","",IF('DATA ENTRY'!R1063="","",IF(AND($DF$4='DATA ENTRY'!D1063),'DATA ENTRY'!R1063,"")))</f>
        <v/>
      </c>
      <c r="DN1064" s="107" t="str">
        <f>IF('DATA ENTRY'!CK1063="","",IF('DATA ENTRY'!S1063="","",IF(AND($DF$4='DATA ENTRY'!D1063),'DATA ENTRY'!S1063,"")))</f>
        <v/>
      </c>
      <c r="DO1064" s="3" t="str">
        <f>IF('DATA ENTRY'!CK1063="","",IF('DATA ENTRY'!E1063="","",IF(AND($DF$4='DATA ENTRY'!D1063),'DATA ENTRY'!E1063,"")))</f>
        <v/>
      </c>
      <c r="DP1064" s="3" t="str">
        <f>IF('DATA ENTRY'!CK1063="","",IF('DATA ENTRY'!D1063="","",IF(AND($DF$4='DATA ENTRY'!D1063),'DATA ENTRY'!D1063,"")))</f>
        <v/>
      </c>
      <c r="DQ1064" s="3" t="str">
        <f>IF('DATA ENTRY'!CK1063="","",IF('DATA ENTRY'!W1063="","",IF(AND($DF$4='DATA ENTRY'!D1063),'DATA ENTRY'!W1063,"")))</f>
        <v/>
      </c>
      <c r="DR1064" s="3" t="str">
        <f>IF('DATA ENTRY'!CK1063="","",IF('DATA ENTRY'!X1063="","",IF(AND($DF$4='DATA ENTRY'!D1063),'DATA ENTRY'!X1063,"")))</f>
        <v/>
      </c>
      <c r="DS1064" s="108" t="str">
        <f t="shared" si="267"/>
        <v/>
      </c>
      <c r="DT1064" s="108" t="str">
        <f>IF('DATA ENTRY'!CK1063="","",IF('DATA ENTRY'!D1063="","",IF(AND($DF$4='DATA ENTRY'!D1063),'DATA ENTRY'!G1063,"")))</f>
        <v/>
      </c>
      <c r="DY1064">
        <f t="shared" si="268"/>
        <v>0</v>
      </c>
      <c r="EB1064" t="str">
        <f t="shared" si="269"/>
        <v/>
      </c>
      <c r="EC1064" t="str">
        <f t="shared" si="270"/>
        <v/>
      </c>
      <c r="ED1064" s="224">
        <v>1058</v>
      </c>
      <c r="EE1064" s="3" t="str">
        <f>IF('DATA ENTRY'!CK1063="","",IF('DATA ENTRY'!B1063="","",IF(AND($EF$4='DATA ENTRY'!G1063,$EH$4='DATA ENTRY'!F1063),'DATA ENTRY'!B1063,"")))</f>
        <v/>
      </c>
      <c r="EF1064" s="3" t="str">
        <f>IF('DATA ENTRY'!CK1063="","",IF('DATA ENTRY'!C1063="","",IF(AND($EF$4='DATA ENTRY'!G1063,$EH$4='DATA ENTRY'!F1063),'DATA ENTRY'!C1063,"")))</f>
        <v/>
      </c>
      <c r="EG1064" s="4" t="str">
        <f>IF('DATA ENTRY'!CK1063="","",IF('DATA ENTRY'!I1063="","",IF(AND($EF$4='DATA ENTRY'!G1063,$EH$4='DATA ENTRY'!F1063),'DATA ENTRY'!I1063,"")))</f>
        <v/>
      </c>
      <c r="EH1064" s="4" t="str">
        <f>IF('DATA ENTRY'!CK1063="","",IF('DATA ENTRY'!CK1063="","",IF(AND($EF$4='DATA ENTRY'!G1063,$EH$4='DATA ENTRY'!F1063),'DATA ENTRY'!CK1063,"")))</f>
        <v/>
      </c>
      <c r="EI1064" s="3" t="str">
        <f>IF('DATA ENTRY'!CK1063="","",IF('DATA ENTRY'!N1063="","",IF(AND($EF$4='DATA ENTRY'!G1063,$EH$4='DATA ENTRY'!F1063),'DATA ENTRY'!N1063,"")))</f>
        <v/>
      </c>
      <c r="EJ1064" s="107" t="str">
        <f>IF('DATA ENTRY'!CK1063="","",IF('DATA ENTRY'!O1063="","",IF(AND($EF$4='DATA ENTRY'!G1063,$EH$4='DATA ENTRY'!F1063),'DATA ENTRY'!O1063,"")))</f>
        <v/>
      </c>
      <c r="EK1064" s="3" t="str">
        <f>IF('DATA ENTRY'!CK1063="","",IF('DATA ENTRY'!P1063="","",IF(AND($EF$4='DATA ENTRY'!G1063,$EH$4='DATA ENTRY'!F1063),'DATA ENTRY'!P1063,"")))</f>
        <v/>
      </c>
      <c r="EL1064" s="107" t="str">
        <f>IF('DATA ENTRY'!CK1063="","",IF('DATA ENTRY'!Q1063="","",IF(AND($EF$4='DATA ENTRY'!G1063,$EH$4='DATA ENTRY'!F1063),'DATA ENTRY'!Q1063,"")))</f>
        <v/>
      </c>
      <c r="EM1064" s="3" t="str">
        <f>IF('DATA ENTRY'!CK1063="","",IF('DATA ENTRY'!R1063="","",IF(AND($EF$4='DATA ENTRY'!G1063,$EH$4='DATA ENTRY'!F1063),'DATA ENTRY'!R1063,"")))</f>
        <v/>
      </c>
      <c r="EN1064" s="107" t="str">
        <f>IF('DATA ENTRY'!CK1063="","",IF('DATA ENTRY'!S1063="","",IF(AND($EF$4='DATA ENTRY'!G1063,$EH$4='DATA ENTRY'!F1063),'DATA ENTRY'!S1063,"")))</f>
        <v/>
      </c>
      <c r="EO1064" s="3" t="str">
        <f>IF('DATA ENTRY'!CK1063="","",IF('DATA ENTRY'!E1063="","",IF(AND($EF$4='DATA ENTRY'!G1063,$EH$4='DATA ENTRY'!F1063),'DATA ENTRY'!E1063,"")))</f>
        <v/>
      </c>
      <c r="EP1064" s="3" t="str">
        <f>IF('DATA ENTRY'!CK1063="","",IF('DATA ENTRY'!D1063="","",IF(AND($EF$4='DATA ENTRY'!G1063,$EH$4='DATA ENTRY'!F1063),'DATA ENTRY'!D1063,"")))</f>
        <v/>
      </c>
      <c r="EQ1064" s="3" t="str">
        <f>IF('DATA ENTRY'!CK1063="","",IF('DATA ENTRY'!W1063="","",IF(AND($EF$4='DATA ENTRY'!G1063,$EH$4='DATA ENTRY'!F1063),'DATA ENTRY'!W1063,"")))</f>
        <v/>
      </c>
      <c r="ER1064" s="3" t="str">
        <f>IF('DATA ENTRY'!CK1063="","",IF('DATA ENTRY'!X1063="","",IF(AND($EF$4='DATA ENTRY'!G1063,$EH$4='DATA ENTRY'!F1063),'DATA ENTRY'!X1063,"")))</f>
        <v/>
      </c>
      <c r="ES1064" s="108" t="str">
        <f t="shared" si="271"/>
        <v/>
      </c>
      <c r="ET1064" s="108" t="str">
        <f>IF('DATA ENTRY'!CK1063="","",IF('DATA ENTRY'!D1063="","",IF(AND($EF$4='DATA ENTRY'!G1063,$EH$4='DATA ENTRY'!F1063),'DATA ENTRY'!G1063,"")))</f>
        <v/>
      </c>
      <c r="EY1064">
        <f t="shared" si="272"/>
        <v>0</v>
      </c>
    </row>
    <row r="1065" spans="1:155">
      <c r="A1065" t="str">
        <f>IF(S1065=0,"",1+(MAX($A$7:A1064)))</f>
        <v/>
      </c>
      <c r="B1065" s="224">
        <v>1059</v>
      </c>
      <c r="C1065" s="3" t="str">
        <f>IF('DATA ENTRY'!CK1064="","",IF('DATA ENTRY'!B1064="","",IF($D$4="All Post",'DATA ENTRY'!B1064,IF(AND($D$4='DATA ENTRY'!CK1064),'DATA ENTRY'!B1064,""))))</f>
        <v/>
      </c>
      <c r="D1065" s="3" t="str">
        <f>IF('DATA ENTRY'!CK1064="","",IF('DATA ENTRY'!C1064="","",IF($D$4="All Post",'DATA ENTRY'!C1064,IF(AND($D$4='DATA ENTRY'!CK1064),'DATA ENTRY'!C1064,""))))</f>
        <v/>
      </c>
      <c r="E1065" s="4" t="str">
        <f>IF('DATA ENTRY'!CK1064="","",IF('DATA ENTRY'!I1064="","",IF($D$4="All Post",'DATA ENTRY'!I1064,IF(AND($D$4='DATA ENTRY'!CK1064),'DATA ENTRY'!I1064,""))))</f>
        <v/>
      </c>
      <c r="F1065" s="4" t="str">
        <f>IF('DATA ENTRY'!CK1064="","",IF('DATA ENTRY'!CK1064="","",IF($D$4="All Post",'DATA ENTRY'!CK1064,IF(AND($D$4='DATA ENTRY'!CK1064),'DATA ENTRY'!CK1064,""))))</f>
        <v/>
      </c>
      <c r="G1065" s="3" t="str">
        <f>IF('DATA ENTRY'!CK1064="","",IF('DATA ENTRY'!N1064="","",IF($D$4="All Post",'DATA ENTRY'!N1064,IF(AND($D$4='DATA ENTRY'!CK1064),'DATA ENTRY'!N1064,""))))</f>
        <v/>
      </c>
      <c r="H1065" s="107" t="str">
        <f>IF('DATA ENTRY'!CK1064="","",IF('DATA ENTRY'!O1064="","",IF($D$4="All Post",'DATA ENTRY'!O1064,IF(AND($D$4='DATA ENTRY'!CK1064),'DATA ENTRY'!O1064,""))))</f>
        <v/>
      </c>
      <c r="I1065" s="3" t="str">
        <f>IF('DATA ENTRY'!CK1064="","",IF('DATA ENTRY'!P1064="","",IF($D$4="All Post",'DATA ENTRY'!P1064,IF(AND($D$4='DATA ENTRY'!CK1064),'DATA ENTRY'!P1064,""))))</f>
        <v/>
      </c>
      <c r="J1065" s="107" t="str">
        <f>IF('DATA ENTRY'!CK1064="","",IF('DATA ENTRY'!Q1064="","",IF($D$4="All Post",'DATA ENTRY'!Q1064,IF(AND($D$4='DATA ENTRY'!CK1064),'DATA ENTRY'!Q1064,""))))</f>
        <v/>
      </c>
      <c r="K1065" s="3" t="str">
        <f>IF('DATA ENTRY'!CK1064="","",IF('DATA ENTRY'!R1064="","",IF($D$4="All Post",'DATA ENTRY'!R1064,IF(AND($D$4='DATA ENTRY'!CK1064),'DATA ENTRY'!R1064,""))))</f>
        <v/>
      </c>
      <c r="L1065" s="3" t="str">
        <f>IF('DATA ENTRY'!CK1064="","",IF('DATA ENTRY'!S1064="","",IF($D$4="All Post",'DATA ENTRY'!S1064,IF(AND($D$4='DATA ENTRY'!CK1064),'DATA ENTRY'!S1064,""))))</f>
        <v/>
      </c>
      <c r="M1065" s="3" t="str">
        <f>IF('DATA ENTRY'!CK1064="","",IF('DATA ENTRY'!E1064="","",IF($D$4="All Post",'DATA ENTRY'!E1064,IF(AND($D$4='DATA ENTRY'!CK1064),'DATA ENTRY'!E1064,""))))</f>
        <v/>
      </c>
      <c r="N1065" s="3" t="str">
        <f>IF('DATA ENTRY'!CK1064="","",IF('DATA ENTRY'!W1064="","",IF($D$4="All Post",'DATA ENTRY'!W1064,IF(AND($D$4='DATA ENTRY'!CK1064),'DATA ENTRY'!W1064,""))))</f>
        <v/>
      </c>
      <c r="O1065" s="3" t="str">
        <f>IF('DATA ENTRY'!CK1064="","",IF('DATA ENTRY'!X1064="","",IF($D$4="All Post",'DATA ENTRY'!X1064,IF(AND($D$4='DATA ENTRY'!CK1064),'DATA ENTRY'!X1064,""))))</f>
        <v/>
      </c>
      <c r="P1065" s="3" t="str">
        <f>IF('DATA ENTRY'!CK1064="","",IF('DATA ENTRY'!G1064="","",IF($D$4="All Post",'DATA ENTRY'!G1064,IF(AND($D$4='DATA ENTRY'!CK1064),'DATA ENTRY'!G1064,""))))</f>
        <v/>
      </c>
      <c r="S1065">
        <f t="shared" si="259"/>
        <v>0</v>
      </c>
      <c r="T1065" t="str">
        <f t="shared" si="260"/>
        <v/>
      </c>
      <c r="BZ1065" t="str">
        <f t="shared" si="261"/>
        <v/>
      </c>
      <c r="CA1065" t="str">
        <f t="shared" si="262"/>
        <v/>
      </c>
      <c r="CB1065" s="224">
        <v>1059</v>
      </c>
      <c r="CC1065" s="3" t="str">
        <f>IF('DATA ENTRY'!CK1064="","",IF('DATA ENTRY'!B1064="","",IF(AND($CD$4='DATA ENTRY'!CK1064,$CG$4='DATA ENTRY'!D1064),'DATA ENTRY'!B1064,"")))</f>
        <v/>
      </c>
      <c r="CD1065" s="3" t="str">
        <f>IF('DATA ENTRY'!CK1064="","",IF('DATA ENTRY'!C1064="","",IF(AND($CD$4='DATA ENTRY'!CK1064,$CG$4='DATA ENTRY'!D1064),'DATA ENTRY'!C1064,"")))</f>
        <v/>
      </c>
      <c r="CE1065" s="4" t="str">
        <f>IF('DATA ENTRY'!CK1064="","",IF('DATA ENTRY'!I1064="","",IF(AND($CD$4='DATA ENTRY'!CK1064,$CG$4='DATA ENTRY'!D1064),'DATA ENTRY'!I1064,"")))</f>
        <v/>
      </c>
      <c r="CF1065" s="4" t="str">
        <f>IF('DATA ENTRY'!CK1064="","",IF('DATA ENTRY'!CK1064="","",IF(AND($CD$4='DATA ENTRY'!CK1064,$CG$4='DATA ENTRY'!D1064),'DATA ENTRY'!CK1064,"")))</f>
        <v/>
      </c>
      <c r="CG1065" s="3" t="str">
        <f>IF('DATA ENTRY'!CK1064="","",IF('DATA ENTRY'!N1064="","",IF(AND($CD$4='DATA ENTRY'!CK1064,$CG$4='DATA ENTRY'!D1064),'DATA ENTRY'!N1064,"")))</f>
        <v/>
      </c>
      <c r="CH1065" s="107" t="str">
        <f>IF('DATA ENTRY'!CK1064="","",IF('DATA ENTRY'!O1064="","",IF(AND($CD$4='DATA ENTRY'!CK1064,$CG$4='DATA ENTRY'!D1064),'DATA ENTRY'!O1064,"")))</f>
        <v/>
      </c>
      <c r="CI1065" s="3" t="str">
        <f>IF('DATA ENTRY'!CK1064="","",IF('DATA ENTRY'!P1064="","",IF(AND($CD$4='DATA ENTRY'!CK1064,$CG$4='DATA ENTRY'!D1064),'DATA ENTRY'!P1064,"")))</f>
        <v/>
      </c>
      <c r="CJ1065" s="107" t="str">
        <f>IF('DATA ENTRY'!CK1064="","",IF('DATA ENTRY'!Q1064="","",IF(AND($CD$4='DATA ENTRY'!CK1064,$CG$4='DATA ENTRY'!D1064),'DATA ENTRY'!Q1064,"")))</f>
        <v/>
      </c>
      <c r="CK1065" s="3" t="str">
        <f>IF('DATA ENTRY'!CK1064="","",IF('DATA ENTRY'!R1064="","",IF(AND($CD$4='DATA ENTRY'!CK1064,$CG$4='DATA ENTRY'!D1064),'DATA ENTRY'!R1064,"")))</f>
        <v/>
      </c>
      <c r="CL1065" s="3" t="str">
        <f>IF('DATA ENTRY'!CK1064="","",IF('DATA ENTRY'!S1064="","",IF(AND($CD$4='DATA ENTRY'!CK1064,$CG$4='DATA ENTRY'!D1064),'DATA ENTRY'!S1064,"")))</f>
        <v/>
      </c>
      <c r="CM1065" s="3" t="str">
        <f>IF('DATA ENTRY'!CK1064="","",IF('DATA ENTRY'!E1064="","",IF(AND($CD$4='DATA ENTRY'!CK1064,$CG$4='DATA ENTRY'!D1064),'DATA ENTRY'!E1064,"")))</f>
        <v/>
      </c>
      <c r="CN1065" s="3" t="str">
        <f>IF('DATA ENTRY'!CK1064="","",IF('DATA ENTRY'!W1064="","",IF(AND($CD$4='DATA ENTRY'!CK1064,$CG$4='DATA ENTRY'!D1064),'DATA ENTRY'!W1064,"")))</f>
        <v/>
      </c>
      <c r="CO1065" s="3" t="str">
        <f>IF('DATA ENTRY'!CK1064="","",IF('DATA ENTRY'!X1064="","",IF(AND($CD$4='DATA ENTRY'!CK1064,$CG$4='DATA ENTRY'!D1064),'DATA ENTRY'!X1064,"")))</f>
        <v/>
      </c>
      <c r="CP1065" s="108" t="str">
        <f t="shared" si="263"/>
        <v/>
      </c>
      <c r="CQ1065" s="108" t="str">
        <f>IF('DATA ENTRY'!CK1064="","",IF('DATA ENTRY'!G1064="","",IF(AND($CD$4='DATA ENTRY'!CK1064,$CG$4='DATA ENTRY'!D1064),'DATA ENTRY'!G1064,"")))</f>
        <v/>
      </c>
      <c r="CR1065" s="230" t="str">
        <f>IF('DATA ENTRY'!CK1064="","",IF('DATA ENTRY'!D1064="","",IF(AND($CD$4='DATA ENTRY'!CK1064,$CG$4='DATA ENTRY'!D1064),'DATA ENTRY'!D1064,"")))</f>
        <v/>
      </c>
      <c r="CS1065">
        <f t="shared" si="264"/>
        <v>0</v>
      </c>
      <c r="CT1065">
        <f t="shared" si="265"/>
        <v>0</v>
      </c>
      <c r="CV1065" s="139"/>
      <c r="CX1065">
        <f t="shared" si="266"/>
        <v>0</v>
      </c>
      <c r="DB1065" t="str">
        <f t="shared" si="273"/>
        <v/>
      </c>
      <c r="DC1065" t="str">
        <f t="shared" si="274"/>
        <v/>
      </c>
      <c r="DD1065" s="224">
        <v>1059</v>
      </c>
      <c r="DE1065" s="3" t="str">
        <f>IF('DATA ENTRY'!CK1064="","",IF('DATA ENTRY'!B1064="","",IF(AND($DF$4='DATA ENTRY'!D1064),'DATA ENTRY'!B1064,"")))</f>
        <v/>
      </c>
      <c r="DF1065" s="3" t="str">
        <f>IF('DATA ENTRY'!CK1064="","",IF('DATA ENTRY'!C1064="","",IF(AND($DF$4='DATA ENTRY'!D1064),'DATA ENTRY'!C1064,"")))</f>
        <v/>
      </c>
      <c r="DG1065" s="4" t="str">
        <f>IF('DATA ENTRY'!CK1064="","",IF('DATA ENTRY'!I1064="","",IF(AND($DF$4='DATA ENTRY'!D1064),'DATA ENTRY'!I1064,"")))</f>
        <v/>
      </c>
      <c r="DH1065" s="4" t="str">
        <f>IF('DATA ENTRY'!CK1064="","",IF('DATA ENTRY'!CK1064="","",IF(AND($DF$4='DATA ENTRY'!D1064),'DATA ENTRY'!CK1064,"")))</f>
        <v/>
      </c>
      <c r="DI1065" s="3" t="str">
        <f>IF('DATA ENTRY'!CK1064="","",IF('DATA ENTRY'!N1064="","",IF(AND($DF$4='DATA ENTRY'!D1064),'DATA ENTRY'!N1064,"")))</f>
        <v/>
      </c>
      <c r="DJ1065" s="107" t="str">
        <f>IF('DATA ENTRY'!CK1064="","",IF('DATA ENTRY'!O1064="","",IF(AND($DF$4='DATA ENTRY'!D1064),'DATA ENTRY'!O1064,"")))</f>
        <v/>
      </c>
      <c r="DK1065" s="3" t="str">
        <f>IF('DATA ENTRY'!CK1064="","",IF('DATA ENTRY'!P1064="","",IF(AND($DF$4='DATA ENTRY'!D1064),'DATA ENTRY'!P1064,"")))</f>
        <v/>
      </c>
      <c r="DL1065" s="107" t="str">
        <f>IF('DATA ENTRY'!CK1064="","",IF('DATA ENTRY'!Q1064="","",IF(AND($DF$4='DATA ENTRY'!D1064),'DATA ENTRY'!Q1064,"")))</f>
        <v/>
      </c>
      <c r="DM1065" s="3" t="str">
        <f>IF('DATA ENTRY'!CK1064="","",IF('DATA ENTRY'!R1064="","",IF(AND($DF$4='DATA ENTRY'!D1064),'DATA ENTRY'!R1064,"")))</f>
        <v/>
      </c>
      <c r="DN1065" s="107" t="str">
        <f>IF('DATA ENTRY'!CK1064="","",IF('DATA ENTRY'!S1064="","",IF(AND($DF$4='DATA ENTRY'!D1064),'DATA ENTRY'!S1064,"")))</f>
        <v/>
      </c>
      <c r="DO1065" s="3" t="str">
        <f>IF('DATA ENTRY'!CK1064="","",IF('DATA ENTRY'!E1064="","",IF(AND($DF$4='DATA ENTRY'!D1064),'DATA ENTRY'!E1064,"")))</f>
        <v/>
      </c>
      <c r="DP1065" s="3" t="str">
        <f>IF('DATA ENTRY'!CK1064="","",IF('DATA ENTRY'!D1064="","",IF(AND($DF$4='DATA ENTRY'!D1064),'DATA ENTRY'!D1064,"")))</f>
        <v/>
      </c>
      <c r="DQ1065" s="3" t="str">
        <f>IF('DATA ENTRY'!CK1064="","",IF('DATA ENTRY'!W1064="","",IF(AND($DF$4='DATA ENTRY'!D1064),'DATA ENTRY'!W1064,"")))</f>
        <v/>
      </c>
      <c r="DR1065" s="3" t="str">
        <f>IF('DATA ENTRY'!CK1064="","",IF('DATA ENTRY'!X1064="","",IF(AND($DF$4='DATA ENTRY'!D1064),'DATA ENTRY'!X1064,"")))</f>
        <v/>
      </c>
      <c r="DS1065" s="108" t="str">
        <f t="shared" si="267"/>
        <v/>
      </c>
      <c r="DT1065" s="108" t="str">
        <f>IF('DATA ENTRY'!CK1064="","",IF('DATA ENTRY'!D1064="","",IF(AND($DF$4='DATA ENTRY'!D1064),'DATA ENTRY'!G1064,"")))</f>
        <v/>
      </c>
      <c r="DY1065">
        <f t="shared" si="268"/>
        <v>0</v>
      </c>
      <c r="EB1065" t="str">
        <f t="shared" si="269"/>
        <v/>
      </c>
      <c r="EC1065" t="str">
        <f t="shared" si="270"/>
        <v/>
      </c>
      <c r="ED1065" s="224">
        <v>1059</v>
      </c>
      <c r="EE1065" s="3" t="str">
        <f>IF('DATA ENTRY'!CK1064="","",IF('DATA ENTRY'!B1064="","",IF(AND($EF$4='DATA ENTRY'!G1064,$EH$4='DATA ENTRY'!F1064),'DATA ENTRY'!B1064,"")))</f>
        <v/>
      </c>
      <c r="EF1065" s="3" t="str">
        <f>IF('DATA ENTRY'!CK1064="","",IF('DATA ENTRY'!C1064="","",IF(AND($EF$4='DATA ENTRY'!G1064,$EH$4='DATA ENTRY'!F1064),'DATA ENTRY'!C1064,"")))</f>
        <v/>
      </c>
      <c r="EG1065" s="4" t="str">
        <f>IF('DATA ENTRY'!CK1064="","",IF('DATA ENTRY'!I1064="","",IF(AND($EF$4='DATA ENTRY'!G1064,$EH$4='DATA ENTRY'!F1064),'DATA ENTRY'!I1064,"")))</f>
        <v/>
      </c>
      <c r="EH1065" s="4" t="str">
        <f>IF('DATA ENTRY'!CK1064="","",IF('DATA ENTRY'!CK1064="","",IF(AND($EF$4='DATA ENTRY'!G1064,$EH$4='DATA ENTRY'!F1064),'DATA ENTRY'!CK1064,"")))</f>
        <v/>
      </c>
      <c r="EI1065" s="3" t="str">
        <f>IF('DATA ENTRY'!CK1064="","",IF('DATA ENTRY'!N1064="","",IF(AND($EF$4='DATA ENTRY'!G1064,$EH$4='DATA ENTRY'!F1064),'DATA ENTRY'!N1064,"")))</f>
        <v/>
      </c>
      <c r="EJ1065" s="107" t="str">
        <f>IF('DATA ENTRY'!CK1064="","",IF('DATA ENTRY'!O1064="","",IF(AND($EF$4='DATA ENTRY'!G1064,$EH$4='DATA ENTRY'!F1064),'DATA ENTRY'!O1064,"")))</f>
        <v/>
      </c>
      <c r="EK1065" s="3" t="str">
        <f>IF('DATA ENTRY'!CK1064="","",IF('DATA ENTRY'!P1064="","",IF(AND($EF$4='DATA ENTRY'!G1064,$EH$4='DATA ENTRY'!F1064),'DATA ENTRY'!P1064,"")))</f>
        <v/>
      </c>
      <c r="EL1065" s="107" t="str">
        <f>IF('DATA ENTRY'!CK1064="","",IF('DATA ENTRY'!Q1064="","",IF(AND($EF$4='DATA ENTRY'!G1064,$EH$4='DATA ENTRY'!F1064),'DATA ENTRY'!Q1064,"")))</f>
        <v/>
      </c>
      <c r="EM1065" s="3" t="str">
        <f>IF('DATA ENTRY'!CK1064="","",IF('DATA ENTRY'!R1064="","",IF(AND($EF$4='DATA ENTRY'!G1064,$EH$4='DATA ENTRY'!F1064),'DATA ENTRY'!R1064,"")))</f>
        <v/>
      </c>
      <c r="EN1065" s="107" t="str">
        <f>IF('DATA ENTRY'!CK1064="","",IF('DATA ENTRY'!S1064="","",IF(AND($EF$4='DATA ENTRY'!G1064,$EH$4='DATA ENTRY'!F1064),'DATA ENTRY'!S1064,"")))</f>
        <v/>
      </c>
      <c r="EO1065" s="3" t="str">
        <f>IF('DATA ENTRY'!CK1064="","",IF('DATA ENTRY'!E1064="","",IF(AND($EF$4='DATA ENTRY'!G1064,$EH$4='DATA ENTRY'!F1064),'DATA ENTRY'!E1064,"")))</f>
        <v/>
      </c>
      <c r="EP1065" s="3" t="str">
        <f>IF('DATA ENTRY'!CK1064="","",IF('DATA ENTRY'!D1064="","",IF(AND($EF$4='DATA ENTRY'!G1064,$EH$4='DATA ENTRY'!F1064),'DATA ENTRY'!D1064,"")))</f>
        <v/>
      </c>
      <c r="EQ1065" s="3" t="str">
        <f>IF('DATA ENTRY'!CK1064="","",IF('DATA ENTRY'!W1064="","",IF(AND($EF$4='DATA ENTRY'!G1064,$EH$4='DATA ENTRY'!F1064),'DATA ENTRY'!W1064,"")))</f>
        <v/>
      </c>
      <c r="ER1065" s="3" t="str">
        <f>IF('DATA ENTRY'!CK1064="","",IF('DATA ENTRY'!X1064="","",IF(AND($EF$4='DATA ENTRY'!G1064,$EH$4='DATA ENTRY'!F1064),'DATA ENTRY'!X1064,"")))</f>
        <v/>
      </c>
      <c r="ES1065" s="108" t="str">
        <f t="shared" si="271"/>
        <v/>
      </c>
      <c r="ET1065" s="108" t="str">
        <f>IF('DATA ENTRY'!CK1064="","",IF('DATA ENTRY'!D1064="","",IF(AND($EF$4='DATA ENTRY'!G1064,$EH$4='DATA ENTRY'!F1064),'DATA ENTRY'!G1064,"")))</f>
        <v/>
      </c>
      <c r="EY1065">
        <f t="shared" si="272"/>
        <v>0</v>
      </c>
    </row>
    <row r="1066" spans="1:155">
      <c r="A1066" t="str">
        <f>IF(S1066=0,"",1+(MAX($A$7:A1065)))</f>
        <v/>
      </c>
      <c r="B1066" s="224">
        <v>1060</v>
      </c>
      <c r="C1066" s="3" t="str">
        <f>IF('DATA ENTRY'!CK1065="","",IF('DATA ENTRY'!B1065="","",IF($D$4="All Post",'DATA ENTRY'!B1065,IF(AND($D$4='DATA ENTRY'!CK1065),'DATA ENTRY'!B1065,""))))</f>
        <v/>
      </c>
      <c r="D1066" s="3" t="str">
        <f>IF('DATA ENTRY'!CK1065="","",IF('DATA ENTRY'!C1065="","",IF($D$4="All Post",'DATA ENTRY'!C1065,IF(AND($D$4='DATA ENTRY'!CK1065),'DATA ENTRY'!C1065,""))))</f>
        <v/>
      </c>
      <c r="E1066" s="4" t="str">
        <f>IF('DATA ENTRY'!CK1065="","",IF('DATA ENTRY'!I1065="","",IF($D$4="All Post",'DATA ENTRY'!I1065,IF(AND($D$4='DATA ENTRY'!CK1065),'DATA ENTRY'!I1065,""))))</f>
        <v/>
      </c>
      <c r="F1066" s="4" t="str">
        <f>IF('DATA ENTRY'!CK1065="","",IF('DATA ENTRY'!CK1065="","",IF($D$4="All Post",'DATA ENTRY'!CK1065,IF(AND($D$4='DATA ENTRY'!CK1065),'DATA ENTRY'!CK1065,""))))</f>
        <v/>
      </c>
      <c r="G1066" s="3" t="str">
        <f>IF('DATA ENTRY'!CK1065="","",IF('DATA ENTRY'!N1065="","",IF($D$4="All Post",'DATA ENTRY'!N1065,IF(AND($D$4='DATA ENTRY'!CK1065),'DATA ENTRY'!N1065,""))))</f>
        <v/>
      </c>
      <c r="H1066" s="107" t="str">
        <f>IF('DATA ENTRY'!CK1065="","",IF('DATA ENTRY'!O1065="","",IF($D$4="All Post",'DATA ENTRY'!O1065,IF(AND($D$4='DATA ENTRY'!CK1065),'DATA ENTRY'!O1065,""))))</f>
        <v/>
      </c>
      <c r="I1066" s="3" t="str">
        <f>IF('DATA ENTRY'!CK1065="","",IF('DATA ENTRY'!P1065="","",IF($D$4="All Post",'DATA ENTRY'!P1065,IF(AND($D$4='DATA ENTRY'!CK1065),'DATA ENTRY'!P1065,""))))</f>
        <v/>
      </c>
      <c r="J1066" s="107" t="str">
        <f>IF('DATA ENTRY'!CK1065="","",IF('DATA ENTRY'!Q1065="","",IF($D$4="All Post",'DATA ENTRY'!Q1065,IF(AND($D$4='DATA ENTRY'!CK1065),'DATA ENTRY'!Q1065,""))))</f>
        <v/>
      </c>
      <c r="K1066" s="3" t="str">
        <f>IF('DATA ENTRY'!CK1065="","",IF('DATA ENTRY'!R1065="","",IF($D$4="All Post",'DATA ENTRY'!R1065,IF(AND($D$4='DATA ENTRY'!CK1065),'DATA ENTRY'!R1065,""))))</f>
        <v/>
      </c>
      <c r="L1066" s="3" t="str">
        <f>IF('DATA ENTRY'!CK1065="","",IF('DATA ENTRY'!S1065="","",IF($D$4="All Post",'DATA ENTRY'!S1065,IF(AND($D$4='DATA ENTRY'!CK1065),'DATA ENTRY'!S1065,""))))</f>
        <v/>
      </c>
      <c r="M1066" s="3" t="str">
        <f>IF('DATA ENTRY'!CK1065="","",IF('DATA ENTRY'!E1065="","",IF($D$4="All Post",'DATA ENTRY'!E1065,IF(AND($D$4='DATA ENTRY'!CK1065),'DATA ENTRY'!E1065,""))))</f>
        <v/>
      </c>
      <c r="N1066" s="3" t="str">
        <f>IF('DATA ENTRY'!CK1065="","",IF('DATA ENTRY'!W1065="","",IF($D$4="All Post",'DATA ENTRY'!W1065,IF(AND($D$4='DATA ENTRY'!CK1065),'DATA ENTRY'!W1065,""))))</f>
        <v/>
      </c>
      <c r="O1066" s="3" t="str">
        <f>IF('DATA ENTRY'!CK1065="","",IF('DATA ENTRY'!X1065="","",IF($D$4="All Post",'DATA ENTRY'!X1065,IF(AND($D$4='DATA ENTRY'!CK1065),'DATA ENTRY'!X1065,""))))</f>
        <v/>
      </c>
      <c r="P1066" s="3" t="str">
        <f>IF('DATA ENTRY'!CK1065="","",IF('DATA ENTRY'!G1065="","",IF($D$4="All Post",'DATA ENTRY'!G1065,IF(AND($D$4='DATA ENTRY'!CK1065),'DATA ENTRY'!G1065,""))))</f>
        <v/>
      </c>
      <c r="S1066">
        <f t="shared" si="259"/>
        <v>0</v>
      </c>
      <c r="T1066" t="str">
        <f t="shared" si="260"/>
        <v/>
      </c>
      <c r="BZ1066" t="str">
        <f t="shared" si="261"/>
        <v/>
      </c>
      <c r="CA1066" t="str">
        <f t="shared" si="262"/>
        <v/>
      </c>
      <c r="CB1066" s="224">
        <v>1060</v>
      </c>
      <c r="CC1066" s="3" t="str">
        <f>IF('DATA ENTRY'!CK1065="","",IF('DATA ENTRY'!B1065="","",IF(AND($CD$4='DATA ENTRY'!CK1065,$CG$4='DATA ENTRY'!D1065),'DATA ENTRY'!B1065,"")))</f>
        <v/>
      </c>
      <c r="CD1066" s="3" t="str">
        <f>IF('DATA ENTRY'!CK1065="","",IF('DATA ENTRY'!C1065="","",IF(AND($CD$4='DATA ENTRY'!CK1065,$CG$4='DATA ENTRY'!D1065),'DATA ENTRY'!C1065,"")))</f>
        <v/>
      </c>
      <c r="CE1066" s="4" t="str">
        <f>IF('DATA ENTRY'!CK1065="","",IF('DATA ENTRY'!I1065="","",IF(AND($CD$4='DATA ENTRY'!CK1065,$CG$4='DATA ENTRY'!D1065),'DATA ENTRY'!I1065,"")))</f>
        <v/>
      </c>
      <c r="CF1066" s="4" t="str">
        <f>IF('DATA ENTRY'!CK1065="","",IF('DATA ENTRY'!CK1065="","",IF(AND($CD$4='DATA ENTRY'!CK1065,$CG$4='DATA ENTRY'!D1065),'DATA ENTRY'!CK1065,"")))</f>
        <v/>
      </c>
      <c r="CG1066" s="3" t="str">
        <f>IF('DATA ENTRY'!CK1065="","",IF('DATA ENTRY'!N1065="","",IF(AND($CD$4='DATA ENTRY'!CK1065,$CG$4='DATA ENTRY'!D1065),'DATA ENTRY'!N1065,"")))</f>
        <v/>
      </c>
      <c r="CH1066" s="107" t="str">
        <f>IF('DATA ENTRY'!CK1065="","",IF('DATA ENTRY'!O1065="","",IF(AND($CD$4='DATA ENTRY'!CK1065,$CG$4='DATA ENTRY'!D1065),'DATA ENTRY'!O1065,"")))</f>
        <v/>
      </c>
      <c r="CI1066" s="3" t="str">
        <f>IF('DATA ENTRY'!CK1065="","",IF('DATA ENTRY'!P1065="","",IF(AND($CD$4='DATA ENTRY'!CK1065,$CG$4='DATA ENTRY'!D1065),'DATA ENTRY'!P1065,"")))</f>
        <v/>
      </c>
      <c r="CJ1066" s="107" t="str">
        <f>IF('DATA ENTRY'!CK1065="","",IF('DATA ENTRY'!Q1065="","",IF(AND($CD$4='DATA ENTRY'!CK1065,$CG$4='DATA ENTRY'!D1065),'DATA ENTRY'!Q1065,"")))</f>
        <v/>
      </c>
      <c r="CK1066" s="3" t="str">
        <f>IF('DATA ENTRY'!CK1065="","",IF('DATA ENTRY'!R1065="","",IF(AND($CD$4='DATA ENTRY'!CK1065,$CG$4='DATA ENTRY'!D1065),'DATA ENTRY'!R1065,"")))</f>
        <v/>
      </c>
      <c r="CL1066" s="3" t="str">
        <f>IF('DATA ENTRY'!CK1065="","",IF('DATA ENTRY'!S1065="","",IF(AND($CD$4='DATA ENTRY'!CK1065,$CG$4='DATA ENTRY'!D1065),'DATA ENTRY'!S1065,"")))</f>
        <v/>
      </c>
      <c r="CM1066" s="3" t="str">
        <f>IF('DATA ENTRY'!CK1065="","",IF('DATA ENTRY'!E1065="","",IF(AND($CD$4='DATA ENTRY'!CK1065,$CG$4='DATA ENTRY'!D1065),'DATA ENTRY'!E1065,"")))</f>
        <v/>
      </c>
      <c r="CN1066" s="3" t="str">
        <f>IF('DATA ENTRY'!CK1065="","",IF('DATA ENTRY'!W1065="","",IF(AND($CD$4='DATA ENTRY'!CK1065,$CG$4='DATA ENTRY'!D1065),'DATA ENTRY'!W1065,"")))</f>
        <v/>
      </c>
      <c r="CO1066" s="3" t="str">
        <f>IF('DATA ENTRY'!CK1065="","",IF('DATA ENTRY'!X1065="","",IF(AND($CD$4='DATA ENTRY'!CK1065,$CG$4='DATA ENTRY'!D1065),'DATA ENTRY'!X1065,"")))</f>
        <v/>
      </c>
      <c r="CP1066" s="108" t="str">
        <f t="shared" si="263"/>
        <v/>
      </c>
      <c r="CQ1066" s="108" t="str">
        <f>IF('DATA ENTRY'!CK1065="","",IF('DATA ENTRY'!G1065="","",IF(AND($CD$4='DATA ENTRY'!CK1065,$CG$4='DATA ENTRY'!D1065),'DATA ENTRY'!G1065,"")))</f>
        <v/>
      </c>
      <c r="CR1066" s="230" t="str">
        <f>IF('DATA ENTRY'!CK1065="","",IF('DATA ENTRY'!D1065="","",IF(AND($CD$4='DATA ENTRY'!CK1065,$CG$4='DATA ENTRY'!D1065),'DATA ENTRY'!D1065,"")))</f>
        <v/>
      </c>
      <c r="CS1066">
        <f t="shared" si="264"/>
        <v>0</v>
      </c>
      <c r="CT1066">
        <f t="shared" si="265"/>
        <v>0</v>
      </c>
      <c r="CV1066" s="139"/>
      <c r="CX1066">
        <f t="shared" si="266"/>
        <v>0</v>
      </c>
      <c r="DB1066" t="str">
        <f t="shared" si="273"/>
        <v/>
      </c>
      <c r="DC1066" t="str">
        <f t="shared" si="274"/>
        <v/>
      </c>
      <c r="DD1066" s="224">
        <v>1060</v>
      </c>
      <c r="DE1066" s="3" t="str">
        <f>IF('DATA ENTRY'!CK1065="","",IF('DATA ENTRY'!B1065="","",IF(AND($DF$4='DATA ENTRY'!D1065),'DATA ENTRY'!B1065,"")))</f>
        <v/>
      </c>
      <c r="DF1066" s="3" t="str">
        <f>IF('DATA ENTRY'!CK1065="","",IF('DATA ENTRY'!C1065="","",IF(AND($DF$4='DATA ENTRY'!D1065),'DATA ENTRY'!C1065,"")))</f>
        <v/>
      </c>
      <c r="DG1066" s="4" t="str">
        <f>IF('DATA ENTRY'!CK1065="","",IF('DATA ENTRY'!I1065="","",IF(AND($DF$4='DATA ENTRY'!D1065),'DATA ENTRY'!I1065,"")))</f>
        <v/>
      </c>
      <c r="DH1066" s="4" t="str">
        <f>IF('DATA ENTRY'!CK1065="","",IF('DATA ENTRY'!CK1065="","",IF(AND($DF$4='DATA ENTRY'!D1065),'DATA ENTRY'!CK1065,"")))</f>
        <v/>
      </c>
      <c r="DI1066" s="3" t="str">
        <f>IF('DATA ENTRY'!CK1065="","",IF('DATA ENTRY'!N1065="","",IF(AND($DF$4='DATA ENTRY'!D1065),'DATA ENTRY'!N1065,"")))</f>
        <v/>
      </c>
      <c r="DJ1066" s="107" t="str">
        <f>IF('DATA ENTRY'!CK1065="","",IF('DATA ENTRY'!O1065="","",IF(AND($DF$4='DATA ENTRY'!D1065),'DATA ENTRY'!O1065,"")))</f>
        <v/>
      </c>
      <c r="DK1066" s="3" t="str">
        <f>IF('DATA ENTRY'!CK1065="","",IF('DATA ENTRY'!P1065="","",IF(AND($DF$4='DATA ENTRY'!D1065),'DATA ENTRY'!P1065,"")))</f>
        <v/>
      </c>
      <c r="DL1066" s="107" t="str">
        <f>IF('DATA ENTRY'!CK1065="","",IF('DATA ENTRY'!Q1065="","",IF(AND($DF$4='DATA ENTRY'!D1065),'DATA ENTRY'!Q1065,"")))</f>
        <v/>
      </c>
      <c r="DM1066" s="3" t="str">
        <f>IF('DATA ENTRY'!CK1065="","",IF('DATA ENTRY'!R1065="","",IF(AND($DF$4='DATA ENTRY'!D1065),'DATA ENTRY'!R1065,"")))</f>
        <v/>
      </c>
      <c r="DN1066" s="107" t="str">
        <f>IF('DATA ENTRY'!CK1065="","",IF('DATA ENTRY'!S1065="","",IF(AND($DF$4='DATA ENTRY'!D1065),'DATA ENTRY'!S1065,"")))</f>
        <v/>
      </c>
      <c r="DO1066" s="3" t="str">
        <f>IF('DATA ENTRY'!CK1065="","",IF('DATA ENTRY'!E1065="","",IF(AND($DF$4='DATA ENTRY'!D1065),'DATA ENTRY'!E1065,"")))</f>
        <v/>
      </c>
      <c r="DP1066" s="3" t="str">
        <f>IF('DATA ENTRY'!CK1065="","",IF('DATA ENTRY'!D1065="","",IF(AND($DF$4='DATA ENTRY'!D1065),'DATA ENTRY'!D1065,"")))</f>
        <v/>
      </c>
      <c r="DQ1066" s="3" t="str">
        <f>IF('DATA ENTRY'!CK1065="","",IF('DATA ENTRY'!W1065="","",IF(AND($DF$4='DATA ENTRY'!D1065),'DATA ENTRY'!W1065,"")))</f>
        <v/>
      </c>
      <c r="DR1066" s="3" t="str">
        <f>IF('DATA ENTRY'!CK1065="","",IF('DATA ENTRY'!X1065="","",IF(AND($DF$4='DATA ENTRY'!D1065),'DATA ENTRY'!X1065,"")))</f>
        <v/>
      </c>
      <c r="DS1066" s="108" t="str">
        <f t="shared" si="267"/>
        <v/>
      </c>
      <c r="DT1066" s="108" t="str">
        <f>IF('DATA ENTRY'!CK1065="","",IF('DATA ENTRY'!D1065="","",IF(AND($DF$4='DATA ENTRY'!D1065),'DATA ENTRY'!G1065,"")))</f>
        <v/>
      </c>
      <c r="DY1066">
        <f t="shared" si="268"/>
        <v>0</v>
      </c>
      <c r="EB1066" t="str">
        <f t="shared" si="269"/>
        <v/>
      </c>
      <c r="EC1066" t="str">
        <f t="shared" si="270"/>
        <v/>
      </c>
      <c r="ED1066" s="224">
        <v>1060</v>
      </c>
      <c r="EE1066" s="3" t="str">
        <f>IF('DATA ENTRY'!CK1065="","",IF('DATA ENTRY'!B1065="","",IF(AND($EF$4='DATA ENTRY'!G1065,$EH$4='DATA ENTRY'!F1065),'DATA ENTRY'!B1065,"")))</f>
        <v/>
      </c>
      <c r="EF1066" s="3" t="str">
        <f>IF('DATA ENTRY'!CK1065="","",IF('DATA ENTRY'!C1065="","",IF(AND($EF$4='DATA ENTRY'!G1065,$EH$4='DATA ENTRY'!F1065),'DATA ENTRY'!C1065,"")))</f>
        <v/>
      </c>
      <c r="EG1066" s="4" t="str">
        <f>IF('DATA ENTRY'!CK1065="","",IF('DATA ENTRY'!I1065="","",IF(AND($EF$4='DATA ENTRY'!G1065,$EH$4='DATA ENTRY'!F1065),'DATA ENTRY'!I1065,"")))</f>
        <v/>
      </c>
      <c r="EH1066" s="4" t="str">
        <f>IF('DATA ENTRY'!CK1065="","",IF('DATA ENTRY'!CK1065="","",IF(AND($EF$4='DATA ENTRY'!G1065,$EH$4='DATA ENTRY'!F1065),'DATA ENTRY'!CK1065,"")))</f>
        <v/>
      </c>
      <c r="EI1066" s="3" t="str">
        <f>IF('DATA ENTRY'!CK1065="","",IF('DATA ENTRY'!N1065="","",IF(AND($EF$4='DATA ENTRY'!G1065,$EH$4='DATA ENTRY'!F1065),'DATA ENTRY'!N1065,"")))</f>
        <v/>
      </c>
      <c r="EJ1066" s="107" t="str">
        <f>IF('DATA ENTRY'!CK1065="","",IF('DATA ENTRY'!O1065="","",IF(AND($EF$4='DATA ENTRY'!G1065,$EH$4='DATA ENTRY'!F1065),'DATA ENTRY'!O1065,"")))</f>
        <v/>
      </c>
      <c r="EK1066" s="3" t="str">
        <f>IF('DATA ENTRY'!CK1065="","",IF('DATA ENTRY'!P1065="","",IF(AND($EF$4='DATA ENTRY'!G1065,$EH$4='DATA ENTRY'!F1065),'DATA ENTRY'!P1065,"")))</f>
        <v/>
      </c>
      <c r="EL1066" s="107" t="str">
        <f>IF('DATA ENTRY'!CK1065="","",IF('DATA ENTRY'!Q1065="","",IF(AND($EF$4='DATA ENTRY'!G1065,$EH$4='DATA ENTRY'!F1065),'DATA ENTRY'!Q1065,"")))</f>
        <v/>
      </c>
      <c r="EM1066" s="3" t="str">
        <f>IF('DATA ENTRY'!CK1065="","",IF('DATA ENTRY'!R1065="","",IF(AND($EF$4='DATA ENTRY'!G1065,$EH$4='DATA ENTRY'!F1065),'DATA ENTRY'!R1065,"")))</f>
        <v/>
      </c>
      <c r="EN1066" s="107" t="str">
        <f>IF('DATA ENTRY'!CK1065="","",IF('DATA ENTRY'!S1065="","",IF(AND($EF$4='DATA ENTRY'!G1065,$EH$4='DATA ENTRY'!F1065),'DATA ENTRY'!S1065,"")))</f>
        <v/>
      </c>
      <c r="EO1066" s="3" t="str">
        <f>IF('DATA ENTRY'!CK1065="","",IF('DATA ENTRY'!E1065="","",IF(AND($EF$4='DATA ENTRY'!G1065,$EH$4='DATA ENTRY'!F1065),'DATA ENTRY'!E1065,"")))</f>
        <v/>
      </c>
      <c r="EP1066" s="3" t="str">
        <f>IF('DATA ENTRY'!CK1065="","",IF('DATA ENTRY'!D1065="","",IF(AND($EF$4='DATA ENTRY'!G1065,$EH$4='DATA ENTRY'!F1065),'DATA ENTRY'!D1065,"")))</f>
        <v/>
      </c>
      <c r="EQ1066" s="3" t="str">
        <f>IF('DATA ENTRY'!CK1065="","",IF('DATA ENTRY'!W1065="","",IF(AND($EF$4='DATA ENTRY'!G1065,$EH$4='DATA ENTRY'!F1065),'DATA ENTRY'!W1065,"")))</f>
        <v/>
      </c>
      <c r="ER1066" s="3" t="str">
        <f>IF('DATA ENTRY'!CK1065="","",IF('DATA ENTRY'!X1065="","",IF(AND($EF$4='DATA ENTRY'!G1065,$EH$4='DATA ENTRY'!F1065),'DATA ENTRY'!X1065,"")))</f>
        <v/>
      </c>
      <c r="ES1066" s="108" t="str">
        <f t="shared" si="271"/>
        <v/>
      </c>
      <c r="ET1066" s="108" t="str">
        <f>IF('DATA ENTRY'!CK1065="","",IF('DATA ENTRY'!D1065="","",IF(AND($EF$4='DATA ENTRY'!G1065,$EH$4='DATA ENTRY'!F1065),'DATA ENTRY'!G1065,"")))</f>
        <v/>
      </c>
      <c r="EY1066">
        <f t="shared" si="272"/>
        <v>0</v>
      </c>
    </row>
    <row r="1067" spans="1:155">
      <c r="A1067" t="str">
        <f>IF(S1067=0,"",1+(MAX($A$7:A1066)))</f>
        <v/>
      </c>
      <c r="B1067" s="224">
        <v>1061</v>
      </c>
      <c r="C1067" s="3" t="str">
        <f>IF('DATA ENTRY'!CK1066="","",IF('DATA ENTRY'!B1066="","",IF($D$4="All Post",'DATA ENTRY'!B1066,IF(AND($D$4='DATA ENTRY'!CK1066),'DATA ENTRY'!B1066,""))))</f>
        <v/>
      </c>
      <c r="D1067" s="3" t="str">
        <f>IF('DATA ENTRY'!CK1066="","",IF('DATA ENTRY'!C1066="","",IF($D$4="All Post",'DATA ENTRY'!C1066,IF(AND($D$4='DATA ENTRY'!CK1066),'DATA ENTRY'!C1066,""))))</f>
        <v/>
      </c>
      <c r="E1067" s="4" t="str">
        <f>IF('DATA ENTRY'!CK1066="","",IF('DATA ENTRY'!I1066="","",IF($D$4="All Post",'DATA ENTRY'!I1066,IF(AND($D$4='DATA ENTRY'!CK1066),'DATA ENTRY'!I1066,""))))</f>
        <v/>
      </c>
      <c r="F1067" s="4" t="str">
        <f>IF('DATA ENTRY'!CK1066="","",IF('DATA ENTRY'!CK1066="","",IF($D$4="All Post",'DATA ENTRY'!CK1066,IF(AND($D$4='DATA ENTRY'!CK1066),'DATA ENTRY'!CK1066,""))))</f>
        <v/>
      </c>
      <c r="G1067" s="3" t="str">
        <f>IF('DATA ENTRY'!CK1066="","",IF('DATA ENTRY'!N1066="","",IF($D$4="All Post",'DATA ENTRY'!N1066,IF(AND($D$4='DATA ENTRY'!CK1066),'DATA ENTRY'!N1066,""))))</f>
        <v/>
      </c>
      <c r="H1067" s="107" t="str">
        <f>IF('DATA ENTRY'!CK1066="","",IF('DATA ENTRY'!O1066="","",IF($D$4="All Post",'DATA ENTRY'!O1066,IF(AND($D$4='DATA ENTRY'!CK1066),'DATA ENTRY'!O1066,""))))</f>
        <v/>
      </c>
      <c r="I1067" s="3" t="str">
        <f>IF('DATA ENTRY'!CK1066="","",IF('DATA ENTRY'!P1066="","",IF($D$4="All Post",'DATA ENTRY'!P1066,IF(AND($D$4='DATA ENTRY'!CK1066),'DATA ENTRY'!P1066,""))))</f>
        <v/>
      </c>
      <c r="J1067" s="107" t="str">
        <f>IF('DATA ENTRY'!CK1066="","",IF('DATA ENTRY'!Q1066="","",IF($D$4="All Post",'DATA ENTRY'!Q1066,IF(AND($D$4='DATA ENTRY'!CK1066),'DATA ENTRY'!Q1066,""))))</f>
        <v/>
      </c>
      <c r="K1067" s="3" t="str">
        <f>IF('DATA ENTRY'!CK1066="","",IF('DATA ENTRY'!R1066="","",IF($D$4="All Post",'DATA ENTRY'!R1066,IF(AND($D$4='DATA ENTRY'!CK1066),'DATA ENTRY'!R1066,""))))</f>
        <v/>
      </c>
      <c r="L1067" s="3" t="str">
        <f>IF('DATA ENTRY'!CK1066="","",IF('DATA ENTRY'!S1066="","",IF($D$4="All Post",'DATA ENTRY'!S1066,IF(AND($D$4='DATA ENTRY'!CK1066),'DATA ENTRY'!S1066,""))))</f>
        <v/>
      </c>
      <c r="M1067" s="3" t="str">
        <f>IF('DATA ENTRY'!CK1066="","",IF('DATA ENTRY'!E1066="","",IF($D$4="All Post",'DATA ENTRY'!E1066,IF(AND($D$4='DATA ENTRY'!CK1066),'DATA ENTRY'!E1066,""))))</f>
        <v/>
      </c>
      <c r="N1067" s="3" t="str">
        <f>IF('DATA ENTRY'!CK1066="","",IF('DATA ENTRY'!W1066="","",IF($D$4="All Post",'DATA ENTRY'!W1066,IF(AND($D$4='DATA ENTRY'!CK1066),'DATA ENTRY'!W1066,""))))</f>
        <v/>
      </c>
      <c r="O1067" s="3" t="str">
        <f>IF('DATA ENTRY'!CK1066="","",IF('DATA ENTRY'!X1066="","",IF($D$4="All Post",'DATA ENTRY'!X1066,IF(AND($D$4='DATA ENTRY'!CK1066),'DATA ENTRY'!X1066,""))))</f>
        <v/>
      </c>
      <c r="P1067" s="3" t="str">
        <f>IF('DATA ENTRY'!CK1066="","",IF('DATA ENTRY'!G1066="","",IF($D$4="All Post",'DATA ENTRY'!G1066,IF(AND($D$4='DATA ENTRY'!CK1066),'DATA ENTRY'!G1066,""))))</f>
        <v/>
      </c>
      <c r="S1067">
        <f t="shared" si="259"/>
        <v>0</v>
      </c>
      <c r="T1067" t="str">
        <f t="shared" si="260"/>
        <v/>
      </c>
      <c r="BZ1067" t="str">
        <f t="shared" si="261"/>
        <v/>
      </c>
      <c r="CA1067" t="str">
        <f t="shared" si="262"/>
        <v/>
      </c>
      <c r="CB1067" s="224">
        <v>1061</v>
      </c>
      <c r="CC1067" s="3" t="str">
        <f>IF('DATA ENTRY'!CK1066="","",IF('DATA ENTRY'!B1066="","",IF(AND($CD$4='DATA ENTRY'!CK1066,$CG$4='DATA ENTRY'!D1066),'DATA ENTRY'!B1066,"")))</f>
        <v/>
      </c>
      <c r="CD1067" s="3" t="str">
        <f>IF('DATA ENTRY'!CK1066="","",IF('DATA ENTRY'!C1066="","",IF(AND($CD$4='DATA ENTRY'!CK1066,$CG$4='DATA ENTRY'!D1066),'DATA ENTRY'!C1066,"")))</f>
        <v/>
      </c>
      <c r="CE1067" s="4" t="str">
        <f>IF('DATA ENTRY'!CK1066="","",IF('DATA ENTRY'!I1066="","",IF(AND($CD$4='DATA ENTRY'!CK1066,$CG$4='DATA ENTRY'!D1066),'DATA ENTRY'!I1066,"")))</f>
        <v/>
      </c>
      <c r="CF1067" s="4" t="str">
        <f>IF('DATA ENTRY'!CK1066="","",IF('DATA ENTRY'!CK1066="","",IF(AND($CD$4='DATA ENTRY'!CK1066,$CG$4='DATA ENTRY'!D1066),'DATA ENTRY'!CK1066,"")))</f>
        <v/>
      </c>
      <c r="CG1067" s="3" t="str">
        <f>IF('DATA ENTRY'!CK1066="","",IF('DATA ENTRY'!N1066="","",IF(AND($CD$4='DATA ENTRY'!CK1066,$CG$4='DATA ENTRY'!D1066),'DATA ENTRY'!N1066,"")))</f>
        <v/>
      </c>
      <c r="CH1067" s="107" t="str">
        <f>IF('DATA ENTRY'!CK1066="","",IF('DATA ENTRY'!O1066="","",IF(AND($CD$4='DATA ENTRY'!CK1066,$CG$4='DATA ENTRY'!D1066),'DATA ENTRY'!O1066,"")))</f>
        <v/>
      </c>
      <c r="CI1067" s="3" t="str">
        <f>IF('DATA ENTRY'!CK1066="","",IF('DATA ENTRY'!P1066="","",IF(AND($CD$4='DATA ENTRY'!CK1066,$CG$4='DATA ENTRY'!D1066),'DATA ENTRY'!P1066,"")))</f>
        <v/>
      </c>
      <c r="CJ1067" s="107" t="str">
        <f>IF('DATA ENTRY'!CK1066="","",IF('DATA ENTRY'!Q1066="","",IF(AND($CD$4='DATA ENTRY'!CK1066,$CG$4='DATA ENTRY'!D1066),'DATA ENTRY'!Q1066,"")))</f>
        <v/>
      </c>
      <c r="CK1067" s="3" t="str">
        <f>IF('DATA ENTRY'!CK1066="","",IF('DATA ENTRY'!R1066="","",IF(AND($CD$4='DATA ENTRY'!CK1066,$CG$4='DATA ENTRY'!D1066),'DATA ENTRY'!R1066,"")))</f>
        <v/>
      </c>
      <c r="CL1067" s="3" t="str">
        <f>IF('DATA ENTRY'!CK1066="","",IF('DATA ENTRY'!S1066="","",IF(AND($CD$4='DATA ENTRY'!CK1066,$CG$4='DATA ENTRY'!D1066),'DATA ENTRY'!S1066,"")))</f>
        <v/>
      </c>
      <c r="CM1067" s="3" t="str">
        <f>IF('DATA ENTRY'!CK1066="","",IF('DATA ENTRY'!E1066="","",IF(AND($CD$4='DATA ENTRY'!CK1066,$CG$4='DATA ENTRY'!D1066),'DATA ENTRY'!E1066,"")))</f>
        <v/>
      </c>
      <c r="CN1067" s="3" t="str">
        <f>IF('DATA ENTRY'!CK1066="","",IF('DATA ENTRY'!W1066="","",IF(AND($CD$4='DATA ENTRY'!CK1066,$CG$4='DATA ENTRY'!D1066),'DATA ENTRY'!W1066,"")))</f>
        <v/>
      </c>
      <c r="CO1067" s="3" t="str">
        <f>IF('DATA ENTRY'!CK1066="","",IF('DATA ENTRY'!X1066="","",IF(AND($CD$4='DATA ENTRY'!CK1066,$CG$4='DATA ENTRY'!D1066),'DATA ENTRY'!X1066,"")))</f>
        <v/>
      </c>
      <c r="CP1067" s="108" t="str">
        <f t="shared" si="263"/>
        <v/>
      </c>
      <c r="CQ1067" s="108" t="str">
        <f>IF('DATA ENTRY'!CK1066="","",IF('DATA ENTRY'!G1066="","",IF(AND($CD$4='DATA ENTRY'!CK1066,$CG$4='DATA ENTRY'!D1066),'DATA ENTRY'!G1066,"")))</f>
        <v/>
      </c>
      <c r="CR1067" s="230" t="str">
        <f>IF('DATA ENTRY'!CK1066="","",IF('DATA ENTRY'!D1066="","",IF(AND($CD$4='DATA ENTRY'!CK1066,$CG$4='DATA ENTRY'!D1066),'DATA ENTRY'!D1066,"")))</f>
        <v/>
      </c>
      <c r="CS1067">
        <f t="shared" si="264"/>
        <v>0</v>
      </c>
      <c r="CT1067">
        <f t="shared" si="265"/>
        <v>0</v>
      </c>
      <c r="CV1067" s="139"/>
      <c r="CX1067">
        <f t="shared" si="266"/>
        <v>0</v>
      </c>
      <c r="DB1067" t="str">
        <f t="shared" si="273"/>
        <v/>
      </c>
      <c r="DC1067" t="str">
        <f t="shared" si="274"/>
        <v/>
      </c>
      <c r="DD1067" s="224">
        <v>1061</v>
      </c>
      <c r="DE1067" s="3" t="str">
        <f>IF('DATA ENTRY'!CK1066="","",IF('DATA ENTRY'!B1066="","",IF(AND($DF$4='DATA ENTRY'!D1066),'DATA ENTRY'!B1066,"")))</f>
        <v/>
      </c>
      <c r="DF1067" s="3" t="str">
        <f>IF('DATA ENTRY'!CK1066="","",IF('DATA ENTRY'!C1066="","",IF(AND($DF$4='DATA ENTRY'!D1066),'DATA ENTRY'!C1066,"")))</f>
        <v/>
      </c>
      <c r="DG1067" s="4" t="str">
        <f>IF('DATA ENTRY'!CK1066="","",IF('DATA ENTRY'!I1066="","",IF(AND($DF$4='DATA ENTRY'!D1066),'DATA ENTRY'!I1066,"")))</f>
        <v/>
      </c>
      <c r="DH1067" s="4" t="str">
        <f>IF('DATA ENTRY'!CK1066="","",IF('DATA ENTRY'!CK1066="","",IF(AND($DF$4='DATA ENTRY'!D1066),'DATA ENTRY'!CK1066,"")))</f>
        <v/>
      </c>
      <c r="DI1067" s="3" t="str">
        <f>IF('DATA ENTRY'!CK1066="","",IF('DATA ENTRY'!N1066="","",IF(AND($DF$4='DATA ENTRY'!D1066),'DATA ENTRY'!N1066,"")))</f>
        <v/>
      </c>
      <c r="DJ1067" s="107" t="str">
        <f>IF('DATA ENTRY'!CK1066="","",IF('DATA ENTRY'!O1066="","",IF(AND($DF$4='DATA ENTRY'!D1066),'DATA ENTRY'!O1066,"")))</f>
        <v/>
      </c>
      <c r="DK1067" s="3" t="str">
        <f>IF('DATA ENTRY'!CK1066="","",IF('DATA ENTRY'!P1066="","",IF(AND($DF$4='DATA ENTRY'!D1066),'DATA ENTRY'!P1066,"")))</f>
        <v/>
      </c>
      <c r="DL1067" s="107" t="str">
        <f>IF('DATA ENTRY'!CK1066="","",IF('DATA ENTRY'!Q1066="","",IF(AND($DF$4='DATA ENTRY'!D1066),'DATA ENTRY'!Q1066,"")))</f>
        <v/>
      </c>
      <c r="DM1067" s="3" t="str">
        <f>IF('DATA ENTRY'!CK1066="","",IF('DATA ENTRY'!R1066="","",IF(AND($DF$4='DATA ENTRY'!D1066),'DATA ENTRY'!R1066,"")))</f>
        <v/>
      </c>
      <c r="DN1067" s="107" t="str">
        <f>IF('DATA ENTRY'!CK1066="","",IF('DATA ENTRY'!S1066="","",IF(AND($DF$4='DATA ENTRY'!D1066),'DATA ENTRY'!S1066,"")))</f>
        <v/>
      </c>
      <c r="DO1067" s="3" t="str">
        <f>IF('DATA ENTRY'!CK1066="","",IF('DATA ENTRY'!E1066="","",IF(AND($DF$4='DATA ENTRY'!D1066),'DATA ENTRY'!E1066,"")))</f>
        <v/>
      </c>
      <c r="DP1067" s="3" t="str">
        <f>IF('DATA ENTRY'!CK1066="","",IF('DATA ENTRY'!D1066="","",IF(AND($DF$4='DATA ENTRY'!D1066),'DATA ENTRY'!D1066,"")))</f>
        <v/>
      </c>
      <c r="DQ1067" s="3" t="str">
        <f>IF('DATA ENTRY'!CK1066="","",IF('DATA ENTRY'!W1066="","",IF(AND($DF$4='DATA ENTRY'!D1066),'DATA ENTRY'!W1066,"")))</f>
        <v/>
      </c>
      <c r="DR1067" s="3" t="str">
        <f>IF('DATA ENTRY'!CK1066="","",IF('DATA ENTRY'!X1066="","",IF(AND($DF$4='DATA ENTRY'!D1066),'DATA ENTRY'!X1066,"")))</f>
        <v/>
      </c>
      <c r="DS1067" s="108" t="str">
        <f t="shared" si="267"/>
        <v/>
      </c>
      <c r="DT1067" s="108" t="str">
        <f>IF('DATA ENTRY'!CK1066="","",IF('DATA ENTRY'!D1066="","",IF(AND($DF$4='DATA ENTRY'!D1066),'DATA ENTRY'!G1066,"")))</f>
        <v/>
      </c>
      <c r="DY1067">
        <f t="shared" si="268"/>
        <v>0</v>
      </c>
      <c r="EB1067" t="str">
        <f t="shared" si="269"/>
        <v/>
      </c>
      <c r="EC1067" t="str">
        <f t="shared" si="270"/>
        <v/>
      </c>
      <c r="ED1067" s="224">
        <v>1061</v>
      </c>
      <c r="EE1067" s="3" t="str">
        <f>IF('DATA ENTRY'!CK1066="","",IF('DATA ENTRY'!B1066="","",IF(AND($EF$4='DATA ENTRY'!G1066,$EH$4='DATA ENTRY'!F1066),'DATA ENTRY'!B1066,"")))</f>
        <v/>
      </c>
      <c r="EF1067" s="3" t="str">
        <f>IF('DATA ENTRY'!CK1066="","",IF('DATA ENTRY'!C1066="","",IF(AND($EF$4='DATA ENTRY'!G1066,$EH$4='DATA ENTRY'!F1066),'DATA ENTRY'!C1066,"")))</f>
        <v/>
      </c>
      <c r="EG1067" s="4" t="str">
        <f>IF('DATA ENTRY'!CK1066="","",IF('DATA ENTRY'!I1066="","",IF(AND($EF$4='DATA ENTRY'!G1066,$EH$4='DATA ENTRY'!F1066),'DATA ENTRY'!I1066,"")))</f>
        <v/>
      </c>
      <c r="EH1067" s="4" t="str">
        <f>IF('DATA ENTRY'!CK1066="","",IF('DATA ENTRY'!CK1066="","",IF(AND($EF$4='DATA ENTRY'!G1066,$EH$4='DATA ENTRY'!F1066),'DATA ENTRY'!CK1066,"")))</f>
        <v/>
      </c>
      <c r="EI1067" s="3" t="str">
        <f>IF('DATA ENTRY'!CK1066="","",IF('DATA ENTRY'!N1066="","",IF(AND($EF$4='DATA ENTRY'!G1066,$EH$4='DATA ENTRY'!F1066),'DATA ENTRY'!N1066,"")))</f>
        <v/>
      </c>
      <c r="EJ1067" s="107" t="str">
        <f>IF('DATA ENTRY'!CK1066="","",IF('DATA ENTRY'!O1066="","",IF(AND($EF$4='DATA ENTRY'!G1066,$EH$4='DATA ENTRY'!F1066),'DATA ENTRY'!O1066,"")))</f>
        <v/>
      </c>
      <c r="EK1067" s="3" t="str">
        <f>IF('DATA ENTRY'!CK1066="","",IF('DATA ENTRY'!P1066="","",IF(AND($EF$4='DATA ENTRY'!G1066,$EH$4='DATA ENTRY'!F1066),'DATA ENTRY'!P1066,"")))</f>
        <v/>
      </c>
      <c r="EL1067" s="107" t="str">
        <f>IF('DATA ENTRY'!CK1066="","",IF('DATA ENTRY'!Q1066="","",IF(AND($EF$4='DATA ENTRY'!G1066,$EH$4='DATA ENTRY'!F1066),'DATA ENTRY'!Q1066,"")))</f>
        <v/>
      </c>
      <c r="EM1067" s="3" t="str">
        <f>IF('DATA ENTRY'!CK1066="","",IF('DATA ENTRY'!R1066="","",IF(AND($EF$4='DATA ENTRY'!G1066,$EH$4='DATA ENTRY'!F1066),'DATA ENTRY'!R1066,"")))</f>
        <v/>
      </c>
      <c r="EN1067" s="107" t="str">
        <f>IF('DATA ENTRY'!CK1066="","",IF('DATA ENTRY'!S1066="","",IF(AND($EF$4='DATA ENTRY'!G1066,$EH$4='DATA ENTRY'!F1066),'DATA ENTRY'!S1066,"")))</f>
        <v/>
      </c>
      <c r="EO1067" s="3" t="str">
        <f>IF('DATA ENTRY'!CK1066="","",IF('DATA ENTRY'!E1066="","",IF(AND($EF$4='DATA ENTRY'!G1066,$EH$4='DATA ENTRY'!F1066),'DATA ENTRY'!E1066,"")))</f>
        <v/>
      </c>
      <c r="EP1067" s="3" t="str">
        <f>IF('DATA ENTRY'!CK1066="","",IF('DATA ENTRY'!D1066="","",IF(AND($EF$4='DATA ENTRY'!G1066,$EH$4='DATA ENTRY'!F1066),'DATA ENTRY'!D1066,"")))</f>
        <v/>
      </c>
      <c r="EQ1067" s="3" t="str">
        <f>IF('DATA ENTRY'!CK1066="","",IF('DATA ENTRY'!W1066="","",IF(AND($EF$4='DATA ENTRY'!G1066,$EH$4='DATA ENTRY'!F1066),'DATA ENTRY'!W1066,"")))</f>
        <v/>
      </c>
      <c r="ER1067" s="3" t="str">
        <f>IF('DATA ENTRY'!CK1066="","",IF('DATA ENTRY'!X1066="","",IF(AND($EF$4='DATA ENTRY'!G1066,$EH$4='DATA ENTRY'!F1066),'DATA ENTRY'!X1066,"")))</f>
        <v/>
      </c>
      <c r="ES1067" s="108" t="str">
        <f t="shared" si="271"/>
        <v/>
      </c>
      <c r="ET1067" s="108" t="str">
        <f>IF('DATA ENTRY'!CK1066="","",IF('DATA ENTRY'!D1066="","",IF(AND($EF$4='DATA ENTRY'!G1066,$EH$4='DATA ENTRY'!F1066),'DATA ENTRY'!G1066,"")))</f>
        <v/>
      </c>
      <c r="EY1067">
        <f t="shared" si="272"/>
        <v>0</v>
      </c>
    </row>
    <row r="1068" spans="1:155">
      <c r="A1068" t="str">
        <f>IF(S1068=0,"",1+(MAX($A$7:A1067)))</f>
        <v/>
      </c>
      <c r="B1068" s="224">
        <v>1062</v>
      </c>
      <c r="C1068" s="3" t="str">
        <f>IF('DATA ENTRY'!CK1067="","",IF('DATA ENTRY'!B1067="","",IF($D$4="All Post",'DATA ENTRY'!B1067,IF(AND($D$4='DATA ENTRY'!CK1067),'DATA ENTRY'!B1067,""))))</f>
        <v/>
      </c>
      <c r="D1068" s="3" t="str">
        <f>IF('DATA ENTRY'!CK1067="","",IF('DATA ENTRY'!C1067="","",IF($D$4="All Post",'DATA ENTRY'!C1067,IF(AND($D$4='DATA ENTRY'!CK1067),'DATA ENTRY'!C1067,""))))</f>
        <v/>
      </c>
      <c r="E1068" s="4" t="str">
        <f>IF('DATA ENTRY'!CK1067="","",IF('DATA ENTRY'!I1067="","",IF($D$4="All Post",'DATA ENTRY'!I1067,IF(AND($D$4='DATA ENTRY'!CK1067),'DATA ENTRY'!I1067,""))))</f>
        <v/>
      </c>
      <c r="F1068" s="4" t="str">
        <f>IF('DATA ENTRY'!CK1067="","",IF('DATA ENTRY'!CK1067="","",IF($D$4="All Post",'DATA ENTRY'!CK1067,IF(AND($D$4='DATA ENTRY'!CK1067),'DATA ENTRY'!CK1067,""))))</f>
        <v/>
      </c>
      <c r="G1068" s="3" t="str">
        <f>IF('DATA ENTRY'!CK1067="","",IF('DATA ENTRY'!N1067="","",IF($D$4="All Post",'DATA ENTRY'!N1067,IF(AND($D$4='DATA ENTRY'!CK1067),'DATA ENTRY'!N1067,""))))</f>
        <v/>
      </c>
      <c r="H1068" s="107" t="str">
        <f>IF('DATA ENTRY'!CK1067="","",IF('DATA ENTRY'!O1067="","",IF($D$4="All Post",'DATA ENTRY'!O1067,IF(AND($D$4='DATA ENTRY'!CK1067),'DATA ENTRY'!O1067,""))))</f>
        <v/>
      </c>
      <c r="I1068" s="3" t="str">
        <f>IF('DATA ENTRY'!CK1067="","",IF('DATA ENTRY'!P1067="","",IF($D$4="All Post",'DATA ENTRY'!P1067,IF(AND($D$4='DATA ENTRY'!CK1067),'DATA ENTRY'!P1067,""))))</f>
        <v/>
      </c>
      <c r="J1068" s="107" t="str">
        <f>IF('DATA ENTRY'!CK1067="","",IF('DATA ENTRY'!Q1067="","",IF($D$4="All Post",'DATA ENTRY'!Q1067,IF(AND($D$4='DATA ENTRY'!CK1067),'DATA ENTRY'!Q1067,""))))</f>
        <v/>
      </c>
      <c r="K1068" s="3" t="str">
        <f>IF('DATA ENTRY'!CK1067="","",IF('DATA ENTRY'!R1067="","",IF($D$4="All Post",'DATA ENTRY'!R1067,IF(AND($D$4='DATA ENTRY'!CK1067),'DATA ENTRY'!R1067,""))))</f>
        <v/>
      </c>
      <c r="L1068" s="3" t="str">
        <f>IF('DATA ENTRY'!CK1067="","",IF('DATA ENTRY'!S1067="","",IF($D$4="All Post",'DATA ENTRY'!S1067,IF(AND($D$4='DATA ENTRY'!CK1067),'DATA ENTRY'!S1067,""))))</f>
        <v/>
      </c>
      <c r="M1068" s="3" t="str">
        <f>IF('DATA ENTRY'!CK1067="","",IF('DATA ENTRY'!E1067="","",IF($D$4="All Post",'DATA ENTRY'!E1067,IF(AND($D$4='DATA ENTRY'!CK1067),'DATA ENTRY'!E1067,""))))</f>
        <v/>
      </c>
      <c r="N1068" s="3" t="str">
        <f>IF('DATA ENTRY'!CK1067="","",IF('DATA ENTRY'!W1067="","",IF($D$4="All Post",'DATA ENTRY'!W1067,IF(AND($D$4='DATA ENTRY'!CK1067),'DATA ENTRY'!W1067,""))))</f>
        <v/>
      </c>
      <c r="O1068" s="3" t="str">
        <f>IF('DATA ENTRY'!CK1067="","",IF('DATA ENTRY'!X1067="","",IF($D$4="All Post",'DATA ENTRY'!X1067,IF(AND($D$4='DATA ENTRY'!CK1067),'DATA ENTRY'!X1067,""))))</f>
        <v/>
      </c>
      <c r="P1068" s="3" t="str">
        <f>IF('DATA ENTRY'!CK1067="","",IF('DATA ENTRY'!G1067="","",IF($D$4="All Post",'DATA ENTRY'!G1067,IF(AND($D$4='DATA ENTRY'!CK1067),'DATA ENTRY'!G1067,""))))</f>
        <v/>
      </c>
      <c r="S1068">
        <f t="shared" si="259"/>
        <v>0</v>
      </c>
      <c r="T1068" t="str">
        <f t="shared" si="260"/>
        <v/>
      </c>
      <c r="BZ1068" t="str">
        <f t="shared" si="261"/>
        <v/>
      </c>
      <c r="CA1068" t="str">
        <f t="shared" si="262"/>
        <v/>
      </c>
      <c r="CB1068" s="224">
        <v>1062</v>
      </c>
      <c r="CC1068" s="3" t="str">
        <f>IF('DATA ENTRY'!CK1067="","",IF('DATA ENTRY'!B1067="","",IF(AND($CD$4='DATA ENTRY'!CK1067,$CG$4='DATA ENTRY'!D1067),'DATA ENTRY'!B1067,"")))</f>
        <v/>
      </c>
      <c r="CD1068" s="3" t="str">
        <f>IF('DATA ENTRY'!CK1067="","",IF('DATA ENTRY'!C1067="","",IF(AND($CD$4='DATA ENTRY'!CK1067,$CG$4='DATA ENTRY'!D1067),'DATA ENTRY'!C1067,"")))</f>
        <v/>
      </c>
      <c r="CE1068" s="4" t="str">
        <f>IF('DATA ENTRY'!CK1067="","",IF('DATA ENTRY'!I1067="","",IF(AND($CD$4='DATA ENTRY'!CK1067,$CG$4='DATA ENTRY'!D1067),'DATA ENTRY'!I1067,"")))</f>
        <v/>
      </c>
      <c r="CF1068" s="4" t="str">
        <f>IF('DATA ENTRY'!CK1067="","",IF('DATA ENTRY'!CK1067="","",IF(AND($CD$4='DATA ENTRY'!CK1067,$CG$4='DATA ENTRY'!D1067),'DATA ENTRY'!CK1067,"")))</f>
        <v/>
      </c>
      <c r="CG1068" s="3" t="str">
        <f>IF('DATA ENTRY'!CK1067="","",IF('DATA ENTRY'!N1067="","",IF(AND($CD$4='DATA ENTRY'!CK1067,$CG$4='DATA ENTRY'!D1067),'DATA ENTRY'!N1067,"")))</f>
        <v/>
      </c>
      <c r="CH1068" s="107" t="str">
        <f>IF('DATA ENTRY'!CK1067="","",IF('DATA ENTRY'!O1067="","",IF(AND($CD$4='DATA ENTRY'!CK1067,$CG$4='DATA ENTRY'!D1067),'DATA ENTRY'!O1067,"")))</f>
        <v/>
      </c>
      <c r="CI1068" s="3" t="str">
        <f>IF('DATA ENTRY'!CK1067="","",IF('DATA ENTRY'!P1067="","",IF(AND($CD$4='DATA ENTRY'!CK1067,$CG$4='DATA ENTRY'!D1067),'DATA ENTRY'!P1067,"")))</f>
        <v/>
      </c>
      <c r="CJ1068" s="107" t="str">
        <f>IF('DATA ENTRY'!CK1067="","",IF('DATA ENTRY'!Q1067="","",IF(AND($CD$4='DATA ENTRY'!CK1067,$CG$4='DATA ENTRY'!D1067),'DATA ENTRY'!Q1067,"")))</f>
        <v/>
      </c>
      <c r="CK1068" s="3" t="str">
        <f>IF('DATA ENTRY'!CK1067="","",IF('DATA ENTRY'!R1067="","",IF(AND($CD$4='DATA ENTRY'!CK1067,$CG$4='DATA ENTRY'!D1067),'DATA ENTRY'!R1067,"")))</f>
        <v/>
      </c>
      <c r="CL1068" s="3" t="str">
        <f>IF('DATA ENTRY'!CK1067="","",IF('DATA ENTRY'!S1067="","",IF(AND($CD$4='DATA ENTRY'!CK1067,$CG$4='DATA ENTRY'!D1067),'DATA ENTRY'!S1067,"")))</f>
        <v/>
      </c>
      <c r="CM1068" s="3" t="str">
        <f>IF('DATA ENTRY'!CK1067="","",IF('DATA ENTRY'!E1067="","",IF(AND($CD$4='DATA ENTRY'!CK1067,$CG$4='DATA ENTRY'!D1067),'DATA ENTRY'!E1067,"")))</f>
        <v/>
      </c>
      <c r="CN1068" s="3" t="str">
        <f>IF('DATA ENTRY'!CK1067="","",IF('DATA ENTRY'!W1067="","",IF(AND($CD$4='DATA ENTRY'!CK1067,$CG$4='DATA ENTRY'!D1067),'DATA ENTRY'!W1067,"")))</f>
        <v/>
      </c>
      <c r="CO1068" s="3" t="str">
        <f>IF('DATA ENTRY'!CK1067="","",IF('DATA ENTRY'!X1067="","",IF(AND($CD$4='DATA ENTRY'!CK1067,$CG$4='DATA ENTRY'!D1067),'DATA ENTRY'!X1067,"")))</f>
        <v/>
      </c>
      <c r="CP1068" s="108" t="str">
        <f t="shared" si="263"/>
        <v/>
      </c>
      <c r="CQ1068" s="108" t="str">
        <f>IF('DATA ENTRY'!CK1067="","",IF('DATA ENTRY'!G1067="","",IF(AND($CD$4='DATA ENTRY'!CK1067,$CG$4='DATA ENTRY'!D1067),'DATA ENTRY'!G1067,"")))</f>
        <v/>
      </c>
      <c r="CR1068" s="230" t="str">
        <f>IF('DATA ENTRY'!CK1067="","",IF('DATA ENTRY'!D1067="","",IF(AND($CD$4='DATA ENTRY'!CK1067,$CG$4='DATA ENTRY'!D1067),'DATA ENTRY'!D1067,"")))</f>
        <v/>
      </c>
      <c r="CS1068">
        <f t="shared" si="264"/>
        <v>0</v>
      </c>
      <c r="CT1068">
        <f t="shared" si="265"/>
        <v>0</v>
      </c>
      <c r="CV1068" s="139"/>
      <c r="CX1068">
        <f t="shared" si="266"/>
        <v>0</v>
      </c>
      <c r="DB1068" t="str">
        <f t="shared" si="273"/>
        <v/>
      </c>
      <c r="DC1068" t="str">
        <f t="shared" si="274"/>
        <v/>
      </c>
      <c r="DD1068" s="224">
        <v>1062</v>
      </c>
      <c r="DE1068" s="3" t="str">
        <f>IF('DATA ENTRY'!CK1067="","",IF('DATA ENTRY'!B1067="","",IF(AND($DF$4='DATA ENTRY'!D1067),'DATA ENTRY'!B1067,"")))</f>
        <v/>
      </c>
      <c r="DF1068" s="3" t="str">
        <f>IF('DATA ENTRY'!CK1067="","",IF('DATA ENTRY'!C1067="","",IF(AND($DF$4='DATA ENTRY'!D1067),'DATA ENTRY'!C1067,"")))</f>
        <v/>
      </c>
      <c r="DG1068" s="4" t="str">
        <f>IF('DATA ENTRY'!CK1067="","",IF('DATA ENTRY'!I1067="","",IF(AND($DF$4='DATA ENTRY'!D1067),'DATA ENTRY'!I1067,"")))</f>
        <v/>
      </c>
      <c r="DH1068" s="4" t="str">
        <f>IF('DATA ENTRY'!CK1067="","",IF('DATA ENTRY'!CK1067="","",IF(AND($DF$4='DATA ENTRY'!D1067),'DATA ENTRY'!CK1067,"")))</f>
        <v/>
      </c>
      <c r="DI1068" s="3" t="str">
        <f>IF('DATA ENTRY'!CK1067="","",IF('DATA ENTRY'!N1067="","",IF(AND($DF$4='DATA ENTRY'!D1067),'DATA ENTRY'!N1067,"")))</f>
        <v/>
      </c>
      <c r="DJ1068" s="107" t="str">
        <f>IF('DATA ENTRY'!CK1067="","",IF('DATA ENTRY'!O1067="","",IF(AND($DF$4='DATA ENTRY'!D1067),'DATA ENTRY'!O1067,"")))</f>
        <v/>
      </c>
      <c r="DK1068" s="3" t="str">
        <f>IF('DATA ENTRY'!CK1067="","",IF('DATA ENTRY'!P1067="","",IF(AND($DF$4='DATA ENTRY'!D1067),'DATA ENTRY'!P1067,"")))</f>
        <v/>
      </c>
      <c r="DL1068" s="107" t="str">
        <f>IF('DATA ENTRY'!CK1067="","",IF('DATA ENTRY'!Q1067="","",IF(AND($DF$4='DATA ENTRY'!D1067),'DATA ENTRY'!Q1067,"")))</f>
        <v/>
      </c>
      <c r="DM1068" s="3" t="str">
        <f>IF('DATA ENTRY'!CK1067="","",IF('DATA ENTRY'!R1067="","",IF(AND($DF$4='DATA ENTRY'!D1067),'DATA ENTRY'!R1067,"")))</f>
        <v/>
      </c>
      <c r="DN1068" s="107" t="str">
        <f>IF('DATA ENTRY'!CK1067="","",IF('DATA ENTRY'!S1067="","",IF(AND($DF$4='DATA ENTRY'!D1067),'DATA ENTRY'!S1067,"")))</f>
        <v/>
      </c>
      <c r="DO1068" s="3" t="str">
        <f>IF('DATA ENTRY'!CK1067="","",IF('DATA ENTRY'!E1067="","",IF(AND($DF$4='DATA ENTRY'!D1067),'DATA ENTRY'!E1067,"")))</f>
        <v/>
      </c>
      <c r="DP1068" s="3" t="str">
        <f>IF('DATA ENTRY'!CK1067="","",IF('DATA ENTRY'!D1067="","",IF(AND($DF$4='DATA ENTRY'!D1067),'DATA ENTRY'!D1067,"")))</f>
        <v/>
      </c>
      <c r="DQ1068" s="3" t="str">
        <f>IF('DATA ENTRY'!CK1067="","",IF('DATA ENTRY'!W1067="","",IF(AND($DF$4='DATA ENTRY'!D1067),'DATA ENTRY'!W1067,"")))</f>
        <v/>
      </c>
      <c r="DR1068" s="3" t="str">
        <f>IF('DATA ENTRY'!CK1067="","",IF('DATA ENTRY'!X1067="","",IF(AND($DF$4='DATA ENTRY'!D1067),'DATA ENTRY'!X1067,"")))</f>
        <v/>
      </c>
      <c r="DS1068" s="108" t="str">
        <f t="shared" si="267"/>
        <v/>
      </c>
      <c r="DT1068" s="108" t="str">
        <f>IF('DATA ENTRY'!CK1067="","",IF('DATA ENTRY'!D1067="","",IF(AND($DF$4='DATA ENTRY'!D1067),'DATA ENTRY'!G1067,"")))</f>
        <v/>
      </c>
      <c r="DY1068">
        <f t="shared" si="268"/>
        <v>0</v>
      </c>
      <c r="EB1068" t="str">
        <f t="shared" si="269"/>
        <v/>
      </c>
      <c r="EC1068" t="str">
        <f t="shared" si="270"/>
        <v/>
      </c>
      <c r="ED1068" s="224">
        <v>1062</v>
      </c>
      <c r="EE1068" s="3" t="str">
        <f>IF('DATA ENTRY'!CK1067="","",IF('DATA ENTRY'!B1067="","",IF(AND($EF$4='DATA ENTRY'!G1067,$EH$4='DATA ENTRY'!F1067),'DATA ENTRY'!B1067,"")))</f>
        <v/>
      </c>
      <c r="EF1068" s="3" t="str">
        <f>IF('DATA ENTRY'!CK1067="","",IF('DATA ENTRY'!C1067="","",IF(AND($EF$4='DATA ENTRY'!G1067,$EH$4='DATA ENTRY'!F1067),'DATA ENTRY'!C1067,"")))</f>
        <v/>
      </c>
      <c r="EG1068" s="4" t="str">
        <f>IF('DATA ENTRY'!CK1067="","",IF('DATA ENTRY'!I1067="","",IF(AND($EF$4='DATA ENTRY'!G1067,$EH$4='DATA ENTRY'!F1067),'DATA ENTRY'!I1067,"")))</f>
        <v/>
      </c>
      <c r="EH1068" s="4" t="str">
        <f>IF('DATA ENTRY'!CK1067="","",IF('DATA ENTRY'!CK1067="","",IF(AND($EF$4='DATA ENTRY'!G1067,$EH$4='DATA ENTRY'!F1067),'DATA ENTRY'!CK1067,"")))</f>
        <v/>
      </c>
      <c r="EI1068" s="3" t="str">
        <f>IF('DATA ENTRY'!CK1067="","",IF('DATA ENTRY'!N1067="","",IF(AND($EF$4='DATA ENTRY'!G1067,$EH$4='DATA ENTRY'!F1067),'DATA ENTRY'!N1067,"")))</f>
        <v/>
      </c>
      <c r="EJ1068" s="107" t="str">
        <f>IF('DATA ENTRY'!CK1067="","",IF('DATA ENTRY'!O1067="","",IF(AND($EF$4='DATA ENTRY'!G1067,$EH$4='DATA ENTRY'!F1067),'DATA ENTRY'!O1067,"")))</f>
        <v/>
      </c>
      <c r="EK1068" s="3" t="str">
        <f>IF('DATA ENTRY'!CK1067="","",IF('DATA ENTRY'!P1067="","",IF(AND($EF$4='DATA ENTRY'!G1067,$EH$4='DATA ENTRY'!F1067),'DATA ENTRY'!P1067,"")))</f>
        <v/>
      </c>
      <c r="EL1068" s="107" t="str">
        <f>IF('DATA ENTRY'!CK1067="","",IF('DATA ENTRY'!Q1067="","",IF(AND($EF$4='DATA ENTRY'!G1067,$EH$4='DATA ENTRY'!F1067),'DATA ENTRY'!Q1067,"")))</f>
        <v/>
      </c>
      <c r="EM1068" s="3" t="str">
        <f>IF('DATA ENTRY'!CK1067="","",IF('DATA ENTRY'!R1067="","",IF(AND($EF$4='DATA ENTRY'!G1067,$EH$4='DATA ENTRY'!F1067),'DATA ENTRY'!R1067,"")))</f>
        <v/>
      </c>
      <c r="EN1068" s="107" t="str">
        <f>IF('DATA ENTRY'!CK1067="","",IF('DATA ENTRY'!S1067="","",IF(AND($EF$4='DATA ENTRY'!G1067,$EH$4='DATA ENTRY'!F1067),'DATA ENTRY'!S1067,"")))</f>
        <v/>
      </c>
      <c r="EO1068" s="3" t="str">
        <f>IF('DATA ENTRY'!CK1067="","",IF('DATA ENTRY'!E1067="","",IF(AND($EF$4='DATA ENTRY'!G1067,$EH$4='DATA ENTRY'!F1067),'DATA ENTRY'!E1067,"")))</f>
        <v/>
      </c>
      <c r="EP1068" s="3" t="str">
        <f>IF('DATA ENTRY'!CK1067="","",IF('DATA ENTRY'!D1067="","",IF(AND($EF$4='DATA ENTRY'!G1067,$EH$4='DATA ENTRY'!F1067),'DATA ENTRY'!D1067,"")))</f>
        <v/>
      </c>
      <c r="EQ1068" s="3" t="str">
        <f>IF('DATA ENTRY'!CK1067="","",IF('DATA ENTRY'!W1067="","",IF(AND($EF$4='DATA ENTRY'!G1067,$EH$4='DATA ENTRY'!F1067),'DATA ENTRY'!W1067,"")))</f>
        <v/>
      </c>
      <c r="ER1068" s="3" t="str">
        <f>IF('DATA ENTRY'!CK1067="","",IF('DATA ENTRY'!X1067="","",IF(AND($EF$4='DATA ENTRY'!G1067,$EH$4='DATA ENTRY'!F1067),'DATA ENTRY'!X1067,"")))</f>
        <v/>
      </c>
      <c r="ES1068" s="108" t="str">
        <f t="shared" si="271"/>
        <v/>
      </c>
      <c r="ET1068" s="108" t="str">
        <f>IF('DATA ENTRY'!CK1067="","",IF('DATA ENTRY'!D1067="","",IF(AND($EF$4='DATA ENTRY'!G1067,$EH$4='DATA ENTRY'!F1067),'DATA ENTRY'!G1067,"")))</f>
        <v/>
      </c>
      <c r="EY1068">
        <f t="shared" si="272"/>
        <v>0</v>
      </c>
    </row>
    <row r="1069" spans="1:155">
      <c r="A1069" t="str">
        <f>IF(S1069=0,"",1+(MAX($A$7:A1068)))</f>
        <v/>
      </c>
      <c r="B1069" s="224">
        <v>1063</v>
      </c>
      <c r="C1069" s="3" t="str">
        <f>IF('DATA ENTRY'!CK1068="","",IF('DATA ENTRY'!B1068="","",IF($D$4="All Post",'DATA ENTRY'!B1068,IF(AND($D$4='DATA ENTRY'!CK1068),'DATA ENTRY'!B1068,""))))</f>
        <v/>
      </c>
      <c r="D1069" s="3" t="str">
        <f>IF('DATA ENTRY'!CK1068="","",IF('DATA ENTRY'!C1068="","",IF($D$4="All Post",'DATA ENTRY'!C1068,IF(AND($D$4='DATA ENTRY'!CK1068),'DATA ENTRY'!C1068,""))))</f>
        <v/>
      </c>
      <c r="E1069" s="4" t="str">
        <f>IF('DATA ENTRY'!CK1068="","",IF('DATA ENTRY'!I1068="","",IF($D$4="All Post",'DATA ENTRY'!I1068,IF(AND($D$4='DATA ENTRY'!CK1068),'DATA ENTRY'!I1068,""))))</f>
        <v/>
      </c>
      <c r="F1069" s="4" t="str">
        <f>IF('DATA ENTRY'!CK1068="","",IF('DATA ENTRY'!CK1068="","",IF($D$4="All Post",'DATA ENTRY'!CK1068,IF(AND($D$4='DATA ENTRY'!CK1068),'DATA ENTRY'!CK1068,""))))</f>
        <v/>
      </c>
      <c r="G1069" s="3" t="str">
        <f>IF('DATA ENTRY'!CK1068="","",IF('DATA ENTRY'!N1068="","",IF($D$4="All Post",'DATA ENTRY'!N1068,IF(AND($D$4='DATA ENTRY'!CK1068),'DATA ENTRY'!N1068,""))))</f>
        <v/>
      </c>
      <c r="H1069" s="107" t="str">
        <f>IF('DATA ENTRY'!CK1068="","",IF('DATA ENTRY'!O1068="","",IF($D$4="All Post",'DATA ENTRY'!O1068,IF(AND($D$4='DATA ENTRY'!CK1068),'DATA ENTRY'!O1068,""))))</f>
        <v/>
      </c>
      <c r="I1069" s="3" t="str">
        <f>IF('DATA ENTRY'!CK1068="","",IF('DATA ENTRY'!P1068="","",IF($D$4="All Post",'DATA ENTRY'!P1068,IF(AND($D$4='DATA ENTRY'!CK1068),'DATA ENTRY'!P1068,""))))</f>
        <v/>
      </c>
      <c r="J1069" s="107" t="str">
        <f>IF('DATA ENTRY'!CK1068="","",IF('DATA ENTRY'!Q1068="","",IF($D$4="All Post",'DATA ENTRY'!Q1068,IF(AND($D$4='DATA ENTRY'!CK1068),'DATA ENTRY'!Q1068,""))))</f>
        <v/>
      </c>
      <c r="K1069" s="3" t="str">
        <f>IF('DATA ENTRY'!CK1068="","",IF('DATA ENTRY'!R1068="","",IF($D$4="All Post",'DATA ENTRY'!R1068,IF(AND($D$4='DATA ENTRY'!CK1068),'DATA ENTRY'!R1068,""))))</f>
        <v/>
      </c>
      <c r="L1069" s="3" t="str">
        <f>IF('DATA ENTRY'!CK1068="","",IF('DATA ENTRY'!S1068="","",IF($D$4="All Post",'DATA ENTRY'!S1068,IF(AND($D$4='DATA ENTRY'!CK1068),'DATA ENTRY'!S1068,""))))</f>
        <v/>
      </c>
      <c r="M1069" s="3" t="str">
        <f>IF('DATA ENTRY'!CK1068="","",IF('DATA ENTRY'!E1068="","",IF($D$4="All Post",'DATA ENTRY'!E1068,IF(AND($D$4='DATA ENTRY'!CK1068),'DATA ENTRY'!E1068,""))))</f>
        <v/>
      </c>
      <c r="N1069" s="3" t="str">
        <f>IF('DATA ENTRY'!CK1068="","",IF('DATA ENTRY'!W1068="","",IF($D$4="All Post",'DATA ENTRY'!W1068,IF(AND($D$4='DATA ENTRY'!CK1068),'DATA ENTRY'!W1068,""))))</f>
        <v/>
      </c>
      <c r="O1069" s="3" t="str">
        <f>IF('DATA ENTRY'!CK1068="","",IF('DATA ENTRY'!X1068="","",IF($D$4="All Post",'DATA ENTRY'!X1068,IF(AND($D$4='DATA ENTRY'!CK1068),'DATA ENTRY'!X1068,""))))</f>
        <v/>
      </c>
      <c r="P1069" s="3" t="str">
        <f>IF('DATA ENTRY'!CK1068="","",IF('DATA ENTRY'!G1068="","",IF($D$4="All Post",'DATA ENTRY'!G1068,IF(AND($D$4='DATA ENTRY'!CK1068),'DATA ENTRY'!G1068,""))))</f>
        <v/>
      </c>
      <c r="S1069">
        <f t="shared" si="259"/>
        <v>0</v>
      </c>
      <c r="T1069" t="str">
        <f t="shared" si="260"/>
        <v/>
      </c>
      <c r="BZ1069" t="str">
        <f t="shared" si="261"/>
        <v/>
      </c>
      <c r="CA1069" t="str">
        <f t="shared" si="262"/>
        <v/>
      </c>
      <c r="CB1069" s="224">
        <v>1063</v>
      </c>
      <c r="CC1069" s="3" t="str">
        <f>IF('DATA ENTRY'!CK1068="","",IF('DATA ENTRY'!B1068="","",IF(AND($CD$4='DATA ENTRY'!CK1068,$CG$4='DATA ENTRY'!D1068),'DATA ENTRY'!B1068,"")))</f>
        <v/>
      </c>
      <c r="CD1069" s="3" t="str">
        <f>IF('DATA ENTRY'!CK1068="","",IF('DATA ENTRY'!C1068="","",IF(AND($CD$4='DATA ENTRY'!CK1068,$CG$4='DATA ENTRY'!D1068),'DATA ENTRY'!C1068,"")))</f>
        <v/>
      </c>
      <c r="CE1069" s="4" t="str">
        <f>IF('DATA ENTRY'!CK1068="","",IF('DATA ENTRY'!I1068="","",IF(AND($CD$4='DATA ENTRY'!CK1068,$CG$4='DATA ENTRY'!D1068),'DATA ENTRY'!I1068,"")))</f>
        <v/>
      </c>
      <c r="CF1069" s="4" t="str">
        <f>IF('DATA ENTRY'!CK1068="","",IF('DATA ENTRY'!CK1068="","",IF(AND($CD$4='DATA ENTRY'!CK1068,$CG$4='DATA ENTRY'!D1068),'DATA ENTRY'!CK1068,"")))</f>
        <v/>
      </c>
      <c r="CG1069" s="3" t="str">
        <f>IF('DATA ENTRY'!CK1068="","",IF('DATA ENTRY'!N1068="","",IF(AND($CD$4='DATA ENTRY'!CK1068,$CG$4='DATA ENTRY'!D1068),'DATA ENTRY'!N1068,"")))</f>
        <v/>
      </c>
      <c r="CH1069" s="107" t="str">
        <f>IF('DATA ENTRY'!CK1068="","",IF('DATA ENTRY'!O1068="","",IF(AND($CD$4='DATA ENTRY'!CK1068,$CG$4='DATA ENTRY'!D1068),'DATA ENTRY'!O1068,"")))</f>
        <v/>
      </c>
      <c r="CI1069" s="3" t="str">
        <f>IF('DATA ENTRY'!CK1068="","",IF('DATA ENTRY'!P1068="","",IF(AND($CD$4='DATA ENTRY'!CK1068,$CG$4='DATA ENTRY'!D1068),'DATA ENTRY'!P1068,"")))</f>
        <v/>
      </c>
      <c r="CJ1069" s="107" t="str">
        <f>IF('DATA ENTRY'!CK1068="","",IF('DATA ENTRY'!Q1068="","",IF(AND($CD$4='DATA ENTRY'!CK1068,$CG$4='DATA ENTRY'!D1068),'DATA ENTRY'!Q1068,"")))</f>
        <v/>
      </c>
      <c r="CK1069" s="3" t="str">
        <f>IF('DATA ENTRY'!CK1068="","",IF('DATA ENTRY'!R1068="","",IF(AND($CD$4='DATA ENTRY'!CK1068,$CG$4='DATA ENTRY'!D1068),'DATA ENTRY'!R1068,"")))</f>
        <v/>
      </c>
      <c r="CL1069" s="3" t="str">
        <f>IF('DATA ENTRY'!CK1068="","",IF('DATA ENTRY'!S1068="","",IF(AND($CD$4='DATA ENTRY'!CK1068,$CG$4='DATA ENTRY'!D1068),'DATA ENTRY'!S1068,"")))</f>
        <v/>
      </c>
      <c r="CM1069" s="3" t="str">
        <f>IF('DATA ENTRY'!CK1068="","",IF('DATA ENTRY'!E1068="","",IF(AND($CD$4='DATA ENTRY'!CK1068,$CG$4='DATA ENTRY'!D1068),'DATA ENTRY'!E1068,"")))</f>
        <v/>
      </c>
      <c r="CN1069" s="3" t="str">
        <f>IF('DATA ENTRY'!CK1068="","",IF('DATA ENTRY'!W1068="","",IF(AND($CD$4='DATA ENTRY'!CK1068,$CG$4='DATA ENTRY'!D1068),'DATA ENTRY'!W1068,"")))</f>
        <v/>
      </c>
      <c r="CO1069" s="3" t="str">
        <f>IF('DATA ENTRY'!CK1068="","",IF('DATA ENTRY'!X1068="","",IF(AND($CD$4='DATA ENTRY'!CK1068,$CG$4='DATA ENTRY'!D1068),'DATA ENTRY'!X1068,"")))</f>
        <v/>
      </c>
      <c r="CP1069" s="108" t="str">
        <f t="shared" si="263"/>
        <v/>
      </c>
      <c r="CQ1069" s="108" t="str">
        <f>IF('DATA ENTRY'!CK1068="","",IF('DATA ENTRY'!G1068="","",IF(AND($CD$4='DATA ENTRY'!CK1068,$CG$4='DATA ENTRY'!D1068),'DATA ENTRY'!G1068,"")))</f>
        <v/>
      </c>
      <c r="CR1069" s="230" t="str">
        <f>IF('DATA ENTRY'!CK1068="","",IF('DATA ENTRY'!D1068="","",IF(AND($CD$4='DATA ENTRY'!CK1068,$CG$4='DATA ENTRY'!D1068),'DATA ENTRY'!D1068,"")))</f>
        <v/>
      </c>
      <c r="CS1069">
        <f t="shared" si="264"/>
        <v>0</v>
      </c>
      <c r="CT1069">
        <f t="shared" si="265"/>
        <v>0</v>
      </c>
      <c r="CV1069" s="139"/>
      <c r="CX1069">
        <f t="shared" si="266"/>
        <v>0</v>
      </c>
      <c r="DB1069" t="str">
        <f t="shared" si="273"/>
        <v/>
      </c>
      <c r="DC1069" t="str">
        <f t="shared" si="274"/>
        <v/>
      </c>
      <c r="DD1069" s="224">
        <v>1063</v>
      </c>
      <c r="DE1069" s="3" t="str">
        <f>IF('DATA ENTRY'!CK1068="","",IF('DATA ENTRY'!B1068="","",IF(AND($DF$4='DATA ENTRY'!D1068),'DATA ENTRY'!B1068,"")))</f>
        <v/>
      </c>
      <c r="DF1069" s="3" t="str">
        <f>IF('DATA ENTRY'!CK1068="","",IF('DATA ENTRY'!C1068="","",IF(AND($DF$4='DATA ENTRY'!D1068),'DATA ENTRY'!C1068,"")))</f>
        <v/>
      </c>
      <c r="DG1069" s="4" t="str">
        <f>IF('DATA ENTRY'!CK1068="","",IF('DATA ENTRY'!I1068="","",IF(AND($DF$4='DATA ENTRY'!D1068),'DATA ENTRY'!I1068,"")))</f>
        <v/>
      </c>
      <c r="DH1069" s="4" t="str">
        <f>IF('DATA ENTRY'!CK1068="","",IF('DATA ENTRY'!CK1068="","",IF(AND($DF$4='DATA ENTRY'!D1068),'DATA ENTRY'!CK1068,"")))</f>
        <v/>
      </c>
      <c r="DI1069" s="3" t="str">
        <f>IF('DATA ENTRY'!CK1068="","",IF('DATA ENTRY'!N1068="","",IF(AND($DF$4='DATA ENTRY'!D1068),'DATA ENTRY'!N1068,"")))</f>
        <v/>
      </c>
      <c r="DJ1069" s="107" t="str">
        <f>IF('DATA ENTRY'!CK1068="","",IF('DATA ENTRY'!O1068="","",IF(AND($DF$4='DATA ENTRY'!D1068),'DATA ENTRY'!O1068,"")))</f>
        <v/>
      </c>
      <c r="DK1069" s="3" t="str">
        <f>IF('DATA ENTRY'!CK1068="","",IF('DATA ENTRY'!P1068="","",IF(AND($DF$4='DATA ENTRY'!D1068),'DATA ENTRY'!P1068,"")))</f>
        <v/>
      </c>
      <c r="DL1069" s="107" t="str">
        <f>IF('DATA ENTRY'!CK1068="","",IF('DATA ENTRY'!Q1068="","",IF(AND($DF$4='DATA ENTRY'!D1068),'DATA ENTRY'!Q1068,"")))</f>
        <v/>
      </c>
      <c r="DM1069" s="3" t="str">
        <f>IF('DATA ENTRY'!CK1068="","",IF('DATA ENTRY'!R1068="","",IF(AND($DF$4='DATA ENTRY'!D1068),'DATA ENTRY'!R1068,"")))</f>
        <v/>
      </c>
      <c r="DN1069" s="107" t="str">
        <f>IF('DATA ENTRY'!CK1068="","",IF('DATA ENTRY'!S1068="","",IF(AND($DF$4='DATA ENTRY'!D1068),'DATA ENTRY'!S1068,"")))</f>
        <v/>
      </c>
      <c r="DO1069" s="3" t="str">
        <f>IF('DATA ENTRY'!CK1068="","",IF('DATA ENTRY'!E1068="","",IF(AND($DF$4='DATA ENTRY'!D1068),'DATA ENTRY'!E1068,"")))</f>
        <v/>
      </c>
      <c r="DP1069" s="3" t="str">
        <f>IF('DATA ENTRY'!CK1068="","",IF('DATA ENTRY'!D1068="","",IF(AND($DF$4='DATA ENTRY'!D1068),'DATA ENTRY'!D1068,"")))</f>
        <v/>
      </c>
      <c r="DQ1069" s="3" t="str">
        <f>IF('DATA ENTRY'!CK1068="","",IF('DATA ENTRY'!W1068="","",IF(AND($DF$4='DATA ENTRY'!D1068),'DATA ENTRY'!W1068,"")))</f>
        <v/>
      </c>
      <c r="DR1069" s="3" t="str">
        <f>IF('DATA ENTRY'!CK1068="","",IF('DATA ENTRY'!X1068="","",IF(AND($DF$4='DATA ENTRY'!D1068),'DATA ENTRY'!X1068,"")))</f>
        <v/>
      </c>
      <c r="DS1069" s="108" t="str">
        <f t="shared" si="267"/>
        <v/>
      </c>
      <c r="DT1069" s="108" t="str">
        <f>IF('DATA ENTRY'!CK1068="","",IF('DATA ENTRY'!D1068="","",IF(AND($DF$4='DATA ENTRY'!D1068),'DATA ENTRY'!G1068,"")))</f>
        <v/>
      </c>
      <c r="DY1069">
        <f t="shared" si="268"/>
        <v>0</v>
      </c>
      <c r="EB1069" t="str">
        <f t="shared" si="269"/>
        <v/>
      </c>
      <c r="EC1069" t="str">
        <f t="shared" si="270"/>
        <v/>
      </c>
      <c r="ED1069" s="224">
        <v>1063</v>
      </c>
      <c r="EE1069" s="3" t="str">
        <f>IF('DATA ENTRY'!CK1068="","",IF('DATA ENTRY'!B1068="","",IF(AND($EF$4='DATA ENTRY'!G1068,$EH$4='DATA ENTRY'!F1068),'DATA ENTRY'!B1068,"")))</f>
        <v/>
      </c>
      <c r="EF1069" s="3" t="str">
        <f>IF('DATA ENTRY'!CK1068="","",IF('DATA ENTRY'!C1068="","",IF(AND($EF$4='DATA ENTRY'!G1068,$EH$4='DATA ENTRY'!F1068),'DATA ENTRY'!C1068,"")))</f>
        <v/>
      </c>
      <c r="EG1069" s="4" t="str">
        <f>IF('DATA ENTRY'!CK1068="","",IF('DATA ENTRY'!I1068="","",IF(AND($EF$4='DATA ENTRY'!G1068,$EH$4='DATA ENTRY'!F1068),'DATA ENTRY'!I1068,"")))</f>
        <v/>
      </c>
      <c r="EH1069" s="4" t="str">
        <f>IF('DATA ENTRY'!CK1068="","",IF('DATA ENTRY'!CK1068="","",IF(AND($EF$4='DATA ENTRY'!G1068,$EH$4='DATA ENTRY'!F1068),'DATA ENTRY'!CK1068,"")))</f>
        <v/>
      </c>
      <c r="EI1069" s="3" t="str">
        <f>IF('DATA ENTRY'!CK1068="","",IF('DATA ENTRY'!N1068="","",IF(AND($EF$4='DATA ENTRY'!G1068,$EH$4='DATA ENTRY'!F1068),'DATA ENTRY'!N1068,"")))</f>
        <v/>
      </c>
      <c r="EJ1069" s="107" t="str">
        <f>IF('DATA ENTRY'!CK1068="","",IF('DATA ENTRY'!O1068="","",IF(AND($EF$4='DATA ENTRY'!G1068,$EH$4='DATA ENTRY'!F1068),'DATA ENTRY'!O1068,"")))</f>
        <v/>
      </c>
      <c r="EK1069" s="3" t="str">
        <f>IF('DATA ENTRY'!CK1068="","",IF('DATA ENTRY'!P1068="","",IF(AND($EF$4='DATA ENTRY'!G1068,$EH$4='DATA ENTRY'!F1068),'DATA ENTRY'!P1068,"")))</f>
        <v/>
      </c>
      <c r="EL1069" s="107" t="str">
        <f>IF('DATA ENTRY'!CK1068="","",IF('DATA ENTRY'!Q1068="","",IF(AND($EF$4='DATA ENTRY'!G1068,$EH$4='DATA ENTRY'!F1068),'DATA ENTRY'!Q1068,"")))</f>
        <v/>
      </c>
      <c r="EM1069" s="3" t="str">
        <f>IF('DATA ENTRY'!CK1068="","",IF('DATA ENTRY'!R1068="","",IF(AND($EF$4='DATA ENTRY'!G1068,$EH$4='DATA ENTRY'!F1068),'DATA ENTRY'!R1068,"")))</f>
        <v/>
      </c>
      <c r="EN1069" s="107" t="str">
        <f>IF('DATA ENTRY'!CK1068="","",IF('DATA ENTRY'!S1068="","",IF(AND($EF$4='DATA ENTRY'!G1068,$EH$4='DATA ENTRY'!F1068),'DATA ENTRY'!S1068,"")))</f>
        <v/>
      </c>
      <c r="EO1069" s="3" t="str">
        <f>IF('DATA ENTRY'!CK1068="","",IF('DATA ENTRY'!E1068="","",IF(AND($EF$4='DATA ENTRY'!G1068,$EH$4='DATA ENTRY'!F1068),'DATA ENTRY'!E1068,"")))</f>
        <v/>
      </c>
      <c r="EP1069" s="3" t="str">
        <f>IF('DATA ENTRY'!CK1068="","",IF('DATA ENTRY'!D1068="","",IF(AND($EF$4='DATA ENTRY'!G1068,$EH$4='DATA ENTRY'!F1068),'DATA ENTRY'!D1068,"")))</f>
        <v/>
      </c>
      <c r="EQ1069" s="3" t="str">
        <f>IF('DATA ENTRY'!CK1068="","",IF('DATA ENTRY'!W1068="","",IF(AND($EF$4='DATA ENTRY'!G1068,$EH$4='DATA ENTRY'!F1068),'DATA ENTRY'!W1068,"")))</f>
        <v/>
      </c>
      <c r="ER1069" s="3" t="str">
        <f>IF('DATA ENTRY'!CK1068="","",IF('DATA ENTRY'!X1068="","",IF(AND($EF$4='DATA ENTRY'!G1068,$EH$4='DATA ENTRY'!F1068),'DATA ENTRY'!X1068,"")))</f>
        <v/>
      </c>
      <c r="ES1069" s="108" t="str">
        <f t="shared" si="271"/>
        <v/>
      </c>
      <c r="ET1069" s="108" t="str">
        <f>IF('DATA ENTRY'!CK1068="","",IF('DATA ENTRY'!D1068="","",IF(AND($EF$4='DATA ENTRY'!G1068,$EH$4='DATA ENTRY'!F1068),'DATA ENTRY'!G1068,"")))</f>
        <v/>
      </c>
      <c r="EY1069">
        <f t="shared" si="272"/>
        <v>0</v>
      </c>
    </row>
    <row r="1070" spans="1:155">
      <c r="A1070" t="str">
        <f>IF(S1070=0,"",1+(MAX($A$7:A1069)))</f>
        <v/>
      </c>
      <c r="B1070" s="224">
        <v>1064</v>
      </c>
      <c r="C1070" s="3" t="str">
        <f>IF('DATA ENTRY'!CK1069="","",IF('DATA ENTRY'!B1069="","",IF($D$4="All Post",'DATA ENTRY'!B1069,IF(AND($D$4='DATA ENTRY'!CK1069),'DATA ENTRY'!B1069,""))))</f>
        <v/>
      </c>
      <c r="D1070" s="3" t="str">
        <f>IF('DATA ENTRY'!CK1069="","",IF('DATA ENTRY'!C1069="","",IF($D$4="All Post",'DATA ENTRY'!C1069,IF(AND($D$4='DATA ENTRY'!CK1069),'DATA ENTRY'!C1069,""))))</f>
        <v/>
      </c>
      <c r="E1070" s="4" t="str">
        <f>IF('DATA ENTRY'!CK1069="","",IF('DATA ENTRY'!I1069="","",IF($D$4="All Post",'DATA ENTRY'!I1069,IF(AND($D$4='DATA ENTRY'!CK1069),'DATA ENTRY'!I1069,""))))</f>
        <v/>
      </c>
      <c r="F1070" s="4" t="str">
        <f>IF('DATA ENTRY'!CK1069="","",IF('DATA ENTRY'!CK1069="","",IF($D$4="All Post",'DATA ENTRY'!CK1069,IF(AND($D$4='DATA ENTRY'!CK1069),'DATA ENTRY'!CK1069,""))))</f>
        <v/>
      </c>
      <c r="G1070" s="3" t="str">
        <f>IF('DATA ENTRY'!CK1069="","",IF('DATA ENTRY'!N1069="","",IF($D$4="All Post",'DATA ENTRY'!N1069,IF(AND($D$4='DATA ENTRY'!CK1069),'DATA ENTRY'!N1069,""))))</f>
        <v/>
      </c>
      <c r="H1070" s="107" t="str">
        <f>IF('DATA ENTRY'!CK1069="","",IF('DATA ENTRY'!O1069="","",IF($D$4="All Post",'DATA ENTRY'!O1069,IF(AND($D$4='DATA ENTRY'!CK1069),'DATA ENTRY'!O1069,""))))</f>
        <v/>
      </c>
      <c r="I1070" s="3" t="str">
        <f>IF('DATA ENTRY'!CK1069="","",IF('DATA ENTRY'!P1069="","",IF($D$4="All Post",'DATA ENTRY'!P1069,IF(AND($D$4='DATA ENTRY'!CK1069),'DATA ENTRY'!P1069,""))))</f>
        <v/>
      </c>
      <c r="J1070" s="107" t="str">
        <f>IF('DATA ENTRY'!CK1069="","",IF('DATA ENTRY'!Q1069="","",IF($D$4="All Post",'DATA ENTRY'!Q1069,IF(AND($D$4='DATA ENTRY'!CK1069),'DATA ENTRY'!Q1069,""))))</f>
        <v/>
      </c>
      <c r="K1070" s="3" t="str">
        <f>IF('DATA ENTRY'!CK1069="","",IF('DATA ENTRY'!R1069="","",IF($D$4="All Post",'DATA ENTRY'!R1069,IF(AND($D$4='DATA ENTRY'!CK1069),'DATA ENTRY'!R1069,""))))</f>
        <v/>
      </c>
      <c r="L1070" s="3" t="str">
        <f>IF('DATA ENTRY'!CK1069="","",IF('DATA ENTRY'!S1069="","",IF($D$4="All Post",'DATA ENTRY'!S1069,IF(AND($D$4='DATA ENTRY'!CK1069),'DATA ENTRY'!S1069,""))))</f>
        <v/>
      </c>
      <c r="M1070" s="3" t="str">
        <f>IF('DATA ENTRY'!CK1069="","",IF('DATA ENTRY'!E1069="","",IF($D$4="All Post",'DATA ENTRY'!E1069,IF(AND($D$4='DATA ENTRY'!CK1069),'DATA ENTRY'!E1069,""))))</f>
        <v/>
      </c>
      <c r="N1070" s="3" t="str">
        <f>IF('DATA ENTRY'!CK1069="","",IF('DATA ENTRY'!W1069="","",IF($D$4="All Post",'DATA ENTRY'!W1069,IF(AND($D$4='DATA ENTRY'!CK1069),'DATA ENTRY'!W1069,""))))</f>
        <v/>
      </c>
      <c r="O1070" s="3" t="str">
        <f>IF('DATA ENTRY'!CK1069="","",IF('DATA ENTRY'!X1069="","",IF($D$4="All Post",'DATA ENTRY'!X1069,IF(AND($D$4='DATA ENTRY'!CK1069),'DATA ENTRY'!X1069,""))))</f>
        <v/>
      </c>
      <c r="P1070" s="3" t="str">
        <f>IF('DATA ENTRY'!CK1069="","",IF('DATA ENTRY'!G1069="","",IF($D$4="All Post",'DATA ENTRY'!G1069,IF(AND($D$4='DATA ENTRY'!CK1069),'DATA ENTRY'!G1069,""))))</f>
        <v/>
      </c>
      <c r="S1070">
        <f t="shared" si="259"/>
        <v>0</v>
      </c>
      <c r="T1070" t="str">
        <f t="shared" si="260"/>
        <v/>
      </c>
      <c r="BZ1070" t="str">
        <f t="shared" si="261"/>
        <v/>
      </c>
      <c r="CA1070" t="str">
        <f t="shared" si="262"/>
        <v/>
      </c>
      <c r="CB1070" s="224">
        <v>1064</v>
      </c>
      <c r="CC1070" s="3" t="str">
        <f>IF('DATA ENTRY'!CK1069="","",IF('DATA ENTRY'!B1069="","",IF(AND($CD$4='DATA ENTRY'!CK1069,$CG$4='DATA ENTRY'!D1069),'DATA ENTRY'!B1069,"")))</f>
        <v/>
      </c>
      <c r="CD1070" s="3" t="str">
        <f>IF('DATA ENTRY'!CK1069="","",IF('DATA ENTRY'!C1069="","",IF(AND($CD$4='DATA ENTRY'!CK1069,$CG$4='DATA ENTRY'!D1069),'DATA ENTRY'!C1069,"")))</f>
        <v/>
      </c>
      <c r="CE1070" s="4" t="str">
        <f>IF('DATA ENTRY'!CK1069="","",IF('DATA ENTRY'!I1069="","",IF(AND($CD$4='DATA ENTRY'!CK1069,$CG$4='DATA ENTRY'!D1069),'DATA ENTRY'!I1069,"")))</f>
        <v/>
      </c>
      <c r="CF1070" s="4" t="str">
        <f>IF('DATA ENTRY'!CK1069="","",IF('DATA ENTRY'!CK1069="","",IF(AND($CD$4='DATA ENTRY'!CK1069,$CG$4='DATA ENTRY'!D1069),'DATA ENTRY'!CK1069,"")))</f>
        <v/>
      </c>
      <c r="CG1070" s="3" t="str">
        <f>IF('DATA ENTRY'!CK1069="","",IF('DATA ENTRY'!N1069="","",IF(AND($CD$4='DATA ENTRY'!CK1069,$CG$4='DATA ENTRY'!D1069),'DATA ENTRY'!N1069,"")))</f>
        <v/>
      </c>
      <c r="CH1070" s="107" t="str">
        <f>IF('DATA ENTRY'!CK1069="","",IF('DATA ENTRY'!O1069="","",IF(AND($CD$4='DATA ENTRY'!CK1069,$CG$4='DATA ENTRY'!D1069),'DATA ENTRY'!O1069,"")))</f>
        <v/>
      </c>
      <c r="CI1070" s="3" t="str">
        <f>IF('DATA ENTRY'!CK1069="","",IF('DATA ENTRY'!P1069="","",IF(AND($CD$4='DATA ENTRY'!CK1069,$CG$4='DATA ENTRY'!D1069),'DATA ENTRY'!P1069,"")))</f>
        <v/>
      </c>
      <c r="CJ1070" s="107" t="str">
        <f>IF('DATA ENTRY'!CK1069="","",IF('DATA ENTRY'!Q1069="","",IF(AND($CD$4='DATA ENTRY'!CK1069,$CG$4='DATA ENTRY'!D1069),'DATA ENTRY'!Q1069,"")))</f>
        <v/>
      </c>
      <c r="CK1070" s="3" t="str">
        <f>IF('DATA ENTRY'!CK1069="","",IF('DATA ENTRY'!R1069="","",IF(AND($CD$4='DATA ENTRY'!CK1069,$CG$4='DATA ENTRY'!D1069),'DATA ENTRY'!R1069,"")))</f>
        <v/>
      </c>
      <c r="CL1070" s="3" t="str">
        <f>IF('DATA ENTRY'!CK1069="","",IF('DATA ENTRY'!S1069="","",IF(AND($CD$4='DATA ENTRY'!CK1069,$CG$4='DATA ENTRY'!D1069),'DATA ENTRY'!S1069,"")))</f>
        <v/>
      </c>
      <c r="CM1070" s="3" t="str">
        <f>IF('DATA ENTRY'!CK1069="","",IF('DATA ENTRY'!E1069="","",IF(AND($CD$4='DATA ENTRY'!CK1069,$CG$4='DATA ENTRY'!D1069),'DATA ENTRY'!E1069,"")))</f>
        <v/>
      </c>
      <c r="CN1070" s="3" t="str">
        <f>IF('DATA ENTRY'!CK1069="","",IF('DATA ENTRY'!W1069="","",IF(AND($CD$4='DATA ENTRY'!CK1069,$CG$4='DATA ENTRY'!D1069),'DATA ENTRY'!W1069,"")))</f>
        <v/>
      </c>
      <c r="CO1070" s="3" t="str">
        <f>IF('DATA ENTRY'!CK1069="","",IF('DATA ENTRY'!X1069="","",IF(AND($CD$4='DATA ENTRY'!CK1069,$CG$4='DATA ENTRY'!D1069),'DATA ENTRY'!X1069,"")))</f>
        <v/>
      </c>
      <c r="CP1070" s="108" t="str">
        <f t="shared" si="263"/>
        <v/>
      </c>
      <c r="CQ1070" s="108" t="str">
        <f>IF('DATA ENTRY'!CK1069="","",IF('DATA ENTRY'!G1069="","",IF(AND($CD$4='DATA ENTRY'!CK1069,$CG$4='DATA ENTRY'!D1069),'DATA ENTRY'!G1069,"")))</f>
        <v/>
      </c>
      <c r="CR1070" s="230" t="str">
        <f>IF('DATA ENTRY'!CK1069="","",IF('DATA ENTRY'!D1069="","",IF(AND($CD$4='DATA ENTRY'!CK1069,$CG$4='DATA ENTRY'!D1069),'DATA ENTRY'!D1069,"")))</f>
        <v/>
      </c>
      <c r="CS1070">
        <f t="shared" si="264"/>
        <v>0</v>
      </c>
      <c r="CT1070">
        <f t="shared" si="265"/>
        <v>0</v>
      </c>
      <c r="CV1070" s="139"/>
      <c r="CX1070">
        <f t="shared" si="266"/>
        <v>0</v>
      </c>
      <c r="DB1070" t="str">
        <f t="shared" si="273"/>
        <v/>
      </c>
      <c r="DC1070" t="str">
        <f t="shared" si="274"/>
        <v/>
      </c>
      <c r="DD1070" s="224">
        <v>1064</v>
      </c>
      <c r="DE1070" s="3" t="str">
        <f>IF('DATA ENTRY'!CK1069="","",IF('DATA ENTRY'!B1069="","",IF(AND($DF$4='DATA ENTRY'!D1069),'DATA ENTRY'!B1069,"")))</f>
        <v/>
      </c>
      <c r="DF1070" s="3" t="str">
        <f>IF('DATA ENTRY'!CK1069="","",IF('DATA ENTRY'!C1069="","",IF(AND($DF$4='DATA ENTRY'!D1069),'DATA ENTRY'!C1069,"")))</f>
        <v/>
      </c>
      <c r="DG1070" s="4" t="str">
        <f>IF('DATA ENTRY'!CK1069="","",IF('DATA ENTRY'!I1069="","",IF(AND($DF$4='DATA ENTRY'!D1069),'DATA ENTRY'!I1069,"")))</f>
        <v/>
      </c>
      <c r="DH1070" s="4" t="str">
        <f>IF('DATA ENTRY'!CK1069="","",IF('DATA ENTRY'!CK1069="","",IF(AND($DF$4='DATA ENTRY'!D1069),'DATA ENTRY'!CK1069,"")))</f>
        <v/>
      </c>
      <c r="DI1070" s="3" t="str">
        <f>IF('DATA ENTRY'!CK1069="","",IF('DATA ENTRY'!N1069="","",IF(AND($DF$4='DATA ENTRY'!D1069),'DATA ENTRY'!N1069,"")))</f>
        <v/>
      </c>
      <c r="DJ1070" s="107" t="str">
        <f>IF('DATA ENTRY'!CK1069="","",IF('DATA ENTRY'!O1069="","",IF(AND($DF$4='DATA ENTRY'!D1069),'DATA ENTRY'!O1069,"")))</f>
        <v/>
      </c>
      <c r="DK1070" s="3" t="str">
        <f>IF('DATA ENTRY'!CK1069="","",IF('DATA ENTRY'!P1069="","",IF(AND($DF$4='DATA ENTRY'!D1069),'DATA ENTRY'!P1069,"")))</f>
        <v/>
      </c>
      <c r="DL1070" s="107" t="str">
        <f>IF('DATA ENTRY'!CK1069="","",IF('DATA ENTRY'!Q1069="","",IF(AND($DF$4='DATA ENTRY'!D1069),'DATA ENTRY'!Q1069,"")))</f>
        <v/>
      </c>
      <c r="DM1070" s="3" t="str">
        <f>IF('DATA ENTRY'!CK1069="","",IF('DATA ENTRY'!R1069="","",IF(AND($DF$4='DATA ENTRY'!D1069),'DATA ENTRY'!R1069,"")))</f>
        <v/>
      </c>
      <c r="DN1070" s="107" t="str">
        <f>IF('DATA ENTRY'!CK1069="","",IF('DATA ENTRY'!S1069="","",IF(AND($DF$4='DATA ENTRY'!D1069),'DATA ENTRY'!S1069,"")))</f>
        <v/>
      </c>
      <c r="DO1070" s="3" t="str">
        <f>IF('DATA ENTRY'!CK1069="","",IF('DATA ENTRY'!E1069="","",IF(AND($DF$4='DATA ENTRY'!D1069),'DATA ENTRY'!E1069,"")))</f>
        <v/>
      </c>
      <c r="DP1070" s="3" t="str">
        <f>IF('DATA ENTRY'!CK1069="","",IF('DATA ENTRY'!D1069="","",IF(AND($DF$4='DATA ENTRY'!D1069),'DATA ENTRY'!D1069,"")))</f>
        <v/>
      </c>
      <c r="DQ1070" s="3" t="str">
        <f>IF('DATA ENTRY'!CK1069="","",IF('DATA ENTRY'!W1069="","",IF(AND($DF$4='DATA ENTRY'!D1069),'DATA ENTRY'!W1069,"")))</f>
        <v/>
      </c>
      <c r="DR1070" s="3" t="str">
        <f>IF('DATA ENTRY'!CK1069="","",IF('DATA ENTRY'!X1069="","",IF(AND($DF$4='DATA ENTRY'!D1069),'DATA ENTRY'!X1069,"")))</f>
        <v/>
      </c>
      <c r="DS1070" s="108" t="str">
        <f t="shared" si="267"/>
        <v/>
      </c>
      <c r="DT1070" s="108" t="str">
        <f>IF('DATA ENTRY'!CK1069="","",IF('DATA ENTRY'!D1069="","",IF(AND($DF$4='DATA ENTRY'!D1069),'DATA ENTRY'!G1069,"")))</f>
        <v/>
      </c>
      <c r="DY1070">
        <f t="shared" si="268"/>
        <v>0</v>
      </c>
      <c r="EB1070" t="str">
        <f t="shared" si="269"/>
        <v/>
      </c>
      <c r="EC1070" t="str">
        <f t="shared" si="270"/>
        <v/>
      </c>
      <c r="ED1070" s="224">
        <v>1064</v>
      </c>
      <c r="EE1070" s="3" t="str">
        <f>IF('DATA ENTRY'!CK1069="","",IF('DATA ENTRY'!B1069="","",IF(AND($EF$4='DATA ENTRY'!G1069,$EH$4='DATA ENTRY'!F1069),'DATA ENTRY'!B1069,"")))</f>
        <v/>
      </c>
      <c r="EF1070" s="3" t="str">
        <f>IF('DATA ENTRY'!CK1069="","",IF('DATA ENTRY'!C1069="","",IF(AND($EF$4='DATA ENTRY'!G1069,$EH$4='DATA ENTRY'!F1069),'DATA ENTRY'!C1069,"")))</f>
        <v/>
      </c>
      <c r="EG1070" s="4" t="str">
        <f>IF('DATA ENTRY'!CK1069="","",IF('DATA ENTRY'!I1069="","",IF(AND($EF$4='DATA ENTRY'!G1069,$EH$4='DATA ENTRY'!F1069),'DATA ENTRY'!I1069,"")))</f>
        <v/>
      </c>
      <c r="EH1070" s="4" t="str">
        <f>IF('DATA ENTRY'!CK1069="","",IF('DATA ENTRY'!CK1069="","",IF(AND($EF$4='DATA ENTRY'!G1069,$EH$4='DATA ENTRY'!F1069),'DATA ENTRY'!CK1069,"")))</f>
        <v/>
      </c>
      <c r="EI1070" s="3" t="str">
        <f>IF('DATA ENTRY'!CK1069="","",IF('DATA ENTRY'!N1069="","",IF(AND($EF$4='DATA ENTRY'!G1069,$EH$4='DATA ENTRY'!F1069),'DATA ENTRY'!N1069,"")))</f>
        <v/>
      </c>
      <c r="EJ1070" s="107" t="str">
        <f>IF('DATA ENTRY'!CK1069="","",IF('DATA ENTRY'!O1069="","",IF(AND($EF$4='DATA ENTRY'!G1069,$EH$4='DATA ENTRY'!F1069),'DATA ENTRY'!O1069,"")))</f>
        <v/>
      </c>
      <c r="EK1070" s="3" t="str">
        <f>IF('DATA ENTRY'!CK1069="","",IF('DATA ENTRY'!P1069="","",IF(AND($EF$4='DATA ENTRY'!G1069,$EH$4='DATA ENTRY'!F1069),'DATA ENTRY'!P1069,"")))</f>
        <v/>
      </c>
      <c r="EL1070" s="107" t="str">
        <f>IF('DATA ENTRY'!CK1069="","",IF('DATA ENTRY'!Q1069="","",IF(AND($EF$4='DATA ENTRY'!G1069,$EH$4='DATA ENTRY'!F1069),'DATA ENTRY'!Q1069,"")))</f>
        <v/>
      </c>
      <c r="EM1070" s="3" t="str">
        <f>IF('DATA ENTRY'!CK1069="","",IF('DATA ENTRY'!R1069="","",IF(AND($EF$4='DATA ENTRY'!G1069,$EH$4='DATA ENTRY'!F1069),'DATA ENTRY'!R1069,"")))</f>
        <v/>
      </c>
      <c r="EN1070" s="107" t="str">
        <f>IF('DATA ENTRY'!CK1069="","",IF('DATA ENTRY'!S1069="","",IF(AND($EF$4='DATA ENTRY'!G1069,$EH$4='DATA ENTRY'!F1069),'DATA ENTRY'!S1069,"")))</f>
        <v/>
      </c>
      <c r="EO1070" s="3" t="str">
        <f>IF('DATA ENTRY'!CK1069="","",IF('DATA ENTRY'!E1069="","",IF(AND($EF$4='DATA ENTRY'!G1069,$EH$4='DATA ENTRY'!F1069),'DATA ENTRY'!E1069,"")))</f>
        <v/>
      </c>
      <c r="EP1070" s="3" t="str">
        <f>IF('DATA ENTRY'!CK1069="","",IF('DATA ENTRY'!D1069="","",IF(AND($EF$4='DATA ENTRY'!G1069,$EH$4='DATA ENTRY'!F1069),'DATA ENTRY'!D1069,"")))</f>
        <v/>
      </c>
      <c r="EQ1070" s="3" t="str">
        <f>IF('DATA ENTRY'!CK1069="","",IF('DATA ENTRY'!W1069="","",IF(AND($EF$4='DATA ENTRY'!G1069,$EH$4='DATA ENTRY'!F1069),'DATA ENTRY'!W1069,"")))</f>
        <v/>
      </c>
      <c r="ER1070" s="3" t="str">
        <f>IF('DATA ENTRY'!CK1069="","",IF('DATA ENTRY'!X1069="","",IF(AND($EF$4='DATA ENTRY'!G1069,$EH$4='DATA ENTRY'!F1069),'DATA ENTRY'!X1069,"")))</f>
        <v/>
      </c>
      <c r="ES1070" s="108" t="str">
        <f t="shared" si="271"/>
        <v/>
      </c>
      <c r="ET1070" s="108" t="str">
        <f>IF('DATA ENTRY'!CK1069="","",IF('DATA ENTRY'!D1069="","",IF(AND($EF$4='DATA ENTRY'!G1069,$EH$4='DATA ENTRY'!F1069),'DATA ENTRY'!G1069,"")))</f>
        <v/>
      </c>
      <c r="EY1070">
        <f t="shared" si="272"/>
        <v>0</v>
      </c>
    </row>
    <row r="1071" spans="1:155">
      <c r="A1071" t="str">
        <f>IF(S1071=0,"",1+(MAX($A$7:A1070)))</f>
        <v/>
      </c>
      <c r="B1071" s="224">
        <v>1065</v>
      </c>
      <c r="C1071" s="3" t="str">
        <f>IF('DATA ENTRY'!CK1070="","",IF('DATA ENTRY'!B1070="","",IF($D$4="All Post",'DATA ENTRY'!B1070,IF(AND($D$4='DATA ENTRY'!CK1070),'DATA ENTRY'!B1070,""))))</f>
        <v/>
      </c>
      <c r="D1071" s="3" t="str">
        <f>IF('DATA ENTRY'!CK1070="","",IF('DATA ENTRY'!C1070="","",IF($D$4="All Post",'DATA ENTRY'!C1070,IF(AND($D$4='DATA ENTRY'!CK1070),'DATA ENTRY'!C1070,""))))</f>
        <v/>
      </c>
      <c r="E1071" s="4" t="str">
        <f>IF('DATA ENTRY'!CK1070="","",IF('DATA ENTRY'!I1070="","",IF($D$4="All Post",'DATA ENTRY'!I1070,IF(AND($D$4='DATA ENTRY'!CK1070),'DATA ENTRY'!I1070,""))))</f>
        <v/>
      </c>
      <c r="F1071" s="4" t="str">
        <f>IF('DATA ENTRY'!CK1070="","",IF('DATA ENTRY'!CK1070="","",IF($D$4="All Post",'DATA ENTRY'!CK1070,IF(AND($D$4='DATA ENTRY'!CK1070),'DATA ENTRY'!CK1070,""))))</f>
        <v/>
      </c>
      <c r="G1071" s="3" t="str">
        <f>IF('DATA ENTRY'!CK1070="","",IF('DATA ENTRY'!N1070="","",IF($D$4="All Post",'DATA ENTRY'!N1070,IF(AND($D$4='DATA ENTRY'!CK1070),'DATA ENTRY'!N1070,""))))</f>
        <v/>
      </c>
      <c r="H1071" s="107" t="str">
        <f>IF('DATA ENTRY'!CK1070="","",IF('DATA ENTRY'!O1070="","",IF($D$4="All Post",'DATA ENTRY'!O1070,IF(AND($D$4='DATA ENTRY'!CK1070),'DATA ENTRY'!O1070,""))))</f>
        <v/>
      </c>
      <c r="I1071" s="3" t="str">
        <f>IF('DATA ENTRY'!CK1070="","",IF('DATA ENTRY'!P1070="","",IF($D$4="All Post",'DATA ENTRY'!P1070,IF(AND($D$4='DATA ENTRY'!CK1070),'DATA ENTRY'!P1070,""))))</f>
        <v/>
      </c>
      <c r="J1071" s="107" t="str">
        <f>IF('DATA ENTRY'!CK1070="","",IF('DATA ENTRY'!Q1070="","",IF($D$4="All Post",'DATA ENTRY'!Q1070,IF(AND($D$4='DATA ENTRY'!CK1070),'DATA ENTRY'!Q1070,""))))</f>
        <v/>
      </c>
      <c r="K1071" s="3" t="str">
        <f>IF('DATA ENTRY'!CK1070="","",IF('DATA ENTRY'!R1070="","",IF($D$4="All Post",'DATA ENTRY'!R1070,IF(AND($D$4='DATA ENTRY'!CK1070),'DATA ENTRY'!R1070,""))))</f>
        <v/>
      </c>
      <c r="L1071" s="3" t="str">
        <f>IF('DATA ENTRY'!CK1070="","",IF('DATA ENTRY'!S1070="","",IF($D$4="All Post",'DATA ENTRY'!S1070,IF(AND($D$4='DATA ENTRY'!CK1070),'DATA ENTRY'!S1070,""))))</f>
        <v/>
      </c>
      <c r="M1071" s="3" t="str">
        <f>IF('DATA ENTRY'!CK1070="","",IF('DATA ENTRY'!E1070="","",IF($D$4="All Post",'DATA ENTRY'!E1070,IF(AND($D$4='DATA ENTRY'!CK1070),'DATA ENTRY'!E1070,""))))</f>
        <v/>
      </c>
      <c r="N1071" s="3" t="str">
        <f>IF('DATA ENTRY'!CK1070="","",IF('DATA ENTRY'!W1070="","",IF($D$4="All Post",'DATA ENTRY'!W1070,IF(AND($D$4='DATA ENTRY'!CK1070),'DATA ENTRY'!W1070,""))))</f>
        <v/>
      </c>
      <c r="O1071" s="3" t="str">
        <f>IF('DATA ENTRY'!CK1070="","",IF('DATA ENTRY'!X1070="","",IF($D$4="All Post",'DATA ENTRY'!X1070,IF(AND($D$4='DATA ENTRY'!CK1070),'DATA ENTRY'!X1070,""))))</f>
        <v/>
      </c>
      <c r="P1071" s="3" t="str">
        <f>IF('DATA ENTRY'!CK1070="","",IF('DATA ENTRY'!G1070="","",IF($D$4="All Post",'DATA ENTRY'!G1070,IF(AND($D$4='DATA ENTRY'!CK1070),'DATA ENTRY'!G1070,""))))</f>
        <v/>
      </c>
      <c r="S1071">
        <f t="shared" si="259"/>
        <v>0</v>
      </c>
      <c r="T1071" t="str">
        <f t="shared" si="260"/>
        <v/>
      </c>
      <c r="BZ1071" t="str">
        <f t="shared" si="261"/>
        <v/>
      </c>
      <c r="CA1071" t="str">
        <f t="shared" si="262"/>
        <v/>
      </c>
      <c r="CB1071" s="224">
        <v>1065</v>
      </c>
      <c r="CC1071" s="3" t="str">
        <f>IF('DATA ENTRY'!CK1070="","",IF('DATA ENTRY'!B1070="","",IF(AND($CD$4='DATA ENTRY'!CK1070,$CG$4='DATA ENTRY'!D1070),'DATA ENTRY'!B1070,"")))</f>
        <v/>
      </c>
      <c r="CD1071" s="3" t="str">
        <f>IF('DATA ENTRY'!CK1070="","",IF('DATA ENTRY'!C1070="","",IF(AND($CD$4='DATA ENTRY'!CK1070,$CG$4='DATA ENTRY'!D1070),'DATA ENTRY'!C1070,"")))</f>
        <v/>
      </c>
      <c r="CE1071" s="4" t="str">
        <f>IF('DATA ENTRY'!CK1070="","",IF('DATA ENTRY'!I1070="","",IF(AND($CD$4='DATA ENTRY'!CK1070,$CG$4='DATA ENTRY'!D1070),'DATA ENTRY'!I1070,"")))</f>
        <v/>
      </c>
      <c r="CF1071" s="4" t="str">
        <f>IF('DATA ENTRY'!CK1070="","",IF('DATA ENTRY'!CK1070="","",IF(AND($CD$4='DATA ENTRY'!CK1070,$CG$4='DATA ENTRY'!D1070),'DATA ENTRY'!CK1070,"")))</f>
        <v/>
      </c>
      <c r="CG1071" s="3" t="str">
        <f>IF('DATA ENTRY'!CK1070="","",IF('DATA ENTRY'!N1070="","",IF(AND($CD$4='DATA ENTRY'!CK1070,$CG$4='DATA ENTRY'!D1070),'DATA ENTRY'!N1070,"")))</f>
        <v/>
      </c>
      <c r="CH1071" s="107" t="str">
        <f>IF('DATA ENTRY'!CK1070="","",IF('DATA ENTRY'!O1070="","",IF(AND($CD$4='DATA ENTRY'!CK1070,$CG$4='DATA ENTRY'!D1070),'DATA ENTRY'!O1070,"")))</f>
        <v/>
      </c>
      <c r="CI1071" s="3" t="str">
        <f>IF('DATA ENTRY'!CK1070="","",IF('DATA ENTRY'!P1070="","",IF(AND($CD$4='DATA ENTRY'!CK1070,$CG$4='DATA ENTRY'!D1070),'DATA ENTRY'!P1070,"")))</f>
        <v/>
      </c>
      <c r="CJ1071" s="107" t="str">
        <f>IF('DATA ENTRY'!CK1070="","",IF('DATA ENTRY'!Q1070="","",IF(AND($CD$4='DATA ENTRY'!CK1070,$CG$4='DATA ENTRY'!D1070),'DATA ENTRY'!Q1070,"")))</f>
        <v/>
      </c>
      <c r="CK1071" s="3" t="str">
        <f>IF('DATA ENTRY'!CK1070="","",IF('DATA ENTRY'!R1070="","",IF(AND($CD$4='DATA ENTRY'!CK1070,$CG$4='DATA ENTRY'!D1070),'DATA ENTRY'!R1070,"")))</f>
        <v/>
      </c>
      <c r="CL1071" s="3" t="str">
        <f>IF('DATA ENTRY'!CK1070="","",IF('DATA ENTRY'!S1070="","",IF(AND($CD$4='DATA ENTRY'!CK1070,$CG$4='DATA ENTRY'!D1070),'DATA ENTRY'!S1070,"")))</f>
        <v/>
      </c>
      <c r="CM1071" s="3" t="str">
        <f>IF('DATA ENTRY'!CK1070="","",IF('DATA ENTRY'!E1070="","",IF(AND($CD$4='DATA ENTRY'!CK1070,$CG$4='DATA ENTRY'!D1070),'DATA ENTRY'!E1070,"")))</f>
        <v/>
      </c>
      <c r="CN1071" s="3" t="str">
        <f>IF('DATA ENTRY'!CK1070="","",IF('DATA ENTRY'!W1070="","",IF(AND($CD$4='DATA ENTRY'!CK1070,$CG$4='DATA ENTRY'!D1070),'DATA ENTRY'!W1070,"")))</f>
        <v/>
      </c>
      <c r="CO1071" s="3" t="str">
        <f>IF('DATA ENTRY'!CK1070="","",IF('DATA ENTRY'!X1070="","",IF(AND($CD$4='DATA ENTRY'!CK1070,$CG$4='DATA ENTRY'!D1070),'DATA ENTRY'!X1070,"")))</f>
        <v/>
      </c>
      <c r="CP1071" s="108" t="str">
        <f t="shared" si="263"/>
        <v/>
      </c>
      <c r="CQ1071" s="108" t="str">
        <f>IF('DATA ENTRY'!CK1070="","",IF('DATA ENTRY'!G1070="","",IF(AND($CD$4='DATA ENTRY'!CK1070,$CG$4='DATA ENTRY'!D1070),'DATA ENTRY'!G1070,"")))</f>
        <v/>
      </c>
      <c r="CR1071" s="230" t="str">
        <f>IF('DATA ENTRY'!CK1070="","",IF('DATA ENTRY'!D1070="","",IF(AND($CD$4='DATA ENTRY'!CK1070,$CG$4='DATA ENTRY'!D1070),'DATA ENTRY'!D1070,"")))</f>
        <v/>
      </c>
      <c r="CS1071">
        <f t="shared" si="264"/>
        <v>0</v>
      </c>
      <c r="CT1071">
        <f t="shared" si="265"/>
        <v>0</v>
      </c>
      <c r="CV1071" s="139"/>
      <c r="CX1071">
        <f t="shared" si="266"/>
        <v>0</v>
      </c>
      <c r="DB1071" t="str">
        <f t="shared" si="273"/>
        <v/>
      </c>
      <c r="DC1071" t="str">
        <f t="shared" si="274"/>
        <v/>
      </c>
      <c r="DD1071" s="224">
        <v>1065</v>
      </c>
      <c r="DE1071" s="3" t="str">
        <f>IF('DATA ENTRY'!CK1070="","",IF('DATA ENTRY'!B1070="","",IF(AND($DF$4='DATA ENTRY'!D1070),'DATA ENTRY'!B1070,"")))</f>
        <v/>
      </c>
      <c r="DF1071" s="3" t="str">
        <f>IF('DATA ENTRY'!CK1070="","",IF('DATA ENTRY'!C1070="","",IF(AND($DF$4='DATA ENTRY'!D1070),'DATA ENTRY'!C1070,"")))</f>
        <v/>
      </c>
      <c r="DG1071" s="4" t="str">
        <f>IF('DATA ENTRY'!CK1070="","",IF('DATA ENTRY'!I1070="","",IF(AND($DF$4='DATA ENTRY'!D1070),'DATA ENTRY'!I1070,"")))</f>
        <v/>
      </c>
      <c r="DH1071" s="4" t="str">
        <f>IF('DATA ENTRY'!CK1070="","",IF('DATA ENTRY'!CK1070="","",IF(AND($DF$4='DATA ENTRY'!D1070),'DATA ENTRY'!CK1070,"")))</f>
        <v/>
      </c>
      <c r="DI1071" s="3" t="str">
        <f>IF('DATA ENTRY'!CK1070="","",IF('DATA ENTRY'!N1070="","",IF(AND($DF$4='DATA ENTRY'!D1070),'DATA ENTRY'!N1070,"")))</f>
        <v/>
      </c>
      <c r="DJ1071" s="107" t="str">
        <f>IF('DATA ENTRY'!CK1070="","",IF('DATA ENTRY'!O1070="","",IF(AND($DF$4='DATA ENTRY'!D1070),'DATA ENTRY'!O1070,"")))</f>
        <v/>
      </c>
      <c r="DK1071" s="3" t="str">
        <f>IF('DATA ENTRY'!CK1070="","",IF('DATA ENTRY'!P1070="","",IF(AND($DF$4='DATA ENTRY'!D1070),'DATA ENTRY'!P1070,"")))</f>
        <v/>
      </c>
      <c r="DL1071" s="107" t="str">
        <f>IF('DATA ENTRY'!CK1070="","",IF('DATA ENTRY'!Q1070="","",IF(AND($DF$4='DATA ENTRY'!D1070),'DATA ENTRY'!Q1070,"")))</f>
        <v/>
      </c>
      <c r="DM1071" s="3" t="str">
        <f>IF('DATA ENTRY'!CK1070="","",IF('DATA ENTRY'!R1070="","",IF(AND($DF$4='DATA ENTRY'!D1070),'DATA ENTRY'!R1070,"")))</f>
        <v/>
      </c>
      <c r="DN1071" s="107" t="str">
        <f>IF('DATA ENTRY'!CK1070="","",IF('DATA ENTRY'!S1070="","",IF(AND($DF$4='DATA ENTRY'!D1070),'DATA ENTRY'!S1070,"")))</f>
        <v/>
      </c>
      <c r="DO1071" s="3" t="str">
        <f>IF('DATA ENTRY'!CK1070="","",IF('DATA ENTRY'!E1070="","",IF(AND($DF$4='DATA ENTRY'!D1070),'DATA ENTRY'!E1070,"")))</f>
        <v/>
      </c>
      <c r="DP1071" s="3" t="str">
        <f>IF('DATA ENTRY'!CK1070="","",IF('DATA ENTRY'!D1070="","",IF(AND($DF$4='DATA ENTRY'!D1070),'DATA ENTRY'!D1070,"")))</f>
        <v/>
      </c>
      <c r="DQ1071" s="3" t="str">
        <f>IF('DATA ENTRY'!CK1070="","",IF('DATA ENTRY'!W1070="","",IF(AND($DF$4='DATA ENTRY'!D1070),'DATA ENTRY'!W1070,"")))</f>
        <v/>
      </c>
      <c r="DR1071" s="3" t="str">
        <f>IF('DATA ENTRY'!CK1070="","",IF('DATA ENTRY'!X1070="","",IF(AND($DF$4='DATA ENTRY'!D1070),'DATA ENTRY'!X1070,"")))</f>
        <v/>
      </c>
      <c r="DS1071" s="108" t="str">
        <f t="shared" si="267"/>
        <v/>
      </c>
      <c r="DT1071" s="108" t="str">
        <f>IF('DATA ENTRY'!CK1070="","",IF('DATA ENTRY'!D1070="","",IF(AND($DF$4='DATA ENTRY'!D1070),'DATA ENTRY'!G1070,"")))</f>
        <v/>
      </c>
      <c r="DY1071">
        <f t="shared" si="268"/>
        <v>0</v>
      </c>
      <c r="EB1071" t="str">
        <f t="shared" si="269"/>
        <v/>
      </c>
      <c r="EC1071" t="str">
        <f t="shared" si="270"/>
        <v/>
      </c>
      <c r="ED1071" s="224">
        <v>1065</v>
      </c>
      <c r="EE1071" s="3" t="str">
        <f>IF('DATA ENTRY'!CK1070="","",IF('DATA ENTRY'!B1070="","",IF(AND($EF$4='DATA ENTRY'!G1070,$EH$4='DATA ENTRY'!F1070),'DATA ENTRY'!B1070,"")))</f>
        <v/>
      </c>
      <c r="EF1071" s="3" t="str">
        <f>IF('DATA ENTRY'!CK1070="","",IF('DATA ENTRY'!C1070="","",IF(AND($EF$4='DATA ENTRY'!G1070,$EH$4='DATA ENTRY'!F1070),'DATA ENTRY'!C1070,"")))</f>
        <v/>
      </c>
      <c r="EG1071" s="4" t="str">
        <f>IF('DATA ENTRY'!CK1070="","",IF('DATA ENTRY'!I1070="","",IF(AND($EF$4='DATA ENTRY'!G1070,$EH$4='DATA ENTRY'!F1070),'DATA ENTRY'!I1070,"")))</f>
        <v/>
      </c>
      <c r="EH1071" s="4" t="str">
        <f>IF('DATA ENTRY'!CK1070="","",IF('DATA ENTRY'!CK1070="","",IF(AND($EF$4='DATA ENTRY'!G1070,$EH$4='DATA ENTRY'!F1070),'DATA ENTRY'!CK1070,"")))</f>
        <v/>
      </c>
      <c r="EI1071" s="3" t="str">
        <f>IF('DATA ENTRY'!CK1070="","",IF('DATA ENTRY'!N1070="","",IF(AND($EF$4='DATA ENTRY'!G1070,$EH$4='DATA ENTRY'!F1070),'DATA ENTRY'!N1070,"")))</f>
        <v/>
      </c>
      <c r="EJ1071" s="107" t="str">
        <f>IF('DATA ENTRY'!CK1070="","",IF('DATA ENTRY'!O1070="","",IF(AND($EF$4='DATA ENTRY'!G1070,$EH$4='DATA ENTRY'!F1070),'DATA ENTRY'!O1070,"")))</f>
        <v/>
      </c>
      <c r="EK1071" s="3" t="str">
        <f>IF('DATA ENTRY'!CK1070="","",IF('DATA ENTRY'!P1070="","",IF(AND($EF$4='DATA ENTRY'!G1070,$EH$4='DATA ENTRY'!F1070),'DATA ENTRY'!P1070,"")))</f>
        <v/>
      </c>
      <c r="EL1071" s="107" t="str">
        <f>IF('DATA ENTRY'!CK1070="","",IF('DATA ENTRY'!Q1070="","",IF(AND($EF$4='DATA ENTRY'!G1070,$EH$4='DATA ENTRY'!F1070),'DATA ENTRY'!Q1070,"")))</f>
        <v/>
      </c>
      <c r="EM1071" s="3" t="str">
        <f>IF('DATA ENTRY'!CK1070="","",IF('DATA ENTRY'!R1070="","",IF(AND($EF$4='DATA ENTRY'!G1070,$EH$4='DATA ENTRY'!F1070),'DATA ENTRY'!R1070,"")))</f>
        <v/>
      </c>
      <c r="EN1071" s="107" t="str">
        <f>IF('DATA ENTRY'!CK1070="","",IF('DATA ENTRY'!S1070="","",IF(AND($EF$4='DATA ENTRY'!G1070,$EH$4='DATA ENTRY'!F1070),'DATA ENTRY'!S1070,"")))</f>
        <v/>
      </c>
      <c r="EO1071" s="3" t="str">
        <f>IF('DATA ENTRY'!CK1070="","",IF('DATA ENTRY'!E1070="","",IF(AND($EF$4='DATA ENTRY'!G1070,$EH$4='DATA ENTRY'!F1070),'DATA ENTRY'!E1070,"")))</f>
        <v/>
      </c>
      <c r="EP1071" s="3" t="str">
        <f>IF('DATA ENTRY'!CK1070="","",IF('DATA ENTRY'!D1070="","",IF(AND($EF$4='DATA ENTRY'!G1070,$EH$4='DATA ENTRY'!F1070),'DATA ENTRY'!D1070,"")))</f>
        <v/>
      </c>
      <c r="EQ1071" s="3" t="str">
        <f>IF('DATA ENTRY'!CK1070="","",IF('DATA ENTRY'!W1070="","",IF(AND($EF$4='DATA ENTRY'!G1070,$EH$4='DATA ENTRY'!F1070),'DATA ENTRY'!W1070,"")))</f>
        <v/>
      </c>
      <c r="ER1071" s="3" t="str">
        <f>IF('DATA ENTRY'!CK1070="","",IF('DATA ENTRY'!X1070="","",IF(AND($EF$4='DATA ENTRY'!G1070,$EH$4='DATA ENTRY'!F1070),'DATA ENTRY'!X1070,"")))</f>
        <v/>
      </c>
      <c r="ES1071" s="108" t="str">
        <f t="shared" si="271"/>
        <v/>
      </c>
      <c r="ET1071" s="108" t="str">
        <f>IF('DATA ENTRY'!CK1070="","",IF('DATA ENTRY'!D1070="","",IF(AND($EF$4='DATA ENTRY'!G1070,$EH$4='DATA ENTRY'!F1070),'DATA ENTRY'!G1070,"")))</f>
        <v/>
      </c>
      <c r="EY1071">
        <f t="shared" si="272"/>
        <v>0</v>
      </c>
    </row>
    <row r="1072" spans="1:155">
      <c r="A1072" t="str">
        <f>IF(S1072=0,"",1+(MAX($A$7:A1071)))</f>
        <v/>
      </c>
      <c r="B1072" s="224">
        <v>1066</v>
      </c>
      <c r="C1072" s="3" t="str">
        <f>IF('DATA ENTRY'!CK1071="","",IF('DATA ENTRY'!B1071="","",IF($D$4="All Post",'DATA ENTRY'!B1071,IF(AND($D$4='DATA ENTRY'!CK1071),'DATA ENTRY'!B1071,""))))</f>
        <v/>
      </c>
      <c r="D1072" s="3" t="str">
        <f>IF('DATA ENTRY'!CK1071="","",IF('DATA ENTRY'!C1071="","",IF($D$4="All Post",'DATA ENTRY'!C1071,IF(AND($D$4='DATA ENTRY'!CK1071),'DATA ENTRY'!C1071,""))))</f>
        <v/>
      </c>
      <c r="E1072" s="4" t="str">
        <f>IF('DATA ENTRY'!CK1071="","",IF('DATA ENTRY'!I1071="","",IF($D$4="All Post",'DATA ENTRY'!I1071,IF(AND($D$4='DATA ENTRY'!CK1071),'DATA ENTRY'!I1071,""))))</f>
        <v/>
      </c>
      <c r="F1072" s="4" t="str">
        <f>IF('DATA ENTRY'!CK1071="","",IF('DATA ENTRY'!CK1071="","",IF($D$4="All Post",'DATA ENTRY'!CK1071,IF(AND($D$4='DATA ENTRY'!CK1071),'DATA ENTRY'!CK1071,""))))</f>
        <v/>
      </c>
      <c r="G1072" s="3" t="str">
        <f>IF('DATA ENTRY'!CK1071="","",IF('DATA ENTRY'!N1071="","",IF($D$4="All Post",'DATA ENTRY'!N1071,IF(AND($D$4='DATA ENTRY'!CK1071),'DATA ENTRY'!N1071,""))))</f>
        <v/>
      </c>
      <c r="H1072" s="107" t="str">
        <f>IF('DATA ENTRY'!CK1071="","",IF('DATA ENTRY'!O1071="","",IF($D$4="All Post",'DATA ENTRY'!O1071,IF(AND($D$4='DATA ENTRY'!CK1071),'DATA ENTRY'!O1071,""))))</f>
        <v/>
      </c>
      <c r="I1072" s="3" t="str">
        <f>IF('DATA ENTRY'!CK1071="","",IF('DATA ENTRY'!P1071="","",IF($D$4="All Post",'DATA ENTRY'!P1071,IF(AND($D$4='DATA ENTRY'!CK1071),'DATA ENTRY'!P1071,""))))</f>
        <v/>
      </c>
      <c r="J1072" s="107" t="str">
        <f>IF('DATA ENTRY'!CK1071="","",IF('DATA ENTRY'!Q1071="","",IF($D$4="All Post",'DATA ENTRY'!Q1071,IF(AND($D$4='DATA ENTRY'!CK1071),'DATA ENTRY'!Q1071,""))))</f>
        <v/>
      </c>
      <c r="K1072" s="3" t="str">
        <f>IF('DATA ENTRY'!CK1071="","",IF('DATA ENTRY'!R1071="","",IF($D$4="All Post",'DATA ENTRY'!R1071,IF(AND($D$4='DATA ENTRY'!CK1071),'DATA ENTRY'!R1071,""))))</f>
        <v/>
      </c>
      <c r="L1072" s="3" t="str">
        <f>IF('DATA ENTRY'!CK1071="","",IF('DATA ENTRY'!S1071="","",IF($D$4="All Post",'DATA ENTRY'!S1071,IF(AND($D$4='DATA ENTRY'!CK1071),'DATA ENTRY'!S1071,""))))</f>
        <v/>
      </c>
      <c r="M1072" s="3" t="str">
        <f>IF('DATA ENTRY'!CK1071="","",IF('DATA ENTRY'!E1071="","",IF($D$4="All Post",'DATA ENTRY'!E1071,IF(AND($D$4='DATA ENTRY'!CK1071),'DATA ENTRY'!E1071,""))))</f>
        <v/>
      </c>
      <c r="N1072" s="3" t="str">
        <f>IF('DATA ENTRY'!CK1071="","",IF('DATA ENTRY'!W1071="","",IF($D$4="All Post",'DATA ENTRY'!W1071,IF(AND($D$4='DATA ENTRY'!CK1071),'DATA ENTRY'!W1071,""))))</f>
        <v/>
      </c>
      <c r="O1072" s="3" t="str">
        <f>IF('DATA ENTRY'!CK1071="","",IF('DATA ENTRY'!X1071="","",IF($D$4="All Post",'DATA ENTRY'!X1071,IF(AND($D$4='DATA ENTRY'!CK1071),'DATA ENTRY'!X1071,""))))</f>
        <v/>
      </c>
      <c r="P1072" s="3" t="str">
        <f>IF('DATA ENTRY'!CK1071="","",IF('DATA ENTRY'!G1071="","",IF($D$4="All Post",'DATA ENTRY'!G1071,IF(AND($D$4='DATA ENTRY'!CK1071),'DATA ENTRY'!G1071,""))))</f>
        <v/>
      </c>
      <c r="S1072">
        <f t="shared" si="259"/>
        <v>0</v>
      </c>
      <c r="T1072" t="str">
        <f t="shared" si="260"/>
        <v/>
      </c>
      <c r="BZ1072" t="str">
        <f t="shared" si="261"/>
        <v/>
      </c>
      <c r="CA1072" t="str">
        <f t="shared" si="262"/>
        <v/>
      </c>
      <c r="CB1072" s="224">
        <v>1066</v>
      </c>
      <c r="CC1072" s="3" t="str">
        <f>IF('DATA ENTRY'!CK1071="","",IF('DATA ENTRY'!B1071="","",IF(AND($CD$4='DATA ENTRY'!CK1071,$CG$4='DATA ENTRY'!D1071),'DATA ENTRY'!B1071,"")))</f>
        <v/>
      </c>
      <c r="CD1072" s="3" t="str">
        <f>IF('DATA ENTRY'!CK1071="","",IF('DATA ENTRY'!C1071="","",IF(AND($CD$4='DATA ENTRY'!CK1071,$CG$4='DATA ENTRY'!D1071),'DATA ENTRY'!C1071,"")))</f>
        <v/>
      </c>
      <c r="CE1072" s="4" t="str">
        <f>IF('DATA ENTRY'!CK1071="","",IF('DATA ENTRY'!I1071="","",IF(AND($CD$4='DATA ENTRY'!CK1071,$CG$4='DATA ENTRY'!D1071),'DATA ENTRY'!I1071,"")))</f>
        <v/>
      </c>
      <c r="CF1072" s="4" t="str">
        <f>IF('DATA ENTRY'!CK1071="","",IF('DATA ENTRY'!CK1071="","",IF(AND($CD$4='DATA ENTRY'!CK1071,$CG$4='DATA ENTRY'!D1071),'DATA ENTRY'!CK1071,"")))</f>
        <v/>
      </c>
      <c r="CG1072" s="3" t="str">
        <f>IF('DATA ENTRY'!CK1071="","",IF('DATA ENTRY'!N1071="","",IF(AND($CD$4='DATA ENTRY'!CK1071,$CG$4='DATA ENTRY'!D1071),'DATA ENTRY'!N1071,"")))</f>
        <v/>
      </c>
      <c r="CH1072" s="107" t="str">
        <f>IF('DATA ENTRY'!CK1071="","",IF('DATA ENTRY'!O1071="","",IF(AND($CD$4='DATA ENTRY'!CK1071,$CG$4='DATA ENTRY'!D1071),'DATA ENTRY'!O1071,"")))</f>
        <v/>
      </c>
      <c r="CI1072" s="3" t="str">
        <f>IF('DATA ENTRY'!CK1071="","",IF('DATA ENTRY'!P1071="","",IF(AND($CD$4='DATA ENTRY'!CK1071,$CG$4='DATA ENTRY'!D1071),'DATA ENTRY'!P1071,"")))</f>
        <v/>
      </c>
      <c r="CJ1072" s="107" t="str">
        <f>IF('DATA ENTRY'!CK1071="","",IF('DATA ENTRY'!Q1071="","",IF(AND($CD$4='DATA ENTRY'!CK1071,$CG$4='DATA ENTRY'!D1071),'DATA ENTRY'!Q1071,"")))</f>
        <v/>
      </c>
      <c r="CK1072" s="3" t="str">
        <f>IF('DATA ENTRY'!CK1071="","",IF('DATA ENTRY'!R1071="","",IF(AND($CD$4='DATA ENTRY'!CK1071,$CG$4='DATA ENTRY'!D1071),'DATA ENTRY'!R1071,"")))</f>
        <v/>
      </c>
      <c r="CL1072" s="3" t="str">
        <f>IF('DATA ENTRY'!CK1071="","",IF('DATA ENTRY'!S1071="","",IF(AND($CD$4='DATA ENTRY'!CK1071,$CG$4='DATA ENTRY'!D1071),'DATA ENTRY'!S1071,"")))</f>
        <v/>
      </c>
      <c r="CM1072" s="3" t="str">
        <f>IF('DATA ENTRY'!CK1071="","",IF('DATA ENTRY'!E1071="","",IF(AND($CD$4='DATA ENTRY'!CK1071,$CG$4='DATA ENTRY'!D1071),'DATA ENTRY'!E1071,"")))</f>
        <v/>
      </c>
      <c r="CN1072" s="3" t="str">
        <f>IF('DATA ENTRY'!CK1071="","",IF('DATA ENTRY'!W1071="","",IF(AND($CD$4='DATA ENTRY'!CK1071,$CG$4='DATA ENTRY'!D1071),'DATA ENTRY'!W1071,"")))</f>
        <v/>
      </c>
      <c r="CO1072" s="3" t="str">
        <f>IF('DATA ENTRY'!CK1071="","",IF('DATA ENTRY'!X1071="","",IF(AND($CD$4='DATA ENTRY'!CK1071,$CG$4='DATA ENTRY'!D1071),'DATA ENTRY'!X1071,"")))</f>
        <v/>
      </c>
      <c r="CP1072" s="108" t="str">
        <f t="shared" si="263"/>
        <v/>
      </c>
      <c r="CQ1072" s="108" t="str">
        <f>IF('DATA ENTRY'!CK1071="","",IF('DATA ENTRY'!G1071="","",IF(AND($CD$4='DATA ENTRY'!CK1071,$CG$4='DATA ENTRY'!D1071),'DATA ENTRY'!G1071,"")))</f>
        <v/>
      </c>
      <c r="CR1072" s="230" t="str">
        <f>IF('DATA ENTRY'!CK1071="","",IF('DATA ENTRY'!D1071="","",IF(AND($CD$4='DATA ENTRY'!CK1071,$CG$4='DATA ENTRY'!D1071),'DATA ENTRY'!D1071,"")))</f>
        <v/>
      </c>
      <c r="CS1072">
        <f t="shared" si="264"/>
        <v>0</v>
      </c>
      <c r="CT1072">
        <f t="shared" si="265"/>
        <v>0</v>
      </c>
      <c r="CV1072" s="139"/>
      <c r="CX1072">
        <f t="shared" si="266"/>
        <v>0</v>
      </c>
      <c r="DB1072" t="str">
        <f t="shared" si="273"/>
        <v/>
      </c>
      <c r="DC1072" t="str">
        <f t="shared" si="274"/>
        <v/>
      </c>
      <c r="DD1072" s="224">
        <v>1066</v>
      </c>
      <c r="DE1072" s="3" t="str">
        <f>IF('DATA ENTRY'!CK1071="","",IF('DATA ENTRY'!B1071="","",IF(AND($DF$4='DATA ENTRY'!D1071),'DATA ENTRY'!B1071,"")))</f>
        <v/>
      </c>
      <c r="DF1072" s="3" t="str">
        <f>IF('DATA ENTRY'!CK1071="","",IF('DATA ENTRY'!C1071="","",IF(AND($DF$4='DATA ENTRY'!D1071),'DATA ENTRY'!C1071,"")))</f>
        <v/>
      </c>
      <c r="DG1072" s="4" t="str">
        <f>IF('DATA ENTRY'!CK1071="","",IF('DATA ENTRY'!I1071="","",IF(AND($DF$4='DATA ENTRY'!D1071),'DATA ENTRY'!I1071,"")))</f>
        <v/>
      </c>
      <c r="DH1072" s="4" t="str">
        <f>IF('DATA ENTRY'!CK1071="","",IF('DATA ENTRY'!CK1071="","",IF(AND($DF$4='DATA ENTRY'!D1071),'DATA ENTRY'!CK1071,"")))</f>
        <v/>
      </c>
      <c r="DI1072" s="3" t="str">
        <f>IF('DATA ENTRY'!CK1071="","",IF('DATA ENTRY'!N1071="","",IF(AND($DF$4='DATA ENTRY'!D1071),'DATA ENTRY'!N1071,"")))</f>
        <v/>
      </c>
      <c r="DJ1072" s="107" t="str">
        <f>IF('DATA ENTRY'!CK1071="","",IF('DATA ENTRY'!O1071="","",IF(AND($DF$4='DATA ENTRY'!D1071),'DATA ENTRY'!O1071,"")))</f>
        <v/>
      </c>
      <c r="DK1072" s="3" t="str">
        <f>IF('DATA ENTRY'!CK1071="","",IF('DATA ENTRY'!P1071="","",IF(AND($DF$4='DATA ENTRY'!D1071),'DATA ENTRY'!P1071,"")))</f>
        <v/>
      </c>
      <c r="DL1072" s="107" t="str">
        <f>IF('DATA ENTRY'!CK1071="","",IF('DATA ENTRY'!Q1071="","",IF(AND($DF$4='DATA ENTRY'!D1071),'DATA ENTRY'!Q1071,"")))</f>
        <v/>
      </c>
      <c r="DM1072" s="3" t="str">
        <f>IF('DATA ENTRY'!CK1071="","",IF('DATA ENTRY'!R1071="","",IF(AND($DF$4='DATA ENTRY'!D1071),'DATA ENTRY'!R1071,"")))</f>
        <v/>
      </c>
      <c r="DN1072" s="107" t="str">
        <f>IF('DATA ENTRY'!CK1071="","",IF('DATA ENTRY'!S1071="","",IF(AND($DF$4='DATA ENTRY'!D1071),'DATA ENTRY'!S1071,"")))</f>
        <v/>
      </c>
      <c r="DO1072" s="3" t="str">
        <f>IF('DATA ENTRY'!CK1071="","",IF('DATA ENTRY'!E1071="","",IF(AND($DF$4='DATA ENTRY'!D1071),'DATA ENTRY'!E1071,"")))</f>
        <v/>
      </c>
      <c r="DP1072" s="3" t="str">
        <f>IF('DATA ENTRY'!CK1071="","",IF('DATA ENTRY'!D1071="","",IF(AND($DF$4='DATA ENTRY'!D1071),'DATA ENTRY'!D1071,"")))</f>
        <v/>
      </c>
      <c r="DQ1072" s="3" t="str">
        <f>IF('DATA ENTRY'!CK1071="","",IF('DATA ENTRY'!W1071="","",IF(AND($DF$4='DATA ENTRY'!D1071),'DATA ENTRY'!W1071,"")))</f>
        <v/>
      </c>
      <c r="DR1072" s="3" t="str">
        <f>IF('DATA ENTRY'!CK1071="","",IF('DATA ENTRY'!X1071="","",IF(AND($DF$4='DATA ENTRY'!D1071),'DATA ENTRY'!X1071,"")))</f>
        <v/>
      </c>
      <c r="DS1072" s="108" t="str">
        <f t="shared" si="267"/>
        <v/>
      </c>
      <c r="DT1072" s="108" t="str">
        <f>IF('DATA ENTRY'!CK1071="","",IF('DATA ENTRY'!D1071="","",IF(AND($DF$4='DATA ENTRY'!D1071),'DATA ENTRY'!G1071,"")))</f>
        <v/>
      </c>
      <c r="DY1072">
        <f t="shared" si="268"/>
        <v>0</v>
      </c>
      <c r="EB1072" t="str">
        <f t="shared" si="269"/>
        <v/>
      </c>
      <c r="EC1072" t="str">
        <f t="shared" si="270"/>
        <v/>
      </c>
      <c r="ED1072" s="224">
        <v>1066</v>
      </c>
      <c r="EE1072" s="3" t="str">
        <f>IF('DATA ENTRY'!CK1071="","",IF('DATA ENTRY'!B1071="","",IF(AND($EF$4='DATA ENTRY'!G1071,$EH$4='DATA ENTRY'!F1071),'DATA ENTRY'!B1071,"")))</f>
        <v/>
      </c>
      <c r="EF1072" s="3" t="str">
        <f>IF('DATA ENTRY'!CK1071="","",IF('DATA ENTRY'!C1071="","",IF(AND($EF$4='DATA ENTRY'!G1071,$EH$4='DATA ENTRY'!F1071),'DATA ENTRY'!C1071,"")))</f>
        <v/>
      </c>
      <c r="EG1072" s="4" t="str">
        <f>IF('DATA ENTRY'!CK1071="","",IF('DATA ENTRY'!I1071="","",IF(AND($EF$4='DATA ENTRY'!G1071,$EH$4='DATA ENTRY'!F1071),'DATA ENTRY'!I1071,"")))</f>
        <v/>
      </c>
      <c r="EH1072" s="4" t="str">
        <f>IF('DATA ENTRY'!CK1071="","",IF('DATA ENTRY'!CK1071="","",IF(AND($EF$4='DATA ENTRY'!G1071,$EH$4='DATA ENTRY'!F1071),'DATA ENTRY'!CK1071,"")))</f>
        <v/>
      </c>
      <c r="EI1072" s="3" t="str">
        <f>IF('DATA ENTRY'!CK1071="","",IF('DATA ENTRY'!N1071="","",IF(AND($EF$4='DATA ENTRY'!G1071,$EH$4='DATA ENTRY'!F1071),'DATA ENTRY'!N1071,"")))</f>
        <v/>
      </c>
      <c r="EJ1072" s="107" t="str">
        <f>IF('DATA ENTRY'!CK1071="","",IF('DATA ENTRY'!O1071="","",IF(AND($EF$4='DATA ENTRY'!G1071,$EH$4='DATA ENTRY'!F1071),'DATA ENTRY'!O1071,"")))</f>
        <v/>
      </c>
      <c r="EK1072" s="3" t="str">
        <f>IF('DATA ENTRY'!CK1071="","",IF('DATA ENTRY'!P1071="","",IF(AND($EF$4='DATA ENTRY'!G1071,$EH$4='DATA ENTRY'!F1071),'DATA ENTRY'!P1071,"")))</f>
        <v/>
      </c>
      <c r="EL1072" s="107" t="str">
        <f>IF('DATA ENTRY'!CK1071="","",IF('DATA ENTRY'!Q1071="","",IF(AND($EF$4='DATA ENTRY'!G1071,$EH$4='DATA ENTRY'!F1071),'DATA ENTRY'!Q1071,"")))</f>
        <v/>
      </c>
      <c r="EM1072" s="3" t="str">
        <f>IF('DATA ENTRY'!CK1071="","",IF('DATA ENTRY'!R1071="","",IF(AND($EF$4='DATA ENTRY'!G1071,$EH$4='DATA ENTRY'!F1071),'DATA ENTRY'!R1071,"")))</f>
        <v/>
      </c>
      <c r="EN1072" s="107" t="str">
        <f>IF('DATA ENTRY'!CK1071="","",IF('DATA ENTRY'!S1071="","",IF(AND($EF$4='DATA ENTRY'!G1071,$EH$4='DATA ENTRY'!F1071),'DATA ENTRY'!S1071,"")))</f>
        <v/>
      </c>
      <c r="EO1072" s="3" t="str">
        <f>IF('DATA ENTRY'!CK1071="","",IF('DATA ENTRY'!E1071="","",IF(AND($EF$4='DATA ENTRY'!G1071,$EH$4='DATA ENTRY'!F1071),'DATA ENTRY'!E1071,"")))</f>
        <v/>
      </c>
      <c r="EP1072" s="3" t="str">
        <f>IF('DATA ENTRY'!CK1071="","",IF('DATA ENTRY'!D1071="","",IF(AND($EF$4='DATA ENTRY'!G1071,$EH$4='DATA ENTRY'!F1071),'DATA ENTRY'!D1071,"")))</f>
        <v/>
      </c>
      <c r="EQ1072" s="3" t="str">
        <f>IF('DATA ENTRY'!CK1071="","",IF('DATA ENTRY'!W1071="","",IF(AND($EF$4='DATA ENTRY'!G1071,$EH$4='DATA ENTRY'!F1071),'DATA ENTRY'!W1071,"")))</f>
        <v/>
      </c>
      <c r="ER1072" s="3" t="str">
        <f>IF('DATA ENTRY'!CK1071="","",IF('DATA ENTRY'!X1071="","",IF(AND($EF$4='DATA ENTRY'!G1071,$EH$4='DATA ENTRY'!F1071),'DATA ENTRY'!X1071,"")))</f>
        <v/>
      </c>
      <c r="ES1072" s="108" t="str">
        <f t="shared" si="271"/>
        <v/>
      </c>
      <c r="ET1072" s="108" t="str">
        <f>IF('DATA ENTRY'!CK1071="","",IF('DATA ENTRY'!D1071="","",IF(AND($EF$4='DATA ENTRY'!G1071,$EH$4='DATA ENTRY'!F1071),'DATA ENTRY'!G1071,"")))</f>
        <v/>
      </c>
      <c r="EY1072">
        <f t="shared" si="272"/>
        <v>0</v>
      </c>
    </row>
    <row r="1073" spans="1:155">
      <c r="A1073" t="str">
        <f>IF(S1073=0,"",1+(MAX($A$7:A1072)))</f>
        <v/>
      </c>
      <c r="B1073" s="224">
        <v>1067</v>
      </c>
      <c r="C1073" s="3" t="str">
        <f>IF('DATA ENTRY'!CK1072="","",IF('DATA ENTRY'!B1072="","",IF($D$4="All Post",'DATA ENTRY'!B1072,IF(AND($D$4='DATA ENTRY'!CK1072),'DATA ENTRY'!B1072,""))))</f>
        <v/>
      </c>
      <c r="D1073" s="3" t="str">
        <f>IF('DATA ENTRY'!CK1072="","",IF('DATA ENTRY'!C1072="","",IF($D$4="All Post",'DATA ENTRY'!C1072,IF(AND($D$4='DATA ENTRY'!CK1072),'DATA ENTRY'!C1072,""))))</f>
        <v/>
      </c>
      <c r="E1073" s="4" t="str">
        <f>IF('DATA ENTRY'!CK1072="","",IF('DATA ENTRY'!I1072="","",IF($D$4="All Post",'DATA ENTRY'!I1072,IF(AND($D$4='DATA ENTRY'!CK1072),'DATA ENTRY'!I1072,""))))</f>
        <v/>
      </c>
      <c r="F1073" s="4" t="str">
        <f>IF('DATA ENTRY'!CK1072="","",IF('DATA ENTRY'!CK1072="","",IF($D$4="All Post",'DATA ENTRY'!CK1072,IF(AND($D$4='DATA ENTRY'!CK1072),'DATA ENTRY'!CK1072,""))))</f>
        <v/>
      </c>
      <c r="G1073" s="3" t="str">
        <f>IF('DATA ENTRY'!CK1072="","",IF('DATA ENTRY'!N1072="","",IF($D$4="All Post",'DATA ENTRY'!N1072,IF(AND($D$4='DATA ENTRY'!CK1072),'DATA ENTRY'!N1072,""))))</f>
        <v/>
      </c>
      <c r="H1073" s="107" t="str">
        <f>IF('DATA ENTRY'!CK1072="","",IF('DATA ENTRY'!O1072="","",IF($D$4="All Post",'DATA ENTRY'!O1072,IF(AND($D$4='DATA ENTRY'!CK1072),'DATA ENTRY'!O1072,""))))</f>
        <v/>
      </c>
      <c r="I1073" s="3" t="str">
        <f>IF('DATA ENTRY'!CK1072="","",IF('DATA ENTRY'!P1072="","",IF($D$4="All Post",'DATA ENTRY'!P1072,IF(AND($D$4='DATA ENTRY'!CK1072),'DATA ENTRY'!P1072,""))))</f>
        <v/>
      </c>
      <c r="J1073" s="107" t="str">
        <f>IF('DATA ENTRY'!CK1072="","",IF('DATA ENTRY'!Q1072="","",IF($D$4="All Post",'DATA ENTRY'!Q1072,IF(AND($D$4='DATA ENTRY'!CK1072),'DATA ENTRY'!Q1072,""))))</f>
        <v/>
      </c>
      <c r="K1073" s="3" t="str">
        <f>IF('DATA ENTRY'!CK1072="","",IF('DATA ENTRY'!R1072="","",IF($D$4="All Post",'DATA ENTRY'!R1072,IF(AND($D$4='DATA ENTRY'!CK1072),'DATA ENTRY'!R1072,""))))</f>
        <v/>
      </c>
      <c r="L1073" s="3" t="str">
        <f>IF('DATA ENTRY'!CK1072="","",IF('DATA ENTRY'!S1072="","",IF($D$4="All Post",'DATA ENTRY'!S1072,IF(AND($D$4='DATA ENTRY'!CK1072),'DATA ENTRY'!S1072,""))))</f>
        <v/>
      </c>
      <c r="M1073" s="3" t="str">
        <f>IF('DATA ENTRY'!CK1072="","",IF('DATA ENTRY'!E1072="","",IF($D$4="All Post",'DATA ENTRY'!E1072,IF(AND($D$4='DATA ENTRY'!CK1072),'DATA ENTRY'!E1072,""))))</f>
        <v/>
      </c>
      <c r="N1073" s="3" t="str">
        <f>IF('DATA ENTRY'!CK1072="","",IF('DATA ENTRY'!W1072="","",IF($D$4="All Post",'DATA ENTRY'!W1072,IF(AND($D$4='DATA ENTRY'!CK1072),'DATA ENTRY'!W1072,""))))</f>
        <v/>
      </c>
      <c r="O1073" s="3" t="str">
        <f>IF('DATA ENTRY'!CK1072="","",IF('DATA ENTRY'!X1072="","",IF($D$4="All Post",'DATA ENTRY'!X1072,IF(AND($D$4='DATA ENTRY'!CK1072),'DATA ENTRY'!X1072,""))))</f>
        <v/>
      </c>
      <c r="P1073" s="3" t="str">
        <f>IF('DATA ENTRY'!CK1072="","",IF('DATA ENTRY'!G1072="","",IF($D$4="All Post",'DATA ENTRY'!G1072,IF(AND($D$4='DATA ENTRY'!CK1072),'DATA ENTRY'!G1072,""))))</f>
        <v/>
      </c>
      <c r="S1073">
        <f t="shared" si="259"/>
        <v>0</v>
      </c>
      <c r="T1073" t="str">
        <f t="shared" si="260"/>
        <v/>
      </c>
      <c r="BZ1073" t="str">
        <f t="shared" si="261"/>
        <v/>
      </c>
      <c r="CA1073" t="str">
        <f t="shared" si="262"/>
        <v/>
      </c>
      <c r="CB1073" s="224">
        <v>1067</v>
      </c>
      <c r="CC1073" s="3" t="str">
        <f>IF('DATA ENTRY'!CK1072="","",IF('DATA ENTRY'!B1072="","",IF(AND($CD$4='DATA ENTRY'!CK1072,$CG$4='DATA ENTRY'!D1072),'DATA ENTRY'!B1072,"")))</f>
        <v/>
      </c>
      <c r="CD1073" s="3" t="str">
        <f>IF('DATA ENTRY'!CK1072="","",IF('DATA ENTRY'!C1072="","",IF(AND($CD$4='DATA ENTRY'!CK1072,$CG$4='DATA ENTRY'!D1072),'DATA ENTRY'!C1072,"")))</f>
        <v/>
      </c>
      <c r="CE1073" s="4" t="str">
        <f>IF('DATA ENTRY'!CK1072="","",IF('DATA ENTRY'!I1072="","",IF(AND($CD$4='DATA ENTRY'!CK1072,$CG$4='DATA ENTRY'!D1072),'DATA ENTRY'!I1072,"")))</f>
        <v/>
      </c>
      <c r="CF1073" s="4" t="str">
        <f>IF('DATA ENTRY'!CK1072="","",IF('DATA ENTRY'!CK1072="","",IF(AND($CD$4='DATA ENTRY'!CK1072,$CG$4='DATA ENTRY'!D1072),'DATA ENTRY'!CK1072,"")))</f>
        <v/>
      </c>
      <c r="CG1073" s="3" t="str">
        <f>IF('DATA ENTRY'!CK1072="","",IF('DATA ENTRY'!N1072="","",IF(AND($CD$4='DATA ENTRY'!CK1072,$CG$4='DATA ENTRY'!D1072),'DATA ENTRY'!N1072,"")))</f>
        <v/>
      </c>
      <c r="CH1073" s="107" t="str">
        <f>IF('DATA ENTRY'!CK1072="","",IF('DATA ENTRY'!O1072="","",IF(AND($CD$4='DATA ENTRY'!CK1072,$CG$4='DATA ENTRY'!D1072),'DATA ENTRY'!O1072,"")))</f>
        <v/>
      </c>
      <c r="CI1073" s="3" t="str">
        <f>IF('DATA ENTRY'!CK1072="","",IF('DATA ENTRY'!P1072="","",IF(AND($CD$4='DATA ENTRY'!CK1072,$CG$4='DATA ENTRY'!D1072),'DATA ENTRY'!P1072,"")))</f>
        <v/>
      </c>
      <c r="CJ1073" s="107" t="str">
        <f>IF('DATA ENTRY'!CK1072="","",IF('DATA ENTRY'!Q1072="","",IF(AND($CD$4='DATA ENTRY'!CK1072,$CG$4='DATA ENTRY'!D1072),'DATA ENTRY'!Q1072,"")))</f>
        <v/>
      </c>
      <c r="CK1073" s="3" t="str">
        <f>IF('DATA ENTRY'!CK1072="","",IF('DATA ENTRY'!R1072="","",IF(AND($CD$4='DATA ENTRY'!CK1072,$CG$4='DATA ENTRY'!D1072),'DATA ENTRY'!R1072,"")))</f>
        <v/>
      </c>
      <c r="CL1073" s="3" t="str">
        <f>IF('DATA ENTRY'!CK1072="","",IF('DATA ENTRY'!S1072="","",IF(AND($CD$4='DATA ENTRY'!CK1072,$CG$4='DATA ENTRY'!D1072),'DATA ENTRY'!S1072,"")))</f>
        <v/>
      </c>
      <c r="CM1073" s="3" t="str">
        <f>IF('DATA ENTRY'!CK1072="","",IF('DATA ENTRY'!E1072="","",IF(AND($CD$4='DATA ENTRY'!CK1072,$CG$4='DATA ENTRY'!D1072),'DATA ENTRY'!E1072,"")))</f>
        <v/>
      </c>
      <c r="CN1073" s="3" t="str">
        <f>IF('DATA ENTRY'!CK1072="","",IF('DATA ENTRY'!W1072="","",IF(AND($CD$4='DATA ENTRY'!CK1072,$CG$4='DATA ENTRY'!D1072),'DATA ENTRY'!W1072,"")))</f>
        <v/>
      </c>
      <c r="CO1073" s="3" t="str">
        <f>IF('DATA ENTRY'!CK1072="","",IF('DATA ENTRY'!X1072="","",IF(AND($CD$4='DATA ENTRY'!CK1072,$CG$4='DATA ENTRY'!D1072),'DATA ENTRY'!X1072,"")))</f>
        <v/>
      </c>
      <c r="CP1073" s="108" t="str">
        <f t="shared" si="263"/>
        <v/>
      </c>
      <c r="CQ1073" s="108" t="str">
        <f>IF('DATA ENTRY'!CK1072="","",IF('DATA ENTRY'!G1072="","",IF(AND($CD$4='DATA ENTRY'!CK1072,$CG$4='DATA ENTRY'!D1072),'DATA ENTRY'!G1072,"")))</f>
        <v/>
      </c>
      <c r="CR1073" s="230" t="str">
        <f>IF('DATA ENTRY'!CK1072="","",IF('DATA ENTRY'!D1072="","",IF(AND($CD$4='DATA ENTRY'!CK1072,$CG$4='DATA ENTRY'!D1072),'DATA ENTRY'!D1072,"")))</f>
        <v/>
      </c>
      <c r="CS1073">
        <f t="shared" si="264"/>
        <v>0</v>
      </c>
      <c r="CT1073">
        <f t="shared" si="265"/>
        <v>0</v>
      </c>
      <c r="CV1073" s="139"/>
      <c r="CX1073">
        <f t="shared" si="266"/>
        <v>0</v>
      </c>
      <c r="DB1073" t="str">
        <f t="shared" si="273"/>
        <v/>
      </c>
      <c r="DC1073" t="str">
        <f t="shared" si="274"/>
        <v/>
      </c>
      <c r="DD1073" s="224">
        <v>1067</v>
      </c>
      <c r="DE1073" s="3" t="str">
        <f>IF('DATA ENTRY'!CK1072="","",IF('DATA ENTRY'!B1072="","",IF(AND($DF$4='DATA ENTRY'!D1072),'DATA ENTRY'!B1072,"")))</f>
        <v/>
      </c>
      <c r="DF1073" s="3" t="str">
        <f>IF('DATA ENTRY'!CK1072="","",IF('DATA ENTRY'!C1072="","",IF(AND($DF$4='DATA ENTRY'!D1072),'DATA ENTRY'!C1072,"")))</f>
        <v/>
      </c>
      <c r="DG1073" s="4" t="str">
        <f>IF('DATA ENTRY'!CK1072="","",IF('DATA ENTRY'!I1072="","",IF(AND($DF$4='DATA ENTRY'!D1072),'DATA ENTRY'!I1072,"")))</f>
        <v/>
      </c>
      <c r="DH1073" s="4" t="str">
        <f>IF('DATA ENTRY'!CK1072="","",IF('DATA ENTRY'!CK1072="","",IF(AND($DF$4='DATA ENTRY'!D1072),'DATA ENTRY'!CK1072,"")))</f>
        <v/>
      </c>
      <c r="DI1073" s="3" t="str">
        <f>IF('DATA ENTRY'!CK1072="","",IF('DATA ENTRY'!N1072="","",IF(AND($DF$4='DATA ENTRY'!D1072),'DATA ENTRY'!N1072,"")))</f>
        <v/>
      </c>
      <c r="DJ1073" s="107" t="str">
        <f>IF('DATA ENTRY'!CK1072="","",IF('DATA ENTRY'!O1072="","",IF(AND($DF$4='DATA ENTRY'!D1072),'DATA ENTRY'!O1072,"")))</f>
        <v/>
      </c>
      <c r="DK1073" s="3" t="str">
        <f>IF('DATA ENTRY'!CK1072="","",IF('DATA ENTRY'!P1072="","",IF(AND($DF$4='DATA ENTRY'!D1072),'DATA ENTRY'!P1072,"")))</f>
        <v/>
      </c>
      <c r="DL1073" s="107" t="str">
        <f>IF('DATA ENTRY'!CK1072="","",IF('DATA ENTRY'!Q1072="","",IF(AND($DF$4='DATA ENTRY'!D1072),'DATA ENTRY'!Q1072,"")))</f>
        <v/>
      </c>
      <c r="DM1073" s="3" t="str">
        <f>IF('DATA ENTRY'!CK1072="","",IF('DATA ENTRY'!R1072="","",IF(AND($DF$4='DATA ENTRY'!D1072),'DATA ENTRY'!R1072,"")))</f>
        <v/>
      </c>
      <c r="DN1073" s="107" t="str">
        <f>IF('DATA ENTRY'!CK1072="","",IF('DATA ENTRY'!S1072="","",IF(AND($DF$4='DATA ENTRY'!D1072),'DATA ENTRY'!S1072,"")))</f>
        <v/>
      </c>
      <c r="DO1073" s="3" t="str">
        <f>IF('DATA ENTRY'!CK1072="","",IF('DATA ENTRY'!E1072="","",IF(AND($DF$4='DATA ENTRY'!D1072),'DATA ENTRY'!E1072,"")))</f>
        <v/>
      </c>
      <c r="DP1073" s="3" t="str">
        <f>IF('DATA ENTRY'!CK1072="","",IF('DATA ENTRY'!D1072="","",IF(AND($DF$4='DATA ENTRY'!D1072),'DATA ENTRY'!D1072,"")))</f>
        <v/>
      </c>
      <c r="DQ1073" s="3" t="str">
        <f>IF('DATA ENTRY'!CK1072="","",IF('DATA ENTRY'!W1072="","",IF(AND($DF$4='DATA ENTRY'!D1072),'DATA ENTRY'!W1072,"")))</f>
        <v/>
      </c>
      <c r="DR1073" s="3" t="str">
        <f>IF('DATA ENTRY'!CK1072="","",IF('DATA ENTRY'!X1072="","",IF(AND($DF$4='DATA ENTRY'!D1072),'DATA ENTRY'!X1072,"")))</f>
        <v/>
      </c>
      <c r="DS1073" s="108" t="str">
        <f t="shared" si="267"/>
        <v/>
      </c>
      <c r="DT1073" s="108" t="str">
        <f>IF('DATA ENTRY'!CK1072="","",IF('DATA ENTRY'!D1072="","",IF(AND($DF$4='DATA ENTRY'!D1072),'DATA ENTRY'!G1072,"")))</f>
        <v/>
      </c>
      <c r="DY1073">
        <f t="shared" si="268"/>
        <v>0</v>
      </c>
      <c r="EB1073" t="str">
        <f t="shared" si="269"/>
        <v/>
      </c>
      <c r="EC1073" t="str">
        <f t="shared" si="270"/>
        <v/>
      </c>
      <c r="ED1073" s="224">
        <v>1067</v>
      </c>
      <c r="EE1073" s="3" t="str">
        <f>IF('DATA ENTRY'!CK1072="","",IF('DATA ENTRY'!B1072="","",IF(AND($EF$4='DATA ENTRY'!G1072,$EH$4='DATA ENTRY'!F1072),'DATA ENTRY'!B1072,"")))</f>
        <v/>
      </c>
      <c r="EF1073" s="3" t="str">
        <f>IF('DATA ENTRY'!CK1072="","",IF('DATA ENTRY'!C1072="","",IF(AND($EF$4='DATA ENTRY'!G1072,$EH$4='DATA ENTRY'!F1072),'DATA ENTRY'!C1072,"")))</f>
        <v/>
      </c>
      <c r="EG1073" s="4" t="str">
        <f>IF('DATA ENTRY'!CK1072="","",IF('DATA ENTRY'!I1072="","",IF(AND($EF$4='DATA ENTRY'!G1072,$EH$4='DATA ENTRY'!F1072),'DATA ENTRY'!I1072,"")))</f>
        <v/>
      </c>
      <c r="EH1073" s="4" t="str">
        <f>IF('DATA ENTRY'!CK1072="","",IF('DATA ENTRY'!CK1072="","",IF(AND($EF$4='DATA ENTRY'!G1072,$EH$4='DATA ENTRY'!F1072),'DATA ENTRY'!CK1072,"")))</f>
        <v/>
      </c>
      <c r="EI1073" s="3" t="str">
        <f>IF('DATA ENTRY'!CK1072="","",IF('DATA ENTRY'!N1072="","",IF(AND($EF$4='DATA ENTRY'!G1072,$EH$4='DATA ENTRY'!F1072),'DATA ENTRY'!N1072,"")))</f>
        <v/>
      </c>
      <c r="EJ1073" s="107" t="str">
        <f>IF('DATA ENTRY'!CK1072="","",IF('DATA ENTRY'!O1072="","",IF(AND($EF$4='DATA ENTRY'!G1072,$EH$4='DATA ENTRY'!F1072),'DATA ENTRY'!O1072,"")))</f>
        <v/>
      </c>
      <c r="EK1073" s="3" t="str">
        <f>IF('DATA ENTRY'!CK1072="","",IF('DATA ENTRY'!P1072="","",IF(AND($EF$4='DATA ENTRY'!G1072,$EH$4='DATA ENTRY'!F1072),'DATA ENTRY'!P1072,"")))</f>
        <v/>
      </c>
      <c r="EL1073" s="107" t="str">
        <f>IF('DATA ENTRY'!CK1072="","",IF('DATA ENTRY'!Q1072="","",IF(AND($EF$4='DATA ENTRY'!G1072,$EH$4='DATA ENTRY'!F1072),'DATA ENTRY'!Q1072,"")))</f>
        <v/>
      </c>
      <c r="EM1073" s="3" t="str">
        <f>IF('DATA ENTRY'!CK1072="","",IF('DATA ENTRY'!R1072="","",IF(AND($EF$4='DATA ENTRY'!G1072,$EH$4='DATA ENTRY'!F1072),'DATA ENTRY'!R1072,"")))</f>
        <v/>
      </c>
      <c r="EN1073" s="107" t="str">
        <f>IF('DATA ENTRY'!CK1072="","",IF('DATA ENTRY'!S1072="","",IF(AND($EF$4='DATA ENTRY'!G1072,$EH$4='DATA ENTRY'!F1072),'DATA ENTRY'!S1072,"")))</f>
        <v/>
      </c>
      <c r="EO1073" s="3" t="str">
        <f>IF('DATA ENTRY'!CK1072="","",IF('DATA ENTRY'!E1072="","",IF(AND($EF$4='DATA ENTRY'!G1072,$EH$4='DATA ENTRY'!F1072),'DATA ENTRY'!E1072,"")))</f>
        <v/>
      </c>
      <c r="EP1073" s="3" t="str">
        <f>IF('DATA ENTRY'!CK1072="","",IF('DATA ENTRY'!D1072="","",IF(AND($EF$4='DATA ENTRY'!G1072,$EH$4='DATA ENTRY'!F1072),'DATA ENTRY'!D1072,"")))</f>
        <v/>
      </c>
      <c r="EQ1073" s="3" t="str">
        <f>IF('DATA ENTRY'!CK1072="","",IF('DATA ENTRY'!W1072="","",IF(AND($EF$4='DATA ENTRY'!G1072,$EH$4='DATA ENTRY'!F1072),'DATA ENTRY'!W1072,"")))</f>
        <v/>
      </c>
      <c r="ER1073" s="3" t="str">
        <f>IF('DATA ENTRY'!CK1072="","",IF('DATA ENTRY'!X1072="","",IF(AND($EF$4='DATA ENTRY'!G1072,$EH$4='DATA ENTRY'!F1072),'DATA ENTRY'!X1072,"")))</f>
        <v/>
      </c>
      <c r="ES1073" s="108" t="str">
        <f t="shared" si="271"/>
        <v/>
      </c>
      <c r="ET1073" s="108" t="str">
        <f>IF('DATA ENTRY'!CK1072="","",IF('DATA ENTRY'!D1072="","",IF(AND($EF$4='DATA ENTRY'!G1072,$EH$4='DATA ENTRY'!F1072),'DATA ENTRY'!G1072,"")))</f>
        <v/>
      </c>
      <c r="EY1073">
        <f t="shared" si="272"/>
        <v>0</v>
      </c>
    </row>
    <row r="1074" spans="1:155">
      <c r="A1074" t="str">
        <f>IF(S1074=0,"",1+(MAX($A$7:A1073)))</f>
        <v/>
      </c>
      <c r="B1074" s="224">
        <v>1068</v>
      </c>
      <c r="C1074" s="3" t="str">
        <f>IF('DATA ENTRY'!CK1073="","",IF('DATA ENTRY'!B1073="","",IF($D$4="All Post",'DATA ENTRY'!B1073,IF(AND($D$4='DATA ENTRY'!CK1073),'DATA ENTRY'!B1073,""))))</f>
        <v/>
      </c>
      <c r="D1074" s="3" t="str">
        <f>IF('DATA ENTRY'!CK1073="","",IF('DATA ENTRY'!C1073="","",IF($D$4="All Post",'DATA ENTRY'!C1073,IF(AND($D$4='DATA ENTRY'!CK1073),'DATA ENTRY'!C1073,""))))</f>
        <v/>
      </c>
      <c r="E1074" s="4" t="str">
        <f>IF('DATA ENTRY'!CK1073="","",IF('DATA ENTRY'!I1073="","",IF($D$4="All Post",'DATA ENTRY'!I1073,IF(AND($D$4='DATA ENTRY'!CK1073),'DATA ENTRY'!I1073,""))))</f>
        <v/>
      </c>
      <c r="F1074" s="4" t="str">
        <f>IF('DATA ENTRY'!CK1073="","",IF('DATA ENTRY'!CK1073="","",IF($D$4="All Post",'DATA ENTRY'!CK1073,IF(AND($D$4='DATA ENTRY'!CK1073),'DATA ENTRY'!CK1073,""))))</f>
        <v/>
      </c>
      <c r="G1074" s="3" t="str">
        <f>IF('DATA ENTRY'!CK1073="","",IF('DATA ENTRY'!N1073="","",IF($D$4="All Post",'DATA ENTRY'!N1073,IF(AND($D$4='DATA ENTRY'!CK1073),'DATA ENTRY'!N1073,""))))</f>
        <v/>
      </c>
      <c r="H1074" s="107" t="str">
        <f>IF('DATA ENTRY'!CK1073="","",IF('DATA ENTRY'!O1073="","",IF($D$4="All Post",'DATA ENTRY'!O1073,IF(AND($D$4='DATA ENTRY'!CK1073),'DATA ENTRY'!O1073,""))))</f>
        <v/>
      </c>
      <c r="I1074" s="3" t="str">
        <f>IF('DATA ENTRY'!CK1073="","",IF('DATA ENTRY'!P1073="","",IF($D$4="All Post",'DATA ENTRY'!P1073,IF(AND($D$4='DATA ENTRY'!CK1073),'DATA ENTRY'!P1073,""))))</f>
        <v/>
      </c>
      <c r="J1074" s="107" t="str">
        <f>IF('DATA ENTRY'!CK1073="","",IF('DATA ENTRY'!Q1073="","",IF($D$4="All Post",'DATA ENTRY'!Q1073,IF(AND($D$4='DATA ENTRY'!CK1073),'DATA ENTRY'!Q1073,""))))</f>
        <v/>
      </c>
      <c r="K1074" s="3" t="str">
        <f>IF('DATA ENTRY'!CK1073="","",IF('DATA ENTRY'!R1073="","",IF($D$4="All Post",'DATA ENTRY'!R1073,IF(AND($D$4='DATA ENTRY'!CK1073),'DATA ENTRY'!R1073,""))))</f>
        <v/>
      </c>
      <c r="L1074" s="3" t="str">
        <f>IF('DATA ENTRY'!CK1073="","",IF('DATA ENTRY'!S1073="","",IF($D$4="All Post",'DATA ENTRY'!S1073,IF(AND($D$4='DATA ENTRY'!CK1073),'DATA ENTRY'!S1073,""))))</f>
        <v/>
      </c>
      <c r="M1074" s="3" t="str">
        <f>IF('DATA ENTRY'!CK1073="","",IF('DATA ENTRY'!E1073="","",IF($D$4="All Post",'DATA ENTRY'!E1073,IF(AND($D$4='DATA ENTRY'!CK1073),'DATA ENTRY'!E1073,""))))</f>
        <v/>
      </c>
      <c r="N1074" s="3" t="str">
        <f>IF('DATA ENTRY'!CK1073="","",IF('DATA ENTRY'!W1073="","",IF($D$4="All Post",'DATA ENTRY'!W1073,IF(AND($D$4='DATA ENTRY'!CK1073),'DATA ENTRY'!W1073,""))))</f>
        <v/>
      </c>
      <c r="O1074" s="3" t="str">
        <f>IF('DATA ENTRY'!CK1073="","",IF('DATA ENTRY'!X1073="","",IF($D$4="All Post",'DATA ENTRY'!X1073,IF(AND($D$4='DATA ENTRY'!CK1073),'DATA ENTRY'!X1073,""))))</f>
        <v/>
      </c>
      <c r="P1074" s="3" t="str">
        <f>IF('DATA ENTRY'!CK1073="","",IF('DATA ENTRY'!G1073="","",IF($D$4="All Post",'DATA ENTRY'!G1073,IF(AND($D$4='DATA ENTRY'!CK1073),'DATA ENTRY'!G1073,""))))</f>
        <v/>
      </c>
      <c r="S1074">
        <f t="shared" si="259"/>
        <v>0</v>
      </c>
      <c r="T1074" t="str">
        <f t="shared" si="260"/>
        <v/>
      </c>
      <c r="BZ1074" t="str">
        <f t="shared" si="261"/>
        <v/>
      </c>
      <c r="CA1074" t="str">
        <f t="shared" si="262"/>
        <v/>
      </c>
      <c r="CB1074" s="224">
        <v>1068</v>
      </c>
      <c r="CC1074" s="3" t="str">
        <f>IF('DATA ENTRY'!CK1073="","",IF('DATA ENTRY'!B1073="","",IF(AND($CD$4='DATA ENTRY'!CK1073,$CG$4='DATA ENTRY'!D1073),'DATA ENTRY'!B1073,"")))</f>
        <v/>
      </c>
      <c r="CD1074" s="3" t="str">
        <f>IF('DATA ENTRY'!CK1073="","",IF('DATA ENTRY'!C1073="","",IF(AND($CD$4='DATA ENTRY'!CK1073,$CG$4='DATA ENTRY'!D1073),'DATA ENTRY'!C1073,"")))</f>
        <v/>
      </c>
      <c r="CE1074" s="4" t="str">
        <f>IF('DATA ENTRY'!CK1073="","",IF('DATA ENTRY'!I1073="","",IF(AND($CD$4='DATA ENTRY'!CK1073,$CG$4='DATA ENTRY'!D1073),'DATA ENTRY'!I1073,"")))</f>
        <v/>
      </c>
      <c r="CF1074" s="4" t="str">
        <f>IF('DATA ENTRY'!CK1073="","",IF('DATA ENTRY'!CK1073="","",IF(AND($CD$4='DATA ENTRY'!CK1073,$CG$4='DATA ENTRY'!D1073),'DATA ENTRY'!CK1073,"")))</f>
        <v/>
      </c>
      <c r="CG1074" s="3" t="str">
        <f>IF('DATA ENTRY'!CK1073="","",IF('DATA ENTRY'!N1073="","",IF(AND($CD$4='DATA ENTRY'!CK1073,$CG$4='DATA ENTRY'!D1073),'DATA ENTRY'!N1073,"")))</f>
        <v/>
      </c>
      <c r="CH1074" s="107" t="str">
        <f>IF('DATA ENTRY'!CK1073="","",IF('DATA ENTRY'!O1073="","",IF(AND($CD$4='DATA ENTRY'!CK1073,$CG$4='DATA ENTRY'!D1073),'DATA ENTRY'!O1073,"")))</f>
        <v/>
      </c>
      <c r="CI1074" s="3" t="str">
        <f>IF('DATA ENTRY'!CK1073="","",IF('DATA ENTRY'!P1073="","",IF(AND($CD$4='DATA ENTRY'!CK1073,$CG$4='DATA ENTRY'!D1073),'DATA ENTRY'!P1073,"")))</f>
        <v/>
      </c>
      <c r="CJ1074" s="107" t="str">
        <f>IF('DATA ENTRY'!CK1073="","",IF('DATA ENTRY'!Q1073="","",IF(AND($CD$4='DATA ENTRY'!CK1073,$CG$4='DATA ENTRY'!D1073),'DATA ENTRY'!Q1073,"")))</f>
        <v/>
      </c>
      <c r="CK1074" s="3" t="str">
        <f>IF('DATA ENTRY'!CK1073="","",IF('DATA ENTRY'!R1073="","",IF(AND($CD$4='DATA ENTRY'!CK1073,$CG$4='DATA ENTRY'!D1073),'DATA ENTRY'!R1073,"")))</f>
        <v/>
      </c>
      <c r="CL1074" s="3" t="str">
        <f>IF('DATA ENTRY'!CK1073="","",IF('DATA ENTRY'!S1073="","",IF(AND($CD$4='DATA ENTRY'!CK1073,$CG$4='DATA ENTRY'!D1073),'DATA ENTRY'!S1073,"")))</f>
        <v/>
      </c>
      <c r="CM1074" s="3" t="str">
        <f>IF('DATA ENTRY'!CK1073="","",IF('DATA ENTRY'!E1073="","",IF(AND($CD$4='DATA ENTRY'!CK1073,$CG$4='DATA ENTRY'!D1073),'DATA ENTRY'!E1073,"")))</f>
        <v/>
      </c>
      <c r="CN1074" s="3" t="str">
        <f>IF('DATA ENTRY'!CK1073="","",IF('DATA ENTRY'!W1073="","",IF(AND($CD$4='DATA ENTRY'!CK1073,$CG$4='DATA ENTRY'!D1073),'DATA ENTRY'!W1073,"")))</f>
        <v/>
      </c>
      <c r="CO1074" s="3" t="str">
        <f>IF('DATA ENTRY'!CK1073="","",IF('DATA ENTRY'!X1073="","",IF(AND($CD$4='DATA ENTRY'!CK1073,$CG$4='DATA ENTRY'!D1073),'DATA ENTRY'!X1073,"")))</f>
        <v/>
      </c>
      <c r="CP1074" s="108" t="str">
        <f t="shared" si="263"/>
        <v/>
      </c>
      <c r="CQ1074" s="108" t="str">
        <f>IF('DATA ENTRY'!CK1073="","",IF('DATA ENTRY'!G1073="","",IF(AND($CD$4='DATA ENTRY'!CK1073,$CG$4='DATA ENTRY'!D1073),'DATA ENTRY'!G1073,"")))</f>
        <v/>
      </c>
      <c r="CR1074" s="230" t="str">
        <f>IF('DATA ENTRY'!CK1073="","",IF('DATA ENTRY'!D1073="","",IF(AND($CD$4='DATA ENTRY'!CK1073,$CG$4='DATA ENTRY'!D1073),'DATA ENTRY'!D1073,"")))</f>
        <v/>
      </c>
      <c r="CS1074">
        <f t="shared" si="264"/>
        <v>0</v>
      </c>
      <c r="CT1074">
        <f t="shared" si="265"/>
        <v>0</v>
      </c>
      <c r="CV1074" s="139"/>
      <c r="CX1074">
        <f t="shared" si="266"/>
        <v>0</v>
      </c>
      <c r="DB1074" t="str">
        <f t="shared" si="273"/>
        <v/>
      </c>
      <c r="DC1074" t="str">
        <f t="shared" si="274"/>
        <v/>
      </c>
      <c r="DD1074" s="224">
        <v>1068</v>
      </c>
      <c r="DE1074" s="3" t="str">
        <f>IF('DATA ENTRY'!CK1073="","",IF('DATA ENTRY'!B1073="","",IF(AND($DF$4='DATA ENTRY'!D1073),'DATA ENTRY'!B1073,"")))</f>
        <v/>
      </c>
      <c r="DF1074" s="3" t="str">
        <f>IF('DATA ENTRY'!CK1073="","",IF('DATA ENTRY'!C1073="","",IF(AND($DF$4='DATA ENTRY'!D1073),'DATA ENTRY'!C1073,"")))</f>
        <v/>
      </c>
      <c r="DG1074" s="4" t="str">
        <f>IF('DATA ENTRY'!CK1073="","",IF('DATA ENTRY'!I1073="","",IF(AND($DF$4='DATA ENTRY'!D1073),'DATA ENTRY'!I1073,"")))</f>
        <v/>
      </c>
      <c r="DH1074" s="4" t="str">
        <f>IF('DATA ENTRY'!CK1073="","",IF('DATA ENTRY'!CK1073="","",IF(AND($DF$4='DATA ENTRY'!D1073),'DATA ENTRY'!CK1073,"")))</f>
        <v/>
      </c>
      <c r="DI1074" s="3" t="str">
        <f>IF('DATA ENTRY'!CK1073="","",IF('DATA ENTRY'!N1073="","",IF(AND($DF$4='DATA ENTRY'!D1073),'DATA ENTRY'!N1073,"")))</f>
        <v/>
      </c>
      <c r="DJ1074" s="107" t="str">
        <f>IF('DATA ENTRY'!CK1073="","",IF('DATA ENTRY'!O1073="","",IF(AND($DF$4='DATA ENTRY'!D1073),'DATA ENTRY'!O1073,"")))</f>
        <v/>
      </c>
      <c r="DK1074" s="3" t="str">
        <f>IF('DATA ENTRY'!CK1073="","",IF('DATA ENTRY'!P1073="","",IF(AND($DF$4='DATA ENTRY'!D1073),'DATA ENTRY'!P1073,"")))</f>
        <v/>
      </c>
      <c r="DL1074" s="107" t="str">
        <f>IF('DATA ENTRY'!CK1073="","",IF('DATA ENTRY'!Q1073="","",IF(AND($DF$4='DATA ENTRY'!D1073),'DATA ENTRY'!Q1073,"")))</f>
        <v/>
      </c>
      <c r="DM1074" s="3" t="str">
        <f>IF('DATA ENTRY'!CK1073="","",IF('DATA ENTRY'!R1073="","",IF(AND($DF$4='DATA ENTRY'!D1073),'DATA ENTRY'!R1073,"")))</f>
        <v/>
      </c>
      <c r="DN1074" s="107" t="str">
        <f>IF('DATA ENTRY'!CK1073="","",IF('DATA ENTRY'!S1073="","",IF(AND($DF$4='DATA ENTRY'!D1073),'DATA ENTRY'!S1073,"")))</f>
        <v/>
      </c>
      <c r="DO1074" s="3" t="str">
        <f>IF('DATA ENTRY'!CK1073="","",IF('DATA ENTRY'!E1073="","",IF(AND($DF$4='DATA ENTRY'!D1073),'DATA ENTRY'!E1073,"")))</f>
        <v/>
      </c>
      <c r="DP1074" s="3" t="str">
        <f>IF('DATA ENTRY'!CK1073="","",IF('DATA ENTRY'!D1073="","",IF(AND($DF$4='DATA ENTRY'!D1073),'DATA ENTRY'!D1073,"")))</f>
        <v/>
      </c>
      <c r="DQ1074" s="3" t="str">
        <f>IF('DATA ENTRY'!CK1073="","",IF('DATA ENTRY'!W1073="","",IF(AND($DF$4='DATA ENTRY'!D1073),'DATA ENTRY'!W1073,"")))</f>
        <v/>
      </c>
      <c r="DR1074" s="3" t="str">
        <f>IF('DATA ENTRY'!CK1073="","",IF('DATA ENTRY'!X1073="","",IF(AND($DF$4='DATA ENTRY'!D1073),'DATA ENTRY'!X1073,"")))</f>
        <v/>
      </c>
      <c r="DS1074" s="108" t="str">
        <f t="shared" si="267"/>
        <v/>
      </c>
      <c r="DT1074" s="108" t="str">
        <f>IF('DATA ENTRY'!CK1073="","",IF('DATA ENTRY'!D1073="","",IF(AND($DF$4='DATA ENTRY'!D1073),'DATA ENTRY'!G1073,"")))</f>
        <v/>
      </c>
      <c r="DY1074">
        <f t="shared" si="268"/>
        <v>0</v>
      </c>
      <c r="EB1074" t="str">
        <f t="shared" si="269"/>
        <v/>
      </c>
      <c r="EC1074" t="str">
        <f t="shared" si="270"/>
        <v/>
      </c>
      <c r="ED1074" s="224">
        <v>1068</v>
      </c>
      <c r="EE1074" s="3" t="str">
        <f>IF('DATA ENTRY'!CK1073="","",IF('DATA ENTRY'!B1073="","",IF(AND($EF$4='DATA ENTRY'!G1073,$EH$4='DATA ENTRY'!F1073),'DATA ENTRY'!B1073,"")))</f>
        <v/>
      </c>
      <c r="EF1074" s="3" t="str">
        <f>IF('DATA ENTRY'!CK1073="","",IF('DATA ENTRY'!C1073="","",IF(AND($EF$4='DATA ENTRY'!G1073,$EH$4='DATA ENTRY'!F1073),'DATA ENTRY'!C1073,"")))</f>
        <v/>
      </c>
      <c r="EG1074" s="4" t="str">
        <f>IF('DATA ENTRY'!CK1073="","",IF('DATA ENTRY'!I1073="","",IF(AND($EF$4='DATA ENTRY'!G1073,$EH$4='DATA ENTRY'!F1073),'DATA ENTRY'!I1073,"")))</f>
        <v/>
      </c>
      <c r="EH1074" s="4" t="str">
        <f>IF('DATA ENTRY'!CK1073="","",IF('DATA ENTRY'!CK1073="","",IF(AND($EF$4='DATA ENTRY'!G1073,$EH$4='DATA ENTRY'!F1073),'DATA ENTRY'!CK1073,"")))</f>
        <v/>
      </c>
      <c r="EI1074" s="3" t="str">
        <f>IF('DATA ENTRY'!CK1073="","",IF('DATA ENTRY'!N1073="","",IF(AND($EF$4='DATA ENTRY'!G1073,$EH$4='DATA ENTRY'!F1073),'DATA ENTRY'!N1073,"")))</f>
        <v/>
      </c>
      <c r="EJ1074" s="107" t="str">
        <f>IF('DATA ENTRY'!CK1073="","",IF('DATA ENTRY'!O1073="","",IF(AND($EF$4='DATA ENTRY'!G1073,$EH$4='DATA ENTRY'!F1073),'DATA ENTRY'!O1073,"")))</f>
        <v/>
      </c>
      <c r="EK1074" s="3" t="str">
        <f>IF('DATA ENTRY'!CK1073="","",IF('DATA ENTRY'!P1073="","",IF(AND($EF$4='DATA ENTRY'!G1073,$EH$4='DATA ENTRY'!F1073),'DATA ENTRY'!P1073,"")))</f>
        <v/>
      </c>
      <c r="EL1074" s="107" t="str">
        <f>IF('DATA ENTRY'!CK1073="","",IF('DATA ENTRY'!Q1073="","",IF(AND($EF$4='DATA ENTRY'!G1073,$EH$4='DATA ENTRY'!F1073),'DATA ENTRY'!Q1073,"")))</f>
        <v/>
      </c>
      <c r="EM1074" s="3" t="str">
        <f>IF('DATA ENTRY'!CK1073="","",IF('DATA ENTRY'!R1073="","",IF(AND($EF$4='DATA ENTRY'!G1073,$EH$4='DATA ENTRY'!F1073),'DATA ENTRY'!R1073,"")))</f>
        <v/>
      </c>
      <c r="EN1074" s="107" t="str">
        <f>IF('DATA ENTRY'!CK1073="","",IF('DATA ENTRY'!S1073="","",IF(AND($EF$4='DATA ENTRY'!G1073,$EH$4='DATA ENTRY'!F1073),'DATA ENTRY'!S1073,"")))</f>
        <v/>
      </c>
      <c r="EO1074" s="3" t="str">
        <f>IF('DATA ENTRY'!CK1073="","",IF('DATA ENTRY'!E1073="","",IF(AND($EF$4='DATA ENTRY'!G1073,$EH$4='DATA ENTRY'!F1073),'DATA ENTRY'!E1073,"")))</f>
        <v/>
      </c>
      <c r="EP1074" s="3" t="str">
        <f>IF('DATA ENTRY'!CK1073="","",IF('DATA ENTRY'!D1073="","",IF(AND($EF$4='DATA ENTRY'!G1073,$EH$4='DATA ENTRY'!F1073),'DATA ENTRY'!D1073,"")))</f>
        <v/>
      </c>
      <c r="EQ1074" s="3" t="str">
        <f>IF('DATA ENTRY'!CK1073="","",IF('DATA ENTRY'!W1073="","",IF(AND($EF$4='DATA ENTRY'!G1073,$EH$4='DATA ENTRY'!F1073),'DATA ENTRY'!W1073,"")))</f>
        <v/>
      </c>
      <c r="ER1074" s="3" t="str">
        <f>IF('DATA ENTRY'!CK1073="","",IF('DATA ENTRY'!X1073="","",IF(AND($EF$4='DATA ENTRY'!G1073,$EH$4='DATA ENTRY'!F1073),'DATA ENTRY'!X1073,"")))</f>
        <v/>
      </c>
      <c r="ES1074" s="108" t="str">
        <f t="shared" si="271"/>
        <v/>
      </c>
      <c r="ET1074" s="108" t="str">
        <f>IF('DATA ENTRY'!CK1073="","",IF('DATA ENTRY'!D1073="","",IF(AND($EF$4='DATA ENTRY'!G1073,$EH$4='DATA ENTRY'!F1073),'DATA ENTRY'!G1073,"")))</f>
        <v/>
      </c>
      <c r="EY1074">
        <f t="shared" si="272"/>
        <v>0</v>
      </c>
    </row>
    <row r="1075" spans="1:155">
      <c r="A1075" t="str">
        <f>IF(S1075=0,"",1+(MAX($A$7:A1074)))</f>
        <v/>
      </c>
      <c r="B1075" s="224">
        <v>1069</v>
      </c>
      <c r="C1075" s="3" t="str">
        <f>IF('DATA ENTRY'!CK1074="","",IF('DATA ENTRY'!B1074="","",IF($D$4="All Post",'DATA ENTRY'!B1074,IF(AND($D$4='DATA ENTRY'!CK1074),'DATA ENTRY'!B1074,""))))</f>
        <v/>
      </c>
      <c r="D1075" s="3" t="str">
        <f>IF('DATA ENTRY'!CK1074="","",IF('DATA ENTRY'!C1074="","",IF($D$4="All Post",'DATA ENTRY'!C1074,IF(AND($D$4='DATA ENTRY'!CK1074),'DATA ENTRY'!C1074,""))))</f>
        <v/>
      </c>
      <c r="E1075" s="4" t="str">
        <f>IF('DATA ENTRY'!CK1074="","",IF('DATA ENTRY'!I1074="","",IF($D$4="All Post",'DATA ENTRY'!I1074,IF(AND($D$4='DATA ENTRY'!CK1074),'DATA ENTRY'!I1074,""))))</f>
        <v/>
      </c>
      <c r="F1075" s="4" t="str">
        <f>IF('DATA ENTRY'!CK1074="","",IF('DATA ENTRY'!CK1074="","",IF($D$4="All Post",'DATA ENTRY'!CK1074,IF(AND($D$4='DATA ENTRY'!CK1074),'DATA ENTRY'!CK1074,""))))</f>
        <v/>
      </c>
      <c r="G1075" s="3" t="str">
        <f>IF('DATA ENTRY'!CK1074="","",IF('DATA ENTRY'!N1074="","",IF($D$4="All Post",'DATA ENTRY'!N1074,IF(AND($D$4='DATA ENTRY'!CK1074),'DATA ENTRY'!N1074,""))))</f>
        <v/>
      </c>
      <c r="H1075" s="107" t="str">
        <f>IF('DATA ENTRY'!CK1074="","",IF('DATA ENTRY'!O1074="","",IF($D$4="All Post",'DATA ENTRY'!O1074,IF(AND($D$4='DATA ENTRY'!CK1074),'DATA ENTRY'!O1074,""))))</f>
        <v/>
      </c>
      <c r="I1075" s="3" t="str">
        <f>IF('DATA ENTRY'!CK1074="","",IF('DATA ENTRY'!P1074="","",IF($D$4="All Post",'DATA ENTRY'!P1074,IF(AND($D$4='DATA ENTRY'!CK1074),'DATA ENTRY'!P1074,""))))</f>
        <v/>
      </c>
      <c r="J1075" s="107" t="str">
        <f>IF('DATA ENTRY'!CK1074="","",IF('DATA ENTRY'!Q1074="","",IF($D$4="All Post",'DATA ENTRY'!Q1074,IF(AND($D$4='DATA ENTRY'!CK1074),'DATA ENTRY'!Q1074,""))))</f>
        <v/>
      </c>
      <c r="K1075" s="3" t="str">
        <f>IF('DATA ENTRY'!CK1074="","",IF('DATA ENTRY'!R1074="","",IF($D$4="All Post",'DATA ENTRY'!R1074,IF(AND($D$4='DATA ENTRY'!CK1074),'DATA ENTRY'!R1074,""))))</f>
        <v/>
      </c>
      <c r="L1075" s="3" t="str">
        <f>IF('DATA ENTRY'!CK1074="","",IF('DATA ENTRY'!S1074="","",IF($D$4="All Post",'DATA ENTRY'!S1074,IF(AND($D$4='DATA ENTRY'!CK1074),'DATA ENTRY'!S1074,""))))</f>
        <v/>
      </c>
      <c r="M1075" s="3" t="str">
        <f>IF('DATA ENTRY'!CK1074="","",IF('DATA ENTRY'!E1074="","",IF($D$4="All Post",'DATA ENTRY'!E1074,IF(AND($D$4='DATA ENTRY'!CK1074),'DATA ENTRY'!E1074,""))))</f>
        <v/>
      </c>
      <c r="N1075" s="3" t="str">
        <f>IF('DATA ENTRY'!CK1074="","",IF('DATA ENTRY'!W1074="","",IF($D$4="All Post",'DATA ENTRY'!W1074,IF(AND($D$4='DATA ENTRY'!CK1074),'DATA ENTRY'!W1074,""))))</f>
        <v/>
      </c>
      <c r="O1075" s="3" t="str">
        <f>IF('DATA ENTRY'!CK1074="","",IF('DATA ENTRY'!X1074="","",IF($D$4="All Post",'DATA ENTRY'!X1074,IF(AND($D$4='DATA ENTRY'!CK1074),'DATA ENTRY'!X1074,""))))</f>
        <v/>
      </c>
      <c r="P1075" s="3" t="str">
        <f>IF('DATA ENTRY'!CK1074="","",IF('DATA ENTRY'!G1074="","",IF($D$4="All Post",'DATA ENTRY'!G1074,IF(AND($D$4='DATA ENTRY'!CK1074),'DATA ENTRY'!G1074,""))))</f>
        <v/>
      </c>
      <c r="S1075">
        <f t="shared" si="259"/>
        <v>0</v>
      </c>
      <c r="T1075" t="str">
        <f t="shared" si="260"/>
        <v/>
      </c>
      <c r="BZ1075" t="str">
        <f t="shared" si="261"/>
        <v/>
      </c>
      <c r="CA1075" t="str">
        <f t="shared" si="262"/>
        <v/>
      </c>
      <c r="CB1075" s="224">
        <v>1069</v>
      </c>
      <c r="CC1075" s="3" t="str">
        <f>IF('DATA ENTRY'!CK1074="","",IF('DATA ENTRY'!B1074="","",IF(AND($CD$4='DATA ENTRY'!CK1074,$CG$4='DATA ENTRY'!D1074),'DATA ENTRY'!B1074,"")))</f>
        <v/>
      </c>
      <c r="CD1075" s="3" t="str">
        <f>IF('DATA ENTRY'!CK1074="","",IF('DATA ENTRY'!C1074="","",IF(AND($CD$4='DATA ENTRY'!CK1074,$CG$4='DATA ENTRY'!D1074),'DATA ENTRY'!C1074,"")))</f>
        <v/>
      </c>
      <c r="CE1075" s="4" t="str">
        <f>IF('DATA ENTRY'!CK1074="","",IF('DATA ENTRY'!I1074="","",IF(AND($CD$4='DATA ENTRY'!CK1074,$CG$4='DATA ENTRY'!D1074),'DATA ENTRY'!I1074,"")))</f>
        <v/>
      </c>
      <c r="CF1075" s="4" t="str">
        <f>IF('DATA ENTRY'!CK1074="","",IF('DATA ENTRY'!CK1074="","",IF(AND($CD$4='DATA ENTRY'!CK1074,$CG$4='DATA ENTRY'!D1074),'DATA ENTRY'!CK1074,"")))</f>
        <v/>
      </c>
      <c r="CG1075" s="3" t="str">
        <f>IF('DATA ENTRY'!CK1074="","",IF('DATA ENTRY'!N1074="","",IF(AND($CD$4='DATA ENTRY'!CK1074,$CG$4='DATA ENTRY'!D1074),'DATA ENTRY'!N1074,"")))</f>
        <v/>
      </c>
      <c r="CH1075" s="107" t="str">
        <f>IF('DATA ENTRY'!CK1074="","",IF('DATA ENTRY'!O1074="","",IF(AND($CD$4='DATA ENTRY'!CK1074,$CG$4='DATA ENTRY'!D1074),'DATA ENTRY'!O1074,"")))</f>
        <v/>
      </c>
      <c r="CI1075" s="3" t="str">
        <f>IF('DATA ENTRY'!CK1074="","",IF('DATA ENTRY'!P1074="","",IF(AND($CD$4='DATA ENTRY'!CK1074,$CG$4='DATA ENTRY'!D1074),'DATA ENTRY'!P1074,"")))</f>
        <v/>
      </c>
      <c r="CJ1075" s="107" t="str">
        <f>IF('DATA ENTRY'!CK1074="","",IF('DATA ENTRY'!Q1074="","",IF(AND($CD$4='DATA ENTRY'!CK1074,$CG$4='DATA ENTRY'!D1074),'DATA ENTRY'!Q1074,"")))</f>
        <v/>
      </c>
      <c r="CK1075" s="3" t="str">
        <f>IF('DATA ENTRY'!CK1074="","",IF('DATA ENTRY'!R1074="","",IF(AND($CD$4='DATA ENTRY'!CK1074,$CG$4='DATA ENTRY'!D1074),'DATA ENTRY'!R1074,"")))</f>
        <v/>
      </c>
      <c r="CL1075" s="3" t="str">
        <f>IF('DATA ENTRY'!CK1074="","",IF('DATA ENTRY'!S1074="","",IF(AND($CD$4='DATA ENTRY'!CK1074,$CG$4='DATA ENTRY'!D1074),'DATA ENTRY'!S1074,"")))</f>
        <v/>
      </c>
      <c r="CM1075" s="3" t="str">
        <f>IF('DATA ENTRY'!CK1074="","",IF('DATA ENTRY'!E1074="","",IF(AND($CD$4='DATA ENTRY'!CK1074,$CG$4='DATA ENTRY'!D1074),'DATA ENTRY'!E1074,"")))</f>
        <v/>
      </c>
      <c r="CN1075" s="3" t="str">
        <f>IF('DATA ENTRY'!CK1074="","",IF('DATA ENTRY'!W1074="","",IF(AND($CD$4='DATA ENTRY'!CK1074,$CG$4='DATA ENTRY'!D1074),'DATA ENTRY'!W1074,"")))</f>
        <v/>
      </c>
      <c r="CO1075" s="3" t="str">
        <f>IF('DATA ENTRY'!CK1074="","",IF('DATA ENTRY'!X1074="","",IF(AND($CD$4='DATA ENTRY'!CK1074,$CG$4='DATA ENTRY'!D1074),'DATA ENTRY'!X1074,"")))</f>
        <v/>
      </c>
      <c r="CP1075" s="108" t="str">
        <f t="shared" si="263"/>
        <v/>
      </c>
      <c r="CQ1075" s="108" t="str">
        <f>IF('DATA ENTRY'!CK1074="","",IF('DATA ENTRY'!G1074="","",IF(AND($CD$4='DATA ENTRY'!CK1074,$CG$4='DATA ENTRY'!D1074),'DATA ENTRY'!G1074,"")))</f>
        <v/>
      </c>
      <c r="CR1075" s="230" t="str">
        <f>IF('DATA ENTRY'!CK1074="","",IF('DATA ENTRY'!D1074="","",IF(AND($CD$4='DATA ENTRY'!CK1074,$CG$4='DATA ENTRY'!D1074),'DATA ENTRY'!D1074,"")))</f>
        <v/>
      </c>
      <c r="CS1075">
        <f t="shared" si="264"/>
        <v>0</v>
      </c>
      <c r="CT1075">
        <f t="shared" si="265"/>
        <v>0</v>
      </c>
      <c r="CV1075" s="139"/>
      <c r="CX1075">
        <f t="shared" si="266"/>
        <v>0</v>
      </c>
      <c r="DB1075" t="str">
        <f t="shared" si="273"/>
        <v/>
      </c>
      <c r="DC1075" t="str">
        <f t="shared" si="274"/>
        <v/>
      </c>
      <c r="DD1075" s="224">
        <v>1069</v>
      </c>
      <c r="DE1075" s="3" t="str">
        <f>IF('DATA ENTRY'!CK1074="","",IF('DATA ENTRY'!B1074="","",IF(AND($DF$4='DATA ENTRY'!D1074),'DATA ENTRY'!B1074,"")))</f>
        <v/>
      </c>
      <c r="DF1075" s="3" t="str">
        <f>IF('DATA ENTRY'!CK1074="","",IF('DATA ENTRY'!C1074="","",IF(AND($DF$4='DATA ENTRY'!D1074),'DATA ENTRY'!C1074,"")))</f>
        <v/>
      </c>
      <c r="DG1075" s="4" t="str">
        <f>IF('DATA ENTRY'!CK1074="","",IF('DATA ENTRY'!I1074="","",IF(AND($DF$4='DATA ENTRY'!D1074),'DATA ENTRY'!I1074,"")))</f>
        <v/>
      </c>
      <c r="DH1075" s="4" t="str">
        <f>IF('DATA ENTRY'!CK1074="","",IF('DATA ENTRY'!CK1074="","",IF(AND($DF$4='DATA ENTRY'!D1074),'DATA ENTRY'!CK1074,"")))</f>
        <v/>
      </c>
      <c r="DI1075" s="3" t="str">
        <f>IF('DATA ENTRY'!CK1074="","",IF('DATA ENTRY'!N1074="","",IF(AND($DF$4='DATA ENTRY'!D1074),'DATA ENTRY'!N1074,"")))</f>
        <v/>
      </c>
      <c r="DJ1075" s="107" t="str">
        <f>IF('DATA ENTRY'!CK1074="","",IF('DATA ENTRY'!O1074="","",IF(AND($DF$4='DATA ENTRY'!D1074),'DATA ENTRY'!O1074,"")))</f>
        <v/>
      </c>
      <c r="DK1075" s="3" t="str">
        <f>IF('DATA ENTRY'!CK1074="","",IF('DATA ENTRY'!P1074="","",IF(AND($DF$4='DATA ENTRY'!D1074),'DATA ENTRY'!P1074,"")))</f>
        <v/>
      </c>
      <c r="DL1075" s="107" t="str">
        <f>IF('DATA ENTRY'!CK1074="","",IF('DATA ENTRY'!Q1074="","",IF(AND($DF$4='DATA ENTRY'!D1074),'DATA ENTRY'!Q1074,"")))</f>
        <v/>
      </c>
      <c r="DM1075" s="3" t="str">
        <f>IF('DATA ENTRY'!CK1074="","",IF('DATA ENTRY'!R1074="","",IF(AND($DF$4='DATA ENTRY'!D1074),'DATA ENTRY'!R1074,"")))</f>
        <v/>
      </c>
      <c r="DN1075" s="107" t="str">
        <f>IF('DATA ENTRY'!CK1074="","",IF('DATA ENTRY'!S1074="","",IF(AND($DF$4='DATA ENTRY'!D1074),'DATA ENTRY'!S1074,"")))</f>
        <v/>
      </c>
      <c r="DO1075" s="3" t="str">
        <f>IF('DATA ENTRY'!CK1074="","",IF('DATA ENTRY'!E1074="","",IF(AND($DF$4='DATA ENTRY'!D1074),'DATA ENTRY'!E1074,"")))</f>
        <v/>
      </c>
      <c r="DP1075" s="3" t="str">
        <f>IF('DATA ENTRY'!CK1074="","",IF('DATA ENTRY'!D1074="","",IF(AND($DF$4='DATA ENTRY'!D1074),'DATA ENTRY'!D1074,"")))</f>
        <v/>
      </c>
      <c r="DQ1075" s="3" t="str">
        <f>IF('DATA ENTRY'!CK1074="","",IF('DATA ENTRY'!W1074="","",IF(AND($DF$4='DATA ENTRY'!D1074),'DATA ENTRY'!W1074,"")))</f>
        <v/>
      </c>
      <c r="DR1075" s="3" t="str">
        <f>IF('DATA ENTRY'!CK1074="","",IF('DATA ENTRY'!X1074="","",IF(AND($DF$4='DATA ENTRY'!D1074),'DATA ENTRY'!X1074,"")))</f>
        <v/>
      </c>
      <c r="DS1075" s="108" t="str">
        <f t="shared" si="267"/>
        <v/>
      </c>
      <c r="DT1075" s="108" t="str">
        <f>IF('DATA ENTRY'!CK1074="","",IF('DATA ENTRY'!D1074="","",IF(AND($DF$4='DATA ENTRY'!D1074),'DATA ENTRY'!G1074,"")))</f>
        <v/>
      </c>
      <c r="DY1075">
        <f t="shared" si="268"/>
        <v>0</v>
      </c>
      <c r="EB1075" t="str">
        <f t="shared" si="269"/>
        <v/>
      </c>
      <c r="EC1075" t="str">
        <f t="shared" si="270"/>
        <v/>
      </c>
      <c r="ED1075" s="224">
        <v>1069</v>
      </c>
      <c r="EE1075" s="3" t="str">
        <f>IF('DATA ENTRY'!CK1074="","",IF('DATA ENTRY'!B1074="","",IF(AND($EF$4='DATA ENTRY'!G1074,$EH$4='DATA ENTRY'!F1074),'DATA ENTRY'!B1074,"")))</f>
        <v/>
      </c>
      <c r="EF1075" s="3" t="str">
        <f>IF('DATA ENTRY'!CK1074="","",IF('DATA ENTRY'!C1074="","",IF(AND($EF$4='DATA ENTRY'!G1074,$EH$4='DATA ENTRY'!F1074),'DATA ENTRY'!C1074,"")))</f>
        <v/>
      </c>
      <c r="EG1075" s="4" t="str">
        <f>IF('DATA ENTRY'!CK1074="","",IF('DATA ENTRY'!I1074="","",IF(AND($EF$4='DATA ENTRY'!G1074,$EH$4='DATA ENTRY'!F1074),'DATA ENTRY'!I1074,"")))</f>
        <v/>
      </c>
      <c r="EH1075" s="4" t="str">
        <f>IF('DATA ENTRY'!CK1074="","",IF('DATA ENTRY'!CK1074="","",IF(AND($EF$4='DATA ENTRY'!G1074,$EH$4='DATA ENTRY'!F1074),'DATA ENTRY'!CK1074,"")))</f>
        <v/>
      </c>
      <c r="EI1075" s="3" t="str">
        <f>IF('DATA ENTRY'!CK1074="","",IF('DATA ENTRY'!N1074="","",IF(AND($EF$4='DATA ENTRY'!G1074,$EH$4='DATA ENTRY'!F1074),'DATA ENTRY'!N1074,"")))</f>
        <v/>
      </c>
      <c r="EJ1075" s="107" t="str">
        <f>IF('DATA ENTRY'!CK1074="","",IF('DATA ENTRY'!O1074="","",IF(AND($EF$4='DATA ENTRY'!G1074,$EH$4='DATA ENTRY'!F1074),'DATA ENTRY'!O1074,"")))</f>
        <v/>
      </c>
      <c r="EK1075" s="3" t="str">
        <f>IF('DATA ENTRY'!CK1074="","",IF('DATA ENTRY'!P1074="","",IF(AND($EF$4='DATA ENTRY'!G1074,$EH$4='DATA ENTRY'!F1074),'DATA ENTRY'!P1074,"")))</f>
        <v/>
      </c>
      <c r="EL1075" s="107" t="str">
        <f>IF('DATA ENTRY'!CK1074="","",IF('DATA ENTRY'!Q1074="","",IF(AND($EF$4='DATA ENTRY'!G1074,$EH$4='DATA ENTRY'!F1074),'DATA ENTRY'!Q1074,"")))</f>
        <v/>
      </c>
      <c r="EM1075" s="3" t="str">
        <f>IF('DATA ENTRY'!CK1074="","",IF('DATA ENTRY'!R1074="","",IF(AND($EF$4='DATA ENTRY'!G1074,$EH$4='DATA ENTRY'!F1074),'DATA ENTRY'!R1074,"")))</f>
        <v/>
      </c>
      <c r="EN1075" s="107" t="str">
        <f>IF('DATA ENTRY'!CK1074="","",IF('DATA ENTRY'!S1074="","",IF(AND($EF$4='DATA ENTRY'!G1074,$EH$4='DATA ENTRY'!F1074),'DATA ENTRY'!S1074,"")))</f>
        <v/>
      </c>
      <c r="EO1075" s="3" t="str">
        <f>IF('DATA ENTRY'!CK1074="","",IF('DATA ENTRY'!E1074="","",IF(AND($EF$4='DATA ENTRY'!G1074,$EH$4='DATA ENTRY'!F1074),'DATA ENTRY'!E1074,"")))</f>
        <v/>
      </c>
      <c r="EP1075" s="3" t="str">
        <f>IF('DATA ENTRY'!CK1074="","",IF('DATA ENTRY'!D1074="","",IF(AND($EF$4='DATA ENTRY'!G1074,$EH$4='DATA ENTRY'!F1074),'DATA ENTRY'!D1074,"")))</f>
        <v/>
      </c>
      <c r="EQ1075" s="3" t="str">
        <f>IF('DATA ENTRY'!CK1074="","",IF('DATA ENTRY'!W1074="","",IF(AND($EF$4='DATA ENTRY'!G1074,$EH$4='DATA ENTRY'!F1074),'DATA ENTRY'!W1074,"")))</f>
        <v/>
      </c>
      <c r="ER1075" s="3" t="str">
        <f>IF('DATA ENTRY'!CK1074="","",IF('DATA ENTRY'!X1074="","",IF(AND($EF$4='DATA ENTRY'!G1074,$EH$4='DATA ENTRY'!F1074),'DATA ENTRY'!X1074,"")))</f>
        <v/>
      </c>
      <c r="ES1075" s="108" t="str">
        <f t="shared" si="271"/>
        <v/>
      </c>
      <c r="ET1075" s="108" t="str">
        <f>IF('DATA ENTRY'!CK1074="","",IF('DATA ENTRY'!D1074="","",IF(AND($EF$4='DATA ENTRY'!G1074,$EH$4='DATA ENTRY'!F1074),'DATA ENTRY'!G1074,"")))</f>
        <v/>
      </c>
      <c r="EY1075">
        <f t="shared" si="272"/>
        <v>0</v>
      </c>
    </row>
    <row r="1076" spans="1:155">
      <c r="A1076" t="str">
        <f>IF(S1076=0,"",1+(MAX($A$7:A1075)))</f>
        <v/>
      </c>
      <c r="B1076" s="224">
        <v>1070</v>
      </c>
      <c r="C1076" s="3" t="str">
        <f>IF('DATA ENTRY'!CK1075="","",IF('DATA ENTRY'!B1075="","",IF($D$4="All Post",'DATA ENTRY'!B1075,IF(AND($D$4='DATA ENTRY'!CK1075),'DATA ENTRY'!B1075,""))))</f>
        <v/>
      </c>
      <c r="D1076" s="3" t="str">
        <f>IF('DATA ENTRY'!CK1075="","",IF('DATA ENTRY'!C1075="","",IF($D$4="All Post",'DATA ENTRY'!C1075,IF(AND($D$4='DATA ENTRY'!CK1075),'DATA ENTRY'!C1075,""))))</f>
        <v/>
      </c>
      <c r="E1076" s="4" t="str">
        <f>IF('DATA ENTRY'!CK1075="","",IF('DATA ENTRY'!I1075="","",IF($D$4="All Post",'DATA ENTRY'!I1075,IF(AND($D$4='DATA ENTRY'!CK1075),'DATA ENTRY'!I1075,""))))</f>
        <v/>
      </c>
      <c r="F1076" s="4" t="str">
        <f>IF('DATA ENTRY'!CK1075="","",IF('DATA ENTRY'!CK1075="","",IF($D$4="All Post",'DATA ENTRY'!CK1075,IF(AND($D$4='DATA ENTRY'!CK1075),'DATA ENTRY'!CK1075,""))))</f>
        <v/>
      </c>
      <c r="G1076" s="3" t="str">
        <f>IF('DATA ENTRY'!CK1075="","",IF('DATA ENTRY'!N1075="","",IF($D$4="All Post",'DATA ENTRY'!N1075,IF(AND($D$4='DATA ENTRY'!CK1075),'DATA ENTRY'!N1075,""))))</f>
        <v/>
      </c>
      <c r="H1076" s="107" t="str">
        <f>IF('DATA ENTRY'!CK1075="","",IF('DATA ENTRY'!O1075="","",IF($D$4="All Post",'DATA ENTRY'!O1075,IF(AND($D$4='DATA ENTRY'!CK1075),'DATA ENTRY'!O1075,""))))</f>
        <v/>
      </c>
      <c r="I1076" s="3" t="str">
        <f>IF('DATA ENTRY'!CK1075="","",IF('DATA ENTRY'!P1075="","",IF($D$4="All Post",'DATA ENTRY'!P1075,IF(AND($D$4='DATA ENTRY'!CK1075),'DATA ENTRY'!P1075,""))))</f>
        <v/>
      </c>
      <c r="J1076" s="107" t="str">
        <f>IF('DATA ENTRY'!CK1075="","",IF('DATA ENTRY'!Q1075="","",IF($D$4="All Post",'DATA ENTRY'!Q1075,IF(AND($D$4='DATA ENTRY'!CK1075),'DATA ENTRY'!Q1075,""))))</f>
        <v/>
      </c>
      <c r="K1076" s="3" t="str">
        <f>IF('DATA ENTRY'!CK1075="","",IF('DATA ENTRY'!R1075="","",IF($D$4="All Post",'DATA ENTRY'!R1075,IF(AND($D$4='DATA ENTRY'!CK1075),'DATA ENTRY'!R1075,""))))</f>
        <v/>
      </c>
      <c r="L1076" s="3" t="str">
        <f>IF('DATA ENTRY'!CK1075="","",IF('DATA ENTRY'!S1075="","",IF($D$4="All Post",'DATA ENTRY'!S1075,IF(AND($D$4='DATA ENTRY'!CK1075),'DATA ENTRY'!S1075,""))))</f>
        <v/>
      </c>
      <c r="M1076" s="3" t="str">
        <f>IF('DATA ENTRY'!CK1075="","",IF('DATA ENTRY'!E1075="","",IF($D$4="All Post",'DATA ENTRY'!E1075,IF(AND($D$4='DATA ENTRY'!CK1075),'DATA ENTRY'!E1075,""))))</f>
        <v/>
      </c>
      <c r="N1076" s="3" t="str">
        <f>IF('DATA ENTRY'!CK1075="","",IF('DATA ENTRY'!W1075="","",IF($D$4="All Post",'DATA ENTRY'!W1075,IF(AND($D$4='DATA ENTRY'!CK1075),'DATA ENTRY'!W1075,""))))</f>
        <v/>
      </c>
      <c r="O1076" s="3" t="str">
        <f>IF('DATA ENTRY'!CK1075="","",IF('DATA ENTRY'!X1075="","",IF($D$4="All Post",'DATA ENTRY'!X1075,IF(AND($D$4='DATA ENTRY'!CK1075),'DATA ENTRY'!X1075,""))))</f>
        <v/>
      </c>
      <c r="P1076" s="3" t="str">
        <f>IF('DATA ENTRY'!CK1075="","",IF('DATA ENTRY'!G1075="","",IF($D$4="All Post",'DATA ENTRY'!G1075,IF(AND($D$4='DATA ENTRY'!CK1075),'DATA ENTRY'!G1075,""))))</f>
        <v/>
      </c>
      <c r="S1076">
        <f t="shared" si="259"/>
        <v>0</v>
      </c>
      <c r="T1076" t="str">
        <f t="shared" si="260"/>
        <v/>
      </c>
      <c r="BZ1076" t="str">
        <f t="shared" si="261"/>
        <v/>
      </c>
      <c r="CA1076" t="str">
        <f t="shared" si="262"/>
        <v/>
      </c>
      <c r="CB1076" s="224">
        <v>1070</v>
      </c>
      <c r="CC1076" s="3" t="str">
        <f>IF('DATA ENTRY'!CK1075="","",IF('DATA ENTRY'!B1075="","",IF(AND($CD$4='DATA ENTRY'!CK1075,$CG$4='DATA ENTRY'!D1075),'DATA ENTRY'!B1075,"")))</f>
        <v/>
      </c>
      <c r="CD1076" s="3" t="str">
        <f>IF('DATA ENTRY'!CK1075="","",IF('DATA ENTRY'!C1075="","",IF(AND($CD$4='DATA ENTRY'!CK1075,$CG$4='DATA ENTRY'!D1075),'DATA ENTRY'!C1075,"")))</f>
        <v/>
      </c>
      <c r="CE1076" s="4" t="str">
        <f>IF('DATA ENTRY'!CK1075="","",IF('DATA ENTRY'!I1075="","",IF(AND($CD$4='DATA ENTRY'!CK1075,$CG$4='DATA ENTRY'!D1075),'DATA ENTRY'!I1075,"")))</f>
        <v/>
      </c>
      <c r="CF1076" s="4" t="str">
        <f>IF('DATA ENTRY'!CK1075="","",IF('DATA ENTRY'!CK1075="","",IF(AND($CD$4='DATA ENTRY'!CK1075,$CG$4='DATA ENTRY'!D1075),'DATA ENTRY'!CK1075,"")))</f>
        <v/>
      </c>
      <c r="CG1076" s="3" t="str">
        <f>IF('DATA ENTRY'!CK1075="","",IF('DATA ENTRY'!N1075="","",IF(AND($CD$4='DATA ENTRY'!CK1075,$CG$4='DATA ENTRY'!D1075),'DATA ENTRY'!N1075,"")))</f>
        <v/>
      </c>
      <c r="CH1076" s="107" t="str">
        <f>IF('DATA ENTRY'!CK1075="","",IF('DATA ENTRY'!O1075="","",IF(AND($CD$4='DATA ENTRY'!CK1075,$CG$4='DATA ENTRY'!D1075),'DATA ENTRY'!O1075,"")))</f>
        <v/>
      </c>
      <c r="CI1076" s="3" t="str">
        <f>IF('DATA ENTRY'!CK1075="","",IF('DATA ENTRY'!P1075="","",IF(AND($CD$4='DATA ENTRY'!CK1075,$CG$4='DATA ENTRY'!D1075),'DATA ENTRY'!P1075,"")))</f>
        <v/>
      </c>
      <c r="CJ1076" s="107" t="str">
        <f>IF('DATA ENTRY'!CK1075="","",IF('DATA ENTRY'!Q1075="","",IF(AND($CD$4='DATA ENTRY'!CK1075,$CG$4='DATA ENTRY'!D1075),'DATA ENTRY'!Q1075,"")))</f>
        <v/>
      </c>
      <c r="CK1076" s="3" t="str">
        <f>IF('DATA ENTRY'!CK1075="","",IF('DATA ENTRY'!R1075="","",IF(AND($CD$4='DATA ENTRY'!CK1075,$CG$4='DATA ENTRY'!D1075),'DATA ENTRY'!R1075,"")))</f>
        <v/>
      </c>
      <c r="CL1076" s="3" t="str">
        <f>IF('DATA ENTRY'!CK1075="","",IF('DATA ENTRY'!S1075="","",IF(AND($CD$4='DATA ENTRY'!CK1075,$CG$4='DATA ENTRY'!D1075),'DATA ENTRY'!S1075,"")))</f>
        <v/>
      </c>
      <c r="CM1076" s="3" t="str">
        <f>IF('DATA ENTRY'!CK1075="","",IF('DATA ENTRY'!E1075="","",IF(AND($CD$4='DATA ENTRY'!CK1075,$CG$4='DATA ENTRY'!D1075),'DATA ENTRY'!E1075,"")))</f>
        <v/>
      </c>
      <c r="CN1076" s="3" t="str">
        <f>IF('DATA ENTRY'!CK1075="","",IF('DATA ENTRY'!W1075="","",IF(AND($CD$4='DATA ENTRY'!CK1075,$CG$4='DATA ENTRY'!D1075),'DATA ENTRY'!W1075,"")))</f>
        <v/>
      </c>
      <c r="CO1076" s="3" t="str">
        <f>IF('DATA ENTRY'!CK1075="","",IF('DATA ENTRY'!X1075="","",IF(AND($CD$4='DATA ENTRY'!CK1075,$CG$4='DATA ENTRY'!D1075),'DATA ENTRY'!X1075,"")))</f>
        <v/>
      </c>
      <c r="CP1076" s="108" t="str">
        <f t="shared" si="263"/>
        <v/>
      </c>
      <c r="CQ1076" s="108" t="str">
        <f>IF('DATA ENTRY'!CK1075="","",IF('DATA ENTRY'!G1075="","",IF(AND($CD$4='DATA ENTRY'!CK1075,$CG$4='DATA ENTRY'!D1075),'DATA ENTRY'!G1075,"")))</f>
        <v/>
      </c>
      <c r="CR1076" s="230" t="str">
        <f>IF('DATA ENTRY'!CK1075="","",IF('DATA ENTRY'!D1075="","",IF(AND($CD$4='DATA ENTRY'!CK1075,$CG$4='DATA ENTRY'!D1075),'DATA ENTRY'!D1075,"")))</f>
        <v/>
      </c>
      <c r="CS1076">
        <f t="shared" si="264"/>
        <v>0</v>
      </c>
      <c r="CT1076">
        <f t="shared" si="265"/>
        <v>0</v>
      </c>
      <c r="CV1076" s="139"/>
      <c r="CX1076">
        <f t="shared" si="266"/>
        <v>0</v>
      </c>
      <c r="DB1076" t="str">
        <f t="shared" si="273"/>
        <v/>
      </c>
      <c r="DC1076" t="str">
        <f t="shared" si="274"/>
        <v/>
      </c>
      <c r="DD1076" s="224">
        <v>1070</v>
      </c>
      <c r="DE1076" s="3" t="str">
        <f>IF('DATA ENTRY'!CK1075="","",IF('DATA ENTRY'!B1075="","",IF(AND($DF$4='DATA ENTRY'!D1075),'DATA ENTRY'!B1075,"")))</f>
        <v/>
      </c>
      <c r="DF1076" s="3" t="str">
        <f>IF('DATA ENTRY'!CK1075="","",IF('DATA ENTRY'!C1075="","",IF(AND($DF$4='DATA ENTRY'!D1075),'DATA ENTRY'!C1075,"")))</f>
        <v/>
      </c>
      <c r="DG1076" s="4" t="str">
        <f>IF('DATA ENTRY'!CK1075="","",IF('DATA ENTRY'!I1075="","",IF(AND($DF$4='DATA ENTRY'!D1075),'DATA ENTRY'!I1075,"")))</f>
        <v/>
      </c>
      <c r="DH1076" s="4" t="str">
        <f>IF('DATA ENTRY'!CK1075="","",IF('DATA ENTRY'!CK1075="","",IF(AND($DF$4='DATA ENTRY'!D1075),'DATA ENTRY'!CK1075,"")))</f>
        <v/>
      </c>
      <c r="DI1076" s="3" t="str">
        <f>IF('DATA ENTRY'!CK1075="","",IF('DATA ENTRY'!N1075="","",IF(AND($DF$4='DATA ENTRY'!D1075),'DATA ENTRY'!N1075,"")))</f>
        <v/>
      </c>
      <c r="DJ1076" s="107" t="str">
        <f>IF('DATA ENTRY'!CK1075="","",IF('DATA ENTRY'!O1075="","",IF(AND($DF$4='DATA ENTRY'!D1075),'DATA ENTRY'!O1075,"")))</f>
        <v/>
      </c>
      <c r="DK1076" s="3" t="str">
        <f>IF('DATA ENTRY'!CK1075="","",IF('DATA ENTRY'!P1075="","",IF(AND($DF$4='DATA ENTRY'!D1075),'DATA ENTRY'!P1075,"")))</f>
        <v/>
      </c>
      <c r="DL1076" s="107" t="str">
        <f>IF('DATA ENTRY'!CK1075="","",IF('DATA ENTRY'!Q1075="","",IF(AND($DF$4='DATA ENTRY'!D1075),'DATA ENTRY'!Q1075,"")))</f>
        <v/>
      </c>
      <c r="DM1076" s="3" t="str">
        <f>IF('DATA ENTRY'!CK1075="","",IF('DATA ENTRY'!R1075="","",IF(AND($DF$4='DATA ENTRY'!D1075),'DATA ENTRY'!R1075,"")))</f>
        <v/>
      </c>
      <c r="DN1076" s="107" t="str">
        <f>IF('DATA ENTRY'!CK1075="","",IF('DATA ENTRY'!S1075="","",IF(AND($DF$4='DATA ENTRY'!D1075),'DATA ENTRY'!S1075,"")))</f>
        <v/>
      </c>
      <c r="DO1076" s="3" t="str">
        <f>IF('DATA ENTRY'!CK1075="","",IF('DATA ENTRY'!E1075="","",IF(AND($DF$4='DATA ENTRY'!D1075),'DATA ENTRY'!E1075,"")))</f>
        <v/>
      </c>
      <c r="DP1076" s="3" t="str">
        <f>IF('DATA ENTRY'!CK1075="","",IF('DATA ENTRY'!D1075="","",IF(AND($DF$4='DATA ENTRY'!D1075),'DATA ENTRY'!D1075,"")))</f>
        <v/>
      </c>
      <c r="DQ1076" s="3" t="str">
        <f>IF('DATA ENTRY'!CK1075="","",IF('DATA ENTRY'!W1075="","",IF(AND($DF$4='DATA ENTRY'!D1075),'DATA ENTRY'!W1075,"")))</f>
        <v/>
      </c>
      <c r="DR1076" s="3" t="str">
        <f>IF('DATA ENTRY'!CK1075="","",IF('DATA ENTRY'!X1075="","",IF(AND($DF$4='DATA ENTRY'!D1075),'DATA ENTRY'!X1075,"")))</f>
        <v/>
      </c>
      <c r="DS1076" s="108" t="str">
        <f t="shared" si="267"/>
        <v/>
      </c>
      <c r="DT1076" s="108" t="str">
        <f>IF('DATA ENTRY'!CK1075="","",IF('DATA ENTRY'!D1075="","",IF(AND($DF$4='DATA ENTRY'!D1075),'DATA ENTRY'!G1075,"")))</f>
        <v/>
      </c>
      <c r="DY1076">
        <f t="shared" si="268"/>
        <v>0</v>
      </c>
      <c r="EB1076" t="str">
        <f t="shared" si="269"/>
        <v/>
      </c>
      <c r="EC1076" t="str">
        <f t="shared" si="270"/>
        <v/>
      </c>
      <c r="ED1076" s="224">
        <v>1070</v>
      </c>
      <c r="EE1076" s="3" t="str">
        <f>IF('DATA ENTRY'!CK1075="","",IF('DATA ENTRY'!B1075="","",IF(AND($EF$4='DATA ENTRY'!G1075,$EH$4='DATA ENTRY'!F1075),'DATA ENTRY'!B1075,"")))</f>
        <v/>
      </c>
      <c r="EF1076" s="3" t="str">
        <f>IF('DATA ENTRY'!CK1075="","",IF('DATA ENTRY'!C1075="","",IF(AND($EF$4='DATA ENTRY'!G1075,$EH$4='DATA ENTRY'!F1075),'DATA ENTRY'!C1075,"")))</f>
        <v/>
      </c>
      <c r="EG1076" s="4" t="str">
        <f>IF('DATA ENTRY'!CK1075="","",IF('DATA ENTRY'!I1075="","",IF(AND($EF$4='DATA ENTRY'!G1075,$EH$4='DATA ENTRY'!F1075),'DATA ENTRY'!I1075,"")))</f>
        <v/>
      </c>
      <c r="EH1076" s="4" t="str">
        <f>IF('DATA ENTRY'!CK1075="","",IF('DATA ENTRY'!CK1075="","",IF(AND($EF$4='DATA ENTRY'!G1075,$EH$4='DATA ENTRY'!F1075),'DATA ENTRY'!CK1075,"")))</f>
        <v/>
      </c>
      <c r="EI1076" s="3" t="str">
        <f>IF('DATA ENTRY'!CK1075="","",IF('DATA ENTRY'!N1075="","",IF(AND($EF$4='DATA ENTRY'!G1075,$EH$4='DATA ENTRY'!F1075),'DATA ENTRY'!N1075,"")))</f>
        <v/>
      </c>
      <c r="EJ1076" s="107" t="str">
        <f>IF('DATA ENTRY'!CK1075="","",IF('DATA ENTRY'!O1075="","",IF(AND($EF$4='DATA ENTRY'!G1075,$EH$4='DATA ENTRY'!F1075),'DATA ENTRY'!O1075,"")))</f>
        <v/>
      </c>
      <c r="EK1076" s="3" t="str">
        <f>IF('DATA ENTRY'!CK1075="","",IF('DATA ENTRY'!P1075="","",IF(AND($EF$4='DATA ENTRY'!G1075,$EH$4='DATA ENTRY'!F1075),'DATA ENTRY'!P1075,"")))</f>
        <v/>
      </c>
      <c r="EL1076" s="107" t="str">
        <f>IF('DATA ENTRY'!CK1075="","",IF('DATA ENTRY'!Q1075="","",IF(AND($EF$4='DATA ENTRY'!G1075,$EH$4='DATA ENTRY'!F1075),'DATA ENTRY'!Q1075,"")))</f>
        <v/>
      </c>
      <c r="EM1076" s="3" t="str">
        <f>IF('DATA ENTRY'!CK1075="","",IF('DATA ENTRY'!R1075="","",IF(AND($EF$4='DATA ENTRY'!G1075,$EH$4='DATA ENTRY'!F1075),'DATA ENTRY'!R1075,"")))</f>
        <v/>
      </c>
      <c r="EN1076" s="107" t="str">
        <f>IF('DATA ENTRY'!CK1075="","",IF('DATA ENTRY'!S1075="","",IF(AND($EF$4='DATA ENTRY'!G1075,$EH$4='DATA ENTRY'!F1075),'DATA ENTRY'!S1075,"")))</f>
        <v/>
      </c>
      <c r="EO1076" s="3" t="str">
        <f>IF('DATA ENTRY'!CK1075="","",IF('DATA ENTRY'!E1075="","",IF(AND($EF$4='DATA ENTRY'!G1075,$EH$4='DATA ENTRY'!F1075),'DATA ENTRY'!E1075,"")))</f>
        <v/>
      </c>
      <c r="EP1076" s="3" t="str">
        <f>IF('DATA ENTRY'!CK1075="","",IF('DATA ENTRY'!D1075="","",IF(AND($EF$4='DATA ENTRY'!G1075,$EH$4='DATA ENTRY'!F1075),'DATA ENTRY'!D1075,"")))</f>
        <v/>
      </c>
      <c r="EQ1076" s="3" t="str">
        <f>IF('DATA ENTRY'!CK1075="","",IF('DATA ENTRY'!W1075="","",IF(AND($EF$4='DATA ENTRY'!G1075,$EH$4='DATA ENTRY'!F1075),'DATA ENTRY'!W1075,"")))</f>
        <v/>
      </c>
      <c r="ER1076" s="3" t="str">
        <f>IF('DATA ENTRY'!CK1075="","",IF('DATA ENTRY'!X1075="","",IF(AND($EF$4='DATA ENTRY'!G1075,$EH$4='DATA ENTRY'!F1075),'DATA ENTRY'!X1075,"")))</f>
        <v/>
      </c>
      <c r="ES1076" s="108" t="str">
        <f t="shared" si="271"/>
        <v/>
      </c>
      <c r="ET1076" s="108" t="str">
        <f>IF('DATA ENTRY'!CK1075="","",IF('DATA ENTRY'!D1075="","",IF(AND($EF$4='DATA ENTRY'!G1075,$EH$4='DATA ENTRY'!F1075),'DATA ENTRY'!G1075,"")))</f>
        <v/>
      </c>
      <c r="EY1076">
        <f t="shared" si="272"/>
        <v>0</v>
      </c>
    </row>
    <row r="1077" spans="1:155">
      <c r="A1077" t="str">
        <f>IF(S1077=0,"",1+(MAX($A$7:A1076)))</f>
        <v/>
      </c>
      <c r="B1077" s="224">
        <v>1071</v>
      </c>
      <c r="C1077" s="3" t="str">
        <f>IF('DATA ENTRY'!CK1076="","",IF('DATA ENTRY'!B1076="","",IF($D$4="All Post",'DATA ENTRY'!B1076,IF(AND($D$4='DATA ENTRY'!CK1076),'DATA ENTRY'!B1076,""))))</f>
        <v/>
      </c>
      <c r="D1077" s="3" t="str">
        <f>IF('DATA ENTRY'!CK1076="","",IF('DATA ENTRY'!C1076="","",IF($D$4="All Post",'DATA ENTRY'!C1076,IF(AND($D$4='DATA ENTRY'!CK1076),'DATA ENTRY'!C1076,""))))</f>
        <v/>
      </c>
      <c r="E1077" s="4" t="str">
        <f>IF('DATA ENTRY'!CK1076="","",IF('DATA ENTRY'!I1076="","",IF($D$4="All Post",'DATA ENTRY'!I1076,IF(AND($D$4='DATA ENTRY'!CK1076),'DATA ENTRY'!I1076,""))))</f>
        <v/>
      </c>
      <c r="F1077" s="4" t="str">
        <f>IF('DATA ENTRY'!CK1076="","",IF('DATA ENTRY'!CK1076="","",IF($D$4="All Post",'DATA ENTRY'!CK1076,IF(AND($D$4='DATA ENTRY'!CK1076),'DATA ENTRY'!CK1076,""))))</f>
        <v/>
      </c>
      <c r="G1077" s="3" t="str">
        <f>IF('DATA ENTRY'!CK1076="","",IF('DATA ENTRY'!N1076="","",IF($D$4="All Post",'DATA ENTRY'!N1076,IF(AND($D$4='DATA ENTRY'!CK1076),'DATA ENTRY'!N1076,""))))</f>
        <v/>
      </c>
      <c r="H1077" s="107" t="str">
        <f>IF('DATA ENTRY'!CK1076="","",IF('DATA ENTRY'!O1076="","",IF($D$4="All Post",'DATA ENTRY'!O1076,IF(AND($D$4='DATA ENTRY'!CK1076),'DATA ENTRY'!O1076,""))))</f>
        <v/>
      </c>
      <c r="I1077" s="3" t="str">
        <f>IF('DATA ENTRY'!CK1076="","",IF('DATA ENTRY'!P1076="","",IF($D$4="All Post",'DATA ENTRY'!P1076,IF(AND($D$4='DATA ENTRY'!CK1076),'DATA ENTRY'!P1076,""))))</f>
        <v/>
      </c>
      <c r="J1077" s="107" t="str">
        <f>IF('DATA ENTRY'!CK1076="","",IF('DATA ENTRY'!Q1076="","",IF($D$4="All Post",'DATA ENTRY'!Q1076,IF(AND($D$4='DATA ENTRY'!CK1076),'DATA ENTRY'!Q1076,""))))</f>
        <v/>
      </c>
      <c r="K1077" s="3" t="str">
        <f>IF('DATA ENTRY'!CK1076="","",IF('DATA ENTRY'!R1076="","",IF($D$4="All Post",'DATA ENTRY'!R1076,IF(AND($D$4='DATA ENTRY'!CK1076),'DATA ENTRY'!R1076,""))))</f>
        <v/>
      </c>
      <c r="L1077" s="3" t="str">
        <f>IF('DATA ENTRY'!CK1076="","",IF('DATA ENTRY'!S1076="","",IF($D$4="All Post",'DATA ENTRY'!S1076,IF(AND($D$4='DATA ENTRY'!CK1076),'DATA ENTRY'!S1076,""))))</f>
        <v/>
      </c>
      <c r="M1077" s="3" t="str">
        <f>IF('DATA ENTRY'!CK1076="","",IF('DATA ENTRY'!E1076="","",IF($D$4="All Post",'DATA ENTRY'!E1076,IF(AND($D$4='DATA ENTRY'!CK1076),'DATA ENTRY'!E1076,""))))</f>
        <v/>
      </c>
      <c r="N1077" s="3" t="str">
        <f>IF('DATA ENTRY'!CK1076="","",IF('DATA ENTRY'!W1076="","",IF($D$4="All Post",'DATA ENTRY'!W1076,IF(AND($D$4='DATA ENTRY'!CK1076),'DATA ENTRY'!W1076,""))))</f>
        <v/>
      </c>
      <c r="O1077" s="3" t="str">
        <f>IF('DATA ENTRY'!CK1076="","",IF('DATA ENTRY'!X1076="","",IF($D$4="All Post",'DATA ENTRY'!X1076,IF(AND($D$4='DATA ENTRY'!CK1076),'DATA ENTRY'!X1076,""))))</f>
        <v/>
      </c>
      <c r="P1077" s="3" t="str">
        <f>IF('DATA ENTRY'!CK1076="","",IF('DATA ENTRY'!G1076="","",IF($D$4="All Post",'DATA ENTRY'!G1076,IF(AND($D$4='DATA ENTRY'!CK1076),'DATA ENTRY'!G1076,""))))</f>
        <v/>
      </c>
      <c r="S1077">
        <f t="shared" si="259"/>
        <v>0</v>
      </c>
      <c r="T1077" t="str">
        <f t="shared" si="260"/>
        <v/>
      </c>
      <c r="BZ1077" t="str">
        <f t="shared" si="261"/>
        <v/>
      </c>
      <c r="CA1077" t="str">
        <f t="shared" si="262"/>
        <v/>
      </c>
      <c r="CB1077" s="224">
        <v>1071</v>
      </c>
      <c r="CC1077" s="3" t="str">
        <f>IF('DATA ENTRY'!CK1076="","",IF('DATA ENTRY'!B1076="","",IF(AND($CD$4='DATA ENTRY'!CK1076,$CG$4='DATA ENTRY'!D1076),'DATA ENTRY'!B1076,"")))</f>
        <v/>
      </c>
      <c r="CD1077" s="3" t="str">
        <f>IF('DATA ENTRY'!CK1076="","",IF('DATA ENTRY'!C1076="","",IF(AND($CD$4='DATA ENTRY'!CK1076,$CG$4='DATA ENTRY'!D1076),'DATA ENTRY'!C1076,"")))</f>
        <v/>
      </c>
      <c r="CE1077" s="4" t="str">
        <f>IF('DATA ENTRY'!CK1076="","",IF('DATA ENTRY'!I1076="","",IF(AND($CD$4='DATA ENTRY'!CK1076,$CG$4='DATA ENTRY'!D1076),'DATA ENTRY'!I1076,"")))</f>
        <v/>
      </c>
      <c r="CF1077" s="4" t="str">
        <f>IF('DATA ENTRY'!CK1076="","",IF('DATA ENTRY'!CK1076="","",IF(AND($CD$4='DATA ENTRY'!CK1076,$CG$4='DATA ENTRY'!D1076),'DATA ENTRY'!CK1076,"")))</f>
        <v/>
      </c>
      <c r="CG1077" s="3" t="str">
        <f>IF('DATA ENTRY'!CK1076="","",IF('DATA ENTRY'!N1076="","",IF(AND($CD$4='DATA ENTRY'!CK1076,$CG$4='DATA ENTRY'!D1076),'DATA ENTRY'!N1076,"")))</f>
        <v/>
      </c>
      <c r="CH1077" s="107" t="str">
        <f>IF('DATA ENTRY'!CK1076="","",IF('DATA ENTRY'!O1076="","",IF(AND($CD$4='DATA ENTRY'!CK1076,$CG$4='DATA ENTRY'!D1076),'DATA ENTRY'!O1076,"")))</f>
        <v/>
      </c>
      <c r="CI1077" s="3" t="str">
        <f>IF('DATA ENTRY'!CK1076="","",IF('DATA ENTRY'!P1076="","",IF(AND($CD$4='DATA ENTRY'!CK1076,$CG$4='DATA ENTRY'!D1076),'DATA ENTRY'!P1076,"")))</f>
        <v/>
      </c>
      <c r="CJ1077" s="107" t="str">
        <f>IF('DATA ENTRY'!CK1076="","",IF('DATA ENTRY'!Q1076="","",IF(AND($CD$4='DATA ENTRY'!CK1076,$CG$4='DATA ENTRY'!D1076),'DATA ENTRY'!Q1076,"")))</f>
        <v/>
      </c>
      <c r="CK1077" s="3" t="str">
        <f>IF('DATA ENTRY'!CK1076="","",IF('DATA ENTRY'!R1076="","",IF(AND($CD$4='DATA ENTRY'!CK1076,$CG$4='DATA ENTRY'!D1076),'DATA ENTRY'!R1076,"")))</f>
        <v/>
      </c>
      <c r="CL1077" s="3" t="str">
        <f>IF('DATA ENTRY'!CK1076="","",IF('DATA ENTRY'!S1076="","",IF(AND($CD$4='DATA ENTRY'!CK1076,$CG$4='DATA ENTRY'!D1076),'DATA ENTRY'!S1076,"")))</f>
        <v/>
      </c>
      <c r="CM1077" s="3" t="str">
        <f>IF('DATA ENTRY'!CK1076="","",IF('DATA ENTRY'!E1076="","",IF(AND($CD$4='DATA ENTRY'!CK1076,$CG$4='DATA ENTRY'!D1076),'DATA ENTRY'!E1076,"")))</f>
        <v/>
      </c>
      <c r="CN1077" s="3" t="str">
        <f>IF('DATA ENTRY'!CK1076="","",IF('DATA ENTRY'!W1076="","",IF(AND($CD$4='DATA ENTRY'!CK1076,$CG$4='DATA ENTRY'!D1076),'DATA ENTRY'!W1076,"")))</f>
        <v/>
      </c>
      <c r="CO1077" s="3" t="str">
        <f>IF('DATA ENTRY'!CK1076="","",IF('DATA ENTRY'!X1076="","",IF(AND($CD$4='DATA ENTRY'!CK1076,$CG$4='DATA ENTRY'!D1076),'DATA ENTRY'!X1076,"")))</f>
        <v/>
      </c>
      <c r="CP1077" s="108" t="str">
        <f t="shared" si="263"/>
        <v/>
      </c>
      <c r="CQ1077" s="108" t="str">
        <f>IF('DATA ENTRY'!CK1076="","",IF('DATA ENTRY'!G1076="","",IF(AND($CD$4='DATA ENTRY'!CK1076,$CG$4='DATA ENTRY'!D1076),'DATA ENTRY'!G1076,"")))</f>
        <v/>
      </c>
      <c r="CR1077" s="230" t="str">
        <f>IF('DATA ENTRY'!CK1076="","",IF('DATA ENTRY'!D1076="","",IF(AND($CD$4='DATA ENTRY'!CK1076,$CG$4='DATA ENTRY'!D1076),'DATA ENTRY'!D1076,"")))</f>
        <v/>
      </c>
      <c r="CS1077">
        <f t="shared" si="264"/>
        <v>0</v>
      </c>
      <c r="CT1077">
        <f t="shared" si="265"/>
        <v>0</v>
      </c>
      <c r="CV1077" s="139"/>
      <c r="CX1077">
        <f t="shared" si="266"/>
        <v>0</v>
      </c>
      <c r="DB1077" t="str">
        <f t="shared" si="273"/>
        <v/>
      </c>
      <c r="DC1077" t="str">
        <f t="shared" si="274"/>
        <v/>
      </c>
      <c r="DD1077" s="224">
        <v>1071</v>
      </c>
      <c r="DE1077" s="3" t="str">
        <f>IF('DATA ENTRY'!CK1076="","",IF('DATA ENTRY'!B1076="","",IF(AND($DF$4='DATA ENTRY'!D1076),'DATA ENTRY'!B1076,"")))</f>
        <v/>
      </c>
      <c r="DF1077" s="3" t="str">
        <f>IF('DATA ENTRY'!CK1076="","",IF('DATA ENTRY'!C1076="","",IF(AND($DF$4='DATA ENTRY'!D1076),'DATA ENTRY'!C1076,"")))</f>
        <v/>
      </c>
      <c r="DG1077" s="4" t="str">
        <f>IF('DATA ENTRY'!CK1076="","",IF('DATA ENTRY'!I1076="","",IF(AND($DF$4='DATA ENTRY'!D1076),'DATA ENTRY'!I1076,"")))</f>
        <v/>
      </c>
      <c r="DH1077" s="4" t="str">
        <f>IF('DATA ENTRY'!CK1076="","",IF('DATA ENTRY'!CK1076="","",IF(AND($DF$4='DATA ENTRY'!D1076),'DATA ENTRY'!CK1076,"")))</f>
        <v/>
      </c>
      <c r="DI1077" s="3" t="str">
        <f>IF('DATA ENTRY'!CK1076="","",IF('DATA ENTRY'!N1076="","",IF(AND($DF$4='DATA ENTRY'!D1076),'DATA ENTRY'!N1076,"")))</f>
        <v/>
      </c>
      <c r="DJ1077" s="107" t="str">
        <f>IF('DATA ENTRY'!CK1076="","",IF('DATA ENTRY'!O1076="","",IF(AND($DF$4='DATA ENTRY'!D1076),'DATA ENTRY'!O1076,"")))</f>
        <v/>
      </c>
      <c r="DK1077" s="3" t="str">
        <f>IF('DATA ENTRY'!CK1076="","",IF('DATA ENTRY'!P1076="","",IF(AND($DF$4='DATA ENTRY'!D1076),'DATA ENTRY'!P1076,"")))</f>
        <v/>
      </c>
      <c r="DL1077" s="107" t="str">
        <f>IF('DATA ENTRY'!CK1076="","",IF('DATA ENTRY'!Q1076="","",IF(AND($DF$4='DATA ENTRY'!D1076),'DATA ENTRY'!Q1076,"")))</f>
        <v/>
      </c>
      <c r="DM1077" s="3" t="str">
        <f>IF('DATA ENTRY'!CK1076="","",IF('DATA ENTRY'!R1076="","",IF(AND($DF$4='DATA ENTRY'!D1076),'DATA ENTRY'!R1076,"")))</f>
        <v/>
      </c>
      <c r="DN1077" s="107" t="str">
        <f>IF('DATA ENTRY'!CK1076="","",IF('DATA ENTRY'!S1076="","",IF(AND($DF$4='DATA ENTRY'!D1076),'DATA ENTRY'!S1076,"")))</f>
        <v/>
      </c>
      <c r="DO1077" s="3" t="str">
        <f>IF('DATA ENTRY'!CK1076="","",IF('DATA ENTRY'!E1076="","",IF(AND($DF$4='DATA ENTRY'!D1076),'DATA ENTRY'!E1076,"")))</f>
        <v/>
      </c>
      <c r="DP1077" s="3" t="str">
        <f>IF('DATA ENTRY'!CK1076="","",IF('DATA ENTRY'!D1076="","",IF(AND($DF$4='DATA ENTRY'!D1076),'DATA ENTRY'!D1076,"")))</f>
        <v/>
      </c>
      <c r="DQ1077" s="3" t="str">
        <f>IF('DATA ENTRY'!CK1076="","",IF('DATA ENTRY'!W1076="","",IF(AND($DF$4='DATA ENTRY'!D1076),'DATA ENTRY'!W1076,"")))</f>
        <v/>
      </c>
      <c r="DR1077" s="3" t="str">
        <f>IF('DATA ENTRY'!CK1076="","",IF('DATA ENTRY'!X1076="","",IF(AND($DF$4='DATA ENTRY'!D1076),'DATA ENTRY'!X1076,"")))</f>
        <v/>
      </c>
      <c r="DS1077" s="108" t="str">
        <f t="shared" si="267"/>
        <v/>
      </c>
      <c r="DT1077" s="108" t="str">
        <f>IF('DATA ENTRY'!CK1076="","",IF('DATA ENTRY'!D1076="","",IF(AND($DF$4='DATA ENTRY'!D1076),'DATA ENTRY'!G1076,"")))</f>
        <v/>
      </c>
      <c r="DY1077">
        <f t="shared" si="268"/>
        <v>0</v>
      </c>
      <c r="EB1077" t="str">
        <f t="shared" si="269"/>
        <v/>
      </c>
      <c r="EC1077" t="str">
        <f t="shared" si="270"/>
        <v/>
      </c>
      <c r="ED1077" s="224">
        <v>1071</v>
      </c>
      <c r="EE1077" s="3" t="str">
        <f>IF('DATA ENTRY'!CK1076="","",IF('DATA ENTRY'!B1076="","",IF(AND($EF$4='DATA ENTRY'!G1076,$EH$4='DATA ENTRY'!F1076),'DATA ENTRY'!B1076,"")))</f>
        <v/>
      </c>
      <c r="EF1077" s="3" t="str">
        <f>IF('DATA ENTRY'!CK1076="","",IF('DATA ENTRY'!C1076="","",IF(AND($EF$4='DATA ENTRY'!G1076,$EH$4='DATA ENTRY'!F1076),'DATA ENTRY'!C1076,"")))</f>
        <v/>
      </c>
      <c r="EG1077" s="4" t="str">
        <f>IF('DATA ENTRY'!CK1076="","",IF('DATA ENTRY'!I1076="","",IF(AND($EF$4='DATA ENTRY'!G1076,$EH$4='DATA ENTRY'!F1076),'DATA ENTRY'!I1076,"")))</f>
        <v/>
      </c>
      <c r="EH1077" s="4" t="str">
        <f>IF('DATA ENTRY'!CK1076="","",IF('DATA ENTRY'!CK1076="","",IF(AND($EF$4='DATA ENTRY'!G1076,$EH$4='DATA ENTRY'!F1076),'DATA ENTRY'!CK1076,"")))</f>
        <v/>
      </c>
      <c r="EI1077" s="3" t="str">
        <f>IF('DATA ENTRY'!CK1076="","",IF('DATA ENTRY'!N1076="","",IF(AND($EF$4='DATA ENTRY'!G1076,$EH$4='DATA ENTRY'!F1076),'DATA ENTRY'!N1076,"")))</f>
        <v/>
      </c>
      <c r="EJ1077" s="107" t="str">
        <f>IF('DATA ENTRY'!CK1076="","",IF('DATA ENTRY'!O1076="","",IF(AND($EF$4='DATA ENTRY'!G1076,$EH$4='DATA ENTRY'!F1076),'DATA ENTRY'!O1076,"")))</f>
        <v/>
      </c>
      <c r="EK1077" s="3" t="str">
        <f>IF('DATA ENTRY'!CK1076="","",IF('DATA ENTRY'!P1076="","",IF(AND($EF$4='DATA ENTRY'!G1076,$EH$4='DATA ENTRY'!F1076),'DATA ENTRY'!P1076,"")))</f>
        <v/>
      </c>
      <c r="EL1077" s="107" t="str">
        <f>IF('DATA ENTRY'!CK1076="","",IF('DATA ENTRY'!Q1076="","",IF(AND($EF$4='DATA ENTRY'!G1076,$EH$4='DATA ENTRY'!F1076),'DATA ENTRY'!Q1076,"")))</f>
        <v/>
      </c>
      <c r="EM1077" s="3" t="str">
        <f>IF('DATA ENTRY'!CK1076="","",IF('DATA ENTRY'!R1076="","",IF(AND($EF$4='DATA ENTRY'!G1076,$EH$4='DATA ENTRY'!F1076),'DATA ENTRY'!R1076,"")))</f>
        <v/>
      </c>
      <c r="EN1077" s="107" t="str">
        <f>IF('DATA ENTRY'!CK1076="","",IF('DATA ENTRY'!S1076="","",IF(AND($EF$4='DATA ENTRY'!G1076,$EH$4='DATA ENTRY'!F1076),'DATA ENTRY'!S1076,"")))</f>
        <v/>
      </c>
      <c r="EO1077" s="3" t="str">
        <f>IF('DATA ENTRY'!CK1076="","",IF('DATA ENTRY'!E1076="","",IF(AND($EF$4='DATA ENTRY'!G1076,$EH$4='DATA ENTRY'!F1076),'DATA ENTRY'!E1076,"")))</f>
        <v/>
      </c>
      <c r="EP1077" s="3" t="str">
        <f>IF('DATA ENTRY'!CK1076="","",IF('DATA ENTRY'!D1076="","",IF(AND($EF$4='DATA ENTRY'!G1076,$EH$4='DATA ENTRY'!F1076),'DATA ENTRY'!D1076,"")))</f>
        <v/>
      </c>
      <c r="EQ1077" s="3" t="str">
        <f>IF('DATA ENTRY'!CK1076="","",IF('DATA ENTRY'!W1076="","",IF(AND($EF$4='DATA ENTRY'!G1076,$EH$4='DATA ENTRY'!F1076),'DATA ENTRY'!W1076,"")))</f>
        <v/>
      </c>
      <c r="ER1077" s="3" t="str">
        <f>IF('DATA ENTRY'!CK1076="","",IF('DATA ENTRY'!X1076="","",IF(AND($EF$4='DATA ENTRY'!G1076,$EH$4='DATA ENTRY'!F1076),'DATA ENTRY'!X1076,"")))</f>
        <v/>
      </c>
      <c r="ES1077" s="108" t="str">
        <f t="shared" si="271"/>
        <v/>
      </c>
      <c r="ET1077" s="108" t="str">
        <f>IF('DATA ENTRY'!CK1076="","",IF('DATA ENTRY'!D1076="","",IF(AND($EF$4='DATA ENTRY'!G1076,$EH$4='DATA ENTRY'!F1076),'DATA ENTRY'!G1076,"")))</f>
        <v/>
      </c>
      <c r="EY1077">
        <f t="shared" si="272"/>
        <v>0</v>
      </c>
    </row>
    <row r="1078" spans="1:155">
      <c r="A1078" t="str">
        <f>IF(S1078=0,"",1+(MAX($A$7:A1077)))</f>
        <v/>
      </c>
      <c r="B1078" s="224">
        <v>1072</v>
      </c>
      <c r="C1078" s="3" t="str">
        <f>IF('DATA ENTRY'!CK1077="","",IF('DATA ENTRY'!B1077="","",IF($D$4="All Post",'DATA ENTRY'!B1077,IF(AND($D$4='DATA ENTRY'!CK1077),'DATA ENTRY'!B1077,""))))</f>
        <v/>
      </c>
      <c r="D1078" s="3" t="str">
        <f>IF('DATA ENTRY'!CK1077="","",IF('DATA ENTRY'!C1077="","",IF($D$4="All Post",'DATA ENTRY'!C1077,IF(AND($D$4='DATA ENTRY'!CK1077),'DATA ENTRY'!C1077,""))))</f>
        <v/>
      </c>
      <c r="E1078" s="4" t="str">
        <f>IF('DATA ENTRY'!CK1077="","",IF('DATA ENTRY'!I1077="","",IF($D$4="All Post",'DATA ENTRY'!I1077,IF(AND($D$4='DATA ENTRY'!CK1077),'DATA ENTRY'!I1077,""))))</f>
        <v/>
      </c>
      <c r="F1078" s="4" t="str">
        <f>IF('DATA ENTRY'!CK1077="","",IF('DATA ENTRY'!CK1077="","",IF($D$4="All Post",'DATA ENTRY'!CK1077,IF(AND($D$4='DATA ENTRY'!CK1077),'DATA ENTRY'!CK1077,""))))</f>
        <v/>
      </c>
      <c r="G1078" s="3" t="str">
        <f>IF('DATA ENTRY'!CK1077="","",IF('DATA ENTRY'!N1077="","",IF($D$4="All Post",'DATA ENTRY'!N1077,IF(AND($D$4='DATA ENTRY'!CK1077),'DATA ENTRY'!N1077,""))))</f>
        <v/>
      </c>
      <c r="H1078" s="107" t="str">
        <f>IF('DATA ENTRY'!CK1077="","",IF('DATA ENTRY'!O1077="","",IF($D$4="All Post",'DATA ENTRY'!O1077,IF(AND($D$4='DATA ENTRY'!CK1077),'DATA ENTRY'!O1077,""))))</f>
        <v/>
      </c>
      <c r="I1078" s="3" t="str">
        <f>IF('DATA ENTRY'!CK1077="","",IF('DATA ENTRY'!P1077="","",IF($D$4="All Post",'DATA ENTRY'!P1077,IF(AND($D$4='DATA ENTRY'!CK1077),'DATA ENTRY'!P1077,""))))</f>
        <v/>
      </c>
      <c r="J1078" s="107" t="str">
        <f>IF('DATA ENTRY'!CK1077="","",IF('DATA ENTRY'!Q1077="","",IF($D$4="All Post",'DATA ENTRY'!Q1077,IF(AND($D$4='DATA ENTRY'!CK1077),'DATA ENTRY'!Q1077,""))))</f>
        <v/>
      </c>
      <c r="K1078" s="3" t="str">
        <f>IF('DATA ENTRY'!CK1077="","",IF('DATA ENTRY'!R1077="","",IF($D$4="All Post",'DATA ENTRY'!R1077,IF(AND($D$4='DATA ENTRY'!CK1077),'DATA ENTRY'!R1077,""))))</f>
        <v/>
      </c>
      <c r="L1078" s="3" t="str">
        <f>IF('DATA ENTRY'!CK1077="","",IF('DATA ENTRY'!S1077="","",IF($D$4="All Post",'DATA ENTRY'!S1077,IF(AND($D$4='DATA ENTRY'!CK1077),'DATA ENTRY'!S1077,""))))</f>
        <v/>
      </c>
      <c r="M1078" s="3" t="str">
        <f>IF('DATA ENTRY'!CK1077="","",IF('DATA ENTRY'!E1077="","",IF($D$4="All Post",'DATA ENTRY'!E1077,IF(AND($D$4='DATA ENTRY'!CK1077),'DATA ENTRY'!E1077,""))))</f>
        <v/>
      </c>
      <c r="N1078" s="3" t="str">
        <f>IF('DATA ENTRY'!CK1077="","",IF('DATA ENTRY'!W1077="","",IF($D$4="All Post",'DATA ENTRY'!W1077,IF(AND($D$4='DATA ENTRY'!CK1077),'DATA ENTRY'!W1077,""))))</f>
        <v/>
      </c>
      <c r="O1078" s="3" t="str">
        <f>IF('DATA ENTRY'!CK1077="","",IF('DATA ENTRY'!X1077="","",IF($D$4="All Post",'DATA ENTRY'!X1077,IF(AND($D$4='DATA ENTRY'!CK1077),'DATA ENTRY'!X1077,""))))</f>
        <v/>
      </c>
      <c r="P1078" s="3" t="str">
        <f>IF('DATA ENTRY'!CK1077="","",IF('DATA ENTRY'!G1077="","",IF($D$4="All Post",'DATA ENTRY'!G1077,IF(AND($D$4='DATA ENTRY'!CK1077),'DATA ENTRY'!G1077,""))))</f>
        <v/>
      </c>
      <c r="S1078">
        <f t="shared" si="259"/>
        <v>0</v>
      </c>
      <c r="T1078" t="str">
        <f t="shared" si="260"/>
        <v/>
      </c>
      <c r="BZ1078" t="str">
        <f t="shared" si="261"/>
        <v/>
      </c>
      <c r="CA1078" t="str">
        <f t="shared" si="262"/>
        <v/>
      </c>
      <c r="CB1078" s="224">
        <v>1072</v>
      </c>
      <c r="CC1078" s="3" t="str">
        <f>IF('DATA ENTRY'!CK1077="","",IF('DATA ENTRY'!B1077="","",IF(AND($CD$4='DATA ENTRY'!CK1077,$CG$4='DATA ENTRY'!D1077),'DATA ENTRY'!B1077,"")))</f>
        <v/>
      </c>
      <c r="CD1078" s="3" t="str">
        <f>IF('DATA ENTRY'!CK1077="","",IF('DATA ENTRY'!C1077="","",IF(AND($CD$4='DATA ENTRY'!CK1077,$CG$4='DATA ENTRY'!D1077),'DATA ENTRY'!C1077,"")))</f>
        <v/>
      </c>
      <c r="CE1078" s="4" t="str">
        <f>IF('DATA ENTRY'!CK1077="","",IF('DATA ENTRY'!I1077="","",IF(AND($CD$4='DATA ENTRY'!CK1077,$CG$4='DATA ENTRY'!D1077),'DATA ENTRY'!I1077,"")))</f>
        <v/>
      </c>
      <c r="CF1078" s="4" t="str">
        <f>IF('DATA ENTRY'!CK1077="","",IF('DATA ENTRY'!CK1077="","",IF(AND($CD$4='DATA ENTRY'!CK1077,$CG$4='DATA ENTRY'!D1077),'DATA ENTRY'!CK1077,"")))</f>
        <v/>
      </c>
      <c r="CG1078" s="3" t="str">
        <f>IF('DATA ENTRY'!CK1077="","",IF('DATA ENTRY'!N1077="","",IF(AND($CD$4='DATA ENTRY'!CK1077,$CG$4='DATA ENTRY'!D1077),'DATA ENTRY'!N1077,"")))</f>
        <v/>
      </c>
      <c r="CH1078" s="107" t="str">
        <f>IF('DATA ENTRY'!CK1077="","",IF('DATA ENTRY'!O1077="","",IF(AND($CD$4='DATA ENTRY'!CK1077,$CG$4='DATA ENTRY'!D1077),'DATA ENTRY'!O1077,"")))</f>
        <v/>
      </c>
      <c r="CI1078" s="3" t="str">
        <f>IF('DATA ENTRY'!CK1077="","",IF('DATA ENTRY'!P1077="","",IF(AND($CD$4='DATA ENTRY'!CK1077,$CG$4='DATA ENTRY'!D1077),'DATA ENTRY'!P1077,"")))</f>
        <v/>
      </c>
      <c r="CJ1078" s="107" t="str">
        <f>IF('DATA ENTRY'!CK1077="","",IF('DATA ENTRY'!Q1077="","",IF(AND($CD$4='DATA ENTRY'!CK1077,$CG$4='DATA ENTRY'!D1077),'DATA ENTRY'!Q1077,"")))</f>
        <v/>
      </c>
      <c r="CK1078" s="3" t="str">
        <f>IF('DATA ENTRY'!CK1077="","",IF('DATA ENTRY'!R1077="","",IF(AND($CD$4='DATA ENTRY'!CK1077,$CG$4='DATA ENTRY'!D1077),'DATA ENTRY'!R1077,"")))</f>
        <v/>
      </c>
      <c r="CL1078" s="3" t="str">
        <f>IF('DATA ENTRY'!CK1077="","",IF('DATA ENTRY'!S1077="","",IF(AND($CD$4='DATA ENTRY'!CK1077,$CG$4='DATA ENTRY'!D1077),'DATA ENTRY'!S1077,"")))</f>
        <v/>
      </c>
      <c r="CM1078" s="3" t="str">
        <f>IF('DATA ENTRY'!CK1077="","",IF('DATA ENTRY'!E1077="","",IF(AND($CD$4='DATA ENTRY'!CK1077,$CG$4='DATA ENTRY'!D1077),'DATA ENTRY'!E1077,"")))</f>
        <v/>
      </c>
      <c r="CN1078" s="3" t="str">
        <f>IF('DATA ENTRY'!CK1077="","",IF('DATA ENTRY'!W1077="","",IF(AND($CD$4='DATA ENTRY'!CK1077,$CG$4='DATA ENTRY'!D1077),'DATA ENTRY'!W1077,"")))</f>
        <v/>
      </c>
      <c r="CO1078" s="3" t="str">
        <f>IF('DATA ENTRY'!CK1077="","",IF('DATA ENTRY'!X1077="","",IF(AND($CD$4='DATA ENTRY'!CK1077,$CG$4='DATA ENTRY'!D1077),'DATA ENTRY'!X1077,"")))</f>
        <v/>
      </c>
      <c r="CP1078" s="108" t="str">
        <f t="shared" si="263"/>
        <v/>
      </c>
      <c r="CQ1078" s="108" t="str">
        <f>IF('DATA ENTRY'!CK1077="","",IF('DATA ENTRY'!G1077="","",IF(AND($CD$4='DATA ENTRY'!CK1077,$CG$4='DATA ENTRY'!D1077),'DATA ENTRY'!G1077,"")))</f>
        <v/>
      </c>
      <c r="CR1078" s="230" t="str">
        <f>IF('DATA ENTRY'!CK1077="","",IF('DATA ENTRY'!D1077="","",IF(AND($CD$4='DATA ENTRY'!CK1077,$CG$4='DATA ENTRY'!D1077),'DATA ENTRY'!D1077,"")))</f>
        <v/>
      </c>
      <c r="CS1078">
        <f t="shared" si="264"/>
        <v>0</v>
      </c>
      <c r="CT1078">
        <f t="shared" si="265"/>
        <v>0</v>
      </c>
      <c r="CV1078" s="139"/>
      <c r="CX1078">
        <f t="shared" si="266"/>
        <v>0</v>
      </c>
      <c r="DB1078" t="str">
        <f t="shared" si="273"/>
        <v/>
      </c>
      <c r="DC1078" t="str">
        <f t="shared" si="274"/>
        <v/>
      </c>
      <c r="DD1078" s="224">
        <v>1072</v>
      </c>
      <c r="DE1078" s="3" t="str">
        <f>IF('DATA ENTRY'!CK1077="","",IF('DATA ENTRY'!B1077="","",IF(AND($DF$4='DATA ENTRY'!D1077),'DATA ENTRY'!B1077,"")))</f>
        <v/>
      </c>
      <c r="DF1078" s="3" t="str">
        <f>IF('DATA ENTRY'!CK1077="","",IF('DATA ENTRY'!C1077="","",IF(AND($DF$4='DATA ENTRY'!D1077),'DATA ENTRY'!C1077,"")))</f>
        <v/>
      </c>
      <c r="DG1078" s="4" t="str">
        <f>IF('DATA ENTRY'!CK1077="","",IF('DATA ENTRY'!I1077="","",IF(AND($DF$4='DATA ENTRY'!D1077),'DATA ENTRY'!I1077,"")))</f>
        <v/>
      </c>
      <c r="DH1078" s="4" t="str">
        <f>IF('DATA ENTRY'!CK1077="","",IF('DATA ENTRY'!CK1077="","",IF(AND($DF$4='DATA ENTRY'!D1077),'DATA ENTRY'!CK1077,"")))</f>
        <v/>
      </c>
      <c r="DI1078" s="3" t="str">
        <f>IF('DATA ENTRY'!CK1077="","",IF('DATA ENTRY'!N1077="","",IF(AND($DF$4='DATA ENTRY'!D1077),'DATA ENTRY'!N1077,"")))</f>
        <v/>
      </c>
      <c r="DJ1078" s="107" t="str">
        <f>IF('DATA ENTRY'!CK1077="","",IF('DATA ENTRY'!O1077="","",IF(AND($DF$4='DATA ENTRY'!D1077),'DATA ENTRY'!O1077,"")))</f>
        <v/>
      </c>
      <c r="DK1078" s="3" t="str">
        <f>IF('DATA ENTRY'!CK1077="","",IF('DATA ENTRY'!P1077="","",IF(AND($DF$4='DATA ENTRY'!D1077),'DATA ENTRY'!P1077,"")))</f>
        <v/>
      </c>
      <c r="DL1078" s="107" t="str">
        <f>IF('DATA ENTRY'!CK1077="","",IF('DATA ENTRY'!Q1077="","",IF(AND($DF$4='DATA ENTRY'!D1077),'DATA ENTRY'!Q1077,"")))</f>
        <v/>
      </c>
      <c r="DM1078" s="3" t="str">
        <f>IF('DATA ENTRY'!CK1077="","",IF('DATA ENTRY'!R1077="","",IF(AND($DF$4='DATA ENTRY'!D1077),'DATA ENTRY'!R1077,"")))</f>
        <v/>
      </c>
      <c r="DN1078" s="107" t="str">
        <f>IF('DATA ENTRY'!CK1077="","",IF('DATA ENTRY'!S1077="","",IF(AND($DF$4='DATA ENTRY'!D1077),'DATA ENTRY'!S1077,"")))</f>
        <v/>
      </c>
      <c r="DO1078" s="3" t="str">
        <f>IF('DATA ENTRY'!CK1077="","",IF('DATA ENTRY'!E1077="","",IF(AND($DF$4='DATA ENTRY'!D1077),'DATA ENTRY'!E1077,"")))</f>
        <v/>
      </c>
      <c r="DP1078" s="3" t="str">
        <f>IF('DATA ENTRY'!CK1077="","",IF('DATA ENTRY'!D1077="","",IF(AND($DF$4='DATA ENTRY'!D1077),'DATA ENTRY'!D1077,"")))</f>
        <v/>
      </c>
      <c r="DQ1078" s="3" t="str">
        <f>IF('DATA ENTRY'!CK1077="","",IF('DATA ENTRY'!W1077="","",IF(AND($DF$4='DATA ENTRY'!D1077),'DATA ENTRY'!W1077,"")))</f>
        <v/>
      </c>
      <c r="DR1078" s="3" t="str">
        <f>IF('DATA ENTRY'!CK1077="","",IF('DATA ENTRY'!X1077="","",IF(AND($DF$4='DATA ENTRY'!D1077),'DATA ENTRY'!X1077,"")))</f>
        <v/>
      </c>
      <c r="DS1078" s="108" t="str">
        <f t="shared" si="267"/>
        <v/>
      </c>
      <c r="DT1078" s="108" t="str">
        <f>IF('DATA ENTRY'!CK1077="","",IF('DATA ENTRY'!D1077="","",IF(AND($DF$4='DATA ENTRY'!D1077),'DATA ENTRY'!G1077,"")))</f>
        <v/>
      </c>
      <c r="DY1078">
        <f t="shared" si="268"/>
        <v>0</v>
      </c>
      <c r="EB1078" t="str">
        <f t="shared" si="269"/>
        <v/>
      </c>
      <c r="EC1078" t="str">
        <f t="shared" si="270"/>
        <v/>
      </c>
      <c r="ED1078" s="224">
        <v>1072</v>
      </c>
      <c r="EE1078" s="3" t="str">
        <f>IF('DATA ENTRY'!CK1077="","",IF('DATA ENTRY'!B1077="","",IF(AND($EF$4='DATA ENTRY'!G1077,$EH$4='DATA ENTRY'!F1077),'DATA ENTRY'!B1077,"")))</f>
        <v/>
      </c>
      <c r="EF1078" s="3" t="str">
        <f>IF('DATA ENTRY'!CK1077="","",IF('DATA ENTRY'!C1077="","",IF(AND($EF$4='DATA ENTRY'!G1077,$EH$4='DATA ENTRY'!F1077),'DATA ENTRY'!C1077,"")))</f>
        <v/>
      </c>
      <c r="EG1078" s="4" t="str">
        <f>IF('DATA ENTRY'!CK1077="","",IF('DATA ENTRY'!I1077="","",IF(AND($EF$4='DATA ENTRY'!G1077,$EH$4='DATA ENTRY'!F1077),'DATA ENTRY'!I1077,"")))</f>
        <v/>
      </c>
      <c r="EH1078" s="4" t="str">
        <f>IF('DATA ENTRY'!CK1077="","",IF('DATA ENTRY'!CK1077="","",IF(AND($EF$4='DATA ENTRY'!G1077,$EH$4='DATA ENTRY'!F1077),'DATA ENTRY'!CK1077,"")))</f>
        <v/>
      </c>
      <c r="EI1078" s="3" t="str">
        <f>IF('DATA ENTRY'!CK1077="","",IF('DATA ENTRY'!N1077="","",IF(AND($EF$4='DATA ENTRY'!G1077,$EH$4='DATA ENTRY'!F1077),'DATA ENTRY'!N1077,"")))</f>
        <v/>
      </c>
      <c r="EJ1078" s="107" t="str">
        <f>IF('DATA ENTRY'!CK1077="","",IF('DATA ENTRY'!O1077="","",IF(AND($EF$4='DATA ENTRY'!G1077,$EH$4='DATA ENTRY'!F1077),'DATA ENTRY'!O1077,"")))</f>
        <v/>
      </c>
      <c r="EK1078" s="3" t="str">
        <f>IF('DATA ENTRY'!CK1077="","",IF('DATA ENTRY'!P1077="","",IF(AND($EF$4='DATA ENTRY'!G1077,$EH$4='DATA ENTRY'!F1077),'DATA ENTRY'!P1077,"")))</f>
        <v/>
      </c>
      <c r="EL1078" s="107" t="str">
        <f>IF('DATA ENTRY'!CK1077="","",IF('DATA ENTRY'!Q1077="","",IF(AND($EF$4='DATA ENTRY'!G1077,$EH$4='DATA ENTRY'!F1077),'DATA ENTRY'!Q1077,"")))</f>
        <v/>
      </c>
      <c r="EM1078" s="3" t="str">
        <f>IF('DATA ENTRY'!CK1077="","",IF('DATA ENTRY'!R1077="","",IF(AND($EF$4='DATA ENTRY'!G1077,$EH$4='DATA ENTRY'!F1077),'DATA ENTRY'!R1077,"")))</f>
        <v/>
      </c>
      <c r="EN1078" s="107" t="str">
        <f>IF('DATA ENTRY'!CK1077="","",IF('DATA ENTRY'!S1077="","",IF(AND($EF$4='DATA ENTRY'!G1077,$EH$4='DATA ENTRY'!F1077),'DATA ENTRY'!S1077,"")))</f>
        <v/>
      </c>
      <c r="EO1078" s="3" t="str">
        <f>IF('DATA ENTRY'!CK1077="","",IF('DATA ENTRY'!E1077="","",IF(AND($EF$4='DATA ENTRY'!G1077,$EH$4='DATA ENTRY'!F1077),'DATA ENTRY'!E1077,"")))</f>
        <v/>
      </c>
      <c r="EP1078" s="3" t="str">
        <f>IF('DATA ENTRY'!CK1077="","",IF('DATA ENTRY'!D1077="","",IF(AND($EF$4='DATA ENTRY'!G1077,$EH$4='DATA ENTRY'!F1077),'DATA ENTRY'!D1077,"")))</f>
        <v/>
      </c>
      <c r="EQ1078" s="3" t="str">
        <f>IF('DATA ENTRY'!CK1077="","",IF('DATA ENTRY'!W1077="","",IF(AND($EF$4='DATA ENTRY'!G1077,$EH$4='DATA ENTRY'!F1077),'DATA ENTRY'!W1077,"")))</f>
        <v/>
      </c>
      <c r="ER1078" s="3" t="str">
        <f>IF('DATA ENTRY'!CK1077="","",IF('DATA ENTRY'!X1077="","",IF(AND($EF$4='DATA ENTRY'!G1077,$EH$4='DATA ENTRY'!F1077),'DATA ENTRY'!X1077,"")))</f>
        <v/>
      </c>
      <c r="ES1078" s="108" t="str">
        <f t="shared" si="271"/>
        <v/>
      </c>
      <c r="ET1078" s="108" t="str">
        <f>IF('DATA ENTRY'!CK1077="","",IF('DATA ENTRY'!D1077="","",IF(AND($EF$4='DATA ENTRY'!G1077,$EH$4='DATA ENTRY'!F1077),'DATA ENTRY'!G1077,"")))</f>
        <v/>
      </c>
      <c r="EY1078">
        <f t="shared" si="272"/>
        <v>0</v>
      </c>
    </row>
    <row r="1079" spans="1:155">
      <c r="A1079" t="str">
        <f>IF(S1079=0,"",1+(MAX($A$7:A1078)))</f>
        <v/>
      </c>
      <c r="B1079" s="224">
        <v>1073</v>
      </c>
      <c r="C1079" s="3" t="str">
        <f>IF('DATA ENTRY'!CK1078="","",IF('DATA ENTRY'!B1078="","",IF($D$4="All Post",'DATA ENTRY'!B1078,IF(AND($D$4='DATA ENTRY'!CK1078),'DATA ENTRY'!B1078,""))))</f>
        <v/>
      </c>
      <c r="D1079" s="3" t="str">
        <f>IF('DATA ENTRY'!CK1078="","",IF('DATA ENTRY'!C1078="","",IF($D$4="All Post",'DATA ENTRY'!C1078,IF(AND($D$4='DATA ENTRY'!CK1078),'DATA ENTRY'!C1078,""))))</f>
        <v/>
      </c>
      <c r="E1079" s="4" t="str">
        <f>IF('DATA ENTRY'!CK1078="","",IF('DATA ENTRY'!I1078="","",IF($D$4="All Post",'DATA ENTRY'!I1078,IF(AND($D$4='DATA ENTRY'!CK1078),'DATA ENTRY'!I1078,""))))</f>
        <v/>
      </c>
      <c r="F1079" s="4" t="str">
        <f>IF('DATA ENTRY'!CK1078="","",IF('DATA ENTRY'!CK1078="","",IF($D$4="All Post",'DATA ENTRY'!CK1078,IF(AND($D$4='DATA ENTRY'!CK1078),'DATA ENTRY'!CK1078,""))))</f>
        <v/>
      </c>
      <c r="G1079" s="3" t="str">
        <f>IF('DATA ENTRY'!CK1078="","",IF('DATA ENTRY'!N1078="","",IF($D$4="All Post",'DATA ENTRY'!N1078,IF(AND($D$4='DATA ENTRY'!CK1078),'DATA ENTRY'!N1078,""))))</f>
        <v/>
      </c>
      <c r="H1079" s="107" t="str">
        <f>IF('DATA ENTRY'!CK1078="","",IF('DATA ENTRY'!O1078="","",IF($D$4="All Post",'DATA ENTRY'!O1078,IF(AND($D$4='DATA ENTRY'!CK1078),'DATA ENTRY'!O1078,""))))</f>
        <v/>
      </c>
      <c r="I1079" s="3" t="str">
        <f>IF('DATA ENTRY'!CK1078="","",IF('DATA ENTRY'!P1078="","",IF($D$4="All Post",'DATA ENTRY'!P1078,IF(AND($D$4='DATA ENTRY'!CK1078),'DATA ENTRY'!P1078,""))))</f>
        <v/>
      </c>
      <c r="J1079" s="107" t="str">
        <f>IF('DATA ENTRY'!CK1078="","",IF('DATA ENTRY'!Q1078="","",IF($D$4="All Post",'DATA ENTRY'!Q1078,IF(AND($D$4='DATA ENTRY'!CK1078),'DATA ENTRY'!Q1078,""))))</f>
        <v/>
      </c>
      <c r="K1079" s="3" t="str">
        <f>IF('DATA ENTRY'!CK1078="","",IF('DATA ENTRY'!R1078="","",IF($D$4="All Post",'DATA ENTRY'!R1078,IF(AND($D$4='DATA ENTRY'!CK1078),'DATA ENTRY'!R1078,""))))</f>
        <v/>
      </c>
      <c r="L1079" s="3" t="str">
        <f>IF('DATA ENTRY'!CK1078="","",IF('DATA ENTRY'!S1078="","",IF($D$4="All Post",'DATA ENTRY'!S1078,IF(AND($D$4='DATA ENTRY'!CK1078),'DATA ENTRY'!S1078,""))))</f>
        <v/>
      </c>
      <c r="M1079" s="3" t="str">
        <f>IF('DATA ENTRY'!CK1078="","",IF('DATA ENTRY'!E1078="","",IF($D$4="All Post",'DATA ENTRY'!E1078,IF(AND($D$4='DATA ENTRY'!CK1078),'DATA ENTRY'!E1078,""))))</f>
        <v/>
      </c>
      <c r="N1079" s="3" t="str">
        <f>IF('DATA ENTRY'!CK1078="","",IF('DATA ENTRY'!W1078="","",IF($D$4="All Post",'DATA ENTRY'!W1078,IF(AND($D$4='DATA ENTRY'!CK1078),'DATA ENTRY'!W1078,""))))</f>
        <v/>
      </c>
      <c r="O1079" s="3" t="str">
        <f>IF('DATA ENTRY'!CK1078="","",IF('DATA ENTRY'!X1078="","",IF($D$4="All Post",'DATA ENTRY'!X1078,IF(AND($D$4='DATA ENTRY'!CK1078),'DATA ENTRY'!X1078,""))))</f>
        <v/>
      </c>
      <c r="P1079" s="3" t="str">
        <f>IF('DATA ENTRY'!CK1078="","",IF('DATA ENTRY'!G1078="","",IF($D$4="All Post",'DATA ENTRY'!G1078,IF(AND($D$4='DATA ENTRY'!CK1078),'DATA ENTRY'!G1078,""))))</f>
        <v/>
      </c>
      <c r="S1079">
        <f t="shared" si="259"/>
        <v>0</v>
      </c>
      <c r="T1079" t="str">
        <f t="shared" si="260"/>
        <v/>
      </c>
      <c r="BZ1079" t="str">
        <f t="shared" si="261"/>
        <v/>
      </c>
      <c r="CA1079" t="str">
        <f t="shared" si="262"/>
        <v/>
      </c>
      <c r="CB1079" s="224">
        <v>1073</v>
      </c>
      <c r="CC1079" s="3" t="str">
        <f>IF('DATA ENTRY'!CK1078="","",IF('DATA ENTRY'!B1078="","",IF(AND($CD$4='DATA ENTRY'!CK1078,$CG$4='DATA ENTRY'!D1078),'DATA ENTRY'!B1078,"")))</f>
        <v/>
      </c>
      <c r="CD1079" s="3" t="str">
        <f>IF('DATA ENTRY'!CK1078="","",IF('DATA ENTRY'!C1078="","",IF(AND($CD$4='DATA ENTRY'!CK1078,$CG$4='DATA ENTRY'!D1078),'DATA ENTRY'!C1078,"")))</f>
        <v/>
      </c>
      <c r="CE1079" s="4" t="str">
        <f>IF('DATA ENTRY'!CK1078="","",IF('DATA ENTRY'!I1078="","",IF(AND($CD$4='DATA ENTRY'!CK1078,$CG$4='DATA ENTRY'!D1078),'DATA ENTRY'!I1078,"")))</f>
        <v/>
      </c>
      <c r="CF1079" s="4" t="str">
        <f>IF('DATA ENTRY'!CK1078="","",IF('DATA ENTRY'!CK1078="","",IF(AND($CD$4='DATA ENTRY'!CK1078,$CG$4='DATA ENTRY'!D1078),'DATA ENTRY'!CK1078,"")))</f>
        <v/>
      </c>
      <c r="CG1079" s="3" t="str">
        <f>IF('DATA ENTRY'!CK1078="","",IF('DATA ENTRY'!N1078="","",IF(AND($CD$4='DATA ENTRY'!CK1078,$CG$4='DATA ENTRY'!D1078),'DATA ENTRY'!N1078,"")))</f>
        <v/>
      </c>
      <c r="CH1079" s="107" t="str">
        <f>IF('DATA ENTRY'!CK1078="","",IF('DATA ENTRY'!O1078="","",IF(AND($CD$4='DATA ENTRY'!CK1078,$CG$4='DATA ENTRY'!D1078),'DATA ENTRY'!O1078,"")))</f>
        <v/>
      </c>
      <c r="CI1079" s="3" t="str">
        <f>IF('DATA ENTRY'!CK1078="","",IF('DATA ENTRY'!P1078="","",IF(AND($CD$4='DATA ENTRY'!CK1078,$CG$4='DATA ENTRY'!D1078),'DATA ENTRY'!P1078,"")))</f>
        <v/>
      </c>
      <c r="CJ1079" s="107" t="str">
        <f>IF('DATA ENTRY'!CK1078="","",IF('DATA ENTRY'!Q1078="","",IF(AND($CD$4='DATA ENTRY'!CK1078,$CG$4='DATA ENTRY'!D1078),'DATA ENTRY'!Q1078,"")))</f>
        <v/>
      </c>
      <c r="CK1079" s="3" t="str">
        <f>IF('DATA ENTRY'!CK1078="","",IF('DATA ENTRY'!R1078="","",IF(AND($CD$4='DATA ENTRY'!CK1078,$CG$4='DATA ENTRY'!D1078),'DATA ENTRY'!R1078,"")))</f>
        <v/>
      </c>
      <c r="CL1079" s="3" t="str">
        <f>IF('DATA ENTRY'!CK1078="","",IF('DATA ENTRY'!S1078="","",IF(AND($CD$4='DATA ENTRY'!CK1078,$CG$4='DATA ENTRY'!D1078),'DATA ENTRY'!S1078,"")))</f>
        <v/>
      </c>
      <c r="CM1079" s="3" t="str">
        <f>IF('DATA ENTRY'!CK1078="","",IF('DATA ENTRY'!E1078="","",IF(AND($CD$4='DATA ENTRY'!CK1078,$CG$4='DATA ENTRY'!D1078),'DATA ENTRY'!E1078,"")))</f>
        <v/>
      </c>
      <c r="CN1079" s="3" t="str">
        <f>IF('DATA ENTRY'!CK1078="","",IF('DATA ENTRY'!W1078="","",IF(AND($CD$4='DATA ENTRY'!CK1078,$CG$4='DATA ENTRY'!D1078),'DATA ENTRY'!W1078,"")))</f>
        <v/>
      </c>
      <c r="CO1079" s="3" t="str">
        <f>IF('DATA ENTRY'!CK1078="","",IF('DATA ENTRY'!X1078="","",IF(AND($CD$4='DATA ENTRY'!CK1078,$CG$4='DATA ENTRY'!D1078),'DATA ENTRY'!X1078,"")))</f>
        <v/>
      </c>
      <c r="CP1079" s="108" t="str">
        <f t="shared" si="263"/>
        <v/>
      </c>
      <c r="CQ1079" s="108" t="str">
        <f>IF('DATA ENTRY'!CK1078="","",IF('DATA ENTRY'!G1078="","",IF(AND($CD$4='DATA ENTRY'!CK1078,$CG$4='DATA ENTRY'!D1078),'DATA ENTRY'!G1078,"")))</f>
        <v/>
      </c>
      <c r="CR1079" s="230" t="str">
        <f>IF('DATA ENTRY'!CK1078="","",IF('DATA ENTRY'!D1078="","",IF(AND($CD$4='DATA ENTRY'!CK1078,$CG$4='DATA ENTRY'!D1078),'DATA ENTRY'!D1078,"")))</f>
        <v/>
      </c>
      <c r="CS1079">
        <f t="shared" si="264"/>
        <v>0</v>
      </c>
      <c r="CT1079">
        <f t="shared" si="265"/>
        <v>0</v>
      </c>
      <c r="CV1079" s="139"/>
      <c r="CX1079">
        <f t="shared" si="266"/>
        <v>0</v>
      </c>
      <c r="DB1079" t="str">
        <f t="shared" si="273"/>
        <v/>
      </c>
      <c r="DC1079" t="str">
        <f t="shared" si="274"/>
        <v/>
      </c>
      <c r="DD1079" s="224">
        <v>1073</v>
      </c>
      <c r="DE1079" s="3" t="str">
        <f>IF('DATA ENTRY'!CK1078="","",IF('DATA ENTRY'!B1078="","",IF(AND($DF$4='DATA ENTRY'!D1078),'DATA ENTRY'!B1078,"")))</f>
        <v/>
      </c>
      <c r="DF1079" s="3" t="str">
        <f>IF('DATA ENTRY'!CK1078="","",IF('DATA ENTRY'!C1078="","",IF(AND($DF$4='DATA ENTRY'!D1078),'DATA ENTRY'!C1078,"")))</f>
        <v/>
      </c>
      <c r="DG1079" s="4" t="str">
        <f>IF('DATA ENTRY'!CK1078="","",IF('DATA ENTRY'!I1078="","",IF(AND($DF$4='DATA ENTRY'!D1078),'DATA ENTRY'!I1078,"")))</f>
        <v/>
      </c>
      <c r="DH1079" s="4" t="str">
        <f>IF('DATA ENTRY'!CK1078="","",IF('DATA ENTRY'!CK1078="","",IF(AND($DF$4='DATA ENTRY'!D1078),'DATA ENTRY'!CK1078,"")))</f>
        <v/>
      </c>
      <c r="DI1079" s="3" t="str">
        <f>IF('DATA ENTRY'!CK1078="","",IF('DATA ENTRY'!N1078="","",IF(AND($DF$4='DATA ENTRY'!D1078),'DATA ENTRY'!N1078,"")))</f>
        <v/>
      </c>
      <c r="DJ1079" s="107" t="str">
        <f>IF('DATA ENTRY'!CK1078="","",IF('DATA ENTRY'!O1078="","",IF(AND($DF$4='DATA ENTRY'!D1078),'DATA ENTRY'!O1078,"")))</f>
        <v/>
      </c>
      <c r="DK1079" s="3" t="str">
        <f>IF('DATA ENTRY'!CK1078="","",IF('DATA ENTRY'!P1078="","",IF(AND($DF$4='DATA ENTRY'!D1078),'DATA ENTRY'!P1078,"")))</f>
        <v/>
      </c>
      <c r="DL1079" s="107" t="str">
        <f>IF('DATA ENTRY'!CK1078="","",IF('DATA ENTRY'!Q1078="","",IF(AND($DF$4='DATA ENTRY'!D1078),'DATA ENTRY'!Q1078,"")))</f>
        <v/>
      </c>
      <c r="DM1079" s="3" t="str">
        <f>IF('DATA ENTRY'!CK1078="","",IF('DATA ENTRY'!R1078="","",IF(AND($DF$4='DATA ENTRY'!D1078),'DATA ENTRY'!R1078,"")))</f>
        <v/>
      </c>
      <c r="DN1079" s="107" t="str">
        <f>IF('DATA ENTRY'!CK1078="","",IF('DATA ENTRY'!S1078="","",IF(AND($DF$4='DATA ENTRY'!D1078),'DATA ENTRY'!S1078,"")))</f>
        <v/>
      </c>
      <c r="DO1079" s="3" t="str">
        <f>IF('DATA ENTRY'!CK1078="","",IF('DATA ENTRY'!E1078="","",IF(AND($DF$4='DATA ENTRY'!D1078),'DATA ENTRY'!E1078,"")))</f>
        <v/>
      </c>
      <c r="DP1079" s="3" t="str">
        <f>IF('DATA ENTRY'!CK1078="","",IF('DATA ENTRY'!D1078="","",IF(AND($DF$4='DATA ENTRY'!D1078),'DATA ENTRY'!D1078,"")))</f>
        <v/>
      </c>
      <c r="DQ1079" s="3" t="str">
        <f>IF('DATA ENTRY'!CK1078="","",IF('DATA ENTRY'!W1078="","",IF(AND($DF$4='DATA ENTRY'!D1078),'DATA ENTRY'!W1078,"")))</f>
        <v/>
      </c>
      <c r="DR1079" s="3" t="str">
        <f>IF('DATA ENTRY'!CK1078="","",IF('DATA ENTRY'!X1078="","",IF(AND($DF$4='DATA ENTRY'!D1078),'DATA ENTRY'!X1078,"")))</f>
        <v/>
      </c>
      <c r="DS1079" s="108" t="str">
        <f t="shared" si="267"/>
        <v/>
      </c>
      <c r="DT1079" s="108" t="str">
        <f>IF('DATA ENTRY'!CK1078="","",IF('DATA ENTRY'!D1078="","",IF(AND($DF$4='DATA ENTRY'!D1078),'DATA ENTRY'!G1078,"")))</f>
        <v/>
      </c>
      <c r="DY1079">
        <f t="shared" si="268"/>
        <v>0</v>
      </c>
      <c r="EB1079" t="str">
        <f t="shared" si="269"/>
        <v/>
      </c>
      <c r="EC1079" t="str">
        <f t="shared" si="270"/>
        <v/>
      </c>
      <c r="ED1079" s="224">
        <v>1073</v>
      </c>
      <c r="EE1079" s="3" t="str">
        <f>IF('DATA ENTRY'!CK1078="","",IF('DATA ENTRY'!B1078="","",IF(AND($EF$4='DATA ENTRY'!G1078,$EH$4='DATA ENTRY'!F1078),'DATA ENTRY'!B1078,"")))</f>
        <v/>
      </c>
      <c r="EF1079" s="3" t="str">
        <f>IF('DATA ENTRY'!CK1078="","",IF('DATA ENTRY'!C1078="","",IF(AND($EF$4='DATA ENTRY'!G1078,$EH$4='DATA ENTRY'!F1078),'DATA ENTRY'!C1078,"")))</f>
        <v/>
      </c>
      <c r="EG1079" s="4" t="str">
        <f>IF('DATA ENTRY'!CK1078="","",IF('DATA ENTRY'!I1078="","",IF(AND($EF$4='DATA ENTRY'!G1078,$EH$4='DATA ENTRY'!F1078),'DATA ENTRY'!I1078,"")))</f>
        <v/>
      </c>
      <c r="EH1079" s="4" t="str">
        <f>IF('DATA ENTRY'!CK1078="","",IF('DATA ENTRY'!CK1078="","",IF(AND($EF$4='DATA ENTRY'!G1078,$EH$4='DATA ENTRY'!F1078),'DATA ENTRY'!CK1078,"")))</f>
        <v/>
      </c>
      <c r="EI1079" s="3" t="str">
        <f>IF('DATA ENTRY'!CK1078="","",IF('DATA ENTRY'!N1078="","",IF(AND($EF$4='DATA ENTRY'!G1078,$EH$4='DATA ENTRY'!F1078),'DATA ENTRY'!N1078,"")))</f>
        <v/>
      </c>
      <c r="EJ1079" s="107" t="str">
        <f>IF('DATA ENTRY'!CK1078="","",IF('DATA ENTRY'!O1078="","",IF(AND($EF$4='DATA ENTRY'!G1078,$EH$4='DATA ENTRY'!F1078),'DATA ENTRY'!O1078,"")))</f>
        <v/>
      </c>
      <c r="EK1079" s="3" t="str">
        <f>IF('DATA ENTRY'!CK1078="","",IF('DATA ENTRY'!P1078="","",IF(AND($EF$4='DATA ENTRY'!G1078,$EH$4='DATA ENTRY'!F1078),'DATA ENTRY'!P1078,"")))</f>
        <v/>
      </c>
      <c r="EL1079" s="107" t="str">
        <f>IF('DATA ENTRY'!CK1078="","",IF('DATA ENTRY'!Q1078="","",IF(AND($EF$4='DATA ENTRY'!G1078,$EH$4='DATA ENTRY'!F1078),'DATA ENTRY'!Q1078,"")))</f>
        <v/>
      </c>
      <c r="EM1079" s="3" t="str">
        <f>IF('DATA ENTRY'!CK1078="","",IF('DATA ENTRY'!R1078="","",IF(AND($EF$4='DATA ENTRY'!G1078,$EH$4='DATA ENTRY'!F1078),'DATA ENTRY'!R1078,"")))</f>
        <v/>
      </c>
      <c r="EN1079" s="107" t="str">
        <f>IF('DATA ENTRY'!CK1078="","",IF('DATA ENTRY'!S1078="","",IF(AND($EF$4='DATA ENTRY'!G1078,$EH$4='DATA ENTRY'!F1078),'DATA ENTRY'!S1078,"")))</f>
        <v/>
      </c>
      <c r="EO1079" s="3" t="str">
        <f>IF('DATA ENTRY'!CK1078="","",IF('DATA ENTRY'!E1078="","",IF(AND($EF$4='DATA ENTRY'!G1078,$EH$4='DATA ENTRY'!F1078),'DATA ENTRY'!E1078,"")))</f>
        <v/>
      </c>
      <c r="EP1079" s="3" t="str">
        <f>IF('DATA ENTRY'!CK1078="","",IF('DATA ENTRY'!D1078="","",IF(AND($EF$4='DATA ENTRY'!G1078,$EH$4='DATA ENTRY'!F1078),'DATA ENTRY'!D1078,"")))</f>
        <v/>
      </c>
      <c r="EQ1079" s="3" t="str">
        <f>IF('DATA ENTRY'!CK1078="","",IF('DATA ENTRY'!W1078="","",IF(AND($EF$4='DATA ENTRY'!G1078,$EH$4='DATA ENTRY'!F1078),'DATA ENTRY'!W1078,"")))</f>
        <v/>
      </c>
      <c r="ER1079" s="3" t="str">
        <f>IF('DATA ENTRY'!CK1078="","",IF('DATA ENTRY'!X1078="","",IF(AND($EF$4='DATA ENTRY'!G1078,$EH$4='DATA ENTRY'!F1078),'DATA ENTRY'!X1078,"")))</f>
        <v/>
      </c>
      <c r="ES1079" s="108" t="str">
        <f t="shared" si="271"/>
        <v/>
      </c>
      <c r="ET1079" s="108" t="str">
        <f>IF('DATA ENTRY'!CK1078="","",IF('DATA ENTRY'!D1078="","",IF(AND($EF$4='DATA ENTRY'!G1078,$EH$4='DATA ENTRY'!F1078),'DATA ENTRY'!G1078,"")))</f>
        <v/>
      </c>
      <c r="EY1079">
        <f t="shared" si="272"/>
        <v>0</v>
      </c>
    </row>
    <row r="1080" spans="1:155">
      <c r="A1080" t="str">
        <f>IF(S1080=0,"",1+(MAX($A$7:A1079)))</f>
        <v/>
      </c>
      <c r="B1080" s="224">
        <v>1074</v>
      </c>
      <c r="C1080" s="3" t="str">
        <f>IF('DATA ENTRY'!CK1079="","",IF('DATA ENTRY'!B1079="","",IF($D$4="All Post",'DATA ENTRY'!B1079,IF(AND($D$4='DATA ENTRY'!CK1079),'DATA ENTRY'!B1079,""))))</f>
        <v/>
      </c>
      <c r="D1080" s="3" t="str">
        <f>IF('DATA ENTRY'!CK1079="","",IF('DATA ENTRY'!C1079="","",IF($D$4="All Post",'DATA ENTRY'!C1079,IF(AND($D$4='DATA ENTRY'!CK1079),'DATA ENTRY'!C1079,""))))</f>
        <v/>
      </c>
      <c r="E1080" s="4" t="str">
        <f>IF('DATA ENTRY'!CK1079="","",IF('DATA ENTRY'!I1079="","",IF($D$4="All Post",'DATA ENTRY'!I1079,IF(AND($D$4='DATA ENTRY'!CK1079),'DATA ENTRY'!I1079,""))))</f>
        <v/>
      </c>
      <c r="F1080" s="4" t="str">
        <f>IF('DATA ENTRY'!CK1079="","",IF('DATA ENTRY'!CK1079="","",IF($D$4="All Post",'DATA ENTRY'!CK1079,IF(AND($D$4='DATA ENTRY'!CK1079),'DATA ENTRY'!CK1079,""))))</f>
        <v/>
      </c>
      <c r="G1080" s="3" t="str">
        <f>IF('DATA ENTRY'!CK1079="","",IF('DATA ENTRY'!N1079="","",IF($D$4="All Post",'DATA ENTRY'!N1079,IF(AND($D$4='DATA ENTRY'!CK1079),'DATA ENTRY'!N1079,""))))</f>
        <v/>
      </c>
      <c r="H1080" s="107" t="str">
        <f>IF('DATA ENTRY'!CK1079="","",IF('DATA ENTRY'!O1079="","",IF($D$4="All Post",'DATA ENTRY'!O1079,IF(AND($D$4='DATA ENTRY'!CK1079),'DATA ENTRY'!O1079,""))))</f>
        <v/>
      </c>
      <c r="I1080" s="3" t="str">
        <f>IF('DATA ENTRY'!CK1079="","",IF('DATA ENTRY'!P1079="","",IF($D$4="All Post",'DATA ENTRY'!P1079,IF(AND($D$4='DATA ENTRY'!CK1079),'DATA ENTRY'!P1079,""))))</f>
        <v/>
      </c>
      <c r="J1080" s="107" t="str">
        <f>IF('DATA ENTRY'!CK1079="","",IF('DATA ENTRY'!Q1079="","",IF($D$4="All Post",'DATA ENTRY'!Q1079,IF(AND($D$4='DATA ENTRY'!CK1079),'DATA ENTRY'!Q1079,""))))</f>
        <v/>
      </c>
      <c r="K1080" s="3" t="str">
        <f>IF('DATA ENTRY'!CK1079="","",IF('DATA ENTRY'!R1079="","",IF($D$4="All Post",'DATA ENTRY'!R1079,IF(AND($D$4='DATA ENTRY'!CK1079),'DATA ENTRY'!R1079,""))))</f>
        <v/>
      </c>
      <c r="L1080" s="3" t="str">
        <f>IF('DATA ENTRY'!CK1079="","",IF('DATA ENTRY'!S1079="","",IF($D$4="All Post",'DATA ENTRY'!S1079,IF(AND($D$4='DATA ENTRY'!CK1079),'DATA ENTRY'!S1079,""))))</f>
        <v/>
      </c>
      <c r="M1080" s="3" t="str">
        <f>IF('DATA ENTRY'!CK1079="","",IF('DATA ENTRY'!E1079="","",IF($D$4="All Post",'DATA ENTRY'!E1079,IF(AND($D$4='DATA ENTRY'!CK1079),'DATA ENTRY'!E1079,""))))</f>
        <v/>
      </c>
      <c r="N1080" s="3" t="str">
        <f>IF('DATA ENTRY'!CK1079="","",IF('DATA ENTRY'!W1079="","",IF($D$4="All Post",'DATA ENTRY'!W1079,IF(AND($D$4='DATA ENTRY'!CK1079),'DATA ENTRY'!W1079,""))))</f>
        <v/>
      </c>
      <c r="O1080" s="3" t="str">
        <f>IF('DATA ENTRY'!CK1079="","",IF('DATA ENTRY'!X1079="","",IF($D$4="All Post",'DATA ENTRY'!X1079,IF(AND($D$4='DATA ENTRY'!CK1079),'DATA ENTRY'!X1079,""))))</f>
        <v/>
      </c>
      <c r="P1080" s="3" t="str">
        <f>IF('DATA ENTRY'!CK1079="","",IF('DATA ENTRY'!G1079="","",IF($D$4="All Post",'DATA ENTRY'!G1079,IF(AND($D$4='DATA ENTRY'!CK1079),'DATA ENTRY'!G1079,""))))</f>
        <v/>
      </c>
      <c r="S1080">
        <f t="shared" si="259"/>
        <v>0</v>
      </c>
      <c r="T1080" t="str">
        <f t="shared" si="260"/>
        <v/>
      </c>
      <c r="BZ1080" t="str">
        <f t="shared" si="261"/>
        <v/>
      </c>
      <c r="CA1080" t="str">
        <f t="shared" si="262"/>
        <v/>
      </c>
      <c r="CB1080" s="224">
        <v>1074</v>
      </c>
      <c r="CC1080" s="3" t="str">
        <f>IF('DATA ENTRY'!CK1079="","",IF('DATA ENTRY'!B1079="","",IF(AND($CD$4='DATA ENTRY'!CK1079,$CG$4='DATA ENTRY'!D1079),'DATA ENTRY'!B1079,"")))</f>
        <v/>
      </c>
      <c r="CD1080" s="3" t="str">
        <f>IF('DATA ENTRY'!CK1079="","",IF('DATA ENTRY'!C1079="","",IF(AND($CD$4='DATA ENTRY'!CK1079,$CG$4='DATA ENTRY'!D1079),'DATA ENTRY'!C1079,"")))</f>
        <v/>
      </c>
      <c r="CE1080" s="4" t="str">
        <f>IF('DATA ENTRY'!CK1079="","",IF('DATA ENTRY'!I1079="","",IF(AND($CD$4='DATA ENTRY'!CK1079,$CG$4='DATA ENTRY'!D1079),'DATA ENTRY'!I1079,"")))</f>
        <v/>
      </c>
      <c r="CF1080" s="4" t="str">
        <f>IF('DATA ENTRY'!CK1079="","",IF('DATA ENTRY'!CK1079="","",IF(AND($CD$4='DATA ENTRY'!CK1079,$CG$4='DATA ENTRY'!D1079),'DATA ENTRY'!CK1079,"")))</f>
        <v/>
      </c>
      <c r="CG1080" s="3" t="str">
        <f>IF('DATA ENTRY'!CK1079="","",IF('DATA ENTRY'!N1079="","",IF(AND($CD$4='DATA ENTRY'!CK1079,$CG$4='DATA ENTRY'!D1079),'DATA ENTRY'!N1079,"")))</f>
        <v/>
      </c>
      <c r="CH1080" s="107" t="str">
        <f>IF('DATA ENTRY'!CK1079="","",IF('DATA ENTRY'!O1079="","",IF(AND($CD$4='DATA ENTRY'!CK1079,$CG$4='DATA ENTRY'!D1079),'DATA ENTRY'!O1079,"")))</f>
        <v/>
      </c>
      <c r="CI1080" s="3" t="str">
        <f>IF('DATA ENTRY'!CK1079="","",IF('DATA ENTRY'!P1079="","",IF(AND($CD$4='DATA ENTRY'!CK1079,$CG$4='DATA ENTRY'!D1079),'DATA ENTRY'!P1079,"")))</f>
        <v/>
      </c>
      <c r="CJ1080" s="107" t="str">
        <f>IF('DATA ENTRY'!CK1079="","",IF('DATA ENTRY'!Q1079="","",IF(AND($CD$4='DATA ENTRY'!CK1079,$CG$4='DATA ENTRY'!D1079),'DATA ENTRY'!Q1079,"")))</f>
        <v/>
      </c>
      <c r="CK1080" s="3" t="str">
        <f>IF('DATA ENTRY'!CK1079="","",IF('DATA ENTRY'!R1079="","",IF(AND($CD$4='DATA ENTRY'!CK1079,$CG$4='DATA ENTRY'!D1079),'DATA ENTRY'!R1079,"")))</f>
        <v/>
      </c>
      <c r="CL1080" s="3" t="str">
        <f>IF('DATA ENTRY'!CK1079="","",IF('DATA ENTRY'!S1079="","",IF(AND($CD$4='DATA ENTRY'!CK1079,$CG$4='DATA ENTRY'!D1079),'DATA ENTRY'!S1079,"")))</f>
        <v/>
      </c>
      <c r="CM1080" s="3" t="str">
        <f>IF('DATA ENTRY'!CK1079="","",IF('DATA ENTRY'!E1079="","",IF(AND($CD$4='DATA ENTRY'!CK1079,$CG$4='DATA ENTRY'!D1079),'DATA ENTRY'!E1079,"")))</f>
        <v/>
      </c>
      <c r="CN1080" s="3" t="str">
        <f>IF('DATA ENTRY'!CK1079="","",IF('DATA ENTRY'!W1079="","",IF(AND($CD$4='DATA ENTRY'!CK1079,$CG$4='DATA ENTRY'!D1079),'DATA ENTRY'!W1079,"")))</f>
        <v/>
      </c>
      <c r="CO1080" s="3" t="str">
        <f>IF('DATA ENTRY'!CK1079="","",IF('DATA ENTRY'!X1079="","",IF(AND($CD$4='DATA ENTRY'!CK1079,$CG$4='DATA ENTRY'!D1079),'DATA ENTRY'!X1079,"")))</f>
        <v/>
      </c>
      <c r="CP1080" s="108" t="str">
        <f t="shared" si="263"/>
        <v/>
      </c>
      <c r="CQ1080" s="108" t="str">
        <f>IF('DATA ENTRY'!CK1079="","",IF('DATA ENTRY'!G1079="","",IF(AND($CD$4='DATA ENTRY'!CK1079,$CG$4='DATA ENTRY'!D1079),'DATA ENTRY'!G1079,"")))</f>
        <v/>
      </c>
      <c r="CR1080" s="230" t="str">
        <f>IF('DATA ENTRY'!CK1079="","",IF('DATA ENTRY'!D1079="","",IF(AND($CD$4='DATA ENTRY'!CK1079,$CG$4='DATA ENTRY'!D1079),'DATA ENTRY'!D1079,"")))</f>
        <v/>
      </c>
      <c r="CS1080">
        <f t="shared" si="264"/>
        <v>0</v>
      </c>
      <c r="CT1080">
        <f t="shared" si="265"/>
        <v>0</v>
      </c>
      <c r="CV1080" s="139"/>
      <c r="CX1080">
        <f t="shared" si="266"/>
        <v>0</v>
      </c>
      <c r="DB1080" t="str">
        <f t="shared" si="273"/>
        <v/>
      </c>
      <c r="DC1080" t="str">
        <f t="shared" si="274"/>
        <v/>
      </c>
      <c r="DD1080" s="224">
        <v>1074</v>
      </c>
      <c r="DE1080" s="3" t="str">
        <f>IF('DATA ENTRY'!CK1079="","",IF('DATA ENTRY'!B1079="","",IF(AND($DF$4='DATA ENTRY'!D1079),'DATA ENTRY'!B1079,"")))</f>
        <v/>
      </c>
      <c r="DF1080" s="3" t="str">
        <f>IF('DATA ENTRY'!CK1079="","",IF('DATA ENTRY'!C1079="","",IF(AND($DF$4='DATA ENTRY'!D1079),'DATA ENTRY'!C1079,"")))</f>
        <v/>
      </c>
      <c r="DG1080" s="4" t="str">
        <f>IF('DATA ENTRY'!CK1079="","",IF('DATA ENTRY'!I1079="","",IF(AND($DF$4='DATA ENTRY'!D1079),'DATA ENTRY'!I1079,"")))</f>
        <v/>
      </c>
      <c r="DH1080" s="4" t="str">
        <f>IF('DATA ENTRY'!CK1079="","",IF('DATA ENTRY'!CK1079="","",IF(AND($DF$4='DATA ENTRY'!D1079),'DATA ENTRY'!CK1079,"")))</f>
        <v/>
      </c>
      <c r="DI1080" s="3" t="str">
        <f>IF('DATA ENTRY'!CK1079="","",IF('DATA ENTRY'!N1079="","",IF(AND($DF$4='DATA ENTRY'!D1079),'DATA ENTRY'!N1079,"")))</f>
        <v/>
      </c>
      <c r="DJ1080" s="107" t="str">
        <f>IF('DATA ENTRY'!CK1079="","",IF('DATA ENTRY'!O1079="","",IF(AND($DF$4='DATA ENTRY'!D1079),'DATA ENTRY'!O1079,"")))</f>
        <v/>
      </c>
      <c r="DK1080" s="3" t="str">
        <f>IF('DATA ENTRY'!CK1079="","",IF('DATA ENTRY'!P1079="","",IF(AND($DF$4='DATA ENTRY'!D1079),'DATA ENTRY'!P1079,"")))</f>
        <v/>
      </c>
      <c r="DL1080" s="107" t="str">
        <f>IF('DATA ENTRY'!CK1079="","",IF('DATA ENTRY'!Q1079="","",IF(AND($DF$4='DATA ENTRY'!D1079),'DATA ENTRY'!Q1079,"")))</f>
        <v/>
      </c>
      <c r="DM1080" s="3" t="str">
        <f>IF('DATA ENTRY'!CK1079="","",IF('DATA ENTRY'!R1079="","",IF(AND($DF$4='DATA ENTRY'!D1079),'DATA ENTRY'!R1079,"")))</f>
        <v/>
      </c>
      <c r="DN1080" s="107" t="str">
        <f>IF('DATA ENTRY'!CK1079="","",IF('DATA ENTRY'!S1079="","",IF(AND($DF$4='DATA ENTRY'!D1079),'DATA ENTRY'!S1079,"")))</f>
        <v/>
      </c>
      <c r="DO1080" s="3" t="str">
        <f>IF('DATA ENTRY'!CK1079="","",IF('DATA ENTRY'!E1079="","",IF(AND($DF$4='DATA ENTRY'!D1079),'DATA ENTRY'!E1079,"")))</f>
        <v/>
      </c>
      <c r="DP1080" s="3" t="str">
        <f>IF('DATA ENTRY'!CK1079="","",IF('DATA ENTRY'!D1079="","",IF(AND($DF$4='DATA ENTRY'!D1079),'DATA ENTRY'!D1079,"")))</f>
        <v/>
      </c>
      <c r="DQ1080" s="3" t="str">
        <f>IF('DATA ENTRY'!CK1079="","",IF('DATA ENTRY'!W1079="","",IF(AND($DF$4='DATA ENTRY'!D1079),'DATA ENTRY'!W1079,"")))</f>
        <v/>
      </c>
      <c r="DR1080" s="3" t="str">
        <f>IF('DATA ENTRY'!CK1079="","",IF('DATA ENTRY'!X1079="","",IF(AND($DF$4='DATA ENTRY'!D1079),'DATA ENTRY'!X1079,"")))</f>
        <v/>
      </c>
      <c r="DS1080" s="108" t="str">
        <f t="shared" si="267"/>
        <v/>
      </c>
      <c r="DT1080" s="108" t="str">
        <f>IF('DATA ENTRY'!CK1079="","",IF('DATA ENTRY'!D1079="","",IF(AND($DF$4='DATA ENTRY'!D1079),'DATA ENTRY'!G1079,"")))</f>
        <v/>
      </c>
      <c r="DY1080">
        <f t="shared" si="268"/>
        <v>0</v>
      </c>
      <c r="EB1080" t="str">
        <f t="shared" si="269"/>
        <v/>
      </c>
      <c r="EC1080" t="str">
        <f t="shared" si="270"/>
        <v/>
      </c>
      <c r="ED1080" s="224">
        <v>1074</v>
      </c>
      <c r="EE1080" s="3" t="str">
        <f>IF('DATA ENTRY'!CK1079="","",IF('DATA ENTRY'!B1079="","",IF(AND($EF$4='DATA ENTRY'!G1079,$EH$4='DATA ENTRY'!F1079),'DATA ENTRY'!B1079,"")))</f>
        <v/>
      </c>
      <c r="EF1080" s="3" t="str">
        <f>IF('DATA ENTRY'!CK1079="","",IF('DATA ENTRY'!C1079="","",IF(AND($EF$4='DATA ENTRY'!G1079,$EH$4='DATA ENTRY'!F1079),'DATA ENTRY'!C1079,"")))</f>
        <v/>
      </c>
      <c r="EG1080" s="4" t="str">
        <f>IF('DATA ENTRY'!CK1079="","",IF('DATA ENTRY'!I1079="","",IF(AND($EF$4='DATA ENTRY'!G1079,$EH$4='DATA ENTRY'!F1079),'DATA ENTRY'!I1079,"")))</f>
        <v/>
      </c>
      <c r="EH1080" s="4" t="str">
        <f>IF('DATA ENTRY'!CK1079="","",IF('DATA ENTRY'!CK1079="","",IF(AND($EF$4='DATA ENTRY'!G1079,$EH$4='DATA ENTRY'!F1079),'DATA ENTRY'!CK1079,"")))</f>
        <v/>
      </c>
      <c r="EI1080" s="3" t="str">
        <f>IF('DATA ENTRY'!CK1079="","",IF('DATA ENTRY'!N1079="","",IF(AND($EF$4='DATA ENTRY'!G1079,$EH$4='DATA ENTRY'!F1079),'DATA ENTRY'!N1079,"")))</f>
        <v/>
      </c>
      <c r="EJ1080" s="107" t="str">
        <f>IF('DATA ENTRY'!CK1079="","",IF('DATA ENTRY'!O1079="","",IF(AND($EF$4='DATA ENTRY'!G1079,$EH$4='DATA ENTRY'!F1079),'DATA ENTRY'!O1079,"")))</f>
        <v/>
      </c>
      <c r="EK1080" s="3" t="str">
        <f>IF('DATA ENTRY'!CK1079="","",IF('DATA ENTRY'!P1079="","",IF(AND($EF$4='DATA ENTRY'!G1079,$EH$4='DATA ENTRY'!F1079),'DATA ENTRY'!P1079,"")))</f>
        <v/>
      </c>
      <c r="EL1080" s="107" t="str">
        <f>IF('DATA ENTRY'!CK1079="","",IF('DATA ENTRY'!Q1079="","",IF(AND($EF$4='DATA ENTRY'!G1079,$EH$4='DATA ENTRY'!F1079),'DATA ENTRY'!Q1079,"")))</f>
        <v/>
      </c>
      <c r="EM1080" s="3" t="str">
        <f>IF('DATA ENTRY'!CK1079="","",IF('DATA ENTRY'!R1079="","",IF(AND($EF$4='DATA ENTRY'!G1079,$EH$4='DATA ENTRY'!F1079),'DATA ENTRY'!R1079,"")))</f>
        <v/>
      </c>
      <c r="EN1080" s="107" t="str">
        <f>IF('DATA ENTRY'!CK1079="","",IF('DATA ENTRY'!S1079="","",IF(AND($EF$4='DATA ENTRY'!G1079,$EH$4='DATA ENTRY'!F1079),'DATA ENTRY'!S1079,"")))</f>
        <v/>
      </c>
      <c r="EO1080" s="3" t="str">
        <f>IF('DATA ENTRY'!CK1079="","",IF('DATA ENTRY'!E1079="","",IF(AND($EF$4='DATA ENTRY'!G1079,$EH$4='DATA ENTRY'!F1079),'DATA ENTRY'!E1079,"")))</f>
        <v/>
      </c>
      <c r="EP1080" s="3" t="str">
        <f>IF('DATA ENTRY'!CK1079="","",IF('DATA ENTRY'!D1079="","",IF(AND($EF$4='DATA ENTRY'!G1079,$EH$4='DATA ENTRY'!F1079),'DATA ENTRY'!D1079,"")))</f>
        <v/>
      </c>
      <c r="EQ1080" s="3" t="str">
        <f>IF('DATA ENTRY'!CK1079="","",IF('DATA ENTRY'!W1079="","",IF(AND($EF$4='DATA ENTRY'!G1079,$EH$4='DATA ENTRY'!F1079),'DATA ENTRY'!W1079,"")))</f>
        <v/>
      </c>
      <c r="ER1080" s="3" t="str">
        <f>IF('DATA ENTRY'!CK1079="","",IF('DATA ENTRY'!X1079="","",IF(AND($EF$4='DATA ENTRY'!G1079,$EH$4='DATA ENTRY'!F1079),'DATA ENTRY'!X1079,"")))</f>
        <v/>
      </c>
      <c r="ES1080" s="108" t="str">
        <f t="shared" si="271"/>
        <v/>
      </c>
      <c r="ET1080" s="108" t="str">
        <f>IF('DATA ENTRY'!CK1079="","",IF('DATA ENTRY'!D1079="","",IF(AND($EF$4='DATA ENTRY'!G1079,$EH$4='DATA ENTRY'!F1079),'DATA ENTRY'!G1079,"")))</f>
        <v/>
      </c>
      <c r="EY1080">
        <f t="shared" si="272"/>
        <v>0</v>
      </c>
    </row>
    <row r="1081" spans="1:155">
      <c r="A1081" t="str">
        <f>IF(S1081=0,"",1+(MAX($A$7:A1080)))</f>
        <v/>
      </c>
      <c r="B1081" s="224">
        <v>1075</v>
      </c>
      <c r="C1081" s="3" t="str">
        <f>IF('DATA ENTRY'!CK1080="","",IF('DATA ENTRY'!B1080="","",IF($D$4="All Post",'DATA ENTRY'!B1080,IF(AND($D$4='DATA ENTRY'!CK1080),'DATA ENTRY'!B1080,""))))</f>
        <v/>
      </c>
      <c r="D1081" s="3" t="str">
        <f>IF('DATA ENTRY'!CK1080="","",IF('DATA ENTRY'!C1080="","",IF($D$4="All Post",'DATA ENTRY'!C1080,IF(AND($D$4='DATA ENTRY'!CK1080),'DATA ENTRY'!C1080,""))))</f>
        <v/>
      </c>
      <c r="E1081" s="4" t="str">
        <f>IF('DATA ENTRY'!CK1080="","",IF('DATA ENTRY'!I1080="","",IF($D$4="All Post",'DATA ENTRY'!I1080,IF(AND($D$4='DATA ENTRY'!CK1080),'DATA ENTRY'!I1080,""))))</f>
        <v/>
      </c>
      <c r="F1081" s="4" t="str">
        <f>IF('DATA ENTRY'!CK1080="","",IF('DATA ENTRY'!CK1080="","",IF($D$4="All Post",'DATA ENTRY'!CK1080,IF(AND($D$4='DATA ENTRY'!CK1080),'DATA ENTRY'!CK1080,""))))</f>
        <v/>
      </c>
      <c r="G1081" s="3" t="str">
        <f>IF('DATA ENTRY'!CK1080="","",IF('DATA ENTRY'!N1080="","",IF($D$4="All Post",'DATA ENTRY'!N1080,IF(AND($D$4='DATA ENTRY'!CK1080),'DATA ENTRY'!N1080,""))))</f>
        <v/>
      </c>
      <c r="H1081" s="107" t="str">
        <f>IF('DATA ENTRY'!CK1080="","",IF('DATA ENTRY'!O1080="","",IF($D$4="All Post",'DATA ENTRY'!O1080,IF(AND($D$4='DATA ENTRY'!CK1080),'DATA ENTRY'!O1080,""))))</f>
        <v/>
      </c>
      <c r="I1081" s="3" t="str">
        <f>IF('DATA ENTRY'!CK1080="","",IF('DATA ENTRY'!P1080="","",IF($D$4="All Post",'DATA ENTRY'!P1080,IF(AND($D$4='DATA ENTRY'!CK1080),'DATA ENTRY'!P1080,""))))</f>
        <v/>
      </c>
      <c r="J1081" s="107" t="str">
        <f>IF('DATA ENTRY'!CK1080="","",IF('DATA ENTRY'!Q1080="","",IF($D$4="All Post",'DATA ENTRY'!Q1080,IF(AND($D$4='DATA ENTRY'!CK1080),'DATA ENTRY'!Q1080,""))))</f>
        <v/>
      </c>
      <c r="K1081" s="3" t="str">
        <f>IF('DATA ENTRY'!CK1080="","",IF('DATA ENTRY'!R1080="","",IF($D$4="All Post",'DATA ENTRY'!R1080,IF(AND($D$4='DATA ENTRY'!CK1080),'DATA ENTRY'!R1080,""))))</f>
        <v/>
      </c>
      <c r="L1081" s="3" t="str">
        <f>IF('DATA ENTRY'!CK1080="","",IF('DATA ENTRY'!S1080="","",IF($D$4="All Post",'DATA ENTRY'!S1080,IF(AND($D$4='DATA ENTRY'!CK1080),'DATA ENTRY'!S1080,""))))</f>
        <v/>
      </c>
      <c r="M1081" s="3" t="str">
        <f>IF('DATA ENTRY'!CK1080="","",IF('DATA ENTRY'!E1080="","",IF($D$4="All Post",'DATA ENTRY'!E1080,IF(AND($D$4='DATA ENTRY'!CK1080),'DATA ENTRY'!E1080,""))))</f>
        <v/>
      </c>
      <c r="N1081" s="3" t="str">
        <f>IF('DATA ENTRY'!CK1080="","",IF('DATA ENTRY'!W1080="","",IF($D$4="All Post",'DATA ENTRY'!W1080,IF(AND($D$4='DATA ENTRY'!CK1080),'DATA ENTRY'!W1080,""))))</f>
        <v/>
      </c>
      <c r="O1081" s="3" t="str">
        <f>IF('DATA ENTRY'!CK1080="","",IF('DATA ENTRY'!X1080="","",IF($D$4="All Post",'DATA ENTRY'!X1080,IF(AND($D$4='DATA ENTRY'!CK1080),'DATA ENTRY'!X1080,""))))</f>
        <v/>
      </c>
      <c r="P1081" s="3" t="str">
        <f>IF('DATA ENTRY'!CK1080="","",IF('DATA ENTRY'!G1080="","",IF($D$4="All Post",'DATA ENTRY'!G1080,IF(AND($D$4='DATA ENTRY'!CK1080),'DATA ENTRY'!G1080,""))))</f>
        <v/>
      </c>
      <c r="S1081">
        <f t="shared" si="259"/>
        <v>0</v>
      </c>
      <c r="T1081" t="str">
        <f t="shared" si="260"/>
        <v/>
      </c>
      <c r="BZ1081" t="str">
        <f t="shared" si="261"/>
        <v/>
      </c>
      <c r="CA1081" t="str">
        <f t="shared" si="262"/>
        <v/>
      </c>
      <c r="CB1081" s="224">
        <v>1075</v>
      </c>
      <c r="CC1081" s="3" t="str">
        <f>IF('DATA ENTRY'!CK1080="","",IF('DATA ENTRY'!B1080="","",IF(AND($CD$4='DATA ENTRY'!CK1080,$CG$4='DATA ENTRY'!D1080),'DATA ENTRY'!B1080,"")))</f>
        <v/>
      </c>
      <c r="CD1081" s="3" t="str">
        <f>IF('DATA ENTRY'!CK1080="","",IF('DATA ENTRY'!C1080="","",IF(AND($CD$4='DATA ENTRY'!CK1080,$CG$4='DATA ENTRY'!D1080),'DATA ENTRY'!C1080,"")))</f>
        <v/>
      </c>
      <c r="CE1081" s="4" t="str">
        <f>IF('DATA ENTRY'!CK1080="","",IF('DATA ENTRY'!I1080="","",IF(AND($CD$4='DATA ENTRY'!CK1080,$CG$4='DATA ENTRY'!D1080),'DATA ENTRY'!I1080,"")))</f>
        <v/>
      </c>
      <c r="CF1081" s="4" t="str">
        <f>IF('DATA ENTRY'!CK1080="","",IF('DATA ENTRY'!CK1080="","",IF(AND($CD$4='DATA ENTRY'!CK1080,$CG$4='DATA ENTRY'!D1080),'DATA ENTRY'!CK1080,"")))</f>
        <v/>
      </c>
      <c r="CG1081" s="3" t="str">
        <f>IF('DATA ENTRY'!CK1080="","",IF('DATA ENTRY'!N1080="","",IF(AND($CD$4='DATA ENTRY'!CK1080,$CG$4='DATA ENTRY'!D1080),'DATA ENTRY'!N1080,"")))</f>
        <v/>
      </c>
      <c r="CH1081" s="107" t="str">
        <f>IF('DATA ENTRY'!CK1080="","",IF('DATA ENTRY'!O1080="","",IF(AND($CD$4='DATA ENTRY'!CK1080,$CG$4='DATA ENTRY'!D1080),'DATA ENTRY'!O1080,"")))</f>
        <v/>
      </c>
      <c r="CI1081" s="3" t="str">
        <f>IF('DATA ENTRY'!CK1080="","",IF('DATA ENTRY'!P1080="","",IF(AND($CD$4='DATA ENTRY'!CK1080,$CG$4='DATA ENTRY'!D1080),'DATA ENTRY'!P1080,"")))</f>
        <v/>
      </c>
      <c r="CJ1081" s="107" t="str">
        <f>IF('DATA ENTRY'!CK1080="","",IF('DATA ENTRY'!Q1080="","",IF(AND($CD$4='DATA ENTRY'!CK1080,$CG$4='DATA ENTRY'!D1080),'DATA ENTRY'!Q1080,"")))</f>
        <v/>
      </c>
      <c r="CK1081" s="3" t="str">
        <f>IF('DATA ENTRY'!CK1080="","",IF('DATA ENTRY'!R1080="","",IF(AND($CD$4='DATA ENTRY'!CK1080,$CG$4='DATA ENTRY'!D1080),'DATA ENTRY'!R1080,"")))</f>
        <v/>
      </c>
      <c r="CL1081" s="3" t="str">
        <f>IF('DATA ENTRY'!CK1080="","",IF('DATA ENTRY'!S1080="","",IF(AND($CD$4='DATA ENTRY'!CK1080,$CG$4='DATA ENTRY'!D1080),'DATA ENTRY'!S1080,"")))</f>
        <v/>
      </c>
      <c r="CM1081" s="3" t="str">
        <f>IF('DATA ENTRY'!CK1080="","",IF('DATA ENTRY'!E1080="","",IF(AND($CD$4='DATA ENTRY'!CK1080,$CG$4='DATA ENTRY'!D1080),'DATA ENTRY'!E1080,"")))</f>
        <v/>
      </c>
      <c r="CN1081" s="3" t="str">
        <f>IF('DATA ENTRY'!CK1080="","",IF('DATA ENTRY'!W1080="","",IF(AND($CD$4='DATA ENTRY'!CK1080,$CG$4='DATA ENTRY'!D1080),'DATA ENTRY'!W1080,"")))</f>
        <v/>
      </c>
      <c r="CO1081" s="3" t="str">
        <f>IF('DATA ENTRY'!CK1080="","",IF('DATA ENTRY'!X1080="","",IF(AND($CD$4='DATA ENTRY'!CK1080,$CG$4='DATA ENTRY'!D1080),'DATA ENTRY'!X1080,"")))</f>
        <v/>
      </c>
      <c r="CP1081" s="108" t="str">
        <f t="shared" si="263"/>
        <v/>
      </c>
      <c r="CQ1081" s="108" t="str">
        <f>IF('DATA ENTRY'!CK1080="","",IF('DATA ENTRY'!G1080="","",IF(AND($CD$4='DATA ENTRY'!CK1080,$CG$4='DATA ENTRY'!D1080),'DATA ENTRY'!G1080,"")))</f>
        <v/>
      </c>
      <c r="CR1081" s="230" t="str">
        <f>IF('DATA ENTRY'!CK1080="","",IF('DATA ENTRY'!D1080="","",IF(AND($CD$4='DATA ENTRY'!CK1080,$CG$4='DATA ENTRY'!D1080),'DATA ENTRY'!D1080,"")))</f>
        <v/>
      </c>
      <c r="CS1081">
        <f t="shared" si="264"/>
        <v>0</v>
      </c>
      <c r="CT1081">
        <f t="shared" si="265"/>
        <v>0</v>
      </c>
      <c r="CV1081" s="139"/>
      <c r="CX1081">
        <f t="shared" si="266"/>
        <v>0</v>
      </c>
      <c r="DB1081" t="str">
        <f t="shared" si="273"/>
        <v/>
      </c>
      <c r="DC1081" t="str">
        <f t="shared" si="274"/>
        <v/>
      </c>
      <c r="DD1081" s="224">
        <v>1075</v>
      </c>
      <c r="DE1081" s="3" t="str">
        <f>IF('DATA ENTRY'!CK1080="","",IF('DATA ENTRY'!B1080="","",IF(AND($DF$4='DATA ENTRY'!D1080),'DATA ENTRY'!B1080,"")))</f>
        <v/>
      </c>
      <c r="DF1081" s="3" t="str">
        <f>IF('DATA ENTRY'!CK1080="","",IF('DATA ENTRY'!C1080="","",IF(AND($DF$4='DATA ENTRY'!D1080),'DATA ENTRY'!C1080,"")))</f>
        <v/>
      </c>
      <c r="DG1081" s="4" t="str">
        <f>IF('DATA ENTRY'!CK1080="","",IF('DATA ENTRY'!I1080="","",IF(AND($DF$4='DATA ENTRY'!D1080),'DATA ENTRY'!I1080,"")))</f>
        <v/>
      </c>
      <c r="DH1081" s="4" t="str">
        <f>IF('DATA ENTRY'!CK1080="","",IF('DATA ENTRY'!CK1080="","",IF(AND($DF$4='DATA ENTRY'!D1080),'DATA ENTRY'!CK1080,"")))</f>
        <v/>
      </c>
      <c r="DI1081" s="3" t="str">
        <f>IF('DATA ENTRY'!CK1080="","",IF('DATA ENTRY'!N1080="","",IF(AND($DF$4='DATA ENTRY'!D1080),'DATA ENTRY'!N1080,"")))</f>
        <v/>
      </c>
      <c r="DJ1081" s="107" t="str">
        <f>IF('DATA ENTRY'!CK1080="","",IF('DATA ENTRY'!O1080="","",IF(AND($DF$4='DATA ENTRY'!D1080),'DATA ENTRY'!O1080,"")))</f>
        <v/>
      </c>
      <c r="DK1081" s="3" t="str">
        <f>IF('DATA ENTRY'!CK1080="","",IF('DATA ENTRY'!P1080="","",IF(AND($DF$4='DATA ENTRY'!D1080),'DATA ENTRY'!P1080,"")))</f>
        <v/>
      </c>
      <c r="DL1081" s="107" t="str">
        <f>IF('DATA ENTRY'!CK1080="","",IF('DATA ENTRY'!Q1080="","",IF(AND($DF$4='DATA ENTRY'!D1080),'DATA ENTRY'!Q1080,"")))</f>
        <v/>
      </c>
      <c r="DM1081" s="3" t="str">
        <f>IF('DATA ENTRY'!CK1080="","",IF('DATA ENTRY'!R1080="","",IF(AND($DF$4='DATA ENTRY'!D1080),'DATA ENTRY'!R1080,"")))</f>
        <v/>
      </c>
      <c r="DN1081" s="107" t="str">
        <f>IF('DATA ENTRY'!CK1080="","",IF('DATA ENTRY'!S1080="","",IF(AND($DF$4='DATA ENTRY'!D1080),'DATA ENTRY'!S1080,"")))</f>
        <v/>
      </c>
      <c r="DO1081" s="3" t="str">
        <f>IF('DATA ENTRY'!CK1080="","",IF('DATA ENTRY'!E1080="","",IF(AND($DF$4='DATA ENTRY'!D1080),'DATA ENTRY'!E1080,"")))</f>
        <v/>
      </c>
      <c r="DP1081" s="3" t="str">
        <f>IF('DATA ENTRY'!CK1080="","",IF('DATA ENTRY'!D1080="","",IF(AND($DF$4='DATA ENTRY'!D1080),'DATA ENTRY'!D1080,"")))</f>
        <v/>
      </c>
      <c r="DQ1081" s="3" t="str">
        <f>IF('DATA ENTRY'!CK1080="","",IF('DATA ENTRY'!W1080="","",IF(AND($DF$4='DATA ENTRY'!D1080),'DATA ENTRY'!W1080,"")))</f>
        <v/>
      </c>
      <c r="DR1081" s="3" t="str">
        <f>IF('DATA ENTRY'!CK1080="","",IF('DATA ENTRY'!X1080="","",IF(AND($DF$4='DATA ENTRY'!D1080),'DATA ENTRY'!X1080,"")))</f>
        <v/>
      </c>
      <c r="DS1081" s="108" t="str">
        <f t="shared" si="267"/>
        <v/>
      </c>
      <c r="DT1081" s="108" t="str">
        <f>IF('DATA ENTRY'!CK1080="","",IF('DATA ENTRY'!D1080="","",IF(AND($DF$4='DATA ENTRY'!D1080),'DATA ENTRY'!G1080,"")))</f>
        <v/>
      </c>
      <c r="DY1081">
        <f t="shared" si="268"/>
        <v>0</v>
      </c>
      <c r="EB1081" t="str">
        <f t="shared" si="269"/>
        <v/>
      </c>
      <c r="EC1081" t="str">
        <f t="shared" si="270"/>
        <v/>
      </c>
      <c r="ED1081" s="224">
        <v>1075</v>
      </c>
      <c r="EE1081" s="3" t="str">
        <f>IF('DATA ENTRY'!CK1080="","",IF('DATA ENTRY'!B1080="","",IF(AND($EF$4='DATA ENTRY'!G1080,$EH$4='DATA ENTRY'!F1080),'DATA ENTRY'!B1080,"")))</f>
        <v/>
      </c>
      <c r="EF1081" s="3" t="str">
        <f>IF('DATA ENTRY'!CK1080="","",IF('DATA ENTRY'!C1080="","",IF(AND($EF$4='DATA ENTRY'!G1080,$EH$4='DATA ENTRY'!F1080),'DATA ENTRY'!C1080,"")))</f>
        <v/>
      </c>
      <c r="EG1081" s="4" t="str">
        <f>IF('DATA ENTRY'!CK1080="","",IF('DATA ENTRY'!I1080="","",IF(AND($EF$4='DATA ENTRY'!G1080,$EH$4='DATA ENTRY'!F1080),'DATA ENTRY'!I1080,"")))</f>
        <v/>
      </c>
      <c r="EH1081" s="4" t="str">
        <f>IF('DATA ENTRY'!CK1080="","",IF('DATA ENTRY'!CK1080="","",IF(AND($EF$4='DATA ENTRY'!G1080,$EH$4='DATA ENTRY'!F1080),'DATA ENTRY'!CK1080,"")))</f>
        <v/>
      </c>
      <c r="EI1081" s="3" t="str">
        <f>IF('DATA ENTRY'!CK1080="","",IF('DATA ENTRY'!N1080="","",IF(AND($EF$4='DATA ENTRY'!G1080,$EH$4='DATA ENTRY'!F1080),'DATA ENTRY'!N1080,"")))</f>
        <v/>
      </c>
      <c r="EJ1081" s="107" t="str">
        <f>IF('DATA ENTRY'!CK1080="","",IF('DATA ENTRY'!O1080="","",IF(AND($EF$4='DATA ENTRY'!G1080,$EH$4='DATA ENTRY'!F1080),'DATA ENTRY'!O1080,"")))</f>
        <v/>
      </c>
      <c r="EK1081" s="3" t="str">
        <f>IF('DATA ENTRY'!CK1080="","",IF('DATA ENTRY'!P1080="","",IF(AND($EF$4='DATA ENTRY'!G1080,$EH$4='DATA ENTRY'!F1080),'DATA ENTRY'!P1080,"")))</f>
        <v/>
      </c>
      <c r="EL1081" s="107" t="str">
        <f>IF('DATA ENTRY'!CK1080="","",IF('DATA ENTRY'!Q1080="","",IF(AND($EF$4='DATA ENTRY'!G1080,$EH$4='DATA ENTRY'!F1080),'DATA ENTRY'!Q1080,"")))</f>
        <v/>
      </c>
      <c r="EM1081" s="3" t="str">
        <f>IF('DATA ENTRY'!CK1080="","",IF('DATA ENTRY'!R1080="","",IF(AND($EF$4='DATA ENTRY'!G1080,$EH$4='DATA ENTRY'!F1080),'DATA ENTRY'!R1080,"")))</f>
        <v/>
      </c>
      <c r="EN1081" s="107" t="str">
        <f>IF('DATA ENTRY'!CK1080="","",IF('DATA ENTRY'!S1080="","",IF(AND($EF$4='DATA ENTRY'!G1080,$EH$4='DATA ENTRY'!F1080),'DATA ENTRY'!S1080,"")))</f>
        <v/>
      </c>
      <c r="EO1081" s="3" t="str">
        <f>IF('DATA ENTRY'!CK1080="","",IF('DATA ENTRY'!E1080="","",IF(AND($EF$4='DATA ENTRY'!G1080,$EH$4='DATA ENTRY'!F1080),'DATA ENTRY'!E1080,"")))</f>
        <v/>
      </c>
      <c r="EP1081" s="3" t="str">
        <f>IF('DATA ENTRY'!CK1080="","",IF('DATA ENTRY'!D1080="","",IF(AND($EF$4='DATA ENTRY'!G1080,$EH$4='DATA ENTRY'!F1080),'DATA ENTRY'!D1080,"")))</f>
        <v/>
      </c>
      <c r="EQ1081" s="3" t="str">
        <f>IF('DATA ENTRY'!CK1080="","",IF('DATA ENTRY'!W1080="","",IF(AND($EF$4='DATA ENTRY'!G1080,$EH$4='DATA ENTRY'!F1080),'DATA ENTRY'!W1080,"")))</f>
        <v/>
      </c>
      <c r="ER1081" s="3" t="str">
        <f>IF('DATA ENTRY'!CK1080="","",IF('DATA ENTRY'!X1080="","",IF(AND($EF$4='DATA ENTRY'!G1080,$EH$4='DATA ENTRY'!F1080),'DATA ENTRY'!X1080,"")))</f>
        <v/>
      </c>
      <c r="ES1081" s="108" t="str">
        <f t="shared" si="271"/>
        <v/>
      </c>
      <c r="ET1081" s="108" t="str">
        <f>IF('DATA ENTRY'!CK1080="","",IF('DATA ENTRY'!D1080="","",IF(AND($EF$4='DATA ENTRY'!G1080,$EH$4='DATA ENTRY'!F1080),'DATA ENTRY'!G1080,"")))</f>
        <v/>
      </c>
      <c r="EY1081">
        <f t="shared" si="272"/>
        <v>0</v>
      </c>
    </row>
    <row r="1082" spans="1:155">
      <c r="A1082" t="str">
        <f>IF(S1082=0,"",1+(MAX($A$7:A1081)))</f>
        <v/>
      </c>
      <c r="B1082" s="224">
        <v>1076</v>
      </c>
      <c r="C1082" s="3" t="str">
        <f>IF('DATA ENTRY'!CK1081="","",IF('DATA ENTRY'!B1081="","",IF($D$4="All Post",'DATA ENTRY'!B1081,IF(AND($D$4='DATA ENTRY'!CK1081),'DATA ENTRY'!B1081,""))))</f>
        <v/>
      </c>
      <c r="D1082" s="3" t="str">
        <f>IF('DATA ENTRY'!CK1081="","",IF('DATA ENTRY'!C1081="","",IF($D$4="All Post",'DATA ENTRY'!C1081,IF(AND($D$4='DATA ENTRY'!CK1081),'DATA ENTRY'!C1081,""))))</f>
        <v/>
      </c>
      <c r="E1082" s="4" t="str">
        <f>IF('DATA ENTRY'!CK1081="","",IF('DATA ENTRY'!I1081="","",IF($D$4="All Post",'DATA ENTRY'!I1081,IF(AND($D$4='DATA ENTRY'!CK1081),'DATA ENTRY'!I1081,""))))</f>
        <v/>
      </c>
      <c r="F1082" s="4" t="str">
        <f>IF('DATA ENTRY'!CK1081="","",IF('DATA ENTRY'!CK1081="","",IF($D$4="All Post",'DATA ENTRY'!CK1081,IF(AND($D$4='DATA ENTRY'!CK1081),'DATA ENTRY'!CK1081,""))))</f>
        <v/>
      </c>
      <c r="G1082" s="3" t="str">
        <f>IF('DATA ENTRY'!CK1081="","",IF('DATA ENTRY'!N1081="","",IF($D$4="All Post",'DATA ENTRY'!N1081,IF(AND($D$4='DATA ENTRY'!CK1081),'DATA ENTRY'!N1081,""))))</f>
        <v/>
      </c>
      <c r="H1082" s="107" t="str">
        <f>IF('DATA ENTRY'!CK1081="","",IF('DATA ENTRY'!O1081="","",IF($D$4="All Post",'DATA ENTRY'!O1081,IF(AND($D$4='DATA ENTRY'!CK1081),'DATA ENTRY'!O1081,""))))</f>
        <v/>
      </c>
      <c r="I1082" s="3" t="str">
        <f>IF('DATA ENTRY'!CK1081="","",IF('DATA ENTRY'!P1081="","",IF($D$4="All Post",'DATA ENTRY'!P1081,IF(AND($D$4='DATA ENTRY'!CK1081),'DATA ENTRY'!P1081,""))))</f>
        <v/>
      </c>
      <c r="J1082" s="107" t="str">
        <f>IF('DATA ENTRY'!CK1081="","",IF('DATA ENTRY'!Q1081="","",IF($D$4="All Post",'DATA ENTRY'!Q1081,IF(AND($D$4='DATA ENTRY'!CK1081),'DATA ENTRY'!Q1081,""))))</f>
        <v/>
      </c>
      <c r="K1082" s="3" t="str">
        <f>IF('DATA ENTRY'!CK1081="","",IF('DATA ENTRY'!R1081="","",IF($D$4="All Post",'DATA ENTRY'!R1081,IF(AND($D$4='DATA ENTRY'!CK1081),'DATA ENTRY'!R1081,""))))</f>
        <v/>
      </c>
      <c r="L1082" s="3" t="str">
        <f>IF('DATA ENTRY'!CK1081="","",IF('DATA ENTRY'!S1081="","",IF($D$4="All Post",'DATA ENTRY'!S1081,IF(AND($D$4='DATA ENTRY'!CK1081),'DATA ENTRY'!S1081,""))))</f>
        <v/>
      </c>
      <c r="M1082" s="3" t="str">
        <f>IF('DATA ENTRY'!CK1081="","",IF('DATA ENTRY'!E1081="","",IF($D$4="All Post",'DATA ENTRY'!E1081,IF(AND($D$4='DATA ENTRY'!CK1081),'DATA ENTRY'!E1081,""))))</f>
        <v/>
      </c>
      <c r="N1082" s="3" t="str">
        <f>IF('DATA ENTRY'!CK1081="","",IF('DATA ENTRY'!W1081="","",IF($D$4="All Post",'DATA ENTRY'!W1081,IF(AND($D$4='DATA ENTRY'!CK1081),'DATA ENTRY'!W1081,""))))</f>
        <v/>
      </c>
      <c r="O1082" s="3" t="str">
        <f>IF('DATA ENTRY'!CK1081="","",IF('DATA ENTRY'!X1081="","",IF($D$4="All Post",'DATA ENTRY'!X1081,IF(AND($D$4='DATA ENTRY'!CK1081),'DATA ENTRY'!X1081,""))))</f>
        <v/>
      </c>
      <c r="P1082" s="3" t="str">
        <f>IF('DATA ENTRY'!CK1081="","",IF('DATA ENTRY'!G1081="","",IF($D$4="All Post",'DATA ENTRY'!G1081,IF(AND($D$4='DATA ENTRY'!CK1081),'DATA ENTRY'!G1081,""))))</f>
        <v/>
      </c>
      <c r="S1082">
        <f t="shared" si="259"/>
        <v>0</v>
      </c>
      <c r="T1082" t="str">
        <f t="shared" si="260"/>
        <v/>
      </c>
      <c r="BZ1082" t="str">
        <f t="shared" si="261"/>
        <v/>
      </c>
      <c r="CA1082" t="str">
        <f t="shared" si="262"/>
        <v/>
      </c>
      <c r="CB1082" s="224">
        <v>1076</v>
      </c>
      <c r="CC1082" s="3" t="str">
        <f>IF('DATA ENTRY'!CK1081="","",IF('DATA ENTRY'!B1081="","",IF(AND($CD$4='DATA ENTRY'!CK1081,$CG$4='DATA ENTRY'!D1081),'DATA ENTRY'!B1081,"")))</f>
        <v/>
      </c>
      <c r="CD1082" s="3" t="str">
        <f>IF('DATA ENTRY'!CK1081="","",IF('DATA ENTRY'!C1081="","",IF(AND($CD$4='DATA ENTRY'!CK1081,$CG$4='DATA ENTRY'!D1081),'DATA ENTRY'!C1081,"")))</f>
        <v/>
      </c>
      <c r="CE1082" s="4" t="str">
        <f>IF('DATA ENTRY'!CK1081="","",IF('DATA ENTRY'!I1081="","",IF(AND($CD$4='DATA ENTRY'!CK1081,$CG$4='DATA ENTRY'!D1081),'DATA ENTRY'!I1081,"")))</f>
        <v/>
      </c>
      <c r="CF1082" s="4" t="str">
        <f>IF('DATA ENTRY'!CK1081="","",IF('DATA ENTRY'!CK1081="","",IF(AND($CD$4='DATA ENTRY'!CK1081,$CG$4='DATA ENTRY'!D1081),'DATA ENTRY'!CK1081,"")))</f>
        <v/>
      </c>
      <c r="CG1082" s="3" t="str">
        <f>IF('DATA ENTRY'!CK1081="","",IF('DATA ENTRY'!N1081="","",IF(AND($CD$4='DATA ENTRY'!CK1081,$CG$4='DATA ENTRY'!D1081),'DATA ENTRY'!N1081,"")))</f>
        <v/>
      </c>
      <c r="CH1082" s="107" t="str">
        <f>IF('DATA ENTRY'!CK1081="","",IF('DATA ENTRY'!O1081="","",IF(AND($CD$4='DATA ENTRY'!CK1081,$CG$4='DATA ENTRY'!D1081),'DATA ENTRY'!O1081,"")))</f>
        <v/>
      </c>
      <c r="CI1082" s="3" t="str">
        <f>IF('DATA ENTRY'!CK1081="","",IF('DATA ENTRY'!P1081="","",IF(AND($CD$4='DATA ENTRY'!CK1081,$CG$4='DATA ENTRY'!D1081),'DATA ENTRY'!P1081,"")))</f>
        <v/>
      </c>
      <c r="CJ1082" s="107" t="str">
        <f>IF('DATA ENTRY'!CK1081="","",IF('DATA ENTRY'!Q1081="","",IF(AND($CD$4='DATA ENTRY'!CK1081,$CG$4='DATA ENTRY'!D1081),'DATA ENTRY'!Q1081,"")))</f>
        <v/>
      </c>
      <c r="CK1082" s="3" t="str">
        <f>IF('DATA ENTRY'!CK1081="","",IF('DATA ENTRY'!R1081="","",IF(AND($CD$4='DATA ENTRY'!CK1081,$CG$4='DATA ENTRY'!D1081),'DATA ENTRY'!R1081,"")))</f>
        <v/>
      </c>
      <c r="CL1082" s="3" t="str">
        <f>IF('DATA ENTRY'!CK1081="","",IF('DATA ENTRY'!S1081="","",IF(AND($CD$4='DATA ENTRY'!CK1081,$CG$4='DATA ENTRY'!D1081),'DATA ENTRY'!S1081,"")))</f>
        <v/>
      </c>
      <c r="CM1082" s="3" t="str">
        <f>IF('DATA ENTRY'!CK1081="","",IF('DATA ENTRY'!E1081="","",IF(AND($CD$4='DATA ENTRY'!CK1081,$CG$4='DATA ENTRY'!D1081),'DATA ENTRY'!E1081,"")))</f>
        <v/>
      </c>
      <c r="CN1082" s="3" t="str">
        <f>IF('DATA ENTRY'!CK1081="","",IF('DATA ENTRY'!W1081="","",IF(AND($CD$4='DATA ENTRY'!CK1081,$CG$4='DATA ENTRY'!D1081),'DATA ENTRY'!W1081,"")))</f>
        <v/>
      </c>
      <c r="CO1082" s="3" t="str">
        <f>IF('DATA ENTRY'!CK1081="","",IF('DATA ENTRY'!X1081="","",IF(AND($CD$4='DATA ENTRY'!CK1081,$CG$4='DATA ENTRY'!D1081),'DATA ENTRY'!X1081,"")))</f>
        <v/>
      </c>
      <c r="CP1082" s="108" t="str">
        <f t="shared" si="263"/>
        <v/>
      </c>
      <c r="CQ1082" s="108" t="str">
        <f>IF('DATA ENTRY'!CK1081="","",IF('DATA ENTRY'!G1081="","",IF(AND($CD$4='DATA ENTRY'!CK1081,$CG$4='DATA ENTRY'!D1081),'DATA ENTRY'!G1081,"")))</f>
        <v/>
      </c>
      <c r="CR1082" s="230" t="str">
        <f>IF('DATA ENTRY'!CK1081="","",IF('DATA ENTRY'!D1081="","",IF(AND($CD$4='DATA ENTRY'!CK1081,$CG$4='DATA ENTRY'!D1081),'DATA ENTRY'!D1081,"")))</f>
        <v/>
      </c>
      <c r="CS1082">
        <f t="shared" si="264"/>
        <v>0</v>
      </c>
      <c r="CT1082">
        <f t="shared" si="265"/>
        <v>0</v>
      </c>
      <c r="CV1082" s="139"/>
      <c r="CX1082">
        <f t="shared" si="266"/>
        <v>0</v>
      </c>
      <c r="DB1082" t="str">
        <f t="shared" si="273"/>
        <v/>
      </c>
      <c r="DC1082" t="str">
        <f t="shared" si="274"/>
        <v/>
      </c>
      <c r="DD1082" s="224">
        <v>1076</v>
      </c>
      <c r="DE1082" s="3" t="str">
        <f>IF('DATA ENTRY'!CK1081="","",IF('DATA ENTRY'!B1081="","",IF(AND($DF$4='DATA ENTRY'!D1081),'DATA ENTRY'!B1081,"")))</f>
        <v/>
      </c>
      <c r="DF1082" s="3" t="str">
        <f>IF('DATA ENTRY'!CK1081="","",IF('DATA ENTRY'!C1081="","",IF(AND($DF$4='DATA ENTRY'!D1081),'DATA ENTRY'!C1081,"")))</f>
        <v/>
      </c>
      <c r="DG1082" s="4" t="str">
        <f>IF('DATA ENTRY'!CK1081="","",IF('DATA ENTRY'!I1081="","",IF(AND($DF$4='DATA ENTRY'!D1081),'DATA ENTRY'!I1081,"")))</f>
        <v/>
      </c>
      <c r="DH1082" s="4" t="str">
        <f>IF('DATA ENTRY'!CK1081="","",IF('DATA ENTRY'!CK1081="","",IF(AND($DF$4='DATA ENTRY'!D1081),'DATA ENTRY'!CK1081,"")))</f>
        <v/>
      </c>
      <c r="DI1082" s="3" t="str">
        <f>IF('DATA ENTRY'!CK1081="","",IF('DATA ENTRY'!N1081="","",IF(AND($DF$4='DATA ENTRY'!D1081),'DATA ENTRY'!N1081,"")))</f>
        <v/>
      </c>
      <c r="DJ1082" s="107" t="str">
        <f>IF('DATA ENTRY'!CK1081="","",IF('DATA ENTRY'!O1081="","",IF(AND($DF$4='DATA ENTRY'!D1081),'DATA ENTRY'!O1081,"")))</f>
        <v/>
      </c>
      <c r="DK1082" s="3" t="str">
        <f>IF('DATA ENTRY'!CK1081="","",IF('DATA ENTRY'!P1081="","",IF(AND($DF$4='DATA ENTRY'!D1081),'DATA ENTRY'!P1081,"")))</f>
        <v/>
      </c>
      <c r="DL1082" s="107" t="str">
        <f>IF('DATA ENTRY'!CK1081="","",IF('DATA ENTRY'!Q1081="","",IF(AND($DF$4='DATA ENTRY'!D1081),'DATA ENTRY'!Q1081,"")))</f>
        <v/>
      </c>
      <c r="DM1082" s="3" t="str">
        <f>IF('DATA ENTRY'!CK1081="","",IF('DATA ENTRY'!R1081="","",IF(AND($DF$4='DATA ENTRY'!D1081),'DATA ENTRY'!R1081,"")))</f>
        <v/>
      </c>
      <c r="DN1082" s="107" t="str">
        <f>IF('DATA ENTRY'!CK1081="","",IF('DATA ENTRY'!S1081="","",IF(AND($DF$4='DATA ENTRY'!D1081),'DATA ENTRY'!S1081,"")))</f>
        <v/>
      </c>
      <c r="DO1082" s="3" t="str">
        <f>IF('DATA ENTRY'!CK1081="","",IF('DATA ENTRY'!E1081="","",IF(AND($DF$4='DATA ENTRY'!D1081),'DATA ENTRY'!E1081,"")))</f>
        <v/>
      </c>
      <c r="DP1082" s="3" t="str">
        <f>IF('DATA ENTRY'!CK1081="","",IF('DATA ENTRY'!D1081="","",IF(AND($DF$4='DATA ENTRY'!D1081),'DATA ENTRY'!D1081,"")))</f>
        <v/>
      </c>
      <c r="DQ1082" s="3" t="str">
        <f>IF('DATA ENTRY'!CK1081="","",IF('DATA ENTRY'!W1081="","",IF(AND($DF$4='DATA ENTRY'!D1081),'DATA ENTRY'!W1081,"")))</f>
        <v/>
      </c>
      <c r="DR1082" s="3" t="str">
        <f>IF('DATA ENTRY'!CK1081="","",IF('DATA ENTRY'!X1081="","",IF(AND($DF$4='DATA ENTRY'!D1081),'DATA ENTRY'!X1081,"")))</f>
        <v/>
      </c>
      <c r="DS1082" s="108" t="str">
        <f t="shared" si="267"/>
        <v/>
      </c>
      <c r="DT1082" s="108" t="str">
        <f>IF('DATA ENTRY'!CK1081="","",IF('DATA ENTRY'!D1081="","",IF(AND($DF$4='DATA ENTRY'!D1081),'DATA ENTRY'!G1081,"")))</f>
        <v/>
      </c>
      <c r="DY1082">
        <f t="shared" si="268"/>
        <v>0</v>
      </c>
      <c r="EB1082" t="str">
        <f t="shared" si="269"/>
        <v/>
      </c>
      <c r="EC1082" t="str">
        <f t="shared" si="270"/>
        <v/>
      </c>
      <c r="ED1082" s="224">
        <v>1076</v>
      </c>
      <c r="EE1082" s="3" t="str">
        <f>IF('DATA ENTRY'!CK1081="","",IF('DATA ENTRY'!B1081="","",IF(AND($EF$4='DATA ENTRY'!G1081,$EH$4='DATA ENTRY'!F1081),'DATA ENTRY'!B1081,"")))</f>
        <v/>
      </c>
      <c r="EF1082" s="3" t="str">
        <f>IF('DATA ENTRY'!CK1081="","",IF('DATA ENTRY'!C1081="","",IF(AND($EF$4='DATA ENTRY'!G1081,$EH$4='DATA ENTRY'!F1081),'DATA ENTRY'!C1081,"")))</f>
        <v/>
      </c>
      <c r="EG1082" s="4" t="str">
        <f>IF('DATA ENTRY'!CK1081="","",IF('DATA ENTRY'!I1081="","",IF(AND($EF$4='DATA ENTRY'!G1081,$EH$4='DATA ENTRY'!F1081),'DATA ENTRY'!I1081,"")))</f>
        <v/>
      </c>
      <c r="EH1082" s="4" t="str">
        <f>IF('DATA ENTRY'!CK1081="","",IF('DATA ENTRY'!CK1081="","",IF(AND($EF$4='DATA ENTRY'!G1081,$EH$4='DATA ENTRY'!F1081),'DATA ENTRY'!CK1081,"")))</f>
        <v/>
      </c>
      <c r="EI1082" s="3" t="str">
        <f>IF('DATA ENTRY'!CK1081="","",IF('DATA ENTRY'!N1081="","",IF(AND($EF$4='DATA ENTRY'!G1081,$EH$4='DATA ENTRY'!F1081),'DATA ENTRY'!N1081,"")))</f>
        <v/>
      </c>
      <c r="EJ1082" s="107" t="str">
        <f>IF('DATA ENTRY'!CK1081="","",IF('DATA ENTRY'!O1081="","",IF(AND($EF$4='DATA ENTRY'!G1081,$EH$4='DATA ENTRY'!F1081),'DATA ENTRY'!O1081,"")))</f>
        <v/>
      </c>
      <c r="EK1082" s="3" t="str">
        <f>IF('DATA ENTRY'!CK1081="","",IF('DATA ENTRY'!P1081="","",IF(AND($EF$4='DATA ENTRY'!G1081,$EH$4='DATA ENTRY'!F1081),'DATA ENTRY'!P1081,"")))</f>
        <v/>
      </c>
      <c r="EL1082" s="107" t="str">
        <f>IF('DATA ENTRY'!CK1081="","",IF('DATA ENTRY'!Q1081="","",IF(AND($EF$4='DATA ENTRY'!G1081,$EH$4='DATA ENTRY'!F1081),'DATA ENTRY'!Q1081,"")))</f>
        <v/>
      </c>
      <c r="EM1082" s="3" t="str">
        <f>IF('DATA ENTRY'!CK1081="","",IF('DATA ENTRY'!R1081="","",IF(AND($EF$4='DATA ENTRY'!G1081,$EH$4='DATA ENTRY'!F1081),'DATA ENTRY'!R1081,"")))</f>
        <v/>
      </c>
      <c r="EN1082" s="107" t="str">
        <f>IF('DATA ENTRY'!CK1081="","",IF('DATA ENTRY'!S1081="","",IF(AND($EF$4='DATA ENTRY'!G1081,$EH$4='DATA ENTRY'!F1081),'DATA ENTRY'!S1081,"")))</f>
        <v/>
      </c>
      <c r="EO1082" s="3" t="str">
        <f>IF('DATA ENTRY'!CK1081="","",IF('DATA ENTRY'!E1081="","",IF(AND($EF$4='DATA ENTRY'!G1081,$EH$4='DATA ENTRY'!F1081),'DATA ENTRY'!E1081,"")))</f>
        <v/>
      </c>
      <c r="EP1082" s="3" t="str">
        <f>IF('DATA ENTRY'!CK1081="","",IF('DATA ENTRY'!D1081="","",IF(AND($EF$4='DATA ENTRY'!G1081,$EH$4='DATA ENTRY'!F1081),'DATA ENTRY'!D1081,"")))</f>
        <v/>
      </c>
      <c r="EQ1082" s="3" t="str">
        <f>IF('DATA ENTRY'!CK1081="","",IF('DATA ENTRY'!W1081="","",IF(AND($EF$4='DATA ENTRY'!G1081,$EH$4='DATA ENTRY'!F1081),'DATA ENTRY'!W1081,"")))</f>
        <v/>
      </c>
      <c r="ER1082" s="3" t="str">
        <f>IF('DATA ENTRY'!CK1081="","",IF('DATA ENTRY'!X1081="","",IF(AND($EF$4='DATA ENTRY'!G1081,$EH$4='DATA ENTRY'!F1081),'DATA ENTRY'!X1081,"")))</f>
        <v/>
      </c>
      <c r="ES1082" s="108" t="str">
        <f t="shared" si="271"/>
        <v/>
      </c>
      <c r="ET1082" s="108" t="str">
        <f>IF('DATA ENTRY'!CK1081="","",IF('DATA ENTRY'!D1081="","",IF(AND($EF$4='DATA ENTRY'!G1081,$EH$4='DATA ENTRY'!F1081),'DATA ENTRY'!G1081,"")))</f>
        <v/>
      </c>
      <c r="EY1082">
        <f t="shared" si="272"/>
        <v>0</v>
      </c>
    </row>
    <row r="1083" spans="1:155">
      <c r="A1083" t="str">
        <f>IF(S1083=0,"",1+(MAX($A$7:A1082)))</f>
        <v/>
      </c>
      <c r="B1083" s="224">
        <v>1077</v>
      </c>
      <c r="C1083" s="3" t="str">
        <f>IF('DATA ENTRY'!CK1082="","",IF('DATA ENTRY'!B1082="","",IF($D$4="All Post",'DATA ENTRY'!B1082,IF(AND($D$4='DATA ENTRY'!CK1082),'DATA ENTRY'!B1082,""))))</f>
        <v/>
      </c>
      <c r="D1083" s="3" t="str">
        <f>IF('DATA ENTRY'!CK1082="","",IF('DATA ENTRY'!C1082="","",IF($D$4="All Post",'DATA ENTRY'!C1082,IF(AND($D$4='DATA ENTRY'!CK1082),'DATA ENTRY'!C1082,""))))</f>
        <v/>
      </c>
      <c r="E1083" s="4" t="str">
        <f>IF('DATA ENTRY'!CK1082="","",IF('DATA ENTRY'!I1082="","",IF($D$4="All Post",'DATA ENTRY'!I1082,IF(AND($D$4='DATA ENTRY'!CK1082),'DATA ENTRY'!I1082,""))))</f>
        <v/>
      </c>
      <c r="F1083" s="4" t="str">
        <f>IF('DATA ENTRY'!CK1082="","",IF('DATA ENTRY'!CK1082="","",IF($D$4="All Post",'DATA ENTRY'!CK1082,IF(AND($D$4='DATA ENTRY'!CK1082),'DATA ENTRY'!CK1082,""))))</f>
        <v/>
      </c>
      <c r="G1083" s="3" t="str">
        <f>IF('DATA ENTRY'!CK1082="","",IF('DATA ENTRY'!N1082="","",IF($D$4="All Post",'DATA ENTRY'!N1082,IF(AND($D$4='DATA ENTRY'!CK1082),'DATA ENTRY'!N1082,""))))</f>
        <v/>
      </c>
      <c r="H1083" s="107" t="str">
        <f>IF('DATA ENTRY'!CK1082="","",IF('DATA ENTRY'!O1082="","",IF($D$4="All Post",'DATA ENTRY'!O1082,IF(AND($D$4='DATA ENTRY'!CK1082),'DATA ENTRY'!O1082,""))))</f>
        <v/>
      </c>
      <c r="I1083" s="3" t="str">
        <f>IF('DATA ENTRY'!CK1082="","",IF('DATA ENTRY'!P1082="","",IF($D$4="All Post",'DATA ENTRY'!P1082,IF(AND($D$4='DATA ENTRY'!CK1082),'DATA ENTRY'!P1082,""))))</f>
        <v/>
      </c>
      <c r="J1083" s="107" t="str">
        <f>IF('DATA ENTRY'!CK1082="","",IF('DATA ENTRY'!Q1082="","",IF($D$4="All Post",'DATA ENTRY'!Q1082,IF(AND($D$4='DATA ENTRY'!CK1082),'DATA ENTRY'!Q1082,""))))</f>
        <v/>
      </c>
      <c r="K1083" s="3" t="str">
        <f>IF('DATA ENTRY'!CK1082="","",IF('DATA ENTRY'!R1082="","",IF($D$4="All Post",'DATA ENTRY'!R1082,IF(AND($D$4='DATA ENTRY'!CK1082),'DATA ENTRY'!R1082,""))))</f>
        <v/>
      </c>
      <c r="L1083" s="3" t="str">
        <f>IF('DATA ENTRY'!CK1082="","",IF('DATA ENTRY'!S1082="","",IF($D$4="All Post",'DATA ENTRY'!S1082,IF(AND($D$4='DATA ENTRY'!CK1082),'DATA ENTRY'!S1082,""))))</f>
        <v/>
      </c>
      <c r="M1083" s="3" t="str">
        <f>IF('DATA ENTRY'!CK1082="","",IF('DATA ENTRY'!E1082="","",IF($D$4="All Post",'DATA ENTRY'!E1082,IF(AND($D$4='DATA ENTRY'!CK1082),'DATA ENTRY'!E1082,""))))</f>
        <v/>
      </c>
      <c r="N1083" s="3" t="str">
        <f>IF('DATA ENTRY'!CK1082="","",IF('DATA ENTRY'!W1082="","",IF($D$4="All Post",'DATA ENTRY'!W1082,IF(AND($D$4='DATA ENTRY'!CK1082),'DATA ENTRY'!W1082,""))))</f>
        <v/>
      </c>
      <c r="O1083" s="3" t="str">
        <f>IF('DATA ENTRY'!CK1082="","",IF('DATA ENTRY'!X1082="","",IF($D$4="All Post",'DATA ENTRY'!X1082,IF(AND($D$4='DATA ENTRY'!CK1082),'DATA ENTRY'!X1082,""))))</f>
        <v/>
      </c>
      <c r="P1083" s="3" t="str">
        <f>IF('DATA ENTRY'!CK1082="","",IF('DATA ENTRY'!G1082="","",IF($D$4="All Post",'DATA ENTRY'!G1082,IF(AND($D$4='DATA ENTRY'!CK1082),'DATA ENTRY'!G1082,""))))</f>
        <v/>
      </c>
      <c r="S1083">
        <f t="shared" si="259"/>
        <v>0</v>
      </c>
      <c r="T1083" t="str">
        <f t="shared" si="260"/>
        <v/>
      </c>
      <c r="BZ1083" t="str">
        <f t="shared" si="261"/>
        <v/>
      </c>
      <c r="CA1083" t="str">
        <f t="shared" si="262"/>
        <v/>
      </c>
      <c r="CB1083" s="224">
        <v>1077</v>
      </c>
      <c r="CC1083" s="3" t="str">
        <f>IF('DATA ENTRY'!CK1082="","",IF('DATA ENTRY'!B1082="","",IF(AND($CD$4='DATA ENTRY'!CK1082,$CG$4='DATA ENTRY'!D1082),'DATA ENTRY'!B1082,"")))</f>
        <v/>
      </c>
      <c r="CD1083" s="3" t="str">
        <f>IF('DATA ENTRY'!CK1082="","",IF('DATA ENTRY'!C1082="","",IF(AND($CD$4='DATA ENTRY'!CK1082,$CG$4='DATA ENTRY'!D1082),'DATA ENTRY'!C1082,"")))</f>
        <v/>
      </c>
      <c r="CE1083" s="4" t="str">
        <f>IF('DATA ENTRY'!CK1082="","",IF('DATA ENTRY'!I1082="","",IF(AND($CD$4='DATA ENTRY'!CK1082,$CG$4='DATA ENTRY'!D1082),'DATA ENTRY'!I1082,"")))</f>
        <v/>
      </c>
      <c r="CF1083" s="4" t="str">
        <f>IF('DATA ENTRY'!CK1082="","",IF('DATA ENTRY'!CK1082="","",IF(AND($CD$4='DATA ENTRY'!CK1082,$CG$4='DATA ENTRY'!D1082),'DATA ENTRY'!CK1082,"")))</f>
        <v/>
      </c>
      <c r="CG1083" s="3" t="str">
        <f>IF('DATA ENTRY'!CK1082="","",IF('DATA ENTRY'!N1082="","",IF(AND($CD$4='DATA ENTRY'!CK1082,$CG$4='DATA ENTRY'!D1082),'DATA ENTRY'!N1082,"")))</f>
        <v/>
      </c>
      <c r="CH1083" s="107" t="str">
        <f>IF('DATA ENTRY'!CK1082="","",IF('DATA ENTRY'!O1082="","",IF(AND($CD$4='DATA ENTRY'!CK1082,$CG$4='DATA ENTRY'!D1082),'DATA ENTRY'!O1082,"")))</f>
        <v/>
      </c>
      <c r="CI1083" s="3" t="str">
        <f>IF('DATA ENTRY'!CK1082="","",IF('DATA ENTRY'!P1082="","",IF(AND($CD$4='DATA ENTRY'!CK1082,$CG$4='DATA ENTRY'!D1082),'DATA ENTRY'!P1082,"")))</f>
        <v/>
      </c>
      <c r="CJ1083" s="107" t="str">
        <f>IF('DATA ENTRY'!CK1082="","",IF('DATA ENTRY'!Q1082="","",IF(AND($CD$4='DATA ENTRY'!CK1082,$CG$4='DATA ENTRY'!D1082),'DATA ENTRY'!Q1082,"")))</f>
        <v/>
      </c>
      <c r="CK1083" s="3" t="str">
        <f>IF('DATA ENTRY'!CK1082="","",IF('DATA ENTRY'!R1082="","",IF(AND($CD$4='DATA ENTRY'!CK1082,$CG$4='DATA ENTRY'!D1082),'DATA ENTRY'!R1082,"")))</f>
        <v/>
      </c>
      <c r="CL1083" s="3" t="str">
        <f>IF('DATA ENTRY'!CK1082="","",IF('DATA ENTRY'!S1082="","",IF(AND($CD$4='DATA ENTRY'!CK1082,$CG$4='DATA ENTRY'!D1082),'DATA ENTRY'!S1082,"")))</f>
        <v/>
      </c>
      <c r="CM1083" s="3" t="str">
        <f>IF('DATA ENTRY'!CK1082="","",IF('DATA ENTRY'!E1082="","",IF(AND($CD$4='DATA ENTRY'!CK1082,$CG$4='DATA ENTRY'!D1082),'DATA ENTRY'!E1082,"")))</f>
        <v/>
      </c>
      <c r="CN1083" s="3" t="str">
        <f>IF('DATA ENTRY'!CK1082="","",IF('DATA ENTRY'!W1082="","",IF(AND($CD$4='DATA ENTRY'!CK1082,$CG$4='DATA ENTRY'!D1082),'DATA ENTRY'!W1082,"")))</f>
        <v/>
      </c>
      <c r="CO1083" s="3" t="str">
        <f>IF('DATA ENTRY'!CK1082="","",IF('DATA ENTRY'!X1082="","",IF(AND($CD$4='DATA ENTRY'!CK1082,$CG$4='DATA ENTRY'!D1082),'DATA ENTRY'!X1082,"")))</f>
        <v/>
      </c>
      <c r="CP1083" s="108" t="str">
        <f t="shared" si="263"/>
        <v/>
      </c>
      <c r="CQ1083" s="108" t="str">
        <f>IF('DATA ENTRY'!CK1082="","",IF('DATA ENTRY'!G1082="","",IF(AND($CD$4='DATA ENTRY'!CK1082,$CG$4='DATA ENTRY'!D1082),'DATA ENTRY'!G1082,"")))</f>
        <v/>
      </c>
      <c r="CR1083" s="230" t="str">
        <f>IF('DATA ENTRY'!CK1082="","",IF('DATA ENTRY'!D1082="","",IF(AND($CD$4='DATA ENTRY'!CK1082,$CG$4='DATA ENTRY'!D1082),'DATA ENTRY'!D1082,"")))</f>
        <v/>
      </c>
      <c r="CS1083">
        <f t="shared" si="264"/>
        <v>0</v>
      </c>
      <c r="CT1083">
        <f t="shared" si="265"/>
        <v>0</v>
      </c>
      <c r="CV1083" s="139"/>
      <c r="CX1083">
        <f t="shared" si="266"/>
        <v>0</v>
      </c>
      <c r="DB1083" t="str">
        <f t="shared" si="273"/>
        <v/>
      </c>
      <c r="DC1083" t="str">
        <f t="shared" si="274"/>
        <v/>
      </c>
      <c r="DD1083" s="224">
        <v>1077</v>
      </c>
      <c r="DE1083" s="3" t="str">
        <f>IF('DATA ENTRY'!CK1082="","",IF('DATA ENTRY'!B1082="","",IF(AND($DF$4='DATA ENTRY'!D1082),'DATA ENTRY'!B1082,"")))</f>
        <v/>
      </c>
      <c r="DF1083" s="3" t="str">
        <f>IF('DATA ENTRY'!CK1082="","",IF('DATA ENTRY'!C1082="","",IF(AND($DF$4='DATA ENTRY'!D1082),'DATA ENTRY'!C1082,"")))</f>
        <v/>
      </c>
      <c r="DG1083" s="4" t="str">
        <f>IF('DATA ENTRY'!CK1082="","",IF('DATA ENTRY'!I1082="","",IF(AND($DF$4='DATA ENTRY'!D1082),'DATA ENTRY'!I1082,"")))</f>
        <v/>
      </c>
      <c r="DH1083" s="4" t="str">
        <f>IF('DATA ENTRY'!CK1082="","",IF('DATA ENTRY'!CK1082="","",IF(AND($DF$4='DATA ENTRY'!D1082),'DATA ENTRY'!CK1082,"")))</f>
        <v/>
      </c>
      <c r="DI1083" s="3" t="str">
        <f>IF('DATA ENTRY'!CK1082="","",IF('DATA ENTRY'!N1082="","",IF(AND($DF$4='DATA ENTRY'!D1082),'DATA ENTRY'!N1082,"")))</f>
        <v/>
      </c>
      <c r="DJ1083" s="107" t="str">
        <f>IF('DATA ENTRY'!CK1082="","",IF('DATA ENTRY'!O1082="","",IF(AND($DF$4='DATA ENTRY'!D1082),'DATA ENTRY'!O1082,"")))</f>
        <v/>
      </c>
      <c r="DK1083" s="3" t="str">
        <f>IF('DATA ENTRY'!CK1082="","",IF('DATA ENTRY'!P1082="","",IF(AND($DF$4='DATA ENTRY'!D1082),'DATA ENTRY'!P1082,"")))</f>
        <v/>
      </c>
      <c r="DL1083" s="107" t="str">
        <f>IF('DATA ENTRY'!CK1082="","",IF('DATA ENTRY'!Q1082="","",IF(AND($DF$4='DATA ENTRY'!D1082),'DATA ENTRY'!Q1082,"")))</f>
        <v/>
      </c>
      <c r="DM1083" s="3" t="str">
        <f>IF('DATA ENTRY'!CK1082="","",IF('DATA ENTRY'!R1082="","",IF(AND($DF$4='DATA ENTRY'!D1082),'DATA ENTRY'!R1082,"")))</f>
        <v/>
      </c>
      <c r="DN1083" s="107" t="str">
        <f>IF('DATA ENTRY'!CK1082="","",IF('DATA ENTRY'!S1082="","",IF(AND($DF$4='DATA ENTRY'!D1082),'DATA ENTRY'!S1082,"")))</f>
        <v/>
      </c>
      <c r="DO1083" s="3" t="str">
        <f>IF('DATA ENTRY'!CK1082="","",IF('DATA ENTRY'!E1082="","",IF(AND($DF$4='DATA ENTRY'!D1082),'DATA ENTRY'!E1082,"")))</f>
        <v/>
      </c>
      <c r="DP1083" s="3" t="str">
        <f>IF('DATA ENTRY'!CK1082="","",IF('DATA ENTRY'!D1082="","",IF(AND($DF$4='DATA ENTRY'!D1082),'DATA ENTRY'!D1082,"")))</f>
        <v/>
      </c>
      <c r="DQ1083" s="3" t="str">
        <f>IF('DATA ENTRY'!CK1082="","",IF('DATA ENTRY'!W1082="","",IF(AND($DF$4='DATA ENTRY'!D1082),'DATA ENTRY'!W1082,"")))</f>
        <v/>
      </c>
      <c r="DR1083" s="3" t="str">
        <f>IF('DATA ENTRY'!CK1082="","",IF('DATA ENTRY'!X1082="","",IF(AND($DF$4='DATA ENTRY'!D1082),'DATA ENTRY'!X1082,"")))</f>
        <v/>
      </c>
      <c r="DS1083" s="108" t="str">
        <f t="shared" si="267"/>
        <v/>
      </c>
      <c r="DT1083" s="108" t="str">
        <f>IF('DATA ENTRY'!CK1082="","",IF('DATA ENTRY'!D1082="","",IF(AND($DF$4='DATA ENTRY'!D1082),'DATA ENTRY'!G1082,"")))</f>
        <v/>
      </c>
      <c r="DY1083">
        <f t="shared" si="268"/>
        <v>0</v>
      </c>
      <c r="EB1083" t="str">
        <f t="shared" si="269"/>
        <v/>
      </c>
      <c r="EC1083" t="str">
        <f t="shared" si="270"/>
        <v/>
      </c>
      <c r="ED1083" s="224">
        <v>1077</v>
      </c>
      <c r="EE1083" s="3" t="str">
        <f>IF('DATA ENTRY'!CK1082="","",IF('DATA ENTRY'!B1082="","",IF(AND($EF$4='DATA ENTRY'!G1082,$EH$4='DATA ENTRY'!F1082),'DATA ENTRY'!B1082,"")))</f>
        <v/>
      </c>
      <c r="EF1083" s="3" t="str">
        <f>IF('DATA ENTRY'!CK1082="","",IF('DATA ENTRY'!C1082="","",IF(AND($EF$4='DATA ENTRY'!G1082,$EH$4='DATA ENTRY'!F1082),'DATA ENTRY'!C1082,"")))</f>
        <v/>
      </c>
      <c r="EG1083" s="4" t="str">
        <f>IF('DATA ENTRY'!CK1082="","",IF('DATA ENTRY'!I1082="","",IF(AND($EF$4='DATA ENTRY'!G1082,$EH$4='DATA ENTRY'!F1082),'DATA ENTRY'!I1082,"")))</f>
        <v/>
      </c>
      <c r="EH1083" s="4" t="str">
        <f>IF('DATA ENTRY'!CK1082="","",IF('DATA ENTRY'!CK1082="","",IF(AND($EF$4='DATA ENTRY'!G1082,$EH$4='DATA ENTRY'!F1082),'DATA ENTRY'!CK1082,"")))</f>
        <v/>
      </c>
      <c r="EI1083" s="3" t="str">
        <f>IF('DATA ENTRY'!CK1082="","",IF('DATA ENTRY'!N1082="","",IF(AND($EF$4='DATA ENTRY'!G1082,$EH$4='DATA ENTRY'!F1082),'DATA ENTRY'!N1082,"")))</f>
        <v/>
      </c>
      <c r="EJ1083" s="107" t="str">
        <f>IF('DATA ENTRY'!CK1082="","",IF('DATA ENTRY'!O1082="","",IF(AND($EF$4='DATA ENTRY'!G1082,$EH$4='DATA ENTRY'!F1082),'DATA ENTRY'!O1082,"")))</f>
        <v/>
      </c>
      <c r="EK1083" s="3" t="str">
        <f>IF('DATA ENTRY'!CK1082="","",IF('DATA ENTRY'!P1082="","",IF(AND($EF$4='DATA ENTRY'!G1082,$EH$4='DATA ENTRY'!F1082),'DATA ENTRY'!P1082,"")))</f>
        <v/>
      </c>
      <c r="EL1083" s="107" t="str">
        <f>IF('DATA ENTRY'!CK1082="","",IF('DATA ENTRY'!Q1082="","",IF(AND($EF$4='DATA ENTRY'!G1082,$EH$4='DATA ENTRY'!F1082),'DATA ENTRY'!Q1082,"")))</f>
        <v/>
      </c>
      <c r="EM1083" s="3" t="str">
        <f>IF('DATA ENTRY'!CK1082="","",IF('DATA ENTRY'!R1082="","",IF(AND($EF$4='DATA ENTRY'!G1082,$EH$4='DATA ENTRY'!F1082),'DATA ENTRY'!R1082,"")))</f>
        <v/>
      </c>
      <c r="EN1083" s="107" t="str">
        <f>IF('DATA ENTRY'!CK1082="","",IF('DATA ENTRY'!S1082="","",IF(AND($EF$4='DATA ENTRY'!G1082,$EH$4='DATA ENTRY'!F1082),'DATA ENTRY'!S1082,"")))</f>
        <v/>
      </c>
      <c r="EO1083" s="3" t="str">
        <f>IF('DATA ENTRY'!CK1082="","",IF('DATA ENTRY'!E1082="","",IF(AND($EF$4='DATA ENTRY'!G1082,$EH$4='DATA ENTRY'!F1082),'DATA ENTRY'!E1082,"")))</f>
        <v/>
      </c>
      <c r="EP1083" s="3" t="str">
        <f>IF('DATA ENTRY'!CK1082="","",IF('DATA ENTRY'!D1082="","",IF(AND($EF$4='DATA ENTRY'!G1082,$EH$4='DATA ENTRY'!F1082),'DATA ENTRY'!D1082,"")))</f>
        <v/>
      </c>
      <c r="EQ1083" s="3" t="str">
        <f>IF('DATA ENTRY'!CK1082="","",IF('DATA ENTRY'!W1082="","",IF(AND($EF$4='DATA ENTRY'!G1082,$EH$4='DATA ENTRY'!F1082),'DATA ENTRY'!W1082,"")))</f>
        <v/>
      </c>
      <c r="ER1083" s="3" t="str">
        <f>IF('DATA ENTRY'!CK1082="","",IF('DATA ENTRY'!X1082="","",IF(AND($EF$4='DATA ENTRY'!G1082,$EH$4='DATA ENTRY'!F1082),'DATA ENTRY'!X1082,"")))</f>
        <v/>
      </c>
      <c r="ES1083" s="108" t="str">
        <f t="shared" si="271"/>
        <v/>
      </c>
      <c r="ET1083" s="108" t="str">
        <f>IF('DATA ENTRY'!CK1082="","",IF('DATA ENTRY'!D1082="","",IF(AND($EF$4='DATA ENTRY'!G1082,$EH$4='DATA ENTRY'!F1082),'DATA ENTRY'!G1082,"")))</f>
        <v/>
      </c>
      <c r="EY1083">
        <f t="shared" si="272"/>
        <v>0</v>
      </c>
    </row>
    <row r="1084" spans="1:155">
      <c r="A1084" t="str">
        <f>IF(S1084=0,"",1+(MAX($A$7:A1083)))</f>
        <v/>
      </c>
      <c r="B1084" s="224">
        <v>1078</v>
      </c>
      <c r="C1084" s="3" t="str">
        <f>IF('DATA ENTRY'!CK1083="","",IF('DATA ENTRY'!B1083="","",IF($D$4="All Post",'DATA ENTRY'!B1083,IF(AND($D$4='DATA ENTRY'!CK1083),'DATA ENTRY'!B1083,""))))</f>
        <v/>
      </c>
      <c r="D1084" s="3" t="str">
        <f>IF('DATA ENTRY'!CK1083="","",IF('DATA ENTRY'!C1083="","",IF($D$4="All Post",'DATA ENTRY'!C1083,IF(AND($D$4='DATA ENTRY'!CK1083),'DATA ENTRY'!C1083,""))))</f>
        <v/>
      </c>
      <c r="E1084" s="4" t="str">
        <f>IF('DATA ENTRY'!CK1083="","",IF('DATA ENTRY'!I1083="","",IF($D$4="All Post",'DATA ENTRY'!I1083,IF(AND($D$4='DATA ENTRY'!CK1083),'DATA ENTRY'!I1083,""))))</f>
        <v/>
      </c>
      <c r="F1084" s="4" t="str">
        <f>IF('DATA ENTRY'!CK1083="","",IF('DATA ENTRY'!CK1083="","",IF($D$4="All Post",'DATA ENTRY'!CK1083,IF(AND($D$4='DATA ENTRY'!CK1083),'DATA ENTRY'!CK1083,""))))</f>
        <v/>
      </c>
      <c r="G1084" s="3" t="str">
        <f>IF('DATA ENTRY'!CK1083="","",IF('DATA ENTRY'!N1083="","",IF($D$4="All Post",'DATA ENTRY'!N1083,IF(AND($D$4='DATA ENTRY'!CK1083),'DATA ENTRY'!N1083,""))))</f>
        <v/>
      </c>
      <c r="H1084" s="107" t="str">
        <f>IF('DATA ENTRY'!CK1083="","",IF('DATA ENTRY'!O1083="","",IF($D$4="All Post",'DATA ENTRY'!O1083,IF(AND($D$4='DATA ENTRY'!CK1083),'DATA ENTRY'!O1083,""))))</f>
        <v/>
      </c>
      <c r="I1084" s="3" t="str">
        <f>IF('DATA ENTRY'!CK1083="","",IF('DATA ENTRY'!P1083="","",IF($D$4="All Post",'DATA ENTRY'!P1083,IF(AND($D$4='DATA ENTRY'!CK1083),'DATA ENTRY'!P1083,""))))</f>
        <v/>
      </c>
      <c r="J1084" s="107" t="str">
        <f>IF('DATA ENTRY'!CK1083="","",IF('DATA ENTRY'!Q1083="","",IF($D$4="All Post",'DATA ENTRY'!Q1083,IF(AND($D$4='DATA ENTRY'!CK1083),'DATA ENTRY'!Q1083,""))))</f>
        <v/>
      </c>
      <c r="K1084" s="3" t="str">
        <f>IF('DATA ENTRY'!CK1083="","",IF('DATA ENTRY'!R1083="","",IF($D$4="All Post",'DATA ENTRY'!R1083,IF(AND($D$4='DATA ENTRY'!CK1083),'DATA ENTRY'!R1083,""))))</f>
        <v/>
      </c>
      <c r="L1084" s="3" t="str">
        <f>IF('DATA ENTRY'!CK1083="","",IF('DATA ENTRY'!S1083="","",IF($D$4="All Post",'DATA ENTRY'!S1083,IF(AND($D$4='DATA ENTRY'!CK1083),'DATA ENTRY'!S1083,""))))</f>
        <v/>
      </c>
      <c r="M1084" s="3" t="str">
        <f>IF('DATA ENTRY'!CK1083="","",IF('DATA ENTRY'!E1083="","",IF($D$4="All Post",'DATA ENTRY'!E1083,IF(AND($D$4='DATA ENTRY'!CK1083),'DATA ENTRY'!E1083,""))))</f>
        <v/>
      </c>
      <c r="N1084" s="3" t="str">
        <f>IF('DATA ENTRY'!CK1083="","",IF('DATA ENTRY'!W1083="","",IF($D$4="All Post",'DATA ENTRY'!W1083,IF(AND($D$4='DATA ENTRY'!CK1083),'DATA ENTRY'!W1083,""))))</f>
        <v/>
      </c>
      <c r="O1084" s="3" t="str">
        <f>IF('DATA ENTRY'!CK1083="","",IF('DATA ENTRY'!X1083="","",IF($D$4="All Post",'DATA ENTRY'!X1083,IF(AND($D$4='DATA ENTRY'!CK1083),'DATA ENTRY'!X1083,""))))</f>
        <v/>
      </c>
      <c r="P1084" s="3" t="str">
        <f>IF('DATA ENTRY'!CK1083="","",IF('DATA ENTRY'!G1083="","",IF($D$4="All Post",'DATA ENTRY'!G1083,IF(AND($D$4='DATA ENTRY'!CK1083),'DATA ENTRY'!G1083,""))))</f>
        <v/>
      </c>
      <c r="S1084">
        <f t="shared" si="259"/>
        <v>0</v>
      </c>
      <c r="T1084" t="str">
        <f t="shared" si="260"/>
        <v/>
      </c>
      <c r="BZ1084" t="str">
        <f t="shared" si="261"/>
        <v/>
      </c>
      <c r="CA1084" t="str">
        <f t="shared" si="262"/>
        <v/>
      </c>
      <c r="CB1084" s="224">
        <v>1078</v>
      </c>
      <c r="CC1084" s="3" t="str">
        <f>IF('DATA ENTRY'!CK1083="","",IF('DATA ENTRY'!B1083="","",IF(AND($CD$4='DATA ENTRY'!CK1083,$CG$4='DATA ENTRY'!D1083),'DATA ENTRY'!B1083,"")))</f>
        <v/>
      </c>
      <c r="CD1084" s="3" t="str">
        <f>IF('DATA ENTRY'!CK1083="","",IF('DATA ENTRY'!C1083="","",IF(AND($CD$4='DATA ENTRY'!CK1083,$CG$4='DATA ENTRY'!D1083),'DATA ENTRY'!C1083,"")))</f>
        <v/>
      </c>
      <c r="CE1084" s="4" t="str">
        <f>IF('DATA ENTRY'!CK1083="","",IF('DATA ENTRY'!I1083="","",IF(AND($CD$4='DATA ENTRY'!CK1083,$CG$4='DATA ENTRY'!D1083),'DATA ENTRY'!I1083,"")))</f>
        <v/>
      </c>
      <c r="CF1084" s="4" t="str">
        <f>IF('DATA ENTRY'!CK1083="","",IF('DATA ENTRY'!CK1083="","",IF(AND($CD$4='DATA ENTRY'!CK1083,$CG$4='DATA ENTRY'!D1083),'DATA ENTRY'!CK1083,"")))</f>
        <v/>
      </c>
      <c r="CG1084" s="3" t="str">
        <f>IF('DATA ENTRY'!CK1083="","",IF('DATA ENTRY'!N1083="","",IF(AND($CD$4='DATA ENTRY'!CK1083,$CG$4='DATA ENTRY'!D1083),'DATA ENTRY'!N1083,"")))</f>
        <v/>
      </c>
      <c r="CH1084" s="107" t="str">
        <f>IF('DATA ENTRY'!CK1083="","",IF('DATA ENTRY'!O1083="","",IF(AND($CD$4='DATA ENTRY'!CK1083,$CG$4='DATA ENTRY'!D1083),'DATA ENTRY'!O1083,"")))</f>
        <v/>
      </c>
      <c r="CI1084" s="3" t="str">
        <f>IF('DATA ENTRY'!CK1083="","",IF('DATA ENTRY'!P1083="","",IF(AND($CD$4='DATA ENTRY'!CK1083,$CG$4='DATA ENTRY'!D1083),'DATA ENTRY'!P1083,"")))</f>
        <v/>
      </c>
      <c r="CJ1084" s="107" t="str">
        <f>IF('DATA ENTRY'!CK1083="","",IF('DATA ENTRY'!Q1083="","",IF(AND($CD$4='DATA ENTRY'!CK1083,$CG$4='DATA ENTRY'!D1083),'DATA ENTRY'!Q1083,"")))</f>
        <v/>
      </c>
      <c r="CK1084" s="3" t="str">
        <f>IF('DATA ENTRY'!CK1083="","",IF('DATA ENTRY'!R1083="","",IF(AND($CD$4='DATA ENTRY'!CK1083,$CG$4='DATA ENTRY'!D1083),'DATA ENTRY'!R1083,"")))</f>
        <v/>
      </c>
      <c r="CL1084" s="3" t="str">
        <f>IF('DATA ENTRY'!CK1083="","",IF('DATA ENTRY'!S1083="","",IF(AND($CD$4='DATA ENTRY'!CK1083,$CG$4='DATA ENTRY'!D1083),'DATA ENTRY'!S1083,"")))</f>
        <v/>
      </c>
      <c r="CM1084" s="3" t="str">
        <f>IF('DATA ENTRY'!CK1083="","",IF('DATA ENTRY'!E1083="","",IF(AND($CD$4='DATA ENTRY'!CK1083,$CG$4='DATA ENTRY'!D1083),'DATA ENTRY'!E1083,"")))</f>
        <v/>
      </c>
      <c r="CN1084" s="3" t="str">
        <f>IF('DATA ENTRY'!CK1083="","",IF('DATA ENTRY'!W1083="","",IF(AND($CD$4='DATA ENTRY'!CK1083,$CG$4='DATA ENTRY'!D1083),'DATA ENTRY'!W1083,"")))</f>
        <v/>
      </c>
      <c r="CO1084" s="3" t="str">
        <f>IF('DATA ENTRY'!CK1083="","",IF('DATA ENTRY'!X1083="","",IF(AND($CD$4='DATA ENTRY'!CK1083,$CG$4='DATA ENTRY'!D1083),'DATA ENTRY'!X1083,"")))</f>
        <v/>
      </c>
      <c r="CP1084" s="108" t="str">
        <f t="shared" si="263"/>
        <v/>
      </c>
      <c r="CQ1084" s="108" t="str">
        <f>IF('DATA ENTRY'!CK1083="","",IF('DATA ENTRY'!G1083="","",IF(AND($CD$4='DATA ENTRY'!CK1083,$CG$4='DATA ENTRY'!D1083),'DATA ENTRY'!G1083,"")))</f>
        <v/>
      </c>
      <c r="CR1084" s="230" t="str">
        <f>IF('DATA ENTRY'!CK1083="","",IF('DATA ENTRY'!D1083="","",IF(AND($CD$4='DATA ENTRY'!CK1083,$CG$4='DATA ENTRY'!D1083),'DATA ENTRY'!D1083,"")))</f>
        <v/>
      </c>
      <c r="CS1084">
        <f t="shared" si="264"/>
        <v>0</v>
      </c>
      <c r="CT1084">
        <f t="shared" si="265"/>
        <v>0</v>
      </c>
      <c r="CV1084" s="139"/>
      <c r="CX1084">
        <f t="shared" si="266"/>
        <v>0</v>
      </c>
      <c r="DB1084" t="str">
        <f t="shared" si="273"/>
        <v/>
      </c>
      <c r="DC1084" t="str">
        <f t="shared" si="274"/>
        <v/>
      </c>
      <c r="DD1084" s="224">
        <v>1078</v>
      </c>
      <c r="DE1084" s="3" t="str">
        <f>IF('DATA ENTRY'!CK1083="","",IF('DATA ENTRY'!B1083="","",IF(AND($DF$4='DATA ENTRY'!D1083),'DATA ENTRY'!B1083,"")))</f>
        <v/>
      </c>
      <c r="DF1084" s="3" t="str">
        <f>IF('DATA ENTRY'!CK1083="","",IF('DATA ENTRY'!C1083="","",IF(AND($DF$4='DATA ENTRY'!D1083),'DATA ENTRY'!C1083,"")))</f>
        <v/>
      </c>
      <c r="DG1084" s="4" t="str">
        <f>IF('DATA ENTRY'!CK1083="","",IF('DATA ENTRY'!I1083="","",IF(AND($DF$4='DATA ENTRY'!D1083),'DATA ENTRY'!I1083,"")))</f>
        <v/>
      </c>
      <c r="DH1084" s="4" t="str">
        <f>IF('DATA ENTRY'!CK1083="","",IF('DATA ENTRY'!CK1083="","",IF(AND($DF$4='DATA ENTRY'!D1083),'DATA ENTRY'!CK1083,"")))</f>
        <v/>
      </c>
      <c r="DI1084" s="3" t="str">
        <f>IF('DATA ENTRY'!CK1083="","",IF('DATA ENTRY'!N1083="","",IF(AND($DF$4='DATA ENTRY'!D1083),'DATA ENTRY'!N1083,"")))</f>
        <v/>
      </c>
      <c r="DJ1084" s="107" t="str">
        <f>IF('DATA ENTRY'!CK1083="","",IF('DATA ENTRY'!O1083="","",IF(AND($DF$4='DATA ENTRY'!D1083),'DATA ENTRY'!O1083,"")))</f>
        <v/>
      </c>
      <c r="DK1084" s="3" t="str">
        <f>IF('DATA ENTRY'!CK1083="","",IF('DATA ENTRY'!P1083="","",IF(AND($DF$4='DATA ENTRY'!D1083),'DATA ENTRY'!P1083,"")))</f>
        <v/>
      </c>
      <c r="DL1084" s="107" t="str">
        <f>IF('DATA ENTRY'!CK1083="","",IF('DATA ENTRY'!Q1083="","",IF(AND($DF$4='DATA ENTRY'!D1083),'DATA ENTRY'!Q1083,"")))</f>
        <v/>
      </c>
      <c r="DM1084" s="3" t="str">
        <f>IF('DATA ENTRY'!CK1083="","",IF('DATA ENTRY'!R1083="","",IF(AND($DF$4='DATA ENTRY'!D1083),'DATA ENTRY'!R1083,"")))</f>
        <v/>
      </c>
      <c r="DN1084" s="107" t="str">
        <f>IF('DATA ENTRY'!CK1083="","",IF('DATA ENTRY'!S1083="","",IF(AND($DF$4='DATA ENTRY'!D1083),'DATA ENTRY'!S1083,"")))</f>
        <v/>
      </c>
      <c r="DO1084" s="3" t="str">
        <f>IF('DATA ENTRY'!CK1083="","",IF('DATA ENTRY'!E1083="","",IF(AND($DF$4='DATA ENTRY'!D1083),'DATA ENTRY'!E1083,"")))</f>
        <v/>
      </c>
      <c r="DP1084" s="3" t="str">
        <f>IF('DATA ENTRY'!CK1083="","",IF('DATA ENTRY'!D1083="","",IF(AND($DF$4='DATA ENTRY'!D1083),'DATA ENTRY'!D1083,"")))</f>
        <v/>
      </c>
      <c r="DQ1084" s="3" t="str">
        <f>IF('DATA ENTRY'!CK1083="","",IF('DATA ENTRY'!W1083="","",IF(AND($DF$4='DATA ENTRY'!D1083),'DATA ENTRY'!W1083,"")))</f>
        <v/>
      </c>
      <c r="DR1084" s="3" t="str">
        <f>IF('DATA ENTRY'!CK1083="","",IF('DATA ENTRY'!X1083="","",IF(AND($DF$4='DATA ENTRY'!D1083),'DATA ENTRY'!X1083,"")))</f>
        <v/>
      </c>
      <c r="DS1084" s="108" t="str">
        <f t="shared" si="267"/>
        <v/>
      </c>
      <c r="DT1084" s="108" t="str">
        <f>IF('DATA ENTRY'!CK1083="","",IF('DATA ENTRY'!D1083="","",IF(AND($DF$4='DATA ENTRY'!D1083),'DATA ENTRY'!G1083,"")))</f>
        <v/>
      </c>
      <c r="DY1084">
        <f t="shared" si="268"/>
        <v>0</v>
      </c>
      <c r="EB1084" t="str">
        <f t="shared" si="269"/>
        <v/>
      </c>
      <c r="EC1084" t="str">
        <f t="shared" si="270"/>
        <v/>
      </c>
      <c r="ED1084" s="224">
        <v>1078</v>
      </c>
      <c r="EE1084" s="3" t="str">
        <f>IF('DATA ENTRY'!CK1083="","",IF('DATA ENTRY'!B1083="","",IF(AND($EF$4='DATA ENTRY'!G1083,$EH$4='DATA ENTRY'!F1083),'DATA ENTRY'!B1083,"")))</f>
        <v/>
      </c>
      <c r="EF1084" s="3" t="str">
        <f>IF('DATA ENTRY'!CK1083="","",IF('DATA ENTRY'!C1083="","",IF(AND($EF$4='DATA ENTRY'!G1083,$EH$4='DATA ENTRY'!F1083),'DATA ENTRY'!C1083,"")))</f>
        <v/>
      </c>
      <c r="EG1084" s="4" t="str">
        <f>IF('DATA ENTRY'!CK1083="","",IF('DATA ENTRY'!I1083="","",IF(AND($EF$4='DATA ENTRY'!G1083,$EH$4='DATA ENTRY'!F1083),'DATA ENTRY'!I1083,"")))</f>
        <v/>
      </c>
      <c r="EH1084" s="4" t="str">
        <f>IF('DATA ENTRY'!CK1083="","",IF('DATA ENTRY'!CK1083="","",IF(AND($EF$4='DATA ENTRY'!G1083,$EH$4='DATA ENTRY'!F1083),'DATA ENTRY'!CK1083,"")))</f>
        <v/>
      </c>
      <c r="EI1084" s="3" t="str">
        <f>IF('DATA ENTRY'!CK1083="","",IF('DATA ENTRY'!N1083="","",IF(AND($EF$4='DATA ENTRY'!G1083,$EH$4='DATA ENTRY'!F1083),'DATA ENTRY'!N1083,"")))</f>
        <v/>
      </c>
      <c r="EJ1084" s="107" t="str">
        <f>IF('DATA ENTRY'!CK1083="","",IF('DATA ENTRY'!O1083="","",IF(AND($EF$4='DATA ENTRY'!G1083,$EH$4='DATA ENTRY'!F1083),'DATA ENTRY'!O1083,"")))</f>
        <v/>
      </c>
      <c r="EK1084" s="3" t="str">
        <f>IF('DATA ENTRY'!CK1083="","",IF('DATA ENTRY'!P1083="","",IF(AND($EF$4='DATA ENTRY'!G1083,$EH$4='DATA ENTRY'!F1083),'DATA ENTRY'!P1083,"")))</f>
        <v/>
      </c>
      <c r="EL1084" s="107" t="str">
        <f>IF('DATA ENTRY'!CK1083="","",IF('DATA ENTRY'!Q1083="","",IF(AND($EF$4='DATA ENTRY'!G1083,$EH$4='DATA ENTRY'!F1083),'DATA ENTRY'!Q1083,"")))</f>
        <v/>
      </c>
      <c r="EM1084" s="3" t="str">
        <f>IF('DATA ENTRY'!CK1083="","",IF('DATA ENTRY'!R1083="","",IF(AND($EF$4='DATA ENTRY'!G1083,$EH$4='DATA ENTRY'!F1083),'DATA ENTRY'!R1083,"")))</f>
        <v/>
      </c>
      <c r="EN1084" s="107" t="str">
        <f>IF('DATA ENTRY'!CK1083="","",IF('DATA ENTRY'!S1083="","",IF(AND($EF$4='DATA ENTRY'!G1083,$EH$4='DATA ENTRY'!F1083),'DATA ENTRY'!S1083,"")))</f>
        <v/>
      </c>
      <c r="EO1084" s="3" t="str">
        <f>IF('DATA ENTRY'!CK1083="","",IF('DATA ENTRY'!E1083="","",IF(AND($EF$4='DATA ENTRY'!G1083,$EH$4='DATA ENTRY'!F1083),'DATA ENTRY'!E1083,"")))</f>
        <v/>
      </c>
      <c r="EP1084" s="3" t="str">
        <f>IF('DATA ENTRY'!CK1083="","",IF('DATA ENTRY'!D1083="","",IF(AND($EF$4='DATA ENTRY'!G1083,$EH$4='DATA ENTRY'!F1083),'DATA ENTRY'!D1083,"")))</f>
        <v/>
      </c>
      <c r="EQ1084" s="3" t="str">
        <f>IF('DATA ENTRY'!CK1083="","",IF('DATA ENTRY'!W1083="","",IF(AND($EF$4='DATA ENTRY'!G1083,$EH$4='DATA ENTRY'!F1083),'DATA ENTRY'!W1083,"")))</f>
        <v/>
      </c>
      <c r="ER1084" s="3" t="str">
        <f>IF('DATA ENTRY'!CK1083="","",IF('DATA ENTRY'!X1083="","",IF(AND($EF$4='DATA ENTRY'!G1083,$EH$4='DATA ENTRY'!F1083),'DATA ENTRY'!X1083,"")))</f>
        <v/>
      </c>
      <c r="ES1084" s="108" t="str">
        <f t="shared" si="271"/>
        <v/>
      </c>
      <c r="ET1084" s="108" t="str">
        <f>IF('DATA ENTRY'!CK1083="","",IF('DATA ENTRY'!D1083="","",IF(AND($EF$4='DATA ENTRY'!G1083,$EH$4='DATA ENTRY'!F1083),'DATA ENTRY'!G1083,"")))</f>
        <v/>
      </c>
      <c r="EY1084">
        <f t="shared" si="272"/>
        <v>0</v>
      </c>
    </row>
    <row r="1085" spans="1:155">
      <c r="A1085" t="str">
        <f>IF(S1085=0,"",1+(MAX($A$7:A1084)))</f>
        <v/>
      </c>
      <c r="B1085" s="224">
        <v>1079</v>
      </c>
      <c r="C1085" s="3" t="str">
        <f>IF('DATA ENTRY'!CK1084="","",IF('DATA ENTRY'!B1084="","",IF($D$4="All Post",'DATA ENTRY'!B1084,IF(AND($D$4='DATA ENTRY'!CK1084),'DATA ENTRY'!B1084,""))))</f>
        <v/>
      </c>
      <c r="D1085" s="3" t="str">
        <f>IF('DATA ENTRY'!CK1084="","",IF('DATA ENTRY'!C1084="","",IF($D$4="All Post",'DATA ENTRY'!C1084,IF(AND($D$4='DATA ENTRY'!CK1084),'DATA ENTRY'!C1084,""))))</f>
        <v/>
      </c>
      <c r="E1085" s="4" t="str">
        <f>IF('DATA ENTRY'!CK1084="","",IF('DATA ENTRY'!I1084="","",IF($D$4="All Post",'DATA ENTRY'!I1084,IF(AND($D$4='DATA ENTRY'!CK1084),'DATA ENTRY'!I1084,""))))</f>
        <v/>
      </c>
      <c r="F1085" s="4" t="str">
        <f>IF('DATA ENTRY'!CK1084="","",IF('DATA ENTRY'!CK1084="","",IF($D$4="All Post",'DATA ENTRY'!CK1084,IF(AND($D$4='DATA ENTRY'!CK1084),'DATA ENTRY'!CK1084,""))))</f>
        <v/>
      </c>
      <c r="G1085" s="3" t="str">
        <f>IF('DATA ENTRY'!CK1084="","",IF('DATA ENTRY'!N1084="","",IF($D$4="All Post",'DATA ENTRY'!N1084,IF(AND($D$4='DATA ENTRY'!CK1084),'DATA ENTRY'!N1084,""))))</f>
        <v/>
      </c>
      <c r="H1085" s="107" t="str">
        <f>IF('DATA ENTRY'!CK1084="","",IF('DATA ENTRY'!O1084="","",IF($D$4="All Post",'DATA ENTRY'!O1084,IF(AND($D$4='DATA ENTRY'!CK1084),'DATA ENTRY'!O1084,""))))</f>
        <v/>
      </c>
      <c r="I1085" s="3" t="str">
        <f>IF('DATA ENTRY'!CK1084="","",IF('DATA ENTRY'!P1084="","",IF($D$4="All Post",'DATA ENTRY'!P1084,IF(AND($D$4='DATA ENTRY'!CK1084),'DATA ENTRY'!P1084,""))))</f>
        <v/>
      </c>
      <c r="J1085" s="107" t="str">
        <f>IF('DATA ENTRY'!CK1084="","",IF('DATA ENTRY'!Q1084="","",IF($D$4="All Post",'DATA ENTRY'!Q1084,IF(AND($D$4='DATA ENTRY'!CK1084),'DATA ENTRY'!Q1084,""))))</f>
        <v/>
      </c>
      <c r="K1085" s="3" t="str">
        <f>IF('DATA ENTRY'!CK1084="","",IF('DATA ENTRY'!R1084="","",IF($D$4="All Post",'DATA ENTRY'!R1084,IF(AND($D$4='DATA ENTRY'!CK1084),'DATA ENTRY'!R1084,""))))</f>
        <v/>
      </c>
      <c r="L1085" s="3" t="str">
        <f>IF('DATA ENTRY'!CK1084="","",IF('DATA ENTRY'!S1084="","",IF($D$4="All Post",'DATA ENTRY'!S1084,IF(AND($D$4='DATA ENTRY'!CK1084),'DATA ENTRY'!S1084,""))))</f>
        <v/>
      </c>
      <c r="M1085" s="3" t="str">
        <f>IF('DATA ENTRY'!CK1084="","",IF('DATA ENTRY'!E1084="","",IF($D$4="All Post",'DATA ENTRY'!E1084,IF(AND($D$4='DATA ENTRY'!CK1084),'DATA ENTRY'!E1084,""))))</f>
        <v/>
      </c>
      <c r="N1085" s="3" t="str">
        <f>IF('DATA ENTRY'!CK1084="","",IF('DATA ENTRY'!W1084="","",IF($D$4="All Post",'DATA ENTRY'!W1084,IF(AND($D$4='DATA ENTRY'!CK1084),'DATA ENTRY'!W1084,""))))</f>
        <v/>
      </c>
      <c r="O1085" s="3" t="str">
        <f>IF('DATA ENTRY'!CK1084="","",IF('DATA ENTRY'!X1084="","",IF($D$4="All Post",'DATA ENTRY'!X1084,IF(AND($D$4='DATA ENTRY'!CK1084),'DATA ENTRY'!X1084,""))))</f>
        <v/>
      </c>
      <c r="P1085" s="3" t="str">
        <f>IF('DATA ENTRY'!CK1084="","",IF('DATA ENTRY'!G1084="","",IF($D$4="All Post",'DATA ENTRY'!G1084,IF(AND($D$4='DATA ENTRY'!CK1084),'DATA ENTRY'!G1084,""))))</f>
        <v/>
      </c>
      <c r="S1085">
        <f t="shared" si="259"/>
        <v>0</v>
      </c>
      <c r="T1085" t="str">
        <f t="shared" si="260"/>
        <v/>
      </c>
      <c r="BZ1085" t="str">
        <f t="shared" si="261"/>
        <v/>
      </c>
      <c r="CA1085" t="str">
        <f t="shared" si="262"/>
        <v/>
      </c>
      <c r="CB1085" s="224">
        <v>1079</v>
      </c>
      <c r="CC1085" s="3" t="str">
        <f>IF('DATA ENTRY'!CK1084="","",IF('DATA ENTRY'!B1084="","",IF(AND($CD$4='DATA ENTRY'!CK1084,$CG$4='DATA ENTRY'!D1084),'DATA ENTRY'!B1084,"")))</f>
        <v/>
      </c>
      <c r="CD1085" s="3" t="str">
        <f>IF('DATA ENTRY'!CK1084="","",IF('DATA ENTRY'!C1084="","",IF(AND($CD$4='DATA ENTRY'!CK1084,$CG$4='DATA ENTRY'!D1084),'DATA ENTRY'!C1084,"")))</f>
        <v/>
      </c>
      <c r="CE1085" s="4" t="str">
        <f>IF('DATA ENTRY'!CK1084="","",IF('DATA ENTRY'!I1084="","",IF(AND($CD$4='DATA ENTRY'!CK1084,$CG$4='DATA ENTRY'!D1084),'DATA ENTRY'!I1084,"")))</f>
        <v/>
      </c>
      <c r="CF1085" s="4" t="str">
        <f>IF('DATA ENTRY'!CK1084="","",IF('DATA ENTRY'!CK1084="","",IF(AND($CD$4='DATA ENTRY'!CK1084,$CG$4='DATA ENTRY'!D1084),'DATA ENTRY'!CK1084,"")))</f>
        <v/>
      </c>
      <c r="CG1085" s="3" t="str">
        <f>IF('DATA ENTRY'!CK1084="","",IF('DATA ENTRY'!N1084="","",IF(AND($CD$4='DATA ENTRY'!CK1084,$CG$4='DATA ENTRY'!D1084),'DATA ENTRY'!N1084,"")))</f>
        <v/>
      </c>
      <c r="CH1085" s="107" t="str">
        <f>IF('DATA ENTRY'!CK1084="","",IF('DATA ENTRY'!O1084="","",IF(AND($CD$4='DATA ENTRY'!CK1084,$CG$4='DATA ENTRY'!D1084),'DATA ENTRY'!O1084,"")))</f>
        <v/>
      </c>
      <c r="CI1085" s="3" t="str">
        <f>IF('DATA ENTRY'!CK1084="","",IF('DATA ENTRY'!P1084="","",IF(AND($CD$4='DATA ENTRY'!CK1084,$CG$4='DATA ENTRY'!D1084),'DATA ENTRY'!P1084,"")))</f>
        <v/>
      </c>
      <c r="CJ1085" s="107" t="str">
        <f>IF('DATA ENTRY'!CK1084="","",IF('DATA ENTRY'!Q1084="","",IF(AND($CD$4='DATA ENTRY'!CK1084,$CG$4='DATA ENTRY'!D1084),'DATA ENTRY'!Q1084,"")))</f>
        <v/>
      </c>
      <c r="CK1085" s="3" t="str">
        <f>IF('DATA ENTRY'!CK1084="","",IF('DATA ENTRY'!R1084="","",IF(AND($CD$4='DATA ENTRY'!CK1084,$CG$4='DATA ENTRY'!D1084),'DATA ENTRY'!R1084,"")))</f>
        <v/>
      </c>
      <c r="CL1085" s="3" t="str">
        <f>IF('DATA ENTRY'!CK1084="","",IF('DATA ENTRY'!S1084="","",IF(AND($CD$4='DATA ENTRY'!CK1084,$CG$4='DATA ENTRY'!D1084),'DATA ENTRY'!S1084,"")))</f>
        <v/>
      </c>
      <c r="CM1085" s="3" t="str">
        <f>IF('DATA ENTRY'!CK1084="","",IF('DATA ENTRY'!E1084="","",IF(AND($CD$4='DATA ENTRY'!CK1084,$CG$4='DATA ENTRY'!D1084),'DATA ENTRY'!E1084,"")))</f>
        <v/>
      </c>
      <c r="CN1085" s="3" t="str">
        <f>IF('DATA ENTRY'!CK1084="","",IF('DATA ENTRY'!W1084="","",IF(AND($CD$4='DATA ENTRY'!CK1084,$CG$4='DATA ENTRY'!D1084),'DATA ENTRY'!W1084,"")))</f>
        <v/>
      </c>
      <c r="CO1085" s="3" t="str">
        <f>IF('DATA ENTRY'!CK1084="","",IF('DATA ENTRY'!X1084="","",IF(AND($CD$4='DATA ENTRY'!CK1084,$CG$4='DATA ENTRY'!D1084),'DATA ENTRY'!X1084,"")))</f>
        <v/>
      </c>
      <c r="CP1085" s="108" t="str">
        <f t="shared" si="263"/>
        <v/>
      </c>
      <c r="CQ1085" s="108" t="str">
        <f>IF('DATA ENTRY'!CK1084="","",IF('DATA ENTRY'!G1084="","",IF(AND($CD$4='DATA ENTRY'!CK1084,$CG$4='DATA ENTRY'!D1084),'DATA ENTRY'!G1084,"")))</f>
        <v/>
      </c>
      <c r="CR1085" s="230" t="str">
        <f>IF('DATA ENTRY'!CK1084="","",IF('DATA ENTRY'!D1084="","",IF(AND($CD$4='DATA ENTRY'!CK1084,$CG$4='DATA ENTRY'!D1084),'DATA ENTRY'!D1084,"")))</f>
        <v/>
      </c>
      <c r="CS1085">
        <f t="shared" si="264"/>
        <v>0</v>
      </c>
      <c r="CT1085">
        <f t="shared" si="265"/>
        <v>0</v>
      </c>
      <c r="CV1085" s="139"/>
      <c r="CX1085">
        <f t="shared" si="266"/>
        <v>0</v>
      </c>
      <c r="DB1085" t="str">
        <f t="shared" si="273"/>
        <v/>
      </c>
      <c r="DC1085" t="str">
        <f t="shared" si="274"/>
        <v/>
      </c>
      <c r="DD1085" s="224">
        <v>1079</v>
      </c>
      <c r="DE1085" s="3" t="str">
        <f>IF('DATA ENTRY'!CK1084="","",IF('DATA ENTRY'!B1084="","",IF(AND($DF$4='DATA ENTRY'!D1084),'DATA ENTRY'!B1084,"")))</f>
        <v/>
      </c>
      <c r="DF1085" s="3" t="str">
        <f>IF('DATA ENTRY'!CK1084="","",IF('DATA ENTRY'!C1084="","",IF(AND($DF$4='DATA ENTRY'!D1084),'DATA ENTRY'!C1084,"")))</f>
        <v/>
      </c>
      <c r="DG1085" s="4" t="str">
        <f>IF('DATA ENTRY'!CK1084="","",IF('DATA ENTRY'!I1084="","",IF(AND($DF$4='DATA ENTRY'!D1084),'DATA ENTRY'!I1084,"")))</f>
        <v/>
      </c>
      <c r="DH1085" s="4" t="str">
        <f>IF('DATA ENTRY'!CK1084="","",IF('DATA ENTRY'!CK1084="","",IF(AND($DF$4='DATA ENTRY'!D1084),'DATA ENTRY'!CK1084,"")))</f>
        <v/>
      </c>
      <c r="DI1085" s="3" t="str">
        <f>IF('DATA ENTRY'!CK1084="","",IF('DATA ENTRY'!N1084="","",IF(AND($DF$4='DATA ENTRY'!D1084),'DATA ENTRY'!N1084,"")))</f>
        <v/>
      </c>
      <c r="DJ1085" s="107" t="str">
        <f>IF('DATA ENTRY'!CK1084="","",IF('DATA ENTRY'!O1084="","",IF(AND($DF$4='DATA ENTRY'!D1084),'DATA ENTRY'!O1084,"")))</f>
        <v/>
      </c>
      <c r="DK1085" s="3" t="str">
        <f>IF('DATA ENTRY'!CK1084="","",IF('DATA ENTRY'!P1084="","",IF(AND($DF$4='DATA ENTRY'!D1084),'DATA ENTRY'!P1084,"")))</f>
        <v/>
      </c>
      <c r="DL1085" s="107" t="str">
        <f>IF('DATA ENTRY'!CK1084="","",IF('DATA ENTRY'!Q1084="","",IF(AND($DF$4='DATA ENTRY'!D1084),'DATA ENTRY'!Q1084,"")))</f>
        <v/>
      </c>
      <c r="DM1085" s="3" t="str">
        <f>IF('DATA ENTRY'!CK1084="","",IF('DATA ENTRY'!R1084="","",IF(AND($DF$4='DATA ENTRY'!D1084),'DATA ENTRY'!R1084,"")))</f>
        <v/>
      </c>
      <c r="DN1085" s="107" t="str">
        <f>IF('DATA ENTRY'!CK1084="","",IF('DATA ENTRY'!S1084="","",IF(AND($DF$4='DATA ENTRY'!D1084),'DATA ENTRY'!S1084,"")))</f>
        <v/>
      </c>
      <c r="DO1085" s="3" t="str">
        <f>IF('DATA ENTRY'!CK1084="","",IF('DATA ENTRY'!E1084="","",IF(AND($DF$4='DATA ENTRY'!D1084),'DATA ENTRY'!E1084,"")))</f>
        <v/>
      </c>
      <c r="DP1085" s="3" t="str">
        <f>IF('DATA ENTRY'!CK1084="","",IF('DATA ENTRY'!D1084="","",IF(AND($DF$4='DATA ENTRY'!D1084),'DATA ENTRY'!D1084,"")))</f>
        <v/>
      </c>
      <c r="DQ1085" s="3" t="str">
        <f>IF('DATA ENTRY'!CK1084="","",IF('DATA ENTRY'!W1084="","",IF(AND($DF$4='DATA ENTRY'!D1084),'DATA ENTRY'!W1084,"")))</f>
        <v/>
      </c>
      <c r="DR1085" s="3" t="str">
        <f>IF('DATA ENTRY'!CK1084="","",IF('DATA ENTRY'!X1084="","",IF(AND($DF$4='DATA ENTRY'!D1084),'DATA ENTRY'!X1084,"")))</f>
        <v/>
      </c>
      <c r="DS1085" s="108" t="str">
        <f t="shared" si="267"/>
        <v/>
      </c>
      <c r="DT1085" s="108" t="str">
        <f>IF('DATA ENTRY'!CK1084="","",IF('DATA ENTRY'!D1084="","",IF(AND($DF$4='DATA ENTRY'!D1084),'DATA ENTRY'!G1084,"")))</f>
        <v/>
      </c>
      <c r="DY1085">
        <f t="shared" si="268"/>
        <v>0</v>
      </c>
      <c r="EB1085" t="str">
        <f t="shared" si="269"/>
        <v/>
      </c>
      <c r="EC1085" t="str">
        <f t="shared" si="270"/>
        <v/>
      </c>
      <c r="ED1085" s="224">
        <v>1079</v>
      </c>
      <c r="EE1085" s="3" t="str">
        <f>IF('DATA ENTRY'!CK1084="","",IF('DATA ENTRY'!B1084="","",IF(AND($EF$4='DATA ENTRY'!G1084,$EH$4='DATA ENTRY'!F1084),'DATA ENTRY'!B1084,"")))</f>
        <v/>
      </c>
      <c r="EF1085" s="3" t="str">
        <f>IF('DATA ENTRY'!CK1084="","",IF('DATA ENTRY'!C1084="","",IF(AND($EF$4='DATA ENTRY'!G1084,$EH$4='DATA ENTRY'!F1084),'DATA ENTRY'!C1084,"")))</f>
        <v/>
      </c>
      <c r="EG1085" s="4" t="str">
        <f>IF('DATA ENTRY'!CK1084="","",IF('DATA ENTRY'!I1084="","",IF(AND($EF$4='DATA ENTRY'!G1084,$EH$4='DATA ENTRY'!F1084),'DATA ENTRY'!I1084,"")))</f>
        <v/>
      </c>
      <c r="EH1085" s="4" t="str">
        <f>IF('DATA ENTRY'!CK1084="","",IF('DATA ENTRY'!CK1084="","",IF(AND($EF$4='DATA ENTRY'!G1084,$EH$4='DATA ENTRY'!F1084),'DATA ENTRY'!CK1084,"")))</f>
        <v/>
      </c>
      <c r="EI1085" s="3" t="str">
        <f>IF('DATA ENTRY'!CK1084="","",IF('DATA ENTRY'!N1084="","",IF(AND($EF$4='DATA ENTRY'!G1084,$EH$4='DATA ENTRY'!F1084),'DATA ENTRY'!N1084,"")))</f>
        <v/>
      </c>
      <c r="EJ1085" s="107" t="str">
        <f>IF('DATA ENTRY'!CK1084="","",IF('DATA ENTRY'!O1084="","",IF(AND($EF$4='DATA ENTRY'!G1084,$EH$4='DATA ENTRY'!F1084),'DATA ENTRY'!O1084,"")))</f>
        <v/>
      </c>
      <c r="EK1085" s="3" t="str">
        <f>IF('DATA ENTRY'!CK1084="","",IF('DATA ENTRY'!P1084="","",IF(AND($EF$4='DATA ENTRY'!G1084,$EH$4='DATA ENTRY'!F1084),'DATA ENTRY'!P1084,"")))</f>
        <v/>
      </c>
      <c r="EL1085" s="107" t="str">
        <f>IF('DATA ENTRY'!CK1084="","",IF('DATA ENTRY'!Q1084="","",IF(AND($EF$4='DATA ENTRY'!G1084,$EH$4='DATA ENTRY'!F1084),'DATA ENTRY'!Q1084,"")))</f>
        <v/>
      </c>
      <c r="EM1085" s="3" t="str">
        <f>IF('DATA ENTRY'!CK1084="","",IF('DATA ENTRY'!R1084="","",IF(AND($EF$4='DATA ENTRY'!G1084,$EH$4='DATA ENTRY'!F1084),'DATA ENTRY'!R1084,"")))</f>
        <v/>
      </c>
      <c r="EN1085" s="107" t="str">
        <f>IF('DATA ENTRY'!CK1084="","",IF('DATA ENTRY'!S1084="","",IF(AND($EF$4='DATA ENTRY'!G1084,$EH$4='DATA ENTRY'!F1084),'DATA ENTRY'!S1084,"")))</f>
        <v/>
      </c>
      <c r="EO1085" s="3" t="str">
        <f>IF('DATA ENTRY'!CK1084="","",IF('DATA ENTRY'!E1084="","",IF(AND($EF$4='DATA ENTRY'!G1084,$EH$4='DATA ENTRY'!F1084),'DATA ENTRY'!E1084,"")))</f>
        <v/>
      </c>
      <c r="EP1085" s="3" t="str">
        <f>IF('DATA ENTRY'!CK1084="","",IF('DATA ENTRY'!D1084="","",IF(AND($EF$4='DATA ENTRY'!G1084,$EH$4='DATA ENTRY'!F1084),'DATA ENTRY'!D1084,"")))</f>
        <v/>
      </c>
      <c r="EQ1085" s="3" t="str">
        <f>IF('DATA ENTRY'!CK1084="","",IF('DATA ENTRY'!W1084="","",IF(AND($EF$4='DATA ENTRY'!G1084,$EH$4='DATA ENTRY'!F1084),'DATA ENTRY'!W1084,"")))</f>
        <v/>
      </c>
      <c r="ER1085" s="3" t="str">
        <f>IF('DATA ENTRY'!CK1084="","",IF('DATA ENTRY'!X1084="","",IF(AND($EF$4='DATA ENTRY'!G1084,$EH$4='DATA ENTRY'!F1084),'DATA ENTRY'!X1084,"")))</f>
        <v/>
      </c>
      <c r="ES1085" s="108" t="str">
        <f t="shared" si="271"/>
        <v/>
      </c>
      <c r="ET1085" s="108" t="str">
        <f>IF('DATA ENTRY'!CK1084="","",IF('DATA ENTRY'!D1084="","",IF(AND($EF$4='DATA ENTRY'!G1084,$EH$4='DATA ENTRY'!F1084),'DATA ENTRY'!G1084,"")))</f>
        <v/>
      </c>
      <c r="EY1085">
        <f t="shared" si="272"/>
        <v>0</v>
      </c>
    </row>
    <row r="1086" spans="1:155">
      <c r="A1086" t="str">
        <f>IF(S1086=0,"",1+(MAX($A$7:A1085)))</f>
        <v/>
      </c>
      <c r="B1086" s="224">
        <v>1080</v>
      </c>
      <c r="C1086" s="3" t="str">
        <f>IF('DATA ENTRY'!CK1085="","",IF('DATA ENTRY'!B1085="","",IF($D$4="All Post",'DATA ENTRY'!B1085,IF(AND($D$4='DATA ENTRY'!CK1085),'DATA ENTRY'!B1085,""))))</f>
        <v/>
      </c>
      <c r="D1086" s="3" t="str">
        <f>IF('DATA ENTRY'!CK1085="","",IF('DATA ENTRY'!C1085="","",IF($D$4="All Post",'DATA ENTRY'!C1085,IF(AND($D$4='DATA ENTRY'!CK1085),'DATA ENTRY'!C1085,""))))</f>
        <v/>
      </c>
      <c r="E1086" s="4" t="str">
        <f>IF('DATA ENTRY'!CK1085="","",IF('DATA ENTRY'!I1085="","",IF($D$4="All Post",'DATA ENTRY'!I1085,IF(AND($D$4='DATA ENTRY'!CK1085),'DATA ENTRY'!I1085,""))))</f>
        <v/>
      </c>
      <c r="F1086" s="4" t="str">
        <f>IF('DATA ENTRY'!CK1085="","",IF('DATA ENTRY'!CK1085="","",IF($D$4="All Post",'DATA ENTRY'!CK1085,IF(AND($D$4='DATA ENTRY'!CK1085),'DATA ENTRY'!CK1085,""))))</f>
        <v/>
      </c>
      <c r="G1086" s="3" t="str">
        <f>IF('DATA ENTRY'!CK1085="","",IF('DATA ENTRY'!N1085="","",IF($D$4="All Post",'DATA ENTRY'!N1085,IF(AND($D$4='DATA ENTRY'!CK1085),'DATA ENTRY'!N1085,""))))</f>
        <v/>
      </c>
      <c r="H1086" s="107" t="str">
        <f>IF('DATA ENTRY'!CK1085="","",IF('DATA ENTRY'!O1085="","",IF($D$4="All Post",'DATA ENTRY'!O1085,IF(AND($D$4='DATA ENTRY'!CK1085),'DATA ENTRY'!O1085,""))))</f>
        <v/>
      </c>
      <c r="I1086" s="3" t="str">
        <f>IF('DATA ENTRY'!CK1085="","",IF('DATA ENTRY'!P1085="","",IF($D$4="All Post",'DATA ENTRY'!P1085,IF(AND($D$4='DATA ENTRY'!CK1085),'DATA ENTRY'!P1085,""))))</f>
        <v/>
      </c>
      <c r="J1086" s="107" t="str">
        <f>IF('DATA ENTRY'!CK1085="","",IF('DATA ENTRY'!Q1085="","",IF($D$4="All Post",'DATA ENTRY'!Q1085,IF(AND($D$4='DATA ENTRY'!CK1085),'DATA ENTRY'!Q1085,""))))</f>
        <v/>
      </c>
      <c r="K1086" s="3" t="str">
        <f>IF('DATA ENTRY'!CK1085="","",IF('DATA ENTRY'!R1085="","",IF($D$4="All Post",'DATA ENTRY'!R1085,IF(AND($D$4='DATA ENTRY'!CK1085),'DATA ENTRY'!R1085,""))))</f>
        <v/>
      </c>
      <c r="L1086" s="3" t="str">
        <f>IF('DATA ENTRY'!CK1085="","",IF('DATA ENTRY'!S1085="","",IF($D$4="All Post",'DATA ENTRY'!S1085,IF(AND($D$4='DATA ENTRY'!CK1085),'DATA ENTRY'!S1085,""))))</f>
        <v/>
      </c>
      <c r="M1086" s="3" t="str">
        <f>IF('DATA ENTRY'!CK1085="","",IF('DATA ENTRY'!E1085="","",IF($D$4="All Post",'DATA ENTRY'!E1085,IF(AND($D$4='DATA ENTRY'!CK1085),'DATA ENTRY'!E1085,""))))</f>
        <v/>
      </c>
      <c r="N1086" s="3" t="str">
        <f>IF('DATA ENTRY'!CK1085="","",IF('DATA ENTRY'!W1085="","",IF($D$4="All Post",'DATA ENTRY'!W1085,IF(AND($D$4='DATA ENTRY'!CK1085),'DATA ENTRY'!W1085,""))))</f>
        <v/>
      </c>
      <c r="O1086" s="3" t="str">
        <f>IF('DATA ENTRY'!CK1085="","",IF('DATA ENTRY'!X1085="","",IF($D$4="All Post",'DATA ENTRY'!X1085,IF(AND($D$4='DATA ENTRY'!CK1085),'DATA ENTRY'!X1085,""))))</f>
        <v/>
      </c>
      <c r="P1086" s="3" t="str">
        <f>IF('DATA ENTRY'!CK1085="","",IF('DATA ENTRY'!G1085="","",IF($D$4="All Post",'DATA ENTRY'!G1085,IF(AND($D$4='DATA ENTRY'!CK1085),'DATA ENTRY'!G1085,""))))</f>
        <v/>
      </c>
      <c r="S1086">
        <f t="shared" si="259"/>
        <v>0</v>
      </c>
      <c r="T1086" t="str">
        <f t="shared" si="260"/>
        <v/>
      </c>
      <c r="BZ1086" t="str">
        <f t="shared" si="261"/>
        <v/>
      </c>
      <c r="CA1086" t="str">
        <f t="shared" si="262"/>
        <v/>
      </c>
      <c r="CB1086" s="224">
        <v>1080</v>
      </c>
      <c r="CC1086" s="3" t="str">
        <f>IF('DATA ENTRY'!CK1085="","",IF('DATA ENTRY'!B1085="","",IF(AND($CD$4='DATA ENTRY'!CK1085,$CG$4='DATA ENTRY'!D1085),'DATA ENTRY'!B1085,"")))</f>
        <v/>
      </c>
      <c r="CD1086" s="3" t="str">
        <f>IF('DATA ENTRY'!CK1085="","",IF('DATA ENTRY'!C1085="","",IF(AND($CD$4='DATA ENTRY'!CK1085,$CG$4='DATA ENTRY'!D1085),'DATA ENTRY'!C1085,"")))</f>
        <v/>
      </c>
      <c r="CE1086" s="4" t="str">
        <f>IF('DATA ENTRY'!CK1085="","",IF('DATA ENTRY'!I1085="","",IF(AND($CD$4='DATA ENTRY'!CK1085,$CG$4='DATA ENTRY'!D1085),'DATA ENTRY'!I1085,"")))</f>
        <v/>
      </c>
      <c r="CF1086" s="4" t="str">
        <f>IF('DATA ENTRY'!CK1085="","",IF('DATA ENTRY'!CK1085="","",IF(AND($CD$4='DATA ENTRY'!CK1085,$CG$4='DATA ENTRY'!D1085),'DATA ENTRY'!CK1085,"")))</f>
        <v/>
      </c>
      <c r="CG1086" s="3" t="str">
        <f>IF('DATA ENTRY'!CK1085="","",IF('DATA ENTRY'!N1085="","",IF(AND($CD$4='DATA ENTRY'!CK1085,$CG$4='DATA ENTRY'!D1085),'DATA ENTRY'!N1085,"")))</f>
        <v/>
      </c>
      <c r="CH1086" s="107" t="str">
        <f>IF('DATA ENTRY'!CK1085="","",IF('DATA ENTRY'!O1085="","",IF(AND($CD$4='DATA ENTRY'!CK1085,$CG$4='DATA ENTRY'!D1085),'DATA ENTRY'!O1085,"")))</f>
        <v/>
      </c>
      <c r="CI1086" s="3" t="str">
        <f>IF('DATA ENTRY'!CK1085="","",IF('DATA ENTRY'!P1085="","",IF(AND($CD$4='DATA ENTRY'!CK1085,$CG$4='DATA ENTRY'!D1085),'DATA ENTRY'!P1085,"")))</f>
        <v/>
      </c>
      <c r="CJ1086" s="107" t="str">
        <f>IF('DATA ENTRY'!CK1085="","",IF('DATA ENTRY'!Q1085="","",IF(AND($CD$4='DATA ENTRY'!CK1085,$CG$4='DATA ENTRY'!D1085),'DATA ENTRY'!Q1085,"")))</f>
        <v/>
      </c>
      <c r="CK1086" s="3" t="str">
        <f>IF('DATA ENTRY'!CK1085="","",IF('DATA ENTRY'!R1085="","",IF(AND($CD$4='DATA ENTRY'!CK1085,$CG$4='DATA ENTRY'!D1085),'DATA ENTRY'!R1085,"")))</f>
        <v/>
      </c>
      <c r="CL1086" s="3" t="str">
        <f>IF('DATA ENTRY'!CK1085="","",IF('DATA ENTRY'!S1085="","",IF(AND($CD$4='DATA ENTRY'!CK1085,$CG$4='DATA ENTRY'!D1085),'DATA ENTRY'!S1085,"")))</f>
        <v/>
      </c>
      <c r="CM1086" s="3" t="str">
        <f>IF('DATA ENTRY'!CK1085="","",IF('DATA ENTRY'!E1085="","",IF(AND($CD$4='DATA ENTRY'!CK1085,$CG$4='DATA ENTRY'!D1085),'DATA ENTRY'!E1085,"")))</f>
        <v/>
      </c>
      <c r="CN1086" s="3" t="str">
        <f>IF('DATA ENTRY'!CK1085="","",IF('DATA ENTRY'!W1085="","",IF(AND($CD$4='DATA ENTRY'!CK1085,$CG$4='DATA ENTRY'!D1085),'DATA ENTRY'!W1085,"")))</f>
        <v/>
      </c>
      <c r="CO1086" s="3" t="str">
        <f>IF('DATA ENTRY'!CK1085="","",IF('DATA ENTRY'!X1085="","",IF(AND($CD$4='DATA ENTRY'!CK1085,$CG$4='DATA ENTRY'!D1085),'DATA ENTRY'!X1085,"")))</f>
        <v/>
      </c>
      <c r="CP1086" s="108" t="str">
        <f t="shared" si="263"/>
        <v/>
      </c>
      <c r="CQ1086" s="108" t="str">
        <f>IF('DATA ENTRY'!CK1085="","",IF('DATA ENTRY'!G1085="","",IF(AND($CD$4='DATA ENTRY'!CK1085,$CG$4='DATA ENTRY'!D1085),'DATA ENTRY'!G1085,"")))</f>
        <v/>
      </c>
      <c r="CR1086" s="230" t="str">
        <f>IF('DATA ENTRY'!CK1085="","",IF('DATA ENTRY'!D1085="","",IF(AND($CD$4='DATA ENTRY'!CK1085,$CG$4='DATA ENTRY'!D1085),'DATA ENTRY'!D1085,"")))</f>
        <v/>
      </c>
      <c r="CS1086">
        <f t="shared" si="264"/>
        <v>0</v>
      </c>
      <c r="CT1086">
        <f t="shared" si="265"/>
        <v>0</v>
      </c>
      <c r="CV1086" s="139"/>
      <c r="CX1086">
        <f t="shared" si="266"/>
        <v>0</v>
      </c>
      <c r="DB1086" t="str">
        <f t="shared" si="273"/>
        <v/>
      </c>
      <c r="DC1086" t="str">
        <f t="shared" si="274"/>
        <v/>
      </c>
      <c r="DD1086" s="224">
        <v>1080</v>
      </c>
      <c r="DE1086" s="3" t="str">
        <f>IF('DATA ENTRY'!CK1085="","",IF('DATA ENTRY'!B1085="","",IF(AND($DF$4='DATA ENTRY'!D1085),'DATA ENTRY'!B1085,"")))</f>
        <v/>
      </c>
      <c r="DF1086" s="3" t="str">
        <f>IF('DATA ENTRY'!CK1085="","",IF('DATA ENTRY'!C1085="","",IF(AND($DF$4='DATA ENTRY'!D1085),'DATA ENTRY'!C1085,"")))</f>
        <v/>
      </c>
      <c r="DG1086" s="4" t="str">
        <f>IF('DATA ENTRY'!CK1085="","",IF('DATA ENTRY'!I1085="","",IF(AND($DF$4='DATA ENTRY'!D1085),'DATA ENTRY'!I1085,"")))</f>
        <v/>
      </c>
      <c r="DH1086" s="4" t="str">
        <f>IF('DATA ENTRY'!CK1085="","",IF('DATA ENTRY'!CK1085="","",IF(AND($DF$4='DATA ENTRY'!D1085),'DATA ENTRY'!CK1085,"")))</f>
        <v/>
      </c>
      <c r="DI1086" s="3" t="str">
        <f>IF('DATA ENTRY'!CK1085="","",IF('DATA ENTRY'!N1085="","",IF(AND($DF$4='DATA ENTRY'!D1085),'DATA ENTRY'!N1085,"")))</f>
        <v/>
      </c>
      <c r="DJ1086" s="107" t="str">
        <f>IF('DATA ENTRY'!CK1085="","",IF('DATA ENTRY'!O1085="","",IF(AND($DF$4='DATA ENTRY'!D1085),'DATA ENTRY'!O1085,"")))</f>
        <v/>
      </c>
      <c r="DK1086" s="3" t="str">
        <f>IF('DATA ENTRY'!CK1085="","",IF('DATA ENTRY'!P1085="","",IF(AND($DF$4='DATA ENTRY'!D1085),'DATA ENTRY'!P1085,"")))</f>
        <v/>
      </c>
      <c r="DL1086" s="107" t="str">
        <f>IF('DATA ENTRY'!CK1085="","",IF('DATA ENTRY'!Q1085="","",IF(AND($DF$4='DATA ENTRY'!D1085),'DATA ENTRY'!Q1085,"")))</f>
        <v/>
      </c>
      <c r="DM1086" s="3" t="str">
        <f>IF('DATA ENTRY'!CK1085="","",IF('DATA ENTRY'!R1085="","",IF(AND($DF$4='DATA ENTRY'!D1085),'DATA ENTRY'!R1085,"")))</f>
        <v/>
      </c>
      <c r="DN1086" s="107" t="str">
        <f>IF('DATA ENTRY'!CK1085="","",IF('DATA ENTRY'!S1085="","",IF(AND($DF$4='DATA ENTRY'!D1085),'DATA ENTRY'!S1085,"")))</f>
        <v/>
      </c>
      <c r="DO1086" s="3" t="str">
        <f>IF('DATA ENTRY'!CK1085="","",IF('DATA ENTRY'!E1085="","",IF(AND($DF$4='DATA ENTRY'!D1085),'DATA ENTRY'!E1085,"")))</f>
        <v/>
      </c>
      <c r="DP1086" s="3" t="str">
        <f>IF('DATA ENTRY'!CK1085="","",IF('DATA ENTRY'!D1085="","",IF(AND($DF$4='DATA ENTRY'!D1085),'DATA ENTRY'!D1085,"")))</f>
        <v/>
      </c>
      <c r="DQ1086" s="3" t="str">
        <f>IF('DATA ENTRY'!CK1085="","",IF('DATA ENTRY'!W1085="","",IF(AND($DF$4='DATA ENTRY'!D1085),'DATA ENTRY'!W1085,"")))</f>
        <v/>
      </c>
      <c r="DR1086" s="3" t="str">
        <f>IF('DATA ENTRY'!CK1085="","",IF('DATA ENTRY'!X1085="","",IF(AND($DF$4='DATA ENTRY'!D1085),'DATA ENTRY'!X1085,"")))</f>
        <v/>
      </c>
      <c r="DS1086" s="108" t="str">
        <f t="shared" si="267"/>
        <v/>
      </c>
      <c r="DT1086" s="108" t="str">
        <f>IF('DATA ENTRY'!CK1085="","",IF('DATA ENTRY'!D1085="","",IF(AND($DF$4='DATA ENTRY'!D1085),'DATA ENTRY'!G1085,"")))</f>
        <v/>
      </c>
      <c r="DY1086">
        <f t="shared" si="268"/>
        <v>0</v>
      </c>
      <c r="EB1086" t="str">
        <f t="shared" si="269"/>
        <v/>
      </c>
      <c r="EC1086" t="str">
        <f t="shared" si="270"/>
        <v/>
      </c>
      <c r="ED1086" s="224">
        <v>1080</v>
      </c>
      <c r="EE1086" s="3" t="str">
        <f>IF('DATA ENTRY'!CK1085="","",IF('DATA ENTRY'!B1085="","",IF(AND($EF$4='DATA ENTRY'!G1085,$EH$4='DATA ENTRY'!F1085),'DATA ENTRY'!B1085,"")))</f>
        <v/>
      </c>
      <c r="EF1086" s="3" t="str">
        <f>IF('DATA ENTRY'!CK1085="","",IF('DATA ENTRY'!C1085="","",IF(AND($EF$4='DATA ENTRY'!G1085,$EH$4='DATA ENTRY'!F1085),'DATA ENTRY'!C1085,"")))</f>
        <v/>
      </c>
      <c r="EG1086" s="4" t="str">
        <f>IF('DATA ENTRY'!CK1085="","",IF('DATA ENTRY'!I1085="","",IF(AND($EF$4='DATA ENTRY'!G1085,$EH$4='DATA ENTRY'!F1085),'DATA ENTRY'!I1085,"")))</f>
        <v/>
      </c>
      <c r="EH1086" s="4" t="str">
        <f>IF('DATA ENTRY'!CK1085="","",IF('DATA ENTRY'!CK1085="","",IF(AND($EF$4='DATA ENTRY'!G1085,$EH$4='DATA ENTRY'!F1085),'DATA ENTRY'!CK1085,"")))</f>
        <v/>
      </c>
      <c r="EI1086" s="3" t="str">
        <f>IF('DATA ENTRY'!CK1085="","",IF('DATA ENTRY'!N1085="","",IF(AND($EF$4='DATA ENTRY'!G1085,$EH$4='DATA ENTRY'!F1085),'DATA ENTRY'!N1085,"")))</f>
        <v/>
      </c>
      <c r="EJ1086" s="107" t="str">
        <f>IF('DATA ENTRY'!CK1085="","",IF('DATA ENTRY'!O1085="","",IF(AND($EF$4='DATA ENTRY'!G1085,$EH$4='DATA ENTRY'!F1085),'DATA ENTRY'!O1085,"")))</f>
        <v/>
      </c>
      <c r="EK1086" s="3" t="str">
        <f>IF('DATA ENTRY'!CK1085="","",IF('DATA ENTRY'!P1085="","",IF(AND($EF$4='DATA ENTRY'!G1085,$EH$4='DATA ENTRY'!F1085),'DATA ENTRY'!P1085,"")))</f>
        <v/>
      </c>
      <c r="EL1086" s="107" t="str">
        <f>IF('DATA ENTRY'!CK1085="","",IF('DATA ENTRY'!Q1085="","",IF(AND($EF$4='DATA ENTRY'!G1085,$EH$4='DATA ENTRY'!F1085),'DATA ENTRY'!Q1085,"")))</f>
        <v/>
      </c>
      <c r="EM1086" s="3" t="str">
        <f>IF('DATA ENTRY'!CK1085="","",IF('DATA ENTRY'!R1085="","",IF(AND($EF$4='DATA ENTRY'!G1085,$EH$4='DATA ENTRY'!F1085),'DATA ENTRY'!R1085,"")))</f>
        <v/>
      </c>
      <c r="EN1086" s="107" t="str">
        <f>IF('DATA ENTRY'!CK1085="","",IF('DATA ENTRY'!S1085="","",IF(AND($EF$4='DATA ENTRY'!G1085,$EH$4='DATA ENTRY'!F1085),'DATA ENTRY'!S1085,"")))</f>
        <v/>
      </c>
      <c r="EO1086" s="3" t="str">
        <f>IF('DATA ENTRY'!CK1085="","",IF('DATA ENTRY'!E1085="","",IF(AND($EF$4='DATA ENTRY'!G1085,$EH$4='DATA ENTRY'!F1085),'DATA ENTRY'!E1085,"")))</f>
        <v/>
      </c>
      <c r="EP1086" s="3" t="str">
        <f>IF('DATA ENTRY'!CK1085="","",IF('DATA ENTRY'!D1085="","",IF(AND($EF$4='DATA ENTRY'!G1085,$EH$4='DATA ENTRY'!F1085),'DATA ENTRY'!D1085,"")))</f>
        <v/>
      </c>
      <c r="EQ1086" s="3" t="str">
        <f>IF('DATA ENTRY'!CK1085="","",IF('DATA ENTRY'!W1085="","",IF(AND($EF$4='DATA ENTRY'!G1085,$EH$4='DATA ENTRY'!F1085),'DATA ENTRY'!W1085,"")))</f>
        <v/>
      </c>
      <c r="ER1086" s="3" t="str">
        <f>IF('DATA ENTRY'!CK1085="","",IF('DATA ENTRY'!X1085="","",IF(AND($EF$4='DATA ENTRY'!G1085,$EH$4='DATA ENTRY'!F1085),'DATA ENTRY'!X1085,"")))</f>
        <v/>
      </c>
      <c r="ES1086" s="108" t="str">
        <f t="shared" si="271"/>
        <v/>
      </c>
      <c r="ET1086" s="108" t="str">
        <f>IF('DATA ENTRY'!CK1085="","",IF('DATA ENTRY'!D1085="","",IF(AND($EF$4='DATA ENTRY'!G1085,$EH$4='DATA ENTRY'!F1085),'DATA ENTRY'!G1085,"")))</f>
        <v/>
      </c>
      <c r="EY1086">
        <f t="shared" si="272"/>
        <v>0</v>
      </c>
    </row>
    <row r="1087" spans="1:155">
      <c r="A1087" t="str">
        <f>IF(S1087=0,"",1+(MAX($A$7:A1086)))</f>
        <v/>
      </c>
      <c r="B1087" s="224">
        <v>1081</v>
      </c>
      <c r="C1087" s="3" t="str">
        <f>IF('DATA ENTRY'!CK1086="","",IF('DATA ENTRY'!B1086="","",IF($D$4="All Post",'DATA ENTRY'!B1086,IF(AND($D$4='DATA ENTRY'!CK1086),'DATA ENTRY'!B1086,""))))</f>
        <v/>
      </c>
      <c r="D1087" s="3" t="str">
        <f>IF('DATA ENTRY'!CK1086="","",IF('DATA ENTRY'!C1086="","",IF($D$4="All Post",'DATA ENTRY'!C1086,IF(AND($D$4='DATA ENTRY'!CK1086),'DATA ENTRY'!C1086,""))))</f>
        <v/>
      </c>
      <c r="E1087" s="4" t="str">
        <f>IF('DATA ENTRY'!CK1086="","",IF('DATA ENTRY'!I1086="","",IF($D$4="All Post",'DATA ENTRY'!I1086,IF(AND($D$4='DATA ENTRY'!CK1086),'DATA ENTRY'!I1086,""))))</f>
        <v/>
      </c>
      <c r="F1087" s="4" t="str">
        <f>IF('DATA ENTRY'!CK1086="","",IF('DATA ENTRY'!CK1086="","",IF($D$4="All Post",'DATA ENTRY'!CK1086,IF(AND($D$4='DATA ENTRY'!CK1086),'DATA ENTRY'!CK1086,""))))</f>
        <v/>
      </c>
      <c r="G1087" s="3" t="str">
        <f>IF('DATA ENTRY'!CK1086="","",IF('DATA ENTRY'!N1086="","",IF($D$4="All Post",'DATA ENTRY'!N1086,IF(AND($D$4='DATA ENTRY'!CK1086),'DATA ENTRY'!N1086,""))))</f>
        <v/>
      </c>
      <c r="H1087" s="107" t="str">
        <f>IF('DATA ENTRY'!CK1086="","",IF('DATA ENTRY'!O1086="","",IF($D$4="All Post",'DATA ENTRY'!O1086,IF(AND($D$4='DATA ENTRY'!CK1086),'DATA ENTRY'!O1086,""))))</f>
        <v/>
      </c>
      <c r="I1087" s="3" t="str">
        <f>IF('DATA ENTRY'!CK1086="","",IF('DATA ENTRY'!P1086="","",IF($D$4="All Post",'DATA ENTRY'!P1086,IF(AND($D$4='DATA ENTRY'!CK1086),'DATA ENTRY'!P1086,""))))</f>
        <v/>
      </c>
      <c r="J1087" s="107" t="str">
        <f>IF('DATA ENTRY'!CK1086="","",IF('DATA ENTRY'!Q1086="","",IF($D$4="All Post",'DATA ENTRY'!Q1086,IF(AND($D$4='DATA ENTRY'!CK1086),'DATA ENTRY'!Q1086,""))))</f>
        <v/>
      </c>
      <c r="K1087" s="3" t="str">
        <f>IF('DATA ENTRY'!CK1086="","",IF('DATA ENTRY'!R1086="","",IF($D$4="All Post",'DATA ENTRY'!R1086,IF(AND($D$4='DATA ENTRY'!CK1086),'DATA ENTRY'!R1086,""))))</f>
        <v/>
      </c>
      <c r="L1087" s="3" t="str">
        <f>IF('DATA ENTRY'!CK1086="","",IF('DATA ENTRY'!S1086="","",IF($D$4="All Post",'DATA ENTRY'!S1086,IF(AND($D$4='DATA ENTRY'!CK1086),'DATA ENTRY'!S1086,""))))</f>
        <v/>
      </c>
      <c r="M1087" s="3" t="str">
        <f>IF('DATA ENTRY'!CK1086="","",IF('DATA ENTRY'!E1086="","",IF($D$4="All Post",'DATA ENTRY'!E1086,IF(AND($D$4='DATA ENTRY'!CK1086),'DATA ENTRY'!E1086,""))))</f>
        <v/>
      </c>
      <c r="N1087" s="3" t="str">
        <f>IF('DATA ENTRY'!CK1086="","",IF('DATA ENTRY'!W1086="","",IF($D$4="All Post",'DATA ENTRY'!W1086,IF(AND($D$4='DATA ENTRY'!CK1086),'DATA ENTRY'!W1086,""))))</f>
        <v/>
      </c>
      <c r="O1087" s="3" t="str">
        <f>IF('DATA ENTRY'!CK1086="","",IF('DATA ENTRY'!X1086="","",IF($D$4="All Post",'DATA ENTRY'!X1086,IF(AND($D$4='DATA ENTRY'!CK1086),'DATA ENTRY'!X1086,""))))</f>
        <v/>
      </c>
      <c r="P1087" s="3" t="str">
        <f>IF('DATA ENTRY'!CK1086="","",IF('DATA ENTRY'!G1086="","",IF($D$4="All Post",'DATA ENTRY'!G1086,IF(AND($D$4='DATA ENTRY'!CK1086),'DATA ENTRY'!G1086,""))))</f>
        <v/>
      </c>
      <c r="S1087">
        <f t="shared" si="259"/>
        <v>0</v>
      </c>
      <c r="T1087" t="str">
        <f t="shared" si="260"/>
        <v/>
      </c>
      <c r="BZ1087" t="str">
        <f t="shared" si="261"/>
        <v/>
      </c>
      <c r="CA1087" t="str">
        <f t="shared" si="262"/>
        <v/>
      </c>
      <c r="CB1087" s="224">
        <v>1081</v>
      </c>
      <c r="CC1087" s="3" t="str">
        <f>IF('DATA ENTRY'!CK1086="","",IF('DATA ENTRY'!B1086="","",IF(AND($CD$4='DATA ENTRY'!CK1086,$CG$4='DATA ENTRY'!D1086),'DATA ENTRY'!B1086,"")))</f>
        <v/>
      </c>
      <c r="CD1087" s="3" t="str">
        <f>IF('DATA ENTRY'!CK1086="","",IF('DATA ENTRY'!C1086="","",IF(AND($CD$4='DATA ENTRY'!CK1086,$CG$4='DATA ENTRY'!D1086),'DATA ENTRY'!C1086,"")))</f>
        <v/>
      </c>
      <c r="CE1087" s="4" t="str">
        <f>IF('DATA ENTRY'!CK1086="","",IF('DATA ENTRY'!I1086="","",IF(AND($CD$4='DATA ENTRY'!CK1086,$CG$4='DATA ENTRY'!D1086),'DATA ENTRY'!I1086,"")))</f>
        <v/>
      </c>
      <c r="CF1087" s="4" t="str">
        <f>IF('DATA ENTRY'!CK1086="","",IF('DATA ENTRY'!CK1086="","",IF(AND($CD$4='DATA ENTRY'!CK1086,$CG$4='DATA ENTRY'!D1086),'DATA ENTRY'!CK1086,"")))</f>
        <v/>
      </c>
      <c r="CG1087" s="3" t="str">
        <f>IF('DATA ENTRY'!CK1086="","",IF('DATA ENTRY'!N1086="","",IF(AND($CD$4='DATA ENTRY'!CK1086,$CG$4='DATA ENTRY'!D1086),'DATA ENTRY'!N1086,"")))</f>
        <v/>
      </c>
      <c r="CH1087" s="107" t="str">
        <f>IF('DATA ENTRY'!CK1086="","",IF('DATA ENTRY'!O1086="","",IF(AND($CD$4='DATA ENTRY'!CK1086,$CG$4='DATA ENTRY'!D1086),'DATA ENTRY'!O1086,"")))</f>
        <v/>
      </c>
      <c r="CI1087" s="3" t="str">
        <f>IF('DATA ENTRY'!CK1086="","",IF('DATA ENTRY'!P1086="","",IF(AND($CD$4='DATA ENTRY'!CK1086,$CG$4='DATA ENTRY'!D1086),'DATA ENTRY'!P1086,"")))</f>
        <v/>
      </c>
      <c r="CJ1087" s="107" t="str">
        <f>IF('DATA ENTRY'!CK1086="","",IF('DATA ENTRY'!Q1086="","",IF(AND($CD$4='DATA ENTRY'!CK1086,$CG$4='DATA ENTRY'!D1086),'DATA ENTRY'!Q1086,"")))</f>
        <v/>
      </c>
      <c r="CK1087" s="3" t="str">
        <f>IF('DATA ENTRY'!CK1086="","",IF('DATA ENTRY'!R1086="","",IF(AND($CD$4='DATA ENTRY'!CK1086,$CG$4='DATA ENTRY'!D1086),'DATA ENTRY'!R1086,"")))</f>
        <v/>
      </c>
      <c r="CL1087" s="3" t="str">
        <f>IF('DATA ENTRY'!CK1086="","",IF('DATA ENTRY'!S1086="","",IF(AND($CD$4='DATA ENTRY'!CK1086,$CG$4='DATA ENTRY'!D1086),'DATA ENTRY'!S1086,"")))</f>
        <v/>
      </c>
      <c r="CM1087" s="3" t="str">
        <f>IF('DATA ENTRY'!CK1086="","",IF('DATA ENTRY'!E1086="","",IF(AND($CD$4='DATA ENTRY'!CK1086,$CG$4='DATA ENTRY'!D1086),'DATA ENTRY'!E1086,"")))</f>
        <v/>
      </c>
      <c r="CN1087" s="3" t="str">
        <f>IF('DATA ENTRY'!CK1086="","",IF('DATA ENTRY'!W1086="","",IF(AND($CD$4='DATA ENTRY'!CK1086,$CG$4='DATA ENTRY'!D1086),'DATA ENTRY'!W1086,"")))</f>
        <v/>
      </c>
      <c r="CO1087" s="3" t="str">
        <f>IF('DATA ENTRY'!CK1086="","",IF('DATA ENTRY'!X1086="","",IF(AND($CD$4='DATA ENTRY'!CK1086,$CG$4='DATA ENTRY'!D1086),'DATA ENTRY'!X1086,"")))</f>
        <v/>
      </c>
      <c r="CP1087" s="108" t="str">
        <f t="shared" si="263"/>
        <v/>
      </c>
      <c r="CQ1087" s="108" t="str">
        <f>IF('DATA ENTRY'!CK1086="","",IF('DATA ENTRY'!G1086="","",IF(AND($CD$4='DATA ENTRY'!CK1086,$CG$4='DATA ENTRY'!D1086),'DATA ENTRY'!G1086,"")))</f>
        <v/>
      </c>
      <c r="CR1087" s="230" t="str">
        <f>IF('DATA ENTRY'!CK1086="","",IF('DATA ENTRY'!D1086="","",IF(AND($CD$4='DATA ENTRY'!CK1086,$CG$4='DATA ENTRY'!D1086),'DATA ENTRY'!D1086,"")))</f>
        <v/>
      </c>
      <c r="CS1087">
        <f t="shared" si="264"/>
        <v>0</v>
      </c>
      <c r="CT1087">
        <f t="shared" si="265"/>
        <v>0</v>
      </c>
      <c r="CV1087" s="139"/>
      <c r="CX1087">
        <f t="shared" si="266"/>
        <v>0</v>
      </c>
      <c r="DB1087" t="str">
        <f t="shared" si="273"/>
        <v/>
      </c>
      <c r="DC1087" t="str">
        <f t="shared" si="274"/>
        <v/>
      </c>
      <c r="DD1087" s="224">
        <v>1081</v>
      </c>
      <c r="DE1087" s="3" t="str">
        <f>IF('DATA ENTRY'!CK1086="","",IF('DATA ENTRY'!B1086="","",IF(AND($DF$4='DATA ENTRY'!D1086),'DATA ENTRY'!B1086,"")))</f>
        <v/>
      </c>
      <c r="DF1087" s="3" t="str">
        <f>IF('DATA ENTRY'!CK1086="","",IF('DATA ENTRY'!C1086="","",IF(AND($DF$4='DATA ENTRY'!D1086),'DATA ENTRY'!C1086,"")))</f>
        <v/>
      </c>
      <c r="DG1087" s="4" t="str">
        <f>IF('DATA ENTRY'!CK1086="","",IF('DATA ENTRY'!I1086="","",IF(AND($DF$4='DATA ENTRY'!D1086),'DATA ENTRY'!I1086,"")))</f>
        <v/>
      </c>
      <c r="DH1087" s="4" t="str">
        <f>IF('DATA ENTRY'!CK1086="","",IF('DATA ENTRY'!CK1086="","",IF(AND($DF$4='DATA ENTRY'!D1086),'DATA ENTRY'!CK1086,"")))</f>
        <v/>
      </c>
      <c r="DI1087" s="3" t="str">
        <f>IF('DATA ENTRY'!CK1086="","",IF('DATA ENTRY'!N1086="","",IF(AND($DF$4='DATA ENTRY'!D1086),'DATA ENTRY'!N1086,"")))</f>
        <v/>
      </c>
      <c r="DJ1087" s="107" t="str">
        <f>IF('DATA ENTRY'!CK1086="","",IF('DATA ENTRY'!O1086="","",IF(AND($DF$4='DATA ENTRY'!D1086),'DATA ENTRY'!O1086,"")))</f>
        <v/>
      </c>
      <c r="DK1087" s="3" t="str">
        <f>IF('DATA ENTRY'!CK1086="","",IF('DATA ENTRY'!P1086="","",IF(AND($DF$4='DATA ENTRY'!D1086),'DATA ENTRY'!P1086,"")))</f>
        <v/>
      </c>
      <c r="DL1087" s="107" t="str">
        <f>IF('DATA ENTRY'!CK1086="","",IF('DATA ENTRY'!Q1086="","",IF(AND($DF$4='DATA ENTRY'!D1086),'DATA ENTRY'!Q1086,"")))</f>
        <v/>
      </c>
      <c r="DM1087" s="3" t="str">
        <f>IF('DATA ENTRY'!CK1086="","",IF('DATA ENTRY'!R1086="","",IF(AND($DF$4='DATA ENTRY'!D1086),'DATA ENTRY'!R1086,"")))</f>
        <v/>
      </c>
      <c r="DN1087" s="107" t="str">
        <f>IF('DATA ENTRY'!CK1086="","",IF('DATA ENTRY'!S1086="","",IF(AND($DF$4='DATA ENTRY'!D1086),'DATA ENTRY'!S1086,"")))</f>
        <v/>
      </c>
      <c r="DO1087" s="3" t="str">
        <f>IF('DATA ENTRY'!CK1086="","",IF('DATA ENTRY'!E1086="","",IF(AND($DF$4='DATA ENTRY'!D1086),'DATA ENTRY'!E1086,"")))</f>
        <v/>
      </c>
      <c r="DP1087" s="3" t="str">
        <f>IF('DATA ENTRY'!CK1086="","",IF('DATA ENTRY'!D1086="","",IF(AND($DF$4='DATA ENTRY'!D1086),'DATA ENTRY'!D1086,"")))</f>
        <v/>
      </c>
      <c r="DQ1087" s="3" t="str">
        <f>IF('DATA ENTRY'!CK1086="","",IF('DATA ENTRY'!W1086="","",IF(AND($DF$4='DATA ENTRY'!D1086),'DATA ENTRY'!W1086,"")))</f>
        <v/>
      </c>
      <c r="DR1087" s="3" t="str">
        <f>IF('DATA ENTRY'!CK1086="","",IF('DATA ENTRY'!X1086="","",IF(AND($DF$4='DATA ENTRY'!D1086),'DATA ENTRY'!X1086,"")))</f>
        <v/>
      </c>
      <c r="DS1087" s="108" t="str">
        <f t="shared" si="267"/>
        <v/>
      </c>
      <c r="DT1087" s="108" t="str">
        <f>IF('DATA ENTRY'!CK1086="","",IF('DATA ENTRY'!D1086="","",IF(AND($DF$4='DATA ENTRY'!D1086),'DATA ENTRY'!G1086,"")))</f>
        <v/>
      </c>
      <c r="DY1087">
        <f t="shared" si="268"/>
        <v>0</v>
      </c>
      <c r="EB1087" t="str">
        <f t="shared" si="269"/>
        <v/>
      </c>
      <c r="EC1087" t="str">
        <f t="shared" si="270"/>
        <v/>
      </c>
      <c r="ED1087" s="224">
        <v>1081</v>
      </c>
      <c r="EE1087" s="3" t="str">
        <f>IF('DATA ENTRY'!CK1086="","",IF('DATA ENTRY'!B1086="","",IF(AND($EF$4='DATA ENTRY'!G1086,$EH$4='DATA ENTRY'!F1086),'DATA ENTRY'!B1086,"")))</f>
        <v/>
      </c>
      <c r="EF1087" s="3" t="str">
        <f>IF('DATA ENTRY'!CK1086="","",IF('DATA ENTRY'!C1086="","",IF(AND($EF$4='DATA ENTRY'!G1086,$EH$4='DATA ENTRY'!F1086),'DATA ENTRY'!C1086,"")))</f>
        <v/>
      </c>
      <c r="EG1087" s="4" t="str">
        <f>IF('DATA ENTRY'!CK1086="","",IF('DATA ENTRY'!I1086="","",IF(AND($EF$4='DATA ENTRY'!G1086,$EH$4='DATA ENTRY'!F1086),'DATA ENTRY'!I1086,"")))</f>
        <v/>
      </c>
      <c r="EH1087" s="4" t="str">
        <f>IF('DATA ENTRY'!CK1086="","",IF('DATA ENTRY'!CK1086="","",IF(AND($EF$4='DATA ENTRY'!G1086,$EH$4='DATA ENTRY'!F1086),'DATA ENTRY'!CK1086,"")))</f>
        <v/>
      </c>
      <c r="EI1087" s="3" t="str">
        <f>IF('DATA ENTRY'!CK1086="","",IF('DATA ENTRY'!N1086="","",IF(AND($EF$4='DATA ENTRY'!G1086,$EH$4='DATA ENTRY'!F1086),'DATA ENTRY'!N1086,"")))</f>
        <v/>
      </c>
      <c r="EJ1087" s="107" t="str">
        <f>IF('DATA ENTRY'!CK1086="","",IF('DATA ENTRY'!O1086="","",IF(AND($EF$4='DATA ENTRY'!G1086,$EH$4='DATA ENTRY'!F1086),'DATA ENTRY'!O1086,"")))</f>
        <v/>
      </c>
      <c r="EK1087" s="3" t="str">
        <f>IF('DATA ENTRY'!CK1086="","",IF('DATA ENTRY'!P1086="","",IF(AND($EF$4='DATA ENTRY'!G1086,$EH$4='DATA ENTRY'!F1086),'DATA ENTRY'!P1086,"")))</f>
        <v/>
      </c>
      <c r="EL1087" s="107" t="str">
        <f>IF('DATA ENTRY'!CK1086="","",IF('DATA ENTRY'!Q1086="","",IF(AND($EF$4='DATA ENTRY'!G1086,$EH$4='DATA ENTRY'!F1086),'DATA ENTRY'!Q1086,"")))</f>
        <v/>
      </c>
      <c r="EM1087" s="3" t="str">
        <f>IF('DATA ENTRY'!CK1086="","",IF('DATA ENTRY'!R1086="","",IF(AND($EF$4='DATA ENTRY'!G1086,$EH$4='DATA ENTRY'!F1086),'DATA ENTRY'!R1086,"")))</f>
        <v/>
      </c>
      <c r="EN1087" s="107" t="str">
        <f>IF('DATA ENTRY'!CK1086="","",IF('DATA ENTRY'!S1086="","",IF(AND($EF$4='DATA ENTRY'!G1086,$EH$4='DATA ENTRY'!F1086),'DATA ENTRY'!S1086,"")))</f>
        <v/>
      </c>
      <c r="EO1087" s="3" t="str">
        <f>IF('DATA ENTRY'!CK1086="","",IF('DATA ENTRY'!E1086="","",IF(AND($EF$4='DATA ENTRY'!G1086,$EH$4='DATA ENTRY'!F1086),'DATA ENTRY'!E1086,"")))</f>
        <v/>
      </c>
      <c r="EP1087" s="3" t="str">
        <f>IF('DATA ENTRY'!CK1086="","",IF('DATA ENTRY'!D1086="","",IF(AND($EF$4='DATA ENTRY'!G1086,$EH$4='DATA ENTRY'!F1086),'DATA ENTRY'!D1086,"")))</f>
        <v/>
      </c>
      <c r="EQ1087" s="3" t="str">
        <f>IF('DATA ENTRY'!CK1086="","",IF('DATA ENTRY'!W1086="","",IF(AND($EF$4='DATA ENTRY'!G1086,$EH$4='DATA ENTRY'!F1086),'DATA ENTRY'!W1086,"")))</f>
        <v/>
      </c>
      <c r="ER1087" s="3" t="str">
        <f>IF('DATA ENTRY'!CK1086="","",IF('DATA ENTRY'!X1086="","",IF(AND($EF$4='DATA ENTRY'!G1086,$EH$4='DATA ENTRY'!F1086),'DATA ENTRY'!X1086,"")))</f>
        <v/>
      </c>
      <c r="ES1087" s="108" t="str">
        <f t="shared" si="271"/>
        <v/>
      </c>
      <c r="ET1087" s="108" t="str">
        <f>IF('DATA ENTRY'!CK1086="","",IF('DATA ENTRY'!D1086="","",IF(AND($EF$4='DATA ENTRY'!G1086,$EH$4='DATA ENTRY'!F1086),'DATA ENTRY'!G1086,"")))</f>
        <v/>
      </c>
      <c r="EY1087">
        <f t="shared" si="272"/>
        <v>0</v>
      </c>
    </row>
    <row r="1088" spans="1:155">
      <c r="A1088" t="str">
        <f>IF(S1088=0,"",1+(MAX($A$7:A1087)))</f>
        <v/>
      </c>
      <c r="B1088" s="224">
        <v>1082</v>
      </c>
      <c r="C1088" s="3" t="str">
        <f>IF('DATA ENTRY'!CK1087="","",IF('DATA ENTRY'!B1087="","",IF($D$4="All Post",'DATA ENTRY'!B1087,IF(AND($D$4='DATA ENTRY'!CK1087),'DATA ENTRY'!B1087,""))))</f>
        <v/>
      </c>
      <c r="D1088" s="3" t="str">
        <f>IF('DATA ENTRY'!CK1087="","",IF('DATA ENTRY'!C1087="","",IF($D$4="All Post",'DATA ENTRY'!C1087,IF(AND($D$4='DATA ENTRY'!CK1087),'DATA ENTRY'!C1087,""))))</f>
        <v/>
      </c>
      <c r="E1088" s="4" t="str">
        <f>IF('DATA ENTRY'!CK1087="","",IF('DATA ENTRY'!I1087="","",IF($D$4="All Post",'DATA ENTRY'!I1087,IF(AND($D$4='DATA ENTRY'!CK1087),'DATA ENTRY'!I1087,""))))</f>
        <v/>
      </c>
      <c r="F1088" s="4" t="str">
        <f>IF('DATA ENTRY'!CK1087="","",IF('DATA ENTRY'!CK1087="","",IF($D$4="All Post",'DATA ENTRY'!CK1087,IF(AND($D$4='DATA ENTRY'!CK1087),'DATA ENTRY'!CK1087,""))))</f>
        <v/>
      </c>
      <c r="G1088" s="3" t="str">
        <f>IF('DATA ENTRY'!CK1087="","",IF('DATA ENTRY'!N1087="","",IF($D$4="All Post",'DATA ENTRY'!N1087,IF(AND($D$4='DATA ENTRY'!CK1087),'DATA ENTRY'!N1087,""))))</f>
        <v/>
      </c>
      <c r="H1088" s="107" t="str">
        <f>IF('DATA ENTRY'!CK1087="","",IF('DATA ENTRY'!O1087="","",IF($D$4="All Post",'DATA ENTRY'!O1087,IF(AND($D$4='DATA ENTRY'!CK1087),'DATA ENTRY'!O1087,""))))</f>
        <v/>
      </c>
      <c r="I1088" s="3" t="str">
        <f>IF('DATA ENTRY'!CK1087="","",IF('DATA ENTRY'!P1087="","",IF($D$4="All Post",'DATA ENTRY'!P1087,IF(AND($D$4='DATA ENTRY'!CK1087),'DATA ENTRY'!P1087,""))))</f>
        <v/>
      </c>
      <c r="J1088" s="107" t="str">
        <f>IF('DATA ENTRY'!CK1087="","",IF('DATA ENTRY'!Q1087="","",IF($D$4="All Post",'DATA ENTRY'!Q1087,IF(AND($D$4='DATA ENTRY'!CK1087),'DATA ENTRY'!Q1087,""))))</f>
        <v/>
      </c>
      <c r="K1088" s="3" t="str">
        <f>IF('DATA ENTRY'!CK1087="","",IF('DATA ENTRY'!R1087="","",IF($D$4="All Post",'DATA ENTRY'!R1087,IF(AND($D$4='DATA ENTRY'!CK1087),'DATA ENTRY'!R1087,""))))</f>
        <v/>
      </c>
      <c r="L1088" s="3" t="str">
        <f>IF('DATA ENTRY'!CK1087="","",IF('DATA ENTRY'!S1087="","",IF($D$4="All Post",'DATA ENTRY'!S1087,IF(AND($D$4='DATA ENTRY'!CK1087),'DATA ENTRY'!S1087,""))))</f>
        <v/>
      </c>
      <c r="M1088" s="3" t="str">
        <f>IF('DATA ENTRY'!CK1087="","",IF('DATA ENTRY'!E1087="","",IF($D$4="All Post",'DATA ENTRY'!E1087,IF(AND($D$4='DATA ENTRY'!CK1087),'DATA ENTRY'!E1087,""))))</f>
        <v/>
      </c>
      <c r="N1088" s="3" t="str">
        <f>IF('DATA ENTRY'!CK1087="","",IF('DATA ENTRY'!W1087="","",IF($D$4="All Post",'DATA ENTRY'!W1087,IF(AND($D$4='DATA ENTRY'!CK1087),'DATA ENTRY'!W1087,""))))</f>
        <v/>
      </c>
      <c r="O1088" s="3" t="str">
        <f>IF('DATA ENTRY'!CK1087="","",IF('DATA ENTRY'!X1087="","",IF($D$4="All Post",'DATA ENTRY'!X1087,IF(AND($D$4='DATA ENTRY'!CK1087),'DATA ENTRY'!X1087,""))))</f>
        <v/>
      </c>
      <c r="P1088" s="3" t="str">
        <f>IF('DATA ENTRY'!CK1087="","",IF('DATA ENTRY'!G1087="","",IF($D$4="All Post",'DATA ENTRY'!G1087,IF(AND($D$4='DATA ENTRY'!CK1087),'DATA ENTRY'!G1087,""))))</f>
        <v/>
      </c>
      <c r="S1088">
        <f t="shared" si="259"/>
        <v>0</v>
      </c>
      <c r="T1088" t="str">
        <f t="shared" si="260"/>
        <v/>
      </c>
      <c r="BZ1088" t="str">
        <f t="shared" si="261"/>
        <v/>
      </c>
      <c r="CA1088" t="str">
        <f t="shared" si="262"/>
        <v/>
      </c>
      <c r="CB1088" s="224">
        <v>1082</v>
      </c>
      <c r="CC1088" s="3" t="str">
        <f>IF('DATA ENTRY'!CK1087="","",IF('DATA ENTRY'!B1087="","",IF(AND($CD$4='DATA ENTRY'!CK1087,$CG$4='DATA ENTRY'!D1087),'DATA ENTRY'!B1087,"")))</f>
        <v/>
      </c>
      <c r="CD1088" s="3" t="str">
        <f>IF('DATA ENTRY'!CK1087="","",IF('DATA ENTRY'!C1087="","",IF(AND($CD$4='DATA ENTRY'!CK1087,$CG$4='DATA ENTRY'!D1087),'DATA ENTRY'!C1087,"")))</f>
        <v/>
      </c>
      <c r="CE1088" s="4" t="str">
        <f>IF('DATA ENTRY'!CK1087="","",IF('DATA ENTRY'!I1087="","",IF(AND($CD$4='DATA ENTRY'!CK1087,$CG$4='DATA ENTRY'!D1087),'DATA ENTRY'!I1087,"")))</f>
        <v/>
      </c>
      <c r="CF1088" s="4" t="str">
        <f>IF('DATA ENTRY'!CK1087="","",IF('DATA ENTRY'!CK1087="","",IF(AND($CD$4='DATA ENTRY'!CK1087,$CG$4='DATA ENTRY'!D1087),'DATA ENTRY'!CK1087,"")))</f>
        <v/>
      </c>
      <c r="CG1088" s="3" t="str">
        <f>IF('DATA ENTRY'!CK1087="","",IF('DATA ENTRY'!N1087="","",IF(AND($CD$4='DATA ENTRY'!CK1087,$CG$4='DATA ENTRY'!D1087),'DATA ENTRY'!N1087,"")))</f>
        <v/>
      </c>
      <c r="CH1088" s="107" t="str">
        <f>IF('DATA ENTRY'!CK1087="","",IF('DATA ENTRY'!O1087="","",IF(AND($CD$4='DATA ENTRY'!CK1087,$CG$4='DATA ENTRY'!D1087),'DATA ENTRY'!O1087,"")))</f>
        <v/>
      </c>
      <c r="CI1088" s="3" t="str">
        <f>IF('DATA ENTRY'!CK1087="","",IF('DATA ENTRY'!P1087="","",IF(AND($CD$4='DATA ENTRY'!CK1087,$CG$4='DATA ENTRY'!D1087),'DATA ENTRY'!P1087,"")))</f>
        <v/>
      </c>
      <c r="CJ1088" s="107" t="str">
        <f>IF('DATA ENTRY'!CK1087="","",IF('DATA ENTRY'!Q1087="","",IF(AND($CD$4='DATA ENTRY'!CK1087,$CG$4='DATA ENTRY'!D1087),'DATA ENTRY'!Q1087,"")))</f>
        <v/>
      </c>
      <c r="CK1088" s="3" t="str">
        <f>IF('DATA ENTRY'!CK1087="","",IF('DATA ENTRY'!R1087="","",IF(AND($CD$4='DATA ENTRY'!CK1087,$CG$4='DATA ENTRY'!D1087),'DATA ENTRY'!R1087,"")))</f>
        <v/>
      </c>
      <c r="CL1088" s="3" t="str">
        <f>IF('DATA ENTRY'!CK1087="","",IF('DATA ENTRY'!S1087="","",IF(AND($CD$4='DATA ENTRY'!CK1087,$CG$4='DATA ENTRY'!D1087),'DATA ENTRY'!S1087,"")))</f>
        <v/>
      </c>
      <c r="CM1088" s="3" t="str">
        <f>IF('DATA ENTRY'!CK1087="","",IF('DATA ENTRY'!E1087="","",IF(AND($CD$4='DATA ENTRY'!CK1087,$CG$4='DATA ENTRY'!D1087),'DATA ENTRY'!E1087,"")))</f>
        <v/>
      </c>
      <c r="CN1088" s="3" t="str">
        <f>IF('DATA ENTRY'!CK1087="","",IF('DATA ENTRY'!W1087="","",IF(AND($CD$4='DATA ENTRY'!CK1087,$CG$4='DATA ENTRY'!D1087),'DATA ENTRY'!W1087,"")))</f>
        <v/>
      </c>
      <c r="CO1088" s="3" t="str">
        <f>IF('DATA ENTRY'!CK1087="","",IF('DATA ENTRY'!X1087="","",IF(AND($CD$4='DATA ENTRY'!CK1087,$CG$4='DATA ENTRY'!D1087),'DATA ENTRY'!X1087,"")))</f>
        <v/>
      </c>
      <c r="CP1088" s="108" t="str">
        <f t="shared" si="263"/>
        <v/>
      </c>
      <c r="CQ1088" s="108" t="str">
        <f>IF('DATA ENTRY'!CK1087="","",IF('DATA ENTRY'!G1087="","",IF(AND($CD$4='DATA ENTRY'!CK1087,$CG$4='DATA ENTRY'!D1087),'DATA ENTRY'!G1087,"")))</f>
        <v/>
      </c>
      <c r="CR1088" s="230" t="str">
        <f>IF('DATA ENTRY'!CK1087="","",IF('DATA ENTRY'!D1087="","",IF(AND($CD$4='DATA ENTRY'!CK1087,$CG$4='DATA ENTRY'!D1087),'DATA ENTRY'!D1087,"")))</f>
        <v/>
      </c>
      <c r="CS1088">
        <f t="shared" si="264"/>
        <v>0</v>
      </c>
      <c r="CT1088">
        <f t="shared" si="265"/>
        <v>0</v>
      </c>
      <c r="CV1088" s="139"/>
      <c r="CX1088">
        <f t="shared" si="266"/>
        <v>0</v>
      </c>
      <c r="DB1088" t="str">
        <f t="shared" si="273"/>
        <v/>
      </c>
      <c r="DC1088" t="str">
        <f t="shared" si="274"/>
        <v/>
      </c>
      <c r="DD1088" s="224">
        <v>1082</v>
      </c>
      <c r="DE1088" s="3" t="str">
        <f>IF('DATA ENTRY'!CK1087="","",IF('DATA ENTRY'!B1087="","",IF(AND($DF$4='DATA ENTRY'!D1087),'DATA ENTRY'!B1087,"")))</f>
        <v/>
      </c>
      <c r="DF1088" s="3" t="str">
        <f>IF('DATA ENTRY'!CK1087="","",IF('DATA ENTRY'!C1087="","",IF(AND($DF$4='DATA ENTRY'!D1087),'DATA ENTRY'!C1087,"")))</f>
        <v/>
      </c>
      <c r="DG1088" s="4" t="str">
        <f>IF('DATA ENTRY'!CK1087="","",IF('DATA ENTRY'!I1087="","",IF(AND($DF$4='DATA ENTRY'!D1087),'DATA ENTRY'!I1087,"")))</f>
        <v/>
      </c>
      <c r="DH1088" s="4" t="str">
        <f>IF('DATA ENTRY'!CK1087="","",IF('DATA ENTRY'!CK1087="","",IF(AND($DF$4='DATA ENTRY'!D1087),'DATA ENTRY'!CK1087,"")))</f>
        <v/>
      </c>
      <c r="DI1088" s="3" t="str">
        <f>IF('DATA ENTRY'!CK1087="","",IF('DATA ENTRY'!N1087="","",IF(AND($DF$4='DATA ENTRY'!D1087),'DATA ENTRY'!N1087,"")))</f>
        <v/>
      </c>
      <c r="DJ1088" s="107" t="str">
        <f>IF('DATA ENTRY'!CK1087="","",IF('DATA ENTRY'!O1087="","",IF(AND($DF$4='DATA ENTRY'!D1087),'DATA ENTRY'!O1087,"")))</f>
        <v/>
      </c>
      <c r="DK1088" s="3" t="str">
        <f>IF('DATA ENTRY'!CK1087="","",IF('DATA ENTRY'!P1087="","",IF(AND($DF$4='DATA ENTRY'!D1087),'DATA ENTRY'!P1087,"")))</f>
        <v/>
      </c>
      <c r="DL1088" s="107" t="str">
        <f>IF('DATA ENTRY'!CK1087="","",IF('DATA ENTRY'!Q1087="","",IF(AND($DF$4='DATA ENTRY'!D1087),'DATA ENTRY'!Q1087,"")))</f>
        <v/>
      </c>
      <c r="DM1088" s="3" t="str">
        <f>IF('DATA ENTRY'!CK1087="","",IF('DATA ENTRY'!R1087="","",IF(AND($DF$4='DATA ENTRY'!D1087),'DATA ENTRY'!R1087,"")))</f>
        <v/>
      </c>
      <c r="DN1088" s="107" t="str">
        <f>IF('DATA ENTRY'!CK1087="","",IF('DATA ENTRY'!S1087="","",IF(AND($DF$4='DATA ENTRY'!D1087),'DATA ENTRY'!S1087,"")))</f>
        <v/>
      </c>
      <c r="DO1088" s="3" t="str">
        <f>IF('DATA ENTRY'!CK1087="","",IF('DATA ENTRY'!E1087="","",IF(AND($DF$4='DATA ENTRY'!D1087),'DATA ENTRY'!E1087,"")))</f>
        <v/>
      </c>
      <c r="DP1088" s="3" t="str">
        <f>IF('DATA ENTRY'!CK1087="","",IF('DATA ENTRY'!D1087="","",IF(AND($DF$4='DATA ENTRY'!D1087),'DATA ENTRY'!D1087,"")))</f>
        <v/>
      </c>
      <c r="DQ1088" s="3" t="str">
        <f>IF('DATA ENTRY'!CK1087="","",IF('DATA ENTRY'!W1087="","",IF(AND($DF$4='DATA ENTRY'!D1087),'DATA ENTRY'!W1087,"")))</f>
        <v/>
      </c>
      <c r="DR1088" s="3" t="str">
        <f>IF('DATA ENTRY'!CK1087="","",IF('DATA ENTRY'!X1087="","",IF(AND($DF$4='DATA ENTRY'!D1087),'DATA ENTRY'!X1087,"")))</f>
        <v/>
      </c>
      <c r="DS1088" s="108" t="str">
        <f t="shared" si="267"/>
        <v/>
      </c>
      <c r="DT1088" s="108" t="str">
        <f>IF('DATA ENTRY'!CK1087="","",IF('DATA ENTRY'!D1087="","",IF(AND($DF$4='DATA ENTRY'!D1087),'DATA ENTRY'!G1087,"")))</f>
        <v/>
      </c>
      <c r="DY1088">
        <f t="shared" si="268"/>
        <v>0</v>
      </c>
      <c r="EB1088" t="str">
        <f t="shared" si="269"/>
        <v/>
      </c>
      <c r="EC1088" t="str">
        <f t="shared" si="270"/>
        <v/>
      </c>
      <c r="ED1088" s="224">
        <v>1082</v>
      </c>
      <c r="EE1088" s="3" t="str">
        <f>IF('DATA ENTRY'!CK1087="","",IF('DATA ENTRY'!B1087="","",IF(AND($EF$4='DATA ENTRY'!G1087,$EH$4='DATA ENTRY'!F1087),'DATA ENTRY'!B1087,"")))</f>
        <v/>
      </c>
      <c r="EF1088" s="3" t="str">
        <f>IF('DATA ENTRY'!CK1087="","",IF('DATA ENTRY'!C1087="","",IF(AND($EF$4='DATA ENTRY'!G1087,$EH$4='DATA ENTRY'!F1087),'DATA ENTRY'!C1087,"")))</f>
        <v/>
      </c>
      <c r="EG1088" s="4" t="str">
        <f>IF('DATA ENTRY'!CK1087="","",IF('DATA ENTRY'!I1087="","",IF(AND($EF$4='DATA ENTRY'!G1087,$EH$4='DATA ENTRY'!F1087),'DATA ENTRY'!I1087,"")))</f>
        <v/>
      </c>
      <c r="EH1088" s="4" t="str">
        <f>IF('DATA ENTRY'!CK1087="","",IF('DATA ENTRY'!CK1087="","",IF(AND($EF$4='DATA ENTRY'!G1087,$EH$4='DATA ENTRY'!F1087),'DATA ENTRY'!CK1087,"")))</f>
        <v/>
      </c>
      <c r="EI1088" s="3" t="str">
        <f>IF('DATA ENTRY'!CK1087="","",IF('DATA ENTRY'!N1087="","",IF(AND($EF$4='DATA ENTRY'!G1087,$EH$4='DATA ENTRY'!F1087),'DATA ENTRY'!N1087,"")))</f>
        <v/>
      </c>
      <c r="EJ1088" s="107" t="str">
        <f>IF('DATA ENTRY'!CK1087="","",IF('DATA ENTRY'!O1087="","",IF(AND($EF$4='DATA ENTRY'!G1087,$EH$4='DATA ENTRY'!F1087),'DATA ENTRY'!O1087,"")))</f>
        <v/>
      </c>
      <c r="EK1088" s="3" t="str">
        <f>IF('DATA ENTRY'!CK1087="","",IF('DATA ENTRY'!P1087="","",IF(AND($EF$4='DATA ENTRY'!G1087,$EH$4='DATA ENTRY'!F1087),'DATA ENTRY'!P1087,"")))</f>
        <v/>
      </c>
      <c r="EL1088" s="107" t="str">
        <f>IF('DATA ENTRY'!CK1087="","",IF('DATA ENTRY'!Q1087="","",IF(AND($EF$4='DATA ENTRY'!G1087,$EH$4='DATA ENTRY'!F1087),'DATA ENTRY'!Q1087,"")))</f>
        <v/>
      </c>
      <c r="EM1088" s="3" t="str">
        <f>IF('DATA ENTRY'!CK1087="","",IF('DATA ENTRY'!R1087="","",IF(AND($EF$4='DATA ENTRY'!G1087,$EH$4='DATA ENTRY'!F1087),'DATA ENTRY'!R1087,"")))</f>
        <v/>
      </c>
      <c r="EN1088" s="107" t="str">
        <f>IF('DATA ENTRY'!CK1087="","",IF('DATA ENTRY'!S1087="","",IF(AND($EF$4='DATA ENTRY'!G1087,$EH$4='DATA ENTRY'!F1087),'DATA ENTRY'!S1087,"")))</f>
        <v/>
      </c>
      <c r="EO1088" s="3" t="str">
        <f>IF('DATA ENTRY'!CK1087="","",IF('DATA ENTRY'!E1087="","",IF(AND($EF$4='DATA ENTRY'!G1087,$EH$4='DATA ENTRY'!F1087),'DATA ENTRY'!E1087,"")))</f>
        <v/>
      </c>
      <c r="EP1088" s="3" t="str">
        <f>IF('DATA ENTRY'!CK1087="","",IF('DATA ENTRY'!D1087="","",IF(AND($EF$4='DATA ENTRY'!G1087,$EH$4='DATA ENTRY'!F1087),'DATA ENTRY'!D1087,"")))</f>
        <v/>
      </c>
      <c r="EQ1088" s="3" t="str">
        <f>IF('DATA ENTRY'!CK1087="","",IF('DATA ENTRY'!W1087="","",IF(AND($EF$4='DATA ENTRY'!G1087,$EH$4='DATA ENTRY'!F1087),'DATA ENTRY'!W1087,"")))</f>
        <v/>
      </c>
      <c r="ER1088" s="3" t="str">
        <f>IF('DATA ENTRY'!CK1087="","",IF('DATA ENTRY'!X1087="","",IF(AND($EF$4='DATA ENTRY'!G1087,$EH$4='DATA ENTRY'!F1087),'DATA ENTRY'!X1087,"")))</f>
        <v/>
      </c>
      <c r="ES1088" s="108" t="str">
        <f t="shared" si="271"/>
        <v/>
      </c>
      <c r="ET1088" s="108" t="str">
        <f>IF('DATA ENTRY'!CK1087="","",IF('DATA ENTRY'!D1087="","",IF(AND($EF$4='DATA ENTRY'!G1087,$EH$4='DATA ENTRY'!F1087),'DATA ENTRY'!G1087,"")))</f>
        <v/>
      </c>
      <c r="EY1088">
        <f t="shared" si="272"/>
        <v>0</v>
      </c>
    </row>
    <row r="1089" spans="1:155">
      <c r="A1089" t="str">
        <f>IF(S1089=0,"",1+(MAX($A$7:A1088)))</f>
        <v/>
      </c>
      <c r="B1089" s="224">
        <v>1083</v>
      </c>
      <c r="C1089" s="3" t="str">
        <f>IF('DATA ENTRY'!CK1088="","",IF('DATA ENTRY'!B1088="","",IF($D$4="All Post",'DATA ENTRY'!B1088,IF(AND($D$4='DATA ENTRY'!CK1088),'DATA ENTRY'!B1088,""))))</f>
        <v/>
      </c>
      <c r="D1089" s="3" t="str">
        <f>IF('DATA ENTRY'!CK1088="","",IF('DATA ENTRY'!C1088="","",IF($D$4="All Post",'DATA ENTRY'!C1088,IF(AND($D$4='DATA ENTRY'!CK1088),'DATA ENTRY'!C1088,""))))</f>
        <v/>
      </c>
      <c r="E1089" s="4" t="str">
        <f>IF('DATA ENTRY'!CK1088="","",IF('DATA ENTRY'!I1088="","",IF($D$4="All Post",'DATA ENTRY'!I1088,IF(AND($D$4='DATA ENTRY'!CK1088),'DATA ENTRY'!I1088,""))))</f>
        <v/>
      </c>
      <c r="F1089" s="4" t="str">
        <f>IF('DATA ENTRY'!CK1088="","",IF('DATA ENTRY'!CK1088="","",IF($D$4="All Post",'DATA ENTRY'!CK1088,IF(AND($D$4='DATA ENTRY'!CK1088),'DATA ENTRY'!CK1088,""))))</f>
        <v/>
      </c>
      <c r="G1089" s="3" t="str">
        <f>IF('DATA ENTRY'!CK1088="","",IF('DATA ENTRY'!N1088="","",IF($D$4="All Post",'DATA ENTRY'!N1088,IF(AND($D$4='DATA ENTRY'!CK1088),'DATA ENTRY'!N1088,""))))</f>
        <v/>
      </c>
      <c r="H1089" s="107" t="str">
        <f>IF('DATA ENTRY'!CK1088="","",IF('DATA ENTRY'!O1088="","",IF($D$4="All Post",'DATA ENTRY'!O1088,IF(AND($D$4='DATA ENTRY'!CK1088),'DATA ENTRY'!O1088,""))))</f>
        <v/>
      </c>
      <c r="I1089" s="3" t="str">
        <f>IF('DATA ENTRY'!CK1088="","",IF('DATA ENTRY'!P1088="","",IF($D$4="All Post",'DATA ENTRY'!P1088,IF(AND($D$4='DATA ENTRY'!CK1088),'DATA ENTRY'!P1088,""))))</f>
        <v/>
      </c>
      <c r="J1089" s="107" t="str">
        <f>IF('DATA ENTRY'!CK1088="","",IF('DATA ENTRY'!Q1088="","",IF($D$4="All Post",'DATA ENTRY'!Q1088,IF(AND($D$4='DATA ENTRY'!CK1088),'DATA ENTRY'!Q1088,""))))</f>
        <v/>
      </c>
      <c r="K1089" s="3" t="str">
        <f>IF('DATA ENTRY'!CK1088="","",IF('DATA ENTRY'!R1088="","",IF($D$4="All Post",'DATA ENTRY'!R1088,IF(AND($D$4='DATA ENTRY'!CK1088),'DATA ENTRY'!R1088,""))))</f>
        <v/>
      </c>
      <c r="L1089" s="3" t="str">
        <f>IF('DATA ENTRY'!CK1088="","",IF('DATA ENTRY'!S1088="","",IF($D$4="All Post",'DATA ENTRY'!S1088,IF(AND($D$4='DATA ENTRY'!CK1088),'DATA ENTRY'!S1088,""))))</f>
        <v/>
      </c>
      <c r="M1089" s="3" t="str">
        <f>IF('DATA ENTRY'!CK1088="","",IF('DATA ENTRY'!E1088="","",IF($D$4="All Post",'DATA ENTRY'!E1088,IF(AND($D$4='DATA ENTRY'!CK1088),'DATA ENTRY'!E1088,""))))</f>
        <v/>
      </c>
      <c r="N1089" s="3" t="str">
        <f>IF('DATA ENTRY'!CK1088="","",IF('DATA ENTRY'!W1088="","",IF($D$4="All Post",'DATA ENTRY'!W1088,IF(AND($D$4='DATA ENTRY'!CK1088),'DATA ENTRY'!W1088,""))))</f>
        <v/>
      </c>
      <c r="O1089" s="3" t="str">
        <f>IF('DATA ENTRY'!CK1088="","",IF('DATA ENTRY'!X1088="","",IF($D$4="All Post",'DATA ENTRY'!X1088,IF(AND($D$4='DATA ENTRY'!CK1088),'DATA ENTRY'!X1088,""))))</f>
        <v/>
      </c>
      <c r="P1089" s="3" t="str">
        <f>IF('DATA ENTRY'!CK1088="","",IF('DATA ENTRY'!G1088="","",IF($D$4="All Post",'DATA ENTRY'!G1088,IF(AND($D$4='DATA ENTRY'!CK1088),'DATA ENTRY'!G1088,""))))</f>
        <v/>
      </c>
      <c r="S1089">
        <f t="shared" si="259"/>
        <v>0</v>
      </c>
      <c r="T1089" t="str">
        <f t="shared" si="260"/>
        <v/>
      </c>
      <c r="BZ1089" t="str">
        <f t="shared" si="261"/>
        <v/>
      </c>
      <c r="CA1089" t="str">
        <f t="shared" si="262"/>
        <v/>
      </c>
      <c r="CB1089" s="224">
        <v>1083</v>
      </c>
      <c r="CC1089" s="3" t="str">
        <f>IF('DATA ENTRY'!CK1088="","",IF('DATA ENTRY'!B1088="","",IF(AND($CD$4='DATA ENTRY'!CK1088,$CG$4='DATA ENTRY'!D1088),'DATA ENTRY'!B1088,"")))</f>
        <v/>
      </c>
      <c r="CD1089" s="3" t="str">
        <f>IF('DATA ENTRY'!CK1088="","",IF('DATA ENTRY'!C1088="","",IF(AND($CD$4='DATA ENTRY'!CK1088,$CG$4='DATA ENTRY'!D1088),'DATA ENTRY'!C1088,"")))</f>
        <v/>
      </c>
      <c r="CE1089" s="4" t="str">
        <f>IF('DATA ENTRY'!CK1088="","",IF('DATA ENTRY'!I1088="","",IF(AND($CD$4='DATA ENTRY'!CK1088,$CG$4='DATA ENTRY'!D1088),'DATA ENTRY'!I1088,"")))</f>
        <v/>
      </c>
      <c r="CF1089" s="4" t="str">
        <f>IF('DATA ENTRY'!CK1088="","",IF('DATA ENTRY'!CK1088="","",IF(AND($CD$4='DATA ENTRY'!CK1088,$CG$4='DATA ENTRY'!D1088),'DATA ENTRY'!CK1088,"")))</f>
        <v/>
      </c>
      <c r="CG1089" s="3" t="str">
        <f>IF('DATA ENTRY'!CK1088="","",IF('DATA ENTRY'!N1088="","",IF(AND($CD$4='DATA ENTRY'!CK1088,$CG$4='DATA ENTRY'!D1088),'DATA ENTRY'!N1088,"")))</f>
        <v/>
      </c>
      <c r="CH1089" s="107" t="str">
        <f>IF('DATA ENTRY'!CK1088="","",IF('DATA ENTRY'!O1088="","",IF(AND($CD$4='DATA ENTRY'!CK1088,$CG$4='DATA ENTRY'!D1088),'DATA ENTRY'!O1088,"")))</f>
        <v/>
      </c>
      <c r="CI1089" s="3" t="str">
        <f>IF('DATA ENTRY'!CK1088="","",IF('DATA ENTRY'!P1088="","",IF(AND($CD$4='DATA ENTRY'!CK1088,$CG$4='DATA ENTRY'!D1088),'DATA ENTRY'!P1088,"")))</f>
        <v/>
      </c>
      <c r="CJ1089" s="107" t="str">
        <f>IF('DATA ENTRY'!CK1088="","",IF('DATA ENTRY'!Q1088="","",IF(AND($CD$4='DATA ENTRY'!CK1088,$CG$4='DATA ENTRY'!D1088),'DATA ENTRY'!Q1088,"")))</f>
        <v/>
      </c>
      <c r="CK1089" s="3" t="str">
        <f>IF('DATA ENTRY'!CK1088="","",IF('DATA ENTRY'!R1088="","",IF(AND($CD$4='DATA ENTRY'!CK1088,$CG$4='DATA ENTRY'!D1088),'DATA ENTRY'!R1088,"")))</f>
        <v/>
      </c>
      <c r="CL1089" s="3" t="str">
        <f>IF('DATA ENTRY'!CK1088="","",IF('DATA ENTRY'!S1088="","",IF(AND($CD$4='DATA ENTRY'!CK1088,$CG$4='DATA ENTRY'!D1088),'DATA ENTRY'!S1088,"")))</f>
        <v/>
      </c>
      <c r="CM1089" s="3" t="str">
        <f>IF('DATA ENTRY'!CK1088="","",IF('DATA ENTRY'!E1088="","",IF(AND($CD$4='DATA ENTRY'!CK1088,$CG$4='DATA ENTRY'!D1088),'DATA ENTRY'!E1088,"")))</f>
        <v/>
      </c>
      <c r="CN1089" s="3" t="str">
        <f>IF('DATA ENTRY'!CK1088="","",IF('DATA ENTRY'!W1088="","",IF(AND($CD$4='DATA ENTRY'!CK1088,$CG$4='DATA ENTRY'!D1088),'DATA ENTRY'!W1088,"")))</f>
        <v/>
      </c>
      <c r="CO1089" s="3" t="str">
        <f>IF('DATA ENTRY'!CK1088="","",IF('DATA ENTRY'!X1088="","",IF(AND($CD$4='DATA ENTRY'!CK1088,$CG$4='DATA ENTRY'!D1088),'DATA ENTRY'!X1088,"")))</f>
        <v/>
      </c>
      <c r="CP1089" s="108" t="str">
        <f t="shared" si="263"/>
        <v/>
      </c>
      <c r="CQ1089" s="108" t="str">
        <f>IF('DATA ENTRY'!CK1088="","",IF('DATA ENTRY'!G1088="","",IF(AND($CD$4='DATA ENTRY'!CK1088,$CG$4='DATA ENTRY'!D1088),'DATA ENTRY'!G1088,"")))</f>
        <v/>
      </c>
      <c r="CR1089" s="230" t="str">
        <f>IF('DATA ENTRY'!CK1088="","",IF('DATA ENTRY'!D1088="","",IF(AND($CD$4='DATA ENTRY'!CK1088,$CG$4='DATA ENTRY'!D1088),'DATA ENTRY'!D1088,"")))</f>
        <v/>
      </c>
      <c r="CS1089">
        <f t="shared" si="264"/>
        <v>0</v>
      </c>
      <c r="CT1089">
        <f t="shared" si="265"/>
        <v>0</v>
      </c>
      <c r="CV1089" s="139"/>
      <c r="CX1089">
        <f t="shared" si="266"/>
        <v>0</v>
      </c>
      <c r="DB1089" t="str">
        <f t="shared" si="273"/>
        <v/>
      </c>
      <c r="DC1089" t="str">
        <f t="shared" si="274"/>
        <v/>
      </c>
      <c r="DD1089" s="224">
        <v>1083</v>
      </c>
      <c r="DE1089" s="3" t="str">
        <f>IF('DATA ENTRY'!CK1088="","",IF('DATA ENTRY'!B1088="","",IF(AND($DF$4='DATA ENTRY'!D1088),'DATA ENTRY'!B1088,"")))</f>
        <v/>
      </c>
      <c r="DF1089" s="3" t="str">
        <f>IF('DATA ENTRY'!CK1088="","",IF('DATA ENTRY'!C1088="","",IF(AND($DF$4='DATA ENTRY'!D1088),'DATA ENTRY'!C1088,"")))</f>
        <v/>
      </c>
      <c r="DG1089" s="4" t="str">
        <f>IF('DATA ENTRY'!CK1088="","",IF('DATA ENTRY'!I1088="","",IF(AND($DF$4='DATA ENTRY'!D1088),'DATA ENTRY'!I1088,"")))</f>
        <v/>
      </c>
      <c r="DH1089" s="4" t="str">
        <f>IF('DATA ENTRY'!CK1088="","",IF('DATA ENTRY'!CK1088="","",IF(AND($DF$4='DATA ENTRY'!D1088),'DATA ENTRY'!CK1088,"")))</f>
        <v/>
      </c>
      <c r="DI1089" s="3" t="str">
        <f>IF('DATA ENTRY'!CK1088="","",IF('DATA ENTRY'!N1088="","",IF(AND($DF$4='DATA ENTRY'!D1088),'DATA ENTRY'!N1088,"")))</f>
        <v/>
      </c>
      <c r="DJ1089" s="107" t="str">
        <f>IF('DATA ENTRY'!CK1088="","",IF('DATA ENTRY'!O1088="","",IF(AND($DF$4='DATA ENTRY'!D1088),'DATA ENTRY'!O1088,"")))</f>
        <v/>
      </c>
      <c r="DK1089" s="3" t="str">
        <f>IF('DATA ENTRY'!CK1088="","",IF('DATA ENTRY'!P1088="","",IF(AND($DF$4='DATA ENTRY'!D1088),'DATA ENTRY'!P1088,"")))</f>
        <v/>
      </c>
      <c r="DL1089" s="107" t="str">
        <f>IF('DATA ENTRY'!CK1088="","",IF('DATA ENTRY'!Q1088="","",IF(AND($DF$4='DATA ENTRY'!D1088),'DATA ENTRY'!Q1088,"")))</f>
        <v/>
      </c>
      <c r="DM1089" s="3" t="str">
        <f>IF('DATA ENTRY'!CK1088="","",IF('DATA ENTRY'!R1088="","",IF(AND($DF$4='DATA ENTRY'!D1088),'DATA ENTRY'!R1088,"")))</f>
        <v/>
      </c>
      <c r="DN1089" s="107" t="str">
        <f>IF('DATA ENTRY'!CK1088="","",IF('DATA ENTRY'!S1088="","",IF(AND($DF$4='DATA ENTRY'!D1088),'DATA ENTRY'!S1088,"")))</f>
        <v/>
      </c>
      <c r="DO1089" s="3" t="str">
        <f>IF('DATA ENTRY'!CK1088="","",IF('DATA ENTRY'!E1088="","",IF(AND($DF$4='DATA ENTRY'!D1088),'DATA ENTRY'!E1088,"")))</f>
        <v/>
      </c>
      <c r="DP1089" s="3" t="str">
        <f>IF('DATA ENTRY'!CK1088="","",IF('DATA ENTRY'!D1088="","",IF(AND($DF$4='DATA ENTRY'!D1088),'DATA ENTRY'!D1088,"")))</f>
        <v/>
      </c>
      <c r="DQ1089" s="3" t="str">
        <f>IF('DATA ENTRY'!CK1088="","",IF('DATA ENTRY'!W1088="","",IF(AND($DF$4='DATA ENTRY'!D1088),'DATA ENTRY'!W1088,"")))</f>
        <v/>
      </c>
      <c r="DR1089" s="3" t="str">
        <f>IF('DATA ENTRY'!CK1088="","",IF('DATA ENTRY'!X1088="","",IF(AND($DF$4='DATA ENTRY'!D1088),'DATA ENTRY'!X1088,"")))</f>
        <v/>
      </c>
      <c r="DS1089" s="108" t="str">
        <f t="shared" si="267"/>
        <v/>
      </c>
      <c r="DT1089" s="108" t="str">
        <f>IF('DATA ENTRY'!CK1088="","",IF('DATA ENTRY'!D1088="","",IF(AND($DF$4='DATA ENTRY'!D1088),'DATA ENTRY'!G1088,"")))</f>
        <v/>
      </c>
      <c r="DY1089">
        <f t="shared" si="268"/>
        <v>0</v>
      </c>
      <c r="EB1089" t="str">
        <f t="shared" si="269"/>
        <v/>
      </c>
      <c r="EC1089" t="str">
        <f t="shared" si="270"/>
        <v/>
      </c>
      <c r="ED1089" s="224">
        <v>1083</v>
      </c>
      <c r="EE1089" s="3" t="str">
        <f>IF('DATA ENTRY'!CK1088="","",IF('DATA ENTRY'!B1088="","",IF(AND($EF$4='DATA ENTRY'!G1088,$EH$4='DATA ENTRY'!F1088),'DATA ENTRY'!B1088,"")))</f>
        <v/>
      </c>
      <c r="EF1089" s="3" t="str">
        <f>IF('DATA ENTRY'!CK1088="","",IF('DATA ENTRY'!C1088="","",IF(AND($EF$4='DATA ENTRY'!G1088,$EH$4='DATA ENTRY'!F1088),'DATA ENTRY'!C1088,"")))</f>
        <v/>
      </c>
      <c r="EG1089" s="4" t="str">
        <f>IF('DATA ENTRY'!CK1088="","",IF('DATA ENTRY'!I1088="","",IF(AND($EF$4='DATA ENTRY'!G1088,$EH$4='DATA ENTRY'!F1088),'DATA ENTRY'!I1088,"")))</f>
        <v/>
      </c>
      <c r="EH1089" s="4" t="str">
        <f>IF('DATA ENTRY'!CK1088="","",IF('DATA ENTRY'!CK1088="","",IF(AND($EF$4='DATA ENTRY'!G1088,$EH$4='DATA ENTRY'!F1088),'DATA ENTRY'!CK1088,"")))</f>
        <v/>
      </c>
      <c r="EI1089" s="3" t="str">
        <f>IF('DATA ENTRY'!CK1088="","",IF('DATA ENTRY'!N1088="","",IF(AND($EF$4='DATA ENTRY'!G1088,$EH$4='DATA ENTRY'!F1088),'DATA ENTRY'!N1088,"")))</f>
        <v/>
      </c>
      <c r="EJ1089" s="107" t="str">
        <f>IF('DATA ENTRY'!CK1088="","",IF('DATA ENTRY'!O1088="","",IF(AND($EF$4='DATA ENTRY'!G1088,$EH$4='DATA ENTRY'!F1088),'DATA ENTRY'!O1088,"")))</f>
        <v/>
      </c>
      <c r="EK1089" s="3" t="str">
        <f>IF('DATA ENTRY'!CK1088="","",IF('DATA ENTRY'!P1088="","",IF(AND($EF$4='DATA ENTRY'!G1088,$EH$4='DATA ENTRY'!F1088),'DATA ENTRY'!P1088,"")))</f>
        <v/>
      </c>
      <c r="EL1089" s="107" t="str">
        <f>IF('DATA ENTRY'!CK1088="","",IF('DATA ENTRY'!Q1088="","",IF(AND($EF$4='DATA ENTRY'!G1088,$EH$4='DATA ENTRY'!F1088),'DATA ENTRY'!Q1088,"")))</f>
        <v/>
      </c>
      <c r="EM1089" s="3" t="str">
        <f>IF('DATA ENTRY'!CK1088="","",IF('DATA ENTRY'!R1088="","",IF(AND($EF$4='DATA ENTRY'!G1088,$EH$4='DATA ENTRY'!F1088),'DATA ENTRY'!R1088,"")))</f>
        <v/>
      </c>
      <c r="EN1089" s="107" t="str">
        <f>IF('DATA ENTRY'!CK1088="","",IF('DATA ENTRY'!S1088="","",IF(AND($EF$4='DATA ENTRY'!G1088,$EH$4='DATA ENTRY'!F1088),'DATA ENTRY'!S1088,"")))</f>
        <v/>
      </c>
      <c r="EO1089" s="3" t="str">
        <f>IF('DATA ENTRY'!CK1088="","",IF('DATA ENTRY'!E1088="","",IF(AND($EF$4='DATA ENTRY'!G1088,$EH$4='DATA ENTRY'!F1088),'DATA ENTRY'!E1088,"")))</f>
        <v/>
      </c>
      <c r="EP1089" s="3" t="str">
        <f>IF('DATA ENTRY'!CK1088="","",IF('DATA ENTRY'!D1088="","",IF(AND($EF$4='DATA ENTRY'!G1088,$EH$4='DATA ENTRY'!F1088),'DATA ENTRY'!D1088,"")))</f>
        <v/>
      </c>
      <c r="EQ1089" s="3" t="str">
        <f>IF('DATA ENTRY'!CK1088="","",IF('DATA ENTRY'!W1088="","",IF(AND($EF$4='DATA ENTRY'!G1088,$EH$4='DATA ENTRY'!F1088),'DATA ENTRY'!W1088,"")))</f>
        <v/>
      </c>
      <c r="ER1089" s="3" t="str">
        <f>IF('DATA ENTRY'!CK1088="","",IF('DATA ENTRY'!X1088="","",IF(AND($EF$4='DATA ENTRY'!G1088,$EH$4='DATA ENTRY'!F1088),'DATA ENTRY'!X1088,"")))</f>
        <v/>
      </c>
      <c r="ES1089" s="108" t="str">
        <f t="shared" si="271"/>
        <v/>
      </c>
      <c r="ET1089" s="108" t="str">
        <f>IF('DATA ENTRY'!CK1088="","",IF('DATA ENTRY'!D1088="","",IF(AND($EF$4='DATA ENTRY'!G1088,$EH$4='DATA ENTRY'!F1088),'DATA ENTRY'!G1088,"")))</f>
        <v/>
      </c>
      <c r="EY1089">
        <f t="shared" si="272"/>
        <v>0</v>
      </c>
    </row>
    <row r="1090" spans="1:155">
      <c r="A1090" t="str">
        <f>IF(S1090=0,"",1+(MAX($A$7:A1089)))</f>
        <v/>
      </c>
      <c r="B1090" s="224">
        <v>1084</v>
      </c>
      <c r="C1090" s="3" t="str">
        <f>IF('DATA ENTRY'!CK1089="","",IF('DATA ENTRY'!B1089="","",IF($D$4="All Post",'DATA ENTRY'!B1089,IF(AND($D$4='DATA ENTRY'!CK1089),'DATA ENTRY'!B1089,""))))</f>
        <v/>
      </c>
      <c r="D1090" s="3" t="str">
        <f>IF('DATA ENTRY'!CK1089="","",IF('DATA ENTRY'!C1089="","",IF($D$4="All Post",'DATA ENTRY'!C1089,IF(AND($D$4='DATA ENTRY'!CK1089),'DATA ENTRY'!C1089,""))))</f>
        <v/>
      </c>
      <c r="E1090" s="4" t="str">
        <f>IF('DATA ENTRY'!CK1089="","",IF('DATA ENTRY'!I1089="","",IF($D$4="All Post",'DATA ENTRY'!I1089,IF(AND($D$4='DATA ENTRY'!CK1089),'DATA ENTRY'!I1089,""))))</f>
        <v/>
      </c>
      <c r="F1090" s="4" t="str">
        <f>IF('DATA ENTRY'!CK1089="","",IF('DATA ENTRY'!CK1089="","",IF($D$4="All Post",'DATA ENTRY'!CK1089,IF(AND($D$4='DATA ENTRY'!CK1089),'DATA ENTRY'!CK1089,""))))</f>
        <v/>
      </c>
      <c r="G1090" s="3" t="str">
        <f>IF('DATA ENTRY'!CK1089="","",IF('DATA ENTRY'!N1089="","",IF($D$4="All Post",'DATA ENTRY'!N1089,IF(AND($D$4='DATA ENTRY'!CK1089),'DATA ENTRY'!N1089,""))))</f>
        <v/>
      </c>
      <c r="H1090" s="107" t="str">
        <f>IF('DATA ENTRY'!CK1089="","",IF('DATA ENTRY'!O1089="","",IF($D$4="All Post",'DATA ENTRY'!O1089,IF(AND($D$4='DATA ENTRY'!CK1089),'DATA ENTRY'!O1089,""))))</f>
        <v/>
      </c>
      <c r="I1090" s="3" t="str">
        <f>IF('DATA ENTRY'!CK1089="","",IF('DATA ENTRY'!P1089="","",IF($D$4="All Post",'DATA ENTRY'!P1089,IF(AND($D$4='DATA ENTRY'!CK1089),'DATA ENTRY'!P1089,""))))</f>
        <v/>
      </c>
      <c r="J1090" s="107" t="str">
        <f>IF('DATA ENTRY'!CK1089="","",IF('DATA ENTRY'!Q1089="","",IF($D$4="All Post",'DATA ENTRY'!Q1089,IF(AND($D$4='DATA ENTRY'!CK1089),'DATA ENTRY'!Q1089,""))))</f>
        <v/>
      </c>
      <c r="K1090" s="3" t="str">
        <f>IF('DATA ENTRY'!CK1089="","",IF('DATA ENTRY'!R1089="","",IF($D$4="All Post",'DATA ENTRY'!R1089,IF(AND($D$4='DATA ENTRY'!CK1089),'DATA ENTRY'!R1089,""))))</f>
        <v/>
      </c>
      <c r="L1090" s="3" t="str">
        <f>IF('DATA ENTRY'!CK1089="","",IF('DATA ENTRY'!S1089="","",IF($D$4="All Post",'DATA ENTRY'!S1089,IF(AND($D$4='DATA ENTRY'!CK1089),'DATA ENTRY'!S1089,""))))</f>
        <v/>
      </c>
      <c r="M1090" s="3" t="str">
        <f>IF('DATA ENTRY'!CK1089="","",IF('DATA ENTRY'!E1089="","",IF($D$4="All Post",'DATA ENTRY'!E1089,IF(AND($D$4='DATA ENTRY'!CK1089),'DATA ENTRY'!E1089,""))))</f>
        <v/>
      </c>
      <c r="N1090" s="3" t="str">
        <f>IF('DATA ENTRY'!CK1089="","",IF('DATA ENTRY'!W1089="","",IF($D$4="All Post",'DATA ENTRY'!W1089,IF(AND($D$4='DATA ENTRY'!CK1089),'DATA ENTRY'!W1089,""))))</f>
        <v/>
      </c>
      <c r="O1090" s="3" t="str">
        <f>IF('DATA ENTRY'!CK1089="","",IF('DATA ENTRY'!X1089="","",IF($D$4="All Post",'DATA ENTRY'!X1089,IF(AND($D$4='DATA ENTRY'!CK1089),'DATA ENTRY'!X1089,""))))</f>
        <v/>
      </c>
      <c r="P1090" s="3" t="str">
        <f>IF('DATA ENTRY'!CK1089="","",IF('DATA ENTRY'!G1089="","",IF($D$4="All Post",'DATA ENTRY'!G1089,IF(AND($D$4='DATA ENTRY'!CK1089),'DATA ENTRY'!G1089,""))))</f>
        <v/>
      </c>
      <c r="S1090">
        <f t="shared" si="259"/>
        <v>0</v>
      </c>
      <c r="T1090" t="str">
        <f t="shared" si="260"/>
        <v/>
      </c>
      <c r="BZ1090" t="str">
        <f t="shared" si="261"/>
        <v/>
      </c>
      <c r="CA1090" t="str">
        <f t="shared" si="262"/>
        <v/>
      </c>
      <c r="CB1090" s="224">
        <v>1084</v>
      </c>
      <c r="CC1090" s="3" t="str">
        <f>IF('DATA ENTRY'!CK1089="","",IF('DATA ENTRY'!B1089="","",IF(AND($CD$4='DATA ENTRY'!CK1089,$CG$4='DATA ENTRY'!D1089),'DATA ENTRY'!B1089,"")))</f>
        <v/>
      </c>
      <c r="CD1090" s="3" t="str">
        <f>IF('DATA ENTRY'!CK1089="","",IF('DATA ENTRY'!C1089="","",IF(AND($CD$4='DATA ENTRY'!CK1089,$CG$4='DATA ENTRY'!D1089),'DATA ENTRY'!C1089,"")))</f>
        <v/>
      </c>
      <c r="CE1090" s="4" t="str">
        <f>IF('DATA ENTRY'!CK1089="","",IF('DATA ENTRY'!I1089="","",IF(AND($CD$4='DATA ENTRY'!CK1089,$CG$4='DATA ENTRY'!D1089),'DATA ENTRY'!I1089,"")))</f>
        <v/>
      </c>
      <c r="CF1090" s="4" t="str">
        <f>IF('DATA ENTRY'!CK1089="","",IF('DATA ENTRY'!CK1089="","",IF(AND($CD$4='DATA ENTRY'!CK1089,$CG$4='DATA ENTRY'!D1089),'DATA ENTRY'!CK1089,"")))</f>
        <v/>
      </c>
      <c r="CG1090" s="3" t="str">
        <f>IF('DATA ENTRY'!CK1089="","",IF('DATA ENTRY'!N1089="","",IF(AND($CD$4='DATA ENTRY'!CK1089,$CG$4='DATA ENTRY'!D1089),'DATA ENTRY'!N1089,"")))</f>
        <v/>
      </c>
      <c r="CH1090" s="107" t="str">
        <f>IF('DATA ENTRY'!CK1089="","",IF('DATA ENTRY'!O1089="","",IF(AND($CD$4='DATA ENTRY'!CK1089,$CG$4='DATA ENTRY'!D1089),'DATA ENTRY'!O1089,"")))</f>
        <v/>
      </c>
      <c r="CI1090" s="3" t="str">
        <f>IF('DATA ENTRY'!CK1089="","",IF('DATA ENTRY'!P1089="","",IF(AND($CD$4='DATA ENTRY'!CK1089,$CG$4='DATA ENTRY'!D1089),'DATA ENTRY'!P1089,"")))</f>
        <v/>
      </c>
      <c r="CJ1090" s="107" t="str">
        <f>IF('DATA ENTRY'!CK1089="","",IF('DATA ENTRY'!Q1089="","",IF(AND($CD$4='DATA ENTRY'!CK1089,$CG$4='DATA ENTRY'!D1089),'DATA ENTRY'!Q1089,"")))</f>
        <v/>
      </c>
      <c r="CK1090" s="3" t="str">
        <f>IF('DATA ENTRY'!CK1089="","",IF('DATA ENTRY'!R1089="","",IF(AND($CD$4='DATA ENTRY'!CK1089,$CG$4='DATA ENTRY'!D1089),'DATA ENTRY'!R1089,"")))</f>
        <v/>
      </c>
      <c r="CL1090" s="3" t="str">
        <f>IF('DATA ENTRY'!CK1089="","",IF('DATA ENTRY'!S1089="","",IF(AND($CD$4='DATA ENTRY'!CK1089,$CG$4='DATA ENTRY'!D1089),'DATA ENTRY'!S1089,"")))</f>
        <v/>
      </c>
      <c r="CM1090" s="3" t="str">
        <f>IF('DATA ENTRY'!CK1089="","",IF('DATA ENTRY'!E1089="","",IF(AND($CD$4='DATA ENTRY'!CK1089,$CG$4='DATA ENTRY'!D1089),'DATA ENTRY'!E1089,"")))</f>
        <v/>
      </c>
      <c r="CN1090" s="3" t="str">
        <f>IF('DATA ENTRY'!CK1089="","",IF('DATA ENTRY'!W1089="","",IF(AND($CD$4='DATA ENTRY'!CK1089,$CG$4='DATA ENTRY'!D1089),'DATA ENTRY'!W1089,"")))</f>
        <v/>
      </c>
      <c r="CO1090" s="3" t="str">
        <f>IF('DATA ENTRY'!CK1089="","",IF('DATA ENTRY'!X1089="","",IF(AND($CD$4='DATA ENTRY'!CK1089,$CG$4='DATA ENTRY'!D1089),'DATA ENTRY'!X1089,"")))</f>
        <v/>
      </c>
      <c r="CP1090" s="108" t="str">
        <f t="shared" si="263"/>
        <v/>
      </c>
      <c r="CQ1090" s="108" t="str">
        <f>IF('DATA ENTRY'!CK1089="","",IF('DATA ENTRY'!G1089="","",IF(AND($CD$4='DATA ENTRY'!CK1089,$CG$4='DATA ENTRY'!D1089),'DATA ENTRY'!G1089,"")))</f>
        <v/>
      </c>
      <c r="CR1090" s="230" t="str">
        <f>IF('DATA ENTRY'!CK1089="","",IF('DATA ENTRY'!D1089="","",IF(AND($CD$4='DATA ENTRY'!CK1089,$CG$4='DATA ENTRY'!D1089),'DATA ENTRY'!D1089,"")))</f>
        <v/>
      </c>
      <c r="CS1090">
        <f t="shared" si="264"/>
        <v>0</v>
      </c>
      <c r="CT1090">
        <f t="shared" si="265"/>
        <v>0</v>
      </c>
      <c r="CV1090" s="139"/>
      <c r="CX1090">
        <f t="shared" si="266"/>
        <v>0</v>
      </c>
      <c r="DB1090" t="str">
        <f t="shared" si="273"/>
        <v/>
      </c>
      <c r="DC1090" t="str">
        <f t="shared" si="274"/>
        <v/>
      </c>
      <c r="DD1090" s="224">
        <v>1084</v>
      </c>
      <c r="DE1090" s="3" t="str">
        <f>IF('DATA ENTRY'!CK1089="","",IF('DATA ENTRY'!B1089="","",IF(AND($DF$4='DATA ENTRY'!D1089),'DATA ENTRY'!B1089,"")))</f>
        <v/>
      </c>
      <c r="DF1090" s="3" t="str">
        <f>IF('DATA ENTRY'!CK1089="","",IF('DATA ENTRY'!C1089="","",IF(AND($DF$4='DATA ENTRY'!D1089),'DATA ENTRY'!C1089,"")))</f>
        <v/>
      </c>
      <c r="DG1090" s="4" t="str">
        <f>IF('DATA ENTRY'!CK1089="","",IF('DATA ENTRY'!I1089="","",IF(AND($DF$4='DATA ENTRY'!D1089),'DATA ENTRY'!I1089,"")))</f>
        <v/>
      </c>
      <c r="DH1090" s="4" t="str">
        <f>IF('DATA ENTRY'!CK1089="","",IF('DATA ENTRY'!CK1089="","",IF(AND($DF$4='DATA ENTRY'!D1089),'DATA ENTRY'!CK1089,"")))</f>
        <v/>
      </c>
      <c r="DI1090" s="3" t="str">
        <f>IF('DATA ENTRY'!CK1089="","",IF('DATA ENTRY'!N1089="","",IF(AND($DF$4='DATA ENTRY'!D1089),'DATA ENTRY'!N1089,"")))</f>
        <v/>
      </c>
      <c r="DJ1090" s="107" t="str">
        <f>IF('DATA ENTRY'!CK1089="","",IF('DATA ENTRY'!O1089="","",IF(AND($DF$4='DATA ENTRY'!D1089),'DATA ENTRY'!O1089,"")))</f>
        <v/>
      </c>
      <c r="DK1090" s="3" t="str">
        <f>IF('DATA ENTRY'!CK1089="","",IF('DATA ENTRY'!P1089="","",IF(AND($DF$4='DATA ENTRY'!D1089),'DATA ENTRY'!P1089,"")))</f>
        <v/>
      </c>
      <c r="DL1090" s="107" t="str">
        <f>IF('DATA ENTRY'!CK1089="","",IF('DATA ENTRY'!Q1089="","",IF(AND($DF$4='DATA ENTRY'!D1089),'DATA ENTRY'!Q1089,"")))</f>
        <v/>
      </c>
      <c r="DM1090" s="3" t="str">
        <f>IF('DATA ENTRY'!CK1089="","",IF('DATA ENTRY'!R1089="","",IF(AND($DF$4='DATA ENTRY'!D1089),'DATA ENTRY'!R1089,"")))</f>
        <v/>
      </c>
      <c r="DN1090" s="107" t="str">
        <f>IF('DATA ENTRY'!CK1089="","",IF('DATA ENTRY'!S1089="","",IF(AND($DF$4='DATA ENTRY'!D1089),'DATA ENTRY'!S1089,"")))</f>
        <v/>
      </c>
      <c r="DO1090" s="3" t="str">
        <f>IF('DATA ENTRY'!CK1089="","",IF('DATA ENTRY'!E1089="","",IF(AND($DF$4='DATA ENTRY'!D1089),'DATA ENTRY'!E1089,"")))</f>
        <v/>
      </c>
      <c r="DP1090" s="3" t="str">
        <f>IF('DATA ENTRY'!CK1089="","",IF('DATA ENTRY'!D1089="","",IF(AND($DF$4='DATA ENTRY'!D1089),'DATA ENTRY'!D1089,"")))</f>
        <v/>
      </c>
      <c r="DQ1090" s="3" t="str">
        <f>IF('DATA ENTRY'!CK1089="","",IF('DATA ENTRY'!W1089="","",IF(AND($DF$4='DATA ENTRY'!D1089),'DATA ENTRY'!W1089,"")))</f>
        <v/>
      </c>
      <c r="DR1090" s="3" t="str">
        <f>IF('DATA ENTRY'!CK1089="","",IF('DATA ENTRY'!X1089="","",IF(AND($DF$4='DATA ENTRY'!D1089),'DATA ENTRY'!X1089,"")))</f>
        <v/>
      </c>
      <c r="DS1090" s="108" t="str">
        <f t="shared" si="267"/>
        <v/>
      </c>
      <c r="DT1090" s="108" t="str">
        <f>IF('DATA ENTRY'!CK1089="","",IF('DATA ENTRY'!D1089="","",IF(AND($DF$4='DATA ENTRY'!D1089),'DATA ENTRY'!G1089,"")))</f>
        <v/>
      </c>
      <c r="DY1090">
        <f t="shared" si="268"/>
        <v>0</v>
      </c>
      <c r="EB1090" t="str">
        <f t="shared" si="269"/>
        <v/>
      </c>
      <c r="EC1090" t="str">
        <f t="shared" si="270"/>
        <v/>
      </c>
      <c r="ED1090" s="224">
        <v>1084</v>
      </c>
      <c r="EE1090" s="3" t="str">
        <f>IF('DATA ENTRY'!CK1089="","",IF('DATA ENTRY'!B1089="","",IF(AND($EF$4='DATA ENTRY'!G1089,$EH$4='DATA ENTRY'!F1089),'DATA ENTRY'!B1089,"")))</f>
        <v/>
      </c>
      <c r="EF1090" s="3" t="str">
        <f>IF('DATA ENTRY'!CK1089="","",IF('DATA ENTRY'!C1089="","",IF(AND($EF$4='DATA ENTRY'!G1089,$EH$4='DATA ENTRY'!F1089),'DATA ENTRY'!C1089,"")))</f>
        <v/>
      </c>
      <c r="EG1090" s="4" t="str">
        <f>IF('DATA ENTRY'!CK1089="","",IF('DATA ENTRY'!I1089="","",IF(AND($EF$4='DATA ENTRY'!G1089,$EH$4='DATA ENTRY'!F1089),'DATA ENTRY'!I1089,"")))</f>
        <v/>
      </c>
      <c r="EH1090" s="4" t="str">
        <f>IF('DATA ENTRY'!CK1089="","",IF('DATA ENTRY'!CK1089="","",IF(AND($EF$4='DATA ENTRY'!G1089,$EH$4='DATA ENTRY'!F1089),'DATA ENTRY'!CK1089,"")))</f>
        <v/>
      </c>
      <c r="EI1090" s="3" t="str">
        <f>IF('DATA ENTRY'!CK1089="","",IF('DATA ENTRY'!N1089="","",IF(AND($EF$4='DATA ENTRY'!G1089,$EH$4='DATA ENTRY'!F1089),'DATA ENTRY'!N1089,"")))</f>
        <v/>
      </c>
      <c r="EJ1090" s="107" t="str">
        <f>IF('DATA ENTRY'!CK1089="","",IF('DATA ENTRY'!O1089="","",IF(AND($EF$4='DATA ENTRY'!G1089,$EH$4='DATA ENTRY'!F1089),'DATA ENTRY'!O1089,"")))</f>
        <v/>
      </c>
      <c r="EK1090" s="3" t="str">
        <f>IF('DATA ENTRY'!CK1089="","",IF('DATA ENTRY'!P1089="","",IF(AND($EF$4='DATA ENTRY'!G1089,$EH$4='DATA ENTRY'!F1089),'DATA ENTRY'!P1089,"")))</f>
        <v/>
      </c>
      <c r="EL1090" s="107" t="str">
        <f>IF('DATA ENTRY'!CK1089="","",IF('DATA ENTRY'!Q1089="","",IF(AND($EF$4='DATA ENTRY'!G1089,$EH$4='DATA ENTRY'!F1089),'DATA ENTRY'!Q1089,"")))</f>
        <v/>
      </c>
      <c r="EM1090" s="3" t="str">
        <f>IF('DATA ENTRY'!CK1089="","",IF('DATA ENTRY'!R1089="","",IF(AND($EF$4='DATA ENTRY'!G1089,$EH$4='DATA ENTRY'!F1089),'DATA ENTRY'!R1089,"")))</f>
        <v/>
      </c>
      <c r="EN1090" s="107" t="str">
        <f>IF('DATA ENTRY'!CK1089="","",IF('DATA ENTRY'!S1089="","",IF(AND($EF$4='DATA ENTRY'!G1089,$EH$4='DATA ENTRY'!F1089),'DATA ENTRY'!S1089,"")))</f>
        <v/>
      </c>
      <c r="EO1090" s="3" t="str">
        <f>IF('DATA ENTRY'!CK1089="","",IF('DATA ENTRY'!E1089="","",IF(AND($EF$4='DATA ENTRY'!G1089,$EH$4='DATA ENTRY'!F1089),'DATA ENTRY'!E1089,"")))</f>
        <v/>
      </c>
      <c r="EP1090" s="3" t="str">
        <f>IF('DATA ENTRY'!CK1089="","",IF('DATA ENTRY'!D1089="","",IF(AND($EF$4='DATA ENTRY'!G1089,$EH$4='DATA ENTRY'!F1089),'DATA ENTRY'!D1089,"")))</f>
        <v/>
      </c>
      <c r="EQ1090" s="3" t="str">
        <f>IF('DATA ENTRY'!CK1089="","",IF('DATA ENTRY'!W1089="","",IF(AND($EF$4='DATA ENTRY'!G1089,$EH$4='DATA ENTRY'!F1089),'DATA ENTRY'!W1089,"")))</f>
        <v/>
      </c>
      <c r="ER1090" s="3" t="str">
        <f>IF('DATA ENTRY'!CK1089="","",IF('DATA ENTRY'!X1089="","",IF(AND($EF$4='DATA ENTRY'!G1089,$EH$4='DATA ENTRY'!F1089),'DATA ENTRY'!X1089,"")))</f>
        <v/>
      </c>
      <c r="ES1090" s="108" t="str">
        <f t="shared" si="271"/>
        <v/>
      </c>
      <c r="ET1090" s="108" t="str">
        <f>IF('DATA ENTRY'!CK1089="","",IF('DATA ENTRY'!D1089="","",IF(AND($EF$4='DATA ENTRY'!G1089,$EH$4='DATA ENTRY'!F1089),'DATA ENTRY'!G1089,"")))</f>
        <v/>
      </c>
      <c r="EY1090">
        <f t="shared" si="272"/>
        <v>0</v>
      </c>
    </row>
    <row r="1091" spans="1:155">
      <c r="A1091" t="str">
        <f>IF(S1091=0,"",1+(MAX($A$7:A1090)))</f>
        <v/>
      </c>
      <c r="B1091" s="224">
        <v>1085</v>
      </c>
      <c r="C1091" s="3" t="str">
        <f>IF('DATA ENTRY'!CK1090="","",IF('DATA ENTRY'!B1090="","",IF($D$4="All Post",'DATA ENTRY'!B1090,IF(AND($D$4='DATA ENTRY'!CK1090),'DATA ENTRY'!B1090,""))))</f>
        <v/>
      </c>
      <c r="D1091" s="3" t="str">
        <f>IF('DATA ENTRY'!CK1090="","",IF('DATA ENTRY'!C1090="","",IF($D$4="All Post",'DATA ENTRY'!C1090,IF(AND($D$4='DATA ENTRY'!CK1090),'DATA ENTRY'!C1090,""))))</f>
        <v/>
      </c>
      <c r="E1091" s="4" t="str">
        <f>IF('DATA ENTRY'!CK1090="","",IF('DATA ENTRY'!I1090="","",IF($D$4="All Post",'DATA ENTRY'!I1090,IF(AND($D$4='DATA ENTRY'!CK1090),'DATA ENTRY'!I1090,""))))</f>
        <v/>
      </c>
      <c r="F1091" s="4" t="str">
        <f>IF('DATA ENTRY'!CK1090="","",IF('DATA ENTRY'!CK1090="","",IF($D$4="All Post",'DATA ENTRY'!CK1090,IF(AND($D$4='DATA ENTRY'!CK1090),'DATA ENTRY'!CK1090,""))))</f>
        <v/>
      </c>
      <c r="G1091" s="3" t="str">
        <f>IF('DATA ENTRY'!CK1090="","",IF('DATA ENTRY'!N1090="","",IF($D$4="All Post",'DATA ENTRY'!N1090,IF(AND($D$4='DATA ENTRY'!CK1090),'DATA ENTRY'!N1090,""))))</f>
        <v/>
      </c>
      <c r="H1091" s="107" t="str">
        <f>IF('DATA ENTRY'!CK1090="","",IF('DATA ENTRY'!O1090="","",IF($D$4="All Post",'DATA ENTRY'!O1090,IF(AND($D$4='DATA ENTRY'!CK1090),'DATA ENTRY'!O1090,""))))</f>
        <v/>
      </c>
      <c r="I1091" s="3" t="str">
        <f>IF('DATA ENTRY'!CK1090="","",IF('DATA ENTRY'!P1090="","",IF($D$4="All Post",'DATA ENTRY'!P1090,IF(AND($D$4='DATA ENTRY'!CK1090),'DATA ENTRY'!P1090,""))))</f>
        <v/>
      </c>
      <c r="J1091" s="107" t="str">
        <f>IF('DATA ENTRY'!CK1090="","",IF('DATA ENTRY'!Q1090="","",IF($D$4="All Post",'DATA ENTRY'!Q1090,IF(AND($D$4='DATA ENTRY'!CK1090),'DATA ENTRY'!Q1090,""))))</f>
        <v/>
      </c>
      <c r="K1091" s="3" t="str">
        <f>IF('DATA ENTRY'!CK1090="","",IF('DATA ENTRY'!R1090="","",IF($D$4="All Post",'DATA ENTRY'!R1090,IF(AND($D$4='DATA ENTRY'!CK1090),'DATA ENTRY'!R1090,""))))</f>
        <v/>
      </c>
      <c r="L1091" s="3" t="str">
        <f>IF('DATA ENTRY'!CK1090="","",IF('DATA ENTRY'!S1090="","",IF($D$4="All Post",'DATA ENTRY'!S1090,IF(AND($D$4='DATA ENTRY'!CK1090),'DATA ENTRY'!S1090,""))))</f>
        <v/>
      </c>
      <c r="M1091" s="3" t="str">
        <f>IF('DATA ENTRY'!CK1090="","",IF('DATA ENTRY'!E1090="","",IF($D$4="All Post",'DATA ENTRY'!E1090,IF(AND($D$4='DATA ENTRY'!CK1090),'DATA ENTRY'!E1090,""))))</f>
        <v/>
      </c>
      <c r="N1091" s="3" t="str">
        <f>IF('DATA ENTRY'!CK1090="","",IF('DATA ENTRY'!W1090="","",IF($D$4="All Post",'DATA ENTRY'!W1090,IF(AND($D$4='DATA ENTRY'!CK1090),'DATA ENTRY'!W1090,""))))</f>
        <v/>
      </c>
      <c r="O1091" s="3" t="str">
        <f>IF('DATA ENTRY'!CK1090="","",IF('DATA ENTRY'!X1090="","",IF($D$4="All Post",'DATA ENTRY'!X1090,IF(AND($D$4='DATA ENTRY'!CK1090),'DATA ENTRY'!X1090,""))))</f>
        <v/>
      </c>
      <c r="P1091" s="3" t="str">
        <f>IF('DATA ENTRY'!CK1090="","",IF('DATA ENTRY'!G1090="","",IF($D$4="All Post",'DATA ENTRY'!G1090,IF(AND($D$4='DATA ENTRY'!CK1090),'DATA ENTRY'!G1090,""))))</f>
        <v/>
      </c>
      <c r="S1091">
        <f t="shared" si="259"/>
        <v>0</v>
      </c>
      <c r="T1091" t="str">
        <f t="shared" si="260"/>
        <v/>
      </c>
      <c r="BZ1091" t="str">
        <f t="shared" si="261"/>
        <v/>
      </c>
      <c r="CA1091" t="str">
        <f t="shared" si="262"/>
        <v/>
      </c>
      <c r="CB1091" s="224">
        <v>1085</v>
      </c>
      <c r="CC1091" s="3" t="str">
        <f>IF('DATA ENTRY'!CK1090="","",IF('DATA ENTRY'!B1090="","",IF(AND($CD$4='DATA ENTRY'!CK1090,$CG$4='DATA ENTRY'!D1090),'DATA ENTRY'!B1090,"")))</f>
        <v/>
      </c>
      <c r="CD1091" s="3" t="str">
        <f>IF('DATA ENTRY'!CK1090="","",IF('DATA ENTRY'!C1090="","",IF(AND($CD$4='DATA ENTRY'!CK1090,$CG$4='DATA ENTRY'!D1090),'DATA ENTRY'!C1090,"")))</f>
        <v/>
      </c>
      <c r="CE1091" s="4" t="str">
        <f>IF('DATA ENTRY'!CK1090="","",IF('DATA ENTRY'!I1090="","",IF(AND($CD$4='DATA ENTRY'!CK1090,$CG$4='DATA ENTRY'!D1090),'DATA ENTRY'!I1090,"")))</f>
        <v/>
      </c>
      <c r="CF1091" s="4" t="str">
        <f>IF('DATA ENTRY'!CK1090="","",IF('DATA ENTRY'!CK1090="","",IF(AND($CD$4='DATA ENTRY'!CK1090,$CG$4='DATA ENTRY'!D1090),'DATA ENTRY'!CK1090,"")))</f>
        <v/>
      </c>
      <c r="CG1091" s="3" t="str">
        <f>IF('DATA ENTRY'!CK1090="","",IF('DATA ENTRY'!N1090="","",IF(AND($CD$4='DATA ENTRY'!CK1090,$CG$4='DATA ENTRY'!D1090),'DATA ENTRY'!N1090,"")))</f>
        <v/>
      </c>
      <c r="CH1091" s="107" t="str">
        <f>IF('DATA ENTRY'!CK1090="","",IF('DATA ENTRY'!O1090="","",IF(AND($CD$4='DATA ENTRY'!CK1090,$CG$4='DATA ENTRY'!D1090),'DATA ENTRY'!O1090,"")))</f>
        <v/>
      </c>
      <c r="CI1091" s="3" t="str">
        <f>IF('DATA ENTRY'!CK1090="","",IF('DATA ENTRY'!P1090="","",IF(AND($CD$4='DATA ENTRY'!CK1090,$CG$4='DATA ENTRY'!D1090),'DATA ENTRY'!P1090,"")))</f>
        <v/>
      </c>
      <c r="CJ1091" s="107" t="str">
        <f>IF('DATA ENTRY'!CK1090="","",IF('DATA ENTRY'!Q1090="","",IF(AND($CD$4='DATA ENTRY'!CK1090,$CG$4='DATA ENTRY'!D1090),'DATA ENTRY'!Q1090,"")))</f>
        <v/>
      </c>
      <c r="CK1091" s="3" t="str">
        <f>IF('DATA ENTRY'!CK1090="","",IF('DATA ENTRY'!R1090="","",IF(AND($CD$4='DATA ENTRY'!CK1090,$CG$4='DATA ENTRY'!D1090),'DATA ENTRY'!R1090,"")))</f>
        <v/>
      </c>
      <c r="CL1091" s="3" t="str">
        <f>IF('DATA ENTRY'!CK1090="","",IF('DATA ENTRY'!S1090="","",IF(AND($CD$4='DATA ENTRY'!CK1090,$CG$4='DATA ENTRY'!D1090),'DATA ENTRY'!S1090,"")))</f>
        <v/>
      </c>
      <c r="CM1091" s="3" t="str">
        <f>IF('DATA ENTRY'!CK1090="","",IF('DATA ENTRY'!E1090="","",IF(AND($CD$4='DATA ENTRY'!CK1090,$CG$4='DATA ENTRY'!D1090),'DATA ENTRY'!E1090,"")))</f>
        <v/>
      </c>
      <c r="CN1091" s="3" t="str">
        <f>IF('DATA ENTRY'!CK1090="","",IF('DATA ENTRY'!W1090="","",IF(AND($CD$4='DATA ENTRY'!CK1090,$CG$4='DATA ENTRY'!D1090),'DATA ENTRY'!W1090,"")))</f>
        <v/>
      </c>
      <c r="CO1091" s="3" t="str">
        <f>IF('DATA ENTRY'!CK1090="","",IF('DATA ENTRY'!X1090="","",IF(AND($CD$4='DATA ENTRY'!CK1090,$CG$4='DATA ENTRY'!D1090),'DATA ENTRY'!X1090,"")))</f>
        <v/>
      </c>
      <c r="CP1091" s="108" t="str">
        <f t="shared" si="263"/>
        <v/>
      </c>
      <c r="CQ1091" s="108" t="str">
        <f>IF('DATA ENTRY'!CK1090="","",IF('DATA ENTRY'!G1090="","",IF(AND($CD$4='DATA ENTRY'!CK1090,$CG$4='DATA ENTRY'!D1090),'DATA ENTRY'!G1090,"")))</f>
        <v/>
      </c>
      <c r="CR1091" s="230" t="str">
        <f>IF('DATA ENTRY'!CK1090="","",IF('DATA ENTRY'!D1090="","",IF(AND($CD$4='DATA ENTRY'!CK1090,$CG$4='DATA ENTRY'!D1090),'DATA ENTRY'!D1090,"")))</f>
        <v/>
      </c>
      <c r="CS1091">
        <f t="shared" si="264"/>
        <v>0</v>
      </c>
      <c r="CT1091">
        <f t="shared" si="265"/>
        <v>0</v>
      </c>
      <c r="CV1091" s="139"/>
      <c r="CX1091">
        <f t="shared" si="266"/>
        <v>0</v>
      </c>
      <c r="DB1091" t="str">
        <f t="shared" si="273"/>
        <v/>
      </c>
      <c r="DC1091" t="str">
        <f t="shared" si="274"/>
        <v/>
      </c>
      <c r="DD1091" s="224">
        <v>1085</v>
      </c>
      <c r="DE1091" s="3" t="str">
        <f>IF('DATA ENTRY'!CK1090="","",IF('DATA ENTRY'!B1090="","",IF(AND($DF$4='DATA ENTRY'!D1090),'DATA ENTRY'!B1090,"")))</f>
        <v/>
      </c>
      <c r="DF1091" s="3" t="str">
        <f>IF('DATA ENTRY'!CK1090="","",IF('DATA ENTRY'!C1090="","",IF(AND($DF$4='DATA ENTRY'!D1090),'DATA ENTRY'!C1090,"")))</f>
        <v/>
      </c>
      <c r="DG1091" s="4" t="str">
        <f>IF('DATA ENTRY'!CK1090="","",IF('DATA ENTRY'!I1090="","",IF(AND($DF$4='DATA ENTRY'!D1090),'DATA ENTRY'!I1090,"")))</f>
        <v/>
      </c>
      <c r="DH1091" s="4" t="str">
        <f>IF('DATA ENTRY'!CK1090="","",IF('DATA ENTRY'!CK1090="","",IF(AND($DF$4='DATA ENTRY'!D1090),'DATA ENTRY'!CK1090,"")))</f>
        <v/>
      </c>
      <c r="DI1091" s="3" t="str">
        <f>IF('DATA ENTRY'!CK1090="","",IF('DATA ENTRY'!N1090="","",IF(AND($DF$4='DATA ENTRY'!D1090),'DATA ENTRY'!N1090,"")))</f>
        <v/>
      </c>
      <c r="DJ1091" s="107" t="str">
        <f>IF('DATA ENTRY'!CK1090="","",IF('DATA ENTRY'!O1090="","",IF(AND($DF$4='DATA ENTRY'!D1090),'DATA ENTRY'!O1090,"")))</f>
        <v/>
      </c>
      <c r="DK1091" s="3" t="str">
        <f>IF('DATA ENTRY'!CK1090="","",IF('DATA ENTRY'!P1090="","",IF(AND($DF$4='DATA ENTRY'!D1090),'DATA ENTRY'!P1090,"")))</f>
        <v/>
      </c>
      <c r="DL1091" s="107" t="str">
        <f>IF('DATA ENTRY'!CK1090="","",IF('DATA ENTRY'!Q1090="","",IF(AND($DF$4='DATA ENTRY'!D1090),'DATA ENTRY'!Q1090,"")))</f>
        <v/>
      </c>
      <c r="DM1091" s="3" t="str">
        <f>IF('DATA ENTRY'!CK1090="","",IF('DATA ENTRY'!R1090="","",IF(AND($DF$4='DATA ENTRY'!D1090),'DATA ENTRY'!R1090,"")))</f>
        <v/>
      </c>
      <c r="DN1091" s="107" t="str">
        <f>IF('DATA ENTRY'!CK1090="","",IF('DATA ENTRY'!S1090="","",IF(AND($DF$4='DATA ENTRY'!D1090),'DATA ENTRY'!S1090,"")))</f>
        <v/>
      </c>
      <c r="DO1091" s="3" t="str">
        <f>IF('DATA ENTRY'!CK1090="","",IF('DATA ENTRY'!E1090="","",IF(AND($DF$4='DATA ENTRY'!D1090),'DATA ENTRY'!E1090,"")))</f>
        <v/>
      </c>
      <c r="DP1091" s="3" t="str">
        <f>IF('DATA ENTRY'!CK1090="","",IF('DATA ENTRY'!D1090="","",IF(AND($DF$4='DATA ENTRY'!D1090),'DATA ENTRY'!D1090,"")))</f>
        <v/>
      </c>
      <c r="DQ1091" s="3" t="str">
        <f>IF('DATA ENTRY'!CK1090="","",IF('DATA ENTRY'!W1090="","",IF(AND($DF$4='DATA ENTRY'!D1090),'DATA ENTRY'!W1090,"")))</f>
        <v/>
      </c>
      <c r="DR1091" s="3" t="str">
        <f>IF('DATA ENTRY'!CK1090="","",IF('DATA ENTRY'!X1090="","",IF(AND($DF$4='DATA ENTRY'!D1090),'DATA ENTRY'!X1090,"")))</f>
        <v/>
      </c>
      <c r="DS1091" s="108" t="str">
        <f t="shared" si="267"/>
        <v/>
      </c>
      <c r="DT1091" s="108" t="str">
        <f>IF('DATA ENTRY'!CK1090="","",IF('DATA ENTRY'!D1090="","",IF(AND($DF$4='DATA ENTRY'!D1090),'DATA ENTRY'!G1090,"")))</f>
        <v/>
      </c>
      <c r="DY1091">
        <f t="shared" si="268"/>
        <v>0</v>
      </c>
      <c r="EB1091" t="str">
        <f t="shared" si="269"/>
        <v/>
      </c>
      <c r="EC1091" t="str">
        <f t="shared" si="270"/>
        <v/>
      </c>
      <c r="ED1091" s="224">
        <v>1085</v>
      </c>
      <c r="EE1091" s="3" t="str">
        <f>IF('DATA ENTRY'!CK1090="","",IF('DATA ENTRY'!B1090="","",IF(AND($EF$4='DATA ENTRY'!G1090,$EH$4='DATA ENTRY'!F1090),'DATA ENTRY'!B1090,"")))</f>
        <v/>
      </c>
      <c r="EF1091" s="3" t="str">
        <f>IF('DATA ENTRY'!CK1090="","",IF('DATA ENTRY'!C1090="","",IF(AND($EF$4='DATA ENTRY'!G1090,$EH$4='DATA ENTRY'!F1090),'DATA ENTRY'!C1090,"")))</f>
        <v/>
      </c>
      <c r="EG1091" s="4" t="str">
        <f>IF('DATA ENTRY'!CK1090="","",IF('DATA ENTRY'!I1090="","",IF(AND($EF$4='DATA ENTRY'!G1090,$EH$4='DATA ENTRY'!F1090),'DATA ENTRY'!I1090,"")))</f>
        <v/>
      </c>
      <c r="EH1091" s="4" t="str">
        <f>IF('DATA ENTRY'!CK1090="","",IF('DATA ENTRY'!CK1090="","",IF(AND($EF$4='DATA ENTRY'!G1090,$EH$4='DATA ENTRY'!F1090),'DATA ENTRY'!CK1090,"")))</f>
        <v/>
      </c>
      <c r="EI1091" s="3" t="str">
        <f>IF('DATA ENTRY'!CK1090="","",IF('DATA ENTRY'!N1090="","",IF(AND($EF$4='DATA ENTRY'!G1090,$EH$4='DATA ENTRY'!F1090),'DATA ENTRY'!N1090,"")))</f>
        <v/>
      </c>
      <c r="EJ1091" s="107" t="str">
        <f>IF('DATA ENTRY'!CK1090="","",IF('DATA ENTRY'!O1090="","",IF(AND($EF$4='DATA ENTRY'!G1090,$EH$4='DATA ENTRY'!F1090),'DATA ENTRY'!O1090,"")))</f>
        <v/>
      </c>
      <c r="EK1091" s="3" t="str">
        <f>IF('DATA ENTRY'!CK1090="","",IF('DATA ENTRY'!P1090="","",IF(AND($EF$4='DATA ENTRY'!G1090,$EH$4='DATA ENTRY'!F1090),'DATA ENTRY'!P1090,"")))</f>
        <v/>
      </c>
      <c r="EL1091" s="107" t="str">
        <f>IF('DATA ENTRY'!CK1090="","",IF('DATA ENTRY'!Q1090="","",IF(AND($EF$4='DATA ENTRY'!G1090,$EH$4='DATA ENTRY'!F1090),'DATA ENTRY'!Q1090,"")))</f>
        <v/>
      </c>
      <c r="EM1091" s="3" t="str">
        <f>IF('DATA ENTRY'!CK1090="","",IF('DATA ENTRY'!R1090="","",IF(AND($EF$4='DATA ENTRY'!G1090,$EH$4='DATA ENTRY'!F1090),'DATA ENTRY'!R1090,"")))</f>
        <v/>
      </c>
      <c r="EN1091" s="107" t="str">
        <f>IF('DATA ENTRY'!CK1090="","",IF('DATA ENTRY'!S1090="","",IF(AND($EF$4='DATA ENTRY'!G1090,$EH$4='DATA ENTRY'!F1090),'DATA ENTRY'!S1090,"")))</f>
        <v/>
      </c>
      <c r="EO1091" s="3" t="str">
        <f>IF('DATA ENTRY'!CK1090="","",IF('DATA ENTRY'!E1090="","",IF(AND($EF$4='DATA ENTRY'!G1090,$EH$4='DATA ENTRY'!F1090),'DATA ENTRY'!E1090,"")))</f>
        <v/>
      </c>
      <c r="EP1091" s="3" t="str">
        <f>IF('DATA ENTRY'!CK1090="","",IF('DATA ENTRY'!D1090="","",IF(AND($EF$4='DATA ENTRY'!G1090,$EH$4='DATA ENTRY'!F1090),'DATA ENTRY'!D1090,"")))</f>
        <v/>
      </c>
      <c r="EQ1091" s="3" t="str">
        <f>IF('DATA ENTRY'!CK1090="","",IF('DATA ENTRY'!W1090="","",IF(AND($EF$4='DATA ENTRY'!G1090,$EH$4='DATA ENTRY'!F1090),'DATA ENTRY'!W1090,"")))</f>
        <v/>
      </c>
      <c r="ER1091" s="3" t="str">
        <f>IF('DATA ENTRY'!CK1090="","",IF('DATA ENTRY'!X1090="","",IF(AND($EF$4='DATA ENTRY'!G1090,$EH$4='DATA ENTRY'!F1090),'DATA ENTRY'!X1090,"")))</f>
        <v/>
      </c>
      <c r="ES1091" s="108" t="str">
        <f t="shared" si="271"/>
        <v/>
      </c>
      <c r="ET1091" s="108" t="str">
        <f>IF('DATA ENTRY'!CK1090="","",IF('DATA ENTRY'!D1090="","",IF(AND($EF$4='DATA ENTRY'!G1090,$EH$4='DATA ENTRY'!F1090),'DATA ENTRY'!G1090,"")))</f>
        <v/>
      </c>
      <c r="EY1091">
        <f t="shared" si="272"/>
        <v>0</v>
      </c>
    </row>
    <row r="1092" spans="1:155">
      <c r="A1092" t="str">
        <f>IF(S1092=0,"",1+(MAX($A$7:A1091)))</f>
        <v/>
      </c>
      <c r="B1092" s="224">
        <v>1086</v>
      </c>
      <c r="C1092" s="3" t="str">
        <f>IF('DATA ENTRY'!CK1091="","",IF('DATA ENTRY'!B1091="","",IF($D$4="All Post",'DATA ENTRY'!B1091,IF(AND($D$4='DATA ENTRY'!CK1091),'DATA ENTRY'!B1091,""))))</f>
        <v/>
      </c>
      <c r="D1092" s="3" t="str">
        <f>IF('DATA ENTRY'!CK1091="","",IF('DATA ENTRY'!C1091="","",IF($D$4="All Post",'DATA ENTRY'!C1091,IF(AND($D$4='DATA ENTRY'!CK1091),'DATA ENTRY'!C1091,""))))</f>
        <v/>
      </c>
      <c r="E1092" s="4" t="str">
        <f>IF('DATA ENTRY'!CK1091="","",IF('DATA ENTRY'!I1091="","",IF($D$4="All Post",'DATA ENTRY'!I1091,IF(AND($D$4='DATA ENTRY'!CK1091),'DATA ENTRY'!I1091,""))))</f>
        <v/>
      </c>
      <c r="F1092" s="4" t="str">
        <f>IF('DATA ENTRY'!CK1091="","",IF('DATA ENTRY'!CK1091="","",IF($D$4="All Post",'DATA ENTRY'!CK1091,IF(AND($D$4='DATA ENTRY'!CK1091),'DATA ENTRY'!CK1091,""))))</f>
        <v/>
      </c>
      <c r="G1092" s="3" t="str">
        <f>IF('DATA ENTRY'!CK1091="","",IF('DATA ENTRY'!N1091="","",IF($D$4="All Post",'DATA ENTRY'!N1091,IF(AND($D$4='DATA ENTRY'!CK1091),'DATA ENTRY'!N1091,""))))</f>
        <v/>
      </c>
      <c r="H1092" s="107" t="str">
        <f>IF('DATA ENTRY'!CK1091="","",IF('DATA ENTRY'!O1091="","",IF($D$4="All Post",'DATA ENTRY'!O1091,IF(AND($D$4='DATA ENTRY'!CK1091),'DATA ENTRY'!O1091,""))))</f>
        <v/>
      </c>
      <c r="I1092" s="3" t="str">
        <f>IF('DATA ENTRY'!CK1091="","",IF('DATA ENTRY'!P1091="","",IF($D$4="All Post",'DATA ENTRY'!P1091,IF(AND($D$4='DATA ENTRY'!CK1091),'DATA ENTRY'!P1091,""))))</f>
        <v/>
      </c>
      <c r="J1092" s="107" t="str">
        <f>IF('DATA ENTRY'!CK1091="","",IF('DATA ENTRY'!Q1091="","",IF($D$4="All Post",'DATA ENTRY'!Q1091,IF(AND($D$4='DATA ENTRY'!CK1091),'DATA ENTRY'!Q1091,""))))</f>
        <v/>
      </c>
      <c r="K1092" s="3" t="str">
        <f>IF('DATA ENTRY'!CK1091="","",IF('DATA ENTRY'!R1091="","",IF($D$4="All Post",'DATA ENTRY'!R1091,IF(AND($D$4='DATA ENTRY'!CK1091),'DATA ENTRY'!R1091,""))))</f>
        <v/>
      </c>
      <c r="L1092" s="3" t="str">
        <f>IF('DATA ENTRY'!CK1091="","",IF('DATA ENTRY'!S1091="","",IF($D$4="All Post",'DATA ENTRY'!S1091,IF(AND($D$4='DATA ENTRY'!CK1091),'DATA ENTRY'!S1091,""))))</f>
        <v/>
      </c>
      <c r="M1092" s="3" t="str">
        <f>IF('DATA ENTRY'!CK1091="","",IF('DATA ENTRY'!E1091="","",IF($D$4="All Post",'DATA ENTRY'!E1091,IF(AND($D$4='DATA ENTRY'!CK1091),'DATA ENTRY'!E1091,""))))</f>
        <v/>
      </c>
      <c r="N1092" s="3" t="str">
        <f>IF('DATA ENTRY'!CK1091="","",IF('DATA ENTRY'!W1091="","",IF($D$4="All Post",'DATA ENTRY'!W1091,IF(AND($D$4='DATA ENTRY'!CK1091),'DATA ENTRY'!W1091,""))))</f>
        <v/>
      </c>
      <c r="O1092" s="3" t="str">
        <f>IF('DATA ENTRY'!CK1091="","",IF('DATA ENTRY'!X1091="","",IF($D$4="All Post",'DATA ENTRY'!X1091,IF(AND($D$4='DATA ENTRY'!CK1091),'DATA ENTRY'!X1091,""))))</f>
        <v/>
      </c>
      <c r="P1092" s="3" t="str">
        <f>IF('DATA ENTRY'!CK1091="","",IF('DATA ENTRY'!G1091="","",IF($D$4="All Post",'DATA ENTRY'!G1091,IF(AND($D$4='DATA ENTRY'!CK1091),'DATA ENTRY'!G1091,""))))</f>
        <v/>
      </c>
      <c r="S1092">
        <f t="shared" si="259"/>
        <v>0</v>
      </c>
      <c r="T1092" t="str">
        <f t="shared" si="260"/>
        <v/>
      </c>
      <c r="BZ1092" t="str">
        <f t="shared" si="261"/>
        <v/>
      </c>
      <c r="CA1092" t="str">
        <f t="shared" si="262"/>
        <v/>
      </c>
      <c r="CB1092" s="224">
        <v>1086</v>
      </c>
      <c r="CC1092" s="3" t="str">
        <f>IF('DATA ENTRY'!CK1091="","",IF('DATA ENTRY'!B1091="","",IF(AND($CD$4='DATA ENTRY'!CK1091,$CG$4='DATA ENTRY'!D1091),'DATA ENTRY'!B1091,"")))</f>
        <v/>
      </c>
      <c r="CD1092" s="3" t="str">
        <f>IF('DATA ENTRY'!CK1091="","",IF('DATA ENTRY'!C1091="","",IF(AND($CD$4='DATA ENTRY'!CK1091,$CG$4='DATA ENTRY'!D1091),'DATA ENTRY'!C1091,"")))</f>
        <v/>
      </c>
      <c r="CE1092" s="4" t="str">
        <f>IF('DATA ENTRY'!CK1091="","",IF('DATA ENTRY'!I1091="","",IF(AND($CD$4='DATA ENTRY'!CK1091,$CG$4='DATA ENTRY'!D1091),'DATA ENTRY'!I1091,"")))</f>
        <v/>
      </c>
      <c r="CF1092" s="4" t="str">
        <f>IF('DATA ENTRY'!CK1091="","",IF('DATA ENTRY'!CK1091="","",IF(AND($CD$4='DATA ENTRY'!CK1091,$CG$4='DATA ENTRY'!D1091),'DATA ENTRY'!CK1091,"")))</f>
        <v/>
      </c>
      <c r="CG1092" s="3" t="str">
        <f>IF('DATA ENTRY'!CK1091="","",IF('DATA ENTRY'!N1091="","",IF(AND($CD$4='DATA ENTRY'!CK1091,$CG$4='DATA ENTRY'!D1091),'DATA ENTRY'!N1091,"")))</f>
        <v/>
      </c>
      <c r="CH1092" s="107" t="str">
        <f>IF('DATA ENTRY'!CK1091="","",IF('DATA ENTRY'!O1091="","",IF(AND($CD$4='DATA ENTRY'!CK1091,$CG$4='DATA ENTRY'!D1091),'DATA ENTRY'!O1091,"")))</f>
        <v/>
      </c>
      <c r="CI1092" s="3" t="str">
        <f>IF('DATA ENTRY'!CK1091="","",IF('DATA ENTRY'!P1091="","",IF(AND($CD$4='DATA ENTRY'!CK1091,$CG$4='DATA ENTRY'!D1091),'DATA ENTRY'!P1091,"")))</f>
        <v/>
      </c>
      <c r="CJ1092" s="107" t="str">
        <f>IF('DATA ENTRY'!CK1091="","",IF('DATA ENTRY'!Q1091="","",IF(AND($CD$4='DATA ENTRY'!CK1091,$CG$4='DATA ENTRY'!D1091),'DATA ENTRY'!Q1091,"")))</f>
        <v/>
      </c>
      <c r="CK1092" s="3" t="str">
        <f>IF('DATA ENTRY'!CK1091="","",IF('DATA ENTRY'!R1091="","",IF(AND($CD$4='DATA ENTRY'!CK1091,$CG$4='DATA ENTRY'!D1091),'DATA ENTRY'!R1091,"")))</f>
        <v/>
      </c>
      <c r="CL1092" s="3" t="str">
        <f>IF('DATA ENTRY'!CK1091="","",IF('DATA ENTRY'!S1091="","",IF(AND($CD$4='DATA ENTRY'!CK1091,$CG$4='DATA ENTRY'!D1091),'DATA ENTRY'!S1091,"")))</f>
        <v/>
      </c>
      <c r="CM1092" s="3" t="str">
        <f>IF('DATA ENTRY'!CK1091="","",IF('DATA ENTRY'!E1091="","",IF(AND($CD$4='DATA ENTRY'!CK1091,$CG$4='DATA ENTRY'!D1091),'DATA ENTRY'!E1091,"")))</f>
        <v/>
      </c>
      <c r="CN1092" s="3" t="str">
        <f>IF('DATA ENTRY'!CK1091="","",IF('DATA ENTRY'!W1091="","",IF(AND($CD$4='DATA ENTRY'!CK1091,$CG$4='DATA ENTRY'!D1091),'DATA ENTRY'!W1091,"")))</f>
        <v/>
      </c>
      <c r="CO1092" s="3" t="str">
        <f>IF('DATA ENTRY'!CK1091="","",IF('DATA ENTRY'!X1091="","",IF(AND($CD$4='DATA ENTRY'!CK1091,$CG$4='DATA ENTRY'!D1091),'DATA ENTRY'!X1091,"")))</f>
        <v/>
      </c>
      <c r="CP1092" s="108" t="str">
        <f t="shared" si="263"/>
        <v/>
      </c>
      <c r="CQ1092" s="108" t="str">
        <f>IF('DATA ENTRY'!CK1091="","",IF('DATA ENTRY'!G1091="","",IF(AND($CD$4='DATA ENTRY'!CK1091,$CG$4='DATA ENTRY'!D1091),'DATA ENTRY'!G1091,"")))</f>
        <v/>
      </c>
      <c r="CR1092" s="230" t="str">
        <f>IF('DATA ENTRY'!CK1091="","",IF('DATA ENTRY'!D1091="","",IF(AND($CD$4='DATA ENTRY'!CK1091,$CG$4='DATA ENTRY'!D1091),'DATA ENTRY'!D1091,"")))</f>
        <v/>
      </c>
      <c r="CS1092">
        <f t="shared" si="264"/>
        <v>0</v>
      </c>
      <c r="CT1092">
        <f t="shared" si="265"/>
        <v>0</v>
      </c>
      <c r="CV1092" s="139"/>
      <c r="CX1092">
        <f t="shared" si="266"/>
        <v>0</v>
      </c>
      <c r="DB1092" t="str">
        <f t="shared" si="273"/>
        <v/>
      </c>
      <c r="DC1092" t="str">
        <f t="shared" si="274"/>
        <v/>
      </c>
      <c r="DD1092" s="224">
        <v>1086</v>
      </c>
      <c r="DE1092" s="3" t="str">
        <f>IF('DATA ENTRY'!CK1091="","",IF('DATA ENTRY'!B1091="","",IF(AND($DF$4='DATA ENTRY'!D1091),'DATA ENTRY'!B1091,"")))</f>
        <v/>
      </c>
      <c r="DF1092" s="3" t="str">
        <f>IF('DATA ENTRY'!CK1091="","",IF('DATA ENTRY'!C1091="","",IF(AND($DF$4='DATA ENTRY'!D1091),'DATA ENTRY'!C1091,"")))</f>
        <v/>
      </c>
      <c r="DG1092" s="4" t="str">
        <f>IF('DATA ENTRY'!CK1091="","",IF('DATA ENTRY'!I1091="","",IF(AND($DF$4='DATA ENTRY'!D1091),'DATA ENTRY'!I1091,"")))</f>
        <v/>
      </c>
      <c r="DH1092" s="4" t="str">
        <f>IF('DATA ENTRY'!CK1091="","",IF('DATA ENTRY'!CK1091="","",IF(AND($DF$4='DATA ENTRY'!D1091),'DATA ENTRY'!CK1091,"")))</f>
        <v/>
      </c>
      <c r="DI1092" s="3" t="str">
        <f>IF('DATA ENTRY'!CK1091="","",IF('DATA ENTRY'!N1091="","",IF(AND($DF$4='DATA ENTRY'!D1091),'DATA ENTRY'!N1091,"")))</f>
        <v/>
      </c>
      <c r="DJ1092" s="107" t="str">
        <f>IF('DATA ENTRY'!CK1091="","",IF('DATA ENTRY'!O1091="","",IF(AND($DF$4='DATA ENTRY'!D1091),'DATA ENTRY'!O1091,"")))</f>
        <v/>
      </c>
      <c r="DK1092" s="3" t="str">
        <f>IF('DATA ENTRY'!CK1091="","",IF('DATA ENTRY'!P1091="","",IF(AND($DF$4='DATA ENTRY'!D1091),'DATA ENTRY'!P1091,"")))</f>
        <v/>
      </c>
      <c r="DL1092" s="107" t="str">
        <f>IF('DATA ENTRY'!CK1091="","",IF('DATA ENTRY'!Q1091="","",IF(AND($DF$4='DATA ENTRY'!D1091),'DATA ENTRY'!Q1091,"")))</f>
        <v/>
      </c>
      <c r="DM1092" s="3" t="str">
        <f>IF('DATA ENTRY'!CK1091="","",IF('DATA ENTRY'!R1091="","",IF(AND($DF$4='DATA ENTRY'!D1091),'DATA ENTRY'!R1091,"")))</f>
        <v/>
      </c>
      <c r="DN1092" s="107" t="str">
        <f>IF('DATA ENTRY'!CK1091="","",IF('DATA ENTRY'!S1091="","",IF(AND($DF$4='DATA ENTRY'!D1091),'DATA ENTRY'!S1091,"")))</f>
        <v/>
      </c>
      <c r="DO1092" s="3" t="str">
        <f>IF('DATA ENTRY'!CK1091="","",IF('DATA ENTRY'!E1091="","",IF(AND($DF$4='DATA ENTRY'!D1091),'DATA ENTRY'!E1091,"")))</f>
        <v/>
      </c>
      <c r="DP1092" s="3" t="str">
        <f>IF('DATA ENTRY'!CK1091="","",IF('DATA ENTRY'!D1091="","",IF(AND($DF$4='DATA ENTRY'!D1091),'DATA ENTRY'!D1091,"")))</f>
        <v/>
      </c>
      <c r="DQ1092" s="3" t="str">
        <f>IF('DATA ENTRY'!CK1091="","",IF('DATA ENTRY'!W1091="","",IF(AND($DF$4='DATA ENTRY'!D1091),'DATA ENTRY'!W1091,"")))</f>
        <v/>
      </c>
      <c r="DR1092" s="3" t="str">
        <f>IF('DATA ENTRY'!CK1091="","",IF('DATA ENTRY'!X1091="","",IF(AND($DF$4='DATA ENTRY'!D1091),'DATA ENTRY'!X1091,"")))</f>
        <v/>
      </c>
      <c r="DS1092" s="108" t="str">
        <f t="shared" si="267"/>
        <v/>
      </c>
      <c r="DT1092" s="108" t="str">
        <f>IF('DATA ENTRY'!CK1091="","",IF('DATA ENTRY'!D1091="","",IF(AND($DF$4='DATA ENTRY'!D1091),'DATA ENTRY'!G1091,"")))</f>
        <v/>
      </c>
      <c r="DY1092">
        <f t="shared" si="268"/>
        <v>0</v>
      </c>
      <c r="EB1092" t="str">
        <f t="shared" si="269"/>
        <v/>
      </c>
      <c r="EC1092" t="str">
        <f t="shared" si="270"/>
        <v/>
      </c>
      <c r="ED1092" s="224">
        <v>1086</v>
      </c>
      <c r="EE1092" s="3" t="str">
        <f>IF('DATA ENTRY'!CK1091="","",IF('DATA ENTRY'!B1091="","",IF(AND($EF$4='DATA ENTRY'!G1091,$EH$4='DATA ENTRY'!F1091),'DATA ENTRY'!B1091,"")))</f>
        <v/>
      </c>
      <c r="EF1092" s="3" t="str">
        <f>IF('DATA ENTRY'!CK1091="","",IF('DATA ENTRY'!C1091="","",IF(AND($EF$4='DATA ENTRY'!G1091,$EH$4='DATA ENTRY'!F1091),'DATA ENTRY'!C1091,"")))</f>
        <v/>
      </c>
      <c r="EG1092" s="4" t="str">
        <f>IF('DATA ENTRY'!CK1091="","",IF('DATA ENTRY'!I1091="","",IF(AND($EF$4='DATA ENTRY'!G1091,$EH$4='DATA ENTRY'!F1091),'DATA ENTRY'!I1091,"")))</f>
        <v/>
      </c>
      <c r="EH1092" s="4" t="str">
        <f>IF('DATA ENTRY'!CK1091="","",IF('DATA ENTRY'!CK1091="","",IF(AND($EF$4='DATA ENTRY'!G1091,$EH$4='DATA ENTRY'!F1091),'DATA ENTRY'!CK1091,"")))</f>
        <v/>
      </c>
      <c r="EI1092" s="3" t="str">
        <f>IF('DATA ENTRY'!CK1091="","",IF('DATA ENTRY'!N1091="","",IF(AND($EF$4='DATA ENTRY'!G1091,$EH$4='DATA ENTRY'!F1091),'DATA ENTRY'!N1091,"")))</f>
        <v/>
      </c>
      <c r="EJ1092" s="107" t="str">
        <f>IF('DATA ENTRY'!CK1091="","",IF('DATA ENTRY'!O1091="","",IF(AND($EF$4='DATA ENTRY'!G1091,$EH$4='DATA ENTRY'!F1091),'DATA ENTRY'!O1091,"")))</f>
        <v/>
      </c>
      <c r="EK1092" s="3" t="str">
        <f>IF('DATA ENTRY'!CK1091="","",IF('DATA ENTRY'!P1091="","",IF(AND($EF$4='DATA ENTRY'!G1091,$EH$4='DATA ENTRY'!F1091),'DATA ENTRY'!P1091,"")))</f>
        <v/>
      </c>
      <c r="EL1092" s="107" t="str">
        <f>IF('DATA ENTRY'!CK1091="","",IF('DATA ENTRY'!Q1091="","",IF(AND($EF$4='DATA ENTRY'!G1091,$EH$4='DATA ENTRY'!F1091),'DATA ENTRY'!Q1091,"")))</f>
        <v/>
      </c>
      <c r="EM1092" s="3" t="str">
        <f>IF('DATA ENTRY'!CK1091="","",IF('DATA ENTRY'!R1091="","",IF(AND($EF$4='DATA ENTRY'!G1091,$EH$4='DATA ENTRY'!F1091),'DATA ENTRY'!R1091,"")))</f>
        <v/>
      </c>
      <c r="EN1092" s="107" t="str">
        <f>IF('DATA ENTRY'!CK1091="","",IF('DATA ENTRY'!S1091="","",IF(AND($EF$4='DATA ENTRY'!G1091,$EH$4='DATA ENTRY'!F1091),'DATA ENTRY'!S1091,"")))</f>
        <v/>
      </c>
      <c r="EO1092" s="3" t="str">
        <f>IF('DATA ENTRY'!CK1091="","",IF('DATA ENTRY'!E1091="","",IF(AND($EF$4='DATA ENTRY'!G1091,$EH$4='DATA ENTRY'!F1091),'DATA ENTRY'!E1091,"")))</f>
        <v/>
      </c>
      <c r="EP1092" s="3" t="str">
        <f>IF('DATA ENTRY'!CK1091="","",IF('DATA ENTRY'!D1091="","",IF(AND($EF$4='DATA ENTRY'!G1091,$EH$4='DATA ENTRY'!F1091),'DATA ENTRY'!D1091,"")))</f>
        <v/>
      </c>
      <c r="EQ1092" s="3" t="str">
        <f>IF('DATA ENTRY'!CK1091="","",IF('DATA ENTRY'!W1091="","",IF(AND($EF$4='DATA ENTRY'!G1091,$EH$4='DATA ENTRY'!F1091),'DATA ENTRY'!W1091,"")))</f>
        <v/>
      </c>
      <c r="ER1092" s="3" t="str">
        <f>IF('DATA ENTRY'!CK1091="","",IF('DATA ENTRY'!X1091="","",IF(AND($EF$4='DATA ENTRY'!G1091,$EH$4='DATA ENTRY'!F1091),'DATA ENTRY'!X1091,"")))</f>
        <v/>
      </c>
      <c r="ES1092" s="108" t="str">
        <f t="shared" si="271"/>
        <v/>
      </c>
      <c r="ET1092" s="108" t="str">
        <f>IF('DATA ENTRY'!CK1091="","",IF('DATA ENTRY'!D1091="","",IF(AND($EF$4='DATA ENTRY'!G1091,$EH$4='DATA ENTRY'!F1091),'DATA ENTRY'!G1091,"")))</f>
        <v/>
      </c>
      <c r="EY1092">
        <f t="shared" si="272"/>
        <v>0</v>
      </c>
    </row>
    <row r="1093" spans="1:155">
      <c r="A1093" t="str">
        <f>IF(S1093=0,"",1+(MAX($A$7:A1092)))</f>
        <v/>
      </c>
      <c r="B1093" s="224">
        <v>1087</v>
      </c>
      <c r="C1093" s="3" t="str">
        <f>IF('DATA ENTRY'!CK1092="","",IF('DATA ENTRY'!B1092="","",IF($D$4="All Post",'DATA ENTRY'!B1092,IF(AND($D$4='DATA ENTRY'!CK1092),'DATA ENTRY'!B1092,""))))</f>
        <v/>
      </c>
      <c r="D1093" s="3" t="str">
        <f>IF('DATA ENTRY'!CK1092="","",IF('DATA ENTRY'!C1092="","",IF($D$4="All Post",'DATA ENTRY'!C1092,IF(AND($D$4='DATA ENTRY'!CK1092),'DATA ENTRY'!C1092,""))))</f>
        <v/>
      </c>
      <c r="E1093" s="4" t="str">
        <f>IF('DATA ENTRY'!CK1092="","",IF('DATA ENTRY'!I1092="","",IF($D$4="All Post",'DATA ENTRY'!I1092,IF(AND($D$4='DATA ENTRY'!CK1092),'DATA ENTRY'!I1092,""))))</f>
        <v/>
      </c>
      <c r="F1093" s="4" t="str">
        <f>IF('DATA ENTRY'!CK1092="","",IF('DATA ENTRY'!CK1092="","",IF($D$4="All Post",'DATA ENTRY'!CK1092,IF(AND($D$4='DATA ENTRY'!CK1092),'DATA ENTRY'!CK1092,""))))</f>
        <v/>
      </c>
      <c r="G1093" s="3" t="str">
        <f>IF('DATA ENTRY'!CK1092="","",IF('DATA ENTRY'!N1092="","",IF($D$4="All Post",'DATA ENTRY'!N1092,IF(AND($D$4='DATA ENTRY'!CK1092),'DATA ENTRY'!N1092,""))))</f>
        <v/>
      </c>
      <c r="H1093" s="107" t="str">
        <f>IF('DATA ENTRY'!CK1092="","",IF('DATA ENTRY'!O1092="","",IF($D$4="All Post",'DATA ENTRY'!O1092,IF(AND($D$4='DATA ENTRY'!CK1092),'DATA ENTRY'!O1092,""))))</f>
        <v/>
      </c>
      <c r="I1093" s="3" t="str">
        <f>IF('DATA ENTRY'!CK1092="","",IF('DATA ENTRY'!P1092="","",IF($D$4="All Post",'DATA ENTRY'!P1092,IF(AND($D$4='DATA ENTRY'!CK1092),'DATA ENTRY'!P1092,""))))</f>
        <v/>
      </c>
      <c r="J1093" s="107" t="str">
        <f>IF('DATA ENTRY'!CK1092="","",IF('DATA ENTRY'!Q1092="","",IF($D$4="All Post",'DATA ENTRY'!Q1092,IF(AND($D$4='DATA ENTRY'!CK1092),'DATA ENTRY'!Q1092,""))))</f>
        <v/>
      </c>
      <c r="K1093" s="3" t="str">
        <f>IF('DATA ENTRY'!CK1092="","",IF('DATA ENTRY'!R1092="","",IF($D$4="All Post",'DATA ENTRY'!R1092,IF(AND($D$4='DATA ENTRY'!CK1092),'DATA ENTRY'!R1092,""))))</f>
        <v/>
      </c>
      <c r="L1093" s="3" t="str">
        <f>IF('DATA ENTRY'!CK1092="","",IF('DATA ENTRY'!S1092="","",IF($D$4="All Post",'DATA ENTRY'!S1092,IF(AND($D$4='DATA ENTRY'!CK1092),'DATA ENTRY'!S1092,""))))</f>
        <v/>
      </c>
      <c r="M1093" s="3" t="str">
        <f>IF('DATA ENTRY'!CK1092="","",IF('DATA ENTRY'!E1092="","",IF($D$4="All Post",'DATA ENTRY'!E1092,IF(AND($D$4='DATA ENTRY'!CK1092),'DATA ENTRY'!E1092,""))))</f>
        <v/>
      </c>
      <c r="N1093" s="3" t="str">
        <f>IF('DATA ENTRY'!CK1092="","",IF('DATA ENTRY'!W1092="","",IF($D$4="All Post",'DATA ENTRY'!W1092,IF(AND($D$4='DATA ENTRY'!CK1092),'DATA ENTRY'!W1092,""))))</f>
        <v/>
      </c>
      <c r="O1093" s="3" t="str">
        <f>IF('DATA ENTRY'!CK1092="","",IF('DATA ENTRY'!X1092="","",IF($D$4="All Post",'DATA ENTRY'!X1092,IF(AND($D$4='DATA ENTRY'!CK1092),'DATA ENTRY'!X1092,""))))</f>
        <v/>
      </c>
      <c r="P1093" s="3" t="str">
        <f>IF('DATA ENTRY'!CK1092="","",IF('DATA ENTRY'!G1092="","",IF($D$4="All Post",'DATA ENTRY'!G1092,IF(AND($D$4='DATA ENTRY'!CK1092),'DATA ENTRY'!G1092,""))))</f>
        <v/>
      </c>
      <c r="S1093">
        <f t="shared" si="259"/>
        <v>0</v>
      </c>
      <c r="T1093" t="str">
        <f t="shared" si="260"/>
        <v/>
      </c>
      <c r="BZ1093" t="str">
        <f t="shared" si="261"/>
        <v/>
      </c>
      <c r="CA1093" t="str">
        <f t="shared" si="262"/>
        <v/>
      </c>
      <c r="CB1093" s="224">
        <v>1087</v>
      </c>
      <c r="CC1093" s="3" t="str">
        <f>IF('DATA ENTRY'!CK1092="","",IF('DATA ENTRY'!B1092="","",IF(AND($CD$4='DATA ENTRY'!CK1092,$CG$4='DATA ENTRY'!D1092),'DATA ENTRY'!B1092,"")))</f>
        <v/>
      </c>
      <c r="CD1093" s="3" t="str">
        <f>IF('DATA ENTRY'!CK1092="","",IF('DATA ENTRY'!C1092="","",IF(AND($CD$4='DATA ENTRY'!CK1092,$CG$4='DATA ENTRY'!D1092),'DATA ENTRY'!C1092,"")))</f>
        <v/>
      </c>
      <c r="CE1093" s="4" t="str">
        <f>IF('DATA ENTRY'!CK1092="","",IF('DATA ENTRY'!I1092="","",IF(AND($CD$4='DATA ENTRY'!CK1092,$CG$4='DATA ENTRY'!D1092),'DATA ENTRY'!I1092,"")))</f>
        <v/>
      </c>
      <c r="CF1093" s="4" t="str">
        <f>IF('DATA ENTRY'!CK1092="","",IF('DATA ENTRY'!CK1092="","",IF(AND($CD$4='DATA ENTRY'!CK1092,$CG$4='DATA ENTRY'!D1092),'DATA ENTRY'!CK1092,"")))</f>
        <v/>
      </c>
      <c r="CG1093" s="3" t="str">
        <f>IF('DATA ENTRY'!CK1092="","",IF('DATA ENTRY'!N1092="","",IF(AND($CD$4='DATA ENTRY'!CK1092,$CG$4='DATA ENTRY'!D1092),'DATA ENTRY'!N1092,"")))</f>
        <v/>
      </c>
      <c r="CH1093" s="107" t="str">
        <f>IF('DATA ENTRY'!CK1092="","",IF('DATA ENTRY'!O1092="","",IF(AND($CD$4='DATA ENTRY'!CK1092,$CG$4='DATA ENTRY'!D1092),'DATA ENTRY'!O1092,"")))</f>
        <v/>
      </c>
      <c r="CI1093" s="3" t="str">
        <f>IF('DATA ENTRY'!CK1092="","",IF('DATA ENTRY'!P1092="","",IF(AND($CD$4='DATA ENTRY'!CK1092,$CG$4='DATA ENTRY'!D1092),'DATA ENTRY'!P1092,"")))</f>
        <v/>
      </c>
      <c r="CJ1093" s="107" t="str">
        <f>IF('DATA ENTRY'!CK1092="","",IF('DATA ENTRY'!Q1092="","",IF(AND($CD$4='DATA ENTRY'!CK1092,$CG$4='DATA ENTRY'!D1092),'DATA ENTRY'!Q1092,"")))</f>
        <v/>
      </c>
      <c r="CK1093" s="3" t="str">
        <f>IF('DATA ENTRY'!CK1092="","",IF('DATA ENTRY'!R1092="","",IF(AND($CD$4='DATA ENTRY'!CK1092,$CG$4='DATA ENTRY'!D1092),'DATA ENTRY'!R1092,"")))</f>
        <v/>
      </c>
      <c r="CL1093" s="3" t="str">
        <f>IF('DATA ENTRY'!CK1092="","",IF('DATA ENTRY'!S1092="","",IF(AND($CD$4='DATA ENTRY'!CK1092,$CG$4='DATA ENTRY'!D1092),'DATA ENTRY'!S1092,"")))</f>
        <v/>
      </c>
      <c r="CM1093" s="3" t="str">
        <f>IF('DATA ENTRY'!CK1092="","",IF('DATA ENTRY'!E1092="","",IF(AND($CD$4='DATA ENTRY'!CK1092,$CG$4='DATA ENTRY'!D1092),'DATA ENTRY'!E1092,"")))</f>
        <v/>
      </c>
      <c r="CN1093" s="3" t="str">
        <f>IF('DATA ENTRY'!CK1092="","",IF('DATA ENTRY'!W1092="","",IF(AND($CD$4='DATA ENTRY'!CK1092,$CG$4='DATA ENTRY'!D1092),'DATA ENTRY'!W1092,"")))</f>
        <v/>
      </c>
      <c r="CO1093" s="3" t="str">
        <f>IF('DATA ENTRY'!CK1092="","",IF('DATA ENTRY'!X1092="","",IF(AND($CD$4='DATA ENTRY'!CK1092,$CG$4='DATA ENTRY'!D1092),'DATA ENTRY'!X1092,"")))</f>
        <v/>
      </c>
      <c r="CP1093" s="108" t="str">
        <f t="shared" si="263"/>
        <v/>
      </c>
      <c r="CQ1093" s="108" t="str">
        <f>IF('DATA ENTRY'!CK1092="","",IF('DATA ENTRY'!G1092="","",IF(AND($CD$4='DATA ENTRY'!CK1092,$CG$4='DATA ENTRY'!D1092),'DATA ENTRY'!G1092,"")))</f>
        <v/>
      </c>
      <c r="CR1093" s="230" t="str">
        <f>IF('DATA ENTRY'!CK1092="","",IF('DATA ENTRY'!D1092="","",IF(AND($CD$4='DATA ENTRY'!CK1092,$CG$4='DATA ENTRY'!D1092),'DATA ENTRY'!D1092,"")))</f>
        <v/>
      </c>
      <c r="CS1093">
        <f t="shared" si="264"/>
        <v>0</v>
      </c>
      <c r="CT1093">
        <f t="shared" si="265"/>
        <v>0</v>
      </c>
      <c r="CV1093" s="139"/>
      <c r="CX1093">
        <f t="shared" si="266"/>
        <v>0</v>
      </c>
      <c r="DB1093" t="str">
        <f t="shared" si="273"/>
        <v/>
      </c>
      <c r="DC1093" t="str">
        <f t="shared" si="274"/>
        <v/>
      </c>
      <c r="DD1093" s="224">
        <v>1087</v>
      </c>
      <c r="DE1093" s="3" t="str">
        <f>IF('DATA ENTRY'!CK1092="","",IF('DATA ENTRY'!B1092="","",IF(AND($DF$4='DATA ENTRY'!D1092),'DATA ENTRY'!B1092,"")))</f>
        <v/>
      </c>
      <c r="DF1093" s="3" t="str">
        <f>IF('DATA ENTRY'!CK1092="","",IF('DATA ENTRY'!C1092="","",IF(AND($DF$4='DATA ENTRY'!D1092),'DATA ENTRY'!C1092,"")))</f>
        <v/>
      </c>
      <c r="DG1093" s="4" t="str">
        <f>IF('DATA ENTRY'!CK1092="","",IF('DATA ENTRY'!I1092="","",IF(AND($DF$4='DATA ENTRY'!D1092),'DATA ENTRY'!I1092,"")))</f>
        <v/>
      </c>
      <c r="DH1093" s="4" t="str">
        <f>IF('DATA ENTRY'!CK1092="","",IF('DATA ENTRY'!CK1092="","",IF(AND($DF$4='DATA ENTRY'!D1092),'DATA ENTRY'!CK1092,"")))</f>
        <v/>
      </c>
      <c r="DI1093" s="3" t="str">
        <f>IF('DATA ENTRY'!CK1092="","",IF('DATA ENTRY'!N1092="","",IF(AND($DF$4='DATA ENTRY'!D1092),'DATA ENTRY'!N1092,"")))</f>
        <v/>
      </c>
      <c r="DJ1093" s="107" t="str">
        <f>IF('DATA ENTRY'!CK1092="","",IF('DATA ENTRY'!O1092="","",IF(AND($DF$4='DATA ENTRY'!D1092),'DATA ENTRY'!O1092,"")))</f>
        <v/>
      </c>
      <c r="DK1093" s="3" t="str">
        <f>IF('DATA ENTRY'!CK1092="","",IF('DATA ENTRY'!P1092="","",IF(AND($DF$4='DATA ENTRY'!D1092),'DATA ENTRY'!P1092,"")))</f>
        <v/>
      </c>
      <c r="DL1093" s="107" t="str">
        <f>IF('DATA ENTRY'!CK1092="","",IF('DATA ENTRY'!Q1092="","",IF(AND($DF$4='DATA ENTRY'!D1092),'DATA ENTRY'!Q1092,"")))</f>
        <v/>
      </c>
      <c r="DM1093" s="3" t="str">
        <f>IF('DATA ENTRY'!CK1092="","",IF('DATA ENTRY'!R1092="","",IF(AND($DF$4='DATA ENTRY'!D1092),'DATA ENTRY'!R1092,"")))</f>
        <v/>
      </c>
      <c r="DN1093" s="107" t="str">
        <f>IF('DATA ENTRY'!CK1092="","",IF('DATA ENTRY'!S1092="","",IF(AND($DF$4='DATA ENTRY'!D1092),'DATA ENTRY'!S1092,"")))</f>
        <v/>
      </c>
      <c r="DO1093" s="3" t="str">
        <f>IF('DATA ENTRY'!CK1092="","",IF('DATA ENTRY'!E1092="","",IF(AND($DF$4='DATA ENTRY'!D1092),'DATA ENTRY'!E1092,"")))</f>
        <v/>
      </c>
      <c r="DP1093" s="3" t="str">
        <f>IF('DATA ENTRY'!CK1092="","",IF('DATA ENTRY'!D1092="","",IF(AND($DF$4='DATA ENTRY'!D1092),'DATA ENTRY'!D1092,"")))</f>
        <v/>
      </c>
      <c r="DQ1093" s="3" t="str">
        <f>IF('DATA ENTRY'!CK1092="","",IF('DATA ENTRY'!W1092="","",IF(AND($DF$4='DATA ENTRY'!D1092),'DATA ENTRY'!W1092,"")))</f>
        <v/>
      </c>
      <c r="DR1093" s="3" t="str">
        <f>IF('DATA ENTRY'!CK1092="","",IF('DATA ENTRY'!X1092="","",IF(AND($DF$4='DATA ENTRY'!D1092),'DATA ENTRY'!X1092,"")))</f>
        <v/>
      </c>
      <c r="DS1093" s="108" t="str">
        <f t="shared" si="267"/>
        <v/>
      </c>
      <c r="DT1093" s="108" t="str">
        <f>IF('DATA ENTRY'!CK1092="","",IF('DATA ENTRY'!D1092="","",IF(AND($DF$4='DATA ENTRY'!D1092),'DATA ENTRY'!G1092,"")))</f>
        <v/>
      </c>
      <c r="DY1093">
        <f t="shared" si="268"/>
        <v>0</v>
      </c>
      <c r="EB1093" t="str">
        <f t="shared" si="269"/>
        <v/>
      </c>
      <c r="EC1093" t="str">
        <f t="shared" si="270"/>
        <v/>
      </c>
      <c r="ED1093" s="224">
        <v>1087</v>
      </c>
      <c r="EE1093" s="3" t="str">
        <f>IF('DATA ENTRY'!CK1092="","",IF('DATA ENTRY'!B1092="","",IF(AND($EF$4='DATA ENTRY'!G1092,$EH$4='DATA ENTRY'!F1092),'DATA ENTRY'!B1092,"")))</f>
        <v/>
      </c>
      <c r="EF1093" s="3" t="str">
        <f>IF('DATA ENTRY'!CK1092="","",IF('DATA ENTRY'!C1092="","",IF(AND($EF$4='DATA ENTRY'!G1092,$EH$4='DATA ENTRY'!F1092),'DATA ENTRY'!C1092,"")))</f>
        <v/>
      </c>
      <c r="EG1093" s="4" t="str">
        <f>IF('DATA ENTRY'!CK1092="","",IF('DATA ENTRY'!I1092="","",IF(AND($EF$4='DATA ENTRY'!G1092,$EH$4='DATA ENTRY'!F1092),'DATA ENTRY'!I1092,"")))</f>
        <v/>
      </c>
      <c r="EH1093" s="4" t="str">
        <f>IF('DATA ENTRY'!CK1092="","",IF('DATA ENTRY'!CK1092="","",IF(AND($EF$4='DATA ENTRY'!G1092,$EH$4='DATA ENTRY'!F1092),'DATA ENTRY'!CK1092,"")))</f>
        <v/>
      </c>
      <c r="EI1093" s="3" t="str">
        <f>IF('DATA ENTRY'!CK1092="","",IF('DATA ENTRY'!N1092="","",IF(AND($EF$4='DATA ENTRY'!G1092,$EH$4='DATA ENTRY'!F1092),'DATA ENTRY'!N1092,"")))</f>
        <v/>
      </c>
      <c r="EJ1093" s="107" t="str">
        <f>IF('DATA ENTRY'!CK1092="","",IF('DATA ENTRY'!O1092="","",IF(AND($EF$4='DATA ENTRY'!G1092,$EH$4='DATA ENTRY'!F1092),'DATA ENTRY'!O1092,"")))</f>
        <v/>
      </c>
      <c r="EK1093" s="3" t="str">
        <f>IF('DATA ENTRY'!CK1092="","",IF('DATA ENTRY'!P1092="","",IF(AND($EF$4='DATA ENTRY'!G1092,$EH$4='DATA ENTRY'!F1092),'DATA ENTRY'!P1092,"")))</f>
        <v/>
      </c>
      <c r="EL1093" s="107" t="str">
        <f>IF('DATA ENTRY'!CK1092="","",IF('DATA ENTRY'!Q1092="","",IF(AND($EF$4='DATA ENTRY'!G1092,$EH$4='DATA ENTRY'!F1092),'DATA ENTRY'!Q1092,"")))</f>
        <v/>
      </c>
      <c r="EM1093" s="3" t="str">
        <f>IF('DATA ENTRY'!CK1092="","",IF('DATA ENTRY'!R1092="","",IF(AND($EF$4='DATA ENTRY'!G1092,$EH$4='DATA ENTRY'!F1092),'DATA ENTRY'!R1092,"")))</f>
        <v/>
      </c>
      <c r="EN1093" s="107" t="str">
        <f>IF('DATA ENTRY'!CK1092="","",IF('DATA ENTRY'!S1092="","",IF(AND($EF$4='DATA ENTRY'!G1092,$EH$4='DATA ENTRY'!F1092),'DATA ENTRY'!S1092,"")))</f>
        <v/>
      </c>
      <c r="EO1093" s="3" t="str">
        <f>IF('DATA ENTRY'!CK1092="","",IF('DATA ENTRY'!E1092="","",IF(AND($EF$4='DATA ENTRY'!G1092,$EH$4='DATA ENTRY'!F1092),'DATA ENTRY'!E1092,"")))</f>
        <v/>
      </c>
      <c r="EP1093" s="3" t="str">
        <f>IF('DATA ENTRY'!CK1092="","",IF('DATA ENTRY'!D1092="","",IF(AND($EF$4='DATA ENTRY'!G1092,$EH$4='DATA ENTRY'!F1092),'DATA ENTRY'!D1092,"")))</f>
        <v/>
      </c>
      <c r="EQ1093" s="3" t="str">
        <f>IF('DATA ENTRY'!CK1092="","",IF('DATA ENTRY'!W1092="","",IF(AND($EF$4='DATA ENTRY'!G1092,$EH$4='DATA ENTRY'!F1092),'DATA ENTRY'!W1092,"")))</f>
        <v/>
      </c>
      <c r="ER1093" s="3" t="str">
        <f>IF('DATA ENTRY'!CK1092="","",IF('DATA ENTRY'!X1092="","",IF(AND($EF$4='DATA ENTRY'!G1092,$EH$4='DATA ENTRY'!F1092),'DATA ENTRY'!X1092,"")))</f>
        <v/>
      </c>
      <c r="ES1093" s="108" t="str">
        <f t="shared" si="271"/>
        <v/>
      </c>
      <c r="ET1093" s="108" t="str">
        <f>IF('DATA ENTRY'!CK1092="","",IF('DATA ENTRY'!D1092="","",IF(AND($EF$4='DATA ENTRY'!G1092,$EH$4='DATA ENTRY'!F1092),'DATA ENTRY'!G1092,"")))</f>
        <v/>
      </c>
      <c r="EY1093">
        <f t="shared" si="272"/>
        <v>0</v>
      </c>
    </row>
    <row r="1094" spans="1:155">
      <c r="A1094" t="str">
        <f>IF(S1094=0,"",1+(MAX($A$7:A1093)))</f>
        <v/>
      </c>
      <c r="B1094" s="224">
        <v>1088</v>
      </c>
      <c r="C1094" s="3" t="str">
        <f>IF('DATA ENTRY'!CK1093="","",IF('DATA ENTRY'!B1093="","",IF($D$4="All Post",'DATA ENTRY'!B1093,IF(AND($D$4='DATA ENTRY'!CK1093),'DATA ENTRY'!B1093,""))))</f>
        <v/>
      </c>
      <c r="D1094" s="3" t="str">
        <f>IF('DATA ENTRY'!CK1093="","",IF('DATA ENTRY'!C1093="","",IF($D$4="All Post",'DATA ENTRY'!C1093,IF(AND($D$4='DATA ENTRY'!CK1093),'DATA ENTRY'!C1093,""))))</f>
        <v/>
      </c>
      <c r="E1094" s="4" t="str">
        <f>IF('DATA ENTRY'!CK1093="","",IF('DATA ENTRY'!I1093="","",IF($D$4="All Post",'DATA ENTRY'!I1093,IF(AND($D$4='DATA ENTRY'!CK1093),'DATA ENTRY'!I1093,""))))</f>
        <v/>
      </c>
      <c r="F1094" s="4" t="str">
        <f>IF('DATA ENTRY'!CK1093="","",IF('DATA ENTRY'!CK1093="","",IF($D$4="All Post",'DATA ENTRY'!CK1093,IF(AND($D$4='DATA ENTRY'!CK1093),'DATA ENTRY'!CK1093,""))))</f>
        <v/>
      </c>
      <c r="G1094" s="3" t="str">
        <f>IF('DATA ENTRY'!CK1093="","",IF('DATA ENTRY'!N1093="","",IF($D$4="All Post",'DATA ENTRY'!N1093,IF(AND($D$4='DATA ENTRY'!CK1093),'DATA ENTRY'!N1093,""))))</f>
        <v/>
      </c>
      <c r="H1094" s="107" t="str">
        <f>IF('DATA ENTRY'!CK1093="","",IF('DATA ENTRY'!O1093="","",IF($D$4="All Post",'DATA ENTRY'!O1093,IF(AND($D$4='DATA ENTRY'!CK1093),'DATA ENTRY'!O1093,""))))</f>
        <v/>
      </c>
      <c r="I1094" s="3" t="str">
        <f>IF('DATA ENTRY'!CK1093="","",IF('DATA ENTRY'!P1093="","",IF($D$4="All Post",'DATA ENTRY'!P1093,IF(AND($D$4='DATA ENTRY'!CK1093),'DATA ENTRY'!P1093,""))))</f>
        <v/>
      </c>
      <c r="J1094" s="107" t="str">
        <f>IF('DATA ENTRY'!CK1093="","",IF('DATA ENTRY'!Q1093="","",IF($D$4="All Post",'DATA ENTRY'!Q1093,IF(AND($D$4='DATA ENTRY'!CK1093),'DATA ENTRY'!Q1093,""))))</f>
        <v/>
      </c>
      <c r="K1094" s="3" t="str">
        <f>IF('DATA ENTRY'!CK1093="","",IF('DATA ENTRY'!R1093="","",IF($D$4="All Post",'DATA ENTRY'!R1093,IF(AND($D$4='DATA ENTRY'!CK1093),'DATA ENTRY'!R1093,""))))</f>
        <v/>
      </c>
      <c r="L1094" s="3" t="str">
        <f>IF('DATA ENTRY'!CK1093="","",IF('DATA ENTRY'!S1093="","",IF($D$4="All Post",'DATA ENTRY'!S1093,IF(AND($D$4='DATA ENTRY'!CK1093),'DATA ENTRY'!S1093,""))))</f>
        <v/>
      </c>
      <c r="M1094" s="3" t="str">
        <f>IF('DATA ENTRY'!CK1093="","",IF('DATA ENTRY'!E1093="","",IF($D$4="All Post",'DATA ENTRY'!E1093,IF(AND($D$4='DATA ENTRY'!CK1093),'DATA ENTRY'!E1093,""))))</f>
        <v/>
      </c>
      <c r="N1094" s="3" t="str">
        <f>IF('DATA ENTRY'!CK1093="","",IF('DATA ENTRY'!W1093="","",IF($D$4="All Post",'DATA ENTRY'!W1093,IF(AND($D$4='DATA ENTRY'!CK1093),'DATA ENTRY'!W1093,""))))</f>
        <v/>
      </c>
      <c r="O1094" s="3" t="str">
        <f>IF('DATA ENTRY'!CK1093="","",IF('DATA ENTRY'!X1093="","",IF($D$4="All Post",'DATA ENTRY'!X1093,IF(AND($D$4='DATA ENTRY'!CK1093),'DATA ENTRY'!X1093,""))))</f>
        <v/>
      </c>
      <c r="P1094" s="3" t="str">
        <f>IF('DATA ENTRY'!CK1093="","",IF('DATA ENTRY'!G1093="","",IF($D$4="All Post",'DATA ENTRY'!G1093,IF(AND($D$4='DATA ENTRY'!CK1093),'DATA ENTRY'!G1093,""))))</f>
        <v/>
      </c>
      <c r="S1094">
        <f t="shared" si="259"/>
        <v>0</v>
      </c>
      <c r="T1094" t="str">
        <f t="shared" si="260"/>
        <v/>
      </c>
      <c r="BZ1094" t="str">
        <f t="shared" si="261"/>
        <v/>
      </c>
      <c r="CA1094" t="str">
        <f t="shared" si="262"/>
        <v/>
      </c>
      <c r="CB1094" s="224">
        <v>1088</v>
      </c>
      <c r="CC1094" s="3" t="str">
        <f>IF('DATA ENTRY'!CK1093="","",IF('DATA ENTRY'!B1093="","",IF(AND($CD$4='DATA ENTRY'!CK1093,$CG$4='DATA ENTRY'!D1093),'DATA ENTRY'!B1093,"")))</f>
        <v/>
      </c>
      <c r="CD1094" s="3" t="str">
        <f>IF('DATA ENTRY'!CK1093="","",IF('DATA ENTRY'!C1093="","",IF(AND($CD$4='DATA ENTRY'!CK1093,$CG$4='DATA ENTRY'!D1093),'DATA ENTRY'!C1093,"")))</f>
        <v/>
      </c>
      <c r="CE1094" s="4" t="str">
        <f>IF('DATA ENTRY'!CK1093="","",IF('DATA ENTRY'!I1093="","",IF(AND($CD$4='DATA ENTRY'!CK1093,$CG$4='DATA ENTRY'!D1093),'DATA ENTRY'!I1093,"")))</f>
        <v/>
      </c>
      <c r="CF1094" s="4" t="str">
        <f>IF('DATA ENTRY'!CK1093="","",IF('DATA ENTRY'!CK1093="","",IF(AND($CD$4='DATA ENTRY'!CK1093,$CG$4='DATA ENTRY'!D1093),'DATA ENTRY'!CK1093,"")))</f>
        <v/>
      </c>
      <c r="CG1094" s="3" t="str">
        <f>IF('DATA ENTRY'!CK1093="","",IF('DATA ENTRY'!N1093="","",IF(AND($CD$4='DATA ENTRY'!CK1093,$CG$4='DATA ENTRY'!D1093),'DATA ENTRY'!N1093,"")))</f>
        <v/>
      </c>
      <c r="CH1094" s="107" t="str">
        <f>IF('DATA ENTRY'!CK1093="","",IF('DATA ENTRY'!O1093="","",IF(AND($CD$4='DATA ENTRY'!CK1093,$CG$4='DATA ENTRY'!D1093),'DATA ENTRY'!O1093,"")))</f>
        <v/>
      </c>
      <c r="CI1094" s="3" t="str">
        <f>IF('DATA ENTRY'!CK1093="","",IF('DATA ENTRY'!P1093="","",IF(AND($CD$4='DATA ENTRY'!CK1093,$CG$4='DATA ENTRY'!D1093),'DATA ENTRY'!P1093,"")))</f>
        <v/>
      </c>
      <c r="CJ1094" s="107" t="str">
        <f>IF('DATA ENTRY'!CK1093="","",IF('DATA ENTRY'!Q1093="","",IF(AND($CD$4='DATA ENTRY'!CK1093,$CG$4='DATA ENTRY'!D1093),'DATA ENTRY'!Q1093,"")))</f>
        <v/>
      </c>
      <c r="CK1094" s="3" t="str">
        <f>IF('DATA ENTRY'!CK1093="","",IF('DATA ENTRY'!R1093="","",IF(AND($CD$4='DATA ENTRY'!CK1093,$CG$4='DATA ENTRY'!D1093),'DATA ENTRY'!R1093,"")))</f>
        <v/>
      </c>
      <c r="CL1094" s="3" t="str">
        <f>IF('DATA ENTRY'!CK1093="","",IF('DATA ENTRY'!S1093="","",IF(AND($CD$4='DATA ENTRY'!CK1093,$CG$4='DATA ENTRY'!D1093),'DATA ENTRY'!S1093,"")))</f>
        <v/>
      </c>
      <c r="CM1094" s="3" t="str">
        <f>IF('DATA ENTRY'!CK1093="","",IF('DATA ENTRY'!E1093="","",IF(AND($CD$4='DATA ENTRY'!CK1093,$CG$4='DATA ENTRY'!D1093),'DATA ENTRY'!E1093,"")))</f>
        <v/>
      </c>
      <c r="CN1094" s="3" t="str">
        <f>IF('DATA ENTRY'!CK1093="","",IF('DATA ENTRY'!W1093="","",IF(AND($CD$4='DATA ENTRY'!CK1093,$CG$4='DATA ENTRY'!D1093),'DATA ENTRY'!W1093,"")))</f>
        <v/>
      </c>
      <c r="CO1094" s="3" t="str">
        <f>IF('DATA ENTRY'!CK1093="","",IF('DATA ENTRY'!X1093="","",IF(AND($CD$4='DATA ENTRY'!CK1093,$CG$4='DATA ENTRY'!D1093),'DATA ENTRY'!X1093,"")))</f>
        <v/>
      </c>
      <c r="CP1094" s="108" t="str">
        <f t="shared" si="263"/>
        <v/>
      </c>
      <c r="CQ1094" s="108" t="str">
        <f>IF('DATA ENTRY'!CK1093="","",IF('DATA ENTRY'!G1093="","",IF(AND($CD$4='DATA ENTRY'!CK1093,$CG$4='DATA ENTRY'!D1093),'DATA ENTRY'!G1093,"")))</f>
        <v/>
      </c>
      <c r="CR1094" s="230" t="str">
        <f>IF('DATA ENTRY'!CK1093="","",IF('DATA ENTRY'!D1093="","",IF(AND($CD$4='DATA ENTRY'!CK1093,$CG$4='DATA ENTRY'!D1093),'DATA ENTRY'!D1093,"")))</f>
        <v/>
      </c>
      <c r="CS1094">
        <f t="shared" si="264"/>
        <v>0</v>
      </c>
      <c r="CT1094">
        <f t="shared" si="265"/>
        <v>0</v>
      </c>
      <c r="CV1094" s="139"/>
      <c r="CX1094">
        <f t="shared" si="266"/>
        <v>0</v>
      </c>
      <c r="DB1094" t="str">
        <f t="shared" si="273"/>
        <v/>
      </c>
      <c r="DC1094" t="str">
        <f t="shared" si="274"/>
        <v/>
      </c>
      <c r="DD1094" s="224">
        <v>1088</v>
      </c>
      <c r="DE1094" s="3" t="str">
        <f>IF('DATA ENTRY'!CK1093="","",IF('DATA ENTRY'!B1093="","",IF(AND($DF$4='DATA ENTRY'!D1093),'DATA ENTRY'!B1093,"")))</f>
        <v/>
      </c>
      <c r="DF1094" s="3" t="str">
        <f>IF('DATA ENTRY'!CK1093="","",IF('DATA ENTRY'!C1093="","",IF(AND($DF$4='DATA ENTRY'!D1093),'DATA ENTRY'!C1093,"")))</f>
        <v/>
      </c>
      <c r="DG1094" s="4" t="str">
        <f>IF('DATA ENTRY'!CK1093="","",IF('DATA ENTRY'!I1093="","",IF(AND($DF$4='DATA ENTRY'!D1093),'DATA ENTRY'!I1093,"")))</f>
        <v/>
      </c>
      <c r="DH1094" s="4" t="str">
        <f>IF('DATA ENTRY'!CK1093="","",IF('DATA ENTRY'!CK1093="","",IF(AND($DF$4='DATA ENTRY'!D1093),'DATA ENTRY'!CK1093,"")))</f>
        <v/>
      </c>
      <c r="DI1094" s="3" t="str">
        <f>IF('DATA ENTRY'!CK1093="","",IF('DATA ENTRY'!N1093="","",IF(AND($DF$4='DATA ENTRY'!D1093),'DATA ENTRY'!N1093,"")))</f>
        <v/>
      </c>
      <c r="DJ1094" s="107" t="str">
        <f>IF('DATA ENTRY'!CK1093="","",IF('DATA ENTRY'!O1093="","",IF(AND($DF$4='DATA ENTRY'!D1093),'DATA ENTRY'!O1093,"")))</f>
        <v/>
      </c>
      <c r="DK1094" s="3" t="str">
        <f>IF('DATA ENTRY'!CK1093="","",IF('DATA ENTRY'!P1093="","",IF(AND($DF$4='DATA ENTRY'!D1093),'DATA ENTRY'!P1093,"")))</f>
        <v/>
      </c>
      <c r="DL1094" s="107" t="str">
        <f>IF('DATA ENTRY'!CK1093="","",IF('DATA ENTRY'!Q1093="","",IF(AND($DF$4='DATA ENTRY'!D1093),'DATA ENTRY'!Q1093,"")))</f>
        <v/>
      </c>
      <c r="DM1094" s="3" t="str">
        <f>IF('DATA ENTRY'!CK1093="","",IF('DATA ENTRY'!R1093="","",IF(AND($DF$4='DATA ENTRY'!D1093),'DATA ENTRY'!R1093,"")))</f>
        <v/>
      </c>
      <c r="DN1094" s="107" t="str">
        <f>IF('DATA ENTRY'!CK1093="","",IF('DATA ENTRY'!S1093="","",IF(AND($DF$4='DATA ENTRY'!D1093),'DATA ENTRY'!S1093,"")))</f>
        <v/>
      </c>
      <c r="DO1094" s="3" t="str">
        <f>IF('DATA ENTRY'!CK1093="","",IF('DATA ENTRY'!E1093="","",IF(AND($DF$4='DATA ENTRY'!D1093),'DATA ENTRY'!E1093,"")))</f>
        <v/>
      </c>
      <c r="DP1094" s="3" t="str">
        <f>IF('DATA ENTRY'!CK1093="","",IF('DATA ENTRY'!D1093="","",IF(AND($DF$4='DATA ENTRY'!D1093),'DATA ENTRY'!D1093,"")))</f>
        <v/>
      </c>
      <c r="DQ1094" s="3" t="str">
        <f>IF('DATA ENTRY'!CK1093="","",IF('DATA ENTRY'!W1093="","",IF(AND($DF$4='DATA ENTRY'!D1093),'DATA ENTRY'!W1093,"")))</f>
        <v/>
      </c>
      <c r="DR1094" s="3" t="str">
        <f>IF('DATA ENTRY'!CK1093="","",IF('DATA ENTRY'!X1093="","",IF(AND($DF$4='DATA ENTRY'!D1093),'DATA ENTRY'!X1093,"")))</f>
        <v/>
      </c>
      <c r="DS1094" s="108" t="str">
        <f t="shared" si="267"/>
        <v/>
      </c>
      <c r="DT1094" s="108" t="str">
        <f>IF('DATA ENTRY'!CK1093="","",IF('DATA ENTRY'!D1093="","",IF(AND($DF$4='DATA ENTRY'!D1093),'DATA ENTRY'!G1093,"")))</f>
        <v/>
      </c>
      <c r="DY1094">
        <f t="shared" si="268"/>
        <v>0</v>
      </c>
      <c r="EB1094" t="str">
        <f t="shared" si="269"/>
        <v/>
      </c>
      <c r="EC1094" t="str">
        <f t="shared" si="270"/>
        <v/>
      </c>
      <c r="ED1094" s="224">
        <v>1088</v>
      </c>
      <c r="EE1094" s="3" t="str">
        <f>IF('DATA ENTRY'!CK1093="","",IF('DATA ENTRY'!B1093="","",IF(AND($EF$4='DATA ENTRY'!G1093,$EH$4='DATA ENTRY'!F1093),'DATA ENTRY'!B1093,"")))</f>
        <v/>
      </c>
      <c r="EF1094" s="3" t="str">
        <f>IF('DATA ENTRY'!CK1093="","",IF('DATA ENTRY'!C1093="","",IF(AND($EF$4='DATA ENTRY'!G1093,$EH$4='DATA ENTRY'!F1093),'DATA ENTRY'!C1093,"")))</f>
        <v/>
      </c>
      <c r="EG1094" s="4" t="str">
        <f>IF('DATA ENTRY'!CK1093="","",IF('DATA ENTRY'!I1093="","",IF(AND($EF$4='DATA ENTRY'!G1093,$EH$4='DATA ENTRY'!F1093),'DATA ENTRY'!I1093,"")))</f>
        <v/>
      </c>
      <c r="EH1094" s="4" t="str">
        <f>IF('DATA ENTRY'!CK1093="","",IF('DATA ENTRY'!CK1093="","",IF(AND($EF$4='DATA ENTRY'!G1093,$EH$4='DATA ENTRY'!F1093),'DATA ENTRY'!CK1093,"")))</f>
        <v/>
      </c>
      <c r="EI1094" s="3" t="str">
        <f>IF('DATA ENTRY'!CK1093="","",IF('DATA ENTRY'!N1093="","",IF(AND($EF$4='DATA ENTRY'!G1093,$EH$4='DATA ENTRY'!F1093),'DATA ENTRY'!N1093,"")))</f>
        <v/>
      </c>
      <c r="EJ1094" s="107" t="str">
        <f>IF('DATA ENTRY'!CK1093="","",IF('DATA ENTRY'!O1093="","",IF(AND($EF$4='DATA ENTRY'!G1093,$EH$4='DATA ENTRY'!F1093),'DATA ENTRY'!O1093,"")))</f>
        <v/>
      </c>
      <c r="EK1094" s="3" t="str">
        <f>IF('DATA ENTRY'!CK1093="","",IF('DATA ENTRY'!P1093="","",IF(AND($EF$4='DATA ENTRY'!G1093,$EH$4='DATA ENTRY'!F1093),'DATA ENTRY'!P1093,"")))</f>
        <v/>
      </c>
      <c r="EL1094" s="107" t="str">
        <f>IF('DATA ENTRY'!CK1093="","",IF('DATA ENTRY'!Q1093="","",IF(AND($EF$4='DATA ENTRY'!G1093,$EH$4='DATA ENTRY'!F1093),'DATA ENTRY'!Q1093,"")))</f>
        <v/>
      </c>
      <c r="EM1094" s="3" t="str">
        <f>IF('DATA ENTRY'!CK1093="","",IF('DATA ENTRY'!R1093="","",IF(AND($EF$4='DATA ENTRY'!G1093,$EH$4='DATA ENTRY'!F1093),'DATA ENTRY'!R1093,"")))</f>
        <v/>
      </c>
      <c r="EN1094" s="107" t="str">
        <f>IF('DATA ENTRY'!CK1093="","",IF('DATA ENTRY'!S1093="","",IF(AND($EF$4='DATA ENTRY'!G1093,$EH$4='DATA ENTRY'!F1093),'DATA ENTRY'!S1093,"")))</f>
        <v/>
      </c>
      <c r="EO1094" s="3" t="str">
        <f>IF('DATA ENTRY'!CK1093="","",IF('DATA ENTRY'!E1093="","",IF(AND($EF$4='DATA ENTRY'!G1093,$EH$4='DATA ENTRY'!F1093),'DATA ENTRY'!E1093,"")))</f>
        <v/>
      </c>
      <c r="EP1094" s="3" t="str">
        <f>IF('DATA ENTRY'!CK1093="","",IF('DATA ENTRY'!D1093="","",IF(AND($EF$4='DATA ENTRY'!G1093,$EH$4='DATA ENTRY'!F1093),'DATA ENTRY'!D1093,"")))</f>
        <v/>
      </c>
      <c r="EQ1094" s="3" t="str">
        <f>IF('DATA ENTRY'!CK1093="","",IF('DATA ENTRY'!W1093="","",IF(AND($EF$4='DATA ENTRY'!G1093,$EH$4='DATA ENTRY'!F1093),'DATA ENTRY'!W1093,"")))</f>
        <v/>
      </c>
      <c r="ER1094" s="3" t="str">
        <f>IF('DATA ENTRY'!CK1093="","",IF('DATA ENTRY'!X1093="","",IF(AND($EF$4='DATA ENTRY'!G1093,$EH$4='DATA ENTRY'!F1093),'DATA ENTRY'!X1093,"")))</f>
        <v/>
      </c>
      <c r="ES1094" s="108" t="str">
        <f t="shared" si="271"/>
        <v/>
      </c>
      <c r="ET1094" s="108" t="str">
        <f>IF('DATA ENTRY'!CK1093="","",IF('DATA ENTRY'!D1093="","",IF(AND($EF$4='DATA ENTRY'!G1093,$EH$4='DATA ENTRY'!F1093),'DATA ENTRY'!G1093,"")))</f>
        <v/>
      </c>
      <c r="EY1094">
        <f t="shared" si="272"/>
        <v>0</v>
      </c>
    </row>
    <row r="1095" spans="1:155">
      <c r="A1095" t="str">
        <f>IF(S1095=0,"",1+(MAX($A$7:A1094)))</f>
        <v/>
      </c>
      <c r="B1095" s="224">
        <v>1089</v>
      </c>
      <c r="C1095" s="3" t="str">
        <f>IF('DATA ENTRY'!CK1094="","",IF('DATA ENTRY'!B1094="","",IF($D$4="All Post",'DATA ENTRY'!B1094,IF(AND($D$4='DATA ENTRY'!CK1094),'DATA ENTRY'!B1094,""))))</f>
        <v/>
      </c>
      <c r="D1095" s="3" t="str">
        <f>IF('DATA ENTRY'!CK1094="","",IF('DATA ENTRY'!C1094="","",IF($D$4="All Post",'DATA ENTRY'!C1094,IF(AND($D$4='DATA ENTRY'!CK1094),'DATA ENTRY'!C1094,""))))</f>
        <v/>
      </c>
      <c r="E1095" s="4" t="str">
        <f>IF('DATA ENTRY'!CK1094="","",IF('DATA ENTRY'!I1094="","",IF($D$4="All Post",'DATA ENTRY'!I1094,IF(AND($D$4='DATA ENTRY'!CK1094),'DATA ENTRY'!I1094,""))))</f>
        <v/>
      </c>
      <c r="F1095" s="4" t="str">
        <f>IF('DATA ENTRY'!CK1094="","",IF('DATA ENTRY'!CK1094="","",IF($D$4="All Post",'DATA ENTRY'!CK1094,IF(AND($D$4='DATA ENTRY'!CK1094),'DATA ENTRY'!CK1094,""))))</f>
        <v/>
      </c>
      <c r="G1095" s="3" t="str">
        <f>IF('DATA ENTRY'!CK1094="","",IF('DATA ENTRY'!N1094="","",IF($D$4="All Post",'DATA ENTRY'!N1094,IF(AND($D$4='DATA ENTRY'!CK1094),'DATA ENTRY'!N1094,""))))</f>
        <v/>
      </c>
      <c r="H1095" s="107" t="str">
        <f>IF('DATA ENTRY'!CK1094="","",IF('DATA ENTRY'!O1094="","",IF($D$4="All Post",'DATA ENTRY'!O1094,IF(AND($D$4='DATA ENTRY'!CK1094),'DATA ENTRY'!O1094,""))))</f>
        <v/>
      </c>
      <c r="I1095" s="3" t="str">
        <f>IF('DATA ENTRY'!CK1094="","",IF('DATA ENTRY'!P1094="","",IF($D$4="All Post",'DATA ENTRY'!P1094,IF(AND($D$4='DATA ENTRY'!CK1094),'DATA ENTRY'!P1094,""))))</f>
        <v/>
      </c>
      <c r="J1095" s="107" t="str">
        <f>IF('DATA ENTRY'!CK1094="","",IF('DATA ENTRY'!Q1094="","",IF($D$4="All Post",'DATA ENTRY'!Q1094,IF(AND($D$4='DATA ENTRY'!CK1094),'DATA ENTRY'!Q1094,""))))</f>
        <v/>
      </c>
      <c r="K1095" s="3" t="str">
        <f>IF('DATA ENTRY'!CK1094="","",IF('DATA ENTRY'!R1094="","",IF($D$4="All Post",'DATA ENTRY'!R1094,IF(AND($D$4='DATA ENTRY'!CK1094),'DATA ENTRY'!R1094,""))))</f>
        <v/>
      </c>
      <c r="L1095" s="3" t="str">
        <f>IF('DATA ENTRY'!CK1094="","",IF('DATA ENTRY'!S1094="","",IF($D$4="All Post",'DATA ENTRY'!S1094,IF(AND($D$4='DATA ENTRY'!CK1094),'DATA ENTRY'!S1094,""))))</f>
        <v/>
      </c>
      <c r="M1095" s="3" t="str">
        <f>IF('DATA ENTRY'!CK1094="","",IF('DATA ENTRY'!E1094="","",IF($D$4="All Post",'DATA ENTRY'!E1094,IF(AND($D$4='DATA ENTRY'!CK1094),'DATA ENTRY'!E1094,""))))</f>
        <v/>
      </c>
      <c r="N1095" s="3" t="str">
        <f>IF('DATA ENTRY'!CK1094="","",IF('DATA ENTRY'!W1094="","",IF($D$4="All Post",'DATA ENTRY'!W1094,IF(AND($D$4='DATA ENTRY'!CK1094),'DATA ENTRY'!W1094,""))))</f>
        <v/>
      </c>
      <c r="O1095" s="3" t="str">
        <f>IF('DATA ENTRY'!CK1094="","",IF('DATA ENTRY'!X1094="","",IF($D$4="All Post",'DATA ENTRY'!X1094,IF(AND($D$4='DATA ENTRY'!CK1094),'DATA ENTRY'!X1094,""))))</f>
        <v/>
      </c>
      <c r="P1095" s="3" t="str">
        <f>IF('DATA ENTRY'!CK1094="","",IF('DATA ENTRY'!G1094="","",IF($D$4="All Post",'DATA ENTRY'!G1094,IF(AND($D$4='DATA ENTRY'!CK1094),'DATA ENTRY'!G1094,""))))</f>
        <v/>
      </c>
      <c r="S1095">
        <f t="shared" si="259"/>
        <v>0</v>
      </c>
      <c r="T1095" t="str">
        <f t="shared" si="260"/>
        <v/>
      </c>
      <c r="BZ1095" t="str">
        <f t="shared" si="261"/>
        <v/>
      </c>
      <c r="CA1095" t="str">
        <f t="shared" si="262"/>
        <v/>
      </c>
      <c r="CB1095" s="224">
        <v>1089</v>
      </c>
      <c r="CC1095" s="3" t="str">
        <f>IF('DATA ENTRY'!CK1094="","",IF('DATA ENTRY'!B1094="","",IF(AND($CD$4='DATA ENTRY'!CK1094,$CG$4='DATA ENTRY'!D1094),'DATA ENTRY'!B1094,"")))</f>
        <v/>
      </c>
      <c r="CD1095" s="3" t="str">
        <f>IF('DATA ENTRY'!CK1094="","",IF('DATA ENTRY'!C1094="","",IF(AND($CD$4='DATA ENTRY'!CK1094,$CG$4='DATA ENTRY'!D1094),'DATA ENTRY'!C1094,"")))</f>
        <v/>
      </c>
      <c r="CE1095" s="4" t="str">
        <f>IF('DATA ENTRY'!CK1094="","",IF('DATA ENTRY'!I1094="","",IF(AND($CD$4='DATA ENTRY'!CK1094,$CG$4='DATA ENTRY'!D1094),'DATA ENTRY'!I1094,"")))</f>
        <v/>
      </c>
      <c r="CF1095" s="4" t="str">
        <f>IF('DATA ENTRY'!CK1094="","",IF('DATA ENTRY'!CK1094="","",IF(AND($CD$4='DATA ENTRY'!CK1094,$CG$4='DATA ENTRY'!D1094),'DATA ENTRY'!CK1094,"")))</f>
        <v/>
      </c>
      <c r="CG1095" s="3" t="str">
        <f>IF('DATA ENTRY'!CK1094="","",IF('DATA ENTRY'!N1094="","",IF(AND($CD$4='DATA ENTRY'!CK1094,$CG$4='DATA ENTRY'!D1094),'DATA ENTRY'!N1094,"")))</f>
        <v/>
      </c>
      <c r="CH1095" s="107" t="str">
        <f>IF('DATA ENTRY'!CK1094="","",IF('DATA ENTRY'!O1094="","",IF(AND($CD$4='DATA ENTRY'!CK1094,$CG$4='DATA ENTRY'!D1094),'DATA ENTRY'!O1094,"")))</f>
        <v/>
      </c>
      <c r="CI1095" s="3" t="str">
        <f>IF('DATA ENTRY'!CK1094="","",IF('DATA ENTRY'!P1094="","",IF(AND($CD$4='DATA ENTRY'!CK1094,$CG$4='DATA ENTRY'!D1094),'DATA ENTRY'!P1094,"")))</f>
        <v/>
      </c>
      <c r="CJ1095" s="107" t="str">
        <f>IF('DATA ENTRY'!CK1094="","",IF('DATA ENTRY'!Q1094="","",IF(AND($CD$4='DATA ENTRY'!CK1094,$CG$4='DATA ENTRY'!D1094),'DATA ENTRY'!Q1094,"")))</f>
        <v/>
      </c>
      <c r="CK1095" s="3" t="str">
        <f>IF('DATA ENTRY'!CK1094="","",IF('DATA ENTRY'!R1094="","",IF(AND($CD$4='DATA ENTRY'!CK1094,$CG$4='DATA ENTRY'!D1094),'DATA ENTRY'!R1094,"")))</f>
        <v/>
      </c>
      <c r="CL1095" s="3" t="str">
        <f>IF('DATA ENTRY'!CK1094="","",IF('DATA ENTRY'!S1094="","",IF(AND($CD$4='DATA ENTRY'!CK1094,$CG$4='DATA ENTRY'!D1094),'DATA ENTRY'!S1094,"")))</f>
        <v/>
      </c>
      <c r="CM1095" s="3" t="str">
        <f>IF('DATA ENTRY'!CK1094="","",IF('DATA ENTRY'!E1094="","",IF(AND($CD$4='DATA ENTRY'!CK1094,$CG$4='DATA ENTRY'!D1094),'DATA ENTRY'!E1094,"")))</f>
        <v/>
      </c>
      <c r="CN1095" s="3" t="str">
        <f>IF('DATA ENTRY'!CK1094="","",IF('DATA ENTRY'!W1094="","",IF(AND($CD$4='DATA ENTRY'!CK1094,$CG$4='DATA ENTRY'!D1094),'DATA ENTRY'!W1094,"")))</f>
        <v/>
      </c>
      <c r="CO1095" s="3" t="str">
        <f>IF('DATA ENTRY'!CK1094="","",IF('DATA ENTRY'!X1094="","",IF(AND($CD$4='DATA ENTRY'!CK1094,$CG$4='DATA ENTRY'!D1094),'DATA ENTRY'!X1094,"")))</f>
        <v/>
      </c>
      <c r="CP1095" s="108" t="str">
        <f t="shared" si="263"/>
        <v/>
      </c>
      <c r="CQ1095" s="108" t="str">
        <f>IF('DATA ENTRY'!CK1094="","",IF('DATA ENTRY'!G1094="","",IF(AND($CD$4='DATA ENTRY'!CK1094,$CG$4='DATA ENTRY'!D1094),'DATA ENTRY'!G1094,"")))</f>
        <v/>
      </c>
      <c r="CR1095" s="230" t="str">
        <f>IF('DATA ENTRY'!CK1094="","",IF('DATA ENTRY'!D1094="","",IF(AND($CD$4='DATA ENTRY'!CK1094,$CG$4='DATA ENTRY'!D1094),'DATA ENTRY'!D1094,"")))</f>
        <v/>
      </c>
      <c r="CS1095">
        <f t="shared" si="264"/>
        <v>0</v>
      </c>
      <c r="CT1095">
        <f t="shared" si="265"/>
        <v>0</v>
      </c>
      <c r="CV1095" s="139"/>
      <c r="CX1095">
        <f t="shared" si="266"/>
        <v>0</v>
      </c>
      <c r="DB1095" t="str">
        <f t="shared" si="273"/>
        <v/>
      </c>
      <c r="DC1095" t="str">
        <f t="shared" si="274"/>
        <v/>
      </c>
      <c r="DD1095" s="224">
        <v>1089</v>
      </c>
      <c r="DE1095" s="3" t="str">
        <f>IF('DATA ENTRY'!CK1094="","",IF('DATA ENTRY'!B1094="","",IF(AND($DF$4='DATA ENTRY'!D1094),'DATA ENTRY'!B1094,"")))</f>
        <v/>
      </c>
      <c r="DF1095" s="3" t="str">
        <f>IF('DATA ENTRY'!CK1094="","",IF('DATA ENTRY'!C1094="","",IF(AND($DF$4='DATA ENTRY'!D1094),'DATA ENTRY'!C1094,"")))</f>
        <v/>
      </c>
      <c r="DG1095" s="4" t="str">
        <f>IF('DATA ENTRY'!CK1094="","",IF('DATA ENTRY'!I1094="","",IF(AND($DF$4='DATA ENTRY'!D1094),'DATA ENTRY'!I1094,"")))</f>
        <v/>
      </c>
      <c r="DH1095" s="4" t="str">
        <f>IF('DATA ENTRY'!CK1094="","",IF('DATA ENTRY'!CK1094="","",IF(AND($DF$4='DATA ENTRY'!D1094),'DATA ENTRY'!CK1094,"")))</f>
        <v/>
      </c>
      <c r="DI1095" s="3" t="str">
        <f>IF('DATA ENTRY'!CK1094="","",IF('DATA ENTRY'!N1094="","",IF(AND($DF$4='DATA ENTRY'!D1094),'DATA ENTRY'!N1094,"")))</f>
        <v/>
      </c>
      <c r="DJ1095" s="107" t="str">
        <f>IF('DATA ENTRY'!CK1094="","",IF('DATA ENTRY'!O1094="","",IF(AND($DF$4='DATA ENTRY'!D1094),'DATA ENTRY'!O1094,"")))</f>
        <v/>
      </c>
      <c r="DK1095" s="3" t="str">
        <f>IF('DATA ENTRY'!CK1094="","",IF('DATA ENTRY'!P1094="","",IF(AND($DF$4='DATA ENTRY'!D1094),'DATA ENTRY'!P1094,"")))</f>
        <v/>
      </c>
      <c r="DL1095" s="107" t="str">
        <f>IF('DATA ENTRY'!CK1094="","",IF('DATA ENTRY'!Q1094="","",IF(AND($DF$4='DATA ENTRY'!D1094),'DATA ENTRY'!Q1094,"")))</f>
        <v/>
      </c>
      <c r="DM1095" s="3" t="str">
        <f>IF('DATA ENTRY'!CK1094="","",IF('DATA ENTRY'!R1094="","",IF(AND($DF$4='DATA ENTRY'!D1094),'DATA ENTRY'!R1094,"")))</f>
        <v/>
      </c>
      <c r="DN1095" s="107" t="str">
        <f>IF('DATA ENTRY'!CK1094="","",IF('DATA ENTRY'!S1094="","",IF(AND($DF$4='DATA ENTRY'!D1094),'DATA ENTRY'!S1094,"")))</f>
        <v/>
      </c>
      <c r="DO1095" s="3" t="str">
        <f>IF('DATA ENTRY'!CK1094="","",IF('DATA ENTRY'!E1094="","",IF(AND($DF$4='DATA ENTRY'!D1094),'DATA ENTRY'!E1094,"")))</f>
        <v/>
      </c>
      <c r="DP1095" s="3" t="str">
        <f>IF('DATA ENTRY'!CK1094="","",IF('DATA ENTRY'!D1094="","",IF(AND($DF$4='DATA ENTRY'!D1094),'DATA ENTRY'!D1094,"")))</f>
        <v/>
      </c>
      <c r="DQ1095" s="3" t="str">
        <f>IF('DATA ENTRY'!CK1094="","",IF('DATA ENTRY'!W1094="","",IF(AND($DF$4='DATA ENTRY'!D1094),'DATA ENTRY'!W1094,"")))</f>
        <v/>
      </c>
      <c r="DR1095" s="3" t="str">
        <f>IF('DATA ENTRY'!CK1094="","",IF('DATA ENTRY'!X1094="","",IF(AND($DF$4='DATA ENTRY'!D1094),'DATA ENTRY'!X1094,"")))</f>
        <v/>
      </c>
      <c r="DS1095" s="108" t="str">
        <f t="shared" si="267"/>
        <v/>
      </c>
      <c r="DT1095" s="108" t="str">
        <f>IF('DATA ENTRY'!CK1094="","",IF('DATA ENTRY'!D1094="","",IF(AND($DF$4='DATA ENTRY'!D1094),'DATA ENTRY'!G1094,"")))</f>
        <v/>
      </c>
      <c r="DY1095">
        <f t="shared" si="268"/>
        <v>0</v>
      </c>
      <c r="EB1095" t="str">
        <f t="shared" si="269"/>
        <v/>
      </c>
      <c r="EC1095" t="str">
        <f t="shared" si="270"/>
        <v/>
      </c>
      <c r="ED1095" s="224">
        <v>1089</v>
      </c>
      <c r="EE1095" s="3" t="str">
        <f>IF('DATA ENTRY'!CK1094="","",IF('DATA ENTRY'!B1094="","",IF(AND($EF$4='DATA ENTRY'!G1094,$EH$4='DATA ENTRY'!F1094),'DATA ENTRY'!B1094,"")))</f>
        <v/>
      </c>
      <c r="EF1095" s="3" t="str">
        <f>IF('DATA ENTRY'!CK1094="","",IF('DATA ENTRY'!C1094="","",IF(AND($EF$4='DATA ENTRY'!G1094,$EH$4='DATA ENTRY'!F1094),'DATA ENTRY'!C1094,"")))</f>
        <v/>
      </c>
      <c r="EG1095" s="4" t="str">
        <f>IF('DATA ENTRY'!CK1094="","",IF('DATA ENTRY'!I1094="","",IF(AND($EF$4='DATA ENTRY'!G1094,$EH$4='DATA ENTRY'!F1094),'DATA ENTRY'!I1094,"")))</f>
        <v/>
      </c>
      <c r="EH1095" s="4" t="str">
        <f>IF('DATA ENTRY'!CK1094="","",IF('DATA ENTRY'!CK1094="","",IF(AND($EF$4='DATA ENTRY'!G1094,$EH$4='DATA ENTRY'!F1094),'DATA ENTRY'!CK1094,"")))</f>
        <v/>
      </c>
      <c r="EI1095" s="3" t="str">
        <f>IF('DATA ENTRY'!CK1094="","",IF('DATA ENTRY'!N1094="","",IF(AND($EF$4='DATA ENTRY'!G1094,$EH$4='DATA ENTRY'!F1094),'DATA ENTRY'!N1094,"")))</f>
        <v/>
      </c>
      <c r="EJ1095" s="107" t="str">
        <f>IF('DATA ENTRY'!CK1094="","",IF('DATA ENTRY'!O1094="","",IF(AND($EF$4='DATA ENTRY'!G1094,$EH$4='DATA ENTRY'!F1094),'DATA ENTRY'!O1094,"")))</f>
        <v/>
      </c>
      <c r="EK1095" s="3" t="str">
        <f>IF('DATA ENTRY'!CK1094="","",IF('DATA ENTRY'!P1094="","",IF(AND($EF$4='DATA ENTRY'!G1094,$EH$4='DATA ENTRY'!F1094),'DATA ENTRY'!P1094,"")))</f>
        <v/>
      </c>
      <c r="EL1095" s="107" t="str">
        <f>IF('DATA ENTRY'!CK1094="","",IF('DATA ENTRY'!Q1094="","",IF(AND($EF$4='DATA ENTRY'!G1094,$EH$4='DATA ENTRY'!F1094),'DATA ENTRY'!Q1094,"")))</f>
        <v/>
      </c>
      <c r="EM1095" s="3" t="str">
        <f>IF('DATA ENTRY'!CK1094="","",IF('DATA ENTRY'!R1094="","",IF(AND($EF$4='DATA ENTRY'!G1094,$EH$4='DATA ENTRY'!F1094),'DATA ENTRY'!R1094,"")))</f>
        <v/>
      </c>
      <c r="EN1095" s="107" t="str">
        <f>IF('DATA ENTRY'!CK1094="","",IF('DATA ENTRY'!S1094="","",IF(AND($EF$4='DATA ENTRY'!G1094,$EH$4='DATA ENTRY'!F1094),'DATA ENTRY'!S1094,"")))</f>
        <v/>
      </c>
      <c r="EO1095" s="3" t="str">
        <f>IF('DATA ENTRY'!CK1094="","",IF('DATA ENTRY'!E1094="","",IF(AND($EF$4='DATA ENTRY'!G1094,$EH$4='DATA ENTRY'!F1094),'DATA ENTRY'!E1094,"")))</f>
        <v/>
      </c>
      <c r="EP1095" s="3" t="str">
        <f>IF('DATA ENTRY'!CK1094="","",IF('DATA ENTRY'!D1094="","",IF(AND($EF$4='DATA ENTRY'!G1094,$EH$4='DATA ENTRY'!F1094),'DATA ENTRY'!D1094,"")))</f>
        <v/>
      </c>
      <c r="EQ1095" s="3" t="str">
        <f>IF('DATA ENTRY'!CK1094="","",IF('DATA ENTRY'!W1094="","",IF(AND($EF$4='DATA ENTRY'!G1094,$EH$4='DATA ENTRY'!F1094),'DATA ENTRY'!W1094,"")))</f>
        <v/>
      </c>
      <c r="ER1095" s="3" t="str">
        <f>IF('DATA ENTRY'!CK1094="","",IF('DATA ENTRY'!X1094="","",IF(AND($EF$4='DATA ENTRY'!G1094,$EH$4='DATA ENTRY'!F1094),'DATA ENTRY'!X1094,"")))</f>
        <v/>
      </c>
      <c r="ES1095" s="108" t="str">
        <f t="shared" si="271"/>
        <v/>
      </c>
      <c r="ET1095" s="108" t="str">
        <f>IF('DATA ENTRY'!CK1094="","",IF('DATA ENTRY'!D1094="","",IF(AND($EF$4='DATA ENTRY'!G1094,$EH$4='DATA ENTRY'!F1094),'DATA ENTRY'!G1094,"")))</f>
        <v/>
      </c>
      <c r="EY1095">
        <f t="shared" si="272"/>
        <v>0</v>
      </c>
    </row>
    <row r="1096" spans="1:155">
      <c r="A1096" t="str">
        <f>IF(S1096=0,"",1+(MAX($A$7:A1095)))</f>
        <v/>
      </c>
      <c r="B1096" s="224">
        <v>1090</v>
      </c>
      <c r="C1096" s="3" t="str">
        <f>IF('DATA ENTRY'!CK1095="","",IF('DATA ENTRY'!B1095="","",IF($D$4="All Post",'DATA ENTRY'!B1095,IF(AND($D$4='DATA ENTRY'!CK1095),'DATA ENTRY'!B1095,""))))</f>
        <v/>
      </c>
      <c r="D1096" s="3" t="str">
        <f>IF('DATA ENTRY'!CK1095="","",IF('DATA ENTRY'!C1095="","",IF($D$4="All Post",'DATA ENTRY'!C1095,IF(AND($D$4='DATA ENTRY'!CK1095),'DATA ENTRY'!C1095,""))))</f>
        <v/>
      </c>
      <c r="E1096" s="4" t="str">
        <f>IF('DATA ENTRY'!CK1095="","",IF('DATA ENTRY'!I1095="","",IF($D$4="All Post",'DATA ENTRY'!I1095,IF(AND($D$4='DATA ENTRY'!CK1095),'DATA ENTRY'!I1095,""))))</f>
        <v/>
      </c>
      <c r="F1096" s="4" t="str">
        <f>IF('DATA ENTRY'!CK1095="","",IF('DATA ENTRY'!CK1095="","",IF($D$4="All Post",'DATA ENTRY'!CK1095,IF(AND($D$4='DATA ENTRY'!CK1095),'DATA ENTRY'!CK1095,""))))</f>
        <v/>
      </c>
      <c r="G1096" s="3" t="str">
        <f>IF('DATA ENTRY'!CK1095="","",IF('DATA ENTRY'!N1095="","",IF($D$4="All Post",'DATA ENTRY'!N1095,IF(AND($D$4='DATA ENTRY'!CK1095),'DATA ENTRY'!N1095,""))))</f>
        <v/>
      </c>
      <c r="H1096" s="107" t="str">
        <f>IF('DATA ENTRY'!CK1095="","",IF('DATA ENTRY'!O1095="","",IF($D$4="All Post",'DATA ENTRY'!O1095,IF(AND($D$4='DATA ENTRY'!CK1095),'DATA ENTRY'!O1095,""))))</f>
        <v/>
      </c>
      <c r="I1096" s="3" t="str">
        <f>IF('DATA ENTRY'!CK1095="","",IF('DATA ENTRY'!P1095="","",IF($D$4="All Post",'DATA ENTRY'!P1095,IF(AND($D$4='DATA ENTRY'!CK1095),'DATA ENTRY'!P1095,""))))</f>
        <v/>
      </c>
      <c r="J1096" s="107" t="str">
        <f>IF('DATA ENTRY'!CK1095="","",IF('DATA ENTRY'!Q1095="","",IF($D$4="All Post",'DATA ENTRY'!Q1095,IF(AND($D$4='DATA ENTRY'!CK1095),'DATA ENTRY'!Q1095,""))))</f>
        <v/>
      </c>
      <c r="K1096" s="3" t="str">
        <f>IF('DATA ENTRY'!CK1095="","",IF('DATA ENTRY'!R1095="","",IF($D$4="All Post",'DATA ENTRY'!R1095,IF(AND($D$4='DATA ENTRY'!CK1095),'DATA ENTRY'!R1095,""))))</f>
        <v/>
      </c>
      <c r="L1096" s="3" t="str">
        <f>IF('DATA ENTRY'!CK1095="","",IF('DATA ENTRY'!S1095="","",IF($D$4="All Post",'DATA ENTRY'!S1095,IF(AND($D$4='DATA ENTRY'!CK1095),'DATA ENTRY'!S1095,""))))</f>
        <v/>
      </c>
      <c r="M1096" s="3" t="str">
        <f>IF('DATA ENTRY'!CK1095="","",IF('DATA ENTRY'!E1095="","",IF($D$4="All Post",'DATA ENTRY'!E1095,IF(AND($D$4='DATA ENTRY'!CK1095),'DATA ENTRY'!E1095,""))))</f>
        <v/>
      </c>
      <c r="N1096" s="3" t="str">
        <f>IF('DATA ENTRY'!CK1095="","",IF('DATA ENTRY'!W1095="","",IF($D$4="All Post",'DATA ENTRY'!W1095,IF(AND($D$4='DATA ENTRY'!CK1095),'DATA ENTRY'!W1095,""))))</f>
        <v/>
      </c>
      <c r="O1096" s="3" t="str">
        <f>IF('DATA ENTRY'!CK1095="","",IF('DATA ENTRY'!X1095="","",IF($D$4="All Post",'DATA ENTRY'!X1095,IF(AND($D$4='DATA ENTRY'!CK1095),'DATA ENTRY'!X1095,""))))</f>
        <v/>
      </c>
      <c r="P1096" s="3" t="str">
        <f>IF('DATA ENTRY'!CK1095="","",IF('DATA ENTRY'!G1095="","",IF($D$4="All Post",'DATA ENTRY'!G1095,IF(AND($D$4='DATA ENTRY'!CK1095),'DATA ENTRY'!G1095,""))))</f>
        <v/>
      </c>
      <c r="S1096">
        <f t="shared" ref="S1096:S1159" si="275">IF($D$4=F1096,1,IF(T1096="All Post",1,0))</f>
        <v>0</v>
      </c>
      <c r="T1096" t="str">
        <f t="shared" ref="T1096:T1159" si="276">IF(AND(C1096="",F1096=""),"","All Post")</f>
        <v/>
      </c>
      <c r="BZ1096" t="str">
        <f t="shared" ref="BZ1096:BZ1159" si="277">IF(CE1096="","",RANK(CE1096,$CE$7:$CE$211,1))</f>
        <v/>
      </c>
      <c r="CA1096" t="str">
        <f t="shared" ref="CA1096:CA1159" si="278">IF(CX1096=0,"",CX1096)</f>
        <v/>
      </c>
      <c r="CB1096" s="224">
        <v>1090</v>
      </c>
      <c r="CC1096" s="3" t="str">
        <f>IF('DATA ENTRY'!CK1095="","",IF('DATA ENTRY'!B1095="","",IF(AND($CD$4='DATA ENTRY'!CK1095,$CG$4='DATA ENTRY'!D1095),'DATA ENTRY'!B1095,"")))</f>
        <v/>
      </c>
      <c r="CD1096" s="3" t="str">
        <f>IF('DATA ENTRY'!CK1095="","",IF('DATA ENTRY'!C1095="","",IF(AND($CD$4='DATA ENTRY'!CK1095,$CG$4='DATA ENTRY'!D1095),'DATA ENTRY'!C1095,"")))</f>
        <v/>
      </c>
      <c r="CE1096" s="4" t="str">
        <f>IF('DATA ENTRY'!CK1095="","",IF('DATA ENTRY'!I1095="","",IF(AND($CD$4='DATA ENTRY'!CK1095,$CG$4='DATA ENTRY'!D1095),'DATA ENTRY'!I1095,"")))</f>
        <v/>
      </c>
      <c r="CF1096" s="4" t="str">
        <f>IF('DATA ENTRY'!CK1095="","",IF('DATA ENTRY'!CK1095="","",IF(AND($CD$4='DATA ENTRY'!CK1095,$CG$4='DATA ENTRY'!D1095),'DATA ENTRY'!CK1095,"")))</f>
        <v/>
      </c>
      <c r="CG1096" s="3" t="str">
        <f>IF('DATA ENTRY'!CK1095="","",IF('DATA ENTRY'!N1095="","",IF(AND($CD$4='DATA ENTRY'!CK1095,$CG$4='DATA ENTRY'!D1095),'DATA ENTRY'!N1095,"")))</f>
        <v/>
      </c>
      <c r="CH1096" s="107" t="str">
        <f>IF('DATA ENTRY'!CK1095="","",IF('DATA ENTRY'!O1095="","",IF(AND($CD$4='DATA ENTRY'!CK1095,$CG$4='DATA ENTRY'!D1095),'DATA ENTRY'!O1095,"")))</f>
        <v/>
      </c>
      <c r="CI1096" s="3" t="str">
        <f>IF('DATA ENTRY'!CK1095="","",IF('DATA ENTRY'!P1095="","",IF(AND($CD$4='DATA ENTRY'!CK1095,$CG$4='DATA ENTRY'!D1095),'DATA ENTRY'!P1095,"")))</f>
        <v/>
      </c>
      <c r="CJ1096" s="107" t="str">
        <f>IF('DATA ENTRY'!CK1095="","",IF('DATA ENTRY'!Q1095="","",IF(AND($CD$4='DATA ENTRY'!CK1095,$CG$4='DATA ENTRY'!D1095),'DATA ENTRY'!Q1095,"")))</f>
        <v/>
      </c>
      <c r="CK1096" s="3" t="str">
        <f>IF('DATA ENTRY'!CK1095="","",IF('DATA ENTRY'!R1095="","",IF(AND($CD$4='DATA ENTRY'!CK1095,$CG$4='DATA ENTRY'!D1095),'DATA ENTRY'!R1095,"")))</f>
        <v/>
      </c>
      <c r="CL1096" s="3" t="str">
        <f>IF('DATA ENTRY'!CK1095="","",IF('DATA ENTRY'!S1095="","",IF(AND($CD$4='DATA ENTRY'!CK1095,$CG$4='DATA ENTRY'!D1095),'DATA ENTRY'!S1095,"")))</f>
        <v/>
      </c>
      <c r="CM1096" s="3" t="str">
        <f>IF('DATA ENTRY'!CK1095="","",IF('DATA ENTRY'!E1095="","",IF(AND($CD$4='DATA ENTRY'!CK1095,$CG$4='DATA ENTRY'!D1095),'DATA ENTRY'!E1095,"")))</f>
        <v/>
      </c>
      <c r="CN1096" s="3" t="str">
        <f>IF('DATA ENTRY'!CK1095="","",IF('DATA ENTRY'!W1095="","",IF(AND($CD$4='DATA ENTRY'!CK1095,$CG$4='DATA ENTRY'!D1095),'DATA ENTRY'!W1095,"")))</f>
        <v/>
      </c>
      <c r="CO1096" s="3" t="str">
        <f>IF('DATA ENTRY'!CK1095="","",IF('DATA ENTRY'!X1095="","",IF(AND($CD$4='DATA ENTRY'!CK1095,$CG$4='DATA ENTRY'!D1095),'DATA ENTRY'!X1095,"")))</f>
        <v/>
      </c>
      <c r="CP1096" s="108" t="str">
        <f t="shared" ref="CP1096:CP1159" si="279">IFERROR(IF(CF1096="","",SUM(CH1096*75%+CJ1096*25%)),"")</f>
        <v/>
      </c>
      <c r="CQ1096" s="108" t="str">
        <f>IF('DATA ENTRY'!CK1095="","",IF('DATA ENTRY'!G1095="","",IF(AND($CD$4='DATA ENTRY'!CK1095,$CG$4='DATA ENTRY'!D1095),'DATA ENTRY'!G1095,"")))</f>
        <v/>
      </c>
      <c r="CR1096" s="230" t="str">
        <f>IF('DATA ENTRY'!CK1095="","",IF('DATA ENTRY'!D1095="","",IF(AND($CD$4='DATA ENTRY'!CK1095,$CG$4='DATA ENTRY'!D1095),'DATA ENTRY'!D1095,"")))</f>
        <v/>
      </c>
      <c r="CS1096">
        <f t="shared" ref="CS1096:CS1159" si="280">SUMPRODUCT((CP1096&lt;$CP$7:$CP$211)/COUNTIF($CP$7:$CP$211,$CP$7:$CP$211))</f>
        <v>0</v>
      </c>
      <c r="CT1096">
        <f t="shared" ref="CT1096:CT1159" si="281">SUMPRODUCT((CE1096&lt;$CE$7:$CE$211)/COUNTIF($CE$7:$CE$211,$CE$7:$CE$211))</f>
        <v>0</v>
      </c>
      <c r="CV1096" s="139"/>
      <c r="CX1096">
        <f t="shared" ref="CX1096:CX1159" si="282">IF($CD$4=CF1096,1,0)</f>
        <v>0</v>
      </c>
      <c r="DB1096" t="str">
        <f t="shared" si="273"/>
        <v/>
      </c>
      <c r="DC1096" t="str">
        <f t="shared" si="274"/>
        <v/>
      </c>
      <c r="DD1096" s="224">
        <v>1090</v>
      </c>
      <c r="DE1096" s="3" t="str">
        <f>IF('DATA ENTRY'!CK1095="","",IF('DATA ENTRY'!B1095="","",IF(AND($DF$4='DATA ENTRY'!D1095),'DATA ENTRY'!B1095,"")))</f>
        <v/>
      </c>
      <c r="DF1096" s="3" t="str">
        <f>IF('DATA ENTRY'!CK1095="","",IF('DATA ENTRY'!C1095="","",IF(AND($DF$4='DATA ENTRY'!D1095),'DATA ENTRY'!C1095,"")))</f>
        <v/>
      </c>
      <c r="DG1096" s="4" t="str">
        <f>IF('DATA ENTRY'!CK1095="","",IF('DATA ENTRY'!I1095="","",IF(AND($DF$4='DATA ENTRY'!D1095),'DATA ENTRY'!I1095,"")))</f>
        <v/>
      </c>
      <c r="DH1096" s="4" t="str">
        <f>IF('DATA ENTRY'!CK1095="","",IF('DATA ENTRY'!CK1095="","",IF(AND($DF$4='DATA ENTRY'!D1095),'DATA ENTRY'!CK1095,"")))</f>
        <v/>
      </c>
      <c r="DI1096" s="3" t="str">
        <f>IF('DATA ENTRY'!CK1095="","",IF('DATA ENTRY'!N1095="","",IF(AND($DF$4='DATA ENTRY'!D1095),'DATA ENTRY'!N1095,"")))</f>
        <v/>
      </c>
      <c r="DJ1096" s="107" t="str">
        <f>IF('DATA ENTRY'!CK1095="","",IF('DATA ENTRY'!O1095="","",IF(AND($DF$4='DATA ENTRY'!D1095),'DATA ENTRY'!O1095,"")))</f>
        <v/>
      </c>
      <c r="DK1096" s="3" t="str">
        <f>IF('DATA ENTRY'!CK1095="","",IF('DATA ENTRY'!P1095="","",IF(AND($DF$4='DATA ENTRY'!D1095),'DATA ENTRY'!P1095,"")))</f>
        <v/>
      </c>
      <c r="DL1096" s="107" t="str">
        <f>IF('DATA ENTRY'!CK1095="","",IF('DATA ENTRY'!Q1095="","",IF(AND($DF$4='DATA ENTRY'!D1095),'DATA ENTRY'!Q1095,"")))</f>
        <v/>
      </c>
      <c r="DM1096" s="3" t="str">
        <f>IF('DATA ENTRY'!CK1095="","",IF('DATA ENTRY'!R1095="","",IF(AND($DF$4='DATA ENTRY'!D1095),'DATA ENTRY'!R1095,"")))</f>
        <v/>
      </c>
      <c r="DN1096" s="107" t="str">
        <f>IF('DATA ENTRY'!CK1095="","",IF('DATA ENTRY'!S1095="","",IF(AND($DF$4='DATA ENTRY'!D1095),'DATA ENTRY'!S1095,"")))</f>
        <v/>
      </c>
      <c r="DO1096" s="3" t="str">
        <f>IF('DATA ENTRY'!CK1095="","",IF('DATA ENTRY'!E1095="","",IF(AND($DF$4='DATA ENTRY'!D1095),'DATA ENTRY'!E1095,"")))</f>
        <v/>
      </c>
      <c r="DP1096" s="3" t="str">
        <f>IF('DATA ENTRY'!CK1095="","",IF('DATA ENTRY'!D1095="","",IF(AND($DF$4='DATA ENTRY'!D1095),'DATA ENTRY'!D1095,"")))</f>
        <v/>
      </c>
      <c r="DQ1096" s="3" t="str">
        <f>IF('DATA ENTRY'!CK1095="","",IF('DATA ENTRY'!W1095="","",IF(AND($DF$4='DATA ENTRY'!D1095),'DATA ENTRY'!W1095,"")))</f>
        <v/>
      </c>
      <c r="DR1096" s="3" t="str">
        <f>IF('DATA ENTRY'!CK1095="","",IF('DATA ENTRY'!X1095="","",IF(AND($DF$4='DATA ENTRY'!D1095),'DATA ENTRY'!X1095,"")))</f>
        <v/>
      </c>
      <c r="DS1096" s="108" t="str">
        <f t="shared" ref="DS1096:DS1159" si="283">IFERROR(IF(DH1096="","",SUM(DJ1096*75%+DL1096*25%)),"")</f>
        <v/>
      </c>
      <c r="DT1096" s="108" t="str">
        <f>IF('DATA ENTRY'!CK1095="","",IF('DATA ENTRY'!D1095="","",IF(AND($DF$4='DATA ENTRY'!D1095),'DATA ENTRY'!G1095,"")))</f>
        <v/>
      </c>
      <c r="DY1096">
        <f t="shared" ref="DY1096:DY1159" si="284">IF($DF$4="",0,IF($DF$4=DP1096,1,0))</f>
        <v>0</v>
      </c>
      <c r="EB1096" t="str">
        <f t="shared" ref="EB1096:EB1159" si="285">IF(EG1096="","",RANK(EG1096,$EG$7:$EG$211,1))</f>
        <v/>
      </c>
      <c r="EC1096" t="str">
        <f t="shared" ref="EC1096:EC1159" si="286">IF(EY1096=0,"",EY1096)</f>
        <v/>
      </c>
      <c r="ED1096" s="224">
        <v>1090</v>
      </c>
      <c r="EE1096" s="3" t="str">
        <f>IF('DATA ENTRY'!CK1095="","",IF('DATA ENTRY'!B1095="","",IF(AND($EF$4='DATA ENTRY'!G1095,$EH$4='DATA ENTRY'!F1095),'DATA ENTRY'!B1095,"")))</f>
        <v/>
      </c>
      <c r="EF1096" s="3" t="str">
        <f>IF('DATA ENTRY'!CK1095="","",IF('DATA ENTRY'!C1095="","",IF(AND($EF$4='DATA ENTRY'!G1095,$EH$4='DATA ENTRY'!F1095),'DATA ENTRY'!C1095,"")))</f>
        <v/>
      </c>
      <c r="EG1096" s="4" t="str">
        <f>IF('DATA ENTRY'!CK1095="","",IF('DATA ENTRY'!I1095="","",IF(AND($EF$4='DATA ENTRY'!G1095,$EH$4='DATA ENTRY'!F1095),'DATA ENTRY'!I1095,"")))</f>
        <v/>
      </c>
      <c r="EH1096" s="4" t="str">
        <f>IF('DATA ENTRY'!CK1095="","",IF('DATA ENTRY'!CK1095="","",IF(AND($EF$4='DATA ENTRY'!G1095,$EH$4='DATA ENTRY'!F1095),'DATA ENTRY'!CK1095,"")))</f>
        <v/>
      </c>
      <c r="EI1096" s="3" t="str">
        <f>IF('DATA ENTRY'!CK1095="","",IF('DATA ENTRY'!N1095="","",IF(AND($EF$4='DATA ENTRY'!G1095,$EH$4='DATA ENTRY'!F1095),'DATA ENTRY'!N1095,"")))</f>
        <v/>
      </c>
      <c r="EJ1096" s="107" t="str">
        <f>IF('DATA ENTRY'!CK1095="","",IF('DATA ENTRY'!O1095="","",IF(AND($EF$4='DATA ENTRY'!G1095,$EH$4='DATA ENTRY'!F1095),'DATA ENTRY'!O1095,"")))</f>
        <v/>
      </c>
      <c r="EK1096" s="3" t="str">
        <f>IF('DATA ENTRY'!CK1095="","",IF('DATA ENTRY'!P1095="","",IF(AND($EF$4='DATA ENTRY'!G1095,$EH$4='DATA ENTRY'!F1095),'DATA ENTRY'!P1095,"")))</f>
        <v/>
      </c>
      <c r="EL1096" s="107" t="str">
        <f>IF('DATA ENTRY'!CK1095="","",IF('DATA ENTRY'!Q1095="","",IF(AND($EF$4='DATA ENTRY'!G1095,$EH$4='DATA ENTRY'!F1095),'DATA ENTRY'!Q1095,"")))</f>
        <v/>
      </c>
      <c r="EM1096" s="3" t="str">
        <f>IF('DATA ENTRY'!CK1095="","",IF('DATA ENTRY'!R1095="","",IF(AND($EF$4='DATA ENTRY'!G1095,$EH$4='DATA ENTRY'!F1095),'DATA ENTRY'!R1095,"")))</f>
        <v/>
      </c>
      <c r="EN1096" s="107" t="str">
        <f>IF('DATA ENTRY'!CK1095="","",IF('DATA ENTRY'!S1095="","",IF(AND($EF$4='DATA ENTRY'!G1095,$EH$4='DATA ENTRY'!F1095),'DATA ENTRY'!S1095,"")))</f>
        <v/>
      </c>
      <c r="EO1096" s="3" t="str">
        <f>IF('DATA ENTRY'!CK1095="","",IF('DATA ENTRY'!E1095="","",IF(AND($EF$4='DATA ENTRY'!G1095,$EH$4='DATA ENTRY'!F1095),'DATA ENTRY'!E1095,"")))</f>
        <v/>
      </c>
      <c r="EP1096" s="3" t="str">
        <f>IF('DATA ENTRY'!CK1095="","",IF('DATA ENTRY'!D1095="","",IF(AND($EF$4='DATA ENTRY'!G1095,$EH$4='DATA ENTRY'!F1095),'DATA ENTRY'!D1095,"")))</f>
        <v/>
      </c>
      <c r="EQ1096" s="3" t="str">
        <f>IF('DATA ENTRY'!CK1095="","",IF('DATA ENTRY'!W1095="","",IF(AND($EF$4='DATA ENTRY'!G1095,$EH$4='DATA ENTRY'!F1095),'DATA ENTRY'!W1095,"")))</f>
        <v/>
      </c>
      <c r="ER1096" s="3" t="str">
        <f>IF('DATA ENTRY'!CK1095="","",IF('DATA ENTRY'!X1095="","",IF(AND($EF$4='DATA ENTRY'!G1095,$EH$4='DATA ENTRY'!F1095),'DATA ENTRY'!X1095,"")))</f>
        <v/>
      </c>
      <c r="ES1096" s="108" t="str">
        <f t="shared" ref="ES1096:ES1159" si="287">IFERROR(IF(EH1096="","",SUM(EJ1096*75%+EL1096*25%)),"")</f>
        <v/>
      </c>
      <c r="ET1096" s="108" t="str">
        <f>IF('DATA ENTRY'!CK1095="","",IF('DATA ENTRY'!D1095="","",IF(AND($EF$4='DATA ENTRY'!G1095,$EH$4='DATA ENTRY'!F1095),'DATA ENTRY'!G1095,"")))</f>
        <v/>
      </c>
      <c r="EY1096">
        <f t="shared" ref="EY1096:EY1159" si="288">IF($DF$4="",0,IF($DF$4=EP1096,1,0))</f>
        <v>0</v>
      </c>
    </row>
    <row r="1097" spans="1:155">
      <c r="A1097" t="str">
        <f>IF(S1097=0,"",1+(MAX($A$7:A1096)))</f>
        <v/>
      </c>
      <c r="B1097" s="224">
        <v>1091</v>
      </c>
      <c r="C1097" s="3" t="str">
        <f>IF('DATA ENTRY'!CK1096="","",IF('DATA ENTRY'!B1096="","",IF($D$4="All Post",'DATA ENTRY'!B1096,IF(AND($D$4='DATA ENTRY'!CK1096),'DATA ENTRY'!B1096,""))))</f>
        <v/>
      </c>
      <c r="D1097" s="3" t="str">
        <f>IF('DATA ENTRY'!CK1096="","",IF('DATA ENTRY'!C1096="","",IF($D$4="All Post",'DATA ENTRY'!C1096,IF(AND($D$4='DATA ENTRY'!CK1096),'DATA ENTRY'!C1096,""))))</f>
        <v/>
      </c>
      <c r="E1097" s="4" t="str">
        <f>IF('DATA ENTRY'!CK1096="","",IF('DATA ENTRY'!I1096="","",IF($D$4="All Post",'DATA ENTRY'!I1096,IF(AND($D$4='DATA ENTRY'!CK1096),'DATA ENTRY'!I1096,""))))</f>
        <v/>
      </c>
      <c r="F1097" s="4" t="str">
        <f>IF('DATA ENTRY'!CK1096="","",IF('DATA ENTRY'!CK1096="","",IF($D$4="All Post",'DATA ENTRY'!CK1096,IF(AND($D$4='DATA ENTRY'!CK1096),'DATA ENTRY'!CK1096,""))))</f>
        <v/>
      </c>
      <c r="G1097" s="3" t="str">
        <f>IF('DATA ENTRY'!CK1096="","",IF('DATA ENTRY'!N1096="","",IF($D$4="All Post",'DATA ENTRY'!N1096,IF(AND($D$4='DATA ENTRY'!CK1096),'DATA ENTRY'!N1096,""))))</f>
        <v/>
      </c>
      <c r="H1097" s="107" t="str">
        <f>IF('DATA ENTRY'!CK1096="","",IF('DATA ENTRY'!O1096="","",IF($D$4="All Post",'DATA ENTRY'!O1096,IF(AND($D$4='DATA ENTRY'!CK1096),'DATA ENTRY'!O1096,""))))</f>
        <v/>
      </c>
      <c r="I1097" s="3" t="str">
        <f>IF('DATA ENTRY'!CK1096="","",IF('DATA ENTRY'!P1096="","",IF($D$4="All Post",'DATA ENTRY'!P1096,IF(AND($D$4='DATA ENTRY'!CK1096),'DATA ENTRY'!P1096,""))))</f>
        <v/>
      </c>
      <c r="J1097" s="107" t="str">
        <f>IF('DATA ENTRY'!CK1096="","",IF('DATA ENTRY'!Q1096="","",IF($D$4="All Post",'DATA ENTRY'!Q1096,IF(AND($D$4='DATA ENTRY'!CK1096),'DATA ENTRY'!Q1096,""))))</f>
        <v/>
      </c>
      <c r="K1097" s="3" t="str">
        <f>IF('DATA ENTRY'!CK1096="","",IF('DATA ENTRY'!R1096="","",IF($D$4="All Post",'DATA ENTRY'!R1096,IF(AND($D$4='DATA ENTRY'!CK1096),'DATA ENTRY'!R1096,""))))</f>
        <v/>
      </c>
      <c r="L1097" s="3" t="str">
        <f>IF('DATA ENTRY'!CK1096="","",IF('DATA ENTRY'!S1096="","",IF($D$4="All Post",'DATA ENTRY'!S1096,IF(AND($D$4='DATA ENTRY'!CK1096),'DATA ENTRY'!S1096,""))))</f>
        <v/>
      </c>
      <c r="M1097" s="3" t="str">
        <f>IF('DATA ENTRY'!CK1096="","",IF('DATA ENTRY'!E1096="","",IF($D$4="All Post",'DATA ENTRY'!E1096,IF(AND($D$4='DATA ENTRY'!CK1096),'DATA ENTRY'!E1096,""))))</f>
        <v/>
      </c>
      <c r="N1097" s="3" t="str">
        <f>IF('DATA ENTRY'!CK1096="","",IF('DATA ENTRY'!W1096="","",IF($D$4="All Post",'DATA ENTRY'!W1096,IF(AND($D$4='DATA ENTRY'!CK1096),'DATA ENTRY'!W1096,""))))</f>
        <v/>
      </c>
      <c r="O1097" s="3" t="str">
        <f>IF('DATA ENTRY'!CK1096="","",IF('DATA ENTRY'!X1096="","",IF($D$4="All Post",'DATA ENTRY'!X1096,IF(AND($D$4='DATA ENTRY'!CK1096),'DATA ENTRY'!X1096,""))))</f>
        <v/>
      </c>
      <c r="P1097" s="3" t="str">
        <f>IF('DATA ENTRY'!CK1096="","",IF('DATA ENTRY'!G1096="","",IF($D$4="All Post",'DATA ENTRY'!G1096,IF(AND($D$4='DATA ENTRY'!CK1096),'DATA ENTRY'!G1096,""))))</f>
        <v/>
      </c>
      <c r="S1097">
        <f t="shared" si="275"/>
        <v>0</v>
      </c>
      <c r="T1097" t="str">
        <f t="shared" si="276"/>
        <v/>
      </c>
      <c r="BZ1097" t="str">
        <f t="shared" si="277"/>
        <v/>
      </c>
      <c r="CA1097" t="str">
        <f t="shared" si="278"/>
        <v/>
      </c>
      <c r="CB1097" s="224">
        <v>1091</v>
      </c>
      <c r="CC1097" s="3" t="str">
        <f>IF('DATA ENTRY'!CK1096="","",IF('DATA ENTRY'!B1096="","",IF(AND($CD$4='DATA ENTRY'!CK1096,$CG$4='DATA ENTRY'!D1096),'DATA ENTRY'!B1096,"")))</f>
        <v/>
      </c>
      <c r="CD1097" s="3" t="str">
        <f>IF('DATA ENTRY'!CK1096="","",IF('DATA ENTRY'!C1096="","",IF(AND($CD$4='DATA ENTRY'!CK1096,$CG$4='DATA ENTRY'!D1096),'DATA ENTRY'!C1096,"")))</f>
        <v/>
      </c>
      <c r="CE1097" s="4" t="str">
        <f>IF('DATA ENTRY'!CK1096="","",IF('DATA ENTRY'!I1096="","",IF(AND($CD$4='DATA ENTRY'!CK1096,$CG$4='DATA ENTRY'!D1096),'DATA ENTRY'!I1096,"")))</f>
        <v/>
      </c>
      <c r="CF1097" s="4" t="str">
        <f>IF('DATA ENTRY'!CK1096="","",IF('DATA ENTRY'!CK1096="","",IF(AND($CD$4='DATA ENTRY'!CK1096,$CG$4='DATA ENTRY'!D1096),'DATA ENTRY'!CK1096,"")))</f>
        <v/>
      </c>
      <c r="CG1097" s="3" t="str">
        <f>IF('DATA ENTRY'!CK1096="","",IF('DATA ENTRY'!N1096="","",IF(AND($CD$4='DATA ENTRY'!CK1096,$CG$4='DATA ENTRY'!D1096),'DATA ENTRY'!N1096,"")))</f>
        <v/>
      </c>
      <c r="CH1097" s="107" t="str">
        <f>IF('DATA ENTRY'!CK1096="","",IF('DATA ENTRY'!O1096="","",IF(AND($CD$4='DATA ENTRY'!CK1096,$CG$4='DATA ENTRY'!D1096),'DATA ENTRY'!O1096,"")))</f>
        <v/>
      </c>
      <c r="CI1097" s="3" t="str">
        <f>IF('DATA ENTRY'!CK1096="","",IF('DATA ENTRY'!P1096="","",IF(AND($CD$4='DATA ENTRY'!CK1096,$CG$4='DATA ENTRY'!D1096),'DATA ENTRY'!P1096,"")))</f>
        <v/>
      </c>
      <c r="CJ1097" s="107" t="str">
        <f>IF('DATA ENTRY'!CK1096="","",IF('DATA ENTRY'!Q1096="","",IF(AND($CD$4='DATA ENTRY'!CK1096,$CG$4='DATA ENTRY'!D1096),'DATA ENTRY'!Q1096,"")))</f>
        <v/>
      </c>
      <c r="CK1097" s="3" t="str">
        <f>IF('DATA ENTRY'!CK1096="","",IF('DATA ENTRY'!R1096="","",IF(AND($CD$4='DATA ENTRY'!CK1096,$CG$4='DATA ENTRY'!D1096),'DATA ENTRY'!R1096,"")))</f>
        <v/>
      </c>
      <c r="CL1097" s="3" t="str">
        <f>IF('DATA ENTRY'!CK1096="","",IF('DATA ENTRY'!S1096="","",IF(AND($CD$4='DATA ENTRY'!CK1096,$CG$4='DATA ENTRY'!D1096),'DATA ENTRY'!S1096,"")))</f>
        <v/>
      </c>
      <c r="CM1097" s="3" t="str">
        <f>IF('DATA ENTRY'!CK1096="","",IF('DATA ENTRY'!E1096="","",IF(AND($CD$4='DATA ENTRY'!CK1096,$CG$4='DATA ENTRY'!D1096),'DATA ENTRY'!E1096,"")))</f>
        <v/>
      </c>
      <c r="CN1097" s="3" t="str">
        <f>IF('DATA ENTRY'!CK1096="","",IF('DATA ENTRY'!W1096="","",IF(AND($CD$4='DATA ENTRY'!CK1096,$CG$4='DATA ENTRY'!D1096),'DATA ENTRY'!W1096,"")))</f>
        <v/>
      </c>
      <c r="CO1097" s="3" t="str">
        <f>IF('DATA ENTRY'!CK1096="","",IF('DATA ENTRY'!X1096="","",IF(AND($CD$4='DATA ENTRY'!CK1096,$CG$4='DATA ENTRY'!D1096),'DATA ENTRY'!X1096,"")))</f>
        <v/>
      </c>
      <c r="CP1097" s="108" t="str">
        <f t="shared" si="279"/>
        <v/>
      </c>
      <c r="CQ1097" s="108" t="str">
        <f>IF('DATA ENTRY'!CK1096="","",IF('DATA ENTRY'!G1096="","",IF(AND($CD$4='DATA ENTRY'!CK1096,$CG$4='DATA ENTRY'!D1096),'DATA ENTRY'!G1096,"")))</f>
        <v/>
      </c>
      <c r="CR1097" s="230" t="str">
        <f>IF('DATA ENTRY'!CK1096="","",IF('DATA ENTRY'!D1096="","",IF(AND($CD$4='DATA ENTRY'!CK1096,$CG$4='DATA ENTRY'!D1096),'DATA ENTRY'!D1096,"")))</f>
        <v/>
      </c>
      <c r="CS1097">
        <f t="shared" si="280"/>
        <v>0</v>
      </c>
      <c r="CT1097">
        <f t="shared" si="281"/>
        <v>0</v>
      </c>
      <c r="CV1097" s="139"/>
      <c r="CX1097">
        <f t="shared" si="282"/>
        <v>0</v>
      </c>
      <c r="DB1097" t="str">
        <f t="shared" si="273"/>
        <v/>
      </c>
      <c r="DC1097" t="str">
        <f t="shared" si="274"/>
        <v/>
      </c>
      <c r="DD1097" s="224">
        <v>1091</v>
      </c>
      <c r="DE1097" s="3" t="str">
        <f>IF('DATA ENTRY'!CK1096="","",IF('DATA ENTRY'!B1096="","",IF(AND($DF$4='DATA ENTRY'!D1096),'DATA ENTRY'!B1096,"")))</f>
        <v/>
      </c>
      <c r="DF1097" s="3" t="str">
        <f>IF('DATA ENTRY'!CK1096="","",IF('DATA ENTRY'!C1096="","",IF(AND($DF$4='DATA ENTRY'!D1096),'DATA ENTRY'!C1096,"")))</f>
        <v/>
      </c>
      <c r="DG1097" s="4" t="str">
        <f>IF('DATA ENTRY'!CK1096="","",IF('DATA ENTRY'!I1096="","",IF(AND($DF$4='DATA ENTRY'!D1096),'DATA ENTRY'!I1096,"")))</f>
        <v/>
      </c>
      <c r="DH1097" s="4" t="str">
        <f>IF('DATA ENTRY'!CK1096="","",IF('DATA ENTRY'!CK1096="","",IF(AND($DF$4='DATA ENTRY'!D1096),'DATA ENTRY'!CK1096,"")))</f>
        <v/>
      </c>
      <c r="DI1097" s="3" t="str">
        <f>IF('DATA ENTRY'!CK1096="","",IF('DATA ENTRY'!N1096="","",IF(AND($DF$4='DATA ENTRY'!D1096),'DATA ENTRY'!N1096,"")))</f>
        <v/>
      </c>
      <c r="DJ1097" s="107" t="str">
        <f>IF('DATA ENTRY'!CK1096="","",IF('DATA ENTRY'!O1096="","",IF(AND($DF$4='DATA ENTRY'!D1096),'DATA ENTRY'!O1096,"")))</f>
        <v/>
      </c>
      <c r="DK1097" s="3" t="str">
        <f>IF('DATA ENTRY'!CK1096="","",IF('DATA ENTRY'!P1096="","",IF(AND($DF$4='DATA ENTRY'!D1096),'DATA ENTRY'!P1096,"")))</f>
        <v/>
      </c>
      <c r="DL1097" s="107" t="str">
        <f>IF('DATA ENTRY'!CK1096="","",IF('DATA ENTRY'!Q1096="","",IF(AND($DF$4='DATA ENTRY'!D1096),'DATA ENTRY'!Q1096,"")))</f>
        <v/>
      </c>
      <c r="DM1097" s="3" t="str">
        <f>IF('DATA ENTRY'!CK1096="","",IF('DATA ENTRY'!R1096="","",IF(AND($DF$4='DATA ENTRY'!D1096),'DATA ENTRY'!R1096,"")))</f>
        <v/>
      </c>
      <c r="DN1097" s="107" t="str">
        <f>IF('DATA ENTRY'!CK1096="","",IF('DATA ENTRY'!S1096="","",IF(AND($DF$4='DATA ENTRY'!D1096),'DATA ENTRY'!S1096,"")))</f>
        <v/>
      </c>
      <c r="DO1097" s="3" t="str">
        <f>IF('DATA ENTRY'!CK1096="","",IF('DATA ENTRY'!E1096="","",IF(AND($DF$4='DATA ENTRY'!D1096),'DATA ENTRY'!E1096,"")))</f>
        <v/>
      </c>
      <c r="DP1097" s="3" t="str">
        <f>IF('DATA ENTRY'!CK1096="","",IF('DATA ENTRY'!D1096="","",IF(AND($DF$4='DATA ENTRY'!D1096),'DATA ENTRY'!D1096,"")))</f>
        <v/>
      </c>
      <c r="DQ1097" s="3" t="str">
        <f>IF('DATA ENTRY'!CK1096="","",IF('DATA ENTRY'!W1096="","",IF(AND($DF$4='DATA ENTRY'!D1096),'DATA ENTRY'!W1096,"")))</f>
        <v/>
      </c>
      <c r="DR1097" s="3" t="str">
        <f>IF('DATA ENTRY'!CK1096="","",IF('DATA ENTRY'!X1096="","",IF(AND($DF$4='DATA ENTRY'!D1096),'DATA ENTRY'!X1096,"")))</f>
        <v/>
      </c>
      <c r="DS1097" s="108" t="str">
        <f t="shared" si="283"/>
        <v/>
      </c>
      <c r="DT1097" s="108" t="str">
        <f>IF('DATA ENTRY'!CK1096="","",IF('DATA ENTRY'!D1096="","",IF(AND($DF$4='DATA ENTRY'!D1096),'DATA ENTRY'!G1096,"")))</f>
        <v/>
      </c>
      <c r="DY1097">
        <f t="shared" si="284"/>
        <v>0</v>
      </c>
      <c r="EB1097" t="str">
        <f t="shared" si="285"/>
        <v/>
      </c>
      <c r="EC1097" t="str">
        <f t="shared" si="286"/>
        <v/>
      </c>
      <c r="ED1097" s="224">
        <v>1091</v>
      </c>
      <c r="EE1097" s="3" t="str">
        <f>IF('DATA ENTRY'!CK1096="","",IF('DATA ENTRY'!B1096="","",IF(AND($EF$4='DATA ENTRY'!G1096,$EH$4='DATA ENTRY'!F1096),'DATA ENTRY'!B1096,"")))</f>
        <v/>
      </c>
      <c r="EF1097" s="3" t="str">
        <f>IF('DATA ENTRY'!CK1096="","",IF('DATA ENTRY'!C1096="","",IF(AND($EF$4='DATA ENTRY'!G1096,$EH$4='DATA ENTRY'!F1096),'DATA ENTRY'!C1096,"")))</f>
        <v/>
      </c>
      <c r="EG1097" s="4" t="str">
        <f>IF('DATA ENTRY'!CK1096="","",IF('DATA ENTRY'!I1096="","",IF(AND($EF$4='DATA ENTRY'!G1096,$EH$4='DATA ENTRY'!F1096),'DATA ENTRY'!I1096,"")))</f>
        <v/>
      </c>
      <c r="EH1097" s="4" t="str">
        <f>IF('DATA ENTRY'!CK1096="","",IF('DATA ENTRY'!CK1096="","",IF(AND($EF$4='DATA ENTRY'!G1096,$EH$4='DATA ENTRY'!F1096),'DATA ENTRY'!CK1096,"")))</f>
        <v/>
      </c>
      <c r="EI1097" s="3" t="str">
        <f>IF('DATA ENTRY'!CK1096="","",IF('DATA ENTRY'!N1096="","",IF(AND($EF$4='DATA ENTRY'!G1096,$EH$4='DATA ENTRY'!F1096),'DATA ENTRY'!N1096,"")))</f>
        <v/>
      </c>
      <c r="EJ1097" s="107" t="str">
        <f>IF('DATA ENTRY'!CK1096="","",IF('DATA ENTRY'!O1096="","",IF(AND($EF$4='DATA ENTRY'!G1096,$EH$4='DATA ENTRY'!F1096),'DATA ENTRY'!O1096,"")))</f>
        <v/>
      </c>
      <c r="EK1097" s="3" t="str">
        <f>IF('DATA ENTRY'!CK1096="","",IF('DATA ENTRY'!P1096="","",IF(AND($EF$4='DATA ENTRY'!G1096,$EH$4='DATA ENTRY'!F1096),'DATA ENTRY'!P1096,"")))</f>
        <v/>
      </c>
      <c r="EL1097" s="107" t="str">
        <f>IF('DATA ENTRY'!CK1096="","",IF('DATA ENTRY'!Q1096="","",IF(AND($EF$4='DATA ENTRY'!G1096,$EH$4='DATA ENTRY'!F1096),'DATA ENTRY'!Q1096,"")))</f>
        <v/>
      </c>
      <c r="EM1097" s="3" t="str">
        <f>IF('DATA ENTRY'!CK1096="","",IF('DATA ENTRY'!R1096="","",IF(AND($EF$4='DATA ENTRY'!G1096,$EH$4='DATA ENTRY'!F1096),'DATA ENTRY'!R1096,"")))</f>
        <v/>
      </c>
      <c r="EN1097" s="107" t="str">
        <f>IF('DATA ENTRY'!CK1096="","",IF('DATA ENTRY'!S1096="","",IF(AND($EF$4='DATA ENTRY'!G1096,$EH$4='DATA ENTRY'!F1096),'DATA ENTRY'!S1096,"")))</f>
        <v/>
      </c>
      <c r="EO1097" s="3" t="str">
        <f>IF('DATA ENTRY'!CK1096="","",IF('DATA ENTRY'!E1096="","",IF(AND($EF$4='DATA ENTRY'!G1096,$EH$4='DATA ENTRY'!F1096),'DATA ENTRY'!E1096,"")))</f>
        <v/>
      </c>
      <c r="EP1097" s="3" t="str">
        <f>IF('DATA ENTRY'!CK1096="","",IF('DATA ENTRY'!D1096="","",IF(AND($EF$4='DATA ENTRY'!G1096,$EH$4='DATA ENTRY'!F1096),'DATA ENTRY'!D1096,"")))</f>
        <v/>
      </c>
      <c r="EQ1097" s="3" t="str">
        <f>IF('DATA ENTRY'!CK1096="","",IF('DATA ENTRY'!W1096="","",IF(AND($EF$4='DATA ENTRY'!G1096,$EH$4='DATA ENTRY'!F1096),'DATA ENTRY'!W1096,"")))</f>
        <v/>
      </c>
      <c r="ER1097" s="3" t="str">
        <f>IF('DATA ENTRY'!CK1096="","",IF('DATA ENTRY'!X1096="","",IF(AND($EF$4='DATA ENTRY'!G1096,$EH$4='DATA ENTRY'!F1096),'DATA ENTRY'!X1096,"")))</f>
        <v/>
      </c>
      <c r="ES1097" s="108" t="str">
        <f t="shared" si="287"/>
        <v/>
      </c>
      <c r="ET1097" s="108" t="str">
        <f>IF('DATA ENTRY'!CK1096="","",IF('DATA ENTRY'!D1096="","",IF(AND($EF$4='DATA ENTRY'!G1096,$EH$4='DATA ENTRY'!F1096),'DATA ENTRY'!G1096,"")))</f>
        <v/>
      </c>
      <c r="EY1097">
        <f t="shared" si="288"/>
        <v>0</v>
      </c>
    </row>
    <row r="1098" spans="1:155">
      <c r="A1098" t="str">
        <f>IF(S1098=0,"",1+(MAX($A$7:A1097)))</f>
        <v/>
      </c>
      <c r="B1098" s="224">
        <v>1092</v>
      </c>
      <c r="C1098" s="3" t="str">
        <f>IF('DATA ENTRY'!CK1097="","",IF('DATA ENTRY'!B1097="","",IF($D$4="All Post",'DATA ENTRY'!B1097,IF(AND($D$4='DATA ENTRY'!CK1097),'DATA ENTRY'!B1097,""))))</f>
        <v/>
      </c>
      <c r="D1098" s="3" t="str">
        <f>IF('DATA ENTRY'!CK1097="","",IF('DATA ENTRY'!C1097="","",IF($D$4="All Post",'DATA ENTRY'!C1097,IF(AND($D$4='DATA ENTRY'!CK1097),'DATA ENTRY'!C1097,""))))</f>
        <v/>
      </c>
      <c r="E1098" s="4" t="str">
        <f>IF('DATA ENTRY'!CK1097="","",IF('DATA ENTRY'!I1097="","",IF($D$4="All Post",'DATA ENTRY'!I1097,IF(AND($D$4='DATA ENTRY'!CK1097),'DATA ENTRY'!I1097,""))))</f>
        <v/>
      </c>
      <c r="F1098" s="4" t="str">
        <f>IF('DATA ENTRY'!CK1097="","",IF('DATA ENTRY'!CK1097="","",IF($D$4="All Post",'DATA ENTRY'!CK1097,IF(AND($D$4='DATA ENTRY'!CK1097),'DATA ENTRY'!CK1097,""))))</f>
        <v/>
      </c>
      <c r="G1098" s="3" t="str">
        <f>IF('DATA ENTRY'!CK1097="","",IF('DATA ENTRY'!N1097="","",IF($D$4="All Post",'DATA ENTRY'!N1097,IF(AND($D$4='DATA ENTRY'!CK1097),'DATA ENTRY'!N1097,""))))</f>
        <v/>
      </c>
      <c r="H1098" s="107" t="str">
        <f>IF('DATA ENTRY'!CK1097="","",IF('DATA ENTRY'!O1097="","",IF($D$4="All Post",'DATA ENTRY'!O1097,IF(AND($D$4='DATA ENTRY'!CK1097),'DATA ENTRY'!O1097,""))))</f>
        <v/>
      </c>
      <c r="I1098" s="3" t="str">
        <f>IF('DATA ENTRY'!CK1097="","",IF('DATA ENTRY'!P1097="","",IF($D$4="All Post",'DATA ENTRY'!P1097,IF(AND($D$4='DATA ENTRY'!CK1097),'DATA ENTRY'!P1097,""))))</f>
        <v/>
      </c>
      <c r="J1098" s="107" t="str">
        <f>IF('DATA ENTRY'!CK1097="","",IF('DATA ENTRY'!Q1097="","",IF($D$4="All Post",'DATA ENTRY'!Q1097,IF(AND($D$4='DATA ENTRY'!CK1097),'DATA ENTRY'!Q1097,""))))</f>
        <v/>
      </c>
      <c r="K1098" s="3" t="str">
        <f>IF('DATA ENTRY'!CK1097="","",IF('DATA ENTRY'!R1097="","",IF($D$4="All Post",'DATA ENTRY'!R1097,IF(AND($D$4='DATA ENTRY'!CK1097),'DATA ENTRY'!R1097,""))))</f>
        <v/>
      </c>
      <c r="L1098" s="3" t="str">
        <f>IF('DATA ENTRY'!CK1097="","",IF('DATA ENTRY'!S1097="","",IF($D$4="All Post",'DATA ENTRY'!S1097,IF(AND($D$4='DATA ENTRY'!CK1097),'DATA ENTRY'!S1097,""))))</f>
        <v/>
      </c>
      <c r="M1098" s="3" t="str">
        <f>IF('DATA ENTRY'!CK1097="","",IF('DATA ENTRY'!E1097="","",IF($D$4="All Post",'DATA ENTRY'!E1097,IF(AND($D$4='DATA ENTRY'!CK1097),'DATA ENTRY'!E1097,""))))</f>
        <v/>
      </c>
      <c r="N1098" s="3" t="str">
        <f>IF('DATA ENTRY'!CK1097="","",IF('DATA ENTRY'!W1097="","",IF($D$4="All Post",'DATA ENTRY'!W1097,IF(AND($D$4='DATA ENTRY'!CK1097),'DATA ENTRY'!W1097,""))))</f>
        <v/>
      </c>
      <c r="O1098" s="3" t="str">
        <f>IF('DATA ENTRY'!CK1097="","",IF('DATA ENTRY'!X1097="","",IF($D$4="All Post",'DATA ENTRY'!X1097,IF(AND($D$4='DATA ENTRY'!CK1097),'DATA ENTRY'!X1097,""))))</f>
        <v/>
      </c>
      <c r="P1098" s="3" t="str">
        <f>IF('DATA ENTRY'!CK1097="","",IF('DATA ENTRY'!G1097="","",IF($D$4="All Post",'DATA ENTRY'!G1097,IF(AND($D$4='DATA ENTRY'!CK1097),'DATA ENTRY'!G1097,""))))</f>
        <v/>
      </c>
      <c r="S1098">
        <f t="shared" si="275"/>
        <v>0</v>
      </c>
      <c r="T1098" t="str">
        <f t="shared" si="276"/>
        <v/>
      </c>
      <c r="BZ1098" t="str">
        <f t="shared" si="277"/>
        <v/>
      </c>
      <c r="CA1098" t="str">
        <f t="shared" si="278"/>
        <v/>
      </c>
      <c r="CB1098" s="224">
        <v>1092</v>
      </c>
      <c r="CC1098" s="3" t="str">
        <f>IF('DATA ENTRY'!CK1097="","",IF('DATA ENTRY'!B1097="","",IF(AND($CD$4='DATA ENTRY'!CK1097,$CG$4='DATA ENTRY'!D1097),'DATA ENTRY'!B1097,"")))</f>
        <v/>
      </c>
      <c r="CD1098" s="3" t="str">
        <f>IF('DATA ENTRY'!CK1097="","",IF('DATA ENTRY'!C1097="","",IF(AND($CD$4='DATA ENTRY'!CK1097,$CG$4='DATA ENTRY'!D1097),'DATA ENTRY'!C1097,"")))</f>
        <v/>
      </c>
      <c r="CE1098" s="4" t="str">
        <f>IF('DATA ENTRY'!CK1097="","",IF('DATA ENTRY'!I1097="","",IF(AND($CD$4='DATA ENTRY'!CK1097,$CG$4='DATA ENTRY'!D1097),'DATA ENTRY'!I1097,"")))</f>
        <v/>
      </c>
      <c r="CF1098" s="4" t="str">
        <f>IF('DATA ENTRY'!CK1097="","",IF('DATA ENTRY'!CK1097="","",IF(AND($CD$4='DATA ENTRY'!CK1097,$CG$4='DATA ENTRY'!D1097),'DATA ENTRY'!CK1097,"")))</f>
        <v/>
      </c>
      <c r="CG1098" s="3" t="str">
        <f>IF('DATA ENTRY'!CK1097="","",IF('DATA ENTRY'!N1097="","",IF(AND($CD$4='DATA ENTRY'!CK1097,$CG$4='DATA ENTRY'!D1097),'DATA ENTRY'!N1097,"")))</f>
        <v/>
      </c>
      <c r="CH1098" s="107" t="str">
        <f>IF('DATA ENTRY'!CK1097="","",IF('DATA ENTRY'!O1097="","",IF(AND($CD$4='DATA ENTRY'!CK1097,$CG$4='DATA ENTRY'!D1097),'DATA ENTRY'!O1097,"")))</f>
        <v/>
      </c>
      <c r="CI1098" s="3" t="str">
        <f>IF('DATA ENTRY'!CK1097="","",IF('DATA ENTRY'!P1097="","",IF(AND($CD$4='DATA ENTRY'!CK1097,$CG$4='DATA ENTRY'!D1097),'DATA ENTRY'!P1097,"")))</f>
        <v/>
      </c>
      <c r="CJ1098" s="107" t="str">
        <f>IF('DATA ENTRY'!CK1097="","",IF('DATA ENTRY'!Q1097="","",IF(AND($CD$4='DATA ENTRY'!CK1097,$CG$4='DATA ENTRY'!D1097),'DATA ENTRY'!Q1097,"")))</f>
        <v/>
      </c>
      <c r="CK1098" s="3" t="str">
        <f>IF('DATA ENTRY'!CK1097="","",IF('DATA ENTRY'!R1097="","",IF(AND($CD$4='DATA ENTRY'!CK1097,$CG$4='DATA ENTRY'!D1097),'DATA ENTRY'!R1097,"")))</f>
        <v/>
      </c>
      <c r="CL1098" s="3" t="str">
        <f>IF('DATA ENTRY'!CK1097="","",IF('DATA ENTRY'!S1097="","",IF(AND($CD$4='DATA ENTRY'!CK1097,$CG$4='DATA ENTRY'!D1097),'DATA ENTRY'!S1097,"")))</f>
        <v/>
      </c>
      <c r="CM1098" s="3" t="str">
        <f>IF('DATA ENTRY'!CK1097="","",IF('DATA ENTRY'!E1097="","",IF(AND($CD$4='DATA ENTRY'!CK1097,$CG$4='DATA ENTRY'!D1097),'DATA ENTRY'!E1097,"")))</f>
        <v/>
      </c>
      <c r="CN1098" s="3" t="str">
        <f>IF('DATA ENTRY'!CK1097="","",IF('DATA ENTRY'!W1097="","",IF(AND($CD$4='DATA ENTRY'!CK1097,$CG$4='DATA ENTRY'!D1097),'DATA ENTRY'!W1097,"")))</f>
        <v/>
      </c>
      <c r="CO1098" s="3" t="str">
        <f>IF('DATA ENTRY'!CK1097="","",IF('DATA ENTRY'!X1097="","",IF(AND($CD$4='DATA ENTRY'!CK1097,$CG$4='DATA ENTRY'!D1097),'DATA ENTRY'!X1097,"")))</f>
        <v/>
      </c>
      <c r="CP1098" s="108" t="str">
        <f t="shared" si="279"/>
        <v/>
      </c>
      <c r="CQ1098" s="108" t="str">
        <f>IF('DATA ENTRY'!CK1097="","",IF('DATA ENTRY'!G1097="","",IF(AND($CD$4='DATA ENTRY'!CK1097,$CG$4='DATA ENTRY'!D1097),'DATA ENTRY'!G1097,"")))</f>
        <v/>
      </c>
      <c r="CR1098" s="230" t="str">
        <f>IF('DATA ENTRY'!CK1097="","",IF('DATA ENTRY'!D1097="","",IF(AND($CD$4='DATA ENTRY'!CK1097,$CG$4='DATA ENTRY'!D1097),'DATA ENTRY'!D1097,"")))</f>
        <v/>
      </c>
      <c r="CS1098">
        <f t="shared" si="280"/>
        <v>0</v>
      </c>
      <c r="CT1098">
        <f t="shared" si="281"/>
        <v>0</v>
      </c>
      <c r="CV1098" s="139"/>
      <c r="CX1098">
        <f t="shared" si="282"/>
        <v>0</v>
      </c>
      <c r="DB1098" t="str">
        <f t="shared" si="273"/>
        <v/>
      </c>
      <c r="DC1098" t="str">
        <f t="shared" si="274"/>
        <v/>
      </c>
      <c r="DD1098" s="224">
        <v>1092</v>
      </c>
      <c r="DE1098" s="3" t="str">
        <f>IF('DATA ENTRY'!CK1097="","",IF('DATA ENTRY'!B1097="","",IF(AND($DF$4='DATA ENTRY'!D1097),'DATA ENTRY'!B1097,"")))</f>
        <v/>
      </c>
      <c r="DF1098" s="3" t="str">
        <f>IF('DATA ENTRY'!CK1097="","",IF('DATA ENTRY'!C1097="","",IF(AND($DF$4='DATA ENTRY'!D1097),'DATA ENTRY'!C1097,"")))</f>
        <v/>
      </c>
      <c r="DG1098" s="4" t="str">
        <f>IF('DATA ENTRY'!CK1097="","",IF('DATA ENTRY'!I1097="","",IF(AND($DF$4='DATA ENTRY'!D1097),'DATA ENTRY'!I1097,"")))</f>
        <v/>
      </c>
      <c r="DH1098" s="4" t="str">
        <f>IF('DATA ENTRY'!CK1097="","",IF('DATA ENTRY'!CK1097="","",IF(AND($DF$4='DATA ENTRY'!D1097),'DATA ENTRY'!CK1097,"")))</f>
        <v/>
      </c>
      <c r="DI1098" s="3" t="str">
        <f>IF('DATA ENTRY'!CK1097="","",IF('DATA ENTRY'!N1097="","",IF(AND($DF$4='DATA ENTRY'!D1097),'DATA ENTRY'!N1097,"")))</f>
        <v/>
      </c>
      <c r="DJ1098" s="107" t="str">
        <f>IF('DATA ENTRY'!CK1097="","",IF('DATA ENTRY'!O1097="","",IF(AND($DF$4='DATA ENTRY'!D1097),'DATA ENTRY'!O1097,"")))</f>
        <v/>
      </c>
      <c r="DK1098" s="3" t="str">
        <f>IF('DATA ENTRY'!CK1097="","",IF('DATA ENTRY'!P1097="","",IF(AND($DF$4='DATA ENTRY'!D1097),'DATA ENTRY'!P1097,"")))</f>
        <v/>
      </c>
      <c r="DL1098" s="107" t="str">
        <f>IF('DATA ENTRY'!CK1097="","",IF('DATA ENTRY'!Q1097="","",IF(AND($DF$4='DATA ENTRY'!D1097),'DATA ENTRY'!Q1097,"")))</f>
        <v/>
      </c>
      <c r="DM1098" s="3" t="str">
        <f>IF('DATA ENTRY'!CK1097="","",IF('DATA ENTRY'!R1097="","",IF(AND($DF$4='DATA ENTRY'!D1097),'DATA ENTRY'!R1097,"")))</f>
        <v/>
      </c>
      <c r="DN1098" s="107" t="str">
        <f>IF('DATA ENTRY'!CK1097="","",IF('DATA ENTRY'!S1097="","",IF(AND($DF$4='DATA ENTRY'!D1097),'DATA ENTRY'!S1097,"")))</f>
        <v/>
      </c>
      <c r="DO1098" s="3" t="str">
        <f>IF('DATA ENTRY'!CK1097="","",IF('DATA ENTRY'!E1097="","",IF(AND($DF$4='DATA ENTRY'!D1097),'DATA ENTRY'!E1097,"")))</f>
        <v/>
      </c>
      <c r="DP1098" s="3" t="str">
        <f>IF('DATA ENTRY'!CK1097="","",IF('DATA ENTRY'!D1097="","",IF(AND($DF$4='DATA ENTRY'!D1097),'DATA ENTRY'!D1097,"")))</f>
        <v/>
      </c>
      <c r="DQ1098" s="3" t="str">
        <f>IF('DATA ENTRY'!CK1097="","",IF('DATA ENTRY'!W1097="","",IF(AND($DF$4='DATA ENTRY'!D1097),'DATA ENTRY'!W1097,"")))</f>
        <v/>
      </c>
      <c r="DR1098" s="3" t="str">
        <f>IF('DATA ENTRY'!CK1097="","",IF('DATA ENTRY'!X1097="","",IF(AND($DF$4='DATA ENTRY'!D1097),'DATA ENTRY'!X1097,"")))</f>
        <v/>
      </c>
      <c r="DS1098" s="108" t="str">
        <f t="shared" si="283"/>
        <v/>
      </c>
      <c r="DT1098" s="108" t="str">
        <f>IF('DATA ENTRY'!CK1097="","",IF('DATA ENTRY'!D1097="","",IF(AND($DF$4='DATA ENTRY'!D1097),'DATA ENTRY'!G1097,"")))</f>
        <v/>
      </c>
      <c r="DY1098">
        <f t="shared" si="284"/>
        <v>0</v>
      </c>
      <c r="EB1098" t="str">
        <f t="shared" si="285"/>
        <v/>
      </c>
      <c r="EC1098" t="str">
        <f t="shared" si="286"/>
        <v/>
      </c>
      <c r="ED1098" s="224">
        <v>1092</v>
      </c>
      <c r="EE1098" s="3" t="str">
        <f>IF('DATA ENTRY'!CK1097="","",IF('DATA ENTRY'!B1097="","",IF(AND($EF$4='DATA ENTRY'!G1097,$EH$4='DATA ENTRY'!F1097),'DATA ENTRY'!B1097,"")))</f>
        <v/>
      </c>
      <c r="EF1098" s="3" t="str">
        <f>IF('DATA ENTRY'!CK1097="","",IF('DATA ENTRY'!C1097="","",IF(AND($EF$4='DATA ENTRY'!G1097,$EH$4='DATA ENTRY'!F1097),'DATA ENTRY'!C1097,"")))</f>
        <v/>
      </c>
      <c r="EG1098" s="4" t="str">
        <f>IF('DATA ENTRY'!CK1097="","",IF('DATA ENTRY'!I1097="","",IF(AND($EF$4='DATA ENTRY'!G1097,$EH$4='DATA ENTRY'!F1097),'DATA ENTRY'!I1097,"")))</f>
        <v/>
      </c>
      <c r="EH1098" s="4" t="str">
        <f>IF('DATA ENTRY'!CK1097="","",IF('DATA ENTRY'!CK1097="","",IF(AND($EF$4='DATA ENTRY'!G1097,$EH$4='DATA ENTRY'!F1097),'DATA ENTRY'!CK1097,"")))</f>
        <v/>
      </c>
      <c r="EI1098" s="3" t="str">
        <f>IF('DATA ENTRY'!CK1097="","",IF('DATA ENTRY'!N1097="","",IF(AND($EF$4='DATA ENTRY'!G1097,$EH$4='DATA ENTRY'!F1097),'DATA ENTRY'!N1097,"")))</f>
        <v/>
      </c>
      <c r="EJ1098" s="107" t="str">
        <f>IF('DATA ENTRY'!CK1097="","",IF('DATA ENTRY'!O1097="","",IF(AND($EF$4='DATA ENTRY'!G1097,$EH$4='DATA ENTRY'!F1097),'DATA ENTRY'!O1097,"")))</f>
        <v/>
      </c>
      <c r="EK1098" s="3" t="str">
        <f>IF('DATA ENTRY'!CK1097="","",IF('DATA ENTRY'!P1097="","",IF(AND($EF$4='DATA ENTRY'!G1097,$EH$4='DATA ENTRY'!F1097),'DATA ENTRY'!P1097,"")))</f>
        <v/>
      </c>
      <c r="EL1098" s="107" t="str">
        <f>IF('DATA ENTRY'!CK1097="","",IF('DATA ENTRY'!Q1097="","",IF(AND($EF$4='DATA ENTRY'!G1097,$EH$4='DATA ENTRY'!F1097),'DATA ENTRY'!Q1097,"")))</f>
        <v/>
      </c>
      <c r="EM1098" s="3" t="str">
        <f>IF('DATA ENTRY'!CK1097="","",IF('DATA ENTRY'!R1097="","",IF(AND($EF$4='DATA ENTRY'!G1097,$EH$4='DATA ENTRY'!F1097),'DATA ENTRY'!R1097,"")))</f>
        <v/>
      </c>
      <c r="EN1098" s="107" t="str">
        <f>IF('DATA ENTRY'!CK1097="","",IF('DATA ENTRY'!S1097="","",IF(AND($EF$4='DATA ENTRY'!G1097,$EH$4='DATA ENTRY'!F1097),'DATA ENTRY'!S1097,"")))</f>
        <v/>
      </c>
      <c r="EO1098" s="3" t="str">
        <f>IF('DATA ENTRY'!CK1097="","",IF('DATA ENTRY'!E1097="","",IF(AND($EF$4='DATA ENTRY'!G1097,$EH$4='DATA ENTRY'!F1097),'DATA ENTRY'!E1097,"")))</f>
        <v/>
      </c>
      <c r="EP1098" s="3" t="str">
        <f>IF('DATA ENTRY'!CK1097="","",IF('DATA ENTRY'!D1097="","",IF(AND($EF$4='DATA ENTRY'!G1097,$EH$4='DATA ENTRY'!F1097),'DATA ENTRY'!D1097,"")))</f>
        <v/>
      </c>
      <c r="EQ1098" s="3" t="str">
        <f>IF('DATA ENTRY'!CK1097="","",IF('DATA ENTRY'!W1097="","",IF(AND($EF$4='DATA ENTRY'!G1097,$EH$4='DATA ENTRY'!F1097),'DATA ENTRY'!W1097,"")))</f>
        <v/>
      </c>
      <c r="ER1098" s="3" t="str">
        <f>IF('DATA ENTRY'!CK1097="","",IF('DATA ENTRY'!X1097="","",IF(AND($EF$4='DATA ENTRY'!G1097,$EH$4='DATA ENTRY'!F1097),'DATA ENTRY'!X1097,"")))</f>
        <v/>
      </c>
      <c r="ES1098" s="108" t="str">
        <f t="shared" si="287"/>
        <v/>
      </c>
      <c r="ET1098" s="108" t="str">
        <f>IF('DATA ENTRY'!CK1097="","",IF('DATA ENTRY'!D1097="","",IF(AND($EF$4='DATA ENTRY'!G1097,$EH$4='DATA ENTRY'!F1097),'DATA ENTRY'!G1097,"")))</f>
        <v/>
      </c>
      <c r="EY1098">
        <f t="shared" si="288"/>
        <v>0</v>
      </c>
    </row>
    <row r="1099" spans="1:155">
      <c r="A1099" t="str">
        <f>IF(S1099=0,"",1+(MAX($A$7:A1098)))</f>
        <v/>
      </c>
      <c r="B1099" s="224">
        <v>1093</v>
      </c>
      <c r="C1099" s="3" t="str">
        <f>IF('DATA ENTRY'!CK1098="","",IF('DATA ENTRY'!B1098="","",IF($D$4="All Post",'DATA ENTRY'!B1098,IF(AND($D$4='DATA ENTRY'!CK1098),'DATA ENTRY'!B1098,""))))</f>
        <v/>
      </c>
      <c r="D1099" s="3" t="str">
        <f>IF('DATA ENTRY'!CK1098="","",IF('DATA ENTRY'!C1098="","",IF($D$4="All Post",'DATA ENTRY'!C1098,IF(AND($D$4='DATA ENTRY'!CK1098),'DATA ENTRY'!C1098,""))))</f>
        <v/>
      </c>
      <c r="E1099" s="4" t="str">
        <f>IF('DATA ENTRY'!CK1098="","",IF('DATA ENTRY'!I1098="","",IF($D$4="All Post",'DATA ENTRY'!I1098,IF(AND($D$4='DATA ENTRY'!CK1098),'DATA ENTRY'!I1098,""))))</f>
        <v/>
      </c>
      <c r="F1099" s="4" t="str">
        <f>IF('DATA ENTRY'!CK1098="","",IF('DATA ENTRY'!CK1098="","",IF($D$4="All Post",'DATA ENTRY'!CK1098,IF(AND($D$4='DATA ENTRY'!CK1098),'DATA ENTRY'!CK1098,""))))</f>
        <v/>
      </c>
      <c r="G1099" s="3" t="str">
        <f>IF('DATA ENTRY'!CK1098="","",IF('DATA ENTRY'!N1098="","",IF($D$4="All Post",'DATA ENTRY'!N1098,IF(AND($D$4='DATA ENTRY'!CK1098),'DATA ENTRY'!N1098,""))))</f>
        <v/>
      </c>
      <c r="H1099" s="107" t="str">
        <f>IF('DATA ENTRY'!CK1098="","",IF('DATA ENTRY'!O1098="","",IF($D$4="All Post",'DATA ENTRY'!O1098,IF(AND($D$4='DATA ENTRY'!CK1098),'DATA ENTRY'!O1098,""))))</f>
        <v/>
      </c>
      <c r="I1099" s="3" t="str">
        <f>IF('DATA ENTRY'!CK1098="","",IF('DATA ENTRY'!P1098="","",IF($D$4="All Post",'DATA ENTRY'!P1098,IF(AND($D$4='DATA ENTRY'!CK1098),'DATA ENTRY'!P1098,""))))</f>
        <v/>
      </c>
      <c r="J1099" s="107" t="str">
        <f>IF('DATA ENTRY'!CK1098="","",IF('DATA ENTRY'!Q1098="","",IF($D$4="All Post",'DATA ENTRY'!Q1098,IF(AND($D$4='DATA ENTRY'!CK1098),'DATA ENTRY'!Q1098,""))))</f>
        <v/>
      </c>
      <c r="K1099" s="3" t="str">
        <f>IF('DATA ENTRY'!CK1098="","",IF('DATA ENTRY'!R1098="","",IF($D$4="All Post",'DATA ENTRY'!R1098,IF(AND($D$4='DATA ENTRY'!CK1098),'DATA ENTRY'!R1098,""))))</f>
        <v/>
      </c>
      <c r="L1099" s="3" t="str">
        <f>IF('DATA ENTRY'!CK1098="","",IF('DATA ENTRY'!S1098="","",IF($D$4="All Post",'DATA ENTRY'!S1098,IF(AND($D$4='DATA ENTRY'!CK1098),'DATA ENTRY'!S1098,""))))</f>
        <v/>
      </c>
      <c r="M1099" s="3" t="str">
        <f>IF('DATA ENTRY'!CK1098="","",IF('DATA ENTRY'!E1098="","",IF($D$4="All Post",'DATA ENTRY'!E1098,IF(AND($D$4='DATA ENTRY'!CK1098),'DATA ENTRY'!E1098,""))))</f>
        <v/>
      </c>
      <c r="N1099" s="3" t="str">
        <f>IF('DATA ENTRY'!CK1098="","",IF('DATA ENTRY'!W1098="","",IF($D$4="All Post",'DATA ENTRY'!W1098,IF(AND($D$4='DATA ENTRY'!CK1098),'DATA ENTRY'!W1098,""))))</f>
        <v/>
      </c>
      <c r="O1099" s="3" t="str">
        <f>IF('DATA ENTRY'!CK1098="","",IF('DATA ENTRY'!X1098="","",IF($D$4="All Post",'DATA ENTRY'!X1098,IF(AND($D$4='DATA ENTRY'!CK1098),'DATA ENTRY'!X1098,""))))</f>
        <v/>
      </c>
      <c r="P1099" s="3" t="str">
        <f>IF('DATA ENTRY'!CK1098="","",IF('DATA ENTRY'!G1098="","",IF($D$4="All Post",'DATA ENTRY'!G1098,IF(AND($D$4='DATA ENTRY'!CK1098),'DATA ENTRY'!G1098,""))))</f>
        <v/>
      </c>
      <c r="S1099">
        <f t="shared" si="275"/>
        <v>0</v>
      </c>
      <c r="T1099" t="str">
        <f t="shared" si="276"/>
        <v/>
      </c>
      <c r="BZ1099" t="str">
        <f t="shared" si="277"/>
        <v/>
      </c>
      <c r="CA1099" t="str">
        <f t="shared" si="278"/>
        <v/>
      </c>
      <c r="CB1099" s="224">
        <v>1093</v>
      </c>
      <c r="CC1099" s="3" t="str">
        <f>IF('DATA ENTRY'!CK1098="","",IF('DATA ENTRY'!B1098="","",IF(AND($CD$4='DATA ENTRY'!CK1098,$CG$4='DATA ENTRY'!D1098),'DATA ENTRY'!B1098,"")))</f>
        <v/>
      </c>
      <c r="CD1099" s="3" t="str">
        <f>IF('DATA ENTRY'!CK1098="","",IF('DATA ENTRY'!C1098="","",IF(AND($CD$4='DATA ENTRY'!CK1098,$CG$4='DATA ENTRY'!D1098),'DATA ENTRY'!C1098,"")))</f>
        <v/>
      </c>
      <c r="CE1099" s="4" t="str">
        <f>IF('DATA ENTRY'!CK1098="","",IF('DATA ENTRY'!I1098="","",IF(AND($CD$4='DATA ENTRY'!CK1098,$CG$4='DATA ENTRY'!D1098),'DATA ENTRY'!I1098,"")))</f>
        <v/>
      </c>
      <c r="CF1099" s="4" t="str">
        <f>IF('DATA ENTRY'!CK1098="","",IF('DATA ENTRY'!CK1098="","",IF(AND($CD$4='DATA ENTRY'!CK1098,$CG$4='DATA ENTRY'!D1098),'DATA ENTRY'!CK1098,"")))</f>
        <v/>
      </c>
      <c r="CG1099" s="3" t="str">
        <f>IF('DATA ENTRY'!CK1098="","",IF('DATA ENTRY'!N1098="","",IF(AND($CD$4='DATA ENTRY'!CK1098,$CG$4='DATA ENTRY'!D1098),'DATA ENTRY'!N1098,"")))</f>
        <v/>
      </c>
      <c r="CH1099" s="107" t="str">
        <f>IF('DATA ENTRY'!CK1098="","",IF('DATA ENTRY'!O1098="","",IF(AND($CD$4='DATA ENTRY'!CK1098,$CG$4='DATA ENTRY'!D1098),'DATA ENTRY'!O1098,"")))</f>
        <v/>
      </c>
      <c r="CI1099" s="3" t="str">
        <f>IF('DATA ENTRY'!CK1098="","",IF('DATA ENTRY'!P1098="","",IF(AND($CD$4='DATA ENTRY'!CK1098,$CG$4='DATA ENTRY'!D1098),'DATA ENTRY'!P1098,"")))</f>
        <v/>
      </c>
      <c r="CJ1099" s="107" t="str">
        <f>IF('DATA ENTRY'!CK1098="","",IF('DATA ENTRY'!Q1098="","",IF(AND($CD$4='DATA ENTRY'!CK1098,$CG$4='DATA ENTRY'!D1098),'DATA ENTRY'!Q1098,"")))</f>
        <v/>
      </c>
      <c r="CK1099" s="3" t="str">
        <f>IF('DATA ENTRY'!CK1098="","",IF('DATA ENTRY'!R1098="","",IF(AND($CD$4='DATA ENTRY'!CK1098,$CG$4='DATA ENTRY'!D1098),'DATA ENTRY'!R1098,"")))</f>
        <v/>
      </c>
      <c r="CL1099" s="3" t="str">
        <f>IF('DATA ENTRY'!CK1098="","",IF('DATA ENTRY'!S1098="","",IF(AND($CD$4='DATA ENTRY'!CK1098,$CG$4='DATA ENTRY'!D1098),'DATA ENTRY'!S1098,"")))</f>
        <v/>
      </c>
      <c r="CM1099" s="3" t="str">
        <f>IF('DATA ENTRY'!CK1098="","",IF('DATA ENTRY'!E1098="","",IF(AND($CD$4='DATA ENTRY'!CK1098,$CG$4='DATA ENTRY'!D1098),'DATA ENTRY'!E1098,"")))</f>
        <v/>
      </c>
      <c r="CN1099" s="3" t="str">
        <f>IF('DATA ENTRY'!CK1098="","",IF('DATA ENTRY'!W1098="","",IF(AND($CD$4='DATA ENTRY'!CK1098,$CG$4='DATA ENTRY'!D1098),'DATA ENTRY'!W1098,"")))</f>
        <v/>
      </c>
      <c r="CO1099" s="3" t="str">
        <f>IF('DATA ENTRY'!CK1098="","",IF('DATA ENTRY'!X1098="","",IF(AND($CD$4='DATA ENTRY'!CK1098,$CG$4='DATA ENTRY'!D1098),'DATA ENTRY'!X1098,"")))</f>
        <v/>
      </c>
      <c r="CP1099" s="108" t="str">
        <f t="shared" si="279"/>
        <v/>
      </c>
      <c r="CQ1099" s="108" t="str">
        <f>IF('DATA ENTRY'!CK1098="","",IF('DATA ENTRY'!G1098="","",IF(AND($CD$4='DATA ENTRY'!CK1098,$CG$4='DATA ENTRY'!D1098),'DATA ENTRY'!G1098,"")))</f>
        <v/>
      </c>
      <c r="CR1099" s="230" t="str">
        <f>IF('DATA ENTRY'!CK1098="","",IF('DATA ENTRY'!D1098="","",IF(AND($CD$4='DATA ENTRY'!CK1098,$CG$4='DATA ENTRY'!D1098),'DATA ENTRY'!D1098,"")))</f>
        <v/>
      </c>
      <c r="CS1099">
        <f t="shared" si="280"/>
        <v>0</v>
      </c>
      <c r="CT1099">
        <f t="shared" si="281"/>
        <v>0</v>
      </c>
      <c r="CV1099" s="139"/>
      <c r="CX1099">
        <f t="shared" si="282"/>
        <v>0</v>
      </c>
      <c r="DB1099" t="str">
        <f t="shared" si="273"/>
        <v/>
      </c>
      <c r="DC1099" t="str">
        <f t="shared" si="274"/>
        <v/>
      </c>
      <c r="DD1099" s="224">
        <v>1093</v>
      </c>
      <c r="DE1099" s="3" t="str">
        <f>IF('DATA ENTRY'!CK1098="","",IF('DATA ENTRY'!B1098="","",IF(AND($DF$4='DATA ENTRY'!D1098),'DATA ENTRY'!B1098,"")))</f>
        <v/>
      </c>
      <c r="DF1099" s="3" t="str">
        <f>IF('DATA ENTRY'!CK1098="","",IF('DATA ENTRY'!C1098="","",IF(AND($DF$4='DATA ENTRY'!D1098),'DATA ENTRY'!C1098,"")))</f>
        <v/>
      </c>
      <c r="DG1099" s="4" t="str">
        <f>IF('DATA ENTRY'!CK1098="","",IF('DATA ENTRY'!I1098="","",IF(AND($DF$4='DATA ENTRY'!D1098),'DATA ENTRY'!I1098,"")))</f>
        <v/>
      </c>
      <c r="DH1099" s="4" t="str">
        <f>IF('DATA ENTRY'!CK1098="","",IF('DATA ENTRY'!CK1098="","",IF(AND($DF$4='DATA ENTRY'!D1098),'DATA ENTRY'!CK1098,"")))</f>
        <v/>
      </c>
      <c r="DI1099" s="3" t="str">
        <f>IF('DATA ENTRY'!CK1098="","",IF('DATA ENTRY'!N1098="","",IF(AND($DF$4='DATA ENTRY'!D1098),'DATA ENTRY'!N1098,"")))</f>
        <v/>
      </c>
      <c r="DJ1099" s="107" t="str">
        <f>IF('DATA ENTRY'!CK1098="","",IF('DATA ENTRY'!O1098="","",IF(AND($DF$4='DATA ENTRY'!D1098),'DATA ENTRY'!O1098,"")))</f>
        <v/>
      </c>
      <c r="DK1099" s="3" t="str">
        <f>IF('DATA ENTRY'!CK1098="","",IF('DATA ENTRY'!P1098="","",IF(AND($DF$4='DATA ENTRY'!D1098),'DATA ENTRY'!P1098,"")))</f>
        <v/>
      </c>
      <c r="DL1099" s="107" t="str">
        <f>IF('DATA ENTRY'!CK1098="","",IF('DATA ENTRY'!Q1098="","",IF(AND($DF$4='DATA ENTRY'!D1098),'DATA ENTRY'!Q1098,"")))</f>
        <v/>
      </c>
      <c r="DM1099" s="3" t="str">
        <f>IF('DATA ENTRY'!CK1098="","",IF('DATA ENTRY'!R1098="","",IF(AND($DF$4='DATA ENTRY'!D1098),'DATA ENTRY'!R1098,"")))</f>
        <v/>
      </c>
      <c r="DN1099" s="107" t="str">
        <f>IF('DATA ENTRY'!CK1098="","",IF('DATA ENTRY'!S1098="","",IF(AND($DF$4='DATA ENTRY'!D1098),'DATA ENTRY'!S1098,"")))</f>
        <v/>
      </c>
      <c r="DO1099" s="3" t="str">
        <f>IF('DATA ENTRY'!CK1098="","",IF('DATA ENTRY'!E1098="","",IF(AND($DF$4='DATA ENTRY'!D1098),'DATA ENTRY'!E1098,"")))</f>
        <v/>
      </c>
      <c r="DP1099" s="3" t="str">
        <f>IF('DATA ENTRY'!CK1098="","",IF('DATA ENTRY'!D1098="","",IF(AND($DF$4='DATA ENTRY'!D1098),'DATA ENTRY'!D1098,"")))</f>
        <v/>
      </c>
      <c r="DQ1099" s="3" t="str">
        <f>IF('DATA ENTRY'!CK1098="","",IF('DATA ENTRY'!W1098="","",IF(AND($DF$4='DATA ENTRY'!D1098),'DATA ENTRY'!W1098,"")))</f>
        <v/>
      </c>
      <c r="DR1099" s="3" t="str">
        <f>IF('DATA ENTRY'!CK1098="","",IF('DATA ENTRY'!X1098="","",IF(AND($DF$4='DATA ENTRY'!D1098),'DATA ENTRY'!X1098,"")))</f>
        <v/>
      </c>
      <c r="DS1099" s="108" t="str">
        <f t="shared" si="283"/>
        <v/>
      </c>
      <c r="DT1099" s="108" t="str">
        <f>IF('DATA ENTRY'!CK1098="","",IF('DATA ENTRY'!D1098="","",IF(AND($DF$4='DATA ENTRY'!D1098),'DATA ENTRY'!G1098,"")))</f>
        <v/>
      </c>
      <c r="DY1099">
        <f t="shared" si="284"/>
        <v>0</v>
      </c>
      <c r="EB1099" t="str">
        <f t="shared" si="285"/>
        <v/>
      </c>
      <c r="EC1099" t="str">
        <f t="shared" si="286"/>
        <v/>
      </c>
      <c r="ED1099" s="224">
        <v>1093</v>
      </c>
      <c r="EE1099" s="3" t="str">
        <f>IF('DATA ENTRY'!CK1098="","",IF('DATA ENTRY'!B1098="","",IF(AND($EF$4='DATA ENTRY'!G1098,$EH$4='DATA ENTRY'!F1098),'DATA ENTRY'!B1098,"")))</f>
        <v/>
      </c>
      <c r="EF1099" s="3" t="str">
        <f>IF('DATA ENTRY'!CK1098="","",IF('DATA ENTRY'!C1098="","",IF(AND($EF$4='DATA ENTRY'!G1098,$EH$4='DATA ENTRY'!F1098),'DATA ENTRY'!C1098,"")))</f>
        <v/>
      </c>
      <c r="EG1099" s="4" t="str">
        <f>IF('DATA ENTRY'!CK1098="","",IF('DATA ENTRY'!I1098="","",IF(AND($EF$4='DATA ENTRY'!G1098,$EH$4='DATA ENTRY'!F1098),'DATA ENTRY'!I1098,"")))</f>
        <v/>
      </c>
      <c r="EH1099" s="4" t="str">
        <f>IF('DATA ENTRY'!CK1098="","",IF('DATA ENTRY'!CK1098="","",IF(AND($EF$4='DATA ENTRY'!G1098,$EH$4='DATA ENTRY'!F1098),'DATA ENTRY'!CK1098,"")))</f>
        <v/>
      </c>
      <c r="EI1099" s="3" t="str">
        <f>IF('DATA ENTRY'!CK1098="","",IF('DATA ENTRY'!N1098="","",IF(AND($EF$4='DATA ENTRY'!G1098,$EH$4='DATA ENTRY'!F1098),'DATA ENTRY'!N1098,"")))</f>
        <v/>
      </c>
      <c r="EJ1099" s="107" t="str">
        <f>IF('DATA ENTRY'!CK1098="","",IF('DATA ENTRY'!O1098="","",IF(AND($EF$4='DATA ENTRY'!G1098,$EH$4='DATA ENTRY'!F1098),'DATA ENTRY'!O1098,"")))</f>
        <v/>
      </c>
      <c r="EK1099" s="3" t="str">
        <f>IF('DATA ENTRY'!CK1098="","",IF('DATA ENTRY'!P1098="","",IF(AND($EF$4='DATA ENTRY'!G1098,$EH$4='DATA ENTRY'!F1098),'DATA ENTRY'!P1098,"")))</f>
        <v/>
      </c>
      <c r="EL1099" s="107" t="str">
        <f>IF('DATA ENTRY'!CK1098="","",IF('DATA ENTRY'!Q1098="","",IF(AND($EF$4='DATA ENTRY'!G1098,$EH$4='DATA ENTRY'!F1098),'DATA ENTRY'!Q1098,"")))</f>
        <v/>
      </c>
      <c r="EM1099" s="3" t="str">
        <f>IF('DATA ENTRY'!CK1098="","",IF('DATA ENTRY'!R1098="","",IF(AND($EF$4='DATA ENTRY'!G1098,$EH$4='DATA ENTRY'!F1098),'DATA ENTRY'!R1098,"")))</f>
        <v/>
      </c>
      <c r="EN1099" s="107" t="str">
        <f>IF('DATA ENTRY'!CK1098="","",IF('DATA ENTRY'!S1098="","",IF(AND($EF$4='DATA ENTRY'!G1098,$EH$4='DATA ENTRY'!F1098),'DATA ENTRY'!S1098,"")))</f>
        <v/>
      </c>
      <c r="EO1099" s="3" t="str">
        <f>IF('DATA ENTRY'!CK1098="","",IF('DATA ENTRY'!E1098="","",IF(AND($EF$4='DATA ENTRY'!G1098,$EH$4='DATA ENTRY'!F1098),'DATA ENTRY'!E1098,"")))</f>
        <v/>
      </c>
      <c r="EP1099" s="3" t="str">
        <f>IF('DATA ENTRY'!CK1098="","",IF('DATA ENTRY'!D1098="","",IF(AND($EF$4='DATA ENTRY'!G1098,$EH$4='DATA ENTRY'!F1098),'DATA ENTRY'!D1098,"")))</f>
        <v/>
      </c>
      <c r="EQ1099" s="3" t="str">
        <f>IF('DATA ENTRY'!CK1098="","",IF('DATA ENTRY'!W1098="","",IF(AND($EF$4='DATA ENTRY'!G1098,$EH$4='DATA ENTRY'!F1098),'DATA ENTRY'!W1098,"")))</f>
        <v/>
      </c>
      <c r="ER1099" s="3" t="str">
        <f>IF('DATA ENTRY'!CK1098="","",IF('DATA ENTRY'!X1098="","",IF(AND($EF$4='DATA ENTRY'!G1098,$EH$4='DATA ENTRY'!F1098),'DATA ENTRY'!X1098,"")))</f>
        <v/>
      </c>
      <c r="ES1099" s="108" t="str">
        <f t="shared" si="287"/>
        <v/>
      </c>
      <c r="ET1099" s="108" t="str">
        <f>IF('DATA ENTRY'!CK1098="","",IF('DATA ENTRY'!D1098="","",IF(AND($EF$4='DATA ENTRY'!G1098,$EH$4='DATA ENTRY'!F1098),'DATA ENTRY'!G1098,"")))</f>
        <v/>
      </c>
      <c r="EY1099">
        <f t="shared" si="288"/>
        <v>0</v>
      </c>
    </row>
    <row r="1100" spans="1:155">
      <c r="A1100" t="str">
        <f>IF(S1100=0,"",1+(MAX($A$7:A1099)))</f>
        <v/>
      </c>
      <c r="B1100" s="224">
        <v>1094</v>
      </c>
      <c r="C1100" s="3" t="str">
        <f>IF('DATA ENTRY'!CK1099="","",IF('DATA ENTRY'!B1099="","",IF($D$4="All Post",'DATA ENTRY'!B1099,IF(AND($D$4='DATA ENTRY'!CK1099),'DATA ENTRY'!B1099,""))))</f>
        <v/>
      </c>
      <c r="D1100" s="3" t="str">
        <f>IF('DATA ENTRY'!CK1099="","",IF('DATA ENTRY'!C1099="","",IF($D$4="All Post",'DATA ENTRY'!C1099,IF(AND($D$4='DATA ENTRY'!CK1099),'DATA ENTRY'!C1099,""))))</f>
        <v/>
      </c>
      <c r="E1100" s="4" t="str">
        <f>IF('DATA ENTRY'!CK1099="","",IF('DATA ENTRY'!I1099="","",IF($D$4="All Post",'DATA ENTRY'!I1099,IF(AND($D$4='DATA ENTRY'!CK1099),'DATA ENTRY'!I1099,""))))</f>
        <v/>
      </c>
      <c r="F1100" s="4" t="str">
        <f>IF('DATA ENTRY'!CK1099="","",IF('DATA ENTRY'!CK1099="","",IF($D$4="All Post",'DATA ENTRY'!CK1099,IF(AND($D$4='DATA ENTRY'!CK1099),'DATA ENTRY'!CK1099,""))))</f>
        <v/>
      </c>
      <c r="G1100" s="3" t="str">
        <f>IF('DATA ENTRY'!CK1099="","",IF('DATA ENTRY'!N1099="","",IF($D$4="All Post",'DATA ENTRY'!N1099,IF(AND($D$4='DATA ENTRY'!CK1099),'DATA ENTRY'!N1099,""))))</f>
        <v/>
      </c>
      <c r="H1100" s="107" t="str">
        <f>IF('DATA ENTRY'!CK1099="","",IF('DATA ENTRY'!O1099="","",IF($D$4="All Post",'DATA ENTRY'!O1099,IF(AND($D$4='DATA ENTRY'!CK1099),'DATA ENTRY'!O1099,""))))</f>
        <v/>
      </c>
      <c r="I1100" s="3" t="str">
        <f>IF('DATA ENTRY'!CK1099="","",IF('DATA ENTRY'!P1099="","",IF($D$4="All Post",'DATA ENTRY'!P1099,IF(AND($D$4='DATA ENTRY'!CK1099),'DATA ENTRY'!P1099,""))))</f>
        <v/>
      </c>
      <c r="J1100" s="107" t="str">
        <f>IF('DATA ENTRY'!CK1099="","",IF('DATA ENTRY'!Q1099="","",IF($D$4="All Post",'DATA ENTRY'!Q1099,IF(AND($D$4='DATA ENTRY'!CK1099),'DATA ENTRY'!Q1099,""))))</f>
        <v/>
      </c>
      <c r="K1100" s="3" t="str">
        <f>IF('DATA ENTRY'!CK1099="","",IF('DATA ENTRY'!R1099="","",IF($D$4="All Post",'DATA ENTRY'!R1099,IF(AND($D$4='DATA ENTRY'!CK1099),'DATA ENTRY'!R1099,""))))</f>
        <v/>
      </c>
      <c r="L1100" s="3" t="str">
        <f>IF('DATA ENTRY'!CK1099="","",IF('DATA ENTRY'!S1099="","",IF($D$4="All Post",'DATA ENTRY'!S1099,IF(AND($D$4='DATA ENTRY'!CK1099),'DATA ENTRY'!S1099,""))))</f>
        <v/>
      </c>
      <c r="M1100" s="3" t="str">
        <f>IF('DATA ENTRY'!CK1099="","",IF('DATA ENTRY'!E1099="","",IF($D$4="All Post",'DATA ENTRY'!E1099,IF(AND($D$4='DATA ENTRY'!CK1099),'DATA ENTRY'!E1099,""))))</f>
        <v/>
      </c>
      <c r="N1100" s="3" t="str">
        <f>IF('DATA ENTRY'!CK1099="","",IF('DATA ENTRY'!W1099="","",IF($D$4="All Post",'DATA ENTRY'!W1099,IF(AND($D$4='DATA ENTRY'!CK1099),'DATA ENTRY'!W1099,""))))</f>
        <v/>
      </c>
      <c r="O1100" s="3" t="str">
        <f>IF('DATA ENTRY'!CK1099="","",IF('DATA ENTRY'!X1099="","",IF($D$4="All Post",'DATA ENTRY'!X1099,IF(AND($D$4='DATA ENTRY'!CK1099),'DATA ENTRY'!X1099,""))))</f>
        <v/>
      </c>
      <c r="P1100" s="3" t="str">
        <f>IF('DATA ENTRY'!CK1099="","",IF('DATA ENTRY'!G1099="","",IF($D$4="All Post",'DATA ENTRY'!G1099,IF(AND($D$4='DATA ENTRY'!CK1099),'DATA ENTRY'!G1099,""))))</f>
        <v/>
      </c>
      <c r="S1100">
        <f t="shared" si="275"/>
        <v>0</v>
      </c>
      <c r="T1100" t="str">
        <f t="shared" si="276"/>
        <v/>
      </c>
      <c r="BZ1100" t="str">
        <f t="shared" si="277"/>
        <v/>
      </c>
      <c r="CA1100" t="str">
        <f t="shared" si="278"/>
        <v/>
      </c>
      <c r="CB1100" s="224">
        <v>1094</v>
      </c>
      <c r="CC1100" s="3" t="str">
        <f>IF('DATA ENTRY'!CK1099="","",IF('DATA ENTRY'!B1099="","",IF(AND($CD$4='DATA ENTRY'!CK1099,$CG$4='DATA ENTRY'!D1099),'DATA ENTRY'!B1099,"")))</f>
        <v/>
      </c>
      <c r="CD1100" s="3" t="str">
        <f>IF('DATA ENTRY'!CK1099="","",IF('DATA ENTRY'!C1099="","",IF(AND($CD$4='DATA ENTRY'!CK1099,$CG$4='DATA ENTRY'!D1099),'DATA ENTRY'!C1099,"")))</f>
        <v/>
      </c>
      <c r="CE1100" s="4" t="str">
        <f>IF('DATA ENTRY'!CK1099="","",IF('DATA ENTRY'!I1099="","",IF(AND($CD$4='DATA ENTRY'!CK1099,$CG$4='DATA ENTRY'!D1099),'DATA ENTRY'!I1099,"")))</f>
        <v/>
      </c>
      <c r="CF1100" s="4" t="str">
        <f>IF('DATA ENTRY'!CK1099="","",IF('DATA ENTRY'!CK1099="","",IF(AND($CD$4='DATA ENTRY'!CK1099,$CG$4='DATA ENTRY'!D1099),'DATA ENTRY'!CK1099,"")))</f>
        <v/>
      </c>
      <c r="CG1100" s="3" t="str">
        <f>IF('DATA ENTRY'!CK1099="","",IF('DATA ENTRY'!N1099="","",IF(AND($CD$4='DATA ENTRY'!CK1099,$CG$4='DATA ENTRY'!D1099),'DATA ENTRY'!N1099,"")))</f>
        <v/>
      </c>
      <c r="CH1100" s="107" t="str">
        <f>IF('DATA ENTRY'!CK1099="","",IF('DATA ENTRY'!O1099="","",IF(AND($CD$4='DATA ENTRY'!CK1099,$CG$4='DATA ENTRY'!D1099),'DATA ENTRY'!O1099,"")))</f>
        <v/>
      </c>
      <c r="CI1100" s="3" t="str">
        <f>IF('DATA ENTRY'!CK1099="","",IF('DATA ENTRY'!P1099="","",IF(AND($CD$4='DATA ENTRY'!CK1099,$CG$4='DATA ENTRY'!D1099),'DATA ENTRY'!P1099,"")))</f>
        <v/>
      </c>
      <c r="CJ1100" s="107" t="str">
        <f>IF('DATA ENTRY'!CK1099="","",IF('DATA ENTRY'!Q1099="","",IF(AND($CD$4='DATA ENTRY'!CK1099,$CG$4='DATA ENTRY'!D1099),'DATA ENTRY'!Q1099,"")))</f>
        <v/>
      </c>
      <c r="CK1100" s="3" t="str">
        <f>IF('DATA ENTRY'!CK1099="","",IF('DATA ENTRY'!R1099="","",IF(AND($CD$4='DATA ENTRY'!CK1099,$CG$4='DATA ENTRY'!D1099),'DATA ENTRY'!R1099,"")))</f>
        <v/>
      </c>
      <c r="CL1100" s="3" t="str">
        <f>IF('DATA ENTRY'!CK1099="","",IF('DATA ENTRY'!S1099="","",IF(AND($CD$4='DATA ENTRY'!CK1099,$CG$4='DATA ENTRY'!D1099),'DATA ENTRY'!S1099,"")))</f>
        <v/>
      </c>
      <c r="CM1100" s="3" t="str">
        <f>IF('DATA ENTRY'!CK1099="","",IF('DATA ENTRY'!E1099="","",IF(AND($CD$4='DATA ENTRY'!CK1099,$CG$4='DATA ENTRY'!D1099),'DATA ENTRY'!E1099,"")))</f>
        <v/>
      </c>
      <c r="CN1100" s="3" t="str">
        <f>IF('DATA ENTRY'!CK1099="","",IF('DATA ENTRY'!W1099="","",IF(AND($CD$4='DATA ENTRY'!CK1099,$CG$4='DATA ENTRY'!D1099),'DATA ENTRY'!W1099,"")))</f>
        <v/>
      </c>
      <c r="CO1100" s="3" t="str">
        <f>IF('DATA ENTRY'!CK1099="","",IF('DATA ENTRY'!X1099="","",IF(AND($CD$4='DATA ENTRY'!CK1099,$CG$4='DATA ENTRY'!D1099),'DATA ENTRY'!X1099,"")))</f>
        <v/>
      </c>
      <c r="CP1100" s="108" t="str">
        <f t="shared" si="279"/>
        <v/>
      </c>
      <c r="CQ1100" s="108" t="str">
        <f>IF('DATA ENTRY'!CK1099="","",IF('DATA ENTRY'!G1099="","",IF(AND($CD$4='DATA ENTRY'!CK1099,$CG$4='DATA ENTRY'!D1099),'DATA ENTRY'!G1099,"")))</f>
        <v/>
      </c>
      <c r="CR1100" s="230" t="str">
        <f>IF('DATA ENTRY'!CK1099="","",IF('DATA ENTRY'!D1099="","",IF(AND($CD$4='DATA ENTRY'!CK1099,$CG$4='DATA ENTRY'!D1099),'DATA ENTRY'!D1099,"")))</f>
        <v/>
      </c>
      <c r="CS1100">
        <f t="shared" si="280"/>
        <v>0</v>
      </c>
      <c r="CT1100">
        <f t="shared" si="281"/>
        <v>0</v>
      </c>
      <c r="CV1100" s="139"/>
      <c r="CX1100">
        <f t="shared" si="282"/>
        <v>0</v>
      </c>
      <c r="DB1100" t="str">
        <f t="shared" ref="DB1100:DB1163" si="289">IF(DG1100="","",RANK(DG1100,$DG$7:$DG$211,1))</f>
        <v/>
      </c>
      <c r="DC1100" t="str">
        <f t="shared" ref="DC1100:DC1163" si="290">IF(DY1100=0,"",DY1100)</f>
        <v/>
      </c>
      <c r="DD1100" s="224">
        <v>1094</v>
      </c>
      <c r="DE1100" s="3" t="str">
        <f>IF('DATA ENTRY'!CK1099="","",IF('DATA ENTRY'!B1099="","",IF(AND($DF$4='DATA ENTRY'!D1099),'DATA ENTRY'!B1099,"")))</f>
        <v/>
      </c>
      <c r="DF1100" s="3" t="str">
        <f>IF('DATA ENTRY'!CK1099="","",IF('DATA ENTRY'!C1099="","",IF(AND($DF$4='DATA ENTRY'!D1099),'DATA ENTRY'!C1099,"")))</f>
        <v/>
      </c>
      <c r="DG1100" s="4" t="str">
        <f>IF('DATA ENTRY'!CK1099="","",IF('DATA ENTRY'!I1099="","",IF(AND($DF$4='DATA ENTRY'!D1099),'DATA ENTRY'!I1099,"")))</f>
        <v/>
      </c>
      <c r="DH1100" s="4" t="str">
        <f>IF('DATA ENTRY'!CK1099="","",IF('DATA ENTRY'!CK1099="","",IF(AND($DF$4='DATA ENTRY'!D1099),'DATA ENTRY'!CK1099,"")))</f>
        <v/>
      </c>
      <c r="DI1100" s="3" t="str">
        <f>IF('DATA ENTRY'!CK1099="","",IF('DATA ENTRY'!N1099="","",IF(AND($DF$4='DATA ENTRY'!D1099),'DATA ENTRY'!N1099,"")))</f>
        <v/>
      </c>
      <c r="DJ1100" s="107" t="str">
        <f>IF('DATA ENTRY'!CK1099="","",IF('DATA ENTRY'!O1099="","",IF(AND($DF$4='DATA ENTRY'!D1099),'DATA ENTRY'!O1099,"")))</f>
        <v/>
      </c>
      <c r="DK1100" s="3" t="str">
        <f>IF('DATA ENTRY'!CK1099="","",IF('DATA ENTRY'!P1099="","",IF(AND($DF$4='DATA ENTRY'!D1099),'DATA ENTRY'!P1099,"")))</f>
        <v/>
      </c>
      <c r="DL1100" s="107" t="str">
        <f>IF('DATA ENTRY'!CK1099="","",IF('DATA ENTRY'!Q1099="","",IF(AND($DF$4='DATA ENTRY'!D1099),'DATA ENTRY'!Q1099,"")))</f>
        <v/>
      </c>
      <c r="DM1100" s="3" t="str">
        <f>IF('DATA ENTRY'!CK1099="","",IF('DATA ENTRY'!R1099="","",IF(AND($DF$4='DATA ENTRY'!D1099),'DATA ENTRY'!R1099,"")))</f>
        <v/>
      </c>
      <c r="DN1100" s="107" t="str">
        <f>IF('DATA ENTRY'!CK1099="","",IF('DATA ENTRY'!S1099="","",IF(AND($DF$4='DATA ENTRY'!D1099),'DATA ENTRY'!S1099,"")))</f>
        <v/>
      </c>
      <c r="DO1100" s="3" t="str">
        <f>IF('DATA ENTRY'!CK1099="","",IF('DATA ENTRY'!E1099="","",IF(AND($DF$4='DATA ENTRY'!D1099),'DATA ENTRY'!E1099,"")))</f>
        <v/>
      </c>
      <c r="DP1100" s="3" t="str">
        <f>IF('DATA ENTRY'!CK1099="","",IF('DATA ENTRY'!D1099="","",IF(AND($DF$4='DATA ENTRY'!D1099),'DATA ENTRY'!D1099,"")))</f>
        <v/>
      </c>
      <c r="DQ1100" s="3" t="str">
        <f>IF('DATA ENTRY'!CK1099="","",IF('DATA ENTRY'!W1099="","",IF(AND($DF$4='DATA ENTRY'!D1099),'DATA ENTRY'!W1099,"")))</f>
        <v/>
      </c>
      <c r="DR1100" s="3" t="str">
        <f>IF('DATA ENTRY'!CK1099="","",IF('DATA ENTRY'!X1099="","",IF(AND($DF$4='DATA ENTRY'!D1099),'DATA ENTRY'!X1099,"")))</f>
        <v/>
      </c>
      <c r="DS1100" s="108" t="str">
        <f t="shared" si="283"/>
        <v/>
      </c>
      <c r="DT1100" s="108" t="str">
        <f>IF('DATA ENTRY'!CK1099="","",IF('DATA ENTRY'!D1099="","",IF(AND($DF$4='DATA ENTRY'!D1099),'DATA ENTRY'!G1099,"")))</f>
        <v/>
      </c>
      <c r="DY1100">
        <f t="shared" si="284"/>
        <v>0</v>
      </c>
      <c r="EB1100" t="str">
        <f t="shared" si="285"/>
        <v/>
      </c>
      <c r="EC1100" t="str">
        <f t="shared" si="286"/>
        <v/>
      </c>
      <c r="ED1100" s="224">
        <v>1094</v>
      </c>
      <c r="EE1100" s="3" t="str">
        <f>IF('DATA ENTRY'!CK1099="","",IF('DATA ENTRY'!B1099="","",IF(AND($EF$4='DATA ENTRY'!G1099,$EH$4='DATA ENTRY'!F1099),'DATA ENTRY'!B1099,"")))</f>
        <v/>
      </c>
      <c r="EF1100" s="3" t="str">
        <f>IF('DATA ENTRY'!CK1099="","",IF('DATA ENTRY'!C1099="","",IF(AND($EF$4='DATA ENTRY'!G1099,$EH$4='DATA ENTRY'!F1099),'DATA ENTRY'!C1099,"")))</f>
        <v/>
      </c>
      <c r="EG1100" s="4" t="str">
        <f>IF('DATA ENTRY'!CK1099="","",IF('DATA ENTRY'!I1099="","",IF(AND($EF$4='DATA ENTRY'!G1099,$EH$4='DATA ENTRY'!F1099),'DATA ENTRY'!I1099,"")))</f>
        <v/>
      </c>
      <c r="EH1100" s="4" t="str">
        <f>IF('DATA ENTRY'!CK1099="","",IF('DATA ENTRY'!CK1099="","",IF(AND($EF$4='DATA ENTRY'!G1099,$EH$4='DATA ENTRY'!F1099),'DATA ENTRY'!CK1099,"")))</f>
        <v/>
      </c>
      <c r="EI1100" s="3" t="str">
        <f>IF('DATA ENTRY'!CK1099="","",IF('DATA ENTRY'!N1099="","",IF(AND($EF$4='DATA ENTRY'!G1099,$EH$4='DATA ENTRY'!F1099),'DATA ENTRY'!N1099,"")))</f>
        <v/>
      </c>
      <c r="EJ1100" s="107" t="str">
        <f>IF('DATA ENTRY'!CK1099="","",IF('DATA ENTRY'!O1099="","",IF(AND($EF$4='DATA ENTRY'!G1099,$EH$4='DATA ENTRY'!F1099),'DATA ENTRY'!O1099,"")))</f>
        <v/>
      </c>
      <c r="EK1100" s="3" t="str">
        <f>IF('DATA ENTRY'!CK1099="","",IF('DATA ENTRY'!P1099="","",IF(AND($EF$4='DATA ENTRY'!G1099,$EH$4='DATA ENTRY'!F1099),'DATA ENTRY'!P1099,"")))</f>
        <v/>
      </c>
      <c r="EL1100" s="107" t="str">
        <f>IF('DATA ENTRY'!CK1099="","",IF('DATA ENTRY'!Q1099="","",IF(AND($EF$4='DATA ENTRY'!G1099,$EH$4='DATA ENTRY'!F1099),'DATA ENTRY'!Q1099,"")))</f>
        <v/>
      </c>
      <c r="EM1100" s="3" t="str">
        <f>IF('DATA ENTRY'!CK1099="","",IF('DATA ENTRY'!R1099="","",IF(AND($EF$4='DATA ENTRY'!G1099,$EH$4='DATA ENTRY'!F1099),'DATA ENTRY'!R1099,"")))</f>
        <v/>
      </c>
      <c r="EN1100" s="107" t="str">
        <f>IF('DATA ENTRY'!CK1099="","",IF('DATA ENTRY'!S1099="","",IF(AND($EF$4='DATA ENTRY'!G1099,$EH$4='DATA ENTRY'!F1099),'DATA ENTRY'!S1099,"")))</f>
        <v/>
      </c>
      <c r="EO1100" s="3" t="str">
        <f>IF('DATA ENTRY'!CK1099="","",IF('DATA ENTRY'!E1099="","",IF(AND($EF$4='DATA ENTRY'!G1099,$EH$4='DATA ENTRY'!F1099),'DATA ENTRY'!E1099,"")))</f>
        <v/>
      </c>
      <c r="EP1100" s="3" t="str">
        <f>IF('DATA ENTRY'!CK1099="","",IF('DATA ENTRY'!D1099="","",IF(AND($EF$4='DATA ENTRY'!G1099,$EH$4='DATA ENTRY'!F1099),'DATA ENTRY'!D1099,"")))</f>
        <v/>
      </c>
      <c r="EQ1100" s="3" t="str">
        <f>IF('DATA ENTRY'!CK1099="","",IF('DATA ENTRY'!W1099="","",IF(AND($EF$4='DATA ENTRY'!G1099,$EH$4='DATA ENTRY'!F1099),'DATA ENTRY'!W1099,"")))</f>
        <v/>
      </c>
      <c r="ER1100" s="3" t="str">
        <f>IF('DATA ENTRY'!CK1099="","",IF('DATA ENTRY'!X1099="","",IF(AND($EF$4='DATA ENTRY'!G1099,$EH$4='DATA ENTRY'!F1099),'DATA ENTRY'!X1099,"")))</f>
        <v/>
      </c>
      <c r="ES1100" s="108" t="str">
        <f t="shared" si="287"/>
        <v/>
      </c>
      <c r="ET1100" s="108" t="str">
        <f>IF('DATA ENTRY'!CK1099="","",IF('DATA ENTRY'!D1099="","",IF(AND($EF$4='DATA ENTRY'!G1099,$EH$4='DATA ENTRY'!F1099),'DATA ENTRY'!G1099,"")))</f>
        <v/>
      </c>
      <c r="EY1100">
        <f t="shared" si="288"/>
        <v>0</v>
      </c>
    </row>
    <row r="1101" spans="1:155">
      <c r="A1101" t="str">
        <f>IF(S1101=0,"",1+(MAX($A$7:A1100)))</f>
        <v/>
      </c>
      <c r="B1101" s="224">
        <v>1095</v>
      </c>
      <c r="C1101" s="3" t="str">
        <f>IF('DATA ENTRY'!CK1100="","",IF('DATA ENTRY'!B1100="","",IF($D$4="All Post",'DATA ENTRY'!B1100,IF(AND($D$4='DATA ENTRY'!CK1100),'DATA ENTRY'!B1100,""))))</f>
        <v/>
      </c>
      <c r="D1101" s="3" t="str">
        <f>IF('DATA ENTRY'!CK1100="","",IF('DATA ENTRY'!C1100="","",IF($D$4="All Post",'DATA ENTRY'!C1100,IF(AND($D$4='DATA ENTRY'!CK1100),'DATA ENTRY'!C1100,""))))</f>
        <v/>
      </c>
      <c r="E1101" s="4" t="str">
        <f>IF('DATA ENTRY'!CK1100="","",IF('DATA ENTRY'!I1100="","",IF($D$4="All Post",'DATA ENTRY'!I1100,IF(AND($D$4='DATA ENTRY'!CK1100),'DATA ENTRY'!I1100,""))))</f>
        <v/>
      </c>
      <c r="F1101" s="4" t="str">
        <f>IF('DATA ENTRY'!CK1100="","",IF('DATA ENTRY'!CK1100="","",IF($D$4="All Post",'DATA ENTRY'!CK1100,IF(AND($D$4='DATA ENTRY'!CK1100),'DATA ENTRY'!CK1100,""))))</f>
        <v/>
      </c>
      <c r="G1101" s="3" t="str">
        <f>IF('DATA ENTRY'!CK1100="","",IF('DATA ENTRY'!N1100="","",IF($D$4="All Post",'DATA ENTRY'!N1100,IF(AND($D$4='DATA ENTRY'!CK1100),'DATA ENTRY'!N1100,""))))</f>
        <v/>
      </c>
      <c r="H1101" s="107" t="str">
        <f>IF('DATA ENTRY'!CK1100="","",IF('DATA ENTRY'!O1100="","",IF($D$4="All Post",'DATA ENTRY'!O1100,IF(AND($D$4='DATA ENTRY'!CK1100),'DATA ENTRY'!O1100,""))))</f>
        <v/>
      </c>
      <c r="I1101" s="3" t="str">
        <f>IF('DATA ENTRY'!CK1100="","",IF('DATA ENTRY'!P1100="","",IF($D$4="All Post",'DATA ENTRY'!P1100,IF(AND($D$4='DATA ENTRY'!CK1100),'DATA ENTRY'!P1100,""))))</f>
        <v/>
      </c>
      <c r="J1101" s="107" t="str">
        <f>IF('DATA ENTRY'!CK1100="","",IF('DATA ENTRY'!Q1100="","",IF($D$4="All Post",'DATA ENTRY'!Q1100,IF(AND($D$4='DATA ENTRY'!CK1100),'DATA ENTRY'!Q1100,""))))</f>
        <v/>
      </c>
      <c r="K1101" s="3" t="str">
        <f>IF('DATA ENTRY'!CK1100="","",IF('DATA ENTRY'!R1100="","",IF($D$4="All Post",'DATA ENTRY'!R1100,IF(AND($D$4='DATA ENTRY'!CK1100),'DATA ENTRY'!R1100,""))))</f>
        <v/>
      </c>
      <c r="L1101" s="3" t="str">
        <f>IF('DATA ENTRY'!CK1100="","",IF('DATA ENTRY'!S1100="","",IF($D$4="All Post",'DATA ENTRY'!S1100,IF(AND($D$4='DATA ENTRY'!CK1100),'DATA ENTRY'!S1100,""))))</f>
        <v/>
      </c>
      <c r="M1101" s="3" t="str">
        <f>IF('DATA ENTRY'!CK1100="","",IF('DATA ENTRY'!E1100="","",IF($D$4="All Post",'DATA ENTRY'!E1100,IF(AND($D$4='DATA ENTRY'!CK1100),'DATA ENTRY'!E1100,""))))</f>
        <v/>
      </c>
      <c r="N1101" s="3" t="str">
        <f>IF('DATA ENTRY'!CK1100="","",IF('DATA ENTRY'!W1100="","",IF($D$4="All Post",'DATA ENTRY'!W1100,IF(AND($D$4='DATA ENTRY'!CK1100),'DATA ENTRY'!W1100,""))))</f>
        <v/>
      </c>
      <c r="O1101" s="3" t="str">
        <f>IF('DATA ENTRY'!CK1100="","",IF('DATA ENTRY'!X1100="","",IF($D$4="All Post",'DATA ENTRY'!X1100,IF(AND($D$4='DATA ENTRY'!CK1100),'DATA ENTRY'!X1100,""))))</f>
        <v/>
      </c>
      <c r="P1101" s="3" t="str">
        <f>IF('DATA ENTRY'!CK1100="","",IF('DATA ENTRY'!G1100="","",IF($D$4="All Post",'DATA ENTRY'!G1100,IF(AND($D$4='DATA ENTRY'!CK1100),'DATA ENTRY'!G1100,""))))</f>
        <v/>
      </c>
      <c r="S1101">
        <f t="shared" si="275"/>
        <v>0</v>
      </c>
      <c r="T1101" t="str">
        <f t="shared" si="276"/>
        <v/>
      </c>
      <c r="BZ1101" t="str">
        <f t="shared" si="277"/>
        <v/>
      </c>
      <c r="CA1101" t="str">
        <f t="shared" si="278"/>
        <v/>
      </c>
      <c r="CB1101" s="224">
        <v>1095</v>
      </c>
      <c r="CC1101" s="3" t="str">
        <f>IF('DATA ENTRY'!CK1100="","",IF('DATA ENTRY'!B1100="","",IF(AND($CD$4='DATA ENTRY'!CK1100,$CG$4='DATA ENTRY'!D1100),'DATA ENTRY'!B1100,"")))</f>
        <v/>
      </c>
      <c r="CD1101" s="3" t="str">
        <f>IF('DATA ENTRY'!CK1100="","",IF('DATA ENTRY'!C1100="","",IF(AND($CD$4='DATA ENTRY'!CK1100,$CG$4='DATA ENTRY'!D1100),'DATA ENTRY'!C1100,"")))</f>
        <v/>
      </c>
      <c r="CE1101" s="4" t="str">
        <f>IF('DATA ENTRY'!CK1100="","",IF('DATA ENTRY'!I1100="","",IF(AND($CD$4='DATA ENTRY'!CK1100,$CG$4='DATA ENTRY'!D1100),'DATA ENTRY'!I1100,"")))</f>
        <v/>
      </c>
      <c r="CF1101" s="4" t="str">
        <f>IF('DATA ENTRY'!CK1100="","",IF('DATA ENTRY'!CK1100="","",IF(AND($CD$4='DATA ENTRY'!CK1100,$CG$4='DATA ENTRY'!D1100),'DATA ENTRY'!CK1100,"")))</f>
        <v/>
      </c>
      <c r="CG1101" s="3" t="str">
        <f>IF('DATA ENTRY'!CK1100="","",IF('DATA ENTRY'!N1100="","",IF(AND($CD$4='DATA ENTRY'!CK1100,$CG$4='DATA ENTRY'!D1100),'DATA ENTRY'!N1100,"")))</f>
        <v/>
      </c>
      <c r="CH1101" s="107" t="str">
        <f>IF('DATA ENTRY'!CK1100="","",IF('DATA ENTRY'!O1100="","",IF(AND($CD$4='DATA ENTRY'!CK1100,$CG$4='DATA ENTRY'!D1100),'DATA ENTRY'!O1100,"")))</f>
        <v/>
      </c>
      <c r="CI1101" s="3" t="str">
        <f>IF('DATA ENTRY'!CK1100="","",IF('DATA ENTRY'!P1100="","",IF(AND($CD$4='DATA ENTRY'!CK1100,$CG$4='DATA ENTRY'!D1100),'DATA ENTRY'!P1100,"")))</f>
        <v/>
      </c>
      <c r="CJ1101" s="107" t="str">
        <f>IF('DATA ENTRY'!CK1100="","",IF('DATA ENTRY'!Q1100="","",IF(AND($CD$4='DATA ENTRY'!CK1100,$CG$4='DATA ENTRY'!D1100),'DATA ENTRY'!Q1100,"")))</f>
        <v/>
      </c>
      <c r="CK1101" s="3" t="str">
        <f>IF('DATA ENTRY'!CK1100="","",IF('DATA ENTRY'!R1100="","",IF(AND($CD$4='DATA ENTRY'!CK1100,$CG$4='DATA ENTRY'!D1100),'DATA ENTRY'!R1100,"")))</f>
        <v/>
      </c>
      <c r="CL1101" s="3" t="str">
        <f>IF('DATA ENTRY'!CK1100="","",IF('DATA ENTRY'!S1100="","",IF(AND($CD$4='DATA ENTRY'!CK1100,$CG$4='DATA ENTRY'!D1100),'DATA ENTRY'!S1100,"")))</f>
        <v/>
      </c>
      <c r="CM1101" s="3" t="str">
        <f>IF('DATA ENTRY'!CK1100="","",IF('DATA ENTRY'!E1100="","",IF(AND($CD$4='DATA ENTRY'!CK1100,$CG$4='DATA ENTRY'!D1100),'DATA ENTRY'!E1100,"")))</f>
        <v/>
      </c>
      <c r="CN1101" s="3" t="str">
        <f>IF('DATA ENTRY'!CK1100="","",IF('DATA ENTRY'!W1100="","",IF(AND($CD$4='DATA ENTRY'!CK1100,$CG$4='DATA ENTRY'!D1100),'DATA ENTRY'!W1100,"")))</f>
        <v/>
      </c>
      <c r="CO1101" s="3" t="str">
        <f>IF('DATA ENTRY'!CK1100="","",IF('DATA ENTRY'!X1100="","",IF(AND($CD$4='DATA ENTRY'!CK1100,$CG$4='DATA ENTRY'!D1100),'DATA ENTRY'!X1100,"")))</f>
        <v/>
      </c>
      <c r="CP1101" s="108" t="str">
        <f t="shared" si="279"/>
        <v/>
      </c>
      <c r="CQ1101" s="108" t="str">
        <f>IF('DATA ENTRY'!CK1100="","",IF('DATA ENTRY'!G1100="","",IF(AND($CD$4='DATA ENTRY'!CK1100,$CG$4='DATA ENTRY'!D1100),'DATA ENTRY'!G1100,"")))</f>
        <v/>
      </c>
      <c r="CR1101" s="230" t="str">
        <f>IF('DATA ENTRY'!CK1100="","",IF('DATA ENTRY'!D1100="","",IF(AND($CD$4='DATA ENTRY'!CK1100,$CG$4='DATA ENTRY'!D1100),'DATA ENTRY'!D1100,"")))</f>
        <v/>
      </c>
      <c r="CS1101">
        <f t="shared" si="280"/>
        <v>0</v>
      </c>
      <c r="CT1101">
        <f t="shared" si="281"/>
        <v>0</v>
      </c>
      <c r="CV1101" s="139"/>
      <c r="CX1101">
        <f t="shared" si="282"/>
        <v>0</v>
      </c>
      <c r="DB1101" t="str">
        <f t="shared" si="289"/>
        <v/>
      </c>
      <c r="DC1101" t="str">
        <f t="shared" si="290"/>
        <v/>
      </c>
      <c r="DD1101" s="224">
        <v>1095</v>
      </c>
      <c r="DE1101" s="3" t="str">
        <f>IF('DATA ENTRY'!CK1100="","",IF('DATA ENTRY'!B1100="","",IF(AND($DF$4='DATA ENTRY'!D1100),'DATA ENTRY'!B1100,"")))</f>
        <v/>
      </c>
      <c r="DF1101" s="3" t="str">
        <f>IF('DATA ENTRY'!CK1100="","",IF('DATA ENTRY'!C1100="","",IF(AND($DF$4='DATA ENTRY'!D1100),'DATA ENTRY'!C1100,"")))</f>
        <v/>
      </c>
      <c r="DG1101" s="4" t="str">
        <f>IF('DATA ENTRY'!CK1100="","",IF('DATA ENTRY'!I1100="","",IF(AND($DF$4='DATA ENTRY'!D1100),'DATA ENTRY'!I1100,"")))</f>
        <v/>
      </c>
      <c r="DH1101" s="4" t="str">
        <f>IF('DATA ENTRY'!CK1100="","",IF('DATA ENTRY'!CK1100="","",IF(AND($DF$4='DATA ENTRY'!D1100),'DATA ENTRY'!CK1100,"")))</f>
        <v/>
      </c>
      <c r="DI1101" s="3" t="str">
        <f>IF('DATA ENTRY'!CK1100="","",IF('DATA ENTRY'!N1100="","",IF(AND($DF$4='DATA ENTRY'!D1100),'DATA ENTRY'!N1100,"")))</f>
        <v/>
      </c>
      <c r="DJ1101" s="107" t="str">
        <f>IF('DATA ENTRY'!CK1100="","",IF('DATA ENTRY'!O1100="","",IF(AND($DF$4='DATA ENTRY'!D1100),'DATA ENTRY'!O1100,"")))</f>
        <v/>
      </c>
      <c r="DK1101" s="3" t="str">
        <f>IF('DATA ENTRY'!CK1100="","",IF('DATA ENTRY'!P1100="","",IF(AND($DF$4='DATA ENTRY'!D1100),'DATA ENTRY'!P1100,"")))</f>
        <v/>
      </c>
      <c r="DL1101" s="107" t="str">
        <f>IF('DATA ENTRY'!CK1100="","",IF('DATA ENTRY'!Q1100="","",IF(AND($DF$4='DATA ENTRY'!D1100),'DATA ENTRY'!Q1100,"")))</f>
        <v/>
      </c>
      <c r="DM1101" s="3" t="str">
        <f>IF('DATA ENTRY'!CK1100="","",IF('DATA ENTRY'!R1100="","",IF(AND($DF$4='DATA ENTRY'!D1100),'DATA ENTRY'!R1100,"")))</f>
        <v/>
      </c>
      <c r="DN1101" s="107" t="str">
        <f>IF('DATA ENTRY'!CK1100="","",IF('DATA ENTRY'!S1100="","",IF(AND($DF$4='DATA ENTRY'!D1100),'DATA ENTRY'!S1100,"")))</f>
        <v/>
      </c>
      <c r="DO1101" s="3" t="str">
        <f>IF('DATA ENTRY'!CK1100="","",IF('DATA ENTRY'!E1100="","",IF(AND($DF$4='DATA ENTRY'!D1100),'DATA ENTRY'!E1100,"")))</f>
        <v/>
      </c>
      <c r="DP1101" s="3" t="str">
        <f>IF('DATA ENTRY'!CK1100="","",IF('DATA ENTRY'!D1100="","",IF(AND($DF$4='DATA ENTRY'!D1100),'DATA ENTRY'!D1100,"")))</f>
        <v/>
      </c>
      <c r="DQ1101" s="3" t="str">
        <f>IF('DATA ENTRY'!CK1100="","",IF('DATA ENTRY'!W1100="","",IF(AND($DF$4='DATA ENTRY'!D1100),'DATA ENTRY'!W1100,"")))</f>
        <v/>
      </c>
      <c r="DR1101" s="3" t="str">
        <f>IF('DATA ENTRY'!CK1100="","",IF('DATA ENTRY'!X1100="","",IF(AND($DF$4='DATA ENTRY'!D1100),'DATA ENTRY'!X1100,"")))</f>
        <v/>
      </c>
      <c r="DS1101" s="108" t="str">
        <f t="shared" si="283"/>
        <v/>
      </c>
      <c r="DT1101" s="108" t="str">
        <f>IF('DATA ENTRY'!CK1100="","",IF('DATA ENTRY'!D1100="","",IF(AND($DF$4='DATA ENTRY'!D1100),'DATA ENTRY'!G1100,"")))</f>
        <v/>
      </c>
      <c r="DY1101">
        <f t="shared" si="284"/>
        <v>0</v>
      </c>
      <c r="EB1101" t="str">
        <f t="shared" si="285"/>
        <v/>
      </c>
      <c r="EC1101" t="str">
        <f t="shared" si="286"/>
        <v/>
      </c>
      <c r="ED1101" s="224">
        <v>1095</v>
      </c>
      <c r="EE1101" s="3" t="str">
        <f>IF('DATA ENTRY'!CK1100="","",IF('DATA ENTRY'!B1100="","",IF(AND($EF$4='DATA ENTRY'!G1100,$EH$4='DATA ENTRY'!F1100),'DATA ENTRY'!B1100,"")))</f>
        <v/>
      </c>
      <c r="EF1101" s="3" t="str">
        <f>IF('DATA ENTRY'!CK1100="","",IF('DATA ENTRY'!C1100="","",IF(AND($EF$4='DATA ENTRY'!G1100,$EH$4='DATA ENTRY'!F1100),'DATA ENTRY'!C1100,"")))</f>
        <v/>
      </c>
      <c r="EG1101" s="4" t="str">
        <f>IF('DATA ENTRY'!CK1100="","",IF('DATA ENTRY'!I1100="","",IF(AND($EF$4='DATA ENTRY'!G1100,$EH$4='DATA ENTRY'!F1100),'DATA ENTRY'!I1100,"")))</f>
        <v/>
      </c>
      <c r="EH1101" s="4" t="str">
        <f>IF('DATA ENTRY'!CK1100="","",IF('DATA ENTRY'!CK1100="","",IF(AND($EF$4='DATA ENTRY'!G1100,$EH$4='DATA ENTRY'!F1100),'DATA ENTRY'!CK1100,"")))</f>
        <v/>
      </c>
      <c r="EI1101" s="3" t="str">
        <f>IF('DATA ENTRY'!CK1100="","",IF('DATA ENTRY'!N1100="","",IF(AND($EF$4='DATA ENTRY'!G1100,$EH$4='DATA ENTRY'!F1100),'DATA ENTRY'!N1100,"")))</f>
        <v/>
      </c>
      <c r="EJ1101" s="107" t="str">
        <f>IF('DATA ENTRY'!CK1100="","",IF('DATA ENTRY'!O1100="","",IF(AND($EF$4='DATA ENTRY'!G1100,$EH$4='DATA ENTRY'!F1100),'DATA ENTRY'!O1100,"")))</f>
        <v/>
      </c>
      <c r="EK1101" s="3" t="str">
        <f>IF('DATA ENTRY'!CK1100="","",IF('DATA ENTRY'!P1100="","",IF(AND($EF$4='DATA ENTRY'!G1100,$EH$4='DATA ENTRY'!F1100),'DATA ENTRY'!P1100,"")))</f>
        <v/>
      </c>
      <c r="EL1101" s="107" t="str">
        <f>IF('DATA ENTRY'!CK1100="","",IF('DATA ENTRY'!Q1100="","",IF(AND($EF$4='DATA ENTRY'!G1100,$EH$4='DATA ENTRY'!F1100),'DATA ENTRY'!Q1100,"")))</f>
        <v/>
      </c>
      <c r="EM1101" s="3" t="str">
        <f>IF('DATA ENTRY'!CK1100="","",IF('DATA ENTRY'!R1100="","",IF(AND($EF$4='DATA ENTRY'!G1100,$EH$4='DATA ENTRY'!F1100),'DATA ENTRY'!R1100,"")))</f>
        <v/>
      </c>
      <c r="EN1101" s="107" t="str">
        <f>IF('DATA ENTRY'!CK1100="","",IF('DATA ENTRY'!S1100="","",IF(AND($EF$4='DATA ENTRY'!G1100,$EH$4='DATA ENTRY'!F1100),'DATA ENTRY'!S1100,"")))</f>
        <v/>
      </c>
      <c r="EO1101" s="3" t="str">
        <f>IF('DATA ENTRY'!CK1100="","",IF('DATA ENTRY'!E1100="","",IF(AND($EF$4='DATA ENTRY'!G1100,$EH$4='DATA ENTRY'!F1100),'DATA ENTRY'!E1100,"")))</f>
        <v/>
      </c>
      <c r="EP1101" s="3" t="str">
        <f>IF('DATA ENTRY'!CK1100="","",IF('DATA ENTRY'!D1100="","",IF(AND($EF$4='DATA ENTRY'!G1100,$EH$4='DATA ENTRY'!F1100),'DATA ENTRY'!D1100,"")))</f>
        <v/>
      </c>
      <c r="EQ1101" s="3" t="str">
        <f>IF('DATA ENTRY'!CK1100="","",IF('DATA ENTRY'!W1100="","",IF(AND($EF$4='DATA ENTRY'!G1100,$EH$4='DATA ENTRY'!F1100),'DATA ENTRY'!W1100,"")))</f>
        <v/>
      </c>
      <c r="ER1101" s="3" t="str">
        <f>IF('DATA ENTRY'!CK1100="","",IF('DATA ENTRY'!X1100="","",IF(AND($EF$4='DATA ENTRY'!G1100,$EH$4='DATA ENTRY'!F1100),'DATA ENTRY'!X1100,"")))</f>
        <v/>
      </c>
      <c r="ES1101" s="108" t="str">
        <f t="shared" si="287"/>
        <v/>
      </c>
      <c r="ET1101" s="108" t="str">
        <f>IF('DATA ENTRY'!CK1100="","",IF('DATA ENTRY'!D1100="","",IF(AND($EF$4='DATA ENTRY'!G1100,$EH$4='DATA ENTRY'!F1100),'DATA ENTRY'!G1100,"")))</f>
        <v/>
      </c>
      <c r="EY1101">
        <f t="shared" si="288"/>
        <v>0</v>
      </c>
    </row>
    <row r="1102" spans="1:155">
      <c r="A1102" t="str">
        <f>IF(S1102=0,"",1+(MAX($A$7:A1101)))</f>
        <v/>
      </c>
      <c r="B1102" s="224">
        <v>1096</v>
      </c>
      <c r="C1102" s="3" t="str">
        <f>IF('DATA ENTRY'!CK1101="","",IF('DATA ENTRY'!B1101="","",IF($D$4="All Post",'DATA ENTRY'!B1101,IF(AND($D$4='DATA ENTRY'!CK1101),'DATA ENTRY'!B1101,""))))</f>
        <v/>
      </c>
      <c r="D1102" s="3" t="str">
        <f>IF('DATA ENTRY'!CK1101="","",IF('DATA ENTRY'!C1101="","",IF($D$4="All Post",'DATA ENTRY'!C1101,IF(AND($D$4='DATA ENTRY'!CK1101),'DATA ENTRY'!C1101,""))))</f>
        <v/>
      </c>
      <c r="E1102" s="4" t="str">
        <f>IF('DATA ENTRY'!CK1101="","",IF('DATA ENTRY'!I1101="","",IF($D$4="All Post",'DATA ENTRY'!I1101,IF(AND($D$4='DATA ENTRY'!CK1101),'DATA ENTRY'!I1101,""))))</f>
        <v/>
      </c>
      <c r="F1102" s="4" t="str">
        <f>IF('DATA ENTRY'!CK1101="","",IF('DATA ENTRY'!CK1101="","",IF($D$4="All Post",'DATA ENTRY'!CK1101,IF(AND($D$4='DATA ENTRY'!CK1101),'DATA ENTRY'!CK1101,""))))</f>
        <v/>
      </c>
      <c r="G1102" s="3" t="str">
        <f>IF('DATA ENTRY'!CK1101="","",IF('DATA ENTRY'!N1101="","",IF($D$4="All Post",'DATA ENTRY'!N1101,IF(AND($D$4='DATA ENTRY'!CK1101),'DATA ENTRY'!N1101,""))))</f>
        <v/>
      </c>
      <c r="H1102" s="107" t="str">
        <f>IF('DATA ENTRY'!CK1101="","",IF('DATA ENTRY'!O1101="","",IF($D$4="All Post",'DATA ENTRY'!O1101,IF(AND($D$4='DATA ENTRY'!CK1101),'DATA ENTRY'!O1101,""))))</f>
        <v/>
      </c>
      <c r="I1102" s="3" t="str">
        <f>IF('DATA ENTRY'!CK1101="","",IF('DATA ENTRY'!P1101="","",IF($D$4="All Post",'DATA ENTRY'!P1101,IF(AND($D$4='DATA ENTRY'!CK1101),'DATA ENTRY'!P1101,""))))</f>
        <v/>
      </c>
      <c r="J1102" s="107" t="str">
        <f>IF('DATA ENTRY'!CK1101="","",IF('DATA ENTRY'!Q1101="","",IF($D$4="All Post",'DATA ENTRY'!Q1101,IF(AND($D$4='DATA ENTRY'!CK1101),'DATA ENTRY'!Q1101,""))))</f>
        <v/>
      </c>
      <c r="K1102" s="3" t="str">
        <f>IF('DATA ENTRY'!CK1101="","",IF('DATA ENTRY'!R1101="","",IF($D$4="All Post",'DATA ENTRY'!R1101,IF(AND($D$4='DATA ENTRY'!CK1101),'DATA ENTRY'!R1101,""))))</f>
        <v/>
      </c>
      <c r="L1102" s="3" t="str">
        <f>IF('DATA ENTRY'!CK1101="","",IF('DATA ENTRY'!S1101="","",IF($D$4="All Post",'DATA ENTRY'!S1101,IF(AND($D$4='DATA ENTRY'!CK1101),'DATA ENTRY'!S1101,""))))</f>
        <v/>
      </c>
      <c r="M1102" s="3" t="str">
        <f>IF('DATA ENTRY'!CK1101="","",IF('DATA ENTRY'!E1101="","",IF($D$4="All Post",'DATA ENTRY'!E1101,IF(AND($D$4='DATA ENTRY'!CK1101),'DATA ENTRY'!E1101,""))))</f>
        <v/>
      </c>
      <c r="N1102" s="3" t="str">
        <f>IF('DATA ENTRY'!CK1101="","",IF('DATA ENTRY'!W1101="","",IF($D$4="All Post",'DATA ENTRY'!W1101,IF(AND($D$4='DATA ENTRY'!CK1101),'DATA ENTRY'!W1101,""))))</f>
        <v/>
      </c>
      <c r="O1102" s="3" t="str">
        <f>IF('DATA ENTRY'!CK1101="","",IF('DATA ENTRY'!X1101="","",IF($D$4="All Post",'DATA ENTRY'!X1101,IF(AND($D$4='DATA ENTRY'!CK1101),'DATA ENTRY'!X1101,""))))</f>
        <v/>
      </c>
      <c r="P1102" s="3" t="str">
        <f>IF('DATA ENTRY'!CK1101="","",IF('DATA ENTRY'!G1101="","",IF($D$4="All Post",'DATA ENTRY'!G1101,IF(AND($D$4='DATA ENTRY'!CK1101),'DATA ENTRY'!G1101,""))))</f>
        <v/>
      </c>
      <c r="S1102">
        <f t="shared" si="275"/>
        <v>0</v>
      </c>
      <c r="T1102" t="str">
        <f t="shared" si="276"/>
        <v/>
      </c>
      <c r="BZ1102" t="str">
        <f t="shared" si="277"/>
        <v/>
      </c>
      <c r="CA1102" t="str">
        <f t="shared" si="278"/>
        <v/>
      </c>
      <c r="CB1102" s="224">
        <v>1096</v>
      </c>
      <c r="CC1102" s="3" t="str">
        <f>IF('DATA ENTRY'!CK1101="","",IF('DATA ENTRY'!B1101="","",IF(AND($CD$4='DATA ENTRY'!CK1101,$CG$4='DATA ENTRY'!D1101),'DATA ENTRY'!B1101,"")))</f>
        <v/>
      </c>
      <c r="CD1102" s="3" t="str">
        <f>IF('DATA ENTRY'!CK1101="","",IF('DATA ENTRY'!C1101="","",IF(AND($CD$4='DATA ENTRY'!CK1101,$CG$4='DATA ENTRY'!D1101),'DATA ENTRY'!C1101,"")))</f>
        <v/>
      </c>
      <c r="CE1102" s="4" t="str">
        <f>IF('DATA ENTRY'!CK1101="","",IF('DATA ENTRY'!I1101="","",IF(AND($CD$4='DATA ENTRY'!CK1101,$CG$4='DATA ENTRY'!D1101),'DATA ENTRY'!I1101,"")))</f>
        <v/>
      </c>
      <c r="CF1102" s="4" t="str">
        <f>IF('DATA ENTRY'!CK1101="","",IF('DATA ENTRY'!CK1101="","",IF(AND($CD$4='DATA ENTRY'!CK1101,$CG$4='DATA ENTRY'!D1101),'DATA ENTRY'!CK1101,"")))</f>
        <v/>
      </c>
      <c r="CG1102" s="3" t="str">
        <f>IF('DATA ENTRY'!CK1101="","",IF('DATA ENTRY'!N1101="","",IF(AND($CD$4='DATA ENTRY'!CK1101,$CG$4='DATA ENTRY'!D1101),'DATA ENTRY'!N1101,"")))</f>
        <v/>
      </c>
      <c r="CH1102" s="107" t="str">
        <f>IF('DATA ENTRY'!CK1101="","",IF('DATA ENTRY'!O1101="","",IF(AND($CD$4='DATA ENTRY'!CK1101,$CG$4='DATA ENTRY'!D1101),'DATA ENTRY'!O1101,"")))</f>
        <v/>
      </c>
      <c r="CI1102" s="3" t="str">
        <f>IF('DATA ENTRY'!CK1101="","",IF('DATA ENTRY'!P1101="","",IF(AND($CD$4='DATA ENTRY'!CK1101,$CG$4='DATA ENTRY'!D1101),'DATA ENTRY'!P1101,"")))</f>
        <v/>
      </c>
      <c r="CJ1102" s="107" t="str">
        <f>IF('DATA ENTRY'!CK1101="","",IF('DATA ENTRY'!Q1101="","",IF(AND($CD$4='DATA ENTRY'!CK1101,$CG$4='DATA ENTRY'!D1101),'DATA ENTRY'!Q1101,"")))</f>
        <v/>
      </c>
      <c r="CK1102" s="3" t="str">
        <f>IF('DATA ENTRY'!CK1101="","",IF('DATA ENTRY'!R1101="","",IF(AND($CD$4='DATA ENTRY'!CK1101,$CG$4='DATA ENTRY'!D1101),'DATA ENTRY'!R1101,"")))</f>
        <v/>
      </c>
      <c r="CL1102" s="3" t="str">
        <f>IF('DATA ENTRY'!CK1101="","",IF('DATA ENTRY'!S1101="","",IF(AND($CD$4='DATA ENTRY'!CK1101,$CG$4='DATA ENTRY'!D1101),'DATA ENTRY'!S1101,"")))</f>
        <v/>
      </c>
      <c r="CM1102" s="3" t="str">
        <f>IF('DATA ENTRY'!CK1101="","",IF('DATA ENTRY'!E1101="","",IF(AND($CD$4='DATA ENTRY'!CK1101,$CG$4='DATA ENTRY'!D1101),'DATA ENTRY'!E1101,"")))</f>
        <v/>
      </c>
      <c r="CN1102" s="3" t="str">
        <f>IF('DATA ENTRY'!CK1101="","",IF('DATA ENTRY'!W1101="","",IF(AND($CD$4='DATA ENTRY'!CK1101,$CG$4='DATA ENTRY'!D1101),'DATA ENTRY'!W1101,"")))</f>
        <v/>
      </c>
      <c r="CO1102" s="3" t="str">
        <f>IF('DATA ENTRY'!CK1101="","",IF('DATA ENTRY'!X1101="","",IF(AND($CD$4='DATA ENTRY'!CK1101,$CG$4='DATA ENTRY'!D1101),'DATA ENTRY'!X1101,"")))</f>
        <v/>
      </c>
      <c r="CP1102" s="108" t="str">
        <f t="shared" si="279"/>
        <v/>
      </c>
      <c r="CQ1102" s="108" t="str">
        <f>IF('DATA ENTRY'!CK1101="","",IF('DATA ENTRY'!G1101="","",IF(AND($CD$4='DATA ENTRY'!CK1101,$CG$4='DATA ENTRY'!D1101),'DATA ENTRY'!G1101,"")))</f>
        <v/>
      </c>
      <c r="CR1102" s="230" t="str">
        <f>IF('DATA ENTRY'!CK1101="","",IF('DATA ENTRY'!D1101="","",IF(AND($CD$4='DATA ENTRY'!CK1101,$CG$4='DATA ENTRY'!D1101),'DATA ENTRY'!D1101,"")))</f>
        <v/>
      </c>
      <c r="CS1102">
        <f t="shared" si="280"/>
        <v>0</v>
      </c>
      <c r="CT1102">
        <f t="shared" si="281"/>
        <v>0</v>
      </c>
      <c r="CV1102" s="139"/>
      <c r="CX1102">
        <f t="shared" si="282"/>
        <v>0</v>
      </c>
      <c r="DB1102" t="str">
        <f t="shared" si="289"/>
        <v/>
      </c>
      <c r="DC1102" t="str">
        <f t="shared" si="290"/>
        <v/>
      </c>
      <c r="DD1102" s="224">
        <v>1096</v>
      </c>
      <c r="DE1102" s="3" t="str">
        <f>IF('DATA ENTRY'!CK1101="","",IF('DATA ENTRY'!B1101="","",IF(AND($DF$4='DATA ENTRY'!D1101),'DATA ENTRY'!B1101,"")))</f>
        <v/>
      </c>
      <c r="DF1102" s="3" t="str">
        <f>IF('DATA ENTRY'!CK1101="","",IF('DATA ENTRY'!C1101="","",IF(AND($DF$4='DATA ENTRY'!D1101),'DATA ENTRY'!C1101,"")))</f>
        <v/>
      </c>
      <c r="DG1102" s="4" t="str">
        <f>IF('DATA ENTRY'!CK1101="","",IF('DATA ENTRY'!I1101="","",IF(AND($DF$4='DATA ENTRY'!D1101),'DATA ENTRY'!I1101,"")))</f>
        <v/>
      </c>
      <c r="DH1102" s="4" t="str">
        <f>IF('DATA ENTRY'!CK1101="","",IF('DATA ENTRY'!CK1101="","",IF(AND($DF$4='DATA ENTRY'!D1101),'DATA ENTRY'!CK1101,"")))</f>
        <v/>
      </c>
      <c r="DI1102" s="3" t="str">
        <f>IF('DATA ENTRY'!CK1101="","",IF('DATA ENTRY'!N1101="","",IF(AND($DF$4='DATA ENTRY'!D1101),'DATA ENTRY'!N1101,"")))</f>
        <v/>
      </c>
      <c r="DJ1102" s="107" t="str">
        <f>IF('DATA ENTRY'!CK1101="","",IF('DATA ENTRY'!O1101="","",IF(AND($DF$4='DATA ENTRY'!D1101),'DATA ENTRY'!O1101,"")))</f>
        <v/>
      </c>
      <c r="DK1102" s="3" t="str">
        <f>IF('DATA ENTRY'!CK1101="","",IF('DATA ENTRY'!P1101="","",IF(AND($DF$4='DATA ENTRY'!D1101),'DATA ENTRY'!P1101,"")))</f>
        <v/>
      </c>
      <c r="DL1102" s="107" t="str">
        <f>IF('DATA ENTRY'!CK1101="","",IF('DATA ENTRY'!Q1101="","",IF(AND($DF$4='DATA ENTRY'!D1101),'DATA ENTRY'!Q1101,"")))</f>
        <v/>
      </c>
      <c r="DM1102" s="3" t="str">
        <f>IF('DATA ENTRY'!CK1101="","",IF('DATA ENTRY'!R1101="","",IF(AND($DF$4='DATA ENTRY'!D1101),'DATA ENTRY'!R1101,"")))</f>
        <v/>
      </c>
      <c r="DN1102" s="107" t="str">
        <f>IF('DATA ENTRY'!CK1101="","",IF('DATA ENTRY'!S1101="","",IF(AND($DF$4='DATA ENTRY'!D1101),'DATA ENTRY'!S1101,"")))</f>
        <v/>
      </c>
      <c r="DO1102" s="3" t="str">
        <f>IF('DATA ENTRY'!CK1101="","",IF('DATA ENTRY'!E1101="","",IF(AND($DF$4='DATA ENTRY'!D1101),'DATA ENTRY'!E1101,"")))</f>
        <v/>
      </c>
      <c r="DP1102" s="3" t="str">
        <f>IF('DATA ENTRY'!CK1101="","",IF('DATA ENTRY'!D1101="","",IF(AND($DF$4='DATA ENTRY'!D1101),'DATA ENTRY'!D1101,"")))</f>
        <v/>
      </c>
      <c r="DQ1102" s="3" t="str">
        <f>IF('DATA ENTRY'!CK1101="","",IF('DATA ENTRY'!W1101="","",IF(AND($DF$4='DATA ENTRY'!D1101),'DATA ENTRY'!W1101,"")))</f>
        <v/>
      </c>
      <c r="DR1102" s="3" t="str">
        <f>IF('DATA ENTRY'!CK1101="","",IF('DATA ENTRY'!X1101="","",IF(AND($DF$4='DATA ENTRY'!D1101),'DATA ENTRY'!X1101,"")))</f>
        <v/>
      </c>
      <c r="DS1102" s="108" t="str">
        <f t="shared" si="283"/>
        <v/>
      </c>
      <c r="DT1102" s="108" t="str">
        <f>IF('DATA ENTRY'!CK1101="","",IF('DATA ENTRY'!D1101="","",IF(AND($DF$4='DATA ENTRY'!D1101),'DATA ENTRY'!G1101,"")))</f>
        <v/>
      </c>
      <c r="DY1102">
        <f t="shared" si="284"/>
        <v>0</v>
      </c>
      <c r="EB1102" t="str">
        <f t="shared" si="285"/>
        <v/>
      </c>
      <c r="EC1102" t="str">
        <f t="shared" si="286"/>
        <v/>
      </c>
      <c r="ED1102" s="224">
        <v>1096</v>
      </c>
      <c r="EE1102" s="3" t="str">
        <f>IF('DATA ENTRY'!CK1101="","",IF('DATA ENTRY'!B1101="","",IF(AND($EF$4='DATA ENTRY'!G1101,$EH$4='DATA ENTRY'!F1101),'DATA ENTRY'!B1101,"")))</f>
        <v/>
      </c>
      <c r="EF1102" s="3" t="str">
        <f>IF('DATA ENTRY'!CK1101="","",IF('DATA ENTRY'!C1101="","",IF(AND($EF$4='DATA ENTRY'!G1101,$EH$4='DATA ENTRY'!F1101),'DATA ENTRY'!C1101,"")))</f>
        <v/>
      </c>
      <c r="EG1102" s="4" t="str">
        <f>IF('DATA ENTRY'!CK1101="","",IF('DATA ENTRY'!I1101="","",IF(AND($EF$4='DATA ENTRY'!G1101,$EH$4='DATA ENTRY'!F1101),'DATA ENTRY'!I1101,"")))</f>
        <v/>
      </c>
      <c r="EH1102" s="4" t="str">
        <f>IF('DATA ENTRY'!CK1101="","",IF('DATA ENTRY'!CK1101="","",IF(AND($EF$4='DATA ENTRY'!G1101,$EH$4='DATA ENTRY'!F1101),'DATA ENTRY'!CK1101,"")))</f>
        <v/>
      </c>
      <c r="EI1102" s="3" t="str">
        <f>IF('DATA ENTRY'!CK1101="","",IF('DATA ENTRY'!N1101="","",IF(AND($EF$4='DATA ENTRY'!G1101,$EH$4='DATA ENTRY'!F1101),'DATA ENTRY'!N1101,"")))</f>
        <v/>
      </c>
      <c r="EJ1102" s="107" t="str">
        <f>IF('DATA ENTRY'!CK1101="","",IF('DATA ENTRY'!O1101="","",IF(AND($EF$4='DATA ENTRY'!G1101,$EH$4='DATA ENTRY'!F1101),'DATA ENTRY'!O1101,"")))</f>
        <v/>
      </c>
      <c r="EK1102" s="3" t="str">
        <f>IF('DATA ENTRY'!CK1101="","",IF('DATA ENTRY'!P1101="","",IF(AND($EF$4='DATA ENTRY'!G1101,$EH$4='DATA ENTRY'!F1101),'DATA ENTRY'!P1101,"")))</f>
        <v/>
      </c>
      <c r="EL1102" s="107" t="str">
        <f>IF('DATA ENTRY'!CK1101="","",IF('DATA ENTRY'!Q1101="","",IF(AND($EF$4='DATA ENTRY'!G1101,$EH$4='DATA ENTRY'!F1101),'DATA ENTRY'!Q1101,"")))</f>
        <v/>
      </c>
      <c r="EM1102" s="3" t="str">
        <f>IF('DATA ENTRY'!CK1101="","",IF('DATA ENTRY'!R1101="","",IF(AND($EF$4='DATA ENTRY'!G1101,$EH$4='DATA ENTRY'!F1101),'DATA ENTRY'!R1101,"")))</f>
        <v/>
      </c>
      <c r="EN1102" s="107" t="str">
        <f>IF('DATA ENTRY'!CK1101="","",IF('DATA ENTRY'!S1101="","",IF(AND($EF$4='DATA ENTRY'!G1101,$EH$4='DATA ENTRY'!F1101),'DATA ENTRY'!S1101,"")))</f>
        <v/>
      </c>
      <c r="EO1102" s="3" t="str">
        <f>IF('DATA ENTRY'!CK1101="","",IF('DATA ENTRY'!E1101="","",IF(AND($EF$4='DATA ENTRY'!G1101,$EH$4='DATA ENTRY'!F1101),'DATA ENTRY'!E1101,"")))</f>
        <v/>
      </c>
      <c r="EP1102" s="3" t="str">
        <f>IF('DATA ENTRY'!CK1101="","",IF('DATA ENTRY'!D1101="","",IF(AND($EF$4='DATA ENTRY'!G1101,$EH$4='DATA ENTRY'!F1101),'DATA ENTRY'!D1101,"")))</f>
        <v/>
      </c>
      <c r="EQ1102" s="3" t="str">
        <f>IF('DATA ENTRY'!CK1101="","",IF('DATA ENTRY'!W1101="","",IF(AND($EF$4='DATA ENTRY'!G1101,$EH$4='DATA ENTRY'!F1101),'DATA ENTRY'!W1101,"")))</f>
        <v/>
      </c>
      <c r="ER1102" s="3" t="str">
        <f>IF('DATA ENTRY'!CK1101="","",IF('DATA ENTRY'!X1101="","",IF(AND($EF$4='DATA ENTRY'!G1101,$EH$4='DATA ENTRY'!F1101),'DATA ENTRY'!X1101,"")))</f>
        <v/>
      </c>
      <c r="ES1102" s="108" t="str">
        <f t="shared" si="287"/>
        <v/>
      </c>
      <c r="ET1102" s="108" t="str">
        <f>IF('DATA ENTRY'!CK1101="","",IF('DATA ENTRY'!D1101="","",IF(AND($EF$4='DATA ENTRY'!G1101,$EH$4='DATA ENTRY'!F1101),'DATA ENTRY'!G1101,"")))</f>
        <v/>
      </c>
      <c r="EY1102">
        <f t="shared" si="288"/>
        <v>0</v>
      </c>
    </row>
    <row r="1103" spans="1:155">
      <c r="A1103" t="str">
        <f>IF(S1103=0,"",1+(MAX($A$7:A1102)))</f>
        <v/>
      </c>
      <c r="B1103" s="224">
        <v>1097</v>
      </c>
      <c r="C1103" s="3" t="str">
        <f>IF('DATA ENTRY'!CK1102="","",IF('DATA ENTRY'!B1102="","",IF($D$4="All Post",'DATA ENTRY'!B1102,IF(AND($D$4='DATA ENTRY'!CK1102),'DATA ENTRY'!B1102,""))))</f>
        <v/>
      </c>
      <c r="D1103" s="3" t="str">
        <f>IF('DATA ENTRY'!CK1102="","",IF('DATA ENTRY'!C1102="","",IF($D$4="All Post",'DATA ENTRY'!C1102,IF(AND($D$4='DATA ENTRY'!CK1102),'DATA ENTRY'!C1102,""))))</f>
        <v/>
      </c>
      <c r="E1103" s="4" t="str">
        <f>IF('DATA ENTRY'!CK1102="","",IF('DATA ENTRY'!I1102="","",IF($D$4="All Post",'DATA ENTRY'!I1102,IF(AND($D$4='DATA ENTRY'!CK1102),'DATA ENTRY'!I1102,""))))</f>
        <v/>
      </c>
      <c r="F1103" s="4" t="str">
        <f>IF('DATA ENTRY'!CK1102="","",IF('DATA ENTRY'!CK1102="","",IF($D$4="All Post",'DATA ENTRY'!CK1102,IF(AND($D$4='DATA ENTRY'!CK1102),'DATA ENTRY'!CK1102,""))))</f>
        <v/>
      </c>
      <c r="G1103" s="3" t="str">
        <f>IF('DATA ENTRY'!CK1102="","",IF('DATA ENTRY'!N1102="","",IF($D$4="All Post",'DATA ENTRY'!N1102,IF(AND($D$4='DATA ENTRY'!CK1102),'DATA ENTRY'!N1102,""))))</f>
        <v/>
      </c>
      <c r="H1103" s="107" t="str">
        <f>IF('DATA ENTRY'!CK1102="","",IF('DATA ENTRY'!O1102="","",IF($D$4="All Post",'DATA ENTRY'!O1102,IF(AND($D$4='DATA ENTRY'!CK1102),'DATA ENTRY'!O1102,""))))</f>
        <v/>
      </c>
      <c r="I1103" s="3" t="str">
        <f>IF('DATA ENTRY'!CK1102="","",IF('DATA ENTRY'!P1102="","",IF($D$4="All Post",'DATA ENTRY'!P1102,IF(AND($D$4='DATA ENTRY'!CK1102),'DATA ENTRY'!P1102,""))))</f>
        <v/>
      </c>
      <c r="J1103" s="107" t="str">
        <f>IF('DATA ENTRY'!CK1102="","",IF('DATA ENTRY'!Q1102="","",IF($D$4="All Post",'DATA ENTRY'!Q1102,IF(AND($D$4='DATA ENTRY'!CK1102),'DATA ENTRY'!Q1102,""))))</f>
        <v/>
      </c>
      <c r="K1103" s="3" t="str">
        <f>IF('DATA ENTRY'!CK1102="","",IF('DATA ENTRY'!R1102="","",IF($D$4="All Post",'DATA ENTRY'!R1102,IF(AND($D$4='DATA ENTRY'!CK1102),'DATA ENTRY'!R1102,""))))</f>
        <v/>
      </c>
      <c r="L1103" s="3" t="str">
        <f>IF('DATA ENTRY'!CK1102="","",IF('DATA ENTRY'!S1102="","",IF($D$4="All Post",'DATA ENTRY'!S1102,IF(AND($D$4='DATA ENTRY'!CK1102),'DATA ENTRY'!S1102,""))))</f>
        <v/>
      </c>
      <c r="M1103" s="3" t="str">
        <f>IF('DATA ENTRY'!CK1102="","",IF('DATA ENTRY'!E1102="","",IF($D$4="All Post",'DATA ENTRY'!E1102,IF(AND($D$4='DATA ENTRY'!CK1102),'DATA ENTRY'!E1102,""))))</f>
        <v/>
      </c>
      <c r="N1103" s="3" t="str">
        <f>IF('DATA ENTRY'!CK1102="","",IF('DATA ENTRY'!W1102="","",IF($D$4="All Post",'DATA ENTRY'!W1102,IF(AND($D$4='DATA ENTRY'!CK1102),'DATA ENTRY'!W1102,""))))</f>
        <v/>
      </c>
      <c r="O1103" s="3" t="str">
        <f>IF('DATA ENTRY'!CK1102="","",IF('DATA ENTRY'!X1102="","",IF($D$4="All Post",'DATA ENTRY'!X1102,IF(AND($D$4='DATA ENTRY'!CK1102),'DATA ENTRY'!X1102,""))))</f>
        <v/>
      </c>
      <c r="P1103" s="3" t="str">
        <f>IF('DATA ENTRY'!CK1102="","",IF('DATA ENTRY'!G1102="","",IF($D$4="All Post",'DATA ENTRY'!G1102,IF(AND($D$4='DATA ENTRY'!CK1102),'DATA ENTRY'!G1102,""))))</f>
        <v/>
      </c>
      <c r="S1103">
        <f t="shared" si="275"/>
        <v>0</v>
      </c>
      <c r="T1103" t="str">
        <f t="shared" si="276"/>
        <v/>
      </c>
      <c r="BZ1103" t="str">
        <f t="shared" si="277"/>
        <v/>
      </c>
      <c r="CA1103" t="str">
        <f t="shared" si="278"/>
        <v/>
      </c>
      <c r="CB1103" s="224">
        <v>1097</v>
      </c>
      <c r="CC1103" s="3" t="str">
        <f>IF('DATA ENTRY'!CK1102="","",IF('DATA ENTRY'!B1102="","",IF(AND($CD$4='DATA ENTRY'!CK1102,$CG$4='DATA ENTRY'!D1102),'DATA ENTRY'!B1102,"")))</f>
        <v/>
      </c>
      <c r="CD1103" s="3" t="str">
        <f>IF('DATA ENTRY'!CK1102="","",IF('DATA ENTRY'!C1102="","",IF(AND($CD$4='DATA ENTRY'!CK1102,$CG$4='DATA ENTRY'!D1102),'DATA ENTRY'!C1102,"")))</f>
        <v/>
      </c>
      <c r="CE1103" s="4" t="str">
        <f>IF('DATA ENTRY'!CK1102="","",IF('DATA ENTRY'!I1102="","",IF(AND($CD$4='DATA ENTRY'!CK1102,$CG$4='DATA ENTRY'!D1102),'DATA ENTRY'!I1102,"")))</f>
        <v/>
      </c>
      <c r="CF1103" s="4" t="str">
        <f>IF('DATA ENTRY'!CK1102="","",IF('DATA ENTRY'!CK1102="","",IF(AND($CD$4='DATA ENTRY'!CK1102,$CG$4='DATA ENTRY'!D1102),'DATA ENTRY'!CK1102,"")))</f>
        <v/>
      </c>
      <c r="CG1103" s="3" t="str">
        <f>IF('DATA ENTRY'!CK1102="","",IF('DATA ENTRY'!N1102="","",IF(AND($CD$4='DATA ENTRY'!CK1102,$CG$4='DATA ENTRY'!D1102),'DATA ENTRY'!N1102,"")))</f>
        <v/>
      </c>
      <c r="CH1103" s="107" t="str">
        <f>IF('DATA ENTRY'!CK1102="","",IF('DATA ENTRY'!O1102="","",IF(AND($CD$4='DATA ENTRY'!CK1102,$CG$4='DATA ENTRY'!D1102),'DATA ENTRY'!O1102,"")))</f>
        <v/>
      </c>
      <c r="CI1103" s="3" t="str">
        <f>IF('DATA ENTRY'!CK1102="","",IF('DATA ENTRY'!P1102="","",IF(AND($CD$4='DATA ENTRY'!CK1102,$CG$4='DATA ENTRY'!D1102),'DATA ENTRY'!P1102,"")))</f>
        <v/>
      </c>
      <c r="CJ1103" s="107" t="str">
        <f>IF('DATA ENTRY'!CK1102="","",IF('DATA ENTRY'!Q1102="","",IF(AND($CD$4='DATA ENTRY'!CK1102,$CG$4='DATA ENTRY'!D1102),'DATA ENTRY'!Q1102,"")))</f>
        <v/>
      </c>
      <c r="CK1103" s="3" t="str">
        <f>IF('DATA ENTRY'!CK1102="","",IF('DATA ENTRY'!R1102="","",IF(AND($CD$4='DATA ENTRY'!CK1102,$CG$4='DATA ENTRY'!D1102),'DATA ENTRY'!R1102,"")))</f>
        <v/>
      </c>
      <c r="CL1103" s="3" t="str">
        <f>IF('DATA ENTRY'!CK1102="","",IF('DATA ENTRY'!S1102="","",IF(AND($CD$4='DATA ENTRY'!CK1102,$CG$4='DATA ENTRY'!D1102),'DATA ENTRY'!S1102,"")))</f>
        <v/>
      </c>
      <c r="CM1103" s="3" t="str">
        <f>IF('DATA ENTRY'!CK1102="","",IF('DATA ENTRY'!E1102="","",IF(AND($CD$4='DATA ENTRY'!CK1102,$CG$4='DATA ENTRY'!D1102),'DATA ENTRY'!E1102,"")))</f>
        <v/>
      </c>
      <c r="CN1103" s="3" t="str">
        <f>IF('DATA ENTRY'!CK1102="","",IF('DATA ENTRY'!W1102="","",IF(AND($CD$4='DATA ENTRY'!CK1102,$CG$4='DATA ENTRY'!D1102),'DATA ENTRY'!W1102,"")))</f>
        <v/>
      </c>
      <c r="CO1103" s="3" t="str">
        <f>IF('DATA ENTRY'!CK1102="","",IF('DATA ENTRY'!X1102="","",IF(AND($CD$4='DATA ENTRY'!CK1102,$CG$4='DATA ENTRY'!D1102),'DATA ENTRY'!X1102,"")))</f>
        <v/>
      </c>
      <c r="CP1103" s="108" t="str">
        <f t="shared" si="279"/>
        <v/>
      </c>
      <c r="CQ1103" s="108" t="str">
        <f>IF('DATA ENTRY'!CK1102="","",IF('DATA ENTRY'!G1102="","",IF(AND($CD$4='DATA ENTRY'!CK1102,$CG$4='DATA ENTRY'!D1102),'DATA ENTRY'!G1102,"")))</f>
        <v/>
      </c>
      <c r="CR1103" s="230" t="str">
        <f>IF('DATA ENTRY'!CK1102="","",IF('DATA ENTRY'!D1102="","",IF(AND($CD$4='DATA ENTRY'!CK1102,$CG$4='DATA ENTRY'!D1102),'DATA ENTRY'!D1102,"")))</f>
        <v/>
      </c>
      <c r="CS1103">
        <f t="shared" si="280"/>
        <v>0</v>
      </c>
      <c r="CT1103">
        <f t="shared" si="281"/>
        <v>0</v>
      </c>
      <c r="CV1103" s="139"/>
      <c r="CX1103">
        <f t="shared" si="282"/>
        <v>0</v>
      </c>
      <c r="DB1103" t="str">
        <f t="shared" si="289"/>
        <v/>
      </c>
      <c r="DC1103" t="str">
        <f t="shared" si="290"/>
        <v/>
      </c>
      <c r="DD1103" s="224">
        <v>1097</v>
      </c>
      <c r="DE1103" s="3" t="str">
        <f>IF('DATA ENTRY'!CK1102="","",IF('DATA ENTRY'!B1102="","",IF(AND($DF$4='DATA ENTRY'!D1102),'DATA ENTRY'!B1102,"")))</f>
        <v/>
      </c>
      <c r="DF1103" s="3" t="str">
        <f>IF('DATA ENTRY'!CK1102="","",IF('DATA ENTRY'!C1102="","",IF(AND($DF$4='DATA ENTRY'!D1102),'DATA ENTRY'!C1102,"")))</f>
        <v/>
      </c>
      <c r="DG1103" s="4" t="str">
        <f>IF('DATA ENTRY'!CK1102="","",IF('DATA ENTRY'!I1102="","",IF(AND($DF$4='DATA ENTRY'!D1102),'DATA ENTRY'!I1102,"")))</f>
        <v/>
      </c>
      <c r="DH1103" s="4" t="str">
        <f>IF('DATA ENTRY'!CK1102="","",IF('DATA ENTRY'!CK1102="","",IF(AND($DF$4='DATA ENTRY'!D1102),'DATA ENTRY'!CK1102,"")))</f>
        <v/>
      </c>
      <c r="DI1103" s="3" t="str">
        <f>IF('DATA ENTRY'!CK1102="","",IF('DATA ENTRY'!N1102="","",IF(AND($DF$4='DATA ENTRY'!D1102),'DATA ENTRY'!N1102,"")))</f>
        <v/>
      </c>
      <c r="DJ1103" s="107" t="str">
        <f>IF('DATA ENTRY'!CK1102="","",IF('DATA ENTRY'!O1102="","",IF(AND($DF$4='DATA ENTRY'!D1102),'DATA ENTRY'!O1102,"")))</f>
        <v/>
      </c>
      <c r="DK1103" s="3" t="str">
        <f>IF('DATA ENTRY'!CK1102="","",IF('DATA ENTRY'!P1102="","",IF(AND($DF$4='DATA ENTRY'!D1102),'DATA ENTRY'!P1102,"")))</f>
        <v/>
      </c>
      <c r="DL1103" s="107" t="str">
        <f>IF('DATA ENTRY'!CK1102="","",IF('DATA ENTRY'!Q1102="","",IF(AND($DF$4='DATA ENTRY'!D1102),'DATA ENTRY'!Q1102,"")))</f>
        <v/>
      </c>
      <c r="DM1103" s="3" t="str">
        <f>IF('DATA ENTRY'!CK1102="","",IF('DATA ENTRY'!R1102="","",IF(AND($DF$4='DATA ENTRY'!D1102),'DATA ENTRY'!R1102,"")))</f>
        <v/>
      </c>
      <c r="DN1103" s="107" t="str">
        <f>IF('DATA ENTRY'!CK1102="","",IF('DATA ENTRY'!S1102="","",IF(AND($DF$4='DATA ENTRY'!D1102),'DATA ENTRY'!S1102,"")))</f>
        <v/>
      </c>
      <c r="DO1103" s="3" t="str">
        <f>IF('DATA ENTRY'!CK1102="","",IF('DATA ENTRY'!E1102="","",IF(AND($DF$4='DATA ENTRY'!D1102),'DATA ENTRY'!E1102,"")))</f>
        <v/>
      </c>
      <c r="DP1103" s="3" t="str">
        <f>IF('DATA ENTRY'!CK1102="","",IF('DATA ENTRY'!D1102="","",IF(AND($DF$4='DATA ENTRY'!D1102),'DATA ENTRY'!D1102,"")))</f>
        <v/>
      </c>
      <c r="DQ1103" s="3" t="str">
        <f>IF('DATA ENTRY'!CK1102="","",IF('DATA ENTRY'!W1102="","",IF(AND($DF$4='DATA ENTRY'!D1102),'DATA ENTRY'!W1102,"")))</f>
        <v/>
      </c>
      <c r="DR1103" s="3" t="str">
        <f>IF('DATA ENTRY'!CK1102="","",IF('DATA ENTRY'!X1102="","",IF(AND($DF$4='DATA ENTRY'!D1102),'DATA ENTRY'!X1102,"")))</f>
        <v/>
      </c>
      <c r="DS1103" s="108" t="str">
        <f t="shared" si="283"/>
        <v/>
      </c>
      <c r="DT1103" s="108" t="str">
        <f>IF('DATA ENTRY'!CK1102="","",IF('DATA ENTRY'!D1102="","",IF(AND($DF$4='DATA ENTRY'!D1102),'DATA ENTRY'!G1102,"")))</f>
        <v/>
      </c>
      <c r="DY1103">
        <f t="shared" si="284"/>
        <v>0</v>
      </c>
      <c r="EB1103" t="str">
        <f t="shared" si="285"/>
        <v/>
      </c>
      <c r="EC1103" t="str">
        <f t="shared" si="286"/>
        <v/>
      </c>
      <c r="ED1103" s="224">
        <v>1097</v>
      </c>
      <c r="EE1103" s="3" t="str">
        <f>IF('DATA ENTRY'!CK1102="","",IF('DATA ENTRY'!B1102="","",IF(AND($EF$4='DATA ENTRY'!G1102,$EH$4='DATA ENTRY'!F1102),'DATA ENTRY'!B1102,"")))</f>
        <v/>
      </c>
      <c r="EF1103" s="3" t="str">
        <f>IF('DATA ENTRY'!CK1102="","",IF('DATA ENTRY'!C1102="","",IF(AND($EF$4='DATA ENTRY'!G1102,$EH$4='DATA ENTRY'!F1102),'DATA ENTRY'!C1102,"")))</f>
        <v/>
      </c>
      <c r="EG1103" s="4" t="str">
        <f>IF('DATA ENTRY'!CK1102="","",IF('DATA ENTRY'!I1102="","",IF(AND($EF$4='DATA ENTRY'!G1102,$EH$4='DATA ENTRY'!F1102),'DATA ENTRY'!I1102,"")))</f>
        <v/>
      </c>
      <c r="EH1103" s="4" t="str">
        <f>IF('DATA ENTRY'!CK1102="","",IF('DATA ENTRY'!CK1102="","",IF(AND($EF$4='DATA ENTRY'!G1102,$EH$4='DATA ENTRY'!F1102),'DATA ENTRY'!CK1102,"")))</f>
        <v/>
      </c>
      <c r="EI1103" s="3" t="str">
        <f>IF('DATA ENTRY'!CK1102="","",IF('DATA ENTRY'!N1102="","",IF(AND($EF$4='DATA ENTRY'!G1102,$EH$4='DATA ENTRY'!F1102),'DATA ENTRY'!N1102,"")))</f>
        <v/>
      </c>
      <c r="EJ1103" s="107" t="str">
        <f>IF('DATA ENTRY'!CK1102="","",IF('DATA ENTRY'!O1102="","",IF(AND($EF$4='DATA ENTRY'!G1102,$EH$4='DATA ENTRY'!F1102),'DATA ENTRY'!O1102,"")))</f>
        <v/>
      </c>
      <c r="EK1103" s="3" t="str">
        <f>IF('DATA ENTRY'!CK1102="","",IF('DATA ENTRY'!P1102="","",IF(AND($EF$4='DATA ENTRY'!G1102,$EH$4='DATA ENTRY'!F1102),'DATA ENTRY'!P1102,"")))</f>
        <v/>
      </c>
      <c r="EL1103" s="107" t="str">
        <f>IF('DATA ENTRY'!CK1102="","",IF('DATA ENTRY'!Q1102="","",IF(AND($EF$4='DATA ENTRY'!G1102,$EH$4='DATA ENTRY'!F1102),'DATA ENTRY'!Q1102,"")))</f>
        <v/>
      </c>
      <c r="EM1103" s="3" t="str">
        <f>IF('DATA ENTRY'!CK1102="","",IF('DATA ENTRY'!R1102="","",IF(AND($EF$4='DATA ENTRY'!G1102,$EH$4='DATA ENTRY'!F1102),'DATA ENTRY'!R1102,"")))</f>
        <v/>
      </c>
      <c r="EN1103" s="107" t="str">
        <f>IF('DATA ENTRY'!CK1102="","",IF('DATA ENTRY'!S1102="","",IF(AND($EF$4='DATA ENTRY'!G1102,$EH$4='DATA ENTRY'!F1102),'DATA ENTRY'!S1102,"")))</f>
        <v/>
      </c>
      <c r="EO1103" s="3" t="str">
        <f>IF('DATA ENTRY'!CK1102="","",IF('DATA ENTRY'!E1102="","",IF(AND($EF$4='DATA ENTRY'!G1102,$EH$4='DATA ENTRY'!F1102),'DATA ENTRY'!E1102,"")))</f>
        <v/>
      </c>
      <c r="EP1103" s="3" t="str">
        <f>IF('DATA ENTRY'!CK1102="","",IF('DATA ENTRY'!D1102="","",IF(AND($EF$4='DATA ENTRY'!G1102,$EH$4='DATA ENTRY'!F1102),'DATA ENTRY'!D1102,"")))</f>
        <v/>
      </c>
      <c r="EQ1103" s="3" t="str">
        <f>IF('DATA ENTRY'!CK1102="","",IF('DATA ENTRY'!W1102="","",IF(AND($EF$4='DATA ENTRY'!G1102,$EH$4='DATA ENTRY'!F1102),'DATA ENTRY'!W1102,"")))</f>
        <v/>
      </c>
      <c r="ER1103" s="3" t="str">
        <f>IF('DATA ENTRY'!CK1102="","",IF('DATA ENTRY'!X1102="","",IF(AND($EF$4='DATA ENTRY'!G1102,$EH$4='DATA ENTRY'!F1102),'DATA ENTRY'!X1102,"")))</f>
        <v/>
      </c>
      <c r="ES1103" s="108" t="str">
        <f t="shared" si="287"/>
        <v/>
      </c>
      <c r="ET1103" s="108" t="str">
        <f>IF('DATA ENTRY'!CK1102="","",IF('DATA ENTRY'!D1102="","",IF(AND($EF$4='DATA ENTRY'!G1102,$EH$4='DATA ENTRY'!F1102),'DATA ENTRY'!G1102,"")))</f>
        <v/>
      </c>
      <c r="EY1103">
        <f t="shared" si="288"/>
        <v>0</v>
      </c>
    </row>
    <row r="1104" spans="1:155">
      <c r="A1104" t="str">
        <f>IF(S1104=0,"",1+(MAX($A$7:A1103)))</f>
        <v/>
      </c>
      <c r="B1104" s="224">
        <v>1098</v>
      </c>
      <c r="C1104" s="3" t="str">
        <f>IF('DATA ENTRY'!CK1103="","",IF('DATA ENTRY'!B1103="","",IF($D$4="All Post",'DATA ENTRY'!B1103,IF(AND($D$4='DATA ENTRY'!CK1103),'DATA ENTRY'!B1103,""))))</f>
        <v/>
      </c>
      <c r="D1104" s="3" t="str">
        <f>IF('DATA ENTRY'!CK1103="","",IF('DATA ENTRY'!C1103="","",IF($D$4="All Post",'DATA ENTRY'!C1103,IF(AND($D$4='DATA ENTRY'!CK1103),'DATA ENTRY'!C1103,""))))</f>
        <v/>
      </c>
      <c r="E1104" s="4" t="str">
        <f>IF('DATA ENTRY'!CK1103="","",IF('DATA ENTRY'!I1103="","",IF($D$4="All Post",'DATA ENTRY'!I1103,IF(AND($D$4='DATA ENTRY'!CK1103),'DATA ENTRY'!I1103,""))))</f>
        <v/>
      </c>
      <c r="F1104" s="4" t="str">
        <f>IF('DATA ENTRY'!CK1103="","",IF('DATA ENTRY'!CK1103="","",IF($D$4="All Post",'DATA ENTRY'!CK1103,IF(AND($D$4='DATA ENTRY'!CK1103),'DATA ENTRY'!CK1103,""))))</f>
        <v/>
      </c>
      <c r="G1104" s="3" t="str">
        <f>IF('DATA ENTRY'!CK1103="","",IF('DATA ENTRY'!N1103="","",IF($D$4="All Post",'DATA ENTRY'!N1103,IF(AND($D$4='DATA ENTRY'!CK1103),'DATA ENTRY'!N1103,""))))</f>
        <v/>
      </c>
      <c r="H1104" s="107" t="str">
        <f>IF('DATA ENTRY'!CK1103="","",IF('DATA ENTRY'!O1103="","",IF($D$4="All Post",'DATA ENTRY'!O1103,IF(AND($D$4='DATA ENTRY'!CK1103),'DATA ENTRY'!O1103,""))))</f>
        <v/>
      </c>
      <c r="I1104" s="3" t="str">
        <f>IF('DATA ENTRY'!CK1103="","",IF('DATA ENTRY'!P1103="","",IF($D$4="All Post",'DATA ENTRY'!P1103,IF(AND($D$4='DATA ENTRY'!CK1103),'DATA ENTRY'!P1103,""))))</f>
        <v/>
      </c>
      <c r="J1104" s="107" t="str">
        <f>IF('DATA ENTRY'!CK1103="","",IF('DATA ENTRY'!Q1103="","",IF($D$4="All Post",'DATA ENTRY'!Q1103,IF(AND($D$4='DATA ENTRY'!CK1103),'DATA ENTRY'!Q1103,""))))</f>
        <v/>
      </c>
      <c r="K1104" s="3" t="str">
        <f>IF('DATA ENTRY'!CK1103="","",IF('DATA ENTRY'!R1103="","",IF($D$4="All Post",'DATA ENTRY'!R1103,IF(AND($D$4='DATA ENTRY'!CK1103),'DATA ENTRY'!R1103,""))))</f>
        <v/>
      </c>
      <c r="L1104" s="3" t="str">
        <f>IF('DATA ENTRY'!CK1103="","",IF('DATA ENTRY'!S1103="","",IF($D$4="All Post",'DATA ENTRY'!S1103,IF(AND($D$4='DATA ENTRY'!CK1103),'DATA ENTRY'!S1103,""))))</f>
        <v/>
      </c>
      <c r="M1104" s="3" t="str">
        <f>IF('DATA ENTRY'!CK1103="","",IF('DATA ENTRY'!E1103="","",IF($D$4="All Post",'DATA ENTRY'!E1103,IF(AND($D$4='DATA ENTRY'!CK1103),'DATA ENTRY'!E1103,""))))</f>
        <v/>
      </c>
      <c r="N1104" s="3" t="str">
        <f>IF('DATA ENTRY'!CK1103="","",IF('DATA ENTRY'!W1103="","",IF($D$4="All Post",'DATA ENTRY'!W1103,IF(AND($D$4='DATA ENTRY'!CK1103),'DATA ENTRY'!W1103,""))))</f>
        <v/>
      </c>
      <c r="O1104" s="3" t="str">
        <f>IF('DATA ENTRY'!CK1103="","",IF('DATA ENTRY'!X1103="","",IF($D$4="All Post",'DATA ENTRY'!X1103,IF(AND($D$4='DATA ENTRY'!CK1103),'DATA ENTRY'!X1103,""))))</f>
        <v/>
      </c>
      <c r="P1104" s="3" t="str">
        <f>IF('DATA ENTRY'!CK1103="","",IF('DATA ENTRY'!G1103="","",IF($D$4="All Post",'DATA ENTRY'!G1103,IF(AND($D$4='DATA ENTRY'!CK1103),'DATA ENTRY'!G1103,""))))</f>
        <v/>
      </c>
      <c r="S1104">
        <f t="shared" si="275"/>
        <v>0</v>
      </c>
      <c r="T1104" t="str">
        <f t="shared" si="276"/>
        <v/>
      </c>
      <c r="BZ1104" t="str">
        <f t="shared" si="277"/>
        <v/>
      </c>
      <c r="CA1104" t="str">
        <f t="shared" si="278"/>
        <v/>
      </c>
      <c r="CB1104" s="224">
        <v>1098</v>
      </c>
      <c r="CC1104" s="3" t="str">
        <f>IF('DATA ENTRY'!CK1103="","",IF('DATA ENTRY'!B1103="","",IF(AND($CD$4='DATA ENTRY'!CK1103,$CG$4='DATA ENTRY'!D1103),'DATA ENTRY'!B1103,"")))</f>
        <v/>
      </c>
      <c r="CD1104" s="3" t="str">
        <f>IF('DATA ENTRY'!CK1103="","",IF('DATA ENTRY'!C1103="","",IF(AND($CD$4='DATA ENTRY'!CK1103,$CG$4='DATA ENTRY'!D1103),'DATA ENTRY'!C1103,"")))</f>
        <v/>
      </c>
      <c r="CE1104" s="4" t="str">
        <f>IF('DATA ENTRY'!CK1103="","",IF('DATA ENTRY'!I1103="","",IF(AND($CD$4='DATA ENTRY'!CK1103,$CG$4='DATA ENTRY'!D1103),'DATA ENTRY'!I1103,"")))</f>
        <v/>
      </c>
      <c r="CF1104" s="4" t="str">
        <f>IF('DATA ENTRY'!CK1103="","",IF('DATA ENTRY'!CK1103="","",IF(AND($CD$4='DATA ENTRY'!CK1103,$CG$4='DATA ENTRY'!D1103),'DATA ENTRY'!CK1103,"")))</f>
        <v/>
      </c>
      <c r="CG1104" s="3" t="str">
        <f>IF('DATA ENTRY'!CK1103="","",IF('DATA ENTRY'!N1103="","",IF(AND($CD$4='DATA ENTRY'!CK1103,$CG$4='DATA ENTRY'!D1103),'DATA ENTRY'!N1103,"")))</f>
        <v/>
      </c>
      <c r="CH1104" s="107" t="str">
        <f>IF('DATA ENTRY'!CK1103="","",IF('DATA ENTRY'!O1103="","",IF(AND($CD$4='DATA ENTRY'!CK1103,$CG$4='DATA ENTRY'!D1103),'DATA ENTRY'!O1103,"")))</f>
        <v/>
      </c>
      <c r="CI1104" s="3" t="str">
        <f>IF('DATA ENTRY'!CK1103="","",IF('DATA ENTRY'!P1103="","",IF(AND($CD$4='DATA ENTRY'!CK1103,$CG$4='DATA ENTRY'!D1103),'DATA ENTRY'!P1103,"")))</f>
        <v/>
      </c>
      <c r="CJ1104" s="107" t="str">
        <f>IF('DATA ENTRY'!CK1103="","",IF('DATA ENTRY'!Q1103="","",IF(AND($CD$4='DATA ENTRY'!CK1103,$CG$4='DATA ENTRY'!D1103),'DATA ENTRY'!Q1103,"")))</f>
        <v/>
      </c>
      <c r="CK1104" s="3" t="str">
        <f>IF('DATA ENTRY'!CK1103="","",IF('DATA ENTRY'!R1103="","",IF(AND($CD$4='DATA ENTRY'!CK1103,$CG$4='DATA ENTRY'!D1103),'DATA ENTRY'!R1103,"")))</f>
        <v/>
      </c>
      <c r="CL1104" s="3" t="str">
        <f>IF('DATA ENTRY'!CK1103="","",IF('DATA ENTRY'!S1103="","",IF(AND($CD$4='DATA ENTRY'!CK1103,$CG$4='DATA ENTRY'!D1103),'DATA ENTRY'!S1103,"")))</f>
        <v/>
      </c>
      <c r="CM1104" s="3" t="str">
        <f>IF('DATA ENTRY'!CK1103="","",IF('DATA ENTRY'!E1103="","",IF(AND($CD$4='DATA ENTRY'!CK1103,$CG$4='DATA ENTRY'!D1103),'DATA ENTRY'!E1103,"")))</f>
        <v/>
      </c>
      <c r="CN1104" s="3" t="str">
        <f>IF('DATA ENTRY'!CK1103="","",IF('DATA ENTRY'!W1103="","",IF(AND($CD$4='DATA ENTRY'!CK1103,$CG$4='DATA ENTRY'!D1103),'DATA ENTRY'!W1103,"")))</f>
        <v/>
      </c>
      <c r="CO1104" s="3" t="str">
        <f>IF('DATA ENTRY'!CK1103="","",IF('DATA ENTRY'!X1103="","",IF(AND($CD$4='DATA ENTRY'!CK1103,$CG$4='DATA ENTRY'!D1103),'DATA ENTRY'!X1103,"")))</f>
        <v/>
      </c>
      <c r="CP1104" s="108" t="str">
        <f t="shared" si="279"/>
        <v/>
      </c>
      <c r="CQ1104" s="108" t="str">
        <f>IF('DATA ENTRY'!CK1103="","",IF('DATA ENTRY'!G1103="","",IF(AND($CD$4='DATA ENTRY'!CK1103,$CG$4='DATA ENTRY'!D1103),'DATA ENTRY'!G1103,"")))</f>
        <v/>
      </c>
      <c r="CR1104" s="230" t="str">
        <f>IF('DATA ENTRY'!CK1103="","",IF('DATA ENTRY'!D1103="","",IF(AND($CD$4='DATA ENTRY'!CK1103,$CG$4='DATA ENTRY'!D1103),'DATA ENTRY'!D1103,"")))</f>
        <v/>
      </c>
      <c r="CS1104">
        <f t="shared" si="280"/>
        <v>0</v>
      </c>
      <c r="CT1104">
        <f t="shared" si="281"/>
        <v>0</v>
      </c>
      <c r="CV1104" s="139"/>
      <c r="CX1104">
        <f t="shared" si="282"/>
        <v>0</v>
      </c>
      <c r="DB1104" t="str">
        <f t="shared" si="289"/>
        <v/>
      </c>
      <c r="DC1104" t="str">
        <f t="shared" si="290"/>
        <v/>
      </c>
      <c r="DD1104" s="224">
        <v>1098</v>
      </c>
      <c r="DE1104" s="3" t="str">
        <f>IF('DATA ENTRY'!CK1103="","",IF('DATA ENTRY'!B1103="","",IF(AND($DF$4='DATA ENTRY'!D1103),'DATA ENTRY'!B1103,"")))</f>
        <v/>
      </c>
      <c r="DF1104" s="3" t="str">
        <f>IF('DATA ENTRY'!CK1103="","",IF('DATA ENTRY'!C1103="","",IF(AND($DF$4='DATA ENTRY'!D1103),'DATA ENTRY'!C1103,"")))</f>
        <v/>
      </c>
      <c r="DG1104" s="4" t="str">
        <f>IF('DATA ENTRY'!CK1103="","",IF('DATA ENTRY'!I1103="","",IF(AND($DF$4='DATA ENTRY'!D1103),'DATA ENTRY'!I1103,"")))</f>
        <v/>
      </c>
      <c r="DH1104" s="4" t="str">
        <f>IF('DATA ENTRY'!CK1103="","",IF('DATA ENTRY'!CK1103="","",IF(AND($DF$4='DATA ENTRY'!D1103),'DATA ENTRY'!CK1103,"")))</f>
        <v/>
      </c>
      <c r="DI1104" s="3" t="str">
        <f>IF('DATA ENTRY'!CK1103="","",IF('DATA ENTRY'!N1103="","",IF(AND($DF$4='DATA ENTRY'!D1103),'DATA ENTRY'!N1103,"")))</f>
        <v/>
      </c>
      <c r="DJ1104" s="107" t="str">
        <f>IF('DATA ENTRY'!CK1103="","",IF('DATA ENTRY'!O1103="","",IF(AND($DF$4='DATA ENTRY'!D1103),'DATA ENTRY'!O1103,"")))</f>
        <v/>
      </c>
      <c r="DK1104" s="3" t="str">
        <f>IF('DATA ENTRY'!CK1103="","",IF('DATA ENTRY'!P1103="","",IF(AND($DF$4='DATA ENTRY'!D1103),'DATA ENTRY'!P1103,"")))</f>
        <v/>
      </c>
      <c r="DL1104" s="107" t="str">
        <f>IF('DATA ENTRY'!CK1103="","",IF('DATA ENTRY'!Q1103="","",IF(AND($DF$4='DATA ENTRY'!D1103),'DATA ENTRY'!Q1103,"")))</f>
        <v/>
      </c>
      <c r="DM1104" s="3" t="str">
        <f>IF('DATA ENTRY'!CK1103="","",IF('DATA ENTRY'!R1103="","",IF(AND($DF$4='DATA ENTRY'!D1103),'DATA ENTRY'!R1103,"")))</f>
        <v/>
      </c>
      <c r="DN1104" s="107" t="str">
        <f>IF('DATA ENTRY'!CK1103="","",IF('DATA ENTRY'!S1103="","",IF(AND($DF$4='DATA ENTRY'!D1103),'DATA ENTRY'!S1103,"")))</f>
        <v/>
      </c>
      <c r="DO1104" s="3" t="str">
        <f>IF('DATA ENTRY'!CK1103="","",IF('DATA ENTRY'!E1103="","",IF(AND($DF$4='DATA ENTRY'!D1103),'DATA ENTRY'!E1103,"")))</f>
        <v/>
      </c>
      <c r="DP1104" s="3" t="str">
        <f>IF('DATA ENTRY'!CK1103="","",IF('DATA ENTRY'!D1103="","",IF(AND($DF$4='DATA ENTRY'!D1103),'DATA ENTRY'!D1103,"")))</f>
        <v/>
      </c>
      <c r="DQ1104" s="3" t="str">
        <f>IF('DATA ENTRY'!CK1103="","",IF('DATA ENTRY'!W1103="","",IF(AND($DF$4='DATA ENTRY'!D1103),'DATA ENTRY'!W1103,"")))</f>
        <v/>
      </c>
      <c r="DR1104" s="3" t="str">
        <f>IF('DATA ENTRY'!CK1103="","",IF('DATA ENTRY'!X1103="","",IF(AND($DF$4='DATA ENTRY'!D1103),'DATA ENTRY'!X1103,"")))</f>
        <v/>
      </c>
      <c r="DS1104" s="108" t="str">
        <f t="shared" si="283"/>
        <v/>
      </c>
      <c r="DT1104" s="108" t="str">
        <f>IF('DATA ENTRY'!CK1103="","",IF('DATA ENTRY'!D1103="","",IF(AND($DF$4='DATA ENTRY'!D1103),'DATA ENTRY'!G1103,"")))</f>
        <v/>
      </c>
      <c r="DY1104">
        <f t="shared" si="284"/>
        <v>0</v>
      </c>
      <c r="EB1104" t="str">
        <f t="shared" si="285"/>
        <v/>
      </c>
      <c r="EC1104" t="str">
        <f t="shared" si="286"/>
        <v/>
      </c>
      <c r="ED1104" s="224">
        <v>1098</v>
      </c>
      <c r="EE1104" s="3" t="str">
        <f>IF('DATA ENTRY'!CK1103="","",IF('DATA ENTRY'!B1103="","",IF(AND($EF$4='DATA ENTRY'!G1103,$EH$4='DATA ENTRY'!F1103),'DATA ENTRY'!B1103,"")))</f>
        <v/>
      </c>
      <c r="EF1104" s="3" t="str">
        <f>IF('DATA ENTRY'!CK1103="","",IF('DATA ENTRY'!C1103="","",IF(AND($EF$4='DATA ENTRY'!G1103,$EH$4='DATA ENTRY'!F1103),'DATA ENTRY'!C1103,"")))</f>
        <v/>
      </c>
      <c r="EG1104" s="4" t="str">
        <f>IF('DATA ENTRY'!CK1103="","",IF('DATA ENTRY'!I1103="","",IF(AND($EF$4='DATA ENTRY'!G1103,$EH$4='DATA ENTRY'!F1103),'DATA ENTRY'!I1103,"")))</f>
        <v/>
      </c>
      <c r="EH1104" s="4" t="str">
        <f>IF('DATA ENTRY'!CK1103="","",IF('DATA ENTRY'!CK1103="","",IF(AND($EF$4='DATA ENTRY'!G1103,$EH$4='DATA ENTRY'!F1103),'DATA ENTRY'!CK1103,"")))</f>
        <v/>
      </c>
      <c r="EI1104" s="3" t="str">
        <f>IF('DATA ENTRY'!CK1103="","",IF('DATA ENTRY'!N1103="","",IF(AND($EF$4='DATA ENTRY'!G1103,$EH$4='DATA ENTRY'!F1103),'DATA ENTRY'!N1103,"")))</f>
        <v/>
      </c>
      <c r="EJ1104" s="107" t="str">
        <f>IF('DATA ENTRY'!CK1103="","",IF('DATA ENTRY'!O1103="","",IF(AND($EF$4='DATA ENTRY'!G1103,$EH$4='DATA ENTRY'!F1103),'DATA ENTRY'!O1103,"")))</f>
        <v/>
      </c>
      <c r="EK1104" s="3" t="str">
        <f>IF('DATA ENTRY'!CK1103="","",IF('DATA ENTRY'!P1103="","",IF(AND($EF$4='DATA ENTRY'!G1103,$EH$4='DATA ENTRY'!F1103),'DATA ENTRY'!P1103,"")))</f>
        <v/>
      </c>
      <c r="EL1104" s="107" t="str">
        <f>IF('DATA ENTRY'!CK1103="","",IF('DATA ENTRY'!Q1103="","",IF(AND($EF$4='DATA ENTRY'!G1103,$EH$4='DATA ENTRY'!F1103),'DATA ENTRY'!Q1103,"")))</f>
        <v/>
      </c>
      <c r="EM1104" s="3" t="str">
        <f>IF('DATA ENTRY'!CK1103="","",IF('DATA ENTRY'!R1103="","",IF(AND($EF$4='DATA ENTRY'!G1103,$EH$4='DATA ENTRY'!F1103),'DATA ENTRY'!R1103,"")))</f>
        <v/>
      </c>
      <c r="EN1104" s="107" t="str">
        <f>IF('DATA ENTRY'!CK1103="","",IF('DATA ENTRY'!S1103="","",IF(AND($EF$4='DATA ENTRY'!G1103,$EH$4='DATA ENTRY'!F1103),'DATA ENTRY'!S1103,"")))</f>
        <v/>
      </c>
      <c r="EO1104" s="3" t="str">
        <f>IF('DATA ENTRY'!CK1103="","",IF('DATA ENTRY'!E1103="","",IF(AND($EF$4='DATA ENTRY'!G1103,$EH$4='DATA ENTRY'!F1103),'DATA ENTRY'!E1103,"")))</f>
        <v/>
      </c>
      <c r="EP1104" s="3" t="str">
        <f>IF('DATA ENTRY'!CK1103="","",IF('DATA ENTRY'!D1103="","",IF(AND($EF$4='DATA ENTRY'!G1103,$EH$4='DATA ENTRY'!F1103),'DATA ENTRY'!D1103,"")))</f>
        <v/>
      </c>
      <c r="EQ1104" s="3" t="str">
        <f>IF('DATA ENTRY'!CK1103="","",IF('DATA ENTRY'!W1103="","",IF(AND($EF$4='DATA ENTRY'!G1103,$EH$4='DATA ENTRY'!F1103),'DATA ENTRY'!W1103,"")))</f>
        <v/>
      </c>
      <c r="ER1104" s="3" t="str">
        <f>IF('DATA ENTRY'!CK1103="","",IF('DATA ENTRY'!X1103="","",IF(AND($EF$4='DATA ENTRY'!G1103,$EH$4='DATA ENTRY'!F1103),'DATA ENTRY'!X1103,"")))</f>
        <v/>
      </c>
      <c r="ES1104" s="108" t="str">
        <f t="shared" si="287"/>
        <v/>
      </c>
      <c r="ET1104" s="108" t="str">
        <f>IF('DATA ENTRY'!CK1103="","",IF('DATA ENTRY'!D1103="","",IF(AND($EF$4='DATA ENTRY'!G1103,$EH$4='DATA ENTRY'!F1103),'DATA ENTRY'!G1103,"")))</f>
        <v/>
      </c>
      <c r="EY1104">
        <f t="shared" si="288"/>
        <v>0</v>
      </c>
    </row>
    <row r="1105" spans="1:155">
      <c r="A1105" t="str">
        <f>IF(S1105=0,"",1+(MAX($A$7:A1104)))</f>
        <v/>
      </c>
      <c r="B1105" s="224">
        <v>1099</v>
      </c>
      <c r="C1105" s="3" t="str">
        <f>IF('DATA ENTRY'!CK1104="","",IF('DATA ENTRY'!B1104="","",IF($D$4="All Post",'DATA ENTRY'!B1104,IF(AND($D$4='DATA ENTRY'!CK1104),'DATA ENTRY'!B1104,""))))</f>
        <v/>
      </c>
      <c r="D1105" s="3" t="str">
        <f>IF('DATA ENTRY'!CK1104="","",IF('DATA ENTRY'!C1104="","",IF($D$4="All Post",'DATA ENTRY'!C1104,IF(AND($D$4='DATA ENTRY'!CK1104),'DATA ENTRY'!C1104,""))))</f>
        <v/>
      </c>
      <c r="E1105" s="4" t="str">
        <f>IF('DATA ENTRY'!CK1104="","",IF('DATA ENTRY'!I1104="","",IF($D$4="All Post",'DATA ENTRY'!I1104,IF(AND($D$4='DATA ENTRY'!CK1104),'DATA ENTRY'!I1104,""))))</f>
        <v/>
      </c>
      <c r="F1105" s="4" t="str">
        <f>IF('DATA ENTRY'!CK1104="","",IF('DATA ENTRY'!CK1104="","",IF($D$4="All Post",'DATA ENTRY'!CK1104,IF(AND($D$4='DATA ENTRY'!CK1104),'DATA ENTRY'!CK1104,""))))</f>
        <v/>
      </c>
      <c r="G1105" s="3" t="str">
        <f>IF('DATA ENTRY'!CK1104="","",IF('DATA ENTRY'!N1104="","",IF($D$4="All Post",'DATA ENTRY'!N1104,IF(AND($D$4='DATA ENTRY'!CK1104),'DATA ENTRY'!N1104,""))))</f>
        <v/>
      </c>
      <c r="H1105" s="107" t="str">
        <f>IF('DATA ENTRY'!CK1104="","",IF('DATA ENTRY'!O1104="","",IF($D$4="All Post",'DATA ENTRY'!O1104,IF(AND($D$4='DATA ENTRY'!CK1104),'DATA ENTRY'!O1104,""))))</f>
        <v/>
      </c>
      <c r="I1105" s="3" t="str">
        <f>IF('DATA ENTRY'!CK1104="","",IF('DATA ENTRY'!P1104="","",IF($D$4="All Post",'DATA ENTRY'!P1104,IF(AND($D$4='DATA ENTRY'!CK1104),'DATA ENTRY'!P1104,""))))</f>
        <v/>
      </c>
      <c r="J1105" s="107" t="str">
        <f>IF('DATA ENTRY'!CK1104="","",IF('DATA ENTRY'!Q1104="","",IF($D$4="All Post",'DATA ENTRY'!Q1104,IF(AND($D$4='DATA ENTRY'!CK1104),'DATA ENTRY'!Q1104,""))))</f>
        <v/>
      </c>
      <c r="K1105" s="3" t="str">
        <f>IF('DATA ENTRY'!CK1104="","",IF('DATA ENTRY'!R1104="","",IF($D$4="All Post",'DATA ENTRY'!R1104,IF(AND($D$4='DATA ENTRY'!CK1104),'DATA ENTRY'!R1104,""))))</f>
        <v/>
      </c>
      <c r="L1105" s="3" t="str">
        <f>IF('DATA ENTRY'!CK1104="","",IF('DATA ENTRY'!S1104="","",IF($D$4="All Post",'DATA ENTRY'!S1104,IF(AND($D$4='DATA ENTRY'!CK1104),'DATA ENTRY'!S1104,""))))</f>
        <v/>
      </c>
      <c r="M1105" s="3" t="str">
        <f>IF('DATA ENTRY'!CK1104="","",IF('DATA ENTRY'!E1104="","",IF($D$4="All Post",'DATA ENTRY'!E1104,IF(AND($D$4='DATA ENTRY'!CK1104),'DATA ENTRY'!E1104,""))))</f>
        <v/>
      </c>
      <c r="N1105" s="3" t="str">
        <f>IF('DATA ENTRY'!CK1104="","",IF('DATA ENTRY'!W1104="","",IF($D$4="All Post",'DATA ENTRY'!W1104,IF(AND($D$4='DATA ENTRY'!CK1104),'DATA ENTRY'!W1104,""))))</f>
        <v/>
      </c>
      <c r="O1105" s="3" t="str">
        <f>IF('DATA ENTRY'!CK1104="","",IF('DATA ENTRY'!X1104="","",IF($D$4="All Post",'DATA ENTRY'!X1104,IF(AND($D$4='DATA ENTRY'!CK1104),'DATA ENTRY'!X1104,""))))</f>
        <v/>
      </c>
      <c r="P1105" s="3" t="str">
        <f>IF('DATA ENTRY'!CK1104="","",IF('DATA ENTRY'!G1104="","",IF($D$4="All Post",'DATA ENTRY'!G1104,IF(AND($D$4='DATA ENTRY'!CK1104),'DATA ENTRY'!G1104,""))))</f>
        <v/>
      </c>
      <c r="S1105">
        <f t="shared" si="275"/>
        <v>0</v>
      </c>
      <c r="T1105" t="str">
        <f t="shared" si="276"/>
        <v/>
      </c>
      <c r="BZ1105" t="str">
        <f t="shared" si="277"/>
        <v/>
      </c>
      <c r="CA1105" t="str">
        <f t="shared" si="278"/>
        <v/>
      </c>
      <c r="CB1105" s="224">
        <v>1099</v>
      </c>
      <c r="CC1105" s="3" t="str">
        <f>IF('DATA ENTRY'!CK1104="","",IF('DATA ENTRY'!B1104="","",IF(AND($CD$4='DATA ENTRY'!CK1104,$CG$4='DATA ENTRY'!D1104),'DATA ENTRY'!B1104,"")))</f>
        <v/>
      </c>
      <c r="CD1105" s="3" t="str">
        <f>IF('DATA ENTRY'!CK1104="","",IF('DATA ENTRY'!C1104="","",IF(AND($CD$4='DATA ENTRY'!CK1104,$CG$4='DATA ENTRY'!D1104),'DATA ENTRY'!C1104,"")))</f>
        <v/>
      </c>
      <c r="CE1105" s="4" t="str">
        <f>IF('DATA ENTRY'!CK1104="","",IF('DATA ENTRY'!I1104="","",IF(AND($CD$4='DATA ENTRY'!CK1104,$CG$4='DATA ENTRY'!D1104),'DATA ENTRY'!I1104,"")))</f>
        <v/>
      </c>
      <c r="CF1105" s="4" t="str">
        <f>IF('DATA ENTRY'!CK1104="","",IF('DATA ENTRY'!CK1104="","",IF(AND($CD$4='DATA ENTRY'!CK1104,$CG$4='DATA ENTRY'!D1104),'DATA ENTRY'!CK1104,"")))</f>
        <v/>
      </c>
      <c r="CG1105" s="3" t="str">
        <f>IF('DATA ENTRY'!CK1104="","",IF('DATA ENTRY'!N1104="","",IF(AND($CD$4='DATA ENTRY'!CK1104,$CG$4='DATA ENTRY'!D1104),'DATA ENTRY'!N1104,"")))</f>
        <v/>
      </c>
      <c r="CH1105" s="107" t="str">
        <f>IF('DATA ENTRY'!CK1104="","",IF('DATA ENTRY'!O1104="","",IF(AND($CD$4='DATA ENTRY'!CK1104,$CG$4='DATA ENTRY'!D1104),'DATA ENTRY'!O1104,"")))</f>
        <v/>
      </c>
      <c r="CI1105" s="3" t="str">
        <f>IF('DATA ENTRY'!CK1104="","",IF('DATA ENTRY'!P1104="","",IF(AND($CD$4='DATA ENTRY'!CK1104,$CG$4='DATA ENTRY'!D1104),'DATA ENTRY'!P1104,"")))</f>
        <v/>
      </c>
      <c r="CJ1105" s="107" t="str">
        <f>IF('DATA ENTRY'!CK1104="","",IF('DATA ENTRY'!Q1104="","",IF(AND($CD$4='DATA ENTRY'!CK1104,$CG$4='DATA ENTRY'!D1104),'DATA ENTRY'!Q1104,"")))</f>
        <v/>
      </c>
      <c r="CK1105" s="3" t="str">
        <f>IF('DATA ENTRY'!CK1104="","",IF('DATA ENTRY'!R1104="","",IF(AND($CD$4='DATA ENTRY'!CK1104,$CG$4='DATA ENTRY'!D1104),'DATA ENTRY'!R1104,"")))</f>
        <v/>
      </c>
      <c r="CL1105" s="3" t="str">
        <f>IF('DATA ENTRY'!CK1104="","",IF('DATA ENTRY'!S1104="","",IF(AND($CD$4='DATA ENTRY'!CK1104,$CG$4='DATA ENTRY'!D1104),'DATA ENTRY'!S1104,"")))</f>
        <v/>
      </c>
      <c r="CM1105" s="3" t="str">
        <f>IF('DATA ENTRY'!CK1104="","",IF('DATA ENTRY'!E1104="","",IF(AND($CD$4='DATA ENTRY'!CK1104,$CG$4='DATA ENTRY'!D1104),'DATA ENTRY'!E1104,"")))</f>
        <v/>
      </c>
      <c r="CN1105" s="3" t="str">
        <f>IF('DATA ENTRY'!CK1104="","",IF('DATA ENTRY'!W1104="","",IF(AND($CD$4='DATA ENTRY'!CK1104,$CG$4='DATA ENTRY'!D1104),'DATA ENTRY'!W1104,"")))</f>
        <v/>
      </c>
      <c r="CO1105" s="3" t="str">
        <f>IF('DATA ENTRY'!CK1104="","",IF('DATA ENTRY'!X1104="","",IF(AND($CD$4='DATA ENTRY'!CK1104,$CG$4='DATA ENTRY'!D1104),'DATA ENTRY'!X1104,"")))</f>
        <v/>
      </c>
      <c r="CP1105" s="108" t="str">
        <f t="shared" si="279"/>
        <v/>
      </c>
      <c r="CQ1105" s="108" t="str">
        <f>IF('DATA ENTRY'!CK1104="","",IF('DATA ENTRY'!G1104="","",IF(AND($CD$4='DATA ENTRY'!CK1104,$CG$4='DATA ENTRY'!D1104),'DATA ENTRY'!G1104,"")))</f>
        <v/>
      </c>
      <c r="CR1105" s="230" t="str">
        <f>IF('DATA ENTRY'!CK1104="","",IF('DATA ENTRY'!D1104="","",IF(AND($CD$4='DATA ENTRY'!CK1104,$CG$4='DATA ENTRY'!D1104),'DATA ENTRY'!D1104,"")))</f>
        <v/>
      </c>
      <c r="CS1105">
        <f t="shared" si="280"/>
        <v>0</v>
      </c>
      <c r="CT1105">
        <f t="shared" si="281"/>
        <v>0</v>
      </c>
      <c r="CV1105" s="139"/>
      <c r="CX1105">
        <f t="shared" si="282"/>
        <v>0</v>
      </c>
      <c r="DB1105" t="str">
        <f t="shared" si="289"/>
        <v/>
      </c>
      <c r="DC1105" t="str">
        <f t="shared" si="290"/>
        <v/>
      </c>
      <c r="DD1105" s="224">
        <v>1099</v>
      </c>
      <c r="DE1105" s="3" t="str">
        <f>IF('DATA ENTRY'!CK1104="","",IF('DATA ENTRY'!B1104="","",IF(AND($DF$4='DATA ENTRY'!D1104),'DATA ENTRY'!B1104,"")))</f>
        <v/>
      </c>
      <c r="DF1105" s="3" t="str">
        <f>IF('DATA ENTRY'!CK1104="","",IF('DATA ENTRY'!C1104="","",IF(AND($DF$4='DATA ENTRY'!D1104),'DATA ENTRY'!C1104,"")))</f>
        <v/>
      </c>
      <c r="DG1105" s="4" t="str">
        <f>IF('DATA ENTRY'!CK1104="","",IF('DATA ENTRY'!I1104="","",IF(AND($DF$4='DATA ENTRY'!D1104),'DATA ENTRY'!I1104,"")))</f>
        <v/>
      </c>
      <c r="DH1105" s="4" t="str">
        <f>IF('DATA ENTRY'!CK1104="","",IF('DATA ENTRY'!CK1104="","",IF(AND($DF$4='DATA ENTRY'!D1104),'DATA ENTRY'!CK1104,"")))</f>
        <v/>
      </c>
      <c r="DI1105" s="3" t="str">
        <f>IF('DATA ENTRY'!CK1104="","",IF('DATA ENTRY'!N1104="","",IF(AND($DF$4='DATA ENTRY'!D1104),'DATA ENTRY'!N1104,"")))</f>
        <v/>
      </c>
      <c r="DJ1105" s="107" t="str">
        <f>IF('DATA ENTRY'!CK1104="","",IF('DATA ENTRY'!O1104="","",IF(AND($DF$4='DATA ENTRY'!D1104),'DATA ENTRY'!O1104,"")))</f>
        <v/>
      </c>
      <c r="DK1105" s="3" t="str">
        <f>IF('DATA ENTRY'!CK1104="","",IF('DATA ENTRY'!P1104="","",IF(AND($DF$4='DATA ENTRY'!D1104),'DATA ENTRY'!P1104,"")))</f>
        <v/>
      </c>
      <c r="DL1105" s="107" t="str">
        <f>IF('DATA ENTRY'!CK1104="","",IF('DATA ENTRY'!Q1104="","",IF(AND($DF$4='DATA ENTRY'!D1104),'DATA ENTRY'!Q1104,"")))</f>
        <v/>
      </c>
      <c r="DM1105" s="3" t="str">
        <f>IF('DATA ENTRY'!CK1104="","",IF('DATA ENTRY'!R1104="","",IF(AND($DF$4='DATA ENTRY'!D1104),'DATA ENTRY'!R1104,"")))</f>
        <v/>
      </c>
      <c r="DN1105" s="107" t="str">
        <f>IF('DATA ENTRY'!CK1104="","",IF('DATA ENTRY'!S1104="","",IF(AND($DF$4='DATA ENTRY'!D1104),'DATA ENTRY'!S1104,"")))</f>
        <v/>
      </c>
      <c r="DO1105" s="3" t="str">
        <f>IF('DATA ENTRY'!CK1104="","",IF('DATA ENTRY'!E1104="","",IF(AND($DF$4='DATA ENTRY'!D1104),'DATA ENTRY'!E1104,"")))</f>
        <v/>
      </c>
      <c r="DP1105" s="3" t="str">
        <f>IF('DATA ENTRY'!CK1104="","",IF('DATA ENTRY'!D1104="","",IF(AND($DF$4='DATA ENTRY'!D1104),'DATA ENTRY'!D1104,"")))</f>
        <v/>
      </c>
      <c r="DQ1105" s="3" t="str">
        <f>IF('DATA ENTRY'!CK1104="","",IF('DATA ENTRY'!W1104="","",IF(AND($DF$4='DATA ENTRY'!D1104),'DATA ENTRY'!W1104,"")))</f>
        <v/>
      </c>
      <c r="DR1105" s="3" t="str">
        <f>IF('DATA ENTRY'!CK1104="","",IF('DATA ENTRY'!X1104="","",IF(AND($DF$4='DATA ENTRY'!D1104),'DATA ENTRY'!X1104,"")))</f>
        <v/>
      </c>
      <c r="DS1105" s="108" t="str">
        <f t="shared" si="283"/>
        <v/>
      </c>
      <c r="DT1105" s="108" t="str">
        <f>IF('DATA ENTRY'!CK1104="","",IF('DATA ENTRY'!D1104="","",IF(AND($DF$4='DATA ENTRY'!D1104),'DATA ENTRY'!G1104,"")))</f>
        <v/>
      </c>
      <c r="DY1105">
        <f t="shared" si="284"/>
        <v>0</v>
      </c>
      <c r="EB1105" t="str">
        <f t="shared" si="285"/>
        <v/>
      </c>
      <c r="EC1105" t="str">
        <f t="shared" si="286"/>
        <v/>
      </c>
      <c r="ED1105" s="224">
        <v>1099</v>
      </c>
      <c r="EE1105" s="3" t="str">
        <f>IF('DATA ENTRY'!CK1104="","",IF('DATA ENTRY'!B1104="","",IF(AND($EF$4='DATA ENTRY'!G1104,$EH$4='DATA ENTRY'!F1104),'DATA ENTRY'!B1104,"")))</f>
        <v/>
      </c>
      <c r="EF1105" s="3" t="str">
        <f>IF('DATA ENTRY'!CK1104="","",IF('DATA ENTRY'!C1104="","",IF(AND($EF$4='DATA ENTRY'!G1104,$EH$4='DATA ENTRY'!F1104),'DATA ENTRY'!C1104,"")))</f>
        <v/>
      </c>
      <c r="EG1105" s="4" t="str">
        <f>IF('DATA ENTRY'!CK1104="","",IF('DATA ENTRY'!I1104="","",IF(AND($EF$4='DATA ENTRY'!G1104,$EH$4='DATA ENTRY'!F1104),'DATA ENTRY'!I1104,"")))</f>
        <v/>
      </c>
      <c r="EH1105" s="4" t="str">
        <f>IF('DATA ENTRY'!CK1104="","",IF('DATA ENTRY'!CK1104="","",IF(AND($EF$4='DATA ENTRY'!G1104,$EH$4='DATA ENTRY'!F1104),'DATA ENTRY'!CK1104,"")))</f>
        <v/>
      </c>
      <c r="EI1105" s="3" t="str">
        <f>IF('DATA ENTRY'!CK1104="","",IF('DATA ENTRY'!N1104="","",IF(AND($EF$4='DATA ENTRY'!G1104,$EH$4='DATA ENTRY'!F1104),'DATA ENTRY'!N1104,"")))</f>
        <v/>
      </c>
      <c r="EJ1105" s="107" t="str">
        <f>IF('DATA ENTRY'!CK1104="","",IF('DATA ENTRY'!O1104="","",IF(AND($EF$4='DATA ENTRY'!G1104,$EH$4='DATA ENTRY'!F1104),'DATA ENTRY'!O1104,"")))</f>
        <v/>
      </c>
      <c r="EK1105" s="3" t="str">
        <f>IF('DATA ENTRY'!CK1104="","",IF('DATA ENTRY'!P1104="","",IF(AND($EF$4='DATA ENTRY'!G1104,$EH$4='DATA ENTRY'!F1104),'DATA ENTRY'!P1104,"")))</f>
        <v/>
      </c>
      <c r="EL1105" s="107" t="str">
        <f>IF('DATA ENTRY'!CK1104="","",IF('DATA ENTRY'!Q1104="","",IF(AND($EF$4='DATA ENTRY'!G1104,$EH$4='DATA ENTRY'!F1104),'DATA ENTRY'!Q1104,"")))</f>
        <v/>
      </c>
      <c r="EM1105" s="3" t="str">
        <f>IF('DATA ENTRY'!CK1104="","",IF('DATA ENTRY'!R1104="","",IF(AND($EF$4='DATA ENTRY'!G1104,$EH$4='DATA ENTRY'!F1104),'DATA ENTRY'!R1104,"")))</f>
        <v/>
      </c>
      <c r="EN1105" s="107" t="str">
        <f>IF('DATA ENTRY'!CK1104="","",IF('DATA ENTRY'!S1104="","",IF(AND($EF$4='DATA ENTRY'!G1104,$EH$4='DATA ENTRY'!F1104),'DATA ENTRY'!S1104,"")))</f>
        <v/>
      </c>
      <c r="EO1105" s="3" t="str">
        <f>IF('DATA ENTRY'!CK1104="","",IF('DATA ENTRY'!E1104="","",IF(AND($EF$4='DATA ENTRY'!G1104,$EH$4='DATA ENTRY'!F1104),'DATA ENTRY'!E1104,"")))</f>
        <v/>
      </c>
      <c r="EP1105" s="3" t="str">
        <f>IF('DATA ENTRY'!CK1104="","",IF('DATA ENTRY'!D1104="","",IF(AND($EF$4='DATA ENTRY'!G1104,$EH$4='DATA ENTRY'!F1104),'DATA ENTRY'!D1104,"")))</f>
        <v/>
      </c>
      <c r="EQ1105" s="3" t="str">
        <f>IF('DATA ENTRY'!CK1104="","",IF('DATA ENTRY'!W1104="","",IF(AND($EF$4='DATA ENTRY'!G1104,$EH$4='DATA ENTRY'!F1104),'DATA ENTRY'!W1104,"")))</f>
        <v/>
      </c>
      <c r="ER1105" s="3" t="str">
        <f>IF('DATA ENTRY'!CK1104="","",IF('DATA ENTRY'!X1104="","",IF(AND($EF$4='DATA ENTRY'!G1104,$EH$4='DATA ENTRY'!F1104),'DATA ENTRY'!X1104,"")))</f>
        <v/>
      </c>
      <c r="ES1105" s="108" t="str">
        <f t="shared" si="287"/>
        <v/>
      </c>
      <c r="ET1105" s="108" t="str">
        <f>IF('DATA ENTRY'!CK1104="","",IF('DATA ENTRY'!D1104="","",IF(AND($EF$4='DATA ENTRY'!G1104,$EH$4='DATA ENTRY'!F1104),'DATA ENTRY'!G1104,"")))</f>
        <v/>
      </c>
      <c r="EY1105">
        <f t="shared" si="288"/>
        <v>0</v>
      </c>
    </row>
    <row r="1106" spans="1:155">
      <c r="A1106" t="str">
        <f>IF(S1106=0,"",1+(MAX($A$7:A1105)))</f>
        <v/>
      </c>
      <c r="B1106" s="224">
        <v>1100</v>
      </c>
      <c r="C1106" s="3" t="str">
        <f>IF('DATA ENTRY'!CK1105="","",IF('DATA ENTRY'!B1105="","",IF($D$4="All Post",'DATA ENTRY'!B1105,IF(AND($D$4='DATA ENTRY'!CK1105),'DATA ENTRY'!B1105,""))))</f>
        <v/>
      </c>
      <c r="D1106" s="3" t="str">
        <f>IF('DATA ENTRY'!CK1105="","",IF('DATA ENTRY'!C1105="","",IF($D$4="All Post",'DATA ENTRY'!C1105,IF(AND($D$4='DATA ENTRY'!CK1105),'DATA ENTRY'!C1105,""))))</f>
        <v/>
      </c>
      <c r="E1106" s="4" t="str">
        <f>IF('DATA ENTRY'!CK1105="","",IF('DATA ENTRY'!I1105="","",IF($D$4="All Post",'DATA ENTRY'!I1105,IF(AND($D$4='DATA ENTRY'!CK1105),'DATA ENTRY'!I1105,""))))</f>
        <v/>
      </c>
      <c r="F1106" s="4" t="str">
        <f>IF('DATA ENTRY'!CK1105="","",IF('DATA ENTRY'!CK1105="","",IF($D$4="All Post",'DATA ENTRY'!CK1105,IF(AND($D$4='DATA ENTRY'!CK1105),'DATA ENTRY'!CK1105,""))))</f>
        <v/>
      </c>
      <c r="G1106" s="3" t="str">
        <f>IF('DATA ENTRY'!CK1105="","",IF('DATA ENTRY'!N1105="","",IF($D$4="All Post",'DATA ENTRY'!N1105,IF(AND($D$4='DATA ENTRY'!CK1105),'DATA ENTRY'!N1105,""))))</f>
        <v/>
      </c>
      <c r="H1106" s="107" t="str">
        <f>IF('DATA ENTRY'!CK1105="","",IF('DATA ENTRY'!O1105="","",IF($D$4="All Post",'DATA ENTRY'!O1105,IF(AND($D$4='DATA ENTRY'!CK1105),'DATA ENTRY'!O1105,""))))</f>
        <v/>
      </c>
      <c r="I1106" s="3" t="str">
        <f>IF('DATA ENTRY'!CK1105="","",IF('DATA ENTRY'!P1105="","",IF($D$4="All Post",'DATA ENTRY'!P1105,IF(AND($D$4='DATA ENTRY'!CK1105),'DATA ENTRY'!P1105,""))))</f>
        <v/>
      </c>
      <c r="J1106" s="107" t="str">
        <f>IF('DATA ENTRY'!CK1105="","",IF('DATA ENTRY'!Q1105="","",IF($D$4="All Post",'DATA ENTRY'!Q1105,IF(AND($D$4='DATA ENTRY'!CK1105),'DATA ENTRY'!Q1105,""))))</f>
        <v/>
      </c>
      <c r="K1106" s="3" t="str">
        <f>IF('DATA ENTRY'!CK1105="","",IF('DATA ENTRY'!R1105="","",IF($D$4="All Post",'DATA ENTRY'!R1105,IF(AND($D$4='DATA ENTRY'!CK1105),'DATA ENTRY'!R1105,""))))</f>
        <v/>
      </c>
      <c r="L1106" s="3" t="str">
        <f>IF('DATA ENTRY'!CK1105="","",IF('DATA ENTRY'!S1105="","",IF($D$4="All Post",'DATA ENTRY'!S1105,IF(AND($D$4='DATA ENTRY'!CK1105),'DATA ENTRY'!S1105,""))))</f>
        <v/>
      </c>
      <c r="M1106" s="3" t="str">
        <f>IF('DATA ENTRY'!CK1105="","",IF('DATA ENTRY'!E1105="","",IF($D$4="All Post",'DATA ENTRY'!E1105,IF(AND($D$4='DATA ENTRY'!CK1105),'DATA ENTRY'!E1105,""))))</f>
        <v/>
      </c>
      <c r="N1106" s="3" t="str">
        <f>IF('DATA ENTRY'!CK1105="","",IF('DATA ENTRY'!W1105="","",IF($D$4="All Post",'DATA ENTRY'!W1105,IF(AND($D$4='DATA ENTRY'!CK1105),'DATA ENTRY'!W1105,""))))</f>
        <v/>
      </c>
      <c r="O1106" s="3" t="str">
        <f>IF('DATA ENTRY'!CK1105="","",IF('DATA ENTRY'!X1105="","",IF($D$4="All Post",'DATA ENTRY'!X1105,IF(AND($D$4='DATA ENTRY'!CK1105),'DATA ENTRY'!X1105,""))))</f>
        <v/>
      </c>
      <c r="P1106" s="3" t="str">
        <f>IF('DATA ENTRY'!CK1105="","",IF('DATA ENTRY'!G1105="","",IF($D$4="All Post",'DATA ENTRY'!G1105,IF(AND($D$4='DATA ENTRY'!CK1105),'DATA ENTRY'!G1105,""))))</f>
        <v/>
      </c>
      <c r="S1106">
        <f t="shared" si="275"/>
        <v>0</v>
      </c>
      <c r="T1106" t="str">
        <f t="shared" si="276"/>
        <v/>
      </c>
      <c r="BZ1106" t="str">
        <f t="shared" si="277"/>
        <v/>
      </c>
      <c r="CA1106" t="str">
        <f t="shared" si="278"/>
        <v/>
      </c>
      <c r="CB1106" s="224">
        <v>1100</v>
      </c>
      <c r="CC1106" s="3" t="str">
        <f>IF('DATA ENTRY'!CK1105="","",IF('DATA ENTRY'!B1105="","",IF(AND($CD$4='DATA ENTRY'!CK1105,$CG$4='DATA ENTRY'!D1105),'DATA ENTRY'!B1105,"")))</f>
        <v/>
      </c>
      <c r="CD1106" s="3" t="str">
        <f>IF('DATA ENTRY'!CK1105="","",IF('DATA ENTRY'!C1105="","",IF(AND($CD$4='DATA ENTRY'!CK1105,$CG$4='DATA ENTRY'!D1105),'DATA ENTRY'!C1105,"")))</f>
        <v/>
      </c>
      <c r="CE1106" s="4" t="str">
        <f>IF('DATA ENTRY'!CK1105="","",IF('DATA ENTRY'!I1105="","",IF(AND($CD$4='DATA ENTRY'!CK1105,$CG$4='DATA ENTRY'!D1105),'DATA ENTRY'!I1105,"")))</f>
        <v/>
      </c>
      <c r="CF1106" s="4" t="str">
        <f>IF('DATA ENTRY'!CK1105="","",IF('DATA ENTRY'!CK1105="","",IF(AND($CD$4='DATA ENTRY'!CK1105,$CG$4='DATA ENTRY'!D1105),'DATA ENTRY'!CK1105,"")))</f>
        <v/>
      </c>
      <c r="CG1106" s="3" t="str">
        <f>IF('DATA ENTRY'!CK1105="","",IF('DATA ENTRY'!N1105="","",IF(AND($CD$4='DATA ENTRY'!CK1105,$CG$4='DATA ENTRY'!D1105),'DATA ENTRY'!N1105,"")))</f>
        <v/>
      </c>
      <c r="CH1106" s="107" t="str">
        <f>IF('DATA ENTRY'!CK1105="","",IF('DATA ENTRY'!O1105="","",IF(AND($CD$4='DATA ENTRY'!CK1105,$CG$4='DATA ENTRY'!D1105),'DATA ENTRY'!O1105,"")))</f>
        <v/>
      </c>
      <c r="CI1106" s="3" t="str">
        <f>IF('DATA ENTRY'!CK1105="","",IF('DATA ENTRY'!P1105="","",IF(AND($CD$4='DATA ENTRY'!CK1105,$CG$4='DATA ENTRY'!D1105),'DATA ENTRY'!P1105,"")))</f>
        <v/>
      </c>
      <c r="CJ1106" s="107" t="str">
        <f>IF('DATA ENTRY'!CK1105="","",IF('DATA ENTRY'!Q1105="","",IF(AND($CD$4='DATA ENTRY'!CK1105,$CG$4='DATA ENTRY'!D1105),'DATA ENTRY'!Q1105,"")))</f>
        <v/>
      </c>
      <c r="CK1106" s="3" t="str">
        <f>IF('DATA ENTRY'!CK1105="","",IF('DATA ENTRY'!R1105="","",IF(AND($CD$4='DATA ENTRY'!CK1105,$CG$4='DATA ENTRY'!D1105),'DATA ENTRY'!R1105,"")))</f>
        <v/>
      </c>
      <c r="CL1106" s="3" t="str">
        <f>IF('DATA ENTRY'!CK1105="","",IF('DATA ENTRY'!S1105="","",IF(AND($CD$4='DATA ENTRY'!CK1105,$CG$4='DATA ENTRY'!D1105),'DATA ENTRY'!S1105,"")))</f>
        <v/>
      </c>
      <c r="CM1106" s="3" t="str">
        <f>IF('DATA ENTRY'!CK1105="","",IF('DATA ENTRY'!E1105="","",IF(AND($CD$4='DATA ENTRY'!CK1105,$CG$4='DATA ENTRY'!D1105),'DATA ENTRY'!E1105,"")))</f>
        <v/>
      </c>
      <c r="CN1106" s="3" t="str">
        <f>IF('DATA ENTRY'!CK1105="","",IF('DATA ENTRY'!W1105="","",IF(AND($CD$4='DATA ENTRY'!CK1105,$CG$4='DATA ENTRY'!D1105),'DATA ENTRY'!W1105,"")))</f>
        <v/>
      </c>
      <c r="CO1106" s="3" t="str">
        <f>IF('DATA ENTRY'!CK1105="","",IF('DATA ENTRY'!X1105="","",IF(AND($CD$4='DATA ENTRY'!CK1105,$CG$4='DATA ENTRY'!D1105),'DATA ENTRY'!X1105,"")))</f>
        <v/>
      </c>
      <c r="CP1106" s="108" t="str">
        <f t="shared" si="279"/>
        <v/>
      </c>
      <c r="CQ1106" s="108" t="str">
        <f>IF('DATA ENTRY'!CK1105="","",IF('DATA ENTRY'!G1105="","",IF(AND($CD$4='DATA ENTRY'!CK1105,$CG$4='DATA ENTRY'!D1105),'DATA ENTRY'!G1105,"")))</f>
        <v/>
      </c>
      <c r="CR1106" s="230" t="str">
        <f>IF('DATA ENTRY'!CK1105="","",IF('DATA ENTRY'!D1105="","",IF(AND($CD$4='DATA ENTRY'!CK1105,$CG$4='DATA ENTRY'!D1105),'DATA ENTRY'!D1105,"")))</f>
        <v/>
      </c>
      <c r="CS1106">
        <f t="shared" si="280"/>
        <v>0</v>
      </c>
      <c r="CT1106">
        <f t="shared" si="281"/>
        <v>0</v>
      </c>
      <c r="CV1106" s="139"/>
      <c r="CX1106">
        <f t="shared" si="282"/>
        <v>0</v>
      </c>
      <c r="DB1106" t="str">
        <f t="shared" si="289"/>
        <v/>
      </c>
      <c r="DC1106" t="str">
        <f t="shared" si="290"/>
        <v/>
      </c>
      <c r="DD1106" s="224">
        <v>1100</v>
      </c>
      <c r="DE1106" s="3" t="str">
        <f>IF('DATA ENTRY'!CK1105="","",IF('DATA ENTRY'!B1105="","",IF(AND($DF$4='DATA ENTRY'!D1105),'DATA ENTRY'!B1105,"")))</f>
        <v/>
      </c>
      <c r="DF1106" s="3" t="str">
        <f>IF('DATA ENTRY'!CK1105="","",IF('DATA ENTRY'!C1105="","",IF(AND($DF$4='DATA ENTRY'!D1105),'DATA ENTRY'!C1105,"")))</f>
        <v/>
      </c>
      <c r="DG1106" s="4" t="str">
        <f>IF('DATA ENTRY'!CK1105="","",IF('DATA ENTRY'!I1105="","",IF(AND($DF$4='DATA ENTRY'!D1105),'DATA ENTRY'!I1105,"")))</f>
        <v/>
      </c>
      <c r="DH1106" s="4" t="str">
        <f>IF('DATA ENTRY'!CK1105="","",IF('DATA ENTRY'!CK1105="","",IF(AND($DF$4='DATA ENTRY'!D1105),'DATA ENTRY'!CK1105,"")))</f>
        <v/>
      </c>
      <c r="DI1106" s="3" t="str">
        <f>IF('DATA ENTRY'!CK1105="","",IF('DATA ENTRY'!N1105="","",IF(AND($DF$4='DATA ENTRY'!D1105),'DATA ENTRY'!N1105,"")))</f>
        <v/>
      </c>
      <c r="DJ1106" s="107" t="str">
        <f>IF('DATA ENTRY'!CK1105="","",IF('DATA ENTRY'!O1105="","",IF(AND($DF$4='DATA ENTRY'!D1105),'DATA ENTRY'!O1105,"")))</f>
        <v/>
      </c>
      <c r="DK1106" s="3" t="str">
        <f>IF('DATA ENTRY'!CK1105="","",IF('DATA ENTRY'!P1105="","",IF(AND($DF$4='DATA ENTRY'!D1105),'DATA ENTRY'!P1105,"")))</f>
        <v/>
      </c>
      <c r="DL1106" s="107" t="str">
        <f>IF('DATA ENTRY'!CK1105="","",IF('DATA ENTRY'!Q1105="","",IF(AND($DF$4='DATA ENTRY'!D1105),'DATA ENTRY'!Q1105,"")))</f>
        <v/>
      </c>
      <c r="DM1106" s="3" t="str">
        <f>IF('DATA ENTRY'!CK1105="","",IF('DATA ENTRY'!R1105="","",IF(AND($DF$4='DATA ENTRY'!D1105),'DATA ENTRY'!R1105,"")))</f>
        <v/>
      </c>
      <c r="DN1106" s="107" t="str">
        <f>IF('DATA ENTRY'!CK1105="","",IF('DATA ENTRY'!S1105="","",IF(AND($DF$4='DATA ENTRY'!D1105),'DATA ENTRY'!S1105,"")))</f>
        <v/>
      </c>
      <c r="DO1106" s="3" t="str">
        <f>IF('DATA ENTRY'!CK1105="","",IF('DATA ENTRY'!E1105="","",IF(AND($DF$4='DATA ENTRY'!D1105),'DATA ENTRY'!E1105,"")))</f>
        <v/>
      </c>
      <c r="DP1106" s="3" t="str">
        <f>IF('DATA ENTRY'!CK1105="","",IF('DATA ENTRY'!D1105="","",IF(AND($DF$4='DATA ENTRY'!D1105),'DATA ENTRY'!D1105,"")))</f>
        <v/>
      </c>
      <c r="DQ1106" s="3" t="str">
        <f>IF('DATA ENTRY'!CK1105="","",IF('DATA ENTRY'!W1105="","",IF(AND($DF$4='DATA ENTRY'!D1105),'DATA ENTRY'!W1105,"")))</f>
        <v/>
      </c>
      <c r="DR1106" s="3" t="str">
        <f>IF('DATA ENTRY'!CK1105="","",IF('DATA ENTRY'!X1105="","",IF(AND($DF$4='DATA ENTRY'!D1105),'DATA ENTRY'!X1105,"")))</f>
        <v/>
      </c>
      <c r="DS1106" s="108" t="str">
        <f t="shared" si="283"/>
        <v/>
      </c>
      <c r="DT1106" s="108" t="str">
        <f>IF('DATA ENTRY'!CK1105="","",IF('DATA ENTRY'!D1105="","",IF(AND($DF$4='DATA ENTRY'!D1105),'DATA ENTRY'!G1105,"")))</f>
        <v/>
      </c>
      <c r="DY1106">
        <f t="shared" si="284"/>
        <v>0</v>
      </c>
      <c r="EB1106" t="str">
        <f t="shared" si="285"/>
        <v/>
      </c>
      <c r="EC1106" t="str">
        <f t="shared" si="286"/>
        <v/>
      </c>
      <c r="ED1106" s="224">
        <v>1100</v>
      </c>
      <c r="EE1106" s="3" t="str">
        <f>IF('DATA ENTRY'!CK1105="","",IF('DATA ENTRY'!B1105="","",IF(AND($EF$4='DATA ENTRY'!G1105,$EH$4='DATA ENTRY'!F1105),'DATA ENTRY'!B1105,"")))</f>
        <v/>
      </c>
      <c r="EF1106" s="3" t="str">
        <f>IF('DATA ENTRY'!CK1105="","",IF('DATA ENTRY'!C1105="","",IF(AND($EF$4='DATA ENTRY'!G1105,$EH$4='DATA ENTRY'!F1105),'DATA ENTRY'!C1105,"")))</f>
        <v/>
      </c>
      <c r="EG1106" s="4" t="str">
        <f>IF('DATA ENTRY'!CK1105="","",IF('DATA ENTRY'!I1105="","",IF(AND($EF$4='DATA ENTRY'!G1105,$EH$4='DATA ENTRY'!F1105),'DATA ENTRY'!I1105,"")))</f>
        <v/>
      </c>
      <c r="EH1106" s="4" t="str">
        <f>IF('DATA ENTRY'!CK1105="","",IF('DATA ENTRY'!CK1105="","",IF(AND($EF$4='DATA ENTRY'!G1105,$EH$4='DATA ENTRY'!F1105),'DATA ENTRY'!CK1105,"")))</f>
        <v/>
      </c>
      <c r="EI1106" s="3" t="str">
        <f>IF('DATA ENTRY'!CK1105="","",IF('DATA ENTRY'!N1105="","",IF(AND($EF$4='DATA ENTRY'!G1105,$EH$4='DATA ENTRY'!F1105),'DATA ENTRY'!N1105,"")))</f>
        <v/>
      </c>
      <c r="EJ1106" s="107" t="str">
        <f>IF('DATA ENTRY'!CK1105="","",IF('DATA ENTRY'!O1105="","",IF(AND($EF$4='DATA ENTRY'!G1105,$EH$4='DATA ENTRY'!F1105),'DATA ENTRY'!O1105,"")))</f>
        <v/>
      </c>
      <c r="EK1106" s="3" t="str">
        <f>IF('DATA ENTRY'!CK1105="","",IF('DATA ENTRY'!P1105="","",IF(AND($EF$4='DATA ENTRY'!G1105,$EH$4='DATA ENTRY'!F1105),'DATA ENTRY'!P1105,"")))</f>
        <v/>
      </c>
      <c r="EL1106" s="107" t="str">
        <f>IF('DATA ENTRY'!CK1105="","",IF('DATA ENTRY'!Q1105="","",IF(AND($EF$4='DATA ENTRY'!G1105,$EH$4='DATA ENTRY'!F1105),'DATA ENTRY'!Q1105,"")))</f>
        <v/>
      </c>
      <c r="EM1106" s="3" t="str">
        <f>IF('DATA ENTRY'!CK1105="","",IF('DATA ENTRY'!R1105="","",IF(AND($EF$4='DATA ENTRY'!G1105,$EH$4='DATA ENTRY'!F1105),'DATA ENTRY'!R1105,"")))</f>
        <v/>
      </c>
      <c r="EN1106" s="107" t="str">
        <f>IF('DATA ENTRY'!CK1105="","",IF('DATA ENTRY'!S1105="","",IF(AND($EF$4='DATA ENTRY'!G1105,$EH$4='DATA ENTRY'!F1105),'DATA ENTRY'!S1105,"")))</f>
        <v/>
      </c>
      <c r="EO1106" s="3" t="str">
        <f>IF('DATA ENTRY'!CK1105="","",IF('DATA ENTRY'!E1105="","",IF(AND($EF$4='DATA ENTRY'!G1105,$EH$4='DATA ENTRY'!F1105),'DATA ENTRY'!E1105,"")))</f>
        <v/>
      </c>
      <c r="EP1106" s="3" t="str">
        <f>IF('DATA ENTRY'!CK1105="","",IF('DATA ENTRY'!D1105="","",IF(AND($EF$4='DATA ENTRY'!G1105,$EH$4='DATA ENTRY'!F1105),'DATA ENTRY'!D1105,"")))</f>
        <v/>
      </c>
      <c r="EQ1106" s="3" t="str">
        <f>IF('DATA ENTRY'!CK1105="","",IF('DATA ENTRY'!W1105="","",IF(AND($EF$4='DATA ENTRY'!G1105,$EH$4='DATA ENTRY'!F1105),'DATA ENTRY'!W1105,"")))</f>
        <v/>
      </c>
      <c r="ER1106" s="3" t="str">
        <f>IF('DATA ENTRY'!CK1105="","",IF('DATA ENTRY'!X1105="","",IF(AND($EF$4='DATA ENTRY'!G1105,$EH$4='DATA ENTRY'!F1105),'DATA ENTRY'!X1105,"")))</f>
        <v/>
      </c>
      <c r="ES1106" s="108" t="str">
        <f t="shared" si="287"/>
        <v/>
      </c>
      <c r="ET1106" s="108" t="str">
        <f>IF('DATA ENTRY'!CK1105="","",IF('DATA ENTRY'!D1105="","",IF(AND($EF$4='DATA ENTRY'!G1105,$EH$4='DATA ENTRY'!F1105),'DATA ENTRY'!G1105,"")))</f>
        <v/>
      </c>
      <c r="EY1106">
        <f t="shared" si="288"/>
        <v>0</v>
      </c>
    </row>
    <row r="1107" spans="1:155">
      <c r="A1107" t="str">
        <f>IF(S1107=0,"",1+(MAX($A$7:A1106)))</f>
        <v/>
      </c>
      <c r="B1107" s="224">
        <v>1101</v>
      </c>
      <c r="C1107" s="3" t="str">
        <f>IF('DATA ENTRY'!CK1106="","",IF('DATA ENTRY'!B1106="","",IF($D$4="All Post",'DATA ENTRY'!B1106,IF(AND($D$4='DATA ENTRY'!CK1106),'DATA ENTRY'!B1106,""))))</f>
        <v/>
      </c>
      <c r="D1107" s="3" t="str">
        <f>IF('DATA ENTRY'!CK1106="","",IF('DATA ENTRY'!C1106="","",IF($D$4="All Post",'DATA ENTRY'!C1106,IF(AND($D$4='DATA ENTRY'!CK1106),'DATA ENTRY'!C1106,""))))</f>
        <v/>
      </c>
      <c r="E1107" s="4" t="str">
        <f>IF('DATA ENTRY'!CK1106="","",IF('DATA ENTRY'!I1106="","",IF($D$4="All Post",'DATA ENTRY'!I1106,IF(AND($D$4='DATA ENTRY'!CK1106),'DATA ENTRY'!I1106,""))))</f>
        <v/>
      </c>
      <c r="F1107" s="4" t="str">
        <f>IF('DATA ENTRY'!CK1106="","",IF('DATA ENTRY'!CK1106="","",IF($D$4="All Post",'DATA ENTRY'!CK1106,IF(AND($D$4='DATA ENTRY'!CK1106),'DATA ENTRY'!CK1106,""))))</f>
        <v/>
      </c>
      <c r="G1107" s="3" t="str">
        <f>IF('DATA ENTRY'!CK1106="","",IF('DATA ENTRY'!N1106="","",IF($D$4="All Post",'DATA ENTRY'!N1106,IF(AND($D$4='DATA ENTRY'!CK1106),'DATA ENTRY'!N1106,""))))</f>
        <v/>
      </c>
      <c r="H1107" s="107" t="str">
        <f>IF('DATA ENTRY'!CK1106="","",IF('DATA ENTRY'!O1106="","",IF($D$4="All Post",'DATA ENTRY'!O1106,IF(AND($D$4='DATA ENTRY'!CK1106),'DATA ENTRY'!O1106,""))))</f>
        <v/>
      </c>
      <c r="I1107" s="3" t="str">
        <f>IF('DATA ENTRY'!CK1106="","",IF('DATA ENTRY'!P1106="","",IF($D$4="All Post",'DATA ENTRY'!P1106,IF(AND($D$4='DATA ENTRY'!CK1106),'DATA ENTRY'!P1106,""))))</f>
        <v/>
      </c>
      <c r="J1107" s="107" t="str">
        <f>IF('DATA ENTRY'!CK1106="","",IF('DATA ENTRY'!Q1106="","",IF($D$4="All Post",'DATA ENTRY'!Q1106,IF(AND($D$4='DATA ENTRY'!CK1106),'DATA ENTRY'!Q1106,""))))</f>
        <v/>
      </c>
      <c r="K1107" s="3" t="str">
        <f>IF('DATA ENTRY'!CK1106="","",IF('DATA ENTRY'!R1106="","",IF($D$4="All Post",'DATA ENTRY'!R1106,IF(AND($D$4='DATA ENTRY'!CK1106),'DATA ENTRY'!R1106,""))))</f>
        <v/>
      </c>
      <c r="L1107" s="3" t="str">
        <f>IF('DATA ENTRY'!CK1106="","",IF('DATA ENTRY'!S1106="","",IF($D$4="All Post",'DATA ENTRY'!S1106,IF(AND($D$4='DATA ENTRY'!CK1106),'DATA ENTRY'!S1106,""))))</f>
        <v/>
      </c>
      <c r="M1107" s="3" t="str">
        <f>IF('DATA ENTRY'!CK1106="","",IF('DATA ENTRY'!E1106="","",IF($D$4="All Post",'DATA ENTRY'!E1106,IF(AND($D$4='DATA ENTRY'!CK1106),'DATA ENTRY'!E1106,""))))</f>
        <v/>
      </c>
      <c r="N1107" s="3" t="str">
        <f>IF('DATA ENTRY'!CK1106="","",IF('DATA ENTRY'!W1106="","",IF($D$4="All Post",'DATA ENTRY'!W1106,IF(AND($D$4='DATA ENTRY'!CK1106),'DATA ENTRY'!W1106,""))))</f>
        <v/>
      </c>
      <c r="O1107" s="3" t="str">
        <f>IF('DATA ENTRY'!CK1106="","",IF('DATA ENTRY'!X1106="","",IF($D$4="All Post",'DATA ENTRY'!X1106,IF(AND($D$4='DATA ENTRY'!CK1106),'DATA ENTRY'!X1106,""))))</f>
        <v/>
      </c>
      <c r="P1107" s="3" t="str">
        <f>IF('DATA ENTRY'!CK1106="","",IF('DATA ENTRY'!G1106="","",IF($D$4="All Post",'DATA ENTRY'!G1106,IF(AND($D$4='DATA ENTRY'!CK1106),'DATA ENTRY'!G1106,""))))</f>
        <v/>
      </c>
      <c r="S1107">
        <f t="shared" si="275"/>
        <v>0</v>
      </c>
      <c r="T1107" t="str">
        <f t="shared" si="276"/>
        <v/>
      </c>
      <c r="BZ1107" t="str">
        <f t="shared" si="277"/>
        <v/>
      </c>
      <c r="CA1107" t="str">
        <f t="shared" si="278"/>
        <v/>
      </c>
      <c r="CB1107" s="224">
        <v>1101</v>
      </c>
      <c r="CC1107" s="3" t="str">
        <f>IF('DATA ENTRY'!CK1106="","",IF('DATA ENTRY'!B1106="","",IF(AND($CD$4='DATA ENTRY'!CK1106,$CG$4='DATA ENTRY'!D1106),'DATA ENTRY'!B1106,"")))</f>
        <v/>
      </c>
      <c r="CD1107" s="3" t="str">
        <f>IF('DATA ENTRY'!CK1106="","",IF('DATA ENTRY'!C1106="","",IF(AND($CD$4='DATA ENTRY'!CK1106,$CG$4='DATA ENTRY'!D1106),'DATA ENTRY'!C1106,"")))</f>
        <v/>
      </c>
      <c r="CE1107" s="4" t="str">
        <f>IF('DATA ENTRY'!CK1106="","",IF('DATA ENTRY'!I1106="","",IF(AND($CD$4='DATA ENTRY'!CK1106,$CG$4='DATA ENTRY'!D1106),'DATA ENTRY'!I1106,"")))</f>
        <v/>
      </c>
      <c r="CF1107" s="4" t="str">
        <f>IF('DATA ENTRY'!CK1106="","",IF('DATA ENTRY'!CK1106="","",IF(AND($CD$4='DATA ENTRY'!CK1106,$CG$4='DATA ENTRY'!D1106),'DATA ENTRY'!CK1106,"")))</f>
        <v/>
      </c>
      <c r="CG1107" s="3" t="str">
        <f>IF('DATA ENTRY'!CK1106="","",IF('DATA ENTRY'!N1106="","",IF(AND($CD$4='DATA ENTRY'!CK1106,$CG$4='DATA ENTRY'!D1106),'DATA ENTRY'!N1106,"")))</f>
        <v/>
      </c>
      <c r="CH1107" s="107" t="str">
        <f>IF('DATA ENTRY'!CK1106="","",IF('DATA ENTRY'!O1106="","",IF(AND($CD$4='DATA ENTRY'!CK1106,$CG$4='DATA ENTRY'!D1106),'DATA ENTRY'!O1106,"")))</f>
        <v/>
      </c>
      <c r="CI1107" s="3" t="str">
        <f>IF('DATA ENTRY'!CK1106="","",IF('DATA ENTRY'!P1106="","",IF(AND($CD$4='DATA ENTRY'!CK1106,$CG$4='DATA ENTRY'!D1106),'DATA ENTRY'!P1106,"")))</f>
        <v/>
      </c>
      <c r="CJ1107" s="107" t="str">
        <f>IF('DATA ENTRY'!CK1106="","",IF('DATA ENTRY'!Q1106="","",IF(AND($CD$4='DATA ENTRY'!CK1106,$CG$4='DATA ENTRY'!D1106),'DATA ENTRY'!Q1106,"")))</f>
        <v/>
      </c>
      <c r="CK1107" s="3" t="str">
        <f>IF('DATA ENTRY'!CK1106="","",IF('DATA ENTRY'!R1106="","",IF(AND($CD$4='DATA ENTRY'!CK1106,$CG$4='DATA ENTRY'!D1106),'DATA ENTRY'!R1106,"")))</f>
        <v/>
      </c>
      <c r="CL1107" s="3" t="str">
        <f>IF('DATA ENTRY'!CK1106="","",IF('DATA ENTRY'!S1106="","",IF(AND($CD$4='DATA ENTRY'!CK1106,$CG$4='DATA ENTRY'!D1106),'DATA ENTRY'!S1106,"")))</f>
        <v/>
      </c>
      <c r="CM1107" s="3" t="str">
        <f>IF('DATA ENTRY'!CK1106="","",IF('DATA ENTRY'!E1106="","",IF(AND($CD$4='DATA ENTRY'!CK1106,$CG$4='DATA ENTRY'!D1106),'DATA ENTRY'!E1106,"")))</f>
        <v/>
      </c>
      <c r="CN1107" s="3" t="str">
        <f>IF('DATA ENTRY'!CK1106="","",IF('DATA ENTRY'!W1106="","",IF(AND($CD$4='DATA ENTRY'!CK1106,$CG$4='DATA ENTRY'!D1106),'DATA ENTRY'!W1106,"")))</f>
        <v/>
      </c>
      <c r="CO1107" s="3" t="str">
        <f>IF('DATA ENTRY'!CK1106="","",IF('DATA ENTRY'!X1106="","",IF(AND($CD$4='DATA ENTRY'!CK1106,$CG$4='DATA ENTRY'!D1106),'DATA ENTRY'!X1106,"")))</f>
        <v/>
      </c>
      <c r="CP1107" s="108" t="str">
        <f t="shared" si="279"/>
        <v/>
      </c>
      <c r="CQ1107" s="108" t="str">
        <f>IF('DATA ENTRY'!CK1106="","",IF('DATA ENTRY'!G1106="","",IF(AND($CD$4='DATA ENTRY'!CK1106,$CG$4='DATA ENTRY'!D1106),'DATA ENTRY'!G1106,"")))</f>
        <v/>
      </c>
      <c r="CR1107" s="230" t="str">
        <f>IF('DATA ENTRY'!CK1106="","",IF('DATA ENTRY'!D1106="","",IF(AND($CD$4='DATA ENTRY'!CK1106,$CG$4='DATA ENTRY'!D1106),'DATA ENTRY'!D1106,"")))</f>
        <v/>
      </c>
      <c r="CS1107">
        <f t="shared" si="280"/>
        <v>0</v>
      </c>
      <c r="CT1107">
        <f t="shared" si="281"/>
        <v>0</v>
      </c>
      <c r="CV1107" s="139"/>
      <c r="CX1107">
        <f t="shared" si="282"/>
        <v>0</v>
      </c>
      <c r="DB1107" t="str">
        <f t="shared" si="289"/>
        <v/>
      </c>
      <c r="DC1107" t="str">
        <f t="shared" si="290"/>
        <v/>
      </c>
      <c r="DD1107" s="224">
        <v>1101</v>
      </c>
      <c r="DE1107" s="3" t="str">
        <f>IF('DATA ENTRY'!CK1106="","",IF('DATA ENTRY'!B1106="","",IF(AND($DF$4='DATA ENTRY'!D1106),'DATA ENTRY'!B1106,"")))</f>
        <v/>
      </c>
      <c r="DF1107" s="3" t="str">
        <f>IF('DATA ENTRY'!CK1106="","",IF('DATA ENTRY'!C1106="","",IF(AND($DF$4='DATA ENTRY'!D1106),'DATA ENTRY'!C1106,"")))</f>
        <v/>
      </c>
      <c r="DG1107" s="4" t="str">
        <f>IF('DATA ENTRY'!CK1106="","",IF('DATA ENTRY'!I1106="","",IF(AND($DF$4='DATA ENTRY'!D1106),'DATA ENTRY'!I1106,"")))</f>
        <v/>
      </c>
      <c r="DH1107" s="4" t="str">
        <f>IF('DATA ENTRY'!CK1106="","",IF('DATA ENTRY'!CK1106="","",IF(AND($DF$4='DATA ENTRY'!D1106),'DATA ENTRY'!CK1106,"")))</f>
        <v/>
      </c>
      <c r="DI1107" s="3" t="str">
        <f>IF('DATA ENTRY'!CK1106="","",IF('DATA ENTRY'!N1106="","",IF(AND($DF$4='DATA ENTRY'!D1106),'DATA ENTRY'!N1106,"")))</f>
        <v/>
      </c>
      <c r="DJ1107" s="107" t="str">
        <f>IF('DATA ENTRY'!CK1106="","",IF('DATA ENTRY'!O1106="","",IF(AND($DF$4='DATA ENTRY'!D1106),'DATA ENTRY'!O1106,"")))</f>
        <v/>
      </c>
      <c r="DK1107" s="3" t="str">
        <f>IF('DATA ENTRY'!CK1106="","",IF('DATA ENTRY'!P1106="","",IF(AND($DF$4='DATA ENTRY'!D1106),'DATA ENTRY'!P1106,"")))</f>
        <v/>
      </c>
      <c r="DL1107" s="107" t="str">
        <f>IF('DATA ENTRY'!CK1106="","",IF('DATA ENTRY'!Q1106="","",IF(AND($DF$4='DATA ENTRY'!D1106),'DATA ENTRY'!Q1106,"")))</f>
        <v/>
      </c>
      <c r="DM1107" s="3" t="str">
        <f>IF('DATA ENTRY'!CK1106="","",IF('DATA ENTRY'!R1106="","",IF(AND($DF$4='DATA ENTRY'!D1106),'DATA ENTRY'!R1106,"")))</f>
        <v/>
      </c>
      <c r="DN1107" s="107" t="str">
        <f>IF('DATA ENTRY'!CK1106="","",IF('DATA ENTRY'!S1106="","",IF(AND($DF$4='DATA ENTRY'!D1106),'DATA ENTRY'!S1106,"")))</f>
        <v/>
      </c>
      <c r="DO1107" s="3" t="str">
        <f>IF('DATA ENTRY'!CK1106="","",IF('DATA ENTRY'!E1106="","",IF(AND($DF$4='DATA ENTRY'!D1106),'DATA ENTRY'!E1106,"")))</f>
        <v/>
      </c>
      <c r="DP1107" s="3" t="str">
        <f>IF('DATA ENTRY'!CK1106="","",IF('DATA ENTRY'!D1106="","",IF(AND($DF$4='DATA ENTRY'!D1106),'DATA ENTRY'!D1106,"")))</f>
        <v/>
      </c>
      <c r="DQ1107" s="3" t="str">
        <f>IF('DATA ENTRY'!CK1106="","",IF('DATA ENTRY'!W1106="","",IF(AND($DF$4='DATA ENTRY'!D1106),'DATA ENTRY'!W1106,"")))</f>
        <v/>
      </c>
      <c r="DR1107" s="3" t="str">
        <f>IF('DATA ENTRY'!CK1106="","",IF('DATA ENTRY'!X1106="","",IF(AND($DF$4='DATA ENTRY'!D1106),'DATA ENTRY'!X1106,"")))</f>
        <v/>
      </c>
      <c r="DS1107" s="108" t="str">
        <f t="shared" si="283"/>
        <v/>
      </c>
      <c r="DT1107" s="108" t="str">
        <f>IF('DATA ENTRY'!CK1106="","",IF('DATA ENTRY'!D1106="","",IF(AND($DF$4='DATA ENTRY'!D1106),'DATA ENTRY'!G1106,"")))</f>
        <v/>
      </c>
      <c r="DY1107">
        <f t="shared" si="284"/>
        <v>0</v>
      </c>
      <c r="EB1107" t="str">
        <f t="shared" si="285"/>
        <v/>
      </c>
      <c r="EC1107" t="str">
        <f t="shared" si="286"/>
        <v/>
      </c>
      <c r="ED1107" s="224">
        <v>1101</v>
      </c>
      <c r="EE1107" s="3" t="str">
        <f>IF('DATA ENTRY'!CK1106="","",IF('DATA ENTRY'!B1106="","",IF(AND($EF$4='DATA ENTRY'!G1106,$EH$4='DATA ENTRY'!F1106),'DATA ENTRY'!B1106,"")))</f>
        <v/>
      </c>
      <c r="EF1107" s="3" t="str">
        <f>IF('DATA ENTRY'!CK1106="","",IF('DATA ENTRY'!C1106="","",IF(AND($EF$4='DATA ENTRY'!G1106,$EH$4='DATA ENTRY'!F1106),'DATA ENTRY'!C1106,"")))</f>
        <v/>
      </c>
      <c r="EG1107" s="4" t="str">
        <f>IF('DATA ENTRY'!CK1106="","",IF('DATA ENTRY'!I1106="","",IF(AND($EF$4='DATA ENTRY'!G1106,$EH$4='DATA ENTRY'!F1106),'DATA ENTRY'!I1106,"")))</f>
        <v/>
      </c>
      <c r="EH1107" s="4" t="str">
        <f>IF('DATA ENTRY'!CK1106="","",IF('DATA ENTRY'!CK1106="","",IF(AND($EF$4='DATA ENTRY'!G1106,$EH$4='DATA ENTRY'!F1106),'DATA ENTRY'!CK1106,"")))</f>
        <v/>
      </c>
      <c r="EI1107" s="3" t="str">
        <f>IF('DATA ENTRY'!CK1106="","",IF('DATA ENTRY'!N1106="","",IF(AND($EF$4='DATA ENTRY'!G1106,$EH$4='DATA ENTRY'!F1106),'DATA ENTRY'!N1106,"")))</f>
        <v/>
      </c>
      <c r="EJ1107" s="107" t="str">
        <f>IF('DATA ENTRY'!CK1106="","",IF('DATA ENTRY'!O1106="","",IF(AND($EF$4='DATA ENTRY'!G1106,$EH$4='DATA ENTRY'!F1106),'DATA ENTRY'!O1106,"")))</f>
        <v/>
      </c>
      <c r="EK1107" s="3" t="str">
        <f>IF('DATA ENTRY'!CK1106="","",IF('DATA ENTRY'!P1106="","",IF(AND($EF$4='DATA ENTRY'!G1106,$EH$4='DATA ENTRY'!F1106),'DATA ENTRY'!P1106,"")))</f>
        <v/>
      </c>
      <c r="EL1107" s="107" t="str">
        <f>IF('DATA ENTRY'!CK1106="","",IF('DATA ENTRY'!Q1106="","",IF(AND($EF$4='DATA ENTRY'!G1106,$EH$4='DATA ENTRY'!F1106),'DATA ENTRY'!Q1106,"")))</f>
        <v/>
      </c>
      <c r="EM1107" s="3" t="str">
        <f>IF('DATA ENTRY'!CK1106="","",IF('DATA ENTRY'!R1106="","",IF(AND($EF$4='DATA ENTRY'!G1106,$EH$4='DATA ENTRY'!F1106),'DATA ENTRY'!R1106,"")))</f>
        <v/>
      </c>
      <c r="EN1107" s="107" t="str">
        <f>IF('DATA ENTRY'!CK1106="","",IF('DATA ENTRY'!S1106="","",IF(AND($EF$4='DATA ENTRY'!G1106,$EH$4='DATA ENTRY'!F1106),'DATA ENTRY'!S1106,"")))</f>
        <v/>
      </c>
      <c r="EO1107" s="3" t="str">
        <f>IF('DATA ENTRY'!CK1106="","",IF('DATA ENTRY'!E1106="","",IF(AND($EF$4='DATA ENTRY'!G1106,$EH$4='DATA ENTRY'!F1106),'DATA ENTRY'!E1106,"")))</f>
        <v/>
      </c>
      <c r="EP1107" s="3" t="str">
        <f>IF('DATA ENTRY'!CK1106="","",IF('DATA ENTRY'!D1106="","",IF(AND($EF$4='DATA ENTRY'!G1106,$EH$4='DATA ENTRY'!F1106),'DATA ENTRY'!D1106,"")))</f>
        <v/>
      </c>
      <c r="EQ1107" s="3" t="str">
        <f>IF('DATA ENTRY'!CK1106="","",IF('DATA ENTRY'!W1106="","",IF(AND($EF$4='DATA ENTRY'!G1106,$EH$4='DATA ENTRY'!F1106),'DATA ENTRY'!W1106,"")))</f>
        <v/>
      </c>
      <c r="ER1107" s="3" t="str">
        <f>IF('DATA ENTRY'!CK1106="","",IF('DATA ENTRY'!X1106="","",IF(AND($EF$4='DATA ENTRY'!G1106,$EH$4='DATA ENTRY'!F1106),'DATA ENTRY'!X1106,"")))</f>
        <v/>
      </c>
      <c r="ES1107" s="108" t="str">
        <f t="shared" si="287"/>
        <v/>
      </c>
      <c r="ET1107" s="108" t="str">
        <f>IF('DATA ENTRY'!CK1106="","",IF('DATA ENTRY'!D1106="","",IF(AND($EF$4='DATA ENTRY'!G1106,$EH$4='DATA ENTRY'!F1106),'DATA ENTRY'!G1106,"")))</f>
        <v/>
      </c>
      <c r="EY1107">
        <f t="shared" si="288"/>
        <v>0</v>
      </c>
    </row>
    <row r="1108" spans="1:155">
      <c r="A1108" t="str">
        <f>IF(S1108=0,"",1+(MAX($A$7:A1107)))</f>
        <v/>
      </c>
      <c r="B1108" s="224">
        <v>1102</v>
      </c>
      <c r="C1108" s="3" t="str">
        <f>IF('DATA ENTRY'!CK1107="","",IF('DATA ENTRY'!B1107="","",IF($D$4="All Post",'DATA ENTRY'!B1107,IF(AND($D$4='DATA ENTRY'!CK1107),'DATA ENTRY'!B1107,""))))</f>
        <v/>
      </c>
      <c r="D1108" s="3" t="str">
        <f>IF('DATA ENTRY'!CK1107="","",IF('DATA ENTRY'!C1107="","",IF($D$4="All Post",'DATA ENTRY'!C1107,IF(AND($D$4='DATA ENTRY'!CK1107),'DATA ENTRY'!C1107,""))))</f>
        <v/>
      </c>
      <c r="E1108" s="4" t="str">
        <f>IF('DATA ENTRY'!CK1107="","",IF('DATA ENTRY'!I1107="","",IF($D$4="All Post",'DATA ENTRY'!I1107,IF(AND($D$4='DATA ENTRY'!CK1107),'DATA ENTRY'!I1107,""))))</f>
        <v/>
      </c>
      <c r="F1108" s="4" t="str">
        <f>IF('DATA ENTRY'!CK1107="","",IF('DATA ENTRY'!CK1107="","",IF($D$4="All Post",'DATA ENTRY'!CK1107,IF(AND($D$4='DATA ENTRY'!CK1107),'DATA ENTRY'!CK1107,""))))</f>
        <v/>
      </c>
      <c r="G1108" s="3" t="str">
        <f>IF('DATA ENTRY'!CK1107="","",IF('DATA ENTRY'!N1107="","",IF($D$4="All Post",'DATA ENTRY'!N1107,IF(AND($D$4='DATA ENTRY'!CK1107),'DATA ENTRY'!N1107,""))))</f>
        <v/>
      </c>
      <c r="H1108" s="107" t="str">
        <f>IF('DATA ENTRY'!CK1107="","",IF('DATA ENTRY'!O1107="","",IF($D$4="All Post",'DATA ENTRY'!O1107,IF(AND($D$4='DATA ENTRY'!CK1107),'DATA ENTRY'!O1107,""))))</f>
        <v/>
      </c>
      <c r="I1108" s="3" t="str">
        <f>IF('DATA ENTRY'!CK1107="","",IF('DATA ENTRY'!P1107="","",IF($D$4="All Post",'DATA ENTRY'!P1107,IF(AND($D$4='DATA ENTRY'!CK1107),'DATA ENTRY'!P1107,""))))</f>
        <v/>
      </c>
      <c r="J1108" s="107" t="str">
        <f>IF('DATA ENTRY'!CK1107="","",IF('DATA ENTRY'!Q1107="","",IF($D$4="All Post",'DATA ENTRY'!Q1107,IF(AND($D$4='DATA ENTRY'!CK1107),'DATA ENTRY'!Q1107,""))))</f>
        <v/>
      </c>
      <c r="K1108" s="3" t="str">
        <f>IF('DATA ENTRY'!CK1107="","",IF('DATA ENTRY'!R1107="","",IF($D$4="All Post",'DATA ENTRY'!R1107,IF(AND($D$4='DATA ENTRY'!CK1107),'DATA ENTRY'!R1107,""))))</f>
        <v/>
      </c>
      <c r="L1108" s="3" t="str">
        <f>IF('DATA ENTRY'!CK1107="","",IF('DATA ENTRY'!S1107="","",IF($D$4="All Post",'DATA ENTRY'!S1107,IF(AND($D$4='DATA ENTRY'!CK1107),'DATA ENTRY'!S1107,""))))</f>
        <v/>
      </c>
      <c r="M1108" s="3" t="str">
        <f>IF('DATA ENTRY'!CK1107="","",IF('DATA ENTRY'!E1107="","",IF($D$4="All Post",'DATA ENTRY'!E1107,IF(AND($D$4='DATA ENTRY'!CK1107),'DATA ENTRY'!E1107,""))))</f>
        <v/>
      </c>
      <c r="N1108" s="3" t="str">
        <f>IF('DATA ENTRY'!CK1107="","",IF('DATA ENTRY'!W1107="","",IF($D$4="All Post",'DATA ENTRY'!W1107,IF(AND($D$4='DATA ENTRY'!CK1107),'DATA ENTRY'!W1107,""))))</f>
        <v/>
      </c>
      <c r="O1108" s="3" t="str">
        <f>IF('DATA ENTRY'!CK1107="","",IF('DATA ENTRY'!X1107="","",IF($D$4="All Post",'DATA ENTRY'!X1107,IF(AND($D$4='DATA ENTRY'!CK1107),'DATA ENTRY'!X1107,""))))</f>
        <v/>
      </c>
      <c r="P1108" s="3" t="str">
        <f>IF('DATA ENTRY'!CK1107="","",IF('DATA ENTRY'!G1107="","",IF($D$4="All Post",'DATA ENTRY'!G1107,IF(AND($D$4='DATA ENTRY'!CK1107),'DATA ENTRY'!G1107,""))))</f>
        <v/>
      </c>
      <c r="S1108">
        <f t="shared" si="275"/>
        <v>0</v>
      </c>
      <c r="T1108" t="str">
        <f t="shared" si="276"/>
        <v/>
      </c>
      <c r="BZ1108" t="str">
        <f t="shared" si="277"/>
        <v/>
      </c>
      <c r="CA1108" t="str">
        <f t="shared" si="278"/>
        <v/>
      </c>
      <c r="CB1108" s="224">
        <v>1102</v>
      </c>
      <c r="CC1108" s="3" t="str">
        <f>IF('DATA ENTRY'!CK1107="","",IF('DATA ENTRY'!B1107="","",IF(AND($CD$4='DATA ENTRY'!CK1107,$CG$4='DATA ENTRY'!D1107),'DATA ENTRY'!B1107,"")))</f>
        <v/>
      </c>
      <c r="CD1108" s="3" t="str">
        <f>IF('DATA ENTRY'!CK1107="","",IF('DATA ENTRY'!C1107="","",IF(AND($CD$4='DATA ENTRY'!CK1107,$CG$4='DATA ENTRY'!D1107),'DATA ENTRY'!C1107,"")))</f>
        <v/>
      </c>
      <c r="CE1108" s="4" t="str">
        <f>IF('DATA ENTRY'!CK1107="","",IF('DATA ENTRY'!I1107="","",IF(AND($CD$4='DATA ENTRY'!CK1107,$CG$4='DATA ENTRY'!D1107),'DATA ENTRY'!I1107,"")))</f>
        <v/>
      </c>
      <c r="CF1108" s="4" t="str">
        <f>IF('DATA ENTRY'!CK1107="","",IF('DATA ENTRY'!CK1107="","",IF(AND($CD$4='DATA ENTRY'!CK1107,$CG$4='DATA ENTRY'!D1107),'DATA ENTRY'!CK1107,"")))</f>
        <v/>
      </c>
      <c r="CG1108" s="3" t="str">
        <f>IF('DATA ENTRY'!CK1107="","",IF('DATA ENTRY'!N1107="","",IF(AND($CD$4='DATA ENTRY'!CK1107,$CG$4='DATA ENTRY'!D1107),'DATA ENTRY'!N1107,"")))</f>
        <v/>
      </c>
      <c r="CH1108" s="107" t="str">
        <f>IF('DATA ENTRY'!CK1107="","",IF('DATA ENTRY'!O1107="","",IF(AND($CD$4='DATA ENTRY'!CK1107,$CG$4='DATA ENTRY'!D1107),'DATA ENTRY'!O1107,"")))</f>
        <v/>
      </c>
      <c r="CI1108" s="3" t="str">
        <f>IF('DATA ENTRY'!CK1107="","",IF('DATA ENTRY'!P1107="","",IF(AND($CD$4='DATA ENTRY'!CK1107,$CG$4='DATA ENTRY'!D1107),'DATA ENTRY'!P1107,"")))</f>
        <v/>
      </c>
      <c r="CJ1108" s="107" t="str">
        <f>IF('DATA ENTRY'!CK1107="","",IF('DATA ENTRY'!Q1107="","",IF(AND($CD$4='DATA ENTRY'!CK1107,$CG$4='DATA ENTRY'!D1107),'DATA ENTRY'!Q1107,"")))</f>
        <v/>
      </c>
      <c r="CK1108" s="3" t="str">
        <f>IF('DATA ENTRY'!CK1107="","",IF('DATA ENTRY'!R1107="","",IF(AND($CD$4='DATA ENTRY'!CK1107,$CG$4='DATA ENTRY'!D1107),'DATA ENTRY'!R1107,"")))</f>
        <v/>
      </c>
      <c r="CL1108" s="3" t="str">
        <f>IF('DATA ENTRY'!CK1107="","",IF('DATA ENTRY'!S1107="","",IF(AND($CD$4='DATA ENTRY'!CK1107,$CG$4='DATA ENTRY'!D1107),'DATA ENTRY'!S1107,"")))</f>
        <v/>
      </c>
      <c r="CM1108" s="3" t="str">
        <f>IF('DATA ENTRY'!CK1107="","",IF('DATA ENTRY'!E1107="","",IF(AND($CD$4='DATA ENTRY'!CK1107,$CG$4='DATA ENTRY'!D1107),'DATA ENTRY'!E1107,"")))</f>
        <v/>
      </c>
      <c r="CN1108" s="3" t="str">
        <f>IF('DATA ENTRY'!CK1107="","",IF('DATA ENTRY'!W1107="","",IF(AND($CD$4='DATA ENTRY'!CK1107,$CG$4='DATA ENTRY'!D1107),'DATA ENTRY'!W1107,"")))</f>
        <v/>
      </c>
      <c r="CO1108" s="3" t="str">
        <f>IF('DATA ENTRY'!CK1107="","",IF('DATA ENTRY'!X1107="","",IF(AND($CD$4='DATA ENTRY'!CK1107,$CG$4='DATA ENTRY'!D1107),'DATA ENTRY'!X1107,"")))</f>
        <v/>
      </c>
      <c r="CP1108" s="108" t="str">
        <f t="shared" si="279"/>
        <v/>
      </c>
      <c r="CQ1108" s="108" t="str">
        <f>IF('DATA ENTRY'!CK1107="","",IF('DATA ENTRY'!G1107="","",IF(AND($CD$4='DATA ENTRY'!CK1107,$CG$4='DATA ENTRY'!D1107),'DATA ENTRY'!G1107,"")))</f>
        <v/>
      </c>
      <c r="CR1108" s="230" t="str">
        <f>IF('DATA ENTRY'!CK1107="","",IF('DATA ENTRY'!D1107="","",IF(AND($CD$4='DATA ENTRY'!CK1107,$CG$4='DATA ENTRY'!D1107),'DATA ENTRY'!D1107,"")))</f>
        <v/>
      </c>
      <c r="CS1108">
        <f t="shared" si="280"/>
        <v>0</v>
      </c>
      <c r="CT1108">
        <f t="shared" si="281"/>
        <v>0</v>
      </c>
      <c r="CV1108" s="139"/>
      <c r="CX1108">
        <f t="shared" si="282"/>
        <v>0</v>
      </c>
      <c r="DB1108" t="str">
        <f t="shared" si="289"/>
        <v/>
      </c>
      <c r="DC1108" t="str">
        <f t="shared" si="290"/>
        <v/>
      </c>
      <c r="DD1108" s="224">
        <v>1102</v>
      </c>
      <c r="DE1108" s="3" t="str">
        <f>IF('DATA ENTRY'!CK1107="","",IF('DATA ENTRY'!B1107="","",IF(AND($DF$4='DATA ENTRY'!D1107),'DATA ENTRY'!B1107,"")))</f>
        <v/>
      </c>
      <c r="DF1108" s="3" t="str">
        <f>IF('DATA ENTRY'!CK1107="","",IF('DATA ENTRY'!C1107="","",IF(AND($DF$4='DATA ENTRY'!D1107),'DATA ENTRY'!C1107,"")))</f>
        <v/>
      </c>
      <c r="DG1108" s="4" t="str">
        <f>IF('DATA ENTRY'!CK1107="","",IF('DATA ENTRY'!I1107="","",IF(AND($DF$4='DATA ENTRY'!D1107),'DATA ENTRY'!I1107,"")))</f>
        <v/>
      </c>
      <c r="DH1108" s="4" t="str">
        <f>IF('DATA ENTRY'!CK1107="","",IF('DATA ENTRY'!CK1107="","",IF(AND($DF$4='DATA ENTRY'!D1107),'DATA ENTRY'!CK1107,"")))</f>
        <v/>
      </c>
      <c r="DI1108" s="3" t="str">
        <f>IF('DATA ENTRY'!CK1107="","",IF('DATA ENTRY'!N1107="","",IF(AND($DF$4='DATA ENTRY'!D1107),'DATA ENTRY'!N1107,"")))</f>
        <v/>
      </c>
      <c r="DJ1108" s="107" t="str">
        <f>IF('DATA ENTRY'!CK1107="","",IF('DATA ENTRY'!O1107="","",IF(AND($DF$4='DATA ENTRY'!D1107),'DATA ENTRY'!O1107,"")))</f>
        <v/>
      </c>
      <c r="DK1108" s="3" t="str">
        <f>IF('DATA ENTRY'!CK1107="","",IF('DATA ENTRY'!P1107="","",IF(AND($DF$4='DATA ENTRY'!D1107),'DATA ENTRY'!P1107,"")))</f>
        <v/>
      </c>
      <c r="DL1108" s="107" t="str">
        <f>IF('DATA ENTRY'!CK1107="","",IF('DATA ENTRY'!Q1107="","",IF(AND($DF$4='DATA ENTRY'!D1107),'DATA ENTRY'!Q1107,"")))</f>
        <v/>
      </c>
      <c r="DM1108" s="3" t="str">
        <f>IF('DATA ENTRY'!CK1107="","",IF('DATA ENTRY'!R1107="","",IF(AND($DF$4='DATA ENTRY'!D1107),'DATA ENTRY'!R1107,"")))</f>
        <v/>
      </c>
      <c r="DN1108" s="107" t="str">
        <f>IF('DATA ENTRY'!CK1107="","",IF('DATA ENTRY'!S1107="","",IF(AND($DF$4='DATA ENTRY'!D1107),'DATA ENTRY'!S1107,"")))</f>
        <v/>
      </c>
      <c r="DO1108" s="3" t="str">
        <f>IF('DATA ENTRY'!CK1107="","",IF('DATA ENTRY'!E1107="","",IF(AND($DF$4='DATA ENTRY'!D1107),'DATA ENTRY'!E1107,"")))</f>
        <v/>
      </c>
      <c r="DP1108" s="3" t="str">
        <f>IF('DATA ENTRY'!CK1107="","",IF('DATA ENTRY'!D1107="","",IF(AND($DF$4='DATA ENTRY'!D1107),'DATA ENTRY'!D1107,"")))</f>
        <v/>
      </c>
      <c r="DQ1108" s="3" t="str">
        <f>IF('DATA ENTRY'!CK1107="","",IF('DATA ENTRY'!W1107="","",IF(AND($DF$4='DATA ENTRY'!D1107),'DATA ENTRY'!W1107,"")))</f>
        <v/>
      </c>
      <c r="DR1108" s="3" t="str">
        <f>IF('DATA ENTRY'!CK1107="","",IF('DATA ENTRY'!X1107="","",IF(AND($DF$4='DATA ENTRY'!D1107),'DATA ENTRY'!X1107,"")))</f>
        <v/>
      </c>
      <c r="DS1108" s="108" t="str">
        <f t="shared" si="283"/>
        <v/>
      </c>
      <c r="DT1108" s="108" t="str">
        <f>IF('DATA ENTRY'!CK1107="","",IF('DATA ENTRY'!D1107="","",IF(AND($DF$4='DATA ENTRY'!D1107),'DATA ENTRY'!G1107,"")))</f>
        <v/>
      </c>
      <c r="DY1108">
        <f t="shared" si="284"/>
        <v>0</v>
      </c>
      <c r="EB1108" t="str">
        <f t="shared" si="285"/>
        <v/>
      </c>
      <c r="EC1108" t="str">
        <f t="shared" si="286"/>
        <v/>
      </c>
      <c r="ED1108" s="224">
        <v>1102</v>
      </c>
      <c r="EE1108" s="3" t="str">
        <f>IF('DATA ENTRY'!CK1107="","",IF('DATA ENTRY'!B1107="","",IF(AND($EF$4='DATA ENTRY'!G1107,$EH$4='DATA ENTRY'!F1107),'DATA ENTRY'!B1107,"")))</f>
        <v/>
      </c>
      <c r="EF1108" s="3" t="str">
        <f>IF('DATA ENTRY'!CK1107="","",IF('DATA ENTRY'!C1107="","",IF(AND($EF$4='DATA ENTRY'!G1107,$EH$4='DATA ENTRY'!F1107),'DATA ENTRY'!C1107,"")))</f>
        <v/>
      </c>
      <c r="EG1108" s="4" t="str">
        <f>IF('DATA ENTRY'!CK1107="","",IF('DATA ENTRY'!I1107="","",IF(AND($EF$4='DATA ENTRY'!G1107,$EH$4='DATA ENTRY'!F1107),'DATA ENTRY'!I1107,"")))</f>
        <v/>
      </c>
      <c r="EH1108" s="4" t="str">
        <f>IF('DATA ENTRY'!CK1107="","",IF('DATA ENTRY'!CK1107="","",IF(AND($EF$4='DATA ENTRY'!G1107,$EH$4='DATA ENTRY'!F1107),'DATA ENTRY'!CK1107,"")))</f>
        <v/>
      </c>
      <c r="EI1108" s="3" t="str">
        <f>IF('DATA ENTRY'!CK1107="","",IF('DATA ENTRY'!N1107="","",IF(AND($EF$4='DATA ENTRY'!G1107,$EH$4='DATA ENTRY'!F1107),'DATA ENTRY'!N1107,"")))</f>
        <v/>
      </c>
      <c r="EJ1108" s="107" t="str">
        <f>IF('DATA ENTRY'!CK1107="","",IF('DATA ENTRY'!O1107="","",IF(AND($EF$4='DATA ENTRY'!G1107,$EH$4='DATA ENTRY'!F1107),'DATA ENTRY'!O1107,"")))</f>
        <v/>
      </c>
      <c r="EK1108" s="3" t="str">
        <f>IF('DATA ENTRY'!CK1107="","",IF('DATA ENTRY'!P1107="","",IF(AND($EF$4='DATA ENTRY'!G1107,$EH$4='DATA ENTRY'!F1107),'DATA ENTRY'!P1107,"")))</f>
        <v/>
      </c>
      <c r="EL1108" s="107" t="str">
        <f>IF('DATA ENTRY'!CK1107="","",IF('DATA ENTRY'!Q1107="","",IF(AND($EF$4='DATA ENTRY'!G1107,$EH$4='DATA ENTRY'!F1107),'DATA ENTRY'!Q1107,"")))</f>
        <v/>
      </c>
      <c r="EM1108" s="3" t="str">
        <f>IF('DATA ENTRY'!CK1107="","",IF('DATA ENTRY'!R1107="","",IF(AND($EF$4='DATA ENTRY'!G1107,$EH$4='DATA ENTRY'!F1107),'DATA ENTRY'!R1107,"")))</f>
        <v/>
      </c>
      <c r="EN1108" s="107" t="str">
        <f>IF('DATA ENTRY'!CK1107="","",IF('DATA ENTRY'!S1107="","",IF(AND($EF$4='DATA ENTRY'!G1107,$EH$4='DATA ENTRY'!F1107),'DATA ENTRY'!S1107,"")))</f>
        <v/>
      </c>
      <c r="EO1108" s="3" t="str">
        <f>IF('DATA ENTRY'!CK1107="","",IF('DATA ENTRY'!E1107="","",IF(AND($EF$4='DATA ENTRY'!G1107,$EH$4='DATA ENTRY'!F1107),'DATA ENTRY'!E1107,"")))</f>
        <v/>
      </c>
      <c r="EP1108" s="3" t="str">
        <f>IF('DATA ENTRY'!CK1107="","",IF('DATA ENTRY'!D1107="","",IF(AND($EF$4='DATA ENTRY'!G1107,$EH$4='DATA ENTRY'!F1107),'DATA ENTRY'!D1107,"")))</f>
        <v/>
      </c>
      <c r="EQ1108" s="3" t="str">
        <f>IF('DATA ENTRY'!CK1107="","",IF('DATA ENTRY'!W1107="","",IF(AND($EF$4='DATA ENTRY'!G1107,$EH$4='DATA ENTRY'!F1107),'DATA ENTRY'!W1107,"")))</f>
        <v/>
      </c>
      <c r="ER1108" s="3" t="str">
        <f>IF('DATA ENTRY'!CK1107="","",IF('DATA ENTRY'!X1107="","",IF(AND($EF$4='DATA ENTRY'!G1107,$EH$4='DATA ENTRY'!F1107),'DATA ENTRY'!X1107,"")))</f>
        <v/>
      </c>
      <c r="ES1108" s="108" t="str">
        <f t="shared" si="287"/>
        <v/>
      </c>
      <c r="ET1108" s="108" t="str">
        <f>IF('DATA ENTRY'!CK1107="","",IF('DATA ENTRY'!D1107="","",IF(AND($EF$4='DATA ENTRY'!G1107,$EH$4='DATA ENTRY'!F1107),'DATA ENTRY'!G1107,"")))</f>
        <v/>
      </c>
      <c r="EY1108">
        <f t="shared" si="288"/>
        <v>0</v>
      </c>
    </row>
    <row r="1109" spans="1:155">
      <c r="A1109" t="str">
        <f>IF(S1109=0,"",1+(MAX($A$7:A1108)))</f>
        <v/>
      </c>
      <c r="B1109" s="224">
        <v>1103</v>
      </c>
      <c r="C1109" s="3" t="str">
        <f>IF('DATA ENTRY'!CK1108="","",IF('DATA ENTRY'!B1108="","",IF($D$4="All Post",'DATA ENTRY'!B1108,IF(AND($D$4='DATA ENTRY'!CK1108),'DATA ENTRY'!B1108,""))))</f>
        <v/>
      </c>
      <c r="D1109" s="3" t="str">
        <f>IF('DATA ENTRY'!CK1108="","",IF('DATA ENTRY'!C1108="","",IF($D$4="All Post",'DATA ENTRY'!C1108,IF(AND($D$4='DATA ENTRY'!CK1108),'DATA ENTRY'!C1108,""))))</f>
        <v/>
      </c>
      <c r="E1109" s="4" t="str">
        <f>IF('DATA ENTRY'!CK1108="","",IF('DATA ENTRY'!I1108="","",IF($D$4="All Post",'DATA ENTRY'!I1108,IF(AND($D$4='DATA ENTRY'!CK1108),'DATA ENTRY'!I1108,""))))</f>
        <v/>
      </c>
      <c r="F1109" s="4" t="str">
        <f>IF('DATA ENTRY'!CK1108="","",IF('DATA ENTRY'!CK1108="","",IF($D$4="All Post",'DATA ENTRY'!CK1108,IF(AND($D$4='DATA ENTRY'!CK1108),'DATA ENTRY'!CK1108,""))))</f>
        <v/>
      </c>
      <c r="G1109" s="3" t="str">
        <f>IF('DATA ENTRY'!CK1108="","",IF('DATA ENTRY'!N1108="","",IF($D$4="All Post",'DATA ENTRY'!N1108,IF(AND($D$4='DATA ENTRY'!CK1108),'DATA ENTRY'!N1108,""))))</f>
        <v/>
      </c>
      <c r="H1109" s="107" t="str">
        <f>IF('DATA ENTRY'!CK1108="","",IF('DATA ENTRY'!O1108="","",IF($D$4="All Post",'DATA ENTRY'!O1108,IF(AND($D$4='DATA ENTRY'!CK1108),'DATA ENTRY'!O1108,""))))</f>
        <v/>
      </c>
      <c r="I1109" s="3" t="str">
        <f>IF('DATA ENTRY'!CK1108="","",IF('DATA ENTRY'!P1108="","",IF($D$4="All Post",'DATA ENTRY'!P1108,IF(AND($D$4='DATA ENTRY'!CK1108),'DATA ENTRY'!P1108,""))))</f>
        <v/>
      </c>
      <c r="J1109" s="107" t="str">
        <f>IF('DATA ENTRY'!CK1108="","",IF('DATA ENTRY'!Q1108="","",IF($D$4="All Post",'DATA ENTRY'!Q1108,IF(AND($D$4='DATA ENTRY'!CK1108),'DATA ENTRY'!Q1108,""))))</f>
        <v/>
      </c>
      <c r="K1109" s="3" t="str">
        <f>IF('DATA ENTRY'!CK1108="","",IF('DATA ENTRY'!R1108="","",IF($D$4="All Post",'DATA ENTRY'!R1108,IF(AND($D$4='DATA ENTRY'!CK1108),'DATA ENTRY'!R1108,""))))</f>
        <v/>
      </c>
      <c r="L1109" s="3" t="str">
        <f>IF('DATA ENTRY'!CK1108="","",IF('DATA ENTRY'!S1108="","",IF($D$4="All Post",'DATA ENTRY'!S1108,IF(AND($D$4='DATA ENTRY'!CK1108),'DATA ENTRY'!S1108,""))))</f>
        <v/>
      </c>
      <c r="M1109" s="3" t="str">
        <f>IF('DATA ENTRY'!CK1108="","",IF('DATA ENTRY'!E1108="","",IF($D$4="All Post",'DATA ENTRY'!E1108,IF(AND($D$4='DATA ENTRY'!CK1108),'DATA ENTRY'!E1108,""))))</f>
        <v/>
      </c>
      <c r="N1109" s="3" t="str">
        <f>IF('DATA ENTRY'!CK1108="","",IF('DATA ENTRY'!W1108="","",IF($D$4="All Post",'DATA ENTRY'!W1108,IF(AND($D$4='DATA ENTRY'!CK1108),'DATA ENTRY'!W1108,""))))</f>
        <v/>
      </c>
      <c r="O1109" s="3" t="str">
        <f>IF('DATA ENTRY'!CK1108="","",IF('DATA ENTRY'!X1108="","",IF($D$4="All Post",'DATA ENTRY'!X1108,IF(AND($D$4='DATA ENTRY'!CK1108),'DATA ENTRY'!X1108,""))))</f>
        <v/>
      </c>
      <c r="P1109" s="3" t="str">
        <f>IF('DATA ENTRY'!CK1108="","",IF('DATA ENTRY'!G1108="","",IF($D$4="All Post",'DATA ENTRY'!G1108,IF(AND($D$4='DATA ENTRY'!CK1108),'DATA ENTRY'!G1108,""))))</f>
        <v/>
      </c>
      <c r="S1109">
        <f t="shared" si="275"/>
        <v>0</v>
      </c>
      <c r="T1109" t="str">
        <f t="shared" si="276"/>
        <v/>
      </c>
      <c r="BZ1109" t="str">
        <f t="shared" si="277"/>
        <v/>
      </c>
      <c r="CA1109" t="str">
        <f t="shared" si="278"/>
        <v/>
      </c>
      <c r="CB1109" s="224">
        <v>1103</v>
      </c>
      <c r="CC1109" s="3" t="str">
        <f>IF('DATA ENTRY'!CK1108="","",IF('DATA ENTRY'!B1108="","",IF(AND($CD$4='DATA ENTRY'!CK1108,$CG$4='DATA ENTRY'!D1108),'DATA ENTRY'!B1108,"")))</f>
        <v/>
      </c>
      <c r="CD1109" s="3" t="str">
        <f>IF('DATA ENTRY'!CK1108="","",IF('DATA ENTRY'!C1108="","",IF(AND($CD$4='DATA ENTRY'!CK1108,$CG$4='DATA ENTRY'!D1108),'DATA ENTRY'!C1108,"")))</f>
        <v/>
      </c>
      <c r="CE1109" s="4" t="str">
        <f>IF('DATA ENTRY'!CK1108="","",IF('DATA ENTRY'!I1108="","",IF(AND($CD$4='DATA ENTRY'!CK1108,$CG$4='DATA ENTRY'!D1108),'DATA ENTRY'!I1108,"")))</f>
        <v/>
      </c>
      <c r="CF1109" s="4" t="str">
        <f>IF('DATA ENTRY'!CK1108="","",IF('DATA ENTRY'!CK1108="","",IF(AND($CD$4='DATA ENTRY'!CK1108,$CG$4='DATA ENTRY'!D1108),'DATA ENTRY'!CK1108,"")))</f>
        <v/>
      </c>
      <c r="CG1109" s="3" t="str">
        <f>IF('DATA ENTRY'!CK1108="","",IF('DATA ENTRY'!N1108="","",IF(AND($CD$4='DATA ENTRY'!CK1108,$CG$4='DATA ENTRY'!D1108),'DATA ENTRY'!N1108,"")))</f>
        <v/>
      </c>
      <c r="CH1109" s="107" t="str">
        <f>IF('DATA ENTRY'!CK1108="","",IF('DATA ENTRY'!O1108="","",IF(AND($CD$4='DATA ENTRY'!CK1108,$CG$4='DATA ENTRY'!D1108),'DATA ENTRY'!O1108,"")))</f>
        <v/>
      </c>
      <c r="CI1109" s="3" t="str">
        <f>IF('DATA ENTRY'!CK1108="","",IF('DATA ENTRY'!P1108="","",IF(AND($CD$4='DATA ENTRY'!CK1108,$CG$4='DATA ENTRY'!D1108),'DATA ENTRY'!P1108,"")))</f>
        <v/>
      </c>
      <c r="CJ1109" s="107" t="str">
        <f>IF('DATA ENTRY'!CK1108="","",IF('DATA ENTRY'!Q1108="","",IF(AND($CD$4='DATA ENTRY'!CK1108,$CG$4='DATA ENTRY'!D1108),'DATA ENTRY'!Q1108,"")))</f>
        <v/>
      </c>
      <c r="CK1109" s="3" t="str">
        <f>IF('DATA ENTRY'!CK1108="","",IF('DATA ENTRY'!R1108="","",IF(AND($CD$4='DATA ENTRY'!CK1108,$CG$4='DATA ENTRY'!D1108),'DATA ENTRY'!R1108,"")))</f>
        <v/>
      </c>
      <c r="CL1109" s="3" t="str">
        <f>IF('DATA ENTRY'!CK1108="","",IF('DATA ENTRY'!S1108="","",IF(AND($CD$4='DATA ENTRY'!CK1108,$CG$4='DATA ENTRY'!D1108),'DATA ENTRY'!S1108,"")))</f>
        <v/>
      </c>
      <c r="CM1109" s="3" t="str">
        <f>IF('DATA ENTRY'!CK1108="","",IF('DATA ENTRY'!E1108="","",IF(AND($CD$4='DATA ENTRY'!CK1108,$CG$4='DATA ENTRY'!D1108),'DATA ENTRY'!E1108,"")))</f>
        <v/>
      </c>
      <c r="CN1109" s="3" t="str">
        <f>IF('DATA ENTRY'!CK1108="","",IF('DATA ENTRY'!W1108="","",IF(AND($CD$4='DATA ENTRY'!CK1108,$CG$4='DATA ENTRY'!D1108),'DATA ENTRY'!W1108,"")))</f>
        <v/>
      </c>
      <c r="CO1109" s="3" t="str">
        <f>IF('DATA ENTRY'!CK1108="","",IF('DATA ENTRY'!X1108="","",IF(AND($CD$4='DATA ENTRY'!CK1108,$CG$4='DATA ENTRY'!D1108),'DATA ENTRY'!X1108,"")))</f>
        <v/>
      </c>
      <c r="CP1109" s="108" t="str">
        <f t="shared" si="279"/>
        <v/>
      </c>
      <c r="CQ1109" s="108" t="str">
        <f>IF('DATA ENTRY'!CK1108="","",IF('DATA ENTRY'!G1108="","",IF(AND($CD$4='DATA ENTRY'!CK1108,$CG$4='DATA ENTRY'!D1108),'DATA ENTRY'!G1108,"")))</f>
        <v/>
      </c>
      <c r="CR1109" s="230" t="str">
        <f>IF('DATA ENTRY'!CK1108="","",IF('DATA ENTRY'!D1108="","",IF(AND($CD$4='DATA ENTRY'!CK1108,$CG$4='DATA ENTRY'!D1108),'DATA ENTRY'!D1108,"")))</f>
        <v/>
      </c>
      <c r="CS1109">
        <f t="shared" si="280"/>
        <v>0</v>
      </c>
      <c r="CT1109">
        <f t="shared" si="281"/>
        <v>0</v>
      </c>
      <c r="CV1109" s="139"/>
      <c r="CX1109">
        <f t="shared" si="282"/>
        <v>0</v>
      </c>
      <c r="DB1109" t="str">
        <f t="shared" si="289"/>
        <v/>
      </c>
      <c r="DC1109" t="str">
        <f t="shared" si="290"/>
        <v/>
      </c>
      <c r="DD1109" s="224">
        <v>1103</v>
      </c>
      <c r="DE1109" s="3" t="str">
        <f>IF('DATA ENTRY'!CK1108="","",IF('DATA ENTRY'!B1108="","",IF(AND($DF$4='DATA ENTRY'!D1108),'DATA ENTRY'!B1108,"")))</f>
        <v/>
      </c>
      <c r="DF1109" s="3" t="str">
        <f>IF('DATA ENTRY'!CK1108="","",IF('DATA ENTRY'!C1108="","",IF(AND($DF$4='DATA ENTRY'!D1108),'DATA ENTRY'!C1108,"")))</f>
        <v/>
      </c>
      <c r="DG1109" s="4" t="str">
        <f>IF('DATA ENTRY'!CK1108="","",IF('DATA ENTRY'!I1108="","",IF(AND($DF$4='DATA ENTRY'!D1108),'DATA ENTRY'!I1108,"")))</f>
        <v/>
      </c>
      <c r="DH1109" s="4" t="str">
        <f>IF('DATA ENTRY'!CK1108="","",IF('DATA ENTRY'!CK1108="","",IF(AND($DF$4='DATA ENTRY'!D1108),'DATA ENTRY'!CK1108,"")))</f>
        <v/>
      </c>
      <c r="DI1109" s="3" t="str">
        <f>IF('DATA ENTRY'!CK1108="","",IF('DATA ENTRY'!N1108="","",IF(AND($DF$4='DATA ENTRY'!D1108),'DATA ENTRY'!N1108,"")))</f>
        <v/>
      </c>
      <c r="DJ1109" s="107" t="str">
        <f>IF('DATA ENTRY'!CK1108="","",IF('DATA ENTRY'!O1108="","",IF(AND($DF$4='DATA ENTRY'!D1108),'DATA ENTRY'!O1108,"")))</f>
        <v/>
      </c>
      <c r="DK1109" s="3" t="str">
        <f>IF('DATA ENTRY'!CK1108="","",IF('DATA ENTRY'!P1108="","",IF(AND($DF$4='DATA ENTRY'!D1108),'DATA ENTRY'!P1108,"")))</f>
        <v/>
      </c>
      <c r="DL1109" s="107" t="str">
        <f>IF('DATA ENTRY'!CK1108="","",IF('DATA ENTRY'!Q1108="","",IF(AND($DF$4='DATA ENTRY'!D1108),'DATA ENTRY'!Q1108,"")))</f>
        <v/>
      </c>
      <c r="DM1109" s="3" t="str">
        <f>IF('DATA ENTRY'!CK1108="","",IF('DATA ENTRY'!R1108="","",IF(AND($DF$4='DATA ENTRY'!D1108),'DATA ENTRY'!R1108,"")))</f>
        <v/>
      </c>
      <c r="DN1109" s="107" t="str">
        <f>IF('DATA ENTRY'!CK1108="","",IF('DATA ENTRY'!S1108="","",IF(AND($DF$4='DATA ENTRY'!D1108),'DATA ENTRY'!S1108,"")))</f>
        <v/>
      </c>
      <c r="DO1109" s="3" t="str">
        <f>IF('DATA ENTRY'!CK1108="","",IF('DATA ENTRY'!E1108="","",IF(AND($DF$4='DATA ENTRY'!D1108),'DATA ENTRY'!E1108,"")))</f>
        <v/>
      </c>
      <c r="DP1109" s="3" t="str">
        <f>IF('DATA ENTRY'!CK1108="","",IF('DATA ENTRY'!D1108="","",IF(AND($DF$4='DATA ENTRY'!D1108),'DATA ENTRY'!D1108,"")))</f>
        <v/>
      </c>
      <c r="DQ1109" s="3" t="str">
        <f>IF('DATA ENTRY'!CK1108="","",IF('DATA ENTRY'!W1108="","",IF(AND($DF$4='DATA ENTRY'!D1108),'DATA ENTRY'!W1108,"")))</f>
        <v/>
      </c>
      <c r="DR1109" s="3" t="str">
        <f>IF('DATA ENTRY'!CK1108="","",IF('DATA ENTRY'!X1108="","",IF(AND($DF$4='DATA ENTRY'!D1108),'DATA ENTRY'!X1108,"")))</f>
        <v/>
      </c>
      <c r="DS1109" s="108" t="str">
        <f t="shared" si="283"/>
        <v/>
      </c>
      <c r="DT1109" s="108" t="str">
        <f>IF('DATA ENTRY'!CK1108="","",IF('DATA ENTRY'!D1108="","",IF(AND($DF$4='DATA ENTRY'!D1108),'DATA ENTRY'!G1108,"")))</f>
        <v/>
      </c>
      <c r="DY1109">
        <f t="shared" si="284"/>
        <v>0</v>
      </c>
      <c r="EB1109" t="str">
        <f t="shared" si="285"/>
        <v/>
      </c>
      <c r="EC1109" t="str">
        <f t="shared" si="286"/>
        <v/>
      </c>
      <c r="ED1109" s="224">
        <v>1103</v>
      </c>
      <c r="EE1109" s="3" t="str">
        <f>IF('DATA ENTRY'!CK1108="","",IF('DATA ENTRY'!B1108="","",IF(AND($EF$4='DATA ENTRY'!G1108,$EH$4='DATA ENTRY'!F1108),'DATA ENTRY'!B1108,"")))</f>
        <v/>
      </c>
      <c r="EF1109" s="3" t="str">
        <f>IF('DATA ENTRY'!CK1108="","",IF('DATA ENTRY'!C1108="","",IF(AND($EF$4='DATA ENTRY'!G1108,$EH$4='DATA ENTRY'!F1108),'DATA ENTRY'!C1108,"")))</f>
        <v/>
      </c>
      <c r="EG1109" s="4" t="str">
        <f>IF('DATA ENTRY'!CK1108="","",IF('DATA ENTRY'!I1108="","",IF(AND($EF$4='DATA ENTRY'!G1108,$EH$4='DATA ENTRY'!F1108),'DATA ENTRY'!I1108,"")))</f>
        <v/>
      </c>
      <c r="EH1109" s="4" t="str">
        <f>IF('DATA ENTRY'!CK1108="","",IF('DATA ENTRY'!CK1108="","",IF(AND($EF$4='DATA ENTRY'!G1108,$EH$4='DATA ENTRY'!F1108),'DATA ENTRY'!CK1108,"")))</f>
        <v/>
      </c>
      <c r="EI1109" s="3" t="str">
        <f>IF('DATA ENTRY'!CK1108="","",IF('DATA ENTRY'!N1108="","",IF(AND($EF$4='DATA ENTRY'!G1108,$EH$4='DATA ENTRY'!F1108),'DATA ENTRY'!N1108,"")))</f>
        <v/>
      </c>
      <c r="EJ1109" s="107" t="str">
        <f>IF('DATA ENTRY'!CK1108="","",IF('DATA ENTRY'!O1108="","",IF(AND($EF$4='DATA ENTRY'!G1108,$EH$4='DATA ENTRY'!F1108),'DATA ENTRY'!O1108,"")))</f>
        <v/>
      </c>
      <c r="EK1109" s="3" t="str">
        <f>IF('DATA ENTRY'!CK1108="","",IF('DATA ENTRY'!P1108="","",IF(AND($EF$4='DATA ENTRY'!G1108,$EH$4='DATA ENTRY'!F1108),'DATA ENTRY'!P1108,"")))</f>
        <v/>
      </c>
      <c r="EL1109" s="107" t="str">
        <f>IF('DATA ENTRY'!CK1108="","",IF('DATA ENTRY'!Q1108="","",IF(AND($EF$4='DATA ENTRY'!G1108,$EH$4='DATA ENTRY'!F1108),'DATA ENTRY'!Q1108,"")))</f>
        <v/>
      </c>
      <c r="EM1109" s="3" t="str">
        <f>IF('DATA ENTRY'!CK1108="","",IF('DATA ENTRY'!R1108="","",IF(AND($EF$4='DATA ENTRY'!G1108,$EH$4='DATA ENTRY'!F1108),'DATA ENTRY'!R1108,"")))</f>
        <v/>
      </c>
      <c r="EN1109" s="107" t="str">
        <f>IF('DATA ENTRY'!CK1108="","",IF('DATA ENTRY'!S1108="","",IF(AND($EF$4='DATA ENTRY'!G1108,$EH$4='DATA ENTRY'!F1108),'DATA ENTRY'!S1108,"")))</f>
        <v/>
      </c>
      <c r="EO1109" s="3" t="str">
        <f>IF('DATA ENTRY'!CK1108="","",IF('DATA ENTRY'!E1108="","",IF(AND($EF$4='DATA ENTRY'!G1108,$EH$4='DATA ENTRY'!F1108),'DATA ENTRY'!E1108,"")))</f>
        <v/>
      </c>
      <c r="EP1109" s="3" t="str">
        <f>IF('DATA ENTRY'!CK1108="","",IF('DATA ENTRY'!D1108="","",IF(AND($EF$4='DATA ENTRY'!G1108,$EH$4='DATA ENTRY'!F1108),'DATA ENTRY'!D1108,"")))</f>
        <v/>
      </c>
      <c r="EQ1109" s="3" t="str">
        <f>IF('DATA ENTRY'!CK1108="","",IF('DATA ENTRY'!W1108="","",IF(AND($EF$4='DATA ENTRY'!G1108,$EH$4='DATA ENTRY'!F1108),'DATA ENTRY'!W1108,"")))</f>
        <v/>
      </c>
      <c r="ER1109" s="3" t="str">
        <f>IF('DATA ENTRY'!CK1108="","",IF('DATA ENTRY'!X1108="","",IF(AND($EF$4='DATA ENTRY'!G1108,$EH$4='DATA ENTRY'!F1108),'DATA ENTRY'!X1108,"")))</f>
        <v/>
      </c>
      <c r="ES1109" s="108" t="str">
        <f t="shared" si="287"/>
        <v/>
      </c>
      <c r="ET1109" s="108" t="str">
        <f>IF('DATA ENTRY'!CK1108="","",IF('DATA ENTRY'!D1108="","",IF(AND($EF$4='DATA ENTRY'!G1108,$EH$4='DATA ENTRY'!F1108),'DATA ENTRY'!G1108,"")))</f>
        <v/>
      </c>
      <c r="EY1109">
        <f t="shared" si="288"/>
        <v>0</v>
      </c>
    </row>
    <row r="1110" spans="1:155">
      <c r="A1110" t="str">
        <f>IF(S1110=0,"",1+(MAX($A$7:A1109)))</f>
        <v/>
      </c>
      <c r="B1110" s="224">
        <v>1104</v>
      </c>
      <c r="C1110" s="3" t="str">
        <f>IF('DATA ENTRY'!CK1109="","",IF('DATA ENTRY'!B1109="","",IF($D$4="All Post",'DATA ENTRY'!B1109,IF(AND($D$4='DATA ENTRY'!CK1109),'DATA ENTRY'!B1109,""))))</f>
        <v/>
      </c>
      <c r="D1110" s="3" t="str">
        <f>IF('DATA ENTRY'!CK1109="","",IF('DATA ENTRY'!C1109="","",IF($D$4="All Post",'DATA ENTRY'!C1109,IF(AND($D$4='DATA ENTRY'!CK1109),'DATA ENTRY'!C1109,""))))</f>
        <v/>
      </c>
      <c r="E1110" s="4" t="str">
        <f>IF('DATA ENTRY'!CK1109="","",IF('DATA ENTRY'!I1109="","",IF($D$4="All Post",'DATA ENTRY'!I1109,IF(AND($D$4='DATA ENTRY'!CK1109),'DATA ENTRY'!I1109,""))))</f>
        <v/>
      </c>
      <c r="F1110" s="4" t="str">
        <f>IF('DATA ENTRY'!CK1109="","",IF('DATA ENTRY'!CK1109="","",IF($D$4="All Post",'DATA ENTRY'!CK1109,IF(AND($D$4='DATA ENTRY'!CK1109),'DATA ENTRY'!CK1109,""))))</f>
        <v/>
      </c>
      <c r="G1110" s="3" t="str">
        <f>IF('DATA ENTRY'!CK1109="","",IF('DATA ENTRY'!N1109="","",IF($D$4="All Post",'DATA ENTRY'!N1109,IF(AND($D$4='DATA ENTRY'!CK1109),'DATA ENTRY'!N1109,""))))</f>
        <v/>
      </c>
      <c r="H1110" s="107" t="str">
        <f>IF('DATA ENTRY'!CK1109="","",IF('DATA ENTRY'!O1109="","",IF($D$4="All Post",'DATA ENTRY'!O1109,IF(AND($D$4='DATA ENTRY'!CK1109),'DATA ENTRY'!O1109,""))))</f>
        <v/>
      </c>
      <c r="I1110" s="3" t="str">
        <f>IF('DATA ENTRY'!CK1109="","",IF('DATA ENTRY'!P1109="","",IF($D$4="All Post",'DATA ENTRY'!P1109,IF(AND($D$4='DATA ENTRY'!CK1109),'DATA ENTRY'!P1109,""))))</f>
        <v/>
      </c>
      <c r="J1110" s="107" t="str">
        <f>IF('DATA ENTRY'!CK1109="","",IF('DATA ENTRY'!Q1109="","",IF($D$4="All Post",'DATA ENTRY'!Q1109,IF(AND($D$4='DATA ENTRY'!CK1109),'DATA ENTRY'!Q1109,""))))</f>
        <v/>
      </c>
      <c r="K1110" s="3" t="str">
        <f>IF('DATA ENTRY'!CK1109="","",IF('DATA ENTRY'!R1109="","",IF($D$4="All Post",'DATA ENTRY'!R1109,IF(AND($D$4='DATA ENTRY'!CK1109),'DATA ENTRY'!R1109,""))))</f>
        <v/>
      </c>
      <c r="L1110" s="3" t="str">
        <f>IF('DATA ENTRY'!CK1109="","",IF('DATA ENTRY'!S1109="","",IF($D$4="All Post",'DATA ENTRY'!S1109,IF(AND($D$4='DATA ENTRY'!CK1109),'DATA ENTRY'!S1109,""))))</f>
        <v/>
      </c>
      <c r="M1110" s="3" t="str">
        <f>IF('DATA ENTRY'!CK1109="","",IF('DATA ENTRY'!E1109="","",IF($D$4="All Post",'DATA ENTRY'!E1109,IF(AND($D$4='DATA ENTRY'!CK1109),'DATA ENTRY'!E1109,""))))</f>
        <v/>
      </c>
      <c r="N1110" s="3" t="str">
        <f>IF('DATA ENTRY'!CK1109="","",IF('DATA ENTRY'!W1109="","",IF($D$4="All Post",'DATA ENTRY'!W1109,IF(AND($D$4='DATA ENTRY'!CK1109),'DATA ENTRY'!W1109,""))))</f>
        <v/>
      </c>
      <c r="O1110" s="3" t="str">
        <f>IF('DATA ENTRY'!CK1109="","",IF('DATA ENTRY'!X1109="","",IF($D$4="All Post",'DATA ENTRY'!X1109,IF(AND($D$4='DATA ENTRY'!CK1109),'DATA ENTRY'!X1109,""))))</f>
        <v/>
      </c>
      <c r="P1110" s="3" t="str">
        <f>IF('DATA ENTRY'!CK1109="","",IF('DATA ENTRY'!G1109="","",IF($D$4="All Post",'DATA ENTRY'!G1109,IF(AND($D$4='DATA ENTRY'!CK1109),'DATA ENTRY'!G1109,""))))</f>
        <v/>
      </c>
      <c r="S1110">
        <f t="shared" si="275"/>
        <v>0</v>
      </c>
      <c r="T1110" t="str">
        <f t="shared" si="276"/>
        <v/>
      </c>
      <c r="BZ1110" t="str">
        <f t="shared" si="277"/>
        <v/>
      </c>
      <c r="CA1110" t="str">
        <f t="shared" si="278"/>
        <v/>
      </c>
      <c r="CB1110" s="224">
        <v>1104</v>
      </c>
      <c r="CC1110" s="3" t="str">
        <f>IF('DATA ENTRY'!CK1109="","",IF('DATA ENTRY'!B1109="","",IF(AND($CD$4='DATA ENTRY'!CK1109,$CG$4='DATA ENTRY'!D1109),'DATA ENTRY'!B1109,"")))</f>
        <v/>
      </c>
      <c r="CD1110" s="3" t="str">
        <f>IF('DATA ENTRY'!CK1109="","",IF('DATA ENTRY'!C1109="","",IF(AND($CD$4='DATA ENTRY'!CK1109,$CG$4='DATA ENTRY'!D1109),'DATA ENTRY'!C1109,"")))</f>
        <v/>
      </c>
      <c r="CE1110" s="4" t="str">
        <f>IF('DATA ENTRY'!CK1109="","",IF('DATA ENTRY'!I1109="","",IF(AND($CD$4='DATA ENTRY'!CK1109,$CG$4='DATA ENTRY'!D1109),'DATA ENTRY'!I1109,"")))</f>
        <v/>
      </c>
      <c r="CF1110" s="4" t="str">
        <f>IF('DATA ENTRY'!CK1109="","",IF('DATA ENTRY'!CK1109="","",IF(AND($CD$4='DATA ENTRY'!CK1109,$CG$4='DATA ENTRY'!D1109),'DATA ENTRY'!CK1109,"")))</f>
        <v/>
      </c>
      <c r="CG1110" s="3" t="str">
        <f>IF('DATA ENTRY'!CK1109="","",IF('DATA ENTRY'!N1109="","",IF(AND($CD$4='DATA ENTRY'!CK1109,$CG$4='DATA ENTRY'!D1109),'DATA ENTRY'!N1109,"")))</f>
        <v/>
      </c>
      <c r="CH1110" s="107" t="str">
        <f>IF('DATA ENTRY'!CK1109="","",IF('DATA ENTRY'!O1109="","",IF(AND($CD$4='DATA ENTRY'!CK1109,$CG$4='DATA ENTRY'!D1109),'DATA ENTRY'!O1109,"")))</f>
        <v/>
      </c>
      <c r="CI1110" s="3" t="str">
        <f>IF('DATA ENTRY'!CK1109="","",IF('DATA ENTRY'!P1109="","",IF(AND($CD$4='DATA ENTRY'!CK1109,$CG$4='DATA ENTRY'!D1109),'DATA ENTRY'!P1109,"")))</f>
        <v/>
      </c>
      <c r="CJ1110" s="107" t="str">
        <f>IF('DATA ENTRY'!CK1109="","",IF('DATA ENTRY'!Q1109="","",IF(AND($CD$4='DATA ENTRY'!CK1109,$CG$4='DATA ENTRY'!D1109),'DATA ENTRY'!Q1109,"")))</f>
        <v/>
      </c>
      <c r="CK1110" s="3" t="str">
        <f>IF('DATA ENTRY'!CK1109="","",IF('DATA ENTRY'!R1109="","",IF(AND($CD$4='DATA ENTRY'!CK1109,$CG$4='DATA ENTRY'!D1109),'DATA ENTRY'!R1109,"")))</f>
        <v/>
      </c>
      <c r="CL1110" s="3" t="str">
        <f>IF('DATA ENTRY'!CK1109="","",IF('DATA ENTRY'!S1109="","",IF(AND($CD$4='DATA ENTRY'!CK1109,$CG$4='DATA ENTRY'!D1109),'DATA ENTRY'!S1109,"")))</f>
        <v/>
      </c>
      <c r="CM1110" s="3" t="str">
        <f>IF('DATA ENTRY'!CK1109="","",IF('DATA ENTRY'!E1109="","",IF(AND($CD$4='DATA ENTRY'!CK1109,$CG$4='DATA ENTRY'!D1109),'DATA ENTRY'!E1109,"")))</f>
        <v/>
      </c>
      <c r="CN1110" s="3" t="str">
        <f>IF('DATA ENTRY'!CK1109="","",IF('DATA ENTRY'!W1109="","",IF(AND($CD$4='DATA ENTRY'!CK1109,$CG$4='DATA ENTRY'!D1109),'DATA ENTRY'!W1109,"")))</f>
        <v/>
      </c>
      <c r="CO1110" s="3" t="str">
        <f>IF('DATA ENTRY'!CK1109="","",IF('DATA ENTRY'!X1109="","",IF(AND($CD$4='DATA ENTRY'!CK1109,$CG$4='DATA ENTRY'!D1109),'DATA ENTRY'!X1109,"")))</f>
        <v/>
      </c>
      <c r="CP1110" s="108" t="str">
        <f t="shared" si="279"/>
        <v/>
      </c>
      <c r="CQ1110" s="108" t="str">
        <f>IF('DATA ENTRY'!CK1109="","",IF('DATA ENTRY'!G1109="","",IF(AND($CD$4='DATA ENTRY'!CK1109,$CG$4='DATA ENTRY'!D1109),'DATA ENTRY'!G1109,"")))</f>
        <v/>
      </c>
      <c r="CR1110" s="230" t="str">
        <f>IF('DATA ENTRY'!CK1109="","",IF('DATA ENTRY'!D1109="","",IF(AND($CD$4='DATA ENTRY'!CK1109,$CG$4='DATA ENTRY'!D1109),'DATA ENTRY'!D1109,"")))</f>
        <v/>
      </c>
      <c r="CS1110">
        <f t="shared" si="280"/>
        <v>0</v>
      </c>
      <c r="CT1110">
        <f t="shared" si="281"/>
        <v>0</v>
      </c>
      <c r="CV1110" s="139"/>
      <c r="CX1110">
        <f t="shared" si="282"/>
        <v>0</v>
      </c>
      <c r="DB1110" t="str">
        <f t="shared" si="289"/>
        <v/>
      </c>
      <c r="DC1110" t="str">
        <f t="shared" si="290"/>
        <v/>
      </c>
      <c r="DD1110" s="224">
        <v>1104</v>
      </c>
      <c r="DE1110" s="3" t="str">
        <f>IF('DATA ENTRY'!CK1109="","",IF('DATA ENTRY'!B1109="","",IF(AND($DF$4='DATA ENTRY'!D1109),'DATA ENTRY'!B1109,"")))</f>
        <v/>
      </c>
      <c r="DF1110" s="3" t="str">
        <f>IF('DATA ENTRY'!CK1109="","",IF('DATA ENTRY'!C1109="","",IF(AND($DF$4='DATA ENTRY'!D1109),'DATA ENTRY'!C1109,"")))</f>
        <v/>
      </c>
      <c r="DG1110" s="4" t="str">
        <f>IF('DATA ENTRY'!CK1109="","",IF('DATA ENTRY'!I1109="","",IF(AND($DF$4='DATA ENTRY'!D1109),'DATA ENTRY'!I1109,"")))</f>
        <v/>
      </c>
      <c r="DH1110" s="4" t="str">
        <f>IF('DATA ENTRY'!CK1109="","",IF('DATA ENTRY'!CK1109="","",IF(AND($DF$4='DATA ENTRY'!D1109),'DATA ENTRY'!CK1109,"")))</f>
        <v/>
      </c>
      <c r="DI1110" s="3" t="str">
        <f>IF('DATA ENTRY'!CK1109="","",IF('DATA ENTRY'!N1109="","",IF(AND($DF$4='DATA ENTRY'!D1109),'DATA ENTRY'!N1109,"")))</f>
        <v/>
      </c>
      <c r="DJ1110" s="107" t="str">
        <f>IF('DATA ENTRY'!CK1109="","",IF('DATA ENTRY'!O1109="","",IF(AND($DF$4='DATA ENTRY'!D1109),'DATA ENTRY'!O1109,"")))</f>
        <v/>
      </c>
      <c r="DK1110" s="3" t="str">
        <f>IF('DATA ENTRY'!CK1109="","",IF('DATA ENTRY'!P1109="","",IF(AND($DF$4='DATA ENTRY'!D1109),'DATA ENTRY'!P1109,"")))</f>
        <v/>
      </c>
      <c r="DL1110" s="107" t="str">
        <f>IF('DATA ENTRY'!CK1109="","",IF('DATA ENTRY'!Q1109="","",IF(AND($DF$4='DATA ENTRY'!D1109),'DATA ENTRY'!Q1109,"")))</f>
        <v/>
      </c>
      <c r="DM1110" s="3" t="str">
        <f>IF('DATA ENTRY'!CK1109="","",IF('DATA ENTRY'!R1109="","",IF(AND($DF$4='DATA ENTRY'!D1109),'DATA ENTRY'!R1109,"")))</f>
        <v/>
      </c>
      <c r="DN1110" s="107" t="str">
        <f>IF('DATA ENTRY'!CK1109="","",IF('DATA ENTRY'!S1109="","",IF(AND($DF$4='DATA ENTRY'!D1109),'DATA ENTRY'!S1109,"")))</f>
        <v/>
      </c>
      <c r="DO1110" s="3" t="str">
        <f>IF('DATA ENTRY'!CK1109="","",IF('DATA ENTRY'!E1109="","",IF(AND($DF$4='DATA ENTRY'!D1109),'DATA ENTRY'!E1109,"")))</f>
        <v/>
      </c>
      <c r="DP1110" s="3" t="str">
        <f>IF('DATA ENTRY'!CK1109="","",IF('DATA ENTRY'!D1109="","",IF(AND($DF$4='DATA ENTRY'!D1109),'DATA ENTRY'!D1109,"")))</f>
        <v/>
      </c>
      <c r="DQ1110" s="3" t="str">
        <f>IF('DATA ENTRY'!CK1109="","",IF('DATA ENTRY'!W1109="","",IF(AND($DF$4='DATA ENTRY'!D1109),'DATA ENTRY'!W1109,"")))</f>
        <v/>
      </c>
      <c r="DR1110" s="3" t="str">
        <f>IF('DATA ENTRY'!CK1109="","",IF('DATA ENTRY'!X1109="","",IF(AND($DF$4='DATA ENTRY'!D1109),'DATA ENTRY'!X1109,"")))</f>
        <v/>
      </c>
      <c r="DS1110" s="108" t="str">
        <f t="shared" si="283"/>
        <v/>
      </c>
      <c r="DT1110" s="108" t="str">
        <f>IF('DATA ENTRY'!CK1109="","",IF('DATA ENTRY'!D1109="","",IF(AND($DF$4='DATA ENTRY'!D1109),'DATA ENTRY'!G1109,"")))</f>
        <v/>
      </c>
      <c r="DY1110">
        <f t="shared" si="284"/>
        <v>0</v>
      </c>
      <c r="EB1110" t="str">
        <f t="shared" si="285"/>
        <v/>
      </c>
      <c r="EC1110" t="str">
        <f t="shared" si="286"/>
        <v/>
      </c>
      <c r="ED1110" s="224">
        <v>1104</v>
      </c>
      <c r="EE1110" s="3" t="str">
        <f>IF('DATA ENTRY'!CK1109="","",IF('DATA ENTRY'!B1109="","",IF(AND($EF$4='DATA ENTRY'!G1109,$EH$4='DATA ENTRY'!F1109),'DATA ENTRY'!B1109,"")))</f>
        <v/>
      </c>
      <c r="EF1110" s="3" t="str">
        <f>IF('DATA ENTRY'!CK1109="","",IF('DATA ENTRY'!C1109="","",IF(AND($EF$4='DATA ENTRY'!G1109,$EH$4='DATA ENTRY'!F1109),'DATA ENTRY'!C1109,"")))</f>
        <v/>
      </c>
      <c r="EG1110" s="4" t="str">
        <f>IF('DATA ENTRY'!CK1109="","",IF('DATA ENTRY'!I1109="","",IF(AND($EF$4='DATA ENTRY'!G1109,$EH$4='DATA ENTRY'!F1109),'DATA ENTRY'!I1109,"")))</f>
        <v/>
      </c>
      <c r="EH1110" s="4" t="str">
        <f>IF('DATA ENTRY'!CK1109="","",IF('DATA ENTRY'!CK1109="","",IF(AND($EF$4='DATA ENTRY'!G1109,$EH$4='DATA ENTRY'!F1109),'DATA ENTRY'!CK1109,"")))</f>
        <v/>
      </c>
      <c r="EI1110" s="3" t="str">
        <f>IF('DATA ENTRY'!CK1109="","",IF('DATA ENTRY'!N1109="","",IF(AND($EF$4='DATA ENTRY'!G1109,$EH$4='DATA ENTRY'!F1109),'DATA ENTRY'!N1109,"")))</f>
        <v/>
      </c>
      <c r="EJ1110" s="107" t="str">
        <f>IF('DATA ENTRY'!CK1109="","",IF('DATA ENTRY'!O1109="","",IF(AND($EF$4='DATA ENTRY'!G1109,$EH$4='DATA ENTRY'!F1109),'DATA ENTRY'!O1109,"")))</f>
        <v/>
      </c>
      <c r="EK1110" s="3" t="str">
        <f>IF('DATA ENTRY'!CK1109="","",IF('DATA ENTRY'!P1109="","",IF(AND($EF$4='DATA ENTRY'!G1109,$EH$4='DATA ENTRY'!F1109),'DATA ENTRY'!P1109,"")))</f>
        <v/>
      </c>
      <c r="EL1110" s="107" t="str">
        <f>IF('DATA ENTRY'!CK1109="","",IF('DATA ENTRY'!Q1109="","",IF(AND($EF$4='DATA ENTRY'!G1109,$EH$4='DATA ENTRY'!F1109),'DATA ENTRY'!Q1109,"")))</f>
        <v/>
      </c>
      <c r="EM1110" s="3" t="str">
        <f>IF('DATA ENTRY'!CK1109="","",IF('DATA ENTRY'!R1109="","",IF(AND($EF$4='DATA ENTRY'!G1109,$EH$4='DATA ENTRY'!F1109),'DATA ENTRY'!R1109,"")))</f>
        <v/>
      </c>
      <c r="EN1110" s="107" t="str">
        <f>IF('DATA ENTRY'!CK1109="","",IF('DATA ENTRY'!S1109="","",IF(AND($EF$4='DATA ENTRY'!G1109,$EH$4='DATA ENTRY'!F1109),'DATA ENTRY'!S1109,"")))</f>
        <v/>
      </c>
      <c r="EO1110" s="3" t="str">
        <f>IF('DATA ENTRY'!CK1109="","",IF('DATA ENTRY'!E1109="","",IF(AND($EF$4='DATA ENTRY'!G1109,$EH$4='DATA ENTRY'!F1109),'DATA ENTRY'!E1109,"")))</f>
        <v/>
      </c>
      <c r="EP1110" s="3" t="str">
        <f>IF('DATA ENTRY'!CK1109="","",IF('DATA ENTRY'!D1109="","",IF(AND($EF$4='DATA ENTRY'!G1109,$EH$4='DATA ENTRY'!F1109),'DATA ENTRY'!D1109,"")))</f>
        <v/>
      </c>
      <c r="EQ1110" s="3" t="str">
        <f>IF('DATA ENTRY'!CK1109="","",IF('DATA ENTRY'!W1109="","",IF(AND($EF$4='DATA ENTRY'!G1109,$EH$4='DATA ENTRY'!F1109),'DATA ENTRY'!W1109,"")))</f>
        <v/>
      </c>
      <c r="ER1110" s="3" t="str">
        <f>IF('DATA ENTRY'!CK1109="","",IF('DATA ENTRY'!X1109="","",IF(AND($EF$4='DATA ENTRY'!G1109,$EH$4='DATA ENTRY'!F1109),'DATA ENTRY'!X1109,"")))</f>
        <v/>
      </c>
      <c r="ES1110" s="108" t="str">
        <f t="shared" si="287"/>
        <v/>
      </c>
      <c r="ET1110" s="108" t="str">
        <f>IF('DATA ENTRY'!CK1109="","",IF('DATA ENTRY'!D1109="","",IF(AND($EF$4='DATA ENTRY'!G1109,$EH$4='DATA ENTRY'!F1109),'DATA ENTRY'!G1109,"")))</f>
        <v/>
      </c>
      <c r="EY1110">
        <f t="shared" si="288"/>
        <v>0</v>
      </c>
    </row>
    <row r="1111" spans="1:155">
      <c r="A1111" t="str">
        <f>IF(S1111=0,"",1+(MAX($A$7:A1110)))</f>
        <v/>
      </c>
      <c r="B1111" s="224">
        <v>1105</v>
      </c>
      <c r="C1111" s="3" t="str">
        <f>IF('DATA ENTRY'!CK1110="","",IF('DATA ENTRY'!B1110="","",IF($D$4="All Post",'DATA ENTRY'!B1110,IF(AND($D$4='DATA ENTRY'!CK1110),'DATA ENTRY'!B1110,""))))</f>
        <v/>
      </c>
      <c r="D1111" s="3" t="str">
        <f>IF('DATA ENTRY'!CK1110="","",IF('DATA ENTRY'!C1110="","",IF($D$4="All Post",'DATA ENTRY'!C1110,IF(AND($D$4='DATA ENTRY'!CK1110),'DATA ENTRY'!C1110,""))))</f>
        <v/>
      </c>
      <c r="E1111" s="4" t="str">
        <f>IF('DATA ENTRY'!CK1110="","",IF('DATA ENTRY'!I1110="","",IF($D$4="All Post",'DATA ENTRY'!I1110,IF(AND($D$4='DATA ENTRY'!CK1110),'DATA ENTRY'!I1110,""))))</f>
        <v/>
      </c>
      <c r="F1111" s="4" t="str">
        <f>IF('DATA ENTRY'!CK1110="","",IF('DATA ENTRY'!CK1110="","",IF($D$4="All Post",'DATA ENTRY'!CK1110,IF(AND($D$4='DATA ENTRY'!CK1110),'DATA ENTRY'!CK1110,""))))</f>
        <v/>
      </c>
      <c r="G1111" s="3" t="str">
        <f>IF('DATA ENTRY'!CK1110="","",IF('DATA ENTRY'!N1110="","",IF($D$4="All Post",'DATA ENTRY'!N1110,IF(AND($D$4='DATA ENTRY'!CK1110),'DATA ENTRY'!N1110,""))))</f>
        <v/>
      </c>
      <c r="H1111" s="107" t="str">
        <f>IF('DATA ENTRY'!CK1110="","",IF('DATA ENTRY'!O1110="","",IF($D$4="All Post",'DATA ENTRY'!O1110,IF(AND($D$4='DATA ENTRY'!CK1110),'DATA ENTRY'!O1110,""))))</f>
        <v/>
      </c>
      <c r="I1111" s="3" t="str">
        <f>IF('DATA ENTRY'!CK1110="","",IF('DATA ENTRY'!P1110="","",IF($D$4="All Post",'DATA ENTRY'!P1110,IF(AND($D$4='DATA ENTRY'!CK1110),'DATA ENTRY'!P1110,""))))</f>
        <v/>
      </c>
      <c r="J1111" s="107" t="str">
        <f>IF('DATA ENTRY'!CK1110="","",IF('DATA ENTRY'!Q1110="","",IF($D$4="All Post",'DATA ENTRY'!Q1110,IF(AND($D$4='DATA ENTRY'!CK1110),'DATA ENTRY'!Q1110,""))))</f>
        <v/>
      </c>
      <c r="K1111" s="3" t="str">
        <f>IF('DATA ENTRY'!CK1110="","",IF('DATA ENTRY'!R1110="","",IF($D$4="All Post",'DATA ENTRY'!R1110,IF(AND($D$4='DATA ENTRY'!CK1110),'DATA ENTRY'!R1110,""))))</f>
        <v/>
      </c>
      <c r="L1111" s="3" t="str">
        <f>IF('DATA ENTRY'!CK1110="","",IF('DATA ENTRY'!S1110="","",IF($D$4="All Post",'DATA ENTRY'!S1110,IF(AND($D$4='DATA ENTRY'!CK1110),'DATA ENTRY'!S1110,""))))</f>
        <v/>
      </c>
      <c r="M1111" s="3" t="str">
        <f>IF('DATA ENTRY'!CK1110="","",IF('DATA ENTRY'!E1110="","",IF($D$4="All Post",'DATA ENTRY'!E1110,IF(AND($D$4='DATA ENTRY'!CK1110),'DATA ENTRY'!E1110,""))))</f>
        <v/>
      </c>
      <c r="N1111" s="3" t="str">
        <f>IF('DATA ENTRY'!CK1110="","",IF('DATA ENTRY'!W1110="","",IF($D$4="All Post",'DATA ENTRY'!W1110,IF(AND($D$4='DATA ENTRY'!CK1110),'DATA ENTRY'!W1110,""))))</f>
        <v/>
      </c>
      <c r="O1111" s="3" t="str">
        <f>IF('DATA ENTRY'!CK1110="","",IF('DATA ENTRY'!X1110="","",IF($D$4="All Post",'DATA ENTRY'!X1110,IF(AND($D$4='DATA ENTRY'!CK1110),'DATA ENTRY'!X1110,""))))</f>
        <v/>
      </c>
      <c r="P1111" s="3" t="str">
        <f>IF('DATA ENTRY'!CK1110="","",IF('DATA ENTRY'!G1110="","",IF($D$4="All Post",'DATA ENTRY'!G1110,IF(AND($D$4='DATA ENTRY'!CK1110),'DATA ENTRY'!G1110,""))))</f>
        <v/>
      </c>
      <c r="S1111">
        <f t="shared" si="275"/>
        <v>0</v>
      </c>
      <c r="T1111" t="str">
        <f t="shared" si="276"/>
        <v/>
      </c>
      <c r="BZ1111" t="str">
        <f t="shared" si="277"/>
        <v/>
      </c>
      <c r="CA1111" t="str">
        <f t="shared" si="278"/>
        <v/>
      </c>
      <c r="CB1111" s="224">
        <v>1105</v>
      </c>
      <c r="CC1111" s="3" t="str">
        <f>IF('DATA ENTRY'!CK1110="","",IF('DATA ENTRY'!B1110="","",IF(AND($CD$4='DATA ENTRY'!CK1110,$CG$4='DATA ENTRY'!D1110),'DATA ENTRY'!B1110,"")))</f>
        <v/>
      </c>
      <c r="CD1111" s="3" t="str">
        <f>IF('DATA ENTRY'!CK1110="","",IF('DATA ENTRY'!C1110="","",IF(AND($CD$4='DATA ENTRY'!CK1110,$CG$4='DATA ENTRY'!D1110),'DATA ENTRY'!C1110,"")))</f>
        <v/>
      </c>
      <c r="CE1111" s="4" t="str">
        <f>IF('DATA ENTRY'!CK1110="","",IF('DATA ENTRY'!I1110="","",IF(AND($CD$4='DATA ENTRY'!CK1110,$CG$4='DATA ENTRY'!D1110),'DATA ENTRY'!I1110,"")))</f>
        <v/>
      </c>
      <c r="CF1111" s="4" t="str">
        <f>IF('DATA ENTRY'!CK1110="","",IF('DATA ENTRY'!CK1110="","",IF(AND($CD$4='DATA ENTRY'!CK1110,$CG$4='DATA ENTRY'!D1110),'DATA ENTRY'!CK1110,"")))</f>
        <v/>
      </c>
      <c r="CG1111" s="3" t="str">
        <f>IF('DATA ENTRY'!CK1110="","",IF('DATA ENTRY'!N1110="","",IF(AND($CD$4='DATA ENTRY'!CK1110,$CG$4='DATA ENTRY'!D1110),'DATA ENTRY'!N1110,"")))</f>
        <v/>
      </c>
      <c r="CH1111" s="107" t="str">
        <f>IF('DATA ENTRY'!CK1110="","",IF('DATA ENTRY'!O1110="","",IF(AND($CD$4='DATA ENTRY'!CK1110,$CG$4='DATA ENTRY'!D1110),'DATA ENTRY'!O1110,"")))</f>
        <v/>
      </c>
      <c r="CI1111" s="3" t="str">
        <f>IF('DATA ENTRY'!CK1110="","",IF('DATA ENTRY'!P1110="","",IF(AND($CD$4='DATA ENTRY'!CK1110,$CG$4='DATA ENTRY'!D1110),'DATA ENTRY'!P1110,"")))</f>
        <v/>
      </c>
      <c r="CJ1111" s="107" t="str">
        <f>IF('DATA ENTRY'!CK1110="","",IF('DATA ENTRY'!Q1110="","",IF(AND($CD$4='DATA ENTRY'!CK1110,$CG$4='DATA ENTRY'!D1110),'DATA ENTRY'!Q1110,"")))</f>
        <v/>
      </c>
      <c r="CK1111" s="3" t="str">
        <f>IF('DATA ENTRY'!CK1110="","",IF('DATA ENTRY'!R1110="","",IF(AND($CD$4='DATA ENTRY'!CK1110,$CG$4='DATA ENTRY'!D1110),'DATA ENTRY'!R1110,"")))</f>
        <v/>
      </c>
      <c r="CL1111" s="3" t="str">
        <f>IF('DATA ENTRY'!CK1110="","",IF('DATA ENTRY'!S1110="","",IF(AND($CD$4='DATA ENTRY'!CK1110,$CG$4='DATA ENTRY'!D1110),'DATA ENTRY'!S1110,"")))</f>
        <v/>
      </c>
      <c r="CM1111" s="3" t="str">
        <f>IF('DATA ENTRY'!CK1110="","",IF('DATA ENTRY'!E1110="","",IF(AND($CD$4='DATA ENTRY'!CK1110,$CG$4='DATA ENTRY'!D1110),'DATA ENTRY'!E1110,"")))</f>
        <v/>
      </c>
      <c r="CN1111" s="3" t="str">
        <f>IF('DATA ENTRY'!CK1110="","",IF('DATA ENTRY'!W1110="","",IF(AND($CD$4='DATA ENTRY'!CK1110,$CG$4='DATA ENTRY'!D1110),'DATA ENTRY'!W1110,"")))</f>
        <v/>
      </c>
      <c r="CO1111" s="3" t="str">
        <f>IF('DATA ENTRY'!CK1110="","",IF('DATA ENTRY'!X1110="","",IF(AND($CD$4='DATA ENTRY'!CK1110,$CG$4='DATA ENTRY'!D1110),'DATA ENTRY'!X1110,"")))</f>
        <v/>
      </c>
      <c r="CP1111" s="108" t="str">
        <f t="shared" si="279"/>
        <v/>
      </c>
      <c r="CQ1111" s="108" t="str">
        <f>IF('DATA ENTRY'!CK1110="","",IF('DATA ENTRY'!G1110="","",IF(AND($CD$4='DATA ENTRY'!CK1110,$CG$4='DATA ENTRY'!D1110),'DATA ENTRY'!G1110,"")))</f>
        <v/>
      </c>
      <c r="CR1111" s="230" t="str">
        <f>IF('DATA ENTRY'!CK1110="","",IF('DATA ENTRY'!D1110="","",IF(AND($CD$4='DATA ENTRY'!CK1110,$CG$4='DATA ENTRY'!D1110),'DATA ENTRY'!D1110,"")))</f>
        <v/>
      </c>
      <c r="CS1111">
        <f t="shared" si="280"/>
        <v>0</v>
      </c>
      <c r="CT1111">
        <f t="shared" si="281"/>
        <v>0</v>
      </c>
      <c r="CV1111" s="139"/>
      <c r="CX1111">
        <f t="shared" si="282"/>
        <v>0</v>
      </c>
      <c r="DB1111" t="str">
        <f t="shared" si="289"/>
        <v/>
      </c>
      <c r="DC1111" t="str">
        <f t="shared" si="290"/>
        <v/>
      </c>
      <c r="DD1111" s="224">
        <v>1105</v>
      </c>
      <c r="DE1111" s="3" t="str">
        <f>IF('DATA ENTRY'!CK1110="","",IF('DATA ENTRY'!B1110="","",IF(AND($DF$4='DATA ENTRY'!D1110),'DATA ENTRY'!B1110,"")))</f>
        <v/>
      </c>
      <c r="DF1111" s="3" t="str">
        <f>IF('DATA ENTRY'!CK1110="","",IF('DATA ENTRY'!C1110="","",IF(AND($DF$4='DATA ENTRY'!D1110),'DATA ENTRY'!C1110,"")))</f>
        <v/>
      </c>
      <c r="DG1111" s="4" t="str">
        <f>IF('DATA ENTRY'!CK1110="","",IF('DATA ENTRY'!I1110="","",IF(AND($DF$4='DATA ENTRY'!D1110),'DATA ENTRY'!I1110,"")))</f>
        <v/>
      </c>
      <c r="DH1111" s="4" t="str">
        <f>IF('DATA ENTRY'!CK1110="","",IF('DATA ENTRY'!CK1110="","",IF(AND($DF$4='DATA ENTRY'!D1110),'DATA ENTRY'!CK1110,"")))</f>
        <v/>
      </c>
      <c r="DI1111" s="3" t="str">
        <f>IF('DATA ENTRY'!CK1110="","",IF('DATA ENTRY'!N1110="","",IF(AND($DF$4='DATA ENTRY'!D1110),'DATA ENTRY'!N1110,"")))</f>
        <v/>
      </c>
      <c r="DJ1111" s="107" t="str">
        <f>IF('DATA ENTRY'!CK1110="","",IF('DATA ENTRY'!O1110="","",IF(AND($DF$4='DATA ENTRY'!D1110),'DATA ENTRY'!O1110,"")))</f>
        <v/>
      </c>
      <c r="DK1111" s="3" t="str">
        <f>IF('DATA ENTRY'!CK1110="","",IF('DATA ENTRY'!P1110="","",IF(AND($DF$4='DATA ENTRY'!D1110),'DATA ENTRY'!P1110,"")))</f>
        <v/>
      </c>
      <c r="DL1111" s="107" t="str">
        <f>IF('DATA ENTRY'!CK1110="","",IF('DATA ENTRY'!Q1110="","",IF(AND($DF$4='DATA ENTRY'!D1110),'DATA ENTRY'!Q1110,"")))</f>
        <v/>
      </c>
      <c r="DM1111" s="3" t="str">
        <f>IF('DATA ENTRY'!CK1110="","",IF('DATA ENTRY'!R1110="","",IF(AND($DF$4='DATA ENTRY'!D1110),'DATA ENTRY'!R1110,"")))</f>
        <v/>
      </c>
      <c r="DN1111" s="107" t="str">
        <f>IF('DATA ENTRY'!CK1110="","",IF('DATA ENTRY'!S1110="","",IF(AND($DF$4='DATA ENTRY'!D1110),'DATA ENTRY'!S1110,"")))</f>
        <v/>
      </c>
      <c r="DO1111" s="3" t="str">
        <f>IF('DATA ENTRY'!CK1110="","",IF('DATA ENTRY'!E1110="","",IF(AND($DF$4='DATA ENTRY'!D1110),'DATA ENTRY'!E1110,"")))</f>
        <v/>
      </c>
      <c r="DP1111" s="3" t="str">
        <f>IF('DATA ENTRY'!CK1110="","",IF('DATA ENTRY'!D1110="","",IF(AND($DF$4='DATA ENTRY'!D1110),'DATA ENTRY'!D1110,"")))</f>
        <v/>
      </c>
      <c r="DQ1111" s="3" t="str">
        <f>IF('DATA ENTRY'!CK1110="","",IF('DATA ENTRY'!W1110="","",IF(AND($DF$4='DATA ENTRY'!D1110),'DATA ENTRY'!W1110,"")))</f>
        <v/>
      </c>
      <c r="DR1111" s="3" t="str">
        <f>IF('DATA ENTRY'!CK1110="","",IF('DATA ENTRY'!X1110="","",IF(AND($DF$4='DATA ENTRY'!D1110),'DATA ENTRY'!X1110,"")))</f>
        <v/>
      </c>
      <c r="DS1111" s="108" t="str">
        <f t="shared" si="283"/>
        <v/>
      </c>
      <c r="DT1111" s="108" t="str">
        <f>IF('DATA ENTRY'!CK1110="","",IF('DATA ENTRY'!D1110="","",IF(AND($DF$4='DATA ENTRY'!D1110),'DATA ENTRY'!G1110,"")))</f>
        <v/>
      </c>
      <c r="DY1111">
        <f t="shared" si="284"/>
        <v>0</v>
      </c>
      <c r="EB1111" t="str">
        <f t="shared" si="285"/>
        <v/>
      </c>
      <c r="EC1111" t="str">
        <f t="shared" si="286"/>
        <v/>
      </c>
      <c r="ED1111" s="224">
        <v>1105</v>
      </c>
      <c r="EE1111" s="3" t="str">
        <f>IF('DATA ENTRY'!CK1110="","",IF('DATA ENTRY'!B1110="","",IF(AND($EF$4='DATA ENTRY'!G1110,$EH$4='DATA ENTRY'!F1110),'DATA ENTRY'!B1110,"")))</f>
        <v/>
      </c>
      <c r="EF1111" s="3" t="str">
        <f>IF('DATA ENTRY'!CK1110="","",IF('DATA ENTRY'!C1110="","",IF(AND($EF$4='DATA ENTRY'!G1110,$EH$4='DATA ENTRY'!F1110),'DATA ENTRY'!C1110,"")))</f>
        <v/>
      </c>
      <c r="EG1111" s="4" t="str">
        <f>IF('DATA ENTRY'!CK1110="","",IF('DATA ENTRY'!I1110="","",IF(AND($EF$4='DATA ENTRY'!G1110,$EH$4='DATA ENTRY'!F1110),'DATA ENTRY'!I1110,"")))</f>
        <v/>
      </c>
      <c r="EH1111" s="4" t="str">
        <f>IF('DATA ENTRY'!CK1110="","",IF('DATA ENTRY'!CK1110="","",IF(AND($EF$4='DATA ENTRY'!G1110,$EH$4='DATA ENTRY'!F1110),'DATA ENTRY'!CK1110,"")))</f>
        <v/>
      </c>
      <c r="EI1111" s="3" t="str">
        <f>IF('DATA ENTRY'!CK1110="","",IF('DATA ENTRY'!N1110="","",IF(AND($EF$4='DATA ENTRY'!G1110,$EH$4='DATA ENTRY'!F1110),'DATA ENTRY'!N1110,"")))</f>
        <v/>
      </c>
      <c r="EJ1111" s="107" t="str">
        <f>IF('DATA ENTRY'!CK1110="","",IF('DATA ENTRY'!O1110="","",IF(AND($EF$4='DATA ENTRY'!G1110,$EH$4='DATA ENTRY'!F1110),'DATA ENTRY'!O1110,"")))</f>
        <v/>
      </c>
      <c r="EK1111" s="3" t="str">
        <f>IF('DATA ENTRY'!CK1110="","",IF('DATA ENTRY'!P1110="","",IF(AND($EF$4='DATA ENTRY'!G1110,$EH$4='DATA ENTRY'!F1110),'DATA ENTRY'!P1110,"")))</f>
        <v/>
      </c>
      <c r="EL1111" s="107" t="str">
        <f>IF('DATA ENTRY'!CK1110="","",IF('DATA ENTRY'!Q1110="","",IF(AND($EF$4='DATA ENTRY'!G1110,$EH$4='DATA ENTRY'!F1110),'DATA ENTRY'!Q1110,"")))</f>
        <v/>
      </c>
      <c r="EM1111" s="3" t="str">
        <f>IF('DATA ENTRY'!CK1110="","",IF('DATA ENTRY'!R1110="","",IF(AND($EF$4='DATA ENTRY'!G1110,$EH$4='DATA ENTRY'!F1110),'DATA ENTRY'!R1110,"")))</f>
        <v/>
      </c>
      <c r="EN1111" s="107" t="str">
        <f>IF('DATA ENTRY'!CK1110="","",IF('DATA ENTRY'!S1110="","",IF(AND($EF$4='DATA ENTRY'!G1110,$EH$4='DATA ENTRY'!F1110),'DATA ENTRY'!S1110,"")))</f>
        <v/>
      </c>
      <c r="EO1111" s="3" t="str">
        <f>IF('DATA ENTRY'!CK1110="","",IF('DATA ENTRY'!E1110="","",IF(AND($EF$4='DATA ENTRY'!G1110,$EH$4='DATA ENTRY'!F1110),'DATA ENTRY'!E1110,"")))</f>
        <v/>
      </c>
      <c r="EP1111" s="3" t="str">
        <f>IF('DATA ENTRY'!CK1110="","",IF('DATA ENTRY'!D1110="","",IF(AND($EF$4='DATA ENTRY'!G1110,$EH$4='DATA ENTRY'!F1110),'DATA ENTRY'!D1110,"")))</f>
        <v/>
      </c>
      <c r="EQ1111" s="3" t="str">
        <f>IF('DATA ENTRY'!CK1110="","",IF('DATA ENTRY'!W1110="","",IF(AND($EF$4='DATA ENTRY'!G1110,$EH$4='DATA ENTRY'!F1110),'DATA ENTRY'!W1110,"")))</f>
        <v/>
      </c>
      <c r="ER1111" s="3" t="str">
        <f>IF('DATA ENTRY'!CK1110="","",IF('DATA ENTRY'!X1110="","",IF(AND($EF$4='DATA ENTRY'!G1110,$EH$4='DATA ENTRY'!F1110),'DATA ENTRY'!X1110,"")))</f>
        <v/>
      </c>
      <c r="ES1111" s="108" t="str">
        <f t="shared" si="287"/>
        <v/>
      </c>
      <c r="ET1111" s="108" t="str">
        <f>IF('DATA ENTRY'!CK1110="","",IF('DATA ENTRY'!D1110="","",IF(AND($EF$4='DATA ENTRY'!G1110,$EH$4='DATA ENTRY'!F1110),'DATA ENTRY'!G1110,"")))</f>
        <v/>
      </c>
      <c r="EY1111">
        <f t="shared" si="288"/>
        <v>0</v>
      </c>
    </row>
    <row r="1112" spans="1:155">
      <c r="A1112" t="str">
        <f>IF(S1112=0,"",1+(MAX($A$7:A1111)))</f>
        <v/>
      </c>
      <c r="B1112" s="224">
        <v>1106</v>
      </c>
      <c r="C1112" s="3" t="str">
        <f>IF('DATA ENTRY'!CK1111="","",IF('DATA ENTRY'!B1111="","",IF($D$4="All Post",'DATA ENTRY'!B1111,IF(AND($D$4='DATA ENTRY'!CK1111),'DATA ENTRY'!B1111,""))))</f>
        <v/>
      </c>
      <c r="D1112" s="3" t="str">
        <f>IF('DATA ENTRY'!CK1111="","",IF('DATA ENTRY'!C1111="","",IF($D$4="All Post",'DATA ENTRY'!C1111,IF(AND($D$4='DATA ENTRY'!CK1111),'DATA ENTRY'!C1111,""))))</f>
        <v/>
      </c>
      <c r="E1112" s="4" t="str">
        <f>IF('DATA ENTRY'!CK1111="","",IF('DATA ENTRY'!I1111="","",IF($D$4="All Post",'DATA ENTRY'!I1111,IF(AND($D$4='DATA ENTRY'!CK1111),'DATA ENTRY'!I1111,""))))</f>
        <v/>
      </c>
      <c r="F1112" s="4" t="str">
        <f>IF('DATA ENTRY'!CK1111="","",IF('DATA ENTRY'!CK1111="","",IF($D$4="All Post",'DATA ENTRY'!CK1111,IF(AND($D$4='DATA ENTRY'!CK1111),'DATA ENTRY'!CK1111,""))))</f>
        <v/>
      </c>
      <c r="G1112" s="3" t="str">
        <f>IF('DATA ENTRY'!CK1111="","",IF('DATA ENTRY'!N1111="","",IF($D$4="All Post",'DATA ENTRY'!N1111,IF(AND($D$4='DATA ENTRY'!CK1111),'DATA ENTRY'!N1111,""))))</f>
        <v/>
      </c>
      <c r="H1112" s="107" t="str">
        <f>IF('DATA ENTRY'!CK1111="","",IF('DATA ENTRY'!O1111="","",IF($D$4="All Post",'DATA ENTRY'!O1111,IF(AND($D$4='DATA ENTRY'!CK1111),'DATA ENTRY'!O1111,""))))</f>
        <v/>
      </c>
      <c r="I1112" s="3" t="str">
        <f>IF('DATA ENTRY'!CK1111="","",IF('DATA ENTRY'!P1111="","",IF($D$4="All Post",'DATA ENTRY'!P1111,IF(AND($D$4='DATA ENTRY'!CK1111),'DATA ENTRY'!P1111,""))))</f>
        <v/>
      </c>
      <c r="J1112" s="107" t="str">
        <f>IF('DATA ENTRY'!CK1111="","",IF('DATA ENTRY'!Q1111="","",IF($D$4="All Post",'DATA ENTRY'!Q1111,IF(AND($D$4='DATA ENTRY'!CK1111),'DATA ENTRY'!Q1111,""))))</f>
        <v/>
      </c>
      <c r="K1112" s="3" t="str">
        <f>IF('DATA ENTRY'!CK1111="","",IF('DATA ENTRY'!R1111="","",IF($D$4="All Post",'DATA ENTRY'!R1111,IF(AND($D$4='DATA ENTRY'!CK1111),'DATA ENTRY'!R1111,""))))</f>
        <v/>
      </c>
      <c r="L1112" s="3" t="str">
        <f>IF('DATA ENTRY'!CK1111="","",IF('DATA ENTRY'!S1111="","",IF($D$4="All Post",'DATA ENTRY'!S1111,IF(AND($D$4='DATA ENTRY'!CK1111),'DATA ENTRY'!S1111,""))))</f>
        <v/>
      </c>
      <c r="M1112" s="3" t="str">
        <f>IF('DATA ENTRY'!CK1111="","",IF('DATA ENTRY'!E1111="","",IF($D$4="All Post",'DATA ENTRY'!E1111,IF(AND($D$4='DATA ENTRY'!CK1111),'DATA ENTRY'!E1111,""))))</f>
        <v/>
      </c>
      <c r="N1112" s="3" t="str">
        <f>IF('DATA ENTRY'!CK1111="","",IF('DATA ENTRY'!W1111="","",IF($D$4="All Post",'DATA ENTRY'!W1111,IF(AND($D$4='DATA ENTRY'!CK1111),'DATA ENTRY'!W1111,""))))</f>
        <v/>
      </c>
      <c r="O1112" s="3" t="str">
        <f>IF('DATA ENTRY'!CK1111="","",IF('DATA ENTRY'!X1111="","",IF($D$4="All Post",'DATA ENTRY'!X1111,IF(AND($D$4='DATA ENTRY'!CK1111),'DATA ENTRY'!X1111,""))))</f>
        <v/>
      </c>
      <c r="P1112" s="3" t="str">
        <f>IF('DATA ENTRY'!CK1111="","",IF('DATA ENTRY'!G1111="","",IF($D$4="All Post",'DATA ENTRY'!G1111,IF(AND($D$4='DATA ENTRY'!CK1111),'DATA ENTRY'!G1111,""))))</f>
        <v/>
      </c>
      <c r="S1112">
        <f t="shared" si="275"/>
        <v>0</v>
      </c>
      <c r="T1112" t="str">
        <f t="shared" si="276"/>
        <v/>
      </c>
      <c r="BZ1112" t="str">
        <f t="shared" si="277"/>
        <v/>
      </c>
      <c r="CA1112" t="str">
        <f t="shared" si="278"/>
        <v/>
      </c>
      <c r="CB1112" s="224">
        <v>1106</v>
      </c>
      <c r="CC1112" s="3" t="str">
        <f>IF('DATA ENTRY'!CK1111="","",IF('DATA ENTRY'!B1111="","",IF(AND($CD$4='DATA ENTRY'!CK1111,$CG$4='DATA ENTRY'!D1111),'DATA ENTRY'!B1111,"")))</f>
        <v/>
      </c>
      <c r="CD1112" s="3" t="str">
        <f>IF('DATA ENTRY'!CK1111="","",IF('DATA ENTRY'!C1111="","",IF(AND($CD$4='DATA ENTRY'!CK1111,$CG$4='DATA ENTRY'!D1111),'DATA ENTRY'!C1111,"")))</f>
        <v/>
      </c>
      <c r="CE1112" s="4" t="str">
        <f>IF('DATA ENTRY'!CK1111="","",IF('DATA ENTRY'!I1111="","",IF(AND($CD$4='DATA ENTRY'!CK1111,$CG$4='DATA ENTRY'!D1111),'DATA ENTRY'!I1111,"")))</f>
        <v/>
      </c>
      <c r="CF1112" s="4" t="str">
        <f>IF('DATA ENTRY'!CK1111="","",IF('DATA ENTRY'!CK1111="","",IF(AND($CD$4='DATA ENTRY'!CK1111,$CG$4='DATA ENTRY'!D1111),'DATA ENTRY'!CK1111,"")))</f>
        <v/>
      </c>
      <c r="CG1112" s="3" t="str">
        <f>IF('DATA ENTRY'!CK1111="","",IF('DATA ENTRY'!N1111="","",IF(AND($CD$4='DATA ENTRY'!CK1111,$CG$4='DATA ENTRY'!D1111),'DATA ENTRY'!N1111,"")))</f>
        <v/>
      </c>
      <c r="CH1112" s="107" t="str">
        <f>IF('DATA ENTRY'!CK1111="","",IF('DATA ENTRY'!O1111="","",IF(AND($CD$4='DATA ENTRY'!CK1111,$CG$4='DATA ENTRY'!D1111),'DATA ENTRY'!O1111,"")))</f>
        <v/>
      </c>
      <c r="CI1112" s="3" t="str">
        <f>IF('DATA ENTRY'!CK1111="","",IF('DATA ENTRY'!P1111="","",IF(AND($CD$4='DATA ENTRY'!CK1111,$CG$4='DATA ENTRY'!D1111),'DATA ENTRY'!P1111,"")))</f>
        <v/>
      </c>
      <c r="CJ1112" s="107" t="str">
        <f>IF('DATA ENTRY'!CK1111="","",IF('DATA ENTRY'!Q1111="","",IF(AND($CD$4='DATA ENTRY'!CK1111,$CG$4='DATA ENTRY'!D1111),'DATA ENTRY'!Q1111,"")))</f>
        <v/>
      </c>
      <c r="CK1112" s="3" t="str">
        <f>IF('DATA ENTRY'!CK1111="","",IF('DATA ENTRY'!R1111="","",IF(AND($CD$4='DATA ENTRY'!CK1111,$CG$4='DATA ENTRY'!D1111),'DATA ENTRY'!R1111,"")))</f>
        <v/>
      </c>
      <c r="CL1112" s="3" t="str">
        <f>IF('DATA ENTRY'!CK1111="","",IF('DATA ENTRY'!S1111="","",IF(AND($CD$4='DATA ENTRY'!CK1111,$CG$4='DATA ENTRY'!D1111),'DATA ENTRY'!S1111,"")))</f>
        <v/>
      </c>
      <c r="CM1112" s="3" t="str">
        <f>IF('DATA ENTRY'!CK1111="","",IF('DATA ENTRY'!E1111="","",IF(AND($CD$4='DATA ENTRY'!CK1111,$CG$4='DATA ENTRY'!D1111),'DATA ENTRY'!E1111,"")))</f>
        <v/>
      </c>
      <c r="CN1112" s="3" t="str">
        <f>IF('DATA ENTRY'!CK1111="","",IF('DATA ENTRY'!W1111="","",IF(AND($CD$4='DATA ENTRY'!CK1111,$CG$4='DATA ENTRY'!D1111),'DATA ENTRY'!W1111,"")))</f>
        <v/>
      </c>
      <c r="CO1112" s="3" t="str">
        <f>IF('DATA ENTRY'!CK1111="","",IF('DATA ENTRY'!X1111="","",IF(AND($CD$4='DATA ENTRY'!CK1111,$CG$4='DATA ENTRY'!D1111),'DATA ENTRY'!X1111,"")))</f>
        <v/>
      </c>
      <c r="CP1112" s="108" t="str">
        <f t="shared" si="279"/>
        <v/>
      </c>
      <c r="CQ1112" s="108" t="str">
        <f>IF('DATA ENTRY'!CK1111="","",IF('DATA ENTRY'!G1111="","",IF(AND($CD$4='DATA ENTRY'!CK1111,$CG$4='DATA ENTRY'!D1111),'DATA ENTRY'!G1111,"")))</f>
        <v/>
      </c>
      <c r="CR1112" s="230" t="str">
        <f>IF('DATA ENTRY'!CK1111="","",IF('DATA ENTRY'!D1111="","",IF(AND($CD$4='DATA ENTRY'!CK1111,$CG$4='DATA ENTRY'!D1111),'DATA ENTRY'!D1111,"")))</f>
        <v/>
      </c>
      <c r="CS1112">
        <f t="shared" si="280"/>
        <v>0</v>
      </c>
      <c r="CT1112">
        <f t="shared" si="281"/>
        <v>0</v>
      </c>
      <c r="CV1112" s="139"/>
      <c r="CX1112">
        <f t="shared" si="282"/>
        <v>0</v>
      </c>
      <c r="DB1112" t="str">
        <f t="shared" si="289"/>
        <v/>
      </c>
      <c r="DC1112" t="str">
        <f t="shared" si="290"/>
        <v/>
      </c>
      <c r="DD1112" s="224">
        <v>1106</v>
      </c>
      <c r="DE1112" s="3" t="str">
        <f>IF('DATA ENTRY'!CK1111="","",IF('DATA ENTRY'!B1111="","",IF(AND($DF$4='DATA ENTRY'!D1111),'DATA ENTRY'!B1111,"")))</f>
        <v/>
      </c>
      <c r="DF1112" s="3" t="str">
        <f>IF('DATA ENTRY'!CK1111="","",IF('DATA ENTRY'!C1111="","",IF(AND($DF$4='DATA ENTRY'!D1111),'DATA ENTRY'!C1111,"")))</f>
        <v/>
      </c>
      <c r="DG1112" s="4" t="str">
        <f>IF('DATA ENTRY'!CK1111="","",IF('DATA ENTRY'!I1111="","",IF(AND($DF$4='DATA ENTRY'!D1111),'DATA ENTRY'!I1111,"")))</f>
        <v/>
      </c>
      <c r="DH1112" s="4" t="str">
        <f>IF('DATA ENTRY'!CK1111="","",IF('DATA ENTRY'!CK1111="","",IF(AND($DF$4='DATA ENTRY'!D1111),'DATA ENTRY'!CK1111,"")))</f>
        <v/>
      </c>
      <c r="DI1112" s="3" t="str">
        <f>IF('DATA ENTRY'!CK1111="","",IF('DATA ENTRY'!N1111="","",IF(AND($DF$4='DATA ENTRY'!D1111),'DATA ENTRY'!N1111,"")))</f>
        <v/>
      </c>
      <c r="DJ1112" s="107" t="str">
        <f>IF('DATA ENTRY'!CK1111="","",IF('DATA ENTRY'!O1111="","",IF(AND($DF$4='DATA ENTRY'!D1111),'DATA ENTRY'!O1111,"")))</f>
        <v/>
      </c>
      <c r="DK1112" s="3" t="str">
        <f>IF('DATA ENTRY'!CK1111="","",IF('DATA ENTRY'!P1111="","",IF(AND($DF$4='DATA ENTRY'!D1111),'DATA ENTRY'!P1111,"")))</f>
        <v/>
      </c>
      <c r="DL1112" s="107" t="str">
        <f>IF('DATA ENTRY'!CK1111="","",IF('DATA ENTRY'!Q1111="","",IF(AND($DF$4='DATA ENTRY'!D1111),'DATA ENTRY'!Q1111,"")))</f>
        <v/>
      </c>
      <c r="DM1112" s="3" t="str">
        <f>IF('DATA ENTRY'!CK1111="","",IF('DATA ENTRY'!R1111="","",IF(AND($DF$4='DATA ENTRY'!D1111),'DATA ENTRY'!R1111,"")))</f>
        <v/>
      </c>
      <c r="DN1112" s="107" t="str">
        <f>IF('DATA ENTRY'!CK1111="","",IF('DATA ENTRY'!S1111="","",IF(AND($DF$4='DATA ENTRY'!D1111),'DATA ENTRY'!S1111,"")))</f>
        <v/>
      </c>
      <c r="DO1112" s="3" t="str">
        <f>IF('DATA ENTRY'!CK1111="","",IF('DATA ENTRY'!E1111="","",IF(AND($DF$4='DATA ENTRY'!D1111),'DATA ENTRY'!E1111,"")))</f>
        <v/>
      </c>
      <c r="DP1112" s="3" t="str">
        <f>IF('DATA ENTRY'!CK1111="","",IF('DATA ENTRY'!D1111="","",IF(AND($DF$4='DATA ENTRY'!D1111),'DATA ENTRY'!D1111,"")))</f>
        <v/>
      </c>
      <c r="DQ1112" s="3" t="str">
        <f>IF('DATA ENTRY'!CK1111="","",IF('DATA ENTRY'!W1111="","",IF(AND($DF$4='DATA ENTRY'!D1111),'DATA ENTRY'!W1111,"")))</f>
        <v/>
      </c>
      <c r="DR1112" s="3" t="str">
        <f>IF('DATA ENTRY'!CK1111="","",IF('DATA ENTRY'!X1111="","",IF(AND($DF$4='DATA ENTRY'!D1111),'DATA ENTRY'!X1111,"")))</f>
        <v/>
      </c>
      <c r="DS1112" s="108" t="str">
        <f t="shared" si="283"/>
        <v/>
      </c>
      <c r="DT1112" s="108" t="str">
        <f>IF('DATA ENTRY'!CK1111="","",IF('DATA ENTRY'!D1111="","",IF(AND($DF$4='DATA ENTRY'!D1111),'DATA ENTRY'!G1111,"")))</f>
        <v/>
      </c>
      <c r="DY1112">
        <f t="shared" si="284"/>
        <v>0</v>
      </c>
      <c r="EB1112" t="str">
        <f t="shared" si="285"/>
        <v/>
      </c>
      <c r="EC1112" t="str">
        <f t="shared" si="286"/>
        <v/>
      </c>
      <c r="ED1112" s="224">
        <v>1106</v>
      </c>
      <c r="EE1112" s="3" t="str">
        <f>IF('DATA ENTRY'!CK1111="","",IF('DATA ENTRY'!B1111="","",IF(AND($EF$4='DATA ENTRY'!G1111,$EH$4='DATA ENTRY'!F1111),'DATA ENTRY'!B1111,"")))</f>
        <v/>
      </c>
      <c r="EF1112" s="3" t="str">
        <f>IF('DATA ENTRY'!CK1111="","",IF('DATA ENTRY'!C1111="","",IF(AND($EF$4='DATA ENTRY'!G1111,$EH$4='DATA ENTRY'!F1111),'DATA ENTRY'!C1111,"")))</f>
        <v/>
      </c>
      <c r="EG1112" s="4" t="str">
        <f>IF('DATA ENTRY'!CK1111="","",IF('DATA ENTRY'!I1111="","",IF(AND($EF$4='DATA ENTRY'!G1111,$EH$4='DATA ENTRY'!F1111),'DATA ENTRY'!I1111,"")))</f>
        <v/>
      </c>
      <c r="EH1112" s="4" t="str">
        <f>IF('DATA ENTRY'!CK1111="","",IF('DATA ENTRY'!CK1111="","",IF(AND($EF$4='DATA ENTRY'!G1111,$EH$4='DATA ENTRY'!F1111),'DATA ENTRY'!CK1111,"")))</f>
        <v/>
      </c>
      <c r="EI1112" s="3" t="str">
        <f>IF('DATA ENTRY'!CK1111="","",IF('DATA ENTRY'!N1111="","",IF(AND($EF$4='DATA ENTRY'!G1111,$EH$4='DATA ENTRY'!F1111),'DATA ENTRY'!N1111,"")))</f>
        <v/>
      </c>
      <c r="EJ1112" s="107" t="str">
        <f>IF('DATA ENTRY'!CK1111="","",IF('DATA ENTRY'!O1111="","",IF(AND($EF$4='DATA ENTRY'!G1111,$EH$4='DATA ENTRY'!F1111),'DATA ENTRY'!O1111,"")))</f>
        <v/>
      </c>
      <c r="EK1112" s="3" t="str">
        <f>IF('DATA ENTRY'!CK1111="","",IF('DATA ENTRY'!P1111="","",IF(AND($EF$4='DATA ENTRY'!G1111,$EH$4='DATA ENTRY'!F1111),'DATA ENTRY'!P1111,"")))</f>
        <v/>
      </c>
      <c r="EL1112" s="107" t="str">
        <f>IF('DATA ENTRY'!CK1111="","",IF('DATA ENTRY'!Q1111="","",IF(AND($EF$4='DATA ENTRY'!G1111,$EH$4='DATA ENTRY'!F1111),'DATA ENTRY'!Q1111,"")))</f>
        <v/>
      </c>
      <c r="EM1112" s="3" t="str">
        <f>IF('DATA ENTRY'!CK1111="","",IF('DATA ENTRY'!R1111="","",IF(AND($EF$4='DATA ENTRY'!G1111,$EH$4='DATA ENTRY'!F1111),'DATA ENTRY'!R1111,"")))</f>
        <v/>
      </c>
      <c r="EN1112" s="107" t="str">
        <f>IF('DATA ENTRY'!CK1111="","",IF('DATA ENTRY'!S1111="","",IF(AND($EF$4='DATA ENTRY'!G1111,$EH$4='DATA ENTRY'!F1111),'DATA ENTRY'!S1111,"")))</f>
        <v/>
      </c>
      <c r="EO1112" s="3" t="str">
        <f>IF('DATA ENTRY'!CK1111="","",IF('DATA ENTRY'!E1111="","",IF(AND($EF$4='DATA ENTRY'!G1111,$EH$4='DATA ENTRY'!F1111),'DATA ENTRY'!E1111,"")))</f>
        <v/>
      </c>
      <c r="EP1112" s="3" t="str">
        <f>IF('DATA ENTRY'!CK1111="","",IF('DATA ENTRY'!D1111="","",IF(AND($EF$4='DATA ENTRY'!G1111,$EH$4='DATA ENTRY'!F1111),'DATA ENTRY'!D1111,"")))</f>
        <v/>
      </c>
      <c r="EQ1112" s="3" t="str">
        <f>IF('DATA ENTRY'!CK1111="","",IF('DATA ENTRY'!W1111="","",IF(AND($EF$4='DATA ENTRY'!G1111,$EH$4='DATA ENTRY'!F1111),'DATA ENTRY'!W1111,"")))</f>
        <v/>
      </c>
      <c r="ER1112" s="3" t="str">
        <f>IF('DATA ENTRY'!CK1111="","",IF('DATA ENTRY'!X1111="","",IF(AND($EF$4='DATA ENTRY'!G1111,$EH$4='DATA ENTRY'!F1111),'DATA ENTRY'!X1111,"")))</f>
        <v/>
      </c>
      <c r="ES1112" s="108" t="str">
        <f t="shared" si="287"/>
        <v/>
      </c>
      <c r="ET1112" s="108" t="str">
        <f>IF('DATA ENTRY'!CK1111="","",IF('DATA ENTRY'!D1111="","",IF(AND($EF$4='DATA ENTRY'!G1111,$EH$4='DATA ENTRY'!F1111),'DATA ENTRY'!G1111,"")))</f>
        <v/>
      </c>
      <c r="EY1112">
        <f t="shared" si="288"/>
        <v>0</v>
      </c>
    </row>
    <row r="1113" spans="1:155">
      <c r="A1113" t="str">
        <f>IF(S1113=0,"",1+(MAX($A$7:A1112)))</f>
        <v/>
      </c>
      <c r="B1113" s="224">
        <v>1107</v>
      </c>
      <c r="C1113" s="3" t="str">
        <f>IF('DATA ENTRY'!CK1112="","",IF('DATA ENTRY'!B1112="","",IF($D$4="All Post",'DATA ENTRY'!B1112,IF(AND($D$4='DATA ENTRY'!CK1112),'DATA ENTRY'!B1112,""))))</f>
        <v/>
      </c>
      <c r="D1113" s="3" t="str">
        <f>IF('DATA ENTRY'!CK1112="","",IF('DATA ENTRY'!C1112="","",IF($D$4="All Post",'DATA ENTRY'!C1112,IF(AND($D$4='DATA ENTRY'!CK1112),'DATA ENTRY'!C1112,""))))</f>
        <v/>
      </c>
      <c r="E1113" s="4" t="str">
        <f>IF('DATA ENTRY'!CK1112="","",IF('DATA ENTRY'!I1112="","",IF($D$4="All Post",'DATA ENTRY'!I1112,IF(AND($D$4='DATA ENTRY'!CK1112),'DATA ENTRY'!I1112,""))))</f>
        <v/>
      </c>
      <c r="F1113" s="4" t="str">
        <f>IF('DATA ENTRY'!CK1112="","",IF('DATA ENTRY'!CK1112="","",IF($D$4="All Post",'DATA ENTRY'!CK1112,IF(AND($D$4='DATA ENTRY'!CK1112),'DATA ENTRY'!CK1112,""))))</f>
        <v/>
      </c>
      <c r="G1113" s="3" t="str">
        <f>IF('DATA ENTRY'!CK1112="","",IF('DATA ENTRY'!N1112="","",IF($D$4="All Post",'DATA ENTRY'!N1112,IF(AND($D$4='DATA ENTRY'!CK1112),'DATA ENTRY'!N1112,""))))</f>
        <v/>
      </c>
      <c r="H1113" s="107" t="str">
        <f>IF('DATA ENTRY'!CK1112="","",IF('DATA ENTRY'!O1112="","",IF($D$4="All Post",'DATA ENTRY'!O1112,IF(AND($D$4='DATA ENTRY'!CK1112),'DATA ENTRY'!O1112,""))))</f>
        <v/>
      </c>
      <c r="I1113" s="3" t="str">
        <f>IF('DATA ENTRY'!CK1112="","",IF('DATA ENTRY'!P1112="","",IF($D$4="All Post",'DATA ENTRY'!P1112,IF(AND($D$4='DATA ENTRY'!CK1112),'DATA ENTRY'!P1112,""))))</f>
        <v/>
      </c>
      <c r="J1113" s="107" t="str">
        <f>IF('DATA ENTRY'!CK1112="","",IF('DATA ENTRY'!Q1112="","",IF($D$4="All Post",'DATA ENTRY'!Q1112,IF(AND($D$4='DATA ENTRY'!CK1112),'DATA ENTRY'!Q1112,""))))</f>
        <v/>
      </c>
      <c r="K1113" s="3" t="str">
        <f>IF('DATA ENTRY'!CK1112="","",IF('DATA ENTRY'!R1112="","",IF($D$4="All Post",'DATA ENTRY'!R1112,IF(AND($D$4='DATA ENTRY'!CK1112),'DATA ENTRY'!R1112,""))))</f>
        <v/>
      </c>
      <c r="L1113" s="3" t="str">
        <f>IF('DATA ENTRY'!CK1112="","",IF('DATA ENTRY'!S1112="","",IF($D$4="All Post",'DATA ENTRY'!S1112,IF(AND($D$4='DATA ENTRY'!CK1112),'DATA ENTRY'!S1112,""))))</f>
        <v/>
      </c>
      <c r="M1113" s="3" t="str">
        <f>IF('DATA ENTRY'!CK1112="","",IF('DATA ENTRY'!E1112="","",IF($D$4="All Post",'DATA ENTRY'!E1112,IF(AND($D$4='DATA ENTRY'!CK1112),'DATA ENTRY'!E1112,""))))</f>
        <v/>
      </c>
      <c r="N1113" s="3" t="str">
        <f>IF('DATA ENTRY'!CK1112="","",IF('DATA ENTRY'!W1112="","",IF($D$4="All Post",'DATA ENTRY'!W1112,IF(AND($D$4='DATA ENTRY'!CK1112),'DATA ENTRY'!W1112,""))))</f>
        <v/>
      </c>
      <c r="O1113" s="3" t="str">
        <f>IF('DATA ENTRY'!CK1112="","",IF('DATA ENTRY'!X1112="","",IF($D$4="All Post",'DATA ENTRY'!X1112,IF(AND($D$4='DATA ENTRY'!CK1112),'DATA ENTRY'!X1112,""))))</f>
        <v/>
      </c>
      <c r="P1113" s="3" t="str">
        <f>IF('DATA ENTRY'!CK1112="","",IF('DATA ENTRY'!G1112="","",IF($D$4="All Post",'DATA ENTRY'!G1112,IF(AND($D$4='DATA ENTRY'!CK1112),'DATA ENTRY'!G1112,""))))</f>
        <v/>
      </c>
      <c r="S1113">
        <f t="shared" si="275"/>
        <v>0</v>
      </c>
      <c r="T1113" t="str">
        <f t="shared" si="276"/>
        <v/>
      </c>
      <c r="BZ1113" t="str">
        <f t="shared" si="277"/>
        <v/>
      </c>
      <c r="CA1113" t="str">
        <f t="shared" si="278"/>
        <v/>
      </c>
      <c r="CB1113" s="224">
        <v>1107</v>
      </c>
      <c r="CC1113" s="3" t="str">
        <f>IF('DATA ENTRY'!CK1112="","",IF('DATA ENTRY'!B1112="","",IF(AND($CD$4='DATA ENTRY'!CK1112,$CG$4='DATA ENTRY'!D1112),'DATA ENTRY'!B1112,"")))</f>
        <v/>
      </c>
      <c r="CD1113" s="3" t="str">
        <f>IF('DATA ENTRY'!CK1112="","",IF('DATA ENTRY'!C1112="","",IF(AND($CD$4='DATA ENTRY'!CK1112,$CG$4='DATA ENTRY'!D1112),'DATA ENTRY'!C1112,"")))</f>
        <v/>
      </c>
      <c r="CE1113" s="4" t="str">
        <f>IF('DATA ENTRY'!CK1112="","",IF('DATA ENTRY'!I1112="","",IF(AND($CD$4='DATA ENTRY'!CK1112,$CG$4='DATA ENTRY'!D1112),'DATA ENTRY'!I1112,"")))</f>
        <v/>
      </c>
      <c r="CF1113" s="4" t="str">
        <f>IF('DATA ENTRY'!CK1112="","",IF('DATA ENTRY'!CK1112="","",IF(AND($CD$4='DATA ENTRY'!CK1112,$CG$4='DATA ENTRY'!D1112),'DATA ENTRY'!CK1112,"")))</f>
        <v/>
      </c>
      <c r="CG1113" s="3" t="str">
        <f>IF('DATA ENTRY'!CK1112="","",IF('DATA ENTRY'!N1112="","",IF(AND($CD$4='DATA ENTRY'!CK1112,$CG$4='DATA ENTRY'!D1112),'DATA ENTRY'!N1112,"")))</f>
        <v/>
      </c>
      <c r="CH1113" s="107" t="str">
        <f>IF('DATA ENTRY'!CK1112="","",IF('DATA ENTRY'!O1112="","",IF(AND($CD$4='DATA ENTRY'!CK1112,$CG$4='DATA ENTRY'!D1112),'DATA ENTRY'!O1112,"")))</f>
        <v/>
      </c>
      <c r="CI1113" s="3" t="str">
        <f>IF('DATA ENTRY'!CK1112="","",IF('DATA ENTRY'!P1112="","",IF(AND($CD$4='DATA ENTRY'!CK1112,$CG$4='DATA ENTRY'!D1112),'DATA ENTRY'!P1112,"")))</f>
        <v/>
      </c>
      <c r="CJ1113" s="107" t="str">
        <f>IF('DATA ENTRY'!CK1112="","",IF('DATA ENTRY'!Q1112="","",IF(AND($CD$4='DATA ENTRY'!CK1112,$CG$4='DATA ENTRY'!D1112),'DATA ENTRY'!Q1112,"")))</f>
        <v/>
      </c>
      <c r="CK1113" s="3" t="str">
        <f>IF('DATA ENTRY'!CK1112="","",IF('DATA ENTRY'!R1112="","",IF(AND($CD$4='DATA ENTRY'!CK1112,$CG$4='DATA ENTRY'!D1112),'DATA ENTRY'!R1112,"")))</f>
        <v/>
      </c>
      <c r="CL1113" s="3" t="str">
        <f>IF('DATA ENTRY'!CK1112="","",IF('DATA ENTRY'!S1112="","",IF(AND($CD$4='DATA ENTRY'!CK1112,$CG$4='DATA ENTRY'!D1112),'DATA ENTRY'!S1112,"")))</f>
        <v/>
      </c>
      <c r="CM1113" s="3" t="str">
        <f>IF('DATA ENTRY'!CK1112="","",IF('DATA ENTRY'!E1112="","",IF(AND($CD$4='DATA ENTRY'!CK1112,$CG$4='DATA ENTRY'!D1112),'DATA ENTRY'!E1112,"")))</f>
        <v/>
      </c>
      <c r="CN1113" s="3" t="str">
        <f>IF('DATA ENTRY'!CK1112="","",IF('DATA ENTRY'!W1112="","",IF(AND($CD$4='DATA ENTRY'!CK1112,$CG$4='DATA ENTRY'!D1112),'DATA ENTRY'!W1112,"")))</f>
        <v/>
      </c>
      <c r="CO1113" s="3" t="str">
        <f>IF('DATA ENTRY'!CK1112="","",IF('DATA ENTRY'!X1112="","",IF(AND($CD$4='DATA ENTRY'!CK1112,$CG$4='DATA ENTRY'!D1112),'DATA ENTRY'!X1112,"")))</f>
        <v/>
      </c>
      <c r="CP1113" s="108" t="str">
        <f t="shared" si="279"/>
        <v/>
      </c>
      <c r="CQ1113" s="108" t="str">
        <f>IF('DATA ENTRY'!CK1112="","",IF('DATA ENTRY'!G1112="","",IF(AND($CD$4='DATA ENTRY'!CK1112,$CG$4='DATA ENTRY'!D1112),'DATA ENTRY'!G1112,"")))</f>
        <v/>
      </c>
      <c r="CR1113" s="230" t="str">
        <f>IF('DATA ENTRY'!CK1112="","",IF('DATA ENTRY'!D1112="","",IF(AND($CD$4='DATA ENTRY'!CK1112,$CG$4='DATA ENTRY'!D1112),'DATA ENTRY'!D1112,"")))</f>
        <v/>
      </c>
      <c r="CS1113">
        <f t="shared" si="280"/>
        <v>0</v>
      </c>
      <c r="CT1113">
        <f t="shared" si="281"/>
        <v>0</v>
      </c>
      <c r="CV1113" s="139"/>
      <c r="CX1113">
        <f t="shared" si="282"/>
        <v>0</v>
      </c>
      <c r="DB1113" t="str">
        <f t="shared" si="289"/>
        <v/>
      </c>
      <c r="DC1113" t="str">
        <f t="shared" si="290"/>
        <v/>
      </c>
      <c r="DD1113" s="224">
        <v>1107</v>
      </c>
      <c r="DE1113" s="3" t="str">
        <f>IF('DATA ENTRY'!CK1112="","",IF('DATA ENTRY'!B1112="","",IF(AND($DF$4='DATA ENTRY'!D1112),'DATA ENTRY'!B1112,"")))</f>
        <v/>
      </c>
      <c r="DF1113" s="3" t="str">
        <f>IF('DATA ENTRY'!CK1112="","",IF('DATA ENTRY'!C1112="","",IF(AND($DF$4='DATA ENTRY'!D1112),'DATA ENTRY'!C1112,"")))</f>
        <v/>
      </c>
      <c r="DG1113" s="4" t="str">
        <f>IF('DATA ENTRY'!CK1112="","",IF('DATA ENTRY'!I1112="","",IF(AND($DF$4='DATA ENTRY'!D1112),'DATA ENTRY'!I1112,"")))</f>
        <v/>
      </c>
      <c r="DH1113" s="4" t="str">
        <f>IF('DATA ENTRY'!CK1112="","",IF('DATA ENTRY'!CK1112="","",IF(AND($DF$4='DATA ENTRY'!D1112),'DATA ENTRY'!CK1112,"")))</f>
        <v/>
      </c>
      <c r="DI1113" s="3" t="str">
        <f>IF('DATA ENTRY'!CK1112="","",IF('DATA ENTRY'!N1112="","",IF(AND($DF$4='DATA ENTRY'!D1112),'DATA ENTRY'!N1112,"")))</f>
        <v/>
      </c>
      <c r="DJ1113" s="107" t="str">
        <f>IF('DATA ENTRY'!CK1112="","",IF('DATA ENTRY'!O1112="","",IF(AND($DF$4='DATA ENTRY'!D1112),'DATA ENTRY'!O1112,"")))</f>
        <v/>
      </c>
      <c r="DK1113" s="3" t="str">
        <f>IF('DATA ENTRY'!CK1112="","",IF('DATA ENTRY'!P1112="","",IF(AND($DF$4='DATA ENTRY'!D1112),'DATA ENTRY'!P1112,"")))</f>
        <v/>
      </c>
      <c r="DL1113" s="107" t="str">
        <f>IF('DATA ENTRY'!CK1112="","",IF('DATA ENTRY'!Q1112="","",IF(AND($DF$4='DATA ENTRY'!D1112),'DATA ENTRY'!Q1112,"")))</f>
        <v/>
      </c>
      <c r="DM1113" s="3" t="str">
        <f>IF('DATA ENTRY'!CK1112="","",IF('DATA ENTRY'!R1112="","",IF(AND($DF$4='DATA ENTRY'!D1112),'DATA ENTRY'!R1112,"")))</f>
        <v/>
      </c>
      <c r="DN1113" s="107" t="str">
        <f>IF('DATA ENTRY'!CK1112="","",IF('DATA ENTRY'!S1112="","",IF(AND($DF$4='DATA ENTRY'!D1112),'DATA ENTRY'!S1112,"")))</f>
        <v/>
      </c>
      <c r="DO1113" s="3" t="str">
        <f>IF('DATA ENTRY'!CK1112="","",IF('DATA ENTRY'!E1112="","",IF(AND($DF$4='DATA ENTRY'!D1112),'DATA ENTRY'!E1112,"")))</f>
        <v/>
      </c>
      <c r="DP1113" s="3" t="str">
        <f>IF('DATA ENTRY'!CK1112="","",IF('DATA ENTRY'!D1112="","",IF(AND($DF$4='DATA ENTRY'!D1112),'DATA ENTRY'!D1112,"")))</f>
        <v/>
      </c>
      <c r="DQ1113" s="3" t="str">
        <f>IF('DATA ENTRY'!CK1112="","",IF('DATA ENTRY'!W1112="","",IF(AND($DF$4='DATA ENTRY'!D1112),'DATA ENTRY'!W1112,"")))</f>
        <v/>
      </c>
      <c r="DR1113" s="3" t="str">
        <f>IF('DATA ENTRY'!CK1112="","",IF('DATA ENTRY'!X1112="","",IF(AND($DF$4='DATA ENTRY'!D1112),'DATA ENTRY'!X1112,"")))</f>
        <v/>
      </c>
      <c r="DS1113" s="108" t="str">
        <f t="shared" si="283"/>
        <v/>
      </c>
      <c r="DT1113" s="108" t="str">
        <f>IF('DATA ENTRY'!CK1112="","",IF('DATA ENTRY'!D1112="","",IF(AND($DF$4='DATA ENTRY'!D1112),'DATA ENTRY'!G1112,"")))</f>
        <v/>
      </c>
      <c r="DY1113">
        <f t="shared" si="284"/>
        <v>0</v>
      </c>
      <c r="EB1113" t="str">
        <f t="shared" si="285"/>
        <v/>
      </c>
      <c r="EC1113" t="str">
        <f t="shared" si="286"/>
        <v/>
      </c>
      <c r="ED1113" s="224">
        <v>1107</v>
      </c>
      <c r="EE1113" s="3" t="str">
        <f>IF('DATA ENTRY'!CK1112="","",IF('DATA ENTRY'!B1112="","",IF(AND($EF$4='DATA ENTRY'!G1112,$EH$4='DATA ENTRY'!F1112),'DATA ENTRY'!B1112,"")))</f>
        <v/>
      </c>
      <c r="EF1113" s="3" t="str">
        <f>IF('DATA ENTRY'!CK1112="","",IF('DATA ENTRY'!C1112="","",IF(AND($EF$4='DATA ENTRY'!G1112,$EH$4='DATA ENTRY'!F1112),'DATA ENTRY'!C1112,"")))</f>
        <v/>
      </c>
      <c r="EG1113" s="4" t="str">
        <f>IF('DATA ENTRY'!CK1112="","",IF('DATA ENTRY'!I1112="","",IF(AND($EF$4='DATA ENTRY'!G1112,$EH$4='DATA ENTRY'!F1112),'DATA ENTRY'!I1112,"")))</f>
        <v/>
      </c>
      <c r="EH1113" s="4" t="str">
        <f>IF('DATA ENTRY'!CK1112="","",IF('DATA ENTRY'!CK1112="","",IF(AND($EF$4='DATA ENTRY'!G1112,$EH$4='DATA ENTRY'!F1112),'DATA ENTRY'!CK1112,"")))</f>
        <v/>
      </c>
      <c r="EI1113" s="3" t="str">
        <f>IF('DATA ENTRY'!CK1112="","",IF('DATA ENTRY'!N1112="","",IF(AND($EF$4='DATA ENTRY'!G1112,$EH$4='DATA ENTRY'!F1112),'DATA ENTRY'!N1112,"")))</f>
        <v/>
      </c>
      <c r="EJ1113" s="107" t="str">
        <f>IF('DATA ENTRY'!CK1112="","",IF('DATA ENTRY'!O1112="","",IF(AND($EF$4='DATA ENTRY'!G1112,$EH$4='DATA ENTRY'!F1112),'DATA ENTRY'!O1112,"")))</f>
        <v/>
      </c>
      <c r="EK1113" s="3" t="str">
        <f>IF('DATA ENTRY'!CK1112="","",IF('DATA ENTRY'!P1112="","",IF(AND($EF$4='DATA ENTRY'!G1112,$EH$4='DATA ENTRY'!F1112),'DATA ENTRY'!P1112,"")))</f>
        <v/>
      </c>
      <c r="EL1113" s="107" t="str">
        <f>IF('DATA ENTRY'!CK1112="","",IF('DATA ENTRY'!Q1112="","",IF(AND($EF$4='DATA ENTRY'!G1112,$EH$4='DATA ENTRY'!F1112),'DATA ENTRY'!Q1112,"")))</f>
        <v/>
      </c>
      <c r="EM1113" s="3" t="str">
        <f>IF('DATA ENTRY'!CK1112="","",IF('DATA ENTRY'!R1112="","",IF(AND($EF$4='DATA ENTRY'!G1112,$EH$4='DATA ENTRY'!F1112),'DATA ENTRY'!R1112,"")))</f>
        <v/>
      </c>
      <c r="EN1113" s="107" t="str">
        <f>IF('DATA ENTRY'!CK1112="","",IF('DATA ENTRY'!S1112="","",IF(AND($EF$4='DATA ENTRY'!G1112,$EH$4='DATA ENTRY'!F1112),'DATA ENTRY'!S1112,"")))</f>
        <v/>
      </c>
      <c r="EO1113" s="3" t="str">
        <f>IF('DATA ENTRY'!CK1112="","",IF('DATA ENTRY'!E1112="","",IF(AND($EF$4='DATA ENTRY'!G1112,$EH$4='DATA ENTRY'!F1112),'DATA ENTRY'!E1112,"")))</f>
        <v/>
      </c>
      <c r="EP1113" s="3" t="str">
        <f>IF('DATA ENTRY'!CK1112="","",IF('DATA ENTRY'!D1112="","",IF(AND($EF$4='DATA ENTRY'!G1112,$EH$4='DATA ENTRY'!F1112),'DATA ENTRY'!D1112,"")))</f>
        <v/>
      </c>
      <c r="EQ1113" s="3" t="str">
        <f>IF('DATA ENTRY'!CK1112="","",IF('DATA ENTRY'!W1112="","",IF(AND($EF$4='DATA ENTRY'!G1112,$EH$4='DATA ENTRY'!F1112),'DATA ENTRY'!W1112,"")))</f>
        <v/>
      </c>
      <c r="ER1113" s="3" t="str">
        <f>IF('DATA ENTRY'!CK1112="","",IF('DATA ENTRY'!X1112="","",IF(AND($EF$4='DATA ENTRY'!G1112,$EH$4='DATA ENTRY'!F1112),'DATA ENTRY'!X1112,"")))</f>
        <v/>
      </c>
      <c r="ES1113" s="108" t="str">
        <f t="shared" si="287"/>
        <v/>
      </c>
      <c r="ET1113" s="108" t="str">
        <f>IF('DATA ENTRY'!CK1112="","",IF('DATA ENTRY'!D1112="","",IF(AND($EF$4='DATA ENTRY'!G1112,$EH$4='DATA ENTRY'!F1112),'DATA ENTRY'!G1112,"")))</f>
        <v/>
      </c>
      <c r="EY1113">
        <f t="shared" si="288"/>
        <v>0</v>
      </c>
    </row>
    <row r="1114" spans="1:155">
      <c r="A1114" t="str">
        <f>IF(S1114=0,"",1+(MAX($A$7:A1113)))</f>
        <v/>
      </c>
      <c r="B1114" s="224">
        <v>1108</v>
      </c>
      <c r="C1114" s="3" t="str">
        <f>IF('DATA ENTRY'!CK1113="","",IF('DATA ENTRY'!B1113="","",IF($D$4="All Post",'DATA ENTRY'!B1113,IF(AND($D$4='DATA ENTRY'!CK1113),'DATA ENTRY'!B1113,""))))</f>
        <v/>
      </c>
      <c r="D1114" s="3" t="str">
        <f>IF('DATA ENTRY'!CK1113="","",IF('DATA ENTRY'!C1113="","",IF($D$4="All Post",'DATA ENTRY'!C1113,IF(AND($D$4='DATA ENTRY'!CK1113),'DATA ENTRY'!C1113,""))))</f>
        <v/>
      </c>
      <c r="E1114" s="4" t="str">
        <f>IF('DATA ENTRY'!CK1113="","",IF('DATA ENTRY'!I1113="","",IF($D$4="All Post",'DATA ENTRY'!I1113,IF(AND($D$4='DATA ENTRY'!CK1113),'DATA ENTRY'!I1113,""))))</f>
        <v/>
      </c>
      <c r="F1114" s="4" t="str">
        <f>IF('DATA ENTRY'!CK1113="","",IF('DATA ENTRY'!CK1113="","",IF($D$4="All Post",'DATA ENTRY'!CK1113,IF(AND($D$4='DATA ENTRY'!CK1113),'DATA ENTRY'!CK1113,""))))</f>
        <v/>
      </c>
      <c r="G1114" s="3" t="str">
        <f>IF('DATA ENTRY'!CK1113="","",IF('DATA ENTRY'!N1113="","",IF($D$4="All Post",'DATA ENTRY'!N1113,IF(AND($D$4='DATA ENTRY'!CK1113),'DATA ENTRY'!N1113,""))))</f>
        <v/>
      </c>
      <c r="H1114" s="107" t="str">
        <f>IF('DATA ENTRY'!CK1113="","",IF('DATA ENTRY'!O1113="","",IF($D$4="All Post",'DATA ENTRY'!O1113,IF(AND($D$4='DATA ENTRY'!CK1113),'DATA ENTRY'!O1113,""))))</f>
        <v/>
      </c>
      <c r="I1114" s="3" t="str">
        <f>IF('DATA ENTRY'!CK1113="","",IF('DATA ENTRY'!P1113="","",IF($D$4="All Post",'DATA ENTRY'!P1113,IF(AND($D$4='DATA ENTRY'!CK1113),'DATA ENTRY'!P1113,""))))</f>
        <v/>
      </c>
      <c r="J1114" s="107" t="str">
        <f>IF('DATA ENTRY'!CK1113="","",IF('DATA ENTRY'!Q1113="","",IF($D$4="All Post",'DATA ENTRY'!Q1113,IF(AND($D$4='DATA ENTRY'!CK1113),'DATA ENTRY'!Q1113,""))))</f>
        <v/>
      </c>
      <c r="K1114" s="3" t="str">
        <f>IF('DATA ENTRY'!CK1113="","",IF('DATA ENTRY'!R1113="","",IF($D$4="All Post",'DATA ENTRY'!R1113,IF(AND($D$4='DATA ENTRY'!CK1113),'DATA ENTRY'!R1113,""))))</f>
        <v/>
      </c>
      <c r="L1114" s="3" t="str">
        <f>IF('DATA ENTRY'!CK1113="","",IF('DATA ENTRY'!S1113="","",IF($D$4="All Post",'DATA ENTRY'!S1113,IF(AND($D$4='DATA ENTRY'!CK1113),'DATA ENTRY'!S1113,""))))</f>
        <v/>
      </c>
      <c r="M1114" s="3" t="str">
        <f>IF('DATA ENTRY'!CK1113="","",IF('DATA ENTRY'!E1113="","",IF($D$4="All Post",'DATA ENTRY'!E1113,IF(AND($D$4='DATA ENTRY'!CK1113),'DATA ENTRY'!E1113,""))))</f>
        <v/>
      </c>
      <c r="N1114" s="3" t="str">
        <f>IF('DATA ENTRY'!CK1113="","",IF('DATA ENTRY'!W1113="","",IF($D$4="All Post",'DATA ENTRY'!W1113,IF(AND($D$4='DATA ENTRY'!CK1113),'DATA ENTRY'!W1113,""))))</f>
        <v/>
      </c>
      <c r="O1114" s="3" t="str">
        <f>IF('DATA ENTRY'!CK1113="","",IF('DATA ENTRY'!X1113="","",IF($D$4="All Post",'DATA ENTRY'!X1113,IF(AND($D$4='DATA ENTRY'!CK1113),'DATA ENTRY'!X1113,""))))</f>
        <v/>
      </c>
      <c r="P1114" s="3" t="str">
        <f>IF('DATA ENTRY'!CK1113="","",IF('DATA ENTRY'!G1113="","",IF($D$4="All Post",'DATA ENTRY'!G1113,IF(AND($D$4='DATA ENTRY'!CK1113),'DATA ENTRY'!G1113,""))))</f>
        <v/>
      </c>
      <c r="S1114">
        <f t="shared" si="275"/>
        <v>0</v>
      </c>
      <c r="T1114" t="str">
        <f t="shared" si="276"/>
        <v/>
      </c>
      <c r="BZ1114" t="str">
        <f t="shared" si="277"/>
        <v/>
      </c>
      <c r="CA1114" t="str">
        <f t="shared" si="278"/>
        <v/>
      </c>
      <c r="CB1114" s="224">
        <v>1108</v>
      </c>
      <c r="CC1114" s="3" t="str">
        <f>IF('DATA ENTRY'!CK1113="","",IF('DATA ENTRY'!B1113="","",IF(AND($CD$4='DATA ENTRY'!CK1113,$CG$4='DATA ENTRY'!D1113),'DATA ENTRY'!B1113,"")))</f>
        <v/>
      </c>
      <c r="CD1114" s="3" t="str">
        <f>IF('DATA ENTRY'!CK1113="","",IF('DATA ENTRY'!C1113="","",IF(AND($CD$4='DATA ENTRY'!CK1113,$CG$4='DATA ENTRY'!D1113),'DATA ENTRY'!C1113,"")))</f>
        <v/>
      </c>
      <c r="CE1114" s="4" t="str">
        <f>IF('DATA ENTRY'!CK1113="","",IF('DATA ENTRY'!I1113="","",IF(AND($CD$4='DATA ENTRY'!CK1113,$CG$4='DATA ENTRY'!D1113),'DATA ENTRY'!I1113,"")))</f>
        <v/>
      </c>
      <c r="CF1114" s="4" t="str">
        <f>IF('DATA ENTRY'!CK1113="","",IF('DATA ENTRY'!CK1113="","",IF(AND($CD$4='DATA ENTRY'!CK1113,$CG$4='DATA ENTRY'!D1113),'DATA ENTRY'!CK1113,"")))</f>
        <v/>
      </c>
      <c r="CG1114" s="3" t="str">
        <f>IF('DATA ENTRY'!CK1113="","",IF('DATA ENTRY'!N1113="","",IF(AND($CD$4='DATA ENTRY'!CK1113,$CG$4='DATA ENTRY'!D1113),'DATA ENTRY'!N1113,"")))</f>
        <v/>
      </c>
      <c r="CH1114" s="107" t="str">
        <f>IF('DATA ENTRY'!CK1113="","",IF('DATA ENTRY'!O1113="","",IF(AND($CD$4='DATA ENTRY'!CK1113,$CG$4='DATA ENTRY'!D1113),'DATA ENTRY'!O1113,"")))</f>
        <v/>
      </c>
      <c r="CI1114" s="3" t="str">
        <f>IF('DATA ENTRY'!CK1113="","",IF('DATA ENTRY'!P1113="","",IF(AND($CD$4='DATA ENTRY'!CK1113,$CG$4='DATA ENTRY'!D1113),'DATA ENTRY'!P1113,"")))</f>
        <v/>
      </c>
      <c r="CJ1114" s="107" t="str">
        <f>IF('DATA ENTRY'!CK1113="","",IF('DATA ENTRY'!Q1113="","",IF(AND($CD$4='DATA ENTRY'!CK1113,$CG$4='DATA ENTRY'!D1113),'DATA ENTRY'!Q1113,"")))</f>
        <v/>
      </c>
      <c r="CK1114" s="3" t="str">
        <f>IF('DATA ENTRY'!CK1113="","",IF('DATA ENTRY'!R1113="","",IF(AND($CD$4='DATA ENTRY'!CK1113,$CG$4='DATA ENTRY'!D1113),'DATA ENTRY'!R1113,"")))</f>
        <v/>
      </c>
      <c r="CL1114" s="3" t="str">
        <f>IF('DATA ENTRY'!CK1113="","",IF('DATA ENTRY'!S1113="","",IF(AND($CD$4='DATA ENTRY'!CK1113,$CG$4='DATA ENTRY'!D1113),'DATA ENTRY'!S1113,"")))</f>
        <v/>
      </c>
      <c r="CM1114" s="3" t="str">
        <f>IF('DATA ENTRY'!CK1113="","",IF('DATA ENTRY'!E1113="","",IF(AND($CD$4='DATA ENTRY'!CK1113,$CG$4='DATA ENTRY'!D1113),'DATA ENTRY'!E1113,"")))</f>
        <v/>
      </c>
      <c r="CN1114" s="3" t="str">
        <f>IF('DATA ENTRY'!CK1113="","",IF('DATA ENTRY'!W1113="","",IF(AND($CD$4='DATA ENTRY'!CK1113,$CG$4='DATA ENTRY'!D1113),'DATA ENTRY'!W1113,"")))</f>
        <v/>
      </c>
      <c r="CO1114" s="3" t="str">
        <f>IF('DATA ENTRY'!CK1113="","",IF('DATA ENTRY'!X1113="","",IF(AND($CD$4='DATA ENTRY'!CK1113,$CG$4='DATA ENTRY'!D1113),'DATA ENTRY'!X1113,"")))</f>
        <v/>
      </c>
      <c r="CP1114" s="108" t="str">
        <f t="shared" si="279"/>
        <v/>
      </c>
      <c r="CQ1114" s="108" t="str">
        <f>IF('DATA ENTRY'!CK1113="","",IF('DATA ENTRY'!G1113="","",IF(AND($CD$4='DATA ENTRY'!CK1113,$CG$4='DATA ENTRY'!D1113),'DATA ENTRY'!G1113,"")))</f>
        <v/>
      </c>
      <c r="CR1114" s="230" t="str">
        <f>IF('DATA ENTRY'!CK1113="","",IF('DATA ENTRY'!D1113="","",IF(AND($CD$4='DATA ENTRY'!CK1113,$CG$4='DATA ENTRY'!D1113),'DATA ENTRY'!D1113,"")))</f>
        <v/>
      </c>
      <c r="CS1114">
        <f t="shared" si="280"/>
        <v>0</v>
      </c>
      <c r="CT1114">
        <f t="shared" si="281"/>
        <v>0</v>
      </c>
      <c r="CV1114" s="139"/>
      <c r="CX1114">
        <f t="shared" si="282"/>
        <v>0</v>
      </c>
      <c r="DB1114" t="str">
        <f t="shared" si="289"/>
        <v/>
      </c>
      <c r="DC1114" t="str">
        <f t="shared" si="290"/>
        <v/>
      </c>
      <c r="DD1114" s="224">
        <v>1108</v>
      </c>
      <c r="DE1114" s="3" t="str">
        <f>IF('DATA ENTRY'!CK1113="","",IF('DATA ENTRY'!B1113="","",IF(AND($DF$4='DATA ENTRY'!D1113),'DATA ENTRY'!B1113,"")))</f>
        <v/>
      </c>
      <c r="DF1114" s="3" t="str">
        <f>IF('DATA ENTRY'!CK1113="","",IF('DATA ENTRY'!C1113="","",IF(AND($DF$4='DATA ENTRY'!D1113),'DATA ENTRY'!C1113,"")))</f>
        <v/>
      </c>
      <c r="DG1114" s="4" t="str">
        <f>IF('DATA ENTRY'!CK1113="","",IF('DATA ENTRY'!I1113="","",IF(AND($DF$4='DATA ENTRY'!D1113),'DATA ENTRY'!I1113,"")))</f>
        <v/>
      </c>
      <c r="DH1114" s="4" t="str">
        <f>IF('DATA ENTRY'!CK1113="","",IF('DATA ENTRY'!CK1113="","",IF(AND($DF$4='DATA ENTRY'!D1113),'DATA ENTRY'!CK1113,"")))</f>
        <v/>
      </c>
      <c r="DI1114" s="3" t="str">
        <f>IF('DATA ENTRY'!CK1113="","",IF('DATA ENTRY'!N1113="","",IF(AND($DF$4='DATA ENTRY'!D1113),'DATA ENTRY'!N1113,"")))</f>
        <v/>
      </c>
      <c r="DJ1114" s="107" t="str">
        <f>IF('DATA ENTRY'!CK1113="","",IF('DATA ENTRY'!O1113="","",IF(AND($DF$4='DATA ENTRY'!D1113),'DATA ENTRY'!O1113,"")))</f>
        <v/>
      </c>
      <c r="DK1114" s="3" t="str">
        <f>IF('DATA ENTRY'!CK1113="","",IF('DATA ENTRY'!P1113="","",IF(AND($DF$4='DATA ENTRY'!D1113),'DATA ENTRY'!P1113,"")))</f>
        <v/>
      </c>
      <c r="DL1114" s="107" t="str">
        <f>IF('DATA ENTRY'!CK1113="","",IF('DATA ENTRY'!Q1113="","",IF(AND($DF$4='DATA ENTRY'!D1113),'DATA ENTRY'!Q1113,"")))</f>
        <v/>
      </c>
      <c r="DM1114" s="3" t="str">
        <f>IF('DATA ENTRY'!CK1113="","",IF('DATA ENTRY'!R1113="","",IF(AND($DF$4='DATA ENTRY'!D1113),'DATA ENTRY'!R1113,"")))</f>
        <v/>
      </c>
      <c r="DN1114" s="107" t="str">
        <f>IF('DATA ENTRY'!CK1113="","",IF('DATA ENTRY'!S1113="","",IF(AND($DF$4='DATA ENTRY'!D1113),'DATA ENTRY'!S1113,"")))</f>
        <v/>
      </c>
      <c r="DO1114" s="3" t="str">
        <f>IF('DATA ENTRY'!CK1113="","",IF('DATA ENTRY'!E1113="","",IF(AND($DF$4='DATA ENTRY'!D1113),'DATA ENTRY'!E1113,"")))</f>
        <v/>
      </c>
      <c r="DP1114" s="3" t="str">
        <f>IF('DATA ENTRY'!CK1113="","",IF('DATA ENTRY'!D1113="","",IF(AND($DF$4='DATA ENTRY'!D1113),'DATA ENTRY'!D1113,"")))</f>
        <v/>
      </c>
      <c r="DQ1114" s="3" t="str">
        <f>IF('DATA ENTRY'!CK1113="","",IF('DATA ENTRY'!W1113="","",IF(AND($DF$4='DATA ENTRY'!D1113),'DATA ENTRY'!W1113,"")))</f>
        <v/>
      </c>
      <c r="DR1114" s="3" t="str">
        <f>IF('DATA ENTRY'!CK1113="","",IF('DATA ENTRY'!X1113="","",IF(AND($DF$4='DATA ENTRY'!D1113),'DATA ENTRY'!X1113,"")))</f>
        <v/>
      </c>
      <c r="DS1114" s="108" t="str">
        <f t="shared" si="283"/>
        <v/>
      </c>
      <c r="DT1114" s="108" t="str">
        <f>IF('DATA ENTRY'!CK1113="","",IF('DATA ENTRY'!D1113="","",IF(AND($DF$4='DATA ENTRY'!D1113),'DATA ENTRY'!G1113,"")))</f>
        <v/>
      </c>
      <c r="DY1114">
        <f t="shared" si="284"/>
        <v>0</v>
      </c>
      <c r="EB1114" t="str">
        <f t="shared" si="285"/>
        <v/>
      </c>
      <c r="EC1114" t="str">
        <f t="shared" si="286"/>
        <v/>
      </c>
      <c r="ED1114" s="224">
        <v>1108</v>
      </c>
      <c r="EE1114" s="3" t="str">
        <f>IF('DATA ENTRY'!CK1113="","",IF('DATA ENTRY'!B1113="","",IF(AND($EF$4='DATA ENTRY'!G1113,$EH$4='DATA ENTRY'!F1113),'DATA ENTRY'!B1113,"")))</f>
        <v/>
      </c>
      <c r="EF1114" s="3" t="str">
        <f>IF('DATA ENTRY'!CK1113="","",IF('DATA ENTRY'!C1113="","",IF(AND($EF$4='DATA ENTRY'!G1113,$EH$4='DATA ENTRY'!F1113),'DATA ENTRY'!C1113,"")))</f>
        <v/>
      </c>
      <c r="EG1114" s="4" t="str">
        <f>IF('DATA ENTRY'!CK1113="","",IF('DATA ENTRY'!I1113="","",IF(AND($EF$4='DATA ENTRY'!G1113,$EH$4='DATA ENTRY'!F1113),'DATA ENTRY'!I1113,"")))</f>
        <v/>
      </c>
      <c r="EH1114" s="4" t="str">
        <f>IF('DATA ENTRY'!CK1113="","",IF('DATA ENTRY'!CK1113="","",IF(AND($EF$4='DATA ENTRY'!G1113,$EH$4='DATA ENTRY'!F1113),'DATA ENTRY'!CK1113,"")))</f>
        <v/>
      </c>
      <c r="EI1114" s="3" t="str">
        <f>IF('DATA ENTRY'!CK1113="","",IF('DATA ENTRY'!N1113="","",IF(AND($EF$4='DATA ENTRY'!G1113,$EH$4='DATA ENTRY'!F1113),'DATA ENTRY'!N1113,"")))</f>
        <v/>
      </c>
      <c r="EJ1114" s="107" t="str">
        <f>IF('DATA ENTRY'!CK1113="","",IF('DATA ENTRY'!O1113="","",IF(AND($EF$4='DATA ENTRY'!G1113,$EH$4='DATA ENTRY'!F1113),'DATA ENTRY'!O1113,"")))</f>
        <v/>
      </c>
      <c r="EK1114" s="3" t="str">
        <f>IF('DATA ENTRY'!CK1113="","",IF('DATA ENTRY'!P1113="","",IF(AND($EF$4='DATA ENTRY'!G1113,$EH$4='DATA ENTRY'!F1113),'DATA ENTRY'!P1113,"")))</f>
        <v/>
      </c>
      <c r="EL1114" s="107" t="str">
        <f>IF('DATA ENTRY'!CK1113="","",IF('DATA ENTRY'!Q1113="","",IF(AND($EF$4='DATA ENTRY'!G1113,$EH$4='DATA ENTRY'!F1113),'DATA ENTRY'!Q1113,"")))</f>
        <v/>
      </c>
      <c r="EM1114" s="3" t="str">
        <f>IF('DATA ENTRY'!CK1113="","",IF('DATA ENTRY'!R1113="","",IF(AND($EF$4='DATA ENTRY'!G1113,$EH$4='DATA ENTRY'!F1113),'DATA ENTRY'!R1113,"")))</f>
        <v/>
      </c>
      <c r="EN1114" s="107" t="str">
        <f>IF('DATA ENTRY'!CK1113="","",IF('DATA ENTRY'!S1113="","",IF(AND($EF$4='DATA ENTRY'!G1113,$EH$4='DATA ENTRY'!F1113),'DATA ENTRY'!S1113,"")))</f>
        <v/>
      </c>
      <c r="EO1114" s="3" t="str">
        <f>IF('DATA ENTRY'!CK1113="","",IF('DATA ENTRY'!E1113="","",IF(AND($EF$4='DATA ENTRY'!G1113,$EH$4='DATA ENTRY'!F1113),'DATA ENTRY'!E1113,"")))</f>
        <v/>
      </c>
      <c r="EP1114" s="3" t="str">
        <f>IF('DATA ENTRY'!CK1113="","",IF('DATA ENTRY'!D1113="","",IF(AND($EF$4='DATA ENTRY'!G1113,$EH$4='DATA ENTRY'!F1113),'DATA ENTRY'!D1113,"")))</f>
        <v/>
      </c>
      <c r="EQ1114" s="3" t="str">
        <f>IF('DATA ENTRY'!CK1113="","",IF('DATA ENTRY'!W1113="","",IF(AND($EF$4='DATA ENTRY'!G1113,$EH$4='DATA ENTRY'!F1113),'DATA ENTRY'!W1113,"")))</f>
        <v/>
      </c>
      <c r="ER1114" s="3" t="str">
        <f>IF('DATA ENTRY'!CK1113="","",IF('DATA ENTRY'!X1113="","",IF(AND($EF$4='DATA ENTRY'!G1113,$EH$4='DATA ENTRY'!F1113),'DATA ENTRY'!X1113,"")))</f>
        <v/>
      </c>
      <c r="ES1114" s="108" t="str">
        <f t="shared" si="287"/>
        <v/>
      </c>
      <c r="ET1114" s="108" t="str">
        <f>IF('DATA ENTRY'!CK1113="","",IF('DATA ENTRY'!D1113="","",IF(AND($EF$4='DATA ENTRY'!G1113,$EH$4='DATA ENTRY'!F1113),'DATA ENTRY'!G1113,"")))</f>
        <v/>
      </c>
      <c r="EY1114">
        <f t="shared" si="288"/>
        <v>0</v>
      </c>
    </row>
    <row r="1115" spans="1:155">
      <c r="A1115" t="str">
        <f>IF(S1115=0,"",1+(MAX($A$7:A1114)))</f>
        <v/>
      </c>
      <c r="B1115" s="224">
        <v>1109</v>
      </c>
      <c r="C1115" s="3" t="str">
        <f>IF('DATA ENTRY'!CK1114="","",IF('DATA ENTRY'!B1114="","",IF($D$4="All Post",'DATA ENTRY'!B1114,IF(AND($D$4='DATA ENTRY'!CK1114),'DATA ENTRY'!B1114,""))))</f>
        <v/>
      </c>
      <c r="D1115" s="3" t="str">
        <f>IF('DATA ENTRY'!CK1114="","",IF('DATA ENTRY'!C1114="","",IF($D$4="All Post",'DATA ENTRY'!C1114,IF(AND($D$4='DATA ENTRY'!CK1114),'DATA ENTRY'!C1114,""))))</f>
        <v/>
      </c>
      <c r="E1115" s="4" t="str">
        <f>IF('DATA ENTRY'!CK1114="","",IF('DATA ENTRY'!I1114="","",IF($D$4="All Post",'DATA ENTRY'!I1114,IF(AND($D$4='DATA ENTRY'!CK1114),'DATA ENTRY'!I1114,""))))</f>
        <v/>
      </c>
      <c r="F1115" s="4" t="str">
        <f>IF('DATA ENTRY'!CK1114="","",IF('DATA ENTRY'!CK1114="","",IF($D$4="All Post",'DATA ENTRY'!CK1114,IF(AND($D$4='DATA ENTRY'!CK1114),'DATA ENTRY'!CK1114,""))))</f>
        <v/>
      </c>
      <c r="G1115" s="3" t="str">
        <f>IF('DATA ENTRY'!CK1114="","",IF('DATA ENTRY'!N1114="","",IF($D$4="All Post",'DATA ENTRY'!N1114,IF(AND($D$4='DATA ENTRY'!CK1114),'DATA ENTRY'!N1114,""))))</f>
        <v/>
      </c>
      <c r="H1115" s="107" t="str">
        <f>IF('DATA ENTRY'!CK1114="","",IF('DATA ENTRY'!O1114="","",IF($D$4="All Post",'DATA ENTRY'!O1114,IF(AND($D$4='DATA ENTRY'!CK1114),'DATA ENTRY'!O1114,""))))</f>
        <v/>
      </c>
      <c r="I1115" s="3" t="str">
        <f>IF('DATA ENTRY'!CK1114="","",IF('DATA ENTRY'!P1114="","",IF($D$4="All Post",'DATA ENTRY'!P1114,IF(AND($D$4='DATA ENTRY'!CK1114),'DATA ENTRY'!P1114,""))))</f>
        <v/>
      </c>
      <c r="J1115" s="107" t="str">
        <f>IF('DATA ENTRY'!CK1114="","",IF('DATA ENTRY'!Q1114="","",IF($D$4="All Post",'DATA ENTRY'!Q1114,IF(AND($D$4='DATA ENTRY'!CK1114),'DATA ENTRY'!Q1114,""))))</f>
        <v/>
      </c>
      <c r="K1115" s="3" t="str">
        <f>IF('DATA ENTRY'!CK1114="","",IF('DATA ENTRY'!R1114="","",IF($D$4="All Post",'DATA ENTRY'!R1114,IF(AND($D$4='DATA ENTRY'!CK1114),'DATA ENTRY'!R1114,""))))</f>
        <v/>
      </c>
      <c r="L1115" s="3" t="str">
        <f>IF('DATA ENTRY'!CK1114="","",IF('DATA ENTRY'!S1114="","",IF($D$4="All Post",'DATA ENTRY'!S1114,IF(AND($D$4='DATA ENTRY'!CK1114),'DATA ENTRY'!S1114,""))))</f>
        <v/>
      </c>
      <c r="M1115" s="3" t="str">
        <f>IF('DATA ENTRY'!CK1114="","",IF('DATA ENTRY'!E1114="","",IF($D$4="All Post",'DATA ENTRY'!E1114,IF(AND($D$4='DATA ENTRY'!CK1114),'DATA ENTRY'!E1114,""))))</f>
        <v/>
      </c>
      <c r="N1115" s="3" t="str">
        <f>IF('DATA ENTRY'!CK1114="","",IF('DATA ENTRY'!W1114="","",IF($D$4="All Post",'DATA ENTRY'!W1114,IF(AND($D$4='DATA ENTRY'!CK1114),'DATA ENTRY'!W1114,""))))</f>
        <v/>
      </c>
      <c r="O1115" s="3" t="str">
        <f>IF('DATA ENTRY'!CK1114="","",IF('DATA ENTRY'!X1114="","",IF($D$4="All Post",'DATA ENTRY'!X1114,IF(AND($D$4='DATA ENTRY'!CK1114),'DATA ENTRY'!X1114,""))))</f>
        <v/>
      </c>
      <c r="P1115" s="3" t="str">
        <f>IF('DATA ENTRY'!CK1114="","",IF('DATA ENTRY'!G1114="","",IF($D$4="All Post",'DATA ENTRY'!G1114,IF(AND($D$4='DATA ENTRY'!CK1114),'DATA ENTRY'!G1114,""))))</f>
        <v/>
      </c>
      <c r="S1115">
        <f t="shared" si="275"/>
        <v>0</v>
      </c>
      <c r="T1115" t="str">
        <f t="shared" si="276"/>
        <v/>
      </c>
      <c r="BZ1115" t="str">
        <f t="shared" si="277"/>
        <v/>
      </c>
      <c r="CA1115" t="str">
        <f t="shared" si="278"/>
        <v/>
      </c>
      <c r="CB1115" s="224">
        <v>1109</v>
      </c>
      <c r="CC1115" s="3" t="str">
        <f>IF('DATA ENTRY'!CK1114="","",IF('DATA ENTRY'!B1114="","",IF(AND($CD$4='DATA ENTRY'!CK1114,$CG$4='DATA ENTRY'!D1114),'DATA ENTRY'!B1114,"")))</f>
        <v/>
      </c>
      <c r="CD1115" s="3" t="str">
        <f>IF('DATA ENTRY'!CK1114="","",IF('DATA ENTRY'!C1114="","",IF(AND($CD$4='DATA ENTRY'!CK1114,$CG$4='DATA ENTRY'!D1114),'DATA ENTRY'!C1114,"")))</f>
        <v/>
      </c>
      <c r="CE1115" s="4" t="str">
        <f>IF('DATA ENTRY'!CK1114="","",IF('DATA ENTRY'!I1114="","",IF(AND($CD$4='DATA ENTRY'!CK1114,$CG$4='DATA ENTRY'!D1114),'DATA ENTRY'!I1114,"")))</f>
        <v/>
      </c>
      <c r="CF1115" s="4" t="str">
        <f>IF('DATA ENTRY'!CK1114="","",IF('DATA ENTRY'!CK1114="","",IF(AND($CD$4='DATA ENTRY'!CK1114,$CG$4='DATA ENTRY'!D1114),'DATA ENTRY'!CK1114,"")))</f>
        <v/>
      </c>
      <c r="CG1115" s="3" t="str">
        <f>IF('DATA ENTRY'!CK1114="","",IF('DATA ENTRY'!N1114="","",IF(AND($CD$4='DATA ENTRY'!CK1114,$CG$4='DATA ENTRY'!D1114),'DATA ENTRY'!N1114,"")))</f>
        <v/>
      </c>
      <c r="CH1115" s="107" t="str">
        <f>IF('DATA ENTRY'!CK1114="","",IF('DATA ENTRY'!O1114="","",IF(AND($CD$4='DATA ENTRY'!CK1114,$CG$4='DATA ENTRY'!D1114),'DATA ENTRY'!O1114,"")))</f>
        <v/>
      </c>
      <c r="CI1115" s="3" t="str">
        <f>IF('DATA ENTRY'!CK1114="","",IF('DATA ENTRY'!P1114="","",IF(AND($CD$4='DATA ENTRY'!CK1114,$CG$4='DATA ENTRY'!D1114),'DATA ENTRY'!P1114,"")))</f>
        <v/>
      </c>
      <c r="CJ1115" s="107" t="str">
        <f>IF('DATA ENTRY'!CK1114="","",IF('DATA ENTRY'!Q1114="","",IF(AND($CD$4='DATA ENTRY'!CK1114,$CG$4='DATA ENTRY'!D1114),'DATA ENTRY'!Q1114,"")))</f>
        <v/>
      </c>
      <c r="CK1115" s="3" t="str">
        <f>IF('DATA ENTRY'!CK1114="","",IF('DATA ENTRY'!R1114="","",IF(AND($CD$4='DATA ENTRY'!CK1114,$CG$4='DATA ENTRY'!D1114),'DATA ENTRY'!R1114,"")))</f>
        <v/>
      </c>
      <c r="CL1115" s="3" t="str">
        <f>IF('DATA ENTRY'!CK1114="","",IF('DATA ENTRY'!S1114="","",IF(AND($CD$4='DATA ENTRY'!CK1114,$CG$4='DATA ENTRY'!D1114),'DATA ENTRY'!S1114,"")))</f>
        <v/>
      </c>
      <c r="CM1115" s="3" t="str">
        <f>IF('DATA ENTRY'!CK1114="","",IF('DATA ENTRY'!E1114="","",IF(AND($CD$4='DATA ENTRY'!CK1114,$CG$4='DATA ENTRY'!D1114),'DATA ENTRY'!E1114,"")))</f>
        <v/>
      </c>
      <c r="CN1115" s="3" t="str">
        <f>IF('DATA ENTRY'!CK1114="","",IF('DATA ENTRY'!W1114="","",IF(AND($CD$4='DATA ENTRY'!CK1114,$CG$4='DATA ENTRY'!D1114),'DATA ENTRY'!W1114,"")))</f>
        <v/>
      </c>
      <c r="CO1115" s="3" t="str">
        <f>IF('DATA ENTRY'!CK1114="","",IF('DATA ENTRY'!X1114="","",IF(AND($CD$4='DATA ENTRY'!CK1114,$CG$4='DATA ENTRY'!D1114),'DATA ENTRY'!X1114,"")))</f>
        <v/>
      </c>
      <c r="CP1115" s="108" t="str">
        <f t="shared" si="279"/>
        <v/>
      </c>
      <c r="CQ1115" s="108" t="str">
        <f>IF('DATA ENTRY'!CK1114="","",IF('DATA ENTRY'!G1114="","",IF(AND($CD$4='DATA ENTRY'!CK1114,$CG$4='DATA ENTRY'!D1114),'DATA ENTRY'!G1114,"")))</f>
        <v/>
      </c>
      <c r="CR1115" s="230" t="str">
        <f>IF('DATA ENTRY'!CK1114="","",IF('DATA ENTRY'!D1114="","",IF(AND($CD$4='DATA ENTRY'!CK1114,$CG$4='DATA ENTRY'!D1114),'DATA ENTRY'!D1114,"")))</f>
        <v/>
      </c>
      <c r="CS1115">
        <f t="shared" si="280"/>
        <v>0</v>
      </c>
      <c r="CT1115">
        <f t="shared" si="281"/>
        <v>0</v>
      </c>
      <c r="CV1115" s="139"/>
      <c r="CX1115">
        <f t="shared" si="282"/>
        <v>0</v>
      </c>
      <c r="DB1115" t="str">
        <f t="shared" si="289"/>
        <v/>
      </c>
      <c r="DC1115" t="str">
        <f t="shared" si="290"/>
        <v/>
      </c>
      <c r="DD1115" s="224">
        <v>1109</v>
      </c>
      <c r="DE1115" s="3" t="str">
        <f>IF('DATA ENTRY'!CK1114="","",IF('DATA ENTRY'!B1114="","",IF(AND($DF$4='DATA ENTRY'!D1114),'DATA ENTRY'!B1114,"")))</f>
        <v/>
      </c>
      <c r="DF1115" s="3" t="str">
        <f>IF('DATA ENTRY'!CK1114="","",IF('DATA ENTRY'!C1114="","",IF(AND($DF$4='DATA ENTRY'!D1114),'DATA ENTRY'!C1114,"")))</f>
        <v/>
      </c>
      <c r="DG1115" s="4" t="str">
        <f>IF('DATA ENTRY'!CK1114="","",IF('DATA ENTRY'!I1114="","",IF(AND($DF$4='DATA ENTRY'!D1114),'DATA ENTRY'!I1114,"")))</f>
        <v/>
      </c>
      <c r="DH1115" s="4" t="str">
        <f>IF('DATA ENTRY'!CK1114="","",IF('DATA ENTRY'!CK1114="","",IF(AND($DF$4='DATA ENTRY'!D1114),'DATA ENTRY'!CK1114,"")))</f>
        <v/>
      </c>
      <c r="DI1115" s="3" t="str">
        <f>IF('DATA ENTRY'!CK1114="","",IF('DATA ENTRY'!N1114="","",IF(AND($DF$4='DATA ENTRY'!D1114),'DATA ENTRY'!N1114,"")))</f>
        <v/>
      </c>
      <c r="DJ1115" s="107" t="str">
        <f>IF('DATA ENTRY'!CK1114="","",IF('DATA ENTRY'!O1114="","",IF(AND($DF$4='DATA ENTRY'!D1114),'DATA ENTRY'!O1114,"")))</f>
        <v/>
      </c>
      <c r="DK1115" s="3" t="str">
        <f>IF('DATA ENTRY'!CK1114="","",IF('DATA ENTRY'!P1114="","",IF(AND($DF$4='DATA ENTRY'!D1114),'DATA ENTRY'!P1114,"")))</f>
        <v/>
      </c>
      <c r="DL1115" s="107" t="str">
        <f>IF('DATA ENTRY'!CK1114="","",IF('DATA ENTRY'!Q1114="","",IF(AND($DF$4='DATA ENTRY'!D1114),'DATA ENTRY'!Q1114,"")))</f>
        <v/>
      </c>
      <c r="DM1115" s="3" t="str">
        <f>IF('DATA ENTRY'!CK1114="","",IF('DATA ENTRY'!R1114="","",IF(AND($DF$4='DATA ENTRY'!D1114),'DATA ENTRY'!R1114,"")))</f>
        <v/>
      </c>
      <c r="DN1115" s="107" t="str">
        <f>IF('DATA ENTRY'!CK1114="","",IF('DATA ENTRY'!S1114="","",IF(AND($DF$4='DATA ENTRY'!D1114),'DATA ENTRY'!S1114,"")))</f>
        <v/>
      </c>
      <c r="DO1115" s="3" t="str">
        <f>IF('DATA ENTRY'!CK1114="","",IF('DATA ENTRY'!E1114="","",IF(AND($DF$4='DATA ENTRY'!D1114),'DATA ENTRY'!E1114,"")))</f>
        <v/>
      </c>
      <c r="DP1115" s="3" t="str">
        <f>IF('DATA ENTRY'!CK1114="","",IF('DATA ENTRY'!D1114="","",IF(AND($DF$4='DATA ENTRY'!D1114),'DATA ENTRY'!D1114,"")))</f>
        <v/>
      </c>
      <c r="DQ1115" s="3" t="str">
        <f>IF('DATA ENTRY'!CK1114="","",IF('DATA ENTRY'!W1114="","",IF(AND($DF$4='DATA ENTRY'!D1114),'DATA ENTRY'!W1114,"")))</f>
        <v/>
      </c>
      <c r="DR1115" s="3" t="str">
        <f>IF('DATA ENTRY'!CK1114="","",IF('DATA ENTRY'!X1114="","",IF(AND($DF$4='DATA ENTRY'!D1114),'DATA ENTRY'!X1114,"")))</f>
        <v/>
      </c>
      <c r="DS1115" s="108" t="str">
        <f t="shared" si="283"/>
        <v/>
      </c>
      <c r="DT1115" s="108" t="str">
        <f>IF('DATA ENTRY'!CK1114="","",IF('DATA ENTRY'!D1114="","",IF(AND($DF$4='DATA ENTRY'!D1114),'DATA ENTRY'!G1114,"")))</f>
        <v/>
      </c>
      <c r="DY1115">
        <f t="shared" si="284"/>
        <v>0</v>
      </c>
      <c r="EB1115" t="str">
        <f t="shared" si="285"/>
        <v/>
      </c>
      <c r="EC1115" t="str">
        <f t="shared" si="286"/>
        <v/>
      </c>
      <c r="ED1115" s="224">
        <v>1109</v>
      </c>
      <c r="EE1115" s="3" t="str">
        <f>IF('DATA ENTRY'!CK1114="","",IF('DATA ENTRY'!B1114="","",IF(AND($EF$4='DATA ENTRY'!G1114,$EH$4='DATA ENTRY'!F1114),'DATA ENTRY'!B1114,"")))</f>
        <v/>
      </c>
      <c r="EF1115" s="3" t="str">
        <f>IF('DATA ENTRY'!CK1114="","",IF('DATA ENTRY'!C1114="","",IF(AND($EF$4='DATA ENTRY'!G1114,$EH$4='DATA ENTRY'!F1114),'DATA ENTRY'!C1114,"")))</f>
        <v/>
      </c>
      <c r="EG1115" s="4" t="str">
        <f>IF('DATA ENTRY'!CK1114="","",IF('DATA ENTRY'!I1114="","",IF(AND($EF$4='DATA ENTRY'!G1114,$EH$4='DATA ENTRY'!F1114),'DATA ENTRY'!I1114,"")))</f>
        <v/>
      </c>
      <c r="EH1115" s="4" t="str">
        <f>IF('DATA ENTRY'!CK1114="","",IF('DATA ENTRY'!CK1114="","",IF(AND($EF$4='DATA ENTRY'!G1114,$EH$4='DATA ENTRY'!F1114),'DATA ENTRY'!CK1114,"")))</f>
        <v/>
      </c>
      <c r="EI1115" s="3" t="str">
        <f>IF('DATA ENTRY'!CK1114="","",IF('DATA ENTRY'!N1114="","",IF(AND($EF$4='DATA ENTRY'!G1114,$EH$4='DATA ENTRY'!F1114),'DATA ENTRY'!N1114,"")))</f>
        <v/>
      </c>
      <c r="EJ1115" s="107" t="str">
        <f>IF('DATA ENTRY'!CK1114="","",IF('DATA ENTRY'!O1114="","",IF(AND($EF$4='DATA ENTRY'!G1114,$EH$4='DATA ENTRY'!F1114),'DATA ENTRY'!O1114,"")))</f>
        <v/>
      </c>
      <c r="EK1115" s="3" t="str">
        <f>IF('DATA ENTRY'!CK1114="","",IF('DATA ENTRY'!P1114="","",IF(AND($EF$4='DATA ENTRY'!G1114,$EH$4='DATA ENTRY'!F1114),'DATA ENTRY'!P1114,"")))</f>
        <v/>
      </c>
      <c r="EL1115" s="107" t="str">
        <f>IF('DATA ENTRY'!CK1114="","",IF('DATA ENTRY'!Q1114="","",IF(AND($EF$4='DATA ENTRY'!G1114,$EH$4='DATA ENTRY'!F1114),'DATA ENTRY'!Q1114,"")))</f>
        <v/>
      </c>
      <c r="EM1115" s="3" t="str">
        <f>IF('DATA ENTRY'!CK1114="","",IF('DATA ENTRY'!R1114="","",IF(AND($EF$4='DATA ENTRY'!G1114,$EH$4='DATA ENTRY'!F1114),'DATA ENTRY'!R1114,"")))</f>
        <v/>
      </c>
      <c r="EN1115" s="107" t="str">
        <f>IF('DATA ENTRY'!CK1114="","",IF('DATA ENTRY'!S1114="","",IF(AND($EF$4='DATA ENTRY'!G1114,$EH$4='DATA ENTRY'!F1114),'DATA ENTRY'!S1114,"")))</f>
        <v/>
      </c>
      <c r="EO1115" s="3" t="str">
        <f>IF('DATA ENTRY'!CK1114="","",IF('DATA ENTRY'!E1114="","",IF(AND($EF$4='DATA ENTRY'!G1114,$EH$4='DATA ENTRY'!F1114),'DATA ENTRY'!E1114,"")))</f>
        <v/>
      </c>
      <c r="EP1115" s="3" t="str">
        <f>IF('DATA ENTRY'!CK1114="","",IF('DATA ENTRY'!D1114="","",IF(AND($EF$4='DATA ENTRY'!G1114,$EH$4='DATA ENTRY'!F1114),'DATA ENTRY'!D1114,"")))</f>
        <v/>
      </c>
      <c r="EQ1115" s="3" t="str">
        <f>IF('DATA ENTRY'!CK1114="","",IF('DATA ENTRY'!W1114="","",IF(AND($EF$4='DATA ENTRY'!G1114,$EH$4='DATA ENTRY'!F1114),'DATA ENTRY'!W1114,"")))</f>
        <v/>
      </c>
      <c r="ER1115" s="3" t="str">
        <f>IF('DATA ENTRY'!CK1114="","",IF('DATA ENTRY'!X1114="","",IF(AND($EF$4='DATA ENTRY'!G1114,$EH$4='DATA ENTRY'!F1114),'DATA ENTRY'!X1114,"")))</f>
        <v/>
      </c>
      <c r="ES1115" s="108" t="str">
        <f t="shared" si="287"/>
        <v/>
      </c>
      <c r="ET1115" s="108" t="str">
        <f>IF('DATA ENTRY'!CK1114="","",IF('DATA ENTRY'!D1114="","",IF(AND($EF$4='DATA ENTRY'!G1114,$EH$4='DATA ENTRY'!F1114),'DATA ENTRY'!G1114,"")))</f>
        <v/>
      </c>
      <c r="EY1115">
        <f t="shared" si="288"/>
        <v>0</v>
      </c>
    </row>
    <row r="1116" spans="1:155">
      <c r="A1116" t="str">
        <f>IF(S1116=0,"",1+(MAX($A$7:A1115)))</f>
        <v/>
      </c>
      <c r="B1116" s="224">
        <v>1110</v>
      </c>
      <c r="C1116" s="3" t="str">
        <f>IF('DATA ENTRY'!CK1115="","",IF('DATA ENTRY'!B1115="","",IF($D$4="All Post",'DATA ENTRY'!B1115,IF(AND($D$4='DATA ENTRY'!CK1115),'DATA ENTRY'!B1115,""))))</f>
        <v/>
      </c>
      <c r="D1116" s="3" t="str">
        <f>IF('DATA ENTRY'!CK1115="","",IF('DATA ENTRY'!C1115="","",IF($D$4="All Post",'DATA ENTRY'!C1115,IF(AND($D$4='DATA ENTRY'!CK1115),'DATA ENTRY'!C1115,""))))</f>
        <v/>
      </c>
      <c r="E1116" s="4" t="str">
        <f>IF('DATA ENTRY'!CK1115="","",IF('DATA ENTRY'!I1115="","",IF($D$4="All Post",'DATA ENTRY'!I1115,IF(AND($D$4='DATA ENTRY'!CK1115),'DATA ENTRY'!I1115,""))))</f>
        <v/>
      </c>
      <c r="F1116" s="4" t="str">
        <f>IF('DATA ENTRY'!CK1115="","",IF('DATA ENTRY'!CK1115="","",IF($D$4="All Post",'DATA ENTRY'!CK1115,IF(AND($D$4='DATA ENTRY'!CK1115),'DATA ENTRY'!CK1115,""))))</f>
        <v/>
      </c>
      <c r="G1116" s="3" t="str">
        <f>IF('DATA ENTRY'!CK1115="","",IF('DATA ENTRY'!N1115="","",IF($D$4="All Post",'DATA ENTRY'!N1115,IF(AND($D$4='DATA ENTRY'!CK1115),'DATA ENTRY'!N1115,""))))</f>
        <v/>
      </c>
      <c r="H1116" s="107" t="str">
        <f>IF('DATA ENTRY'!CK1115="","",IF('DATA ENTRY'!O1115="","",IF($D$4="All Post",'DATA ENTRY'!O1115,IF(AND($D$4='DATA ENTRY'!CK1115),'DATA ENTRY'!O1115,""))))</f>
        <v/>
      </c>
      <c r="I1116" s="3" t="str">
        <f>IF('DATA ENTRY'!CK1115="","",IF('DATA ENTRY'!P1115="","",IF($D$4="All Post",'DATA ENTRY'!P1115,IF(AND($D$4='DATA ENTRY'!CK1115),'DATA ENTRY'!P1115,""))))</f>
        <v/>
      </c>
      <c r="J1116" s="107" t="str">
        <f>IF('DATA ENTRY'!CK1115="","",IF('DATA ENTRY'!Q1115="","",IF($D$4="All Post",'DATA ENTRY'!Q1115,IF(AND($D$4='DATA ENTRY'!CK1115),'DATA ENTRY'!Q1115,""))))</f>
        <v/>
      </c>
      <c r="K1116" s="3" t="str">
        <f>IF('DATA ENTRY'!CK1115="","",IF('DATA ENTRY'!R1115="","",IF($D$4="All Post",'DATA ENTRY'!R1115,IF(AND($D$4='DATA ENTRY'!CK1115),'DATA ENTRY'!R1115,""))))</f>
        <v/>
      </c>
      <c r="L1116" s="3" t="str">
        <f>IF('DATA ENTRY'!CK1115="","",IF('DATA ENTRY'!S1115="","",IF($D$4="All Post",'DATA ENTRY'!S1115,IF(AND($D$4='DATA ENTRY'!CK1115),'DATA ENTRY'!S1115,""))))</f>
        <v/>
      </c>
      <c r="M1116" s="3" t="str">
        <f>IF('DATA ENTRY'!CK1115="","",IF('DATA ENTRY'!E1115="","",IF($D$4="All Post",'DATA ENTRY'!E1115,IF(AND($D$4='DATA ENTRY'!CK1115),'DATA ENTRY'!E1115,""))))</f>
        <v/>
      </c>
      <c r="N1116" s="3" t="str">
        <f>IF('DATA ENTRY'!CK1115="","",IF('DATA ENTRY'!W1115="","",IF($D$4="All Post",'DATA ENTRY'!W1115,IF(AND($D$4='DATA ENTRY'!CK1115),'DATA ENTRY'!W1115,""))))</f>
        <v/>
      </c>
      <c r="O1116" s="3" t="str">
        <f>IF('DATA ENTRY'!CK1115="","",IF('DATA ENTRY'!X1115="","",IF($D$4="All Post",'DATA ENTRY'!X1115,IF(AND($D$4='DATA ENTRY'!CK1115),'DATA ENTRY'!X1115,""))))</f>
        <v/>
      </c>
      <c r="P1116" s="3" t="str">
        <f>IF('DATA ENTRY'!CK1115="","",IF('DATA ENTRY'!G1115="","",IF($D$4="All Post",'DATA ENTRY'!G1115,IF(AND($D$4='DATA ENTRY'!CK1115),'DATA ENTRY'!G1115,""))))</f>
        <v/>
      </c>
      <c r="S1116">
        <f t="shared" si="275"/>
        <v>0</v>
      </c>
      <c r="T1116" t="str">
        <f t="shared" si="276"/>
        <v/>
      </c>
      <c r="BZ1116" t="str">
        <f t="shared" si="277"/>
        <v/>
      </c>
      <c r="CA1116" t="str">
        <f t="shared" si="278"/>
        <v/>
      </c>
      <c r="CB1116" s="224">
        <v>1110</v>
      </c>
      <c r="CC1116" s="3" t="str">
        <f>IF('DATA ENTRY'!CK1115="","",IF('DATA ENTRY'!B1115="","",IF(AND($CD$4='DATA ENTRY'!CK1115,$CG$4='DATA ENTRY'!D1115),'DATA ENTRY'!B1115,"")))</f>
        <v/>
      </c>
      <c r="CD1116" s="3" t="str">
        <f>IF('DATA ENTRY'!CK1115="","",IF('DATA ENTRY'!C1115="","",IF(AND($CD$4='DATA ENTRY'!CK1115,$CG$4='DATA ENTRY'!D1115),'DATA ENTRY'!C1115,"")))</f>
        <v/>
      </c>
      <c r="CE1116" s="4" t="str">
        <f>IF('DATA ENTRY'!CK1115="","",IF('DATA ENTRY'!I1115="","",IF(AND($CD$4='DATA ENTRY'!CK1115,$CG$4='DATA ENTRY'!D1115),'DATA ENTRY'!I1115,"")))</f>
        <v/>
      </c>
      <c r="CF1116" s="4" t="str">
        <f>IF('DATA ENTRY'!CK1115="","",IF('DATA ENTRY'!CK1115="","",IF(AND($CD$4='DATA ENTRY'!CK1115,$CG$4='DATA ENTRY'!D1115),'DATA ENTRY'!CK1115,"")))</f>
        <v/>
      </c>
      <c r="CG1116" s="3" t="str">
        <f>IF('DATA ENTRY'!CK1115="","",IF('DATA ENTRY'!N1115="","",IF(AND($CD$4='DATA ENTRY'!CK1115,$CG$4='DATA ENTRY'!D1115),'DATA ENTRY'!N1115,"")))</f>
        <v/>
      </c>
      <c r="CH1116" s="107" t="str">
        <f>IF('DATA ENTRY'!CK1115="","",IF('DATA ENTRY'!O1115="","",IF(AND($CD$4='DATA ENTRY'!CK1115,$CG$4='DATA ENTRY'!D1115),'DATA ENTRY'!O1115,"")))</f>
        <v/>
      </c>
      <c r="CI1116" s="3" t="str">
        <f>IF('DATA ENTRY'!CK1115="","",IF('DATA ENTRY'!P1115="","",IF(AND($CD$4='DATA ENTRY'!CK1115,$CG$4='DATA ENTRY'!D1115),'DATA ENTRY'!P1115,"")))</f>
        <v/>
      </c>
      <c r="CJ1116" s="107" t="str">
        <f>IF('DATA ENTRY'!CK1115="","",IF('DATA ENTRY'!Q1115="","",IF(AND($CD$4='DATA ENTRY'!CK1115,$CG$4='DATA ENTRY'!D1115),'DATA ENTRY'!Q1115,"")))</f>
        <v/>
      </c>
      <c r="CK1116" s="3" t="str">
        <f>IF('DATA ENTRY'!CK1115="","",IF('DATA ENTRY'!R1115="","",IF(AND($CD$4='DATA ENTRY'!CK1115,$CG$4='DATA ENTRY'!D1115),'DATA ENTRY'!R1115,"")))</f>
        <v/>
      </c>
      <c r="CL1116" s="3" t="str">
        <f>IF('DATA ENTRY'!CK1115="","",IF('DATA ENTRY'!S1115="","",IF(AND($CD$4='DATA ENTRY'!CK1115,$CG$4='DATA ENTRY'!D1115),'DATA ENTRY'!S1115,"")))</f>
        <v/>
      </c>
      <c r="CM1116" s="3" t="str">
        <f>IF('DATA ENTRY'!CK1115="","",IF('DATA ENTRY'!E1115="","",IF(AND($CD$4='DATA ENTRY'!CK1115,$CG$4='DATA ENTRY'!D1115),'DATA ENTRY'!E1115,"")))</f>
        <v/>
      </c>
      <c r="CN1116" s="3" t="str">
        <f>IF('DATA ENTRY'!CK1115="","",IF('DATA ENTRY'!W1115="","",IF(AND($CD$4='DATA ENTRY'!CK1115,$CG$4='DATA ENTRY'!D1115),'DATA ENTRY'!W1115,"")))</f>
        <v/>
      </c>
      <c r="CO1116" s="3" t="str">
        <f>IF('DATA ENTRY'!CK1115="","",IF('DATA ENTRY'!X1115="","",IF(AND($CD$4='DATA ENTRY'!CK1115,$CG$4='DATA ENTRY'!D1115),'DATA ENTRY'!X1115,"")))</f>
        <v/>
      </c>
      <c r="CP1116" s="108" t="str">
        <f t="shared" si="279"/>
        <v/>
      </c>
      <c r="CQ1116" s="108" t="str">
        <f>IF('DATA ENTRY'!CK1115="","",IF('DATA ENTRY'!G1115="","",IF(AND($CD$4='DATA ENTRY'!CK1115,$CG$4='DATA ENTRY'!D1115),'DATA ENTRY'!G1115,"")))</f>
        <v/>
      </c>
      <c r="CR1116" s="230" t="str">
        <f>IF('DATA ENTRY'!CK1115="","",IF('DATA ENTRY'!D1115="","",IF(AND($CD$4='DATA ENTRY'!CK1115,$CG$4='DATA ENTRY'!D1115),'DATA ENTRY'!D1115,"")))</f>
        <v/>
      </c>
      <c r="CS1116">
        <f t="shared" si="280"/>
        <v>0</v>
      </c>
      <c r="CT1116">
        <f t="shared" si="281"/>
        <v>0</v>
      </c>
      <c r="CV1116" s="139"/>
      <c r="CX1116">
        <f t="shared" si="282"/>
        <v>0</v>
      </c>
      <c r="DB1116" t="str">
        <f t="shared" si="289"/>
        <v/>
      </c>
      <c r="DC1116" t="str">
        <f t="shared" si="290"/>
        <v/>
      </c>
      <c r="DD1116" s="224">
        <v>1110</v>
      </c>
      <c r="DE1116" s="3" t="str">
        <f>IF('DATA ENTRY'!CK1115="","",IF('DATA ENTRY'!B1115="","",IF(AND($DF$4='DATA ENTRY'!D1115),'DATA ENTRY'!B1115,"")))</f>
        <v/>
      </c>
      <c r="DF1116" s="3" t="str">
        <f>IF('DATA ENTRY'!CK1115="","",IF('DATA ENTRY'!C1115="","",IF(AND($DF$4='DATA ENTRY'!D1115),'DATA ENTRY'!C1115,"")))</f>
        <v/>
      </c>
      <c r="DG1116" s="4" t="str">
        <f>IF('DATA ENTRY'!CK1115="","",IF('DATA ENTRY'!I1115="","",IF(AND($DF$4='DATA ENTRY'!D1115),'DATA ENTRY'!I1115,"")))</f>
        <v/>
      </c>
      <c r="DH1116" s="4" t="str">
        <f>IF('DATA ENTRY'!CK1115="","",IF('DATA ENTRY'!CK1115="","",IF(AND($DF$4='DATA ENTRY'!D1115),'DATA ENTRY'!CK1115,"")))</f>
        <v/>
      </c>
      <c r="DI1116" s="3" t="str">
        <f>IF('DATA ENTRY'!CK1115="","",IF('DATA ENTRY'!N1115="","",IF(AND($DF$4='DATA ENTRY'!D1115),'DATA ENTRY'!N1115,"")))</f>
        <v/>
      </c>
      <c r="DJ1116" s="107" t="str">
        <f>IF('DATA ENTRY'!CK1115="","",IF('DATA ENTRY'!O1115="","",IF(AND($DF$4='DATA ENTRY'!D1115),'DATA ENTRY'!O1115,"")))</f>
        <v/>
      </c>
      <c r="DK1116" s="3" t="str">
        <f>IF('DATA ENTRY'!CK1115="","",IF('DATA ENTRY'!P1115="","",IF(AND($DF$4='DATA ENTRY'!D1115),'DATA ENTRY'!P1115,"")))</f>
        <v/>
      </c>
      <c r="DL1116" s="107" t="str">
        <f>IF('DATA ENTRY'!CK1115="","",IF('DATA ENTRY'!Q1115="","",IF(AND($DF$4='DATA ENTRY'!D1115),'DATA ENTRY'!Q1115,"")))</f>
        <v/>
      </c>
      <c r="DM1116" s="3" t="str">
        <f>IF('DATA ENTRY'!CK1115="","",IF('DATA ENTRY'!R1115="","",IF(AND($DF$4='DATA ENTRY'!D1115),'DATA ENTRY'!R1115,"")))</f>
        <v/>
      </c>
      <c r="DN1116" s="107" t="str">
        <f>IF('DATA ENTRY'!CK1115="","",IF('DATA ENTRY'!S1115="","",IF(AND($DF$4='DATA ENTRY'!D1115),'DATA ENTRY'!S1115,"")))</f>
        <v/>
      </c>
      <c r="DO1116" s="3" t="str">
        <f>IF('DATA ENTRY'!CK1115="","",IF('DATA ENTRY'!E1115="","",IF(AND($DF$4='DATA ENTRY'!D1115),'DATA ENTRY'!E1115,"")))</f>
        <v/>
      </c>
      <c r="DP1116" s="3" t="str">
        <f>IF('DATA ENTRY'!CK1115="","",IF('DATA ENTRY'!D1115="","",IF(AND($DF$4='DATA ENTRY'!D1115),'DATA ENTRY'!D1115,"")))</f>
        <v/>
      </c>
      <c r="DQ1116" s="3" t="str">
        <f>IF('DATA ENTRY'!CK1115="","",IF('DATA ENTRY'!W1115="","",IF(AND($DF$4='DATA ENTRY'!D1115),'DATA ENTRY'!W1115,"")))</f>
        <v/>
      </c>
      <c r="DR1116" s="3" t="str">
        <f>IF('DATA ENTRY'!CK1115="","",IF('DATA ENTRY'!X1115="","",IF(AND($DF$4='DATA ENTRY'!D1115),'DATA ENTRY'!X1115,"")))</f>
        <v/>
      </c>
      <c r="DS1116" s="108" t="str">
        <f t="shared" si="283"/>
        <v/>
      </c>
      <c r="DT1116" s="108" t="str">
        <f>IF('DATA ENTRY'!CK1115="","",IF('DATA ENTRY'!D1115="","",IF(AND($DF$4='DATA ENTRY'!D1115),'DATA ENTRY'!G1115,"")))</f>
        <v/>
      </c>
      <c r="DY1116">
        <f t="shared" si="284"/>
        <v>0</v>
      </c>
      <c r="EB1116" t="str">
        <f t="shared" si="285"/>
        <v/>
      </c>
      <c r="EC1116" t="str">
        <f t="shared" si="286"/>
        <v/>
      </c>
      <c r="ED1116" s="224">
        <v>1110</v>
      </c>
      <c r="EE1116" s="3" t="str">
        <f>IF('DATA ENTRY'!CK1115="","",IF('DATA ENTRY'!B1115="","",IF(AND($EF$4='DATA ENTRY'!G1115,$EH$4='DATA ENTRY'!F1115),'DATA ENTRY'!B1115,"")))</f>
        <v/>
      </c>
      <c r="EF1116" s="3" t="str">
        <f>IF('DATA ENTRY'!CK1115="","",IF('DATA ENTRY'!C1115="","",IF(AND($EF$4='DATA ENTRY'!G1115,$EH$4='DATA ENTRY'!F1115),'DATA ENTRY'!C1115,"")))</f>
        <v/>
      </c>
      <c r="EG1116" s="4" t="str">
        <f>IF('DATA ENTRY'!CK1115="","",IF('DATA ENTRY'!I1115="","",IF(AND($EF$4='DATA ENTRY'!G1115,$EH$4='DATA ENTRY'!F1115),'DATA ENTRY'!I1115,"")))</f>
        <v/>
      </c>
      <c r="EH1116" s="4" t="str">
        <f>IF('DATA ENTRY'!CK1115="","",IF('DATA ENTRY'!CK1115="","",IF(AND($EF$4='DATA ENTRY'!G1115,$EH$4='DATA ENTRY'!F1115),'DATA ENTRY'!CK1115,"")))</f>
        <v/>
      </c>
      <c r="EI1116" s="3" t="str">
        <f>IF('DATA ENTRY'!CK1115="","",IF('DATA ENTRY'!N1115="","",IF(AND($EF$4='DATA ENTRY'!G1115,$EH$4='DATA ENTRY'!F1115),'DATA ENTRY'!N1115,"")))</f>
        <v/>
      </c>
      <c r="EJ1116" s="107" t="str">
        <f>IF('DATA ENTRY'!CK1115="","",IF('DATA ENTRY'!O1115="","",IF(AND($EF$4='DATA ENTRY'!G1115,$EH$4='DATA ENTRY'!F1115),'DATA ENTRY'!O1115,"")))</f>
        <v/>
      </c>
      <c r="EK1116" s="3" t="str">
        <f>IF('DATA ENTRY'!CK1115="","",IF('DATA ENTRY'!P1115="","",IF(AND($EF$4='DATA ENTRY'!G1115,$EH$4='DATA ENTRY'!F1115),'DATA ENTRY'!P1115,"")))</f>
        <v/>
      </c>
      <c r="EL1116" s="107" t="str">
        <f>IF('DATA ENTRY'!CK1115="","",IF('DATA ENTRY'!Q1115="","",IF(AND($EF$4='DATA ENTRY'!G1115,$EH$4='DATA ENTRY'!F1115),'DATA ENTRY'!Q1115,"")))</f>
        <v/>
      </c>
      <c r="EM1116" s="3" t="str">
        <f>IF('DATA ENTRY'!CK1115="","",IF('DATA ENTRY'!R1115="","",IF(AND($EF$4='DATA ENTRY'!G1115,$EH$4='DATA ENTRY'!F1115),'DATA ENTRY'!R1115,"")))</f>
        <v/>
      </c>
      <c r="EN1116" s="107" t="str">
        <f>IF('DATA ENTRY'!CK1115="","",IF('DATA ENTRY'!S1115="","",IF(AND($EF$4='DATA ENTRY'!G1115,$EH$4='DATA ENTRY'!F1115),'DATA ENTRY'!S1115,"")))</f>
        <v/>
      </c>
      <c r="EO1116" s="3" t="str">
        <f>IF('DATA ENTRY'!CK1115="","",IF('DATA ENTRY'!E1115="","",IF(AND($EF$4='DATA ENTRY'!G1115,$EH$4='DATA ENTRY'!F1115),'DATA ENTRY'!E1115,"")))</f>
        <v/>
      </c>
      <c r="EP1116" s="3" t="str">
        <f>IF('DATA ENTRY'!CK1115="","",IF('DATA ENTRY'!D1115="","",IF(AND($EF$4='DATA ENTRY'!G1115,$EH$4='DATA ENTRY'!F1115),'DATA ENTRY'!D1115,"")))</f>
        <v/>
      </c>
      <c r="EQ1116" s="3" t="str">
        <f>IF('DATA ENTRY'!CK1115="","",IF('DATA ENTRY'!W1115="","",IF(AND($EF$4='DATA ENTRY'!G1115,$EH$4='DATA ENTRY'!F1115),'DATA ENTRY'!W1115,"")))</f>
        <v/>
      </c>
      <c r="ER1116" s="3" t="str">
        <f>IF('DATA ENTRY'!CK1115="","",IF('DATA ENTRY'!X1115="","",IF(AND($EF$4='DATA ENTRY'!G1115,$EH$4='DATA ENTRY'!F1115),'DATA ENTRY'!X1115,"")))</f>
        <v/>
      </c>
      <c r="ES1116" s="108" t="str">
        <f t="shared" si="287"/>
        <v/>
      </c>
      <c r="ET1116" s="108" t="str">
        <f>IF('DATA ENTRY'!CK1115="","",IF('DATA ENTRY'!D1115="","",IF(AND($EF$4='DATA ENTRY'!G1115,$EH$4='DATA ENTRY'!F1115),'DATA ENTRY'!G1115,"")))</f>
        <v/>
      </c>
      <c r="EY1116">
        <f t="shared" si="288"/>
        <v>0</v>
      </c>
    </row>
    <row r="1117" spans="1:155">
      <c r="A1117" t="str">
        <f>IF(S1117=0,"",1+(MAX($A$7:A1116)))</f>
        <v/>
      </c>
      <c r="B1117" s="224">
        <v>1111</v>
      </c>
      <c r="C1117" s="3" t="str">
        <f>IF('DATA ENTRY'!CK1116="","",IF('DATA ENTRY'!B1116="","",IF($D$4="All Post",'DATA ENTRY'!B1116,IF(AND($D$4='DATA ENTRY'!CK1116),'DATA ENTRY'!B1116,""))))</f>
        <v/>
      </c>
      <c r="D1117" s="3" t="str">
        <f>IF('DATA ENTRY'!CK1116="","",IF('DATA ENTRY'!C1116="","",IF($D$4="All Post",'DATA ENTRY'!C1116,IF(AND($D$4='DATA ENTRY'!CK1116),'DATA ENTRY'!C1116,""))))</f>
        <v/>
      </c>
      <c r="E1117" s="4" t="str">
        <f>IF('DATA ENTRY'!CK1116="","",IF('DATA ENTRY'!I1116="","",IF($D$4="All Post",'DATA ENTRY'!I1116,IF(AND($D$4='DATA ENTRY'!CK1116),'DATA ENTRY'!I1116,""))))</f>
        <v/>
      </c>
      <c r="F1117" s="4" t="str">
        <f>IF('DATA ENTRY'!CK1116="","",IF('DATA ENTRY'!CK1116="","",IF($D$4="All Post",'DATA ENTRY'!CK1116,IF(AND($D$4='DATA ENTRY'!CK1116),'DATA ENTRY'!CK1116,""))))</f>
        <v/>
      </c>
      <c r="G1117" s="3" t="str">
        <f>IF('DATA ENTRY'!CK1116="","",IF('DATA ENTRY'!N1116="","",IF($D$4="All Post",'DATA ENTRY'!N1116,IF(AND($D$4='DATA ENTRY'!CK1116),'DATA ENTRY'!N1116,""))))</f>
        <v/>
      </c>
      <c r="H1117" s="107" t="str">
        <f>IF('DATA ENTRY'!CK1116="","",IF('DATA ENTRY'!O1116="","",IF($D$4="All Post",'DATA ENTRY'!O1116,IF(AND($D$4='DATA ENTRY'!CK1116),'DATA ENTRY'!O1116,""))))</f>
        <v/>
      </c>
      <c r="I1117" s="3" t="str">
        <f>IF('DATA ENTRY'!CK1116="","",IF('DATA ENTRY'!P1116="","",IF($D$4="All Post",'DATA ENTRY'!P1116,IF(AND($D$4='DATA ENTRY'!CK1116),'DATA ENTRY'!P1116,""))))</f>
        <v/>
      </c>
      <c r="J1117" s="107" t="str">
        <f>IF('DATA ENTRY'!CK1116="","",IF('DATA ENTRY'!Q1116="","",IF($D$4="All Post",'DATA ENTRY'!Q1116,IF(AND($D$4='DATA ENTRY'!CK1116),'DATA ENTRY'!Q1116,""))))</f>
        <v/>
      </c>
      <c r="K1117" s="3" t="str">
        <f>IF('DATA ENTRY'!CK1116="","",IF('DATA ENTRY'!R1116="","",IF($D$4="All Post",'DATA ENTRY'!R1116,IF(AND($D$4='DATA ENTRY'!CK1116),'DATA ENTRY'!R1116,""))))</f>
        <v/>
      </c>
      <c r="L1117" s="3" t="str">
        <f>IF('DATA ENTRY'!CK1116="","",IF('DATA ENTRY'!S1116="","",IF($D$4="All Post",'DATA ENTRY'!S1116,IF(AND($D$4='DATA ENTRY'!CK1116),'DATA ENTRY'!S1116,""))))</f>
        <v/>
      </c>
      <c r="M1117" s="3" t="str">
        <f>IF('DATA ENTRY'!CK1116="","",IF('DATA ENTRY'!E1116="","",IF($D$4="All Post",'DATA ENTRY'!E1116,IF(AND($D$4='DATA ENTRY'!CK1116),'DATA ENTRY'!E1116,""))))</f>
        <v/>
      </c>
      <c r="N1117" s="3" t="str">
        <f>IF('DATA ENTRY'!CK1116="","",IF('DATA ENTRY'!W1116="","",IF($D$4="All Post",'DATA ENTRY'!W1116,IF(AND($D$4='DATA ENTRY'!CK1116),'DATA ENTRY'!W1116,""))))</f>
        <v/>
      </c>
      <c r="O1117" s="3" t="str">
        <f>IF('DATA ENTRY'!CK1116="","",IF('DATA ENTRY'!X1116="","",IF($D$4="All Post",'DATA ENTRY'!X1116,IF(AND($D$4='DATA ENTRY'!CK1116),'DATA ENTRY'!X1116,""))))</f>
        <v/>
      </c>
      <c r="P1117" s="3" t="str">
        <f>IF('DATA ENTRY'!CK1116="","",IF('DATA ENTRY'!G1116="","",IF($D$4="All Post",'DATA ENTRY'!G1116,IF(AND($D$4='DATA ENTRY'!CK1116),'DATA ENTRY'!G1116,""))))</f>
        <v/>
      </c>
      <c r="S1117">
        <f t="shared" si="275"/>
        <v>0</v>
      </c>
      <c r="T1117" t="str">
        <f t="shared" si="276"/>
        <v/>
      </c>
      <c r="BZ1117" t="str">
        <f t="shared" si="277"/>
        <v/>
      </c>
      <c r="CA1117" t="str">
        <f t="shared" si="278"/>
        <v/>
      </c>
      <c r="CB1117" s="224">
        <v>1111</v>
      </c>
      <c r="CC1117" s="3" t="str">
        <f>IF('DATA ENTRY'!CK1116="","",IF('DATA ENTRY'!B1116="","",IF(AND($CD$4='DATA ENTRY'!CK1116,$CG$4='DATA ENTRY'!D1116),'DATA ENTRY'!B1116,"")))</f>
        <v/>
      </c>
      <c r="CD1117" s="3" t="str">
        <f>IF('DATA ENTRY'!CK1116="","",IF('DATA ENTRY'!C1116="","",IF(AND($CD$4='DATA ENTRY'!CK1116,$CG$4='DATA ENTRY'!D1116),'DATA ENTRY'!C1116,"")))</f>
        <v/>
      </c>
      <c r="CE1117" s="4" t="str">
        <f>IF('DATA ENTRY'!CK1116="","",IF('DATA ENTRY'!I1116="","",IF(AND($CD$4='DATA ENTRY'!CK1116,$CG$4='DATA ENTRY'!D1116),'DATA ENTRY'!I1116,"")))</f>
        <v/>
      </c>
      <c r="CF1117" s="4" t="str">
        <f>IF('DATA ENTRY'!CK1116="","",IF('DATA ENTRY'!CK1116="","",IF(AND($CD$4='DATA ENTRY'!CK1116,$CG$4='DATA ENTRY'!D1116),'DATA ENTRY'!CK1116,"")))</f>
        <v/>
      </c>
      <c r="CG1117" s="3" t="str">
        <f>IF('DATA ENTRY'!CK1116="","",IF('DATA ENTRY'!N1116="","",IF(AND($CD$4='DATA ENTRY'!CK1116,$CG$4='DATA ENTRY'!D1116),'DATA ENTRY'!N1116,"")))</f>
        <v/>
      </c>
      <c r="CH1117" s="107" t="str">
        <f>IF('DATA ENTRY'!CK1116="","",IF('DATA ENTRY'!O1116="","",IF(AND($CD$4='DATA ENTRY'!CK1116,$CG$4='DATA ENTRY'!D1116),'DATA ENTRY'!O1116,"")))</f>
        <v/>
      </c>
      <c r="CI1117" s="3" t="str">
        <f>IF('DATA ENTRY'!CK1116="","",IF('DATA ENTRY'!P1116="","",IF(AND($CD$4='DATA ENTRY'!CK1116,$CG$4='DATA ENTRY'!D1116),'DATA ENTRY'!P1116,"")))</f>
        <v/>
      </c>
      <c r="CJ1117" s="107" t="str">
        <f>IF('DATA ENTRY'!CK1116="","",IF('DATA ENTRY'!Q1116="","",IF(AND($CD$4='DATA ENTRY'!CK1116,$CG$4='DATA ENTRY'!D1116),'DATA ENTRY'!Q1116,"")))</f>
        <v/>
      </c>
      <c r="CK1117" s="3" t="str">
        <f>IF('DATA ENTRY'!CK1116="","",IF('DATA ENTRY'!R1116="","",IF(AND($CD$4='DATA ENTRY'!CK1116,$CG$4='DATA ENTRY'!D1116),'DATA ENTRY'!R1116,"")))</f>
        <v/>
      </c>
      <c r="CL1117" s="3" t="str">
        <f>IF('DATA ENTRY'!CK1116="","",IF('DATA ENTRY'!S1116="","",IF(AND($CD$4='DATA ENTRY'!CK1116,$CG$4='DATA ENTRY'!D1116),'DATA ENTRY'!S1116,"")))</f>
        <v/>
      </c>
      <c r="CM1117" s="3" t="str">
        <f>IF('DATA ENTRY'!CK1116="","",IF('DATA ENTRY'!E1116="","",IF(AND($CD$4='DATA ENTRY'!CK1116,$CG$4='DATA ENTRY'!D1116),'DATA ENTRY'!E1116,"")))</f>
        <v/>
      </c>
      <c r="CN1117" s="3" t="str">
        <f>IF('DATA ENTRY'!CK1116="","",IF('DATA ENTRY'!W1116="","",IF(AND($CD$4='DATA ENTRY'!CK1116,$CG$4='DATA ENTRY'!D1116),'DATA ENTRY'!W1116,"")))</f>
        <v/>
      </c>
      <c r="CO1117" s="3" t="str">
        <f>IF('DATA ENTRY'!CK1116="","",IF('DATA ENTRY'!X1116="","",IF(AND($CD$4='DATA ENTRY'!CK1116,$CG$4='DATA ENTRY'!D1116),'DATA ENTRY'!X1116,"")))</f>
        <v/>
      </c>
      <c r="CP1117" s="108" t="str">
        <f t="shared" si="279"/>
        <v/>
      </c>
      <c r="CQ1117" s="108" t="str">
        <f>IF('DATA ENTRY'!CK1116="","",IF('DATA ENTRY'!G1116="","",IF(AND($CD$4='DATA ENTRY'!CK1116,$CG$4='DATA ENTRY'!D1116),'DATA ENTRY'!G1116,"")))</f>
        <v/>
      </c>
      <c r="CR1117" s="230" t="str">
        <f>IF('DATA ENTRY'!CK1116="","",IF('DATA ENTRY'!D1116="","",IF(AND($CD$4='DATA ENTRY'!CK1116,$CG$4='DATA ENTRY'!D1116),'DATA ENTRY'!D1116,"")))</f>
        <v/>
      </c>
      <c r="CS1117">
        <f t="shared" si="280"/>
        <v>0</v>
      </c>
      <c r="CT1117">
        <f t="shared" si="281"/>
        <v>0</v>
      </c>
      <c r="CV1117" s="139"/>
      <c r="CX1117">
        <f t="shared" si="282"/>
        <v>0</v>
      </c>
      <c r="DB1117" t="str">
        <f t="shared" si="289"/>
        <v/>
      </c>
      <c r="DC1117" t="str">
        <f t="shared" si="290"/>
        <v/>
      </c>
      <c r="DD1117" s="224">
        <v>1111</v>
      </c>
      <c r="DE1117" s="3" t="str">
        <f>IF('DATA ENTRY'!CK1116="","",IF('DATA ENTRY'!B1116="","",IF(AND($DF$4='DATA ENTRY'!D1116),'DATA ENTRY'!B1116,"")))</f>
        <v/>
      </c>
      <c r="DF1117" s="3" t="str">
        <f>IF('DATA ENTRY'!CK1116="","",IF('DATA ENTRY'!C1116="","",IF(AND($DF$4='DATA ENTRY'!D1116),'DATA ENTRY'!C1116,"")))</f>
        <v/>
      </c>
      <c r="DG1117" s="4" t="str">
        <f>IF('DATA ENTRY'!CK1116="","",IF('DATA ENTRY'!I1116="","",IF(AND($DF$4='DATA ENTRY'!D1116),'DATA ENTRY'!I1116,"")))</f>
        <v/>
      </c>
      <c r="DH1117" s="4" t="str">
        <f>IF('DATA ENTRY'!CK1116="","",IF('DATA ENTRY'!CK1116="","",IF(AND($DF$4='DATA ENTRY'!D1116),'DATA ENTRY'!CK1116,"")))</f>
        <v/>
      </c>
      <c r="DI1117" s="3" t="str">
        <f>IF('DATA ENTRY'!CK1116="","",IF('DATA ENTRY'!N1116="","",IF(AND($DF$4='DATA ENTRY'!D1116),'DATA ENTRY'!N1116,"")))</f>
        <v/>
      </c>
      <c r="DJ1117" s="107" t="str">
        <f>IF('DATA ENTRY'!CK1116="","",IF('DATA ENTRY'!O1116="","",IF(AND($DF$4='DATA ENTRY'!D1116),'DATA ENTRY'!O1116,"")))</f>
        <v/>
      </c>
      <c r="DK1117" s="3" t="str">
        <f>IF('DATA ENTRY'!CK1116="","",IF('DATA ENTRY'!P1116="","",IF(AND($DF$4='DATA ENTRY'!D1116),'DATA ENTRY'!P1116,"")))</f>
        <v/>
      </c>
      <c r="DL1117" s="107" t="str">
        <f>IF('DATA ENTRY'!CK1116="","",IF('DATA ENTRY'!Q1116="","",IF(AND($DF$4='DATA ENTRY'!D1116),'DATA ENTRY'!Q1116,"")))</f>
        <v/>
      </c>
      <c r="DM1117" s="3" t="str">
        <f>IF('DATA ENTRY'!CK1116="","",IF('DATA ENTRY'!R1116="","",IF(AND($DF$4='DATA ENTRY'!D1116),'DATA ENTRY'!R1116,"")))</f>
        <v/>
      </c>
      <c r="DN1117" s="107" t="str">
        <f>IF('DATA ENTRY'!CK1116="","",IF('DATA ENTRY'!S1116="","",IF(AND($DF$4='DATA ENTRY'!D1116),'DATA ENTRY'!S1116,"")))</f>
        <v/>
      </c>
      <c r="DO1117" s="3" t="str">
        <f>IF('DATA ENTRY'!CK1116="","",IF('DATA ENTRY'!E1116="","",IF(AND($DF$4='DATA ENTRY'!D1116),'DATA ENTRY'!E1116,"")))</f>
        <v/>
      </c>
      <c r="DP1117" s="3" t="str">
        <f>IF('DATA ENTRY'!CK1116="","",IF('DATA ENTRY'!D1116="","",IF(AND($DF$4='DATA ENTRY'!D1116),'DATA ENTRY'!D1116,"")))</f>
        <v/>
      </c>
      <c r="DQ1117" s="3" t="str">
        <f>IF('DATA ENTRY'!CK1116="","",IF('DATA ENTRY'!W1116="","",IF(AND($DF$4='DATA ENTRY'!D1116),'DATA ENTRY'!W1116,"")))</f>
        <v/>
      </c>
      <c r="DR1117" s="3" t="str">
        <f>IF('DATA ENTRY'!CK1116="","",IF('DATA ENTRY'!X1116="","",IF(AND($DF$4='DATA ENTRY'!D1116),'DATA ENTRY'!X1116,"")))</f>
        <v/>
      </c>
      <c r="DS1117" s="108" t="str">
        <f t="shared" si="283"/>
        <v/>
      </c>
      <c r="DT1117" s="108" t="str">
        <f>IF('DATA ENTRY'!CK1116="","",IF('DATA ENTRY'!D1116="","",IF(AND($DF$4='DATA ENTRY'!D1116),'DATA ENTRY'!G1116,"")))</f>
        <v/>
      </c>
      <c r="DY1117">
        <f t="shared" si="284"/>
        <v>0</v>
      </c>
      <c r="EB1117" t="str">
        <f t="shared" si="285"/>
        <v/>
      </c>
      <c r="EC1117" t="str">
        <f t="shared" si="286"/>
        <v/>
      </c>
      <c r="ED1117" s="224">
        <v>1111</v>
      </c>
      <c r="EE1117" s="3" t="str">
        <f>IF('DATA ENTRY'!CK1116="","",IF('DATA ENTRY'!B1116="","",IF(AND($EF$4='DATA ENTRY'!G1116,$EH$4='DATA ENTRY'!F1116),'DATA ENTRY'!B1116,"")))</f>
        <v/>
      </c>
      <c r="EF1117" s="3" t="str">
        <f>IF('DATA ENTRY'!CK1116="","",IF('DATA ENTRY'!C1116="","",IF(AND($EF$4='DATA ENTRY'!G1116,$EH$4='DATA ENTRY'!F1116),'DATA ENTRY'!C1116,"")))</f>
        <v/>
      </c>
      <c r="EG1117" s="4" t="str">
        <f>IF('DATA ENTRY'!CK1116="","",IF('DATA ENTRY'!I1116="","",IF(AND($EF$4='DATA ENTRY'!G1116,$EH$4='DATA ENTRY'!F1116),'DATA ENTRY'!I1116,"")))</f>
        <v/>
      </c>
      <c r="EH1117" s="4" t="str">
        <f>IF('DATA ENTRY'!CK1116="","",IF('DATA ENTRY'!CK1116="","",IF(AND($EF$4='DATA ENTRY'!G1116,$EH$4='DATA ENTRY'!F1116),'DATA ENTRY'!CK1116,"")))</f>
        <v/>
      </c>
      <c r="EI1117" s="3" t="str">
        <f>IF('DATA ENTRY'!CK1116="","",IF('DATA ENTRY'!N1116="","",IF(AND($EF$4='DATA ENTRY'!G1116,$EH$4='DATA ENTRY'!F1116),'DATA ENTRY'!N1116,"")))</f>
        <v/>
      </c>
      <c r="EJ1117" s="107" t="str">
        <f>IF('DATA ENTRY'!CK1116="","",IF('DATA ENTRY'!O1116="","",IF(AND($EF$4='DATA ENTRY'!G1116,$EH$4='DATA ENTRY'!F1116),'DATA ENTRY'!O1116,"")))</f>
        <v/>
      </c>
      <c r="EK1117" s="3" t="str">
        <f>IF('DATA ENTRY'!CK1116="","",IF('DATA ENTRY'!P1116="","",IF(AND($EF$4='DATA ENTRY'!G1116,$EH$4='DATA ENTRY'!F1116),'DATA ENTRY'!P1116,"")))</f>
        <v/>
      </c>
      <c r="EL1117" s="107" t="str">
        <f>IF('DATA ENTRY'!CK1116="","",IF('DATA ENTRY'!Q1116="","",IF(AND($EF$4='DATA ENTRY'!G1116,$EH$4='DATA ENTRY'!F1116),'DATA ENTRY'!Q1116,"")))</f>
        <v/>
      </c>
      <c r="EM1117" s="3" t="str">
        <f>IF('DATA ENTRY'!CK1116="","",IF('DATA ENTRY'!R1116="","",IF(AND($EF$4='DATA ENTRY'!G1116,$EH$4='DATA ENTRY'!F1116),'DATA ENTRY'!R1116,"")))</f>
        <v/>
      </c>
      <c r="EN1117" s="107" t="str">
        <f>IF('DATA ENTRY'!CK1116="","",IF('DATA ENTRY'!S1116="","",IF(AND($EF$4='DATA ENTRY'!G1116,$EH$4='DATA ENTRY'!F1116),'DATA ENTRY'!S1116,"")))</f>
        <v/>
      </c>
      <c r="EO1117" s="3" t="str">
        <f>IF('DATA ENTRY'!CK1116="","",IF('DATA ENTRY'!E1116="","",IF(AND($EF$4='DATA ENTRY'!G1116,$EH$4='DATA ENTRY'!F1116),'DATA ENTRY'!E1116,"")))</f>
        <v/>
      </c>
      <c r="EP1117" s="3" t="str">
        <f>IF('DATA ENTRY'!CK1116="","",IF('DATA ENTRY'!D1116="","",IF(AND($EF$4='DATA ENTRY'!G1116,$EH$4='DATA ENTRY'!F1116),'DATA ENTRY'!D1116,"")))</f>
        <v/>
      </c>
      <c r="EQ1117" s="3" t="str">
        <f>IF('DATA ENTRY'!CK1116="","",IF('DATA ENTRY'!W1116="","",IF(AND($EF$4='DATA ENTRY'!G1116,$EH$4='DATA ENTRY'!F1116),'DATA ENTRY'!W1116,"")))</f>
        <v/>
      </c>
      <c r="ER1117" s="3" t="str">
        <f>IF('DATA ENTRY'!CK1116="","",IF('DATA ENTRY'!X1116="","",IF(AND($EF$4='DATA ENTRY'!G1116,$EH$4='DATA ENTRY'!F1116),'DATA ENTRY'!X1116,"")))</f>
        <v/>
      </c>
      <c r="ES1117" s="108" t="str">
        <f t="shared" si="287"/>
        <v/>
      </c>
      <c r="ET1117" s="108" t="str">
        <f>IF('DATA ENTRY'!CK1116="","",IF('DATA ENTRY'!D1116="","",IF(AND($EF$4='DATA ENTRY'!G1116,$EH$4='DATA ENTRY'!F1116),'DATA ENTRY'!G1116,"")))</f>
        <v/>
      </c>
      <c r="EY1117">
        <f t="shared" si="288"/>
        <v>0</v>
      </c>
    </row>
    <row r="1118" spans="1:155">
      <c r="A1118" t="str">
        <f>IF(S1118=0,"",1+(MAX($A$7:A1117)))</f>
        <v/>
      </c>
      <c r="B1118" s="224">
        <v>1112</v>
      </c>
      <c r="C1118" s="3" t="str">
        <f>IF('DATA ENTRY'!CK1117="","",IF('DATA ENTRY'!B1117="","",IF($D$4="All Post",'DATA ENTRY'!B1117,IF(AND($D$4='DATA ENTRY'!CK1117),'DATA ENTRY'!B1117,""))))</f>
        <v/>
      </c>
      <c r="D1118" s="3" t="str">
        <f>IF('DATA ENTRY'!CK1117="","",IF('DATA ENTRY'!C1117="","",IF($D$4="All Post",'DATA ENTRY'!C1117,IF(AND($D$4='DATA ENTRY'!CK1117),'DATA ENTRY'!C1117,""))))</f>
        <v/>
      </c>
      <c r="E1118" s="4" t="str">
        <f>IF('DATA ENTRY'!CK1117="","",IF('DATA ENTRY'!I1117="","",IF($D$4="All Post",'DATA ENTRY'!I1117,IF(AND($D$4='DATA ENTRY'!CK1117),'DATA ENTRY'!I1117,""))))</f>
        <v/>
      </c>
      <c r="F1118" s="4" t="str">
        <f>IF('DATA ENTRY'!CK1117="","",IF('DATA ENTRY'!CK1117="","",IF($D$4="All Post",'DATA ENTRY'!CK1117,IF(AND($D$4='DATA ENTRY'!CK1117),'DATA ENTRY'!CK1117,""))))</f>
        <v/>
      </c>
      <c r="G1118" s="3" t="str">
        <f>IF('DATA ENTRY'!CK1117="","",IF('DATA ENTRY'!N1117="","",IF($D$4="All Post",'DATA ENTRY'!N1117,IF(AND($D$4='DATA ENTRY'!CK1117),'DATA ENTRY'!N1117,""))))</f>
        <v/>
      </c>
      <c r="H1118" s="107" t="str">
        <f>IF('DATA ENTRY'!CK1117="","",IF('DATA ENTRY'!O1117="","",IF($D$4="All Post",'DATA ENTRY'!O1117,IF(AND($D$4='DATA ENTRY'!CK1117),'DATA ENTRY'!O1117,""))))</f>
        <v/>
      </c>
      <c r="I1118" s="3" t="str">
        <f>IF('DATA ENTRY'!CK1117="","",IF('DATA ENTRY'!P1117="","",IF($D$4="All Post",'DATA ENTRY'!P1117,IF(AND($D$4='DATA ENTRY'!CK1117),'DATA ENTRY'!P1117,""))))</f>
        <v/>
      </c>
      <c r="J1118" s="107" t="str">
        <f>IF('DATA ENTRY'!CK1117="","",IF('DATA ENTRY'!Q1117="","",IF($D$4="All Post",'DATA ENTRY'!Q1117,IF(AND($D$4='DATA ENTRY'!CK1117),'DATA ENTRY'!Q1117,""))))</f>
        <v/>
      </c>
      <c r="K1118" s="3" t="str">
        <f>IF('DATA ENTRY'!CK1117="","",IF('DATA ENTRY'!R1117="","",IF($D$4="All Post",'DATA ENTRY'!R1117,IF(AND($D$4='DATA ENTRY'!CK1117),'DATA ENTRY'!R1117,""))))</f>
        <v/>
      </c>
      <c r="L1118" s="3" t="str">
        <f>IF('DATA ENTRY'!CK1117="","",IF('DATA ENTRY'!S1117="","",IF($D$4="All Post",'DATA ENTRY'!S1117,IF(AND($D$4='DATA ENTRY'!CK1117),'DATA ENTRY'!S1117,""))))</f>
        <v/>
      </c>
      <c r="M1118" s="3" t="str">
        <f>IF('DATA ENTRY'!CK1117="","",IF('DATA ENTRY'!E1117="","",IF($D$4="All Post",'DATA ENTRY'!E1117,IF(AND($D$4='DATA ENTRY'!CK1117),'DATA ENTRY'!E1117,""))))</f>
        <v/>
      </c>
      <c r="N1118" s="3" t="str">
        <f>IF('DATA ENTRY'!CK1117="","",IF('DATA ENTRY'!W1117="","",IF($D$4="All Post",'DATA ENTRY'!W1117,IF(AND($D$4='DATA ENTRY'!CK1117),'DATA ENTRY'!W1117,""))))</f>
        <v/>
      </c>
      <c r="O1118" s="3" t="str">
        <f>IF('DATA ENTRY'!CK1117="","",IF('DATA ENTRY'!X1117="","",IF($D$4="All Post",'DATA ENTRY'!X1117,IF(AND($D$4='DATA ENTRY'!CK1117),'DATA ENTRY'!X1117,""))))</f>
        <v/>
      </c>
      <c r="P1118" s="3" t="str">
        <f>IF('DATA ENTRY'!CK1117="","",IF('DATA ENTRY'!G1117="","",IF($D$4="All Post",'DATA ENTRY'!G1117,IF(AND($D$4='DATA ENTRY'!CK1117),'DATA ENTRY'!G1117,""))))</f>
        <v/>
      </c>
      <c r="S1118">
        <f t="shared" si="275"/>
        <v>0</v>
      </c>
      <c r="T1118" t="str">
        <f t="shared" si="276"/>
        <v/>
      </c>
      <c r="BZ1118" t="str">
        <f t="shared" si="277"/>
        <v/>
      </c>
      <c r="CA1118" t="str">
        <f t="shared" si="278"/>
        <v/>
      </c>
      <c r="CB1118" s="224">
        <v>1112</v>
      </c>
      <c r="CC1118" s="3" t="str">
        <f>IF('DATA ENTRY'!CK1117="","",IF('DATA ENTRY'!B1117="","",IF(AND($CD$4='DATA ENTRY'!CK1117,$CG$4='DATA ENTRY'!D1117),'DATA ENTRY'!B1117,"")))</f>
        <v/>
      </c>
      <c r="CD1118" s="3" t="str">
        <f>IF('DATA ENTRY'!CK1117="","",IF('DATA ENTRY'!C1117="","",IF(AND($CD$4='DATA ENTRY'!CK1117,$CG$4='DATA ENTRY'!D1117),'DATA ENTRY'!C1117,"")))</f>
        <v/>
      </c>
      <c r="CE1118" s="4" t="str">
        <f>IF('DATA ENTRY'!CK1117="","",IF('DATA ENTRY'!I1117="","",IF(AND($CD$4='DATA ENTRY'!CK1117,$CG$4='DATA ENTRY'!D1117),'DATA ENTRY'!I1117,"")))</f>
        <v/>
      </c>
      <c r="CF1118" s="4" t="str">
        <f>IF('DATA ENTRY'!CK1117="","",IF('DATA ENTRY'!CK1117="","",IF(AND($CD$4='DATA ENTRY'!CK1117,$CG$4='DATA ENTRY'!D1117),'DATA ENTRY'!CK1117,"")))</f>
        <v/>
      </c>
      <c r="CG1118" s="3" t="str">
        <f>IF('DATA ENTRY'!CK1117="","",IF('DATA ENTRY'!N1117="","",IF(AND($CD$4='DATA ENTRY'!CK1117,$CG$4='DATA ENTRY'!D1117),'DATA ENTRY'!N1117,"")))</f>
        <v/>
      </c>
      <c r="CH1118" s="107" t="str">
        <f>IF('DATA ENTRY'!CK1117="","",IF('DATA ENTRY'!O1117="","",IF(AND($CD$4='DATA ENTRY'!CK1117,$CG$4='DATA ENTRY'!D1117),'DATA ENTRY'!O1117,"")))</f>
        <v/>
      </c>
      <c r="CI1118" s="3" t="str">
        <f>IF('DATA ENTRY'!CK1117="","",IF('DATA ENTRY'!P1117="","",IF(AND($CD$4='DATA ENTRY'!CK1117,$CG$4='DATA ENTRY'!D1117),'DATA ENTRY'!P1117,"")))</f>
        <v/>
      </c>
      <c r="CJ1118" s="107" t="str">
        <f>IF('DATA ENTRY'!CK1117="","",IF('DATA ENTRY'!Q1117="","",IF(AND($CD$4='DATA ENTRY'!CK1117,$CG$4='DATA ENTRY'!D1117),'DATA ENTRY'!Q1117,"")))</f>
        <v/>
      </c>
      <c r="CK1118" s="3" t="str">
        <f>IF('DATA ENTRY'!CK1117="","",IF('DATA ENTRY'!R1117="","",IF(AND($CD$4='DATA ENTRY'!CK1117,$CG$4='DATA ENTRY'!D1117),'DATA ENTRY'!R1117,"")))</f>
        <v/>
      </c>
      <c r="CL1118" s="3" t="str">
        <f>IF('DATA ENTRY'!CK1117="","",IF('DATA ENTRY'!S1117="","",IF(AND($CD$4='DATA ENTRY'!CK1117,$CG$4='DATA ENTRY'!D1117),'DATA ENTRY'!S1117,"")))</f>
        <v/>
      </c>
      <c r="CM1118" s="3" t="str">
        <f>IF('DATA ENTRY'!CK1117="","",IF('DATA ENTRY'!E1117="","",IF(AND($CD$4='DATA ENTRY'!CK1117,$CG$4='DATA ENTRY'!D1117),'DATA ENTRY'!E1117,"")))</f>
        <v/>
      </c>
      <c r="CN1118" s="3" t="str">
        <f>IF('DATA ENTRY'!CK1117="","",IF('DATA ENTRY'!W1117="","",IF(AND($CD$4='DATA ENTRY'!CK1117,$CG$4='DATA ENTRY'!D1117),'DATA ENTRY'!W1117,"")))</f>
        <v/>
      </c>
      <c r="CO1118" s="3" t="str">
        <f>IF('DATA ENTRY'!CK1117="","",IF('DATA ENTRY'!X1117="","",IF(AND($CD$4='DATA ENTRY'!CK1117,$CG$4='DATA ENTRY'!D1117),'DATA ENTRY'!X1117,"")))</f>
        <v/>
      </c>
      <c r="CP1118" s="108" t="str">
        <f t="shared" si="279"/>
        <v/>
      </c>
      <c r="CQ1118" s="108" t="str">
        <f>IF('DATA ENTRY'!CK1117="","",IF('DATA ENTRY'!G1117="","",IF(AND($CD$4='DATA ENTRY'!CK1117,$CG$4='DATA ENTRY'!D1117),'DATA ENTRY'!G1117,"")))</f>
        <v/>
      </c>
      <c r="CR1118" s="230" t="str">
        <f>IF('DATA ENTRY'!CK1117="","",IF('DATA ENTRY'!D1117="","",IF(AND($CD$4='DATA ENTRY'!CK1117,$CG$4='DATA ENTRY'!D1117),'DATA ENTRY'!D1117,"")))</f>
        <v/>
      </c>
      <c r="CS1118">
        <f t="shared" si="280"/>
        <v>0</v>
      </c>
      <c r="CT1118">
        <f t="shared" si="281"/>
        <v>0</v>
      </c>
      <c r="CV1118" s="139"/>
      <c r="CX1118">
        <f t="shared" si="282"/>
        <v>0</v>
      </c>
      <c r="DB1118" t="str">
        <f t="shared" si="289"/>
        <v/>
      </c>
      <c r="DC1118" t="str">
        <f t="shared" si="290"/>
        <v/>
      </c>
      <c r="DD1118" s="224">
        <v>1112</v>
      </c>
      <c r="DE1118" s="3" t="str">
        <f>IF('DATA ENTRY'!CK1117="","",IF('DATA ENTRY'!B1117="","",IF(AND($DF$4='DATA ENTRY'!D1117),'DATA ENTRY'!B1117,"")))</f>
        <v/>
      </c>
      <c r="DF1118" s="3" t="str">
        <f>IF('DATA ENTRY'!CK1117="","",IF('DATA ENTRY'!C1117="","",IF(AND($DF$4='DATA ENTRY'!D1117),'DATA ENTRY'!C1117,"")))</f>
        <v/>
      </c>
      <c r="DG1118" s="4" t="str">
        <f>IF('DATA ENTRY'!CK1117="","",IF('DATA ENTRY'!I1117="","",IF(AND($DF$4='DATA ENTRY'!D1117),'DATA ENTRY'!I1117,"")))</f>
        <v/>
      </c>
      <c r="DH1118" s="4" t="str">
        <f>IF('DATA ENTRY'!CK1117="","",IF('DATA ENTRY'!CK1117="","",IF(AND($DF$4='DATA ENTRY'!D1117),'DATA ENTRY'!CK1117,"")))</f>
        <v/>
      </c>
      <c r="DI1118" s="3" t="str">
        <f>IF('DATA ENTRY'!CK1117="","",IF('DATA ENTRY'!N1117="","",IF(AND($DF$4='DATA ENTRY'!D1117),'DATA ENTRY'!N1117,"")))</f>
        <v/>
      </c>
      <c r="DJ1118" s="107" t="str">
        <f>IF('DATA ENTRY'!CK1117="","",IF('DATA ENTRY'!O1117="","",IF(AND($DF$4='DATA ENTRY'!D1117),'DATA ENTRY'!O1117,"")))</f>
        <v/>
      </c>
      <c r="DK1118" s="3" t="str">
        <f>IF('DATA ENTRY'!CK1117="","",IF('DATA ENTRY'!P1117="","",IF(AND($DF$4='DATA ENTRY'!D1117),'DATA ENTRY'!P1117,"")))</f>
        <v/>
      </c>
      <c r="DL1118" s="107" t="str">
        <f>IF('DATA ENTRY'!CK1117="","",IF('DATA ENTRY'!Q1117="","",IF(AND($DF$4='DATA ENTRY'!D1117),'DATA ENTRY'!Q1117,"")))</f>
        <v/>
      </c>
      <c r="DM1118" s="3" t="str">
        <f>IF('DATA ENTRY'!CK1117="","",IF('DATA ENTRY'!R1117="","",IF(AND($DF$4='DATA ENTRY'!D1117),'DATA ENTRY'!R1117,"")))</f>
        <v/>
      </c>
      <c r="DN1118" s="107" t="str">
        <f>IF('DATA ENTRY'!CK1117="","",IF('DATA ENTRY'!S1117="","",IF(AND($DF$4='DATA ENTRY'!D1117),'DATA ENTRY'!S1117,"")))</f>
        <v/>
      </c>
      <c r="DO1118" s="3" t="str">
        <f>IF('DATA ENTRY'!CK1117="","",IF('DATA ENTRY'!E1117="","",IF(AND($DF$4='DATA ENTRY'!D1117),'DATA ENTRY'!E1117,"")))</f>
        <v/>
      </c>
      <c r="DP1118" s="3" t="str">
        <f>IF('DATA ENTRY'!CK1117="","",IF('DATA ENTRY'!D1117="","",IF(AND($DF$4='DATA ENTRY'!D1117),'DATA ENTRY'!D1117,"")))</f>
        <v/>
      </c>
      <c r="DQ1118" s="3" t="str">
        <f>IF('DATA ENTRY'!CK1117="","",IF('DATA ENTRY'!W1117="","",IF(AND($DF$4='DATA ENTRY'!D1117),'DATA ENTRY'!W1117,"")))</f>
        <v/>
      </c>
      <c r="DR1118" s="3" t="str">
        <f>IF('DATA ENTRY'!CK1117="","",IF('DATA ENTRY'!X1117="","",IF(AND($DF$4='DATA ENTRY'!D1117),'DATA ENTRY'!X1117,"")))</f>
        <v/>
      </c>
      <c r="DS1118" s="108" t="str">
        <f t="shared" si="283"/>
        <v/>
      </c>
      <c r="DT1118" s="108" t="str">
        <f>IF('DATA ENTRY'!CK1117="","",IF('DATA ENTRY'!D1117="","",IF(AND($DF$4='DATA ENTRY'!D1117),'DATA ENTRY'!G1117,"")))</f>
        <v/>
      </c>
      <c r="DY1118">
        <f t="shared" si="284"/>
        <v>0</v>
      </c>
      <c r="EB1118" t="str">
        <f t="shared" si="285"/>
        <v/>
      </c>
      <c r="EC1118" t="str">
        <f t="shared" si="286"/>
        <v/>
      </c>
      <c r="ED1118" s="224">
        <v>1112</v>
      </c>
      <c r="EE1118" s="3" t="str">
        <f>IF('DATA ENTRY'!CK1117="","",IF('DATA ENTRY'!B1117="","",IF(AND($EF$4='DATA ENTRY'!G1117,$EH$4='DATA ENTRY'!F1117),'DATA ENTRY'!B1117,"")))</f>
        <v/>
      </c>
      <c r="EF1118" s="3" t="str">
        <f>IF('DATA ENTRY'!CK1117="","",IF('DATA ENTRY'!C1117="","",IF(AND($EF$4='DATA ENTRY'!G1117,$EH$4='DATA ENTRY'!F1117),'DATA ENTRY'!C1117,"")))</f>
        <v/>
      </c>
      <c r="EG1118" s="4" t="str">
        <f>IF('DATA ENTRY'!CK1117="","",IF('DATA ENTRY'!I1117="","",IF(AND($EF$4='DATA ENTRY'!G1117,$EH$4='DATA ENTRY'!F1117),'DATA ENTRY'!I1117,"")))</f>
        <v/>
      </c>
      <c r="EH1118" s="4" t="str">
        <f>IF('DATA ENTRY'!CK1117="","",IF('DATA ENTRY'!CK1117="","",IF(AND($EF$4='DATA ENTRY'!G1117,$EH$4='DATA ENTRY'!F1117),'DATA ENTRY'!CK1117,"")))</f>
        <v/>
      </c>
      <c r="EI1118" s="3" t="str">
        <f>IF('DATA ENTRY'!CK1117="","",IF('DATA ENTRY'!N1117="","",IF(AND($EF$4='DATA ENTRY'!G1117,$EH$4='DATA ENTRY'!F1117),'DATA ENTRY'!N1117,"")))</f>
        <v/>
      </c>
      <c r="EJ1118" s="107" t="str">
        <f>IF('DATA ENTRY'!CK1117="","",IF('DATA ENTRY'!O1117="","",IF(AND($EF$4='DATA ENTRY'!G1117,$EH$4='DATA ENTRY'!F1117),'DATA ENTRY'!O1117,"")))</f>
        <v/>
      </c>
      <c r="EK1118" s="3" t="str">
        <f>IF('DATA ENTRY'!CK1117="","",IF('DATA ENTRY'!P1117="","",IF(AND($EF$4='DATA ENTRY'!G1117,$EH$4='DATA ENTRY'!F1117),'DATA ENTRY'!P1117,"")))</f>
        <v/>
      </c>
      <c r="EL1118" s="107" t="str">
        <f>IF('DATA ENTRY'!CK1117="","",IF('DATA ENTRY'!Q1117="","",IF(AND($EF$4='DATA ENTRY'!G1117,$EH$4='DATA ENTRY'!F1117),'DATA ENTRY'!Q1117,"")))</f>
        <v/>
      </c>
      <c r="EM1118" s="3" t="str">
        <f>IF('DATA ENTRY'!CK1117="","",IF('DATA ENTRY'!R1117="","",IF(AND($EF$4='DATA ENTRY'!G1117,$EH$4='DATA ENTRY'!F1117),'DATA ENTRY'!R1117,"")))</f>
        <v/>
      </c>
      <c r="EN1118" s="107" t="str">
        <f>IF('DATA ENTRY'!CK1117="","",IF('DATA ENTRY'!S1117="","",IF(AND($EF$4='DATA ENTRY'!G1117,$EH$4='DATA ENTRY'!F1117),'DATA ENTRY'!S1117,"")))</f>
        <v/>
      </c>
      <c r="EO1118" s="3" t="str">
        <f>IF('DATA ENTRY'!CK1117="","",IF('DATA ENTRY'!E1117="","",IF(AND($EF$4='DATA ENTRY'!G1117,$EH$4='DATA ENTRY'!F1117),'DATA ENTRY'!E1117,"")))</f>
        <v/>
      </c>
      <c r="EP1118" s="3" t="str">
        <f>IF('DATA ENTRY'!CK1117="","",IF('DATA ENTRY'!D1117="","",IF(AND($EF$4='DATA ENTRY'!G1117,$EH$4='DATA ENTRY'!F1117),'DATA ENTRY'!D1117,"")))</f>
        <v/>
      </c>
      <c r="EQ1118" s="3" t="str">
        <f>IF('DATA ENTRY'!CK1117="","",IF('DATA ENTRY'!W1117="","",IF(AND($EF$4='DATA ENTRY'!G1117,$EH$4='DATA ENTRY'!F1117),'DATA ENTRY'!W1117,"")))</f>
        <v/>
      </c>
      <c r="ER1118" s="3" t="str">
        <f>IF('DATA ENTRY'!CK1117="","",IF('DATA ENTRY'!X1117="","",IF(AND($EF$4='DATA ENTRY'!G1117,$EH$4='DATA ENTRY'!F1117),'DATA ENTRY'!X1117,"")))</f>
        <v/>
      </c>
      <c r="ES1118" s="108" t="str">
        <f t="shared" si="287"/>
        <v/>
      </c>
      <c r="ET1118" s="108" t="str">
        <f>IF('DATA ENTRY'!CK1117="","",IF('DATA ENTRY'!D1117="","",IF(AND($EF$4='DATA ENTRY'!G1117,$EH$4='DATA ENTRY'!F1117),'DATA ENTRY'!G1117,"")))</f>
        <v/>
      </c>
      <c r="EY1118">
        <f t="shared" si="288"/>
        <v>0</v>
      </c>
    </row>
    <row r="1119" spans="1:155">
      <c r="A1119" t="str">
        <f>IF(S1119=0,"",1+(MAX($A$7:A1118)))</f>
        <v/>
      </c>
      <c r="B1119" s="224">
        <v>1113</v>
      </c>
      <c r="C1119" s="3" t="str">
        <f>IF('DATA ENTRY'!CK1118="","",IF('DATA ENTRY'!B1118="","",IF($D$4="All Post",'DATA ENTRY'!B1118,IF(AND($D$4='DATA ENTRY'!CK1118),'DATA ENTRY'!B1118,""))))</f>
        <v/>
      </c>
      <c r="D1119" s="3" t="str">
        <f>IF('DATA ENTRY'!CK1118="","",IF('DATA ENTRY'!C1118="","",IF($D$4="All Post",'DATA ENTRY'!C1118,IF(AND($D$4='DATA ENTRY'!CK1118),'DATA ENTRY'!C1118,""))))</f>
        <v/>
      </c>
      <c r="E1119" s="4" t="str">
        <f>IF('DATA ENTRY'!CK1118="","",IF('DATA ENTRY'!I1118="","",IF($D$4="All Post",'DATA ENTRY'!I1118,IF(AND($D$4='DATA ENTRY'!CK1118),'DATA ENTRY'!I1118,""))))</f>
        <v/>
      </c>
      <c r="F1119" s="4" t="str">
        <f>IF('DATA ENTRY'!CK1118="","",IF('DATA ENTRY'!CK1118="","",IF($D$4="All Post",'DATA ENTRY'!CK1118,IF(AND($D$4='DATA ENTRY'!CK1118),'DATA ENTRY'!CK1118,""))))</f>
        <v/>
      </c>
      <c r="G1119" s="3" t="str">
        <f>IF('DATA ENTRY'!CK1118="","",IF('DATA ENTRY'!N1118="","",IF($D$4="All Post",'DATA ENTRY'!N1118,IF(AND($D$4='DATA ENTRY'!CK1118),'DATA ENTRY'!N1118,""))))</f>
        <v/>
      </c>
      <c r="H1119" s="107" t="str">
        <f>IF('DATA ENTRY'!CK1118="","",IF('DATA ENTRY'!O1118="","",IF($D$4="All Post",'DATA ENTRY'!O1118,IF(AND($D$4='DATA ENTRY'!CK1118),'DATA ENTRY'!O1118,""))))</f>
        <v/>
      </c>
      <c r="I1119" s="3" t="str">
        <f>IF('DATA ENTRY'!CK1118="","",IF('DATA ENTRY'!P1118="","",IF($D$4="All Post",'DATA ENTRY'!P1118,IF(AND($D$4='DATA ENTRY'!CK1118),'DATA ENTRY'!P1118,""))))</f>
        <v/>
      </c>
      <c r="J1119" s="107" t="str">
        <f>IF('DATA ENTRY'!CK1118="","",IF('DATA ENTRY'!Q1118="","",IF($D$4="All Post",'DATA ENTRY'!Q1118,IF(AND($D$4='DATA ENTRY'!CK1118),'DATA ENTRY'!Q1118,""))))</f>
        <v/>
      </c>
      <c r="K1119" s="3" t="str">
        <f>IF('DATA ENTRY'!CK1118="","",IF('DATA ENTRY'!R1118="","",IF($D$4="All Post",'DATA ENTRY'!R1118,IF(AND($D$4='DATA ENTRY'!CK1118),'DATA ENTRY'!R1118,""))))</f>
        <v/>
      </c>
      <c r="L1119" s="3" t="str">
        <f>IF('DATA ENTRY'!CK1118="","",IF('DATA ENTRY'!S1118="","",IF($D$4="All Post",'DATA ENTRY'!S1118,IF(AND($D$4='DATA ENTRY'!CK1118),'DATA ENTRY'!S1118,""))))</f>
        <v/>
      </c>
      <c r="M1119" s="3" t="str">
        <f>IF('DATA ENTRY'!CK1118="","",IF('DATA ENTRY'!E1118="","",IF($D$4="All Post",'DATA ENTRY'!E1118,IF(AND($D$4='DATA ENTRY'!CK1118),'DATA ENTRY'!E1118,""))))</f>
        <v/>
      </c>
      <c r="N1119" s="3" t="str">
        <f>IF('DATA ENTRY'!CK1118="","",IF('DATA ENTRY'!W1118="","",IF($D$4="All Post",'DATA ENTRY'!W1118,IF(AND($D$4='DATA ENTRY'!CK1118),'DATA ENTRY'!W1118,""))))</f>
        <v/>
      </c>
      <c r="O1119" s="3" t="str">
        <f>IF('DATA ENTRY'!CK1118="","",IF('DATA ENTRY'!X1118="","",IF($D$4="All Post",'DATA ENTRY'!X1118,IF(AND($D$4='DATA ENTRY'!CK1118),'DATA ENTRY'!X1118,""))))</f>
        <v/>
      </c>
      <c r="P1119" s="3" t="str">
        <f>IF('DATA ENTRY'!CK1118="","",IF('DATA ENTRY'!G1118="","",IF($D$4="All Post",'DATA ENTRY'!G1118,IF(AND($D$4='DATA ENTRY'!CK1118),'DATA ENTRY'!G1118,""))))</f>
        <v/>
      </c>
      <c r="S1119">
        <f t="shared" si="275"/>
        <v>0</v>
      </c>
      <c r="T1119" t="str">
        <f t="shared" si="276"/>
        <v/>
      </c>
      <c r="BZ1119" t="str">
        <f t="shared" si="277"/>
        <v/>
      </c>
      <c r="CA1119" t="str">
        <f t="shared" si="278"/>
        <v/>
      </c>
      <c r="CB1119" s="224">
        <v>1113</v>
      </c>
      <c r="CC1119" s="3" t="str">
        <f>IF('DATA ENTRY'!CK1118="","",IF('DATA ENTRY'!B1118="","",IF(AND($CD$4='DATA ENTRY'!CK1118,$CG$4='DATA ENTRY'!D1118),'DATA ENTRY'!B1118,"")))</f>
        <v/>
      </c>
      <c r="CD1119" s="3" t="str">
        <f>IF('DATA ENTRY'!CK1118="","",IF('DATA ENTRY'!C1118="","",IF(AND($CD$4='DATA ENTRY'!CK1118,$CG$4='DATA ENTRY'!D1118),'DATA ENTRY'!C1118,"")))</f>
        <v/>
      </c>
      <c r="CE1119" s="4" t="str">
        <f>IF('DATA ENTRY'!CK1118="","",IF('DATA ENTRY'!I1118="","",IF(AND($CD$4='DATA ENTRY'!CK1118,$CG$4='DATA ENTRY'!D1118),'DATA ENTRY'!I1118,"")))</f>
        <v/>
      </c>
      <c r="CF1119" s="4" t="str">
        <f>IF('DATA ENTRY'!CK1118="","",IF('DATA ENTRY'!CK1118="","",IF(AND($CD$4='DATA ENTRY'!CK1118,$CG$4='DATA ENTRY'!D1118),'DATA ENTRY'!CK1118,"")))</f>
        <v/>
      </c>
      <c r="CG1119" s="3" t="str">
        <f>IF('DATA ENTRY'!CK1118="","",IF('DATA ENTRY'!N1118="","",IF(AND($CD$4='DATA ENTRY'!CK1118,$CG$4='DATA ENTRY'!D1118),'DATA ENTRY'!N1118,"")))</f>
        <v/>
      </c>
      <c r="CH1119" s="107" t="str">
        <f>IF('DATA ENTRY'!CK1118="","",IF('DATA ENTRY'!O1118="","",IF(AND($CD$4='DATA ENTRY'!CK1118,$CG$4='DATA ENTRY'!D1118),'DATA ENTRY'!O1118,"")))</f>
        <v/>
      </c>
      <c r="CI1119" s="3" t="str">
        <f>IF('DATA ENTRY'!CK1118="","",IF('DATA ENTRY'!P1118="","",IF(AND($CD$4='DATA ENTRY'!CK1118,$CG$4='DATA ENTRY'!D1118),'DATA ENTRY'!P1118,"")))</f>
        <v/>
      </c>
      <c r="CJ1119" s="107" t="str">
        <f>IF('DATA ENTRY'!CK1118="","",IF('DATA ENTRY'!Q1118="","",IF(AND($CD$4='DATA ENTRY'!CK1118,$CG$4='DATA ENTRY'!D1118),'DATA ENTRY'!Q1118,"")))</f>
        <v/>
      </c>
      <c r="CK1119" s="3" t="str">
        <f>IF('DATA ENTRY'!CK1118="","",IF('DATA ENTRY'!R1118="","",IF(AND($CD$4='DATA ENTRY'!CK1118,$CG$4='DATA ENTRY'!D1118),'DATA ENTRY'!R1118,"")))</f>
        <v/>
      </c>
      <c r="CL1119" s="3" t="str">
        <f>IF('DATA ENTRY'!CK1118="","",IF('DATA ENTRY'!S1118="","",IF(AND($CD$4='DATA ENTRY'!CK1118,$CG$4='DATA ENTRY'!D1118),'DATA ENTRY'!S1118,"")))</f>
        <v/>
      </c>
      <c r="CM1119" s="3" t="str">
        <f>IF('DATA ENTRY'!CK1118="","",IF('DATA ENTRY'!E1118="","",IF(AND($CD$4='DATA ENTRY'!CK1118,$CG$4='DATA ENTRY'!D1118),'DATA ENTRY'!E1118,"")))</f>
        <v/>
      </c>
      <c r="CN1119" s="3" t="str">
        <f>IF('DATA ENTRY'!CK1118="","",IF('DATA ENTRY'!W1118="","",IF(AND($CD$4='DATA ENTRY'!CK1118,$CG$4='DATA ENTRY'!D1118),'DATA ENTRY'!W1118,"")))</f>
        <v/>
      </c>
      <c r="CO1119" s="3" t="str">
        <f>IF('DATA ENTRY'!CK1118="","",IF('DATA ENTRY'!X1118="","",IF(AND($CD$4='DATA ENTRY'!CK1118,$CG$4='DATA ENTRY'!D1118),'DATA ENTRY'!X1118,"")))</f>
        <v/>
      </c>
      <c r="CP1119" s="108" t="str">
        <f t="shared" si="279"/>
        <v/>
      </c>
      <c r="CQ1119" s="108" t="str">
        <f>IF('DATA ENTRY'!CK1118="","",IF('DATA ENTRY'!G1118="","",IF(AND($CD$4='DATA ENTRY'!CK1118,$CG$4='DATA ENTRY'!D1118),'DATA ENTRY'!G1118,"")))</f>
        <v/>
      </c>
      <c r="CR1119" s="230" t="str">
        <f>IF('DATA ENTRY'!CK1118="","",IF('DATA ENTRY'!D1118="","",IF(AND($CD$4='DATA ENTRY'!CK1118,$CG$4='DATA ENTRY'!D1118),'DATA ENTRY'!D1118,"")))</f>
        <v/>
      </c>
      <c r="CS1119">
        <f t="shared" si="280"/>
        <v>0</v>
      </c>
      <c r="CT1119">
        <f t="shared" si="281"/>
        <v>0</v>
      </c>
      <c r="CV1119" s="139"/>
      <c r="CX1119">
        <f t="shared" si="282"/>
        <v>0</v>
      </c>
      <c r="DB1119" t="str">
        <f t="shared" si="289"/>
        <v/>
      </c>
      <c r="DC1119" t="str">
        <f t="shared" si="290"/>
        <v/>
      </c>
      <c r="DD1119" s="224">
        <v>1113</v>
      </c>
      <c r="DE1119" s="3" t="str">
        <f>IF('DATA ENTRY'!CK1118="","",IF('DATA ENTRY'!B1118="","",IF(AND($DF$4='DATA ENTRY'!D1118),'DATA ENTRY'!B1118,"")))</f>
        <v/>
      </c>
      <c r="DF1119" s="3" t="str">
        <f>IF('DATA ENTRY'!CK1118="","",IF('DATA ENTRY'!C1118="","",IF(AND($DF$4='DATA ENTRY'!D1118),'DATA ENTRY'!C1118,"")))</f>
        <v/>
      </c>
      <c r="DG1119" s="4" t="str">
        <f>IF('DATA ENTRY'!CK1118="","",IF('DATA ENTRY'!I1118="","",IF(AND($DF$4='DATA ENTRY'!D1118),'DATA ENTRY'!I1118,"")))</f>
        <v/>
      </c>
      <c r="DH1119" s="4" t="str">
        <f>IF('DATA ENTRY'!CK1118="","",IF('DATA ENTRY'!CK1118="","",IF(AND($DF$4='DATA ENTRY'!D1118),'DATA ENTRY'!CK1118,"")))</f>
        <v/>
      </c>
      <c r="DI1119" s="3" t="str">
        <f>IF('DATA ENTRY'!CK1118="","",IF('DATA ENTRY'!N1118="","",IF(AND($DF$4='DATA ENTRY'!D1118),'DATA ENTRY'!N1118,"")))</f>
        <v/>
      </c>
      <c r="DJ1119" s="107" t="str">
        <f>IF('DATA ENTRY'!CK1118="","",IF('DATA ENTRY'!O1118="","",IF(AND($DF$4='DATA ENTRY'!D1118),'DATA ENTRY'!O1118,"")))</f>
        <v/>
      </c>
      <c r="DK1119" s="3" t="str">
        <f>IF('DATA ENTRY'!CK1118="","",IF('DATA ENTRY'!P1118="","",IF(AND($DF$4='DATA ENTRY'!D1118),'DATA ENTRY'!P1118,"")))</f>
        <v/>
      </c>
      <c r="DL1119" s="107" t="str">
        <f>IF('DATA ENTRY'!CK1118="","",IF('DATA ENTRY'!Q1118="","",IF(AND($DF$4='DATA ENTRY'!D1118),'DATA ENTRY'!Q1118,"")))</f>
        <v/>
      </c>
      <c r="DM1119" s="3" t="str">
        <f>IF('DATA ENTRY'!CK1118="","",IF('DATA ENTRY'!R1118="","",IF(AND($DF$4='DATA ENTRY'!D1118),'DATA ENTRY'!R1118,"")))</f>
        <v/>
      </c>
      <c r="DN1119" s="107" t="str">
        <f>IF('DATA ENTRY'!CK1118="","",IF('DATA ENTRY'!S1118="","",IF(AND($DF$4='DATA ENTRY'!D1118),'DATA ENTRY'!S1118,"")))</f>
        <v/>
      </c>
      <c r="DO1119" s="3" t="str">
        <f>IF('DATA ENTRY'!CK1118="","",IF('DATA ENTRY'!E1118="","",IF(AND($DF$4='DATA ENTRY'!D1118),'DATA ENTRY'!E1118,"")))</f>
        <v/>
      </c>
      <c r="DP1119" s="3" t="str">
        <f>IF('DATA ENTRY'!CK1118="","",IF('DATA ENTRY'!D1118="","",IF(AND($DF$4='DATA ENTRY'!D1118),'DATA ENTRY'!D1118,"")))</f>
        <v/>
      </c>
      <c r="DQ1119" s="3" t="str">
        <f>IF('DATA ENTRY'!CK1118="","",IF('DATA ENTRY'!W1118="","",IF(AND($DF$4='DATA ENTRY'!D1118),'DATA ENTRY'!W1118,"")))</f>
        <v/>
      </c>
      <c r="DR1119" s="3" t="str">
        <f>IF('DATA ENTRY'!CK1118="","",IF('DATA ENTRY'!X1118="","",IF(AND($DF$4='DATA ENTRY'!D1118),'DATA ENTRY'!X1118,"")))</f>
        <v/>
      </c>
      <c r="DS1119" s="108" t="str">
        <f t="shared" si="283"/>
        <v/>
      </c>
      <c r="DT1119" s="108" t="str">
        <f>IF('DATA ENTRY'!CK1118="","",IF('DATA ENTRY'!D1118="","",IF(AND($DF$4='DATA ENTRY'!D1118),'DATA ENTRY'!G1118,"")))</f>
        <v/>
      </c>
      <c r="DY1119">
        <f t="shared" si="284"/>
        <v>0</v>
      </c>
      <c r="EB1119" t="str">
        <f t="shared" si="285"/>
        <v/>
      </c>
      <c r="EC1119" t="str">
        <f t="shared" si="286"/>
        <v/>
      </c>
      <c r="ED1119" s="224">
        <v>1113</v>
      </c>
      <c r="EE1119" s="3" t="str">
        <f>IF('DATA ENTRY'!CK1118="","",IF('DATA ENTRY'!B1118="","",IF(AND($EF$4='DATA ENTRY'!G1118,$EH$4='DATA ENTRY'!F1118),'DATA ENTRY'!B1118,"")))</f>
        <v/>
      </c>
      <c r="EF1119" s="3" t="str">
        <f>IF('DATA ENTRY'!CK1118="","",IF('DATA ENTRY'!C1118="","",IF(AND($EF$4='DATA ENTRY'!G1118,$EH$4='DATA ENTRY'!F1118),'DATA ENTRY'!C1118,"")))</f>
        <v/>
      </c>
      <c r="EG1119" s="4" t="str">
        <f>IF('DATA ENTRY'!CK1118="","",IF('DATA ENTRY'!I1118="","",IF(AND($EF$4='DATA ENTRY'!G1118,$EH$4='DATA ENTRY'!F1118),'DATA ENTRY'!I1118,"")))</f>
        <v/>
      </c>
      <c r="EH1119" s="4" t="str">
        <f>IF('DATA ENTRY'!CK1118="","",IF('DATA ENTRY'!CK1118="","",IF(AND($EF$4='DATA ENTRY'!G1118,$EH$4='DATA ENTRY'!F1118),'DATA ENTRY'!CK1118,"")))</f>
        <v/>
      </c>
      <c r="EI1119" s="3" t="str">
        <f>IF('DATA ENTRY'!CK1118="","",IF('DATA ENTRY'!N1118="","",IF(AND($EF$4='DATA ENTRY'!G1118,$EH$4='DATA ENTRY'!F1118),'DATA ENTRY'!N1118,"")))</f>
        <v/>
      </c>
      <c r="EJ1119" s="107" t="str">
        <f>IF('DATA ENTRY'!CK1118="","",IF('DATA ENTRY'!O1118="","",IF(AND($EF$4='DATA ENTRY'!G1118,$EH$4='DATA ENTRY'!F1118),'DATA ENTRY'!O1118,"")))</f>
        <v/>
      </c>
      <c r="EK1119" s="3" t="str">
        <f>IF('DATA ENTRY'!CK1118="","",IF('DATA ENTRY'!P1118="","",IF(AND($EF$4='DATA ENTRY'!G1118,$EH$4='DATA ENTRY'!F1118),'DATA ENTRY'!P1118,"")))</f>
        <v/>
      </c>
      <c r="EL1119" s="107" t="str">
        <f>IF('DATA ENTRY'!CK1118="","",IF('DATA ENTRY'!Q1118="","",IF(AND($EF$4='DATA ENTRY'!G1118,$EH$4='DATA ENTRY'!F1118),'DATA ENTRY'!Q1118,"")))</f>
        <v/>
      </c>
      <c r="EM1119" s="3" t="str">
        <f>IF('DATA ENTRY'!CK1118="","",IF('DATA ENTRY'!R1118="","",IF(AND($EF$4='DATA ENTRY'!G1118,$EH$4='DATA ENTRY'!F1118),'DATA ENTRY'!R1118,"")))</f>
        <v/>
      </c>
      <c r="EN1119" s="107" t="str">
        <f>IF('DATA ENTRY'!CK1118="","",IF('DATA ENTRY'!S1118="","",IF(AND($EF$4='DATA ENTRY'!G1118,$EH$4='DATA ENTRY'!F1118),'DATA ENTRY'!S1118,"")))</f>
        <v/>
      </c>
      <c r="EO1119" s="3" t="str">
        <f>IF('DATA ENTRY'!CK1118="","",IF('DATA ENTRY'!E1118="","",IF(AND($EF$4='DATA ENTRY'!G1118,$EH$4='DATA ENTRY'!F1118),'DATA ENTRY'!E1118,"")))</f>
        <v/>
      </c>
      <c r="EP1119" s="3" t="str">
        <f>IF('DATA ENTRY'!CK1118="","",IF('DATA ENTRY'!D1118="","",IF(AND($EF$4='DATA ENTRY'!G1118,$EH$4='DATA ENTRY'!F1118),'DATA ENTRY'!D1118,"")))</f>
        <v/>
      </c>
      <c r="EQ1119" s="3" t="str">
        <f>IF('DATA ENTRY'!CK1118="","",IF('DATA ENTRY'!W1118="","",IF(AND($EF$4='DATA ENTRY'!G1118,$EH$4='DATA ENTRY'!F1118),'DATA ENTRY'!W1118,"")))</f>
        <v/>
      </c>
      <c r="ER1119" s="3" t="str">
        <f>IF('DATA ENTRY'!CK1118="","",IF('DATA ENTRY'!X1118="","",IF(AND($EF$4='DATA ENTRY'!G1118,$EH$4='DATA ENTRY'!F1118),'DATA ENTRY'!X1118,"")))</f>
        <v/>
      </c>
      <c r="ES1119" s="108" t="str">
        <f t="shared" si="287"/>
        <v/>
      </c>
      <c r="ET1119" s="108" t="str">
        <f>IF('DATA ENTRY'!CK1118="","",IF('DATA ENTRY'!D1118="","",IF(AND($EF$4='DATA ENTRY'!G1118,$EH$4='DATA ENTRY'!F1118),'DATA ENTRY'!G1118,"")))</f>
        <v/>
      </c>
      <c r="EY1119">
        <f t="shared" si="288"/>
        <v>0</v>
      </c>
    </row>
    <row r="1120" spans="1:155">
      <c r="A1120" t="str">
        <f>IF(S1120=0,"",1+(MAX($A$7:A1119)))</f>
        <v/>
      </c>
      <c r="B1120" s="224">
        <v>1114</v>
      </c>
      <c r="C1120" s="3" t="str">
        <f>IF('DATA ENTRY'!CK1119="","",IF('DATA ENTRY'!B1119="","",IF($D$4="All Post",'DATA ENTRY'!B1119,IF(AND($D$4='DATA ENTRY'!CK1119),'DATA ENTRY'!B1119,""))))</f>
        <v/>
      </c>
      <c r="D1120" s="3" t="str">
        <f>IF('DATA ENTRY'!CK1119="","",IF('DATA ENTRY'!C1119="","",IF($D$4="All Post",'DATA ENTRY'!C1119,IF(AND($D$4='DATA ENTRY'!CK1119),'DATA ENTRY'!C1119,""))))</f>
        <v/>
      </c>
      <c r="E1120" s="4" t="str">
        <f>IF('DATA ENTRY'!CK1119="","",IF('DATA ENTRY'!I1119="","",IF($D$4="All Post",'DATA ENTRY'!I1119,IF(AND($D$4='DATA ENTRY'!CK1119),'DATA ENTRY'!I1119,""))))</f>
        <v/>
      </c>
      <c r="F1120" s="4" t="str">
        <f>IF('DATA ENTRY'!CK1119="","",IF('DATA ENTRY'!CK1119="","",IF($D$4="All Post",'DATA ENTRY'!CK1119,IF(AND($D$4='DATA ENTRY'!CK1119),'DATA ENTRY'!CK1119,""))))</f>
        <v/>
      </c>
      <c r="G1120" s="3" t="str">
        <f>IF('DATA ENTRY'!CK1119="","",IF('DATA ENTRY'!N1119="","",IF($D$4="All Post",'DATA ENTRY'!N1119,IF(AND($D$4='DATA ENTRY'!CK1119),'DATA ENTRY'!N1119,""))))</f>
        <v/>
      </c>
      <c r="H1120" s="107" t="str">
        <f>IF('DATA ENTRY'!CK1119="","",IF('DATA ENTRY'!O1119="","",IF($D$4="All Post",'DATA ENTRY'!O1119,IF(AND($D$4='DATA ENTRY'!CK1119),'DATA ENTRY'!O1119,""))))</f>
        <v/>
      </c>
      <c r="I1120" s="3" t="str">
        <f>IF('DATA ENTRY'!CK1119="","",IF('DATA ENTRY'!P1119="","",IF($D$4="All Post",'DATA ENTRY'!P1119,IF(AND($D$4='DATA ENTRY'!CK1119),'DATA ENTRY'!P1119,""))))</f>
        <v/>
      </c>
      <c r="J1120" s="107" t="str">
        <f>IF('DATA ENTRY'!CK1119="","",IF('DATA ENTRY'!Q1119="","",IF($D$4="All Post",'DATA ENTRY'!Q1119,IF(AND($D$4='DATA ENTRY'!CK1119),'DATA ENTRY'!Q1119,""))))</f>
        <v/>
      </c>
      <c r="K1120" s="3" t="str">
        <f>IF('DATA ENTRY'!CK1119="","",IF('DATA ENTRY'!R1119="","",IF($D$4="All Post",'DATA ENTRY'!R1119,IF(AND($D$4='DATA ENTRY'!CK1119),'DATA ENTRY'!R1119,""))))</f>
        <v/>
      </c>
      <c r="L1120" s="3" t="str">
        <f>IF('DATA ENTRY'!CK1119="","",IF('DATA ENTRY'!S1119="","",IF($D$4="All Post",'DATA ENTRY'!S1119,IF(AND($D$4='DATA ENTRY'!CK1119),'DATA ENTRY'!S1119,""))))</f>
        <v/>
      </c>
      <c r="M1120" s="3" t="str">
        <f>IF('DATA ENTRY'!CK1119="","",IF('DATA ENTRY'!E1119="","",IF($D$4="All Post",'DATA ENTRY'!E1119,IF(AND($D$4='DATA ENTRY'!CK1119),'DATA ENTRY'!E1119,""))))</f>
        <v/>
      </c>
      <c r="N1120" s="3" t="str">
        <f>IF('DATA ENTRY'!CK1119="","",IF('DATA ENTRY'!W1119="","",IF($D$4="All Post",'DATA ENTRY'!W1119,IF(AND($D$4='DATA ENTRY'!CK1119),'DATA ENTRY'!W1119,""))))</f>
        <v/>
      </c>
      <c r="O1120" s="3" t="str">
        <f>IF('DATA ENTRY'!CK1119="","",IF('DATA ENTRY'!X1119="","",IF($D$4="All Post",'DATA ENTRY'!X1119,IF(AND($D$4='DATA ENTRY'!CK1119),'DATA ENTRY'!X1119,""))))</f>
        <v/>
      </c>
      <c r="P1120" s="3" t="str">
        <f>IF('DATA ENTRY'!CK1119="","",IF('DATA ENTRY'!G1119="","",IF($D$4="All Post",'DATA ENTRY'!G1119,IF(AND($D$4='DATA ENTRY'!CK1119),'DATA ENTRY'!G1119,""))))</f>
        <v/>
      </c>
      <c r="S1120">
        <f t="shared" si="275"/>
        <v>0</v>
      </c>
      <c r="T1120" t="str">
        <f t="shared" si="276"/>
        <v/>
      </c>
      <c r="BZ1120" t="str">
        <f t="shared" si="277"/>
        <v/>
      </c>
      <c r="CA1120" t="str">
        <f t="shared" si="278"/>
        <v/>
      </c>
      <c r="CB1120" s="224">
        <v>1114</v>
      </c>
      <c r="CC1120" s="3" t="str">
        <f>IF('DATA ENTRY'!CK1119="","",IF('DATA ENTRY'!B1119="","",IF(AND($CD$4='DATA ENTRY'!CK1119,$CG$4='DATA ENTRY'!D1119),'DATA ENTRY'!B1119,"")))</f>
        <v/>
      </c>
      <c r="CD1120" s="3" t="str">
        <f>IF('DATA ENTRY'!CK1119="","",IF('DATA ENTRY'!C1119="","",IF(AND($CD$4='DATA ENTRY'!CK1119,$CG$4='DATA ENTRY'!D1119),'DATA ENTRY'!C1119,"")))</f>
        <v/>
      </c>
      <c r="CE1120" s="4" t="str">
        <f>IF('DATA ENTRY'!CK1119="","",IF('DATA ENTRY'!I1119="","",IF(AND($CD$4='DATA ENTRY'!CK1119,$CG$4='DATA ENTRY'!D1119),'DATA ENTRY'!I1119,"")))</f>
        <v/>
      </c>
      <c r="CF1120" s="4" t="str">
        <f>IF('DATA ENTRY'!CK1119="","",IF('DATA ENTRY'!CK1119="","",IF(AND($CD$4='DATA ENTRY'!CK1119,$CG$4='DATA ENTRY'!D1119),'DATA ENTRY'!CK1119,"")))</f>
        <v/>
      </c>
      <c r="CG1120" s="3" t="str">
        <f>IF('DATA ENTRY'!CK1119="","",IF('DATA ENTRY'!N1119="","",IF(AND($CD$4='DATA ENTRY'!CK1119,$CG$4='DATA ENTRY'!D1119),'DATA ENTRY'!N1119,"")))</f>
        <v/>
      </c>
      <c r="CH1120" s="107" t="str">
        <f>IF('DATA ENTRY'!CK1119="","",IF('DATA ENTRY'!O1119="","",IF(AND($CD$4='DATA ENTRY'!CK1119,$CG$4='DATA ENTRY'!D1119),'DATA ENTRY'!O1119,"")))</f>
        <v/>
      </c>
      <c r="CI1120" s="3" t="str">
        <f>IF('DATA ENTRY'!CK1119="","",IF('DATA ENTRY'!P1119="","",IF(AND($CD$4='DATA ENTRY'!CK1119,$CG$4='DATA ENTRY'!D1119),'DATA ENTRY'!P1119,"")))</f>
        <v/>
      </c>
      <c r="CJ1120" s="107" t="str">
        <f>IF('DATA ENTRY'!CK1119="","",IF('DATA ENTRY'!Q1119="","",IF(AND($CD$4='DATA ENTRY'!CK1119,$CG$4='DATA ENTRY'!D1119),'DATA ENTRY'!Q1119,"")))</f>
        <v/>
      </c>
      <c r="CK1120" s="3" t="str">
        <f>IF('DATA ENTRY'!CK1119="","",IF('DATA ENTRY'!R1119="","",IF(AND($CD$4='DATA ENTRY'!CK1119,$CG$4='DATA ENTRY'!D1119),'DATA ENTRY'!R1119,"")))</f>
        <v/>
      </c>
      <c r="CL1120" s="3" t="str">
        <f>IF('DATA ENTRY'!CK1119="","",IF('DATA ENTRY'!S1119="","",IF(AND($CD$4='DATA ENTRY'!CK1119,$CG$4='DATA ENTRY'!D1119),'DATA ENTRY'!S1119,"")))</f>
        <v/>
      </c>
      <c r="CM1120" s="3" t="str">
        <f>IF('DATA ENTRY'!CK1119="","",IF('DATA ENTRY'!E1119="","",IF(AND($CD$4='DATA ENTRY'!CK1119,$CG$4='DATA ENTRY'!D1119),'DATA ENTRY'!E1119,"")))</f>
        <v/>
      </c>
      <c r="CN1120" s="3" t="str">
        <f>IF('DATA ENTRY'!CK1119="","",IF('DATA ENTRY'!W1119="","",IF(AND($CD$4='DATA ENTRY'!CK1119,$CG$4='DATA ENTRY'!D1119),'DATA ENTRY'!W1119,"")))</f>
        <v/>
      </c>
      <c r="CO1120" s="3" t="str">
        <f>IF('DATA ENTRY'!CK1119="","",IF('DATA ENTRY'!X1119="","",IF(AND($CD$4='DATA ENTRY'!CK1119,$CG$4='DATA ENTRY'!D1119),'DATA ENTRY'!X1119,"")))</f>
        <v/>
      </c>
      <c r="CP1120" s="108" t="str">
        <f t="shared" si="279"/>
        <v/>
      </c>
      <c r="CQ1120" s="108" t="str">
        <f>IF('DATA ENTRY'!CK1119="","",IF('DATA ENTRY'!G1119="","",IF(AND($CD$4='DATA ENTRY'!CK1119,$CG$4='DATA ENTRY'!D1119),'DATA ENTRY'!G1119,"")))</f>
        <v/>
      </c>
      <c r="CR1120" s="230" t="str">
        <f>IF('DATA ENTRY'!CK1119="","",IF('DATA ENTRY'!D1119="","",IF(AND($CD$4='DATA ENTRY'!CK1119,$CG$4='DATA ENTRY'!D1119),'DATA ENTRY'!D1119,"")))</f>
        <v/>
      </c>
      <c r="CS1120">
        <f t="shared" si="280"/>
        <v>0</v>
      </c>
      <c r="CT1120">
        <f t="shared" si="281"/>
        <v>0</v>
      </c>
      <c r="CV1120" s="139"/>
      <c r="CX1120">
        <f t="shared" si="282"/>
        <v>0</v>
      </c>
      <c r="DB1120" t="str">
        <f t="shared" si="289"/>
        <v/>
      </c>
      <c r="DC1120" t="str">
        <f t="shared" si="290"/>
        <v/>
      </c>
      <c r="DD1120" s="224">
        <v>1114</v>
      </c>
      <c r="DE1120" s="3" t="str">
        <f>IF('DATA ENTRY'!CK1119="","",IF('DATA ENTRY'!B1119="","",IF(AND($DF$4='DATA ENTRY'!D1119),'DATA ENTRY'!B1119,"")))</f>
        <v/>
      </c>
      <c r="DF1120" s="3" t="str">
        <f>IF('DATA ENTRY'!CK1119="","",IF('DATA ENTRY'!C1119="","",IF(AND($DF$4='DATA ENTRY'!D1119),'DATA ENTRY'!C1119,"")))</f>
        <v/>
      </c>
      <c r="DG1120" s="4" t="str">
        <f>IF('DATA ENTRY'!CK1119="","",IF('DATA ENTRY'!I1119="","",IF(AND($DF$4='DATA ENTRY'!D1119),'DATA ENTRY'!I1119,"")))</f>
        <v/>
      </c>
      <c r="DH1120" s="4" t="str">
        <f>IF('DATA ENTRY'!CK1119="","",IF('DATA ENTRY'!CK1119="","",IF(AND($DF$4='DATA ENTRY'!D1119),'DATA ENTRY'!CK1119,"")))</f>
        <v/>
      </c>
      <c r="DI1120" s="3" t="str">
        <f>IF('DATA ENTRY'!CK1119="","",IF('DATA ENTRY'!N1119="","",IF(AND($DF$4='DATA ENTRY'!D1119),'DATA ENTRY'!N1119,"")))</f>
        <v/>
      </c>
      <c r="DJ1120" s="107" t="str">
        <f>IF('DATA ENTRY'!CK1119="","",IF('DATA ENTRY'!O1119="","",IF(AND($DF$4='DATA ENTRY'!D1119),'DATA ENTRY'!O1119,"")))</f>
        <v/>
      </c>
      <c r="DK1120" s="3" t="str">
        <f>IF('DATA ENTRY'!CK1119="","",IF('DATA ENTRY'!P1119="","",IF(AND($DF$4='DATA ENTRY'!D1119),'DATA ENTRY'!P1119,"")))</f>
        <v/>
      </c>
      <c r="DL1120" s="107" t="str">
        <f>IF('DATA ENTRY'!CK1119="","",IF('DATA ENTRY'!Q1119="","",IF(AND($DF$4='DATA ENTRY'!D1119),'DATA ENTRY'!Q1119,"")))</f>
        <v/>
      </c>
      <c r="DM1120" s="3" t="str">
        <f>IF('DATA ENTRY'!CK1119="","",IF('DATA ENTRY'!R1119="","",IF(AND($DF$4='DATA ENTRY'!D1119),'DATA ENTRY'!R1119,"")))</f>
        <v/>
      </c>
      <c r="DN1120" s="107" t="str">
        <f>IF('DATA ENTRY'!CK1119="","",IF('DATA ENTRY'!S1119="","",IF(AND($DF$4='DATA ENTRY'!D1119),'DATA ENTRY'!S1119,"")))</f>
        <v/>
      </c>
      <c r="DO1120" s="3" t="str">
        <f>IF('DATA ENTRY'!CK1119="","",IF('DATA ENTRY'!E1119="","",IF(AND($DF$4='DATA ENTRY'!D1119),'DATA ENTRY'!E1119,"")))</f>
        <v/>
      </c>
      <c r="DP1120" s="3" t="str">
        <f>IF('DATA ENTRY'!CK1119="","",IF('DATA ENTRY'!D1119="","",IF(AND($DF$4='DATA ENTRY'!D1119),'DATA ENTRY'!D1119,"")))</f>
        <v/>
      </c>
      <c r="DQ1120" s="3" t="str">
        <f>IF('DATA ENTRY'!CK1119="","",IF('DATA ENTRY'!W1119="","",IF(AND($DF$4='DATA ENTRY'!D1119),'DATA ENTRY'!W1119,"")))</f>
        <v/>
      </c>
      <c r="DR1120" s="3" t="str">
        <f>IF('DATA ENTRY'!CK1119="","",IF('DATA ENTRY'!X1119="","",IF(AND($DF$4='DATA ENTRY'!D1119),'DATA ENTRY'!X1119,"")))</f>
        <v/>
      </c>
      <c r="DS1120" s="108" t="str">
        <f t="shared" si="283"/>
        <v/>
      </c>
      <c r="DT1120" s="108" t="str">
        <f>IF('DATA ENTRY'!CK1119="","",IF('DATA ENTRY'!D1119="","",IF(AND($DF$4='DATA ENTRY'!D1119),'DATA ENTRY'!G1119,"")))</f>
        <v/>
      </c>
      <c r="DY1120">
        <f t="shared" si="284"/>
        <v>0</v>
      </c>
      <c r="EB1120" t="str">
        <f t="shared" si="285"/>
        <v/>
      </c>
      <c r="EC1120" t="str">
        <f t="shared" si="286"/>
        <v/>
      </c>
      <c r="ED1120" s="224">
        <v>1114</v>
      </c>
      <c r="EE1120" s="3" t="str">
        <f>IF('DATA ENTRY'!CK1119="","",IF('DATA ENTRY'!B1119="","",IF(AND($EF$4='DATA ENTRY'!G1119,$EH$4='DATA ENTRY'!F1119),'DATA ENTRY'!B1119,"")))</f>
        <v/>
      </c>
      <c r="EF1120" s="3" t="str">
        <f>IF('DATA ENTRY'!CK1119="","",IF('DATA ENTRY'!C1119="","",IF(AND($EF$4='DATA ENTRY'!G1119,$EH$4='DATA ENTRY'!F1119),'DATA ENTRY'!C1119,"")))</f>
        <v/>
      </c>
      <c r="EG1120" s="4" t="str">
        <f>IF('DATA ENTRY'!CK1119="","",IF('DATA ENTRY'!I1119="","",IF(AND($EF$4='DATA ENTRY'!G1119,$EH$4='DATA ENTRY'!F1119),'DATA ENTRY'!I1119,"")))</f>
        <v/>
      </c>
      <c r="EH1120" s="4" t="str">
        <f>IF('DATA ENTRY'!CK1119="","",IF('DATA ENTRY'!CK1119="","",IF(AND($EF$4='DATA ENTRY'!G1119,$EH$4='DATA ENTRY'!F1119),'DATA ENTRY'!CK1119,"")))</f>
        <v/>
      </c>
      <c r="EI1120" s="3" t="str">
        <f>IF('DATA ENTRY'!CK1119="","",IF('DATA ENTRY'!N1119="","",IF(AND($EF$4='DATA ENTRY'!G1119,$EH$4='DATA ENTRY'!F1119),'DATA ENTRY'!N1119,"")))</f>
        <v/>
      </c>
      <c r="EJ1120" s="107" t="str">
        <f>IF('DATA ENTRY'!CK1119="","",IF('DATA ENTRY'!O1119="","",IF(AND($EF$4='DATA ENTRY'!G1119,$EH$4='DATA ENTRY'!F1119),'DATA ENTRY'!O1119,"")))</f>
        <v/>
      </c>
      <c r="EK1120" s="3" t="str">
        <f>IF('DATA ENTRY'!CK1119="","",IF('DATA ENTRY'!P1119="","",IF(AND($EF$4='DATA ENTRY'!G1119,$EH$4='DATA ENTRY'!F1119),'DATA ENTRY'!P1119,"")))</f>
        <v/>
      </c>
      <c r="EL1120" s="107" t="str">
        <f>IF('DATA ENTRY'!CK1119="","",IF('DATA ENTRY'!Q1119="","",IF(AND($EF$4='DATA ENTRY'!G1119,$EH$4='DATA ENTRY'!F1119),'DATA ENTRY'!Q1119,"")))</f>
        <v/>
      </c>
      <c r="EM1120" s="3" t="str">
        <f>IF('DATA ENTRY'!CK1119="","",IF('DATA ENTRY'!R1119="","",IF(AND($EF$4='DATA ENTRY'!G1119,$EH$4='DATA ENTRY'!F1119),'DATA ENTRY'!R1119,"")))</f>
        <v/>
      </c>
      <c r="EN1120" s="107" t="str">
        <f>IF('DATA ENTRY'!CK1119="","",IF('DATA ENTRY'!S1119="","",IF(AND($EF$4='DATA ENTRY'!G1119,$EH$4='DATA ENTRY'!F1119),'DATA ENTRY'!S1119,"")))</f>
        <v/>
      </c>
      <c r="EO1120" s="3" t="str">
        <f>IF('DATA ENTRY'!CK1119="","",IF('DATA ENTRY'!E1119="","",IF(AND($EF$4='DATA ENTRY'!G1119,$EH$4='DATA ENTRY'!F1119),'DATA ENTRY'!E1119,"")))</f>
        <v/>
      </c>
      <c r="EP1120" s="3" t="str">
        <f>IF('DATA ENTRY'!CK1119="","",IF('DATA ENTRY'!D1119="","",IF(AND($EF$4='DATA ENTRY'!G1119,$EH$4='DATA ENTRY'!F1119),'DATA ENTRY'!D1119,"")))</f>
        <v/>
      </c>
      <c r="EQ1120" s="3" t="str">
        <f>IF('DATA ENTRY'!CK1119="","",IF('DATA ENTRY'!W1119="","",IF(AND($EF$4='DATA ENTRY'!G1119,$EH$4='DATA ENTRY'!F1119),'DATA ENTRY'!W1119,"")))</f>
        <v/>
      </c>
      <c r="ER1120" s="3" t="str">
        <f>IF('DATA ENTRY'!CK1119="","",IF('DATA ENTRY'!X1119="","",IF(AND($EF$4='DATA ENTRY'!G1119,$EH$4='DATA ENTRY'!F1119),'DATA ENTRY'!X1119,"")))</f>
        <v/>
      </c>
      <c r="ES1120" s="108" t="str">
        <f t="shared" si="287"/>
        <v/>
      </c>
      <c r="ET1120" s="108" t="str">
        <f>IF('DATA ENTRY'!CK1119="","",IF('DATA ENTRY'!D1119="","",IF(AND($EF$4='DATA ENTRY'!G1119,$EH$4='DATA ENTRY'!F1119),'DATA ENTRY'!G1119,"")))</f>
        <v/>
      </c>
      <c r="EY1120">
        <f t="shared" si="288"/>
        <v>0</v>
      </c>
    </row>
    <row r="1121" spans="1:155">
      <c r="A1121" t="str">
        <f>IF(S1121=0,"",1+(MAX($A$7:A1120)))</f>
        <v/>
      </c>
      <c r="B1121" s="224">
        <v>1115</v>
      </c>
      <c r="C1121" s="3" t="str">
        <f>IF('DATA ENTRY'!CK1120="","",IF('DATA ENTRY'!B1120="","",IF($D$4="All Post",'DATA ENTRY'!B1120,IF(AND($D$4='DATA ENTRY'!CK1120),'DATA ENTRY'!B1120,""))))</f>
        <v/>
      </c>
      <c r="D1121" s="3" t="str">
        <f>IF('DATA ENTRY'!CK1120="","",IF('DATA ENTRY'!C1120="","",IF($D$4="All Post",'DATA ENTRY'!C1120,IF(AND($D$4='DATA ENTRY'!CK1120),'DATA ENTRY'!C1120,""))))</f>
        <v/>
      </c>
      <c r="E1121" s="4" t="str">
        <f>IF('DATA ENTRY'!CK1120="","",IF('DATA ENTRY'!I1120="","",IF($D$4="All Post",'DATA ENTRY'!I1120,IF(AND($D$4='DATA ENTRY'!CK1120),'DATA ENTRY'!I1120,""))))</f>
        <v/>
      </c>
      <c r="F1121" s="4" t="str">
        <f>IF('DATA ENTRY'!CK1120="","",IF('DATA ENTRY'!CK1120="","",IF($D$4="All Post",'DATA ENTRY'!CK1120,IF(AND($D$4='DATA ENTRY'!CK1120),'DATA ENTRY'!CK1120,""))))</f>
        <v/>
      </c>
      <c r="G1121" s="3" t="str">
        <f>IF('DATA ENTRY'!CK1120="","",IF('DATA ENTRY'!N1120="","",IF($D$4="All Post",'DATA ENTRY'!N1120,IF(AND($D$4='DATA ENTRY'!CK1120),'DATA ENTRY'!N1120,""))))</f>
        <v/>
      </c>
      <c r="H1121" s="107" t="str">
        <f>IF('DATA ENTRY'!CK1120="","",IF('DATA ENTRY'!O1120="","",IF($D$4="All Post",'DATA ENTRY'!O1120,IF(AND($D$4='DATA ENTRY'!CK1120),'DATA ENTRY'!O1120,""))))</f>
        <v/>
      </c>
      <c r="I1121" s="3" t="str">
        <f>IF('DATA ENTRY'!CK1120="","",IF('DATA ENTRY'!P1120="","",IF($D$4="All Post",'DATA ENTRY'!P1120,IF(AND($D$4='DATA ENTRY'!CK1120),'DATA ENTRY'!P1120,""))))</f>
        <v/>
      </c>
      <c r="J1121" s="107" t="str">
        <f>IF('DATA ENTRY'!CK1120="","",IF('DATA ENTRY'!Q1120="","",IF($D$4="All Post",'DATA ENTRY'!Q1120,IF(AND($D$4='DATA ENTRY'!CK1120),'DATA ENTRY'!Q1120,""))))</f>
        <v/>
      </c>
      <c r="K1121" s="3" t="str">
        <f>IF('DATA ENTRY'!CK1120="","",IF('DATA ENTRY'!R1120="","",IF($D$4="All Post",'DATA ENTRY'!R1120,IF(AND($D$4='DATA ENTRY'!CK1120),'DATA ENTRY'!R1120,""))))</f>
        <v/>
      </c>
      <c r="L1121" s="3" t="str">
        <f>IF('DATA ENTRY'!CK1120="","",IF('DATA ENTRY'!S1120="","",IF($D$4="All Post",'DATA ENTRY'!S1120,IF(AND($D$4='DATA ENTRY'!CK1120),'DATA ENTRY'!S1120,""))))</f>
        <v/>
      </c>
      <c r="M1121" s="3" t="str">
        <f>IF('DATA ENTRY'!CK1120="","",IF('DATA ENTRY'!E1120="","",IF($D$4="All Post",'DATA ENTRY'!E1120,IF(AND($D$4='DATA ENTRY'!CK1120),'DATA ENTRY'!E1120,""))))</f>
        <v/>
      </c>
      <c r="N1121" s="3" t="str">
        <f>IF('DATA ENTRY'!CK1120="","",IF('DATA ENTRY'!W1120="","",IF($D$4="All Post",'DATA ENTRY'!W1120,IF(AND($D$4='DATA ENTRY'!CK1120),'DATA ENTRY'!W1120,""))))</f>
        <v/>
      </c>
      <c r="O1121" s="3" t="str">
        <f>IF('DATA ENTRY'!CK1120="","",IF('DATA ENTRY'!X1120="","",IF($D$4="All Post",'DATA ENTRY'!X1120,IF(AND($D$4='DATA ENTRY'!CK1120),'DATA ENTRY'!X1120,""))))</f>
        <v/>
      </c>
      <c r="P1121" s="3" t="str">
        <f>IF('DATA ENTRY'!CK1120="","",IF('DATA ENTRY'!G1120="","",IF($D$4="All Post",'DATA ENTRY'!G1120,IF(AND($D$4='DATA ENTRY'!CK1120),'DATA ENTRY'!G1120,""))))</f>
        <v/>
      </c>
      <c r="S1121">
        <f t="shared" si="275"/>
        <v>0</v>
      </c>
      <c r="T1121" t="str">
        <f t="shared" si="276"/>
        <v/>
      </c>
      <c r="BZ1121" t="str">
        <f t="shared" si="277"/>
        <v/>
      </c>
      <c r="CA1121" t="str">
        <f t="shared" si="278"/>
        <v/>
      </c>
      <c r="CB1121" s="224">
        <v>1115</v>
      </c>
      <c r="CC1121" s="3" t="str">
        <f>IF('DATA ENTRY'!CK1120="","",IF('DATA ENTRY'!B1120="","",IF(AND($CD$4='DATA ENTRY'!CK1120,$CG$4='DATA ENTRY'!D1120),'DATA ENTRY'!B1120,"")))</f>
        <v/>
      </c>
      <c r="CD1121" s="3" t="str">
        <f>IF('DATA ENTRY'!CK1120="","",IF('DATA ENTRY'!C1120="","",IF(AND($CD$4='DATA ENTRY'!CK1120,$CG$4='DATA ENTRY'!D1120),'DATA ENTRY'!C1120,"")))</f>
        <v/>
      </c>
      <c r="CE1121" s="4" t="str">
        <f>IF('DATA ENTRY'!CK1120="","",IF('DATA ENTRY'!I1120="","",IF(AND($CD$4='DATA ENTRY'!CK1120,$CG$4='DATA ENTRY'!D1120),'DATA ENTRY'!I1120,"")))</f>
        <v/>
      </c>
      <c r="CF1121" s="4" t="str">
        <f>IF('DATA ENTRY'!CK1120="","",IF('DATA ENTRY'!CK1120="","",IF(AND($CD$4='DATA ENTRY'!CK1120,$CG$4='DATA ENTRY'!D1120),'DATA ENTRY'!CK1120,"")))</f>
        <v/>
      </c>
      <c r="CG1121" s="3" t="str">
        <f>IF('DATA ENTRY'!CK1120="","",IF('DATA ENTRY'!N1120="","",IF(AND($CD$4='DATA ENTRY'!CK1120,$CG$4='DATA ENTRY'!D1120),'DATA ENTRY'!N1120,"")))</f>
        <v/>
      </c>
      <c r="CH1121" s="107" t="str">
        <f>IF('DATA ENTRY'!CK1120="","",IF('DATA ENTRY'!O1120="","",IF(AND($CD$4='DATA ENTRY'!CK1120,$CG$4='DATA ENTRY'!D1120),'DATA ENTRY'!O1120,"")))</f>
        <v/>
      </c>
      <c r="CI1121" s="3" t="str">
        <f>IF('DATA ENTRY'!CK1120="","",IF('DATA ENTRY'!P1120="","",IF(AND($CD$4='DATA ENTRY'!CK1120,$CG$4='DATA ENTRY'!D1120),'DATA ENTRY'!P1120,"")))</f>
        <v/>
      </c>
      <c r="CJ1121" s="107" t="str">
        <f>IF('DATA ENTRY'!CK1120="","",IF('DATA ENTRY'!Q1120="","",IF(AND($CD$4='DATA ENTRY'!CK1120,$CG$4='DATA ENTRY'!D1120),'DATA ENTRY'!Q1120,"")))</f>
        <v/>
      </c>
      <c r="CK1121" s="3" t="str">
        <f>IF('DATA ENTRY'!CK1120="","",IF('DATA ENTRY'!R1120="","",IF(AND($CD$4='DATA ENTRY'!CK1120,$CG$4='DATA ENTRY'!D1120),'DATA ENTRY'!R1120,"")))</f>
        <v/>
      </c>
      <c r="CL1121" s="3" t="str">
        <f>IF('DATA ENTRY'!CK1120="","",IF('DATA ENTRY'!S1120="","",IF(AND($CD$4='DATA ENTRY'!CK1120,$CG$4='DATA ENTRY'!D1120),'DATA ENTRY'!S1120,"")))</f>
        <v/>
      </c>
      <c r="CM1121" s="3" t="str">
        <f>IF('DATA ENTRY'!CK1120="","",IF('DATA ENTRY'!E1120="","",IF(AND($CD$4='DATA ENTRY'!CK1120,$CG$4='DATA ENTRY'!D1120),'DATA ENTRY'!E1120,"")))</f>
        <v/>
      </c>
      <c r="CN1121" s="3" t="str">
        <f>IF('DATA ENTRY'!CK1120="","",IF('DATA ENTRY'!W1120="","",IF(AND($CD$4='DATA ENTRY'!CK1120,$CG$4='DATA ENTRY'!D1120),'DATA ENTRY'!W1120,"")))</f>
        <v/>
      </c>
      <c r="CO1121" s="3" t="str">
        <f>IF('DATA ENTRY'!CK1120="","",IF('DATA ENTRY'!X1120="","",IF(AND($CD$4='DATA ENTRY'!CK1120,$CG$4='DATA ENTRY'!D1120),'DATA ENTRY'!X1120,"")))</f>
        <v/>
      </c>
      <c r="CP1121" s="108" t="str">
        <f t="shared" si="279"/>
        <v/>
      </c>
      <c r="CQ1121" s="108" t="str">
        <f>IF('DATA ENTRY'!CK1120="","",IF('DATA ENTRY'!G1120="","",IF(AND($CD$4='DATA ENTRY'!CK1120,$CG$4='DATA ENTRY'!D1120),'DATA ENTRY'!G1120,"")))</f>
        <v/>
      </c>
      <c r="CR1121" s="230" t="str">
        <f>IF('DATA ENTRY'!CK1120="","",IF('DATA ENTRY'!D1120="","",IF(AND($CD$4='DATA ENTRY'!CK1120,$CG$4='DATA ENTRY'!D1120),'DATA ENTRY'!D1120,"")))</f>
        <v/>
      </c>
      <c r="CS1121">
        <f t="shared" si="280"/>
        <v>0</v>
      </c>
      <c r="CT1121">
        <f t="shared" si="281"/>
        <v>0</v>
      </c>
      <c r="CV1121" s="139"/>
      <c r="CX1121">
        <f t="shared" si="282"/>
        <v>0</v>
      </c>
      <c r="DB1121" t="str">
        <f t="shared" si="289"/>
        <v/>
      </c>
      <c r="DC1121" t="str">
        <f t="shared" si="290"/>
        <v/>
      </c>
      <c r="DD1121" s="224">
        <v>1115</v>
      </c>
      <c r="DE1121" s="3" t="str">
        <f>IF('DATA ENTRY'!CK1120="","",IF('DATA ENTRY'!B1120="","",IF(AND($DF$4='DATA ENTRY'!D1120),'DATA ENTRY'!B1120,"")))</f>
        <v/>
      </c>
      <c r="DF1121" s="3" t="str">
        <f>IF('DATA ENTRY'!CK1120="","",IF('DATA ENTRY'!C1120="","",IF(AND($DF$4='DATA ENTRY'!D1120),'DATA ENTRY'!C1120,"")))</f>
        <v/>
      </c>
      <c r="DG1121" s="4" t="str">
        <f>IF('DATA ENTRY'!CK1120="","",IF('DATA ENTRY'!I1120="","",IF(AND($DF$4='DATA ENTRY'!D1120),'DATA ENTRY'!I1120,"")))</f>
        <v/>
      </c>
      <c r="DH1121" s="4" t="str">
        <f>IF('DATA ENTRY'!CK1120="","",IF('DATA ENTRY'!CK1120="","",IF(AND($DF$4='DATA ENTRY'!D1120),'DATA ENTRY'!CK1120,"")))</f>
        <v/>
      </c>
      <c r="DI1121" s="3" t="str">
        <f>IF('DATA ENTRY'!CK1120="","",IF('DATA ENTRY'!N1120="","",IF(AND($DF$4='DATA ENTRY'!D1120),'DATA ENTRY'!N1120,"")))</f>
        <v/>
      </c>
      <c r="DJ1121" s="107" t="str">
        <f>IF('DATA ENTRY'!CK1120="","",IF('DATA ENTRY'!O1120="","",IF(AND($DF$4='DATA ENTRY'!D1120),'DATA ENTRY'!O1120,"")))</f>
        <v/>
      </c>
      <c r="DK1121" s="3" t="str">
        <f>IF('DATA ENTRY'!CK1120="","",IF('DATA ENTRY'!P1120="","",IF(AND($DF$4='DATA ENTRY'!D1120),'DATA ENTRY'!P1120,"")))</f>
        <v/>
      </c>
      <c r="DL1121" s="107" t="str">
        <f>IF('DATA ENTRY'!CK1120="","",IF('DATA ENTRY'!Q1120="","",IF(AND($DF$4='DATA ENTRY'!D1120),'DATA ENTRY'!Q1120,"")))</f>
        <v/>
      </c>
      <c r="DM1121" s="3" t="str">
        <f>IF('DATA ENTRY'!CK1120="","",IF('DATA ENTRY'!R1120="","",IF(AND($DF$4='DATA ENTRY'!D1120),'DATA ENTRY'!R1120,"")))</f>
        <v/>
      </c>
      <c r="DN1121" s="107" t="str">
        <f>IF('DATA ENTRY'!CK1120="","",IF('DATA ENTRY'!S1120="","",IF(AND($DF$4='DATA ENTRY'!D1120),'DATA ENTRY'!S1120,"")))</f>
        <v/>
      </c>
      <c r="DO1121" s="3" t="str">
        <f>IF('DATA ENTRY'!CK1120="","",IF('DATA ENTRY'!E1120="","",IF(AND($DF$4='DATA ENTRY'!D1120),'DATA ENTRY'!E1120,"")))</f>
        <v/>
      </c>
      <c r="DP1121" s="3" t="str">
        <f>IF('DATA ENTRY'!CK1120="","",IF('DATA ENTRY'!D1120="","",IF(AND($DF$4='DATA ENTRY'!D1120),'DATA ENTRY'!D1120,"")))</f>
        <v/>
      </c>
      <c r="DQ1121" s="3" t="str">
        <f>IF('DATA ENTRY'!CK1120="","",IF('DATA ENTRY'!W1120="","",IF(AND($DF$4='DATA ENTRY'!D1120),'DATA ENTRY'!W1120,"")))</f>
        <v/>
      </c>
      <c r="DR1121" s="3" t="str">
        <f>IF('DATA ENTRY'!CK1120="","",IF('DATA ENTRY'!X1120="","",IF(AND($DF$4='DATA ENTRY'!D1120),'DATA ENTRY'!X1120,"")))</f>
        <v/>
      </c>
      <c r="DS1121" s="108" t="str">
        <f t="shared" si="283"/>
        <v/>
      </c>
      <c r="DT1121" s="108" t="str">
        <f>IF('DATA ENTRY'!CK1120="","",IF('DATA ENTRY'!D1120="","",IF(AND($DF$4='DATA ENTRY'!D1120),'DATA ENTRY'!G1120,"")))</f>
        <v/>
      </c>
      <c r="DY1121">
        <f t="shared" si="284"/>
        <v>0</v>
      </c>
      <c r="EB1121" t="str">
        <f t="shared" si="285"/>
        <v/>
      </c>
      <c r="EC1121" t="str">
        <f t="shared" si="286"/>
        <v/>
      </c>
      <c r="ED1121" s="224">
        <v>1115</v>
      </c>
      <c r="EE1121" s="3" t="str">
        <f>IF('DATA ENTRY'!CK1120="","",IF('DATA ENTRY'!B1120="","",IF(AND($EF$4='DATA ENTRY'!G1120,$EH$4='DATA ENTRY'!F1120),'DATA ENTRY'!B1120,"")))</f>
        <v/>
      </c>
      <c r="EF1121" s="3" t="str">
        <f>IF('DATA ENTRY'!CK1120="","",IF('DATA ENTRY'!C1120="","",IF(AND($EF$4='DATA ENTRY'!G1120,$EH$4='DATA ENTRY'!F1120),'DATA ENTRY'!C1120,"")))</f>
        <v/>
      </c>
      <c r="EG1121" s="4" t="str">
        <f>IF('DATA ENTRY'!CK1120="","",IF('DATA ENTRY'!I1120="","",IF(AND($EF$4='DATA ENTRY'!G1120,$EH$4='DATA ENTRY'!F1120),'DATA ENTRY'!I1120,"")))</f>
        <v/>
      </c>
      <c r="EH1121" s="4" t="str">
        <f>IF('DATA ENTRY'!CK1120="","",IF('DATA ENTRY'!CK1120="","",IF(AND($EF$4='DATA ENTRY'!G1120,$EH$4='DATA ENTRY'!F1120),'DATA ENTRY'!CK1120,"")))</f>
        <v/>
      </c>
      <c r="EI1121" s="3" t="str">
        <f>IF('DATA ENTRY'!CK1120="","",IF('DATA ENTRY'!N1120="","",IF(AND($EF$4='DATA ENTRY'!G1120,$EH$4='DATA ENTRY'!F1120),'DATA ENTRY'!N1120,"")))</f>
        <v/>
      </c>
      <c r="EJ1121" s="107" t="str">
        <f>IF('DATA ENTRY'!CK1120="","",IF('DATA ENTRY'!O1120="","",IF(AND($EF$4='DATA ENTRY'!G1120,$EH$4='DATA ENTRY'!F1120),'DATA ENTRY'!O1120,"")))</f>
        <v/>
      </c>
      <c r="EK1121" s="3" t="str">
        <f>IF('DATA ENTRY'!CK1120="","",IF('DATA ENTRY'!P1120="","",IF(AND($EF$4='DATA ENTRY'!G1120,$EH$4='DATA ENTRY'!F1120),'DATA ENTRY'!P1120,"")))</f>
        <v/>
      </c>
      <c r="EL1121" s="107" t="str">
        <f>IF('DATA ENTRY'!CK1120="","",IF('DATA ENTRY'!Q1120="","",IF(AND($EF$4='DATA ENTRY'!G1120,$EH$4='DATA ENTRY'!F1120),'DATA ENTRY'!Q1120,"")))</f>
        <v/>
      </c>
      <c r="EM1121" s="3" t="str">
        <f>IF('DATA ENTRY'!CK1120="","",IF('DATA ENTRY'!R1120="","",IF(AND($EF$4='DATA ENTRY'!G1120,$EH$4='DATA ENTRY'!F1120),'DATA ENTRY'!R1120,"")))</f>
        <v/>
      </c>
      <c r="EN1121" s="107" t="str">
        <f>IF('DATA ENTRY'!CK1120="","",IF('DATA ENTRY'!S1120="","",IF(AND($EF$4='DATA ENTRY'!G1120,$EH$4='DATA ENTRY'!F1120),'DATA ENTRY'!S1120,"")))</f>
        <v/>
      </c>
      <c r="EO1121" s="3" t="str">
        <f>IF('DATA ENTRY'!CK1120="","",IF('DATA ENTRY'!E1120="","",IF(AND($EF$4='DATA ENTRY'!G1120,$EH$4='DATA ENTRY'!F1120),'DATA ENTRY'!E1120,"")))</f>
        <v/>
      </c>
      <c r="EP1121" s="3" t="str">
        <f>IF('DATA ENTRY'!CK1120="","",IF('DATA ENTRY'!D1120="","",IF(AND($EF$4='DATA ENTRY'!G1120,$EH$4='DATA ENTRY'!F1120),'DATA ENTRY'!D1120,"")))</f>
        <v/>
      </c>
      <c r="EQ1121" s="3" t="str">
        <f>IF('DATA ENTRY'!CK1120="","",IF('DATA ENTRY'!W1120="","",IF(AND($EF$4='DATA ENTRY'!G1120,$EH$4='DATA ENTRY'!F1120),'DATA ENTRY'!W1120,"")))</f>
        <v/>
      </c>
      <c r="ER1121" s="3" t="str">
        <f>IF('DATA ENTRY'!CK1120="","",IF('DATA ENTRY'!X1120="","",IF(AND($EF$4='DATA ENTRY'!G1120,$EH$4='DATA ENTRY'!F1120),'DATA ENTRY'!X1120,"")))</f>
        <v/>
      </c>
      <c r="ES1121" s="108" t="str">
        <f t="shared" si="287"/>
        <v/>
      </c>
      <c r="ET1121" s="108" t="str">
        <f>IF('DATA ENTRY'!CK1120="","",IF('DATA ENTRY'!D1120="","",IF(AND($EF$4='DATA ENTRY'!G1120,$EH$4='DATA ENTRY'!F1120),'DATA ENTRY'!G1120,"")))</f>
        <v/>
      </c>
      <c r="EY1121">
        <f t="shared" si="288"/>
        <v>0</v>
      </c>
    </row>
    <row r="1122" spans="1:155">
      <c r="A1122" t="str">
        <f>IF(S1122=0,"",1+(MAX($A$7:A1121)))</f>
        <v/>
      </c>
      <c r="B1122" s="224">
        <v>1116</v>
      </c>
      <c r="C1122" s="3" t="str">
        <f>IF('DATA ENTRY'!CK1121="","",IF('DATA ENTRY'!B1121="","",IF($D$4="All Post",'DATA ENTRY'!B1121,IF(AND($D$4='DATA ENTRY'!CK1121),'DATA ENTRY'!B1121,""))))</f>
        <v/>
      </c>
      <c r="D1122" s="3" t="str">
        <f>IF('DATA ENTRY'!CK1121="","",IF('DATA ENTRY'!C1121="","",IF($D$4="All Post",'DATA ENTRY'!C1121,IF(AND($D$4='DATA ENTRY'!CK1121),'DATA ENTRY'!C1121,""))))</f>
        <v/>
      </c>
      <c r="E1122" s="4" t="str">
        <f>IF('DATA ENTRY'!CK1121="","",IF('DATA ENTRY'!I1121="","",IF($D$4="All Post",'DATA ENTRY'!I1121,IF(AND($D$4='DATA ENTRY'!CK1121),'DATA ENTRY'!I1121,""))))</f>
        <v/>
      </c>
      <c r="F1122" s="4" t="str">
        <f>IF('DATA ENTRY'!CK1121="","",IF('DATA ENTRY'!CK1121="","",IF($D$4="All Post",'DATA ENTRY'!CK1121,IF(AND($D$4='DATA ENTRY'!CK1121),'DATA ENTRY'!CK1121,""))))</f>
        <v/>
      </c>
      <c r="G1122" s="3" t="str">
        <f>IF('DATA ENTRY'!CK1121="","",IF('DATA ENTRY'!N1121="","",IF($D$4="All Post",'DATA ENTRY'!N1121,IF(AND($D$4='DATA ENTRY'!CK1121),'DATA ENTRY'!N1121,""))))</f>
        <v/>
      </c>
      <c r="H1122" s="107" t="str">
        <f>IF('DATA ENTRY'!CK1121="","",IF('DATA ENTRY'!O1121="","",IF($D$4="All Post",'DATA ENTRY'!O1121,IF(AND($D$4='DATA ENTRY'!CK1121),'DATA ENTRY'!O1121,""))))</f>
        <v/>
      </c>
      <c r="I1122" s="3" t="str">
        <f>IF('DATA ENTRY'!CK1121="","",IF('DATA ENTRY'!P1121="","",IF($D$4="All Post",'DATA ENTRY'!P1121,IF(AND($D$4='DATA ENTRY'!CK1121),'DATA ENTRY'!P1121,""))))</f>
        <v/>
      </c>
      <c r="J1122" s="107" t="str">
        <f>IF('DATA ENTRY'!CK1121="","",IF('DATA ENTRY'!Q1121="","",IF($D$4="All Post",'DATA ENTRY'!Q1121,IF(AND($D$4='DATA ENTRY'!CK1121),'DATA ENTRY'!Q1121,""))))</f>
        <v/>
      </c>
      <c r="K1122" s="3" t="str">
        <f>IF('DATA ENTRY'!CK1121="","",IF('DATA ENTRY'!R1121="","",IF($D$4="All Post",'DATA ENTRY'!R1121,IF(AND($D$4='DATA ENTRY'!CK1121),'DATA ENTRY'!R1121,""))))</f>
        <v/>
      </c>
      <c r="L1122" s="3" t="str">
        <f>IF('DATA ENTRY'!CK1121="","",IF('DATA ENTRY'!S1121="","",IF($D$4="All Post",'DATA ENTRY'!S1121,IF(AND($D$4='DATA ENTRY'!CK1121),'DATA ENTRY'!S1121,""))))</f>
        <v/>
      </c>
      <c r="M1122" s="3" t="str">
        <f>IF('DATA ENTRY'!CK1121="","",IF('DATA ENTRY'!E1121="","",IF($D$4="All Post",'DATA ENTRY'!E1121,IF(AND($D$4='DATA ENTRY'!CK1121),'DATA ENTRY'!E1121,""))))</f>
        <v/>
      </c>
      <c r="N1122" s="3" t="str">
        <f>IF('DATA ENTRY'!CK1121="","",IF('DATA ENTRY'!W1121="","",IF($D$4="All Post",'DATA ENTRY'!W1121,IF(AND($D$4='DATA ENTRY'!CK1121),'DATA ENTRY'!W1121,""))))</f>
        <v/>
      </c>
      <c r="O1122" s="3" t="str">
        <f>IF('DATA ENTRY'!CK1121="","",IF('DATA ENTRY'!X1121="","",IF($D$4="All Post",'DATA ENTRY'!X1121,IF(AND($D$4='DATA ENTRY'!CK1121),'DATA ENTRY'!X1121,""))))</f>
        <v/>
      </c>
      <c r="P1122" s="3" t="str">
        <f>IF('DATA ENTRY'!CK1121="","",IF('DATA ENTRY'!G1121="","",IF($D$4="All Post",'DATA ENTRY'!G1121,IF(AND($D$4='DATA ENTRY'!CK1121),'DATA ENTRY'!G1121,""))))</f>
        <v/>
      </c>
      <c r="S1122">
        <f t="shared" si="275"/>
        <v>0</v>
      </c>
      <c r="T1122" t="str">
        <f t="shared" si="276"/>
        <v/>
      </c>
      <c r="BZ1122" t="str">
        <f t="shared" si="277"/>
        <v/>
      </c>
      <c r="CA1122" t="str">
        <f t="shared" si="278"/>
        <v/>
      </c>
      <c r="CB1122" s="224">
        <v>1116</v>
      </c>
      <c r="CC1122" s="3" t="str">
        <f>IF('DATA ENTRY'!CK1121="","",IF('DATA ENTRY'!B1121="","",IF(AND($CD$4='DATA ENTRY'!CK1121,$CG$4='DATA ENTRY'!D1121),'DATA ENTRY'!B1121,"")))</f>
        <v/>
      </c>
      <c r="CD1122" s="3" t="str">
        <f>IF('DATA ENTRY'!CK1121="","",IF('DATA ENTRY'!C1121="","",IF(AND($CD$4='DATA ENTRY'!CK1121,$CG$4='DATA ENTRY'!D1121),'DATA ENTRY'!C1121,"")))</f>
        <v/>
      </c>
      <c r="CE1122" s="4" t="str">
        <f>IF('DATA ENTRY'!CK1121="","",IF('DATA ENTRY'!I1121="","",IF(AND($CD$4='DATA ENTRY'!CK1121,$CG$4='DATA ENTRY'!D1121),'DATA ENTRY'!I1121,"")))</f>
        <v/>
      </c>
      <c r="CF1122" s="4" t="str">
        <f>IF('DATA ENTRY'!CK1121="","",IF('DATA ENTRY'!CK1121="","",IF(AND($CD$4='DATA ENTRY'!CK1121,$CG$4='DATA ENTRY'!D1121),'DATA ENTRY'!CK1121,"")))</f>
        <v/>
      </c>
      <c r="CG1122" s="3" t="str">
        <f>IF('DATA ENTRY'!CK1121="","",IF('DATA ENTRY'!N1121="","",IF(AND($CD$4='DATA ENTRY'!CK1121,$CG$4='DATA ENTRY'!D1121),'DATA ENTRY'!N1121,"")))</f>
        <v/>
      </c>
      <c r="CH1122" s="107" t="str">
        <f>IF('DATA ENTRY'!CK1121="","",IF('DATA ENTRY'!O1121="","",IF(AND($CD$4='DATA ENTRY'!CK1121,$CG$4='DATA ENTRY'!D1121),'DATA ENTRY'!O1121,"")))</f>
        <v/>
      </c>
      <c r="CI1122" s="3" t="str">
        <f>IF('DATA ENTRY'!CK1121="","",IF('DATA ENTRY'!P1121="","",IF(AND($CD$4='DATA ENTRY'!CK1121,$CG$4='DATA ENTRY'!D1121),'DATA ENTRY'!P1121,"")))</f>
        <v/>
      </c>
      <c r="CJ1122" s="107" t="str">
        <f>IF('DATA ENTRY'!CK1121="","",IF('DATA ENTRY'!Q1121="","",IF(AND($CD$4='DATA ENTRY'!CK1121,$CG$4='DATA ENTRY'!D1121),'DATA ENTRY'!Q1121,"")))</f>
        <v/>
      </c>
      <c r="CK1122" s="3" t="str">
        <f>IF('DATA ENTRY'!CK1121="","",IF('DATA ENTRY'!R1121="","",IF(AND($CD$4='DATA ENTRY'!CK1121,$CG$4='DATA ENTRY'!D1121),'DATA ENTRY'!R1121,"")))</f>
        <v/>
      </c>
      <c r="CL1122" s="3" t="str">
        <f>IF('DATA ENTRY'!CK1121="","",IF('DATA ENTRY'!S1121="","",IF(AND($CD$4='DATA ENTRY'!CK1121,$CG$4='DATA ENTRY'!D1121),'DATA ENTRY'!S1121,"")))</f>
        <v/>
      </c>
      <c r="CM1122" s="3" t="str">
        <f>IF('DATA ENTRY'!CK1121="","",IF('DATA ENTRY'!E1121="","",IF(AND($CD$4='DATA ENTRY'!CK1121,$CG$4='DATA ENTRY'!D1121),'DATA ENTRY'!E1121,"")))</f>
        <v/>
      </c>
      <c r="CN1122" s="3" t="str">
        <f>IF('DATA ENTRY'!CK1121="","",IF('DATA ENTRY'!W1121="","",IF(AND($CD$4='DATA ENTRY'!CK1121,$CG$4='DATA ENTRY'!D1121),'DATA ENTRY'!W1121,"")))</f>
        <v/>
      </c>
      <c r="CO1122" s="3" t="str">
        <f>IF('DATA ENTRY'!CK1121="","",IF('DATA ENTRY'!X1121="","",IF(AND($CD$4='DATA ENTRY'!CK1121,$CG$4='DATA ENTRY'!D1121),'DATA ENTRY'!X1121,"")))</f>
        <v/>
      </c>
      <c r="CP1122" s="108" t="str">
        <f t="shared" si="279"/>
        <v/>
      </c>
      <c r="CQ1122" s="108" t="str">
        <f>IF('DATA ENTRY'!CK1121="","",IF('DATA ENTRY'!G1121="","",IF(AND($CD$4='DATA ENTRY'!CK1121,$CG$4='DATA ENTRY'!D1121),'DATA ENTRY'!G1121,"")))</f>
        <v/>
      </c>
      <c r="CR1122" s="230" t="str">
        <f>IF('DATA ENTRY'!CK1121="","",IF('DATA ENTRY'!D1121="","",IF(AND($CD$4='DATA ENTRY'!CK1121,$CG$4='DATA ENTRY'!D1121),'DATA ENTRY'!D1121,"")))</f>
        <v/>
      </c>
      <c r="CS1122">
        <f t="shared" si="280"/>
        <v>0</v>
      </c>
      <c r="CT1122">
        <f t="shared" si="281"/>
        <v>0</v>
      </c>
      <c r="CV1122" s="139"/>
      <c r="CX1122">
        <f t="shared" si="282"/>
        <v>0</v>
      </c>
      <c r="DB1122" t="str">
        <f t="shared" si="289"/>
        <v/>
      </c>
      <c r="DC1122" t="str">
        <f t="shared" si="290"/>
        <v/>
      </c>
      <c r="DD1122" s="224">
        <v>1116</v>
      </c>
      <c r="DE1122" s="3" t="str">
        <f>IF('DATA ENTRY'!CK1121="","",IF('DATA ENTRY'!B1121="","",IF(AND($DF$4='DATA ENTRY'!D1121),'DATA ENTRY'!B1121,"")))</f>
        <v/>
      </c>
      <c r="DF1122" s="3" t="str">
        <f>IF('DATA ENTRY'!CK1121="","",IF('DATA ENTRY'!C1121="","",IF(AND($DF$4='DATA ENTRY'!D1121),'DATA ENTRY'!C1121,"")))</f>
        <v/>
      </c>
      <c r="DG1122" s="4" t="str">
        <f>IF('DATA ENTRY'!CK1121="","",IF('DATA ENTRY'!I1121="","",IF(AND($DF$4='DATA ENTRY'!D1121),'DATA ENTRY'!I1121,"")))</f>
        <v/>
      </c>
      <c r="DH1122" s="4" t="str">
        <f>IF('DATA ENTRY'!CK1121="","",IF('DATA ENTRY'!CK1121="","",IF(AND($DF$4='DATA ENTRY'!D1121),'DATA ENTRY'!CK1121,"")))</f>
        <v/>
      </c>
      <c r="DI1122" s="3" t="str">
        <f>IF('DATA ENTRY'!CK1121="","",IF('DATA ENTRY'!N1121="","",IF(AND($DF$4='DATA ENTRY'!D1121),'DATA ENTRY'!N1121,"")))</f>
        <v/>
      </c>
      <c r="DJ1122" s="107" t="str">
        <f>IF('DATA ENTRY'!CK1121="","",IF('DATA ENTRY'!O1121="","",IF(AND($DF$4='DATA ENTRY'!D1121),'DATA ENTRY'!O1121,"")))</f>
        <v/>
      </c>
      <c r="DK1122" s="3" t="str">
        <f>IF('DATA ENTRY'!CK1121="","",IF('DATA ENTRY'!P1121="","",IF(AND($DF$4='DATA ENTRY'!D1121),'DATA ENTRY'!P1121,"")))</f>
        <v/>
      </c>
      <c r="DL1122" s="107" t="str">
        <f>IF('DATA ENTRY'!CK1121="","",IF('DATA ENTRY'!Q1121="","",IF(AND($DF$4='DATA ENTRY'!D1121),'DATA ENTRY'!Q1121,"")))</f>
        <v/>
      </c>
      <c r="DM1122" s="3" t="str">
        <f>IF('DATA ENTRY'!CK1121="","",IF('DATA ENTRY'!R1121="","",IF(AND($DF$4='DATA ENTRY'!D1121),'DATA ENTRY'!R1121,"")))</f>
        <v/>
      </c>
      <c r="DN1122" s="107" t="str">
        <f>IF('DATA ENTRY'!CK1121="","",IF('DATA ENTRY'!S1121="","",IF(AND($DF$4='DATA ENTRY'!D1121),'DATA ENTRY'!S1121,"")))</f>
        <v/>
      </c>
      <c r="DO1122" s="3" t="str">
        <f>IF('DATA ENTRY'!CK1121="","",IF('DATA ENTRY'!E1121="","",IF(AND($DF$4='DATA ENTRY'!D1121),'DATA ENTRY'!E1121,"")))</f>
        <v/>
      </c>
      <c r="DP1122" s="3" t="str">
        <f>IF('DATA ENTRY'!CK1121="","",IF('DATA ENTRY'!D1121="","",IF(AND($DF$4='DATA ENTRY'!D1121),'DATA ENTRY'!D1121,"")))</f>
        <v/>
      </c>
      <c r="DQ1122" s="3" t="str">
        <f>IF('DATA ENTRY'!CK1121="","",IF('DATA ENTRY'!W1121="","",IF(AND($DF$4='DATA ENTRY'!D1121),'DATA ENTRY'!W1121,"")))</f>
        <v/>
      </c>
      <c r="DR1122" s="3" t="str">
        <f>IF('DATA ENTRY'!CK1121="","",IF('DATA ENTRY'!X1121="","",IF(AND($DF$4='DATA ENTRY'!D1121),'DATA ENTRY'!X1121,"")))</f>
        <v/>
      </c>
      <c r="DS1122" s="108" t="str">
        <f t="shared" si="283"/>
        <v/>
      </c>
      <c r="DT1122" s="108" t="str">
        <f>IF('DATA ENTRY'!CK1121="","",IF('DATA ENTRY'!D1121="","",IF(AND($DF$4='DATA ENTRY'!D1121),'DATA ENTRY'!G1121,"")))</f>
        <v/>
      </c>
      <c r="DY1122">
        <f t="shared" si="284"/>
        <v>0</v>
      </c>
      <c r="EB1122" t="str">
        <f t="shared" si="285"/>
        <v/>
      </c>
      <c r="EC1122" t="str">
        <f t="shared" si="286"/>
        <v/>
      </c>
      <c r="ED1122" s="224">
        <v>1116</v>
      </c>
      <c r="EE1122" s="3" t="str">
        <f>IF('DATA ENTRY'!CK1121="","",IF('DATA ENTRY'!B1121="","",IF(AND($EF$4='DATA ENTRY'!G1121,$EH$4='DATA ENTRY'!F1121),'DATA ENTRY'!B1121,"")))</f>
        <v/>
      </c>
      <c r="EF1122" s="3" t="str">
        <f>IF('DATA ENTRY'!CK1121="","",IF('DATA ENTRY'!C1121="","",IF(AND($EF$4='DATA ENTRY'!G1121,$EH$4='DATA ENTRY'!F1121),'DATA ENTRY'!C1121,"")))</f>
        <v/>
      </c>
      <c r="EG1122" s="4" t="str">
        <f>IF('DATA ENTRY'!CK1121="","",IF('DATA ENTRY'!I1121="","",IF(AND($EF$4='DATA ENTRY'!G1121,$EH$4='DATA ENTRY'!F1121),'DATA ENTRY'!I1121,"")))</f>
        <v/>
      </c>
      <c r="EH1122" s="4" t="str">
        <f>IF('DATA ENTRY'!CK1121="","",IF('DATA ENTRY'!CK1121="","",IF(AND($EF$4='DATA ENTRY'!G1121,$EH$4='DATA ENTRY'!F1121),'DATA ENTRY'!CK1121,"")))</f>
        <v/>
      </c>
      <c r="EI1122" s="3" t="str">
        <f>IF('DATA ENTRY'!CK1121="","",IF('DATA ENTRY'!N1121="","",IF(AND($EF$4='DATA ENTRY'!G1121,$EH$4='DATA ENTRY'!F1121),'DATA ENTRY'!N1121,"")))</f>
        <v/>
      </c>
      <c r="EJ1122" s="107" t="str">
        <f>IF('DATA ENTRY'!CK1121="","",IF('DATA ENTRY'!O1121="","",IF(AND($EF$4='DATA ENTRY'!G1121,$EH$4='DATA ENTRY'!F1121),'DATA ENTRY'!O1121,"")))</f>
        <v/>
      </c>
      <c r="EK1122" s="3" t="str">
        <f>IF('DATA ENTRY'!CK1121="","",IF('DATA ENTRY'!P1121="","",IF(AND($EF$4='DATA ENTRY'!G1121,$EH$4='DATA ENTRY'!F1121),'DATA ENTRY'!P1121,"")))</f>
        <v/>
      </c>
      <c r="EL1122" s="107" t="str">
        <f>IF('DATA ENTRY'!CK1121="","",IF('DATA ENTRY'!Q1121="","",IF(AND($EF$4='DATA ENTRY'!G1121,$EH$4='DATA ENTRY'!F1121),'DATA ENTRY'!Q1121,"")))</f>
        <v/>
      </c>
      <c r="EM1122" s="3" t="str">
        <f>IF('DATA ENTRY'!CK1121="","",IF('DATA ENTRY'!R1121="","",IF(AND($EF$4='DATA ENTRY'!G1121,$EH$4='DATA ENTRY'!F1121),'DATA ENTRY'!R1121,"")))</f>
        <v/>
      </c>
      <c r="EN1122" s="107" t="str">
        <f>IF('DATA ENTRY'!CK1121="","",IF('DATA ENTRY'!S1121="","",IF(AND($EF$4='DATA ENTRY'!G1121,$EH$4='DATA ENTRY'!F1121),'DATA ENTRY'!S1121,"")))</f>
        <v/>
      </c>
      <c r="EO1122" s="3" t="str">
        <f>IF('DATA ENTRY'!CK1121="","",IF('DATA ENTRY'!E1121="","",IF(AND($EF$4='DATA ENTRY'!G1121,$EH$4='DATA ENTRY'!F1121),'DATA ENTRY'!E1121,"")))</f>
        <v/>
      </c>
      <c r="EP1122" s="3" t="str">
        <f>IF('DATA ENTRY'!CK1121="","",IF('DATA ENTRY'!D1121="","",IF(AND($EF$4='DATA ENTRY'!G1121,$EH$4='DATA ENTRY'!F1121),'DATA ENTRY'!D1121,"")))</f>
        <v/>
      </c>
      <c r="EQ1122" s="3" t="str">
        <f>IF('DATA ENTRY'!CK1121="","",IF('DATA ENTRY'!W1121="","",IF(AND($EF$4='DATA ENTRY'!G1121,$EH$4='DATA ENTRY'!F1121),'DATA ENTRY'!W1121,"")))</f>
        <v/>
      </c>
      <c r="ER1122" s="3" t="str">
        <f>IF('DATA ENTRY'!CK1121="","",IF('DATA ENTRY'!X1121="","",IF(AND($EF$4='DATA ENTRY'!G1121,$EH$4='DATA ENTRY'!F1121),'DATA ENTRY'!X1121,"")))</f>
        <v/>
      </c>
      <c r="ES1122" s="108" t="str">
        <f t="shared" si="287"/>
        <v/>
      </c>
      <c r="ET1122" s="108" t="str">
        <f>IF('DATA ENTRY'!CK1121="","",IF('DATA ENTRY'!D1121="","",IF(AND($EF$4='DATA ENTRY'!G1121,$EH$4='DATA ENTRY'!F1121),'DATA ENTRY'!G1121,"")))</f>
        <v/>
      </c>
      <c r="EY1122">
        <f t="shared" si="288"/>
        <v>0</v>
      </c>
    </row>
    <row r="1123" spans="1:155">
      <c r="A1123" t="str">
        <f>IF(S1123=0,"",1+(MAX($A$7:A1122)))</f>
        <v/>
      </c>
      <c r="B1123" s="224">
        <v>1117</v>
      </c>
      <c r="C1123" s="3" t="str">
        <f>IF('DATA ENTRY'!CK1122="","",IF('DATA ENTRY'!B1122="","",IF($D$4="All Post",'DATA ENTRY'!B1122,IF(AND($D$4='DATA ENTRY'!CK1122),'DATA ENTRY'!B1122,""))))</f>
        <v/>
      </c>
      <c r="D1123" s="3" t="str">
        <f>IF('DATA ENTRY'!CK1122="","",IF('DATA ENTRY'!C1122="","",IF($D$4="All Post",'DATA ENTRY'!C1122,IF(AND($D$4='DATA ENTRY'!CK1122),'DATA ENTRY'!C1122,""))))</f>
        <v/>
      </c>
      <c r="E1123" s="4" t="str">
        <f>IF('DATA ENTRY'!CK1122="","",IF('DATA ENTRY'!I1122="","",IF($D$4="All Post",'DATA ENTRY'!I1122,IF(AND($D$4='DATA ENTRY'!CK1122),'DATA ENTRY'!I1122,""))))</f>
        <v/>
      </c>
      <c r="F1123" s="4" t="str">
        <f>IF('DATA ENTRY'!CK1122="","",IF('DATA ENTRY'!CK1122="","",IF($D$4="All Post",'DATA ENTRY'!CK1122,IF(AND($D$4='DATA ENTRY'!CK1122),'DATA ENTRY'!CK1122,""))))</f>
        <v/>
      </c>
      <c r="G1123" s="3" t="str">
        <f>IF('DATA ENTRY'!CK1122="","",IF('DATA ENTRY'!N1122="","",IF($D$4="All Post",'DATA ENTRY'!N1122,IF(AND($D$4='DATA ENTRY'!CK1122),'DATA ENTRY'!N1122,""))))</f>
        <v/>
      </c>
      <c r="H1123" s="107" t="str">
        <f>IF('DATA ENTRY'!CK1122="","",IF('DATA ENTRY'!O1122="","",IF($D$4="All Post",'DATA ENTRY'!O1122,IF(AND($D$4='DATA ENTRY'!CK1122),'DATA ENTRY'!O1122,""))))</f>
        <v/>
      </c>
      <c r="I1123" s="3" t="str">
        <f>IF('DATA ENTRY'!CK1122="","",IF('DATA ENTRY'!P1122="","",IF($D$4="All Post",'DATA ENTRY'!P1122,IF(AND($D$4='DATA ENTRY'!CK1122),'DATA ENTRY'!P1122,""))))</f>
        <v/>
      </c>
      <c r="J1123" s="107" t="str">
        <f>IF('DATA ENTRY'!CK1122="","",IF('DATA ENTRY'!Q1122="","",IF($D$4="All Post",'DATA ENTRY'!Q1122,IF(AND($D$4='DATA ENTRY'!CK1122),'DATA ENTRY'!Q1122,""))))</f>
        <v/>
      </c>
      <c r="K1123" s="3" t="str">
        <f>IF('DATA ENTRY'!CK1122="","",IF('DATA ENTRY'!R1122="","",IF($D$4="All Post",'DATA ENTRY'!R1122,IF(AND($D$4='DATA ENTRY'!CK1122),'DATA ENTRY'!R1122,""))))</f>
        <v/>
      </c>
      <c r="L1123" s="3" t="str">
        <f>IF('DATA ENTRY'!CK1122="","",IF('DATA ENTRY'!S1122="","",IF($D$4="All Post",'DATA ENTRY'!S1122,IF(AND($D$4='DATA ENTRY'!CK1122),'DATA ENTRY'!S1122,""))))</f>
        <v/>
      </c>
      <c r="M1123" s="3" t="str">
        <f>IF('DATA ENTRY'!CK1122="","",IF('DATA ENTRY'!E1122="","",IF($D$4="All Post",'DATA ENTRY'!E1122,IF(AND($D$4='DATA ENTRY'!CK1122),'DATA ENTRY'!E1122,""))))</f>
        <v/>
      </c>
      <c r="N1123" s="3" t="str">
        <f>IF('DATA ENTRY'!CK1122="","",IF('DATA ENTRY'!W1122="","",IF($D$4="All Post",'DATA ENTRY'!W1122,IF(AND($D$4='DATA ENTRY'!CK1122),'DATA ENTRY'!W1122,""))))</f>
        <v/>
      </c>
      <c r="O1123" s="3" t="str">
        <f>IF('DATA ENTRY'!CK1122="","",IF('DATA ENTRY'!X1122="","",IF($D$4="All Post",'DATA ENTRY'!X1122,IF(AND($D$4='DATA ENTRY'!CK1122),'DATA ENTRY'!X1122,""))))</f>
        <v/>
      </c>
      <c r="P1123" s="3" t="str">
        <f>IF('DATA ENTRY'!CK1122="","",IF('DATA ENTRY'!G1122="","",IF($D$4="All Post",'DATA ENTRY'!G1122,IF(AND($D$4='DATA ENTRY'!CK1122),'DATA ENTRY'!G1122,""))))</f>
        <v/>
      </c>
      <c r="S1123">
        <f t="shared" si="275"/>
        <v>0</v>
      </c>
      <c r="T1123" t="str">
        <f t="shared" si="276"/>
        <v/>
      </c>
      <c r="BZ1123" t="str">
        <f t="shared" si="277"/>
        <v/>
      </c>
      <c r="CA1123" t="str">
        <f t="shared" si="278"/>
        <v/>
      </c>
      <c r="CB1123" s="224">
        <v>1117</v>
      </c>
      <c r="CC1123" s="3" t="str">
        <f>IF('DATA ENTRY'!CK1122="","",IF('DATA ENTRY'!B1122="","",IF(AND($CD$4='DATA ENTRY'!CK1122,$CG$4='DATA ENTRY'!D1122),'DATA ENTRY'!B1122,"")))</f>
        <v/>
      </c>
      <c r="CD1123" s="3" t="str">
        <f>IF('DATA ENTRY'!CK1122="","",IF('DATA ENTRY'!C1122="","",IF(AND($CD$4='DATA ENTRY'!CK1122,$CG$4='DATA ENTRY'!D1122),'DATA ENTRY'!C1122,"")))</f>
        <v/>
      </c>
      <c r="CE1123" s="4" t="str">
        <f>IF('DATA ENTRY'!CK1122="","",IF('DATA ENTRY'!I1122="","",IF(AND($CD$4='DATA ENTRY'!CK1122,$CG$4='DATA ENTRY'!D1122),'DATA ENTRY'!I1122,"")))</f>
        <v/>
      </c>
      <c r="CF1123" s="4" t="str">
        <f>IF('DATA ENTRY'!CK1122="","",IF('DATA ENTRY'!CK1122="","",IF(AND($CD$4='DATA ENTRY'!CK1122,$CG$4='DATA ENTRY'!D1122),'DATA ENTRY'!CK1122,"")))</f>
        <v/>
      </c>
      <c r="CG1123" s="3" t="str">
        <f>IF('DATA ENTRY'!CK1122="","",IF('DATA ENTRY'!N1122="","",IF(AND($CD$4='DATA ENTRY'!CK1122,$CG$4='DATA ENTRY'!D1122),'DATA ENTRY'!N1122,"")))</f>
        <v/>
      </c>
      <c r="CH1123" s="107" t="str">
        <f>IF('DATA ENTRY'!CK1122="","",IF('DATA ENTRY'!O1122="","",IF(AND($CD$4='DATA ENTRY'!CK1122,$CG$4='DATA ENTRY'!D1122),'DATA ENTRY'!O1122,"")))</f>
        <v/>
      </c>
      <c r="CI1123" s="3" t="str">
        <f>IF('DATA ENTRY'!CK1122="","",IF('DATA ENTRY'!P1122="","",IF(AND($CD$4='DATA ENTRY'!CK1122,$CG$4='DATA ENTRY'!D1122),'DATA ENTRY'!P1122,"")))</f>
        <v/>
      </c>
      <c r="CJ1123" s="107" t="str">
        <f>IF('DATA ENTRY'!CK1122="","",IF('DATA ENTRY'!Q1122="","",IF(AND($CD$4='DATA ENTRY'!CK1122,$CG$4='DATA ENTRY'!D1122),'DATA ENTRY'!Q1122,"")))</f>
        <v/>
      </c>
      <c r="CK1123" s="3" t="str">
        <f>IF('DATA ENTRY'!CK1122="","",IF('DATA ENTRY'!R1122="","",IF(AND($CD$4='DATA ENTRY'!CK1122,$CG$4='DATA ENTRY'!D1122),'DATA ENTRY'!R1122,"")))</f>
        <v/>
      </c>
      <c r="CL1123" s="3" t="str">
        <f>IF('DATA ENTRY'!CK1122="","",IF('DATA ENTRY'!S1122="","",IF(AND($CD$4='DATA ENTRY'!CK1122,$CG$4='DATA ENTRY'!D1122),'DATA ENTRY'!S1122,"")))</f>
        <v/>
      </c>
      <c r="CM1123" s="3" t="str">
        <f>IF('DATA ENTRY'!CK1122="","",IF('DATA ENTRY'!E1122="","",IF(AND($CD$4='DATA ENTRY'!CK1122,$CG$4='DATA ENTRY'!D1122),'DATA ENTRY'!E1122,"")))</f>
        <v/>
      </c>
      <c r="CN1123" s="3" t="str">
        <f>IF('DATA ENTRY'!CK1122="","",IF('DATA ENTRY'!W1122="","",IF(AND($CD$4='DATA ENTRY'!CK1122,$CG$4='DATA ENTRY'!D1122),'DATA ENTRY'!W1122,"")))</f>
        <v/>
      </c>
      <c r="CO1123" s="3" t="str">
        <f>IF('DATA ENTRY'!CK1122="","",IF('DATA ENTRY'!X1122="","",IF(AND($CD$4='DATA ENTRY'!CK1122,$CG$4='DATA ENTRY'!D1122),'DATA ENTRY'!X1122,"")))</f>
        <v/>
      </c>
      <c r="CP1123" s="108" t="str">
        <f t="shared" si="279"/>
        <v/>
      </c>
      <c r="CQ1123" s="108" t="str">
        <f>IF('DATA ENTRY'!CK1122="","",IF('DATA ENTRY'!G1122="","",IF(AND($CD$4='DATA ENTRY'!CK1122,$CG$4='DATA ENTRY'!D1122),'DATA ENTRY'!G1122,"")))</f>
        <v/>
      </c>
      <c r="CR1123" s="230" t="str">
        <f>IF('DATA ENTRY'!CK1122="","",IF('DATA ENTRY'!D1122="","",IF(AND($CD$4='DATA ENTRY'!CK1122,$CG$4='DATA ENTRY'!D1122),'DATA ENTRY'!D1122,"")))</f>
        <v/>
      </c>
      <c r="CS1123">
        <f t="shared" si="280"/>
        <v>0</v>
      </c>
      <c r="CT1123">
        <f t="shared" si="281"/>
        <v>0</v>
      </c>
      <c r="CV1123" s="139"/>
      <c r="CX1123">
        <f t="shared" si="282"/>
        <v>0</v>
      </c>
      <c r="DB1123" t="str">
        <f t="shared" si="289"/>
        <v/>
      </c>
      <c r="DC1123" t="str">
        <f t="shared" si="290"/>
        <v/>
      </c>
      <c r="DD1123" s="224">
        <v>1117</v>
      </c>
      <c r="DE1123" s="3" t="str">
        <f>IF('DATA ENTRY'!CK1122="","",IF('DATA ENTRY'!B1122="","",IF(AND($DF$4='DATA ENTRY'!D1122),'DATA ENTRY'!B1122,"")))</f>
        <v/>
      </c>
      <c r="DF1123" s="3" t="str">
        <f>IF('DATA ENTRY'!CK1122="","",IF('DATA ENTRY'!C1122="","",IF(AND($DF$4='DATA ENTRY'!D1122),'DATA ENTRY'!C1122,"")))</f>
        <v/>
      </c>
      <c r="DG1123" s="4" t="str">
        <f>IF('DATA ENTRY'!CK1122="","",IF('DATA ENTRY'!I1122="","",IF(AND($DF$4='DATA ENTRY'!D1122),'DATA ENTRY'!I1122,"")))</f>
        <v/>
      </c>
      <c r="DH1123" s="4" t="str">
        <f>IF('DATA ENTRY'!CK1122="","",IF('DATA ENTRY'!CK1122="","",IF(AND($DF$4='DATA ENTRY'!D1122),'DATA ENTRY'!CK1122,"")))</f>
        <v/>
      </c>
      <c r="DI1123" s="3" t="str">
        <f>IF('DATA ENTRY'!CK1122="","",IF('DATA ENTRY'!N1122="","",IF(AND($DF$4='DATA ENTRY'!D1122),'DATA ENTRY'!N1122,"")))</f>
        <v/>
      </c>
      <c r="DJ1123" s="107" t="str">
        <f>IF('DATA ENTRY'!CK1122="","",IF('DATA ENTRY'!O1122="","",IF(AND($DF$4='DATA ENTRY'!D1122),'DATA ENTRY'!O1122,"")))</f>
        <v/>
      </c>
      <c r="DK1123" s="3" t="str">
        <f>IF('DATA ENTRY'!CK1122="","",IF('DATA ENTRY'!P1122="","",IF(AND($DF$4='DATA ENTRY'!D1122),'DATA ENTRY'!P1122,"")))</f>
        <v/>
      </c>
      <c r="DL1123" s="107" t="str">
        <f>IF('DATA ENTRY'!CK1122="","",IF('DATA ENTRY'!Q1122="","",IF(AND($DF$4='DATA ENTRY'!D1122),'DATA ENTRY'!Q1122,"")))</f>
        <v/>
      </c>
      <c r="DM1123" s="3" t="str">
        <f>IF('DATA ENTRY'!CK1122="","",IF('DATA ENTRY'!R1122="","",IF(AND($DF$4='DATA ENTRY'!D1122),'DATA ENTRY'!R1122,"")))</f>
        <v/>
      </c>
      <c r="DN1123" s="107" t="str">
        <f>IF('DATA ENTRY'!CK1122="","",IF('DATA ENTRY'!S1122="","",IF(AND($DF$4='DATA ENTRY'!D1122),'DATA ENTRY'!S1122,"")))</f>
        <v/>
      </c>
      <c r="DO1123" s="3" t="str">
        <f>IF('DATA ENTRY'!CK1122="","",IF('DATA ENTRY'!E1122="","",IF(AND($DF$4='DATA ENTRY'!D1122),'DATA ENTRY'!E1122,"")))</f>
        <v/>
      </c>
      <c r="DP1123" s="3" t="str">
        <f>IF('DATA ENTRY'!CK1122="","",IF('DATA ENTRY'!D1122="","",IF(AND($DF$4='DATA ENTRY'!D1122),'DATA ENTRY'!D1122,"")))</f>
        <v/>
      </c>
      <c r="DQ1123" s="3" t="str">
        <f>IF('DATA ENTRY'!CK1122="","",IF('DATA ENTRY'!W1122="","",IF(AND($DF$4='DATA ENTRY'!D1122),'DATA ENTRY'!W1122,"")))</f>
        <v/>
      </c>
      <c r="DR1123" s="3" t="str">
        <f>IF('DATA ENTRY'!CK1122="","",IF('DATA ENTRY'!X1122="","",IF(AND($DF$4='DATA ENTRY'!D1122),'DATA ENTRY'!X1122,"")))</f>
        <v/>
      </c>
      <c r="DS1123" s="108" t="str">
        <f t="shared" si="283"/>
        <v/>
      </c>
      <c r="DT1123" s="108" t="str">
        <f>IF('DATA ENTRY'!CK1122="","",IF('DATA ENTRY'!D1122="","",IF(AND($DF$4='DATA ENTRY'!D1122),'DATA ENTRY'!G1122,"")))</f>
        <v/>
      </c>
      <c r="DY1123">
        <f t="shared" si="284"/>
        <v>0</v>
      </c>
      <c r="EB1123" t="str">
        <f t="shared" si="285"/>
        <v/>
      </c>
      <c r="EC1123" t="str">
        <f t="shared" si="286"/>
        <v/>
      </c>
      <c r="ED1123" s="224">
        <v>1117</v>
      </c>
      <c r="EE1123" s="3" t="str">
        <f>IF('DATA ENTRY'!CK1122="","",IF('DATA ENTRY'!B1122="","",IF(AND($EF$4='DATA ENTRY'!G1122,$EH$4='DATA ENTRY'!F1122),'DATA ENTRY'!B1122,"")))</f>
        <v/>
      </c>
      <c r="EF1123" s="3" t="str">
        <f>IF('DATA ENTRY'!CK1122="","",IF('DATA ENTRY'!C1122="","",IF(AND($EF$4='DATA ENTRY'!G1122,$EH$4='DATA ENTRY'!F1122),'DATA ENTRY'!C1122,"")))</f>
        <v/>
      </c>
      <c r="EG1123" s="4" t="str">
        <f>IF('DATA ENTRY'!CK1122="","",IF('DATA ENTRY'!I1122="","",IF(AND($EF$4='DATA ENTRY'!G1122,$EH$4='DATA ENTRY'!F1122),'DATA ENTRY'!I1122,"")))</f>
        <v/>
      </c>
      <c r="EH1123" s="4" t="str">
        <f>IF('DATA ENTRY'!CK1122="","",IF('DATA ENTRY'!CK1122="","",IF(AND($EF$4='DATA ENTRY'!G1122,$EH$4='DATA ENTRY'!F1122),'DATA ENTRY'!CK1122,"")))</f>
        <v/>
      </c>
      <c r="EI1123" s="3" t="str">
        <f>IF('DATA ENTRY'!CK1122="","",IF('DATA ENTRY'!N1122="","",IF(AND($EF$4='DATA ENTRY'!G1122,$EH$4='DATA ENTRY'!F1122),'DATA ENTRY'!N1122,"")))</f>
        <v/>
      </c>
      <c r="EJ1123" s="107" t="str">
        <f>IF('DATA ENTRY'!CK1122="","",IF('DATA ENTRY'!O1122="","",IF(AND($EF$4='DATA ENTRY'!G1122,$EH$4='DATA ENTRY'!F1122),'DATA ENTRY'!O1122,"")))</f>
        <v/>
      </c>
      <c r="EK1123" s="3" t="str">
        <f>IF('DATA ENTRY'!CK1122="","",IF('DATA ENTRY'!P1122="","",IF(AND($EF$4='DATA ENTRY'!G1122,$EH$4='DATA ENTRY'!F1122),'DATA ENTRY'!P1122,"")))</f>
        <v/>
      </c>
      <c r="EL1123" s="107" t="str">
        <f>IF('DATA ENTRY'!CK1122="","",IF('DATA ENTRY'!Q1122="","",IF(AND($EF$4='DATA ENTRY'!G1122,$EH$4='DATA ENTRY'!F1122),'DATA ENTRY'!Q1122,"")))</f>
        <v/>
      </c>
      <c r="EM1123" s="3" t="str">
        <f>IF('DATA ENTRY'!CK1122="","",IF('DATA ENTRY'!R1122="","",IF(AND($EF$4='DATA ENTRY'!G1122,$EH$4='DATA ENTRY'!F1122),'DATA ENTRY'!R1122,"")))</f>
        <v/>
      </c>
      <c r="EN1123" s="107" t="str">
        <f>IF('DATA ENTRY'!CK1122="","",IF('DATA ENTRY'!S1122="","",IF(AND($EF$4='DATA ENTRY'!G1122,$EH$4='DATA ENTRY'!F1122),'DATA ENTRY'!S1122,"")))</f>
        <v/>
      </c>
      <c r="EO1123" s="3" t="str">
        <f>IF('DATA ENTRY'!CK1122="","",IF('DATA ENTRY'!E1122="","",IF(AND($EF$4='DATA ENTRY'!G1122,$EH$4='DATA ENTRY'!F1122),'DATA ENTRY'!E1122,"")))</f>
        <v/>
      </c>
      <c r="EP1123" s="3" t="str">
        <f>IF('DATA ENTRY'!CK1122="","",IF('DATA ENTRY'!D1122="","",IF(AND($EF$4='DATA ENTRY'!G1122,$EH$4='DATA ENTRY'!F1122),'DATA ENTRY'!D1122,"")))</f>
        <v/>
      </c>
      <c r="EQ1123" s="3" t="str">
        <f>IF('DATA ENTRY'!CK1122="","",IF('DATA ENTRY'!W1122="","",IF(AND($EF$4='DATA ENTRY'!G1122,$EH$4='DATA ENTRY'!F1122),'DATA ENTRY'!W1122,"")))</f>
        <v/>
      </c>
      <c r="ER1123" s="3" t="str">
        <f>IF('DATA ENTRY'!CK1122="","",IF('DATA ENTRY'!X1122="","",IF(AND($EF$4='DATA ENTRY'!G1122,$EH$4='DATA ENTRY'!F1122),'DATA ENTRY'!X1122,"")))</f>
        <v/>
      </c>
      <c r="ES1123" s="108" t="str">
        <f t="shared" si="287"/>
        <v/>
      </c>
      <c r="ET1123" s="108" t="str">
        <f>IF('DATA ENTRY'!CK1122="","",IF('DATA ENTRY'!D1122="","",IF(AND($EF$4='DATA ENTRY'!G1122,$EH$4='DATA ENTRY'!F1122),'DATA ENTRY'!G1122,"")))</f>
        <v/>
      </c>
      <c r="EY1123">
        <f t="shared" si="288"/>
        <v>0</v>
      </c>
    </row>
    <row r="1124" spans="1:155">
      <c r="A1124" t="str">
        <f>IF(S1124=0,"",1+(MAX($A$7:A1123)))</f>
        <v/>
      </c>
      <c r="B1124" s="224">
        <v>1118</v>
      </c>
      <c r="C1124" s="3" t="str">
        <f>IF('DATA ENTRY'!CK1123="","",IF('DATA ENTRY'!B1123="","",IF($D$4="All Post",'DATA ENTRY'!B1123,IF(AND($D$4='DATA ENTRY'!CK1123),'DATA ENTRY'!B1123,""))))</f>
        <v/>
      </c>
      <c r="D1124" s="3" t="str">
        <f>IF('DATA ENTRY'!CK1123="","",IF('DATA ENTRY'!C1123="","",IF($D$4="All Post",'DATA ENTRY'!C1123,IF(AND($D$4='DATA ENTRY'!CK1123),'DATA ENTRY'!C1123,""))))</f>
        <v/>
      </c>
      <c r="E1124" s="4" t="str">
        <f>IF('DATA ENTRY'!CK1123="","",IF('DATA ENTRY'!I1123="","",IF($D$4="All Post",'DATA ENTRY'!I1123,IF(AND($D$4='DATA ENTRY'!CK1123),'DATA ENTRY'!I1123,""))))</f>
        <v/>
      </c>
      <c r="F1124" s="4" t="str">
        <f>IF('DATA ENTRY'!CK1123="","",IF('DATA ENTRY'!CK1123="","",IF($D$4="All Post",'DATA ENTRY'!CK1123,IF(AND($D$4='DATA ENTRY'!CK1123),'DATA ENTRY'!CK1123,""))))</f>
        <v/>
      </c>
      <c r="G1124" s="3" t="str">
        <f>IF('DATA ENTRY'!CK1123="","",IF('DATA ENTRY'!N1123="","",IF($D$4="All Post",'DATA ENTRY'!N1123,IF(AND($D$4='DATA ENTRY'!CK1123),'DATA ENTRY'!N1123,""))))</f>
        <v/>
      </c>
      <c r="H1124" s="107" t="str">
        <f>IF('DATA ENTRY'!CK1123="","",IF('DATA ENTRY'!O1123="","",IF($D$4="All Post",'DATA ENTRY'!O1123,IF(AND($D$4='DATA ENTRY'!CK1123),'DATA ENTRY'!O1123,""))))</f>
        <v/>
      </c>
      <c r="I1124" s="3" t="str">
        <f>IF('DATA ENTRY'!CK1123="","",IF('DATA ENTRY'!P1123="","",IF($D$4="All Post",'DATA ENTRY'!P1123,IF(AND($D$4='DATA ENTRY'!CK1123),'DATA ENTRY'!P1123,""))))</f>
        <v/>
      </c>
      <c r="J1124" s="107" t="str">
        <f>IF('DATA ENTRY'!CK1123="","",IF('DATA ENTRY'!Q1123="","",IF($D$4="All Post",'DATA ENTRY'!Q1123,IF(AND($D$4='DATA ENTRY'!CK1123),'DATA ENTRY'!Q1123,""))))</f>
        <v/>
      </c>
      <c r="K1124" s="3" t="str">
        <f>IF('DATA ENTRY'!CK1123="","",IF('DATA ENTRY'!R1123="","",IF($D$4="All Post",'DATA ENTRY'!R1123,IF(AND($D$4='DATA ENTRY'!CK1123),'DATA ENTRY'!R1123,""))))</f>
        <v/>
      </c>
      <c r="L1124" s="3" t="str">
        <f>IF('DATA ENTRY'!CK1123="","",IF('DATA ENTRY'!S1123="","",IF($D$4="All Post",'DATA ENTRY'!S1123,IF(AND($D$4='DATA ENTRY'!CK1123),'DATA ENTRY'!S1123,""))))</f>
        <v/>
      </c>
      <c r="M1124" s="3" t="str">
        <f>IF('DATA ENTRY'!CK1123="","",IF('DATA ENTRY'!E1123="","",IF($D$4="All Post",'DATA ENTRY'!E1123,IF(AND($D$4='DATA ENTRY'!CK1123),'DATA ENTRY'!E1123,""))))</f>
        <v/>
      </c>
      <c r="N1124" s="3" t="str">
        <f>IF('DATA ENTRY'!CK1123="","",IF('DATA ENTRY'!W1123="","",IF($D$4="All Post",'DATA ENTRY'!W1123,IF(AND($D$4='DATA ENTRY'!CK1123),'DATA ENTRY'!W1123,""))))</f>
        <v/>
      </c>
      <c r="O1124" s="3" t="str">
        <f>IF('DATA ENTRY'!CK1123="","",IF('DATA ENTRY'!X1123="","",IF($D$4="All Post",'DATA ENTRY'!X1123,IF(AND($D$4='DATA ENTRY'!CK1123),'DATA ENTRY'!X1123,""))))</f>
        <v/>
      </c>
      <c r="P1124" s="3" t="str">
        <f>IF('DATA ENTRY'!CK1123="","",IF('DATA ENTRY'!G1123="","",IF($D$4="All Post",'DATA ENTRY'!G1123,IF(AND($D$4='DATA ENTRY'!CK1123),'DATA ENTRY'!G1123,""))))</f>
        <v/>
      </c>
      <c r="S1124">
        <f t="shared" si="275"/>
        <v>0</v>
      </c>
      <c r="T1124" t="str">
        <f t="shared" si="276"/>
        <v/>
      </c>
      <c r="BZ1124" t="str">
        <f t="shared" si="277"/>
        <v/>
      </c>
      <c r="CA1124" t="str">
        <f t="shared" si="278"/>
        <v/>
      </c>
      <c r="CB1124" s="224">
        <v>1118</v>
      </c>
      <c r="CC1124" s="3" t="str">
        <f>IF('DATA ENTRY'!CK1123="","",IF('DATA ENTRY'!B1123="","",IF(AND($CD$4='DATA ENTRY'!CK1123,$CG$4='DATA ENTRY'!D1123),'DATA ENTRY'!B1123,"")))</f>
        <v/>
      </c>
      <c r="CD1124" s="3" t="str">
        <f>IF('DATA ENTRY'!CK1123="","",IF('DATA ENTRY'!C1123="","",IF(AND($CD$4='DATA ENTRY'!CK1123,$CG$4='DATA ENTRY'!D1123),'DATA ENTRY'!C1123,"")))</f>
        <v/>
      </c>
      <c r="CE1124" s="4" t="str">
        <f>IF('DATA ENTRY'!CK1123="","",IF('DATA ENTRY'!I1123="","",IF(AND($CD$4='DATA ENTRY'!CK1123,$CG$4='DATA ENTRY'!D1123),'DATA ENTRY'!I1123,"")))</f>
        <v/>
      </c>
      <c r="CF1124" s="4" t="str">
        <f>IF('DATA ENTRY'!CK1123="","",IF('DATA ENTRY'!CK1123="","",IF(AND($CD$4='DATA ENTRY'!CK1123,$CG$4='DATA ENTRY'!D1123),'DATA ENTRY'!CK1123,"")))</f>
        <v/>
      </c>
      <c r="CG1124" s="3" t="str">
        <f>IF('DATA ENTRY'!CK1123="","",IF('DATA ENTRY'!N1123="","",IF(AND($CD$4='DATA ENTRY'!CK1123,$CG$4='DATA ENTRY'!D1123),'DATA ENTRY'!N1123,"")))</f>
        <v/>
      </c>
      <c r="CH1124" s="107" t="str">
        <f>IF('DATA ENTRY'!CK1123="","",IF('DATA ENTRY'!O1123="","",IF(AND($CD$4='DATA ENTRY'!CK1123,$CG$4='DATA ENTRY'!D1123),'DATA ENTRY'!O1123,"")))</f>
        <v/>
      </c>
      <c r="CI1124" s="3" t="str">
        <f>IF('DATA ENTRY'!CK1123="","",IF('DATA ENTRY'!P1123="","",IF(AND($CD$4='DATA ENTRY'!CK1123,$CG$4='DATA ENTRY'!D1123),'DATA ENTRY'!P1123,"")))</f>
        <v/>
      </c>
      <c r="CJ1124" s="107" t="str">
        <f>IF('DATA ENTRY'!CK1123="","",IF('DATA ENTRY'!Q1123="","",IF(AND($CD$4='DATA ENTRY'!CK1123,$CG$4='DATA ENTRY'!D1123),'DATA ENTRY'!Q1123,"")))</f>
        <v/>
      </c>
      <c r="CK1124" s="3" t="str">
        <f>IF('DATA ENTRY'!CK1123="","",IF('DATA ENTRY'!R1123="","",IF(AND($CD$4='DATA ENTRY'!CK1123,$CG$4='DATA ENTRY'!D1123),'DATA ENTRY'!R1123,"")))</f>
        <v/>
      </c>
      <c r="CL1124" s="3" t="str">
        <f>IF('DATA ENTRY'!CK1123="","",IF('DATA ENTRY'!S1123="","",IF(AND($CD$4='DATA ENTRY'!CK1123,$CG$4='DATA ENTRY'!D1123),'DATA ENTRY'!S1123,"")))</f>
        <v/>
      </c>
      <c r="CM1124" s="3" t="str">
        <f>IF('DATA ENTRY'!CK1123="","",IF('DATA ENTRY'!E1123="","",IF(AND($CD$4='DATA ENTRY'!CK1123,$CG$4='DATA ENTRY'!D1123),'DATA ENTRY'!E1123,"")))</f>
        <v/>
      </c>
      <c r="CN1124" s="3" t="str">
        <f>IF('DATA ENTRY'!CK1123="","",IF('DATA ENTRY'!W1123="","",IF(AND($CD$4='DATA ENTRY'!CK1123,$CG$4='DATA ENTRY'!D1123),'DATA ENTRY'!W1123,"")))</f>
        <v/>
      </c>
      <c r="CO1124" s="3" t="str">
        <f>IF('DATA ENTRY'!CK1123="","",IF('DATA ENTRY'!X1123="","",IF(AND($CD$4='DATA ENTRY'!CK1123,$CG$4='DATA ENTRY'!D1123),'DATA ENTRY'!X1123,"")))</f>
        <v/>
      </c>
      <c r="CP1124" s="108" t="str">
        <f t="shared" si="279"/>
        <v/>
      </c>
      <c r="CQ1124" s="108" t="str">
        <f>IF('DATA ENTRY'!CK1123="","",IF('DATA ENTRY'!G1123="","",IF(AND($CD$4='DATA ENTRY'!CK1123,$CG$4='DATA ENTRY'!D1123),'DATA ENTRY'!G1123,"")))</f>
        <v/>
      </c>
      <c r="CR1124" s="230" t="str">
        <f>IF('DATA ENTRY'!CK1123="","",IF('DATA ENTRY'!D1123="","",IF(AND($CD$4='DATA ENTRY'!CK1123,$CG$4='DATA ENTRY'!D1123),'DATA ENTRY'!D1123,"")))</f>
        <v/>
      </c>
      <c r="CS1124">
        <f t="shared" si="280"/>
        <v>0</v>
      </c>
      <c r="CT1124">
        <f t="shared" si="281"/>
        <v>0</v>
      </c>
      <c r="CV1124" s="139"/>
      <c r="CX1124">
        <f t="shared" si="282"/>
        <v>0</v>
      </c>
      <c r="DB1124" t="str">
        <f t="shared" si="289"/>
        <v/>
      </c>
      <c r="DC1124" t="str">
        <f t="shared" si="290"/>
        <v/>
      </c>
      <c r="DD1124" s="224">
        <v>1118</v>
      </c>
      <c r="DE1124" s="3" t="str">
        <f>IF('DATA ENTRY'!CK1123="","",IF('DATA ENTRY'!B1123="","",IF(AND($DF$4='DATA ENTRY'!D1123),'DATA ENTRY'!B1123,"")))</f>
        <v/>
      </c>
      <c r="DF1124" s="3" t="str">
        <f>IF('DATA ENTRY'!CK1123="","",IF('DATA ENTRY'!C1123="","",IF(AND($DF$4='DATA ENTRY'!D1123),'DATA ENTRY'!C1123,"")))</f>
        <v/>
      </c>
      <c r="DG1124" s="4" t="str">
        <f>IF('DATA ENTRY'!CK1123="","",IF('DATA ENTRY'!I1123="","",IF(AND($DF$4='DATA ENTRY'!D1123),'DATA ENTRY'!I1123,"")))</f>
        <v/>
      </c>
      <c r="DH1124" s="4" t="str">
        <f>IF('DATA ENTRY'!CK1123="","",IF('DATA ENTRY'!CK1123="","",IF(AND($DF$4='DATA ENTRY'!D1123),'DATA ENTRY'!CK1123,"")))</f>
        <v/>
      </c>
      <c r="DI1124" s="3" t="str">
        <f>IF('DATA ENTRY'!CK1123="","",IF('DATA ENTRY'!N1123="","",IF(AND($DF$4='DATA ENTRY'!D1123),'DATA ENTRY'!N1123,"")))</f>
        <v/>
      </c>
      <c r="DJ1124" s="107" t="str">
        <f>IF('DATA ENTRY'!CK1123="","",IF('DATA ENTRY'!O1123="","",IF(AND($DF$4='DATA ENTRY'!D1123),'DATA ENTRY'!O1123,"")))</f>
        <v/>
      </c>
      <c r="DK1124" s="3" t="str">
        <f>IF('DATA ENTRY'!CK1123="","",IF('DATA ENTRY'!P1123="","",IF(AND($DF$4='DATA ENTRY'!D1123),'DATA ENTRY'!P1123,"")))</f>
        <v/>
      </c>
      <c r="DL1124" s="107" t="str">
        <f>IF('DATA ENTRY'!CK1123="","",IF('DATA ENTRY'!Q1123="","",IF(AND($DF$4='DATA ENTRY'!D1123),'DATA ENTRY'!Q1123,"")))</f>
        <v/>
      </c>
      <c r="DM1124" s="3" t="str">
        <f>IF('DATA ENTRY'!CK1123="","",IF('DATA ENTRY'!R1123="","",IF(AND($DF$4='DATA ENTRY'!D1123),'DATA ENTRY'!R1123,"")))</f>
        <v/>
      </c>
      <c r="DN1124" s="107" t="str">
        <f>IF('DATA ENTRY'!CK1123="","",IF('DATA ENTRY'!S1123="","",IF(AND($DF$4='DATA ENTRY'!D1123),'DATA ENTRY'!S1123,"")))</f>
        <v/>
      </c>
      <c r="DO1124" s="3" t="str">
        <f>IF('DATA ENTRY'!CK1123="","",IF('DATA ENTRY'!E1123="","",IF(AND($DF$4='DATA ENTRY'!D1123),'DATA ENTRY'!E1123,"")))</f>
        <v/>
      </c>
      <c r="DP1124" s="3" t="str">
        <f>IF('DATA ENTRY'!CK1123="","",IF('DATA ENTRY'!D1123="","",IF(AND($DF$4='DATA ENTRY'!D1123),'DATA ENTRY'!D1123,"")))</f>
        <v/>
      </c>
      <c r="DQ1124" s="3" t="str">
        <f>IF('DATA ENTRY'!CK1123="","",IF('DATA ENTRY'!W1123="","",IF(AND($DF$4='DATA ENTRY'!D1123),'DATA ENTRY'!W1123,"")))</f>
        <v/>
      </c>
      <c r="DR1124" s="3" t="str">
        <f>IF('DATA ENTRY'!CK1123="","",IF('DATA ENTRY'!X1123="","",IF(AND($DF$4='DATA ENTRY'!D1123),'DATA ENTRY'!X1123,"")))</f>
        <v/>
      </c>
      <c r="DS1124" s="108" t="str">
        <f t="shared" si="283"/>
        <v/>
      </c>
      <c r="DT1124" s="108" t="str">
        <f>IF('DATA ENTRY'!CK1123="","",IF('DATA ENTRY'!D1123="","",IF(AND($DF$4='DATA ENTRY'!D1123),'DATA ENTRY'!G1123,"")))</f>
        <v/>
      </c>
      <c r="DY1124">
        <f t="shared" si="284"/>
        <v>0</v>
      </c>
      <c r="EB1124" t="str">
        <f t="shared" si="285"/>
        <v/>
      </c>
      <c r="EC1124" t="str">
        <f t="shared" si="286"/>
        <v/>
      </c>
      <c r="ED1124" s="224">
        <v>1118</v>
      </c>
      <c r="EE1124" s="3" t="str">
        <f>IF('DATA ENTRY'!CK1123="","",IF('DATA ENTRY'!B1123="","",IF(AND($EF$4='DATA ENTRY'!G1123,$EH$4='DATA ENTRY'!F1123),'DATA ENTRY'!B1123,"")))</f>
        <v/>
      </c>
      <c r="EF1124" s="3" t="str">
        <f>IF('DATA ENTRY'!CK1123="","",IF('DATA ENTRY'!C1123="","",IF(AND($EF$4='DATA ENTRY'!G1123,$EH$4='DATA ENTRY'!F1123),'DATA ENTRY'!C1123,"")))</f>
        <v/>
      </c>
      <c r="EG1124" s="4" t="str">
        <f>IF('DATA ENTRY'!CK1123="","",IF('DATA ENTRY'!I1123="","",IF(AND($EF$4='DATA ENTRY'!G1123,$EH$4='DATA ENTRY'!F1123),'DATA ENTRY'!I1123,"")))</f>
        <v/>
      </c>
      <c r="EH1124" s="4" t="str">
        <f>IF('DATA ENTRY'!CK1123="","",IF('DATA ENTRY'!CK1123="","",IF(AND($EF$4='DATA ENTRY'!G1123,$EH$4='DATA ENTRY'!F1123),'DATA ENTRY'!CK1123,"")))</f>
        <v/>
      </c>
      <c r="EI1124" s="3" t="str">
        <f>IF('DATA ENTRY'!CK1123="","",IF('DATA ENTRY'!N1123="","",IF(AND($EF$4='DATA ENTRY'!G1123,$EH$4='DATA ENTRY'!F1123),'DATA ENTRY'!N1123,"")))</f>
        <v/>
      </c>
      <c r="EJ1124" s="107" t="str">
        <f>IF('DATA ENTRY'!CK1123="","",IF('DATA ENTRY'!O1123="","",IF(AND($EF$4='DATA ENTRY'!G1123,$EH$4='DATA ENTRY'!F1123),'DATA ENTRY'!O1123,"")))</f>
        <v/>
      </c>
      <c r="EK1124" s="3" t="str">
        <f>IF('DATA ENTRY'!CK1123="","",IF('DATA ENTRY'!P1123="","",IF(AND($EF$4='DATA ENTRY'!G1123,$EH$4='DATA ENTRY'!F1123),'DATA ENTRY'!P1123,"")))</f>
        <v/>
      </c>
      <c r="EL1124" s="107" t="str">
        <f>IF('DATA ENTRY'!CK1123="","",IF('DATA ENTRY'!Q1123="","",IF(AND($EF$4='DATA ENTRY'!G1123,$EH$4='DATA ENTRY'!F1123),'DATA ENTRY'!Q1123,"")))</f>
        <v/>
      </c>
      <c r="EM1124" s="3" t="str">
        <f>IF('DATA ENTRY'!CK1123="","",IF('DATA ENTRY'!R1123="","",IF(AND($EF$4='DATA ENTRY'!G1123,$EH$4='DATA ENTRY'!F1123),'DATA ENTRY'!R1123,"")))</f>
        <v/>
      </c>
      <c r="EN1124" s="107" t="str">
        <f>IF('DATA ENTRY'!CK1123="","",IF('DATA ENTRY'!S1123="","",IF(AND($EF$4='DATA ENTRY'!G1123,$EH$4='DATA ENTRY'!F1123),'DATA ENTRY'!S1123,"")))</f>
        <v/>
      </c>
      <c r="EO1124" s="3" t="str">
        <f>IF('DATA ENTRY'!CK1123="","",IF('DATA ENTRY'!E1123="","",IF(AND($EF$4='DATA ENTRY'!G1123,$EH$4='DATA ENTRY'!F1123),'DATA ENTRY'!E1123,"")))</f>
        <v/>
      </c>
      <c r="EP1124" s="3" t="str">
        <f>IF('DATA ENTRY'!CK1123="","",IF('DATA ENTRY'!D1123="","",IF(AND($EF$4='DATA ENTRY'!G1123,$EH$4='DATA ENTRY'!F1123),'DATA ENTRY'!D1123,"")))</f>
        <v/>
      </c>
      <c r="EQ1124" s="3" t="str">
        <f>IF('DATA ENTRY'!CK1123="","",IF('DATA ENTRY'!W1123="","",IF(AND($EF$4='DATA ENTRY'!G1123,$EH$4='DATA ENTRY'!F1123),'DATA ENTRY'!W1123,"")))</f>
        <v/>
      </c>
      <c r="ER1124" s="3" t="str">
        <f>IF('DATA ENTRY'!CK1123="","",IF('DATA ENTRY'!X1123="","",IF(AND($EF$4='DATA ENTRY'!G1123,$EH$4='DATA ENTRY'!F1123),'DATA ENTRY'!X1123,"")))</f>
        <v/>
      </c>
      <c r="ES1124" s="108" t="str">
        <f t="shared" si="287"/>
        <v/>
      </c>
      <c r="ET1124" s="108" t="str">
        <f>IF('DATA ENTRY'!CK1123="","",IF('DATA ENTRY'!D1123="","",IF(AND($EF$4='DATA ENTRY'!G1123,$EH$4='DATA ENTRY'!F1123),'DATA ENTRY'!G1123,"")))</f>
        <v/>
      </c>
      <c r="EY1124">
        <f t="shared" si="288"/>
        <v>0</v>
      </c>
    </row>
    <row r="1125" spans="1:155">
      <c r="A1125" t="str">
        <f>IF(S1125=0,"",1+(MAX($A$7:A1124)))</f>
        <v/>
      </c>
      <c r="B1125" s="224">
        <v>1119</v>
      </c>
      <c r="C1125" s="3" t="str">
        <f>IF('DATA ENTRY'!CK1124="","",IF('DATA ENTRY'!B1124="","",IF($D$4="All Post",'DATA ENTRY'!B1124,IF(AND($D$4='DATA ENTRY'!CK1124),'DATA ENTRY'!B1124,""))))</f>
        <v/>
      </c>
      <c r="D1125" s="3" t="str">
        <f>IF('DATA ENTRY'!CK1124="","",IF('DATA ENTRY'!C1124="","",IF($D$4="All Post",'DATA ENTRY'!C1124,IF(AND($D$4='DATA ENTRY'!CK1124),'DATA ENTRY'!C1124,""))))</f>
        <v/>
      </c>
      <c r="E1125" s="4" t="str">
        <f>IF('DATA ENTRY'!CK1124="","",IF('DATA ENTRY'!I1124="","",IF($D$4="All Post",'DATA ENTRY'!I1124,IF(AND($D$4='DATA ENTRY'!CK1124),'DATA ENTRY'!I1124,""))))</f>
        <v/>
      </c>
      <c r="F1125" s="4" t="str">
        <f>IF('DATA ENTRY'!CK1124="","",IF('DATA ENTRY'!CK1124="","",IF($D$4="All Post",'DATA ENTRY'!CK1124,IF(AND($D$4='DATA ENTRY'!CK1124),'DATA ENTRY'!CK1124,""))))</f>
        <v/>
      </c>
      <c r="G1125" s="3" t="str">
        <f>IF('DATA ENTRY'!CK1124="","",IF('DATA ENTRY'!N1124="","",IF($D$4="All Post",'DATA ENTRY'!N1124,IF(AND($D$4='DATA ENTRY'!CK1124),'DATA ENTRY'!N1124,""))))</f>
        <v/>
      </c>
      <c r="H1125" s="107" t="str">
        <f>IF('DATA ENTRY'!CK1124="","",IF('DATA ENTRY'!O1124="","",IF($D$4="All Post",'DATA ENTRY'!O1124,IF(AND($D$4='DATA ENTRY'!CK1124),'DATA ENTRY'!O1124,""))))</f>
        <v/>
      </c>
      <c r="I1125" s="3" t="str">
        <f>IF('DATA ENTRY'!CK1124="","",IF('DATA ENTRY'!P1124="","",IF($D$4="All Post",'DATA ENTRY'!P1124,IF(AND($D$4='DATA ENTRY'!CK1124),'DATA ENTRY'!P1124,""))))</f>
        <v/>
      </c>
      <c r="J1125" s="107" t="str">
        <f>IF('DATA ENTRY'!CK1124="","",IF('DATA ENTRY'!Q1124="","",IF($D$4="All Post",'DATA ENTRY'!Q1124,IF(AND($D$4='DATA ENTRY'!CK1124),'DATA ENTRY'!Q1124,""))))</f>
        <v/>
      </c>
      <c r="K1125" s="3" t="str">
        <f>IF('DATA ENTRY'!CK1124="","",IF('DATA ENTRY'!R1124="","",IF($D$4="All Post",'DATA ENTRY'!R1124,IF(AND($D$4='DATA ENTRY'!CK1124),'DATA ENTRY'!R1124,""))))</f>
        <v/>
      </c>
      <c r="L1125" s="3" t="str">
        <f>IF('DATA ENTRY'!CK1124="","",IF('DATA ENTRY'!S1124="","",IF($D$4="All Post",'DATA ENTRY'!S1124,IF(AND($D$4='DATA ENTRY'!CK1124),'DATA ENTRY'!S1124,""))))</f>
        <v/>
      </c>
      <c r="M1125" s="3" t="str">
        <f>IF('DATA ENTRY'!CK1124="","",IF('DATA ENTRY'!E1124="","",IF($D$4="All Post",'DATA ENTRY'!E1124,IF(AND($D$4='DATA ENTRY'!CK1124),'DATA ENTRY'!E1124,""))))</f>
        <v/>
      </c>
      <c r="N1125" s="3" t="str">
        <f>IF('DATA ENTRY'!CK1124="","",IF('DATA ENTRY'!W1124="","",IF($D$4="All Post",'DATA ENTRY'!W1124,IF(AND($D$4='DATA ENTRY'!CK1124),'DATA ENTRY'!W1124,""))))</f>
        <v/>
      </c>
      <c r="O1125" s="3" t="str">
        <f>IF('DATA ENTRY'!CK1124="","",IF('DATA ENTRY'!X1124="","",IF($D$4="All Post",'DATA ENTRY'!X1124,IF(AND($D$4='DATA ENTRY'!CK1124),'DATA ENTRY'!X1124,""))))</f>
        <v/>
      </c>
      <c r="P1125" s="3" t="str">
        <f>IF('DATA ENTRY'!CK1124="","",IF('DATA ENTRY'!G1124="","",IF($D$4="All Post",'DATA ENTRY'!G1124,IF(AND($D$4='DATA ENTRY'!CK1124),'DATA ENTRY'!G1124,""))))</f>
        <v/>
      </c>
      <c r="S1125">
        <f t="shared" si="275"/>
        <v>0</v>
      </c>
      <c r="T1125" t="str">
        <f t="shared" si="276"/>
        <v/>
      </c>
      <c r="BZ1125" t="str">
        <f t="shared" si="277"/>
        <v/>
      </c>
      <c r="CA1125" t="str">
        <f t="shared" si="278"/>
        <v/>
      </c>
      <c r="CB1125" s="224">
        <v>1119</v>
      </c>
      <c r="CC1125" s="3" t="str">
        <f>IF('DATA ENTRY'!CK1124="","",IF('DATA ENTRY'!B1124="","",IF(AND($CD$4='DATA ENTRY'!CK1124,$CG$4='DATA ENTRY'!D1124),'DATA ENTRY'!B1124,"")))</f>
        <v/>
      </c>
      <c r="CD1125" s="3" t="str">
        <f>IF('DATA ENTRY'!CK1124="","",IF('DATA ENTRY'!C1124="","",IF(AND($CD$4='DATA ENTRY'!CK1124,$CG$4='DATA ENTRY'!D1124),'DATA ENTRY'!C1124,"")))</f>
        <v/>
      </c>
      <c r="CE1125" s="4" t="str">
        <f>IF('DATA ENTRY'!CK1124="","",IF('DATA ENTRY'!I1124="","",IF(AND($CD$4='DATA ENTRY'!CK1124,$CG$4='DATA ENTRY'!D1124),'DATA ENTRY'!I1124,"")))</f>
        <v/>
      </c>
      <c r="CF1125" s="4" t="str">
        <f>IF('DATA ENTRY'!CK1124="","",IF('DATA ENTRY'!CK1124="","",IF(AND($CD$4='DATA ENTRY'!CK1124,$CG$4='DATA ENTRY'!D1124),'DATA ENTRY'!CK1124,"")))</f>
        <v/>
      </c>
      <c r="CG1125" s="3" t="str">
        <f>IF('DATA ENTRY'!CK1124="","",IF('DATA ENTRY'!N1124="","",IF(AND($CD$4='DATA ENTRY'!CK1124,$CG$4='DATA ENTRY'!D1124),'DATA ENTRY'!N1124,"")))</f>
        <v/>
      </c>
      <c r="CH1125" s="107" t="str">
        <f>IF('DATA ENTRY'!CK1124="","",IF('DATA ENTRY'!O1124="","",IF(AND($CD$4='DATA ENTRY'!CK1124,$CG$4='DATA ENTRY'!D1124),'DATA ENTRY'!O1124,"")))</f>
        <v/>
      </c>
      <c r="CI1125" s="3" t="str">
        <f>IF('DATA ENTRY'!CK1124="","",IF('DATA ENTRY'!P1124="","",IF(AND($CD$4='DATA ENTRY'!CK1124,$CG$4='DATA ENTRY'!D1124),'DATA ENTRY'!P1124,"")))</f>
        <v/>
      </c>
      <c r="CJ1125" s="107" t="str">
        <f>IF('DATA ENTRY'!CK1124="","",IF('DATA ENTRY'!Q1124="","",IF(AND($CD$4='DATA ENTRY'!CK1124,$CG$4='DATA ENTRY'!D1124),'DATA ENTRY'!Q1124,"")))</f>
        <v/>
      </c>
      <c r="CK1125" s="3" t="str">
        <f>IF('DATA ENTRY'!CK1124="","",IF('DATA ENTRY'!R1124="","",IF(AND($CD$4='DATA ENTRY'!CK1124,$CG$4='DATA ENTRY'!D1124),'DATA ENTRY'!R1124,"")))</f>
        <v/>
      </c>
      <c r="CL1125" s="3" t="str">
        <f>IF('DATA ENTRY'!CK1124="","",IF('DATA ENTRY'!S1124="","",IF(AND($CD$4='DATA ENTRY'!CK1124,$CG$4='DATA ENTRY'!D1124),'DATA ENTRY'!S1124,"")))</f>
        <v/>
      </c>
      <c r="CM1125" s="3" t="str">
        <f>IF('DATA ENTRY'!CK1124="","",IF('DATA ENTRY'!E1124="","",IF(AND($CD$4='DATA ENTRY'!CK1124,$CG$4='DATA ENTRY'!D1124),'DATA ENTRY'!E1124,"")))</f>
        <v/>
      </c>
      <c r="CN1125" s="3" t="str">
        <f>IF('DATA ENTRY'!CK1124="","",IF('DATA ENTRY'!W1124="","",IF(AND($CD$4='DATA ENTRY'!CK1124,$CG$4='DATA ENTRY'!D1124),'DATA ENTRY'!W1124,"")))</f>
        <v/>
      </c>
      <c r="CO1125" s="3" t="str">
        <f>IF('DATA ENTRY'!CK1124="","",IF('DATA ENTRY'!X1124="","",IF(AND($CD$4='DATA ENTRY'!CK1124,$CG$4='DATA ENTRY'!D1124),'DATA ENTRY'!X1124,"")))</f>
        <v/>
      </c>
      <c r="CP1125" s="108" t="str">
        <f t="shared" si="279"/>
        <v/>
      </c>
      <c r="CQ1125" s="108" t="str">
        <f>IF('DATA ENTRY'!CK1124="","",IF('DATA ENTRY'!G1124="","",IF(AND($CD$4='DATA ENTRY'!CK1124,$CG$4='DATA ENTRY'!D1124),'DATA ENTRY'!G1124,"")))</f>
        <v/>
      </c>
      <c r="CR1125" s="230" t="str">
        <f>IF('DATA ENTRY'!CK1124="","",IF('DATA ENTRY'!D1124="","",IF(AND($CD$4='DATA ENTRY'!CK1124,$CG$4='DATA ENTRY'!D1124),'DATA ENTRY'!D1124,"")))</f>
        <v/>
      </c>
      <c r="CS1125">
        <f t="shared" si="280"/>
        <v>0</v>
      </c>
      <c r="CT1125">
        <f t="shared" si="281"/>
        <v>0</v>
      </c>
      <c r="CV1125" s="139"/>
      <c r="CX1125">
        <f t="shared" si="282"/>
        <v>0</v>
      </c>
      <c r="DB1125" t="str">
        <f t="shared" si="289"/>
        <v/>
      </c>
      <c r="DC1125" t="str">
        <f t="shared" si="290"/>
        <v/>
      </c>
      <c r="DD1125" s="224">
        <v>1119</v>
      </c>
      <c r="DE1125" s="3" t="str">
        <f>IF('DATA ENTRY'!CK1124="","",IF('DATA ENTRY'!B1124="","",IF(AND($DF$4='DATA ENTRY'!D1124),'DATA ENTRY'!B1124,"")))</f>
        <v/>
      </c>
      <c r="DF1125" s="3" t="str">
        <f>IF('DATA ENTRY'!CK1124="","",IF('DATA ENTRY'!C1124="","",IF(AND($DF$4='DATA ENTRY'!D1124),'DATA ENTRY'!C1124,"")))</f>
        <v/>
      </c>
      <c r="DG1125" s="4" t="str">
        <f>IF('DATA ENTRY'!CK1124="","",IF('DATA ENTRY'!I1124="","",IF(AND($DF$4='DATA ENTRY'!D1124),'DATA ENTRY'!I1124,"")))</f>
        <v/>
      </c>
      <c r="DH1125" s="4" t="str">
        <f>IF('DATA ENTRY'!CK1124="","",IF('DATA ENTRY'!CK1124="","",IF(AND($DF$4='DATA ENTRY'!D1124),'DATA ENTRY'!CK1124,"")))</f>
        <v/>
      </c>
      <c r="DI1125" s="3" t="str">
        <f>IF('DATA ENTRY'!CK1124="","",IF('DATA ENTRY'!N1124="","",IF(AND($DF$4='DATA ENTRY'!D1124),'DATA ENTRY'!N1124,"")))</f>
        <v/>
      </c>
      <c r="DJ1125" s="107" t="str">
        <f>IF('DATA ENTRY'!CK1124="","",IF('DATA ENTRY'!O1124="","",IF(AND($DF$4='DATA ENTRY'!D1124),'DATA ENTRY'!O1124,"")))</f>
        <v/>
      </c>
      <c r="DK1125" s="3" t="str">
        <f>IF('DATA ENTRY'!CK1124="","",IF('DATA ENTRY'!P1124="","",IF(AND($DF$4='DATA ENTRY'!D1124),'DATA ENTRY'!P1124,"")))</f>
        <v/>
      </c>
      <c r="DL1125" s="107" t="str">
        <f>IF('DATA ENTRY'!CK1124="","",IF('DATA ENTRY'!Q1124="","",IF(AND($DF$4='DATA ENTRY'!D1124),'DATA ENTRY'!Q1124,"")))</f>
        <v/>
      </c>
      <c r="DM1125" s="3" t="str">
        <f>IF('DATA ENTRY'!CK1124="","",IF('DATA ENTRY'!R1124="","",IF(AND($DF$4='DATA ENTRY'!D1124),'DATA ENTRY'!R1124,"")))</f>
        <v/>
      </c>
      <c r="DN1125" s="107" t="str">
        <f>IF('DATA ENTRY'!CK1124="","",IF('DATA ENTRY'!S1124="","",IF(AND($DF$4='DATA ENTRY'!D1124),'DATA ENTRY'!S1124,"")))</f>
        <v/>
      </c>
      <c r="DO1125" s="3" t="str">
        <f>IF('DATA ENTRY'!CK1124="","",IF('DATA ENTRY'!E1124="","",IF(AND($DF$4='DATA ENTRY'!D1124),'DATA ENTRY'!E1124,"")))</f>
        <v/>
      </c>
      <c r="DP1125" s="3" t="str">
        <f>IF('DATA ENTRY'!CK1124="","",IF('DATA ENTRY'!D1124="","",IF(AND($DF$4='DATA ENTRY'!D1124),'DATA ENTRY'!D1124,"")))</f>
        <v/>
      </c>
      <c r="DQ1125" s="3" t="str">
        <f>IF('DATA ENTRY'!CK1124="","",IF('DATA ENTRY'!W1124="","",IF(AND($DF$4='DATA ENTRY'!D1124),'DATA ENTRY'!W1124,"")))</f>
        <v/>
      </c>
      <c r="DR1125" s="3" t="str">
        <f>IF('DATA ENTRY'!CK1124="","",IF('DATA ENTRY'!X1124="","",IF(AND($DF$4='DATA ENTRY'!D1124),'DATA ENTRY'!X1124,"")))</f>
        <v/>
      </c>
      <c r="DS1125" s="108" t="str">
        <f t="shared" si="283"/>
        <v/>
      </c>
      <c r="DT1125" s="108" t="str">
        <f>IF('DATA ENTRY'!CK1124="","",IF('DATA ENTRY'!D1124="","",IF(AND($DF$4='DATA ENTRY'!D1124),'DATA ENTRY'!G1124,"")))</f>
        <v/>
      </c>
      <c r="DY1125">
        <f t="shared" si="284"/>
        <v>0</v>
      </c>
      <c r="EB1125" t="str">
        <f t="shared" si="285"/>
        <v/>
      </c>
      <c r="EC1125" t="str">
        <f t="shared" si="286"/>
        <v/>
      </c>
      <c r="ED1125" s="224">
        <v>1119</v>
      </c>
      <c r="EE1125" s="3" t="str">
        <f>IF('DATA ENTRY'!CK1124="","",IF('DATA ENTRY'!B1124="","",IF(AND($EF$4='DATA ENTRY'!G1124,$EH$4='DATA ENTRY'!F1124),'DATA ENTRY'!B1124,"")))</f>
        <v/>
      </c>
      <c r="EF1125" s="3" t="str">
        <f>IF('DATA ENTRY'!CK1124="","",IF('DATA ENTRY'!C1124="","",IF(AND($EF$4='DATA ENTRY'!G1124,$EH$4='DATA ENTRY'!F1124),'DATA ENTRY'!C1124,"")))</f>
        <v/>
      </c>
      <c r="EG1125" s="4" t="str">
        <f>IF('DATA ENTRY'!CK1124="","",IF('DATA ENTRY'!I1124="","",IF(AND($EF$4='DATA ENTRY'!G1124,$EH$4='DATA ENTRY'!F1124),'DATA ENTRY'!I1124,"")))</f>
        <v/>
      </c>
      <c r="EH1125" s="4" t="str">
        <f>IF('DATA ENTRY'!CK1124="","",IF('DATA ENTRY'!CK1124="","",IF(AND($EF$4='DATA ENTRY'!G1124,$EH$4='DATA ENTRY'!F1124),'DATA ENTRY'!CK1124,"")))</f>
        <v/>
      </c>
      <c r="EI1125" s="3" t="str">
        <f>IF('DATA ENTRY'!CK1124="","",IF('DATA ENTRY'!N1124="","",IF(AND($EF$4='DATA ENTRY'!G1124,$EH$4='DATA ENTRY'!F1124),'DATA ENTRY'!N1124,"")))</f>
        <v/>
      </c>
      <c r="EJ1125" s="107" t="str">
        <f>IF('DATA ENTRY'!CK1124="","",IF('DATA ENTRY'!O1124="","",IF(AND($EF$4='DATA ENTRY'!G1124,$EH$4='DATA ENTRY'!F1124),'DATA ENTRY'!O1124,"")))</f>
        <v/>
      </c>
      <c r="EK1125" s="3" t="str">
        <f>IF('DATA ENTRY'!CK1124="","",IF('DATA ENTRY'!P1124="","",IF(AND($EF$4='DATA ENTRY'!G1124,$EH$4='DATA ENTRY'!F1124),'DATA ENTRY'!P1124,"")))</f>
        <v/>
      </c>
      <c r="EL1125" s="107" t="str">
        <f>IF('DATA ENTRY'!CK1124="","",IF('DATA ENTRY'!Q1124="","",IF(AND($EF$4='DATA ENTRY'!G1124,$EH$4='DATA ENTRY'!F1124),'DATA ENTRY'!Q1124,"")))</f>
        <v/>
      </c>
      <c r="EM1125" s="3" t="str">
        <f>IF('DATA ENTRY'!CK1124="","",IF('DATA ENTRY'!R1124="","",IF(AND($EF$4='DATA ENTRY'!G1124,$EH$4='DATA ENTRY'!F1124),'DATA ENTRY'!R1124,"")))</f>
        <v/>
      </c>
      <c r="EN1125" s="107" t="str">
        <f>IF('DATA ENTRY'!CK1124="","",IF('DATA ENTRY'!S1124="","",IF(AND($EF$4='DATA ENTRY'!G1124,$EH$4='DATA ENTRY'!F1124),'DATA ENTRY'!S1124,"")))</f>
        <v/>
      </c>
      <c r="EO1125" s="3" t="str">
        <f>IF('DATA ENTRY'!CK1124="","",IF('DATA ENTRY'!E1124="","",IF(AND($EF$4='DATA ENTRY'!G1124,$EH$4='DATA ENTRY'!F1124),'DATA ENTRY'!E1124,"")))</f>
        <v/>
      </c>
      <c r="EP1125" s="3" t="str">
        <f>IF('DATA ENTRY'!CK1124="","",IF('DATA ENTRY'!D1124="","",IF(AND($EF$4='DATA ENTRY'!G1124,$EH$4='DATA ENTRY'!F1124),'DATA ENTRY'!D1124,"")))</f>
        <v/>
      </c>
      <c r="EQ1125" s="3" t="str">
        <f>IF('DATA ENTRY'!CK1124="","",IF('DATA ENTRY'!W1124="","",IF(AND($EF$4='DATA ENTRY'!G1124,$EH$4='DATA ENTRY'!F1124),'DATA ENTRY'!W1124,"")))</f>
        <v/>
      </c>
      <c r="ER1125" s="3" t="str">
        <f>IF('DATA ENTRY'!CK1124="","",IF('DATA ENTRY'!X1124="","",IF(AND($EF$4='DATA ENTRY'!G1124,$EH$4='DATA ENTRY'!F1124),'DATA ENTRY'!X1124,"")))</f>
        <v/>
      </c>
      <c r="ES1125" s="108" t="str">
        <f t="shared" si="287"/>
        <v/>
      </c>
      <c r="ET1125" s="108" t="str">
        <f>IF('DATA ENTRY'!CK1124="","",IF('DATA ENTRY'!D1124="","",IF(AND($EF$4='DATA ENTRY'!G1124,$EH$4='DATA ENTRY'!F1124),'DATA ENTRY'!G1124,"")))</f>
        <v/>
      </c>
      <c r="EY1125">
        <f t="shared" si="288"/>
        <v>0</v>
      </c>
    </row>
    <row r="1126" spans="1:155">
      <c r="A1126" t="str">
        <f>IF(S1126=0,"",1+(MAX($A$7:A1125)))</f>
        <v/>
      </c>
      <c r="B1126" s="224">
        <v>1120</v>
      </c>
      <c r="C1126" s="3" t="str">
        <f>IF('DATA ENTRY'!CK1125="","",IF('DATA ENTRY'!B1125="","",IF($D$4="All Post",'DATA ENTRY'!B1125,IF(AND($D$4='DATA ENTRY'!CK1125),'DATA ENTRY'!B1125,""))))</f>
        <v/>
      </c>
      <c r="D1126" s="3" t="str">
        <f>IF('DATA ENTRY'!CK1125="","",IF('DATA ENTRY'!C1125="","",IF($D$4="All Post",'DATA ENTRY'!C1125,IF(AND($D$4='DATA ENTRY'!CK1125),'DATA ENTRY'!C1125,""))))</f>
        <v/>
      </c>
      <c r="E1126" s="4" t="str">
        <f>IF('DATA ENTRY'!CK1125="","",IF('DATA ENTRY'!I1125="","",IF($D$4="All Post",'DATA ENTRY'!I1125,IF(AND($D$4='DATA ENTRY'!CK1125),'DATA ENTRY'!I1125,""))))</f>
        <v/>
      </c>
      <c r="F1126" s="4" t="str">
        <f>IF('DATA ENTRY'!CK1125="","",IF('DATA ENTRY'!CK1125="","",IF($D$4="All Post",'DATA ENTRY'!CK1125,IF(AND($D$4='DATA ENTRY'!CK1125),'DATA ENTRY'!CK1125,""))))</f>
        <v/>
      </c>
      <c r="G1126" s="3" t="str">
        <f>IF('DATA ENTRY'!CK1125="","",IF('DATA ENTRY'!N1125="","",IF($D$4="All Post",'DATA ENTRY'!N1125,IF(AND($D$4='DATA ENTRY'!CK1125),'DATA ENTRY'!N1125,""))))</f>
        <v/>
      </c>
      <c r="H1126" s="107" t="str">
        <f>IF('DATA ENTRY'!CK1125="","",IF('DATA ENTRY'!O1125="","",IF($D$4="All Post",'DATA ENTRY'!O1125,IF(AND($D$4='DATA ENTRY'!CK1125),'DATA ENTRY'!O1125,""))))</f>
        <v/>
      </c>
      <c r="I1126" s="3" t="str">
        <f>IF('DATA ENTRY'!CK1125="","",IF('DATA ENTRY'!P1125="","",IF($D$4="All Post",'DATA ENTRY'!P1125,IF(AND($D$4='DATA ENTRY'!CK1125),'DATA ENTRY'!P1125,""))))</f>
        <v/>
      </c>
      <c r="J1126" s="107" t="str">
        <f>IF('DATA ENTRY'!CK1125="","",IF('DATA ENTRY'!Q1125="","",IF($D$4="All Post",'DATA ENTRY'!Q1125,IF(AND($D$4='DATA ENTRY'!CK1125),'DATA ENTRY'!Q1125,""))))</f>
        <v/>
      </c>
      <c r="K1126" s="3" t="str">
        <f>IF('DATA ENTRY'!CK1125="","",IF('DATA ENTRY'!R1125="","",IF($D$4="All Post",'DATA ENTRY'!R1125,IF(AND($D$4='DATA ENTRY'!CK1125),'DATA ENTRY'!R1125,""))))</f>
        <v/>
      </c>
      <c r="L1126" s="3" t="str">
        <f>IF('DATA ENTRY'!CK1125="","",IF('DATA ENTRY'!S1125="","",IF($D$4="All Post",'DATA ENTRY'!S1125,IF(AND($D$4='DATA ENTRY'!CK1125),'DATA ENTRY'!S1125,""))))</f>
        <v/>
      </c>
      <c r="M1126" s="3" t="str">
        <f>IF('DATA ENTRY'!CK1125="","",IF('DATA ENTRY'!E1125="","",IF($D$4="All Post",'DATA ENTRY'!E1125,IF(AND($D$4='DATA ENTRY'!CK1125),'DATA ENTRY'!E1125,""))))</f>
        <v/>
      </c>
      <c r="N1126" s="3" t="str">
        <f>IF('DATA ENTRY'!CK1125="","",IF('DATA ENTRY'!W1125="","",IF($D$4="All Post",'DATA ENTRY'!W1125,IF(AND($D$4='DATA ENTRY'!CK1125),'DATA ENTRY'!W1125,""))))</f>
        <v/>
      </c>
      <c r="O1126" s="3" t="str">
        <f>IF('DATA ENTRY'!CK1125="","",IF('DATA ENTRY'!X1125="","",IF($D$4="All Post",'DATA ENTRY'!X1125,IF(AND($D$4='DATA ENTRY'!CK1125),'DATA ENTRY'!X1125,""))))</f>
        <v/>
      </c>
      <c r="P1126" s="3" t="str">
        <f>IF('DATA ENTRY'!CK1125="","",IF('DATA ENTRY'!G1125="","",IF($D$4="All Post",'DATA ENTRY'!G1125,IF(AND($D$4='DATA ENTRY'!CK1125),'DATA ENTRY'!G1125,""))))</f>
        <v/>
      </c>
      <c r="S1126">
        <f t="shared" si="275"/>
        <v>0</v>
      </c>
      <c r="T1126" t="str">
        <f t="shared" si="276"/>
        <v/>
      </c>
      <c r="BZ1126" t="str">
        <f t="shared" si="277"/>
        <v/>
      </c>
      <c r="CA1126" t="str">
        <f t="shared" si="278"/>
        <v/>
      </c>
      <c r="CB1126" s="224">
        <v>1120</v>
      </c>
      <c r="CC1126" s="3" t="str">
        <f>IF('DATA ENTRY'!CK1125="","",IF('DATA ENTRY'!B1125="","",IF(AND($CD$4='DATA ENTRY'!CK1125,$CG$4='DATA ENTRY'!D1125),'DATA ENTRY'!B1125,"")))</f>
        <v/>
      </c>
      <c r="CD1126" s="3" t="str">
        <f>IF('DATA ENTRY'!CK1125="","",IF('DATA ENTRY'!C1125="","",IF(AND($CD$4='DATA ENTRY'!CK1125,$CG$4='DATA ENTRY'!D1125),'DATA ENTRY'!C1125,"")))</f>
        <v/>
      </c>
      <c r="CE1126" s="4" t="str">
        <f>IF('DATA ENTRY'!CK1125="","",IF('DATA ENTRY'!I1125="","",IF(AND($CD$4='DATA ENTRY'!CK1125,$CG$4='DATA ENTRY'!D1125),'DATA ENTRY'!I1125,"")))</f>
        <v/>
      </c>
      <c r="CF1126" s="4" t="str">
        <f>IF('DATA ENTRY'!CK1125="","",IF('DATA ENTRY'!CK1125="","",IF(AND($CD$4='DATA ENTRY'!CK1125,$CG$4='DATA ENTRY'!D1125),'DATA ENTRY'!CK1125,"")))</f>
        <v/>
      </c>
      <c r="CG1126" s="3" t="str">
        <f>IF('DATA ENTRY'!CK1125="","",IF('DATA ENTRY'!N1125="","",IF(AND($CD$4='DATA ENTRY'!CK1125,$CG$4='DATA ENTRY'!D1125),'DATA ENTRY'!N1125,"")))</f>
        <v/>
      </c>
      <c r="CH1126" s="107" t="str">
        <f>IF('DATA ENTRY'!CK1125="","",IF('DATA ENTRY'!O1125="","",IF(AND($CD$4='DATA ENTRY'!CK1125,$CG$4='DATA ENTRY'!D1125),'DATA ENTRY'!O1125,"")))</f>
        <v/>
      </c>
      <c r="CI1126" s="3" t="str">
        <f>IF('DATA ENTRY'!CK1125="","",IF('DATA ENTRY'!P1125="","",IF(AND($CD$4='DATA ENTRY'!CK1125,$CG$4='DATA ENTRY'!D1125),'DATA ENTRY'!P1125,"")))</f>
        <v/>
      </c>
      <c r="CJ1126" s="107" t="str">
        <f>IF('DATA ENTRY'!CK1125="","",IF('DATA ENTRY'!Q1125="","",IF(AND($CD$4='DATA ENTRY'!CK1125,$CG$4='DATA ENTRY'!D1125),'DATA ENTRY'!Q1125,"")))</f>
        <v/>
      </c>
      <c r="CK1126" s="3" t="str">
        <f>IF('DATA ENTRY'!CK1125="","",IF('DATA ENTRY'!R1125="","",IF(AND($CD$4='DATA ENTRY'!CK1125,$CG$4='DATA ENTRY'!D1125),'DATA ENTRY'!R1125,"")))</f>
        <v/>
      </c>
      <c r="CL1126" s="3" t="str">
        <f>IF('DATA ENTRY'!CK1125="","",IF('DATA ENTRY'!S1125="","",IF(AND($CD$4='DATA ENTRY'!CK1125,$CG$4='DATA ENTRY'!D1125),'DATA ENTRY'!S1125,"")))</f>
        <v/>
      </c>
      <c r="CM1126" s="3" t="str">
        <f>IF('DATA ENTRY'!CK1125="","",IF('DATA ENTRY'!E1125="","",IF(AND($CD$4='DATA ENTRY'!CK1125,$CG$4='DATA ENTRY'!D1125),'DATA ENTRY'!E1125,"")))</f>
        <v/>
      </c>
      <c r="CN1126" s="3" t="str">
        <f>IF('DATA ENTRY'!CK1125="","",IF('DATA ENTRY'!W1125="","",IF(AND($CD$4='DATA ENTRY'!CK1125,$CG$4='DATA ENTRY'!D1125),'DATA ENTRY'!W1125,"")))</f>
        <v/>
      </c>
      <c r="CO1126" s="3" t="str">
        <f>IF('DATA ENTRY'!CK1125="","",IF('DATA ENTRY'!X1125="","",IF(AND($CD$4='DATA ENTRY'!CK1125,$CG$4='DATA ENTRY'!D1125),'DATA ENTRY'!X1125,"")))</f>
        <v/>
      </c>
      <c r="CP1126" s="108" t="str">
        <f t="shared" si="279"/>
        <v/>
      </c>
      <c r="CQ1126" s="108" t="str">
        <f>IF('DATA ENTRY'!CK1125="","",IF('DATA ENTRY'!G1125="","",IF(AND($CD$4='DATA ENTRY'!CK1125,$CG$4='DATA ENTRY'!D1125),'DATA ENTRY'!G1125,"")))</f>
        <v/>
      </c>
      <c r="CR1126" s="230" t="str">
        <f>IF('DATA ENTRY'!CK1125="","",IF('DATA ENTRY'!D1125="","",IF(AND($CD$4='DATA ENTRY'!CK1125,$CG$4='DATA ENTRY'!D1125),'DATA ENTRY'!D1125,"")))</f>
        <v/>
      </c>
      <c r="CS1126">
        <f t="shared" si="280"/>
        <v>0</v>
      </c>
      <c r="CT1126">
        <f t="shared" si="281"/>
        <v>0</v>
      </c>
      <c r="CV1126" s="139"/>
      <c r="CX1126">
        <f t="shared" si="282"/>
        <v>0</v>
      </c>
      <c r="DB1126" t="str">
        <f t="shared" si="289"/>
        <v/>
      </c>
      <c r="DC1126" t="str">
        <f t="shared" si="290"/>
        <v/>
      </c>
      <c r="DD1126" s="224">
        <v>1120</v>
      </c>
      <c r="DE1126" s="3" t="str">
        <f>IF('DATA ENTRY'!CK1125="","",IF('DATA ENTRY'!B1125="","",IF(AND($DF$4='DATA ENTRY'!D1125),'DATA ENTRY'!B1125,"")))</f>
        <v/>
      </c>
      <c r="DF1126" s="3" t="str">
        <f>IF('DATA ENTRY'!CK1125="","",IF('DATA ENTRY'!C1125="","",IF(AND($DF$4='DATA ENTRY'!D1125),'DATA ENTRY'!C1125,"")))</f>
        <v/>
      </c>
      <c r="DG1126" s="4" t="str">
        <f>IF('DATA ENTRY'!CK1125="","",IF('DATA ENTRY'!I1125="","",IF(AND($DF$4='DATA ENTRY'!D1125),'DATA ENTRY'!I1125,"")))</f>
        <v/>
      </c>
      <c r="DH1126" s="4" t="str">
        <f>IF('DATA ENTRY'!CK1125="","",IF('DATA ENTRY'!CK1125="","",IF(AND($DF$4='DATA ENTRY'!D1125),'DATA ENTRY'!CK1125,"")))</f>
        <v/>
      </c>
      <c r="DI1126" s="3" t="str">
        <f>IF('DATA ENTRY'!CK1125="","",IF('DATA ENTRY'!N1125="","",IF(AND($DF$4='DATA ENTRY'!D1125),'DATA ENTRY'!N1125,"")))</f>
        <v/>
      </c>
      <c r="DJ1126" s="107" t="str">
        <f>IF('DATA ENTRY'!CK1125="","",IF('DATA ENTRY'!O1125="","",IF(AND($DF$4='DATA ENTRY'!D1125),'DATA ENTRY'!O1125,"")))</f>
        <v/>
      </c>
      <c r="DK1126" s="3" t="str">
        <f>IF('DATA ENTRY'!CK1125="","",IF('DATA ENTRY'!P1125="","",IF(AND($DF$4='DATA ENTRY'!D1125),'DATA ENTRY'!P1125,"")))</f>
        <v/>
      </c>
      <c r="DL1126" s="107" t="str">
        <f>IF('DATA ENTRY'!CK1125="","",IF('DATA ENTRY'!Q1125="","",IF(AND($DF$4='DATA ENTRY'!D1125),'DATA ENTRY'!Q1125,"")))</f>
        <v/>
      </c>
      <c r="DM1126" s="3" t="str">
        <f>IF('DATA ENTRY'!CK1125="","",IF('DATA ENTRY'!R1125="","",IF(AND($DF$4='DATA ENTRY'!D1125),'DATA ENTRY'!R1125,"")))</f>
        <v/>
      </c>
      <c r="DN1126" s="107" t="str">
        <f>IF('DATA ENTRY'!CK1125="","",IF('DATA ENTRY'!S1125="","",IF(AND($DF$4='DATA ENTRY'!D1125),'DATA ENTRY'!S1125,"")))</f>
        <v/>
      </c>
      <c r="DO1126" s="3" t="str">
        <f>IF('DATA ENTRY'!CK1125="","",IF('DATA ENTRY'!E1125="","",IF(AND($DF$4='DATA ENTRY'!D1125),'DATA ENTRY'!E1125,"")))</f>
        <v/>
      </c>
      <c r="DP1126" s="3" t="str">
        <f>IF('DATA ENTRY'!CK1125="","",IF('DATA ENTRY'!D1125="","",IF(AND($DF$4='DATA ENTRY'!D1125),'DATA ENTRY'!D1125,"")))</f>
        <v/>
      </c>
      <c r="DQ1126" s="3" t="str">
        <f>IF('DATA ENTRY'!CK1125="","",IF('DATA ENTRY'!W1125="","",IF(AND($DF$4='DATA ENTRY'!D1125),'DATA ENTRY'!W1125,"")))</f>
        <v/>
      </c>
      <c r="DR1126" s="3" t="str">
        <f>IF('DATA ENTRY'!CK1125="","",IF('DATA ENTRY'!X1125="","",IF(AND($DF$4='DATA ENTRY'!D1125),'DATA ENTRY'!X1125,"")))</f>
        <v/>
      </c>
      <c r="DS1126" s="108" t="str">
        <f t="shared" si="283"/>
        <v/>
      </c>
      <c r="DT1126" s="108" t="str">
        <f>IF('DATA ENTRY'!CK1125="","",IF('DATA ENTRY'!D1125="","",IF(AND($DF$4='DATA ENTRY'!D1125),'DATA ENTRY'!G1125,"")))</f>
        <v/>
      </c>
      <c r="DY1126">
        <f t="shared" si="284"/>
        <v>0</v>
      </c>
      <c r="EB1126" t="str">
        <f t="shared" si="285"/>
        <v/>
      </c>
      <c r="EC1126" t="str">
        <f t="shared" si="286"/>
        <v/>
      </c>
      <c r="ED1126" s="224">
        <v>1120</v>
      </c>
      <c r="EE1126" s="3" t="str">
        <f>IF('DATA ENTRY'!CK1125="","",IF('DATA ENTRY'!B1125="","",IF(AND($EF$4='DATA ENTRY'!G1125,$EH$4='DATA ENTRY'!F1125),'DATA ENTRY'!B1125,"")))</f>
        <v/>
      </c>
      <c r="EF1126" s="3" t="str">
        <f>IF('DATA ENTRY'!CK1125="","",IF('DATA ENTRY'!C1125="","",IF(AND($EF$4='DATA ENTRY'!G1125,$EH$4='DATA ENTRY'!F1125),'DATA ENTRY'!C1125,"")))</f>
        <v/>
      </c>
      <c r="EG1126" s="4" t="str">
        <f>IF('DATA ENTRY'!CK1125="","",IF('DATA ENTRY'!I1125="","",IF(AND($EF$4='DATA ENTRY'!G1125,$EH$4='DATA ENTRY'!F1125),'DATA ENTRY'!I1125,"")))</f>
        <v/>
      </c>
      <c r="EH1126" s="4" t="str">
        <f>IF('DATA ENTRY'!CK1125="","",IF('DATA ENTRY'!CK1125="","",IF(AND($EF$4='DATA ENTRY'!G1125,$EH$4='DATA ENTRY'!F1125),'DATA ENTRY'!CK1125,"")))</f>
        <v/>
      </c>
      <c r="EI1126" s="3" t="str">
        <f>IF('DATA ENTRY'!CK1125="","",IF('DATA ENTRY'!N1125="","",IF(AND($EF$4='DATA ENTRY'!G1125,$EH$4='DATA ENTRY'!F1125),'DATA ENTRY'!N1125,"")))</f>
        <v/>
      </c>
      <c r="EJ1126" s="107" t="str">
        <f>IF('DATA ENTRY'!CK1125="","",IF('DATA ENTRY'!O1125="","",IF(AND($EF$4='DATA ENTRY'!G1125,$EH$4='DATA ENTRY'!F1125),'DATA ENTRY'!O1125,"")))</f>
        <v/>
      </c>
      <c r="EK1126" s="3" t="str">
        <f>IF('DATA ENTRY'!CK1125="","",IF('DATA ENTRY'!P1125="","",IF(AND($EF$4='DATA ENTRY'!G1125,$EH$4='DATA ENTRY'!F1125),'DATA ENTRY'!P1125,"")))</f>
        <v/>
      </c>
      <c r="EL1126" s="107" t="str">
        <f>IF('DATA ENTRY'!CK1125="","",IF('DATA ENTRY'!Q1125="","",IF(AND($EF$4='DATA ENTRY'!G1125,$EH$4='DATA ENTRY'!F1125),'DATA ENTRY'!Q1125,"")))</f>
        <v/>
      </c>
      <c r="EM1126" s="3" t="str">
        <f>IF('DATA ENTRY'!CK1125="","",IF('DATA ENTRY'!R1125="","",IF(AND($EF$4='DATA ENTRY'!G1125,$EH$4='DATA ENTRY'!F1125),'DATA ENTRY'!R1125,"")))</f>
        <v/>
      </c>
      <c r="EN1126" s="107" t="str">
        <f>IF('DATA ENTRY'!CK1125="","",IF('DATA ENTRY'!S1125="","",IF(AND($EF$4='DATA ENTRY'!G1125,$EH$4='DATA ENTRY'!F1125),'DATA ENTRY'!S1125,"")))</f>
        <v/>
      </c>
      <c r="EO1126" s="3" t="str">
        <f>IF('DATA ENTRY'!CK1125="","",IF('DATA ENTRY'!E1125="","",IF(AND($EF$4='DATA ENTRY'!G1125,$EH$4='DATA ENTRY'!F1125),'DATA ENTRY'!E1125,"")))</f>
        <v/>
      </c>
      <c r="EP1126" s="3" t="str">
        <f>IF('DATA ENTRY'!CK1125="","",IF('DATA ENTRY'!D1125="","",IF(AND($EF$4='DATA ENTRY'!G1125,$EH$4='DATA ENTRY'!F1125),'DATA ENTRY'!D1125,"")))</f>
        <v/>
      </c>
      <c r="EQ1126" s="3" t="str">
        <f>IF('DATA ENTRY'!CK1125="","",IF('DATA ENTRY'!W1125="","",IF(AND($EF$4='DATA ENTRY'!G1125,$EH$4='DATA ENTRY'!F1125),'DATA ENTRY'!W1125,"")))</f>
        <v/>
      </c>
      <c r="ER1126" s="3" t="str">
        <f>IF('DATA ENTRY'!CK1125="","",IF('DATA ENTRY'!X1125="","",IF(AND($EF$4='DATA ENTRY'!G1125,$EH$4='DATA ENTRY'!F1125),'DATA ENTRY'!X1125,"")))</f>
        <v/>
      </c>
      <c r="ES1126" s="108" t="str">
        <f t="shared" si="287"/>
        <v/>
      </c>
      <c r="ET1126" s="108" t="str">
        <f>IF('DATA ENTRY'!CK1125="","",IF('DATA ENTRY'!D1125="","",IF(AND($EF$4='DATA ENTRY'!G1125,$EH$4='DATA ENTRY'!F1125),'DATA ENTRY'!G1125,"")))</f>
        <v/>
      </c>
      <c r="EY1126">
        <f t="shared" si="288"/>
        <v>0</v>
      </c>
    </row>
    <row r="1127" spans="1:155">
      <c r="A1127" t="str">
        <f>IF(S1127=0,"",1+(MAX($A$7:A1126)))</f>
        <v/>
      </c>
      <c r="B1127" s="224">
        <v>1121</v>
      </c>
      <c r="C1127" s="3" t="str">
        <f>IF('DATA ENTRY'!CK1126="","",IF('DATA ENTRY'!B1126="","",IF($D$4="All Post",'DATA ENTRY'!B1126,IF(AND($D$4='DATA ENTRY'!CK1126),'DATA ENTRY'!B1126,""))))</f>
        <v/>
      </c>
      <c r="D1127" s="3" t="str">
        <f>IF('DATA ENTRY'!CK1126="","",IF('DATA ENTRY'!C1126="","",IF($D$4="All Post",'DATA ENTRY'!C1126,IF(AND($D$4='DATA ENTRY'!CK1126),'DATA ENTRY'!C1126,""))))</f>
        <v/>
      </c>
      <c r="E1127" s="4" t="str">
        <f>IF('DATA ENTRY'!CK1126="","",IF('DATA ENTRY'!I1126="","",IF($D$4="All Post",'DATA ENTRY'!I1126,IF(AND($D$4='DATA ENTRY'!CK1126),'DATA ENTRY'!I1126,""))))</f>
        <v/>
      </c>
      <c r="F1127" s="4" t="str">
        <f>IF('DATA ENTRY'!CK1126="","",IF('DATA ENTRY'!CK1126="","",IF($D$4="All Post",'DATA ENTRY'!CK1126,IF(AND($D$4='DATA ENTRY'!CK1126),'DATA ENTRY'!CK1126,""))))</f>
        <v/>
      </c>
      <c r="G1127" s="3" t="str">
        <f>IF('DATA ENTRY'!CK1126="","",IF('DATA ENTRY'!N1126="","",IF($D$4="All Post",'DATA ENTRY'!N1126,IF(AND($D$4='DATA ENTRY'!CK1126),'DATA ENTRY'!N1126,""))))</f>
        <v/>
      </c>
      <c r="H1127" s="107" t="str">
        <f>IF('DATA ENTRY'!CK1126="","",IF('DATA ENTRY'!O1126="","",IF($D$4="All Post",'DATA ENTRY'!O1126,IF(AND($D$4='DATA ENTRY'!CK1126),'DATA ENTRY'!O1126,""))))</f>
        <v/>
      </c>
      <c r="I1127" s="3" t="str">
        <f>IF('DATA ENTRY'!CK1126="","",IF('DATA ENTRY'!P1126="","",IF($D$4="All Post",'DATA ENTRY'!P1126,IF(AND($D$4='DATA ENTRY'!CK1126),'DATA ENTRY'!P1126,""))))</f>
        <v/>
      </c>
      <c r="J1127" s="107" t="str">
        <f>IF('DATA ENTRY'!CK1126="","",IF('DATA ENTRY'!Q1126="","",IF($D$4="All Post",'DATA ENTRY'!Q1126,IF(AND($D$4='DATA ENTRY'!CK1126),'DATA ENTRY'!Q1126,""))))</f>
        <v/>
      </c>
      <c r="K1127" s="3" t="str">
        <f>IF('DATA ENTRY'!CK1126="","",IF('DATA ENTRY'!R1126="","",IF($D$4="All Post",'DATA ENTRY'!R1126,IF(AND($D$4='DATA ENTRY'!CK1126),'DATA ENTRY'!R1126,""))))</f>
        <v/>
      </c>
      <c r="L1127" s="3" t="str">
        <f>IF('DATA ENTRY'!CK1126="","",IF('DATA ENTRY'!S1126="","",IF($D$4="All Post",'DATA ENTRY'!S1126,IF(AND($D$4='DATA ENTRY'!CK1126),'DATA ENTRY'!S1126,""))))</f>
        <v/>
      </c>
      <c r="M1127" s="3" t="str">
        <f>IF('DATA ENTRY'!CK1126="","",IF('DATA ENTRY'!E1126="","",IF($D$4="All Post",'DATA ENTRY'!E1126,IF(AND($D$4='DATA ENTRY'!CK1126),'DATA ENTRY'!E1126,""))))</f>
        <v/>
      </c>
      <c r="N1127" s="3" t="str">
        <f>IF('DATA ENTRY'!CK1126="","",IF('DATA ENTRY'!W1126="","",IF($D$4="All Post",'DATA ENTRY'!W1126,IF(AND($D$4='DATA ENTRY'!CK1126),'DATA ENTRY'!W1126,""))))</f>
        <v/>
      </c>
      <c r="O1127" s="3" t="str">
        <f>IF('DATA ENTRY'!CK1126="","",IF('DATA ENTRY'!X1126="","",IF($D$4="All Post",'DATA ENTRY'!X1126,IF(AND($D$4='DATA ENTRY'!CK1126),'DATA ENTRY'!X1126,""))))</f>
        <v/>
      </c>
      <c r="P1127" s="3" t="str">
        <f>IF('DATA ENTRY'!CK1126="","",IF('DATA ENTRY'!G1126="","",IF($D$4="All Post",'DATA ENTRY'!G1126,IF(AND($D$4='DATA ENTRY'!CK1126),'DATA ENTRY'!G1126,""))))</f>
        <v/>
      </c>
      <c r="S1127">
        <f t="shared" si="275"/>
        <v>0</v>
      </c>
      <c r="T1127" t="str">
        <f t="shared" si="276"/>
        <v/>
      </c>
      <c r="BZ1127" t="str">
        <f t="shared" si="277"/>
        <v/>
      </c>
      <c r="CA1127" t="str">
        <f t="shared" si="278"/>
        <v/>
      </c>
      <c r="CB1127" s="224">
        <v>1121</v>
      </c>
      <c r="CC1127" s="3" t="str">
        <f>IF('DATA ENTRY'!CK1126="","",IF('DATA ENTRY'!B1126="","",IF(AND($CD$4='DATA ENTRY'!CK1126,$CG$4='DATA ENTRY'!D1126),'DATA ENTRY'!B1126,"")))</f>
        <v/>
      </c>
      <c r="CD1127" s="3" t="str">
        <f>IF('DATA ENTRY'!CK1126="","",IF('DATA ENTRY'!C1126="","",IF(AND($CD$4='DATA ENTRY'!CK1126,$CG$4='DATA ENTRY'!D1126),'DATA ENTRY'!C1126,"")))</f>
        <v/>
      </c>
      <c r="CE1127" s="4" t="str">
        <f>IF('DATA ENTRY'!CK1126="","",IF('DATA ENTRY'!I1126="","",IF(AND($CD$4='DATA ENTRY'!CK1126,$CG$4='DATA ENTRY'!D1126),'DATA ENTRY'!I1126,"")))</f>
        <v/>
      </c>
      <c r="CF1127" s="4" t="str">
        <f>IF('DATA ENTRY'!CK1126="","",IF('DATA ENTRY'!CK1126="","",IF(AND($CD$4='DATA ENTRY'!CK1126,$CG$4='DATA ENTRY'!D1126),'DATA ENTRY'!CK1126,"")))</f>
        <v/>
      </c>
      <c r="CG1127" s="3" t="str">
        <f>IF('DATA ENTRY'!CK1126="","",IF('DATA ENTRY'!N1126="","",IF(AND($CD$4='DATA ENTRY'!CK1126,$CG$4='DATA ENTRY'!D1126),'DATA ENTRY'!N1126,"")))</f>
        <v/>
      </c>
      <c r="CH1127" s="107" t="str">
        <f>IF('DATA ENTRY'!CK1126="","",IF('DATA ENTRY'!O1126="","",IF(AND($CD$4='DATA ENTRY'!CK1126,$CG$4='DATA ENTRY'!D1126),'DATA ENTRY'!O1126,"")))</f>
        <v/>
      </c>
      <c r="CI1127" s="3" t="str">
        <f>IF('DATA ENTRY'!CK1126="","",IF('DATA ENTRY'!P1126="","",IF(AND($CD$4='DATA ENTRY'!CK1126,$CG$4='DATA ENTRY'!D1126),'DATA ENTRY'!P1126,"")))</f>
        <v/>
      </c>
      <c r="CJ1127" s="107" t="str">
        <f>IF('DATA ENTRY'!CK1126="","",IF('DATA ENTRY'!Q1126="","",IF(AND($CD$4='DATA ENTRY'!CK1126,$CG$4='DATA ENTRY'!D1126),'DATA ENTRY'!Q1126,"")))</f>
        <v/>
      </c>
      <c r="CK1127" s="3" t="str">
        <f>IF('DATA ENTRY'!CK1126="","",IF('DATA ENTRY'!R1126="","",IF(AND($CD$4='DATA ENTRY'!CK1126,$CG$4='DATA ENTRY'!D1126),'DATA ENTRY'!R1126,"")))</f>
        <v/>
      </c>
      <c r="CL1127" s="3" t="str">
        <f>IF('DATA ENTRY'!CK1126="","",IF('DATA ENTRY'!S1126="","",IF(AND($CD$4='DATA ENTRY'!CK1126,$CG$4='DATA ENTRY'!D1126),'DATA ENTRY'!S1126,"")))</f>
        <v/>
      </c>
      <c r="CM1127" s="3" t="str">
        <f>IF('DATA ENTRY'!CK1126="","",IF('DATA ENTRY'!E1126="","",IF(AND($CD$4='DATA ENTRY'!CK1126,$CG$4='DATA ENTRY'!D1126),'DATA ENTRY'!E1126,"")))</f>
        <v/>
      </c>
      <c r="CN1127" s="3" t="str">
        <f>IF('DATA ENTRY'!CK1126="","",IF('DATA ENTRY'!W1126="","",IF(AND($CD$4='DATA ENTRY'!CK1126,$CG$4='DATA ENTRY'!D1126),'DATA ENTRY'!W1126,"")))</f>
        <v/>
      </c>
      <c r="CO1127" s="3" t="str">
        <f>IF('DATA ENTRY'!CK1126="","",IF('DATA ENTRY'!X1126="","",IF(AND($CD$4='DATA ENTRY'!CK1126,$CG$4='DATA ENTRY'!D1126),'DATA ENTRY'!X1126,"")))</f>
        <v/>
      </c>
      <c r="CP1127" s="108" t="str">
        <f t="shared" si="279"/>
        <v/>
      </c>
      <c r="CQ1127" s="108" t="str">
        <f>IF('DATA ENTRY'!CK1126="","",IF('DATA ENTRY'!G1126="","",IF(AND($CD$4='DATA ENTRY'!CK1126,$CG$4='DATA ENTRY'!D1126),'DATA ENTRY'!G1126,"")))</f>
        <v/>
      </c>
      <c r="CR1127" s="230" t="str">
        <f>IF('DATA ENTRY'!CK1126="","",IF('DATA ENTRY'!D1126="","",IF(AND($CD$4='DATA ENTRY'!CK1126,$CG$4='DATA ENTRY'!D1126),'DATA ENTRY'!D1126,"")))</f>
        <v/>
      </c>
      <c r="CS1127">
        <f t="shared" si="280"/>
        <v>0</v>
      </c>
      <c r="CT1127">
        <f t="shared" si="281"/>
        <v>0</v>
      </c>
      <c r="CV1127" s="139"/>
      <c r="CX1127">
        <f t="shared" si="282"/>
        <v>0</v>
      </c>
      <c r="DB1127" t="str">
        <f t="shared" si="289"/>
        <v/>
      </c>
      <c r="DC1127" t="str">
        <f t="shared" si="290"/>
        <v/>
      </c>
      <c r="DD1127" s="224">
        <v>1121</v>
      </c>
      <c r="DE1127" s="3" t="str">
        <f>IF('DATA ENTRY'!CK1126="","",IF('DATA ENTRY'!B1126="","",IF(AND($DF$4='DATA ENTRY'!D1126),'DATA ENTRY'!B1126,"")))</f>
        <v/>
      </c>
      <c r="DF1127" s="3" t="str">
        <f>IF('DATA ENTRY'!CK1126="","",IF('DATA ENTRY'!C1126="","",IF(AND($DF$4='DATA ENTRY'!D1126),'DATA ENTRY'!C1126,"")))</f>
        <v/>
      </c>
      <c r="DG1127" s="4" t="str">
        <f>IF('DATA ENTRY'!CK1126="","",IF('DATA ENTRY'!I1126="","",IF(AND($DF$4='DATA ENTRY'!D1126),'DATA ENTRY'!I1126,"")))</f>
        <v/>
      </c>
      <c r="DH1127" s="4" t="str">
        <f>IF('DATA ENTRY'!CK1126="","",IF('DATA ENTRY'!CK1126="","",IF(AND($DF$4='DATA ENTRY'!D1126),'DATA ENTRY'!CK1126,"")))</f>
        <v/>
      </c>
      <c r="DI1127" s="3" t="str">
        <f>IF('DATA ENTRY'!CK1126="","",IF('DATA ENTRY'!N1126="","",IF(AND($DF$4='DATA ENTRY'!D1126),'DATA ENTRY'!N1126,"")))</f>
        <v/>
      </c>
      <c r="DJ1127" s="107" t="str">
        <f>IF('DATA ENTRY'!CK1126="","",IF('DATA ENTRY'!O1126="","",IF(AND($DF$4='DATA ENTRY'!D1126),'DATA ENTRY'!O1126,"")))</f>
        <v/>
      </c>
      <c r="DK1127" s="3" t="str">
        <f>IF('DATA ENTRY'!CK1126="","",IF('DATA ENTRY'!P1126="","",IF(AND($DF$4='DATA ENTRY'!D1126),'DATA ENTRY'!P1126,"")))</f>
        <v/>
      </c>
      <c r="DL1127" s="107" t="str">
        <f>IF('DATA ENTRY'!CK1126="","",IF('DATA ENTRY'!Q1126="","",IF(AND($DF$4='DATA ENTRY'!D1126),'DATA ENTRY'!Q1126,"")))</f>
        <v/>
      </c>
      <c r="DM1127" s="3" t="str">
        <f>IF('DATA ENTRY'!CK1126="","",IF('DATA ENTRY'!R1126="","",IF(AND($DF$4='DATA ENTRY'!D1126),'DATA ENTRY'!R1126,"")))</f>
        <v/>
      </c>
      <c r="DN1127" s="107" t="str">
        <f>IF('DATA ENTRY'!CK1126="","",IF('DATA ENTRY'!S1126="","",IF(AND($DF$4='DATA ENTRY'!D1126),'DATA ENTRY'!S1126,"")))</f>
        <v/>
      </c>
      <c r="DO1127" s="3" t="str">
        <f>IF('DATA ENTRY'!CK1126="","",IF('DATA ENTRY'!E1126="","",IF(AND($DF$4='DATA ENTRY'!D1126),'DATA ENTRY'!E1126,"")))</f>
        <v/>
      </c>
      <c r="DP1127" s="3" t="str">
        <f>IF('DATA ENTRY'!CK1126="","",IF('DATA ENTRY'!D1126="","",IF(AND($DF$4='DATA ENTRY'!D1126),'DATA ENTRY'!D1126,"")))</f>
        <v/>
      </c>
      <c r="DQ1127" s="3" t="str">
        <f>IF('DATA ENTRY'!CK1126="","",IF('DATA ENTRY'!W1126="","",IF(AND($DF$4='DATA ENTRY'!D1126),'DATA ENTRY'!W1126,"")))</f>
        <v/>
      </c>
      <c r="DR1127" s="3" t="str">
        <f>IF('DATA ENTRY'!CK1126="","",IF('DATA ENTRY'!X1126="","",IF(AND($DF$4='DATA ENTRY'!D1126),'DATA ENTRY'!X1126,"")))</f>
        <v/>
      </c>
      <c r="DS1127" s="108" t="str">
        <f t="shared" si="283"/>
        <v/>
      </c>
      <c r="DT1127" s="108" t="str">
        <f>IF('DATA ENTRY'!CK1126="","",IF('DATA ENTRY'!D1126="","",IF(AND($DF$4='DATA ENTRY'!D1126),'DATA ENTRY'!G1126,"")))</f>
        <v/>
      </c>
      <c r="DY1127">
        <f t="shared" si="284"/>
        <v>0</v>
      </c>
      <c r="EB1127" t="str">
        <f t="shared" si="285"/>
        <v/>
      </c>
      <c r="EC1127" t="str">
        <f t="shared" si="286"/>
        <v/>
      </c>
      <c r="ED1127" s="224">
        <v>1121</v>
      </c>
      <c r="EE1127" s="3" t="str">
        <f>IF('DATA ENTRY'!CK1126="","",IF('DATA ENTRY'!B1126="","",IF(AND($EF$4='DATA ENTRY'!G1126,$EH$4='DATA ENTRY'!F1126),'DATA ENTRY'!B1126,"")))</f>
        <v/>
      </c>
      <c r="EF1127" s="3" t="str">
        <f>IF('DATA ENTRY'!CK1126="","",IF('DATA ENTRY'!C1126="","",IF(AND($EF$4='DATA ENTRY'!G1126,$EH$4='DATA ENTRY'!F1126),'DATA ENTRY'!C1126,"")))</f>
        <v/>
      </c>
      <c r="EG1127" s="4" t="str">
        <f>IF('DATA ENTRY'!CK1126="","",IF('DATA ENTRY'!I1126="","",IF(AND($EF$4='DATA ENTRY'!G1126,$EH$4='DATA ENTRY'!F1126),'DATA ENTRY'!I1126,"")))</f>
        <v/>
      </c>
      <c r="EH1127" s="4" t="str">
        <f>IF('DATA ENTRY'!CK1126="","",IF('DATA ENTRY'!CK1126="","",IF(AND($EF$4='DATA ENTRY'!G1126,$EH$4='DATA ENTRY'!F1126),'DATA ENTRY'!CK1126,"")))</f>
        <v/>
      </c>
      <c r="EI1127" s="3" t="str">
        <f>IF('DATA ENTRY'!CK1126="","",IF('DATA ENTRY'!N1126="","",IF(AND($EF$4='DATA ENTRY'!G1126,$EH$4='DATA ENTRY'!F1126),'DATA ENTRY'!N1126,"")))</f>
        <v/>
      </c>
      <c r="EJ1127" s="107" t="str">
        <f>IF('DATA ENTRY'!CK1126="","",IF('DATA ENTRY'!O1126="","",IF(AND($EF$4='DATA ENTRY'!G1126,$EH$4='DATA ENTRY'!F1126),'DATA ENTRY'!O1126,"")))</f>
        <v/>
      </c>
      <c r="EK1127" s="3" t="str">
        <f>IF('DATA ENTRY'!CK1126="","",IF('DATA ENTRY'!P1126="","",IF(AND($EF$4='DATA ENTRY'!G1126,$EH$4='DATA ENTRY'!F1126),'DATA ENTRY'!P1126,"")))</f>
        <v/>
      </c>
      <c r="EL1127" s="107" t="str">
        <f>IF('DATA ENTRY'!CK1126="","",IF('DATA ENTRY'!Q1126="","",IF(AND($EF$4='DATA ENTRY'!G1126,$EH$4='DATA ENTRY'!F1126),'DATA ENTRY'!Q1126,"")))</f>
        <v/>
      </c>
      <c r="EM1127" s="3" t="str">
        <f>IF('DATA ENTRY'!CK1126="","",IF('DATA ENTRY'!R1126="","",IF(AND($EF$4='DATA ENTRY'!G1126,$EH$4='DATA ENTRY'!F1126),'DATA ENTRY'!R1126,"")))</f>
        <v/>
      </c>
      <c r="EN1127" s="107" t="str">
        <f>IF('DATA ENTRY'!CK1126="","",IF('DATA ENTRY'!S1126="","",IF(AND($EF$4='DATA ENTRY'!G1126,$EH$4='DATA ENTRY'!F1126),'DATA ENTRY'!S1126,"")))</f>
        <v/>
      </c>
      <c r="EO1127" s="3" t="str">
        <f>IF('DATA ENTRY'!CK1126="","",IF('DATA ENTRY'!E1126="","",IF(AND($EF$4='DATA ENTRY'!G1126,$EH$4='DATA ENTRY'!F1126),'DATA ENTRY'!E1126,"")))</f>
        <v/>
      </c>
      <c r="EP1127" s="3" t="str">
        <f>IF('DATA ENTRY'!CK1126="","",IF('DATA ENTRY'!D1126="","",IF(AND($EF$4='DATA ENTRY'!G1126,$EH$4='DATA ENTRY'!F1126),'DATA ENTRY'!D1126,"")))</f>
        <v/>
      </c>
      <c r="EQ1127" s="3" t="str">
        <f>IF('DATA ENTRY'!CK1126="","",IF('DATA ENTRY'!W1126="","",IF(AND($EF$4='DATA ENTRY'!G1126,$EH$4='DATA ENTRY'!F1126),'DATA ENTRY'!W1126,"")))</f>
        <v/>
      </c>
      <c r="ER1127" s="3" t="str">
        <f>IF('DATA ENTRY'!CK1126="","",IF('DATA ENTRY'!X1126="","",IF(AND($EF$4='DATA ENTRY'!G1126,$EH$4='DATA ENTRY'!F1126),'DATA ENTRY'!X1126,"")))</f>
        <v/>
      </c>
      <c r="ES1127" s="108" t="str">
        <f t="shared" si="287"/>
        <v/>
      </c>
      <c r="ET1127" s="108" t="str">
        <f>IF('DATA ENTRY'!CK1126="","",IF('DATA ENTRY'!D1126="","",IF(AND($EF$4='DATA ENTRY'!G1126,$EH$4='DATA ENTRY'!F1126),'DATA ENTRY'!G1126,"")))</f>
        <v/>
      </c>
      <c r="EY1127">
        <f t="shared" si="288"/>
        <v>0</v>
      </c>
    </row>
    <row r="1128" spans="1:155">
      <c r="A1128" t="str">
        <f>IF(S1128=0,"",1+(MAX($A$7:A1127)))</f>
        <v/>
      </c>
      <c r="B1128" s="224">
        <v>1122</v>
      </c>
      <c r="C1128" s="3" t="str">
        <f>IF('DATA ENTRY'!CK1127="","",IF('DATA ENTRY'!B1127="","",IF($D$4="All Post",'DATA ENTRY'!B1127,IF(AND($D$4='DATA ENTRY'!CK1127),'DATA ENTRY'!B1127,""))))</f>
        <v/>
      </c>
      <c r="D1128" s="3" t="str">
        <f>IF('DATA ENTRY'!CK1127="","",IF('DATA ENTRY'!C1127="","",IF($D$4="All Post",'DATA ENTRY'!C1127,IF(AND($D$4='DATA ENTRY'!CK1127),'DATA ENTRY'!C1127,""))))</f>
        <v/>
      </c>
      <c r="E1128" s="4" t="str">
        <f>IF('DATA ENTRY'!CK1127="","",IF('DATA ENTRY'!I1127="","",IF($D$4="All Post",'DATA ENTRY'!I1127,IF(AND($D$4='DATA ENTRY'!CK1127),'DATA ENTRY'!I1127,""))))</f>
        <v/>
      </c>
      <c r="F1128" s="4" t="str">
        <f>IF('DATA ENTRY'!CK1127="","",IF('DATA ENTRY'!CK1127="","",IF($D$4="All Post",'DATA ENTRY'!CK1127,IF(AND($D$4='DATA ENTRY'!CK1127),'DATA ENTRY'!CK1127,""))))</f>
        <v/>
      </c>
      <c r="G1128" s="3" t="str">
        <f>IF('DATA ENTRY'!CK1127="","",IF('DATA ENTRY'!N1127="","",IF($D$4="All Post",'DATA ENTRY'!N1127,IF(AND($D$4='DATA ENTRY'!CK1127),'DATA ENTRY'!N1127,""))))</f>
        <v/>
      </c>
      <c r="H1128" s="107" t="str">
        <f>IF('DATA ENTRY'!CK1127="","",IF('DATA ENTRY'!O1127="","",IF($D$4="All Post",'DATA ENTRY'!O1127,IF(AND($D$4='DATA ENTRY'!CK1127),'DATA ENTRY'!O1127,""))))</f>
        <v/>
      </c>
      <c r="I1128" s="3" t="str">
        <f>IF('DATA ENTRY'!CK1127="","",IF('DATA ENTRY'!P1127="","",IF($D$4="All Post",'DATA ENTRY'!P1127,IF(AND($D$4='DATA ENTRY'!CK1127),'DATA ENTRY'!P1127,""))))</f>
        <v/>
      </c>
      <c r="J1128" s="107" t="str">
        <f>IF('DATA ENTRY'!CK1127="","",IF('DATA ENTRY'!Q1127="","",IF($D$4="All Post",'DATA ENTRY'!Q1127,IF(AND($D$4='DATA ENTRY'!CK1127),'DATA ENTRY'!Q1127,""))))</f>
        <v/>
      </c>
      <c r="K1128" s="3" t="str">
        <f>IF('DATA ENTRY'!CK1127="","",IF('DATA ENTRY'!R1127="","",IF($D$4="All Post",'DATA ENTRY'!R1127,IF(AND($D$4='DATA ENTRY'!CK1127),'DATA ENTRY'!R1127,""))))</f>
        <v/>
      </c>
      <c r="L1128" s="3" t="str">
        <f>IF('DATA ENTRY'!CK1127="","",IF('DATA ENTRY'!S1127="","",IF($D$4="All Post",'DATA ENTRY'!S1127,IF(AND($D$4='DATA ENTRY'!CK1127),'DATA ENTRY'!S1127,""))))</f>
        <v/>
      </c>
      <c r="M1128" s="3" t="str">
        <f>IF('DATA ENTRY'!CK1127="","",IF('DATA ENTRY'!E1127="","",IF($D$4="All Post",'DATA ENTRY'!E1127,IF(AND($D$4='DATA ENTRY'!CK1127),'DATA ENTRY'!E1127,""))))</f>
        <v/>
      </c>
      <c r="N1128" s="3" t="str">
        <f>IF('DATA ENTRY'!CK1127="","",IF('DATA ENTRY'!W1127="","",IF($D$4="All Post",'DATA ENTRY'!W1127,IF(AND($D$4='DATA ENTRY'!CK1127),'DATA ENTRY'!W1127,""))))</f>
        <v/>
      </c>
      <c r="O1128" s="3" t="str">
        <f>IF('DATA ENTRY'!CK1127="","",IF('DATA ENTRY'!X1127="","",IF($D$4="All Post",'DATA ENTRY'!X1127,IF(AND($D$4='DATA ENTRY'!CK1127),'DATA ENTRY'!X1127,""))))</f>
        <v/>
      </c>
      <c r="P1128" s="3" t="str">
        <f>IF('DATA ENTRY'!CK1127="","",IF('DATA ENTRY'!G1127="","",IF($D$4="All Post",'DATA ENTRY'!G1127,IF(AND($D$4='DATA ENTRY'!CK1127),'DATA ENTRY'!G1127,""))))</f>
        <v/>
      </c>
      <c r="S1128">
        <f t="shared" si="275"/>
        <v>0</v>
      </c>
      <c r="T1128" t="str">
        <f t="shared" si="276"/>
        <v/>
      </c>
      <c r="BZ1128" t="str">
        <f t="shared" si="277"/>
        <v/>
      </c>
      <c r="CA1128" t="str">
        <f t="shared" si="278"/>
        <v/>
      </c>
      <c r="CB1128" s="224">
        <v>1122</v>
      </c>
      <c r="CC1128" s="3" t="str">
        <f>IF('DATA ENTRY'!CK1127="","",IF('DATA ENTRY'!B1127="","",IF(AND($CD$4='DATA ENTRY'!CK1127,$CG$4='DATA ENTRY'!D1127),'DATA ENTRY'!B1127,"")))</f>
        <v/>
      </c>
      <c r="CD1128" s="3" t="str">
        <f>IF('DATA ENTRY'!CK1127="","",IF('DATA ENTRY'!C1127="","",IF(AND($CD$4='DATA ENTRY'!CK1127,$CG$4='DATA ENTRY'!D1127),'DATA ENTRY'!C1127,"")))</f>
        <v/>
      </c>
      <c r="CE1128" s="4" t="str">
        <f>IF('DATA ENTRY'!CK1127="","",IF('DATA ENTRY'!I1127="","",IF(AND($CD$4='DATA ENTRY'!CK1127,$CG$4='DATA ENTRY'!D1127),'DATA ENTRY'!I1127,"")))</f>
        <v/>
      </c>
      <c r="CF1128" s="4" t="str">
        <f>IF('DATA ENTRY'!CK1127="","",IF('DATA ENTRY'!CK1127="","",IF(AND($CD$4='DATA ENTRY'!CK1127,$CG$4='DATA ENTRY'!D1127),'DATA ENTRY'!CK1127,"")))</f>
        <v/>
      </c>
      <c r="CG1128" s="3" t="str">
        <f>IF('DATA ENTRY'!CK1127="","",IF('DATA ENTRY'!N1127="","",IF(AND($CD$4='DATA ENTRY'!CK1127,$CG$4='DATA ENTRY'!D1127),'DATA ENTRY'!N1127,"")))</f>
        <v/>
      </c>
      <c r="CH1128" s="107" t="str">
        <f>IF('DATA ENTRY'!CK1127="","",IF('DATA ENTRY'!O1127="","",IF(AND($CD$4='DATA ENTRY'!CK1127,$CG$4='DATA ENTRY'!D1127),'DATA ENTRY'!O1127,"")))</f>
        <v/>
      </c>
      <c r="CI1128" s="3" t="str">
        <f>IF('DATA ENTRY'!CK1127="","",IF('DATA ENTRY'!P1127="","",IF(AND($CD$4='DATA ENTRY'!CK1127,$CG$4='DATA ENTRY'!D1127),'DATA ENTRY'!P1127,"")))</f>
        <v/>
      </c>
      <c r="CJ1128" s="107" t="str">
        <f>IF('DATA ENTRY'!CK1127="","",IF('DATA ENTRY'!Q1127="","",IF(AND($CD$4='DATA ENTRY'!CK1127,$CG$4='DATA ENTRY'!D1127),'DATA ENTRY'!Q1127,"")))</f>
        <v/>
      </c>
      <c r="CK1128" s="3" t="str">
        <f>IF('DATA ENTRY'!CK1127="","",IF('DATA ENTRY'!R1127="","",IF(AND($CD$4='DATA ENTRY'!CK1127,$CG$4='DATA ENTRY'!D1127),'DATA ENTRY'!R1127,"")))</f>
        <v/>
      </c>
      <c r="CL1128" s="3" t="str">
        <f>IF('DATA ENTRY'!CK1127="","",IF('DATA ENTRY'!S1127="","",IF(AND($CD$4='DATA ENTRY'!CK1127,$CG$4='DATA ENTRY'!D1127),'DATA ENTRY'!S1127,"")))</f>
        <v/>
      </c>
      <c r="CM1128" s="3" t="str">
        <f>IF('DATA ENTRY'!CK1127="","",IF('DATA ENTRY'!E1127="","",IF(AND($CD$4='DATA ENTRY'!CK1127,$CG$4='DATA ENTRY'!D1127),'DATA ENTRY'!E1127,"")))</f>
        <v/>
      </c>
      <c r="CN1128" s="3" t="str">
        <f>IF('DATA ENTRY'!CK1127="","",IF('DATA ENTRY'!W1127="","",IF(AND($CD$4='DATA ENTRY'!CK1127,$CG$4='DATA ENTRY'!D1127),'DATA ENTRY'!W1127,"")))</f>
        <v/>
      </c>
      <c r="CO1128" s="3" t="str">
        <f>IF('DATA ENTRY'!CK1127="","",IF('DATA ENTRY'!X1127="","",IF(AND($CD$4='DATA ENTRY'!CK1127,$CG$4='DATA ENTRY'!D1127),'DATA ENTRY'!X1127,"")))</f>
        <v/>
      </c>
      <c r="CP1128" s="108" t="str">
        <f t="shared" si="279"/>
        <v/>
      </c>
      <c r="CQ1128" s="108" t="str">
        <f>IF('DATA ENTRY'!CK1127="","",IF('DATA ENTRY'!G1127="","",IF(AND($CD$4='DATA ENTRY'!CK1127,$CG$4='DATA ENTRY'!D1127),'DATA ENTRY'!G1127,"")))</f>
        <v/>
      </c>
      <c r="CR1128" s="230" t="str">
        <f>IF('DATA ENTRY'!CK1127="","",IF('DATA ENTRY'!D1127="","",IF(AND($CD$4='DATA ENTRY'!CK1127,$CG$4='DATA ENTRY'!D1127),'DATA ENTRY'!D1127,"")))</f>
        <v/>
      </c>
      <c r="CS1128">
        <f t="shared" si="280"/>
        <v>0</v>
      </c>
      <c r="CT1128">
        <f t="shared" si="281"/>
        <v>0</v>
      </c>
      <c r="CV1128" s="139"/>
      <c r="CX1128">
        <f t="shared" si="282"/>
        <v>0</v>
      </c>
      <c r="DB1128" t="str">
        <f t="shared" si="289"/>
        <v/>
      </c>
      <c r="DC1128" t="str">
        <f t="shared" si="290"/>
        <v/>
      </c>
      <c r="DD1128" s="224">
        <v>1122</v>
      </c>
      <c r="DE1128" s="3" t="str">
        <f>IF('DATA ENTRY'!CK1127="","",IF('DATA ENTRY'!B1127="","",IF(AND($DF$4='DATA ENTRY'!D1127),'DATA ENTRY'!B1127,"")))</f>
        <v/>
      </c>
      <c r="DF1128" s="3" t="str">
        <f>IF('DATA ENTRY'!CK1127="","",IF('DATA ENTRY'!C1127="","",IF(AND($DF$4='DATA ENTRY'!D1127),'DATA ENTRY'!C1127,"")))</f>
        <v/>
      </c>
      <c r="DG1128" s="4" t="str">
        <f>IF('DATA ENTRY'!CK1127="","",IF('DATA ENTRY'!I1127="","",IF(AND($DF$4='DATA ENTRY'!D1127),'DATA ENTRY'!I1127,"")))</f>
        <v/>
      </c>
      <c r="DH1128" s="4" t="str">
        <f>IF('DATA ENTRY'!CK1127="","",IF('DATA ENTRY'!CK1127="","",IF(AND($DF$4='DATA ENTRY'!D1127),'DATA ENTRY'!CK1127,"")))</f>
        <v/>
      </c>
      <c r="DI1128" s="3" t="str">
        <f>IF('DATA ENTRY'!CK1127="","",IF('DATA ENTRY'!N1127="","",IF(AND($DF$4='DATA ENTRY'!D1127),'DATA ENTRY'!N1127,"")))</f>
        <v/>
      </c>
      <c r="DJ1128" s="107" t="str">
        <f>IF('DATA ENTRY'!CK1127="","",IF('DATA ENTRY'!O1127="","",IF(AND($DF$4='DATA ENTRY'!D1127),'DATA ENTRY'!O1127,"")))</f>
        <v/>
      </c>
      <c r="DK1128" s="3" t="str">
        <f>IF('DATA ENTRY'!CK1127="","",IF('DATA ENTRY'!P1127="","",IF(AND($DF$4='DATA ENTRY'!D1127),'DATA ENTRY'!P1127,"")))</f>
        <v/>
      </c>
      <c r="DL1128" s="107" t="str">
        <f>IF('DATA ENTRY'!CK1127="","",IF('DATA ENTRY'!Q1127="","",IF(AND($DF$4='DATA ENTRY'!D1127),'DATA ENTRY'!Q1127,"")))</f>
        <v/>
      </c>
      <c r="DM1128" s="3" t="str">
        <f>IF('DATA ENTRY'!CK1127="","",IF('DATA ENTRY'!R1127="","",IF(AND($DF$4='DATA ENTRY'!D1127),'DATA ENTRY'!R1127,"")))</f>
        <v/>
      </c>
      <c r="DN1128" s="107" t="str">
        <f>IF('DATA ENTRY'!CK1127="","",IF('DATA ENTRY'!S1127="","",IF(AND($DF$4='DATA ENTRY'!D1127),'DATA ENTRY'!S1127,"")))</f>
        <v/>
      </c>
      <c r="DO1128" s="3" t="str">
        <f>IF('DATA ENTRY'!CK1127="","",IF('DATA ENTRY'!E1127="","",IF(AND($DF$4='DATA ENTRY'!D1127),'DATA ENTRY'!E1127,"")))</f>
        <v/>
      </c>
      <c r="DP1128" s="3" t="str">
        <f>IF('DATA ENTRY'!CK1127="","",IF('DATA ENTRY'!D1127="","",IF(AND($DF$4='DATA ENTRY'!D1127),'DATA ENTRY'!D1127,"")))</f>
        <v/>
      </c>
      <c r="DQ1128" s="3" t="str">
        <f>IF('DATA ENTRY'!CK1127="","",IF('DATA ENTRY'!W1127="","",IF(AND($DF$4='DATA ENTRY'!D1127),'DATA ENTRY'!W1127,"")))</f>
        <v/>
      </c>
      <c r="DR1128" s="3" t="str">
        <f>IF('DATA ENTRY'!CK1127="","",IF('DATA ENTRY'!X1127="","",IF(AND($DF$4='DATA ENTRY'!D1127),'DATA ENTRY'!X1127,"")))</f>
        <v/>
      </c>
      <c r="DS1128" s="108" t="str">
        <f t="shared" si="283"/>
        <v/>
      </c>
      <c r="DT1128" s="108" t="str">
        <f>IF('DATA ENTRY'!CK1127="","",IF('DATA ENTRY'!D1127="","",IF(AND($DF$4='DATA ENTRY'!D1127),'DATA ENTRY'!G1127,"")))</f>
        <v/>
      </c>
      <c r="DY1128">
        <f t="shared" si="284"/>
        <v>0</v>
      </c>
      <c r="EB1128" t="str">
        <f t="shared" si="285"/>
        <v/>
      </c>
      <c r="EC1128" t="str">
        <f t="shared" si="286"/>
        <v/>
      </c>
      <c r="ED1128" s="224">
        <v>1122</v>
      </c>
      <c r="EE1128" s="3" t="str">
        <f>IF('DATA ENTRY'!CK1127="","",IF('DATA ENTRY'!B1127="","",IF(AND($EF$4='DATA ENTRY'!G1127,$EH$4='DATA ENTRY'!F1127),'DATA ENTRY'!B1127,"")))</f>
        <v/>
      </c>
      <c r="EF1128" s="3" t="str">
        <f>IF('DATA ENTRY'!CK1127="","",IF('DATA ENTRY'!C1127="","",IF(AND($EF$4='DATA ENTRY'!G1127,$EH$4='DATA ENTRY'!F1127),'DATA ENTRY'!C1127,"")))</f>
        <v/>
      </c>
      <c r="EG1128" s="4" t="str">
        <f>IF('DATA ENTRY'!CK1127="","",IF('DATA ENTRY'!I1127="","",IF(AND($EF$4='DATA ENTRY'!G1127,$EH$4='DATA ENTRY'!F1127),'DATA ENTRY'!I1127,"")))</f>
        <v/>
      </c>
      <c r="EH1128" s="4" t="str">
        <f>IF('DATA ENTRY'!CK1127="","",IF('DATA ENTRY'!CK1127="","",IF(AND($EF$4='DATA ENTRY'!G1127,$EH$4='DATA ENTRY'!F1127),'DATA ENTRY'!CK1127,"")))</f>
        <v/>
      </c>
      <c r="EI1128" s="3" t="str">
        <f>IF('DATA ENTRY'!CK1127="","",IF('DATA ENTRY'!N1127="","",IF(AND($EF$4='DATA ENTRY'!G1127,$EH$4='DATA ENTRY'!F1127),'DATA ENTRY'!N1127,"")))</f>
        <v/>
      </c>
      <c r="EJ1128" s="107" t="str">
        <f>IF('DATA ENTRY'!CK1127="","",IF('DATA ENTRY'!O1127="","",IF(AND($EF$4='DATA ENTRY'!G1127,$EH$4='DATA ENTRY'!F1127),'DATA ENTRY'!O1127,"")))</f>
        <v/>
      </c>
      <c r="EK1128" s="3" t="str">
        <f>IF('DATA ENTRY'!CK1127="","",IF('DATA ENTRY'!P1127="","",IF(AND($EF$4='DATA ENTRY'!G1127,$EH$4='DATA ENTRY'!F1127),'DATA ENTRY'!P1127,"")))</f>
        <v/>
      </c>
      <c r="EL1128" s="107" t="str">
        <f>IF('DATA ENTRY'!CK1127="","",IF('DATA ENTRY'!Q1127="","",IF(AND($EF$4='DATA ENTRY'!G1127,$EH$4='DATA ENTRY'!F1127),'DATA ENTRY'!Q1127,"")))</f>
        <v/>
      </c>
      <c r="EM1128" s="3" t="str">
        <f>IF('DATA ENTRY'!CK1127="","",IF('DATA ENTRY'!R1127="","",IF(AND($EF$4='DATA ENTRY'!G1127,$EH$4='DATA ENTRY'!F1127),'DATA ENTRY'!R1127,"")))</f>
        <v/>
      </c>
      <c r="EN1128" s="107" t="str">
        <f>IF('DATA ENTRY'!CK1127="","",IF('DATA ENTRY'!S1127="","",IF(AND($EF$4='DATA ENTRY'!G1127,$EH$4='DATA ENTRY'!F1127),'DATA ENTRY'!S1127,"")))</f>
        <v/>
      </c>
      <c r="EO1128" s="3" t="str">
        <f>IF('DATA ENTRY'!CK1127="","",IF('DATA ENTRY'!E1127="","",IF(AND($EF$4='DATA ENTRY'!G1127,$EH$4='DATA ENTRY'!F1127),'DATA ENTRY'!E1127,"")))</f>
        <v/>
      </c>
      <c r="EP1128" s="3" t="str">
        <f>IF('DATA ENTRY'!CK1127="","",IF('DATA ENTRY'!D1127="","",IF(AND($EF$4='DATA ENTRY'!G1127,$EH$4='DATA ENTRY'!F1127),'DATA ENTRY'!D1127,"")))</f>
        <v/>
      </c>
      <c r="EQ1128" s="3" t="str">
        <f>IF('DATA ENTRY'!CK1127="","",IF('DATA ENTRY'!W1127="","",IF(AND($EF$4='DATA ENTRY'!G1127,$EH$4='DATA ENTRY'!F1127),'DATA ENTRY'!W1127,"")))</f>
        <v/>
      </c>
      <c r="ER1128" s="3" t="str">
        <f>IF('DATA ENTRY'!CK1127="","",IF('DATA ENTRY'!X1127="","",IF(AND($EF$4='DATA ENTRY'!G1127,$EH$4='DATA ENTRY'!F1127),'DATA ENTRY'!X1127,"")))</f>
        <v/>
      </c>
      <c r="ES1128" s="108" t="str">
        <f t="shared" si="287"/>
        <v/>
      </c>
      <c r="ET1128" s="108" t="str">
        <f>IF('DATA ENTRY'!CK1127="","",IF('DATA ENTRY'!D1127="","",IF(AND($EF$4='DATA ENTRY'!G1127,$EH$4='DATA ENTRY'!F1127),'DATA ENTRY'!G1127,"")))</f>
        <v/>
      </c>
      <c r="EY1128">
        <f t="shared" si="288"/>
        <v>0</v>
      </c>
    </row>
    <row r="1129" spans="1:155">
      <c r="A1129" t="str">
        <f>IF(S1129=0,"",1+(MAX($A$7:A1128)))</f>
        <v/>
      </c>
      <c r="B1129" s="224">
        <v>1123</v>
      </c>
      <c r="C1129" s="3" t="str">
        <f>IF('DATA ENTRY'!CK1128="","",IF('DATA ENTRY'!B1128="","",IF($D$4="All Post",'DATA ENTRY'!B1128,IF(AND($D$4='DATA ENTRY'!CK1128),'DATA ENTRY'!B1128,""))))</f>
        <v/>
      </c>
      <c r="D1129" s="3" t="str">
        <f>IF('DATA ENTRY'!CK1128="","",IF('DATA ENTRY'!C1128="","",IF($D$4="All Post",'DATA ENTRY'!C1128,IF(AND($D$4='DATA ENTRY'!CK1128),'DATA ENTRY'!C1128,""))))</f>
        <v/>
      </c>
      <c r="E1129" s="4" t="str">
        <f>IF('DATA ENTRY'!CK1128="","",IF('DATA ENTRY'!I1128="","",IF($D$4="All Post",'DATA ENTRY'!I1128,IF(AND($D$4='DATA ENTRY'!CK1128),'DATA ENTRY'!I1128,""))))</f>
        <v/>
      </c>
      <c r="F1129" s="4" t="str">
        <f>IF('DATA ENTRY'!CK1128="","",IF('DATA ENTRY'!CK1128="","",IF($D$4="All Post",'DATA ENTRY'!CK1128,IF(AND($D$4='DATA ENTRY'!CK1128),'DATA ENTRY'!CK1128,""))))</f>
        <v/>
      </c>
      <c r="G1129" s="3" t="str">
        <f>IF('DATA ENTRY'!CK1128="","",IF('DATA ENTRY'!N1128="","",IF($D$4="All Post",'DATA ENTRY'!N1128,IF(AND($D$4='DATA ENTRY'!CK1128),'DATA ENTRY'!N1128,""))))</f>
        <v/>
      </c>
      <c r="H1129" s="107" t="str">
        <f>IF('DATA ENTRY'!CK1128="","",IF('DATA ENTRY'!O1128="","",IF($D$4="All Post",'DATA ENTRY'!O1128,IF(AND($D$4='DATA ENTRY'!CK1128),'DATA ENTRY'!O1128,""))))</f>
        <v/>
      </c>
      <c r="I1129" s="3" t="str">
        <f>IF('DATA ENTRY'!CK1128="","",IF('DATA ENTRY'!P1128="","",IF($D$4="All Post",'DATA ENTRY'!P1128,IF(AND($D$4='DATA ENTRY'!CK1128),'DATA ENTRY'!P1128,""))))</f>
        <v/>
      </c>
      <c r="J1129" s="107" t="str">
        <f>IF('DATA ENTRY'!CK1128="","",IF('DATA ENTRY'!Q1128="","",IF($D$4="All Post",'DATA ENTRY'!Q1128,IF(AND($D$4='DATA ENTRY'!CK1128),'DATA ENTRY'!Q1128,""))))</f>
        <v/>
      </c>
      <c r="K1129" s="3" t="str">
        <f>IF('DATA ENTRY'!CK1128="","",IF('DATA ENTRY'!R1128="","",IF($D$4="All Post",'DATA ENTRY'!R1128,IF(AND($D$4='DATA ENTRY'!CK1128),'DATA ENTRY'!R1128,""))))</f>
        <v/>
      </c>
      <c r="L1129" s="3" t="str">
        <f>IF('DATA ENTRY'!CK1128="","",IF('DATA ENTRY'!S1128="","",IF($D$4="All Post",'DATA ENTRY'!S1128,IF(AND($D$4='DATA ENTRY'!CK1128),'DATA ENTRY'!S1128,""))))</f>
        <v/>
      </c>
      <c r="M1129" s="3" t="str">
        <f>IF('DATA ENTRY'!CK1128="","",IF('DATA ENTRY'!E1128="","",IF($D$4="All Post",'DATA ENTRY'!E1128,IF(AND($D$4='DATA ENTRY'!CK1128),'DATA ENTRY'!E1128,""))))</f>
        <v/>
      </c>
      <c r="N1129" s="3" t="str">
        <f>IF('DATA ENTRY'!CK1128="","",IF('DATA ENTRY'!W1128="","",IF($D$4="All Post",'DATA ENTRY'!W1128,IF(AND($D$4='DATA ENTRY'!CK1128),'DATA ENTRY'!W1128,""))))</f>
        <v/>
      </c>
      <c r="O1129" s="3" t="str">
        <f>IF('DATA ENTRY'!CK1128="","",IF('DATA ENTRY'!X1128="","",IF($D$4="All Post",'DATA ENTRY'!X1128,IF(AND($D$4='DATA ENTRY'!CK1128),'DATA ENTRY'!X1128,""))))</f>
        <v/>
      </c>
      <c r="P1129" s="3" t="str">
        <f>IF('DATA ENTRY'!CK1128="","",IF('DATA ENTRY'!G1128="","",IF($D$4="All Post",'DATA ENTRY'!G1128,IF(AND($D$4='DATA ENTRY'!CK1128),'DATA ENTRY'!G1128,""))))</f>
        <v/>
      </c>
      <c r="S1129">
        <f t="shared" si="275"/>
        <v>0</v>
      </c>
      <c r="T1129" t="str">
        <f t="shared" si="276"/>
        <v/>
      </c>
      <c r="BZ1129" t="str">
        <f t="shared" si="277"/>
        <v/>
      </c>
      <c r="CA1129" t="str">
        <f t="shared" si="278"/>
        <v/>
      </c>
      <c r="CB1129" s="224">
        <v>1123</v>
      </c>
      <c r="CC1129" s="3" t="str">
        <f>IF('DATA ENTRY'!CK1128="","",IF('DATA ENTRY'!B1128="","",IF(AND($CD$4='DATA ENTRY'!CK1128,$CG$4='DATA ENTRY'!D1128),'DATA ENTRY'!B1128,"")))</f>
        <v/>
      </c>
      <c r="CD1129" s="3" t="str">
        <f>IF('DATA ENTRY'!CK1128="","",IF('DATA ENTRY'!C1128="","",IF(AND($CD$4='DATA ENTRY'!CK1128,$CG$4='DATA ENTRY'!D1128),'DATA ENTRY'!C1128,"")))</f>
        <v/>
      </c>
      <c r="CE1129" s="4" t="str">
        <f>IF('DATA ENTRY'!CK1128="","",IF('DATA ENTRY'!I1128="","",IF(AND($CD$4='DATA ENTRY'!CK1128,$CG$4='DATA ENTRY'!D1128),'DATA ENTRY'!I1128,"")))</f>
        <v/>
      </c>
      <c r="CF1129" s="4" t="str">
        <f>IF('DATA ENTRY'!CK1128="","",IF('DATA ENTRY'!CK1128="","",IF(AND($CD$4='DATA ENTRY'!CK1128,$CG$4='DATA ENTRY'!D1128),'DATA ENTRY'!CK1128,"")))</f>
        <v/>
      </c>
      <c r="CG1129" s="3" t="str">
        <f>IF('DATA ENTRY'!CK1128="","",IF('DATA ENTRY'!N1128="","",IF(AND($CD$4='DATA ENTRY'!CK1128,$CG$4='DATA ENTRY'!D1128),'DATA ENTRY'!N1128,"")))</f>
        <v/>
      </c>
      <c r="CH1129" s="107" t="str">
        <f>IF('DATA ENTRY'!CK1128="","",IF('DATA ENTRY'!O1128="","",IF(AND($CD$4='DATA ENTRY'!CK1128,$CG$4='DATA ENTRY'!D1128),'DATA ENTRY'!O1128,"")))</f>
        <v/>
      </c>
      <c r="CI1129" s="3" t="str">
        <f>IF('DATA ENTRY'!CK1128="","",IF('DATA ENTRY'!P1128="","",IF(AND($CD$4='DATA ENTRY'!CK1128,$CG$4='DATA ENTRY'!D1128),'DATA ENTRY'!P1128,"")))</f>
        <v/>
      </c>
      <c r="CJ1129" s="107" t="str">
        <f>IF('DATA ENTRY'!CK1128="","",IF('DATA ENTRY'!Q1128="","",IF(AND($CD$4='DATA ENTRY'!CK1128,$CG$4='DATA ENTRY'!D1128),'DATA ENTRY'!Q1128,"")))</f>
        <v/>
      </c>
      <c r="CK1129" s="3" t="str">
        <f>IF('DATA ENTRY'!CK1128="","",IF('DATA ENTRY'!R1128="","",IF(AND($CD$4='DATA ENTRY'!CK1128,$CG$4='DATA ENTRY'!D1128),'DATA ENTRY'!R1128,"")))</f>
        <v/>
      </c>
      <c r="CL1129" s="3" t="str">
        <f>IF('DATA ENTRY'!CK1128="","",IF('DATA ENTRY'!S1128="","",IF(AND($CD$4='DATA ENTRY'!CK1128,$CG$4='DATA ENTRY'!D1128),'DATA ENTRY'!S1128,"")))</f>
        <v/>
      </c>
      <c r="CM1129" s="3" t="str">
        <f>IF('DATA ENTRY'!CK1128="","",IF('DATA ENTRY'!E1128="","",IF(AND($CD$4='DATA ENTRY'!CK1128,$CG$4='DATA ENTRY'!D1128),'DATA ENTRY'!E1128,"")))</f>
        <v/>
      </c>
      <c r="CN1129" s="3" t="str">
        <f>IF('DATA ENTRY'!CK1128="","",IF('DATA ENTRY'!W1128="","",IF(AND($CD$4='DATA ENTRY'!CK1128,$CG$4='DATA ENTRY'!D1128),'DATA ENTRY'!W1128,"")))</f>
        <v/>
      </c>
      <c r="CO1129" s="3" t="str">
        <f>IF('DATA ENTRY'!CK1128="","",IF('DATA ENTRY'!X1128="","",IF(AND($CD$4='DATA ENTRY'!CK1128,$CG$4='DATA ENTRY'!D1128),'DATA ENTRY'!X1128,"")))</f>
        <v/>
      </c>
      <c r="CP1129" s="108" t="str">
        <f t="shared" si="279"/>
        <v/>
      </c>
      <c r="CQ1129" s="108" t="str">
        <f>IF('DATA ENTRY'!CK1128="","",IF('DATA ENTRY'!G1128="","",IF(AND($CD$4='DATA ENTRY'!CK1128,$CG$4='DATA ENTRY'!D1128),'DATA ENTRY'!G1128,"")))</f>
        <v/>
      </c>
      <c r="CR1129" s="230" t="str">
        <f>IF('DATA ENTRY'!CK1128="","",IF('DATA ENTRY'!D1128="","",IF(AND($CD$4='DATA ENTRY'!CK1128,$CG$4='DATA ENTRY'!D1128),'DATA ENTRY'!D1128,"")))</f>
        <v/>
      </c>
      <c r="CS1129">
        <f t="shared" si="280"/>
        <v>0</v>
      </c>
      <c r="CT1129">
        <f t="shared" si="281"/>
        <v>0</v>
      </c>
      <c r="CV1129" s="139"/>
      <c r="CX1129">
        <f t="shared" si="282"/>
        <v>0</v>
      </c>
      <c r="DB1129" t="str">
        <f t="shared" si="289"/>
        <v/>
      </c>
      <c r="DC1129" t="str">
        <f t="shared" si="290"/>
        <v/>
      </c>
      <c r="DD1129" s="224">
        <v>1123</v>
      </c>
      <c r="DE1129" s="3" t="str">
        <f>IF('DATA ENTRY'!CK1128="","",IF('DATA ENTRY'!B1128="","",IF(AND($DF$4='DATA ENTRY'!D1128),'DATA ENTRY'!B1128,"")))</f>
        <v/>
      </c>
      <c r="DF1129" s="3" t="str">
        <f>IF('DATA ENTRY'!CK1128="","",IF('DATA ENTRY'!C1128="","",IF(AND($DF$4='DATA ENTRY'!D1128),'DATA ENTRY'!C1128,"")))</f>
        <v/>
      </c>
      <c r="DG1129" s="4" t="str">
        <f>IF('DATA ENTRY'!CK1128="","",IF('DATA ENTRY'!I1128="","",IF(AND($DF$4='DATA ENTRY'!D1128),'DATA ENTRY'!I1128,"")))</f>
        <v/>
      </c>
      <c r="DH1129" s="4" t="str">
        <f>IF('DATA ENTRY'!CK1128="","",IF('DATA ENTRY'!CK1128="","",IF(AND($DF$4='DATA ENTRY'!D1128),'DATA ENTRY'!CK1128,"")))</f>
        <v/>
      </c>
      <c r="DI1129" s="3" t="str">
        <f>IF('DATA ENTRY'!CK1128="","",IF('DATA ENTRY'!N1128="","",IF(AND($DF$4='DATA ENTRY'!D1128),'DATA ENTRY'!N1128,"")))</f>
        <v/>
      </c>
      <c r="DJ1129" s="107" t="str">
        <f>IF('DATA ENTRY'!CK1128="","",IF('DATA ENTRY'!O1128="","",IF(AND($DF$4='DATA ENTRY'!D1128),'DATA ENTRY'!O1128,"")))</f>
        <v/>
      </c>
      <c r="DK1129" s="3" t="str">
        <f>IF('DATA ENTRY'!CK1128="","",IF('DATA ENTRY'!P1128="","",IF(AND($DF$4='DATA ENTRY'!D1128),'DATA ENTRY'!P1128,"")))</f>
        <v/>
      </c>
      <c r="DL1129" s="107" t="str">
        <f>IF('DATA ENTRY'!CK1128="","",IF('DATA ENTRY'!Q1128="","",IF(AND($DF$4='DATA ENTRY'!D1128),'DATA ENTRY'!Q1128,"")))</f>
        <v/>
      </c>
      <c r="DM1129" s="3" t="str">
        <f>IF('DATA ENTRY'!CK1128="","",IF('DATA ENTRY'!R1128="","",IF(AND($DF$4='DATA ENTRY'!D1128),'DATA ENTRY'!R1128,"")))</f>
        <v/>
      </c>
      <c r="DN1129" s="107" t="str">
        <f>IF('DATA ENTRY'!CK1128="","",IF('DATA ENTRY'!S1128="","",IF(AND($DF$4='DATA ENTRY'!D1128),'DATA ENTRY'!S1128,"")))</f>
        <v/>
      </c>
      <c r="DO1129" s="3" t="str">
        <f>IF('DATA ENTRY'!CK1128="","",IF('DATA ENTRY'!E1128="","",IF(AND($DF$4='DATA ENTRY'!D1128),'DATA ENTRY'!E1128,"")))</f>
        <v/>
      </c>
      <c r="DP1129" s="3" t="str">
        <f>IF('DATA ENTRY'!CK1128="","",IF('DATA ENTRY'!D1128="","",IF(AND($DF$4='DATA ENTRY'!D1128),'DATA ENTRY'!D1128,"")))</f>
        <v/>
      </c>
      <c r="DQ1129" s="3" t="str">
        <f>IF('DATA ENTRY'!CK1128="","",IF('DATA ENTRY'!W1128="","",IF(AND($DF$4='DATA ENTRY'!D1128),'DATA ENTRY'!W1128,"")))</f>
        <v/>
      </c>
      <c r="DR1129" s="3" t="str">
        <f>IF('DATA ENTRY'!CK1128="","",IF('DATA ENTRY'!X1128="","",IF(AND($DF$4='DATA ENTRY'!D1128),'DATA ENTRY'!X1128,"")))</f>
        <v/>
      </c>
      <c r="DS1129" s="108" t="str">
        <f t="shared" si="283"/>
        <v/>
      </c>
      <c r="DT1129" s="108" t="str">
        <f>IF('DATA ENTRY'!CK1128="","",IF('DATA ENTRY'!D1128="","",IF(AND($DF$4='DATA ENTRY'!D1128),'DATA ENTRY'!G1128,"")))</f>
        <v/>
      </c>
      <c r="DY1129">
        <f t="shared" si="284"/>
        <v>0</v>
      </c>
      <c r="EB1129" t="str">
        <f t="shared" si="285"/>
        <v/>
      </c>
      <c r="EC1129" t="str">
        <f t="shared" si="286"/>
        <v/>
      </c>
      <c r="ED1129" s="224">
        <v>1123</v>
      </c>
      <c r="EE1129" s="3" t="str">
        <f>IF('DATA ENTRY'!CK1128="","",IF('DATA ENTRY'!B1128="","",IF(AND($EF$4='DATA ENTRY'!G1128,$EH$4='DATA ENTRY'!F1128),'DATA ENTRY'!B1128,"")))</f>
        <v/>
      </c>
      <c r="EF1129" s="3" t="str">
        <f>IF('DATA ENTRY'!CK1128="","",IF('DATA ENTRY'!C1128="","",IF(AND($EF$4='DATA ENTRY'!G1128,$EH$4='DATA ENTRY'!F1128),'DATA ENTRY'!C1128,"")))</f>
        <v/>
      </c>
      <c r="EG1129" s="4" t="str">
        <f>IF('DATA ENTRY'!CK1128="","",IF('DATA ENTRY'!I1128="","",IF(AND($EF$4='DATA ENTRY'!G1128,$EH$4='DATA ENTRY'!F1128),'DATA ENTRY'!I1128,"")))</f>
        <v/>
      </c>
      <c r="EH1129" s="4" t="str">
        <f>IF('DATA ENTRY'!CK1128="","",IF('DATA ENTRY'!CK1128="","",IF(AND($EF$4='DATA ENTRY'!G1128,$EH$4='DATA ENTRY'!F1128),'DATA ENTRY'!CK1128,"")))</f>
        <v/>
      </c>
      <c r="EI1129" s="3" t="str">
        <f>IF('DATA ENTRY'!CK1128="","",IF('DATA ENTRY'!N1128="","",IF(AND($EF$4='DATA ENTRY'!G1128,$EH$4='DATA ENTRY'!F1128),'DATA ENTRY'!N1128,"")))</f>
        <v/>
      </c>
      <c r="EJ1129" s="107" t="str">
        <f>IF('DATA ENTRY'!CK1128="","",IF('DATA ENTRY'!O1128="","",IF(AND($EF$4='DATA ENTRY'!G1128,$EH$4='DATA ENTRY'!F1128),'DATA ENTRY'!O1128,"")))</f>
        <v/>
      </c>
      <c r="EK1129" s="3" t="str">
        <f>IF('DATA ENTRY'!CK1128="","",IF('DATA ENTRY'!P1128="","",IF(AND($EF$4='DATA ENTRY'!G1128,$EH$4='DATA ENTRY'!F1128),'DATA ENTRY'!P1128,"")))</f>
        <v/>
      </c>
      <c r="EL1129" s="107" t="str">
        <f>IF('DATA ENTRY'!CK1128="","",IF('DATA ENTRY'!Q1128="","",IF(AND($EF$4='DATA ENTRY'!G1128,$EH$4='DATA ENTRY'!F1128),'DATA ENTRY'!Q1128,"")))</f>
        <v/>
      </c>
      <c r="EM1129" s="3" t="str">
        <f>IF('DATA ENTRY'!CK1128="","",IF('DATA ENTRY'!R1128="","",IF(AND($EF$4='DATA ENTRY'!G1128,$EH$4='DATA ENTRY'!F1128),'DATA ENTRY'!R1128,"")))</f>
        <v/>
      </c>
      <c r="EN1129" s="107" t="str">
        <f>IF('DATA ENTRY'!CK1128="","",IF('DATA ENTRY'!S1128="","",IF(AND($EF$4='DATA ENTRY'!G1128,$EH$4='DATA ENTRY'!F1128),'DATA ENTRY'!S1128,"")))</f>
        <v/>
      </c>
      <c r="EO1129" s="3" t="str">
        <f>IF('DATA ENTRY'!CK1128="","",IF('DATA ENTRY'!E1128="","",IF(AND($EF$4='DATA ENTRY'!G1128,$EH$4='DATA ENTRY'!F1128),'DATA ENTRY'!E1128,"")))</f>
        <v/>
      </c>
      <c r="EP1129" s="3" t="str">
        <f>IF('DATA ENTRY'!CK1128="","",IF('DATA ENTRY'!D1128="","",IF(AND($EF$4='DATA ENTRY'!G1128,$EH$4='DATA ENTRY'!F1128),'DATA ENTRY'!D1128,"")))</f>
        <v/>
      </c>
      <c r="EQ1129" s="3" t="str">
        <f>IF('DATA ENTRY'!CK1128="","",IF('DATA ENTRY'!W1128="","",IF(AND($EF$4='DATA ENTRY'!G1128,$EH$4='DATA ENTRY'!F1128),'DATA ENTRY'!W1128,"")))</f>
        <v/>
      </c>
      <c r="ER1129" s="3" t="str">
        <f>IF('DATA ENTRY'!CK1128="","",IF('DATA ENTRY'!X1128="","",IF(AND($EF$4='DATA ENTRY'!G1128,$EH$4='DATA ENTRY'!F1128),'DATA ENTRY'!X1128,"")))</f>
        <v/>
      </c>
      <c r="ES1129" s="108" t="str">
        <f t="shared" si="287"/>
        <v/>
      </c>
      <c r="ET1129" s="108" t="str">
        <f>IF('DATA ENTRY'!CK1128="","",IF('DATA ENTRY'!D1128="","",IF(AND($EF$4='DATA ENTRY'!G1128,$EH$4='DATA ENTRY'!F1128),'DATA ENTRY'!G1128,"")))</f>
        <v/>
      </c>
      <c r="EY1129">
        <f t="shared" si="288"/>
        <v>0</v>
      </c>
    </row>
    <row r="1130" spans="1:155">
      <c r="A1130" t="str">
        <f>IF(S1130=0,"",1+(MAX($A$7:A1129)))</f>
        <v/>
      </c>
      <c r="B1130" s="224">
        <v>1124</v>
      </c>
      <c r="C1130" s="3" t="str">
        <f>IF('DATA ENTRY'!CK1129="","",IF('DATA ENTRY'!B1129="","",IF($D$4="All Post",'DATA ENTRY'!B1129,IF(AND($D$4='DATA ENTRY'!CK1129),'DATA ENTRY'!B1129,""))))</f>
        <v/>
      </c>
      <c r="D1130" s="3" t="str">
        <f>IF('DATA ENTRY'!CK1129="","",IF('DATA ENTRY'!C1129="","",IF($D$4="All Post",'DATA ENTRY'!C1129,IF(AND($D$4='DATA ENTRY'!CK1129),'DATA ENTRY'!C1129,""))))</f>
        <v/>
      </c>
      <c r="E1130" s="4" t="str">
        <f>IF('DATA ENTRY'!CK1129="","",IF('DATA ENTRY'!I1129="","",IF($D$4="All Post",'DATA ENTRY'!I1129,IF(AND($D$4='DATA ENTRY'!CK1129),'DATA ENTRY'!I1129,""))))</f>
        <v/>
      </c>
      <c r="F1130" s="4" t="str">
        <f>IF('DATA ENTRY'!CK1129="","",IF('DATA ENTRY'!CK1129="","",IF($D$4="All Post",'DATA ENTRY'!CK1129,IF(AND($D$4='DATA ENTRY'!CK1129),'DATA ENTRY'!CK1129,""))))</f>
        <v/>
      </c>
      <c r="G1130" s="3" t="str">
        <f>IF('DATA ENTRY'!CK1129="","",IF('DATA ENTRY'!N1129="","",IF($D$4="All Post",'DATA ENTRY'!N1129,IF(AND($D$4='DATA ENTRY'!CK1129),'DATA ENTRY'!N1129,""))))</f>
        <v/>
      </c>
      <c r="H1130" s="107" t="str">
        <f>IF('DATA ENTRY'!CK1129="","",IF('DATA ENTRY'!O1129="","",IF($D$4="All Post",'DATA ENTRY'!O1129,IF(AND($D$4='DATA ENTRY'!CK1129),'DATA ENTRY'!O1129,""))))</f>
        <v/>
      </c>
      <c r="I1130" s="3" t="str">
        <f>IF('DATA ENTRY'!CK1129="","",IF('DATA ENTRY'!P1129="","",IF($D$4="All Post",'DATA ENTRY'!P1129,IF(AND($D$4='DATA ENTRY'!CK1129),'DATA ENTRY'!P1129,""))))</f>
        <v/>
      </c>
      <c r="J1130" s="107" t="str">
        <f>IF('DATA ENTRY'!CK1129="","",IF('DATA ENTRY'!Q1129="","",IF($D$4="All Post",'DATA ENTRY'!Q1129,IF(AND($D$4='DATA ENTRY'!CK1129),'DATA ENTRY'!Q1129,""))))</f>
        <v/>
      </c>
      <c r="K1130" s="3" t="str">
        <f>IF('DATA ENTRY'!CK1129="","",IF('DATA ENTRY'!R1129="","",IF($D$4="All Post",'DATA ENTRY'!R1129,IF(AND($D$4='DATA ENTRY'!CK1129),'DATA ENTRY'!R1129,""))))</f>
        <v/>
      </c>
      <c r="L1130" s="3" t="str">
        <f>IF('DATA ENTRY'!CK1129="","",IF('DATA ENTRY'!S1129="","",IF($D$4="All Post",'DATA ENTRY'!S1129,IF(AND($D$4='DATA ENTRY'!CK1129),'DATA ENTRY'!S1129,""))))</f>
        <v/>
      </c>
      <c r="M1130" s="3" t="str">
        <f>IF('DATA ENTRY'!CK1129="","",IF('DATA ENTRY'!E1129="","",IF($D$4="All Post",'DATA ENTRY'!E1129,IF(AND($D$4='DATA ENTRY'!CK1129),'DATA ENTRY'!E1129,""))))</f>
        <v/>
      </c>
      <c r="N1130" s="3" t="str">
        <f>IF('DATA ENTRY'!CK1129="","",IF('DATA ENTRY'!W1129="","",IF($D$4="All Post",'DATA ENTRY'!W1129,IF(AND($D$4='DATA ENTRY'!CK1129),'DATA ENTRY'!W1129,""))))</f>
        <v/>
      </c>
      <c r="O1130" s="3" t="str">
        <f>IF('DATA ENTRY'!CK1129="","",IF('DATA ENTRY'!X1129="","",IF($D$4="All Post",'DATA ENTRY'!X1129,IF(AND($D$4='DATA ENTRY'!CK1129),'DATA ENTRY'!X1129,""))))</f>
        <v/>
      </c>
      <c r="P1130" s="3" t="str">
        <f>IF('DATA ENTRY'!CK1129="","",IF('DATA ENTRY'!G1129="","",IF($D$4="All Post",'DATA ENTRY'!G1129,IF(AND($D$4='DATA ENTRY'!CK1129),'DATA ENTRY'!G1129,""))))</f>
        <v/>
      </c>
      <c r="S1130">
        <f t="shared" si="275"/>
        <v>0</v>
      </c>
      <c r="T1130" t="str">
        <f t="shared" si="276"/>
        <v/>
      </c>
      <c r="BZ1130" t="str">
        <f t="shared" si="277"/>
        <v/>
      </c>
      <c r="CA1130" t="str">
        <f t="shared" si="278"/>
        <v/>
      </c>
      <c r="CB1130" s="224">
        <v>1124</v>
      </c>
      <c r="CC1130" s="3" t="str">
        <f>IF('DATA ENTRY'!CK1129="","",IF('DATA ENTRY'!B1129="","",IF(AND($CD$4='DATA ENTRY'!CK1129,$CG$4='DATA ENTRY'!D1129),'DATA ENTRY'!B1129,"")))</f>
        <v/>
      </c>
      <c r="CD1130" s="3" t="str">
        <f>IF('DATA ENTRY'!CK1129="","",IF('DATA ENTRY'!C1129="","",IF(AND($CD$4='DATA ENTRY'!CK1129,$CG$4='DATA ENTRY'!D1129),'DATA ENTRY'!C1129,"")))</f>
        <v/>
      </c>
      <c r="CE1130" s="4" t="str">
        <f>IF('DATA ENTRY'!CK1129="","",IF('DATA ENTRY'!I1129="","",IF(AND($CD$4='DATA ENTRY'!CK1129,$CG$4='DATA ENTRY'!D1129),'DATA ENTRY'!I1129,"")))</f>
        <v/>
      </c>
      <c r="CF1130" s="4" t="str">
        <f>IF('DATA ENTRY'!CK1129="","",IF('DATA ENTRY'!CK1129="","",IF(AND($CD$4='DATA ENTRY'!CK1129,$CG$4='DATA ENTRY'!D1129),'DATA ENTRY'!CK1129,"")))</f>
        <v/>
      </c>
      <c r="CG1130" s="3" t="str">
        <f>IF('DATA ENTRY'!CK1129="","",IF('DATA ENTRY'!N1129="","",IF(AND($CD$4='DATA ENTRY'!CK1129,$CG$4='DATA ENTRY'!D1129),'DATA ENTRY'!N1129,"")))</f>
        <v/>
      </c>
      <c r="CH1130" s="107" t="str">
        <f>IF('DATA ENTRY'!CK1129="","",IF('DATA ENTRY'!O1129="","",IF(AND($CD$4='DATA ENTRY'!CK1129,$CG$4='DATA ENTRY'!D1129),'DATA ENTRY'!O1129,"")))</f>
        <v/>
      </c>
      <c r="CI1130" s="3" t="str">
        <f>IF('DATA ENTRY'!CK1129="","",IF('DATA ENTRY'!P1129="","",IF(AND($CD$4='DATA ENTRY'!CK1129,$CG$4='DATA ENTRY'!D1129),'DATA ENTRY'!P1129,"")))</f>
        <v/>
      </c>
      <c r="CJ1130" s="107" t="str">
        <f>IF('DATA ENTRY'!CK1129="","",IF('DATA ENTRY'!Q1129="","",IF(AND($CD$4='DATA ENTRY'!CK1129,$CG$4='DATA ENTRY'!D1129),'DATA ENTRY'!Q1129,"")))</f>
        <v/>
      </c>
      <c r="CK1130" s="3" t="str">
        <f>IF('DATA ENTRY'!CK1129="","",IF('DATA ENTRY'!R1129="","",IF(AND($CD$4='DATA ENTRY'!CK1129,$CG$4='DATA ENTRY'!D1129),'DATA ENTRY'!R1129,"")))</f>
        <v/>
      </c>
      <c r="CL1130" s="3" t="str">
        <f>IF('DATA ENTRY'!CK1129="","",IF('DATA ENTRY'!S1129="","",IF(AND($CD$4='DATA ENTRY'!CK1129,$CG$4='DATA ENTRY'!D1129),'DATA ENTRY'!S1129,"")))</f>
        <v/>
      </c>
      <c r="CM1130" s="3" t="str">
        <f>IF('DATA ENTRY'!CK1129="","",IF('DATA ENTRY'!E1129="","",IF(AND($CD$4='DATA ENTRY'!CK1129,$CG$4='DATA ENTRY'!D1129),'DATA ENTRY'!E1129,"")))</f>
        <v/>
      </c>
      <c r="CN1130" s="3" t="str">
        <f>IF('DATA ENTRY'!CK1129="","",IF('DATA ENTRY'!W1129="","",IF(AND($CD$4='DATA ENTRY'!CK1129,$CG$4='DATA ENTRY'!D1129),'DATA ENTRY'!W1129,"")))</f>
        <v/>
      </c>
      <c r="CO1130" s="3" t="str">
        <f>IF('DATA ENTRY'!CK1129="","",IF('DATA ENTRY'!X1129="","",IF(AND($CD$4='DATA ENTRY'!CK1129,$CG$4='DATA ENTRY'!D1129),'DATA ENTRY'!X1129,"")))</f>
        <v/>
      </c>
      <c r="CP1130" s="108" t="str">
        <f t="shared" si="279"/>
        <v/>
      </c>
      <c r="CQ1130" s="108" t="str">
        <f>IF('DATA ENTRY'!CK1129="","",IF('DATA ENTRY'!G1129="","",IF(AND($CD$4='DATA ENTRY'!CK1129,$CG$4='DATA ENTRY'!D1129),'DATA ENTRY'!G1129,"")))</f>
        <v/>
      </c>
      <c r="CR1130" s="230" t="str">
        <f>IF('DATA ENTRY'!CK1129="","",IF('DATA ENTRY'!D1129="","",IF(AND($CD$4='DATA ENTRY'!CK1129,$CG$4='DATA ENTRY'!D1129),'DATA ENTRY'!D1129,"")))</f>
        <v/>
      </c>
      <c r="CS1130">
        <f t="shared" si="280"/>
        <v>0</v>
      </c>
      <c r="CT1130">
        <f t="shared" si="281"/>
        <v>0</v>
      </c>
      <c r="CV1130" s="139"/>
      <c r="CX1130">
        <f t="shared" si="282"/>
        <v>0</v>
      </c>
      <c r="DB1130" t="str">
        <f t="shared" si="289"/>
        <v/>
      </c>
      <c r="DC1130" t="str">
        <f t="shared" si="290"/>
        <v/>
      </c>
      <c r="DD1130" s="224">
        <v>1124</v>
      </c>
      <c r="DE1130" s="3" t="str">
        <f>IF('DATA ENTRY'!CK1129="","",IF('DATA ENTRY'!B1129="","",IF(AND($DF$4='DATA ENTRY'!D1129),'DATA ENTRY'!B1129,"")))</f>
        <v/>
      </c>
      <c r="DF1130" s="3" t="str">
        <f>IF('DATA ENTRY'!CK1129="","",IF('DATA ENTRY'!C1129="","",IF(AND($DF$4='DATA ENTRY'!D1129),'DATA ENTRY'!C1129,"")))</f>
        <v/>
      </c>
      <c r="DG1130" s="4" t="str">
        <f>IF('DATA ENTRY'!CK1129="","",IF('DATA ENTRY'!I1129="","",IF(AND($DF$4='DATA ENTRY'!D1129),'DATA ENTRY'!I1129,"")))</f>
        <v/>
      </c>
      <c r="DH1130" s="4" t="str">
        <f>IF('DATA ENTRY'!CK1129="","",IF('DATA ENTRY'!CK1129="","",IF(AND($DF$4='DATA ENTRY'!D1129),'DATA ENTRY'!CK1129,"")))</f>
        <v/>
      </c>
      <c r="DI1130" s="3" t="str">
        <f>IF('DATA ENTRY'!CK1129="","",IF('DATA ENTRY'!N1129="","",IF(AND($DF$4='DATA ENTRY'!D1129),'DATA ENTRY'!N1129,"")))</f>
        <v/>
      </c>
      <c r="DJ1130" s="107" t="str">
        <f>IF('DATA ENTRY'!CK1129="","",IF('DATA ENTRY'!O1129="","",IF(AND($DF$4='DATA ENTRY'!D1129),'DATA ENTRY'!O1129,"")))</f>
        <v/>
      </c>
      <c r="DK1130" s="3" t="str">
        <f>IF('DATA ENTRY'!CK1129="","",IF('DATA ENTRY'!P1129="","",IF(AND($DF$4='DATA ENTRY'!D1129),'DATA ENTRY'!P1129,"")))</f>
        <v/>
      </c>
      <c r="DL1130" s="107" t="str">
        <f>IF('DATA ENTRY'!CK1129="","",IF('DATA ENTRY'!Q1129="","",IF(AND($DF$4='DATA ENTRY'!D1129),'DATA ENTRY'!Q1129,"")))</f>
        <v/>
      </c>
      <c r="DM1130" s="3" t="str">
        <f>IF('DATA ENTRY'!CK1129="","",IF('DATA ENTRY'!R1129="","",IF(AND($DF$4='DATA ENTRY'!D1129),'DATA ENTRY'!R1129,"")))</f>
        <v/>
      </c>
      <c r="DN1130" s="107" t="str">
        <f>IF('DATA ENTRY'!CK1129="","",IF('DATA ENTRY'!S1129="","",IF(AND($DF$4='DATA ENTRY'!D1129),'DATA ENTRY'!S1129,"")))</f>
        <v/>
      </c>
      <c r="DO1130" s="3" t="str">
        <f>IF('DATA ENTRY'!CK1129="","",IF('DATA ENTRY'!E1129="","",IF(AND($DF$4='DATA ENTRY'!D1129),'DATA ENTRY'!E1129,"")))</f>
        <v/>
      </c>
      <c r="DP1130" s="3" t="str">
        <f>IF('DATA ENTRY'!CK1129="","",IF('DATA ENTRY'!D1129="","",IF(AND($DF$4='DATA ENTRY'!D1129),'DATA ENTRY'!D1129,"")))</f>
        <v/>
      </c>
      <c r="DQ1130" s="3" t="str">
        <f>IF('DATA ENTRY'!CK1129="","",IF('DATA ENTRY'!W1129="","",IF(AND($DF$4='DATA ENTRY'!D1129),'DATA ENTRY'!W1129,"")))</f>
        <v/>
      </c>
      <c r="DR1130" s="3" t="str">
        <f>IF('DATA ENTRY'!CK1129="","",IF('DATA ENTRY'!X1129="","",IF(AND($DF$4='DATA ENTRY'!D1129),'DATA ENTRY'!X1129,"")))</f>
        <v/>
      </c>
      <c r="DS1130" s="108" t="str">
        <f t="shared" si="283"/>
        <v/>
      </c>
      <c r="DT1130" s="108" t="str">
        <f>IF('DATA ENTRY'!CK1129="","",IF('DATA ENTRY'!D1129="","",IF(AND($DF$4='DATA ENTRY'!D1129),'DATA ENTRY'!G1129,"")))</f>
        <v/>
      </c>
      <c r="DY1130">
        <f t="shared" si="284"/>
        <v>0</v>
      </c>
      <c r="EB1130" t="str">
        <f t="shared" si="285"/>
        <v/>
      </c>
      <c r="EC1130" t="str">
        <f t="shared" si="286"/>
        <v/>
      </c>
      <c r="ED1130" s="224">
        <v>1124</v>
      </c>
      <c r="EE1130" s="3" t="str">
        <f>IF('DATA ENTRY'!CK1129="","",IF('DATA ENTRY'!B1129="","",IF(AND($EF$4='DATA ENTRY'!G1129,$EH$4='DATA ENTRY'!F1129),'DATA ENTRY'!B1129,"")))</f>
        <v/>
      </c>
      <c r="EF1130" s="3" t="str">
        <f>IF('DATA ENTRY'!CK1129="","",IF('DATA ENTRY'!C1129="","",IF(AND($EF$4='DATA ENTRY'!G1129,$EH$4='DATA ENTRY'!F1129),'DATA ENTRY'!C1129,"")))</f>
        <v/>
      </c>
      <c r="EG1130" s="4" t="str">
        <f>IF('DATA ENTRY'!CK1129="","",IF('DATA ENTRY'!I1129="","",IF(AND($EF$4='DATA ENTRY'!G1129,$EH$4='DATA ENTRY'!F1129),'DATA ENTRY'!I1129,"")))</f>
        <v/>
      </c>
      <c r="EH1130" s="4" t="str">
        <f>IF('DATA ENTRY'!CK1129="","",IF('DATA ENTRY'!CK1129="","",IF(AND($EF$4='DATA ENTRY'!G1129,$EH$4='DATA ENTRY'!F1129),'DATA ENTRY'!CK1129,"")))</f>
        <v/>
      </c>
      <c r="EI1130" s="3" t="str">
        <f>IF('DATA ENTRY'!CK1129="","",IF('DATA ENTRY'!N1129="","",IF(AND($EF$4='DATA ENTRY'!G1129,$EH$4='DATA ENTRY'!F1129),'DATA ENTRY'!N1129,"")))</f>
        <v/>
      </c>
      <c r="EJ1130" s="107" t="str">
        <f>IF('DATA ENTRY'!CK1129="","",IF('DATA ENTRY'!O1129="","",IF(AND($EF$4='DATA ENTRY'!G1129,$EH$4='DATA ENTRY'!F1129),'DATA ENTRY'!O1129,"")))</f>
        <v/>
      </c>
      <c r="EK1130" s="3" t="str">
        <f>IF('DATA ENTRY'!CK1129="","",IF('DATA ENTRY'!P1129="","",IF(AND($EF$4='DATA ENTRY'!G1129,$EH$4='DATA ENTRY'!F1129),'DATA ENTRY'!P1129,"")))</f>
        <v/>
      </c>
      <c r="EL1130" s="107" t="str">
        <f>IF('DATA ENTRY'!CK1129="","",IF('DATA ENTRY'!Q1129="","",IF(AND($EF$4='DATA ENTRY'!G1129,$EH$4='DATA ENTRY'!F1129),'DATA ENTRY'!Q1129,"")))</f>
        <v/>
      </c>
      <c r="EM1130" s="3" t="str">
        <f>IF('DATA ENTRY'!CK1129="","",IF('DATA ENTRY'!R1129="","",IF(AND($EF$4='DATA ENTRY'!G1129,$EH$4='DATA ENTRY'!F1129),'DATA ENTRY'!R1129,"")))</f>
        <v/>
      </c>
      <c r="EN1130" s="107" t="str">
        <f>IF('DATA ENTRY'!CK1129="","",IF('DATA ENTRY'!S1129="","",IF(AND($EF$4='DATA ENTRY'!G1129,$EH$4='DATA ENTRY'!F1129),'DATA ENTRY'!S1129,"")))</f>
        <v/>
      </c>
      <c r="EO1130" s="3" t="str">
        <f>IF('DATA ENTRY'!CK1129="","",IF('DATA ENTRY'!E1129="","",IF(AND($EF$4='DATA ENTRY'!G1129,$EH$4='DATA ENTRY'!F1129),'DATA ENTRY'!E1129,"")))</f>
        <v/>
      </c>
      <c r="EP1130" s="3" t="str">
        <f>IF('DATA ENTRY'!CK1129="","",IF('DATA ENTRY'!D1129="","",IF(AND($EF$4='DATA ENTRY'!G1129,$EH$4='DATA ENTRY'!F1129),'DATA ENTRY'!D1129,"")))</f>
        <v/>
      </c>
      <c r="EQ1130" s="3" t="str">
        <f>IF('DATA ENTRY'!CK1129="","",IF('DATA ENTRY'!W1129="","",IF(AND($EF$4='DATA ENTRY'!G1129,$EH$4='DATA ENTRY'!F1129),'DATA ENTRY'!W1129,"")))</f>
        <v/>
      </c>
      <c r="ER1130" s="3" t="str">
        <f>IF('DATA ENTRY'!CK1129="","",IF('DATA ENTRY'!X1129="","",IF(AND($EF$4='DATA ENTRY'!G1129,$EH$4='DATA ENTRY'!F1129),'DATA ENTRY'!X1129,"")))</f>
        <v/>
      </c>
      <c r="ES1130" s="108" t="str">
        <f t="shared" si="287"/>
        <v/>
      </c>
      <c r="ET1130" s="108" t="str">
        <f>IF('DATA ENTRY'!CK1129="","",IF('DATA ENTRY'!D1129="","",IF(AND($EF$4='DATA ENTRY'!G1129,$EH$4='DATA ENTRY'!F1129),'DATA ENTRY'!G1129,"")))</f>
        <v/>
      </c>
      <c r="EY1130">
        <f t="shared" si="288"/>
        <v>0</v>
      </c>
    </row>
    <row r="1131" spans="1:155">
      <c r="A1131" t="str">
        <f>IF(S1131=0,"",1+(MAX($A$7:A1130)))</f>
        <v/>
      </c>
      <c r="B1131" s="224">
        <v>1125</v>
      </c>
      <c r="C1131" s="3" t="str">
        <f>IF('DATA ENTRY'!CK1130="","",IF('DATA ENTRY'!B1130="","",IF($D$4="All Post",'DATA ENTRY'!B1130,IF(AND($D$4='DATA ENTRY'!CK1130),'DATA ENTRY'!B1130,""))))</f>
        <v/>
      </c>
      <c r="D1131" s="3" t="str">
        <f>IF('DATA ENTRY'!CK1130="","",IF('DATA ENTRY'!C1130="","",IF($D$4="All Post",'DATA ENTRY'!C1130,IF(AND($D$4='DATA ENTRY'!CK1130),'DATA ENTRY'!C1130,""))))</f>
        <v/>
      </c>
      <c r="E1131" s="4" t="str">
        <f>IF('DATA ENTRY'!CK1130="","",IF('DATA ENTRY'!I1130="","",IF($D$4="All Post",'DATA ENTRY'!I1130,IF(AND($D$4='DATA ENTRY'!CK1130),'DATA ENTRY'!I1130,""))))</f>
        <v/>
      </c>
      <c r="F1131" s="4" t="str">
        <f>IF('DATA ENTRY'!CK1130="","",IF('DATA ENTRY'!CK1130="","",IF($D$4="All Post",'DATA ENTRY'!CK1130,IF(AND($D$4='DATA ENTRY'!CK1130),'DATA ENTRY'!CK1130,""))))</f>
        <v/>
      </c>
      <c r="G1131" s="3" t="str">
        <f>IF('DATA ENTRY'!CK1130="","",IF('DATA ENTRY'!N1130="","",IF($D$4="All Post",'DATA ENTRY'!N1130,IF(AND($D$4='DATA ENTRY'!CK1130),'DATA ENTRY'!N1130,""))))</f>
        <v/>
      </c>
      <c r="H1131" s="107" t="str">
        <f>IF('DATA ENTRY'!CK1130="","",IF('DATA ENTRY'!O1130="","",IF($D$4="All Post",'DATA ENTRY'!O1130,IF(AND($D$4='DATA ENTRY'!CK1130),'DATA ENTRY'!O1130,""))))</f>
        <v/>
      </c>
      <c r="I1131" s="3" t="str">
        <f>IF('DATA ENTRY'!CK1130="","",IF('DATA ENTRY'!P1130="","",IF($D$4="All Post",'DATA ENTRY'!P1130,IF(AND($D$4='DATA ENTRY'!CK1130),'DATA ENTRY'!P1130,""))))</f>
        <v/>
      </c>
      <c r="J1131" s="107" t="str">
        <f>IF('DATA ENTRY'!CK1130="","",IF('DATA ENTRY'!Q1130="","",IF($D$4="All Post",'DATA ENTRY'!Q1130,IF(AND($D$4='DATA ENTRY'!CK1130),'DATA ENTRY'!Q1130,""))))</f>
        <v/>
      </c>
      <c r="K1131" s="3" t="str">
        <f>IF('DATA ENTRY'!CK1130="","",IF('DATA ENTRY'!R1130="","",IF($D$4="All Post",'DATA ENTRY'!R1130,IF(AND($D$4='DATA ENTRY'!CK1130),'DATA ENTRY'!R1130,""))))</f>
        <v/>
      </c>
      <c r="L1131" s="3" t="str">
        <f>IF('DATA ENTRY'!CK1130="","",IF('DATA ENTRY'!S1130="","",IF($D$4="All Post",'DATA ENTRY'!S1130,IF(AND($D$4='DATA ENTRY'!CK1130),'DATA ENTRY'!S1130,""))))</f>
        <v/>
      </c>
      <c r="M1131" s="3" t="str">
        <f>IF('DATA ENTRY'!CK1130="","",IF('DATA ENTRY'!E1130="","",IF($D$4="All Post",'DATA ENTRY'!E1130,IF(AND($D$4='DATA ENTRY'!CK1130),'DATA ENTRY'!E1130,""))))</f>
        <v/>
      </c>
      <c r="N1131" s="3" t="str">
        <f>IF('DATA ENTRY'!CK1130="","",IF('DATA ENTRY'!W1130="","",IF($D$4="All Post",'DATA ENTRY'!W1130,IF(AND($D$4='DATA ENTRY'!CK1130),'DATA ENTRY'!W1130,""))))</f>
        <v/>
      </c>
      <c r="O1131" s="3" t="str">
        <f>IF('DATA ENTRY'!CK1130="","",IF('DATA ENTRY'!X1130="","",IF($D$4="All Post",'DATA ENTRY'!X1130,IF(AND($D$4='DATA ENTRY'!CK1130),'DATA ENTRY'!X1130,""))))</f>
        <v/>
      </c>
      <c r="P1131" s="3" t="str">
        <f>IF('DATA ENTRY'!CK1130="","",IF('DATA ENTRY'!G1130="","",IF($D$4="All Post",'DATA ENTRY'!G1130,IF(AND($D$4='DATA ENTRY'!CK1130),'DATA ENTRY'!G1130,""))))</f>
        <v/>
      </c>
      <c r="S1131">
        <f t="shared" si="275"/>
        <v>0</v>
      </c>
      <c r="T1131" t="str">
        <f t="shared" si="276"/>
        <v/>
      </c>
      <c r="BZ1131" t="str">
        <f t="shared" si="277"/>
        <v/>
      </c>
      <c r="CA1131" t="str">
        <f t="shared" si="278"/>
        <v/>
      </c>
      <c r="CB1131" s="224">
        <v>1125</v>
      </c>
      <c r="CC1131" s="3" t="str">
        <f>IF('DATA ENTRY'!CK1130="","",IF('DATA ENTRY'!B1130="","",IF(AND($CD$4='DATA ENTRY'!CK1130,$CG$4='DATA ENTRY'!D1130),'DATA ENTRY'!B1130,"")))</f>
        <v/>
      </c>
      <c r="CD1131" s="3" t="str">
        <f>IF('DATA ENTRY'!CK1130="","",IF('DATA ENTRY'!C1130="","",IF(AND($CD$4='DATA ENTRY'!CK1130,$CG$4='DATA ENTRY'!D1130),'DATA ENTRY'!C1130,"")))</f>
        <v/>
      </c>
      <c r="CE1131" s="4" t="str">
        <f>IF('DATA ENTRY'!CK1130="","",IF('DATA ENTRY'!I1130="","",IF(AND($CD$4='DATA ENTRY'!CK1130,$CG$4='DATA ENTRY'!D1130),'DATA ENTRY'!I1130,"")))</f>
        <v/>
      </c>
      <c r="CF1131" s="4" t="str">
        <f>IF('DATA ENTRY'!CK1130="","",IF('DATA ENTRY'!CK1130="","",IF(AND($CD$4='DATA ENTRY'!CK1130,$CG$4='DATA ENTRY'!D1130),'DATA ENTRY'!CK1130,"")))</f>
        <v/>
      </c>
      <c r="CG1131" s="3" t="str">
        <f>IF('DATA ENTRY'!CK1130="","",IF('DATA ENTRY'!N1130="","",IF(AND($CD$4='DATA ENTRY'!CK1130,$CG$4='DATA ENTRY'!D1130),'DATA ENTRY'!N1130,"")))</f>
        <v/>
      </c>
      <c r="CH1131" s="107" t="str">
        <f>IF('DATA ENTRY'!CK1130="","",IF('DATA ENTRY'!O1130="","",IF(AND($CD$4='DATA ENTRY'!CK1130,$CG$4='DATA ENTRY'!D1130),'DATA ENTRY'!O1130,"")))</f>
        <v/>
      </c>
      <c r="CI1131" s="3" t="str">
        <f>IF('DATA ENTRY'!CK1130="","",IF('DATA ENTRY'!P1130="","",IF(AND($CD$4='DATA ENTRY'!CK1130,$CG$4='DATA ENTRY'!D1130),'DATA ENTRY'!P1130,"")))</f>
        <v/>
      </c>
      <c r="CJ1131" s="107" t="str">
        <f>IF('DATA ENTRY'!CK1130="","",IF('DATA ENTRY'!Q1130="","",IF(AND($CD$4='DATA ENTRY'!CK1130,$CG$4='DATA ENTRY'!D1130),'DATA ENTRY'!Q1130,"")))</f>
        <v/>
      </c>
      <c r="CK1131" s="3" t="str">
        <f>IF('DATA ENTRY'!CK1130="","",IF('DATA ENTRY'!R1130="","",IF(AND($CD$4='DATA ENTRY'!CK1130,$CG$4='DATA ENTRY'!D1130),'DATA ENTRY'!R1130,"")))</f>
        <v/>
      </c>
      <c r="CL1131" s="3" t="str">
        <f>IF('DATA ENTRY'!CK1130="","",IF('DATA ENTRY'!S1130="","",IF(AND($CD$4='DATA ENTRY'!CK1130,$CG$4='DATA ENTRY'!D1130),'DATA ENTRY'!S1130,"")))</f>
        <v/>
      </c>
      <c r="CM1131" s="3" t="str">
        <f>IF('DATA ENTRY'!CK1130="","",IF('DATA ENTRY'!E1130="","",IF(AND($CD$4='DATA ENTRY'!CK1130,$CG$4='DATA ENTRY'!D1130),'DATA ENTRY'!E1130,"")))</f>
        <v/>
      </c>
      <c r="CN1131" s="3" t="str">
        <f>IF('DATA ENTRY'!CK1130="","",IF('DATA ENTRY'!W1130="","",IF(AND($CD$4='DATA ENTRY'!CK1130,$CG$4='DATA ENTRY'!D1130),'DATA ENTRY'!W1130,"")))</f>
        <v/>
      </c>
      <c r="CO1131" s="3" t="str">
        <f>IF('DATA ENTRY'!CK1130="","",IF('DATA ENTRY'!X1130="","",IF(AND($CD$4='DATA ENTRY'!CK1130,$CG$4='DATA ENTRY'!D1130),'DATA ENTRY'!X1130,"")))</f>
        <v/>
      </c>
      <c r="CP1131" s="108" t="str">
        <f t="shared" si="279"/>
        <v/>
      </c>
      <c r="CQ1131" s="108" t="str">
        <f>IF('DATA ENTRY'!CK1130="","",IF('DATA ENTRY'!G1130="","",IF(AND($CD$4='DATA ENTRY'!CK1130,$CG$4='DATA ENTRY'!D1130),'DATA ENTRY'!G1130,"")))</f>
        <v/>
      </c>
      <c r="CR1131" s="230" t="str">
        <f>IF('DATA ENTRY'!CK1130="","",IF('DATA ENTRY'!D1130="","",IF(AND($CD$4='DATA ENTRY'!CK1130,$CG$4='DATA ENTRY'!D1130),'DATA ENTRY'!D1130,"")))</f>
        <v/>
      </c>
      <c r="CS1131">
        <f t="shared" si="280"/>
        <v>0</v>
      </c>
      <c r="CT1131">
        <f t="shared" si="281"/>
        <v>0</v>
      </c>
      <c r="CV1131" s="139"/>
      <c r="CX1131">
        <f t="shared" si="282"/>
        <v>0</v>
      </c>
      <c r="DB1131" t="str">
        <f t="shared" si="289"/>
        <v/>
      </c>
      <c r="DC1131" t="str">
        <f t="shared" si="290"/>
        <v/>
      </c>
      <c r="DD1131" s="224">
        <v>1125</v>
      </c>
      <c r="DE1131" s="3" t="str">
        <f>IF('DATA ENTRY'!CK1130="","",IF('DATA ENTRY'!B1130="","",IF(AND($DF$4='DATA ENTRY'!D1130),'DATA ENTRY'!B1130,"")))</f>
        <v/>
      </c>
      <c r="DF1131" s="3" t="str">
        <f>IF('DATA ENTRY'!CK1130="","",IF('DATA ENTRY'!C1130="","",IF(AND($DF$4='DATA ENTRY'!D1130),'DATA ENTRY'!C1130,"")))</f>
        <v/>
      </c>
      <c r="DG1131" s="4" t="str">
        <f>IF('DATA ENTRY'!CK1130="","",IF('DATA ENTRY'!I1130="","",IF(AND($DF$4='DATA ENTRY'!D1130),'DATA ENTRY'!I1130,"")))</f>
        <v/>
      </c>
      <c r="DH1131" s="4" t="str">
        <f>IF('DATA ENTRY'!CK1130="","",IF('DATA ENTRY'!CK1130="","",IF(AND($DF$4='DATA ENTRY'!D1130),'DATA ENTRY'!CK1130,"")))</f>
        <v/>
      </c>
      <c r="DI1131" s="3" t="str">
        <f>IF('DATA ENTRY'!CK1130="","",IF('DATA ENTRY'!N1130="","",IF(AND($DF$4='DATA ENTRY'!D1130),'DATA ENTRY'!N1130,"")))</f>
        <v/>
      </c>
      <c r="DJ1131" s="107" t="str">
        <f>IF('DATA ENTRY'!CK1130="","",IF('DATA ENTRY'!O1130="","",IF(AND($DF$4='DATA ENTRY'!D1130),'DATA ENTRY'!O1130,"")))</f>
        <v/>
      </c>
      <c r="DK1131" s="3" t="str">
        <f>IF('DATA ENTRY'!CK1130="","",IF('DATA ENTRY'!P1130="","",IF(AND($DF$4='DATA ENTRY'!D1130),'DATA ENTRY'!P1130,"")))</f>
        <v/>
      </c>
      <c r="DL1131" s="107" t="str">
        <f>IF('DATA ENTRY'!CK1130="","",IF('DATA ENTRY'!Q1130="","",IF(AND($DF$4='DATA ENTRY'!D1130),'DATA ENTRY'!Q1130,"")))</f>
        <v/>
      </c>
      <c r="DM1131" s="3" t="str">
        <f>IF('DATA ENTRY'!CK1130="","",IF('DATA ENTRY'!R1130="","",IF(AND($DF$4='DATA ENTRY'!D1130),'DATA ENTRY'!R1130,"")))</f>
        <v/>
      </c>
      <c r="DN1131" s="107" t="str">
        <f>IF('DATA ENTRY'!CK1130="","",IF('DATA ENTRY'!S1130="","",IF(AND($DF$4='DATA ENTRY'!D1130),'DATA ENTRY'!S1130,"")))</f>
        <v/>
      </c>
      <c r="DO1131" s="3" t="str">
        <f>IF('DATA ENTRY'!CK1130="","",IF('DATA ENTRY'!E1130="","",IF(AND($DF$4='DATA ENTRY'!D1130),'DATA ENTRY'!E1130,"")))</f>
        <v/>
      </c>
      <c r="DP1131" s="3" t="str">
        <f>IF('DATA ENTRY'!CK1130="","",IF('DATA ENTRY'!D1130="","",IF(AND($DF$4='DATA ENTRY'!D1130),'DATA ENTRY'!D1130,"")))</f>
        <v/>
      </c>
      <c r="DQ1131" s="3" t="str">
        <f>IF('DATA ENTRY'!CK1130="","",IF('DATA ENTRY'!W1130="","",IF(AND($DF$4='DATA ENTRY'!D1130),'DATA ENTRY'!W1130,"")))</f>
        <v/>
      </c>
      <c r="DR1131" s="3" t="str">
        <f>IF('DATA ENTRY'!CK1130="","",IF('DATA ENTRY'!X1130="","",IF(AND($DF$4='DATA ENTRY'!D1130),'DATA ENTRY'!X1130,"")))</f>
        <v/>
      </c>
      <c r="DS1131" s="108" t="str">
        <f t="shared" si="283"/>
        <v/>
      </c>
      <c r="DT1131" s="108" t="str">
        <f>IF('DATA ENTRY'!CK1130="","",IF('DATA ENTRY'!D1130="","",IF(AND($DF$4='DATA ENTRY'!D1130),'DATA ENTRY'!G1130,"")))</f>
        <v/>
      </c>
      <c r="DY1131">
        <f t="shared" si="284"/>
        <v>0</v>
      </c>
      <c r="EB1131" t="str">
        <f t="shared" si="285"/>
        <v/>
      </c>
      <c r="EC1131" t="str">
        <f t="shared" si="286"/>
        <v/>
      </c>
      <c r="ED1131" s="224">
        <v>1125</v>
      </c>
      <c r="EE1131" s="3" t="str">
        <f>IF('DATA ENTRY'!CK1130="","",IF('DATA ENTRY'!B1130="","",IF(AND($EF$4='DATA ENTRY'!G1130,$EH$4='DATA ENTRY'!F1130),'DATA ENTRY'!B1130,"")))</f>
        <v/>
      </c>
      <c r="EF1131" s="3" t="str">
        <f>IF('DATA ENTRY'!CK1130="","",IF('DATA ENTRY'!C1130="","",IF(AND($EF$4='DATA ENTRY'!G1130,$EH$4='DATA ENTRY'!F1130),'DATA ENTRY'!C1130,"")))</f>
        <v/>
      </c>
      <c r="EG1131" s="4" t="str">
        <f>IF('DATA ENTRY'!CK1130="","",IF('DATA ENTRY'!I1130="","",IF(AND($EF$4='DATA ENTRY'!G1130,$EH$4='DATA ENTRY'!F1130),'DATA ENTRY'!I1130,"")))</f>
        <v/>
      </c>
      <c r="EH1131" s="4" t="str">
        <f>IF('DATA ENTRY'!CK1130="","",IF('DATA ENTRY'!CK1130="","",IF(AND($EF$4='DATA ENTRY'!G1130,$EH$4='DATA ENTRY'!F1130),'DATA ENTRY'!CK1130,"")))</f>
        <v/>
      </c>
      <c r="EI1131" s="3" t="str">
        <f>IF('DATA ENTRY'!CK1130="","",IF('DATA ENTRY'!N1130="","",IF(AND($EF$4='DATA ENTRY'!G1130,$EH$4='DATA ENTRY'!F1130),'DATA ENTRY'!N1130,"")))</f>
        <v/>
      </c>
      <c r="EJ1131" s="107" t="str">
        <f>IF('DATA ENTRY'!CK1130="","",IF('DATA ENTRY'!O1130="","",IF(AND($EF$4='DATA ENTRY'!G1130,$EH$4='DATA ENTRY'!F1130),'DATA ENTRY'!O1130,"")))</f>
        <v/>
      </c>
      <c r="EK1131" s="3" t="str">
        <f>IF('DATA ENTRY'!CK1130="","",IF('DATA ENTRY'!P1130="","",IF(AND($EF$4='DATA ENTRY'!G1130,$EH$4='DATA ENTRY'!F1130),'DATA ENTRY'!P1130,"")))</f>
        <v/>
      </c>
      <c r="EL1131" s="107" t="str">
        <f>IF('DATA ENTRY'!CK1130="","",IF('DATA ENTRY'!Q1130="","",IF(AND($EF$4='DATA ENTRY'!G1130,$EH$4='DATA ENTRY'!F1130),'DATA ENTRY'!Q1130,"")))</f>
        <v/>
      </c>
      <c r="EM1131" s="3" t="str">
        <f>IF('DATA ENTRY'!CK1130="","",IF('DATA ENTRY'!R1130="","",IF(AND($EF$4='DATA ENTRY'!G1130,$EH$4='DATA ENTRY'!F1130),'DATA ENTRY'!R1130,"")))</f>
        <v/>
      </c>
      <c r="EN1131" s="107" t="str">
        <f>IF('DATA ENTRY'!CK1130="","",IF('DATA ENTRY'!S1130="","",IF(AND($EF$4='DATA ENTRY'!G1130,$EH$4='DATA ENTRY'!F1130),'DATA ENTRY'!S1130,"")))</f>
        <v/>
      </c>
      <c r="EO1131" s="3" t="str">
        <f>IF('DATA ENTRY'!CK1130="","",IF('DATA ENTRY'!E1130="","",IF(AND($EF$4='DATA ENTRY'!G1130,$EH$4='DATA ENTRY'!F1130),'DATA ENTRY'!E1130,"")))</f>
        <v/>
      </c>
      <c r="EP1131" s="3" t="str">
        <f>IF('DATA ENTRY'!CK1130="","",IF('DATA ENTRY'!D1130="","",IF(AND($EF$4='DATA ENTRY'!G1130,$EH$4='DATA ENTRY'!F1130),'DATA ENTRY'!D1130,"")))</f>
        <v/>
      </c>
      <c r="EQ1131" s="3" t="str">
        <f>IF('DATA ENTRY'!CK1130="","",IF('DATA ENTRY'!W1130="","",IF(AND($EF$4='DATA ENTRY'!G1130,$EH$4='DATA ENTRY'!F1130),'DATA ENTRY'!W1130,"")))</f>
        <v/>
      </c>
      <c r="ER1131" s="3" t="str">
        <f>IF('DATA ENTRY'!CK1130="","",IF('DATA ENTRY'!X1130="","",IF(AND($EF$4='DATA ENTRY'!G1130,$EH$4='DATA ENTRY'!F1130),'DATA ENTRY'!X1130,"")))</f>
        <v/>
      </c>
      <c r="ES1131" s="108" t="str">
        <f t="shared" si="287"/>
        <v/>
      </c>
      <c r="ET1131" s="108" t="str">
        <f>IF('DATA ENTRY'!CK1130="","",IF('DATA ENTRY'!D1130="","",IF(AND($EF$4='DATA ENTRY'!G1130,$EH$4='DATA ENTRY'!F1130),'DATA ENTRY'!G1130,"")))</f>
        <v/>
      </c>
      <c r="EY1131">
        <f t="shared" si="288"/>
        <v>0</v>
      </c>
    </row>
    <row r="1132" spans="1:155">
      <c r="A1132" t="str">
        <f>IF(S1132=0,"",1+(MAX($A$7:A1131)))</f>
        <v/>
      </c>
      <c r="B1132" s="224">
        <v>1126</v>
      </c>
      <c r="C1132" s="3" t="str">
        <f>IF('DATA ENTRY'!CK1131="","",IF('DATA ENTRY'!B1131="","",IF($D$4="All Post",'DATA ENTRY'!B1131,IF(AND($D$4='DATA ENTRY'!CK1131),'DATA ENTRY'!B1131,""))))</f>
        <v/>
      </c>
      <c r="D1132" s="3" t="str">
        <f>IF('DATA ENTRY'!CK1131="","",IF('DATA ENTRY'!C1131="","",IF($D$4="All Post",'DATA ENTRY'!C1131,IF(AND($D$4='DATA ENTRY'!CK1131),'DATA ENTRY'!C1131,""))))</f>
        <v/>
      </c>
      <c r="E1132" s="4" t="str">
        <f>IF('DATA ENTRY'!CK1131="","",IF('DATA ENTRY'!I1131="","",IF($D$4="All Post",'DATA ENTRY'!I1131,IF(AND($D$4='DATA ENTRY'!CK1131),'DATA ENTRY'!I1131,""))))</f>
        <v/>
      </c>
      <c r="F1132" s="4" t="str">
        <f>IF('DATA ENTRY'!CK1131="","",IF('DATA ENTRY'!CK1131="","",IF($D$4="All Post",'DATA ENTRY'!CK1131,IF(AND($D$4='DATA ENTRY'!CK1131),'DATA ENTRY'!CK1131,""))))</f>
        <v/>
      </c>
      <c r="G1132" s="3" t="str">
        <f>IF('DATA ENTRY'!CK1131="","",IF('DATA ENTRY'!N1131="","",IF($D$4="All Post",'DATA ENTRY'!N1131,IF(AND($D$4='DATA ENTRY'!CK1131),'DATA ENTRY'!N1131,""))))</f>
        <v/>
      </c>
      <c r="H1132" s="107" t="str">
        <f>IF('DATA ENTRY'!CK1131="","",IF('DATA ENTRY'!O1131="","",IF($D$4="All Post",'DATA ENTRY'!O1131,IF(AND($D$4='DATA ENTRY'!CK1131),'DATA ENTRY'!O1131,""))))</f>
        <v/>
      </c>
      <c r="I1132" s="3" t="str">
        <f>IF('DATA ENTRY'!CK1131="","",IF('DATA ENTRY'!P1131="","",IF($D$4="All Post",'DATA ENTRY'!P1131,IF(AND($D$4='DATA ENTRY'!CK1131),'DATA ENTRY'!P1131,""))))</f>
        <v/>
      </c>
      <c r="J1132" s="107" t="str">
        <f>IF('DATA ENTRY'!CK1131="","",IF('DATA ENTRY'!Q1131="","",IF($D$4="All Post",'DATA ENTRY'!Q1131,IF(AND($D$4='DATA ENTRY'!CK1131),'DATA ENTRY'!Q1131,""))))</f>
        <v/>
      </c>
      <c r="K1132" s="3" t="str">
        <f>IF('DATA ENTRY'!CK1131="","",IF('DATA ENTRY'!R1131="","",IF($D$4="All Post",'DATA ENTRY'!R1131,IF(AND($D$4='DATA ENTRY'!CK1131),'DATA ENTRY'!R1131,""))))</f>
        <v/>
      </c>
      <c r="L1132" s="3" t="str">
        <f>IF('DATA ENTRY'!CK1131="","",IF('DATA ENTRY'!S1131="","",IF($D$4="All Post",'DATA ENTRY'!S1131,IF(AND($D$4='DATA ENTRY'!CK1131),'DATA ENTRY'!S1131,""))))</f>
        <v/>
      </c>
      <c r="M1132" s="3" t="str">
        <f>IF('DATA ENTRY'!CK1131="","",IF('DATA ENTRY'!E1131="","",IF($D$4="All Post",'DATA ENTRY'!E1131,IF(AND($D$4='DATA ENTRY'!CK1131),'DATA ENTRY'!E1131,""))))</f>
        <v/>
      </c>
      <c r="N1132" s="3" t="str">
        <f>IF('DATA ENTRY'!CK1131="","",IF('DATA ENTRY'!W1131="","",IF($D$4="All Post",'DATA ENTRY'!W1131,IF(AND($D$4='DATA ENTRY'!CK1131),'DATA ENTRY'!W1131,""))))</f>
        <v/>
      </c>
      <c r="O1132" s="3" t="str">
        <f>IF('DATA ENTRY'!CK1131="","",IF('DATA ENTRY'!X1131="","",IF($D$4="All Post",'DATA ENTRY'!X1131,IF(AND($D$4='DATA ENTRY'!CK1131),'DATA ENTRY'!X1131,""))))</f>
        <v/>
      </c>
      <c r="P1132" s="3" t="str">
        <f>IF('DATA ENTRY'!CK1131="","",IF('DATA ENTRY'!G1131="","",IF($D$4="All Post",'DATA ENTRY'!G1131,IF(AND($D$4='DATA ENTRY'!CK1131),'DATA ENTRY'!G1131,""))))</f>
        <v/>
      </c>
      <c r="S1132">
        <f t="shared" si="275"/>
        <v>0</v>
      </c>
      <c r="T1132" t="str">
        <f t="shared" si="276"/>
        <v/>
      </c>
      <c r="BZ1132" t="str">
        <f t="shared" si="277"/>
        <v/>
      </c>
      <c r="CA1132" t="str">
        <f t="shared" si="278"/>
        <v/>
      </c>
      <c r="CB1132" s="224">
        <v>1126</v>
      </c>
      <c r="CC1132" s="3" t="str">
        <f>IF('DATA ENTRY'!CK1131="","",IF('DATA ENTRY'!B1131="","",IF(AND($CD$4='DATA ENTRY'!CK1131,$CG$4='DATA ENTRY'!D1131),'DATA ENTRY'!B1131,"")))</f>
        <v/>
      </c>
      <c r="CD1132" s="3" t="str">
        <f>IF('DATA ENTRY'!CK1131="","",IF('DATA ENTRY'!C1131="","",IF(AND($CD$4='DATA ENTRY'!CK1131,$CG$4='DATA ENTRY'!D1131),'DATA ENTRY'!C1131,"")))</f>
        <v/>
      </c>
      <c r="CE1132" s="4" t="str">
        <f>IF('DATA ENTRY'!CK1131="","",IF('DATA ENTRY'!I1131="","",IF(AND($CD$4='DATA ENTRY'!CK1131,$CG$4='DATA ENTRY'!D1131),'DATA ENTRY'!I1131,"")))</f>
        <v/>
      </c>
      <c r="CF1132" s="4" t="str">
        <f>IF('DATA ENTRY'!CK1131="","",IF('DATA ENTRY'!CK1131="","",IF(AND($CD$4='DATA ENTRY'!CK1131,$CG$4='DATA ENTRY'!D1131),'DATA ENTRY'!CK1131,"")))</f>
        <v/>
      </c>
      <c r="CG1132" s="3" t="str">
        <f>IF('DATA ENTRY'!CK1131="","",IF('DATA ENTRY'!N1131="","",IF(AND($CD$4='DATA ENTRY'!CK1131,$CG$4='DATA ENTRY'!D1131),'DATA ENTRY'!N1131,"")))</f>
        <v/>
      </c>
      <c r="CH1132" s="107" t="str">
        <f>IF('DATA ENTRY'!CK1131="","",IF('DATA ENTRY'!O1131="","",IF(AND($CD$4='DATA ENTRY'!CK1131,$CG$4='DATA ENTRY'!D1131),'DATA ENTRY'!O1131,"")))</f>
        <v/>
      </c>
      <c r="CI1132" s="3" t="str">
        <f>IF('DATA ENTRY'!CK1131="","",IF('DATA ENTRY'!P1131="","",IF(AND($CD$4='DATA ENTRY'!CK1131,$CG$4='DATA ENTRY'!D1131),'DATA ENTRY'!P1131,"")))</f>
        <v/>
      </c>
      <c r="CJ1132" s="107" t="str">
        <f>IF('DATA ENTRY'!CK1131="","",IF('DATA ENTRY'!Q1131="","",IF(AND($CD$4='DATA ENTRY'!CK1131,$CG$4='DATA ENTRY'!D1131),'DATA ENTRY'!Q1131,"")))</f>
        <v/>
      </c>
      <c r="CK1132" s="3" t="str">
        <f>IF('DATA ENTRY'!CK1131="","",IF('DATA ENTRY'!R1131="","",IF(AND($CD$4='DATA ENTRY'!CK1131,$CG$4='DATA ENTRY'!D1131),'DATA ENTRY'!R1131,"")))</f>
        <v/>
      </c>
      <c r="CL1132" s="3" t="str">
        <f>IF('DATA ENTRY'!CK1131="","",IF('DATA ENTRY'!S1131="","",IF(AND($CD$4='DATA ENTRY'!CK1131,$CG$4='DATA ENTRY'!D1131),'DATA ENTRY'!S1131,"")))</f>
        <v/>
      </c>
      <c r="CM1132" s="3" t="str">
        <f>IF('DATA ENTRY'!CK1131="","",IF('DATA ENTRY'!E1131="","",IF(AND($CD$4='DATA ENTRY'!CK1131,$CG$4='DATA ENTRY'!D1131),'DATA ENTRY'!E1131,"")))</f>
        <v/>
      </c>
      <c r="CN1132" s="3" t="str">
        <f>IF('DATA ENTRY'!CK1131="","",IF('DATA ENTRY'!W1131="","",IF(AND($CD$4='DATA ENTRY'!CK1131,$CG$4='DATA ENTRY'!D1131),'DATA ENTRY'!W1131,"")))</f>
        <v/>
      </c>
      <c r="CO1132" s="3" t="str">
        <f>IF('DATA ENTRY'!CK1131="","",IF('DATA ENTRY'!X1131="","",IF(AND($CD$4='DATA ENTRY'!CK1131,$CG$4='DATA ENTRY'!D1131),'DATA ENTRY'!X1131,"")))</f>
        <v/>
      </c>
      <c r="CP1132" s="108" t="str">
        <f t="shared" si="279"/>
        <v/>
      </c>
      <c r="CQ1132" s="108" t="str">
        <f>IF('DATA ENTRY'!CK1131="","",IF('DATA ENTRY'!G1131="","",IF(AND($CD$4='DATA ENTRY'!CK1131,$CG$4='DATA ENTRY'!D1131),'DATA ENTRY'!G1131,"")))</f>
        <v/>
      </c>
      <c r="CR1132" s="230" t="str">
        <f>IF('DATA ENTRY'!CK1131="","",IF('DATA ENTRY'!D1131="","",IF(AND($CD$4='DATA ENTRY'!CK1131,$CG$4='DATA ENTRY'!D1131),'DATA ENTRY'!D1131,"")))</f>
        <v/>
      </c>
      <c r="CS1132">
        <f t="shared" si="280"/>
        <v>0</v>
      </c>
      <c r="CT1132">
        <f t="shared" si="281"/>
        <v>0</v>
      </c>
      <c r="CV1132" s="139"/>
      <c r="CX1132">
        <f t="shared" si="282"/>
        <v>0</v>
      </c>
      <c r="DB1132" t="str">
        <f t="shared" si="289"/>
        <v/>
      </c>
      <c r="DC1132" t="str">
        <f t="shared" si="290"/>
        <v/>
      </c>
      <c r="DD1132" s="224">
        <v>1126</v>
      </c>
      <c r="DE1132" s="3" t="str">
        <f>IF('DATA ENTRY'!CK1131="","",IF('DATA ENTRY'!B1131="","",IF(AND($DF$4='DATA ENTRY'!D1131),'DATA ENTRY'!B1131,"")))</f>
        <v/>
      </c>
      <c r="DF1132" s="3" t="str">
        <f>IF('DATA ENTRY'!CK1131="","",IF('DATA ENTRY'!C1131="","",IF(AND($DF$4='DATA ENTRY'!D1131),'DATA ENTRY'!C1131,"")))</f>
        <v/>
      </c>
      <c r="DG1132" s="4" t="str">
        <f>IF('DATA ENTRY'!CK1131="","",IF('DATA ENTRY'!I1131="","",IF(AND($DF$4='DATA ENTRY'!D1131),'DATA ENTRY'!I1131,"")))</f>
        <v/>
      </c>
      <c r="DH1132" s="4" t="str">
        <f>IF('DATA ENTRY'!CK1131="","",IF('DATA ENTRY'!CK1131="","",IF(AND($DF$4='DATA ENTRY'!D1131),'DATA ENTRY'!CK1131,"")))</f>
        <v/>
      </c>
      <c r="DI1132" s="3" t="str">
        <f>IF('DATA ENTRY'!CK1131="","",IF('DATA ENTRY'!N1131="","",IF(AND($DF$4='DATA ENTRY'!D1131),'DATA ENTRY'!N1131,"")))</f>
        <v/>
      </c>
      <c r="DJ1132" s="107" t="str">
        <f>IF('DATA ENTRY'!CK1131="","",IF('DATA ENTRY'!O1131="","",IF(AND($DF$4='DATA ENTRY'!D1131),'DATA ENTRY'!O1131,"")))</f>
        <v/>
      </c>
      <c r="DK1132" s="3" t="str">
        <f>IF('DATA ENTRY'!CK1131="","",IF('DATA ENTRY'!P1131="","",IF(AND($DF$4='DATA ENTRY'!D1131),'DATA ENTRY'!P1131,"")))</f>
        <v/>
      </c>
      <c r="DL1132" s="107" t="str">
        <f>IF('DATA ENTRY'!CK1131="","",IF('DATA ENTRY'!Q1131="","",IF(AND($DF$4='DATA ENTRY'!D1131),'DATA ENTRY'!Q1131,"")))</f>
        <v/>
      </c>
      <c r="DM1132" s="3" t="str">
        <f>IF('DATA ENTRY'!CK1131="","",IF('DATA ENTRY'!R1131="","",IF(AND($DF$4='DATA ENTRY'!D1131),'DATA ENTRY'!R1131,"")))</f>
        <v/>
      </c>
      <c r="DN1132" s="107" t="str">
        <f>IF('DATA ENTRY'!CK1131="","",IF('DATA ENTRY'!S1131="","",IF(AND($DF$4='DATA ENTRY'!D1131),'DATA ENTRY'!S1131,"")))</f>
        <v/>
      </c>
      <c r="DO1132" s="3" t="str">
        <f>IF('DATA ENTRY'!CK1131="","",IF('DATA ENTRY'!E1131="","",IF(AND($DF$4='DATA ENTRY'!D1131),'DATA ENTRY'!E1131,"")))</f>
        <v/>
      </c>
      <c r="DP1132" s="3" t="str">
        <f>IF('DATA ENTRY'!CK1131="","",IF('DATA ENTRY'!D1131="","",IF(AND($DF$4='DATA ENTRY'!D1131),'DATA ENTRY'!D1131,"")))</f>
        <v/>
      </c>
      <c r="DQ1132" s="3" t="str">
        <f>IF('DATA ENTRY'!CK1131="","",IF('DATA ENTRY'!W1131="","",IF(AND($DF$4='DATA ENTRY'!D1131),'DATA ENTRY'!W1131,"")))</f>
        <v/>
      </c>
      <c r="DR1132" s="3" t="str">
        <f>IF('DATA ENTRY'!CK1131="","",IF('DATA ENTRY'!X1131="","",IF(AND($DF$4='DATA ENTRY'!D1131),'DATA ENTRY'!X1131,"")))</f>
        <v/>
      </c>
      <c r="DS1132" s="108" t="str">
        <f t="shared" si="283"/>
        <v/>
      </c>
      <c r="DT1132" s="108" t="str">
        <f>IF('DATA ENTRY'!CK1131="","",IF('DATA ENTRY'!D1131="","",IF(AND($DF$4='DATA ENTRY'!D1131),'DATA ENTRY'!G1131,"")))</f>
        <v/>
      </c>
      <c r="DY1132">
        <f t="shared" si="284"/>
        <v>0</v>
      </c>
      <c r="EB1132" t="str">
        <f t="shared" si="285"/>
        <v/>
      </c>
      <c r="EC1132" t="str">
        <f t="shared" si="286"/>
        <v/>
      </c>
      <c r="ED1132" s="224">
        <v>1126</v>
      </c>
      <c r="EE1132" s="3" t="str">
        <f>IF('DATA ENTRY'!CK1131="","",IF('DATA ENTRY'!B1131="","",IF(AND($EF$4='DATA ENTRY'!G1131,$EH$4='DATA ENTRY'!F1131),'DATA ENTRY'!B1131,"")))</f>
        <v/>
      </c>
      <c r="EF1132" s="3" t="str">
        <f>IF('DATA ENTRY'!CK1131="","",IF('DATA ENTRY'!C1131="","",IF(AND($EF$4='DATA ENTRY'!G1131,$EH$4='DATA ENTRY'!F1131),'DATA ENTRY'!C1131,"")))</f>
        <v/>
      </c>
      <c r="EG1132" s="4" t="str">
        <f>IF('DATA ENTRY'!CK1131="","",IF('DATA ENTRY'!I1131="","",IF(AND($EF$4='DATA ENTRY'!G1131,$EH$4='DATA ENTRY'!F1131),'DATA ENTRY'!I1131,"")))</f>
        <v/>
      </c>
      <c r="EH1132" s="4" t="str">
        <f>IF('DATA ENTRY'!CK1131="","",IF('DATA ENTRY'!CK1131="","",IF(AND($EF$4='DATA ENTRY'!G1131,$EH$4='DATA ENTRY'!F1131),'DATA ENTRY'!CK1131,"")))</f>
        <v/>
      </c>
      <c r="EI1132" s="3" t="str">
        <f>IF('DATA ENTRY'!CK1131="","",IF('DATA ENTRY'!N1131="","",IF(AND($EF$4='DATA ENTRY'!G1131,$EH$4='DATA ENTRY'!F1131),'DATA ENTRY'!N1131,"")))</f>
        <v/>
      </c>
      <c r="EJ1132" s="107" t="str">
        <f>IF('DATA ENTRY'!CK1131="","",IF('DATA ENTRY'!O1131="","",IF(AND($EF$4='DATA ENTRY'!G1131,$EH$4='DATA ENTRY'!F1131),'DATA ENTRY'!O1131,"")))</f>
        <v/>
      </c>
      <c r="EK1132" s="3" t="str">
        <f>IF('DATA ENTRY'!CK1131="","",IF('DATA ENTRY'!P1131="","",IF(AND($EF$4='DATA ENTRY'!G1131,$EH$4='DATA ENTRY'!F1131),'DATA ENTRY'!P1131,"")))</f>
        <v/>
      </c>
      <c r="EL1132" s="107" t="str">
        <f>IF('DATA ENTRY'!CK1131="","",IF('DATA ENTRY'!Q1131="","",IF(AND($EF$4='DATA ENTRY'!G1131,$EH$4='DATA ENTRY'!F1131),'DATA ENTRY'!Q1131,"")))</f>
        <v/>
      </c>
      <c r="EM1132" s="3" t="str">
        <f>IF('DATA ENTRY'!CK1131="","",IF('DATA ENTRY'!R1131="","",IF(AND($EF$4='DATA ENTRY'!G1131,$EH$4='DATA ENTRY'!F1131),'DATA ENTRY'!R1131,"")))</f>
        <v/>
      </c>
      <c r="EN1132" s="107" t="str">
        <f>IF('DATA ENTRY'!CK1131="","",IF('DATA ENTRY'!S1131="","",IF(AND($EF$4='DATA ENTRY'!G1131,$EH$4='DATA ENTRY'!F1131),'DATA ENTRY'!S1131,"")))</f>
        <v/>
      </c>
      <c r="EO1132" s="3" t="str">
        <f>IF('DATA ENTRY'!CK1131="","",IF('DATA ENTRY'!E1131="","",IF(AND($EF$4='DATA ENTRY'!G1131,$EH$4='DATA ENTRY'!F1131),'DATA ENTRY'!E1131,"")))</f>
        <v/>
      </c>
      <c r="EP1132" s="3" t="str">
        <f>IF('DATA ENTRY'!CK1131="","",IF('DATA ENTRY'!D1131="","",IF(AND($EF$4='DATA ENTRY'!G1131,$EH$4='DATA ENTRY'!F1131),'DATA ENTRY'!D1131,"")))</f>
        <v/>
      </c>
      <c r="EQ1132" s="3" t="str">
        <f>IF('DATA ENTRY'!CK1131="","",IF('DATA ENTRY'!W1131="","",IF(AND($EF$4='DATA ENTRY'!G1131,$EH$4='DATA ENTRY'!F1131),'DATA ENTRY'!W1131,"")))</f>
        <v/>
      </c>
      <c r="ER1132" s="3" t="str">
        <f>IF('DATA ENTRY'!CK1131="","",IF('DATA ENTRY'!X1131="","",IF(AND($EF$4='DATA ENTRY'!G1131,$EH$4='DATA ENTRY'!F1131),'DATA ENTRY'!X1131,"")))</f>
        <v/>
      </c>
      <c r="ES1132" s="108" t="str">
        <f t="shared" si="287"/>
        <v/>
      </c>
      <c r="ET1132" s="108" t="str">
        <f>IF('DATA ENTRY'!CK1131="","",IF('DATA ENTRY'!D1131="","",IF(AND($EF$4='DATA ENTRY'!G1131,$EH$4='DATA ENTRY'!F1131),'DATA ENTRY'!G1131,"")))</f>
        <v/>
      </c>
      <c r="EY1132">
        <f t="shared" si="288"/>
        <v>0</v>
      </c>
    </row>
    <row r="1133" spans="1:155">
      <c r="A1133" t="str">
        <f>IF(S1133=0,"",1+(MAX($A$7:A1132)))</f>
        <v/>
      </c>
      <c r="B1133" s="224">
        <v>1127</v>
      </c>
      <c r="C1133" s="3" t="str">
        <f>IF('DATA ENTRY'!CK1132="","",IF('DATA ENTRY'!B1132="","",IF($D$4="All Post",'DATA ENTRY'!B1132,IF(AND($D$4='DATA ENTRY'!CK1132),'DATA ENTRY'!B1132,""))))</f>
        <v/>
      </c>
      <c r="D1133" s="3" t="str">
        <f>IF('DATA ENTRY'!CK1132="","",IF('DATA ENTRY'!C1132="","",IF($D$4="All Post",'DATA ENTRY'!C1132,IF(AND($D$4='DATA ENTRY'!CK1132),'DATA ENTRY'!C1132,""))))</f>
        <v/>
      </c>
      <c r="E1133" s="4" t="str">
        <f>IF('DATA ENTRY'!CK1132="","",IF('DATA ENTRY'!I1132="","",IF($D$4="All Post",'DATA ENTRY'!I1132,IF(AND($D$4='DATA ENTRY'!CK1132),'DATA ENTRY'!I1132,""))))</f>
        <v/>
      </c>
      <c r="F1133" s="4" t="str">
        <f>IF('DATA ENTRY'!CK1132="","",IF('DATA ENTRY'!CK1132="","",IF($D$4="All Post",'DATA ENTRY'!CK1132,IF(AND($D$4='DATA ENTRY'!CK1132),'DATA ENTRY'!CK1132,""))))</f>
        <v/>
      </c>
      <c r="G1133" s="3" t="str">
        <f>IF('DATA ENTRY'!CK1132="","",IF('DATA ENTRY'!N1132="","",IF($D$4="All Post",'DATA ENTRY'!N1132,IF(AND($D$4='DATA ENTRY'!CK1132),'DATA ENTRY'!N1132,""))))</f>
        <v/>
      </c>
      <c r="H1133" s="107" t="str">
        <f>IF('DATA ENTRY'!CK1132="","",IF('DATA ENTRY'!O1132="","",IF($D$4="All Post",'DATA ENTRY'!O1132,IF(AND($D$4='DATA ENTRY'!CK1132),'DATA ENTRY'!O1132,""))))</f>
        <v/>
      </c>
      <c r="I1133" s="3" t="str">
        <f>IF('DATA ENTRY'!CK1132="","",IF('DATA ENTRY'!P1132="","",IF($D$4="All Post",'DATA ENTRY'!P1132,IF(AND($D$4='DATA ENTRY'!CK1132),'DATA ENTRY'!P1132,""))))</f>
        <v/>
      </c>
      <c r="J1133" s="107" t="str">
        <f>IF('DATA ENTRY'!CK1132="","",IF('DATA ENTRY'!Q1132="","",IF($D$4="All Post",'DATA ENTRY'!Q1132,IF(AND($D$4='DATA ENTRY'!CK1132),'DATA ENTRY'!Q1132,""))))</f>
        <v/>
      </c>
      <c r="K1133" s="3" t="str">
        <f>IF('DATA ENTRY'!CK1132="","",IF('DATA ENTRY'!R1132="","",IF($D$4="All Post",'DATA ENTRY'!R1132,IF(AND($D$4='DATA ENTRY'!CK1132),'DATA ENTRY'!R1132,""))))</f>
        <v/>
      </c>
      <c r="L1133" s="3" t="str">
        <f>IF('DATA ENTRY'!CK1132="","",IF('DATA ENTRY'!S1132="","",IF($D$4="All Post",'DATA ENTRY'!S1132,IF(AND($D$4='DATA ENTRY'!CK1132),'DATA ENTRY'!S1132,""))))</f>
        <v/>
      </c>
      <c r="M1133" s="3" t="str">
        <f>IF('DATA ENTRY'!CK1132="","",IF('DATA ENTRY'!E1132="","",IF($D$4="All Post",'DATA ENTRY'!E1132,IF(AND($D$4='DATA ENTRY'!CK1132),'DATA ENTRY'!E1132,""))))</f>
        <v/>
      </c>
      <c r="N1133" s="3" t="str">
        <f>IF('DATA ENTRY'!CK1132="","",IF('DATA ENTRY'!W1132="","",IF($D$4="All Post",'DATA ENTRY'!W1132,IF(AND($D$4='DATA ENTRY'!CK1132),'DATA ENTRY'!W1132,""))))</f>
        <v/>
      </c>
      <c r="O1133" s="3" t="str">
        <f>IF('DATA ENTRY'!CK1132="","",IF('DATA ENTRY'!X1132="","",IF($D$4="All Post",'DATA ENTRY'!X1132,IF(AND($D$4='DATA ENTRY'!CK1132),'DATA ENTRY'!X1132,""))))</f>
        <v/>
      </c>
      <c r="P1133" s="3" t="str">
        <f>IF('DATA ENTRY'!CK1132="","",IF('DATA ENTRY'!G1132="","",IF($D$4="All Post",'DATA ENTRY'!G1132,IF(AND($D$4='DATA ENTRY'!CK1132),'DATA ENTRY'!G1132,""))))</f>
        <v/>
      </c>
      <c r="S1133">
        <f t="shared" si="275"/>
        <v>0</v>
      </c>
      <c r="T1133" t="str">
        <f t="shared" si="276"/>
        <v/>
      </c>
      <c r="BZ1133" t="str">
        <f t="shared" si="277"/>
        <v/>
      </c>
      <c r="CA1133" t="str">
        <f t="shared" si="278"/>
        <v/>
      </c>
      <c r="CB1133" s="224">
        <v>1127</v>
      </c>
      <c r="CC1133" s="3" t="str">
        <f>IF('DATA ENTRY'!CK1132="","",IF('DATA ENTRY'!B1132="","",IF(AND($CD$4='DATA ENTRY'!CK1132,$CG$4='DATA ENTRY'!D1132),'DATA ENTRY'!B1132,"")))</f>
        <v/>
      </c>
      <c r="CD1133" s="3" t="str">
        <f>IF('DATA ENTRY'!CK1132="","",IF('DATA ENTRY'!C1132="","",IF(AND($CD$4='DATA ENTRY'!CK1132,$CG$4='DATA ENTRY'!D1132),'DATA ENTRY'!C1132,"")))</f>
        <v/>
      </c>
      <c r="CE1133" s="4" t="str">
        <f>IF('DATA ENTRY'!CK1132="","",IF('DATA ENTRY'!I1132="","",IF(AND($CD$4='DATA ENTRY'!CK1132,$CG$4='DATA ENTRY'!D1132),'DATA ENTRY'!I1132,"")))</f>
        <v/>
      </c>
      <c r="CF1133" s="4" t="str">
        <f>IF('DATA ENTRY'!CK1132="","",IF('DATA ENTRY'!CK1132="","",IF(AND($CD$4='DATA ENTRY'!CK1132,$CG$4='DATA ENTRY'!D1132),'DATA ENTRY'!CK1132,"")))</f>
        <v/>
      </c>
      <c r="CG1133" s="3" t="str">
        <f>IF('DATA ENTRY'!CK1132="","",IF('DATA ENTRY'!N1132="","",IF(AND($CD$4='DATA ENTRY'!CK1132,$CG$4='DATA ENTRY'!D1132),'DATA ENTRY'!N1132,"")))</f>
        <v/>
      </c>
      <c r="CH1133" s="107" t="str">
        <f>IF('DATA ENTRY'!CK1132="","",IF('DATA ENTRY'!O1132="","",IF(AND($CD$4='DATA ENTRY'!CK1132,$CG$4='DATA ENTRY'!D1132),'DATA ENTRY'!O1132,"")))</f>
        <v/>
      </c>
      <c r="CI1133" s="3" t="str">
        <f>IF('DATA ENTRY'!CK1132="","",IF('DATA ENTRY'!P1132="","",IF(AND($CD$4='DATA ENTRY'!CK1132,$CG$4='DATA ENTRY'!D1132),'DATA ENTRY'!P1132,"")))</f>
        <v/>
      </c>
      <c r="CJ1133" s="107" t="str">
        <f>IF('DATA ENTRY'!CK1132="","",IF('DATA ENTRY'!Q1132="","",IF(AND($CD$4='DATA ENTRY'!CK1132,$CG$4='DATA ENTRY'!D1132),'DATA ENTRY'!Q1132,"")))</f>
        <v/>
      </c>
      <c r="CK1133" s="3" t="str">
        <f>IF('DATA ENTRY'!CK1132="","",IF('DATA ENTRY'!R1132="","",IF(AND($CD$4='DATA ENTRY'!CK1132,$CG$4='DATA ENTRY'!D1132),'DATA ENTRY'!R1132,"")))</f>
        <v/>
      </c>
      <c r="CL1133" s="3" t="str">
        <f>IF('DATA ENTRY'!CK1132="","",IF('DATA ENTRY'!S1132="","",IF(AND($CD$4='DATA ENTRY'!CK1132,$CG$4='DATA ENTRY'!D1132),'DATA ENTRY'!S1132,"")))</f>
        <v/>
      </c>
      <c r="CM1133" s="3" t="str">
        <f>IF('DATA ENTRY'!CK1132="","",IF('DATA ENTRY'!E1132="","",IF(AND($CD$4='DATA ENTRY'!CK1132,$CG$4='DATA ENTRY'!D1132),'DATA ENTRY'!E1132,"")))</f>
        <v/>
      </c>
      <c r="CN1133" s="3" t="str">
        <f>IF('DATA ENTRY'!CK1132="","",IF('DATA ENTRY'!W1132="","",IF(AND($CD$4='DATA ENTRY'!CK1132,$CG$4='DATA ENTRY'!D1132),'DATA ENTRY'!W1132,"")))</f>
        <v/>
      </c>
      <c r="CO1133" s="3" t="str">
        <f>IF('DATA ENTRY'!CK1132="","",IF('DATA ENTRY'!X1132="","",IF(AND($CD$4='DATA ENTRY'!CK1132,$CG$4='DATA ENTRY'!D1132),'DATA ENTRY'!X1132,"")))</f>
        <v/>
      </c>
      <c r="CP1133" s="108" t="str">
        <f t="shared" si="279"/>
        <v/>
      </c>
      <c r="CQ1133" s="108" t="str">
        <f>IF('DATA ENTRY'!CK1132="","",IF('DATA ENTRY'!G1132="","",IF(AND($CD$4='DATA ENTRY'!CK1132,$CG$4='DATA ENTRY'!D1132),'DATA ENTRY'!G1132,"")))</f>
        <v/>
      </c>
      <c r="CR1133" s="230" t="str">
        <f>IF('DATA ENTRY'!CK1132="","",IF('DATA ENTRY'!D1132="","",IF(AND($CD$4='DATA ENTRY'!CK1132,$CG$4='DATA ENTRY'!D1132),'DATA ENTRY'!D1132,"")))</f>
        <v/>
      </c>
      <c r="CS1133">
        <f t="shared" si="280"/>
        <v>0</v>
      </c>
      <c r="CT1133">
        <f t="shared" si="281"/>
        <v>0</v>
      </c>
      <c r="CV1133" s="139"/>
      <c r="CX1133">
        <f t="shared" si="282"/>
        <v>0</v>
      </c>
      <c r="DB1133" t="str">
        <f t="shared" si="289"/>
        <v/>
      </c>
      <c r="DC1133" t="str">
        <f t="shared" si="290"/>
        <v/>
      </c>
      <c r="DD1133" s="224">
        <v>1127</v>
      </c>
      <c r="DE1133" s="3" t="str">
        <f>IF('DATA ENTRY'!CK1132="","",IF('DATA ENTRY'!B1132="","",IF(AND($DF$4='DATA ENTRY'!D1132),'DATA ENTRY'!B1132,"")))</f>
        <v/>
      </c>
      <c r="DF1133" s="3" t="str">
        <f>IF('DATA ENTRY'!CK1132="","",IF('DATA ENTRY'!C1132="","",IF(AND($DF$4='DATA ENTRY'!D1132),'DATA ENTRY'!C1132,"")))</f>
        <v/>
      </c>
      <c r="DG1133" s="4" t="str">
        <f>IF('DATA ENTRY'!CK1132="","",IF('DATA ENTRY'!I1132="","",IF(AND($DF$4='DATA ENTRY'!D1132),'DATA ENTRY'!I1132,"")))</f>
        <v/>
      </c>
      <c r="DH1133" s="4" t="str">
        <f>IF('DATA ENTRY'!CK1132="","",IF('DATA ENTRY'!CK1132="","",IF(AND($DF$4='DATA ENTRY'!D1132),'DATA ENTRY'!CK1132,"")))</f>
        <v/>
      </c>
      <c r="DI1133" s="3" t="str">
        <f>IF('DATA ENTRY'!CK1132="","",IF('DATA ENTRY'!N1132="","",IF(AND($DF$4='DATA ENTRY'!D1132),'DATA ENTRY'!N1132,"")))</f>
        <v/>
      </c>
      <c r="DJ1133" s="107" t="str">
        <f>IF('DATA ENTRY'!CK1132="","",IF('DATA ENTRY'!O1132="","",IF(AND($DF$4='DATA ENTRY'!D1132),'DATA ENTRY'!O1132,"")))</f>
        <v/>
      </c>
      <c r="DK1133" s="3" t="str">
        <f>IF('DATA ENTRY'!CK1132="","",IF('DATA ENTRY'!P1132="","",IF(AND($DF$4='DATA ENTRY'!D1132),'DATA ENTRY'!P1132,"")))</f>
        <v/>
      </c>
      <c r="DL1133" s="107" t="str">
        <f>IF('DATA ENTRY'!CK1132="","",IF('DATA ENTRY'!Q1132="","",IF(AND($DF$4='DATA ENTRY'!D1132),'DATA ENTRY'!Q1132,"")))</f>
        <v/>
      </c>
      <c r="DM1133" s="3" t="str">
        <f>IF('DATA ENTRY'!CK1132="","",IF('DATA ENTRY'!R1132="","",IF(AND($DF$4='DATA ENTRY'!D1132),'DATA ENTRY'!R1132,"")))</f>
        <v/>
      </c>
      <c r="DN1133" s="107" t="str">
        <f>IF('DATA ENTRY'!CK1132="","",IF('DATA ENTRY'!S1132="","",IF(AND($DF$4='DATA ENTRY'!D1132),'DATA ENTRY'!S1132,"")))</f>
        <v/>
      </c>
      <c r="DO1133" s="3" t="str">
        <f>IF('DATA ENTRY'!CK1132="","",IF('DATA ENTRY'!E1132="","",IF(AND($DF$4='DATA ENTRY'!D1132),'DATA ENTRY'!E1132,"")))</f>
        <v/>
      </c>
      <c r="DP1133" s="3" t="str">
        <f>IF('DATA ENTRY'!CK1132="","",IF('DATA ENTRY'!D1132="","",IF(AND($DF$4='DATA ENTRY'!D1132),'DATA ENTRY'!D1132,"")))</f>
        <v/>
      </c>
      <c r="DQ1133" s="3" t="str">
        <f>IF('DATA ENTRY'!CK1132="","",IF('DATA ENTRY'!W1132="","",IF(AND($DF$4='DATA ENTRY'!D1132),'DATA ENTRY'!W1132,"")))</f>
        <v/>
      </c>
      <c r="DR1133" s="3" t="str">
        <f>IF('DATA ENTRY'!CK1132="","",IF('DATA ENTRY'!X1132="","",IF(AND($DF$4='DATA ENTRY'!D1132),'DATA ENTRY'!X1132,"")))</f>
        <v/>
      </c>
      <c r="DS1133" s="108" t="str">
        <f t="shared" si="283"/>
        <v/>
      </c>
      <c r="DT1133" s="108" t="str">
        <f>IF('DATA ENTRY'!CK1132="","",IF('DATA ENTRY'!D1132="","",IF(AND($DF$4='DATA ENTRY'!D1132),'DATA ENTRY'!G1132,"")))</f>
        <v/>
      </c>
      <c r="DY1133">
        <f t="shared" si="284"/>
        <v>0</v>
      </c>
      <c r="EB1133" t="str">
        <f t="shared" si="285"/>
        <v/>
      </c>
      <c r="EC1133" t="str">
        <f t="shared" si="286"/>
        <v/>
      </c>
      <c r="ED1133" s="224">
        <v>1127</v>
      </c>
      <c r="EE1133" s="3" t="str">
        <f>IF('DATA ENTRY'!CK1132="","",IF('DATA ENTRY'!B1132="","",IF(AND($EF$4='DATA ENTRY'!G1132,$EH$4='DATA ENTRY'!F1132),'DATA ENTRY'!B1132,"")))</f>
        <v/>
      </c>
      <c r="EF1133" s="3" t="str">
        <f>IF('DATA ENTRY'!CK1132="","",IF('DATA ENTRY'!C1132="","",IF(AND($EF$4='DATA ENTRY'!G1132,$EH$4='DATA ENTRY'!F1132),'DATA ENTRY'!C1132,"")))</f>
        <v/>
      </c>
      <c r="EG1133" s="4" t="str">
        <f>IF('DATA ENTRY'!CK1132="","",IF('DATA ENTRY'!I1132="","",IF(AND($EF$4='DATA ENTRY'!G1132,$EH$4='DATA ENTRY'!F1132),'DATA ENTRY'!I1132,"")))</f>
        <v/>
      </c>
      <c r="EH1133" s="4" t="str">
        <f>IF('DATA ENTRY'!CK1132="","",IF('DATA ENTRY'!CK1132="","",IF(AND($EF$4='DATA ENTRY'!G1132,$EH$4='DATA ENTRY'!F1132),'DATA ENTRY'!CK1132,"")))</f>
        <v/>
      </c>
      <c r="EI1133" s="3" t="str">
        <f>IF('DATA ENTRY'!CK1132="","",IF('DATA ENTRY'!N1132="","",IF(AND($EF$4='DATA ENTRY'!G1132,$EH$4='DATA ENTRY'!F1132),'DATA ENTRY'!N1132,"")))</f>
        <v/>
      </c>
      <c r="EJ1133" s="107" t="str">
        <f>IF('DATA ENTRY'!CK1132="","",IF('DATA ENTRY'!O1132="","",IF(AND($EF$4='DATA ENTRY'!G1132,$EH$4='DATA ENTRY'!F1132),'DATA ENTRY'!O1132,"")))</f>
        <v/>
      </c>
      <c r="EK1133" s="3" t="str">
        <f>IF('DATA ENTRY'!CK1132="","",IF('DATA ENTRY'!P1132="","",IF(AND($EF$4='DATA ENTRY'!G1132,$EH$4='DATA ENTRY'!F1132),'DATA ENTRY'!P1132,"")))</f>
        <v/>
      </c>
      <c r="EL1133" s="107" t="str">
        <f>IF('DATA ENTRY'!CK1132="","",IF('DATA ENTRY'!Q1132="","",IF(AND($EF$4='DATA ENTRY'!G1132,$EH$4='DATA ENTRY'!F1132),'DATA ENTRY'!Q1132,"")))</f>
        <v/>
      </c>
      <c r="EM1133" s="3" t="str">
        <f>IF('DATA ENTRY'!CK1132="","",IF('DATA ENTRY'!R1132="","",IF(AND($EF$4='DATA ENTRY'!G1132,$EH$4='DATA ENTRY'!F1132),'DATA ENTRY'!R1132,"")))</f>
        <v/>
      </c>
      <c r="EN1133" s="107" t="str">
        <f>IF('DATA ENTRY'!CK1132="","",IF('DATA ENTRY'!S1132="","",IF(AND($EF$4='DATA ENTRY'!G1132,$EH$4='DATA ENTRY'!F1132),'DATA ENTRY'!S1132,"")))</f>
        <v/>
      </c>
      <c r="EO1133" s="3" t="str">
        <f>IF('DATA ENTRY'!CK1132="","",IF('DATA ENTRY'!E1132="","",IF(AND($EF$4='DATA ENTRY'!G1132,$EH$4='DATA ENTRY'!F1132),'DATA ENTRY'!E1132,"")))</f>
        <v/>
      </c>
      <c r="EP1133" s="3" t="str">
        <f>IF('DATA ENTRY'!CK1132="","",IF('DATA ENTRY'!D1132="","",IF(AND($EF$4='DATA ENTRY'!G1132,$EH$4='DATA ENTRY'!F1132),'DATA ENTRY'!D1132,"")))</f>
        <v/>
      </c>
      <c r="EQ1133" s="3" t="str">
        <f>IF('DATA ENTRY'!CK1132="","",IF('DATA ENTRY'!W1132="","",IF(AND($EF$4='DATA ENTRY'!G1132,$EH$4='DATA ENTRY'!F1132),'DATA ENTRY'!W1132,"")))</f>
        <v/>
      </c>
      <c r="ER1133" s="3" t="str">
        <f>IF('DATA ENTRY'!CK1132="","",IF('DATA ENTRY'!X1132="","",IF(AND($EF$4='DATA ENTRY'!G1132,$EH$4='DATA ENTRY'!F1132),'DATA ENTRY'!X1132,"")))</f>
        <v/>
      </c>
      <c r="ES1133" s="108" t="str">
        <f t="shared" si="287"/>
        <v/>
      </c>
      <c r="ET1133" s="108" t="str">
        <f>IF('DATA ENTRY'!CK1132="","",IF('DATA ENTRY'!D1132="","",IF(AND($EF$4='DATA ENTRY'!G1132,$EH$4='DATA ENTRY'!F1132),'DATA ENTRY'!G1132,"")))</f>
        <v/>
      </c>
      <c r="EY1133">
        <f t="shared" si="288"/>
        <v>0</v>
      </c>
    </row>
    <row r="1134" spans="1:155">
      <c r="A1134" t="str">
        <f>IF(S1134=0,"",1+(MAX($A$7:A1133)))</f>
        <v/>
      </c>
      <c r="B1134" s="224">
        <v>1128</v>
      </c>
      <c r="C1134" s="3" t="str">
        <f>IF('DATA ENTRY'!CK1133="","",IF('DATA ENTRY'!B1133="","",IF($D$4="All Post",'DATA ENTRY'!B1133,IF(AND($D$4='DATA ENTRY'!CK1133),'DATA ENTRY'!B1133,""))))</f>
        <v/>
      </c>
      <c r="D1134" s="3" t="str">
        <f>IF('DATA ENTRY'!CK1133="","",IF('DATA ENTRY'!C1133="","",IF($D$4="All Post",'DATA ENTRY'!C1133,IF(AND($D$4='DATA ENTRY'!CK1133),'DATA ENTRY'!C1133,""))))</f>
        <v/>
      </c>
      <c r="E1134" s="4" t="str">
        <f>IF('DATA ENTRY'!CK1133="","",IF('DATA ENTRY'!I1133="","",IF($D$4="All Post",'DATA ENTRY'!I1133,IF(AND($D$4='DATA ENTRY'!CK1133),'DATA ENTRY'!I1133,""))))</f>
        <v/>
      </c>
      <c r="F1134" s="4" t="str">
        <f>IF('DATA ENTRY'!CK1133="","",IF('DATA ENTRY'!CK1133="","",IF($D$4="All Post",'DATA ENTRY'!CK1133,IF(AND($D$4='DATA ENTRY'!CK1133),'DATA ENTRY'!CK1133,""))))</f>
        <v/>
      </c>
      <c r="G1134" s="3" t="str">
        <f>IF('DATA ENTRY'!CK1133="","",IF('DATA ENTRY'!N1133="","",IF($D$4="All Post",'DATA ENTRY'!N1133,IF(AND($D$4='DATA ENTRY'!CK1133),'DATA ENTRY'!N1133,""))))</f>
        <v/>
      </c>
      <c r="H1134" s="107" t="str">
        <f>IF('DATA ENTRY'!CK1133="","",IF('DATA ENTRY'!O1133="","",IF($D$4="All Post",'DATA ENTRY'!O1133,IF(AND($D$4='DATA ENTRY'!CK1133),'DATA ENTRY'!O1133,""))))</f>
        <v/>
      </c>
      <c r="I1134" s="3" t="str">
        <f>IF('DATA ENTRY'!CK1133="","",IF('DATA ENTRY'!P1133="","",IF($D$4="All Post",'DATA ENTRY'!P1133,IF(AND($D$4='DATA ENTRY'!CK1133),'DATA ENTRY'!P1133,""))))</f>
        <v/>
      </c>
      <c r="J1134" s="107" t="str">
        <f>IF('DATA ENTRY'!CK1133="","",IF('DATA ENTRY'!Q1133="","",IF($D$4="All Post",'DATA ENTRY'!Q1133,IF(AND($D$4='DATA ENTRY'!CK1133),'DATA ENTRY'!Q1133,""))))</f>
        <v/>
      </c>
      <c r="K1134" s="3" t="str">
        <f>IF('DATA ENTRY'!CK1133="","",IF('DATA ENTRY'!R1133="","",IF($D$4="All Post",'DATA ENTRY'!R1133,IF(AND($D$4='DATA ENTRY'!CK1133),'DATA ENTRY'!R1133,""))))</f>
        <v/>
      </c>
      <c r="L1134" s="3" t="str">
        <f>IF('DATA ENTRY'!CK1133="","",IF('DATA ENTRY'!S1133="","",IF($D$4="All Post",'DATA ENTRY'!S1133,IF(AND($D$4='DATA ENTRY'!CK1133),'DATA ENTRY'!S1133,""))))</f>
        <v/>
      </c>
      <c r="M1134" s="3" t="str">
        <f>IF('DATA ENTRY'!CK1133="","",IF('DATA ENTRY'!E1133="","",IF($D$4="All Post",'DATA ENTRY'!E1133,IF(AND($D$4='DATA ENTRY'!CK1133),'DATA ENTRY'!E1133,""))))</f>
        <v/>
      </c>
      <c r="N1134" s="3" t="str">
        <f>IF('DATA ENTRY'!CK1133="","",IF('DATA ENTRY'!W1133="","",IF($D$4="All Post",'DATA ENTRY'!W1133,IF(AND($D$4='DATA ENTRY'!CK1133),'DATA ENTRY'!W1133,""))))</f>
        <v/>
      </c>
      <c r="O1134" s="3" t="str">
        <f>IF('DATA ENTRY'!CK1133="","",IF('DATA ENTRY'!X1133="","",IF($D$4="All Post",'DATA ENTRY'!X1133,IF(AND($D$4='DATA ENTRY'!CK1133),'DATA ENTRY'!X1133,""))))</f>
        <v/>
      </c>
      <c r="P1134" s="3" t="str">
        <f>IF('DATA ENTRY'!CK1133="","",IF('DATA ENTRY'!G1133="","",IF($D$4="All Post",'DATA ENTRY'!G1133,IF(AND($D$4='DATA ENTRY'!CK1133),'DATA ENTRY'!G1133,""))))</f>
        <v/>
      </c>
      <c r="S1134">
        <f t="shared" si="275"/>
        <v>0</v>
      </c>
      <c r="T1134" t="str">
        <f t="shared" si="276"/>
        <v/>
      </c>
      <c r="BZ1134" t="str">
        <f t="shared" si="277"/>
        <v/>
      </c>
      <c r="CA1134" t="str">
        <f t="shared" si="278"/>
        <v/>
      </c>
      <c r="CB1134" s="224">
        <v>1128</v>
      </c>
      <c r="CC1134" s="3" t="str">
        <f>IF('DATA ENTRY'!CK1133="","",IF('DATA ENTRY'!B1133="","",IF(AND($CD$4='DATA ENTRY'!CK1133,$CG$4='DATA ENTRY'!D1133),'DATA ENTRY'!B1133,"")))</f>
        <v/>
      </c>
      <c r="CD1134" s="3" t="str">
        <f>IF('DATA ENTRY'!CK1133="","",IF('DATA ENTRY'!C1133="","",IF(AND($CD$4='DATA ENTRY'!CK1133,$CG$4='DATA ENTRY'!D1133),'DATA ENTRY'!C1133,"")))</f>
        <v/>
      </c>
      <c r="CE1134" s="4" t="str">
        <f>IF('DATA ENTRY'!CK1133="","",IF('DATA ENTRY'!I1133="","",IF(AND($CD$4='DATA ENTRY'!CK1133,$CG$4='DATA ENTRY'!D1133),'DATA ENTRY'!I1133,"")))</f>
        <v/>
      </c>
      <c r="CF1134" s="4" t="str">
        <f>IF('DATA ENTRY'!CK1133="","",IF('DATA ENTRY'!CK1133="","",IF(AND($CD$4='DATA ENTRY'!CK1133,$CG$4='DATA ENTRY'!D1133),'DATA ENTRY'!CK1133,"")))</f>
        <v/>
      </c>
      <c r="CG1134" s="3" t="str">
        <f>IF('DATA ENTRY'!CK1133="","",IF('DATA ENTRY'!N1133="","",IF(AND($CD$4='DATA ENTRY'!CK1133,$CG$4='DATA ENTRY'!D1133),'DATA ENTRY'!N1133,"")))</f>
        <v/>
      </c>
      <c r="CH1134" s="107" t="str">
        <f>IF('DATA ENTRY'!CK1133="","",IF('DATA ENTRY'!O1133="","",IF(AND($CD$4='DATA ENTRY'!CK1133,$CG$4='DATA ENTRY'!D1133),'DATA ENTRY'!O1133,"")))</f>
        <v/>
      </c>
      <c r="CI1134" s="3" t="str">
        <f>IF('DATA ENTRY'!CK1133="","",IF('DATA ENTRY'!P1133="","",IF(AND($CD$4='DATA ENTRY'!CK1133,$CG$4='DATA ENTRY'!D1133),'DATA ENTRY'!P1133,"")))</f>
        <v/>
      </c>
      <c r="CJ1134" s="107" t="str">
        <f>IF('DATA ENTRY'!CK1133="","",IF('DATA ENTRY'!Q1133="","",IF(AND($CD$4='DATA ENTRY'!CK1133,$CG$4='DATA ENTRY'!D1133),'DATA ENTRY'!Q1133,"")))</f>
        <v/>
      </c>
      <c r="CK1134" s="3" t="str">
        <f>IF('DATA ENTRY'!CK1133="","",IF('DATA ENTRY'!R1133="","",IF(AND($CD$4='DATA ENTRY'!CK1133,$CG$4='DATA ENTRY'!D1133),'DATA ENTRY'!R1133,"")))</f>
        <v/>
      </c>
      <c r="CL1134" s="3" t="str">
        <f>IF('DATA ENTRY'!CK1133="","",IF('DATA ENTRY'!S1133="","",IF(AND($CD$4='DATA ENTRY'!CK1133,$CG$4='DATA ENTRY'!D1133),'DATA ENTRY'!S1133,"")))</f>
        <v/>
      </c>
      <c r="CM1134" s="3" t="str">
        <f>IF('DATA ENTRY'!CK1133="","",IF('DATA ENTRY'!E1133="","",IF(AND($CD$4='DATA ENTRY'!CK1133,$CG$4='DATA ENTRY'!D1133),'DATA ENTRY'!E1133,"")))</f>
        <v/>
      </c>
      <c r="CN1134" s="3" t="str">
        <f>IF('DATA ENTRY'!CK1133="","",IF('DATA ENTRY'!W1133="","",IF(AND($CD$4='DATA ENTRY'!CK1133,$CG$4='DATA ENTRY'!D1133),'DATA ENTRY'!W1133,"")))</f>
        <v/>
      </c>
      <c r="CO1134" s="3" t="str">
        <f>IF('DATA ENTRY'!CK1133="","",IF('DATA ENTRY'!X1133="","",IF(AND($CD$4='DATA ENTRY'!CK1133,$CG$4='DATA ENTRY'!D1133),'DATA ENTRY'!X1133,"")))</f>
        <v/>
      </c>
      <c r="CP1134" s="108" t="str">
        <f t="shared" si="279"/>
        <v/>
      </c>
      <c r="CQ1134" s="108" t="str">
        <f>IF('DATA ENTRY'!CK1133="","",IF('DATA ENTRY'!G1133="","",IF(AND($CD$4='DATA ENTRY'!CK1133,$CG$4='DATA ENTRY'!D1133),'DATA ENTRY'!G1133,"")))</f>
        <v/>
      </c>
      <c r="CR1134" s="230" t="str">
        <f>IF('DATA ENTRY'!CK1133="","",IF('DATA ENTRY'!D1133="","",IF(AND($CD$4='DATA ENTRY'!CK1133,$CG$4='DATA ENTRY'!D1133),'DATA ENTRY'!D1133,"")))</f>
        <v/>
      </c>
      <c r="CS1134">
        <f t="shared" si="280"/>
        <v>0</v>
      </c>
      <c r="CT1134">
        <f t="shared" si="281"/>
        <v>0</v>
      </c>
      <c r="CV1134" s="139"/>
      <c r="CX1134">
        <f t="shared" si="282"/>
        <v>0</v>
      </c>
      <c r="DB1134" t="str">
        <f t="shared" si="289"/>
        <v/>
      </c>
      <c r="DC1134" t="str">
        <f t="shared" si="290"/>
        <v/>
      </c>
      <c r="DD1134" s="224">
        <v>1128</v>
      </c>
      <c r="DE1134" s="3" t="str">
        <f>IF('DATA ENTRY'!CK1133="","",IF('DATA ENTRY'!B1133="","",IF(AND($DF$4='DATA ENTRY'!D1133),'DATA ENTRY'!B1133,"")))</f>
        <v/>
      </c>
      <c r="DF1134" s="3" t="str">
        <f>IF('DATA ENTRY'!CK1133="","",IF('DATA ENTRY'!C1133="","",IF(AND($DF$4='DATA ENTRY'!D1133),'DATA ENTRY'!C1133,"")))</f>
        <v/>
      </c>
      <c r="DG1134" s="4" t="str">
        <f>IF('DATA ENTRY'!CK1133="","",IF('DATA ENTRY'!I1133="","",IF(AND($DF$4='DATA ENTRY'!D1133),'DATA ENTRY'!I1133,"")))</f>
        <v/>
      </c>
      <c r="DH1134" s="4" t="str">
        <f>IF('DATA ENTRY'!CK1133="","",IF('DATA ENTRY'!CK1133="","",IF(AND($DF$4='DATA ENTRY'!D1133),'DATA ENTRY'!CK1133,"")))</f>
        <v/>
      </c>
      <c r="DI1134" s="3" t="str">
        <f>IF('DATA ENTRY'!CK1133="","",IF('DATA ENTRY'!N1133="","",IF(AND($DF$4='DATA ENTRY'!D1133),'DATA ENTRY'!N1133,"")))</f>
        <v/>
      </c>
      <c r="DJ1134" s="107" t="str">
        <f>IF('DATA ENTRY'!CK1133="","",IF('DATA ENTRY'!O1133="","",IF(AND($DF$4='DATA ENTRY'!D1133),'DATA ENTRY'!O1133,"")))</f>
        <v/>
      </c>
      <c r="DK1134" s="3" t="str">
        <f>IF('DATA ENTRY'!CK1133="","",IF('DATA ENTRY'!P1133="","",IF(AND($DF$4='DATA ENTRY'!D1133),'DATA ENTRY'!P1133,"")))</f>
        <v/>
      </c>
      <c r="DL1134" s="107" t="str">
        <f>IF('DATA ENTRY'!CK1133="","",IF('DATA ENTRY'!Q1133="","",IF(AND($DF$4='DATA ENTRY'!D1133),'DATA ENTRY'!Q1133,"")))</f>
        <v/>
      </c>
      <c r="DM1134" s="3" t="str">
        <f>IF('DATA ENTRY'!CK1133="","",IF('DATA ENTRY'!R1133="","",IF(AND($DF$4='DATA ENTRY'!D1133),'DATA ENTRY'!R1133,"")))</f>
        <v/>
      </c>
      <c r="DN1134" s="107" t="str">
        <f>IF('DATA ENTRY'!CK1133="","",IF('DATA ENTRY'!S1133="","",IF(AND($DF$4='DATA ENTRY'!D1133),'DATA ENTRY'!S1133,"")))</f>
        <v/>
      </c>
      <c r="DO1134" s="3" t="str">
        <f>IF('DATA ENTRY'!CK1133="","",IF('DATA ENTRY'!E1133="","",IF(AND($DF$4='DATA ENTRY'!D1133),'DATA ENTRY'!E1133,"")))</f>
        <v/>
      </c>
      <c r="DP1134" s="3" t="str">
        <f>IF('DATA ENTRY'!CK1133="","",IF('DATA ENTRY'!D1133="","",IF(AND($DF$4='DATA ENTRY'!D1133),'DATA ENTRY'!D1133,"")))</f>
        <v/>
      </c>
      <c r="DQ1134" s="3" t="str">
        <f>IF('DATA ENTRY'!CK1133="","",IF('DATA ENTRY'!W1133="","",IF(AND($DF$4='DATA ENTRY'!D1133),'DATA ENTRY'!W1133,"")))</f>
        <v/>
      </c>
      <c r="DR1134" s="3" t="str">
        <f>IF('DATA ENTRY'!CK1133="","",IF('DATA ENTRY'!X1133="","",IF(AND($DF$4='DATA ENTRY'!D1133),'DATA ENTRY'!X1133,"")))</f>
        <v/>
      </c>
      <c r="DS1134" s="108" t="str">
        <f t="shared" si="283"/>
        <v/>
      </c>
      <c r="DT1134" s="108" t="str">
        <f>IF('DATA ENTRY'!CK1133="","",IF('DATA ENTRY'!D1133="","",IF(AND($DF$4='DATA ENTRY'!D1133),'DATA ENTRY'!G1133,"")))</f>
        <v/>
      </c>
      <c r="DY1134">
        <f t="shared" si="284"/>
        <v>0</v>
      </c>
      <c r="EB1134" t="str">
        <f t="shared" si="285"/>
        <v/>
      </c>
      <c r="EC1134" t="str">
        <f t="shared" si="286"/>
        <v/>
      </c>
      <c r="ED1134" s="224">
        <v>1128</v>
      </c>
      <c r="EE1134" s="3" t="str">
        <f>IF('DATA ENTRY'!CK1133="","",IF('DATA ENTRY'!B1133="","",IF(AND($EF$4='DATA ENTRY'!G1133,$EH$4='DATA ENTRY'!F1133),'DATA ENTRY'!B1133,"")))</f>
        <v/>
      </c>
      <c r="EF1134" s="3" t="str">
        <f>IF('DATA ENTRY'!CK1133="","",IF('DATA ENTRY'!C1133="","",IF(AND($EF$4='DATA ENTRY'!G1133,$EH$4='DATA ENTRY'!F1133),'DATA ENTRY'!C1133,"")))</f>
        <v/>
      </c>
      <c r="EG1134" s="4" t="str">
        <f>IF('DATA ENTRY'!CK1133="","",IF('DATA ENTRY'!I1133="","",IF(AND($EF$4='DATA ENTRY'!G1133,$EH$4='DATA ENTRY'!F1133),'DATA ENTRY'!I1133,"")))</f>
        <v/>
      </c>
      <c r="EH1134" s="4" t="str">
        <f>IF('DATA ENTRY'!CK1133="","",IF('DATA ENTRY'!CK1133="","",IF(AND($EF$4='DATA ENTRY'!G1133,$EH$4='DATA ENTRY'!F1133),'DATA ENTRY'!CK1133,"")))</f>
        <v/>
      </c>
      <c r="EI1134" s="3" t="str">
        <f>IF('DATA ENTRY'!CK1133="","",IF('DATA ENTRY'!N1133="","",IF(AND($EF$4='DATA ENTRY'!G1133,$EH$4='DATA ENTRY'!F1133),'DATA ENTRY'!N1133,"")))</f>
        <v/>
      </c>
      <c r="EJ1134" s="107" t="str">
        <f>IF('DATA ENTRY'!CK1133="","",IF('DATA ENTRY'!O1133="","",IF(AND($EF$4='DATA ENTRY'!G1133,$EH$4='DATA ENTRY'!F1133),'DATA ENTRY'!O1133,"")))</f>
        <v/>
      </c>
      <c r="EK1134" s="3" t="str">
        <f>IF('DATA ENTRY'!CK1133="","",IF('DATA ENTRY'!P1133="","",IF(AND($EF$4='DATA ENTRY'!G1133,$EH$4='DATA ENTRY'!F1133),'DATA ENTRY'!P1133,"")))</f>
        <v/>
      </c>
      <c r="EL1134" s="107" t="str">
        <f>IF('DATA ENTRY'!CK1133="","",IF('DATA ENTRY'!Q1133="","",IF(AND($EF$4='DATA ENTRY'!G1133,$EH$4='DATA ENTRY'!F1133),'DATA ENTRY'!Q1133,"")))</f>
        <v/>
      </c>
      <c r="EM1134" s="3" t="str">
        <f>IF('DATA ENTRY'!CK1133="","",IF('DATA ENTRY'!R1133="","",IF(AND($EF$4='DATA ENTRY'!G1133,$EH$4='DATA ENTRY'!F1133),'DATA ENTRY'!R1133,"")))</f>
        <v/>
      </c>
      <c r="EN1134" s="107" t="str">
        <f>IF('DATA ENTRY'!CK1133="","",IF('DATA ENTRY'!S1133="","",IF(AND($EF$4='DATA ENTRY'!G1133,$EH$4='DATA ENTRY'!F1133),'DATA ENTRY'!S1133,"")))</f>
        <v/>
      </c>
      <c r="EO1134" s="3" t="str">
        <f>IF('DATA ENTRY'!CK1133="","",IF('DATA ENTRY'!E1133="","",IF(AND($EF$4='DATA ENTRY'!G1133,$EH$4='DATA ENTRY'!F1133),'DATA ENTRY'!E1133,"")))</f>
        <v/>
      </c>
      <c r="EP1134" s="3" t="str">
        <f>IF('DATA ENTRY'!CK1133="","",IF('DATA ENTRY'!D1133="","",IF(AND($EF$4='DATA ENTRY'!G1133,$EH$4='DATA ENTRY'!F1133),'DATA ENTRY'!D1133,"")))</f>
        <v/>
      </c>
      <c r="EQ1134" s="3" t="str">
        <f>IF('DATA ENTRY'!CK1133="","",IF('DATA ENTRY'!W1133="","",IF(AND($EF$4='DATA ENTRY'!G1133,$EH$4='DATA ENTRY'!F1133),'DATA ENTRY'!W1133,"")))</f>
        <v/>
      </c>
      <c r="ER1134" s="3" t="str">
        <f>IF('DATA ENTRY'!CK1133="","",IF('DATA ENTRY'!X1133="","",IF(AND($EF$4='DATA ENTRY'!G1133,$EH$4='DATA ENTRY'!F1133),'DATA ENTRY'!X1133,"")))</f>
        <v/>
      </c>
      <c r="ES1134" s="108" t="str">
        <f t="shared" si="287"/>
        <v/>
      </c>
      <c r="ET1134" s="108" t="str">
        <f>IF('DATA ENTRY'!CK1133="","",IF('DATA ENTRY'!D1133="","",IF(AND($EF$4='DATA ENTRY'!G1133,$EH$4='DATA ENTRY'!F1133),'DATA ENTRY'!G1133,"")))</f>
        <v/>
      </c>
      <c r="EY1134">
        <f t="shared" si="288"/>
        <v>0</v>
      </c>
    </row>
    <row r="1135" spans="1:155">
      <c r="A1135" t="str">
        <f>IF(S1135=0,"",1+(MAX($A$7:A1134)))</f>
        <v/>
      </c>
      <c r="B1135" s="224">
        <v>1129</v>
      </c>
      <c r="C1135" s="3" t="str">
        <f>IF('DATA ENTRY'!CK1134="","",IF('DATA ENTRY'!B1134="","",IF($D$4="All Post",'DATA ENTRY'!B1134,IF(AND($D$4='DATA ENTRY'!CK1134),'DATA ENTRY'!B1134,""))))</f>
        <v/>
      </c>
      <c r="D1135" s="3" t="str">
        <f>IF('DATA ENTRY'!CK1134="","",IF('DATA ENTRY'!C1134="","",IF($D$4="All Post",'DATA ENTRY'!C1134,IF(AND($D$4='DATA ENTRY'!CK1134),'DATA ENTRY'!C1134,""))))</f>
        <v/>
      </c>
      <c r="E1135" s="4" t="str">
        <f>IF('DATA ENTRY'!CK1134="","",IF('DATA ENTRY'!I1134="","",IF($D$4="All Post",'DATA ENTRY'!I1134,IF(AND($D$4='DATA ENTRY'!CK1134),'DATA ENTRY'!I1134,""))))</f>
        <v/>
      </c>
      <c r="F1135" s="4" t="str">
        <f>IF('DATA ENTRY'!CK1134="","",IF('DATA ENTRY'!CK1134="","",IF($D$4="All Post",'DATA ENTRY'!CK1134,IF(AND($D$4='DATA ENTRY'!CK1134),'DATA ENTRY'!CK1134,""))))</f>
        <v/>
      </c>
      <c r="G1135" s="3" t="str">
        <f>IF('DATA ENTRY'!CK1134="","",IF('DATA ENTRY'!N1134="","",IF($D$4="All Post",'DATA ENTRY'!N1134,IF(AND($D$4='DATA ENTRY'!CK1134),'DATA ENTRY'!N1134,""))))</f>
        <v/>
      </c>
      <c r="H1135" s="107" t="str">
        <f>IF('DATA ENTRY'!CK1134="","",IF('DATA ENTRY'!O1134="","",IF($D$4="All Post",'DATA ENTRY'!O1134,IF(AND($D$4='DATA ENTRY'!CK1134),'DATA ENTRY'!O1134,""))))</f>
        <v/>
      </c>
      <c r="I1135" s="3" t="str">
        <f>IF('DATA ENTRY'!CK1134="","",IF('DATA ENTRY'!P1134="","",IF($D$4="All Post",'DATA ENTRY'!P1134,IF(AND($D$4='DATA ENTRY'!CK1134),'DATA ENTRY'!P1134,""))))</f>
        <v/>
      </c>
      <c r="J1135" s="107" t="str">
        <f>IF('DATA ENTRY'!CK1134="","",IF('DATA ENTRY'!Q1134="","",IF($D$4="All Post",'DATA ENTRY'!Q1134,IF(AND($D$4='DATA ENTRY'!CK1134),'DATA ENTRY'!Q1134,""))))</f>
        <v/>
      </c>
      <c r="K1135" s="3" t="str">
        <f>IF('DATA ENTRY'!CK1134="","",IF('DATA ENTRY'!R1134="","",IF($D$4="All Post",'DATA ENTRY'!R1134,IF(AND($D$4='DATA ENTRY'!CK1134),'DATA ENTRY'!R1134,""))))</f>
        <v/>
      </c>
      <c r="L1135" s="3" t="str">
        <f>IF('DATA ENTRY'!CK1134="","",IF('DATA ENTRY'!S1134="","",IF($D$4="All Post",'DATA ENTRY'!S1134,IF(AND($D$4='DATA ENTRY'!CK1134),'DATA ENTRY'!S1134,""))))</f>
        <v/>
      </c>
      <c r="M1135" s="3" t="str">
        <f>IF('DATA ENTRY'!CK1134="","",IF('DATA ENTRY'!E1134="","",IF($D$4="All Post",'DATA ENTRY'!E1134,IF(AND($D$4='DATA ENTRY'!CK1134),'DATA ENTRY'!E1134,""))))</f>
        <v/>
      </c>
      <c r="N1135" s="3" t="str">
        <f>IF('DATA ENTRY'!CK1134="","",IF('DATA ENTRY'!W1134="","",IF($D$4="All Post",'DATA ENTRY'!W1134,IF(AND($D$4='DATA ENTRY'!CK1134),'DATA ENTRY'!W1134,""))))</f>
        <v/>
      </c>
      <c r="O1135" s="3" t="str">
        <f>IF('DATA ENTRY'!CK1134="","",IF('DATA ENTRY'!X1134="","",IF($D$4="All Post",'DATA ENTRY'!X1134,IF(AND($D$4='DATA ENTRY'!CK1134),'DATA ENTRY'!X1134,""))))</f>
        <v/>
      </c>
      <c r="P1135" s="3" t="str">
        <f>IF('DATA ENTRY'!CK1134="","",IF('DATA ENTRY'!G1134="","",IF($D$4="All Post",'DATA ENTRY'!G1134,IF(AND($D$4='DATA ENTRY'!CK1134),'DATA ENTRY'!G1134,""))))</f>
        <v/>
      </c>
      <c r="S1135">
        <f t="shared" si="275"/>
        <v>0</v>
      </c>
      <c r="T1135" t="str">
        <f t="shared" si="276"/>
        <v/>
      </c>
      <c r="BZ1135" t="str">
        <f t="shared" si="277"/>
        <v/>
      </c>
      <c r="CA1135" t="str">
        <f t="shared" si="278"/>
        <v/>
      </c>
      <c r="CB1135" s="224">
        <v>1129</v>
      </c>
      <c r="CC1135" s="3" t="str">
        <f>IF('DATA ENTRY'!CK1134="","",IF('DATA ENTRY'!B1134="","",IF(AND($CD$4='DATA ENTRY'!CK1134,$CG$4='DATA ENTRY'!D1134),'DATA ENTRY'!B1134,"")))</f>
        <v/>
      </c>
      <c r="CD1135" s="3" t="str">
        <f>IF('DATA ENTRY'!CK1134="","",IF('DATA ENTRY'!C1134="","",IF(AND($CD$4='DATA ENTRY'!CK1134,$CG$4='DATA ENTRY'!D1134),'DATA ENTRY'!C1134,"")))</f>
        <v/>
      </c>
      <c r="CE1135" s="4" t="str">
        <f>IF('DATA ENTRY'!CK1134="","",IF('DATA ENTRY'!I1134="","",IF(AND($CD$4='DATA ENTRY'!CK1134,$CG$4='DATA ENTRY'!D1134),'DATA ENTRY'!I1134,"")))</f>
        <v/>
      </c>
      <c r="CF1135" s="4" t="str">
        <f>IF('DATA ENTRY'!CK1134="","",IF('DATA ENTRY'!CK1134="","",IF(AND($CD$4='DATA ENTRY'!CK1134,$CG$4='DATA ENTRY'!D1134),'DATA ENTRY'!CK1134,"")))</f>
        <v/>
      </c>
      <c r="CG1135" s="3" t="str">
        <f>IF('DATA ENTRY'!CK1134="","",IF('DATA ENTRY'!N1134="","",IF(AND($CD$4='DATA ENTRY'!CK1134,$CG$4='DATA ENTRY'!D1134),'DATA ENTRY'!N1134,"")))</f>
        <v/>
      </c>
      <c r="CH1135" s="107" t="str">
        <f>IF('DATA ENTRY'!CK1134="","",IF('DATA ENTRY'!O1134="","",IF(AND($CD$4='DATA ENTRY'!CK1134,$CG$4='DATA ENTRY'!D1134),'DATA ENTRY'!O1134,"")))</f>
        <v/>
      </c>
      <c r="CI1135" s="3" t="str">
        <f>IF('DATA ENTRY'!CK1134="","",IF('DATA ENTRY'!P1134="","",IF(AND($CD$4='DATA ENTRY'!CK1134,$CG$4='DATA ENTRY'!D1134),'DATA ENTRY'!P1134,"")))</f>
        <v/>
      </c>
      <c r="CJ1135" s="107" t="str">
        <f>IF('DATA ENTRY'!CK1134="","",IF('DATA ENTRY'!Q1134="","",IF(AND($CD$4='DATA ENTRY'!CK1134,$CG$4='DATA ENTRY'!D1134),'DATA ENTRY'!Q1134,"")))</f>
        <v/>
      </c>
      <c r="CK1135" s="3" t="str">
        <f>IF('DATA ENTRY'!CK1134="","",IF('DATA ENTRY'!R1134="","",IF(AND($CD$4='DATA ENTRY'!CK1134,$CG$4='DATA ENTRY'!D1134),'DATA ENTRY'!R1134,"")))</f>
        <v/>
      </c>
      <c r="CL1135" s="3" t="str">
        <f>IF('DATA ENTRY'!CK1134="","",IF('DATA ENTRY'!S1134="","",IF(AND($CD$4='DATA ENTRY'!CK1134,$CG$4='DATA ENTRY'!D1134),'DATA ENTRY'!S1134,"")))</f>
        <v/>
      </c>
      <c r="CM1135" s="3" t="str">
        <f>IF('DATA ENTRY'!CK1134="","",IF('DATA ENTRY'!E1134="","",IF(AND($CD$4='DATA ENTRY'!CK1134,$CG$4='DATA ENTRY'!D1134),'DATA ENTRY'!E1134,"")))</f>
        <v/>
      </c>
      <c r="CN1135" s="3" t="str">
        <f>IF('DATA ENTRY'!CK1134="","",IF('DATA ENTRY'!W1134="","",IF(AND($CD$4='DATA ENTRY'!CK1134,$CG$4='DATA ENTRY'!D1134),'DATA ENTRY'!W1134,"")))</f>
        <v/>
      </c>
      <c r="CO1135" s="3" t="str">
        <f>IF('DATA ENTRY'!CK1134="","",IF('DATA ENTRY'!X1134="","",IF(AND($CD$4='DATA ENTRY'!CK1134,$CG$4='DATA ENTRY'!D1134),'DATA ENTRY'!X1134,"")))</f>
        <v/>
      </c>
      <c r="CP1135" s="108" t="str">
        <f t="shared" si="279"/>
        <v/>
      </c>
      <c r="CQ1135" s="108" t="str">
        <f>IF('DATA ENTRY'!CK1134="","",IF('DATA ENTRY'!G1134="","",IF(AND($CD$4='DATA ENTRY'!CK1134,$CG$4='DATA ENTRY'!D1134),'DATA ENTRY'!G1134,"")))</f>
        <v/>
      </c>
      <c r="CR1135" s="230" t="str">
        <f>IF('DATA ENTRY'!CK1134="","",IF('DATA ENTRY'!D1134="","",IF(AND($CD$4='DATA ENTRY'!CK1134,$CG$4='DATA ENTRY'!D1134),'DATA ENTRY'!D1134,"")))</f>
        <v/>
      </c>
      <c r="CS1135">
        <f t="shared" si="280"/>
        <v>0</v>
      </c>
      <c r="CT1135">
        <f t="shared" si="281"/>
        <v>0</v>
      </c>
      <c r="CV1135" s="139"/>
      <c r="CX1135">
        <f t="shared" si="282"/>
        <v>0</v>
      </c>
      <c r="DB1135" t="str">
        <f t="shared" si="289"/>
        <v/>
      </c>
      <c r="DC1135" t="str">
        <f t="shared" si="290"/>
        <v/>
      </c>
      <c r="DD1135" s="224">
        <v>1129</v>
      </c>
      <c r="DE1135" s="3" t="str">
        <f>IF('DATA ENTRY'!CK1134="","",IF('DATA ENTRY'!B1134="","",IF(AND($DF$4='DATA ENTRY'!D1134),'DATA ENTRY'!B1134,"")))</f>
        <v/>
      </c>
      <c r="DF1135" s="3" t="str">
        <f>IF('DATA ENTRY'!CK1134="","",IF('DATA ENTRY'!C1134="","",IF(AND($DF$4='DATA ENTRY'!D1134),'DATA ENTRY'!C1134,"")))</f>
        <v/>
      </c>
      <c r="DG1135" s="4" t="str">
        <f>IF('DATA ENTRY'!CK1134="","",IF('DATA ENTRY'!I1134="","",IF(AND($DF$4='DATA ENTRY'!D1134),'DATA ENTRY'!I1134,"")))</f>
        <v/>
      </c>
      <c r="DH1135" s="4" t="str">
        <f>IF('DATA ENTRY'!CK1134="","",IF('DATA ENTRY'!CK1134="","",IF(AND($DF$4='DATA ENTRY'!D1134),'DATA ENTRY'!CK1134,"")))</f>
        <v/>
      </c>
      <c r="DI1135" s="3" t="str">
        <f>IF('DATA ENTRY'!CK1134="","",IF('DATA ENTRY'!N1134="","",IF(AND($DF$4='DATA ENTRY'!D1134),'DATA ENTRY'!N1134,"")))</f>
        <v/>
      </c>
      <c r="DJ1135" s="107" t="str">
        <f>IF('DATA ENTRY'!CK1134="","",IF('DATA ENTRY'!O1134="","",IF(AND($DF$4='DATA ENTRY'!D1134),'DATA ENTRY'!O1134,"")))</f>
        <v/>
      </c>
      <c r="DK1135" s="3" t="str">
        <f>IF('DATA ENTRY'!CK1134="","",IF('DATA ENTRY'!P1134="","",IF(AND($DF$4='DATA ENTRY'!D1134),'DATA ENTRY'!P1134,"")))</f>
        <v/>
      </c>
      <c r="DL1135" s="107" t="str">
        <f>IF('DATA ENTRY'!CK1134="","",IF('DATA ENTRY'!Q1134="","",IF(AND($DF$4='DATA ENTRY'!D1134),'DATA ENTRY'!Q1134,"")))</f>
        <v/>
      </c>
      <c r="DM1135" s="3" t="str">
        <f>IF('DATA ENTRY'!CK1134="","",IF('DATA ENTRY'!R1134="","",IF(AND($DF$4='DATA ENTRY'!D1134),'DATA ENTRY'!R1134,"")))</f>
        <v/>
      </c>
      <c r="DN1135" s="107" t="str">
        <f>IF('DATA ENTRY'!CK1134="","",IF('DATA ENTRY'!S1134="","",IF(AND($DF$4='DATA ENTRY'!D1134),'DATA ENTRY'!S1134,"")))</f>
        <v/>
      </c>
      <c r="DO1135" s="3" t="str">
        <f>IF('DATA ENTRY'!CK1134="","",IF('DATA ENTRY'!E1134="","",IF(AND($DF$4='DATA ENTRY'!D1134),'DATA ENTRY'!E1134,"")))</f>
        <v/>
      </c>
      <c r="DP1135" s="3" t="str">
        <f>IF('DATA ENTRY'!CK1134="","",IF('DATA ENTRY'!D1134="","",IF(AND($DF$4='DATA ENTRY'!D1134),'DATA ENTRY'!D1134,"")))</f>
        <v/>
      </c>
      <c r="DQ1135" s="3" t="str">
        <f>IF('DATA ENTRY'!CK1134="","",IF('DATA ENTRY'!W1134="","",IF(AND($DF$4='DATA ENTRY'!D1134),'DATA ENTRY'!W1134,"")))</f>
        <v/>
      </c>
      <c r="DR1135" s="3" t="str">
        <f>IF('DATA ENTRY'!CK1134="","",IF('DATA ENTRY'!X1134="","",IF(AND($DF$4='DATA ENTRY'!D1134),'DATA ENTRY'!X1134,"")))</f>
        <v/>
      </c>
      <c r="DS1135" s="108" t="str">
        <f t="shared" si="283"/>
        <v/>
      </c>
      <c r="DT1135" s="108" t="str">
        <f>IF('DATA ENTRY'!CK1134="","",IF('DATA ENTRY'!D1134="","",IF(AND($DF$4='DATA ENTRY'!D1134),'DATA ENTRY'!G1134,"")))</f>
        <v/>
      </c>
      <c r="DY1135">
        <f t="shared" si="284"/>
        <v>0</v>
      </c>
      <c r="EB1135" t="str">
        <f t="shared" si="285"/>
        <v/>
      </c>
      <c r="EC1135" t="str">
        <f t="shared" si="286"/>
        <v/>
      </c>
      <c r="ED1135" s="224">
        <v>1129</v>
      </c>
      <c r="EE1135" s="3" t="str">
        <f>IF('DATA ENTRY'!CK1134="","",IF('DATA ENTRY'!B1134="","",IF(AND($EF$4='DATA ENTRY'!G1134,$EH$4='DATA ENTRY'!F1134),'DATA ENTRY'!B1134,"")))</f>
        <v/>
      </c>
      <c r="EF1135" s="3" t="str">
        <f>IF('DATA ENTRY'!CK1134="","",IF('DATA ENTRY'!C1134="","",IF(AND($EF$4='DATA ENTRY'!G1134,$EH$4='DATA ENTRY'!F1134),'DATA ENTRY'!C1134,"")))</f>
        <v/>
      </c>
      <c r="EG1135" s="4" t="str">
        <f>IF('DATA ENTRY'!CK1134="","",IF('DATA ENTRY'!I1134="","",IF(AND($EF$4='DATA ENTRY'!G1134,$EH$4='DATA ENTRY'!F1134),'DATA ENTRY'!I1134,"")))</f>
        <v/>
      </c>
      <c r="EH1135" s="4" t="str">
        <f>IF('DATA ENTRY'!CK1134="","",IF('DATA ENTRY'!CK1134="","",IF(AND($EF$4='DATA ENTRY'!G1134,$EH$4='DATA ENTRY'!F1134),'DATA ENTRY'!CK1134,"")))</f>
        <v/>
      </c>
      <c r="EI1135" s="3" t="str">
        <f>IF('DATA ENTRY'!CK1134="","",IF('DATA ENTRY'!N1134="","",IF(AND($EF$4='DATA ENTRY'!G1134,$EH$4='DATA ENTRY'!F1134),'DATA ENTRY'!N1134,"")))</f>
        <v/>
      </c>
      <c r="EJ1135" s="107" t="str">
        <f>IF('DATA ENTRY'!CK1134="","",IF('DATA ENTRY'!O1134="","",IF(AND($EF$4='DATA ENTRY'!G1134,$EH$4='DATA ENTRY'!F1134),'DATA ENTRY'!O1134,"")))</f>
        <v/>
      </c>
      <c r="EK1135" s="3" t="str">
        <f>IF('DATA ENTRY'!CK1134="","",IF('DATA ENTRY'!P1134="","",IF(AND($EF$4='DATA ENTRY'!G1134,$EH$4='DATA ENTRY'!F1134),'DATA ENTRY'!P1134,"")))</f>
        <v/>
      </c>
      <c r="EL1135" s="107" t="str">
        <f>IF('DATA ENTRY'!CK1134="","",IF('DATA ENTRY'!Q1134="","",IF(AND($EF$4='DATA ENTRY'!G1134,$EH$4='DATA ENTRY'!F1134),'DATA ENTRY'!Q1134,"")))</f>
        <v/>
      </c>
      <c r="EM1135" s="3" t="str">
        <f>IF('DATA ENTRY'!CK1134="","",IF('DATA ENTRY'!R1134="","",IF(AND($EF$4='DATA ENTRY'!G1134,$EH$4='DATA ENTRY'!F1134),'DATA ENTRY'!R1134,"")))</f>
        <v/>
      </c>
      <c r="EN1135" s="107" t="str">
        <f>IF('DATA ENTRY'!CK1134="","",IF('DATA ENTRY'!S1134="","",IF(AND($EF$4='DATA ENTRY'!G1134,$EH$4='DATA ENTRY'!F1134),'DATA ENTRY'!S1134,"")))</f>
        <v/>
      </c>
      <c r="EO1135" s="3" t="str">
        <f>IF('DATA ENTRY'!CK1134="","",IF('DATA ENTRY'!E1134="","",IF(AND($EF$4='DATA ENTRY'!G1134,$EH$4='DATA ENTRY'!F1134),'DATA ENTRY'!E1134,"")))</f>
        <v/>
      </c>
      <c r="EP1135" s="3" t="str">
        <f>IF('DATA ENTRY'!CK1134="","",IF('DATA ENTRY'!D1134="","",IF(AND($EF$4='DATA ENTRY'!G1134,$EH$4='DATA ENTRY'!F1134),'DATA ENTRY'!D1134,"")))</f>
        <v/>
      </c>
      <c r="EQ1135" s="3" t="str">
        <f>IF('DATA ENTRY'!CK1134="","",IF('DATA ENTRY'!W1134="","",IF(AND($EF$4='DATA ENTRY'!G1134,$EH$4='DATA ENTRY'!F1134),'DATA ENTRY'!W1134,"")))</f>
        <v/>
      </c>
      <c r="ER1135" s="3" t="str">
        <f>IF('DATA ENTRY'!CK1134="","",IF('DATA ENTRY'!X1134="","",IF(AND($EF$4='DATA ENTRY'!G1134,$EH$4='DATA ENTRY'!F1134),'DATA ENTRY'!X1134,"")))</f>
        <v/>
      </c>
      <c r="ES1135" s="108" t="str">
        <f t="shared" si="287"/>
        <v/>
      </c>
      <c r="ET1135" s="108" t="str">
        <f>IF('DATA ENTRY'!CK1134="","",IF('DATA ENTRY'!D1134="","",IF(AND($EF$4='DATA ENTRY'!G1134,$EH$4='DATA ENTRY'!F1134),'DATA ENTRY'!G1134,"")))</f>
        <v/>
      </c>
      <c r="EY1135">
        <f t="shared" si="288"/>
        <v>0</v>
      </c>
    </row>
    <row r="1136" spans="1:155">
      <c r="A1136" t="str">
        <f>IF(S1136=0,"",1+(MAX($A$7:A1135)))</f>
        <v/>
      </c>
      <c r="B1136" s="224">
        <v>1130</v>
      </c>
      <c r="C1136" s="3" t="str">
        <f>IF('DATA ENTRY'!CK1135="","",IF('DATA ENTRY'!B1135="","",IF($D$4="All Post",'DATA ENTRY'!B1135,IF(AND($D$4='DATA ENTRY'!CK1135),'DATA ENTRY'!B1135,""))))</f>
        <v/>
      </c>
      <c r="D1136" s="3" t="str">
        <f>IF('DATA ENTRY'!CK1135="","",IF('DATA ENTRY'!C1135="","",IF($D$4="All Post",'DATA ENTRY'!C1135,IF(AND($D$4='DATA ENTRY'!CK1135),'DATA ENTRY'!C1135,""))))</f>
        <v/>
      </c>
      <c r="E1136" s="4" t="str">
        <f>IF('DATA ENTRY'!CK1135="","",IF('DATA ENTRY'!I1135="","",IF($D$4="All Post",'DATA ENTRY'!I1135,IF(AND($D$4='DATA ENTRY'!CK1135),'DATA ENTRY'!I1135,""))))</f>
        <v/>
      </c>
      <c r="F1136" s="4" t="str">
        <f>IF('DATA ENTRY'!CK1135="","",IF('DATA ENTRY'!CK1135="","",IF($D$4="All Post",'DATA ENTRY'!CK1135,IF(AND($D$4='DATA ENTRY'!CK1135),'DATA ENTRY'!CK1135,""))))</f>
        <v/>
      </c>
      <c r="G1136" s="3" t="str">
        <f>IF('DATA ENTRY'!CK1135="","",IF('DATA ENTRY'!N1135="","",IF($D$4="All Post",'DATA ENTRY'!N1135,IF(AND($D$4='DATA ENTRY'!CK1135),'DATA ENTRY'!N1135,""))))</f>
        <v/>
      </c>
      <c r="H1136" s="107" t="str">
        <f>IF('DATA ENTRY'!CK1135="","",IF('DATA ENTRY'!O1135="","",IF($D$4="All Post",'DATA ENTRY'!O1135,IF(AND($D$4='DATA ENTRY'!CK1135),'DATA ENTRY'!O1135,""))))</f>
        <v/>
      </c>
      <c r="I1136" s="3" t="str">
        <f>IF('DATA ENTRY'!CK1135="","",IF('DATA ENTRY'!P1135="","",IF($D$4="All Post",'DATA ENTRY'!P1135,IF(AND($D$4='DATA ENTRY'!CK1135),'DATA ENTRY'!P1135,""))))</f>
        <v/>
      </c>
      <c r="J1136" s="107" t="str">
        <f>IF('DATA ENTRY'!CK1135="","",IF('DATA ENTRY'!Q1135="","",IF($D$4="All Post",'DATA ENTRY'!Q1135,IF(AND($D$4='DATA ENTRY'!CK1135),'DATA ENTRY'!Q1135,""))))</f>
        <v/>
      </c>
      <c r="K1136" s="3" t="str">
        <f>IF('DATA ENTRY'!CK1135="","",IF('DATA ENTRY'!R1135="","",IF($D$4="All Post",'DATA ENTRY'!R1135,IF(AND($D$4='DATA ENTRY'!CK1135),'DATA ENTRY'!R1135,""))))</f>
        <v/>
      </c>
      <c r="L1136" s="3" t="str">
        <f>IF('DATA ENTRY'!CK1135="","",IF('DATA ENTRY'!S1135="","",IF($D$4="All Post",'DATA ENTRY'!S1135,IF(AND($D$4='DATA ENTRY'!CK1135),'DATA ENTRY'!S1135,""))))</f>
        <v/>
      </c>
      <c r="M1136" s="3" t="str">
        <f>IF('DATA ENTRY'!CK1135="","",IF('DATA ENTRY'!E1135="","",IF($D$4="All Post",'DATA ENTRY'!E1135,IF(AND($D$4='DATA ENTRY'!CK1135),'DATA ENTRY'!E1135,""))))</f>
        <v/>
      </c>
      <c r="N1136" s="3" t="str">
        <f>IF('DATA ENTRY'!CK1135="","",IF('DATA ENTRY'!W1135="","",IF($D$4="All Post",'DATA ENTRY'!W1135,IF(AND($D$4='DATA ENTRY'!CK1135),'DATA ENTRY'!W1135,""))))</f>
        <v/>
      </c>
      <c r="O1136" s="3" t="str">
        <f>IF('DATA ENTRY'!CK1135="","",IF('DATA ENTRY'!X1135="","",IF($D$4="All Post",'DATA ENTRY'!X1135,IF(AND($D$4='DATA ENTRY'!CK1135),'DATA ENTRY'!X1135,""))))</f>
        <v/>
      </c>
      <c r="P1136" s="3" t="str">
        <f>IF('DATA ENTRY'!CK1135="","",IF('DATA ENTRY'!G1135="","",IF($D$4="All Post",'DATA ENTRY'!G1135,IF(AND($D$4='DATA ENTRY'!CK1135),'DATA ENTRY'!G1135,""))))</f>
        <v/>
      </c>
      <c r="S1136">
        <f t="shared" si="275"/>
        <v>0</v>
      </c>
      <c r="T1136" t="str">
        <f t="shared" si="276"/>
        <v/>
      </c>
      <c r="BZ1136" t="str">
        <f t="shared" si="277"/>
        <v/>
      </c>
      <c r="CA1136" t="str">
        <f t="shared" si="278"/>
        <v/>
      </c>
      <c r="CB1136" s="224">
        <v>1130</v>
      </c>
      <c r="CC1136" s="3" t="str">
        <f>IF('DATA ENTRY'!CK1135="","",IF('DATA ENTRY'!B1135="","",IF(AND($CD$4='DATA ENTRY'!CK1135,$CG$4='DATA ENTRY'!D1135),'DATA ENTRY'!B1135,"")))</f>
        <v/>
      </c>
      <c r="CD1136" s="3" t="str">
        <f>IF('DATA ENTRY'!CK1135="","",IF('DATA ENTRY'!C1135="","",IF(AND($CD$4='DATA ENTRY'!CK1135,$CG$4='DATA ENTRY'!D1135),'DATA ENTRY'!C1135,"")))</f>
        <v/>
      </c>
      <c r="CE1136" s="4" t="str">
        <f>IF('DATA ENTRY'!CK1135="","",IF('DATA ENTRY'!I1135="","",IF(AND($CD$4='DATA ENTRY'!CK1135,$CG$4='DATA ENTRY'!D1135),'DATA ENTRY'!I1135,"")))</f>
        <v/>
      </c>
      <c r="CF1136" s="4" t="str">
        <f>IF('DATA ENTRY'!CK1135="","",IF('DATA ENTRY'!CK1135="","",IF(AND($CD$4='DATA ENTRY'!CK1135,$CG$4='DATA ENTRY'!D1135),'DATA ENTRY'!CK1135,"")))</f>
        <v/>
      </c>
      <c r="CG1136" s="3" t="str">
        <f>IF('DATA ENTRY'!CK1135="","",IF('DATA ENTRY'!N1135="","",IF(AND($CD$4='DATA ENTRY'!CK1135,$CG$4='DATA ENTRY'!D1135),'DATA ENTRY'!N1135,"")))</f>
        <v/>
      </c>
      <c r="CH1136" s="107" t="str">
        <f>IF('DATA ENTRY'!CK1135="","",IF('DATA ENTRY'!O1135="","",IF(AND($CD$4='DATA ENTRY'!CK1135,$CG$4='DATA ENTRY'!D1135),'DATA ENTRY'!O1135,"")))</f>
        <v/>
      </c>
      <c r="CI1136" s="3" t="str">
        <f>IF('DATA ENTRY'!CK1135="","",IF('DATA ENTRY'!P1135="","",IF(AND($CD$4='DATA ENTRY'!CK1135,$CG$4='DATA ENTRY'!D1135),'DATA ENTRY'!P1135,"")))</f>
        <v/>
      </c>
      <c r="CJ1136" s="107" t="str">
        <f>IF('DATA ENTRY'!CK1135="","",IF('DATA ENTRY'!Q1135="","",IF(AND($CD$4='DATA ENTRY'!CK1135,$CG$4='DATA ENTRY'!D1135),'DATA ENTRY'!Q1135,"")))</f>
        <v/>
      </c>
      <c r="CK1136" s="3" t="str">
        <f>IF('DATA ENTRY'!CK1135="","",IF('DATA ENTRY'!R1135="","",IF(AND($CD$4='DATA ENTRY'!CK1135,$CG$4='DATA ENTRY'!D1135),'DATA ENTRY'!R1135,"")))</f>
        <v/>
      </c>
      <c r="CL1136" s="3" t="str">
        <f>IF('DATA ENTRY'!CK1135="","",IF('DATA ENTRY'!S1135="","",IF(AND($CD$4='DATA ENTRY'!CK1135,$CG$4='DATA ENTRY'!D1135),'DATA ENTRY'!S1135,"")))</f>
        <v/>
      </c>
      <c r="CM1136" s="3" t="str">
        <f>IF('DATA ENTRY'!CK1135="","",IF('DATA ENTRY'!E1135="","",IF(AND($CD$4='DATA ENTRY'!CK1135,$CG$4='DATA ENTRY'!D1135),'DATA ENTRY'!E1135,"")))</f>
        <v/>
      </c>
      <c r="CN1136" s="3" t="str">
        <f>IF('DATA ENTRY'!CK1135="","",IF('DATA ENTRY'!W1135="","",IF(AND($CD$4='DATA ENTRY'!CK1135,$CG$4='DATA ENTRY'!D1135),'DATA ENTRY'!W1135,"")))</f>
        <v/>
      </c>
      <c r="CO1136" s="3" t="str">
        <f>IF('DATA ENTRY'!CK1135="","",IF('DATA ENTRY'!X1135="","",IF(AND($CD$4='DATA ENTRY'!CK1135,$CG$4='DATA ENTRY'!D1135),'DATA ENTRY'!X1135,"")))</f>
        <v/>
      </c>
      <c r="CP1136" s="108" t="str">
        <f t="shared" si="279"/>
        <v/>
      </c>
      <c r="CQ1136" s="108" t="str">
        <f>IF('DATA ENTRY'!CK1135="","",IF('DATA ENTRY'!G1135="","",IF(AND($CD$4='DATA ENTRY'!CK1135,$CG$4='DATA ENTRY'!D1135),'DATA ENTRY'!G1135,"")))</f>
        <v/>
      </c>
      <c r="CR1136" s="230" t="str">
        <f>IF('DATA ENTRY'!CK1135="","",IF('DATA ENTRY'!D1135="","",IF(AND($CD$4='DATA ENTRY'!CK1135,$CG$4='DATA ENTRY'!D1135),'DATA ENTRY'!D1135,"")))</f>
        <v/>
      </c>
      <c r="CS1136">
        <f t="shared" si="280"/>
        <v>0</v>
      </c>
      <c r="CT1136">
        <f t="shared" si="281"/>
        <v>0</v>
      </c>
      <c r="CV1136" s="139"/>
      <c r="CX1136">
        <f t="shared" si="282"/>
        <v>0</v>
      </c>
      <c r="DB1136" t="str">
        <f t="shared" si="289"/>
        <v/>
      </c>
      <c r="DC1136" t="str">
        <f t="shared" si="290"/>
        <v/>
      </c>
      <c r="DD1136" s="224">
        <v>1130</v>
      </c>
      <c r="DE1136" s="3" t="str">
        <f>IF('DATA ENTRY'!CK1135="","",IF('DATA ENTRY'!B1135="","",IF(AND($DF$4='DATA ENTRY'!D1135),'DATA ENTRY'!B1135,"")))</f>
        <v/>
      </c>
      <c r="DF1136" s="3" t="str">
        <f>IF('DATA ENTRY'!CK1135="","",IF('DATA ENTRY'!C1135="","",IF(AND($DF$4='DATA ENTRY'!D1135),'DATA ENTRY'!C1135,"")))</f>
        <v/>
      </c>
      <c r="DG1136" s="4" t="str">
        <f>IF('DATA ENTRY'!CK1135="","",IF('DATA ENTRY'!I1135="","",IF(AND($DF$4='DATA ENTRY'!D1135),'DATA ENTRY'!I1135,"")))</f>
        <v/>
      </c>
      <c r="DH1136" s="4" t="str">
        <f>IF('DATA ENTRY'!CK1135="","",IF('DATA ENTRY'!CK1135="","",IF(AND($DF$4='DATA ENTRY'!D1135),'DATA ENTRY'!CK1135,"")))</f>
        <v/>
      </c>
      <c r="DI1136" s="3" t="str">
        <f>IF('DATA ENTRY'!CK1135="","",IF('DATA ENTRY'!N1135="","",IF(AND($DF$4='DATA ENTRY'!D1135),'DATA ENTRY'!N1135,"")))</f>
        <v/>
      </c>
      <c r="DJ1136" s="107" t="str">
        <f>IF('DATA ENTRY'!CK1135="","",IF('DATA ENTRY'!O1135="","",IF(AND($DF$4='DATA ENTRY'!D1135),'DATA ENTRY'!O1135,"")))</f>
        <v/>
      </c>
      <c r="DK1136" s="3" t="str">
        <f>IF('DATA ENTRY'!CK1135="","",IF('DATA ENTRY'!P1135="","",IF(AND($DF$4='DATA ENTRY'!D1135),'DATA ENTRY'!P1135,"")))</f>
        <v/>
      </c>
      <c r="DL1136" s="107" t="str">
        <f>IF('DATA ENTRY'!CK1135="","",IF('DATA ENTRY'!Q1135="","",IF(AND($DF$4='DATA ENTRY'!D1135),'DATA ENTRY'!Q1135,"")))</f>
        <v/>
      </c>
      <c r="DM1136" s="3" t="str">
        <f>IF('DATA ENTRY'!CK1135="","",IF('DATA ENTRY'!R1135="","",IF(AND($DF$4='DATA ENTRY'!D1135),'DATA ENTRY'!R1135,"")))</f>
        <v/>
      </c>
      <c r="DN1136" s="107" t="str">
        <f>IF('DATA ENTRY'!CK1135="","",IF('DATA ENTRY'!S1135="","",IF(AND($DF$4='DATA ENTRY'!D1135),'DATA ENTRY'!S1135,"")))</f>
        <v/>
      </c>
      <c r="DO1136" s="3" t="str">
        <f>IF('DATA ENTRY'!CK1135="","",IF('DATA ENTRY'!E1135="","",IF(AND($DF$4='DATA ENTRY'!D1135),'DATA ENTRY'!E1135,"")))</f>
        <v/>
      </c>
      <c r="DP1136" s="3" t="str">
        <f>IF('DATA ENTRY'!CK1135="","",IF('DATA ENTRY'!D1135="","",IF(AND($DF$4='DATA ENTRY'!D1135),'DATA ENTRY'!D1135,"")))</f>
        <v/>
      </c>
      <c r="DQ1136" s="3" t="str">
        <f>IF('DATA ENTRY'!CK1135="","",IF('DATA ENTRY'!W1135="","",IF(AND($DF$4='DATA ENTRY'!D1135),'DATA ENTRY'!W1135,"")))</f>
        <v/>
      </c>
      <c r="DR1136" s="3" t="str">
        <f>IF('DATA ENTRY'!CK1135="","",IF('DATA ENTRY'!X1135="","",IF(AND($DF$4='DATA ENTRY'!D1135),'DATA ENTRY'!X1135,"")))</f>
        <v/>
      </c>
      <c r="DS1136" s="108" t="str">
        <f t="shared" si="283"/>
        <v/>
      </c>
      <c r="DT1136" s="108" t="str">
        <f>IF('DATA ENTRY'!CK1135="","",IF('DATA ENTRY'!D1135="","",IF(AND($DF$4='DATA ENTRY'!D1135),'DATA ENTRY'!G1135,"")))</f>
        <v/>
      </c>
      <c r="DY1136">
        <f t="shared" si="284"/>
        <v>0</v>
      </c>
      <c r="EB1136" t="str">
        <f t="shared" si="285"/>
        <v/>
      </c>
      <c r="EC1136" t="str">
        <f t="shared" si="286"/>
        <v/>
      </c>
      <c r="ED1136" s="224">
        <v>1130</v>
      </c>
      <c r="EE1136" s="3" t="str">
        <f>IF('DATA ENTRY'!CK1135="","",IF('DATA ENTRY'!B1135="","",IF(AND($EF$4='DATA ENTRY'!G1135,$EH$4='DATA ENTRY'!F1135),'DATA ENTRY'!B1135,"")))</f>
        <v/>
      </c>
      <c r="EF1136" s="3" t="str">
        <f>IF('DATA ENTRY'!CK1135="","",IF('DATA ENTRY'!C1135="","",IF(AND($EF$4='DATA ENTRY'!G1135,$EH$4='DATA ENTRY'!F1135),'DATA ENTRY'!C1135,"")))</f>
        <v/>
      </c>
      <c r="EG1136" s="4" t="str">
        <f>IF('DATA ENTRY'!CK1135="","",IF('DATA ENTRY'!I1135="","",IF(AND($EF$4='DATA ENTRY'!G1135,$EH$4='DATA ENTRY'!F1135),'DATA ENTRY'!I1135,"")))</f>
        <v/>
      </c>
      <c r="EH1136" s="4" t="str">
        <f>IF('DATA ENTRY'!CK1135="","",IF('DATA ENTRY'!CK1135="","",IF(AND($EF$4='DATA ENTRY'!G1135,$EH$4='DATA ENTRY'!F1135),'DATA ENTRY'!CK1135,"")))</f>
        <v/>
      </c>
      <c r="EI1136" s="3" t="str">
        <f>IF('DATA ENTRY'!CK1135="","",IF('DATA ENTRY'!N1135="","",IF(AND($EF$4='DATA ENTRY'!G1135,$EH$4='DATA ENTRY'!F1135),'DATA ENTRY'!N1135,"")))</f>
        <v/>
      </c>
      <c r="EJ1136" s="107" t="str">
        <f>IF('DATA ENTRY'!CK1135="","",IF('DATA ENTRY'!O1135="","",IF(AND($EF$4='DATA ENTRY'!G1135,$EH$4='DATA ENTRY'!F1135),'DATA ENTRY'!O1135,"")))</f>
        <v/>
      </c>
      <c r="EK1136" s="3" t="str">
        <f>IF('DATA ENTRY'!CK1135="","",IF('DATA ENTRY'!P1135="","",IF(AND($EF$4='DATA ENTRY'!G1135,$EH$4='DATA ENTRY'!F1135),'DATA ENTRY'!P1135,"")))</f>
        <v/>
      </c>
      <c r="EL1136" s="107" t="str">
        <f>IF('DATA ENTRY'!CK1135="","",IF('DATA ENTRY'!Q1135="","",IF(AND($EF$4='DATA ENTRY'!G1135,$EH$4='DATA ENTRY'!F1135),'DATA ENTRY'!Q1135,"")))</f>
        <v/>
      </c>
      <c r="EM1136" s="3" t="str">
        <f>IF('DATA ENTRY'!CK1135="","",IF('DATA ENTRY'!R1135="","",IF(AND($EF$4='DATA ENTRY'!G1135,$EH$4='DATA ENTRY'!F1135),'DATA ENTRY'!R1135,"")))</f>
        <v/>
      </c>
      <c r="EN1136" s="107" t="str">
        <f>IF('DATA ENTRY'!CK1135="","",IF('DATA ENTRY'!S1135="","",IF(AND($EF$4='DATA ENTRY'!G1135,$EH$4='DATA ENTRY'!F1135),'DATA ENTRY'!S1135,"")))</f>
        <v/>
      </c>
      <c r="EO1136" s="3" t="str">
        <f>IF('DATA ENTRY'!CK1135="","",IF('DATA ENTRY'!E1135="","",IF(AND($EF$4='DATA ENTRY'!G1135,$EH$4='DATA ENTRY'!F1135),'DATA ENTRY'!E1135,"")))</f>
        <v/>
      </c>
      <c r="EP1136" s="3" t="str">
        <f>IF('DATA ENTRY'!CK1135="","",IF('DATA ENTRY'!D1135="","",IF(AND($EF$4='DATA ENTRY'!G1135,$EH$4='DATA ENTRY'!F1135),'DATA ENTRY'!D1135,"")))</f>
        <v/>
      </c>
      <c r="EQ1136" s="3" t="str">
        <f>IF('DATA ENTRY'!CK1135="","",IF('DATA ENTRY'!W1135="","",IF(AND($EF$4='DATA ENTRY'!G1135,$EH$4='DATA ENTRY'!F1135),'DATA ENTRY'!W1135,"")))</f>
        <v/>
      </c>
      <c r="ER1136" s="3" t="str">
        <f>IF('DATA ENTRY'!CK1135="","",IF('DATA ENTRY'!X1135="","",IF(AND($EF$4='DATA ENTRY'!G1135,$EH$4='DATA ENTRY'!F1135),'DATA ENTRY'!X1135,"")))</f>
        <v/>
      </c>
      <c r="ES1136" s="108" t="str">
        <f t="shared" si="287"/>
        <v/>
      </c>
      <c r="ET1136" s="108" t="str">
        <f>IF('DATA ENTRY'!CK1135="","",IF('DATA ENTRY'!D1135="","",IF(AND($EF$4='DATA ENTRY'!G1135,$EH$4='DATA ENTRY'!F1135),'DATA ENTRY'!G1135,"")))</f>
        <v/>
      </c>
      <c r="EY1136">
        <f t="shared" si="288"/>
        <v>0</v>
      </c>
    </row>
    <row r="1137" spans="1:155">
      <c r="A1137" t="str">
        <f>IF(S1137=0,"",1+(MAX($A$7:A1136)))</f>
        <v/>
      </c>
      <c r="B1137" s="224">
        <v>1131</v>
      </c>
      <c r="C1137" s="3" t="str">
        <f>IF('DATA ENTRY'!CK1136="","",IF('DATA ENTRY'!B1136="","",IF($D$4="All Post",'DATA ENTRY'!B1136,IF(AND($D$4='DATA ENTRY'!CK1136),'DATA ENTRY'!B1136,""))))</f>
        <v/>
      </c>
      <c r="D1137" s="3" t="str">
        <f>IF('DATA ENTRY'!CK1136="","",IF('DATA ENTRY'!C1136="","",IF($D$4="All Post",'DATA ENTRY'!C1136,IF(AND($D$4='DATA ENTRY'!CK1136),'DATA ENTRY'!C1136,""))))</f>
        <v/>
      </c>
      <c r="E1137" s="4" t="str">
        <f>IF('DATA ENTRY'!CK1136="","",IF('DATA ENTRY'!I1136="","",IF($D$4="All Post",'DATA ENTRY'!I1136,IF(AND($D$4='DATA ENTRY'!CK1136),'DATA ENTRY'!I1136,""))))</f>
        <v/>
      </c>
      <c r="F1137" s="4" t="str">
        <f>IF('DATA ENTRY'!CK1136="","",IF('DATA ENTRY'!CK1136="","",IF($D$4="All Post",'DATA ENTRY'!CK1136,IF(AND($D$4='DATA ENTRY'!CK1136),'DATA ENTRY'!CK1136,""))))</f>
        <v/>
      </c>
      <c r="G1137" s="3" t="str">
        <f>IF('DATA ENTRY'!CK1136="","",IF('DATA ENTRY'!N1136="","",IF($D$4="All Post",'DATA ENTRY'!N1136,IF(AND($D$4='DATA ENTRY'!CK1136),'DATA ENTRY'!N1136,""))))</f>
        <v/>
      </c>
      <c r="H1137" s="107" t="str">
        <f>IF('DATA ENTRY'!CK1136="","",IF('DATA ENTRY'!O1136="","",IF($D$4="All Post",'DATA ENTRY'!O1136,IF(AND($D$4='DATA ENTRY'!CK1136),'DATA ENTRY'!O1136,""))))</f>
        <v/>
      </c>
      <c r="I1137" s="3" t="str">
        <f>IF('DATA ENTRY'!CK1136="","",IF('DATA ENTRY'!P1136="","",IF($D$4="All Post",'DATA ENTRY'!P1136,IF(AND($D$4='DATA ENTRY'!CK1136),'DATA ENTRY'!P1136,""))))</f>
        <v/>
      </c>
      <c r="J1137" s="107" t="str">
        <f>IF('DATA ENTRY'!CK1136="","",IF('DATA ENTRY'!Q1136="","",IF($D$4="All Post",'DATA ENTRY'!Q1136,IF(AND($D$4='DATA ENTRY'!CK1136),'DATA ENTRY'!Q1136,""))))</f>
        <v/>
      </c>
      <c r="K1137" s="3" t="str">
        <f>IF('DATA ENTRY'!CK1136="","",IF('DATA ENTRY'!R1136="","",IF($D$4="All Post",'DATA ENTRY'!R1136,IF(AND($D$4='DATA ENTRY'!CK1136),'DATA ENTRY'!R1136,""))))</f>
        <v/>
      </c>
      <c r="L1137" s="3" t="str">
        <f>IF('DATA ENTRY'!CK1136="","",IF('DATA ENTRY'!S1136="","",IF($D$4="All Post",'DATA ENTRY'!S1136,IF(AND($D$4='DATA ENTRY'!CK1136),'DATA ENTRY'!S1136,""))))</f>
        <v/>
      </c>
      <c r="M1137" s="3" t="str">
        <f>IF('DATA ENTRY'!CK1136="","",IF('DATA ENTRY'!E1136="","",IF($D$4="All Post",'DATA ENTRY'!E1136,IF(AND($D$4='DATA ENTRY'!CK1136),'DATA ENTRY'!E1136,""))))</f>
        <v/>
      </c>
      <c r="N1137" s="3" t="str">
        <f>IF('DATA ENTRY'!CK1136="","",IF('DATA ENTRY'!W1136="","",IF($D$4="All Post",'DATA ENTRY'!W1136,IF(AND($D$4='DATA ENTRY'!CK1136),'DATA ENTRY'!W1136,""))))</f>
        <v/>
      </c>
      <c r="O1137" s="3" t="str">
        <f>IF('DATA ENTRY'!CK1136="","",IF('DATA ENTRY'!X1136="","",IF($D$4="All Post",'DATA ENTRY'!X1136,IF(AND($D$4='DATA ENTRY'!CK1136),'DATA ENTRY'!X1136,""))))</f>
        <v/>
      </c>
      <c r="P1137" s="3" t="str">
        <f>IF('DATA ENTRY'!CK1136="","",IF('DATA ENTRY'!G1136="","",IF($D$4="All Post",'DATA ENTRY'!G1136,IF(AND($D$4='DATA ENTRY'!CK1136),'DATA ENTRY'!G1136,""))))</f>
        <v/>
      </c>
      <c r="S1137">
        <f t="shared" si="275"/>
        <v>0</v>
      </c>
      <c r="T1137" t="str">
        <f t="shared" si="276"/>
        <v/>
      </c>
      <c r="BZ1137" t="str">
        <f t="shared" si="277"/>
        <v/>
      </c>
      <c r="CA1137" t="str">
        <f t="shared" si="278"/>
        <v/>
      </c>
      <c r="CB1137" s="224">
        <v>1131</v>
      </c>
      <c r="CC1137" s="3" t="str">
        <f>IF('DATA ENTRY'!CK1136="","",IF('DATA ENTRY'!B1136="","",IF(AND($CD$4='DATA ENTRY'!CK1136,$CG$4='DATA ENTRY'!D1136),'DATA ENTRY'!B1136,"")))</f>
        <v/>
      </c>
      <c r="CD1137" s="3" t="str">
        <f>IF('DATA ENTRY'!CK1136="","",IF('DATA ENTRY'!C1136="","",IF(AND($CD$4='DATA ENTRY'!CK1136,$CG$4='DATA ENTRY'!D1136),'DATA ENTRY'!C1136,"")))</f>
        <v/>
      </c>
      <c r="CE1137" s="4" t="str">
        <f>IF('DATA ENTRY'!CK1136="","",IF('DATA ENTRY'!I1136="","",IF(AND($CD$4='DATA ENTRY'!CK1136,$CG$4='DATA ENTRY'!D1136),'DATA ENTRY'!I1136,"")))</f>
        <v/>
      </c>
      <c r="CF1137" s="4" t="str">
        <f>IF('DATA ENTRY'!CK1136="","",IF('DATA ENTRY'!CK1136="","",IF(AND($CD$4='DATA ENTRY'!CK1136,$CG$4='DATA ENTRY'!D1136),'DATA ENTRY'!CK1136,"")))</f>
        <v/>
      </c>
      <c r="CG1137" s="3" t="str">
        <f>IF('DATA ENTRY'!CK1136="","",IF('DATA ENTRY'!N1136="","",IF(AND($CD$4='DATA ENTRY'!CK1136,$CG$4='DATA ENTRY'!D1136),'DATA ENTRY'!N1136,"")))</f>
        <v/>
      </c>
      <c r="CH1137" s="107" t="str">
        <f>IF('DATA ENTRY'!CK1136="","",IF('DATA ENTRY'!O1136="","",IF(AND($CD$4='DATA ENTRY'!CK1136,$CG$4='DATA ENTRY'!D1136),'DATA ENTRY'!O1136,"")))</f>
        <v/>
      </c>
      <c r="CI1137" s="3" t="str">
        <f>IF('DATA ENTRY'!CK1136="","",IF('DATA ENTRY'!P1136="","",IF(AND($CD$4='DATA ENTRY'!CK1136,$CG$4='DATA ENTRY'!D1136),'DATA ENTRY'!P1136,"")))</f>
        <v/>
      </c>
      <c r="CJ1137" s="107" t="str">
        <f>IF('DATA ENTRY'!CK1136="","",IF('DATA ENTRY'!Q1136="","",IF(AND($CD$4='DATA ENTRY'!CK1136,$CG$4='DATA ENTRY'!D1136),'DATA ENTRY'!Q1136,"")))</f>
        <v/>
      </c>
      <c r="CK1137" s="3" t="str">
        <f>IF('DATA ENTRY'!CK1136="","",IF('DATA ENTRY'!R1136="","",IF(AND($CD$4='DATA ENTRY'!CK1136,$CG$4='DATA ENTRY'!D1136),'DATA ENTRY'!R1136,"")))</f>
        <v/>
      </c>
      <c r="CL1137" s="3" t="str">
        <f>IF('DATA ENTRY'!CK1136="","",IF('DATA ENTRY'!S1136="","",IF(AND($CD$4='DATA ENTRY'!CK1136,$CG$4='DATA ENTRY'!D1136),'DATA ENTRY'!S1136,"")))</f>
        <v/>
      </c>
      <c r="CM1137" s="3" t="str">
        <f>IF('DATA ENTRY'!CK1136="","",IF('DATA ENTRY'!E1136="","",IF(AND($CD$4='DATA ENTRY'!CK1136,$CG$4='DATA ENTRY'!D1136),'DATA ENTRY'!E1136,"")))</f>
        <v/>
      </c>
      <c r="CN1137" s="3" t="str">
        <f>IF('DATA ENTRY'!CK1136="","",IF('DATA ENTRY'!W1136="","",IF(AND($CD$4='DATA ENTRY'!CK1136,$CG$4='DATA ENTRY'!D1136),'DATA ENTRY'!W1136,"")))</f>
        <v/>
      </c>
      <c r="CO1137" s="3" t="str">
        <f>IF('DATA ENTRY'!CK1136="","",IF('DATA ENTRY'!X1136="","",IF(AND($CD$4='DATA ENTRY'!CK1136,$CG$4='DATA ENTRY'!D1136),'DATA ENTRY'!X1136,"")))</f>
        <v/>
      </c>
      <c r="CP1137" s="108" t="str">
        <f t="shared" si="279"/>
        <v/>
      </c>
      <c r="CQ1137" s="108" t="str">
        <f>IF('DATA ENTRY'!CK1136="","",IF('DATA ENTRY'!G1136="","",IF(AND($CD$4='DATA ENTRY'!CK1136,$CG$4='DATA ENTRY'!D1136),'DATA ENTRY'!G1136,"")))</f>
        <v/>
      </c>
      <c r="CR1137" s="230" t="str">
        <f>IF('DATA ENTRY'!CK1136="","",IF('DATA ENTRY'!D1136="","",IF(AND($CD$4='DATA ENTRY'!CK1136,$CG$4='DATA ENTRY'!D1136),'DATA ENTRY'!D1136,"")))</f>
        <v/>
      </c>
      <c r="CS1137">
        <f t="shared" si="280"/>
        <v>0</v>
      </c>
      <c r="CT1137">
        <f t="shared" si="281"/>
        <v>0</v>
      </c>
      <c r="CV1137" s="139"/>
      <c r="CX1137">
        <f t="shared" si="282"/>
        <v>0</v>
      </c>
      <c r="DB1137" t="str">
        <f t="shared" si="289"/>
        <v/>
      </c>
      <c r="DC1137" t="str">
        <f t="shared" si="290"/>
        <v/>
      </c>
      <c r="DD1137" s="224">
        <v>1131</v>
      </c>
      <c r="DE1137" s="3" t="str">
        <f>IF('DATA ENTRY'!CK1136="","",IF('DATA ENTRY'!B1136="","",IF(AND($DF$4='DATA ENTRY'!D1136),'DATA ENTRY'!B1136,"")))</f>
        <v/>
      </c>
      <c r="DF1137" s="3" t="str">
        <f>IF('DATA ENTRY'!CK1136="","",IF('DATA ENTRY'!C1136="","",IF(AND($DF$4='DATA ENTRY'!D1136),'DATA ENTRY'!C1136,"")))</f>
        <v/>
      </c>
      <c r="DG1137" s="4" t="str">
        <f>IF('DATA ENTRY'!CK1136="","",IF('DATA ENTRY'!I1136="","",IF(AND($DF$4='DATA ENTRY'!D1136),'DATA ENTRY'!I1136,"")))</f>
        <v/>
      </c>
      <c r="DH1137" s="4" t="str">
        <f>IF('DATA ENTRY'!CK1136="","",IF('DATA ENTRY'!CK1136="","",IF(AND($DF$4='DATA ENTRY'!D1136),'DATA ENTRY'!CK1136,"")))</f>
        <v/>
      </c>
      <c r="DI1137" s="3" t="str">
        <f>IF('DATA ENTRY'!CK1136="","",IF('DATA ENTRY'!N1136="","",IF(AND($DF$4='DATA ENTRY'!D1136),'DATA ENTRY'!N1136,"")))</f>
        <v/>
      </c>
      <c r="DJ1137" s="107" t="str">
        <f>IF('DATA ENTRY'!CK1136="","",IF('DATA ENTRY'!O1136="","",IF(AND($DF$4='DATA ENTRY'!D1136),'DATA ENTRY'!O1136,"")))</f>
        <v/>
      </c>
      <c r="DK1137" s="3" t="str">
        <f>IF('DATA ENTRY'!CK1136="","",IF('DATA ENTRY'!P1136="","",IF(AND($DF$4='DATA ENTRY'!D1136),'DATA ENTRY'!P1136,"")))</f>
        <v/>
      </c>
      <c r="DL1137" s="107" t="str">
        <f>IF('DATA ENTRY'!CK1136="","",IF('DATA ENTRY'!Q1136="","",IF(AND($DF$4='DATA ENTRY'!D1136),'DATA ENTRY'!Q1136,"")))</f>
        <v/>
      </c>
      <c r="DM1137" s="3" t="str">
        <f>IF('DATA ENTRY'!CK1136="","",IF('DATA ENTRY'!R1136="","",IF(AND($DF$4='DATA ENTRY'!D1136),'DATA ENTRY'!R1136,"")))</f>
        <v/>
      </c>
      <c r="DN1137" s="107" t="str">
        <f>IF('DATA ENTRY'!CK1136="","",IF('DATA ENTRY'!S1136="","",IF(AND($DF$4='DATA ENTRY'!D1136),'DATA ENTRY'!S1136,"")))</f>
        <v/>
      </c>
      <c r="DO1137" s="3" t="str">
        <f>IF('DATA ENTRY'!CK1136="","",IF('DATA ENTRY'!E1136="","",IF(AND($DF$4='DATA ENTRY'!D1136),'DATA ENTRY'!E1136,"")))</f>
        <v/>
      </c>
      <c r="DP1137" s="3" t="str">
        <f>IF('DATA ENTRY'!CK1136="","",IF('DATA ENTRY'!D1136="","",IF(AND($DF$4='DATA ENTRY'!D1136),'DATA ENTRY'!D1136,"")))</f>
        <v/>
      </c>
      <c r="DQ1137" s="3" t="str">
        <f>IF('DATA ENTRY'!CK1136="","",IF('DATA ENTRY'!W1136="","",IF(AND($DF$4='DATA ENTRY'!D1136),'DATA ENTRY'!W1136,"")))</f>
        <v/>
      </c>
      <c r="DR1137" s="3" t="str">
        <f>IF('DATA ENTRY'!CK1136="","",IF('DATA ENTRY'!X1136="","",IF(AND($DF$4='DATA ENTRY'!D1136),'DATA ENTRY'!X1136,"")))</f>
        <v/>
      </c>
      <c r="DS1137" s="108" t="str">
        <f t="shared" si="283"/>
        <v/>
      </c>
      <c r="DT1137" s="108" t="str">
        <f>IF('DATA ENTRY'!CK1136="","",IF('DATA ENTRY'!D1136="","",IF(AND($DF$4='DATA ENTRY'!D1136),'DATA ENTRY'!G1136,"")))</f>
        <v/>
      </c>
      <c r="DY1137">
        <f t="shared" si="284"/>
        <v>0</v>
      </c>
      <c r="EB1137" t="str">
        <f t="shared" si="285"/>
        <v/>
      </c>
      <c r="EC1137" t="str">
        <f t="shared" si="286"/>
        <v/>
      </c>
      <c r="ED1137" s="224">
        <v>1131</v>
      </c>
      <c r="EE1137" s="3" t="str">
        <f>IF('DATA ENTRY'!CK1136="","",IF('DATA ENTRY'!B1136="","",IF(AND($EF$4='DATA ENTRY'!G1136,$EH$4='DATA ENTRY'!F1136),'DATA ENTRY'!B1136,"")))</f>
        <v/>
      </c>
      <c r="EF1137" s="3" t="str">
        <f>IF('DATA ENTRY'!CK1136="","",IF('DATA ENTRY'!C1136="","",IF(AND($EF$4='DATA ENTRY'!G1136,$EH$4='DATA ENTRY'!F1136),'DATA ENTRY'!C1136,"")))</f>
        <v/>
      </c>
      <c r="EG1137" s="4" t="str">
        <f>IF('DATA ENTRY'!CK1136="","",IF('DATA ENTRY'!I1136="","",IF(AND($EF$4='DATA ENTRY'!G1136,$EH$4='DATA ENTRY'!F1136),'DATA ENTRY'!I1136,"")))</f>
        <v/>
      </c>
      <c r="EH1137" s="4" t="str">
        <f>IF('DATA ENTRY'!CK1136="","",IF('DATA ENTRY'!CK1136="","",IF(AND($EF$4='DATA ENTRY'!G1136,$EH$4='DATA ENTRY'!F1136),'DATA ENTRY'!CK1136,"")))</f>
        <v/>
      </c>
      <c r="EI1137" s="3" t="str">
        <f>IF('DATA ENTRY'!CK1136="","",IF('DATA ENTRY'!N1136="","",IF(AND($EF$4='DATA ENTRY'!G1136,$EH$4='DATA ENTRY'!F1136),'DATA ENTRY'!N1136,"")))</f>
        <v/>
      </c>
      <c r="EJ1137" s="107" t="str">
        <f>IF('DATA ENTRY'!CK1136="","",IF('DATA ENTRY'!O1136="","",IF(AND($EF$4='DATA ENTRY'!G1136,$EH$4='DATA ENTRY'!F1136),'DATA ENTRY'!O1136,"")))</f>
        <v/>
      </c>
      <c r="EK1137" s="3" t="str">
        <f>IF('DATA ENTRY'!CK1136="","",IF('DATA ENTRY'!P1136="","",IF(AND($EF$4='DATA ENTRY'!G1136,$EH$4='DATA ENTRY'!F1136),'DATA ENTRY'!P1136,"")))</f>
        <v/>
      </c>
      <c r="EL1137" s="107" t="str">
        <f>IF('DATA ENTRY'!CK1136="","",IF('DATA ENTRY'!Q1136="","",IF(AND($EF$4='DATA ENTRY'!G1136,$EH$4='DATA ENTRY'!F1136),'DATA ENTRY'!Q1136,"")))</f>
        <v/>
      </c>
      <c r="EM1137" s="3" t="str">
        <f>IF('DATA ENTRY'!CK1136="","",IF('DATA ENTRY'!R1136="","",IF(AND($EF$4='DATA ENTRY'!G1136,$EH$4='DATA ENTRY'!F1136),'DATA ENTRY'!R1136,"")))</f>
        <v/>
      </c>
      <c r="EN1137" s="107" t="str">
        <f>IF('DATA ENTRY'!CK1136="","",IF('DATA ENTRY'!S1136="","",IF(AND($EF$4='DATA ENTRY'!G1136,$EH$4='DATA ENTRY'!F1136),'DATA ENTRY'!S1136,"")))</f>
        <v/>
      </c>
      <c r="EO1137" s="3" t="str">
        <f>IF('DATA ENTRY'!CK1136="","",IF('DATA ENTRY'!E1136="","",IF(AND($EF$4='DATA ENTRY'!G1136,$EH$4='DATA ENTRY'!F1136),'DATA ENTRY'!E1136,"")))</f>
        <v/>
      </c>
      <c r="EP1137" s="3" t="str">
        <f>IF('DATA ENTRY'!CK1136="","",IF('DATA ENTRY'!D1136="","",IF(AND($EF$4='DATA ENTRY'!G1136,$EH$4='DATA ENTRY'!F1136),'DATA ENTRY'!D1136,"")))</f>
        <v/>
      </c>
      <c r="EQ1137" s="3" t="str">
        <f>IF('DATA ENTRY'!CK1136="","",IF('DATA ENTRY'!W1136="","",IF(AND($EF$4='DATA ENTRY'!G1136,$EH$4='DATA ENTRY'!F1136),'DATA ENTRY'!W1136,"")))</f>
        <v/>
      </c>
      <c r="ER1137" s="3" t="str">
        <f>IF('DATA ENTRY'!CK1136="","",IF('DATA ENTRY'!X1136="","",IF(AND($EF$4='DATA ENTRY'!G1136,$EH$4='DATA ENTRY'!F1136),'DATA ENTRY'!X1136,"")))</f>
        <v/>
      </c>
      <c r="ES1137" s="108" t="str">
        <f t="shared" si="287"/>
        <v/>
      </c>
      <c r="ET1137" s="108" t="str">
        <f>IF('DATA ENTRY'!CK1136="","",IF('DATA ENTRY'!D1136="","",IF(AND($EF$4='DATA ENTRY'!G1136,$EH$4='DATA ENTRY'!F1136),'DATA ENTRY'!G1136,"")))</f>
        <v/>
      </c>
      <c r="EY1137">
        <f t="shared" si="288"/>
        <v>0</v>
      </c>
    </row>
    <row r="1138" spans="1:155">
      <c r="A1138" t="str">
        <f>IF(S1138=0,"",1+(MAX($A$7:A1137)))</f>
        <v/>
      </c>
      <c r="B1138" s="224">
        <v>1132</v>
      </c>
      <c r="C1138" s="3" t="str">
        <f>IF('DATA ENTRY'!CK1137="","",IF('DATA ENTRY'!B1137="","",IF($D$4="All Post",'DATA ENTRY'!B1137,IF(AND($D$4='DATA ENTRY'!CK1137),'DATA ENTRY'!B1137,""))))</f>
        <v/>
      </c>
      <c r="D1138" s="3" t="str">
        <f>IF('DATA ENTRY'!CK1137="","",IF('DATA ENTRY'!C1137="","",IF($D$4="All Post",'DATA ENTRY'!C1137,IF(AND($D$4='DATA ENTRY'!CK1137),'DATA ENTRY'!C1137,""))))</f>
        <v/>
      </c>
      <c r="E1138" s="4" t="str">
        <f>IF('DATA ENTRY'!CK1137="","",IF('DATA ENTRY'!I1137="","",IF($D$4="All Post",'DATA ENTRY'!I1137,IF(AND($D$4='DATA ENTRY'!CK1137),'DATA ENTRY'!I1137,""))))</f>
        <v/>
      </c>
      <c r="F1138" s="4" t="str">
        <f>IF('DATA ENTRY'!CK1137="","",IF('DATA ENTRY'!CK1137="","",IF($D$4="All Post",'DATA ENTRY'!CK1137,IF(AND($D$4='DATA ENTRY'!CK1137),'DATA ENTRY'!CK1137,""))))</f>
        <v/>
      </c>
      <c r="G1138" s="3" t="str">
        <f>IF('DATA ENTRY'!CK1137="","",IF('DATA ENTRY'!N1137="","",IF($D$4="All Post",'DATA ENTRY'!N1137,IF(AND($D$4='DATA ENTRY'!CK1137),'DATA ENTRY'!N1137,""))))</f>
        <v/>
      </c>
      <c r="H1138" s="107" t="str">
        <f>IF('DATA ENTRY'!CK1137="","",IF('DATA ENTRY'!O1137="","",IF($D$4="All Post",'DATA ENTRY'!O1137,IF(AND($D$4='DATA ENTRY'!CK1137),'DATA ENTRY'!O1137,""))))</f>
        <v/>
      </c>
      <c r="I1138" s="3" t="str">
        <f>IF('DATA ENTRY'!CK1137="","",IF('DATA ENTRY'!P1137="","",IF($D$4="All Post",'DATA ENTRY'!P1137,IF(AND($D$4='DATA ENTRY'!CK1137),'DATA ENTRY'!P1137,""))))</f>
        <v/>
      </c>
      <c r="J1138" s="107" t="str">
        <f>IF('DATA ENTRY'!CK1137="","",IF('DATA ENTRY'!Q1137="","",IF($D$4="All Post",'DATA ENTRY'!Q1137,IF(AND($D$4='DATA ENTRY'!CK1137),'DATA ENTRY'!Q1137,""))))</f>
        <v/>
      </c>
      <c r="K1138" s="3" t="str">
        <f>IF('DATA ENTRY'!CK1137="","",IF('DATA ENTRY'!R1137="","",IF($D$4="All Post",'DATA ENTRY'!R1137,IF(AND($D$4='DATA ENTRY'!CK1137),'DATA ENTRY'!R1137,""))))</f>
        <v/>
      </c>
      <c r="L1138" s="3" t="str">
        <f>IF('DATA ENTRY'!CK1137="","",IF('DATA ENTRY'!S1137="","",IF($D$4="All Post",'DATA ENTRY'!S1137,IF(AND($D$4='DATA ENTRY'!CK1137),'DATA ENTRY'!S1137,""))))</f>
        <v/>
      </c>
      <c r="M1138" s="3" t="str">
        <f>IF('DATA ENTRY'!CK1137="","",IF('DATA ENTRY'!E1137="","",IF($D$4="All Post",'DATA ENTRY'!E1137,IF(AND($D$4='DATA ENTRY'!CK1137),'DATA ENTRY'!E1137,""))))</f>
        <v/>
      </c>
      <c r="N1138" s="3" t="str">
        <f>IF('DATA ENTRY'!CK1137="","",IF('DATA ENTRY'!W1137="","",IF($D$4="All Post",'DATA ENTRY'!W1137,IF(AND($D$4='DATA ENTRY'!CK1137),'DATA ENTRY'!W1137,""))))</f>
        <v/>
      </c>
      <c r="O1138" s="3" t="str">
        <f>IF('DATA ENTRY'!CK1137="","",IF('DATA ENTRY'!X1137="","",IF($D$4="All Post",'DATA ENTRY'!X1137,IF(AND($D$4='DATA ENTRY'!CK1137),'DATA ENTRY'!X1137,""))))</f>
        <v/>
      </c>
      <c r="P1138" s="3" t="str">
        <f>IF('DATA ENTRY'!CK1137="","",IF('DATA ENTRY'!G1137="","",IF($D$4="All Post",'DATA ENTRY'!G1137,IF(AND($D$4='DATA ENTRY'!CK1137),'DATA ENTRY'!G1137,""))))</f>
        <v/>
      </c>
      <c r="S1138">
        <f t="shared" si="275"/>
        <v>0</v>
      </c>
      <c r="T1138" t="str">
        <f t="shared" si="276"/>
        <v/>
      </c>
      <c r="BZ1138" t="str">
        <f t="shared" si="277"/>
        <v/>
      </c>
      <c r="CA1138" t="str">
        <f t="shared" si="278"/>
        <v/>
      </c>
      <c r="CB1138" s="224">
        <v>1132</v>
      </c>
      <c r="CC1138" s="3" t="str">
        <f>IF('DATA ENTRY'!CK1137="","",IF('DATA ENTRY'!B1137="","",IF(AND($CD$4='DATA ENTRY'!CK1137,$CG$4='DATA ENTRY'!D1137),'DATA ENTRY'!B1137,"")))</f>
        <v/>
      </c>
      <c r="CD1138" s="3" t="str">
        <f>IF('DATA ENTRY'!CK1137="","",IF('DATA ENTRY'!C1137="","",IF(AND($CD$4='DATA ENTRY'!CK1137,$CG$4='DATA ENTRY'!D1137),'DATA ENTRY'!C1137,"")))</f>
        <v/>
      </c>
      <c r="CE1138" s="4" t="str">
        <f>IF('DATA ENTRY'!CK1137="","",IF('DATA ENTRY'!I1137="","",IF(AND($CD$4='DATA ENTRY'!CK1137,$CG$4='DATA ENTRY'!D1137),'DATA ENTRY'!I1137,"")))</f>
        <v/>
      </c>
      <c r="CF1138" s="4" t="str">
        <f>IF('DATA ENTRY'!CK1137="","",IF('DATA ENTRY'!CK1137="","",IF(AND($CD$4='DATA ENTRY'!CK1137,$CG$4='DATA ENTRY'!D1137),'DATA ENTRY'!CK1137,"")))</f>
        <v/>
      </c>
      <c r="CG1138" s="3" t="str">
        <f>IF('DATA ENTRY'!CK1137="","",IF('DATA ENTRY'!N1137="","",IF(AND($CD$4='DATA ENTRY'!CK1137,$CG$4='DATA ENTRY'!D1137),'DATA ENTRY'!N1137,"")))</f>
        <v/>
      </c>
      <c r="CH1138" s="107" t="str">
        <f>IF('DATA ENTRY'!CK1137="","",IF('DATA ENTRY'!O1137="","",IF(AND($CD$4='DATA ENTRY'!CK1137,$CG$4='DATA ENTRY'!D1137),'DATA ENTRY'!O1137,"")))</f>
        <v/>
      </c>
      <c r="CI1138" s="3" t="str">
        <f>IF('DATA ENTRY'!CK1137="","",IF('DATA ENTRY'!P1137="","",IF(AND($CD$4='DATA ENTRY'!CK1137,$CG$4='DATA ENTRY'!D1137),'DATA ENTRY'!P1137,"")))</f>
        <v/>
      </c>
      <c r="CJ1138" s="107" t="str">
        <f>IF('DATA ENTRY'!CK1137="","",IF('DATA ENTRY'!Q1137="","",IF(AND($CD$4='DATA ENTRY'!CK1137,$CG$4='DATA ENTRY'!D1137),'DATA ENTRY'!Q1137,"")))</f>
        <v/>
      </c>
      <c r="CK1138" s="3" t="str">
        <f>IF('DATA ENTRY'!CK1137="","",IF('DATA ENTRY'!R1137="","",IF(AND($CD$4='DATA ENTRY'!CK1137,$CG$4='DATA ENTRY'!D1137),'DATA ENTRY'!R1137,"")))</f>
        <v/>
      </c>
      <c r="CL1138" s="3" t="str">
        <f>IF('DATA ENTRY'!CK1137="","",IF('DATA ENTRY'!S1137="","",IF(AND($CD$4='DATA ENTRY'!CK1137,$CG$4='DATA ENTRY'!D1137),'DATA ENTRY'!S1137,"")))</f>
        <v/>
      </c>
      <c r="CM1138" s="3" t="str">
        <f>IF('DATA ENTRY'!CK1137="","",IF('DATA ENTRY'!E1137="","",IF(AND($CD$4='DATA ENTRY'!CK1137,$CG$4='DATA ENTRY'!D1137),'DATA ENTRY'!E1137,"")))</f>
        <v/>
      </c>
      <c r="CN1138" s="3" t="str">
        <f>IF('DATA ENTRY'!CK1137="","",IF('DATA ENTRY'!W1137="","",IF(AND($CD$4='DATA ENTRY'!CK1137,$CG$4='DATA ENTRY'!D1137),'DATA ENTRY'!W1137,"")))</f>
        <v/>
      </c>
      <c r="CO1138" s="3" t="str">
        <f>IF('DATA ENTRY'!CK1137="","",IF('DATA ENTRY'!X1137="","",IF(AND($CD$4='DATA ENTRY'!CK1137,$CG$4='DATA ENTRY'!D1137),'DATA ENTRY'!X1137,"")))</f>
        <v/>
      </c>
      <c r="CP1138" s="108" t="str">
        <f t="shared" si="279"/>
        <v/>
      </c>
      <c r="CQ1138" s="108" t="str">
        <f>IF('DATA ENTRY'!CK1137="","",IF('DATA ENTRY'!G1137="","",IF(AND($CD$4='DATA ENTRY'!CK1137,$CG$4='DATA ENTRY'!D1137),'DATA ENTRY'!G1137,"")))</f>
        <v/>
      </c>
      <c r="CR1138" s="230" t="str">
        <f>IF('DATA ENTRY'!CK1137="","",IF('DATA ENTRY'!D1137="","",IF(AND($CD$4='DATA ENTRY'!CK1137,$CG$4='DATA ENTRY'!D1137),'DATA ENTRY'!D1137,"")))</f>
        <v/>
      </c>
      <c r="CS1138">
        <f t="shared" si="280"/>
        <v>0</v>
      </c>
      <c r="CT1138">
        <f t="shared" si="281"/>
        <v>0</v>
      </c>
      <c r="CV1138" s="139"/>
      <c r="CX1138">
        <f t="shared" si="282"/>
        <v>0</v>
      </c>
      <c r="DB1138" t="str">
        <f t="shared" si="289"/>
        <v/>
      </c>
      <c r="DC1138" t="str">
        <f t="shared" si="290"/>
        <v/>
      </c>
      <c r="DD1138" s="224">
        <v>1132</v>
      </c>
      <c r="DE1138" s="3" t="str">
        <f>IF('DATA ENTRY'!CK1137="","",IF('DATA ENTRY'!B1137="","",IF(AND($DF$4='DATA ENTRY'!D1137),'DATA ENTRY'!B1137,"")))</f>
        <v/>
      </c>
      <c r="DF1138" s="3" t="str">
        <f>IF('DATA ENTRY'!CK1137="","",IF('DATA ENTRY'!C1137="","",IF(AND($DF$4='DATA ENTRY'!D1137),'DATA ENTRY'!C1137,"")))</f>
        <v/>
      </c>
      <c r="DG1138" s="4" t="str">
        <f>IF('DATA ENTRY'!CK1137="","",IF('DATA ENTRY'!I1137="","",IF(AND($DF$4='DATA ENTRY'!D1137),'DATA ENTRY'!I1137,"")))</f>
        <v/>
      </c>
      <c r="DH1138" s="4" t="str">
        <f>IF('DATA ENTRY'!CK1137="","",IF('DATA ENTRY'!CK1137="","",IF(AND($DF$4='DATA ENTRY'!D1137),'DATA ENTRY'!CK1137,"")))</f>
        <v/>
      </c>
      <c r="DI1138" s="3" t="str">
        <f>IF('DATA ENTRY'!CK1137="","",IF('DATA ENTRY'!N1137="","",IF(AND($DF$4='DATA ENTRY'!D1137),'DATA ENTRY'!N1137,"")))</f>
        <v/>
      </c>
      <c r="DJ1138" s="107" t="str">
        <f>IF('DATA ENTRY'!CK1137="","",IF('DATA ENTRY'!O1137="","",IF(AND($DF$4='DATA ENTRY'!D1137),'DATA ENTRY'!O1137,"")))</f>
        <v/>
      </c>
      <c r="DK1138" s="3" t="str">
        <f>IF('DATA ENTRY'!CK1137="","",IF('DATA ENTRY'!P1137="","",IF(AND($DF$4='DATA ENTRY'!D1137),'DATA ENTRY'!P1137,"")))</f>
        <v/>
      </c>
      <c r="DL1138" s="107" t="str">
        <f>IF('DATA ENTRY'!CK1137="","",IF('DATA ENTRY'!Q1137="","",IF(AND($DF$4='DATA ENTRY'!D1137),'DATA ENTRY'!Q1137,"")))</f>
        <v/>
      </c>
      <c r="DM1138" s="3" t="str">
        <f>IF('DATA ENTRY'!CK1137="","",IF('DATA ENTRY'!R1137="","",IF(AND($DF$4='DATA ENTRY'!D1137),'DATA ENTRY'!R1137,"")))</f>
        <v/>
      </c>
      <c r="DN1138" s="107" t="str">
        <f>IF('DATA ENTRY'!CK1137="","",IF('DATA ENTRY'!S1137="","",IF(AND($DF$4='DATA ENTRY'!D1137),'DATA ENTRY'!S1137,"")))</f>
        <v/>
      </c>
      <c r="DO1138" s="3" t="str">
        <f>IF('DATA ENTRY'!CK1137="","",IF('DATA ENTRY'!E1137="","",IF(AND($DF$4='DATA ENTRY'!D1137),'DATA ENTRY'!E1137,"")))</f>
        <v/>
      </c>
      <c r="DP1138" s="3" t="str">
        <f>IF('DATA ENTRY'!CK1137="","",IF('DATA ENTRY'!D1137="","",IF(AND($DF$4='DATA ENTRY'!D1137),'DATA ENTRY'!D1137,"")))</f>
        <v/>
      </c>
      <c r="DQ1138" s="3" t="str">
        <f>IF('DATA ENTRY'!CK1137="","",IF('DATA ENTRY'!W1137="","",IF(AND($DF$4='DATA ENTRY'!D1137),'DATA ENTRY'!W1137,"")))</f>
        <v/>
      </c>
      <c r="DR1138" s="3" t="str">
        <f>IF('DATA ENTRY'!CK1137="","",IF('DATA ENTRY'!X1137="","",IF(AND($DF$4='DATA ENTRY'!D1137),'DATA ENTRY'!X1137,"")))</f>
        <v/>
      </c>
      <c r="DS1138" s="108" t="str">
        <f t="shared" si="283"/>
        <v/>
      </c>
      <c r="DT1138" s="108" t="str">
        <f>IF('DATA ENTRY'!CK1137="","",IF('DATA ENTRY'!D1137="","",IF(AND($DF$4='DATA ENTRY'!D1137),'DATA ENTRY'!G1137,"")))</f>
        <v/>
      </c>
      <c r="DY1138">
        <f t="shared" si="284"/>
        <v>0</v>
      </c>
      <c r="EB1138" t="str">
        <f t="shared" si="285"/>
        <v/>
      </c>
      <c r="EC1138" t="str">
        <f t="shared" si="286"/>
        <v/>
      </c>
      <c r="ED1138" s="224">
        <v>1132</v>
      </c>
      <c r="EE1138" s="3" t="str">
        <f>IF('DATA ENTRY'!CK1137="","",IF('DATA ENTRY'!B1137="","",IF(AND($EF$4='DATA ENTRY'!G1137,$EH$4='DATA ENTRY'!F1137),'DATA ENTRY'!B1137,"")))</f>
        <v/>
      </c>
      <c r="EF1138" s="3" t="str">
        <f>IF('DATA ENTRY'!CK1137="","",IF('DATA ENTRY'!C1137="","",IF(AND($EF$4='DATA ENTRY'!G1137,$EH$4='DATA ENTRY'!F1137),'DATA ENTRY'!C1137,"")))</f>
        <v/>
      </c>
      <c r="EG1138" s="4" t="str">
        <f>IF('DATA ENTRY'!CK1137="","",IF('DATA ENTRY'!I1137="","",IF(AND($EF$4='DATA ENTRY'!G1137,$EH$4='DATA ENTRY'!F1137),'DATA ENTRY'!I1137,"")))</f>
        <v/>
      </c>
      <c r="EH1138" s="4" t="str">
        <f>IF('DATA ENTRY'!CK1137="","",IF('DATA ENTRY'!CK1137="","",IF(AND($EF$4='DATA ENTRY'!G1137,$EH$4='DATA ENTRY'!F1137),'DATA ENTRY'!CK1137,"")))</f>
        <v/>
      </c>
      <c r="EI1138" s="3" t="str">
        <f>IF('DATA ENTRY'!CK1137="","",IF('DATA ENTRY'!N1137="","",IF(AND($EF$4='DATA ENTRY'!G1137,$EH$4='DATA ENTRY'!F1137),'DATA ENTRY'!N1137,"")))</f>
        <v/>
      </c>
      <c r="EJ1138" s="107" t="str">
        <f>IF('DATA ENTRY'!CK1137="","",IF('DATA ENTRY'!O1137="","",IF(AND($EF$4='DATA ENTRY'!G1137,$EH$4='DATA ENTRY'!F1137),'DATA ENTRY'!O1137,"")))</f>
        <v/>
      </c>
      <c r="EK1138" s="3" t="str">
        <f>IF('DATA ENTRY'!CK1137="","",IF('DATA ENTRY'!P1137="","",IF(AND($EF$4='DATA ENTRY'!G1137,$EH$4='DATA ENTRY'!F1137),'DATA ENTRY'!P1137,"")))</f>
        <v/>
      </c>
      <c r="EL1138" s="107" t="str">
        <f>IF('DATA ENTRY'!CK1137="","",IF('DATA ENTRY'!Q1137="","",IF(AND($EF$4='DATA ENTRY'!G1137,$EH$4='DATA ENTRY'!F1137),'DATA ENTRY'!Q1137,"")))</f>
        <v/>
      </c>
      <c r="EM1138" s="3" t="str">
        <f>IF('DATA ENTRY'!CK1137="","",IF('DATA ENTRY'!R1137="","",IF(AND($EF$4='DATA ENTRY'!G1137,$EH$4='DATA ENTRY'!F1137),'DATA ENTRY'!R1137,"")))</f>
        <v/>
      </c>
      <c r="EN1138" s="107" t="str">
        <f>IF('DATA ENTRY'!CK1137="","",IF('DATA ENTRY'!S1137="","",IF(AND($EF$4='DATA ENTRY'!G1137,$EH$4='DATA ENTRY'!F1137),'DATA ENTRY'!S1137,"")))</f>
        <v/>
      </c>
      <c r="EO1138" s="3" t="str">
        <f>IF('DATA ENTRY'!CK1137="","",IF('DATA ENTRY'!E1137="","",IF(AND($EF$4='DATA ENTRY'!G1137,$EH$4='DATA ENTRY'!F1137),'DATA ENTRY'!E1137,"")))</f>
        <v/>
      </c>
      <c r="EP1138" s="3" t="str">
        <f>IF('DATA ENTRY'!CK1137="","",IF('DATA ENTRY'!D1137="","",IF(AND($EF$4='DATA ENTRY'!G1137,$EH$4='DATA ENTRY'!F1137),'DATA ENTRY'!D1137,"")))</f>
        <v/>
      </c>
      <c r="EQ1138" s="3" t="str">
        <f>IF('DATA ENTRY'!CK1137="","",IF('DATA ENTRY'!W1137="","",IF(AND($EF$4='DATA ENTRY'!G1137,$EH$4='DATA ENTRY'!F1137),'DATA ENTRY'!W1137,"")))</f>
        <v/>
      </c>
      <c r="ER1138" s="3" t="str">
        <f>IF('DATA ENTRY'!CK1137="","",IF('DATA ENTRY'!X1137="","",IF(AND($EF$4='DATA ENTRY'!G1137,$EH$4='DATA ENTRY'!F1137),'DATA ENTRY'!X1137,"")))</f>
        <v/>
      </c>
      <c r="ES1138" s="108" t="str">
        <f t="shared" si="287"/>
        <v/>
      </c>
      <c r="ET1138" s="108" t="str">
        <f>IF('DATA ENTRY'!CK1137="","",IF('DATA ENTRY'!D1137="","",IF(AND($EF$4='DATA ENTRY'!G1137,$EH$4='DATA ENTRY'!F1137),'DATA ENTRY'!G1137,"")))</f>
        <v/>
      </c>
      <c r="EY1138">
        <f t="shared" si="288"/>
        <v>0</v>
      </c>
    </row>
    <row r="1139" spans="1:155">
      <c r="A1139" t="str">
        <f>IF(S1139=0,"",1+(MAX($A$7:A1138)))</f>
        <v/>
      </c>
      <c r="B1139" s="224">
        <v>1133</v>
      </c>
      <c r="C1139" s="3" t="str">
        <f>IF('DATA ENTRY'!CK1138="","",IF('DATA ENTRY'!B1138="","",IF($D$4="All Post",'DATA ENTRY'!B1138,IF(AND($D$4='DATA ENTRY'!CK1138),'DATA ENTRY'!B1138,""))))</f>
        <v/>
      </c>
      <c r="D1139" s="3" t="str">
        <f>IF('DATA ENTRY'!CK1138="","",IF('DATA ENTRY'!C1138="","",IF($D$4="All Post",'DATA ENTRY'!C1138,IF(AND($D$4='DATA ENTRY'!CK1138),'DATA ENTRY'!C1138,""))))</f>
        <v/>
      </c>
      <c r="E1139" s="4" t="str">
        <f>IF('DATA ENTRY'!CK1138="","",IF('DATA ENTRY'!I1138="","",IF($D$4="All Post",'DATA ENTRY'!I1138,IF(AND($D$4='DATA ENTRY'!CK1138),'DATA ENTRY'!I1138,""))))</f>
        <v/>
      </c>
      <c r="F1139" s="4" t="str">
        <f>IF('DATA ENTRY'!CK1138="","",IF('DATA ENTRY'!CK1138="","",IF($D$4="All Post",'DATA ENTRY'!CK1138,IF(AND($D$4='DATA ENTRY'!CK1138),'DATA ENTRY'!CK1138,""))))</f>
        <v/>
      </c>
      <c r="G1139" s="3" t="str">
        <f>IF('DATA ENTRY'!CK1138="","",IF('DATA ENTRY'!N1138="","",IF($D$4="All Post",'DATA ENTRY'!N1138,IF(AND($D$4='DATA ENTRY'!CK1138),'DATA ENTRY'!N1138,""))))</f>
        <v/>
      </c>
      <c r="H1139" s="107" t="str">
        <f>IF('DATA ENTRY'!CK1138="","",IF('DATA ENTRY'!O1138="","",IF($D$4="All Post",'DATA ENTRY'!O1138,IF(AND($D$4='DATA ENTRY'!CK1138),'DATA ENTRY'!O1138,""))))</f>
        <v/>
      </c>
      <c r="I1139" s="3" t="str">
        <f>IF('DATA ENTRY'!CK1138="","",IF('DATA ENTRY'!P1138="","",IF($D$4="All Post",'DATA ENTRY'!P1138,IF(AND($D$4='DATA ENTRY'!CK1138),'DATA ENTRY'!P1138,""))))</f>
        <v/>
      </c>
      <c r="J1139" s="107" t="str">
        <f>IF('DATA ENTRY'!CK1138="","",IF('DATA ENTRY'!Q1138="","",IF($D$4="All Post",'DATA ENTRY'!Q1138,IF(AND($D$4='DATA ENTRY'!CK1138),'DATA ENTRY'!Q1138,""))))</f>
        <v/>
      </c>
      <c r="K1139" s="3" t="str">
        <f>IF('DATA ENTRY'!CK1138="","",IF('DATA ENTRY'!R1138="","",IF($D$4="All Post",'DATA ENTRY'!R1138,IF(AND($D$4='DATA ENTRY'!CK1138),'DATA ENTRY'!R1138,""))))</f>
        <v/>
      </c>
      <c r="L1139" s="3" t="str">
        <f>IF('DATA ENTRY'!CK1138="","",IF('DATA ENTRY'!S1138="","",IF($D$4="All Post",'DATA ENTRY'!S1138,IF(AND($D$4='DATA ENTRY'!CK1138),'DATA ENTRY'!S1138,""))))</f>
        <v/>
      </c>
      <c r="M1139" s="3" t="str">
        <f>IF('DATA ENTRY'!CK1138="","",IF('DATA ENTRY'!E1138="","",IF($D$4="All Post",'DATA ENTRY'!E1138,IF(AND($D$4='DATA ENTRY'!CK1138),'DATA ENTRY'!E1138,""))))</f>
        <v/>
      </c>
      <c r="N1139" s="3" t="str">
        <f>IF('DATA ENTRY'!CK1138="","",IF('DATA ENTRY'!W1138="","",IF($D$4="All Post",'DATA ENTRY'!W1138,IF(AND($D$4='DATA ENTRY'!CK1138),'DATA ENTRY'!W1138,""))))</f>
        <v/>
      </c>
      <c r="O1139" s="3" t="str">
        <f>IF('DATA ENTRY'!CK1138="","",IF('DATA ENTRY'!X1138="","",IF($D$4="All Post",'DATA ENTRY'!X1138,IF(AND($D$4='DATA ENTRY'!CK1138),'DATA ENTRY'!X1138,""))))</f>
        <v/>
      </c>
      <c r="P1139" s="3" t="str">
        <f>IF('DATA ENTRY'!CK1138="","",IF('DATA ENTRY'!G1138="","",IF($D$4="All Post",'DATA ENTRY'!G1138,IF(AND($D$4='DATA ENTRY'!CK1138),'DATA ENTRY'!G1138,""))))</f>
        <v/>
      </c>
      <c r="S1139">
        <f t="shared" si="275"/>
        <v>0</v>
      </c>
      <c r="T1139" t="str">
        <f t="shared" si="276"/>
        <v/>
      </c>
      <c r="BZ1139" t="str">
        <f t="shared" si="277"/>
        <v/>
      </c>
      <c r="CA1139" t="str">
        <f t="shared" si="278"/>
        <v/>
      </c>
      <c r="CB1139" s="224">
        <v>1133</v>
      </c>
      <c r="CC1139" s="3" t="str">
        <f>IF('DATA ENTRY'!CK1138="","",IF('DATA ENTRY'!B1138="","",IF(AND($CD$4='DATA ENTRY'!CK1138,$CG$4='DATA ENTRY'!D1138),'DATA ENTRY'!B1138,"")))</f>
        <v/>
      </c>
      <c r="CD1139" s="3" t="str">
        <f>IF('DATA ENTRY'!CK1138="","",IF('DATA ENTRY'!C1138="","",IF(AND($CD$4='DATA ENTRY'!CK1138,$CG$4='DATA ENTRY'!D1138),'DATA ENTRY'!C1138,"")))</f>
        <v/>
      </c>
      <c r="CE1139" s="4" t="str">
        <f>IF('DATA ENTRY'!CK1138="","",IF('DATA ENTRY'!I1138="","",IF(AND($CD$4='DATA ENTRY'!CK1138,$CG$4='DATA ENTRY'!D1138),'DATA ENTRY'!I1138,"")))</f>
        <v/>
      </c>
      <c r="CF1139" s="4" t="str">
        <f>IF('DATA ENTRY'!CK1138="","",IF('DATA ENTRY'!CK1138="","",IF(AND($CD$4='DATA ENTRY'!CK1138,$CG$4='DATA ENTRY'!D1138),'DATA ENTRY'!CK1138,"")))</f>
        <v/>
      </c>
      <c r="CG1139" s="3" t="str">
        <f>IF('DATA ENTRY'!CK1138="","",IF('DATA ENTRY'!N1138="","",IF(AND($CD$4='DATA ENTRY'!CK1138,$CG$4='DATA ENTRY'!D1138),'DATA ENTRY'!N1138,"")))</f>
        <v/>
      </c>
      <c r="CH1139" s="107" t="str">
        <f>IF('DATA ENTRY'!CK1138="","",IF('DATA ENTRY'!O1138="","",IF(AND($CD$4='DATA ENTRY'!CK1138,$CG$4='DATA ENTRY'!D1138),'DATA ENTRY'!O1138,"")))</f>
        <v/>
      </c>
      <c r="CI1139" s="3" t="str">
        <f>IF('DATA ENTRY'!CK1138="","",IF('DATA ENTRY'!P1138="","",IF(AND($CD$4='DATA ENTRY'!CK1138,$CG$4='DATA ENTRY'!D1138),'DATA ENTRY'!P1138,"")))</f>
        <v/>
      </c>
      <c r="CJ1139" s="107" t="str">
        <f>IF('DATA ENTRY'!CK1138="","",IF('DATA ENTRY'!Q1138="","",IF(AND($CD$4='DATA ENTRY'!CK1138,$CG$4='DATA ENTRY'!D1138),'DATA ENTRY'!Q1138,"")))</f>
        <v/>
      </c>
      <c r="CK1139" s="3" t="str">
        <f>IF('DATA ENTRY'!CK1138="","",IF('DATA ENTRY'!R1138="","",IF(AND($CD$4='DATA ENTRY'!CK1138,$CG$4='DATA ENTRY'!D1138),'DATA ENTRY'!R1138,"")))</f>
        <v/>
      </c>
      <c r="CL1139" s="3" t="str">
        <f>IF('DATA ENTRY'!CK1138="","",IF('DATA ENTRY'!S1138="","",IF(AND($CD$4='DATA ENTRY'!CK1138,$CG$4='DATA ENTRY'!D1138),'DATA ENTRY'!S1138,"")))</f>
        <v/>
      </c>
      <c r="CM1139" s="3" t="str">
        <f>IF('DATA ENTRY'!CK1138="","",IF('DATA ENTRY'!E1138="","",IF(AND($CD$4='DATA ENTRY'!CK1138,$CG$4='DATA ENTRY'!D1138),'DATA ENTRY'!E1138,"")))</f>
        <v/>
      </c>
      <c r="CN1139" s="3" t="str">
        <f>IF('DATA ENTRY'!CK1138="","",IF('DATA ENTRY'!W1138="","",IF(AND($CD$4='DATA ENTRY'!CK1138,$CG$4='DATA ENTRY'!D1138),'DATA ENTRY'!W1138,"")))</f>
        <v/>
      </c>
      <c r="CO1139" s="3" t="str">
        <f>IF('DATA ENTRY'!CK1138="","",IF('DATA ENTRY'!X1138="","",IF(AND($CD$4='DATA ENTRY'!CK1138,$CG$4='DATA ENTRY'!D1138),'DATA ENTRY'!X1138,"")))</f>
        <v/>
      </c>
      <c r="CP1139" s="108" t="str">
        <f t="shared" si="279"/>
        <v/>
      </c>
      <c r="CQ1139" s="108" t="str">
        <f>IF('DATA ENTRY'!CK1138="","",IF('DATA ENTRY'!G1138="","",IF(AND($CD$4='DATA ENTRY'!CK1138,$CG$4='DATA ENTRY'!D1138),'DATA ENTRY'!G1138,"")))</f>
        <v/>
      </c>
      <c r="CR1139" s="230" t="str">
        <f>IF('DATA ENTRY'!CK1138="","",IF('DATA ENTRY'!D1138="","",IF(AND($CD$4='DATA ENTRY'!CK1138,$CG$4='DATA ENTRY'!D1138),'DATA ENTRY'!D1138,"")))</f>
        <v/>
      </c>
      <c r="CS1139">
        <f t="shared" si="280"/>
        <v>0</v>
      </c>
      <c r="CT1139">
        <f t="shared" si="281"/>
        <v>0</v>
      </c>
      <c r="CV1139" s="139"/>
      <c r="CX1139">
        <f t="shared" si="282"/>
        <v>0</v>
      </c>
      <c r="DB1139" t="str">
        <f t="shared" si="289"/>
        <v/>
      </c>
      <c r="DC1139" t="str">
        <f t="shared" si="290"/>
        <v/>
      </c>
      <c r="DD1139" s="224">
        <v>1133</v>
      </c>
      <c r="DE1139" s="3" t="str">
        <f>IF('DATA ENTRY'!CK1138="","",IF('DATA ENTRY'!B1138="","",IF(AND($DF$4='DATA ENTRY'!D1138),'DATA ENTRY'!B1138,"")))</f>
        <v/>
      </c>
      <c r="DF1139" s="3" t="str">
        <f>IF('DATA ENTRY'!CK1138="","",IF('DATA ENTRY'!C1138="","",IF(AND($DF$4='DATA ENTRY'!D1138),'DATA ENTRY'!C1138,"")))</f>
        <v/>
      </c>
      <c r="DG1139" s="4" t="str">
        <f>IF('DATA ENTRY'!CK1138="","",IF('DATA ENTRY'!I1138="","",IF(AND($DF$4='DATA ENTRY'!D1138),'DATA ENTRY'!I1138,"")))</f>
        <v/>
      </c>
      <c r="DH1139" s="4" t="str">
        <f>IF('DATA ENTRY'!CK1138="","",IF('DATA ENTRY'!CK1138="","",IF(AND($DF$4='DATA ENTRY'!D1138),'DATA ENTRY'!CK1138,"")))</f>
        <v/>
      </c>
      <c r="DI1139" s="3" t="str">
        <f>IF('DATA ENTRY'!CK1138="","",IF('DATA ENTRY'!N1138="","",IF(AND($DF$4='DATA ENTRY'!D1138),'DATA ENTRY'!N1138,"")))</f>
        <v/>
      </c>
      <c r="DJ1139" s="107" t="str">
        <f>IF('DATA ENTRY'!CK1138="","",IF('DATA ENTRY'!O1138="","",IF(AND($DF$4='DATA ENTRY'!D1138),'DATA ENTRY'!O1138,"")))</f>
        <v/>
      </c>
      <c r="DK1139" s="3" t="str">
        <f>IF('DATA ENTRY'!CK1138="","",IF('DATA ENTRY'!P1138="","",IF(AND($DF$4='DATA ENTRY'!D1138),'DATA ENTRY'!P1138,"")))</f>
        <v/>
      </c>
      <c r="DL1139" s="107" t="str">
        <f>IF('DATA ENTRY'!CK1138="","",IF('DATA ENTRY'!Q1138="","",IF(AND($DF$4='DATA ENTRY'!D1138),'DATA ENTRY'!Q1138,"")))</f>
        <v/>
      </c>
      <c r="DM1139" s="3" t="str">
        <f>IF('DATA ENTRY'!CK1138="","",IF('DATA ENTRY'!R1138="","",IF(AND($DF$4='DATA ENTRY'!D1138),'DATA ENTRY'!R1138,"")))</f>
        <v/>
      </c>
      <c r="DN1139" s="107" t="str">
        <f>IF('DATA ENTRY'!CK1138="","",IF('DATA ENTRY'!S1138="","",IF(AND($DF$4='DATA ENTRY'!D1138),'DATA ENTRY'!S1138,"")))</f>
        <v/>
      </c>
      <c r="DO1139" s="3" t="str">
        <f>IF('DATA ENTRY'!CK1138="","",IF('DATA ENTRY'!E1138="","",IF(AND($DF$4='DATA ENTRY'!D1138),'DATA ENTRY'!E1138,"")))</f>
        <v/>
      </c>
      <c r="DP1139" s="3" t="str">
        <f>IF('DATA ENTRY'!CK1138="","",IF('DATA ENTRY'!D1138="","",IF(AND($DF$4='DATA ENTRY'!D1138),'DATA ENTRY'!D1138,"")))</f>
        <v/>
      </c>
      <c r="DQ1139" s="3" t="str">
        <f>IF('DATA ENTRY'!CK1138="","",IF('DATA ENTRY'!W1138="","",IF(AND($DF$4='DATA ENTRY'!D1138),'DATA ENTRY'!W1138,"")))</f>
        <v/>
      </c>
      <c r="DR1139" s="3" t="str">
        <f>IF('DATA ENTRY'!CK1138="","",IF('DATA ENTRY'!X1138="","",IF(AND($DF$4='DATA ENTRY'!D1138),'DATA ENTRY'!X1138,"")))</f>
        <v/>
      </c>
      <c r="DS1139" s="108" t="str">
        <f t="shared" si="283"/>
        <v/>
      </c>
      <c r="DT1139" s="108" t="str">
        <f>IF('DATA ENTRY'!CK1138="","",IF('DATA ENTRY'!D1138="","",IF(AND($DF$4='DATA ENTRY'!D1138),'DATA ENTRY'!G1138,"")))</f>
        <v/>
      </c>
      <c r="DY1139">
        <f t="shared" si="284"/>
        <v>0</v>
      </c>
      <c r="EB1139" t="str">
        <f t="shared" si="285"/>
        <v/>
      </c>
      <c r="EC1139" t="str">
        <f t="shared" si="286"/>
        <v/>
      </c>
      <c r="ED1139" s="224">
        <v>1133</v>
      </c>
      <c r="EE1139" s="3" t="str">
        <f>IF('DATA ENTRY'!CK1138="","",IF('DATA ENTRY'!B1138="","",IF(AND($EF$4='DATA ENTRY'!G1138,$EH$4='DATA ENTRY'!F1138),'DATA ENTRY'!B1138,"")))</f>
        <v/>
      </c>
      <c r="EF1139" s="3" t="str">
        <f>IF('DATA ENTRY'!CK1138="","",IF('DATA ENTRY'!C1138="","",IF(AND($EF$4='DATA ENTRY'!G1138,$EH$4='DATA ENTRY'!F1138),'DATA ENTRY'!C1138,"")))</f>
        <v/>
      </c>
      <c r="EG1139" s="4" t="str">
        <f>IF('DATA ENTRY'!CK1138="","",IF('DATA ENTRY'!I1138="","",IF(AND($EF$4='DATA ENTRY'!G1138,$EH$4='DATA ENTRY'!F1138),'DATA ENTRY'!I1138,"")))</f>
        <v/>
      </c>
      <c r="EH1139" s="4" t="str">
        <f>IF('DATA ENTRY'!CK1138="","",IF('DATA ENTRY'!CK1138="","",IF(AND($EF$4='DATA ENTRY'!G1138,$EH$4='DATA ENTRY'!F1138),'DATA ENTRY'!CK1138,"")))</f>
        <v/>
      </c>
      <c r="EI1139" s="3" t="str">
        <f>IF('DATA ENTRY'!CK1138="","",IF('DATA ENTRY'!N1138="","",IF(AND($EF$4='DATA ENTRY'!G1138,$EH$4='DATA ENTRY'!F1138),'DATA ENTRY'!N1138,"")))</f>
        <v/>
      </c>
      <c r="EJ1139" s="107" t="str">
        <f>IF('DATA ENTRY'!CK1138="","",IF('DATA ENTRY'!O1138="","",IF(AND($EF$4='DATA ENTRY'!G1138,$EH$4='DATA ENTRY'!F1138),'DATA ENTRY'!O1138,"")))</f>
        <v/>
      </c>
      <c r="EK1139" s="3" t="str">
        <f>IF('DATA ENTRY'!CK1138="","",IF('DATA ENTRY'!P1138="","",IF(AND($EF$4='DATA ENTRY'!G1138,$EH$4='DATA ENTRY'!F1138),'DATA ENTRY'!P1138,"")))</f>
        <v/>
      </c>
      <c r="EL1139" s="107" t="str">
        <f>IF('DATA ENTRY'!CK1138="","",IF('DATA ENTRY'!Q1138="","",IF(AND($EF$4='DATA ENTRY'!G1138,$EH$4='DATA ENTRY'!F1138),'DATA ENTRY'!Q1138,"")))</f>
        <v/>
      </c>
      <c r="EM1139" s="3" t="str">
        <f>IF('DATA ENTRY'!CK1138="","",IF('DATA ENTRY'!R1138="","",IF(AND($EF$4='DATA ENTRY'!G1138,$EH$4='DATA ENTRY'!F1138),'DATA ENTRY'!R1138,"")))</f>
        <v/>
      </c>
      <c r="EN1139" s="107" t="str">
        <f>IF('DATA ENTRY'!CK1138="","",IF('DATA ENTRY'!S1138="","",IF(AND($EF$4='DATA ENTRY'!G1138,$EH$4='DATA ENTRY'!F1138),'DATA ENTRY'!S1138,"")))</f>
        <v/>
      </c>
      <c r="EO1139" s="3" t="str">
        <f>IF('DATA ENTRY'!CK1138="","",IF('DATA ENTRY'!E1138="","",IF(AND($EF$4='DATA ENTRY'!G1138,$EH$4='DATA ENTRY'!F1138),'DATA ENTRY'!E1138,"")))</f>
        <v/>
      </c>
      <c r="EP1139" s="3" t="str">
        <f>IF('DATA ENTRY'!CK1138="","",IF('DATA ENTRY'!D1138="","",IF(AND($EF$4='DATA ENTRY'!G1138,$EH$4='DATA ENTRY'!F1138),'DATA ENTRY'!D1138,"")))</f>
        <v/>
      </c>
      <c r="EQ1139" s="3" t="str">
        <f>IF('DATA ENTRY'!CK1138="","",IF('DATA ENTRY'!W1138="","",IF(AND($EF$4='DATA ENTRY'!G1138,$EH$4='DATA ENTRY'!F1138),'DATA ENTRY'!W1138,"")))</f>
        <v/>
      </c>
      <c r="ER1139" s="3" t="str">
        <f>IF('DATA ENTRY'!CK1138="","",IF('DATA ENTRY'!X1138="","",IF(AND($EF$4='DATA ENTRY'!G1138,$EH$4='DATA ENTRY'!F1138),'DATA ENTRY'!X1138,"")))</f>
        <v/>
      </c>
      <c r="ES1139" s="108" t="str">
        <f t="shared" si="287"/>
        <v/>
      </c>
      <c r="ET1139" s="108" t="str">
        <f>IF('DATA ENTRY'!CK1138="","",IF('DATA ENTRY'!D1138="","",IF(AND($EF$4='DATA ENTRY'!G1138,$EH$4='DATA ENTRY'!F1138),'DATA ENTRY'!G1138,"")))</f>
        <v/>
      </c>
      <c r="EY1139">
        <f t="shared" si="288"/>
        <v>0</v>
      </c>
    </row>
    <row r="1140" spans="1:155">
      <c r="A1140" t="str">
        <f>IF(S1140=0,"",1+(MAX($A$7:A1139)))</f>
        <v/>
      </c>
      <c r="B1140" s="224">
        <v>1134</v>
      </c>
      <c r="C1140" s="3" t="str">
        <f>IF('DATA ENTRY'!CK1139="","",IF('DATA ENTRY'!B1139="","",IF($D$4="All Post",'DATA ENTRY'!B1139,IF(AND($D$4='DATA ENTRY'!CK1139),'DATA ENTRY'!B1139,""))))</f>
        <v/>
      </c>
      <c r="D1140" s="3" t="str">
        <f>IF('DATA ENTRY'!CK1139="","",IF('DATA ENTRY'!C1139="","",IF($D$4="All Post",'DATA ENTRY'!C1139,IF(AND($D$4='DATA ENTRY'!CK1139),'DATA ENTRY'!C1139,""))))</f>
        <v/>
      </c>
      <c r="E1140" s="4" t="str">
        <f>IF('DATA ENTRY'!CK1139="","",IF('DATA ENTRY'!I1139="","",IF($D$4="All Post",'DATA ENTRY'!I1139,IF(AND($D$4='DATA ENTRY'!CK1139),'DATA ENTRY'!I1139,""))))</f>
        <v/>
      </c>
      <c r="F1140" s="4" t="str">
        <f>IF('DATA ENTRY'!CK1139="","",IF('DATA ENTRY'!CK1139="","",IF($D$4="All Post",'DATA ENTRY'!CK1139,IF(AND($D$4='DATA ENTRY'!CK1139),'DATA ENTRY'!CK1139,""))))</f>
        <v/>
      </c>
      <c r="G1140" s="3" t="str">
        <f>IF('DATA ENTRY'!CK1139="","",IF('DATA ENTRY'!N1139="","",IF($D$4="All Post",'DATA ENTRY'!N1139,IF(AND($D$4='DATA ENTRY'!CK1139),'DATA ENTRY'!N1139,""))))</f>
        <v/>
      </c>
      <c r="H1140" s="107" t="str">
        <f>IF('DATA ENTRY'!CK1139="","",IF('DATA ENTRY'!O1139="","",IF($D$4="All Post",'DATA ENTRY'!O1139,IF(AND($D$4='DATA ENTRY'!CK1139),'DATA ENTRY'!O1139,""))))</f>
        <v/>
      </c>
      <c r="I1140" s="3" t="str">
        <f>IF('DATA ENTRY'!CK1139="","",IF('DATA ENTRY'!P1139="","",IF($D$4="All Post",'DATA ENTRY'!P1139,IF(AND($D$4='DATA ENTRY'!CK1139),'DATA ENTRY'!P1139,""))))</f>
        <v/>
      </c>
      <c r="J1140" s="107" t="str">
        <f>IF('DATA ENTRY'!CK1139="","",IF('DATA ENTRY'!Q1139="","",IF($D$4="All Post",'DATA ENTRY'!Q1139,IF(AND($D$4='DATA ENTRY'!CK1139),'DATA ENTRY'!Q1139,""))))</f>
        <v/>
      </c>
      <c r="K1140" s="3" t="str">
        <f>IF('DATA ENTRY'!CK1139="","",IF('DATA ENTRY'!R1139="","",IF($D$4="All Post",'DATA ENTRY'!R1139,IF(AND($D$4='DATA ENTRY'!CK1139),'DATA ENTRY'!R1139,""))))</f>
        <v/>
      </c>
      <c r="L1140" s="3" t="str">
        <f>IF('DATA ENTRY'!CK1139="","",IF('DATA ENTRY'!S1139="","",IF($D$4="All Post",'DATA ENTRY'!S1139,IF(AND($D$4='DATA ENTRY'!CK1139),'DATA ENTRY'!S1139,""))))</f>
        <v/>
      </c>
      <c r="M1140" s="3" t="str">
        <f>IF('DATA ENTRY'!CK1139="","",IF('DATA ENTRY'!E1139="","",IF($D$4="All Post",'DATA ENTRY'!E1139,IF(AND($D$4='DATA ENTRY'!CK1139),'DATA ENTRY'!E1139,""))))</f>
        <v/>
      </c>
      <c r="N1140" s="3" t="str">
        <f>IF('DATA ENTRY'!CK1139="","",IF('DATA ENTRY'!W1139="","",IF($D$4="All Post",'DATA ENTRY'!W1139,IF(AND($D$4='DATA ENTRY'!CK1139),'DATA ENTRY'!W1139,""))))</f>
        <v/>
      </c>
      <c r="O1140" s="3" t="str">
        <f>IF('DATA ENTRY'!CK1139="","",IF('DATA ENTRY'!X1139="","",IF($D$4="All Post",'DATA ENTRY'!X1139,IF(AND($D$4='DATA ENTRY'!CK1139),'DATA ENTRY'!X1139,""))))</f>
        <v/>
      </c>
      <c r="P1140" s="3" t="str">
        <f>IF('DATA ENTRY'!CK1139="","",IF('DATA ENTRY'!G1139="","",IF($D$4="All Post",'DATA ENTRY'!G1139,IF(AND($D$4='DATA ENTRY'!CK1139),'DATA ENTRY'!G1139,""))))</f>
        <v/>
      </c>
      <c r="S1140">
        <f t="shared" si="275"/>
        <v>0</v>
      </c>
      <c r="T1140" t="str">
        <f t="shared" si="276"/>
        <v/>
      </c>
      <c r="BZ1140" t="str">
        <f t="shared" si="277"/>
        <v/>
      </c>
      <c r="CA1140" t="str">
        <f t="shared" si="278"/>
        <v/>
      </c>
      <c r="CB1140" s="224">
        <v>1134</v>
      </c>
      <c r="CC1140" s="3" t="str">
        <f>IF('DATA ENTRY'!CK1139="","",IF('DATA ENTRY'!B1139="","",IF(AND($CD$4='DATA ENTRY'!CK1139,$CG$4='DATA ENTRY'!D1139),'DATA ENTRY'!B1139,"")))</f>
        <v/>
      </c>
      <c r="CD1140" s="3" t="str">
        <f>IF('DATA ENTRY'!CK1139="","",IF('DATA ENTRY'!C1139="","",IF(AND($CD$4='DATA ENTRY'!CK1139,$CG$4='DATA ENTRY'!D1139),'DATA ENTRY'!C1139,"")))</f>
        <v/>
      </c>
      <c r="CE1140" s="4" t="str">
        <f>IF('DATA ENTRY'!CK1139="","",IF('DATA ENTRY'!I1139="","",IF(AND($CD$4='DATA ENTRY'!CK1139,$CG$4='DATA ENTRY'!D1139),'DATA ENTRY'!I1139,"")))</f>
        <v/>
      </c>
      <c r="CF1140" s="4" t="str">
        <f>IF('DATA ENTRY'!CK1139="","",IF('DATA ENTRY'!CK1139="","",IF(AND($CD$4='DATA ENTRY'!CK1139,$CG$4='DATA ENTRY'!D1139),'DATA ENTRY'!CK1139,"")))</f>
        <v/>
      </c>
      <c r="CG1140" s="3" t="str">
        <f>IF('DATA ENTRY'!CK1139="","",IF('DATA ENTRY'!N1139="","",IF(AND($CD$4='DATA ENTRY'!CK1139,$CG$4='DATA ENTRY'!D1139),'DATA ENTRY'!N1139,"")))</f>
        <v/>
      </c>
      <c r="CH1140" s="107" t="str">
        <f>IF('DATA ENTRY'!CK1139="","",IF('DATA ENTRY'!O1139="","",IF(AND($CD$4='DATA ENTRY'!CK1139,$CG$4='DATA ENTRY'!D1139),'DATA ENTRY'!O1139,"")))</f>
        <v/>
      </c>
      <c r="CI1140" s="3" t="str">
        <f>IF('DATA ENTRY'!CK1139="","",IF('DATA ENTRY'!P1139="","",IF(AND($CD$4='DATA ENTRY'!CK1139,$CG$4='DATA ENTRY'!D1139),'DATA ENTRY'!P1139,"")))</f>
        <v/>
      </c>
      <c r="CJ1140" s="107" t="str">
        <f>IF('DATA ENTRY'!CK1139="","",IF('DATA ENTRY'!Q1139="","",IF(AND($CD$4='DATA ENTRY'!CK1139,$CG$4='DATA ENTRY'!D1139),'DATA ENTRY'!Q1139,"")))</f>
        <v/>
      </c>
      <c r="CK1140" s="3" t="str">
        <f>IF('DATA ENTRY'!CK1139="","",IF('DATA ENTRY'!R1139="","",IF(AND($CD$4='DATA ENTRY'!CK1139,$CG$4='DATA ENTRY'!D1139),'DATA ENTRY'!R1139,"")))</f>
        <v/>
      </c>
      <c r="CL1140" s="3" t="str">
        <f>IF('DATA ENTRY'!CK1139="","",IF('DATA ENTRY'!S1139="","",IF(AND($CD$4='DATA ENTRY'!CK1139,$CG$4='DATA ENTRY'!D1139),'DATA ENTRY'!S1139,"")))</f>
        <v/>
      </c>
      <c r="CM1140" s="3" t="str">
        <f>IF('DATA ENTRY'!CK1139="","",IF('DATA ENTRY'!E1139="","",IF(AND($CD$4='DATA ENTRY'!CK1139,$CG$4='DATA ENTRY'!D1139),'DATA ENTRY'!E1139,"")))</f>
        <v/>
      </c>
      <c r="CN1140" s="3" t="str">
        <f>IF('DATA ENTRY'!CK1139="","",IF('DATA ENTRY'!W1139="","",IF(AND($CD$4='DATA ENTRY'!CK1139,$CG$4='DATA ENTRY'!D1139),'DATA ENTRY'!W1139,"")))</f>
        <v/>
      </c>
      <c r="CO1140" s="3" t="str">
        <f>IF('DATA ENTRY'!CK1139="","",IF('DATA ENTRY'!X1139="","",IF(AND($CD$4='DATA ENTRY'!CK1139,$CG$4='DATA ENTRY'!D1139),'DATA ENTRY'!X1139,"")))</f>
        <v/>
      </c>
      <c r="CP1140" s="108" t="str">
        <f t="shared" si="279"/>
        <v/>
      </c>
      <c r="CQ1140" s="108" t="str">
        <f>IF('DATA ENTRY'!CK1139="","",IF('DATA ENTRY'!G1139="","",IF(AND($CD$4='DATA ENTRY'!CK1139,$CG$4='DATA ENTRY'!D1139),'DATA ENTRY'!G1139,"")))</f>
        <v/>
      </c>
      <c r="CR1140" s="230" t="str">
        <f>IF('DATA ENTRY'!CK1139="","",IF('DATA ENTRY'!D1139="","",IF(AND($CD$4='DATA ENTRY'!CK1139,$CG$4='DATA ENTRY'!D1139),'DATA ENTRY'!D1139,"")))</f>
        <v/>
      </c>
      <c r="CS1140">
        <f t="shared" si="280"/>
        <v>0</v>
      </c>
      <c r="CT1140">
        <f t="shared" si="281"/>
        <v>0</v>
      </c>
      <c r="CV1140" s="139"/>
      <c r="CX1140">
        <f t="shared" si="282"/>
        <v>0</v>
      </c>
      <c r="DB1140" t="str">
        <f t="shared" si="289"/>
        <v/>
      </c>
      <c r="DC1140" t="str">
        <f t="shared" si="290"/>
        <v/>
      </c>
      <c r="DD1140" s="224">
        <v>1134</v>
      </c>
      <c r="DE1140" s="3" t="str">
        <f>IF('DATA ENTRY'!CK1139="","",IF('DATA ENTRY'!B1139="","",IF(AND($DF$4='DATA ENTRY'!D1139),'DATA ENTRY'!B1139,"")))</f>
        <v/>
      </c>
      <c r="DF1140" s="3" t="str">
        <f>IF('DATA ENTRY'!CK1139="","",IF('DATA ENTRY'!C1139="","",IF(AND($DF$4='DATA ENTRY'!D1139),'DATA ENTRY'!C1139,"")))</f>
        <v/>
      </c>
      <c r="DG1140" s="4" t="str">
        <f>IF('DATA ENTRY'!CK1139="","",IF('DATA ENTRY'!I1139="","",IF(AND($DF$4='DATA ENTRY'!D1139),'DATA ENTRY'!I1139,"")))</f>
        <v/>
      </c>
      <c r="DH1140" s="4" t="str">
        <f>IF('DATA ENTRY'!CK1139="","",IF('DATA ENTRY'!CK1139="","",IF(AND($DF$4='DATA ENTRY'!D1139),'DATA ENTRY'!CK1139,"")))</f>
        <v/>
      </c>
      <c r="DI1140" s="3" t="str">
        <f>IF('DATA ENTRY'!CK1139="","",IF('DATA ENTRY'!N1139="","",IF(AND($DF$4='DATA ENTRY'!D1139),'DATA ENTRY'!N1139,"")))</f>
        <v/>
      </c>
      <c r="DJ1140" s="107" t="str">
        <f>IF('DATA ENTRY'!CK1139="","",IF('DATA ENTRY'!O1139="","",IF(AND($DF$4='DATA ENTRY'!D1139),'DATA ENTRY'!O1139,"")))</f>
        <v/>
      </c>
      <c r="DK1140" s="3" t="str">
        <f>IF('DATA ENTRY'!CK1139="","",IF('DATA ENTRY'!P1139="","",IF(AND($DF$4='DATA ENTRY'!D1139),'DATA ENTRY'!P1139,"")))</f>
        <v/>
      </c>
      <c r="DL1140" s="107" t="str">
        <f>IF('DATA ENTRY'!CK1139="","",IF('DATA ENTRY'!Q1139="","",IF(AND($DF$4='DATA ENTRY'!D1139),'DATA ENTRY'!Q1139,"")))</f>
        <v/>
      </c>
      <c r="DM1140" s="3" t="str">
        <f>IF('DATA ENTRY'!CK1139="","",IF('DATA ENTRY'!R1139="","",IF(AND($DF$4='DATA ENTRY'!D1139),'DATA ENTRY'!R1139,"")))</f>
        <v/>
      </c>
      <c r="DN1140" s="107" t="str">
        <f>IF('DATA ENTRY'!CK1139="","",IF('DATA ENTRY'!S1139="","",IF(AND($DF$4='DATA ENTRY'!D1139),'DATA ENTRY'!S1139,"")))</f>
        <v/>
      </c>
      <c r="DO1140" s="3" t="str">
        <f>IF('DATA ENTRY'!CK1139="","",IF('DATA ENTRY'!E1139="","",IF(AND($DF$4='DATA ENTRY'!D1139),'DATA ENTRY'!E1139,"")))</f>
        <v/>
      </c>
      <c r="DP1140" s="3" t="str">
        <f>IF('DATA ENTRY'!CK1139="","",IF('DATA ENTRY'!D1139="","",IF(AND($DF$4='DATA ENTRY'!D1139),'DATA ENTRY'!D1139,"")))</f>
        <v/>
      </c>
      <c r="DQ1140" s="3" t="str">
        <f>IF('DATA ENTRY'!CK1139="","",IF('DATA ENTRY'!W1139="","",IF(AND($DF$4='DATA ENTRY'!D1139),'DATA ENTRY'!W1139,"")))</f>
        <v/>
      </c>
      <c r="DR1140" s="3" t="str">
        <f>IF('DATA ENTRY'!CK1139="","",IF('DATA ENTRY'!X1139="","",IF(AND($DF$4='DATA ENTRY'!D1139),'DATA ENTRY'!X1139,"")))</f>
        <v/>
      </c>
      <c r="DS1140" s="108" t="str">
        <f t="shared" si="283"/>
        <v/>
      </c>
      <c r="DT1140" s="108" t="str">
        <f>IF('DATA ENTRY'!CK1139="","",IF('DATA ENTRY'!D1139="","",IF(AND($DF$4='DATA ENTRY'!D1139),'DATA ENTRY'!G1139,"")))</f>
        <v/>
      </c>
      <c r="DY1140">
        <f t="shared" si="284"/>
        <v>0</v>
      </c>
      <c r="EB1140" t="str">
        <f t="shared" si="285"/>
        <v/>
      </c>
      <c r="EC1140" t="str">
        <f t="shared" si="286"/>
        <v/>
      </c>
      <c r="ED1140" s="224">
        <v>1134</v>
      </c>
      <c r="EE1140" s="3" t="str">
        <f>IF('DATA ENTRY'!CK1139="","",IF('DATA ENTRY'!B1139="","",IF(AND($EF$4='DATA ENTRY'!G1139,$EH$4='DATA ENTRY'!F1139),'DATA ENTRY'!B1139,"")))</f>
        <v/>
      </c>
      <c r="EF1140" s="3" t="str">
        <f>IF('DATA ENTRY'!CK1139="","",IF('DATA ENTRY'!C1139="","",IF(AND($EF$4='DATA ENTRY'!G1139,$EH$4='DATA ENTRY'!F1139),'DATA ENTRY'!C1139,"")))</f>
        <v/>
      </c>
      <c r="EG1140" s="4" t="str">
        <f>IF('DATA ENTRY'!CK1139="","",IF('DATA ENTRY'!I1139="","",IF(AND($EF$4='DATA ENTRY'!G1139,$EH$4='DATA ENTRY'!F1139),'DATA ENTRY'!I1139,"")))</f>
        <v/>
      </c>
      <c r="EH1140" s="4" t="str">
        <f>IF('DATA ENTRY'!CK1139="","",IF('DATA ENTRY'!CK1139="","",IF(AND($EF$4='DATA ENTRY'!G1139,$EH$4='DATA ENTRY'!F1139),'DATA ENTRY'!CK1139,"")))</f>
        <v/>
      </c>
      <c r="EI1140" s="3" t="str">
        <f>IF('DATA ENTRY'!CK1139="","",IF('DATA ENTRY'!N1139="","",IF(AND($EF$4='DATA ENTRY'!G1139,$EH$4='DATA ENTRY'!F1139),'DATA ENTRY'!N1139,"")))</f>
        <v/>
      </c>
      <c r="EJ1140" s="107" t="str">
        <f>IF('DATA ENTRY'!CK1139="","",IF('DATA ENTRY'!O1139="","",IF(AND($EF$4='DATA ENTRY'!G1139,$EH$4='DATA ENTRY'!F1139),'DATA ENTRY'!O1139,"")))</f>
        <v/>
      </c>
      <c r="EK1140" s="3" t="str">
        <f>IF('DATA ENTRY'!CK1139="","",IF('DATA ENTRY'!P1139="","",IF(AND($EF$4='DATA ENTRY'!G1139,$EH$4='DATA ENTRY'!F1139),'DATA ENTRY'!P1139,"")))</f>
        <v/>
      </c>
      <c r="EL1140" s="107" t="str">
        <f>IF('DATA ENTRY'!CK1139="","",IF('DATA ENTRY'!Q1139="","",IF(AND($EF$4='DATA ENTRY'!G1139,$EH$4='DATA ENTRY'!F1139),'DATA ENTRY'!Q1139,"")))</f>
        <v/>
      </c>
      <c r="EM1140" s="3" t="str">
        <f>IF('DATA ENTRY'!CK1139="","",IF('DATA ENTRY'!R1139="","",IF(AND($EF$4='DATA ENTRY'!G1139,$EH$4='DATA ENTRY'!F1139),'DATA ENTRY'!R1139,"")))</f>
        <v/>
      </c>
      <c r="EN1140" s="107" t="str">
        <f>IF('DATA ENTRY'!CK1139="","",IF('DATA ENTRY'!S1139="","",IF(AND($EF$4='DATA ENTRY'!G1139,$EH$4='DATA ENTRY'!F1139),'DATA ENTRY'!S1139,"")))</f>
        <v/>
      </c>
      <c r="EO1140" s="3" t="str">
        <f>IF('DATA ENTRY'!CK1139="","",IF('DATA ENTRY'!E1139="","",IF(AND($EF$4='DATA ENTRY'!G1139,$EH$4='DATA ENTRY'!F1139),'DATA ENTRY'!E1139,"")))</f>
        <v/>
      </c>
      <c r="EP1140" s="3" t="str">
        <f>IF('DATA ENTRY'!CK1139="","",IF('DATA ENTRY'!D1139="","",IF(AND($EF$4='DATA ENTRY'!G1139,$EH$4='DATA ENTRY'!F1139),'DATA ENTRY'!D1139,"")))</f>
        <v/>
      </c>
      <c r="EQ1140" s="3" t="str">
        <f>IF('DATA ENTRY'!CK1139="","",IF('DATA ENTRY'!W1139="","",IF(AND($EF$4='DATA ENTRY'!G1139,$EH$4='DATA ENTRY'!F1139),'DATA ENTRY'!W1139,"")))</f>
        <v/>
      </c>
      <c r="ER1140" s="3" t="str">
        <f>IF('DATA ENTRY'!CK1139="","",IF('DATA ENTRY'!X1139="","",IF(AND($EF$4='DATA ENTRY'!G1139,$EH$4='DATA ENTRY'!F1139),'DATA ENTRY'!X1139,"")))</f>
        <v/>
      </c>
      <c r="ES1140" s="108" t="str">
        <f t="shared" si="287"/>
        <v/>
      </c>
      <c r="ET1140" s="108" t="str">
        <f>IF('DATA ENTRY'!CK1139="","",IF('DATA ENTRY'!D1139="","",IF(AND($EF$4='DATA ENTRY'!G1139,$EH$4='DATA ENTRY'!F1139),'DATA ENTRY'!G1139,"")))</f>
        <v/>
      </c>
      <c r="EY1140">
        <f t="shared" si="288"/>
        <v>0</v>
      </c>
    </row>
    <row r="1141" spans="1:155">
      <c r="A1141" t="str">
        <f>IF(S1141=0,"",1+(MAX($A$7:A1140)))</f>
        <v/>
      </c>
      <c r="B1141" s="224">
        <v>1135</v>
      </c>
      <c r="C1141" s="3" t="str">
        <f>IF('DATA ENTRY'!CK1140="","",IF('DATA ENTRY'!B1140="","",IF($D$4="All Post",'DATA ENTRY'!B1140,IF(AND($D$4='DATA ENTRY'!CK1140),'DATA ENTRY'!B1140,""))))</f>
        <v/>
      </c>
      <c r="D1141" s="3" t="str">
        <f>IF('DATA ENTRY'!CK1140="","",IF('DATA ENTRY'!C1140="","",IF($D$4="All Post",'DATA ENTRY'!C1140,IF(AND($D$4='DATA ENTRY'!CK1140),'DATA ENTRY'!C1140,""))))</f>
        <v/>
      </c>
      <c r="E1141" s="4" t="str">
        <f>IF('DATA ENTRY'!CK1140="","",IF('DATA ENTRY'!I1140="","",IF($D$4="All Post",'DATA ENTRY'!I1140,IF(AND($D$4='DATA ENTRY'!CK1140),'DATA ENTRY'!I1140,""))))</f>
        <v/>
      </c>
      <c r="F1141" s="4" t="str">
        <f>IF('DATA ENTRY'!CK1140="","",IF('DATA ENTRY'!CK1140="","",IF($D$4="All Post",'DATA ENTRY'!CK1140,IF(AND($D$4='DATA ENTRY'!CK1140),'DATA ENTRY'!CK1140,""))))</f>
        <v/>
      </c>
      <c r="G1141" s="3" t="str">
        <f>IF('DATA ENTRY'!CK1140="","",IF('DATA ENTRY'!N1140="","",IF($D$4="All Post",'DATA ENTRY'!N1140,IF(AND($D$4='DATA ENTRY'!CK1140),'DATA ENTRY'!N1140,""))))</f>
        <v/>
      </c>
      <c r="H1141" s="107" t="str">
        <f>IF('DATA ENTRY'!CK1140="","",IF('DATA ENTRY'!O1140="","",IF($D$4="All Post",'DATA ENTRY'!O1140,IF(AND($D$4='DATA ENTRY'!CK1140),'DATA ENTRY'!O1140,""))))</f>
        <v/>
      </c>
      <c r="I1141" s="3" t="str">
        <f>IF('DATA ENTRY'!CK1140="","",IF('DATA ENTRY'!P1140="","",IF($D$4="All Post",'DATA ENTRY'!P1140,IF(AND($D$4='DATA ENTRY'!CK1140),'DATA ENTRY'!P1140,""))))</f>
        <v/>
      </c>
      <c r="J1141" s="107" t="str">
        <f>IF('DATA ENTRY'!CK1140="","",IF('DATA ENTRY'!Q1140="","",IF($D$4="All Post",'DATA ENTRY'!Q1140,IF(AND($D$4='DATA ENTRY'!CK1140),'DATA ENTRY'!Q1140,""))))</f>
        <v/>
      </c>
      <c r="K1141" s="3" t="str">
        <f>IF('DATA ENTRY'!CK1140="","",IF('DATA ENTRY'!R1140="","",IF($D$4="All Post",'DATA ENTRY'!R1140,IF(AND($D$4='DATA ENTRY'!CK1140),'DATA ENTRY'!R1140,""))))</f>
        <v/>
      </c>
      <c r="L1141" s="3" t="str">
        <f>IF('DATA ENTRY'!CK1140="","",IF('DATA ENTRY'!S1140="","",IF($D$4="All Post",'DATA ENTRY'!S1140,IF(AND($D$4='DATA ENTRY'!CK1140),'DATA ENTRY'!S1140,""))))</f>
        <v/>
      </c>
      <c r="M1141" s="3" t="str">
        <f>IF('DATA ENTRY'!CK1140="","",IF('DATA ENTRY'!E1140="","",IF($D$4="All Post",'DATA ENTRY'!E1140,IF(AND($D$4='DATA ENTRY'!CK1140),'DATA ENTRY'!E1140,""))))</f>
        <v/>
      </c>
      <c r="N1141" s="3" t="str">
        <f>IF('DATA ENTRY'!CK1140="","",IF('DATA ENTRY'!W1140="","",IF($D$4="All Post",'DATA ENTRY'!W1140,IF(AND($D$4='DATA ENTRY'!CK1140),'DATA ENTRY'!W1140,""))))</f>
        <v/>
      </c>
      <c r="O1141" s="3" t="str">
        <f>IF('DATA ENTRY'!CK1140="","",IF('DATA ENTRY'!X1140="","",IF($D$4="All Post",'DATA ENTRY'!X1140,IF(AND($D$4='DATA ENTRY'!CK1140),'DATA ENTRY'!X1140,""))))</f>
        <v/>
      </c>
      <c r="P1141" s="3" t="str">
        <f>IF('DATA ENTRY'!CK1140="","",IF('DATA ENTRY'!G1140="","",IF($D$4="All Post",'DATA ENTRY'!G1140,IF(AND($D$4='DATA ENTRY'!CK1140),'DATA ENTRY'!G1140,""))))</f>
        <v/>
      </c>
      <c r="S1141">
        <f t="shared" si="275"/>
        <v>0</v>
      </c>
      <c r="T1141" t="str">
        <f t="shared" si="276"/>
        <v/>
      </c>
      <c r="BZ1141" t="str">
        <f t="shared" si="277"/>
        <v/>
      </c>
      <c r="CA1141" t="str">
        <f t="shared" si="278"/>
        <v/>
      </c>
      <c r="CB1141" s="224">
        <v>1135</v>
      </c>
      <c r="CC1141" s="3" t="str">
        <f>IF('DATA ENTRY'!CK1140="","",IF('DATA ENTRY'!B1140="","",IF(AND($CD$4='DATA ENTRY'!CK1140,$CG$4='DATA ENTRY'!D1140),'DATA ENTRY'!B1140,"")))</f>
        <v/>
      </c>
      <c r="CD1141" s="3" t="str">
        <f>IF('DATA ENTRY'!CK1140="","",IF('DATA ENTRY'!C1140="","",IF(AND($CD$4='DATA ENTRY'!CK1140,$CG$4='DATA ENTRY'!D1140),'DATA ENTRY'!C1140,"")))</f>
        <v/>
      </c>
      <c r="CE1141" s="4" t="str">
        <f>IF('DATA ENTRY'!CK1140="","",IF('DATA ENTRY'!I1140="","",IF(AND($CD$4='DATA ENTRY'!CK1140,$CG$4='DATA ENTRY'!D1140),'DATA ENTRY'!I1140,"")))</f>
        <v/>
      </c>
      <c r="CF1141" s="4" t="str">
        <f>IF('DATA ENTRY'!CK1140="","",IF('DATA ENTRY'!CK1140="","",IF(AND($CD$4='DATA ENTRY'!CK1140,$CG$4='DATA ENTRY'!D1140),'DATA ENTRY'!CK1140,"")))</f>
        <v/>
      </c>
      <c r="CG1141" s="3" t="str">
        <f>IF('DATA ENTRY'!CK1140="","",IF('DATA ENTRY'!N1140="","",IF(AND($CD$4='DATA ENTRY'!CK1140,$CG$4='DATA ENTRY'!D1140),'DATA ENTRY'!N1140,"")))</f>
        <v/>
      </c>
      <c r="CH1141" s="107" t="str">
        <f>IF('DATA ENTRY'!CK1140="","",IF('DATA ENTRY'!O1140="","",IF(AND($CD$4='DATA ENTRY'!CK1140,$CG$4='DATA ENTRY'!D1140),'DATA ENTRY'!O1140,"")))</f>
        <v/>
      </c>
      <c r="CI1141" s="3" t="str">
        <f>IF('DATA ENTRY'!CK1140="","",IF('DATA ENTRY'!P1140="","",IF(AND($CD$4='DATA ENTRY'!CK1140,$CG$4='DATA ENTRY'!D1140),'DATA ENTRY'!P1140,"")))</f>
        <v/>
      </c>
      <c r="CJ1141" s="107" t="str">
        <f>IF('DATA ENTRY'!CK1140="","",IF('DATA ENTRY'!Q1140="","",IF(AND($CD$4='DATA ENTRY'!CK1140,$CG$4='DATA ENTRY'!D1140),'DATA ENTRY'!Q1140,"")))</f>
        <v/>
      </c>
      <c r="CK1141" s="3" t="str">
        <f>IF('DATA ENTRY'!CK1140="","",IF('DATA ENTRY'!R1140="","",IF(AND($CD$4='DATA ENTRY'!CK1140,$CG$4='DATA ENTRY'!D1140),'DATA ENTRY'!R1140,"")))</f>
        <v/>
      </c>
      <c r="CL1141" s="3" t="str">
        <f>IF('DATA ENTRY'!CK1140="","",IF('DATA ENTRY'!S1140="","",IF(AND($CD$4='DATA ENTRY'!CK1140,$CG$4='DATA ENTRY'!D1140),'DATA ENTRY'!S1140,"")))</f>
        <v/>
      </c>
      <c r="CM1141" s="3" t="str">
        <f>IF('DATA ENTRY'!CK1140="","",IF('DATA ENTRY'!E1140="","",IF(AND($CD$4='DATA ENTRY'!CK1140,$CG$4='DATA ENTRY'!D1140),'DATA ENTRY'!E1140,"")))</f>
        <v/>
      </c>
      <c r="CN1141" s="3" t="str">
        <f>IF('DATA ENTRY'!CK1140="","",IF('DATA ENTRY'!W1140="","",IF(AND($CD$4='DATA ENTRY'!CK1140,$CG$4='DATA ENTRY'!D1140),'DATA ENTRY'!W1140,"")))</f>
        <v/>
      </c>
      <c r="CO1141" s="3" t="str">
        <f>IF('DATA ENTRY'!CK1140="","",IF('DATA ENTRY'!X1140="","",IF(AND($CD$4='DATA ENTRY'!CK1140,$CG$4='DATA ENTRY'!D1140),'DATA ENTRY'!X1140,"")))</f>
        <v/>
      </c>
      <c r="CP1141" s="108" t="str">
        <f t="shared" si="279"/>
        <v/>
      </c>
      <c r="CQ1141" s="108" t="str">
        <f>IF('DATA ENTRY'!CK1140="","",IF('DATA ENTRY'!G1140="","",IF(AND($CD$4='DATA ENTRY'!CK1140,$CG$4='DATA ENTRY'!D1140),'DATA ENTRY'!G1140,"")))</f>
        <v/>
      </c>
      <c r="CR1141" s="230" t="str">
        <f>IF('DATA ENTRY'!CK1140="","",IF('DATA ENTRY'!D1140="","",IF(AND($CD$4='DATA ENTRY'!CK1140,$CG$4='DATA ENTRY'!D1140),'DATA ENTRY'!D1140,"")))</f>
        <v/>
      </c>
      <c r="CS1141">
        <f t="shared" si="280"/>
        <v>0</v>
      </c>
      <c r="CT1141">
        <f t="shared" si="281"/>
        <v>0</v>
      </c>
      <c r="CV1141" s="139"/>
      <c r="CX1141">
        <f t="shared" si="282"/>
        <v>0</v>
      </c>
      <c r="DB1141" t="str">
        <f t="shared" si="289"/>
        <v/>
      </c>
      <c r="DC1141" t="str">
        <f t="shared" si="290"/>
        <v/>
      </c>
      <c r="DD1141" s="224">
        <v>1135</v>
      </c>
      <c r="DE1141" s="3" t="str">
        <f>IF('DATA ENTRY'!CK1140="","",IF('DATA ENTRY'!B1140="","",IF(AND($DF$4='DATA ENTRY'!D1140),'DATA ENTRY'!B1140,"")))</f>
        <v/>
      </c>
      <c r="DF1141" s="3" t="str">
        <f>IF('DATA ENTRY'!CK1140="","",IF('DATA ENTRY'!C1140="","",IF(AND($DF$4='DATA ENTRY'!D1140),'DATA ENTRY'!C1140,"")))</f>
        <v/>
      </c>
      <c r="DG1141" s="4" t="str">
        <f>IF('DATA ENTRY'!CK1140="","",IF('DATA ENTRY'!I1140="","",IF(AND($DF$4='DATA ENTRY'!D1140),'DATA ENTRY'!I1140,"")))</f>
        <v/>
      </c>
      <c r="DH1141" s="4" t="str">
        <f>IF('DATA ENTRY'!CK1140="","",IF('DATA ENTRY'!CK1140="","",IF(AND($DF$4='DATA ENTRY'!D1140),'DATA ENTRY'!CK1140,"")))</f>
        <v/>
      </c>
      <c r="DI1141" s="3" t="str">
        <f>IF('DATA ENTRY'!CK1140="","",IF('DATA ENTRY'!N1140="","",IF(AND($DF$4='DATA ENTRY'!D1140),'DATA ENTRY'!N1140,"")))</f>
        <v/>
      </c>
      <c r="DJ1141" s="107" t="str">
        <f>IF('DATA ENTRY'!CK1140="","",IF('DATA ENTRY'!O1140="","",IF(AND($DF$4='DATA ENTRY'!D1140),'DATA ENTRY'!O1140,"")))</f>
        <v/>
      </c>
      <c r="DK1141" s="3" t="str">
        <f>IF('DATA ENTRY'!CK1140="","",IF('DATA ENTRY'!P1140="","",IF(AND($DF$4='DATA ENTRY'!D1140),'DATA ENTRY'!P1140,"")))</f>
        <v/>
      </c>
      <c r="DL1141" s="107" t="str">
        <f>IF('DATA ENTRY'!CK1140="","",IF('DATA ENTRY'!Q1140="","",IF(AND($DF$4='DATA ENTRY'!D1140),'DATA ENTRY'!Q1140,"")))</f>
        <v/>
      </c>
      <c r="DM1141" s="3" t="str">
        <f>IF('DATA ENTRY'!CK1140="","",IF('DATA ENTRY'!R1140="","",IF(AND($DF$4='DATA ENTRY'!D1140),'DATA ENTRY'!R1140,"")))</f>
        <v/>
      </c>
      <c r="DN1141" s="107" t="str">
        <f>IF('DATA ENTRY'!CK1140="","",IF('DATA ENTRY'!S1140="","",IF(AND($DF$4='DATA ENTRY'!D1140),'DATA ENTRY'!S1140,"")))</f>
        <v/>
      </c>
      <c r="DO1141" s="3" t="str">
        <f>IF('DATA ENTRY'!CK1140="","",IF('DATA ENTRY'!E1140="","",IF(AND($DF$4='DATA ENTRY'!D1140),'DATA ENTRY'!E1140,"")))</f>
        <v/>
      </c>
      <c r="DP1141" s="3" t="str">
        <f>IF('DATA ENTRY'!CK1140="","",IF('DATA ENTRY'!D1140="","",IF(AND($DF$4='DATA ENTRY'!D1140),'DATA ENTRY'!D1140,"")))</f>
        <v/>
      </c>
      <c r="DQ1141" s="3" t="str">
        <f>IF('DATA ENTRY'!CK1140="","",IF('DATA ENTRY'!W1140="","",IF(AND($DF$4='DATA ENTRY'!D1140),'DATA ENTRY'!W1140,"")))</f>
        <v/>
      </c>
      <c r="DR1141" s="3" t="str">
        <f>IF('DATA ENTRY'!CK1140="","",IF('DATA ENTRY'!X1140="","",IF(AND($DF$4='DATA ENTRY'!D1140),'DATA ENTRY'!X1140,"")))</f>
        <v/>
      </c>
      <c r="DS1141" s="108" t="str">
        <f t="shared" si="283"/>
        <v/>
      </c>
      <c r="DT1141" s="108" t="str">
        <f>IF('DATA ENTRY'!CK1140="","",IF('DATA ENTRY'!D1140="","",IF(AND($DF$4='DATA ENTRY'!D1140),'DATA ENTRY'!G1140,"")))</f>
        <v/>
      </c>
      <c r="DY1141">
        <f t="shared" si="284"/>
        <v>0</v>
      </c>
      <c r="EB1141" t="str">
        <f t="shared" si="285"/>
        <v/>
      </c>
      <c r="EC1141" t="str">
        <f t="shared" si="286"/>
        <v/>
      </c>
      <c r="ED1141" s="224">
        <v>1135</v>
      </c>
      <c r="EE1141" s="3" t="str">
        <f>IF('DATA ENTRY'!CK1140="","",IF('DATA ENTRY'!B1140="","",IF(AND($EF$4='DATA ENTRY'!G1140,$EH$4='DATA ENTRY'!F1140),'DATA ENTRY'!B1140,"")))</f>
        <v/>
      </c>
      <c r="EF1141" s="3" t="str">
        <f>IF('DATA ENTRY'!CK1140="","",IF('DATA ENTRY'!C1140="","",IF(AND($EF$4='DATA ENTRY'!G1140,$EH$4='DATA ENTRY'!F1140),'DATA ENTRY'!C1140,"")))</f>
        <v/>
      </c>
      <c r="EG1141" s="4" t="str">
        <f>IF('DATA ENTRY'!CK1140="","",IF('DATA ENTRY'!I1140="","",IF(AND($EF$4='DATA ENTRY'!G1140,$EH$4='DATA ENTRY'!F1140),'DATA ENTRY'!I1140,"")))</f>
        <v/>
      </c>
      <c r="EH1141" s="4" t="str">
        <f>IF('DATA ENTRY'!CK1140="","",IF('DATA ENTRY'!CK1140="","",IF(AND($EF$4='DATA ENTRY'!G1140,$EH$4='DATA ENTRY'!F1140),'DATA ENTRY'!CK1140,"")))</f>
        <v/>
      </c>
      <c r="EI1141" s="3" t="str">
        <f>IF('DATA ENTRY'!CK1140="","",IF('DATA ENTRY'!N1140="","",IF(AND($EF$4='DATA ENTRY'!G1140,$EH$4='DATA ENTRY'!F1140),'DATA ENTRY'!N1140,"")))</f>
        <v/>
      </c>
      <c r="EJ1141" s="107" t="str">
        <f>IF('DATA ENTRY'!CK1140="","",IF('DATA ENTRY'!O1140="","",IF(AND($EF$4='DATA ENTRY'!G1140,$EH$4='DATA ENTRY'!F1140),'DATA ENTRY'!O1140,"")))</f>
        <v/>
      </c>
      <c r="EK1141" s="3" t="str">
        <f>IF('DATA ENTRY'!CK1140="","",IF('DATA ENTRY'!P1140="","",IF(AND($EF$4='DATA ENTRY'!G1140,$EH$4='DATA ENTRY'!F1140),'DATA ENTRY'!P1140,"")))</f>
        <v/>
      </c>
      <c r="EL1141" s="107" t="str">
        <f>IF('DATA ENTRY'!CK1140="","",IF('DATA ENTRY'!Q1140="","",IF(AND($EF$4='DATA ENTRY'!G1140,$EH$4='DATA ENTRY'!F1140),'DATA ENTRY'!Q1140,"")))</f>
        <v/>
      </c>
      <c r="EM1141" s="3" t="str">
        <f>IF('DATA ENTRY'!CK1140="","",IF('DATA ENTRY'!R1140="","",IF(AND($EF$4='DATA ENTRY'!G1140,$EH$4='DATA ENTRY'!F1140),'DATA ENTRY'!R1140,"")))</f>
        <v/>
      </c>
      <c r="EN1141" s="107" t="str">
        <f>IF('DATA ENTRY'!CK1140="","",IF('DATA ENTRY'!S1140="","",IF(AND($EF$4='DATA ENTRY'!G1140,$EH$4='DATA ENTRY'!F1140),'DATA ENTRY'!S1140,"")))</f>
        <v/>
      </c>
      <c r="EO1141" s="3" t="str">
        <f>IF('DATA ENTRY'!CK1140="","",IF('DATA ENTRY'!E1140="","",IF(AND($EF$4='DATA ENTRY'!G1140,$EH$4='DATA ENTRY'!F1140),'DATA ENTRY'!E1140,"")))</f>
        <v/>
      </c>
      <c r="EP1141" s="3" t="str">
        <f>IF('DATA ENTRY'!CK1140="","",IF('DATA ENTRY'!D1140="","",IF(AND($EF$4='DATA ENTRY'!G1140,$EH$4='DATA ENTRY'!F1140),'DATA ENTRY'!D1140,"")))</f>
        <v/>
      </c>
      <c r="EQ1141" s="3" t="str">
        <f>IF('DATA ENTRY'!CK1140="","",IF('DATA ENTRY'!W1140="","",IF(AND($EF$4='DATA ENTRY'!G1140,$EH$4='DATA ENTRY'!F1140),'DATA ENTRY'!W1140,"")))</f>
        <v/>
      </c>
      <c r="ER1141" s="3" t="str">
        <f>IF('DATA ENTRY'!CK1140="","",IF('DATA ENTRY'!X1140="","",IF(AND($EF$4='DATA ENTRY'!G1140,$EH$4='DATA ENTRY'!F1140),'DATA ENTRY'!X1140,"")))</f>
        <v/>
      </c>
      <c r="ES1141" s="108" t="str">
        <f t="shared" si="287"/>
        <v/>
      </c>
      <c r="ET1141" s="108" t="str">
        <f>IF('DATA ENTRY'!CK1140="","",IF('DATA ENTRY'!D1140="","",IF(AND($EF$4='DATA ENTRY'!G1140,$EH$4='DATA ENTRY'!F1140),'DATA ENTRY'!G1140,"")))</f>
        <v/>
      </c>
      <c r="EY1141">
        <f t="shared" si="288"/>
        <v>0</v>
      </c>
    </row>
    <row r="1142" spans="1:155">
      <c r="A1142" t="str">
        <f>IF(S1142=0,"",1+(MAX($A$7:A1141)))</f>
        <v/>
      </c>
      <c r="B1142" s="224">
        <v>1136</v>
      </c>
      <c r="C1142" s="3" t="str">
        <f>IF('DATA ENTRY'!CK1141="","",IF('DATA ENTRY'!B1141="","",IF($D$4="All Post",'DATA ENTRY'!B1141,IF(AND($D$4='DATA ENTRY'!CK1141),'DATA ENTRY'!B1141,""))))</f>
        <v/>
      </c>
      <c r="D1142" s="3" t="str">
        <f>IF('DATA ENTRY'!CK1141="","",IF('DATA ENTRY'!C1141="","",IF($D$4="All Post",'DATA ENTRY'!C1141,IF(AND($D$4='DATA ENTRY'!CK1141),'DATA ENTRY'!C1141,""))))</f>
        <v/>
      </c>
      <c r="E1142" s="4" t="str">
        <f>IF('DATA ENTRY'!CK1141="","",IF('DATA ENTRY'!I1141="","",IF($D$4="All Post",'DATA ENTRY'!I1141,IF(AND($D$4='DATA ENTRY'!CK1141),'DATA ENTRY'!I1141,""))))</f>
        <v/>
      </c>
      <c r="F1142" s="4" t="str">
        <f>IF('DATA ENTRY'!CK1141="","",IF('DATA ENTRY'!CK1141="","",IF($D$4="All Post",'DATA ENTRY'!CK1141,IF(AND($D$4='DATA ENTRY'!CK1141),'DATA ENTRY'!CK1141,""))))</f>
        <v/>
      </c>
      <c r="G1142" s="3" t="str">
        <f>IF('DATA ENTRY'!CK1141="","",IF('DATA ENTRY'!N1141="","",IF($D$4="All Post",'DATA ENTRY'!N1141,IF(AND($D$4='DATA ENTRY'!CK1141),'DATA ENTRY'!N1141,""))))</f>
        <v/>
      </c>
      <c r="H1142" s="107" t="str">
        <f>IF('DATA ENTRY'!CK1141="","",IF('DATA ENTRY'!O1141="","",IF($D$4="All Post",'DATA ENTRY'!O1141,IF(AND($D$4='DATA ENTRY'!CK1141),'DATA ENTRY'!O1141,""))))</f>
        <v/>
      </c>
      <c r="I1142" s="3" t="str">
        <f>IF('DATA ENTRY'!CK1141="","",IF('DATA ENTRY'!P1141="","",IF($D$4="All Post",'DATA ENTRY'!P1141,IF(AND($D$4='DATA ENTRY'!CK1141),'DATA ENTRY'!P1141,""))))</f>
        <v/>
      </c>
      <c r="J1142" s="107" t="str">
        <f>IF('DATA ENTRY'!CK1141="","",IF('DATA ENTRY'!Q1141="","",IF($D$4="All Post",'DATA ENTRY'!Q1141,IF(AND($D$4='DATA ENTRY'!CK1141),'DATA ENTRY'!Q1141,""))))</f>
        <v/>
      </c>
      <c r="K1142" s="3" t="str">
        <f>IF('DATA ENTRY'!CK1141="","",IF('DATA ENTRY'!R1141="","",IF($D$4="All Post",'DATA ENTRY'!R1141,IF(AND($D$4='DATA ENTRY'!CK1141),'DATA ENTRY'!R1141,""))))</f>
        <v/>
      </c>
      <c r="L1142" s="3" t="str">
        <f>IF('DATA ENTRY'!CK1141="","",IF('DATA ENTRY'!S1141="","",IF($D$4="All Post",'DATA ENTRY'!S1141,IF(AND($D$4='DATA ENTRY'!CK1141),'DATA ENTRY'!S1141,""))))</f>
        <v/>
      </c>
      <c r="M1142" s="3" t="str">
        <f>IF('DATA ENTRY'!CK1141="","",IF('DATA ENTRY'!E1141="","",IF($D$4="All Post",'DATA ENTRY'!E1141,IF(AND($D$4='DATA ENTRY'!CK1141),'DATA ENTRY'!E1141,""))))</f>
        <v/>
      </c>
      <c r="N1142" s="3" t="str">
        <f>IF('DATA ENTRY'!CK1141="","",IF('DATA ENTRY'!W1141="","",IF($D$4="All Post",'DATA ENTRY'!W1141,IF(AND($D$4='DATA ENTRY'!CK1141),'DATA ENTRY'!W1141,""))))</f>
        <v/>
      </c>
      <c r="O1142" s="3" t="str">
        <f>IF('DATA ENTRY'!CK1141="","",IF('DATA ENTRY'!X1141="","",IF($D$4="All Post",'DATA ENTRY'!X1141,IF(AND($D$4='DATA ENTRY'!CK1141),'DATA ENTRY'!X1141,""))))</f>
        <v/>
      </c>
      <c r="P1142" s="3" t="str">
        <f>IF('DATA ENTRY'!CK1141="","",IF('DATA ENTRY'!G1141="","",IF($D$4="All Post",'DATA ENTRY'!G1141,IF(AND($D$4='DATA ENTRY'!CK1141),'DATA ENTRY'!G1141,""))))</f>
        <v/>
      </c>
      <c r="S1142">
        <f t="shared" si="275"/>
        <v>0</v>
      </c>
      <c r="T1142" t="str">
        <f t="shared" si="276"/>
        <v/>
      </c>
      <c r="BZ1142" t="str">
        <f t="shared" si="277"/>
        <v/>
      </c>
      <c r="CA1142" t="str">
        <f t="shared" si="278"/>
        <v/>
      </c>
      <c r="CB1142" s="224">
        <v>1136</v>
      </c>
      <c r="CC1142" s="3" t="str">
        <f>IF('DATA ENTRY'!CK1141="","",IF('DATA ENTRY'!B1141="","",IF(AND($CD$4='DATA ENTRY'!CK1141,$CG$4='DATA ENTRY'!D1141),'DATA ENTRY'!B1141,"")))</f>
        <v/>
      </c>
      <c r="CD1142" s="3" t="str">
        <f>IF('DATA ENTRY'!CK1141="","",IF('DATA ENTRY'!C1141="","",IF(AND($CD$4='DATA ENTRY'!CK1141,$CG$4='DATA ENTRY'!D1141),'DATA ENTRY'!C1141,"")))</f>
        <v/>
      </c>
      <c r="CE1142" s="4" t="str">
        <f>IF('DATA ENTRY'!CK1141="","",IF('DATA ENTRY'!I1141="","",IF(AND($CD$4='DATA ENTRY'!CK1141,$CG$4='DATA ENTRY'!D1141),'DATA ENTRY'!I1141,"")))</f>
        <v/>
      </c>
      <c r="CF1142" s="4" t="str">
        <f>IF('DATA ENTRY'!CK1141="","",IF('DATA ENTRY'!CK1141="","",IF(AND($CD$4='DATA ENTRY'!CK1141,$CG$4='DATA ENTRY'!D1141),'DATA ENTRY'!CK1141,"")))</f>
        <v/>
      </c>
      <c r="CG1142" s="3" t="str">
        <f>IF('DATA ENTRY'!CK1141="","",IF('DATA ENTRY'!N1141="","",IF(AND($CD$4='DATA ENTRY'!CK1141,$CG$4='DATA ENTRY'!D1141),'DATA ENTRY'!N1141,"")))</f>
        <v/>
      </c>
      <c r="CH1142" s="107" t="str">
        <f>IF('DATA ENTRY'!CK1141="","",IF('DATA ENTRY'!O1141="","",IF(AND($CD$4='DATA ENTRY'!CK1141,$CG$4='DATA ENTRY'!D1141),'DATA ENTRY'!O1141,"")))</f>
        <v/>
      </c>
      <c r="CI1142" s="3" t="str">
        <f>IF('DATA ENTRY'!CK1141="","",IF('DATA ENTRY'!P1141="","",IF(AND($CD$4='DATA ENTRY'!CK1141,$CG$4='DATA ENTRY'!D1141),'DATA ENTRY'!P1141,"")))</f>
        <v/>
      </c>
      <c r="CJ1142" s="107" t="str">
        <f>IF('DATA ENTRY'!CK1141="","",IF('DATA ENTRY'!Q1141="","",IF(AND($CD$4='DATA ENTRY'!CK1141,$CG$4='DATA ENTRY'!D1141),'DATA ENTRY'!Q1141,"")))</f>
        <v/>
      </c>
      <c r="CK1142" s="3" t="str">
        <f>IF('DATA ENTRY'!CK1141="","",IF('DATA ENTRY'!R1141="","",IF(AND($CD$4='DATA ENTRY'!CK1141,$CG$4='DATA ENTRY'!D1141),'DATA ENTRY'!R1141,"")))</f>
        <v/>
      </c>
      <c r="CL1142" s="3" t="str">
        <f>IF('DATA ENTRY'!CK1141="","",IF('DATA ENTRY'!S1141="","",IF(AND($CD$4='DATA ENTRY'!CK1141,$CG$4='DATA ENTRY'!D1141),'DATA ENTRY'!S1141,"")))</f>
        <v/>
      </c>
      <c r="CM1142" s="3" t="str">
        <f>IF('DATA ENTRY'!CK1141="","",IF('DATA ENTRY'!E1141="","",IF(AND($CD$4='DATA ENTRY'!CK1141,$CG$4='DATA ENTRY'!D1141),'DATA ENTRY'!E1141,"")))</f>
        <v/>
      </c>
      <c r="CN1142" s="3" t="str">
        <f>IF('DATA ENTRY'!CK1141="","",IF('DATA ENTRY'!W1141="","",IF(AND($CD$4='DATA ENTRY'!CK1141,$CG$4='DATA ENTRY'!D1141),'DATA ENTRY'!W1141,"")))</f>
        <v/>
      </c>
      <c r="CO1142" s="3" t="str">
        <f>IF('DATA ENTRY'!CK1141="","",IF('DATA ENTRY'!X1141="","",IF(AND($CD$4='DATA ENTRY'!CK1141,$CG$4='DATA ENTRY'!D1141),'DATA ENTRY'!X1141,"")))</f>
        <v/>
      </c>
      <c r="CP1142" s="108" t="str">
        <f t="shared" si="279"/>
        <v/>
      </c>
      <c r="CQ1142" s="108" t="str">
        <f>IF('DATA ENTRY'!CK1141="","",IF('DATA ENTRY'!G1141="","",IF(AND($CD$4='DATA ENTRY'!CK1141,$CG$4='DATA ENTRY'!D1141),'DATA ENTRY'!G1141,"")))</f>
        <v/>
      </c>
      <c r="CR1142" s="230" t="str">
        <f>IF('DATA ENTRY'!CK1141="","",IF('DATA ENTRY'!D1141="","",IF(AND($CD$4='DATA ENTRY'!CK1141,$CG$4='DATA ENTRY'!D1141),'DATA ENTRY'!D1141,"")))</f>
        <v/>
      </c>
      <c r="CS1142">
        <f t="shared" si="280"/>
        <v>0</v>
      </c>
      <c r="CT1142">
        <f t="shared" si="281"/>
        <v>0</v>
      </c>
      <c r="CV1142" s="139"/>
      <c r="CX1142">
        <f t="shared" si="282"/>
        <v>0</v>
      </c>
      <c r="DB1142" t="str">
        <f t="shared" si="289"/>
        <v/>
      </c>
      <c r="DC1142" t="str">
        <f t="shared" si="290"/>
        <v/>
      </c>
      <c r="DD1142" s="224">
        <v>1136</v>
      </c>
      <c r="DE1142" s="3" t="str">
        <f>IF('DATA ENTRY'!CK1141="","",IF('DATA ENTRY'!B1141="","",IF(AND($DF$4='DATA ENTRY'!D1141),'DATA ENTRY'!B1141,"")))</f>
        <v/>
      </c>
      <c r="DF1142" s="3" t="str">
        <f>IF('DATA ENTRY'!CK1141="","",IF('DATA ENTRY'!C1141="","",IF(AND($DF$4='DATA ENTRY'!D1141),'DATA ENTRY'!C1141,"")))</f>
        <v/>
      </c>
      <c r="DG1142" s="4" t="str">
        <f>IF('DATA ENTRY'!CK1141="","",IF('DATA ENTRY'!I1141="","",IF(AND($DF$4='DATA ENTRY'!D1141),'DATA ENTRY'!I1141,"")))</f>
        <v/>
      </c>
      <c r="DH1142" s="4" t="str">
        <f>IF('DATA ENTRY'!CK1141="","",IF('DATA ENTRY'!CK1141="","",IF(AND($DF$4='DATA ENTRY'!D1141),'DATA ENTRY'!CK1141,"")))</f>
        <v/>
      </c>
      <c r="DI1142" s="3" t="str">
        <f>IF('DATA ENTRY'!CK1141="","",IF('DATA ENTRY'!N1141="","",IF(AND($DF$4='DATA ENTRY'!D1141),'DATA ENTRY'!N1141,"")))</f>
        <v/>
      </c>
      <c r="DJ1142" s="107" t="str">
        <f>IF('DATA ENTRY'!CK1141="","",IF('DATA ENTRY'!O1141="","",IF(AND($DF$4='DATA ENTRY'!D1141),'DATA ENTRY'!O1141,"")))</f>
        <v/>
      </c>
      <c r="DK1142" s="3" t="str">
        <f>IF('DATA ENTRY'!CK1141="","",IF('DATA ENTRY'!P1141="","",IF(AND($DF$4='DATA ENTRY'!D1141),'DATA ENTRY'!P1141,"")))</f>
        <v/>
      </c>
      <c r="DL1142" s="107" t="str">
        <f>IF('DATA ENTRY'!CK1141="","",IF('DATA ENTRY'!Q1141="","",IF(AND($DF$4='DATA ENTRY'!D1141),'DATA ENTRY'!Q1141,"")))</f>
        <v/>
      </c>
      <c r="DM1142" s="3" t="str">
        <f>IF('DATA ENTRY'!CK1141="","",IF('DATA ENTRY'!R1141="","",IF(AND($DF$4='DATA ENTRY'!D1141),'DATA ENTRY'!R1141,"")))</f>
        <v/>
      </c>
      <c r="DN1142" s="107" t="str">
        <f>IF('DATA ENTRY'!CK1141="","",IF('DATA ENTRY'!S1141="","",IF(AND($DF$4='DATA ENTRY'!D1141),'DATA ENTRY'!S1141,"")))</f>
        <v/>
      </c>
      <c r="DO1142" s="3" t="str">
        <f>IF('DATA ENTRY'!CK1141="","",IF('DATA ENTRY'!E1141="","",IF(AND($DF$4='DATA ENTRY'!D1141),'DATA ENTRY'!E1141,"")))</f>
        <v/>
      </c>
      <c r="DP1142" s="3" t="str">
        <f>IF('DATA ENTRY'!CK1141="","",IF('DATA ENTRY'!D1141="","",IF(AND($DF$4='DATA ENTRY'!D1141),'DATA ENTRY'!D1141,"")))</f>
        <v/>
      </c>
      <c r="DQ1142" s="3" t="str">
        <f>IF('DATA ENTRY'!CK1141="","",IF('DATA ENTRY'!W1141="","",IF(AND($DF$4='DATA ENTRY'!D1141),'DATA ENTRY'!W1141,"")))</f>
        <v/>
      </c>
      <c r="DR1142" s="3" t="str">
        <f>IF('DATA ENTRY'!CK1141="","",IF('DATA ENTRY'!X1141="","",IF(AND($DF$4='DATA ENTRY'!D1141),'DATA ENTRY'!X1141,"")))</f>
        <v/>
      </c>
      <c r="DS1142" s="108" t="str">
        <f t="shared" si="283"/>
        <v/>
      </c>
      <c r="DT1142" s="108" t="str">
        <f>IF('DATA ENTRY'!CK1141="","",IF('DATA ENTRY'!D1141="","",IF(AND($DF$4='DATA ENTRY'!D1141),'DATA ENTRY'!G1141,"")))</f>
        <v/>
      </c>
      <c r="DY1142">
        <f t="shared" si="284"/>
        <v>0</v>
      </c>
      <c r="EB1142" t="str">
        <f t="shared" si="285"/>
        <v/>
      </c>
      <c r="EC1142" t="str">
        <f t="shared" si="286"/>
        <v/>
      </c>
      <c r="ED1142" s="224">
        <v>1136</v>
      </c>
      <c r="EE1142" s="3" t="str">
        <f>IF('DATA ENTRY'!CK1141="","",IF('DATA ENTRY'!B1141="","",IF(AND($EF$4='DATA ENTRY'!G1141,$EH$4='DATA ENTRY'!F1141),'DATA ENTRY'!B1141,"")))</f>
        <v/>
      </c>
      <c r="EF1142" s="3" t="str">
        <f>IF('DATA ENTRY'!CK1141="","",IF('DATA ENTRY'!C1141="","",IF(AND($EF$4='DATA ENTRY'!G1141,$EH$4='DATA ENTRY'!F1141),'DATA ENTRY'!C1141,"")))</f>
        <v/>
      </c>
      <c r="EG1142" s="4" t="str">
        <f>IF('DATA ENTRY'!CK1141="","",IF('DATA ENTRY'!I1141="","",IF(AND($EF$4='DATA ENTRY'!G1141,$EH$4='DATA ENTRY'!F1141),'DATA ENTRY'!I1141,"")))</f>
        <v/>
      </c>
      <c r="EH1142" s="4" t="str">
        <f>IF('DATA ENTRY'!CK1141="","",IF('DATA ENTRY'!CK1141="","",IF(AND($EF$4='DATA ENTRY'!G1141,$EH$4='DATA ENTRY'!F1141),'DATA ENTRY'!CK1141,"")))</f>
        <v/>
      </c>
      <c r="EI1142" s="3" t="str">
        <f>IF('DATA ENTRY'!CK1141="","",IF('DATA ENTRY'!N1141="","",IF(AND($EF$4='DATA ENTRY'!G1141,$EH$4='DATA ENTRY'!F1141),'DATA ENTRY'!N1141,"")))</f>
        <v/>
      </c>
      <c r="EJ1142" s="107" t="str">
        <f>IF('DATA ENTRY'!CK1141="","",IF('DATA ENTRY'!O1141="","",IF(AND($EF$4='DATA ENTRY'!G1141,$EH$4='DATA ENTRY'!F1141),'DATA ENTRY'!O1141,"")))</f>
        <v/>
      </c>
      <c r="EK1142" s="3" t="str">
        <f>IF('DATA ENTRY'!CK1141="","",IF('DATA ENTRY'!P1141="","",IF(AND($EF$4='DATA ENTRY'!G1141,$EH$4='DATA ENTRY'!F1141),'DATA ENTRY'!P1141,"")))</f>
        <v/>
      </c>
      <c r="EL1142" s="107" t="str">
        <f>IF('DATA ENTRY'!CK1141="","",IF('DATA ENTRY'!Q1141="","",IF(AND($EF$4='DATA ENTRY'!G1141,$EH$4='DATA ENTRY'!F1141),'DATA ENTRY'!Q1141,"")))</f>
        <v/>
      </c>
      <c r="EM1142" s="3" t="str">
        <f>IF('DATA ENTRY'!CK1141="","",IF('DATA ENTRY'!R1141="","",IF(AND($EF$4='DATA ENTRY'!G1141,$EH$4='DATA ENTRY'!F1141),'DATA ENTRY'!R1141,"")))</f>
        <v/>
      </c>
      <c r="EN1142" s="107" t="str">
        <f>IF('DATA ENTRY'!CK1141="","",IF('DATA ENTRY'!S1141="","",IF(AND($EF$4='DATA ENTRY'!G1141,$EH$4='DATA ENTRY'!F1141),'DATA ENTRY'!S1141,"")))</f>
        <v/>
      </c>
      <c r="EO1142" s="3" t="str">
        <f>IF('DATA ENTRY'!CK1141="","",IF('DATA ENTRY'!E1141="","",IF(AND($EF$4='DATA ENTRY'!G1141,$EH$4='DATA ENTRY'!F1141),'DATA ENTRY'!E1141,"")))</f>
        <v/>
      </c>
      <c r="EP1142" s="3" t="str">
        <f>IF('DATA ENTRY'!CK1141="","",IF('DATA ENTRY'!D1141="","",IF(AND($EF$4='DATA ENTRY'!G1141,$EH$4='DATA ENTRY'!F1141),'DATA ENTRY'!D1141,"")))</f>
        <v/>
      </c>
      <c r="EQ1142" s="3" t="str">
        <f>IF('DATA ENTRY'!CK1141="","",IF('DATA ENTRY'!W1141="","",IF(AND($EF$4='DATA ENTRY'!G1141,$EH$4='DATA ENTRY'!F1141),'DATA ENTRY'!W1141,"")))</f>
        <v/>
      </c>
      <c r="ER1142" s="3" t="str">
        <f>IF('DATA ENTRY'!CK1141="","",IF('DATA ENTRY'!X1141="","",IF(AND($EF$4='DATA ENTRY'!G1141,$EH$4='DATA ENTRY'!F1141),'DATA ENTRY'!X1141,"")))</f>
        <v/>
      </c>
      <c r="ES1142" s="108" t="str">
        <f t="shared" si="287"/>
        <v/>
      </c>
      <c r="ET1142" s="108" t="str">
        <f>IF('DATA ENTRY'!CK1141="","",IF('DATA ENTRY'!D1141="","",IF(AND($EF$4='DATA ENTRY'!G1141,$EH$4='DATA ENTRY'!F1141),'DATA ENTRY'!G1141,"")))</f>
        <v/>
      </c>
      <c r="EY1142">
        <f t="shared" si="288"/>
        <v>0</v>
      </c>
    </row>
    <row r="1143" spans="1:155">
      <c r="A1143" t="str">
        <f>IF(S1143=0,"",1+(MAX($A$7:A1142)))</f>
        <v/>
      </c>
      <c r="B1143" s="224">
        <v>1137</v>
      </c>
      <c r="C1143" s="3" t="str">
        <f>IF('DATA ENTRY'!CK1142="","",IF('DATA ENTRY'!B1142="","",IF($D$4="All Post",'DATA ENTRY'!B1142,IF(AND($D$4='DATA ENTRY'!CK1142),'DATA ENTRY'!B1142,""))))</f>
        <v/>
      </c>
      <c r="D1143" s="3" t="str">
        <f>IF('DATA ENTRY'!CK1142="","",IF('DATA ENTRY'!C1142="","",IF($D$4="All Post",'DATA ENTRY'!C1142,IF(AND($D$4='DATA ENTRY'!CK1142),'DATA ENTRY'!C1142,""))))</f>
        <v/>
      </c>
      <c r="E1143" s="4" t="str">
        <f>IF('DATA ENTRY'!CK1142="","",IF('DATA ENTRY'!I1142="","",IF($D$4="All Post",'DATA ENTRY'!I1142,IF(AND($D$4='DATA ENTRY'!CK1142),'DATA ENTRY'!I1142,""))))</f>
        <v/>
      </c>
      <c r="F1143" s="4" t="str">
        <f>IF('DATA ENTRY'!CK1142="","",IF('DATA ENTRY'!CK1142="","",IF($D$4="All Post",'DATA ENTRY'!CK1142,IF(AND($D$4='DATA ENTRY'!CK1142),'DATA ENTRY'!CK1142,""))))</f>
        <v/>
      </c>
      <c r="G1143" s="3" t="str">
        <f>IF('DATA ENTRY'!CK1142="","",IF('DATA ENTRY'!N1142="","",IF($D$4="All Post",'DATA ENTRY'!N1142,IF(AND($D$4='DATA ENTRY'!CK1142),'DATA ENTRY'!N1142,""))))</f>
        <v/>
      </c>
      <c r="H1143" s="107" t="str">
        <f>IF('DATA ENTRY'!CK1142="","",IF('DATA ENTRY'!O1142="","",IF($D$4="All Post",'DATA ENTRY'!O1142,IF(AND($D$4='DATA ENTRY'!CK1142),'DATA ENTRY'!O1142,""))))</f>
        <v/>
      </c>
      <c r="I1143" s="3" t="str">
        <f>IF('DATA ENTRY'!CK1142="","",IF('DATA ENTRY'!P1142="","",IF($D$4="All Post",'DATA ENTRY'!P1142,IF(AND($D$4='DATA ENTRY'!CK1142),'DATA ENTRY'!P1142,""))))</f>
        <v/>
      </c>
      <c r="J1143" s="107" t="str">
        <f>IF('DATA ENTRY'!CK1142="","",IF('DATA ENTRY'!Q1142="","",IF($D$4="All Post",'DATA ENTRY'!Q1142,IF(AND($D$4='DATA ENTRY'!CK1142),'DATA ENTRY'!Q1142,""))))</f>
        <v/>
      </c>
      <c r="K1143" s="3" t="str">
        <f>IF('DATA ENTRY'!CK1142="","",IF('DATA ENTRY'!R1142="","",IF($D$4="All Post",'DATA ENTRY'!R1142,IF(AND($D$4='DATA ENTRY'!CK1142),'DATA ENTRY'!R1142,""))))</f>
        <v/>
      </c>
      <c r="L1143" s="3" t="str">
        <f>IF('DATA ENTRY'!CK1142="","",IF('DATA ENTRY'!S1142="","",IF($D$4="All Post",'DATA ENTRY'!S1142,IF(AND($D$4='DATA ENTRY'!CK1142),'DATA ENTRY'!S1142,""))))</f>
        <v/>
      </c>
      <c r="M1143" s="3" t="str">
        <f>IF('DATA ENTRY'!CK1142="","",IF('DATA ENTRY'!E1142="","",IF($D$4="All Post",'DATA ENTRY'!E1142,IF(AND($D$4='DATA ENTRY'!CK1142),'DATA ENTRY'!E1142,""))))</f>
        <v/>
      </c>
      <c r="N1143" s="3" t="str">
        <f>IF('DATA ENTRY'!CK1142="","",IF('DATA ENTRY'!W1142="","",IF($D$4="All Post",'DATA ENTRY'!W1142,IF(AND($D$4='DATA ENTRY'!CK1142),'DATA ENTRY'!W1142,""))))</f>
        <v/>
      </c>
      <c r="O1143" s="3" t="str">
        <f>IF('DATA ENTRY'!CK1142="","",IF('DATA ENTRY'!X1142="","",IF($D$4="All Post",'DATA ENTRY'!X1142,IF(AND($D$4='DATA ENTRY'!CK1142),'DATA ENTRY'!X1142,""))))</f>
        <v/>
      </c>
      <c r="P1143" s="3" t="str">
        <f>IF('DATA ENTRY'!CK1142="","",IF('DATA ENTRY'!G1142="","",IF($D$4="All Post",'DATA ENTRY'!G1142,IF(AND($D$4='DATA ENTRY'!CK1142),'DATA ENTRY'!G1142,""))))</f>
        <v/>
      </c>
      <c r="S1143">
        <f t="shared" si="275"/>
        <v>0</v>
      </c>
      <c r="T1143" t="str">
        <f t="shared" si="276"/>
        <v/>
      </c>
      <c r="BZ1143" t="str">
        <f t="shared" si="277"/>
        <v/>
      </c>
      <c r="CA1143" t="str">
        <f t="shared" si="278"/>
        <v/>
      </c>
      <c r="CB1143" s="224">
        <v>1137</v>
      </c>
      <c r="CC1143" s="3" t="str">
        <f>IF('DATA ENTRY'!CK1142="","",IF('DATA ENTRY'!B1142="","",IF(AND($CD$4='DATA ENTRY'!CK1142,$CG$4='DATA ENTRY'!D1142),'DATA ENTRY'!B1142,"")))</f>
        <v/>
      </c>
      <c r="CD1143" s="3" t="str">
        <f>IF('DATA ENTRY'!CK1142="","",IF('DATA ENTRY'!C1142="","",IF(AND($CD$4='DATA ENTRY'!CK1142,$CG$4='DATA ENTRY'!D1142),'DATA ENTRY'!C1142,"")))</f>
        <v/>
      </c>
      <c r="CE1143" s="4" t="str">
        <f>IF('DATA ENTRY'!CK1142="","",IF('DATA ENTRY'!I1142="","",IF(AND($CD$4='DATA ENTRY'!CK1142,$CG$4='DATA ENTRY'!D1142),'DATA ENTRY'!I1142,"")))</f>
        <v/>
      </c>
      <c r="CF1143" s="4" t="str">
        <f>IF('DATA ENTRY'!CK1142="","",IF('DATA ENTRY'!CK1142="","",IF(AND($CD$4='DATA ENTRY'!CK1142,$CG$4='DATA ENTRY'!D1142),'DATA ENTRY'!CK1142,"")))</f>
        <v/>
      </c>
      <c r="CG1143" s="3" t="str">
        <f>IF('DATA ENTRY'!CK1142="","",IF('DATA ENTRY'!N1142="","",IF(AND($CD$4='DATA ENTRY'!CK1142,$CG$4='DATA ENTRY'!D1142),'DATA ENTRY'!N1142,"")))</f>
        <v/>
      </c>
      <c r="CH1143" s="107" t="str">
        <f>IF('DATA ENTRY'!CK1142="","",IF('DATA ENTRY'!O1142="","",IF(AND($CD$4='DATA ENTRY'!CK1142,$CG$4='DATA ENTRY'!D1142),'DATA ENTRY'!O1142,"")))</f>
        <v/>
      </c>
      <c r="CI1143" s="3" t="str">
        <f>IF('DATA ENTRY'!CK1142="","",IF('DATA ENTRY'!P1142="","",IF(AND($CD$4='DATA ENTRY'!CK1142,$CG$4='DATA ENTRY'!D1142),'DATA ENTRY'!P1142,"")))</f>
        <v/>
      </c>
      <c r="CJ1143" s="107" t="str">
        <f>IF('DATA ENTRY'!CK1142="","",IF('DATA ENTRY'!Q1142="","",IF(AND($CD$4='DATA ENTRY'!CK1142,$CG$4='DATA ENTRY'!D1142),'DATA ENTRY'!Q1142,"")))</f>
        <v/>
      </c>
      <c r="CK1143" s="3" t="str">
        <f>IF('DATA ENTRY'!CK1142="","",IF('DATA ENTRY'!R1142="","",IF(AND($CD$4='DATA ENTRY'!CK1142,$CG$4='DATA ENTRY'!D1142),'DATA ENTRY'!R1142,"")))</f>
        <v/>
      </c>
      <c r="CL1143" s="3" t="str">
        <f>IF('DATA ENTRY'!CK1142="","",IF('DATA ENTRY'!S1142="","",IF(AND($CD$4='DATA ENTRY'!CK1142,$CG$4='DATA ENTRY'!D1142),'DATA ENTRY'!S1142,"")))</f>
        <v/>
      </c>
      <c r="CM1143" s="3" t="str">
        <f>IF('DATA ENTRY'!CK1142="","",IF('DATA ENTRY'!E1142="","",IF(AND($CD$4='DATA ENTRY'!CK1142,$CG$4='DATA ENTRY'!D1142),'DATA ENTRY'!E1142,"")))</f>
        <v/>
      </c>
      <c r="CN1143" s="3" t="str">
        <f>IF('DATA ENTRY'!CK1142="","",IF('DATA ENTRY'!W1142="","",IF(AND($CD$4='DATA ENTRY'!CK1142,$CG$4='DATA ENTRY'!D1142),'DATA ENTRY'!W1142,"")))</f>
        <v/>
      </c>
      <c r="CO1143" s="3" t="str">
        <f>IF('DATA ENTRY'!CK1142="","",IF('DATA ENTRY'!X1142="","",IF(AND($CD$4='DATA ENTRY'!CK1142,$CG$4='DATA ENTRY'!D1142),'DATA ENTRY'!X1142,"")))</f>
        <v/>
      </c>
      <c r="CP1143" s="108" t="str">
        <f t="shared" si="279"/>
        <v/>
      </c>
      <c r="CQ1143" s="108" t="str">
        <f>IF('DATA ENTRY'!CK1142="","",IF('DATA ENTRY'!G1142="","",IF(AND($CD$4='DATA ENTRY'!CK1142,$CG$4='DATA ENTRY'!D1142),'DATA ENTRY'!G1142,"")))</f>
        <v/>
      </c>
      <c r="CR1143" s="230" t="str">
        <f>IF('DATA ENTRY'!CK1142="","",IF('DATA ENTRY'!D1142="","",IF(AND($CD$4='DATA ENTRY'!CK1142,$CG$4='DATA ENTRY'!D1142),'DATA ENTRY'!D1142,"")))</f>
        <v/>
      </c>
      <c r="CS1143">
        <f t="shared" si="280"/>
        <v>0</v>
      </c>
      <c r="CT1143">
        <f t="shared" si="281"/>
        <v>0</v>
      </c>
      <c r="CV1143" s="139"/>
      <c r="CX1143">
        <f t="shared" si="282"/>
        <v>0</v>
      </c>
      <c r="DB1143" t="str">
        <f t="shared" si="289"/>
        <v/>
      </c>
      <c r="DC1143" t="str">
        <f t="shared" si="290"/>
        <v/>
      </c>
      <c r="DD1143" s="224">
        <v>1137</v>
      </c>
      <c r="DE1143" s="3" t="str">
        <f>IF('DATA ENTRY'!CK1142="","",IF('DATA ENTRY'!B1142="","",IF(AND($DF$4='DATA ENTRY'!D1142),'DATA ENTRY'!B1142,"")))</f>
        <v/>
      </c>
      <c r="DF1143" s="3" t="str">
        <f>IF('DATA ENTRY'!CK1142="","",IF('DATA ENTRY'!C1142="","",IF(AND($DF$4='DATA ENTRY'!D1142),'DATA ENTRY'!C1142,"")))</f>
        <v/>
      </c>
      <c r="DG1143" s="4" t="str">
        <f>IF('DATA ENTRY'!CK1142="","",IF('DATA ENTRY'!I1142="","",IF(AND($DF$4='DATA ENTRY'!D1142),'DATA ENTRY'!I1142,"")))</f>
        <v/>
      </c>
      <c r="DH1143" s="4" t="str">
        <f>IF('DATA ENTRY'!CK1142="","",IF('DATA ENTRY'!CK1142="","",IF(AND($DF$4='DATA ENTRY'!D1142),'DATA ENTRY'!CK1142,"")))</f>
        <v/>
      </c>
      <c r="DI1143" s="3" t="str">
        <f>IF('DATA ENTRY'!CK1142="","",IF('DATA ENTRY'!N1142="","",IF(AND($DF$4='DATA ENTRY'!D1142),'DATA ENTRY'!N1142,"")))</f>
        <v/>
      </c>
      <c r="DJ1143" s="107" t="str">
        <f>IF('DATA ENTRY'!CK1142="","",IF('DATA ENTRY'!O1142="","",IF(AND($DF$4='DATA ENTRY'!D1142),'DATA ENTRY'!O1142,"")))</f>
        <v/>
      </c>
      <c r="DK1143" s="3" t="str">
        <f>IF('DATA ENTRY'!CK1142="","",IF('DATA ENTRY'!P1142="","",IF(AND($DF$4='DATA ENTRY'!D1142),'DATA ENTRY'!P1142,"")))</f>
        <v/>
      </c>
      <c r="DL1143" s="107" t="str">
        <f>IF('DATA ENTRY'!CK1142="","",IF('DATA ENTRY'!Q1142="","",IF(AND($DF$4='DATA ENTRY'!D1142),'DATA ENTRY'!Q1142,"")))</f>
        <v/>
      </c>
      <c r="DM1143" s="3" t="str">
        <f>IF('DATA ENTRY'!CK1142="","",IF('DATA ENTRY'!R1142="","",IF(AND($DF$4='DATA ENTRY'!D1142),'DATA ENTRY'!R1142,"")))</f>
        <v/>
      </c>
      <c r="DN1143" s="107" t="str">
        <f>IF('DATA ENTRY'!CK1142="","",IF('DATA ENTRY'!S1142="","",IF(AND($DF$4='DATA ENTRY'!D1142),'DATA ENTRY'!S1142,"")))</f>
        <v/>
      </c>
      <c r="DO1143" s="3" t="str">
        <f>IF('DATA ENTRY'!CK1142="","",IF('DATA ENTRY'!E1142="","",IF(AND($DF$4='DATA ENTRY'!D1142),'DATA ENTRY'!E1142,"")))</f>
        <v/>
      </c>
      <c r="DP1143" s="3" t="str">
        <f>IF('DATA ENTRY'!CK1142="","",IF('DATA ENTRY'!D1142="","",IF(AND($DF$4='DATA ENTRY'!D1142),'DATA ENTRY'!D1142,"")))</f>
        <v/>
      </c>
      <c r="DQ1143" s="3" t="str">
        <f>IF('DATA ENTRY'!CK1142="","",IF('DATA ENTRY'!W1142="","",IF(AND($DF$4='DATA ENTRY'!D1142),'DATA ENTRY'!W1142,"")))</f>
        <v/>
      </c>
      <c r="DR1143" s="3" t="str">
        <f>IF('DATA ENTRY'!CK1142="","",IF('DATA ENTRY'!X1142="","",IF(AND($DF$4='DATA ENTRY'!D1142),'DATA ENTRY'!X1142,"")))</f>
        <v/>
      </c>
      <c r="DS1143" s="108" t="str">
        <f t="shared" si="283"/>
        <v/>
      </c>
      <c r="DT1143" s="108" t="str">
        <f>IF('DATA ENTRY'!CK1142="","",IF('DATA ENTRY'!D1142="","",IF(AND($DF$4='DATA ENTRY'!D1142),'DATA ENTRY'!G1142,"")))</f>
        <v/>
      </c>
      <c r="DY1143">
        <f t="shared" si="284"/>
        <v>0</v>
      </c>
      <c r="EB1143" t="str">
        <f t="shared" si="285"/>
        <v/>
      </c>
      <c r="EC1143" t="str">
        <f t="shared" si="286"/>
        <v/>
      </c>
      <c r="ED1143" s="224">
        <v>1137</v>
      </c>
      <c r="EE1143" s="3" t="str">
        <f>IF('DATA ENTRY'!CK1142="","",IF('DATA ENTRY'!B1142="","",IF(AND($EF$4='DATA ENTRY'!G1142,$EH$4='DATA ENTRY'!F1142),'DATA ENTRY'!B1142,"")))</f>
        <v/>
      </c>
      <c r="EF1143" s="3" t="str">
        <f>IF('DATA ENTRY'!CK1142="","",IF('DATA ENTRY'!C1142="","",IF(AND($EF$4='DATA ENTRY'!G1142,$EH$4='DATA ENTRY'!F1142),'DATA ENTRY'!C1142,"")))</f>
        <v/>
      </c>
      <c r="EG1143" s="4" t="str">
        <f>IF('DATA ENTRY'!CK1142="","",IF('DATA ENTRY'!I1142="","",IF(AND($EF$4='DATA ENTRY'!G1142,$EH$4='DATA ENTRY'!F1142),'DATA ENTRY'!I1142,"")))</f>
        <v/>
      </c>
      <c r="EH1143" s="4" t="str">
        <f>IF('DATA ENTRY'!CK1142="","",IF('DATA ENTRY'!CK1142="","",IF(AND($EF$4='DATA ENTRY'!G1142,$EH$4='DATA ENTRY'!F1142),'DATA ENTRY'!CK1142,"")))</f>
        <v/>
      </c>
      <c r="EI1143" s="3" t="str">
        <f>IF('DATA ENTRY'!CK1142="","",IF('DATA ENTRY'!N1142="","",IF(AND($EF$4='DATA ENTRY'!G1142,$EH$4='DATA ENTRY'!F1142),'DATA ENTRY'!N1142,"")))</f>
        <v/>
      </c>
      <c r="EJ1143" s="107" t="str">
        <f>IF('DATA ENTRY'!CK1142="","",IF('DATA ENTRY'!O1142="","",IF(AND($EF$4='DATA ENTRY'!G1142,$EH$4='DATA ENTRY'!F1142),'DATA ENTRY'!O1142,"")))</f>
        <v/>
      </c>
      <c r="EK1143" s="3" t="str">
        <f>IF('DATA ENTRY'!CK1142="","",IF('DATA ENTRY'!P1142="","",IF(AND($EF$4='DATA ENTRY'!G1142,$EH$4='DATA ENTRY'!F1142),'DATA ENTRY'!P1142,"")))</f>
        <v/>
      </c>
      <c r="EL1143" s="107" t="str">
        <f>IF('DATA ENTRY'!CK1142="","",IF('DATA ENTRY'!Q1142="","",IF(AND($EF$4='DATA ENTRY'!G1142,$EH$4='DATA ENTRY'!F1142),'DATA ENTRY'!Q1142,"")))</f>
        <v/>
      </c>
      <c r="EM1143" s="3" t="str">
        <f>IF('DATA ENTRY'!CK1142="","",IF('DATA ENTRY'!R1142="","",IF(AND($EF$4='DATA ENTRY'!G1142,$EH$4='DATA ENTRY'!F1142),'DATA ENTRY'!R1142,"")))</f>
        <v/>
      </c>
      <c r="EN1143" s="107" t="str">
        <f>IF('DATA ENTRY'!CK1142="","",IF('DATA ENTRY'!S1142="","",IF(AND($EF$4='DATA ENTRY'!G1142,$EH$4='DATA ENTRY'!F1142),'DATA ENTRY'!S1142,"")))</f>
        <v/>
      </c>
      <c r="EO1143" s="3" t="str">
        <f>IF('DATA ENTRY'!CK1142="","",IF('DATA ENTRY'!E1142="","",IF(AND($EF$4='DATA ENTRY'!G1142,$EH$4='DATA ENTRY'!F1142),'DATA ENTRY'!E1142,"")))</f>
        <v/>
      </c>
      <c r="EP1143" s="3" t="str">
        <f>IF('DATA ENTRY'!CK1142="","",IF('DATA ENTRY'!D1142="","",IF(AND($EF$4='DATA ENTRY'!G1142,$EH$4='DATA ENTRY'!F1142),'DATA ENTRY'!D1142,"")))</f>
        <v/>
      </c>
      <c r="EQ1143" s="3" t="str">
        <f>IF('DATA ENTRY'!CK1142="","",IF('DATA ENTRY'!W1142="","",IF(AND($EF$4='DATA ENTRY'!G1142,$EH$4='DATA ENTRY'!F1142),'DATA ENTRY'!W1142,"")))</f>
        <v/>
      </c>
      <c r="ER1143" s="3" t="str">
        <f>IF('DATA ENTRY'!CK1142="","",IF('DATA ENTRY'!X1142="","",IF(AND($EF$4='DATA ENTRY'!G1142,$EH$4='DATA ENTRY'!F1142),'DATA ENTRY'!X1142,"")))</f>
        <v/>
      </c>
      <c r="ES1143" s="108" t="str">
        <f t="shared" si="287"/>
        <v/>
      </c>
      <c r="ET1143" s="108" t="str">
        <f>IF('DATA ENTRY'!CK1142="","",IF('DATA ENTRY'!D1142="","",IF(AND($EF$4='DATA ENTRY'!G1142,$EH$4='DATA ENTRY'!F1142),'DATA ENTRY'!G1142,"")))</f>
        <v/>
      </c>
      <c r="EY1143">
        <f t="shared" si="288"/>
        <v>0</v>
      </c>
    </row>
    <row r="1144" spans="1:155">
      <c r="A1144" t="str">
        <f>IF(S1144=0,"",1+(MAX($A$7:A1143)))</f>
        <v/>
      </c>
      <c r="B1144" s="224">
        <v>1138</v>
      </c>
      <c r="C1144" s="3" t="str">
        <f>IF('DATA ENTRY'!CK1143="","",IF('DATA ENTRY'!B1143="","",IF($D$4="All Post",'DATA ENTRY'!B1143,IF(AND($D$4='DATA ENTRY'!CK1143),'DATA ENTRY'!B1143,""))))</f>
        <v/>
      </c>
      <c r="D1144" s="3" t="str">
        <f>IF('DATA ENTRY'!CK1143="","",IF('DATA ENTRY'!C1143="","",IF($D$4="All Post",'DATA ENTRY'!C1143,IF(AND($D$4='DATA ENTRY'!CK1143),'DATA ENTRY'!C1143,""))))</f>
        <v/>
      </c>
      <c r="E1144" s="4" t="str">
        <f>IF('DATA ENTRY'!CK1143="","",IF('DATA ENTRY'!I1143="","",IF($D$4="All Post",'DATA ENTRY'!I1143,IF(AND($D$4='DATA ENTRY'!CK1143),'DATA ENTRY'!I1143,""))))</f>
        <v/>
      </c>
      <c r="F1144" s="4" t="str">
        <f>IF('DATA ENTRY'!CK1143="","",IF('DATA ENTRY'!CK1143="","",IF($D$4="All Post",'DATA ENTRY'!CK1143,IF(AND($D$4='DATA ENTRY'!CK1143),'DATA ENTRY'!CK1143,""))))</f>
        <v/>
      </c>
      <c r="G1144" s="3" t="str">
        <f>IF('DATA ENTRY'!CK1143="","",IF('DATA ENTRY'!N1143="","",IF($D$4="All Post",'DATA ENTRY'!N1143,IF(AND($D$4='DATA ENTRY'!CK1143),'DATA ENTRY'!N1143,""))))</f>
        <v/>
      </c>
      <c r="H1144" s="107" t="str">
        <f>IF('DATA ENTRY'!CK1143="","",IF('DATA ENTRY'!O1143="","",IF($D$4="All Post",'DATA ENTRY'!O1143,IF(AND($D$4='DATA ENTRY'!CK1143),'DATA ENTRY'!O1143,""))))</f>
        <v/>
      </c>
      <c r="I1144" s="3" t="str">
        <f>IF('DATA ENTRY'!CK1143="","",IF('DATA ENTRY'!P1143="","",IF($D$4="All Post",'DATA ENTRY'!P1143,IF(AND($D$4='DATA ENTRY'!CK1143),'DATA ENTRY'!P1143,""))))</f>
        <v/>
      </c>
      <c r="J1144" s="107" t="str">
        <f>IF('DATA ENTRY'!CK1143="","",IF('DATA ENTRY'!Q1143="","",IF($D$4="All Post",'DATA ENTRY'!Q1143,IF(AND($D$4='DATA ENTRY'!CK1143),'DATA ENTRY'!Q1143,""))))</f>
        <v/>
      </c>
      <c r="K1144" s="3" t="str">
        <f>IF('DATA ENTRY'!CK1143="","",IF('DATA ENTRY'!R1143="","",IF($D$4="All Post",'DATA ENTRY'!R1143,IF(AND($D$4='DATA ENTRY'!CK1143),'DATA ENTRY'!R1143,""))))</f>
        <v/>
      </c>
      <c r="L1144" s="3" t="str">
        <f>IF('DATA ENTRY'!CK1143="","",IF('DATA ENTRY'!S1143="","",IF($D$4="All Post",'DATA ENTRY'!S1143,IF(AND($D$4='DATA ENTRY'!CK1143),'DATA ENTRY'!S1143,""))))</f>
        <v/>
      </c>
      <c r="M1144" s="3" t="str">
        <f>IF('DATA ENTRY'!CK1143="","",IF('DATA ENTRY'!E1143="","",IF($D$4="All Post",'DATA ENTRY'!E1143,IF(AND($D$4='DATA ENTRY'!CK1143),'DATA ENTRY'!E1143,""))))</f>
        <v/>
      </c>
      <c r="N1144" s="3" t="str">
        <f>IF('DATA ENTRY'!CK1143="","",IF('DATA ENTRY'!W1143="","",IF($D$4="All Post",'DATA ENTRY'!W1143,IF(AND($D$4='DATA ENTRY'!CK1143),'DATA ENTRY'!W1143,""))))</f>
        <v/>
      </c>
      <c r="O1144" s="3" t="str">
        <f>IF('DATA ENTRY'!CK1143="","",IF('DATA ENTRY'!X1143="","",IF($D$4="All Post",'DATA ENTRY'!X1143,IF(AND($D$4='DATA ENTRY'!CK1143),'DATA ENTRY'!X1143,""))))</f>
        <v/>
      </c>
      <c r="P1144" s="3" t="str">
        <f>IF('DATA ENTRY'!CK1143="","",IF('DATA ENTRY'!G1143="","",IF($D$4="All Post",'DATA ENTRY'!G1143,IF(AND($D$4='DATA ENTRY'!CK1143),'DATA ENTRY'!G1143,""))))</f>
        <v/>
      </c>
      <c r="S1144">
        <f t="shared" si="275"/>
        <v>0</v>
      </c>
      <c r="T1144" t="str">
        <f t="shared" si="276"/>
        <v/>
      </c>
      <c r="BZ1144" t="str">
        <f t="shared" si="277"/>
        <v/>
      </c>
      <c r="CA1144" t="str">
        <f t="shared" si="278"/>
        <v/>
      </c>
      <c r="CB1144" s="224">
        <v>1138</v>
      </c>
      <c r="CC1144" s="3" t="str">
        <f>IF('DATA ENTRY'!CK1143="","",IF('DATA ENTRY'!B1143="","",IF(AND($CD$4='DATA ENTRY'!CK1143,$CG$4='DATA ENTRY'!D1143),'DATA ENTRY'!B1143,"")))</f>
        <v/>
      </c>
      <c r="CD1144" s="3" t="str">
        <f>IF('DATA ENTRY'!CK1143="","",IF('DATA ENTRY'!C1143="","",IF(AND($CD$4='DATA ENTRY'!CK1143,$CG$4='DATA ENTRY'!D1143),'DATA ENTRY'!C1143,"")))</f>
        <v/>
      </c>
      <c r="CE1144" s="4" t="str">
        <f>IF('DATA ENTRY'!CK1143="","",IF('DATA ENTRY'!I1143="","",IF(AND($CD$4='DATA ENTRY'!CK1143,$CG$4='DATA ENTRY'!D1143),'DATA ENTRY'!I1143,"")))</f>
        <v/>
      </c>
      <c r="CF1144" s="4" t="str">
        <f>IF('DATA ENTRY'!CK1143="","",IF('DATA ENTRY'!CK1143="","",IF(AND($CD$4='DATA ENTRY'!CK1143,$CG$4='DATA ENTRY'!D1143),'DATA ENTRY'!CK1143,"")))</f>
        <v/>
      </c>
      <c r="CG1144" s="3" t="str">
        <f>IF('DATA ENTRY'!CK1143="","",IF('DATA ENTRY'!N1143="","",IF(AND($CD$4='DATA ENTRY'!CK1143,$CG$4='DATA ENTRY'!D1143),'DATA ENTRY'!N1143,"")))</f>
        <v/>
      </c>
      <c r="CH1144" s="107" t="str">
        <f>IF('DATA ENTRY'!CK1143="","",IF('DATA ENTRY'!O1143="","",IF(AND($CD$4='DATA ENTRY'!CK1143,$CG$4='DATA ENTRY'!D1143),'DATA ENTRY'!O1143,"")))</f>
        <v/>
      </c>
      <c r="CI1144" s="3" t="str">
        <f>IF('DATA ENTRY'!CK1143="","",IF('DATA ENTRY'!P1143="","",IF(AND($CD$4='DATA ENTRY'!CK1143,$CG$4='DATA ENTRY'!D1143),'DATA ENTRY'!P1143,"")))</f>
        <v/>
      </c>
      <c r="CJ1144" s="107" t="str">
        <f>IF('DATA ENTRY'!CK1143="","",IF('DATA ENTRY'!Q1143="","",IF(AND($CD$4='DATA ENTRY'!CK1143,$CG$4='DATA ENTRY'!D1143),'DATA ENTRY'!Q1143,"")))</f>
        <v/>
      </c>
      <c r="CK1144" s="3" t="str">
        <f>IF('DATA ENTRY'!CK1143="","",IF('DATA ENTRY'!R1143="","",IF(AND($CD$4='DATA ENTRY'!CK1143,$CG$4='DATA ENTRY'!D1143),'DATA ENTRY'!R1143,"")))</f>
        <v/>
      </c>
      <c r="CL1144" s="3" t="str">
        <f>IF('DATA ENTRY'!CK1143="","",IF('DATA ENTRY'!S1143="","",IF(AND($CD$4='DATA ENTRY'!CK1143,$CG$4='DATA ENTRY'!D1143),'DATA ENTRY'!S1143,"")))</f>
        <v/>
      </c>
      <c r="CM1144" s="3" t="str">
        <f>IF('DATA ENTRY'!CK1143="","",IF('DATA ENTRY'!E1143="","",IF(AND($CD$4='DATA ENTRY'!CK1143,$CG$4='DATA ENTRY'!D1143),'DATA ENTRY'!E1143,"")))</f>
        <v/>
      </c>
      <c r="CN1144" s="3" t="str">
        <f>IF('DATA ENTRY'!CK1143="","",IF('DATA ENTRY'!W1143="","",IF(AND($CD$4='DATA ENTRY'!CK1143,$CG$4='DATA ENTRY'!D1143),'DATA ENTRY'!W1143,"")))</f>
        <v/>
      </c>
      <c r="CO1144" s="3" t="str">
        <f>IF('DATA ENTRY'!CK1143="","",IF('DATA ENTRY'!X1143="","",IF(AND($CD$4='DATA ENTRY'!CK1143,$CG$4='DATA ENTRY'!D1143),'DATA ENTRY'!X1143,"")))</f>
        <v/>
      </c>
      <c r="CP1144" s="108" t="str">
        <f t="shared" si="279"/>
        <v/>
      </c>
      <c r="CQ1144" s="108" t="str">
        <f>IF('DATA ENTRY'!CK1143="","",IF('DATA ENTRY'!G1143="","",IF(AND($CD$4='DATA ENTRY'!CK1143,$CG$4='DATA ENTRY'!D1143),'DATA ENTRY'!G1143,"")))</f>
        <v/>
      </c>
      <c r="CR1144" s="230" t="str">
        <f>IF('DATA ENTRY'!CK1143="","",IF('DATA ENTRY'!D1143="","",IF(AND($CD$4='DATA ENTRY'!CK1143,$CG$4='DATA ENTRY'!D1143),'DATA ENTRY'!D1143,"")))</f>
        <v/>
      </c>
      <c r="CS1144">
        <f t="shared" si="280"/>
        <v>0</v>
      </c>
      <c r="CT1144">
        <f t="shared" si="281"/>
        <v>0</v>
      </c>
      <c r="CV1144" s="139"/>
      <c r="CX1144">
        <f t="shared" si="282"/>
        <v>0</v>
      </c>
      <c r="DB1144" t="str">
        <f t="shared" si="289"/>
        <v/>
      </c>
      <c r="DC1144" t="str">
        <f t="shared" si="290"/>
        <v/>
      </c>
      <c r="DD1144" s="224">
        <v>1138</v>
      </c>
      <c r="DE1144" s="3" t="str">
        <f>IF('DATA ENTRY'!CK1143="","",IF('DATA ENTRY'!B1143="","",IF(AND($DF$4='DATA ENTRY'!D1143),'DATA ENTRY'!B1143,"")))</f>
        <v/>
      </c>
      <c r="DF1144" s="3" t="str">
        <f>IF('DATA ENTRY'!CK1143="","",IF('DATA ENTRY'!C1143="","",IF(AND($DF$4='DATA ENTRY'!D1143),'DATA ENTRY'!C1143,"")))</f>
        <v/>
      </c>
      <c r="DG1144" s="4" t="str">
        <f>IF('DATA ENTRY'!CK1143="","",IF('DATA ENTRY'!I1143="","",IF(AND($DF$4='DATA ENTRY'!D1143),'DATA ENTRY'!I1143,"")))</f>
        <v/>
      </c>
      <c r="DH1144" s="4" t="str">
        <f>IF('DATA ENTRY'!CK1143="","",IF('DATA ENTRY'!CK1143="","",IF(AND($DF$4='DATA ENTRY'!D1143),'DATA ENTRY'!CK1143,"")))</f>
        <v/>
      </c>
      <c r="DI1144" s="3" t="str">
        <f>IF('DATA ENTRY'!CK1143="","",IF('DATA ENTRY'!N1143="","",IF(AND($DF$4='DATA ENTRY'!D1143),'DATA ENTRY'!N1143,"")))</f>
        <v/>
      </c>
      <c r="DJ1144" s="107" t="str">
        <f>IF('DATA ENTRY'!CK1143="","",IF('DATA ENTRY'!O1143="","",IF(AND($DF$4='DATA ENTRY'!D1143),'DATA ENTRY'!O1143,"")))</f>
        <v/>
      </c>
      <c r="DK1144" s="3" t="str">
        <f>IF('DATA ENTRY'!CK1143="","",IF('DATA ENTRY'!P1143="","",IF(AND($DF$4='DATA ENTRY'!D1143),'DATA ENTRY'!P1143,"")))</f>
        <v/>
      </c>
      <c r="DL1144" s="107" t="str">
        <f>IF('DATA ENTRY'!CK1143="","",IF('DATA ENTRY'!Q1143="","",IF(AND($DF$4='DATA ENTRY'!D1143),'DATA ENTRY'!Q1143,"")))</f>
        <v/>
      </c>
      <c r="DM1144" s="3" t="str">
        <f>IF('DATA ENTRY'!CK1143="","",IF('DATA ENTRY'!R1143="","",IF(AND($DF$4='DATA ENTRY'!D1143),'DATA ENTRY'!R1143,"")))</f>
        <v/>
      </c>
      <c r="DN1144" s="107" t="str">
        <f>IF('DATA ENTRY'!CK1143="","",IF('DATA ENTRY'!S1143="","",IF(AND($DF$4='DATA ENTRY'!D1143),'DATA ENTRY'!S1143,"")))</f>
        <v/>
      </c>
      <c r="DO1144" s="3" t="str">
        <f>IF('DATA ENTRY'!CK1143="","",IF('DATA ENTRY'!E1143="","",IF(AND($DF$4='DATA ENTRY'!D1143),'DATA ENTRY'!E1143,"")))</f>
        <v/>
      </c>
      <c r="DP1144" s="3" t="str">
        <f>IF('DATA ENTRY'!CK1143="","",IF('DATA ENTRY'!D1143="","",IF(AND($DF$4='DATA ENTRY'!D1143),'DATA ENTRY'!D1143,"")))</f>
        <v/>
      </c>
      <c r="DQ1144" s="3" t="str">
        <f>IF('DATA ENTRY'!CK1143="","",IF('DATA ENTRY'!W1143="","",IF(AND($DF$4='DATA ENTRY'!D1143),'DATA ENTRY'!W1143,"")))</f>
        <v/>
      </c>
      <c r="DR1144" s="3" t="str">
        <f>IF('DATA ENTRY'!CK1143="","",IF('DATA ENTRY'!X1143="","",IF(AND($DF$4='DATA ENTRY'!D1143),'DATA ENTRY'!X1143,"")))</f>
        <v/>
      </c>
      <c r="DS1144" s="108" t="str">
        <f t="shared" si="283"/>
        <v/>
      </c>
      <c r="DT1144" s="108" t="str">
        <f>IF('DATA ENTRY'!CK1143="","",IF('DATA ENTRY'!D1143="","",IF(AND($DF$4='DATA ENTRY'!D1143),'DATA ENTRY'!G1143,"")))</f>
        <v/>
      </c>
      <c r="DY1144">
        <f t="shared" si="284"/>
        <v>0</v>
      </c>
      <c r="EB1144" t="str">
        <f t="shared" si="285"/>
        <v/>
      </c>
      <c r="EC1144" t="str">
        <f t="shared" si="286"/>
        <v/>
      </c>
      <c r="ED1144" s="224">
        <v>1138</v>
      </c>
      <c r="EE1144" s="3" t="str">
        <f>IF('DATA ENTRY'!CK1143="","",IF('DATA ENTRY'!B1143="","",IF(AND($EF$4='DATA ENTRY'!G1143,$EH$4='DATA ENTRY'!F1143),'DATA ENTRY'!B1143,"")))</f>
        <v/>
      </c>
      <c r="EF1144" s="3" t="str">
        <f>IF('DATA ENTRY'!CK1143="","",IF('DATA ENTRY'!C1143="","",IF(AND($EF$4='DATA ENTRY'!G1143,$EH$4='DATA ENTRY'!F1143),'DATA ENTRY'!C1143,"")))</f>
        <v/>
      </c>
      <c r="EG1144" s="4" t="str">
        <f>IF('DATA ENTRY'!CK1143="","",IF('DATA ENTRY'!I1143="","",IF(AND($EF$4='DATA ENTRY'!G1143,$EH$4='DATA ENTRY'!F1143),'DATA ENTRY'!I1143,"")))</f>
        <v/>
      </c>
      <c r="EH1144" s="4" t="str">
        <f>IF('DATA ENTRY'!CK1143="","",IF('DATA ENTRY'!CK1143="","",IF(AND($EF$4='DATA ENTRY'!G1143,$EH$4='DATA ENTRY'!F1143),'DATA ENTRY'!CK1143,"")))</f>
        <v/>
      </c>
      <c r="EI1144" s="3" t="str">
        <f>IF('DATA ENTRY'!CK1143="","",IF('DATA ENTRY'!N1143="","",IF(AND($EF$4='DATA ENTRY'!G1143,$EH$4='DATA ENTRY'!F1143),'DATA ENTRY'!N1143,"")))</f>
        <v/>
      </c>
      <c r="EJ1144" s="107" t="str">
        <f>IF('DATA ENTRY'!CK1143="","",IF('DATA ENTRY'!O1143="","",IF(AND($EF$4='DATA ENTRY'!G1143,$EH$4='DATA ENTRY'!F1143),'DATA ENTRY'!O1143,"")))</f>
        <v/>
      </c>
      <c r="EK1144" s="3" t="str">
        <f>IF('DATA ENTRY'!CK1143="","",IF('DATA ENTRY'!P1143="","",IF(AND($EF$4='DATA ENTRY'!G1143,$EH$4='DATA ENTRY'!F1143),'DATA ENTRY'!P1143,"")))</f>
        <v/>
      </c>
      <c r="EL1144" s="107" t="str">
        <f>IF('DATA ENTRY'!CK1143="","",IF('DATA ENTRY'!Q1143="","",IF(AND($EF$4='DATA ENTRY'!G1143,$EH$4='DATA ENTRY'!F1143),'DATA ENTRY'!Q1143,"")))</f>
        <v/>
      </c>
      <c r="EM1144" s="3" t="str">
        <f>IF('DATA ENTRY'!CK1143="","",IF('DATA ENTRY'!R1143="","",IF(AND($EF$4='DATA ENTRY'!G1143,$EH$4='DATA ENTRY'!F1143),'DATA ENTRY'!R1143,"")))</f>
        <v/>
      </c>
      <c r="EN1144" s="107" t="str">
        <f>IF('DATA ENTRY'!CK1143="","",IF('DATA ENTRY'!S1143="","",IF(AND($EF$4='DATA ENTRY'!G1143,$EH$4='DATA ENTRY'!F1143),'DATA ENTRY'!S1143,"")))</f>
        <v/>
      </c>
      <c r="EO1144" s="3" t="str">
        <f>IF('DATA ENTRY'!CK1143="","",IF('DATA ENTRY'!E1143="","",IF(AND($EF$4='DATA ENTRY'!G1143,$EH$4='DATA ENTRY'!F1143),'DATA ENTRY'!E1143,"")))</f>
        <v/>
      </c>
      <c r="EP1144" s="3" t="str">
        <f>IF('DATA ENTRY'!CK1143="","",IF('DATA ENTRY'!D1143="","",IF(AND($EF$4='DATA ENTRY'!G1143,$EH$4='DATA ENTRY'!F1143),'DATA ENTRY'!D1143,"")))</f>
        <v/>
      </c>
      <c r="EQ1144" s="3" t="str">
        <f>IF('DATA ENTRY'!CK1143="","",IF('DATA ENTRY'!W1143="","",IF(AND($EF$4='DATA ENTRY'!G1143,$EH$4='DATA ENTRY'!F1143),'DATA ENTRY'!W1143,"")))</f>
        <v/>
      </c>
      <c r="ER1144" s="3" t="str">
        <f>IF('DATA ENTRY'!CK1143="","",IF('DATA ENTRY'!X1143="","",IF(AND($EF$4='DATA ENTRY'!G1143,$EH$4='DATA ENTRY'!F1143),'DATA ENTRY'!X1143,"")))</f>
        <v/>
      </c>
      <c r="ES1144" s="108" t="str">
        <f t="shared" si="287"/>
        <v/>
      </c>
      <c r="ET1144" s="108" t="str">
        <f>IF('DATA ENTRY'!CK1143="","",IF('DATA ENTRY'!D1143="","",IF(AND($EF$4='DATA ENTRY'!G1143,$EH$4='DATA ENTRY'!F1143),'DATA ENTRY'!G1143,"")))</f>
        <v/>
      </c>
      <c r="EY1144">
        <f t="shared" si="288"/>
        <v>0</v>
      </c>
    </row>
    <row r="1145" spans="1:155">
      <c r="A1145" t="str">
        <f>IF(S1145=0,"",1+(MAX($A$7:A1144)))</f>
        <v/>
      </c>
      <c r="B1145" s="224">
        <v>1139</v>
      </c>
      <c r="C1145" s="3" t="str">
        <f>IF('DATA ENTRY'!CK1144="","",IF('DATA ENTRY'!B1144="","",IF($D$4="All Post",'DATA ENTRY'!B1144,IF(AND($D$4='DATA ENTRY'!CK1144),'DATA ENTRY'!B1144,""))))</f>
        <v/>
      </c>
      <c r="D1145" s="3" t="str">
        <f>IF('DATA ENTRY'!CK1144="","",IF('DATA ENTRY'!C1144="","",IF($D$4="All Post",'DATA ENTRY'!C1144,IF(AND($D$4='DATA ENTRY'!CK1144),'DATA ENTRY'!C1144,""))))</f>
        <v/>
      </c>
      <c r="E1145" s="4" t="str">
        <f>IF('DATA ENTRY'!CK1144="","",IF('DATA ENTRY'!I1144="","",IF($D$4="All Post",'DATA ENTRY'!I1144,IF(AND($D$4='DATA ENTRY'!CK1144),'DATA ENTRY'!I1144,""))))</f>
        <v/>
      </c>
      <c r="F1145" s="4" t="str">
        <f>IF('DATA ENTRY'!CK1144="","",IF('DATA ENTRY'!CK1144="","",IF($D$4="All Post",'DATA ENTRY'!CK1144,IF(AND($D$4='DATA ENTRY'!CK1144),'DATA ENTRY'!CK1144,""))))</f>
        <v/>
      </c>
      <c r="G1145" s="3" t="str">
        <f>IF('DATA ENTRY'!CK1144="","",IF('DATA ENTRY'!N1144="","",IF($D$4="All Post",'DATA ENTRY'!N1144,IF(AND($D$4='DATA ENTRY'!CK1144),'DATA ENTRY'!N1144,""))))</f>
        <v/>
      </c>
      <c r="H1145" s="107" t="str">
        <f>IF('DATA ENTRY'!CK1144="","",IF('DATA ENTRY'!O1144="","",IF($D$4="All Post",'DATA ENTRY'!O1144,IF(AND($D$4='DATA ENTRY'!CK1144),'DATA ENTRY'!O1144,""))))</f>
        <v/>
      </c>
      <c r="I1145" s="3" t="str">
        <f>IF('DATA ENTRY'!CK1144="","",IF('DATA ENTRY'!P1144="","",IF($D$4="All Post",'DATA ENTRY'!P1144,IF(AND($D$4='DATA ENTRY'!CK1144),'DATA ENTRY'!P1144,""))))</f>
        <v/>
      </c>
      <c r="J1145" s="107" t="str">
        <f>IF('DATA ENTRY'!CK1144="","",IF('DATA ENTRY'!Q1144="","",IF($D$4="All Post",'DATA ENTRY'!Q1144,IF(AND($D$4='DATA ENTRY'!CK1144),'DATA ENTRY'!Q1144,""))))</f>
        <v/>
      </c>
      <c r="K1145" s="3" t="str">
        <f>IF('DATA ENTRY'!CK1144="","",IF('DATA ENTRY'!R1144="","",IF($D$4="All Post",'DATA ENTRY'!R1144,IF(AND($D$4='DATA ENTRY'!CK1144),'DATA ENTRY'!R1144,""))))</f>
        <v/>
      </c>
      <c r="L1145" s="3" t="str">
        <f>IF('DATA ENTRY'!CK1144="","",IF('DATA ENTRY'!S1144="","",IF($D$4="All Post",'DATA ENTRY'!S1144,IF(AND($D$4='DATA ENTRY'!CK1144),'DATA ENTRY'!S1144,""))))</f>
        <v/>
      </c>
      <c r="M1145" s="3" t="str">
        <f>IF('DATA ENTRY'!CK1144="","",IF('DATA ENTRY'!E1144="","",IF($D$4="All Post",'DATA ENTRY'!E1144,IF(AND($D$4='DATA ENTRY'!CK1144),'DATA ENTRY'!E1144,""))))</f>
        <v/>
      </c>
      <c r="N1145" s="3" t="str">
        <f>IF('DATA ENTRY'!CK1144="","",IF('DATA ENTRY'!W1144="","",IF($D$4="All Post",'DATA ENTRY'!W1144,IF(AND($D$4='DATA ENTRY'!CK1144),'DATA ENTRY'!W1144,""))))</f>
        <v/>
      </c>
      <c r="O1145" s="3" t="str">
        <f>IF('DATA ENTRY'!CK1144="","",IF('DATA ENTRY'!X1144="","",IF($D$4="All Post",'DATA ENTRY'!X1144,IF(AND($D$4='DATA ENTRY'!CK1144),'DATA ENTRY'!X1144,""))))</f>
        <v/>
      </c>
      <c r="P1145" s="3" t="str">
        <f>IF('DATA ENTRY'!CK1144="","",IF('DATA ENTRY'!G1144="","",IF($D$4="All Post",'DATA ENTRY'!G1144,IF(AND($D$4='DATA ENTRY'!CK1144),'DATA ENTRY'!G1144,""))))</f>
        <v/>
      </c>
      <c r="S1145">
        <f t="shared" si="275"/>
        <v>0</v>
      </c>
      <c r="T1145" t="str">
        <f t="shared" si="276"/>
        <v/>
      </c>
      <c r="BZ1145" t="str">
        <f t="shared" si="277"/>
        <v/>
      </c>
      <c r="CA1145" t="str">
        <f t="shared" si="278"/>
        <v/>
      </c>
      <c r="CB1145" s="224">
        <v>1139</v>
      </c>
      <c r="CC1145" s="3" t="str">
        <f>IF('DATA ENTRY'!CK1144="","",IF('DATA ENTRY'!B1144="","",IF(AND($CD$4='DATA ENTRY'!CK1144,$CG$4='DATA ENTRY'!D1144),'DATA ENTRY'!B1144,"")))</f>
        <v/>
      </c>
      <c r="CD1145" s="3" t="str">
        <f>IF('DATA ENTRY'!CK1144="","",IF('DATA ENTRY'!C1144="","",IF(AND($CD$4='DATA ENTRY'!CK1144,$CG$4='DATA ENTRY'!D1144),'DATA ENTRY'!C1144,"")))</f>
        <v/>
      </c>
      <c r="CE1145" s="4" t="str">
        <f>IF('DATA ENTRY'!CK1144="","",IF('DATA ENTRY'!I1144="","",IF(AND($CD$4='DATA ENTRY'!CK1144,$CG$4='DATA ENTRY'!D1144),'DATA ENTRY'!I1144,"")))</f>
        <v/>
      </c>
      <c r="CF1145" s="4" t="str">
        <f>IF('DATA ENTRY'!CK1144="","",IF('DATA ENTRY'!CK1144="","",IF(AND($CD$4='DATA ENTRY'!CK1144,$CG$4='DATA ENTRY'!D1144),'DATA ENTRY'!CK1144,"")))</f>
        <v/>
      </c>
      <c r="CG1145" s="3" t="str">
        <f>IF('DATA ENTRY'!CK1144="","",IF('DATA ENTRY'!N1144="","",IF(AND($CD$4='DATA ENTRY'!CK1144,$CG$4='DATA ENTRY'!D1144),'DATA ENTRY'!N1144,"")))</f>
        <v/>
      </c>
      <c r="CH1145" s="107" t="str">
        <f>IF('DATA ENTRY'!CK1144="","",IF('DATA ENTRY'!O1144="","",IF(AND($CD$4='DATA ENTRY'!CK1144,$CG$4='DATA ENTRY'!D1144),'DATA ENTRY'!O1144,"")))</f>
        <v/>
      </c>
      <c r="CI1145" s="3" t="str">
        <f>IF('DATA ENTRY'!CK1144="","",IF('DATA ENTRY'!P1144="","",IF(AND($CD$4='DATA ENTRY'!CK1144,$CG$4='DATA ENTRY'!D1144),'DATA ENTRY'!P1144,"")))</f>
        <v/>
      </c>
      <c r="CJ1145" s="107" t="str">
        <f>IF('DATA ENTRY'!CK1144="","",IF('DATA ENTRY'!Q1144="","",IF(AND($CD$4='DATA ENTRY'!CK1144,$CG$4='DATA ENTRY'!D1144),'DATA ENTRY'!Q1144,"")))</f>
        <v/>
      </c>
      <c r="CK1145" s="3" t="str">
        <f>IF('DATA ENTRY'!CK1144="","",IF('DATA ENTRY'!R1144="","",IF(AND($CD$4='DATA ENTRY'!CK1144,$CG$4='DATA ENTRY'!D1144),'DATA ENTRY'!R1144,"")))</f>
        <v/>
      </c>
      <c r="CL1145" s="3" t="str">
        <f>IF('DATA ENTRY'!CK1144="","",IF('DATA ENTRY'!S1144="","",IF(AND($CD$4='DATA ENTRY'!CK1144,$CG$4='DATA ENTRY'!D1144),'DATA ENTRY'!S1144,"")))</f>
        <v/>
      </c>
      <c r="CM1145" s="3" t="str">
        <f>IF('DATA ENTRY'!CK1144="","",IF('DATA ENTRY'!E1144="","",IF(AND($CD$4='DATA ENTRY'!CK1144,$CG$4='DATA ENTRY'!D1144),'DATA ENTRY'!E1144,"")))</f>
        <v/>
      </c>
      <c r="CN1145" s="3" t="str">
        <f>IF('DATA ENTRY'!CK1144="","",IF('DATA ENTRY'!W1144="","",IF(AND($CD$4='DATA ENTRY'!CK1144,$CG$4='DATA ENTRY'!D1144),'DATA ENTRY'!W1144,"")))</f>
        <v/>
      </c>
      <c r="CO1145" s="3" t="str">
        <f>IF('DATA ENTRY'!CK1144="","",IF('DATA ENTRY'!X1144="","",IF(AND($CD$4='DATA ENTRY'!CK1144,$CG$4='DATA ENTRY'!D1144),'DATA ENTRY'!X1144,"")))</f>
        <v/>
      </c>
      <c r="CP1145" s="108" t="str">
        <f t="shared" si="279"/>
        <v/>
      </c>
      <c r="CQ1145" s="108" t="str">
        <f>IF('DATA ENTRY'!CK1144="","",IF('DATA ENTRY'!G1144="","",IF(AND($CD$4='DATA ENTRY'!CK1144,$CG$4='DATA ENTRY'!D1144),'DATA ENTRY'!G1144,"")))</f>
        <v/>
      </c>
      <c r="CR1145" s="230" t="str">
        <f>IF('DATA ENTRY'!CK1144="","",IF('DATA ENTRY'!D1144="","",IF(AND($CD$4='DATA ENTRY'!CK1144,$CG$4='DATA ENTRY'!D1144),'DATA ENTRY'!D1144,"")))</f>
        <v/>
      </c>
      <c r="CS1145">
        <f t="shared" si="280"/>
        <v>0</v>
      </c>
      <c r="CT1145">
        <f t="shared" si="281"/>
        <v>0</v>
      </c>
      <c r="CV1145" s="139"/>
      <c r="CX1145">
        <f t="shared" si="282"/>
        <v>0</v>
      </c>
      <c r="DB1145" t="str">
        <f t="shared" si="289"/>
        <v/>
      </c>
      <c r="DC1145" t="str">
        <f t="shared" si="290"/>
        <v/>
      </c>
      <c r="DD1145" s="224">
        <v>1139</v>
      </c>
      <c r="DE1145" s="3" t="str">
        <f>IF('DATA ENTRY'!CK1144="","",IF('DATA ENTRY'!B1144="","",IF(AND($DF$4='DATA ENTRY'!D1144),'DATA ENTRY'!B1144,"")))</f>
        <v/>
      </c>
      <c r="DF1145" s="3" t="str">
        <f>IF('DATA ENTRY'!CK1144="","",IF('DATA ENTRY'!C1144="","",IF(AND($DF$4='DATA ENTRY'!D1144),'DATA ENTRY'!C1144,"")))</f>
        <v/>
      </c>
      <c r="DG1145" s="4" t="str">
        <f>IF('DATA ENTRY'!CK1144="","",IF('DATA ENTRY'!I1144="","",IF(AND($DF$4='DATA ENTRY'!D1144),'DATA ENTRY'!I1144,"")))</f>
        <v/>
      </c>
      <c r="DH1145" s="4" t="str">
        <f>IF('DATA ENTRY'!CK1144="","",IF('DATA ENTRY'!CK1144="","",IF(AND($DF$4='DATA ENTRY'!D1144),'DATA ENTRY'!CK1144,"")))</f>
        <v/>
      </c>
      <c r="DI1145" s="3" t="str">
        <f>IF('DATA ENTRY'!CK1144="","",IF('DATA ENTRY'!N1144="","",IF(AND($DF$4='DATA ENTRY'!D1144),'DATA ENTRY'!N1144,"")))</f>
        <v/>
      </c>
      <c r="DJ1145" s="107" t="str">
        <f>IF('DATA ENTRY'!CK1144="","",IF('DATA ENTRY'!O1144="","",IF(AND($DF$4='DATA ENTRY'!D1144),'DATA ENTRY'!O1144,"")))</f>
        <v/>
      </c>
      <c r="DK1145" s="3" t="str">
        <f>IF('DATA ENTRY'!CK1144="","",IF('DATA ENTRY'!P1144="","",IF(AND($DF$4='DATA ENTRY'!D1144),'DATA ENTRY'!P1144,"")))</f>
        <v/>
      </c>
      <c r="DL1145" s="107" t="str">
        <f>IF('DATA ENTRY'!CK1144="","",IF('DATA ENTRY'!Q1144="","",IF(AND($DF$4='DATA ENTRY'!D1144),'DATA ENTRY'!Q1144,"")))</f>
        <v/>
      </c>
      <c r="DM1145" s="3" t="str">
        <f>IF('DATA ENTRY'!CK1144="","",IF('DATA ENTRY'!R1144="","",IF(AND($DF$4='DATA ENTRY'!D1144),'DATA ENTRY'!R1144,"")))</f>
        <v/>
      </c>
      <c r="DN1145" s="107" t="str">
        <f>IF('DATA ENTRY'!CK1144="","",IF('DATA ENTRY'!S1144="","",IF(AND($DF$4='DATA ENTRY'!D1144),'DATA ENTRY'!S1144,"")))</f>
        <v/>
      </c>
      <c r="DO1145" s="3" t="str">
        <f>IF('DATA ENTRY'!CK1144="","",IF('DATA ENTRY'!E1144="","",IF(AND($DF$4='DATA ENTRY'!D1144),'DATA ENTRY'!E1144,"")))</f>
        <v/>
      </c>
      <c r="DP1145" s="3" t="str">
        <f>IF('DATA ENTRY'!CK1144="","",IF('DATA ENTRY'!D1144="","",IF(AND($DF$4='DATA ENTRY'!D1144),'DATA ENTRY'!D1144,"")))</f>
        <v/>
      </c>
      <c r="DQ1145" s="3" t="str">
        <f>IF('DATA ENTRY'!CK1144="","",IF('DATA ENTRY'!W1144="","",IF(AND($DF$4='DATA ENTRY'!D1144),'DATA ENTRY'!W1144,"")))</f>
        <v/>
      </c>
      <c r="DR1145" s="3" t="str">
        <f>IF('DATA ENTRY'!CK1144="","",IF('DATA ENTRY'!X1144="","",IF(AND($DF$4='DATA ENTRY'!D1144),'DATA ENTRY'!X1144,"")))</f>
        <v/>
      </c>
      <c r="DS1145" s="108" t="str">
        <f t="shared" si="283"/>
        <v/>
      </c>
      <c r="DT1145" s="108" t="str">
        <f>IF('DATA ENTRY'!CK1144="","",IF('DATA ENTRY'!D1144="","",IF(AND($DF$4='DATA ENTRY'!D1144),'DATA ENTRY'!G1144,"")))</f>
        <v/>
      </c>
      <c r="DY1145">
        <f t="shared" si="284"/>
        <v>0</v>
      </c>
      <c r="EB1145" t="str">
        <f t="shared" si="285"/>
        <v/>
      </c>
      <c r="EC1145" t="str">
        <f t="shared" si="286"/>
        <v/>
      </c>
      <c r="ED1145" s="224">
        <v>1139</v>
      </c>
      <c r="EE1145" s="3" t="str">
        <f>IF('DATA ENTRY'!CK1144="","",IF('DATA ENTRY'!B1144="","",IF(AND($EF$4='DATA ENTRY'!G1144,$EH$4='DATA ENTRY'!F1144),'DATA ENTRY'!B1144,"")))</f>
        <v/>
      </c>
      <c r="EF1145" s="3" t="str">
        <f>IF('DATA ENTRY'!CK1144="","",IF('DATA ENTRY'!C1144="","",IF(AND($EF$4='DATA ENTRY'!G1144,$EH$4='DATA ENTRY'!F1144),'DATA ENTRY'!C1144,"")))</f>
        <v/>
      </c>
      <c r="EG1145" s="4" t="str">
        <f>IF('DATA ENTRY'!CK1144="","",IF('DATA ENTRY'!I1144="","",IF(AND($EF$4='DATA ENTRY'!G1144,$EH$4='DATA ENTRY'!F1144),'DATA ENTRY'!I1144,"")))</f>
        <v/>
      </c>
      <c r="EH1145" s="4" t="str">
        <f>IF('DATA ENTRY'!CK1144="","",IF('DATA ENTRY'!CK1144="","",IF(AND($EF$4='DATA ENTRY'!G1144,$EH$4='DATA ENTRY'!F1144),'DATA ENTRY'!CK1144,"")))</f>
        <v/>
      </c>
      <c r="EI1145" s="3" t="str">
        <f>IF('DATA ENTRY'!CK1144="","",IF('DATA ENTRY'!N1144="","",IF(AND($EF$4='DATA ENTRY'!G1144,$EH$4='DATA ENTRY'!F1144),'DATA ENTRY'!N1144,"")))</f>
        <v/>
      </c>
      <c r="EJ1145" s="107" t="str">
        <f>IF('DATA ENTRY'!CK1144="","",IF('DATA ENTRY'!O1144="","",IF(AND($EF$4='DATA ENTRY'!G1144,$EH$4='DATA ENTRY'!F1144),'DATA ENTRY'!O1144,"")))</f>
        <v/>
      </c>
      <c r="EK1145" s="3" t="str">
        <f>IF('DATA ENTRY'!CK1144="","",IF('DATA ENTRY'!P1144="","",IF(AND($EF$4='DATA ENTRY'!G1144,$EH$4='DATA ENTRY'!F1144),'DATA ENTRY'!P1144,"")))</f>
        <v/>
      </c>
      <c r="EL1145" s="107" t="str">
        <f>IF('DATA ENTRY'!CK1144="","",IF('DATA ENTRY'!Q1144="","",IF(AND($EF$4='DATA ENTRY'!G1144,$EH$4='DATA ENTRY'!F1144),'DATA ENTRY'!Q1144,"")))</f>
        <v/>
      </c>
      <c r="EM1145" s="3" t="str">
        <f>IF('DATA ENTRY'!CK1144="","",IF('DATA ENTRY'!R1144="","",IF(AND($EF$4='DATA ENTRY'!G1144,$EH$4='DATA ENTRY'!F1144),'DATA ENTRY'!R1144,"")))</f>
        <v/>
      </c>
      <c r="EN1145" s="107" t="str">
        <f>IF('DATA ENTRY'!CK1144="","",IF('DATA ENTRY'!S1144="","",IF(AND($EF$4='DATA ENTRY'!G1144,$EH$4='DATA ENTRY'!F1144),'DATA ENTRY'!S1144,"")))</f>
        <v/>
      </c>
      <c r="EO1145" s="3" t="str">
        <f>IF('DATA ENTRY'!CK1144="","",IF('DATA ENTRY'!E1144="","",IF(AND($EF$4='DATA ENTRY'!G1144,$EH$4='DATA ENTRY'!F1144),'DATA ENTRY'!E1144,"")))</f>
        <v/>
      </c>
      <c r="EP1145" s="3" t="str">
        <f>IF('DATA ENTRY'!CK1144="","",IF('DATA ENTRY'!D1144="","",IF(AND($EF$4='DATA ENTRY'!G1144,$EH$4='DATA ENTRY'!F1144),'DATA ENTRY'!D1144,"")))</f>
        <v/>
      </c>
      <c r="EQ1145" s="3" t="str">
        <f>IF('DATA ENTRY'!CK1144="","",IF('DATA ENTRY'!W1144="","",IF(AND($EF$4='DATA ENTRY'!G1144,$EH$4='DATA ENTRY'!F1144),'DATA ENTRY'!W1144,"")))</f>
        <v/>
      </c>
      <c r="ER1145" s="3" t="str">
        <f>IF('DATA ENTRY'!CK1144="","",IF('DATA ENTRY'!X1144="","",IF(AND($EF$4='DATA ENTRY'!G1144,$EH$4='DATA ENTRY'!F1144),'DATA ENTRY'!X1144,"")))</f>
        <v/>
      </c>
      <c r="ES1145" s="108" t="str">
        <f t="shared" si="287"/>
        <v/>
      </c>
      <c r="ET1145" s="108" t="str">
        <f>IF('DATA ENTRY'!CK1144="","",IF('DATA ENTRY'!D1144="","",IF(AND($EF$4='DATA ENTRY'!G1144,$EH$4='DATA ENTRY'!F1144),'DATA ENTRY'!G1144,"")))</f>
        <v/>
      </c>
      <c r="EY1145">
        <f t="shared" si="288"/>
        <v>0</v>
      </c>
    </row>
    <row r="1146" spans="1:155">
      <c r="A1146" t="str">
        <f>IF(S1146=0,"",1+(MAX($A$7:A1145)))</f>
        <v/>
      </c>
      <c r="B1146" s="224">
        <v>1140</v>
      </c>
      <c r="C1146" s="3" t="str">
        <f>IF('DATA ENTRY'!CK1145="","",IF('DATA ENTRY'!B1145="","",IF($D$4="All Post",'DATA ENTRY'!B1145,IF(AND($D$4='DATA ENTRY'!CK1145),'DATA ENTRY'!B1145,""))))</f>
        <v/>
      </c>
      <c r="D1146" s="3" t="str">
        <f>IF('DATA ENTRY'!CK1145="","",IF('DATA ENTRY'!C1145="","",IF($D$4="All Post",'DATA ENTRY'!C1145,IF(AND($D$4='DATA ENTRY'!CK1145),'DATA ENTRY'!C1145,""))))</f>
        <v/>
      </c>
      <c r="E1146" s="4" t="str">
        <f>IF('DATA ENTRY'!CK1145="","",IF('DATA ENTRY'!I1145="","",IF($D$4="All Post",'DATA ENTRY'!I1145,IF(AND($D$4='DATA ENTRY'!CK1145),'DATA ENTRY'!I1145,""))))</f>
        <v/>
      </c>
      <c r="F1146" s="4" t="str">
        <f>IF('DATA ENTRY'!CK1145="","",IF('DATA ENTRY'!CK1145="","",IF($D$4="All Post",'DATA ENTRY'!CK1145,IF(AND($D$4='DATA ENTRY'!CK1145),'DATA ENTRY'!CK1145,""))))</f>
        <v/>
      </c>
      <c r="G1146" s="3" t="str">
        <f>IF('DATA ENTRY'!CK1145="","",IF('DATA ENTRY'!N1145="","",IF($D$4="All Post",'DATA ENTRY'!N1145,IF(AND($D$4='DATA ENTRY'!CK1145),'DATA ENTRY'!N1145,""))))</f>
        <v/>
      </c>
      <c r="H1146" s="107" t="str">
        <f>IF('DATA ENTRY'!CK1145="","",IF('DATA ENTRY'!O1145="","",IF($D$4="All Post",'DATA ENTRY'!O1145,IF(AND($D$4='DATA ENTRY'!CK1145),'DATA ENTRY'!O1145,""))))</f>
        <v/>
      </c>
      <c r="I1146" s="3" t="str">
        <f>IF('DATA ENTRY'!CK1145="","",IF('DATA ENTRY'!P1145="","",IF($D$4="All Post",'DATA ENTRY'!P1145,IF(AND($D$4='DATA ENTRY'!CK1145),'DATA ENTRY'!P1145,""))))</f>
        <v/>
      </c>
      <c r="J1146" s="107" t="str">
        <f>IF('DATA ENTRY'!CK1145="","",IF('DATA ENTRY'!Q1145="","",IF($D$4="All Post",'DATA ENTRY'!Q1145,IF(AND($D$4='DATA ENTRY'!CK1145),'DATA ENTRY'!Q1145,""))))</f>
        <v/>
      </c>
      <c r="K1146" s="3" t="str">
        <f>IF('DATA ENTRY'!CK1145="","",IF('DATA ENTRY'!R1145="","",IF($D$4="All Post",'DATA ENTRY'!R1145,IF(AND($D$4='DATA ENTRY'!CK1145),'DATA ENTRY'!R1145,""))))</f>
        <v/>
      </c>
      <c r="L1146" s="3" t="str">
        <f>IF('DATA ENTRY'!CK1145="","",IF('DATA ENTRY'!S1145="","",IF($D$4="All Post",'DATA ENTRY'!S1145,IF(AND($D$4='DATA ENTRY'!CK1145),'DATA ENTRY'!S1145,""))))</f>
        <v/>
      </c>
      <c r="M1146" s="3" t="str">
        <f>IF('DATA ENTRY'!CK1145="","",IF('DATA ENTRY'!E1145="","",IF($D$4="All Post",'DATA ENTRY'!E1145,IF(AND($D$4='DATA ENTRY'!CK1145),'DATA ENTRY'!E1145,""))))</f>
        <v/>
      </c>
      <c r="N1146" s="3" t="str">
        <f>IF('DATA ENTRY'!CK1145="","",IF('DATA ENTRY'!W1145="","",IF($D$4="All Post",'DATA ENTRY'!W1145,IF(AND($D$4='DATA ENTRY'!CK1145),'DATA ENTRY'!W1145,""))))</f>
        <v/>
      </c>
      <c r="O1146" s="3" t="str">
        <f>IF('DATA ENTRY'!CK1145="","",IF('DATA ENTRY'!X1145="","",IF($D$4="All Post",'DATA ENTRY'!X1145,IF(AND($D$4='DATA ENTRY'!CK1145),'DATA ENTRY'!X1145,""))))</f>
        <v/>
      </c>
      <c r="P1146" s="3" t="str">
        <f>IF('DATA ENTRY'!CK1145="","",IF('DATA ENTRY'!G1145="","",IF($D$4="All Post",'DATA ENTRY'!G1145,IF(AND($D$4='DATA ENTRY'!CK1145),'DATA ENTRY'!G1145,""))))</f>
        <v/>
      </c>
      <c r="S1146">
        <f t="shared" si="275"/>
        <v>0</v>
      </c>
      <c r="T1146" t="str">
        <f t="shared" si="276"/>
        <v/>
      </c>
      <c r="BZ1146" t="str">
        <f t="shared" si="277"/>
        <v/>
      </c>
      <c r="CA1146" t="str">
        <f t="shared" si="278"/>
        <v/>
      </c>
      <c r="CB1146" s="224">
        <v>1140</v>
      </c>
      <c r="CC1146" s="3" t="str">
        <f>IF('DATA ENTRY'!CK1145="","",IF('DATA ENTRY'!B1145="","",IF(AND($CD$4='DATA ENTRY'!CK1145,$CG$4='DATA ENTRY'!D1145),'DATA ENTRY'!B1145,"")))</f>
        <v/>
      </c>
      <c r="CD1146" s="3" t="str">
        <f>IF('DATA ENTRY'!CK1145="","",IF('DATA ENTRY'!C1145="","",IF(AND($CD$4='DATA ENTRY'!CK1145,$CG$4='DATA ENTRY'!D1145),'DATA ENTRY'!C1145,"")))</f>
        <v/>
      </c>
      <c r="CE1146" s="4" t="str">
        <f>IF('DATA ENTRY'!CK1145="","",IF('DATA ENTRY'!I1145="","",IF(AND($CD$4='DATA ENTRY'!CK1145,$CG$4='DATA ENTRY'!D1145),'DATA ENTRY'!I1145,"")))</f>
        <v/>
      </c>
      <c r="CF1146" s="4" t="str">
        <f>IF('DATA ENTRY'!CK1145="","",IF('DATA ENTRY'!CK1145="","",IF(AND($CD$4='DATA ENTRY'!CK1145,$CG$4='DATA ENTRY'!D1145),'DATA ENTRY'!CK1145,"")))</f>
        <v/>
      </c>
      <c r="CG1146" s="3" t="str">
        <f>IF('DATA ENTRY'!CK1145="","",IF('DATA ENTRY'!N1145="","",IF(AND($CD$4='DATA ENTRY'!CK1145,$CG$4='DATA ENTRY'!D1145),'DATA ENTRY'!N1145,"")))</f>
        <v/>
      </c>
      <c r="CH1146" s="107" t="str">
        <f>IF('DATA ENTRY'!CK1145="","",IF('DATA ENTRY'!O1145="","",IF(AND($CD$4='DATA ENTRY'!CK1145,$CG$4='DATA ENTRY'!D1145),'DATA ENTRY'!O1145,"")))</f>
        <v/>
      </c>
      <c r="CI1146" s="3" t="str">
        <f>IF('DATA ENTRY'!CK1145="","",IF('DATA ENTRY'!P1145="","",IF(AND($CD$4='DATA ENTRY'!CK1145,$CG$4='DATA ENTRY'!D1145),'DATA ENTRY'!P1145,"")))</f>
        <v/>
      </c>
      <c r="CJ1146" s="107" t="str">
        <f>IF('DATA ENTRY'!CK1145="","",IF('DATA ENTRY'!Q1145="","",IF(AND($CD$4='DATA ENTRY'!CK1145,$CG$4='DATA ENTRY'!D1145),'DATA ENTRY'!Q1145,"")))</f>
        <v/>
      </c>
      <c r="CK1146" s="3" t="str">
        <f>IF('DATA ENTRY'!CK1145="","",IF('DATA ENTRY'!R1145="","",IF(AND($CD$4='DATA ENTRY'!CK1145,$CG$4='DATA ENTRY'!D1145),'DATA ENTRY'!R1145,"")))</f>
        <v/>
      </c>
      <c r="CL1146" s="3" t="str">
        <f>IF('DATA ENTRY'!CK1145="","",IF('DATA ENTRY'!S1145="","",IF(AND($CD$4='DATA ENTRY'!CK1145,$CG$4='DATA ENTRY'!D1145),'DATA ENTRY'!S1145,"")))</f>
        <v/>
      </c>
      <c r="CM1146" s="3" t="str">
        <f>IF('DATA ENTRY'!CK1145="","",IF('DATA ENTRY'!E1145="","",IF(AND($CD$4='DATA ENTRY'!CK1145,$CG$4='DATA ENTRY'!D1145),'DATA ENTRY'!E1145,"")))</f>
        <v/>
      </c>
      <c r="CN1146" s="3" t="str">
        <f>IF('DATA ENTRY'!CK1145="","",IF('DATA ENTRY'!W1145="","",IF(AND($CD$4='DATA ENTRY'!CK1145,$CG$4='DATA ENTRY'!D1145),'DATA ENTRY'!W1145,"")))</f>
        <v/>
      </c>
      <c r="CO1146" s="3" t="str">
        <f>IF('DATA ENTRY'!CK1145="","",IF('DATA ENTRY'!X1145="","",IF(AND($CD$4='DATA ENTRY'!CK1145,$CG$4='DATA ENTRY'!D1145),'DATA ENTRY'!X1145,"")))</f>
        <v/>
      </c>
      <c r="CP1146" s="108" t="str">
        <f t="shared" si="279"/>
        <v/>
      </c>
      <c r="CQ1146" s="108" t="str">
        <f>IF('DATA ENTRY'!CK1145="","",IF('DATA ENTRY'!G1145="","",IF(AND($CD$4='DATA ENTRY'!CK1145,$CG$4='DATA ENTRY'!D1145),'DATA ENTRY'!G1145,"")))</f>
        <v/>
      </c>
      <c r="CR1146" s="230" t="str">
        <f>IF('DATA ENTRY'!CK1145="","",IF('DATA ENTRY'!D1145="","",IF(AND($CD$4='DATA ENTRY'!CK1145,$CG$4='DATA ENTRY'!D1145),'DATA ENTRY'!D1145,"")))</f>
        <v/>
      </c>
      <c r="CS1146">
        <f t="shared" si="280"/>
        <v>0</v>
      </c>
      <c r="CT1146">
        <f t="shared" si="281"/>
        <v>0</v>
      </c>
      <c r="CV1146" s="139"/>
      <c r="CX1146">
        <f t="shared" si="282"/>
        <v>0</v>
      </c>
      <c r="DB1146" t="str">
        <f t="shared" si="289"/>
        <v/>
      </c>
      <c r="DC1146" t="str">
        <f t="shared" si="290"/>
        <v/>
      </c>
      <c r="DD1146" s="224">
        <v>1140</v>
      </c>
      <c r="DE1146" s="3" t="str">
        <f>IF('DATA ENTRY'!CK1145="","",IF('DATA ENTRY'!B1145="","",IF(AND($DF$4='DATA ENTRY'!D1145),'DATA ENTRY'!B1145,"")))</f>
        <v/>
      </c>
      <c r="DF1146" s="3" t="str">
        <f>IF('DATA ENTRY'!CK1145="","",IF('DATA ENTRY'!C1145="","",IF(AND($DF$4='DATA ENTRY'!D1145),'DATA ENTRY'!C1145,"")))</f>
        <v/>
      </c>
      <c r="DG1146" s="4" t="str">
        <f>IF('DATA ENTRY'!CK1145="","",IF('DATA ENTRY'!I1145="","",IF(AND($DF$4='DATA ENTRY'!D1145),'DATA ENTRY'!I1145,"")))</f>
        <v/>
      </c>
      <c r="DH1146" s="4" t="str">
        <f>IF('DATA ENTRY'!CK1145="","",IF('DATA ENTRY'!CK1145="","",IF(AND($DF$4='DATA ENTRY'!D1145),'DATA ENTRY'!CK1145,"")))</f>
        <v/>
      </c>
      <c r="DI1146" s="3" t="str">
        <f>IF('DATA ENTRY'!CK1145="","",IF('DATA ENTRY'!N1145="","",IF(AND($DF$4='DATA ENTRY'!D1145),'DATA ENTRY'!N1145,"")))</f>
        <v/>
      </c>
      <c r="DJ1146" s="107" t="str">
        <f>IF('DATA ENTRY'!CK1145="","",IF('DATA ENTRY'!O1145="","",IF(AND($DF$4='DATA ENTRY'!D1145),'DATA ENTRY'!O1145,"")))</f>
        <v/>
      </c>
      <c r="DK1146" s="3" t="str">
        <f>IF('DATA ENTRY'!CK1145="","",IF('DATA ENTRY'!P1145="","",IF(AND($DF$4='DATA ENTRY'!D1145),'DATA ENTRY'!P1145,"")))</f>
        <v/>
      </c>
      <c r="DL1146" s="107" t="str">
        <f>IF('DATA ENTRY'!CK1145="","",IF('DATA ENTRY'!Q1145="","",IF(AND($DF$4='DATA ENTRY'!D1145),'DATA ENTRY'!Q1145,"")))</f>
        <v/>
      </c>
      <c r="DM1146" s="3" t="str">
        <f>IF('DATA ENTRY'!CK1145="","",IF('DATA ENTRY'!R1145="","",IF(AND($DF$4='DATA ENTRY'!D1145),'DATA ENTRY'!R1145,"")))</f>
        <v/>
      </c>
      <c r="DN1146" s="107" t="str">
        <f>IF('DATA ENTRY'!CK1145="","",IF('DATA ENTRY'!S1145="","",IF(AND($DF$4='DATA ENTRY'!D1145),'DATA ENTRY'!S1145,"")))</f>
        <v/>
      </c>
      <c r="DO1146" s="3" t="str">
        <f>IF('DATA ENTRY'!CK1145="","",IF('DATA ENTRY'!E1145="","",IF(AND($DF$4='DATA ENTRY'!D1145),'DATA ENTRY'!E1145,"")))</f>
        <v/>
      </c>
      <c r="DP1146" s="3" t="str">
        <f>IF('DATA ENTRY'!CK1145="","",IF('DATA ENTRY'!D1145="","",IF(AND($DF$4='DATA ENTRY'!D1145),'DATA ENTRY'!D1145,"")))</f>
        <v/>
      </c>
      <c r="DQ1146" s="3" t="str">
        <f>IF('DATA ENTRY'!CK1145="","",IF('DATA ENTRY'!W1145="","",IF(AND($DF$4='DATA ENTRY'!D1145),'DATA ENTRY'!W1145,"")))</f>
        <v/>
      </c>
      <c r="DR1146" s="3" t="str">
        <f>IF('DATA ENTRY'!CK1145="","",IF('DATA ENTRY'!X1145="","",IF(AND($DF$4='DATA ENTRY'!D1145),'DATA ENTRY'!X1145,"")))</f>
        <v/>
      </c>
      <c r="DS1146" s="108" t="str">
        <f t="shared" si="283"/>
        <v/>
      </c>
      <c r="DT1146" s="108" t="str">
        <f>IF('DATA ENTRY'!CK1145="","",IF('DATA ENTRY'!D1145="","",IF(AND($DF$4='DATA ENTRY'!D1145),'DATA ENTRY'!G1145,"")))</f>
        <v/>
      </c>
      <c r="DY1146">
        <f t="shared" si="284"/>
        <v>0</v>
      </c>
      <c r="EB1146" t="str">
        <f t="shared" si="285"/>
        <v/>
      </c>
      <c r="EC1146" t="str">
        <f t="shared" si="286"/>
        <v/>
      </c>
      <c r="ED1146" s="224">
        <v>1140</v>
      </c>
      <c r="EE1146" s="3" t="str">
        <f>IF('DATA ENTRY'!CK1145="","",IF('DATA ENTRY'!B1145="","",IF(AND($EF$4='DATA ENTRY'!G1145,$EH$4='DATA ENTRY'!F1145),'DATA ENTRY'!B1145,"")))</f>
        <v/>
      </c>
      <c r="EF1146" s="3" t="str">
        <f>IF('DATA ENTRY'!CK1145="","",IF('DATA ENTRY'!C1145="","",IF(AND($EF$4='DATA ENTRY'!G1145,$EH$4='DATA ENTRY'!F1145),'DATA ENTRY'!C1145,"")))</f>
        <v/>
      </c>
      <c r="EG1146" s="4" t="str">
        <f>IF('DATA ENTRY'!CK1145="","",IF('DATA ENTRY'!I1145="","",IF(AND($EF$4='DATA ENTRY'!G1145,$EH$4='DATA ENTRY'!F1145),'DATA ENTRY'!I1145,"")))</f>
        <v/>
      </c>
      <c r="EH1146" s="4" t="str">
        <f>IF('DATA ENTRY'!CK1145="","",IF('DATA ENTRY'!CK1145="","",IF(AND($EF$4='DATA ENTRY'!G1145,$EH$4='DATA ENTRY'!F1145),'DATA ENTRY'!CK1145,"")))</f>
        <v/>
      </c>
      <c r="EI1146" s="3" t="str">
        <f>IF('DATA ENTRY'!CK1145="","",IF('DATA ENTRY'!N1145="","",IF(AND($EF$4='DATA ENTRY'!G1145,$EH$4='DATA ENTRY'!F1145),'DATA ENTRY'!N1145,"")))</f>
        <v/>
      </c>
      <c r="EJ1146" s="107" t="str">
        <f>IF('DATA ENTRY'!CK1145="","",IF('DATA ENTRY'!O1145="","",IF(AND($EF$4='DATA ENTRY'!G1145,$EH$4='DATA ENTRY'!F1145),'DATA ENTRY'!O1145,"")))</f>
        <v/>
      </c>
      <c r="EK1146" s="3" t="str">
        <f>IF('DATA ENTRY'!CK1145="","",IF('DATA ENTRY'!P1145="","",IF(AND($EF$4='DATA ENTRY'!G1145,$EH$4='DATA ENTRY'!F1145),'DATA ENTRY'!P1145,"")))</f>
        <v/>
      </c>
      <c r="EL1146" s="107" t="str">
        <f>IF('DATA ENTRY'!CK1145="","",IF('DATA ENTRY'!Q1145="","",IF(AND($EF$4='DATA ENTRY'!G1145,$EH$4='DATA ENTRY'!F1145),'DATA ENTRY'!Q1145,"")))</f>
        <v/>
      </c>
      <c r="EM1146" s="3" t="str">
        <f>IF('DATA ENTRY'!CK1145="","",IF('DATA ENTRY'!R1145="","",IF(AND($EF$4='DATA ENTRY'!G1145,$EH$4='DATA ENTRY'!F1145),'DATA ENTRY'!R1145,"")))</f>
        <v/>
      </c>
      <c r="EN1146" s="107" t="str">
        <f>IF('DATA ENTRY'!CK1145="","",IF('DATA ENTRY'!S1145="","",IF(AND($EF$4='DATA ENTRY'!G1145,$EH$4='DATA ENTRY'!F1145),'DATA ENTRY'!S1145,"")))</f>
        <v/>
      </c>
      <c r="EO1146" s="3" t="str">
        <f>IF('DATA ENTRY'!CK1145="","",IF('DATA ENTRY'!E1145="","",IF(AND($EF$4='DATA ENTRY'!G1145,$EH$4='DATA ENTRY'!F1145),'DATA ENTRY'!E1145,"")))</f>
        <v/>
      </c>
      <c r="EP1146" s="3" t="str">
        <f>IF('DATA ENTRY'!CK1145="","",IF('DATA ENTRY'!D1145="","",IF(AND($EF$4='DATA ENTRY'!G1145,$EH$4='DATA ENTRY'!F1145),'DATA ENTRY'!D1145,"")))</f>
        <v/>
      </c>
      <c r="EQ1146" s="3" t="str">
        <f>IF('DATA ENTRY'!CK1145="","",IF('DATA ENTRY'!W1145="","",IF(AND($EF$4='DATA ENTRY'!G1145,$EH$4='DATA ENTRY'!F1145),'DATA ENTRY'!W1145,"")))</f>
        <v/>
      </c>
      <c r="ER1146" s="3" t="str">
        <f>IF('DATA ENTRY'!CK1145="","",IF('DATA ENTRY'!X1145="","",IF(AND($EF$4='DATA ENTRY'!G1145,$EH$4='DATA ENTRY'!F1145),'DATA ENTRY'!X1145,"")))</f>
        <v/>
      </c>
      <c r="ES1146" s="108" t="str">
        <f t="shared" si="287"/>
        <v/>
      </c>
      <c r="ET1146" s="108" t="str">
        <f>IF('DATA ENTRY'!CK1145="","",IF('DATA ENTRY'!D1145="","",IF(AND($EF$4='DATA ENTRY'!G1145,$EH$4='DATA ENTRY'!F1145),'DATA ENTRY'!G1145,"")))</f>
        <v/>
      </c>
      <c r="EY1146">
        <f t="shared" si="288"/>
        <v>0</v>
      </c>
    </row>
    <row r="1147" spans="1:155">
      <c r="A1147" t="str">
        <f>IF(S1147=0,"",1+(MAX($A$7:A1146)))</f>
        <v/>
      </c>
      <c r="B1147" s="224">
        <v>1141</v>
      </c>
      <c r="C1147" s="3" t="str">
        <f>IF('DATA ENTRY'!CK1146="","",IF('DATA ENTRY'!B1146="","",IF($D$4="All Post",'DATA ENTRY'!B1146,IF(AND($D$4='DATA ENTRY'!CK1146),'DATA ENTRY'!B1146,""))))</f>
        <v/>
      </c>
      <c r="D1147" s="3" t="str">
        <f>IF('DATA ENTRY'!CK1146="","",IF('DATA ENTRY'!C1146="","",IF($D$4="All Post",'DATA ENTRY'!C1146,IF(AND($D$4='DATA ENTRY'!CK1146),'DATA ENTRY'!C1146,""))))</f>
        <v/>
      </c>
      <c r="E1147" s="4" t="str">
        <f>IF('DATA ENTRY'!CK1146="","",IF('DATA ENTRY'!I1146="","",IF($D$4="All Post",'DATA ENTRY'!I1146,IF(AND($D$4='DATA ENTRY'!CK1146),'DATA ENTRY'!I1146,""))))</f>
        <v/>
      </c>
      <c r="F1147" s="4" t="str">
        <f>IF('DATA ENTRY'!CK1146="","",IF('DATA ENTRY'!CK1146="","",IF($D$4="All Post",'DATA ENTRY'!CK1146,IF(AND($D$4='DATA ENTRY'!CK1146),'DATA ENTRY'!CK1146,""))))</f>
        <v/>
      </c>
      <c r="G1147" s="3" t="str">
        <f>IF('DATA ENTRY'!CK1146="","",IF('DATA ENTRY'!N1146="","",IF($D$4="All Post",'DATA ENTRY'!N1146,IF(AND($D$4='DATA ENTRY'!CK1146),'DATA ENTRY'!N1146,""))))</f>
        <v/>
      </c>
      <c r="H1147" s="107" t="str">
        <f>IF('DATA ENTRY'!CK1146="","",IF('DATA ENTRY'!O1146="","",IF($D$4="All Post",'DATA ENTRY'!O1146,IF(AND($D$4='DATA ENTRY'!CK1146),'DATA ENTRY'!O1146,""))))</f>
        <v/>
      </c>
      <c r="I1147" s="3" t="str">
        <f>IF('DATA ENTRY'!CK1146="","",IF('DATA ENTRY'!P1146="","",IF($D$4="All Post",'DATA ENTRY'!P1146,IF(AND($D$4='DATA ENTRY'!CK1146),'DATA ENTRY'!P1146,""))))</f>
        <v/>
      </c>
      <c r="J1147" s="107" t="str">
        <f>IF('DATA ENTRY'!CK1146="","",IF('DATA ENTRY'!Q1146="","",IF($D$4="All Post",'DATA ENTRY'!Q1146,IF(AND($D$4='DATA ENTRY'!CK1146),'DATA ENTRY'!Q1146,""))))</f>
        <v/>
      </c>
      <c r="K1147" s="3" t="str">
        <f>IF('DATA ENTRY'!CK1146="","",IF('DATA ENTRY'!R1146="","",IF($D$4="All Post",'DATA ENTRY'!R1146,IF(AND($D$4='DATA ENTRY'!CK1146),'DATA ENTRY'!R1146,""))))</f>
        <v/>
      </c>
      <c r="L1147" s="3" t="str">
        <f>IF('DATA ENTRY'!CK1146="","",IF('DATA ENTRY'!S1146="","",IF($D$4="All Post",'DATA ENTRY'!S1146,IF(AND($D$4='DATA ENTRY'!CK1146),'DATA ENTRY'!S1146,""))))</f>
        <v/>
      </c>
      <c r="M1147" s="3" t="str">
        <f>IF('DATA ENTRY'!CK1146="","",IF('DATA ENTRY'!E1146="","",IF($D$4="All Post",'DATA ENTRY'!E1146,IF(AND($D$4='DATA ENTRY'!CK1146),'DATA ENTRY'!E1146,""))))</f>
        <v/>
      </c>
      <c r="N1147" s="3" t="str">
        <f>IF('DATA ENTRY'!CK1146="","",IF('DATA ENTRY'!W1146="","",IF($D$4="All Post",'DATA ENTRY'!W1146,IF(AND($D$4='DATA ENTRY'!CK1146),'DATA ENTRY'!W1146,""))))</f>
        <v/>
      </c>
      <c r="O1147" s="3" t="str">
        <f>IF('DATA ENTRY'!CK1146="","",IF('DATA ENTRY'!X1146="","",IF($D$4="All Post",'DATA ENTRY'!X1146,IF(AND($D$4='DATA ENTRY'!CK1146),'DATA ENTRY'!X1146,""))))</f>
        <v/>
      </c>
      <c r="P1147" s="3" t="str">
        <f>IF('DATA ENTRY'!CK1146="","",IF('DATA ENTRY'!G1146="","",IF($D$4="All Post",'DATA ENTRY'!G1146,IF(AND($D$4='DATA ENTRY'!CK1146),'DATA ENTRY'!G1146,""))))</f>
        <v/>
      </c>
      <c r="S1147">
        <f t="shared" si="275"/>
        <v>0</v>
      </c>
      <c r="T1147" t="str">
        <f t="shared" si="276"/>
        <v/>
      </c>
      <c r="BZ1147" t="str">
        <f t="shared" si="277"/>
        <v/>
      </c>
      <c r="CA1147" t="str">
        <f t="shared" si="278"/>
        <v/>
      </c>
      <c r="CB1147" s="224">
        <v>1141</v>
      </c>
      <c r="CC1147" s="3" t="str">
        <f>IF('DATA ENTRY'!CK1146="","",IF('DATA ENTRY'!B1146="","",IF(AND($CD$4='DATA ENTRY'!CK1146,$CG$4='DATA ENTRY'!D1146),'DATA ENTRY'!B1146,"")))</f>
        <v/>
      </c>
      <c r="CD1147" s="3" t="str">
        <f>IF('DATA ENTRY'!CK1146="","",IF('DATA ENTRY'!C1146="","",IF(AND($CD$4='DATA ENTRY'!CK1146,$CG$4='DATA ENTRY'!D1146),'DATA ENTRY'!C1146,"")))</f>
        <v/>
      </c>
      <c r="CE1147" s="4" t="str">
        <f>IF('DATA ENTRY'!CK1146="","",IF('DATA ENTRY'!I1146="","",IF(AND($CD$4='DATA ENTRY'!CK1146,$CG$4='DATA ENTRY'!D1146),'DATA ENTRY'!I1146,"")))</f>
        <v/>
      </c>
      <c r="CF1147" s="4" t="str">
        <f>IF('DATA ENTRY'!CK1146="","",IF('DATA ENTRY'!CK1146="","",IF(AND($CD$4='DATA ENTRY'!CK1146,$CG$4='DATA ENTRY'!D1146),'DATA ENTRY'!CK1146,"")))</f>
        <v/>
      </c>
      <c r="CG1147" s="3" t="str">
        <f>IF('DATA ENTRY'!CK1146="","",IF('DATA ENTRY'!N1146="","",IF(AND($CD$4='DATA ENTRY'!CK1146,$CG$4='DATA ENTRY'!D1146),'DATA ENTRY'!N1146,"")))</f>
        <v/>
      </c>
      <c r="CH1147" s="107" t="str">
        <f>IF('DATA ENTRY'!CK1146="","",IF('DATA ENTRY'!O1146="","",IF(AND($CD$4='DATA ENTRY'!CK1146,$CG$4='DATA ENTRY'!D1146),'DATA ENTRY'!O1146,"")))</f>
        <v/>
      </c>
      <c r="CI1147" s="3" t="str">
        <f>IF('DATA ENTRY'!CK1146="","",IF('DATA ENTRY'!P1146="","",IF(AND($CD$4='DATA ENTRY'!CK1146,$CG$4='DATA ENTRY'!D1146),'DATA ENTRY'!P1146,"")))</f>
        <v/>
      </c>
      <c r="CJ1147" s="107" t="str">
        <f>IF('DATA ENTRY'!CK1146="","",IF('DATA ENTRY'!Q1146="","",IF(AND($CD$4='DATA ENTRY'!CK1146,$CG$4='DATA ENTRY'!D1146),'DATA ENTRY'!Q1146,"")))</f>
        <v/>
      </c>
      <c r="CK1147" s="3" t="str">
        <f>IF('DATA ENTRY'!CK1146="","",IF('DATA ENTRY'!R1146="","",IF(AND($CD$4='DATA ENTRY'!CK1146,$CG$4='DATA ENTRY'!D1146),'DATA ENTRY'!R1146,"")))</f>
        <v/>
      </c>
      <c r="CL1147" s="3" t="str">
        <f>IF('DATA ENTRY'!CK1146="","",IF('DATA ENTRY'!S1146="","",IF(AND($CD$4='DATA ENTRY'!CK1146,$CG$4='DATA ENTRY'!D1146),'DATA ENTRY'!S1146,"")))</f>
        <v/>
      </c>
      <c r="CM1147" s="3" t="str">
        <f>IF('DATA ENTRY'!CK1146="","",IF('DATA ENTRY'!E1146="","",IF(AND($CD$4='DATA ENTRY'!CK1146,$CG$4='DATA ENTRY'!D1146),'DATA ENTRY'!E1146,"")))</f>
        <v/>
      </c>
      <c r="CN1147" s="3" t="str">
        <f>IF('DATA ENTRY'!CK1146="","",IF('DATA ENTRY'!W1146="","",IF(AND($CD$4='DATA ENTRY'!CK1146,$CG$4='DATA ENTRY'!D1146),'DATA ENTRY'!W1146,"")))</f>
        <v/>
      </c>
      <c r="CO1147" s="3" t="str">
        <f>IF('DATA ENTRY'!CK1146="","",IF('DATA ENTRY'!X1146="","",IF(AND($CD$4='DATA ENTRY'!CK1146,$CG$4='DATA ENTRY'!D1146),'DATA ENTRY'!X1146,"")))</f>
        <v/>
      </c>
      <c r="CP1147" s="108" t="str">
        <f t="shared" si="279"/>
        <v/>
      </c>
      <c r="CQ1147" s="108" t="str">
        <f>IF('DATA ENTRY'!CK1146="","",IF('DATA ENTRY'!G1146="","",IF(AND($CD$4='DATA ENTRY'!CK1146,$CG$4='DATA ENTRY'!D1146),'DATA ENTRY'!G1146,"")))</f>
        <v/>
      </c>
      <c r="CR1147" s="230" t="str">
        <f>IF('DATA ENTRY'!CK1146="","",IF('DATA ENTRY'!D1146="","",IF(AND($CD$4='DATA ENTRY'!CK1146,$CG$4='DATA ENTRY'!D1146),'DATA ENTRY'!D1146,"")))</f>
        <v/>
      </c>
      <c r="CS1147">
        <f t="shared" si="280"/>
        <v>0</v>
      </c>
      <c r="CT1147">
        <f t="shared" si="281"/>
        <v>0</v>
      </c>
      <c r="CV1147" s="139"/>
      <c r="CX1147">
        <f t="shared" si="282"/>
        <v>0</v>
      </c>
      <c r="DB1147" t="str">
        <f t="shared" si="289"/>
        <v/>
      </c>
      <c r="DC1147" t="str">
        <f t="shared" si="290"/>
        <v/>
      </c>
      <c r="DD1147" s="224">
        <v>1141</v>
      </c>
      <c r="DE1147" s="3" t="str">
        <f>IF('DATA ENTRY'!CK1146="","",IF('DATA ENTRY'!B1146="","",IF(AND($DF$4='DATA ENTRY'!D1146),'DATA ENTRY'!B1146,"")))</f>
        <v/>
      </c>
      <c r="DF1147" s="3" t="str">
        <f>IF('DATA ENTRY'!CK1146="","",IF('DATA ENTRY'!C1146="","",IF(AND($DF$4='DATA ENTRY'!D1146),'DATA ENTRY'!C1146,"")))</f>
        <v/>
      </c>
      <c r="DG1147" s="4" t="str">
        <f>IF('DATA ENTRY'!CK1146="","",IF('DATA ENTRY'!I1146="","",IF(AND($DF$4='DATA ENTRY'!D1146),'DATA ENTRY'!I1146,"")))</f>
        <v/>
      </c>
      <c r="DH1147" s="4" t="str">
        <f>IF('DATA ENTRY'!CK1146="","",IF('DATA ENTRY'!CK1146="","",IF(AND($DF$4='DATA ENTRY'!D1146),'DATA ENTRY'!CK1146,"")))</f>
        <v/>
      </c>
      <c r="DI1147" s="3" t="str">
        <f>IF('DATA ENTRY'!CK1146="","",IF('DATA ENTRY'!N1146="","",IF(AND($DF$4='DATA ENTRY'!D1146),'DATA ENTRY'!N1146,"")))</f>
        <v/>
      </c>
      <c r="DJ1147" s="107" t="str">
        <f>IF('DATA ENTRY'!CK1146="","",IF('DATA ENTRY'!O1146="","",IF(AND($DF$4='DATA ENTRY'!D1146),'DATA ENTRY'!O1146,"")))</f>
        <v/>
      </c>
      <c r="DK1147" s="3" t="str">
        <f>IF('DATA ENTRY'!CK1146="","",IF('DATA ENTRY'!P1146="","",IF(AND($DF$4='DATA ENTRY'!D1146),'DATA ENTRY'!P1146,"")))</f>
        <v/>
      </c>
      <c r="DL1147" s="107" t="str">
        <f>IF('DATA ENTRY'!CK1146="","",IF('DATA ENTRY'!Q1146="","",IF(AND($DF$4='DATA ENTRY'!D1146),'DATA ENTRY'!Q1146,"")))</f>
        <v/>
      </c>
      <c r="DM1147" s="3" t="str">
        <f>IF('DATA ENTRY'!CK1146="","",IF('DATA ENTRY'!R1146="","",IF(AND($DF$4='DATA ENTRY'!D1146),'DATA ENTRY'!R1146,"")))</f>
        <v/>
      </c>
      <c r="DN1147" s="107" t="str">
        <f>IF('DATA ENTRY'!CK1146="","",IF('DATA ENTRY'!S1146="","",IF(AND($DF$4='DATA ENTRY'!D1146),'DATA ENTRY'!S1146,"")))</f>
        <v/>
      </c>
      <c r="DO1147" s="3" t="str">
        <f>IF('DATA ENTRY'!CK1146="","",IF('DATA ENTRY'!E1146="","",IF(AND($DF$4='DATA ENTRY'!D1146),'DATA ENTRY'!E1146,"")))</f>
        <v/>
      </c>
      <c r="DP1147" s="3" t="str">
        <f>IF('DATA ENTRY'!CK1146="","",IF('DATA ENTRY'!D1146="","",IF(AND($DF$4='DATA ENTRY'!D1146),'DATA ENTRY'!D1146,"")))</f>
        <v/>
      </c>
      <c r="DQ1147" s="3" t="str">
        <f>IF('DATA ENTRY'!CK1146="","",IF('DATA ENTRY'!W1146="","",IF(AND($DF$4='DATA ENTRY'!D1146),'DATA ENTRY'!W1146,"")))</f>
        <v/>
      </c>
      <c r="DR1147" s="3" t="str">
        <f>IF('DATA ENTRY'!CK1146="","",IF('DATA ENTRY'!X1146="","",IF(AND($DF$4='DATA ENTRY'!D1146),'DATA ENTRY'!X1146,"")))</f>
        <v/>
      </c>
      <c r="DS1147" s="108" t="str">
        <f t="shared" si="283"/>
        <v/>
      </c>
      <c r="DT1147" s="108" t="str">
        <f>IF('DATA ENTRY'!CK1146="","",IF('DATA ENTRY'!D1146="","",IF(AND($DF$4='DATA ENTRY'!D1146),'DATA ENTRY'!G1146,"")))</f>
        <v/>
      </c>
      <c r="DY1147">
        <f t="shared" si="284"/>
        <v>0</v>
      </c>
      <c r="EB1147" t="str">
        <f t="shared" si="285"/>
        <v/>
      </c>
      <c r="EC1147" t="str">
        <f t="shared" si="286"/>
        <v/>
      </c>
      <c r="ED1147" s="224">
        <v>1141</v>
      </c>
      <c r="EE1147" s="3" t="str">
        <f>IF('DATA ENTRY'!CK1146="","",IF('DATA ENTRY'!B1146="","",IF(AND($EF$4='DATA ENTRY'!G1146,$EH$4='DATA ENTRY'!F1146),'DATA ENTRY'!B1146,"")))</f>
        <v/>
      </c>
      <c r="EF1147" s="3" t="str">
        <f>IF('DATA ENTRY'!CK1146="","",IF('DATA ENTRY'!C1146="","",IF(AND($EF$4='DATA ENTRY'!G1146,$EH$4='DATA ENTRY'!F1146),'DATA ENTRY'!C1146,"")))</f>
        <v/>
      </c>
      <c r="EG1147" s="4" t="str">
        <f>IF('DATA ENTRY'!CK1146="","",IF('DATA ENTRY'!I1146="","",IF(AND($EF$4='DATA ENTRY'!G1146,$EH$4='DATA ENTRY'!F1146),'DATA ENTRY'!I1146,"")))</f>
        <v/>
      </c>
      <c r="EH1147" s="4" t="str">
        <f>IF('DATA ENTRY'!CK1146="","",IF('DATA ENTRY'!CK1146="","",IF(AND($EF$4='DATA ENTRY'!G1146,$EH$4='DATA ENTRY'!F1146),'DATA ENTRY'!CK1146,"")))</f>
        <v/>
      </c>
      <c r="EI1147" s="3" t="str">
        <f>IF('DATA ENTRY'!CK1146="","",IF('DATA ENTRY'!N1146="","",IF(AND($EF$4='DATA ENTRY'!G1146,$EH$4='DATA ENTRY'!F1146),'DATA ENTRY'!N1146,"")))</f>
        <v/>
      </c>
      <c r="EJ1147" s="107" t="str">
        <f>IF('DATA ENTRY'!CK1146="","",IF('DATA ENTRY'!O1146="","",IF(AND($EF$4='DATA ENTRY'!G1146,$EH$4='DATA ENTRY'!F1146),'DATA ENTRY'!O1146,"")))</f>
        <v/>
      </c>
      <c r="EK1147" s="3" t="str">
        <f>IF('DATA ENTRY'!CK1146="","",IF('DATA ENTRY'!P1146="","",IF(AND($EF$4='DATA ENTRY'!G1146,$EH$4='DATA ENTRY'!F1146),'DATA ENTRY'!P1146,"")))</f>
        <v/>
      </c>
      <c r="EL1147" s="107" t="str">
        <f>IF('DATA ENTRY'!CK1146="","",IF('DATA ENTRY'!Q1146="","",IF(AND($EF$4='DATA ENTRY'!G1146,$EH$4='DATA ENTRY'!F1146),'DATA ENTRY'!Q1146,"")))</f>
        <v/>
      </c>
      <c r="EM1147" s="3" t="str">
        <f>IF('DATA ENTRY'!CK1146="","",IF('DATA ENTRY'!R1146="","",IF(AND($EF$4='DATA ENTRY'!G1146,$EH$4='DATA ENTRY'!F1146),'DATA ENTRY'!R1146,"")))</f>
        <v/>
      </c>
      <c r="EN1147" s="107" t="str">
        <f>IF('DATA ENTRY'!CK1146="","",IF('DATA ENTRY'!S1146="","",IF(AND($EF$4='DATA ENTRY'!G1146,$EH$4='DATA ENTRY'!F1146),'DATA ENTRY'!S1146,"")))</f>
        <v/>
      </c>
      <c r="EO1147" s="3" t="str">
        <f>IF('DATA ENTRY'!CK1146="","",IF('DATA ENTRY'!E1146="","",IF(AND($EF$4='DATA ENTRY'!G1146,$EH$4='DATA ENTRY'!F1146),'DATA ENTRY'!E1146,"")))</f>
        <v/>
      </c>
      <c r="EP1147" s="3" t="str">
        <f>IF('DATA ENTRY'!CK1146="","",IF('DATA ENTRY'!D1146="","",IF(AND($EF$4='DATA ENTRY'!G1146,$EH$4='DATA ENTRY'!F1146),'DATA ENTRY'!D1146,"")))</f>
        <v/>
      </c>
      <c r="EQ1147" s="3" t="str">
        <f>IF('DATA ENTRY'!CK1146="","",IF('DATA ENTRY'!W1146="","",IF(AND($EF$4='DATA ENTRY'!G1146,$EH$4='DATA ENTRY'!F1146),'DATA ENTRY'!W1146,"")))</f>
        <v/>
      </c>
      <c r="ER1147" s="3" t="str">
        <f>IF('DATA ENTRY'!CK1146="","",IF('DATA ENTRY'!X1146="","",IF(AND($EF$4='DATA ENTRY'!G1146,$EH$4='DATA ENTRY'!F1146),'DATA ENTRY'!X1146,"")))</f>
        <v/>
      </c>
      <c r="ES1147" s="108" t="str">
        <f t="shared" si="287"/>
        <v/>
      </c>
      <c r="ET1147" s="108" t="str">
        <f>IF('DATA ENTRY'!CK1146="","",IF('DATA ENTRY'!D1146="","",IF(AND($EF$4='DATA ENTRY'!G1146,$EH$4='DATA ENTRY'!F1146),'DATA ENTRY'!G1146,"")))</f>
        <v/>
      </c>
      <c r="EY1147">
        <f t="shared" si="288"/>
        <v>0</v>
      </c>
    </row>
    <row r="1148" spans="1:155">
      <c r="A1148" t="str">
        <f>IF(S1148=0,"",1+(MAX($A$7:A1147)))</f>
        <v/>
      </c>
      <c r="B1148" s="224">
        <v>1142</v>
      </c>
      <c r="C1148" s="3" t="str">
        <f>IF('DATA ENTRY'!CK1147="","",IF('DATA ENTRY'!B1147="","",IF($D$4="All Post",'DATA ENTRY'!B1147,IF(AND($D$4='DATA ENTRY'!CK1147),'DATA ENTRY'!B1147,""))))</f>
        <v/>
      </c>
      <c r="D1148" s="3" t="str">
        <f>IF('DATA ENTRY'!CK1147="","",IF('DATA ENTRY'!C1147="","",IF($D$4="All Post",'DATA ENTRY'!C1147,IF(AND($D$4='DATA ENTRY'!CK1147),'DATA ENTRY'!C1147,""))))</f>
        <v/>
      </c>
      <c r="E1148" s="4" t="str">
        <f>IF('DATA ENTRY'!CK1147="","",IF('DATA ENTRY'!I1147="","",IF($D$4="All Post",'DATA ENTRY'!I1147,IF(AND($D$4='DATA ENTRY'!CK1147),'DATA ENTRY'!I1147,""))))</f>
        <v/>
      </c>
      <c r="F1148" s="4" t="str">
        <f>IF('DATA ENTRY'!CK1147="","",IF('DATA ENTRY'!CK1147="","",IF($D$4="All Post",'DATA ENTRY'!CK1147,IF(AND($D$4='DATA ENTRY'!CK1147),'DATA ENTRY'!CK1147,""))))</f>
        <v/>
      </c>
      <c r="G1148" s="3" t="str">
        <f>IF('DATA ENTRY'!CK1147="","",IF('DATA ENTRY'!N1147="","",IF($D$4="All Post",'DATA ENTRY'!N1147,IF(AND($D$4='DATA ENTRY'!CK1147),'DATA ENTRY'!N1147,""))))</f>
        <v/>
      </c>
      <c r="H1148" s="107" t="str">
        <f>IF('DATA ENTRY'!CK1147="","",IF('DATA ENTRY'!O1147="","",IF($D$4="All Post",'DATA ENTRY'!O1147,IF(AND($D$4='DATA ENTRY'!CK1147),'DATA ENTRY'!O1147,""))))</f>
        <v/>
      </c>
      <c r="I1148" s="3" t="str">
        <f>IF('DATA ENTRY'!CK1147="","",IF('DATA ENTRY'!P1147="","",IF($D$4="All Post",'DATA ENTRY'!P1147,IF(AND($D$4='DATA ENTRY'!CK1147),'DATA ENTRY'!P1147,""))))</f>
        <v/>
      </c>
      <c r="J1148" s="107" t="str">
        <f>IF('DATA ENTRY'!CK1147="","",IF('DATA ENTRY'!Q1147="","",IF($D$4="All Post",'DATA ENTRY'!Q1147,IF(AND($D$4='DATA ENTRY'!CK1147),'DATA ENTRY'!Q1147,""))))</f>
        <v/>
      </c>
      <c r="K1148" s="3" t="str">
        <f>IF('DATA ENTRY'!CK1147="","",IF('DATA ENTRY'!R1147="","",IF($D$4="All Post",'DATA ENTRY'!R1147,IF(AND($D$4='DATA ENTRY'!CK1147),'DATA ENTRY'!R1147,""))))</f>
        <v/>
      </c>
      <c r="L1148" s="3" t="str">
        <f>IF('DATA ENTRY'!CK1147="","",IF('DATA ENTRY'!S1147="","",IF($D$4="All Post",'DATA ENTRY'!S1147,IF(AND($D$4='DATA ENTRY'!CK1147),'DATA ENTRY'!S1147,""))))</f>
        <v/>
      </c>
      <c r="M1148" s="3" t="str">
        <f>IF('DATA ENTRY'!CK1147="","",IF('DATA ENTRY'!E1147="","",IF($D$4="All Post",'DATA ENTRY'!E1147,IF(AND($D$4='DATA ENTRY'!CK1147),'DATA ENTRY'!E1147,""))))</f>
        <v/>
      </c>
      <c r="N1148" s="3" t="str">
        <f>IF('DATA ENTRY'!CK1147="","",IF('DATA ENTRY'!W1147="","",IF($D$4="All Post",'DATA ENTRY'!W1147,IF(AND($D$4='DATA ENTRY'!CK1147),'DATA ENTRY'!W1147,""))))</f>
        <v/>
      </c>
      <c r="O1148" s="3" t="str">
        <f>IF('DATA ENTRY'!CK1147="","",IF('DATA ENTRY'!X1147="","",IF($D$4="All Post",'DATA ENTRY'!X1147,IF(AND($D$4='DATA ENTRY'!CK1147),'DATA ENTRY'!X1147,""))))</f>
        <v/>
      </c>
      <c r="P1148" s="3" t="str">
        <f>IF('DATA ENTRY'!CK1147="","",IF('DATA ENTRY'!G1147="","",IF($D$4="All Post",'DATA ENTRY'!G1147,IF(AND($D$4='DATA ENTRY'!CK1147),'DATA ENTRY'!G1147,""))))</f>
        <v/>
      </c>
      <c r="S1148">
        <f t="shared" si="275"/>
        <v>0</v>
      </c>
      <c r="T1148" t="str">
        <f t="shared" si="276"/>
        <v/>
      </c>
      <c r="BZ1148" t="str">
        <f t="shared" si="277"/>
        <v/>
      </c>
      <c r="CA1148" t="str">
        <f t="shared" si="278"/>
        <v/>
      </c>
      <c r="CB1148" s="224">
        <v>1142</v>
      </c>
      <c r="CC1148" s="3" t="str">
        <f>IF('DATA ENTRY'!CK1147="","",IF('DATA ENTRY'!B1147="","",IF(AND($CD$4='DATA ENTRY'!CK1147,$CG$4='DATA ENTRY'!D1147),'DATA ENTRY'!B1147,"")))</f>
        <v/>
      </c>
      <c r="CD1148" s="3" t="str">
        <f>IF('DATA ENTRY'!CK1147="","",IF('DATA ENTRY'!C1147="","",IF(AND($CD$4='DATA ENTRY'!CK1147,$CG$4='DATA ENTRY'!D1147),'DATA ENTRY'!C1147,"")))</f>
        <v/>
      </c>
      <c r="CE1148" s="4" t="str">
        <f>IF('DATA ENTRY'!CK1147="","",IF('DATA ENTRY'!I1147="","",IF(AND($CD$4='DATA ENTRY'!CK1147,$CG$4='DATA ENTRY'!D1147),'DATA ENTRY'!I1147,"")))</f>
        <v/>
      </c>
      <c r="CF1148" s="4" t="str">
        <f>IF('DATA ENTRY'!CK1147="","",IF('DATA ENTRY'!CK1147="","",IF(AND($CD$4='DATA ENTRY'!CK1147,$CG$4='DATA ENTRY'!D1147),'DATA ENTRY'!CK1147,"")))</f>
        <v/>
      </c>
      <c r="CG1148" s="3" t="str">
        <f>IF('DATA ENTRY'!CK1147="","",IF('DATA ENTRY'!N1147="","",IF(AND($CD$4='DATA ENTRY'!CK1147,$CG$4='DATA ENTRY'!D1147),'DATA ENTRY'!N1147,"")))</f>
        <v/>
      </c>
      <c r="CH1148" s="107" t="str">
        <f>IF('DATA ENTRY'!CK1147="","",IF('DATA ENTRY'!O1147="","",IF(AND($CD$4='DATA ENTRY'!CK1147,$CG$4='DATA ENTRY'!D1147),'DATA ENTRY'!O1147,"")))</f>
        <v/>
      </c>
      <c r="CI1148" s="3" t="str">
        <f>IF('DATA ENTRY'!CK1147="","",IF('DATA ENTRY'!P1147="","",IF(AND($CD$4='DATA ENTRY'!CK1147,$CG$4='DATA ENTRY'!D1147),'DATA ENTRY'!P1147,"")))</f>
        <v/>
      </c>
      <c r="CJ1148" s="107" t="str">
        <f>IF('DATA ENTRY'!CK1147="","",IF('DATA ENTRY'!Q1147="","",IF(AND($CD$4='DATA ENTRY'!CK1147,$CG$4='DATA ENTRY'!D1147),'DATA ENTRY'!Q1147,"")))</f>
        <v/>
      </c>
      <c r="CK1148" s="3" t="str">
        <f>IF('DATA ENTRY'!CK1147="","",IF('DATA ENTRY'!R1147="","",IF(AND($CD$4='DATA ENTRY'!CK1147,$CG$4='DATA ENTRY'!D1147),'DATA ENTRY'!R1147,"")))</f>
        <v/>
      </c>
      <c r="CL1148" s="3" t="str">
        <f>IF('DATA ENTRY'!CK1147="","",IF('DATA ENTRY'!S1147="","",IF(AND($CD$4='DATA ENTRY'!CK1147,$CG$4='DATA ENTRY'!D1147),'DATA ENTRY'!S1147,"")))</f>
        <v/>
      </c>
      <c r="CM1148" s="3" t="str">
        <f>IF('DATA ENTRY'!CK1147="","",IF('DATA ENTRY'!E1147="","",IF(AND($CD$4='DATA ENTRY'!CK1147,$CG$4='DATA ENTRY'!D1147),'DATA ENTRY'!E1147,"")))</f>
        <v/>
      </c>
      <c r="CN1148" s="3" t="str">
        <f>IF('DATA ENTRY'!CK1147="","",IF('DATA ENTRY'!W1147="","",IF(AND($CD$4='DATA ENTRY'!CK1147,$CG$4='DATA ENTRY'!D1147),'DATA ENTRY'!W1147,"")))</f>
        <v/>
      </c>
      <c r="CO1148" s="3" t="str">
        <f>IF('DATA ENTRY'!CK1147="","",IF('DATA ENTRY'!X1147="","",IF(AND($CD$4='DATA ENTRY'!CK1147,$CG$4='DATA ENTRY'!D1147),'DATA ENTRY'!X1147,"")))</f>
        <v/>
      </c>
      <c r="CP1148" s="108" t="str">
        <f t="shared" si="279"/>
        <v/>
      </c>
      <c r="CQ1148" s="108" t="str">
        <f>IF('DATA ENTRY'!CK1147="","",IF('DATA ENTRY'!G1147="","",IF(AND($CD$4='DATA ENTRY'!CK1147,$CG$4='DATA ENTRY'!D1147),'DATA ENTRY'!G1147,"")))</f>
        <v/>
      </c>
      <c r="CR1148" s="230" t="str">
        <f>IF('DATA ENTRY'!CK1147="","",IF('DATA ENTRY'!D1147="","",IF(AND($CD$4='DATA ENTRY'!CK1147,$CG$4='DATA ENTRY'!D1147),'DATA ENTRY'!D1147,"")))</f>
        <v/>
      </c>
      <c r="CS1148">
        <f t="shared" si="280"/>
        <v>0</v>
      </c>
      <c r="CT1148">
        <f t="shared" si="281"/>
        <v>0</v>
      </c>
      <c r="CV1148" s="139"/>
      <c r="CX1148">
        <f t="shared" si="282"/>
        <v>0</v>
      </c>
      <c r="DB1148" t="str">
        <f t="shared" si="289"/>
        <v/>
      </c>
      <c r="DC1148" t="str">
        <f t="shared" si="290"/>
        <v/>
      </c>
      <c r="DD1148" s="224">
        <v>1142</v>
      </c>
      <c r="DE1148" s="3" t="str">
        <f>IF('DATA ENTRY'!CK1147="","",IF('DATA ENTRY'!B1147="","",IF(AND($DF$4='DATA ENTRY'!D1147),'DATA ENTRY'!B1147,"")))</f>
        <v/>
      </c>
      <c r="DF1148" s="3" t="str">
        <f>IF('DATA ENTRY'!CK1147="","",IF('DATA ENTRY'!C1147="","",IF(AND($DF$4='DATA ENTRY'!D1147),'DATA ENTRY'!C1147,"")))</f>
        <v/>
      </c>
      <c r="DG1148" s="4" t="str">
        <f>IF('DATA ENTRY'!CK1147="","",IF('DATA ENTRY'!I1147="","",IF(AND($DF$4='DATA ENTRY'!D1147),'DATA ENTRY'!I1147,"")))</f>
        <v/>
      </c>
      <c r="DH1148" s="4" t="str">
        <f>IF('DATA ENTRY'!CK1147="","",IF('DATA ENTRY'!CK1147="","",IF(AND($DF$4='DATA ENTRY'!D1147),'DATA ENTRY'!CK1147,"")))</f>
        <v/>
      </c>
      <c r="DI1148" s="3" t="str">
        <f>IF('DATA ENTRY'!CK1147="","",IF('DATA ENTRY'!N1147="","",IF(AND($DF$4='DATA ENTRY'!D1147),'DATA ENTRY'!N1147,"")))</f>
        <v/>
      </c>
      <c r="DJ1148" s="107" t="str">
        <f>IF('DATA ENTRY'!CK1147="","",IF('DATA ENTRY'!O1147="","",IF(AND($DF$4='DATA ENTRY'!D1147),'DATA ENTRY'!O1147,"")))</f>
        <v/>
      </c>
      <c r="DK1148" s="3" t="str">
        <f>IF('DATA ENTRY'!CK1147="","",IF('DATA ENTRY'!P1147="","",IF(AND($DF$4='DATA ENTRY'!D1147),'DATA ENTRY'!P1147,"")))</f>
        <v/>
      </c>
      <c r="DL1148" s="107" t="str">
        <f>IF('DATA ENTRY'!CK1147="","",IF('DATA ENTRY'!Q1147="","",IF(AND($DF$4='DATA ENTRY'!D1147),'DATA ENTRY'!Q1147,"")))</f>
        <v/>
      </c>
      <c r="DM1148" s="3" t="str">
        <f>IF('DATA ENTRY'!CK1147="","",IF('DATA ENTRY'!R1147="","",IF(AND($DF$4='DATA ENTRY'!D1147),'DATA ENTRY'!R1147,"")))</f>
        <v/>
      </c>
      <c r="DN1148" s="107" t="str">
        <f>IF('DATA ENTRY'!CK1147="","",IF('DATA ENTRY'!S1147="","",IF(AND($DF$4='DATA ENTRY'!D1147),'DATA ENTRY'!S1147,"")))</f>
        <v/>
      </c>
      <c r="DO1148" s="3" t="str">
        <f>IF('DATA ENTRY'!CK1147="","",IF('DATA ENTRY'!E1147="","",IF(AND($DF$4='DATA ENTRY'!D1147),'DATA ENTRY'!E1147,"")))</f>
        <v/>
      </c>
      <c r="DP1148" s="3" t="str">
        <f>IF('DATA ENTRY'!CK1147="","",IF('DATA ENTRY'!D1147="","",IF(AND($DF$4='DATA ENTRY'!D1147),'DATA ENTRY'!D1147,"")))</f>
        <v/>
      </c>
      <c r="DQ1148" s="3" t="str">
        <f>IF('DATA ENTRY'!CK1147="","",IF('DATA ENTRY'!W1147="","",IF(AND($DF$4='DATA ENTRY'!D1147),'DATA ENTRY'!W1147,"")))</f>
        <v/>
      </c>
      <c r="DR1148" s="3" t="str">
        <f>IF('DATA ENTRY'!CK1147="","",IF('DATA ENTRY'!X1147="","",IF(AND($DF$4='DATA ENTRY'!D1147),'DATA ENTRY'!X1147,"")))</f>
        <v/>
      </c>
      <c r="DS1148" s="108" t="str">
        <f t="shared" si="283"/>
        <v/>
      </c>
      <c r="DT1148" s="108" t="str">
        <f>IF('DATA ENTRY'!CK1147="","",IF('DATA ENTRY'!D1147="","",IF(AND($DF$4='DATA ENTRY'!D1147),'DATA ENTRY'!G1147,"")))</f>
        <v/>
      </c>
      <c r="DY1148">
        <f t="shared" si="284"/>
        <v>0</v>
      </c>
      <c r="EB1148" t="str">
        <f t="shared" si="285"/>
        <v/>
      </c>
      <c r="EC1148" t="str">
        <f t="shared" si="286"/>
        <v/>
      </c>
      <c r="ED1148" s="224">
        <v>1142</v>
      </c>
      <c r="EE1148" s="3" t="str">
        <f>IF('DATA ENTRY'!CK1147="","",IF('DATA ENTRY'!B1147="","",IF(AND($EF$4='DATA ENTRY'!G1147,$EH$4='DATA ENTRY'!F1147),'DATA ENTRY'!B1147,"")))</f>
        <v/>
      </c>
      <c r="EF1148" s="3" t="str">
        <f>IF('DATA ENTRY'!CK1147="","",IF('DATA ENTRY'!C1147="","",IF(AND($EF$4='DATA ENTRY'!G1147,$EH$4='DATA ENTRY'!F1147),'DATA ENTRY'!C1147,"")))</f>
        <v/>
      </c>
      <c r="EG1148" s="4" t="str">
        <f>IF('DATA ENTRY'!CK1147="","",IF('DATA ENTRY'!I1147="","",IF(AND($EF$4='DATA ENTRY'!G1147,$EH$4='DATA ENTRY'!F1147),'DATA ENTRY'!I1147,"")))</f>
        <v/>
      </c>
      <c r="EH1148" s="4" t="str">
        <f>IF('DATA ENTRY'!CK1147="","",IF('DATA ENTRY'!CK1147="","",IF(AND($EF$4='DATA ENTRY'!G1147,$EH$4='DATA ENTRY'!F1147),'DATA ENTRY'!CK1147,"")))</f>
        <v/>
      </c>
      <c r="EI1148" s="3" t="str">
        <f>IF('DATA ENTRY'!CK1147="","",IF('DATA ENTRY'!N1147="","",IF(AND($EF$4='DATA ENTRY'!G1147,$EH$4='DATA ENTRY'!F1147),'DATA ENTRY'!N1147,"")))</f>
        <v/>
      </c>
      <c r="EJ1148" s="107" t="str">
        <f>IF('DATA ENTRY'!CK1147="","",IF('DATA ENTRY'!O1147="","",IF(AND($EF$4='DATA ENTRY'!G1147,$EH$4='DATA ENTRY'!F1147),'DATA ENTRY'!O1147,"")))</f>
        <v/>
      </c>
      <c r="EK1148" s="3" t="str">
        <f>IF('DATA ENTRY'!CK1147="","",IF('DATA ENTRY'!P1147="","",IF(AND($EF$4='DATA ENTRY'!G1147,$EH$4='DATA ENTRY'!F1147),'DATA ENTRY'!P1147,"")))</f>
        <v/>
      </c>
      <c r="EL1148" s="107" t="str">
        <f>IF('DATA ENTRY'!CK1147="","",IF('DATA ENTRY'!Q1147="","",IF(AND($EF$4='DATA ENTRY'!G1147,$EH$4='DATA ENTRY'!F1147),'DATA ENTRY'!Q1147,"")))</f>
        <v/>
      </c>
      <c r="EM1148" s="3" t="str">
        <f>IF('DATA ENTRY'!CK1147="","",IF('DATA ENTRY'!R1147="","",IF(AND($EF$4='DATA ENTRY'!G1147,$EH$4='DATA ENTRY'!F1147),'DATA ENTRY'!R1147,"")))</f>
        <v/>
      </c>
      <c r="EN1148" s="107" t="str">
        <f>IF('DATA ENTRY'!CK1147="","",IF('DATA ENTRY'!S1147="","",IF(AND($EF$4='DATA ENTRY'!G1147,$EH$4='DATA ENTRY'!F1147),'DATA ENTRY'!S1147,"")))</f>
        <v/>
      </c>
      <c r="EO1148" s="3" t="str">
        <f>IF('DATA ENTRY'!CK1147="","",IF('DATA ENTRY'!E1147="","",IF(AND($EF$4='DATA ENTRY'!G1147,$EH$4='DATA ENTRY'!F1147),'DATA ENTRY'!E1147,"")))</f>
        <v/>
      </c>
      <c r="EP1148" s="3" t="str">
        <f>IF('DATA ENTRY'!CK1147="","",IF('DATA ENTRY'!D1147="","",IF(AND($EF$4='DATA ENTRY'!G1147,$EH$4='DATA ENTRY'!F1147),'DATA ENTRY'!D1147,"")))</f>
        <v/>
      </c>
      <c r="EQ1148" s="3" t="str">
        <f>IF('DATA ENTRY'!CK1147="","",IF('DATA ENTRY'!W1147="","",IF(AND($EF$4='DATA ENTRY'!G1147,$EH$4='DATA ENTRY'!F1147),'DATA ENTRY'!W1147,"")))</f>
        <v/>
      </c>
      <c r="ER1148" s="3" t="str">
        <f>IF('DATA ENTRY'!CK1147="","",IF('DATA ENTRY'!X1147="","",IF(AND($EF$4='DATA ENTRY'!G1147,$EH$4='DATA ENTRY'!F1147),'DATA ENTRY'!X1147,"")))</f>
        <v/>
      </c>
      <c r="ES1148" s="108" t="str">
        <f t="shared" si="287"/>
        <v/>
      </c>
      <c r="ET1148" s="108" t="str">
        <f>IF('DATA ENTRY'!CK1147="","",IF('DATA ENTRY'!D1147="","",IF(AND($EF$4='DATA ENTRY'!G1147,$EH$4='DATA ENTRY'!F1147),'DATA ENTRY'!G1147,"")))</f>
        <v/>
      </c>
      <c r="EY1148">
        <f t="shared" si="288"/>
        <v>0</v>
      </c>
    </row>
    <row r="1149" spans="1:155">
      <c r="A1149" t="str">
        <f>IF(S1149=0,"",1+(MAX($A$7:A1148)))</f>
        <v/>
      </c>
      <c r="B1149" s="224">
        <v>1143</v>
      </c>
      <c r="C1149" s="3" t="str">
        <f>IF('DATA ENTRY'!CK1148="","",IF('DATA ENTRY'!B1148="","",IF($D$4="All Post",'DATA ENTRY'!B1148,IF(AND($D$4='DATA ENTRY'!CK1148),'DATA ENTRY'!B1148,""))))</f>
        <v/>
      </c>
      <c r="D1149" s="3" t="str">
        <f>IF('DATA ENTRY'!CK1148="","",IF('DATA ENTRY'!C1148="","",IF($D$4="All Post",'DATA ENTRY'!C1148,IF(AND($D$4='DATA ENTRY'!CK1148),'DATA ENTRY'!C1148,""))))</f>
        <v/>
      </c>
      <c r="E1149" s="4" t="str">
        <f>IF('DATA ENTRY'!CK1148="","",IF('DATA ENTRY'!I1148="","",IF($D$4="All Post",'DATA ENTRY'!I1148,IF(AND($D$4='DATA ENTRY'!CK1148),'DATA ENTRY'!I1148,""))))</f>
        <v/>
      </c>
      <c r="F1149" s="4" t="str">
        <f>IF('DATA ENTRY'!CK1148="","",IF('DATA ENTRY'!CK1148="","",IF($D$4="All Post",'DATA ENTRY'!CK1148,IF(AND($D$4='DATA ENTRY'!CK1148),'DATA ENTRY'!CK1148,""))))</f>
        <v/>
      </c>
      <c r="G1149" s="3" t="str">
        <f>IF('DATA ENTRY'!CK1148="","",IF('DATA ENTRY'!N1148="","",IF($D$4="All Post",'DATA ENTRY'!N1148,IF(AND($D$4='DATA ENTRY'!CK1148),'DATA ENTRY'!N1148,""))))</f>
        <v/>
      </c>
      <c r="H1149" s="107" t="str">
        <f>IF('DATA ENTRY'!CK1148="","",IF('DATA ENTRY'!O1148="","",IF($D$4="All Post",'DATA ENTRY'!O1148,IF(AND($D$4='DATA ENTRY'!CK1148),'DATA ENTRY'!O1148,""))))</f>
        <v/>
      </c>
      <c r="I1149" s="3" t="str">
        <f>IF('DATA ENTRY'!CK1148="","",IF('DATA ENTRY'!P1148="","",IF($D$4="All Post",'DATA ENTRY'!P1148,IF(AND($D$4='DATA ENTRY'!CK1148),'DATA ENTRY'!P1148,""))))</f>
        <v/>
      </c>
      <c r="J1149" s="107" t="str">
        <f>IF('DATA ENTRY'!CK1148="","",IF('DATA ENTRY'!Q1148="","",IF($D$4="All Post",'DATA ENTRY'!Q1148,IF(AND($D$4='DATA ENTRY'!CK1148),'DATA ENTRY'!Q1148,""))))</f>
        <v/>
      </c>
      <c r="K1149" s="3" t="str">
        <f>IF('DATA ENTRY'!CK1148="","",IF('DATA ENTRY'!R1148="","",IF($D$4="All Post",'DATA ENTRY'!R1148,IF(AND($D$4='DATA ENTRY'!CK1148),'DATA ENTRY'!R1148,""))))</f>
        <v/>
      </c>
      <c r="L1149" s="3" t="str">
        <f>IF('DATA ENTRY'!CK1148="","",IF('DATA ENTRY'!S1148="","",IF($D$4="All Post",'DATA ENTRY'!S1148,IF(AND($D$4='DATA ENTRY'!CK1148),'DATA ENTRY'!S1148,""))))</f>
        <v/>
      </c>
      <c r="M1149" s="3" t="str">
        <f>IF('DATA ENTRY'!CK1148="","",IF('DATA ENTRY'!E1148="","",IF($D$4="All Post",'DATA ENTRY'!E1148,IF(AND($D$4='DATA ENTRY'!CK1148),'DATA ENTRY'!E1148,""))))</f>
        <v/>
      </c>
      <c r="N1149" s="3" t="str">
        <f>IF('DATA ENTRY'!CK1148="","",IF('DATA ENTRY'!W1148="","",IF($D$4="All Post",'DATA ENTRY'!W1148,IF(AND($D$4='DATA ENTRY'!CK1148),'DATA ENTRY'!W1148,""))))</f>
        <v/>
      </c>
      <c r="O1149" s="3" t="str">
        <f>IF('DATA ENTRY'!CK1148="","",IF('DATA ENTRY'!X1148="","",IF($D$4="All Post",'DATA ENTRY'!X1148,IF(AND($D$4='DATA ENTRY'!CK1148),'DATA ENTRY'!X1148,""))))</f>
        <v/>
      </c>
      <c r="P1149" s="3" t="str">
        <f>IF('DATA ENTRY'!CK1148="","",IF('DATA ENTRY'!G1148="","",IF($D$4="All Post",'DATA ENTRY'!G1148,IF(AND($D$4='DATA ENTRY'!CK1148),'DATA ENTRY'!G1148,""))))</f>
        <v/>
      </c>
      <c r="S1149">
        <f t="shared" si="275"/>
        <v>0</v>
      </c>
      <c r="T1149" t="str">
        <f t="shared" si="276"/>
        <v/>
      </c>
      <c r="BZ1149" t="str">
        <f t="shared" si="277"/>
        <v/>
      </c>
      <c r="CA1149" t="str">
        <f t="shared" si="278"/>
        <v/>
      </c>
      <c r="CB1149" s="224">
        <v>1143</v>
      </c>
      <c r="CC1149" s="3" t="str">
        <f>IF('DATA ENTRY'!CK1148="","",IF('DATA ENTRY'!B1148="","",IF(AND($CD$4='DATA ENTRY'!CK1148,$CG$4='DATA ENTRY'!D1148),'DATA ENTRY'!B1148,"")))</f>
        <v/>
      </c>
      <c r="CD1149" s="3" t="str">
        <f>IF('DATA ENTRY'!CK1148="","",IF('DATA ENTRY'!C1148="","",IF(AND($CD$4='DATA ENTRY'!CK1148,$CG$4='DATA ENTRY'!D1148),'DATA ENTRY'!C1148,"")))</f>
        <v/>
      </c>
      <c r="CE1149" s="4" t="str">
        <f>IF('DATA ENTRY'!CK1148="","",IF('DATA ENTRY'!I1148="","",IF(AND($CD$4='DATA ENTRY'!CK1148,$CG$4='DATA ENTRY'!D1148),'DATA ENTRY'!I1148,"")))</f>
        <v/>
      </c>
      <c r="CF1149" s="4" t="str">
        <f>IF('DATA ENTRY'!CK1148="","",IF('DATA ENTRY'!CK1148="","",IF(AND($CD$4='DATA ENTRY'!CK1148,$CG$4='DATA ENTRY'!D1148),'DATA ENTRY'!CK1148,"")))</f>
        <v/>
      </c>
      <c r="CG1149" s="3" t="str">
        <f>IF('DATA ENTRY'!CK1148="","",IF('DATA ENTRY'!N1148="","",IF(AND($CD$4='DATA ENTRY'!CK1148,$CG$4='DATA ENTRY'!D1148),'DATA ENTRY'!N1148,"")))</f>
        <v/>
      </c>
      <c r="CH1149" s="107" t="str">
        <f>IF('DATA ENTRY'!CK1148="","",IF('DATA ENTRY'!O1148="","",IF(AND($CD$4='DATA ENTRY'!CK1148,$CG$4='DATA ENTRY'!D1148),'DATA ENTRY'!O1148,"")))</f>
        <v/>
      </c>
      <c r="CI1149" s="3" t="str">
        <f>IF('DATA ENTRY'!CK1148="","",IF('DATA ENTRY'!P1148="","",IF(AND($CD$4='DATA ENTRY'!CK1148,$CG$4='DATA ENTRY'!D1148),'DATA ENTRY'!P1148,"")))</f>
        <v/>
      </c>
      <c r="CJ1149" s="107" t="str">
        <f>IF('DATA ENTRY'!CK1148="","",IF('DATA ENTRY'!Q1148="","",IF(AND($CD$4='DATA ENTRY'!CK1148,$CG$4='DATA ENTRY'!D1148),'DATA ENTRY'!Q1148,"")))</f>
        <v/>
      </c>
      <c r="CK1149" s="3" t="str">
        <f>IF('DATA ENTRY'!CK1148="","",IF('DATA ENTRY'!R1148="","",IF(AND($CD$4='DATA ENTRY'!CK1148,$CG$4='DATA ENTRY'!D1148),'DATA ENTRY'!R1148,"")))</f>
        <v/>
      </c>
      <c r="CL1149" s="3" t="str">
        <f>IF('DATA ENTRY'!CK1148="","",IF('DATA ENTRY'!S1148="","",IF(AND($CD$4='DATA ENTRY'!CK1148,$CG$4='DATA ENTRY'!D1148),'DATA ENTRY'!S1148,"")))</f>
        <v/>
      </c>
      <c r="CM1149" s="3" t="str">
        <f>IF('DATA ENTRY'!CK1148="","",IF('DATA ENTRY'!E1148="","",IF(AND($CD$4='DATA ENTRY'!CK1148,$CG$4='DATA ENTRY'!D1148),'DATA ENTRY'!E1148,"")))</f>
        <v/>
      </c>
      <c r="CN1149" s="3" t="str">
        <f>IF('DATA ENTRY'!CK1148="","",IF('DATA ENTRY'!W1148="","",IF(AND($CD$4='DATA ENTRY'!CK1148,$CG$4='DATA ENTRY'!D1148),'DATA ENTRY'!W1148,"")))</f>
        <v/>
      </c>
      <c r="CO1149" s="3" t="str">
        <f>IF('DATA ENTRY'!CK1148="","",IF('DATA ENTRY'!X1148="","",IF(AND($CD$4='DATA ENTRY'!CK1148,$CG$4='DATA ENTRY'!D1148),'DATA ENTRY'!X1148,"")))</f>
        <v/>
      </c>
      <c r="CP1149" s="108" t="str">
        <f t="shared" si="279"/>
        <v/>
      </c>
      <c r="CQ1149" s="108" t="str">
        <f>IF('DATA ENTRY'!CK1148="","",IF('DATA ENTRY'!G1148="","",IF(AND($CD$4='DATA ENTRY'!CK1148,$CG$4='DATA ENTRY'!D1148),'DATA ENTRY'!G1148,"")))</f>
        <v/>
      </c>
      <c r="CR1149" s="230" t="str">
        <f>IF('DATA ENTRY'!CK1148="","",IF('DATA ENTRY'!D1148="","",IF(AND($CD$4='DATA ENTRY'!CK1148,$CG$4='DATA ENTRY'!D1148),'DATA ENTRY'!D1148,"")))</f>
        <v/>
      </c>
      <c r="CS1149">
        <f t="shared" si="280"/>
        <v>0</v>
      </c>
      <c r="CT1149">
        <f t="shared" si="281"/>
        <v>0</v>
      </c>
      <c r="CV1149" s="139"/>
      <c r="CX1149">
        <f t="shared" si="282"/>
        <v>0</v>
      </c>
      <c r="DB1149" t="str">
        <f t="shared" si="289"/>
        <v/>
      </c>
      <c r="DC1149" t="str">
        <f t="shared" si="290"/>
        <v/>
      </c>
      <c r="DD1149" s="224">
        <v>1143</v>
      </c>
      <c r="DE1149" s="3" t="str">
        <f>IF('DATA ENTRY'!CK1148="","",IF('DATA ENTRY'!B1148="","",IF(AND($DF$4='DATA ENTRY'!D1148),'DATA ENTRY'!B1148,"")))</f>
        <v/>
      </c>
      <c r="DF1149" s="3" t="str">
        <f>IF('DATA ENTRY'!CK1148="","",IF('DATA ENTRY'!C1148="","",IF(AND($DF$4='DATA ENTRY'!D1148),'DATA ENTRY'!C1148,"")))</f>
        <v/>
      </c>
      <c r="DG1149" s="4" t="str">
        <f>IF('DATA ENTRY'!CK1148="","",IF('DATA ENTRY'!I1148="","",IF(AND($DF$4='DATA ENTRY'!D1148),'DATA ENTRY'!I1148,"")))</f>
        <v/>
      </c>
      <c r="DH1149" s="4" t="str">
        <f>IF('DATA ENTRY'!CK1148="","",IF('DATA ENTRY'!CK1148="","",IF(AND($DF$4='DATA ENTRY'!D1148),'DATA ENTRY'!CK1148,"")))</f>
        <v/>
      </c>
      <c r="DI1149" s="3" t="str">
        <f>IF('DATA ENTRY'!CK1148="","",IF('DATA ENTRY'!N1148="","",IF(AND($DF$4='DATA ENTRY'!D1148),'DATA ENTRY'!N1148,"")))</f>
        <v/>
      </c>
      <c r="DJ1149" s="107" t="str">
        <f>IF('DATA ENTRY'!CK1148="","",IF('DATA ENTRY'!O1148="","",IF(AND($DF$4='DATA ENTRY'!D1148),'DATA ENTRY'!O1148,"")))</f>
        <v/>
      </c>
      <c r="DK1149" s="3" t="str">
        <f>IF('DATA ENTRY'!CK1148="","",IF('DATA ENTRY'!P1148="","",IF(AND($DF$4='DATA ENTRY'!D1148),'DATA ENTRY'!P1148,"")))</f>
        <v/>
      </c>
      <c r="DL1149" s="107" t="str">
        <f>IF('DATA ENTRY'!CK1148="","",IF('DATA ENTRY'!Q1148="","",IF(AND($DF$4='DATA ENTRY'!D1148),'DATA ENTRY'!Q1148,"")))</f>
        <v/>
      </c>
      <c r="DM1149" s="3" t="str">
        <f>IF('DATA ENTRY'!CK1148="","",IF('DATA ENTRY'!R1148="","",IF(AND($DF$4='DATA ENTRY'!D1148),'DATA ENTRY'!R1148,"")))</f>
        <v/>
      </c>
      <c r="DN1149" s="107" t="str">
        <f>IF('DATA ENTRY'!CK1148="","",IF('DATA ENTRY'!S1148="","",IF(AND($DF$4='DATA ENTRY'!D1148),'DATA ENTRY'!S1148,"")))</f>
        <v/>
      </c>
      <c r="DO1149" s="3" t="str">
        <f>IF('DATA ENTRY'!CK1148="","",IF('DATA ENTRY'!E1148="","",IF(AND($DF$4='DATA ENTRY'!D1148),'DATA ENTRY'!E1148,"")))</f>
        <v/>
      </c>
      <c r="DP1149" s="3" t="str">
        <f>IF('DATA ENTRY'!CK1148="","",IF('DATA ENTRY'!D1148="","",IF(AND($DF$4='DATA ENTRY'!D1148),'DATA ENTRY'!D1148,"")))</f>
        <v/>
      </c>
      <c r="DQ1149" s="3" t="str">
        <f>IF('DATA ENTRY'!CK1148="","",IF('DATA ENTRY'!W1148="","",IF(AND($DF$4='DATA ENTRY'!D1148),'DATA ENTRY'!W1148,"")))</f>
        <v/>
      </c>
      <c r="DR1149" s="3" t="str">
        <f>IF('DATA ENTRY'!CK1148="","",IF('DATA ENTRY'!X1148="","",IF(AND($DF$4='DATA ENTRY'!D1148),'DATA ENTRY'!X1148,"")))</f>
        <v/>
      </c>
      <c r="DS1149" s="108" t="str">
        <f t="shared" si="283"/>
        <v/>
      </c>
      <c r="DT1149" s="108" t="str">
        <f>IF('DATA ENTRY'!CK1148="","",IF('DATA ENTRY'!D1148="","",IF(AND($DF$4='DATA ENTRY'!D1148),'DATA ENTRY'!G1148,"")))</f>
        <v/>
      </c>
      <c r="DY1149">
        <f t="shared" si="284"/>
        <v>0</v>
      </c>
      <c r="EB1149" t="str">
        <f t="shared" si="285"/>
        <v/>
      </c>
      <c r="EC1149" t="str">
        <f t="shared" si="286"/>
        <v/>
      </c>
      <c r="ED1149" s="224">
        <v>1143</v>
      </c>
      <c r="EE1149" s="3" t="str">
        <f>IF('DATA ENTRY'!CK1148="","",IF('DATA ENTRY'!B1148="","",IF(AND($EF$4='DATA ENTRY'!G1148,$EH$4='DATA ENTRY'!F1148),'DATA ENTRY'!B1148,"")))</f>
        <v/>
      </c>
      <c r="EF1149" s="3" t="str">
        <f>IF('DATA ENTRY'!CK1148="","",IF('DATA ENTRY'!C1148="","",IF(AND($EF$4='DATA ENTRY'!G1148,$EH$4='DATA ENTRY'!F1148),'DATA ENTRY'!C1148,"")))</f>
        <v/>
      </c>
      <c r="EG1149" s="4" t="str">
        <f>IF('DATA ENTRY'!CK1148="","",IF('DATA ENTRY'!I1148="","",IF(AND($EF$4='DATA ENTRY'!G1148,$EH$4='DATA ENTRY'!F1148),'DATA ENTRY'!I1148,"")))</f>
        <v/>
      </c>
      <c r="EH1149" s="4" t="str">
        <f>IF('DATA ENTRY'!CK1148="","",IF('DATA ENTRY'!CK1148="","",IF(AND($EF$4='DATA ENTRY'!G1148,$EH$4='DATA ENTRY'!F1148),'DATA ENTRY'!CK1148,"")))</f>
        <v/>
      </c>
      <c r="EI1149" s="3" t="str">
        <f>IF('DATA ENTRY'!CK1148="","",IF('DATA ENTRY'!N1148="","",IF(AND($EF$4='DATA ENTRY'!G1148,$EH$4='DATA ENTRY'!F1148),'DATA ENTRY'!N1148,"")))</f>
        <v/>
      </c>
      <c r="EJ1149" s="107" t="str">
        <f>IF('DATA ENTRY'!CK1148="","",IF('DATA ENTRY'!O1148="","",IF(AND($EF$4='DATA ENTRY'!G1148,$EH$4='DATA ENTRY'!F1148),'DATA ENTRY'!O1148,"")))</f>
        <v/>
      </c>
      <c r="EK1149" s="3" t="str">
        <f>IF('DATA ENTRY'!CK1148="","",IF('DATA ENTRY'!P1148="","",IF(AND($EF$4='DATA ENTRY'!G1148,$EH$4='DATA ENTRY'!F1148),'DATA ENTRY'!P1148,"")))</f>
        <v/>
      </c>
      <c r="EL1149" s="107" t="str">
        <f>IF('DATA ENTRY'!CK1148="","",IF('DATA ENTRY'!Q1148="","",IF(AND($EF$4='DATA ENTRY'!G1148,$EH$4='DATA ENTRY'!F1148),'DATA ENTRY'!Q1148,"")))</f>
        <v/>
      </c>
      <c r="EM1149" s="3" t="str">
        <f>IF('DATA ENTRY'!CK1148="","",IF('DATA ENTRY'!R1148="","",IF(AND($EF$4='DATA ENTRY'!G1148,$EH$4='DATA ENTRY'!F1148),'DATA ENTRY'!R1148,"")))</f>
        <v/>
      </c>
      <c r="EN1149" s="107" t="str">
        <f>IF('DATA ENTRY'!CK1148="","",IF('DATA ENTRY'!S1148="","",IF(AND($EF$4='DATA ENTRY'!G1148,$EH$4='DATA ENTRY'!F1148),'DATA ENTRY'!S1148,"")))</f>
        <v/>
      </c>
      <c r="EO1149" s="3" t="str">
        <f>IF('DATA ENTRY'!CK1148="","",IF('DATA ENTRY'!E1148="","",IF(AND($EF$4='DATA ENTRY'!G1148,$EH$4='DATA ENTRY'!F1148),'DATA ENTRY'!E1148,"")))</f>
        <v/>
      </c>
      <c r="EP1149" s="3" t="str">
        <f>IF('DATA ENTRY'!CK1148="","",IF('DATA ENTRY'!D1148="","",IF(AND($EF$4='DATA ENTRY'!G1148,$EH$4='DATA ENTRY'!F1148),'DATA ENTRY'!D1148,"")))</f>
        <v/>
      </c>
      <c r="EQ1149" s="3" t="str">
        <f>IF('DATA ENTRY'!CK1148="","",IF('DATA ENTRY'!W1148="","",IF(AND($EF$4='DATA ENTRY'!G1148,$EH$4='DATA ENTRY'!F1148),'DATA ENTRY'!W1148,"")))</f>
        <v/>
      </c>
      <c r="ER1149" s="3" t="str">
        <f>IF('DATA ENTRY'!CK1148="","",IF('DATA ENTRY'!X1148="","",IF(AND($EF$4='DATA ENTRY'!G1148,$EH$4='DATA ENTRY'!F1148),'DATA ENTRY'!X1148,"")))</f>
        <v/>
      </c>
      <c r="ES1149" s="108" t="str">
        <f t="shared" si="287"/>
        <v/>
      </c>
      <c r="ET1149" s="108" t="str">
        <f>IF('DATA ENTRY'!CK1148="","",IF('DATA ENTRY'!D1148="","",IF(AND($EF$4='DATA ENTRY'!G1148,$EH$4='DATA ENTRY'!F1148),'DATA ENTRY'!G1148,"")))</f>
        <v/>
      </c>
      <c r="EY1149">
        <f t="shared" si="288"/>
        <v>0</v>
      </c>
    </row>
    <row r="1150" spans="1:155">
      <c r="A1150" t="str">
        <f>IF(S1150=0,"",1+(MAX($A$7:A1149)))</f>
        <v/>
      </c>
      <c r="B1150" s="224">
        <v>1144</v>
      </c>
      <c r="C1150" s="3" t="str">
        <f>IF('DATA ENTRY'!CK1149="","",IF('DATA ENTRY'!B1149="","",IF($D$4="All Post",'DATA ENTRY'!B1149,IF(AND($D$4='DATA ENTRY'!CK1149),'DATA ENTRY'!B1149,""))))</f>
        <v/>
      </c>
      <c r="D1150" s="3" t="str">
        <f>IF('DATA ENTRY'!CK1149="","",IF('DATA ENTRY'!C1149="","",IF($D$4="All Post",'DATA ENTRY'!C1149,IF(AND($D$4='DATA ENTRY'!CK1149),'DATA ENTRY'!C1149,""))))</f>
        <v/>
      </c>
      <c r="E1150" s="4" t="str">
        <f>IF('DATA ENTRY'!CK1149="","",IF('DATA ENTRY'!I1149="","",IF($D$4="All Post",'DATA ENTRY'!I1149,IF(AND($D$4='DATA ENTRY'!CK1149),'DATA ENTRY'!I1149,""))))</f>
        <v/>
      </c>
      <c r="F1150" s="4" t="str">
        <f>IF('DATA ENTRY'!CK1149="","",IF('DATA ENTRY'!CK1149="","",IF($D$4="All Post",'DATA ENTRY'!CK1149,IF(AND($D$4='DATA ENTRY'!CK1149),'DATA ENTRY'!CK1149,""))))</f>
        <v/>
      </c>
      <c r="G1150" s="3" t="str">
        <f>IF('DATA ENTRY'!CK1149="","",IF('DATA ENTRY'!N1149="","",IF($D$4="All Post",'DATA ENTRY'!N1149,IF(AND($D$4='DATA ENTRY'!CK1149),'DATA ENTRY'!N1149,""))))</f>
        <v/>
      </c>
      <c r="H1150" s="107" t="str">
        <f>IF('DATA ENTRY'!CK1149="","",IF('DATA ENTRY'!O1149="","",IF($D$4="All Post",'DATA ENTRY'!O1149,IF(AND($D$4='DATA ENTRY'!CK1149),'DATA ENTRY'!O1149,""))))</f>
        <v/>
      </c>
      <c r="I1150" s="3" t="str">
        <f>IF('DATA ENTRY'!CK1149="","",IF('DATA ENTRY'!P1149="","",IF($D$4="All Post",'DATA ENTRY'!P1149,IF(AND($D$4='DATA ENTRY'!CK1149),'DATA ENTRY'!P1149,""))))</f>
        <v/>
      </c>
      <c r="J1150" s="107" t="str">
        <f>IF('DATA ENTRY'!CK1149="","",IF('DATA ENTRY'!Q1149="","",IF($D$4="All Post",'DATA ENTRY'!Q1149,IF(AND($D$4='DATA ENTRY'!CK1149),'DATA ENTRY'!Q1149,""))))</f>
        <v/>
      </c>
      <c r="K1150" s="3" t="str">
        <f>IF('DATA ENTRY'!CK1149="","",IF('DATA ENTRY'!R1149="","",IF($D$4="All Post",'DATA ENTRY'!R1149,IF(AND($D$4='DATA ENTRY'!CK1149),'DATA ENTRY'!R1149,""))))</f>
        <v/>
      </c>
      <c r="L1150" s="3" t="str">
        <f>IF('DATA ENTRY'!CK1149="","",IF('DATA ENTRY'!S1149="","",IF($D$4="All Post",'DATA ENTRY'!S1149,IF(AND($D$4='DATA ENTRY'!CK1149),'DATA ENTRY'!S1149,""))))</f>
        <v/>
      </c>
      <c r="M1150" s="3" t="str">
        <f>IF('DATA ENTRY'!CK1149="","",IF('DATA ENTRY'!E1149="","",IF($D$4="All Post",'DATA ENTRY'!E1149,IF(AND($D$4='DATA ENTRY'!CK1149),'DATA ENTRY'!E1149,""))))</f>
        <v/>
      </c>
      <c r="N1150" s="3" t="str">
        <f>IF('DATA ENTRY'!CK1149="","",IF('DATA ENTRY'!W1149="","",IF($D$4="All Post",'DATA ENTRY'!W1149,IF(AND($D$4='DATA ENTRY'!CK1149),'DATA ENTRY'!W1149,""))))</f>
        <v/>
      </c>
      <c r="O1150" s="3" t="str">
        <f>IF('DATA ENTRY'!CK1149="","",IF('DATA ENTRY'!X1149="","",IF($D$4="All Post",'DATA ENTRY'!X1149,IF(AND($D$4='DATA ENTRY'!CK1149),'DATA ENTRY'!X1149,""))))</f>
        <v/>
      </c>
      <c r="P1150" s="3" t="str">
        <f>IF('DATA ENTRY'!CK1149="","",IF('DATA ENTRY'!G1149="","",IF($D$4="All Post",'DATA ENTRY'!G1149,IF(AND($D$4='DATA ENTRY'!CK1149),'DATA ENTRY'!G1149,""))))</f>
        <v/>
      </c>
      <c r="S1150">
        <f t="shared" si="275"/>
        <v>0</v>
      </c>
      <c r="T1150" t="str">
        <f t="shared" si="276"/>
        <v/>
      </c>
      <c r="BZ1150" t="str">
        <f t="shared" si="277"/>
        <v/>
      </c>
      <c r="CA1150" t="str">
        <f t="shared" si="278"/>
        <v/>
      </c>
      <c r="CB1150" s="224">
        <v>1144</v>
      </c>
      <c r="CC1150" s="3" t="str">
        <f>IF('DATA ENTRY'!CK1149="","",IF('DATA ENTRY'!B1149="","",IF(AND($CD$4='DATA ENTRY'!CK1149,$CG$4='DATA ENTRY'!D1149),'DATA ENTRY'!B1149,"")))</f>
        <v/>
      </c>
      <c r="CD1150" s="3" t="str">
        <f>IF('DATA ENTRY'!CK1149="","",IF('DATA ENTRY'!C1149="","",IF(AND($CD$4='DATA ENTRY'!CK1149,$CG$4='DATA ENTRY'!D1149),'DATA ENTRY'!C1149,"")))</f>
        <v/>
      </c>
      <c r="CE1150" s="4" t="str">
        <f>IF('DATA ENTRY'!CK1149="","",IF('DATA ENTRY'!I1149="","",IF(AND($CD$4='DATA ENTRY'!CK1149,$CG$4='DATA ENTRY'!D1149),'DATA ENTRY'!I1149,"")))</f>
        <v/>
      </c>
      <c r="CF1150" s="4" t="str">
        <f>IF('DATA ENTRY'!CK1149="","",IF('DATA ENTRY'!CK1149="","",IF(AND($CD$4='DATA ENTRY'!CK1149,$CG$4='DATA ENTRY'!D1149),'DATA ENTRY'!CK1149,"")))</f>
        <v/>
      </c>
      <c r="CG1150" s="3" t="str">
        <f>IF('DATA ENTRY'!CK1149="","",IF('DATA ENTRY'!N1149="","",IF(AND($CD$4='DATA ENTRY'!CK1149,$CG$4='DATA ENTRY'!D1149),'DATA ENTRY'!N1149,"")))</f>
        <v/>
      </c>
      <c r="CH1150" s="107" t="str">
        <f>IF('DATA ENTRY'!CK1149="","",IF('DATA ENTRY'!O1149="","",IF(AND($CD$4='DATA ENTRY'!CK1149,$CG$4='DATA ENTRY'!D1149),'DATA ENTRY'!O1149,"")))</f>
        <v/>
      </c>
      <c r="CI1150" s="3" t="str">
        <f>IF('DATA ENTRY'!CK1149="","",IF('DATA ENTRY'!P1149="","",IF(AND($CD$4='DATA ENTRY'!CK1149,$CG$4='DATA ENTRY'!D1149),'DATA ENTRY'!P1149,"")))</f>
        <v/>
      </c>
      <c r="CJ1150" s="107" t="str">
        <f>IF('DATA ENTRY'!CK1149="","",IF('DATA ENTRY'!Q1149="","",IF(AND($CD$4='DATA ENTRY'!CK1149,$CG$4='DATA ENTRY'!D1149),'DATA ENTRY'!Q1149,"")))</f>
        <v/>
      </c>
      <c r="CK1150" s="3" t="str">
        <f>IF('DATA ENTRY'!CK1149="","",IF('DATA ENTRY'!R1149="","",IF(AND($CD$4='DATA ENTRY'!CK1149,$CG$4='DATA ENTRY'!D1149),'DATA ENTRY'!R1149,"")))</f>
        <v/>
      </c>
      <c r="CL1150" s="3" t="str">
        <f>IF('DATA ENTRY'!CK1149="","",IF('DATA ENTRY'!S1149="","",IF(AND($CD$4='DATA ENTRY'!CK1149,$CG$4='DATA ENTRY'!D1149),'DATA ENTRY'!S1149,"")))</f>
        <v/>
      </c>
      <c r="CM1150" s="3" t="str">
        <f>IF('DATA ENTRY'!CK1149="","",IF('DATA ENTRY'!E1149="","",IF(AND($CD$4='DATA ENTRY'!CK1149,$CG$4='DATA ENTRY'!D1149),'DATA ENTRY'!E1149,"")))</f>
        <v/>
      </c>
      <c r="CN1150" s="3" t="str">
        <f>IF('DATA ENTRY'!CK1149="","",IF('DATA ENTRY'!W1149="","",IF(AND($CD$4='DATA ENTRY'!CK1149,$CG$4='DATA ENTRY'!D1149),'DATA ENTRY'!W1149,"")))</f>
        <v/>
      </c>
      <c r="CO1150" s="3" t="str">
        <f>IF('DATA ENTRY'!CK1149="","",IF('DATA ENTRY'!X1149="","",IF(AND($CD$4='DATA ENTRY'!CK1149,$CG$4='DATA ENTRY'!D1149),'DATA ENTRY'!X1149,"")))</f>
        <v/>
      </c>
      <c r="CP1150" s="108" t="str">
        <f t="shared" si="279"/>
        <v/>
      </c>
      <c r="CQ1150" s="108" t="str">
        <f>IF('DATA ENTRY'!CK1149="","",IF('DATA ENTRY'!G1149="","",IF(AND($CD$4='DATA ENTRY'!CK1149,$CG$4='DATA ENTRY'!D1149),'DATA ENTRY'!G1149,"")))</f>
        <v/>
      </c>
      <c r="CR1150" s="230" t="str">
        <f>IF('DATA ENTRY'!CK1149="","",IF('DATA ENTRY'!D1149="","",IF(AND($CD$4='DATA ENTRY'!CK1149,$CG$4='DATA ENTRY'!D1149),'DATA ENTRY'!D1149,"")))</f>
        <v/>
      </c>
      <c r="CS1150">
        <f t="shared" si="280"/>
        <v>0</v>
      </c>
      <c r="CT1150">
        <f t="shared" si="281"/>
        <v>0</v>
      </c>
      <c r="CV1150" s="139"/>
      <c r="CX1150">
        <f t="shared" si="282"/>
        <v>0</v>
      </c>
      <c r="DB1150" t="str">
        <f t="shared" si="289"/>
        <v/>
      </c>
      <c r="DC1150" t="str">
        <f t="shared" si="290"/>
        <v/>
      </c>
      <c r="DD1150" s="224">
        <v>1144</v>
      </c>
      <c r="DE1150" s="3" t="str">
        <f>IF('DATA ENTRY'!CK1149="","",IF('DATA ENTRY'!B1149="","",IF(AND($DF$4='DATA ENTRY'!D1149),'DATA ENTRY'!B1149,"")))</f>
        <v/>
      </c>
      <c r="DF1150" s="3" t="str">
        <f>IF('DATA ENTRY'!CK1149="","",IF('DATA ENTRY'!C1149="","",IF(AND($DF$4='DATA ENTRY'!D1149),'DATA ENTRY'!C1149,"")))</f>
        <v/>
      </c>
      <c r="DG1150" s="4" t="str">
        <f>IF('DATA ENTRY'!CK1149="","",IF('DATA ENTRY'!I1149="","",IF(AND($DF$4='DATA ENTRY'!D1149),'DATA ENTRY'!I1149,"")))</f>
        <v/>
      </c>
      <c r="DH1150" s="4" t="str">
        <f>IF('DATA ENTRY'!CK1149="","",IF('DATA ENTRY'!CK1149="","",IF(AND($DF$4='DATA ENTRY'!D1149),'DATA ENTRY'!CK1149,"")))</f>
        <v/>
      </c>
      <c r="DI1150" s="3" t="str">
        <f>IF('DATA ENTRY'!CK1149="","",IF('DATA ENTRY'!N1149="","",IF(AND($DF$4='DATA ENTRY'!D1149),'DATA ENTRY'!N1149,"")))</f>
        <v/>
      </c>
      <c r="DJ1150" s="107" t="str">
        <f>IF('DATA ENTRY'!CK1149="","",IF('DATA ENTRY'!O1149="","",IF(AND($DF$4='DATA ENTRY'!D1149),'DATA ENTRY'!O1149,"")))</f>
        <v/>
      </c>
      <c r="DK1150" s="3" t="str">
        <f>IF('DATA ENTRY'!CK1149="","",IF('DATA ENTRY'!P1149="","",IF(AND($DF$4='DATA ENTRY'!D1149),'DATA ENTRY'!P1149,"")))</f>
        <v/>
      </c>
      <c r="DL1150" s="107" t="str">
        <f>IF('DATA ENTRY'!CK1149="","",IF('DATA ENTRY'!Q1149="","",IF(AND($DF$4='DATA ENTRY'!D1149),'DATA ENTRY'!Q1149,"")))</f>
        <v/>
      </c>
      <c r="DM1150" s="3" t="str">
        <f>IF('DATA ENTRY'!CK1149="","",IF('DATA ENTRY'!R1149="","",IF(AND($DF$4='DATA ENTRY'!D1149),'DATA ENTRY'!R1149,"")))</f>
        <v/>
      </c>
      <c r="DN1150" s="107" t="str">
        <f>IF('DATA ENTRY'!CK1149="","",IF('DATA ENTRY'!S1149="","",IF(AND($DF$4='DATA ENTRY'!D1149),'DATA ENTRY'!S1149,"")))</f>
        <v/>
      </c>
      <c r="DO1150" s="3" t="str">
        <f>IF('DATA ENTRY'!CK1149="","",IF('DATA ENTRY'!E1149="","",IF(AND($DF$4='DATA ENTRY'!D1149),'DATA ENTRY'!E1149,"")))</f>
        <v/>
      </c>
      <c r="DP1150" s="3" t="str">
        <f>IF('DATA ENTRY'!CK1149="","",IF('DATA ENTRY'!D1149="","",IF(AND($DF$4='DATA ENTRY'!D1149),'DATA ENTRY'!D1149,"")))</f>
        <v/>
      </c>
      <c r="DQ1150" s="3" t="str">
        <f>IF('DATA ENTRY'!CK1149="","",IF('DATA ENTRY'!W1149="","",IF(AND($DF$4='DATA ENTRY'!D1149),'DATA ENTRY'!W1149,"")))</f>
        <v/>
      </c>
      <c r="DR1150" s="3" t="str">
        <f>IF('DATA ENTRY'!CK1149="","",IF('DATA ENTRY'!X1149="","",IF(AND($DF$4='DATA ENTRY'!D1149),'DATA ENTRY'!X1149,"")))</f>
        <v/>
      </c>
      <c r="DS1150" s="108" t="str">
        <f t="shared" si="283"/>
        <v/>
      </c>
      <c r="DT1150" s="108" t="str">
        <f>IF('DATA ENTRY'!CK1149="","",IF('DATA ENTRY'!D1149="","",IF(AND($DF$4='DATA ENTRY'!D1149),'DATA ENTRY'!G1149,"")))</f>
        <v/>
      </c>
      <c r="DY1150">
        <f t="shared" si="284"/>
        <v>0</v>
      </c>
      <c r="EB1150" t="str">
        <f t="shared" si="285"/>
        <v/>
      </c>
      <c r="EC1150" t="str">
        <f t="shared" si="286"/>
        <v/>
      </c>
      <c r="ED1150" s="224">
        <v>1144</v>
      </c>
      <c r="EE1150" s="3" t="str">
        <f>IF('DATA ENTRY'!CK1149="","",IF('DATA ENTRY'!B1149="","",IF(AND($EF$4='DATA ENTRY'!G1149,$EH$4='DATA ENTRY'!F1149),'DATA ENTRY'!B1149,"")))</f>
        <v/>
      </c>
      <c r="EF1150" s="3" t="str">
        <f>IF('DATA ENTRY'!CK1149="","",IF('DATA ENTRY'!C1149="","",IF(AND($EF$4='DATA ENTRY'!G1149,$EH$4='DATA ENTRY'!F1149),'DATA ENTRY'!C1149,"")))</f>
        <v/>
      </c>
      <c r="EG1150" s="4" t="str">
        <f>IF('DATA ENTRY'!CK1149="","",IF('DATA ENTRY'!I1149="","",IF(AND($EF$4='DATA ENTRY'!G1149,$EH$4='DATA ENTRY'!F1149),'DATA ENTRY'!I1149,"")))</f>
        <v/>
      </c>
      <c r="EH1150" s="4" t="str">
        <f>IF('DATA ENTRY'!CK1149="","",IF('DATA ENTRY'!CK1149="","",IF(AND($EF$4='DATA ENTRY'!G1149,$EH$4='DATA ENTRY'!F1149),'DATA ENTRY'!CK1149,"")))</f>
        <v/>
      </c>
      <c r="EI1150" s="3" t="str">
        <f>IF('DATA ENTRY'!CK1149="","",IF('DATA ENTRY'!N1149="","",IF(AND($EF$4='DATA ENTRY'!G1149,$EH$4='DATA ENTRY'!F1149),'DATA ENTRY'!N1149,"")))</f>
        <v/>
      </c>
      <c r="EJ1150" s="107" t="str">
        <f>IF('DATA ENTRY'!CK1149="","",IF('DATA ENTRY'!O1149="","",IF(AND($EF$4='DATA ENTRY'!G1149,$EH$4='DATA ENTRY'!F1149),'DATA ENTRY'!O1149,"")))</f>
        <v/>
      </c>
      <c r="EK1150" s="3" t="str">
        <f>IF('DATA ENTRY'!CK1149="","",IF('DATA ENTRY'!P1149="","",IF(AND($EF$4='DATA ENTRY'!G1149,$EH$4='DATA ENTRY'!F1149),'DATA ENTRY'!P1149,"")))</f>
        <v/>
      </c>
      <c r="EL1150" s="107" t="str">
        <f>IF('DATA ENTRY'!CK1149="","",IF('DATA ENTRY'!Q1149="","",IF(AND($EF$4='DATA ENTRY'!G1149,$EH$4='DATA ENTRY'!F1149),'DATA ENTRY'!Q1149,"")))</f>
        <v/>
      </c>
      <c r="EM1150" s="3" t="str">
        <f>IF('DATA ENTRY'!CK1149="","",IF('DATA ENTRY'!R1149="","",IF(AND($EF$4='DATA ENTRY'!G1149,$EH$4='DATA ENTRY'!F1149),'DATA ENTRY'!R1149,"")))</f>
        <v/>
      </c>
      <c r="EN1150" s="107" t="str">
        <f>IF('DATA ENTRY'!CK1149="","",IF('DATA ENTRY'!S1149="","",IF(AND($EF$4='DATA ENTRY'!G1149,$EH$4='DATA ENTRY'!F1149),'DATA ENTRY'!S1149,"")))</f>
        <v/>
      </c>
      <c r="EO1150" s="3" t="str">
        <f>IF('DATA ENTRY'!CK1149="","",IF('DATA ENTRY'!E1149="","",IF(AND($EF$4='DATA ENTRY'!G1149,$EH$4='DATA ENTRY'!F1149),'DATA ENTRY'!E1149,"")))</f>
        <v/>
      </c>
      <c r="EP1150" s="3" t="str">
        <f>IF('DATA ENTRY'!CK1149="","",IF('DATA ENTRY'!D1149="","",IF(AND($EF$4='DATA ENTRY'!G1149,$EH$4='DATA ENTRY'!F1149),'DATA ENTRY'!D1149,"")))</f>
        <v/>
      </c>
      <c r="EQ1150" s="3" t="str">
        <f>IF('DATA ENTRY'!CK1149="","",IF('DATA ENTRY'!W1149="","",IF(AND($EF$4='DATA ENTRY'!G1149,$EH$4='DATA ENTRY'!F1149),'DATA ENTRY'!W1149,"")))</f>
        <v/>
      </c>
      <c r="ER1150" s="3" t="str">
        <f>IF('DATA ENTRY'!CK1149="","",IF('DATA ENTRY'!X1149="","",IF(AND($EF$4='DATA ENTRY'!G1149,$EH$4='DATA ENTRY'!F1149),'DATA ENTRY'!X1149,"")))</f>
        <v/>
      </c>
      <c r="ES1150" s="108" t="str">
        <f t="shared" si="287"/>
        <v/>
      </c>
      <c r="ET1150" s="108" t="str">
        <f>IF('DATA ENTRY'!CK1149="","",IF('DATA ENTRY'!D1149="","",IF(AND($EF$4='DATA ENTRY'!G1149,$EH$4='DATA ENTRY'!F1149),'DATA ENTRY'!G1149,"")))</f>
        <v/>
      </c>
      <c r="EY1150">
        <f t="shared" si="288"/>
        <v>0</v>
      </c>
    </row>
    <row r="1151" spans="1:155">
      <c r="A1151" t="str">
        <f>IF(S1151=0,"",1+(MAX($A$7:A1150)))</f>
        <v/>
      </c>
      <c r="B1151" s="224">
        <v>1145</v>
      </c>
      <c r="C1151" s="3" t="str">
        <f>IF('DATA ENTRY'!CK1150="","",IF('DATA ENTRY'!B1150="","",IF($D$4="All Post",'DATA ENTRY'!B1150,IF(AND($D$4='DATA ENTRY'!CK1150),'DATA ENTRY'!B1150,""))))</f>
        <v/>
      </c>
      <c r="D1151" s="3" t="str">
        <f>IF('DATA ENTRY'!CK1150="","",IF('DATA ENTRY'!C1150="","",IF($D$4="All Post",'DATA ENTRY'!C1150,IF(AND($D$4='DATA ENTRY'!CK1150),'DATA ENTRY'!C1150,""))))</f>
        <v/>
      </c>
      <c r="E1151" s="4" t="str">
        <f>IF('DATA ENTRY'!CK1150="","",IF('DATA ENTRY'!I1150="","",IF($D$4="All Post",'DATA ENTRY'!I1150,IF(AND($D$4='DATA ENTRY'!CK1150),'DATA ENTRY'!I1150,""))))</f>
        <v/>
      </c>
      <c r="F1151" s="4" t="str">
        <f>IF('DATA ENTRY'!CK1150="","",IF('DATA ENTRY'!CK1150="","",IF($D$4="All Post",'DATA ENTRY'!CK1150,IF(AND($D$4='DATA ENTRY'!CK1150),'DATA ENTRY'!CK1150,""))))</f>
        <v/>
      </c>
      <c r="G1151" s="3" t="str">
        <f>IF('DATA ENTRY'!CK1150="","",IF('DATA ENTRY'!N1150="","",IF($D$4="All Post",'DATA ENTRY'!N1150,IF(AND($D$4='DATA ENTRY'!CK1150),'DATA ENTRY'!N1150,""))))</f>
        <v/>
      </c>
      <c r="H1151" s="107" t="str">
        <f>IF('DATA ENTRY'!CK1150="","",IF('DATA ENTRY'!O1150="","",IF($D$4="All Post",'DATA ENTRY'!O1150,IF(AND($D$4='DATA ENTRY'!CK1150),'DATA ENTRY'!O1150,""))))</f>
        <v/>
      </c>
      <c r="I1151" s="3" t="str">
        <f>IF('DATA ENTRY'!CK1150="","",IF('DATA ENTRY'!P1150="","",IF($D$4="All Post",'DATA ENTRY'!P1150,IF(AND($D$4='DATA ENTRY'!CK1150),'DATA ENTRY'!P1150,""))))</f>
        <v/>
      </c>
      <c r="J1151" s="107" t="str">
        <f>IF('DATA ENTRY'!CK1150="","",IF('DATA ENTRY'!Q1150="","",IF($D$4="All Post",'DATA ENTRY'!Q1150,IF(AND($D$4='DATA ENTRY'!CK1150),'DATA ENTRY'!Q1150,""))))</f>
        <v/>
      </c>
      <c r="K1151" s="3" t="str">
        <f>IF('DATA ENTRY'!CK1150="","",IF('DATA ENTRY'!R1150="","",IF($D$4="All Post",'DATA ENTRY'!R1150,IF(AND($D$4='DATA ENTRY'!CK1150),'DATA ENTRY'!R1150,""))))</f>
        <v/>
      </c>
      <c r="L1151" s="3" t="str">
        <f>IF('DATA ENTRY'!CK1150="","",IF('DATA ENTRY'!S1150="","",IF($D$4="All Post",'DATA ENTRY'!S1150,IF(AND($D$4='DATA ENTRY'!CK1150),'DATA ENTRY'!S1150,""))))</f>
        <v/>
      </c>
      <c r="M1151" s="3" t="str">
        <f>IF('DATA ENTRY'!CK1150="","",IF('DATA ENTRY'!E1150="","",IF($D$4="All Post",'DATA ENTRY'!E1150,IF(AND($D$4='DATA ENTRY'!CK1150),'DATA ENTRY'!E1150,""))))</f>
        <v/>
      </c>
      <c r="N1151" s="3" t="str">
        <f>IF('DATA ENTRY'!CK1150="","",IF('DATA ENTRY'!W1150="","",IF($D$4="All Post",'DATA ENTRY'!W1150,IF(AND($D$4='DATA ENTRY'!CK1150),'DATA ENTRY'!W1150,""))))</f>
        <v/>
      </c>
      <c r="O1151" s="3" t="str">
        <f>IF('DATA ENTRY'!CK1150="","",IF('DATA ENTRY'!X1150="","",IF($D$4="All Post",'DATA ENTRY'!X1150,IF(AND($D$4='DATA ENTRY'!CK1150),'DATA ENTRY'!X1150,""))))</f>
        <v/>
      </c>
      <c r="P1151" s="3" t="str">
        <f>IF('DATA ENTRY'!CK1150="","",IF('DATA ENTRY'!G1150="","",IF($D$4="All Post",'DATA ENTRY'!G1150,IF(AND($D$4='DATA ENTRY'!CK1150),'DATA ENTRY'!G1150,""))))</f>
        <v/>
      </c>
      <c r="S1151">
        <f t="shared" si="275"/>
        <v>0</v>
      </c>
      <c r="T1151" t="str">
        <f t="shared" si="276"/>
        <v/>
      </c>
      <c r="BZ1151" t="str">
        <f t="shared" si="277"/>
        <v/>
      </c>
      <c r="CA1151" t="str">
        <f t="shared" si="278"/>
        <v/>
      </c>
      <c r="CB1151" s="224">
        <v>1145</v>
      </c>
      <c r="CC1151" s="3" t="str">
        <f>IF('DATA ENTRY'!CK1150="","",IF('DATA ENTRY'!B1150="","",IF(AND($CD$4='DATA ENTRY'!CK1150,$CG$4='DATA ENTRY'!D1150),'DATA ENTRY'!B1150,"")))</f>
        <v/>
      </c>
      <c r="CD1151" s="3" t="str">
        <f>IF('DATA ENTRY'!CK1150="","",IF('DATA ENTRY'!C1150="","",IF(AND($CD$4='DATA ENTRY'!CK1150,$CG$4='DATA ENTRY'!D1150),'DATA ENTRY'!C1150,"")))</f>
        <v/>
      </c>
      <c r="CE1151" s="4" t="str">
        <f>IF('DATA ENTRY'!CK1150="","",IF('DATA ENTRY'!I1150="","",IF(AND($CD$4='DATA ENTRY'!CK1150,$CG$4='DATA ENTRY'!D1150),'DATA ENTRY'!I1150,"")))</f>
        <v/>
      </c>
      <c r="CF1151" s="4" t="str">
        <f>IF('DATA ENTRY'!CK1150="","",IF('DATA ENTRY'!CK1150="","",IF(AND($CD$4='DATA ENTRY'!CK1150,$CG$4='DATA ENTRY'!D1150),'DATA ENTRY'!CK1150,"")))</f>
        <v/>
      </c>
      <c r="CG1151" s="3" t="str">
        <f>IF('DATA ENTRY'!CK1150="","",IF('DATA ENTRY'!N1150="","",IF(AND($CD$4='DATA ENTRY'!CK1150,$CG$4='DATA ENTRY'!D1150),'DATA ENTRY'!N1150,"")))</f>
        <v/>
      </c>
      <c r="CH1151" s="107" t="str">
        <f>IF('DATA ENTRY'!CK1150="","",IF('DATA ENTRY'!O1150="","",IF(AND($CD$4='DATA ENTRY'!CK1150,$CG$4='DATA ENTRY'!D1150),'DATA ENTRY'!O1150,"")))</f>
        <v/>
      </c>
      <c r="CI1151" s="3" t="str">
        <f>IF('DATA ENTRY'!CK1150="","",IF('DATA ENTRY'!P1150="","",IF(AND($CD$4='DATA ENTRY'!CK1150,$CG$4='DATA ENTRY'!D1150),'DATA ENTRY'!P1150,"")))</f>
        <v/>
      </c>
      <c r="CJ1151" s="107" t="str">
        <f>IF('DATA ENTRY'!CK1150="","",IF('DATA ENTRY'!Q1150="","",IF(AND($CD$4='DATA ENTRY'!CK1150,$CG$4='DATA ENTRY'!D1150),'DATA ENTRY'!Q1150,"")))</f>
        <v/>
      </c>
      <c r="CK1151" s="3" t="str">
        <f>IF('DATA ENTRY'!CK1150="","",IF('DATA ENTRY'!R1150="","",IF(AND($CD$4='DATA ENTRY'!CK1150,$CG$4='DATA ENTRY'!D1150),'DATA ENTRY'!R1150,"")))</f>
        <v/>
      </c>
      <c r="CL1151" s="3" t="str">
        <f>IF('DATA ENTRY'!CK1150="","",IF('DATA ENTRY'!S1150="","",IF(AND($CD$4='DATA ENTRY'!CK1150,$CG$4='DATA ENTRY'!D1150),'DATA ENTRY'!S1150,"")))</f>
        <v/>
      </c>
      <c r="CM1151" s="3" t="str">
        <f>IF('DATA ENTRY'!CK1150="","",IF('DATA ENTRY'!E1150="","",IF(AND($CD$4='DATA ENTRY'!CK1150,$CG$4='DATA ENTRY'!D1150),'DATA ENTRY'!E1150,"")))</f>
        <v/>
      </c>
      <c r="CN1151" s="3" t="str">
        <f>IF('DATA ENTRY'!CK1150="","",IF('DATA ENTRY'!W1150="","",IF(AND($CD$4='DATA ENTRY'!CK1150,$CG$4='DATA ENTRY'!D1150),'DATA ENTRY'!W1150,"")))</f>
        <v/>
      </c>
      <c r="CO1151" s="3" t="str">
        <f>IF('DATA ENTRY'!CK1150="","",IF('DATA ENTRY'!X1150="","",IF(AND($CD$4='DATA ENTRY'!CK1150,$CG$4='DATA ENTRY'!D1150),'DATA ENTRY'!X1150,"")))</f>
        <v/>
      </c>
      <c r="CP1151" s="108" t="str">
        <f t="shared" si="279"/>
        <v/>
      </c>
      <c r="CQ1151" s="108" t="str">
        <f>IF('DATA ENTRY'!CK1150="","",IF('DATA ENTRY'!G1150="","",IF(AND($CD$4='DATA ENTRY'!CK1150,$CG$4='DATA ENTRY'!D1150),'DATA ENTRY'!G1150,"")))</f>
        <v/>
      </c>
      <c r="CR1151" s="230" t="str">
        <f>IF('DATA ENTRY'!CK1150="","",IF('DATA ENTRY'!D1150="","",IF(AND($CD$4='DATA ENTRY'!CK1150,$CG$4='DATA ENTRY'!D1150),'DATA ENTRY'!D1150,"")))</f>
        <v/>
      </c>
      <c r="CS1151">
        <f t="shared" si="280"/>
        <v>0</v>
      </c>
      <c r="CT1151">
        <f t="shared" si="281"/>
        <v>0</v>
      </c>
      <c r="CV1151" s="139"/>
      <c r="CX1151">
        <f t="shared" si="282"/>
        <v>0</v>
      </c>
      <c r="DB1151" t="str">
        <f t="shared" si="289"/>
        <v/>
      </c>
      <c r="DC1151" t="str">
        <f t="shared" si="290"/>
        <v/>
      </c>
      <c r="DD1151" s="224">
        <v>1145</v>
      </c>
      <c r="DE1151" s="3" t="str">
        <f>IF('DATA ENTRY'!CK1150="","",IF('DATA ENTRY'!B1150="","",IF(AND($DF$4='DATA ENTRY'!D1150),'DATA ENTRY'!B1150,"")))</f>
        <v/>
      </c>
      <c r="DF1151" s="3" t="str">
        <f>IF('DATA ENTRY'!CK1150="","",IF('DATA ENTRY'!C1150="","",IF(AND($DF$4='DATA ENTRY'!D1150),'DATA ENTRY'!C1150,"")))</f>
        <v/>
      </c>
      <c r="DG1151" s="4" t="str">
        <f>IF('DATA ENTRY'!CK1150="","",IF('DATA ENTRY'!I1150="","",IF(AND($DF$4='DATA ENTRY'!D1150),'DATA ENTRY'!I1150,"")))</f>
        <v/>
      </c>
      <c r="DH1151" s="4" t="str">
        <f>IF('DATA ENTRY'!CK1150="","",IF('DATA ENTRY'!CK1150="","",IF(AND($DF$4='DATA ENTRY'!D1150),'DATA ENTRY'!CK1150,"")))</f>
        <v/>
      </c>
      <c r="DI1151" s="3" t="str">
        <f>IF('DATA ENTRY'!CK1150="","",IF('DATA ENTRY'!N1150="","",IF(AND($DF$4='DATA ENTRY'!D1150),'DATA ENTRY'!N1150,"")))</f>
        <v/>
      </c>
      <c r="DJ1151" s="107" t="str">
        <f>IF('DATA ENTRY'!CK1150="","",IF('DATA ENTRY'!O1150="","",IF(AND($DF$4='DATA ENTRY'!D1150),'DATA ENTRY'!O1150,"")))</f>
        <v/>
      </c>
      <c r="DK1151" s="3" t="str">
        <f>IF('DATA ENTRY'!CK1150="","",IF('DATA ENTRY'!P1150="","",IF(AND($DF$4='DATA ENTRY'!D1150),'DATA ENTRY'!P1150,"")))</f>
        <v/>
      </c>
      <c r="DL1151" s="107" t="str">
        <f>IF('DATA ENTRY'!CK1150="","",IF('DATA ENTRY'!Q1150="","",IF(AND($DF$4='DATA ENTRY'!D1150),'DATA ENTRY'!Q1150,"")))</f>
        <v/>
      </c>
      <c r="DM1151" s="3" t="str">
        <f>IF('DATA ENTRY'!CK1150="","",IF('DATA ENTRY'!R1150="","",IF(AND($DF$4='DATA ENTRY'!D1150),'DATA ENTRY'!R1150,"")))</f>
        <v/>
      </c>
      <c r="DN1151" s="107" t="str">
        <f>IF('DATA ENTRY'!CK1150="","",IF('DATA ENTRY'!S1150="","",IF(AND($DF$4='DATA ENTRY'!D1150),'DATA ENTRY'!S1150,"")))</f>
        <v/>
      </c>
      <c r="DO1151" s="3" t="str">
        <f>IF('DATA ENTRY'!CK1150="","",IF('DATA ENTRY'!E1150="","",IF(AND($DF$4='DATA ENTRY'!D1150),'DATA ENTRY'!E1150,"")))</f>
        <v/>
      </c>
      <c r="DP1151" s="3" t="str">
        <f>IF('DATA ENTRY'!CK1150="","",IF('DATA ENTRY'!D1150="","",IF(AND($DF$4='DATA ENTRY'!D1150),'DATA ENTRY'!D1150,"")))</f>
        <v/>
      </c>
      <c r="DQ1151" s="3" t="str">
        <f>IF('DATA ENTRY'!CK1150="","",IF('DATA ENTRY'!W1150="","",IF(AND($DF$4='DATA ENTRY'!D1150),'DATA ENTRY'!W1150,"")))</f>
        <v/>
      </c>
      <c r="DR1151" s="3" t="str">
        <f>IF('DATA ENTRY'!CK1150="","",IF('DATA ENTRY'!X1150="","",IF(AND($DF$4='DATA ENTRY'!D1150),'DATA ENTRY'!X1150,"")))</f>
        <v/>
      </c>
      <c r="DS1151" s="108" t="str">
        <f t="shared" si="283"/>
        <v/>
      </c>
      <c r="DT1151" s="108" t="str">
        <f>IF('DATA ENTRY'!CK1150="","",IF('DATA ENTRY'!D1150="","",IF(AND($DF$4='DATA ENTRY'!D1150),'DATA ENTRY'!G1150,"")))</f>
        <v/>
      </c>
      <c r="DY1151">
        <f t="shared" si="284"/>
        <v>0</v>
      </c>
      <c r="EB1151" t="str">
        <f t="shared" si="285"/>
        <v/>
      </c>
      <c r="EC1151" t="str">
        <f t="shared" si="286"/>
        <v/>
      </c>
      <c r="ED1151" s="224">
        <v>1145</v>
      </c>
      <c r="EE1151" s="3" t="str">
        <f>IF('DATA ENTRY'!CK1150="","",IF('DATA ENTRY'!B1150="","",IF(AND($EF$4='DATA ENTRY'!G1150,$EH$4='DATA ENTRY'!F1150),'DATA ENTRY'!B1150,"")))</f>
        <v/>
      </c>
      <c r="EF1151" s="3" t="str">
        <f>IF('DATA ENTRY'!CK1150="","",IF('DATA ENTRY'!C1150="","",IF(AND($EF$4='DATA ENTRY'!G1150,$EH$4='DATA ENTRY'!F1150),'DATA ENTRY'!C1150,"")))</f>
        <v/>
      </c>
      <c r="EG1151" s="4" t="str">
        <f>IF('DATA ENTRY'!CK1150="","",IF('DATA ENTRY'!I1150="","",IF(AND($EF$4='DATA ENTRY'!G1150,$EH$4='DATA ENTRY'!F1150),'DATA ENTRY'!I1150,"")))</f>
        <v/>
      </c>
      <c r="EH1151" s="4" t="str">
        <f>IF('DATA ENTRY'!CK1150="","",IF('DATA ENTRY'!CK1150="","",IF(AND($EF$4='DATA ENTRY'!G1150,$EH$4='DATA ENTRY'!F1150),'DATA ENTRY'!CK1150,"")))</f>
        <v/>
      </c>
      <c r="EI1151" s="3" t="str">
        <f>IF('DATA ENTRY'!CK1150="","",IF('DATA ENTRY'!N1150="","",IF(AND($EF$4='DATA ENTRY'!G1150,$EH$4='DATA ENTRY'!F1150),'DATA ENTRY'!N1150,"")))</f>
        <v/>
      </c>
      <c r="EJ1151" s="107" t="str">
        <f>IF('DATA ENTRY'!CK1150="","",IF('DATA ENTRY'!O1150="","",IF(AND($EF$4='DATA ENTRY'!G1150,$EH$4='DATA ENTRY'!F1150),'DATA ENTRY'!O1150,"")))</f>
        <v/>
      </c>
      <c r="EK1151" s="3" t="str">
        <f>IF('DATA ENTRY'!CK1150="","",IF('DATA ENTRY'!P1150="","",IF(AND($EF$4='DATA ENTRY'!G1150,$EH$4='DATA ENTRY'!F1150),'DATA ENTRY'!P1150,"")))</f>
        <v/>
      </c>
      <c r="EL1151" s="107" t="str">
        <f>IF('DATA ENTRY'!CK1150="","",IF('DATA ENTRY'!Q1150="","",IF(AND($EF$4='DATA ENTRY'!G1150,$EH$4='DATA ENTRY'!F1150),'DATA ENTRY'!Q1150,"")))</f>
        <v/>
      </c>
      <c r="EM1151" s="3" t="str">
        <f>IF('DATA ENTRY'!CK1150="","",IF('DATA ENTRY'!R1150="","",IF(AND($EF$4='DATA ENTRY'!G1150,$EH$4='DATA ENTRY'!F1150),'DATA ENTRY'!R1150,"")))</f>
        <v/>
      </c>
      <c r="EN1151" s="107" t="str">
        <f>IF('DATA ENTRY'!CK1150="","",IF('DATA ENTRY'!S1150="","",IF(AND($EF$4='DATA ENTRY'!G1150,$EH$4='DATA ENTRY'!F1150),'DATA ENTRY'!S1150,"")))</f>
        <v/>
      </c>
      <c r="EO1151" s="3" t="str">
        <f>IF('DATA ENTRY'!CK1150="","",IF('DATA ENTRY'!E1150="","",IF(AND($EF$4='DATA ENTRY'!G1150,$EH$4='DATA ENTRY'!F1150),'DATA ENTRY'!E1150,"")))</f>
        <v/>
      </c>
      <c r="EP1151" s="3" t="str">
        <f>IF('DATA ENTRY'!CK1150="","",IF('DATA ENTRY'!D1150="","",IF(AND($EF$4='DATA ENTRY'!G1150,$EH$4='DATA ENTRY'!F1150),'DATA ENTRY'!D1150,"")))</f>
        <v/>
      </c>
      <c r="EQ1151" s="3" t="str">
        <f>IF('DATA ENTRY'!CK1150="","",IF('DATA ENTRY'!W1150="","",IF(AND($EF$4='DATA ENTRY'!G1150,$EH$4='DATA ENTRY'!F1150),'DATA ENTRY'!W1150,"")))</f>
        <v/>
      </c>
      <c r="ER1151" s="3" t="str">
        <f>IF('DATA ENTRY'!CK1150="","",IF('DATA ENTRY'!X1150="","",IF(AND($EF$4='DATA ENTRY'!G1150,$EH$4='DATA ENTRY'!F1150),'DATA ENTRY'!X1150,"")))</f>
        <v/>
      </c>
      <c r="ES1151" s="108" t="str">
        <f t="shared" si="287"/>
        <v/>
      </c>
      <c r="ET1151" s="108" t="str">
        <f>IF('DATA ENTRY'!CK1150="","",IF('DATA ENTRY'!D1150="","",IF(AND($EF$4='DATA ENTRY'!G1150,$EH$4='DATA ENTRY'!F1150),'DATA ENTRY'!G1150,"")))</f>
        <v/>
      </c>
      <c r="EY1151">
        <f t="shared" si="288"/>
        <v>0</v>
      </c>
    </row>
    <row r="1152" spans="1:155">
      <c r="A1152" t="str">
        <f>IF(S1152=0,"",1+(MAX($A$7:A1151)))</f>
        <v/>
      </c>
      <c r="B1152" s="224">
        <v>1146</v>
      </c>
      <c r="C1152" s="3" t="str">
        <f>IF('DATA ENTRY'!CK1151="","",IF('DATA ENTRY'!B1151="","",IF($D$4="All Post",'DATA ENTRY'!B1151,IF(AND($D$4='DATA ENTRY'!CK1151),'DATA ENTRY'!B1151,""))))</f>
        <v/>
      </c>
      <c r="D1152" s="3" t="str">
        <f>IF('DATA ENTRY'!CK1151="","",IF('DATA ENTRY'!C1151="","",IF($D$4="All Post",'DATA ENTRY'!C1151,IF(AND($D$4='DATA ENTRY'!CK1151),'DATA ENTRY'!C1151,""))))</f>
        <v/>
      </c>
      <c r="E1152" s="4" t="str">
        <f>IF('DATA ENTRY'!CK1151="","",IF('DATA ENTRY'!I1151="","",IF($D$4="All Post",'DATA ENTRY'!I1151,IF(AND($D$4='DATA ENTRY'!CK1151),'DATA ENTRY'!I1151,""))))</f>
        <v/>
      </c>
      <c r="F1152" s="4" t="str">
        <f>IF('DATA ENTRY'!CK1151="","",IF('DATA ENTRY'!CK1151="","",IF($D$4="All Post",'DATA ENTRY'!CK1151,IF(AND($D$4='DATA ENTRY'!CK1151),'DATA ENTRY'!CK1151,""))))</f>
        <v/>
      </c>
      <c r="G1152" s="3" t="str">
        <f>IF('DATA ENTRY'!CK1151="","",IF('DATA ENTRY'!N1151="","",IF($D$4="All Post",'DATA ENTRY'!N1151,IF(AND($D$4='DATA ENTRY'!CK1151),'DATA ENTRY'!N1151,""))))</f>
        <v/>
      </c>
      <c r="H1152" s="107" t="str">
        <f>IF('DATA ENTRY'!CK1151="","",IF('DATA ENTRY'!O1151="","",IF($D$4="All Post",'DATA ENTRY'!O1151,IF(AND($D$4='DATA ENTRY'!CK1151),'DATA ENTRY'!O1151,""))))</f>
        <v/>
      </c>
      <c r="I1152" s="3" t="str">
        <f>IF('DATA ENTRY'!CK1151="","",IF('DATA ENTRY'!P1151="","",IF($D$4="All Post",'DATA ENTRY'!P1151,IF(AND($D$4='DATA ENTRY'!CK1151),'DATA ENTRY'!P1151,""))))</f>
        <v/>
      </c>
      <c r="J1152" s="107" t="str">
        <f>IF('DATA ENTRY'!CK1151="","",IF('DATA ENTRY'!Q1151="","",IF($D$4="All Post",'DATA ENTRY'!Q1151,IF(AND($D$4='DATA ENTRY'!CK1151),'DATA ENTRY'!Q1151,""))))</f>
        <v/>
      </c>
      <c r="K1152" s="3" t="str">
        <f>IF('DATA ENTRY'!CK1151="","",IF('DATA ENTRY'!R1151="","",IF($D$4="All Post",'DATA ENTRY'!R1151,IF(AND($D$4='DATA ENTRY'!CK1151),'DATA ENTRY'!R1151,""))))</f>
        <v/>
      </c>
      <c r="L1152" s="3" t="str">
        <f>IF('DATA ENTRY'!CK1151="","",IF('DATA ENTRY'!S1151="","",IF($D$4="All Post",'DATA ENTRY'!S1151,IF(AND($D$4='DATA ENTRY'!CK1151),'DATA ENTRY'!S1151,""))))</f>
        <v/>
      </c>
      <c r="M1152" s="3" t="str">
        <f>IF('DATA ENTRY'!CK1151="","",IF('DATA ENTRY'!E1151="","",IF($D$4="All Post",'DATA ENTRY'!E1151,IF(AND($D$4='DATA ENTRY'!CK1151),'DATA ENTRY'!E1151,""))))</f>
        <v/>
      </c>
      <c r="N1152" s="3" t="str">
        <f>IF('DATA ENTRY'!CK1151="","",IF('DATA ENTRY'!W1151="","",IF($D$4="All Post",'DATA ENTRY'!W1151,IF(AND($D$4='DATA ENTRY'!CK1151),'DATA ENTRY'!W1151,""))))</f>
        <v/>
      </c>
      <c r="O1152" s="3" t="str">
        <f>IF('DATA ENTRY'!CK1151="","",IF('DATA ENTRY'!X1151="","",IF($D$4="All Post",'DATA ENTRY'!X1151,IF(AND($D$4='DATA ENTRY'!CK1151),'DATA ENTRY'!X1151,""))))</f>
        <v/>
      </c>
      <c r="P1152" s="3" t="str">
        <f>IF('DATA ENTRY'!CK1151="","",IF('DATA ENTRY'!G1151="","",IF($D$4="All Post",'DATA ENTRY'!G1151,IF(AND($D$4='DATA ENTRY'!CK1151),'DATA ENTRY'!G1151,""))))</f>
        <v/>
      </c>
      <c r="S1152">
        <f t="shared" si="275"/>
        <v>0</v>
      </c>
      <c r="T1152" t="str">
        <f t="shared" si="276"/>
        <v/>
      </c>
      <c r="BZ1152" t="str">
        <f t="shared" si="277"/>
        <v/>
      </c>
      <c r="CA1152" t="str">
        <f t="shared" si="278"/>
        <v/>
      </c>
      <c r="CB1152" s="224">
        <v>1146</v>
      </c>
      <c r="CC1152" s="3" t="str">
        <f>IF('DATA ENTRY'!CK1151="","",IF('DATA ENTRY'!B1151="","",IF(AND($CD$4='DATA ENTRY'!CK1151,$CG$4='DATA ENTRY'!D1151),'DATA ENTRY'!B1151,"")))</f>
        <v/>
      </c>
      <c r="CD1152" s="3" t="str">
        <f>IF('DATA ENTRY'!CK1151="","",IF('DATA ENTRY'!C1151="","",IF(AND($CD$4='DATA ENTRY'!CK1151,$CG$4='DATA ENTRY'!D1151),'DATA ENTRY'!C1151,"")))</f>
        <v/>
      </c>
      <c r="CE1152" s="4" t="str">
        <f>IF('DATA ENTRY'!CK1151="","",IF('DATA ENTRY'!I1151="","",IF(AND($CD$4='DATA ENTRY'!CK1151,$CG$4='DATA ENTRY'!D1151),'DATA ENTRY'!I1151,"")))</f>
        <v/>
      </c>
      <c r="CF1152" s="4" t="str">
        <f>IF('DATA ENTRY'!CK1151="","",IF('DATA ENTRY'!CK1151="","",IF(AND($CD$4='DATA ENTRY'!CK1151,$CG$4='DATA ENTRY'!D1151),'DATA ENTRY'!CK1151,"")))</f>
        <v/>
      </c>
      <c r="CG1152" s="3" t="str">
        <f>IF('DATA ENTRY'!CK1151="","",IF('DATA ENTRY'!N1151="","",IF(AND($CD$4='DATA ENTRY'!CK1151,$CG$4='DATA ENTRY'!D1151),'DATA ENTRY'!N1151,"")))</f>
        <v/>
      </c>
      <c r="CH1152" s="107" t="str">
        <f>IF('DATA ENTRY'!CK1151="","",IF('DATA ENTRY'!O1151="","",IF(AND($CD$4='DATA ENTRY'!CK1151,$CG$4='DATA ENTRY'!D1151),'DATA ENTRY'!O1151,"")))</f>
        <v/>
      </c>
      <c r="CI1152" s="3" t="str">
        <f>IF('DATA ENTRY'!CK1151="","",IF('DATA ENTRY'!P1151="","",IF(AND($CD$4='DATA ENTRY'!CK1151,$CG$4='DATA ENTRY'!D1151),'DATA ENTRY'!P1151,"")))</f>
        <v/>
      </c>
      <c r="CJ1152" s="107" t="str">
        <f>IF('DATA ENTRY'!CK1151="","",IF('DATA ENTRY'!Q1151="","",IF(AND($CD$4='DATA ENTRY'!CK1151,$CG$4='DATA ENTRY'!D1151),'DATA ENTRY'!Q1151,"")))</f>
        <v/>
      </c>
      <c r="CK1152" s="3" t="str">
        <f>IF('DATA ENTRY'!CK1151="","",IF('DATA ENTRY'!R1151="","",IF(AND($CD$4='DATA ENTRY'!CK1151,$CG$4='DATA ENTRY'!D1151),'DATA ENTRY'!R1151,"")))</f>
        <v/>
      </c>
      <c r="CL1152" s="3" t="str">
        <f>IF('DATA ENTRY'!CK1151="","",IF('DATA ENTRY'!S1151="","",IF(AND($CD$4='DATA ENTRY'!CK1151,$CG$4='DATA ENTRY'!D1151),'DATA ENTRY'!S1151,"")))</f>
        <v/>
      </c>
      <c r="CM1152" s="3" t="str">
        <f>IF('DATA ENTRY'!CK1151="","",IF('DATA ENTRY'!E1151="","",IF(AND($CD$4='DATA ENTRY'!CK1151,$CG$4='DATA ENTRY'!D1151),'DATA ENTRY'!E1151,"")))</f>
        <v/>
      </c>
      <c r="CN1152" s="3" t="str">
        <f>IF('DATA ENTRY'!CK1151="","",IF('DATA ENTRY'!W1151="","",IF(AND($CD$4='DATA ENTRY'!CK1151,$CG$4='DATA ENTRY'!D1151),'DATA ENTRY'!W1151,"")))</f>
        <v/>
      </c>
      <c r="CO1152" s="3" t="str">
        <f>IF('DATA ENTRY'!CK1151="","",IF('DATA ENTRY'!X1151="","",IF(AND($CD$4='DATA ENTRY'!CK1151,$CG$4='DATA ENTRY'!D1151),'DATA ENTRY'!X1151,"")))</f>
        <v/>
      </c>
      <c r="CP1152" s="108" t="str">
        <f t="shared" si="279"/>
        <v/>
      </c>
      <c r="CQ1152" s="108" t="str">
        <f>IF('DATA ENTRY'!CK1151="","",IF('DATA ENTRY'!G1151="","",IF(AND($CD$4='DATA ENTRY'!CK1151,$CG$4='DATA ENTRY'!D1151),'DATA ENTRY'!G1151,"")))</f>
        <v/>
      </c>
      <c r="CR1152" s="230" t="str">
        <f>IF('DATA ENTRY'!CK1151="","",IF('DATA ENTRY'!D1151="","",IF(AND($CD$4='DATA ENTRY'!CK1151,$CG$4='DATA ENTRY'!D1151),'DATA ENTRY'!D1151,"")))</f>
        <v/>
      </c>
      <c r="CS1152">
        <f t="shared" si="280"/>
        <v>0</v>
      </c>
      <c r="CT1152">
        <f t="shared" si="281"/>
        <v>0</v>
      </c>
      <c r="CV1152" s="139"/>
      <c r="CX1152">
        <f t="shared" si="282"/>
        <v>0</v>
      </c>
      <c r="DB1152" t="str">
        <f t="shared" si="289"/>
        <v/>
      </c>
      <c r="DC1152" t="str">
        <f t="shared" si="290"/>
        <v/>
      </c>
      <c r="DD1152" s="224">
        <v>1146</v>
      </c>
      <c r="DE1152" s="3" t="str">
        <f>IF('DATA ENTRY'!CK1151="","",IF('DATA ENTRY'!B1151="","",IF(AND($DF$4='DATA ENTRY'!D1151),'DATA ENTRY'!B1151,"")))</f>
        <v/>
      </c>
      <c r="DF1152" s="3" t="str">
        <f>IF('DATA ENTRY'!CK1151="","",IF('DATA ENTRY'!C1151="","",IF(AND($DF$4='DATA ENTRY'!D1151),'DATA ENTRY'!C1151,"")))</f>
        <v/>
      </c>
      <c r="DG1152" s="4" t="str">
        <f>IF('DATA ENTRY'!CK1151="","",IF('DATA ENTRY'!I1151="","",IF(AND($DF$4='DATA ENTRY'!D1151),'DATA ENTRY'!I1151,"")))</f>
        <v/>
      </c>
      <c r="DH1152" s="4" t="str">
        <f>IF('DATA ENTRY'!CK1151="","",IF('DATA ENTRY'!CK1151="","",IF(AND($DF$4='DATA ENTRY'!D1151),'DATA ENTRY'!CK1151,"")))</f>
        <v/>
      </c>
      <c r="DI1152" s="3" t="str">
        <f>IF('DATA ENTRY'!CK1151="","",IF('DATA ENTRY'!N1151="","",IF(AND($DF$4='DATA ENTRY'!D1151),'DATA ENTRY'!N1151,"")))</f>
        <v/>
      </c>
      <c r="DJ1152" s="107" t="str">
        <f>IF('DATA ENTRY'!CK1151="","",IF('DATA ENTRY'!O1151="","",IF(AND($DF$4='DATA ENTRY'!D1151),'DATA ENTRY'!O1151,"")))</f>
        <v/>
      </c>
      <c r="DK1152" s="3" t="str">
        <f>IF('DATA ENTRY'!CK1151="","",IF('DATA ENTRY'!P1151="","",IF(AND($DF$4='DATA ENTRY'!D1151),'DATA ENTRY'!P1151,"")))</f>
        <v/>
      </c>
      <c r="DL1152" s="107" t="str">
        <f>IF('DATA ENTRY'!CK1151="","",IF('DATA ENTRY'!Q1151="","",IF(AND($DF$4='DATA ENTRY'!D1151),'DATA ENTRY'!Q1151,"")))</f>
        <v/>
      </c>
      <c r="DM1152" s="3" t="str">
        <f>IF('DATA ENTRY'!CK1151="","",IF('DATA ENTRY'!R1151="","",IF(AND($DF$4='DATA ENTRY'!D1151),'DATA ENTRY'!R1151,"")))</f>
        <v/>
      </c>
      <c r="DN1152" s="107" t="str">
        <f>IF('DATA ENTRY'!CK1151="","",IF('DATA ENTRY'!S1151="","",IF(AND($DF$4='DATA ENTRY'!D1151),'DATA ENTRY'!S1151,"")))</f>
        <v/>
      </c>
      <c r="DO1152" s="3" t="str">
        <f>IF('DATA ENTRY'!CK1151="","",IF('DATA ENTRY'!E1151="","",IF(AND($DF$4='DATA ENTRY'!D1151),'DATA ENTRY'!E1151,"")))</f>
        <v/>
      </c>
      <c r="DP1152" s="3" t="str">
        <f>IF('DATA ENTRY'!CK1151="","",IF('DATA ENTRY'!D1151="","",IF(AND($DF$4='DATA ENTRY'!D1151),'DATA ENTRY'!D1151,"")))</f>
        <v/>
      </c>
      <c r="DQ1152" s="3" t="str">
        <f>IF('DATA ENTRY'!CK1151="","",IF('DATA ENTRY'!W1151="","",IF(AND($DF$4='DATA ENTRY'!D1151),'DATA ENTRY'!W1151,"")))</f>
        <v/>
      </c>
      <c r="DR1152" s="3" t="str">
        <f>IF('DATA ENTRY'!CK1151="","",IF('DATA ENTRY'!X1151="","",IF(AND($DF$4='DATA ENTRY'!D1151),'DATA ENTRY'!X1151,"")))</f>
        <v/>
      </c>
      <c r="DS1152" s="108" t="str">
        <f t="shared" si="283"/>
        <v/>
      </c>
      <c r="DT1152" s="108" t="str">
        <f>IF('DATA ENTRY'!CK1151="","",IF('DATA ENTRY'!D1151="","",IF(AND($DF$4='DATA ENTRY'!D1151),'DATA ENTRY'!G1151,"")))</f>
        <v/>
      </c>
      <c r="DY1152">
        <f t="shared" si="284"/>
        <v>0</v>
      </c>
      <c r="EB1152" t="str">
        <f t="shared" si="285"/>
        <v/>
      </c>
      <c r="EC1152" t="str">
        <f t="shared" si="286"/>
        <v/>
      </c>
      <c r="ED1152" s="224">
        <v>1146</v>
      </c>
      <c r="EE1152" s="3" t="str">
        <f>IF('DATA ENTRY'!CK1151="","",IF('DATA ENTRY'!B1151="","",IF(AND($EF$4='DATA ENTRY'!G1151,$EH$4='DATA ENTRY'!F1151),'DATA ENTRY'!B1151,"")))</f>
        <v/>
      </c>
      <c r="EF1152" s="3" t="str">
        <f>IF('DATA ENTRY'!CK1151="","",IF('DATA ENTRY'!C1151="","",IF(AND($EF$4='DATA ENTRY'!G1151,$EH$4='DATA ENTRY'!F1151),'DATA ENTRY'!C1151,"")))</f>
        <v/>
      </c>
      <c r="EG1152" s="4" t="str">
        <f>IF('DATA ENTRY'!CK1151="","",IF('DATA ENTRY'!I1151="","",IF(AND($EF$4='DATA ENTRY'!G1151,$EH$4='DATA ENTRY'!F1151),'DATA ENTRY'!I1151,"")))</f>
        <v/>
      </c>
      <c r="EH1152" s="4" t="str">
        <f>IF('DATA ENTRY'!CK1151="","",IF('DATA ENTRY'!CK1151="","",IF(AND($EF$4='DATA ENTRY'!G1151,$EH$4='DATA ENTRY'!F1151),'DATA ENTRY'!CK1151,"")))</f>
        <v/>
      </c>
      <c r="EI1152" s="3" t="str">
        <f>IF('DATA ENTRY'!CK1151="","",IF('DATA ENTRY'!N1151="","",IF(AND($EF$4='DATA ENTRY'!G1151,$EH$4='DATA ENTRY'!F1151),'DATA ENTRY'!N1151,"")))</f>
        <v/>
      </c>
      <c r="EJ1152" s="107" t="str">
        <f>IF('DATA ENTRY'!CK1151="","",IF('DATA ENTRY'!O1151="","",IF(AND($EF$4='DATA ENTRY'!G1151,$EH$4='DATA ENTRY'!F1151),'DATA ENTRY'!O1151,"")))</f>
        <v/>
      </c>
      <c r="EK1152" s="3" t="str">
        <f>IF('DATA ENTRY'!CK1151="","",IF('DATA ENTRY'!P1151="","",IF(AND($EF$4='DATA ENTRY'!G1151,$EH$4='DATA ENTRY'!F1151),'DATA ENTRY'!P1151,"")))</f>
        <v/>
      </c>
      <c r="EL1152" s="107" t="str">
        <f>IF('DATA ENTRY'!CK1151="","",IF('DATA ENTRY'!Q1151="","",IF(AND($EF$4='DATA ENTRY'!G1151,$EH$4='DATA ENTRY'!F1151),'DATA ENTRY'!Q1151,"")))</f>
        <v/>
      </c>
      <c r="EM1152" s="3" t="str">
        <f>IF('DATA ENTRY'!CK1151="","",IF('DATA ENTRY'!R1151="","",IF(AND($EF$4='DATA ENTRY'!G1151,$EH$4='DATA ENTRY'!F1151),'DATA ENTRY'!R1151,"")))</f>
        <v/>
      </c>
      <c r="EN1152" s="107" t="str">
        <f>IF('DATA ENTRY'!CK1151="","",IF('DATA ENTRY'!S1151="","",IF(AND($EF$4='DATA ENTRY'!G1151,$EH$4='DATA ENTRY'!F1151),'DATA ENTRY'!S1151,"")))</f>
        <v/>
      </c>
      <c r="EO1152" s="3" t="str">
        <f>IF('DATA ENTRY'!CK1151="","",IF('DATA ENTRY'!E1151="","",IF(AND($EF$4='DATA ENTRY'!G1151,$EH$4='DATA ENTRY'!F1151),'DATA ENTRY'!E1151,"")))</f>
        <v/>
      </c>
      <c r="EP1152" s="3" t="str">
        <f>IF('DATA ENTRY'!CK1151="","",IF('DATA ENTRY'!D1151="","",IF(AND($EF$4='DATA ENTRY'!G1151,$EH$4='DATA ENTRY'!F1151),'DATA ENTRY'!D1151,"")))</f>
        <v/>
      </c>
      <c r="EQ1152" s="3" t="str">
        <f>IF('DATA ENTRY'!CK1151="","",IF('DATA ENTRY'!W1151="","",IF(AND($EF$4='DATA ENTRY'!G1151,$EH$4='DATA ENTRY'!F1151),'DATA ENTRY'!W1151,"")))</f>
        <v/>
      </c>
      <c r="ER1152" s="3" t="str">
        <f>IF('DATA ENTRY'!CK1151="","",IF('DATA ENTRY'!X1151="","",IF(AND($EF$4='DATA ENTRY'!G1151,$EH$4='DATA ENTRY'!F1151),'DATA ENTRY'!X1151,"")))</f>
        <v/>
      </c>
      <c r="ES1152" s="108" t="str">
        <f t="shared" si="287"/>
        <v/>
      </c>
      <c r="ET1152" s="108" t="str">
        <f>IF('DATA ENTRY'!CK1151="","",IF('DATA ENTRY'!D1151="","",IF(AND($EF$4='DATA ENTRY'!G1151,$EH$4='DATA ENTRY'!F1151),'DATA ENTRY'!G1151,"")))</f>
        <v/>
      </c>
      <c r="EY1152">
        <f t="shared" si="288"/>
        <v>0</v>
      </c>
    </row>
    <row r="1153" spans="1:155">
      <c r="A1153" t="str">
        <f>IF(S1153=0,"",1+(MAX($A$7:A1152)))</f>
        <v/>
      </c>
      <c r="B1153" s="224">
        <v>1147</v>
      </c>
      <c r="C1153" s="3" t="str">
        <f>IF('DATA ENTRY'!CK1152="","",IF('DATA ENTRY'!B1152="","",IF($D$4="All Post",'DATA ENTRY'!B1152,IF(AND($D$4='DATA ENTRY'!CK1152),'DATA ENTRY'!B1152,""))))</f>
        <v/>
      </c>
      <c r="D1153" s="3" t="str">
        <f>IF('DATA ENTRY'!CK1152="","",IF('DATA ENTRY'!C1152="","",IF($D$4="All Post",'DATA ENTRY'!C1152,IF(AND($D$4='DATA ENTRY'!CK1152),'DATA ENTRY'!C1152,""))))</f>
        <v/>
      </c>
      <c r="E1153" s="4" t="str">
        <f>IF('DATA ENTRY'!CK1152="","",IF('DATA ENTRY'!I1152="","",IF($D$4="All Post",'DATA ENTRY'!I1152,IF(AND($D$4='DATA ENTRY'!CK1152),'DATA ENTRY'!I1152,""))))</f>
        <v/>
      </c>
      <c r="F1153" s="4" t="str">
        <f>IF('DATA ENTRY'!CK1152="","",IF('DATA ENTRY'!CK1152="","",IF($D$4="All Post",'DATA ENTRY'!CK1152,IF(AND($D$4='DATA ENTRY'!CK1152),'DATA ENTRY'!CK1152,""))))</f>
        <v/>
      </c>
      <c r="G1153" s="3" t="str">
        <f>IF('DATA ENTRY'!CK1152="","",IF('DATA ENTRY'!N1152="","",IF($D$4="All Post",'DATA ENTRY'!N1152,IF(AND($D$4='DATA ENTRY'!CK1152),'DATA ENTRY'!N1152,""))))</f>
        <v/>
      </c>
      <c r="H1153" s="107" t="str">
        <f>IF('DATA ENTRY'!CK1152="","",IF('DATA ENTRY'!O1152="","",IF($D$4="All Post",'DATA ENTRY'!O1152,IF(AND($D$4='DATA ENTRY'!CK1152),'DATA ENTRY'!O1152,""))))</f>
        <v/>
      </c>
      <c r="I1153" s="3" t="str">
        <f>IF('DATA ENTRY'!CK1152="","",IF('DATA ENTRY'!P1152="","",IF($D$4="All Post",'DATA ENTRY'!P1152,IF(AND($D$4='DATA ENTRY'!CK1152),'DATA ENTRY'!P1152,""))))</f>
        <v/>
      </c>
      <c r="J1153" s="107" t="str">
        <f>IF('DATA ENTRY'!CK1152="","",IF('DATA ENTRY'!Q1152="","",IF($D$4="All Post",'DATA ENTRY'!Q1152,IF(AND($D$4='DATA ENTRY'!CK1152),'DATA ENTRY'!Q1152,""))))</f>
        <v/>
      </c>
      <c r="K1153" s="3" t="str">
        <f>IF('DATA ENTRY'!CK1152="","",IF('DATA ENTRY'!R1152="","",IF($D$4="All Post",'DATA ENTRY'!R1152,IF(AND($D$4='DATA ENTRY'!CK1152),'DATA ENTRY'!R1152,""))))</f>
        <v/>
      </c>
      <c r="L1153" s="3" t="str">
        <f>IF('DATA ENTRY'!CK1152="","",IF('DATA ENTRY'!S1152="","",IF($D$4="All Post",'DATA ENTRY'!S1152,IF(AND($D$4='DATA ENTRY'!CK1152),'DATA ENTRY'!S1152,""))))</f>
        <v/>
      </c>
      <c r="M1153" s="3" t="str">
        <f>IF('DATA ENTRY'!CK1152="","",IF('DATA ENTRY'!E1152="","",IF($D$4="All Post",'DATA ENTRY'!E1152,IF(AND($D$4='DATA ENTRY'!CK1152),'DATA ENTRY'!E1152,""))))</f>
        <v/>
      </c>
      <c r="N1153" s="3" t="str">
        <f>IF('DATA ENTRY'!CK1152="","",IF('DATA ENTRY'!W1152="","",IF($D$4="All Post",'DATA ENTRY'!W1152,IF(AND($D$4='DATA ENTRY'!CK1152),'DATA ENTRY'!W1152,""))))</f>
        <v/>
      </c>
      <c r="O1153" s="3" t="str">
        <f>IF('DATA ENTRY'!CK1152="","",IF('DATA ENTRY'!X1152="","",IF($D$4="All Post",'DATA ENTRY'!X1152,IF(AND($D$4='DATA ENTRY'!CK1152),'DATA ENTRY'!X1152,""))))</f>
        <v/>
      </c>
      <c r="P1153" s="3" t="str">
        <f>IF('DATA ENTRY'!CK1152="","",IF('DATA ENTRY'!G1152="","",IF($D$4="All Post",'DATA ENTRY'!G1152,IF(AND($D$4='DATA ENTRY'!CK1152),'DATA ENTRY'!G1152,""))))</f>
        <v/>
      </c>
      <c r="S1153">
        <f t="shared" si="275"/>
        <v>0</v>
      </c>
      <c r="T1153" t="str">
        <f t="shared" si="276"/>
        <v/>
      </c>
      <c r="BZ1153" t="str">
        <f t="shared" si="277"/>
        <v/>
      </c>
      <c r="CA1153" t="str">
        <f t="shared" si="278"/>
        <v/>
      </c>
      <c r="CB1153" s="224">
        <v>1147</v>
      </c>
      <c r="CC1153" s="3" t="str">
        <f>IF('DATA ENTRY'!CK1152="","",IF('DATA ENTRY'!B1152="","",IF(AND($CD$4='DATA ENTRY'!CK1152,$CG$4='DATA ENTRY'!D1152),'DATA ENTRY'!B1152,"")))</f>
        <v/>
      </c>
      <c r="CD1153" s="3" t="str">
        <f>IF('DATA ENTRY'!CK1152="","",IF('DATA ENTRY'!C1152="","",IF(AND($CD$4='DATA ENTRY'!CK1152,$CG$4='DATA ENTRY'!D1152),'DATA ENTRY'!C1152,"")))</f>
        <v/>
      </c>
      <c r="CE1153" s="4" t="str">
        <f>IF('DATA ENTRY'!CK1152="","",IF('DATA ENTRY'!I1152="","",IF(AND($CD$4='DATA ENTRY'!CK1152,$CG$4='DATA ENTRY'!D1152),'DATA ENTRY'!I1152,"")))</f>
        <v/>
      </c>
      <c r="CF1153" s="4" t="str">
        <f>IF('DATA ENTRY'!CK1152="","",IF('DATA ENTRY'!CK1152="","",IF(AND($CD$4='DATA ENTRY'!CK1152,$CG$4='DATA ENTRY'!D1152),'DATA ENTRY'!CK1152,"")))</f>
        <v/>
      </c>
      <c r="CG1153" s="3" t="str">
        <f>IF('DATA ENTRY'!CK1152="","",IF('DATA ENTRY'!N1152="","",IF(AND($CD$4='DATA ENTRY'!CK1152,$CG$4='DATA ENTRY'!D1152),'DATA ENTRY'!N1152,"")))</f>
        <v/>
      </c>
      <c r="CH1153" s="107" t="str">
        <f>IF('DATA ENTRY'!CK1152="","",IF('DATA ENTRY'!O1152="","",IF(AND($CD$4='DATA ENTRY'!CK1152,$CG$4='DATA ENTRY'!D1152),'DATA ENTRY'!O1152,"")))</f>
        <v/>
      </c>
      <c r="CI1153" s="3" t="str">
        <f>IF('DATA ENTRY'!CK1152="","",IF('DATA ENTRY'!P1152="","",IF(AND($CD$4='DATA ENTRY'!CK1152,$CG$4='DATA ENTRY'!D1152),'DATA ENTRY'!P1152,"")))</f>
        <v/>
      </c>
      <c r="CJ1153" s="107" t="str">
        <f>IF('DATA ENTRY'!CK1152="","",IF('DATA ENTRY'!Q1152="","",IF(AND($CD$4='DATA ENTRY'!CK1152,$CG$4='DATA ENTRY'!D1152),'DATA ENTRY'!Q1152,"")))</f>
        <v/>
      </c>
      <c r="CK1153" s="3" t="str">
        <f>IF('DATA ENTRY'!CK1152="","",IF('DATA ENTRY'!R1152="","",IF(AND($CD$4='DATA ENTRY'!CK1152,$CG$4='DATA ENTRY'!D1152),'DATA ENTRY'!R1152,"")))</f>
        <v/>
      </c>
      <c r="CL1153" s="3" t="str">
        <f>IF('DATA ENTRY'!CK1152="","",IF('DATA ENTRY'!S1152="","",IF(AND($CD$4='DATA ENTRY'!CK1152,$CG$4='DATA ENTRY'!D1152),'DATA ENTRY'!S1152,"")))</f>
        <v/>
      </c>
      <c r="CM1153" s="3" t="str">
        <f>IF('DATA ENTRY'!CK1152="","",IF('DATA ENTRY'!E1152="","",IF(AND($CD$4='DATA ENTRY'!CK1152,$CG$4='DATA ENTRY'!D1152),'DATA ENTRY'!E1152,"")))</f>
        <v/>
      </c>
      <c r="CN1153" s="3" t="str">
        <f>IF('DATA ENTRY'!CK1152="","",IF('DATA ENTRY'!W1152="","",IF(AND($CD$4='DATA ENTRY'!CK1152,$CG$4='DATA ENTRY'!D1152),'DATA ENTRY'!W1152,"")))</f>
        <v/>
      </c>
      <c r="CO1153" s="3" t="str">
        <f>IF('DATA ENTRY'!CK1152="","",IF('DATA ENTRY'!X1152="","",IF(AND($CD$4='DATA ENTRY'!CK1152,$CG$4='DATA ENTRY'!D1152),'DATA ENTRY'!X1152,"")))</f>
        <v/>
      </c>
      <c r="CP1153" s="108" t="str">
        <f t="shared" si="279"/>
        <v/>
      </c>
      <c r="CQ1153" s="108" t="str">
        <f>IF('DATA ENTRY'!CK1152="","",IF('DATA ENTRY'!G1152="","",IF(AND($CD$4='DATA ENTRY'!CK1152,$CG$4='DATA ENTRY'!D1152),'DATA ENTRY'!G1152,"")))</f>
        <v/>
      </c>
      <c r="CR1153" s="230" t="str">
        <f>IF('DATA ENTRY'!CK1152="","",IF('DATA ENTRY'!D1152="","",IF(AND($CD$4='DATA ENTRY'!CK1152,$CG$4='DATA ENTRY'!D1152),'DATA ENTRY'!D1152,"")))</f>
        <v/>
      </c>
      <c r="CS1153">
        <f t="shared" si="280"/>
        <v>0</v>
      </c>
      <c r="CT1153">
        <f t="shared" si="281"/>
        <v>0</v>
      </c>
      <c r="CV1153" s="139"/>
      <c r="CX1153">
        <f t="shared" si="282"/>
        <v>0</v>
      </c>
      <c r="DB1153" t="str">
        <f t="shared" si="289"/>
        <v/>
      </c>
      <c r="DC1153" t="str">
        <f t="shared" si="290"/>
        <v/>
      </c>
      <c r="DD1153" s="224">
        <v>1147</v>
      </c>
      <c r="DE1153" s="3" t="str">
        <f>IF('DATA ENTRY'!CK1152="","",IF('DATA ENTRY'!B1152="","",IF(AND($DF$4='DATA ENTRY'!D1152),'DATA ENTRY'!B1152,"")))</f>
        <v/>
      </c>
      <c r="DF1153" s="3" t="str">
        <f>IF('DATA ENTRY'!CK1152="","",IF('DATA ENTRY'!C1152="","",IF(AND($DF$4='DATA ENTRY'!D1152),'DATA ENTRY'!C1152,"")))</f>
        <v/>
      </c>
      <c r="DG1153" s="4" t="str">
        <f>IF('DATA ENTRY'!CK1152="","",IF('DATA ENTRY'!I1152="","",IF(AND($DF$4='DATA ENTRY'!D1152),'DATA ENTRY'!I1152,"")))</f>
        <v/>
      </c>
      <c r="DH1153" s="4" t="str">
        <f>IF('DATA ENTRY'!CK1152="","",IF('DATA ENTRY'!CK1152="","",IF(AND($DF$4='DATA ENTRY'!D1152),'DATA ENTRY'!CK1152,"")))</f>
        <v/>
      </c>
      <c r="DI1153" s="3" t="str">
        <f>IF('DATA ENTRY'!CK1152="","",IF('DATA ENTRY'!N1152="","",IF(AND($DF$4='DATA ENTRY'!D1152),'DATA ENTRY'!N1152,"")))</f>
        <v/>
      </c>
      <c r="DJ1153" s="107" t="str">
        <f>IF('DATA ENTRY'!CK1152="","",IF('DATA ENTRY'!O1152="","",IF(AND($DF$4='DATA ENTRY'!D1152),'DATA ENTRY'!O1152,"")))</f>
        <v/>
      </c>
      <c r="DK1153" s="3" t="str">
        <f>IF('DATA ENTRY'!CK1152="","",IF('DATA ENTRY'!P1152="","",IF(AND($DF$4='DATA ENTRY'!D1152),'DATA ENTRY'!P1152,"")))</f>
        <v/>
      </c>
      <c r="DL1153" s="107" t="str">
        <f>IF('DATA ENTRY'!CK1152="","",IF('DATA ENTRY'!Q1152="","",IF(AND($DF$4='DATA ENTRY'!D1152),'DATA ENTRY'!Q1152,"")))</f>
        <v/>
      </c>
      <c r="DM1153" s="3" t="str">
        <f>IF('DATA ENTRY'!CK1152="","",IF('DATA ENTRY'!R1152="","",IF(AND($DF$4='DATA ENTRY'!D1152),'DATA ENTRY'!R1152,"")))</f>
        <v/>
      </c>
      <c r="DN1153" s="107" t="str">
        <f>IF('DATA ENTRY'!CK1152="","",IF('DATA ENTRY'!S1152="","",IF(AND($DF$4='DATA ENTRY'!D1152),'DATA ENTRY'!S1152,"")))</f>
        <v/>
      </c>
      <c r="DO1153" s="3" t="str">
        <f>IF('DATA ENTRY'!CK1152="","",IF('DATA ENTRY'!E1152="","",IF(AND($DF$4='DATA ENTRY'!D1152),'DATA ENTRY'!E1152,"")))</f>
        <v/>
      </c>
      <c r="DP1153" s="3" t="str">
        <f>IF('DATA ENTRY'!CK1152="","",IF('DATA ENTRY'!D1152="","",IF(AND($DF$4='DATA ENTRY'!D1152),'DATA ENTRY'!D1152,"")))</f>
        <v/>
      </c>
      <c r="DQ1153" s="3" t="str">
        <f>IF('DATA ENTRY'!CK1152="","",IF('DATA ENTRY'!W1152="","",IF(AND($DF$4='DATA ENTRY'!D1152),'DATA ENTRY'!W1152,"")))</f>
        <v/>
      </c>
      <c r="DR1153" s="3" t="str">
        <f>IF('DATA ENTRY'!CK1152="","",IF('DATA ENTRY'!X1152="","",IF(AND($DF$4='DATA ENTRY'!D1152),'DATA ENTRY'!X1152,"")))</f>
        <v/>
      </c>
      <c r="DS1153" s="108" t="str">
        <f t="shared" si="283"/>
        <v/>
      </c>
      <c r="DT1153" s="108" t="str">
        <f>IF('DATA ENTRY'!CK1152="","",IF('DATA ENTRY'!D1152="","",IF(AND($DF$4='DATA ENTRY'!D1152),'DATA ENTRY'!G1152,"")))</f>
        <v/>
      </c>
      <c r="DY1153">
        <f t="shared" si="284"/>
        <v>0</v>
      </c>
      <c r="EB1153" t="str">
        <f t="shared" si="285"/>
        <v/>
      </c>
      <c r="EC1153" t="str">
        <f t="shared" si="286"/>
        <v/>
      </c>
      <c r="ED1153" s="224">
        <v>1147</v>
      </c>
      <c r="EE1153" s="3" t="str">
        <f>IF('DATA ENTRY'!CK1152="","",IF('DATA ENTRY'!B1152="","",IF(AND($EF$4='DATA ENTRY'!G1152,$EH$4='DATA ENTRY'!F1152),'DATA ENTRY'!B1152,"")))</f>
        <v/>
      </c>
      <c r="EF1153" s="3" t="str">
        <f>IF('DATA ENTRY'!CK1152="","",IF('DATA ENTRY'!C1152="","",IF(AND($EF$4='DATA ENTRY'!G1152,$EH$4='DATA ENTRY'!F1152),'DATA ENTRY'!C1152,"")))</f>
        <v/>
      </c>
      <c r="EG1153" s="4" t="str">
        <f>IF('DATA ENTRY'!CK1152="","",IF('DATA ENTRY'!I1152="","",IF(AND($EF$4='DATA ENTRY'!G1152,$EH$4='DATA ENTRY'!F1152),'DATA ENTRY'!I1152,"")))</f>
        <v/>
      </c>
      <c r="EH1153" s="4" t="str">
        <f>IF('DATA ENTRY'!CK1152="","",IF('DATA ENTRY'!CK1152="","",IF(AND($EF$4='DATA ENTRY'!G1152,$EH$4='DATA ENTRY'!F1152),'DATA ENTRY'!CK1152,"")))</f>
        <v/>
      </c>
      <c r="EI1153" s="3" t="str">
        <f>IF('DATA ENTRY'!CK1152="","",IF('DATA ENTRY'!N1152="","",IF(AND($EF$4='DATA ENTRY'!G1152,$EH$4='DATA ENTRY'!F1152),'DATA ENTRY'!N1152,"")))</f>
        <v/>
      </c>
      <c r="EJ1153" s="107" t="str">
        <f>IF('DATA ENTRY'!CK1152="","",IF('DATA ENTRY'!O1152="","",IF(AND($EF$4='DATA ENTRY'!G1152,$EH$4='DATA ENTRY'!F1152),'DATA ENTRY'!O1152,"")))</f>
        <v/>
      </c>
      <c r="EK1153" s="3" t="str">
        <f>IF('DATA ENTRY'!CK1152="","",IF('DATA ENTRY'!P1152="","",IF(AND($EF$4='DATA ENTRY'!G1152,$EH$4='DATA ENTRY'!F1152),'DATA ENTRY'!P1152,"")))</f>
        <v/>
      </c>
      <c r="EL1153" s="107" t="str">
        <f>IF('DATA ENTRY'!CK1152="","",IF('DATA ENTRY'!Q1152="","",IF(AND($EF$4='DATA ENTRY'!G1152,$EH$4='DATA ENTRY'!F1152),'DATA ENTRY'!Q1152,"")))</f>
        <v/>
      </c>
      <c r="EM1153" s="3" t="str">
        <f>IF('DATA ENTRY'!CK1152="","",IF('DATA ENTRY'!R1152="","",IF(AND($EF$4='DATA ENTRY'!G1152,$EH$4='DATA ENTRY'!F1152),'DATA ENTRY'!R1152,"")))</f>
        <v/>
      </c>
      <c r="EN1153" s="107" t="str">
        <f>IF('DATA ENTRY'!CK1152="","",IF('DATA ENTRY'!S1152="","",IF(AND($EF$4='DATA ENTRY'!G1152,$EH$4='DATA ENTRY'!F1152),'DATA ENTRY'!S1152,"")))</f>
        <v/>
      </c>
      <c r="EO1153" s="3" t="str">
        <f>IF('DATA ENTRY'!CK1152="","",IF('DATA ENTRY'!E1152="","",IF(AND($EF$4='DATA ENTRY'!G1152,$EH$4='DATA ENTRY'!F1152),'DATA ENTRY'!E1152,"")))</f>
        <v/>
      </c>
      <c r="EP1153" s="3" t="str">
        <f>IF('DATA ENTRY'!CK1152="","",IF('DATA ENTRY'!D1152="","",IF(AND($EF$4='DATA ENTRY'!G1152,$EH$4='DATA ENTRY'!F1152),'DATA ENTRY'!D1152,"")))</f>
        <v/>
      </c>
      <c r="EQ1153" s="3" t="str">
        <f>IF('DATA ENTRY'!CK1152="","",IF('DATA ENTRY'!W1152="","",IF(AND($EF$4='DATA ENTRY'!G1152,$EH$4='DATA ENTRY'!F1152),'DATA ENTRY'!W1152,"")))</f>
        <v/>
      </c>
      <c r="ER1153" s="3" t="str">
        <f>IF('DATA ENTRY'!CK1152="","",IF('DATA ENTRY'!X1152="","",IF(AND($EF$4='DATA ENTRY'!G1152,$EH$4='DATA ENTRY'!F1152),'DATA ENTRY'!X1152,"")))</f>
        <v/>
      </c>
      <c r="ES1153" s="108" t="str">
        <f t="shared" si="287"/>
        <v/>
      </c>
      <c r="ET1153" s="108" t="str">
        <f>IF('DATA ENTRY'!CK1152="","",IF('DATA ENTRY'!D1152="","",IF(AND($EF$4='DATA ENTRY'!G1152,$EH$4='DATA ENTRY'!F1152),'DATA ENTRY'!G1152,"")))</f>
        <v/>
      </c>
      <c r="EY1153">
        <f t="shared" si="288"/>
        <v>0</v>
      </c>
    </row>
    <row r="1154" spans="1:155">
      <c r="A1154" t="str">
        <f>IF(S1154=0,"",1+(MAX($A$7:A1153)))</f>
        <v/>
      </c>
      <c r="B1154" s="224">
        <v>1148</v>
      </c>
      <c r="C1154" s="3" t="str">
        <f>IF('DATA ENTRY'!CK1153="","",IF('DATA ENTRY'!B1153="","",IF($D$4="All Post",'DATA ENTRY'!B1153,IF(AND($D$4='DATA ENTRY'!CK1153),'DATA ENTRY'!B1153,""))))</f>
        <v/>
      </c>
      <c r="D1154" s="3" t="str">
        <f>IF('DATA ENTRY'!CK1153="","",IF('DATA ENTRY'!C1153="","",IF($D$4="All Post",'DATA ENTRY'!C1153,IF(AND($D$4='DATA ENTRY'!CK1153),'DATA ENTRY'!C1153,""))))</f>
        <v/>
      </c>
      <c r="E1154" s="4" t="str">
        <f>IF('DATA ENTRY'!CK1153="","",IF('DATA ENTRY'!I1153="","",IF($D$4="All Post",'DATA ENTRY'!I1153,IF(AND($D$4='DATA ENTRY'!CK1153),'DATA ENTRY'!I1153,""))))</f>
        <v/>
      </c>
      <c r="F1154" s="4" t="str">
        <f>IF('DATA ENTRY'!CK1153="","",IF('DATA ENTRY'!CK1153="","",IF($D$4="All Post",'DATA ENTRY'!CK1153,IF(AND($D$4='DATA ENTRY'!CK1153),'DATA ENTRY'!CK1153,""))))</f>
        <v/>
      </c>
      <c r="G1154" s="3" t="str">
        <f>IF('DATA ENTRY'!CK1153="","",IF('DATA ENTRY'!N1153="","",IF($D$4="All Post",'DATA ENTRY'!N1153,IF(AND($D$4='DATA ENTRY'!CK1153),'DATA ENTRY'!N1153,""))))</f>
        <v/>
      </c>
      <c r="H1154" s="107" t="str">
        <f>IF('DATA ENTRY'!CK1153="","",IF('DATA ENTRY'!O1153="","",IF($D$4="All Post",'DATA ENTRY'!O1153,IF(AND($D$4='DATA ENTRY'!CK1153),'DATA ENTRY'!O1153,""))))</f>
        <v/>
      </c>
      <c r="I1154" s="3" t="str">
        <f>IF('DATA ENTRY'!CK1153="","",IF('DATA ENTRY'!P1153="","",IF($D$4="All Post",'DATA ENTRY'!P1153,IF(AND($D$4='DATA ENTRY'!CK1153),'DATA ENTRY'!P1153,""))))</f>
        <v/>
      </c>
      <c r="J1154" s="107" t="str">
        <f>IF('DATA ENTRY'!CK1153="","",IF('DATA ENTRY'!Q1153="","",IF($D$4="All Post",'DATA ENTRY'!Q1153,IF(AND($D$4='DATA ENTRY'!CK1153),'DATA ENTRY'!Q1153,""))))</f>
        <v/>
      </c>
      <c r="K1154" s="3" t="str">
        <f>IF('DATA ENTRY'!CK1153="","",IF('DATA ENTRY'!R1153="","",IF($D$4="All Post",'DATA ENTRY'!R1153,IF(AND($D$4='DATA ENTRY'!CK1153),'DATA ENTRY'!R1153,""))))</f>
        <v/>
      </c>
      <c r="L1154" s="3" t="str">
        <f>IF('DATA ENTRY'!CK1153="","",IF('DATA ENTRY'!S1153="","",IF($D$4="All Post",'DATA ENTRY'!S1153,IF(AND($D$4='DATA ENTRY'!CK1153),'DATA ENTRY'!S1153,""))))</f>
        <v/>
      </c>
      <c r="M1154" s="3" t="str">
        <f>IF('DATA ENTRY'!CK1153="","",IF('DATA ENTRY'!E1153="","",IF($D$4="All Post",'DATA ENTRY'!E1153,IF(AND($D$4='DATA ENTRY'!CK1153),'DATA ENTRY'!E1153,""))))</f>
        <v/>
      </c>
      <c r="N1154" s="3" t="str">
        <f>IF('DATA ENTRY'!CK1153="","",IF('DATA ENTRY'!W1153="","",IF($D$4="All Post",'DATA ENTRY'!W1153,IF(AND($D$4='DATA ENTRY'!CK1153),'DATA ENTRY'!W1153,""))))</f>
        <v/>
      </c>
      <c r="O1154" s="3" t="str">
        <f>IF('DATA ENTRY'!CK1153="","",IF('DATA ENTRY'!X1153="","",IF($D$4="All Post",'DATA ENTRY'!X1153,IF(AND($D$4='DATA ENTRY'!CK1153),'DATA ENTRY'!X1153,""))))</f>
        <v/>
      </c>
      <c r="P1154" s="3" t="str">
        <f>IF('DATA ENTRY'!CK1153="","",IF('DATA ENTRY'!G1153="","",IF($D$4="All Post",'DATA ENTRY'!G1153,IF(AND($D$4='DATA ENTRY'!CK1153),'DATA ENTRY'!G1153,""))))</f>
        <v/>
      </c>
      <c r="S1154">
        <f t="shared" si="275"/>
        <v>0</v>
      </c>
      <c r="T1154" t="str">
        <f t="shared" si="276"/>
        <v/>
      </c>
      <c r="BZ1154" t="str">
        <f t="shared" si="277"/>
        <v/>
      </c>
      <c r="CA1154" t="str">
        <f t="shared" si="278"/>
        <v/>
      </c>
      <c r="CB1154" s="224">
        <v>1148</v>
      </c>
      <c r="CC1154" s="3" t="str">
        <f>IF('DATA ENTRY'!CK1153="","",IF('DATA ENTRY'!B1153="","",IF(AND($CD$4='DATA ENTRY'!CK1153,$CG$4='DATA ENTRY'!D1153),'DATA ENTRY'!B1153,"")))</f>
        <v/>
      </c>
      <c r="CD1154" s="3" t="str">
        <f>IF('DATA ENTRY'!CK1153="","",IF('DATA ENTRY'!C1153="","",IF(AND($CD$4='DATA ENTRY'!CK1153,$CG$4='DATA ENTRY'!D1153),'DATA ENTRY'!C1153,"")))</f>
        <v/>
      </c>
      <c r="CE1154" s="4" t="str">
        <f>IF('DATA ENTRY'!CK1153="","",IF('DATA ENTRY'!I1153="","",IF(AND($CD$4='DATA ENTRY'!CK1153,$CG$4='DATA ENTRY'!D1153),'DATA ENTRY'!I1153,"")))</f>
        <v/>
      </c>
      <c r="CF1154" s="4" t="str">
        <f>IF('DATA ENTRY'!CK1153="","",IF('DATA ENTRY'!CK1153="","",IF(AND($CD$4='DATA ENTRY'!CK1153,$CG$4='DATA ENTRY'!D1153),'DATA ENTRY'!CK1153,"")))</f>
        <v/>
      </c>
      <c r="CG1154" s="3" t="str">
        <f>IF('DATA ENTRY'!CK1153="","",IF('DATA ENTRY'!N1153="","",IF(AND($CD$4='DATA ENTRY'!CK1153,$CG$4='DATA ENTRY'!D1153),'DATA ENTRY'!N1153,"")))</f>
        <v/>
      </c>
      <c r="CH1154" s="107" t="str">
        <f>IF('DATA ENTRY'!CK1153="","",IF('DATA ENTRY'!O1153="","",IF(AND($CD$4='DATA ENTRY'!CK1153,$CG$4='DATA ENTRY'!D1153),'DATA ENTRY'!O1153,"")))</f>
        <v/>
      </c>
      <c r="CI1154" s="3" t="str">
        <f>IF('DATA ENTRY'!CK1153="","",IF('DATA ENTRY'!P1153="","",IF(AND($CD$4='DATA ENTRY'!CK1153,$CG$4='DATA ENTRY'!D1153),'DATA ENTRY'!P1153,"")))</f>
        <v/>
      </c>
      <c r="CJ1154" s="107" t="str">
        <f>IF('DATA ENTRY'!CK1153="","",IF('DATA ENTRY'!Q1153="","",IF(AND($CD$4='DATA ENTRY'!CK1153,$CG$4='DATA ENTRY'!D1153),'DATA ENTRY'!Q1153,"")))</f>
        <v/>
      </c>
      <c r="CK1154" s="3" t="str">
        <f>IF('DATA ENTRY'!CK1153="","",IF('DATA ENTRY'!R1153="","",IF(AND($CD$4='DATA ENTRY'!CK1153,$CG$4='DATA ENTRY'!D1153),'DATA ENTRY'!R1153,"")))</f>
        <v/>
      </c>
      <c r="CL1154" s="3" t="str">
        <f>IF('DATA ENTRY'!CK1153="","",IF('DATA ENTRY'!S1153="","",IF(AND($CD$4='DATA ENTRY'!CK1153,$CG$4='DATA ENTRY'!D1153),'DATA ENTRY'!S1153,"")))</f>
        <v/>
      </c>
      <c r="CM1154" s="3" t="str">
        <f>IF('DATA ENTRY'!CK1153="","",IF('DATA ENTRY'!E1153="","",IF(AND($CD$4='DATA ENTRY'!CK1153,$CG$4='DATA ENTRY'!D1153),'DATA ENTRY'!E1153,"")))</f>
        <v/>
      </c>
      <c r="CN1154" s="3" t="str">
        <f>IF('DATA ENTRY'!CK1153="","",IF('DATA ENTRY'!W1153="","",IF(AND($CD$4='DATA ENTRY'!CK1153,$CG$4='DATA ENTRY'!D1153),'DATA ENTRY'!W1153,"")))</f>
        <v/>
      </c>
      <c r="CO1154" s="3" t="str">
        <f>IF('DATA ENTRY'!CK1153="","",IF('DATA ENTRY'!X1153="","",IF(AND($CD$4='DATA ENTRY'!CK1153,$CG$4='DATA ENTRY'!D1153),'DATA ENTRY'!X1153,"")))</f>
        <v/>
      </c>
      <c r="CP1154" s="108" t="str">
        <f t="shared" si="279"/>
        <v/>
      </c>
      <c r="CQ1154" s="108" t="str">
        <f>IF('DATA ENTRY'!CK1153="","",IF('DATA ENTRY'!G1153="","",IF(AND($CD$4='DATA ENTRY'!CK1153,$CG$4='DATA ENTRY'!D1153),'DATA ENTRY'!G1153,"")))</f>
        <v/>
      </c>
      <c r="CR1154" s="230" t="str">
        <f>IF('DATA ENTRY'!CK1153="","",IF('DATA ENTRY'!D1153="","",IF(AND($CD$4='DATA ENTRY'!CK1153,$CG$4='DATA ENTRY'!D1153),'DATA ENTRY'!D1153,"")))</f>
        <v/>
      </c>
      <c r="CS1154">
        <f t="shared" si="280"/>
        <v>0</v>
      </c>
      <c r="CT1154">
        <f t="shared" si="281"/>
        <v>0</v>
      </c>
      <c r="CV1154" s="139"/>
      <c r="CX1154">
        <f t="shared" si="282"/>
        <v>0</v>
      </c>
      <c r="DB1154" t="str">
        <f t="shared" si="289"/>
        <v/>
      </c>
      <c r="DC1154" t="str">
        <f t="shared" si="290"/>
        <v/>
      </c>
      <c r="DD1154" s="224">
        <v>1148</v>
      </c>
      <c r="DE1154" s="3" t="str">
        <f>IF('DATA ENTRY'!CK1153="","",IF('DATA ENTRY'!B1153="","",IF(AND($DF$4='DATA ENTRY'!D1153),'DATA ENTRY'!B1153,"")))</f>
        <v/>
      </c>
      <c r="DF1154" s="3" t="str">
        <f>IF('DATA ENTRY'!CK1153="","",IF('DATA ENTRY'!C1153="","",IF(AND($DF$4='DATA ENTRY'!D1153),'DATA ENTRY'!C1153,"")))</f>
        <v/>
      </c>
      <c r="DG1154" s="4" t="str">
        <f>IF('DATA ENTRY'!CK1153="","",IF('DATA ENTRY'!I1153="","",IF(AND($DF$4='DATA ENTRY'!D1153),'DATA ENTRY'!I1153,"")))</f>
        <v/>
      </c>
      <c r="DH1154" s="4" t="str">
        <f>IF('DATA ENTRY'!CK1153="","",IF('DATA ENTRY'!CK1153="","",IF(AND($DF$4='DATA ENTRY'!D1153),'DATA ENTRY'!CK1153,"")))</f>
        <v/>
      </c>
      <c r="DI1154" s="3" t="str">
        <f>IF('DATA ENTRY'!CK1153="","",IF('DATA ENTRY'!N1153="","",IF(AND($DF$4='DATA ENTRY'!D1153),'DATA ENTRY'!N1153,"")))</f>
        <v/>
      </c>
      <c r="DJ1154" s="107" t="str">
        <f>IF('DATA ENTRY'!CK1153="","",IF('DATA ENTRY'!O1153="","",IF(AND($DF$4='DATA ENTRY'!D1153),'DATA ENTRY'!O1153,"")))</f>
        <v/>
      </c>
      <c r="DK1154" s="3" t="str">
        <f>IF('DATA ENTRY'!CK1153="","",IF('DATA ENTRY'!P1153="","",IF(AND($DF$4='DATA ENTRY'!D1153),'DATA ENTRY'!P1153,"")))</f>
        <v/>
      </c>
      <c r="DL1154" s="107" t="str">
        <f>IF('DATA ENTRY'!CK1153="","",IF('DATA ENTRY'!Q1153="","",IF(AND($DF$4='DATA ENTRY'!D1153),'DATA ENTRY'!Q1153,"")))</f>
        <v/>
      </c>
      <c r="DM1154" s="3" t="str">
        <f>IF('DATA ENTRY'!CK1153="","",IF('DATA ENTRY'!R1153="","",IF(AND($DF$4='DATA ENTRY'!D1153),'DATA ENTRY'!R1153,"")))</f>
        <v/>
      </c>
      <c r="DN1154" s="107" t="str">
        <f>IF('DATA ENTRY'!CK1153="","",IF('DATA ENTRY'!S1153="","",IF(AND($DF$4='DATA ENTRY'!D1153),'DATA ENTRY'!S1153,"")))</f>
        <v/>
      </c>
      <c r="DO1154" s="3" t="str">
        <f>IF('DATA ENTRY'!CK1153="","",IF('DATA ENTRY'!E1153="","",IF(AND($DF$4='DATA ENTRY'!D1153),'DATA ENTRY'!E1153,"")))</f>
        <v/>
      </c>
      <c r="DP1154" s="3" t="str">
        <f>IF('DATA ENTRY'!CK1153="","",IF('DATA ENTRY'!D1153="","",IF(AND($DF$4='DATA ENTRY'!D1153),'DATA ENTRY'!D1153,"")))</f>
        <v/>
      </c>
      <c r="DQ1154" s="3" t="str">
        <f>IF('DATA ENTRY'!CK1153="","",IF('DATA ENTRY'!W1153="","",IF(AND($DF$4='DATA ENTRY'!D1153),'DATA ENTRY'!W1153,"")))</f>
        <v/>
      </c>
      <c r="DR1154" s="3" t="str">
        <f>IF('DATA ENTRY'!CK1153="","",IF('DATA ENTRY'!X1153="","",IF(AND($DF$4='DATA ENTRY'!D1153),'DATA ENTRY'!X1153,"")))</f>
        <v/>
      </c>
      <c r="DS1154" s="108" t="str">
        <f t="shared" si="283"/>
        <v/>
      </c>
      <c r="DT1154" s="108" t="str">
        <f>IF('DATA ENTRY'!CK1153="","",IF('DATA ENTRY'!D1153="","",IF(AND($DF$4='DATA ENTRY'!D1153),'DATA ENTRY'!G1153,"")))</f>
        <v/>
      </c>
      <c r="DY1154">
        <f t="shared" si="284"/>
        <v>0</v>
      </c>
      <c r="EB1154" t="str">
        <f t="shared" si="285"/>
        <v/>
      </c>
      <c r="EC1154" t="str">
        <f t="shared" si="286"/>
        <v/>
      </c>
      <c r="ED1154" s="224">
        <v>1148</v>
      </c>
      <c r="EE1154" s="3" t="str">
        <f>IF('DATA ENTRY'!CK1153="","",IF('DATA ENTRY'!B1153="","",IF(AND($EF$4='DATA ENTRY'!G1153,$EH$4='DATA ENTRY'!F1153),'DATA ENTRY'!B1153,"")))</f>
        <v/>
      </c>
      <c r="EF1154" s="3" t="str">
        <f>IF('DATA ENTRY'!CK1153="","",IF('DATA ENTRY'!C1153="","",IF(AND($EF$4='DATA ENTRY'!G1153,$EH$4='DATA ENTRY'!F1153),'DATA ENTRY'!C1153,"")))</f>
        <v/>
      </c>
      <c r="EG1154" s="4" t="str">
        <f>IF('DATA ENTRY'!CK1153="","",IF('DATA ENTRY'!I1153="","",IF(AND($EF$4='DATA ENTRY'!G1153,$EH$4='DATA ENTRY'!F1153),'DATA ENTRY'!I1153,"")))</f>
        <v/>
      </c>
      <c r="EH1154" s="4" t="str">
        <f>IF('DATA ENTRY'!CK1153="","",IF('DATA ENTRY'!CK1153="","",IF(AND($EF$4='DATA ENTRY'!G1153,$EH$4='DATA ENTRY'!F1153),'DATA ENTRY'!CK1153,"")))</f>
        <v/>
      </c>
      <c r="EI1154" s="3" t="str">
        <f>IF('DATA ENTRY'!CK1153="","",IF('DATA ENTRY'!N1153="","",IF(AND($EF$4='DATA ENTRY'!G1153,$EH$4='DATA ENTRY'!F1153),'DATA ENTRY'!N1153,"")))</f>
        <v/>
      </c>
      <c r="EJ1154" s="107" t="str">
        <f>IF('DATA ENTRY'!CK1153="","",IF('DATA ENTRY'!O1153="","",IF(AND($EF$4='DATA ENTRY'!G1153,$EH$4='DATA ENTRY'!F1153),'DATA ENTRY'!O1153,"")))</f>
        <v/>
      </c>
      <c r="EK1154" s="3" t="str">
        <f>IF('DATA ENTRY'!CK1153="","",IF('DATA ENTRY'!P1153="","",IF(AND($EF$4='DATA ENTRY'!G1153,$EH$4='DATA ENTRY'!F1153),'DATA ENTRY'!P1153,"")))</f>
        <v/>
      </c>
      <c r="EL1154" s="107" t="str">
        <f>IF('DATA ENTRY'!CK1153="","",IF('DATA ENTRY'!Q1153="","",IF(AND($EF$4='DATA ENTRY'!G1153,$EH$4='DATA ENTRY'!F1153),'DATA ENTRY'!Q1153,"")))</f>
        <v/>
      </c>
      <c r="EM1154" s="3" t="str">
        <f>IF('DATA ENTRY'!CK1153="","",IF('DATA ENTRY'!R1153="","",IF(AND($EF$4='DATA ENTRY'!G1153,$EH$4='DATA ENTRY'!F1153),'DATA ENTRY'!R1153,"")))</f>
        <v/>
      </c>
      <c r="EN1154" s="107" t="str">
        <f>IF('DATA ENTRY'!CK1153="","",IF('DATA ENTRY'!S1153="","",IF(AND($EF$4='DATA ENTRY'!G1153,$EH$4='DATA ENTRY'!F1153),'DATA ENTRY'!S1153,"")))</f>
        <v/>
      </c>
      <c r="EO1154" s="3" t="str">
        <f>IF('DATA ENTRY'!CK1153="","",IF('DATA ENTRY'!E1153="","",IF(AND($EF$4='DATA ENTRY'!G1153,$EH$4='DATA ENTRY'!F1153),'DATA ENTRY'!E1153,"")))</f>
        <v/>
      </c>
      <c r="EP1154" s="3" t="str">
        <f>IF('DATA ENTRY'!CK1153="","",IF('DATA ENTRY'!D1153="","",IF(AND($EF$4='DATA ENTRY'!G1153,$EH$4='DATA ENTRY'!F1153),'DATA ENTRY'!D1153,"")))</f>
        <v/>
      </c>
      <c r="EQ1154" s="3" t="str">
        <f>IF('DATA ENTRY'!CK1153="","",IF('DATA ENTRY'!W1153="","",IF(AND($EF$4='DATA ENTRY'!G1153,$EH$4='DATA ENTRY'!F1153),'DATA ENTRY'!W1153,"")))</f>
        <v/>
      </c>
      <c r="ER1154" s="3" t="str">
        <f>IF('DATA ENTRY'!CK1153="","",IF('DATA ENTRY'!X1153="","",IF(AND($EF$4='DATA ENTRY'!G1153,$EH$4='DATA ENTRY'!F1153),'DATA ENTRY'!X1153,"")))</f>
        <v/>
      </c>
      <c r="ES1154" s="108" t="str">
        <f t="shared" si="287"/>
        <v/>
      </c>
      <c r="ET1154" s="108" t="str">
        <f>IF('DATA ENTRY'!CK1153="","",IF('DATA ENTRY'!D1153="","",IF(AND($EF$4='DATA ENTRY'!G1153,$EH$4='DATA ENTRY'!F1153),'DATA ENTRY'!G1153,"")))</f>
        <v/>
      </c>
      <c r="EY1154">
        <f t="shared" si="288"/>
        <v>0</v>
      </c>
    </row>
    <row r="1155" spans="1:155">
      <c r="A1155" t="str">
        <f>IF(S1155=0,"",1+(MAX($A$7:A1154)))</f>
        <v/>
      </c>
      <c r="B1155" s="224">
        <v>1149</v>
      </c>
      <c r="C1155" s="3" t="str">
        <f>IF('DATA ENTRY'!CK1154="","",IF('DATA ENTRY'!B1154="","",IF($D$4="All Post",'DATA ENTRY'!B1154,IF(AND($D$4='DATA ENTRY'!CK1154),'DATA ENTRY'!B1154,""))))</f>
        <v/>
      </c>
      <c r="D1155" s="3" t="str">
        <f>IF('DATA ENTRY'!CK1154="","",IF('DATA ENTRY'!C1154="","",IF($D$4="All Post",'DATA ENTRY'!C1154,IF(AND($D$4='DATA ENTRY'!CK1154),'DATA ENTRY'!C1154,""))))</f>
        <v/>
      </c>
      <c r="E1155" s="4" t="str">
        <f>IF('DATA ENTRY'!CK1154="","",IF('DATA ENTRY'!I1154="","",IF($D$4="All Post",'DATA ENTRY'!I1154,IF(AND($D$4='DATA ENTRY'!CK1154),'DATA ENTRY'!I1154,""))))</f>
        <v/>
      </c>
      <c r="F1155" s="4" t="str">
        <f>IF('DATA ENTRY'!CK1154="","",IF('DATA ENTRY'!CK1154="","",IF($D$4="All Post",'DATA ENTRY'!CK1154,IF(AND($D$4='DATA ENTRY'!CK1154),'DATA ENTRY'!CK1154,""))))</f>
        <v/>
      </c>
      <c r="G1155" s="3" t="str">
        <f>IF('DATA ENTRY'!CK1154="","",IF('DATA ENTRY'!N1154="","",IF($D$4="All Post",'DATA ENTRY'!N1154,IF(AND($D$4='DATA ENTRY'!CK1154),'DATA ENTRY'!N1154,""))))</f>
        <v/>
      </c>
      <c r="H1155" s="107" t="str">
        <f>IF('DATA ENTRY'!CK1154="","",IF('DATA ENTRY'!O1154="","",IF($D$4="All Post",'DATA ENTRY'!O1154,IF(AND($D$4='DATA ENTRY'!CK1154),'DATA ENTRY'!O1154,""))))</f>
        <v/>
      </c>
      <c r="I1155" s="3" t="str">
        <f>IF('DATA ENTRY'!CK1154="","",IF('DATA ENTRY'!P1154="","",IF($D$4="All Post",'DATA ENTRY'!P1154,IF(AND($D$4='DATA ENTRY'!CK1154),'DATA ENTRY'!P1154,""))))</f>
        <v/>
      </c>
      <c r="J1155" s="107" t="str">
        <f>IF('DATA ENTRY'!CK1154="","",IF('DATA ENTRY'!Q1154="","",IF($D$4="All Post",'DATA ENTRY'!Q1154,IF(AND($D$4='DATA ENTRY'!CK1154),'DATA ENTRY'!Q1154,""))))</f>
        <v/>
      </c>
      <c r="K1155" s="3" t="str">
        <f>IF('DATA ENTRY'!CK1154="","",IF('DATA ENTRY'!R1154="","",IF($D$4="All Post",'DATA ENTRY'!R1154,IF(AND($D$4='DATA ENTRY'!CK1154),'DATA ENTRY'!R1154,""))))</f>
        <v/>
      </c>
      <c r="L1155" s="3" t="str">
        <f>IF('DATA ENTRY'!CK1154="","",IF('DATA ENTRY'!S1154="","",IF($D$4="All Post",'DATA ENTRY'!S1154,IF(AND($D$4='DATA ENTRY'!CK1154),'DATA ENTRY'!S1154,""))))</f>
        <v/>
      </c>
      <c r="M1155" s="3" t="str">
        <f>IF('DATA ENTRY'!CK1154="","",IF('DATA ENTRY'!E1154="","",IF($D$4="All Post",'DATA ENTRY'!E1154,IF(AND($D$4='DATA ENTRY'!CK1154),'DATA ENTRY'!E1154,""))))</f>
        <v/>
      </c>
      <c r="N1155" s="3" t="str">
        <f>IF('DATA ENTRY'!CK1154="","",IF('DATA ENTRY'!W1154="","",IF($D$4="All Post",'DATA ENTRY'!W1154,IF(AND($D$4='DATA ENTRY'!CK1154),'DATA ENTRY'!W1154,""))))</f>
        <v/>
      </c>
      <c r="O1155" s="3" t="str">
        <f>IF('DATA ENTRY'!CK1154="","",IF('DATA ENTRY'!X1154="","",IF($D$4="All Post",'DATA ENTRY'!X1154,IF(AND($D$4='DATA ENTRY'!CK1154),'DATA ENTRY'!X1154,""))))</f>
        <v/>
      </c>
      <c r="P1155" s="3" t="str">
        <f>IF('DATA ENTRY'!CK1154="","",IF('DATA ENTRY'!G1154="","",IF($D$4="All Post",'DATA ENTRY'!G1154,IF(AND($D$4='DATA ENTRY'!CK1154),'DATA ENTRY'!G1154,""))))</f>
        <v/>
      </c>
      <c r="S1155">
        <f t="shared" si="275"/>
        <v>0</v>
      </c>
      <c r="T1155" t="str">
        <f t="shared" si="276"/>
        <v/>
      </c>
      <c r="BZ1155" t="str">
        <f t="shared" si="277"/>
        <v/>
      </c>
      <c r="CA1155" t="str">
        <f t="shared" si="278"/>
        <v/>
      </c>
      <c r="CB1155" s="224">
        <v>1149</v>
      </c>
      <c r="CC1155" s="3" t="str">
        <f>IF('DATA ENTRY'!CK1154="","",IF('DATA ENTRY'!B1154="","",IF(AND($CD$4='DATA ENTRY'!CK1154,$CG$4='DATA ENTRY'!D1154),'DATA ENTRY'!B1154,"")))</f>
        <v/>
      </c>
      <c r="CD1155" s="3" t="str">
        <f>IF('DATA ENTRY'!CK1154="","",IF('DATA ENTRY'!C1154="","",IF(AND($CD$4='DATA ENTRY'!CK1154,$CG$4='DATA ENTRY'!D1154),'DATA ENTRY'!C1154,"")))</f>
        <v/>
      </c>
      <c r="CE1155" s="4" t="str">
        <f>IF('DATA ENTRY'!CK1154="","",IF('DATA ENTRY'!I1154="","",IF(AND($CD$4='DATA ENTRY'!CK1154,$CG$4='DATA ENTRY'!D1154),'DATA ENTRY'!I1154,"")))</f>
        <v/>
      </c>
      <c r="CF1155" s="4" t="str">
        <f>IF('DATA ENTRY'!CK1154="","",IF('DATA ENTRY'!CK1154="","",IF(AND($CD$4='DATA ENTRY'!CK1154,$CG$4='DATA ENTRY'!D1154),'DATA ENTRY'!CK1154,"")))</f>
        <v/>
      </c>
      <c r="CG1155" s="3" t="str">
        <f>IF('DATA ENTRY'!CK1154="","",IF('DATA ENTRY'!N1154="","",IF(AND($CD$4='DATA ENTRY'!CK1154,$CG$4='DATA ENTRY'!D1154),'DATA ENTRY'!N1154,"")))</f>
        <v/>
      </c>
      <c r="CH1155" s="107" t="str">
        <f>IF('DATA ENTRY'!CK1154="","",IF('DATA ENTRY'!O1154="","",IF(AND($CD$4='DATA ENTRY'!CK1154,$CG$4='DATA ENTRY'!D1154),'DATA ENTRY'!O1154,"")))</f>
        <v/>
      </c>
      <c r="CI1155" s="3" t="str">
        <f>IF('DATA ENTRY'!CK1154="","",IF('DATA ENTRY'!P1154="","",IF(AND($CD$4='DATA ENTRY'!CK1154,$CG$4='DATA ENTRY'!D1154),'DATA ENTRY'!P1154,"")))</f>
        <v/>
      </c>
      <c r="CJ1155" s="107" t="str">
        <f>IF('DATA ENTRY'!CK1154="","",IF('DATA ENTRY'!Q1154="","",IF(AND($CD$4='DATA ENTRY'!CK1154,$CG$4='DATA ENTRY'!D1154),'DATA ENTRY'!Q1154,"")))</f>
        <v/>
      </c>
      <c r="CK1155" s="3" t="str">
        <f>IF('DATA ENTRY'!CK1154="","",IF('DATA ENTRY'!R1154="","",IF(AND($CD$4='DATA ENTRY'!CK1154,$CG$4='DATA ENTRY'!D1154),'DATA ENTRY'!R1154,"")))</f>
        <v/>
      </c>
      <c r="CL1155" s="3" t="str">
        <f>IF('DATA ENTRY'!CK1154="","",IF('DATA ENTRY'!S1154="","",IF(AND($CD$4='DATA ENTRY'!CK1154,$CG$4='DATA ENTRY'!D1154),'DATA ENTRY'!S1154,"")))</f>
        <v/>
      </c>
      <c r="CM1155" s="3" t="str">
        <f>IF('DATA ENTRY'!CK1154="","",IF('DATA ENTRY'!E1154="","",IF(AND($CD$4='DATA ENTRY'!CK1154,$CG$4='DATA ENTRY'!D1154),'DATA ENTRY'!E1154,"")))</f>
        <v/>
      </c>
      <c r="CN1155" s="3" t="str">
        <f>IF('DATA ENTRY'!CK1154="","",IF('DATA ENTRY'!W1154="","",IF(AND($CD$4='DATA ENTRY'!CK1154,$CG$4='DATA ENTRY'!D1154),'DATA ENTRY'!W1154,"")))</f>
        <v/>
      </c>
      <c r="CO1155" s="3" t="str">
        <f>IF('DATA ENTRY'!CK1154="","",IF('DATA ENTRY'!X1154="","",IF(AND($CD$4='DATA ENTRY'!CK1154,$CG$4='DATA ENTRY'!D1154),'DATA ENTRY'!X1154,"")))</f>
        <v/>
      </c>
      <c r="CP1155" s="108" t="str">
        <f t="shared" si="279"/>
        <v/>
      </c>
      <c r="CQ1155" s="108" t="str">
        <f>IF('DATA ENTRY'!CK1154="","",IF('DATA ENTRY'!G1154="","",IF(AND($CD$4='DATA ENTRY'!CK1154,$CG$4='DATA ENTRY'!D1154),'DATA ENTRY'!G1154,"")))</f>
        <v/>
      </c>
      <c r="CR1155" s="230" t="str">
        <f>IF('DATA ENTRY'!CK1154="","",IF('DATA ENTRY'!D1154="","",IF(AND($CD$4='DATA ENTRY'!CK1154,$CG$4='DATA ENTRY'!D1154),'DATA ENTRY'!D1154,"")))</f>
        <v/>
      </c>
      <c r="CS1155">
        <f t="shared" si="280"/>
        <v>0</v>
      </c>
      <c r="CT1155">
        <f t="shared" si="281"/>
        <v>0</v>
      </c>
      <c r="CV1155" s="139"/>
      <c r="CX1155">
        <f t="shared" si="282"/>
        <v>0</v>
      </c>
      <c r="DB1155" t="str">
        <f t="shared" si="289"/>
        <v/>
      </c>
      <c r="DC1155" t="str">
        <f t="shared" si="290"/>
        <v/>
      </c>
      <c r="DD1155" s="224">
        <v>1149</v>
      </c>
      <c r="DE1155" s="3" t="str">
        <f>IF('DATA ENTRY'!CK1154="","",IF('DATA ENTRY'!B1154="","",IF(AND($DF$4='DATA ENTRY'!D1154),'DATA ENTRY'!B1154,"")))</f>
        <v/>
      </c>
      <c r="DF1155" s="3" t="str">
        <f>IF('DATA ENTRY'!CK1154="","",IF('DATA ENTRY'!C1154="","",IF(AND($DF$4='DATA ENTRY'!D1154),'DATA ENTRY'!C1154,"")))</f>
        <v/>
      </c>
      <c r="DG1155" s="4" t="str">
        <f>IF('DATA ENTRY'!CK1154="","",IF('DATA ENTRY'!I1154="","",IF(AND($DF$4='DATA ENTRY'!D1154),'DATA ENTRY'!I1154,"")))</f>
        <v/>
      </c>
      <c r="DH1155" s="4" t="str">
        <f>IF('DATA ENTRY'!CK1154="","",IF('DATA ENTRY'!CK1154="","",IF(AND($DF$4='DATA ENTRY'!D1154),'DATA ENTRY'!CK1154,"")))</f>
        <v/>
      </c>
      <c r="DI1155" s="3" t="str">
        <f>IF('DATA ENTRY'!CK1154="","",IF('DATA ENTRY'!N1154="","",IF(AND($DF$4='DATA ENTRY'!D1154),'DATA ENTRY'!N1154,"")))</f>
        <v/>
      </c>
      <c r="DJ1155" s="107" t="str">
        <f>IF('DATA ENTRY'!CK1154="","",IF('DATA ENTRY'!O1154="","",IF(AND($DF$4='DATA ENTRY'!D1154),'DATA ENTRY'!O1154,"")))</f>
        <v/>
      </c>
      <c r="DK1155" s="3" t="str">
        <f>IF('DATA ENTRY'!CK1154="","",IF('DATA ENTRY'!P1154="","",IF(AND($DF$4='DATA ENTRY'!D1154),'DATA ENTRY'!P1154,"")))</f>
        <v/>
      </c>
      <c r="DL1155" s="107" t="str">
        <f>IF('DATA ENTRY'!CK1154="","",IF('DATA ENTRY'!Q1154="","",IF(AND($DF$4='DATA ENTRY'!D1154),'DATA ENTRY'!Q1154,"")))</f>
        <v/>
      </c>
      <c r="DM1155" s="3" t="str">
        <f>IF('DATA ENTRY'!CK1154="","",IF('DATA ENTRY'!R1154="","",IF(AND($DF$4='DATA ENTRY'!D1154),'DATA ENTRY'!R1154,"")))</f>
        <v/>
      </c>
      <c r="DN1155" s="107" t="str">
        <f>IF('DATA ENTRY'!CK1154="","",IF('DATA ENTRY'!S1154="","",IF(AND($DF$4='DATA ENTRY'!D1154),'DATA ENTRY'!S1154,"")))</f>
        <v/>
      </c>
      <c r="DO1155" s="3" t="str">
        <f>IF('DATA ENTRY'!CK1154="","",IF('DATA ENTRY'!E1154="","",IF(AND($DF$4='DATA ENTRY'!D1154),'DATA ENTRY'!E1154,"")))</f>
        <v/>
      </c>
      <c r="DP1155" s="3" t="str">
        <f>IF('DATA ENTRY'!CK1154="","",IF('DATA ENTRY'!D1154="","",IF(AND($DF$4='DATA ENTRY'!D1154),'DATA ENTRY'!D1154,"")))</f>
        <v/>
      </c>
      <c r="DQ1155" s="3" t="str">
        <f>IF('DATA ENTRY'!CK1154="","",IF('DATA ENTRY'!W1154="","",IF(AND($DF$4='DATA ENTRY'!D1154),'DATA ENTRY'!W1154,"")))</f>
        <v/>
      </c>
      <c r="DR1155" s="3" t="str">
        <f>IF('DATA ENTRY'!CK1154="","",IF('DATA ENTRY'!X1154="","",IF(AND($DF$4='DATA ENTRY'!D1154),'DATA ENTRY'!X1154,"")))</f>
        <v/>
      </c>
      <c r="DS1155" s="108" t="str">
        <f t="shared" si="283"/>
        <v/>
      </c>
      <c r="DT1155" s="108" t="str">
        <f>IF('DATA ENTRY'!CK1154="","",IF('DATA ENTRY'!D1154="","",IF(AND($DF$4='DATA ENTRY'!D1154),'DATA ENTRY'!G1154,"")))</f>
        <v/>
      </c>
      <c r="DY1155">
        <f t="shared" si="284"/>
        <v>0</v>
      </c>
      <c r="EB1155" t="str">
        <f t="shared" si="285"/>
        <v/>
      </c>
      <c r="EC1155" t="str">
        <f t="shared" si="286"/>
        <v/>
      </c>
      <c r="ED1155" s="224">
        <v>1149</v>
      </c>
      <c r="EE1155" s="3" t="str">
        <f>IF('DATA ENTRY'!CK1154="","",IF('DATA ENTRY'!B1154="","",IF(AND($EF$4='DATA ENTRY'!G1154,$EH$4='DATA ENTRY'!F1154),'DATA ENTRY'!B1154,"")))</f>
        <v/>
      </c>
      <c r="EF1155" s="3" t="str">
        <f>IF('DATA ENTRY'!CK1154="","",IF('DATA ENTRY'!C1154="","",IF(AND($EF$4='DATA ENTRY'!G1154,$EH$4='DATA ENTRY'!F1154),'DATA ENTRY'!C1154,"")))</f>
        <v/>
      </c>
      <c r="EG1155" s="4" t="str">
        <f>IF('DATA ENTRY'!CK1154="","",IF('DATA ENTRY'!I1154="","",IF(AND($EF$4='DATA ENTRY'!G1154,$EH$4='DATA ENTRY'!F1154),'DATA ENTRY'!I1154,"")))</f>
        <v/>
      </c>
      <c r="EH1155" s="4" t="str">
        <f>IF('DATA ENTRY'!CK1154="","",IF('DATA ENTRY'!CK1154="","",IF(AND($EF$4='DATA ENTRY'!G1154,$EH$4='DATA ENTRY'!F1154),'DATA ENTRY'!CK1154,"")))</f>
        <v/>
      </c>
      <c r="EI1155" s="3" t="str">
        <f>IF('DATA ENTRY'!CK1154="","",IF('DATA ENTRY'!N1154="","",IF(AND($EF$4='DATA ENTRY'!G1154,$EH$4='DATA ENTRY'!F1154),'DATA ENTRY'!N1154,"")))</f>
        <v/>
      </c>
      <c r="EJ1155" s="107" t="str">
        <f>IF('DATA ENTRY'!CK1154="","",IF('DATA ENTRY'!O1154="","",IF(AND($EF$4='DATA ENTRY'!G1154,$EH$4='DATA ENTRY'!F1154),'DATA ENTRY'!O1154,"")))</f>
        <v/>
      </c>
      <c r="EK1155" s="3" t="str">
        <f>IF('DATA ENTRY'!CK1154="","",IF('DATA ENTRY'!P1154="","",IF(AND($EF$4='DATA ENTRY'!G1154,$EH$4='DATA ENTRY'!F1154),'DATA ENTRY'!P1154,"")))</f>
        <v/>
      </c>
      <c r="EL1155" s="107" t="str">
        <f>IF('DATA ENTRY'!CK1154="","",IF('DATA ENTRY'!Q1154="","",IF(AND($EF$4='DATA ENTRY'!G1154,$EH$4='DATA ENTRY'!F1154),'DATA ENTRY'!Q1154,"")))</f>
        <v/>
      </c>
      <c r="EM1155" s="3" t="str">
        <f>IF('DATA ENTRY'!CK1154="","",IF('DATA ENTRY'!R1154="","",IF(AND($EF$4='DATA ENTRY'!G1154,$EH$4='DATA ENTRY'!F1154),'DATA ENTRY'!R1154,"")))</f>
        <v/>
      </c>
      <c r="EN1155" s="107" t="str">
        <f>IF('DATA ENTRY'!CK1154="","",IF('DATA ENTRY'!S1154="","",IF(AND($EF$4='DATA ENTRY'!G1154,$EH$4='DATA ENTRY'!F1154),'DATA ENTRY'!S1154,"")))</f>
        <v/>
      </c>
      <c r="EO1155" s="3" t="str">
        <f>IF('DATA ENTRY'!CK1154="","",IF('DATA ENTRY'!E1154="","",IF(AND($EF$4='DATA ENTRY'!G1154,$EH$4='DATA ENTRY'!F1154),'DATA ENTRY'!E1154,"")))</f>
        <v/>
      </c>
      <c r="EP1155" s="3" t="str">
        <f>IF('DATA ENTRY'!CK1154="","",IF('DATA ENTRY'!D1154="","",IF(AND($EF$4='DATA ENTRY'!G1154,$EH$4='DATA ENTRY'!F1154),'DATA ENTRY'!D1154,"")))</f>
        <v/>
      </c>
      <c r="EQ1155" s="3" t="str">
        <f>IF('DATA ENTRY'!CK1154="","",IF('DATA ENTRY'!W1154="","",IF(AND($EF$4='DATA ENTRY'!G1154,$EH$4='DATA ENTRY'!F1154),'DATA ENTRY'!W1154,"")))</f>
        <v/>
      </c>
      <c r="ER1155" s="3" t="str">
        <f>IF('DATA ENTRY'!CK1154="","",IF('DATA ENTRY'!X1154="","",IF(AND($EF$4='DATA ENTRY'!G1154,$EH$4='DATA ENTRY'!F1154),'DATA ENTRY'!X1154,"")))</f>
        <v/>
      </c>
      <c r="ES1155" s="108" t="str">
        <f t="shared" si="287"/>
        <v/>
      </c>
      <c r="ET1155" s="108" t="str">
        <f>IF('DATA ENTRY'!CK1154="","",IF('DATA ENTRY'!D1154="","",IF(AND($EF$4='DATA ENTRY'!G1154,$EH$4='DATA ENTRY'!F1154),'DATA ENTRY'!G1154,"")))</f>
        <v/>
      </c>
      <c r="EY1155">
        <f t="shared" si="288"/>
        <v>0</v>
      </c>
    </row>
    <row r="1156" spans="1:155">
      <c r="A1156" t="str">
        <f>IF(S1156=0,"",1+(MAX($A$7:A1155)))</f>
        <v/>
      </c>
      <c r="B1156" s="224">
        <v>1150</v>
      </c>
      <c r="C1156" s="3" t="str">
        <f>IF('DATA ENTRY'!CK1155="","",IF('DATA ENTRY'!B1155="","",IF($D$4="All Post",'DATA ENTRY'!B1155,IF(AND($D$4='DATA ENTRY'!CK1155),'DATA ENTRY'!B1155,""))))</f>
        <v/>
      </c>
      <c r="D1156" s="3" t="str">
        <f>IF('DATA ENTRY'!CK1155="","",IF('DATA ENTRY'!C1155="","",IF($D$4="All Post",'DATA ENTRY'!C1155,IF(AND($D$4='DATA ENTRY'!CK1155),'DATA ENTRY'!C1155,""))))</f>
        <v/>
      </c>
      <c r="E1156" s="4" t="str">
        <f>IF('DATA ENTRY'!CK1155="","",IF('DATA ENTRY'!I1155="","",IF($D$4="All Post",'DATA ENTRY'!I1155,IF(AND($D$4='DATA ENTRY'!CK1155),'DATA ENTRY'!I1155,""))))</f>
        <v/>
      </c>
      <c r="F1156" s="4" t="str">
        <f>IF('DATA ENTRY'!CK1155="","",IF('DATA ENTRY'!CK1155="","",IF($D$4="All Post",'DATA ENTRY'!CK1155,IF(AND($D$4='DATA ENTRY'!CK1155),'DATA ENTRY'!CK1155,""))))</f>
        <v/>
      </c>
      <c r="G1156" s="3" t="str">
        <f>IF('DATA ENTRY'!CK1155="","",IF('DATA ENTRY'!N1155="","",IF($D$4="All Post",'DATA ENTRY'!N1155,IF(AND($D$4='DATA ENTRY'!CK1155),'DATA ENTRY'!N1155,""))))</f>
        <v/>
      </c>
      <c r="H1156" s="107" t="str">
        <f>IF('DATA ENTRY'!CK1155="","",IF('DATA ENTRY'!O1155="","",IF($D$4="All Post",'DATA ENTRY'!O1155,IF(AND($D$4='DATA ENTRY'!CK1155),'DATA ENTRY'!O1155,""))))</f>
        <v/>
      </c>
      <c r="I1156" s="3" t="str">
        <f>IF('DATA ENTRY'!CK1155="","",IF('DATA ENTRY'!P1155="","",IF($D$4="All Post",'DATA ENTRY'!P1155,IF(AND($D$4='DATA ENTRY'!CK1155),'DATA ENTRY'!P1155,""))))</f>
        <v/>
      </c>
      <c r="J1156" s="107" t="str">
        <f>IF('DATA ENTRY'!CK1155="","",IF('DATA ENTRY'!Q1155="","",IF($D$4="All Post",'DATA ENTRY'!Q1155,IF(AND($D$4='DATA ENTRY'!CK1155),'DATA ENTRY'!Q1155,""))))</f>
        <v/>
      </c>
      <c r="K1156" s="3" t="str">
        <f>IF('DATA ENTRY'!CK1155="","",IF('DATA ENTRY'!R1155="","",IF($D$4="All Post",'DATA ENTRY'!R1155,IF(AND($D$4='DATA ENTRY'!CK1155),'DATA ENTRY'!R1155,""))))</f>
        <v/>
      </c>
      <c r="L1156" s="3" t="str">
        <f>IF('DATA ENTRY'!CK1155="","",IF('DATA ENTRY'!S1155="","",IF($D$4="All Post",'DATA ENTRY'!S1155,IF(AND($D$4='DATA ENTRY'!CK1155),'DATA ENTRY'!S1155,""))))</f>
        <v/>
      </c>
      <c r="M1156" s="3" t="str">
        <f>IF('DATA ENTRY'!CK1155="","",IF('DATA ENTRY'!E1155="","",IF($D$4="All Post",'DATA ENTRY'!E1155,IF(AND($D$4='DATA ENTRY'!CK1155),'DATA ENTRY'!E1155,""))))</f>
        <v/>
      </c>
      <c r="N1156" s="3" t="str">
        <f>IF('DATA ENTRY'!CK1155="","",IF('DATA ENTRY'!W1155="","",IF($D$4="All Post",'DATA ENTRY'!W1155,IF(AND($D$4='DATA ENTRY'!CK1155),'DATA ENTRY'!W1155,""))))</f>
        <v/>
      </c>
      <c r="O1156" s="3" t="str">
        <f>IF('DATA ENTRY'!CK1155="","",IF('DATA ENTRY'!X1155="","",IF($D$4="All Post",'DATA ENTRY'!X1155,IF(AND($D$4='DATA ENTRY'!CK1155),'DATA ENTRY'!X1155,""))))</f>
        <v/>
      </c>
      <c r="P1156" s="3" t="str">
        <f>IF('DATA ENTRY'!CK1155="","",IF('DATA ENTRY'!G1155="","",IF($D$4="All Post",'DATA ENTRY'!G1155,IF(AND($D$4='DATA ENTRY'!CK1155),'DATA ENTRY'!G1155,""))))</f>
        <v/>
      </c>
      <c r="S1156">
        <f t="shared" si="275"/>
        <v>0</v>
      </c>
      <c r="T1156" t="str">
        <f t="shared" si="276"/>
        <v/>
      </c>
      <c r="BZ1156" t="str">
        <f t="shared" si="277"/>
        <v/>
      </c>
      <c r="CA1156" t="str">
        <f t="shared" si="278"/>
        <v/>
      </c>
      <c r="CB1156" s="224">
        <v>1150</v>
      </c>
      <c r="CC1156" s="3" t="str">
        <f>IF('DATA ENTRY'!CK1155="","",IF('DATA ENTRY'!B1155="","",IF(AND($CD$4='DATA ENTRY'!CK1155,$CG$4='DATA ENTRY'!D1155),'DATA ENTRY'!B1155,"")))</f>
        <v/>
      </c>
      <c r="CD1156" s="3" t="str">
        <f>IF('DATA ENTRY'!CK1155="","",IF('DATA ENTRY'!C1155="","",IF(AND($CD$4='DATA ENTRY'!CK1155,$CG$4='DATA ENTRY'!D1155),'DATA ENTRY'!C1155,"")))</f>
        <v/>
      </c>
      <c r="CE1156" s="4" t="str">
        <f>IF('DATA ENTRY'!CK1155="","",IF('DATA ENTRY'!I1155="","",IF(AND($CD$4='DATA ENTRY'!CK1155,$CG$4='DATA ENTRY'!D1155),'DATA ENTRY'!I1155,"")))</f>
        <v/>
      </c>
      <c r="CF1156" s="4" t="str">
        <f>IF('DATA ENTRY'!CK1155="","",IF('DATA ENTRY'!CK1155="","",IF(AND($CD$4='DATA ENTRY'!CK1155,$CG$4='DATA ENTRY'!D1155),'DATA ENTRY'!CK1155,"")))</f>
        <v/>
      </c>
      <c r="CG1156" s="3" t="str">
        <f>IF('DATA ENTRY'!CK1155="","",IF('DATA ENTRY'!N1155="","",IF(AND($CD$4='DATA ENTRY'!CK1155,$CG$4='DATA ENTRY'!D1155),'DATA ENTRY'!N1155,"")))</f>
        <v/>
      </c>
      <c r="CH1156" s="107" t="str">
        <f>IF('DATA ENTRY'!CK1155="","",IF('DATA ENTRY'!O1155="","",IF(AND($CD$4='DATA ENTRY'!CK1155,$CG$4='DATA ENTRY'!D1155),'DATA ENTRY'!O1155,"")))</f>
        <v/>
      </c>
      <c r="CI1156" s="3" t="str">
        <f>IF('DATA ENTRY'!CK1155="","",IF('DATA ENTRY'!P1155="","",IF(AND($CD$4='DATA ENTRY'!CK1155,$CG$4='DATA ENTRY'!D1155),'DATA ENTRY'!P1155,"")))</f>
        <v/>
      </c>
      <c r="CJ1156" s="107" t="str">
        <f>IF('DATA ENTRY'!CK1155="","",IF('DATA ENTRY'!Q1155="","",IF(AND($CD$4='DATA ENTRY'!CK1155,$CG$4='DATA ENTRY'!D1155),'DATA ENTRY'!Q1155,"")))</f>
        <v/>
      </c>
      <c r="CK1156" s="3" t="str">
        <f>IF('DATA ENTRY'!CK1155="","",IF('DATA ENTRY'!R1155="","",IF(AND($CD$4='DATA ENTRY'!CK1155,$CG$4='DATA ENTRY'!D1155),'DATA ENTRY'!R1155,"")))</f>
        <v/>
      </c>
      <c r="CL1156" s="3" t="str">
        <f>IF('DATA ENTRY'!CK1155="","",IF('DATA ENTRY'!S1155="","",IF(AND($CD$4='DATA ENTRY'!CK1155,$CG$4='DATA ENTRY'!D1155),'DATA ENTRY'!S1155,"")))</f>
        <v/>
      </c>
      <c r="CM1156" s="3" t="str">
        <f>IF('DATA ENTRY'!CK1155="","",IF('DATA ENTRY'!E1155="","",IF(AND($CD$4='DATA ENTRY'!CK1155,$CG$4='DATA ENTRY'!D1155),'DATA ENTRY'!E1155,"")))</f>
        <v/>
      </c>
      <c r="CN1156" s="3" t="str">
        <f>IF('DATA ENTRY'!CK1155="","",IF('DATA ENTRY'!W1155="","",IF(AND($CD$4='DATA ENTRY'!CK1155,$CG$4='DATA ENTRY'!D1155),'DATA ENTRY'!W1155,"")))</f>
        <v/>
      </c>
      <c r="CO1156" s="3" t="str">
        <f>IF('DATA ENTRY'!CK1155="","",IF('DATA ENTRY'!X1155="","",IF(AND($CD$4='DATA ENTRY'!CK1155,$CG$4='DATA ENTRY'!D1155),'DATA ENTRY'!X1155,"")))</f>
        <v/>
      </c>
      <c r="CP1156" s="108" t="str">
        <f t="shared" si="279"/>
        <v/>
      </c>
      <c r="CQ1156" s="108" t="str">
        <f>IF('DATA ENTRY'!CK1155="","",IF('DATA ENTRY'!G1155="","",IF(AND($CD$4='DATA ENTRY'!CK1155,$CG$4='DATA ENTRY'!D1155),'DATA ENTRY'!G1155,"")))</f>
        <v/>
      </c>
      <c r="CR1156" s="230" t="str">
        <f>IF('DATA ENTRY'!CK1155="","",IF('DATA ENTRY'!D1155="","",IF(AND($CD$4='DATA ENTRY'!CK1155,$CG$4='DATA ENTRY'!D1155),'DATA ENTRY'!D1155,"")))</f>
        <v/>
      </c>
      <c r="CS1156">
        <f t="shared" si="280"/>
        <v>0</v>
      </c>
      <c r="CT1156">
        <f t="shared" si="281"/>
        <v>0</v>
      </c>
      <c r="CV1156" s="139"/>
      <c r="CX1156">
        <f t="shared" si="282"/>
        <v>0</v>
      </c>
      <c r="DB1156" t="str">
        <f t="shared" si="289"/>
        <v/>
      </c>
      <c r="DC1156" t="str">
        <f t="shared" si="290"/>
        <v/>
      </c>
      <c r="DD1156" s="224">
        <v>1150</v>
      </c>
      <c r="DE1156" s="3" t="str">
        <f>IF('DATA ENTRY'!CK1155="","",IF('DATA ENTRY'!B1155="","",IF(AND($DF$4='DATA ENTRY'!D1155),'DATA ENTRY'!B1155,"")))</f>
        <v/>
      </c>
      <c r="DF1156" s="3" t="str">
        <f>IF('DATA ENTRY'!CK1155="","",IF('DATA ENTRY'!C1155="","",IF(AND($DF$4='DATA ENTRY'!D1155),'DATA ENTRY'!C1155,"")))</f>
        <v/>
      </c>
      <c r="DG1156" s="4" t="str">
        <f>IF('DATA ENTRY'!CK1155="","",IF('DATA ENTRY'!I1155="","",IF(AND($DF$4='DATA ENTRY'!D1155),'DATA ENTRY'!I1155,"")))</f>
        <v/>
      </c>
      <c r="DH1156" s="4" t="str">
        <f>IF('DATA ENTRY'!CK1155="","",IF('DATA ENTRY'!CK1155="","",IF(AND($DF$4='DATA ENTRY'!D1155),'DATA ENTRY'!CK1155,"")))</f>
        <v/>
      </c>
      <c r="DI1156" s="3" t="str">
        <f>IF('DATA ENTRY'!CK1155="","",IF('DATA ENTRY'!N1155="","",IF(AND($DF$4='DATA ENTRY'!D1155),'DATA ENTRY'!N1155,"")))</f>
        <v/>
      </c>
      <c r="DJ1156" s="107" t="str">
        <f>IF('DATA ENTRY'!CK1155="","",IF('DATA ENTRY'!O1155="","",IF(AND($DF$4='DATA ENTRY'!D1155),'DATA ENTRY'!O1155,"")))</f>
        <v/>
      </c>
      <c r="DK1156" s="3" t="str">
        <f>IF('DATA ENTRY'!CK1155="","",IF('DATA ENTRY'!P1155="","",IF(AND($DF$4='DATA ENTRY'!D1155),'DATA ENTRY'!P1155,"")))</f>
        <v/>
      </c>
      <c r="DL1156" s="107" t="str">
        <f>IF('DATA ENTRY'!CK1155="","",IF('DATA ENTRY'!Q1155="","",IF(AND($DF$4='DATA ENTRY'!D1155),'DATA ENTRY'!Q1155,"")))</f>
        <v/>
      </c>
      <c r="DM1156" s="3" t="str">
        <f>IF('DATA ENTRY'!CK1155="","",IF('DATA ENTRY'!R1155="","",IF(AND($DF$4='DATA ENTRY'!D1155),'DATA ENTRY'!R1155,"")))</f>
        <v/>
      </c>
      <c r="DN1156" s="107" t="str">
        <f>IF('DATA ENTRY'!CK1155="","",IF('DATA ENTRY'!S1155="","",IF(AND($DF$4='DATA ENTRY'!D1155),'DATA ENTRY'!S1155,"")))</f>
        <v/>
      </c>
      <c r="DO1156" s="3" t="str">
        <f>IF('DATA ENTRY'!CK1155="","",IF('DATA ENTRY'!E1155="","",IF(AND($DF$4='DATA ENTRY'!D1155),'DATA ENTRY'!E1155,"")))</f>
        <v/>
      </c>
      <c r="DP1156" s="3" t="str">
        <f>IF('DATA ENTRY'!CK1155="","",IF('DATA ENTRY'!D1155="","",IF(AND($DF$4='DATA ENTRY'!D1155),'DATA ENTRY'!D1155,"")))</f>
        <v/>
      </c>
      <c r="DQ1156" s="3" t="str">
        <f>IF('DATA ENTRY'!CK1155="","",IF('DATA ENTRY'!W1155="","",IF(AND($DF$4='DATA ENTRY'!D1155),'DATA ENTRY'!W1155,"")))</f>
        <v/>
      </c>
      <c r="DR1156" s="3" t="str">
        <f>IF('DATA ENTRY'!CK1155="","",IF('DATA ENTRY'!X1155="","",IF(AND($DF$4='DATA ENTRY'!D1155),'DATA ENTRY'!X1155,"")))</f>
        <v/>
      </c>
      <c r="DS1156" s="108" t="str">
        <f t="shared" si="283"/>
        <v/>
      </c>
      <c r="DT1156" s="108" t="str">
        <f>IF('DATA ENTRY'!CK1155="","",IF('DATA ENTRY'!D1155="","",IF(AND($DF$4='DATA ENTRY'!D1155),'DATA ENTRY'!G1155,"")))</f>
        <v/>
      </c>
      <c r="DY1156">
        <f t="shared" si="284"/>
        <v>0</v>
      </c>
      <c r="EB1156" t="str">
        <f t="shared" si="285"/>
        <v/>
      </c>
      <c r="EC1156" t="str">
        <f t="shared" si="286"/>
        <v/>
      </c>
      <c r="ED1156" s="224">
        <v>1150</v>
      </c>
      <c r="EE1156" s="3" t="str">
        <f>IF('DATA ENTRY'!CK1155="","",IF('DATA ENTRY'!B1155="","",IF(AND($EF$4='DATA ENTRY'!G1155,$EH$4='DATA ENTRY'!F1155),'DATA ENTRY'!B1155,"")))</f>
        <v/>
      </c>
      <c r="EF1156" s="3" t="str">
        <f>IF('DATA ENTRY'!CK1155="","",IF('DATA ENTRY'!C1155="","",IF(AND($EF$4='DATA ENTRY'!G1155,$EH$4='DATA ENTRY'!F1155),'DATA ENTRY'!C1155,"")))</f>
        <v/>
      </c>
      <c r="EG1156" s="4" t="str">
        <f>IF('DATA ENTRY'!CK1155="","",IF('DATA ENTRY'!I1155="","",IF(AND($EF$4='DATA ENTRY'!G1155,$EH$4='DATA ENTRY'!F1155),'DATA ENTRY'!I1155,"")))</f>
        <v/>
      </c>
      <c r="EH1156" s="4" t="str">
        <f>IF('DATA ENTRY'!CK1155="","",IF('DATA ENTRY'!CK1155="","",IF(AND($EF$4='DATA ENTRY'!G1155,$EH$4='DATA ENTRY'!F1155),'DATA ENTRY'!CK1155,"")))</f>
        <v/>
      </c>
      <c r="EI1156" s="3" t="str">
        <f>IF('DATA ENTRY'!CK1155="","",IF('DATA ENTRY'!N1155="","",IF(AND($EF$4='DATA ENTRY'!G1155,$EH$4='DATA ENTRY'!F1155),'DATA ENTRY'!N1155,"")))</f>
        <v/>
      </c>
      <c r="EJ1156" s="107" t="str">
        <f>IF('DATA ENTRY'!CK1155="","",IF('DATA ENTRY'!O1155="","",IF(AND($EF$4='DATA ENTRY'!G1155,$EH$4='DATA ENTRY'!F1155),'DATA ENTRY'!O1155,"")))</f>
        <v/>
      </c>
      <c r="EK1156" s="3" t="str">
        <f>IF('DATA ENTRY'!CK1155="","",IF('DATA ENTRY'!P1155="","",IF(AND($EF$4='DATA ENTRY'!G1155,$EH$4='DATA ENTRY'!F1155),'DATA ENTRY'!P1155,"")))</f>
        <v/>
      </c>
      <c r="EL1156" s="107" t="str">
        <f>IF('DATA ENTRY'!CK1155="","",IF('DATA ENTRY'!Q1155="","",IF(AND($EF$4='DATA ENTRY'!G1155,$EH$4='DATA ENTRY'!F1155),'DATA ENTRY'!Q1155,"")))</f>
        <v/>
      </c>
      <c r="EM1156" s="3" t="str">
        <f>IF('DATA ENTRY'!CK1155="","",IF('DATA ENTRY'!R1155="","",IF(AND($EF$4='DATA ENTRY'!G1155,$EH$4='DATA ENTRY'!F1155),'DATA ENTRY'!R1155,"")))</f>
        <v/>
      </c>
      <c r="EN1156" s="107" t="str">
        <f>IF('DATA ENTRY'!CK1155="","",IF('DATA ENTRY'!S1155="","",IF(AND($EF$4='DATA ENTRY'!G1155,$EH$4='DATA ENTRY'!F1155),'DATA ENTRY'!S1155,"")))</f>
        <v/>
      </c>
      <c r="EO1156" s="3" t="str">
        <f>IF('DATA ENTRY'!CK1155="","",IF('DATA ENTRY'!E1155="","",IF(AND($EF$4='DATA ENTRY'!G1155,$EH$4='DATA ENTRY'!F1155),'DATA ENTRY'!E1155,"")))</f>
        <v/>
      </c>
      <c r="EP1156" s="3" t="str">
        <f>IF('DATA ENTRY'!CK1155="","",IF('DATA ENTRY'!D1155="","",IF(AND($EF$4='DATA ENTRY'!G1155,$EH$4='DATA ENTRY'!F1155),'DATA ENTRY'!D1155,"")))</f>
        <v/>
      </c>
      <c r="EQ1156" s="3" t="str">
        <f>IF('DATA ENTRY'!CK1155="","",IF('DATA ENTRY'!W1155="","",IF(AND($EF$4='DATA ENTRY'!G1155,$EH$4='DATA ENTRY'!F1155),'DATA ENTRY'!W1155,"")))</f>
        <v/>
      </c>
      <c r="ER1156" s="3" t="str">
        <f>IF('DATA ENTRY'!CK1155="","",IF('DATA ENTRY'!X1155="","",IF(AND($EF$4='DATA ENTRY'!G1155,$EH$4='DATA ENTRY'!F1155),'DATA ENTRY'!X1155,"")))</f>
        <v/>
      </c>
      <c r="ES1156" s="108" t="str">
        <f t="shared" si="287"/>
        <v/>
      </c>
      <c r="ET1156" s="108" t="str">
        <f>IF('DATA ENTRY'!CK1155="","",IF('DATA ENTRY'!D1155="","",IF(AND($EF$4='DATA ENTRY'!G1155,$EH$4='DATA ENTRY'!F1155),'DATA ENTRY'!G1155,"")))</f>
        <v/>
      </c>
      <c r="EY1156">
        <f t="shared" si="288"/>
        <v>0</v>
      </c>
    </row>
    <row r="1157" spans="1:155">
      <c r="A1157" t="str">
        <f>IF(S1157=0,"",1+(MAX($A$7:A1156)))</f>
        <v/>
      </c>
      <c r="B1157" s="224">
        <v>1151</v>
      </c>
      <c r="C1157" s="3" t="str">
        <f>IF('DATA ENTRY'!CK1156="","",IF('DATA ENTRY'!B1156="","",IF($D$4="All Post",'DATA ENTRY'!B1156,IF(AND($D$4='DATA ENTRY'!CK1156),'DATA ENTRY'!B1156,""))))</f>
        <v/>
      </c>
      <c r="D1157" s="3" t="str">
        <f>IF('DATA ENTRY'!CK1156="","",IF('DATA ENTRY'!C1156="","",IF($D$4="All Post",'DATA ENTRY'!C1156,IF(AND($D$4='DATA ENTRY'!CK1156),'DATA ENTRY'!C1156,""))))</f>
        <v/>
      </c>
      <c r="E1157" s="4" t="str">
        <f>IF('DATA ENTRY'!CK1156="","",IF('DATA ENTRY'!I1156="","",IF($D$4="All Post",'DATA ENTRY'!I1156,IF(AND($D$4='DATA ENTRY'!CK1156),'DATA ENTRY'!I1156,""))))</f>
        <v/>
      </c>
      <c r="F1157" s="4" t="str">
        <f>IF('DATA ENTRY'!CK1156="","",IF('DATA ENTRY'!CK1156="","",IF($D$4="All Post",'DATA ENTRY'!CK1156,IF(AND($D$4='DATA ENTRY'!CK1156),'DATA ENTRY'!CK1156,""))))</f>
        <v/>
      </c>
      <c r="G1157" s="3" t="str">
        <f>IF('DATA ENTRY'!CK1156="","",IF('DATA ENTRY'!N1156="","",IF($D$4="All Post",'DATA ENTRY'!N1156,IF(AND($D$4='DATA ENTRY'!CK1156),'DATA ENTRY'!N1156,""))))</f>
        <v/>
      </c>
      <c r="H1157" s="107" t="str">
        <f>IF('DATA ENTRY'!CK1156="","",IF('DATA ENTRY'!O1156="","",IF($D$4="All Post",'DATA ENTRY'!O1156,IF(AND($D$4='DATA ENTRY'!CK1156),'DATA ENTRY'!O1156,""))))</f>
        <v/>
      </c>
      <c r="I1157" s="3" t="str">
        <f>IF('DATA ENTRY'!CK1156="","",IF('DATA ENTRY'!P1156="","",IF($D$4="All Post",'DATA ENTRY'!P1156,IF(AND($D$4='DATA ENTRY'!CK1156),'DATA ENTRY'!P1156,""))))</f>
        <v/>
      </c>
      <c r="J1157" s="107" t="str">
        <f>IF('DATA ENTRY'!CK1156="","",IF('DATA ENTRY'!Q1156="","",IF($D$4="All Post",'DATA ENTRY'!Q1156,IF(AND($D$4='DATA ENTRY'!CK1156),'DATA ENTRY'!Q1156,""))))</f>
        <v/>
      </c>
      <c r="K1157" s="3" t="str">
        <f>IF('DATA ENTRY'!CK1156="","",IF('DATA ENTRY'!R1156="","",IF($D$4="All Post",'DATA ENTRY'!R1156,IF(AND($D$4='DATA ENTRY'!CK1156),'DATA ENTRY'!R1156,""))))</f>
        <v/>
      </c>
      <c r="L1157" s="3" t="str">
        <f>IF('DATA ENTRY'!CK1156="","",IF('DATA ENTRY'!S1156="","",IF($D$4="All Post",'DATA ENTRY'!S1156,IF(AND($D$4='DATA ENTRY'!CK1156),'DATA ENTRY'!S1156,""))))</f>
        <v/>
      </c>
      <c r="M1157" s="3" t="str">
        <f>IF('DATA ENTRY'!CK1156="","",IF('DATA ENTRY'!E1156="","",IF($D$4="All Post",'DATA ENTRY'!E1156,IF(AND($D$4='DATA ENTRY'!CK1156),'DATA ENTRY'!E1156,""))))</f>
        <v/>
      </c>
      <c r="N1157" s="3" t="str">
        <f>IF('DATA ENTRY'!CK1156="","",IF('DATA ENTRY'!W1156="","",IF($D$4="All Post",'DATA ENTRY'!W1156,IF(AND($D$4='DATA ENTRY'!CK1156),'DATA ENTRY'!W1156,""))))</f>
        <v/>
      </c>
      <c r="O1157" s="3" t="str">
        <f>IF('DATA ENTRY'!CK1156="","",IF('DATA ENTRY'!X1156="","",IF($D$4="All Post",'DATA ENTRY'!X1156,IF(AND($D$4='DATA ENTRY'!CK1156),'DATA ENTRY'!X1156,""))))</f>
        <v/>
      </c>
      <c r="P1157" s="3" t="str">
        <f>IF('DATA ENTRY'!CK1156="","",IF('DATA ENTRY'!G1156="","",IF($D$4="All Post",'DATA ENTRY'!G1156,IF(AND($D$4='DATA ENTRY'!CK1156),'DATA ENTRY'!G1156,""))))</f>
        <v/>
      </c>
      <c r="S1157">
        <f t="shared" si="275"/>
        <v>0</v>
      </c>
      <c r="T1157" t="str">
        <f t="shared" si="276"/>
        <v/>
      </c>
      <c r="BZ1157" t="str">
        <f t="shared" si="277"/>
        <v/>
      </c>
      <c r="CA1157" t="str">
        <f t="shared" si="278"/>
        <v/>
      </c>
      <c r="CB1157" s="224">
        <v>1151</v>
      </c>
      <c r="CC1157" s="3" t="str">
        <f>IF('DATA ENTRY'!CK1156="","",IF('DATA ENTRY'!B1156="","",IF(AND($CD$4='DATA ENTRY'!CK1156,$CG$4='DATA ENTRY'!D1156),'DATA ENTRY'!B1156,"")))</f>
        <v/>
      </c>
      <c r="CD1157" s="3" t="str">
        <f>IF('DATA ENTRY'!CK1156="","",IF('DATA ENTRY'!C1156="","",IF(AND($CD$4='DATA ENTRY'!CK1156,$CG$4='DATA ENTRY'!D1156),'DATA ENTRY'!C1156,"")))</f>
        <v/>
      </c>
      <c r="CE1157" s="4" t="str">
        <f>IF('DATA ENTRY'!CK1156="","",IF('DATA ENTRY'!I1156="","",IF(AND($CD$4='DATA ENTRY'!CK1156,$CG$4='DATA ENTRY'!D1156),'DATA ENTRY'!I1156,"")))</f>
        <v/>
      </c>
      <c r="CF1157" s="4" t="str">
        <f>IF('DATA ENTRY'!CK1156="","",IF('DATA ENTRY'!CK1156="","",IF(AND($CD$4='DATA ENTRY'!CK1156,$CG$4='DATA ENTRY'!D1156),'DATA ENTRY'!CK1156,"")))</f>
        <v/>
      </c>
      <c r="CG1157" s="3" t="str">
        <f>IF('DATA ENTRY'!CK1156="","",IF('DATA ENTRY'!N1156="","",IF(AND($CD$4='DATA ENTRY'!CK1156,$CG$4='DATA ENTRY'!D1156),'DATA ENTRY'!N1156,"")))</f>
        <v/>
      </c>
      <c r="CH1157" s="107" t="str">
        <f>IF('DATA ENTRY'!CK1156="","",IF('DATA ENTRY'!O1156="","",IF(AND($CD$4='DATA ENTRY'!CK1156,$CG$4='DATA ENTRY'!D1156),'DATA ENTRY'!O1156,"")))</f>
        <v/>
      </c>
      <c r="CI1157" s="3" t="str">
        <f>IF('DATA ENTRY'!CK1156="","",IF('DATA ENTRY'!P1156="","",IF(AND($CD$4='DATA ENTRY'!CK1156,$CG$4='DATA ENTRY'!D1156),'DATA ENTRY'!P1156,"")))</f>
        <v/>
      </c>
      <c r="CJ1157" s="107" t="str">
        <f>IF('DATA ENTRY'!CK1156="","",IF('DATA ENTRY'!Q1156="","",IF(AND($CD$4='DATA ENTRY'!CK1156,$CG$4='DATA ENTRY'!D1156),'DATA ENTRY'!Q1156,"")))</f>
        <v/>
      </c>
      <c r="CK1157" s="3" t="str">
        <f>IF('DATA ENTRY'!CK1156="","",IF('DATA ENTRY'!R1156="","",IF(AND($CD$4='DATA ENTRY'!CK1156,$CG$4='DATA ENTRY'!D1156),'DATA ENTRY'!R1156,"")))</f>
        <v/>
      </c>
      <c r="CL1157" s="3" t="str">
        <f>IF('DATA ENTRY'!CK1156="","",IF('DATA ENTRY'!S1156="","",IF(AND($CD$4='DATA ENTRY'!CK1156,$CG$4='DATA ENTRY'!D1156),'DATA ENTRY'!S1156,"")))</f>
        <v/>
      </c>
      <c r="CM1157" s="3" t="str">
        <f>IF('DATA ENTRY'!CK1156="","",IF('DATA ENTRY'!E1156="","",IF(AND($CD$4='DATA ENTRY'!CK1156,$CG$4='DATA ENTRY'!D1156),'DATA ENTRY'!E1156,"")))</f>
        <v/>
      </c>
      <c r="CN1157" s="3" t="str">
        <f>IF('DATA ENTRY'!CK1156="","",IF('DATA ENTRY'!W1156="","",IF(AND($CD$4='DATA ENTRY'!CK1156,$CG$4='DATA ENTRY'!D1156),'DATA ENTRY'!W1156,"")))</f>
        <v/>
      </c>
      <c r="CO1157" s="3" t="str">
        <f>IF('DATA ENTRY'!CK1156="","",IF('DATA ENTRY'!X1156="","",IF(AND($CD$4='DATA ENTRY'!CK1156,$CG$4='DATA ENTRY'!D1156),'DATA ENTRY'!X1156,"")))</f>
        <v/>
      </c>
      <c r="CP1157" s="108" t="str">
        <f t="shared" si="279"/>
        <v/>
      </c>
      <c r="CQ1157" s="108" t="str">
        <f>IF('DATA ENTRY'!CK1156="","",IF('DATA ENTRY'!G1156="","",IF(AND($CD$4='DATA ENTRY'!CK1156,$CG$4='DATA ENTRY'!D1156),'DATA ENTRY'!G1156,"")))</f>
        <v/>
      </c>
      <c r="CR1157" s="230" t="str">
        <f>IF('DATA ENTRY'!CK1156="","",IF('DATA ENTRY'!D1156="","",IF(AND($CD$4='DATA ENTRY'!CK1156,$CG$4='DATA ENTRY'!D1156),'DATA ENTRY'!D1156,"")))</f>
        <v/>
      </c>
      <c r="CS1157">
        <f t="shared" si="280"/>
        <v>0</v>
      </c>
      <c r="CT1157">
        <f t="shared" si="281"/>
        <v>0</v>
      </c>
      <c r="CV1157" s="139"/>
      <c r="CX1157">
        <f t="shared" si="282"/>
        <v>0</v>
      </c>
      <c r="DB1157" t="str">
        <f t="shared" si="289"/>
        <v/>
      </c>
      <c r="DC1157" t="str">
        <f t="shared" si="290"/>
        <v/>
      </c>
      <c r="DD1157" s="224">
        <v>1151</v>
      </c>
      <c r="DE1157" s="3" t="str">
        <f>IF('DATA ENTRY'!CK1156="","",IF('DATA ENTRY'!B1156="","",IF(AND($DF$4='DATA ENTRY'!D1156),'DATA ENTRY'!B1156,"")))</f>
        <v/>
      </c>
      <c r="DF1157" s="3" t="str">
        <f>IF('DATA ENTRY'!CK1156="","",IF('DATA ENTRY'!C1156="","",IF(AND($DF$4='DATA ENTRY'!D1156),'DATA ENTRY'!C1156,"")))</f>
        <v/>
      </c>
      <c r="DG1157" s="4" t="str">
        <f>IF('DATA ENTRY'!CK1156="","",IF('DATA ENTRY'!I1156="","",IF(AND($DF$4='DATA ENTRY'!D1156),'DATA ENTRY'!I1156,"")))</f>
        <v/>
      </c>
      <c r="DH1157" s="4" t="str">
        <f>IF('DATA ENTRY'!CK1156="","",IF('DATA ENTRY'!CK1156="","",IF(AND($DF$4='DATA ENTRY'!D1156),'DATA ENTRY'!CK1156,"")))</f>
        <v/>
      </c>
      <c r="DI1157" s="3" t="str">
        <f>IF('DATA ENTRY'!CK1156="","",IF('DATA ENTRY'!N1156="","",IF(AND($DF$4='DATA ENTRY'!D1156),'DATA ENTRY'!N1156,"")))</f>
        <v/>
      </c>
      <c r="DJ1157" s="107" t="str">
        <f>IF('DATA ENTRY'!CK1156="","",IF('DATA ENTRY'!O1156="","",IF(AND($DF$4='DATA ENTRY'!D1156),'DATA ENTRY'!O1156,"")))</f>
        <v/>
      </c>
      <c r="DK1157" s="3" t="str">
        <f>IF('DATA ENTRY'!CK1156="","",IF('DATA ENTRY'!P1156="","",IF(AND($DF$4='DATA ENTRY'!D1156),'DATA ENTRY'!P1156,"")))</f>
        <v/>
      </c>
      <c r="DL1157" s="107" t="str">
        <f>IF('DATA ENTRY'!CK1156="","",IF('DATA ENTRY'!Q1156="","",IF(AND($DF$4='DATA ENTRY'!D1156),'DATA ENTRY'!Q1156,"")))</f>
        <v/>
      </c>
      <c r="DM1157" s="3" t="str">
        <f>IF('DATA ENTRY'!CK1156="","",IF('DATA ENTRY'!R1156="","",IF(AND($DF$4='DATA ENTRY'!D1156),'DATA ENTRY'!R1156,"")))</f>
        <v/>
      </c>
      <c r="DN1157" s="107" t="str">
        <f>IF('DATA ENTRY'!CK1156="","",IF('DATA ENTRY'!S1156="","",IF(AND($DF$4='DATA ENTRY'!D1156),'DATA ENTRY'!S1156,"")))</f>
        <v/>
      </c>
      <c r="DO1157" s="3" t="str">
        <f>IF('DATA ENTRY'!CK1156="","",IF('DATA ENTRY'!E1156="","",IF(AND($DF$4='DATA ENTRY'!D1156),'DATA ENTRY'!E1156,"")))</f>
        <v/>
      </c>
      <c r="DP1157" s="3" t="str">
        <f>IF('DATA ENTRY'!CK1156="","",IF('DATA ENTRY'!D1156="","",IF(AND($DF$4='DATA ENTRY'!D1156),'DATA ENTRY'!D1156,"")))</f>
        <v/>
      </c>
      <c r="DQ1157" s="3" t="str">
        <f>IF('DATA ENTRY'!CK1156="","",IF('DATA ENTRY'!W1156="","",IF(AND($DF$4='DATA ENTRY'!D1156),'DATA ENTRY'!W1156,"")))</f>
        <v/>
      </c>
      <c r="DR1157" s="3" t="str">
        <f>IF('DATA ENTRY'!CK1156="","",IF('DATA ENTRY'!X1156="","",IF(AND($DF$4='DATA ENTRY'!D1156),'DATA ENTRY'!X1156,"")))</f>
        <v/>
      </c>
      <c r="DS1157" s="108" t="str">
        <f t="shared" si="283"/>
        <v/>
      </c>
      <c r="DT1157" s="108" t="str">
        <f>IF('DATA ENTRY'!CK1156="","",IF('DATA ENTRY'!D1156="","",IF(AND($DF$4='DATA ENTRY'!D1156),'DATA ENTRY'!G1156,"")))</f>
        <v/>
      </c>
      <c r="DY1157">
        <f t="shared" si="284"/>
        <v>0</v>
      </c>
      <c r="EB1157" t="str">
        <f t="shared" si="285"/>
        <v/>
      </c>
      <c r="EC1157" t="str">
        <f t="shared" si="286"/>
        <v/>
      </c>
      <c r="ED1157" s="224">
        <v>1151</v>
      </c>
      <c r="EE1157" s="3" t="str">
        <f>IF('DATA ENTRY'!CK1156="","",IF('DATA ENTRY'!B1156="","",IF(AND($EF$4='DATA ENTRY'!G1156,$EH$4='DATA ENTRY'!F1156),'DATA ENTRY'!B1156,"")))</f>
        <v/>
      </c>
      <c r="EF1157" s="3" t="str">
        <f>IF('DATA ENTRY'!CK1156="","",IF('DATA ENTRY'!C1156="","",IF(AND($EF$4='DATA ENTRY'!G1156,$EH$4='DATA ENTRY'!F1156),'DATA ENTRY'!C1156,"")))</f>
        <v/>
      </c>
      <c r="EG1157" s="4" t="str">
        <f>IF('DATA ENTRY'!CK1156="","",IF('DATA ENTRY'!I1156="","",IF(AND($EF$4='DATA ENTRY'!G1156,$EH$4='DATA ENTRY'!F1156),'DATA ENTRY'!I1156,"")))</f>
        <v/>
      </c>
      <c r="EH1157" s="4" t="str">
        <f>IF('DATA ENTRY'!CK1156="","",IF('DATA ENTRY'!CK1156="","",IF(AND($EF$4='DATA ENTRY'!G1156,$EH$4='DATA ENTRY'!F1156),'DATA ENTRY'!CK1156,"")))</f>
        <v/>
      </c>
      <c r="EI1157" s="3" t="str">
        <f>IF('DATA ENTRY'!CK1156="","",IF('DATA ENTRY'!N1156="","",IF(AND($EF$4='DATA ENTRY'!G1156,$EH$4='DATA ENTRY'!F1156),'DATA ENTRY'!N1156,"")))</f>
        <v/>
      </c>
      <c r="EJ1157" s="107" t="str">
        <f>IF('DATA ENTRY'!CK1156="","",IF('DATA ENTRY'!O1156="","",IF(AND($EF$4='DATA ENTRY'!G1156,$EH$4='DATA ENTRY'!F1156),'DATA ENTRY'!O1156,"")))</f>
        <v/>
      </c>
      <c r="EK1157" s="3" t="str">
        <f>IF('DATA ENTRY'!CK1156="","",IF('DATA ENTRY'!P1156="","",IF(AND($EF$4='DATA ENTRY'!G1156,$EH$4='DATA ENTRY'!F1156),'DATA ENTRY'!P1156,"")))</f>
        <v/>
      </c>
      <c r="EL1157" s="107" t="str">
        <f>IF('DATA ENTRY'!CK1156="","",IF('DATA ENTRY'!Q1156="","",IF(AND($EF$4='DATA ENTRY'!G1156,$EH$4='DATA ENTRY'!F1156),'DATA ENTRY'!Q1156,"")))</f>
        <v/>
      </c>
      <c r="EM1157" s="3" t="str">
        <f>IF('DATA ENTRY'!CK1156="","",IF('DATA ENTRY'!R1156="","",IF(AND($EF$4='DATA ENTRY'!G1156,$EH$4='DATA ENTRY'!F1156),'DATA ENTRY'!R1156,"")))</f>
        <v/>
      </c>
      <c r="EN1157" s="107" t="str">
        <f>IF('DATA ENTRY'!CK1156="","",IF('DATA ENTRY'!S1156="","",IF(AND($EF$4='DATA ENTRY'!G1156,$EH$4='DATA ENTRY'!F1156),'DATA ENTRY'!S1156,"")))</f>
        <v/>
      </c>
      <c r="EO1157" s="3" t="str">
        <f>IF('DATA ENTRY'!CK1156="","",IF('DATA ENTRY'!E1156="","",IF(AND($EF$4='DATA ENTRY'!G1156,$EH$4='DATA ENTRY'!F1156),'DATA ENTRY'!E1156,"")))</f>
        <v/>
      </c>
      <c r="EP1157" s="3" t="str">
        <f>IF('DATA ENTRY'!CK1156="","",IF('DATA ENTRY'!D1156="","",IF(AND($EF$4='DATA ENTRY'!G1156,$EH$4='DATA ENTRY'!F1156),'DATA ENTRY'!D1156,"")))</f>
        <v/>
      </c>
      <c r="EQ1157" s="3" t="str">
        <f>IF('DATA ENTRY'!CK1156="","",IF('DATA ENTRY'!W1156="","",IF(AND($EF$4='DATA ENTRY'!G1156,$EH$4='DATA ENTRY'!F1156),'DATA ENTRY'!W1156,"")))</f>
        <v/>
      </c>
      <c r="ER1157" s="3" t="str">
        <f>IF('DATA ENTRY'!CK1156="","",IF('DATA ENTRY'!X1156="","",IF(AND($EF$4='DATA ENTRY'!G1156,$EH$4='DATA ENTRY'!F1156),'DATA ENTRY'!X1156,"")))</f>
        <v/>
      </c>
      <c r="ES1157" s="108" t="str">
        <f t="shared" si="287"/>
        <v/>
      </c>
      <c r="ET1157" s="108" t="str">
        <f>IF('DATA ENTRY'!CK1156="","",IF('DATA ENTRY'!D1156="","",IF(AND($EF$4='DATA ENTRY'!G1156,$EH$4='DATA ENTRY'!F1156),'DATA ENTRY'!G1156,"")))</f>
        <v/>
      </c>
      <c r="EY1157">
        <f t="shared" si="288"/>
        <v>0</v>
      </c>
    </row>
    <row r="1158" spans="1:155">
      <c r="A1158" t="str">
        <f>IF(S1158=0,"",1+(MAX($A$7:A1157)))</f>
        <v/>
      </c>
      <c r="B1158" s="224">
        <v>1152</v>
      </c>
      <c r="C1158" s="3" t="str">
        <f>IF('DATA ENTRY'!CK1157="","",IF('DATA ENTRY'!B1157="","",IF($D$4="All Post",'DATA ENTRY'!B1157,IF(AND($D$4='DATA ENTRY'!CK1157),'DATA ENTRY'!B1157,""))))</f>
        <v/>
      </c>
      <c r="D1158" s="3" t="str">
        <f>IF('DATA ENTRY'!CK1157="","",IF('DATA ENTRY'!C1157="","",IF($D$4="All Post",'DATA ENTRY'!C1157,IF(AND($D$4='DATA ENTRY'!CK1157),'DATA ENTRY'!C1157,""))))</f>
        <v/>
      </c>
      <c r="E1158" s="4" t="str">
        <f>IF('DATA ENTRY'!CK1157="","",IF('DATA ENTRY'!I1157="","",IF($D$4="All Post",'DATA ENTRY'!I1157,IF(AND($D$4='DATA ENTRY'!CK1157),'DATA ENTRY'!I1157,""))))</f>
        <v/>
      </c>
      <c r="F1158" s="4" t="str">
        <f>IF('DATA ENTRY'!CK1157="","",IF('DATA ENTRY'!CK1157="","",IF($D$4="All Post",'DATA ENTRY'!CK1157,IF(AND($D$4='DATA ENTRY'!CK1157),'DATA ENTRY'!CK1157,""))))</f>
        <v/>
      </c>
      <c r="G1158" s="3" t="str">
        <f>IF('DATA ENTRY'!CK1157="","",IF('DATA ENTRY'!N1157="","",IF($D$4="All Post",'DATA ENTRY'!N1157,IF(AND($D$4='DATA ENTRY'!CK1157),'DATA ENTRY'!N1157,""))))</f>
        <v/>
      </c>
      <c r="H1158" s="107" t="str">
        <f>IF('DATA ENTRY'!CK1157="","",IF('DATA ENTRY'!O1157="","",IF($D$4="All Post",'DATA ENTRY'!O1157,IF(AND($D$4='DATA ENTRY'!CK1157),'DATA ENTRY'!O1157,""))))</f>
        <v/>
      </c>
      <c r="I1158" s="3" t="str">
        <f>IF('DATA ENTRY'!CK1157="","",IF('DATA ENTRY'!P1157="","",IF($D$4="All Post",'DATA ENTRY'!P1157,IF(AND($D$4='DATA ENTRY'!CK1157),'DATA ENTRY'!P1157,""))))</f>
        <v/>
      </c>
      <c r="J1158" s="107" t="str">
        <f>IF('DATA ENTRY'!CK1157="","",IF('DATA ENTRY'!Q1157="","",IF($D$4="All Post",'DATA ENTRY'!Q1157,IF(AND($D$4='DATA ENTRY'!CK1157),'DATA ENTRY'!Q1157,""))))</f>
        <v/>
      </c>
      <c r="K1158" s="3" t="str">
        <f>IF('DATA ENTRY'!CK1157="","",IF('DATA ENTRY'!R1157="","",IF($D$4="All Post",'DATA ENTRY'!R1157,IF(AND($D$4='DATA ENTRY'!CK1157),'DATA ENTRY'!R1157,""))))</f>
        <v/>
      </c>
      <c r="L1158" s="3" t="str">
        <f>IF('DATA ENTRY'!CK1157="","",IF('DATA ENTRY'!S1157="","",IF($D$4="All Post",'DATA ENTRY'!S1157,IF(AND($D$4='DATA ENTRY'!CK1157),'DATA ENTRY'!S1157,""))))</f>
        <v/>
      </c>
      <c r="M1158" s="3" t="str">
        <f>IF('DATA ENTRY'!CK1157="","",IF('DATA ENTRY'!E1157="","",IF($D$4="All Post",'DATA ENTRY'!E1157,IF(AND($D$4='DATA ENTRY'!CK1157),'DATA ENTRY'!E1157,""))))</f>
        <v/>
      </c>
      <c r="N1158" s="3" t="str">
        <f>IF('DATA ENTRY'!CK1157="","",IF('DATA ENTRY'!W1157="","",IF($D$4="All Post",'DATA ENTRY'!W1157,IF(AND($D$4='DATA ENTRY'!CK1157),'DATA ENTRY'!W1157,""))))</f>
        <v/>
      </c>
      <c r="O1158" s="3" t="str">
        <f>IF('DATA ENTRY'!CK1157="","",IF('DATA ENTRY'!X1157="","",IF($D$4="All Post",'DATA ENTRY'!X1157,IF(AND($D$4='DATA ENTRY'!CK1157),'DATA ENTRY'!X1157,""))))</f>
        <v/>
      </c>
      <c r="P1158" s="3" t="str">
        <f>IF('DATA ENTRY'!CK1157="","",IF('DATA ENTRY'!G1157="","",IF($D$4="All Post",'DATA ENTRY'!G1157,IF(AND($D$4='DATA ENTRY'!CK1157),'DATA ENTRY'!G1157,""))))</f>
        <v/>
      </c>
      <c r="S1158">
        <f t="shared" si="275"/>
        <v>0</v>
      </c>
      <c r="T1158" t="str">
        <f t="shared" si="276"/>
        <v/>
      </c>
      <c r="BZ1158" t="str">
        <f t="shared" si="277"/>
        <v/>
      </c>
      <c r="CA1158" t="str">
        <f t="shared" si="278"/>
        <v/>
      </c>
      <c r="CB1158" s="224">
        <v>1152</v>
      </c>
      <c r="CC1158" s="3" t="str">
        <f>IF('DATA ENTRY'!CK1157="","",IF('DATA ENTRY'!B1157="","",IF(AND($CD$4='DATA ENTRY'!CK1157,$CG$4='DATA ENTRY'!D1157),'DATA ENTRY'!B1157,"")))</f>
        <v/>
      </c>
      <c r="CD1158" s="3" t="str">
        <f>IF('DATA ENTRY'!CK1157="","",IF('DATA ENTRY'!C1157="","",IF(AND($CD$4='DATA ENTRY'!CK1157,$CG$4='DATA ENTRY'!D1157),'DATA ENTRY'!C1157,"")))</f>
        <v/>
      </c>
      <c r="CE1158" s="4" t="str">
        <f>IF('DATA ENTRY'!CK1157="","",IF('DATA ENTRY'!I1157="","",IF(AND($CD$4='DATA ENTRY'!CK1157,$CG$4='DATA ENTRY'!D1157),'DATA ENTRY'!I1157,"")))</f>
        <v/>
      </c>
      <c r="CF1158" s="4" t="str">
        <f>IF('DATA ENTRY'!CK1157="","",IF('DATA ENTRY'!CK1157="","",IF(AND($CD$4='DATA ENTRY'!CK1157,$CG$4='DATA ENTRY'!D1157),'DATA ENTRY'!CK1157,"")))</f>
        <v/>
      </c>
      <c r="CG1158" s="3" t="str">
        <f>IF('DATA ENTRY'!CK1157="","",IF('DATA ENTRY'!N1157="","",IF(AND($CD$4='DATA ENTRY'!CK1157,$CG$4='DATA ENTRY'!D1157),'DATA ENTRY'!N1157,"")))</f>
        <v/>
      </c>
      <c r="CH1158" s="107" t="str">
        <f>IF('DATA ENTRY'!CK1157="","",IF('DATA ENTRY'!O1157="","",IF(AND($CD$4='DATA ENTRY'!CK1157,$CG$4='DATA ENTRY'!D1157),'DATA ENTRY'!O1157,"")))</f>
        <v/>
      </c>
      <c r="CI1158" s="3" t="str">
        <f>IF('DATA ENTRY'!CK1157="","",IF('DATA ENTRY'!P1157="","",IF(AND($CD$4='DATA ENTRY'!CK1157,$CG$4='DATA ENTRY'!D1157),'DATA ENTRY'!P1157,"")))</f>
        <v/>
      </c>
      <c r="CJ1158" s="107" t="str">
        <f>IF('DATA ENTRY'!CK1157="","",IF('DATA ENTRY'!Q1157="","",IF(AND($CD$4='DATA ENTRY'!CK1157,$CG$4='DATA ENTRY'!D1157),'DATA ENTRY'!Q1157,"")))</f>
        <v/>
      </c>
      <c r="CK1158" s="3" t="str">
        <f>IF('DATA ENTRY'!CK1157="","",IF('DATA ENTRY'!R1157="","",IF(AND($CD$4='DATA ENTRY'!CK1157,$CG$4='DATA ENTRY'!D1157),'DATA ENTRY'!R1157,"")))</f>
        <v/>
      </c>
      <c r="CL1158" s="3" t="str">
        <f>IF('DATA ENTRY'!CK1157="","",IF('DATA ENTRY'!S1157="","",IF(AND($CD$4='DATA ENTRY'!CK1157,$CG$4='DATA ENTRY'!D1157),'DATA ENTRY'!S1157,"")))</f>
        <v/>
      </c>
      <c r="CM1158" s="3" t="str">
        <f>IF('DATA ENTRY'!CK1157="","",IF('DATA ENTRY'!E1157="","",IF(AND($CD$4='DATA ENTRY'!CK1157,$CG$4='DATA ENTRY'!D1157),'DATA ENTRY'!E1157,"")))</f>
        <v/>
      </c>
      <c r="CN1158" s="3" t="str">
        <f>IF('DATA ENTRY'!CK1157="","",IF('DATA ENTRY'!W1157="","",IF(AND($CD$4='DATA ENTRY'!CK1157,$CG$4='DATA ENTRY'!D1157),'DATA ENTRY'!W1157,"")))</f>
        <v/>
      </c>
      <c r="CO1158" s="3" t="str">
        <f>IF('DATA ENTRY'!CK1157="","",IF('DATA ENTRY'!X1157="","",IF(AND($CD$4='DATA ENTRY'!CK1157,$CG$4='DATA ENTRY'!D1157),'DATA ENTRY'!X1157,"")))</f>
        <v/>
      </c>
      <c r="CP1158" s="108" t="str">
        <f t="shared" si="279"/>
        <v/>
      </c>
      <c r="CQ1158" s="108" t="str">
        <f>IF('DATA ENTRY'!CK1157="","",IF('DATA ENTRY'!G1157="","",IF(AND($CD$4='DATA ENTRY'!CK1157,$CG$4='DATA ENTRY'!D1157),'DATA ENTRY'!G1157,"")))</f>
        <v/>
      </c>
      <c r="CR1158" s="230" t="str">
        <f>IF('DATA ENTRY'!CK1157="","",IF('DATA ENTRY'!D1157="","",IF(AND($CD$4='DATA ENTRY'!CK1157,$CG$4='DATA ENTRY'!D1157),'DATA ENTRY'!D1157,"")))</f>
        <v/>
      </c>
      <c r="CS1158">
        <f t="shared" si="280"/>
        <v>0</v>
      </c>
      <c r="CT1158">
        <f t="shared" si="281"/>
        <v>0</v>
      </c>
      <c r="CV1158" s="139"/>
      <c r="CX1158">
        <f t="shared" si="282"/>
        <v>0</v>
      </c>
      <c r="DB1158" t="str">
        <f t="shared" si="289"/>
        <v/>
      </c>
      <c r="DC1158" t="str">
        <f t="shared" si="290"/>
        <v/>
      </c>
      <c r="DD1158" s="224">
        <v>1152</v>
      </c>
      <c r="DE1158" s="3" t="str">
        <f>IF('DATA ENTRY'!CK1157="","",IF('DATA ENTRY'!B1157="","",IF(AND($DF$4='DATA ENTRY'!D1157),'DATA ENTRY'!B1157,"")))</f>
        <v/>
      </c>
      <c r="DF1158" s="3" t="str">
        <f>IF('DATA ENTRY'!CK1157="","",IF('DATA ENTRY'!C1157="","",IF(AND($DF$4='DATA ENTRY'!D1157),'DATA ENTRY'!C1157,"")))</f>
        <v/>
      </c>
      <c r="DG1158" s="4" t="str">
        <f>IF('DATA ENTRY'!CK1157="","",IF('DATA ENTRY'!I1157="","",IF(AND($DF$4='DATA ENTRY'!D1157),'DATA ENTRY'!I1157,"")))</f>
        <v/>
      </c>
      <c r="DH1158" s="4" t="str">
        <f>IF('DATA ENTRY'!CK1157="","",IF('DATA ENTRY'!CK1157="","",IF(AND($DF$4='DATA ENTRY'!D1157),'DATA ENTRY'!CK1157,"")))</f>
        <v/>
      </c>
      <c r="DI1158" s="3" t="str">
        <f>IF('DATA ENTRY'!CK1157="","",IF('DATA ENTRY'!N1157="","",IF(AND($DF$4='DATA ENTRY'!D1157),'DATA ENTRY'!N1157,"")))</f>
        <v/>
      </c>
      <c r="DJ1158" s="107" t="str">
        <f>IF('DATA ENTRY'!CK1157="","",IF('DATA ENTRY'!O1157="","",IF(AND($DF$4='DATA ENTRY'!D1157),'DATA ENTRY'!O1157,"")))</f>
        <v/>
      </c>
      <c r="DK1158" s="3" t="str">
        <f>IF('DATA ENTRY'!CK1157="","",IF('DATA ENTRY'!P1157="","",IF(AND($DF$4='DATA ENTRY'!D1157),'DATA ENTRY'!P1157,"")))</f>
        <v/>
      </c>
      <c r="DL1158" s="107" t="str">
        <f>IF('DATA ENTRY'!CK1157="","",IF('DATA ENTRY'!Q1157="","",IF(AND($DF$4='DATA ENTRY'!D1157),'DATA ENTRY'!Q1157,"")))</f>
        <v/>
      </c>
      <c r="DM1158" s="3" t="str">
        <f>IF('DATA ENTRY'!CK1157="","",IF('DATA ENTRY'!R1157="","",IF(AND($DF$4='DATA ENTRY'!D1157),'DATA ENTRY'!R1157,"")))</f>
        <v/>
      </c>
      <c r="DN1158" s="107" t="str">
        <f>IF('DATA ENTRY'!CK1157="","",IF('DATA ENTRY'!S1157="","",IF(AND($DF$4='DATA ENTRY'!D1157),'DATA ENTRY'!S1157,"")))</f>
        <v/>
      </c>
      <c r="DO1158" s="3" t="str">
        <f>IF('DATA ENTRY'!CK1157="","",IF('DATA ENTRY'!E1157="","",IF(AND($DF$4='DATA ENTRY'!D1157),'DATA ENTRY'!E1157,"")))</f>
        <v/>
      </c>
      <c r="DP1158" s="3" t="str">
        <f>IF('DATA ENTRY'!CK1157="","",IF('DATA ENTRY'!D1157="","",IF(AND($DF$4='DATA ENTRY'!D1157),'DATA ENTRY'!D1157,"")))</f>
        <v/>
      </c>
      <c r="DQ1158" s="3" t="str">
        <f>IF('DATA ENTRY'!CK1157="","",IF('DATA ENTRY'!W1157="","",IF(AND($DF$4='DATA ENTRY'!D1157),'DATA ENTRY'!W1157,"")))</f>
        <v/>
      </c>
      <c r="DR1158" s="3" t="str">
        <f>IF('DATA ENTRY'!CK1157="","",IF('DATA ENTRY'!X1157="","",IF(AND($DF$4='DATA ENTRY'!D1157),'DATA ENTRY'!X1157,"")))</f>
        <v/>
      </c>
      <c r="DS1158" s="108" t="str">
        <f t="shared" si="283"/>
        <v/>
      </c>
      <c r="DT1158" s="108" t="str">
        <f>IF('DATA ENTRY'!CK1157="","",IF('DATA ENTRY'!D1157="","",IF(AND($DF$4='DATA ENTRY'!D1157),'DATA ENTRY'!G1157,"")))</f>
        <v/>
      </c>
      <c r="DY1158">
        <f t="shared" si="284"/>
        <v>0</v>
      </c>
      <c r="EB1158" t="str">
        <f t="shared" si="285"/>
        <v/>
      </c>
      <c r="EC1158" t="str">
        <f t="shared" si="286"/>
        <v/>
      </c>
      <c r="ED1158" s="224">
        <v>1152</v>
      </c>
      <c r="EE1158" s="3" t="str">
        <f>IF('DATA ENTRY'!CK1157="","",IF('DATA ENTRY'!B1157="","",IF(AND($EF$4='DATA ENTRY'!G1157,$EH$4='DATA ENTRY'!F1157),'DATA ENTRY'!B1157,"")))</f>
        <v/>
      </c>
      <c r="EF1158" s="3" t="str">
        <f>IF('DATA ENTRY'!CK1157="","",IF('DATA ENTRY'!C1157="","",IF(AND($EF$4='DATA ENTRY'!G1157,$EH$4='DATA ENTRY'!F1157),'DATA ENTRY'!C1157,"")))</f>
        <v/>
      </c>
      <c r="EG1158" s="4" t="str">
        <f>IF('DATA ENTRY'!CK1157="","",IF('DATA ENTRY'!I1157="","",IF(AND($EF$4='DATA ENTRY'!G1157,$EH$4='DATA ENTRY'!F1157),'DATA ENTRY'!I1157,"")))</f>
        <v/>
      </c>
      <c r="EH1158" s="4" t="str">
        <f>IF('DATA ENTRY'!CK1157="","",IF('DATA ENTRY'!CK1157="","",IF(AND($EF$4='DATA ENTRY'!G1157,$EH$4='DATA ENTRY'!F1157),'DATA ENTRY'!CK1157,"")))</f>
        <v/>
      </c>
      <c r="EI1158" s="3" t="str">
        <f>IF('DATA ENTRY'!CK1157="","",IF('DATA ENTRY'!N1157="","",IF(AND($EF$4='DATA ENTRY'!G1157,$EH$4='DATA ENTRY'!F1157),'DATA ENTRY'!N1157,"")))</f>
        <v/>
      </c>
      <c r="EJ1158" s="107" t="str">
        <f>IF('DATA ENTRY'!CK1157="","",IF('DATA ENTRY'!O1157="","",IF(AND($EF$4='DATA ENTRY'!G1157,$EH$4='DATA ENTRY'!F1157),'DATA ENTRY'!O1157,"")))</f>
        <v/>
      </c>
      <c r="EK1158" s="3" t="str">
        <f>IF('DATA ENTRY'!CK1157="","",IF('DATA ENTRY'!P1157="","",IF(AND($EF$4='DATA ENTRY'!G1157,$EH$4='DATA ENTRY'!F1157),'DATA ENTRY'!P1157,"")))</f>
        <v/>
      </c>
      <c r="EL1158" s="107" t="str">
        <f>IF('DATA ENTRY'!CK1157="","",IF('DATA ENTRY'!Q1157="","",IF(AND($EF$4='DATA ENTRY'!G1157,$EH$4='DATA ENTRY'!F1157),'DATA ENTRY'!Q1157,"")))</f>
        <v/>
      </c>
      <c r="EM1158" s="3" t="str">
        <f>IF('DATA ENTRY'!CK1157="","",IF('DATA ENTRY'!R1157="","",IF(AND($EF$4='DATA ENTRY'!G1157,$EH$4='DATA ENTRY'!F1157),'DATA ENTRY'!R1157,"")))</f>
        <v/>
      </c>
      <c r="EN1158" s="107" t="str">
        <f>IF('DATA ENTRY'!CK1157="","",IF('DATA ENTRY'!S1157="","",IF(AND($EF$4='DATA ENTRY'!G1157,$EH$4='DATA ENTRY'!F1157),'DATA ENTRY'!S1157,"")))</f>
        <v/>
      </c>
      <c r="EO1158" s="3" t="str">
        <f>IF('DATA ENTRY'!CK1157="","",IF('DATA ENTRY'!E1157="","",IF(AND($EF$4='DATA ENTRY'!G1157,$EH$4='DATA ENTRY'!F1157),'DATA ENTRY'!E1157,"")))</f>
        <v/>
      </c>
      <c r="EP1158" s="3" t="str">
        <f>IF('DATA ENTRY'!CK1157="","",IF('DATA ENTRY'!D1157="","",IF(AND($EF$4='DATA ENTRY'!G1157,$EH$4='DATA ENTRY'!F1157),'DATA ENTRY'!D1157,"")))</f>
        <v/>
      </c>
      <c r="EQ1158" s="3" t="str">
        <f>IF('DATA ENTRY'!CK1157="","",IF('DATA ENTRY'!W1157="","",IF(AND($EF$4='DATA ENTRY'!G1157,$EH$4='DATA ENTRY'!F1157),'DATA ENTRY'!W1157,"")))</f>
        <v/>
      </c>
      <c r="ER1158" s="3" t="str">
        <f>IF('DATA ENTRY'!CK1157="","",IF('DATA ENTRY'!X1157="","",IF(AND($EF$4='DATA ENTRY'!G1157,$EH$4='DATA ENTRY'!F1157),'DATA ENTRY'!X1157,"")))</f>
        <v/>
      </c>
      <c r="ES1158" s="108" t="str">
        <f t="shared" si="287"/>
        <v/>
      </c>
      <c r="ET1158" s="108" t="str">
        <f>IF('DATA ENTRY'!CK1157="","",IF('DATA ENTRY'!D1157="","",IF(AND($EF$4='DATA ENTRY'!G1157,$EH$4='DATA ENTRY'!F1157),'DATA ENTRY'!G1157,"")))</f>
        <v/>
      </c>
      <c r="EY1158">
        <f t="shared" si="288"/>
        <v>0</v>
      </c>
    </row>
    <row r="1159" spans="1:155">
      <c r="A1159" t="str">
        <f>IF(S1159=0,"",1+(MAX($A$7:A1158)))</f>
        <v/>
      </c>
      <c r="B1159" s="224">
        <v>1153</v>
      </c>
      <c r="C1159" s="3" t="str">
        <f>IF('DATA ENTRY'!CK1158="","",IF('DATA ENTRY'!B1158="","",IF($D$4="All Post",'DATA ENTRY'!B1158,IF(AND($D$4='DATA ENTRY'!CK1158),'DATA ENTRY'!B1158,""))))</f>
        <v/>
      </c>
      <c r="D1159" s="3" t="str">
        <f>IF('DATA ENTRY'!CK1158="","",IF('DATA ENTRY'!C1158="","",IF($D$4="All Post",'DATA ENTRY'!C1158,IF(AND($D$4='DATA ENTRY'!CK1158),'DATA ENTRY'!C1158,""))))</f>
        <v/>
      </c>
      <c r="E1159" s="4" t="str">
        <f>IF('DATA ENTRY'!CK1158="","",IF('DATA ENTRY'!I1158="","",IF($D$4="All Post",'DATA ENTRY'!I1158,IF(AND($D$4='DATA ENTRY'!CK1158),'DATA ENTRY'!I1158,""))))</f>
        <v/>
      </c>
      <c r="F1159" s="4" t="str">
        <f>IF('DATA ENTRY'!CK1158="","",IF('DATA ENTRY'!CK1158="","",IF($D$4="All Post",'DATA ENTRY'!CK1158,IF(AND($D$4='DATA ENTRY'!CK1158),'DATA ENTRY'!CK1158,""))))</f>
        <v/>
      </c>
      <c r="G1159" s="3" t="str">
        <f>IF('DATA ENTRY'!CK1158="","",IF('DATA ENTRY'!N1158="","",IF($D$4="All Post",'DATA ENTRY'!N1158,IF(AND($D$4='DATA ENTRY'!CK1158),'DATA ENTRY'!N1158,""))))</f>
        <v/>
      </c>
      <c r="H1159" s="107" t="str">
        <f>IF('DATA ENTRY'!CK1158="","",IF('DATA ENTRY'!O1158="","",IF($D$4="All Post",'DATA ENTRY'!O1158,IF(AND($D$4='DATA ENTRY'!CK1158),'DATA ENTRY'!O1158,""))))</f>
        <v/>
      </c>
      <c r="I1159" s="3" t="str">
        <f>IF('DATA ENTRY'!CK1158="","",IF('DATA ENTRY'!P1158="","",IF($D$4="All Post",'DATA ENTRY'!P1158,IF(AND($D$4='DATA ENTRY'!CK1158),'DATA ENTRY'!P1158,""))))</f>
        <v/>
      </c>
      <c r="J1159" s="107" t="str">
        <f>IF('DATA ENTRY'!CK1158="","",IF('DATA ENTRY'!Q1158="","",IF($D$4="All Post",'DATA ENTRY'!Q1158,IF(AND($D$4='DATA ENTRY'!CK1158),'DATA ENTRY'!Q1158,""))))</f>
        <v/>
      </c>
      <c r="K1159" s="3" t="str">
        <f>IF('DATA ENTRY'!CK1158="","",IF('DATA ENTRY'!R1158="","",IF($D$4="All Post",'DATA ENTRY'!R1158,IF(AND($D$4='DATA ENTRY'!CK1158),'DATA ENTRY'!R1158,""))))</f>
        <v/>
      </c>
      <c r="L1159" s="3" t="str">
        <f>IF('DATA ENTRY'!CK1158="","",IF('DATA ENTRY'!S1158="","",IF($D$4="All Post",'DATA ENTRY'!S1158,IF(AND($D$4='DATA ENTRY'!CK1158),'DATA ENTRY'!S1158,""))))</f>
        <v/>
      </c>
      <c r="M1159" s="3" t="str">
        <f>IF('DATA ENTRY'!CK1158="","",IF('DATA ENTRY'!E1158="","",IF($D$4="All Post",'DATA ENTRY'!E1158,IF(AND($D$4='DATA ENTRY'!CK1158),'DATA ENTRY'!E1158,""))))</f>
        <v/>
      </c>
      <c r="N1159" s="3" t="str">
        <f>IF('DATA ENTRY'!CK1158="","",IF('DATA ENTRY'!W1158="","",IF($D$4="All Post",'DATA ENTRY'!W1158,IF(AND($D$4='DATA ENTRY'!CK1158),'DATA ENTRY'!W1158,""))))</f>
        <v/>
      </c>
      <c r="O1159" s="3" t="str">
        <f>IF('DATA ENTRY'!CK1158="","",IF('DATA ENTRY'!X1158="","",IF($D$4="All Post",'DATA ENTRY'!X1158,IF(AND($D$4='DATA ENTRY'!CK1158),'DATA ENTRY'!X1158,""))))</f>
        <v/>
      </c>
      <c r="P1159" s="3" t="str">
        <f>IF('DATA ENTRY'!CK1158="","",IF('DATA ENTRY'!G1158="","",IF($D$4="All Post",'DATA ENTRY'!G1158,IF(AND($D$4='DATA ENTRY'!CK1158),'DATA ENTRY'!G1158,""))))</f>
        <v/>
      </c>
      <c r="S1159">
        <f t="shared" si="275"/>
        <v>0</v>
      </c>
      <c r="T1159" t="str">
        <f t="shared" si="276"/>
        <v/>
      </c>
      <c r="BZ1159" t="str">
        <f t="shared" si="277"/>
        <v/>
      </c>
      <c r="CA1159" t="str">
        <f t="shared" si="278"/>
        <v/>
      </c>
      <c r="CB1159" s="224">
        <v>1153</v>
      </c>
      <c r="CC1159" s="3" t="str">
        <f>IF('DATA ENTRY'!CK1158="","",IF('DATA ENTRY'!B1158="","",IF(AND($CD$4='DATA ENTRY'!CK1158,$CG$4='DATA ENTRY'!D1158),'DATA ENTRY'!B1158,"")))</f>
        <v/>
      </c>
      <c r="CD1159" s="3" t="str">
        <f>IF('DATA ENTRY'!CK1158="","",IF('DATA ENTRY'!C1158="","",IF(AND($CD$4='DATA ENTRY'!CK1158,$CG$4='DATA ENTRY'!D1158),'DATA ENTRY'!C1158,"")))</f>
        <v/>
      </c>
      <c r="CE1159" s="4" t="str">
        <f>IF('DATA ENTRY'!CK1158="","",IF('DATA ENTRY'!I1158="","",IF(AND($CD$4='DATA ENTRY'!CK1158,$CG$4='DATA ENTRY'!D1158),'DATA ENTRY'!I1158,"")))</f>
        <v/>
      </c>
      <c r="CF1159" s="4" t="str">
        <f>IF('DATA ENTRY'!CK1158="","",IF('DATA ENTRY'!CK1158="","",IF(AND($CD$4='DATA ENTRY'!CK1158,$CG$4='DATA ENTRY'!D1158),'DATA ENTRY'!CK1158,"")))</f>
        <v/>
      </c>
      <c r="CG1159" s="3" t="str">
        <f>IF('DATA ENTRY'!CK1158="","",IF('DATA ENTRY'!N1158="","",IF(AND($CD$4='DATA ENTRY'!CK1158,$CG$4='DATA ENTRY'!D1158),'DATA ENTRY'!N1158,"")))</f>
        <v/>
      </c>
      <c r="CH1159" s="107" t="str">
        <f>IF('DATA ENTRY'!CK1158="","",IF('DATA ENTRY'!O1158="","",IF(AND($CD$4='DATA ENTRY'!CK1158,$CG$4='DATA ENTRY'!D1158),'DATA ENTRY'!O1158,"")))</f>
        <v/>
      </c>
      <c r="CI1159" s="3" t="str">
        <f>IF('DATA ENTRY'!CK1158="","",IF('DATA ENTRY'!P1158="","",IF(AND($CD$4='DATA ENTRY'!CK1158,$CG$4='DATA ENTRY'!D1158),'DATA ENTRY'!P1158,"")))</f>
        <v/>
      </c>
      <c r="CJ1159" s="107" t="str">
        <f>IF('DATA ENTRY'!CK1158="","",IF('DATA ENTRY'!Q1158="","",IF(AND($CD$4='DATA ENTRY'!CK1158,$CG$4='DATA ENTRY'!D1158),'DATA ENTRY'!Q1158,"")))</f>
        <v/>
      </c>
      <c r="CK1159" s="3" t="str">
        <f>IF('DATA ENTRY'!CK1158="","",IF('DATA ENTRY'!R1158="","",IF(AND($CD$4='DATA ENTRY'!CK1158,$CG$4='DATA ENTRY'!D1158),'DATA ENTRY'!R1158,"")))</f>
        <v/>
      </c>
      <c r="CL1159" s="3" t="str">
        <f>IF('DATA ENTRY'!CK1158="","",IF('DATA ENTRY'!S1158="","",IF(AND($CD$4='DATA ENTRY'!CK1158,$CG$4='DATA ENTRY'!D1158),'DATA ENTRY'!S1158,"")))</f>
        <v/>
      </c>
      <c r="CM1159" s="3" t="str">
        <f>IF('DATA ENTRY'!CK1158="","",IF('DATA ENTRY'!E1158="","",IF(AND($CD$4='DATA ENTRY'!CK1158,$CG$4='DATA ENTRY'!D1158),'DATA ENTRY'!E1158,"")))</f>
        <v/>
      </c>
      <c r="CN1159" s="3" t="str">
        <f>IF('DATA ENTRY'!CK1158="","",IF('DATA ENTRY'!W1158="","",IF(AND($CD$4='DATA ENTRY'!CK1158,$CG$4='DATA ENTRY'!D1158),'DATA ENTRY'!W1158,"")))</f>
        <v/>
      </c>
      <c r="CO1159" s="3" t="str">
        <f>IF('DATA ENTRY'!CK1158="","",IF('DATA ENTRY'!X1158="","",IF(AND($CD$4='DATA ENTRY'!CK1158,$CG$4='DATA ENTRY'!D1158),'DATA ENTRY'!X1158,"")))</f>
        <v/>
      </c>
      <c r="CP1159" s="108" t="str">
        <f t="shared" si="279"/>
        <v/>
      </c>
      <c r="CQ1159" s="108" t="str">
        <f>IF('DATA ENTRY'!CK1158="","",IF('DATA ENTRY'!G1158="","",IF(AND($CD$4='DATA ENTRY'!CK1158,$CG$4='DATA ENTRY'!D1158),'DATA ENTRY'!G1158,"")))</f>
        <v/>
      </c>
      <c r="CR1159" s="230" t="str">
        <f>IF('DATA ENTRY'!CK1158="","",IF('DATA ENTRY'!D1158="","",IF(AND($CD$4='DATA ENTRY'!CK1158,$CG$4='DATA ENTRY'!D1158),'DATA ENTRY'!D1158,"")))</f>
        <v/>
      </c>
      <c r="CS1159">
        <f t="shared" si="280"/>
        <v>0</v>
      </c>
      <c r="CT1159">
        <f t="shared" si="281"/>
        <v>0</v>
      </c>
      <c r="CV1159" s="139"/>
      <c r="CX1159">
        <f t="shared" si="282"/>
        <v>0</v>
      </c>
      <c r="DB1159" t="str">
        <f t="shared" si="289"/>
        <v/>
      </c>
      <c r="DC1159" t="str">
        <f t="shared" si="290"/>
        <v/>
      </c>
      <c r="DD1159" s="224">
        <v>1153</v>
      </c>
      <c r="DE1159" s="3" t="str">
        <f>IF('DATA ENTRY'!CK1158="","",IF('DATA ENTRY'!B1158="","",IF(AND($DF$4='DATA ENTRY'!D1158),'DATA ENTRY'!B1158,"")))</f>
        <v/>
      </c>
      <c r="DF1159" s="3" t="str">
        <f>IF('DATA ENTRY'!CK1158="","",IF('DATA ENTRY'!C1158="","",IF(AND($DF$4='DATA ENTRY'!D1158),'DATA ENTRY'!C1158,"")))</f>
        <v/>
      </c>
      <c r="DG1159" s="4" t="str">
        <f>IF('DATA ENTRY'!CK1158="","",IF('DATA ENTRY'!I1158="","",IF(AND($DF$4='DATA ENTRY'!D1158),'DATA ENTRY'!I1158,"")))</f>
        <v/>
      </c>
      <c r="DH1159" s="4" t="str">
        <f>IF('DATA ENTRY'!CK1158="","",IF('DATA ENTRY'!CK1158="","",IF(AND($DF$4='DATA ENTRY'!D1158),'DATA ENTRY'!CK1158,"")))</f>
        <v/>
      </c>
      <c r="DI1159" s="3" t="str">
        <f>IF('DATA ENTRY'!CK1158="","",IF('DATA ENTRY'!N1158="","",IF(AND($DF$4='DATA ENTRY'!D1158),'DATA ENTRY'!N1158,"")))</f>
        <v/>
      </c>
      <c r="DJ1159" s="107" t="str">
        <f>IF('DATA ENTRY'!CK1158="","",IF('DATA ENTRY'!O1158="","",IF(AND($DF$4='DATA ENTRY'!D1158),'DATA ENTRY'!O1158,"")))</f>
        <v/>
      </c>
      <c r="DK1159" s="3" t="str">
        <f>IF('DATA ENTRY'!CK1158="","",IF('DATA ENTRY'!P1158="","",IF(AND($DF$4='DATA ENTRY'!D1158),'DATA ENTRY'!P1158,"")))</f>
        <v/>
      </c>
      <c r="DL1159" s="107" t="str">
        <f>IF('DATA ENTRY'!CK1158="","",IF('DATA ENTRY'!Q1158="","",IF(AND($DF$4='DATA ENTRY'!D1158),'DATA ENTRY'!Q1158,"")))</f>
        <v/>
      </c>
      <c r="DM1159" s="3" t="str">
        <f>IF('DATA ENTRY'!CK1158="","",IF('DATA ENTRY'!R1158="","",IF(AND($DF$4='DATA ENTRY'!D1158),'DATA ENTRY'!R1158,"")))</f>
        <v/>
      </c>
      <c r="DN1159" s="107" t="str">
        <f>IF('DATA ENTRY'!CK1158="","",IF('DATA ENTRY'!S1158="","",IF(AND($DF$4='DATA ENTRY'!D1158),'DATA ENTRY'!S1158,"")))</f>
        <v/>
      </c>
      <c r="DO1159" s="3" t="str">
        <f>IF('DATA ENTRY'!CK1158="","",IF('DATA ENTRY'!E1158="","",IF(AND($DF$4='DATA ENTRY'!D1158),'DATA ENTRY'!E1158,"")))</f>
        <v/>
      </c>
      <c r="DP1159" s="3" t="str">
        <f>IF('DATA ENTRY'!CK1158="","",IF('DATA ENTRY'!D1158="","",IF(AND($DF$4='DATA ENTRY'!D1158),'DATA ENTRY'!D1158,"")))</f>
        <v/>
      </c>
      <c r="DQ1159" s="3" t="str">
        <f>IF('DATA ENTRY'!CK1158="","",IF('DATA ENTRY'!W1158="","",IF(AND($DF$4='DATA ENTRY'!D1158),'DATA ENTRY'!W1158,"")))</f>
        <v/>
      </c>
      <c r="DR1159" s="3" t="str">
        <f>IF('DATA ENTRY'!CK1158="","",IF('DATA ENTRY'!X1158="","",IF(AND($DF$4='DATA ENTRY'!D1158),'DATA ENTRY'!X1158,"")))</f>
        <v/>
      </c>
      <c r="DS1159" s="108" t="str">
        <f t="shared" si="283"/>
        <v/>
      </c>
      <c r="DT1159" s="108" t="str">
        <f>IF('DATA ENTRY'!CK1158="","",IF('DATA ENTRY'!D1158="","",IF(AND($DF$4='DATA ENTRY'!D1158),'DATA ENTRY'!G1158,"")))</f>
        <v/>
      </c>
      <c r="DY1159">
        <f t="shared" si="284"/>
        <v>0</v>
      </c>
      <c r="EB1159" t="str">
        <f t="shared" si="285"/>
        <v/>
      </c>
      <c r="EC1159" t="str">
        <f t="shared" si="286"/>
        <v/>
      </c>
      <c r="ED1159" s="224">
        <v>1153</v>
      </c>
      <c r="EE1159" s="3" t="str">
        <f>IF('DATA ENTRY'!CK1158="","",IF('DATA ENTRY'!B1158="","",IF(AND($EF$4='DATA ENTRY'!G1158,$EH$4='DATA ENTRY'!F1158),'DATA ENTRY'!B1158,"")))</f>
        <v/>
      </c>
      <c r="EF1159" s="3" t="str">
        <f>IF('DATA ENTRY'!CK1158="","",IF('DATA ENTRY'!C1158="","",IF(AND($EF$4='DATA ENTRY'!G1158,$EH$4='DATA ENTRY'!F1158),'DATA ENTRY'!C1158,"")))</f>
        <v/>
      </c>
      <c r="EG1159" s="4" t="str">
        <f>IF('DATA ENTRY'!CK1158="","",IF('DATA ENTRY'!I1158="","",IF(AND($EF$4='DATA ENTRY'!G1158,$EH$4='DATA ENTRY'!F1158),'DATA ENTRY'!I1158,"")))</f>
        <v/>
      </c>
      <c r="EH1159" s="4" t="str">
        <f>IF('DATA ENTRY'!CK1158="","",IF('DATA ENTRY'!CK1158="","",IF(AND($EF$4='DATA ENTRY'!G1158,$EH$4='DATA ENTRY'!F1158),'DATA ENTRY'!CK1158,"")))</f>
        <v/>
      </c>
      <c r="EI1159" s="3" t="str">
        <f>IF('DATA ENTRY'!CK1158="","",IF('DATA ENTRY'!N1158="","",IF(AND($EF$4='DATA ENTRY'!G1158,$EH$4='DATA ENTRY'!F1158),'DATA ENTRY'!N1158,"")))</f>
        <v/>
      </c>
      <c r="EJ1159" s="107" t="str">
        <f>IF('DATA ENTRY'!CK1158="","",IF('DATA ENTRY'!O1158="","",IF(AND($EF$4='DATA ENTRY'!G1158,$EH$4='DATA ENTRY'!F1158),'DATA ENTRY'!O1158,"")))</f>
        <v/>
      </c>
      <c r="EK1159" s="3" t="str">
        <f>IF('DATA ENTRY'!CK1158="","",IF('DATA ENTRY'!P1158="","",IF(AND($EF$4='DATA ENTRY'!G1158,$EH$4='DATA ENTRY'!F1158),'DATA ENTRY'!P1158,"")))</f>
        <v/>
      </c>
      <c r="EL1159" s="107" t="str">
        <f>IF('DATA ENTRY'!CK1158="","",IF('DATA ENTRY'!Q1158="","",IF(AND($EF$4='DATA ENTRY'!G1158,$EH$4='DATA ENTRY'!F1158),'DATA ENTRY'!Q1158,"")))</f>
        <v/>
      </c>
      <c r="EM1159" s="3" t="str">
        <f>IF('DATA ENTRY'!CK1158="","",IF('DATA ENTRY'!R1158="","",IF(AND($EF$4='DATA ENTRY'!G1158,$EH$4='DATA ENTRY'!F1158),'DATA ENTRY'!R1158,"")))</f>
        <v/>
      </c>
      <c r="EN1159" s="107" t="str">
        <f>IF('DATA ENTRY'!CK1158="","",IF('DATA ENTRY'!S1158="","",IF(AND($EF$4='DATA ENTRY'!G1158,$EH$4='DATA ENTRY'!F1158),'DATA ENTRY'!S1158,"")))</f>
        <v/>
      </c>
      <c r="EO1159" s="3" t="str">
        <f>IF('DATA ENTRY'!CK1158="","",IF('DATA ENTRY'!E1158="","",IF(AND($EF$4='DATA ENTRY'!G1158,$EH$4='DATA ENTRY'!F1158),'DATA ENTRY'!E1158,"")))</f>
        <v/>
      </c>
      <c r="EP1159" s="3" t="str">
        <f>IF('DATA ENTRY'!CK1158="","",IF('DATA ENTRY'!D1158="","",IF(AND($EF$4='DATA ENTRY'!G1158,$EH$4='DATA ENTRY'!F1158),'DATA ENTRY'!D1158,"")))</f>
        <v/>
      </c>
      <c r="EQ1159" s="3" t="str">
        <f>IF('DATA ENTRY'!CK1158="","",IF('DATA ENTRY'!W1158="","",IF(AND($EF$4='DATA ENTRY'!G1158,$EH$4='DATA ENTRY'!F1158),'DATA ENTRY'!W1158,"")))</f>
        <v/>
      </c>
      <c r="ER1159" s="3" t="str">
        <f>IF('DATA ENTRY'!CK1158="","",IF('DATA ENTRY'!X1158="","",IF(AND($EF$4='DATA ENTRY'!G1158,$EH$4='DATA ENTRY'!F1158),'DATA ENTRY'!X1158,"")))</f>
        <v/>
      </c>
      <c r="ES1159" s="108" t="str">
        <f t="shared" si="287"/>
        <v/>
      </c>
      <c r="ET1159" s="108" t="str">
        <f>IF('DATA ENTRY'!CK1158="","",IF('DATA ENTRY'!D1158="","",IF(AND($EF$4='DATA ENTRY'!G1158,$EH$4='DATA ENTRY'!F1158),'DATA ENTRY'!G1158,"")))</f>
        <v/>
      </c>
      <c r="EY1159">
        <f t="shared" si="288"/>
        <v>0</v>
      </c>
    </row>
    <row r="1160" spans="1:155">
      <c r="A1160" t="str">
        <f>IF(S1160=0,"",1+(MAX($A$7:A1159)))</f>
        <v/>
      </c>
      <c r="B1160" s="224">
        <v>1154</v>
      </c>
      <c r="C1160" s="3" t="str">
        <f>IF('DATA ENTRY'!CK1159="","",IF('DATA ENTRY'!B1159="","",IF($D$4="All Post",'DATA ENTRY'!B1159,IF(AND($D$4='DATA ENTRY'!CK1159),'DATA ENTRY'!B1159,""))))</f>
        <v/>
      </c>
      <c r="D1160" s="3" t="str">
        <f>IF('DATA ENTRY'!CK1159="","",IF('DATA ENTRY'!C1159="","",IF($D$4="All Post",'DATA ENTRY'!C1159,IF(AND($D$4='DATA ENTRY'!CK1159),'DATA ENTRY'!C1159,""))))</f>
        <v/>
      </c>
      <c r="E1160" s="4" t="str">
        <f>IF('DATA ENTRY'!CK1159="","",IF('DATA ENTRY'!I1159="","",IF($D$4="All Post",'DATA ENTRY'!I1159,IF(AND($D$4='DATA ENTRY'!CK1159),'DATA ENTRY'!I1159,""))))</f>
        <v/>
      </c>
      <c r="F1160" s="4" t="str">
        <f>IF('DATA ENTRY'!CK1159="","",IF('DATA ENTRY'!CK1159="","",IF($D$4="All Post",'DATA ENTRY'!CK1159,IF(AND($D$4='DATA ENTRY'!CK1159),'DATA ENTRY'!CK1159,""))))</f>
        <v/>
      </c>
      <c r="G1160" s="3" t="str">
        <f>IF('DATA ENTRY'!CK1159="","",IF('DATA ENTRY'!N1159="","",IF($D$4="All Post",'DATA ENTRY'!N1159,IF(AND($D$4='DATA ENTRY'!CK1159),'DATA ENTRY'!N1159,""))))</f>
        <v/>
      </c>
      <c r="H1160" s="107" t="str">
        <f>IF('DATA ENTRY'!CK1159="","",IF('DATA ENTRY'!O1159="","",IF($D$4="All Post",'DATA ENTRY'!O1159,IF(AND($D$4='DATA ENTRY'!CK1159),'DATA ENTRY'!O1159,""))))</f>
        <v/>
      </c>
      <c r="I1160" s="3" t="str">
        <f>IF('DATA ENTRY'!CK1159="","",IF('DATA ENTRY'!P1159="","",IF($D$4="All Post",'DATA ENTRY'!P1159,IF(AND($D$4='DATA ENTRY'!CK1159),'DATA ENTRY'!P1159,""))))</f>
        <v/>
      </c>
      <c r="J1160" s="107" t="str">
        <f>IF('DATA ENTRY'!CK1159="","",IF('DATA ENTRY'!Q1159="","",IF($D$4="All Post",'DATA ENTRY'!Q1159,IF(AND($D$4='DATA ENTRY'!CK1159),'DATA ENTRY'!Q1159,""))))</f>
        <v/>
      </c>
      <c r="K1160" s="3" t="str">
        <f>IF('DATA ENTRY'!CK1159="","",IF('DATA ENTRY'!R1159="","",IF($D$4="All Post",'DATA ENTRY'!R1159,IF(AND($D$4='DATA ENTRY'!CK1159),'DATA ENTRY'!R1159,""))))</f>
        <v/>
      </c>
      <c r="L1160" s="3" t="str">
        <f>IF('DATA ENTRY'!CK1159="","",IF('DATA ENTRY'!S1159="","",IF($D$4="All Post",'DATA ENTRY'!S1159,IF(AND($D$4='DATA ENTRY'!CK1159),'DATA ENTRY'!S1159,""))))</f>
        <v/>
      </c>
      <c r="M1160" s="3" t="str">
        <f>IF('DATA ENTRY'!CK1159="","",IF('DATA ENTRY'!E1159="","",IF($D$4="All Post",'DATA ENTRY'!E1159,IF(AND($D$4='DATA ENTRY'!CK1159),'DATA ENTRY'!E1159,""))))</f>
        <v/>
      </c>
      <c r="N1160" s="3" t="str">
        <f>IF('DATA ENTRY'!CK1159="","",IF('DATA ENTRY'!W1159="","",IF($D$4="All Post",'DATA ENTRY'!W1159,IF(AND($D$4='DATA ENTRY'!CK1159),'DATA ENTRY'!W1159,""))))</f>
        <v/>
      </c>
      <c r="O1160" s="3" t="str">
        <f>IF('DATA ENTRY'!CK1159="","",IF('DATA ENTRY'!X1159="","",IF($D$4="All Post",'DATA ENTRY'!X1159,IF(AND($D$4='DATA ENTRY'!CK1159),'DATA ENTRY'!X1159,""))))</f>
        <v/>
      </c>
      <c r="P1160" s="3" t="str">
        <f>IF('DATA ENTRY'!CK1159="","",IF('DATA ENTRY'!G1159="","",IF($D$4="All Post",'DATA ENTRY'!G1159,IF(AND($D$4='DATA ENTRY'!CK1159),'DATA ENTRY'!G1159,""))))</f>
        <v/>
      </c>
      <c r="S1160">
        <f t="shared" ref="S1160:S1170" si="291">IF($D$4=F1160,1,IF(T1160="All Post",1,0))</f>
        <v>0</v>
      </c>
      <c r="T1160" t="str">
        <f t="shared" ref="T1160:T1170" si="292">IF(AND(C1160="",F1160=""),"","All Post")</f>
        <v/>
      </c>
      <c r="BZ1160" t="str">
        <f t="shared" ref="BZ1160:BZ1169" si="293">IF(CE1160="","",RANK(CE1160,$CE$7:$CE$211,1))</f>
        <v/>
      </c>
      <c r="CA1160" t="str">
        <f t="shared" ref="CA1160:CA1169" si="294">IF(CX1160=0,"",CX1160)</f>
        <v/>
      </c>
      <c r="CB1160" s="224">
        <v>1154</v>
      </c>
      <c r="CC1160" s="3" t="str">
        <f>IF('DATA ENTRY'!CK1159="","",IF('DATA ENTRY'!B1159="","",IF(AND($CD$4='DATA ENTRY'!CK1159,$CG$4='DATA ENTRY'!D1159),'DATA ENTRY'!B1159,"")))</f>
        <v/>
      </c>
      <c r="CD1160" s="3" t="str">
        <f>IF('DATA ENTRY'!CK1159="","",IF('DATA ENTRY'!C1159="","",IF(AND($CD$4='DATA ENTRY'!CK1159,$CG$4='DATA ENTRY'!D1159),'DATA ENTRY'!C1159,"")))</f>
        <v/>
      </c>
      <c r="CE1160" s="4" t="str">
        <f>IF('DATA ENTRY'!CK1159="","",IF('DATA ENTRY'!I1159="","",IF(AND($CD$4='DATA ENTRY'!CK1159,$CG$4='DATA ENTRY'!D1159),'DATA ENTRY'!I1159,"")))</f>
        <v/>
      </c>
      <c r="CF1160" s="4" t="str">
        <f>IF('DATA ENTRY'!CK1159="","",IF('DATA ENTRY'!CK1159="","",IF(AND($CD$4='DATA ENTRY'!CK1159,$CG$4='DATA ENTRY'!D1159),'DATA ENTRY'!CK1159,"")))</f>
        <v/>
      </c>
      <c r="CG1160" s="3" t="str">
        <f>IF('DATA ENTRY'!CK1159="","",IF('DATA ENTRY'!N1159="","",IF(AND($CD$4='DATA ENTRY'!CK1159,$CG$4='DATA ENTRY'!D1159),'DATA ENTRY'!N1159,"")))</f>
        <v/>
      </c>
      <c r="CH1160" s="107" t="str">
        <f>IF('DATA ENTRY'!CK1159="","",IF('DATA ENTRY'!O1159="","",IF(AND($CD$4='DATA ENTRY'!CK1159,$CG$4='DATA ENTRY'!D1159),'DATA ENTRY'!O1159,"")))</f>
        <v/>
      </c>
      <c r="CI1160" s="3" t="str">
        <f>IF('DATA ENTRY'!CK1159="","",IF('DATA ENTRY'!P1159="","",IF(AND($CD$4='DATA ENTRY'!CK1159,$CG$4='DATA ENTRY'!D1159),'DATA ENTRY'!P1159,"")))</f>
        <v/>
      </c>
      <c r="CJ1160" s="107" t="str">
        <f>IF('DATA ENTRY'!CK1159="","",IF('DATA ENTRY'!Q1159="","",IF(AND($CD$4='DATA ENTRY'!CK1159,$CG$4='DATA ENTRY'!D1159),'DATA ENTRY'!Q1159,"")))</f>
        <v/>
      </c>
      <c r="CK1160" s="3" t="str">
        <f>IF('DATA ENTRY'!CK1159="","",IF('DATA ENTRY'!R1159="","",IF(AND($CD$4='DATA ENTRY'!CK1159,$CG$4='DATA ENTRY'!D1159),'DATA ENTRY'!R1159,"")))</f>
        <v/>
      </c>
      <c r="CL1160" s="3" t="str">
        <f>IF('DATA ENTRY'!CK1159="","",IF('DATA ENTRY'!S1159="","",IF(AND($CD$4='DATA ENTRY'!CK1159,$CG$4='DATA ENTRY'!D1159),'DATA ENTRY'!S1159,"")))</f>
        <v/>
      </c>
      <c r="CM1160" s="3" t="str">
        <f>IF('DATA ENTRY'!CK1159="","",IF('DATA ENTRY'!E1159="","",IF(AND($CD$4='DATA ENTRY'!CK1159,$CG$4='DATA ENTRY'!D1159),'DATA ENTRY'!E1159,"")))</f>
        <v/>
      </c>
      <c r="CN1160" s="3" t="str">
        <f>IF('DATA ENTRY'!CK1159="","",IF('DATA ENTRY'!W1159="","",IF(AND($CD$4='DATA ENTRY'!CK1159,$CG$4='DATA ENTRY'!D1159),'DATA ENTRY'!W1159,"")))</f>
        <v/>
      </c>
      <c r="CO1160" s="3" t="str">
        <f>IF('DATA ENTRY'!CK1159="","",IF('DATA ENTRY'!X1159="","",IF(AND($CD$4='DATA ENTRY'!CK1159,$CG$4='DATA ENTRY'!D1159),'DATA ENTRY'!X1159,"")))</f>
        <v/>
      </c>
      <c r="CP1160" s="108" t="str">
        <f t="shared" ref="CP1160:CP1169" si="295">IFERROR(IF(CF1160="","",SUM(CH1160*75%+CJ1160*25%)),"")</f>
        <v/>
      </c>
      <c r="CQ1160" s="108" t="str">
        <f>IF('DATA ENTRY'!CK1159="","",IF('DATA ENTRY'!G1159="","",IF(AND($CD$4='DATA ENTRY'!CK1159,$CG$4='DATA ENTRY'!D1159),'DATA ENTRY'!G1159,"")))</f>
        <v/>
      </c>
      <c r="CR1160" s="230" t="str">
        <f>IF('DATA ENTRY'!CK1159="","",IF('DATA ENTRY'!D1159="","",IF(AND($CD$4='DATA ENTRY'!CK1159,$CG$4='DATA ENTRY'!D1159),'DATA ENTRY'!D1159,"")))</f>
        <v/>
      </c>
      <c r="CS1160">
        <f t="shared" ref="CS1160:CS1169" si="296">SUMPRODUCT((CP1160&lt;$CP$7:$CP$211)/COUNTIF($CP$7:$CP$211,$CP$7:$CP$211))</f>
        <v>0</v>
      </c>
      <c r="CT1160">
        <f t="shared" ref="CT1160:CT1169" si="297">SUMPRODUCT((CE1160&lt;$CE$7:$CE$211)/COUNTIF($CE$7:$CE$211,$CE$7:$CE$211))</f>
        <v>0</v>
      </c>
      <c r="CV1160" s="139"/>
      <c r="CX1160">
        <f t="shared" ref="CX1160:CX1169" si="298">IF($CD$4=CF1160,1,0)</f>
        <v>0</v>
      </c>
      <c r="DB1160" t="str">
        <f t="shared" si="289"/>
        <v/>
      </c>
      <c r="DC1160" t="str">
        <f t="shared" si="290"/>
        <v/>
      </c>
      <c r="DD1160" s="224">
        <v>1154</v>
      </c>
      <c r="DE1160" s="3" t="str">
        <f>IF('DATA ENTRY'!CK1159="","",IF('DATA ENTRY'!B1159="","",IF(AND($DF$4='DATA ENTRY'!D1159),'DATA ENTRY'!B1159,"")))</f>
        <v/>
      </c>
      <c r="DF1160" s="3" t="str">
        <f>IF('DATA ENTRY'!CK1159="","",IF('DATA ENTRY'!C1159="","",IF(AND($DF$4='DATA ENTRY'!D1159),'DATA ENTRY'!C1159,"")))</f>
        <v/>
      </c>
      <c r="DG1160" s="4" t="str">
        <f>IF('DATA ENTRY'!CK1159="","",IF('DATA ENTRY'!I1159="","",IF(AND($DF$4='DATA ENTRY'!D1159),'DATA ENTRY'!I1159,"")))</f>
        <v/>
      </c>
      <c r="DH1160" s="4" t="str">
        <f>IF('DATA ENTRY'!CK1159="","",IF('DATA ENTRY'!CK1159="","",IF(AND($DF$4='DATA ENTRY'!D1159),'DATA ENTRY'!CK1159,"")))</f>
        <v/>
      </c>
      <c r="DI1160" s="3" t="str">
        <f>IF('DATA ENTRY'!CK1159="","",IF('DATA ENTRY'!N1159="","",IF(AND($DF$4='DATA ENTRY'!D1159),'DATA ENTRY'!N1159,"")))</f>
        <v/>
      </c>
      <c r="DJ1160" s="107" t="str">
        <f>IF('DATA ENTRY'!CK1159="","",IF('DATA ENTRY'!O1159="","",IF(AND($DF$4='DATA ENTRY'!D1159),'DATA ENTRY'!O1159,"")))</f>
        <v/>
      </c>
      <c r="DK1160" s="3" t="str">
        <f>IF('DATA ENTRY'!CK1159="","",IF('DATA ENTRY'!P1159="","",IF(AND($DF$4='DATA ENTRY'!D1159),'DATA ENTRY'!P1159,"")))</f>
        <v/>
      </c>
      <c r="DL1160" s="107" t="str">
        <f>IF('DATA ENTRY'!CK1159="","",IF('DATA ENTRY'!Q1159="","",IF(AND($DF$4='DATA ENTRY'!D1159),'DATA ENTRY'!Q1159,"")))</f>
        <v/>
      </c>
      <c r="DM1160" s="3" t="str">
        <f>IF('DATA ENTRY'!CK1159="","",IF('DATA ENTRY'!R1159="","",IF(AND($DF$4='DATA ENTRY'!D1159),'DATA ENTRY'!R1159,"")))</f>
        <v/>
      </c>
      <c r="DN1160" s="107" t="str">
        <f>IF('DATA ENTRY'!CK1159="","",IF('DATA ENTRY'!S1159="","",IF(AND($DF$4='DATA ENTRY'!D1159),'DATA ENTRY'!S1159,"")))</f>
        <v/>
      </c>
      <c r="DO1160" s="3" t="str">
        <f>IF('DATA ENTRY'!CK1159="","",IF('DATA ENTRY'!E1159="","",IF(AND($DF$4='DATA ENTRY'!D1159),'DATA ENTRY'!E1159,"")))</f>
        <v/>
      </c>
      <c r="DP1160" s="3" t="str">
        <f>IF('DATA ENTRY'!CK1159="","",IF('DATA ENTRY'!D1159="","",IF(AND($DF$4='DATA ENTRY'!D1159),'DATA ENTRY'!D1159,"")))</f>
        <v/>
      </c>
      <c r="DQ1160" s="3" t="str">
        <f>IF('DATA ENTRY'!CK1159="","",IF('DATA ENTRY'!W1159="","",IF(AND($DF$4='DATA ENTRY'!D1159),'DATA ENTRY'!W1159,"")))</f>
        <v/>
      </c>
      <c r="DR1160" s="3" t="str">
        <f>IF('DATA ENTRY'!CK1159="","",IF('DATA ENTRY'!X1159="","",IF(AND($DF$4='DATA ENTRY'!D1159),'DATA ENTRY'!X1159,"")))</f>
        <v/>
      </c>
      <c r="DS1160" s="108" t="str">
        <f t="shared" ref="DS1160:DS1165" si="299">IFERROR(IF(DH1160="","",SUM(DJ1160*75%+DL1160*25%)),"")</f>
        <v/>
      </c>
      <c r="DT1160" s="108" t="str">
        <f>IF('DATA ENTRY'!CK1159="","",IF('DATA ENTRY'!D1159="","",IF(AND($DF$4='DATA ENTRY'!D1159),'DATA ENTRY'!G1159,"")))</f>
        <v/>
      </c>
      <c r="DY1160">
        <f t="shared" ref="DY1160:DY1165" si="300">IF($DF$4="",0,IF($DF$4=DP1160,1,0))</f>
        <v>0</v>
      </c>
      <c r="EB1160" t="str">
        <f t="shared" ref="EB1160:EB1165" si="301">IF(EG1160="","",RANK(EG1160,$EG$7:$EG$211,1))</f>
        <v/>
      </c>
      <c r="EC1160" t="str">
        <f t="shared" ref="EC1160:EC1165" si="302">IF(EY1160=0,"",EY1160)</f>
        <v/>
      </c>
      <c r="ED1160" s="224">
        <v>1154</v>
      </c>
      <c r="EE1160" s="3" t="str">
        <f>IF('DATA ENTRY'!CK1159="","",IF('DATA ENTRY'!B1159="","",IF(AND($EF$4='DATA ENTRY'!G1159,$EH$4='DATA ENTRY'!F1159),'DATA ENTRY'!B1159,"")))</f>
        <v/>
      </c>
      <c r="EF1160" s="3" t="str">
        <f>IF('DATA ENTRY'!CK1159="","",IF('DATA ENTRY'!C1159="","",IF(AND($EF$4='DATA ENTRY'!G1159,$EH$4='DATA ENTRY'!F1159),'DATA ENTRY'!C1159,"")))</f>
        <v/>
      </c>
      <c r="EG1160" s="4" t="str">
        <f>IF('DATA ENTRY'!CK1159="","",IF('DATA ENTRY'!I1159="","",IF(AND($EF$4='DATA ENTRY'!G1159,$EH$4='DATA ENTRY'!F1159),'DATA ENTRY'!I1159,"")))</f>
        <v/>
      </c>
      <c r="EH1160" s="4" t="str">
        <f>IF('DATA ENTRY'!CK1159="","",IF('DATA ENTRY'!CK1159="","",IF(AND($EF$4='DATA ENTRY'!G1159,$EH$4='DATA ENTRY'!F1159),'DATA ENTRY'!CK1159,"")))</f>
        <v/>
      </c>
      <c r="EI1160" s="3" t="str">
        <f>IF('DATA ENTRY'!CK1159="","",IF('DATA ENTRY'!N1159="","",IF(AND($EF$4='DATA ENTRY'!G1159,$EH$4='DATA ENTRY'!F1159),'DATA ENTRY'!N1159,"")))</f>
        <v/>
      </c>
      <c r="EJ1160" s="107" t="str">
        <f>IF('DATA ENTRY'!CK1159="","",IF('DATA ENTRY'!O1159="","",IF(AND($EF$4='DATA ENTRY'!G1159,$EH$4='DATA ENTRY'!F1159),'DATA ENTRY'!O1159,"")))</f>
        <v/>
      </c>
      <c r="EK1160" s="3" t="str">
        <f>IF('DATA ENTRY'!CK1159="","",IF('DATA ENTRY'!P1159="","",IF(AND($EF$4='DATA ENTRY'!G1159,$EH$4='DATA ENTRY'!F1159),'DATA ENTRY'!P1159,"")))</f>
        <v/>
      </c>
      <c r="EL1160" s="107" t="str">
        <f>IF('DATA ENTRY'!CK1159="","",IF('DATA ENTRY'!Q1159="","",IF(AND($EF$4='DATA ENTRY'!G1159,$EH$4='DATA ENTRY'!F1159),'DATA ENTRY'!Q1159,"")))</f>
        <v/>
      </c>
      <c r="EM1160" s="3" t="str">
        <f>IF('DATA ENTRY'!CK1159="","",IF('DATA ENTRY'!R1159="","",IF(AND($EF$4='DATA ENTRY'!G1159,$EH$4='DATA ENTRY'!F1159),'DATA ENTRY'!R1159,"")))</f>
        <v/>
      </c>
      <c r="EN1160" s="107" t="str">
        <f>IF('DATA ENTRY'!CK1159="","",IF('DATA ENTRY'!S1159="","",IF(AND($EF$4='DATA ENTRY'!G1159,$EH$4='DATA ENTRY'!F1159),'DATA ENTRY'!S1159,"")))</f>
        <v/>
      </c>
      <c r="EO1160" s="3" t="str">
        <f>IF('DATA ENTRY'!CK1159="","",IF('DATA ENTRY'!E1159="","",IF(AND($EF$4='DATA ENTRY'!G1159,$EH$4='DATA ENTRY'!F1159),'DATA ENTRY'!E1159,"")))</f>
        <v/>
      </c>
      <c r="EP1160" s="3" t="str">
        <f>IF('DATA ENTRY'!CK1159="","",IF('DATA ENTRY'!D1159="","",IF(AND($EF$4='DATA ENTRY'!G1159,$EH$4='DATA ENTRY'!F1159),'DATA ENTRY'!D1159,"")))</f>
        <v/>
      </c>
      <c r="EQ1160" s="3" t="str">
        <f>IF('DATA ENTRY'!CK1159="","",IF('DATA ENTRY'!W1159="","",IF(AND($EF$4='DATA ENTRY'!G1159,$EH$4='DATA ENTRY'!F1159),'DATA ENTRY'!W1159,"")))</f>
        <v/>
      </c>
      <c r="ER1160" s="3" t="str">
        <f>IF('DATA ENTRY'!CK1159="","",IF('DATA ENTRY'!X1159="","",IF(AND($EF$4='DATA ENTRY'!G1159,$EH$4='DATA ENTRY'!F1159),'DATA ENTRY'!X1159,"")))</f>
        <v/>
      </c>
      <c r="ES1160" s="108" t="str">
        <f t="shared" ref="ES1160:ES1169" si="303">IFERROR(IF(EH1160="","",SUM(EJ1160*75%+EL1160*25%)),"")</f>
        <v/>
      </c>
      <c r="ET1160" s="108" t="str">
        <f>IF('DATA ENTRY'!CK1159="","",IF('DATA ENTRY'!D1159="","",IF(AND($EF$4='DATA ENTRY'!G1159,$EH$4='DATA ENTRY'!F1159),'DATA ENTRY'!G1159,"")))</f>
        <v/>
      </c>
      <c r="EY1160">
        <f t="shared" ref="EY1160:EY1169" si="304">IF($DF$4="",0,IF($DF$4=EP1160,1,0))</f>
        <v>0</v>
      </c>
    </row>
    <row r="1161" spans="1:155">
      <c r="A1161" t="str">
        <f>IF(S1161=0,"",1+(MAX($A$7:A1160)))</f>
        <v/>
      </c>
      <c r="B1161" s="224">
        <v>1155</v>
      </c>
      <c r="C1161" s="3" t="str">
        <f>IF('DATA ENTRY'!CK1160="","",IF('DATA ENTRY'!B1160="","",IF($D$4="All Post",'DATA ENTRY'!B1160,IF(AND($D$4='DATA ENTRY'!CK1160),'DATA ENTRY'!B1160,""))))</f>
        <v/>
      </c>
      <c r="D1161" s="3" t="str">
        <f>IF('DATA ENTRY'!CK1160="","",IF('DATA ENTRY'!C1160="","",IF($D$4="All Post",'DATA ENTRY'!C1160,IF(AND($D$4='DATA ENTRY'!CK1160),'DATA ENTRY'!C1160,""))))</f>
        <v/>
      </c>
      <c r="E1161" s="4" t="str">
        <f>IF('DATA ENTRY'!CK1160="","",IF('DATA ENTRY'!I1160="","",IF($D$4="All Post",'DATA ENTRY'!I1160,IF(AND($D$4='DATA ENTRY'!CK1160),'DATA ENTRY'!I1160,""))))</f>
        <v/>
      </c>
      <c r="F1161" s="4" t="str">
        <f>IF('DATA ENTRY'!CK1160="","",IF('DATA ENTRY'!CK1160="","",IF($D$4="All Post",'DATA ENTRY'!CK1160,IF(AND($D$4='DATA ENTRY'!CK1160),'DATA ENTRY'!CK1160,""))))</f>
        <v/>
      </c>
      <c r="G1161" s="3" t="str">
        <f>IF('DATA ENTRY'!CK1160="","",IF('DATA ENTRY'!N1160="","",IF($D$4="All Post",'DATA ENTRY'!N1160,IF(AND($D$4='DATA ENTRY'!CK1160),'DATA ENTRY'!N1160,""))))</f>
        <v/>
      </c>
      <c r="H1161" s="107" t="str">
        <f>IF('DATA ENTRY'!CK1160="","",IF('DATA ENTRY'!O1160="","",IF($D$4="All Post",'DATA ENTRY'!O1160,IF(AND($D$4='DATA ENTRY'!CK1160),'DATA ENTRY'!O1160,""))))</f>
        <v/>
      </c>
      <c r="I1161" s="3" t="str">
        <f>IF('DATA ENTRY'!CK1160="","",IF('DATA ENTRY'!P1160="","",IF($D$4="All Post",'DATA ENTRY'!P1160,IF(AND($D$4='DATA ENTRY'!CK1160),'DATA ENTRY'!P1160,""))))</f>
        <v/>
      </c>
      <c r="J1161" s="107" t="str">
        <f>IF('DATA ENTRY'!CK1160="","",IF('DATA ENTRY'!Q1160="","",IF($D$4="All Post",'DATA ENTRY'!Q1160,IF(AND($D$4='DATA ENTRY'!CK1160),'DATA ENTRY'!Q1160,""))))</f>
        <v/>
      </c>
      <c r="K1161" s="3" t="str">
        <f>IF('DATA ENTRY'!CK1160="","",IF('DATA ENTRY'!R1160="","",IF($D$4="All Post",'DATA ENTRY'!R1160,IF(AND($D$4='DATA ENTRY'!CK1160),'DATA ENTRY'!R1160,""))))</f>
        <v/>
      </c>
      <c r="L1161" s="3" t="str">
        <f>IF('DATA ENTRY'!CK1160="","",IF('DATA ENTRY'!S1160="","",IF($D$4="All Post",'DATA ENTRY'!S1160,IF(AND($D$4='DATA ENTRY'!CK1160),'DATA ENTRY'!S1160,""))))</f>
        <v/>
      </c>
      <c r="M1161" s="3" t="str">
        <f>IF('DATA ENTRY'!CK1160="","",IF('DATA ENTRY'!E1160="","",IF($D$4="All Post",'DATA ENTRY'!E1160,IF(AND($D$4='DATA ENTRY'!CK1160),'DATA ENTRY'!E1160,""))))</f>
        <v/>
      </c>
      <c r="N1161" s="3" t="str">
        <f>IF('DATA ENTRY'!CK1160="","",IF('DATA ENTRY'!W1160="","",IF($D$4="All Post",'DATA ENTRY'!W1160,IF(AND($D$4='DATA ENTRY'!CK1160),'DATA ENTRY'!W1160,""))))</f>
        <v/>
      </c>
      <c r="O1161" s="3" t="str">
        <f>IF('DATA ENTRY'!CK1160="","",IF('DATA ENTRY'!X1160="","",IF($D$4="All Post",'DATA ENTRY'!X1160,IF(AND($D$4='DATA ENTRY'!CK1160),'DATA ENTRY'!X1160,""))))</f>
        <v/>
      </c>
      <c r="P1161" s="3" t="str">
        <f>IF('DATA ENTRY'!CK1160="","",IF('DATA ENTRY'!G1160="","",IF($D$4="All Post",'DATA ENTRY'!G1160,IF(AND($D$4='DATA ENTRY'!CK1160),'DATA ENTRY'!G1160,""))))</f>
        <v/>
      </c>
      <c r="S1161">
        <f t="shared" si="291"/>
        <v>0</v>
      </c>
      <c r="T1161" t="str">
        <f t="shared" si="292"/>
        <v/>
      </c>
      <c r="BZ1161" t="str">
        <f t="shared" si="293"/>
        <v/>
      </c>
      <c r="CA1161" t="str">
        <f t="shared" si="294"/>
        <v/>
      </c>
      <c r="CB1161" s="224">
        <v>1155</v>
      </c>
      <c r="CC1161" s="3" t="str">
        <f>IF('DATA ENTRY'!CK1160="","",IF('DATA ENTRY'!B1160="","",IF(AND($CD$4='DATA ENTRY'!CK1160,$CG$4='DATA ENTRY'!D1160),'DATA ENTRY'!B1160,"")))</f>
        <v/>
      </c>
      <c r="CD1161" s="3" t="str">
        <f>IF('DATA ENTRY'!CK1160="","",IF('DATA ENTRY'!C1160="","",IF(AND($CD$4='DATA ENTRY'!CK1160,$CG$4='DATA ENTRY'!D1160),'DATA ENTRY'!C1160,"")))</f>
        <v/>
      </c>
      <c r="CE1161" s="4" t="str">
        <f>IF('DATA ENTRY'!CK1160="","",IF('DATA ENTRY'!I1160="","",IF(AND($CD$4='DATA ENTRY'!CK1160,$CG$4='DATA ENTRY'!D1160),'DATA ENTRY'!I1160,"")))</f>
        <v/>
      </c>
      <c r="CF1161" s="4" t="str">
        <f>IF('DATA ENTRY'!CK1160="","",IF('DATA ENTRY'!CK1160="","",IF(AND($CD$4='DATA ENTRY'!CK1160,$CG$4='DATA ENTRY'!D1160),'DATA ENTRY'!CK1160,"")))</f>
        <v/>
      </c>
      <c r="CG1161" s="3" t="str">
        <f>IF('DATA ENTRY'!CK1160="","",IF('DATA ENTRY'!N1160="","",IF(AND($CD$4='DATA ENTRY'!CK1160,$CG$4='DATA ENTRY'!D1160),'DATA ENTRY'!N1160,"")))</f>
        <v/>
      </c>
      <c r="CH1161" s="107" t="str">
        <f>IF('DATA ENTRY'!CK1160="","",IF('DATA ENTRY'!O1160="","",IF(AND($CD$4='DATA ENTRY'!CK1160,$CG$4='DATA ENTRY'!D1160),'DATA ENTRY'!O1160,"")))</f>
        <v/>
      </c>
      <c r="CI1161" s="3" t="str">
        <f>IF('DATA ENTRY'!CK1160="","",IF('DATA ENTRY'!P1160="","",IF(AND($CD$4='DATA ENTRY'!CK1160,$CG$4='DATA ENTRY'!D1160),'DATA ENTRY'!P1160,"")))</f>
        <v/>
      </c>
      <c r="CJ1161" s="107" t="str">
        <f>IF('DATA ENTRY'!CK1160="","",IF('DATA ENTRY'!Q1160="","",IF(AND($CD$4='DATA ENTRY'!CK1160,$CG$4='DATA ENTRY'!D1160),'DATA ENTRY'!Q1160,"")))</f>
        <v/>
      </c>
      <c r="CK1161" s="3" t="str">
        <f>IF('DATA ENTRY'!CK1160="","",IF('DATA ENTRY'!R1160="","",IF(AND($CD$4='DATA ENTRY'!CK1160,$CG$4='DATA ENTRY'!D1160),'DATA ENTRY'!R1160,"")))</f>
        <v/>
      </c>
      <c r="CL1161" s="3" t="str">
        <f>IF('DATA ENTRY'!CK1160="","",IF('DATA ENTRY'!S1160="","",IF(AND($CD$4='DATA ENTRY'!CK1160,$CG$4='DATA ENTRY'!D1160),'DATA ENTRY'!S1160,"")))</f>
        <v/>
      </c>
      <c r="CM1161" s="3" t="str">
        <f>IF('DATA ENTRY'!CK1160="","",IF('DATA ENTRY'!E1160="","",IF(AND($CD$4='DATA ENTRY'!CK1160,$CG$4='DATA ENTRY'!D1160),'DATA ENTRY'!E1160,"")))</f>
        <v/>
      </c>
      <c r="CN1161" s="3" t="str">
        <f>IF('DATA ENTRY'!CK1160="","",IF('DATA ENTRY'!W1160="","",IF(AND($CD$4='DATA ENTRY'!CK1160,$CG$4='DATA ENTRY'!D1160),'DATA ENTRY'!W1160,"")))</f>
        <v/>
      </c>
      <c r="CO1161" s="3" t="str">
        <f>IF('DATA ENTRY'!CK1160="","",IF('DATA ENTRY'!X1160="","",IF(AND($CD$4='DATA ENTRY'!CK1160,$CG$4='DATA ENTRY'!D1160),'DATA ENTRY'!X1160,"")))</f>
        <v/>
      </c>
      <c r="CP1161" s="108" t="str">
        <f t="shared" si="295"/>
        <v/>
      </c>
      <c r="CQ1161" s="108" t="str">
        <f>IF('DATA ENTRY'!CK1160="","",IF('DATA ENTRY'!G1160="","",IF(AND($CD$4='DATA ENTRY'!CK1160,$CG$4='DATA ENTRY'!D1160),'DATA ENTRY'!G1160,"")))</f>
        <v/>
      </c>
      <c r="CR1161" s="230" t="str">
        <f>IF('DATA ENTRY'!CK1160="","",IF('DATA ENTRY'!D1160="","",IF(AND($CD$4='DATA ENTRY'!CK1160,$CG$4='DATA ENTRY'!D1160),'DATA ENTRY'!D1160,"")))</f>
        <v/>
      </c>
      <c r="CS1161">
        <f t="shared" si="296"/>
        <v>0</v>
      </c>
      <c r="CT1161">
        <f t="shared" si="297"/>
        <v>0</v>
      </c>
      <c r="CV1161" s="139"/>
      <c r="CX1161">
        <f t="shared" si="298"/>
        <v>0</v>
      </c>
      <c r="DB1161" t="str">
        <f t="shared" si="289"/>
        <v/>
      </c>
      <c r="DC1161" t="str">
        <f t="shared" si="290"/>
        <v/>
      </c>
      <c r="DD1161" s="224">
        <v>1155</v>
      </c>
      <c r="DE1161" s="3" t="str">
        <f>IF('DATA ENTRY'!CK1160="","",IF('DATA ENTRY'!B1160="","",IF(AND($DF$4='DATA ENTRY'!D1160),'DATA ENTRY'!B1160,"")))</f>
        <v/>
      </c>
      <c r="DF1161" s="3" t="str">
        <f>IF('DATA ENTRY'!CK1160="","",IF('DATA ENTRY'!C1160="","",IF(AND($DF$4='DATA ENTRY'!D1160),'DATA ENTRY'!C1160,"")))</f>
        <v/>
      </c>
      <c r="DG1161" s="4" t="str">
        <f>IF('DATA ENTRY'!CK1160="","",IF('DATA ENTRY'!I1160="","",IF(AND($DF$4='DATA ENTRY'!D1160),'DATA ENTRY'!I1160,"")))</f>
        <v/>
      </c>
      <c r="DH1161" s="4" t="str">
        <f>IF('DATA ENTRY'!CK1160="","",IF('DATA ENTRY'!CK1160="","",IF(AND($DF$4='DATA ENTRY'!D1160),'DATA ENTRY'!CK1160,"")))</f>
        <v/>
      </c>
      <c r="DI1161" s="3" t="str">
        <f>IF('DATA ENTRY'!CK1160="","",IF('DATA ENTRY'!N1160="","",IF(AND($DF$4='DATA ENTRY'!D1160),'DATA ENTRY'!N1160,"")))</f>
        <v/>
      </c>
      <c r="DJ1161" s="107" t="str">
        <f>IF('DATA ENTRY'!CK1160="","",IF('DATA ENTRY'!O1160="","",IF(AND($DF$4='DATA ENTRY'!D1160),'DATA ENTRY'!O1160,"")))</f>
        <v/>
      </c>
      <c r="DK1161" s="3" t="str">
        <f>IF('DATA ENTRY'!CK1160="","",IF('DATA ENTRY'!P1160="","",IF(AND($DF$4='DATA ENTRY'!D1160),'DATA ENTRY'!P1160,"")))</f>
        <v/>
      </c>
      <c r="DL1161" s="107" t="str">
        <f>IF('DATA ENTRY'!CK1160="","",IF('DATA ENTRY'!Q1160="","",IF(AND($DF$4='DATA ENTRY'!D1160),'DATA ENTRY'!Q1160,"")))</f>
        <v/>
      </c>
      <c r="DM1161" s="3" t="str">
        <f>IF('DATA ENTRY'!CK1160="","",IF('DATA ENTRY'!R1160="","",IF(AND($DF$4='DATA ENTRY'!D1160),'DATA ENTRY'!R1160,"")))</f>
        <v/>
      </c>
      <c r="DN1161" s="107" t="str">
        <f>IF('DATA ENTRY'!CK1160="","",IF('DATA ENTRY'!S1160="","",IF(AND($DF$4='DATA ENTRY'!D1160),'DATA ENTRY'!S1160,"")))</f>
        <v/>
      </c>
      <c r="DO1161" s="3" t="str">
        <f>IF('DATA ENTRY'!CK1160="","",IF('DATA ENTRY'!E1160="","",IF(AND($DF$4='DATA ENTRY'!D1160),'DATA ENTRY'!E1160,"")))</f>
        <v/>
      </c>
      <c r="DP1161" s="3" t="str">
        <f>IF('DATA ENTRY'!CK1160="","",IF('DATA ENTRY'!D1160="","",IF(AND($DF$4='DATA ENTRY'!D1160),'DATA ENTRY'!D1160,"")))</f>
        <v/>
      </c>
      <c r="DQ1161" s="3" t="str">
        <f>IF('DATA ENTRY'!CK1160="","",IF('DATA ENTRY'!W1160="","",IF(AND($DF$4='DATA ENTRY'!D1160),'DATA ENTRY'!W1160,"")))</f>
        <v/>
      </c>
      <c r="DR1161" s="3" t="str">
        <f>IF('DATA ENTRY'!CK1160="","",IF('DATA ENTRY'!X1160="","",IF(AND($DF$4='DATA ENTRY'!D1160),'DATA ENTRY'!X1160,"")))</f>
        <v/>
      </c>
      <c r="DS1161" s="108" t="str">
        <f t="shared" si="299"/>
        <v/>
      </c>
      <c r="DT1161" s="108" t="str">
        <f>IF('DATA ENTRY'!CK1160="","",IF('DATA ENTRY'!D1160="","",IF(AND($DF$4='DATA ENTRY'!D1160),'DATA ENTRY'!G1160,"")))</f>
        <v/>
      </c>
      <c r="DY1161">
        <f t="shared" si="300"/>
        <v>0</v>
      </c>
      <c r="EB1161" t="str">
        <f t="shared" si="301"/>
        <v/>
      </c>
      <c r="EC1161" t="str">
        <f t="shared" si="302"/>
        <v/>
      </c>
      <c r="ED1161" s="224">
        <v>1155</v>
      </c>
      <c r="EE1161" s="3" t="str">
        <f>IF('DATA ENTRY'!CK1160="","",IF('DATA ENTRY'!B1160="","",IF(AND($EF$4='DATA ENTRY'!G1160,$EH$4='DATA ENTRY'!F1160),'DATA ENTRY'!B1160,"")))</f>
        <v/>
      </c>
      <c r="EF1161" s="3" t="str">
        <f>IF('DATA ENTRY'!CK1160="","",IF('DATA ENTRY'!C1160="","",IF(AND($EF$4='DATA ENTRY'!G1160,$EH$4='DATA ENTRY'!F1160),'DATA ENTRY'!C1160,"")))</f>
        <v/>
      </c>
      <c r="EG1161" s="4" t="str">
        <f>IF('DATA ENTRY'!CK1160="","",IF('DATA ENTRY'!I1160="","",IF(AND($EF$4='DATA ENTRY'!G1160,$EH$4='DATA ENTRY'!F1160),'DATA ENTRY'!I1160,"")))</f>
        <v/>
      </c>
      <c r="EH1161" s="4" t="str">
        <f>IF('DATA ENTRY'!CK1160="","",IF('DATA ENTRY'!CK1160="","",IF(AND($EF$4='DATA ENTRY'!G1160,$EH$4='DATA ENTRY'!F1160),'DATA ENTRY'!CK1160,"")))</f>
        <v/>
      </c>
      <c r="EI1161" s="3" t="str">
        <f>IF('DATA ENTRY'!CK1160="","",IF('DATA ENTRY'!N1160="","",IF(AND($EF$4='DATA ENTRY'!G1160,$EH$4='DATA ENTRY'!F1160),'DATA ENTRY'!N1160,"")))</f>
        <v/>
      </c>
      <c r="EJ1161" s="107" t="str">
        <f>IF('DATA ENTRY'!CK1160="","",IF('DATA ENTRY'!O1160="","",IF(AND($EF$4='DATA ENTRY'!G1160,$EH$4='DATA ENTRY'!F1160),'DATA ENTRY'!O1160,"")))</f>
        <v/>
      </c>
      <c r="EK1161" s="3" t="str">
        <f>IF('DATA ENTRY'!CK1160="","",IF('DATA ENTRY'!P1160="","",IF(AND($EF$4='DATA ENTRY'!G1160,$EH$4='DATA ENTRY'!F1160),'DATA ENTRY'!P1160,"")))</f>
        <v/>
      </c>
      <c r="EL1161" s="107" t="str">
        <f>IF('DATA ENTRY'!CK1160="","",IF('DATA ENTRY'!Q1160="","",IF(AND($EF$4='DATA ENTRY'!G1160,$EH$4='DATA ENTRY'!F1160),'DATA ENTRY'!Q1160,"")))</f>
        <v/>
      </c>
      <c r="EM1161" s="3" t="str">
        <f>IF('DATA ENTRY'!CK1160="","",IF('DATA ENTRY'!R1160="","",IF(AND($EF$4='DATA ENTRY'!G1160,$EH$4='DATA ENTRY'!F1160),'DATA ENTRY'!R1160,"")))</f>
        <v/>
      </c>
      <c r="EN1161" s="107" t="str">
        <f>IF('DATA ENTRY'!CK1160="","",IF('DATA ENTRY'!S1160="","",IF(AND($EF$4='DATA ENTRY'!G1160,$EH$4='DATA ENTRY'!F1160),'DATA ENTRY'!S1160,"")))</f>
        <v/>
      </c>
      <c r="EO1161" s="3" t="str">
        <f>IF('DATA ENTRY'!CK1160="","",IF('DATA ENTRY'!E1160="","",IF(AND($EF$4='DATA ENTRY'!G1160,$EH$4='DATA ENTRY'!F1160),'DATA ENTRY'!E1160,"")))</f>
        <v/>
      </c>
      <c r="EP1161" s="3" t="str">
        <f>IF('DATA ENTRY'!CK1160="","",IF('DATA ENTRY'!D1160="","",IF(AND($EF$4='DATA ENTRY'!G1160,$EH$4='DATA ENTRY'!F1160),'DATA ENTRY'!D1160,"")))</f>
        <v/>
      </c>
      <c r="EQ1161" s="3" t="str">
        <f>IF('DATA ENTRY'!CK1160="","",IF('DATA ENTRY'!W1160="","",IF(AND($EF$4='DATA ENTRY'!G1160,$EH$4='DATA ENTRY'!F1160),'DATA ENTRY'!W1160,"")))</f>
        <v/>
      </c>
      <c r="ER1161" s="3" t="str">
        <f>IF('DATA ENTRY'!CK1160="","",IF('DATA ENTRY'!X1160="","",IF(AND($EF$4='DATA ENTRY'!G1160,$EH$4='DATA ENTRY'!F1160),'DATA ENTRY'!X1160,"")))</f>
        <v/>
      </c>
      <c r="ES1161" s="108" t="str">
        <f t="shared" si="303"/>
        <v/>
      </c>
      <c r="ET1161" s="108" t="str">
        <f>IF('DATA ENTRY'!CK1160="","",IF('DATA ENTRY'!D1160="","",IF(AND($EF$4='DATA ENTRY'!G1160,$EH$4='DATA ENTRY'!F1160),'DATA ENTRY'!G1160,"")))</f>
        <v/>
      </c>
      <c r="EY1161">
        <f t="shared" si="304"/>
        <v>0</v>
      </c>
    </row>
    <row r="1162" spans="1:155">
      <c r="A1162" t="str">
        <f>IF(S1162=0,"",1+(MAX($A$7:A1161)))</f>
        <v/>
      </c>
      <c r="B1162" s="224">
        <v>1156</v>
      </c>
      <c r="C1162" s="3" t="str">
        <f>IF('DATA ENTRY'!CK1161="","",IF('DATA ENTRY'!B1161="","",IF($D$4="All Post",'DATA ENTRY'!B1161,IF(AND($D$4='DATA ENTRY'!CK1161),'DATA ENTRY'!B1161,""))))</f>
        <v/>
      </c>
      <c r="D1162" s="3" t="str">
        <f>IF('DATA ENTRY'!CK1161="","",IF('DATA ENTRY'!C1161="","",IF($D$4="All Post",'DATA ENTRY'!C1161,IF(AND($D$4='DATA ENTRY'!CK1161),'DATA ENTRY'!C1161,""))))</f>
        <v/>
      </c>
      <c r="E1162" s="4" t="str">
        <f>IF('DATA ENTRY'!CK1161="","",IF('DATA ENTRY'!I1161="","",IF($D$4="All Post",'DATA ENTRY'!I1161,IF(AND($D$4='DATA ENTRY'!CK1161),'DATA ENTRY'!I1161,""))))</f>
        <v/>
      </c>
      <c r="F1162" s="4" t="str">
        <f>IF('DATA ENTRY'!CK1161="","",IF('DATA ENTRY'!CK1161="","",IF($D$4="All Post",'DATA ENTRY'!CK1161,IF(AND($D$4='DATA ENTRY'!CK1161),'DATA ENTRY'!CK1161,""))))</f>
        <v/>
      </c>
      <c r="G1162" s="3" t="str">
        <f>IF('DATA ENTRY'!CK1161="","",IF('DATA ENTRY'!N1161="","",IF($D$4="All Post",'DATA ENTRY'!N1161,IF(AND($D$4='DATA ENTRY'!CK1161),'DATA ENTRY'!N1161,""))))</f>
        <v/>
      </c>
      <c r="H1162" s="107" t="str">
        <f>IF('DATA ENTRY'!CK1161="","",IF('DATA ENTRY'!O1161="","",IF($D$4="All Post",'DATA ENTRY'!O1161,IF(AND($D$4='DATA ENTRY'!CK1161),'DATA ENTRY'!O1161,""))))</f>
        <v/>
      </c>
      <c r="I1162" s="3" t="str">
        <f>IF('DATA ENTRY'!CK1161="","",IF('DATA ENTRY'!P1161="","",IF($D$4="All Post",'DATA ENTRY'!P1161,IF(AND($D$4='DATA ENTRY'!CK1161),'DATA ENTRY'!P1161,""))))</f>
        <v/>
      </c>
      <c r="J1162" s="107" t="str">
        <f>IF('DATA ENTRY'!CK1161="","",IF('DATA ENTRY'!Q1161="","",IF($D$4="All Post",'DATA ENTRY'!Q1161,IF(AND($D$4='DATA ENTRY'!CK1161),'DATA ENTRY'!Q1161,""))))</f>
        <v/>
      </c>
      <c r="K1162" s="3" t="str">
        <f>IF('DATA ENTRY'!CK1161="","",IF('DATA ENTRY'!R1161="","",IF($D$4="All Post",'DATA ENTRY'!R1161,IF(AND($D$4='DATA ENTRY'!CK1161),'DATA ENTRY'!R1161,""))))</f>
        <v/>
      </c>
      <c r="L1162" s="3" t="str">
        <f>IF('DATA ENTRY'!CK1161="","",IF('DATA ENTRY'!S1161="","",IF($D$4="All Post",'DATA ENTRY'!S1161,IF(AND($D$4='DATA ENTRY'!CK1161),'DATA ENTRY'!S1161,""))))</f>
        <v/>
      </c>
      <c r="M1162" s="3" t="str">
        <f>IF('DATA ENTRY'!CK1161="","",IF('DATA ENTRY'!E1161="","",IF($D$4="All Post",'DATA ENTRY'!E1161,IF(AND($D$4='DATA ENTRY'!CK1161),'DATA ENTRY'!E1161,""))))</f>
        <v/>
      </c>
      <c r="N1162" s="3" t="str">
        <f>IF('DATA ENTRY'!CK1161="","",IF('DATA ENTRY'!W1161="","",IF($D$4="All Post",'DATA ENTRY'!W1161,IF(AND($D$4='DATA ENTRY'!CK1161),'DATA ENTRY'!W1161,""))))</f>
        <v/>
      </c>
      <c r="O1162" s="3" t="str">
        <f>IF('DATA ENTRY'!CK1161="","",IF('DATA ENTRY'!X1161="","",IF($D$4="All Post",'DATA ENTRY'!X1161,IF(AND($D$4='DATA ENTRY'!CK1161),'DATA ENTRY'!X1161,""))))</f>
        <v/>
      </c>
      <c r="P1162" s="3" t="str">
        <f>IF('DATA ENTRY'!CK1161="","",IF('DATA ENTRY'!G1161="","",IF($D$4="All Post",'DATA ENTRY'!G1161,IF(AND($D$4='DATA ENTRY'!CK1161),'DATA ENTRY'!G1161,""))))</f>
        <v/>
      </c>
      <c r="S1162">
        <f t="shared" si="291"/>
        <v>0</v>
      </c>
      <c r="T1162" t="str">
        <f t="shared" si="292"/>
        <v/>
      </c>
      <c r="BZ1162" t="str">
        <f t="shared" si="293"/>
        <v/>
      </c>
      <c r="CA1162" t="str">
        <f t="shared" si="294"/>
        <v/>
      </c>
      <c r="CB1162" s="224">
        <v>1156</v>
      </c>
      <c r="CC1162" s="3" t="str">
        <f>IF('DATA ENTRY'!CK1161="","",IF('DATA ENTRY'!B1161="","",IF(AND($CD$4='DATA ENTRY'!CK1161,$CG$4='DATA ENTRY'!D1161),'DATA ENTRY'!B1161,"")))</f>
        <v/>
      </c>
      <c r="CD1162" s="3" t="str">
        <f>IF('DATA ENTRY'!CK1161="","",IF('DATA ENTRY'!C1161="","",IF(AND($CD$4='DATA ENTRY'!CK1161,$CG$4='DATA ENTRY'!D1161),'DATA ENTRY'!C1161,"")))</f>
        <v/>
      </c>
      <c r="CE1162" s="4" t="str">
        <f>IF('DATA ENTRY'!CK1161="","",IF('DATA ENTRY'!I1161="","",IF(AND($CD$4='DATA ENTRY'!CK1161,$CG$4='DATA ENTRY'!D1161),'DATA ENTRY'!I1161,"")))</f>
        <v/>
      </c>
      <c r="CF1162" s="4" t="str">
        <f>IF('DATA ENTRY'!CK1161="","",IF('DATA ENTRY'!CK1161="","",IF(AND($CD$4='DATA ENTRY'!CK1161,$CG$4='DATA ENTRY'!D1161),'DATA ENTRY'!CK1161,"")))</f>
        <v/>
      </c>
      <c r="CG1162" s="3" t="str">
        <f>IF('DATA ENTRY'!CK1161="","",IF('DATA ENTRY'!N1161="","",IF(AND($CD$4='DATA ENTRY'!CK1161,$CG$4='DATA ENTRY'!D1161),'DATA ENTRY'!N1161,"")))</f>
        <v/>
      </c>
      <c r="CH1162" s="107" t="str">
        <f>IF('DATA ENTRY'!CK1161="","",IF('DATA ENTRY'!O1161="","",IF(AND($CD$4='DATA ENTRY'!CK1161,$CG$4='DATA ENTRY'!D1161),'DATA ENTRY'!O1161,"")))</f>
        <v/>
      </c>
      <c r="CI1162" s="3" t="str">
        <f>IF('DATA ENTRY'!CK1161="","",IF('DATA ENTRY'!P1161="","",IF(AND($CD$4='DATA ENTRY'!CK1161,$CG$4='DATA ENTRY'!D1161),'DATA ENTRY'!P1161,"")))</f>
        <v/>
      </c>
      <c r="CJ1162" s="107" t="str">
        <f>IF('DATA ENTRY'!CK1161="","",IF('DATA ENTRY'!Q1161="","",IF(AND($CD$4='DATA ENTRY'!CK1161,$CG$4='DATA ENTRY'!D1161),'DATA ENTRY'!Q1161,"")))</f>
        <v/>
      </c>
      <c r="CK1162" s="3" t="str">
        <f>IF('DATA ENTRY'!CK1161="","",IF('DATA ENTRY'!R1161="","",IF(AND($CD$4='DATA ENTRY'!CK1161,$CG$4='DATA ENTRY'!D1161),'DATA ENTRY'!R1161,"")))</f>
        <v/>
      </c>
      <c r="CL1162" s="3" t="str">
        <f>IF('DATA ENTRY'!CK1161="","",IF('DATA ENTRY'!S1161="","",IF(AND($CD$4='DATA ENTRY'!CK1161,$CG$4='DATA ENTRY'!D1161),'DATA ENTRY'!S1161,"")))</f>
        <v/>
      </c>
      <c r="CM1162" s="3" t="str">
        <f>IF('DATA ENTRY'!CK1161="","",IF('DATA ENTRY'!E1161="","",IF(AND($CD$4='DATA ENTRY'!CK1161,$CG$4='DATA ENTRY'!D1161),'DATA ENTRY'!E1161,"")))</f>
        <v/>
      </c>
      <c r="CN1162" s="3" t="str">
        <f>IF('DATA ENTRY'!CK1161="","",IF('DATA ENTRY'!W1161="","",IF(AND($CD$4='DATA ENTRY'!CK1161,$CG$4='DATA ENTRY'!D1161),'DATA ENTRY'!W1161,"")))</f>
        <v/>
      </c>
      <c r="CO1162" s="3" t="str">
        <f>IF('DATA ENTRY'!CK1161="","",IF('DATA ENTRY'!X1161="","",IF(AND($CD$4='DATA ENTRY'!CK1161,$CG$4='DATA ENTRY'!D1161),'DATA ENTRY'!X1161,"")))</f>
        <v/>
      </c>
      <c r="CP1162" s="108" t="str">
        <f t="shared" si="295"/>
        <v/>
      </c>
      <c r="CQ1162" s="108" t="str">
        <f>IF('DATA ENTRY'!CK1161="","",IF('DATA ENTRY'!G1161="","",IF(AND($CD$4='DATA ENTRY'!CK1161,$CG$4='DATA ENTRY'!D1161),'DATA ENTRY'!G1161,"")))</f>
        <v/>
      </c>
      <c r="CR1162" s="230" t="str">
        <f>IF('DATA ENTRY'!CK1161="","",IF('DATA ENTRY'!D1161="","",IF(AND($CD$4='DATA ENTRY'!CK1161,$CG$4='DATA ENTRY'!D1161),'DATA ENTRY'!D1161,"")))</f>
        <v/>
      </c>
      <c r="CS1162">
        <f t="shared" si="296"/>
        <v>0</v>
      </c>
      <c r="CT1162">
        <f t="shared" si="297"/>
        <v>0</v>
      </c>
      <c r="CV1162" s="139"/>
      <c r="CX1162">
        <f t="shared" si="298"/>
        <v>0</v>
      </c>
      <c r="DB1162" t="str">
        <f t="shared" si="289"/>
        <v/>
      </c>
      <c r="DC1162" t="str">
        <f t="shared" si="290"/>
        <v/>
      </c>
      <c r="DD1162" s="224">
        <v>1156</v>
      </c>
      <c r="DE1162" s="3" t="str">
        <f>IF('DATA ENTRY'!CK1161="","",IF('DATA ENTRY'!B1161="","",IF(AND($DF$4='DATA ENTRY'!D1161),'DATA ENTRY'!B1161,"")))</f>
        <v/>
      </c>
      <c r="DF1162" s="3" t="str">
        <f>IF('DATA ENTRY'!CK1161="","",IF('DATA ENTRY'!C1161="","",IF(AND($DF$4='DATA ENTRY'!D1161),'DATA ENTRY'!C1161,"")))</f>
        <v/>
      </c>
      <c r="DG1162" s="4" t="str">
        <f>IF('DATA ENTRY'!CK1161="","",IF('DATA ENTRY'!I1161="","",IF(AND($DF$4='DATA ENTRY'!D1161),'DATA ENTRY'!I1161,"")))</f>
        <v/>
      </c>
      <c r="DH1162" s="4" t="str">
        <f>IF('DATA ENTRY'!CK1161="","",IF('DATA ENTRY'!CK1161="","",IF(AND($DF$4='DATA ENTRY'!D1161),'DATA ENTRY'!CK1161,"")))</f>
        <v/>
      </c>
      <c r="DI1162" s="3" t="str">
        <f>IF('DATA ENTRY'!CK1161="","",IF('DATA ENTRY'!N1161="","",IF(AND($DF$4='DATA ENTRY'!D1161),'DATA ENTRY'!N1161,"")))</f>
        <v/>
      </c>
      <c r="DJ1162" s="107" t="str">
        <f>IF('DATA ENTRY'!CK1161="","",IF('DATA ENTRY'!O1161="","",IF(AND($DF$4='DATA ENTRY'!D1161),'DATA ENTRY'!O1161,"")))</f>
        <v/>
      </c>
      <c r="DK1162" s="3" t="str">
        <f>IF('DATA ENTRY'!CK1161="","",IF('DATA ENTRY'!P1161="","",IF(AND($DF$4='DATA ENTRY'!D1161),'DATA ENTRY'!P1161,"")))</f>
        <v/>
      </c>
      <c r="DL1162" s="107" t="str">
        <f>IF('DATA ENTRY'!CK1161="","",IF('DATA ENTRY'!Q1161="","",IF(AND($DF$4='DATA ENTRY'!D1161),'DATA ENTRY'!Q1161,"")))</f>
        <v/>
      </c>
      <c r="DM1162" s="3" t="str">
        <f>IF('DATA ENTRY'!CK1161="","",IF('DATA ENTRY'!R1161="","",IF(AND($DF$4='DATA ENTRY'!D1161),'DATA ENTRY'!R1161,"")))</f>
        <v/>
      </c>
      <c r="DN1162" s="107" t="str">
        <f>IF('DATA ENTRY'!CK1161="","",IF('DATA ENTRY'!S1161="","",IF(AND($DF$4='DATA ENTRY'!D1161),'DATA ENTRY'!S1161,"")))</f>
        <v/>
      </c>
      <c r="DO1162" s="3" t="str">
        <f>IF('DATA ENTRY'!CK1161="","",IF('DATA ENTRY'!E1161="","",IF(AND($DF$4='DATA ENTRY'!D1161),'DATA ENTRY'!E1161,"")))</f>
        <v/>
      </c>
      <c r="DP1162" s="3" t="str">
        <f>IF('DATA ENTRY'!CK1161="","",IF('DATA ENTRY'!D1161="","",IF(AND($DF$4='DATA ENTRY'!D1161),'DATA ENTRY'!D1161,"")))</f>
        <v/>
      </c>
      <c r="DQ1162" s="3" t="str">
        <f>IF('DATA ENTRY'!CK1161="","",IF('DATA ENTRY'!W1161="","",IF(AND($DF$4='DATA ENTRY'!D1161),'DATA ENTRY'!W1161,"")))</f>
        <v/>
      </c>
      <c r="DR1162" s="3" t="str">
        <f>IF('DATA ENTRY'!CK1161="","",IF('DATA ENTRY'!X1161="","",IF(AND($DF$4='DATA ENTRY'!D1161),'DATA ENTRY'!X1161,"")))</f>
        <v/>
      </c>
      <c r="DS1162" s="108" t="str">
        <f t="shared" si="299"/>
        <v/>
      </c>
      <c r="DT1162" s="108" t="str">
        <f>IF('DATA ENTRY'!CK1161="","",IF('DATA ENTRY'!D1161="","",IF(AND($DF$4='DATA ENTRY'!D1161),'DATA ENTRY'!G1161,"")))</f>
        <v/>
      </c>
      <c r="DY1162">
        <f t="shared" si="300"/>
        <v>0</v>
      </c>
      <c r="EB1162" t="str">
        <f t="shared" si="301"/>
        <v/>
      </c>
      <c r="EC1162" t="str">
        <f t="shared" si="302"/>
        <v/>
      </c>
      <c r="ED1162" s="224">
        <v>1156</v>
      </c>
      <c r="EE1162" s="3" t="str">
        <f>IF('DATA ENTRY'!CK1161="","",IF('DATA ENTRY'!B1161="","",IF(AND($EF$4='DATA ENTRY'!G1161,$EH$4='DATA ENTRY'!F1161),'DATA ENTRY'!B1161,"")))</f>
        <v/>
      </c>
      <c r="EF1162" s="3" t="str">
        <f>IF('DATA ENTRY'!CK1161="","",IF('DATA ENTRY'!C1161="","",IF(AND($EF$4='DATA ENTRY'!G1161,$EH$4='DATA ENTRY'!F1161),'DATA ENTRY'!C1161,"")))</f>
        <v/>
      </c>
      <c r="EG1162" s="4" t="str">
        <f>IF('DATA ENTRY'!CK1161="","",IF('DATA ENTRY'!I1161="","",IF(AND($EF$4='DATA ENTRY'!G1161,$EH$4='DATA ENTRY'!F1161),'DATA ENTRY'!I1161,"")))</f>
        <v/>
      </c>
      <c r="EH1162" s="4" t="str">
        <f>IF('DATA ENTRY'!CK1161="","",IF('DATA ENTRY'!CK1161="","",IF(AND($EF$4='DATA ENTRY'!G1161,$EH$4='DATA ENTRY'!F1161),'DATA ENTRY'!CK1161,"")))</f>
        <v/>
      </c>
      <c r="EI1162" s="3" t="str">
        <f>IF('DATA ENTRY'!CK1161="","",IF('DATA ENTRY'!N1161="","",IF(AND($EF$4='DATA ENTRY'!G1161,$EH$4='DATA ENTRY'!F1161),'DATA ENTRY'!N1161,"")))</f>
        <v/>
      </c>
      <c r="EJ1162" s="107" t="str">
        <f>IF('DATA ENTRY'!CK1161="","",IF('DATA ENTRY'!O1161="","",IF(AND($EF$4='DATA ENTRY'!G1161,$EH$4='DATA ENTRY'!F1161),'DATA ENTRY'!O1161,"")))</f>
        <v/>
      </c>
      <c r="EK1162" s="3" t="str">
        <f>IF('DATA ENTRY'!CK1161="","",IF('DATA ENTRY'!P1161="","",IF(AND($EF$4='DATA ENTRY'!G1161,$EH$4='DATA ENTRY'!F1161),'DATA ENTRY'!P1161,"")))</f>
        <v/>
      </c>
      <c r="EL1162" s="107" t="str">
        <f>IF('DATA ENTRY'!CK1161="","",IF('DATA ENTRY'!Q1161="","",IF(AND($EF$4='DATA ENTRY'!G1161,$EH$4='DATA ENTRY'!F1161),'DATA ENTRY'!Q1161,"")))</f>
        <v/>
      </c>
      <c r="EM1162" s="3" t="str">
        <f>IF('DATA ENTRY'!CK1161="","",IF('DATA ENTRY'!R1161="","",IF(AND($EF$4='DATA ENTRY'!G1161,$EH$4='DATA ENTRY'!F1161),'DATA ENTRY'!R1161,"")))</f>
        <v/>
      </c>
      <c r="EN1162" s="107" t="str">
        <f>IF('DATA ENTRY'!CK1161="","",IF('DATA ENTRY'!S1161="","",IF(AND($EF$4='DATA ENTRY'!G1161,$EH$4='DATA ENTRY'!F1161),'DATA ENTRY'!S1161,"")))</f>
        <v/>
      </c>
      <c r="EO1162" s="3" t="str">
        <f>IF('DATA ENTRY'!CK1161="","",IF('DATA ENTRY'!E1161="","",IF(AND($EF$4='DATA ENTRY'!G1161,$EH$4='DATA ENTRY'!F1161),'DATA ENTRY'!E1161,"")))</f>
        <v/>
      </c>
      <c r="EP1162" s="3" t="str">
        <f>IF('DATA ENTRY'!CK1161="","",IF('DATA ENTRY'!D1161="","",IF(AND($EF$4='DATA ENTRY'!G1161,$EH$4='DATA ENTRY'!F1161),'DATA ENTRY'!D1161,"")))</f>
        <v/>
      </c>
      <c r="EQ1162" s="3" t="str">
        <f>IF('DATA ENTRY'!CK1161="","",IF('DATA ENTRY'!W1161="","",IF(AND($EF$4='DATA ENTRY'!G1161,$EH$4='DATA ENTRY'!F1161),'DATA ENTRY'!W1161,"")))</f>
        <v/>
      </c>
      <c r="ER1162" s="3" t="str">
        <f>IF('DATA ENTRY'!CK1161="","",IF('DATA ENTRY'!X1161="","",IF(AND($EF$4='DATA ENTRY'!G1161,$EH$4='DATA ENTRY'!F1161),'DATA ENTRY'!X1161,"")))</f>
        <v/>
      </c>
      <c r="ES1162" s="108" t="str">
        <f t="shared" si="303"/>
        <v/>
      </c>
      <c r="ET1162" s="108" t="str">
        <f>IF('DATA ENTRY'!CK1161="","",IF('DATA ENTRY'!D1161="","",IF(AND($EF$4='DATA ENTRY'!G1161,$EH$4='DATA ENTRY'!F1161),'DATA ENTRY'!G1161,"")))</f>
        <v/>
      </c>
      <c r="EY1162">
        <f t="shared" si="304"/>
        <v>0</v>
      </c>
    </row>
    <row r="1163" spans="1:155">
      <c r="A1163" t="str">
        <f>IF(S1163=0,"",1+(MAX($A$7:A1162)))</f>
        <v/>
      </c>
      <c r="B1163" s="224">
        <v>1157</v>
      </c>
      <c r="C1163" s="3" t="str">
        <f>IF('DATA ENTRY'!CK1162="","",IF('DATA ENTRY'!B1162="","",IF($D$4="All Post",'DATA ENTRY'!B1162,IF(AND($D$4='DATA ENTRY'!CK1162),'DATA ENTRY'!B1162,""))))</f>
        <v/>
      </c>
      <c r="D1163" s="3" t="str">
        <f>IF('DATA ENTRY'!CK1162="","",IF('DATA ENTRY'!C1162="","",IF($D$4="All Post",'DATA ENTRY'!C1162,IF(AND($D$4='DATA ENTRY'!CK1162),'DATA ENTRY'!C1162,""))))</f>
        <v/>
      </c>
      <c r="E1163" s="4" t="str">
        <f>IF('DATA ENTRY'!CK1162="","",IF('DATA ENTRY'!I1162="","",IF($D$4="All Post",'DATA ENTRY'!I1162,IF(AND($D$4='DATA ENTRY'!CK1162),'DATA ENTRY'!I1162,""))))</f>
        <v/>
      </c>
      <c r="F1163" s="4" t="str">
        <f>IF('DATA ENTRY'!CK1162="","",IF('DATA ENTRY'!CK1162="","",IF($D$4="All Post",'DATA ENTRY'!CK1162,IF(AND($D$4='DATA ENTRY'!CK1162),'DATA ENTRY'!CK1162,""))))</f>
        <v/>
      </c>
      <c r="G1163" s="3" t="str">
        <f>IF('DATA ENTRY'!CK1162="","",IF('DATA ENTRY'!N1162="","",IF($D$4="All Post",'DATA ENTRY'!N1162,IF(AND($D$4='DATA ENTRY'!CK1162),'DATA ENTRY'!N1162,""))))</f>
        <v/>
      </c>
      <c r="H1163" s="107" t="str">
        <f>IF('DATA ENTRY'!CK1162="","",IF('DATA ENTRY'!O1162="","",IF($D$4="All Post",'DATA ENTRY'!O1162,IF(AND($D$4='DATA ENTRY'!CK1162),'DATA ENTRY'!O1162,""))))</f>
        <v/>
      </c>
      <c r="I1163" s="3" t="str">
        <f>IF('DATA ENTRY'!CK1162="","",IF('DATA ENTRY'!P1162="","",IF($D$4="All Post",'DATA ENTRY'!P1162,IF(AND($D$4='DATA ENTRY'!CK1162),'DATA ENTRY'!P1162,""))))</f>
        <v/>
      </c>
      <c r="J1163" s="107" t="str">
        <f>IF('DATA ENTRY'!CK1162="","",IF('DATA ENTRY'!Q1162="","",IF($D$4="All Post",'DATA ENTRY'!Q1162,IF(AND($D$4='DATA ENTRY'!CK1162),'DATA ENTRY'!Q1162,""))))</f>
        <v/>
      </c>
      <c r="K1163" s="3" t="str">
        <f>IF('DATA ENTRY'!CK1162="","",IF('DATA ENTRY'!R1162="","",IF($D$4="All Post",'DATA ENTRY'!R1162,IF(AND($D$4='DATA ENTRY'!CK1162),'DATA ENTRY'!R1162,""))))</f>
        <v/>
      </c>
      <c r="L1163" s="3" t="str">
        <f>IF('DATA ENTRY'!CK1162="","",IF('DATA ENTRY'!S1162="","",IF($D$4="All Post",'DATA ENTRY'!S1162,IF(AND($D$4='DATA ENTRY'!CK1162),'DATA ENTRY'!S1162,""))))</f>
        <v/>
      </c>
      <c r="M1163" s="3" t="str">
        <f>IF('DATA ENTRY'!CK1162="","",IF('DATA ENTRY'!E1162="","",IF($D$4="All Post",'DATA ENTRY'!E1162,IF(AND($D$4='DATA ENTRY'!CK1162),'DATA ENTRY'!E1162,""))))</f>
        <v/>
      </c>
      <c r="N1163" s="3" t="str">
        <f>IF('DATA ENTRY'!CK1162="","",IF('DATA ENTRY'!W1162="","",IF($D$4="All Post",'DATA ENTRY'!W1162,IF(AND($D$4='DATA ENTRY'!CK1162),'DATA ENTRY'!W1162,""))))</f>
        <v/>
      </c>
      <c r="O1163" s="3" t="str">
        <f>IF('DATA ENTRY'!CK1162="","",IF('DATA ENTRY'!X1162="","",IF($D$4="All Post",'DATA ENTRY'!X1162,IF(AND($D$4='DATA ENTRY'!CK1162),'DATA ENTRY'!X1162,""))))</f>
        <v/>
      </c>
      <c r="P1163" s="3" t="str">
        <f>IF('DATA ENTRY'!CK1162="","",IF('DATA ENTRY'!G1162="","",IF($D$4="All Post",'DATA ENTRY'!G1162,IF(AND($D$4='DATA ENTRY'!CK1162),'DATA ENTRY'!G1162,""))))</f>
        <v/>
      </c>
      <c r="S1163">
        <f t="shared" si="291"/>
        <v>0</v>
      </c>
      <c r="T1163" t="str">
        <f t="shared" si="292"/>
        <v/>
      </c>
      <c r="BZ1163" t="str">
        <f t="shared" si="293"/>
        <v/>
      </c>
      <c r="CA1163" t="str">
        <f t="shared" si="294"/>
        <v/>
      </c>
      <c r="CB1163" s="224">
        <v>1157</v>
      </c>
      <c r="CC1163" s="3" t="str">
        <f>IF('DATA ENTRY'!CK1162="","",IF('DATA ENTRY'!B1162="","",IF(AND($CD$4='DATA ENTRY'!CK1162,$CG$4='DATA ENTRY'!D1162),'DATA ENTRY'!B1162,"")))</f>
        <v/>
      </c>
      <c r="CD1163" s="3" t="str">
        <f>IF('DATA ENTRY'!CK1162="","",IF('DATA ENTRY'!C1162="","",IF(AND($CD$4='DATA ENTRY'!CK1162,$CG$4='DATA ENTRY'!D1162),'DATA ENTRY'!C1162,"")))</f>
        <v/>
      </c>
      <c r="CE1163" s="4" t="str">
        <f>IF('DATA ENTRY'!CK1162="","",IF('DATA ENTRY'!I1162="","",IF(AND($CD$4='DATA ENTRY'!CK1162,$CG$4='DATA ENTRY'!D1162),'DATA ENTRY'!I1162,"")))</f>
        <v/>
      </c>
      <c r="CF1163" s="4" t="str">
        <f>IF('DATA ENTRY'!CK1162="","",IF('DATA ENTRY'!CK1162="","",IF(AND($CD$4='DATA ENTRY'!CK1162,$CG$4='DATA ENTRY'!D1162),'DATA ENTRY'!CK1162,"")))</f>
        <v/>
      </c>
      <c r="CG1163" s="3" t="str">
        <f>IF('DATA ENTRY'!CK1162="","",IF('DATA ENTRY'!N1162="","",IF(AND($CD$4='DATA ENTRY'!CK1162,$CG$4='DATA ENTRY'!D1162),'DATA ENTRY'!N1162,"")))</f>
        <v/>
      </c>
      <c r="CH1163" s="107" t="str">
        <f>IF('DATA ENTRY'!CK1162="","",IF('DATA ENTRY'!O1162="","",IF(AND($CD$4='DATA ENTRY'!CK1162,$CG$4='DATA ENTRY'!D1162),'DATA ENTRY'!O1162,"")))</f>
        <v/>
      </c>
      <c r="CI1163" s="3" t="str">
        <f>IF('DATA ENTRY'!CK1162="","",IF('DATA ENTRY'!P1162="","",IF(AND($CD$4='DATA ENTRY'!CK1162,$CG$4='DATA ENTRY'!D1162),'DATA ENTRY'!P1162,"")))</f>
        <v/>
      </c>
      <c r="CJ1163" s="107" t="str">
        <f>IF('DATA ENTRY'!CK1162="","",IF('DATA ENTRY'!Q1162="","",IF(AND($CD$4='DATA ENTRY'!CK1162,$CG$4='DATA ENTRY'!D1162),'DATA ENTRY'!Q1162,"")))</f>
        <v/>
      </c>
      <c r="CK1163" s="3" t="str">
        <f>IF('DATA ENTRY'!CK1162="","",IF('DATA ENTRY'!R1162="","",IF(AND($CD$4='DATA ENTRY'!CK1162,$CG$4='DATA ENTRY'!D1162),'DATA ENTRY'!R1162,"")))</f>
        <v/>
      </c>
      <c r="CL1163" s="3" t="str">
        <f>IF('DATA ENTRY'!CK1162="","",IF('DATA ENTRY'!S1162="","",IF(AND($CD$4='DATA ENTRY'!CK1162,$CG$4='DATA ENTRY'!D1162),'DATA ENTRY'!S1162,"")))</f>
        <v/>
      </c>
      <c r="CM1163" s="3" t="str">
        <f>IF('DATA ENTRY'!CK1162="","",IF('DATA ENTRY'!E1162="","",IF(AND($CD$4='DATA ENTRY'!CK1162,$CG$4='DATA ENTRY'!D1162),'DATA ENTRY'!E1162,"")))</f>
        <v/>
      </c>
      <c r="CN1163" s="3" t="str">
        <f>IF('DATA ENTRY'!CK1162="","",IF('DATA ENTRY'!W1162="","",IF(AND($CD$4='DATA ENTRY'!CK1162,$CG$4='DATA ENTRY'!D1162),'DATA ENTRY'!W1162,"")))</f>
        <v/>
      </c>
      <c r="CO1163" s="3" t="str">
        <f>IF('DATA ENTRY'!CK1162="","",IF('DATA ENTRY'!X1162="","",IF(AND($CD$4='DATA ENTRY'!CK1162,$CG$4='DATA ENTRY'!D1162),'DATA ENTRY'!X1162,"")))</f>
        <v/>
      </c>
      <c r="CP1163" s="108" t="str">
        <f t="shared" si="295"/>
        <v/>
      </c>
      <c r="CQ1163" s="108" t="str">
        <f>IF('DATA ENTRY'!CK1162="","",IF('DATA ENTRY'!G1162="","",IF(AND($CD$4='DATA ENTRY'!CK1162,$CG$4='DATA ENTRY'!D1162),'DATA ENTRY'!G1162,"")))</f>
        <v/>
      </c>
      <c r="CR1163" s="230" t="str">
        <f>IF('DATA ENTRY'!CK1162="","",IF('DATA ENTRY'!D1162="","",IF(AND($CD$4='DATA ENTRY'!CK1162,$CG$4='DATA ENTRY'!D1162),'DATA ENTRY'!D1162,"")))</f>
        <v/>
      </c>
      <c r="CS1163">
        <f t="shared" si="296"/>
        <v>0</v>
      </c>
      <c r="CT1163">
        <f t="shared" si="297"/>
        <v>0</v>
      </c>
      <c r="CV1163" s="139"/>
      <c r="CX1163">
        <f t="shared" si="298"/>
        <v>0</v>
      </c>
      <c r="DB1163" t="str">
        <f t="shared" si="289"/>
        <v/>
      </c>
      <c r="DC1163" t="str">
        <f t="shared" si="290"/>
        <v/>
      </c>
      <c r="DD1163" s="224">
        <v>1157</v>
      </c>
      <c r="DE1163" s="3" t="str">
        <f>IF('DATA ENTRY'!CK1162="","",IF('DATA ENTRY'!B1162="","",IF(AND($DF$4='DATA ENTRY'!D1162),'DATA ENTRY'!B1162,"")))</f>
        <v/>
      </c>
      <c r="DF1163" s="3" t="str">
        <f>IF('DATA ENTRY'!CK1162="","",IF('DATA ENTRY'!C1162="","",IF(AND($DF$4='DATA ENTRY'!D1162),'DATA ENTRY'!C1162,"")))</f>
        <v/>
      </c>
      <c r="DG1163" s="4" t="str">
        <f>IF('DATA ENTRY'!CK1162="","",IF('DATA ENTRY'!I1162="","",IF(AND($DF$4='DATA ENTRY'!D1162),'DATA ENTRY'!I1162,"")))</f>
        <v/>
      </c>
      <c r="DH1163" s="4" t="str">
        <f>IF('DATA ENTRY'!CK1162="","",IF('DATA ENTRY'!CK1162="","",IF(AND($DF$4='DATA ENTRY'!D1162),'DATA ENTRY'!CK1162,"")))</f>
        <v/>
      </c>
      <c r="DI1163" s="3" t="str">
        <f>IF('DATA ENTRY'!CK1162="","",IF('DATA ENTRY'!N1162="","",IF(AND($DF$4='DATA ENTRY'!D1162),'DATA ENTRY'!N1162,"")))</f>
        <v/>
      </c>
      <c r="DJ1163" s="107" t="str">
        <f>IF('DATA ENTRY'!CK1162="","",IF('DATA ENTRY'!O1162="","",IF(AND($DF$4='DATA ENTRY'!D1162),'DATA ENTRY'!O1162,"")))</f>
        <v/>
      </c>
      <c r="DK1163" s="3" t="str">
        <f>IF('DATA ENTRY'!CK1162="","",IF('DATA ENTRY'!P1162="","",IF(AND($DF$4='DATA ENTRY'!D1162),'DATA ENTRY'!P1162,"")))</f>
        <v/>
      </c>
      <c r="DL1163" s="107" t="str">
        <f>IF('DATA ENTRY'!CK1162="","",IF('DATA ENTRY'!Q1162="","",IF(AND($DF$4='DATA ENTRY'!D1162),'DATA ENTRY'!Q1162,"")))</f>
        <v/>
      </c>
      <c r="DM1163" s="3" t="str">
        <f>IF('DATA ENTRY'!CK1162="","",IF('DATA ENTRY'!R1162="","",IF(AND($DF$4='DATA ENTRY'!D1162),'DATA ENTRY'!R1162,"")))</f>
        <v/>
      </c>
      <c r="DN1163" s="107" t="str">
        <f>IF('DATA ENTRY'!CK1162="","",IF('DATA ENTRY'!S1162="","",IF(AND($DF$4='DATA ENTRY'!D1162),'DATA ENTRY'!S1162,"")))</f>
        <v/>
      </c>
      <c r="DO1163" s="3" t="str">
        <f>IF('DATA ENTRY'!CK1162="","",IF('DATA ENTRY'!E1162="","",IF(AND($DF$4='DATA ENTRY'!D1162),'DATA ENTRY'!E1162,"")))</f>
        <v/>
      </c>
      <c r="DP1163" s="3" t="str">
        <f>IF('DATA ENTRY'!CK1162="","",IF('DATA ENTRY'!D1162="","",IF(AND($DF$4='DATA ENTRY'!D1162),'DATA ENTRY'!D1162,"")))</f>
        <v/>
      </c>
      <c r="DQ1163" s="3" t="str">
        <f>IF('DATA ENTRY'!CK1162="","",IF('DATA ENTRY'!W1162="","",IF(AND($DF$4='DATA ENTRY'!D1162),'DATA ENTRY'!W1162,"")))</f>
        <v/>
      </c>
      <c r="DR1163" s="3" t="str">
        <f>IF('DATA ENTRY'!CK1162="","",IF('DATA ENTRY'!X1162="","",IF(AND($DF$4='DATA ENTRY'!D1162),'DATA ENTRY'!X1162,"")))</f>
        <v/>
      </c>
      <c r="DS1163" s="108" t="str">
        <f t="shared" si="299"/>
        <v/>
      </c>
      <c r="DT1163" s="108" t="str">
        <f>IF('DATA ENTRY'!CK1162="","",IF('DATA ENTRY'!D1162="","",IF(AND($DF$4='DATA ENTRY'!D1162),'DATA ENTRY'!G1162,"")))</f>
        <v/>
      </c>
      <c r="DY1163">
        <f t="shared" si="300"/>
        <v>0</v>
      </c>
      <c r="EB1163" t="str">
        <f t="shared" si="301"/>
        <v/>
      </c>
      <c r="EC1163" t="str">
        <f t="shared" si="302"/>
        <v/>
      </c>
      <c r="ED1163" s="224">
        <v>1157</v>
      </c>
      <c r="EE1163" s="3" t="str">
        <f>IF('DATA ENTRY'!CK1162="","",IF('DATA ENTRY'!B1162="","",IF(AND($EF$4='DATA ENTRY'!G1162,$EH$4='DATA ENTRY'!F1162),'DATA ENTRY'!B1162,"")))</f>
        <v/>
      </c>
      <c r="EF1163" s="3" t="str">
        <f>IF('DATA ENTRY'!CK1162="","",IF('DATA ENTRY'!C1162="","",IF(AND($EF$4='DATA ENTRY'!G1162,$EH$4='DATA ENTRY'!F1162),'DATA ENTRY'!C1162,"")))</f>
        <v/>
      </c>
      <c r="EG1163" s="4" t="str">
        <f>IF('DATA ENTRY'!CK1162="","",IF('DATA ENTRY'!I1162="","",IF(AND($EF$4='DATA ENTRY'!G1162,$EH$4='DATA ENTRY'!F1162),'DATA ENTRY'!I1162,"")))</f>
        <v/>
      </c>
      <c r="EH1163" s="4" t="str">
        <f>IF('DATA ENTRY'!CK1162="","",IF('DATA ENTRY'!CK1162="","",IF(AND($EF$4='DATA ENTRY'!G1162,$EH$4='DATA ENTRY'!F1162),'DATA ENTRY'!CK1162,"")))</f>
        <v/>
      </c>
      <c r="EI1163" s="3" t="str">
        <f>IF('DATA ENTRY'!CK1162="","",IF('DATA ENTRY'!N1162="","",IF(AND($EF$4='DATA ENTRY'!G1162,$EH$4='DATA ENTRY'!F1162),'DATA ENTRY'!N1162,"")))</f>
        <v/>
      </c>
      <c r="EJ1163" s="107" t="str">
        <f>IF('DATA ENTRY'!CK1162="","",IF('DATA ENTRY'!O1162="","",IF(AND($EF$4='DATA ENTRY'!G1162,$EH$4='DATA ENTRY'!F1162),'DATA ENTRY'!O1162,"")))</f>
        <v/>
      </c>
      <c r="EK1163" s="3" t="str">
        <f>IF('DATA ENTRY'!CK1162="","",IF('DATA ENTRY'!P1162="","",IF(AND($EF$4='DATA ENTRY'!G1162,$EH$4='DATA ENTRY'!F1162),'DATA ENTRY'!P1162,"")))</f>
        <v/>
      </c>
      <c r="EL1163" s="107" t="str">
        <f>IF('DATA ENTRY'!CK1162="","",IF('DATA ENTRY'!Q1162="","",IF(AND($EF$4='DATA ENTRY'!G1162,$EH$4='DATA ENTRY'!F1162),'DATA ENTRY'!Q1162,"")))</f>
        <v/>
      </c>
      <c r="EM1163" s="3" t="str">
        <f>IF('DATA ENTRY'!CK1162="","",IF('DATA ENTRY'!R1162="","",IF(AND($EF$4='DATA ENTRY'!G1162,$EH$4='DATA ENTRY'!F1162),'DATA ENTRY'!R1162,"")))</f>
        <v/>
      </c>
      <c r="EN1163" s="107" t="str">
        <f>IF('DATA ENTRY'!CK1162="","",IF('DATA ENTRY'!S1162="","",IF(AND($EF$4='DATA ENTRY'!G1162,$EH$4='DATA ENTRY'!F1162),'DATA ENTRY'!S1162,"")))</f>
        <v/>
      </c>
      <c r="EO1163" s="3" t="str">
        <f>IF('DATA ENTRY'!CK1162="","",IF('DATA ENTRY'!E1162="","",IF(AND($EF$4='DATA ENTRY'!G1162,$EH$4='DATA ENTRY'!F1162),'DATA ENTRY'!E1162,"")))</f>
        <v/>
      </c>
      <c r="EP1163" s="3" t="str">
        <f>IF('DATA ENTRY'!CK1162="","",IF('DATA ENTRY'!D1162="","",IF(AND($EF$4='DATA ENTRY'!G1162,$EH$4='DATA ENTRY'!F1162),'DATA ENTRY'!D1162,"")))</f>
        <v/>
      </c>
      <c r="EQ1163" s="3" t="str">
        <f>IF('DATA ENTRY'!CK1162="","",IF('DATA ENTRY'!W1162="","",IF(AND($EF$4='DATA ENTRY'!G1162,$EH$4='DATA ENTRY'!F1162),'DATA ENTRY'!W1162,"")))</f>
        <v/>
      </c>
      <c r="ER1163" s="3" t="str">
        <f>IF('DATA ENTRY'!CK1162="","",IF('DATA ENTRY'!X1162="","",IF(AND($EF$4='DATA ENTRY'!G1162,$EH$4='DATA ENTRY'!F1162),'DATA ENTRY'!X1162,"")))</f>
        <v/>
      </c>
      <c r="ES1163" s="108" t="str">
        <f t="shared" si="303"/>
        <v/>
      </c>
      <c r="ET1163" s="108" t="str">
        <f>IF('DATA ENTRY'!CK1162="","",IF('DATA ENTRY'!D1162="","",IF(AND($EF$4='DATA ENTRY'!G1162,$EH$4='DATA ENTRY'!F1162),'DATA ENTRY'!G1162,"")))</f>
        <v/>
      </c>
      <c r="EY1163">
        <f t="shared" si="304"/>
        <v>0</v>
      </c>
    </row>
    <row r="1164" spans="1:155">
      <c r="A1164" t="str">
        <f>IF(S1164=0,"",1+(MAX($A$7:A1163)))</f>
        <v/>
      </c>
      <c r="B1164" s="224">
        <v>1158</v>
      </c>
      <c r="C1164" s="3" t="str">
        <f>IF('DATA ENTRY'!CK1163="","",IF('DATA ENTRY'!B1163="","",IF($D$4="All Post",'DATA ENTRY'!B1163,IF(AND($D$4='DATA ENTRY'!CK1163),'DATA ENTRY'!B1163,""))))</f>
        <v/>
      </c>
      <c r="D1164" s="3" t="str">
        <f>IF('DATA ENTRY'!CK1163="","",IF('DATA ENTRY'!C1163="","",IF($D$4="All Post",'DATA ENTRY'!C1163,IF(AND($D$4='DATA ENTRY'!CK1163),'DATA ENTRY'!C1163,""))))</f>
        <v/>
      </c>
      <c r="E1164" s="4" t="str">
        <f>IF('DATA ENTRY'!CK1163="","",IF('DATA ENTRY'!I1163="","",IF($D$4="All Post",'DATA ENTRY'!I1163,IF(AND($D$4='DATA ENTRY'!CK1163),'DATA ENTRY'!I1163,""))))</f>
        <v/>
      </c>
      <c r="F1164" s="4" t="str">
        <f>IF('DATA ENTRY'!CK1163="","",IF('DATA ENTRY'!CK1163="","",IF($D$4="All Post",'DATA ENTRY'!CK1163,IF(AND($D$4='DATA ENTRY'!CK1163),'DATA ENTRY'!CK1163,""))))</f>
        <v/>
      </c>
      <c r="G1164" s="3" t="str">
        <f>IF('DATA ENTRY'!CK1163="","",IF('DATA ENTRY'!N1163="","",IF($D$4="All Post",'DATA ENTRY'!N1163,IF(AND($D$4='DATA ENTRY'!CK1163),'DATA ENTRY'!N1163,""))))</f>
        <v/>
      </c>
      <c r="H1164" s="107" t="str">
        <f>IF('DATA ENTRY'!CK1163="","",IF('DATA ENTRY'!O1163="","",IF($D$4="All Post",'DATA ENTRY'!O1163,IF(AND($D$4='DATA ENTRY'!CK1163),'DATA ENTRY'!O1163,""))))</f>
        <v/>
      </c>
      <c r="I1164" s="3" t="str">
        <f>IF('DATA ENTRY'!CK1163="","",IF('DATA ENTRY'!P1163="","",IF($D$4="All Post",'DATA ENTRY'!P1163,IF(AND($D$4='DATA ENTRY'!CK1163),'DATA ENTRY'!P1163,""))))</f>
        <v/>
      </c>
      <c r="J1164" s="107" t="str">
        <f>IF('DATA ENTRY'!CK1163="","",IF('DATA ENTRY'!Q1163="","",IF($D$4="All Post",'DATA ENTRY'!Q1163,IF(AND($D$4='DATA ENTRY'!CK1163),'DATA ENTRY'!Q1163,""))))</f>
        <v/>
      </c>
      <c r="K1164" s="3" t="str">
        <f>IF('DATA ENTRY'!CK1163="","",IF('DATA ENTRY'!R1163="","",IF($D$4="All Post",'DATA ENTRY'!R1163,IF(AND($D$4='DATA ENTRY'!CK1163),'DATA ENTRY'!R1163,""))))</f>
        <v/>
      </c>
      <c r="L1164" s="3" t="str">
        <f>IF('DATA ENTRY'!CK1163="","",IF('DATA ENTRY'!S1163="","",IF($D$4="All Post",'DATA ENTRY'!S1163,IF(AND($D$4='DATA ENTRY'!CK1163),'DATA ENTRY'!S1163,""))))</f>
        <v/>
      </c>
      <c r="M1164" s="3" t="str">
        <f>IF('DATA ENTRY'!CK1163="","",IF('DATA ENTRY'!E1163="","",IF($D$4="All Post",'DATA ENTRY'!E1163,IF(AND($D$4='DATA ENTRY'!CK1163),'DATA ENTRY'!E1163,""))))</f>
        <v/>
      </c>
      <c r="N1164" s="3" t="str">
        <f>IF('DATA ENTRY'!CK1163="","",IF('DATA ENTRY'!W1163="","",IF($D$4="All Post",'DATA ENTRY'!W1163,IF(AND($D$4='DATA ENTRY'!CK1163),'DATA ENTRY'!W1163,""))))</f>
        <v/>
      </c>
      <c r="O1164" s="3" t="str">
        <f>IF('DATA ENTRY'!CK1163="","",IF('DATA ENTRY'!X1163="","",IF($D$4="All Post",'DATA ENTRY'!X1163,IF(AND($D$4='DATA ENTRY'!CK1163),'DATA ENTRY'!X1163,""))))</f>
        <v/>
      </c>
      <c r="P1164" s="3" t="str">
        <f>IF('DATA ENTRY'!CK1163="","",IF('DATA ENTRY'!G1163="","",IF($D$4="All Post",'DATA ENTRY'!G1163,IF(AND($D$4='DATA ENTRY'!CK1163),'DATA ENTRY'!G1163,""))))</f>
        <v/>
      </c>
      <c r="S1164">
        <f t="shared" si="291"/>
        <v>0</v>
      </c>
      <c r="T1164" t="str">
        <f t="shared" si="292"/>
        <v/>
      </c>
      <c r="BZ1164" t="str">
        <f t="shared" si="293"/>
        <v/>
      </c>
      <c r="CA1164" t="str">
        <f t="shared" si="294"/>
        <v/>
      </c>
      <c r="CB1164" s="224">
        <v>1158</v>
      </c>
      <c r="CC1164" s="3" t="str">
        <f>IF('DATA ENTRY'!CK1163="","",IF('DATA ENTRY'!B1163="","",IF(AND($CD$4='DATA ENTRY'!CK1163,$CG$4='DATA ENTRY'!D1163),'DATA ENTRY'!B1163,"")))</f>
        <v/>
      </c>
      <c r="CD1164" s="3" t="str">
        <f>IF('DATA ENTRY'!CK1163="","",IF('DATA ENTRY'!C1163="","",IF(AND($CD$4='DATA ENTRY'!CK1163,$CG$4='DATA ENTRY'!D1163),'DATA ENTRY'!C1163,"")))</f>
        <v/>
      </c>
      <c r="CE1164" s="4" t="str">
        <f>IF('DATA ENTRY'!CK1163="","",IF('DATA ENTRY'!I1163="","",IF(AND($CD$4='DATA ENTRY'!CK1163,$CG$4='DATA ENTRY'!D1163),'DATA ENTRY'!I1163,"")))</f>
        <v/>
      </c>
      <c r="CF1164" s="4" t="str">
        <f>IF('DATA ENTRY'!CK1163="","",IF('DATA ENTRY'!CK1163="","",IF(AND($CD$4='DATA ENTRY'!CK1163,$CG$4='DATA ENTRY'!D1163),'DATA ENTRY'!CK1163,"")))</f>
        <v/>
      </c>
      <c r="CG1164" s="3" t="str">
        <f>IF('DATA ENTRY'!CK1163="","",IF('DATA ENTRY'!N1163="","",IF(AND($CD$4='DATA ENTRY'!CK1163,$CG$4='DATA ENTRY'!D1163),'DATA ENTRY'!N1163,"")))</f>
        <v/>
      </c>
      <c r="CH1164" s="107" t="str">
        <f>IF('DATA ENTRY'!CK1163="","",IF('DATA ENTRY'!O1163="","",IF(AND($CD$4='DATA ENTRY'!CK1163,$CG$4='DATA ENTRY'!D1163),'DATA ENTRY'!O1163,"")))</f>
        <v/>
      </c>
      <c r="CI1164" s="3" t="str">
        <f>IF('DATA ENTRY'!CK1163="","",IF('DATA ENTRY'!P1163="","",IF(AND($CD$4='DATA ENTRY'!CK1163,$CG$4='DATA ENTRY'!D1163),'DATA ENTRY'!P1163,"")))</f>
        <v/>
      </c>
      <c r="CJ1164" s="107" t="str">
        <f>IF('DATA ENTRY'!CK1163="","",IF('DATA ENTRY'!Q1163="","",IF(AND($CD$4='DATA ENTRY'!CK1163,$CG$4='DATA ENTRY'!D1163),'DATA ENTRY'!Q1163,"")))</f>
        <v/>
      </c>
      <c r="CK1164" s="3" t="str">
        <f>IF('DATA ENTRY'!CK1163="","",IF('DATA ENTRY'!R1163="","",IF(AND($CD$4='DATA ENTRY'!CK1163,$CG$4='DATA ENTRY'!D1163),'DATA ENTRY'!R1163,"")))</f>
        <v/>
      </c>
      <c r="CL1164" s="3" t="str">
        <f>IF('DATA ENTRY'!CK1163="","",IF('DATA ENTRY'!S1163="","",IF(AND($CD$4='DATA ENTRY'!CK1163,$CG$4='DATA ENTRY'!D1163),'DATA ENTRY'!S1163,"")))</f>
        <v/>
      </c>
      <c r="CM1164" s="3" t="str">
        <f>IF('DATA ENTRY'!CK1163="","",IF('DATA ENTRY'!E1163="","",IF(AND($CD$4='DATA ENTRY'!CK1163,$CG$4='DATA ENTRY'!D1163),'DATA ENTRY'!E1163,"")))</f>
        <v/>
      </c>
      <c r="CN1164" s="3" t="str">
        <f>IF('DATA ENTRY'!CK1163="","",IF('DATA ENTRY'!W1163="","",IF(AND($CD$4='DATA ENTRY'!CK1163,$CG$4='DATA ENTRY'!D1163),'DATA ENTRY'!W1163,"")))</f>
        <v/>
      </c>
      <c r="CO1164" s="3" t="str">
        <f>IF('DATA ENTRY'!CK1163="","",IF('DATA ENTRY'!X1163="","",IF(AND($CD$4='DATA ENTRY'!CK1163,$CG$4='DATA ENTRY'!D1163),'DATA ENTRY'!X1163,"")))</f>
        <v/>
      </c>
      <c r="CP1164" s="108" t="str">
        <f t="shared" si="295"/>
        <v/>
      </c>
      <c r="CQ1164" s="108" t="str">
        <f>IF('DATA ENTRY'!CK1163="","",IF('DATA ENTRY'!G1163="","",IF(AND($CD$4='DATA ENTRY'!CK1163,$CG$4='DATA ENTRY'!D1163),'DATA ENTRY'!G1163,"")))</f>
        <v/>
      </c>
      <c r="CR1164" s="230" t="str">
        <f>IF('DATA ENTRY'!CK1163="","",IF('DATA ENTRY'!D1163="","",IF(AND($CD$4='DATA ENTRY'!CK1163,$CG$4='DATA ENTRY'!D1163),'DATA ENTRY'!D1163,"")))</f>
        <v/>
      </c>
      <c r="CS1164">
        <f t="shared" si="296"/>
        <v>0</v>
      </c>
      <c r="CT1164">
        <f t="shared" si="297"/>
        <v>0</v>
      </c>
      <c r="CV1164" s="139"/>
      <c r="CX1164">
        <f t="shared" si="298"/>
        <v>0</v>
      </c>
      <c r="DB1164" t="str">
        <f t="shared" ref="DB1164:DB1169" si="305">IF(DG1164="","",RANK(DG1164,$DG$7:$DG$211,1))</f>
        <v/>
      </c>
      <c r="DC1164" t="str">
        <f t="shared" ref="DC1164:DC1169" si="306">IF(DY1164=0,"",DY1164)</f>
        <v/>
      </c>
      <c r="DD1164" s="224">
        <v>1158</v>
      </c>
      <c r="DE1164" s="3" t="str">
        <f>IF('DATA ENTRY'!CK1163="","",IF('DATA ENTRY'!B1163="","",IF(AND($DF$4='DATA ENTRY'!D1163),'DATA ENTRY'!B1163,"")))</f>
        <v/>
      </c>
      <c r="DF1164" s="3" t="str">
        <f>IF('DATA ENTRY'!CK1163="","",IF('DATA ENTRY'!C1163="","",IF(AND($DF$4='DATA ENTRY'!D1163),'DATA ENTRY'!C1163,"")))</f>
        <v/>
      </c>
      <c r="DG1164" s="4" t="str">
        <f>IF('DATA ENTRY'!CK1163="","",IF('DATA ENTRY'!I1163="","",IF(AND($DF$4='DATA ENTRY'!D1163),'DATA ENTRY'!I1163,"")))</f>
        <v/>
      </c>
      <c r="DH1164" s="4" t="str">
        <f>IF('DATA ENTRY'!CK1163="","",IF('DATA ENTRY'!CK1163="","",IF(AND($DF$4='DATA ENTRY'!D1163),'DATA ENTRY'!CK1163,"")))</f>
        <v/>
      </c>
      <c r="DI1164" s="3" t="str">
        <f>IF('DATA ENTRY'!CK1163="","",IF('DATA ENTRY'!N1163="","",IF(AND($DF$4='DATA ENTRY'!D1163),'DATA ENTRY'!N1163,"")))</f>
        <v/>
      </c>
      <c r="DJ1164" s="107" t="str">
        <f>IF('DATA ENTRY'!CK1163="","",IF('DATA ENTRY'!O1163="","",IF(AND($DF$4='DATA ENTRY'!D1163),'DATA ENTRY'!O1163,"")))</f>
        <v/>
      </c>
      <c r="DK1164" s="3" t="str">
        <f>IF('DATA ENTRY'!CK1163="","",IF('DATA ENTRY'!P1163="","",IF(AND($DF$4='DATA ENTRY'!D1163),'DATA ENTRY'!P1163,"")))</f>
        <v/>
      </c>
      <c r="DL1164" s="107" t="str">
        <f>IF('DATA ENTRY'!CK1163="","",IF('DATA ENTRY'!Q1163="","",IF(AND($DF$4='DATA ENTRY'!D1163),'DATA ENTRY'!Q1163,"")))</f>
        <v/>
      </c>
      <c r="DM1164" s="3" t="str">
        <f>IF('DATA ENTRY'!CK1163="","",IF('DATA ENTRY'!R1163="","",IF(AND($DF$4='DATA ENTRY'!D1163),'DATA ENTRY'!R1163,"")))</f>
        <v/>
      </c>
      <c r="DN1164" s="107" t="str">
        <f>IF('DATA ENTRY'!CK1163="","",IF('DATA ENTRY'!S1163="","",IF(AND($DF$4='DATA ENTRY'!D1163),'DATA ENTRY'!S1163,"")))</f>
        <v/>
      </c>
      <c r="DO1164" s="3" t="str">
        <f>IF('DATA ENTRY'!CK1163="","",IF('DATA ENTRY'!E1163="","",IF(AND($DF$4='DATA ENTRY'!D1163),'DATA ENTRY'!E1163,"")))</f>
        <v/>
      </c>
      <c r="DP1164" s="3" t="str">
        <f>IF('DATA ENTRY'!CK1163="","",IF('DATA ENTRY'!D1163="","",IF(AND($DF$4='DATA ENTRY'!D1163),'DATA ENTRY'!D1163,"")))</f>
        <v/>
      </c>
      <c r="DQ1164" s="3" t="str">
        <f>IF('DATA ENTRY'!CK1163="","",IF('DATA ENTRY'!W1163="","",IF(AND($DF$4='DATA ENTRY'!D1163),'DATA ENTRY'!W1163,"")))</f>
        <v/>
      </c>
      <c r="DR1164" s="3" t="str">
        <f>IF('DATA ENTRY'!CK1163="","",IF('DATA ENTRY'!X1163="","",IF(AND($DF$4='DATA ENTRY'!D1163),'DATA ENTRY'!X1163,"")))</f>
        <v/>
      </c>
      <c r="DS1164" s="108" t="str">
        <f t="shared" si="299"/>
        <v/>
      </c>
      <c r="DT1164" s="108" t="str">
        <f>IF('DATA ENTRY'!CK1163="","",IF('DATA ENTRY'!D1163="","",IF(AND($DF$4='DATA ENTRY'!D1163),'DATA ENTRY'!G1163,"")))</f>
        <v/>
      </c>
      <c r="DY1164">
        <f t="shared" si="300"/>
        <v>0</v>
      </c>
      <c r="EB1164" t="str">
        <f t="shared" si="301"/>
        <v/>
      </c>
      <c r="EC1164" t="str">
        <f t="shared" si="302"/>
        <v/>
      </c>
      <c r="ED1164" s="224">
        <v>1158</v>
      </c>
      <c r="EE1164" s="3" t="str">
        <f>IF('DATA ENTRY'!CK1163="","",IF('DATA ENTRY'!B1163="","",IF(AND($EF$4='DATA ENTRY'!G1163,$EH$4='DATA ENTRY'!F1163),'DATA ENTRY'!B1163,"")))</f>
        <v/>
      </c>
      <c r="EF1164" s="3" t="str">
        <f>IF('DATA ENTRY'!CK1163="","",IF('DATA ENTRY'!C1163="","",IF(AND($EF$4='DATA ENTRY'!G1163,$EH$4='DATA ENTRY'!F1163),'DATA ENTRY'!C1163,"")))</f>
        <v/>
      </c>
      <c r="EG1164" s="4" t="str">
        <f>IF('DATA ENTRY'!CK1163="","",IF('DATA ENTRY'!I1163="","",IF(AND($EF$4='DATA ENTRY'!G1163,$EH$4='DATA ENTRY'!F1163),'DATA ENTRY'!I1163,"")))</f>
        <v/>
      </c>
      <c r="EH1164" s="4" t="str">
        <f>IF('DATA ENTRY'!CK1163="","",IF('DATA ENTRY'!CK1163="","",IF(AND($EF$4='DATA ENTRY'!G1163,$EH$4='DATA ENTRY'!F1163),'DATA ENTRY'!CK1163,"")))</f>
        <v/>
      </c>
      <c r="EI1164" s="3" t="str">
        <f>IF('DATA ENTRY'!CK1163="","",IF('DATA ENTRY'!N1163="","",IF(AND($EF$4='DATA ENTRY'!G1163,$EH$4='DATA ENTRY'!F1163),'DATA ENTRY'!N1163,"")))</f>
        <v/>
      </c>
      <c r="EJ1164" s="107" t="str">
        <f>IF('DATA ENTRY'!CK1163="","",IF('DATA ENTRY'!O1163="","",IF(AND($EF$4='DATA ENTRY'!G1163,$EH$4='DATA ENTRY'!F1163),'DATA ENTRY'!O1163,"")))</f>
        <v/>
      </c>
      <c r="EK1164" s="3" t="str">
        <f>IF('DATA ENTRY'!CK1163="","",IF('DATA ENTRY'!P1163="","",IF(AND($EF$4='DATA ENTRY'!G1163,$EH$4='DATA ENTRY'!F1163),'DATA ENTRY'!P1163,"")))</f>
        <v/>
      </c>
      <c r="EL1164" s="107" t="str">
        <f>IF('DATA ENTRY'!CK1163="","",IF('DATA ENTRY'!Q1163="","",IF(AND($EF$4='DATA ENTRY'!G1163,$EH$4='DATA ENTRY'!F1163),'DATA ENTRY'!Q1163,"")))</f>
        <v/>
      </c>
      <c r="EM1164" s="3" t="str">
        <f>IF('DATA ENTRY'!CK1163="","",IF('DATA ENTRY'!R1163="","",IF(AND($EF$4='DATA ENTRY'!G1163,$EH$4='DATA ENTRY'!F1163),'DATA ENTRY'!R1163,"")))</f>
        <v/>
      </c>
      <c r="EN1164" s="107" t="str">
        <f>IF('DATA ENTRY'!CK1163="","",IF('DATA ENTRY'!S1163="","",IF(AND($EF$4='DATA ENTRY'!G1163,$EH$4='DATA ENTRY'!F1163),'DATA ENTRY'!S1163,"")))</f>
        <v/>
      </c>
      <c r="EO1164" s="3" t="str">
        <f>IF('DATA ENTRY'!CK1163="","",IF('DATA ENTRY'!E1163="","",IF(AND($EF$4='DATA ENTRY'!G1163,$EH$4='DATA ENTRY'!F1163),'DATA ENTRY'!E1163,"")))</f>
        <v/>
      </c>
      <c r="EP1164" s="3" t="str">
        <f>IF('DATA ENTRY'!CK1163="","",IF('DATA ENTRY'!D1163="","",IF(AND($EF$4='DATA ENTRY'!G1163,$EH$4='DATA ENTRY'!F1163),'DATA ENTRY'!D1163,"")))</f>
        <v/>
      </c>
      <c r="EQ1164" s="3" t="str">
        <f>IF('DATA ENTRY'!CK1163="","",IF('DATA ENTRY'!W1163="","",IF(AND($EF$4='DATA ENTRY'!G1163,$EH$4='DATA ENTRY'!F1163),'DATA ENTRY'!W1163,"")))</f>
        <v/>
      </c>
      <c r="ER1164" s="3" t="str">
        <f>IF('DATA ENTRY'!CK1163="","",IF('DATA ENTRY'!X1163="","",IF(AND($EF$4='DATA ENTRY'!G1163,$EH$4='DATA ENTRY'!F1163),'DATA ENTRY'!X1163,"")))</f>
        <v/>
      </c>
      <c r="ES1164" s="108" t="str">
        <f t="shared" si="303"/>
        <v/>
      </c>
      <c r="ET1164" s="108" t="str">
        <f>IF('DATA ENTRY'!CK1163="","",IF('DATA ENTRY'!D1163="","",IF(AND($EF$4='DATA ENTRY'!G1163,$EH$4='DATA ENTRY'!F1163),'DATA ENTRY'!G1163,"")))</f>
        <v/>
      </c>
      <c r="EY1164">
        <f t="shared" si="304"/>
        <v>0</v>
      </c>
    </row>
    <row r="1165" spans="1:155">
      <c r="A1165" t="str">
        <f>IF(S1165=0,"",1+(MAX($A$7:A1164)))</f>
        <v/>
      </c>
      <c r="B1165" s="224">
        <v>1159</v>
      </c>
      <c r="C1165" s="3" t="str">
        <f>IF('DATA ENTRY'!CK1164="","",IF('DATA ENTRY'!B1164="","",IF($D$4="All Post",'DATA ENTRY'!B1164,IF(AND($D$4='DATA ENTRY'!CK1164),'DATA ENTRY'!B1164,""))))</f>
        <v/>
      </c>
      <c r="D1165" s="3" t="str">
        <f>IF('DATA ENTRY'!CK1164="","",IF('DATA ENTRY'!C1164="","",IF($D$4="All Post",'DATA ENTRY'!C1164,IF(AND($D$4='DATA ENTRY'!CK1164),'DATA ENTRY'!C1164,""))))</f>
        <v/>
      </c>
      <c r="E1165" s="4" t="str">
        <f>IF('DATA ENTRY'!CK1164="","",IF('DATA ENTRY'!I1164="","",IF($D$4="All Post",'DATA ENTRY'!I1164,IF(AND($D$4='DATA ENTRY'!CK1164),'DATA ENTRY'!I1164,""))))</f>
        <v/>
      </c>
      <c r="F1165" s="4" t="str">
        <f>IF('DATA ENTRY'!CK1164="","",IF('DATA ENTRY'!CK1164="","",IF($D$4="All Post",'DATA ENTRY'!CK1164,IF(AND($D$4='DATA ENTRY'!CK1164),'DATA ENTRY'!CK1164,""))))</f>
        <v/>
      </c>
      <c r="G1165" s="3" t="str">
        <f>IF('DATA ENTRY'!CK1164="","",IF('DATA ENTRY'!N1164="","",IF($D$4="All Post",'DATA ENTRY'!N1164,IF(AND($D$4='DATA ENTRY'!CK1164),'DATA ENTRY'!N1164,""))))</f>
        <v/>
      </c>
      <c r="H1165" s="107" t="str">
        <f>IF('DATA ENTRY'!CK1164="","",IF('DATA ENTRY'!O1164="","",IF($D$4="All Post",'DATA ENTRY'!O1164,IF(AND($D$4='DATA ENTRY'!CK1164),'DATA ENTRY'!O1164,""))))</f>
        <v/>
      </c>
      <c r="I1165" s="3" t="str">
        <f>IF('DATA ENTRY'!CK1164="","",IF('DATA ENTRY'!P1164="","",IF($D$4="All Post",'DATA ENTRY'!P1164,IF(AND($D$4='DATA ENTRY'!CK1164),'DATA ENTRY'!P1164,""))))</f>
        <v/>
      </c>
      <c r="J1165" s="107" t="str">
        <f>IF('DATA ENTRY'!CK1164="","",IF('DATA ENTRY'!Q1164="","",IF($D$4="All Post",'DATA ENTRY'!Q1164,IF(AND($D$4='DATA ENTRY'!CK1164),'DATA ENTRY'!Q1164,""))))</f>
        <v/>
      </c>
      <c r="K1165" s="3" t="str">
        <f>IF('DATA ENTRY'!CK1164="","",IF('DATA ENTRY'!R1164="","",IF($D$4="All Post",'DATA ENTRY'!R1164,IF(AND($D$4='DATA ENTRY'!CK1164),'DATA ENTRY'!R1164,""))))</f>
        <v/>
      </c>
      <c r="L1165" s="3" t="str">
        <f>IF('DATA ENTRY'!CK1164="","",IF('DATA ENTRY'!S1164="","",IF($D$4="All Post",'DATA ENTRY'!S1164,IF(AND($D$4='DATA ENTRY'!CK1164),'DATA ENTRY'!S1164,""))))</f>
        <v/>
      </c>
      <c r="M1165" s="3" t="str">
        <f>IF('DATA ENTRY'!CK1164="","",IF('DATA ENTRY'!E1164="","",IF($D$4="All Post",'DATA ENTRY'!E1164,IF(AND($D$4='DATA ENTRY'!CK1164),'DATA ENTRY'!E1164,""))))</f>
        <v/>
      </c>
      <c r="N1165" s="3" t="str">
        <f>IF('DATA ENTRY'!CK1164="","",IF('DATA ENTRY'!W1164="","",IF($D$4="All Post",'DATA ENTRY'!W1164,IF(AND($D$4='DATA ENTRY'!CK1164),'DATA ENTRY'!W1164,""))))</f>
        <v/>
      </c>
      <c r="O1165" s="3" t="str">
        <f>IF('DATA ENTRY'!CK1164="","",IF('DATA ENTRY'!X1164="","",IF($D$4="All Post",'DATA ENTRY'!X1164,IF(AND($D$4='DATA ENTRY'!CK1164),'DATA ENTRY'!X1164,""))))</f>
        <v/>
      </c>
      <c r="P1165" s="3" t="str">
        <f>IF('DATA ENTRY'!CK1164="","",IF('DATA ENTRY'!G1164="","",IF($D$4="All Post",'DATA ENTRY'!G1164,IF(AND($D$4='DATA ENTRY'!CK1164),'DATA ENTRY'!G1164,""))))</f>
        <v/>
      </c>
      <c r="S1165">
        <f t="shared" si="291"/>
        <v>0</v>
      </c>
      <c r="T1165" t="str">
        <f t="shared" si="292"/>
        <v/>
      </c>
      <c r="BZ1165" t="str">
        <f t="shared" si="293"/>
        <v/>
      </c>
      <c r="CA1165" t="str">
        <f t="shared" si="294"/>
        <v/>
      </c>
      <c r="CB1165" s="224">
        <v>1159</v>
      </c>
      <c r="CC1165" s="3" t="str">
        <f>IF('DATA ENTRY'!CK1164="","",IF('DATA ENTRY'!B1164="","",IF(AND($CD$4='DATA ENTRY'!CK1164,$CG$4='DATA ENTRY'!D1164),'DATA ENTRY'!B1164,"")))</f>
        <v/>
      </c>
      <c r="CD1165" s="3" t="str">
        <f>IF('DATA ENTRY'!CK1164="","",IF('DATA ENTRY'!C1164="","",IF(AND($CD$4='DATA ENTRY'!CK1164,$CG$4='DATA ENTRY'!D1164),'DATA ENTRY'!C1164,"")))</f>
        <v/>
      </c>
      <c r="CE1165" s="4" t="str">
        <f>IF('DATA ENTRY'!CK1164="","",IF('DATA ENTRY'!I1164="","",IF(AND($CD$4='DATA ENTRY'!CK1164,$CG$4='DATA ENTRY'!D1164),'DATA ENTRY'!I1164,"")))</f>
        <v/>
      </c>
      <c r="CF1165" s="4" t="str">
        <f>IF('DATA ENTRY'!CK1164="","",IF('DATA ENTRY'!CK1164="","",IF(AND($CD$4='DATA ENTRY'!CK1164,$CG$4='DATA ENTRY'!D1164),'DATA ENTRY'!CK1164,"")))</f>
        <v/>
      </c>
      <c r="CG1165" s="3" t="str">
        <f>IF('DATA ENTRY'!CK1164="","",IF('DATA ENTRY'!N1164="","",IF(AND($CD$4='DATA ENTRY'!CK1164,$CG$4='DATA ENTRY'!D1164),'DATA ENTRY'!N1164,"")))</f>
        <v/>
      </c>
      <c r="CH1165" s="107" t="str">
        <f>IF('DATA ENTRY'!CK1164="","",IF('DATA ENTRY'!O1164="","",IF(AND($CD$4='DATA ENTRY'!CK1164,$CG$4='DATA ENTRY'!D1164),'DATA ENTRY'!O1164,"")))</f>
        <v/>
      </c>
      <c r="CI1165" s="3" t="str">
        <f>IF('DATA ENTRY'!CK1164="","",IF('DATA ENTRY'!P1164="","",IF(AND($CD$4='DATA ENTRY'!CK1164,$CG$4='DATA ENTRY'!D1164),'DATA ENTRY'!P1164,"")))</f>
        <v/>
      </c>
      <c r="CJ1165" s="107" t="str">
        <f>IF('DATA ENTRY'!CK1164="","",IF('DATA ENTRY'!Q1164="","",IF(AND($CD$4='DATA ENTRY'!CK1164,$CG$4='DATA ENTRY'!D1164),'DATA ENTRY'!Q1164,"")))</f>
        <v/>
      </c>
      <c r="CK1165" s="3" t="str">
        <f>IF('DATA ENTRY'!CK1164="","",IF('DATA ENTRY'!R1164="","",IF(AND($CD$4='DATA ENTRY'!CK1164,$CG$4='DATA ENTRY'!D1164),'DATA ENTRY'!R1164,"")))</f>
        <v/>
      </c>
      <c r="CL1165" s="3" t="str">
        <f>IF('DATA ENTRY'!CK1164="","",IF('DATA ENTRY'!S1164="","",IF(AND($CD$4='DATA ENTRY'!CK1164,$CG$4='DATA ENTRY'!D1164),'DATA ENTRY'!S1164,"")))</f>
        <v/>
      </c>
      <c r="CM1165" s="3" t="str">
        <f>IF('DATA ENTRY'!CK1164="","",IF('DATA ENTRY'!E1164="","",IF(AND($CD$4='DATA ENTRY'!CK1164,$CG$4='DATA ENTRY'!D1164),'DATA ENTRY'!E1164,"")))</f>
        <v/>
      </c>
      <c r="CN1165" s="3" t="str">
        <f>IF('DATA ENTRY'!CK1164="","",IF('DATA ENTRY'!W1164="","",IF(AND($CD$4='DATA ENTRY'!CK1164,$CG$4='DATA ENTRY'!D1164),'DATA ENTRY'!W1164,"")))</f>
        <v/>
      </c>
      <c r="CO1165" s="3" t="str">
        <f>IF('DATA ENTRY'!CK1164="","",IF('DATA ENTRY'!X1164="","",IF(AND($CD$4='DATA ENTRY'!CK1164,$CG$4='DATA ENTRY'!D1164),'DATA ENTRY'!X1164,"")))</f>
        <v/>
      </c>
      <c r="CP1165" s="108" t="str">
        <f t="shared" si="295"/>
        <v/>
      </c>
      <c r="CQ1165" s="108" t="str">
        <f>IF('DATA ENTRY'!CK1164="","",IF('DATA ENTRY'!G1164="","",IF(AND($CD$4='DATA ENTRY'!CK1164,$CG$4='DATA ENTRY'!D1164),'DATA ENTRY'!G1164,"")))</f>
        <v/>
      </c>
      <c r="CR1165" s="230" t="str">
        <f>IF('DATA ENTRY'!CK1164="","",IF('DATA ENTRY'!D1164="","",IF(AND($CD$4='DATA ENTRY'!CK1164,$CG$4='DATA ENTRY'!D1164),'DATA ENTRY'!D1164,"")))</f>
        <v/>
      </c>
      <c r="CS1165">
        <f t="shared" si="296"/>
        <v>0</v>
      </c>
      <c r="CT1165">
        <f t="shared" si="297"/>
        <v>0</v>
      </c>
      <c r="CV1165" s="139"/>
      <c r="CX1165">
        <f t="shared" si="298"/>
        <v>0</v>
      </c>
      <c r="DB1165" t="str">
        <f t="shared" si="305"/>
        <v/>
      </c>
      <c r="DC1165" t="str">
        <f t="shared" si="306"/>
        <v/>
      </c>
      <c r="DD1165" s="224">
        <v>1159</v>
      </c>
      <c r="DE1165" s="3" t="str">
        <f>IF('DATA ENTRY'!CK1164="","",IF('DATA ENTRY'!B1164="","",IF(AND($DF$4='DATA ENTRY'!D1164),'DATA ENTRY'!B1164,"")))</f>
        <v/>
      </c>
      <c r="DF1165" s="3" t="str">
        <f>IF('DATA ENTRY'!CK1164="","",IF('DATA ENTRY'!C1164="","",IF(AND($DF$4='DATA ENTRY'!D1164),'DATA ENTRY'!C1164,"")))</f>
        <v/>
      </c>
      <c r="DG1165" s="4" t="str">
        <f>IF('DATA ENTRY'!CK1164="","",IF('DATA ENTRY'!I1164="","",IF(AND($DF$4='DATA ENTRY'!D1164),'DATA ENTRY'!I1164,"")))</f>
        <v/>
      </c>
      <c r="DH1165" s="4" t="str">
        <f>IF('DATA ENTRY'!CK1164="","",IF('DATA ENTRY'!CK1164="","",IF(AND($DF$4='DATA ENTRY'!D1164),'DATA ENTRY'!CK1164,"")))</f>
        <v/>
      </c>
      <c r="DI1165" s="3" t="str">
        <f>IF('DATA ENTRY'!CK1164="","",IF('DATA ENTRY'!N1164="","",IF(AND($DF$4='DATA ENTRY'!D1164),'DATA ENTRY'!N1164,"")))</f>
        <v/>
      </c>
      <c r="DJ1165" s="107" t="str">
        <f>IF('DATA ENTRY'!CK1164="","",IF('DATA ENTRY'!O1164="","",IF(AND($DF$4='DATA ENTRY'!D1164),'DATA ENTRY'!O1164,"")))</f>
        <v/>
      </c>
      <c r="DK1165" s="3" t="str">
        <f>IF('DATA ENTRY'!CK1164="","",IF('DATA ENTRY'!P1164="","",IF(AND($DF$4='DATA ENTRY'!D1164),'DATA ENTRY'!P1164,"")))</f>
        <v/>
      </c>
      <c r="DL1165" s="107" t="str">
        <f>IF('DATA ENTRY'!CK1164="","",IF('DATA ENTRY'!Q1164="","",IF(AND($DF$4='DATA ENTRY'!D1164),'DATA ENTRY'!Q1164,"")))</f>
        <v/>
      </c>
      <c r="DM1165" s="3" t="str">
        <f>IF('DATA ENTRY'!CK1164="","",IF('DATA ENTRY'!R1164="","",IF(AND($DF$4='DATA ENTRY'!D1164),'DATA ENTRY'!R1164,"")))</f>
        <v/>
      </c>
      <c r="DN1165" s="107" t="str">
        <f>IF('DATA ENTRY'!CK1164="","",IF('DATA ENTRY'!S1164="","",IF(AND($DF$4='DATA ENTRY'!D1164),'DATA ENTRY'!S1164,"")))</f>
        <v/>
      </c>
      <c r="DO1165" s="3" t="str">
        <f>IF('DATA ENTRY'!CK1164="","",IF('DATA ENTRY'!E1164="","",IF(AND($DF$4='DATA ENTRY'!D1164),'DATA ENTRY'!E1164,"")))</f>
        <v/>
      </c>
      <c r="DP1165" s="3" t="str">
        <f>IF('DATA ENTRY'!CK1164="","",IF('DATA ENTRY'!D1164="","",IF(AND($DF$4='DATA ENTRY'!D1164),'DATA ENTRY'!D1164,"")))</f>
        <v/>
      </c>
      <c r="DQ1165" s="3" t="str">
        <f>IF('DATA ENTRY'!CK1164="","",IF('DATA ENTRY'!W1164="","",IF(AND($DF$4='DATA ENTRY'!D1164),'DATA ENTRY'!W1164,"")))</f>
        <v/>
      </c>
      <c r="DR1165" s="3" t="str">
        <f>IF('DATA ENTRY'!CK1164="","",IF('DATA ENTRY'!X1164="","",IF(AND($DF$4='DATA ENTRY'!D1164),'DATA ENTRY'!X1164,"")))</f>
        <v/>
      </c>
      <c r="DS1165" s="108" t="str">
        <f t="shared" si="299"/>
        <v/>
      </c>
      <c r="DT1165" s="108" t="str">
        <f>IF('DATA ENTRY'!CK1164="","",IF('DATA ENTRY'!D1164="","",IF(AND($DF$4='DATA ENTRY'!D1164),'DATA ENTRY'!G1164,"")))</f>
        <v/>
      </c>
      <c r="DY1165">
        <f t="shared" si="300"/>
        <v>0</v>
      </c>
      <c r="EB1165" t="str">
        <f t="shared" si="301"/>
        <v/>
      </c>
      <c r="EC1165" t="str">
        <f t="shared" si="302"/>
        <v/>
      </c>
      <c r="ED1165" s="224">
        <v>1159</v>
      </c>
      <c r="EE1165" s="3" t="str">
        <f>IF('DATA ENTRY'!CK1164="","",IF('DATA ENTRY'!B1164="","",IF(AND($EF$4='DATA ENTRY'!G1164,$EH$4='DATA ENTRY'!F1164),'DATA ENTRY'!B1164,"")))</f>
        <v/>
      </c>
      <c r="EF1165" s="3" t="str">
        <f>IF('DATA ENTRY'!CK1164="","",IF('DATA ENTRY'!C1164="","",IF(AND($EF$4='DATA ENTRY'!G1164,$EH$4='DATA ENTRY'!F1164),'DATA ENTRY'!C1164,"")))</f>
        <v/>
      </c>
      <c r="EG1165" s="4" t="str">
        <f>IF('DATA ENTRY'!CK1164="","",IF('DATA ENTRY'!I1164="","",IF(AND($EF$4='DATA ENTRY'!G1164,$EH$4='DATA ENTRY'!F1164),'DATA ENTRY'!I1164,"")))</f>
        <v/>
      </c>
      <c r="EH1165" s="4" t="str">
        <f>IF('DATA ENTRY'!CK1164="","",IF('DATA ENTRY'!CK1164="","",IF(AND($EF$4='DATA ENTRY'!G1164,$EH$4='DATA ENTRY'!F1164),'DATA ENTRY'!CK1164,"")))</f>
        <v/>
      </c>
      <c r="EI1165" s="3" t="str">
        <f>IF('DATA ENTRY'!CK1164="","",IF('DATA ENTRY'!N1164="","",IF(AND($EF$4='DATA ENTRY'!G1164,$EH$4='DATA ENTRY'!F1164),'DATA ENTRY'!N1164,"")))</f>
        <v/>
      </c>
      <c r="EJ1165" s="107" t="str">
        <f>IF('DATA ENTRY'!CK1164="","",IF('DATA ENTRY'!O1164="","",IF(AND($EF$4='DATA ENTRY'!G1164,$EH$4='DATA ENTRY'!F1164),'DATA ENTRY'!O1164,"")))</f>
        <v/>
      </c>
      <c r="EK1165" s="3" t="str">
        <f>IF('DATA ENTRY'!CK1164="","",IF('DATA ENTRY'!P1164="","",IF(AND($EF$4='DATA ENTRY'!G1164,$EH$4='DATA ENTRY'!F1164),'DATA ENTRY'!P1164,"")))</f>
        <v/>
      </c>
      <c r="EL1165" s="107" t="str">
        <f>IF('DATA ENTRY'!CK1164="","",IF('DATA ENTRY'!Q1164="","",IF(AND($EF$4='DATA ENTRY'!G1164,$EH$4='DATA ENTRY'!F1164),'DATA ENTRY'!Q1164,"")))</f>
        <v/>
      </c>
      <c r="EM1165" s="3" t="str">
        <f>IF('DATA ENTRY'!CK1164="","",IF('DATA ENTRY'!R1164="","",IF(AND($EF$4='DATA ENTRY'!G1164,$EH$4='DATA ENTRY'!F1164),'DATA ENTRY'!R1164,"")))</f>
        <v/>
      </c>
      <c r="EN1165" s="107" t="str">
        <f>IF('DATA ENTRY'!CK1164="","",IF('DATA ENTRY'!S1164="","",IF(AND($EF$4='DATA ENTRY'!G1164,$EH$4='DATA ENTRY'!F1164),'DATA ENTRY'!S1164,"")))</f>
        <v/>
      </c>
      <c r="EO1165" s="3" t="str">
        <f>IF('DATA ENTRY'!CK1164="","",IF('DATA ENTRY'!E1164="","",IF(AND($EF$4='DATA ENTRY'!G1164,$EH$4='DATA ENTRY'!F1164),'DATA ENTRY'!E1164,"")))</f>
        <v/>
      </c>
      <c r="EP1165" s="3" t="str">
        <f>IF('DATA ENTRY'!CK1164="","",IF('DATA ENTRY'!D1164="","",IF(AND($EF$4='DATA ENTRY'!G1164,$EH$4='DATA ENTRY'!F1164),'DATA ENTRY'!D1164,"")))</f>
        <v/>
      </c>
      <c r="EQ1165" s="3" t="str">
        <f>IF('DATA ENTRY'!CK1164="","",IF('DATA ENTRY'!W1164="","",IF(AND($EF$4='DATA ENTRY'!G1164,$EH$4='DATA ENTRY'!F1164),'DATA ENTRY'!W1164,"")))</f>
        <v/>
      </c>
      <c r="ER1165" s="3" t="str">
        <f>IF('DATA ENTRY'!CK1164="","",IF('DATA ENTRY'!X1164="","",IF(AND($EF$4='DATA ENTRY'!G1164,$EH$4='DATA ENTRY'!F1164),'DATA ENTRY'!X1164,"")))</f>
        <v/>
      </c>
      <c r="ES1165" s="108" t="str">
        <f t="shared" si="303"/>
        <v/>
      </c>
      <c r="ET1165" s="108" t="str">
        <f>IF('DATA ENTRY'!CK1164="","",IF('DATA ENTRY'!D1164="","",IF(AND($EF$4='DATA ENTRY'!G1164,$EH$4='DATA ENTRY'!F1164),'DATA ENTRY'!G1164,"")))</f>
        <v/>
      </c>
      <c r="EY1165">
        <f t="shared" si="304"/>
        <v>0</v>
      </c>
    </row>
    <row r="1166" spans="1:155">
      <c r="A1166" t="str">
        <f>IF(S1166=0,"",1+(MAX($A$7:A1165)))</f>
        <v/>
      </c>
      <c r="B1166" s="224">
        <v>1160</v>
      </c>
      <c r="C1166" s="3" t="str">
        <f>IF('DATA ENTRY'!CK1165="","",IF('DATA ENTRY'!B1165="","",IF($D$4="All Post",'DATA ENTRY'!B1165,IF(AND($D$4='DATA ENTRY'!CK1165),'DATA ENTRY'!B1165,""))))</f>
        <v/>
      </c>
      <c r="D1166" s="3" t="str">
        <f>IF('DATA ENTRY'!CK1165="","",IF('DATA ENTRY'!C1165="","",IF($D$4="All Post",'DATA ENTRY'!C1165,IF(AND($D$4='DATA ENTRY'!CK1165),'DATA ENTRY'!C1165,""))))</f>
        <v/>
      </c>
      <c r="E1166" s="4" t="str">
        <f>IF('DATA ENTRY'!CK1165="","",IF('DATA ENTRY'!I1165="","",IF($D$4="All Post",'DATA ENTRY'!I1165,IF(AND($D$4='DATA ENTRY'!CK1165),'DATA ENTRY'!I1165,""))))</f>
        <v/>
      </c>
      <c r="F1166" s="4" t="str">
        <f>IF('DATA ENTRY'!CK1165="","",IF('DATA ENTRY'!CK1165="","",IF($D$4="All Post",'DATA ENTRY'!CK1165,IF(AND($D$4='DATA ENTRY'!CK1165),'DATA ENTRY'!CK1165,""))))</f>
        <v/>
      </c>
      <c r="G1166" s="3" t="str">
        <f>IF('DATA ENTRY'!CK1165="","",IF('DATA ENTRY'!N1165="","",IF($D$4="All Post",'DATA ENTRY'!N1165,IF(AND($D$4='DATA ENTRY'!CK1165),'DATA ENTRY'!N1165,""))))</f>
        <v/>
      </c>
      <c r="H1166" s="107" t="str">
        <f>IF('DATA ENTRY'!CK1165="","",IF('DATA ENTRY'!O1165="","",IF($D$4="All Post",'DATA ENTRY'!O1165,IF(AND($D$4='DATA ENTRY'!CK1165),'DATA ENTRY'!O1165,""))))</f>
        <v/>
      </c>
      <c r="I1166" s="3" t="str">
        <f>IF('DATA ENTRY'!CK1165="","",IF('DATA ENTRY'!P1165="","",IF($D$4="All Post",'DATA ENTRY'!P1165,IF(AND($D$4='DATA ENTRY'!CK1165),'DATA ENTRY'!P1165,""))))</f>
        <v/>
      </c>
      <c r="J1166" s="107" t="str">
        <f>IF('DATA ENTRY'!CK1165="","",IF('DATA ENTRY'!Q1165="","",IF($D$4="All Post",'DATA ENTRY'!Q1165,IF(AND($D$4='DATA ENTRY'!CK1165),'DATA ENTRY'!Q1165,""))))</f>
        <v/>
      </c>
      <c r="K1166" s="3" t="str">
        <f>IF('DATA ENTRY'!CK1165="","",IF('DATA ENTRY'!R1165="","",IF($D$4="All Post",'DATA ENTRY'!R1165,IF(AND($D$4='DATA ENTRY'!CK1165),'DATA ENTRY'!R1165,""))))</f>
        <v/>
      </c>
      <c r="L1166" s="3" t="str">
        <f>IF('DATA ENTRY'!CK1165="","",IF('DATA ENTRY'!S1165="","",IF($D$4="All Post",'DATA ENTRY'!S1165,IF(AND($D$4='DATA ENTRY'!CK1165),'DATA ENTRY'!S1165,""))))</f>
        <v/>
      </c>
      <c r="M1166" s="3" t="str">
        <f>IF('DATA ENTRY'!CK1165="","",IF('DATA ENTRY'!E1165="","",IF($D$4="All Post",'DATA ENTRY'!E1165,IF(AND($D$4='DATA ENTRY'!CK1165),'DATA ENTRY'!E1165,""))))</f>
        <v/>
      </c>
      <c r="N1166" s="3" t="str">
        <f>IF('DATA ENTRY'!CK1165="","",IF('DATA ENTRY'!W1165="","",IF($D$4="All Post",'DATA ENTRY'!W1165,IF(AND($D$4='DATA ENTRY'!CK1165),'DATA ENTRY'!W1165,""))))</f>
        <v/>
      </c>
      <c r="O1166" s="3" t="str">
        <f>IF('DATA ENTRY'!CK1165="","",IF('DATA ENTRY'!X1165="","",IF($D$4="All Post",'DATA ENTRY'!X1165,IF(AND($D$4='DATA ENTRY'!CK1165),'DATA ENTRY'!X1165,""))))</f>
        <v/>
      </c>
      <c r="P1166" s="3" t="str">
        <f>IF('DATA ENTRY'!CK1165="","",IF('DATA ENTRY'!G1165="","",IF($D$4="All Post",'DATA ENTRY'!G1165,IF(AND($D$4='DATA ENTRY'!CK1165),'DATA ENTRY'!G1165,""))))</f>
        <v/>
      </c>
      <c r="S1166">
        <f t="shared" si="291"/>
        <v>0</v>
      </c>
      <c r="T1166" t="str">
        <f t="shared" si="292"/>
        <v/>
      </c>
      <c r="BZ1166" t="str">
        <f t="shared" si="293"/>
        <v/>
      </c>
      <c r="CA1166" t="str">
        <f t="shared" si="294"/>
        <v/>
      </c>
      <c r="CB1166" s="224">
        <v>1160</v>
      </c>
      <c r="CC1166" s="3" t="str">
        <f>IF('DATA ENTRY'!CK1165="","",IF('DATA ENTRY'!B1165="","",IF(AND($CD$4='DATA ENTRY'!CK1165,$CG$4='DATA ENTRY'!D1165),'DATA ENTRY'!B1165,"")))</f>
        <v/>
      </c>
      <c r="CD1166" s="3" t="str">
        <f>IF('DATA ENTRY'!CK1165="","",IF('DATA ENTRY'!C1165="","",IF(AND($CD$4='DATA ENTRY'!CK1165,$CG$4='DATA ENTRY'!D1165),'DATA ENTRY'!C1165,"")))</f>
        <v/>
      </c>
      <c r="CE1166" s="4" t="str">
        <f>IF('DATA ENTRY'!CK1165="","",IF('DATA ENTRY'!I1165="","",IF(AND($CD$4='DATA ENTRY'!CK1165,$CG$4='DATA ENTRY'!D1165),'DATA ENTRY'!I1165,"")))</f>
        <v/>
      </c>
      <c r="CF1166" s="4" t="str">
        <f>IF('DATA ENTRY'!CK1165="","",IF('DATA ENTRY'!CK1165="","",IF(AND($CD$4='DATA ENTRY'!CK1165,$CG$4='DATA ENTRY'!D1165),'DATA ENTRY'!CK1165,"")))</f>
        <v/>
      </c>
      <c r="CG1166" s="3" t="str">
        <f>IF('DATA ENTRY'!CK1165="","",IF('DATA ENTRY'!N1165="","",IF(AND($CD$4='DATA ENTRY'!CK1165,$CG$4='DATA ENTRY'!D1165),'DATA ENTRY'!N1165,"")))</f>
        <v/>
      </c>
      <c r="CH1166" s="107" t="str">
        <f>IF('DATA ENTRY'!CK1165="","",IF('DATA ENTRY'!O1165="","",IF(AND($CD$4='DATA ENTRY'!CK1165,$CG$4='DATA ENTRY'!D1165),'DATA ENTRY'!O1165,"")))</f>
        <v/>
      </c>
      <c r="CI1166" s="3" t="str">
        <f>IF('DATA ENTRY'!CK1165="","",IF('DATA ENTRY'!P1165="","",IF(AND($CD$4='DATA ENTRY'!CK1165,$CG$4='DATA ENTRY'!D1165),'DATA ENTRY'!P1165,"")))</f>
        <v/>
      </c>
      <c r="CJ1166" s="107" t="str">
        <f>IF('DATA ENTRY'!CK1165="","",IF('DATA ENTRY'!Q1165="","",IF(AND($CD$4='DATA ENTRY'!CK1165,$CG$4='DATA ENTRY'!D1165),'DATA ENTRY'!Q1165,"")))</f>
        <v/>
      </c>
      <c r="CK1166" s="3" t="str">
        <f>IF('DATA ENTRY'!CK1165="","",IF('DATA ENTRY'!R1165="","",IF(AND($CD$4='DATA ENTRY'!CK1165,$CG$4='DATA ENTRY'!D1165),'DATA ENTRY'!R1165,"")))</f>
        <v/>
      </c>
      <c r="CL1166" s="3" t="str">
        <f>IF('DATA ENTRY'!CK1165="","",IF('DATA ENTRY'!S1165="","",IF(AND($CD$4='DATA ENTRY'!CK1165,$CG$4='DATA ENTRY'!D1165),'DATA ENTRY'!S1165,"")))</f>
        <v/>
      </c>
      <c r="CM1166" s="3" t="str">
        <f>IF('DATA ENTRY'!CK1165="","",IF('DATA ENTRY'!E1165="","",IF(AND($CD$4='DATA ENTRY'!CK1165,$CG$4='DATA ENTRY'!D1165),'DATA ENTRY'!E1165,"")))</f>
        <v/>
      </c>
      <c r="CN1166" s="3" t="str">
        <f>IF('DATA ENTRY'!CK1165="","",IF('DATA ENTRY'!W1165="","",IF(AND($CD$4='DATA ENTRY'!CK1165,$CG$4='DATA ENTRY'!D1165),'DATA ENTRY'!W1165,"")))</f>
        <v/>
      </c>
      <c r="CO1166" s="3" t="str">
        <f>IF('DATA ENTRY'!CK1165="","",IF('DATA ENTRY'!X1165="","",IF(AND($CD$4='DATA ENTRY'!CK1165,$CG$4='DATA ENTRY'!D1165),'DATA ENTRY'!X1165,"")))</f>
        <v/>
      </c>
      <c r="CP1166" s="108" t="str">
        <f t="shared" si="295"/>
        <v/>
      </c>
      <c r="CQ1166" s="108" t="str">
        <f>IF('DATA ENTRY'!CK1165="","",IF('DATA ENTRY'!G1165="","",IF(AND($CD$4='DATA ENTRY'!CK1165,$CG$4='DATA ENTRY'!D1165),'DATA ENTRY'!G1165,"")))</f>
        <v/>
      </c>
      <c r="CR1166" s="230" t="str">
        <f>IF('DATA ENTRY'!CK1165="","",IF('DATA ENTRY'!D1165="","",IF(AND($CD$4='DATA ENTRY'!CK1165,$CG$4='DATA ENTRY'!D1165),'DATA ENTRY'!D1165,"")))</f>
        <v/>
      </c>
      <c r="CS1166">
        <f t="shared" si="296"/>
        <v>0</v>
      </c>
      <c r="CT1166">
        <f t="shared" si="297"/>
        <v>0</v>
      </c>
      <c r="CV1166" s="139"/>
      <c r="CX1166">
        <f t="shared" si="298"/>
        <v>0</v>
      </c>
      <c r="DB1166" t="str">
        <f t="shared" si="305"/>
        <v/>
      </c>
      <c r="DC1166" t="str">
        <f t="shared" si="306"/>
        <v/>
      </c>
      <c r="DD1166" s="224">
        <v>1160</v>
      </c>
      <c r="DE1166" s="3" t="str">
        <f>IF('DATA ENTRY'!CK1165="","",IF('DATA ENTRY'!B1165="","",IF(AND($DF$4='DATA ENTRY'!D1165),'DATA ENTRY'!B1165,"")))</f>
        <v/>
      </c>
      <c r="DF1166" s="3" t="str">
        <f>IF('DATA ENTRY'!CK1165="","",IF('DATA ENTRY'!C1165="","",IF(AND($DF$4='DATA ENTRY'!D1165),'DATA ENTRY'!C1165,"")))</f>
        <v/>
      </c>
      <c r="DG1166" s="4" t="str">
        <f>IF('DATA ENTRY'!CK1165="","",IF('DATA ENTRY'!I1165="","",IF(AND($DF$4='DATA ENTRY'!D1165),'DATA ENTRY'!I1165,"")))</f>
        <v/>
      </c>
      <c r="DH1166" s="4" t="str">
        <f>IF('DATA ENTRY'!CK1165="","",IF('DATA ENTRY'!CK1165="","",IF(AND($DF$4='DATA ENTRY'!D1165),'DATA ENTRY'!CK1165,"")))</f>
        <v/>
      </c>
      <c r="DI1166" s="3" t="str">
        <f>IF('DATA ENTRY'!CK1165="","",IF('DATA ENTRY'!N1165="","",IF(AND($DF$4='DATA ENTRY'!D1165),'DATA ENTRY'!N1165,"")))</f>
        <v/>
      </c>
      <c r="DJ1166" s="107" t="str">
        <f>IF('DATA ENTRY'!CK1165="","",IF('DATA ENTRY'!O1165="","",IF(AND($DF$4='DATA ENTRY'!D1165),'DATA ENTRY'!O1165,"")))</f>
        <v/>
      </c>
      <c r="DK1166" s="3" t="str">
        <f>IF('DATA ENTRY'!CK1165="","",IF('DATA ENTRY'!P1165="","",IF(AND($DF$4='DATA ENTRY'!D1165),'DATA ENTRY'!P1165,"")))</f>
        <v/>
      </c>
      <c r="DL1166" s="107" t="str">
        <f>IF('DATA ENTRY'!CK1165="","",IF('DATA ENTRY'!Q1165="","",IF(AND($DF$4='DATA ENTRY'!D1165),'DATA ENTRY'!Q1165,"")))</f>
        <v/>
      </c>
      <c r="DM1166" s="3" t="str">
        <f>IF('DATA ENTRY'!CK1165="","",IF('DATA ENTRY'!R1165="","",IF(AND($DF$4='DATA ENTRY'!D1165),'DATA ENTRY'!R1165,"")))</f>
        <v/>
      </c>
      <c r="DN1166" s="107" t="str">
        <f>IF('DATA ENTRY'!CK1165="","",IF('DATA ENTRY'!S1165="","",IF(AND($DF$4='DATA ENTRY'!D1165),'DATA ENTRY'!S1165,"")))</f>
        <v/>
      </c>
      <c r="DO1166" s="3" t="str">
        <f>IF('DATA ENTRY'!CK1165="","",IF('DATA ENTRY'!E1165="","",IF(AND($DF$4='DATA ENTRY'!D1165),'DATA ENTRY'!E1165,"")))</f>
        <v/>
      </c>
      <c r="DP1166" s="3" t="str">
        <f>IF('DATA ENTRY'!CK1165="","",IF('DATA ENTRY'!D1165="","",IF(AND($DF$4='DATA ENTRY'!D1165),'DATA ENTRY'!D1165,"")))</f>
        <v/>
      </c>
      <c r="DQ1166" s="3" t="str">
        <f>IF('DATA ENTRY'!CK1165="","",IF('DATA ENTRY'!W1165="","",IF(AND($DF$4='DATA ENTRY'!D1165),'DATA ENTRY'!W1165,"")))</f>
        <v/>
      </c>
      <c r="DR1166" s="3" t="str">
        <f>IF('DATA ENTRY'!CK1165="","",IF('DATA ENTRY'!X1165="","",IF(AND($DF$4='DATA ENTRY'!D1165),'DATA ENTRY'!X1165,"")))</f>
        <v/>
      </c>
      <c r="DS1166" s="108" t="str">
        <f>IFERROR(IF(DH1166="","",SUM(DJ1166*75%+DL1166*25%)),"")</f>
        <v/>
      </c>
      <c r="DT1166" s="108" t="str">
        <f>IF('DATA ENTRY'!CK1165="","",IF('DATA ENTRY'!D1165="","",IF(AND($DF$4='DATA ENTRY'!D1165),'DATA ENTRY'!G1165,"")))</f>
        <v/>
      </c>
      <c r="DY1166">
        <f>IF($DF$4="",0,IF($DF$4=DP1166,1,0))</f>
        <v>0</v>
      </c>
      <c r="EB1166" t="str">
        <f>IF(EG1166="","",RANK(EG1166,$EG$7:$EG$211,1))</f>
        <v/>
      </c>
      <c r="EC1166" t="str">
        <f>IF(EY1166=0,"",EY1166)</f>
        <v/>
      </c>
      <c r="ED1166" s="224">
        <v>1160</v>
      </c>
      <c r="EE1166" s="3" t="str">
        <f>IF('DATA ENTRY'!CK1165="","",IF('DATA ENTRY'!B1165="","",IF(AND($EF$4='DATA ENTRY'!G1165,$EH$4='DATA ENTRY'!F1165),'DATA ENTRY'!B1165,"")))</f>
        <v/>
      </c>
      <c r="EF1166" s="3" t="str">
        <f>IF('DATA ENTRY'!CK1165="","",IF('DATA ENTRY'!C1165="","",IF(AND($EF$4='DATA ENTRY'!G1165,$EH$4='DATA ENTRY'!F1165),'DATA ENTRY'!C1165,"")))</f>
        <v/>
      </c>
      <c r="EG1166" s="4" t="str">
        <f>IF('DATA ENTRY'!CK1165="","",IF('DATA ENTRY'!I1165="","",IF(AND($EF$4='DATA ENTRY'!G1165,$EH$4='DATA ENTRY'!F1165),'DATA ENTRY'!I1165,"")))</f>
        <v/>
      </c>
      <c r="EH1166" s="4" t="str">
        <f>IF('DATA ENTRY'!CK1165="","",IF('DATA ENTRY'!CK1165="","",IF(AND($EF$4='DATA ENTRY'!G1165,$EH$4='DATA ENTRY'!F1165),'DATA ENTRY'!CK1165,"")))</f>
        <v/>
      </c>
      <c r="EI1166" s="3" t="str">
        <f>IF('DATA ENTRY'!CK1165="","",IF('DATA ENTRY'!N1165="","",IF(AND($EF$4='DATA ENTRY'!G1165,$EH$4='DATA ENTRY'!F1165),'DATA ENTRY'!N1165,"")))</f>
        <v/>
      </c>
      <c r="EJ1166" s="107" t="str">
        <f>IF('DATA ENTRY'!CK1165="","",IF('DATA ENTRY'!O1165="","",IF(AND($EF$4='DATA ENTRY'!G1165,$EH$4='DATA ENTRY'!F1165),'DATA ENTRY'!O1165,"")))</f>
        <v/>
      </c>
      <c r="EK1166" s="3" t="str">
        <f>IF('DATA ENTRY'!CK1165="","",IF('DATA ENTRY'!P1165="","",IF(AND($EF$4='DATA ENTRY'!G1165,$EH$4='DATA ENTRY'!F1165),'DATA ENTRY'!P1165,"")))</f>
        <v/>
      </c>
      <c r="EL1166" s="107" t="str">
        <f>IF('DATA ENTRY'!CK1165="","",IF('DATA ENTRY'!Q1165="","",IF(AND($EF$4='DATA ENTRY'!G1165,$EH$4='DATA ENTRY'!F1165),'DATA ENTRY'!Q1165,"")))</f>
        <v/>
      </c>
      <c r="EM1166" s="3" t="str">
        <f>IF('DATA ENTRY'!CK1165="","",IF('DATA ENTRY'!R1165="","",IF(AND($EF$4='DATA ENTRY'!G1165,$EH$4='DATA ENTRY'!F1165),'DATA ENTRY'!R1165,"")))</f>
        <v/>
      </c>
      <c r="EN1166" s="107" t="str">
        <f>IF('DATA ENTRY'!CK1165="","",IF('DATA ENTRY'!S1165="","",IF(AND($EF$4='DATA ENTRY'!G1165,$EH$4='DATA ENTRY'!F1165),'DATA ENTRY'!S1165,"")))</f>
        <v/>
      </c>
      <c r="EO1166" s="3" t="str">
        <f>IF('DATA ENTRY'!CK1165="","",IF('DATA ENTRY'!E1165="","",IF(AND($EF$4='DATA ENTRY'!G1165,$EH$4='DATA ENTRY'!F1165),'DATA ENTRY'!E1165,"")))</f>
        <v/>
      </c>
      <c r="EP1166" s="3" t="str">
        <f>IF('DATA ENTRY'!CK1165="","",IF('DATA ENTRY'!D1165="","",IF(AND($EF$4='DATA ENTRY'!G1165,$EH$4='DATA ENTRY'!F1165),'DATA ENTRY'!D1165,"")))</f>
        <v/>
      </c>
      <c r="EQ1166" s="3" t="str">
        <f>IF('DATA ENTRY'!CK1165="","",IF('DATA ENTRY'!W1165="","",IF(AND($EF$4='DATA ENTRY'!G1165,$EH$4='DATA ENTRY'!F1165),'DATA ENTRY'!W1165,"")))</f>
        <v/>
      </c>
      <c r="ER1166" s="3" t="str">
        <f>IF('DATA ENTRY'!CK1165="","",IF('DATA ENTRY'!X1165="","",IF(AND($EF$4='DATA ENTRY'!G1165,$EH$4='DATA ENTRY'!F1165),'DATA ENTRY'!X1165,"")))</f>
        <v/>
      </c>
      <c r="ES1166" s="108" t="str">
        <f t="shared" si="303"/>
        <v/>
      </c>
      <c r="ET1166" s="108" t="str">
        <f>IF('DATA ENTRY'!CK1165="","",IF('DATA ENTRY'!D1165="","",IF(AND($EF$4='DATA ENTRY'!G1165,$EH$4='DATA ENTRY'!F1165),'DATA ENTRY'!G1165,"")))</f>
        <v/>
      </c>
      <c r="EY1166">
        <f t="shared" si="304"/>
        <v>0</v>
      </c>
    </row>
    <row r="1167" spans="1:155">
      <c r="A1167" t="str">
        <f>IF(S1167=0,"",1+(MAX($A$7:A1166)))</f>
        <v/>
      </c>
      <c r="B1167" s="224">
        <v>1161</v>
      </c>
      <c r="C1167" s="3" t="str">
        <f>IF('DATA ENTRY'!CK1166="","",IF('DATA ENTRY'!B1166="","",IF($D$4="All Post",'DATA ENTRY'!B1166,IF(AND($D$4='DATA ENTRY'!CK1166),'DATA ENTRY'!B1166,""))))</f>
        <v/>
      </c>
      <c r="D1167" s="3" t="str">
        <f>IF('DATA ENTRY'!CK1166="","",IF('DATA ENTRY'!C1166="","",IF($D$4="All Post",'DATA ENTRY'!C1166,IF(AND($D$4='DATA ENTRY'!CK1166),'DATA ENTRY'!C1166,""))))</f>
        <v/>
      </c>
      <c r="E1167" s="4" t="str">
        <f>IF('DATA ENTRY'!CK1166="","",IF('DATA ENTRY'!I1166="","",IF($D$4="All Post",'DATA ENTRY'!I1166,IF(AND($D$4='DATA ENTRY'!CK1166),'DATA ENTRY'!I1166,""))))</f>
        <v/>
      </c>
      <c r="F1167" s="4" t="str">
        <f>IF('DATA ENTRY'!CK1166="","",IF('DATA ENTRY'!CK1166="","",IF($D$4="All Post",'DATA ENTRY'!CK1166,IF(AND($D$4='DATA ENTRY'!CK1166),'DATA ENTRY'!CK1166,""))))</f>
        <v/>
      </c>
      <c r="G1167" s="3" t="str">
        <f>IF('DATA ENTRY'!CK1166="","",IF('DATA ENTRY'!N1166="","",IF($D$4="All Post",'DATA ENTRY'!N1166,IF(AND($D$4='DATA ENTRY'!CK1166),'DATA ENTRY'!N1166,""))))</f>
        <v/>
      </c>
      <c r="H1167" s="107" t="str">
        <f>IF('DATA ENTRY'!CK1166="","",IF('DATA ENTRY'!O1166="","",IF($D$4="All Post",'DATA ENTRY'!O1166,IF(AND($D$4='DATA ENTRY'!CK1166),'DATA ENTRY'!O1166,""))))</f>
        <v/>
      </c>
      <c r="I1167" s="3" t="str">
        <f>IF('DATA ENTRY'!CK1166="","",IF('DATA ENTRY'!P1166="","",IF($D$4="All Post",'DATA ENTRY'!P1166,IF(AND($D$4='DATA ENTRY'!CK1166),'DATA ENTRY'!P1166,""))))</f>
        <v/>
      </c>
      <c r="J1167" s="107" t="str">
        <f>IF('DATA ENTRY'!CK1166="","",IF('DATA ENTRY'!Q1166="","",IF($D$4="All Post",'DATA ENTRY'!Q1166,IF(AND($D$4='DATA ENTRY'!CK1166),'DATA ENTRY'!Q1166,""))))</f>
        <v/>
      </c>
      <c r="K1167" s="3" t="str">
        <f>IF('DATA ENTRY'!CK1166="","",IF('DATA ENTRY'!R1166="","",IF($D$4="All Post",'DATA ENTRY'!R1166,IF(AND($D$4='DATA ENTRY'!CK1166),'DATA ENTRY'!R1166,""))))</f>
        <v/>
      </c>
      <c r="L1167" s="3" t="str">
        <f>IF('DATA ENTRY'!CK1166="","",IF('DATA ENTRY'!S1166="","",IF($D$4="All Post",'DATA ENTRY'!S1166,IF(AND($D$4='DATA ENTRY'!CK1166),'DATA ENTRY'!S1166,""))))</f>
        <v/>
      </c>
      <c r="M1167" s="3" t="str">
        <f>IF('DATA ENTRY'!CK1166="","",IF('DATA ENTRY'!E1166="","",IF($D$4="All Post",'DATA ENTRY'!E1166,IF(AND($D$4='DATA ENTRY'!CK1166),'DATA ENTRY'!E1166,""))))</f>
        <v/>
      </c>
      <c r="N1167" s="3" t="str">
        <f>IF('DATA ENTRY'!CK1166="","",IF('DATA ENTRY'!W1166="","",IF($D$4="All Post",'DATA ENTRY'!W1166,IF(AND($D$4='DATA ENTRY'!CK1166),'DATA ENTRY'!W1166,""))))</f>
        <v/>
      </c>
      <c r="O1167" s="3" t="str">
        <f>IF('DATA ENTRY'!CK1166="","",IF('DATA ENTRY'!X1166="","",IF($D$4="All Post",'DATA ENTRY'!X1166,IF(AND($D$4='DATA ENTRY'!CK1166),'DATA ENTRY'!X1166,""))))</f>
        <v/>
      </c>
      <c r="P1167" s="3" t="str">
        <f>IF('DATA ENTRY'!CK1166="","",IF('DATA ENTRY'!G1166="","",IF($D$4="All Post",'DATA ENTRY'!G1166,IF(AND($D$4='DATA ENTRY'!CK1166),'DATA ENTRY'!G1166,""))))</f>
        <v/>
      </c>
      <c r="S1167">
        <f t="shared" si="291"/>
        <v>0</v>
      </c>
      <c r="T1167" t="str">
        <f t="shared" si="292"/>
        <v/>
      </c>
      <c r="BZ1167" t="str">
        <f t="shared" si="293"/>
        <v/>
      </c>
      <c r="CA1167" t="str">
        <f t="shared" si="294"/>
        <v/>
      </c>
      <c r="CB1167" s="224">
        <v>1161</v>
      </c>
      <c r="CC1167" s="3" t="str">
        <f>IF('DATA ENTRY'!CK1166="","",IF('DATA ENTRY'!B1166="","",IF(AND($CD$4='DATA ENTRY'!CK1166,$CG$4='DATA ENTRY'!D1166),'DATA ENTRY'!B1166,"")))</f>
        <v/>
      </c>
      <c r="CD1167" s="3" t="str">
        <f>IF('DATA ENTRY'!CK1166="","",IF('DATA ENTRY'!C1166="","",IF(AND($CD$4='DATA ENTRY'!CK1166,$CG$4='DATA ENTRY'!D1166),'DATA ENTRY'!C1166,"")))</f>
        <v/>
      </c>
      <c r="CE1167" s="4" t="str">
        <f>IF('DATA ENTRY'!CK1166="","",IF('DATA ENTRY'!I1166="","",IF(AND($CD$4='DATA ENTRY'!CK1166,$CG$4='DATA ENTRY'!D1166),'DATA ENTRY'!I1166,"")))</f>
        <v/>
      </c>
      <c r="CF1167" s="4" t="str">
        <f>IF('DATA ENTRY'!CK1166="","",IF('DATA ENTRY'!CK1166="","",IF(AND($CD$4='DATA ENTRY'!CK1166,$CG$4='DATA ENTRY'!D1166),'DATA ENTRY'!CK1166,"")))</f>
        <v/>
      </c>
      <c r="CG1167" s="3" t="str">
        <f>IF('DATA ENTRY'!CK1166="","",IF('DATA ENTRY'!N1166="","",IF(AND($CD$4='DATA ENTRY'!CK1166,$CG$4='DATA ENTRY'!D1166),'DATA ENTRY'!N1166,"")))</f>
        <v/>
      </c>
      <c r="CH1167" s="107" t="str">
        <f>IF('DATA ENTRY'!CK1166="","",IF('DATA ENTRY'!O1166="","",IF(AND($CD$4='DATA ENTRY'!CK1166,$CG$4='DATA ENTRY'!D1166),'DATA ENTRY'!O1166,"")))</f>
        <v/>
      </c>
      <c r="CI1167" s="3" t="str">
        <f>IF('DATA ENTRY'!CK1166="","",IF('DATA ENTRY'!P1166="","",IF(AND($CD$4='DATA ENTRY'!CK1166,$CG$4='DATA ENTRY'!D1166),'DATA ENTRY'!P1166,"")))</f>
        <v/>
      </c>
      <c r="CJ1167" s="107" t="str">
        <f>IF('DATA ENTRY'!CK1166="","",IF('DATA ENTRY'!Q1166="","",IF(AND($CD$4='DATA ENTRY'!CK1166,$CG$4='DATA ENTRY'!D1166),'DATA ENTRY'!Q1166,"")))</f>
        <v/>
      </c>
      <c r="CK1167" s="3" t="str">
        <f>IF('DATA ENTRY'!CK1166="","",IF('DATA ENTRY'!R1166="","",IF(AND($CD$4='DATA ENTRY'!CK1166,$CG$4='DATA ENTRY'!D1166),'DATA ENTRY'!R1166,"")))</f>
        <v/>
      </c>
      <c r="CL1167" s="3" t="str">
        <f>IF('DATA ENTRY'!CK1166="","",IF('DATA ENTRY'!S1166="","",IF(AND($CD$4='DATA ENTRY'!CK1166,$CG$4='DATA ENTRY'!D1166),'DATA ENTRY'!S1166,"")))</f>
        <v/>
      </c>
      <c r="CM1167" s="3" t="str">
        <f>IF('DATA ENTRY'!CK1166="","",IF('DATA ENTRY'!E1166="","",IF(AND($CD$4='DATA ENTRY'!CK1166,$CG$4='DATA ENTRY'!D1166),'DATA ENTRY'!E1166,"")))</f>
        <v/>
      </c>
      <c r="CN1167" s="3" t="str">
        <f>IF('DATA ENTRY'!CK1166="","",IF('DATA ENTRY'!W1166="","",IF(AND($CD$4='DATA ENTRY'!CK1166,$CG$4='DATA ENTRY'!D1166),'DATA ENTRY'!W1166,"")))</f>
        <v/>
      </c>
      <c r="CO1167" s="3" t="str">
        <f>IF('DATA ENTRY'!CK1166="","",IF('DATA ENTRY'!X1166="","",IF(AND($CD$4='DATA ENTRY'!CK1166,$CG$4='DATA ENTRY'!D1166),'DATA ENTRY'!X1166,"")))</f>
        <v/>
      </c>
      <c r="CP1167" s="108" t="str">
        <f t="shared" si="295"/>
        <v/>
      </c>
      <c r="CQ1167" s="108" t="str">
        <f>IF('DATA ENTRY'!CK1166="","",IF('DATA ENTRY'!G1166="","",IF(AND($CD$4='DATA ENTRY'!CK1166,$CG$4='DATA ENTRY'!D1166),'DATA ENTRY'!G1166,"")))</f>
        <v/>
      </c>
      <c r="CR1167" s="230" t="str">
        <f>IF('DATA ENTRY'!CK1166="","",IF('DATA ENTRY'!D1166="","",IF(AND($CD$4='DATA ENTRY'!CK1166,$CG$4='DATA ENTRY'!D1166),'DATA ENTRY'!D1166,"")))</f>
        <v/>
      </c>
      <c r="CS1167">
        <f t="shared" si="296"/>
        <v>0</v>
      </c>
      <c r="CT1167">
        <f t="shared" si="297"/>
        <v>0</v>
      </c>
      <c r="CV1167" s="139"/>
      <c r="CX1167">
        <f t="shared" si="298"/>
        <v>0</v>
      </c>
      <c r="DB1167" t="str">
        <f t="shared" si="305"/>
        <v/>
      </c>
      <c r="DC1167" t="str">
        <f t="shared" si="306"/>
        <v/>
      </c>
      <c r="DD1167" s="224">
        <v>1161</v>
      </c>
      <c r="DE1167" s="3" t="str">
        <f>IF('DATA ENTRY'!CK1166="","",IF('DATA ENTRY'!B1166="","",IF(AND($DF$4='DATA ENTRY'!D1166),'DATA ENTRY'!B1166,"")))</f>
        <v/>
      </c>
      <c r="DF1167" s="3" t="str">
        <f>IF('DATA ENTRY'!CK1166="","",IF('DATA ENTRY'!C1166="","",IF(AND($DF$4='DATA ENTRY'!D1166),'DATA ENTRY'!C1166,"")))</f>
        <v/>
      </c>
      <c r="DG1167" s="4" t="str">
        <f>IF('DATA ENTRY'!CK1166="","",IF('DATA ENTRY'!I1166="","",IF(AND($DF$4='DATA ENTRY'!D1166),'DATA ENTRY'!I1166,"")))</f>
        <v/>
      </c>
      <c r="DH1167" s="4" t="str">
        <f>IF('DATA ENTRY'!CK1166="","",IF('DATA ENTRY'!CK1166="","",IF(AND($DF$4='DATA ENTRY'!D1166),'DATA ENTRY'!CK1166,"")))</f>
        <v/>
      </c>
      <c r="DI1167" s="3" t="str">
        <f>IF('DATA ENTRY'!CK1166="","",IF('DATA ENTRY'!N1166="","",IF(AND($DF$4='DATA ENTRY'!D1166),'DATA ENTRY'!N1166,"")))</f>
        <v/>
      </c>
      <c r="DJ1167" s="107" t="str">
        <f>IF('DATA ENTRY'!CK1166="","",IF('DATA ENTRY'!O1166="","",IF(AND($DF$4='DATA ENTRY'!D1166),'DATA ENTRY'!O1166,"")))</f>
        <v/>
      </c>
      <c r="DK1167" s="3" t="str">
        <f>IF('DATA ENTRY'!CK1166="","",IF('DATA ENTRY'!P1166="","",IF(AND($DF$4='DATA ENTRY'!D1166),'DATA ENTRY'!P1166,"")))</f>
        <v/>
      </c>
      <c r="DL1167" s="107" t="str">
        <f>IF('DATA ENTRY'!CK1166="","",IF('DATA ENTRY'!Q1166="","",IF(AND($DF$4='DATA ENTRY'!D1166),'DATA ENTRY'!Q1166,"")))</f>
        <v/>
      </c>
      <c r="DM1167" s="3" t="str">
        <f>IF('DATA ENTRY'!CK1166="","",IF('DATA ENTRY'!R1166="","",IF(AND($DF$4='DATA ENTRY'!D1166),'DATA ENTRY'!R1166,"")))</f>
        <v/>
      </c>
      <c r="DN1167" s="107" t="str">
        <f>IF('DATA ENTRY'!CK1166="","",IF('DATA ENTRY'!S1166="","",IF(AND($DF$4='DATA ENTRY'!D1166),'DATA ENTRY'!S1166,"")))</f>
        <v/>
      </c>
      <c r="DO1167" s="3" t="str">
        <f>IF('DATA ENTRY'!CK1166="","",IF('DATA ENTRY'!E1166="","",IF(AND($DF$4='DATA ENTRY'!D1166),'DATA ENTRY'!E1166,"")))</f>
        <v/>
      </c>
      <c r="DP1167" s="3" t="str">
        <f>IF('DATA ENTRY'!CK1166="","",IF('DATA ENTRY'!D1166="","",IF(AND($DF$4='DATA ENTRY'!D1166),'DATA ENTRY'!D1166,"")))</f>
        <v/>
      </c>
      <c r="DQ1167" s="3" t="str">
        <f>IF('DATA ENTRY'!CK1166="","",IF('DATA ENTRY'!W1166="","",IF(AND($DF$4='DATA ENTRY'!D1166),'DATA ENTRY'!W1166,"")))</f>
        <v/>
      </c>
      <c r="DR1167" s="3" t="str">
        <f>IF('DATA ENTRY'!CK1166="","",IF('DATA ENTRY'!X1166="","",IF(AND($DF$4='DATA ENTRY'!D1166),'DATA ENTRY'!X1166,"")))</f>
        <v/>
      </c>
      <c r="DS1167" s="108" t="str">
        <f t="shared" ref="DS1167:DS1170" si="307">IFERROR(IF(DH1167="","",SUM(DJ1167*75%+DL1167*25%)),"")</f>
        <v/>
      </c>
      <c r="DT1167" s="108" t="str">
        <f>IF('DATA ENTRY'!CK1166="","",IF('DATA ENTRY'!D1166="","",IF(AND($DF$4='DATA ENTRY'!D1166),'DATA ENTRY'!G1166,"")))</f>
        <v/>
      </c>
      <c r="DY1167">
        <f t="shared" ref="DY1167:DY1170" si="308">IF($DF$4="",0,IF($DF$4=DP1167,1,0))</f>
        <v>0</v>
      </c>
      <c r="EB1167" t="str">
        <f t="shared" ref="EB1167:EB1170" si="309">IF(EG1167="","",RANK(EG1167,$EG$7:$EG$211,1))</f>
        <v/>
      </c>
      <c r="EC1167" t="str">
        <f t="shared" ref="EC1167:EC1170" si="310">IF(EY1167=0,"",EY1167)</f>
        <v/>
      </c>
      <c r="ED1167" s="224">
        <v>1161</v>
      </c>
      <c r="EE1167" s="3" t="str">
        <f>IF('DATA ENTRY'!CK1166="","",IF('DATA ENTRY'!B1166="","",IF(AND($EF$4='DATA ENTRY'!G1166,$EH$4='DATA ENTRY'!F1166),'DATA ENTRY'!B1166,"")))</f>
        <v/>
      </c>
      <c r="EF1167" s="3" t="str">
        <f>IF('DATA ENTRY'!CK1166="","",IF('DATA ENTRY'!C1166="","",IF(AND($EF$4='DATA ENTRY'!G1166,$EH$4='DATA ENTRY'!F1166),'DATA ENTRY'!C1166,"")))</f>
        <v/>
      </c>
      <c r="EG1167" s="4" t="str">
        <f>IF('DATA ENTRY'!CK1166="","",IF('DATA ENTRY'!I1166="","",IF(AND($EF$4='DATA ENTRY'!G1166,$EH$4='DATA ENTRY'!F1166),'DATA ENTRY'!I1166,"")))</f>
        <v/>
      </c>
      <c r="EH1167" s="4" t="str">
        <f>IF('DATA ENTRY'!CK1166="","",IF('DATA ENTRY'!CK1166="","",IF(AND($EF$4='DATA ENTRY'!G1166,$EH$4='DATA ENTRY'!F1166),'DATA ENTRY'!CK1166,"")))</f>
        <v/>
      </c>
      <c r="EI1167" s="3" t="str">
        <f>IF('DATA ENTRY'!CK1166="","",IF('DATA ENTRY'!N1166="","",IF(AND($EF$4='DATA ENTRY'!G1166,$EH$4='DATA ENTRY'!F1166),'DATA ENTRY'!N1166,"")))</f>
        <v/>
      </c>
      <c r="EJ1167" s="107" t="str">
        <f>IF('DATA ENTRY'!CK1166="","",IF('DATA ENTRY'!O1166="","",IF(AND($EF$4='DATA ENTRY'!G1166,$EH$4='DATA ENTRY'!F1166),'DATA ENTRY'!O1166,"")))</f>
        <v/>
      </c>
      <c r="EK1167" s="3" t="str">
        <f>IF('DATA ENTRY'!CK1166="","",IF('DATA ENTRY'!P1166="","",IF(AND($EF$4='DATA ENTRY'!G1166,$EH$4='DATA ENTRY'!F1166),'DATA ENTRY'!P1166,"")))</f>
        <v/>
      </c>
      <c r="EL1167" s="107" t="str">
        <f>IF('DATA ENTRY'!CK1166="","",IF('DATA ENTRY'!Q1166="","",IF(AND($EF$4='DATA ENTRY'!G1166,$EH$4='DATA ENTRY'!F1166),'DATA ENTRY'!Q1166,"")))</f>
        <v/>
      </c>
      <c r="EM1167" s="3" t="str">
        <f>IF('DATA ENTRY'!CK1166="","",IF('DATA ENTRY'!R1166="","",IF(AND($EF$4='DATA ENTRY'!G1166,$EH$4='DATA ENTRY'!F1166),'DATA ENTRY'!R1166,"")))</f>
        <v/>
      </c>
      <c r="EN1167" s="107" t="str">
        <f>IF('DATA ENTRY'!CK1166="","",IF('DATA ENTRY'!S1166="","",IF(AND($EF$4='DATA ENTRY'!G1166,$EH$4='DATA ENTRY'!F1166),'DATA ENTRY'!S1166,"")))</f>
        <v/>
      </c>
      <c r="EO1167" s="3" t="str">
        <f>IF('DATA ENTRY'!CK1166="","",IF('DATA ENTRY'!E1166="","",IF(AND($EF$4='DATA ENTRY'!G1166,$EH$4='DATA ENTRY'!F1166),'DATA ENTRY'!E1166,"")))</f>
        <v/>
      </c>
      <c r="EP1167" s="3" t="str">
        <f>IF('DATA ENTRY'!CK1166="","",IF('DATA ENTRY'!D1166="","",IF(AND($EF$4='DATA ENTRY'!G1166,$EH$4='DATA ENTRY'!F1166),'DATA ENTRY'!D1166,"")))</f>
        <v/>
      </c>
      <c r="EQ1167" s="3" t="str">
        <f>IF('DATA ENTRY'!CK1166="","",IF('DATA ENTRY'!W1166="","",IF(AND($EF$4='DATA ENTRY'!G1166,$EH$4='DATA ENTRY'!F1166),'DATA ENTRY'!W1166,"")))</f>
        <v/>
      </c>
      <c r="ER1167" s="3" t="str">
        <f>IF('DATA ENTRY'!CK1166="","",IF('DATA ENTRY'!X1166="","",IF(AND($EF$4='DATA ENTRY'!G1166,$EH$4='DATA ENTRY'!F1166),'DATA ENTRY'!X1166,"")))</f>
        <v/>
      </c>
      <c r="ES1167" s="108" t="str">
        <f t="shared" si="303"/>
        <v/>
      </c>
      <c r="ET1167" s="108" t="str">
        <f>IF('DATA ENTRY'!CK1166="","",IF('DATA ENTRY'!D1166="","",IF(AND($EF$4='DATA ENTRY'!G1166,$EH$4='DATA ENTRY'!F1166),'DATA ENTRY'!G1166,"")))</f>
        <v/>
      </c>
      <c r="EY1167">
        <f t="shared" si="304"/>
        <v>0</v>
      </c>
    </row>
    <row r="1168" spans="1:155">
      <c r="A1168" t="str">
        <f>IF(S1168=0,"",1+(MAX($A$7:A1167)))</f>
        <v/>
      </c>
      <c r="B1168" s="224">
        <v>1162</v>
      </c>
      <c r="C1168" s="3" t="str">
        <f>IF('DATA ENTRY'!CK1167="","",IF('DATA ENTRY'!B1167="","",IF($D$4="All Post",'DATA ENTRY'!B1167,IF(AND($D$4='DATA ENTRY'!CK1167),'DATA ENTRY'!B1167,""))))</f>
        <v/>
      </c>
      <c r="D1168" s="3" t="str">
        <f>IF('DATA ENTRY'!CK1167="","",IF('DATA ENTRY'!C1167="","",IF($D$4="All Post",'DATA ENTRY'!C1167,IF(AND($D$4='DATA ENTRY'!CK1167),'DATA ENTRY'!C1167,""))))</f>
        <v/>
      </c>
      <c r="E1168" s="4" t="str">
        <f>IF('DATA ENTRY'!CK1167="","",IF('DATA ENTRY'!I1167="","",IF($D$4="All Post",'DATA ENTRY'!I1167,IF(AND($D$4='DATA ENTRY'!CK1167),'DATA ENTRY'!I1167,""))))</f>
        <v/>
      </c>
      <c r="F1168" s="4" t="str">
        <f>IF('DATA ENTRY'!CK1167="","",IF('DATA ENTRY'!CK1167="","",IF($D$4="All Post",'DATA ENTRY'!CK1167,IF(AND($D$4='DATA ENTRY'!CK1167),'DATA ENTRY'!CK1167,""))))</f>
        <v/>
      </c>
      <c r="G1168" s="3" t="str">
        <f>IF('DATA ENTRY'!CK1167="","",IF('DATA ENTRY'!N1167="","",IF($D$4="All Post",'DATA ENTRY'!N1167,IF(AND($D$4='DATA ENTRY'!CK1167),'DATA ENTRY'!N1167,""))))</f>
        <v/>
      </c>
      <c r="H1168" s="107" t="str">
        <f>IF('DATA ENTRY'!CK1167="","",IF('DATA ENTRY'!O1167="","",IF($D$4="All Post",'DATA ENTRY'!O1167,IF(AND($D$4='DATA ENTRY'!CK1167),'DATA ENTRY'!O1167,""))))</f>
        <v/>
      </c>
      <c r="I1168" s="3" t="str">
        <f>IF('DATA ENTRY'!CK1167="","",IF('DATA ENTRY'!P1167="","",IF($D$4="All Post",'DATA ENTRY'!P1167,IF(AND($D$4='DATA ENTRY'!CK1167),'DATA ENTRY'!P1167,""))))</f>
        <v/>
      </c>
      <c r="J1168" s="107" t="str">
        <f>IF('DATA ENTRY'!CK1167="","",IF('DATA ENTRY'!Q1167="","",IF($D$4="All Post",'DATA ENTRY'!Q1167,IF(AND($D$4='DATA ENTRY'!CK1167),'DATA ENTRY'!Q1167,""))))</f>
        <v/>
      </c>
      <c r="K1168" s="3" t="str">
        <f>IF('DATA ENTRY'!CK1167="","",IF('DATA ENTRY'!R1167="","",IF($D$4="All Post",'DATA ENTRY'!R1167,IF(AND($D$4='DATA ENTRY'!CK1167),'DATA ENTRY'!R1167,""))))</f>
        <v/>
      </c>
      <c r="L1168" s="3" t="str">
        <f>IF('DATA ENTRY'!CK1167="","",IF('DATA ENTRY'!S1167="","",IF($D$4="All Post",'DATA ENTRY'!S1167,IF(AND($D$4='DATA ENTRY'!CK1167),'DATA ENTRY'!S1167,""))))</f>
        <v/>
      </c>
      <c r="M1168" s="3" t="str">
        <f>IF('DATA ENTRY'!CK1167="","",IF('DATA ENTRY'!E1167="","",IF($D$4="All Post",'DATA ENTRY'!E1167,IF(AND($D$4='DATA ENTRY'!CK1167),'DATA ENTRY'!E1167,""))))</f>
        <v/>
      </c>
      <c r="N1168" s="3" t="str">
        <f>IF('DATA ENTRY'!CK1167="","",IF('DATA ENTRY'!W1167="","",IF($D$4="All Post",'DATA ENTRY'!W1167,IF(AND($D$4='DATA ENTRY'!CK1167),'DATA ENTRY'!W1167,""))))</f>
        <v/>
      </c>
      <c r="O1168" s="3" t="str">
        <f>IF('DATA ENTRY'!CK1167="","",IF('DATA ENTRY'!X1167="","",IF($D$4="All Post",'DATA ENTRY'!X1167,IF(AND($D$4='DATA ENTRY'!CK1167),'DATA ENTRY'!X1167,""))))</f>
        <v/>
      </c>
      <c r="P1168" s="3" t="str">
        <f>IF('DATA ENTRY'!CK1167="","",IF('DATA ENTRY'!G1167="","",IF($D$4="All Post",'DATA ENTRY'!G1167,IF(AND($D$4='DATA ENTRY'!CK1167),'DATA ENTRY'!G1167,""))))</f>
        <v/>
      </c>
      <c r="S1168">
        <f t="shared" si="291"/>
        <v>0</v>
      </c>
      <c r="T1168" t="str">
        <f t="shared" si="292"/>
        <v/>
      </c>
      <c r="BZ1168" t="str">
        <f t="shared" si="293"/>
        <v/>
      </c>
      <c r="CA1168" t="str">
        <f t="shared" si="294"/>
        <v/>
      </c>
      <c r="CB1168" s="224">
        <v>1162</v>
      </c>
      <c r="CC1168" s="3" t="str">
        <f>IF('DATA ENTRY'!CK1167="","",IF('DATA ENTRY'!B1167="","",IF(AND($CD$4='DATA ENTRY'!CK1167,$CG$4='DATA ENTRY'!D1167),'DATA ENTRY'!B1167,"")))</f>
        <v/>
      </c>
      <c r="CD1168" s="3" t="str">
        <f>IF('DATA ENTRY'!CK1167="","",IF('DATA ENTRY'!C1167="","",IF(AND($CD$4='DATA ENTRY'!CK1167,$CG$4='DATA ENTRY'!D1167),'DATA ENTRY'!C1167,"")))</f>
        <v/>
      </c>
      <c r="CE1168" s="4" t="str">
        <f>IF('DATA ENTRY'!CK1167="","",IF('DATA ENTRY'!I1167="","",IF(AND($CD$4='DATA ENTRY'!CK1167,$CG$4='DATA ENTRY'!D1167),'DATA ENTRY'!I1167,"")))</f>
        <v/>
      </c>
      <c r="CF1168" s="4" t="str">
        <f>IF('DATA ENTRY'!CK1167="","",IF('DATA ENTRY'!CK1167="","",IF(AND($CD$4='DATA ENTRY'!CK1167,$CG$4='DATA ENTRY'!D1167),'DATA ENTRY'!CK1167,"")))</f>
        <v/>
      </c>
      <c r="CG1168" s="3" t="str">
        <f>IF('DATA ENTRY'!CK1167="","",IF('DATA ENTRY'!N1167="","",IF(AND($CD$4='DATA ENTRY'!CK1167,$CG$4='DATA ENTRY'!D1167),'DATA ENTRY'!N1167,"")))</f>
        <v/>
      </c>
      <c r="CH1168" s="107" t="str">
        <f>IF('DATA ENTRY'!CK1167="","",IF('DATA ENTRY'!O1167="","",IF(AND($CD$4='DATA ENTRY'!CK1167,$CG$4='DATA ENTRY'!D1167),'DATA ENTRY'!O1167,"")))</f>
        <v/>
      </c>
      <c r="CI1168" s="3" t="str">
        <f>IF('DATA ENTRY'!CK1167="","",IF('DATA ENTRY'!P1167="","",IF(AND($CD$4='DATA ENTRY'!CK1167,$CG$4='DATA ENTRY'!D1167),'DATA ENTRY'!P1167,"")))</f>
        <v/>
      </c>
      <c r="CJ1168" s="107" t="str">
        <f>IF('DATA ENTRY'!CK1167="","",IF('DATA ENTRY'!Q1167="","",IF(AND($CD$4='DATA ENTRY'!CK1167,$CG$4='DATA ENTRY'!D1167),'DATA ENTRY'!Q1167,"")))</f>
        <v/>
      </c>
      <c r="CK1168" s="3" t="str">
        <f>IF('DATA ENTRY'!CK1167="","",IF('DATA ENTRY'!R1167="","",IF(AND($CD$4='DATA ENTRY'!CK1167,$CG$4='DATA ENTRY'!D1167),'DATA ENTRY'!R1167,"")))</f>
        <v/>
      </c>
      <c r="CL1168" s="3" t="str">
        <f>IF('DATA ENTRY'!CK1167="","",IF('DATA ENTRY'!S1167="","",IF(AND($CD$4='DATA ENTRY'!CK1167,$CG$4='DATA ENTRY'!D1167),'DATA ENTRY'!S1167,"")))</f>
        <v/>
      </c>
      <c r="CM1168" s="3" t="str">
        <f>IF('DATA ENTRY'!CK1167="","",IF('DATA ENTRY'!E1167="","",IF(AND($CD$4='DATA ENTRY'!CK1167,$CG$4='DATA ENTRY'!D1167),'DATA ENTRY'!E1167,"")))</f>
        <v/>
      </c>
      <c r="CN1168" s="3" t="str">
        <f>IF('DATA ENTRY'!CK1167="","",IF('DATA ENTRY'!W1167="","",IF(AND($CD$4='DATA ENTRY'!CK1167,$CG$4='DATA ENTRY'!D1167),'DATA ENTRY'!W1167,"")))</f>
        <v/>
      </c>
      <c r="CO1168" s="3" t="str">
        <f>IF('DATA ENTRY'!CK1167="","",IF('DATA ENTRY'!X1167="","",IF(AND($CD$4='DATA ENTRY'!CK1167,$CG$4='DATA ENTRY'!D1167),'DATA ENTRY'!X1167,"")))</f>
        <v/>
      </c>
      <c r="CP1168" s="108" t="str">
        <f t="shared" si="295"/>
        <v/>
      </c>
      <c r="CQ1168" s="108" t="str">
        <f>IF('DATA ENTRY'!CK1167="","",IF('DATA ENTRY'!G1167="","",IF(AND($CD$4='DATA ENTRY'!CK1167,$CG$4='DATA ENTRY'!D1167),'DATA ENTRY'!G1167,"")))</f>
        <v/>
      </c>
      <c r="CR1168" s="230" t="str">
        <f>IF('DATA ENTRY'!CK1167="","",IF('DATA ENTRY'!D1167="","",IF(AND($CD$4='DATA ENTRY'!CK1167,$CG$4='DATA ENTRY'!D1167),'DATA ENTRY'!D1167,"")))</f>
        <v/>
      </c>
      <c r="CS1168">
        <f t="shared" si="296"/>
        <v>0</v>
      </c>
      <c r="CT1168">
        <f t="shared" si="297"/>
        <v>0</v>
      </c>
      <c r="CV1168" s="139"/>
      <c r="CX1168">
        <f t="shared" si="298"/>
        <v>0</v>
      </c>
      <c r="DB1168" t="str">
        <f t="shared" si="305"/>
        <v/>
      </c>
      <c r="DC1168" t="str">
        <f t="shared" si="306"/>
        <v/>
      </c>
      <c r="DD1168" s="224">
        <v>1162</v>
      </c>
      <c r="DE1168" s="3" t="str">
        <f>IF('DATA ENTRY'!CK1167="","",IF('DATA ENTRY'!B1167="","",IF(AND($DF$4='DATA ENTRY'!D1167),'DATA ENTRY'!B1167,"")))</f>
        <v/>
      </c>
      <c r="DF1168" s="3" t="str">
        <f>IF('DATA ENTRY'!CK1167="","",IF('DATA ENTRY'!C1167="","",IF(AND($DF$4='DATA ENTRY'!D1167),'DATA ENTRY'!C1167,"")))</f>
        <v/>
      </c>
      <c r="DG1168" s="4" t="str">
        <f>IF('DATA ENTRY'!CK1167="","",IF('DATA ENTRY'!I1167="","",IF(AND($DF$4='DATA ENTRY'!D1167),'DATA ENTRY'!I1167,"")))</f>
        <v/>
      </c>
      <c r="DH1168" s="4" t="str">
        <f>IF('DATA ENTRY'!CK1167="","",IF('DATA ENTRY'!CK1167="","",IF(AND($DF$4='DATA ENTRY'!D1167),'DATA ENTRY'!CK1167,"")))</f>
        <v/>
      </c>
      <c r="DI1168" s="3" t="str">
        <f>IF('DATA ENTRY'!CK1167="","",IF('DATA ENTRY'!N1167="","",IF(AND($DF$4='DATA ENTRY'!D1167),'DATA ENTRY'!N1167,"")))</f>
        <v/>
      </c>
      <c r="DJ1168" s="107" t="str">
        <f>IF('DATA ENTRY'!CK1167="","",IF('DATA ENTRY'!O1167="","",IF(AND($DF$4='DATA ENTRY'!D1167),'DATA ENTRY'!O1167,"")))</f>
        <v/>
      </c>
      <c r="DK1168" s="3" t="str">
        <f>IF('DATA ENTRY'!CK1167="","",IF('DATA ENTRY'!P1167="","",IF(AND($DF$4='DATA ENTRY'!D1167),'DATA ENTRY'!P1167,"")))</f>
        <v/>
      </c>
      <c r="DL1168" s="107" t="str">
        <f>IF('DATA ENTRY'!CK1167="","",IF('DATA ENTRY'!Q1167="","",IF(AND($DF$4='DATA ENTRY'!D1167),'DATA ENTRY'!Q1167,"")))</f>
        <v/>
      </c>
      <c r="DM1168" s="3" t="str">
        <f>IF('DATA ENTRY'!CK1167="","",IF('DATA ENTRY'!R1167="","",IF(AND($DF$4='DATA ENTRY'!D1167),'DATA ENTRY'!R1167,"")))</f>
        <v/>
      </c>
      <c r="DN1168" s="107" t="str">
        <f>IF('DATA ENTRY'!CK1167="","",IF('DATA ENTRY'!S1167="","",IF(AND($DF$4='DATA ENTRY'!D1167),'DATA ENTRY'!S1167,"")))</f>
        <v/>
      </c>
      <c r="DO1168" s="3" t="str">
        <f>IF('DATA ENTRY'!CK1167="","",IF('DATA ENTRY'!E1167="","",IF(AND($DF$4='DATA ENTRY'!D1167),'DATA ENTRY'!E1167,"")))</f>
        <v/>
      </c>
      <c r="DP1168" s="3" t="str">
        <f>IF('DATA ENTRY'!CK1167="","",IF('DATA ENTRY'!D1167="","",IF(AND($DF$4='DATA ENTRY'!D1167),'DATA ENTRY'!D1167,"")))</f>
        <v/>
      </c>
      <c r="DQ1168" s="3" t="str">
        <f>IF('DATA ENTRY'!CK1167="","",IF('DATA ENTRY'!W1167="","",IF(AND($DF$4='DATA ENTRY'!D1167),'DATA ENTRY'!W1167,"")))</f>
        <v/>
      </c>
      <c r="DR1168" s="3" t="str">
        <f>IF('DATA ENTRY'!CK1167="","",IF('DATA ENTRY'!X1167="","",IF(AND($DF$4='DATA ENTRY'!D1167),'DATA ENTRY'!X1167,"")))</f>
        <v/>
      </c>
      <c r="DS1168" s="108" t="str">
        <f t="shared" si="307"/>
        <v/>
      </c>
      <c r="DT1168" s="108" t="str">
        <f>IF('DATA ENTRY'!CK1167="","",IF('DATA ENTRY'!D1167="","",IF(AND($DF$4='DATA ENTRY'!D1167),'DATA ENTRY'!G1167,"")))</f>
        <v/>
      </c>
      <c r="DY1168">
        <f t="shared" si="308"/>
        <v>0</v>
      </c>
      <c r="EB1168" t="str">
        <f t="shared" si="309"/>
        <v/>
      </c>
      <c r="EC1168" t="str">
        <f t="shared" si="310"/>
        <v/>
      </c>
      <c r="ED1168" s="224">
        <v>1162</v>
      </c>
      <c r="EE1168" s="3" t="str">
        <f>IF('DATA ENTRY'!CK1167="","",IF('DATA ENTRY'!B1167="","",IF(AND($EF$4='DATA ENTRY'!G1167,$EH$4='DATA ENTRY'!F1167),'DATA ENTRY'!B1167,"")))</f>
        <v/>
      </c>
      <c r="EF1168" s="3" t="str">
        <f>IF('DATA ENTRY'!CK1167="","",IF('DATA ENTRY'!C1167="","",IF(AND($EF$4='DATA ENTRY'!G1167,$EH$4='DATA ENTRY'!F1167),'DATA ENTRY'!C1167,"")))</f>
        <v/>
      </c>
      <c r="EG1168" s="4" t="str">
        <f>IF('DATA ENTRY'!CK1167="","",IF('DATA ENTRY'!I1167="","",IF(AND($EF$4='DATA ENTRY'!G1167,$EH$4='DATA ENTRY'!F1167),'DATA ENTRY'!I1167,"")))</f>
        <v/>
      </c>
      <c r="EH1168" s="4" t="str">
        <f>IF('DATA ENTRY'!CK1167="","",IF('DATA ENTRY'!CK1167="","",IF(AND($EF$4='DATA ENTRY'!G1167,$EH$4='DATA ENTRY'!F1167),'DATA ENTRY'!CK1167,"")))</f>
        <v/>
      </c>
      <c r="EI1168" s="3" t="str">
        <f>IF('DATA ENTRY'!CK1167="","",IF('DATA ENTRY'!N1167="","",IF(AND($EF$4='DATA ENTRY'!G1167,$EH$4='DATA ENTRY'!F1167),'DATA ENTRY'!N1167,"")))</f>
        <v/>
      </c>
      <c r="EJ1168" s="107" t="str">
        <f>IF('DATA ENTRY'!CK1167="","",IF('DATA ENTRY'!O1167="","",IF(AND($EF$4='DATA ENTRY'!G1167,$EH$4='DATA ENTRY'!F1167),'DATA ENTRY'!O1167,"")))</f>
        <v/>
      </c>
      <c r="EK1168" s="3" t="str">
        <f>IF('DATA ENTRY'!CK1167="","",IF('DATA ENTRY'!P1167="","",IF(AND($EF$4='DATA ENTRY'!G1167,$EH$4='DATA ENTRY'!F1167),'DATA ENTRY'!P1167,"")))</f>
        <v/>
      </c>
      <c r="EL1168" s="107" t="str">
        <f>IF('DATA ENTRY'!CK1167="","",IF('DATA ENTRY'!Q1167="","",IF(AND($EF$4='DATA ENTRY'!G1167,$EH$4='DATA ENTRY'!F1167),'DATA ENTRY'!Q1167,"")))</f>
        <v/>
      </c>
      <c r="EM1168" s="3" t="str">
        <f>IF('DATA ENTRY'!CK1167="","",IF('DATA ENTRY'!R1167="","",IF(AND($EF$4='DATA ENTRY'!G1167,$EH$4='DATA ENTRY'!F1167),'DATA ENTRY'!R1167,"")))</f>
        <v/>
      </c>
      <c r="EN1168" s="107" t="str">
        <f>IF('DATA ENTRY'!CK1167="","",IF('DATA ENTRY'!S1167="","",IF(AND($EF$4='DATA ENTRY'!G1167,$EH$4='DATA ENTRY'!F1167),'DATA ENTRY'!S1167,"")))</f>
        <v/>
      </c>
      <c r="EO1168" s="3" t="str">
        <f>IF('DATA ENTRY'!CK1167="","",IF('DATA ENTRY'!E1167="","",IF(AND($EF$4='DATA ENTRY'!G1167,$EH$4='DATA ENTRY'!F1167),'DATA ENTRY'!E1167,"")))</f>
        <v/>
      </c>
      <c r="EP1168" s="3" t="str">
        <f>IF('DATA ENTRY'!CK1167="","",IF('DATA ENTRY'!D1167="","",IF(AND($EF$4='DATA ENTRY'!G1167,$EH$4='DATA ENTRY'!F1167),'DATA ENTRY'!D1167,"")))</f>
        <v/>
      </c>
      <c r="EQ1168" s="3" t="str">
        <f>IF('DATA ENTRY'!CK1167="","",IF('DATA ENTRY'!W1167="","",IF(AND($EF$4='DATA ENTRY'!G1167,$EH$4='DATA ENTRY'!F1167),'DATA ENTRY'!W1167,"")))</f>
        <v/>
      </c>
      <c r="ER1168" s="3" t="str">
        <f>IF('DATA ENTRY'!CK1167="","",IF('DATA ENTRY'!X1167="","",IF(AND($EF$4='DATA ENTRY'!G1167,$EH$4='DATA ENTRY'!F1167),'DATA ENTRY'!X1167,"")))</f>
        <v/>
      </c>
      <c r="ES1168" s="108" t="str">
        <f t="shared" si="303"/>
        <v/>
      </c>
      <c r="ET1168" s="108" t="str">
        <f>IF('DATA ENTRY'!CK1167="","",IF('DATA ENTRY'!D1167="","",IF(AND($EF$4='DATA ENTRY'!G1167,$EH$4='DATA ENTRY'!F1167),'DATA ENTRY'!G1167,"")))</f>
        <v/>
      </c>
      <c r="EY1168">
        <f t="shared" si="304"/>
        <v>0</v>
      </c>
    </row>
    <row r="1169" spans="1:155">
      <c r="A1169" t="str">
        <f>IF(S1169=0,"",1+(MAX($A$7:A1168)))</f>
        <v/>
      </c>
      <c r="B1169" s="224">
        <v>1163</v>
      </c>
      <c r="C1169" s="3" t="str">
        <f>IF('DATA ENTRY'!CK1168="","",IF('DATA ENTRY'!B1168="","",IF($D$4="All Post",'DATA ENTRY'!B1168,IF(AND($D$4='DATA ENTRY'!CK1168),'DATA ENTRY'!B1168,""))))</f>
        <v/>
      </c>
      <c r="D1169" s="3" t="str">
        <f>IF('DATA ENTRY'!CK1168="","",IF('DATA ENTRY'!C1168="","",IF($D$4="All Post",'DATA ENTRY'!C1168,IF(AND($D$4='DATA ENTRY'!CK1168),'DATA ENTRY'!C1168,""))))</f>
        <v/>
      </c>
      <c r="E1169" s="4" t="str">
        <f>IF('DATA ENTRY'!CK1168="","",IF('DATA ENTRY'!I1168="","",IF($D$4="All Post",'DATA ENTRY'!I1168,IF(AND($D$4='DATA ENTRY'!CK1168),'DATA ENTRY'!I1168,""))))</f>
        <v/>
      </c>
      <c r="F1169" s="4" t="str">
        <f>IF('DATA ENTRY'!CK1168="","",IF('DATA ENTRY'!CK1168="","",IF($D$4="All Post",'DATA ENTRY'!CK1168,IF(AND($D$4='DATA ENTRY'!CK1168),'DATA ENTRY'!CK1168,""))))</f>
        <v/>
      </c>
      <c r="G1169" s="3" t="str">
        <f>IF('DATA ENTRY'!CK1168="","",IF('DATA ENTRY'!N1168="","",IF($D$4="All Post",'DATA ENTRY'!N1168,IF(AND($D$4='DATA ENTRY'!CK1168),'DATA ENTRY'!N1168,""))))</f>
        <v/>
      </c>
      <c r="H1169" s="107" t="str">
        <f>IF('DATA ENTRY'!CK1168="","",IF('DATA ENTRY'!O1168="","",IF($D$4="All Post",'DATA ENTRY'!O1168,IF(AND($D$4='DATA ENTRY'!CK1168),'DATA ENTRY'!O1168,""))))</f>
        <v/>
      </c>
      <c r="I1169" s="3" t="str">
        <f>IF('DATA ENTRY'!CK1168="","",IF('DATA ENTRY'!P1168="","",IF($D$4="All Post",'DATA ENTRY'!P1168,IF(AND($D$4='DATA ENTRY'!CK1168),'DATA ENTRY'!P1168,""))))</f>
        <v/>
      </c>
      <c r="J1169" s="107" t="str">
        <f>IF('DATA ENTRY'!CK1168="","",IF('DATA ENTRY'!Q1168="","",IF($D$4="All Post",'DATA ENTRY'!Q1168,IF(AND($D$4='DATA ENTRY'!CK1168),'DATA ENTRY'!Q1168,""))))</f>
        <v/>
      </c>
      <c r="K1169" s="3" t="str">
        <f>IF('DATA ENTRY'!CK1168="","",IF('DATA ENTRY'!R1168="","",IF($D$4="All Post",'DATA ENTRY'!R1168,IF(AND($D$4='DATA ENTRY'!CK1168),'DATA ENTRY'!R1168,""))))</f>
        <v/>
      </c>
      <c r="L1169" s="3" t="str">
        <f>IF('DATA ENTRY'!CK1168="","",IF('DATA ENTRY'!S1168="","",IF($D$4="All Post",'DATA ENTRY'!S1168,IF(AND($D$4='DATA ENTRY'!CK1168),'DATA ENTRY'!S1168,""))))</f>
        <v/>
      </c>
      <c r="M1169" s="3" t="str">
        <f>IF('DATA ENTRY'!CK1168="","",IF('DATA ENTRY'!E1168="","",IF($D$4="All Post",'DATA ENTRY'!E1168,IF(AND($D$4='DATA ENTRY'!CK1168),'DATA ENTRY'!E1168,""))))</f>
        <v/>
      </c>
      <c r="N1169" s="3" t="str">
        <f>IF('DATA ENTRY'!CK1168="","",IF('DATA ENTRY'!W1168="","",IF($D$4="All Post",'DATA ENTRY'!W1168,IF(AND($D$4='DATA ENTRY'!CK1168),'DATA ENTRY'!W1168,""))))</f>
        <v/>
      </c>
      <c r="O1169" s="3" t="str">
        <f>IF('DATA ENTRY'!CK1168="","",IF('DATA ENTRY'!X1168="","",IF($D$4="All Post",'DATA ENTRY'!X1168,IF(AND($D$4='DATA ENTRY'!CK1168),'DATA ENTRY'!X1168,""))))</f>
        <v/>
      </c>
      <c r="P1169" s="3" t="str">
        <f>IF('DATA ENTRY'!CK1168="","",IF('DATA ENTRY'!G1168="","",IF($D$4="All Post",'DATA ENTRY'!G1168,IF(AND($D$4='DATA ENTRY'!CK1168),'DATA ENTRY'!G1168,""))))</f>
        <v/>
      </c>
      <c r="S1169">
        <f t="shared" si="291"/>
        <v>0</v>
      </c>
      <c r="T1169" t="str">
        <f t="shared" si="292"/>
        <v/>
      </c>
      <c r="BZ1169" t="str">
        <f t="shared" si="293"/>
        <v/>
      </c>
      <c r="CA1169" t="str">
        <f t="shared" si="294"/>
        <v/>
      </c>
      <c r="CB1169" s="224">
        <v>1163</v>
      </c>
      <c r="CC1169" s="3" t="str">
        <f>IF('DATA ENTRY'!CK1168="","",IF('DATA ENTRY'!B1168="","",IF(AND($CD$4='DATA ENTRY'!CK1168,$CG$4='DATA ENTRY'!D1168),'DATA ENTRY'!B1168,"")))</f>
        <v/>
      </c>
      <c r="CD1169" s="3" t="str">
        <f>IF('DATA ENTRY'!CK1168="","",IF('DATA ENTRY'!C1168="","",IF(AND($CD$4='DATA ENTRY'!CK1168,$CG$4='DATA ENTRY'!D1168),'DATA ENTRY'!C1168,"")))</f>
        <v/>
      </c>
      <c r="CE1169" s="4" t="str">
        <f>IF('DATA ENTRY'!CK1168="","",IF('DATA ENTRY'!I1168="","",IF(AND($CD$4='DATA ENTRY'!CK1168,$CG$4='DATA ENTRY'!D1168),'DATA ENTRY'!I1168,"")))</f>
        <v/>
      </c>
      <c r="CF1169" s="4" t="str">
        <f>IF('DATA ENTRY'!CK1168="","",IF('DATA ENTRY'!CK1168="","",IF(AND($CD$4='DATA ENTRY'!CK1168,$CG$4='DATA ENTRY'!D1168),'DATA ENTRY'!CK1168,"")))</f>
        <v/>
      </c>
      <c r="CG1169" s="3" t="str">
        <f>IF('DATA ENTRY'!CK1168="","",IF('DATA ENTRY'!N1168="","",IF(AND($CD$4='DATA ENTRY'!CK1168,$CG$4='DATA ENTRY'!D1168),'DATA ENTRY'!N1168,"")))</f>
        <v/>
      </c>
      <c r="CH1169" s="107" t="str">
        <f>IF('DATA ENTRY'!CK1168="","",IF('DATA ENTRY'!O1168="","",IF(AND($CD$4='DATA ENTRY'!CK1168,$CG$4='DATA ENTRY'!D1168),'DATA ENTRY'!O1168,"")))</f>
        <v/>
      </c>
      <c r="CI1169" s="3" t="str">
        <f>IF('DATA ENTRY'!CK1168="","",IF('DATA ENTRY'!P1168="","",IF(AND($CD$4='DATA ENTRY'!CK1168,$CG$4='DATA ENTRY'!D1168),'DATA ENTRY'!P1168,"")))</f>
        <v/>
      </c>
      <c r="CJ1169" s="107" t="str">
        <f>IF('DATA ENTRY'!CK1168="","",IF('DATA ENTRY'!Q1168="","",IF(AND($CD$4='DATA ENTRY'!CK1168,$CG$4='DATA ENTRY'!D1168),'DATA ENTRY'!Q1168,"")))</f>
        <v/>
      </c>
      <c r="CK1169" s="3" t="str">
        <f>IF('DATA ENTRY'!CK1168="","",IF('DATA ENTRY'!R1168="","",IF(AND($CD$4='DATA ENTRY'!CK1168,$CG$4='DATA ENTRY'!D1168),'DATA ENTRY'!R1168,"")))</f>
        <v/>
      </c>
      <c r="CL1169" s="3" t="str">
        <f>IF('DATA ENTRY'!CK1168="","",IF('DATA ENTRY'!S1168="","",IF(AND($CD$4='DATA ENTRY'!CK1168,$CG$4='DATA ENTRY'!D1168),'DATA ENTRY'!S1168,"")))</f>
        <v/>
      </c>
      <c r="CM1169" s="3" t="str">
        <f>IF('DATA ENTRY'!CK1168="","",IF('DATA ENTRY'!E1168="","",IF(AND($CD$4='DATA ENTRY'!CK1168,$CG$4='DATA ENTRY'!D1168),'DATA ENTRY'!E1168,"")))</f>
        <v/>
      </c>
      <c r="CN1169" s="3" t="str">
        <f>IF('DATA ENTRY'!CK1168="","",IF('DATA ENTRY'!W1168="","",IF(AND($CD$4='DATA ENTRY'!CK1168,$CG$4='DATA ENTRY'!D1168),'DATA ENTRY'!W1168,"")))</f>
        <v/>
      </c>
      <c r="CO1169" s="3" t="str">
        <f>IF('DATA ENTRY'!CK1168="","",IF('DATA ENTRY'!X1168="","",IF(AND($CD$4='DATA ENTRY'!CK1168,$CG$4='DATA ENTRY'!D1168),'DATA ENTRY'!X1168,"")))</f>
        <v/>
      </c>
      <c r="CP1169" s="108" t="str">
        <f t="shared" si="295"/>
        <v/>
      </c>
      <c r="CQ1169" s="108" t="str">
        <f>IF('DATA ENTRY'!CK1168="","",IF('DATA ENTRY'!G1168="","",IF(AND($CD$4='DATA ENTRY'!CK1168,$CG$4='DATA ENTRY'!D1168),'DATA ENTRY'!G1168,"")))</f>
        <v/>
      </c>
      <c r="CR1169" s="230" t="str">
        <f>IF('DATA ENTRY'!CK1168="","",IF('DATA ENTRY'!D1168="","",IF(AND($CD$4='DATA ENTRY'!CK1168,$CG$4='DATA ENTRY'!D1168),'DATA ENTRY'!D1168,"")))</f>
        <v/>
      </c>
      <c r="CS1169">
        <f t="shared" si="296"/>
        <v>0</v>
      </c>
      <c r="CT1169">
        <f t="shared" si="297"/>
        <v>0</v>
      </c>
      <c r="CV1169" s="139"/>
      <c r="CX1169">
        <f t="shared" si="298"/>
        <v>0</v>
      </c>
      <c r="DB1169" t="str">
        <f t="shared" si="305"/>
        <v/>
      </c>
      <c r="DC1169" t="str">
        <f t="shared" si="306"/>
        <v/>
      </c>
      <c r="DD1169" s="224">
        <v>1163</v>
      </c>
      <c r="DE1169" s="3" t="str">
        <f>IF('DATA ENTRY'!CK1168="","",IF('DATA ENTRY'!B1168="","",IF(AND($DF$4='DATA ENTRY'!D1168),'DATA ENTRY'!B1168,"")))</f>
        <v/>
      </c>
      <c r="DF1169" s="3" t="str">
        <f>IF('DATA ENTRY'!CK1168="","",IF('DATA ENTRY'!C1168="","",IF(AND($DF$4='DATA ENTRY'!D1168),'DATA ENTRY'!C1168,"")))</f>
        <v/>
      </c>
      <c r="DG1169" s="4" t="str">
        <f>IF('DATA ENTRY'!CK1168="","",IF('DATA ENTRY'!I1168="","",IF(AND($DF$4='DATA ENTRY'!D1168),'DATA ENTRY'!I1168,"")))</f>
        <v/>
      </c>
      <c r="DH1169" s="4" t="str">
        <f>IF('DATA ENTRY'!CK1168="","",IF('DATA ENTRY'!CK1168="","",IF(AND($DF$4='DATA ENTRY'!D1168),'DATA ENTRY'!CK1168,"")))</f>
        <v/>
      </c>
      <c r="DI1169" s="3" t="str">
        <f>IF('DATA ENTRY'!CK1168="","",IF('DATA ENTRY'!N1168="","",IF(AND($DF$4='DATA ENTRY'!D1168),'DATA ENTRY'!N1168,"")))</f>
        <v/>
      </c>
      <c r="DJ1169" s="107" t="str">
        <f>IF('DATA ENTRY'!CK1168="","",IF('DATA ENTRY'!O1168="","",IF(AND($DF$4='DATA ENTRY'!D1168),'DATA ENTRY'!O1168,"")))</f>
        <v/>
      </c>
      <c r="DK1169" s="3" t="str">
        <f>IF('DATA ENTRY'!CK1168="","",IF('DATA ENTRY'!P1168="","",IF(AND($DF$4='DATA ENTRY'!D1168),'DATA ENTRY'!P1168,"")))</f>
        <v/>
      </c>
      <c r="DL1169" s="107" t="str">
        <f>IF('DATA ENTRY'!CK1168="","",IF('DATA ENTRY'!Q1168="","",IF(AND($DF$4='DATA ENTRY'!D1168),'DATA ENTRY'!Q1168,"")))</f>
        <v/>
      </c>
      <c r="DM1169" s="3" t="str">
        <f>IF('DATA ENTRY'!CK1168="","",IF('DATA ENTRY'!R1168="","",IF(AND($DF$4='DATA ENTRY'!D1168),'DATA ENTRY'!R1168,"")))</f>
        <v/>
      </c>
      <c r="DN1169" s="107" t="str">
        <f>IF('DATA ENTRY'!CK1168="","",IF('DATA ENTRY'!S1168="","",IF(AND($DF$4='DATA ENTRY'!D1168),'DATA ENTRY'!S1168,"")))</f>
        <v/>
      </c>
      <c r="DO1169" s="3" t="str">
        <f>IF('DATA ENTRY'!CK1168="","",IF('DATA ENTRY'!E1168="","",IF(AND($DF$4='DATA ENTRY'!D1168),'DATA ENTRY'!E1168,"")))</f>
        <v/>
      </c>
      <c r="DP1169" s="3" t="str">
        <f>IF('DATA ENTRY'!CK1168="","",IF('DATA ENTRY'!D1168="","",IF(AND($DF$4='DATA ENTRY'!D1168),'DATA ENTRY'!D1168,"")))</f>
        <v/>
      </c>
      <c r="DQ1169" s="3" t="str">
        <f>IF('DATA ENTRY'!CK1168="","",IF('DATA ENTRY'!W1168="","",IF(AND($DF$4='DATA ENTRY'!D1168),'DATA ENTRY'!W1168,"")))</f>
        <v/>
      </c>
      <c r="DR1169" s="3" t="str">
        <f>IF('DATA ENTRY'!CK1168="","",IF('DATA ENTRY'!X1168="","",IF(AND($DF$4='DATA ENTRY'!D1168),'DATA ENTRY'!X1168,"")))</f>
        <v/>
      </c>
      <c r="DS1169" s="108" t="str">
        <f t="shared" si="307"/>
        <v/>
      </c>
      <c r="DT1169" s="108" t="str">
        <f>IF('DATA ENTRY'!CK1168="","",IF('DATA ENTRY'!D1168="","",IF(AND($DF$4='DATA ENTRY'!D1168),'DATA ENTRY'!G1168,"")))</f>
        <v/>
      </c>
      <c r="DY1169">
        <f t="shared" si="308"/>
        <v>0</v>
      </c>
      <c r="EB1169" t="str">
        <f t="shared" si="309"/>
        <v/>
      </c>
      <c r="EC1169" t="str">
        <f t="shared" si="310"/>
        <v/>
      </c>
      <c r="ED1169" s="224">
        <v>1163</v>
      </c>
      <c r="EE1169" s="3" t="str">
        <f>IF('DATA ENTRY'!CK1168="","",IF('DATA ENTRY'!B1168="","",IF(AND($EF$4='DATA ENTRY'!G1168,$EH$4='DATA ENTRY'!F1168),'DATA ENTRY'!B1168,"")))</f>
        <v/>
      </c>
      <c r="EF1169" s="3" t="str">
        <f>IF('DATA ENTRY'!CK1168="","",IF('DATA ENTRY'!C1168="","",IF(AND($EF$4='DATA ENTRY'!G1168,$EH$4='DATA ENTRY'!F1168),'DATA ENTRY'!C1168,"")))</f>
        <v/>
      </c>
      <c r="EG1169" s="4" t="str">
        <f>IF('DATA ENTRY'!CK1168="","",IF('DATA ENTRY'!I1168="","",IF(AND($EF$4='DATA ENTRY'!G1168,$EH$4='DATA ENTRY'!F1168),'DATA ENTRY'!I1168,"")))</f>
        <v/>
      </c>
      <c r="EH1169" s="4" t="str">
        <f>IF('DATA ENTRY'!CK1168="","",IF('DATA ENTRY'!CK1168="","",IF(AND($EF$4='DATA ENTRY'!G1168,$EH$4='DATA ENTRY'!F1168),'DATA ENTRY'!CK1168,"")))</f>
        <v/>
      </c>
      <c r="EI1169" s="3" t="str">
        <f>IF('DATA ENTRY'!CK1168="","",IF('DATA ENTRY'!N1168="","",IF(AND($EF$4='DATA ENTRY'!G1168,$EH$4='DATA ENTRY'!F1168),'DATA ENTRY'!N1168,"")))</f>
        <v/>
      </c>
      <c r="EJ1169" s="107" t="str">
        <f>IF('DATA ENTRY'!CK1168="","",IF('DATA ENTRY'!O1168="","",IF(AND($EF$4='DATA ENTRY'!G1168,$EH$4='DATA ENTRY'!F1168),'DATA ENTRY'!O1168,"")))</f>
        <v/>
      </c>
      <c r="EK1169" s="3" t="str">
        <f>IF('DATA ENTRY'!CK1168="","",IF('DATA ENTRY'!P1168="","",IF(AND($EF$4='DATA ENTRY'!G1168,$EH$4='DATA ENTRY'!F1168),'DATA ENTRY'!P1168,"")))</f>
        <v/>
      </c>
      <c r="EL1169" s="107" t="str">
        <f>IF('DATA ENTRY'!CK1168="","",IF('DATA ENTRY'!Q1168="","",IF(AND($EF$4='DATA ENTRY'!G1168,$EH$4='DATA ENTRY'!F1168),'DATA ENTRY'!Q1168,"")))</f>
        <v/>
      </c>
      <c r="EM1169" s="3" t="str">
        <f>IF('DATA ENTRY'!CK1168="","",IF('DATA ENTRY'!R1168="","",IF(AND($EF$4='DATA ENTRY'!G1168,$EH$4='DATA ENTRY'!F1168),'DATA ENTRY'!R1168,"")))</f>
        <v/>
      </c>
      <c r="EN1169" s="107" t="str">
        <f>IF('DATA ENTRY'!CK1168="","",IF('DATA ENTRY'!S1168="","",IF(AND($EF$4='DATA ENTRY'!G1168,$EH$4='DATA ENTRY'!F1168),'DATA ENTRY'!S1168,"")))</f>
        <v/>
      </c>
      <c r="EO1169" s="3" t="str">
        <f>IF('DATA ENTRY'!CK1168="","",IF('DATA ENTRY'!E1168="","",IF(AND($EF$4='DATA ENTRY'!G1168,$EH$4='DATA ENTRY'!F1168),'DATA ENTRY'!E1168,"")))</f>
        <v/>
      </c>
      <c r="EP1169" s="3" t="str">
        <f>IF('DATA ENTRY'!CK1168="","",IF('DATA ENTRY'!D1168="","",IF(AND($EF$4='DATA ENTRY'!G1168,$EH$4='DATA ENTRY'!F1168),'DATA ENTRY'!D1168,"")))</f>
        <v/>
      </c>
      <c r="EQ1169" s="3" t="str">
        <f>IF('DATA ENTRY'!CK1168="","",IF('DATA ENTRY'!W1168="","",IF(AND($EF$4='DATA ENTRY'!G1168,$EH$4='DATA ENTRY'!F1168),'DATA ENTRY'!W1168,"")))</f>
        <v/>
      </c>
      <c r="ER1169" s="3" t="str">
        <f>IF('DATA ENTRY'!CK1168="","",IF('DATA ENTRY'!X1168="","",IF(AND($EF$4='DATA ENTRY'!G1168,$EH$4='DATA ENTRY'!F1168),'DATA ENTRY'!X1168,"")))</f>
        <v/>
      </c>
      <c r="ES1169" s="108" t="str">
        <f t="shared" si="303"/>
        <v/>
      </c>
      <c r="ET1169" s="108" t="str">
        <f>IF('DATA ENTRY'!CK1168="","",IF('DATA ENTRY'!D1168="","",IF(AND($EF$4='DATA ENTRY'!G1168,$EH$4='DATA ENTRY'!F1168),'DATA ENTRY'!G1168,"")))</f>
        <v/>
      </c>
      <c r="EY1169">
        <f t="shared" si="304"/>
        <v>0</v>
      </c>
    </row>
    <row r="1170" spans="1:155">
      <c r="A1170" t="str">
        <f>IF(S1170=0,"",1+(MAX($A$7:A1169)))</f>
        <v/>
      </c>
      <c r="B1170" s="224">
        <v>1164</v>
      </c>
      <c r="C1170" s="3" t="str">
        <f>IF('DATA ENTRY'!CK1169="","",IF('DATA ENTRY'!B1169="","",IF($D$4="All Post",'DATA ENTRY'!B1169,IF(AND($D$4='DATA ENTRY'!CK1169),'DATA ENTRY'!B1169,""))))</f>
        <v/>
      </c>
      <c r="D1170" s="3" t="str">
        <f>IF('DATA ENTRY'!CK1169="","",IF('DATA ENTRY'!C1169="","",IF($D$4="All Post",'DATA ENTRY'!C1169,IF(AND($D$4='DATA ENTRY'!CK1169),'DATA ENTRY'!C1169,""))))</f>
        <v/>
      </c>
      <c r="E1170" s="4" t="str">
        <f>IF('DATA ENTRY'!CK1169="","",IF('DATA ENTRY'!I1169="","",IF($D$4="All Post",'DATA ENTRY'!I1169,IF(AND($D$4='DATA ENTRY'!CK1169),'DATA ENTRY'!I1169,""))))</f>
        <v/>
      </c>
      <c r="F1170" s="4" t="str">
        <f>IF('DATA ENTRY'!CK1169="","",IF('DATA ENTRY'!CK1169="","",IF($D$4="All Post",'DATA ENTRY'!CK1169,IF(AND($D$4='DATA ENTRY'!CK1169),'DATA ENTRY'!CK1169,""))))</f>
        <v/>
      </c>
      <c r="G1170" s="3" t="str">
        <f>IF('DATA ENTRY'!CK1169="","",IF('DATA ENTRY'!N1169="","",IF($D$4="All Post",'DATA ENTRY'!N1169,IF(AND($D$4='DATA ENTRY'!CK1169),'DATA ENTRY'!N1169,""))))</f>
        <v/>
      </c>
      <c r="H1170" s="107" t="str">
        <f>IF('DATA ENTRY'!CK1169="","",IF('DATA ENTRY'!O1169="","",IF($D$4="All Post",'DATA ENTRY'!O1169,IF(AND($D$4='DATA ENTRY'!CK1169),'DATA ENTRY'!O1169,""))))</f>
        <v/>
      </c>
      <c r="I1170" s="3" t="str">
        <f>IF('DATA ENTRY'!CK1169="","",IF('DATA ENTRY'!P1169="","",IF($D$4="All Post",'DATA ENTRY'!P1169,IF(AND($D$4='DATA ENTRY'!CK1169),'DATA ENTRY'!P1169,""))))</f>
        <v/>
      </c>
      <c r="J1170" s="107" t="str">
        <f>IF('DATA ENTRY'!CK1169="","",IF('DATA ENTRY'!Q1169="","",IF($D$4="All Post",'DATA ENTRY'!Q1169,IF(AND($D$4='DATA ENTRY'!CK1169),'DATA ENTRY'!Q1169,""))))</f>
        <v/>
      </c>
      <c r="K1170" s="3" t="str">
        <f>IF('DATA ENTRY'!CK1169="","",IF('DATA ENTRY'!R1169="","",IF($D$4="All Post",'DATA ENTRY'!R1169,IF(AND($D$4='DATA ENTRY'!CK1169),'DATA ENTRY'!R1169,""))))</f>
        <v/>
      </c>
      <c r="L1170" s="3" t="str">
        <f>IF('DATA ENTRY'!CK1169="","",IF('DATA ENTRY'!S1169="","",IF($D$4="All Post",'DATA ENTRY'!S1169,IF(AND($D$4='DATA ENTRY'!CK1169),'DATA ENTRY'!S1169,""))))</f>
        <v/>
      </c>
      <c r="M1170" s="3" t="str">
        <f>IF('DATA ENTRY'!CK1169="","",IF('DATA ENTRY'!E1169="","",IF($D$4="All Post",'DATA ENTRY'!E1169,IF(AND($D$4='DATA ENTRY'!CK1169),'DATA ENTRY'!E1169,""))))</f>
        <v/>
      </c>
      <c r="N1170" s="3" t="str">
        <f>IF('DATA ENTRY'!CK1169="","",IF('DATA ENTRY'!W1169="","",IF($D$4="All Post",'DATA ENTRY'!W1169,IF(AND($D$4='DATA ENTRY'!CK1169),'DATA ENTRY'!W1169,""))))</f>
        <v/>
      </c>
      <c r="O1170" s="3" t="str">
        <f>IF('DATA ENTRY'!CK1169="","",IF('DATA ENTRY'!X1169="","",IF($D$4="All Post",'DATA ENTRY'!X1169,IF(AND($D$4='DATA ENTRY'!CK1169),'DATA ENTRY'!X1169,""))))</f>
        <v/>
      </c>
      <c r="P1170" s="3" t="str">
        <f>IF('DATA ENTRY'!CK1169="","",IF('DATA ENTRY'!G1169="","",IF($D$4="All Post",'DATA ENTRY'!G1169,IF(AND($D$4='DATA ENTRY'!CK1169),'DATA ENTRY'!G1169,""))))</f>
        <v/>
      </c>
      <c r="S1170">
        <f t="shared" si="291"/>
        <v>0</v>
      </c>
      <c r="T1170" t="str">
        <f t="shared" si="292"/>
        <v/>
      </c>
      <c r="DE1170" s="3" t="str">
        <f>IF('DATA ENTRY'!CK1169="","",IF('DATA ENTRY'!B1169="","",IF(AND($DF$4='DATA ENTRY'!D1169),'DATA ENTRY'!B1169,"")))</f>
        <v/>
      </c>
      <c r="DF1170" s="3" t="str">
        <f>IF('DATA ENTRY'!CK1169="","",IF('DATA ENTRY'!C1169="","",IF(AND($DF$4='DATA ENTRY'!D1169),'DATA ENTRY'!C1169,"")))</f>
        <v/>
      </c>
      <c r="DG1170" s="4" t="str">
        <f>IF('DATA ENTRY'!CK1169="","",IF('DATA ENTRY'!I1169="","",IF(AND($DF$4='DATA ENTRY'!D1169),'DATA ENTRY'!I1169,"")))</f>
        <v/>
      </c>
      <c r="DH1170" s="4" t="str">
        <f>IF('DATA ENTRY'!CK1169="","",IF('DATA ENTRY'!CK1169="","",IF(AND($DF$4='DATA ENTRY'!D1169),'DATA ENTRY'!CK1169,"")))</f>
        <v/>
      </c>
      <c r="DI1170" s="3" t="str">
        <f>IF('DATA ENTRY'!CK1169="","",IF('DATA ENTRY'!N1169="","",IF(AND($DF$4='DATA ENTRY'!D1169),'DATA ENTRY'!N1169,"")))</f>
        <v/>
      </c>
      <c r="DJ1170" s="107" t="str">
        <f>IF('DATA ENTRY'!CK1169="","",IF('DATA ENTRY'!O1169="","",IF(AND($DF$4='DATA ENTRY'!D1169),'DATA ENTRY'!O1169,"")))</f>
        <v/>
      </c>
      <c r="DK1170" s="3" t="str">
        <f>IF('DATA ENTRY'!CK1169="","",IF('DATA ENTRY'!P1169="","",IF(AND($DF$4='DATA ENTRY'!D1169),'DATA ENTRY'!P1169,"")))</f>
        <v/>
      </c>
      <c r="DL1170" s="107" t="str">
        <f>IF('DATA ENTRY'!CK1169="","",IF('DATA ENTRY'!Q1169="","",IF(AND($DF$4='DATA ENTRY'!D1169),'DATA ENTRY'!Q1169,"")))</f>
        <v/>
      </c>
      <c r="DM1170" s="3" t="str">
        <f>IF('DATA ENTRY'!CK1169="","",IF('DATA ENTRY'!R1169="","",IF(AND($DF$4='DATA ENTRY'!D1169),'DATA ENTRY'!R1169,"")))</f>
        <v/>
      </c>
      <c r="DN1170" s="107" t="str">
        <f>IF('DATA ENTRY'!CK1169="","",IF('DATA ENTRY'!S1169="","",IF(AND($DF$4='DATA ENTRY'!D1169),'DATA ENTRY'!S1169,"")))</f>
        <v/>
      </c>
      <c r="DO1170" s="3" t="str">
        <f>IF('DATA ENTRY'!CK1169="","",IF('DATA ENTRY'!E1169="","",IF(AND($DF$4='DATA ENTRY'!D1169),'DATA ENTRY'!E1169,"")))</f>
        <v/>
      </c>
      <c r="DP1170" s="3" t="str">
        <f>IF('DATA ENTRY'!CK1169="","",IF('DATA ENTRY'!D1169="","",IF(AND($DF$4='DATA ENTRY'!D1169),'DATA ENTRY'!D1169,"")))</f>
        <v/>
      </c>
      <c r="DQ1170" s="3" t="str">
        <f>IF('DATA ENTRY'!CK1169="","",IF('DATA ENTRY'!W1169="","",IF(AND($DF$4='DATA ENTRY'!D1169),'DATA ENTRY'!W1169,"")))</f>
        <v/>
      </c>
      <c r="DR1170" s="3" t="str">
        <f>IF('DATA ENTRY'!CK1169="","",IF('DATA ENTRY'!X1169="","",IF(AND($DF$4='DATA ENTRY'!D1169),'DATA ENTRY'!X1169,"")))</f>
        <v/>
      </c>
      <c r="DS1170" s="108" t="str">
        <f t="shared" si="307"/>
        <v/>
      </c>
      <c r="DT1170" s="108" t="str">
        <f>IF('DATA ENTRY'!CK1169="","",IF('DATA ENTRY'!D1169="","",IF(AND($DF$4='DATA ENTRY'!D1169),'DATA ENTRY'!G1169,"")))</f>
        <v/>
      </c>
      <c r="DY1170">
        <f t="shared" si="308"/>
        <v>0</v>
      </c>
      <c r="EB1170" t="str">
        <f t="shared" si="309"/>
        <v/>
      </c>
      <c r="EC1170" t="str">
        <f t="shared" si="310"/>
        <v/>
      </c>
      <c r="ED1170" s="224">
        <v>1164</v>
      </c>
      <c r="EE1170" s="3" t="str">
        <f>IF('DATA ENTRY'!CK1169="","",IF('DATA ENTRY'!B1169="","",IF(AND($EF$4='DATA ENTRY'!G1169,$EH$4='DATA ENTRY'!F1169),'DATA ENTRY'!B1169,"")))</f>
        <v/>
      </c>
      <c r="EF1170" s="3" t="str">
        <f>IF('DATA ENTRY'!CK1169="","",IF('DATA ENTRY'!C1169="","",IF(AND($EF$4='DATA ENTRY'!G1169,$EH$4='DATA ENTRY'!F1169),'DATA ENTRY'!C1169,"")))</f>
        <v/>
      </c>
      <c r="EG1170" s="4" t="str">
        <f>IF('DATA ENTRY'!CK1169="","",IF('DATA ENTRY'!I1169="","",IF(AND($EF$4='DATA ENTRY'!G1169,$EH$4='DATA ENTRY'!F1169),'DATA ENTRY'!I1169,"")))</f>
        <v/>
      </c>
      <c r="EH1170" s="4" t="str">
        <f>IF('DATA ENTRY'!CK1169="","",IF('DATA ENTRY'!CK1169="","",IF(AND($EF$4='DATA ENTRY'!G1169,$EH$4='DATA ENTRY'!F1169),'DATA ENTRY'!CK1169,"")))</f>
        <v/>
      </c>
      <c r="EI1170" s="3" t="str">
        <f>IF('DATA ENTRY'!CK1169="","",IF('DATA ENTRY'!N1169="","",IF(AND($EF$4='DATA ENTRY'!G1169,$EH$4='DATA ENTRY'!F1169),'DATA ENTRY'!N1169,"")))</f>
        <v/>
      </c>
      <c r="EJ1170" s="107" t="str">
        <f>IF('DATA ENTRY'!CK1169="","",IF('DATA ENTRY'!O1169="","",IF(AND($EF$4='DATA ENTRY'!G1169,$EH$4='DATA ENTRY'!F1169),'DATA ENTRY'!O1169,"")))</f>
        <v/>
      </c>
      <c r="EK1170" s="3" t="str">
        <f>IF('DATA ENTRY'!CK1169="","",IF('DATA ENTRY'!P1169="","",IF(AND($EF$4='DATA ENTRY'!G1169,$EH$4='DATA ENTRY'!F1169),'DATA ENTRY'!P1169,"")))</f>
        <v/>
      </c>
      <c r="EL1170" s="107" t="str">
        <f>IF('DATA ENTRY'!CK1169="","",IF('DATA ENTRY'!Q1169="","",IF(AND($EF$4='DATA ENTRY'!G1169,$EH$4='DATA ENTRY'!F1169),'DATA ENTRY'!Q1169,"")))</f>
        <v/>
      </c>
      <c r="EM1170" s="3" t="str">
        <f>IF('DATA ENTRY'!CK1169="","",IF('DATA ENTRY'!R1169="","",IF(AND($EF$4='DATA ENTRY'!G1169,$EH$4='DATA ENTRY'!F1169),'DATA ENTRY'!R1169,"")))</f>
        <v/>
      </c>
      <c r="EN1170" s="107" t="str">
        <f>IF('DATA ENTRY'!CK1169="","",IF('DATA ENTRY'!S1169="","",IF(AND($EF$4='DATA ENTRY'!G1169,$EH$4='DATA ENTRY'!F1169),'DATA ENTRY'!S1169,"")))</f>
        <v/>
      </c>
      <c r="EO1170" s="3" t="str">
        <f>IF('DATA ENTRY'!CK1169="","",IF('DATA ENTRY'!E1169="","",IF(AND($EF$4='DATA ENTRY'!G1169,$EH$4='DATA ENTRY'!F1169),'DATA ENTRY'!E1169,"")))</f>
        <v/>
      </c>
      <c r="EP1170" s="3" t="str">
        <f>IF('DATA ENTRY'!CK1169="","",IF('DATA ENTRY'!D1169="","",IF(AND($EF$4='DATA ENTRY'!G1169,$EH$4='DATA ENTRY'!F1169),'DATA ENTRY'!D1169,"")))</f>
        <v/>
      </c>
      <c r="EQ1170" s="3" t="str">
        <f>IF('DATA ENTRY'!CK1169="","",IF('DATA ENTRY'!W1169="","",IF(AND($EF$4='DATA ENTRY'!G1169,$EH$4='DATA ENTRY'!F1169),'DATA ENTRY'!W1169,"")))</f>
        <v/>
      </c>
      <c r="ER1170" s="3" t="str">
        <f>IF('DATA ENTRY'!CK1169="","",IF('DATA ENTRY'!X1169="","",IF(AND($EF$4='DATA ENTRY'!G1169,$EH$4='DATA ENTRY'!F1169),'DATA ENTRY'!X1169,"")))</f>
        <v/>
      </c>
      <c r="ES1170" s="108" t="str">
        <f>IFERROR(IF(EH1170="","",SUM(EJ1170*75%+EL1170*25%)),"")</f>
        <v/>
      </c>
      <c r="ET1170" s="108" t="str">
        <f>IF('DATA ENTRY'!CK1169="","",IF('DATA ENTRY'!D1169="","",IF(AND($EF$4='DATA ENTRY'!G1169,$EH$4='DATA ENTRY'!F1169),'DATA ENTRY'!G1169,"")))</f>
        <v/>
      </c>
      <c r="EY1170">
        <f>IF($DF$4="",0,IF($DF$4=EP1170,1,0))</f>
        <v>0</v>
      </c>
    </row>
  </sheetData>
  <sheetProtection password="C1FB" sheet="1" objects="1" scenarios="1" selectLockedCells="1"/>
  <mergeCells count="9">
    <mergeCell ref="EH4:EI4"/>
    <mergeCell ref="ED1:EH1"/>
    <mergeCell ref="EE2:EF2"/>
    <mergeCell ref="B1:F1"/>
    <mergeCell ref="C2:D2"/>
    <mergeCell ref="CB1:CF1"/>
    <mergeCell ref="CC2:CD2"/>
    <mergeCell ref="DD1:DH1"/>
    <mergeCell ref="DE2:DF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>
    <tabColor rgb="FF003300"/>
  </sheetPr>
  <dimension ref="A1:S13"/>
  <sheetViews>
    <sheetView showGridLines="0" view="pageBreakPreview" zoomScaleSheetLayoutView="100" workbookViewId="0">
      <selection activeCell="U9" sqref="U9"/>
    </sheetView>
  </sheetViews>
  <sheetFormatPr defaultColWidth="9.125" defaultRowHeight="15"/>
  <cols>
    <col min="1" max="1" width="19" style="11" customWidth="1"/>
    <col min="2" max="19" width="6.125" style="11" customWidth="1"/>
    <col min="20" max="16384" width="9.125" style="11"/>
  </cols>
  <sheetData>
    <row r="1" spans="1:19" ht="21">
      <c r="A1" s="262" t="str">
        <f>IF('School Profile'!E5="","",'School Profile'!E5)</f>
        <v xml:space="preserve">महात्मा गाँधी राजकीय विद्यालय (अंग्रेजी माध्यम ) बर , पाली 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</row>
    <row r="2" spans="1:19" ht="28.5" customHeight="1">
      <c r="A2" s="263" t="s">
        <v>487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</row>
    <row r="3" spans="1:19" ht="14.2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30" customHeight="1">
      <c r="A4" s="264" t="s">
        <v>486</v>
      </c>
      <c r="B4" s="265" t="s">
        <v>23</v>
      </c>
      <c r="C4" s="266"/>
      <c r="D4" s="267"/>
      <c r="E4" s="265" t="s">
        <v>34</v>
      </c>
      <c r="F4" s="266"/>
      <c r="G4" s="267"/>
      <c r="H4" s="265" t="s">
        <v>28</v>
      </c>
      <c r="I4" s="266"/>
      <c r="J4" s="267"/>
      <c r="K4" s="265" t="s">
        <v>29</v>
      </c>
      <c r="L4" s="266"/>
      <c r="M4" s="267"/>
      <c r="N4" s="265" t="s">
        <v>36</v>
      </c>
      <c r="O4" s="266"/>
      <c r="P4" s="267"/>
      <c r="Q4" s="265" t="s">
        <v>5</v>
      </c>
      <c r="R4" s="266"/>
      <c r="S4" s="267"/>
    </row>
    <row r="5" spans="1:19" ht="19.5" customHeight="1">
      <c r="A5" s="264"/>
      <c r="B5" s="73" t="s">
        <v>2</v>
      </c>
      <c r="C5" s="73" t="s">
        <v>3</v>
      </c>
      <c r="D5" s="73" t="s">
        <v>4</v>
      </c>
      <c r="E5" s="73" t="s">
        <v>2</v>
      </c>
      <c r="F5" s="73" t="s">
        <v>3</v>
      </c>
      <c r="G5" s="73" t="s">
        <v>4</v>
      </c>
      <c r="H5" s="73" t="s">
        <v>2</v>
      </c>
      <c r="I5" s="73" t="s">
        <v>3</v>
      </c>
      <c r="J5" s="73" t="s">
        <v>4</v>
      </c>
      <c r="K5" s="73" t="s">
        <v>2</v>
      </c>
      <c r="L5" s="73" t="s">
        <v>3</v>
      </c>
      <c r="M5" s="73" t="s">
        <v>4</v>
      </c>
      <c r="N5" s="73" t="s">
        <v>2</v>
      </c>
      <c r="O5" s="73" t="s">
        <v>3</v>
      </c>
      <c r="P5" s="73" t="s">
        <v>4</v>
      </c>
      <c r="Q5" s="73" t="s">
        <v>2</v>
      </c>
      <c r="R5" s="73" t="s">
        <v>3</v>
      </c>
      <c r="S5" s="73" t="s">
        <v>4</v>
      </c>
    </row>
    <row r="6" spans="1:19" ht="45" customHeight="1">
      <c r="A6" s="100" t="s">
        <v>484</v>
      </c>
      <c r="B6" s="18">
        <f>COUNTIFS('DATA ENTRY'!$CK$6:$CK$1011,"3rd Grade L-1",'DATA ENTRY'!$X$6:$X$1011,"MALE",'DATA ENTRY'!$W$6:$W$1011,"GEN")</f>
        <v>2</v>
      </c>
      <c r="C6" s="18">
        <f>COUNTIFS('DATA ENTRY'!$CK$6:$CK$1011,"3rd Grade L-1",'DATA ENTRY'!$X$6:$X$1011,"FEMALE",'DATA ENTRY'!$W$6:$W$1011,"GEN")</f>
        <v>0</v>
      </c>
      <c r="D6" s="18">
        <f>SUM(B6:C6)</f>
        <v>2</v>
      </c>
      <c r="E6" s="18">
        <f>COUNTIFS('DATA ENTRY'!$CK$6:$CK$1011,"3rd Grade L-1",'DATA ENTRY'!$X$6:$X$1011,"MALE",'DATA ENTRY'!$W$6:$W$1011,"OBC")</f>
        <v>1</v>
      </c>
      <c r="F6" s="18">
        <f>COUNTIFS('DATA ENTRY'!$CK$6:$CK$1011,"3rd Grade L-1",'DATA ENTRY'!$X$6:$X$1011,"FEMALE",'DATA ENTRY'!$W$6:$W$1011,"OBC")</f>
        <v>1</v>
      </c>
      <c r="G6" s="18">
        <f>SUM(E6:F6)</f>
        <v>2</v>
      </c>
      <c r="H6" s="18">
        <f>COUNTIFS('DATA ENTRY'!$CK$6:$CK$1011,"3rd Grade L-1",'DATA ENTRY'!$X$6:$X$1011,"MALE",'DATA ENTRY'!$W$6:$W$1011,"SC")</f>
        <v>0</v>
      </c>
      <c r="I6" s="18">
        <f>COUNTIFS('DATA ENTRY'!$CK$6:$CK$1011,"3rd Grade L-1",'DATA ENTRY'!$X$6:$X$1011,"FEMALE",'DATA ENTRY'!$W$6:$W$1011,"SC")</f>
        <v>2</v>
      </c>
      <c r="J6" s="18">
        <f>SUM(H6:I6)</f>
        <v>2</v>
      </c>
      <c r="K6" s="18">
        <f>COUNTIFS('DATA ENTRY'!$CK$6:$CK$1011,"3rd Grade L-1",'DATA ENTRY'!$X$6:$X$1011,"MALE",'DATA ENTRY'!$W$6:$W$1011,"ST")</f>
        <v>1</v>
      </c>
      <c r="L6" s="18">
        <f>COUNTIFS('DATA ENTRY'!$CK$6:$CK$1011,"3rd Grade L-1",'DATA ENTRY'!$X$6:$X$1011,"FEMALE",'DATA ENTRY'!$W$6:$W$1011,"ST")</f>
        <v>0</v>
      </c>
      <c r="M6" s="18">
        <f>SUM(K6:L6)</f>
        <v>1</v>
      </c>
      <c r="N6" s="18">
        <f>COUNTIFS('DATA ENTRY'!$CK$6:$CK$1011,"3rd Grade L-1",'DATA ENTRY'!$X$6:$X$1011,"MALE",'DATA ENTRY'!$W$6:$W$1011,"SBC")</f>
        <v>0</v>
      </c>
      <c r="O6" s="18">
        <f>COUNTIFS('DATA ENTRY'!$CK$6:$CK$1011,"3rd Grade L-1",'DATA ENTRY'!$X$6:$X$1011,"FEMALE",'DATA ENTRY'!$W$6:$W$1011,"SBC")</f>
        <v>0</v>
      </c>
      <c r="P6" s="18">
        <f>SUM(N6:O6)</f>
        <v>0</v>
      </c>
      <c r="Q6" s="208">
        <f>SUM(B6,E6,H6,K6,N6)</f>
        <v>4</v>
      </c>
      <c r="R6" s="208">
        <f>SUM(C6,F6,I6,L6,O6)</f>
        <v>3</v>
      </c>
      <c r="S6" s="208">
        <f>SUM(D6,G6,J6,M6,P6)</f>
        <v>7</v>
      </c>
    </row>
    <row r="7" spans="1:19" ht="45" customHeight="1">
      <c r="A7" s="100" t="s">
        <v>473</v>
      </c>
      <c r="B7" s="18">
        <f>COUNTIFS('DATA ENTRY'!$CK$6:$CK$1011,"3rd Grade L-2",'DATA ENTRY'!$X$6:$X$1011,"MALE",'DATA ENTRY'!$W$6:$W$1011,"GEN")</f>
        <v>0</v>
      </c>
      <c r="C7" s="18">
        <f>COUNTIFS('DATA ENTRY'!$CK$6:$CK$1011,"3rd Grade L-2",'DATA ENTRY'!$X$6:$X$1011,"FEMALE",'DATA ENTRY'!$W$6:$W$1011,"GEN")</f>
        <v>0</v>
      </c>
      <c r="D7" s="18">
        <f t="shared" ref="D7:D11" si="0">SUM(B7:C7)</f>
        <v>0</v>
      </c>
      <c r="E7" s="18">
        <f>COUNTIFS('DATA ENTRY'!$CK$6:$CK$1011,"3rd Grade L-2",'DATA ENTRY'!$X$6:$X$1011,"MALE",'DATA ENTRY'!$W$6:$W$1011,"OBC")</f>
        <v>0</v>
      </c>
      <c r="F7" s="18">
        <f>COUNTIFS('DATA ENTRY'!$CK$6:$CK$1011,"3rd Grade L-2",'DATA ENTRY'!$X$6:$X$1011,"FEMALE",'DATA ENTRY'!$W$6:$W$1011,"OBC")</f>
        <v>1</v>
      </c>
      <c r="G7" s="18">
        <f t="shared" ref="G7:G11" si="1">SUM(E7:F7)</f>
        <v>1</v>
      </c>
      <c r="H7" s="18">
        <f>COUNTIFS('DATA ENTRY'!$CK$6:$CK$1011,"3rd Grade L-2",'DATA ENTRY'!$X$6:$X$1011,"MALE",'DATA ENTRY'!$W$6:$W$1011,"SC")</f>
        <v>0</v>
      </c>
      <c r="I7" s="18">
        <f>COUNTIFS('DATA ENTRY'!$CK$6:$CK$1011,"3rd Grade L-2",'DATA ENTRY'!$X$6:$X$1011,"FEMALE",'DATA ENTRY'!$W$6:$W$1011,"SC")</f>
        <v>0</v>
      </c>
      <c r="J7" s="18">
        <f t="shared" ref="J7:J11" si="2">SUM(H7:I7)</f>
        <v>0</v>
      </c>
      <c r="K7" s="18">
        <f>COUNTIFS('DATA ENTRY'!$CK$6:$CK$1011,"3rd Grade L-2",'DATA ENTRY'!$X$6:$X$1011,"MALE",'DATA ENTRY'!$W$6:$W$1011,"ST")</f>
        <v>0</v>
      </c>
      <c r="L7" s="18">
        <f>COUNTIFS('DATA ENTRY'!$CK$6:$CK$1011,"3rd Grade L-2",'DATA ENTRY'!$X$6:$X$1011,"FEMALE",'DATA ENTRY'!$W$6:$W$1011,"ST")</f>
        <v>0</v>
      </c>
      <c r="M7" s="18">
        <f t="shared" ref="M7:M11" si="3">SUM(K7:L7)</f>
        <v>0</v>
      </c>
      <c r="N7" s="18">
        <f>COUNTIFS('DATA ENTRY'!$CK$6:$CK$1011,"3rd Grade L-2",'DATA ENTRY'!$X$6:$X$1011,"MALE",'DATA ENTRY'!$W$6:$W$1011,"SBC")</f>
        <v>0</v>
      </c>
      <c r="O7" s="18">
        <f>COUNTIFS('DATA ENTRY'!$CK$6:$CK$1011,"3rd Grade L-2",'DATA ENTRY'!$X$6:$X$1011,"FEMALE",'DATA ENTRY'!$W$6:$W$1011,"SBC")</f>
        <v>0</v>
      </c>
      <c r="P7" s="18">
        <f t="shared" ref="P7:P11" si="4">SUM(N7:O7)</f>
        <v>0</v>
      </c>
      <c r="Q7" s="208">
        <f t="shared" ref="Q7:Q11" si="5">SUM(B7,E7,H7,K7,N7)</f>
        <v>0</v>
      </c>
      <c r="R7" s="208">
        <f t="shared" ref="R7:R11" si="6">SUM(C7,F7,I7,L7,O7)</f>
        <v>1</v>
      </c>
      <c r="S7" s="208">
        <f t="shared" ref="S7:S11" si="7">SUM(D7,G7,J7,M7,P7)</f>
        <v>1</v>
      </c>
    </row>
    <row r="8" spans="1:19" ht="45" customHeight="1">
      <c r="A8" s="100" t="s">
        <v>481</v>
      </c>
      <c r="B8" s="18">
        <f>COUNTIFS('DATA ENTRY'!$CK$6:$CK$1011,"2nd Grade",'DATA ENTRY'!$X$6:$X$1011,"MALE",'DATA ENTRY'!$W$6:$W$1011,"GEN")</f>
        <v>0</v>
      </c>
      <c r="C8" s="18">
        <f>COUNTIFS('DATA ENTRY'!$CK$6:$CK$1011,"2nd Grade",'DATA ENTRY'!$X$6:$X$1011,"FEMALE",'DATA ENTRY'!$W$6:$W$1011,"GEN")</f>
        <v>0</v>
      </c>
      <c r="D8" s="18">
        <f t="shared" si="0"/>
        <v>0</v>
      </c>
      <c r="E8" s="18">
        <f>COUNTIFS('DATA ENTRY'!$CK$6:$CK$1011,"2nd Grade",'DATA ENTRY'!$X$6:$X$1011,"MALE",'DATA ENTRY'!$W$6:$W$1011,"OBC")</f>
        <v>0</v>
      </c>
      <c r="F8" s="18">
        <f>COUNTIFS('DATA ENTRY'!$CK$6:$CK$1011,"2nd Grade",'DATA ENTRY'!$X$6:$X$1011,"FEMALE",'DATA ENTRY'!$W$6:$W$1011,"OBC")</f>
        <v>0</v>
      </c>
      <c r="G8" s="18">
        <f t="shared" si="1"/>
        <v>0</v>
      </c>
      <c r="H8" s="18">
        <f>COUNTIFS('DATA ENTRY'!$CK$6:$CK$1011,"2nd Grade",'DATA ENTRY'!$X$6:$X$1011,"MALE",'DATA ENTRY'!$W$6:$W$1011,"SC")</f>
        <v>0</v>
      </c>
      <c r="I8" s="18">
        <f>COUNTIFS('DATA ENTRY'!$CK$6:$CK$1011,"2nd Grade",'DATA ENTRY'!$X$6:$X$1011,"FEMALE",'DATA ENTRY'!$W$6:$W$1011,"SC")</f>
        <v>0</v>
      </c>
      <c r="J8" s="18">
        <f t="shared" si="2"/>
        <v>0</v>
      </c>
      <c r="K8" s="18">
        <f>COUNTIFS('DATA ENTRY'!$CK$6:$CK$1011,"2nd Grade",'DATA ENTRY'!$X$6:$X$1011,"MALE",'DATA ENTRY'!$W$6:$W$1011,"ST")</f>
        <v>0</v>
      </c>
      <c r="L8" s="18">
        <f>COUNTIFS('DATA ENTRY'!$CK$6:$CK$1011,"2nd Grade",'DATA ENTRY'!$X$6:$X$1011,"FEMALE",'DATA ENTRY'!$W$6:$W$1011,"ST")</f>
        <v>0</v>
      </c>
      <c r="M8" s="18">
        <f t="shared" si="3"/>
        <v>0</v>
      </c>
      <c r="N8" s="18">
        <f>COUNTIFS('DATA ENTRY'!$CK$6:$CK$1011,"2nd Grade",'DATA ENTRY'!$X$6:$X$1011,"MALE",'DATA ENTRY'!$W$6:$W$1011,"SBC")</f>
        <v>0</v>
      </c>
      <c r="O8" s="18">
        <f>COUNTIFS('DATA ENTRY'!$CK$6:$CK$1011,"2nd Grade",'DATA ENTRY'!$X$6:$X$1011,"FEMALE",'DATA ENTRY'!$W$6:$W$1011,"SBC")</f>
        <v>1</v>
      </c>
      <c r="P8" s="18">
        <f t="shared" si="4"/>
        <v>1</v>
      </c>
      <c r="Q8" s="208">
        <f t="shared" si="5"/>
        <v>0</v>
      </c>
      <c r="R8" s="208">
        <f t="shared" si="6"/>
        <v>1</v>
      </c>
      <c r="S8" s="208">
        <f t="shared" si="7"/>
        <v>1</v>
      </c>
    </row>
    <row r="9" spans="1:19" ht="45" customHeight="1">
      <c r="A9" s="100" t="s">
        <v>482</v>
      </c>
      <c r="B9" s="18">
        <f>COUNTIFS('DATA ENTRY'!$CK$6:$CK$1011,"1st Grade (Lecturer)",'DATA ENTRY'!$X$6:$X$1011,"MALE",'DATA ENTRY'!$W$6:$W$1011,"GEN")</f>
        <v>1</v>
      </c>
      <c r="C9" s="18">
        <f>COUNTIFS('DATA ENTRY'!$CK$6:$CK$1011,"1st Grade (Lecturer)",'DATA ENTRY'!$X$6:$X$1011,"FEMALE",'DATA ENTRY'!$W$6:$W$1011,"GEN")</f>
        <v>0</v>
      </c>
      <c r="D9" s="18">
        <f t="shared" si="0"/>
        <v>1</v>
      </c>
      <c r="E9" s="18">
        <f>COUNTIFS('DATA ENTRY'!$CK$6:$CK$1011,"1st Grade (Lecturer)",'DATA ENTRY'!$X$6:$X$1011,"MALE",'DATA ENTRY'!$W$6:$W$1011,"OBC")</f>
        <v>0</v>
      </c>
      <c r="F9" s="18">
        <f>COUNTIFS('DATA ENTRY'!$CK$6:$CK$1011,"1st Grade (Lecturer)",'DATA ENTRY'!$X$6:$X$1011,"FEMALE",'DATA ENTRY'!$W$6:$W$1011,"OBC")</f>
        <v>0</v>
      </c>
      <c r="G9" s="18">
        <f t="shared" si="1"/>
        <v>0</v>
      </c>
      <c r="H9" s="18">
        <f>COUNTIFS('DATA ENTRY'!$CK$6:$CK$1011,"1st Grade (Lecturer)",'DATA ENTRY'!$X$6:$X$1011,"MALE",'DATA ENTRY'!$W$6:$W$1011,"SC")</f>
        <v>0</v>
      </c>
      <c r="I9" s="18">
        <f>COUNTIFS('DATA ENTRY'!$CK$6:$CK$1011,"1st Grade (Lecturer)",'DATA ENTRY'!$X$6:$X$1011,"FEMALE",'DATA ENTRY'!$W$6:$W$1011,"SC")</f>
        <v>0</v>
      </c>
      <c r="J9" s="18">
        <f t="shared" si="2"/>
        <v>0</v>
      </c>
      <c r="K9" s="18">
        <f>COUNTIFS('DATA ENTRY'!$CK$6:$CK$1011,"1st Grade (Lecturer)",'DATA ENTRY'!$X$6:$X$1011,"MALE",'DATA ENTRY'!$W$6:$W$1011,"ST")</f>
        <v>0</v>
      </c>
      <c r="L9" s="18">
        <f>COUNTIFS('DATA ENTRY'!$CK$6:$CK$1011,"1st Grade (Lecturer)",'DATA ENTRY'!$X$6:$X$1011,"FEMALE",'DATA ENTRY'!$W$6:$W$1011,"ST")</f>
        <v>1</v>
      </c>
      <c r="M9" s="18">
        <f t="shared" si="3"/>
        <v>1</v>
      </c>
      <c r="N9" s="18">
        <f>COUNTIFS('DATA ENTRY'!$CK$6:$CK$1011,"1st Grade (Lecturer)",'DATA ENTRY'!$X$6:$X$1011,"MALE",'DATA ENTRY'!$W$6:$W$1011,"SBC")</f>
        <v>1</v>
      </c>
      <c r="O9" s="18">
        <f>COUNTIFS('DATA ENTRY'!$CK$6:$CK$1011,"1st Grade (Lecturer)",'DATA ENTRY'!$X$6:$X$1011,"FEMALE",'DATA ENTRY'!$W$6:$W$1011,"SBC")</f>
        <v>0</v>
      </c>
      <c r="P9" s="18">
        <f t="shared" si="4"/>
        <v>1</v>
      </c>
      <c r="Q9" s="208">
        <f t="shared" si="5"/>
        <v>2</v>
      </c>
      <c r="R9" s="208">
        <f t="shared" si="6"/>
        <v>1</v>
      </c>
      <c r="S9" s="208">
        <f t="shared" si="7"/>
        <v>3</v>
      </c>
    </row>
    <row r="10" spans="1:19" ht="45" customHeight="1">
      <c r="A10" s="100" t="s">
        <v>483</v>
      </c>
      <c r="B10" s="18">
        <f>COUNTIFS('DATA ENTRY'!$CK$6:$CK$1011,"Lab. Ass.",'DATA ENTRY'!$X$6:$X$1011,"MALE",'DATA ENTRY'!$W$6:$W$1011,"GEN")</f>
        <v>1</v>
      </c>
      <c r="C10" s="18">
        <f>COUNTIFS('DATA ENTRY'!$CK$6:$CK$1011,"Lab. Ass.",'DATA ENTRY'!$X$6:$X$1011,"FEMALE",'DATA ENTRY'!$W$6:$W$1011,"GEN")</f>
        <v>0</v>
      </c>
      <c r="D10" s="18">
        <f t="shared" si="0"/>
        <v>1</v>
      </c>
      <c r="E10" s="18">
        <f>COUNTIFS('DATA ENTRY'!$CK$6:$CK$1011,"Lab. Ass.",'DATA ENTRY'!$X$6:$X$1011,"MALE",'DATA ENTRY'!$W$6:$W$1011,"OBC")</f>
        <v>0</v>
      </c>
      <c r="F10" s="18">
        <f>COUNTIFS('DATA ENTRY'!$CK$6:$CK$1011,"Lab. Ass.",'DATA ENTRY'!$X$6:$X$1011,"FEMALE",'DATA ENTRY'!$W$6:$W$1011,"OBC")</f>
        <v>0</v>
      </c>
      <c r="G10" s="18">
        <f t="shared" si="1"/>
        <v>0</v>
      </c>
      <c r="H10" s="18">
        <f>COUNTIFS('DATA ENTRY'!$CK$6:$CK$1011,"Lab. Ass.",'DATA ENTRY'!$X$6:$X$1011,"MALE",'DATA ENTRY'!$W$6:$W$1011,"SC")</f>
        <v>0</v>
      </c>
      <c r="I10" s="18">
        <f>COUNTIFS('DATA ENTRY'!$CK$6:$CK$1011,"Lab. Ass.",'DATA ENTRY'!$X$6:$X$1011,"FEMALE",'DATA ENTRY'!$W$6:$W$1011,"SC")</f>
        <v>0</v>
      </c>
      <c r="J10" s="18">
        <f t="shared" si="2"/>
        <v>0</v>
      </c>
      <c r="K10" s="18">
        <f>COUNTIFS('DATA ENTRY'!$CK$6:$CK$1011,"Lab. Ass.",'DATA ENTRY'!$X$6:$X$1011,"MALE",'DATA ENTRY'!$W$6:$W$1011,"ST")</f>
        <v>0</v>
      </c>
      <c r="L10" s="18">
        <f>COUNTIFS('DATA ENTRY'!$CK$6:$CK$1011,"Lab. Ass.",'DATA ENTRY'!$X$6:$X$1011,"FEMALE",'DATA ENTRY'!$W$6:$W$1011,"ST")</f>
        <v>0</v>
      </c>
      <c r="M10" s="18">
        <f t="shared" si="3"/>
        <v>0</v>
      </c>
      <c r="N10" s="18">
        <f>COUNTIFS('DATA ENTRY'!$CK$6:$CK$1011,"Lab. Ass.",'DATA ENTRY'!$X$6:$X$1011,"MALE",'DATA ENTRY'!$W$6:$W$1011,"SBC")</f>
        <v>0</v>
      </c>
      <c r="O10" s="18">
        <f>COUNTIFS('DATA ENTRY'!$CK$6:$CK$1011,"Lab. Ass.",'DATA ENTRY'!$X$6:$X$1011,"FEMALE",'DATA ENTRY'!$W$6:$W$1011,"SBC")</f>
        <v>0</v>
      </c>
      <c r="P10" s="18">
        <f t="shared" si="4"/>
        <v>0</v>
      </c>
      <c r="Q10" s="208">
        <f t="shared" si="5"/>
        <v>1</v>
      </c>
      <c r="R10" s="208">
        <f t="shared" si="6"/>
        <v>0</v>
      </c>
      <c r="S10" s="208">
        <f t="shared" si="7"/>
        <v>1</v>
      </c>
    </row>
    <row r="11" spans="1:19" ht="45" customHeight="1">
      <c r="A11" s="100" t="s">
        <v>485</v>
      </c>
      <c r="B11" s="18">
        <f>COUNTIFS('DATA ENTRY'!$CK$6:$CK$1011,"3rd Grade P.E.T.",'DATA ENTRY'!$X$6:$X$1011,"MALE",'DATA ENTRY'!$W$6:$W$1011,"GEN")</f>
        <v>0</v>
      </c>
      <c r="C11" s="18">
        <f>COUNTIFS('DATA ENTRY'!$CK$6:$CK$1011,"3rd Grade P.E.T.",'DATA ENTRY'!$X$6:$X$1011,"FEMALE",'DATA ENTRY'!$W$6:$W$1011,"GEN")</f>
        <v>0</v>
      </c>
      <c r="D11" s="18">
        <f t="shared" si="0"/>
        <v>0</v>
      </c>
      <c r="E11" s="18">
        <f>COUNTIFS('DATA ENTRY'!$CK$6:$CK$1011,"3rd Grade P.E.T.",'DATA ENTRY'!$X$6:$X$1011,"MALE",'DATA ENTRY'!$W$6:$W$1011,"OBC")</f>
        <v>1</v>
      </c>
      <c r="F11" s="18">
        <f>COUNTIFS('DATA ENTRY'!$CK$6:$CK$1011,"3rd Grade P.E.T.",'DATA ENTRY'!$X$6:$X$1011,"FEMALE",'DATA ENTRY'!$W$6:$W$1011,"OBC")</f>
        <v>0</v>
      </c>
      <c r="G11" s="18">
        <f t="shared" si="1"/>
        <v>1</v>
      </c>
      <c r="H11" s="18">
        <f>COUNTIFS('DATA ENTRY'!$CK$6:$CK$1011,"3rd Grade P.E.T.",'DATA ENTRY'!$X$6:$X$1011,"MALE",'DATA ENTRY'!$W$6:$W$1011,"SC")</f>
        <v>0</v>
      </c>
      <c r="I11" s="18">
        <f>COUNTIFS('DATA ENTRY'!$CK$6:$CK$1011,"3rd Grade P.E.T.",'DATA ENTRY'!$X$6:$X$1011,"FEMALE",'DATA ENTRY'!$W$6:$W$1011,"SC")</f>
        <v>0</v>
      </c>
      <c r="J11" s="18">
        <f t="shared" si="2"/>
        <v>0</v>
      </c>
      <c r="K11" s="18">
        <f>COUNTIFS('DATA ENTRY'!$CK$6:$CK$1011,"3rd Grade P.E.T.",'DATA ENTRY'!$X$6:$X$1011,"MALE",'DATA ENTRY'!$W$6:$W$1011,"ST")</f>
        <v>0</v>
      </c>
      <c r="L11" s="18">
        <f>COUNTIFS('DATA ENTRY'!$CK$6:$CK$1011,"3rd Grade P.E.T.",'DATA ENTRY'!$X$6:$X$1011,"FEMALE",'DATA ENTRY'!$W$6:$W$1011,"ST")</f>
        <v>0</v>
      </c>
      <c r="M11" s="18">
        <f t="shared" si="3"/>
        <v>0</v>
      </c>
      <c r="N11" s="18">
        <f>COUNTIFS('DATA ENTRY'!$CK$6:$CK$1011,"3rd Grade P.E.T.",'DATA ENTRY'!$X$6:$X$1011,"MALE",'DATA ENTRY'!$W$6:$W$1011,"SBC")</f>
        <v>0</v>
      </c>
      <c r="O11" s="18">
        <f>COUNTIFS('DATA ENTRY'!$CK$6:$CK$1011,"3rd Grade P.E.T.",'DATA ENTRY'!$X$6:$X$1011,"FEMALE",'DATA ENTRY'!$W$6:$W$1011,"SBC")</f>
        <v>0</v>
      </c>
      <c r="P11" s="18">
        <f t="shared" si="4"/>
        <v>0</v>
      </c>
      <c r="Q11" s="208">
        <f t="shared" si="5"/>
        <v>1</v>
      </c>
      <c r="R11" s="208">
        <f t="shared" si="6"/>
        <v>0</v>
      </c>
      <c r="S11" s="208">
        <f t="shared" si="7"/>
        <v>1</v>
      </c>
    </row>
    <row r="12" spans="1:19" ht="45" customHeight="1">
      <c r="A12" s="79" t="s">
        <v>5</v>
      </c>
      <c r="B12" s="209">
        <f t="shared" ref="B12:S12" si="8">SUM(B6:B11)</f>
        <v>4</v>
      </c>
      <c r="C12" s="209">
        <f t="shared" si="8"/>
        <v>0</v>
      </c>
      <c r="D12" s="209">
        <f t="shared" si="8"/>
        <v>4</v>
      </c>
      <c r="E12" s="209">
        <f t="shared" si="8"/>
        <v>2</v>
      </c>
      <c r="F12" s="209">
        <f t="shared" si="8"/>
        <v>2</v>
      </c>
      <c r="G12" s="209">
        <f t="shared" si="8"/>
        <v>4</v>
      </c>
      <c r="H12" s="209">
        <f t="shared" si="8"/>
        <v>0</v>
      </c>
      <c r="I12" s="209">
        <f t="shared" si="8"/>
        <v>2</v>
      </c>
      <c r="J12" s="209">
        <f t="shared" si="8"/>
        <v>2</v>
      </c>
      <c r="K12" s="209">
        <f t="shared" si="8"/>
        <v>1</v>
      </c>
      <c r="L12" s="209">
        <f t="shared" si="8"/>
        <v>1</v>
      </c>
      <c r="M12" s="209">
        <f t="shared" si="8"/>
        <v>2</v>
      </c>
      <c r="N12" s="209">
        <f t="shared" si="8"/>
        <v>1</v>
      </c>
      <c r="O12" s="209">
        <f t="shared" si="8"/>
        <v>1</v>
      </c>
      <c r="P12" s="209">
        <f t="shared" si="8"/>
        <v>2</v>
      </c>
      <c r="Q12" s="209">
        <f t="shared" si="8"/>
        <v>8</v>
      </c>
      <c r="R12" s="209">
        <f t="shared" si="8"/>
        <v>6</v>
      </c>
      <c r="S12" s="209">
        <f t="shared" si="8"/>
        <v>14</v>
      </c>
    </row>
    <row r="13" spans="1:19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</row>
  </sheetData>
  <sheetProtection password="9420" sheet="1" objects="1" scenarios="1" formatColumns="0" formatRows="0" selectLockedCells="1"/>
  <mergeCells count="9">
    <mergeCell ref="A1:S1"/>
    <mergeCell ref="A2:S2"/>
    <mergeCell ref="A4:A5"/>
    <mergeCell ref="B4:D4"/>
    <mergeCell ref="E4:G4"/>
    <mergeCell ref="H4:J4"/>
    <mergeCell ref="K4:M4"/>
    <mergeCell ref="N4:P4"/>
    <mergeCell ref="Q4:S4"/>
  </mergeCells>
  <pageMargins left="0.81" right="0.4" top="0.52" bottom="0.5" header="0.3" footer="0.3"/>
  <pageSetup paperSize="9" orientation="landscape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9">
    <tabColor theme="5" tint="-0.499984740745262"/>
    <pageSetUpPr fitToPage="1"/>
  </sheetPr>
  <dimension ref="A1:AA1011"/>
  <sheetViews>
    <sheetView showGridLines="0" view="pageBreakPreview" topLeftCell="B1" zoomScaleSheetLayoutView="100" workbookViewId="0">
      <selection activeCell="J5" sqref="J5"/>
    </sheetView>
  </sheetViews>
  <sheetFormatPr defaultColWidth="9.125" defaultRowHeight="15"/>
  <cols>
    <col min="1" max="1" width="4.25" style="46" hidden="1" customWidth="1"/>
    <col min="2" max="2" width="5.125" style="11" customWidth="1"/>
    <col min="3" max="3" width="20.125" style="11" customWidth="1"/>
    <col min="4" max="4" width="21" style="11" customWidth="1"/>
    <col min="5" max="5" width="13.125" style="11" customWidth="1"/>
    <col min="6" max="6" width="10.375" style="11" customWidth="1"/>
    <col min="7" max="7" width="10.125" style="11" customWidth="1"/>
    <col min="8" max="8" width="18.125" style="11" customWidth="1"/>
    <col min="9" max="9" width="16.25" style="11" customWidth="1"/>
    <col min="10" max="10" width="16.375" style="11" customWidth="1"/>
    <col min="11" max="11" width="12" style="11" customWidth="1"/>
    <col min="12" max="13" width="10.625" style="11" customWidth="1"/>
    <col min="14" max="14" width="13.875" style="11" customWidth="1"/>
    <col min="15" max="16" width="10.625" style="11" customWidth="1"/>
    <col min="17" max="17" width="10.375" style="11" customWidth="1"/>
    <col min="18" max="25" width="9.125" style="11"/>
    <col min="26" max="27" width="0" style="11" hidden="1" customWidth="1"/>
    <col min="28" max="16384" width="9.125" style="11"/>
  </cols>
  <sheetData>
    <row r="1" spans="1:27" ht="24.75" customHeight="1">
      <c r="B1" s="271" t="str">
        <f>IF('School Profile'!E5="","",'School Profile'!E5)</f>
        <v xml:space="preserve">महात्मा गाँधी राजकीय विद्यालय (अंग्रेजी माध्यम ) बर , पाली 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</row>
    <row r="2" spans="1:27" ht="22.5" customHeight="1">
      <c r="B2" s="134"/>
      <c r="C2" s="272" t="s">
        <v>490</v>
      </c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134"/>
      <c r="Q2" s="134"/>
    </row>
    <row r="3" spans="1:27" ht="18">
      <c r="B3" s="134"/>
      <c r="C3" s="273" t="s">
        <v>491</v>
      </c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135"/>
    </row>
    <row r="4" spans="1:27" ht="7.5" customHeight="1">
      <c r="B4" s="12"/>
      <c r="C4" s="13"/>
      <c r="D4" s="13"/>
      <c r="E4" s="12"/>
      <c r="F4" s="115"/>
      <c r="G4" s="115"/>
      <c r="H4" s="12"/>
      <c r="I4" s="169"/>
      <c r="J4" s="95"/>
      <c r="K4" s="95"/>
      <c r="L4" s="45"/>
      <c r="M4" s="95"/>
      <c r="N4" s="95"/>
      <c r="O4" s="95"/>
      <c r="P4" s="95"/>
    </row>
    <row r="5" spans="1:27" ht="18">
      <c r="B5" s="12"/>
      <c r="C5" s="101" t="s">
        <v>489</v>
      </c>
      <c r="D5" s="274" t="s">
        <v>724</v>
      </c>
      <c r="E5" s="274"/>
      <c r="F5" s="115"/>
      <c r="G5" s="115"/>
      <c r="H5" s="12"/>
      <c r="I5" s="169"/>
      <c r="J5" s="95"/>
      <c r="K5" s="95"/>
      <c r="L5" s="45"/>
      <c r="M5" s="134" t="s">
        <v>575</v>
      </c>
      <c r="N5" s="146">
        <f ca="1">TODAY()</f>
        <v>44870</v>
      </c>
      <c r="O5" s="95"/>
      <c r="P5" s="95"/>
    </row>
    <row r="6" spans="1:27" ht="10.5" customHeight="1" thickBot="1">
      <c r="B6" s="14"/>
      <c r="C6" s="15"/>
      <c r="D6" s="15"/>
      <c r="E6" s="14"/>
      <c r="F6" s="14"/>
      <c r="G6" s="14"/>
      <c r="H6" s="14"/>
      <c r="I6" s="169"/>
      <c r="J6" s="95"/>
      <c r="K6" s="95"/>
      <c r="L6" s="45"/>
      <c r="M6" s="95"/>
      <c r="N6" s="95"/>
      <c r="O6" s="95"/>
      <c r="P6" s="95"/>
    </row>
    <row r="7" spans="1:27" ht="51.75" customHeight="1" thickBot="1">
      <c r="B7" s="149" t="s">
        <v>580</v>
      </c>
      <c r="C7" s="112" t="s">
        <v>563</v>
      </c>
      <c r="D7" s="112" t="s">
        <v>564</v>
      </c>
      <c r="E7" s="112" t="s">
        <v>562</v>
      </c>
      <c r="F7" s="112" t="s">
        <v>565</v>
      </c>
      <c r="G7" s="112" t="s">
        <v>566</v>
      </c>
      <c r="H7" s="112" t="s">
        <v>559</v>
      </c>
      <c r="I7" s="112" t="s">
        <v>595</v>
      </c>
      <c r="J7" s="112" t="s">
        <v>561</v>
      </c>
      <c r="K7" s="112" t="s">
        <v>560</v>
      </c>
      <c r="L7" s="112" t="s">
        <v>493</v>
      </c>
      <c r="M7" s="104" t="s">
        <v>581</v>
      </c>
      <c r="N7" s="112" t="s">
        <v>475</v>
      </c>
      <c r="O7" s="104" t="s">
        <v>582</v>
      </c>
      <c r="P7" s="104" t="s">
        <v>583</v>
      </c>
      <c r="Q7" s="149" t="s">
        <v>584</v>
      </c>
      <c r="T7" s="268" t="s">
        <v>501</v>
      </c>
      <c r="U7" s="269"/>
      <c r="V7" s="269"/>
      <c r="W7" s="270"/>
    </row>
    <row r="8" spans="1:27" s="21" customFormat="1" ht="24.95" customHeight="1">
      <c r="A8" s="150">
        <v>1</v>
      </c>
      <c r="B8" s="16">
        <f>IFERROR(IF(C8="","",IF(LEN(C8)&gt;=2,1,0)),"")</f>
        <v>1</v>
      </c>
      <c r="C8" s="130" t="str">
        <f>IFERROR(VLOOKUP(A8,DETAIL!$A$7:$F$1101,3,0),"")</f>
        <v>JHHG</v>
      </c>
      <c r="D8" s="130" t="str">
        <f>IFERROR(VLOOKUP(A8,DETAIL!$A$7:$F$1101,4,0),"")</f>
        <v>KJJKJ</v>
      </c>
      <c r="E8" s="131">
        <f>IFERROR(VLOOKUP(A8,DETAIL!$A$7:$F$1101,5,0),"")</f>
        <v>31544</v>
      </c>
      <c r="F8" s="131" t="str">
        <f>IFERROR(VLOOKUP(A8,DETAIL!$A$7:$O$1101,15,0),"")</f>
        <v>MALE</v>
      </c>
      <c r="G8" s="131" t="str">
        <f>IFERROR(VLOOKUP(A8,DETAIL!$A$7:$O$1101,14,0),"")</f>
        <v>GEN</v>
      </c>
      <c r="H8" s="16" t="str">
        <f>IFERROR(VLOOKUP(A8,DETAIL!$A$7:$F$1101,6,0),"")</f>
        <v>3rd Grade L-1</v>
      </c>
      <c r="I8" s="16" t="str">
        <f>IFERROR(VLOOKUP(A8,DETAIL!$A$7:$P$1101,16,0),"")</f>
        <v>NA</v>
      </c>
      <c r="J8" s="16" t="str">
        <f>IFERROR(VLOOKUP(A8,DETAIL!$A$7:$O$1101,13,0),"")</f>
        <v xml:space="preserve">GUPS NO. 01 </v>
      </c>
      <c r="K8" s="132" t="str">
        <f>IFERROR(CONCATENATE("वर्ष ",VLOOKUP(A8,DETAIL!$A$7:$O$1101,11,0)," / ","प्रतिशत ",VLOOKUP(A8,DETAIL!$A$7:$O$1101,12,0)*100),"")</f>
        <v>वर्ष 2016 / प्रतिशत 75</v>
      </c>
      <c r="L8" s="16" t="str">
        <f>IFERROR(VLOOKUP(A8,DETAIL!$A$7:$L$1101,7,0),"")</f>
        <v xml:space="preserve">12th </v>
      </c>
      <c r="M8" s="133">
        <f>IFERROR(VLOOKUP(A8,DETAIL!$A$7:$L$1101,8,0)*75%,"")</f>
        <v>0.55499999999999994</v>
      </c>
      <c r="N8" s="16" t="str">
        <f>IFERROR(VLOOKUP(A8,DETAIL!$A$7:$L$1101,9,0),"")</f>
        <v>B.S.T.C. (D.EI.Ed.)</v>
      </c>
      <c r="O8" s="133">
        <f>IFERROR(VLOOKUP(A8,DETAIL!$A$7:$L$1101,10,0)*25%,"")</f>
        <v>0.20250000000000001</v>
      </c>
      <c r="P8" s="133">
        <f>IFERROR(IF(H8="","",SUM(M8+O8)),"")</f>
        <v>0.75749999999999995</v>
      </c>
      <c r="Q8" s="131"/>
      <c r="T8" s="151"/>
      <c r="Z8" s="21" t="str">
        <f>IFERROR(VLOOKUP(B8,DETAIL!$A$7:$G$201,7,0),"")</f>
        <v xml:space="preserve">12th </v>
      </c>
      <c r="AA8" s="21" t="str">
        <f>IF(Z8=0,"",Z8)</f>
        <v xml:space="preserve">12th </v>
      </c>
    </row>
    <row r="9" spans="1:27" s="21" customFormat="1" ht="24.95" customHeight="1">
      <c r="A9" s="150">
        <v>2</v>
      </c>
      <c r="B9" s="16">
        <f>IFERROR(IF(LEN(C9)&gt;=2,B8+1,""),"")</f>
        <v>2</v>
      </c>
      <c r="C9" s="130" t="str">
        <f>IFERROR(VLOOKUP(A9,DETAIL!$A$7:$F$1101,3,0),"")</f>
        <v>HHJHJH</v>
      </c>
      <c r="D9" s="130" t="str">
        <f>IFERROR(VLOOKUP(A9,DETAIL!$A$7:$F$1101,4,0),"")</f>
        <v>KJKJJJ</v>
      </c>
      <c r="E9" s="131">
        <f>IFERROR(VLOOKUP(A9,DETAIL!$A$7:$F$1101,5,0),"")</f>
        <v>31331</v>
      </c>
      <c r="F9" s="131" t="str">
        <f>IFERROR(VLOOKUP(A9,DETAIL!$A$7:$O$1101,15,0),"")</f>
        <v>MALE</v>
      </c>
      <c r="G9" s="131" t="str">
        <f>IFERROR(VLOOKUP(A9,DETAIL!$A$7:$O$1101,14,0),"")</f>
        <v>ST</v>
      </c>
      <c r="H9" s="16" t="str">
        <f>IFERROR(VLOOKUP(A9,DETAIL!$A$7:$F$1101,6,0),"")</f>
        <v>3rd Grade L-1</v>
      </c>
      <c r="I9" s="16" t="str">
        <f>IFERROR(VLOOKUP(A9,DETAIL!$A$7:$P$1101,16,0),"")</f>
        <v>NA</v>
      </c>
      <c r="J9" s="16" t="str">
        <f>IFERROR(VLOOKUP(A9,DETAIL!$A$7:$O$1101,13,0),"")</f>
        <v>GUPS NO. 05</v>
      </c>
      <c r="K9" s="132" t="str">
        <f>IFERROR(CONCATENATE("वर्ष ",VLOOKUP(A9,DETAIL!$A$7:$O$1101,11,0)," / ","प्रतिशत ",VLOOKUP(A9,DETAIL!$A$7:$O$1101,12,0)*100),"")</f>
        <v>वर्ष 2015 / प्रतिशत 74</v>
      </c>
      <c r="L9" s="16" t="str">
        <f>IFERROR(VLOOKUP(A9,DETAIL!$A$7:$L$1101,7,0),"")</f>
        <v xml:space="preserve">12th </v>
      </c>
      <c r="M9" s="133">
        <f>IFERROR(VLOOKUP(A9,DETAIL!$A$7:$L$1101,8,0)*75%,"")</f>
        <v>0.54749999999999999</v>
      </c>
      <c r="N9" s="16" t="str">
        <f>IFERROR(VLOOKUP(A9,DETAIL!$A$7:$L$1101,9,0),"")</f>
        <v>B.S.T.C. (D.EI.Ed.)</v>
      </c>
      <c r="O9" s="133">
        <f>IFERROR(VLOOKUP(A9,DETAIL!$A$7:$L$1101,10,0)*25%,"")</f>
        <v>0.20250000000000001</v>
      </c>
      <c r="P9" s="133">
        <f t="shared" ref="P9:P72" si="0">IFERROR(IF(H9="","",SUM(M9+O9)),"")</f>
        <v>0.75</v>
      </c>
      <c r="Q9" s="131"/>
      <c r="Z9" s="21" t="str">
        <f>IFERROR(VLOOKUP(B9,DETAIL!$A$7:$G$201,7,0),"")</f>
        <v xml:space="preserve">12th </v>
      </c>
      <c r="AA9" s="21" t="str">
        <f t="shared" ref="AA9:AA72" si="1">IF(Z9=0,"",Z9)</f>
        <v xml:space="preserve">12th </v>
      </c>
    </row>
    <row r="10" spans="1:27" s="21" customFormat="1" ht="24.95" customHeight="1">
      <c r="A10" s="150">
        <v>3</v>
      </c>
      <c r="B10" s="16">
        <f t="shared" ref="B10:B18" si="2">IFERROR(IF(LEN(C10)&gt;=2,B9+1,""),"")</f>
        <v>3</v>
      </c>
      <c r="C10" s="130" t="str">
        <f>IFERROR(VLOOKUP(A10,DETAIL!$A$7:$F$1101,3,0),"")</f>
        <v>GGHG</v>
      </c>
      <c r="D10" s="130" t="str">
        <f>IFERROR(VLOOKUP(A10,DETAIL!$A$7:$F$1101,4,0),"")</f>
        <v>DSGF</v>
      </c>
      <c r="E10" s="131">
        <f>IFERROR(VLOOKUP(A10,DETAIL!$A$7:$F$1101,5,0),"")</f>
        <v>29587</v>
      </c>
      <c r="F10" s="131" t="str">
        <f>IFERROR(VLOOKUP(A10,DETAIL!$A$7:$O$1101,15,0),"")</f>
        <v>FEMALE</v>
      </c>
      <c r="G10" s="131" t="str">
        <f>IFERROR(VLOOKUP(A10,DETAIL!$A$7:$O$1101,14,0),"")</f>
        <v>SC</v>
      </c>
      <c r="H10" s="16" t="str">
        <f>IFERROR(VLOOKUP(A10,DETAIL!$A$7:$F$1101,6,0),"")</f>
        <v>3rd Grade L-1</v>
      </c>
      <c r="I10" s="16" t="str">
        <f>IFERROR(VLOOKUP(A10,DETAIL!$A$7:$P$1101,16,0),"")</f>
        <v>NA</v>
      </c>
      <c r="J10" s="16" t="str">
        <f>IFERROR(VLOOKUP(A10,DETAIL!$A$7:$O$1101,13,0),"")</f>
        <v xml:space="preserve">GUPS NO. 01 </v>
      </c>
      <c r="K10" s="132" t="str">
        <f>IFERROR(CONCATENATE("वर्ष ",VLOOKUP(A10,DETAIL!$A$7:$O$1101,11,0)," / ","प्रतिशत ",VLOOKUP(A10,DETAIL!$A$7:$O$1101,12,0)*100),"")</f>
        <v/>
      </c>
      <c r="L10" s="16" t="str">
        <f>IFERROR(VLOOKUP(A10,DETAIL!$A$7:$L$1101,7,0),"")</f>
        <v xml:space="preserve">12th </v>
      </c>
      <c r="M10" s="133">
        <f>IFERROR(VLOOKUP(A10,DETAIL!$A$7:$L$1101,8,0)*75%,"")</f>
        <v>0.55499999999999994</v>
      </c>
      <c r="N10" s="16" t="str">
        <f>IFERROR(VLOOKUP(A10,DETAIL!$A$7:$L$1101,9,0),"")</f>
        <v>B.S.T.C. (D.EI.Ed.)</v>
      </c>
      <c r="O10" s="133">
        <f>IFERROR(VLOOKUP(A10,DETAIL!$A$7:$L$1101,10,0)*25%,"")</f>
        <v>0.20250000000000001</v>
      </c>
      <c r="P10" s="133">
        <f t="shared" si="0"/>
        <v>0.75749999999999995</v>
      </c>
      <c r="Q10" s="131"/>
      <c r="Z10" s="21" t="str">
        <f>IFERROR(VLOOKUP(B10,DETAIL!$A$7:$G$201,7,0),"")</f>
        <v xml:space="preserve">12th </v>
      </c>
      <c r="AA10" s="21" t="str">
        <f t="shared" si="1"/>
        <v xml:space="preserve">12th </v>
      </c>
    </row>
    <row r="11" spans="1:27" s="21" customFormat="1" ht="24.95" customHeight="1">
      <c r="A11" s="150">
        <v>4</v>
      </c>
      <c r="B11" s="16">
        <f t="shared" si="2"/>
        <v>4</v>
      </c>
      <c r="C11" s="130" t="str">
        <f>IFERROR(VLOOKUP(A11,DETAIL!$A$7:$F$1101,3,0),"")</f>
        <v>BNBNB</v>
      </c>
      <c r="D11" s="130" t="str">
        <f>IFERROR(VLOOKUP(A11,DETAIL!$A$7:$F$1101,4,0),"")</f>
        <v>CVXC</v>
      </c>
      <c r="E11" s="131">
        <f>IFERROR(VLOOKUP(A11,DETAIL!$A$7:$F$1101,5,0),"")</f>
        <v>28676</v>
      </c>
      <c r="F11" s="131" t="str">
        <f>IFERROR(VLOOKUP(A11,DETAIL!$A$7:$O$1101,15,0),"")</f>
        <v>FEMALE</v>
      </c>
      <c r="G11" s="131" t="str">
        <f>IFERROR(VLOOKUP(A11,DETAIL!$A$7:$O$1101,14,0),"")</f>
        <v>OBC</v>
      </c>
      <c r="H11" s="16" t="str">
        <f>IFERROR(VLOOKUP(A11,DETAIL!$A$7:$F$1101,6,0),"")</f>
        <v>3rd Grade L-1</v>
      </c>
      <c r="I11" s="16" t="str">
        <f>IFERROR(VLOOKUP(A11,DETAIL!$A$7:$P$1101,16,0),"")</f>
        <v>NA</v>
      </c>
      <c r="J11" s="16" t="str">
        <f>IFERROR(VLOOKUP(A11,DETAIL!$A$7:$O$1101,13,0),"")</f>
        <v>GUPS NO. 13</v>
      </c>
      <c r="K11" s="132" t="str">
        <f>IFERROR(CONCATENATE("वर्ष ",VLOOKUP(A11,DETAIL!$A$7:$O$1101,11,0)," / ","प्रतिशत ",VLOOKUP(A11,DETAIL!$A$7:$O$1101,12,0)*100),"")</f>
        <v/>
      </c>
      <c r="L11" s="16" t="str">
        <f>IFERROR(VLOOKUP(A11,DETAIL!$A$7:$L$1101,7,0),"")</f>
        <v xml:space="preserve">12th </v>
      </c>
      <c r="M11" s="133">
        <f>IFERROR(VLOOKUP(A11,DETAIL!$A$7:$L$1101,8,0)*75%,"")</f>
        <v>0.51749999999999996</v>
      </c>
      <c r="N11" s="16" t="str">
        <f>IFERROR(VLOOKUP(A11,DETAIL!$A$7:$L$1101,9,0),"")</f>
        <v>B.S.T.C. (D.EI.Ed.)</v>
      </c>
      <c r="O11" s="133">
        <f>IFERROR(VLOOKUP(A11,DETAIL!$A$7:$L$1101,10,0)*25%,"")</f>
        <v>0.20250000000000001</v>
      </c>
      <c r="P11" s="133">
        <f t="shared" si="0"/>
        <v>0.72</v>
      </c>
      <c r="Q11" s="131"/>
      <c r="Z11" s="21" t="str">
        <f>IFERROR(VLOOKUP(B11,DETAIL!$A$7:$G$201,7,0),"")</f>
        <v xml:space="preserve">12th </v>
      </c>
      <c r="AA11" s="21" t="str">
        <f t="shared" si="1"/>
        <v xml:space="preserve">12th </v>
      </c>
    </row>
    <row r="12" spans="1:27" s="21" customFormat="1" ht="24.95" customHeight="1">
      <c r="A12" s="150">
        <v>5</v>
      </c>
      <c r="B12" s="16">
        <f t="shared" si="2"/>
        <v>5</v>
      </c>
      <c r="C12" s="130" t="str">
        <f>IFERROR(VLOOKUP(A12,DETAIL!$A$7:$F$1101,3,0),"")</f>
        <v>hll</v>
      </c>
      <c r="D12" s="130" t="str">
        <f>IFERROR(VLOOKUP(A12,DETAIL!$A$7:$F$1101,4,0),"")</f>
        <v>kkk</v>
      </c>
      <c r="E12" s="131">
        <f>IFERROR(VLOOKUP(A12,DETAIL!$A$7:$F$1101,5,0),"")</f>
        <v>28675</v>
      </c>
      <c r="F12" s="131" t="str">
        <f>IFERROR(VLOOKUP(A12,DETAIL!$A$7:$O$1101,15,0),"")</f>
        <v>FEMALE</v>
      </c>
      <c r="G12" s="131" t="str">
        <f>IFERROR(VLOOKUP(A12,DETAIL!$A$7:$O$1101,14,0),"")</f>
        <v>SBC</v>
      </c>
      <c r="H12" s="16" t="str">
        <f>IFERROR(VLOOKUP(A12,DETAIL!$A$7:$F$1101,6,0),"")</f>
        <v>2nd Grade</v>
      </c>
      <c r="I12" s="16" t="str">
        <f>IFERROR(VLOOKUP(A12,DETAIL!$A$7:$P$1101,16,0),"")</f>
        <v>English</v>
      </c>
      <c r="J12" s="16" t="str">
        <f>IFERROR(VLOOKUP(A12,DETAIL!$A$7:$O$1101,13,0),"")</f>
        <v xml:space="preserve">GUPS NO. 01 </v>
      </c>
      <c r="K12" s="132" t="str">
        <f>IFERROR(CONCATENATE("वर्ष ",VLOOKUP(A12,DETAIL!$A$7:$O$1101,11,0)," / ","प्रतिशत ",VLOOKUP(A12,DETAIL!$A$7:$O$1101,12,0)*100),"")</f>
        <v/>
      </c>
      <c r="L12" s="16" t="str">
        <f>IFERROR(VLOOKUP(A12,DETAIL!$A$7:$L$1101,7,0),"")</f>
        <v xml:space="preserve">12th </v>
      </c>
      <c r="M12" s="133">
        <f>IFERROR(VLOOKUP(A12,DETAIL!$A$7:$L$1101,8,0)*75%,"")</f>
        <v>0.55499999999999994</v>
      </c>
      <c r="N12" s="16" t="str">
        <f>IFERROR(VLOOKUP(A12,DETAIL!$A$7:$L$1101,9,0),"")</f>
        <v>B.S.T.C. (D.EI.Ed.)</v>
      </c>
      <c r="O12" s="133">
        <f>IFERROR(VLOOKUP(A12,DETAIL!$A$7:$L$1101,10,0)*25%,"")</f>
        <v>0.19750000000000001</v>
      </c>
      <c r="P12" s="133">
        <f t="shared" si="0"/>
        <v>0.75249999999999995</v>
      </c>
      <c r="Q12" s="131"/>
      <c r="Z12" s="21" t="str">
        <f>IFERROR(VLOOKUP(B12,DETAIL!$A$7:$G$201,7,0),"")</f>
        <v xml:space="preserve">12th </v>
      </c>
      <c r="AA12" s="21" t="str">
        <f t="shared" si="1"/>
        <v xml:space="preserve">12th </v>
      </c>
    </row>
    <row r="13" spans="1:27" s="21" customFormat="1" ht="24.95" customHeight="1">
      <c r="A13" s="150">
        <v>6</v>
      </c>
      <c r="B13" s="16">
        <f t="shared" si="2"/>
        <v>6</v>
      </c>
      <c r="C13" s="130" t="str">
        <f>IFERROR(VLOOKUP(A13,DETAIL!$A$7:$F$1101,3,0),"")</f>
        <v>op</v>
      </c>
      <c r="D13" s="130" t="str">
        <f>IFERROR(VLOOKUP(A13,DETAIL!$A$7:$F$1101,4,0),"")</f>
        <v>l;l;</v>
      </c>
      <c r="E13" s="131">
        <f>IFERROR(VLOOKUP(A13,DETAIL!$A$7:$F$1101,5,0),"")</f>
        <v>32570</v>
      </c>
      <c r="F13" s="131" t="str">
        <f>IFERROR(VLOOKUP(A13,DETAIL!$A$7:$O$1101,15,0),"")</f>
        <v>MALE</v>
      </c>
      <c r="G13" s="131" t="str">
        <f>IFERROR(VLOOKUP(A13,DETAIL!$A$7:$O$1101,14,0),"")</f>
        <v>SBC</v>
      </c>
      <c r="H13" s="16" t="str">
        <f>IFERROR(VLOOKUP(A13,DETAIL!$A$7:$F$1101,6,0),"")</f>
        <v>1st Grade (Lecturer)</v>
      </c>
      <c r="I13" s="16" t="str">
        <f>IFERROR(VLOOKUP(A13,DETAIL!$A$7:$P$1101,16,0),"")</f>
        <v>Compulsory Hindi</v>
      </c>
      <c r="J13" s="16" t="str">
        <f>IFERROR(VLOOKUP(A13,DETAIL!$A$7:$O$1101,13,0),"")</f>
        <v xml:space="preserve">GUPS NO. 01 </v>
      </c>
      <c r="K13" s="132" t="str">
        <f>IFERROR(CONCATENATE("वर्ष ",VLOOKUP(A13,DETAIL!$A$7:$O$1101,11,0)," / ","प्रतिशत ",VLOOKUP(A13,DETAIL!$A$7:$O$1101,12,0)*100),"")</f>
        <v/>
      </c>
      <c r="L13" s="16" t="str">
        <f>IFERROR(VLOOKUP(A13,DETAIL!$A$7:$L$1101,7,0),"")</f>
        <v xml:space="preserve">PG </v>
      </c>
      <c r="M13" s="133">
        <f>IFERROR(VLOOKUP(A13,DETAIL!$A$7:$L$1101,8,0)*75%,"")</f>
        <v>0.44999999999999996</v>
      </c>
      <c r="N13" s="16" t="str">
        <f>IFERROR(VLOOKUP(A13,DETAIL!$A$7:$L$1101,9,0),"")</f>
        <v xml:space="preserve">B.ed </v>
      </c>
      <c r="O13" s="133">
        <f>IFERROR(VLOOKUP(A13,DETAIL!$A$7:$L$1101,10,0)*25%,"")</f>
        <v>0.1875</v>
      </c>
      <c r="P13" s="133">
        <f t="shared" si="0"/>
        <v>0.63749999999999996</v>
      </c>
      <c r="Q13" s="131"/>
      <c r="Z13" s="21" t="str">
        <f>IFERROR(VLOOKUP(B13,DETAIL!$A$7:$G$201,7,0),"")</f>
        <v xml:space="preserve">PG </v>
      </c>
      <c r="AA13" s="21" t="str">
        <f t="shared" si="1"/>
        <v xml:space="preserve">PG </v>
      </c>
    </row>
    <row r="14" spans="1:27" s="21" customFormat="1" ht="24.95" customHeight="1">
      <c r="A14" s="150">
        <v>7</v>
      </c>
      <c r="B14" s="16">
        <f t="shared" si="2"/>
        <v>7</v>
      </c>
      <c r="C14" s="130" t="str">
        <f>IFERROR(VLOOKUP(A14,DETAIL!$A$7:$F$1101,3,0),"")</f>
        <v>poo-</v>
      </c>
      <c r="D14" s="130" t="str">
        <f>IFERROR(VLOOKUP(A14,DETAIL!$A$7:$F$1101,4,0),"")</f>
        <v>yyui</v>
      </c>
      <c r="E14" s="131">
        <f>IFERROR(VLOOKUP(A14,DETAIL!$A$7:$F$1101,5,0),"")</f>
        <v>33698</v>
      </c>
      <c r="F14" s="131" t="str">
        <f>IFERROR(VLOOKUP(A14,DETAIL!$A$7:$O$1101,15,0),"")</f>
        <v>MALE</v>
      </c>
      <c r="G14" s="131" t="str">
        <f>IFERROR(VLOOKUP(A14,DETAIL!$A$7:$O$1101,14,0),"")</f>
        <v>GEN</v>
      </c>
      <c r="H14" s="16" t="str">
        <f>IFERROR(VLOOKUP(A14,DETAIL!$A$7:$F$1101,6,0),"")</f>
        <v>Lab. Ass.</v>
      </c>
      <c r="I14" s="16" t="str">
        <f>IFERROR(VLOOKUP(A14,DETAIL!$A$7:$P$1101,16,0),"")</f>
        <v>NA</v>
      </c>
      <c r="J14" s="16" t="str">
        <f>IFERROR(VLOOKUP(A14,DETAIL!$A$7:$O$1101,13,0),"")</f>
        <v>GUPS NO. 05</v>
      </c>
      <c r="K14" s="132" t="str">
        <f>IFERROR(CONCATENATE("वर्ष ",VLOOKUP(A14,DETAIL!$A$7:$O$1101,11,0)," / ","प्रतिशत ",VLOOKUP(A14,DETAIL!$A$7:$O$1101,12,0)*100),"")</f>
        <v/>
      </c>
      <c r="L14" s="16" t="str">
        <f>IFERROR(VLOOKUP(A14,DETAIL!$A$7:$L$1101,7,0),"")</f>
        <v/>
      </c>
      <c r="M14" s="133" t="str">
        <f>IFERROR(VLOOKUP(A14,DETAIL!$A$7:$L$1101,8,0)*75%,"")</f>
        <v/>
      </c>
      <c r="N14" s="16" t="str">
        <f>IFERROR(VLOOKUP(A14,DETAIL!$A$7:$L$1101,9,0),"")</f>
        <v/>
      </c>
      <c r="O14" s="133" t="str">
        <f>IFERROR(VLOOKUP(A14,DETAIL!$A$7:$L$1101,10,0)*25%,"")</f>
        <v/>
      </c>
      <c r="P14" s="133" t="str">
        <f t="shared" si="0"/>
        <v/>
      </c>
      <c r="Q14" s="131"/>
      <c r="Z14" s="21" t="str">
        <f>IFERROR(VLOOKUP(B14,DETAIL!$A$7:$G$201,7,0),"")</f>
        <v/>
      </c>
      <c r="AA14" s="21" t="str">
        <f t="shared" si="1"/>
        <v/>
      </c>
    </row>
    <row r="15" spans="1:27" s="21" customFormat="1" ht="24.95" customHeight="1">
      <c r="A15" s="150">
        <v>8</v>
      </c>
      <c r="B15" s="16">
        <f t="shared" si="2"/>
        <v>8</v>
      </c>
      <c r="C15" s="130" t="str">
        <f>IFERROR(VLOOKUP(A15,DETAIL!$A$7:$F$1101,3,0),"")</f>
        <v>p=</v>
      </c>
      <c r="D15" s="130" t="str">
        <f>IFERROR(VLOOKUP(A15,DETAIL!$A$7:$F$1101,4,0),"")</f>
        <v>uio</v>
      </c>
      <c r="E15" s="131">
        <f>IFERROR(VLOOKUP(A15,DETAIL!$A$7:$F$1101,5,0),"")</f>
        <v>35292</v>
      </c>
      <c r="F15" s="131" t="str">
        <f>IFERROR(VLOOKUP(A15,DETAIL!$A$7:$O$1101,15,0),"")</f>
        <v>FEMALE</v>
      </c>
      <c r="G15" s="131" t="str">
        <f>IFERROR(VLOOKUP(A15,DETAIL!$A$7:$O$1101,14,0),"")</f>
        <v>OBC</v>
      </c>
      <c r="H15" s="16" t="str">
        <f>IFERROR(VLOOKUP(A15,DETAIL!$A$7:$F$1101,6,0),"")</f>
        <v>3rd Grade L-2</v>
      </c>
      <c r="I15" s="16" t="str">
        <f>IFERROR(VLOOKUP(A15,DETAIL!$A$7:$P$1101,16,0),"")</f>
        <v>Maths</v>
      </c>
      <c r="J15" s="16" t="str">
        <f>IFERROR(VLOOKUP(A15,DETAIL!$A$7:$O$1101,13,0),"")</f>
        <v>GUPS NO. 06</v>
      </c>
      <c r="K15" s="132" t="str">
        <f>IFERROR(CONCATENATE("वर्ष ",VLOOKUP(A15,DETAIL!$A$7:$O$1101,11,0)," / ","प्रतिशत ",VLOOKUP(A15,DETAIL!$A$7:$O$1101,12,0)*100),"")</f>
        <v/>
      </c>
      <c r="L15" s="16" t="str">
        <f>IFERROR(VLOOKUP(A15,DETAIL!$A$7:$L$1101,7,0),"")</f>
        <v xml:space="preserve">UG </v>
      </c>
      <c r="M15" s="133">
        <f>IFERROR(VLOOKUP(A15,DETAIL!$A$7:$L$1101,8,0)*75%,"")</f>
        <v>0.51</v>
      </c>
      <c r="N15" s="16" t="str">
        <f>IFERROR(VLOOKUP(A15,DETAIL!$A$7:$L$1101,9,0),"")</f>
        <v xml:space="preserve">B.ed </v>
      </c>
      <c r="O15" s="133">
        <f>IFERROR(VLOOKUP(A15,DETAIL!$A$7:$L$1101,10,0)*25%,"")</f>
        <v>0.18</v>
      </c>
      <c r="P15" s="133">
        <f t="shared" si="0"/>
        <v>0.69</v>
      </c>
      <c r="Q15" s="131"/>
      <c r="Z15" s="21" t="str">
        <f>IFERROR(VLOOKUP(B15,DETAIL!$A$7:$G$201,7,0),"")</f>
        <v xml:space="preserve">UG </v>
      </c>
      <c r="AA15" s="21" t="str">
        <f t="shared" si="1"/>
        <v xml:space="preserve">UG </v>
      </c>
    </row>
    <row r="16" spans="1:27" s="21" customFormat="1" ht="24.95" customHeight="1">
      <c r="A16" s="150">
        <v>9</v>
      </c>
      <c r="B16" s="16">
        <f t="shared" si="2"/>
        <v>9</v>
      </c>
      <c r="C16" s="130" t="str">
        <f>IFERROR(VLOOKUP(A16,DETAIL!$A$7:$F$1101,3,0),"")</f>
        <v>jggh</v>
      </c>
      <c r="D16" s="130" t="str">
        <f>IFERROR(VLOOKUP(A16,DETAIL!$A$7:$F$1101,4,0),"")</f>
        <v>dfzd</v>
      </c>
      <c r="E16" s="131">
        <f>IFERROR(VLOOKUP(A16,DETAIL!$A$7:$F$1101,5,0),"")</f>
        <v>36542</v>
      </c>
      <c r="F16" s="131" t="str">
        <f>IFERROR(VLOOKUP(A16,DETAIL!$A$7:$O$1101,15,0),"")</f>
        <v>MALE</v>
      </c>
      <c r="G16" s="131" t="str">
        <f>IFERROR(VLOOKUP(A16,DETAIL!$A$7:$O$1101,14,0),"")</f>
        <v>OBC</v>
      </c>
      <c r="H16" s="16" t="str">
        <f>IFERROR(VLOOKUP(A16,DETAIL!$A$7:$F$1101,6,0),"")</f>
        <v>3rd Grade P.E.T.</v>
      </c>
      <c r="I16" s="16" t="str">
        <f>IFERROR(VLOOKUP(A16,DETAIL!$A$7:$P$1101,16,0),"")</f>
        <v>NA</v>
      </c>
      <c r="J16" s="16" t="str">
        <f>IFERROR(VLOOKUP(A16,DETAIL!$A$7:$O$1101,13,0),"")</f>
        <v>GUPS NO. 06</v>
      </c>
      <c r="K16" s="132" t="str">
        <f>IFERROR(CONCATENATE("वर्ष ",VLOOKUP(A16,DETAIL!$A$7:$O$1101,11,0)," / ","प्रतिशत ",VLOOKUP(A16,DETAIL!$A$7:$O$1101,12,0)*100),"")</f>
        <v/>
      </c>
      <c r="L16" s="16" t="str">
        <f>IFERROR(VLOOKUP(A16,DETAIL!$A$7:$L$1101,7,0),"")</f>
        <v xml:space="preserve">UG </v>
      </c>
      <c r="M16" s="133">
        <f>IFERROR(VLOOKUP(A16,DETAIL!$A$7:$L$1101,8,0)*75%,"")</f>
        <v>0.41250000000000003</v>
      </c>
      <c r="N16" s="16" t="str">
        <f>IFERROR(VLOOKUP(A16,DETAIL!$A$7:$L$1101,9,0),"")</f>
        <v>B.P.Ed.</v>
      </c>
      <c r="O16" s="133">
        <f>IFERROR(VLOOKUP(A16,DETAIL!$A$7:$L$1101,10,0)*25%,"")</f>
        <v>0.1875</v>
      </c>
      <c r="P16" s="133">
        <f t="shared" si="0"/>
        <v>0.60000000000000009</v>
      </c>
      <c r="Q16" s="131"/>
      <c r="Z16" s="21" t="str">
        <f>IFERROR(VLOOKUP(B16,DETAIL!$A$7:$G$201,7,0),"")</f>
        <v xml:space="preserve">UG </v>
      </c>
      <c r="AA16" s="21" t="str">
        <f t="shared" si="1"/>
        <v xml:space="preserve">UG </v>
      </c>
    </row>
    <row r="17" spans="1:27" s="21" customFormat="1" ht="24.95" customHeight="1">
      <c r="A17" s="150">
        <v>10</v>
      </c>
      <c r="B17" s="16">
        <f t="shared" si="2"/>
        <v>10</v>
      </c>
      <c r="C17" s="130" t="str">
        <f>IFERROR(VLOOKUP(A17,DETAIL!$A$7:$F$1101,3,0),"")</f>
        <v>fgkl</v>
      </c>
      <c r="D17" s="130" t="str">
        <f>IFERROR(VLOOKUP(A17,DETAIL!$A$7:$F$1101,4,0),"")</f>
        <v>po]p\</v>
      </c>
      <c r="E17" s="131">
        <f>IFERROR(VLOOKUP(A17,DETAIL!$A$7:$F$1101,5,0),"")</f>
        <v>31332</v>
      </c>
      <c r="F17" s="131" t="str">
        <f>IFERROR(VLOOKUP(A17,DETAIL!$A$7:$O$1101,15,0),"")</f>
        <v>MALE</v>
      </c>
      <c r="G17" s="131" t="str">
        <f>IFERROR(VLOOKUP(A17,DETAIL!$A$7:$O$1101,14,0),"")</f>
        <v>GEN</v>
      </c>
      <c r="H17" s="16" t="str">
        <f>IFERROR(VLOOKUP(A17,DETAIL!$A$7:$F$1101,6,0),"")</f>
        <v>1st Grade (Lecturer)</v>
      </c>
      <c r="I17" s="16" t="str">
        <f>IFERROR(VLOOKUP(A17,DETAIL!$A$7:$P$1101,16,0),"")</f>
        <v>HISTORY</v>
      </c>
      <c r="J17" s="16" t="str">
        <f>IFERROR(VLOOKUP(A17,DETAIL!$A$7:$O$1101,13,0),"")</f>
        <v>GUPS NO. 06</v>
      </c>
      <c r="K17" s="132" t="str">
        <f>IFERROR(CONCATENATE("वर्ष ",VLOOKUP(A17,DETAIL!$A$7:$O$1101,11,0)," / ","प्रतिशत ",VLOOKUP(A17,DETAIL!$A$7:$O$1101,12,0)*100),"")</f>
        <v/>
      </c>
      <c r="L17" s="16" t="str">
        <f>IFERROR(VLOOKUP(A17,DETAIL!$A$7:$L$1101,7,0),"")</f>
        <v xml:space="preserve">PG </v>
      </c>
      <c r="M17" s="133">
        <f>IFERROR(VLOOKUP(A17,DETAIL!$A$7:$L$1101,8,0)*75%,"")</f>
        <v>0.44999999999999996</v>
      </c>
      <c r="N17" s="16" t="str">
        <f>IFERROR(VLOOKUP(A17,DETAIL!$A$7:$L$1101,9,0),"")</f>
        <v xml:space="preserve">B.ed </v>
      </c>
      <c r="O17" s="133">
        <f>IFERROR(VLOOKUP(A17,DETAIL!$A$7:$L$1101,10,0)*25%,"")</f>
        <v>0.17499999999999999</v>
      </c>
      <c r="P17" s="133">
        <f t="shared" si="0"/>
        <v>0.625</v>
      </c>
      <c r="Q17" s="131"/>
      <c r="Z17" s="21" t="str">
        <f>IFERROR(VLOOKUP(B17,DETAIL!$A$7:$G$201,7,0),"")</f>
        <v xml:space="preserve">PG </v>
      </c>
      <c r="AA17" s="21" t="str">
        <f t="shared" si="1"/>
        <v xml:space="preserve">PG </v>
      </c>
    </row>
    <row r="18" spans="1:27" s="21" customFormat="1" ht="24.95" customHeight="1">
      <c r="A18" s="150">
        <v>11</v>
      </c>
      <c r="B18" s="16">
        <f t="shared" si="2"/>
        <v>11</v>
      </c>
      <c r="C18" s="130" t="str">
        <f>IFERROR(VLOOKUP(A18,DETAIL!$A$7:$F$1101,3,0),"")</f>
        <v>ram</v>
      </c>
      <c r="D18" s="130" t="str">
        <f>IFERROR(VLOOKUP(A18,DETAIL!$A$7:$F$1101,4,0),"")</f>
        <v>shyam</v>
      </c>
      <c r="E18" s="131">
        <f>IFERROR(VLOOKUP(A18,DETAIL!$A$7:$F$1101,5,0),"")</f>
        <v>29950</v>
      </c>
      <c r="F18" s="131" t="str">
        <f>IFERROR(VLOOKUP(A18,DETAIL!$A$7:$O$1101,15,0),"")</f>
        <v>FEMALE</v>
      </c>
      <c r="G18" s="131" t="str">
        <f>IFERROR(VLOOKUP(A18,DETAIL!$A$7:$O$1101,14,0),"")</f>
        <v>ST</v>
      </c>
      <c r="H18" s="16" t="str">
        <f>IFERROR(VLOOKUP(A18,DETAIL!$A$7:$F$1101,6,0),"")</f>
        <v>1st Grade (Lecturer)</v>
      </c>
      <c r="I18" s="16" t="str">
        <f>IFERROR(VLOOKUP(A18,DETAIL!$A$7:$P$1101,16,0),"")</f>
        <v>Compulsory Hindi</v>
      </c>
      <c r="J18" s="16" t="str">
        <f>IFERROR(VLOOKUP(A18,DETAIL!$A$7:$O$1101,13,0),"")</f>
        <v xml:space="preserve">GUPS NO. 01 </v>
      </c>
      <c r="K18" s="132" t="str">
        <f>IFERROR(CONCATENATE("वर्ष ",VLOOKUP(A18,DETAIL!$A$7:$O$1101,11,0)," / ","प्रतिशत ",VLOOKUP(A18,DETAIL!$A$7:$O$1101,12,0)*100),"")</f>
        <v/>
      </c>
      <c r="L18" s="16" t="str">
        <f>IFERROR(VLOOKUP(A18,DETAIL!$A$7:$L$1101,7,0),"")</f>
        <v xml:space="preserve">PG </v>
      </c>
      <c r="M18" s="133">
        <f>IFERROR(VLOOKUP(A18,DETAIL!$A$7:$L$1101,8,0)*75%,"")</f>
        <v>0.63</v>
      </c>
      <c r="N18" s="16" t="str">
        <f>IFERROR(VLOOKUP(A18,DETAIL!$A$7:$L$1101,9,0),"")</f>
        <v xml:space="preserve">B.ed </v>
      </c>
      <c r="O18" s="133">
        <f>IFERROR(VLOOKUP(A18,DETAIL!$A$7:$L$1101,10,0)*25%,"")</f>
        <v>0.17499999999999999</v>
      </c>
      <c r="P18" s="133">
        <f t="shared" si="0"/>
        <v>0.80499999999999994</v>
      </c>
      <c r="Q18" s="131"/>
      <c r="Z18" s="21" t="str">
        <f>IFERROR(VLOOKUP(B18,DETAIL!$A$7:$G$201,7,0),"")</f>
        <v xml:space="preserve">PG </v>
      </c>
      <c r="AA18" s="21" t="str">
        <f t="shared" si="1"/>
        <v xml:space="preserve">PG </v>
      </c>
    </row>
    <row r="19" spans="1:27" s="21" customFormat="1" ht="24.95" customHeight="1">
      <c r="A19" s="150">
        <v>12</v>
      </c>
      <c r="B19" s="16">
        <f t="shared" ref="B19:B82" si="3">IFERROR(IF(LEN(C19)&gt;=2,B18+1,""),"")</f>
        <v>12</v>
      </c>
      <c r="C19" s="130" t="str">
        <f>IFERROR(VLOOKUP(A19,DETAIL!$A$7:$F$1101,3,0),"")</f>
        <v>ert</v>
      </c>
      <c r="D19" s="130" t="str">
        <f>IFERROR(VLOOKUP(A19,DETAIL!$A$7:$F$1101,4,0),"")</f>
        <v>lh</v>
      </c>
      <c r="E19" s="131">
        <f>IFERROR(VLOOKUP(A19,DETAIL!$A$7:$F$1101,5,0),"")</f>
        <v>28887</v>
      </c>
      <c r="F19" s="131" t="str">
        <f>IFERROR(VLOOKUP(A19,DETAIL!$A$7:$O$1101,15,0),"")</f>
        <v>MALE</v>
      </c>
      <c r="G19" s="131" t="str">
        <f>IFERROR(VLOOKUP(A19,DETAIL!$A$7:$O$1101,14,0),"")</f>
        <v>GEN</v>
      </c>
      <c r="H19" s="16" t="str">
        <f>IFERROR(VLOOKUP(A19,DETAIL!$A$7:$F$1101,6,0),"")</f>
        <v>3rd Grade L-1</v>
      </c>
      <c r="I19" s="16" t="str">
        <f>IFERROR(VLOOKUP(A19,DETAIL!$A$7:$P$1101,16,0),"")</f>
        <v>NA</v>
      </c>
      <c r="J19" s="16" t="str">
        <f>IFERROR(VLOOKUP(A19,DETAIL!$A$7:$O$1101,13,0),"")</f>
        <v xml:space="preserve">GUPS NO. 01 </v>
      </c>
      <c r="K19" s="132" t="str">
        <f>IFERROR(CONCATENATE("वर्ष ",VLOOKUP(A19,DETAIL!$A$7:$O$1101,11,0)," / ","प्रतिशत ",VLOOKUP(A19,DETAIL!$A$7:$O$1101,12,0)*100),"")</f>
        <v/>
      </c>
      <c r="L19" s="16" t="str">
        <f>IFERROR(VLOOKUP(A19,DETAIL!$A$7:$L$1101,7,0),"")</f>
        <v xml:space="preserve">12th </v>
      </c>
      <c r="M19" s="133">
        <f>IFERROR(VLOOKUP(A19,DETAIL!$A$7:$L$1101,8,0)*75%,"")</f>
        <v>0.53249999999999997</v>
      </c>
      <c r="N19" s="16" t="str">
        <f>IFERROR(VLOOKUP(A19,DETAIL!$A$7:$L$1101,9,0),"")</f>
        <v>B.S.T.C. (D.EI.Ed.)</v>
      </c>
      <c r="O19" s="133">
        <f>IFERROR(VLOOKUP(A19,DETAIL!$A$7:$L$1101,10,0)*25%,"")</f>
        <v>0.17499999999999999</v>
      </c>
      <c r="P19" s="133">
        <f t="shared" si="0"/>
        <v>0.70750000000000002</v>
      </c>
      <c r="Q19" s="131"/>
      <c r="Z19" s="21" t="str">
        <f>IFERROR(VLOOKUP(B19,DETAIL!$A$7:$G$201,7,0),"")</f>
        <v xml:space="preserve">12th </v>
      </c>
      <c r="AA19" s="21" t="str">
        <f t="shared" si="1"/>
        <v xml:space="preserve">12th </v>
      </c>
    </row>
    <row r="20" spans="1:27" s="21" customFormat="1" ht="24.95" customHeight="1">
      <c r="A20" s="150">
        <v>13</v>
      </c>
      <c r="B20" s="16">
        <f t="shared" si="3"/>
        <v>13</v>
      </c>
      <c r="C20" s="130" t="str">
        <f>IFERROR(VLOOKUP(A20,DETAIL!$A$7:$F$1101,3,0),"")</f>
        <v>ghg</v>
      </c>
      <c r="D20" s="130" t="str">
        <f>IFERROR(VLOOKUP(A20,DETAIL!$A$7:$F$1101,4,0),"")</f>
        <v>hfh</v>
      </c>
      <c r="E20" s="131">
        <f>IFERROR(VLOOKUP(A20,DETAIL!$A$7:$F$1101,5,0),"")</f>
        <v>31172</v>
      </c>
      <c r="F20" s="131" t="str">
        <f>IFERROR(VLOOKUP(A20,DETAIL!$A$7:$O$1101,15,0),"")</f>
        <v>MALE</v>
      </c>
      <c r="G20" s="131" t="str">
        <f>IFERROR(VLOOKUP(A20,DETAIL!$A$7:$O$1101,14,0),"")</f>
        <v>OBC</v>
      </c>
      <c r="H20" s="16" t="str">
        <f>IFERROR(VLOOKUP(A20,DETAIL!$A$7:$F$1101,6,0),"")</f>
        <v>3rd Grade L-1</v>
      </c>
      <c r="I20" s="16" t="str">
        <f>IFERROR(VLOOKUP(A20,DETAIL!$A$7:$P$1101,16,0),"")</f>
        <v>NA</v>
      </c>
      <c r="J20" s="16" t="str">
        <f>IFERROR(VLOOKUP(A20,DETAIL!$A$7:$O$1101,13,0),"")</f>
        <v>GUPS NO. 03</v>
      </c>
      <c r="K20" s="132" t="str">
        <f>IFERROR(CONCATENATE("वर्ष ",VLOOKUP(A20,DETAIL!$A$7:$O$1101,11,0)," / ","प्रतिशत ",VLOOKUP(A20,DETAIL!$A$7:$O$1101,12,0)*100),"")</f>
        <v/>
      </c>
      <c r="L20" s="16" t="str">
        <f>IFERROR(VLOOKUP(A20,DETAIL!$A$7:$L$1101,7,0),"")</f>
        <v xml:space="preserve">12th </v>
      </c>
      <c r="M20" s="133">
        <f>IFERROR(VLOOKUP(A20,DETAIL!$A$7:$L$1101,8,0)*75%,"")</f>
        <v>0.5625</v>
      </c>
      <c r="N20" s="16" t="str">
        <f>IFERROR(VLOOKUP(A20,DETAIL!$A$7:$L$1101,9,0),"")</f>
        <v>B.S.T.C. (D.EI.Ed.)</v>
      </c>
      <c r="O20" s="133">
        <f>IFERROR(VLOOKUP(A20,DETAIL!$A$7:$L$1101,10,0)*25%,"")</f>
        <v>0.185</v>
      </c>
      <c r="P20" s="133">
        <f t="shared" si="0"/>
        <v>0.74750000000000005</v>
      </c>
      <c r="Q20" s="131"/>
      <c r="Z20" s="21" t="str">
        <f>IFERROR(VLOOKUP(B20,DETAIL!$A$7:$G$201,7,0),"")</f>
        <v xml:space="preserve">12th </v>
      </c>
      <c r="AA20" s="21" t="str">
        <f t="shared" si="1"/>
        <v xml:space="preserve">12th </v>
      </c>
    </row>
    <row r="21" spans="1:27" s="21" customFormat="1" ht="24.95" customHeight="1">
      <c r="A21" s="150">
        <v>14</v>
      </c>
      <c r="B21" s="16">
        <f t="shared" si="3"/>
        <v>14</v>
      </c>
      <c r="C21" s="130" t="str">
        <f>IFERROR(VLOOKUP(A21,DETAIL!$A$7:$F$1101,3,0),"")</f>
        <v>ghfghf</v>
      </c>
      <c r="D21" s="130" t="str">
        <f>IFERROR(VLOOKUP(A21,DETAIL!$A$7:$F$1101,4,0),"")</f>
        <v>urfu</v>
      </c>
      <c r="E21" s="131">
        <f>IFERROR(VLOOKUP(A21,DETAIL!$A$7:$F$1101,5,0),"")</f>
        <v>30055</v>
      </c>
      <c r="F21" s="131" t="str">
        <f>IFERROR(VLOOKUP(A21,DETAIL!$A$7:$O$1101,15,0),"")</f>
        <v>FEMALE</v>
      </c>
      <c r="G21" s="131" t="str">
        <f>IFERROR(VLOOKUP(A21,DETAIL!$A$7:$O$1101,14,0),"")</f>
        <v>SC</v>
      </c>
      <c r="H21" s="16" t="str">
        <f>IFERROR(VLOOKUP(A21,DETAIL!$A$7:$F$1101,6,0),"")</f>
        <v>3rd Grade L-1</v>
      </c>
      <c r="I21" s="16" t="str">
        <f>IFERROR(VLOOKUP(A21,DETAIL!$A$7:$P$1101,16,0),"")</f>
        <v>NA</v>
      </c>
      <c r="J21" s="16" t="str">
        <f>IFERROR(VLOOKUP(A21,DETAIL!$A$7:$O$1101,13,0),"")</f>
        <v>GUPS NO. 03</v>
      </c>
      <c r="K21" s="132" t="str">
        <f>IFERROR(CONCATENATE("वर्ष ",VLOOKUP(A21,DETAIL!$A$7:$O$1101,11,0)," / ","प्रतिशत ",VLOOKUP(A21,DETAIL!$A$7:$O$1101,12,0)*100),"")</f>
        <v/>
      </c>
      <c r="L21" s="16" t="str">
        <f>IFERROR(VLOOKUP(A21,DETAIL!$A$7:$L$1101,7,0),"")</f>
        <v xml:space="preserve">12th </v>
      </c>
      <c r="M21" s="133">
        <f>IFERROR(VLOOKUP(A21,DETAIL!$A$7:$L$1101,8,0)*75%,"")</f>
        <v>0.52499999999999991</v>
      </c>
      <c r="N21" s="16" t="str">
        <f>IFERROR(VLOOKUP(A21,DETAIL!$A$7:$L$1101,9,0),"")</f>
        <v>B.S.T.C. (D.EI.Ed.)</v>
      </c>
      <c r="O21" s="133">
        <f>IFERROR(VLOOKUP(A21,DETAIL!$A$7:$L$1101,10,0)*25%,"")</f>
        <v>0.21249999999999999</v>
      </c>
      <c r="P21" s="133">
        <f t="shared" si="0"/>
        <v>0.73749999999999993</v>
      </c>
      <c r="Q21" s="131"/>
      <c r="Z21" s="21" t="str">
        <f>IFERROR(VLOOKUP(B21,DETAIL!$A$7:$G$201,7,0),"")</f>
        <v xml:space="preserve">12th </v>
      </c>
      <c r="AA21" s="21" t="str">
        <f t="shared" si="1"/>
        <v xml:space="preserve">12th </v>
      </c>
    </row>
    <row r="22" spans="1:27" s="21" customFormat="1" ht="24.95" customHeight="1">
      <c r="A22" s="150">
        <v>15</v>
      </c>
      <c r="B22" s="16" t="str">
        <f t="shared" si="3"/>
        <v/>
      </c>
      <c r="C22" s="130" t="str">
        <f>IFERROR(VLOOKUP(A22,DETAIL!$A$7:$F$1101,3,0),"")</f>
        <v/>
      </c>
      <c r="D22" s="130" t="str">
        <f>IFERROR(VLOOKUP(A22,DETAIL!$A$7:$F$1101,4,0),"")</f>
        <v/>
      </c>
      <c r="E22" s="131" t="str">
        <f>IFERROR(VLOOKUP(A22,DETAIL!$A$7:$F$1101,5,0),"")</f>
        <v/>
      </c>
      <c r="F22" s="131" t="str">
        <f>IFERROR(VLOOKUP(A22,DETAIL!$A$7:$O$1101,15,0),"")</f>
        <v/>
      </c>
      <c r="G22" s="131" t="str">
        <f>IFERROR(VLOOKUP(A22,DETAIL!$A$7:$O$1101,14,0),"")</f>
        <v/>
      </c>
      <c r="H22" s="16" t="str">
        <f>IFERROR(VLOOKUP(A22,DETAIL!$A$7:$F$1101,6,0),"")</f>
        <v/>
      </c>
      <c r="I22" s="16" t="str">
        <f>IFERROR(VLOOKUP(A22,DETAIL!$A$7:$P$1101,16,0),"")</f>
        <v/>
      </c>
      <c r="J22" s="16" t="str">
        <f>IFERROR(VLOOKUP(A22,DETAIL!$A$7:$O$1101,13,0),"")</f>
        <v/>
      </c>
      <c r="K22" s="132" t="str">
        <f>IFERROR(CONCATENATE("वर्ष ",VLOOKUP(A22,DETAIL!$A$7:$O$1101,11,0)," / ","प्रतिशत ",VLOOKUP(A22,DETAIL!$A$7:$O$1101,12,0)*100),"")</f>
        <v/>
      </c>
      <c r="L22" s="16" t="str">
        <f>IFERROR(VLOOKUP(A22,DETAIL!$A$7:$L$1101,7,0),"")</f>
        <v/>
      </c>
      <c r="M22" s="133" t="str">
        <f>IFERROR(VLOOKUP(A22,DETAIL!$A$7:$L$1101,8,0)*75%,"")</f>
        <v/>
      </c>
      <c r="N22" s="16" t="str">
        <f>IFERROR(VLOOKUP(A22,DETAIL!$A$7:$L$1101,9,0),"")</f>
        <v/>
      </c>
      <c r="O22" s="133" t="str">
        <f>IFERROR(VLOOKUP(A22,DETAIL!$A$7:$L$1101,10,0)*25%,"")</f>
        <v/>
      </c>
      <c r="P22" s="133" t="str">
        <f t="shared" si="0"/>
        <v/>
      </c>
      <c r="Q22" s="131"/>
      <c r="Z22" s="21" t="str">
        <f>IFERROR(VLOOKUP(B22,DETAIL!$A$7:$G$201,7,0),"")</f>
        <v/>
      </c>
      <c r="AA22" s="21" t="str">
        <f t="shared" si="1"/>
        <v/>
      </c>
    </row>
    <row r="23" spans="1:27" s="21" customFormat="1" ht="24.95" customHeight="1">
      <c r="A23" s="150">
        <v>16</v>
      </c>
      <c r="B23" s="16" t="str">
        <f t="shared" si="3"/>
        <v/>
      </c>
      <c r="C23" s="130" t="str">
        <f>IFERROR(VLOOKUP(A23,DETAIL!$A$7:$F$1101,3,0),"")</f>
        <v/>
      </c>
      <c r="D23" s="130" t="str">
        <f>IFERROR(VLOOKUP(A23,DETAIL!$A$7:$F$1101,4,0),"")</f>
        <v/>
      </c>
      <c r="E23" s="131" t="str">
        <f>IFERROR(VLOOKUP(A23,DETAIL!$A$7:$F$1101,5,0),"")</f>
        <v/>
      </c>
      <c r="F23" s="131" t="str">
        <f>IFERROR(VLOOKUP(A23,DETAIL!$A$7:$O$1101,15,0),"")</f>
        <v/>
      </c>
      <c r="G23" s="131" t="str">
        <f>IFERROR(VLOOKUP(A23,DETAIL!$A$7:$O$1101,14,0),"")</f>
        <v/>
      </c>
      <c r="H23" s="16" t="str">
        <f>IFERROR(VLOOKUP(A23,DETAIL!$A$7:$F$1101,6,0),"")</f>
        <v/>
      </c>
      <c r="I23" s="16" t="str">
        <f>IFERROR(VLOOKUP(A23,DETAIL!$A$7:$P$1101,16,0),"")</f>
        <v/>
      </c>
      <c r="J23" s="16" t="str">
        <f>IFERROR(VLOOKUP(A23,DETAIL!$A$7:$O$1101,13,0),"")</f>
        <v/>
      </c>
      <c r="K23" s="132" t="str">
        <f>IFERROR(CONCATENATE("वर्ष ",VLOOKUP(A23,DETAIL!$A$7:$O$1101,11,0)," / ","प्रतिशत ",VLOOKUP(A23,DETAIL!$A$7:$O$1101,12,0)*100),"")</f>
        <v/>
      </c>
      <c r="L23" s="16" t="str">
        <f>IFERROR(VLOOKUP(A23,DETAIL!$A$7:$L$1101,7,0),"")</f>
        <v/>
      </c>
      <c r="M23" s="133" t="str">
        <f>IFERROR(VLOOKUP(A23,DETAIL!$A$7:$L$1101,8,0)*75%,"")</f>
        <v/>
      </c>
      <c r="N23" s="16" t="str">
        <f>IFERROR(VLOOKUP(A23,DETAIL!$A$7:$L$1101,9,0),"")</f>
        <v/>
      </c>
      <c r="O23" s="133" t="str">
        <f>IFERROR(VLOOKUP(A23,DETAIL!$A$7:$L$1101,10,0)*25%,"")</f>
        <v/>
      </c>
      <c r="P23" s="133" t="str">
        <f t="shared" si="0"/>
        <v/>
      </c>
      <c r="Q23" s="131"/>
      <c r="Z23" s="21" t="str">
        <f>IFERROR(VLOOKUP(B23,DETAIL!$A$7:$G$201,7,0),"")</f>
        <v/>
      </c>
      <c r="AA23" s="21" t="str">
        <f t="shared" si="1"/>
        <v/>
      </c>
    </row>
    <row r="24" spans="1:27" s="21" customFormat="1" ht="24.95" customHeight="1">
      <c r="A24" s="150">
        <v>17</v>
      </c>
      <c r="B24" s="16" t="str">
        <f t="shared" si="3"/>
        <v/>
      </c>
      <c r="C24" s="130" t="str">
        <f>IFERROR(VLOOKUP(A24,DETAIL!$A$7:$F$1101,3,0),"")</f>
        <v/>
      </c>
      <c r="D24" s="130" t="str">
        <f>IFERROR(VLOOKUP(A24,DETAIL!$A$7:$F$1101,4,0),"")</f>
        <v/>
      </c>
      <c r="E24" s="131" t="str">
        <f>IFERROR(VLOOKUP(A24,DETAIL!$A$7:$F$1101,5,0),"")</f>
        <v/>
      </c>
      <c r="F24" s="131" t="str">
        <f>IFERROR(VLOOKUP(A24,DETAIL!$A$7:$O$1101,15,0),"")</f>
        <v/>
      </c>
      <c r="G24" s="131" t="str">
        <f>IFERROR(VLOOKUP(A24,DETAIL!$A$7:$O$1101,14,0),"")</f>
        <v/>
      </c>
      <c r="H24" s="16" t="str">
        <f>IFERROR(VLOOKUP(A24,DETAIL!$A$7:$F$1101,6,0),"")</f>
        <v/>
      </c>
      <c r="I24" s="16" t="str">
        <f>IFERROR(VLOOKUP(A24,DETAIL!$A$7:$P$1101,16,0),"")</f>
        <v/>
      </c>
      <c r="J24" s="16" t="str">
        <f>IFERROR(VLOOKUP(A24,DETAIL!$A$7:$O$1101,13,0),"")</f>
        <v/>
      </c>
      <c r="K24" s="132" t="str">
        <f>IFERROR(CONCATENATE("वर्ष ",VLOOKUP(A24,DETAIL!$A$7:$O$1101,11,0)," / ","प्रतिशत ",VLOOKUP(A24,DETAIL!$A$7:$O$1101,12,0)*100),"")</f>
        <v/>
      </c>
      <c r="L24" s="16" t="str">
        <f>IFERROR(VLOOKUP(A24,DETAIL!$A$7:$L$1101,7,0),"")</f>
        <v/>
      </c>
      <c r="M24" s="133" t="str">
        <f>IFERROR(VLOOKUP(A24,DETAIL!$A$7:$L$1101,8,0)*75%,"")</f>
        <v/>
      </c>
      <c r="N24" s="16" t="str">
        <f>IFERROR(VLOOKUP(A24,DETAIL!$A$7:$L$1101,9,0),"")</f>
        <v/>
      </c>
      <c r="O24" s="133" t="str">
        <f>IFERROR(VLOOKUP(A24,DETAIL!$A$7:$L$1101,10,0)*25%,"")</f>
        <v/>
      </c>
      <c r="P24" s="133" t="str">
        <f t="shared" si="0"/>
        <v/>
      </c>
      <c r="Q24" s="131"/>
      <c r="Z24" s="21" t="str">
        <f>IFERROR(VLOOKUP(B24,DETAIL!$A$7:$G$201,7,0),"")</f>
        <v/>
      </c>
      <c r="AA24" s="21" t="str">
        <f t="shared" si="1"/>
        <v/>
      </c>
    </row>
    <row r="25" spans="1:27" s="21" customFormat="1" ht="24.95" customHeight="1">
      <c r="A25" s="150">
        <v>18</v>
      </c>
      <c r="B25" s="16" t="str">
        <f t="shared" si="3"/>
        <v/>
      </c>
      <c r="C25" s="130" t="str">
        <f>IFERROR(VLOOKUP(A25,DETAIL!$A$7:$F$1101,3,0),"")</f>
        <v/>
      </c>
      <c r="D25" s="130" t="str">
        <f>IFERROR(VLOOKUP(A25,DETAIL!$A$7:$F$1101,4,0),"")</f>
        <v/>
      </c>
      <c r="E25" s="131" t="str">
        <f>IFERROR(VLOOKUP(A25,DETAIL!$A$7:$F$1101,5,0),"")</f>
        <v/>
      </c>
      <c r="F25" s="131" t="str">
        <f>IFERROR(VLOOKUP(A25,DETAIL!$A$7:$O$1101,15,0),"")</f>
        <v/>
      </c>
      <c r="G25" s="131" t="str">
        <f>IFERROR(VLOOKUP(A25,DETAIL!$A$7:$O$1101,14,0),"")</f>
        <v/>
      </c>
      <c r="H25" s="16" t="str">
        <f>IFERROR(VLOOKUP(A25,DETAIL!$A$7:$F$1101,6,0),"")</f>
        <v/>
      </c>
      <c r="I25" s="16" t="str">
        <f>IFERROR(VLOOKUP(A25,DETAIL!$A$7:$P$1101,16,0),"")</f>
        <v/>
      </c>
      <c r="J25" s="16" t="str">
        <f>IFERROR(VLOOKUP(A25,DETAIL!$A$7:$O$1101,13,0),"")</f>
        <v/>
      </c>
      <c r="K25" s="132" t="str">
        <f>IFERROR(CONCATENATE("वर्ष ",VLOOKUP(A25,DETAIL!$A$7:$O$1101,11,0)," / ","प्रतिशत ",VLOOKUP(A25,DETAIL!$A$7:$O$1101,12,0)*100),"")</f>
        <v/>
      </c>
      <c r="L25" s="16" t="str">
        <f>IFERROR(VLOOKUP(A25,DETAIL!$A$7:$L$1101,7,0),"")</f>
        <v/>
      </c>
      <c r="M25" s="133" t="str">
        <f>IFERROR(VLOOKUP(A25,DETAIL!$A$7:$L$1101,8,0)*75%,"")</f>
        <v/>
      </c>
      <c r="N25" s="16" t="str">
        <f>IFERROR(VLOOKUP(A25,DETAIL!$A$7:$L$1101,9,0),"")</f>
        <v/>
      </c>
      <c r="O25" s="133" t="str">
        <f>IFERROR(VLOOKUP(A25,DETAIL!$A$7:$L$1101,10,0)*25%,"")</f>
        <v/>
      </c>
      <c r="P25" s="133" t="str">
        <f t="shared" si="0"/>
        <v/>
      </c>
      <c r="Q25" s="131"/>
      <c r="Z25" s="21" t="str">
        <f>IFERROR(VLOOKUP(B25,DETAIL!$A$7:$G$201,7,0),"")</f>
        <v/>
      </c>
      <c r="AA25" s="21" t="str">
        <f t="shared" si="1"/>
        <v/>
      </c>
    </row>
    <row r="26" spans="1:27" s="21" customFormat="1" ht="24.95" customHeight="1">
      <c r="A26" s="150">
        <v>19</v>
      </c>
      <c r="B26" s="16" t="str">
        <f t="shared" si="3"/>
        <v/>
      </c>
      <c r="C26" s="130" t="str">
        <f>IFERROR(VLOOKUP(A26,DETAIL!$A$7:$F$1101,3,0),"")</f>
        <v/>
      </c>
      <c r="D26" s="130" t="str">
        <f>IFERROR(VLOOKUP(A26,DETAIL!$A$7:$F$1101,4,0),"")</f>
        <v/>
      </c>
      <c r="E26" s="131" t="str">
        <f>IFERROR(VLOOKUP(A26,DETAIL!$A$7:$F$1101,5,0),"")</f>
        <v/>
      </c>
      <c r="F26" s="131" t="str">
        <f>IFERROR(VLOOKUP(A26,DETAIL!$A$7:$O$1101,15,0),"")</f>
        <v/>
      </c>
      <c r="G26" s="131" t="str">
        <f>IFERROR(VLOOKUP(A26,DETAIL!$A$7:$O$1101,14,0),"")</f>
        <v/>
      </c>
      <c r="H26" s="16" t="str">
        <f>IFERROR(VLOOKUP(A26,DETAIL!$A$7:$F$1101,6,0),"")</f>
        <v/>
      </c>
      <c r="I26" s="16" t="str">
        <f>IFERROR(VLOOKUP(A26,DETAIL!$A$7:$P$1101,16,0),"")</f>
        <v/>
      </c>
      <c r="J26" s="16" t="str">
        <f>IFERROR(VLOOKUP(A26,DETAIL!$A$7:$O$1101,13,0),"")</f>
        <v/>
      </c>
      <c r="K26" s="132" t="str">
        <f>IFERROR(CONCATENATE("वर्ष ",VLOOKUP(A26,DETAIL!$A$7:$O$1101,11,0)," / ","प्रतिशत ",VLOOKUP(A26,DETAIL!$A$7:$O$1101,12,0)*100),"")</f>
        <v/>
      </c>
      <c r="L26" s="16" t="str">
        <f>IFERROR(VLOOKUP(A26,DETAIL!$A$7:$L$1101,7,0),"")</f>
        <v/>
      </c>
      <c r="M26" s="133" t="str">
        <f>IFERROR(VLOOKUP(A26,DETAIL!$A$7:$L$1101,8,0)*75%,"")</f>
        <v/>
      </c>
      <c r="N26" s="16" t="str">
        <f>IFERROR(VLOOKUP(A26,DETAIL!$A$7:$L$1101,9,0),"")</f>
        <v/>
      </c>
      <c r="O26" s="133" t="str">
        <f>IFERROR(VLOOKUP(A26,DETAIL!$A$7:$L$1101,10,0)*25%,"")</f>
        <v/>
      </c>
      <c r="P26" s="133" t="str">
        <f t="shared" si="0"/>
        <v/>
      </c>
      <c r="Q26" s="131"/>
      <c r="Z26" s="21" t="str">
        <f>IFERROR(VLOOKUP(B26,DETAIL!$A$7:$G$201,7,0),"")</f>
        <v/>
      </c>
      <c r="AA26" s="21" t="str">
        <f t="shared" si="1"/>
        <v/>
      </c>
    </row>
    <row r="27" spans="1:27" s="21" customFormat="1" ht="24.95" customHeight="1">
      <c r="A27" s="150">
        <v>20</v>
      </c>
      <c r="B27" s="16" t="str">
        <f t="shared" si="3"/>
        <v/>
      </c>
      <c r="C27" s="130" t="str">
        <f>IFERROR(VLOOKUP(A27,DETAIL!$A$7:$F$1101,3,0),"")</f>
        <v/>
      </c>
      <c r="D27" s="130" t="str">
        <f>IFERROR(VLOOKUP(A27,DETAIL!$A$7:$F$1101,4,0),"")</f>
        <v/>
      </c>
      <c r="E27" s="131" t="str">
        <f>IFERROR(VLOOKUP(A27,DETAIL!$A$7:$F$1101,5,0),"")</f>
        <v/>
      </c>
      <c r="F27" s="131" t="str">
        <f>IFERROR(VLOOKUP(A27,DETAIL!$A$7:$O$1101,15,0),"")</f>
        <v/>
      </c>
      <c r="G27" s="131" t="str">
        <f>IFERROR(VLOOKUP(A27,DETAIL!$A$7:$O$1101,14,0),"")</f>
        <v/>
      </c>
      <c r="H27" s="16" t="str">
        <f>IFERROR(VLOOKUP(A27,DETAIL!$A$7:$F$1101,6,0),"")</f>
        <v/>
      </c>
      <c r="I27" s="16" t="str">
        <f>IFERROR(VLOOKUP(A27,DETAIL!$A$7:$P$1101,16,0),"")</f>
        <v/>
      </c>
      <c r="J27" s="16" t="str">
        <f>IFERROR(VLOOKUP(A27,DETAIL!$A$7:$O$1101,13,0),"")</f>
        <v/>
      </c>
      <c r="K27" s="132" t="str">
        <f>IFERROR(CONCATENATE("वर्ष ",VLOOKUP(A27,DETAIL!$A$7:$O$1101,11,0)," / ","प्रतिशत ",VLOOKUP(A27,DETAIL!$A$7:$O$1101,12,0)*100),"")</f>
        <v/>
      </c>
      <c r="L27" s="16" t="str">
        <f>IFERROR(VLOOKUP(A27,DETAIL!$A$7:$L$1101,7,0),"")</f>
        <v/>
      </c>
      <c r="M27" s="133" t="str">
        <f>IFERROR(VLOOKUP(A27,DETAIL!$A$7:$L$1101,8,0)*75%,"")</f>
        <v/>
      </c>
      <c r="N27" s="16" t="str">
        <f>IFERROR(VLOOKUP(A27,DETAIL!$A$7:$L$1101,9,0),"")</f>
        <v/>
      </c>
      <c r="O27" s="133" t="str">
        <f>IFERROR(VLOOKUP(A27,DETAIL!$A$7:$L$1101,10,0)*25%,"")</f>
        <v/>
      </c>
      <c r="P27" s="133" t="str">
        <f t="shared" si="0"/>
        <v/>
      </c>
      <c r="Q27" s="131"/>
      <c r="Z27" s="21" t="str">
        <f>IFERROR(VLOOKUP(B27,DETAIL!$A$7:$G$201,7,0),"")</f>
        <v/>
      </c>
      <c r="AA27" s="21" t="str">
        <f t="shared" si="1"/>
        <v/>
      </c>
    </row>
    <row r="28" spans="1:27" s="21" customFormat="1" ht="24.95" customHeight="1">
      <c r="A28" s="150">
        <v>21</v>
      </c>
      <c r="B28" s="16" t="str">
        <f t="shared" si="3"/>
        <v/>
      </c>
      <c r="C28" s="130" t="str">
        <f>IFERROR(VLOOKUP(A28,DETAIL!$A$7:$F$1101,3,0),"")</f>
        <v/>
      </c>
      <c r="D28" s="130" t="str">
        <f>IFERROR(VLOOKUP(A28,DETAIL!$A$7:$F$1101,4,0),"")</f>
        <v/>
      </c>
      <c r="E28" s="131" t="str">
        <f>IFERROR(VLOOKUP(A28,DETAIL!$A$7:$F$1101,5,0),"")</f>
        <v/>
      </c>
      <c r="F28" s="131" t="str">
        <f>IFERROR(VLOOKUP(A28,DETAIL!$A$7:$O$1101,15,0),"")</f>
        <v/>
      </c>
      <c r="G28" s="131" t="str">
        <f>IFERROR(VLOOKUP(A28,DETAIL!$A$7:$O$1101,14,0),"")</f>
        <v/>
      </c>
      <c r="H28" s="16" t="str">
        <f>IFERROR(VLOOKUP(A28,DETAIL!$A$7:$F$1101,6,0),"")</f>
        <v/>
      </c>
      <c r="I28" s="16" t="str">
        <f>IFERROR(VLOOKUP(A28,DETAIL!$A$7:$P$1101,16,0),"")</f>
        <v/>
      </c>
      <c r="J28" s="16" t="str">
        <f>IFERROR(VLOOKUP(A28,DETAIL!$A$7:$O$1101,13,0),"")</f>
        <v/>
      </c>
      <c r="K28" s="132" t="str">
        <f>IFERROR(CONCATENATE("वर्ष ",VLOOKUP(A28,DETAIL!$A$7:$O$1101,11,0)," / ","प्रतिशत ",VLOOKUP(A28,DETAIL!$A$7:$O$1101,12,0)*100),"")</f>
        <v/>
      </c>
      <c r="L28" s="16" t="str">
        <f>IFERROR(VLOOKUP(A28,DETAIL!$A$7:$L$1101,7,0),"")</f>
        <v/>
      </c>
      <c r="M28" s="133" t="str">
        <f>IFERROR(VLOOKUP(A28,DETAIL!$A$7:$L$1101,8,0)*75%,"")</f>
        <v/>
      </c>
      <c r="N28" s="16" t="str">
        <f>IFERROR(VLOOKUP(A28,DETAIL!$A$7:$L$1101,9,0),"")</f>
        <v/>
      </c>
      <c r="O28" s="133" t="str">
        <f>IFERROR(VLOOKUP(A28,DETAIL!$A$7:$L$1101,10,0)*25%,"")</f>
        <v/>
      </c>
      <c r="P28" s="133" t="str">
        <f t="shared" si="0"/>
        <v/>
      </c>
      <c r="Q28" s="131"/>
      <c r="Z28" s="21" t="str">
        <f>IFERROR(VLOOKUP(B28,DETAIL!$A$7:$G$201,7,0),"")</f>
        <v/>
      </c>
      <c r="AA28" s="21" t="str">
        <f t="shared" si="1"/>
        <v/>
      </c>
    </row>
    <row r="29" spans="1:27" s="21" customFormat="1" ht="24.95" customHeight="1">
      <c r="A29" s="150">
        <v>22</v>
      </c>
      <c r="B29" s="16" t="str">
        <f t="shared" si="3"/>
        <v/>
      </c>
      <c r="C29" s="130" t="str">
        <f>IFERROR(VLOOKUP(A29,DETAIL!$A$7:$F$1101,3,0),"")</f>
        <v/>
      </c>
      <c r="D29" s="130" t="str">
        <f>IFERROR(VLOOKUP(A29,DETAIL!$A$7:$F$1101,4,0),"")</f>
        <v/>
      </c>
      <c r="E29" s="131" t="str">
        <f>IFERROR(VLOOKUP(A29,DETAIL!$A$7:$F$1101,5,0),"")</f>
        <v/>
      </c>
      <c r="F29" s="131" t="str">
        <f>IFERROR(VLOOKUP(A29,DETAIL!$A$7:$O$1101,15,0),"")</f>
        <v/>
      </c>
      <c r="G29" s="131" t="str">
        <f>IFERROR(VLOOKUP(A29,DETAIL!$A$7:$O$1101,14,0),"")</f>
        <v/>
      </c>
      <c r="H29" s="16" t="str">
        <f>IFERROR(VLOOKUP(A29,DETAIL!$A$7:$F$1101,6,0),"")</f>
        <v/>
      </c>
      <c r="I29" s="16" t="str">
        <f>IFERROR(VLOOKUP(A29,DETAIL!$A$7:$P$1101,16,0),"")</f>
        <v/>
      </c>
      <c r="J29" s="16" t="str">
        <f>IFERROR(VLOOKUP(A29,DETAIL!$A$7:$O$1101,13,0),"")</f>
        <v/>
      </c>
      <c r="K29" s="132" t="str">
        <f>IFERROR(CONCATENATE("वर्ष ",VLOOKUP(A29,DETAIL!$A$7:$O$1101,11,0)," / ","प्रतिशत ",VLOOKUP(A29,DETAIL!$A$7:$O$1101,12,0)*100),"")</f>
        <v/>
      </c>
      <c r="L29" s="16" t="str">
        <f>IFERROR(VLOOKUP(A29,DETAIL!$A$7:$L$1101,7,0),"")</f>
        <v/>
      </c>
      <c r="M29" s="133" t="str">
        <f>IFERROR(VLOOKUP(A29,DETAIL!$A$7:$L$1101,8,0)*75%,"")</f>
        <v/>
      </c>
      <c r="N29" s="16" t="str">
        <f>IFERROR(VLOOKUP(A29,DETAIL!$A$7:$L$1101,9,0),"")</f>
        <v/>
      </c>
      <c r="O29" s="133" t="str">
        <f>IFERROR(VLOOKUP(A29,DETAIL!$A$7:$L$1101,10,0)*25%,"")</f>
        <v/>
      </c>
      <c r="P29" s="133" t="str">
        <f t="shared" si="0"/>
        <v/>
      </c>
      <c r="Q29" s="131"/>
      <c r="Z29" s="21" t="str">
        <f>IFERROR(VLOOKUP(B29,DETAIL!$A$7:$G$201,7,0),"")</f>
        <v/>
      </c>
      <c r="AA29" s="21" t="str">
        <f t="shared" si="1"/>
        <v/>
      </c>
    </row>
    <row r="30" spans="1:27" s="21" customFormat="1" ht="24.95" customHeight="1">
      <c r="A30" s="150">
        <v>23</v>
      </c>
      <c r="B30" s="16" t="str">
        <f t="shared" si="3"/>
        <v/>
      </c>
      <c r="C30" s="130" t="str">
        <f>IFERROR(VLOOKUP(A30,DETAIL!$A$7:$F$1101,3,0),"")</f>
        <v/>
      </c>
      <c r="D30" s="130" t="str">
        <f>IFERROR(VLOOKUP(A30,DETAIL!$A$7:$F$1101,4,0),"")</f>
        <v/>
      </c>
      <c r="E30" s="131" t="str">
        <f>IFERROR(VLOOKUP(A30,DETAIL!$A$7:$F$1101,5,0),"")</f>
        <v/>
      </c>
      <c r="F30" s="131" t="str">
        <f>IFERROR(VLOOKUP(A30,DETAIL!$A$7:$O$1101,15,0),"")</f>
        <v/>
      </c>
      <c r="G30" s="131" t="str">
        <f>IFERROR(VLOOKUP(A30,DETAIL!$A$7:$O$1101,14,0),"")</f>
        <v/>
      </c>
      <c r="H30" s="16" t="str">
        <f>IFERROR(VLOOKUP(A30,DETAIL!$A$7:$F$1101,6,0),"")</f>
        <v/>
      </c>
      <c r="I30" s="16" t="str">
        <f>IFERROR(VLOOKUP(A30,DETAIL!$A$7:$P$1101,16,0),"")</f>
        <v/>
      </c>
      <c r="J30" s="16" t="str">
        <f>IFERROR(VLOOKUP(A30,DETAIL!$A$7:$O$1101,13,0),"")</f>
        <v/>
      </c>
      <c r="K30" s="132" t="str">
        <f>IFERROR(CONCATENATE("वर्ष ",VLOOKUP(A30,DETAIL!$A$7:$O$1101,11,0)," / ","प्रतिशत ",VLOOKUP(A30,DETAIL!$A$7:$O$1101,12,0)*100),"")</f>
        <v/>
      </c>
      <c r="L30" s="16" t="str">
        <f>IFERROR(VLOOKUP(A30,DETAIL!$A$7:$L$1101,7,0),"")</f>
        <v/>
      </c>
      <c r="M30" s="133" t="str">
        <f>IFERROR(VLOOKUP(A30,DETAIL!$A$7:$L$1101,8,0)*75%,"")</f>
        <v/>
      </c>
      <c r="N30" s="16" t="str">
        <f>IFERROR(VLOOKUP(A30,DETAIL!$A$7:$L$1101,9,0),"")</f>
        <v/>
      </c>
      <c r="O30" s="133" t="str">
        <f>IFERROR(VLOOKUP(A30,DETAIL!$A$7:$L$1101,10,0)*25%,"")</f>
        <v/>
      </c>
      <c r="P30" s="133" t="str">
        <f t="shared" si="0"/>
        <v/>
      </c>
      <c r="Q30" s="131"/>
      <c r="Z30" s="21" t="str">
        <f>IFERROR(VLOOKUP(B30,DETAIL!$A$7:$G$201,7,0),"")</f>
        <v/>
      </c>
      <c r="AA30" s="21" t="str">
        <f t="shared" si="1"/>
        <v/>
      </c>
    </row>
    <row r="31" spans="1:27" s="21" customFormat="1" ht="24.95" customHeight="1">
      <c r="A31" s="150">
        <v>24</v>
      </c>
      <c r="B31" s="16" t="str">
        <f t="shared" si="3"/>
        <v/>
      </c>
      <c r="C31" s="130" t="str">
        <f>IFERROR(VLOOKUP(A31,DETAIL!$A$7:$F$1101,3,0),"")</f>
        <v/>
      </c>
      <c r="D31" s="130" t="str">
        <f>IFERROR(VLOOKUP(A31,DETAIL!$A$7:$F$1101,4,0),"")</f>
        <v/>
      </c>
      <c r="E31" s="131" t="str">
        <f>IFERROR(VLOOKUP(A31,DETAIL!$A$7:$F$1101,5,0),"")</f>
        <v/>
      </c>
      <c r="F31" s="131" t="str">
        <f>IFERROR(VLOOKUP(A31,DETAIL!$A$7:$O$1101,15,0),"")</f>
        <v/>
      </c>
      <c r="G31" s="131" t="str">
        <f>IFERROR(VLOOKUP(A31,DETAIL!$A$7:$O$1101,14,0),"")</f>
        <v/>
      </c>
      <c r="H31" s="16" t="str">
        <f>IFERROR(VLOOKUP(A31,DETAIL!$A$7:$F$1101,6,0),"")</f>
        <v/>
      </c>
      <c r="I31" s="16" t="str">
        <f>IFERROR(VLOOKUP(A31,DETAIL!$A$7:$P$1101,16,0),"")</f>
        <v/>
      </c>
      <c r="J31" s="16" t="str">
        <f>IFERROR(VLOOKUP(A31,DETAIL!$A$7:$O$1101,13,0),"")</f>
        <v/>
      </c>
      <c r="K31" s="132" t="str">
        <f>IFERROR(CONCATENATE("वर्ष ",VLOOKUP(A31,DETAIL!$A$7:$O$1101,11,0)," / ","प्रतिशत ",VLOOKUP(A31,DETAIL!$A$7:$O$1101,12,0)*100),"")</f>
        <v/>
      </c>
      <c r="L31" s="16" t="str">
        <f>IFERROR(VLOOKUP(A31,DETAIL!$A$7:$L$1101,7,0),"")</f>
        <v/>
      </c>
      <c r="M31" s="133" t="str">
        <f>IFERROR(VLOOKUP(A31,DETAIL!$A$7:$L$1101,8,0)*75%,"")</f>
        <v/>
      </c>
      <c r="N31" s="16" t="str">
        <f>IFERROR(VLOOKUP(A31,DETAIL!$A$7:$L$1101,9,0),"")</f>
        <v/>
      </c>
      <c r="O31" s="133" t="str">
        <f>IFERROR(VLOOKUP(A31,DETAIL!$A$7:$L$1101,10,0)*25%,"")</f>
        <v/>
      </c>
      <c r="P31" s="133" t="str">
        <f t="shared" si="0"/>
        <v/>
      </c>
      <c r="Q31" s="131"/>
      <c r="Z31" s="21" t="str">
        <f>IFERROR(VLOOKUP(B31,DETAIL!$A$7:$G$201,7,0),"")</f>
        <v/>
      </c>
      <c r="AA31" s="21" t="str">
        <f t="shared" si="1"/>
        <v/>
      </c>
    </row>
    <row r="32" spans="1:27" s="21" customFormat="1" ht="24.95" customHeight="1">
      <c r="A32" s="150">
        <v>25</v>
      </c>
      <c r="B32" s="16" t="str">
        <f t="shared" si="3"/>
        <v/>
      </c>
      <c r="C32" s="130" t="str">
        <f>IFERROR(VLOOKUP(A32,DETAIL!$A$7:$F$1101,3,0),"")</f>
        <v/>
      </c>
      <c r="D32" s="130" t="str">
        <f>IFERROR(VLOOKUP(A32,DETAIL!$A$7:$F$1101,4,0),"")</f>
        <v/>
      </c>
      <c r="E32" s="131" t="str">
        <f>IFERROR(VLOOKUP(A32,DETAIL!$A$7:$F$1101,5,0),"")</f>
        <v/>
      </c>
      <c r="F32" s="131" t="str">
        <f>IFERROR(VLOOKUP(A32,DETAIL!$A$7:$O$1101,15,0),"")</f>
        <v/>
      </c>
      <c r="G32" s="131" t="str">
        <f>IFERROR(VLOOKUP(A32,DETAIL!$A$7:$O$1101,14,0),"")</f>
        <v/>
      </c>
      <c r="H32" s="16" t="str">
        <f>IFERROR(VLOOKUP(A32,DETAIL!$A$7:$F$1101,6,0),"")</f>
        <v/>
      </c>
      <c r="I32" s="16" t="str">
        <f>IFERROR(VLOOKUP(A32,DETAIL!$A$7:$P$1101,16,0),"")</f>
        <v/>
      </c>
      <c r="J32" s="16" t="str">
        <f>IFERROR(VLOOKUP(A32,DETAIL!$A$7:$O$1101,13,0),"")</f>
        <v/>
      </c>
      <c r="K32" s="132" t="str">
        <f>IFERROR(CONCATENATE("वर्ष ",VLOOKUP(A32,DETAIL!$A$7:$O$1101,11,0)," / ","प्रतिशत ",VLOOKUP(A32,DETAIL!$A$7:$O$1101,12,0)*100),"")</f>
        <v/>
      </c>
      <c r="L32" s="16" t="str">
        <f>IFERROR(VLOOKUP(A32,DETAIL!$A$7:$L$1101,7,0),"")</f>
        <v/>
      </c>
      <c r="M32" s="133" t="str">
        <f>IFERROR(VLOOKUP(A32,DETAIL!$A$7:$L$1101,8,0)*75%,"")</f>
        <v/>
      </c>
      <c r="N32" s="16" t="str">
        <f>IFERROR(VLOOKUP(A32,DETAIL!$A$7:$L$1101,9,0),"")</f>
        <v/>
      </c>
      <c r="O32" s="133" t="str">
        <f>IFERROR(VLOOKUP(A32,DETAIL!$A$7:$L$1101,10,0)*25%,"")</f>
        <v/>
      </c>
      <c r="P32" s="133" t="str">
        <f t="shared" si="0"/>
        <v/>
      </c>
      <c r="Q32" s="131"/>
      <c r="Z32" s="21" t="str">
        <f>IFERROR(VLOOKUP(B32,DETAIL!$A$7:$G$201,7,0),"")</f>
        <v/>
      </c>
      <c r="AA32" s="21" t="str">
        <f t="shared" si="1"/>
        <v/>
      </c>
    </row>
    <row r="33" spans="1:27" s="21" customFormat="1" ht="24.95" customHeight="1">
      <c r="A33" s="150">
        <v>26</v>
      </c>
      <c r="B33" s="16" t="str">
        <f t="shared" si="3"/>
        <v/>
      </c>
      <c r="C33" s="130" t="str">
        <f>IFERROR(VLOOKUP(A33,DETAIL!$A$7:$F$1101,3,0),"")</f>
        <v/>
      </c>
      <c r="D33" s="130" t="str">
        <f>IFERROR(VLOOKUP(A33,DETAIL!$A$7:$F$1101,4,0),"")</f>
        <v/>
      </c>
      <c r="E33" s="131" t="str">
        <f>IFERROR(VLOOKUP(A33,DETAIL!$A$7:$F$1101,5,0),"")</f>
        <v/>
      </c>
      <c r="F33" s="131" t="str">
        <f>IFERROR(VLOOKUP(A33,DETAIL!$A$7:$O$1101,15,0),"")</f>
        <v/>
      </c>
      <c r="G33" s="131" t="str">
        <f>IFERROR(VLOOKUP(A33,DETAIL!$A$7:$O$1101,14,0),"")</f>
        <v/>
      </c>
      <c r="H33" s="16" t="str">
        <f>IFERROR(VLOOKUP(A33,DETAIL!$A$7:$F$1101,6,0),"")</f>
        <v/>
      </c>
      <c r="I33" s="16" t="str">
        <f>IFERROR(VLOOKUP(A33,DETAIL!$A$7:$P$1101,16,0),"")</f>
        <v/>
      </c>
      <c r="J33" s="16" t="str">
        <f>IFERROR(VLOOKUP(A33,DETAIL!$A$7:$O$1101,13,0),"")</f>
        <v/>
      </c>
      <c r="K33" s="132" t="str">
        <f>IFERROR(CONCATENATE("वर्ष ",VLOOKUP(A33,DETAIL!$A$7:$O$1101,11,0)," / ","प्रतिशत ",VLOOKUP(A33,DETAIL!$A$7:$O$1101,12,0)*100),"")</f>
        <v/>
      </c>
      <c r="L33" s="16" t="str">
        <f>IFERROR(VLOOKUP(A33,DETAIL!$A$7:$L$1101,7,0),"")</f>
        <v/>
      </c>
      <c r="M33" s="133" t="str">
        <f>IFERROR(VLOOKUP(A33,DETAIL!$A$7:$L$1101,8,0)*75%,"")</f>
        <v/>
      </c>
      <c r="N33" s="16" t="str">
        <f>IFERROR(VLOOKUP(A33,DETAIL!$A$7:$L$1101,9,0),"")</f>
        <v/>
      </c>
      <c r="O33" s="133" t="str">
        <f>IFERROR(VLOOKUP(A33,DETAIL!$A$7:$L$1101,10,0)*25%,"")</f>
        <v/>
      </c>
      <c r="P33" s="133" t="str">
        <f t="shared" si="0"/>
        <v/>
      </c>
      <c r="Q33" s="131"/>
      <c r="Z33" s="21" t="str">
        <f>IFERROR(VLOOKUP(B33,DETAIL!$A$7:$G$201,7,0),"")</f>
        <v/>
      </c>
      <c r="AA33" s="21" t="str">
        <f t="shared" si="1"/>
        <v/>
      </c>
    </row>
    <row r="34" spans="1:27" s="21" customFormat="1" ht="24.95" customHeight="1">
      <c r="A34" s="150">
        <v>27</v>
      </c>
      <c r="B34" s="16" t="str">
        <f t="shared" si="3"/>
        <v/>
      </c>
      <c r="C34" s="130" t="str">
        <f>IFERROR(VLOOKUP(A34,DETAIL!$A$7:$F$1101,3,0),"")</f>
        <v/>
      </c>
      <c r="D34" s="130" t="str">
        <f>IFERROR(VLOOKUP(A34,DETAIL!$A$7:$F$1101,4,0),"")</f>
        <v/>
      </c>
      <c r="E34" s="131" t="str">
        <f>IFERROR(VLOOKUP(A34,DETAIL!$A$7:$F$1101,5,0),"")</f>
        <v/>
      </c>
      <c r="F34" s="131" t="str">
        <f>IFERROR(VLOOKUP(A34,DETAIL!$A$7:$O$1101,15,0),"")</f>
        <v/>
      </c>
      <c r="G34" s="131" t="str">
        <f>IFERROR(VLOOKUP(A34,DETAIL!$A$7:$O$1101,14,0),"")</f>
        <v/>
      </c>
      <c r="H34" s="16" t="str">
        <f>IFERROR(VLOOKUP(A34,DETAIL!$A$7:$F$1101,6,0),"")</f>
        <v/>
      </c>
      <c r="I34" s="16" t="str">
        <f>IFERROR(VLOOKUP(A34,DETAIL!$A$7:$P$1101,16,0),"")</f>
        <v/>
      </c>
      <c r="J34" s="16" t="str">
        <f>IFERROR(VLOOKUP(A34,DETAIL!$A$7:$O$1101,13,0),"")</f>
        <v/>
      </c>
      <c r="K34" s="132" t="str">
        <f>IFERROR(CONCATENATE("वर्ष ",VLOOKUP(A34,DETAIL!$A$7:$O$1101,11,0)," / ","प्रतिशत ",VLOOKUP(A34,DETAIL!$A$7:$O$1101,12,0)*100),"")</f>
        <v/>
      </c>
      <c r="L34" s="16" t="str">
        <f>IFERROR(VLOOKUP(A34,DETAIL!$A$7:$L$1101,7,0),"")</f>
        <v/>
      </c>
      <c r="M34" s="133" t="str">
        <f>IFERROR(VLOOKUP(A34,DETAIL!$A$7:$L$1101,8,0)*75%,"")</f>
        <v/>
      </c>
      <c r="N34" s="16" t="str">
        <f>IFERROR(VLOOKUP(A34,DETAIL!$A$7:$L$1101,9,0),"")</f>
        <v/>
      </c>
      <c r="O34" s="133" t="str">
        <f>IFERROR(VLOOKUP(A34,DETAIL!$A$7:$L$1101,10,0)*25%,"")</f>
        <v/>
      </c>
      <c r="P34" s="133" t="str">
        <f t="shared" si="0"/>
        <v/>
      </c>
      <c r="Q34" s="131"/>
      <c r="Z34" s="21" t="str">
        <f>IFERROR(VLOOKUP(B34,DETAIL!$A$7:$G$201,7,0),"")</f>
        <v/>
      </c>
      <c r="AA34" s="21" t="str">
        <f t="shared" si="1"/>
        <v/>
      </c>
    </row>
    <row r="35" spans="1:27" s="21" customFormat="1" ht="24.95" customHeight="1">
      <c r="A35" s="150">
        <v>28</v>
      </c>
      <c r="B35" s="16" t="str">
        <f t="shared" si="3"/>
        <v/>
      </c>
      <c r="C35" s="130" t="str">
        <f>IFERROR(VLOOKUP(A35,DETAIL!$A$7:$F$1101,3,0),"")</f>
        <v/>
      </c>
      <c r="D35" s="130" t="str">
        <f>IFERROR(VLOOKUP(A35,DETAIL!$A$7:$F$1101,4,0),"")</f>
        <v/>
      </c>
      <c r="E35" s="131" t="str">
        <f>IFERROR(VLOOKUP(A35,DETAIL!$A$7:$F$1101,5,0),"")</f>
        <v/>
      </c>
      <c r="F35" s="131" t="str">
        <f>IFERROR(VLOOKUP(A35,DETAIL!$A$7:$O$1101,15,0),"")</f>
        <v/>
      </c>
      <c r="G35" s="131" t="str">
        <f>IFERROR(VLOOKUP(A35,DETAIL!$A$7:$O$1101,14,0),"")</f>
        <v/>
      </c>
      <c r="H35" s="16" t="str">
        <f>IFERROR(VLOOKUP(A35,DETAIL!$A$7:$F$1101,6,0),"")</f>
        <v/>
      </c>
      <c r="I35" s="16" t="str">
        <f>IFERROR(VLOOKUP(A35,DETAIL!$A$7:$P$1101,16,0),"")</f>
        <v/>
      </c>
      <c r="J35" s="16" t="str">
        <f>IFERROR(VLOOKUP(A35,DETAIL!$A$7:$O$1101,13,0),"")</f>
        <v/>
      </c>
      <c r="K35" s="132" t="str">
        <f>IFERROR(CONCATENATE("वर्ष ",VLOOKUP(A35,DETAIL!$A$7:$O$1101,11,0)," / ","प्रतिशत ",VLOOKUP(A35,DETAIL!$A$7:$O$1101,12,0)*100),"")</f>
        <v/>
      </c>
      <c r="L35" s="16" t="str">
        <f>IFERROR(VLOOKUP(A35,DETAIL!$A$7:$L$1101,7,0),"")</f>
        <v/>
      </c>
      <c r="M35" s="133" t="str">
        <f>IFERROR(VLOOKUP(A35,DETAIL!$A$7:$L$1101,8,0)*75%,"")</f>
        <v/>
      </c>
      <c r="N35" s="16" t="str">
        <f>IFERROR(VLOOKUP(A35,DETAIL!$A$7:$L$1101,9,0),"")</f>
        <v/>
      </c>
      <c r="O35" s="133" t="str">
        <f>IFERROR(VLOOKUP(A35,DETAIL!$A$7:$L$1101,10,0)*25%,"")</f>
        <v/>
      </c>
      <c r="P35" s="133" t="str">
        <f t="shared" si="0"/>
        <v/>
      </c>
      <c r="Q35" s="131"/>
      <c r="Z35" s="21" t="str">
        <f>IFERROR(VLOOKUP(B35,DETAIL!$A$7:$G$201,7,0),"")</f>
        <v/>
      </c>
      <c r="AA35" s="21" t="str">
        <f t="shared" si="1"/>
        <v/>
      </c>
    </row>
    <row r="36" spans="1:27" s="21" customFormat="1" ht="24.95" customHeight="1">
      <c r="A36" s="150">
        <v>29</v>
      </c>
      <c r="B36" s="16" t="str">
        <f t="shared" si="3"/>
        <v/>
      </c>
      <c r="C36" s="130" t="str">
        <f>IFERROR(VLOOKUP(A36,DETAIL!$A$7:$F$1101,3,0),"")</f>
        <v/>
      </c>
      <c r="D36" s="130" t="str">
        <f>IFERROR(VLOOKUP(A36,DETAIL!$A$7:$F$1101,4,0),"")</f>
        <v/>
      </c>
      <c r="E36" s="131" t="str">
        <f>IFERROR(VLOOKUP(A36,DETAIL!$A$7:$F$1101,5,0),"")</f>
        <v/>
      </c>
      <c r="F36" s="131" t="str">
        <f>IFERROR(VLOOKUP(A36,DETAIL!$A$7:$O$1101,15,0),"")</f>
        <v/>
      </c>
      <c r="G36" s="131" t="str">
        <f>IFERROR(VLOOKUP(A36,DETAIL!$A$7:$O$1101,14,0),"")</f>
        <v/>
      </c>
      <c r="H36" s="16" t="str">
        <f>IFERROR(VLOOKUP(A36,DETAIL!$A$7:$F$1101,6,0),"")</f>
        <v/>
      </c>
      <c r="I36" s="16" t="str">
        <f>IFERROR(VLOOKUP(A36,DETAIL!$A$7:$P$1101,16,0),"")</f>
        <v/>
      </c>
      <c r="J36" s="16" t="str">
        <f>IFERROR(VLOOKUP(A36,DETAIL!$A$7:$O$1101,13,0),"")</f>
        <v/>
      </c>
      <c r="K36" s="132" t="str">
        <f>IFERROR(CONCATENATE("वर्ष ",VLOOKUP(A36,DETAIL!$A$7:$O$1101,11,0)," / ","प्रतिशत ",VLOOKUP(A36,DETAIL!$A$7:$O$1101,12,0)*100),"")</f>
        <v/>
      </c>
      <c r="L36" s="16" t="str">
        <f>IFERROR(VLOOKUP(A36,DETAIL!$A$7:$L$1101,7,0),"")</f>
        <v/>
      </c>
      <c r="M36" s="133" t="str">
        <f>IFERROR(VLOOKUP(A36,DETAIL!$A$7:$L$1101,8,0)*75%,"")</f>
        <v/>
      </c>
      <c r="N36" s="16" t="str">
        <f>IFERROR(VLOOKUP(A36,DETAIL!$A$7:$L$1101,9,0),"")</f>
        <v/>
      </c>
      <c r="O36" s="133" t="str">
        <f>IFERROR(VLOOKUP(A36,DETAIL!$A$7:$L$1101,10,0)*25%,"")</f>
        <v/>
      </c>
      <c r="P36" s="133" t="str">
        <f t="shared" si="0"/>
        <v/>
      </c>
      <c r="Q36" s="131"/>
      <c r="Z36" s="21" t="str">
        <f>IFERROR(VLOOKUP(B36,DETAIL!$A$7:$G$201,7,0),"")</f>
        <v/>
      </c>
      <c r="AA36" s="21" t="str">
        <f t="shared" si="1"/>
        <v/>
      </c>
    </row>
    <row r="37" spans="1:27" s="21" customFormat="1" ht="24.95" customHeight="1">
      <c r="A37" s="150">
        <v>30</v>
      </c>
      <c r="B37" s="16" t="str">
        <f t="shared" si="3"/>
        <v/>
      </c>
      <c r="C37" s="130" t="str">
        <f>IFERROR(VLOOKUP(A37,DETAIL!$A$7:$F$1101,3,0),"")</f>
        <v/>
      </c>
      <c r="D37" s="130" t="str">
        <f>IFERROR(VLOOKUP(A37,DETAIL!$A$7:$F$1101,4,0),"")</f>
        <v/>
      </c>
      <c r="E37" s="131" t="str">
        <f>IFERROR(VLOOKUP(A37,DETAIL!$A$7:$F$1101,5,0),"")</f>
        <v/>
      </c>
      <c r="F37" s="131" t="str">
        <f>IFERROR(VLOOKUP(A37,DETAIL!$A$7:$O$1101,15,0),"")</f>
        <v/>
      </c>
      <c r="G37" s="131" t="str">
        <f>IFERROR(VLOOKUP(A37,DETAIL!$A$7:$O$1101,14,0),"")</f>
        <v/>
      </c>
      <c r="H37" s="16" t="str">
        <f>IFERROR(VLOOKUP(A37,DETAIL!$A$7:$F$1101,6,0),"")</f>
        <v/>
      </c>
      <c r="I37" s="16" t="str">
        <f>IFERROR(VLOOKUP(A37,DETAIL!$A$7:$P$1101,16,0),"")</f>
        <v/>
      </c>
      <c r="J37" s="16" t="str">
        <f>IFERROR(VLOOKUP(A37,DETAIL!$A$7:$O$1101,13,0),"")</f>
        <v/>
      </c>
      <c r="K37" s="132" t="str">
        <f>IFERROR(CONCATENATE("वर्ष ",VLOOKUP(A37,DETAIL!$A$7:$O$1101,11,0)," / ","प्रतिशत ",VLOOKUP(A37,DETAIL!$A$7:$O$1101,12,0)*100),"")</f>
        <v/>
      </c>
      <c r="L37" s="16" t="str">
        <f>IFERROR(VLOOKUP(A37,DETAIL!$A$7:$L$1101,7,0),"")</f>
        <v/>
      </c>
      <c r="M37" s="133" t="str">
        <f>IFERROR(VLOOKUP(A37,DETAIL!$A$7:$L$1101,8,0)*75%,"")</f>
        <v/>
      </c>
      <c r="N37" s="16" t="str">
        <f>IFERROR(VLOOKUP(A37,DETAIL!$A$7:$L$1101,9,0),"")</f>
        <v/>
      </c>
      <c r="O37" s="133" t="str">
        <f>IFERROR(VLOOKUP(A37,DETAIL!$A$7:$L$1101,10,0)*25%,"")</f>
        <v/>
      </c>
      <c r="P37" s="133" t="str">
        <f t="shared" si="0"/>
        <v/>
      </c>
      <c r="Q37" s="131"/>
      <c r="Z37" s="21" t="str">
        <f>IFERROR(VLOOKUP(B37,DETAIL!$A$7:$G$201,7,0),"")</f>
        <v/>
      </c>
      <c r="AA37" s="21" t="str">
        <f t="shared" si="1"/>
        <v/>
      </c>
    </row>
    <row r="38" spans="1:27" s="21" customFormat="1" ht="24.95" customHeight="1">
      <c r="A38" s="150">
        <v>31</v>
      </c>
      <c r="B38" s="16" t="str">
        <f t="shared" si="3"/>
        <v/>
      </c>
      <c r="C38" s="130" t="str">
        <f>IFERROR(VLOOKUP(A38,DETAIL!$A$7:$F$1101,3,0),"")</f>
        <v/>
      </c>
      <c r="D38" s="130" t="str">
        <f>IFERROR(VLOOKUP(A38,DETAIL!$A$7:$F$1101,4,0),"")</f>
        <v/>
      </c>
      <c r="E38" s="131" t="str">
        <f>IFERROR(VLOOKUP(A38,DETAIL!$A$7:$F$1101,5,0),"")</f>
        <v/>
      </c>
      <c r="F38" s="131" t="str">
        <f>IFERROR(VLOOKUP(A38,DETAIL!$A$7:$O$1101,15,0),"")</f>
        <v/>
      </c>
      <c r="G38" s="131" t="str">
        <f>IFERROR(VLOOKUP(A38,DETAIL!$A$7:$O$1101,14,0),"")</f>
        <v/>
      </c>
      <c r="H38" s="16" t="str">
        <f>IFERROR(VLOOKUP(A38,DETAIL!$A$7:$F$1101,6,0),"")</f>
        <v/>
      </c>
      <c r="I38" s="16" t="str">
        <f>IFERROR(VLOOKUP(A38,DETAIL!$A$7:$P$1101,16,0),"")</f>
        <v/>
      </c>
      <c r="J38" s="16" t="str">
        <f>IFERROR(VLOOKUP(A38,DETAIL!$A$7:$O$1101,13,0),"")</f>
        <v/>
      </c>
      <c r="K38" s="132" t="str">
        <f>IFERROR(CONCATENATE("वर्ष ",VLOOKUP(A38,DETAIL!$A$7:$O$1101,11,0)," / ","प्रतिशत ",VLOOKUP(A38,DETAIL!$A$7:$O$1101,12,0)*100),"")</f>
        <v/>
      </c>
      <c r="L38" s="16" t="str">
        <f>IFERROR(VLOOKUP(A38,DETAIL!$A$7:$L$1101,7,0),"")</f>
        <v/>
      </c>
      <c r="M38" s="133" t="str">
        <f>IFERROR(VLOOKUP(A38,DETAIL!$A$7:$L$1101,8,0)*75%,"")</f>
        <v/>
      </c>
      <c r="N38" s="16" t="str">
        <f>IFERROR(VLOOKUP(A38,DETAIL!$A$7:$L$1101,9,0),"")</f>
        <v/>
      </c>
      <c r="O38" s="133" t="str">
        <f>IFERROR(VLOOKUP(A38,DETAIL!$A$7:$L$1101,10,0)*25%,"")</f>
        <v/>
      </c>
      <c r="P38" s="133" t="str">
        <f t="shared" si="0"/>
        <v/>
      </c>
      <c r="Q38" s="131"/>
      <c r="Z38" s="21" t="str">
        <f>IFERROR(VLOOKUP(B38,DETAIL!$A$7:$G$201,7,0),"")</f>
        <v/>
      </c>
      <c r="AA38" s="21" t="str">
        <f t="shared" si="1"/>
        <v/>
      </c>
    </row>
    <row r="39" spans="1:27" s="21" customFormat="1" ht="24.95" customHeight="1">
      <c r="A39" s="150">
        <v>32</v>
      </c>
      <c r="B39" s="16" t="str">
        <f t="shared" si="3"/>
        <v/>
      </c>
      <c r="C39" s="130" t="str">
        <f>IFERROR(VLOOKUP(A39,DETAIL!$A$7:$F$1101,3,0),"")</f>
        <v/>
      </c>
      <c r="D39" s="130" t="str">
        <f>IFERROR(VLOOKUP(A39,DETAIL!$A$7:$F$1101,4,0),"")</f>
        <v/>
      </c>
      <c r="E39" s="131" t="str">
        <f>IFERROR(VLOOKUP(A39,DETAIL!$A$7:$F$1101,5,0),"")</f>
        <v/>
      </c>
      <c r="F39" s="131" t="str">
        <f>IFERROR(VLOOKUP(A39,DETAIL!$A$7:$O$1101,15,0),"")</f>
        <v/>
      </c>
      <c r="G39" s="131" t="str">
        <f>IFERROR(VLOOKUP(A39,DETAIL!$A$7:$O$1101,14,0),"")</f>
        <v/>
      </c>
      <c r="H39" s="16" t="str">
        <f>IFERROR(VLOOKUP(A39,DETAIL!$A$7:$F$1101,6,0),"")</f>
        <v/>
      </c>
      <c r="I39" s="16" t="str">
        <f>IFERROR(VLOOKUP(A39,DETAIL!$A$7:$P$1101,16,0),"")</f>
        <v/>
      </c>
      <c r="J39" s="16" t="str">
        <f>IFERROR(VLOOKUP(A39,DETAIL!$A$7:$O$1101,13,0),"")</f>
        <v/>
      </c>
      <c r="K39" s="132" t="str">
        <f>IFERROR(CONCATENATE("वर्ष ",VLOOKUP(A39,DETAIL!$A$7:$O$1101,11,0)," / ","प्रतिशत ",VLOOKUP(A39,DETAIL!$A$7:$O$1101,12,0)*100),"")</f>
        <v/>
      </c>
      <c r="L39" s="16" t="str">
        <f>IFERROR(VLOOKUP(A39,DETAIL!$A$7:$L$1101,7,0),"")</f>
        <v/>
      </c>
      <c r="M39" s="133" t="str">
        <f>IFERROR(VLOOKUP(A39,DETAIL!$A$7:$L$1101,8,0)*75%,"")</f>
        <v/>
      </c>
      <c r="N39" s="16" t="str">
        <f>IFERROR(VLOOKUP(A39,DETAIL!$A$7:$L$1101,9,0),"")</f>
        <v/>
      </c>
      <c r="O39" s="133" t="str">
        <f>IFERROR(VLOOKUP(A39,DETAIL!$A$7:$L$1101,10,0)*25%,"")</f>
        <v/>
      </c>
      <c r="P39" s="133" t="str">
        <f t="shared" si="0"/>
        <v/>
      </c>
      <c r="Q39" s="131"/>
      <c r="Z39" s="21" t="str">
        <f>IFERROR(VLOOKUP(B39,DETAIL!$A$7:$G$201,7,0),"")</f>
        <v/>
      </c>
      <c r="AA39" s="21" t="str">
        <f t="shared" si="1"/>
        <v/>
      </c>
    </row>
    <row r="40" spans="1:27" s="21" customFormat="1" ht="24.95" customHeight="1">
      <c r="A40" s="150">
        <v>33</v>
      </c>
      <c r="B40" s="16" t="str">
        <f t="shared" si="3"/>
        <v/>
      </c>
      <c r="C40" s="130" t="str">
        <f>IFERROR(VLOOKUP(A40,DETAIL!$A$7:$F$1101,3,0),"")</f>
        <v/>
      </c>
      <c r="D40" s="130" t="str">
        <f>IFERROR(VLOOKUP(A40,DETAIL!$A$7:$F$1101,4,0),"")</f>
        <v/>
      </c>
      <c r="E40" s="131" t="str">
        <f>IFERROR(VLOOKUP(A40,DETAIL!$A$7:$F$1101,5,0),"")</f>
        <v/>
      </c>
      <c r="F40" s="131" t="str">
        <f>IFERROR(VLOOKUP(A40,DETAIL!$A$7:$O$1101,15,0),"")</f>
        <v/>
      </c>
      <c r="G40" s="131" t="str">
        <f>IFERROR(VLOOKUP(A40,DETAIL!$A$7:$O$1101,14,0),"")</f>
        <v/>
      </c>
      <c r="H40" s="16" t="str">
        <f>IFERROR(VLOOKUP(A40,DETAIL!$A$7:$F$1101,6,0),"")</f>
        <v/>
      </c>
      <c r="I40" s="16" t="str">
        <f>IFERROR(VLOOKUP(A40,DETAIL!$A$7:$P$1101,16,0),"")</f>
        <v/>
      </c>
      <c r="J40" s="16" t="str">
        <f>IFERROR(VLOOKUP(A40,DETAIL!$A$7:$O$1101,13,0),"")</f>
        <v/>
      </c>
      <c r="K40" s="132" t="str">
        <f>IFERROR(CONCATENATE("वर्ष ",VLOOKUP(A40,DETAIL!$A$7:$O$1101,11,0)," / ","प्रतिशत ",VLOOKUP(A40,DETAIL!$A$7:$O$1101,12,0)*100),"")</f>
        <v/>
      </c>
      <c r="L40" s="16" t="str">
        <f>IFERROR(VLOOKUP(A40,DETAIL!$A$7:$L$1101,7,0),"")</f>
        <v/>
      </c>
      <c r="M40" s="133" t="str">
        <f>IFERROR(VLOOKUP(A40,DETAIL!$A$7:$L$1101,8,0)*75%,"")</f>
        <v/>
      </c>
      <c r="N40" s="16" t="str">
        <f>IFERROR(VLOOKUP(A40,DETAIL!$A$7:$L$1101,9,0),"")</f>
        <v/>
      </c>
      <c r="O40" s="133" t="str">
        <f>IFERROR(VLOOKUP(A40,DETAIL!$A$7:$L$1101,10,0)*25%,"")</f>
        <v/>
      </c>
      <c r="P40" s="133" t="str">
        <f t="shared" si="0"/>
        <v/>
      </c>
      <c r="Q40" s="131"/>
      <c r="Z40" s="21" t="str">
        <f>IFERROR(VLOOKUP(B40,DETAIL!$A$7:$G$201,7,0),"")</f>
        <v/>
      </c>
      <c r="AA40" s="21" t="str">
        <f t="shared" si="1"/>
        <v/>
      </c>
    </row>
    <row r="41" spans="1:27" s="21" customFormat="1" ht="24.95" customHeight="1">
      <c r="A41" s="150">
        <v>34</v>
      </c>
      <c r="B41" s="16" t="str">
        <f t="shared" si="3"/>
        <v/>
      </c>
      <c r="C41" s="130" t="str">
        <f>IFERROR(VLOOKUP(A41,DETAIL!$A$7:$F$1101,3,0),"")</f>
        <v/>
      </c>
      <c r="D41" s="130" t="str">
        <f>IFERROR(VLOOKUP(A41,DETAIL!$A$7:$F$1101,4,0),"")</f>
        <v/>
      </c>
      <c r="E41" s="131" t="str">
        <f>IFERROR(VLOOKUP(A41,DETAIL!$A$7:$F$1101,5,0),"")</f>
        <v/>
      </c>
      <c r="F41" s="131" t="str">
        <f>IFERROR(VLOOKUP(A41,DETAIL!$A$7:$O$1101,15,0),"")</f>
        <v/>
      </c>
      <c r="G41" s="131" t="str">
        <f>IFERROR(VLOOKUP(A41,DETAIL!$A$7:$O$1101,14,0),"")</f>
        <v/>
      </c>
      <c r="H41" s="16" t="str">
        <f>IFERROR(VLOOKUP(A41,DETAIL!$A$7:$F$1101,6,0),"")</f>
        <v/>
      </c>
      <c r="I41" s="16" t="str">
        <f>IFERROR(VLOOKUP(A41,DETAIL!$A$7:$P$1101,16,0),"")</f>
        <v/>
      </c>
      <c r="J41" s="16" t="str">
        <f>IFERROR(VLOOKUP(A41,DETAIL!$A$7:$O$1101,13,0),"")</f>
        <v/>
      </c>
      <c r="K41" s="132" t="str">
        <f>IFERROR(CONCATENATE("वर्ष ",VLOOKUP(A41,DETAIL!$A$7:$O$1101,11,0)," / ","प्रतिशत ",VLOOKUP(A41,DETAIL!$A$7:$O$1101,12,0)*100),"")</f>
        <v/>
      </c>
      <c r="L41" s="16" t="str">
        <f>IFERROR(VLOOKUP(A41,DETAIL!$A$7:$L$1101,7,0),"")</f>
        <v/>
      </c>
      <c r="M41" s="133" t="str">
        <f>IFERROR(VLOOKUP(A41,DETAIL!$A$7:$L$1101,8,0)*75%,"")</f>
        <v/>
      </c>
      <c r="N41" s="16" t="str">
        <f>IFERROR(VLOOKUP(A41,DETAIL!$A$7:$L$1101,9,0),"")</f>
        <v/>
      </c>
      <c r="O41" s="133" t="str">
        <f>IFERROR(VLOOKUP(A41,DETAIL!$A$7:$L$1101,10,0)*25%,"")</f>
        <v/>
      </c>
      <c r="P41" s="133" t="str">
        <f t="shared" si="0"/>
        <v/>
      </c>
      <c r="Q41" s="131"/>
      <c r="Z41" s="21" t="str">
        <f>IFERROR(VLOOKUP(B41,DETAIL!$A$7:$G$201,7,0),"")</f>
        <v/>
      </c>
      <c r="AA41" s="21" t="str">
        <f t="shared" si="1"/>
        <v/>
      </c>
    </row>
    <row r="42" spans="1:27" s="21" customFormat="1" ht="24.95" customHeight="1">
      <c r="A42" s="150">
        <v>35</v>
      </c>
      <c r="B42" s="16" t="str">
        <f t="shared" si="3"/>
        <v/>
      </c>
      <c r="C42" s="130" t="str">
        <f>IFERROR(VLOOKUP(A42,DETAIL!$A$7:$F$1101,3,0),"")</f>
        <v/>
      </c>
      <c r="D42" s="130" t="str">
        <f>IFERROR(VLOOKUP(A42,DETAIL!$A$7:$F$1101,4,0),"")</f>
        <v/>
      </c>
      <c r="E42" s="131" t="str">
        <f>IFERROR(VLOOKUP(A42,DETAIL!$A$7:$F$1101,5,0),"")</f>
        <v/>
      </c>
      <c r="F42" s="131" t="str">
        <f>IFERROR(VLOOKUP(A42,DETAIL!$A$7:$O$1101,15,0),"")</f>
        <v/>
      </c>
      <c r="G42" s="131" t="str">
        <f>IFERROR(VLOOKUP(A42,DETAIL!$A$7:$O$1101,14,0),"")</f>
        <v/>
      </c>
      <c r="H42" s="16" t="str">
        <f>IFERROR(VLOOKUP(A42,DETAIL!$A$7:$F$1101,6,0),"")</f>
        <v/>
      </c>
      <c r="I42" s="16" t="str">
        <f>IFERROR(VLOOKUP(A42,DETAIL!$A$7:$P$1101,16,0),"")</f>
        <v/>
      </c>
      <c r="J42" s="16" t="str">
        <f>IFERROR(VLOOKUP(A42,DETAIL!$A$7:$O$1101,13,0),"")</f>
        <v/>
      </c>
      <c r="K42" s="132" t="str">
        <f>IFERROR(CONCATENATE("वर्ष ",VLOOKUP(A42,DETAIL!$A$7:$O$1101,11,0)," / ","प्रतिशत ",VLOOKUP(A42,DETAIL!$A$7:$O$1101,12,0)*100),"")</f>
        <v/>
      </c>
      <c r="L42" s="16" t="str">
        <f>IFERROR(VLOOKUP(A42,DETAIL!$A$7:$L$1101,7,0),"")</f>
        <v/>
      </c>
      <c r="M42" s="133" t="str">
        <f>IFERROR(VLOOKUP(A42,DETAIL!$A$7:$L$1101,8,0)*75%,"")</f>
        <v/>
      </c>
      <c r="N42" s="16" t="str">
        <f>IFERROR(VLOOKUP(A42,DETAIL!$A$7:$L$1101,9,0),"")</f>
        <v/>
      </c>
      <c r="O42" s="133" t="str">
        <f>IFERROR(VLOOKUP(A42,DETAIL!$A$7:$L$1101,10,0)*25%,"")</f>
        <v/>
      </c>
      <c r="P42" s="133" t="str">
        <f t="shared" si="0"/>
        <v/>
      </c>
      <c r="Q42" s="131"/>
      <c r="Z42" s="21" t="str">
        <f>IFERROR(VLOOKUP(B42,DETAIL!$A$7:$G$201,7,0),"")</f>
        <v/>
      </c>
      <c r="AA42" s="21" t="str">
        <f t="shared" si="1"/>
        <v/>
      </c>
    </row>
    <row r="43" spans="1:27" s="21" customFormat="1" ht="24.95" customHeight="1">
      <c r="A43" s="150">
        <v>36</v>
      </c>
      <c r="B43" s="16" t="str">
        <f t="shared" si="3"/>
        <v/>
      </c>
      <c r="C43" s="130" t="str">
        <f>IFERROR(VLOOKUP(A43,DETAIL!$A$7:$F$1101,3,0),"")</f>
        <v/>
      </c>
      <c r="D43" s="130" t="str">
        <f>IFERROR(VLOOKUP(A43,DETAIL!$A$7:$F$1101,4,0),"")</f>
        <v/>
      </c>
      <c r="E43" s="131" t="str">
        <f>IFERROR(VLOOKUP(A43,DETAIL!$A$7:$F$1101,5,0),"")</f>
        <v/>
      </c>
      <c r="F43" s="131" t="str">
        <f>IFERROR(VLOOKUP(A43,DETAIL!$A$7:$O$1101,15,0),"")</f>
        <v/>
      </c>
      <c r="G43" s="131" t="str">
        <f>IFERROR(VLOOKUP(A43,DETAIL!$A$7:$O$1101,14,0),"")</f>
        <v/>
      </c>
      <c r="H43" s="16" t="str">
        <f>IFERROR(VLOOKUP(A43,DETAIL!$A$7:$F$1101,6,0),"")</f>
        <v/>
      </c>
      <c r="I43" s="16" t="str">
        <f>IFERROR(VLOOKUP(A43,DETAIL!$A$7:$P$1101,16,0),"")</f>
        <v/>
      </c>
      <c r="J43" s="16" t="str">
        <f>IFERROR(VLOOKUP(A43,DETAIL!$A$7:$O$1101,13,0),"")</f>
        <v/>
      </c>
      <c r="K43" s="132" t="str">
        <f>IFERROR(CONCATENATE("वर्ष ",VLOOKUP(A43,DETAIL!$A$7:$O$1101,11,0)," / ","प्रतिशत ",VLOOKUP(A43,DETAIL!$A$7:$O$1101,12,0)*100),"")</f>
        <v/>
      </c>
      <c r="L43" s="16" t="str">
        <f>IFERROR(VLOOKUP(A43,DETAIL!$A$7:$L$1101,7,0),"")</f>
        <v/>
      </c>
      <c r="M43" s="133" t="str">
        <f>IFERROR(VLOOKUP(A43,DETAIL!$A$7:$L$1101,8,0)*75%,"")</f>
        <v/>
      </c>
      <c r="N43" s="16" t="str">
        <f>IFERROR(VLOOKUP(A43,DETAIL!$A$7:$L$1101,9,0),"")</f>
        <v/>
      </c>
      <c r="O43" s="133" t="str">
        <f>IFERROR(VLOOKUP(A43,DETAIL!$A$7:$L$1101,10,0)*25%,"")</f>
        <v/>
      </c>
      <c r="P43" s="133" t="str">
        <f t="shared" si="0"/>
        <v/>
      </c>
      <c r="Q43" s="131"/>
      <c r="Z43" s="21" t="str">
        <f>IFERROR(VLOOKUP(B43,DETAIL!$A$7:$G$201,7,0),"")</f>
        <v/>
      </c>
      <c r="AA43" s="21" t="str">
        <f t="shared" si="1"/>
        <v/>
      </c>
    </row>
    <row r="44" spans="1:27" s="21" customFormat="1" ht="24.95" customHeight="1">
      <c r="A44" s="150">
        <v>37</v>
      </c>
      <c r="B44" s="16" t="str">
        <f t="shared" si="3"/>
        <v/>
      </c>
      <c r="C44" s="130" t="str">
        <f>IFERROR(VLOOKUP(A44,DETAIL!$A$7:$F$1101,3,0),"")</f>
        <v/>
      </c>
      <c r="D44" s="130" t="str">
        <f>IFERROR(VLOOKUP(A44,DETAIL!$A$7:$F$1101,4,0),"")</f>
        <v/>
      </c>
      <c r="E44" s="131" t="str">
        <f>IFERROR(VLOOKUP(A44,DETAIL!$A$7:$F$1101,5,0),"")</f>
        <v/>
      </c>
      <c r="F44" s="131" t="str">
        <f>IFERROR(VLOOKUP(A44,DETAIL!$A$7:$O$1101,15,0),"")</f>
        <v/>
      </c>
      <c r="G44" s="131" t="str">
        <f>IFERROR(VLOOKUP(A44,DETAIL!$A$7:$O$1101,14,0),"")</f>
        <v/>
      </c>
      <c r="H44" s="16" t="str">
        <f>IFERROR(VLOOKUP(A44,DETAIL!$A$7:$F$1101,6,0),"")</f>
        <v/>
      </c>
      <c r="I44" s="16" t="str">
        <f>IFERROR(VLOOKUP(A44,DETAIL!$A$7:$P$1101,16,0),"")</f>
        <v/>
      </c>
      <c r="J44" s="16" t="str">
        <f>IFERROR(VLOOKUP(A44,DETAIL!$A$7:$O$1101,13,0),"")</f>
        <v/>
      </c>
      <c r="K44" s="132" t="str">
        <f>IFERROR(CONCATENATE("वर्ष ",VLOOKUP(A44,DETAIL!$A$7:$O$1101,11,0)," / ","प्रतिशत ",VLOOKUP(A44,DETAIL!$A$7:$O$1101,12,0)*100),"")</f>
        <v/>
      </c>
      <c r="L44" s="16" t="str">
        <f>IFERROR(VLOOKUP(A44,DETAIL!$A$7:$L$1101,7,0),"")</f>
        <v/>
      </c>
      <c r="M44" s="133" t="str">
        <f>IFERROR(VLOOKUP(A44,DETAIL!$A$7:$L$1101,8,0)*75%,"")</f>
        <v/>
      </c>
      <c r="N44" s="16" t="str">
        <f>IFERROR(VLOOKUP(A44,DETAIL!$A$7:$L$1101,9,0),"")</f>
        <v/>
      </c>
      <c r="O44" s="133" t="str">
        <f>IFERROR(VLOOKUP(A44,DETAIL!$A$7:$L$1101,10,0)*25%,"")</f>
        <v/>
      </c>
      <c r="P44" s="133" t="str">
        <f t="shared" si="0"/>
        <v/>
      </c>
      <c r="Q44" s="131"/>
      <c r="Z44" s="21" t="str">
        <f>IFERROR(VLOOKUP(B44,DETAIL!$A$7:$G$201,7,0),"")</f>
        <v/>
      </c>
      <c r="AA44" s="21" t="str">
        <f t="shared" si="1"/>
        <v/>
      </c>
    </row>
    <row r="45" spans="1:27" s="21" customFormat="1" ht="24.95" customHeight="1">
      <c r="A45" s="150">
        <v>38</v>
      </c>
      <c r="B45" s="16" t="str">
        <f t="shared" si="3"/>
        <v/>
      </c>
      <c r="C45" s="130" t="str">
        <f>IFERROR(VLOOKUP(A45,DETAIL!$A$7:$F$1101,3,0),"")</f>
        <v/>
      </c>
      <c r="D45" s="130" t="str">
        <f>IFERROR(VLOOKUP(A45,DETAIL!$A$7:$F$1101,4,0),"")</f>
        <v/>
      </c>
      <c r="E45" s="131" t="str">
        <f>IFERROR(VLOOKUP(A45,DETAIL!$A$7:$F$1101,5,0),"")</f>
        <v/>
      </c>
      <c r="F45" s="131" t="str">
        <f>IFERROR(VLOOKUP(A45,DETAIL!$A$7:$O$1101,15,0),"")</f>
        <v/>
      </c>
      <c r="G45" s="131" t="str">
        <f>IFERROR(VLOOKUP(A45,DETAIL!$A$7:$O$1101,14,0),"")</f>
        <v/>
      </c>
      <c r="H45" s="16" t="str">
        <f>IFERROR(VLOOKUP(A45,DETAIL!$A$7:$F$1101,6,0),"")</f>
        <v/>
      </c>
      <c r="I45" s="16" t="str">
        <f>IFERROR(VLOOKUP(A45,DETAIL!$A$7:$P$1101,16,0),"")</f>
        <v/>
      </c>
      <c r="J45" s="16" t="str">
        <f>IFERROR(VLOOKUP(A45,DETAIL!$A$7:$O$1101,13,0),"")</f>
        <v/>
      </c>
      <c r="K45" s="132" t="str">
        <f>IFERROR(CONCATENATE("वर्ष ",VLOOKUP(A45,DETAIL!$A$7:$O$1101,11,0)," / ","प्रतिशत ",VLOOKUP(A45,DETAIL!$A$7:$O$1101,12,0)*100),"")</f>
        <v/>
      </c>
      <c r="L45" s="16" t="str">
        <f>IFERROR(VLOOKUP(A45,DETAIL!$A$7:$L$1101,7,0),"")</f>
        <v/>
      </c>
      <c r="M45" s="133" t="str">
        <f>IFERROR(VLOOKUP(A45,DETAIL!$A$7:$L$1101,8,0)*75%,"")</f>
        <v/>
      </c>
      <c r="N45" s="16" t="str">
        <f>IFERROR(VLOOKUP(A45,DETAIL!$A$7:$L$1101,9,0),"")</f>
        <v/>
      </c>
      <c r="O45" s="133" t="str">
        <f>IFERROR(VLOOKUP(A45,DETAIL!$A$7:$L$1101,10,0)*25%,"")</f>
        <v/>
      </c>
      <c r="P45" s="133" t="str">
        <f t="shared" si="0"/>
        <v/>
      </c>
      <c r="Q45" s="131"/>
      <c r="Z45" s="21" t="str">
        <f>IFERROR(VLOOKUP(B45,DETAIL!$A$7:$G$201,7,0),"")</f>
        <v/>
      </c>
      <c r="AA45" s="21" t="str">
        <f t="shared" si="1"/>
        <v/>
      </c>
    </row>
    <row r="46" spans="1:27" s="21" customFormat="1" ht="24.95" customHeight="1">
      <c r="A46" s="150">
        <v>39</v>
      </c>
      <c r="B46" s="16" t="str">
        <f t="shared" si="3"/>
        <v/>
      </c>
      <c r="C46" s="130" t="str">
        <f>IFERROR(VLOOKUP(A46,DETAIL!$A$7:$F$1101,3,0),"")</f>
        <v/>
      </c>
      <c r="D46" s="130" t="str">
        <f>IFERROR(VLOOKUP(A46,DETAIL!$A$7:$F$1101,4,0),"")</f>
        <v/>
      </c>
      <c r="E46" s="131" t="str">
        <f>IFERROR(VLOOKUP(A46,DETAIL!$A$7:$F$1101,5,0),"")</f>
        <v/>
      </c>
      <c r="F46" s="131" t="str">
        <f>IFERROR(VLOOKUP(A46,DETAIL!$A$7:$O$1101,15,0),"")</f>
        <v/>
      </c>
      <c r="G46" s="131" t="str">
        <f>IFERROR(VLOOKUP(A46,DETAIL!$A$7:$O$1101,14,0),"")</f>
        <v/>
      </c>
      <c r="H46" s="16" t="str">
        <f>IFERROR(VLOOKUP(A46,DETAIL!$A$7:$F$1101,6,0),"")</f>
        <v/>
      </c>
      <c r="I46" s="16" t="str">
        <f>IFERROR(VLOOKUP(A46,DETAIL!$A$7:$P$1101,16,0),"")</f>
        <v/>
      </c>
      <c r="J46" s="16" t="str">
        <f>IFERROR(VLOOKUP(A46,DETAIL!$A$7:$O$1101,13,0),"")</f>
        <v/>
      </c>
      <c r="K46" s="132" t="str">
        <f>IFERROR(CONCATENATE("वर्ष ",VLOOKUP(A46,DETAIL!$A$7:$O$1101,11,0)," / ","प्रतिशत ",VLOOKUP(A46,DETAIL!$A$7:$O$1101,12,0)*100),"")</f>
        <v/>
      </c>
      <c r="L46" s="16" t="str">
        <f>IFERROR(VLOOKUP(A46,DETAIL!$A$7:$L$1101,7,0),"")</f>
        <v/>
      </c>
      <c r="M46" s="133" t="str">
        <f>IFERROR(VLOOKUP(A46,DETAIL!$A$7:$L$1101,8,0)*75%,"")</f>
        <v/>
      </c>
      <c r="N46" s="16" t="str">
        <f>IFERROR(VLOOKUP(A46,DETAIL!$A$7:$L$1101,9,0),"")</f>
        <v/>
      </c>
      <c r="O46" s="133" t="str">
        <f>IFERROR(VLOOKUP(A46,DETAIL!$A$7:$L$1101,10,0)*25%,"")</f>
        <v/>
      </c>
      <c r="P46" s="133" t="str">
        <f t="shared" si="0"/>
        <v/>
      </c>
      <c r="Q46" s="131"/>
      <c r="Z46" s="21" t="str">
        <f>IFERROR(VLOOKUP(B46,DETAIL!$A$7:$G$201,7,0),"")</f>
        <v/>
      </c>
      <c r="AA46" s="21" t="str">
        <f t="shared" si="1"/>
        <v/>
      </c>
    </row>
    <row r="47" spans="1:27" s="21" customFormat="1" ht="24.95" customHeight="1">
      <c r="A47" s="150">
        <v>40</v>
      </c>
      <c r="B47" s="16" t="str">
        <f t="shared" si="3"/>
        <v/>
      </c>
      <c r="C47" s="130" t="str">
        <f>IFERROR(VLOOKUP(A47,DETAIL!$A$7:$F$1101,3,0),"")</f>
        <v/>
      </c>
      <c r="D47" s="130" t="str">
        <f>IFERROR(VLOOKUP(A47,DETAIL!$A$7:$F$1101,4,0),"")</f>
        <v/>
      </c>
      <c r="E47" s="131" t="str">
        <f>IFERROR(VLOOKUP(A47,DETAIL!$A$7:$F$1101,5,0),"")</f>
        <v/>
      </c>
      <c r="F47" s="131" t="str">
        <f>IFERROR(VLOOKUP(A47,DETAIL!$A$7:$O$1101,15,0),"")</f>
        <v/>
      </c>
      <c r="G47" s="131" t="str">
        <f>IFERROR(VLOOKUP(A47,DETAIL!$A$7:$O$1101,14,0),"")</f>
        <v/>
      </c>
      <c r="H47" s="16" t="str">
        <f>IFERROR(VLOOKUP(A47,DETAIL!$A$7:$F$1101,6,0),"")</f>
        <v/>
      </c>
      <c r="I47" s="16" t="str">
        <f>IFERROR(VLOOKUP(A47,DETAIL!$A$7:$P$1101,16,0),"")</f>
        <v/>
      </c>
      <c r="J47" s="16" t="str">
        <f>IFERROR(VLOOKUP(A47,DETAIL!$A$7:$O$1101,13,0),"")</f>
        <v/>
      </c>
      <c r="K47" s="132" t="str">
        <f>IFERROR(CONCATENATE("वर्ष ",VLOOKUP(A47,DETAIL!$A$7:$O$1101,11,0)," / ","प्रतिशत ",VLOOKUP(A47,DETAIL!$A$7:$O$1101,12,0)*100),"")</f>
        <v/>
      </c>
      <c r="L47" s="16" t="str">
        <f>IFERROR(VLOOKUP(A47,DETAIL!$A$7:$L$1101,7,0),"")</f>
        <v/>
      </c>
      <c r="M47" s="133" t="str">
        <f>IFERROR(VLOOKUP(A47,DETAIL!$A$7:$L$1101,8,0)*75%,"")</f>
        <v/>
      </c>
      <c r="N47" s="16" t="str">
        <f>IFERROR(VLOOKUP(A47,DETAIL!$A$7:$L$1101,9,0),"")</f>
        <v/>
      </c>
      <c r="O47" s="133" t="str">
        <f>IFERROR(VLOOKUP(A47,DETAIL!$A$7:$L$1101,10,0)*25%,"")</f>
        <v/>
      </c>
      <c r="P47" s="133" t="str">
        <f t="shared" si="0"/>
        <v/>
      </c>
      <c r="Q47" s="131"/>
      <c r="Z47" s="21" t="str">
        <f>IFERROR(VLOOKUP(B47,DETAIL!$A$7:$G$201,7,0),"")</f>
        <v/>
      </c>
      <c r="AA47" s="21" t="str">
        <f t="shared" si="1"/>
        <v/>
      </c>
    </row>
    <row r="48" spans="1:27" s="21" customFormat="1" ht="24.95" customHeight="1">
      <c r="A48" s="150">
        <v>41</v>
      </c>
      <c r="B48" s="16" t="str">
        <f t="shared" si="3"/>
        <v/>
      </c>
      <c r="C48" s="130" t="str">
        <f>IFERROR(VLOOKUP(A48,DETAIL!$A$7:$F$1101,3,0),"")</f>
        <v/>
      </c>
      <c r="D48" s="130" t="str">
        <f>IFERROR(VLOOKUP(A48,DETAIL!$A$7:$F$1101,4,0),"")</f>
        <v/>
      </c>
      <c r="E48" s="131" t="str">
        <f>IFERROR(VLOOKUP(A48,DETAIL!$A$7:$F$1101,5,0),"")</f>
        <v/>
      </c>
      <c r="F48" s="131" t="str">
        <f>IFERROR(VLOOKUP(A48,DETAIL!$A$7:$O$1101,15,0),"")</f>
        <v/>
      </c>
      <c r="G48" s="131" t="str">
        <f>IFERROR(VLOOKUP(A48,DETAIL!$A$7:$O$1101,14,0),"")</f>
        <v/>
      </c>
      <c r="H48" s="16" t="str">
        <f>IFERROR(VLOOKUP(A48,DETAIL!$A$7:$F$1101,6,0),"")</f>
        <v/>
      </c>
      <c r="I48" s="16" t="str">
        <f>IFERROR(VLOOKUP(A48,DETAIL!$A$7:$P$1101,16,0),"")</f>
        <v/>
      </c>
      <c r="J48" s="16" t="str">
        <f>IFERROR(VLOOKUP(A48,DETAIL!$A$7:$O$1101,13,0),"")</f>
        <v/>
      </c>
      <c r="K48" s="132" t="str">
        <f>IFERROR(CONCATENATE("वर्ष ",VLOOKUP(A48,DETAIL!$A$7:$O$1101,11,0)," / ","प्रतिशत ",VLOOKUP(A48,DETAIL!$A$7:$O$1101,12,0)*100),"")</f>
        <v/>
      </c>
      <c r="L48" s="16" t="str">
        <f>IFERROR(VLOOKUP(A48,DETAIL!$A$7:$L$1101,7,0),"")</f>
        <v/>
      </c>
      <c r="M48" s="133" t="str">
        <f>IFERROR(VLOOKUP(A48,DETAIL!$A$7:$L$1101,8,0)*75%,"")</f>
        <v/>
      </c>
      <c r="N48" s="16" t="str">
        <f>IFERROR(VLOOKUP(A48,DETAIL!$A$7:$L$1101,9,0),"")</f>
        <v/>
      </c>
      <c r="O48" s="133" t="str">
        <f>IFERROR(VLOOKUP(A48,DETAIL!$A$7:$L$1101,10,0)*25%,"")</f>
        <v/>
      </c>
      <c r="P48" s="133" t="str">
        <f t="shared" si="0"/>
        <v/>
      </c>
      <c r="Q48" s="131"/>
      <c r="Z48" s="21" t="str">
        <f>IFERROR(VLOOKUP(B48,DETAIL!$A$7:$G$201,7,0),"")</f>
        <v/>
      </c>
      <c r="AA48" s="21" t="str">
        <f t="shared" si="1"/>
        <v/>
      </c>
    </row>
    <row r="49" spans="1:27" s="21" customFormat="1" ht="24.95" customHeight="1">
      <c r="A49" s="150">
        <v>42</v>
      </c>
      <c r="B49" s="16" t="str">
        <f t="shared" si="3"/>
        <v/>
      </c>
      <c r="C49" s="130" t="str">
        <f>IFERROR(VLOOKUP(A49,DETAIL!$A$7:$F$1101,3,0),"")</f>
        <v/>
      </c>
      <c r="D49" s="130" t="str">
        <f>IFERROR(VLOOKUP(A49,DETAIL!$A$7:$F$1101,4,0),"")</f>
        <v/>
      </c>
      <c r="E49" s="131" t="str">
        <f>IFERROR(VLOOKUP(A49,DETAIL!$A$7:$F$1101,5,0),"")</f>
        <v/>
      </c>
      <c r="F49" s="131" t="str">
        <f>IFERROR(VLOOKUP(A49,DETAIL!$A$7:$O$1101,15,0),"")</f>
        <v/>
      </c>
      <c r="G49" s="131" t="str">
        <f>IFERROR(VLOOKUP(A49,DETAIL!$A$7:$O$1101,14,0),"")</f>
        <v/>
      </c>
      <c r="H49" s="16" t="str">
        <f>IFERROR(VLOOKUP(A49,DETAIL!$A$7:$F$1101,6,0),"")</f>
        <v/>
      </c>
      <c r="I49" s="16" t="str">
        <f>IFERROR(VLOOKUP(A49,DETAIL!$A$7:$P$1101,16,0),"")</f>
        <v/>
      </c>
      <c r="J49" s="16" t="str">
        <f>IFERROR(VLOOKUP(A49,DETAIL!$A$7:$O$1101,13,0),"")</f>
        <v/>
      </c>
      <c r="K49" s="132" t="str">
        <f>IFERROR(CONCATENATE("वर्ष ",VLOOKUP(A49,DETAIL!$A$7:$O$1101,11,0)," / ","प्रतिशत ",VLOOKUP(A49,DETAIL!$A$7:$O$1101,12,0)*100),"")</f>
        <v/>
      </c>
      <c r="L49" s="16" t="str">
        <f>IFERROR(VLOOKUP(A49,DETAIL!$A$7:$L$1101,7,0),"")</f>
        <v/>
      </c>
      <c r="M49" s="133" t="str">
        <f>IFERROR(VLOOKUP(A49,DETAIL!$A$7:$L$1101,8,0)*75%,"")</f>
        <v/>
      </c>
      <c r="N49" s="16" t="str">
        <f>IFERROR(VLOOKUP(A49,DETAIL!$A$7:$L$1101,9,0),"")</f>
        <v/>
      </c>
      <c r="O49" s="133" t="str">
        <f>IFERROR(VLOOKUP(A49,DETAIL!$A$7:$L$1101,10,0)*25%,"")</f>
        <v/>
      </c>
      <c r="P49" s="133" t="str">
        <f t="shared" si="0"/>
        <v/>
      </c>
      <c r="Q49" s="131"/>
      <c r="Z49" s="21" t="str">
        <f>IFERROR(VLOOKUP(B49,DETAIL!$A$7:$G$201,7,0),"")</f>
        <v/>
      </c>
      <c r="AA49" s="21" t="str">
        <f t="shared" si="1"/>
        <v/>
      </c>
    </row>
    <row r="50" spans="1:27" s="21" customFormat="1" ht="24.95" customHeight="1">
      <c r="A50" s="150">
        <v>43</v>
      </c>
      <c r="B50" s="16" t="str">
        <f t="shared" si="3"/>
        <v/>
      </c>
      <c r="C50" s="130" t="str">
        <f>IFERROR(VLOOKUP(A50,DETAIL!$A$7:$F$1101,3,0),"")</f>
        <v/>
      </c>
      <c r="D50" s="130" t="str">
        <f>IFERROR(VLOOKUP(A50,DETAIL!$A$7:$F$1101,4,0),"")</f>
        <v/>
      </c>
      <c r="E50" s="131" t="str">
        <f>IFERROR(VLOOKUP(A50,DETAIL!$A$7:$F$1101,5,0),"")</f>
        <v/>
      </c>
      <c r="F50" s="131" t="str">
        <f>IFERROR(VLOOKUP(A50,DETAIL!$A$7:$O$1101,15,0),"")</f>
        <v/>
      </c>
      <c r="G50" s="131" t="str">
        <f>IFERROR(VLOOKUP(A50,DETAIL!$A$7:$O$1101,14,0),"")</f>
        <v/>
      </c>
      <c r="H50" s="16" t="str">
        <f>IFERROR(VLOOKUP(A50,DETAIL!$A$7:$F$1101,6,0),"")</f>
        <v/>
      </c>
      <c r="I50" s="16" t="str">
        <f>IFERROR(VLOOKUP(A50,DETAIL!$A$7:$P$1101,16,0),"")</f>
        <v/>
      </c>
      <c r="J50" s="16" t="str">
        <f>IFERROR(VLOOKUP(A50,DETAIL!$A$7:$O$1101,13,0),"")</f>
        <v/>
      </c>
      <c r="K50" s="132" t="str">
        <f>IFERROR(CONCATENATE("वर्ष ",VLOOKUP(A50,DETAIL!$A$7:$O$1101,11,0)," / ","प्रतिशत ",VLOOKUP(A50,DETAIL!$A$7:$O$1101,12,0)*100),"")</f>
        <v/>
      </c>
      <c r="L50" s="16" t="str">
        <f>IFERROR(VLOOKUP(A50,DETAIL!$A$7:$L$1101,7,0),"")</f>
        <v/>
      </c>
      <c r="M50" s="133" t="str">
        <f>IFERROR(VLOOKUP(A50,DETAIL!$A$7:$L$1101,8,0)*75%,"")</f>
        <v/>
      </c>
      <c r="N50" s="16" t="str">
        <f>IFERROR(VLOOKUP(A50,DETAIL!$A$7:$L$1101,9,0),"")</f>
        <v/>
      </c>
      <c r="O50" s="133" t="str">
        <f>IFERROR(VLOOKUP(A50,DETAIL!$A$7:$L$1101,10,0)*25%,"")</f>
        <v/>
      </c>
      <c r="P50" s="133" t="str">
        <f t="shared" si="0"/>
        <v/>
      </c>
      <c r="Q50" s="131"/>
      <c r="Z50" s="21" t="str">
        <f>IFERROR(VLOOKUP(B50,DETAIL!$A$7:$G$201,7,0),"")</f>
        <v/>
      </c>
      <c r="AA50" s="21" t="str">
        <f t="shared" si="1"/>
        <v/>
      </c>
    </row>
    <row r="51" spans="1:27" s="21" customFormat="1" ht="24.95" customHeight="1">
      <c r="A51" s="150">
        <v>44</v>
      </c>
      <c r="B51" s="16" t="str">
        <f t="shared" si="3"/>
        <v/>
      </c>
      <c r="C51" s="130" t="str">
        <f>IFERROR(VLOOKUP(A51,DETAIL!$A$7:$F$1101,3,0),"")</f>
        <v/>
      </c>
      <c r="D51" s="130" t="str">
        <f>IFERROR(VLOOKUP(A51,DETAIL!$A$7:$F$1101,4,0),"")</f>
        <v/>
      </c>
      <c r="E51" s="131" t="str">
        <f>IFERROR(VLOOKUP(A51,DETAIL!$A$7:$F$1101,5,0),"")</f>
        <v/>
      </c>
      <c r="F51" s="131" t="str">
        <f>IFERROR(VLOOKUP(A51,DETAIL!$A$7:$O$1101,15,0),"")</f>
        <v/>
      </c>
      <c r="G51" s="131" t="str">
        <f>IFERROR(VLOOKUP(A51,DETAIL!$A$7:$O$1101,14,0),"")</f>
        <v/>
      </c>
      <c r="H51" s="16" t="str">
        <f>IFERROR(VLOOKUP(A51,DETAIL!$A$7:$F$1101,6,0),"")</f>
        <v/>
      </c>
      <c r="I51" s="16" t="str">
        <f>IFERROR(VLOOKUP(A51,DETAIL!$A$7:$P$1101,16,0),"")</f>
        <v/>
      </c>
      <c r="J51" s="16" t="str">
        <f>IFERROR(VLOOKUP(A51,DETAIL!$A$7:$O$1101,13,0),"")</f>
        <v/>
      </c>
      <c r="K51" s="132" t="str">
        <f>IFERROR(CONCATENATE("वर्ष ",VLOOKUP(A51,DETAIL!$A$7:$O$1101,11,0)," / ","प्रतिशत ",VLOOKUP(A51,DETAIL!$A$7:$O$1101,12,0)*100),"")</f>
        <v/>
      </c>
      <c r="L51" s="16" t="str">
        <f>IFERROR(VLOOKUP(A51,DETAIL!$A$7:$L$1101,7,0),"")</f>
        <v/>
      </c>
      <c r="M51" s="133" t="str">
        <f>IFERROR(VLOOKUP(A51,DETAIL!$A$7:$L$1101,8,0)*75%,"")</f>
        <v/>
      </c>
      <c r="N51" s="16" t="str">
        <f>IFERROR(VLOOKUP(A51,DETAIL!$A$7:$L$1101,9,0),"")</f>
        <v/>
      </c>
      <c r="O51" s="133" t="str">
        <f>IFERROR(VLOOKUP(A51,DETAIL!$A$7:$L$1101,10,0)*25%,"")</f>
        <v/>
      </c>
      <c r="P51" s="133" t="str">
        <f t="shared" si="0"/>
        <v/>
      </c>
      <c r="Q51" s="131"/>
      <c r="Z51" s="21" t="str">
        <f>IFERROR(VLOOKUP(B51,DETAIL!$A$7:$G$201,7,0),"")</f>
        <v/>
      </c>
      <c r="AA51" s="21" t="str">
        <f t="shared" si="1"/>
        <v/>
      </c>
    </row>
    <row r="52" spans="1:27" s="21" customFormat="1" ht="24.95" customHeight="1">
      <c r="A52" s="150">
        <v>45</v>
      </c>
      <c r="B52" s="16" t="str">
        <f t="shared" si="3"/>
        <v/>
      </c>
      <c r="C52" s="130" t="str">
        <f>IFERROR(VLOOKUP(A52,DETAIL!$A$7:$F$1101,3,0),"")</f>
        <v/>
      </c>
      <c r="D52" s="130" t="str">
        <f>IFERROR(VLOOKUP(A52,DETAIL!$A$7:$F$1101,4,0),"")</f>
        <v/>
      </c>
      <c r="E52" s="131" t="str">
        <f>IFERROR(VLOOKUP(A52,DETAIL!$A$7:$F$1101,5,0),"")</f>
        <v/>
      </c>
      <c r="F52" s="131" t="str">
        <f>IFERROR(VLOOKUP(A52,DETAIL!$A$7:$O$1101,15,0),"")</f>
        <v/>
      </c>
      <c r="G52" s="131" t="str">
        <f>IFERROR(VLOOKUP(A52,DETAIL!$A$7:$O$1101,14,0),"")</f>
        <v/>
      </c>
      <c r="H52" s="16" t="str">
        <f>IFERROR(VLOOKUP(A52,DETAIL!$A$7:$F$1101,6,0),"")</f>
        <v/>
      </c>
      <c r="I52" s="16" t="str">
        <f>IFERROR(VLOOKUP(A52,DETAIL!$A$7:$P$1101,16,0),"")</f>
        <v/>
      </c>
      <c r="J52" s="16" t="str">
        <f>IFERROR(VLOOKUP(A52,DETAIL!$A$7:$O$1101,13,0),"")</f>
        <v/>
      </c>
      <c r="K52" s="132" t="str">
        <f>IFERROR(CONCATENATE("वर्ष ",VLOOKUP(A52,DETAIL!$A$7:$O$1101,11,0)," / ","प्रतिशत ",VLOOKUP(A52,DETAIL!$A$7:$O$1101,12,0)*100),"")</f>
        <v/>
      </c>
      <c r="L52" s="16" t="str">
        <f>IFERROR(VLOOKUP(A52,DETAIL!$A$7:$L$1101,7,0),"")</f>
        <v/>
      </c>
      <c r="M52" s="133" t="str">
        <f>IFERROR(VLOOKUP(A52,DETAIL!$A$7:$L$1101,8,0)*75%,"")</f>
        <v/>
      </c>
      <c r="N52" s="16" t="str">
        <f>IFERROR(VLOOKUP(A52,DETAIL!$A$7:$L$1101,9,0),"")</f>
        <v/>
      </c>
      <c r="O52" s="133" t="str">
        <f>IFERROR(VLOOKUP(A52,DETAIL!$A$7:$L$1101,10,0)*25%,"")</f>
        <v/>
      </c>
      <c r="P52" s="133" t="str">
        <f t="shared" si="0"/>
        <v/>
      </c>
      <c r="Q52" s="131"/>
      <c r="Z52" s="21" t="str">
        <f>IFERROR(VLOOKUP(B52,DETAIL!$A$7:$G$201,7,0),"")</f>
        <v/>
      </c>
      <c r="AA52" s="21" t="str">
        <f t="shared" si="1"/>
        <v/>
      </c>
    </row>
    <row r="53" spans="1:27" s="21" customFormat="1" ht="24.95" customHeight="1">
      <c r="A53" s="150">
        <v>46</v>
      </c>
      <c r="B53" s="16" t="str">
        <f t="shared" si="3"/>
        <v/>
      </c>
      <c r="C53" s="130" t="str">
        <f>IFERROR(VLOOKUP(A53,DETAIL!$A$7:$F$1101,3,0),"")</f>
        <v/>
      </c>
      <c r="D53" s="130" t="str">
        <f>IFERROR(VLOOKUP(A53,DETAIL!$A$7:$F$1101,4,0),"")</f>
        <v/>
      </c>
      <c r="E53" s="131" t="str">
        <f>IFERROR(VLOOKUP(A53,DETAIL!$A$7:$F$1101,5,0),"")</f>
        <v/>
      </c>
      <c r="F53" s="131" t="str">
        <f>IFERROR(VLOOKUP(A53,DETAIL!$A$7:$O$1101,15,0),"")</f>
        <v/>
      </c>
      <c r="G53" s="131" t="str">
        <f>IFERROR(VLOOKUP(A53,DETAIL!$A$7:$O$1101,14,0),"")</f>
        <v/>
      </c>
      <c r="H53" s="16" t="str">
        <f>IFERROR(VLOOKUP(A53,DETAIL!$A$7:$F$1101,6,0),"")</f>
        <v/>
      </c>
      <c r="I53" s="16" t="str">
        <f>IFERROR(VLOOKUP(A53,DETAIL!$A$7:$P$1101,16,0),"")</f>
        <v/>
      </c>
      <c r="J53" s="16" t="str">
        <f>IFERROR(VLOOKUP(A53,DETAIL!$A$7:$O$1101,13,0),"")</f>
        <v/>
      </c>
      <c r="K53" s="132" t="str">
        <f>IFERROR(CONCATENATE("वर्ष ",VLOOKUP(A53,DETAIL!$A$7:$O$1101,11,0)," / ","प्रतिशत ",VLOOKUP(A53,DETAIL!$A$7:$O$1101,12,0)*100),"")</f>
        <v/>
      </c>
      <c r="L53" s="16" t="str">
        <f>IFERROR(VLOOKUP(A53,DETAIL!$A$7:$L$1101,7,0),"")</f>
        <v/>
      </c>
      <c r="M53" s="133" t="str">
        <f>IFERROR(VLOOKUP(A53,DETAIL!$A$7:$L$1101,8,0)*75%,"")</f>
        <v/>
      </c>
      <c r="N53" s="16" t="str">
        <f>IFERROR(VLOOKUP(A53,DETAIL!$A$7:$L$1101,9,0),"")</f>
        <v/>
      </c>
      <c r="O53" s="133" t="str">
        <f>IFERROR(VLOOKUP(A53,DETAIL!$A$7:$L$1101,10,0)*25%,"")</f>
        <v/>
      </c>
      <c r="P53" s="133" t="str">
        <f t="shared" si="0"/>
        <v/>
      </c>
      <c r="Q53" s="131"/>
      <c r="Z53" s="21" t="str">
        <f>IFERROR(VLOOKUP(B53,DETAIL!$A$7:$G$201,7,0),"")</f>
        <v/>
      </c>
      <c r="AA53" s="21" t="str">
        <f t="shared" si="1"/>
        <v/>
      </c>
    </row>
    <row r="54" spans="1:27" s="21" customFormat="1" ht="24.95" customHeight="1">
      <c r="A54" s="150">
        <v>47</v>
      </c>
      <c r="B54" s="16" t="str">
        <f t="shared" si="3"/>
        <v/>
      </c>
      <c r="C54" s="130" t="str">
        <f>IFERROR(VLOOKUP(A54,DETAIL!$A$7:$F$1101,3,0),"")</f>
        <v/>
      </c>
      <c r="D54" s="130" t="str">
        <f>IFERROR(VLOOKUP(A54,DETAIL!$A$7:$F$1101,4,0),"")</f>
        <v/>
      </c>
      <c r="E54" s="131" t="str">
        <f>IFERROR(VLOOKUP(A54,DETAIL!$A$7:$F$1101,5,0),"")</f>
        <v/>
      </c>
      <c r="F54" s="131" t="str">
        <f>IFERROR(VLOOKUP(A54,DETAIL!$A$7:$O$1101,15,0),"")</f>
        <v/>
      </c>
      <c r="G54" s="131" t="str">
        <f>IFERROR(VLOOKUP(A54,DETAIL!$A$7:$O$1101,14,0),"")</f>
        <v/>
      </c>
      <c r="H54" s="16" t="str">
        <f>IFERROR(VLOOKUP(A54,DETAIL!$A$7:$F$1101,6,0),"")</f>
        <v/>
      </c>
      <c r="I54" s="16" t="str">
        <f>IFERROR(VLOOKUP(A54,DETAIL!$A$7:$P$1101,16,0),"")</f>
        <v/>
      </c>
      <c r="J54" s="16" t="str">
        <f>IFERROR(VLOOKUP(A54,DETAIL!$A$7:$O$1101,13,0),"")</f>
        <v/>
      </c>
      <c r="K54" s="132" t="str">
        <f>IFERROR(CONCATENATE("वर्ष ",VLOOKUP(A54,DETAIL!$A$7:$O$1101,11,0)," / ","प्रतिशत ",VLOOKUP(A54,DETAIL!$A$7:$O$1101,12,0)*100),"")</f>
        <v/>
      </c>
      <c r="L54" s="16" t="str">
        <f>IFERROR(VLOOKUP(A54,DETAIL!$A$7:$L$1101,7,0),"")</f>
        <v/>
      </c>
      <c r="M54" s="133" t="str">
        <f>IFERROR(VLOOKUP(A54,DETAIL!$A$7:$L$1101,8,0)*75%,"")</f>
        <v/>
      </c>
      <c r="N54" s="16" t="str">
        <f>IFERROR(VLOOKUP(A54,DETAIL!$A$7:$L$1101,9,0),"")</f>
        <v/>
      </c>
      <c r="O54" s="133" t="str">
        <f>IFERROR(VLOOKUP(A54,DETAIL!$A$7:$L$1101,10,0)*25%,"")</f>
        <v/>
      </c>
      <c r="P54" s="133" t="str">
        <f t="shared" si="0"/>
        <v/>
      </c>
      <c r="Q54" s="131"/>
      <c r="Z54" s="21" t="str">
        <f>IFERROR(VLOOKUP(B54,DETAIL!$A$7:$G$201,7,0),"")</f>
        <v/>
      </c>
      <c r="AA54" s="21" t="str">
        <f t="shared" si="1"/>
        <v/>
      </c>
    </row>
    <row r="55" spans="1:27" s="21" customFormat="1" ht="24.95" customHeight="1">
      <c r="A55" s="150">
        <v>48</v>
      </c>
      <c r="B55" s="16" t="str">
        <f t="shared" si="3"/>
        <v/>
      </c>
      <c r="C55" s="130" t="str">
        <f>IFERROR(VLOOKUP(A55,DETAIL!$A$7:$F$1101,3,0),"")</f>
        <v/>
      </c>
      <c r="D55" s="130" t="str">
        <f>IFERROR(VLOOKUP(A55,DETAIL!$A$7:$F$1101,4,0),"")</f>
        <v/>
      </c>
      <c r="E55" s="131" t="str">
        <f>IFERROR(VLOOKUP(A55,DETAIL!$A$7:$F$1101,5,0),"")</f>
        <v/>
      </c>
      <c r="F55" s="131" t="str">
        <f>IFERROR(VLOOKUP(A55,DETAIL!$A$7:$O$1101,15,0),"")</f>
        <v/>
      </c>
      <c r="G55" s="131" t="str">
        <f>IFERROR(VLOOKUP(A55,DETAIL!$A$7:$O$1101,14,0),"")</f>
        <v/>
      </c>
      <c r="H55" s="16" t="str">
        <f>IFERROR(VLOOKUP(A55,DETAIL!$A$7:$F$1101,6,0),"")</f>
        <v/>
      </c>
      <c r="I55" s="16" t="str">
        <f>IFERROR(VLOOKUP(A55,DETAIL!$A$7:$P$1101,16,0),"")</f>
        <v/>
      </c>
      <c r="J55" s="16" t="str">
        <f>IFERROR(VLOOKUP(A55,DETAIL!$A$7:$O$1101,13,0),"")</f>
        <v/>
      </c>
      <c r="K55" s="132" t="str">
        <f>IFERROR(CONCATENATE("वर्ष ",VLOOKUP(A55,DETAIL!$A$7:$O$1101,11,0)," / ","प्रतिशत ",VLOOKUP(A55,DETAIL!$A$7:$O$1101,12,0)*100),"")</f>
        <v/>
      </c>
      <c r="L55" s="16" t="str">
        <f>IFERROR(VLOOKUP(A55,DETAIL!$A$7:$L$1101,7,0),"")</f>
        <v/>
      </c>
      <c r="M55" s="133" t="str">
        <f>IFERROR(VLOOKUP(A55,DETAIL!$A$7:$L$1101,8,0)*75%,"")</f>
        <v/>
      </c>
      <c r="N55" s="16" t="str">
        <f>IFERROR(VLOOKUP(A55,DETAIL!$A$7:$L$1101,9,0),"")</f>
        <v/>
      </c>
      <c r="O55" s="133" t="str">
        <f>IFERROR(VLOOKUP(A55,DETAIL!$A$7:$L$1101,10,0)*25%,"")</f>
        <v/>
      </c>
      <c r="P55" s="133" t="str">
        <f t="shared" si="0"/>
        <v/>
      </c>
      <c r="Q55" s="131"/>
      <c r="Z55" s="21" t="str">
        <f>IFERROR(VLOOKUP(B55,DETAIL!$A$7:$G$201,7,0),"")</f>
        <v/>
      </c>
      <c r="AA55" s="21" t="str">
        <f t="shared" si="1"/>
        <v/>
      </c>
    </row>
    <row r="56" spans="1:27" s="21" customFormat="1" ht="24.95" customHeight="1">
      <c r="A56" s="150">
        <v>49</v>
      </c>
      <c r="B56" s="16" t="str">
        <f t="shared" si="3"/>
        <v/>
      </c>
      <c r="C56" s="130" t="str">
        <f>IFERROR(VLOOKUP(A56,DETAIL!$A$7:$F$1101,3,0),"")</f>
        <v/>
      </c>
      <c r="D56" s="130" t="str">
        <f>IFERROR(VLOOKUP(A56,DETAIL!$A$7:$F$1101,4,0),"")</f>
        <v/>
      </c>
      <c r="E56" s="131" t="str">
        <f>IFERROR(VLOOKUP(A56,DETAIL!$A$7:$F$1101,5,0),"")</f>
        <v/>
      </c>
      <c r="F56" s="131" t="str">
        <f>IFERROR(VLOOKUP(A56,DETAIL!$A$7:$O$1101,15,0),"")</f>
        <v/>
      </c>
      <c r="G56" s="131" t="str">
        <f>IFERROR(VLOOKUP(A56,DETAIL!$A$7:$O$1101,14,0),"")</f>
        <v/>
      </c>
      <c r="H56" s="16" t="str">
        <f>IFERROR(VLOOKUP(A56,DETAIL!$A$7:$F$1101,6,0),"")</f>
        <v/>
      </c>
      <c r="I56" s="16" t="str">
        <f>IFERROR(VLOOKUP(A56,DETAIL!$A$7:$P$1101,16,0),"")</f>
        <v/>
      </c>
      <c r="J56" s="16" t="str">
        <f>IFERROR(VLOOKUP(A56,DETAIL!$A$7:$O$1101,13,0),"")</f>
        <v/>
      </c>
      <c r="K56" s="132" t="str">
        <f>IFERROR(CONCATENATE("वर्ष ",VLOOKUP(A56,DETAIL!$A$7:$O$1101,11,0)," / ","प्रतिशत ",VLOOKUP(A56,DETAIL!$A$7:$O$1101,12,0)*100),"")</f>
        <v/>
      </c>
      <c r="L56" s="16" t="str">
        <f>IFERROR(VLOOKUP(A56,DETAIL!$A$7:$L$1101,7,0),"")</f>
        <v/>
      </c>
      <c r="M56" s="133" t="str">
        <f>IFERROR(VLOOKUP(A56,DETAIL!$A$7:$L$1101,8,0)*75%,"")</f>
        <v/>
      </c>
      <c r="N56" s="16" t="str">
        <f>IFERROR(VLOOKUP(A56,DETAIL!$A$7:$L$1101,9,0),"")</f>
        <v/>
      </c>
      <c r="O56" s="133" t="str">
        <f>IFERROR(VLOOKUP(A56,DETAIL!$A$7:$L$1101,10,0)*25%,"")</f>
        <v/>
      </c>
      <c r="P56" s="133" t="str">
        <f t="shared" si="0"/>
        <v/>
      </c>
      <c r="Q56" s="131"/>
      <c r="Z56" s="21" t="str">
        <f>IFERROR(VLOOKUP(B56,DETAIL!$A$7:$G$201,7,0),"")</f>
        <v/>
      </c>
      <c r="AA56" s="21" t="str">
        <f t="shared" si="1"/>
        <v/>
      </c>
    </row>
    <row r="57" spans="1:27" s="21" customFormat="1" ht="24.95" customHeight="1">
      <c r="A57" s="150">
        <v>50</v>
      </c>
      <c r="B57" s="16" t="str">
        <f t="shared" si="3"/>
        <v/>
      </c>
      <c r="C57" s="130" t="str">
        <f>IFERROR(VLOOKUP(A57,DETAIL!$A$7:$F$1101,3,0),"")</f>
        <v/>
      </c>
      <c r="D57" s="130" t="str">
        <f>IFERROR(VLOOKUP(A57,DETAIL!$A$7:$F$1101,4,0),"")</f>
        <v/>
      </c>
      <c r="E57" s="131" t="str">
        <f>IFERROR(VLOOKUP(A57,DETAIL!$A$7:$F$1101,5,0),"")</f>
        <v/>
      </c>
      <c r="F57" s="131" t="str">
        <f>IFERROR(VLOOKUP(A57,DETAIL!$A$7:$O$1101,15,0),"")</f>
        <v/>
      </c>
      <c r="G57" s="131" t="str">
        <f>IFERROR(VLOOKUP(A57,DETAIL!$A$7:$O$1101,14,0),"")</f>
        <v/>
      </c>
      <c r="H57" s="16" t="str">
        <f>IFERROR(VLOOKUP(A57,DETAIL!$A$7:$F$1101,6,0),"")</f>
        <v/>
      </c>
      <c r="I57" s="16" t="str">
        <f>IFERROR(VLOOKUP(A57,DETAIL!$A$7:$P$1101,16,0),"")</f>
        <v/>
      </c>
      <c r="J57" s="16" t="str">
        <f>IFERROR(VLOOKUP(A57,DETAIL!$A$7:$O$1101,13,0),"")</f>
        <v/>
      </c>
      <c r="K57" s="132" t="str">
        <f>IFERROR(CONCATENATE("वर्ष ",VLOOKUP(A57,DETAIL!$A$7:$O$1101,11,0)," / ","प्रतिशत ",VLOOKUP(A57,DETAIL!$A$7:$O$1101,12,0)*100),"")</f>
        <v/>
      </c>
      <c r="L57" s="16" t="str">
        <f>IFERROR(VLOOKUP(A57,DETAIL!$A$7:$L$1101,7,0),"")</f>
        <v/>
      </c>
      <c r="M57" s="133" t="str">
        <f>IFERROR(VLOOKUP(A57,DETAIL!$A$7:$L$1101,8,0)*75%,"")</f>
        <v/>
      </c>
      <c r="N57" s="16" t="str">
        <f>IFERROR(VLOOKUP(A57,DETAIL!$A$7:$L$1101,9,0),"")</f>
        <v/>
      </c>
      <c r="O57" s="133" t="str">
        <f>IFERROR(VLOOKUP(A57,DETAIL!$A$7:$L$1101,10,0)*25%,"")</f>
        <v/>
      </c>
      <c r="P57" s="133" t="str">
        <f t="shared" si="0"/>
        <v/>
      </c>
      <c r="Q57" s="131"/>
      <c r="Z57" s="21" t="str">
        <f>IFERROR(VLOOKUP(B57,DETAIL!$A$7:$G$201,7,0),"")</f>
        <v/>
      </c>
      <c r="AA57" s="21" t="str">
        <f t="shared" si="1"/>
        <v/>
      </c>
    </row>
    <row r="58" spans="1:27" s="21" customFormat="1" ht="24.95" customHeight="1">
      <c r="A58" s="150">
        <v>51</v>
      </c>
      <c r="B58" s="16" t="str">
        <f t="shared" si="3"/>
        <v/>
      </c>
      <c r="C58" s="130" t="str">
        <f>IFERROR(VLOOKUP(A58,DETAIL!$A$7:$F$1101,3,0),"")</f>
        <v/>
      </c>
      <c r="D58" s="130" t="str">
        <f>IFERROR(VLOOKUP(A58,DETAIL!$A$7:$F$1101,4,0),"")</f>
        <v/>
      </c>
      <c r="E58" s="131" t="str">
        <f>IFERROR(VLOOKUP(A58,DETAIL!$A$7:$F$1101,5,0),"")</f>
        <v/>
      </c>
      <c r="F58" s="131" t="str">
        <f>IFERROR(VLOOKUP(A58,DETAIL!$A$7:$O$1101,15,0),"")</f>
        <v/>
      </c>
      <c r="G58" s="131" t="str">
        <f>IFERROR(VLOOKUP(A58,DETAIL!$A$7:$O$1101,14,0),"")</f>
        <v/>
      </c>
      <c r="H58" s="16" t="str">
        <f>IFERROR(VLOOKUP(A58,DETAIL!$A$7:$F$1101,6,0),"")</f>
        <v/>
      </c>
      <c r="I58" s="16" t="str">
        <f>IFERROR(VLOOKUP(A58,DETAIL!$A$7:$P$1101,16,0),"")</f>
        <v/>
      </c>
      <c r="J58" s="16" t="str">
        <f>IFERROR(VLOOKUP(A58,DETAIL!$A$7:$O$1101,13,0),"")</f>
        <v/>
      </c>
      <c r="K58" s="132" t="str">
        <f>IFERROR(CONCATENATE("वर्ष ",VLOOKUP(A58,DETAIL!$A$7:$O$1101,11,0)," / ","प्रतिशत ",VLOOKUP(A58,DETAIL!$A$7:$O$1101,12,0)*100),"")</f>
        <v/>
      </c>
      <c r="L58" s="16" t="str">
        <f>IFERROR(VLOOKUP(A58,DETAIL!$A$7:$L$1101,7,0),"")</f>
        <v/>
      </c>
      <c r="M58" s="133" t="str">
        <f>IFERROR(VLOOKUP(A58,DETAIL!$A$7:$L$1101,8,0)*75%,"")</f>
        <v/>
      </c>
      <c r="N58" s="16" t="str">
        <f>IFERROR(VLOOKUP(A58,DETAIL!$A$7:$L$1101,9,0),"")</f>
        <v/>
      </c>
      <c r="O58" s="133" t="str">
        <f>IFERROR(VLOOKUP(A58,DETAIL!$A$7:$L$1101,10,0)*25%,"")</f>
        <v/>
      </c>
      <c r="P58" s="133" t="str">
        <f t="shared" si="0"/>
        <v/>
      </c>
      <c r="Q58" s="131"/>
      <c r="Z58" s="21" t="str">
        <f>IFERROR(VLOOKUP(B58,DETAIL!$A$7:$G$201,7,0),"")</f>
        <v/>
      </c>
      <c r="AA58" s="21" t="str">
        <f t="shared" si="1"/>
        <v/>
      </c>
    </row>
    <row r="59" spans="1:27" s="21" customFormat="1" ht="24.95" customHeight="1">
      <c r="A59" s="150">
        <v>52</v>
      </c>
      <c r="B59" s="16" t="str">
        <f t="shared" si="3"/>
        <v/>
      </c>
      <c r="C59" s="130" t="str">
        <f>IFERROR(VLOOKUP(A59,DETAIL!$A$7:$F$1101,3,0),"")</f>
        <v/>
      </c>
      <c r="D59" s="130" t="str">
        <f>IFERROR(VLOOKUP(A59,DETAIL!$A$7:$F$1101,4,0),"")</f>
        <v/>
      </c>
      <c r="E59" s="131" t="str">
        <f>IFERROR(VLOOKUP(A59,DETAIL!$A$7:$F$1101,5,0),"")</f>
        <v/>
      </c>
      <c r="F59" s="131" t="str">
        <f>IFERROR(VLOOKUP(A59,DETAIL!$A$7:$O$1101,15,0),"")</f>
        <v/>
      </c>
      <c r="G59" s="131" t="str">
        <f>IFERROR(VLOOKUP(A59,DETAIL!$A$7:$O$1101,14,0),"")</f>
        <v/>
      </c>
      <c r="H59" s="16" t="str">
        <f>IFERROR(VLOOKUP(A59,DETAIL!$A$7:$F$1101,6,0),"")</f>
        <v/>
      </c>
      <c r="I59" s="16" t="str">
        <f>IFERROR(VLOOKUP(A59,DETAIL!$A$7:$P$1101,16,0),"")</f>
        <v/>
      </c>
      <c r="J59" s="16" t="str">
        <f>IFERROR(VLOOKUP(A59,DETAIL!$A$7:$O$1101,13,0),"")</f>
        <v/>
      </c>
      <c r="K59" s="132" t="str">
        <f>IFERROR(CONCATENATE("वर्ष ",VLOOKUP(A59,DETAIL!$A$7:$O$1101,11,0)," / ","प्रतिशत ",VLOOKUP(A59,DETAIL!$A$7:$O$1101,12,0)*100),"")</f>
        <v/>
      </c>
      <c r="L59" s="16" t="str">
        <f>IFERROR(VLOOKUP(A59,DETAIL!$A$7:$L$1101,7,0),"")</f>
        <v/>
      </c>
      <c r="M59" s="133" t="str">
        <f>IFERROR(VLOOKUP(A59,DETAIL!$A$7:$L$1101,8,0)*75%,"")</f>
        <v/>
      </c>
      <c r="N59" s="16" t="str">
        <f>IFERROR(VLOOKUP(A59,DETAIL!$A$7:$L$1101,9,0),"")</f>
        <v/>
      </c>
      <c r="O59" s="133" t="str">
        <f>IFERROR(VLOOKUP(A59,DETAIL!$A$7:$L$1101,10,0)*25%,"")</f>
        <v/>
      </c>
      <c r="P59" s="133" t="str">
        <f t="shared" si="0"/>
        <v/>
      </c>
      <c r="Q59" s="131"/>
      <c r="Z59" s="21" t="str">
        <f>IFERROR(VLOOKUP(B59,DETAIL!$A$7:$G$201,7,0),"")</f>
        <v/>
      </c>
      <c r="AA59" s="21" t="str">
        <f t="shared" si="1"/>
        <v/>
      </c>
    </row>
    <row r="60" spans="1:27" s="21" customFormat="1" ht="24.95" customHeight="1">
      <c r="A60" s="150">
        <v>53</v>
      </c>
      <c r="B60" s="16" t="str">
        <f t="shared" si="3"/>
        <v/>
      </c>
      <c r="C60" s="130" t="str">
        <f>IFERROR(VLOOKUP(A60,DETAIL!$A$7:$F$1101,3,0),"")</f>
        <v/>
      </c>
      <c r="D60" s="130" t="str">
        <f>IFERROR(VLOOKUP(A60,DETAIL!$A$7:$F$1101,4,0),"")</f>
        <v/>
      </c>
      <c r="E60" s="131" t="str">
        <f>IFERROR(VLOOKUP(A60,DETAIL!$A$7:$F$1101,5,0),"")</f>
        <v/>
      </c>
      <c r="F60" s="131" t="str">
        <f>IFERROR(VLOOKUP(A60,DETAIL!$A$7:$O$1101,15,0),"")</f>
        <v/>
      </c>
      <c r="G60" s="131" t="str">
        <f>IFERROR(VLOOKUP(A60,DETAIL!$A$7:$O$1101,14,0),"")</f>
        <v/>
      </c>
      <c r="H60" s="16" t="str">
        <f>IFERROR(VLOOKUP(A60,DETAIL!$A$7:$F$1101,6,0),"")</f>
        <v/>
      </c>
      <c r="I60" s="16" t="str">
        <f>IFERROR(VLOOKUP(A60,DETAIL!$A$7:$P$1101,16,0),"")</f>
        <v/>
      </c>
      <c r="J60" s="16" t="str">
        <f>IFERROR(VLOOKUP(A60,DETAIL!$A$7:$O$1101,13,0),"")</f>
        <v/>
      </c>
      <c r="K60" s="132" t="str">
        <f>IFERROR(CONCATENATE("वर्ष ",VLOOKUP(A60,DETAIL!$A$7:$O$1101,11,0)," / ","प्रतिशत ",VLOOKUP(A60,DETAIL!$A$7:$O$1101,12,0)*100),"")</f>
        <v/>
      </c>
      <c r="L60" s="16" t="str">
        <f>IFERROR(VLOOKUP(A60,DETAIL!$A$7:$L$1101,7,0),"")</f>
        <v/>
      </c>
      <c r="M60" s="133" t="str">
        <f>IFERROR(VLOOKUP(A60,DETAIL!$A$7:$L$1101,8,0)*75%,"")</f>
        <v/>
      </c>
      <c r="N60" s="16" t="str">
        <f>IFERROR(VLOOKUP(A60,DETAIL!$A$7:$L$1101,9,0),"")</f>
        <v/>
      </c>
      <c r="O60" s="133" t="str">
        <f>IFERROR(VLOOKUP(A60,DETAIL!$A$7:$L$1101,10,0)*25%,"")</f>
        <v/>
      </c>
      <c r="P60" s="133" t="str">
        <f t="shared" si="0"/>
        <v/>
      </c>
      <c r="Q60" s="131"/>
      <c r="Z60" s="21" t="str">
        <f>IFERROR(VLOOKUP(B60,DETAIL!$A$7:$G$201,7,0),"")</f>
        <v/>
      </c>
      <c r="AA60" s="21" t="str">
        <f t="shared" si="1"/>
        <v/>
      </c>
    </row>
    <row r="61" spans="1:27" s="21" customFormat="1" ht="24.95" customHeight="1">
      <c r="A61" s="150">
        <v>54</v>
      </c>
      <c r="B61" s="16" t="str">
        <f t="shared" si="3"/>
        <v/>
      </c>
      <c r="C61" s="130" t="str">
        <f>IFERROR(VLOOKUP(A61,DETAIL!$A$7:$F$1101,3,0),"")</f>
        <v/>
      </c>
      <c r="D61" s="130" t="str">
        <f>IFERROR(VLOOKUP(A61,DETAIL!$A$7:$F$1101,4,0),"")</f>
        <v/>
      </c>
      <c r="E61" s="131" t="str">
        <f>IFERROR(VLOOKUP(A61,DETAIL!$A$7:$F$1101,5,0),"")</f>
        <v/>
      </c>
      <c r="F61" s="131" t="str">
        <f>IFERROR(VLOOKUP(A61,DETAIL!$A$7:$O$1101,15,0),"")</f>
        <v/>
      </c>
      <c r="G61" s="131" t="str">
        <f>IFERROR(VLOOKUP(A61,DETAIL!$A$7:$O$1101,14,0),"")</f>
        <v/>
      </c>
      <c r="H61" s="16" t="str">
        <f>IFERROR(VLOOKUP(A61,DETAIL!$A$7:$F$1101,6,0),"")</f>
        <v/>
      </c>
      <c r="I61" s="16" t="str">
        <f>IFERROR(VLOOKUP(A61,DETAIL!$A$7:$P$1101,16,0),"")</f>
        <v/>
      </c>
      <c r="J61" s="16" t="str">
        <f>IFERROR(VLOOKUP(A61,DETAIL!$A$7:$O$1101,13,0),"")</f>
        <v/>
      </c>
      <c r="K61" s="132" t="str">
        <f>IFERROR(CONCATENATE("वर्ष ",VLOOKUP(A61,DETAIL!$A$7:$O$1101,11,0)," / ","प्रतिशत ",VLOOKUP(A61,DETAIL!$A$7:$O$1101,12,0)*100),"")</f>
        <v/>
      </c>
      <c r="L61" s="16" t="str">
        <f>IFERROR(VLOOKUP(A61,DETAIL!$A$7:$L$1101,7,0),"")</f>
        <v/>
      </c>
      <c r="M61" s="133" t="str">
        <f>IFERROR(VLOOKUP(A61,DETAIL!$A$7:$L$1101,8,0)*75%,"")</f>
        <v/>
      </c>
      <c r="N61" s="16" t="str">
        <f>IFERROR(VLOOKUP(A61,DETAIL!$A$7:$L$1101,9,0),"")</f>
        <v/>
      </c>
      <c r="O61" s="133" t="str">
        <f>IFERROR(VLOOKUP(A61,DETAIL!$A$7:$L$1101,10,0)*25%,"")</f>
        <v/>
      </c>
      <c r="P61" s="133" t="str">
        <f t="shared" si="0"/>
        <v/>
      </c>
      <c r="Q61" s="131"/>
      <c r="Z61" s="21" t="str">
        <f>IFERROR(VLOOKUP(B61,DETAIL!$A$7:$G$201,7,0),"")</f>
        <v/>
      </c>
      <c r="AA61" s="21" t="str">
        <f t="shared" si="1"/>
        <v/>
      </c>
    </row>
    <row r="62" spans="1:27" s="21" customFormat="1" ht="24.95" customHeight="1">
      <c r="A62" s="150">
        <v>55</v>
      </c>
      <c r="B62" s="16" t="str">
        <f t="shared" si="3"/>
        <v/>
      </c>
      <c r="C62" s="130" t="str">
        <f>IFERROR(VLOOKUP(A62,DETAIL!$A$7:$F$1101,3,0),"")</f>
        <v/>
      </c>
      <c r="D62" s="130" t="str">
        <f>IFERROR(VLOOKUP(A62,DETAIL!$A$7:$F$1101,4,0),"")</f>
        <v/>
      </c>
      <c r="E62" s="131" t="str">
        <f>IFERROR(VLOOKUP(A62,DETAIL!$A$7:$F$1101,5,0),"")</f>
        <v/>
      </c>
      <c r="F62" s="131" t="str">
        <f>IFERROR(VLOOKUP(A62,DETAIL!$A$7:$O$1101,15,0),"")</f>
        <v/>
      </c>
      <c r="G62" s="131" t="str">
        <f>IFERROR(VLOOKUP(A62,DETAIL!$A$7:$O$1101,14,0),"")</f>
        <v/>
      </c>
      <c r="H62" s="16" t="str">
        <f>IFERROR(VLOOKUP(A62,DETAIL!$A$7:$F$1101,6,0),"")</f>
        <v/>
      </c>
      <c r="I62" s="16" t="str">
        <f>IFERROR(VLOOKUP(A62,DETAIL!$A$7:$P$1101,16,0),"")</f>
        <v/>
      </c>
      <c r="J62" s="16" t="str">
        <f>IFERROR(VLOOKUP(A62,DETAIL!$A$7:$O$1101,13,0),"")</f>
        <v/>
      </c>
      <c r="K62" s="132" t="str">
        <f>IFERROR(CONCATENATE("वर्ष ",VLOOKUP(A62,DETAIL!$A$7:$O$1101,11,0)," / ","प्रतिशत ",VLOOKUP(A62,DETAIL!$A$7:$O$1101,12,0)*100),"")</f>
        <v/>
      </c>
      <c r="L62" s="16" t="str">
        <f>IFERROR(VLOOKUP(A62,DETAIL!$A$7:$L$1101,7,0),"")</f>
        <v/>
      </c>
      <c r="M62" s="133" t="str">
        <f>IFERROR(VLOOKUP(A62,DETAIL!$A$7:$L$1101,8,0)*75%,"")</f>
        <v/>
      </c>
      <c r="N62" s="16" t="str">
        <f>IFERROR(VLOOKUP(A62,DETAIL!$A$7:$L$1101,9,0),"")</f>
        <v/>
      </c>
      <c r="O62" s="133" t="str">
        <f>IFERROR(VLOOKUP(A62,DETAIL!$A$7:$L$1101,10,0)*25%,"")</f>
        <v/>
      </c>
      <c r="P62" s="133" t="str">
        <f t="shared" si="0"/>
        <v/>
      </c>
      <c r="Q62" s="131"/>
      <c r="Z62" s="21" t="str">
        <f>IFERROR(VLOOKUP(B62,DETAIL!$A$7:$G$201,7,0),"")</f>
        <v/>
      </c>
      <c r="AA62" s="21" t="str">
        <f t="shared" si="1"/>
        <v/>
      </c>
    </row>
    <row r="63" spans="1:27" s="21" customFormat="1" ht="24.95" customHeight="1">
      <c r="A63" s="150">
        <v>56</v>
      </c>
      <c r="B63" s="16" t="str">
        <f t="shared" si="3"/>
        <v/>
      </c>
      <c r="C63" s="130" t="str">
        <f>IFERROR(VLOOKUP(A63,DETAIL!$A$7:$F$1101,3,0),"")</f>
        <v/>
      </c>
      <c r="D63" s="130" t="str">
        <f>IFERROR(VLOOKUP(A63,DETAIL!$A$7:$F$1101,4,0),"")</f>
        <v/>
      </c>
      <c r="E63" s="131" t="str">
        <f>IFERROR(VLOOKUP(A63,DETAIL!$A$7:$F$1101,5,0),"")</f>
        <v/>
      </c>
      <c r="F63" s="131" t="str">
        <f>IFERROR(VLOOKUP(A63,DETAIL!$A$7:$O$1101,15,0),"")</f>
        <v/>
      </c>
      <c r="G63" s="131" t="str">
        <f>IFERROR(VLOOKUP(A63,DETAIL!$A$7:$O$1101,14,0),"")</f>
        <v/>
      </c>
      <c r="H63" s="16" t="str">
        <f>IFERROR(VLOOKUP(A63,DETAIL!$A$7:$F$1101,6,0),"")</f>
        <v/>
      </c>
      <c r="I63" s="16" t="str">
        <f>IFERROR(VLOOKUP(A63,DETAIL!$A$7:$P$1101,16,0),"")</f>
        <v/>
      </c>
      <c r="J63" s="16" t="str">
        <f>IFERROR(VLOOKUP(A63,DETAIL!$A$7:$O$1101,13,0),"")</f>
        <v/>
      </c>
      <c r="K63" s="132" t="str">
        <f>IFERROR(CONCATENATE("वर्ष ",VLOOKUP(A63,DETAIL!$A$7:$O$1101,11,0)," / ","प्रतिशत ",VLOOKUP(A63,DETAIL!$A$7:$O$1101,12,0)*100),"")</f>
        <v/>
      </c>
      <c r="L63" s="16" t="str">
        <f>IFERROR(VLOOKUP(A63,DETAIL!$A$7:$L$1101,7,0),"")</f>
        <v/>
      </c>
      <c r="M63" s="133" t="str">
        <f>IFERROR(VLOOKUP(A63,DETAIL!$A$7:$L$1101,8,0)*75%,"")</f>
        <v/>
      </c>
      <c r="N63" s="16" t="str">
        <f>IFERROR(VLOOKUP(A63,DETAIL!$A$7:$L$1101,9,0),"")</f>
        <v/>
      </c>
      <c r="O63" s="133" t="str">
        <f>IFERROR(VLOOKUP(A63,DETAIL!$A$7:$L$1101,10,0)*25%,"")</f>
        <v/>
      </c>
      <c r="P63" s="133" t="str">
        <f t="shared" si="0"/>
        <v/>
      </c>
      <c r="Q63" s="131"/>
      <c r="Z63" s="21" t="str">
        <f>IFERROR(VLOOKUP(B63,DETAIL!$A$7:$G$201,7,0),"")</f>
        <v/>
      </c>
      <c r="AA63" s="21" t="str">
        <f t="shared" si="1"/>
        <v/>
      </c>
    </row>
    <row r="64" spans="1:27" s="21" customFormat="1" ht="24.95" customHeight="1">
      <c r="A64" s="150">
        <v>57</v>
      </c>
      <c r="B64" s="16" t="str">
        <f t="shared" si="3"/>
        <v/>
      </c>
      <c r="C64" s="130" t="str">
        <f>IFERROR(VLOOKUP(A64,DETAIL!$A$7:$F$1101,3,0),"")</f>
        <v/>
      </c>
      <c r="D64" s="130" t="str">
        <f>IFERROR(VLOOKUP(A64,DETAIL!$A$7:$F$1101,4,0),"")</f>
        <v/>
      </c>
      <c r="E64" s="131" t="str">
        <f>IFERROR(VLOOKUP(A64,DETAIL!$A$7:$F$1101,5,0),"")</f>
        <v/>
      </c>
      <c r="F64" s="131" t="str">
        <f>IFERROR(VLOOKUP(A64,DETAIL!$A$7:$O$1101,15,0),"")</f>
        <v/>
      </c>
      <c r="G64" s="131" t="str">
        <f>IFERROR(VLOOKUP(A64,DETAIL!$A$7:$O$1101,14,0),"")</f>
        <v/>
      </c>
      <c r="H64" s="16" t="str">
        <f>IFERROR(VLOOKUP(A64,DETAIL!$A$7:$F$1101,6,0),"")</f>
        <v/>
      </c>
      <c r="I64" s="16" t="str">
        <f>IFERROR(VLOOKUP(A64,DETAIL!$A$7:$P$1101,16,0),"")</f>
        <v/>
      </c>
      <c r="J64" s="16" t="str">
        <f>IFERROR(VLOOKUP(A64,DETAIL!$A$7:$O$1101,13,0),"")</f>
        <v/>
      </c>
      <c r="K64" s="132" t="str">
        <f>IFERROR(CONCATENATE("वर्ष ",VLOOKUP(A64,DETAIL!$A$7:$O$1101,11,0)," / ","प्रतिशत ",VLOOKUP(A64,DETAIL!$A$7:$O$1101,12,0)*100),"")</f>
        <v/>
      </c>
      <c r="L64" s="16" t="str">
        <f>IFERROR(VLOOKUP(A64,DETAIL!$A$7:$L$1101,7,0),"")</f>
        <v/>
      </c>
      <c r="M64" s="133" t="str">
        <f>IFERROR(VLOOKUP(A64,DETAIL!$A$7:$L$1101,8,0)*75%,"")</f>
        <v/>
      </c>
      <c r="N64" s="16" t="str">
        <f>IFERROR(VLOOKUP(A64,DETAIL!$A$7:$L$1101,9,0),"")</f>
        <v/>
      </c>
      <c r="O64" s="133" t="str">
        <f>IFERROR(VLOOKUP(A64,DETAIL!$A$7:$L$1101,10,0)*25%,"")</f>
        <v/>
      </c>
      <c r="P64" s="133" t="str">
        <f t="shared" si="0"/>
        <v/>
      </c>
      <c r="Q64" s="131"/>
      <c r="Z64" s="21" t="str">
        <f>IFERROR(VLOOKUP(B64,DETAIL!$A$7:$G$201,7,0),"")</f>
        <v/>
      </c>
      <c r="AA64" s="21" t="str">
        <f t="shared" si="1"/>
        <v/>
      </c>
    </row>
    <row r="65" spans="1:27" s="21" customFormat="1" ht="24.95" customHeight="1">
      <c r="A65" s="150">
        <v>58</v>
      </c>
      <c r="B65" s="16" t="str">
        <f t="shared" si="3"/>
        <v/>
      </c>
      <c r="C65" s="130" t="str">
        <f>IFERROR(VLOOKUP(A65,DETAIL!$A$7:$F$1101,3,0),"")</f>
        <v/>
      </c>
      <c r="D65" s="130" t="str">
        <f>IFERROR(VLOOKUP(A65,DETAIL!$A$7:$F$1101,4,0),"")</f>
        <v/>
      </c>
      <c r="E65" s="131" t="str">
        <f>IFERROR(VLOOKUP(A65,DETAIL!$A$7:$F$1101,5,0),"")</f>
        <v/>
      </c>
      <c r="F65" s="131" t="str">
        <f>IFERROR(VLOOKUP(A65,DETAIL!$A$7:$O$1101,15,0),"")</f>
        <v/>
      </c>
      <c r="G65" s="131" t="str">
        <f>IFERROR(VLOOKUP(A65,DETAIL!$A$7:$O$1101,14,0),"")</f>
        <v/>
      </c>
      <c r="H65" s="16" t="str">
        <f>IFERROR(VLOOKUP(A65,DETAIL!$A$7:$F$1101,6,0),"")</f>
        <v/>
      </c>
      <c r="I65" s="16" t="str">
        <f>IFERROR(VLOOKUP(A65,DETAIL!$A$7:$P$1101,16,0),"")</f>
        <v/>
      </c>
      <c r="J65" s="16" t="str">
        <f>IFERROR(VLOOKUP(A65,DETAIL!$A$7:$O$1101,13,0),"")</f>
        <v/>
      </c>
      <c r="K65" s="132" t="str">
        <f>IFERROR(CONCATENATE("वर्ष ",VLOOKUP(A65,DETAIL!$A$7:$O$1101,11,0)," / ","प्रतिशत ",VLOOKUP(A65,DETAIL!$A$7:$O$1101,12,0)*100),"")</f>
        <v/>
      </c>
      <c r="L65" s="16" t="str">
        <f>IFERROR(VLOOKUP(A65,DETAIL!$A$7:$L$1101,7,0),"")</f>
        <v/>
      </c>
      <c r="M65" s="133" t="str">
        <f>IFERROR(VLOOKUP(A65,DETAIL!$A$7:$L$1101,8,0)*75%,"")</f>
        <v/>
      </c>
      <c r="N65" s="16" t="str">
        <f>IFERROR(VLOOKUP(A65,DETAIL!$A$7:$L$1101,9,0),"")</f>
        <v/>
      </c>
      <c r="O65" s="133" t="str">
        <f>IFERROR(VLOOKUP(A65,DETAIL!$A$7:$L$1101,10,0)*25%,"")</f>
        <v/>
      </c>
      <c r="P65" s="133" t="str">
        <f t="shared" si="0"/>
        <v/>
      </c>
      <c r="Q65" s="131"/>
      <c r="Z65" s="21" t="str">
        <f>IFERROR(VLOOKUP(B65,DETAIL!$A$7:$G$201,7,0),"")</f>
        <v/>
      </c>
      <c r="AA65" s="21" t="str">
        <f t="shared" si="1"/>
        <v/>
      </c>
    </row>
    <row r="66" spans="1:27" s="21" customFormat="1" ht="24.95" customHeight="1">
      <c r="A66" s="150">
        <v>59</v>
      </c>
      <c r="B66" s="16" t="str">
        <f t="shared" si="3"/>
        <v/>
      </c>
      <c r="C66" s="130" t="str">
        <f>IFERROR(VLOOKUP(A66,DETAIL!$A$7:$F$1101,3,0),"")</f>
        <v/>
      </c>
      <c r="D66" s="130" t="str">
        <f>IFERROR(VLOOKUP(A66,DETAIL!$A$7:$F$1101,4,0),"")</f>
        <v/>
      </c>
      <c r="E66" s="131" t="str">
        <f>IFERROR(VLOOKUP(A66,DETAIL!$A$7:$F$1101,5,0),"")</f>
        <v/>
      </c>
      <c r="F66" s="131" t="str">
        <f>IFERROR(VLOOKUP(A66,DETAIL!$A$7:$O$1101,15,0),"")</f>
        <v/>
      </c>
      <c r="G66" s="131" t="str">
        <f>IFERROR(VLOOKUP(A66,DETAIL!$A$7:$O$1101,14,0),"")</f>
        <v/>
      </c>
      <c r="H66" s="16" t="str">
        <f>IFERROR(VLOOKUP(A66,DETAIL!$A$7:$F$1101,6,0),"")</f>
        <v/>
      </c>
      <c r="I66" s="16" t="str">
        <f>IFERROR(VLOOKUP(A66,DETAIL!$A$7:$P$1101,16,0),"")</f>
        <v/>
      </c>
      <c r="J66" s="16" t="str">
        <f>IFERROR(VLOOKUP(A66,DETAIL!$A$7:$O$1101,13,0),"")</f>
        <v/>
      </c>
      <c r="K66" s="132" t="str">
        <f>IFERROR(CONCATENATE("वर्ष ",VLOOKUP(A66,DETAIL!$A$7:$O$1101,11,0)," / ","प्रतिशत ",VLOOKUP(A66,DETAIL!$A$7:$O$1101,12,0)*100),"")</f>
        <v/>
      </c>
      <c r="L66" s="16" t="str">
        <f>IFERROR(VLOOKUP(A66,DETAIL!$A$7:$L$1101,7,0),"")</f>
        <v/>
      </c>
      <c r="M66" s="133" t="str">
        <f>IFERROR(VLOOKUP(A66,DETAIL!$A$7:$L$1101,8,0)*75%,"")</f>
        <v/>
      </c>
      <c r="N66" s="16" t="str">
        <f>IFERROR(VLOOKUP(A66,DETAIL!$A$7:$L$1101,9,0),"")</f>
        <v/>
      </c>
      <c r="O66" s="133" t="str">
        <f>IFERROR(VLOOKUP(A66,DETAIL!$A$7:$L$1101,10,0)*25%,"")</f>
        <v/>
      </c>
      <c r="P66" s="133" t="str">
        <f t="shared" si="0"/>
        <v/>
      </c>
      <c r="Q66" s="131"/>
      <c r="Z66" s="21" t="str">
        <f>IFERROR(VLOOKUP(B66,DETAIL!$A$7:$G$201,7,0),"")</f>
        <v/>
      </c>
      <c r="AA66" s="21" t="str">
        <f t="shared" si="1"/>
        <v/>
      </c>
    </row>
    <row r="67" spans="1:27" s="21" customFormat="1" ht="24.95" customHeight="1">
      <c r="A67" s="150">
        <v>60</v>
      </c>
      <c r="B67" s="16" t="str">
        <f t="shared" si="3"/>
        <v/>
      </c>
      <c r="C67" s="130" t="str">
        <f>IFERROR(VLOOKUP(A67,DETAIL!$A$7:$F$1101,3,0),"")</f>
        <v/>
      </c>
      <c r="D67" s="130" t="str">
        <f>IFERROR(VLOOKUP(A67,DETAIL!$A$7:$F$1101,4,0),"")</f>
        <v/>
      </c>
      <c r="E67" s="131" t="str">
        <f>IFERROR(VLOOKUP(A67,DETAIL!$A$7:$F$1101,5,0),"")</f>
        <v/>
      </c>
      <c r="F67" s="131" t="str">
        <f>IFERROR(VLOOKUP(A67,DETAIL!$A$7:$O$1101,15,0),"")</f>
        <v/>
      </c>
      <c r="G67" s="131" t="str">
        <f>IFERROR(VLOOKUP(A67,DETAIL!$A$7:$O$1101,14,0),"")</f>
        <v/>
      </c>
      <c r="H67" s="16" t="str">
        <f>IFERROR(VLOOKUP(A67,DETAIL!$A$7:$F$1101,6,0),"")</f>
        <v/>
      </c>
      <c r="I67" s="16" t="str">
        <f>IFERROR(VLOOKUP(A67,DETAIL!$A$7:$P$1101,16,0),"")</f>
        <v/>
      </c>
      <c r="J67" s="16" t="str">
        <f>IFERROR(VLOOKUP(A67,DETAIL!$A$7:$O$1101,13,0),"")</f>
        <v/>
      </c>
      <c r="K67" s="132" t="str">
        <f>IFERROR(CONCATENATE("वर्ष ",VLOOKUP(A67,DETAIL!$A$7:$O$1101,11,0)," / ","प्रतिशत ",VLOOKUP(A67,DETAIL!$A$7:$O$1101,12,0)*100),"")</f>
        <v/>
      </c>
      <c r="L67" s="16" t="str">
        <f>IFERROR(VLOOKUP(A67,DETAIL!$A$7:$L$1101,7,0),"")</f>
        <v/>
      </c>
      <c r="M67" s="133" t="str">
        <f>IFERROR(VLOOKUP(A67,DETAIL!$A$7:$L$1101,8,0)*75%,"")</f>
        <v/>
      </c>
      <c r="N67" s="16" t="str">
        <f>IFERROR(VLOOKUP(A67,DETAIL!$A$7:$L$1101,9,0),"")</f>
        <v/>
      </c>
      <c r="O67" s="133" t="str">
        <f>IFERROR(VLOOKUP(A67,DETAIL!$A$7:$L$1101,10,0)*25%,"")</f>
        <v/>
      </c>
      <c r="P67" s="133" t="str">
        <f t="shared" si="0"/>
        <v/>
      </c>
      <c r="Q67" s="131"/>
      <c r="Z67" s="21" t="str">
        <f>IFERROR(VLOOKUP(B67,DETAIL!$A$7:$G$201,7,0),"")</f>
        <v/>
      </c>
      <c r="AA67" s="21" t="str">
        <f t="shared" si="1"/>
        <v/>
      </c>
    </row>
    <row r="68" spans="1:27" s="21" customFormat="1" ht="24.95" customHeight="1">
      <c r="A68" s="150">
        <v>61</v>
      </c>
      <c r="B68" s="16" t="str">
        <f t="shared" si="3"/>
        <v/>
      </c>
      <c r="C68" s="130" t="str">
        <f>IFERROR(VLOOKUP(A68,DETAIL!$A$7:$F$1101,3,0),"")</f>
        <v/>
      </c>
      <c r="D68" s="130" t="str">
        <f>IFERROR(VLOOKUP(A68,DETAIL!$A$7:$F$1101,4,0),"")</f>
        <v/>
      </c>
      <c r="E68" s="131" t="str">
        <f>IFERROR(VLOOKUP(A68,DETAIL!$A$7:$F$1101,5,0),"")</f>
        <v/>
      </c>
      <c r="F68" s="131" t="str">
        <f>IFERROR(VLOOKUP(A68,DETAIL!$A$7:$O$1101,15,0),"")</f>
        <v/>
      </c>
      <c r="G68" s="131" t="str">
        <f>IFERROR(VLOOKUP(A68,DETAIL!$A$7:$O$1101,14,0),"")</f>
        <v/>
      </c>
      <c r="H68" s="16" t="str">
        <f>IFERROR(VLOOKUP(A68,DETAIL!$A$7:$F$1101,6,0),"")</f>
        <v/>
      </c>
      <c r="I68" s="16" t="str">
        <f>IFERROR(VLOOKUP(A68,DETAIL!$A$7:$P$1101,16,0),"")</f>
        <v/>
      </c>
      <c r="J68" s="16" t="str">
        <f>IFERROR(VLOOKUP(A68,DETAIL!$A$7:$O$1101,13,0),"")</f>
        <v/>
      </c>
      <c r="K68" s="132" t="str">
        <f>IFERROR(CONCATENATE("वर्ष ",VLOOKUP(A68,DETAIL!$A$7:$O$1101,11,0)," / ","प्रतिशत ",VLOOKUP(A68,DETAIL!$A$7:$O$1101,12,0)*100),"")</f>
        <v/>
      </c>
      <c r="L68" s="16" t="str">
        <f>IFERROR(VLOOKUP(A68,DETAIL!$A$7:$L$1101,7,0),"")</f>
        <v/>
      </c>
      <c r="M68" s="133" t="str">
        <f>IFERROR(VLOOKUP(A68,DETAIL!$A$7:$L$1101,8,0)*75%,"")</f>
        <v/>
      </c>
      <c r="N68" s="16" t="str">
        <f>IFERROR(VLOOKUP(A68,DETAIL!$A$7:$L$1101,9,0),"")</f>
        <v/>
      </c>
      <c r="O68" s="133" t="str">
        <f>IFERROR(VLOOKUP(A68,DETAIL!$A$7:$L$1101,10,0)*25%,"")</f>
        <v/>
      </c>
      <c r="P68" s="133" t="str">
        <f t="shared" si="0"/>
        <v/>
      </c>
      <c r="Q68" s="131"/>
      <c r="Z68" s="21" t="str">
        <f>IFERROR(VLOOKUP(B68,DETAIL!$A$7:$G$201,7,0),"")</f>
        <v/>
      </c>
      <c r="AA68" s="21" t="str">
        <f t="shared" si="1"/>
        <v/>
      </c>
    </row>
    <row r="69" spans="1:27" s="21" customFormat="1" ht="24.95" customHeight="1">
      <c r="A69" s="150">
        <v>62</v>
      </c>
      <c r="B69" s="16" t="str">
        <f t="shared" si="3"/>
        <v/>
      </c>
      <c r="C69" s="130" t="str">
        <f>IFERROR(VLOOKUP(A69,DETAIL!$A$7:$F$1101,3,0),"")</f>
        <v/>
      </c>
      <c r="D69" s="130" t="str">
        <f>IFERROR(VLOOKUP(A69,DETAIL!$A$7:$F$1101,4,0),"")</f>
        <v/>
      </c>
      <c r="E69" s="131" t="str">
        <f>IFERROR(VLOOKUP(A69,DETAIL!$A$7:$F$1101,5,0),"")</f>
        <v/>
      </c>
      <c r="F69" s="131" t="str">
        <f>IFERROR(VLOOKUP(A69,DETAIL!$A$7:$O$1101,15,0),"")</f>
        <v/>
      </c>
      <c r="G69" s="131" t="str">
        <f>IFERROR(VLOOKUP(A69,DETAIL!$A$7:$O$1101,14,0),"")</f>
        <v/>
      </c>
      <c r="H69" s="16" t="str">
        <f>IFERROR(VLOOKUP(A69,DETAIL!$A$7:$F$1101,6,0),"")</f>
        <v/>
      </c>
      <c r="I69" s="16" t="str">
        <f>IFERROR(VLOOKUP(A69,DETAIL!$A$7:$P$1101,16,0),"")</f>
        <v/>
      </c>
      <c r="J69" s="16" t="str">
        <f>IFERROR(VLOOKUP(A69,DETAIL!$A$7:$O$1101,13,0),"")</f>
        <v/>
      </c>
      <c r="K69" s="132" t="str">
        <f>IFERROR(CONCATENATE("वर्ष ",VLOOKUP(A69,DETAIL!$A$7:$O$1101,11,0)," / ","प्रतिशत ",VLOOKUP(A69,DETAIL!$A$7:$O$1101,12,0)*100),"")</f>
        <v/>
      </c>
      <c r="L69" s="16" t="str">
        <f>IFERROR(VLOOKUP(A69,DETAIL!$A$7:$L$1101,7,0),"")</f>
        <v/>
      </c>
      <c r="M69" s="133" t="str">
        <f>IFERROR(VLOOKUP(A69,DETAIL!$A$7:$L$1101,8,0)*75%,"")</f>
        <v/>
      </c>
      <c r="N69" s="16" t="str">
        <f>IFERROR(VLOOKUP(A69,DETAIL!$A$7:$L$1101,9,0),"")</f>
        <v/>
      </c>
      <c r="O69" s="133" t="str">
        <f>IFERROR(VLOOKUP(A69,DETAIL!$A$7:$L$1101,10,0)*25%,"")</f>
        <v/>
      </c>
      <c r="P69" s="133" t="str">
        <f t="shared" si="0"/>
        <v/>
      </c>
      <c r="Q69" s="131"/>
      <c r="Z69" s="21" t="str">
        <f>IFERROR(VLOOKUP(B69,DETAIL!$A$7:$G$201,7,0),"")</f>
        <v/>
      </c>
      <c r="AA69" s="21" t="str">
        <f t="shared" si="1"/>
        <v/>
      </c>
    </row>
    <row r="70" spans="1:27" s="21" customFormat="1" ht="24.95" customHeight="1">
      <c r="A70" s="150">
        <v>63</v>
      </c>
      <c r="B70" s="16" t="str">
        <f t="shared" si="3"/>
        <v/>
      </c>
      <c r="C70" s="130" t="str">
        <f>IFERROR(VLOOKUP(A70,DETAIL!$A$7:$F$1101,3,0),"")</f>
        <v/>
      </c>
      <c r="D70" s="130" t="str">
        <f>IFERROR(VLOOKUP(A70,DETAIL!$A$7:$F$1101,4,0),"")</f>
        <v/>
      </c>
      <c r="E70" s="131" t="str">
        <f>IFERROR(VLOOKUP(A70,DETAIL!$A$7:$F$1101,5,0),"")</f>
        <v/>
      </c>
      <c r="F70" s="131" t="str">
        <f>IFERROR(VLOOKUP(A70,DETAIL!$A$7:$O$1101,15,0),"")</f>
        <v/>
      </c>
      <c r="G70" s="131" t="str">
        <f>IFERROR(VLOOKUP(A70,DETAIL!$A$7:$O$1101,14,0),"")</f>
        <v/>
      </c>
      <c r="H70" s="16" t="str">
        <f>IFERROR(VLOOKUP(A70,DETAIL!$A$7:$F$1101,6,0),"")</f>
        <v/>
      </c>
      <c r="I70" s="16" t="str">
        <f>IFERROR(VLOOKUP(A70,DETAIL!$A$7:$P$1101,16,0),"")</f>
        <v/>
      </c>
      <c r="J70" s="16" t="str">
        <f>IFERROR(VLOOKUP(A70,DETAIL!$A$7:$O$1101,13,0),"")</f>
        <v/>
      </c>
      <c r="K70" s="132" t="str">
        <f>IFERROR(CONCATENATE("वर्ष ",VLOOKUP(A70,DETAIL!$A$7:$O$1101,11,0)," / ","प्रतिशत ",VLOOKUP(A70,DETAIL!$A$7:$O$1101,12,0)*100),"")</f>
        <v/>
      </c>
      <c r="L70" s="16" t="str">
        <f>IFERROR(VLOOKUP(A70,DETAIL!$A$7:$L$1101,7,0),"")</f>
        <v/>
      </c>
      <c r="M70" s="133" t="str">
        <f>IFERROR(VLOOKUP(A70,DETAIL!$A$7:$L$1101,8,0)*75%,"")</f>
        <v/>
      </c>
      <c r="N70" s="16" t="str">
        <f>IFERROR(VLOOKUP(A70,DETAIL!$A$7:$L$1101,9,0),"")</f>
        <v/>
      </c>
      <c r="O70" s="133" t="str">
        <f>IFERROR(VLOOKUP(A70,DETAIL!$A$7:$L$1101,10,0)*25%,"")</f>
        <v/>
      </c>
      <c r="P70" s="133" t="str">
        <f t="shared" si="0"/>
        <v/>
      </c>
      <c r="Q70" s="131"/>
      <c r="Z70" s="21" t="str">
        <f>IFERROR(VLOOKUP(B70,DETAIL!$A$7:$G$201,7,0),"")</f>
        <v/>
      </c>
      <c r="AA70" s="21" t="str">
        <f t="shared" si="1"/>
        <v/>
      </c>
    </row>
    <row r="71" spans="1:27" s="21" customFormat="1" ht="24.95" customHeight="1">
      <c r="A71" s="150">
        <v>64</v>
      </c>
      <c r="B71" s="16" t="str">
        <f t="shared" si="3"/>
        <v/>
      </c>
      <c r="C71" s="130" t="str">
        <f>IFERROR(VLOOKUP(A71,DETAIL!$A$7:$F$1101,3,0),"")</f>
        <v/>
      </c>
      <c r="D71" s="130" t="str">
        <f>IFERROR(VLOOKUP(A71,DETAIL!$A$7:$F$1101,4,0),"")</f>
        <v/>
      </c>
      <c r="E71" s="131" t="str">
        <f>IFERROR(VLOOKUP(A71,DETAIL!$A$7:$F$1101,5,0),"")</f>
        <v/>
      </c>
      <c r="F71" s="131" t="str">
        <f>IFERROR(VLOOKUP(A71,DETAIL!$A$7:$O$1101,15,0),"")</f>
        <v/>
      </c>
      <c r="G71" s="131" t="str">
        <f>IFERROR(VLOOKUP(A71,DETAIL!$A$7:$O$1101,14,0),"")</f>
        <v/>
      </c>
      <c r="H71" s="16" t="str">
        <f>IFERROR(VLOOKUP(A71,DETAIL!$A$7:$F$1101,6,0),"")</f>
        <v/>
      </c>
      <c r="I71" s="16" t="str">
        <f>IFERROR(VLOOKUP(A71,DETAIL!$A$7:$P$1101,16,0),"")</f>
        <v/>
      </c>
      <c r="J71" s="16" t="str">
        <f>IFERROR(VLOOKUP(A71,DETAIL!$A$7:$O$1101,13,0),"")</f>
        <v/>
      </c>
      <c r="K71" s="132" t="str">
        <f>IFERROR(CONCATENATE("वर्ष ",VLOOKUP(A71,DETAIL!$A$7:$O$1101,11,0)," / ","प्रतिशत ",VLOOKUP(A71,DETAIL!$A$7:$O$1101,12,0)*100),"")</f>
        <v/>
      </c>
      <c r="L71" s="16" t="str">
        <f>IFERROR(VLOOKUP(A71,DETAIL!$A$7:$L$1101,7,0),"")</f>
        <v/>
      </c>
      <c r="M71" s="133" t="str">
        <f>IFERROR(VLOOKUP(A71,DETAIL!$A$7:$L$1101,8,0)*75%,"")</f>
        <v/>
      </c>
      <c r="N71" s="16" t="str">
        <f>IFERROR(VLOOKUP(A71,DETAIL!$A$7:$L$1101,9,0),"")</f>
        <v/>
      </c>
      <c r="O71" s="133" t="str">
        <f>IFERROR(VLOOKUP(A71,DETAIL!$A$7:$L$1101,10,0)*25%,"")</f>
        <v/>
      </c>
      <c r="P71" s="133" t="str">
        <f t="shared" si="0"/>
        <v/>
      </c>
      <c r="Q71" s="131"/>
      <c r="Z71" s="21" t="str">
        <f>IFERROR(VLOOKUP(B71,DETAIL!$A$7:$G$201,7,0),"")</f>
        <v/>
      </c>
      <c r="AA71" s="21" t="str">
        <f t="shared" si="1"/>
        <v/>
      </c>
    </row>
    <row r="72" spans="1:27" s="21" customFormat="1" ht="24.95" customHeight="1">
      <c r="A72" s="150">
        <v>65</v>
      </c>
      <c r="B72" s="16" t="str">
        <f t="shared" si="3"/>
        <v/>
      </c>
      <c r="C72" s="130" t="str">
        <f>IFERROR(VLOOKUP(A72,DETAIL!$A$7:$F$1101,3,0),"")</f>
        <v/>
      </c>
      <c r="D72" s="130" t="str">
        <f>IFERROR(VLOOKUP(A72,DETAIL!$A$7:$F$1101,4,0),"")</f>
        <v/>
      </c>
      <c r="E72" s="131" t="str">
        <f>IFERROR(VLOOKUP(A72,DETAIL!$A$7:$F$1101,5,0),"")</f>
        <v/>
      </c>
      <c r="F72" s="131" t="str">
        <f>IFERROR(VLOOKUP(A72,DETAIL!$A$7:$O$1101,15,0),"")</f>
        <v/>
      </c>
      <c r="G72" s="131" t="str">
        <f>IFERROR(VLOOKUP(A72,DETAIL!$A$7:$O$1101,14,0),"")</f>
        <v/>
      </c>
      <c r="H72" s="16" t="str">
        <f>IFERROR(VLOOKUP(A72,DETAIL!$A$7:$F$1101,6,0),"")</f>
        <v/>
      </c>
      <c r="I72" s="16" t="str">
        <f>IFERROR(VLOOKUP(A72,DETAIL!$A$7:$P$1101,16,0),"")</f>
        <v/>
      </c>
      <c r="J72" s="16" t="str">
        <f>IFERROR(VLOOKUP(A72,DETAIL!$A$7:$O$1101,13,0),"")</f>
        <v/>
      </c>
      <c r="K72" s="132" t="str">
        <f>IFERROR(CONCATENATE("वर्ष ",VLOOKUP(A72,DETAIL!$A$7:$O$1101,11,0)," / ","प्रतिशत ",VLOOKUP(A72,DETAIL!$A$7:$O$1101,12,0)*100),"")</f>
        <v/>
      </c>
      <c r="L72" s="16" t="str">
        <f>IFERROR(VLOOKUP(A72,DETAIL!$A$7:$L$1101,7,0),"")</f>
        <v/>
      </c>
      <c r="M72" s="133" t="str">
        <f>IFERROR(VLOOKUP(A72,DETAIL!$A$7:$L$1101,8,0)*75%,"")</f>
        <v/>
      </c>
      <c r="N72" s="16" t="str">
        <f>IFERROR(VLOOKUP(A72,DETAIL!$A$7:$L$1101,9,0),"")</f>
        <v/>
      </c>
      <c r="O72" s="133" t="str">
        <f>IFERROR(VLOOKUP(A72,DETAIL!$A$7:$L$1101,10,0)*25%,"")</f>
        <v/>
      </c>
      <c r="P72" s="133" t="str">
        <f t="shared" si="0"/>
        <v/>
      </c>
      <c r="Q72" s="131"/>
      <c r="Z72" s="21" t="str">
        <f>IFERROR(VLOOKUP(B72,DETAIL!$A$7:$G$201,7,0),"")</f>
        <v/>
      </c>
      <c r="AA72" s="21" t="str">
        <f t="shared" si="1"/>
        <v/>
      </c>
    </row>
    <row r="73" spans="1:27" s="21" customFormat="1" ht="24.95" customHeight="1">
      <c r="A73" s="150">
        <v>66</v>
      </c>
      <c r="B73" s="16" t="str">
        <f t="shared" si="3"/>
        <v/>
      </c>
      <c r="C73" s="130" t="str">
        <f>IFERROR(VLOOKUP(A73,DETAIL!$A$7:$F$1101,3,0),"")</f>
        <v/>
      </c>
      <c r="D73" s="130" t="str">
        <f>IFERROR(VLOOKUP(A73,DETAIL!$A$7:$F$1101,4,0),"")</f>
        <v/>
      </c>
      <c r="E73" s="131" t="str">
        <f>IFERROR(VLOOKUP(A73,DETAIL!$A$7:$F$1101,5,0),"")</f>
        <v/>
      </c>
      <c r="F73" s="131" t="str">
        <f>IFERROR(VLOOKUP(A73,DETAIL!$A$7:$O$1101,15,0),"")</f>
        <v/>
      </c>
      <c r="G73" s="131" t="str">
        <f>IFERROR(VLOOKUP(A73,DETAIL!$A$7:$O$1101,14,0),"")</f>
        <v/>
      </c>
      <c r="H73" s="16" t="str">
        <f>IFERROR(VLOOKUP(A73,DETAIL!$A$7:$F$1101,6,0),"")</f>
        <v/>
      </c>
      <c r="I73" s="16" t="str">
        <f>IFERROR(VLOOKUP(A73,DETAIL!$A$7:$P$1101,16,0),"")</f>
        <v/>
      </c>
      <c r="J73" s="16" t="str">
        <f>IFERROR(VLOOKUP(A73,DETAIL!$A$7:$O$1101,13,0),"")</f>
        <v/>
      </c>
      <c r="K73" s="132" t="str">
        <f>IFERROR(CONCATENATE("वर्ष ",VLOOKUP(A73,DETAIL!$A$7:$O$1101,11,0)," / ","प्रतिशत ",VLOOKUP(A73,DETAIL!$A$7:$O$1101,12,0)*100),"")</f>
        <v/>
      </c>
      <c r="L73" s="16" t="str">
        <f>IFERROR(VLOOKUP(A73,DETAIL!$A$7:$L$1101,7,0),"")</f>
        <v/>
      </c>
      <c r="M73" s="133" t="str">
        <f>IFERROR(VLOOKUP(A73,DETAIL!$A$7:$L$1101,8,0)*75%,"")</f>
        <v/>
      </c>
      <c r="N73" s="16" t="str">
        <f>IFERROR(VLOOKUP(A73,DETAIL!$A$7:$L$1101,9,0),"")</f>
        <v/>
      </c>
      <c r="O73" s="133" t="str">
        <f>IFERROR(VLOOKUP(A73,DETAIL!$A$7:$L$1101,10,0)*25%,"")</f>
        <v/>
      </c>
      <c r="P73" s="133" t="str">
        <f t="shared" ref="P73:P136" si="4">IFERROR(IF(H73="","",SUM(M73+O73)),"")</f>
        <v/>
      </c>
      <c r="Q73" s="131"/>
      <c r="Z73" s="21" t="str">
        <f>IFERROR(VLOOKUP(B73,DETAIL!$A$7:$G$201,7,0),"")</f>
        <v/>
      </c>
      <c r="AA73" s="21" t="str">
        <f t="shared" ref="AA73:AA136" si="5">IF(Z73=0,"",Z73)</f>
        <v/>
      </c>
    </row>
    <row r="74" spans="1:27" s="21" customFormat="1" ht="24.95" customHeight="1">
      <c r="A74" s="150">
        <v>67</v>
      </c>
      <c r="B74" s="16" t="str">
        <f t="shared" si="3"/>
        <v/>
      </c>
      <c r="C74" s="130" t="str">
        <f>IFERROR(VLOOKUP(A74,DETAIL!$A$7:$F$1101,3,0),"")</f>
        <v/>
      </c>
      <c r="D74" s="130" t="str">
        <f>IFERROR(VLOOKUP(A74,DETAIL!$A$7:$F$1101,4,0),"")</f>
        <v/>
      </c>
      <c r="E74" s="131" t="str">
        <f>IFERROR(VLOOKUP(A74,DETAIL!$A$7:$F$1101,5,0),"")</f>
        <v/>
      </c>
      <c r="F74" s="131" t="str">
        <f>IFERROR(VLOOKUP(A74,DETAIL!$A$7:$O$1101,15,0),"")</f>
        <v/>
      </c>
      <c r="G74" s="131" t="str">
        <f>IFERROR(VLOOKUP(A74,DETAIL!$A$7:$O$1101,14,0),"")</f>
        <v/>
      </c>
      <c r="H74" s="16" t="str">
        <f>IFERROR(VLOOKUP(A74,DETAIL!$A$7:$F$1101,6,0),"")</f>
        <v/>
      </c>
      <c r="I74" s="16" t="str">
        <f>IFERROR(VLOOKUP(A74,DETAIL!$A$7:$P$1101,16,0),"")</f>
        <v/>
      </c>
      <c r="J74" s="16" t="str">
        <f>IFERROR(VLOOKUP(A74,DETAIL!$A$7:$O$1101,13,0),"")</f>
        <v/>
      </c>
      <c r="K74" s="132" t="str">
        <f>IFERROR(CONCATENATE("वर्ष ",VLOOKUP(A74,DETAIL!$A$7:$O$1101,11,0)," / ","प्रतिशत ",VLOOKUP(A74,DETAIL!$A$7:$O$1101,12,0)*100),"")</f>
        <v/>
      </c>
      <c r="L74" s="16" t="str">
        <f>IFERROR(VLOOKUP(A74,DETAIL!$A$7:$L$1101,7,0),"")</f>
        <v/>
      </c>
      <c r="M74" s="133" t="str">
        <f>IFERROR(VLOOKUP(A74,DETAIL!$A$7:$L$1101,8,0)*75%,"")</f>
        <v/>
      </c>
      <c r="N74" s="16" t="str">
        <f>IFERROR(VLOOKUP(A74,DETAIL!$A$7:$L$1101,9,0),"")</f>
        <v/>
      </c>
      <c r="O74" s="133" t="str">
        <f>IFERROR(VLOOKUP(A74,DETAIL!$A$7:$L$1101,10,0)*25%,"")</f>
        <v/>
      </c>
      <c r="P74" s="133" t="str">
        <f t="shared" si="4"/>
        <v/>
      </c>
      <c r="Q74" s="131"/>
      <c r="Z74" s="21" t="str">
        <f>IFERROR(VLOOKUP(B74,DETAIL!$A$7:$G$201,7,0),"")</f>
        <v/>
      </c>
      <c r="AA74" s="21" t="str">
        <f t="shared" si="5"/>
        <v/>
      </c>
    </row>
    <row r="75" spans="1:27" s="21" customFormat="1" ht="24.95" customHeight="1">
      <c r="A75" s="150">
        <v>68</v>
      </c>
      <c r="B75" s="16" t="str">
        <f t="shared" si="3"/>
        <v/>
      </c>
      <c r="C75" s="130" t="str">
        <f>IFERROR(VLOOKUP(A75,DETAIL!$A$7:$F$1101,3,0),"")</f>
        <v/>
      </c>
      <c r="D75" s="130" t="str">
        <f>IFERROR(VLOOKUP(A75,DETAIL!$A$7:$F$1101,4,0),"")</f>
        <v/>
      </c>
      <c r="E75" s="131" t="str">
        <f>IFERROR(VLOOKUP(A75,DETAIL!$A$7:$F$1101,5,0),"")</f>
        <v/>
      </c>
      <c r="F75" s="131" t="str">
        <f>IFERROR(VLOOKUP(A75,DETAIL!$A$7:$O$1101,15,0),"")</f>
        <v/>
      </c>
      <c r="G75" s="131" t="str">
        <f>IFERROR(VLOOKUP(A75,DETAIL!$A$7:$O$1101,14,0),"")</f>
        <v/>
      </c>
      <c r="H75" s="16" t="str">
        <f>IFERROR(VLOOKUP(A75,DETAIL!$A$7:$F$1101,6,0),"")</f>
        <v/>
      </c>
      <c r="I75" s="16" t="str">
        <f>IFERROR(VLOOKUP(A75,DETAIL!$A$7:$P$1101,16,0),"")</f>
        <v/>
      </c>
      <c r="J75" s="16" t="str">
        <f>IFERROR(VLOOKUP(A75,DETAIL!$A$7:$O$1101,13,0),"")</f>
        <v/>
      </c>
      <c r="K75" s="132" t="str">
        <f>IFERROR(CONCATENATE("वर्ष ",VLOOKUP(A75,DETAIL!$A$7:$O$1101,11,0)," / ","प्रतिशत ",VLOOKUP(A75,DETAIL!$A$7:$O$1101,12,0)*100),"")</f>
        <v/>
      </c>
      <c r="L75" s="16" t="str">
        <f>IFERROR(VLOOKUP(A75,DETAIL!$A$7:$L$1101,7,0),"")</f>
        <v/>
      </c>
      <c r="M75" s="133" t="str">
        <f>IFERROR(VLOOKUP(A75,DETAIL!$A$7:$L$1101,8,0)*75%,"")</f>
        <v/>
      </c>
      <c r="N75" s="16" t="str">
        <f>IFERROR(VLOOKUP(A75,DETAIL!$A$7:$L$1101,9,0),"")</f>
        <v/>
      </c>
      <c r="O75" s="133" t="str">
        <f>IFERROR(VLOOKUP(A75,DETAIL!$A$7:$L$1101,10,0)*25%,"")</f>
        <v/>
      </c>
      <c r="P75" s="133" t="str">
        <f t="shared" si="4"/>
        <v/>
      </c>
      <c r="Q75" s="131"/>
      <c r="Z75" s="21" t="str">
        <f>IFERROR(VLOOKUP(B75,DETAIL!$A$7:$G$201,7,0),"")</f>
        <v/>
      </c>
      <c r="AA75" s="21" t="str">
        <f t="shared" si="5"/>
        <v/>
      </c>
    </row>
    <row r="76" spans="1:27" s="21" customFormat="1" ht="24.95" customHeight="1">
      <c r="A76" s="150">
        <v>69</v>
      </c>
      <c r="B76" s="16" t="str">
        <f t="shared" si="3"/>
        <v/>
      </c>
      <c r="C76" s="130" t="str">
        <f>IFERROR(VLOOKUP(A76,DETAIL!$A$7:$F$1101,3,0),"")</f>
        <v/>
      </c>
      <c r="D76" s="130" t="str">
        <f>IFERROR(VLOOKUP(A76,DETAIL!$A$7:$F$1101,4,0),"")</f>
        <v/>
      </c>
      <c r="E76" s="131" t="str">
        <f>IFERROR(VLOOKUP(A76,DETAIL!$A$7:$F$1101,5,0),"")</f>
        <v/>
      </c>
      <c r="F76" s="131" t="str">
        <f>IFERROR(VLOOKUP(A76,DETAIL!$A$7:$O$1101,15,0),"")</f>
        <v/>
      </c>
      <c r="G76" s="131" t="str">
        <f>IFERROR(VLOOKUP(A76,DETAIL!$A$7:$O$1101,14,0),"")</f>
        <v/>
      </c>
      <c r="H76" s="16" t="str">
        <f>IFERROR(VLOOKUP(A76,DETAIL!$A$7:$F$1101,6,0),"")</f>
        <v/>
      </c>
      <c r="I76" s="16" t="str">
        <f>IFERROR(VLOOKUP(A76,DETAIL!$A$7:$P$1101,16,0),"")</f>
        <v/>
      </c>
      <c r="J76" s="16" t="str">
        <f>IFERROR(VLOOKUP(A76,DETAIL!$A$7:$O$1101,13,0),"")</f>
        <v/>
      </c>
      <c r="K76" s="132" t="str">
        <f>IFERROR(CONCATENATE("वर्ष ",VLOOKUP(A76,DETAIL!$A$7:$O$1101,11,0)," / ","प्रतिशत ",VLOOKUP(A76,DETAIL!$A$7:$O$1101,12,0)*100),"")</f>
        <v/>
      </c>
      <c r="L76" s="16" t="str">
        <f>IFERROR(VLOOKUP(A76,DETAIL!$A$7:$L$1101,7,0),"")</f>
        <v/>
      </c>
      <c r="M76" s="133" t="str">
        <f>IFERROR(VLOOKUP(A76,DETAIL!$A$7:$L$1101,8,0)*75%,"")</f>
        <v/>
      </c>
      <c r="N76" s="16" t="str">
        <f>IFERROR(VLOOKUP(A76,DETAIL!$A$7:$L$1101,9,0),"")</f>
        <v/>
      </c>
      <c r="O76" s="133" t="str">
        <f>IFERROR(VLOOKUP(A76,DETAIL!$A$7:$L$1101,10,0)*25%,"")</f>
        <v/>
      </c>
      <c r="P76" s="133" t="str">
        <f t="shared" si="4"/>
        <v/>
      </c>
      <c r="Q76" s="131"/>
      <c r="Z76" s="21" t="str">
        <f>IFERROR(VLOOKUP(B76,DETAIL!$A$7:$G$201,7,0),"")</f>
        <v/>
      </c>
      <c r="AA76" s="21" t="str">
        <f t="shared" si="5"/>
        <v/>
      </c>
    </row>
    <row r="77" spans="1:27" s="21" customFormat="1" ht="24.95" customHeight="1">
      <c r="A77" s="150">
        <v>70</v>
      </c>
      <c r="B77" s="16" t="str">
        <f t="shared" si="3"/>
        <v/>
      </c>
      <c r="C77" s="130" t="str">
        <f>IFERROR(VLOOKUP(A77,DETAIL!$A$7:$F$1101,3,0),"")</f>
        <v/>
      </c>
      <c r="D77" s="130" t="str">
        <f>IFERROR(VLOOKUP(A77,DETAIL!$A$7:$F$1101,4,0),"")</f>
        <v/>
      </c>
      <c r="E77" s="131" t="str">
        <f>IFERROR(VLOOKUP(A77,DETAIL!$A$7:$F$1101,5,0),"")</f>
        <v/>
      </c>
      <c r="F77" s="131" t="str">
        <f>IFERROR(VLOOKUP(A77,DETAIL!$A$7:$O$1101,15,0),"")</f>
        <v/>
      </c>
      <c r="G77" s="131" t="str">
        <f>IFERROR(VLOOKUP(A77,DETAIL!$A$7:$O$1101,14,0),"")</f>
        <v/>
      </c>
      <c r="H77" s="16" t="str">
        <f>IFERROR(VLOOKUP(A77,DETAIL!$A$7:$F$1101,6,0),"")</f>
        <v/>
      </c>
      <c r="I77" s="16" t="str">
        <f>IFERROR(VLOOKUP(A77,DETAIL!$A$7:$P$1101,16,0),"")</f>
        <v/>
      </c>
      <c r="J77" s="16" t="str">
        <f>IFERROR(VLOOKUP(A77,DETAIL!$A$7:$O$1101,13,0),"")</f>
        <v/>
      </c>
      <c r="K77" s="132" t="str">
        <f>IFERROR(CONCATENATE("वर्ष ",VLOOKUP(A77,DETAIL!$A$7:$O$1101,11,0)," / ","प्रतिशत ",VLOOKUP(A77,DETAIL!$A$7:$O$1101,12,0)*100),"")</f>
        <v/>
      </c>
      <c r="L77" s="16" t="str">
        <f>IFERROR(VLOOKUP(A77,DETAIL!$A$7:$L$1101,7,0),"")</f>
        <v/>
      </c>
      <c r="M77" s="133" t="str">
        <f>IFERROR(VLOOKUP(A77,DETAIL!$A$7:$L$1101,8,0)*75%,"")</f>
        <v/>
      </c>
      <c r="N77" s="16" t="str">
        <f>IFERROR(VLOOKUP(A77,DETAIL!$A$7:$L$1101,9,0),"")</f>
        <v/>
      </c>
      <c r="O77" s="133" t="str">
        <f>IFERROR(VLOOKUP(A77,DETAIL!$A$7:$L$1101,10,0)*25%,"")</f>
        <v/>
      </c>
      <c r="P77" s="133" t="str">
        <f t="shared" si="4"/>
        <v/>
      </c>
      <c r="Q77" s="131"/>
      <c r="Z77" s="21" t="str">
        <f>IFERROR(VLOOKUP(B77,DETAIL!$A$7:$G$201,7,0),"")</f>
        <v/>
      </c>
      <c r="AA77" s="21" t="str">
        <f t="shared" si="5"/>
        <v/>
      </c>
    </row>
    <row r="78" spans="1:27" s="21" customFormat="1" ht="24.95" customHeight="1">
      <c r="A78" s="150">
        <v>71</v>
      </c>
      <c r="B78" s="16" t="str">
        <f t="shared" si="3"/>
        <v/>
      </c>
      <c r="C78" s="130" t="str">
        <f>IFERROR(VLOOKUP(A78,DETAIL!$A$7:$F$1101,3,0),"")</f>
        <v/>
      </c>
      <c r="D78" s="130" t="str">
        <f>IFERROR(VLOOKUP(A78,DETAIL!$A$7:$F$1101,4,0),"")</f>
        <v/>
      </c>
      <c r="E78" s="131" t="str">
        <f>IFERROR(VLOOKUP(A78,DETAIL!$A$7:$F$1101,5,0),"")</f>
        <v/>
      </c>
      <c r="F78" s="131" t="str">
        <f>IFERROR(VLOOKUP(A78,DETAIL!$A$7:$O$1101,15,0),"")</f>
        <v/>
      </c>
      <c r="G78" s="131" t="str">
        <f>IFERROR(VLOOKUP(A78,DETAIL!$A$7:$O$1101,14,0),"")</f>
        <v/>
      </c>
      <c r="H78" s="16" t="str">
        <f>IFERROR(VLOOKUP(A78,DETAIL!$A$7:$F$1101,6,0),"")</f>
        <v/>
      </c>
      <c r="I78" s="16" t="str">
        <f>IFERROR(VLOOKUP(A78,DETAIL!$A$7:$P$1101,16,0),"")</f>
        <v/>
      </c>
      <c r="J78" s="16" t="str">
        <f>IFERROR(VLOOKUP(A78,DETAIL!$A$7:$O$1101,13,0),"")</f>
        <v/>
      </c>
      <c r="K78" s="132" t="str">
        <f>IFERROR(CONCATENATE("वर्ष ",VLOOKUP(A78,DETAIL!$A$7:$O$1101,11,0)," / ","प्रतिशत ",VLOOKUP(A78,DETAIL!$A$7:$O$1101,12,0)*100),"")</f>
        <v/>
      </c>
      <c r="L78" s="16" t="str">
        <f>IFERROR(VLOOKUP(A78,DETAIL!$A$7:$L$1101,7,0),"")</f>
        <v/>
      </c>
      <c r="M78" s="133" t="str">
        <f>IFERROR(VLOOKUP(A78,DETAIL!$A$7:$L$1101,8,0)*75%,"")</f>
        <v/>
      </c>
      <c r="N78" s="16" t="str">
        <f>IFERROR(VLOOKUP(A78,DETAIL!$A$7:$L$1101,9,0),"")</f>
        <v/>
      </c>
      <c r="O78" s="133" t="str">
        <f>IFERROR(VLOOKUP(A78,DETAIL!$A$7:$L$1101,10,0)*25%,"")</f>
        <v/>
      </c>
      <c r="P78" s="133" t="str">
        <f t="shared" si="4"/>
        <v/>
      </c>
      <c r="Q78" s="131"/>
      <c r="Z78" s="21" t="str">
        <f>IFERROR(VLOOKUP(B78,DETAIL!$A$7:$G$201,7,0),"")</f>
        <v/>
      </c>
      <c r="AA78" s="21" t="str">
        <f t="shared" si="5"/>
        <v/>
      </c>
    </row>
    <row r="79" spans="1:27" s="21" customFormat="1" ht="24.95" customHeight="1">
      <c r="A79" s="150">
        <v>72</v>
      </c>
      <c r="B79" s="16" t="str">
        <f t="shared" si="3"/>
        <v/>
      </c>
      <c r="C79" s="130" t="str">
        <f>IFERROR(VLOOKUP(A79,DETAIL!$A$7:$F$1101,3,0),"")</f>
        <v/>
      </c>
      <c r="D79" s="130" t="str">
        <f>IFERROR(VLOOKUP(A79,DETAIL!$A$7:$F$1101,4,0),"")</f>
        <v/>
      </c>
      <c r="E79" s="131" t="str">
        <f>IFERROR(VLOOKUP(A79,DETAIL!$A$7:$F$1101,5,0),"")</f>
        <v/>
      </c>
      <c r="F79" s="131" t="str">
        <f>IFERROR(VLOOKUP(A79,DETAIL!$A$7:$O$1101,15,0),"")</f>
        <v/>
      </c>
      <c r="G79" s="131" t="str">
        <f>IFERROR(VLOOKUP(A79,DETAIL!$A$7:$O$1101,14,0),"")</f>
        <v/>
      </c>
      <c r="H79" s="16" t="str">
        <f>IFERROR(VLOOKUP(A79,DETAIL!$A$7:$F$1101,6,0),"")</f>
        <v/>
      </c>
      <c r="I79" s="16" t="str">
        <f>IFERROR(VLOOKUP(A79,DETAIL!$A$7:$P$1101,16,0),"")</f>
        <v/>
      </c>
      <c r="J79" s="16" t="str">
        <f>IFERROR(VLOOKUP(A79,DETAIL!$A$7:$O$1101,13,0),"")</f>
        <v/>
      </c>
      <c r="K79" s="132" t="str">
        <f>IFERROR(CONCATENATE("वर्ष ",VLOOKUP(A79,DETAIL!$A$7:$O$1101,11,0)," / ","प्रतिशत ",VLOOKUP(A79,DETAIL!$A$7:$O$1101,12,0)*100),"")</f>
        <v/>
      </c>
      <c r="L79" s="16" t="str">
        <f>IFERROR(VLOOKUP(A79,DETAIL!$A$7:$L$1101,7,0),"")</f>
        <v/>
      </c>
      <c r="M79" s="133" t="str">
        <f>IFERROR(VLOOKUP(A79,DETAIL!$A$7:$L$1101,8,0)*75%,"")</f>
        <v/>
      </c>
      <c r="N79" s="16" t="str">
        <f>IFERROR(VLOOKUP(A79,DETAIL!$A$7:$L$1101,9,0),"")</f>
        <v/>
      </c>
      <c r="O79" s="133" t="str">
        <f>IFERROR(VLOOKUP(A79,DETAIL!$A$7:$L$1101,10,0)*25%,"")</f>
        <v/>
      </c>
      <c r="P79" s="133" t="str">
        <f t="shared" si="4"/>
        <v/>
      </c>
      <c r="Q79" s="131"/>
      <c r="Z79" s="21" t="str">
        <f>IFERROR(VLOOKUP(B79,DETAIL!$A$7:$G$201,7,0),"")</f>
        <v/>
      </c>
      <c r="AA79" s="21" t="str">
        <f t="shared" si="5"/>
        <v/>
      </c>
    </row>
    <row r="80" spans="1:27" s="21" customFormat="1" ht="24.95" customHeight="1">
      <c r="A80" s="150">
        <v>73</v>
      </c>
      <c r="B80" s="16" t="str">
        <f t="shared" si="3"/>
        <v/>
      </c>
      <c r="C80" s="130" t="str">
        <f>IFERROR(VLOOKUP(A80,DETAIL!$A$7:$F$1101,3,0),"")</f>
        <v/>
      </c>
      <c r="D80" s="130" t="str">
        <f>IFERROR(VLOOKUP(A80,DETAIL!$A$7:$F$1101,4,0),"")</f>
        <v/>
      </c>
      <c r="E80" s="131" t="str">
        <f>IFERROR(VLOOKUP(A80,DETAIL!$A$7:$F$1101,5,0),"")</f>
        <v/>
      </c>
      <c r="F80" s="131" t="str">
        <f>IFERROR(VLOOKUP(A80,DETAIL!$A$7:$O$1101,15,0),"")</f>
        <v/>
      </c>
      <c r="G80" s="131" t="str">
        <f>IFERROR(VLOOKUP(A80,DETAIL!$A$7:$O$1101,14,0),"")</f>
        <v/>
      </c>
      <c r="H80" s="16" t="str">
        <f>IFERROR(VLOOKUP(A80,DETAIL!$A$7:$F$1101,6,0),"")</f>
        <v/>
      </c>
      <c r="I80" s="16" t="str">
        <f>IFERROR(VLOOKUP(A80,DETAIL!$A$7:$P$1101,16,0),"")</f>
        <v/>
      </c>
      <c r="J80" s="16" t="str">
        <f>IFERROR(VLOOKUP(A80,DETAIL!$A$7:$O$1101,13,0),"")</f>
        <v/>
      </c>
      <c r="K80" s="132" t="str">
        <f>IFERROR(CONCATENATE("वर्ष ",VLOOKUP(A80,DETAIL!$A$7:$O$1101,11,0)," / ","प्रतिशत ",VLOOKUP(A80,DETAIL!$A$7:$O$1101,12,0)*100),"")</f>
        <v/>
      </c>
      <c r="L80" s="16" t="str">
        <f>IFERROR(VLOOKUP(A80,DETAIL!$A$7:$L$1101,7,0),"")</f>
        <v/>
      </c>
      <c r="M80" s="133" t="str">
        <f>IFERROR(VLOOKUP(A80,DETAIL!$A$7:$L$1101,8,0)*75%,"")</f>
        <v/>
      </c>
      <c r="N80" s="16" t="str">
        <f>IFERROR(VLOOKUP(A80,DETAIL!$A$7:$L$1101,9,0),"")</f>
        <v/>
      </c>
      <c r="O80" s="133" t="str">
        <f>IFERROR(VLOOKUP(A80,DETAIL!$A$7:$L$1101,10,0)*25%,"")</f>
        <v/>
      </c>
      <c r="P80" s="133" t="str">
        <f t="shared" si="4"/>
        <v/>
      </c>
      <c r="Q80" s="131"/>
      <c r="Z80" s="21" t="str">
        <f>IFERROR(VLOOKUP(B80,DETAIL!$A$7:$G$201,7,0),"")</f>
        <v/>
      </c>
      <c r="AA80" s="21" t="str">
        <f t="shared" si="5"/>
        <v/>
      </c>
    </row>
    <row r="81" spans="1:27" s="21" customFormat="1" ht="24.95" customHeight="1">
      <c r="A81" s="150">
        <v>74</v>
      </c>
      <c r="B81" s="16" t="str">
        <f t="shared" si="3"/>
        <v/>
      </c>
      <c r="C81" s="130" t="str">
        <f>IFERROR(VLOOKUP(A81,DETAIL!$A$7:$F$1101,3,0),"")</f>
        <v/>
      </c>
      <c r="D81" s="130" t="str">
        <f>IFERROR(VLOOKUP(A81,DETAIL!$A$7:$F$1101,4,0),"")</f>
        <v/>
      </c>
      <c r="E81" s="131" t="str">
        <f>IFERROR(VLOOKUP(A81,DETAIL!$A$7:$F$1101,5,0),"")</f>
        <v/>
      </c>
      <c r="F81" s="131" t="str">
        <f>IFERROR(VLOOKUP(A81,DETAIL!$A$7:$O$1101,15,0),"")</f>
        <v/>
      </c>
      <c r="G81" s="131" t="str">
        <f>IFERROR(VLOOKUP(A81,DETAIL!$A$7:$O$1101,14,0),"")</f>
        <v/>
      </c>
      <c r="H81" s="16" t="str">
        <f>IFERROR(VLOOKUP(A81,DETAIL!$A$7:$F$1101,6,0),"")</f>
        <v/>
      </c>
      <c r="I81" s="16" t="str">
        <f>IFERROR(VLOOKUP(A81,DETAIL!$A$7:$P$1101,16,0),"")</f>
        <v/>
      </c>
      <c r="J81" s="16" t="str">
        <f>IFERROR(VLOOKUP(A81,DETAIL!$A$7:$O$1101,13,0),"")</f>
        <v/>
      </c>
      <c r="K81" s="132" t="str">
        <f>IFERROR(CONCATENATE("वर्ष ",VLOOKUP(A81,DETAIL!$A$7:$O$1101,11,0)," / ","प्रतिशत ",VLOOKUP(A81,DETAIL!$A$7:$O$1101,12,0)*100),"")</f>
        <v/>
      </c>
      <c r="L81" s="16" t="str">
        <f>IFERROR(VLOOKUP(A81,DETAIL!$A$7:$L$1101,7,0),"")</f>
        <v/>
      </c>
      <c r="M81" s="133" t="str">
        <f>IFERROR(VLOOKUP(A81,DETAIL!$A$7:$L$1101,8,0)*75%,"")</f>
        <v/>
      </c>
      <c r="N81" s="16" t="str">
        <f>IFERROR(VLOOKUP(A81,DETAIL!$A$7:$L$1101,9,0),"")</f>
        <v/>
      </c>
      <c r="O81" s="133" t="str">
        <f>IFERROR(VLOOKUP(A81,DETAIL!$A$7:$L$1101,10,0)*25%,"")</f>
        <v/>
      </c>
      <c r="P81" s="133" t="str">
        <f t="shared" si="4"/>
        <v/>
      </c>
      <c r="Q81" s="131"/>
      <c r="Z81" s="21" t="str">
        <f>IFERROR(VLOOKUP(B81,DETAIL!$A$7:$G$201,7,0),"")</f>
        <v/>
      </c>
      <c r="AA81" s="21" t="str">
        <f t="shared" si="5"/>
        <v/>
      </c>
    </row>
    <row r="82" spans="1:27" s="21" customFormat="1" ht="24.95" customHeight="1">
      <c r="A82" s="150">
        <v>75</v>
      </c>
      <c r="B82" s="16" t="str">
        <f t="shared" si="3"/>
        <v/>
      </c>
      <c r="C82" s="130" t="str">
        <f>IFERROR(VLOOKUP(A82,DETAIL!$A$7:$F$1101,3,0),"")</f>
        <v/>
      </c>
      <c r="D82" s="130" t="str">
        <f>IFERROR(VLOOKUP(A82,DETAIL!$A$7:$F$1101,4,0),"")</f>
        <v/>
      </c>
      <c r="E82" s="131" t="str">
        <f>IFERROR(VLOOKUP(A82,DETAIL!$A$7:$F$1101,5,0),"")</f>
        <v/>
      </c>
      <c r="F82" s="131" t="str">
        <f>IFERROR(VLOOKUP(A82,DETAIL!$A$7:$O$1101,15,0),"")</f>
        <v/>
      </c>
      <c r="G82" s="131" t="str">
        <f>IFERROR(VLOOKUP(A82,DETAIL!$A$7:$O$1101,14,0),"")</f>
        <v/>
      </c>
      <c r="H82" s="16" t="str">
        <f>IFERROR(VLOOKUP(A82,DETAIL!$A$7:$F$1101,6,0),"")</f>
        <v/>
      </c>
      <c r="I82" s="16" t="str">
        <f>IFERROR(VLOOKUP(A82,DETAIL!$A$7:$P$1101,16,0),"")</f>
        <v/>
      </c>
      <c r="J82" s="16" t="str">
        <f>IFERROR(VLOOKUP(A82,DETAIL!$A$7:$O$1101,13,0),"")</f>
        <v/>
      </c>
      <c r="K82" s="132" t="str">
        <f>IFERROR(CONCATENATE("वर्ष ",VLOOKUP(A82,DETAIL!$A$7:$O$1101,11,0)," / ","प्रतिशत ",VLOOKUP(A82,DETAIL!$A$7:$O$1101,12,0)*100),"")</f>
        <v/>
      </c>
      <c r="L82" s="16" t="str">
        <f>IFERROR(VLOOKUP(A82,DETAIL!$A$7:$L$1101,7,0),"")</f>
        <v/>
      </c>
      <c r="M82" s="133" t="str">
        <f>IFERROR(VLOOKUP(A82,DETAIL!$A$7:$L$1101,8,0)*75%,"")</f>
        <v/>
      </c>
      <c r="N82" s="16" t="str">
        <f>IFERROR(VLOOKUP(A82,DETAIL!$A$7:$L$1101,9,0),"")</f>
        <v/>
      </c>
      <c r="O82" s="133" t="str">
        <f>IFERROR(VLOOKUP(A82,DETAIL!$A$7:$L$1101,10,0)*25%,"")</f>
        <v/>
      </c>
      <c r="P82" s="133" t="str">
        <f t="shared" si="4"/>
        <v/>
      </c>
      <c r="Q82" s="131"/>
      <c r="Z82" s="21" t="str">
        <f>IFERROR(VLOOKUP(B82,DETAIL!$A$7:$G$201,7,0),"")</f>
        <v/>
      </c>
      <c r="AA82" s="21" t="str">
        <f t="shared" si="5"/>
        <v/>
      </c>
    </row>
    <row r="83" spans="1:27" s="21" customFormat="1" ht="24.95" customHeight="1">
      <c r="A83" s="150">
        <v>76</v>
      </c>
      <c r="B83" s="16" t="str">
        <f t="shared" ref="B83:B146" si="6">IFERROR(IF(LEN(C83)&gt;=2,B82+1,""),"")</f>
        <v/>
      </c>
      <c r="C83" s="130" t="str">
        <f>IFERROR(VLOOKUP(A83,DETAIL!$A$7:$F$1101,3,0),"")</f>
        <v/>
      </c>
      <c r="D83" s="130" t="str">
        <f>IFERROR(VLOOKUP(A83,DETAIL!$A$7:$F$1101,4,0),"")</f>
        <v/>
      </c>
      <c r="E83" s="131" t="str">
        <f>IFERROR(VLOOKUP(A83,DETAIL!$A$7:$F$1101,5,0),"")</f>
        <v/>
      </c>
      <c r="F83" s="131" t="str">
        <f>IFERROR(VLOOKUP(A83,DETAIL!$A$7:$O$1101,15,0),"")</f>
        <v/>
      </c>
      <c r="G83" s="131" t="str">
        <f>IFERROR(VLOOKUP(A83,DETAIL!$A$7:$O$1101,14,0),"")</f>
        <v/>
      </c>
      <c r="H83" s="16" t="str">
        <f>IFERROR(VLOOKUP(A83,DETAIL!$A$7:$F$1101,6,0),"")</f>
        <v/>
      </c>
      <c r="I83" s="16" t="str">
        <f>IFERROR(VLOOKUP(A83,DETAIL!$A$7:$P$1101,16,0),"")</f>
        <v/>
      </c>
      <c r="J83" s="16" t="str">
        <f>IFERROR(VLOOKUP(A83,DETAIL!$A$7:$O$1101,13,0),"")</f>
        <v/>
      </c>
      <c r="K83" s="132" t="str">
        <f>IFERROR(CONCATENATE("वर्ष ",VLOOKUP(A83,DETAIL!$A$7:$O$1101,11,0)," / ","प्रतिशत ",VLOOKUP(A83,DETAIL!$A$7:$O$1101,12,0)*100),"")</f>
        <v/>
      </c>
      <c r="L83" s="16" t="str">
        <f>IFERROR(VLOOKUP(A83,DETAIL!$A$7:$L$1101,7,0),"")</f>
        <v/>
      </c>
      <c r="M83" s="133" t="str">
        <f>IFERROR(VLOOKUP(A83,DETAIL!$A$7:$L$1101,8,0)*75%,"")</f>
        <v/>
      </c>
      <c r="N83" s="16" t="str">
        <f>IFERROR(VLOOKUP(A83,DETAIL!$A$7:$L$1101,9,0),"")</f>
        <v/>
      </c>
      <c r="O83" s="133" t="str">
        <f>IFERROR(VLOOKUP(A83,DETAIL!$A$7:$L$1101,10,0)*25%,"")</f>
        <v/>
      </c>
      <c r="P83" s="133" t="str">
        <f t="shared" si="4"/>
        <v/>
      </c>
      <c r="Q83" s="131"/>
      <c r="Z83" s="21" t="str">
        <f>IFERROR(VLOOKUP(B83,DETAIL!$A$7:$G$201,7,0),"")</f>
        <v/>
      </c>
      <c r="AA83" s="21" t="str">
        <f t="shared" si="5"/>
        <v/>
      </c>
    </row>
    <row r="84" spans="1:27" s="21" customFormat="1" ht="24.95" customHeight="1">
      <c r="A84" s="150">
        <v>77</v>
      </c>
      <c r="B84" s="16" t="str">
        <f t="shared" si="6"/>
        <v/>
      </c>
      <c r="C84" s="130" t="str">
        <f>IFERROR(VLOOKUP(A84,DETAIL!$A$7:$F$1101,3,0),"")</f>
        <v/>
      </c>
      <c r="D84" s="130" t="str">
        <f>IFERROR(VLOOKUP(A84,DETAIL!$A$7:$F$1101,4,0),"")</f>
        <v/>
      </c>
      <c r="E84" s="131" t="str">
        <f>IFERROR(VLOOKUP(A84,DETAIL!$A$7:$F$1101,5,0),"")</f>
        <v/>
      </c>
      <c r="F84" s="131" t="str">
        <f>IFERROR(VLOOKUP(A84,DETAIL!$A$7:$O$1101,15,0),"")</f>
        <v/>
      </c>
      <c r="G84" s="131" t="str">
        <f>IFERROR(VLOOKUP(A84,DETAIL!$A$7:$O$1101,14,0),"")</f>
        <v/>
      </c>
      <c r="H84" s="16" t="str">
        <f>IFERROR(VLOOKUP(A84,DETAIL!$A$7:$F$1101,6,0),"")</f>
        <v/>
      </c>
      <c r="I84" s="16" t="str">
        <f>IFERROR(VLOOKUP(A84,DETAIL!$A$7:$P$1101,16,0),"")</f>
        <v/>
      </c>
      <c r="J84" s="16" t="str">
        <f>IFERROR(VLOOKUP(A84,DETAIL!$A$7:$O$1101,13,0),"")</f>
        <v/>
      </c>
      <c r="K84" s="132" t="str">
        <f>IFERROR(CONCATENATE("वर्ष ",VLOOKUP(A84,DETAIL!$A$7:$O$1101,11,0)," / ","प्रतिशत ",VLOOKUP(A84,DETAIL!$A$7:$O$1101,12,0)*100),"")</f>
        <v/>
      </c>
      <c r="L84" s="16" t="str">
        <f>IFERROR(VLOOKUP(A84,DETAIL!$A$7:$L$1101,7,0),"")</f>
        <v/>
      </c>
      <c r="M84" s="133" t="str">
        <f>IFERROR(VLOOKUP(A84,DETAIL!$A$7:$L$1101,8,0)*75%,"")</f>
        <v/>
      </c>
      <c r="N84" s="16" t="str">
        <f>IFERROR(VLOOKUP(A84,DETAIL!$A$7:$L$1101,9,0),"")</f>
        <v/>
      </c>
      <c r="O84" s="133" t="str">
        <f>IFERROR(VLOOKUP(A84,DETAIL!$A$7:$L$1101,10,0)*25%,"")</f>
        <v/>
      </c>
      <c r="P84" s="133" t="str">
        <f t="shared" si="4"/>
        <v/>
      </c>
      <c r="Q84" s="131"/>
      <c r="Z84" s="21" t="str">
        <f>IFERROR(VLOOKUP(B84,DETAIL!$A$7:$G$201,7,0),"")</f>
        <v/>
      </c>
      <c r="AA84" s="21" t="str">
        <f t="shared" si="5"/>
        <v/>
      </c>
    </row>
    <row r="85" spans="1:27" s="21" customFormat="1" ht="24.95" customHeight="1">
      <c r="A85" s="150">
        <v>78</v>
      </c>
      <c r="B85" s="16" t="str">
        <f t="shared" si="6"/>
        <v/>
      </c>
      <c r="C85" s="130" t="str">
        <f>IFERROR(VLOOKUP(A85,DETAIL!$A$7:$F$1101,3,0),"")</f>
        <v/>
      </c>
      <c r="D85" s="130" t="str">
        <f>IFERROR(VLOOKUP(A85,DETAIL!$A$7:$F$1101,4,0),"")</f>
        <v/>
      </c>
      <c r="E85" s="131" t="str">
        <f>IFERROR(VLOOKUP(A85,DETAIL!$A$7:$F$1101,5,0),"")</f>
        <v/>
      </c>
      <c r="F85" s="131" t="str">
        <f>IFERROR(VLOOKUP(A85,DETAIL!$A$7:$O$1101,15,0),"")</f>
        <v/>
      </c>
      <c r="G85" s="131" t="str">
        <f>IFERROR(VLOOKUP(A85,DETAIL!$A$7:$O$1101,14,0),"")</f>
        <v/>
      </c>
      <c r="H85" s="16" t="str">
        <f>IFERROR(VLOOKUP(A85,DETAIL!$A$7:$F$1101,6,0),"")</f>
        <v/>
      </c>
      <c r="I85" s="16" t="str">
        <f>IFERROR(VLOOKUP(A85,DETAIL!$A$7:$P$1101,16,0),"")</f>
        <v/>
      </c>
      <c r="J85" s="16" t="str">
        <f>IFERROR(VLOOKUP(A85,DETAIL!$A$7:$O$1101,13,0),"")</f>
        <v/>
      </c>
      <c r="K85" s="132" t="str">
        <f>IFERROR(CONCATENATE("वर्ष ",VLOOKUP(A85,DETAIL!$A$7:$O$1101,11,0)," / ","प्रतिशत ",VLOOKUP(A85,DETAIL!$A$7:$O$1101,12,0)*100),"")</f>
        <v/>
      </c>
      <c r="L85" s="16" t="str">
        <f>IFERROR(VLOOKUP(A85,DETAIL!$A$7:$L$1101,7,0),"")</f>
        <v/>
      </c>
      <c r="M85" s="133" t="str">
        <f>IFERROR(VLOOKUP(A85,DETAIL!$A$7:$L$1101,8,0)*75%,"")</f>
        <v/>
      </c>
      <c r="N85" s="16" t="str">
        <f>IFERROR(VLOOKUP(A85,DETAIL!$A$7:$L$1101,9,0),"")</f>
        <v/>
      </c>
      <c r="O85" s="133" t="str">
        <f>IFERROR(VLOOKUP(A85,DETAIL!$A$7:$L$1101,10,0)*25%,"")</f>
        <v/>
      </c>
      <c r="P85" s="133" t="str">
        <f t="shared" si="4"/>
        <v/>
      </c>
      <c r="Q85" s="131"/>
      <c r="Z85" s="21" t="str">
        <f>IFERROR(VLOOKUP(B85,DETAIL!$A$7:$G$201,7,0),"")</f>
        <v/>
      </c>
      <c r="AA85" s="21" t="str">
        <f t="shared" si="5"/>
        <v/>
      </c>
    </row>
    <row r="86" spans="1:27" s="21" customFormat="1" ht="24.95" customHeight="1">
      <c r="A86" s="150">
        <v>79</v>
      </c>
      <c r="B86" s="16" t="str">
        <f t="shared" si="6"/>
        <v/>
      </c>
      <c r="C86" s="130" t="str">
        <f>IFERROR(VLOOKUP(A86,DETAIL!$A$7:$F$1101,3,0),"")</f>
        <v/>
      </c>
      <c r="D86" s="130" t="str">
        <f>IFERROR(VLOOKUP(A86,DETAIL!$A$7:$F$1101,4,0),"")</f>
        <v/>
      </c>
      <c r="E86" s="131" t="str">
        <f>IFERROR(VLOOKUP(A86,DETAIL!$A$7:$F$1101,5,0),"")</f>
        <v/>
      </c>
      <c r="F86" s="131" t="str">
        <f>IFERROR(VLOOKUP(A86,DETAIL!$A$7:$O$1101,15,0),"")</f>
        <v/>
      </c>
      <c r="G86" s="131" t="str">
        <f>IFERROR(VLOOKUP(A86,DETAIL!$A$7:$O$1101,14,0),"")</f>
        <v/>
      </c>
      <c r="H86" s="16" t="str">
        <f>IFERROR(VLOOKUP(A86,DETAIL!$A$7:$F$1101,6,0),"")</f>
        <v/>
      </c>
      <c r="I86" s="16" t="str">
        <f>IFERROR(VLOOKUP(A86,DETAIL!$A$7:$P$1101,16,0),"")</f>
        <v/>
      </c>
      <c r="J86" s="16" t="str">
        <f>IFERROR(VLOOKUP(A86,DETAIL!$A$7:$O$1101,13,0),"")</f>
        <v/>
      </c>
      <c r="K86" s="132" t="str">
        <f>IFERROR(CONCATENATE("वर्ष ",VLOOKUP(A86,DETAIL!$A$7:$O$1101,11,0)," / ","प्रतिशत ",VLOOKUP(A86,DETAIL!$A$7:$O$1101,12,0)*100),"")</f>
        <v/>
      </c>
      <c r="L86" s="16" t="str">
        <f>IFERROR(VLOOKUP(A86,DETAIL!$A$7:$L$1101,7,0),"")</f>
        <v/>
      </c>
      <c r="M86" s="133" t="str">
        <f>IFERROR(VLOOKUP(A86,DETAIL!$A$7:$L$1101,8,0)*75%,"")</f>
        <v/>
      </c>
      <c r="N86" s="16" t="str">
        <f>IFERROR(VLOOKUP(A86,DETAIL!$A$7:$L$1101,9,0),"")</f>
        <v/>
      </c>
      <c r="O86" s="133" t="str">
        <f>IFERROR(VLOOKUP(A86,DETAIL!$A$7:$L$1101,10,0)*25%,"")</f>
        <v/>
      </c>
      <c r="P86" s="133" t="str">
        <f t="shared" si="4"/>
        <v/>
      </c>
      <c r="Q86" s="131"/>
      <c r="Z86" s="21" t="str">
        <f>IFERROR(VLOOKUP(B86,DETAIL!$A$7:$G$201,7,0),"")</f>
        <v/>
      </c>
      <c r="AA86" s="21" t="str">
        <f t="shared" si="5"/>
        <v/>
      </c>
    </row>
    <row r="87" spans="1:27" s="21" customFormat="1" ht="24.95" customHeight="1">
      <c r="A87" s="150">
        <v>80</v>
      </c>
      <c r="B87" s="16" t="str">
        <f t="shared" si="6"/>
        <v/>
      </c>
      <c r="C87" s="130" t="str">
        <f>IFERROR(VLOOKUP(A87,DETAIL!$A$7:$F$1101,3,0),"")</f>
        <v/>
      </c>
      <c r="D87" s="130" t="str">
        <f>IFERROR(VLOOKUP(A87,DETAIL!$A$7:$F$1101,4,0),"")</f>
        <v/>
      </c>
      <c r="E87" s="131" t="str">
        <f>IFERROR(VLOOKUP(A87,DETAIL!$A$7:$F$1101,5,0),"")</f>
        <v/>
      </c>
      <c r="F87" s="131" t="str">
        <f>IFERROR(VLOOKUP(A87,DETAIL!$A$7:$O$1101,15,0),"")</f>
        <v/>
      </c>
      <c r="G87" s="131" t="str">
        <f>IFERROR(VLOOKUP(A87,DETAIL!$A$7:$O$1101,14,0),"")</f>
        <v/>
      </c>
      <c r="H87" s="16" t="str">
        <f>IFERROR(VLOOKUP(A87,DETAIL!$A$7:$F$1101,6,0),"")</f>
        <v/>
      </c>
      <c r="I87" s="16" t="str">
        <f>IFERROR(VLOOKUP(A87,DETAIL!$A$7:$P$1101,16,0),"")</f>
        <v/>
      </c>
      <c r="J87" s="16" t="str">
        <f>IFERROR(VLOOKUP(A87,DETAIL!$A$7:$O$1101,13,0),"")</f>
        <v/>
      </c>
      <c r="K87" s="132" t="str">
        <f>IFERROR(CONCATENATE("वर्ष ",VLOOKUP(A87,DETAIL!$A$7:$O$1101,11,0)," / ","प्रतिशत ",VLOOKUP(A87,DETAIL!$A$7:$O$1101,12,0)*100),"")</f>
        <v/>
      </c>
      <c r="L87" s="16" t="str">
        <f>IFERROR(VLOOKUP(A87,DETAIL!$A$7:$L$1101,7,0),"")</f>
        <v/>
      </c>
      <c r="M87" s="133" t="str">
        <f>IFERROR(VLOOKUP(A87,DETAIL!$A$7:$L$1101,8,0)*75%,"")</f>
        <v/>
      </c>
      <c r="N87" s="16" t="str">
        <f>IFERROR(VLOOKUP(A87,DETAIL!$A$7:$L$1101,9,0),"")</f>
        <v/>
      </c>
      <c r="O87" s="133" t="str">
        <f>IFERROR(VLOOKUP(A87,DETAIL!$A$7:$L$1101,10,0)*25%,"")</f>
        <v/>
      </c>
      <c r="P87" s="133" t="str">
        <f t="shared" si="4"/>
        <v/>
      </c>
      <c r="Q87" s="131"/>
      <c r="Z87" s="21" t="str">
        <f>IFERROR(VLOOKUP(B87,DETAIL!$A$7:$G$201,7,0),"")</f>
        <v/>
      </c>
      <c r="AA87" s="21" t="str">
        <f t="shared" si="5"/>
        <v/>
      </c>
    </row>
    <row r="88" spans="1:27" s="21" customFormat="1" ht="24.95" customHeight="1">
      <c r="A88" s="150">
        <v>81</v>
      </c>
      <c r="B88" s="16" t="str">
        <f t="shared" si="6"/>
        <v/>
      </c>
      <c r="C88" s="130" t="str">
        <f>IFERROR(VLOOKUP(A88,DETAIL!$A$7:$F$1101,3,0),"")</f>
        <v/>
      </c>
      <c r="D88" s="130" t="str">
        <f>IFERROR(VLOOKUP(A88,DETAIL!$A$7:$F$1101,4,0),"")</f>
        <v/>
      </c>
      <c r="E88" s="131" t="str">
        <f>IFERROR(VLOOKUP(A88,DETAIL!$A$7:$F$1101,5,0),"")</f>
        <v/>
      </c>
      <c r="F88" s="131" t="str">
        <f>IFERROR(VLOOKUP(A88,DETAIL!$A$7:$O$1101,15,0),"")</f>
        <v/>
      </c>
      <c r="G88" s="131" t="str">
        <f>IFERROR(VLOOKUP(A88,DETAIL!$A$7:$O$1101,14,0),"")</f>
        <v/>
      </c>
      <c r="H88" s="16" t="str">
        <f>IFERROR(VLOOKUP(A88,DETAIL!$A$7:$F$1101,6,0),"")</f>
        <v/>
      </c>
      <c r="I88" s="16" t="str">
        <f>IFERROR(VLOOKUP(A88,DETAIL!$A$7:$P$1101,16,0),"")</f>
        <v/>
      </c>
      <c r="J88" s="16" t="str">
        <f>IFERROR(VLOOKUP(A88,DETAIL!$A$7:$O$1101,13,0),"")</f>
        <v/>
      </c>
      <c r="K88" s="132" t="str">
        <f>IFERROR(CONCATENATE("वर्ष ",VLOOKUP(A88,DETAIL!$A$7:$O$1101,11,0)," / ","प्रतिशत ",VLOOKUP(A88,DETAIL!$A$7:$O$1101,12,0)*100),"")</f>
        <v/>
      </c>
      <c r="L88" s="16" t="str">
        <f>IFERROR(VLOOKUP(A88,DETAIL!$A$7:$L$1101,7,0),"")</f>
        <v/>
      </c>
      <c r="M88" s="133" t="str">
        <f>IFERROR(VLOOKUP(A88,DETAIL!$A$7:$L$1101,8,0)*75%,"")</f>
        <v/>
      </c>
      <c r="N88" s="16" t="str">
        <f>IFERROR(VLOOKUP(A88,DETAIL!$A$7:$L$1101,9,0),"")</f>
        <v/>
      </c>
      <c r="O88" s="133" t="str">
        <f>IFERROR(VLOOKUP(A88,DETAIL!$A$7:$L$1101,10,0)*25%,"")</f>
        <v/>
      </c>
      <c r="P88" s="133" t="str">
        <f t="shared" si="4"/>
        <v/>
      </c>
      <c r="Q88" s="131"/>
      <c r="Z88" s="21" t="str">
        <f>IFERROR(VLOOKUP(B88,DETAIL!$A$7:$G$201,7,0),"")</f>
        <v/>
      </c>
      <c r="AA88" s="21" t="str">
        <f t="shared" si="5"/>
        <v/>
      </c>
    </row>
    <row r="89" spans="1:27" s="21" customFormat="1" ht="24.95" customHeight="1">
      <c r="A89" s="150">
        <v>82</v>
      </c>
      <c r="B89" s="16" t="str">
        <f t="shared" si="6"/>
        <v/>
      </c>
      <c r="C89" s="130" t="str">
        <f>IFERROR(VLOOKUP(A89,DETAIL!$A$7:$F$1101,3,0),"")</f>
        <v/>
      </c>
      <c r="D89" s="130" t="str">
        <f>IFERROR(VLOOKUP(A89,DETAIL!$A$7:$F$1101,4,0),"")</f>
        <v/>
      </c>
      <c r="E89" s="131" t="str">
        <f>IFERROR(VLOOKUP(A89,DETAIL!$A$7:$F$1101,5,0),"")</f>
        <v/>
      </c>
      <c r="F89" s="131" t="str">
        <f>IFERROR(VLOOKUP(A89,DETAIL!$A$7:$O$1101,15,0),"")</f>
        <v/>
      </c>
      <c r="G89" s="131" t="str">
        <f>IFERROR(VLOOKUP(A89,DETAIL!$A$7:$O$1101,14,0),"")</f>
        <v/>
      </c>
      <c r="H89" s="16" t="str">
        <f>IFERROR(VLOOKUP(A89,DETAIL!$A$7:$F$1101,6,0),"")</f>
        <v/>
      </c>
      <c r="I89" s="16" t="str">
        <f>IFERROR(VLOOKUP(A89,DETAIL!$A$7:$P$1101,16,0),"")</f>
        <v/>
      </c>
      <c r="J89" s="16" t="str">
        <f>IFERROR(VLOOKUP(A89,DETAIL!$A$7:$O$1101,13,0),"")</f>
        <v/>
      </c>
      <c r="K89" s="132" t="str">
        <f>IFERROR(CONCATENATE("वर्ष ",VLOOKUP(A89,DETAIL!$A$7:$O$1101,11,0)," / ","प्रतिशत ",VLOOKUP(A89,DETAIL!$A$7:$O$1101,12,0)*100),"")</f>
        <v/>
      </c>
      <c r="L89" s="16" t="str">
        <f>IFERROR(VLOOKUP(A89,DETAIL!$A$7:$L$1101,7,0),"")</f>
        <v/>
      </c>
      <c r="M89" s="133" t="str">
        <f>IFERROR(VLOOKUP(A89,DETAIL!$A$7:$L$1101,8,0)*75%,"")</f>
        <v/>
      </c>
      <c r="N89" s="16" t="str">
        <f>IFERROR(VLOOKUP(A89,DETAIL!$A$7:$L$1101,9,0),"")</f>
        <v/>
      </c>
      <c r="O89" s="133" t="str">
        <f>IFERROR(VLOOKUP(A89,DETAIL!$A$7:$L$1101,10,0)*25%,"")</f>
        <v/>
      </c>
      <c r="P89" s="133" t="str">
        <f t="shared" si="4"/>
        <v/>
      </c>
      <c r="Q89" s="131"/>
      <c r="Z89" s="21" t="str">
        <f>IFERROR(VLOOKUP(B89,DETAIL!$A$7:$G$201,7,0),"")</f>
        <v/>
      </c>
      <c r="AA89" s="21" t="str">
        <f t="shared" si="5"/>
        <v/>
      </c>
    </row>
    <row r="90" spans="1:27" s="21" customFormat="1" ht="24.95" customHeight="1">
      <c r="A90" s="150">
        <v>83</v>
      </c>
      <c r="B90" s="16" t="str">
        <f t="shared" si="6"/>
        <v/>
      </c>
      <c r="C90" s="130" t="str">
        <f>IFERROR(VLOOKUP(A90,DETAIL!$A$7:$F$1101,3,0),"")</f>
        <v/>
      </c>
      <c r="D90" s="130" t="str">
        <f>IFERROR(VLOOKUP(A90,DETAIL!$A$7:$F$1101,4,0),"")</f>
        <v/>
      </c>
      <c r="E90" s="131" t="str">
        <f>IFERROR(VLOOKUP(A90,DETAIL!$A$7:$F$1101,5,0),"")</f>
        <v/>
      </c>
      <c r="F90" s="131" t="str">
        <f>IFERROR(VLOOKUP(A90,DETAIL!$A$7:$O$1101,15,0),"")</f>
        <v/>
      </c>
      <c r="G90" s="131" t="str">
        <f>IFERROR(VLOOKUP(A90,DETAIL!$A$7:$O$1101,14,0),"")</f>
        <v/>
      </c>
      <c r="H90" s="16" t="str">
        <f>IFERROR(VLOOKUP(A90,DETAIL!$A$7:$F$1101,6,0),"")</f>
        <v/>
      </c>
      <c r="I90" s="16" t="str">
        <f>IFERROR(VLOOKUP(A90,DETAIL!$A$7:$P$1101,16,0),"")</f>
        <v/>
      </c>
      <c r="J90" s="16" t="str">
        <f>IFERROR(VLOOKUP(A90,DETAIL!$A$7:$O$1101,13,0),"")</f>
        <v/>
      </c>
      <c r="K90" s="132" t="str">
        <f>IFERROR(CONCATENATE("वर्ष ",VLOOKUP(A90,DETAIL!$A$7:$O$1101,11,0)," / ","प्रतिशत ",VLOOKUP(A90,DETAIL!$A$7:$O$1101,12,0)*100),"")</f>
        <v/>
      </c>
      <c r="L90" s="16" t="str">
        <f>IFERROR(VLOOKUP(A90,DETAIL!$A$7:$L$1101,7,0),"")</f>
        <v/>
      </c>
      <c r="M90" s="133" t="str">
        <f>IFERROR(VLOOKUP(A90,DETAIL!$A$7:$L$1101,8,0)*75%,"")</f>
        <v/>
      </c>
      <c r="N90" s="16" t="str">
        <f>IFERROR(VLOOKUP(A90,DETAIL!$A$7:$L$1101,9,0),"")</f>
        <v/>
      </c>
      <c r="O90" s="133" t="str">
        <f>IFERROR(VLOOKUP(A90,DETAIL!$A$7:$L$1101,10,0)*25%,"")</f>
        <v/>
      </c>
      <c r="P90" s="133" t="str">
        <f t="shared" si="4"/>
        <v/>
      </c>
      <c r="Q90" s="131"/>
      <c r="Z90" s="21" t="str">
        <f>IFERROR(VLOOKUP(B90,DETAIL!$A$7:$G$201,7,0),"")</f>
        <v/>
      </c>
      <c r="AA90" s="21" t="str">
        <f t="shared" si="5"/>
        <v/>
      </c>
    </row>
    <row r="91" spans="1:27" s="21" customFormat="1" ht="24.95" customHeight="1">
      <c r="A91" s="150">
        <v>84</v>
      </c>
      <c r="B91" s="16" t="str">
        <f t="shared" si="6"/>
        <v/>
      </c>
      <c r="C91" s="130" t="str">
        <f>IFERROR(VLOOKUP(A91,DETAIL!$A$7:$F$1101,3,0),"")</f>
        <v/>
      </c>
      <c r="D91" s="130" t="str">
        <f>IFERROR(VLOOKUP(A91,DETAIL!$A$7:$F$1101,4,0),"")</f>
        <v/>
      </c>
      <c r="E91" s="131" t="str">
        <f>IFERROR(VLOOKUP(A91,DETAIL!$A$7:$F$1101,5,0),"")</f>
        <v/>
      </c>
      <c r="F91" s="131" t="str">
        <f>IFERROR(VLOOKUP(A91,DETAIL!$A$7:$O$1101,15,0),"")</f>
        <v/>
      </c>
      <c r="G91" s="131" t="str">
        <f>IFERROR(VLOOKUP(A91,DETAIL!$A$7:$O$1101,14,0),"")</f>
        <v/>
      </c>
      <c r="H91" s="16" t="str">
        <f>IFERROR(VLOOKUP(A91,DETAIL!$A$7:$F$1101,6,0),"")</f>
        <v/>
      </c>
      <c r="I91" s="16" t="str">
        <f>IFERROR(VLOOKUP(A91,DETAIL!$A$7:$P$1101,16,0),"")</f>
        <v/>
      </c>
      <c r="J91" s="16" t="str">
        <f>IFERROR(VLOOKUP(A91,DETAIL!$A$7:$O$1101,13,0),"")</f>
        <v/>
      </c>
      <c r="K91" s="132" t="str">
        <f>IFERROR(CONCATENATE("वर्ष ",VLOOKUP(A91,DETAIL!$A$7:$O$1101,11,0)," / ","प्रतिशत ",VLOOKUP(A91,DETAIL!$A$7:$O$1101,12,0)*100),"")</f>
        <v/>
      </c>
      <c r="L91" s="16" t="str">
        <f>IFERROR(VLOOKUP(A91,DETAIL!$A$7:$L$1101,7,0),"")</f>
        <v/>
      </c>
      <c r="M91" s="133" t="str">
        <f>IFERROR(VLOOKUP(A91,DETAIL!$A$7:$L$1101,8,0)*75%,"")</f>
        <v/>
      </c>
      <c r="N91" s="16" t="str">
        <f>IFERROR(VLOOKUP(A91,DETAIL!$A$7:$L$1101,9,0),"")</f>
        <v/>
      </c>
      <c r="O91" s="133" t="str">
        <f>IFERROR(VLOOKUP(A91,DETAIL!$A$7:$L$1101,10,0)*25%,"")</f>
        <v/>
      </c>
      <c r="P91" s="133" t="str">
        <f t="shared" si="4"/>
        <v/>
      </c>
      <c r="Q91" s="131"/>
      <c r="Z91" s="21" t="str">
        <f>IFERROR(VLOOKUP(B91,DETAIL!$A$7:$G$201,7,0),"")</f>
        <v/>
      </c>
      <c r="AA91" s="21" t="str">
        <f t="shared" si="5"/>
        <v/>
      </c>
    </row>
    <row r="92" spans="1:27" s="21" customFormat="1" ht="24.95" customHeight="1">
      <c r="A92" s="150">
        <v>85</v>
      </c>
      <c r="B92" s="16" t="str">
        <f t="shared" si="6"/>
        <v/>
      </c>
      <c r="C92" s="130" t="str">
        <f>IFERROR(VLOOKUP(A92,DETAIL!$A$7:$F$1101,3,0),"")</f>
        <v/>
      </c>
      <c r="D92" s="130" t="str">
        <f>IFERROR(VLOOKUP(A92,DETAIL!$A$7:$F$1101,4,0),"")</f>
        <v/>
      </c>
      <c r="E92" s="131" t="str">
        <f>IFERROR(VLOOKUP(A92,DETAIL!$A$7:$F$1101,5,0),"")</f>
        <v/>
      </c>
      <c r="F92" s="131" t="str">
        <f>IFERROR(VLOOKUP(A92,DETAIL!$A$7:$O$1101,15,0),"")</f>
        <v/>
      </c>
      <c r="G92" s="131" t="str">
        <f>IFERROR(VLOOKUP(A92,DETAIL!$A$7:$O$1101,14,0),"")</f>
        <v/>
      </c>
      <c r="H92" s="16" t="str">
        <f>IFERROR(VLOOKUP(A92,DETAIL!$A$7:$F$1101,6,0),"")</f>
        <v/>
      </c>
      <c r="I92" s="16" t="str">
        <f>IFERROR(VLOOKUP(A92,DETAIL!$A$7:$P$1101,16,0),"")</f>
        <v/>
      </c>
      <c r="J92" s="16" t="str">
        <f>IFERROR(VLOOKUP(A92,DETAIL!$A$7:$O$1101,13,0),"")</f>
        <v/>
      </c>
      <c r="K92" s="132" t="str">
        <f>IFERROR(CONCATENATE("वर्ष ",VLOOKUP(A92,DETAIL!$A$7:$O$1101,11,0)," / ","प्रतिशत ",VLOOKUP(A92,DETAIL!$A$7:$O$1101,12,0)*100),"")</f>
        <v/>
      </c>
      <c r="L92" s="16" t="str">
        <f>IFERROR(VLOOKUP(A92,DETAIL!$A$7:$L$1101,7,0),"")</f>
        <v/>
      </c>
      <c r="M92" s="133" t="str">
        <f>IFERROR(VLOOKUP(A92,DETAIL!$A$7:$L$1101,8,0)*75%,"")</f>
        <v/>
      </c>
      <c r="N92" s="16" t="str">
        <f>IFERROR(VLOOKUP(A92,DETAIL!$A$7:$L$1101,9,0),"")</f>
        <v/>
      </c>
      <c r="O92" s="133" t="str">
        <f>IFERROR(VLOOKUP(A92,DETAIL!$A$7:$L$1101,10,0)*25%,"")</f>
        <v/>
      </c>
      <c r="P92" s="133" t="str">
        <f t="shared" si="4"/>
        <v/>
      </c>
      <c r="Q92" s="131"/>
      <c r="Z92" s="21" t="str">
        <f>IFERROR(VLOOKUP(B92,DETAIL!$A$7:$G$201,7,0),"")</f>
        <v/>
      </c>
      <c r="AA92" s="21" t="str">
        <f t="shared" si="5"/>
        <v/>
      </c>
    </row>
    <row r="93" spans="1:27" s="21" customFormat="1" ht="24.95" customHeight="1">
      <c r="A93" s="150">
        <v>86</v>
      </c>
      <c r="B93" s="16" t="str">
        <f t="shared" si="6"/>
        <v/>
      </c>
      <c r="C93" s="130" t="str">
        <f>IFERROR(VLOOKUP(A93,DETAIL!$A$7:$F$1101,3,0),"")</f>
        <v/>
      </c>
      <c r="D93" s="130" t="str">
        <f>IFERROR(VLOOKUP(A93,DETAIL!$A$7:$F$1101,4,0),"")</f>
        <v/>
      </c>
      <c r="E93" s="131" t="str">
        <f>IFERROR(VLOOKUP(A93,DETAIL!$A$7:$F$1101,5,0),"")</f>
        <v/>
      </c>
      <c r="F93" s="131" t="str">
        <f>IFERROR(VLOOKUP(A93,DETAIL!$A$7:$O$1101,15,0),"")</f>
        <v/>
      </c>
      <c r="G93" s="131" t="str">
        <f>IFERROR(VLOOKUP(A93,DETAIL!$A$7:$O$1101,14,0),"")</f>
        <v/>
      </c>
      <c r="H93" s="16" t="str">
        <f>IFERROR(VLOOKUP(A93,DETAIL!$A$7:$F$1101,6,0),"")</f>
        <v/>
      </c>
      <c r="I93" s="16" t="str">
        <f>IFERROR(VLOOKUP(A93,DETAIL!$A$7:$P$1101,16,0),"")</f>
        <v/>
      </c>
      <c r="J93" s="16" t="str">
        <f>IFERROR(VLOOKUP(A93,DETAIL!$A$7:$O$1101,13,0),"")</f>
        <v/>
      </c>
      <c r="K93" s="132" t="str">
        <f>IFERROR(CONCATENATE("वर्ष ",VLOOKUP(A93,DETAIL!$A$7:$O$1101,11,0)," / ","प्रतिशत ",VLOOKUP(A93,DETAIL!$A$7:$O$1101,12,0)*100),"")</f>
        <v/>
      </c>
      <c r="L93" s="16" t="str">
        <f>IFERROR(VLOOKUP(A93,DETAIL!$A$7:$L$1101,7,0),"")</f>
        <v/>
      </c>
      <c r="M93" s="133" t="str">
        <f>IFERROR(VLOOKUP(A93,DETAIL!$A$7:$L$1101,8,0)*75%,"")</f>
        <v/>
      </c>
      <c r="N93" s="16" t="str">
        <f>IFERROR(VLOOKUP(A93,DETAIL!$A$7:$L$1101,9,0),"")</f>
        <v/>
      </c>
      <c r="O93" s="133" t="str">
        <f>IFERROR(VLOOKUP(A93,DETAIL!$A$7:$L$1101,10,0)*25%,"")</f>
        <v/>
      </c>
      <c r="P93" s="133" t="str">
        <f t="shared" si="4"/>
        <v/>
      </c>
      <c r="Q93" s="131"/>
      <c r="Z93" s="21" t="str">
        <f>IFERROR(VLOOKUP(B93,DETAIL!$A$7:$G$201,7,0),"")</f>
        <v/>
      </c>
      <c r="AA93" s="21" t="str">
        <f t="shared" si="5"/>
        <v/>
      </c>
    </row>
    <row r="94" spans="1:27" s="21" customFormat="1" ht="24.95" customHeight="1">
      <c r="A94" s="150">
        <v>87</v>
      </c>
      <c r="B94" s="16" t="str">
        <f t="shared" si="6"/>
        <v/>
      </c>
      <c r="C94" s="130" t="str">
        <f>IFERROR(VLOOKUP(A94,DETAIL!$A$7:$F$1101,3,0),"")</f>
        <v/>
      </c>
      <c r="D94" s="130" t="str">
        <f>IFERROR(VLOOKUP(A94,DETAIL!$A$7:$F$1101,4,0),"")</f>
        <v/>
      </c>
      <c r="E94" s="131" t="str">
        <f>IFERROR(VLOOKUP(A94,DETAIL!$A$7:$F$1101,5,0),"")</f>
        <v/>
      </c>
      <c r="F94" s="131" t="str">
        <f>IFERROR(VLOOKUP(A94,DETAIL!$A$7:$O$1101,15,0),"")</f>
        <v/>
      </c>
      <c r="G94" s="131" t="str">
        <f>IFERROR(VLOOKUP(A94,DETAIL!$A$7:$O$1101,14,0),"")</f>
        <v/>
      </c>
      <c r="H94" s="16" t="str">
        <f>IFERROR(VLOOKUP(A94,DETAIL!$A$7:$F$1101,6,0),"")</f>
        <v/>
      </c>
      <c r="I94" s="16" t="str">
        <f>IFERROR(VLOOKUP(A94,DETAIL!$A$7:$P$1101,16,0),"")</f>
        <v/>
      </c>
      <c r="J94" s="16" t="str">
        <f>IFERROR(VLOOKUP(A94,DETAIL!$A$7:$O$1101,13,0),"")</f>
        <v/>
      </c>
      <c r="K94" s="132" t="str">
        <f>IFERROR(CONCATENATE("वर्ष ",VLOOKUP(A94,DETAIL!$A$7:$O$1101,11,0)," / ","प्रतिशत ",VLOOKUP(A94,DETAIL!$A$7:$O$1101,12,0)*100),"")</f>
        <v/>
      </c>
      <c r="L94" s="16" t="str">
        <f>IFERROR(VLOOKUP(A94,DETAIL!$A$7:$L$1101,7,0),"")</f>
        <v/>
      </c>
      <c r="M94" s="133" t="str">
        <f>IFERROR(VLOOKUP(A94,DETAIL!$A$7:$L$1101,8,0)*75%,"")</f>
        <v/>
      </c>
      <c r="N94" s="16" t="str">
        <f>IFERROR(VLOOKUP(A94,DETAIL!$A$7:$L$1101,9,0),"")</f>
        <v/>
      </c>
      <c r="O94" s="133" t="str">
        <f>IFERROR(VLOOKUP(A94,DETAIL!$A$7:$L$1101,10,0)*25%,"")</f>
        <v/>
      </c>
      <c r="P94" s="133" t="str">
        <f t="shared" si="4"/>
        <v/>
      </c>
      <c r="Q94" s="131"/>
      <c r="Z94" s="21" t="str">
        <f>IFERROR(VLOOKUP(B94,DETAIL!$A$7:$G$201,7,0),"")</f>
        <v/>
      </c>
      <c r="AA94" s="21" t="str">
        <f t="shared" si="5"/>
        <v/>
      </c>
    </row>
    <row r="95" spans="1:27" s="21" customFormat="1" ht="24.95" customHeight="1">
      <c r="A95" s="150">
        <v>88</v>
      </c>
      <c r="B95" s="16" t="str">
        <f t="shared" si="6"/>
        <v/>
      </c>
      <c r="C95" s="130" t="str">
        <f>IFERROR(VLOOKUP(A95,DETAIL!$A$7:$F$1101,3,0),"")</f>
        <v/>
      </c>
      <c r="D95" s="130" t="str">
        <f>IFERROR(VLOOKUP(A95,DETAIL!$A$7:$F$1101,4,0),"")</f>
        <v/>
      </c>
      <c r="E95" s="131" t="str">
        <f>IFERROR(VLOOKUP(A95,DETAIL!$A$7:$F$1101,5,0),"")</f>
        <v/>
      </c>
      <c r="F95" s="131" t="str">
        <f>IFERROR(VLOOKUP(A95,DETAIL!$A$7:$O$1101,15,0),"")</f>
        <v/>
      </c>
      <c r="G95" s="131" t="str">
        <f>IFERROR(VLOOKUP(A95,DETAIL!$A$7:$O$1101,14,0),"")</f>
        <v/>
      </c>
      <c r="H95" s="16" t="str">
        <f>IFERROR(VLOOKUP(A95,DETAIL!$A$7:$F$1101,6,0),"")</f>
        <v/>
      </c>
      <c r="I95" s="16" t="str">
        <f>IFERROR(VLOOKUP(A95,DETAIL!$A$7:$P$1101,16,0),"")</f>
        <v/>
      </c>
      <c r="J95" s="16" t="str">
        <f>IFERROR(VLOOKUP(A95,DETAIL!$A$7:$O$1101,13,0),"")</f>
        <v/>
      </c>
      <c r="K95" s="132" t="str">
        <f>IFERROR(CONCATENATE("वर्ष ",VLOOKUP(A95,DETAIL!$A$7:$O$1101,11,0)," / ","प्रतिशत ",VLOOKUP(A95,DETAIL!$A$7:$O$1101,12,0)*100),"")</f>
        <v/>
      </c>
      <c r="L95" s="16" t="str">
        <f>IFERROR(VLOOKUP(A95,DETAIL!$A$7:$L$1101,7,0),"")</f>
        <v/>
      </c>
      <c r="M95" s="133" t="str">
        <f>IFERROR(VLOOKUP(A95,DETAIL!$A$7:$L$1101,8,0)*75%,"")</f>
        <v/>
      </c>
      <c r="N95" s="16" t="str">
        <f>IFERROR(VLOOKUP(A95,DETAIL!$A$7:$L$1101,9,0),"")</f>
        <v/>
      </c>
      <c r="O95" s="133" t="str">
        <f>IFERROR(VLOOKUP(A95,DETAIL!$A$7:$L$1101,10,0)*25%,"")</f>
        <v/>
      </c>
      <c r="P95" s="133" t="str">
        <f t="shared" si="4"/>
        <v/>
      </c>
      <c r="Q95" s="131"/>
      <c r="Z95" s="21" t="str">
        <f>IFERROR(VLOOKUP(B95,DETAIL!$A$7:$G$201,7,0),"")</f>
        <v/>
      </c>
      <c r="AA95" s="21" t="str">
        <f t="shared" si="5"/>
        <v/>
      </c>
    </row>
    <row r="96" spans="1:27" s="21" customFormat="1" ht="24.95" customHeight="1">
      <c r="A96" s="150">
        <v>89</v>
      </c>
      <c r="B96" s="16" t="str">
        <f t="shared" si="6"/>
        <v/>
      </c>
      <c r="C96" s="130" t="str">
        <f>IFERROR(VLOOKUP(A96,DETAIL!$A$7:$F$1101,3,0),"")</f>
        <v/>
      </c>
      <c r="D96" s="130" t="str">
        <f>IFERROR(VLOOKUP(A96,DETAIL!$A$7:$F$1101,4,0),"")</f>
        <v/>
      </c>
      <c r="E96" s="131" t="str">
        <f>IFERROR(VLOOKUP(A96,DETAIL!$A$7:$F$1101,5,0),"")</f>
        <v/>
      </c>
      <c r="F96" s="131" t="str">
        <f>IFERROR(VLOOKUP(A96,DETAIL!$A$7:$O$1101,15,0),"")</f>
        <v/>
      </c>
      <c r="G96" s="131" t="str">
        <f>IFERROR(VLOOKUP(A96,DETAIL!$A$7:$O$1101,14,0),"")</f>
        <v/>
      </c>
      <c r="H96" s="16" t="str">
        <f>IFERROR(VLOOKUP(A96,DETAIL!$A$7:$F$1101,6,0),"")</f>
        <v/>
      </c>
      <c r="I96" s="16" t="str">
        <f>IFERROR(VLOOKUP(A96,DETAIL!$A$7:$P$1101,16,0),"")</f>
        <v/>
      </c>
      <c r="J96" s="16" t="str">
        <f>IFERROR(VLOOKUP(A96,DETAIL!$A$7:$O$1101,13,0),"")</f>
        <v/>
      </c>
      <c r="K96" s="132" t="str">
        <f>IFERROR(CONCATENATE("वर्ष ",VLOOKUP(A96,DETAIL!$A$7:$O$1101,11,0)," / ","प्रतिशत ",VLOOKUP(A96,DETAIL!$A$7:$O$1101,12,0)*100),"")</f>
        <v/>
      </c>
      <c r="L96" s="16" t="str">
        <f>IFERROR(VLOOKUP(A96,DETAIL!$A$7:$L$1101,7,0),"")</f>
        <v/>
      </c>
      <c r="M96" s="133" t="str">
        <f>IFERROR(VLOOKUP(A96,DETAIL!$A$7:$L$1101,8,0)*75%,"")</f>
        <v/>
      </c>
      <c r="N96" s="16" t="str">
        <f>IFERROR(VLOOKUP(A96,DETAIL!$A$7:$L$1101,9,0),"")</f>
        <v/>
      </c>
      <c r="O96" s="133" t="str">
        <f>IFERROR(VLOOKUP(A96,DETAIL!$A$7:$L$1101,10,0)*25%,"")</f>
        <v/>
      </c>
      <c r="P96" s="133" t="str">
        <f t="shared" si="4"/>
        <v/>
      </c>
      <c r="Q96" s="131"/>
      <c r="Z96" s="21" t="str">
        <f>IFERROR(VLOOKUP(B96,DETAIL!$A$7:$G$201,7,0),"")</f>
        <v/>
      </c>
      <c r="AA96" s="21" t="str">
        <f t="shared" si="5"/>
        <v/>
      </c>
    </row>
    <row r="97" spans="1:27" s="21" customFormat="1" ht="24.95" customHeight="1">
      <c r="A97" s="150">
        <v>90</v>
      </c>
      <c r="B97" s="16" t="str">
        <f t="shared" si="6"/>
        <v/>
      </c>
      <c r="C97" s="130" t="str">
        <f>IFERROR(VLOOKUP(A97,DETAIL!$A$7:$F$1101,3,0),"")</f>
        <v/>
      </c>
      <c r="D97" s="130" t="str">
        <f>IFERROR(VLOOKUP(A97,DETAIL!$A$7:$F$1101,4,0),"")</f>
        <v/>
      </c>
      <c r="E97" s="131" t="str">
        <f>IFERROR(VLOOKUP(A97,DETAIL!$A$7:$F$1101,5,0),"")</f>
        <v/>
      </c>
      <c r="F97" s="131" t="str">
        <f>IFERROR(VLOOKUP(A97,DETAIL!$A$7:$O$1101,15,0),"")</f>
        <v/>
      </c>
      <c r="G97" s="131" t="str">
        <f>IFERROR(VLOOKUP(A97,DETAIL!$A$7:$O$1101,14,0),"")</f>
        <v/>
      </c>
      <c r="H97" s="16" t="str">
        <f>IFERROR(VLOOKUP(A97,DETAIL!$A$7:$F$1101,6,0),"")</f>
        <v/>
      </c>
      <c r="I97" s="16" t="str">
        <f>IFERROR(VLOOKUP(A97,DETAIL!$A$7:$P$1101,16,0),"")</f>
        <v/>
      </c>
      <c r="J97" s="16" t="str">
        <f>IFERROR(VLOOKUP(A97,DETAIL!$A$7:$O$1101,13,0),"")</f>
        <v/>
      </c>
      <c r="K97" s="132" t="str">
        <f>IFERROR(CONCATENATE("वर्ष ",VLOOKUP(A97,DETAIL!$A$7:$O$1101,11,0)," / ","प्रतिशत ",VLOOKUP(A97,DETAIL!$A$7:$O$1101,12,0)*100),"")</f>
        <v/>
      </c>
      <c r="L97" s="16" t="str">
        <f>IFERROR(VLOOKUP(A97,DETAIL!$A$7:$L$1101,7,0),"")</f>
        <v/>
      </c>
      <c r="M97" s="133" t="str">
        <f>IFERROR(VLOOKUP(A97,DETAIL!$A$7:$L$1101,8,0)*75%,"")</f>
        <v/>
      </c>
      <c r="N97" s="16" t="str">
        <f>IFERROR(VLOOKUP(A97,DETAIL!$A$7:$L$1101,9,0),"")</f>
        <v/>
      </c>
      <c r="O97" s="133" t="str">
        <f>IFERROR(VLOOKUP(A97,DETAIL!$A$7:$L$1101,10,0)*25%,"")</f>
        <v/>
      </c>
      <c r="P97" s="133" t="str">
        <f t="shared" si="4"/>
        <v/>
      </c>
      <c r="Q97" s="131"/>
      <c r="Z97" s="21" t="str">
        <f>IFERROR(VLOOKUP(B97,DETAIL!$A$7:$G$201,7,0),"")</f>
        <v/>
      </c>
      <c r="AA97" s="21" t="str">
        <f t="shared" si="5"/>
        <v/>
      </c>
    </row>
    <row r="98" spans="1:27" s="21" customFormat="1" ht="24.95" customHeight="1">
      <c r="A98" s="150">
        <v>91</v>
      </c>
      <c r="B98" s="16" t="str">
        <f t="shared" si="6"/>
        <v/>
      </c>
      <c r="C98" s="130" t="str">
        <f>IFERROR(VLOOKUP(A98,DETAIL!$A$7:$F$1101,3,0),"")</f>
        <v/>
      </c>
      <c r="D98" s="130" t="str">
        <f>IFERROR(VLOOKUP(A98,DETAIL!$A$7:$F$1101,4,0),"")</f>
        <v/>
      </c>
      <c r="E98" s="131" t="str">
        <f>IFERROR(VLOOKUP(A98,DETAIL!$A$7:$F$1101,5,0),"")</f>
        <v/>
      </c>
      <c r="F98" s="131" t="str">
        <f>IFERROR(VLOOKUP(A98,DETAIL!$A$7:$O$1101,15,0),"")</f>
        <v/>
      </c>
      <c r="G98" s="131" t="str">
        <f>IFERROR(VLOOKUP(A98,DETAIL!$A$7:$O$1101,14,0),"")</f>
        <v/>
      </c>
      <c r="H98" s="16" t="str">
        <f>IFERROR(VLOOKUP(A98,DETAIL!$A$7:$F$1101,6,0),"")</f>
        <v/>
      </c>
      <c r="I98" s="16" t="str">
        <f>IFERROR(VLOOKUP(A98,DETAIL!$A$7:$P$1101,16,0),"")</f>
        <v/>
      </c>
      <c r="J98" s="16" t="str">
        <f>IFERROR(VLOOKUP(A98,DETAIL!$A$7:$O$1101,13,0),"")</f>
        <v/>
      </c>
      <c r="K98" s="132" t="str">
        <f>IFERROR(CONCATENATE("वर्ष ",VLOOKUP(A98,DETAIL!$A$7:$O$1101,11,0)," / ","प्रतिशत ",VLOOKUP(A98,DETAIL!$A$7:$O$1101,12,0)*100),"")</f>
        <v/>
      </c>
      <c r="L98" s="16" t="str">
        <f>IFERROR(VLOOKUP(A98,DETAIL!$A$7:$L$1101,7,0),"")</f>
        <v/>
      </c>
      <c r="M98" s="133" t="str">
        <f>IFERROR(VLOOKUP(A98,DETAIL!$A$7:$L$1101,8,0)*75%,"")</f>
        <v/>
      </c>
      <c r="N98" s="16" t="str">
        <f>IFERROR(VLOOKUP(A98,DETAIL!$A$7:$L$1101,9,0),"")</f>
        <v/>
      </c>
      <c r="O98" s="133" t="str">
        <f>IFERROR(VLOOKUP(A98,DETAIL!$A$7:$L$1101,10,0)*25%,"")</f>
        <v/>
      </c>
      <c r="P98" s="133" t="str">
        <f t="shared" si="4"/>
        <v/>
      </c>
      <c r="Q98" s="131"/>
      <c r="Z98" s="21" t="str">
        <f>IFERROR(VLOOKUP(B98,DETAIL!$A$7:$G$201,7,0),"")</f>
        <v/>
      </c>
      <c r="AA98" s="21" t="str">
        <f t="shared" si="5"/>
        <v/>
      </c>
    </row>
    <row r="99" spans="1:27" s="21" customFormat="1" ht="24.95" customHeight="1">
      <c r="A99" s="150">
        <v>92</v>
      </c>
      <c r="B99" s="16" t="str">
        <f t="shared" si="6"/>
        <v/>
      </c>
      <c r="C99" s="130" t="str">
        <f>IFERROR(VLOOKUP(A99,DETAIL!$A$7:$F$1101,3,0),"")</f>
        <v/>
      </c>
      <c r="D99" s="130" t="str">
        <f>IFERROR(VLOOKUP(A99,DETAIL!$A$7:$F$1101,4,0),"")</f>
        <v/>
      </c>
      <c r="E99" s="131" t="str">
        <f>IFERROR(VLOOKUP(A99,DETAIL!$A$7:$F$1101,5,0),"")</f>
        <v/>
      </c>
      <c r="F99" s="131" t="str">
        <f>IFERROR(VLOOKUP(A99,DETAIL!$A$7:$O$1101,15,0),"")</f>
        <v/>
      </c>
      <c r="G99" s="131" t="str">
        <f>IFERROR(VLOOKUP(A99,DETAIL!$A$7:$O$1101,14,0),"")</f>
        <v/>
      </c>
      <c r="H99" s="16" t="str">
        <f>IFERROR(VLOOKUP(A99,DETAIL!$A$7:$F$1101,6,0),"")</f>
        <v/>
      </c>
      <c r="I99" s="16" t="str">
        <f>IFERROR(VLOOKUP(A99,DETAIL!$A$7:$P$1101,16,0),"")</f>
        <v/>
      </c>
      <c r="J99" s="16" t="str">
        <f>IFERROR(VLOOKUP(A99,DETAIL!$A$7:$O$1101,13,0),"")</f>
        <v/>
      </c>
      <c r="K99" s="132" t="str">
        <f>IFERROR(CONCATENATE("वर्ष ",VLOOKUP(A99,DETAIL!$A$7:$O$1101,11,0)," / ","प्रतिशत ",VLOOKUP(A99,DETAIL!$A$7:$O$1101,12,0)*100),"")</f>
        <v/>
      </c>
      <c r="L99" s="16" t="str">
        <f>IFERROR(VLOOKUP(A99,DETAIL!$A$7:$L$1101,7,0),"")</f>
        <v/>
      </c>
      <c r="M99" s="133" t="str">
        <f>IFERROR(VLOOKUP(A99,DETAIL!$A$7:$L$1101,8,0)*75%,"")</f>
        <v/>
      </c>
      <c r="N99" s="16" t="str">
        <f>IFERROR(VLOOKUP(A99,DETAIL!$A$7:$L$1101,9,0),"")</f>
        <v/>
      </c>
      <c r="O99" s="133" t="str">
        <f>IFERROR(VLOOKUP(A99,DETAIL!$A$7:$L$1101,10,0)*25%,"")</f>
        <v/>
      </c>
      <c r="P99" s="133" t="str">
        <f t="shared" si="4"/>
        <v/>
      </c>
      <c r="Q99" s="131"/>
      <c r="Z99" s="21" t="str">
        <f>IFERROR(VLOOKUP(B99,DETAIL!$A$7:$G$201,7,0),"")</f>
        <v/>
      </c>
      <c r="AA99" s="21" t="str">
        <f t="shared" si="5"/>
        <v/>
      </c>
    </row>
    <row r="100" spans="1:27" s="21" customFormat="1" ht="24.95" customHeight="1">
      <c r="A100" s="150">
        <v>93</v>
      </c>
      <c r="B100" s="16" t="str">
        <f t="shared" si="6"/>
        <v/>
      </c>
      <c r="C100" s="130" t="str">
        <f>IFERROR(VLOOKUP(A100,DETAIL!$A$7:$F$1101,3,0),"")</f>
        <v/>
      </c>
      <c r="D100" s="130" t="str">
        <f>IFERROR(VLOOKUP(A100,DETAIL!$A$7:$F$1101,4,0),"")</f>
        <v/>
      </c>
      <c r="E100" s="131" t="str">
        <f>IFERROR(VLOOKUP(A100,DETAIL!$A$7:$F$1101,5,0),"")</f>
        <v/>
      </c>
      <c r="F100" s="131" t="str">
        <f>IFERROR(VLOOKUP(A100,DETAIL!$A$7:$O$1101,15,0),"")</f>
        <v/>
      </c>
      <c r="G100" s="131" t="str">
        <f>IFERROR(VLOOKUP(A100,DETAIL!$A$7:$O$1101,14,0),"")</f>
        <v/>
      </c>
      <c r="H100" s="16" t="str">
        <f>IFERROR(VLOOKUP(A100,DETAIL!$A$7:$F$1101,6,0),"")</f>
        <v/>
      </c>
      <c r="I100" s="16" t="str">
        <f>IFERROR(VLOOKUP(A100,DETAIL!$A$7:$P$1101,16,0),"")</f>
        <v/>
      </c>
      <c r="J100" s="16" t="str">
        <f>IFERROR(VLOOKUP(A100,DETAIL!$A$7:$O$1101,13,0),"")</f>
        <v/>
      </c>
      <c r="K100" s="132" t="str">
        <f>IFERROR(CONCATENATE("वर्ष ",VLOOKUP(A100,DETAIL!$A$7:$O$1101,11,0)," / ","प्रतिशत ",VLOOKUP(A100,DETAIL!$A$7:$O$1101,12,0)*100),"")</f>
        <v/>
      </c>
      <c r="L100" s="16" t="str">
        <f>IFERROR(VLOOKUP(A100,DETAIL!$A$7:$L$1101,7,0),"")</f>
        <v/>
      </c>
      <c r="M100" s="133" t="str">
        <f>IFERROR(VLOOKUP(A100,DETAIL!$A$7:$L$1101,8,0)*75%,"")</f>
        <v/>
      </c>
      <c r="N100" s="16" t="str">
        <f>IFERROR(VLOOKUP(A100,DETAIL!$A$7:$L$1101,9,0),"")</f>
        <v/>
      </c>
      <c r="O100" s="133" t="str">
        <f>IFERROR(VLOOKUP(A100,DETAIL!$A$7:$L$1101,10,0)*25%,"")</f>
        <v/>
      </c>
      <c r="P100" s="133" t="str">
        <f t="shared" si="4"/>
        <v/>
      </c>
      <c r="Q100" s="131"/>
      <c r="Z100" s="21" t="str">
        <f>IFERROR(VLOOKUP(B100,DETAIL!$A$7:$G$201,7,0),"")</f>
        <v/>
      </c>
      <c r="AA100" s="21" t="str">
        <f t="shared" si="5"/>
        <v/>
      </c>
    </row>
    <row r="101" spans="1:27" s="21" customFormat="1" ht="24.95" customHeight="1">
      <c r="A101" s="150">
        <v>94</v>
      </c>
      <c r="B101" s="16" t="str">
        <f t="shared" si="6"/>
        <v/>
      </c>
      <c r="C101" s="130" t="str">
        <f>IFERROR(VLOOKUP(A101,DETAIL!$A$7:$F$1101,3,0),"")</f>
        <v/>
      </c>
      <c r="D101" s="130" t="str">
        <f>IFERROR(VLOOKUP(A101,DETAIL!$A$7:$F$1101,4,0),"")</f>
        <v/>
      </c>
      <c r="E101" s="131" t="str">
        <f>IFERROR(VLOOKUP(A101,DETAIL!$A$7:$F$1101,5,0),"")</f>
        <v/>
      </c>
      <c r="F101" s="131" t="str">
        <f>IFERROR(VLOOKUP(A101,DETAIL!$A$7:$O$1101,15,0),"")</f>
        <v/>
      </c>
      <c r="G101" s="131" t="str">
        <f>IFERROR(VLOOKUP(A101,DETAIL!$A$7:$O$1101,14,0),"")</f>
        <v/>
      </c>
      <c r="H101" s="16" t="str">
        <f>IFERROR(VLOOKUP(A101,DETAIL!$A$7:$F$1101,6,0),"")</f>
        <v/>
      </c>
      <c r="I101" s="16" t="str">
        <f>IFERROR(VLOOKUP(A101,DETAIL!$A$7:$P$1101,16,0),"")</f>
        <v/>
      </c>
      <c r="J101" s="16" t="str">
        <f>IFERROR(VLOOKUP(A101,DETAIL!$A$7:$O$1101,13,0),"")</f>
        <v/>
      </c>
      <c r="K101" s="132" t="str">
        <f>IFERROR(CONCATENATE("वर्ष ",VLOOKUP(A101,DETAIL!$A$7:$O$1101,11,0)," / ","प्रतिशत ",VLOOKUP(A101,DETAIL!$A$7:$O$1101,12,0)*100),"")</f>
        <v/>
      </c>
      <c r="L101" s="16" t="str">
        <f>IFERROR(VLOOKUP(A101,DETAIL!$A$7:$L$1101,7,0),"")</f>
        <v/>
      </c>
      <c r="M101" s="133" t="str">
        <f>IFERROR(VLOOKUP(A101,DETAIL!$A$7:$L$1101,8,0)*75%,"")</f>
        <v/>
      </c>
      <c r="N101" s="16" t="str">
        <f>IFERROR(VLOOKUP(A101,DETAIL!$A$7:$L$1101,9,0),"")</f>
        <v/>
      </c>
      <c r="O101" s="133" t="str">
        <f>IFERROR(VLOOKUP(A101,DETAIL!$A$7:$L$1101,10,0)*25%,"")</f>
        <v/>
      </c>
      <c r="P101" s="133" t="str">
        <f t="shared" si="4"/>
        <v/>
      </c>
      <c r="Q101" s="131"/>
      <c r="Z101" s="21" t="str">
        <f>IFERROR(VLOOKUP(B101,DETAIL!$A$7:$G$201,7,0),"")</f>
        <v/>
      </c>
      <c r="AA101" s="21" t="str">
        <f t="shared" si="5"/>
        <v/>
      </c>
    </row>
    <row r="102" spans="1:27" s="21" customFormat="1" ht="24.95" customHeight="1">
      <c r="A102" s="150">
        <v>95</v>
      </c>
      <c r="B102" s="16" t="str">
        <f t="shared" si="6"/>
        <v/>
      </c>
      <c r="C102" s="130" t="str">
        <f>IFERROR(VLOOKUP(A102,DETAIL!$A$7:$F$1101,3,0),"")</f>
        <v/>
      </c>
      <c r="D102" s="130" t="str">
        <f>IFERROR(VLOOKUP(A102,DETAIL!$A$7:$F$1101,4,0),"")</f>
        <v/>
      </c>
      <c r="E102" s="131" t="str">
        <f>IFERROR(VLOOKUP(A102,DETAIL!$A$7:$F$1101,5,0),"")</f>
        <v/>
      </c>
      <c r="F102" s="131" t="str">
        <f>IFERROR(VLOOKUP(A102,DETAIL!$A$7:$O$1101,15,0),"")</f>
        <v/>
      </c>
      <c r="G102" s="131" t="str">
        <f>IFERROR(VLOOKUP(A102,DETAIL!$A$7:$O$1101,14,0),"")</f>
        <v/>
      </c>
      <c r="H102" s="16" t="str">
        <f>IFERROR(VLOOKUP(A102,DETAIL!$A$7:$F$1101,6,0),"")</f>
        <v/>
      </c>
      <c r="I102" s="16" t="str">
        <f>IFERROR(VLOOKUP(A102,DETAIL!$A$7:$P$1101,16,0),"")</f>
        <v/>
      </c>
      <c r="J102" s="16" t="str">
        <f>IFERROR(VLOOKUP(A102,DETAIL!$A$7:$O$1101,13,0),"")</f>
        <v/>
      </c>
      <c r="K102" s="132" t="str">
        <f>IFERROR(CONCATENATE("वर्ष ",VLOOKUP(A102,DETAIL!$A$7:$O$1101,11,0)," / ","प्रतिशत ",VLOOKUP(A102,DETAIL!$A$7:$O$1101,12,0)*100),"")</f>
        <v/>
      </c>
      <c r="L102" s="16" t="str">
        <f>IFERROR(VLOOKUP(A102,DETAIL!$A$7:$L$1101,7,0),"")</f>
        <v/>
      </c>
      <c r="M102" s="133" t="str">
        <f>IFERROR(VLOOKUP(A102,DETAIL!$A$7:$L$1101,8,0)*75%,"")</f>
        <v/>
      </c>
      <c r="N102" s="16" t="str">
        <f>IFERROR(VLOOKUP(A102,DETAIL!$A$7:$L$1101,9,0),"")</f>
        <v/>
      </c>
      <c r="O102" s="133" t="str">
        <f>IFERROR(VLOOKUP(A102,DETAIL!$A$7:$L$1101,10,0)*25%,"")</f>
        <v/>
      </c>
      <c r="P102" s="133" t="str">
        <f t="shared" si="4"/>
        <v/>
      </c>
      <c r="Q102" s="131"/>
      <c r="Z102" s="21" t="str">
        <f>IFERROR(VLOOKUP(B102,DETAIL!$A$7:$G$201,7,0),"")</f>
        <v/>
      </c>
      <c r="AA102" s="21" t="str">
        <f t="shared" si="5"/>
        <v/>
      </c>
    </row>
    <row r="103" spans="1:27" s="21" customFormat="1" ht="24.95" customHeight="1">
      <c r="A103" s="150">
        <v>96</v>
      </c>
      <c r="B103" s="16" t="str">
        <f t="shared" si="6"/>
        <v/>
      </c>
      <c r="C103" s="130" t="str">
        <f>IFERROR(VLOOKUP(A103,DETAIL!$A$7:$F$1101,3,0),"")</f>
        <v/>
      </c>
      <c r="D103" s="130" t="str">
        <f>IFERROR(VLOOKUP(A103,DETAIL!$A$7:$F$1101,4,0),"")</f>
        <v/>
      </c>
      <c r="E103" s="131" t="str">
        <f>IFERROR(VLOOKUP(A103,DETAIL!$A$7:$F$1101,5,0),"")</f>
        <v/>
      </c>
      <c r="F103" s="131" t="str">
        <f>IFERROR(VLOOKUP(A103,DETAIL!$A$7:$O$1101,15,0),"")</f>
        <v/>
      </c>
      <c r="G103" s="131" t="str">
        <f>IFERROR(VLOOKUP(A103,DETAIL!$A$7:$O$1101,14,0),"")</f>
        <v/>
      </c>
      <c r="H103" s="16" t="str">
        <f>IFERROR(VLOOKUP(A103,DETAIL!$A$7:$F$1101,6,0),"")</f>
        <v/>
      </c>
      <c r="I103" s="16" t="str">
        <f>IFERROR(VLOOKUP(A103,DETAIL!$A$7:$P$1101,16,0),"")</f>
        <v/>
      </c>
      <c r="J103" s="16" t="str">
        <f>IFERROR(VLOOKUP(A103,DETAIL!$A$7:$O$1101,13,0),"")</f>
        <v/>
      </c>
      <c r="K103" s="132" t="str">
        <f>IFERROR(CONCATENATE("वर्ष ",VLOOKUP(A103,DETAIL!$A$7:$O$1101,11,0)," / ","प्रतिशत ",VLOOKUP(A103,DETAIL!$A$7:$O$1101,12,0)*100),"")</f>
        <v/>
      </c>
      <c r="L103" s="16" t="str">
        <f>IFERROR(VLOOKUP(A103,DETAIL!$A$7:$L$1101,7,0),"")</f>
        <v/>
      </c>
      <c r="M103" s="133" t="str">
        <f>IFERROR(VLOOKUP(A103,DETAIL!$A$7:$L$1101,8,0)*75%,"")</f>
        <v/>
      </c>
      <c r="N103" s="16" t="str">
        <f>IFERROR(VLOOKUP(A103,DETAIL!$A$7:$L$1101,9,0),"")</f>
        <v/>
      </c>
      <c r="O103" s="133" t="str">
        <f>IFERROR(VLOOKUP(A103,DETAIL!$A$7:$L$1101,10,0)*25%,"")</f>
        <v/>
      </c>
      <c r="P103" s="133" t="str">
        <f t="shared" si="4"/>
        <v/>
      </c>
      <c r="Q103" s="131"/>
      <c r="Z103" s="21" t="str">
        <f>IFERROR(VLOOKUP(B103,DETAIL!$A$7:$G$201,7,0),"")</f>
        <v/>
      </c>
      <c r="AA103" s="21" t="str">
        <f t="shared" si="5"/>
        <v/>
      </c>
    </row>
    <row r="104" spans="1:27" s="21" customFormat="1" ht="24.95" customHeight="1">
      <c r="A104" s="150">
        <v>97</v>
      </c>
      <c r="B104" s="16" t="str">
        <f t="shared" si="6"/>
        <v/>
      </c>
      <c r="C104" s="130" t="str">
        <f>IFERROR(VLOOKUP(A104,DETAIL!$A$7:$F$1101,3,0),"")</f>
        <v/>
      </c>
      <c r="D104" s="130" t="str">
        <f>IFERROR(VLOOKUP(A104,DETAIL!$A$7:$F$1101,4,0),"")</f>
        <v/>
      </c>
      <c r="E104" s="131" t="str">
        <f>IFERROR(VLOOKUP(A104,DETAIL!$A$7:$F$1101,5,0),"")</f>
        <v/>
      </c>
      <c r="F104" s="131" t="str">
        <f>IFERROR(VLOOKUP(A104,DETAIL!$A$7:$O$1101,15,0),"")</f>
        <v/>
      </c>
      <c r="G104" s="131" t="str">
        <f>IFERROR(VLOOKUP(A104,DETAIL!$A$7:$O$1101,14,0),"")</f>
        <v/>
      </c>
      <c r="H104" s="16" t="str">
        <f>IFERROR(VLOOKUP(A104,DETAIL!$A$7:$F$1101,6,0),"")</f>
        <v/>
      </c>
      <c r="I104" s="16" t="str">
        <f>IFERROR(VLOOKUP(A104,DETAIL!$A$7:$P$1101,16,0),"")</f>
        <v/>
      </c>
      <c r="J104" s="16" t="str">
        <f>IFERROR(VLOOKUP(A104,DETAIL!$A$7:$O$1101,13,0),"")</f>
        <v/>
      </c>
      <c r="K104" s="132" t="str">
        <f>IFERROR(CONCATENATE("वर्ष ",VLOOKUP(A104,DETAIL!$A$7:$O$1101,11,0)," / ","प्रतिशत ",VLOOKUP(A104,DETAIL!$A$7:$O$1101,12,0)*100),"")</f>
        <v/>
      </c>
      <c r="L104" s="16" t="str">
        <f>IFERROR(VLOOKUP(A104,DETAIL!$A$7:$L$1101,7,0),"")</f>
        <v/>
      </c>
      <c r="M104" s="133" t="str">
        <f>IFERROR(VLOOKUP(A104,DETAIL!$A$7:$L$1101,8,0)*75%,"")</f>
        <v/>
      </c>
      <c r="N104" s="16" t="str">
        <f>IFERROR(VLOOKUP(A104,DETAIL!$A$7:$L$1101,9,0),"")</f>
        <v/>
      </c>
      <c r="O104" s="133" t="str">
        <f>IFERROR(VLOOKUP(A104,DETAIL!$A$7:$L$1101,10,0)*25%,"")</f>
        <v/>
      </c>
      <c r="P104" s="133" t="str">
        <f t="shared" si="4"/>
        <v/>
      </c>
      <c r="Q104" s="131"/>
      <c r="Z104" s="21" t="str">
        <f>IFERROR(VLOOKUP(B104,DETAIL!$A$7:$G$201,7,0),"")</f>
        <v/>
      </c>
      <c r="AA104" s="21" t="str">
        <f t="shared" si="5"/>
        <v/>
      </c>
    </row>
    <row r="105" spans="1:27" s="21" customFormat="1" ht="24.95" customHeight="1">
      <c r="A105" s="150">
        <v>98</v>
      </c>
      <c r="B105" s="16" t="str">
        <f t="shared" si="6"/>
        <v/>
      </c>
      <c r="C105" s="130" t="str">
        <f>IFERROR(VLOOKUP(A105,DETAIL!$A$7:$F$1101,3,0),"")</f>
        <v/>
      </c>
      <c r="D105" s="130" t="str">
        <f>IFERROR(VLOOKUP(A105,DETAIL!$A$7:$F$1101,4,0),"")</f>
        <v/>
      </c>
      <c r="E105" s="131" t="str">
        <f>IFERROR(VLOOKUP(A105,DETAIL!$A$7:$F$1101,5,0),"")</f>
        <v/>
      </c>
      <c r="F105" s="131" t="str">
        <f>IFERROR(VLOOKUP(A105,DETAIL!$A$7:$O$1101,15,0),"")</f>
        <v/>
      </c>
      <c r="G105" s="131" t="str">
        <f>IFERROR(VLOOKUP(A105,DETAIL!$A$7:$O$1101,14,0),"")</f>
        <v/>
      </c>
      <c r="H105" s="16" t="str">
        <f>IFERROR(VLOOKUP(A105,DETAIL!$A$7:$F$1101,6,0),"")</f>
        <v/>
      </c>
      <c r="I105" s="16" t="str">
        <f>IFERROR(VLOOKUP(A105,DETAIL!$A$7:$P$1101,16,0),"")</f>
        <v/>
      </c>
      <c r="J105" s="16" t="str">
        <f>IFERROR(VLOOKUP(A105,DETAIL!$A$7:$O$1101,13,0),"")</f>
        <v/>
      </c>
      <c r="K105" s="132" t="str">
        <f>IFERROR(CONCATENATE("वर्ष ",VLOOKUP(A105,DETAIL!$A$7:$O$1101,11,0)," / ","प्रतिशत ",VLOOKUP(A105,DETAIL!$A$7:$O$1101,12,0)*100),"")</f>
        <v/>
      </c>
      <c r="L105" s="16" t="str">
        <f>IFERROR(VLOOKUP(A105,DETAIL!$A$7:$L$1101,7,0),"")</f>
        <v/>
      </c>
      <c r="M105" s="133" t="str">
        <f>IFERROR(VLOOKUP(A105,DETAIL!$A$7:$L$1101,8,0)*75%,"")</f>
        <v/>
      </c>
      <c r="N105" s="16" t="str">
        <f>IFERROR(VLOOKUP(A105,DETAIL!$A$7:$L$1101,9,0),"")</f>
        <v/>
      </c>
      <c r="O105" s="133" t="str">
        <f>IFERROR(VLOOKUP(A105,DETAIL!$A$7:$L$1101,10,0)*25%,"")</f>
        <v/>
      </c>
      <c r="P105" s="133" t="str">
        <f t="shared" si="4"/>
        <v/>
      </c>
      <c r="Q105" s="131"/>
      <c r="Z105" s="21" t="str">
        <f>IFERROR(VLOOKUP(B105,DETAIL!$A$7:$G$201,7,0),"")</f>
        <v/>
      </c>
      <c r="AA105" s="21" t="str">
        <f t="shared" si="5"/>
        <v/>
      </c>
    </row>
    <row r="106" spans="1:27" s="21" customFormat="1" ht="24.95" customHeight="1">
      <c r="A106" s="150">
        <v>99</v>
      </c>
      <c r="B106" s="16" t="str">
        <f t="shared" si="6"/>
        <v/>
      </c>
      <c r="C106" s="130" t="str">
        <f>IFERROR(VLOOKUP(A106,DETAIL!$A$7:$F$1101,3,0),"")</f>
        <v/>
      </c>
      <c r="D106" s="130" t="str">
        <f>IFERROR(VLOOKUP(A106,DETAIL!$A$7:$F$1101,4,0),"")</f>
        <v/>
      </c>
      <c r="E106" s="131" t="str">
        <f>IFERROR(VLOOKUP(A106,DETAIL!$A$7:$F$1101,5,0),"")</f>
        <v/>
      </c>
      <c r="F106" s="131" t="str">
        <f>IFERROR(VLOOKUP(A106,DETAIL!$A$7:$O$1101,15,0),"")</f>
        <v/>
      </c>
      <c r="G106" s="131" t="str">
        <f>IFERROR(VLOOKUP(A106,DETAIL!$A$7:$O$1101,14,0),"")</f>
        <v/>
      </c>
      <c r="H106" s="16" t="str">
        <f>IFERROR(VLOOKUP(A106,DETAIL!$A$7:$F$1101,6,0),"")</f>
        <v/>
      </c>
      <c r="I106" s="16" t="str">
        <f>IFERROR(VLOOKUP(A106,DETAIL!$A$7:$P$1101,16,0),"")</f>
        <v/>
      </c>
      <c r="J106" s="16" t="str">
        <f>IFERROR(VLOOKUP(A106,DETAIL!$A$7:$O$1101,13,0),"")</f>
        <v/>
      </c>
      <c r="K106" s="132" t="str">
        <f>IFERROR(CONCATENATE("वर्ष ",VLOOKUP(A106,DETAIL!$A$7:$O$1101,11,0)," / ","प्रतिशत ",VLOOKUP(A106,DETAIL!$A$7:$O$1101,12,0)*100),"")</f>
        <v/>
      </c>
      <c r="L106" s="16" t="str">
        <f>IFERROR(VLOOKUP(A106,DETAIL!$A$7:$L$1101,7,0),"")</f>
        <v/>
      </c>
      <c r="M106" s="133" t="str">
        <f>IFERROR(VLOOKUP(A106,DETAIL!$A$7:$L$1101,8,0)*75%,"")</f>
        <v/>
      </c>
      <c r="N106" s="16" t="str">
        <f>IFERROR(VLOOKUP(A106,DETAIL!$A$7:$L$1101,9,0),"")</f>
        <v/>
      </c>
      <c r="O106" s="133" t="str">
        <f>IFERROR(VLOOKUP(A106,DETAIL!$A$7:$L$1101,10,0)*25%,"")</f>
        <v/>
      </c>
      <c r="P106" s="133" t="str">
        <f t="shared" si="4"/>
        <v/>
      </c>
      <c r="Q106" s="131"/>
      <c r="Z106" s="21" t="str">
        <f>IFERROR(VLOOKUP(B106,DETAIL!$A$7:$G$201,7,0),"")</f>
        <v/>
      </c>
      <c r="AA106" s="21" t="str">
        <f t="shared" si="5"/>
        <v/>
      </c>
    </row>
    <row r="107" spans="1:27" s="21" customFormat="1" ht="24.95" customHeight="1">
      <c r="A107" s="150">
        <v>100</v>
      </c>
      <c r="B107" s="16" t="str">
        <f t="shared" si="6"/>
        <v/>
      </c>
      <c r="C107" s="130" t="str">
        <f>IFERROR(VLOOKUP(A107,DETAIL!$A$7:$F$1101,3,0),"")</f>
        <v/>
      </c>
      <c r="D107" s="130" t="str">
        <f>IFERROR(VLOOKUP(A107,DETAIL!$A$7:$F$1101,4,0),"")</f>
        <v/>
      </c>
      <c r="E107" s="131" t="str">
        <f>IFERROR(VLOOKUP(A107,DETAIL!$A$7:$F$1101,5,0),"")</f>
        <v/>
      </c>
      <c r="F107" s="131" t="str">
        <f>IFERROR(VLOOKUP(A107,DETAIL!$A$7:$O$1101,15,0),"")</f>
        <v/>
      </c>
      <c r="G107" s="131" t="str">
        <f>IFERROR(VLOOKUP(A107,DETAIL!$A$7:$O$1101,14,0),"")</f>
        <v/>
      </c>
      <c r="H107" s="16" t="str">
        <f>IFERROR(VLOOKUP(A107,DETAIL!$A$7:$F$1101,6,0),"")</f>
        <v/>
      </c>
      <c r="I107" s="16" t="str">
        <f>IFERROR(VLOOKUP(A107,DETAIL!$A$7:$P$1101,16,0),"")</f>
        <v/>
      </c>
      <c r="J107" s="16" t="str">
        <f>IFERROR(VLOOKUP(A107,DETAIL!$A$7:$O$1101,13,0),"")</f>
        <v/>
      </c>
      <c r="K107" s="132" t="str">
        <f>IFERROR(CONCATENATE("वर्ष ",VLOOKUP(A107,DETAIL!$A$7:$O$1101,11,0)," / ","प्रतिशत ",VLOOKUP(A107,DETAIL!$A$7:$O$1101,12,0)*100),"")</f>
        <v/>
      </c>
      <c r="L107" s="16" t="str">
        <f>IFERROR(VLOOKUP(A107,DETAIL!$A$7:$L$1101,7,0),"")</f>
        <v/>
      </c>
      <c r="M107" s="133" t="str">
        <f>IFERROR(VLOOKUP(A107,DETAIL!$A$7:$L$1101,8,0)*75%,"")</f>
        <v/>
      </c>
      <c r="N107" s="16" t="str">
        <f>IFERROR(VLOOKUP(A107,DETAIL!$A$7:$L$1101,9,0),"")</f>
        <v/>
      </c>
      <c r="O107" s="133" t="str">
        <f>IFERROR(VLOOKUP(A107,DETAIL!$A$7:$L$1101,10,0)*25%,"")</f>
        <v/>
      </c>
      <c r="P107" s="133" t="str">
        <f t="shared" si="4"/>
        <v/>
      </c>
      <c r="Q107" s="131"/>
      <c r="Z107" s="21" t="str">
        <f>IFERROR(VLOOKUP(B107,DETAIL!$A$7:$G$201,7,0),"")</f>
        <v/>
      </c>
      <c r="AA107" s="21" t="str">
        <f t="shared" si="5"/>
        <v/>
      </c>
    </row>
    <row r="108" spans="1:27" s="21" customFormat="1" ht="24.95" customHeight="1">
      <c r="A108" s="150">
        <v>101</v>
      </c>
      <c r="B108" s="16" t="str">
        <f t="shared" si="6"/>
        <v/>
      </c>
      <c r="C108" s="130" t="str">
        <f>IFERROR(VLOOKUP(A108,DETAIL!$A$7:$F$1101,3,0),"")</f>
        <v/>
      </c>
      <c r="D108" s="130" t="str">
        <f>IFERROR(VLOOKUP(A108,DETAIL!$A$7:$F$1101,4,0),"")</f>
        <v/>
      </c>
      <c r="E108" s="131" t="str">
        <f>IFERROR(VLOOKUP(A108,DETAIL!$A$7:$F$1101,5,0),"")</f>
        <v/>
      </c>
      <c r="F108" s="131" t="str">
        <f>IFERROR(VLOOKUP(A108,DETAIL!$A$7:$O$1101,15,0),"")</f>
        <v/>
      </c>
      <c r="G108" s="131" t="str">
        <f>IFERROR(VLOOKUP(A108,DETAIL!$A$7:$O$1101,14,0),"")</f>
        <v/>
      </c>
      <c r="H108" s="16" t="str">
        <f>IFERROR(VLOOKUP(A108,DETAIL!$A$7:$F$1101,6,0),"")</f>
        <v/>
      </c>
      <c r="I108" s="16" t="str">
        <f>IFERROR(VLOOKUP(A108,DETAIL!$A$7:$P$1101,16,0),"")</f>
        <v/>
      </c>
      <c r="J108" s="16" t="str">
        <f>IFERROR(VLOOKUP(A108,DETAIL!$A$7:$O$1101,13,0),"")</f>
        <v/>
      </c>
      <c r="K108" s="132" t="str">
        <f>IFERROR(CONCATENATE("वर्ष ",VLOOKUP(A108,DETAIL!$A$7:$O$1101,11,0)," / ","प्रतिशत ",VLOOKUP(A108,DETAIL!$A$7:$O$1101,12,0)*100),"")</f>
        <v/>
      </c>
      <c r="L108" s="16" t="str">
        <f>IFERROR(VLOOKUP(A108,DETAIL!$A$7:$L$1101,7,0),"")</f>
        <v/>
      </c>
      <c r="M108" s="133" t="str">
        <f>IFERROR(VLOOKUP(A108,DETAIL!$A$7:$L$1101,8,0)*75%,"")</f>
        <v/>
      </c>
      <c r="N108" s="16" t="str">
        <f>IFERROR(VLOOKUP(A108,DETAIL!$A$7:$L$1101,9,0),"")</f>
        <v/>
      </c>
      <c r="O108" s="133" t="str">
        <f>IFERROR(VLOOKUP(A108,DETAIL!$A$7:$L$1101,10,0)*25%,"")</f>
        <v/>
      </c>
      <c r="P108" s="133" t="str">
        <f t="shared" si="4"/>
        <v/>
      </c>
      <c r="Q108" s="131"/>
      <c r="Z108" s="21" t="str">
        <f>IFERROR(VLOOKUP(B108,DETAIL!$A$7:$G$201,7,0),"")</f>
        <v/>
      </c>
      <c r="AA108" s="21" t="str">
        <f t="shared" si="5"/>
        <v/>
      </c>
    </row>
    <row r="109" spans="1:27" s="21" customFormat="1" ht="24.95" customHeight="1">
      <c r="A109" s="150">
        <v>102</v>
      </c>
      <c r="B109" s="16" t="str">
        <f t="shared" si="6"/>
        <v/>
      </c>
      <c r="C109" s="130" t="str">
        <f>IFERROR(VLOOKUP(A109,DETAIL!$A$7:$F$1101,3,0),"")</f>
        <v/>
      </c>
      <c r="D109" s="130" t="str">
        <f>IFERROR(VLOOKUP(A109,DETAIL!$A$7:$F$1101,4,0),"")</f>
        <v/>
      </c>
      <c r="E109" s="131" t="str">
        <f>IFERROR(VLOOKUP(A109,DETAIL!$A$7:$F$1101,5,0),"")</f>
        <v/>
      </c>
      <c r="F109" s="131" t="str">
        <f>IFERROR(VLOOKUP(A109,DETAIL!$A$7:$O$1101,15,0),"")</f>
        <v/>
      </c>
      <c r="G109" s="131" t="str">
        <f>IFERROR(VLOOKUP(A109,DETAIL!$A$7:$O$1101,14,0),"")</f>
        <v/>
      </c>
      <c r="H109" s="16" t="str">
        <f>IFERROR(VLOOKUP(A109,DETAIL!$A$7:$F$1101,6,0),"")</f>
        <v/>
      </c>
      <c r="I109" s="16" t="str">
        <f>IFERROR(VLOOKUP(A109,DETAIL!$A$7:$P$1101,16,0),"")</f>
        <v/>
      </c>
      <c r="J109" s="16" t="str">
        <f>IFERROR(VLOOKUP(A109,DETAIL!$A$7:$O$1101,13,0),"")</f>
        <v/>
      </c>
      <c r="K109" s="132" t="str">
        <f>IFERROR(CONCATENATE("वर्ष ",VLOOKUP(A109,DETAIL!$A$7:$O$1101,11,0)," / ","प्रतिशत ",VLOOKUP(A109,DETAIL!$A$7:$O$1101,12,0)*100),"")</f>
        <v/>
      </c>
      <c r="L109" s="16" t="str">
        <f>IFERROR(VLOOKUP(A109,DETAIL!$A$7:$L$1101,7,0),"")</f>
        <v/>
      </c>
      <c r="M109" s="133" t="str">
        <f>IFERROR(VLOOKUP(A109,DETAIL!$A$7:$L$1101,8,0)*75%,"")</f>
        <v/>
      </c>
      <c r="N109" s="16" t="str">
        <f>IFERROR(VLOOKUP(A109,DETAIL!$A$7:$L$1101,9,0),"")</f>
        <v/>
      </c>
      <c r="O109" s="133" t="str">
        <f>IFERROR(VLOOKUP(A109,DETAIL!$A$7:$L$1101,10,0)*25%,"")</f>
        <v/>
      </c>
      <c r="P109" s="133" t="str">
        <f t="shared" si="4"/>
        <v/>
      </c>
      <c r="Q109" s="131"/>
      <c r="Z109" s="21" t="str">
        <f>IFERROR(VLOOKUP(B109,DETAIL!$A$7:$G$201,7,0),"")</f>
        <v/>
      </c>
      <c r="AA109" s="21" t="str">
        <f t="shared" si="5"/>
        <v/>
      </c>
    </row>
    <row r="110" spans="1:27" s="21" customFormat="1" ht="24.95" customHeight="1">
      <c r="A110" s="150">
        <v>103</v>
      </c>
      <c r="B110" s="16" t="str">
        <f t="shared" si="6"/>
        <v/>
      </c>
      <c r="C110" s="130" t="str">
        <f>IFERROR(VLOOKUP(A110,DETAIL!$A$7:$F$1101,3,0),"")</f>
        <v/>
      </c>
      <c r="D110" s="130" t="str">
        <f>IFERROR(VLOOKUP(A110,DETAIL!$A$7:$F$1101,4,0),"")</f>
        <v/>
      </c>
      <c r="E110" s="131" t="str">
        <f>IFERROR(VLOOKUP(A110,DETAIL!$A$7:$F$1101,5,0),"")</f>
        <v/>
      </c>
      <c r="F110" s="131" t="str">
        <f>IFERROR(VLOOKUP(A110,DETAIL!$A$7:$O$1101,15,0),"")</f>
        <v/>
      </c>
      <c r="G110" s="131" t="str">
        <f>IFERROR(VLOOKUP(A110,DETAIL!$A$7:$O$1101,14,0),"")</f>
        <v/>
      </c>
      <c r="H110" s="16" t="str">
        <f>IFERROR(VLOOKUP(A110,DETAIL!$A$7:$F$1101,6,0),"")</f>
        <v/>
      </c>
      <c r="I110" s="16" t="str">
        <f>IFERROR(VLOOKUP(A110,DETAIL!$A$7:$P$1101,16,0),"")</f>
        <v/>
      </c>
      <c r="J110" s="16" t="str">
        <f>IFERROR(VLOOKUP(A110,DETAIL!$A$7:$O$1101,13,0),"")</f>
        <v/>
      </c>
      <c r="K110" s="132" t="str">
        <f>IFERROR(CONCATENATE("वर्ष ",VLOOKUP(A110,DETAIL!$A$7:$O$1101,11,0)," / ","प्रतिशत ",VLOOKUP(A110,DETAIL!$A$7:$O$1101,12,0)*100),"")</f>
        <v/>
      </c>
      <c r="L110" s="16" t="str">
        <f>IFERROR(VLOOKUP(A110,DETAIL!$A$7:$L$1101,7,0),"")</f>
        <v/>
      </c>
      <c r="M110" s="133" t="str">
        <f>IFERROR(VLOOKUP(A110,DETAIL!$A$7:$L$1101,8,0)*75%,"")</f>
        <v/>
      </c>
      <c r="N110" s="16" t="str">
        <f>IFERROR(VLOOKUP(A110,DETAIL!$A$7:$L$1101,9,0),"")</f>
        <v/>
      </c>
      <c r="O110" s="133" t="str">
        <f>IFERROR(VLOOKUP(A110,DETAIL!$A$7:$L$1101,10,0)*25%,"")</f>
        <v/>
      </c>
      <c r="P110" s="133" t="str">
        <f t="shared" si="4"/>
        <v/>
      </c>
      <c r="Q110" s="131"/>
      <c r="Z110" s="21" t="str">
        <f>IFERROR(VLOOKUP(B110,DETAIL!$A$7:$G$201,7,0),"")</f>
        <v/>
      </c>
      <c r="AA110" s="21" t="str">
        <f t="shared" si="5"/>
        <v/>
      </c>
    </row>
    <row r="111" spans="1:27" s="21" customFormat="1" ht="24.95" customHeight="1">
      <c r="A111" s="150">
        <v>104</v>
      </c>
      <c r="B111" s="16" t="str">
        <f t="shared" si="6"/>
        <v/>
      </c>
      <c r="C111" s="130" t="str">
        <f>IFERROR(VLOOKUP(A111,DETAIL!$A$7:$F$1101,3,0),"")</f>
        <v/>
      </c>
      <c r="D111" s="130" t="str">
        <f>IFERROR(VLOOKUP(A111,DETAIL!$A$7:$F$1101,4,0),"")</f>
        <v/>
      </c>
      <c r="E111" s="131" t="str">
        <f>IFERROR(VLOOKUP(A111,DETAIL!$A$7:$F$1101,5,0),"")</f>
        <v/>
      </c>
      <c r="F111" s="131" t="str">
        <f>IFERROR(VLOOKUP(A111,DETAIL!$A$7:$O$1101,15,0),"")</f>
        <v/>
      </c>
      <c r="G111" s="131" t="str">
        <f>IFERROR(VLOOKUP(A111,DETAIL!$A$7:$O$1101,14,0),"")</f>
        <v/>
      </c>
      <c r="H111" s="16" t="str">
        <f>IFERROR(VLOOKUP(A111,DETAIL!$A$7:$F$1101,6,0),"")</f>
        <v/>
      </c>
      <c r="I111" s="16" t="str">
        <f>IFERROR(VLOOKUP(A111,DETAIL!$A$7:$P$1101,16,0),"")</f>
        <v/>
      </c>
      <c r="J111" s="16" t="str">
        <f>IFERROR(VLOOKUP(A111,DETAIL!$A$7:$O$1101,13,0),"")</f>
        <v/>
      </c>
      <c r="K111" s="132" t="str">
        <f>IFERROR(CONCATENATE("वर्ष ",VLOOKUP(A111,DETAIL!$A$7:$O$1101,11,0)," / ","प्रतिशत ",VLOOKUP(A111,DETAIL!$A$7:$O$1101,12,0)*100),"")</f>
        <v/>
      </c>
      <c r="L111" s="16" t="str">
        <f>IFERROR(VLOOKUP(A111,DETAIL!$A$7:$L$1101,7,0),"")</f>
        <v/>
      </c>
      <c r="M111" s="133" t="str">
        <f>IFERROR(VLOOKUP(A111,DETAIL!$A$7:$L$1101,8,0)*75%,"")</f>
        <v/>
      </c>
      <c r="N111" s="16" t="str">
        <f>IFERROR(VLOOKUP(A111,DETAIL!$A$7:$L$1101,9,0),"")</f>
        <v/>
      </c>
      <c r="O111" s="133" t="str">
        <f>IFERROR(VLOOKUP(A111,DETAIL!$A$7:$L$1101,10,0)*25%,"")</f>
        <v/>
      </c>
      <c r="P111" s="133" t="str">
        <f t="shared" si="4"/>
        <v/>
      </c>
      <c r="Q111" s="131"/>
      <c r="Z111" s="21" t="str">
        <f>IFERROR(VLOOKUP(B111,DETAIL!$A$7:$G$201,7,0),"")</f>
        <v/>
      </c>
      <c r="AA111" s="21" t="str">
        <f t="shared" si="5"/>
        <v/>
      </c>
    </row>
    <row r="112" spans="1:27" s="21" customFormat="1" ht="24.95" customHeight="1">
      <c r="A112" s="150">
        <v>105</v>
      </c>
      <c r="B112" s="16" t="str">
        <f t="shared" si="6"/>
        <v/>
      </c>
      <c r="C112" s="130" t="str">
        <f>IFERROR(VLOOKUP(A112,DETAIL!$A$7:$F$1101,3,0),"")</f>
        <v/>
      </c>
      <c r="D112" s="130" t="str">
        <f>IFERROR(VLOOKUP(A112,DETAIL!$A$7:$F$1101,4,0),"")</f>
        <v/>
      </c>
      <c r="E112" s="131" t="str">
        <f>IFERROR(VLOOKUP(A112,DETAIL!$A$7:$F$1101,5,0),"")</f>
        <v/>
      </c>
      <c r="F112" s="131" t="str">
        <f>IFERROR(VLOOKUP(A112,DETAIL!$A$7:$O$1101,15,0),"")</f>
        <v/>
      </c>
      <c r="G112" s="131" t="str">
        <f>IFERROR(VLOOKUP(A112,DETAIL!$A$7:$O$1101,14,0),"")</f>
        <v/>
      </c>
      <c r="H112" s="16" t="str">
        <f>IFERROR(VLOOKUP(A112,DETAIL!$A$7:$F$1101,6,0),"")</f>
        <v/>
      </c>
      <c r="I112" s="16" t="str">
        <f>IFERROR(VLOOKUP(A112,DETAIL!$A$7:$P$1101,16,0),"")</f>
        <v/>
      </c>
      <c r="J112" s="16" t="str">
        <f>IFERROR(VLOOKUP(A112,DETAIL!$A$7:$O$1101,13,0),"")</f>
        <v/>
      </c>
      <c r="K112" s="132" t="str">
        <f>IFERROR(CONCATENATE("वर्ष ",VLOOKUP(A112,DETAIL!$A$7:$O$1101,11,0)," / ","प्रतिशत ",VLOOKUP(A112,DETAIL!$A$7:$O$1101,12,0)*100),"")</f>
        <v/>
      </c>
      <c r="L112" s="16" t="str">
        <f>IFERROR(VLOOKUP(A112,DETAIL!$A$7:$L$1101,7,0),"")</f>
        <v/>
      </c>
      <c r="M112" s="133" t="str">
        <f>IFERROR(VLOOKUP(A112,DETAIL!$A$7:$L$1101,8,0)*75%,"")</f>
        <v/>
      </c>
      <c r="N112" s="16" t="str">
        <f>IFERROR(VLOOKUP(A112,DETAIL!$A$7:$L$1101,9,0),"")</f>
        <v/>
      </c>
      <c r="O112" s="133" t="str">
        <f>IFERROR(VLOOKUP(A112,DETAIL!$A$7:$L$1101,10,0)*25%,"")</f>
        <v/>
      </c>
      <c r="P112" s="133" t="str">
        <f t="shared" si="4"/>
        <v/>
      </c>
      <c r="Q112" s="131"/>
      <c r="Z112" s="21" t="str">
        <f>IFERROR(VLOOKUP(B112,DETAIL!$A$7:$G$201,7,0),"")</f>
        <v/>
      </c>
      <c r="AA112" s="21" t="str">
        <f t="shared" si="5"/>
        <v/>
      </c>
    </row>
    <row r="113" spans="1:27" s="21" customFormat="1" ht="24.95" customHeight="1">
      <c r="A113" s="150">
        <v>106</v>
      </c>
      <c r="B113" s="16" t="str">
        <f t="shared" si="6"/>
        <v/>
      </c>
      <c r="C113" s="130" t="str">
        <f>IFERROR(VLOOKUP(A113,DETAIL!$A$7:$F$1101,3,0),"")</f>
        <v/>
      </c>
      <c r="D113" s="130" t="str">
        <f>IFERROR(VLOOKUP(A113,DETAIL!$A$7:$F$1101,4,0),"")</f>
        <v/>
      </c>
      <c r="E113" s="131" t="str">
        <f>IFERROR(VLOOKUP(A113,DETAIL!$A$7:$F$1101,5,0),"")</f>
        <v/>
      </c>
      <c r="F113" s="131" t="str">
        <f>IFERROR(VLOOKUP(A113,DETAIL!$A$7:$O$1101,15,0),"")</f>
        <v/>
      </c>
      <c r="G113" s="131" t="str">
        <f>IFERROR(VLOOKUP(A113,DETAIL!$A$7:$O$1101,14,0),"")</f>
        <v/>
      </c>
      <c r="H113" s="16" t="str">
        <f>IFERROR(VLOOKUP(A113,DETAIL!$A$7:$F$1101,6,0),"")</f>
        <v/>
      </c>
      <c r="I113" s="16" t="str">
        <f>IFERROR(VLOOKUP(A113,DETAIL!$A$7:$P$1101,16,0),"")</f>
        <v/>
      </c>
      <c r="J113" s="16" t="str">
        <f>IFERROR(VLOOKUP(A113,DETAIL!$A$7:$O$1101,13,0),"")</f>
        <v/>
      </c>
      <c r="K113" s="132" t="str">
        <f>IFERROR(CONCATENATE("वर्ष ",VLOOKUP(A113,DETAIL!$A$7:$O$1101,11,0)," / ","प्रतिशत ",VLOOKUP(A113,DETAIL!$A$7:$O$1101,12,0)*100),"")</f>
        <v/>
      </c>
      <c r="L113" s="16" t="str">
        <f>IFERROR(VLOOKUP(A113,DETAIL!$A$7:$L$1101,7,0),"")</f>
        <v/>
      </c>
      <c r="M113" s="133" t="str">
        <f>IFERROR(VLOOKUP(A113,DETAIL!$A$7:$L$1101,8,0)*75%,"")</f>
        <v/>
      </c>
      <c r="N113" s="16" t="str">
        <f>IFERROR(VLOOKUP(A113,DETAIL!$A$7:$L$1101,9,0),"")</f>
        <v/>
      </c>
      <c r="O113" s="133" t="str">
        <f>IFERROR(VLOOKUP(A113,DETAIL!$A$7:$L$1101,10,0)*25%,"")</f>
        <v/>
      </c>
      <c r="P113" s="133" t="str">
        <f t="shared" si="4"/>
        <v/>
      </c>
      <c r="Q113" s="131"/>
      <c r="Z113" s="21" t="str">
        <f>IFERROR(VLOOKUP(B113,DETAIL!$A$7:$G$201,7,0),"")</f>
        <v/>
      </c>
      <c r="AA113" s="21" t="str">
        <f t="shared" si="5"/>
        <v/>
      </c>
    </row>
    <row r="114" spans="1:27" s="21" customFormat="1" ht="24.95" customHeight="1">
      <c r="A114" s="150">
        <v>107</v>
      </c>
      <c r="B114" s="16" t="str">
        <f t="shared" si="6"/>
        <v/>
      </c>
      <c r="C114" s="130" t="str">
        <f>IFERROR(VLOOKUP(A114,DETAIL!$A$7:$F$1101,3,0),"")</f>
        <v/>
      </c>
      <c r="D114" s="130" t="str">
        <f>IFERROR(VLOOKUP(A114,DETAIL!$A$7:$F$1101,4,0),"")</f>
        <v/>
      </c>
      <c r="E114" s="131" t="str">
        <f>IFERROR(VLOOKUP(A114,DETAIL!$A$7:$F$1101,5,0),"")</f>
        <v/>
      </c>
      <c r="F114" s="131" t="str">
        <f>IFERROR(VLOOKUP(A114,DETAIL!$A$7:$O$1101,15,0),"")</f>
        <v/>
      </c>
      <c r="G114" s="131" t="str">
        <f>IFERROR(VLOOKUP(A114,DETAIL!$A$7:$O$1101,14,0),"")</f>
        <v/>
      </c>
      <c r="H114" s="16" t="str">
        <f>IFERROR(VLOOKUP(A114,DETAIL!$A$7:$F$1101,6,0),"")</f>
        <v/>
      </c>
      <c r="I114" s="16" t="str">
        <f>IFERROR(VLOOKUP(A114,DETAIL!$A$7:$P$1101,16,0),"")</f>
        <v/>
      </c>
      <c r="J114" s="16" t="str">
        <f>IFERROR(VLOOKUP(A114,DETAIL!$A$7:$O$1101,13,0),"")</f>
        <v/>
      </c>
      <c r="K114" s="132" t="str">
        <f>IFERROR(CONCATENATE("वर्ष ",VLOOKUP(A114,DETAIL!$A$7:$O$1101,11,0)," / ","प्रतिशत ",VLOOKUP(A114,DETAIL!$A$7:$O$1101,12,0)*100),"")</f>
        <v/>
      </c>
      <c r="L114" s="16" t="str">
        <f>IFERROR(VLOOKUP(A114,DETAIL!$A$7:$L$1101,7,0),"")</f>
        <v/>
      </c>
      <c r="M114" s="133" t="str">
        <f>IFERROR(VLOOKUP(A114,DETAIL!$A$7:$L$1101,8,0)*75%,"")</f>
        <v/>
      </c>
      <c r="N114" s="16" t="str">
        <f>IFERROR(VLOOKUP(A114,DETAIL!$A$7:$L$1101,9,0),"")</f>
        <v/>
      </c>
      <c r="O114" s="133" t="str">
        <f>IFERROR(VLOOKUP(A114,DETAIL!$A$7:$L$1101,10,0)*25%,"")</f>
        <v/>
      </c>
      <c r="P114" s="133" t="str">
        <f t="shared" si="4"/>
        <v/>
      </c>
      <c r="Q114" s="131"/>
      <c r="Z114" s="21" t="str">
        <f>IFERROR(VLOOKUP(B114,DETAIL!$A$7:$G$201,7,0),"")</f>
        <v/>
      </c>
      <c r="AA114" s="21" t="str">
        <f t="shared" si="5"/>
        <v/>
      </c>
    </row>
    <row r="115" spans="1:27" s="21" customFormat="1" ht="24.95" customHeight="1">
      <c r="A115" s="150">
        <v>108</v>
      </c>
      <c r="B115" s="16" t="str">
        <f t="shared" si="6"/>
        <v/>
      </c>
      <c r="C115" s="130" t="str">
        <f>IFERROR(VLOOKUP(A115,DETAIL!$A$7:$F$1101,3,0),"")</f>
        <v/>
      </c>
      <c r="D115" s="130" t="str">
        <f>IFERROR(VLOOKUP(A115,DETAIL!$A$7:$F$1101,4,0),"")</f>
        <v/>
      </c>
      <c r="E115" s="131" t="str">
        <f>IFERROR(VLOOKUP(A115,DETAIL!$A$7:$F$1101,5,0),"")</f>
        <v/>
      </c>
      <c r="F115" s="131" t="str">
        <f>IFERROR(VLOOKUP(A115,DETAIL!$A$7:$O$1101,15,0),"")</f>
        <v/>
      </c>
      <c r="G115" s="131" t="str">
        <f>IFERROR(VLOOKUP(A115,DETAIL!$A$7:$O$1101,14,0),"")</f>
        <v/>
      </c>
      <c r="H115" s="16" t="str">
        <f>IFERROR(VLOOKUP(A115,DETAIL!$A$7:$F$1101,6,0),"")</f>
        <v/>
      </c>
      <c r="I115" s="16" t="str">
        <f>IFERROR(VLOOKUP(A115,DETAIL!$A$7:$P$1101,16,0),"")</f>
        <v/>
      </c>
      <c r="J115" s="16" t="str">
        <f>IFERROR(VLOOKUP(A115,DETAIL!$A$7:$O$1101,13,0),"")</f>
        <v/>
      </c>
      <c r="K115" s="132" t="str">
        <f>IFERROR(CONCATENATE("वर्ष ",VLOOKUP(A115,DETAIL!$A$7:$O$1101,11,0)," / ","प्रतिशत ",VLOOKUP(A115,DETAIL!$A$7:$O$1101,12,0)*100),"")</f>
        <v/>
      </c>
      <c r="L115" s="16" t="str">
        <f>IFERROR(VLOOKUP(A115,DETAIL!$A$7:$L$1101,7,0),"")</f>
        <v/>
      </c>
      <c r="M115" s="133" t="str">
        <f>IFERROR(VLOOKUP(A115,DETAIL!$A$7:$L$1101,8,0)*75%,"")</f>
        <v/>
      </c>
      <c r="N115" s="16" t="str">
        <f>IFERROR(VLOOKUP(A115,DETAIL!$A$7:$L$1101,9,0),"")</f>
        <v/>
      </c>
      <c r="O115" s="133" t="str">
        <f>IFERROR(VLOOKUP(A115,DETAIL!$A$7:$L$1101,10,0)*25%,"")</f>
        <v/>
      </c>
      <c r="P115" s="133" t="str">
        <f t="shared" si="4"/>
        <v/>
      </c>
      <c r="Q115" s="131"/>
      <c r="Z115" s="21" t="str">
        <f>IFERROR(VLOOKUP(B115,DETAIL!$A$7:$G$201,7,0),"")</f>
        <v/>
      </c>
      <c r="AA115" s="21" t="str">
        <f t="shared" si="5"/>
        <v/>
      </c>
    </row>
    <row r="116" spans="1:27" s="21" customFormat="1" ht="24.95" customHeight="1">
      <c r="A116" s="150">
        <v>109</v>
      </c>
      <c r="B116" s="16" t="str">
        <f t="shared" si="6"/>
        <v/>
      </c>
      <c r="C116" s="130" t="str">
        <f>IFERROR(VLOOKUP(A116,DETAIL!$A$7:$F$1101,3,0),"")</f>
        <v/>
      </c>
      <c r="D116" s="130" t="str">
        <f>IFERROR(VLOOKUP(A116,DETAIL!$A$7:$F$1101,4,0),"")</f>
        <v/>
      </c>
      <c r="E116" s="131" t="str">
        <f>IFERROR(VLOOKUP(A116,DETAIL!$A$7:$F$1101,5,0),"")</f>
        <v/>
      </c>
      <c r="F116" s="131" t="str">
        <f>IFERROR(VLOOKUP(A116,DETAIL!$A$7:$O$1101,15,0),"")</f>
        <v/>
      </c>
      <c r="G116" s="131" t="str">
        <f>IFERROR(VLOOKUP(A116,DETAIL!$A$7:$O$1101,14,0),"")</f>
        <v/>
      </c>
      <c r="H116" s="16" t="str">
        <f>IFERROR(VLOOKUP(A116,DETAIL!$A$7:$F$1101,6,0),"")</f>
        <v/>
      </c>
      <c r="I116" s="16" t="str">
        <f>IFERROR(VLOOKUP(A116,DETAIL!$A$7:$P$1101,16,0),"")</f>
        <v/>
      </c>
      <c r="J116" s="16" t="str">
        <f>IFERROR(VLOOKUP(A116,DETAIL!$A$7:$O$1101,13,0),"")</f>
        <v/>
      </c>
      <c r="K116" s="132" t="str">
        <f>IFERROR(CONCATENATE("वर्ष ",VLOOKUP(A116,DETAIL!$A$7:$O$1101,11,0)," / ","प्रतिशत ",VLOOKUP(A116,DETAIL!$A$7:$O$1101,12,0)*100),"")</f>
        <v/>
      </c>
      <c r="L116" s="16" t="str">
        <f>IFERROR(VLOOKUP(A116,DETAIL!$A$7:$L$1101,7,0),"")</f>
        <v/>
      </c>
      <c r="M116" s="133" t="str">
        <f>IFERROR(VLOOKUP(A116,DETAIL!$A$7:$L$1101,8,0)*75%,"")</f>
        <v/>
      </c>
      <c r="N116" s="16" t="str">
        <f>IFERROR(VLOOKUP(A116,DETAIL!$A$7:$L$1101,9,0),"")</f>
        <v/>
      </c>
      <c r="O116" s="133" t="str">
        <f>IFERROR(VLOOKUP(A116,DETAIL!$A$7:$L$1101,10,0)*25%,"")</f>
        <v/>
      </c>
      <c r="P116" s="133" t="str">
        <f t="shared" si="4"/>
        <v/>
      </c>
      <c r="Q116" s="131"/>
      <c r="Z116" s="21" t="str">
        <f>IFERROR(VLOOKUP(B116,DETAIL!$A$7:$G$201,7,0),"")</f>
        <v/>
      </c>
      <c r="AA116" s="21" t="str">
        <f t="shared" si="5"/>
        <v/>
      </c>
    </row>
    <row r="117" spans="1:27" s="21" customFormat="1" ht="24.95" customHeight="1">
      <c r="A117" s="150">
        <v>110</v>
      </c>
      <c r="B117" s="16" t="str">
        <f t="shared" si="6"/>
        <v/>
      </c>
      <c r="C117" s="130" t="str">
        <f>IFERROR(VLOOKUP(A117,DETAIL!$A$7:$F$1101,3,0),"")</f>
        <v/>
      </c>
      <c r="D117" s="130" t="str">
        <f>IFERROR(VLOOKUP(A117,DETAIL!$A$7:$F$1101,4,0),"")</f>
        <v/>
      </c>
      <c r="E117" s="131" t="str">
        <f>IFERROR(VLOOKUP(A117,DETAIL!$A$7:$F$1101,5,0),"")</f>
        <v/>
      </c>
      <c r="F117" s="131" t="str">
        <f>IFERROR(VLOOKUP(A117,DETAIL!$A$7:$O$1101,15,0),"")</f>
        <v/>
      </c>
      <c r="G117" s="131" t="str">
        <f>IFERROR(VLOOKUP(A117,DETAIL!$A$7:$O$1101,14,0),"")</f>
        <v/>
      </c>
      <c r="H117" s="16" t="str">
        <f>IFERROR(VLOOKUP(A117,DETAIL!$A$7:$F$1101,6,0),"")</f>
        <v/>
      </c>
      <c r="I117" s="16" t="str">
        <f>IFERROR(VLOOKUP(A117,DETAIL!$A$7:$P$1101,16,0),"")</f>
        <v/>
      </c>
      <c r="J117" s="16" t="str">
        <f>IFERROR(VLOOKUP(A117,DETAIL!$A$7:$O$1101,13,0),"")</f>
        <v/>
      </c>
      <c r="K117" s="132" t="str">
        <f>IFERROR(CONCATENATE("वर्ष ",VLOOKUP(A117,DETAIL!$A$7:$O$1101,11,0)," / ","प्रतिशत ",VLOOKUP(A117,DETAIL!$A$7:$O$1101,12,0)*100),"")</f>
        <v/>
      </c>
      <c r="L117" s="16" t="str">
        <f>IFERROR(VLOOKUP(A117,DETAIL!$A$7:$L$1101,7,0),"")</f>
        <v/>
      </c>
      <c r="M117" s="133" t="str">
        <f>IFERROR(VLOOKUP(A117,DETAIL!$A$7:$L$1101,8,0)*75%,"")</f>
        <v/>
      </c>
      <c r="N117" s="16" t="str">
        <f>IFERROR(VLOOKUP(A117,DETAIL!$A$7:$L$1101,9,0),"")</f>
        <v/>
      </c>
      <c r="O117" s="133" t="str">
        <f>IFERROR(VLOOKUP(A117,DETAIL!$A$7:$L$1101,10,0)*25%,"")</f>
        <v/>
      </c>
      <c r="P117" s="133" t="str">
        <f t="shared" si="4"/>
        <v/>
      </c>
      <c r="Q117" s="131"/>
      <c r="Z117" s="21" t="str">
        <f>IFERROR(VLOOKUP(B117,DETAIL!$A$7:$G$201,7,0),"")</f>
        <v/>
      </c>
      <c r="AA117" s="21" t="str">
        <f t="shared" si="5"/>
        <v/>
      </c>
    </row>
    <row r="118" spans="1:27" s="21" customFormat="1" ht="24.95" customHeight="1">
      <c r="A118" s="150">
        <v>111</v>
      </c>
      <c r="B118" s="16" t="str">
        <f t="shared" si="6"/>
        <v/>
      </c>
      <c r="C118" s="130" t="str">
        <f>IFERROR(VLOOKUP(A118,DETAIL!$A$7:$F$1101,3,0),"")</f>
        <v/>
      </c>
      <c r="D118" s="130" t="str">
        <f>IFERROR(VLOOKUP(A118,DETAIL!$A$7:$F$1101,4,0),"")</f>
        <v/>
      </c>
      <c r="E118" s="131" t="str">
        <f>IFERROR(VLOOKUP(A118,DETAIL!$A$7:$F$1101,5,0),"")</f>
        <v/>
      </c>
      <c r="F118" s="131" t="str">
        <f>IFERROR(VLOOKUP(A118,DETAIL!$A$7:$O$1101,15,0),"")</f>
        <v/>
      </c>
      <c r="G118" s="131" t="str">
        <f>IFERROR(VLOOKUP(A118,DETAIL!$A$7:$O$1101,14,0),"")</f>
        <v/>
      </c>
      <c r="H118" s="16" t="str">
        <f>IFERROR(VLOOKUP(A118,DETAIL!$A$7:$F$1101,6,0),"")</f>
        <v/>
      </c>
      <c r="I118" s="16" t="str">
        <f>IFERROR(VLOOKUP(A118,DETAIL!$A$7:$P$1101,16,0),"")</f>
        <v/>
      </c>
      <c r="J118" s="16" t="str">
        <f>IFERROR(VLOOKUP(A118,DETAIL!$A$7:$O$1101,13,0),"")</f>
        <v/>
      </c>
      <c r="K118" s="132" t="str">
        <f>IFERROR(CONCATENATE("वर्ष ",VLOOKUP(A118,DETAIL!$A$7:$O$1101,11,0)," / ","प्रतिशत ",VLOOKUP(A118,DETAIL!$A$7:$O$1101,12,0)*100),"")</f>
        <v/>
      </c>
      <c r="L118" s="16" t="str">
        <f>IFERROR(VLOOKUP(A118,DETAIL!$A$7:$L$1101,7,0),"")</f>
        <v/>
      </c>
      <c r="M118" s="133" t="str">
        <f>IFERROR(VLOOKUP(A118,DETAIL!$A$7:$L$1101,8,0)*75%,"")</f>
        <v/>
      </c>
      <c r="N118" s="16" t="str">
        <f>IFERROR(VLOOKUP(A118,DETAIL!$A$7:$L$1101,9,0),"")</f>
        <v/>
      </c>
      <c r="O118" s="133" t="str">
        <f>IFERROR(VLOOKUP(A118,DETAIL!$A$7:$L$1101,10,0)*25%,"")</f>
        <v/>
      </c>
      <c r="P118" s="133" t="str">
        <f t="shared" si="4"/>
        <v/>
      </c>
      <c r="Q118" s="131"/>
      <c r="Z118" s="21" t="str">
        <f>IFERROR(VLOOKUP(B118,DETAIL!$A$7:$G$201,7,0),"")</f>
        <v/>
      </c>
      <c r="AA118" s="21" t="str">
        <f t="shared" si="5"/>
        <v/>
      </c>
    </row>
    <row r="119" spans="1:27" s="21" customFormat="1" ht="24.95" customHeight="1">
      <c r="A119" s="150">
        <v>112</v>
      </c>
      <c r="B119" s="16" t="str">
        <f t="shared" si="6"/>
        <v/>
      </c>
      <c r="C119" s="130" t="str">
        <f>IFERROR(VLOOKUP(A119,DETAIL!$A$7:$F$1101,3,0),"")</f>
        <v/>
      </c>
      <c r="D119" s="130" t="str">
        <f>IFERROR(VLOOKUP(A119,DETAIL!$A$7:$F$1101,4,0),"")</f>
        <v/>
      </c>
      <c r="E119" s="131" t="str">
        <f>IFERROR(VLOOKUP(A119,DETAIL!$A$7:$F$1101,5,0),"")</f>
        <v/>
      </c>
      <c r="F119" s="131" t="str">
        <f>IFERROR(VLOOKUP(A119,DETAIL!$A$7:$O$1101,15,0),"")</f>
        <v/>
      </c>
      <c r="G119" s="131" t="str">
        <f>IFERROR(VLOOKUP(A119,DETAIL!$A$7:$O$1101,14,0),"")</f>
        <v/>
      </c>
      <c r="H119" s="16" t="str">
        <f>IFERROR(VLOOKUP(A119,DETAIL!$A$7:$F$1101,6,0),"")</f>
        <v/>
      </c>
      <c r="I119" s="16" t="str">
        <f>IFERROR(VLOOKUP(A119,DETAIL!$A$7:$P$1101,16,0),"")</f>
        <v/>
      </c>
      <c r="J119" s="16" t="str">
        <f>IFERROR(VLOOKUP(A119,DETAIL!$A$7:$O$1101,13,0),"")</f>
        <v/>
      </c>
      <c r="K119" s="132" t="str">
        <f>IFERROR(CONCATENATE("वर्ष ",VLOOKUP(A119,DETAIL!$A$7:$O$1101,11,0)," / ","प्रतिशत ",VLOOKUP(A119,DETAIL!$A$7:$O$1101,12,0)*100),"")</f>
        <v/>
      </c>
      <c r="L119" s="16" t="str">
        <f>IFERROR(VLOOKUP(A119,DETAIL!$A$7:$L$1101,7,0),"")</f>
        <v/>
      </c>
      <c r="M119" s="133" t="str">
        <f>IFERROR(VLOOKUP(A119,DETAIL!$A$7:$L$1101,8,0)*75%,"")</f>
        <v/>
      </c>
      <c r="N119" s="16" t="str">
        <f>IFERROR(VLOOKUP(A119,DETAIL!$A$7:$L$1101,9,0),"")</f>
        <v/>
      </c>
      <c r="O119" s="133" t="str">
        <f>IFERROR(VLOOKUP(A119,DETAIL!$A$7:$L$1101,10,0)*25%,"")</f>
        <v/>
      </c>
      <c r="P119" s="133" t="str">
        <f t="shared" si="4"/>
        <v/>
      </c>
      <c r="Q119" s="131"/>
      <c r="Z119" s="21" t="str">
        <f>IFERROR(VLOOKUP(B119,DETAIL!$A$7:$G$201,7,0),"")</f>
        <v/>
      </c>
      <c r="AA119" s="21" t="str">
        <f t="shared" si="5"/>
        <v/>
      </c>
    </row>
    <row r="120" spans="1:27" s="21" customFormat="1" ht="24.95" customHeight="1">
      <c r="A120" s="150">
        <v>113</v>
      </c>
      <c r="B120" s="16" t="str">
        <f t="shared" si="6"/>
        <v/>
      </c>
      <c r="C120" s="130" t="str">
        <f>IFERROR(VLOOKUP(A120,DETAIL!$A$7:$F$1101,3,0),"")</f>
        <v/>
      </c>
      <c r="D120" s="130" t="str">
        <f>IFERROR(VLOOKUP(A120,DETAIL!$A$7:$F$1101,4,0),"")</f>
        <v/>
      </c>
      <c r="E120" s="131" t="str">
        <f>IFERROR(VLOOKUP(A120,DETAIL!$A$7:$F$1101,5,0),"")</f>
        <v/>
      </c>
      <c r="F120" s="131" t="str">
        <f>IFERROR(VLOOKUP(A120,DETAIL!$A$7:$O$1101,15,0),"")</f>
        <v/>
      </c>
      <c r="G120" s="131" t="str">
        <f>IFERROR(VLOOKUP(A120,DETAIL!$A$7:$O$1101,14,0),"")</f>
        <v/>
      </c>
      <c r="H120" s="16" t="str">
        <f>IFERROR(VLOOKUP(A120,DETAIL!$A$7:$F$1101,6,0),"")</f>
        <v/>
      </c>
      <c r="I120" s="16" t="str">
        <f>IFERROR(VLOOKUP(A120,DETAIL!$A$7:$P$1101,16,0),"")</f>
        <v/>
      </c>
      <c r="J120" s="16" t="str">
        <f>IFERROR(VLOOKUP(A120,DETAIL!$A$7:$O$1101,13,0),"")</f>
        <v/>
      </c>
      <c r="K120" s="132" t="str">
        <f>IFERROR(CONCATENATE("वर्ष ",VLOOKUP(A120,DETAIL!$A$7:$O$1101,11,0)," / ","प्रतिशत ",VLOOKUP(A120,DETAIL!$A$7:$O$1101,12,0)*100),"")</f>
        <v/>
      </c>
      <c r="L120" s="16" t="str">
        <f>IFERROR(VLOOKUP(A120,DETAIL!$A$7:$L$1101,7,0),"")</f>
        <v/>
      </c>
      <c r="M120" s="133" t="str">
        <f>IFERROR(VLOOKUP(A120,DETAIL!$A$7:$L$1101,8,0)*75%,"")</f>
        <v/>
      </c>
      <c r="N120" s="16" t="str">
        <f>IFERROR(VLOOKUP(A120,DETAIL!$A$7:$L$1101,9,0),"")</f>
        <v/>
      </c>
      <c r="O120" s="133" t="str">
        <f>IFERROR(VLOOKUP(A120,DETAIL!$A$7:$L$1101,10,0)*25%,"")</f>
        <v/>
      </c>
      <c r="P120" s="133" t="str">
        <f t="shared" si="4"/>
        <v/>
      </c>
      <c r="Q120" s="131"/>
      <c r="Z120" s="21" t="str">
        <f>IFERROR(VLOOKUP(B120,DETAIL!$A$7:$G$201,7,0),"")</f>
        <v/>
      </c>
      <c r="AA120" s="21" t="str">
        <f t="shared" si="5"/>
        <v/>
      </c>
    </row>
    <row r="121" spans="1:27" s="21" customFormat="1" ht="24.95" customHeight="1">
      <c r="A121" s="150">
        <v>114</v>
      </c>
      <c r="B121" s="16" t="str">
        <f t="shared" si="6"/>
        <v/>
      </c>
      <c r="C121" s="130" t="str">
        <f>IFERROR(VLOOKUP(A121,DETAIL!$A$7:$F$1101,3,0),"")</f>
        <v/>
      </c>
      <c r="D121" s="130" t="str">
        <f>IFERROR(VLOOKUP(A121,DETAIL!$A$7:$F$1101,4,0),"")</f>
        <v/>
      </c>
      <c r="E121" s="131" t="str">
        <f>IFERROR(VLOOKUP(A121,DETAIL!$A$7:$F$1101,5,0),"")</f>
        <v/>
      </c>
      <c r="F121" s="131" t="str">
        <f>IFERROR(VLOOKUP(A121,DETAIL!$A$7:$O$1101,15,0),"")</f>
        <v/>
      </c>
      <c r="G121" s="131" t="str">
        <f>IFERROR(VLOOKUP(A121,DETAIL!$A$7:$O$1101,14,0),"")</f>
        <v/>
      </c>
      <c r="H121" s="16" t="str">
        <f>IFERROR(VLOOKUP(A121,DETAIL!$A$7:$F$1101,6,0),"")</f>
        <v/>
      </c>
      <c r="I121" s="16" t="str">
        <f>IFERROR(VLOOKUP(A121,DETAIL!$A$7:$P$1101,16,0),"")</f>
        <v/>
      </c>
      <c r="J121" s="16" t="str">
        <f>IFERROR(VLOOKUP(A121,DETAIL!$A$7:$O$1101,13,0),"")</f>
        <v/>
      </c>
      <c r="K121" s="132" t="str">
        <f>IFERROR(CONCATENATE("वर्ष ",VLOOKUP(A121,DETAIL!$A$7:$O$1101,11,0)," / ","प्रतिशत ",VLOOKUP(A121,DETAIL!$A$7:$O$1101,12,0)*100),"")</f>
        <v/>
      </c>
      <c r="L121" s="16" t="str">
        <f>IFERROR(VLOOKUP(A121,DETAIL!$A$7:$L$1101,7,0),"")</f>
        <v/>
      </c>
      <c r="M121" s="133" t="str">
        <f>IFERROR(VLOOKUP(A121,DETAIL!$A$7:$L$1101,8,0)*75%,"")</f>
        <v/>
      </c>
      <c r="N121" s="16" t="str">
        <f>IFERROR(VLOOKUP(A121,DETAIL!$A$7:$L$1101,9,0),"")</f>
        <v/>
      </c>
      <c r="O121" s="133" t="str">
        <f>IFERROR(VLOOKUP(A121,DETAIL!$A$7:$L$1101,10,0)*25%,"")</f>
        <v/>
      </c>
      <c r="P121" s="133" t="str">
        <f t="shared" si="4"/>
        <v/>
      </c>
      <c r="Q121" s="131"/>
      <c r="Z121" s="21" t="str">
        <f>IFERROR(VLOOKUP(B121,DETAIL!$A$7:$G$201,7,0),"")</f>
        <v/>
      </c>
      <c r="AA121" s="21" t="str">
        <f t="shared" si="5"/>
        <v/>
      </c>
    </row>
    <row r="122" spans="1:27" s="21" customFormat="1" ht="24.95" customHeight="1">
      <c r="A122" s="150">
        <v>115</v>
      </c>
      <c r="B122" s="16" t="str">
        <f t="shared" si="6"/>
        <v/>
      </c>
      <c r="C122" s="130" t="str">
        <f>IFERROR(VLOOKUP(A122,DETAIL!$A$7:$F$1101,3,0),"")</f>
        <v/>
      </c>
      <c r="D122" s="130" t="str">
        <f>IFERROR(VLOOKUP(A122,DETAIL!$A$7:$F$1101,4,0),"")</f>
        <v/>
      </c>
      <c r="E122" s="131" t="str">
        <f>IFERROR(VLOOKUP(A122,DETAIL!$A$7:$F$1101,5,0),"")</f>
        <v/>
      </c>
      <c r="F122" s="131" t="str">
        <f>IFERROR(VLOOKUP(A122,DETAIL!$A$7:$O$1101,15,0),"")</f>
        <v/>
      </c>
      <c r="G122" s="131" t="str">
        <f>IFERROR(VLOOKUP(A122,DETAIL!$A$7:$O$1101,14,0),"")</f>
        <v/>
      </c>
      <c r="H122" s="16" t="str">
        <f>IFERROR(VLOOKUP(A122,DETAIL!$A$7:$F$1101,6,0),"")</f>
        <v/>
      </c>
      <c r="I122" s="16" t="str">
        <f>IFERROR(VLOOKUP(A122,DETAIL!$A$7:$P$1101,16,0),"")</f>
        <v/>
      </c>
      <c r="J122" s="16" t="str">
        <f>IFERROR(VLOOKUP(A122,DETAIL!$A$7:$O$1101,13,0),"")</f>
        <v/>
      </c>
      <c r="K122" s="132" t="str">
        <f>IFERROR(CONCATENATE("वर्ष ",VLOOKUP(A122,DETAIL!$A$7:$O$1101,11,0)," / ","प्रतिशत ",VLOOKUP(A122,DETAIL!$A$7:$O$1101,12,0)*100),"")</f>
        <v/>
      </c>
      <c r="L122" s="16" t="str">
        <f>IFERROR(VLOOKUP(A122,DETAIL!$A$7:$L$1101,7,0),"")</f>
        <v/>
      </c>
      <c r="M122" s="133" t="str">
        <f>IFERROR(VLOOKUP(A122,DETAIL!$A$7:$L$1101,8,0)*75%,"")</f>
        <v/>
      </c>
      <c r="N122" s="16" t="str">
        <f>IFERROR(VLOOKUP(A122,DETAIL!$A$7:$L$1101,9,0),"")</f>
        <v/>
      </c>
      <c r="O122" s="133" t="str">
        <f>IFERROR(VLOOKUP(A122,DETAIL!$A$7:$L$1101,10,0)*25%,"")</f>
        <v/>
      </c>
      <c r="P122" s="133" t="str">
        <f t="shared" si="4"/>
        <v/>
      </c>
      <c r="Q122" s="131"/>
      <c r="Z122" s="21" t="str">
        <f>IFERROR(VLOOKUP(B122,DETAIL!$A$7:$G$201,7,0),"")</f>
        <v/>
      </c>
      <c r="AA122" s="21" t="str">
        <f t="shared" si="5"/>
        <v/>
      </c>
    </row>
    <row r="123" spans="1:27" s="21" customFormat="1" ht="24.95" customHeight="1">
      <c r="A123" s="150">
        <v>116</v>
      </c>
      <c r="B123" s="16" t="str">
        <f t="shared" si="6"/>
        <v/>
      </c>
      <c r="C123" s="130" t="str">
        <f>IFERROR(VLOOKUP(A123,DETAIL!$A$7:$F$1101,3,0),"")</f>
        <v/>
      </c>
      <c r="D123" s="130" t="str">
        <f>IFERROR(VLOOKUP(A123,DETAIL!$A$7:$F$1101,4,0),"")</f>
        <v/>
      </c>
      <c r="E123" s="131" t="str">
        <f>IFERROR(VLOOKUP(A123,DETAIL!$A$7:$F$1101,5,0),"")</f>
        <v/>
      </c>
      <c r="F123" s="131" t="str">
        <f>IFERROR(VLOOKUP(A123,DETAIL!$A$7:$O$1101,15,0),"")</f>
        <v/>
      </c>
      <c r="G123" s="131" t="str">
        <f>IFERROR(VLOOKUP(A123,DETAIL!$A$7:$O$1101,14,0),"")</f>
        <v/>
      </c>
      <c r="H123" s="16" t="str">
        <f>IFERROR(VLOOKUP(A123,DETAIL!$A$7:$F$1101,6,0),"")</f>
        <v/>
      </c>
      <c r="I123" s="16" t="str">
        <f>IFERROR(VLOOKUP(A123,DETAIL!$A$7:$P$1101,16,0),"")</f>
        <v/>
      </c>
      <c r="J123" s="16" t="str">
        <f>IFERROR(VLOOKUP(A123,DETAIL!$A$7:$O$1101,13,0),"")</f>
        <v/>
      </c>
      <c r="K123" s="132" t="str">
        <f>IFERROR(CONCATENATE("वर्ष ",VLOOKUP(A123,DETAIL!$A$7:$O$1101,11,0)," / ","प्रतिशत ",VLOOKUP(A123,DETAIL!$A$7:$O$1101,12,0)*100),"")</f>
        <v/>
      </c>
      <c r="L123" s="16" t="str">
        <f>IFERROR(VLOOKUP(A123,DETAIL!$A$7:$L$1101,7,0),"")</f>
        <v/>
      </c>
      <c r="M123" s="133" t="str">
        <f>IFERROR(VLOOKUP(A123,DETAIL!$A$7:$L$1101,8,0)*75%,"")</f>
        <v/>
      </c>
      <c r="N123" s="16" t="str">
        <f>IFERROR(VLOOKUP(A123,DETAIL!$A$7:$L$1101,9,0),"")</f>
        <v/>
      </c>
      <c r="O123" s="133" t="str">
        <f>IFERROR(VLOOKUP(A123,DETAIL!$A$7:$L$1101,10,0)*25%,"")</f>
        <v/>
      </c>
      <c r="P123" s="133" t="str">
        <f t="shared" si="4"/>
        <v/>
      </c>
      <c r="Q123" s="131"/>
      <c r="Z123" s="21" t="str">
        <f>IFERROR(VLOOKUP(B123,DETAIL!$A$7:$G$201,7,0),"")</f>
        <v/>
      </c>
      <c r="AA123" s="21" t="str">
        <f t="shared" si="5"/>
        <v/>
      </c>
    </row>
    <row r="124" spans="1:27" s="21" customFormat="1" ht="24.95" customHeight="1">
      <c r="A124" s="150">
        <v>117</v>
      </c>
      <c r="B124" s="16" t="str">
        <f t="shared" si="6"/>
        <v/>
      </c>
      <c r="C124" s="130" t="str">
        <f>IFERROR(VLOOKUP(A124,DETAIL!$A$7:$F$1101,3,0),"")</f>
        <v/>
      </c>
      <c r="D124" s="130" t="str">
        <f>IFERROR(VLOOKUP(A124,DETAIL!$A$7:$F$1101,4,0),"")</f>
        <v/>
      </c>
      <c r="E124" s="131" t="str">
        <f>IFERROR(VLOOKUP(A124,DETAIL!$A$7:$F$1101,5,0),"")</f>
        <v/>
      </c>
      <c r="F124" s="131" t="str">
        <f>IFERROR(VLOOKUP(A124,DETAIL!$A$7:$O$1101,15,0),"")</f>
        <v/>
      </c>
      <c r="G124" s="131" t="str">
        <f>IFERROR(VLOOKUP(A124,DETAIL!$A$7:$O$1101,14,0),"")</f>
        <v/>
      </c>
      <c r="H124" s="16" t="str">
        <f>IFERROR(VLOOKUP(A124,DETAIL!$A$7:$F$1101,6,0),"")</f>
        <v/>
      </c>
      <c r="I124" s="16" t="str">
        <f>IFERROR(VLOOKUP(A124,DETAIL!$A$7:$P$1101,16,0),"")</f>
        <v/>
      </c>
      <c r="J124" s="16" t="str">
        <f>IFERROR(VLOOKUP(A124,DETAIL!$A$7:$O$1101,13,0),"")</f>
        <v/>
      </c>
      <c r="K124" s="132" t="str">
        <f>IFERROR(CONCATENATE("वर्ष ",VLOOKUP(A124,DETAIL!$A$7:$O$1101,11,0)," / ","प्रतिशत ",VLOOKUP(A124,DETAIL!$A$7:$O$1101,12,0)*100),"")</f>
        <v/>
      </c>
      <c r="L124" s="16" t="str">
        <f>IFERROR(VLOOKUP(A124,DETAIL!$A$7:$L$1101,7,0),"")</f>
        <v/>
      </c>
      <c r="M124" s="133" t="str">
        <f>IFERROR(VLOOKUP(A124,DETAIL!$A$7:$L$1101,8,0)*75%,"")</f>
        <v/>
      </c>
      <c r="N124" s="16" t="str">
        <f>IFERROR(VLOOKUP(A124,DETAIL!$A$7:$L$1101,9,0),"")</f>
        <v/>
      </c>
      <c r="O124" s="133" t="str">
        <f>IFERROR(VLOOKUP(A124,DETAIL!$A$7:$L$1101,10,0)*25%,"")</f>
        <v/>
      </c>
      <c r="P124" s="133" t="str">
        <f t="shared" si="4"/>
        <v/>
      </c>
      <c r="Q124" s="131"/>
      <c r="Z124" s="21" t="str">
        <f>IFERROR(VLOOKUP(B124,DETAIL!$A$7:$G$201,7,0),"")</f>
        <v/>
      </c>
      <c r="AA124" s="21" t="str">
        <f t="shared" si="5"/>
        <v/>
      </c>
    </row>
    <row r="125" spans="1:27" s="21" customFormat="1" ht="24.95" customHeight="1">
      <c r="A125" s="150">
        <v>118</v>
      </c>
      <c r="B125" s="16" t="str">
        <f t="shared" si="6"/>
        <v/>
      </c>
      <c r="C125" s="130" t="str">
        <f>IFERROR(VLOOKUP(A125,DETAIL!$A$7:$F$1101,3,0),"")</f>
        <v/>
      </c>
      <c r="D125" s="130" t="str">
        <f>IFERROR(VLOOKUP(A125,DETAIL!$A$7:$F$1101,4,0),"")</f>
        <v/>
      </c>
      <c r="E125" s="131" t="str">
        <f>IFERROR(VLOOKUP(A125,DETAIL!$A$7:$F$1101,5,0),"")</f>
        <v/>
      </c>
      <c r="F125" s="131" t="str">
        <f>IFERROR(VLOOKUP(A125,DETAIL!$A$7:$O$1101,15,0),"")</f>
        <v/>
      </c>
      <c r="G125" s="131" t="str">
        <f>IFERROR(VLOOKUP(A125,DETAIL!$A$7:$O$1101,14,0),"")</f>
        <v/>
      </c>
      <c r="H125" s="16" t="str">
        <f>IFERROR(VLOOKUP(A125,DETAIL!$A$7:$F$1101,6,0),"")</f>
        <v/>
      </c>
      <c r="I125" s="16" t="str">
        <f>IFERROR(VLOOKUP(A125,DETAIL!$A$7:$P$1101,16,0),"")</f>
        <v/>
      </c>
      <c r="J125" s="16" t="str">
        <f>IFERROR(VLOOKUP(A125,DETAIL!$A$7:$O$1101,13,0),"")</f>
        <v/>
      </c>
      <c r="K125" s="132" t="str">
        <f>IFERROR(CONCATENATE("वर्ष ",VLOOKUP(A125,DETAIL!$A$7:$O$1101,11,0)," / ","प्रतिशत ",VLOOKUP(A125,DETAIL!$A$7:$O$1101,12,0)*100),"")</f>
        <v/>
      </c>
      <c r="L125" s="16" t="str">
        <f>IFERROR(VLOOKUP(A125,DETAIL!$A$7:$L$1101,7,0),"")</f>
        <v/>
      </c>
      <c r="M125" s="133" t="str">
        <f>IFERROR(VLOOKUP(A125,DETAIL!$A$7:$L$1101,8,0)*75%,"")</f>
        <v/>
      </c>
      <c r="N125" s="16" t="str">
        <f>IFERROR(VLOOKUP(A125,DETAIL!$A$7:$L$1101,9,0),"")</f>
        <v/>
      </c>
      <c r="O125" s="133" t="str">
        <f>IFERROR(VLOOKUP(A125,DETAIL!$A$7:$L$1101,10,0)*25%,"")</f>
        <v/>
      </c>
      <c r="P125" s="133" t="str">
        <f t="shared" si="4"/>
        <v/>
      </c>
      <c r="Q125" s="131"/>
      <c r="Z125" s="21" t="str">
        <f>IFERROR(VLOOKUP(B125,DETAIL!$A$7:$G$201,7,0),"")</f>
        <v/>
      </c>
      <c r="AA125" s="21" t="str">
        <f t="shared" si="5"/>
        <v/>
      </c>
    </row>
    <row r="126" spans="1:27" s="21" customFormat="1" ht="24.95" customHeight="1">
      <c r="A126" s="150">
        <v>119</v>
      </c>
      <c r="B126" s="16" t="str">
        <f t="shared" si="6"/>
        <v/>
      </c>
      <c r="C126" s="130" t="str">
        <f>IFERROR(VLOOKUP(A126,DETAIL!$A$7:$F$1101,3,0),"")</f>
        <v/>
      </c>
      <c r="D126" s="130" t="str">
        <f>IFERROR(VLOOKUP(A126,DETAIL!$A$7:$F$1101,4,0),"")</f>
        <v/>
      </c>
      <c r="E126" s="131" t="str">
        <f>IFERROR(VLOOKUP(A126,DETAIL!$A$7:$F$1101,5,0),"")</f>
        <v/>
      </c>
      <c r="F126" s="131" t="str">
        <f>IFERROR(VLOOKUP(A126,DETAIL!$A$7:$O$1101,15,0),"")</f>
        <v/>
      </c>
      <c r="G126" s="131" t="str">
        <f>IFERROR(VLOOKUP(A126,DETAIL!$A$7:$O$1101,14,0),"")</f>
        <v/>
      </c>
      <c r="H126" s="16" t="str">
        <f>IFERROR(VLOOKUP(A126,DETAIL!$A$7:$F$1101,6,0),"")</f>
        <v/>
      </c>
      <c r="I126" s="16" t="str">
        <f>IFERROR(VLOOKUP(A126,DETAIL!$A$7:$P$1101,16,0),"")</f>
        <v/>
      </c>
      <c r="J126" s="16" t="str">
        <f>IFERROR(VLOOKUP(A126,DETAIL!$A$7:$O$1101,13,0),"")</f>
        <v/>
      </c>
      <c r="K126" s="132" t="str">
        <f>IFERROR(CONCATENATE("वर्ष ",VLOOKUP(A126,DETAIL!$A$7:$O$1101,11,0)," / ","प्रतिशत ",VLOOKUP(A126,DETAIL!$A$7:$O$1101,12,0)*100),"")</f>
        <v/>
      </c>
      <c r="L126" s="16" t="str">
        <f>IFERROR(VLOOKUP(A126,DETAIL!$A$7:$L$1101,7,0),"")</f>
        <v/>
      </c>
      <c r="M126" s="133" t="str">
        <f>IFERROR(VLOOKUP(A126,DETAIL!$A$7:$L$1101,8,0)*75%,"")</f>
        <v/>
      </c>
      <c r="N126" s="16" t="str">
        <f>IFERROR(VLOOKUP(A126,DETAIL!$A$7:$L$1101,9,0),"")</f>
        <v/>
      </c>
      <c r="O126" s="133" t="str">
        <f>IFERROR(VLOOKUP(A126,DETAIL!$A$7:$L$1101,10,0)*25%,"")</f>
        <v/>
      </c>
      <c r="P126" s="133" t="str">
        <f t="shared" si="4"/>
        <v/>
      </c>
      <c r="Q126" s="131"/>
      <c r="Z126" s="21" t="str">
        <f>IFERROR(VLOOKUP(B126,DETAIL!$A$7:$G$201,7,0),"")</f>
        <v/>
      </c>
      <c r="AA126" s="21" t="str">
        <f t="shared" si="5"/>
        <v/>
      </c>
    </row>
    <row r="127" spans="1:27" s="21" customFormat="1" ht="24.95" customHeight="1">
      <c r="A127" s="150">
        <v>120</v>
      </c>
      <c r="B127" s="16" t="str">
        <f t="shared" si="6"/>
        <v/>
      </c>
      <c r="C127" s="130" t="str">
        <f>IFERROR(VLOOKUP(A127,DETAIL!$A$7:$F$1101,3,0),"")</f>
        <v/>
      </c>
      <c r="D127" s="130" t="str">
        <f>IFERROR(VLOOKUP(A127,DETAIL!$A$7:$F$1101,4,0),"")</f>
        <v/>
      </c>
      <c r="E127" s="131" t="str">
        <f>IFERROR(VLOOKUP(A127,DETAIL!$A$7:$F$1101,5,0),"")</f>
        <v/>
      </c>
      <c r="F127" s="131" t="str">
        <f>IFERROR(VLOOKUP(A127,DETAIL!$A$7:$O$1101,15,0),"")</f>
        <v/>
      </c>
      <c r="G127" s="131" t="str">
        <f>IFERROR(VLOOKUP(A127,DETAIL!$A$7:$O$1101,14,0),"")</f>
        <v/>
      </c>
      <c r="H127" s="16" t="str">
        <f>IFERROR(VLOOKUP(A127,DETAIL!$A$7:$F$1101,6,0),"")</f>
        <v/>
      </c>
      <c r="I127" s="16" t="str">
        <f>IFERROR(VLOOKUP(A127,DETAIL!$A$7:$P$1101,16,0),"")</f>
        <v/>
      </c>
      <c r="J127" s="16" t="str">
        <f>IFERROR(VLOOKUP(A127,DETAIL!$A$7:$O$1101,13,0),"")</f>
        <v/>
      </c>
      <c r="K127" s="132" t="str">
        <f>IFERROR(CONCATENATE("वर्ष ",VLOOKUP(A127,DETAIL!$A$7:$O$1101,11,0)," / ","प्रतिशत ",VLOOKUP(A127,DETAIL!$A$7:$O$1101,12,0)*100),"")</f>
        <v/>
      </c>
      <c r="L127" s="16" t="str">
        <f>IFERROR(VLOOKUP(A127,DETAIL!$A$7:$L$1101,7,0),"")</f>
        <v/>
      </c>
      <c r="M127" s="133" t="str">
        <f>IFERROR(VLOOKUP(A127,DETAIL!$A$7:$L$1101,8,0)*75%,"")</f>
        <v/>
      </c>
      <c r="N127" s="16" t="str">
        <f>IFERROR(VLOOKUP(A127,DETAIL!$A$7:$L$1101,9,0),"")</f>
        <v/>
      </c>
      <c r="O127" s="133" t="str">
        <f>IFERROR(VLOOKUP(A127,DETAIL!$A$7:$L$1101,10,0)*25%,"")</f>
        <v/>
      </c>
      <c r="P127" s="133" t="str">
        <f t="shared" si="4"/>
        <v/>
      </c>
      <c r="Q127" s="131"/>
      <c r="Z127" s="21" t="str">
        <f>IFERROR(VLOOKUP(B127,DETAIL!$A$7:$G$201,7,0),"")</f>
        <v/>
      </c>
      <c r="AA127" s="21" t="str">
        <f t="shared" si="5"/>
        <v/>
      </c>
    </row>
    <row r="128" spans="1:27" s="21" customFormat="1" ht="24.95" customHeight="1">
      <c r="A128" s="150">
        <v>121</v>
      </c>
      <c r="B128" s="16" t="str">
        <f t="shared" si="6"/>
        <v/>
      </c>
      <c r="C128" s="130" t="str">
        <f>IFERROR(VLOOKUP(A128,DETAIL!$A$7:$F$1101,3,0),"")</f>
        <v/>
      </c>
      <c r="D128" s="130" t="str">
        <f>IFERROR(VLOOKUP(A128,DETAIL!$A$7:$F$1101,4,0),"")</f>
        <v/>
      </c>
      <c r="E128" s="131" t="str">
        <f>IFERROR(VLOOKUP(A128,DETAIL!$A$7:$F$1101,5,0),"")</f>
        <v/>
      </c>
      <c r="F128" s="131" t="str">
        <f>IFERROR(VLOOKUP(A128,DETAIL!$A$7:$O$1101,15,0),"")</f>
        <v/>
      </c>
      <c r="G128" s="131" t="str">
        <f>IFERROR(VLOOKUP(A128,DETAIL!$A$7:$O$1101,14,0),"")</f>
        <v/>
      </c>
      <c r="H128" s="16" t="str">
        <f>IFERROR(VLOOKUP(A128,DETAIL!$A$7:$F$1101,6,0),"")</f>
        <v/>
      </c>
      <c r="I128" s="16" t="str">
        <f>IFERROR(VLOOKUP(A128,DETAIL!$A$7:$P$1101,16,0),"")</f>
        <v/>
      </c>
      <c r="J128" s="16" t="str">
        <f>IFERROR(VLOOKUP(A128,DETAIL!$A$7:$O$1101,13,0),"")</f>
        <v/>
      </c>
      <c r="K128" s="132" t="str">
        <f>IFERROR(CONCATENATE("वर्ष ",VLOOKUP(A128,DETAIL!$A$7:$O$1101,11,0)," / ","प्रतिशत ",VLOOKUP(A128,DETAIL!$A$7:$O$1101,12,0)*100),"")</f>
        <v/>
      </c>
      <c r="L128" s="16" t="str">
        <f>IFERROR(VLOOKUP(A128,DETAIL!$A$7:$L$1101,7,0),"")</f>
        <v/>
      </c>
      <c r="M128" s="133" t="str">
        <f>IFERROR(VLOOKUP(A128,DETAIL!$A$7:$L$1101,8,0)*75%,"")</f>
        <v/>
      </c>
      <c r="N128" s="16" t="str">
        <f>IFERROR(VLOOKUP(A128,DETAIL!$A$7:$L$1101,9,0),"")</f>
        <v/>
      </c>
      <c r="O128" s="133" t="str">
        <f>IFERROR(VLOOKUP(A128,DETAIL!$A$7:$L$1101,10,0)*25%,"")</f>
        <v/>
      </c>
      <c r="P128" s="133" t="str">
        <f t="shared" si="4"/>
        <v/>
      </c>
      <c r="Q128" s="131"/>
      <c r="Z128" s="21" t="str">
        <f>IFERROR(VLOOKUP(B128,DETAIL!$A$7:$G$201,7,0),"")</f>
        <v/>
      </c>
      <c r="AA128" s="21" t="str">
        <f t="shared" si="5"/>
        <v/>
      </c>
    </row>
    <row r="129" spans="1:27" s="21" customFormat="1" ht="24.95" customHeight="1">
      <c r="A129" s="150">
        <v>122</v>
      </c>
      <c r="B129" s="16" t="str">
        <f t="shared" si="6"/>
        <v/>
      </c>
      <c r="C129" s="130" t="str">
        <f>IFERROR(VLOOKUP(A129,DETAIL!$A$7:$F$1101,3,0),"")</f>
        <v/>
      </c>
      <c r="D129" s="130" t="str">
        <f>IFERROR(VLOOKUP(A129,DETAIL!$A$7:$F$1101,4,0),"")</f>
        <v/>
      </c>
      <c r="E129" s="131" t="str">
        <f>IFERROR(VLOOKUP(A129,DETAIL!$A$7:$F$1101,5,0),"")</f>
        <v/>
      </c>
      <c r="F129" s="131" t="str">
        <f>IFERROR(VLOOKUP(A129,DETAIL!$A$7:$O$1101,15,0),"")</f>
        <v/>
      </c>
      <c r="G129" s="131" t="str">
        <f>IFERROR(VLOOKUP(A129,DETAIL!$A$7:$O$1101,14,0),"")</f>
        <v/>
      </c>
      <c r="H129" s="16" t="str">
        <f>IFERROR(VLOOKUP(A129,DETAIL!$A$7:$F$1101,6,0),"")</f>
        <v/>
      </c>
      <c r="I129" s="16" t="str">
        <f>IFERROR(VLOOKUP(A129,DETAIL!$A$7:$P$1101,16,0),"")</f>
        <v/>
      </c>
      <c r="J129" s="16" t="str">
        <f>IFERROR(VLOOKUP(A129,DETAIL!$A$7:$O$1101,13,0),"")</f>
        <v/>
      </c>
      <c r="K129" s="132" t="str">
        <f>IFERROR(CONCATENATE("वर्ष ",VLOOKUP(A129,DETAIL!$A$7:$O$1101,11,0)," / ","प्रतिशत ",VLOOKUP(A129,DETAIL!$A$7:$O$1101,12,0)*100),"")</f>
        <v/>
      </c>
      <c r="L129" s="16" t="str">
        <f>IFERROR(VLOOKUP(A129,DETAIL!$A$7:$L$1101,7,0),"")</f>
        <v/>
      </c>
      <c r="M129" s="133" t="str">
        <f>IFERROR(VLOOKUP(A129,DETAIL!$A$7:$L$1101,8,0)*75%,"")</f>
        <v/>
      </c>
      <c r="N129" s="16" t="str">
        <f>IFERROR(VLOOKUP(A129,DETAIL!$A$7:$L$1101,9,0),"")</f>
        <v/>
      </c>
      <c r="O129" s="133" t="str">
        <f>IFERROR(VLOOKUP(A129,DETAIL!$A$7:$L$1101,10,0)*25%,"")</f>
        <v/>
      </c>
      <c r="P129" s="133" t="str">
        <f t="shared" si="4"/>
        <v/>
      </c>
      <c r="Q129" s="131"/>
      <c r="Z129" s="21" t="str">
        <f>IFERROR(VLOOKUP(B129,DETAIL!$A$7:$G$201,7,0),"")</f>
        <v/>
      </c>
      <c r="AA129" s="21" t="str">
        <f t="shared" si="5"/>
        <v/>
      </c>
    </row>
    <row r="130" spans="1:27" s="21" customFormat="1" ht="24.95" customHeight="1">
      <c r="A130" s="150">
        <v>123</v>
      </c>
      <c r="B130" s="16" t="str">
        <f t="shared" si="6"/>
        <v/>
      </c>
      <c r="C130" s="130" t="str">
        <f>IFERROR(VLOOKUP(A130,DETAIL!$A$7:$F$1101,3,0),"")</f>
        <v/>
      </c>
      <c r="D130" s="130" t="str">
        <f>IFERROR(VLOOKUP(A130,DETAIL!$A$7:$F$1101,4,0),"")</f>
        <v/>
      </c>
      <c r="E130" s="131" t="str">
        <f>IFERROR(VLOOKUP(A130,DETAIL!$A$7:$F$1101,5,0),"")</f>
        <v/>
      </c>
      <c r="F130" s="131" t="str">
        <f>IFERROR(VLOOKUP(A130,DETAIL!$A$7:$O$1101,15,0),"")</f>
        <v/>
      </c>
      <c r="G130" s="131" t="str">
        <f>IFERROR(VLOOKUP(A130,DETAIL!$A$7:$O$1101,14,0),"")</f>
        <v/>
      </c>
      <c r="H130" s="16" t="str">
        <f>IFERROR(VLOOKUP(A130,DETAIL!$A$7:$F$1101,6,0),"")</f>
        <v/>
      </c>
      <c r="I130" s="16" t="str">
        <f>IFERROR(VLOOKUP(A130,DETAIL!$A$7:$P$1101,16,0),"")</f>
        <v/>
      </c>
      <c r="J130" s="16" t="str">
        <f>IFERROR(VLOOKUP(A130,DETAIL!$A$7:$O$1101,13,0),"")</f>
        <v/>
      </c>
      <c r="K130" s="132" t="str">
        <f>IFERROR(CONCATENATE("वर्ष ",VLOOKUP(A130,DETAIL!$A$7:$O$1101,11,0)," / ","प्रतिशत ",VLOOKUP(A130,DETAIL!$A$7:$O$1101,12,0)*100),"")</f>
        <v/>
      </c>
      <c r="L130" s="16" t="str">
        <f>IFERROR(VLOOKUP(A130,DETAIL!$A$7:$L$1101,7,0),"")</f>
        <v/>
      </c>
      <c r="M130" s="133" t="str">
        <f>IFERROR(VLOOKUP(A130,DETAIL!$A$7:$L$1101,8,0)*75%,"")</f>
        <v/>
      </c>
      <c r="N130" s="16" t="str">
        <f>IFERROR(VLOOKUP(A130,DETAIL!$A$7:$L$1101,9,0),"")</f>
        <v/>
      </c>
      <c r="O130" s="133" t="str">
        <f>IFERROR(VLOOKUP(A130,DETAIL!$A$7:$L$1101,10,0)*25%,"")</f>
        <v/>
      </c>
      <c r="P130" s="133" t="str">
        <f t="shared" si="4"/>
        <v/>
      </c>
      <c r="Q130" s="131"/>
      <c r="Z130" s="21" t="str">
        <f>IFERROR(VLOOKUP(B130,DETAIL!$A$7:$G$201,7,0),"")</f>
        <v/>
      </c>
      <c r="AA130" s="21" t="str">
        <f t="shared" si="5"/>
        <v/>
      </c>
    </row>
    <row r="131" spans="1:27" s="21" customFormat="1" ht="24.95" customHeight="1">
      <c r="A131" s="150">
        <v>124</v>
      </c>
      <c r="B131" s="16" t="str">
        <f t="shared" si="6"/>
        <v/>
      </c>
      <c r="C131" s="130" t="str">
        <f>IFERROR(VLOOKUP(A131,DETAIL!$A$7:$F$1101,3,0),"")</f>
        <v/>
      </c>
      <c r="D131" s="130" t="str">
        <f>IFERROR(VLOOKUP(A131,DETAIL!$A$7:$F$1101,4,0),"")</f>
        <v/>
      </c>
      <c r="E131" s="131" t="str">
        <f>IFERROR(VLOOKUP(A131,DETAIL!$A$7:$F$1101,5,0),"")</f>
        <v/>
      </c>
      <c r="F131" s="131" t="str">
        <f>IFERROR(VLOOKUP(A131,DETAIL!$A$7:$O$1101,15,0),"")</f>
        <v/>
      </c>
      <c r="G131" s="131" t="str">
        <f>IFERROR(VLOOKUP(A131,DETAIL!$A$7:$O$1101,14,0),"")</f>
        <v/>
      </c>
      <c r="H131" s="16" t="str">
        <f>IFERROR(VLOOKUP(A131,DETAIL!$A$7:$F$1101,6,0),"")</f>
        <v/>
      </c>
      <c r="I131" s="16" t="str">
        <f>IFERROR(VLOOKUP(A131,DETAIL!$A$7:$P$1101,16,0),"")</f>
        <v/>
      </c>
      <c r="J131" s="16" t="str">
        <f>IFERROR(VLOOKUP(A131,DETAIL!$A$7:$O$1101,13,0),"")</f>
        <v/>
      </c>
      <c r="K131" s="132" t="str">
        <f>IFERROR(CONCATENATE("वर्ष ",VLOOKUP(A131,DETAIL!$A$7:$O$1101,11,0)," / ","प्रतिशत ",VLOOKUP(A131,DETAIL!$A$7:$O$1101,12,0)*100),"")</f>
        <v/>
      </c>
      <c r="L131" s="16" t="str">
        <f>IFERROR(VLOOKUP(A131,DETAIL!$A$7:$L$1101,7,0),"")</f>
        <v/>
      </c>
      <c r="M131" s="133" t="str">
        <f>IFERROR(VLOOKUP(A131,DETAIL!$A$7:$L$1101,8,0)*75%,"")</f>
        <v/>
      </c>
      <c r="N131" s="16" t="str">
        <f>IFERROR(VLOOKUP(A131,DETAIL!$A$7:$L$1101,9,0),"")</f>
        <v/>
      </c>
      <c r="O131" s="133" t="str">
        <f>IFERROR(VLOOKUP(A131,DETAIL!$A$7:$L$1101,10,0)*25%,"")</f>
        <v/>
      </c>
      <c r="P131" s="133" t="str">
        <f t="shared" si="4"/>
        <v/>
      </c>
      <c r="Q131" s="131"/>
      <c r="Z131" s="21" t="str">
        <f>IFERROR(VLOOKUP(B131,DETAIL!$A$7:$G$201,7,0),"")</f>
        <v/>
      </c>
      <c r="AA131" s="21" t="str">
        <f t="shared" si="5"/>
        <v/>
      </c>
    </row>
    <row r="132" spans="1:27" s="21" customFormat="1" ht="24.95" customHeight="1">
      <c r="A132" s="150">
        <v>125</v>
      </c>
      <c r="B132" s="16" t="str">
        <f t="shared" si="6"/>
        <v/>
      </c>
      <c r="C132" s="130" t="str">
        <f>IFERROR(VLOOKUP(A132,DETAIL!$A$7:$F$1101,3,0),"")</f>
        <v/>
      </c>
      <c r="D132" s="130" t="str">
        <f>IFERROR(VLOOKUP(A132,DETAIL!$A$7:$F$1101,4,0),"")</f>
        <v/>
      </c>
      <c r="E132" s="131" t="str">
        <f>IFERROR(VLOOKUP(A132,DETAIL!$A$7:$F$1101,5,0),"")</f>
        <v/>
      </c>
      <c r="F132" s="131" t="str">
        <f>IFERROR(VLOOKUP(A132,DETAIL!$A$7:$O$1101,15,0),"")</f>
        <v/>
      </c>
      <c r="G132" s="131" t="str">
        <f>IFERROR(VLOOKUP(A132,DETAIL!$A$7:$O$1101,14,0),"")</f>
        <v/>
      </c>
      <c r="H132" s="16" t="str">
        <f>IFERROR(VLOOKUP(A132,DETAIL!$A$7:$F$1101,6,0),"")</f>
        <v/>
      </c>
      <c r="I132" s="16" t="str">
        <f>IFERROR(VLOOKUP(A132,DETAIL!$A$7:$P$1101,16,0),"")</f>
        <v/>
      </c>
      <c r="J132" s="16" t="str">
        <f>IFERROR(VLOOKUP(A132,DETAIL!$A$7:$O$1101,13,0),"")</f>
        <v/>
      </c>
      <c r="K132" s="132" t="str">
        <f>IFERROR(CONCATENATE("वर्ष ",VLOOKUP(A132,DETAIL!$A$7:$O$1101,11,0)," / ","प्रतिशत ",VLOOKUP(A132,DETAIL!$A$7:$O$1101,12,0)*100),"")</f>
        <v/>
      </c>
      <c r="L132" s="16" t="str">
        <f>IFERROR(VLOOKUP(A132,DETAIL!$A$7:$L$1101,7,0),"")</f>
        <v/>
      </c>
      <c r="M132" s="133" t="str">
        <f>IFERROR(VLOOKUP(A132,DETAIL!$A$7:$L$1101,8,0)*75%,"")</f>
        <v/>
      </c>
      <c r="N132" s="16" t="str">
        <f>IFERROR(VLOOKUP(A132,DETAIL!$A$7:$L$1101,9,0),"")</f>
        <v/>
      </c>
      <c r="O132" s="133" t="str">
        <f>IFERROR(VLOOKUP(A132,DETAIL!$A$7:$L$1101,10,0)*25%,"")</f>
        <v/>
      </c>
      <c r="P132" s="133" t="str">
        <f t="shared" si="4"/>
        <v/>
      </c>
      <c r="Q132" s="131"/>
      <c r="Z132" s="21" t="str">
        <f>IFERROR(VLOOKUP(B132,DETAIL!$A$7:$G$201,7,0),"")</f>
        <v/>
      </c>
      <c r="AA132" s="21" t="str">
        <f t="shared" si="5"/>
        <v/>
      </c>
    </row>
    <row r="133" spans="1:27" s="21" customFormat="1" ht="24.95" customHeight="1">
      <c r="A133" s="150">
        <v>126</v>
      </c>
      <c r="B133" s="16" t="str">
        <f t="shared" si="6"/>
        <v/>
      </c>
      <c r="C133" s="130" t="str">
        <f>IFERROR(VLOOKUP(A133,DETAIL!$A$7:$F$1101,3,0),"")</f>
        <v/>
      </c>
      <c r="D133" s="130" t="str">
        <f>IFERROR(VLOOKUP(A133,DETAIL!$A$7:$F$1101,4,0),"")</f>
        <v/>
      </c>
      <c r="E133" s="131" t="str">
        <f>IFERROR(VLOOKUP(A133,DETAIL!$A$7:$F$1101,5,0),"")</f>
        <v/>
      </c>
      <c r="F133" s="131" t="str">
        <f>IFERROR(VLOOKUP(A133,DETAIL!$A$7:$O$1101,15,0),"")</f>
        <v/>
      </c>
      <c r="G133" s="131" t="str">
        <f>IFERROR(VLOOKUP(A133,DETAIL!$A$7:$O$1101,14,0),"")</f>
        <v/>
      </c>
      <c r="H133" s="16" t="str">
        <f>IFERROR(VLOOKUP(A133,DETAIL!$A$7:$F$1101,6,0),"")</f>
        <v/>
      </c>
      <c r="I133" s="16" t="str">
        <f>IFERROR(VLOOKUP(A133,DETAIL!$A$7:$P$1101,16,0),"")</f>
        <v/>
      </c>
      <c r="J133" s="16" t="str">
        <f>IFERROR(VLOOKUP(A133,DETAIL!$A$7:$O$1101,13,0),"")</f>
        <v/>
      </c>
      <c r="K133" s="132" t="str">
        <f>IFERROR(CONCATENATE("वर्ष ",VLOOKUP(A133,DETAIL!$A$7:$O$1101,11,0)," / ","प्रतिशत ",VLOOKUP(A133,DETAIL!$A$7:$O$1101,12,0)*100),"")</f>
        <v/>
      </c>
      <c r="L133" s="16" t="str">
        <f>IFERROR(VLOOKUP(A133,DETAIL!$A$7:$L$1101,7,0),"")</f>
        <v/>
      </c>
      <c r="M133" s="133" t="str">
        <f>IFERROR(VLOOKUP(A133,DETAIL!$A$7:$L$1101,8,0)*75%,"")</f>
        <v/>
      </c>
      <c r="N133" s="16" t="str">
        <f>IFERROR(VLOOKUP(A133,DETAIL!$A$7:$L$1101,9,0),"")</f>
        <v/>
      </c>
      <c r="O133" s="133" t="str">
        <f>IFERROR(VLOOKUP(A133,DETAIL!$A$7:$L$1101,10,0)*25%,"")</f>
        <v/>
      </c>
      <c r="P133" s="133" t="str">
        <f t="shared" si="4"/>
        <v/>
      </c>
      <c r="Q133" s="131"/>
      <c r="Z133" s="21" t="str">
        <f>IFERROR(VLOOKUP(B133,DETAIL!$A$7:$G$201,7,0),"")</f>
        <v/>
      </c>
      <c r="AA133" s="21" t="str">
        <f t="shared" si="5"/>
        <v/>
      </c>
    </row>
    <row r="134" spans="1:27" s="21" customFormat="1" ht="24.95" customHeight="1">
      <c r="A134" s="150">
        <v>127</v>
      </c>
      <c r="B134" s="16" t="str">
        <f t="shared" si="6"/>
        <v/>
      </c>
      <c r="C134" s="130" t="str">
        <f>IFERROR(VLOOKUP(A134,DETAIL!$A$7:$F$1101,3,0),"")</f>
        <v/>
      </c>
      <c r="D134" s="130" t="str">
        <f>IFERROR(VLOOKUP(A134,DETAIL!$A$7:$F$1101,4,0),"")</f>
        <v/>
      </c>
      <c r="E134" s="131" t="str">
        <f>IFERROR(VLOOKUP(A134,DETAIL!$A$7:$F$1101,5,0),"")</f>
        <v/>
      </c>
      <c r="F134" s="131" t="str">
        <f>IFERROR(VLOOKUP(A134,DETAIL!$A$7:$O$1101,15,0),"")</f>
        <v/>
      </c>
      <c r="G134" s="131" t="str">
        <f>IFERROR(VLOOKUP(A134,DETAIL!$A$7:$O$1101,14,0),"")</f>
        <v/>
      </c>
      <c r="H134" s="16" t="str">
        <f>IFERROR(VLOOKUP(A134,DETAIL!$A$7:$F$1101,6,0),"")</f>
        <v/>
      </c>
      <c r="I134" s="16" t="str">
        <f>IFERROR(VLOOKUP(A134,DETAIL!$A$7:$P$1101,16,0),"")</f>
        <v/>
      </c>
      <c r="J134" s="16" t="str">
        <f>IFERROR(VLOOKUP(A134,DETAIL!$A$7:$O$1101,13,0),"")</f>
        <v/>
      </c>
      <c r="K134" s="132" t="str">
        <f>IFERROR(CONCATENATE("वर्ष ",VLOOKUP(A134,DETAIL!$A$7:$O$1101,11,0)," / ","प्रतिशत ",VLOOKUP(A134,DETAIL!$A$7:$O$1101,12,0)*100),"")</f>
        <v/>
      </c>
      <c r="L134" s="16" t="str">
        <f>IFERROR(VLOOKUP(A134,DETAIL!$A$7:$L$1101,7,0),"")</f>
        <v/>
      </c>
      <c r="M134" s="133" t="str">
        <f>IFERROR(VLOOKUP(A134,DETAIL!$A$7:$L$1101,8,0)*75%,"")</f>
        <v/>
      </c>
      <c r="N134" s="16" t="str">
        <f>IFERROR(VLOOKUP(A134,DETAIL!$A$7:$L$1101,9,0),"")</f>
        <v/>
      </c>
      <c r="O134" s="133" t="str">
        <f>IFERROR(VLOOKUP(A134,DETAIL!$A$7:$L$1101,10,0)*25%,"")</f>
        <v/>
      </c>
      <c r="P134" s="133" t="str">
        <f t="shared" si="4"/>
        <v/>
      </c>
      <c r="Q134" s="131"/>
      <c r="Z134" s="21" t="str">
        <f>IFERROR(VLOOKUP(B134,DETAIL!$A$7:$G$201,7,0),"")</f>
        <v/>
      </c>
      <c r="AA134" s="21" t="str">
        <f t="shared" si="5"/>
        <v/>
      </c>
    </row>
    <row r="135" spans="1:27" s="21" customFormat="1" ht="24.95" customHeight="1">
      <c r="A135" s="150">
        <v>128</v>
      </c>
      <c r="B135" s="16" t="str">
        <f t="shared" si="6"/>
        <v/>
      </c>
      <c r="C135" s="130" t="str">
        <f>IFERROR(VLOOKUP(A135,DETAIL!$A$7:$F$1101,3,0),"")</f>
        <v/>
      </c>
      <c r="D135" s="130" t="str">
        <f>IFERROR(VLOOKUP(A135,DETAIL!$A$7:$F$1101,4,0),"")</f>
        <v/>
      </c>
      <c r="E135" s="131" t="str">
        <f>IFERROR(VLOOKUP(A135,DETAIL!$A$7:$F$1101,5,0),"")</f>
        <v/>
      </c>
      <c r="F135" s="131" t="str">
        <f>IFERROR(VLOOKUP(A135,DETAIL!$A$7:$O$1101,15,0),"")</f>
        <v/>
      </c>
      <c r="G135" s="131" t="str">
        <f>IFERROR(VLOOKUP(A135,DETAIL!$A$7:$O$1101,14,0),"")</f>
        <v/>
      </c>
      <c r="H135" s="16" t="str">
        <f>IFERROR(VLOOKUP(A135,DETAIL!$A$7:$F$1101,6,0),"")</f>
        <v/>
      </c>
      <c r="I135" s="16" t="str">
        <f>IFERROR(VLOOKUP(A135,DETAIL!$A$7:$P$1101,16,0),"")</f>
        <v/>
      </c>
      <c r="J135" s="16" t="str">
        <f>IFERROR(VLOOKUP(A135,DETAIL!$A$7:$O$1101,13,0),"")</f>
        <v/>
      </c>
      <c r="K135" s="132" t="str">
        <f>IFERROR(CONCATENATE("वर्ष ",VLOOKUP(A135,DETAIL!$A$7:$O$1101,11,0)," / ","प्रतिशत ",VLOOKUP(A135,DETAIL!$A$7:$O$1101,12,0)*100),"")</f>
        <v/>
      </c>
      <c r="L135" s="16" t="str">
        <f>IFERROR(VLOOKUP(A135,DETAIL!$A$7:$L$1101,7,0),"")</f>
        <v/>
      </c>
      <c r="M135" s="133" t="str">
        <f>IFERROR(VLOOKUP(A135,DETAIL!$A$7:$L$1101,8,0)*75%,"")</f>
        <v/>
      </c>
      <c r="N135" s="16" t="str">
        <f>IFERROR(VLOOKUP(A135,DETAIL!$A$7:$L$1101,9,0),"")</f>
        <v/>
      </c>
      <c r="O135" s="133" t="str">
        <f>IFERROR(VLOOKUP(A135,DETAIL!$A$7:$L$1101,10,0)*25%,"")</f>
        <v/>
      </c>
      <c r="P135" s="133" t="str">
        <f t="shared" si="4"/>
        <v/>
      </c>
      <c r="Q135" s="131"/>
      <c r="Z135" s="21" t="str">
        <f>IFERROR(VLOOKUP(B135,DETAIL!$A$7:$G$201,7,0),"")</f>
        <v/>
      </c>
      <c r="AA135" s="21" t="str">
        <f t="shared" si="5"/>
        <v/>
      </c>
    </row>
    <row r="136" spans="1:27" s="21" customFormat="1" ht="24.95" customHeight="1">
      <c r="A136" s="150">
        <v>129</v>
      </c>
      <c r="B136" s="16" t="str">
        <f t="shared" si="6"/>
        <v/>
      </c>
      <c r="C136" s="130" t="str">
        <f>IFERROR(VLOOKUP(A136,DETAIL!$A$7:$F$1101,3,0),"")</f>
        <v/>
      </c>
      <c r="D136" s="130" t="str">
        <f>IFERROR(VLOOKUP(A136,DETAIL!$A$7:$F$1101,4,0),"")</f>
        <v/>
      </c>
      <c r="E136" s="131" t="str">
        <f>IFERROR(VLOOKUP(A136,DETAIL!$A$7:$F$1101,5,0),"")</f>
        <v/>
      </c>
      <c r="F136" s="131" t="str">
        <f>IFERROR(VLOOKUP(A136,DETAIL!$A$7:$O$1101,15,0),"")</f>
        <v/>
      </c>
      <c r="G136" s="131" t="str">
        <f>IFERROR(VLOOKUP(A136,DETAIL!$A$7:$O$1101,14,0),"")</f>
        <v/>
      </c>
      <c r="H136" s="16" t="str">
        <f>IFERROR(VLOOKUP(A136,DETAIL!$A$7:$F$1101,6,0),"")</f>
        <v/>
      </c>
      <c r="I136" s="16" t="str">
        <f>IFERROR(VLOOKUP(A136,DETAIL!$A$7:$P$1101,16,0),"")</f>
        <v/>
      </c>
      <c r="J136" s="16" t="str">
        <f>IFERROR(VLOOKUP(A136,DETAIL!$A$7:$O$1101,13,0),"")</f>
        <v/>
      </c>
      <c r="K136" s="132" t="str">
        <f>IFERROR(CONCATENATE("वर्ष ",VLOOKUP(A136,DETAIL!$A$7:$O$1101,11,0)," / ","प्रतिशत ",VLOOKUP(A136,DETAIL!$A$7:$O$1101,12,0)*100),"")</f>
        <v/>
      </c>
      <c r="L136" s="16" t="str">
        <f>IFERROR(VLOOKUP(A136,DETAIL!$A$7:$L$1101,7,0),"")</f>
        <v/>
      </c>
      <c r="M136" s="133" t="str">
        <f>IFERROR(VLOOKUP(A136,DETAIL!$A$7:$L$1101,8,0)*75%,"")</f>
        <v/>
      </c>
      <c r="N136" s="16" t="str">
        <f>IFERROR(VLOOKUP(A136,DETAIL!$A$7:$L$1101,9,0),"")</f>
        <v/>
      </c>
      <c r="O136" s="133" t="str">
        <f>IFERROR(VLOOKUP(A136,DETAIL!$A$7:$L$1101,10,0)*25%,"")</f>
        <v/>
      </c>
      <c r="P136" s="133" t="str">
        <f t="shared" si="4"/>
        <v/>
      </c>
      <c r="Q136" s="131"/>
      <c r="Z136" s="21" t="str">
        <f>IFERROR(VLOOKUP(B136,DETAIL!$A$7:$G$201,7,0),"")</f>
        <v/>
      </c>
      <c r="AA136" s="21" t="str">
        <f t="shared" si="5"/>
        <v/>
      </c>
    </row>
    <row r="137" spans="1:27" s="21" customFormat="1" ht="24.95" customHeight="1">
      <c r="A137" s="150">
        <v>130</v>
      </c>
      <c r="B137" s="16" t="str">
        <f t="shared" si="6"/>
        <v/>
      </c>
      <c r="C137" s="130" t="str">
        <f>IFERROR(VLOOKUP(A137,DETAIL!$A$7:$F$1101,3,0),"")</f>
        <v/>
      </c>
      <c r="D137" s="130" t="str">
        <f>IFERROR(VLOOKUP(A137,DETAIL!$A$7:$F$1101,4,0),"")</f>
        <v/>
      </c>
      <c r="E137" s="131" t="str">
        <f>IFERROR(VLOOKUP(A137,DETAIL!$A$7:$F$1101,5,0),"")</f>
        <v/>
      </c>
      <c r="F137" s="131" t="str">
        <f>IFERROR(VLOOKUP(A137,DETAIL!$A$7:$O$1101,15,0),"")</f>
        <v/>
      </c>
      <c r="G137" s="131" t="str">
        <f>IFERROR(VLOOKUP(A137,DETAIL!$A$7:$O$1101,14,0),"")</f>
        <v/>
      </c>
      <c r="H137" s="16" t="str">
        <f>IFERROR(VLOOKUP(A137,DETAIL!$A$7:$F$1101,6,0),"")</f>
        <v/>
      </c>
      <c r="I137" s="16" t="str">
        <f>IFERROR(VLOOKUP(A137,DETAIL!$A$7:$P$1101,16,0),"")</f>
        <v/>
      </c>
      <c r="J137" s="16" t="str">
        <f>IFERROR(VLOOKUP(A137,DETAIL!$A$7:$O$1101,13,0),"")</f>
        <v/>
      </c>
      <c r="K137" s="132" t="str">
        <f>IFERROR(CONCATENATE("वर्ष ",VLOOKUP(A137,DETAIL!$A$7:$O$1101,11,0)," / ","प्रतिशत ",VLOOKUP(A137,DETAIL!$A$7:$O$1101,12,0)*100),"")</f>
        <v/>
      </c>
      <c r="L137" s="16" t="str">
        <f>IFERROR(VLOOKUP(A137,DETAIL!$A$7:$L$1101,7,0),"")</f>
        <v/>
      </c>
      <c r="M137" s="133" t="str">
        <f>IFERROR(VLOOKUP(A137,DETAIL!$A$7:$L$1101,8,0)*75%,"")</f>
        <v/>
      </c>
      <c r="N137" s="16" t="str">
        <f>IFERROR(VLOOKUP(A137,DETAIL!$A$7:$L$1101,9,0),"")</f>
        <v/>
      </c>
      <c r="O137" s="133" t="str">
        <f>IFERROR(VLOOKUP(A137,DETAIL!$A$7:$L$1101,10,0)*25%,"")</f>
        <v/>
      </c>
      <c r="P137" s="133" t="str">
        <f t="shared" ref="P137:P200" si="7">IFERROR(IF(H137="","",SUM(M137+O137)),"")</f>
        <v/>
      </c>
      <c r="Q137" s="131"/>
      <c r="Z137" s="21" t="str">
        <f>IFERROR(VLOOKUP(B137,DETAIL!$A$7:$G$201,7,0),"")</f>
        <v/>
      </c>
      <c r="AA137" s="21" t="str">
        <f t="shared" ref="AA137:AA158" si="8">IF(Z137=0,"",Z137)</f>
        <v/>
      </c>
    </row>
    <row r="138" spans="1:27" s="21" customFormat="1" ht="24.95" customHeight="1">
      <c r="A138" s="150">
        <v>131</v>
      </c>
      <c r="B138" s="16" t="str">
        <f t="shared" si="6"/>
        <v/>
      </c>
      <c r="C138" s="130" t="str">
        <f>IFERROR(VLOOKUP(A138,DETAIL!$A$7:$F$1101,3,0),"")</f>
        <v/>
      </c>
      <c r="D138" s="130" t="str">
        <f>IFERROR(VLOOKUP(A138,DETAIL!$A$7:$F$1101,4,0),"")</f>
        <v/>
      </c>
      <c r="E138" s="131" t="str">
        <f>IFERROR(VLOOKUP(A138,DETAIL!$A$7:$F$1101,5,0),"")</f>
        <v/>
      </c>
      <c r="F138" s="131" t="str">
        <f>IFERROR(VLOOKUP(A138,DETAIL!$A$7:$O$1101,15,0),"")</f>
        <v/>
      </c>
      <c r="G138" s="131" t="str">
        <f>IFERROR(VLOOKUP(A138,DETAIL!$A$7:$O$1101,14,0),"")</f>
        <v/>
      </c>
      <c r="H138" s="16" t="str">
        <f>IFERROR(VLOOKUP(A138,DETAIL!$A$7:$F$1101,6,0),"")</f>
        <v/>
      </c>
      <c r="I138" s="16" t="str">
        <f>IFERROR(VLOOKUP(A138,DETAIL!$A$7:$P$1101,16,0),"")</f>
        <v/>
      </c>
      <c r="J138" s="16" t="str">
        <f>IFERROR(VLOOKUP(A138,DETAIL!$A$7:$O$1101,13,0),"")</f>
        <v/>
      </c>
      <c r="K138" s="132" t="str">
        <f>IFERROR(CONCATENATE("वर्ष ",VLOOKUP(A138,DETAIL!$A$7:$O$1101,11,0)," / ","प्रतिशत ",VLOOKUP(A138,DETAIL!$A$7:$O$1101,12,0)*100),"")</f>
        <v/>
      </c>
      <c r="L138" s="16" t="str">
        <f>IFERROR(VLOOKUP(A138,DETAIL!$A$7:$L$1101,7,0),"")</f>
        <v/>
      </c>
      <c r="M138" s="133" t="str">
        <f>IFERROR(VLOOKUP(A138,DETAIL!$A$7:$L$1101,8,0)*75%,"")</f>
        <v/>
      </c>
      <c r="N138" s="16" t="str">
        <f>IFERROR(VLOOKUP(A138,DETAIL!$A$7:$L$1101,9,0),"")</f>
        <v/>
      </c>
      <c r="O138" s="133" t="str">
        <f>IFERROR(VLOOKUP(A138,DETAIL!$A$7:$L$1101,10,0)*25%,"")</f>
        <v/>
      </c>
      <c r="P138" s="133" t="str">
        <f t="shared" si="7"/>
        <v/>
      </c>
      <c r="Q138" s="131"/>
      <c r="Z138" s="21" t="str">
        <f>IFERROR(VLOOKUP(B138,DETAIL!$A$7:$G$201,7,0),"")</f>
        <v/>
      </c>
      <c r="AA138" s="21" t="str">
        <f t="shared" si="8"/>
        <v/>
      </c>
    </row>
    <row r="139" spans="1:27" s="21" customFormat="1" ht="24.95" customHeight="1">
      <c r="A139" s="150">
        <v>132</v>
      </c>
      <c r="B139" s="16" t="str">
        <f t="shared" si="6"/>
        <v/>
      </c>
      <c r="C139" s="130" t="str">
        <f>IFERROR(VLOOKUP(A139,DETAIL!$A$7:$F$1101,3,0),"")</f>
        <v/>
      </c>
      <c r="D139" s="130" t="str">
        <f>IFERROR(VLOOKUP(A139,DETAIL!$A$7:$F$1101,4,0),"")</f>
        <v/>
      </c>
      <c r="E139" s="131" t="str">
        <f>IFERROR(VLOOKUP(A139,DETAIL!$A$7:$F$1101,5,0),"")</f>
        <v/>
      </c>
      <c r="F139" s="131" t="str">
        <f>IFERROR(VLOOKUP(A139,DETAIL!$A$7:$O$1101,15,0),"")</f>
        <v/>
      </c>
      <c r="G139" s="131" t="str">
        <f>IFERROR(VLOOKUP(A139,DETAIL!$A$7:$O$1101,14,0),"")</f>
        <v/>
      </c>
      <c r="H139" s="16" t="str">
        <f>IFERROR(VLOOKUP(A139,DETAIL!$A$7:$F$1101,6,0),"")</f>
        <v/>
      </c>
      <c r="I139" s="16" t="str">
        <f>IFERROR(VLOOKUP(A139,DETAIL!$A$7:$P$1101,16,0),"")</f>
        <v/>
      </c>
      <c r="J139" s="16" t="str">
        <f>IFERROR(VLOOKUP(A139,DETAIL!$A$7:$O$1101,13,0),"")</f>
        <v/>
      </c>
      <c r="K139" s="132" t="str">
        <f>IFERROR(CONCATENATE("वर्ष ",VLOOKUP(A139,DETAIL!$A$7:$O$1101,11,0)," / ","प्रतिशत ",VLOOKUP(A139,DETAIL!$A$7:$O$1101,12,0)*100),"")</f>
        <v/>
      </c>
      <c r="L139" s="16" t="str">
        <f>IFERROR(VLOOKUP(A139,DETAIL!$A$7:$L$1101,7,0),"")</f>
        <v/>
      </c>
      <c r="M139" s="133" t="str">
        <f>IFERROR(VLOOKUP(A139,DETAIL!$A$7:$L$1101,8,0)*75%,"")</f>
        <v/>
      </c>
      <c r="N139" s="16" t="str">
        <f>IFERROR(VLOOKUP(A139,DETAIL!$A$7:$L$1101,9,0),"")</f>
        <v/>
      </c>
      <c r="O139" s="133" t="str">
        <f>IFERROR(VLOOKUP(A139,DETAIL!$A$7:$L$1101,10,0)*25%,"")</f>
        <v/>
      </c>
      <c r="P139" s="133" t="str">
        <f t="shared" si="7"/>
        <v/>
      </c>
      <c r="Q139" s="131"/>
      <c r="Z139" s="21" t="str">
        <f>IFERROR(VLOOKUP(B139,DETAIL!$A$7:$G$201,7,0),"")</f>
        <v/>
      </c>
      <c r="AA139" s="21" t="str">
        <f t="shared" si="8"/>
        <v/>
      </c>
    </row>
    <row r="140" spans="1:27" s="21" customFormat="1" ht="24.95" customHeight="1">
      <c r="A140" s="150">
        <v>133</v>
      </c>
      <c r="B140" s="16" t="str">
        <f t="shared" si="6"/>
        <v/>
      </c>
      <c r="C140" s="130" t="str">
        <f>IFERROR(VLOOKUP(A140,DETAIL!$A$7:$F$1101,3,0),"")</f>
        <v/>
      </c>
      <c r="D140" s="130" t="str">
        <f>IFERROR(VLOOKUP(A140,DETAIL!$A$7:$F$1101,4,0),"")</f>
        <v/>
      </c>
      <c r="E140" s="131" t="str">
        <f>IFERROR(VLOOKUP(A140,DETAIL!$A$7:$F$1101,5,0),"")</f>
        <v/>
      </c>
      <c r="F140" s="131" t="str">
        <f>IFERROR(VLOOKUP(A140,DETAIL!$A$7:$O$1101,15,0),"")</f>
        <v/>
      </c>
      <c r="G140" s="131" t="str">
        <f>IFERROR(VLOOKUP(A140,DETAIL!$A$7:$O$1101,14,0),"")</f>
        <v/>
      </c>
      <c r="H140" s="16" t="str">
        <f>IFERROR(VLOOKUP(A140,DETAIL!$A$7:$F$1101,6,0),"")</f>
        <v/>
      </c>
      <c r="I140" s="16" t="str">
        <f>IFERROR(VLOOKUP(A140,DETAIL!$A$7:$P$1101,16,0),"")</f>
        <v/>
      </c>
      <c r="J140" s="16" t="str">
        <f>IFERROR(VLOOKUP(A140,DETAIL!$A$7:$O$1101,13,0),"")</f>
        <v/>
      </c>
      <c r="K140" s="132" t="str">
        <f>IFERROR(CONCATENATE("वर्ष ",VLOOKUP(A140,DETAIL!$A$7:$O$1101,11,0)," / ","प्रतिशत ",VLOOKUP(A140,DETAIL!$A$7:$O$1101,12,0)*100),"")</f>
        <v/>
      </c>
      <c r="L140" s="16" t="str">
        <f>IFERROR(VLOOKUP(A140,DETAIL!$A$7:$L$1101,7,0),"")</f>
        <v/>
      </c>
      <c r="M140" s="133" t="str">
        <f>IFERROR(VLOOKUP(A140,DETAIL!$A$7:$L$1101,8,0)*75%,"")</f>
        <v/>
      </c>
      <c r="N140" s="16" t="str">
        <f>IFERROR(VLOOKUP(A140,DETAIL!$A$7:$L$1101,9,0),"")</f>
        <v/>
      </c>
      <c r="O140" s="133" t="str">
        <f>IFERROR(VLOOKUP(A140,DETAIL!$A$7:$L$1101,10,0)*25%,"")</f>
        <v/>
      </c>
      <c r="P140" s="133" t="str">
        <f t="shared" si="7"/>
        <v/>
      </c>
      <c r="Q140" s="131"/>
      <c r="Z140" s="21" t="str">
        <f>IFERROR(VLOOKUP(B140,DETAIL!$A$7:$G$201,7,0),"")</f>
        <v/>
      </c>
      <c r="AA140" s="21" t="str">
        <f t="shared" si="8"/>
        <v/>
      </c>
    </row>
    <row r="141" spans="1:27" s="21" customFormat="1" ht="24.95" customHeight="1">
      <c r="A141" s="150">
        <v>134</v>
      </c>
      <c r="B141" s="16" t="str">
        <f t="shared" si="6"/>
        <v/>
      </c>
      <c r="C141" s="130" t="str">
        <f>IFERROR(VLOOKUP(A141,DETAIL!$A$7:$F$1101,3,0),"")</f>
        <v/>
      </c>
      <c r="D141" s="130" t="str">
        <f>IFERROR(VLOOKUP(A141,DETAIL!$A$7:$F$1101,4,0),"")</f>
        <v/>
      </c>
      <c r="E141" s="131" t="str">
        <f>IFERROR(VLOOKUP(A141,DETAIL!$A$7:$F$1101,5,0),"")</f>
        <v/>
      </c>
      <c r="F141" s="131" t="str">
        <f>IFERROR(VLOOKUP(A141,DETAIL!$A$7:$O$1101,15,0),"")</f>
        <v/>
      </c>
      <c r="G141" s="131" t="str">
        <f>IFERROR(VLOOKUP(A141,DETAIL!$A$7:$O$1101,14,0),"")</f>
        <v/>
      </c>
      <c r="H141" s="16" t="str">
        <f>IFERROR(VLOOKUP(A141,DETAIL!$A$7:$F$1101,6,0),"")</f>
        <v/>
      </c>
      <c r="I141" s="16" t="str">
        <f>IFERROR(VLOOKUP(A141,DETAIL!$A$7:$P$1101,16,0),"")</f>
        <v/>
      </c>
      <c r="J141" s="16" t="str">
        <f>IFERROR(VLOOKUP(A141,DETAIL!$A$7:$O$1101,13,0),"")</f>
        <v/>
      </c>
      <c r="K141" s="132" t="str">
        <f>IFERROR(CONCATENATE("वर्ष ",VLOOKUP(A141,DETAIL!$A$7:$O$1101,11,0)," / ","प्रतिशत ",VLOOKUP(A141,DETAIL!$A$7:$O$1101,12,0)*100),"")</f>
        <v/>
      </c>
      <c r="L141" s="16" t="str">
        <f>IFERROR(VLOOKUP(A141,DETAIL!$A$7:$L$1101,7,0),"")</f>
        <v/>
      </c>
      <c r="M141" s="133" t="str">
        <f>IFERROR(VLOOKUP(A141,DETAIL!$A$7:$L$1101,8,0)*75%,"")</f>
        <v/>
      </c>
      <c r="N141" s="16" t="str">
        <f>IFERROR(VLOOKUP(A141,DETAIL!$A$7:$L$1101,9,0),"")</f>
        <v/>
      </c>
      <c r="O141" s="133" t="str">
        <f>IFERROR(VLOOKUP(A141,DETAIL!$A$7:$L$1101,10,0)*25%,"")</f>
        <v/>
      </c>
      <c r="P141" s="133" t="str">
        <f t="shared" si="7"/>
        <v/>
      </c>
      <c r="Q141" s="131"/>
      <c r="Z141" s="21" t="str">
        <f>IFERROR(VLOOKUP(B141,DETAIL!$A$7:$G$201,7,0),"")</f>
        <v/>
      </c>
      <c r="AA141" s="21" t="str">
        <f t="shared" si="8"/>
        <v/>
      </c>
    </row>
    <row r="142" spans="1:27" s="21" customFormat="1" ht="24.95" customHeight="1">
      <c r="A142" s="150">
        <v>135</v>
      </c>
      <c r="B142" s="16" t="str">
        <f t="shared" si="6"/>
        <v/>
      </c>
      <c r="C142" s="130" t="str">
        <f>IFERROR(VLOOKUP(A142,DETAIL!$A$7:$F$1101,3,0),"")</f>
        <v/>
      </c>
      <c r="D142" s="130" t="str">
        <f>IFERROR(VLOOKUP(A142,DETAIL!$A$7:$F$1101,4,0),"")</f>
        <v/>
      </c>
      <c r="E142" s="131" t="str">
        <f>IFERROR(VLOOKUP(A142,DETAIL!$A$7:$F$1101,5,0),"")</f>
        <v/>
      </c>
      <c r="F142" s="131" t="str">
        <f>IFERROR(VLOOKUP(A142,DETAIL!$A$7:$O$1101,15,0),"")</f>
        <v/>
      </c>
      <c r="G142" s="131" t="str">
        <f>IFERROR(VLOOKUP(A142,DETAIL!$A$7:$O$1101,14,0),"")</f>
        <v/>
      </c>
      <c r="H142" s="16" t="str">
        <f>IFERROR(VLOOKUP(A142,DETAIL!$A$7:$F$1101,6,0),"")</f>
        <v/>
      </c>
      <c r="I142" s="16" t="str">
        <f>IFERROR(VLOOKUP(A142,DETAIL!$A$7:$P$1101,16,0),"")</f>
        <v/>
      </c>
      <c r="J142" s="16" t="str">
        <f>IFERROR(VLOOKUP(A142,DETAIL!$A$7:$O$1101,13,0),"")</f>
        <v/>
      </c>
      <c r="K142" s="132" t="str">
        <f>IFERROR(CONCATENATE("वर्ष ",VLOOKUP(A142,DETAIL!$A$7:$O$1101,11,0)," / ","प्रतिशत ",VLOOKUP(A142,DETAIL!$A$7:$O$1101,12,0)*100),"")</f>
        <v/>
      </c>
      <c r="L142" s="16" t="str">
        <f>IFERROR(VLOOKUP(A142,DETAIL!$A$7:$L$1101,7,0),"")</f>
        <v/>
      </c>
      <c r="M142" s="133" t="str">
        <f>IFERROR(VLOOKUP(A142,DETAIL!$A$7:$L$1101,8,0)*75%,"")</f>
        <v/>
      </c>
      <c r="N142" s="16" t="str">
        <f>IFERROR(VLOOKUP(A142,DETAIL!$A$7:$L$1101,9,0),"")</f>
        <v/>
      </c>
      <c r="O142" s="133" t="str">
        <f>IFERROR(VLOOKUP(A142,DETAIL!$A$7:$L$1101,10,0)*25%,"")</f>
        <v/>
      </c>
      <c r="P142" s="133" t="str">
        <f t="shared" si="7"/>
        <v/>
      </c>
      <c r="Q142" s="131"/>
      <c r="Z142" s="21" t="str">
        <f>IFERROR(VLOOKUP(B142,DETAIL!$A$7:$G$201,7,0),"")</f>
        <v/>
      </c>
      <c r="AA142" s="21" t="str">
        <f t="shared" si="8"/>
        <v/>
      </c>
    </row>
    <row r="143" spans="1:27" s="21" customFormat="1" ht="24.95" customHeight="1">
      <c r="A143" s="150">
        <v>136</v>
      </c>
      <c r="B143" s="16" t="str">
        <f t="shared" si="6"/>
        <v/>
      </c>
      <c r="C143" s="130" t="str">
        <f>IFERROR(VLOOKUP(A143,DETAIL!$A$7:$F$1101,3,0),"")</f>
        <v/>
      </c>
      <c r="D143" s="130" t="str">
        <f>IFERROR(VLOOKUP(A143,DETAIL!$A$7:$F$1101,4,0),"")</f>
        <v/>
      </c>
      <c r="E143" s="131" t="str">
        <f>IFERROR(VLOOKUP(A143,DETAIL!$A$7:$F$1101,5,0),"")</f>
        <v/>
      </c>
      <c r="F143" s="131" t="str">
        <f>IFERROR(VLOOKUP(A143,DETAIL!$A$7:$O$1101,15,0),"")</f>
        <v/>
      </c>
      <c r="G143" s="131" t="str">
        <f>IFERROR(VLOOKUP(A143,DETAIL!$A$7:$O$1101,14,0),"")</f>
        <v/>
      </c>
      <c r="H143" s="16" t="str">
        <f>IFERROR(VLOOKUP(A143,DETAIL!$A$7:$F$1101,6,0),"")</f>
        <v/>
      </c>
      <c r="I143" s="16" t="str">
        <f>IFERROR(VLOOKUP(A143,DETAIL!$A$7:$P$1101,16,0),"")</f>
        <v/>
      </c>
      <c r="J143" s="16" t="str">
        <f>IFERROR(VLOOKUP(A143,DETAIL!$A$7:$O$1101,13,0),"")</f>
        <v/>
      </c>
      <c r="K143" s="132" t="str">
        <f>IFERROR(CONCATENATE("वर्ष ",VLOOKUP(A143,DETAIL!$A$7:$O$1101,11,0)," / ","प्रतिशत ",VLOOKUP(A143,DETAIL!$A$7:$O$1101,12,0)*100),"")</f>
        <v/>
      </c>
      <c r="L143" s="16" t="str">
        <f>IFERROR(VLOOKUP(A143,DETAIL!$A$7:$L$1101,7,0),"")</f>
        <v/>
      </c>
      <c r="M143" s="133" t="str">
        <f>IFERROR(VLOOKUP(A143,DETAIL!$A$7:$L$1101,8,0)*75%,"")</f>
        <v/>
      </c>
      <c r="N143" s="16" t="str">
        <f>IFERROR(VLOOKUP(A143,DETAIL!$A$7:$L$1101,9,0),"")</f>
        <v/>
      </c>
      <c r="O143" s="133" t="str">
        <f>IFERROR(VLOOKUP(A143,DETAIL!$A$7:$L$1101,10,0)*25%,"")</f>
        <v/>
      </c>
      <c r="P143" s="133" t="str">
        <f t="shared" si="7"/>
        <v/>
      </c>
      <c r="Q143" s="131"/>
      <c r="Z143" s="21" t="str">
        <f>IFERROR(VLOOKUP(B143,DETAIL!$A$7:$G$201,7,0),"")</f>
        <v/>
      </c>
      <c r="AA143" s="21" t="str">
        <f t="shared" si="8"/>
        <v/>
      </c>
    </row>
    <row r="144" spans="1:27" s="21" customFormat="1" ht="24.95" customHeight="1">
      <c r="A144" s="150">
        <v>137</v>
      </c>
      <c r="B144" s="16" t="str">
        <f t="shared" si="6"/>
        <v/>
      </c>
      <c r="C144" s="130" t="str">
        <f>IFERROR(VLOOKUP(A144,DETAIL!$A$7:$F$1101,3,0),"")</f>
        <v/>
      </c>
      <c r="D144" s="130" t="str">
        <f>IFERROR(VLOOKUP(A144,DETAIL!$A$7:$F$1101,4,0),"")</f>
        <v/>
      </c>
      <c r="E144" s="131" t="str">
        <f>IFERROR(VLOOKUP(A144,DETAIL!$A$7:$F$1101,5,0),"")</f>
        <v/>
      </c>
      <c r="F144" s="131" t="str">
        <f>IFERROR(VLOOKUP(A144,DETAIL!$A$7:$O$1101,15,0),"")</f>
        <v/>
      </c>
      <c r="G144" s="131" t="str">
        <f>IFERROR(VLOOKUP(A144,DETAIL!$A$7:$O$1101,14,0),"")</f>
        <v/>
      </c>
      <c r="H144" s="16" t="str">
        <f>IFERROR(VLOOKUP(A144,DETAIL!$A$7:$F$1101,6,0),"")</f>
        <v/>
      </c>
      <c r="I144" s="16" t="str">
        <f>IFERROR(VLOOKUP(A144,DETAIL!$A$7:$P$1101,16,0),"")</f>
        <v/>
      </c>
      <c r="J144" s="16" t="str">
        <f>IFERROR(VLOOKUP(A144,DETAIL!$A$7:$O$1101,13,0),"")</f>
        <v/>
      </c>
      <c r="K144" s="132" t="str">
        <f>IFERROR(CONCATENATE("वर्ष ",VLOOKUP(A144,DETAIL!$A$7:$O$1101,11,0)," / ","प्रतिशत ",VLOOKUP(A144,DETAIL!$A$7:$O$1101,12,0)*100),"")</f>
        <v/>
      </c>
      <c r="L144" s="16" t="str">
        <f>IFERROR(VLOOKUP(A144,DETAIL!$A$7:$L$1101,7,0),"")</f>
        <v/>
      </c>
      <c r="M144" s="133" t="str">
        <f>IFERROR(VLOOKUP(A144,DETAIL!$A$7:$L$1101,8,0)*75%,"")</f>
        <v/>
      </c>
      <c r="N144" s="16" t="str">
        <f>IFERROR(VLOOKUP(A144,DETAIL!$A$7:$L$1101,9,0),"")</f>
        <v/>
      </c>
      <c r="O144" s="133" t="str">
        <f>IFERROR(VLOOKUP(A144,DETAIL!$A$7:$L$1101,10,0)*25%,"")</f>
        <v/>
      </c>
      <c r="P144" s="133" t="str">
        <f t="shared" si="7"/>
        <v/>
      </c>
      <c r="Q144" s="131"/>
      <c r="Z144" s="21" t="str">
        <f>IFERROR(VLOOKUP(B144,DETAIL!$A$7:$G$201,7,0),"")</f>
        <v/>
      </c>
      <c r="AA144" s="21" t="str">
        <f t="shared" si="8"/>
        <v/>
      </c>
    </row>
    <row r="145" spans="1:27" s="21" customFormat="1" ht="24.95" customHeight="1">
      <c r="A145" s="150">
        <v>138</v>
      </c>
      <c r="B145" s="16" t="str">
        <f t="shared" si="6"/>
        <v/>
      </c>
      <c r="C145" s="130" t="str">
        <f>IFERROR(VLOOKUP(A145,DETAIL!$A$7:$F$1101,3,0),"")</f>
        <v/>
      </c>
      <c r="D145" s="130" t="str">
        <f>IFERROR(VLOOKUP(A145,DETAIL!$A$7:$F$1101,4,0),"")</f>
        <v/>
      </c>
      <c r="E145" s="131" t="str">
        <f>IFERROR(VLOOKUP(A145,DETAIL!$A$7:$F$1101,5,0),"")</f>
        <v/>
      </c>
      <c r="F145" s="131" t="str">
        <f>IFERROR(VLOOKUP(A145,DETAIL!$A$7:$O$1101,15,0),"")</f>
        <v/>
      </c>
      <c r="G145" s="131" t="str">
        <f>IFERROR(VLOOKUP(A145,DETAIL!$A$7:$O$1101,14,0),"")</f>
        <v/>
      </c>
      <c r="H145" s="16" t="str">
        <f>IFERROR(VLOOKUP(A145,DETAIL!$A$7:$F$1101,6,0),"")</f>
        <v/>
      </c>
      <c r="I145" s="16" t="str">
        <f>IFERROR(VLOOKUP(A145,DETAIL!$A$7:$P$1101,16,0),"")</f>
        <v/>
      </c>
      <c r="J145" s="16" t="str">
        <f>IFERROR(VLOOKUP(A145,DETAIL!$A$7:$O$1101,13,0),"")</f>
        <v/>
      </c>
      <c r="K145" s="132" t="str">
        <f>IFERROR(CONCATENATE("वर्ष ",VLOOKUP(A145,DETAIL!$A$7:$O$1101,11,0)," / ","प्रतिशत ",VLOOKUP(A145,DETAIL!$A$7:$O$1101,12,0)*100),"")</f>
        <v/>
      </c>
      <c r="L145" s="16" t="str">
        <f>IFERROR(VLOOKUP(A145,DETAIL!$A$7:$L$1101,7,0),"")</f>
        <v/>
      </c>
      <c r="M145" s="133" t="str">
        <f>IFERROR(VLOOKUP(A145,DETAIL!$A$7:$L$1101,8,0)*75%,"")</f>
        <v/>
      </c>
      <c r="N145" s="16" t="str">
        <f>IFERROR(VLOOKUP(A145,DETAIL!$A$7:$L$1101,9,0),"")</f>
        <v/>
      </c>
      <c r="O145" s="133" t="str">
        <f>IFERROR(VLOOKUP(A145,DETAIL!$A$7:$L$1101,10,0)*25%,"")</f>
        <v/>
      </c>
      <c r="P145" s="133" t="str">
        <f t="shared" si="7"/>
        <v/>
      </c>
      <c r="Q145" s="131"/>
      <c r="Z145" s="21" t="str">
        <f>IFERROR(VLOOKUP(B145,DETAIL!$A$7:$G$201,7,0),"")</f>
        <v/>
      </c>
      <c r="AA145" s="21" t="str">
        <f t="shared" si="8"/>
        <v/>
      </c>
    </row>
    <row r="146" spans="1:27" s="21" customFormat="1" ht="24.95" customHeight="1">
      <c r="A146" s="150">
        <v>139</v>
      </c>
      <c r="B146" s="16" t="str">
        <f t="shared" si="6"/>
        <v/>
      </c>
      <c r="C146" s="130" t="str">
        <f>IFERROR(VLOOKUP(A146,DETAIL!$A$7:$F$1101,3,0),"")</f>
        <v/>
      </c>
      <c r="D146" s="130" t="str">
        <f>IFERROR(VLOOKUP(A146,DETAIL!$A$7:$F$1101,4,0),"")</f>
        <v/>
      </c>
      <c r="E146" s="131" t="str">
        <f>IFERROR(VLOOKUP(A146,DETAIL!$A$7:$F$1101,5,0),"")</f>
        <v/>
      </c>
      <c r="F146" s="131" t="str">
        <f>IFERROR(VLOOKUP(A146,DETAIL!$A$7:$O$1101,15,0),"")</f>
        <v/>
      </c>
      <c r="G146" s="131" t="str">
        <f>IFERROR(VLOOKUP(A146,DETAIL!$A$7:$O$1101,14,0),"")</f>
        <v/>
      </c>
      <c r="H146" s="16" t="str">
        <f>IFERROR(VLOOKUP(A146,DETAIL!$A$7:$F$1101,6,0),"")</f>
        <v/>
      </c>
      <c r="I146" s="16" t="str">
        <f>IFERROR(VLOOKUP(A146,DETAIL!$A$7:$P$1101,16,0),"")</f>
        <v/>
      </c>
      <c r="J146" s="16" t="str">
        <f>IFERROR(VLOOKUP(A146,DETAIL!$A$7:$O$1101,13,0),"")</f>
        <v/>
      </c>
      <c r="K146" s="132" t="str">
        <f>IFERROR(CONCATENATE("वर्ष ",VLOOKUP(A146,DETAIL!$A$7:$O$1101,11,0)," / ","प्रतिशत ",VLOOKUP(A146,DETAIL!$A$7:$O$1101,12,0)*100),"")</f>
        <v/>
      </c>
      <c r="L146" s="16" t="str">
        <f>IFERROR(VLOOKUP(A146,DETAIL!$A$7:$L$1101,7,0),"")</f>
        <v/>
      </c>
      <c r="M146" s="133" t="str">
        <f>IFERROR(VLOOKUP(A146,DETAIL!$A$7:$L$1101,8,0)*75%,"")</f>
        <v/>
      </c>
      <c r="N146" s="16" t="str">
        <f>IFERROR(VLOOKUP(A146,DETAIL!$A$7:$L$1101,9,0),"")</f>
        <v/>
      </c>
      <c r="O146" s="133" t="str">
        <f>IFERROR(VLOOKUP(A146,DETAIL!$A$7:$L$1101,10,0)*25%,"")</f>
        <v/>
      </c>
      <c r="P146" s="133" t="str">
        <f t="shared" si="7"/>
        <v/>
      </c>
      <c r="Q146" s="131"/>
      <c r="Z146" s="21" t="str">
        <f>IFERROR(VLOOKUP(B146,DETAIL!$A$7:$G$201,7,0),"")</f>
        <v/>
      </c>
      <c r="AA146" s="21" t="str">
        <f t="shared" si="8"/>
        <v/>
      </c>
    </row>
    <row r="147" spans="1:27" s="21" customFormat="1" ht="24.95" customHeight="1">
      <c r="A147" s="150">
        <v>140</v>
      </c>
      <c r="B147" s="16" t="str">
        <f t="shared" ref="B147:B210" si="9">IFERROR(IF(LEN(C147)&gt;=2,B146+1,""),"")</f>
        <v/>
      </c>
      <c r="C147" s="130" t="str">
        <f>IFERROR(VLOOKUP(A147,DETAIL!$A$7:$F$1101,3,0),"")</f>
        <v/>
      </c>
      <c r="D147" s="130" t="str">
        <f>IFERROR(VLOOKUP(A147,DETAIL!$A$7:$F$1101,4,0),"")</f>
        <v/>
      </c>
      <c r="E147" s="131" t="str">
        <f>IFERROR(VLOOKUP(A147,DETAIL!$A$7:$F$1101,5,0),"")</f>
        <v/>
      </c>
      <c r="F147" s="131" t="str">
        <f>IFERROR(VLOOKUP(A147,DETAIL!$A$7:$O$1101,15,0),"")</f>
        <v/>
      </c>
      <c r="G147" s="131" t="str">
        <f>IFERROR(VLOOKUP(A147,DETAIL!$A$7:$O$1101,14,0),"")</f>
        <v/>
      </c>
      <c r="H147" s="16" t="str">
        <f>IFERROR(VLOOKUP(A147,DETAIL!$A$7:$F$1101,6,0),"")</f>
        <v/>
      </c>
      <c r="I147" s="16" t="str">
        <f>IFERROR(VLOOKUP(A147,DETAIL!$A$7:$P$1101,16,0),"")</f>
        <v/>
      </c>
      <c r="J147" s="16" t="str">
        <f>IFERROR(VLOOKUP(A147,DETAIL!$A$7:$O$1101,13,0),"")</f>
        <v/>
      </c>
      <c r="K147" s="132" t="str">
        <f>IFERROR(CONCATENATE("वर्ष ",VLOOKUP(A147,DETAIL!$A$7:$O$1101,11,0)," / ","प्रतिशत ",VLOOKUP(A147,DETAIL!$A$7:$O$1101,12,0)*100),"")</f>
        <v/>
      </c>
      <c r="L147" s="16" t="str">
        <f>IFERROR(VLOOKUP(A147,DETAIL!$A$7:$L$1101,7,0),"")</f>
        <v/>
      </c>
      <c r="M147" s="133" t="str">
        <f>IFERROR(VLOOKUP(A147,DETAIL!$A$7:$L$1101,8,0)*75%,"")</f>
        <v/>
      </c>
      <c r="N147" s="16" t="str">
        <f>IFERROR(VLOOKUP(A147,DETAIL!$A$7:$L$1101,9,0),"")</f>
        <v/>
      </c>
      <c r="O147" s="133" t="str">
        <f>IFERROR(VLOOKUP(A147,DETAIL!$A$7:$L$1101,10,0)*25%,"")</f>
        <v/>
      </c>
      <c r="P147" s="133" t="str">
        <f t="shared" si="7"/>
        <v/>
      </c>
      <c r="Q147" s="131"/>
      <c r="Z147" s="21" t="str">
        <f>IFERROR(VLOOKUP(B147,DETAIL!$A$7:$G$201,7,0),"")</f>
        <v/>
      </c>
      <c r="AA147" s="21" t="str">
        <f t="shared" si="8"/>
        <v/>
      </c>
    </row>
    <row r="148" spans="1:27" s="21" customFormat="1" ht="24.95" customHeight="1">
      <c r="A148" s="150">
        <v>141</v>
      </c>
      <c r="B148" s="16" t="str">
        <f t="shared" si="9"/>
        <v/>
      </c>
      <c r="C148" s="130" t="str">
        <f>IFERROR(VLOOKUP(A148,DETAIL!$A$7:$F$1101,3,0),"")</f>
        <v/>
      </c>
      <c r="D148" s="130" t="str">
        <f>IFERROR(VLOOKUP(A148,DETAIL!$A$7:$F$1101,4,0),"")</f>
        <v/>
      </c>
      <c r="E148" s="131" t="str">
        <f>IFERROR(VLOOKUP(A148,DETAIL!$A$7:$F$1101,5,0),"")</f>
        <v/>
      </c>
      <c r="F148" s="131" t="str">
        <f>IFERROR(VLOOKUP(A148,DETAIL!$A$7:$O$1101,15,0),"")</f>
        <v/>
      </c>
      <c r="G148" s="131" t="str">
        <f>IFERROR(VLOOKUP(A148,DETAIL!$A$7:$O$1101,14,0),"")</f>
        <v/>
      </c>
      <c r="H148" s="16" t="str">
        <f>IFERROR(VLOOKUP(A148,DETAIL!$A$7:$F$1101,6,0),"")</f>
        <v/>
      </c>
      <c r="I148" s="16" t="str">
        <f>IFERROR(VLOOKUP(A148,DETAIL!$A$7:$P$1101,16,0),"")</f>
        <v/>
      </c>
      <c r="J148" s="16" t="str">
        <f>IFERROR(VLOOKUP(A148,DETAIL!$A$7:$O$1101,13,0),"")</f>
        <v/>
      </c>
      <c r="K148" s="132" t="str">
        <f>IFERROR(CONCATENATE("वर्ष ",VLOOKUP(A148,DETAIL!$A$7:$O$1101,11,0)," / ","प्रतिशत ",VLOOKUP(A148,DETAIL!$A$7:$O$1101,12,0)*100),"")</f>
        <v/>
      </c>
      <c r="L148" s="16" t="str">
        <f>IFERROR(VLOOKUP(A148,DETAIL!$A$7:$L$1101,7,0),"")</f>
        <v/>
      </c>
      <c r="M148" s="133" t="str">
        <f>IFERROR(VLOOKUP(A148,DETAIL!$A$7:$L$1101,8,0)*75%,"")</f>
        <v/>
      </c>
      <c r="N148" s="16" t="str">
        <f>IFERROR(VLOOKUP(A148,DETAIL!$A$7:$L$1101,9,0),"")</f>
        <v/>
      </c>
      <c r="O148" s="133" t="str">
        <f>IFERROR(VLOOKUP(A148,DETAIL!$A$7:$L$1101,10,0)*25%,"")</f>
        <v/>
      </c>
      <c r="P148" s="133" t="str">
        <f t="shared" si="7"/>
        <v/>
      </c>
      <c r="Q148" s="131"/>
      <c r="Z148" s="21" t="str">
        <f>IFERROR(VLOOKUP(B148,DETAIL!$A$7:$G$201,7,0),"")</f>
        <v/>
      </c>
      <c r="AA148" s="21" t="str">
        <f t="shared" si="8"/>
        <v/>
      </c>
    </row>
    <row r="149" spans="1:27" s="21" customFormat="1" ht="24.95" customHeight="1">
      <c r="A149" s="150">
        <v>142</v>
      </c>
      <c r="B149" s="16" t="str">
        <f t="shared" si="9"/>
        <v/>
      </c>
      <c r="C149" s="130" t="str">
        <f>IFERROR(VLOOKUP(A149,DETAIL!$A$7:$F$1101,3,0),"")</f>
        <v/>
      </c>
      <c r="D149" s="130" t="str">
        <f>IFERROR(VLOOKUP(A149,DETAIL!$A$7:$F$1101,4,0),"")</f>
        <v/>
      </c>
      <c r="E149" s="131" t="str">
        <f>IFERROR(VLOOKUP(A149,DETAIL!$A$7:$F$1101,5,0),"")</f>
        <v/>
      </c>
      <c r="F149" s="131" t="str">
        <f>IFERROR(VLOOKUP(A149,DETAIL!$A$7:$O$1101,15,0),"")</f>
        <v/>
      </c>
      <c r="G149" s="131" t="str">
        <f>IFERROR(VLOOKUP(A149,DETAIL!$A$7:$O$1101,14,0),"")</f>
        <v/>
      </c>
      <c r="H149" s="16" t="str">
        <f>IFERROR(VLOOKUP(A149,DETAIL!$A$7:$F$1101,6,0),"")</f>
        <v/>
      </c>
      <c r="I149" s="16" t="str">
        <f>IFERROR(VLOOKUP(A149,DETAIL!$A$7:$P$1101,16,0),"")</f>
        <v/>
      </c>
      <c r="J149" s="16" t="str">
        <f>IFERROR(VLOOKUP(A149,DETAIL!$A$7:$O$1101,13,0),"")</f>
        <v/>
      </c>
      <c r="K149" s="132" t="str">
        <f>IFERROR(CONCATENATE("वर्ष ",VLOOKUP(A149,DETAIL!$A$7:$O$1101,11,0)," / ","प्रतिशत ",VLOOKUP(A149,DETAIL!$A$7:$O$1101,12,0)*100),"")</f>
        <v/>
      </c>
      <c r="L149" s="16" t="str">
        <f>IFERROR(VLOOKUP(A149,DETAIL!$A$7:$L$1101,7,0),"")</f>
        <v/>
      </c>
      <c r="M149" s="133" t="str">
        <f>IFERROR(VLOOKUP(A149,DETAIL!$A$7:$L$1101,8,0)*75%,"")</f>
        <v/>
      </c>
      <c r="N149" s="16" t="str">
        <f>IFERROR(VLOOKUP(A149,DETAIL!$A$7:$L$1101,9,0),"")</f>
        <v/>
      </c>
      <c r="O149" s="133" t="str">
        <f>IFERROR(VLOOKUP(A149,DETAIL!$A$7:$L$1101,10,0)*25%,"")</f>
        <v/>
      </c>
      <c r="P149" s="133" t="str">
        <f t="shared" si="7"/>
        <v/>
      </c>
      <c r="Q149" s="131"/>
      <c r="Z149" s="21" t="str">
        <f>IFERROR(VLOOKUP(B149,DETAIL!$A$7:$G$201,7,0),"")</f>
        <v/>
      </c>
      <c r="AA149" s="21" t="str">
        <f t="shared" si="8"/>
        <v/>
      </c>
    </row>
    <row r="150" spans="1:27" s="21" customFormat="1" ht="24.95" customHeight="1">
      <c r="A150" s="150">
        <v>143</v>
      </c>
      <c r="B150" s="16" t="str">
        <f t="shared" si="9"/>
        <v/>
      </c>
      <c r="C150" s="130" t="str">
        <f>IFERROR(VLOOKUP(A150,DETAIL!$A$7:$F$1101,3,0),"")</f>
        <v/>
      </c>
      <c r="D150" s="130" t="str">
        <f>IFERROR(VLOOKUP(A150,DETAIL!$A$7:$F$1101,4,0),"")</f>
        <v/>
      </c>
      <c r="E150" s="131" t="str">
        <f>IFERROR(VLOOKUP(A150,DETAIL!$A$7:$F$1101,5,0),"")</f>
        <v/>
      </c>
      <c r="F150" s="131" t="str">
        <f>IFERROR(VLOOKUP(A150,DETAIL!$A$7:$O$1101,15,0),"")</f>
        <v/>
      </c>
      <c r="G150" s="131" t="str">
        <f>IFERROR(VLOOKUP(A150,DETAIL!$A$7:$O$1101,14,0),"")</f>
        <v/>
      </c>
      <c r="H150" s="16" t="str">
        <f>IFERROR(VLOOKUP(A150,DETAIL!$A$7:$F$1101,6,0),"")</f>
        <v/>
      </c>
      <c r="I150" s="16" t="str">
        <f>IFERROR(VLOOKUP(A150,DETAIL!$A$7:$P$1101,16,0),"")</f>
        <v/>
      </c>
      <c r="J150" s="16" t="str">
        <f>IFERROR(VLOOKUP(A150,DETAIL!$A$7:$O$1101,13,0),"")</f>
        <v/>
      </c>
      <c r="K150" s="132" t="str">
        <f>IFERROR(CONCATENATE("वर्ष ",VLOOKUP(A150,DETAIL!$A$7:$O$1101,11,0)," / ","प्रतिशत ",VLOOKUP(A150,DETAIL!$A$7:$O$1101,12,0)*100),"")</f>
        <v/>
      </c>
      <c r="L150" s="16" t="str">
        <f>IFERROR(VLOOKUP(A150,DETAIL!$A$7:$L$1101,7,0),"")</f>
        <v/>
      </c>
      <c r="M150" s="133" t="str">
        <f>IFERROR(VLOOKUP(A150,DETAIL!$A$7:$L$1101,8,0)*75%,"")</f>
        <v/>
      </c>
      <c r="N150" s="16" t="str">
        <f>IFERROR(VLOOKUP(A150,DETAIL!$A$7:$L$1101,9,0),"")</f>
        <v/>
      </c>
      <c r="O150" s="133" t="str">
        <f>IFERROR(VLOOKUP(A150,DETAIL!$A$7:$L$1101,10,0)*25%,"")</f>
        <v/>
      </c>
      <c r="P150" s="133" t="str">
        <f t="shared" si="7"/>
        <v/>
      </c>
      <c r="Q150" s="131"/>
      <c r="Z150" s="21" t="str">
        <f>IFERROR(VLOOKUP(B150,DETAIL!$A$7:$G$201,7,0),"")</f>
        <v/>
      </c>
      <c r="AA150" s="21" t="str">
        <f t="shared" si="8"/>
        <v/>
      </c>
    </row>
    <row r="151" spans="1:27" s="21" customFormat="1" ht="24.95" customHeight="1">
      <c r="A151" s="150">
        <v>144</v>
      </c>
      <c r="B151" s="16" t="str">
        <f t="shared" si="9"/>
        <v/>
      </c>
      <c r="C151" s="130" t="str">
        <f>IFERROR(VLOOKUP(A151,DETAIL!$A$7:$F$1101,3,0),"")</f>
        <v/>
      </c>
      <c r="D151" s="130" t="str">
        <f>IFERROR(VLOOKUP(A151,DETAIL!$A$7:$F$1101,4,0),"")</f>
        <v/>
      </c>
      <c r="E151" s="131" t="str">
        <f>IFERROR(VLOOKUP(A151,DETAIL!$A$7:$F$1101,5,0),"")</f>
        <v/>
      </c>
      <c r="F151" s="131" t="str">
        <f>IFERROR(VLOOKUP(A151,DETAIL!$A$7:$O$1101,15,0),"")</f>
        <v/>
      </c>
      <c r="G151" s="131" t="str">
        <f>IFERROR(VLOOKUP(A151,DETAIL!$A$7:$O$1101,14,0),"")</f>
        <v/>
      </c>
      <c r="H151" s="16" t="str">
        <f>IFERROR(VLOOKUP(A151,DETAIL!$A$7:$F$1101,6,0),"")</f>
        <v/>
      </c>
      <c r="I151" s="16" t="str">
        <f>IFERROR(VLOOKUP(A151,DETAIL!$A$7:$P$1101,16,0),"")</f>
        <v/>
      </c>
      <c r="J151" s="16" t="str">
        <f>IFERROR(VLOOKUP(A151,DETAIL!$A$7:$O$1101,13,0),"")</f>
        <v/>
      </c>
      <c r="K151" s="132" t="str">
        <f>IFERROR(CONCATENATE("वर्ष ",VLOOKUP(A151,DETAIL!$A$7:$O$1101,11,0)," / ","प्रतिशत ",VLOOKUP(A151,DETAIL!$A$7:$O$1101,12,0)*100),"")</f>
        <v/>
      </c>
      <c r="L151" s="16" t="str">
        <f>IFERROR(VLOOKUP(A151,DETAIL!$A$7:$L$1101,7,0),"")</f>
        <v/>
      </c>
      <c r="M151" s="133" t="str">
        <f>IFERROR(VLOOKUP(A151,DETAIL!$A$7:$L$1101,8,0)*75%,"")</f>
        <v/>
      </c>
      <c r="N151" s="16" t="str">
        <f>IFERROR(VLOOKUP(A151,DETAIL!$A$7:$L$1101,9,0),"")</f>
        <v/>
      </c>
      <c r="O151" s="133" t="str">
        <f>IFERROR(VLOOKUP(A151,DETAIL!$A$7:$L$1101,10,0)*25%,"")</f>
        <v/>
      </c>
      <c r="P151" s="133" t="str">
        <f t="shared" si="7"/>
        <v/>
      </c>
      <c r="Q151" s="131"/>
      <c r="Z151" s="21" t="str">
        <f>IFERROR(VLOOKUP(B151,DETAIL!$A$7:$G$201,7,0),"")</f>
        <v/>
      </c>
      <c r="AA151" s="21" t="str">
        <f t="shared" si="8"/>
        <v/>
      </c>
    </row>
    <row r="152" spans="1:27" s="21" customFormat="1" ht="24.95" customHeight="1">
      <c r="A152" s="150">
        <v>145</v>
      </c>
      <c r="B152" s="16" t="str">
        <f t="shared" si="9"/>
        <v/>
      </c>
      <c r="C152" s="130" t="str">
        <f>IFERROR(VLOOKUP(A152,DETAIL!$A$7:$F$1101,3,0),"")</f>
        <v/>
      </c>
      <c r="D152" s="130" t="str">
        <f>IFERROR(VLOOKUP(A152,DETAIL!$A$7:$F$1101,4,0),"")</f>
        <v/>
      </c>
      <c r="E152" s="131" t="str">
        <f>IFERROR(VLOOKUP(A152,DETAIL!$A$7:$F$1101,5,0),"")</f>
        <v/>
      </c>
      <c r="F152" s="131" t="str">
        <f>IFERROR(VLOOKUP(A152,DETAIL!$A$7:$O$1101,15,0),"")</f>
        <v/>
      </c>
      <c r="G152" s="131" t="str">
        <f>IFERROR(VLOOKUP(A152,DETAIL!$A$7:$O$1101,14,0),"")</f>
        <v/>
      </c>
      <c r="H152" s="16" t="str">
        <f>IFERROR(VLOOKUP(A152,DETAIL!$A$7:$F$1101,6,0),"")</f>
        <v/>
      </c>
      <c r="I152" s="16" t="str">
        <f>IFERROR(VLOOKUP(A152,DETAIL!$A$7:$P$1101,16,0),"")</f>
        <v/>
      </c>
      <c r="J152" s="16" t="str">
        <f>IFERROR(VLOOKUP(A152,DETAIL!$A$7:$O$1101,13,0),"")</f>
        <v/>
      </c>
      <c r="K152" s="132" t="str">
        <f>IFERROR(CONCATENATE("वर्ष ",VLOOKUP(A152,DETAIL!$A$7:$O$1101,11,0)," / ","प्रतिशत ",VLOOKUP(A152,DETAIL!$A$7:$O$1101,12,0)*100),"")</f>
        <v/>
      </c>
      <c r="L152" s="16" t="str">
        <f>IFERROR(VLOOKUP(A152,DETAIL!$A$7:$L$1101,7,0),"")</f>
        <v/>
      </c>
      <c r="M152" s="133" t="str">
        <f>IFERROR(VLOOKUP(A152,DETAIL!$A$7:$L$1101,8,0)*75%,"")</f>
        <v/>
      </c>
      <c r="N152" s="16" t="str">
        <f>IFERROR(VLOOKUP(A152,DETAIL!$A$7:$L$1101,9,0),"")</f>
        <v/>
      </c>
      <c r="O152" s="133" t="str">
        <f>IFERROR(VLOOKUP(A152,DETAIL!$A$7:$L$1101,10,0)*25%,"")</f>
        <v/>
      </c>
      <c r="P152" s="133" t="str">
        <f t="shared" si="7"/>
        <v/>
      </c>
      <c r="Q152" s="131"/>
      <c r="Z152" s="21" t="str">
        <f>IFERROR(VLOOKUP(B152,DETAIL!$A$7:$G$201,7,0),"")</f>
        <v/>
      </c>
      <c r="AA152" s="21" t="str">
        <f t="shared" si="8"/>
        <v/>
      </c>
    </row>
    <row r="153" spans="1:27" s="21" customFormat="1" ht="24.95" customHeight="1">
      <c r="A153" s="150">
        <v>146</v>
      </c>
      <c r="B153" s="16" t="str">
        <f t="shared" si="9"/>
        <v/>
      </c>
      <c r="C153" s="130" t="str">
        <f>IFERROR(VLOOKUP(A153,DETAIL!$A$7:$F$1101,3,0),"")</f>
        <v/>
      </c>
      <c r="D153" s="130" t="str">
        <f>IFERROR(VLOOKUP(A153,DETAIL!$A$7:$F$1101,4,0),"")</f>
        <v/>
      </c>
      <c r="E153" s="131" t="str">
        <f>IFERROR(VLOOKUP(A153,DETAIL!$A$7:$F$1101,5,0),"")</f>
        <v/>
      </c>
      <c r="F153" s="131" t="str">
        <f>IFERROR(VLOOKUP(A153,DETAIL!$A$7:$O$1101,15,0),"")</f>
        <v/>
      </c>
      <c r="G153" s="131" t="str">
        <f>IFERROR(VLOOKUP(A153,DETAIL!$A$7:$O$1101,14,0),"")</f>
        <v/>
      </c>
      <c r="H153" s="16" t="str">
        <f>IFERROR(VLOOKUP(A153,DETAIL!$A$7:$F$1101,6,0),"")</f>
        <v/>
      </c>
      <c r="I153" s="16" t="str">
        <f>IFERROR(VLOOKUP(A153,DETAIL!$A$7:$P$1101,16,0),"")</f>
        <v/>
      </c>
      <c r="J153" s="16" t="str">
        <f>IFERROR(VLOOKUP(A153,DETAIL!$A$7:$O$1101,13,0),"")</f>
        <v/>
      </c>
      <c r="K153" s="132" t="str">
        <f>IFERROR(CONCATENATE("वर्ष ",VLOOKUP(A153,DETAIL!$A$7:$O$1101,11,0)," / ","प्रतिशत ",VLOOKUP(A153,DETAIL!$A$7:$O$1101,12,0)*100),"")</f>
        <v/>
      </c>
      <c r="L153" s="16" t="str">
        <f>IFERROR(VLOOKUP(A153,DETAIL!$A$7:$L$1101,7,0),"")</f>
        <v/>
      </c>
      <c r="M153" s="133" t="str">
        <f>IFERROR(VLOOKUP(A153,DETAIL!$A$7:$L$1101,8,0)*75%,"")</f>
        <v/>
      </c>
      <c r="N153" s="16" t="str">
        <f>IFERROR(VLOOKUP(A153,DETAIL!$A$7:$L$1101,9,0),"")</f>
        <v/>
      </c>
      <c r="O153" s="133" t="str">
        <f>IFERROR(VLOOKUP(A153,DETAIL!$A$7:$L$1101,10,0)*25%,"")</f>
        <v/>
      </c>
      <c r="P153" s="133" t="str">
        <f t="shared" si="7"/>
        <v/>
      </c>
      <c r="Q153" s="131"/>
      <c r="Z153" s="21" t="str">
        <f>IFERROR(VLOOKUP(B153,DETAIL!$A$7:$G$201,7,0),"")</f>
        <v/>
      </c>
      <c r="AA153" s="21" t="str">
        <f t="shared" si="8"/>
        <v/>
      </c>
    </row>
    <row r="154" spans="1:27" s="21" customFormat="1" ht="24.95" customHeight="1">
      <c r="A154" s="150">
        <v>147</v>
      </c>
      <c r="B154" s="16" t="str">
        <f t="shared" si="9"/>
        <v/>
      </c>
      <c r="C154" s="130" t="str">
        <f>IFERROR(VLOOKUP(A154,DETAIL!$A$7:$F$1101,3,0),"")</f>
        <v/>
      </c>
      <c r="D154" s="130" t="str">
        <f>IFERROR(VLOOKUP(A154,DETAIL!$A$7:$F$1101,4,0),"")</f>
        <v/>
      </c>
      <c r="E154" s="131" t="str">
        <f>IFERROR(VLOOKUP(A154,DETAIL!$A$7:$F$1101,5,0),"")</f>
        <v/>
      </c>
      <c r="F154" s="131" t="str">
        <f>IFERROR(VLOOKUP(A154,DETAIL!$A$7:$O$1101,15,0),"")</f>
        <v/>
      </c>
      <c r="G154" s="131" t="str">
        <f>IFERROR(VLOOKUP(A154,DETAIL!$A$7:$O$1101,14,0),"")</f>
        <v/>
      </c>
      <c r="H154" s="16" t="str">
        <f>IFERROR(VLOOKUP(A154,DETAIL!$A$7:$F$1101,6,0),"")</f>
        <v/>
      </c>
      <c r="I154" s="16" t="str">
        <f>IFERROR(VLOOKUP(A154,DETAIL!$A$7:$P$1101,16,0),"")</f>
        <v/>
      </c>
      <c r="J154" s="16" t="str">
        <f>IFERROR(VLOOKUP(A154,DETAIL!$A$7:$O$1101,13,0),"")</f>
        <v/>
      </c>
      <c r="K154" s="132" t="str">
        <f>IFERROR(CONCATENATE("वर्ष ",VLOOKUP(A154,DETAIL!$A$7:$O$1101,11,0)," / ","प्रतिशत ",VLOOKUP(A154,DETAIL!$A$7:$O$1101,12,0)*100),"")</f>
        <v/>
      </c>
      <c r="L154" s="16" t="str">
        <f>IFERROR(VLOOKUP(A154,DETAIL!$A$7:$L$1101,7,0),"")</f>
        <v/>
      </c>
      <c r="M154" s="133" t="str">
        <f>IFERROR(VLOOKUP(A154,DETAIL!$A$7:$L$1101,8,0)*75%,"")</f>
        <v/>
      </c>
      <c r="N154" s="16" t="str">
        <f>IFERROR(VLOOKUP(A154,DETAIL!$A$7:$L$1101,9,0),"")</f>
        <v/>
      </c>
      <c r="O154" s="133" t="str">
        <f>IFERROR(VLOOKUP(A154,DETAIL!$A$7:$L$1101,10,0)*25%,"")</f>
        <v/>
      </c>
      <c r="P154" s="133" t="str">
        <f t="shared" si="7"/>
        <v/>
      </c>
      <c r="Q154" s="131"/>
      <c r="Z154" s="21" t="str">
        <f>IFERROR(VLOOKUP(B154,DETAIL!$A$7:$G$201,7,0),"")</f>
        <v/>
      </c>
      <c r="AA154" s="21" t="str">
        <f t="shared" si="8"/>
        <v/>
      </c>
    </row>
    <row r="155" spans="1:27" s="21" customFormat="1" ht="24.95" customHeight="1">
      <c r="A155" s="150">
        <v>148</v>
      </c>
      <c r="B155" s="16" t="str">
        <f t="shared" si="9"/>
        <v/>
      </c>
      <c r="C155" s="130" t="str">
        <f>IFERROR(VLOOKUP(A155,DETAIL!$A$7:$F$1101,3,0),"")</f>
        <v/>
      </c>
      <c r="D155" s="130" t="str">
        <f>IFERROR(VLOOKUP(A155,DETAIL!$A$7:$F$1101,4,0),"")</f>
        <v/>
      </c>
      <c r="E155" s="131" t="str">
        <f>IFERROR(VLOOKUP(A155,DETAIL!$A$7:$F$1101,5,0),"")</f>
        <v/>
      </c>
      <c r="F155" s="131" t="str">
        <f>IFERROR(VLOOKUP(A155,DETAIL!$A$7:$O$1101,15,0),"")</f>
        <v/>
      </c>
      <c r="G155" s="131" t="str">
        <f>IFERROR(VLOOKUP(A155,DETAIL!$A$7:$O$1101,14,0),"")</f>
        <v/>
      </c>
      <c r="H155" s="16" t="str">
        <f>IFERROR(VLOOKUP(A155,DETAIL!$A$7:$F$1101,6,0),"")</f>
        <v/>
      </c>
      <c r="I155" s="16" t="str">
        <f>IFERROR(VLOOKUP(A155,DETAIL!$A$7:$P$1101,16,0),"")</f>
        <v/>
      </c>
      <c r="J155" s="16" t="str">
        <f>IFERROR(VLOOKUP(A155,DETAIL!$A$7:$O$1101,13,0),"")</f>
        <v/>
      </c>
      <c r="K155" s="132" t="str">
        <f>IFERROR(CONCATENATE("वर्ष ",VLOOKUP(A155,DETAIL!$A$7:$O$1101,11,0)," / ","प्रतिशत ",VLOOKUP(A155,DETAIL!$A$7:$O$1101,12,0)*100),"")</f>
        <v/>
      </c>
      <c r="L155" s="16" t="str">
        <f>IFERROR(VLOOKUP(A155,DETAIL!$A$7:$L$1101,7,0),"")</f>
        <v/>
      </c>
      <c r="M155" s="133" t="str">
        <f>IFERROR(VLOOKUP(A155,DETAIL!$A$7:$L$1101,8,0)*75%,"")</f>
        <v/>
      </c>
      <c r="N155" s="16" t="str">
        <f>IFERROR(VLOOKUP(A155,DETAIL!$A$7:$L$1101,9,0),"")</f>
        <v/>
      </c>
      <c r="O155" s="133" t="str">
        <f>IFERROR(VLOOKUP(A155,DETAIL!$A$7:$L$1101,10,0)*25%,"")</f>
        <v/>
      </c>
      <c r="P155" s="133" t="str">
        <f t="shared" si="7"/>
        <v/>
      </c>
      <c r="Q155" s="131"/>
      <c r="Z155" s="21" t="str">
        <f>IFERROR(VLOOKUP(B155,DETAIL!$A$7:$G$201,7,0),"")</f>
        <v/>
      </c>
      <c r="AA155" s="21" t="str">
        <f t="shared" si="8"/>
        <v/>
      </c>
    </row>
    <row r="156" spans="1:27" s="21" customFormat="1" ht="24.95" customHeight="1">
      <c r="A156" s="150">
        <v>149</v>
      </c>
      <c r="B156" s="16" t="str">
        <f t="shared" si="9"/>
        <v/>
      </c>
      <c r="C156" s="130" t="str">
        <f>IFERROR(VLOOKUP(A156,DETAIL!$A$7:$F$1101,3,0),"")</f>
        <v/>
      </c>
      <c r="D156" s="130" t="str">
        <f>IFERROR(VLOOKUP(A156,DETAIL!$A$7:$F$1101,4,0),"")</f>
        <v/>
      </c>
      <c r="E156" s="131" t="str">
        <f>IFERROR(VLOOKUP(A156,DETAIL!$A$7:$F$1101,5,0),"")</f>
        <v/>
      </c>
      <c r="F156" s="131" t="str">
        <f>IFERROR(VLOOKUP(A156,DETAIL!$A$7:$O$1101,15,0),"")</f>
        <v/>
      </c>
      <c r="G156" s="131" t="str">
        <f>IFERROR(VLOOKUP(A156,DETAIL!$A$7:$O$1101,14,0),"")</f>
        <v/>
      </c>
      <c r="H156" s="16" t="str">
        <f>IFERROR(VLOOKUP(A156,DETAIL!$A$7:$F$1101,6,0),"")</f>
        <v/>
      </c>
      <c r="I156" s="16" t="str">
        <f>IFERROR(VLOOKUP(A156,DETAIL!$A$7:$P$1101,16,0),"")</f>
        <v/>
      </c>
      <c r="J156" s="16" t="str">
        <f>IFERROR(VLOOKUP(A156,DETAIL!$A$7:$O$1101,13,0),"")</f>
        <v/>
      </c>
      <c r="K156" s="132" t="str">
        <f>IFERROR(CONCATENATE("वर्ष ",VLOOKUP(A156,DETAIL!$A$7:$O$1101,11,0)," / ","प्रतिशत ",VLOOKUP(A156,DETAIL!$A$7:$O$1101,12,0)*100),"")</f>
        <v/>
      </c>
      <c r="L156" s="16" t="str">
        <f>IFERROR(VLOOKUP(A156,DETAIL!$A$7:$L$1101,7,0),"")</f>
        <v/>
      </c>
      <c r="M156" s="133" t="str">
        <f>IFERROR(VLOOKUP(A156,DETAIL!$A$7:$L$1101,8,0)*75%,"")</f>
        <v/>
      </c>
      <c r="N156" s="16" t="str">
        <f>IFERROR(VLOOKUP(A156,DETAIL!$A$7:$L$1101,9,0),"")</f>
        <v/>
      </c>
      <c r="O156" s="133" t="str">
        <f>IFERROR(VLOOKUP(A156,DETAIL!$A$7:$L$1101,10,0)*25%,"")</f>
        <v/>
      </c>
      <c r="P156" s="133" t="str">
        <f t="shared" si="7"/>
        <v/>
      </c>
      <c r="Q156" s="131"/>
      <c r="Z156" s="21" t="str">
        <f>IFERROR(VLOOKUP(B156,DETAIL!$A$7:$G$201,7,0),"")</f>
        <v/>
      </c>
      <c r="AA156" s="21" t="str">
        <f t="shared" si="8"/>
        <v/>
      </c>
    </row>
    <row r="157" spans="1:27" s="21" customFormat="1" ht="24.95" customHeight="1">
      <c r="A157" s="150">
        <v>150</v>
      </c>
      <c r="B157" s="16" t="str">
        <f t="shared" si="9"/>
        <v/>
      </c>
      <c r="C157" s="130" t="str">
        <f>IFERROR(VLOOKUP(A157,DETAIL!$A$7:$F$1101,3,0),"")</f>
        <v/>
      </c>
      <c r="D157" s="130" t="str">
        <f>IFERROR(VLOOKUP(A157,DETAIL!$A$7:$F$1101,4,0),"")</f>
        <v/>
      </c>
      <c r="E157" s="131" t="str">
        <f>IFERROR(VLOOKUP(A157,DETAIL!$A$7:$F$1101,5,0),"")</f>
        <v/>
      </c>
      <c r="F157" s="131" t="str">
        <f>IFERROR(VLOOKUP(A157,DETAIL!$A$7:$O$1101,15,0),"")</f>
        <v/>
      </c>
      <c r="G157" s="131" t="str">
        <f>IFERROR(VLOOKUP(A157,DETAIL!$A$7:$O$1101,14,0),"")</f>
        <v/>
      </c>
      <c r="H157" s="16" t="str">
        <f>IFERROR(VLOOKUP(A157,DETAIL!$A$7:$F$1101,6,0),"")</f>
        <v/>
      </c>
      <c r="I157" s="16" t="str">
        <f>IFERROR(VLOOKUP(A157,DETAIL!$A$7:$P$1101,16,0),"")</f>
        <v/>
      </c>
      <c r="J157" s="16" t="str">
        <f>IFERROR(VLOOKUP(A157,DETAIL!$A$7:$O$1101,13,0),"")</f>
        <v/>
      </c>
      <c r="K157" s="132" t="str">
        <f>IFERROR(CONCATENATE("वर्ष ",VLOOKUP(A157,DETAIL!$A$7:$O$1101,11,0)," / ","प्रतिशत ",VLOOKUP(A157,DETAIL!$A$7:$O$1101,12,0)*100),"")</f>
        <v/>
      </c>
      <c r="L157" s="16" t="str">
        <f>IFERROR(VLOOKUP(A157,DETAIL!$A$7:$L$1101,7,0),"")</f>
        <v/>
      </c>
      <c r="M157" s="133" t="str">
        <f>IFERROR(VLOOKUP(A157,DETAIL!$A$7:$L$1101,8,0)*75%,"")</f>
        <v/>
      </c>
      <c r="N157" s="16" t="str">
        <f>IFERROR(VLOOKUP(A157,DETAIL!$A$7:$L$1101,9,0),"")</f>
        <v/>
      </c>
      <c r="O157" s="133" t="str">
        <f>IFERROR(VLOOKUP(A157,DETAIL!$A$7:$L$1101,10,0)*25%,"")</f>
        <v/>
      </c>
      <c r="P157" s="133" t="str">
        <f t="shared" si="7"/>
        <v/>
      </c>
      <c r="Q157" s="131"/>
      <c r="Z157" s="21" t="str">
        <f>IFERROR(VLOOKUP(B157,DETAIL!$A$7:$G$201,7,0),"")</f>
        <v/>
      </c>
      <c r="AA157" s="21" t="str">
        <f t="shared" si="8"/>
        <v/>
      </c>
    </row>
    <row r="158" spans="1:27" s="21" customFormat="1" ht="24.95" customHeight="1">
      <c r="A158" s="150">
        <v>151</v>
      </c>
      <c r="B158" s="16" t="str">
        <f t="shared" si="9"/>
        <v/>
      </c>
      <c r="C158" s="130" t="str">
        <f>IFERROR(VLOOKUP(A158,DETAIL!$A$7:$F$1101,3,0),"")</f>
        <v/>
      </c>
      <c r="D158" s="130" t="str">
        <f>IFERROR(VLOOKUP(A158,DETAIL!$A$7:$F$1101,4,0),"")</f>
        <v/>
      </c>
      <c r="E158" s="131" t="str">
        <f>IFERROR(VLOOKUP(A158,DETAIL!$A$7:$F$1101,5,0),"")</f>
        <v/>
      </c>
      <c r="F158" s="131" t="str">
        <f>IFERROR(VLOOKUP(A158,DETAIL!$A$7:$O$1101,15,0),"")</f>
        <v/>
      </c>
      <c r="G158" s="131" t="str">
        <f>IFERROR(VLOOKUP(A158,DETAIL!$A$7:$O$1101,14,0),"")</f>
        <v/>
      </c>
      <c r="H158" s="16" t="str">
        <f>IFERROR(VLOOKUP(A158,DETAIL!$A$7:$F$1101,6,0),"")</f>
        <v/>
      </c>
      <c r="I158" s="16" t="str">
        <f>IFERROR(VLOOKUP(A158,DETAIL!$A$7:$P$1101,16,0),"")</f>
        <v/>
      </c>
      <c r="J158" s="16" t="str">
        <f>IFERROR(VLOOKUP(A158,DETAIL!$A$7:$O$1101,13,0),"")</f>
        <v/>
      </c>
      <c r="K158" s="132" t="str">
        <f>IFERROR(CONCATENATE("वर्ष ",VLOOKUP(A158,DETAIL!$A$7:$O$1101,11,0)," / ","प्रतिशत ",VLOOKUP(A158,DETAIL!$A$7:$O$1101,12,0)*100),"")</f>
        <v/>
      </c>
      <c r="L158" s="16" t="str">
        <f>IFERROR(VLOOKUP(A158,DETAIL!$A$7:$L$1101,7,0),"")</f>
        <v/>
      </c>
      <c r="M158" s="133" t="str">
        <f>IFERROR(VLOOKUP(A158,DETAIL!$A$7:$L$1101,8,0)*75%,"")</f>
        <v/>
      </c>
      <c r="N158" s="16" t="str">
        <f>IFERROR(VLOOKUP(A158,DETAIL!$A$7:$L$1101,9,0),"")</f>
        <v/>
      </c>
      <c r="O158" s="133" t="str">
        <f>IFERROR(VLOOKUP(A158,DETAIL!$A$7:$L$1101,10,0)*25%,"")</f>
        <v/>
      </c>
      <c r="P158" s="133" t="str">
        <f t="shared" si="7"/>
        <v/>
      </c>
      <c r="Q158" s="131"/>
      <c r="Z158" s="21" t="str">
        <f>IFERROR(VLOOKUP(B158,DETAIL!$A$7:$G$201,7,0),"")</f>
        <v/>
      </c>
      <c r="AA158" s="21" t="str">
        <f t="shared" si="8"/>
        <v/>
      </c>
    </row>
    <row r="159" spans="1:27" s="21" customFormat="1" ht="24.95" customHeight="1">
      <c r="A159" s="150">
        <v>152</v>
      </c>
      <c r="B159" s="16" t="str">
        <f t="shared" si="9"/>
        <v/>
      </c>
      <c r="C159" s="130" t="str">
        <f>IFERROR(VLOOKUP(A159,DETAIL!$A$7:$F$1101,3,0),"")</f>
        <v/>
      </c>
      <c r="D159" s="130" t="str">
        <f>IFERROR(VLOOKUP(A159,DETAIL!$A$7:$F$1101,4,0),"")</f>
        <v/>
      </c>
      <c r="E159" s="131" t="str">
        <f>IFERROR(VLOOKUP(A159,DETAIL!$A$7:$F$1101,5,0),"")</f>
        <v/>
      </c>
      <c r="F159" s="131" t="str">
        <f>IFERROR(VLOOKUP(A159,DETAIL!$A$7:$O$1101,15,0),"")</f>
        <v/>
      </c>
      <c r="G159" s="131" t="str">
        <f>IFERROR(VLOOKUP(A159,DETAIL!$A$7:$O$1101,14,0),"")</f>
        <v/>
      </c>
      <c r="H159" s="16" t="str">
        <f>IFERROR(VLOOKUP(A159,DETAIL!$A$7:$F$1101,6,0),"")</f>
        <v/>
      </c>
      <c r="I159" s="16" t="str">
        <f>IFERROR(VLOOKUP(A159,DETAIL!$A$7:$P$1101,16,0),"")</f>
        <v/>
      </c>
      <c r="J159" s="16" t="str">
        <f>IFERROR(VLOOKUP(A159,DETAIL!$A$7:$O$1101,13,0),"")</f>
        <v/>
      </c>
      <c r="K159" s="132" t="str">
        <f>IFERROR(CONCATENATE("वर्ष ",VLOOKUP(A159,DETAIL!$A$7:$O$1101,11,0)," / ","प्रतिशत ",VLOOKUP(A159,DETAIL!$A$7:$O$1101,12,0)*100),"")</f>
        <v/>
      </c>
      <c r="L159" s="16" t="str">
        <f>IFERROR(VLOOKUP(A159,DETAIL!$A$7:$L$1101,7,0),"")</f>
        <v/>
      </c>
      <c r="M159" s="133" t="str">
        <f>IFERROR(VLOOKUP(A159,DETAIL!$A$7:$L$1101,8,0)*75%,"")</f>
        <v/>
      </c>
      <c r="N159" s="16" t="str">
        <f>IFERROR(VLOOKUP(A159,DETAIL!$A$7:$L$1101,9,0),"")</f>
        <v/>
      </c>
      <c r="O159" s="133" t="str">
        <f>IFERROR(VLOOKUP(A159,DETAIL!$A$7:$L$1101,10,0)*25%,"")</f>
        <v/>
      </c>
      <c r="P159" s="133" t="str">
        <f t="shared" si="7"/>
        <v/>
      </c>
      <c r="Q159" s="131"/>
    </row>
    <row r="160" spans="1:27" s="21" customFormat="1" ht="24.95" customHeight="1">
      <c r="A160" s="150">
        <v>153</v>
      </c>
      <c r="B160" s="16" t="str">
        <f t="shared" si="9"/>
        <v/>
      </c>
      <c r="C160" s="130" t="str">
        <f>IFERROR(VLOOKUP(A160,DETAIL!$A$7:$F$1101,3,0),"")</f>
        <v/>
      </c>
      <c r="D160" s="130" t="str">
        <f>IFERROR(VLOOKUP(A160,DETAIL!$A$7:$F$1101,4,0),"")</f>
        <v/>
      </c>
      <c r="E160" s="131" t="str">
        <f>IFERROR(VLOOKUP(A160,DETAIL!$A$7:$F$1101,5,0),"")</f>
        <v/>
      </c>
      <c r="F160" s="131" t="str">
        <f>IFERROR(VLOOKUP(A160,DETAIL!$A$7:$O$1101,15,0),"")</f>
        <v/>
      </c>
      <c r="G160" s="131" t="str">
        <f>IFERROR(VLOOKUP(A160,DETAIL!$A$7:$O$1101,14,0),"")</f>
        <v/>
      </c>
      <c r="H160" s="16" t="str">
        <f>IFERROR(VLOOKUP(A160,DETAIL!$A$7:$F$1101,6,0),"")</f>
        <v/>
      </c>
      <c r="I160" s="16" t="str">
        <f>IFERROR(VLOOKUP(A160,DETAIL!$A$7:$P$1101,16,0),"")</f>
        <v/>
      </c>
      <c r="J160" s="16" t="str">
        <f>IFERROR(VLOOKUP(A160,DETAIL!$A$7:$O$1101,13,0),"")</f>
        <v/>
      </c>
      <c r="K160" s="132" t="str">
        <f>IFERROR(CONCATENATE("वर्ष ",VLOOKUP(A160,DETAIL!$A$7:$O$1101,11,0)," / ","प्रतिशत ",VLOOKUP(A160,DETAIL!$A$7:$O$1101,12,0)*100),"")</f>
        <v/>
      </c>
      <c r="L160" s="16" t="str">
        <f>IFERROR(VLOOKUP(A160,DETAIL!$A$7:$L$1101,7,0),"")</f>
        <v/>
      </c>
      <c r="M160" s="133" t="str">
        <f>IFERROR(VLOOKUP(A160,DETAIL!$A$7:$L$1101,8,0)*75%,"")</f>
        <v/>
      </c>
      <c r="N160" s="16" t="str">
        <f>IFERROR(VLOOKUP(A160,DETAIL!$A$7:$L$1101,9,0),"")</f>
        <v/>
      </c>
      <c r="O160" s="133" t="str">
        <f>IFERROR(VLOOKUP(A160,DETAIL!$A$7:$L$1101,10,0)*25%,"")</f>
        <v/>
      </c>
      <c r="P160" s="133" t="str">
        <f t="shared" si="7"/>
        <v/>
      </c>
      <c r="Q160" s="131"/>
    </row>
    <row r="161" spans="1:17" s="21" customFormat="1" ht="24.95" customHeight="1">
      <c r="A161" s="150">
        <v>154</v>
      </c>
      <c r="B161" s="16" t="str">
        <f t="shared" si="9"/>
        <v/>
      </c>
      <c r="C161" s="130" t="str">
        <f>IFERROR(VLOOKUP(A161,DETAIL!$A$7:$F$1101,3,0),"")</f>
        <v/>
      </c>
      <c r="D161" s="130" t="str">
        <f>IFERROR(VLOOKUP(A161,DETAIL!$A$7:$F$1101,4,0),"")</f>
        <v/>
      </c>
      <c r="E161" s="131" t="str">
        <f>IFERROR(VLOOKUP(A161,DETAIL!$A$7:$F$1101,5,0),"")</f>
        <v/>
      </c>
      <c r="F161" s="131" t="str">
        <f>IFERROR(VLOOKUP(A161,DETAIL!$A$7:$O$1101,15,0),"")</f>
        <v/>
      </c>
      <c r="G161" s="131" t="str">
        <f>IFERROR(VLOOKUP(A161,DETAIL!$A$7:$O$1101,14,0),"")</f>
        <v/>
      </c>
      <c r="H161" s="16" t="str">
        <f>IFERROR(VLOOKUP(A161,DETAIL!$A$7:$F$1101,6,0),"")</f>
        <v/>
      </c>
      <c r="I161" s="16" t="str">
        <f>IFERROR(VLOOKUP(A161,DETAIL!$A$7:$P$1101,16,0),"")</f>
        <v/>
      </c>
      <c r="J161" s="16" t="str">
        <f>IFERROR(VLOOKUP(A161,DETAIL!$A$7:$O$1101,13,0),"")</f>
        <v/>
      </c>
      <c r="K161" s="132" t="str">
        <f>IFERROR(CONCATENATE("वर्ष ",VLOOKUP(A161,DETAIL!$A$7:$O$1101,11,0)," / ","प्रतिशत ",VLOOKUP(A161,DETAIL!$A$7:$O$1101,12,0)*100),"")</f>
        <v/>
      </c>
      <c r="L161" s="16" t="str">
        <f>IFERROR(VLOOKUP(A161,DETAIL!$A$7:$L$1101,7,0),"")</f>
        <v/>
      </c>
      <c r="M161" s="133" t="str">
        <f>IFERROR(VLOOKUP(A161,DETAIL!$A$7:$L$1101,8,0)*75%,"")</f>
        <v/>
      </c>
      <c r="N161" s="16" t="str">
        <f>IFERROR(VLOOKUP(A161,DETAIL!$A$7:$L$1101,9,0),"")</f>
        <v/>
      </c>
      <c r="O161" s="133" t="str">
        <f>IFERROR(VLOOKUP(A161,DETAIL!$A$7:$L$1101,10,0)*25%,"")</f>
        <v/>
      </c>
      <c r="P161" s="133" t="str">
        <f t="shared" si="7"/>
        <v/>
      </c>
      <c r="Q161" s="131"/>
    </row>
    <row r="162" spans="1:17" s="21" customFormat="1" ht="24.95" customHeight="1">
      <c r="A162" s="150">
        <v>155</v>
      </c>
      <c r="B162" s="16" t="str">
        <f t="shared" si="9"/>
        <v/>
      </c>
      <c r="C162" s="130" t="str">
        <f>IFERROR(VLOOKUP(A162,DETAIL!$A$7:$F$1101,3,0),"")</f>
        <v/>
      </c>
      <c r="D162" s="130" t="str">
        <f>IFERROR(VLOOKUP(A162,DETAIL!$A$7:$F$1101,4,0),"")</f>
        <v/>
      </c>
      <c r="E162" s="131" t="str">
        <f>IFERROR(VLOOKUP(A162,DETAIL!$A$7:$F$1101,5,0),"")</f>
        <v/>
      </c>
      <c r="F162" s="131" t="str">
        <f>IFERROR(VLOOKUP(A162,DETAIL!$A$7:$O$1101,15,0),"")</f>
        <v/>
      </c>
      <c r="G162" s="131" t="str">
        <f>IFERROR(VLOOKUP(A162,DETAIL!$A$7:$O$1101,14,0),"")</f>
        <v/>
      </c>
      <c r="H162" s="16" t="str">
        <f>IFERROR(VLOOKUP(A162,DETAIL!$A$7:$F$1101,6,0),"")</f>
        <v/>
      </c>
      <c r="I162" s="16" t="str">
        <f>IFERROR(VLOOKUP(A162,DETAIL!$A$7:$P$1101,16,0),"")</f>
        <v/>
      </c>
      <c r="J162" s="16" t="str">
        <f>IFERROR(VLOOKUP(A162,DETAIL!$A$7:$O$1101,13,0),"")</f>
        <v/>
      </c>
      <c r="K162" s="132" t="str">
        <f>IFERROR(CONCATENATE("वर्ष ",VLOOKUP(A162,DETAIL!$A$7:$O$1101,11,0)," / ","प्रतिशत ",VLOOKUP(A162,DETAIL!$A$7:$O$1101,12,0)*100),"")</f>
        <v/>
      </c>
      <c r="L162" s="16" t="str">
        <f>IFERROR(VLOOKUP(A162,DETAIL!$A$7:$L$1101,7,0),"")</f>
        <v/>
      </c>
      <c r="M162" s="133" t="str">
        <f>IFERROR(VLOOKUP(A162,DETAIL!$A$7:$L$1101,8,0)*75%,"")</f>
        <v/>
      </c>
      <c r="N162" s="16" t="str">
        <f>IFERROR(VLOOKUP(A162,DETAIL!$A$7:$L$1101,9,0),"")</f>
        <v/>
      </c>
      <c r="O162" s="133" t="str">
        <f>IFERROR(VLOOKUP(A162,DETAIL!$A$7:$L$1101,10,0)*25%,"")</f>
        <v/>
      </c>
      <c r="P162" s="133" t="str">
        <f t="shared" si="7"/>
        <v/>
      </c>
      <c r="Q162" s="131"/>
    </row>
    <row r="163" spans="1:17" s="21" customFormat="1" ht="24.95" customHeight="1">
      <c r="A163" s="150">
        <v>156</v>
      </c>
      <c r="B163" s="16" t="str">
        <f t="shared" si="9"/>
        <v/>
      </c>
      <c r="C163" s="130" t="str">
        <f>IFERROR(VLOOKUP(A163,DETAIL!$A$7:$F$1101,3,0),"")</f>
        <v/>
      </c>
      <c r="D163" s="130" t="str">
        <f>IFERROR(VLOOKUP(A163,DETAIL!$A$7:$F$1101,4,0),"")</f>
        <v/>
      </c>
      <c r="E163" s="131" t="str">
        <f>IFERROR(VLOOKUP(A163,DETAIL!$A$7:$F$1101,5,0),"")</f>
        <v/>
      </c>
      <c r="F163" s="131" t="str">
        <f>IFERROR(VLOOKUP(A163,DETAIL!$A$7:$O$1101,15,0),"")</f>
        <v/>
      </c>
      <c r="G163" s="131" t="str">
        <f>IFERROR(VLOOKUP(A163,DETAIL!$A$7:$O$1101,14,0),"")</f>
        <v/>
      </c>
      <c r="H163" s="16" t="str">
        <f>IFERROR(VLOOKUP(A163,DETAIL!$A$7:$F$1101,6,0),"")</f>
        <v/>
      </c>
      <c r="I163" s="16" t="str">
        <f>IFERROR(VLOOKUP(A163,DETAIL!$A$7:$P$1101,16,0),"")</f>
        <v/>
      </c>
      <c r="J163" s="16" t="str">
        <f>IFERROR(VLOOKUP(A163,DETAIL!$A$7:$O$1101,13,0),"")</f>
        <v/>
      </c>
      <c r="K163" s="132" t="str">
        <f>IFERROR(CONCATENATE("वर्ष ",VLOOKUP(A163,DETAIL!$A$7:$O$1101,11,0)," / ","प्रतिशत ",VLOOKUP(A163,DETAIL!$A$7:$O$1101,12,0)*100),"")</f>
        <v/>
      </c>
      <c r="L163" s="16" t="str">
        <f>IFERROR(VLOOKUP(A163,DETAIL!$A$7:$L$1101,7,0),"")</f>
        <v/>
      </c>
      <c r="M163" s="133" t="str">
        <f>IFERROR(VLOOKUP(A163,DETAIL!$A$7:$L$1101,8,0)*75%,"")</f>
        <v/>
      </c>
      <c r="N163" s="16" t="str">
        <f>IFERROR(VLOOKUP(A163,DETAIL!$A$7:$L$1101,9,0),"")</f>
        <v/>
      </c>
      <c r="O163" s="133" t="str">
        <f>IFERROR(VLOOKUP(A163,DETAIL!$A$7:$L$1101,10,0)*25%,"")</f>
        <v/>
      </c>
      <c r="P163" s="133" t="str">
        <f t="shared" si="7"/>
        <v/>
      </c>
      <c r="Q163" s="131"/>
    </row>
    <row r="164" spans="1:17" s="21" customFormat="1" ht="24.95" customHeight="1">
      <c r="A164" s="150">
        <v>157</v>
      </c>
      <c r="B164" s="16" t="str">
        <f t="shared" si="9"/>
        <v/>
      </c>
      <c r="C164" s="130" t="str">
        <f>IFERROR(VLOOKUP(A164,DETAIL!$A$7:$F$1101,3,0),"")</f>
        <v/>
      </c>
      <c r="D164" s="130" t="str">
        <f>IFERROR(VLOOKUP(A164,DETAIL!$A$7:$F$1101,4,0),"")</f>
        <v/>
      </c>
      <c r="E164" s="131" t="str">
        <f>IFERROR(VLOOKUP(A164,DETAIL!$A$7:$F$1101,5,0),"")</f>
        <v/>
      </c>
      <c r="F164" s="131" t="str">
        <f>IFERROR(VLOOKUP(A164,DETAIL!$A$7:$O$1101,15,0),"")</f>
        <v/>
      </c>
      <c r="G164" s="131" t="str">
        <f>IFERROR(VLOOKUP(A164,DETAIL!$A$7:$O$1101,14,0),"")</f>
        <v/>
      </c>
      <c r="H164" s="16" t="str">
        <f>IFERROR(VLOOKUP(A164,DETAIL!$A$7:$F$1101,6,0),"")</f>
        <v/>
      </c>
      <c r="I164" s="16" t="str">
        <f>IFERROR(VLOOKUP(A164,DETAIL!$A$7:$P$1101,16,0),"")</f>
        <v/>
      </c>
      <c r="J164" s="16" t="str">
        <f>IFERROR(VLOOKUP(A164,DETAIL!$A$7:$O$1101,13,0),"")</f>
        <v/>
      </c>
      <c r="K164" s="132" t="str">
        <f>IFERROR(CONCATENATE("वर्ष ",VLOOKUP(A164,DETAIL!$A$7:$O$1101,11,0)," / ","प्रतिशत ",VLOOKUP(A164,DETAIL!$A$7:$O$1101,12,0)*100),"")</f>
        <v/>
      </c>
      <c r="L164" s="16" t="str">
        <f>IFERROR(VLOOKUP(A164,DETAIL!$A$7:$L$1101,7,0),"")</f>
        <v/>
      </c>
      <c r="M164" s="133" t="str">
        <f>IFERROR(VLOOKUP(A164,DETAIL!$A$7:$L$1101,8,0)*75%,"")</f>
        <v/>
      </c>
      <c r="N164" s="16" t="str">
        <f>IFERROR(VLOOKUP(A164,DETAIL!$A$7:$L$1101,9,0),"")</f>
        <v/>
      </c>
      <c r="O164" s="133" t="str">
        <f>IFERROR(VLOOKUP(A164,DETAIL!$A$7:$L$1101,10,0)*25%,"")</f>
        <v/>
      </c>
      <c r="P164" s="133" t="str">
        <f t="shared" si="7"/>
        <v/>
      </c>
      <c r="Q164" s="131"/>
    </row>
    <row r="165" spans="1:17" s="21" customFormat="1" ht="24.95" customHeight="1">
      <c r="A165" s="150">
        <v>158</v>
      </c>
      <c r="B165" s="16" t="str">
        <f t="shared" si="9"/>
        <v/>
      </c>
      <c r="C165" s="130" t="str">
        <f>IFERROR(VLOOKUP(A165,DETAIL!$A$7:$F$1101,3,0),"")</f>
        <v/>
      </c>
      <c r="D165" s="130" t="str">
        <f>IFERROR(VLOOKUP(A165,DETAIL!$A$7:$F$1101,4,0),"")</f>
        <v/>
      </c>
      <c r="E165" s="131" t="str">
        <f>IFERROR(VLOOKUP(A165,DETAIL!$A$7:$F$1101,5,0),"")</f>
        <v/>
      </c>
      <c r="F165" s="131" t="str">
        <f>IFERROR(VLOOKUP(A165,DETAIL!$A$7:$O$1101,15,0),"")</f>
        <v/>
      </c>
      <c r="G165" s="131" t="str">
        <f>IFERROR(VLOOKUP(A165,DETAIL!$A$7:$O$1101,14,0),"")</f>
        <v/>
      </c>
      <c r="H165" s="16" t="str">
        <f>IFERROR(VLOOKUP(A165,DETAIL!$A$7:$F$1101,6,0),"")</f>
        <v/>
      </c>
      <c r="I165" s="16" t="str">
        <f>IFERROR(VLOOKUP(A165,DETAIL!$A$7:$P$1101,16,0),"")</f>
        <v/>
      </c>
      <c r="J165" s="16" t="str">
        <f>IFERROR(VLOOKUP(A165,DETAIL!$A$7:$O$1101,13,0),"")</f>
        <v/>
      </c>
      <c r="K165" s="132" t="str">
        <f>IFERROR(CONCATENATE("वर्ष ",VLOOKUP(A165,DETAIL!$A$7:$O$1101,11,0)," / ","प्रतिशत ",VLOOKUP(A165,DETAIL!$A$7:$O$1101,12,0)*100),"")</f>
        <v/>
      </c>
      <c r="L165" s="16" t="str">
        <f>IFERROR(VLOOKUP(A165,DETAIL!$A$7:$L$1101,7,0),"")</f>
        <v/>
      </c>
      <c r="M165" s="133" t="str">
        <f>IFERROR(VLOOKUP(A165,DETAIL!$A$7:$L$1101,8,0)*75%,"")</f>
        <v/>
      </c>
      <c r="N165" s="16" t="str">
        <f>IFERROR(VLOOKUP(A165,DETAIL!$A$7:$L$1101,9,0),"")</f>
        <v/>
      </c>
      <c r="O165" s="133" t="str">
        <f>IFERROR(VLOOKUP(A165,DETAIL!$A$7:$L$1101,10,0)*25%,"")</f>
        <v/>
      </c>
      <c r="P165" s="133" t="str">
        <f t="shared" si="7"/>
        <v/>
      </c>
      <c r="Q165" s="131"/>
    </row>
    <row r="166" spans="1:17" s="21" customFormat="1" ht="24.95" customHeight="1">
      <c r="A166" s="150">
        <v>159</v>
      </c>
      <c r="B166" s="16" t="str">
        <f t="shared" si="9"/>
        <v/>
      </c>
      <c r="C166" s="130" t="str">
        <f>IFERROR(VLOOKUP(A166,DETAIL!$A$7:$F$1101,3,0),"")</f>
        <v/>
      </c>
      <c r="D166" s="130" t="str">
        <f>IFERROR(VLOOKUP(A166,DETAIL!$A$7:$F$1101,4,0),"")</f>
        <v/>
      </c>
      <c r="E166" s="131" t="str">
        <f>IFERROR(VLOOKUP(A166,DETAIL!$A$7:$F$1101,5,0),"")</f>
        <v/>
      </c>
      <c r="F166" s="131" t="str">
        <f>IFERROR(VLOOKUP(A166,DETAIL!$A$7:$O$1101,15,0),"")</f>
        <v/>
      </c>
      <c r="G166" s="131" t="str">
        <f>IFERROR(VLOOKUP(A166,DETAIL!$A$7:$O$1101,14,0),"")</f>
        <v/>
      </c>
      <c r="H166" s="16" t="str">
        <f>IFERROR(VLOOKUP(A166,DETAIL!$A$7:$F$1101,6,0),"")</f>
        <v/>
      </c>
      <c r="I166" s="16" t="str">
        <f>IFERROR(VLOOKUP(A166,DETAIL!$A$7:$P$1101,16,0),"")</f>
        <v/>
      </c>
      <c r="J166" s="16" t="str">
        <f>IFERROR(VLOOKUP(A166,DETAIL!$A$7:$O$1101,13,0),"")</f>
        <v/>
      </c>
      <c r="K166" s="132" t="str">
        <f>IFERROR(CONCATENATE("वर्ष ",VLOOKUP(A166,DETAIL!$A$7:$O$1101,11,0)," / ","प्रतिशत ",VLOOKUP(A166,DETAIL!$A$7:$O$1101,12,0)*100),"")</f>
        <v/>
      </c>
      <c r="L166" s="16" t="str">
        <f>IFERROR(VLOOKUP(A166,DETAIL!$A$7:$L$1101,7,0),"")</f>
        <v/>
      </c>
      <c r="M166" s="133" t="str">
        <f>IFERROR(VLOOKUP(A166,DETAIL!$A$7:$L$1101,8,0)*75%,"")</f>
        <v/>
      </c>
      <c r="N166" s="16" t="str">
        <f>IFERROR(VLOOKUP(A166,DETAIL!$A$7:$L$1101,9,0),"")</f>
        <v/>
      </c>
      <c r="O166" s="133" t="str">
        <f>IFERROR(VLOOKUP(A166,DETAIL!$A$7:$L$1101,10,0)*25%,"")</f>
        <v/>
      </c>
      <c r="P166" s="133" t="str">
        <f t="shared" si="7"/>
        <v/>
      </c>
      <c r="Q166" s="131"/>
    </row>
    <row r="167" spans="1:17" s="21" customFormat="1" ht="24.95" customHeight="1">
      <c r="A167" s="150">
        <v>160</v>
      </c>
      <c r="B167" s="16" t="str">
        <f t="shared" si="9"/>
        <v/>
      </c>
      <c r="C167" s="130" t="str">
        <f>IFERROR(VLOOKUP(A167,DETAIL!$A$7:$F$1101,3,0),"")</f>
        <v/>
      </c>
      <c r="D167" s="130" t="str">
        <f>IFERROR(VLOOKUP(A167,DETAIL!$A$7:$F$1101,4,0),"")</f>
        <v/>
      </c>
      <c r="E167" s="131" t="str">
        <f>IFERROR(VLOOKUP(A167,DETAIL!$A$7:$F$1101,5,0),"")</f>
        <v/>
      </c>
      <c r="F167" s="131" t="str">
        <f>IFERROR(VLOOKUP(A167,DETAIL!$A$7:$O$1101,15,0),"")</f>
        <v/>
      </c>
      <c r="G167" s="131" t="str">
        <f>IFERROR(VLOOKUP(A167,DETAIL!$A$7:$O$1101,14,0),"")</f>
        <v/>
      </c>
      <c r="H167" s="16" t="str">
        <f>IFERROR(VLOOKUP(A167,DETAIL!$A$7:$F$1101,6,0),"")</f>
        <v/>
      </c>
      <c r="I167" s="16" t="str">
        <f>IFERROR(VLOOKUP(A167,DETAIL!$A$7:$P$1101,16,0),"")</f>
        <v/>
      </c>
      <c r="J167" s="16" t="str">
        <f>IFERROR(VLOOKUP(A167,DETAIL!$A$7:$O$1101,13,0),"")</f>
        <v/>
      </c>
      <c r="K167" s="132" t="str">
        <f>IFERROR(CONCATENATE("वर्ष ",VLOOKUP(A167,DETAIL!$A$7:$O$1101,11,0)," / ","प्रतिशत ",VLOOKUP(A167,DETAIL!$A$7:$O$1101,12,0)*100),"")</f>
        <v/>
      </c>
      <c r="L167" s="16" t="str">
        <f>IFERROR(VLOOKUP(A167,DETAIL!$A$7:$L$1101,7,0),"")</f>
        <v/>
      </c>
      <c r="M167" s="133" t="str">
        <f>IFERROR(VLOOKUP(A167,DETAIL!$A$7:$L$1101,8,0)*75%,"")</f>
        <v/>
      </c>
      <c r="N167" s="16" t="str">
        <f>IFERROR(VLOOKUP(A167,DETAIL!$A$7:$L$1101,9,0),"")</f>
        <v/>
      </c>
      <c r="O167" s="133" t="str">
        <f>IFERROR(VLOOKUP(A167,DETAIL!$A$7:$L$1101,10,0)*25%,"")</f>
        <v/>
      </c>
      <c r="P167" s="133" t="str">
        <f t="shared" si="7"/>
        <v/>
      </c>
      <c r="Q167" s="131"/>
    </row>
    <row r="168" spans="1:17" s="21" customFormat="1" ht="24.95" customHeight="1">
      <c r="A168" s="150">
        <v>161</v>
      </c>
      <c r="B168" s="16" t="str">
        <f t="shared" si="9"/>
        <v/>
      </c>
      <c r="C168" s="130" t="str">
        <f>IFERROR(VLOOKUP(A168,DETAIL!$A$7:$F$1101,3,0),"")</f>
        <v/>
      </c>
      <c r="D168" s="130" t="str">
        <f>IFERROR(VLOOKUP(A168,DETAIL!$A$7:$F$1101,4,0),"")</f>
        <v/>
      </c>
      <c r="E168" s="131" t="str">
        <f>IFERROR(VLOOKUP(A168,DETAIL!$A$7:$F$1101,5,0),"")</f>
        <v/>
      </c>
      <c r="F168" s="131" t="str">
        <f>IFERROR(VLOOKUP(A168,DETAIL!$A$7:$O$1101,15,0),"")</f>
        <v/>
      </c>
      <c r="G168" s="131" t="str">
        <f>IFERROR(VLOOKUP(A168,DETAIL!$A$7:$O$1101,14,0),"")</f>
        <v/>
      </c>
      <c r="H168" s="16" t="str">
        <f>IFERROR(VLOOKUP(A168,DETAIL!$A$7:$F$1101,6,0),"")</f>
        <v/>
      </c>
      <c r="I168" s="16" t="str">
        <f>IFERROR(VLOOKUP(A168,DETAIL!$A$7:$P$1101,16,0),"")</f>
        <v/>
      </c>
      <c r="J168" s="16" t="str">
        <f>IFERROR(VLOOKUP(A168,DETAIL!$A$7:$O$1101,13,0),"")</f>
        <v/>
      </c>
      <c r="K168" s="132" t="str">
        <f>IFERROR(CONCATENATE("वर्ष ",VLOOKUP(A168,DETAIL!$A$7:$O$1101,11,0)," / ","प्रतिशत ",VLOOKUP(A168,DETAIL!$A$7:$O$1101,12,0)*100),"")</f>
        <v/>
      </c>
      <c r="L168" s="16" t="str">
        <f>IFERROR(VLOOKUP(A168,DETAIL!$A$7:$L$1101,7,0),"")</f>
        <v/>
      </c>
      <c r="M168" s="133" t="str">
        <f>IFERROR(VLOOKUP(A168,DETAIL!$A$7:$L$1101,8,0)*75%,"")</f>
        <v/>
      </c>
      <c r="N168" s="16" t="str">
        <f>IFERROR(VLOOKUP(A168,DETAIL!$A$7:$L$1101,9,0),"")</f>
        <v/>
      </c>
      <c r="O168" s="133" t="str">
        <f>IFERROR(VLOOKUP(A168,DETAIL!$A$7:$L$1101,10,0)*25%,"")</f>
        <v/>
      </c>
      <c r="P168" s="133" t="str">
        <f t="shared" si="7"/>
        <v/>
      </c>
      <c r="Q168" s="131"/>
    </row>
    <row r="169" spans="1:17" s="21" customFormat="1" ht="24.95" customHeight="1">
      <c r="A169" s="150">
        <v>162</v>
      </c>
      <c r="B169" s="16" t="str">
        <f t="shared" si="9"/>
        <v/>
      </c>
      <c r="C169" s="130" t="str">
        <f>IFERROR(VLOOKUP(A169,DETAIL!$A$7:$F$1101,3,0),"")</f>
        <v/>
      </c>
      <c r="D169" s="130" t="str">
        <f>IFERROR(VLOOKUP(A169,DETAIL!$A$7:$F$1101,4,0),"")</f>
        <v/>
      </c>
      <c r="E169" s="131" t="str">
        <f>IFERROR(VLOOKUP(A169,DETAIL!$A$7:$F$1101,5,0),"")</f>
        <v/>
      </c>
      <c r="F169" s="131" t="str">
        <f>IFERROR(VLOOKUP(A169,DETAIL!$A$7:$O$1101,15,0),"")</f>
        <v/>
      </c>
      <c r="G169" s="131" t="str">
        <f>IFERROR(VLOOKUP(A169,DETAIL!$A$7:$O$1101,14,0),"")</f>
        <v/>
      </c>
      <c r="H169" s="16" t="str">
        <f>IFERROR(VLOOKUP(A169,DETAIL!$A$7:$F$1101,6,0),"")</f>
        <v/>
      </c>
      <c r="I169" s="16" t="str">
        <f>IFERROR(VLOOKUP(A169,DETAIL!$A$7:$P$1101,16,0),"")</f>
        <v/>
      </c>
      <c r="J169" s="16" t="str">
        <f>IFERROR(VLOOKUP(A169,DETAIL!$A$7:$O$1101,13,0),"")</f>
        <v/>
      </c>
      <c r="K169" s="132" t="str">
        <f>IFERROR(CONCATENATE("वर्ष ",VLOOKUP(A169,DETAIL!$A$7:$O$1101,11,0)," / ","प्रतिशत ",VLOOKUP(A169,DETAIL!$A$7:$O$1101,12,0)*100),"")</f>
        <v/>
      </c>
      <c r="L169" s="16" t="str">
        <f>IFERROR(VLOOKUP(A169,DETAIL!$A$7:$L$1101,7,0),"")</f>
        <v/>
      </c>
      <c r="M169" s="133" t="str">
        <f>IFERROR(VLOOKUP(A169,DETAIL!$A$7:$L$1101,8,0)*75%,"")</f>
        <v/>
      </c>
      <c r="N169" s="16" t="str">
        <f>IFERROR(VLOOKUP(A169,DETAIL!$A$7:$L$1101,9,0),"")</f>
        <v/>
      </c>
      <c r="O169" s="133" t="str">
        <f>IFERROR(VLOOKUP(A169,DETAIL!$A$7:$L$1101,10,0)*25%,"")</f>
        <v/>
      </c>
      <c r="P169" s="133" t="str">
        <f t="shared" si="7"/>
        <v/>
      </c>
      <c r="Q169" s="131"/>
    </row>
    <row r="170" spans="1:17" s="21" customFormat="1" ht="24.95" customHeight="1">
      <c r="A170" s="150">
        <v>163</v>
      </c>
      <c r="B170" s="16" t="str">
        <f t="shared" si="9"/>
        <v/>
      </c>
      <c r="C170" s="130" t="str">
        <f>IFERROR(VLOOKUP(A170,DETAIL!$A$7:$F$1101,3,0),"")</f>
        <v/>
      </c>
      <c r="D170" s="130" t="str">
        <f>IFERROR(VLOOKUP(A170,DETAIL!$A$7:$F$1101,4,0),"")</f>
        <v/>
      </c>
      <c r="E170" s="131" t="str">
        <f>IFERROR(VLOOKUP(A170,DETAIL!$A$7:$F$1101,5,0),"")</f>
        <v/>
      </c>
      <c r="F170" s="131" t="str">
        <f>IFERROR(VLOOKUP(A170,DETAIL!$A$7:$O$1101,15,0),"")</f>
        <v/>
      </c>
      <c r="G170" s="131" t="str">
        <f>IFERROR(VLOOKUP(A170,DETAIL!$A$7:$O$1101,14,0),"")</f>
        <v/>
      </c>
      <c r="H170" s="16" t="str">
        <f>IFERROR(VLOOKUP(A170,DETAIL!$A$7:$F$1101,6,0),"")</f>
        <v/>
      </c>
      <c r="I170" s="16" t="str">
        <f>IFERROR(VLOOKUP(A170,DETAIL!$A$7:$P$1101,16,0),"")</f>
        <v/>
      </c>
      <c r="J170" s="16" t="str">
        <f>IFERROR(VLOOKUP(A170,DETAIL!$A$7:$O$1101,13,0),"")</f>
        <v/>
      </c>
      <c r="K170" s="132" t="str">
        <f>IFERROR(CONCATENATE("वर्ष ",VLOOKUP(A170,DETAIL!$A$7:$O$1101,11,0)," / ","प्रतिशत ",VLOOKUP(A170,DETAIL!$A$7:$O$1101,12,0)*100),"")</f>
        <v/>
      </c>
      <c r="L170" s="16" t="str">
        <f>IFERROR(VLOOKUP(A170,DETAIL!$A$7:$L$1101,7,0),"")</f>
        <v/>
      </c>
      <c r="M170" s="133" t="str">
        <f>IFERROR(VLOOKUP(A170,DETAIL!$A$7:$L$1101,8,0)*75%,"")</f>
        <v/>
      </c>
      <c r="N170" s="16" t="str">
        <f>IFERROR(VLOOKUP(A170,DETAIL!$A$7:$L$1101,9,0),"")</f>
        <v/>
      </c>
      <c r="O170" s="133" t="str">
        <f>IFERROR(VLOOKUP(A170,DETAIL!$A$7:$L$1101,10,0)*25%,"")</f>
        <v/>
      </c>
      <c r="P170" s="133" t="str">
        <f t="shared" si="7"/>
        <v/>
      </c>
      <c r="Q170" s="131"/>
    </row>
    <row r="171" spans="1:17" s="21" customFormat="1" ht="24.95" customHeight="1">
      <c r="A171" s="150">
        <v>164</v>
      </c>
      <c r="B171" s="16" t="str">
        <f t="shared" si="9"/>
        <v/>
      </c>
      <c r="C171" s="130" t="str">
        <f>IFERROR(VLOOKUP(A171,DETAIL!$A$7:$F$1101,3,0),"")</f>
        <v/>
      </c>
      <c r="D171" s="130" t="str">
        <f>IFERROR(VLOOKUP(A171,DETAIL!$A$7:$F$1101,4,0),"")</f>
        <v/>
      </c>
      <c r="E171" s="131" t="str">
        <f>IFERROR(VLOOKUP(A171,DETAIL!$A$7:$F$1101,5,0),"")</f>
        <v/>
      </c>
      <c r="F171" s="131" t="str">
        <f>IFERROR(VLOOKUP(A171,DETAIL!$A$7:$O$1101,15,0),"")</f>
        <v/>
      </c>
      <c r="G171" s="131" t="str">
        <f>IFERROR(VLOOKUP(A171,DETAIL!$A$7:$O$1101,14,0),"")</f>
        <v/>
      </c>
      <c r="H171" s="16" t="str">
        <f>IFERROR(VLOOKUP(A171,DETAIL!$A$7:$F$1101,6,0),"")</f>
        <v/>
      </c>
      <c r="I171" s="16" t="str">
        <f>IFERROR(VLOOKUP(A171,DETAIL!$A$7:$P$1101,16,0),"")</f>
        <v/>
      </c>
      <c r="J171" s="16" t="str">
        <f>IFERROR(VLOOKUP(A171,DETAIL!$A$7:$O$1101,13,0),"")</f>
        <v/>
      </c>
      <c r="K171" s="132" t="str">
        <f>IFERROR(CONCATENATE("वर्ष ",VLOOKUP(A171,DETAIL!$A$7:$O$1101,11,0)," / ","प्रतिशत ",VLOOKUP(A171,DETAIL!$A$7:$O$1101,12,0)*100),"")</f>
        <v/>
      </c>
      <c r="L171" s="16" t="str">
        <f>IFERROR(VLOOKUP(A171,DETAIL!$A$7:$L$1101,7,0),"")</f>
        <v/>
      </c>
      <c r="M171" s="133" t="str">
        <f>IFERROR(VLOOKUP(A171,DETAIL!$A$7:$L$1101,8,0)*75%,"")</f>
        <v/>
      </c>
      <c r="N171" s="16" t="str">
        <f>IFERROR(VLOOKUP(A171,DETAIL!$A$7:$L$1101,9,0),"")</f>
        <v/>
      </c>
      <c r="O171" s="133" t="str">
        <f>IFERROR(VLOOKUP(A171,DETAIL!$A$7:$L$1101,10,0)*25%,"")</f>
        <v/>
      </c>
      <c r="P171" s="133" t="str">
        <f t="shared" si="7"/>
        <v/>
      </c>
      <c r="Q171" s="131"/>
    </row>
    <row r="172" spans="1:17" s="21" customFormat="1" ht="24.95" customHeight="1">
      <c r="A172" s="150">
        <v>165</v>
      </c>
      <c r="B172" s="16" t="str">
        <f t="shared" si="9"/>
        <v/>
      </c>
      <c r="C172" s="130" t="str">
        <f>IFERROR(VLOOKUP(A172,DETAIL!$A$7:$F$1101,3,0),"")</f>
        <v/>
      </c>
      <c r="D172" s="130" t="str">
        <f>IFERROR(VLOOKUP(A172,DETAIL!$A$7:$F$1101,4,0),"")</f>
        <v/>
      </c>
      <c r="E172" s="131" t="str">
        <f>IFERROR(VLOOKUP(A172,DETAIL!$A$7:$F$1101,5,0),"")</f>
        <v/>
      </c>
      <c r="F172" s="131" t="str">
        <f>IFERROR(VLOOKUP(A172,DETAIL!$A$7:$O$1101,15,0),"")</f>
        <v/>
      </c>
      <c r="G172" s="131" t="str">
        <f>IFERROR(VLOOKUP(A172,DETAIL!$A$7:$O$1101,14,0),"")</f>
        <v/>
      </c>
      <c r="H172" s="16" t="str">
        <f>IFERROR(VLOOKUP(A172,DETAIL!$A$7:$F$1101,6,0),"")</f>
        <v/>
      </c>
      <c r="I172" s="16" t="str">
        <f>IFERROR(VLOOKUP(A172,DETAIL!$A$7:$P$1101,16,0),"")</f>
        <v/>
      </c>
      <c r="J172" s="16" t="str">
        <f>IFERROR(VLOOKUP(A172,DETAIL!$A$7:$O$1101,13,0),"")</f>
        <v/>
      </c>
      <c r="K172" s="132" t="str">
        <f>IFERROR(CONCATENATE("वर्ष ",VLOOKUP(A172,DETAIL!$A$7:$O$1101,11,0)," / ","प्रतिशत ",VLOOKUP(A172,DETAIL!$A$7:$O$1101,12,0)*100),"")</f>
        <v/>
      </c>
      <c r="L172" s="16" t="str">
        <f>IFERROR(VLOOKUP(A172,DETAIL!$A$7:$L$1101,7,0),"")</f>
        <v/>
      </c>
      <c r="M172" s="133" t="str">
        <f>IFERROR(VLOOKUP(A172,DETAIL!$A$7:$L$1101,8,0)*75%,"")</f>
        <v/>
      </c>
      <c r="N172" s="16" t="str">
        <f>IFERROR(VLOOKUP(A172,DETAIL!$A$7:$L$1101,9,0),"")</f>
        <v/>
      </c>
      <c r="O172" s="133" t="str">
        <f>IFERROR(VLOOKUP(A172,DETAIL!$A$7:$L$1101,10,0)*25%,"")</f>
        <v/>
      </c>
      <c r="P172" s="133" t="str">
        <f t="shared" si="7"/>
        <v/>
      </c>
      <c r="Q172" s="131"/>
    </row>
    <row r="173" spans="1:17" s="21" customFormat="1" ht="24.95" customHeight="1">
      <c r="A173" s="150">
        <v>166</v>
      </c>
      <c r="B173" s="16" t="str">
        <f t="shared" si="9"/>
        <v/>
      </c>
      <c r="C173" s="130" t="str">
        <f>IFERROR(VLOOKUP(A173,DETAIL!$A$7:$F$1101,3,0),"")</f>
        <v/>
      </c>
      <c r="D173" s="130" t="str">
        <f>IFERROR(VLOOKUP(A173,DETAIL!$A$7:$F$1101,4,0),"")</f>
        <v/>
      </c>
      <c r="E173" s="131" t="str">
        <f>IFERROR(VLOOKUP(A173,DETAIL!$A$7:$F$1101,5,0),"")</f>
        <v/>
      </c>
      <c r="F173" s="131" t="str">
        <f>IFERROR(VLOOKUP(A173,DETAIL!$A$7:$O$1101,15,0),"")</f>
        <v/>
      </c>
      <c r="G173" s="131" t="str">
        <f>IFERROR(VLOOKUP(A173,DETAIL!$A$7:$O$1101,14,0),"")</f>
        <v/>
      </c>
      <c r="H173" s="16" t="str">
        <f>IFERROR(VLOOKUP(A173,DETAIL!$A$7:$F$1101,6,0),"")</f>
        <v/>
      </c>
      <c r="I173" s="16" t="str">
        <f>IFERROR(VLOOKUP(A173,DETAIL!$A$7:$P$1101,16,0),"")</f>
        <v/>
      </c>
      <c r="J173" s="16" t="str">
        <f>IFERROR(VLOOKUP(A173,DETAIL!$A$7:$O$1101,13,0),"")</f>
        <v/>
      </c>
      <c r="K173" s="132" t="str">
        <f>IFERROR(CONCATENATE("वर्ष ",VLOOKUP(A173,DETAIL!$A$7:$O$1101,11,0)," / ","प्रतिशत ",VLOOKUP(A173,DETAIL!$A$7:$O$1101,12,0)*100),"")</f>
        <v/>
      </c>
      <c r="L173" s="16" t="str">
        <f>IFERROR(VLOOKUP(A173,DETAIL!$A$7:$L$1101,7,0),"")</f>
        <v/>
      </c>
      <c r="M173" s="133" t="str">
        <f>IFERROR(VLOOKUP(A173,DETAIL!$A$7:$L$1101,8,0)*75%,"")</f>
        <v/>
      </c>
      <c r="N173" s="16" t="str">
        <f>IFERROR(VLOOKUP(A173,DETAIL!$A$7:$L$1101,9,0),"")</f>
        <v/>
      </c>
      <c r="O173" s="133" t="str">
        <f>IFERROR(VLOOKUP(A173,DETAIL!$A$7:$L$1101,10,0)*25%,"")</f>
        <v/>
      </c>
      <c r="P173" s="133" t="str">
        <f t="shared" si="7"/>
        <v/>
      </c>
      <c r="Q173" s="131"/>
    </row>
    <row r="174" spans="1:17" s="21" customFormat="1" ht="24.95" customHeight="1">
      <c r="A174" s="150">
        <v>167</v>
      </c>
      <c r="B174" s="16" t="str">
        <f t="shared" si="9"/>
        <v/>
      </c>
      <c r="C174" s="130" t="str">
        <f>IFERROR(VLOOKUP(A174,DETAIL!$A$7:$F$1101,3,0),"")</f>
        <v/>
      </c>
      <c r="D174" s="130" t="str">
        <f>IFERROR(VLOOKUP(A174,DETAIL!$A$7:$F$1101,4,0),"")</f>
        <v/>
      </c>
      <c r="E174" s="131" t="str">
        <f>IFERROR(VLOOKUP(A174,DETAIL!$A$7:$F$1101,5,0),"")</f>
        <v/>
      </c>
      <c r="F174" s="131" t="str">
        <f>IFERROR(VLOOKUP(A174,DETAIL!$A$7:$O$1101,15,0),"")</f>
        <v/>
      </c>
      <c r="G174" s="131" t="str">
        <f>IFERROR(VLOOKUP(A174,DETAIL!$A$7:$O$1101,14,0),"")</f>
        <v/>
      </c>
      <c r="H174" s="16" t="str">
        <f>IFERROR(VLOOKUP(A174,DETAIL!$A$7:$F$1101,6,0),"")</f>
        <v/>
      </c>
      <c r="I174" s="16" t="str">
        <f>IFERROR(VLOOKUP(A174,DETAIL!$A$7:$P$1101,16,0),"")</f>
        <v/>
      </c>
      <c r="J174" s="16" t="str">
        <f>IFERROR(VLOOKUP(A174,DETAIL!$A$7:$O$1101,13,0),"")</f>
        <v/>
      </c>
      <c r="K174" s="132" t="str">
        <f>IFERROR(CONCATENATE("वर्ष ",VLOOKUP(A174,DETAIL!$A$7:$O$1101,11,0)," / ","प्रतिशत ",VLOOKUP(A174,DETAIL!$A$7:$O$1101,12,0)*100),"")</f>
        <v/>
      </c>
      <c r="L174" s="16" t="str">
        <f>IFERROR(VLOOKUP(A174,DETAIL!$A$7:$L$1101,7,0),"")</f>
        <v/>
      </c>
      <c r="M174" s="133" t="str">
        <f>IFERROR(VLOOKUP(A174,DETAIL!$A$7:$L$1101,8,0)*75%,"")</f>
        <v/>
      </c>
      <c r="N174" s="16" t="str">
        <f>IFERROR(VLOOKUP(A174,DETAIL!$A$7:$L$1101,9,0),"")</f>
        <v/>
      </c>
      <c r="O174" s="133" t="str">
        <f>IFERROR(VLOOKUP(A174,DETAIL!$A$7:$L$1101,10,0)*25%,"")</f>
        <v/>
      </c>
      <c r="P174" s="133" t="str">
        <f t="shared" si="7"/>
        <v/>
      </c>
      <c r="Q174" s="131"/>
    </row>
    <row r="175" spans="1:17" s="21" customFormat="1" ht="24.95" customHeight="1">
      <c r="A175" s="150">
        <v>168</v>
      </c>
      <c r="B175" s="16" t="str">
        <f t="shared" si="9"/>
        <v/>
      </c>
      <c r="C175" s="130" t="str">
        <f>IFERROR(VLOOKUP(A175,DETAIL!$A$7:$F$1101,3,0),"")</f>
        <v/>
      </c>
      <c r="D175" s="130" t="str">
        <f>IFERROR(VLOOKUP(A175,DETAIL!$A$7:$F$1101,4,0),"")</f>
        <v/>
      </c>
      <c r="E175" s="131" t="str">
        <f>IFERROR(VLOOKUP(A175,DETAIL!$A$7:$F$1101,5,0),"")</f>
        <v/>
      </c>
      <c r="F175" s="131" t="str">
        <f>IFERROR(VLOOKUP(A175,DETAIL!$A$7:$O$1101,15,0),"")</f>
        <v/>
      </c>
      <c r="G175" s="131" t="str">
        <f>IFERROR(VLOOKUP(A175,DETAIL!$A$7:$O$1101,14,0),"")</f>
        <v/>
      </c>
      <c r="H175" s="16" t="str">
        <f>IFERROR(VLOOKUP(A175,DETAIL!$A$7:$F$1101,6,0),"")</f>
        <v/>
      </c>
      <c r="I175" s="16" t="str">
        <f>IFERROR(VLOOKUP(A175,DETAIL!$A$7:$P$1101,16,0),"")</f>
        <v/>
      </c>
      <c r="J175" s="16" t="str">
        <f>IFERROR(VLOOKUP(A175,DETAIL!$A$7:$O$1101,13,0),"")</f>
        <v/>
      </c>
      <c r="K175" s="132" t="str">
        <f>IFERROR(CONCATENATE("वर्ष ",VLOOKUP(A175,DETAIL!$A$7:$O$1101,11,0)," / ","प्रतिशत ",VLOOKUP(A175,DETAIL!$A$7:$O$1101,12,0)*100),"")</f>
        <v/>
      </c>
      <c r="L175" s="16" t="str">
        <f>IFERROR(VLOOKUP(A175,DETAIL!$A$7:$L$1101,7,0),"")</f>
        <v/>
      </c>
      <c r="M175" s="133" t="str">
        <f>IFERROR(VLOOKUP(A175,DETAIL!$A$7:$L$1101,8,0)*75%,"")</f>
        <v/>
      </c>
      <c r="N175" s="16" t="str">
        <f>IFERROR(VLOOKUP(A175,DETAIL!$A$7:$L$1101,9,0),"")</f>
        <v/>
      </c>
      <c r="O175" s="133" t="str">
        <f>IFERROR(VLOOKUP(A175,DETAIL!$A$7:$L$1101,10,0)*25%,"")</f>
        <v/>
      </c>
      <c r="P175" s="133" t="str">
        <f t="shared" si="7"/>
        <v/>
      </c>
      <c r="Q175" s="131"/>
    </row>
    <row r="176" spans="1:17" s="21" customFormat="1" ht="24.95" customHeight="1">
      <c r="A176" s="150">
        <v>169</v>
      </c>
      <c r="B176" s="16" t="str">
        <f t="shared" si="9"/>
        <v/>
      </c>
      <c r="C176" s="130" t="str">
        <f>IFERROR(VLOOKUP(A176,DETAIL!$A$7:$F$1101,3,0),"")</f>
        <v/>
      </c>
      <c r="D176" s="130" t="str">
        <f>IFERROR(VLOOKUP(A176,DETAIL!$A$7:$F$1101,4,0),"")</f>
        <v/>
      </c>
      <c r="E176" s="131" t="str">
        <f>IFERROR(VLOOKUP(A176,DETAIL!$A$7:$F$1101,5,0),"")</f>
        <v/>
      </c>
      <c r="F176" s="131" t="str">
        <f>IFERROR(VLOOKUP(A176,DETAIL!$A$7:$O$1101,15,0),"")</f>
        <v/>
      </c>
      <c r="G176" s="131" t="str">
        <f>IFERROR(VLOOKUP(A176,DETAIL!$A$7:$O$1101,14,0),"")</f>
        <v/>
      </c>
      <c r="H176" s="16" t="str">
        <f>IFERROR(VLOOKUP(A176,DETAIL!$A$7:$F$1101,6,0),"")</f>
        <v/>
      </c>
      <c r="I176" s="16" t="str">
        <f>IFERROR(VLOOKUP(A176,DETAIL!$A$7:$P$1101,16,0),"")</f>
        <v/>
      </c>
      <c r="J176" s="16" t="str">
        <f>IFERROR(VLOOKUP(A176,DETAIL!$A$7:$O$1101,13,0),"")</f>
        <v/>
      </c>
      <c r="K176" s="132" t="str">
        <f>IFERROR(CONCATENATE("वर्ष ",VLOOKUP(A176,DETAIL!$A$7:$O$1101,11,0)," / ","प्रतिशत ",VLOOKUP(A176,DETAIL!$A$7:$O$1101,12,0)*100),"")</f>
        <v/>
      </c>
      <c r="L176" s="16" t="str">
        <f>IFERROR(VLOOKUP(A176,DETAIL!$A$7:$L$1101,7,0),"")</f>
        <v/>
      </c>
      <c r="M176" s="133" t="str">
        <f>IFERROR(VLOOKUP(A176,DETAIL!$A$7:$L$1101,8,0)*75%,"")</f>
        <v/>
      </c>
      <c r="N176" s="16" t="str">
        <f>IFERROR(VLOOKUP(A176,DETAIL!$A$7:$L$1101,9,0),"")</f>
        <v/>
      </c>
      <c r="O176" s="133" t="str">
        <f>IFERROR(VLOOKUP(A176,DETAIL!$A$7:$L$1101,10,0)*25%,"")</f>
        <v/>
      </c>
      <c r="P176" s="133" t="str">
        <f t="shared" si="7"/>
        <v/>
      </c>
      <c r="Q176" s="131"/>
    </row>
    <row r="177" spans="1:17" s="21" customFormat="1" ht="24.95" customHeight="1">
      <c r="A177" s="150">
        <v>170</v>
      </c>
      <c r="B177" s="16" t="str">
        <f t="shared" si="9"/>
        <v/>
      </c>
      <c r="C177" s="130" t="str">
        <f>IFERROR(VLOOKUP(A177,DETAIL!$A$7:$F$1101,3,0),"")</f>
        <v/>
      </c>
      <c r="D177" s="130" t="str">
        <f>IFERROR(VLOOKUP(A177,DETAIL!$A$7:$F$1101,4,0),"")</f>
        <v/>
      </c>
      <c r="E177" s="131" t="str">
        <f>IFERROR(VLOOKUP(A177,DETAIL!$A$7:$F$1101,5,0),"")</f>
        <v/>
      </c>
      <c r="F177" s="131" t="str">
        <f>IFERROR(VLOOKUP(A177,DETAIL!$A$7:$O$1101,15,0),"")</f>
        <v/>
      </c>
      <c r="G177" s="131" t="str">
        <f>IFERROR(VLOOKUP(A177,DETAIL!$A$7:$O$1101,14,0),"")</f>
        <v/>
      </c>
      <c r="H177" s="16" t="str">
        <f>IFERROR(VLOOKUP(A177,DETAIL!$A$7:$F$1101,6,0),"")</f>
        <v/>
      </c>
      <c r="I177" s="16" t="str">
        <f>IFERROR(VLOOKUP(A177,DETAIL!$A$7:$P$1101,16,0),"")</f>
        <v/>
      </c>
      <c r="J177" s="16" t="str">
        <f>IFERROR(VLOOKUP(A177,DETAIL!$A$7:$O$1101,13,0),"")</f>
        <v/>
      </c>
      <c r="K177" s="132" t="str">
        <f>IFERROR(CONCATENATE("वर्ष ",VLOOKUP(A177,DETAIL!$A$7:$O$1101,11,0)," / ","प्रतिशत ",VLOOKUP(A177,DETAIL!$A$7:$O$1101,12,0)*100),"")</f>
        <v/>
      </c>
      <c r="L177" s="16" t="str">
        <f>IFERROR(VLOOKUP(A177,DETAIL!$A$7:$L$1101,7,0),"")</f>
        <v/>
      </c>
      <c r="M177" s="133" t="str">
        <f>IFERROR(VLOOKUP(A177,DETAIL!$A$7:$L$1101,8,0)*75%,"")</f>
        <v/>
      </c>
      <c r="N177" s="16" t="str">
        <f>IFERROR(VLOOKUP(A177,DETAIL!$A$7:$L$1101,9,0),"")</f>
        <v/>
      </c>
      <c r="O177" s="133" t="str">
        <f>IFERROR(VLOOKUP(A177,DETAIL!$A$7:$L$1101,10,0)*25%,"")</f>
        <v/>
      </c>
      <c r="P177" s="133" t="str">
        <f t="shared" si="7"/>
        <v/>
      </c>
      <c r="Q177" s="131"/>
    </row>
    <row r="178" spans="1:17" s="21" customFormat="1" ht="24.95" customHeight="1">
      <c r="A178" s="150">
        <v>171</v>
      </c>
      <c r="B178" s="16" t="str">
        <f t="shared" si="9"/>
        <v/>
      </c>
      <c r="C178" s="130" t="str">
        <f>IFERROR(VLOOKUP(A178,DETAIL!$A$7:$F$1101,3,0),"")</f>
        <v/>
      </c>
      <c r="D178" s="130" t="str">
        <f>IFERROR(VLOOKUP(A178,DETAIL!$A$7:$F$1101,4,0),"")</f>
        <v/>
      </c>
      <c r="E178" s="131" t="str">
        <f>IFERROR(VLOOKUP(A178,DETAIL!$A$7:$F$1101,5,0),"")</f>
        <v/>
      </c>
      <c r="F178" s="131" t="str">
        <f>IFERROR(VLOOKUP(A178,DETAIL!$A$7:$O$1101,15,0),"")</f>
        <v/>
      </c>
      <c r="G178" s="131" t="str">
        <f>IFERROR(VLOOKUP(A178,DETAIL!$A$7:$O$1101,14,0),"")</f>
        <v/>
      </c>
      <c r="H178" s="16" t="str">
        <f>IFERROR(VLOOKUP(A178,DETAIL!$A$7:$F$1101,6,0),"")</f>
        <v/>
      </c>
      <c r="I178" s="16" t="str">
        <f>IFERROR(VLOOKUP(A178,DETAIL!$A$7:$P$1101,16,0),"")</f>
        <v/>
      </c>
      <c r="J178" s="16" t="str">
        <f>IFERROR(VLOOKUP(A178,DETAIL!$A$7:$O$1101,13,0),"")</f>
        <v/>
      </c>
      <c r="K178" s="132" t="str">
        <f>IFERROR(CONCATENATE("वर्ष ",VLOOKUP(A178,DETAIL!$A$7:$O$1101,11,0)," / ","प्रतिशत ",VLOOKUP(A178,DETAIL!$A$7:$O$1101,12,0)*100),"")</f>
        <v/>
      </c>
      <c r="L178" s="16" t="str">
        <f>IFERROR(VLOOKUP(A178,DETAIL!$A$7:$L$1101,7,0),"")</f>
        <v/>
      </c>
      <c r="M178" s="133" t="str">
        <f>IFERROR(VLOOKUP(A178,DETAIL!$A$7:$L$1101,8,0)*75%,"")</f>
        <v/>
      </c>
      <c r="N178" s="16" t="str">
        <f>IFERROR(VLOOKUP(A178,DETAIL!$A$7:$L$1101,9,0),"")</f>
        <v/>
      </c>
      <c r="O178" s="133" t="str">
        <f>IFERROR(VLOOKUP(A178,DETAIL!$A$7:$L$1101,10,0)*25%,"")</f>
        <v/>
      </c>
      <c r="P178" s="133" t="str">
        <f t="shared" si="7"/>
        <v/>
      </c>
      <c r="Q178" s="131"/>
    </row>
    <row r="179" spans="1:17" s="21" customFormat="1" ht="24.95" customHeight="1">
      <c r="A179" s="150">
        <v>172</v>
      </c>
      <c r="B179" s="16" t="str">
        <f t="shared" si="9"/>
        <v/>
      </c>
      <c r="C179" s="130" t="str">
        <f>IFERROR(VLOOKUP(A179,DETAIL!$A$7:$F$1101,3,0),"")</f>
        <v/>
      </c>
      <c r="D179" s="130" t="str">
        <f>IFERROR(VLOOKUP(A179,DETAIL!$A$7:$F$1101,4,0),"")</f>
        <v/>
      </c>
      <c r="E179" s="131" t="str">
        <f>IFERROR(VLOOKUP(A179,DETAIL!$A$7:$F$1101,5,0),"")</f>
        <v/>
      </c>
      <c r="F179" s="131" t="str">
        <f>IFERROR(VLOOKUP(A179,DETAIL!$A$7:$O$1101,15,0),"")</f>
        <v/>
      </c>
      <c r="G179" s="131" t="str">
        <f>IFERROR(VLOOKUP(A179,DETAIL!$A$7:$O$1101,14,0),"")</f>
        <v/>
      </c>
      <c r="H179" s="16" t="str">
        <f>IFERROR(VLOOKUP(A179,DETAIL!$A$7:$F$1101,6,0),"")</f>
        <v/>
      </c>
      <c r="I179" s="16" t="str">
        <f>IFERROR(VLOOKUP(A179,DETAIL!$A$7:$P$1101,16,0),"")</f>
        <v/>
      </c>
      <c r="J179" s="16" t="str">
        <f>IFERROR(VLOOKUP(A179,DETAIL!$A$7:$O$1101,13,0),"")</f>
        <v/>
      </c>
      <c r="K179" s="132" t="str">
        <f>IFERROR(CONCATENATE("वर्ष ",VLOOKUP(A179,DETAIL!$A$7:$O$1101,11,0)," / ","प्रतिशत ",VLOOKUP(A179,DETAIL!$A$7:$O$1101,12,0)*100),"")</f>
        <v/>
      </c>
      <c r="L179" s="16" t="str">
        <f>IFERROR(VLOOKUP(A179,DETAIL!$A$7:$L$1101,7,0),"")</f>
        <v/>
      </c>
      <c r="M179" s="133" t="str">
        <f>IFERROR(VLOOKUP(A179,DETAIL!$A$7:$L$1101,8,0)*75%,"")</f>
        <v/>
      </c>
      <c r="N179" s="16" t="str">
        <f>IFERROR(VLOOKUP(A179,DETAIL!$A$7:$L$1101,9,0),"")</f>
        <v/>
      </c>
      <c r="O179" s="133" t="str">
        <f>IFERROR(VLOOKUP(A179,DETAIL!$A$7:$L$1101,10,0)*25%,"")</f>
        <v/>
      </c>
      <c r="P179" s="133" t="str">
        <f t="shared" si="7"/>
        <v/>
      </c>
      <c r="Q179" s="131"/>
    </row>
    <row r="180" spans="1:17" s="21" customFormat="1" ht="24.95" customHeight="1">
      <c r="A180" s="150">
        <v>173</v>
      </c>
      <c r="B180" s="16" t="str">
        <f t="shared" si="9"/>
        <v/>
      </c>
      <c r="C180" s="130" t="str">
        <f>IFERROR(VLOOKUP(A180,DETAIL!$A$7:$F$1101,3,0),"")</f>
        <v/>
      </c>
      <c r="D180" s="130" t="str">
        <f>IFERROR(VLOOKUP(A180,DETAIL!$A$7:$F$1101,4,0),"")</f>
        <v/>
      </c>
      <c r="E180" s="131" t="str">
        <f>IFERROR(VLOOKUP(A180,DETAIL!$A$7:$F$1101,5,0),"")</f>
        <v/>
      </c>
      <c r="F180" s="131" t="str">
        <f>IFERROR(VLOOKUP(A180,DETAIL!$A$7:$O$1101,15,0),"")</f>
        <v/>
      </c>
      <c r="G180" s="131" t="str">
        <f>IFERROR(VLOOKUP(A180,DETAIL!$A$7:$O$1101,14,0),"")</f>
        <v/>
      </c>
      <c r="H180" s="16" t="str">
        <f>IFERROR(VLOOKUP(A180,DETAIL!$A$7:$F$1101,6,0),"")</f>
        <v/>
      </c>
      <c r="I180" s="16" t="str">
        <f>IFERROR(VLOOKUP(A180,DETAIL!$A$7:$P$1101,16,0),"")</f>
        <v/>
      </c>
      <c r="J180" s="16" t="str">
        <f>IFERROR(VLOOKUP(A180,DETAIL!$A$7:$O$1101,13,0),"")</f>
        <v/>
      </c>
      <c r="K180" s="132" t="str">
        <f>IFERROR(CONCATENATE("वर्ष ",VLOOKUP(A180,DETAIL!$A$7:$O$1101,11,0)," / ","प्रतिशत ",VLOOKUP(A180,DETAIL!$A$7:$O$1101,12,0)*100),"")</f>
        <v/>
      </c>
      <c r="L180" s="16" t="str">
        <f>IFERROR(VLOOKUP(A180,DETAIL!$A$7:$L$1101,7,0),"")</f>
        <v/>
      </c>
      <c r="M180" s="133" t="str">
        <f>IFERROR(VLOOKUP(A180,DETAIL!$A$7:$L$1101,8,0)*75%,"")</f>
        <v/>
      </c>
      <c r="N180" s="16" t="str">
        <f>IFERROR(VLOOKUP(A180,DETAIL!$A$7:$L$1101,9,0),"")</f>
        <v/>
      </c>
      <c r="O180" s="133" t="str">
        <f>IFERROR(VLOOKUP(A180,DETAIL!$A$7:$L$1101,10,0)*25%,"")</f>
        <v/>
      </c>
      <c r="P180" s="133" t="str">
        <f t="shared" si="7"/>
        <v/>
      </c>
      <c r="Q180" s="131"/>
    </row>
    <row r="181" spans="1:17" s="21" customFormat="1" ht="24.95" customHeight="1">
      <c r="A181" s="150">
        <v>174</v>
      </c>
      <c r="B181" s="16" t="str">
        <f t="shared" si="9"/>
        <v/>
      </c>
      <c r="C181" s="130" t="str">
        <f>IFERROR(VLOOKUP(A181,DETAIL!$A$7:$F$1101,3,0),"")</f>
        <v/>
      </c>
      <c r="D181" s="130" t="str">
        <f>IFERROR(VLOOKUP(A181,DETAIL!$A$7:$F$1101,4,0),"")</f>
        <v/>
      </c>
      <c r="E181" s="131" t="str">
        <f>IFERROR(VLOOKUP(A181,DETAIL!$A$7:$F$1101,5,0),"")</f>
        <v/>
      </c>
      <c r="F181" s="131" t="str">
        <f>IFERROR(VLOOKUP(A181,DETAIL!$A$7:$O$1101,15,0),"")</f>
        <v/>
      </c>
      <c r="G181" s="131" t="str">
        <f>IFERROR(VLOOKUP(A181,DETAIL!$A$7:$O$1101,14,0),"")</f>
        <v/>
      </c>
      <c r="H181" s="16" t="str">
        <f>IFERROR(VLOOKUP(A181,DETAIL!$A$7:$F$1101,6,0),"")</f>
        <v/>
      </c>
      <c r="I181" s="16" t="str">
        <f>IFERROR(VLOOKUP(A181,DETAIL!$A$7:$P$1101,16,0),"")</f>
        <v/>
      </c>
      <c r="J181" s="16" t="str">
        <f>IFERROR(VLOOKUP(A181,DETAIL!$A$7:$O$1101,13,0),"")</f>
        <v/>
      </c>
      <c r="K181" s="132" t="str">
        <f>IFERROR(CONCATENATE("वर्ष ",VLOOKUP(A181,DETAIL!$A$7:$O$1101,11,0)," / ","प्रतिशत ",VLOOKUP(A181,DETAIL!$A$7:$O$1101,12,0)*100),"")</f>
        <v/>
      </c>
      <c r="L181" s="16" t="str">
        <f>IFERROR(VLOOKUP(A181,DETAIL!$A$7:$L$1101,7,0),"")</f>
        <v/>
      </c>
      <c r="M181" s="133" t="str">
        <f>IFERROR(VLOOKUP(A181,DETAIL!$A$7:$L$1101,8,0)*75%,"")</f>
        <v/>
      </c>
      <c r="N181" s="16" t="str">
        <f>IFERROR(VLOOKUP(A181,DETAIL!$A$7:$L$1101,9,0),"")</f>
        <v/>
      </c>
      <c r="O181" s="133" t="str">
        <f>IFERROR(VLOOKUP(A181,DETAIL!$A$7:$L$1101,10,0)*25%,"")</f>
        <v/>
      </c>
      <c r="P181" s="133" t="str">
        <f t="shared" si="7"/>
        <v/>
      </c>
      <c r="Q181" s="131"/>
    </row>
    <row r="182" spans="1:17" s="21" customFormat="1" ht="24.95" customHeight="1">
      <c r="A182" s="150">
        <v>175</v>
      </c>
      <c r="B182" s="16" t="str">
        <f t="shared" si="9"/>
        <v/>
      </c>
      <c r="C182" s="130" t="str">
        <f>IFERROR(VLOOKUP(A182,DETAIL!$A$7:$F$1101,3,0),"")</f>
        <v/>
      </c>
      <c r="D182" s="130" t="str">
        <f>IFERROR(VLOOKUP(A182,DETAIL!$A$7:$F$1101,4,0),"")</f>
        <v/>
      </c>
      <c r="E182" s="131" t="str">
        <f>IFERROR(VLOOKUP(A182,DETAIL!$A$7:$F$1101,5,0),"")</f>
        <v/>
      </c>
      <c r="F182" s="131" t="str">
        <f>IFERROR(VLOOKUP(A182,DETAIL!$A$7:$O$1101,15,0),"")</f>
        <v/>
      </c>
      <c r="G182" s="131" t="str">
        <f>IFERROR(VLOOKUP(A182,DETAIL!$A$7:$O$1101,14,0),"")</f>
        <v/>
      </c>
      <c r="H182" s="16" t="str">
        <f>IFERROR(VLOOKUP(A182,DETAIL!$A$7:$F$1101,6,0),"")</f>
        <v/>
      </c>
      <c r="I182" s="16" t="str">
        <f>IFERROR(VLOOKUP(A182,DETAIL!$A$7:$P$1101,16,0),"")</f>
        <v/>
      </c>
      <c r="J182" s="16" t="str">
        <f>IFERROR(VLOOKUP(A182,DETAIL!$A$7:$O$1101,13,0),"")</f>
        <v/>
      </c>
      <c r="K182" s="132" t="str">
        <f>IFERROR(CONCATENATE("वर्ष ",VLOOKUP(A182,DETAIL!$A$7:$O$1101,11,0)," / ","प्रतिशत ",VLOOKUP(A182,DETAIL!$A$7:$O$1101,12,0)*100),"")</f>
        <v/>
      </c>
      <c r="L182" s="16" t="str">
        <f>IFERROR(VLOOKUP(A182,DETAIL!$A$7:$L$1101,7,0),"")</f>
        <v/>
      </c>
      <c r="M182" s="133" t="str">
        <f>IFERROR(VLOOKUP(A182,DETAIL!$A$7:$L$1101,8,0)*75%,"")</f>
        <v/>
      </c>
      <c r="N182" s="16" t="str">
        <f>IFERROR(VLOOKUP(A182,DETAIL!$A$7:$L$1101,9,0),"")</f>
        <v/>
      </c>
      <c r="O182" s="133" t="str">
        <f>IFERROR(VLOOKUP(A182,DETAIL!$A$7:$L$1101,10,0)*25%,"")</f>
        <v/>
      </c>
      <c r="P182" s="133" t="str">
        <f t="shared" si="7"/>
        <v/>
      </c>
      <c r="Q182" s="131"/>
    </row>
    <row r="183" spans="1:17" s="21" customFormat="1" ht="24.95" customHeight="1">
      <c r="A183" s="150">
        <v>176</v>
      </c>
      <c r="B183" s="16" t="str">
        <f t="shared" si="9"/>
        <v/>
      </c>
      <c r="C183" s="130" t="str">
        <f>IFERROR(VLOOKUP(A183,DETAIL!$A$7:$F$1101,3,0),"")</f>
        <v/>
      </c>
      <c r="D183" s="130" t="str">
        <f>IFERROR(VLOOKUP(A183,DETAIL!$A$7:$F$1101,4,0),"")</f>
        <v/>
      </c>
      <c r="E183" s="131" t="str">
        <f>IFERROR(VLOOKUP(A183,DETAIL!$A$7:$F$1101,5,0),"")</f>
        <v/>
      </c>
      <c r="F183" s="131" t="str">
        <f>IFERROR(VLOOKUP(A183,DETAIL!$A$7:$O$1101,15,0),"")</f>
        <v/>
      </c>
      <c r="G183" s="131" t="str">
        <f>IFERROR(VLOOKUP(A183,DETAIL!$A$7:$O$1101,14,0),"")</f>
        <v/>
      </c>
      <c r="H183" s="16" t="str">
        <f>IFERROR(VLOOKUP(A183,DETAIL!$A$7:$F$1101,6,0),"")</f>
        <v/>
      </c>
      <c r="I183" s="16" t="str">
        <f>IFERROR(VLOOKUP(A183,DETAIL!$A$7:$P$1101,16,0),"")</f>
        <v/>
      </c>
      <c r="J183" s="16" t="str">
        <f>IFERROR(VLOOKUP(A183,DETAIL!$A$7:$O$1101,13,0),"")</f>
        <v/>
      </c>
      <c r="K183" s="132" t="str">
        <f>IFERROR(CONCATENATE("वर्ष ",VLOOKUP(A183,DETAIL!$A$7:$O$1101,11,0)," / ","प्रतिशत ",VLOOKUP(A183,DETAIL!$A$7:$O$1101,12,0)*100),"")</f>
        <v/>
      </c>
      <c r="L183" s="16" t="str">
        <f>IFERROR(VLOOKUP(A183,DETAIL!$A$7:$L$1101,7,0),"")</f>
        <v/>
      </c>
      <c r="M183" s="133" t="str">
        <f>IFERROR(VLOOKUP(A183,DETAIL!$A$7:$L$1101,8,0)*75%,"")</f>
        <v/>
      </c>
      <c r="N183" s="16" t="str">
        <f>IFERROR(VLOOKUP(A183,DETAIL!$A$7:$L$1101,9,0),"")</f>
        <v/>
      </c>
      <c r="O183" s="133" t="str">
        <f>IFERROR(VLOOKUP(A183,DETAIL!$A$7:$L$1101,10,0)*25%,"")</f>
        <v/>
      </c>
      <c r="P183" s="133" t="str">
        <f t="shared" si="7"/>
        <v/>
      </c>
      <c r="Q183" s="131"/>
    </row>
    <row r="184" spans="1:17" s="21" customFormat="1" ht="24.95" customHeight="1">
      <c r="A184" s="150">
        <v>177</v>
      </c>
      <c r="B184" s="16" t="str">
        <f t="shared" si="9"/>
        <v/>
      </c>
      <c r="C184" s="130" t="str">
        <f>IFERROR(VLOOKUP(A184,DETAIL!$A$7:$F$1101,3,0),"")</f>
        <v/>
      </c>
      <c r="D184" s="130" t="str">
        <f>IFERROR(VLOOKUP(A184,DETAIL!$A$7:$F$1101,4,0),"")</f>
        <v/>
      </c>
      <c r="E184" s="131" t="str">
        <f>IFERROR(VLOOKUP(A184,DETAIL!$A$7:$F$1101,5,0),"")</f>
        <v/>
      </c>
      <c r="F184" s="131" t="str">
        <f>IFERROR(VLOOKUP(A184,DETAIL!$A$7:$O$1101,15,0),"")</f>
        <v/>
      </c>
      <c r="G184" s="131" t="str">
        <f>IFERROR(VLOOKUP(A184,DETAIL!$A$7:$O$1101,14,0),"")</f>
        <v/>
      </c>
      <c r="H184" s="16" t="str">
        <f>IFERROR(VLOOKUP(A184,DETAIL!$A$7:$F$1101,6,0),"")</f>
        <v/>
      </c>
      <c r="I184" s="16" t="str">
        <f>IFERROR(VLOOKUP(A184,DETAIL!$A$7:$P$1101,16,0),"")</f>
        <v/>
      </c>
      <c r="J184" s="16" t="str">
        <f>IFERROR(VLOOKUP(A184,DETAIL!$A$7:$O$1101,13,0),"")</f>
        <v/>
      </c>
      <c r="K184" s="132" t="str">
        <f>IFERROR(CONCATENATE("वर्ष ",VLOOKUP(A184,DETAIL!$A$7:$O$1101,11,0)," / ","प्रतिशत ",VLOOKUP(A184,DETAIL!$A$7:$O$1101,12,0)*100),"")</f>
        <v/>
      </c>
      <c r="L184" s="16" t="str">
        <f>IFERROR(VLOOKUP(A184,DETAIL!$A$7:$L$1101,7,0),"")</f>
        <v/>
      </c>
      <c r="M184" s="133" t="str">
        <f>IFERROR(VLOOKUP(A184,DETAIL!$A$7:$L$1101,8,0)*75%,"")</f>
        <v/>
      </c>
      <c r="N184" s="16" t="str">
        <f>IFERROR(VLOOKUP(A184,DETAIL!$A$7:$L$1101,9,0),"")</f>
        <v/>
      </c>
      <c r="O184" s="133" t="str">
        <f>IFERROR(VLOOKUP(A184,DETAIL!$A$7:$L$1101,10,0)*25%,"")</f>
        <v/>
      </c>
      <c r="P184" s="133" t="str">
        <f t="shared" si="7"/>
        <v/>
      </c>
      <c r="Q184" s="131"/>
    </row>
    <row r="185" spans="1:17" s="21" customFormat="1" ht="24.95" customHeight="1">
      <c r="A185" s="150">
        <v>178</v>
      </c>
      <c r="B185" s="16" t="str">
        <f t="shared" si="9"/>
        <v/>
      </c>
      <c r="C185" s="130" t="str">
        <f>IFERROR(VLOOKUP(A185,DETAIL!$A$7:$F$1101,3,0),"")</f>
        <v/>
      </c>
      <c r="D185" s="130" t="str">
        <f>IFERROR(VLOOKUP(A185,DETAIL!$A$7:$F$1101,4,0),"")</f>
        <v/>
      </c>
      <c r="E185" s="131" t="str">
        <f>IFERROR(VLOOKUP(A185,DETAIL!$A$7:$F$1101,5,0),"")</f>
        <v/>
      </c>
      <c r="F185" s="131" t="str">
        <f>IFERROR(VLOOKUP(A185,DETAIL!$A$7:$O$1101,15,0),"")</f>
        <v/>
      </c>
      <c r="G185" s="131" t="str">
        <f>IFERROR(VLOOKUP(A185,DETAIL!$A$7:$O$1101,14,0),"")</f>
        <v/>
      </c>
      <c r="H185" s="16" t="str">
        <f>IFERROR(VLOOKUP(A185,DETAIL!$A$7:$F$1101,6,0),"")</f>
        <v/>
      </c>
      <c r="I185" s="16" t="str">
        <f>IFERROR(VLOOKUP(A185,DETAIL!$A$7:$P$1101,16,0),"")</f>
        <v/>
      </c>
      <c r="J185" s="16" t="str">
        <f>IFERROR(VLOOKUP(A185,DETAIL!$A$7:$O$1101,13,0),"")</f>
        <v/>
      </c>
      <c r="K185" s="132" t="str">
        <f>IFERROR(CONCATENATE("वर्ष ",VLOOKUP(A185,DETAIL!$A$7:$O$1101,11,0)," / ","प्रतिशत ",VLOOKUP(A185,DETAIL!$A$7:$O$1101,12,0)*100),"")</f>
        <v/>
      </c>
      <c r="L185" s="16" t="str">
        <f>IFERROR(VLOOKUP(A185,DETAIL!$A$7:$L$1101,7,0),"")</f>
        <v/>
      </c>
      <c r="M185" s="133" t="str">
        <f>IFERROR(VLOOKUP(A185,DETAIL!$A$7:$L$1101,8,0)*75%,"")</f>
        <v/>
      </c>
      <c r="N185" s="16" t="str">
        <f>IFERROR(VLOOKUP(A185,DETAIL!$A$7:$L$1101,9,0),"")</f>
        <v/>
      </c>
      <c r="O185" s="133" t="str">
        <f>IFERROR(VLOOKUP(A185,DETAIL!$A$7:$L$1101,10,0)*25%,"")</f>
        <v/>
      </c>
      <c r="P185" s="133" t="str">
        <f t="shared" si="7"/>
        <v/>
      </c>
      <c r="Q185" s="131"/>
    </row>
    <row r="186" spans="1:17" s="21" customFormat="1" ht="24.95" customHeight="1">
      <c r="A186" s="150">
        <v>179</v>
      </c>
      <c r="B186" s="16" t="str">
        <f t="shared" si="9"/>
        <v/>
      </c>
      <c r="C186" s="130" t="str">
        <f>IFERROR(VLOOKUP(A186,DETAIL!$A$7:$F$1101,3,0),"")</f>
        <v/>
      </c>
      <c r="D186" s="130" t="str">
        <f>IFERROR(VLOOKUP(A186,DETAIL!$A$7:$F$1101,4,0),"")</f>
        <v/>
      </c>
      <c r="E186" s="131" t="str">
        <f>IFERROR(VLOOKUP(A186,DETAIL!$A$7:$F$1101,5,0),"")</f>
        <v/>
      </c>
      <c r="F186" s="131" t="str">
        <f>IFERROR(VLOOKUP(A186,DETAIL!$A$7:$O$1101,15,0),"")</f>
        <v/>
      </c>
      <c r="G186" s="131" t="str">
        <f>IFERROR(VLOOKUP(A186,DETAIL!$A$7:$O$1101,14,0),"")</f>
        <v/>
      </c>
      <c r="H186" s="16" t="str">
        <f>IFERROR(VLOOKUP(A186,DETAIL!$A$7:$F$1101,6,0),"")</f>
        <v/>
      </c>
      <c r="I186" s="16" t="str">
        <f>IFERROR(VLOOKUP(A186,DETAIL!$A$7:$P$1101,16,0),"")</f>
        <v/>
      </c>
      <c r="J186" s="16" t="str">
        <f>IFERROR(VLOOKUP(A186,DETAIL!$A$7:$O$1101,13,0),"")</f>
        <v/>
      </c>
      <c r="K186" s="132" t="str">
        <f>IFERROR(CONCATENATE("वर्ष ",VLOOKUP(A186,DETAIL!$A$7:$O$1101,11,0)," / ","प्रतिशत ",VLOOKUP(A186,DETAIL!$A$7:$O$1101,12,0)*100),"")</f>
        <v/>
      </c>
      <c r="L186" s="16" t="str">
        <f>IFERROR(VLOOKUP(A186,DETAIL!$A$7:$L$1101,7,0),"")</f>
        <v/>
      </c>
      <c r="M186" s="133" t="str">
        <f>IFERROR(VLOOKUP(A186,DETAIL!$A$7:$L$1101,8,0)*75%,"")</f>
        <v/>
      </c>
      <c r="N186" s="16" t="str">
        <f>IFERROR(VLOOKUP(A186,DETAIL!$A$7:$L$1101,9,0),"")</f>
        <v/>
      </c>
      <c r="O186" s="133" t="str">
        <f>IFERROR(VLOOKUP(A186,DETAIL!$A$7:$L$1101,10,0)*25%,"")</f>
        <v/>
      </c>
      <c r="P186" s="133" t="str">
        <f t="shared" si="7"/>
        <v/>
      </c>
      <c r="Q186" s="131"/>
    </row>
    <row r="187" spans="1:17" s="21" customFormat="1" ht="24.95" customHeight="1">
      <c r="A187" s="150">
        <v>180</v>
      </c>
      <c r="B187" s="16" t="str">
        <f t="shared" si="9"/>
        <v/>
      </c>
      <c r="C187" s="130" t="str">
        <f>IFERROR(VLOOKUP(A187,DETAIL!$A$7:$F$1101,3,0),"")</f>
        <v/>
      </c>
      <c r="D187" s="130" t="str">
        <f>IFERROR(VLOOKUP(A187,DETAIL!$A$7:$F$1101,4,0),"")</f>
        <v/>
      </c>
      <c r="E187" s="131" t="str">
        <f>IFERROR(VLOOKUP(A187,DETAIL!$A$7:$F$1101,5,0),"")</f>
        <v/>
      </c>
      <c r="F187" s="131" t="str">
        <f>IFERROR(VLOOKUP(A187,DETAIL!$A$7:$O$1101,15,0),"")</f>
        <v/>
      </c>
      <c r="G187" s="131" t="str">
        <f>IFERROR(VLOOKUP(A187,DETAIL!$A$7:$O$1101,14,0),"")</f>
        <v/>
      </c>
      <c r="H187" s="16" t="str">
        <f>IFERROR(VLOOKUP(A187,DETAIL!$A$7:$F$1101,6,0),"")</f>
        <v/>
      </c>
      <c r="I187" s="16" t="str">
        <f>IFERROR(VLOOKUP(A187,DETAIL!$A$7:$P$1101,16,0),"")</f>
        <v/>
      </c>
      <c r="J187" s="16" t="str">
        <f>IFERROR(VLOOKUP(A187,DETAIL!$A$7:$O$1101,13,0),"")</f>
        <v/>
      </c>
      <c r="K187" s="132" t="str">
        <f>IFERROR(CONCATENATE("वर्ष ",VLOOKUP(A187,DETAIL!$A$7:$O$1101,11,0)," / ","प्रतिशत ",VLOOKUP(A187,DETAIL!$A$7:$O$1101,12,0)*100),"")</f>
        <v/>
      </c>
      <c r="L187" s="16" t="str">
        <f>IFERROR(VLOOKUP(A187,DETAIL!$A$7:$L$1101,7,0),"")</f>
        <v/>
      </c>
      <c r="M187" s="133" t="str">
        <f>IFERROR(VLOOKUP(A187,DETAIL!$A$7:$L$1101,8,0)*75%,"")</f>
        <v/>
      </c>
      <c r="N187" s="16" t="str">
        <f>IFERROR(VLOOKUP(A187,DETAIL!$A$7:$L$1101,9,0),"")</f>
        <v/>
      </c>
      <c r="O187" s="133" t="str">
        <f>IFERROR(VLOOKUP(A187,DETAIL!$A$7:$L$1101,10,0)*25%,"")</f>
        <v/>
      </c>
      <c r="P187" s="133" t="str">
        <f t="shared" si="7"/>
        <v/>
      </c>
      <c r="Q187" s="131"/>
    </row>
    <row r="188" spans="1:17" s="21" customFormat="1" ht="24.95" customHeight="1">
      <c r="A188" s="150">
        <v>181</v>
      </c>
      <c r="B188" s="16" t="str">
        <f t="shared" si="9"/>
        <v/>
      </c>
      <c r="C188" s="130" t="str">
        <f>IFERROR(VLOOKUP(A188,DETAIL!$A$7:$F$1101,3,0),"")</f>
        <v/>
      </c>
      <c r="D188" s="130" t="str">
        <f>IFERROR(VLOOKUP(A188,DETAIL!$A$7:$F$1101,4,0),"")</f>
        <v/>
      </c>
      <c r="E188" s="131" t="str">
        <f>IFERROR(VLOOKUP(A188,DETAIL!$A$7:$F$1101,5,0),"")</f>
        <v/>
      </c>
      <c r="F188" s="131" t="str">
        <f>IFERROR(VLOOKUP(A188,DETAIL!$A$7:$O$1101,15,0),"")</f>
        <v/>
      </c>
      <c r="G188" s="131" t="str">
        <f>IFERROR(VLOOKUP(A188,DETAIL!$A$7:$O$1101,14,0),"")</f>
        <v/>
      </c>
      <c r="H188" s="16" t="str">
        <f>IFERROR(VLOOKUP(A188,DETAIL!$A$7:$F$1101,6,0),"")</f>
        <v/>
      </c>
      <c r="I188" s="16" t="str">
        <f>IFERROR(VLOOKUP(A188,DETAIL!$A$7:$P$1101,16,0),"")</f>
        <v/>
      </c>
      <c r="J188" s="16" t="str">
        <f>IFERROR(VLOOKUP(A188,DETAIL!$A$7:$O$1101,13,0),"")</f>
        <v/>
      </c>
      <c r="K188" s="132" t="str">
        <f>IFERROR(CONCATENATE("वर्ष ",VLOOKUP(A188,DETAIL!$A$7:$O$1101,11,0)," / ","प्रतिशत ",VLOOKUP(A188,DETAIL!$A$7:$O$1101,12,0)*100),"")</f>
        <v/>
      </c>
      <c r="L188" s="16" t="str">
        <f>IFERROR(VLOOKUP(A188,DETAIL!$A$7:$L$1101,7,0),"")</f>
        <v/>
      </c>
      <c r="M188" s="133" t="str">
        <f>IFERROR(VLOOKUP(A188,DETAIL!$A$7:$L$1101,8,0)*75%,"")</f>
        <v/>
      </c>
      <c r="N188" s="16" t="str">
        <f>IFERROR(VLOOKUP(A188,DETAIL!$A$7:$L$1101,9,0),"")</f>
        <v/>
      </c>
      <c r="O188" s="133" t="str">
        <f>IFERROR(VLOOKUP(A188,DETAIL!$A$7:$L$1101,10,0)*25%,"")</f>
        <v/>
      </c>
      <c r="P188" s="133" t="str">
        <f t="shared" si="7"/>
        <v/>
      </c>
      <c r="Q188" s="131"/>
    </row>
    <row r="189" spans="1:17" s="21" customFormat="1" ht="24.95" customHeight="1">
      <c r="A189" s="150">
        <v>182</v>
      </c>
      <c r="B189" s="16" t="str">
        <f t="shared" si="9"/>
        <v/>
      </c>
      <c r="C189" s="130" t="str">
        <f>IFERROR(VLOOKUP(A189,DETAIL!$A$7:$F$1101,3,0),"")</f>
        <v/>
      </c>
      <c r="D189" s="130" t="str">
        <f>IFERROR(VLOOKUP(A189,DETAIL!$A$7:$F$1101,4,0),"")</f>
        <v/>
      </c>
      <c r="E189" s="131" t="str">
        <f>IFERROR(VLOOKUP(A189,DETAIL!$A$7:$F$1101,5,0),"")</f>
        <v/>
      </c>
      <c r="F189" s="131" t="str">
        <f>IFERROR(VLOOKUP(A189,DETAIL!$A$7:$O$1101,15,0),"")</f>
        <v/>
      </c>
      <c r="G189" s="131" t="str">
        <f>IFERROR(VLOOKUP(A189,DETAIL!$A$7:$O$1101,14,0),"")</f>
        <v/>
      </c>
      <c r="H189" s="16" t="str">
        <f>IFERROR(VLOOKUP(A189,DETAIL!$A$7:$F$1101,6,0),"")</f>
        <v/>
      </c>
      <c r="I189" s="16" t="str">
        <f>IFERROR(VLOOKUP(A189,DETAIL!$A$7:$P$1101,16,0),"")</f>
        <v/>
      </c>
      <c r="J189" s="16" t="str">
        <f>IFERROR(VLOOKUP(A189,DETAIL!$A$7:$O$1101,13,0),"")</f>
        <v/>
      </c>
      <c r="K189" s="132" t="str">
        <f>IFERROR(CONCATENATE("वर्ष ",VLOOKUP(A189,DETAIL!$A$7:$O$1101,11,0)," / ","प्रतिशत ",VLOOKUP(A189,DETAIL!$A$7:$O$1101,12,0)*100),"")</f>
        <v/>
      </c>
      <c r="L189" s="16" t="str">
        <f>IFERROR(VLOOKUP(A189,DETAIL!$A$7:$L$1101,7,0),"")</f>
        <v/>
      </c>
      <c r="M189" s="133" t="str">
        <f>IFERROR(VLOOKUP(A189,DETAIL!$A$7:$L$1101,8,0)*75%,"")</f>
        <v/>
      </c>
      <c r="N189" s="16" t="str">
        <f>IFERROR(VLOOKUP(A189,DETAIL!$A$7:$L$1101,9,0),"")</f>
        <v/>
      </c>
      <c r="O189" s="133" t="str">
        <f>IFERROR(VLOOKUP(A189,DETAIL!$A$7:$L$1101,10,0)*25%,"")</f>
        <v/>
      </c>
      <c r="P189" s="133" t="str">
        <f t="shared" si="7"/>
        <v/>
      </c>
      <c r="Q189" s="131"/>
    </row>
    <row r="190" spans="1:17" s="21" customFormat="1" ht="24.95" customHeight="1">
      <c r="A190" s="150">
        <v>183</v>
      </c>
      <c r="B190" s="16" t="str">
        <f t="shared" si="9"/>
        <v/>
      </c>
      <c r="C190" s="130" t="str">
        <f>IFERROR(VLOOKUP(A190,DETAIL!$A$7:$F$1101,3,0),"")</f>
        <v/>
      </c>
      <c r="D190" s="130" t="str">
        <f>IFERROR(VLOOKUP(A190,DETAIL!$A$7:$F$1101,4,0),"")</f>
        <v/>
      </c>
      <c r="E190" s="131" t="str">
        <f>IFERROR(VLOOKUP(A190,DETAIL!$A$7:$F$1101,5,0),"")</f>
        <v/>
      </c>
      <c r="F190" s="131" t="str">
        <f>IFERROR(VLOOKUP(A190,DETAIL!$A$7:$O$1101,15,0),"")</f>
        <v/>
      </c>
      <c r="G190" s="131" t="str">
        <f>IFERROR(VLOOKUP(A190,DETAIL!$A$7:$O$1101,14,0),"")</f>
        <v/>
      </c>
      <c r="H190" s="16" t="str">
        <f>IFERROR(VLOOKUP(A190,DETAIL!$A$7:$F$1101,6,0),"")</f>
        <v/>
      </c>
      <c r="I190" s="16" t="str">
        <f>IFERROR(VLOOKUP(A190,DETAIL!$A$7:$P$1101,16,0),"")</f>
        <v/>
      </c>
      <c r="J190" s="16" t="str">
        <f>IFERROR(VLOOKUP(A190,DETAIL!$A$7:$O$1101,13,0),"")</f>
        <v/>
      </c>
      <c r="K190" s="132" t="str">
        <f>IFERROR(CONCATENATE("वर्ष ",VLOOKUP(A190,DETAIL!$A$7:$O$1101,11,0)," / ","प्रतिशत ",VLOOKUP(A190,DETAIL!$A$7:$O$1101,12,0)*100),"")</f>
        <v/>
      </c>
      <c r="L190" s="16" t="str">
        <f>IFERROR(VLOOKUP(A190,DETAIL!$A$7:$L$1101,7,0),"")</f>
        <v/>
      </c>
      <c r="M190" s="133" t="str">
        <f>IFERROR(VLOOKUP(A190,DETAIL!$A$7:$L$1101,8,0)*75%,"")</f>
        <v/>
      </c>
      <c r="N190" s="16" t="str">
        <f>IFERROR(VLOOKUP(A190,DETAIL!$A$7:$L$1101,9,0),"")</f>
        <v/>
      </c>
      <c r="O190" s="133" t="str">
        <f>IFERROR(VLOOKUP(A190,DETAIL!$A$7:$L$1101,10,0)*25%,"")</f>
        <v/>
      </c>
      <c r="P190" s="133" t="str">
        <f t="shared" si="7"/>
        <v/>
      </c>
      <c r="Q190" s="131"/>
    </row>
    <row r="191" spans="1:17" s="21" customFormat="1" ht="24.95" customHeight="1">
      <c r="A191" s="150">
        <v>184</v>
      </c>
      <c r="B191" s="16" t="str">
        <f t="shared" si="9"/>
        <v/>
      </c>
      <c r="C191" s="130" t="str">
        <f>IFERROR(VLOOKUP(A191,DETAIL!$A$7:$F$1101,3,0),"")</f>
        <v/>
      </c>
      <c r="D191" s="130" t="str">
        <f>IFERROR(VLOOKUP(A191,DETAIL!$A$7:$F$1101,4,0),"")</f>
        <v/>
      </c>
      <c r="E191" s="131" t="str">
        <f>IFERROR(VLOOKUP(A191,DETAIL!$A$7:$F$1101,5,0),"")</f>
        <v/>
      </c>
      <c r="F191" s="131" t="str">
        <f>IFERROR(VLOOKUP(A191,DETAIL!$A$7:$O$1101,15,0),"")</f>
        <v/>
      </c>
      <c r="G191" s="131" t="str">
        <f>IFERROR(VLOOKUP(A191,DETAIL!$A$7:$O$1101,14,0),"")</f>
        <v/>
      </c>
      <c r="H191" s="16" t="str">
        <f>IFERROR(VLOOKUP(A191,DETAIL!$A$7:$F$1101,6,0),"")</f>
        <v/>
      </c>
      <c r="I191" s="16" t="str">
        <f>IFERROR(VLOOKUP(A191,DETAIL!$A$7:$P$1101,16,0),"")</f>
        <v/>
      </c>
      <c r="J191" s="16" t="str">
        <f>IFERROR(VLOOKUP(A191,DETAIL!$A$7:$O$1101,13,0),"")</f>
        <v/>
      </c>
      <c r="K191" s="132" t="str">
        <f>IFERROR(CONCATENATE("वर्ष ",VLOOKUP(A191,DETAIL!$A$7:$O$1101,11,0)," / ","प्रतिशत ",VLOOKUP(A191,DETAIL!$A$7:$O$1101,12,0)*100),"")</f>
        <v/>
      </c>
      <c r="L191" s="16" t="str">
        <f>IFERROR(VLOOKUP(A191,DETAIL!$A$7:$L$1101,7,0),"")</f>
        <v/>
      </c>
      <c r="M191" s="133" t="str">
        <f>IFERROR(VLOOKUP(A191,DETAIL!$A$7:$L$1101,8,0)*75%,"")</f>
        <v/>
      </c>
      <c r="N191" s="16" t="str">
        <f>IFERROR(VLOOKUP(A191,DETAIL!$A$7:$L$1101,9,0),"")</f>
        <v/>
      </c>
      <c r="O191" s="133" t="str">
        <f>IFERROR(VLOOKUP(A191,DETAIL!$A$7:$L$1101,10,0)*25%,"")</f>
        <v/>
      </c>
      <c r="P191" s="133" t="str">
        <f t="shared" si="7"/>
        <v/>
      </c>
      <c r="Q191" s="131"/>
    </row>
    <row r="192" spans="1:17" s="21" customFormat="1" ht="24.95" customHeight="1">
      <c r="A192" s="150">
        <v>185</v>
      </c>
      <c r="B192" s="16" t="str">
        <f t="shared" si="9"/>
        <v/>
      </c>
      <c r="C192" s="130" t="str">
        <f>IFERROR(VLOOKUP(A192,DETAIL!$A$7:$F$1101,3,0),"")</f>
        <v/>
      </c>
      <c r="D192" s="130" t="str">
        <f>IFERROR(VLOOKUP(A192,DETAIL!$A$7:$F$1101,4,0),"")</f>
        <v/>
      </c>
      <c r="E192" s="131" t="str">
        <f>IFERROR(VLOOKUP(A192,DETAIL!$A$7:$F$1101,5,0),"")</f>
        <v/>
      </c>
      <c r="F192" s="131" t="str">
        <f>IFERROR(VLOOKUP(A192,DETAIL!$A$7:$O$1101,15,0),"")</f>
        <v/>
      </c>
      <c r="G192" s="131" t="str">
        <f>IFERROR(VLOOKUP(A192,DETAIL!$A$7:$O$1101,14,0),"")</f>
        <v/>
      </c>
      <c r="H192" s="16" t="str">
        <f>IFERROR(VLOOKUP(A192,DETAIL!$A$7:$F$1101,6,0),"")</f>
        <v/>
      </c>
      <c r="I192" s="16" t="str">
        <f>IFERROR(VLOOKUP(A192,DETAIL!$A$7:$P$1101,16,0),"")</f>
        <v/>
      </c>
      <c r="J192" s="16" t="str">
        <f>IFERROR(VLOOKUP(A192,DETAIL!$A$7:$O$1101,13,0),"")</f>
        <v/>
      </c>
      <c r="K192" s="132" t="str">
        <f>IFERROR(CONCATENATE("वर्ष ",VLOOKUP(A192,DETAIL!$A$7:$O$1101,11,0)," / ","प्रतिशत ",VLOOKUP(A192,DETAIL!$A$7:$O$1101,12,0)*100),"")</f>
        <v/>
      </c>
      <c r="L192" s="16" t="str">
        <f>IFERROR(VLOOKUP(A192,DETAIL!$A$7:$L$1101,7,0),"")</f>
        <v/>
      </c>
      <c r="M192" s="133" t="str">
        <f>IFERROR(VLOOKUP(A192,DETAIL!$A$7:$L$1101,8,0)*75%,"")</f>
        <v/>
      </c>
      <c r="N192" s="16" t="str">
        <f>IFERROR(VLOOKUP(A192,DETAIL!$A$7:$L$1101,9,0),"")</f>
        <v/>
      </c>
      <c r="O192" s="133" t="str">
        <f>IFERROR(VLOOKUP(A192,DETAIL!$A$7:$L$1101,10,0)*25%,"")</f>
        <v/>
      </c>
      <c r="P192" s="133" t="str">
        <f t="shared" si="7"/>
        <v/>
      </c>
      <c r="Q192" s="131"/>
    </row>
    <row r="193" spans="1:17" s="21" customFormat="1" ht="24.95" customHeight="1">
      <c r="A193" s="150">
        <v>186</v>
      </c>
      <c r="B193" s="16" t="str">
        <f t="shared" si="9"/>
        <v/>
      </c>
      <c r="C193" s="130" t="str">
        <f>IFERROR(VLOOKUP(A193,DETAIL!$A$7:$F$1101,3,0),"")</f>
        <v/>
      </c>
      <c r="D193" s="130" t="str">
        <f>IFERROR(VLOOKUP(A193,DETAIL!$A$7:$F$1101,4,0),"")</f>
        <v/>
      </c>
      <c r="E193" s="131" t="str">
        <f>IFERROR(VLOOKUP(A193,DETAIL!$A$7:$F$1101,5,0),"")</f>
        <v/>
      </c>
      <c r="F193" s="131" t="str">
        <f>IFERROR(VLOOKUP(A193,DETAIL!$A$7:$O$1101,15,0),"")</f>
        <v/>
      </c>
      <c r="G193" s="131" t="str">
        <f>IFERROR(VLOOKUP(A193,DETAIL!$A$7:$O$1101,14,0),"")</f>
        <v/>
      </c>
      <c r="H193" s="16" t="str">
        <f>IFERROR(VLOOKUP(A193,DETAIL!$A$7:$F$1101,6,0),"")</f>
        <v/>
      </c>
      <c r="I193" s="16" t="str">
        <f>IFERROR(VLOOKUP(A193,DETAIL!$A$7:$P$1101,16,0),"")</f>
        <v/>
      </c>
      <c r="J193" s="16" t="str">
        <f>IFERROR(VLOOKUP(A193,DETAIL!$A$7:$O$1101,13,0),"")</f>
        <v/>
      </c>
      <c r="K193" s="132" t="str">
        <f>IFERROR(CONCATENATE("वर्ष ",VLOOKUP(A193,DETAIL!$A$7:$O$1101,11,0)," / ","प्रतिशत ",VLOOKUP(A193,DETAIL!$A$7:$O$1101,12,0)*100),"")</f>
        <v/>
      </c>
      <c r="L193" s="16" t="str">
        <f>IFERROR(VLOOKUP(A193,DETAIL!$A$7:$L$1101,7,0),"")</f>
        <v/>
      </c>
      <c r="M193" s="133" t="str">
        <f>IFERROR(VLOOKUP(A193,DETAIL!$A$7:$L$1101,8,0)*75%,"")</f>
        <v/>
      </c>
      <c r="N193" s="16" t="str">
        <f>IFERROR(VLOOKUP(A193,DETAIL!$A$7:$L$1101,9,0),"")</f>
        <v/>
      </c>
      <c r="O193" s="133" t="str">
        <f>IFERROR(VLOOKUP(A193,DETAIL!$A$7:$L$1101,10,0)*25%,"")</f>
        <v/>
      </c>
      <c r="P193" s="133" t="str">
        <f t="shared" si="7"/>
        <v/>
      </c>
      <c r="Q193" s="131"/>
    </row>
    <row r="194" spans="1:17" s="21" customFormat="1" ht="24.95" customHeight="1">
      <c r="A194" s="150">
        <v>187</v>
      </c>
      <c r="B194" s="16" t="str">
        <f t="shared" si="9"/>
        <v/>
      </c>
      <c r="C194" s="130" t="str">
        <f>IFERROR(VLOOKUP(A194,DETAIL!$A$7:$F$1101,3,0),"")</f>
        <v/>
      </c>
      <c r="D194" s="130" t="str">
        <f>IFERROR(VLOOKUP(A194,DETAIL!$A$7:$F$1101,4,0),"")</f>
        <v/>
      </c>
      <c r="E194" s="131" t="str">
        <f>IFERROR(VLOOKUP(A194,DETAIL!$A$7:$F$1101,5,0),"")</f>
        <v/>
      </c>
      <c r="F194" s="131" t="str">
        <f>IFERROR(VLOOKUP(A194,DETAIL!$A$7:$O$1101,15,0),"")</f>
        <v/>
      </c>
      <c r="G194" s="131" t="str">
        <f>IFERROR(VLOOKUP(A194,DETAIL!$A$7:$O$1101,14,0),"")</f>
        <v/>
      </c>
      <c r="H194" s="16" t="str">
        <f>IFERROR(VLOOKUP(A194,DETAIL!$A$7:$F$1101,6,0),"")</f>
        <v/>
      </c>
      <c r="I194" s="16" t="str">
        <f>IFERROR(VLOOKUP(A194,DETAIL!$A$7:$P$1101,16,0),"")</f>
        <v/>
      </c>
      <c r="J194" s="16" t="str">
        <f>IFERROR(VLOOKUP(A194,DETAIL!$A$7:$O$1101,13,0),"")</f>
        <v/>
      </c>
      <c r="K194" s="132" t="str">
        <f>IFERROR(CONCATENATE("वर्ष ",VLOOKUP(A194,DETAIL!$A$7:$O$1101,11,0)," / ","प्रतिशत ",VLOOKUP(A194,DETAIL!$A$7:$O$1101,12,0)*100),"")</f>
        <v/>
      </c>
      <c r="L194" s="16" t="str">
        <f>IFERROR(VLOOKUP(A194,DETAIL!$A$7:$L$1101,7,0),"")</f>
        <v/>
      </c>
      <c r="M194" s="133" t="str">
        <f>IFERROR(VLOOKUP(A194,DETAIL!$A$7:$L$1101,8,0)*75%,"")</f>
        <v/>
      </c>
      <c r="N194" s="16" t="str">
        <f>IFERROR(VLOOKUP(A194,DETAIL!$A$7:$L$1101,9,0),"")</f>
        <v/>
      </c>
      <c r="O194" s="133" t="str">
        <f>IFERROR(VLOOKUP(A194,DETAIL!$A$7:$L$1101,10,0)*25%,"")</f>
        <v/>
      </c>
      <c r="P194" s="133" t="str">
        <f t="shared" si="7"/>
        <v/>
      </c>
      <c r="Q194" s="131"/>
    </row>
    <row r="195" spans="1:17" s="21" customFormat="1" ht="24.95" customHeight="1">
      <c r="A195" s="150">
        <v>188</v>
      </c>
      <c r="B195" s="16" t="str">
        <f t="shared" si="9"/>
        <v/>
      </c>
      <c r="C195" s="130" t="str">
        <f>IFERROR(VLOOKUP(A195,DETAIL!$A$7:$F$1101,3,0),"")</f>
        <v/>
      </c>
      <c r="D195" s="130" t="str">
        <f>IFERROR(VLOOKUP(A195,DETAIL!$A$7:$F$1101,4,0),"")</f>
        <v/>
      </c>
      <c r="E195" s="131" t="str">
        <f>IFERROR(VLOOKUP(A195,DETAIL!$A$7:$F$1101,5,0),"")</f>
        <v/>
      </c>
      <c r="F195" s="131" t="str">
        <f>IFERROR(VLOOKUP(A195,DETAIL!$A$7:$O$1101,15,0),"")</f>
        <v/>
      </c>
      <c r="G195" s="131" t="str">
        <f>IFERROR(VLOOKUP(A195,DETAIL!$A$7:$O$1101,14,0),"")</f>
        <v/>
      </c>
      <c r="H195" s="16" t="str">
        <f>IFERROR(VLOOKUP(A195,DETAIL!$A$7:$F$1101,6,0),"")</f>
        <v/>
      </c>
      <c r="I195" s="16" t="str">
        <f>IFERROR(VLOOKUP(A195,DETAIL!$A$7:$P$1101,16,0),"")</f>
        <v/>
      </c>
      <c r="J195" s="16" t="str">
        <f>IFERROR(VLOOKUP(A195,DETAIL!$A$7:$O$1101,13,0),"")</f>
        <v/>
      </c>
      <c r="K195" s="132" t="str">
        <f>IFERROR(CONCATENATE("वर्ष ",VLOOKUP(A195,DETAIL!$A$7:$O$1101,11,0)," / ","प्रतिशत ",VLOOKUP(A195,DETAIL!$A$7:$O$1101,12,0)*100),"")</f>
        <v/>
      </c>
      <c r="L195" s="16" t="str">
        <f>IFERROR(VLOOKUP(A195,DETAIL!$A$7:$L$1101,7,0),"")</f>
        <v/>
      </c>
      <c r="M195" s="133" t="str">
        <f>IFERROR(VLOOKUP(A195,DETAIL!$A$7:$L$1101,8,0)*75%,"")</f>
        <v/>
      </c>
      <c r="N195" s="16" t="str">
        <f>IFERROR(VLOOKUP(A195,DETAIL!$A$7:$L$1101,9,0),"")</f>
        <v/>
      </c>
      <c r="O195" s="133" t="str">
        <f>IFERROR(VLOOKUP(A195,DETAIL!$A$7:$L$1101,10,0)*25%,"")</f>
        <v/>
      </c>
      <c r="P195" s="133" t="str">
        <f t="shared" si="7"/>
        <v/>
      </c>
      <c r="Q195" s="131"/>
    </row>
    <row r="196" spans="1:17" s="21" customFormat="1" ht="24.95" customHeight="1">
      <c r="A196" s="150">
        <v>189</v>
      </c>
      <c r="B196" s="16" t="str">
        <f t="shared" si="9"/>
        <v/>
      </c>
      <c r="C196" s="130" t="str">
        <f>IFERROR(VLOOKUP(A196,DETAIL!$A$7:$F$1101,3,0),"")</f>
        <v/>
      </c>
      <c r="D196" s="130" t="str">
        <f>IFERROR(VLOOKUP(A196,DETAIL!$A$7:$F$1101,4,0),"")</f>
        <v/>
      </c>
      <c r="E196" s="131" t="str">
        <f>IFERROR(VLOOKUP(A196,DETAIL!$A$7:$F$1101,5,0),"")</f>
        <v/>
      </c>
      <c r="F196" s="131" t="str">
        <f>IFERROR(VLOOKUP(A196,DETAIL!$A$7:$O$1101,15,0),"")</f>
        <v/>
      </c>
      <c r="G196" s="131" t="str">
        <f>IFERROR(VLOOKUP(A196,DETAIL!$A$7:$O$1101,14,0),"")</f>
        <v/>
      </c>
      <c r="H196" s="16" t="str">
        <f>IFERROR(VLOOKUP(A196,DETAIL!$A$7:$F$1101,6,0),"")</f>
        <v/>
      </c>
      <c r="I196" s="16" t="str">
        <f>IFERROR(VLOOKUP(A196,DETAIL!$A$7:$P$1101,16,0),"")</f>
        <v/>
      </c>
      <c r="J196" s="16" t="str">
        <f>IFERROR(VLOOKUP(A196,DETAIL!$A$7:$O$1101,13,0),"")</f>
        <v/>
      </c>
      <c r="K196" s="132" t="str">
        <f>IFERROR(CONCATENATE("वर्ष ",VLOOKUP(A196,DETAIL!$A$7:$O$1101,11,0)," / ","प्रतिशत ",VLOOKUP(A196,DETAIL!$A$7:$O$1101,12,0)*100),"")</f>
        <v/>
      </c>
      <c r="L196" s="16" t="str">
        <f>IFERROR(VLOOKUP(A196,DETAIL!$A$7:$L$1101,7,0),"")</f>
        <v/>
      </c>
      <c r="M196" s="133" t="str">
        <f>IFERROR(VLOOKUP(A196,DETAIL!$A$7:$L$1101,8,0)*75%,"")</f>
        <v/>
      </c>
      <c r="N196" s="16" t="str">
        <f>IFERROR(VLOOKUP(A196,DETAIL!$A$7:$L$1101,9,0),"")</f>
        <v/>
      </c>
      <c r="O196" s="133" t="str">
        <f>IFERROR(VLOOKUP(A196,DETAIL!$A$7:$L$1101,10,0)*25%,"")</f>
        <v/>
      </c>
      <c r="P196" s="133" t="str">
        <f t="shared" si="7"/>
        <v/>
      </c>
      <c r="Q196" s="131"/>
    </row>
    <row r="197" spans="1:17" s="21" customFormat="1" ht="24.95" customHeight="1">
      <c r="A197" s="150">
        <v>190</v>
      </c>
      <c r="B197" s="16" t="str">
        <f t="shared" si="9"/>
        <v/>
      </c>
      <c r="C197" s="130" t="str">
        <f>IFERROR(VLOOKUP(A197,DETAIL!$A$7:$F$1101,3,0),"")</f>
        <v/>
      </c>
      <c r="D197" s="130" t="str">
        <f>IFERROR(VLOOKUP(A197,DETAIL!$A$7:$F$1101,4,0),"")</f>
        <v/>
      </c>
      <c r="E197" s="131" t="str">
        <f>IFERROR(VLOOKUP(A197,DETAIL!$A$7:$F$1101,5,0),"")</f>
        <v/>
      </c>
      <c r="F197" s="131" t="str">
        <f>IFERROR(VLOOKUP(A197,DETAIL!$A$7:$O$1101,15,0),"")</f>
        <v/>
      </c>
      <c r="G197" s="131" t="str">
        <f>IFERROR(VLOOKUP(A197,DETAIL!$A$7:$O$1101,14,0),"")</f>
        <v/>
      </c>
      <c r="H197" s="16" t="str">
        <f>IFERROR(VLOOKUP(A197,DETAIL!$A$7:$F$1101,6,0),"")</f>
        <v/>
      </c>
      <c r="I197" s="16" t="str">
        <f>IFERROR(VLOOKUP(A197,DETAIL!$A$7:$P$1101,16,0),"")</f>
        <v/>
      </c>
      <c r="J197" s="16" t="str">
        <f>IFERROR(VLOOKUP(A197,DETAIL!$A$7:$O$1101,13,0),"")</f>
        <v/>
      </c>
      <c r="K197" s="132" t="str">
        <f>IFERROR(CONCATENATE("वर्ष ",VLOOKUP(A197,DETAIL!$A$7:$O$1101,11,0)," / ","प्रतिशत ",VLOOKUP(A197,DETAIL!$A$7:$O$1101,12,0)*100),"")</f>
        <v/>
      </c>
      <c r="L197" s="16" t="str">
        <f>IFERROR(VLOOKUP(A197,DETAIL!$A$7:$L$1101,7,0),"")</f>
        <v/>
      </c>
      <c r="M197" s="133" t="str">
        <f>IFERROR(VLOOKUP(A197,DETAIL!$A$7:$L$1101,8,0)*75%,"")</f>
        <v/>
      </c>
      <c r="N197" s="16" t="str">
        <f>IFERROR(VLOOKUP(A197,DETAIL!$A$7:$L$1101,9,0),"")</f>
        <v/>
      </c>
      <c r="O197" s="133" t="str">
        <f>IFERROR(VLOOKUP(A197,DETAIL!$A$7:$L$1101,10,0)*25%,"")</f>
        <v/>
      </c>
      <c r="P197" s="133" t="str">
        <f t="shared" si="7"/>
        <v/>
      </c>
      <c r="Q197" s="131"/>
    </row>
    <row r="198" spans="1:17" s="21" customFormat="1" ht="24.95" customHeight="1">
      <c r="A198" s="150">
        <v>191</v>
      </c>
      <c r="B198" s="16" t="str">
        <f t="shared" si="9"/>
        <v/>
      </c>
      <c r="C198" s="130" t="str">
        <f>IFERROR(VLOOKUP(A198,DETAIL!$A$7:$F$1101,3,0),"")</f>
        <v/>
      </c>
      <c r="D198" s="130" t="str">
        <f>IFERROR(VLOOKUP(A198,DETAIL!$A$7:$F$1101,4,0),"")</f>
        <v/>
      </c>
      <c r="E198" s="131" t="str">
        <f>IFERROR(VLOOKUP(A198,DETAIL!$A$7:$F$1101,5,0),"")</f>
        <v/>
      </c>
      <c r="F198" s="131" t="str">
        <f>IFERROR(VLOOKUP(A198,DETAIL!$A$7:$O$1101,15,0),"")</f>
        <v/>
      </c>
      <c r="G198" s="131" t="str">
        <f>IFERROR(VLOOKUP(A198,DETAIL!$A$7:$O$1101,14,0),"")</f>
        <v/>
      </c>
      <c r="H198" s="16" t="str">
        <f>IFERROR(VLOOKUP(A198,DETAIL!$A$7:$F$1101,6,0),"")</f>
        <v/>
      </c>
      <c r="I198" s="16" t="str">
        <f>IFERROR(VLOOKUP(A198,DETAIL!$A$7:$P$1101,16,0),"")</f>
        <v/>
      </c>
      <c r="J198" s="16" t="str">
        <f>IFERROR(VLOOKUP(A198,DETAIL!$A$7:$O$1101,13,0),"")</f>
        <v/>
      </c>
      <c r="K198" s="132" t="str">
        <f>IFERROR(CONCATENATE("वर्ष ",VLOOKUP(A198,DETAIL!$A$7:$O$1101,11,0)," / ","प्रतिशत ",VLOOKUP(A198,DETAIL!$A$7:$O$1101,12,0)*100),"")</f>
        <v/>
      </c>
      <c r="L198" s="16" t="str">
        <f>IFERROR(VLOOKUP(A198,DETAIL!$A$7:$L$1101,7,0),"")</f>
        <v/>
      </c>
      <c r="M198" s="133" t="str">
        <f>IFERROR(VLOOKUP(A198,DETAIL!$A$7:$L$1101,8,0)*75%,"")</f>
        <v/>
      </c>
      <c r="N198" s="16" t="str">
        <f>IFERROR(VLOOKUP(A198,DETAIL!$A$7:$L$1101,9,0),"")</f>
        <v/>
      </c>
      <c r="O198" s="133" t="str">
        <f>IFERROR(VLOOKUP(A198,DETAIL!$A$7:$L$1101,10,0)*25%,"")</f>
        <v/>
      </c>
      <c r="P198" s="133" t="str">
        <f t="shared" si="7"/>
        <v/>
      </c>
      <c r="Q198" s="131"/>
    </row>
    <row r="199" spans="1:17" s="21" customFormat="1" ht="24.95" customHeight="1">
      <c r="A199" s="150">
        <v>192</v>
      </c>
      <c r="B199" s="16" t="str">
        <f t="shared" si="9"/>
        <v/>
      </c>
      <c r="C199" s="130" t="str">
        <f>IFERROR(VLOOKUP(A199,DETAIL!$A$7:$F$1101,3,0),"")</f>
        <v/>
      </c>
      <c r="D199" s="130" t="str">
        <f>IFERROR(VLOOKUP(A199,DETAIL!$A$7:$F$1101,4,0),"")</f>
        <v/>
      </c>
      <c r="E199" s="131" t="str">
        <f>IFERROR(VLOOKUP(A199,DETAIL!$A$7:$F$1101,5,0),"")</f>
        <v/>
      </c>
      <c r="F199" s="131" t="str">
        <f>IFERROR(VLOOKUP(A199,DETAIL!$A$7:$O$1101,15,0),"")</f>
        <v/>
      </c>
      <c r="G199" s="131" t="str">
        <f>IFERROR(VLOOKUP(A199,DETAIL!$A$7:$O$1101,14,0),"")</f>
        <v/>
      </c>
      <c r="H199" s="16" t="str">
        <f>IFERROR(VLOOKUP(A199,DETAIL!$A$7:$F$1101,6,0),"")</f>
        <v/>
      </c>
      <c r="I199" s="16" t="str">
        <f>IFERROR(VLOOKUP(A199,DETAIL!$A$7:$P$1101,16,0),"")</f>
        <v/>
      </c>
      <c r="J199" s="16" t="str">
        <f>IFERROR(VLOOKUP(A199,DETAIL!$A$7:$O$1101,13,0),"")</f>
        <v/>
      </c>
      <c r="K199" s="132" t="str">
        <f>IFERROR(CONCATENATE("वर्ष ",VLOOKUP(A199,DETAIL!$A$7:$O$1101,11,0)," / ","प्रतिशत ",VLOOKUP(A199,DETAIL!$A$7:$O$1101,12,0)*100),"")</f>
        <v/>
      </c>
      <c r="L199" s="16" t="str">
        <f>IFERROR(VLOOKUP(A199,DETAIL!$A$7:$L$1101,7,0),"")</f>
        <v/>
      </c>
      <c r="M199" s="133" t="str">
        <f>IFERROR(VLOOKUP(A199,DETAIL!$A$7:$L$1101,8,0)*75%,"")</f>
        <v/>
      </c>
      <c r="N199" s="16" t="str">
        <f>IFERROR(VLOOKUP(A199,DETAIL!$A$7:$L$1101,9,0),"")</f>
        <v/>
      </c>
      <c r="O199" s="133" t="str">
        <f>IFERROR(VLOOKUP(A199,DETAIL!$A$7:$L$1101,10,0)*25%,"")</f>
        <v/>
      </c>
      <c r="P199" s="133" t="str">
        <f t="shared" si="7"/>
        <v/>
      </c>
      <c r="Q199" s="131"/>
    </row>
    <row r="200" spans="1:17" s="21" customFormat="1" ht="24.95" customHeight="1">
      <c r="A200" s="150">
        <v>193</v>
      </c>
      <c r="B200" s="16" t="str">
        <f t="shared" si="9"/>
        <v/>
      </c>
      <c r="C200" s="130" t="str">
        <f>IFERROR(VLOOKUP(A200,DETAIL!$A$7:$F$1101,3,0),"")</f>
        <v/>
      </c>
      <c r="D200" s="130" t="str">
        <f>IFERROR(VLOOKUP(A200,DETAIL!$A$7:$F$1101,4,0),"")</f>
        <v/>
      </c>
      <c r="E200" s="131" t="str">
        <f>IFERROR(VLOOKUP(A200,DETAIL!$A$7:$F$1101,5,0),"")</f>
        <v/>
      </c>
      <c r="F200" s="131" t="str">
        <f>IFERROR(VLOOKUP(A200,DETAIL!$A$7:$O$1101,15,0),"")</f>
        <v/>
      </c>
      <c r="G200" s="131" t="str">
        <f>IFERROR(VLOOKUP(A200,DETAIL!$A$7:$O$1101,14,0),"")</f>
        <v/>
      </c>
      <c r="H200" s="16" t="str">
        <f>IFERROR(VLOOKUP(A200,DETAIL!$A$7:$F$1101,6,0),"")</f>
        <v/>
      </c>
      <c r="I200" s="16" t="str">
        <f>IFERROR(VLOOKUP(A200,DETAIL!$A$7:$P$1101,16,0),"")</f>
        <v/>
      </c>
      <c r="J200" s="16" t="str">
        <f>IFERROR(VLOOKUP(A200,DETAIL!$A$7:$O$1101,13,0),"")</f>
        <v/>
      </c>
      <c r="K200" s="132" t="str">
        <f>IFERROR(CONCATENATE("वर्ष ",VLOOKUP(A200,DETAIL!$A$7:$O$1101,11,0)," / ","प्रतिशत ",VLOOKUP(A200,DETAIL!$A$7:$O$1101,12,0)*100),"")</f>
        <v/>
      </c>
      <c r="L200" s="16" t="str">
        <f>IFERROR(VLOOKUP(A200,DETAIL!$A$7:$L$1101,7,0),"")</f>
        <v/>
      </c>
      <c r="M200" s="133" t="str">
        <f>IFERROR(VLOOKUP(A200,DETAIL!$A$7:$L$1101,8,0)*75%,"")</f>
        <v/>
      </c>
      <c r="N200" s="16" t="str">
        <f>IFERROR(VLOOKUP(A200,DETAIL!$A$7:$L$1101,9,0),"")</f>
        <v/>
      </c>
      <c r="O200" s="133" t="str">
        <f>IFERROR(VLOOKUP(A200,DETAIL!$A$7:$L$1101,10,0)*25%,"")</f>
        <v/>
      </c>
      <c r="P200" s="133" t="str">
        <f t="shared" si="7"/>
        <v/>
      </c>
      <c r="Q200" s="131"/>
    </row>
    <row r="201" spans="1:17" s="21" customFormat="1" ht="24.95" customHeight="1">
      <c r="A201" s="150">
        <v>194</v>
      </c>
      <c r="B201" s="16" t="str">
        <f t="shared" si="9"/>
        <v/>
      </c>
      <c r="C201" s="130" t="str">
        <f>IFERROR(VLOOKUP(A201,DETAIL!$A$7:$F$1101,3,0),"")</f>
        <v/>
      </c>
      <c r="D201" s="130" t="str">
        <f>IFERROR(VLOOKUP(A201,DETAIL!$A$7:$F$1101,4,0),"")</f>
        <v/>
      </c>
      <c r="E201" s="131" t="str">
        <f>IFERROR(VLOOKUP(A201,DETAIL!$A$7:$F$1101,5,0),"")</f>
        <v/>
      </c>
      <c r="F201" s="131" t="str">
        <f>IFERROR(VLOOKUP(A201,DETAIL!$A$7:$O$1101,15,0),"")</f>
        <v/>
      </c>
      <c r="G201" s="131" t="str">
        <f>IFERROR(VLOOKUP(A201,DETAIL!$A$7:$O$1101,14,0),"")</f>
        <v/>
      </c>
      <c r="H201" s="16" t="str">
        <f>IFERROR(VLOOKUP(A201,DETAIL!$A$7:$F$1101,6,0),"")</f>
        <v/>
      </c>
      <c r="I201" s="16" t="str">
        <f>IFERROR(VLOOKUP(A201,DETAIL!$A$7:$P$1101,16,0),"")</f>
        <v/>
      </c>
      <c r="J201" s="16" t="str">
        <f>IFERROR(VLOOKUP(A201,DETAIL!$A$7:$O$1101,13,0),"")</f>
        <v/>
      </c>
      <c r="K201" s="132" t="str">
        <f>IFERROR(CONCATENATE("वर्ष ",VLOOKUP(A201,DETAIL!$A$7:$O$1101,11,0)," / ","प्रतिशत ",VLOOKUP(A201,DETAIL!$A$7:$O$1101,12,0)*100),"")</f>
        <v/>
      </c>
      <c r="L201" s="16" t="str">
        <f>IFERROR(VLOOKUP(A201,DETAIL!$A$7:$L$1101,7,0),"")</f>
        <v/>
      </c>
      <c r="M201" s="133" t="str">
        <f>IFERROR(VLOOKUP(A201,DETAIL!$A$7:$L$1101,8,0)*75%,"")</f>
        <v/>
      </c>
      <c r="N201" s="16" t="str">
        <f>IFERROR(VLOOKUP(A201,DETAIL!$A$7:$L$1101,9,0),"")</f>
        <v/>
      </c>
      <c r="O201" s="133" t="str">
        <f>IFERROR(VLOOKUP(A201,DETAIL!$A$7:$L$1101,10,0)*25%,"")</f>
        <v/>
      </c>
      <c r="P201" s="133" t="str">
        <f t="shared" ref="P201:P264" si="10">IFERROR(IF(H201="","",SUM(M201+O201)),"")</f>
        <v/>
      </c>
      <c r="Q201" s="131"/>
    </row>
    <row r="202" spans="1:17" s="21" customFormat="1" ht="24.95" customHeight="1">
      <c r="A202" s="150">
        <v>195</v>
      </c>
      <c r="B202" s="16" t="str">
        <f t="shared" si="9"/>
        <v/>
      </c>
      <c r="C202" s="130" t="str">
        <f>IFERROR(VLOOKUP(A202,DETAIL!$A$7:$F$1101,3,0),"")</f>
        <v/>
      </c>
      <c r="D202" s="130" t="str">
        <f>IFERROR(VLOOKUP(A202,DETAIL!$A$7:$F$1101,4,0),"")</f>
        <v/>
      </c>
      <c r="E202" s="131" t="str">
        <f>IFERROR(VLOOKUP(A202,DETAIL!$A$7:$F$1101,5,0),"")</f>
        <v/>
      </c>
      <c r="F202" s="131" t="str">
        <f>IFERROR(VLOOKUP(A202,DETAIL!$A$7:$O$1101,15,0),"")</f>
        <v/>
      </c>
      <c r="G202" s="131" t="str">
        <f>IFERROR(VLOOKUP(A202,DETAIL!$A$7:$O$1101,14,0),"")</f>
        <v/>
      </c>
      <c r="H202" s="16" t="str">
        <f>IFERROR(VLOOKUP(A202,DETAIL!$A$7:$F$1101,6,0),"")</f>
        <v/>
      </c>
      <c r="I202" s="16" t="str">
        <f>IFERROR(VLOOKUP(A202,DETAIL!$A$7:$P$1101,16,0),"")</f>
        <v/>
      </c>
      <c r="J202" s="16" t="str">
        <f>IFERROR(VLOOKUP(A202,DETAIL!$A$7:$O$1101,13,0),"")</f>
        <v/>
      </c>
      <c r="K202" s="132" t="str">
        <f>IFERROR(CONCATENATE("वर्ष ",VLOOKUP(A202,DETAIL!$A$7:$O$1101,11,0)," / ","प्रतिशत ",VLOOKUP(A202,DETAIL!$A$7:$O$1101,12,0)*100),"")</f>
        <v/>
      </c>
      <c r="L202" s="16" t="str">
        <f>IFERROR(VLOOKUP(A202,DETAIL!$A$7:$L$1101,7,0),"")</f>
        <v/>
      </c>
      <c r="M202" s="133" t="str">
        <f>IFERROR(VLOOKUP(A202,DETAIL!$A$7:$L$1101,8,0)*75%,"")</f>
        <v/>
      </c>
      <c r="N202" s="16" t="str">
        <f>IFERROR(VLOOKUP(A202,DETAIL!$A$7:$L$1101,9,0),"")</f>
        <v/>
      </c>
      <c r="O202" s="133" t="str">
        <f>IFERROR(VLOOKUP(A202,DETAIL!$A$7:$L$1101,10,0)*25%,"")</f>
        <v/>
      </c>
      <c r="P202" s="133" t="str">
        <f t="shared" si="10"/>
        <v/>
      </c>
      <c r="Q202" s="131"/>
    </row>
    <row r="203" spans="1:17" s="21" customFormat="1" ht="24.95" customHeight="1">
      <c r="A203" s="150">
        <v>196</v>
      </c>
      <c r="B203" s="16" t="str">
        <f t="shared" si="9"/>
        <v/>
      </c>
      <c r="C203" s="130" t="str">
        <f>IFERROR(VLOOKUP(A203,DETAIL!$A$7:$F$1101,3,0),"")</f>
        <v/>
      </c>
      <c r="D203" s="130" t="str">
        <f>IFERROR(VLOOKUP(A203,DETAIL!$A$7:$F$1101,4,0),"")</f>
        <v/>
      </c>
      <c r="E203" s="131" t="str">
        <f>IFERROR(VLOOKUP(A203,DETAIL!$A$7:$F$1101,5,0),"")</f>
        <v/>
      </c>
      <c r="F203" s="131" t="str">
        <f>IFERROR(VLOOKUP(A203,DETAIL!$A$7:$O$1101,15,0),"")</f>
        <v/>
      </c>
      <c r="G203" s="131" t="str">
        <f>IFERROR(VLOOKUP(A203,DETAIL!$A$7:$O$1101,14,0),"")</f>
        <v/>
      </c>
      <c r="H203" s="16" t="str">
        <f>IFERROR(VLOOKUP(A203,DETAIL!$A$7:$F$1101,6,0),"")</f>
        <v/>
      </c>
      <c r="I203" s="16" t="str">
        <f>IFERROR(VLOOKUP(A203,DETAIL!$A$7:$P$1101,16,0),"")</f>
        <v/>
      </c>
      <c r="J203" s="16" t="str">
        <f>IFERROR(VLOOKUP(A203,DETAIL!$A$7:$O$1101,13,0),"")</f>
        <v/>
      </c>
      <c r="K203" s="132" t="str">
        <f>IFERROR(CONCATENATE("वर्ष ",VLOOKUP(A203,DETAIL!$A$7:$O$1101,11,0)," / ","प्रतिशत ",VLOOKUP(A203,DETAIL!$A$7:$O$1101,12,0)*100),"")</f>
        <v/>
      </c>
      <c r="L203" s="16" t="str">
        <f>IFERROR(VLOOKUP(A203,DETAIL!$A$7:$L$1101,7,0),"")</f>
        <v/>
      </c>
      <c r="M203" s="133" t="str">
        <f>IFERROR(VLOOKUP(A203,DETAIL!$A$7:$L$1101,8,0)*75%,"")</f>
        <v/>
      </c>
      <c r="N203" s="16" t="str">
        <f>IFERROR(VLOOKUP(A203,DETAIL!$A$7:$L$1101,9,0),"")</f>
        <v/>
      </c>
      <c r="O203" s="133" t="str">
        <f>IFERROR(VLOOKUP(A203,DETAIL!$A$7:$L$1101,10,0)*25%,"")</f>
        <v/>
      </c>
      <c r="P203" s="133" t="str">
        <f t="shared" si="10"/>
        <v/>
      </c>
      <c r="Q203" s="131"/>
    </row>
    <row r="204" spans="1:17" s="21" customFormat="1" ht="24.95" customHeight="1">
      <c r="A204" s="150">
        <v>197</v>
      </c>
      <c r="B204" s="16" t="str">
        <f t="shared" si="9"/>
        <v/>
      </c>
      <c r="C204" s="130" t="str">
        <f>IFERROR(VLOOKUP(A204,DETAIL!$A$7:$F$1101,3,0),"")</f>
        <v/>
      </c>
      <c r="D204" s="130" t="str">
        <f>IFERROR(VLOOKUP(A204,DETAIL!$A$7:$F$1101,4,0),"")</f>
        <v/>
      </c>
      <c r="E204" s="131" t="str">
        <f>IFERROR(VLOOKUP(A204,DETAIL!$A$7:$F$1101,5,0),"")</f>
        <v/>
      </c>
      <c r="F204" s="131" t="str">
        <f>IFERROR(VLOOKUP(A204,DETAIL!$A$7:$O$1101,15,0),"")</f>
        <v/>
      </c>
      <c r="G204" s="131" t="str">
        <f>IFERROR(VLOOKUP(A204,DETAIL!$A$7:$O$1101,14,0),"")</f>
        <v/>
      </c>
      <c r="H204" s="16" t="str">
        <f>IFERROR(VLOOKUP(A204,DETAIL!$A$7:$F$1101,6,0),"")</f>
        <v/>
      </c>
      <c r="I204" s="16" t="str">
        <f>IFERROR(VLOOKUP(A204,DETAIL!$A$7:$P$1101,16,0),"")</f>
        <v/>
      </c>
      <c r="J204" s="16" t="str">
        <f>IFERROR(VLOOKUP(A204,DETAIL!$A$7:$O$1101,13,0),"")</f>
        <v/>
      </c>
      <c r="K204" s="132" t="str">
        <f>IFERROR(CONCATENATE("वर्ष ",VLOOKUP(A204,DETAIL!$A$7:$O$1101,11,0)," / ","प्रतिशत ",VLOOKUP(A204,DETAIL!$A$7:$O$1101,12,0)*100),"")</f>
        <v/>
      </c>
      <c r="L204" s="16" t="str">
        <f>IFERROR(VLOOKUP(A204,DETAIL!$A$7:$L$1101,7,0),"")</f>
        <v/>
      </c>
      <c r="M204" s="133" t="str">
        <f>IFERROR(VLOOKUP(A204,DETAIL!$A$7:$L$1101,8,0)*75%,"")</f>
        <v/>
      </c>
      <c r="N204" s="16" t="str">
        <f>IFERROR(VLOOKUP(A204,DETAIL!$A$7:$L$1101,9,0),"")</f>
        <v/>
      </c>
      <c r="O204" s="133" t="str">
        <f>IFERROR(VLOOKUP(A204,DETAIL!$A$7:$L$1101,10,0)*25%,"")</f>
        <v/>
      </c>
      <c r="P204" s="133" t="str">
        <f t="shared" si="10"/>
        <v/>
      </c>
      <c r="Q204" s="131"/>
    </row>
    <row r="205" spans="1:17" s="21" customFormat="1" ht="24.95" customHeight="1">
      <c r="A205" s="150">
        <v>198</v>
      </c>
      <c r="B205" s="16" t="str">
        <f t="shared" si="9"/>
        <v/>
      </c>
      <c r="C205" s="130" t="str">
        <f>IFERROR(VLOOKUP(A205,DETAIL!$A$7:$F$1101,3,0),"")</f>
        <v/>
      </c>
      <c r="D205" s="130" t="str">
        <f>IFERROR(VLOOKUP(A205,DETAIL!$A$7:$F$1101,4,0),"")</f>
        <v/>
      </c>
      <c r="E205" s="131" t="str">
        <f>IFERROR(VLOOKUP(A205,DETAIL!$A$7:$F$1101,5,0),"")</f>
        <v/>
      </c>
      <c r="F205" s="131" t="str">
        <f>IFERROR(VLOOKUP(A205,DETAIL!$A$7:$O$1101,15,0),"")</f>
        <v/>
      </c>
      <c r="G205" s="131" t="str">
        <f>IFERROR(VLOOKUP(A205,DETAIL!$A$7:$O$1101,14,0),"")</f>
        <v/>
      </c>
      <c r="H205" s="16" t="str">
        <f>IFERROR(VLOOKUP(A205,DETAIL!$A$7:$F$1101,6,0),"")</f>
        <v/>
      </c>
      <c r="I205" s="16" t="str">
        <f>IFERROR(VLOOKUP(A205,DETAIL!$A$7:$P$1101,16,0),"")</f>
        <v/>
      </c>
      <c r="J205" s="16" t="str">
        <f>IFERROR(VLOOKUP(A205,DETAIL!$A$7:$O$1101,13,0),"")</f>
        <v/>
      </c>
      <c r="K205" s="132" t="str">
        <f>IFERROR(CONCATENATE("वर्ष ",VLOOKUP(A205,DETAIL!$A$7:$O$1101,11,0)," / ","प्रतिशत ",VLOOKUP(A205,DETAIL!$A$7:$O$1101,12,0)*100),"")</f>
        <v/>
      </c>
      <c r="L205" s="16" t="str">
        <f>IFERROR(VLOOKUP(A205,DETAIL!$A$7:$L$1101,7,0),"")</f>
        <v/>
      </c>
      <c r="M205" s="133" t="str">
        <f>IFERROR(VLOOKUP(A205,DETAIL!$A$7:$L$1101,8,0)*75%,"")</f>
        <v/>
      </c>
      <c r="N205" s="16" t="str">
        <f>IFERROR(VLOOKUP(A205,DETAIL!$A$7:$L$1101,9,0),"")</f>
        <v/>
      </c>
      <c r="O205" s="133" t="str">
        <f>IFERROR(VLOOKUP(A205,DETAIL!$A$7:$L$1101,10,0)*25%,"")</f>
        <v/>
      </c>
      <c r="P205" s="133" t="str">
        <f t="shared" si="10"/>
        <v/>
      </c>
      <c r="Q205" s="131"/>
    </row>
    <row r="206" spans="1:17" s="21" customFormat="1" ht="24.95" customHeight="1">
      <c r="A206" s="150">
        <v>199</v>
      </c>
      <c r="B206" s="16" t="str">
        <f t="shared" si="9"/>
        <v/>
      </c>
      <c r="C206" s="130" t="str">
        <f>IFERROR(VLOOKUP(A206,DETAIL!$A$7:$F$1101,3,0),"")</f>
        <v/>
      </c>
      <c r="D206" s="130" t="str">
        <f>IFERROR(VLOOKUP(A206,DETAIL!$A$7:$F$1101,4,0),"")</f>
        <v/>
      </c>
      <c r="E206" s="131" t="str">
        <f>IFERROR(VLOOKUP(A206,DETAIL!$A$7:$F$1101,5,0),"")</f>
        <v/>
      </c>
      <c r="F206" s="131" t="str">
        <f>IFERROR(VLOOKUP(A206,DETAIL!$A$7:$O$1101,15,0),"")</f>
        <v/>
      </c>
      <c r="G206" s="131" t="str">
        <f>IFERROR(VLOOKUP(A206,DETAIL!$A$7:$O$1101,14,0),"")</f>
        <v/>
      </c>
      <c r="H206" s="16" t="str">
        <f>IFERROR(VLOOKUP(A206,DETAIL!$A$7:$F$1101,6,0),"")</f>
        <v/>
      </c>
      <c r="I206" s="16" t="str">
        <f>IFERROR(VLOOKUP(A206,DETAIL!$A$7:$P$1101,16,0),"")</f>
        <v/>
      </c>
      <c r="J206" s="16" t="str">
        <f>IFERROR(VLOOKUP(A206,DETAIL!$A$7:$O$1101,13,0),"")</f>
        <v/>
      </c>
      <c r="K206" s="132" t="str">
        <f>IFERROR(CONCATENATE("वर्ष ",VLOOKUP(A206,DETAIL!$A$7:$O$1101,11,0)," / ","प्रतिशत ",VLOOKUP(A206,DETAIL!$A$7:$O$1101,12,0)*100),"")</f>
        <v/>
      </c>
      <c r="L206" s="16" t="str">
        <f>IFERROR(VLOOKUP(A206,DETAIL!$A$7:$L$1101,7,0),"")</f>
        <v/>
      </c>
      <c r="M206" s="133" t="str">
        <f>IFERROR(VLOOKUP(A206,DETAIL!$A$7:$L$1101,8,0)*75%,"")</f>
        <v/>
      </c>
      <c r="N206" s="16" t="str">
        <f>IFERROR(VLOOKUP(A206,DETAIL!$A$7:$L$1101,9,0),"")</f>
        <v/>
      </c>
      <c r="O206" s="133" t="str">
        <f>IFERROR(VLOOKUP(A206,DETAIL!$A$7:$L$1101,10,0)*25%,"")</f>
        <v/>
      </c>
      <c r="P206" s="133" t="str">
        <f t="shared" si="10"/>
        <v/>
      </c>
      <c r="Q206" s="131"/>
    </row>
    <row r="207" spans="1:17" s="21" customFormat="1" ht="24.95" customHeight="1">
      <c r="A207" s="150">
        <v>200</v>
      </c>
      <c r="B207" s="16" t="str">
        <f t="shared" si="9"/>
        <v/>
      </c>
      <c r="C207" s="130" t="str">
        <f>IFERROR(VLOOKUP(A207,DETAIL!$A$7:$F$1101,3,0),"")</f>
        <v/>
      </c>
      <c r="D207" s="130" t="str">
        <f>IFERROR(VLOOKUP(A207,DETAIL!$A$7:$F$1101,4,0),"")</f>
        <v/>
      </c>
      <c r="E207" s="131" t="str">
        <f>IFERROR(VLOOKUP(A207,DETAIL!$A$7:$F$1101,5,0),"")</f>
        <v/>
      </c>
      <c r="F207" s="131" t="str">
        <f>IFERROR(VLOOKUP(A207,DETAIL!$A$7:$O$1101,15,0),"")</f>
        <v/>
      </c>
      <c r="G207" s="131" t="str">
        <f>IFERROR(VLOOKUP(A207,DETAIL!$A$7:$O$1101,14,0),"")</f>
        <v/>
      </c>
      <c r="H207" s="16" t="str">
        <f>IFERROR(VLOOKUP(A207,DETAIL!$A$7:$F$1101,6,0),"")</f>
        <v/>
      </c>
      <c r="I207" s="16" t="str">
        <f>IFERROR(VLOOKUP(A207,DETAIL!$A$7:$P$1101,16,0),"")</f>
        <v/>
      </c>
      <c r="J207" s="16" t="str">
        <f>IFERROR(VLOOKUP(A207,DETAIL!$A$7:$O$1101,13,0),"")</f>
        <v/>
      </c>
      <c r="K207" s="132" t="str">
        <f>IFERROR(CONCATENATE("वर्ष ",VLOOKUP(A207,DETAIL!$A$7:$O$1101,11,0)," / ","प्रतिशत ",VLOOKUP(A207,DETAIL!$A$7:$O$1101,12,0)*100),"")</f>
        <v/>
      </c>
      <c r="L207" s="16" t="str">
        <f>IFERROR(VLOOKUP(A207,DETAIL!$A$7:$L$1101,7,0),"")</f>
        <v/>
      </c>
      <c r="M207" s="133" t="str">
        <f>IFERROR(VLOOKUP(A207,DETAIL!$A$7:$L$1101,8,0)*75%,"")</f>
        <v/>
      </c>
      <c r="N207" s="16" t="str">
        <f>IFERROR(VLOOKUP(A207,DETAIL!$A$7:$L$1101,9,0),"")</f>
        <v/>
      </c>
      <c r="O207" s="133" t="str">
        <f>IFERROR(VLOOKUP(A207,DETAIL!$A$7:$L$1101,10,0)*25%,"")</f>
        <v/>
      </c>
      <c r="P207" s="133" t="str">
        <f t="shared" si="10"/>
        <v/>
      </c>
      <c r="Q207" s="131"/>
    </row>
    <row r="208" spans="1:17" s="21" customFormat="1" ht="24.95" customHeight="1">
      <c r="A208" s="150">
        <v>201</v>
      </c>
      <c r="B208" s="16" t="str">
        <f t="shared" si="9"/>
        <v/>
      </c>
      <c r="C208" s="130" t="str">
        <f>IFERROR(VLOOKUP(A208,DETAIL!$A$7:$F$1101,3,0),"")</f>
        <v/>
      </c>
      <c r="D208" s="130" t="str">
        <f>IFERROR(VLOOKUP(A208,DETAIL!$A$7:$F$1101,4,0),"")</f>
        <v/>
      </c>
      <c r="E208" s="131" t="str">
        <f>IFERROR(VLOOKUP(A208,DETAIL!$A$7:$F$1101,5,0),"")</f>
        <v/>
      </c>
      <c r="F208" s="131" t="str">
        <f>IFERROR(VLOOKUP(A208,DETAIL!$A$7:$O$1101,15,0),"")</f>
        <v/>
      </c>
      <c r="G208" s="131" t="str">
        <f>IFERROR(VLOOKUP(A208,DETAIL!$A$7:$O$1101,14,0),"")</f>
        <v/>
      </c>
      <c r="H208" s="16" t="str">
        <f>IFERROR(VLOOKUP(A208,DETAIL!$A$7:$F$1101,6,0),"")</f>
        <v/>
      </c>
      <c r="I208" s="16" t="str">
        <f>IFERROR(VLOOKUP(A208,DETAIL!$A$7:$P$1101,16,0),"")</f>
        <v/>
      </c>
      <c r="J208" s="16" t="str">
        <f>IFERROR(VLOOKUP(A208,DETAIL!$A$7:$O$1101,13,0),"")</f>
        <v/>
      </c>
      <c r="K208" s="132" t="str">
        <f>IFERROR(CONCATENATE("वर्ष ",VLOOKUP(A208,DETAIL!$A$7:$O$1101,11,0)," / ","प्रतिशत ",VLOOKUP(A208,DETAIL!$A$7:$O$1101,12,0)*100),"")</f>
        <v/>
      </c>
      <c r="L208" s="16" t="str">
        <f>IFERROR(VLOOKUP(A208,DETAIL!$A$7:$L$1101,7,0),"")</f>
        <v/>
      </c>
      <c r="M208" s="133" t="str">
        <f>IFERROR(VLOOKUP(A208,DETAIL!$A$7:$L$1101,8,0)*75%,"")</f>
        <v/>
      </c>
      <c r="N208" s="16" t="str">
        <f>IFERROR(VLOOKUP(A208,DETAIL!$A$7:$L$1101,9,0),"")</f>
        <v/>
      </c>
      <c r="O208" s="133" t="str">
        <f>IFERROR(VLOOKUP(A208,DETAIL!$A$7:$L$1101,10,0)*25%,"")</f>
        <v/>
      </c>
      <c r="P208" s="133" t="str">
        <f t="shared" si="10"/>
        <v/>
      </c>
      <c r="Q208" s="131"/>
    </row>
    <row r="209" spans="1:17" ht="24.95" customHeight="1">
      <c r="A209" s="150">
        <v>202</v>
      </c>
      <c r="B209" s="16" t="str">
        <f t="shared" si="9"/>
        <v/>
      </c>
      <c r="C209" s="130" t="str">
        <f>IFERROR(VLOOKUP(A209,DETAIL!$A$7:$F$1101,3,0),"")</f>
        <v/>
      </c>
      <c r="D209" s="130" t="str">
        <f>IFERROR(VLOOKUP(A209,DETAIL!$A$7:$F$1101,4,0),"")</f>
        <v/>
      </c>
      <c r="E209" s="131" t="str">
        <f>IFERROR(VLOOKUP(A209,DETAIL!$A$7:$F$1101,5,0),"")</f>
        <v/>
      </c>
      <c r="F209" s="131" t="str">
        <f>IFERROR(VLOOKUP(A209,DETAIL!$A$7:$O$1101,15,0),"")</f>
        <v/>
      </c>
      <c r="G209" s="131" t="str">
        <f>IFERROR(VLOOKUP(A209,DETAIL!$A$7:$O$1101,14,0),"")</f>
        <v/>
      </c>
      <c r="H209" s="16" t="str">
        <f>IFERROR(VLOOKUP(A209,DETAIL!$A$7:$F$1101,6,0),"")</f>
        <v/>
      </c>
      <c r="I209" s="16" t="str">
        <f>IFERROR(VLOOKUP(A209,DETAIL!$A$7:$P$1101,16,0),"")</f>
        <v/>
      </c>
      <c r="J209" s="16" t="str">
        <f>IFERROR(VLOOKUP(A209,DETAIL!$A$7:$O$1101,13,0),"")</f>
        <v/>
      </c>
      <c r="K209" s="132" t="str">
        <f>IFERROR(CONCATENATE("वर्ष ",VLOOKUP(A209,DETAIL!$A$7:$O$1101,11,0)," / ","प्रतिशत ",VLOOKUP(A209,DETAIL!$A$7:$O$1101,12,0)*100),"")</f>
        <v/>
      </c>
      <c r="L209" s="16" t="str">
        <f>IFERROR(VLOOKUP(A209,DETAIL!$A$7:$L$1101,7,0),"")</f>
        <v/>
      </c>
      <c r="M209" s="133" t="str">
        <f>IFERROR(VLOOKUP(A209,DETAIL!$A$7:$L$1101,8,0)*75%,"")</f>
        <v/>
      </c>
      <c r="N209" s="16" t="str">
        <f>IFERROR(VLOOKUP(A209,DETAIL!$A$7:$L$1101,9,0),"")</f>
        <v/>
      </c>
      <c r="O209" s="133" t="str">
        <f>IFERROR(VLOOKUP(A209,DETAIL!$A$7:$L$1101,10,0)*25%,"")</f>
        <v/>
      </c>
      <c r="P209" s="133" t="str">
        <f t="shared" si="10"/>
        <v/>
      </c>
      <c r="Q209" s="131"/>
    </row>
    <row r="210" spans="1:17" ht="24.95" customHeight="1">
      <c r="A210" s="150">
        <v>203</v>
      </c>
      <c r="B210" s="16" t="str">
        <f t="shared" si="9"/>
        <v/>
      </c>
      <c r="C210" s="130" t="str">
        <f>IFERROR(VLOOKUP(A210,DETAIL!$A$7:$F$1101,3,0),"")</f>
        <v/>
      </c>
      <c r="D210" s="130" t="str">
        <f>IFERROR(VLOOKUP(A210,DETAIL!$A$7:$F$1101,4,0),"")</f>
        <v/>
      </c>
      <c r="E210" s="131" t="str">
        <f>IFERROR(VLOOKUP(A210,DETAIL!$A$7:$F$1101,5,0),"")</f>
        <v/>
      </c>
      <c r="F210" s="131" t="str">
        <f>IFERROR(VLOOKUP(A210,DETAIL!$A$7:$O$1101,15,0),"")</f>
        <v/>
      </c>
      <c r="G210" s="131" t="str">
        <f>IFERROR(VLOOKUP(A210,DETAIL!$A$7:$O$1101,14,0),"")</f>
        <v/>
      </c>
      <c r="H210" s="16" t="str">
        <f>IFERROR(VLOOKUP(A210,DETAIL!$A$7:$F$1101,6,0),"")</f>
        <v/>
      </c>
      <c r="I210" s="16" t="str">
        <f>IFERROR(VLOOKUP(A210,DETAIL!$A$7:$P$1101,16,0),"")</f>
        <v/>
      </c>
      <c r="J210" s="16" t="str">
        <f>IFERROR(VLOOKUP(A210,DETAIL!$A$7:$O$1101,13,0),"")</f>
        <v/>
      </c>
      <c r="K210" s="132" t="str">
        <f>IFERROR(CONCATENATE("वर्ष ",VLOOKUP(A210,DETAIL!$A$7:$O$1101,11,0)," / ","प्रतिशत ",VLOOKUP(A210,DETAIL!$A$7:$O$1101,12,0)*100),"")</f>
        <v/>
      </c>
      <c r="L210" s="16" t="str">
        <f>IFERROR(VLOOKUP(A210,DETAIL!$A$7:$L$1101,7,0),"")</f>
        <v/>
      </c>
      <c r="M210" s="133" t="str">
        <f>IFERROR(VLOOKUP(A210,DETAIL!$A$7:$L$1101,8,0)*75%,"")</f>
        <v/>
      </c>
      <c r="N210" s="16" t="str">
        <f>IFERROR(VLOOKUP(A210,DETAIL!$A$7:$L$1101,9,0),"")</f>
        <v/>
      </c>
      <c r="O210" s="133" t="str">
        <f>IFERROR(VLOOKUP(A210,DETAIL!$A$7:$L$1101,10,0)*25%,"")</f>
        <v/>
      </c>
      <c r="P210" s="133" t="str">
        <f t="shared" si="10"/>
        <v/>
      </c>
      <c r="Q210" s="131"/>
    </row>
    <row r="211" spans="1:17" ht="24.95" customHeight="1">
      <c r="A211" s="150">
        <v>204</v>
      </c>
      <c r="B211" s="16" t="str">
        <f t="shared" ref="B211:B274" si="11">IFERROR(IF(LEN(C211)&gt;=2,B210+1,""),"")</f>
        <v/>
      </c>
      <c r="C211" s="130" t="str">
        <f>IFERROR(VLOOKUP(A211,DETAIL!$A$7:$F$1101,3,0),"")</f>
        <v/>
      </c>
      <c r="D211" s="130" t="str">
        <f>IFERROR(VLOOKUP(A211,DETAIL!$A$7:$F$1101,4,0),"")</f>
        <v/>
      </c>
      <c r="E211" s="131" t="str">
        <f>IFERROR(VLOOKUP(A211,DETAIL!$A$7:$F$1101,5,0),"")</f>
        <v/>
      </c>
      <c r="F211" s="131" t="str">
        <f>IFERROR(VLOOKUP(A211,DETAIL!$A$7:$O$1101,15,0),"")</f>
        <v/>
      </c>
      <c r="G211" s="131" t="str">
        <f>IFERROR(VLOOKUP(A211,DETAIL!$A$7:$O$1101,14,0),"")</f>
        <v/>
      </c>
      <c r="H211" s="16" t="str">
        <f>IFERROR(VLOOKUP(A211,DETAIL!$A$7:$F$1101,6,0),"")</f>
        <v/>
      </c>
      <c r="I211" s="16" t="str">
        <f>IFERROR(VLOOKUP(A211,DETAIL!$A$7:$P$1101,16,0),"")</f>
        <v/>
      </c>
      <c r="J211" s="16" t="str">
        <f>IFERROR(VLOOKUP(A211,DETAIL!$A$7:$O$1101,13,0),"")</f>
        <v/>
      </c>
      <c r="K211" s="132" t="str">
        <f>IFERROR(CONCATENATE("वर्ष ",VLOOKUP(A211,DETAIL!$A$7:$O$1101,11,0)," / ","प्रतिशत ",VLOOKUP(A211,DETAIL!$A$7:$O$1101,12,0)*100),"")</f>
        <v/>
      </c>
      <c r="L211" s="16" t="str">
        <f>IFERROR(VLOOKUP(A211,DETAIL!$A$7:$L$1101,7,0),"")</f>
        <v/>
      </c>
      <c r="M211" s="133" t="str">
        <f>IFERROR(VLOOKUP(A211,DETAIL!$A$7:$L$1101,8,0)*75%,"")</f>
        <v/>
      </c>
      <c r="N211" s="16" t="str">
        <f>IFERROR(VLOOKUP(A211,DETAIL!$A$7:$L$1101,9,0),"")</f>
        <v/>
      </c>
      <c r="O211" s="133" t="str">
        <f>IFERROR(VLOOKUP(A211,DETAIL!$A$7:$L$1101,10,0)*25%,"")</f>
        <v/>
      </c>
      <c r="P211" s="133" t="str">
        <f t="shared" si="10"/>
        <v/>
      </c>
      <c r="Q211" s="131"/>
    </row>
    <row r="212" spans="1:17" ht="24.95" customHeight="1">
      <c r="A212" s="150">
        <v>205</v>
      </c>
      <c r="B212" s="16" t="str">
        <f t="shared" si="11"/>
        <v/>
      </c>
      <c r="C212" s="130" t="str">
        <f>IFERROR(VLOOKUP(A212,DETAIL!$A$7:$F$1101,3,0),"")</f>
        <v/>
      </c>
      <c r="D212" s="130" t="str">
        <f>IFERROR(VLOOKUP(A212,DETAIL!$A$7:$F$1101,4,0),"")</f>
        <v/>
      </c>
      <c r="E212" s="131" t="str">
        <f>IFERROR(VLOOKUP(A212,DETAIL!$A$7:$F$1101,5,0),"")</f>
        <v/>
      </c>
      <c r="F212" s="131" t="str">
        <f>IFERROR(VLOOKUP(A212,DETAIL!$A$7:$O$1101,15,0),"")</f>
        <v/>
      </c>
      <c r="G212" s="131" t="str">
        <f>IFERROR(VLOOKUP(A212,DETAIL!$A$7:$O$1101,14,0),"")</f>
        <v/>
      </c>
      <c r="H212" s="16" t="str">
        <f>IFERROR(VLOOKUP(A212,DETAIL!$A$7:$F$1101,6,0),"")</f>
        <v/>
      </c>
      <c r="I212" s="16" t="str">
        <f>IFERROR(VLOOKUP(A212,DETAIL!$A$7:$P$1101,16,0),"")</f>
        <v/>
      </c>
      <c r="J212" s="16" t="str">
        <f>IFERROR(VLOOKUP(A212,DETAIL!$A$7:$O$1101,13,0),"")</f>
        <v/>
      </c>
      <c r="K212" s="132" t="str">
        <f>IFERROR(CONCATENATE("वर्ष ",VLOOKUP(A212,DETAIL!$A$7:$O$1101,11,0)," / ","प्रतिशत ",VLOOKUP(A212,DETAIL!$A$7:$O$1101,12,0)*100),"")</f>
        <v/>
      </c>
      <c r="L212" s="16" t="str">
        <f>IFERROR(VLOOKUP(A212,DETAIL!$A$7:$L$1101,7,0),"")</f>
        <v/>
      </c>
      <c r="M212" s="133" t="str">
        <f>IFERROR(VLOOKUP(A212,DETAIL!$A$7:$L$1101,8,0)*75%,"")</f>
        <v/>
      </c>
      <c r="N212" s="16" t="str">
        <f>IFERROR(VLOOKUP(A212,DETAIL!$A$7:$L$1101,9,0),"")</f>
        <v/>
      </c>
      <c r="O212" s="133" t="str">
        <f>IFERROR(VLOOKUP(A212,DETAIL!$A$7:$L$1101,10,0)*25%,"")</f>
        <v/>
      </c>
      <c r="P212" s="133" t="str">
        <f t="shared" si="10"/>
        <v/>
      </c>
      <c r="Q212" s="131"/>
    </row>
    <row r="213" spans="1:17" ht="24.95" customHeight="1">
      <c r="A213" s="150">
        <v>206</v>
      </c>
      <c r="B213" s="16" t="str">
        <f t="shared" si="11"/>
        <v/>
      </c>
      <c r="C213" s="130" t="str">
        <f>IFERROR(VLOOKUP(A213,DETAIL!$A$7:$F$1101,3,0),"")</f>
        <v/>
      </c>
      <c r="D213" s="130" t="str">
        <f>IFERROR(VLOOKUP(A213,DETAIL!$A$7:$F$1101,4,0),"")</f>
        <v/>
      </c>
      <c r="E213" s="131" t="str">
        <f>IFERROR(VLOOKUP(A213,DETAIL!$A$7:$F$1101,5,0),"")</f>
        <v/>
      </c>
      <c r="F213" s="131" t="str">
        <f>IFERROR(VLOOKUP(A213,DETAIL!$A$7:$O$1101,15,0),"")</f>
        <v/>
      </c>
      <c r="G213" s="131" t="str">
        <f>IFERROR(VLOOKUP(A213,DETAIL!$A$7:$O$1101,14,0),"")</f>
        <v/>
      </c>
      <c r="H213" s="16" t="str">
        <f>IFERROR(VLOOKUP(A213,DETAIL!$A$7:$F$1101,6,0),"")</f>
        <v/>
      </c>
      <c r="I213" s="16" t="str">
        <f>IFERROR(VLOOKUP(A213,DETAIL!$A$7:$P$1101,16,0),"")</f>
        <v/>
      </c>
      <c r="J213" s="16" t="str">
        <f>IFERROR(VLOOKUP(A213,DETAIL!$A$7:$O$1101,13,0),"")</f>
        <v/>
      </c>
      <c r="K213" s="132" t="str">
        <f>IFERROR(CONCATENATE("वर्ष ",VLOOKUP(A213,DETAIL!$A$7:$O$1101,11,0)," / ","प्रतिशत ",VLOOKUP(A213,DETAIL!$A$7:$O$1101,12,0)*100),"")</f>
        <v/>
      </c>
      <c r="L213" s="16" t="str">
        <f>IFERROR(VLOOKUP(A213,DETAIL!$A$7:$L$1101,7,0),"")</f>
        <v/>
      </c>
      <c r="M213" s="133" t="str">
        <f>IFERROR(VLOOKUP(A213,DETAIL!$A$7:$L$1101,8,0)*75%,"")</f>
        <v/>
      </c>
      <c r="N213" s="16" t="str">
        <f>IFERROR(VLOOKUP(A213,DETAIL!$A$7:$L$1101,9,0),"")</f>
        <v/>
      </c>
      <c r="O213" s="133" t="str">
        <f>IFERROR(VLOOKUP(A213,DETAIL!$A$7:$L$1101,10,0)*25%,"")</f>
        <v/>
      </c>
      <c r="P213" s="133" t="str">
        <f t="shared" si="10"/>
        <v/>
      </c>
      <c r="Q213" s="131"/>
    </row>
    <row r="214" spans="1:17" ht="24.95" customHeight="1">
      <c r="A214" s="150">
        <v>207</v>
      </c>
      <c r="B214" s="16" t="str">
        <f t="shared" si="11"/>
        <v/>
      </c>
      <c r="C214" s="130" t="str">
        <f>IFERROR(VLOOKUP(A214,DETAIL!$A$7:$F$1101,3,0),"")</f>
        <v/>
      </c>
      <c r="D214" s="130" t="str">
        <f>IFERROR(VLOOKUP(A214,DETAIL!$A$7:$F$1101,4,0),"")</f>
        <v/>
      </c>
      <c r="E214" s="131" t="str">
        <f>IFERROR(VLOOKUP(A214,DETAIL!$A$7:$F$1101,5,0),"")</f>
        <v/>
      </c>
      <c r="F214" s="131" t="str">
        <f>IFERROR(VLOOKUP(A214,DETAIL!$A$7:$O$1101,15,0),"")</f>
        <v/>
      </c>
      <c r="G214" s="131" t="str">
        <f>IFERROR(VLOOKUP(A214,DETAIL!$A$7:$O$1101,14,0),"")</f>
        <v/>
      </c>
      <c r="H214" s="16" t="str">
        <f>IFERROR(VLOOKUP(A214,DETAIL!$A$7:$F$1101,6,0),"")</f>
        <v/>
      </c>
      <c r="I214" s="16" t="str">
        <f>IFERROR(VLOOKUP(A214,DETAIL!$A$7:$P$1101,16,0),"")</f>
        <v/>
      </c>
      <c r="J214" s="16" t="str">
        <f>IFERROR(VLOOKUP(A214,DETAIL!$A$7:$O$1101,13,0),"")</f>
        <v/>
      </c>
      <c r="K214" s="132" t="str">
        <f>IFERROR(CONCATENATE("वर्ष ",VLOOKUP(A214,DETAIL!$A$7:$O$1101,11,0)," / ","प्रतिशत ",VLOOKUP(A214,DETAIL!$A$7:$O$1101,12,0)*100),"")</f>
        <v/>
      </c>
      <c r="L214" s="16" t="str">
        <f>IFERROR(VLOOKUP(A214,DETAIL!$A$7:$L$1101,7,0),"")</f>
        <v/>
      </c>
      <c r="M214" s="133" t="str">
        <f>IFERROR(VLOOKUP(A214,DETAIL!$A$7:$L$1101,8,0)*75%,"")</f>
        <v/>
      </c>
      <c r="N214" s="16" t="str">
        <f>IFERROR(VLOOKUP(A214,DETAIL!$A$7:$L$1101,9,0),"")</f>
        <v/>
      </c>
      <c r="O214" s="133" t="str">
        <f>IFERROR(VLOOKUP(A214,DETAIL!$A$7:$L$1101,10,0)*25%,"")</f>
        <v/>
      </c>
      <c r="P214" s="133" t="str">
        <f t="shared" si="10"/>
        <v/>
      </c>
      <c r="Q214" s="131"/>
    </row>
    <row r="215" spans="1:17" ht="24.95" customHeight="1">
      <c r="A215" s="150">
        <v>208</v>
      </c>
      <c r="B215" s="16" t="str">
        <f t="shared" si="11"/>
        <v/>
      </c>
      <c r="C215" s="130" t="str">
        <f>IFERROR(VLOOKUP(A215,DETAIL!$A$7:$F$1101,3,0),"")</f>
        <v/>
      </c>
      <c r="D215" s="130" t="str">
        <f>IFERROR(VLOOKUP(A215,DETAIL!$A$7:$F$1101,4,0),"")</f>
        <v/>
      </c>
      <c r="E215" s="131" t="str">
        <f>IFERROR(VLOOKUP(A215,DETAIL!$A$7:$F$1101,5,0),"")</f>
        <v/>
      </c>
      <c r="F215" s="131" t="str">
        <f>IFERROR(VLOOKUP(A215,DETAIL!$A$7:$O$1101,15,0),"")</f>
        <v/>
      </c>
      <c r="G215" s="131" t="str">
        <f>IFERROR(VLOOKUP(A215,DETAIL!$A$7:$O$1101,14,0),"")</f>
        <v/>
      </c>
      <c r="H215" s="16" t="str">
        <f>IFERROR(VLOOKUP(A215,DETAIL!$A$7:$F$1101,6,0),"")</f>
        <v/>
      </c>
      <c r="I215" s="16" t="str">
        <f>IFERROR(VLOOKUP(A215,DETAIL!$A$7:$P$1101,16,0),"")</f>
        <v/>
      </c>
      <c r="J215" s="16" t="str">
        <f>IFERROR(VLOOKUP(A215,DETAIL!$A$7:$O$1101,13,0),"")</f>
        <v/>
      </c>
      <c r="K215" s="132" t="str">
        <f>IFERROR(CONCATENATE("वर्ष ",VLOOKUP(A215,DETAIL!$A$7:$O$1101,11,0)," / ","प्रतिशत ",VLOOKUP(A215,DETAIL!$A$7:$O$1101,12,0)*100),"")</f>
        <v/>
      </c>
      <c r="L215" s="16" t="str">
        <f>IFERROR(VLOOKUP(A215,DETAIL!$A$7:$L$1101,7,0),"")</f>
        <v/>
      </c>
      <c r="M215" s="133" t="str">
        <f>IFERROR(VLOOKUP(A215,DETAIL!$A$7:$L$1101,8,0)*75%,"")</f>
        <v/>
      </c>
      <c r="N215" s="16" t="str">
        <f>IFERROR(VLOOKUP(A215,DETAIL!$A$7:$L$1101,9,0),"")</f>
        <v/>
      </c>
      <c r="O215" s="133" t="str">
        <f>IFERROR(VLOOKUP(A215,DETAIL!$A$7:$L$1101,10,0)*25%,"")</f>
        <v/>
      </c>
      <c r="P215" s="133" t="str">
        <f t="shared" si="10"/>
        <v/>
      </c>
      <c r="Q215" s="131"/>
    </row>
    <row r="216" spans="1:17" ht="24.95" customHeight="1">
      <c r="A216" s="150">
        <v>209</v>
      </c>
      <c r="B216" s="16" t="str">
        <f t="shared" si="11"/>
        <v/>
      </c>
      <c r="C216" s="130" t="str">
        <f>IFERROR(VLOOKUP(A216,DETAIL!$A$7:$F$1101,3,0),"")</f>
        <v/>
      </c>
      <c r="D216" s="130" t="str">
        <f>IFERROR(VLOOKUP(A216,DETAIL!$A$7:$F$1101,4,0),"")</f>
        <v/>
      </c>
      <c r="E216" s="131" t="str">
        <f>IFERROR(VLOOKUP(A216,DETAIL!$A$7:$F$1101,5,0),"")</f>
        <v/>
      </c>
      <c r="F216" s="131" t="str">
        <f>IFERROR(VLOOKUP(A216,DETAIL!$A$7:$O$1101,15,0),"")</f>
        <v/>
      </c>
      <c r="G216" s="131" t="str">
        <f>IFERROR(VLOOKUP(A216,DETAIL!$A$7:$O$1101,14,0),"")</f>
        <v/>
      </c>
      <c r="H216" s="16" t="str">
        <f>IFERROR(VLOOKUP(A216,DETAIL!$A$7:$F$1101,6,0),"")</f>
        <v/>
      </c>
      <c r="I216" s="16" t="str">
        <f>IFERROR(VLOOKUP(A216,DETAIL!$A$7:$P$1101,16,0),"")</f>
        <v/>
      </c>
      <c r="J216" s="16" t="str">
        <f>IFERROR(VLOOKUP(A216,DETAIL!$A$7:$O$1101,13,0),"")</f>
        <v/>
      </c>
      <c r="K216" s="132" t="str">
        <f>IFERROR(CONCATENATE("वर्ष ",VLOOKUP(A216,DETAIL!$A$7:$O$1101,11,0)," / ","प्रतिशत ",VLOOKUP(A216,DETAIL!$A$7:$O$1101,12,0)*100),"")</f>
        <v/>
      </c>
      <c r="L216" s="16" t="str">
        <f>IFERROR(VLOOKUP(A216,DETAIL!$A$7:$L$1101,7,0),"")</f>
        <v/>
      </c>
      <c r="M216" s="133" t="str">
        <f>IFERROR(VLOOKUP(A216,DETAIL!$A$7:$L$1101,8,0)*75%,"")</f>
        <v/>
      </c>
      <c r="N216" s="16" t="str">
        <f>IFERROR(VLOOKUP(A216,DETAIL!$A$7:$L$1101,9,0),"")</f>
        <v/>
      </c>
      <c r="O216" s="133" t="str">
        <f>IFERROR(VLOOKUP(A216,DETAIL!$A$7:$L$1101,10,0)*25%,"")</f>
        <v/>
      </c>
      <c r="P216" s="133" t="str">
        <f t="shared" si="10"/>
        <v/>
      </c>
      <c r="Q216" s="131"/>
    </row>
    <row r="217" spans="1:17" ht="24.95" customHeight="1">
      <c r="A217" s="150">
        <v>210</v>
      </c>
      <c r="B217" s="16" t="str">
        <f t="shared" si="11"/>
        <v/>
      </c>
      <c r="C217" s="130" t="str">
        <f>IFERROR(VLOOKUP(A217,DETAIL!$A$7:$F$1101,3,0),"")</f>
        <v/>
      </c>
      <c r="D217" s="130" t="str">
        <f>IFERROR(VLOOKUP(A217,DETAIL!$A$7:$F$1101,4,0),"")</f>
        <v/>
      </c>
      <c r="E217" s="131" t="str">
        <f>IFERROR(VLOOKUP(A217,DETAIL!$A$7:$F$1101,5,0),"")</f>
        <v/>
      </c>
      <c r="F217" s="131" t="str">
        <f>IFERROR(VLOOKUP(A217,DETAIL!$A$7:$O$1101,15,0),"")</f>
        <v/>
      </c>
      <c r="G217" s="131" t="str">
        <f>IFERROR(VLOOKUP(A217,DETAIL!$A$7:$O$1101,14,0),"")</f>
        <v/>
      </c>
      <c r="H217" s="16" t="str">
        <f>IFERROR(VLOOKUP(A217,DETAIL!$A$7:$F$1101,6,0),"")</f>
        <v/>
      </c>
      <c r="I217" s="16" t="str">
        <f>IFERROR(VLOOKUP(A217,DETAIL!$A$7:$P$1101,16,0),"")</f>
        <v/>
      </c>
      <c r="J217" s="16" t="str">
        <f>IFERROR(VLOOKUP(A217,DETAIL!$A$7:$O$1101,13,0),"")</f>
        <v/>
      </c>
      <c r="K217" s="132" t="str">
        <f>IFERROR(CONCATENATE("वर्ष ",VLOOKUP(A217,DETAIL!$A$7:$O$1101,11,0)," / ","प्रतिशत ",VLOOKUP(A217,DETAIL!$A$7:$O$1101,12,0)*100),"")</f>
        <v/>
      </c>
      <c r="L217" s="16" t="str">
        <f>IFERROR(VLOOKUP(A217,DETAIL!$A$7:$L$1101,7,0),"")</f>
        <v/>
      </c>
      <c r="M217" s="133" t="str">
        <f>IFERROR(VLOOKUP(A217,DETAIL!$A$7:$L$1101,8,0)*75%,"")</f>
        <v/>
      </c>
      <c r="N217" s="16" t="str">
        <f>IFERROR(VLOOKUP(A217,DETAIL!$A$7:$L$1101,9,0),"")</f>
        <v/>
      </c>
      <c r="O217" s="133" t="str">
        <f>IFERROR(VLOOKUP(A217,DETAIL!$A$7:$L$1101,10,0)*25%,"")</f>
        <v/>
      </c>
      <c r="P217" s="133" t="str">
        <f t="shared" si="10"/>
        <v/>
      </c>
      <c r="Q217" s="131"/>
    </row>
    <row r="218" spans="1:17" ht="24.95" customHeight="1">
      <c r="A218" s="150">
        <v>211</v>
      </c>
      <c r="B218" s="16" t="str">
        <f t="shared" si="11"/>
        <v/>
      </c>
      <c r="C218" s="130" t="str">
        <f>IFERROR(VLOOKUP(A218,DETAIL!$A$7:$F$1101,3,0),"")</f>
        <v/>
      </c>
      <c r="D218" s="130" t="str">
        <f>IFERROR(VLOOKUP(A218,DETAIL!$A$7:$F$1101,4,0),"")</f>
        <v/>
      </c>
      <c r="E218" s="131" t="str">
        <f>IFERROR(VLOOKUP(A218,DETAIL!$A$7:$F$1101,5,0),"")</f>
        <v/>
      </c>
      <c r="F218" s="131" t="str">
        <f>IFERROR(VLOOKUP(A218,DETAIL!$A$7:$O$1101,15,0),"")</f>
        <v/>
      </c>
      <c r="G218" s="131" t="str">
        <f>IFERROR(VLOOKUP(A218,DETAIL!$A$7:$O$1101,14,0),"")</f>
        <v/>
      </c>
      <c r="H218" s="16" t="str">
        <f>IFERROR(VLOOKUP(A218,DETAIL!$A$7:$F$1101,6,0),"")</f>
        <v/>
      </c>
      <c r="I218" s="16" t="str">
        <f>IFERROR(VLOOKUP(A218,DETAIL!$A$7:$P$1101,16,0),"")</f>
        <v/>
      </c>
      <c r="J218" s="16" t="str">
        <f>IFERROR(VLOOKUP(A218,DETAIL!$A$7:$O$1101,13,0),"")</f>
        <v/>
      </c>
      <c r="K218" s="132" t="str">
        <f>IFERROR(CONCATENATE("वर्ष ",VLOOKUP(A218,DETAIL!$A$7:$O$1101,11,0)," / ","प्रतिशत ",VLOOKUP(A218,DETAIL!$A$7:$O$1101,12,0)*100),"")</f>
        <v/>
      </c>
      <c r="L218" s="16" t="str">
        <f>IFERROR(VLOOKUP(A218,DETAIL!$A$7:$L$1101,7,0),"")</f>
        <v/>
      </c>
      <c r="M218" s="133" t="str">
        <f>IFERROR(VLOOKUP(A218,DETAIL!$A$7:$L$1101,8,0)*75%,"")</f>
        <v/>
      </c>
      <c r="N218" s="16" t="str">
        <f>IFERROR(VLOOKUP(A218,DETAIL!$A$7:$L$1101,9,0),"")</f>
        <v/>
      </c>
      <c r="O218" s="133" t="str">
        <f>IFERROR(VLOOKUP(A218,DETAIL!$A$7:$L$1101,10,0)*25%,"")</f>
        <v/>
      </c>
      <c r="P218" s="133" t="str">
        <f t="shared" si="10"/>
        <v/>
      </c>
      <c r="Q218" s="131"/>
    </row>
    <row r="219" spans="1:17" ht="24.95" customHeight="1">
      <c r="A219" s="150">
        <v>212</v>
      </c>
      <c r="B219" s="16" t="str">
        <f t="shared" si="11"/>
        <v/>
      </c>
      <c r="C219" s="130" t="str">
        <f>IFERROR(VLOOKUP(A219,DETAIL!$A$7:$F$1101,3,0),"")</f>
        <v/>
      </c>
      <c r="D219" s="130" t="str">
        <f>IFERROR(VLOOKUP(A219,DETAIL!$A$7:$F$1101,4,0),"")</f>
        <v/>
      </c>
      <c r="E219" s="131" t="str">
        <f>IFERROR(VLOOKUP(A219,DETAIL!$A$7:$F$1101,5,0),"")</f>
        <v/>
      </c>
      <c r="F219" s="131" t="str">
        <f>IFERROR(VLOOKUP(A219,DETAIL!$A$7:$O$1101,15,0),"")</f>
        <v/>
      </c>
      <c r="G219" s="131" t="str">
        <f>IFERROR(VLOOKUP(A219,DETAIL!$A$7:$O$1101,14,0),"")</f>
        <v/>
      </c>
      <c r="H219" s="16" t="str">
        <f>IFERROR(VLOOKUP(A219,DETAIL!$A$7:$F$1101,6,0),"")</f>
        <v/>
      </c>
      <c r="I219" s="16" t="str">
        <f>IFERROR(VLOOKUP(A219,DETAIL!$A$7:$P$1101,16,0),"")</f>
        <v/>
      </c>
      <c r="J219" s="16" t="str">
        <f>IFERROR(VLOOKUP(A219,DETAIL!$A$7:$O$1101,13,0),"")</f>
        <v/>
      </c>
      <c r="K219" s="132" t="str">
        <f>IFERROR(CONCATENATE("वर्ष ",VLOOKUP(A219,DETAIL!$A$7:$O$1101,11,0)," / ","प्रतिशत ",VLOOKUP(A219,DETAIL!$A$7:$O$1101,12,0)*100),"")</f>
        <v/>
      </c>
      <c r="L219" s="16" t="str">
        <f>IFERROR(VLOOKUP(A219,DETAIL!$A$7:$L$1101,7,0),"")</f>
        <v/>
      </c>
      <c r="M219" s="133" t="str">
        <f>IFERROR(VLOOKUP(A219,DETAIL!$A$7:$L$1101,8,0)*75%,"")</f>
        <v/>
      </c>
      <c r="N219" s="16" t="str">
        <f>IFERROR(VLOOKUP(A219,DETAIL!$A$7:$L$1101,9,0),"")</f>
        <v/>
      </c>
      <c r="O219" s="133" t="str">
        <f>IFERROR(VLOOKUP(A219,DETAIL!$A$7:$L$1101,10,0)*25%,"")</f>
        <v/>
      </c>
      <c r="P219" s="133" t="str">
        <f t="shared" si="10"/>
        <v/>
      </c>
      <c r="Q219" s="131"/>
    </row>
    <row r="220" spans="1:17" ht="24.95" customHeight="1">
      <c r="A220" s="150">
        <v>213</v>
      </c>
      <c r="B220" s="16" t="str">
        <f t="shared" si="11"/>
        <v/>
      </c>
      <c r="C220" s="130" t="str">
        <f>IFERROR(VLOOKUP(A220,DETAIL!$A$7:$F$1101,3,0),"")</f>
        <v/>
      </c>
      <c r="D220" s="130" t="str">
        <f>IFERROR(VLOOKUP(A220,DETAIL!$A$7:$F$1101,4,0),"")</f>
        <v/>
      </c>
      <c r="E220" s="131" t="str">
        <f>IFERROR(VLOOKUP(A220,DETAIL!$A$7:$F$1101,5,0),"")</f>
        <v/>
      </c>
      <c r="F220" s="131" t="str">
        <f>IFERROR(VLOOKUP(A220,DETAIL!$A$7:$O$1101,15,0),"")</f>
        <v/>
      </c>
      <c r="G220" s="131" t="str">
        <f>IFERROR(VLOOKUP(A220,DETAIL!$A$7:$O$1101,14,0),"")</f>
        <v/>
      </c>
      <c r="H220" s="16" t="str">
        <f>IFERROR(VLOOKUP(A220,DETAIL!$A$7:$F$1101,6,0),"")</f>
        <v/>
      </c>
      <c r="I220" s="16" t="str">
        <f>IFERROR(VLOOKUP(A220,DETAIL!$A$7:$P$1101,16,0),"")</f>
        <v/>
      </c>
      <c r="J220" s="16" t="str">
        <f>IFERROR(VLOOKUP(A220,DETAIL!$A$7:$O$1101,13,0),"")</f>
        <v/>
      </c>
      <c r="K220" s="132" t="str">
        <f>IFERROR(CONCATENATE("वर्ष ",VLOOKUP(A220,DETAIL!$A$7:$O$1101,11,0)," / ","प्रतिशत ",VLOOKUP(A220,DETAIL!$A$7:$O$1101,12,0)*100),"")</f>
        <v/>
      </c>
      <c r="L220" s="16" t="str">
        <f>IFERROR(VLOOKUP(A220,DETAIL!$A$7:$L$1101,7,0),"")</f>
        <v/>
      </c>
      <c r="M220" s="133" t="str">
        <f>IFERROR(VLOOKUP(A220,DETAIL!$A$7:$L$1101,8,0)*75%,"")</f>
        <v/>
      </c>
      <c r="N220" s="16" t="str">
        <f>IFERROR(VLOOKUP(A220,DETAIL!$A$7:$L$1101,9,0),"")</f>
        <v/>
      </c>
      <c r="O220" s="133" t="str">
        <f>IFERROR(VLOOKUP(A220,DETAIL!$A$7:$L$1101,10,0)*25%,"")</f>
        <v/>
      </c>
      <c r="P220" s="133" t="str">
        <f t="shared" si="10"/>
        <v/>
      </c>
      <c r="Q220" s="131"/>
    </row>
    <row r="221" spans="1:17" ht="24.95" customHeight="1">
      <c r="A221" s="150">
        <v>214</v>
      </c>
      <c r="B221" s="16" t="str">
        <f t="shared" si="11"/>
        <v/>
      </c>
      <c r="C221" s="130" t="str">
        <f>IFERROR(VLOOKUP(A221,DETAIL!$A$7:$F$1101,3,0),"")</f>
        <v/>
      </c>
      <c r="D221" s="130" t="str">
        <f>IFERROR(VLOOKUP(A221,DETAIL!$A$7:$F$1101,4,0),"")</f>
        <v/>
      </c>
      <c r="E221" s="131" t="str">
        <f>IFERROR(VLOOKUP(A221,DETAIL!$A$7:$F$1101,5,0),"")</f>
        <v/>
      </c>
      <c r="F221" s="131" t="str">
        <f>IFERROR(VLOOKUP(A221,DETAIL!$A$7:$O$1101,15,0),"")</f>
        <v/>
      </c>
      <c r="G221" s="131" t="str">
        <f>IFERROR(VLOOKUP(A221,DETAIL!$A$7:$O$1101,14,0),"")</f>
        <v/>
      </c>
      <c r="H221" s="16" t="str">
        <f>IFERROR(VLOOKUP(A221,DETAIL!$A$7:$F$1101,6,0),"")</f>
        <v/>
      </c>
      <c r="I221" s="16" t="str">
        <f>IFERROR(VLOOKUP(A221,DETAIL!$A$7:$P$1101,16,0),"")</f>
        <v/>
      </c>
      <c r="J221" s="16" t="str">
        <f>IFERROR(VLOOKUP(A221,DETAIL!$A$7:$O$1101,13,0),"")</f>
        <v/>
      </c>
      <c r="K221" s="132" t="str">
        <f>IFERROR(CONCATENATE("वर्ष ",VLOOKUP(A221,DETAIL!$A$7:$O$1101,11,0)," / ","प्रतिशत ",VLOOKUP(A221,DETAIL!$A$7:$O$1101,12,0)*100),"")</f>
        <v/>
      </c>
      <c r="L221" s="16" t="str">
        <f>IFERROR(VLOOKUP(A221,DETAIL!$A$7:$L$1101,7,0),"")</f>
        <v/>
      </c>
      <c r="M221" s="133" t="str">
        <f>IFERROR(VLOOKUP(A221,DETAIL!$A$7:$L$1101,8,0)*75%,"")</f>
        <v/>
      </c>
      <c r="N221" s="16" t="str">
        <f>IFERROR(VLOOKUP(A221,DETAIL!$A$7:$L$1101,9,0),"")</f>
        <v/>
      </c>
      <c r="O221" s="133" t="str">
        <f>IFERROR(VLOOKUP(A221,DETAIL!$A$7:$L$1101,10,0)*25%,"")</f>
        <v/>
      </c>
      <c r="P221" s="133" t="str">
        <f t="shared" si="10"/>
        <v/>
      </c>
      <c r="Q221" s="131"/>
    </row>
    <row r="222" spans="1:17" ht="24.95" customHeight="1">
      <c r="A222" s="150">
        <v>215</v>
      </c>
      <c r="B222" s="16" t="str">
        <f t="shared" si="11"/>
        <v/>
      </c>
      <c r="C222" s="130" t="str">
        <f>IFERROR(VLOOKUP(A222,DETAIL!$A$7:$F$1101,3,0),"")</f>
        <v/>
      </c>
      <c r="D222" s="130" t="str">
        <f>IFERROR(VLOOKUP(A222,DETAIL!$A$7:$F$1101,4,0),"")</f>
        <v/>
      </c>
      <c r="E222" s="131" t="str">
        <f>IFERROR(VLOOKUP(A222,DETAIL!$A$7:$F$1101,5,0),"")</f>
        <v/>
      </c>
      <c r="F222" s="131" t="str">
        <f>IFERROR(VLOOKUP(A222,DETAIL!$A$7:$O$1101,15,0),"")</f>
        <v/>
      </c>
      <c r="G222" s="131" t="str">
        <f>IFERROR(VLOOKUP(A222,DETAIL!$A$7:$O$1101,14,0),"")</f>
        <v/>
      </c>
      <c r="H222" s="16" t="str">
        <f>IFERROR(VLOOKUP(A222,DETAIL!$A$7:$F$1101,6,0),"")</f>
        <v/>
      </c>
      <c r="I222" s="16" t="str">
        <f>IFERROR(VLOOKUP(A222,DETAIL!$A$7:$P$1101,16,0),"")</f>
        <v/>
      </c>
      <c r="J222" s="16" t="str">
        <f>IFERROR(VLOOKUP(A222,DETAIL!$A$7:$O$1101,13,0),"")</f>
        <v/>
      </c>
      <c r="K222" s="132" t="str">
        <f>IFERROR(CONCATENATE("वर्ष ",VLOOKUP(A222,DETAIL!$A$7:$O$1101,11,0)," / ","प्रतिशत ",VLOOKUP(A222,DETAIL!$A$7:$O$1101,12,0)*100),"")</f>
        <v/>
      </c>
      <c r="L222" s="16" t="str">
        <f>IFERROR(VLOOKUP(A222,DETAIL!$A$7:$L$1101,7,0),"")</f>
        <v/>
      </c>
      <c r="M222" s="133" t="str">
        <f>IFERROR(VLOOKUP(A222,DETAIL!$A$7:$L$1101,8,0)*75%,"")</f>
        <v/>
      </c>
      <c r="N222" s="16" t="str">
        <f>IFERROR(VLOOKUP(A222,DETAIL!$A$7:$L$1101,9,0),"")</f>
        <v/>
      </c>
      <c r="O222" s="133" t="str">
        <f>IFERROR(VLOOKUP(A222,DETAIL!$A$7:$L$1101,10,0)*25%,"")</f>
        <v/>
      </c>
      <c r="P222" s="133" t="str">
        <f t="shared" si="10"/>
        <v/>
      </c>
      <c r="Q222" s="131"/>
    </row>
    <row r="223" spans="1:17" ht="24.95" customHeight="1">
      <c r="A223" s="150">
        <v>216</v>
      </c>
      <c r="B223" s="16" t="str">
        <f t="shared" si="11"/>
        <v/>
      </c>
      <c r="C223" s="130" t="str">
        <f>IFERROR(VLOOKUP(A223,DETAIL!$A$7:$F$1101,3,0),"")</f>
        <v/>
      </c>
      <c r="D223" s="130" t="str">
        <f>IFERROR(VLOOKUP(A223,DETAIL!$A$7:$F$1101,4,0),"")</f>
        <v/>
      </c>
      <c r="E223" s="131" t="str">
        <f>IFERROR(VLOOKUP(A223,DETAIL!$A$7:$F$1101,5,0),"")</f>
        <v/>
      </c>
      <c r="F223" s="131" t="str">
        <f>IFERROR(VLOOKUP(A223,DETAIL!$A$7:$O$1101,15,0),"")</f>
        <v/>
      </c>
      <c r="G223" s="131" t="str">
        <f>IFERROR(VLOOKUP(A223,DETAIL!$A$7:$O$1101,14,0),"")</f>
        <v/>
      </c>
      <c r="H223" s="16" t="str">
        <f>IFERROR(VLOOKUP(A223,DETAIL!$A$7:$F$1101,6,0),"")</f>
        <v/>
      </c>
      <c r="I223" s="16" t="str">
        <f>IFERROR(VLOOKUP(A223,DETAIL!$A$7:$P$1101,16,0),"")</f>
        <v/>
      </c>
      <c r="J223" s="16" t="str">
        <f>IFERROR(VLOOKUP(A223,DETAIL!$A$7:$O$1101,13,0),"")</f>
        <v/>
      </c>
      <c r="K223" s="132" t="str">
        <f>IFERROR(CONCATENATE("वर्ष ",VLOOKUP(A223,DETAIL!$A$7:$O$1101,11,0)," / ","प्रतिशत ",VLOOKUP(A223,DETAIL!$A$7:$O$1101,12,0)*100),"")</f>
        <v/>
      </c>
      <c r="L223" s="16" t="str">
        <f>IFERROR(VLOOKUP(A223,DETAIL!$A$7:$L$1101,7,0),"")</f>
        <v/>
      </c>
      <c r="M223" s="133" t="str">
        <f>IFERROR(VLOOKUP(A223,DETAIL!$A$7:$L$1101,8,0)*75%,"")</f>
        <v/>
      </c>
      <c r="N223" s="16" t="str">
        <f>IFERROR(VLOOKUP(A223,DETAIL!$A$7:$L$1101,9,0),"")</f>
        <v/>
      </c>
      <c r="O223" s="133" t="str">
        <f>IFERROR(VLOOKUP(A223,DETAIL!$A$7:$L$1101,10,0)*25%,"")</f>
        <v/>
      </c>
      <c r="P223" s="133" t="str">
        <f t="shared" si="10"/>
        <v/>
      </c>
      <c r="Q223" s="131"/>
    </row>
    <row r="224" spans="1:17" ht="24.95" customHeight="1">
      <c r="A224" s="150">
        <v>217</v>
      </c>
      <c r="B224" s="16" t="str">
        <f t="shared" si="11"/>
        <v/>
      </c>
      <c r="C224" s="130" t="str">
        <f>IFERROR(VLOOKUP(A224,DETAIL!$A$7:$F$1101,3,0),"")</f>
        <v/>
      </c>
      <c r="D224" s="130" t="str">
        <f>IFERROR(VLOOKUP(A224,DETAIL!$A$7:$F$1101,4,0),"")</f>
        <v/>
      </c>
      <c r="E224" s="131" t="str">
        <f>IFERROR(VLOOKUP(A224,DETAIL!$A$7:$F$1101,5,0),"")</f>
        <v/>
      </c>
      <c r="F224" s="131" t="str">
        <f>IFERROR(VLOOKUP(A224,DETAIL!$A$7:$O$1101,15,0),"")</f>
        <v/>
      </c>
      <c r="G224" s="131" t="str">
        <f>IFERROR(VLOOKUP(A224,DETAIL!$A$7:$O$1101,14,0),"")</f>
        <v/>
      </c>
      <c r="H224" s="16" t="str">
        <f>IFERROR(VLOOKUP(A224,DETAIL!$A$7:$F$1101,6,0),"")</f>
        <v/>
      </c>
      <c r="I224" s="16" t="str">
        <f>IFERROR(VLOOKUP(A224,DETAIL!$A$7:$P$1101,16,0),"")</f>
        <v/>
      </c>
      <c r="J224" s="16" t="str">
        <f>IFERROR(VLOOKUP(A224,DETAIL!$A$7:$O$1101,13,0),"")</f>
        <v/>
      </c>
      <c r="K224" s="132" t="str">
        <f>IFERROR(CONCATENATE("वर्ष ",VLOOKUP(A224,DETAIL!$A$7:$O$1101,11,0)," / ","प्रतिशत ",VLOOKUP(A224,DETAIL!$A$7:$O$1101,12,0)*100),"")</f>
        <v/>
      </c>
      <c r="L224" s="16" t="str">
        <f>IFERROR(VLOOKUP(A224,DETAIL!$A$7:$L$1101,7,0),"")</f>
        <v/>
      </c>
      <c r="M224" s="133" t="str">
        <f>IFERROR(VLOOKUP(A224,DETAIL!$A$7:$L$1101,8,0)*75%,"")</f>
        <v/>
      </c>
      <c r="N224" s="16" t="str">
        <f>IFERROR(VLOOKUP(A224,DETAIL!$A$7:$L$1101,9,0),"")</f>
        <v/>
      </c>
      <c r="O224" s="133" t="str">
        <f>IFERROR(VLOOKUP(A224,DETAIL!$A$7:$L$1101,10,0)*25%,"")</f>
        <v/>
      </c>
      <c r="P224" s="133" t="str">
        <f t="shared" si="10"/>
        <v/>
      </c>
      <c r="Q224" s="131"/>
    </row>
    <row r="225" spans="1:17" ht="24.95" customHeight="1">
      <c r="A225" s="150">
        <v>218</v>
      </c>
      <c r="B225" s="16" t="str">
        <f t="shared" si="11"/>
        <v/>
      </c>
      <c r="C225" s="130" t="str">
        <f>IFERROR(VLOOKUP(A225,DETAIL!$A$7:$F$1101,3,0),"")</f>
        <v/>
      </c>
      <c r="D225" s="130" t="str">
        <f>IFERROR(VLOOKUP(A225,DETAIL!$A$7:$F$1101,4,0),"")</f>
        <v/>
      </c>
      <c r="E225" s="131" t="str">
        <f>IFERROR(VLOOKUP(A225,DETAIL!$A$7:$F$1101,5,0),"")</f>
        <v/>
      </c>
      <c r="F225" s="131" t="str">
        <f>IFERROR(VLOOKUP(A225,DETAIL!$A$7:$O$1101,15,0),"")</f>
        <v/>
      </c>
      <c r="G225" s="131" t="str">
        <f>IFERROR(VLOOKUP(A225,DETAIL!$A$7:$O$1101,14,0),"")</f>
        <v/>
      </c>
      <c r="H225" s="16" t="str">
        <f>IFERROR(VLOOKUP(A225,DETAIL!$A$7:$F$1101,6,0),"")</f>
        <v/>
      </c>
      <c r="I225" s="16" t="str">
        <f>IFERROR(VLOOKUP(A225,DETAIL!$A$7:$P$1101,16,0),"")</f>
        <v/>
      </c>
      <c r="J225" s="16" t="str">
        <f>IFERROR(VLOOKUP(A225,DETAIL!$A$7:$O$1101,13,0),"")</f>
        <v/>
      </c>
      <c r="K225" s="132" t="str">
        <f>IFERROR(CONCATENATE("वर्ष ",VLOOKUP(A225,DETAIL!$A$7:$O$1101,11,0)," / ","प्रतिशत ",VLOOKUP(A225,DETAIL!$A$7:$O$1101,12,0)*100),"")</f>
        <v/>
      </c>
      <c r="L225" s="16" t="str">
        <f>IFERROR(VLOOKUP(A225,DETAIL!$A$7:$L$1101,7,0),"")</f>
        <v/>
      </c>
      <c r="M225" s="133" t="str">
        <f>IFERROR(VLOOKUP(A225,DETAIL!$A$7:$L$1101,8,0)*75%,"")</f>
        <v/>
      </c>
      <c r="N225" s="16" t="str">
        <f>IFERROR(VLOOKUP(A225,DETAIL!$A$7:$L$1101,9,0),"")</f>
        <v/>
      </c>
      <c r="O225" s="133" t="str">
        <f>IFERROR(VLOOKUP(A225,DETAIL!$A$7:$L$1101,10,0)*25%,"")</f>
        <v/>
      </c>
      <c r="P225" s="133" t="str">
        <f t="shared" si="10"/>
        <v/>
      </c>
      <c r="Q225" s="131"/>
    </row>
    <row r="226" spans="1:17" ht="24.95" customHeight="1">
      <c r="A226" s="150">
        <v>219</v>
      </c>
      <c r="B226" s="16" t="str">
        <f t="shared" si="11"/>
        <v/>
      </c>
      <c r="C226" s="130" t="str">
        <f>IFERROR(VLOOKUP(A226,DETAIL!$A$7:$F$1101,3,0),"")</f>
        <v/>
      </c>
      <c r="D226" s="130" t="str">
        <f>IFERROR(VLOOKUP(A226,DETAIL!$A$7:$F$1101,4,0),"")</f>
        <v/>
      </c>
      <c r="E226" s="131" t="str">
        <f>IFERROR(VLOOKUP(A226,DETAIL!$A$7:$F$1101,5,0),"")</f>
        <v/>
      </c>
      <c r="F226" s="131" t="str">
        <f>IFERROR(VLOOKUP(A226,DETAIL!$A$7:$O$1101,15,0),"")</f>
        <v/>
      </c>
      <c r="G226" s="131" t="str">
        <f>IFERROR(VLOOKUP(A226,DETAIL!$A$7:$O$1101,14,0),"")</f>
        <v/>
      </c>
      <c r="H226" s="16" t="str">
        <f>IFERROR(VLOOKUP(A226,DETAIL!$A$7:$F$1101,6,0),"")</f>
        <v/>
      </c>
      <c r="I226" s="16" t="str">
        <f>IFERROR(VLOOKUP(A226,DETAIL!$A$7:$P$1101,16,0),"")</f>
        <v/>
      </c>
      <c r="J226" s="16" t="str">
        <f>IFERROR(VLOOKUP(A226,DETAIL!$A$7:$O$1101,13,0),"")</f>
        <v/>
      </c>
      <c r="K226" s="132" t="str">
        <f>IFERROR(CONCATENATE("वर्ष ",VLOOKUP(A226,DETAIL!$A$7:$O$1101,11,0)," / ","प्रतिशत ",VLOOKUP(A226,DETAIL!$A$7:$O$1101,12,0)*100),"")</f>
        <v/>
      </c>
      <c r="L226" s="16" t="str">
        <f>IFERROR(VLOOKUP(A226,DETAIL!$A$7:$L$1101,7,0),"")</f>
        <v/>
      </c>
      <c r="M226" s="133" t="str">
        <f>IFERROR(VLOOKUP(A226,DETAIL!$A$7:$L$1101,8,0)*75%,"")</f>
        <v/>
      </c>
      <c r="N226" s="16" t="str">
        <f>IFERROR(VLOOKUP(A226,DETAIL!$A$7:$L$1101,9,0),"")</f>
        <v/>
      </c>
      <c r="O226" s="133" t="str">
        <f>IFERROR(VLOOKUP(A226,DETAIL!$A$7:$L$1101,10,0)*25%,"")</f>
        <v/>
      </c>
      <c r="P226" s="133" t="str">
        <f t="shared" si="10"/>
        <v/>
      </c>
      <c r="Q226" s="131"/>
    </row>
    <row r="227" spans="1:17" ht="24.95" customHeight="1">
      <c r="A227" s="150">
        <v>220</v>
      </c>
      <c r="B227" s="16" t="str">
        <f t="shared" si="11"/>
        <v/>
      </c>
      <c r="C227" s="130" t="str">
        <f>IFERROR(VLOOKUP(A227,DETAIL!$A$7:$F$1101,3,0),"")</f>
        <v/>
      </c>
      <c r="D227" s="130" t="str">
        <f>IFERROR(VLOOKUP(A227,DETAIL!$A$7:$F$1101,4,0),"")</f>
        <v/>
      </c>
      <c r="E227" s="131" t="str">
        <f>IFERROR(VLOOKUP(A227,DETAIL!$A$7:$F$1101,5,0),"")</f>
        <v/>
      </c>
      <c r="F227" s="131" t="str">
        <f>IFERROR(VLOOKUP(A227,DETAIL!$A$7:$O$1101,15,0),"")</f>
        <v/>
      </c>
      <c r="G227" s="131" t="str">
        <f>IFERROR(VLOOKUP(A227,DETAIL!$A$7:$O$1101,14,0),"")</f>
        <v/>
      </c>
      <c r="H227" s="16" t="str">
        <f>IFERROR(VLOOKUP(A227,DETAIL!$A$7:$F$1101,6,0),"")</f>
        <v/>
      </c>
      <c r="I227" s="16" t="str">
        <f>IFERROR(VLOOKUP(A227,DETAIL!$A$7:$P$1101,16,0),"")</f>
        <v/>
      </c>
      <c r="J227" s="16" t="str">
        <f>IFERROR(VLOOKUP(A227,DETAIL!$A$7:$O$1101,13,0),"")</f>
        <v/>
      </c>
      <c r="K227" s="132" t="str">
        <f>IFERROR(CONCATENATE("वर्ष ",VLOOKUP(A227,DETAIL!$A$7:$O$1101,11,0)," / ","प्रतिशत ",VLOOKUP(A227,DETAIL!$A$7:$O$1101,12,0)*100),"")</f>
        <v/>
      </c>
      <c r="L227" s="16" t="str">
        <f>IFERROR(VLOOKUP(A227,DETAIL!$A$7:$L$1101,7,0),"")</f>
        <v/>
      </c>
      <c r="M227" s="133" t="str">
        <f>IFERROR(VLOOKUP(A227,DETAIL!$A$7:$L$1101,8,0)*75%,"")</f>
        <v/>
      </c>
      <c r="N227" s="16" t="str">
        <f>IFERROR(VLOOKUP(A227,DETAIL!$A$7:$L$1101,9,0),"")</f>
        <v/>
      </c>
      <c r="O227" s="133" t="str">
        <f>IFERROR(VLOOKUP(A227,DETAIL!$A$7:$L$1101,10,0)*25%,"")</f>
        <v/>
      </c>
      <c r="P227" s="133" t="str">
        <f t="shared" si="10"/>
        <v/>
      </c>
      <c r="Q227" s="131"/>
    </row>
    <row r="228" spans="1:17" ht="24.95" customHeight="1">
      <c r="A228" s="150">
        <v>221</v>
      </c>
      <c r="B228" s="16" t="str">
        <f t="shared" si="11"/>
        <v/>
      </c>
      <c r="C228" s="130" t="str">
        <f>IFERROR(VLOOKUP(A228,DETAIL!$A$7:$F$1101,3,0),"")</f>
        <v/>
      </c>
      <c r="D228" s="130" t="str">
        <f>IFERROR(VLOOKUP(A228,DETAIL!$A$7:$F$1101,4,0),"")</f>
        <v/>
      </c>
      <c r="E228" s="131" t="str">
        <f>IFERROR(VLOOKUP(A228,DETAIL!$A$7:$F$1101,5,0),"")</f>
        <v/>
      </c>
      <c r="F228" s="131" t="str">
        <f>IFERROR(VLOOKUP(A228,DETAIL!$A$7:$O$1101,15,0),"")</f>
        <v/>
      </c>
      <c r="G228" s="131" t="str">
        <f>IFERROR(VLOOKUP(A228,DETAIL!$A$7:$O$1101,14,0),"")</f>
        <v/>
      </c>
      <c r="H228" s="16" t="str">
        <f>IFERROR(VLOOKUP(A228,DETAIL!$A$7:$F$1101,6,0),"")</f>
        <v/>
      </c>
      <c r="I228" s="16" t="str">
        <f>IFERROR(VLOOKUP(A228,DETAIL!$A$7:$P$1101,16,0),"")</f>
        <v/>
      </c>
      <c r="J228" s="16" t="str">
        <f>IFERROR(VLOOKUP(A228,DETAIL!$A$7:$O$1101,13,0),"")</f>
        <v/>
      </c>
      <c r="K228" s="132" t="str">
        <f>IFERROR(CONCATENATE("वर्ष ",VLOOKUP(A228,DETAIL!$A$7:$O$1101,11,0)," / ","प्रतिशत ",VLOOKUP(A228,DETAIL!$A$7:$O$1101,12,0)*100),"")</f>
        <v/>
      </c>
      <c r="L228" s="16" t="str">
        <f>IFERROR(VLOOKUP(A228,DETAIL!$A$7:$L$1101,7,0),"")</f>
        <v/>
      </c>
      <c r="M228" s="133" t="str">
        <f>IFERROR(VLOOKUP(A228,DETAIL!$A$7:$L$1101,8,0)*75%,"")</f>
        <v/>
      </c>
      <c r="N228" s="16" t="str">
        <f>IFERROR(VLOOKUP(A228,DETAIL!$A$7:$L$1101,9,0),"")</f>
        <v/>
      </c>
      <c r="O228" s="133" t="str">
        <f>IFERROR(VLOOKUP(A228,DETAIL!$A$7:$L$1101,10,0)*25%,"")</f>
        <v/>
      </c>
      <c r="P228" s="133" t="str">
        <f t="shared" si="10"/>
        <v/>
      </c>
      <c r="Q228" s="131"/>
    </row>
    <row r="229" spans="1:17" ht="24.95" customHeight="1">
      <c r="A229" s="150">
        <v>222</v>
      </c>
      <c r="B229" s="16" t="str">
        <f t="shared" si="11"/>
        <v/>
      </c>
      <c r="C229" s="130" t="str">
        <f>IFERROR(VLOOKUP(A229,DETAIL!$A$7:$F$1101,3,0),"")</f>
        <v/>
      </c>
      <c r="D229" s="130" t="str">
        <f>IFERROR(VLOOKUP(A229,DETAIL!$A$7:$F$1101,4,0),"")</f>
        <v/>
      </c>
      <c r="E229" s="131" t="str">
        <f>IFERROR(VLOOKUP(A229,DETAIL!$A$7:$F$1101,5,0),"")</f>
        <v/>
      </c>
      <c r="F229" s="131" t="str">
        <f>IFERROR(VLOOKUP(A229,DETAIL!$A$7:$O$1101,15,0),"")</f>
        <v/>
      </c>
      <c r="G229" s="131" t="str">
        <f>IFERROR(VLOOKUP(A229,DETAIL!$A$7:$O$1101,14,0),"")</f>
        <v/>
      </c>
      <c r="H229" s="16" t="str">
        <f>IFERROR(VLOOKUP(A229,DETAIL!$A$7:$F$1101,6,0),"")</f>
        <v/>
      </c>
      <c r="I229" s="16" t="str">
        <f>IFERROR(VLOOKUP(A229,DETAIL!$A$7:$P$1101,16,0),"")</f>
        <v/>
      </c>
      <c r="J229" s="16" t="str">
        <f>IFERROR(VLOOKUP(A229,DETAIL!$A$7:$O$1101,13,0),"")</f>
        <v/>
      </c>
      <c r="K229" s="132" t="str">
        <f>IFERROR(CONCATENATE("वर्ष ",VLOOKUP(A229,DETAIL!$A$7:$O$1101,11,0)," / ","प्रतिशत ",VLOOKUP(A229,DETAIL!$A$7:$O$1101,12,0)*100),"")</f>
        <v/>
      </c>
      <c r="L229" s="16" t="str">
        <f>IFERROR(VLOOKUP(A229,DETAIL!$A$7:$L$1101,7,0),"")</f>
        <v/>
      </c>
      <c r="M229" s="133" t="str">
        <f>IFERROR(VLOOKUP(A229,DETAIL!$A$7:$L$1101,8,0)*75%,"")</f>
        <v/>
      </c>
      <c r="N229" s="16" t="str">
        <f>IFERROR(VLOOKUP(A229,DETAIL!$A$7:$L$1101,9,0),"")</f>
        <v/>
      </c>
      <c r="O229" s="133" t="str">
        <f>IFERROR(VLOOKUP(A229,DETAIL!$A$7:$L$1101,10,0)*25%,"")</f>
        <v/>
      </c>
      <c r="P229" s="133" t="str">
        <f t="shared" si="10"/>
        <v/>
      </c>
      <c r="Q229" s="131"/>
    </row>
    <row r="230" spans="1:17" ht="24.95" customHeight="1">
      <c r="A230" s="150">
        <v>223</v>
      </c>
      <c r="B230" s="16" t="str">
        <f t="shared" si="11"/>
        <v/>
      </c>
      <c r="C230" s="130" t="str">
        <f>IFERROR(VLOOKUP(A230,DETAIL!$A$7:$F$1101,3,0),"")</f>
        <v/>
      </c>
      <c r="D230" s="130" t="str">
        <f>IFERROR(VLOOKUP(A230,DETAIL!$A$7:$F$1101,4,0),"")</f>
        <v/>
      </c>
      <c r="E230" s="131" t="str">
        <f>IFERROR(VLOOKUP(A230,DETAIL!$A$7:$F$1101,5,0),"")</f>
        <v/>
      </c>
      <c r="F230" s="131" t="str">
        <f>IFERROR(VLOOKUP(A230,DETAIL!$A$7:$O$1101,15,0),"")</f>
        <v/>
      </c>
      <c r="G230" s="131" t="str">
        <f>IFERROR(VLOOKUP(A230,DETAIL!$A$7:$O$1101,14,0),"")</f>
        <v/>
      </c>
      <c r="H230" s="16" t="str">
        <f>IFERROR(VLOOKUP(A230,DETAIL!$A$7:$F$1101,6,0),"")</f>
        <v/>
      </c>
      <c r="I230" s="16" t="str">
        <f>IFERROR(VLOOKUP(A230,DETAIL!$A$7:$P$1101,16,0),"")</f>
        <v/>
      </c>
      <c r="J230" s="16" t="str">
        <f>IFERROR(VLOOKUP(A230,DETAIL!$A$7:$O$1101,13,0),"")</f>
        <v/>
      </c>
      <c r="K230" s="132" t="str">
        <f>IFERROR(CONCATENATE("वर्ष ",VLOOKUP(A230,DETAIL!$A$7:$O$1101,11,0)," / ","प्रतिशत ",VLOOKUP(A230,DETAIL!$A$7:$O$1101,12,0)*100),"")</f>
        <v/>
      </c>
      <c r="L230" s="16" t="str">
        <f>IFERROR(VLOOKUP(A230,DETAIL!$A$7:$L$1101,7,0),"")</f>
        <v/>
      </c>
      <c r="M230" s="133" t="str">
        <f>IFERROR(VLOOKUP(A230,DETAIL!$A$7:$L$1101,8,0)*75%,"")</f>
        <v/>
      </c>
      <c r="N230" s="16" t="str">
        <f>IFERROR(VLOOKUP(A230,DETAIL!$A$7:$L$1101,9,0),"")</f>
        <v/>
      </c>
      <c r="O230" s="133" t="str">
        <f>IFERROR(VLOOKUP(A230,DETAIL!$A$7:$L$1101,10,0)*25%,"")</f>
        <v/>
      </c>
      <c r="P230" s="133" t="str">
        <f t="shared" si="10"/>
        <v/>
      </c>
      <c r="Q230" s="131"/>
    </row>
    <row r="231" spans="1:17" ht="24.95" customHeight="1">
      <c r="A231" s="150">
        <v>224</v>
      </c>
      <c r="B231" s="16" t="str">
        <f t="shared" si="11"/>
        <v/>
      </c>
      <c r="C231" s="130" t="str">
        <f>IFERROR(VLOOKUP(A231,DETAIL!$A$7:$F$1101,3,0),"")</f>
        <v/>
      </c>
      <c r="D231" s="130" t="str">
        <f>IFERROR(VLOOKUP(A231,DETAIL!$A$7:$F$1101,4,0),"")</f>
        <v/>
      </c>
      <c r="E231" s="131" t="str">
        <f>IFERROR(VLOOKUP(A231,DETAIL!$A$7:$F$1101,5,0),"")</f>
        <v/>
      </c>
      <c r="F231" s="131" t="str">
        <f>IFERROR(VLOOKUP(A231,DETAIL!$A$7:$O$1101,15,0),"")</f>
        <v/>
      </c>
      <c r="G231" s="131" t="str">
        <f>IFERROR(VLOOKUP(A231,DETAIL!$A$7:$O$1101,14,0),"")</f>
        <v/>
      </c>
      <c r="H231" s="16" t="str">
        <f>IFERROR(VLOOKUP(A231,DETAIL!$A$7:$F$1101,6,0),"")</f>
        <v/>
      </c>
      <c r="I231" s="16" t="str">
        <f>IFERROR(VLOOKUP(A231,DETAIL!$A$7:$P$1101,16,0),"")</f>
        <v/>
      </c>
      <c r="J231" s="16" t="str">
        <f>IFERROR(VLOOKUP(A231,DETAIL!$A$7:$O$1101,13,0),"")</f>
        <v/>
      </c>
      <c r="K231" s="132" t="str">
        <f>IFERROR(CONCATENATE("वर्ष ",VLOOKUP(A231,DETAIL!$A$7:$O$1101,11,0)," / ","प्रतिशत ",VLOOKUP(A231,DETAIL!$A$7:$O$1101,12,0)*100),"")</f>
        <v/>
      </c>
      <c r="L231" s="16" t="str">
        <f>IFERROR(VLOOKUP(A231,DETAIL!$A$7:$L$1101,7,0),"")</f>
        <v/>
      </c>
      <c r="M231" s="133" t="str">
        <f>IFERROR(VLOOKUP(A231,DETAIL!$A$7:$L$1101,8,0)*75%,"")</f>
        <v/>
      </c>
      <c r="N231" s="16" t="str">
        <f>IFERROR(VLOOKUP(A231,DETAIL!$A$7:$L$1101,9,0),"")</f>
        <v/>
      </c>
      <c r="O231" s="133" t="str">
        <f>IFERROR(VLOOKUP(A231,DETAIL!$A$7:$L$1101,10,0)*25%,"")</f>
        <v/>
      </c>
      <c r="P231" s="133" t="str">
        <f t="shared" si="10"/>
        <v/>
      </c>
      <c r="Q231" s="131"/>
    </row>
    <row r="232" spans="1:17" ht="24.95" customHeight="1">
      <c r="A232" s="150">
        <v>225</v>
      </c>
      <c r="B232" s="16" t="str">
        <f t="shared" si="11"/>
        <v/>
      </c>
      <c r="C232" s="130" t="str">
        <f>IFERROR(VLOOKUP(A232,DETAIL!$A$7:$F$1101,3,0),"")</f>
        <v/>
      </c>
      <c r="D232" s="130" t="str">
        <f>IFERROR(VLOOKUP(A232,DETAIL!$A$7:$F$1101,4,0),"")</f>
        <v/>
      </c>
      <c r="E232" s="131" t="str">
        <f>IFERROR(VLOOKUP(A232,DETAIL!$A$7:$F$1101,5,0),"")</f>
        <v/>
      </c>
      <c r="F232" s="131" t="str">
        <f>IFERROR(VLOOKUP(A232,DETAIL!$A$7:$O$1101,15,0),"")</f>
        <v/>
      </c>
      <c r="G232" s="131" t="str">
        <f>IFERROR(VLOOKUP(A232,DETAIL!$A$7:$O$1101,14,0),"")</f>
        <v/>
      </c>
      <c r="H232" s="16" t="str">
        <f>IFERROR(VLOOKUP(A232,DETAIL!$A$7:$F$1101,6,0),"")</f>
        <v/>
      </c>
      <c r="I232" s="16" t="str">
        <f>IFERROR(VLOOKUP(A232,DETAIL!$A$7:$P$1101,16,0),"")</f>
        <v/>
      </c>
      <c r="J232" s="16" t="str">
        <f>IFERROR(VLOOKUP(A232,DETAIL!$A$7:$O$1101,13,0),"")</f>
        <v/>
      </c>
      <c r="K232" s="132" t="str">
        <f>IFERROR(CONCATENATE("वर्ष ",VLOOKUP(A232,DETAIL!$A$7:$O$1101,11,0)," / ","प्रतिशत ",VLOOKUP(A232,DETAIL!$A$7:$O$1101,12,0)*100),"")</f>
        <v/>
      </c>
      <c r="L232" s="16" t="str">
        <f>IFERROR(VLOOKUP(A232,DETAIL!$A$7:$L$1101,7,0),"")</f>
        <v/>
      </c>
      <c r="M232" s="133" t="str">
        <f>IFERROR(VLOOKUP(A232,DETAIL!$A$7:$L$1101,8,0)*75%,"")</f>
        <v/>
      </c>
      <c r="N232" s="16" t="str">
        <f>IFERROR(VLOOKUP(A232,DETAIL!$A$7:$L$1101,9,0),"")</f>
        <v/>
      </c>
      <c r="O232" s="133" t="str">
        <f>IFERROR(VLOOKUP(A232,DETAIL!$A$7:$L$1101,10,0)*25%,"")</f>
        <v/>
      </c>
      <c r="P232" s="133" t="str">
        <f t="shared" si="10"/>
        <v/>
      </c>
      <c r="Q232" s="131"/>
    </row>
    <row r="233" spans="1:17" ht="24.95" customHeight="1">
      <c r="A233" s="150">
        <v>226</v>
      </c>
      <c r="B233" s="16" t="str">
        <f t="shared" si="11"/>
        <v/>
      </c>
      <c r="C233" s="130" t="str">
        <f>IFERROR(VLOOKUP(A233,DETAIL!$A$7:$F$1101,3,0),"")</f>
        <v/>
      </c>
      <c r="D233" s="130" t="str">
        <f>IFERROR(VLOOKUP(A233,DETAIL!$A$7:$F$1101,4,0),"")</f>
        <v/>
      </c>
      <c r="E233" s="131" t="str">
        <f>IFERROR(VLOOKUP(A233,DETAIL!$A$7:$F$1101,5,0),"")</f>
        <v/>
      </c>
      <c r="F233" s="131" t="str">
        <f>IFERROR(VLOOKUP(A233,DETAIL!$A$7:$O$1101,15,0),"")</f>
        <v/>
      </c>
      <c r="G233" s="131" t="str">
        <f>IFERROR(VLOOKUP(A233,DETAIL!$A$7:$O$1101,14,0),"")</f>
        <v/>
      </c>
      <c r="H233" s="16" t="str">
        <f>IFERROR(VLOOKUP(A233,DETAIL!$A$7:$F$1101,6,0),"")</f>
        <v/>
      </c>
      <c r="I233" s="16" t="str">
        <f>IFERROR(VLOOKUP(A233,DETAIL!$A$7:$P$1101,16,0),"")</f>
        <v/>
      </c>
      <c r="J233" s="16" t="str">
        <f>IFERROR(VLOOKUP(A233,DETAIL!$A$7:$O$1101,13,0),"")</f>
        <v/>
      </c>
      <c r="K233" s="132" t="str">
        <f>IFERROR(CONCATENATE("वर्ष ",VLOOKUP(A233,DETAIL!$A$7:$O$1101,11,0)," / ","प्रतिशत ",VLOOKUP(A233,DETAIL!$A$7:$O$1101,12,0)*100),"")</f>
        <v/>
      </c>
      <c r="L233" s="16" t="str">
        <f>IFERROR(VLOOKUP(A233,DETAIL!$A$7:$L$1101,7,0),"")</f>
        <v/>
      </c>
      <c r="M233" s="133" t="str">
        <f>IFERROR(VLOOKUP(A233,DETAIL!$A$7:$L$1101,8,0)*75%,"")</f>
        <v/>
      </c>
      <c r="N233" s="16" t="str">
        <f>IFERROR(VLOOKUP(A233,DETAIL!$A$7:$L$1101,9,0),"")</f>
        <v/>
      </c>
      <c r="O233" s="133" t="str">
        <f>IFERROR(VLOOKUP(A233,DETAIL!$A$7:$L$1101,10,0)*25%,"")</f>
        <v/>
      </c>
      <c r="P233" s="133" t="str">
        <f t="shared" si="10"/>
        <v/>
      </c>
      <c r="Q233" s="131"/>
    </row>
    <row r="234" spans="1:17" ht="24.95" customHeight="1">
      <c r="A234" s="150">
        <v>227</v>
      </c>
      <c r="B234" s="16" t="str">
        <f t="shared" si="11"/>
        <v/>
      </c>
      <c r="C234" s="130" t="str">
        <f>IFERROR(VLOOKUP(A234,DETAIL!$A$7:$F$1101,3,0),"")</f>
        <v/>
      </c>
      <c r="D234" s="130" t="str">
        <f>IFERROR(VLOOKUP(A234,DETAIL!$A$7:$F$1101,4,0),"")</f>
        <v/>
      </c>
      <c r="E234" s="131" t="str">
        <f>IFERROR(VLOOKUP(A234,DETAIL!$A$7:$F$1101,5,0),"")</f>
        <v/>
      </c>
      <c r="F234" s="131" t="str">
        <f>IFERROR(VLOOKUP(A234,DETAIL!$A$7:$O$1101,15,0),"")</f>
        <v/>
      </c>
      <c r="G234" s="131" t="str">
        <f>IFERROR(VLOOKUP(A234,DETAIL!$A$7:$O$1101,14,0),"")</f>
        <v/>
      </c>
      <c r="H234" s="16" t="str">
        <f>IFERROR(VLOOKUP(A234,DETAIL!$A$7:$F$1101,6,0),"")</f>
        <v/>
      </c>
      <c r="I234" s="16" t="str">
        <f>IFERROR(VLOOKUP(A234,DETAIL!$A$7:$P$1101,16,0),"")</f>
        <v/>
      </c>
      <c r="J234" s="16" t="str">
        <f>IFERROR(VLOOKUP(A234,DETAIL!$A$7:$O$1101,13,0),"")</f>
        <v/>
      </c>
      <c r="K234" s="132" t="str">
        <f>IFERROR(CONCATENATE("वर्ष ",VLOOKUP(A234,DETAIL!$A$7:$O$1101,11,0)," / ","प्रतिशत ",VLOOKUP(A234,DETAIL!$A$7:$O$1101,12,0)*100),"")</f>
        <v/>
      </c>
      <c r="L234" s="16" t="str">
        <f>IFERROR(VLOOKUP(A234,DETAIL!$A$7:$L$1101,7,0),"")</f>
        <v/>
      </c>
      <c r="M234" s="133" t="str">
        <f>IFERROR(VLOOKUP(A234,DETAIL!$A$7:$L$1101,8,0)*75%,"")</f>
        <v/>
      </c>
      <c r="N234" s="16" t="str">
        <f>IFERROR(VLOOKUP(A234,DETAIL!$A$7:$L$1101,9,0),"")</f>
        <v/>
      </c>
      <c r="O234" s="133" t="str">
        <f>IFERROR(VLOOKUP(A234,DETAIL!$A$7:$L$1101,10,0)*25%,"")</f>
        <v/>
      </c>
      <c r="P234" s="133" t="str">
        <f t="shared" si="10"/>
        <v/>
      </c>
      <c r="Q234" s="131"/>
    </row>
    <row r="235" spans="1:17" ht="24.95" customHeight="1">
      <c r="A235" s="150">
        <v>228</v>
      </c>
      <c r="B235" s="16" t="str">
        <f t="shared" si="11"/>
        <v/>
      </c>
      <c r="C235" s="130" t="str">
        <f>IFERROR(VLOOKUP(A235,DETAIL!$A$7:$F$1101,3,0),"")</f>
        <v/>
      </c>
      <c r="D235" s="130" t="str">
        <f>IFERROR(VLOOKUP(A235,DETAIL!$A$7:$F$1101,4,0),"")</f>
        <v/>
      </c>
      <c r="E235" s="131" t="str">
        <f>IFERROR(VLOOKUP(A235,DETAIL!$A$7:$F$1101,5,0),"")</f>
        <v/>
      </c>
      <c r="F235" s="131" t="str">
        <f>IFERROR(VLOOKUP(A235,DETAIL!$A$7:$O$1101,15,0),"")</f>
        <v/>
      </c>
      <c r="G235" s="131" t="str">
        <f>IFERROR(VLOOKUP(A235,DETAIL!$A$7:$O$1101,14,0),"")</f>
        <v/>
      </c>
      <c r="H235" s="16" t="str">
        <f>IFERROR(VLOOKUP(A235,DETAIL!$A$7:$F$1101,6,0),"")</f>
        <v/>
      </c>
      <c r="I235" s="16" t="str">
        <f>IFERROR(VLOOKUP(A235,DETAIL!$A$7:$P$1101,16,0),"")</f>
        <v/>
      </c>
      <c r="J235" s="16" t="str">
        <f>IFERROR(VLOOKUP(A235,DETAIL!$A$7:$O$1101,13,0),"")</f>
        <v/>
      </c>
      <c r="K235" s="132" t="str">
        <f>IFERROR(CONCATENATE("वर्ष ",VLOOKUP(A235,DETAIL!$A$7:$O$1101,11,0)," / ","प्रतिशत ",VLOOKUP(A235,DETAIL!$A$7:$O$1101,12,0)*100),"")</f>
        <v/>
      </c>
      <c r="L235" s="16" t="str">
        <f>IFERROR(VLOOKUP(A235,DETAIL!$A$7:$L$1101,7,0),"")</f>
        <v/>
      </c>
      <c r="M235" s="133" t="str">
        <f>IFERROR(VLOOKUP(A235,DETAIL!$A$7:$L$1101,8,0)*75%,"")</f>
        <v/>
      </c>
      <c r="N235" s="16" t="str">
        <f>IFERROR(VLOOKUP(A235,DETAIL!$A$7:$L$1101,9,0),"")</f>
        <v/>
      </c>
      <c r="O235" s="133" t="str">
        <f>IFERROR(VLOOKUP(A235,DETAIL!$A$7:$L$1101,10,0)*25%,"")</f>
        <v/>
      </c>
      <c r="P235" s="133" t="str">
        <f t="shared" si="10"/>
        <v/>
      </c>
      <c r="Q235" s="131"/>
    </row>
    <row r="236" spans="1:17" ht="24.95" customHeight="1">
      <c r="A236" s="150">
        <v>229</v>
      </c>
      <c r="B236" s="16" t="str">
        <f t="shared" si="11"/>
        <v/>
      </c>
      <c r="C236" s="130" t="str">
        <f>IFERROR(VLOOKUP(A236,DETAIL!$A$7:$F$1101,3,0),"")</f>
        <v/>
      </c>
      <c r="D236" s="130" t="str">
        <f>IFERROR(VLOOKUP(A236,DETAIL!$A$7:$F$1101,4,0),"")</f>
        <v/>
      </c>
      <c r="E236" s="131" t="str">
        <f>IFERROR(VLOOKUP(A236,DETAIL!$A$7:$F$1101,5,0),"")</f>
        <v/>
      </c>
      <c r="F236" s="131" t="str">
        <f>IFERROR(VLOOKUP(A236,DETAIL!$A$7:$O$1101,15,0),"")</f>
        <v/>
      </c>
      <c r="G236" s="131" t="str">
        <f>IFERROR(VLOOKUP(A236,DETAIL!$A$7:$O$1101,14,0),"")</f>
        <v/>
      </c>
      <c r="H236" s="16" t="str">
        <f>IFERROR(VLOOKUP(A236,DETAIL!$A$7:$F$1101,6,0),"")</f>
        <v/>
      </c>
      <c r="I236" s="16" t="str">
        <f>IFERROR(VLOOKUP(A236,DETAIL!$A$7:$P$1101,16,0),"")</f>
        <v/>
      </c>
      <c r="J236" s="16" t="str">
        <f>IFERROR(VLOOKUP(A236,DETAIL!$A$7:$O$1101,13,0),"")</f>
        <v/>
      </c>
      <c r="K236" s="132" t="str">
        <f>IFERROR(CONCATENATE("वर्ष ",VLOOKUP(A236,DETAIL!$A$7:$O$1101,11,0)," / ","प्रतिशत ",VLOOKUP(A236,DETAIL!$A$7:$O$1101,12,0)*100),"")</f>
        <v/>
      </c>
      <c r="L236" s="16" t="str">
        <f>IFERROR(VLOOKUP(A236,DETAIL!$A$7:$L$1101,7,0),"")</f>
        <v/>
      </c>
      <c r="M236" s="133" t="str">
        <f>IFERROR(VLOOKUP(A236,DETAIL!$A$7:$L$1101,8,0)*75%,"")</f>
        <v/>
      </c>
      <c r="N236" s="16" t="str">
        <f>IFERROR(VLOOKUP(A236,DETAIL!$A$7:$L$1101,9,0),"")</f>
        <v/>
      </c>
      <c r="O236" s="133" t="str">
        <f>IFERROR(VLOOKUP(A236,DETAIL!$A$7:$L$1101,10,0)*25%,"")</f>
        <v/>
      </c>
      <c r="P236" s="133" t="str">
        <f t="shared" si="10"/>
        <v/>
      </c>
      <c r="Q236" s="131"/>
    </row>
    <row r="237" spans="1:17" ht="24.95" customHeight="1">
      <c r="A237" s="150">
        <v>230</v>
      </c>
      <c r="B237" s="16" t="str">
        <f t="shared" si="11"/>
        <v/>
      </c>
      <c r="C237" s="130" t="str">
        <f>IFERROR(VLOOKUP(A237,DETAIL!$A$7:$F$1101,3,0),"")</f>
        <v/>
      </c>
      <c r="D237" s="130" t="str">
        <f>IFERROR(VLOOKUP(A237,DETAIL!$A$7:$F$1101,4,0),"")</f>
        <v/>
      </c>
      <c r="E237" s="131" t="str">
        <f>IFERROR(VLOOKUP(A237,DETAIL!$A$7:$F$1101,5,0),"")</f>
        <v/>
      </c>
      <c r="F237" s="131" t="str">
        <f>IFERROR(VLOOKUP(A237,DETAIL!$A$7:$O$1101,15,0),"")</f>
        <v/>
      </c>
      <c r="G237" s="131" t="str">
        <f>IFERROR(VLOOKUP(A237,DETAIL!$A$7:$O$1101,14,0),"")</f>
        <v/>
      </c>
      <c r="H237" s="16" t="str">
        <f>IFERROR(VLOOKUP(A237,DETAIL!$A$7:$F$1101,6,0),"")</f>
        <v/>
      </c>
      <c r="I237" s="16" t="str">
        <f>IFERROR(VLOOKUP(A237,DETAIL!$A$7:$P$1101,16,0),"")</f>
        <v/>
      </c>
      <c r="J237" s="16" t="str">
        <f>IFERROR(VLOOKUP(A237,DETAIL!$A$7:$O$1101,13,0),"")</f>
        <v/>
      </c>
      <c r="K237" s="132" t="str">
        <f>IFERROR(CONCATENATE("वर्ष ",VLOOKUP(A237,DETAIL!$A$7:$O$1101,11,0)," / ","प्रतिशत ",VLOOKUP(A237,DETAIL!$A$7:$O$1101,12,0)*100),"")</f>
        <v/>
      </c>
      <c r="L237" s="16" t="str">
        <f>IFERROR(VLOOKUP(A237,DETAIL!$A$7:$L$1101,7,0),"")</f>
        <v/>
      </c>
      <c r="M237" s="133" t="str">
        <f>IFERROR(VLOOKUP(A237,DETAIL!$A$7:$L$1101,8,0)*75%,"")</f>
        <v/>
      </c>
      <c r="N237" s="16" t="str">
        <f>IFERROR(VLOOKUP(A237,DETAIL!$A$7:$L$1101,9,0),"")</f>
        <v/>
      </c>
      <c r="O237" s="133" t="str">
        <f>IFERROR(VLOOKUP(A237,DETAIL!$A$7:$L$1101,10,0)*25%,"")</f>
        <v/>
      </c>
      <c r="P237" s="133" t="str">
        <f t="shared" si="10"/>
        <v/>
      </c>
      <c r="Q237" s="131"/>
    </row>
    <row r="238" spans="1:17" ht="24.95" customHeight="1">
      <c r="A238" s="150">
        <v>231</v>
      </c>
      <c r="B238" s="16" t="str">
        <f t="shared" si="11"/>
        <v/>
      </c>
      <c r="C238" s="130" t="str">
        <f>IFERROR(VLOOKUP(A238,DETAIL!$A$7:$F$1101,3,0),"")</f>
        <v/>
      </c>
      <c r="D238" s="130" t="str">
        <f>IFERROR(VLOOKUP(A238,DETAIL!$A$7:$F$1101,4,0),"")</f>
        <v/>
      </c>
      <c r="E238" s="131" t="str">
        <f>IFERROR(VLOOKUP(A238,DETAIL!$A$7:$F$1101,5,0),"")</f>
        <v/>
      </c>
      <c r="F238" s="131" t="str">
        <f>IFERROR(VLOOKUP(A238,DETAIL!$A$7:$O$1101,15,0),"")</f>
        <v/>
      </c>
      <c r="G238" s="131" t="str">
        <f>IFERROR(VLOOKUP(A238,DETAIL!$A$7:$O$1101,14,0),"")</f>
        <v/>
      </c>
      <c r="H238" s="16" t="str">
        <f>IFERROR(VLOOKUP(A238,DETAIL!$A$7:$F$1101,6,0),"")</f>
        <v/>
      </c>
      <c r="I238" s="16" t="str">
        <f>IFERROR(VLOOKUP(A238,DETAIL!$A$7:$P$1101,16,0),"")</f>
        <v/>
      </c>
      <c r="J238" s="16" t="str">
        <f>IFERROR(VLOOKUP(A238,DETAIL!$A$7:$O$1101,13,0),"")</f>
        <v/>
      </c>
      <c r="K238" s="132" t="str">
        <f>IFERROR(CONCATENATE("वर्ष ",VLOOKUP(A238,DETAIL!$A$7:$O$1101,11,0)," / ","प्रतिशत ",VLOOKUP(A238,DETAIL!$A$7:$O$1101,12,0)*100),"")</f>
        <v/>
      </c>
      <c r="L238" s="16" t="str">
        <f>IFERROR(VLOOKUP(A238,DETAIL!$A$7:$L$1101,7,0),"")</f>
        <v/>
      </c>
      <c r="M238" s="133" t="str">
        <f>IFERROR(VLOOKUP(A238,DETAIL!$A$7:$L$1101,8,0)*75%,"")</f>
        <v/>
      </c>
      <c r="N238" s="16" t="str">
        <f>IFERROR(VLOOKUP(A238,DETAIL!$A$7:$L$1101,9,0),"")</f>
        <v/>
      </c>
      <c r="O238" s="133" t="str">
        <f>IFERROR(VLOOKUP(A238,DETAIL!$A$7:$L$1101,10,0)*25%,"")</f>
        <v/>
      </c>
      <c r="P238" s="133" t="str">
        <f t="shared" si="10"/>
        <v/>
      </c>
      <c r="Q238" s="131"/>
    </row>
    <row r="239" spans="1:17" ht="24.95" customHeight="1">
      <c r="A239" s="150">
        <v>232</v>
      </c>
      <c r="B239" s="16" t="str">
        <f t="shared" si="11"/>
        <v/>
      </c>
      <c r="C239" s="130" t="str">
        <f>IFERROR(VLOOKUP(A239,DETAIL!$A$7:$F$1101,3,0),"")</f>
        <v/>
      </c>
      <c r="D239" s="130" t="str">
        <f>IFERROR(VLOOKUP(A239,DETAIL!$A$7:$F$1101,4,0),"")</f>
        <v/>
      </c>
      <c r="E239" s="131" t="str">
        <f>IFERROR(VLOOKUP(A239,DETAIL!$A$7:$F$1101,5,0),"")</f>
        <v/>
      </c>
      <c r="F239" s="131" t="str">
        <f>IFERROR(VLOOKUP(A239,DETAIL!$A$7:$O$1101,15,0),"")</f>
        <v/>
      </c>
      <c r="G239" s="131" t="str">
        <f>IFERROR(VLOOKUP(A239,DETAIL!$A$7:$O$1101,14,0),"")</f>
        <v/>
      </c>
      <c r="H239" s="16" t="str">
        <f>IFERROR(VLOOKUP(A239,DETAIL!$A$7:$F$1101,6,0),"")</f>
        <v/>
      </c>
      <c r="I239" s="16" t="str">
        <f>IFERROR(VLOOKUP(A239,DETAIL!$A$7:$P$1101,16,0),"")</f>
        <v/>
      </c>
      <c r="J239" s="16" t="str">
        <f>IFERROR(VLOOKUP(A239,DETAIL!$A$7:$O$1101,13,0),"")</f>
        <v/>
      </c>
      <c r="K239" s="132" t="str">
        <f>IFERROR(CONCATENATE("वर्ष ",VLOOKUP(A239,DETAIL!$A$7:$O$1101,11,0)," / ","प्रतिशत ",VLOOKUP(A239,DETAIL!$A$7:$O$1101,12,0)*100),"")</f>
        <v/>
      </c>
      <c r="L239" s="16" t="str">
        <f>IFERROR(VLOOKUP(A239,DETAIL!$A$7:$L$1101,7,0),"")</f>
        <v/>
      </c>
      <c r="M239" s="133" t="str">
        <f>IFERROR(VLOOKUP(A239,DETAIL!$A$7:$L$1101,8,0)*75%,"")</f>
        <v/>
      </c>
      <c r="N239" s="16" t="str">
        <f>IFERROR(VLOOKUP(A239,DETAIL!$A$7:$L$1101,9,0),"")</f>
        <v/>
      </c>
      <c r="O239" s="133" t="str">
        <f>IFERROR(VLOOKUP(A239,DETAIL!$A$7:$L$1101,10,0)*25%,"")</f>
        <v/>
      </c>
      <c r="P239" s="133" t="str">
        <f t="shared" si="10"/>
        <v/>
      </c>
      <c r="Q239" s="131"/>
    </row>
    <row r="240" spans="1:17" ht="24.95" customHeight="1">
      <c r="A240" s="150">
        <v>233</v>
      </c>
      <c r="B240" s="16" t="str">
        <f t="shared" si="11"/>
        <v/>
      </c>
      <c r="C240" s="130" t="str">
        <f>IFERROR(VLOOKUP(A240,DETAIL!$A$7:$F$1101,3,0),"")</f>
        <v/>
      </c>
      <c r="D240" s="130" t="str">
        <f>IFERROR(VLOOKUP(A240,DETAIL!$A$7:$F$1101,4,0),"")</f>
        <v/>
      </c>
      <c r="E240" s="131" t="str">
        <f>IFERROR(VLOOKUP(A240,DETAIL!$A$7:$F$1101,5,0),"")</f>
        <v/>
      </c>
      <c r="F240" s="131" t="str">
        <f>IFERROR(VLOOKUP(A240,DETAIL!$A$7:$O$1101,15,0),"")</f>
        <v/>
      </c>
      <c r="G240" s="131" t="str">
        <f>IFERROR(VLOOKUP(A240,DETAIL!$A$7:$O$1101,14,0),"")</f>
        <v/>
      </c>
      <c r="H240" s="16" t="str">
        <f>IFERROR(VLOOKUP(A240,DETAIL!$A$7:$F$1101,6,0),"")</f>
        <v/>
      </c>
      <c r="I240" s="16" t="str">
        <f>IFERROR(VLOOKUP(A240,DETAIL!$A$7:$P$1101,16,0),"")</f>
        <v/>
      </c>
      <c r="J240" s="16" t="str">
        <f>IFERROR(VLOOKUP(A240,DETAIL!$A$7:$O$1101,13,0),"")</f>
        <v/>
      </c>
      <c r="K240" s="132" t="str">
        <f>IFERROR(CONCATENATE("वर्ष ",VLOOKUP(A240,DETAIL!$A$7:$O$1101,11,0)," / ","प्रतिशत ",VLOOKUP(A240,DETAIL!$A$7:$O$1101,12,0)*100),"")</f>
        <v/>
      </c>
      <c r="L240" s="16" t="str">
        <f>IFERROR(VLOOKUP(A240,DETAIL!$A$7:$L$1101,7,0),"")</f>
        <v/>
      </c>
      <c r="M240" s="133" t="str">
        <f>IFERROR(VLOOKUP(A240,DETAIL!$A$7:$L$1101,8,0)*75%,"")</f>
        <v/>
      </c>
      <c r="N240" s="16" t="str">
        <f>IFERROR(VLOOKUP(A240,DETAIL!$A$7:$L$1101,9,0),"")</f>
        <v/>
      </c>
      <c r="O240" s="133" t="str">
        <f>IFERROR(VLOOKUP(A240,DETAIL!$A$7:$L$1101,10,0)*25%,"")</f>
        <v/>
      </c>
      <c r="P240" s="133" t="str">
        <f t="shared" si="10"/>
        <v/>
      </c>
      <c r="Q240" s="131"/>
    </row>
    <row r="241" spans="1:17" ht="24.95" customHeight="1">
      <c r="A241" s="150">
        <v>234</v>
      </c>
      <c r="B241" s="16" t="str">
        <f t="shared" si="11"/>
        <v/>
      </c>
      <c r="C241" s="130" t="str">
        <f>IFERROR(VLOOKUP(A241,DETAIL!$A$7:$F$1101,3,0),"")</f>
        <v/>
      </c>
      <c r="D241" s="130" t="str">
        <f>IFERROR(VLOOKUP(A241,DETAIL!$A$7:$F$1101,4,0),"")</f>
        <v/>
      </c>
      <c r="E241" s="131" t="str">
        <f>IFERROR(VLOOKUP(A241,DETAIL!$A$7:$F$1101,5,0),"")</f>
        <v/>
      </c>
      <c r="F241" s="131" t="str">
        <f>IFERROR(VLOOKUP(A241,DETAIL!$A$7:$O$1101,15,0),"")</f>
        <v/>
      </c>
      <c r="G241" s="131" t="str">
        <f>IFERROR(VLOOKUP(A241,DETAIL!$A$7:$O$1101,14,0),"")</f>
        <v/>
      </c>
      <c r="H241" s="16" t="str">
        <f>IFERROR(VLOOKUP(A241,DETAIL!$A$7:$F$1101,6,0),"")</f>
        <v/>
      </c>
      <c r="I241" s="16" t="str">
        <f>IFERROR(VLOOKUP(A241,DETAIL!$A$7:$P$1101,16,0),"")</f>
        <v/>
      </c>
      <c r="J241" s="16" t="str">
        <f>IFERROR(VLOOKUP(A241,DETAIL!$A$7:$O$1101,13,0),"")</f>
        <v/>
      </c>
      <c r="K241" s="132" t="str">
        <f>IFERROR(CONCATENATE("वर्ष ",VLOOKUP(A241,DETAIL!$A$7:$O$1101,11,0)," / ","प्रतिशत ",VLOOKUP(A241,DETAIL!$A$7:$O$1101,12,0)*100),"")</f>
        <v/>
      </c>
      <c r="L241" s="16" t="str">
        <f>IFERROR(VLOOKUP(A241,DETAIL!$A$7:$L$1101,7,0),"")</f>
        <v/>
      </c>
      <c r="M241" s="133" t="str">
        <f>IFERROR(VLOOKUP(A241,DETAIL!$A$7:$L$1101,8,0)*75%,"")</f>
        <v/>
      </c>
      <c r="N241" s="16" t="str">
        <f>IFERROR(VLOOKUP(A241,DETAIL!$A$7:$L$1101,9,0),"")</f>
        <v/>
      </c>
      <c r="O241" s="133" t="str">
        <f>IFERROR(VLOOKUP(A241,DETAIL!$A$7:$L$1101,10,0)*25%,"")</f>
        <v/>
      </c>
      <c r="P241" s="133" t="str">
        <f t="shared" si="10"/>
        <v/>
      </c>
      <c r="Q241" s="131"/>
    </row>
    <row r="242" spans="1:17" ht="24.95" customHeight="1">
      <c r="A242" s="150">
        <v>235</v>
      </c>
      <c r="B242" s="16" t="str">
        <f t="shared" si="11"/>
        <v/>
      </c>
      <c r="C242" s="130" t="str">
        <f>IFERROR(VLOOKUP(A242,DETAIL!$A$7:$F$1101,3,0),"")</f>
        <v/>
      </c>
      <c r="D242" s="130" t="str">
        <f>IFERROR(VLOOKUP(A242,DETAIL!$A$7:$F$1101,4,0),"")</f>
        <v/>
      </c>
      <c r="E242" s="131" t="str">
        <f>IFERROR(VLOOKUP(A242,DETAIL!$A$7:$F$1101,5,0),"")</f>
        <v/>
      </c>
      <c r="F242" s="131" t="str">
        <f>IFERROR(VLOOKUP(A242,DETAIL!$A$7:$O$1101,15,0),"")</f>
        <v/>
      </c>
      <c r="G242" s="131" t="str">
        <f>IFERROR(VLOOKUP(A242,DETAIL!$A$7:$O$1101,14,0),"")</f>
        <v/>
      </c>
      <c r="H242" s="16" t="str">
        <f>IFERROR(VLOOKUP(A242,DETAIL!$A$7:$F$1101,6,0),"")</f>
        <v/>
      </c>
      <c r="I242" s="16" t="str">
        <f>IFERROR(VLOOKUP(A242,DETAIL!$A$7:$P$1101,16,0),"")</f>
        <v/>
      </c>
      <c r="J242" s="16" t="str">
        <f>IFERROR(VLOOKUP(A242,DETAIL!$A$7:$O$1101,13,0),"")</f>
        <v/>
      </c>
      <c r="K242" s="132" t="str">
        <f>IFERROR(CONCATENATE("वर्ष ",VLOOKUP(A242,DETAIL!$A$7:$O$1101,11,0)," / ","प्रतिशत ",VLOOKUP(A242,DETAIL!$A$7:$O$1101,12,0)*100),"")</f>
        <v/>
      </c>
      <c r="L242" s="16" t="str">
        <f>IFERROR(VLOOKUP(A242,DETAIL!$A$7:$L$1101,7,0),"")</f>
        <v/>
      </c>
      <c r="M242" s="133" t="str">
        <f>IFERROR(VLOOKUP(A242,DETAIL!$A$7:$L$1101,8,0)*75%,"")</f>
        <v/>
      </c>
      <c r="N242" s="16" t="str">
        <f>IFERROR(VLOOKUP(A242,DETAIL!$A$7:$L$1101,9,0),"")</f>
        <v/>
      </c>
      <c r="O242" s="133" t="str">
        <f>IFERROR(VLOOKUP(A242,DETAIL!$A$7:$L$1101,10,0)*25%,"")</f>
        <v/>
      </c>
      <c r="P242" s="133" t="str">
        <f t="shared" si="10"/>
        <v/>
      </c>
      <c r="Q242" s="131"/>
    </row>
    <row r="243" spans="1:17" ht="24.95" customHeight="1">
      <c r="A243" s="150">
        <v>236</v>
      </c>
      <c r="B243" s="16" t="str">
        <f t="shared" si="11"/>
        <v/>
      </c>
      <c r="C243" s="130" t="str">
        <f>IFERROR(VLOOKUP(A243,DETAIL!$A$7:$F$1101,3,0),"")</f>
        <v/>
      </c>
      <c r="D243" s="130" t="str">
        <f>IFERROR(VLOOKUP(A243,DETAIL!$A$7:$F$1101,4,0),"")</f>
        <v/>
      </c>
      <c r="E243" s="131" t="str">
        <f>IFERROR(VLOOKUP(A243,DETAIL!$A$7:$F$1101,5,0),"")</f>
        <v/>
      </c>
      <c r="F243" s="131" t="str">
        <f>IFERROR(VLOOKUP(A243,DETAIL!$A$7:$O$1101,15,0),"")</f>
        <v/>
      </c>
      <c r="G243" s="131" t="str">
        <f>IFERROR(VLOOKUP(A243,DETAIL!$A$7:$O$1101,14,0),"")</f>
        <v/>
      </c>
      <c r="H243" s="16" t="str">
        <f>IFERROR(VLOOKUP(A243,DETAIL!$A$7:$F$1101,6,0),"")</f>
        <v/>
      </c>
      <c r="I243" s="16" t="str">
        <f>IFERROR(VLOOKUP(A243,DETAIL!$A$7:$P$1101,16,0),"")</f>
        <v/>
      </c>
      <c r="J243" s="16" t="str">
        <f>IFERROR(VLOOKUP(A243,DETAIL!$A$7:$O$1101,13,0),"")</f>
        <v/>
      </c>
      <c r="K243" s="132" t="str">
        <f>IFERROR(CONCATENATE("वर्ष ",VLOOKUP(A243,DETAIL!$A$7:$O$1101,11,0)," / ","प्रतिशत ",VLOOKUP(A243,DETAIL!$A$7:$O$1101,12,0)*100),"")</f>
        <v/>
      </c>
      <c r="L243" s="16" t="str">
        <f>IFERROR(VLOOKUP(A243,DETAIL!$A$7:$L$1101,7,0),"")</f>
        <v/>
      </c>
      <c r="M243" s="133" t="str">
        <f>IFERROR(VLOOKUP(A243,DETAIL!$A$7:$L$1101,8,0)*75%,"")</f>
        <v/>
      </c>
      <c r="N243" s="16" t="str">
        <f>IFERROR(VLOOKUP(A243,DETAIL!$A$7:$L$1101,9,0),"")</f>
        <v/>
      </c>
      <c r="O243" s="133" t="str">
        <f>IFERROR(VLOOKUP(A243,DETAIL!$A$7:$L$1101,10,0)*25%,"")</f>
        <v/>
      </c>
      <c r="P243" s="133" t="str">
        <f t="shared" si="10"/>
        <v/>
      </c>
      <c r="Q243" s="131"/>
    </row>
    <row r="244" spans="1:17" ht="24.95" customHeight="1">
      <c r="A244" s="150">
        <v>237</v>
      </c>
      <c r="B244" s="16" t="str">
        <f t="shared" si="11"/>
        <v/>
      </c>
      <c r="C244" s="130" t="str">
        <f>IFERROR(VLOOKUP(A244,DETAIL!$A$7:$F$1101,3,0),"")</f>
        <v/>
      </c>
      <c r="D244" s="130" t="str">
        <f>IFERROR(VLOOKUP(A244,DETAIL!$A$7:$F$1101,4,0),"")</f>
        <v/>
      </c>
      <c r="E244" s="131" t="str">
        <f>IFERROR(VLOOKUP(A244,DETAIL!$A$7:$F$1101,5,0),"")</f>
        <v/>
      </c>
      <c r="F244" s="131" t="str">
        <f>IFERROR(VLOOKUP(A244,DETAIL!$A$7:$O$1101,15,0),"")</f>
        <v/>
      </c>
      <c r="G244" s="131" t="str">
        <f>IFERROR(VLOOKUP(A244,DETAIL!$A$7:$O$1101,14,0),"")</f>
        <v/>
      </c>
      <c r="H244" s="16" t="str">
        <f>IFERROR(VLOOKUP(A244,DETAIL!$A$7:$F$1101,6,0),"")</f>
        <v/>
      </c>
      <c r="I244" s="16" t="str">
        <f>IFERROR(VLOOKUP(A244,DETAIL!$A$7:$P$1101,16,0),"")</f>
        <v/>
      </c>
      <c r="J244" s="16" t="str">
        <f>IFERROR(VLOOKUP(A244,DETAIL!$A$7:$O$1101,13,0),"")</f>
        <v/>
      </c>
      <c r="K244" s="132" t="str">
        <f>IFERROR(CONCATENATE("वर्ष ",VLOOKUP(A244,DETAIL!$A$7:$O$1101,11,0)," / ","प्रतिशत ",VLOOKUP(A244,DETAIL!$A$7:$O$1101,12,0)*100),"")</f>
        <v/>
      </c>
      <c r="L244" s="16" t="str">
        <f>IFERROR(VLOOKUP(A244,DETAIL!$A$7:$L$1101,7,0),"")</f>
        <v/>
      </c>
      <c r="M244" s="133" t="str">
        <f>IFERROR(VLOOKUP(A244,DETAIL!$A$7:$L$1101,8,0)*75%,"")</f>
        <v/>
      </c>
      <c r="N244" s="16" t="str">
        <f>IFERROR(VLOOKUP(A244,DETAIL!$A$7:$L$1101,9,0),"")</f>
        <v/>
      </c>
      <c r="O244" s="133" t="str">
        <f>IFERROR(VLOOKUP(A244,DETAIL!$A$7:$L$1101,10,0)*25%,"")</f>
        <v/>
      </c>
      <c r="P244" s="133" t="str">
        <f t="shared" si="10"/>
        <v/>
      </c>
      <c r="Q244" s="131"/>
    </row>
    <row r="245" spans="1:17" ht="24.95" customHeight="1">
      <c r="A245" s="150">
        <v>238</v>
      </c>
      <c r="B245" s="16" t="str">
        <f t="shared" si="11"/>
        <v/>
      </c>
      <c r="C245" s="130" t="str">
        <f>IFERROR(VLOOKUP(A245,DETAIL!$A$7:$F$1101,3,0),"")</f>
        <v/>
      </c>
      <c r="D245" s="130" t="str">
        <f>IFERROR(VLOOKUP(A245,DETAIL!$A$7:$F$1101,4,0),"")</f>
        <v/>
      </c>
      <c r="E245" s="131" t="str">
        <f>IFERROR(VLOOKUP(A245,DETAIL!$A$7:$F$1101,5,0),"")</f>
        <v/>
      </c>
      <c r="F245" s="131" t="str">
        <f>IFERROR(VLOOKUP(A245,DETAIL!$A$7:$O$1101,15,0),"")</f>
        <v/>
      </c>
      <c r="G245" s="131" t="str">
        <f>IFERROR(VLOOKUP(A245,DETAIL!$A$7:$O$1101,14,0),"")</f>
        <v/>
      </c>
      <c r="H245" s="16" t="str">
        <f>IFERROR(VLOOKUP(A245,DETAIL!$A$7:$F$1101,6,0),"")</f>
        <v/>
      </c>
      <c r="I245" s="16" t="str">
        <f>IFERROR(VLOOKUP(A245,DETAIL!$A$7:$P$1101,16,0),"")</f>
        <v/>
      </c>
      <c r="J245" s="16" t="str">
        <f>IFERROR(VLOOKUP(A245,DETAIL!$A$7:$O$1101,13,0),"")</f>
        <v/>
      </c>
      <c r="K245" s="132" t="str">
        <f>IFERROR(CONCATENATE("वर्ष ",VLOOKUP(A245,DETAIL!$A$7:$O$1101,11,0)," / ","प्रतिशत ",VLOOKUP(A245,DETAIL!$A$7:$O$1101,12,0)*100),"")</f>
        <v/>
      </c>
      <c r="L245" s="16" t="str">
        <f>IFERROR(VLOOKUP(A245,DETAIL!$A$7:$L$1101,7,0),"")</f>
        <v/>
      </c>
      <c r="M245" s="133" t="str">
        <f>IFERROR(VLOOKUP(A245,DETAIL!$A$7:$L$1101,8,0)*75%,"")</f>
        <v/>
      </c>
      <c r="N245" s="16" t="str">
        <f>IFERROR(VLOOKUP(A245,DETAIL!$A$7:$L$1101,9,0),"")</f>
        <v/>
      </c>
      <c r="O245" s="133" t="str">
        <f>IFERROR(VLOOKUP(A245,DETAIL!$A$7:$L$1101,10,0)*25%,"")</f>
        <v/>
      </c>
      <c r="P245" s="133" t="str">
        <f t="shared" si="10"/>
        <v/>
      </c>
      <c r="Q245" s="131"/>
    </row>
    <row r="246" spans="1:17" ht="24.95" customHeight="1">
      <c r="A246" s="150">
        <v>239</v>
      </c>
      <c r="B246" s="16" t="str">
        <f t="shared" si="11"/>
        <v/>
      </c>
      <c r="C246" s="130" t="str">
        <f>IFERROR(VLOOKUP(A246,DETAIL!$A$7:$F$1101,3,0),"")</f>
        <v/>
      </c>
      <c r="D246" s="130" t="str">
        <f>IFERROR(VLOOKUP(A246,DETAIL!$A$7:$F$1101,4,0),"")</f>
        <v/>
      </c>
      <c r="E246" s="131" t="str">
        <f>IFERROR(VLOOKUP(A246,DETAIL!$A$7:$F$1101,5,0),"")</f>
        <v/>
      </c>
      <c r="F246" s="131" t="str">
        <f>IFERROR(VLOOKUP(A246,DETAIL!$A$7:$O$1101,15,0),"")</f>
        <v/>
      </c>
      <c r="G246" s="131" t="str">
        <f>IFERROR(VLOOKUP(A246,DETAIL!$A$7:$O$1101,14,0),"")</f>
        <v/>
      </c>
      <c r="H246" s="16" t="str">
        <f>IFERROR(VLOOKUP(A246,DETAIL!$A$7:$F$1101,6,0),"")</f>
        <v/>
      </c>
      <c r="I246" s="16" t="str">
        <f>IFERROR(VLOOKUP(A246,DETAIL!$A$7:$P$1101,16,0),"")</f>
        <v/>
      </c>
      <c r="J246" s="16" t="str">
        <f>IFERROR(VLOOKUP(A246,DETAIL!$A$7:$O$1101,13,0),"")</f>
        <v/>
      </c>
      <c r="K246" s="132" t="str">
        <f>IFERROR(CONCATENATE("वर्ष ",VLOOKUP(A246,DETAIL!$A$7:$O$1101,11,0)," / ","प्रतिशत ",VLOOKUP(A246,DETAIL!$A$7:$O$1101,12,0)*100),"")</f>
        <v/>
      </c>
      <c r="L246" s="16" t="str">
        <f>IFERROR(VLOOKUP(A246,DETAIL!$A$7:$L$1101,7,0),"")</f>
        <v/>
      </c>
      <c r="M246" s="133" t="str">
        <f>IFERROR(VLOOKUP(A246,DETAIL!$A$7:$L$1101,8,0)*75%,"")</f>
        <v/>
      </c>
      <c r="N246" s="16" t="str">
        <f>IFERROR(VLOOKUP(A246,DETAIL!$A$7:$L$1101,9,0),"")</f>
        <v/>
      </c>
      <c r="O246" s="133" t="str">
        <f>IFERROR(VLOOKUP(A246,DETAIL!$A$7:$L$1101,10,0)*25%,"")</f>
        <v/>
      </c>
      <c r="P246" s="133" t="str">
        <f t="shared" si="10"/>
        <v/>
      </c>
      <c r="Q246" s="131"/>
    </row>
    <row r="247" spans="1:17" ht="24.95" customHeight="1">
      <c r="A247" s="150">
        <v>240</v>
      </c>
      <c r="B247" s="16" t="str">
        <f t="shared" si="11"/>
        <v/>
      </c>
      <c r="C247" s="130" t="str">
        <f>IFERROR(VLOOKUP(A247,DETAIL!$A$7:$F$1101,3,0),"")</f>
        <v/>
      </c>
      <c r="D247" s="130" t="str">
        <f>IFERROR(VLOOKUP(A247,DETAIL!$A$7:$F$1101,4,0),"")</f>
        <v/>
      </c>
      <c r="E247" s="131" t="str">
        <f>IFERROR(VLOOKUP(A247,DETAIL!$A$7:$F$1101,5,0),"")</f>
        <v/>
      </c>
      <c r="F247" s="131" t="str">
        <f>IFERROR(VLOOKUP(A247,DETAIL!$A$7:$O$1101,15,0),"")</f>
        <v/>
      </c>
      <c r="G247" s="131" t="str">
        <f>IFERROR(VLOOKUP(A247,DETAIL!$A$7:$O$1101,14,0),"")</f>
        <v/>
      </c>
      <c r="H247" s="16" t="str">
        <f>IFERROR(VLOOKUP(A247,DETAIL!$A$7:$F$1101,6,0),"")</f>
        <v/>
      </c>
      <c r="I247" s="16" t="str">
        <f>IFERROR(VLOOKUP(A247,DETAIL!$A$7:$P$1101,16,0),"")</f>
        <v/>
      </c>
      <c r="J247" s="16" t="str">
        <f>IFERROR(VLOOKUP(A247,DETAIL!$A$7:$O$1101,13,0),"")</f>
        <v/>
      </c>
      <c r="K247" s="132" t="str">
        <f>IFERROR(CONCATENATE("वर्ष ",VLOOKUP(A247,DETAIL!$A$7:$O$1101,11,0)," / ","प्रतिशत ",VLOOKUP(A247,DETAIL!$A$7:$O$1101,12,0)*100),"")</f>
        <v/>
      </c>
      <c r="L247" s="16" t="str">
        <f>IFERROR(VLOOKUP(A247,DETAIL!$A$7:$L$1101,7,0),"")</f>
        <v/>
      </c>
      <c r="M247" s="133" t="str">
        <f>IFERROR(VLOOKUP(A247,DETAIL!$A$7:$L$1101,8,0)*75%,"")</f>
        <v/>
      </c>
      <c r="N247" s="16" t="str">
        <f>IFERROR(VLOOKUP(A247,DETAIL!$A$7:$L$1101,9,0),"")</f>
        <v/>
      </c>
      <c r="O247" s="133" t="str">
        <f>IFERROR(VLOOKUP(A247,DETAIL!$A$7:$L$1101,10,0)*25%,"")</f>
        <v/>
      </c>
      <c r="P247" s="133" t="str">
        <f t="shared" si="10"/>
        <v/>
      </c>
      <c r="Q247" s="131"/>
    </row>
    <row r="248" spans="1:17" ht="24.95" customHeight="1">
      <c r="A248" s="150">
        <v>241</v>
      </c>
      <c r="B248" s="16" t="str">
        <f t="shared" si="11"/>
        <v/>
      </c>
      <c r="C248" s="130" t="str">
        <f>IFERROR(VLOOKUP(A248,DETAIL!$A$7:$F$1101,3,0),"")</f>
        <v/>
      </c>
      <c r="D248" s="130" t="str">
        <f>IFERROR(VLOOKUP(A248,DETAIL!$A$7:$F$1101,4,0),"")</f>
        <v/>
      </c>
      <c r="E248" s="131" t="str">
        <f>IFERROR(VLOOKUP(A248,DETAIL!$A$7:$F$1101,5,0),"")</f>
        <v/>
      </c>
      <c r="F248" s="131" t="str">
        <f>IFERROR(VLOOKUP(A248,DETAIL!$A$7:$O$1101,15,0),"")</f>
        <v/>
      </c>
      <c r="G248" s="131" t="str">
        <f>IFERROR(VLOOKUP(A248,DETAIL!$A$7:$O$1101,14,0),"")</f>
        <v/>
      </c>
      <c r="H248" s="16" t="str">
        <f>IFERROR(VLOOKUP(A248,DETAIL!$A$7:$F$1101,6,0),"")</f>
        <v/>
      </c>
      <c r="I248" s="16" t="str">
        <f>IFERROR(VLOOKUP(A248,DETAIL!$A$7:$P$1101,16,0),"")</f>
        <v/>
      </c>
      <c r="J248" s="16" t="str">
        <f>IFERROR(VLOOKUP(A248,DETAIL!$A$7:$O$1101,13,0),"")</f>
        <v/>
      </c>
      <c r="K248" s="132" t="str">
        <f>IFERROR(CONCATENATE("वर्ष ",VLOOKUP(A248,DETAIL!$A$7:$O$1101,11,0)," / ","प्रतिशत ",VLOOKUP(A248,DETAIL!$A$7:$O$1101,12,0)*100),"")</f>
        <v/>
      </c>
      <c r="L248" s="16" t="str">
        <f>IFERROR(VLOOKUP(A248,DETAIL!$A$7:$L$1101,7,0),"")</f>
        <v/>
      </c>
      <c r="M248" s="133" t="str">
        <f>IFERROR(VLOOKUP(A248,DETAIL!$A$7:$L$1101,8,0)*75%,"")</f>
        <v/>
      </c>
      <c r="N248" s="16" t="str">
        <f>IFERROR(VLOOKUP(A248,DETAIL!$A$7:$L$1101,9,0),"")</f>
        <v/>
      </c>
      <c r="O248" s="133" t="str">
        <f>IFERROR(VLOOKUP(A248,DETAIL!$A$7:$L$1101,10,0)*25%,"")</f>
        <v/>
      </c>
      <c r="P248" s="133" t="str">
        <f t="shared" si="10"/>
        <v/>
      </c>
      <c r="Q248" s="131"/>
    </row>
    <row r="249" spans="1:17" ht="24.95" customHeight="1">
      <c r="A249" s="150">
        <v>242</v>
      </c>
      <c r="B249" s="16" t="str">
        <f t="shared" si="11"/>
        <v/>
      </c>
      <c r="C249" s="130" t="str">
        <f>IFERROR(VLOOKUP(A249,DETAIL!$A$7:$F$1101,3,0),"")</f>
        <v/>
      </c>
      <c r="D249" s="130" t="str">
        <f>IFERROR(VLOOKUP(A249,DETAIL!$A$7:$F$1101,4,0),"")</f>
        <v/>
      </c>
      <c r="E249" s="131" t="str">
        <f>IFERROR(VLOOKUP(A249,DETAIL!$A$7:$F$1101,5,0),"")</f>
        <v/>
      </c>
      <c r="F249" s="131" t="str">
        <f>IFERROR(VLOOKUP(A249,DETAIL!$A$7:$O$1101,15,0),"")</f>
        <v/>
      </c>
      <c r="G249" s="131" t="str">
        <f>IFERROR(VLOOKUP(A249,DETAIL!$A$7:$O$1101,14,0),"")</f>
        <v/>
      </c>
      <c r="H249" s="16" t="str">
        <f>IFERROR(VLOOKUP(A249,DETAIL!$A$7:$F$1101,6,0),"")</f>
        <v/>
      </c>
      <c r="I249" s="16" t="str">
        <f>IFERROR(VLOOKUP(A249,DETAIL!$A$7:$P$1101,16,0),"")</f>
        <v/>
      </c>
      <c r="J249" s="16" t="str">
        <f>IFERROR(VLOOKUP(A249,DETAIL!$A$7:$O$1101,13,0),"")</f>
        <v/>
      </c>
      <c r="K249" s="132" t="str">
        <f>IFERROR(CONCATENATE("वर्ष ",VLOOKUP(A249,DETAIL!$A$7:$O$1101,11,0)," / ","प्रतिशत ",VLOOKUP(A249,DETAIL!$A$7:$O$1101,12,0)*100),"")</f>
        <v/>
      </c>
      <c r="L249" s="16" t="str">
        <f>IFERROR(VLOOKUP(A249,DETAIL!$A$7:$L$1101,7,0),"")</f>
        <v/>
      </c>
      <c r="M249" s="133" t="str">
        <f>IFERROR(VLOOKUP(A249,DETAIL!$A$7:$L$1101,8,0)*75%,"")</f>
        <v/>
      </c>
      <c r="N249" s="16" t="str">
        <f>IFERROR(VLOOKUP(A249,DETAIL!$A$7:$L$1101,9,0),"")</f>
        <v/>
      </c>
      <c r="O249" s="133" t="str">
        <f>IFERROR(VLOOKUP(A249,DETAIL!$A$7:$L$1101,10,0)*25%,"")</f>
        <v/>
      </c>
      <c r="P249" s="133" t="str">
        <f t="shared" si="10"/>
        <v/>
      </c>
      <c r="Q249" s="131"/>
    </row>
    <row r="250" spans="1:17" ht="24.95" customHeight="1">
      <c r="A250" s="150">
        <v>243</v>
      </c>
      <c r="B250" s="16" t="str">
        <f t="shared" si="11"/>
        <v/>
      </c>
      <c r="C250" s="130" t="str">
        <f>IFERROR(VLOOKUP(A250,DETAIL!$A$7:$F$1101,3,0),"")</f>
        <v/>
      </c>
      <c r="D250" s="130" t="str">
        <f>IFERROR(VLOOKUP(A250,DETAIL!$A$7:$F$1101,4,0),"")</f>
        <v/>
      </c>
      <c r="E250" s="131" t="str">
        <f>IFERROR(VLOOKUP(A250,DETAIL!$A$7:$F$1101,5,0),"")</f>
        <v/>
      </c>
      <c r="F250" s="131" t="str">
        <f>IFERROR(VLOOKUP(A250,DETAIL!$A$7:$O$1101,15,0),"")</f>
        <v/>
      </c>
      <c r="G250" s="131" t="str">
        <f>IFERROR(VLOOKUP(A250,DETAIL!$A$7:$O$1101,14,0),"")</f>
        <v/>
      </c>
      <c r="H250" s="16" t="str">
        <f>IFERROR(VLOOKUP(A250,DETAIL!$A$7:$F$1101,6,0),"")</f>
        <v/>
      </c>
      <c r="I250" s="16" t="str">
        <f>IFERROR(VLOOKUP(A250,DETAIL!$A$7:$P$1101,16,0),"")</f>
        <v/>
      </c>
      <c r="J250" s="16" t="str">
        <f>IFERROR(VLOOKUP(A250,DETAIL!$A$7:$O$1101,13,0),"")</f>
        <v/>
      </c>
      <c r="K250" s="132" t="str">
        <f>IFERROR(CONCATENATE("वर्ष ",VLOOKUP(A250,DETAIL!$A$7:$O$1101,11,0)," / ","प्रतिशत ",VLOOKUP(A250,DETAIL!$A$7:$O$1101,12,0)*100),"")</f>
        <v/>
      </c>
      <c r="L250" s="16" t="str">
        <f>IFERROR(VLOOKUP(A250,DETAIL!$A$7:$L$1101,7,0),"")</f>
        <v/>
      </c>
      <c r="M250" s="133" t="str">
        <f>IFERROR(VLOOKUP(A250,DETAIL!$A$7:$L$1101,8,0)*75%,"")</f>
        <v/>
      </c>
      <c r="N250" s="16" t="str">
        <f>IFERROR(VLOOKUP(A250,DETAIL!$A$7:$L$1101,9,0),"")</f>
        <v/>
      </c>
      <c r="O250" s="133" t="str">
        <f>IFERROR(VLOOKUP(A250,DETAIL!$A$7:$L$1101,10,0)*25%,"")</f>
        <v/>
      </c>
      <c r="P250" s="133" t="str">
        <f t="shared" si="10"/>
        <v/>
      </c>
      <c r="Q250" s="131"/>
    </row>
    <row r="251" spans="1:17" ht="24.95" customHeight="1">
      <c r="A251" s="150">
        <v>244</v>
      </c>
      <c r="B251" s="16" t="str">
        <f t="shared" si="11"/>
        <v/>
      </c>
      <c r="C251" s="130" t="str">
        <f>IFERROR(VLOOKUP(A251,DETAIL!$A$7:$F$1101,3,0),"")</f>
        <v/>
      </c>
      <c r="D251" s="130" t="str">
        <f>IFERROR(VLOOKUP(A251,DETAIL!$A$7:$F$1101,4,0),"")</f>
        <v/>
      </c>
      <c r="E251" s="131" t="str">
        <f>IFERROR(VLOOKUP(A251,DETAIL!$A$7:$F$1101,5,0),"")</f>
        <v/>
      </c>
      <c r="F251" s="131" t="str">
        <f>IFERROR(VLOOKUP(A251,DETAIL!$A$7:$O$1101,15,0),"")</f>
        <v/>
      </c>
      <c r="G251" s="131" t="str">
        <f>IFERROR(VLOOKUP(A251,DETAIL!$A$7:$O$1101,14,0),"")</f>
        <v/>
      </c>
      <c r="H251" s="16" t="str">
        <f>IFERROR(VLOOKUP(A251,DETAIL!$A$7:$F$1101,6,0),"")</f>
        <v/>
      </c>
      <c r="I251" s="16" t="str">
        <f>IFERROR(VLOOKUP(A251,DETAIL!$A$7:$P$1101,16,0),"")</f>
        <v/>
      </c>
      <c r="J251" s="16" t="str">
        <f>IFERROR(VLOOKUP(A251,DETAIL!$A$7:$O$1101,13,0),"")</f>
        <v/>
      </c>
      <c r="K251" s="132" t="str">
        <f>IFERROR(CONCATENATE("वर्ष ",VLOOKUP(A251,DETAIL!$A$7:$O$1101,11,0)," / ","प्रतिशत ",VLOOKUP(A251,DETAIL!$A$7:$O$1101,12,0)*100),"")</f>
        <v/>
      </c>
      <c r="L251" s="16" t="str">
        <f>IFERROR(VLOOKUP(A251,DETAIL!$A$7:$L$1101,7,0),"")</f>
        <v/>
      </c>
      <c r="M251" s="133" t="str">
        <f>IFERROR(VLOOKUP(A251,DETAIL!$A$7:$L$1101,8,0)*75%,"")</f>
        <v/>
      </c>
      <c r="N251" s="16" t="str">
        <f>IFERROR(VLOOKUP(A251,DETAIL!$A$7:$L$1101,9,0),"")</f>
        <v/>
      </c>
      <c r="O251" s="133" t="str">
        <f>IFERROR(VLOOKUP(A251,DETAIL!$A$7:$L$1101,10,0)*25%,"")</f>
        <v/>
      </c>
      <c r="P251" s="133" t="str">
        <f t="shared" si="10"/>
        <v/>
      </c>
      <c r="Q251" s="131"/>
    </row>
    <row r="252" spans="1:17" ht="24.95" customHeight="1">
      <c r="A252" s="150">
        <v>245</v>
      </c>
      <c r="B252" s="16" t="str">
        <f t="shared" si="11"/>
        <v/>
      </c>
      <c r="C252" s="130" t="str">
        <f>IFERROR(VLOOKUP(A252,DETAIL!$A$7:$F$1101,3,0),"")</f>
        <v/>
      </c>
      <c r="D252" s="130" t="str">
        <f>IFERROR(VLOOKUP(A252,DETAIL!$A$7:$F$1101,4,0),"")</f>
        <v/>
      </c>
      <c r="E252" s="131" t="str">
        <f>IFERROR(VLOOKUP(A252,DETAIL!$A$7:$F$1101,5,0),"")</f>
        <v/>
      </c>
      <c r="F252" s="131" t="str">
        <f>IFERROR(VLOOKUP(A252,DETAIL!$A$7:$O$1101,15,0),"")</f>
        <v/>
      </c>
      <c r="G252" s="131" t="str">
        <f>IFERROR(VLOOKUP(A252,DETAIL!$A$7:$O$1101,14,0),"")</f>
        <v/>
      </c>
      <c r="H252" s="16" t="str">
        <f>IFERROR(VLOOKUP(A252,DETAIL!$A$7:$F$1101,6,0),"")</f>
        <v/>
      </c>
      <c r="I252" s="16" t="str">
        <f>IFERROR(VLOOKUP(A252,DETAIL!$A$7:$P$1101,16,0),"")</f>
        <v/>
      </c>
      <c r="J252" s="16" t="str">
        <f>IFERROR(VLOOKUP(A252,DETAIL!$A$7:$O$1101,13,0),"")</f>
        <v/>
      </c>
      <c r="K252" s="132" t="str">
        <f>IFERROR(CONCATENATE("वर्ष ",VLOOKUP(A252,DETAIL!$A$7:$O$1101,11,0)," / ","प्रतिशत ",VLOOKUP(A252,DETAIL!$A$7:$O$1101,12,0)*100),"")</f>
        <v/>
      </c>
      <c r="L252" s="16" t="str">
        <f>IFERROR(VLOOKUP(A252,DETAIL!$A$7:$L$1101,7,0),"")</f>
        <v/>
      </c>
      <c r="M252" s="133" t="str">
        <f>IFERROR(VLOOKUP(A252,DETAIL!$A$7:$L$1101,8,0)*75%,"")</f>
        <v/>
      </c>
      <c r="N252" s="16" t="str">
        <f>IFERROR(VLOOKUP(A252,DETAIL!$A$7:$L$1101,9,0),"")</f>
        <v/>
      </c>
      <c r="O252" s="133" t="str">
        <f>IFERROR(VLOOKUP(A252,DETAIL!$A$7:$L$1101,10,0)*25%,"")</f>
        <v/>
      </c>
      <c r="P252" s="133" t="str">
        <f t="shared" si="10"/>
        <v/>
      </c>
      <c r="Q252" s="131"/>
    </row>
    <row r="253" spans="1:17" ht="24.95" customHeight="1">
      <c r="A253" s="150">
        <v>246</v>
      </c>
      <c r="B253" s="16" t="str">
        <f t="shared" si="11"/>
        <v/>
      </c>
      <c r="C253" s="130" t="str">
        <f>IFERROR(VLOOKUP(A253,DETAIL!$A$7:$F$1101,3,0),"")</f>
        <v/>
      </c>
      <c r="D253" s="130" t="str">
        <f>IFERROR(VLOOKUP(A253,DETAIL!$A$7:$F$1101,4,0),"")</f>
        <v/>
      </c>
      <c r="E253" s="131" t="str">
        <f>IFERROR(VLOOKUP(A253,DETAIL!$A$7:$F$1101,5,0),"")</f>
        <v/>
      </c>
      <c r="F253" s="131" t="str">
        <f>IFERROR(VLOOKUP(A253,DETAIL!$A$7:$O$1101,15,0),"")</f>
        <v/>
      </c>
      <c r="G253" s="131" t="str">
        <f>IFERROR(VLOOKUP(A253,DETAIL!$A$7:$O$1101,14,0),"")</f>
        <v/>
      </c>
      <c r="H253" s="16" t="str">
        <f>IFERROR(VLOOKUP(A253,DETAIL!$A$7:$F$1101,6,0),"")</f>
        <v/>
      </c>
      <c r="I253" s="16" t="str">
        <f>IFERROR(VLOOKUP(A253,DETAIL!$A$7:$P$1101,16,0),"")</f>
        <v/>
      </c>
      <c r="J253" s="16" t="str">
        <f>IFERROR(VLOOKUP(A253,DETAIL!$A$7:$O$1101,13,0),"")</f>
        <v/>
      </c>
      <c r="K253" s="132" t="str">
        <f>IFERROR(CONCATENATE("वर्ष ",VLOOKUP(A253,DETAIL!$A$7:$O$1101,11,0)," / ","प्रतिशत ",VLOOKUP(A253,DETAIL!$A$7:$O$1101,12,0)*100),"")</f>
        <v/>
      </c>
      <c r="L253" s="16" t="str">
        <f>IFERROR(VLOOKUP(A253,DETAIL!$A$7:$L$1101,7,0),"")</f>
        <v/>
      </c>
      <c r="M253" s="133" t="str">
        <f>IFERROR(VLOOKUP(A253,DETAIL!$A$7:$L$1101,8,0)*75%,"")</f>
        <v/>
      </c>
      <c r="N253" s="16" t="str">
        <f>IFERROR(VLOOKUP(A253,DETAIL!$A$7:$L$1101,9,0),"")</f>
        <v/>
      </c>
      <c r="O253" s="133" t="str">
        <f>IFERROR(VLOOKUP(A253,DETAIL!$A$7:$L$1101,10,0)*25%,"")</f>
        <v/>
      </c>
      <c r="P253" s="133" t="str">
        <f t="shared" si="10"/>
        <v/>
      </c>
      <c r="Q253" s="131"/>
    </row>
    <row r="254" spans="1:17" ht="24.95" customHeight="1">
      <c r="A254" s="150">
        <v>247</v>
      </c>
      <c r="B254" s="16" t="str">
        <f t="shared" si="11"/>
        <v/>
      </c>
      <c r="C254" s="130" t="str">
        <f>IFERROR(VLOOKUP(A254,DETAIL!$A$7:$F$1101,3,0),"")</f>
        <v/>
      </c>
      <c r="D254" s="130" t="str">
        <f>IFERROR(VLOOKUP(A254,DETAIL!$A$7:$F$1101,4,0),"")</f>
        <v/>
      </c>
      <c r="E254" s="131" t="str">
        <f>IFERROR(VLOOKUP(A254,DETAIL!$A$7:$F$1101,5,0),"")</f>
        <v/>
      </c>
      <c r="F254" s="131" t="str">
        <f>IFERROR(VLOOKUP(A254,DETAIL!$A$7:$O$1101,15,0),"")</f>
        <v/>
      </c>
      <c r="G254" s="131" t="str">
        <f>IFERROR(VLOOKUP(A254,DETAIL!$A$7:$O$1101,14,0),"")</f>
        <v/>
      </c>
      <c r="H254" s="16" t="str">
        <f>IFERROR(VLOOKUP(A254,DETAIL!$A$7:$F$1101,6,0),"")</f>
        <v/>
      </c>
      <c r="I254" s="16" t="str">
        <f>IFERROR(VLOOKUP(A254,DETAIL!$A$7:$P$1101,16,0),"")</f>
        <v/>
      </c>
      <c r="J254" s="16" t="str">
        <f>IFERROR(VLOOKUP(A254,DETAIL!$A$7:$O$1101,13,0),"")</f>
        <v/>
      </c>
      <c r="K254" s="132" t="str">
        <f>IFERROR(CONCATENATE("वर्ष ",VLOOKUP(A254,DETAIL!$A$7:$O$1101,11,0)," / ","प्रतिशत ",VLOOKUP(A254,DETAIL!$A$7:$O$1101,12,0)*100),"")</f>
        <v/>
      </c>
      <c r="L254" s="16" t="str">
        <f>IFERROR(VLOOKUP(A254,DETAIL!$A$7:$L$1101,7,0),"")</f>
        <v/>
      </c>
      <c r="M254" s="133" t="str">
        <f>IFERROR(VLOOKUP(A254,DETAIL!$A$7:$L$1101,8,0)*75%,"")</f>
        <v/>
      </c>
      <c r="N254" s="16" t="str">
        <f>IFERROR(VLOOKUP(A254,DETAIL!$A$7:$L$1101,9,0),"")</f>
        <v/>
      </c>
      <c r="O254" s="133" t="str">
        <f>IFERROR(VLOOKUP(A254,DETAIL!$A$7:$L$1101,10,0)*25%,"")</f>
        <v/>
      </c>
      <c r="P254" s="133" t="str">
        <f t="shared" si="10"/>
        <v/>
      </c>
      <c r="Q254" s="131"/>
    </row>
    <row r="255" spans="1:17" ht="24.95" customHeight="1">
      <c r="A255" s="150">
        <v>248</v>
      </c>
      <c r="B255" s="16" t="str">
        <f t="shared" si="11"/>
        <v/>
      </c>
      <c r="C255" s="130" t="str">
        <f>IFERROR(VLOOKUP(A255,DETAIL!$A$7:$F$1101,3,0),"")</f>
        <v/>
      </c>
      <c r="D255" s="130" t="str">
        <f>IFERROR(VLOOKUP(A255,DETAIL!$A$7:$F$1101,4,0),"")</f>
        <v/>
      </c>
      <c r="E255" s="131" t="str">
        <f>IFERROR(VLOOKUP(A255,DETAIL!$A$7:$F$1101,5,0),"")</f>
        <v/>
      </c>
      <c r="F255" s="131" t="str">
        <f>IFERROR(VLOOKUP(A255,DETAIL!$A$7:$O$1101,15,0),"")</f>
        <v/>
      </c>
      <c r="G255" s="131" t="str">
        <f>IFERROR(VLOOKUP(A255,DETAIL!$A$7:$O$1101,14,0),"")</f>
        <v/>
      </c>
      <c r="H255" s="16" t="str">
        <f>IFERROR(VLOOKUP(A255,DETAIL!$A$7:$F$1101,6,0),"")</f>
        <v/>
      </c>
      <c r="I255" s="16" t="str">
        <f>IFERROR(VLOOKUP(A255,DETAIL!$A$7:$P$1101,16,0),"")</f>
        <v/>
      </c>
      <c r="J255" s="16" t="str">
        <f>IFERROR(VLOOKUP(A255,DETAIL!$A$7:$O$1101,13,0),"")</f>
        <v/>
      </c>
      <c r="K255" s="132" t="str">
        <f>IFERROR(CONCATENATE("वर्ष ",VLOOKUP(A255,DETAIL!$A$7:$O$1101,11,0)," / ","प्रतिशत ",VLOOKUP(A255,DETAIL!$A$7:$O$1101,12,0)*100),"")</f>
        <v/>
      </c>
      <c r="L255" s="16" t="str">
        <f>IFERROR(VLOOKUP(A255,DETAIL!$A$7:$L$1101,7,0),"")</f>
        <v/>
      </c>
      <c r="M255" s="133" t="str">
        <f>IFERROR(VLOOKUP(A255,DETAIL!$A$7:$L$1101,8,0)*75%,"")</f>
        <v/>
      </c>
      <c r="N255" s="16" t="str">
        <f>IFERROR(VLOOKUP(A255,DETAIL!$A$7:$L$1101,9,0),"")</f>
        <v/>
      </c>
      <c r="O255" s="133" t="str">
        <f>IFERROR(VLOOKUP(A255,DETAIL!$A$7:$L$1101,10,0)*25%,"")</f>
        <v/>
      </c>
      <c r="P255" s="133" t="str">
        <f t="shared" si="10"/>
        <v/>
      </c>
      <c r="Q255" s="131"/>
    </row>
    <row r="256" spans="1:17" ht="24.95" customHeight="1">
      <c r="A256" s="150">
        <v>249</v>
      </c>
      <c r="B256" s="16" t="str">
        <f t="shared" si="11"/>
        <v/>
      </c>
      <c r="C256" s="130" t="str">
        <f>IFERROR(VLOOKUP(A256,DETAIL!$A$7:$F$1101,3,0),"")</f>
        <v/>
      </c>
      <c r="D256" s="130" t="str">
        <f>IFERROR(VLOOKUP(A256,DETAIL!$A$7:$F$1101,4,0),"")</f>
        <v/>
      </c>
      <c r="E256" s="131" t="str">
        <f>IFERROR(VLOOKUP(A256,DETAIL!$A$7:$F$1101,5,0),"")</f>
        <v/>
      </c>
      <c r="F256" s="131" t="str">
        <f>IFERROR(VLOOKUP(A256,DETAIL!$A$7:$O$1101,15,0),"")</f>
        <v/>
      </c>
      <c r="G256" s="131" t="str">
        <f>IFERROR(VLOOKUP(A256,DETAIL!$A$7:$O$1101,14,0),"")</f>
        <v/>
      </c>
      <c r="H256" s="16" t="str">
        <f>IFERROR(VLOOKUP(A256,DETAIL!$A$7:$F$1101,6,0),"")</f>
        <v/>
      </c>
      <c r="I256" s="16" t="str">
        <f>IFERROR(VLOOKUP(A256,DETAIL!$A$7:$P$1101,16,0),"")</f>
        <v/>
      </c>
      <c r="J256" s="16" t="str">
        <f>IFERROR(VLOOKUP(A256,DETAIL!$A$7:$O$1101,13,0),"")</f>
        <v/>
      </c>
      <c r="K256" s="132" t="str">
        <f>IFERROR(CONCATENATE("वर्ष ",VLOOKUP(A256,DETAIL!$A$7:$O$1101,11,0)," / ","प्रतिशत ",VLOOKUP(A256,DETAIL!$A$7:$O$1101,12,0)*100),"")</f>
        <v/>
      </c>
      <c r="L256" s="16" t="str">
        <f>IFERROR(VLOOKUP(A256,DETAIL!$A$7:$L$1101,7,0),"")</f>
        <v/>
      </c>
      <c r="M256" s="133" t="str">
        <f>IFERROR(VLOOKUP(A256,DETAIL!$A$7:$L$1101,8,0)*75%,"")</f>
        <v/>
      </c>
      <c r="N256" s="16" t="str">
        <f>IFERROR(VLOOKUP(A256,DETAIL!$A$7:$L$1101,9,0),"")</f>
        <v/>
      </c>
      <c r="O256" s="133" t="str">
        <f>IFERROR(VLOOKUP(A256,DETAIL!$A$7:$L$1101,10,0)*25%,"")</f>
        <v/>
      </c>
      <c r="P256" s="133" t="str">
        <f t="shared" si="10"/>
        <v/>
      </c>
      <c r="Q256" s="131"/>
    </row>
    <row r="257" spans="1:17" ht="24.95" customHeight="1">
      <c r="A257" s="150">
        <v>250</v>
      </c>
      <c r="B257" s="16" t="str">
        <f t="shared" si="11"/>
        <v/>
      </c>
      <c r="C257" s="130" t="str">
        <f>IFERROR(VLOOKUP(A257,DETAIL!$A$7:$F$1101,3,0),"")</f>
        <v/>
      </c>
      <c r="D257" s="130" t="str">
        <f>IFERROR(VLOOKUP(A257,DETAIL!$A$7:$F$1101,4,0),"")</f>
        <v/>
      </c>
      <c r="E257" s="131" t="str">
        <f>IFERROR(VLOOKUP(A257,DETAIL!$A$7:$F$1101,5,0),"")</f>
        <v/>
      </c>
      <c r="F257" s="131" t="str">
        <f>IFERROR(VLOOKUP(A257,DETAIL!$A$7:$O$1101,15,0),"")</f>
        <v/>
      </c>
      <c r="G257" s="131" t="str">
        <f>IFERROR(VLOOKUP(A257,DETAIL!$A$7:$O$1101,14,0),"")</f>
        <v/>
      </c>
      <c r="H257" s="16" t="str">
        <f>IFERROR(VLOOKUP(A257,DETAIL!$A$7:$F$1101,6,0),"")</f>
        <v/>
      </c>
      <c r="I257" s="16" t="str">
        <f>IFERROR(VLOOKUP(A257,DETAIL!$A$7:$P$1101,16,0),"")</f>
        <v/>
      </c>
      <c r="J257" s="16" t="str">
        <f>IFERROR(VLOOKUP(A257,DETAIL!$A$7:$O$1101,13,0),"")</f>
        <v/>
      </c>
      <c r="K257" s="132" t="str">
        <f>IFERROR(CONCATENATE("वर्ष ",VLOOKUP(A257,DETAIL!$A$7:$O$1101,11,0)," / ","प्रतिशत ",VLOOKUP(A257,DETAIL!$A$7:$O$1101,12,0)*100),"")</f>
        <v/>
      </c>
      <c r="L257" s="16" t="str">
        <f>IFERROR(VLOOKUP(A257,DETAIL!$A$7:$L$1101,7,0),"")</f>
        <v/>
      </c>
      <c r="M257" s="133" t="str">
        <f>IFERROR(VLOOKUP(A257,DETAIL!$A$7:$L$1101,8,0)*75%,"")</f>
        <v/>
      </c>
      <c r="N257" s="16" t="str">
        <f>IFERROR(VLOOKUP(A257,DETAIL!$A$7:$L$1101,9,0),"")</f>
        <v/>
      </c>
      <c r="O257" s="133" t="str">
        <f>IFERROR(VLOOKUP(A257,DETAIL!$A$7:$L$1101,10,0)*25%,"")</f>
        <v/>
      </c>
      <c r="P257" s="133" t="str">
        <f t="shared" si="10"/>
        <v/>
      </c>
      <c r="Q257" s="131"/>
    </row>
    <row r="258" spans="1:17" ht="24.95" customHeight="1">
      <c r="A258" s="150">
        <v>251</v>
      </c>
      <c r="B258" s="16" t="str">
        <f t="shared" si="11"/>
        <v/>
      </c>
      <c r="C258" s="130" t="str">
        <f>IFERROR(VLOOKUP(A258,DETAIL!$A$7:$F$1101,3,0),"")</f>
        <v/>
      </c>
      <c r="D258" s="130" t="str">
        <f>IFERROR(VLOOKUP(A258,DETAIL!$A$7:$F$1101,4,0),"")</f>
        <v/>
      </c>
      <c r="E258" s="131" t="str">
        <f>IFERROR(VLOOKUP(A258,DETAIL!$A$7:$F$1101,5,0),"")</f>
        <v/>
      </c>
      <c r="F258" s="131" t="str">
        <f>IFERROR(VLOOKUP(A258,DETAIL!$A$7:$O$1101,15,0),"")</f>
        <v/>
      </c>
      <c r="G258" s="131" t="str">
        <f>IFERROR(VLOOKUP(A258,DETAIL!$A$7:$O$1101,14,0),"")</f>
        <v/>
      </c>
      <c r="H258" s="16" t="str">
        <f>IFERROR(VLOOKUP(A258,DETAIL!$A$7:$F$1101,6,0),"")</f>
        <v/>
      </c>
      <c r="I258" s="16" t="str">
        <f>IFERROR(VLOOKUP(A258,DETAIL!$A$7:$P$1101,16,0),"")</f>
        <v/>
      </c>
      <c r="J258" s="16" t="str">
        <f>IFERROR(VLOOKUP(A258,DETAIL!$A$7:$O$1101,13,0),"")</f>
        <v/>
      </c>
      <c r="K258" s="132" t="str">
        <f>IFERROR(CONCATENATE("वर्ष ",VLOOKUP(A258,DETAIL!$A$7:$O$1101,11,0)," / ","प्रतिशत ",VLOOKUP(A258,DETAIL!$A$7:$O$1101,12,0)*100),"")</f>
        <v/>
      </c>
      <c r="L258" s="16" t="str">
        <f>IFERROR(VLOOKUP(A258,DETAIL!$A$7:$L$1101,7,0),"")</f>
        <v/>
      </c>
      <c r="M258" s="133" t="str">
        <f>IFERROR(VLOOKUP(A258,DETAIL!$A$7:$L$1101,8,0)*75%,"")</f>
        <v/>
      </c>
      <c r="N258" s="16" t="str">
        <f>IFERROR(VLOOKUP(A258,DETAIL!$A$7:$L$1101,9,0),"")</f>
        <v/>
      </c>
      <c r="O258" s="133" t="str">
        <f>IFERROR(VLOOKUP(A258,DETAIL!$A$7:$L$1101,10,0)*25%,"")</f>
        <v/>
      </c>
      <c r="P258" s="133" t="str">
        <f t="shared" si="10"/>
        <v/>
      </c>
      <c r="Q258" s="131"/>
    </row>
    <row r="259" spans="1:17" ht="24.95" customHeight="1">
      <c r="A259" s="150">
        <v>252</v>
      </c>
      <c r="B259" s="16" t="str">
        <f t="shared" si="11"/>
        <v/>
      </c>
      <c r="C259" s="130" t="str">
        <f>IFERROR(VLOOKUP(A259,DETAIL!$A$7:$F$1101,3,0),"")</f>
        <v/>
      </c>
      <c r="D259" s="130" t="str">
        <f>IFERROR(VLOOKUP(A259,DETAIL!$A$7:$F$1101,4,0),"")</f>
        <v/>
      </c>
      <c r="E259" s="131" t="str">
        <f>IFERROR(VLOOKUP(A259,DETAIL!$A$7:$F$1101,5,0),"")</f>
        <v/>
      </c>
      <c r="F259" s="131" t="str">
        <f>IFERROR(VLOOKUP(A259,DETAIL!$A$7:$O$1101,15,0),"")</f>
        <v/>
      </c>
      <c r="G259" s="131" t="str">
        <f>IFERROR(VLOOKUP(A259,DETAIL!$A$7:$O$1101,14,0),"")</f>
        <v/>
      </c>
      <c r="H259" s="16" t="str">
        <f>IFERROR(VLOOKUP(A259,DETAIL!$A$7:$F$1101,6,0),"")</f>
        <v/>
      </c>
      <c r="I259" s="16" t="str">
        <f>IFERROR(VLOOKUP(A259,DETAIL!$A$7:$P$1101,16,0),"")</f>
        <v/>
      </c>
      <c r="J259" s="16" t="str">
        <f>IFERROR(VLOOKUP(A259,DETAIL!$A$7:$O$1101,13,0),"")</f>
        <v/>
      </c>
      <c r="K259" s="132" t="str">
        <f>IFERROR(CONCATENATE("वर्ष ",VLOOKUP(A259,DETAIL!$A$7:$O$1101,11,0)," / ","प्रतिशत ",VLOOKUP(A259,DETAIL!$A$7:$O$1101,12,0)*100),"")</f>
        <v/>
      </c>
      <c r="L259" s="16" t="str">
        <f>IFERROR(VLOOKUP(A259,DETAIL!$A$7:$L$1101,7,0),"")</f>
        <v/>
      </c>
      <c r="M259" s="133" t="str">
        <f>IFERROR(VLOOKUP(A259,DETAIL!$A$7:$L$1101,8,0)*75%,"")</f>
        <v/>
      </c>
      <c r="N259" s="16" t="str">
        <f>IFERROR(VLOOKUP(A259,DETAIL!$A$7:$L$1101,9,0),"")</f>
        <v/>
      </c>
      <c r="O259" s="133" t="str">
        <f>IFERROR(VLOOKUP(A259,DETAIL!$A$7:$L$1101,10,0)*25%,"")</f>
        <v/>
      </c>
      <c r="P259" s="133" t="str">
        <f t="shared" si="10"/>
        <v/>
      </c>
      <c r="Q259" s="131"/>
    </row>
    <row r="260" spans="1:17" ht="24.95" customHeight="1">
      <c r="A260" s="150">
        <v>253</v>
      </c>
      <c r="B260" s="16" t="str">
        <f t="shared" si="11"/>
        <v/>
      </c>
      <c r="C260" s="130" t="str">
        <f>IFERROR(VLOOKUP(A260,DETAIL!$A$7:$F$1101,3,0),"")</f>
        <v/>
      </c>
      <c r="D260" s="130" t="str">
        <f>IFERROR(VLOOKUP(A260,DETAIL!$A$7:$F$1101,4,0),"")</f>
        <v/>
      </c>
      <c r="E260" s="131" t="str">
        <f>IFERROR(VLOOKUP(A260,DETAIL!$A$7:$F$1101,5,0),"")</f>
        <v/>
      </c>
      <c r="F260" s="131" t="str">
        <f>IFERROR(VLOOKUP(A260,DETAIL!$A$7:$O$1101,15,0),"")</f>
        <v/>
      </c>
      <c r="G260" s="131" t="str">
        <f>IFERROR(VLOOKUP(A260,DETAIL!$A$7:$O$1101,14,0),"")</f>
        <v/>
      </c>
      <c r="H260" s="16" t="str">
        <f>IFERROR(VLOOKUP(A260,DETAIL!$A$7:$F$1101,6,0),"")</f>
        <v/>
      </c>
      <c r="I260" s="16" t="str">
        <f>IFERROR(VLOOKUP(A260,DETAIL!$A$7:$P$1101,16,0),"")</f>
        <v/>
      </c>
      <c r="J260" s="16" t="str">
        <f>IFERROR(VLOOKUP(A260,DETAIL!$A$7:$O$1101,13,0),"")</f>
        <v/>
      </c>
      <c r="K260" s="132" t="str">
        <f>IFERROR(CONCATENATE("वर्ष ",VLOOKUP(A260,DETAIL!$A$7:$O$1101,11,0)," / ","प्रतिशत ",VLOOKUP(A260,DETAIL!$A$7:$O$1101,12,0)*100),"")</f>
        <v/>
      </c>
      <c r="L260" s="16" t="str">
        <f>IFERROR(VLOOKUP(A260,DETAIL!$A$7:$L$1101,7,0),"")</f>
        <v/>
      </c>
      <c r="M260" s="133" t="str">
        <f>IFERROR(VLOOKUP(A260,DETAIL!$A$7:$L$1101,8,0)*75%,"")</f>
        <v/>
      </c>
      <c r="N260" s="16" t="str">
        <f>IFERROR(VLOOKUP(A260,DETAIL!$A$7:$L$1101,9,0),"")</f>
        <v/>
      </c>
      <c r="O260" s="133" t="str">
        <f>IFERROR(VLOOKUP(A260,DETAIL!$A$7:$L$1101,10,0)*25%,"")</f>
        <v/>
      </c>
      <c r="P260" s="133" t="str">
        <f t="shared" si="10"/>
        <v/>
      </c>
      <c r="Q260" s="131"/>
    </row>
    <row r="261" spans="1:17" ht="24.95" customHeight="1">
      <c r="A261" s="150">
        <v>254</v>
      </c>
      <c r="B261" s="16" t="str">
        <f t="shared" si="11"/>
        <v/>
      </c>
      <c r="C261" s="130" t="str">
        <f>IFERROR(VLOOKUP(A261,DETAIL!$A$7:$F$1101,3,0),"")</f>
        <v/>
      </c>
      <c r="D261" s="130" t="str">
        <f>IFERROR(VLOOKUP(A261,DETAIL!$A$7:$F$1101,4,0),"")</f>
        <v/>
      </c>
      <c r="E261" s="131" t="str">
        <f>IFERROR(VLOOKUP(A261,DETAIL!$A$7:$F$1101,5,0),"")</f>
        <v/>
      </c>
      <c r="F261" s="131" t="str">
        <f>IFERROR(VLOOKUP(A261,DETAIL!$A$7:$O$1101,15,0),"")</f>
        <v/>
      </c>
      <c r="G261" s="131" t="str">
        <f>IFERROR(VLOOKUP(A261,DETAIL!$A$7:$O$1101,14,0),"")</f>
        <v/>
      </c>
      <c r="H261" s="16" t="str">
        <f>IFERROR(VLOOKUP(A261,DETAIL!$A$7:$F$1101,6,0),"")</f>
        <v/>
      </c>
      <c r="I261" s="16" t="str">
        <f>IFERROR(VLOOKUP(A261,DETAIL!$A$7:$P$1101,16,0),"")</f>
        <v/>
      </c>
      <c r="J261" s="16" t="str">
        <f>IFERROR(VLOOKUP(A261,DETAIL!$A$7:$O$1101,13,0),"")</f>
        <v/>
      </c>
      <c r="K261" s="132" t="str">
        <f>IFERROR(CONCATENATE("वर्ष ",VLOOKUP(A261,DETAIL!$A$7:$O$1101,11,0)," / ","प्रतिशत ",VLOOKUP(A261,DETAIL!$A$7:$O$1101,12,0)*100),"")</f>
        <v/>
      </c>
      <c r="L261" s="16" t="str">
        <f>IFERROR(VLOOKUP(A261,DETAIL!$A$7:$L$1101,7,0),"")</f>
        <v/>
      </c>
      <c r="M261" s="133" t="str">
        <f>IFERROR(VLOOKUP(A261,DETAIL!$A$7:$L$1101,8,0)*75%,"")</f>
        <v/>
      </c>
      <c r="N261" s="16" t="str">
        <f>IFERROR(VLOOKUP(A261,DETAIL!$A$7:$L$1101,9,0),"")</f>
        <v/>
      </c>
      <c r="O261" s="133" t="str">
        <f>IFERROR(VLOOKUP(A261,DETAIL!$A$7:$L$1101,10,0)*25%,"")</f>
        <v/>
      </c>
      <c r="P261" s="133" t="str">
        <f t="shared" si="10"/>
        <v/>
      </c>
      <c r="Q261" s="131"/>
    </row>
    <row r="262" spans="1:17" ht="24.95" customHeight="1">
      <c r="A262" s="150">
        <v>255</v>
      </c>
      <c r="B262" s="16" t="str">
        <f t="shared" si="11"/>
        <v/>
      </c>
      <c r="C262" s="130" t="str">
        <f>IFERROR(VLOOKUP(A262,DETAIL!$A$7:$F$1101,3,0),"")</f>
        <v/>
      </c>
      <c r="D262" s="130" t="str">
        <f>IFERROR(VLOOKUP(A262,DETAIL!$A$7:$F$1101,4,0),"")</f>
        <v/>
      </c>
      <c r="E262" s="131" t="str">
        <f>IFERROR(VLOOKUP(A262,DETAIL!$A$7:$F$1101,5,0),"")</f>
        <v/>
      </c>
      <c r="F262" s="131" t="str">
        <f>IFERROR(VLOOKUP(A262,DETAIL!$A$7:$O$1101,15,0),"")</f>
        <v/>
      </c>
      <c r="G262" s="131" t="str">
        <f>IFERROR(VLOOKUP(A262,DETAIL!$A$7:$O$1101,14,0),"")</f>
        <v/>
      </c>
      <c r="H262" s="16" t="str">
        <f>IFERROR(VLOOKUP(A262,DETAIL!$A$7:$F$1101,6,0),"")</f>
        <v/>
      </c>
      <c r="I262" s="16" t="str">
        <f>IFERROR(VLOOKUP(A262,DETAIL!$A$7:$P$1101,16,0),"")</f>
        <v/>
      </c>
      <c r="J262" s="16" t="str">
        <f>IFERROR(VLOOKUP(A262,DETAIL!$A$7:$O$1101,13,0),"")</f>
        <v/>
      </c>
      <c r="K262" s="132" t="str">
        <f>IFERROR(CONCATENATE("वर्ष ",VLOOKUP(A262,DETAIL!$A$7:$O$1101,11,0)," / ","प्रतिशत ",VLOOKUP(A262,DETAIL!$A$7:$O$1101,12,0)*100),"")</f>
        <v/>
      </c>
      <c r="L262" s="16" t="str">
        <f>IFERROR(VLOOKUP(A262,DETAIL!$A$7:$L$1101,7,0),"")</f>
        <v/>
      </c>
      <c r="M262" s="133" t="str">
        <f>IFERROR(VLOOKUP(A262,DETAIL!$A$7:$L$1101,8,0)*75%,"")</f>
        <v/>
      </c>
      <c r="N262" s="16" t="str">
        <f>IFERROR(VLOOKUP(A262,DETAIL!$A$7:$L$1101,9,0),"")</f>
        <v/>
      </c>
      <c r="O262" s="133" t="str">
        <f>IFERROR(VLOOKUP(A262,DETAIL!$A$7:$L$1101,10,0)*25%,"")</f>
        <v/>
      </c>
      <c r="P262" s="133" t="str">
        <f t="shared" si="10"/>
        <v/>
      </c>
      <c r="Q262" s="131"/>
    </row>
    <row r="263" spans="1:17" ht="24.95" customHeight="1">
      <c r="A263" s="150">
        <v>256</v>
      </c>
      <c r="B263" s="16" t="str">
        <f t="shared" si="11"/>
        <v/>
      </c>
      <c r="C263" s="130" t="str">
        <f>IFERROR(VLOOKUP(A263,DETAIL!$A$7:$F$1101,3,0),"")</f>
        <v/>
      </c>
      <c r="D263" s="130" t="str">
        <f>IFERROR(VLOOKUP(A263,DETAIL!$A$7:$F$1101,4,0),"")</f>
        <v/>
      </c>
      <c r="E263" s="131" t="str">
        <f>IFERROR(VLOOKUP(A263,DETAIL!$A$7:$F$1101,5,0),"")</f>
        <v/>
      </c>
      <c r="F263" s="131" t="str">
        <f>IFERROR(VLOOKUP(A263,DETAIL!$A$7:$O$1101,15,0),"")</f>
        <v/>
      </c>
      <c r="G263" s="131" t="str">
        <f>IFERROR(VLOOKUP(A263,DETAIL!$A$7:$O$1101,14,0),"")</f>
        <v/>
      </c>
      <c r="H263" s="16" t="str">
        <f>IFERROR(VLOOKUP(A263,DETAIL!$A$7:$F$1101,6,0),"")</f>
        <v/>
      </c>
      <c r="I263" s="16" t="str">
        <f>IFERROR(VLOOKUP(A263,DETAIL!$A$7:$P$1101,16,0),"")</f>
        <v/>
      </c>
      <c r="J263" s="16" t="str">
        <f>IFERROR(VLOOKUP(A263,DETAIL!$A$7:$O$1101,13,0),"")</f>
        <v/>
      </c>
      <c r="K263" s="132" t="str">
        <f>IFERROR(CONCATENATE("वर्ष ",VLOOKUP(A263,DETAIL!$A$7:$O$1101,11,0)," / ","प्रतिशत ",VLOOKUP(A263,DETAIL!$A$7:$O$1101,12,0)*100),"")</f>
        <v/>
      </c>
      <c r="L263" s="16" t="str">
        <f>IFERROR(VLOOKUP(A263,DETAIL!$A$7:$L$1101,7,0),"")</f>
        <v/>
      </c>
      <c r="M263" s="133" t="str">
        <f>IFERROR(VLOOKUP(A263,DETAIL!$A$7:$L$1101,8,0)*75%,"")</f>
        <v/>
      </c>
      <c r="N263" s="16" t="str">
        <f>IFERROR(VLOOKUP(A263,DETAIL!$A$7:$L$1101,9,0),"")</f>
        <v/>
      </c>
      <c r="O263" s="133" t="str">
        <f>IFERROR(VLOOKUP(A263,DETAIL!$A$7:$L$1101,10,0)*25%,"")</f>
        <v/>
      </c>
      <c r="P263" s="133" t="str">
        <f t="shared" si="10"/>
        <v/>
      </c>
      <c r="Q263" s="131"/>
    </row>
    <row r="264" spans="1:17" ht="24.95" customHeight="1">
      <c r="A264" s="150">
        <v>257</v>
      </c>
      <c r="B264" s="16" t="str">
        <f t="shared" si="11"/>
        <v/>
      </c>
      <c r="C264" s="130" t="str">
        <f>IFERROR(VLOOKUP(A264,DETAIL!$A$7:$F$1101,3,0),"")</f>
        <v/>
      </c>
      <c r="D264" s="130" t="str">
        <f>IFERROR(VLOOKUP(A264,DETAIL!$A$7:$F$1101,4,0),"")</f>
        <v/>
      </c>
      <c r="E264" s="131" t="str">
        <f>IFERROR(VLOOKUP(A264,DETAIL!$A$7:$F$1101,5,0),"")</f>
        <v/>
      </c>
      <c r="F264" s="131" t="str">
        <f>IFERROR(VLOOKUP(A264,DETAIL!$A$7:$O$1101,15,0),"")</f>
        <v/>
      </c>
      <c r="G264" s="131" t="str">
        <f>IFERROR(VLOOKUP(A264,DETAIL!$A$7:$O$1101,14,0),"")</f>
        <v/>
      </c>
      <c r="H264" s="16" t="str">
        <f>IFERROR(VLOOKUP(A264,DETAIL!$A$7:$F$1101,6,0),"")</f>
        <v/>
      </c>
      <c r="I264" s="16" t="str">
        <f>IFERROR(VLOOKUP(A264,DETAIL!$A$7:$P$1101,16,0),"")</f>
        <v/>
      </c>
      <c r="J264" s="16" t="str">
        <f>IFERROR(VLOOKUP(A264,DETAIL!$A$7:$O$1101,13,0),"")</f>
        <v/>
      </c>
      <c r="K264" s="132" t="str">
        <f>IFERROR(CONCATENATE("वर्ष ",VLOOKUP(A264,DETAIL!$A$7:$O$1101,11,0)," / ","प्रतिशत ",VLOOKUP(A264,DETAIL!$A$7:$O$1101,12,0)*100),"")</f>
        <v/>
      </c>
      <c r="L264" s="16" t="str">
        <f>IFERROR(VLOOKUP(A264,DETAIL!$A$7:$L$1101,7,0),"")</f>
        <v/>
      </c>
      <c r="M264" s="133" t="str">
        <f>IFERROR(VLOOKUP(A264,DETAIL!$A$7:$L$1101,8,0)*75%,"")</f>
        <v/>
      </c>
      <c r="N264" s="16" t="str">
        <f>IFERROR(VLOOKUP(A264,DETAIL!$A$7:$L$1101,9,0),"")</f>
        <v/>
      </c>
      <c r="O264" s="133" t="str">
        <f>IFERROR(VLOOKUP(A264,DETAIL!$A$7:$L$1101,10,0)*25%,"")</f>
        <v/>
      </c>
      <c r="P264" s="133" t="str">
        <f t="shared" si="10"/>
        <v/>
      </c>
      <c r="Q264" s="131"/>
    </row>
    <row r="265" spans="1:17" ht="24.95" customHeight="1">
      <c r="A265" s="150">
        <v>258</v>
      </c>
      <c r="B265" s="16" t="str">
        <f t="shared" si="11"/>
        <v/>
      </c>
      <c r="C265" s="130" t="str">
        <f>IFERROR(VLOOKUP(A265,DETAIL!$A$7:$F$1101,3,0),"")</f>
        <v/>
      </c>
      <c r="D265" s="130" t="str">
        <f>IFERROR(VLOOKUP(A265,DETAIL!$A$7:$F$1101,4,0),"")</f>
        <v/>
      </c>
      <c r="E265" s="131" t="str">
        <f>IFERROR(VLOOKUP(A265,DETAIL!$A$7:$F$1101,5,0),"")</f>
        <v/>
      </c>
      <c r="F265" s="131" t="str">
        <f>IFERROR(VLOOKUP(A265,DETAIL!$A$7:$O$1101,15,0),"")</f>
        <v/>
      </c>
      <c r="G265" s="131" t="str">
        <f>IFERROR(VLOOKUP(A265,DETAIL!$A$7:$O$1101,14,0),"")</f>
        <v/>
      </c>
      <c r="H265" s="16" t="str">
        <f>IFERROR(VLOOKUP(A265,DETAIL!$A$7:$F$1101,6,0),"")</f>
        <v/>
      </c>
      <c r="I265" s="16" t="str">
        <f>IFERROR(VLOOKUP(A265,DETAIL!$A$7:$P$1101,16,0),"")</f>
        <v/>
      </c>
      <c r="J265" s="16" t="str">
        <f>IFERROR(VLOOKUP(A265,DETAIL!$A$7:$O$1101,13,0),"")</f>
        <v/>
      </c>
      <c r="K265" s="132" t="str">
        <f>IFERROR(CONCATENATE("वर्ष ",VLOOKUP(A265,DETAIL!$A$7:$O$1101,11,0)," / ","प्रतिशत ",VLOOKUP(A265,DETAIL!$A$7:$O$1101,12,0)*100),"")</f>
        <v/>
      </c>
      <c r="L265" s="16" t="str">
        <f>IFERROR(VLOOKUP(A265,DETAIL!$A$7:$L$1101,7,0),"")</f>
        <v/>
      </c>
      <c r="M265" s="133" t="str">
        <f>IFERROR(VLOOKUP(A265,DETAIL!$A$7:$L$1101,8,0)*75%,"")</f>
        <v/>
      </c>
      <c r="N265" s="16" t="str">
        <f>IFERROR(VLOOKUP(A265,DETAIL!$A$7:$L$1101,9,0),"")</f>
        <v/>
      </c>
      <c r="O265" s="133" t="str">
        <f>IFERROR(VLOOKUP(A265,DETAIL!$A$7:$L$1101,10,0)*25%,"")</f>
        <v/>
      </c>
      <c r="P265" s="133" t="str">
        <f t="shared" ref="P265:P328" si="12">IFERROR(IF(H265="","",SUM(M265+O265)),"")</f>
        <v/>
      </c>
      <c r="Q265" s="131"/>
    </row>
    <row r="266" spans="1:17" ht="24.95" customHeight="1">
      <c r="A266" s="150">
        <v>259</v>
      </c>
      <c r="B266" s="16" t="str">
        <f t="shared" si="11"/>
        <v/>
      </c>
      <c r="C266" s="130" t="str">
        <f>IFERROR(VLOOKUP(A266,DETAIL!$A$7:$F$1101,3,0),"")</f>
        <v/>
      </c>
      <c r="D266" s="130" t="str">
        <f>IFERROR(VLOOKUP(A266,DETAIL!$A$7:$F$1101,4,0),"")</f>
        <v/>
      </c>
      <c r="E266" s="131" t="str">
        <f>IFERROR(VLOOKUP(A266,DETAIL!$A$7:$F$1101,5,0),"")</f>
        <v/>
      </c>
      <c r="F266" s="131" t="str">
        <f>IFERROR(VLOOKUP(A266,DETAIL!$A$7:$O$1101,15,0),"")</f>
        <v/>
      </c>
      <c r="G266" s="131" t="str">
        <f>IFERROR(VLOOKUP(A266,DETAIL!$A$7:$O$1101,14,0),"")</f>
        <v/>
      </c>
      <c r="H266" s="16" t="str">
        <f>IFERROR(VLOOKUP(A266,DETAIL!$A$7:$F$1101,6,0),"")</f>
        <v/>
      </c>
      <c r="I266" s="16" t="str">
        <f>IFERROR(VLOOKUP(A266,DETAIL!$A$7:$P$1101,16,0),"")</f>
        <v/>
      </c>
      <c r="J266" s="16" t="str">
        <f>IFERROR(VLOOKUP(A266,DETAIL!$A$7:$O$1101,13,0),"")</f>
        <v/>
      </c>
      <c r="K266" s="132" t="str">
        <f>IFERROR(CONCATENATE("वर्ष ",VLOOKUP(A266,DETAIL!$A$7:$O$1101,11,0)," / ","प्रतिशत ",VLOOKUP(A266,DETAIL!$A$7:$O$1101,12,0)*100),"")</f>
        <v/>
      </c>
      <c r="L266" s="16" t="str">
        <f>IFERROR(VLOOKUP(A266,DETAIL!$A$7:$L$1101,7,0),"")</f>
        <v/>
      </c>
      <c r="M266" s="133" t="str">
        <f>IFERROR(VLOOKUP(A266,DETAIL!$A$7:$L$1101,8,0)*75%,"")</f>
        <v/>
      </c>
      <c r="N266" s="16" t="str">
        <f>IFERROR(VLOOKUP(A266,DETAIL!$A$7:$L$1101,9,0),"")</f>
        <v/>
      </c>
      <c r="O266" s="133" t="str">
        <f>IFERROR(VLOOKUP(A266,DETAIL!$A$7:$L$1101,10,0)*25%,"")</f>
        <v/>
      </c>
      <c r="P266" s="133" t="str">
        <f t="shared" si="12"/>
        <v/>
      </c>
      <c r="Q266" s="131"/>
    </row>
    <row r="267" spans="1:17" ht="24.95" customHeight="1">
      <c r="A267" s="150">
        <v>260</v>
      </c>
      <c r="B267" s="16" t="str">
        <f t="shared" si="11"/>
        <v/>
      </c>
      <c r="C267" s="130" t="str">
        <f>IFERROR(VLOOKUP(A267,DETAIL!$A$7:$F$1101,3,0),"")</f>
        <v/>
      </c>
      <c r="D267" s="130" t="str">
        <f>IFERROR(VLOOKUP(A267,DETAIL!$A$7:$F$1101,4,0),"")</f>
        <v/>
      </c>
      <c r="E267" s="131" t="str">
        <f>IFERROR(VLOOKUP(A267,DETAIL!$A$7:$F$1101,5,0),"")</f>
        <v/>
      </c>
      <c r="F267" s="131" t="str">
        <f>IFERROR(VLOOKUP(A267,DETAIL!$A$7:$O$1101,15,0),"")</f>
        <v/>
      </c>
      <c r="G267" s="131" t="str">
        <f>IFERROR(VLOOKUP(A267,DETAIL!$A$7:$O$1101,14,0),"")</f>
        <v/>
      </c>
      <c r="H267" s="16" t="str">
        <f>IFERROR(VLOOKUP(A267,DETAIL!$A$7:$F$1101,6,0),"")</f>
        <v/>
      </c>
      <c r="I267" s="16" t="str">
        <f>IFERROR(VLOOKUP(A267,DETAIL!$A$7:$P$1101,16,0),"")</f>
        <v/>
      </c>
      <c r="J267" s="16" t="str">
        <f>IFERROR(VLOOKUP(A267,DETAIL!$A$7:$O$1101,13,0),"")</f>
        <v/>
      </c>
      <c r="K267" s="132" t="str">
        <f>IFERROR(CONCATENATE("वर्ष ",VLOOKUP(A267,DETAIL!$A$7:$O$1101,11,0)," / ","प्रतिशत ",VLOOKUP(A267,DETAIL!$A$7:$O$1101,12,0)*100),"")</f>
        <v/>
      </c>
      <c r="L267" s="16" t="str">
        <f>IFERROR(VLOOKUP(A267,DETAIL!$A$7:$L$1101,7,0),"")</f>
        <v/>
      </c>
      <c r="M267" s="133" t="str">
        <f>IFERROR(VLOOKUP(A267,DETAIL!$A$7:$L$1101,8,0)*75%,"")</f>
        <v/>
      </c>
      <c r="N267" s="16" t="str">
        <f>IFERROR(VLOOKUP(A267,DETAIL!$A$7:$L$1101,9,0),"")</f>
        <v/>
      </c>
      <c r="O267" s="133" t="str">
        <f>IFERROR(VLOOKUP(A267,DETAIL!$A$7:$L$1101,10,0)*25%,"")</f>
        <v/>
      </c>
      <c r="P267" s="133" t="str">
        <f t="shared" si="12"/>
        <v/>
      </c>
      <c r="Q267" s="131"/>
    </row>
    <row r="268" spans="1:17" ht="24.95" customHeight="1">
      <c r="A268" s="150">
        <v>261</v>
      </c>
      <c r="B268" s="16" t="str">
        <f t="shared" si="11"/>
        <v/>
      </c>
      <c r="C268" s="130" t="str">
        <f>IFERROR(VLOOKUP(A268,DETAIL!$A$7:$F$1101,3,0),"")</f>
        <v/>
      </c>
      <c r="D268" s="130" t="str">
        <f>IFERROR(VLOOKUP(A268,DETAIL!$A$7:$F$1101,4,0),"")</f>
        <v/>
      </c>
      <c r="E268" s="131" t="str">
        <f>IFERROR(VLOOKUP(A268,DETAIL!$A$7:$F$1101,5,0),"")</f>
        <v/>
      </c>
      <c r="F268" s="131" t="str">
        <f>IFERROR(VLOOKUP(A268,DETAIL!$A$7:$O$1101,15,0),"")</f>
        <v/>
      </c>
      <c r="G268" s="131" t="str">
        <f>IFERROR(VLOOKUP(A268,DETAIL!$A$7:$O$1101,14,0),"")</f>
        <v/>
      </c>
      <c r="H268" s="16" t="str">
        <f>IFERROR(VLOOKUP(A268,DETAIL!$A$7:$F$1101,6,0),"")</f>
        <v/>
      </c>
      <c r="I268" s="16" t="str">
        <f>IFERROR(VLOOKUP(A268,DETAIL!$A$7:$P$1101,16,0),"")</f>
        <v/>
      </c>
      <c r="J268" s="16" t="str">
        <f>IFERROR(VLOOKUP(A268,DETAIL!$A$7:$O$1101,13,0),"")</f>
        <v/>
      </c>
      <c r="K268" s="132" t="str">
        <f>IFERROR(CONCATENATE("वर्ष ",VLOOKUP(A268,DETAIL!$A$7:$O$1101,11,0)," / ","प्रतिशत ",VLOOKUP(A268,DETAIL!$A$7:$O$1101,12,0)*100),"")</f>
        <v/>
      </c>
      <c r="L268" s="16" t="str">
        <f>IFERROR(VLOOKUP(A268,DETAIL!$A$7:$L$1101,7,0),"")</f>
        <v/>
      </c>
      <c r="M268" s="133" t="str">
        <f>IFERROR(VLOOKUP(A268,DETAIL!$A$7:$L$1101,8,0)*75%,"")</f>
        <v/>
      </c>
      <c r="N268" s="16" t="str">
        <f>IFERROR(VLOOKUP(A268,DETAIL!$A$7:$L$1101,9,0),"")</f>
        <v/>
      </c>
      <c r="O268" s="133" t="str">
        <f>IFERROR(VLOOKUP(A268,DETAIL!$A$7:$L$1101,10,0)*25%,"")</f>
        <v/>
      </c>
      <c r="P268" s="133" t="str">
        <f t="shared" si="12"/>
        <v/>
      </c>
      <c r="Q268" s="131"/>
    </row>
    <row r="269" spans="1:17" ht="24.95" customHeight="1">
      <c r="A269" s="150">
        <v>262</v>
      </c>
      <c r="B269" s="16" t="str">
        <f t="shared" si="11"/>
        <v/>
      </c>
      <c r="C269" s="130" t="str">
        <f>IFERROR(VLOOKUP(A269,DETAIL!$A$7:$F$1101,3,0),"")</f>
        <v/>
      </c>
      <c r="D269" s="130" t="str">
        <f>IFERROR(VLOOKUP(A269,DETAIL!$A$7:$F$1101,4,0),"")</f>
        <v/>
      </c>
      <c r="E269" s="131" t="str">
        <f>IFERROR(VLOOKUP(A269,DETAIL!$A$7:$F$1101,5,0),"")</f>
        <v/>
      </c>
      <c r="F269" s="131" t="str">
        <f>IFERROR(VLOOKUP(A269,DETAIL!$A$7:$O$1101,15,0),"")</f>
        <v/>
      </c>
      <c r="G269" s="131" t="str">
        <f>IFERROR(VLOOKUP(A269,DETAIL!$A$7:$O$1101,14,0),"")</f>
        <v/>
      </c>
      <c r="H269" s="16" t="str">
        <f>IFERROR(VLOOKUP(A269,DETAIL!$A$7:$F$1101,6,0),"")</f>
        <v/>
      </c>
      <c r="I269" s="16" t="str">
        <f>IFERROR(VLOOKUP(A269,DETAIL!$A$7:$P$1101,16,0),"")</f>
        <v/>
      </c>
      <c r="J269" s="16" t="str">
        <f>IFERROR(VLOOKUP(A269,DETAIL!$A$7:$O$1101,13,0),"")</f>
        <v/>
      </c>
      <c r="K269" s="132" t="str">
        <f>IFERROR(CONCATENATE("वर्ष ",VLOOKUP(A269,DETAIL!$A$7:$O$1101,11,0)," / ","प्रतिशत ",VLOOKUP(A269,DETAIL!$A$7:$O$1101,12,0)*100),"")</f>
        <v/>
      </c>
      <c r="L269" s="16" t="str">
        <f>IFERROR(VLOOKUP(A269,DETAIL!$A$7:$L$1101,7,0),"")</f>
        <v/>
      </c>
      <c r="M269" s="133" t="str">
        <f>IFERROR(VLOOKUP(A269,DETAIL!$A$7:$L$1101,8,0)*75%,"")</f>
        <v/>
      </c>
      <c r="N269" s="16" t="str">
        <f>IFERROR(VLOOKUP(A269,DETAIL!$A$7:$L$1101,9,0),"")</f>
        <v/>
      </c>
      <c r="O269" s="133" t="str">
        <f>IFERROR(VLOOKUP(A269,DETAIL!$A$7:$L$1101,10,0)*25%,"")</f>
        <v/>
      </c>
      <c r="P269" s="133" t="str">
        <f t="shared" si="12"/>
        <v/>
      </c>
      <c r="Q269" s="131"/>
    </row>
    <row r="270" spans="1:17" ht="24.95" customHeight="1">
      <c r="A270" s="150">
        <v>263</v>
      </c>
      <c r="B270" s="16" t="str">
        <f t="shared" si="11"/>
        <v/>
      </c>
      <c r="C270" s="130" t="str">
        <f>IFERROR(VLOOKUP(A270,DETAIL!$A$7:$F$1101,3,0),"")</f>
        <v/>
      </c>
      <c r="D270" s="130" t="str">
        <f>IFERROR(VLOOKUP(A270,DETAIL!$A$7:$F$1101,4,0),"")</f>
        <v/>
      </c>
      <c r="E270" s="131" t="str">
        <f>IFERROR(VLOOKUP(A270,DETAIL!$A$7:$F$1101,5,0),"")</f>
        <v/>
      </c>
      <c r="F270" s="131" t="str">
        <f>IFERROR(VLOOKUP(A270,DETAIL!$A$7:$O$1101,15,0),"")</f>
        <v/>
      </c>
      <c r="G270" s="131" t="str">
        <f>IFERROR(VLOOKUP(A270,DETAIL!$A$7:$O$1101,14,0),"")</f>
        <v/>
      </c>
      <c r="H270" s="16" t="str">
        <f>IFERROR(VLOOKUP(A270,DETAIL!$A$7:$F$1101,6,0),"")</f>
        <v/>
      </c>
      <c r="I270" s="16" t="str">
        <f>IFERROR(VLOOKUP(A270,DETAIL!$A$7:$P$1101,16,0),"")</f>
        <v/>
      </c>
      <c r="J270" s="16" t="str">
        <f>IFERROR(VLOOKUP(A270,DETAIL!$A$7:$O$1101,13,0),"")</f>
        <v/>
      </c>
      <c r="K270" s="132" t="str">
        <f>IFERROR(CONCATENATE("वर्ष ",VLOOKUP(A270,DETAIL!$A$7:$O$1101,11,0)," / ","प्रतिशत ",VLOOKUP(A270,DETAIL!$A$7:$O$1101,12,0)*100),"")</f>
        <v/>
      </c>
      <c r="L270" s="16" t="str">
        <f>IFERROR(VLOOKUP(A270,DETAIL!$A$7:$L$1101,7,0),"")</f>
        <v/>
      </c>
      <c r="M270" s="133" t="str">
        <f>IFERROR(VLOOKUP(A270,DETAIL!$A$7:$L$1101,8,0)*75%,"")</f>
        <v/>
      </c>
      <c r="N270" s="16" t="str">
        <f>IFERROR(VLOOKUP(A270,DETAIL!$A$7:$L$1101,9,0),"")</f>
        <v/>
      </c>
      <c r="O270" s="133" t="str">
        <f>IFERROR(VLOOKUP(A270,DETAIL!$A$7:$L$1101,10,0)*25%,"")</f>
        <v/>
      </c>
      <c r="P270" s="133" t="str">
        <f t="shared" si="12"/>
        <v/>
      </c>
      <c r="Q270" s="131"/>
    </row>
    <row r="271" spans="1:17" ht="24.95" customHeight="1">
      <c r="A271" s="150">
        <v>264</v>
      </c>
      <c r="B271" s="16" t="str">
        <f t="shared" si="11"/>
        <v/>
      </c>
      <c r="C271" s="130" t="str">
        <f>IFERROR(VLOOKUP(A271,DETAIL!$A$7:$F$1101,3,0),"")</f>
        <v/>
      </c>
      <c r="D271" s="130" t="str">
        <f>IFERROR(VLOOKUP(A271,DETAIL!$A$7:$F$1101,4,0),"")</f>
        <v/>
      </c>
      <c r="E271" s="131" t="str">
        <f>IFERROR(VLOOKUP(A271,DETAIL!$A$7:$F$1101,5,0),"")</f>
        <v/>
      </c>
      <c r="F271" s="131" t="str">
        <f>IFERROR(VLOOKUP(A271,DETAIL!$A$7:$O$1101,15,0),"")</f>
        <v/>
      </c>
      <c r="G271" s="131" t="str">
        <f>IFERROR(VLOOKUP(A271,DETAIL!$A$7:$O$1101,14,0),"")</f>
        <v/>
      </c>
      <c r="H271" s="16" t="str">
        <f>IFERROR(VLOOKUP(A271,DETAIL!$A$7:$F$1101,6,0),"")</f>
        <v/>
      </c>
      <c r="I271" s="16" t="str">
        <f>IFERROR(VLOOKUP(A271,DETAIL!$A$7:$P$1101,16,0),"")</f>
        <v/>
      </c>
      <c r="J271" s="16" t="str">
        <f>IFERROR(VLOOKUP(A271,DETAIL!$A$7:$O$1101,13,0),"")</f>
        <v/>
      </c>
      <c r="K271" s="132" t="str">
        <f>IFERROR(CONCATENATE("वर्ष ",VLOOKUP(A271,DETAIL!$A$7:$O$1101,11,0)," / ","प्रतिशत ",VLOOKUP(A271,DETAIL!$A$7:$O$1101,12,0)*100),"")</f>
        <v/>
      </c>
      <c r="L271" s="16" t="str">
        <f>IFERROR(VLOOKUP(A271,DETAIL!$A$7:$L$1101,7,0),"")</f>
        <v/>
      </c>
      <c r="M271" s="133" t="str">
        <f>IFERROR(VLOOKUP(A271,DETAIL!$A$7:$L$1101,8,0)*75%,"")</f>
        <v/>
      </c>
      <c r="N271" s="16" t="str">
        <f>IFERROR(VLOOKUP(A271,DETAIL!$A$7:$L$1101,9,0),"")</f>
        <v/>
      </c>
      <c r="O271" s="133" t="str">
        <f>IFERROR(VLOOKUP(A271,DETAIL!$A$7:$L$1101,10,0)*25%,"")</f>
        <v/>
      </c>
      <c r="P271" s="133" t="str">
        <f t="shared" si="12"/>
        <v/>
      </c>
      <c r="Q271" s="131"/>
    </row>
    <row r="272" spans="1:17" ht="24.95" customHeight="1">
      <c r="A272" s="150">
        <v>265</v>
      </c>
      <c r="B272" s="16" t="str">
        <f t="shared" si="11"/>
        <v/>
      </c>
      <c r="C272" s="130" t="str">
        <f>IFERROR(VLOOKUP(A272,DETAIL!$A$7:$F$1101,3,0),"")</f>
        <v/>
      </c>
      <c r="D272" s="130" t="str">
        <f>IFERROR(VLOOKUP(A272,DETAIL!$A$7:$F$1101,4,0),"")</f>
        <v/>
      </c>
      <c r="E272" s="131" t="str">
        <f>IFERROR(VLOOKUP(A272,DETAIL!$A$7:$F$1101,5,0),"")</f>
        <v/>
      </c>
      <c r="F272" s="131" t="str">
        <f>IFERROR(VLOOKUP(A272,DETAIL!$A$7:$O$1101,15,0),"")</f>
        <v/>
      </c>
      <c r="G272" s="131" t="str">
        <f>IFERROR(VLOOKUP(A272,DETAIL!$A$7:$O$1101,14,0),"")</f>
        <v/>
      </c>
      <c r="H272" s="16" t="str">
        <f>IFERROR(VLOOKUP(A272,DETAIL!$A$7:$F$1101,6,0),"")</f>
        <v/>
      </c>
      <c r="I272" s="16" t="str">
        <f>IFERROR(VLOOKUP(A272,DETAIL!$A$7:$P$1101,16,0),"")</f>
        <v/>
      </c>
      <c r="J272" s="16" t="str">
        <f>IFERROR(VLOOKUP(A272,DETAIL!$A$7:$O$1101,13,0),"")</f>
        <v/>
      </c>
      <c r="K272" s="132" t="str">
        <f>IFERROR(CONCATENATE("वर्ष ",VLOOKUP(A272,DETAIL!$A$7:$O$1101,11,0)," / ","प्रतिशत ",VLOOKUP(A272,DETAIL!$A$7:$O$1101,12,0)*100),"")</f>
        <v/>
      </c>
      <c r="L272" s="16" t="str">
        <f>IFERROR(VLOOKUP(A272,DETAIL!$A$7:$L$1101,7,0),"")</f>
        <v/>
      </c>
      <c r="M272" s="133" t="str">
        <f>IFERROR(VLOOKUP(A272,DETAIL!$A$7:$L$1101,8,0)*75%,"")</f>
        <v/>
      </c>
      <c r="N272" s="16" t="str">
        <f>IFERROR(VLOOKUP(A272,DETAIL!$A$7:$L$1101,9,0),"")</f>
        <v/>
      </c>
      <c r="O272" s="133" t="str">
        <f>IFERROR(VLOOKUP(A272,DETAIL!$A$7:$L$1101,10,0)*25%,"")</f>
        <v/>
      </c>
      <c r="P272" s="133" t="str">
        <f t="shared" si="12"/>
        <v/>
      </c>
      <c r="Q272" s="131"/>
    </row>
    <row r="273" spans="1:17" ht="24.95" customHeight="1">
      <c r="A273" s="150">
        <v>266</v>
      </c>
      <c r="B273" s="16" t="str">
        <f t="shared" si="11"/>
        <v/>
      </c>
      <c r="C273" s="130" t="str">
        <f>IFERROR(VLOOKUP(A273,DETAIL!$A$7:$F$1101,3,0),"")</f>
        <v/>
      </c>
      <c r="D273" s="130" t="str">
        <f>IFERROR(VLOOKUP(A273,DETAIL!$A$7:$F$1101,4,0),"")</f>
        <v/>
      </c>
      <c r="E273" s="131" t="str">
        <f>IFERROR(VLOOKUP(A273,DETAIL!$A$7:$F$1101,5,0),"")</f>
        <v/>
      </c>
      <c r="F273" s="131" t="str">
        <f>IFERROR(VLOOKUP(A273,DETAIL!$A$7:$O$1101,15,0),"")</f>
        <v/>
      </c>
      <c r="G273" s="131" t="str">
        <f>IFERROR(VLOOKUP(A273,DETAIL!$A$7:$O$1101,14,0),"")</f>
        <v/>
      </c>
      <c r="H273" s="16" t="str">
        <f>IFERROR(VLOOKUP(A273,DETAIL!$A$7:$F$1101,6,0),"")</f>
        <v/>
      </c>
      <c r="I273" s="16" t="str">
        <f>IFERROR(VLOOKUP(A273,DETAIL!$A$7:$P$1101,16,0),"")</f>
        <v/>
      </c>
      <c r="J273" s="16" t="str">
        <f>IFERROR(VLOOKUP(A273,DETAIL!$A$7:$O$1101,13,0),"")</f>
        <v/>
      </c>
      <c r="K273" s="132" t="str">
        <f>IFERROR(CONCATENATE("वर्ष ",VLOOKUP(A273,DETAIL!$A$7:$O$1101,11,0)," / ","प्रतिशत ",VLOOKUP(A273,DETAIL!$A$7:$O$1101,12,0)*100),"")</f>
        <v/>
      </c>
      <c r="L273" s="16" t="str">
        <f>IFERROR(VLOOKUP(A273,DETAIL!$A$7:$L$1101,7,0),"")</f>
        <v/>
      </c>
      <c r="M273" s="133" t="str">
        <f>IFERROR(VLOOKUP(A273,DETAIL!$A$7:$L$1101,8,0)*75%,"")</f>
        <v/>
      </c>
      <c r="N273" s="16" t="str">
        <f>IFERROR(VLOOKUP(A273,DETAIL!$A$7:$L$1101,9,0),"")</f>
        <v/>
      </c>
      <c r="O273" s="133" t="str">
        <f>IFERROR(VLOOKUP(A273,DETAIL!$A$7:$L$1101,10,0)*25%,"")</f>
        <v/>
      </c>
      <c r="P273" s="133" t="str">
        <f t="shared" si="12"/>
        <v/>
      </c>
      <c r="Q273" s="131"/>
    </row>
    <row r="274" spans="1:17" ht="24.95" customHeight="1">
      <c r="A274" s="150">
        <v>267</v>
      </c>
      <c r="B274" s="16" t="str">
        <f t="shared" si="11"/>
        <v/>
      </c>
      <c r="C274" s="130" t="str">
        <f>IFERROR(VLOOKUP(A274,DETAIL!$A$7:$F$1101,3,0),"")</f>
        <v/>
      </c>
      <c r="D274" s="130" t="str">
        <f>IFERROR(VLOOKUP(A274,DETAIL!$A$7:$F$1101,4,0),"")</f>
        <v/>
      </c>
      <c r="E274" s="131" t="str">
        <f>IFERROR(VLOOKUP(A274,DETAIL!$A$7:$F$1101,5,0),"")</f>
        <v/>
      </c>
      <c r="F274" s="131" t="str">
        <f>IFERROR(VLOOKUP(A274,DETAIL!$A$7:$O$1101,15,0),"")</f>
        <v/>
      </c>
      <c r="G274" s="131" t="str">
        <f>IFERROR(VLOOKUP(A274,DETAIL!$A$7:$O$1101,14,0),"")</f>
        <v/>
      </c>
      <c r="H274" s="16" t="str">
        <f>IFERROR(VLOOKUP(A274,DETAIL!$A$7:$F$1101,6,0),"")</f>
        <v/>
      </c>
      <c r="I274" s="16" t="str">
        <f>IFERROR(VLOOKUP(A274,DETAIL!$A$7:$P$1101,16,0),"")</f>
        <v/>
      </c>
      <c r="J274" s="16" t="str">
        <f>IFERROR(VLOOKUP(A274,DETAIL!$A$7:$O$1101,13,0),"")</f>
        <v/>
      </c>
      <c r="K274" s="132" t="str">
        <f>IFERROR(CONCATENATE("वर्ष ",VLOOKUP(A274,DETAIL!$A$7:$O$1101,11,0)," / ","प्रतिशत ",VLOOKUP(A274,DETAIL!$A$7:$O$1101,12,0)*100),"")</f>
        <v/>
      </c>
      <c r="L274" s="16" t="str">
        <f>IFERROR(VLOOKUP(A274,DETAIL!$A$7:$L$1101,7,0),"")</f>
        <v/>
      </c>
      <c r="M274" s="133" t="str">
        <f>IFERROR(VLOOKUP(A274,DETAIL!$A$7:$L$1101,8,0)*75%,"")</f>
        <v/>
      </c>
      <c r="N274" s="16" t="str">
        <f>IFERROR(VLOOKUP(A274,DETAIL!$A$7:$L$1101,9,0),"")</f>
        <v/>
      </c>
      <c r="O274" s="133" t="str">
        <f>IFERROR(VLOOKUP(A274,DETAIL!$A$7:$L$1101,10,0)*25%,"")</f>
        <v/>
      </c>
      <c r="P274" s="133" t="str">
        <f t="shared" si="12"/>
        <v/>
      </c>
      <c r="Q274" s="131"/>
    </row>
    <row r="275" spans="1:17" ht="24.95" customHeight="1">
      <c r="A275" s="150">
        <v>268</v>
      </c>
      <c r="B275" s="16" t="str">
        <f t="shared" ref="B275:B338" si="13">IFERROR(IF(LEN(C275)&gt;=2,B274+1,""),"")</f>
        <v/>
      </c>
      <c r="C275" s="130" t="str">
        <f>IFERROR(VLOOKUP(A275,DETAIL!$A$7:$F$1101,3,0),"")</f>
        <v/>
      </c>
      <c r="D275" s="130" t="str">
        <f>IFERROR(VLOOKUP(A275,DETAIL!$A$7:$F$1101,4,0),"")</f>
        <v/>
      </c>
      <c r="E275" s="131" t="str">
        <f>IFERROR(VLOOKUP(A275,DETAIL!$A$7:$F$1101,5,0),"")</f>
        <v/>
      </c>
      <c r="F275" s="131" t="str">
        <f>IFERROR(VLOOKUP(A275,DETAIL!$A$7:$O$1101,15,0),"")</f>
        <v/>
      </c>
      <c r="G275" s="131" t="str">
        <f>IFERROR(VLOOKUP(A275,DETAIL!$A$7:$O$1101,14,0),"")</f>
        <v/>
      </c>
      <c r="H275" s="16" t="str">
        <f>IFERROR(VLOOKUP(A275,DETAIL!$A$7:$F$1101,6,0),"")</f>
        <v/>
      </c>
      <c r="I275" s="16" t="str">
        <f>IFERROR(VLOOKUP(A275,DETAIL!$A$7:$P$1101,16,0),"")</f>
        <v/>
      </c>
      <c r="J275" s="16" t="str">
        <f>IFERROR(VLOOKUP(A275,DETAIL!$A$7:$O$1101,13,0),"")</f>
        <v/>
      </c>
      <c r="K275" s="132" t="str">
        <f>IFERROR(CONCATENATE("वर्ष ",VLOOKUP(A275,DETAIL!$A$7:$O$1101,11,0)," / ","प्रतिशत ",VLOOKUP(A275,DETAIL!$A$7:$O$1101,12,0)*100),"")</f>
        <v/>
      </c>
      <c r="L275" s="16" t="str">
        <f>IFERROR(VLOOKUP(A275,DETAIL!$A$7:$L$1101,7,0),"")</f>
        <v/>
      </c>
      <c r="M275" s="133" t="str">
        <f>IFERROR(VLOOKUP(A275,DETAIL!$A$7:$L$1101,8,0)*75%,"")</f>
        <v/>
      </c>
      <c r="N275" s="16" t="str">
        <f>IFERROR(VLOOKUP(A275,DETAIL!$A$7:$L$1101,9,0),"")</f>
        <v/>
      </c>
      <c r="O275" s="133" t="str">
        <f>IFERROR(VLOOKUP(A275,DETAIL!$A$7:$L$1101,10,0)*25%,"")</f>
        <v/>
      </c>
      <c r="P275" s="133" t="str">
        <f t="shared" si="12"/>
        <v/>
      </c>
      <c r="Q275" s="131"/>
    </row>
    <row r="276" spans="1:17" ht="24.95" customHeight="1">
      <c r="A276" s="150">
        <v>269</v>
      </c>
      <c r="B276" s="16" t="str">
        <f t="shared" si="13"/>
        <v/>
      </c>
      <c r="C276" s="130" t="str">
        <f>IFERROR(VLOOKUP(A276,DETAIL!$A$7:$F$1101,3,0),"")</f>
        <v/>
      </c>
      <c r="D276" s="130" t="str">
        <f>IFERROR(VLOOKUP(A276,DETAIL!$A$7:$F$1101,4,0),"")</f>
        <v/>
      </c>
      <c r="E276" s="131" t="str">
        <f>IFERROR(VLOOKUP(A276,DETAIL!$A$7:$F$1101,5,0),"")</f>
        <v/>
      </c>
      <c r="F276" s="131" t="str">
        <f>IFERROR(VLOOKUP(A276,DETAIL!$A$7:$O$1101,15,0),"")</f>
        <v/>
      </c>
      <c r="G276" s="131" t="str">
        <f>IFERROR(VLOOKUP(A276,DETAIL!$A$7:$O$1101,14,0),"")</f>
        <v/>
      </c>
      <c r="H276" s="16" t="str">
        <f>IFERROR(VLOOKUP(A276,DETAIL!$A$7:$F$1101,6,0),"")</f>
        <v/>
      </c>
      <c r="I276" s="16" t="str">
        <f>IFERROR(VLOOKUP(A276,DETAIL!$A$7:$P$1101,16,0),"")</f>
        <v/>
      </c>
      <c r="J276" s="16" t="str">
        <f>IFERROR(VLOOKUP(A276,DETAIL!$A$7:$O$1101,13,0),"")</f>
        <v/>
      </c>
      <c r="K276" s="132" t="str">
        <f>IFERROR(CONCATENATE("वर्ष ",VLOOKUP(A276,DETAIL!$A$7:$O$1101,11,0)," / ","प्रतिशत ",VLOOKUP(A276,DETAIL!$A$7:$O$1101,12,0)*100),"")</f>
        <v/>
      </c>
      <c r="L276" s="16" t="str">
        <f>IFERROR(VLOOKUP(A276,DETAIL!$A$7:$L$1101,7,0),"")</f>
        <v/>
      </c>
      <c r="M276" s="133" t="str">
        <f>IFERROR(VLOOKUP(A276,DETAIL!$A$7:$L$1101,8,0)*75%,"")</f>
        <v/>
      </c>
      <c r="N276" s="16" t="str">
        <f>IFERROR(VLOOKUP(A276,DETAIL!$A$7:$L$1101,9,0),"")</f>
        <v/>
      </c>
      <c r="O276" s="133" t="str">
        <f>IFERROR(VLOOKUP(A276,DETAIL!$A$7:$L$1101,10,0)*25%,"")</f>
        <v/>
      </c>
      <c r="P276" s="133" t="str">
        <f t="shared" si="12"/>
        <v/>
      </c>
      <c r="Q276" s="131"/>
    </row>
    <row r="277" spans="1:17" ht="24.95" customHeight="1">
      <c r="A277" s="150">
        <v>270</v>
      </c>
      <c r="B277" s="16" t="str">
        <f t="shared" si="13"/>
        <v/>
      </c>
      <c r="C277" s="130" t="str">
        <f>IFERROR(VLOOKUP(A277,DETAIL!$A$7:$F$1101,3,0),"")</f>
        <v/>
      </c>
      <c r="D277" s="130" t="str">
        <f>IFERROR(VLOOKUP(A277,DETAIL!$A$7:$F$1101,4,0),"")</f>
        <v/>
      </c>
      <c r="E277" s="131" t="str">
        <f>IFERROR(VLOOKUP(A277,DETAIL!$A$7:$F$1101,5,0),"")</f>
        <v/>
      </c>
      <c r="F277" s="131" t="str">
        <f>IFERROR(VLOOKUP(A277,DETAIL!$A$7:$O$1101,15,0),"")</f>
        <v/>
      </c>
      <c r="G277" s="131" t="str">
        <f>IFERROR(VLOOKUP(A277,DETAIL!$A$7:$O$1101,14,0),"")</f>
        <v/>
      </c>
      <c r="H277" s="16" t="str">
        <f>IFERROR(VLOOKUP(A277,DETAIL!$A$7:$F$1101,6,0),"")</f>
        <v/>
      </c>
      <c r="I277" s="16" t="str">
        <f>IFERROR(VLOOKUP(A277,DETAIL!$A$7:$P$1101,16,0),"")</f>
        <v/>
      </c>
      <c r="J277" s="16" t="str">
        <f>IFERROR(VLOOKUP(A277,DETAIL!$A$7:$O$1101,13,0),"")</f>
        <v/>
      </c>
      <c r="K277" s="132" t="str">
        <f>IFERROR(CONCATENATE("वर्ष ",VLOOKUP(A277,DETAIL!$A$7:$O$1101,11,0)," / ","प्रतिशत ",VLOOKUP(A277,DETAIL!$A$7:$O$1101,12,0)*100),"")</f>
        <v/>
      </c>
      <c r="L277" s="16" t="str">
        <f>IFERROR(VLOOKUP(A277,DETAIL!$A$7:$L$1101,7,0),"")</f>
        <v/>
      </c>
      <c r="M277" s="133" t="str">
        <f>IFERROR(VLOOKUP(A277,DETAIL!$A$7:$L$1101,8,0)*75%,"")</f>
        <v/>
      </c>
      <c r="N277" s="16" t="str">
        <f>IFERROR(VLOOKUP(A277,DETAIL!$A$7:$L$1101,9,0),"")</f>
        <v/>
      </c>
      <c r="O277" s="133" t="str">
        <f>IFERROR(VLOOKUP(A277,DETAIL!$A$7:$L$1101,10,0)*25%,"")</f>
        <v/>
      </c>
      <c r="P277" s="133" t="str">
        <f t="shared" si="12"/>
        <v/>
      </c>
      <c r="Q277" s="131"/>
    </row>
    <row r="278" spans="1:17" ht="24.95" customHeight="1">
      <c r="A278" s="150">
        <v>271</v>
      </c>
      <c r="B278" s="16" t="str">
        <f t="shared" si="13"/>
        <v/>
      </c>
      <c r="C278" s="130" t="str">
        <f>IFERROR(VLOOKUP(A278,DETAIL!$A$7:$F$1101,3,0),"")</f>
        <v/>
      </c>
      <c r="D278" s="130" t="str">
        <f>IFERROR(VLOOKUP(A278,DETAIL!$A$7:$F$1101,4,0),"")</f>
        <v/>
      </c>
      <c r="E278" s="131" t="str">
        <f>IFERROR(VLOOKUP(A278,DETAIL!$A$7:$F$1101,5,0),"")</f>
        <v/>
      </c>
      <c r="F278" s="131" t="str">
        <f>IFERROR(VLOOKUP(A278,DETAIL!$A$7:$O$1101,15,0),"")</f>
        <v/>
      </c>
      <c r="G278" s="131" t="str">
        <f>IFERROR(VLOOKUP(A278,DETAIL!$A$7:$O$1101,14,0),"")</f>
        <v/>
      </c>
      <c r="H278" s="16" t="str">
        <f>IFERROR(VLOOKUP(A278,DETAIL!$A$7:$F$1101,6,0),"")</f>
        <v/>
      </c>
      <c r="I278" s="16" t="str">
        <f>IFERROR(VLOOKUP(A278,DETAIL!$A$7:$P$1101,16,0),"")</f>
        <v/>
      </c>
      <c r="J278" s="16" t="str">
        <f>IFERROR(VLOOKUP(A278,DETAIL!$A$7:$O$1101,13,0),"")</f>
        <v/>
      </c>
      <c r="K278" s="132" t="str">
        <f>IFERROR(CONCATENATE("वर्ष ",VLOOKUP(A278,DETAIL!$A$7:$O$1101,11,0)," / ","प्रतिशत ",VLOOKUP(A278,DETAIL!$A$7:$O$1101,12,0)*100),"")</f>
        <v/>
      </c>
      <c r="L278" s="16" t="str">
        <f>IFERROR(VLOOKUP(A278,DETAIL!$A$7:$L$1101,7,0),"")</f>
        <v/>
      </c>
      <c r="M278" s="133" t="str">
        <f>IFERROR(VLOOKUP(A278,DETAIL!$A$7:$L$1101,8,0)*75%,"")</f>
        <v/>
      </c>
      <c r="N278" s="16" t="str">
        <f>IFERROR(VLOOKUP(A278,DETAIL!$A$7:$L$1101,9,0),"")</f>
        <v/>
      </c>
      <c r="O278" s="133" t="str">
        <f>IFERROR(VLOOKUP(A278,DETAIL!$A$7:$L$1101,10,0)*25%,"")</f>
        <v/>
      </c>
      <c r="P278" s="133" t="str">
        <f t="shared" si="12"/>
        <v/>
      </c>
      <c r="Q278" s="131"/>
    </row>
    <row r="279" spans="1:17" ht="24.95" customHeight="1">
      <c r="A279" s="150">
        <v>272</v>
      </c>
      <c r="B279" s="16" t="str">
        <f t="shared" si="13"/>
        <v/>
      </c>
      <c r="C279" s="130" t="str">
        <f>IFERROR(VLOOKUP(A279,DETAIL!$A$7:$F$1101,3,0),"")</f>
        <v/>
      </c>
      <c r="D279" s="130" t="str">
        <f>IFERROR(VLOOKUP(A279,DETAIL!$A$7:$F$1101,4,0),"")</f>
        <v/>
      </c>
      <c r="E279" s="131" t="str">
        <f>IFERROR(VLOOKUP(A279,DETAIL!$A$7:$F$1101,5,0),"")</f>
        <v/>
      </c>
      <c r="F279" s="131" t="str">
        <f>IFERROR(VLOOKUP(A279,DETAIL!$A$7:$O$1101,15,0),"")</f>
        <v/>
      </c>
      <c r="G279" s="131" t="str">
        <f>IFERROR(VLOOKUP(A279,DETAIL!$A$7:$O$1101,14,0),"")</f>
        <v/>
      </c>
      <c r="H279" s="16" t="str">
        <f>IFERROR(VLOOKUP(A279,DETAIL!$A$7:$F$1101,6,0),"")</f>
        <v/>
      </c>
      <c r="I279" s="16" t="str">
        <f>IFERROR(VLOOKUP(A279,DETAIL!$A$7:$P$1101,16,0),"")</f>
        <v/>
      </c>
      <c r="J279" s="16" t="str">
        <f>IFERROR(VLOOKUP(A279,DETAIL!$A$7:$O$1101,13,0),"")</f>
        <v/>
      </c>
      <c r="K279" s="132" t="str">
        <f>IFERROR(CONCATENATE("वर्ष ",VLOOKUP(A279,DETAIL!$A$7:$O$1101,11,0)," / ","प्रतिशत ",VLOOKUP(A279,DETAIL!$A$7:$O$1101,12,0)*100),"")</f>
        <v/>
      </c>
      <c r="L279" s="16" t="str">
        <f>IFERROR(VLOOKUP(A279,DETAIL!$A$7:$L$1101,7,0),"")</f>
        <v/>
      </c>
      <c r="M279" s="133" t="str">
        <f>IFERROR(VLOOKUP(A279,DETAIL!$A$7:$L$1101,8,0)*75%,"")</f>
        <v/>
      </c>
      <c r="N279" s="16" t="str">
        <f>IFERROR(VLOOKUP(A279,DETAIL!$A$7:$L$1101,9,0),"")</f>
        <v/>
      </c>
      <c r="O279" s="133" t="str">
        <f>IFERROR(VLOOKUP(A279,DETAIL!$A$7:$L$1101,10,0)*25%,"")</f>
        <v/>
      </c>
      <c r="P279" s="133" t="str">
        <f t="shared" si="12"/>
        <v/>
      </c>
      <c r="Q279" s="131"/>
    </row>
    <row r="280" spans="1:17" ht="24.95" customHeight="1">
      <c r="A280" s="150">
        <v>273</v>
      </c>
      <c r="B280" s="16" t="str">
        <f t="shared" si="13"/>
        <v/>
      </c>
      <c r="C280" s="130" t="str">
        <f>IFERROR(VLOOKUP(A280,DETAIL!$A$7:$F$1101,3,0),"")</f>
        <v/>
      </c>
      <c r="D280" s="130" t="str">
        <f>IFERROR(VLOOKUP(A280,DETAIL!$A$7:$F$1101,4,0),"")</f>
        <v/>
      </c>
      <c r="E280" s="131" t="str">
        <f>IFERROR(VLOOKUP(A280,DETAIL!$A$7:$F$1101,5,0),"")</f>
        <v/>
      </c>
      <c r="F280" s="131" t="str">
        <f>IFERROR(VLOOKUP(A280,DETAIL!$A$7:$O$1101,15,0),"")</f>
        <v/>
      </c>
      <c r="G280" s="131" t="str">
        <f>IFERROR(VLOOKUP(A280,DETAIL!$A$7:$O$1101,14,0),"")</f>
        <v/>
      </c>
      <c r="H280" s="16" t="str">
        <f>IFERROR(VLOOKUP(A280,DETAIL!$A$7:$F$1101,6,0),"")</f>
        <v/>
      </c>
      <c r="I280" s="16" t="str">
        <f>IFERROR(VLOOKUP(A280,DETAIL!$A$7:$P$1101,16,0),"")</f>
        <v/>
      </c>
      <c r="J280" s="16" t="str">
        <f>IFERROR(VLOOKUP(A280,DETAIL!$A$7:$O$1101,13,0),"")</f>
        <v/>
      </c>
      <c r="K280" s="132" t="str">
        <f>IFERROR(CONCATENATE("वर्ष ",VLOOKUP(A280,DETAIL!$A$7:$O$1101,11,0)," / ","प्रतिशत ",VLOOKUP(A280,DETAIL!$A$7:$O$1101,12,0)*100),"")</f>
        <v/>
      </c>
      <c r="L280" s="16" t="str">
        <f>IFERROR(VLOOKUP(A280,DETAIL!$A$7:$L$1101,7,0),"")</f>
        <v/>
      </c>
      <c r="M280" s="133" t="str">
        <f>IFERROR(VLOOKUP(A280,DETAIL!$A$7:$L$1101,8,0)*75%,"")</f>
        <v/>
      </c>
      <c r="N280" s="16" t="str">
        <f>IFERROR(VLOOKUP(A280,DETAIL!$A$7:$L$1101,9,0),"")</f>
        <v/>
      </c>
      <c r="O280" s="133" t="str">
        <f>IFERROR(VLOOKUP(A280,DETAIL!$A$7:$L$1101,10,0)*25%,"")</f>
        <v/>
      </c>
      <c r="P280" s="133" t="str">
        <f t="shared" si="12"/>
        <v/>
      </c>
      <c r="Q280" s="131"/>
    </row>
    <row r="281" spans="1:17" ht="24.95" customHeight="1">
      <c r="A281" s="150">
        <v>274</v>
      </c>
      <c r="B281" s="16" t="str">
        <f t="shared" si="13"/>
        <v/>
      </c>
      <c r="C281" s="130" t="str">
        <f>IFERROR(VLOOKUP(A281,DETAIL!$A$7:$F$1101,3,0),"")</f>
        <v/>
      </c>
      <c r="D281" s="130" t="str">
        <f>IFERROR(VLOOKUP(A281,DETAIL!$A$7:$F$1101,4,0),"")</f>
        <v/>
      </c>
      <c r="E281" s="131" t="str">
        <f>IFERROR(VLOOKUP(A281,DETAIL!$A$7:$F$1101,5,0),"")</f>
        <v/>
      </c>
      <c r="F281" s="131" t="str">
        <f>IFERROR(VLOOKUP(A281,DETAIL!$A$7:$O$1101,15,0),"")</f>
        <v/>
      </c>
      <c r="G281" s="131" t="str">
        <f>IFERROR(VLOOKUP(A281,DETAIL!$A$7:$O$1101,14,0),"")</f>
        <v/>
      </c>
      <c r="H281" s="16" t="str">
        <f>IFERROR(VLOOKUP(A281,DETAIL!$A$7:$F$1101,6,0),"")</f>
        <v/>
      </c>
      <c r="I281" s="16" t="str">
        <f>IFERROR(VLOOKUP(A281,DETAIL!$A$7:$P$1101,16,0),"")</f>
        <v/>
      </c>
      <c r="J281" s="16" t="str">
        <f>IFERROR(VLOOKUP(A281,DETAIL!$A$7:$O$1101,13,0),"")</f>
        <v/>
      </c>
      <c r="K281" s="132" t="str">
        <f>IFERROR(CONCATENATE("वर्ष ",VLOOKUP(A281,DETAIL!$A$7:$O$1101,11,0)," / ","प्रतिशत ",VLOOKUP(A281,DETAIL!$A$7:$O$1101,12,0)*100),"")</f>
        <v/>
      </c>
      <c r="L281" s="16" t="str">
        <f>IFERROR(VLOOKUP(A281,DETAIL!$A$7:$L$1101,7,0),"")</f>
        <v/>
      </c>
      <c r="M281" s="133" t="str">
        <f>IFERROR(VLOOKUP(A281,DETAIL!$A$7:$L$1101,8,0)*75%,"")</f>
        <v/>
      </c>
      <c r="N281" s="16" t="str">
        <f>IFERROR(VLOOKUP(A281,DETAIL!$A$7:$L$1101,9,0),"")</f>
        <v/>
      </c>
      <c r="O281" s="133" t="str">
        <f>IFERROR(VLOOKUP(A281,DETAIL!$A$7:$L$1101,10,0)*25%,"")</f>
        <v/>
      </c>
      <c r="P281" s="133" t="str">
        <f t="shared" si="12"/>
        <v/>
      </c>
      <c r="Q281" s="131"/>
    </row>
    <row r="282" spans="1:17" ht="24.95" customHeight="1">
      <c r="A282" s="150">
        <v>275</v>
      </c>
      <c r="B282" s="16" t="str">
        <f t="shared" si="13"/>
        <v/>
      </c>
      <c r="C282" s="130" t="str">
        <f>IFERROR(VLOOKUP(A282,DETAIL!$A$7:$F$1101,3,0),"")</f>
        <v/>
      </c>
      <c r="D282" s="130" t="str">
        <f>IFERROR(VLOOKUP(A282,DETAIL!$A$7:$F$1101,4,0),"")</f>
        <v/>
      </c>
      <c r="E282" s="131" t="str">
        <f>IFERROR(VLOOKUP(A282,DETAIL!$A$7:$F$1101,5,0),"")</f>
        <v/>
      </c>
      <c r="F282" s="131" t="str">
        <f>IFERROR(VLOOKUP(A282,DETAIL!$A$7:$O$1101,15,0),"")</f>
        <v/>
      </c>
      <c r="G282" s="131" t="str">
        <f>IFERROR(VLOOKUP(A282,DETAIL!$A$7:$O$1101,14,0),"")</f>
        <v/>
      </c>
      <c r="H282" s="16" t="str">
        <f>IFERROR(VLOOKUP(A282,DETAIL!$A$7:$F$1101,6,0),"")</f>
        <v/>
      </c>
      <c r="I282" s="16" t="str">
        <f>IFERROR(VLOOKUP(A282,DETAIL!$A$7:$P$1101,16,0),"")</f>
        <v/>
      </c>
      <c r="J282" s="16" t="str">
        <f>IFERROR(VLOOKUP(A282,DETAIL!$A$7:$O$1101,13,0),"")</f>
        <v/>
      </c>
      <c r="K282" s="132" t="str">
        <f>IFERROR(CONCATENATE("वर्ष ",VLOOKUP(A282,DETAIL!$A$7:$O$1101,11,0)," / ","प्रतिशत ",VLOOKUP(A282,DETAIL!$A$7:$O$1101,12,0)*100),"")</f>
        <v/>
      </c>
      <c r="L282" s="16" t="str">
        <f>IFERROR(VLOOKUP(A282,DETAIL!$A$7:$L$1101,7,0),"")</f>
        <v/>
      </c>
      <c r="M282" s="133" t="str">
        <f>IFERROR(VLOOKUP(A282,DETAIL!$A$7:$L$1101,8,0)*75%,"")</f>
        <v/>
      </c>
      <c r="N282" s="16" t="str">
        <f>IFERROR(VLOOKUP(A282,DETAIL!$A$7:$L$1101,9,0),"")</f>
        <v/>
      </c>
      <c r="O282" s="133" t="str">
        <f>IFERROR(VLOOKUP(A282,DETAIL!$A$7:$L$1101,10,0)*25%,"")</f>
        <v/>
      </c>
      <c r="P282" s="133" t="str">
        <f t="shared" si="12"/>
        <v/>
      </c>
      <c r="Q282" s="131"/>
    </row>
    <row r="283" spans="1:17" ht="24.95" customHeight="1">
      <c r="A283" s="150">
        <v>276</v>
      </c>
      <c r="B283" s="16" t="str">
        <f t="shared" si="13"/>
        <v/>
      </c>
      <c r="C283" s="130" t="str">
        <f>IFERROR(VLOOKUP(A283,DETAIL!$A$7:$F$1101,3,0),"")</f>
        <v/>
      </c>
      <c r="D283" s="130" t="str">
        <f>IFERROR(VLOOKUP(A283,DETAIL!$A$7:$F$1101,4,0),"")</f>
        <v/>
      </c>
      <c r="E283" s="131" t="str">
        <f>IFERROR(VLOOKUP(A283,DETAIL!$A$7:$F$1101,5,0),"")</f>
        <v/>
      </c>
      <c r="F283" s="131" t="str">
        <f>IFERROR(VLOOKUP(A283,DETAIL!$A$7:$O$1101,15,0),"")</f>
        <v/>
      </c>
      <c r="G283" s="131" t="str">
        <f>IFERROR(VLOOKUP(A283,DETAIL!$A$7:$O$1101,14,0),"")</f>
        <v/>
      </c>
      <c r="H283" s="16" t="str">
        <f>IFERROR(VLOOKUP(A283,DETAIL!$A$7:$F$1101,6,0),"")</f>
        <v/>
      </c>
      <c r="I283" s="16" t="str">
        <f>IFERROR(VLOOKUP(A283,DETAIL!$A$7:$P$1101,16,0),"")</f>
        <v/>
      </c>
      <c r="J283" s="16" t="str">
        <f>IFERROR(VLOOKUP(A283,DETAIL!$A$7:$O$1101,13,0),"")</f>
        <v/>
      </c>
      <c r="K283" s="132" t="str">
        <f>IFERROR(CONCATENATE("वर्ष ",VLOOKUP(A283,DETAIL!$A$7:$O$1101,11,0)," / ","प्रतिशत ",VLOOKUP(A283,DETAIL!$A$7:$O$1101,12,0)*100),"")</f>
        <v/>
      </c>
      <c r="L283" s="16" t="str">
        <f>IFERROR(VLOOKUP(A283,DETAIL!$A$7:$L$1101,7,0),"")</f>
        <v/>
      </c>
      <c r="M283" s="133" t="str">
        <f>IFERROR(VLOOKUP(A283,DETAIL!$A$7:$L$1101,8,0)*75%,"")</f>
        <v/>
      </c>
      <c r="N283" s="16" t="str">
        <f>IFERROR(VLOOKUP(A283,DETAIL!$A$7:$L$1101,9,0),"")</f>
        <v/>
      </c>
      <c r="O283" s="133" t="str">
        <f>IFERROR(VLOOKUP(A283,DETAIL!$A$7:$L$1101,10,0)*25%,"")</f>
        <v/>
      </c>
      <c r="P283" s="133" t="str">
        <f t="shared" si="12"/>
        <v/>
      </c>
      <c r="Q283" s="131"/>
    </row>
    <row r="284" spans="1:17" ht="24.95" customHeight="1">
      <c r="A284" s="150">
        <v>277</v>
      </c>
      <c r="B284" s="16" t="str">
        <f t="shared" si="13"/>
        <v/>
      </c>
      <c r="C284" s="130" t="str">
        <f>IFERROR(VLOOKUP(A284,DETAIL!$A$7:$F$1101,3,0),"")</f>
        <v/>
      </c>
      <c r="D284" s="130" t="str">
        <f>IFERROR(VLOOKUP(A284,DETAIL!$A$7:$F$1101,4,0),"")</f>
        <v/>
      </c>
      <c r="E284" s="131" t="str">
        <f>IFERROR(VLOOKUP(A284,DETAIL!$A$7:$F$1101,5,0),"")</f>
        <v/>
      </c>
      <c r="F284" s="131" t="str">
        <f>IFERROR(VLOOKUP(A284,DETAIL!$A$7:$O$1101,15,0),"")</f>
        <v/>
      </c>
      <c r="G284" s="131" t="str">
        <f>IFERROR(VLOOKUP(A284,DETAIL!$A$7:$O$1101,14,0),"")</f>
        <v/>
      </c>
      <c r="H284" s="16" t="str">
        <f>IFERROR(VLOOKUP(A284,DETAIL!$A$7:$F$1101,6,0),"")</f>
        <v/>
      </c>
      <c r="I284" s="16" t="str">
        <f>IFERROR(VLOOKUP(A284,DETAIL!$A$7:$P$1101,16,0),"")</f>
        <v/>
      </c>
      <c r="J284" s="16" t="str">
        <f>IFERROR(VLOOKUP(A284,DETAIL!$A$7:$O$1101,13,0),"")</f>
        <v/>
      </c>
      <c r="K284" s="132" t="str">
        <f>IFERROR(CONCATENATE("वर्ष ",VLOOKUP(A284,DETAIL!$A$7:$O$1101,11,0)," / ","प्रतिशत ",VLOOKUP(A284,DETAIL!$A$7:$O$1101,12,0)*100),"")</f>
        <v/>
      </c>
      <c r="L284" s="16" t="str">
        <f>IFERROR(VLOOKUP(A284,DETAIL!$A$7:$L$1101,7,0),"")</f>
        <v/>
      </c>
      <c r="M284" s="133" t="str">
        <f>IFERROR(VLOOKUP(A284,DETAIL!$A$7:$L$1101,8,0)*75%,"")</f>
        <v/>
      </c>
      <c r="N284" s="16" t="str">
        <f>IFERROR(VLOOKUP(A284,DETAIL!$A$7:$L$1101,9,0),"")</f>
        <v/>
      </c>
      <c r="O284" s="133" t="str">
        <f>IFERROR(VLOOKUP(A284,DETAIL!$A$7:$L$1101,10,0)*25%,"")</f>
        <v/>
      </c>
      <c r="P284" s="133" t="str">
        <f t="shared" si="12"/>
        <v/>
      </c>
      <c r="Q284" s="131"/>
    </row>
    <row r="285" spans="1:17" ht="24.95" customHeight="1">
      <c r="A285" s="150">
        <v>278</v>
      </c>
      <c r="B285" s="16" t="str">
        <f t="shared" si="13"/>
        <v/>
      </c>
      <c r="C285" s="130" t="str">
        <f>IFERROR(VLOOKUP(A285,DETAIL!$A$7:$F$1101,3,0),"")</f>
        <v/>
      </c>
      <c r="D285" s="130" t="str">
        <f>IFERROR(VLOOKUP(A285,DETAIL!$A$7:$F$1101,4,0),"")</f>
        <v/>
      </c>
      <c r="E285" s="131" t="str">
        <f>IFERROR(VLOOKUP(A285,DETAIL!$A$7:$F$1101,5,0),"")</f>
        <v/>
      </c>
      <c r="F285" s="131" t="str">
        <f>IFERROR(VLOOKUP(A285,DETAIL!$A$7:$O$1101,15,0),"")</f>
        <v/>
      </c>
      <c r="G285" s="131" t="str">
        <f>IFERROR(VLOOKUP(A285,DETAIL!$A$7:$O$1101,14,0),"")</f>
        <v/>
      </c>
      <c r="H285" s="16" t="str">
        <f>IFERROR(VLOOKUP(A285,DETAIL!$A$7:$F$1101,6,0),"")</f>
        <v/>
      </c>
      <c r="I285" s="16" t="str">
        <f>IFERROR(VLOOKUP(A285,DETAIL!$A$7:$P$1101,16,0),"")</f>
        <v/>
      </c>
      <c r="J285" s="16" t="str">
        <f>IFERROR(VLOOKUP(A285,DETAIL!$A$7:$O$1101,13,0),"")</f>
        <v/>
      </c>
      <c r="K285" s="132" t="str">
        <f>IFERROR(CONCATENATE("वर्ष ",VLOOKUP(A285,DETAIL!$A$7:$O$1101,11,0)," / ","प्रतिशत ",VLOOKUP(A285,DETAIL!$A$7:$O$1101,12,0)*100),"")</f>
        <v/>
      </c>
      <c r="L285" s="16" t="str">
        <f>IFERROR(VLOOKUP(A285,DETAIL!$A$7:$L$1101,7,0),"")</f>
        <v/>
      </c>
      <c r="M285" s="133" t="str">
        <f>IFERROR(VLOOKUP(A285,DETAIL!$A$7:$L$1101,8,0)*75%,"")</f>
        <v/>
      </c>
      <c r="N285" s="16" t="str">
        <f>IFERROR(VLOOKUP(A285,DETAIL!$A$7:$L$1101,9,0),"")</f>
        <v/>
      </c>
      <c r="O285" s="133" t="str">
        <f>IFERROR(VLOOKUP(A285,DETAIL!$A$7:$L$1101,10,0)*25%,"")</f>
        <v/>
      </c>
      <c r="P285" s="133" t="str">
        <f t="shared" si="12"/>
        <v/>
      </c>
      <c r="Q285" s="131"/>
    </row>
    <row r="286" spans="1:17" ht="24.95" customHeight="1">
      <c r="A286" s="150">
        <v>279</v>
      </c>
      <c r="B286" s="16" t="str">
        <f t="shared" si="13"/>
        <v/>
      </c>
      <c r="C286" s="130" t="str">
        <f>IFERROR(VLOOKUP(A286,DETAIL!$A$7:$F$1101,3,0),"")</f>
        <v/>
      </c>
      <c r="D286" s="130" t="str">
        <f>IFERROR(VLOOKUP(A286,DETAIL!$A$7:$F$1101,4,0),"")</f>
        <v/>
      </c>
      <c r="E286" s="131" t="str">
        <f>IFERROR(VLOOKUP(A286,DETAIL!$A$7:$F$1101,5,0),"")</f>
        <v/>
      </c>
      <c r="F286" s="131" t="str">
        <f>IFERROR(VLOOKUP(A286,DETAIL!$A$7:$O$1101,15,0),"")</f>
        <v/>
      </c>
      <c r="G286" s="131" t="str">
        <f>IFERROR(VLOOKUP(A286,DETAIL!$A$7:$O$1101,14,0),"")</f>
        <v/>
      </c>
      <c r="H286" s="16" t="str">
        <f>IFERROR(VLOOKUP(A286,DETAIL!$A$7:$F$1101,6,0),"")</f>
        <v/>
      </c>
      <c r="I286" s="16" t="str">
        <f>IFERROR(VLOOKUP(A286,DETAIL!$A$7:$P$1101,16,0),"")</f>
        <v/>
      </c>
      <c r="J286" s="16" t="str">
        <f>IFERROR(VLOOKUP(A286,DETAIL!$A$7:$O$1101,13,0),"")</f>
        <v/>
      </c>
      <c r="K286" s="132" t="str">
        <f>IFERROR(CONCATENATE("वर्ष ",VLOOKUP(A286,DETAIL!$A$7:$O$1101,11,0)," / ","प्रतिशत ",VLOOKUP(A286,DETAIL!$A$7:$O$1101,12,0)*100),"")</f>
        <v/>
      </c>
      <c r="L286" s="16" t="str">
        <f>IFERROR(VLOOKUP(A286,DETAIL!$A$7:$L$1101,7,0),"")</f>
        <v/>
      </c>
      <c r="M286" s="133" t="str">
        <f>IFERROR(VLOOKUP(A286,DETAIL!$A$7:$L$1101,8,0)*75%,"")</f>
        <v/>
      </c>
      <c r="N286" s="16" t="str">
        <f>IFERROR(VLOOKUP(A286,DETAIL!$A$7:$L$1101,9,0),"")</f>
        <v/>
      </c>
      <c r="O286" s="133" t="str">
        <f>IFERROR(VLOOKUP(A286,DETAIL!$A$7:$L$1101,10,0)*25%,"")</f>
        <v/>
      </c>
      <c r="P286" s="133" t="str">
        <f t="shared" si="12"/>
        <v/>
      </c>
      <c r="Q286" s="131"/>
    </row>
    <row r="287" spans="1:17" ht="24.95" customHeight="1">
      <c r="A287" s="150">
        <v>280</v>
      </c>
      <c r="B287" s="16" t="str">
        <f t="shared" si="13"/>
        <v/>
      </c>
      <c r="C287" s="130" t="str">
        <f>IFERROR(VLOOKUP(A287,DETAIL!$A$7:$F$1101,3,0),"")</f>
        <v/>
      </c>
      <c r="D287" s="130" t="str">
        <f>IFERROR(VLOOKUP(A287,DETAIL!$A$7:$F$1101,4,0),"")</f>
        <v/>
      </c>
      <c r="E287" s="131" t="str">
        <f>IFERROR(VLOOKUP(A287,DETAIL!$A$7:$F$1101,5,0),"")</f>
        <v/>
      </c>
      <c r="F287" s="131" t="str">
        <f>IFERROR(VLOOKUP(A287,DETAIL!$A$7:$O$1101,15,0),"")</f>
        <v/>
      </c>
      <c r="G287" s="131" t="str">
        <f>IFERROR(VLOOKUP(A287,DETAIL!$A$7:$O$1101,14,0),"")</f>
        <v/>
      </c>
      <c r="H287" s="16" t="str">
        <f>IFERROR(VLOOKUP(A287,DETAIL!$A$7:$F$1101,6,0),"")</f>
        <v/>
      </c>
      <c r="I287" s="16" t="str">
        <f>IFERROR(VLOOKUP(A287,DETAIL!$A$7:$P$1101,16,0),"")</f>
        <v/>
      </c>
      <c r="J287" s="16" t="str">
        <f>IFERROR(VLOOKUP(A287,DETAIL!$A$7:$O$1101,13,0),"")</f>
        <v/>
      </c>
      <c r="K287" s="132" t="str">
        <f>IFERROR(CONCATENATE("वर्ष ",VLOOKUP(A287,DETAIL!$A$7:$O$1101,11,0)," / ","प्रतिशत ",VLOOKUP(A287,DETAIL!$A$7:$O$1101,12,0)*100),"")</f>
        <v/>
      </c>
      <c r="L287" s="16" t="str">
        <f>IFERROR(VLOOKUP(A287,DETAIL!$A$7:$L$1101,7,0),"")</f>
        <v/>
      </c>
      <c r="M287" s="133" t="str">
        <f>IFERROR(VLOOKUP(A287,DETAIL!$A$7:$L$1101,8,0)*75%,"")</f>
        <v/>
      </c>
      <c r="N287" s="16" t="str">
        <f>IFERROR(VLOOKUP(A287,DETAIL!$A$7:$L$1101,9,0),"")</f>
        <v/>
      </c>
      <c r="O287" s="133" t="str">
        <f>IFERROR(VLOOKUP(A287,DETAIL!$A$7:$L$1101,10,0)*25%,"")</f>
        <v/>
      </c>
      <c r="P287" s="133" t="str">
        <f t="shared" si="12"/>
        <v/>
      </c>
      <c r="Q287" s="131"/>
    </row>
    <row r="288" spans="1:17" ht="24.95" customHeight="1">
      <c r="A288" s="150">
        <v>281</v>
      </c>
      <c r="B288" s="16" t="str">
        <f t="shared" si="13"/>
        <v/>
      </c>
      <c r="C288" s="130" t="str">
        <f>IFERROR(VLOOKUP(A288,DETAIL!$A$7:$F$1101,3,0),"")</f>
        <v/>
      </c>
      <c r="D288" s="130" t="str">
        <f>IFERROR(VLOOKUP(A288,DETAIL!$A$7:$F$1101,4,0),"")</f>
        <v/>
      </c>
      <c r="E288" s="131" t="str">
        <f>IFERROR(VLOOKUP(A288,DETAIL!$A$7:$F$1101,5,0),"")</f>
        <v/>
      </c>
      <c r="F288" s="131" t="str">
        <f>IFERROR(VLOOKUP(A288,DETAIL!$A$7:$O$1101,15,0),"")</f>
        <v/>
      </c>
      <c r="G288" s="131" t="str">
        <f>IFERROR(VLOOKUP(A288,DETAIL!$A$7:$O$1101,14,0),"")</f>
        <v/>
      </c>
      <c r="H288" s="16" t="str">
        <f>IFERROR(VLOOKUP(A288,DETAIL!$A$7:$F$1101,6,0),"")</f>
        <v/>
      </c>
      <c r="I288" s="16" t="str">
        <f>IFERROR(VLOOKUP(A288,DETAIL!$A$7:$P$1101,16,0),"")</f>
        <v/>
      </c>
      <c r="J288" s="16" t="str">
        <f>IFERROR(VLOOKUP(A288,DETAIL!$A$7:$O$1101,13,0),"")</f>
        <v/>
      </c>
      <c r="K288" s="132" t="str">
        <f>IFERROR(CONCATENATE("वर्ष ",VLOOKUP(A288,DETAIL!$A$7:$O$1101,11,0)," / ","प्रतिशत ",VLOOKUP(A288,DETAIL!$A$7:$O$1101,12,0)*100),"")</f>
        <v/>
      </c>
      <c r="L288" s="16" t="str">
        <f>IFERROR(VLOOKUP(A288,DETAIL!$A$7:$L$1101,7,0),"")</f>
        <v/>
      </c>
      <c r="M288" s="133" t="str">
        <f>IFERROR(VLOOKUP(A288,DETAIL!$A$7:$L$1101,8,0)*75%,"")</f>
        <v/>
      </c>
      <c r="N288" s="16" t="str">
        <f>IFERROR(VLOOKUP(A288,DETAIL!$A$7:$L$1101,9,0),"")</f>
        <v/>
      </c>
      <c r="O288" s="133" t="str">
        <f>IFERROR(VLOOKUP(A288,DETAIL!$A$7:$L$1101,10,0)*25%,"")</f>
        <v/>
      </c>
      <c r="P288" s="133" t="str">
        <f t="shared" si="12"/>
        <v/>
      </c>
      <c r="Q288" s="131"/>
    </row>
    <row r="289" spans="1:17" ht="24.95" customHeight="1">
      <c r="A289" s="150">
        <v>282</v>
      </c>
      <c r="B289" s="16" t="str">
        <f t="shared" si="13"/>
        <v/>
      </c>
      <c r="C289" s="130" t="str">
        <f>IFERROR(VLOOKUP(A289,DETAIL!$A$7:$F$1101,3,0),"")</f>
        <v/>
      </c>
      <c r="D289" s="130" t="str">
        <f>IFERROR(VLOOKUP(A289,DETAIL!$A$7:$F$1101,4,0),"")</f>
        <v/>
      </c>
      <c r="E289" s="131" t="str">
        <f>IFERROR(VLOOKUP(A289,DETAIL!$A$7:$F$1101,5,0),"")</f>
        <v/>
      </c>
      <c r="F289" s="131" t="str">
        <f>IFERROR(VLOOKUP(A289,DETAIL!$A$7:$O$1101,15,0),"")</f>
        <v/>
      </c>
      <c r="G289" s="131" t="str">
        <f>IFERROR(VLOOKUP(A289,DETAIL!$A$7:$O$1101,14,0),"")</f>
        <v/>
      </c>
      <c r="H289" s="16" t="str">
        <f>IFERROR(VLOOKUP(A289,DETAIL!$A$7:$F$1101,6,0),"")</f>
        <v/>
      </c>
      <c r="I289" s="16" t="str">
        <f>IFERROR(VLOOKUP(A289,DETAIL!$A$7:$P$1101,16,0),"")</f>
        <v/>
      </c>
      <c r="J289" s="16" t="str">
        <f>IFERROR(VLOOKUP(A289,DETAIL!$A$7:$O$1101,13,0),"")</f>
        <v/>
      </c>
      <c r="K289" s="132" t="str">
        <f>IFERROR(CONCATENATE("वर्ष ",VLOOKUP(A289,DETAIL!$A$7:$O$1101,11,0)," / ","प्रतिशत ",VLOOKUP(A289,DETAIL!$A$7:$O$1101,12,0)*100),"")</f>
        <v/>
      </c>
      <c r="L289" s="16" t="str">
        <f>IFERROR(VLOOKUP(A289,DETAIL!$A$7:$L$1101,7,0),"")</f>
        <v/>
      </c>
      <c r="M289" s="133" t="str">
        <f>IFERROR(VLOOKUP(A289,DETAIL!$A$7:$L$1101,8,0)*75%,"")</f>
        <v/>
      </c>
      <c r="N289" s="16" t="str">
        <f>IFERROR(VLOOKUP(A289,DETAIL!$A$7:$L$1101,9,0),"")</f>
        <v/>
      </c>
      <c r="O289" s="133" t="str">
        <f>IFERROR(VLOOKUP(A289,DETAIL!$A$7:$L$1101,10,0)*25%,"")</f>
        <v/>
      </c>
      <c r="P289" s="133" t="str">
        <f t="shared" si="12"/>
        <v/>
      </c>
      <c r="Q289" s="131"/>
    </row>
    <row r="290" spans="1:17" ht="24.95" customHeight="1">
      <c r="A290" s="150">
        <v>283</v>
      </c>
      <c r="B290" s="16" t="str">
        <f t="shared" si="13"/>
        <v/>
      </c>
      <c r="C290" s="130" t="str">
        <f>IFERROR(VLOOKUP(A290,DETAIL!$A$7:$F$1101,3,0),"")</f>
        <v/>
      </c>
      <c r="D290" s="130" t="str">
        <f>IFERROR(VLOOKUP(A290,DETAIL!$A$7:$F$1101,4,0),"")</f>
        <v/>
      </c>
      <c r="E290" s="131" t="str">
        <f>IFERROR(VLOOKUP(A290,DETAIL!$A$7:$F$1101,5,0),"")</f>
        <v/>
      </c>
      <c r="F290" s="131" t="str">
        <f>IFERROR(VLOOKUP(A290,DETAIL!$A$7:$O$1101,15,0),"")</f>
        <v/>
      </c>
      <c r="G290" s="131" t="str">
        <f>IFERROR(VLOOKUP(A290,DETAIL!$A$7:$O$1101,14,0),"")</f>
        <v/>
      </c>
      <c r="H290" s="16" t="str">
        <f>IFERROR(VLOOKUP(A290,DETAIL!$A$7:$F$1101,6,0),"")</f>
        <v/>
      </c>
      <c r="I290" s="16" t="str">
        <f>IFERROR(VLOOKUP(A290,DETAIL!$A$7:$P$1101,16,0),"")</f>
        <v/>
      </c>
      <c r="J290" s="16" t="str">
        <f>IFERROR(VLOOKUP(A290,DETAIL!$A$7:$O$1101,13,0),"")</f>
        <v/>
      </c>
      <c r="K290" s="132" t="str">
        <f>IFERROR(CONCATENATE("वर्ष ",VLOOKUP(A290,DETAIL!$A$7:$O$1101,11,0)," / ","प्रतिशत ",VLOOKUP(A290,DETAIL!$A$7:$O$1101,12,0)*100),"")</f>
        <v/>
      </c>
      <c r="L290" s="16" t="str">
        <f>IFERROR(VLOOKUP(A290,DETAIL!$A$7:$L$1101,7,0),"")</f>
        <v/>
      </c>
      <c r="M290" s="133" t="str">
        <f>IFERROR(VLOOKUP(A290,DETAIL!$A$7:$L$1101,8,0)*75%,"")</f>
        <v/>
      </c>
      <c r="N290" s="16" t="str">
        <f>IFERROR(VLOOKUP(A290,DETAIL!$A$7:$L$1101,9,0),"")</f>
        <v/>
      </c>
      <c r="O290" s="133" t="str">
        <f>IFERROR(VLOOKUP(A290,DETAIL!$A$7:$L$1101,10,0)*25%,"")</f>
        <v/>
      </c>
      <c r="P290" s="133" t="str">
        <f t="shared" si="12"/>
        <v/>
      </c>
      <c r="Q290" s="131"/>
    </row>
    <row r="291" spans="1:17" ht="24.95" customHeight="1">
      <c r="A291" s="150">
        <v>284</v>
      </c>
      <c r="B291" s="16" t="str">
        <f t="shared" si="13"/>
        <v/>
      </c>
      <c r="C291" s="130" t="str">
        <f>IFERROR(VLOOKUP(A291,DETAIL!$A$7:$F$1101,3,0),"")</f>
        <v/>
      </c>
      <c r="D291" s="130" t="str">
        <f>IFERROR(VLOOKUP(A291,DETAIL!$A$7:$F$1101,4,0),"")</f>
        <v/>
      </c>
      <c r="E291" s="131" t="str">
        <f>IFERROR(VLOOKUP(A291,DETAIL!$A$7:$F$1101,5,0),"")</f>
        <v/>
      </c>
      <c r="F291" s="131" t="str">
        <f>IFERROR(VLOOKUP(A291,DETAIL!$A$7:$O$1101,15,0),"")</f>
        <v/>
      </c>
      <c r="G291" s="131" t="str">
        <f>IFERROR(VLOOKUP(A291,DETAIL!$A$7:$O$1101,14,0),"")</f>
        <v/>
      </c>
      <c r="H291" s="16" t="str">
        <f>IFERROR(VLOOKUP(A291,DETAIL!$A$7:$F$1101,6,0),"")</f>
        <v/>
      </c>
      <c r="I291" s="16" t="str">
        <f>IFERROR(VLOOKUP(A291,DETAIL!$A$7:$P$1101,16,0),"")</f>
        <v/>
      </c>
      <c r="J291" s="16" t="str">
        <f>IFERROR(VLOOKUP(A291,DETAIL!$A$7:$O$1101,13,0),"")</f>
        <v/>
      </c>
      <c r="K291" s="132" t="str">
        <f>IFERROR(CONCATENATE("वर्ष ",VLOOKUP(A291,DETAIL!$A$7:$O$1101,11,0)," / ","प्रतिशत ",VLOOKUP(A291,DETAIL!$A$7:$O$1101,12,0)*100),"")</f>
        <v/>
      </c>
      <c r="L291" s="16" t="str">
        <f>IFERROR(VLOOKUP(A291,DETAIL!$A$7:$L$1101,7,0),"")</f>
        <v/>
      </c>
      <c r="M291" s="133" t="str">
        <f>IFERROR(VLOOKUP(A291,DETAIL!$A$7:$L$1101,8,0)*75%,"")</f>
        <v/>
      </c>
      <c r="N291" s="16" t="str">
        <f>IFERROR(VLOOKUP(A291,DETAIL!$A$7:$L$1101,9,0),"")</f>
        <v/>
      </c>
      <c r="O291" s="133" t="str">
        <f>IFERROR(VLOOKUP(A291,DETAIL!$A$7:$L$1101,10,0)*25%,"")</f>
        <v/>
      </c>
      <c r="P291" s="133" t="str">
        <f t="shared" si="12"/>
        <v/>
      </c>
      <c r="Q291" s="131"/>
    </row>
    <row r="292" spans="1:17" ht="24.95" customHeight="1">
      <c r="A292" s="150">
        <v>285</v>
      </c>
      <c r="B292" s="16" t="str">
        <f t="shared" si="13"/>
        <v/>
      </c>
      <c r="C292" s="130" t="str">
        <f>IFERROR(VLOOKUP(A292,DETAIL!$A$7:$F$1101,3,0),"")</f>
        <v/>
      </c>
      <c r="D292" s="130" t="str">
        <f>IFERROR(VLOOKUP(A292,DETAIL!$A$7:$F$1101,4,0),"")</f>
        <v/>
      </c>
      <c r="E292" s="131" t="str">
        <f>IFERROR(VLOOKUP(A292,DETAIL!$A$7:$F$1101,5,0),"")</f>
        <v/>
      </c>
      <c r="F292" s="131" t="str">
        <f>IFERROR(VLOOKUP(A292,DETAIL!$A$7:$O$1101,15,0),"")</f>
        <v/>
      </c>
      <c r="G292" s="131" t="str">
        <f>IFERROR(VLOOKUP(A292,DETAIL!$A$7:$O$1101,14,0),"")</f>
        <v/>
      </c>
      <c r="H292" s="16" t="str">
        <f>IFERROR(VLOOKUP(A292,DETAIL!$A$7:$F$1101,6,0),"")</f>
        <v/>
      </c>
      <c r="I292" s="16" t="str">
        <f>IFERROR(VLOOKUP(A292,DETAIL!$A$7:$P$1101,16,0),"")</f>
        <v/>
      </c>
      <c r="J292" s="16" t="str">
        <f>IFERROR(VLOOKUP(A292,DETAIL!$A$7:$O$1101,13,0),"")</f>
        <v/>
      </c>
      <c r="K292" s="132" t="str">
        <f>IFERROR(CONCATENATE("वर्ष ",VLOOKUP(A292,DETAIL!$A$7:$O$1101,11,0)," / ","प्रतिशत ",VLOOKUP(A292,DETAIL!$A$7:$O$1101,12,0)*100),"")</f>
        <v/>
      </c>
      <c r="L292" s="16" t="str">
        <f>IFERROR(VLOOKUP(A292,DETAIL!$A$7:$L$1101,7,0),"")</f>
        <v/>
      </c>
      <c r="M292" s="133" t="str">
        <f>IFERROR(VLOOKUP(A292,DETAIL!$A$7:$L$1101,8,0)*75%,"")</f>
        <v/>
      </c>
      <c r="N292" s="16" t="str">
        <f>IFERROR(VLOOKUP(A292,DETAIL!$A$7:$L$1101,9,0),"")</f>
        <v/>
      </c>
      <c r="O292" s="133" t="str">
        <f>IFERROR(VLOOKUP(A292,DETAIL!$A$7:$L$1101,10,0)*25%,"")</f>
        <v/>
      </c>
      <c r="P292" s="133" t="str">
        <f t="shared" si="12"/>
        <v/>
      </c>
      <c r="Q292" s="131"/>
    </row>
    <row r="293" spans="1:17" ht="24.95" customHeight="1">
      <c r="A293" s="150">
        <v>286</v>
      </c>
      <c r="B293" s="16" t="str">
        <f t="shared" si="13"/>
        <v/>
      </c>
      <c r="C293" s="130" t="str">
        <f>IFERROR(VLOOKUP(A293,DETAIL!$A$7:$F$1101,3,0),"")</f>
        <v/>
      </c>
      <c r="D293" s="130" t="str">
        <f>IFERROR(VLOOKUP(A293,DETAIL!$A$7:$F$1101,4,0),"")</f>
        <v/>
      </c>
      <c r="E293" s="131" t="str">
        <f>IFERROR(VLOOKUP(A293,DETAIL!$A$7:$F$1101,5,0),"")</f>
        <v/>
      </c>
      <c r="F293" s="131" t="str">
        <f>IFERROR(VLOOKUP(A293,DETAIL!$A$7:$O$1101,15,0),"")</f>
        <v/>
      </c>
      <c r="G293" s="131" t="str">
        <f>IFERROR(VLOOKUP(A293,DETAIL!$A$7:$O$1101,14,0),"")</f>
        <v/>
      </c>
      <c r="H293" s="16" t="str">
        <f>IFERROR(VLOOKUP(A293,DETAIL!$A$7:$F$1101,6,0),"")</f>
        <v/>
      </c>
      <c r="I293" s="16" t="str">
        <f>IFERROR(VLOOKUP(A293,DETAIL!$A$7:$P$1101,16,0),"")</f>
        <v/>
      </c>
      <c r="J293" s="16" t="str">
        <f>IFERROR(VLOOKUP(A293,DETAIL!$A$7:$O$1101,13,0),"")</f>
        <v/>
      </c>
      <c r="K293" s="132" t="str">
        <f>IFERROR(CONCATENATE("वर्ष ",VLOOKUP(A293,DETAIL!$A$7:$O$1101,11,0)," / ","प्रतिशत ",VLOOKUP(A293,DETAIL!$A$7:$O$1101,12,0)*100),"")</f>
        <v/>
      </c>
      <c r="L293" s="16" t="str">
        <f>IFERROR(VLOOKUP(A293,DETAIL!$A$7:$L$1101,7,0),"")</f>
        <v/>
      </c>
      <c r="M293" s="133" t="str">
        <f>IFERROR(VLOOKUP(A293,DETAIL!$A$7:$L$1101,8,0)*75%,"")</f>
        <v/>
      </c>
      <c r="N293" s="16" t="str">
        <f>IFERROR(VLOOKUP(A293,DETAIL!$A$7:$L$1101,9,0),"")</f>
        <v/>
      </c>
      <c r="O293" s="133" t="str">
        <f>IFERROR(VLOOKUP(A293,DETAIL!$A$7:$L$1101,10,0)*25%,"")</f>
        <v/>
      </c>
      <c r="P293" s="133" t="str">
        <f t="shared" si="12"/>
        <v/>
      </c>
      <c r="Q293" s="131"/>
    </row>
    <row r="294" spans="1:17" ht="24.95" customHeight="1">
      <c r="A294" s="150">
        <v>287</v>
      </c>
      <c r="B294" s="16" t="str">
        <f t="shared" si="13"/>
        <v/>
      </c>
      <c r="C294" s="130" t="str">
        <f>IFERROR(VLOOKUP(A294,DETAIL!$A$7:$F$1101,3,0),"")</f>
        <v/>
      </c>
      <c r="D294" s="130" t="str">
        <f>IFERROR(VLOOKUP(A294,DETAIL!$A$7:$F$1101,4,0),"")</f>
        <v/>
      </c>
      <c r="E294" s="131" t="str">
        <f>IFERROR(VLOOKUP(A294,DETAIL!$A$7:$F$1101,5,0),"")</f>
        <v/>
      </c>
      <c r="F294" s="131" t="str">
        <f>IFERROR(VLOOKUP(A294,DETAIL!$A$7:$O$1101,15,0),"")</f>
        <v/>
      </c>
      <c r="G294" s="131" t="str">
        <f>IFERROR(VLOOKUP(A294,DETAIL!$A$7:$O$1101,14,0),"")</f>
        <v/>
      </c>
      <c r="H294" s="16" t="str">
        <f>IFERROR(VLOOKUP(A294,DETAIL!$A$7:$F$1101,6,0),"")</f>
        <v/>
      </c>
      <c r="I294" s="16" t="str">
        <f>IFERROR(VLOOKUP(A294,DETAIL!$A$7:$P$1101,16,0),"")</f>
        <v/>
      </c>
      <c r="J294" s="16" t="str">
        <f>IFERROR(VLOOKUP(A294,DETAIL!$A$7:$O$1101,13,0),"")</f>
        <v/>
      </c>
      <c r="K294" s="132" t="str">
        <f>IFERROR(CONCATENATE("वर्ष ",VLOOKUP(A294,DETAIL!$A$7:$O$1101,11,0)," / ","प्रतिशत ",VLOOKUP(A294,DETAIL!$A$7:$O$1101,12,0)*100),"")</f>
        <v/>
      </c>
      <c r="L294" s="16" t="str">
        <f>IFERROR(VLOOKUP(A294,DETAIL!$A$7:$L$1101,7,0),"")</f>
        <v/>
      </c>
      <c r="M294" s="133" t="str">
        <f>IFERROR(VLOOKUP(A294,DETAIL!$A$7:$L$1101,8,0)*75%,"")</f>
        <v/>
      </c>
      <c r="N294" s="16" t="str">
        <f>IFERROR(VLOOKUP(A294,DETAIL!$A$7:$L$1101,9,0),"")</f>
        <v/>
      </c>
      <c r="O294" s="133" t="str">
        <f>IFERROR(VLOOKUP(A294,DETAIL!$A$7:$L$1101,10,0)*25%,"")</f>
        <v/>
      </c>
      <c r="P294" s="133" t="str">
        <f t="shared" si="12"/>
        <v/>
      </c>
      <c r="Q294" s="131"/>
    </row>
    <row r="295" spans="1:17" ht="24.95" customHeight="1">
      <c r="A295" s="150">
        <v>288</v>
      </c>
      <c r="B295" s="16" t="str">
        <f t="shared" si="13"/>
        <v/>
      </c>
      <c r="C295" s="130" t="str">
        <f>IFERROR(VLOOKUP(A295,DETAIL!$A$7:$F$1101,3,0),"")</f>
        <v/>
      </c>
      <c r="D295" s="130" t="str">
        <f>IFERROR(VLOOKUP(A295,DETAIL!$A$7:$F$1101,4,0),"")</f>
        <v/>
      </c>
      <c r="E295" s="131" t="str">
        <f>IFERROR(VLOOKUP(A295,DETAIL!$A$7:$F$1101,5,0),"")</f>
        <v/>
      </c>
      <c r="F295" s="131" t="str">
        <f>IFERROR(VLOOKUP(A295,DETAIL!$A$7:$O$1101,15,0),"")</f>
        <v/>
      </c>
      <c r="G295" s="131" t="str">
        <f>IFERROR(VLOOKUP(A295,DETAIL!$A$7:$O$1101,14,0),"")</f>
        <v/>
      </c>
      <c r="H295" s="16" t="str">
        <f>IFERROR(VLOOKUP(A295,DETAIL!$A$7:$F$1101,6,0),"")</f>
        <v/>
      </c>
      <c r="I295" s="16" t="str">
        <f>IFERROR(VLOOKUP(A295,DETAIL!$A$7:$P$1101,16,0),"")</f>
        <v/>
      </c>
      <c r="J295" s="16" t="str">
        <f>IFERROR(VLOOKUP(A295,DETAIL!$A$7:$O$1101,13,0),"")</f>
        <v/>
      </c>
      <c r="K295" s="132" t="str">
        <f>IFERROR(CONCATENATE("वर्ष ",VLOOKUP(A295,DETAIL!$A$7:$O$1101,11,0)," / ","प्रतिशत ",VLOOKUP(A295,DETAIL!$A$7:$O$1101,12,0)*100),"")</f>
        <v/>
      </c>
      <c r="L295" s="16" t="str">
        <f>IFERROR(VLOOKUP(A295,DETAIL!$A$7:$L$1101,7,0),"")</f>
        <v/>
      </c>
      <c r="M295" s="133" t="str">
        <f>IFERROR(VLOOKUP(A295,DETAIL!$A$7:$L$1101,8,0)*75%,"")</f>
        <v/>
      </c>
      <c r="N295" s="16" t="str">
        <f>IFERROR(VLOOKUP(A295,DETAIL!$A$7:$L$1101,9,0),"")</f>
        <v/>
      </c>
      <c r="O295" s="133" t="str">
        <f>IFERROR(VLOOKUP(A295,DETAIL!$A$7:$L$1101,10,0)*25%,"")</f>
        <v/>
      </c>
      <c r="P295" s="133" t="str">
        <f t="shared" si="12"/>
        <v/>
      </c>
      <c r="Q295" s="131"/>
    </row>
    <row r="296" spans="1:17" ht="24.95" customHeight="1">
      <c r="A296" s="150">
        <v>289</v>
      </c>
      <c r="B296" s="16" t="str">
        <f t="shared" si="13"/>
        <v/>
      </c>
      <c r="C296" s="130" t="str">
        <f>IFERROR(VLOOKUP(A296,DETAIL!$A$7:$F$1101,3,0),"")</f>
        <v/>
      </c>
      <c r="D296" s="130" t="str">
        <f>IFERROR(VLOOKUP(A296,DETAIL!$A$7:$F$1101,4,0),"")</f>
        <v/>
      </c>
      <c r="E296" s="131" t="str">
        <f>IFERROR(VLOOKUP(A296,DETAIL!$A$7:$F$1101,5,0),"")</f>
        <v/>
      </c>
      <c r="F296" s="131" t="str">
        <f>IFERROR(VLOOKUP(A296,DETAIL!$A$7:$O$1101,15,0),"")</f>
        <v/>
      </c>
      <c r="G296" s="131" t="str">
        <f>IFERROR(VLOOKUP(A296,DETAIL!$A$7:$O$1101,14,0),"")</f>
        <v/>
      </c>
      <c r="H296" s="16" t="str">
        <f>IFERROR(VLOOKUP(A296,DETAIL!$A$7:$F$1101,6,0),"")</f>
        <v/>
      </c>
      <c r="I296" s="16" t="str">
        <f>IFERROR(VLOOKUP(A296,DETAIL!$A$7:$P$1101,16,0),"")</f>
        <v/>
      </c>
      <c r="J296" s="16" t="str">
        <f>IFERROR(VLOOKUP(A296,DETAIL!$A$7:$O$1101,13,0),"")</f>
        <v/>
      </c>
      <c r="K296" s="132" t="str">
        <f>IFERROR(CONCATENATE("वर्ष ",VLOOKUP(A296,DETAIL!$A$7:$O$1101,11,0)," / ","प्रतिशत ",VLOOKUP(A296,DETAIL!$A$7:$O$1101,12,0)*100),"")</f>
        <v/>
      </c>
      <c r="L296" s="16" t="str">
        <f>IFERROR(VLOOKUP(A296,DETAIL!$A$7:$L$1101,7,0),"")</f>
        <v/>
      </c>
      <c r="M296" s="133" t="str">
        <f>IFERROR(VLOOKUP(A296,DETAIL!$A$7:$L$1101,8,0)*75%,"")</f>
        <v/>
      </c>
      <c r="N296" s="16" t="str">
        <f>IFERROR(VLOOKUP(A296,DETAIL!$A$7:$L$1101,9,0),"")</f>
        <v/>
      </c>
      <c r="O296" s="133" t="str">
        <f>IFERROR(VLOOKUP(A296,DETAIL!$A$7:$L$1101,10,0)*25%,"")</f>
        <v/>
      </c>
      <c r="P296" s="133" t="str">
        <f t="shared" si="12"/>
        <v/>
      </c>
      <c r="Q296" s="131"/>
    </row>
    <row r="297" spans="1:17" ht="24.95" customHeight="1">
      <c r="A297" s="150">
        <v>290</v>
      </c>
      <c r="B297" s="16" t="str">
        <f t="shared" si="13"/>
        <v/>
      </c>
      <c r="C297" s="130" t="str">
        <f>IFERROR(VLOOKUP(A297,DETAIL!$A$7:$F$1101,3,0),"")</f>
        <v/>
      </c>
      <c r="D297" s="130" t="str">
        <f>IFERROR(VLOOKUP(A297,DETAIL!$A$7:$F$1101,4,0),"")</f>
        <v/>
      </c>
      <c r="E297" s="131" t="str">
        <f>IFERROR(VLOOKUP(A297,DETAIL!$A$7:$F$1101,5,0),"")</f>
        <v/>
      </c>
      <c r="F297" s="131" t="str">
        <f>IFERROR(VLOOKUP(A297,DETAIL!$A$7:$O$1101,15,0),"")</f>
        <v/>
      </c>
      <c r="G297" s="131" t="str">
        <f>IFERROR(VLOOKUP(A297,DETAIL!$A$7:$O$1101,14,0),"")</f>
        <v/>
      </c>
      <c r="H297" s="16" t="str">
        <f>IFERROR(VLOOKUP(A297,DETAIL!$A$7:$F$1101,6,0),"")</f>
        <v/>
      </c>
      <c r="I297" s="16" t="str">
        <f>IFERROR(VLOOKUP(A297,DETAIL!$A$7:$P$1101,16,0),"")</f>
        <v/>
      </c>
      <c r="J297" s="16" t="str">
        <f>IFERROR(VLOOKUP(A297,DETAIL!$A$7:$O$1101,13,0),"")</f>
        <v/>
      </c>
      <c r="K297" s="132" t="str">
        <f>IFERROR(CONCATENATE("वर्ष ",VLOOKUP(A297,DETAIL!$A$7:$O$1101,11,0)," / ","प्रतिशत ",VLOOKUP(A297,DETAIL!$A$7:$O$1101,12,0)*100),"")</f>
        <v/>
      </c>
      <c r="L297" s="16" t="str">
        <f>IFERROR(VLOOKUP(A297,DETAIL!$A$7:$L$1101,7,0),"")</f>
        <v/>
      </c>
      <c r="M297" s="133" t="str">
        <f>IFERROR(VLOOKUP(A297,DETAIL!$A$7:$L$1101,8,0)*75%,"")</f>
        <v/>
      </c>
      <c r="N297" s="16" t="str">
        <f>IFERROR(VLOOKUP(A297,DETAIL!$A$7:$L$1101,9,0),"")</f>
        <v/>
      </c>
      <c r="O297" s="133" t="str">
        <f>IFERROR(VLOOKUP(A297,DETAIL!$A$7:$L$1101,10,0)*25%,"")</f>
        <v/>
      </c>
      <c r="P297" s="133" t="str">
        <f t="shared" si="12"/>
        <v/>
      </c>
      <c r="Q297" s="131"/>
    </row>
    <row r="298" spans="1:17" ht="24.95" customHeight="1">
      <c r="A298" s="150">
        <v>291</v>
      </c>
      <c r="B298" s="16" t="str">
        <f t="shared" si="13"/>
        <v/>
      </c>
      <c r="C298" s="130" t="str">
        <f>IFERROR(VLOOKUP(A298,DETAIL!$A$7:$F$1101,3,0),"")</f>
        <v/>
      </c>
      <c r="D298" s="130" t="str">
        <f>IFERROR(VLOOKUP(A298,DETAIL!$A$7:$F$1101,4,0),"")</f>
        <v/>
      </c>
      <c r="E298" s="131" t="str">
        <f>IFERROR(VLOOKUP(A298,DETAIL!$A$7:$F$1101,5,0),"")</f>
        <v/>
      </c>
      <c r="F298" s="131" t="str">
        <f>IFERROR(VLOOKUP(A298,DETAIL!$A$7:$O$1101,15,0),"")</f>
        <v/>
      </c>
      <c r="G298" s="131" t="str">
        <f>IFERROR(VLOOKUP(A298,DETAIL!$A$7:$O$1101,14,0),"")</f>
        <v/>
      </c>
      <c r="H298" s="16" t="str">
        <f>IFERROR(VLOOKUP(A298,DETAIL!$A$7:$F$1101,6,0),"")</f>
        <v/>
      </c>
      <c r="I298" s="16" t="str">
        <f>IFERROR(VLOOKUP(A298,DETAIL!$A$7:$P$1101,16,0),"")</f>
        <v/>
      </c>
      <c r="J298" s="16" t="str">
        <f>IFERROR(VLOOKUP(A298,DETAIL!$A$7:$O$1101,13,0),"")</f>
        <v/>
      </c>
      <c r="K298" s="132" t="str">
        <f>IFERROR(CONCATENATE("वर्ष ",VLOOKUP(A298,DETAIL!$A$7:$O$1101,11,0)," / ","प्रतिशत ",VLOOKUP(A298,DETAIL!$A$7:$O$1101,12,0)*100),"")</f>
        <v/>
      </c>
      <c r="L298" s="16" t="str">
        <f>IFERROR(VLOOKUP(A298,DETAIL!$A$7:$L$1101,7,0),"")</f>
        <v/>
      </c>
      <c r="M298" s="133" t="str">
        <f>IFERROR(VLOOKUP(A298,DETAIL!$A$7:$L$1101,8,0)*75%,"")</f>
        <v/>
      </c>
      <c r="N298" s="16" t="str">
        <f>IFERROR(VLOOKUP(A298,DETAIL!$A$7:$L$1101,9,0),"")</f>
        <v/>
      </c>
      <c r="O298" s="133" t="str">
        <f>IFERROR(VLOOKUP(A298,DETAIL!$A$7:$L$1101,10,0)*25%,"")</f>
        <v/>
      </c>
      <c r="P298" s="133" t="str">
        <f t="shared" si="12"/>
        <v/>
      </c>
      <c r="Q298" s="131"/>
    </row>
    <row r="299" spans="1:17" ht="24.95" customHeight="1">
      <c r="A299" s="150">
        <v>292</v>
      </c>
      <c r="B299" s="16" t="str">
        <f t="shared" si="13"/>
        <v/>
      </c>
      <c r="C299" s="130" t="str">
        <f>IFERROR(VLOOKUP(A299,DETAIL!$A$7:$F$1101,3,0),"")</f>
        <v/>
      </c>
      <c r="D299" s="130" t="str">
        <f>IFERROR(VLOOKUP(A299,DETAIL!$A$7:$F$1101,4,0),"")</f>
        <v/>
      </c>
      <c r="E299" s="131" t="str">
        <f>IFERROR(VLOOKUP(A299,DETAIL!$A$7:$F$1101,5,0),"")</f>
        <v/>
      </c>
      <c r="F299" s="131" t="str">
        <f>IFERROR(VLOOKUP(A299,DETAIL!$A$7:$O$1101,15,0),"")</f>
        <v/>
      </c>
      <c r="G299" s="131" t="str">
        <f>IFERROR(VLOOKUP(A299,DETAIL!$A$7:$O$1101,14,0),"")</f>
        <v/>
      </c>
      <c r="H299" s="16" t="str">
        <f>IFERROR(VLOOKUP(A299,DETAIL!$A$7:$F$1101,6,0),"")</f>
        <v/>
      </c>
      <c r="I299" s="16" t="str">
        <f>IFERROR(VLOOKUP(A299,DETAIL!$A$7:$P$1101,16,0),"")</f>
        <v/>
      </c>
      <c r="J299" s="16" t="str">
        <f>IFERROR(VLOOKUP(A299,DETAIL!$A$7:$O$1101,13,0),"")</f>
        <v/>
      </c>
      <c r="K299" s="132" t="str">
        <f>IFERROR(CONCATENATE("वर्ष ",VLOOKUP(A299,DETAIL!$A$7:$O$1101,11,0)," / ","प्रतिशत ",VLOOKUP(A299,DETAIL!$A$7:$O$1101,12,0)*100),"")</f>
        <v/>
      </c>
      <c r="L299" s="16" t="str">
        <f>IFERROR(VLOOKUP(A299,DETAIL!$A$7:$L$1101,7,0),"")</f>
        <v/>
      </c>
      <c r="M299" s="133" t="str">
        <f>IFERROR(VLOOKUP(A299,DETAIL!$A$7:$L$1101,8,0)*75%,"")</f>
        <v/>
      </c>
      <c r="N299" s="16" t="str">
        <f>IFERROR(VLOOKUP(A299,DETAIL!$A$7:$L$1101,9,0),"")</f>
        <v/>
      </c>
      <c r="O299" s="133" t="str">
        <f>IFERROR(VLOOKUP(A299,DETAIL!$A$7:$L$1101,10,0)*25%,"")</f>
        <v/>
      </c>
      <c r="P299" s="133" t="str">
        <f t="shared" si="12"/>
        <v/>
      </c>
      <c r="Q299" s="131"/>
    </row>
    <row r="300" spans="1:17" ht="24.95" customHeight="1">
      <c r="A300" s="150">
        <v>293</v>
      </c>
      <c r="B300" s="16" t="str">
        <f t="shared" si="13"/>
        <v/>
      </c>
      <c r="C300" s="130" t="str">
        <f>IFERROR(VLOOKUP(A300,DETAIL!$A$7:$F$1101,3,0),"")</f>
        <v/>
      </c>
      <c r="D300" s="130" t="str">
        <f>IFERROR(VLOOKUP(A300,DETAIL!$A$7:$F$1101,4,0),"")</f>
        <v/>
      </c>
      <c r="E300" s="131" t="str">
        <f>IFERROR(VLOOKUP(A300,DETAIL!$A$7:$F$1101,5,0),"")</f>
        <v/>
      </c>
      <c r="F300" s="131" t="str">
        <f>IFERROR(VLOOKUP(A300,DETAIL!$A$7:$O$1101,15,0),"")</f>
        <v/>
      </c>
      <c r="G300" s="131" t="str">
        <f>IFERROR(VLOOKUP(A300,DETAIL!$A$7:$O$1101,14,0),"")</f>
        <v/>
      </c>
      <c r="H300" s="16" t="str">
        <f>IFERROR(VLOOKUP(A300,DETAIL!$A$7:$F$1101,6,0),"")</f>
        <v/>
      </c>
      <c r="I300" s="16" t="str">
        <f>IFERROR(VLOOKUP(A300,DETAIL!$A$7:$P$1101,16,0),"")</f>
        <v/>
      </c>
      <c r="J300" s="16" t="str">
        <f>IFERROR(VLOOKUP(A300,DETAIL!$A$7:$O$1101,13,0),"")</f>
        <v/>
      </c>
      <c r="K300" s="132" t="str">
        <f>IFERROR(CONCATENATE("वर्ष ",VLOOKUP(A300,DETAIL!$A$7:$O$1101,11,0)," / ","प्रतिशत ",VLOOKUP(A300,DETAIL!$A$7:$O$1101,12,0)*100),"")</f>
        <v/>
      </c>
      <c r="L300" s="16" t="str">
        <f>IFERROR(VLOOKUP(A300,DETAIL!$A$7:$L$1101,7,0),"")</f>
        <v/>
      </c>
      <c r="M300" s="133" t="str">
        <f>IFERROR(VLOOKUP(A300,DETAIL!$A$7:$L$1101,8,0)*75%,"")</f>
        <v/>
      </c>
      <c r="N300" s="16" t="str">
        <f>IFERROR(VLOOKUP(A300,DETAIL!$A$7:$L$1101,9,0),"")</f>
        <v/>
      </c>
      <c r="O300" s="133" t="str">
        <f>IFERROR(VLOOKUP(A300,DETAIL!$A$7:$L$1101,10,0)*25%,"")</f>
        <v/>
      </c>
      <c r="P300" s="133" t="str">
        <f t="shared" si="12"/>
        <v/>
      </c>
      <c r="Q300" s="131"/>
    </row>
    <row r="301" spans="1:17" ht="24.95" customHeight="1">
      <c r="A301" s="150">
        <v>294</v>
      </c>
      <c r="B301" s="16" t="str">
        <f t="shared" si="13"/>
        <v/>
      </c>
      <c r="C301" s="130" t="str">
        <f>IFERROR(VLOOKUP(A301,DETAIL!$A$7:$F$1101,3,0),"")</f>
        <v/>
      </c>
      <c r="D301" s="130" t="str">
        <f>IFERROR(VLOOKUP(A301,DETAIL!$A$7:$F$1101,4,0),"")</f>
        <v/>
      </c>
      <c r="E301" s="131" t="str">
        <f>IFERROR(VLOOKUP(A301,DETAIL!$A$7:$F$1101,5,0),"")</f>
        <v/>
      </c>
      <c r="F301" s="131" t="str">
        <f>IFERROR(VLOOKUP(A301,DETAIL!$A$7:$O$1101,15,0),"")</f>
        <v/>
      </c>
      <c r="G301" s="131" t="str">
        <f>IFERROR(VLOOKUP(A301,DETAIL!$A$7:$O$1101,14,0),"")</f>
        <v/>
      </c>
      <c r="H301" s="16" t="str">
        <f>IFERROR(VLOOKUP(A301,DETAIL!$A$7:$F$1101,6,0),"")</f>
        <v/>
      </c>
      <c r="I301" s="16" t="str">
        <f>IFERROR(VLOOKUP(A301,DETAIL!$A$7:$P$1101,16,0),"")</f>
        <v/>
      </c>
      <c r="J301" s="16" t="str">
        <f>IFERROR(VLOOKUP(A301,DETAIL!$A$7:$O$1101,13,0),"")</f>
        <v/>
      </c>
      <c r="K301" s="132" t="str">
        <f>IFERROR(CONCATENATE("वर्ष ",VLOOKUP(A301,DETAIL!$A$7:$O$1101,11,0)," / ","प्रतिशत ",VLOOKUP(A301,DETAIL!$A$7:$O$1101,12,0)*100),"")</f>
        <v/>
      </c>
      <c r="L301" s="16" t="str">
        <f>IFERROR(VLOOKUP(A301,DETAIL!$A$7:$L$1101,7,0),"")</f>
        <v/>
      </c>
      <c r="M301" s="133" t="str">
        <f>IFERROR(VLOOKUP(A301,DETAIL!$A$7:$L$1101,8,0)*75%,"")</f>
        <v/>
      </c>
      <c r="N301" s="16" t="str">
        <f>IFERROR(VLOOKUP(A301,DETAIL!$A$7:$L$1101,9,0),"")</f>
        <v/>
      </c>
      <c r="O301" s="133" t="str">
        <f>IFERROR(VLOOKUP(A301,DETAIL!$A$7:$L$1101,10,0)*25%,"")</f>
        <v/>
      </c>
      <c r="P301" s="133" t="str">
        <f t="shared" si="12"/>
        <v/>
      </c>
      <c r="Q301" s="131"/>
    </row>
    <row r="302" spans="1:17" ht="24.95" customHeight="1">
      <c r="A302" s="150">
        <v>295</v>
      </c>
      <c r="B302" s="16" t="str">
        <f t="shared" si="13"/>
        <v/>
      </c>
      <c r="C302" s="130" t="str">
        <f>IFERROR(VLOOKUP(A302,DETAIL!$A$7:$F$1101,3,0),"")</f>
        <v/>
      </c>
      <c r="D302" s="130" t="str">
        <f>IFERROR(VLOOKUP(A302,DETAIL!$A$7:$F$1101,4,0),"")</f>
        <v/>
      </c>
      <c r="E302" s="131" t="str">
        <f>IFERROR(VLOOKUP(A302,DETAIL!$A$7:$F$1101,5,0),"")</f>
        <v/>
      </c>
      <c r="F302" s="131" t="str">
        <f>IFERROR(VLOOKUP(A302,DETAIL!$A$7:$O$1101,15,0),"")</f>
        <v/>
      </c>
      <c r="G302" s="131" t="str">
        <f>IFERROR(VLOOKUP(A302,DETAIL!$A$7:$O$1101,14,0),"")</f>
        <v/>
      </c>
      <c r="H302" s="16" t="str">
        <f>IFERROR(VLOOKUP(A302,DETAIL!$A$7:$F$1101,6,0),"")</f>
        <v/>
      </c>
      <c r="I302" s="16" t="str">
        <f>IFERROR(VLOOKUP(A302,DETAIL!$A$7:$P$1101,16,0),"")</f>
        <v/>
      </c>
      <c r="J302" s="16" t="str">
        <f>IFERROR(VLOOKUP(A302,DETAIL!$A$7:$O$1101,13,0),"")</f>
        <v/>
      </c>
      <c r="K302" s="132" t="str">
        <f>IFERROR(CONCATENATE("वर्ष ",VLOOKUP(A302,DETAIL!$A$7:$O$1101,11,0)," / ","प्रतिशत ",VLOOKUP(A302,DETAIL!$A$7:$O$1101,12,0)*100),"")</f>
        <v/>
      </c>
      <c r="L302" s="16" t="str">
        <f>IFERROR(VLOOKUP(A302,DETAIL!$A$7:$L$1101,7,0),"")</f>
        <v/>
      </c>
      <c r="M302" s="133" t="str">
        <f>IFERROR(VLOOKUP(A302,DETAIL!$A$7:$L$1101,8,0)*75%,"")</f>
        <v/>
      </c>
      <c r="N302" s="16" t="str">
        <f>IFERROR(VLOOKUP(A302,DETAIL!$A$7:$L$1101,9,0),"")</f>
        <v/>
      </c>
      <c r="O302" s="133" t="str">
        <f>IFERROR(VLOOKUP(A302,DETAIL!$A$7:$L$1101,10,0)*25%,"")</f>
        <v/>
      </c>
      <c r="P302" s="133" t="str">
        <f t="shared" si="12"/>
        <v/>
      </c>
      <c r="Q302" s="131"/>
    </row>
    <row r="303" spans="1:17" ht="24.95" customHeight="1">
      <c r="A303" s="150">
        <v>296</v>
      </c>
      <c r="B303" s="16" t="str">
        <f t="shared" si="13"/>
        <v/>
      </c>
      <c r="C303" s="130" t="str">
        <f>IFERROR(VLOOKUP(A303,DETAIL!$A$7:$F$1101,3,0),"")</f>
        <v/>
      </c>
      <c r="D303" s="130" t="str">
        <f>IFERROR(VLOOKUP(A303,DETAIL!$A$7:$F$1101,4,0),"")</f>
        <v/>
      </c>
      <c r="E303" s="131" t="str">
        <f>IFERROR(VLOOKUP(A303,DETAIL!$A$7:$F$1101,5,0),"")</f>
        <v/>
      </c>
      <c r="F303" s="131" t="str">
        <f>IFERROR(VLOOKUP(A303,DETAIL!$A$7:$O$1101,15,0),"")</f>
        <v/>
      </c>
      <c r="G303" s="131" t="str">
        <f>IFERROR(VLOOKUP(A303,DETAIL!$A$7:$O$1101,14,0),"")</f>
        <v/>
      </c>
      <c r="H303" s="16" t="str">
        <f>IFERROR(VLOOKUP(A303,DETAIL!$A$7:$F$1101,6,0),"")</f>
        <v/>
      </c>
      <c r="I303" s="16" t="str">
        <f>IFERROR(VLOOKUP(A303,DETAIL!$A$7:$P$1101,16,0),"")</f>
        <v/>
      </c>
      <c r="J303" s="16" t="str">
        <f>IFERROR(VLOOKUP(A303,DETAIL!$A$7:$O$1101,13,0),"")</f>
        <v/>
      </c>
      <c r="K303" s="132" t="str">
        <f>IFERROR(CONCATENATE("वर्ष ",VLOOKUP(A303,DETAIL!$A$7:$O$1101,11,0)," / ","प्रतिशत ",VLOOKUP(A303,DETAIL!$A$7:$O$1101,12,0)*100),"")</f>
        <v/>
      </c>
      <c r="L303" s="16" t="str">
        <f>IFERROR(VLOOKUP(A303,DETAIL!$A$7:$L$1101,7,0),"")</f>
        <v/>
      </c>
      <c r="M303" s="133" t="str">
        <f>IFERROR(VLOOKUP(A303,DETAIL!$A$7:$L$1101,8,0)*75%,"")</f>
        <v/>
      </c>
      <c r="N303" s="16" t="str">
        <f>IFERROR(VLOOKUP(A303,DETAIL!$A$7:$L$1101,9,0),"")</f>
        <v/>
      </c>
      <c r="O303" s="133" t="str">
        <f>IFERROR(VLOOKUP(A303,DETAIL!$A$7:$L$1101,10,0)*25%,"")</f>
        <v/>
      </c>
      <c r="P303" s="133" t="str">
        <f t="shared" si="12"/>
        <v/>
      </c>
      <c r="Q303" s="131"/>
    </row>
    <row r="304" spans="1:17" ht="24.95" customHeight="1">
      <c r="A304" s="150">
        <v>297</v>
      </c>
      <c r="B304" s="16" t="str">
        <f t="shared" si="13"/>
        <v/>
      </c>
      <c r="C304" s="130" t="str">
        <f>IFERROR(VLOOKUP(A304,DETAIL!$A$7:$F$1101,3,0),"")</f>
        <v/>
      </c>
      <c r="D304" s="130" t="str">
        <f>IFERROR(VLOOKUP(A304,DETAIL!$A$7:$F$1101,4,0),"")</f>
        <v/>
      </c>
      <c r="E304" s="131" t="str">
        <f>IFERROR(VLOOKUP(A304,DETAIL!$A$7:$F$1101,5,0),"")</f>
        <v/>
      </c>
      <c r="F304" s="131" t="str">
        <f>IFERROR(VLOOKUP(A304,DETAIL!$A$7:$O$1101,15,0),"")</f>
        <v/>
      </c>
      <c r="G304" s="131" t="str">
        <f>IFERROR(VLOOKUP(A304,DETAIL!$A$7:$O$1101,14,0),"")</f>
        <v/>
      </c>
      <c r="H304" s="16" t="str">
        <f>IFERROR(VLOOKUP(A304,DETAIL!$A$7:$F$1101,6,0),"")</f>
        <v/>
      </c>
      <c r="I304" s="16" t="str">
        <f>IFERROR(VLOOKUP(A304,DETAIL!$A$7:$P$1101,16,0),"")</f>
        <v/>
      </c>
      <c r="J304" s="16" t="str">
        <f>IFERROR(VLOOKUP(A304,DETAIL!$A$7:$O$1101,13,0),"")</f>
        <v/>
      </c>
      <c r="K304" s="132" t="str">
        <f>IFERROR(CONCATENATE("वर्ष ",VLOOKUP(A304,DETAIL!$A$7:$O$1101,11,0)," / ","प्रतिशत ",VLOOKUP(A304,DETAIL!$A$7:$O$1101,12,0)*100),"")</f>
        <v/>
      </c>
      <c r="L304" s="16" t="str">
        <f>IFERROR(VLOOKUP(A304,DETAIL!$A$7:$L$1101,7,0),"")</f>
        <v/>
      </c>
      <c r="M304" s="133" t="str">
        <f>IFERROR(VLOOKUP(A304,DETAIL!$A$7:$L$1101,8,0)*75%,"")</f>
        <v/>
      </c>
      <c r="N304" s="16" t="str">
        <f>IFERROR(VLOOKUP(A304,DETAIL!$A$7:$L$1101,9,0),"")</f>
        <v/>
      </c>
      <c r="O304" s="133" t="str">
        <f>IFERROR(VLOOKUP(A304,DETAIL!$A$7:$L$1101,10,0)*25%,"")</f>
        <v/>
      </c>
      <c r="P304" s="133" t="str">
        <f t="shared" si="12"/>
        <v/>
      </c>
      <c r="Q304" s="131"/>
    </row>
    <row r="305" spans="1:17" ht="24.95" customHeight="1">
      <c r="A305" s="150">
        <v>298</v>
      </c>
      <c r="B305" s="16" t="str">
        <f t="shared" si="13"/>
        <v/>
      </c>
      <c r="C305" s="130" t="str">
        <f>IFERROR(VLOOKUP(A305,DETAIL!$A$7:$F$1101,3,0),"")</f>
        <v/>
      </c>
      <c r="D305" s="130" t="str">
        <f>IFERROR(VLOOKUP(A305,DETAIL!$A$7:$F$1101,4,0),"")</f>
        <v/>
      </c>
      <c r="E305" s="131" t="str">
        <f>IFERROR(VLOOKUP(A305,DETAIL!$A$7:$F$1101,5,0),"")</f>
        <v/>
      </c>
      <c r="F305" s="131" t="str">
        <f>IFERROR(VLOOKUP(A305,DETAIL!$A$7:$O$1101,15,0),"")</f>
        <v/>
      </c>
      <c r="G305" s="131" t="str">
        <f>IFERROR(VLOOKUP(A305,DETAIL!$A$7:$O$1101,14,0),"")</f>
        <v/>
      </c>
      <c r="H305" s="16" t="str">
        <f>IFERROR(VLOOKUP(A305,DETAIL!$A$7:$F$1101,6,0),"")</f>
        <v/>
      </c>
      <c r="I305" s="16" t="str">
        <f>IFERROR(VLOOKUP(A305,DETAIL!$A$7:$P$1101,16,0),"")</f>
        <v/>
      </c>
      <c r="J305" s="16" t="str">
        <f>IFERROR(VLOOKUP(A305,DETAIL!$A$7:$O$1101,13,0),"")</f>
        <v/>
      </c>
      <c r="K305" s="132" t="str">
        <f>IFERROR(CONCATENATE("वर्ष ",VLOOKUP(A305,DETAIL!$A$7:$O$1101,11,0)," / ","प्रतिशत ",VLOOKUP(A305,DETAIL!$A$7:$O$1101,12,0)*100),"")</f>
        <v/>
      </c>
      <c r="L305" s="16" t="str">
        <f>IFERROR(VLOOKUP(A305,DETAIL!$A$7:$L$1101,7,0),"")</f>
        <v/>
      </c>
      <c r="M305" s="133" t="str">
        <f>IFERROR(VLOOKUP(A305,DETAIL!$A$7:$L$1101,8,0)*75%,"")</f>
        <v/>
      </c>
      <c r="N305" s="16" t="str">
        <f>IFERROR(VLOOKUP(A305,DETAIL!$A$7:$L$1101,9,0),"")</f>
        <v/>
      </c>
      <c r="O305" s="133" t="str">
        <f>IFERROR(VLOOKUP(A305,DETAIL!$A$7:$L$1101,10,0)*25%,"")</f>
        <v/>
      </c>
      <c r="P305" s="133" t="str">
        <f t="shared" si="12"/>
        <v/>
      </c>
      <c r="Q305" s="131"/>
    </row>
    <row r="306" spans="1:17" ht="24.95" customHeight="1">
      <c r="A306" s="150">
        <v>299</v>
      </c>
      <c r="B306" s="16" t="str">
        <f t="shared" si="13"/>
        <v/>
      </c>
      <c r="C306" s="130" t="str">
        <f>IFERROR(VLOOKUP(A306,DETAIL!$A$7:$F$1101,3,0),"")</f>
        <v/>
      </c>
      <c r="D306" s="130" t="str">
        <f>IFERROR(VLOOKUP(A306,DETAIL!$A$7:$F$1101,4,0),"")</f>
        <v/>
      </c>
      <c r="E306" s="131" t="str">
        <f>IFERROR(VLOOKUP(A306,DETAIL!$A$7:$F$1101,5,0),"")</f>
        <v/>
      </c>
      <c r="F306" s="131" t="str">
        <f>IFERROR(VLOOKUP(A306,DETAIL!$A$7:$O$1101,15,0),"")</f>
        <v/>
      </c>
      <c r="G306" s="131" t="str">
        <f>IFERROR(VLOOKUP(A306,DETAIL!$A$7:$O$1101,14,0),"")</f>
        <v/>
      </c>
      <c r="H306" s="16" t="str">
        <f>IFERROR(VLOOKUP(A306,DETAIL!$A$7:$F$1101,6,0),"")</f>
        <v/>
      </c>
      <c r="I306" s="16" t="str">
        <f>IFERROR(VLOOKUP(A306,DETAIL!$A$7:$P$1101,16,0),"")</f>
        <v/>
      </c>
      <c r="J306" s="16" t="str">
        <f>IFERROR(VLOOKUP(A306,DETAIL!$A$7:$O$1101,13,0),"")</f>
        <v/>
      </c>
      <c r="K306" s="132" t="str">
        <f>IFERROR(CONCATENATE("वर्ष ",VLOOKUP(A306,DETAIL!$A$7:$O$1101,11,0)," / ","प्रतिशत ",VLOOKUP(A306,DETAIL!$A$7:$O$1101,12,0)*100),"")</f>
        <v/>
      </c>
      <c r="L306" s="16" t="str">
        <f>IFERROR(VLOOKUP(A306,DETAIL!$A$7:$L$1101,7,0),"")</f>
        <v/>
      </c>
      <c r="M306" s="133" t="str">
        <f>IFERROR(VLOOKUP(A306,DETAIL!$A$7:$L$1101,8,0)*75%,"")</f>
        <v/>
      </c>
      <c r="N306" s="16" t="str">
        <f>IFERROR(VLOOKUP(A306,DETAIL!$A$7:$L$1101,9,0),"")</f>
        <v/>
      </c>
      <c r="O306" s="133" t="str">
        <f>IFERROR(VLOOKUP(A306,DETAIL!$A$7:$L$1101,10,0)*25%,"")</f>
        <v/>
      </c>
      <c r="P306" s="133" t="str">
        <f t="shared" si="12"/>
        <v/>
      </c>
      <c r="Q306" s="131"/>
    </row>
    <row r="307" spans="1:17" ht="24.95" customHeight="1">
      <c r="A307" s="150">
        <v>300</v>
      </c>
      <c r="B307" s="16" t="str">
        <f t="shared" si="13"/>
        <v/>
      </c>
      <c r="C307" s="130" t="str">
        <f>IFERROR(VLOOKUP(A307,DETAIL!$A$7:$F$1101,3,0),"")</f>
        <v/>
      </c>
      <c r="D307" s="130" t="str">
        <f>IFERROR(VLOOKUP(A307,DETAIL!$A$7:$F$1101,4,0),"")</f>
        <v/>
      </c>
      <c r="E307" s="131" t="str">
        <f>IFERROR(VLOOKUP(A307,DETAIL!$A$7:$F$1101,5,0),"")</f>
        <v/>
      </c>
      <c r="F307" s="131" t="str">
        <f>IFERROR(VLOOKUP(A307,DETAIL!$A$7:$O$1101,15,0),"")</f>
        <v/>
      </c>
      <c r="G307" s="131" t="str">
        <f>IFERROR(VLOOKUP(A307,DETAIL!$A$7:$O$1101,14,0),"")</f>
        <v/>
      </c>
      <c r="H307" s="16" t="str">
        <f>IFERROR(VLOOKUP(A307,DETAIL!$A$7:$F$1101,6,0),"")</f>
        <v/>
      </c>
      <c r="I307" s="16" t="str">
        <f>IFERROR(VLOOKUP(A307,DETAIL!$A$7:$P$1101,16,0),"")</f>
        <v/>
      </c>
      <c r="J307" s="16" t="str">
        <f>IFERROR(VLOOKUP(A307,DETAIL!$A$7:$O$1101,13,0),"")</f>
        <v/>
      </c>
      <c r="K307" s="132" t="str">
        <f>IFERROR(CONCATENATE("वर्ष ",VLOOKUP(A307,DETAIL!$A$7:$O$1101,11,0)," / ","प्रतिशत ",VLOOKUP(A307,DETAIL!$A$7:$O$1101,12,0)*100),"")</f>
        <v/>
      </c>
      <c r="L307" s="16" t="str">
        <f>IFERROR(VLOOKUP(A307,DETAIL!$A$7:$L$1101,7,0),"")</f>
        <v/>
      </c>
      <c r="M307" s="133" t="str">
        <f>IFERROR(VLOOKUP(A307,DETAIL!$A$7:$L$1101,8,0)*75%,"")</f>
        <v/>
      </c>
      <c r="N307" s="16" t="str">
        <f>IFERROR(VLOOKUP(A307,DETAIL!$A$7:$L$1101,9,0),"")</f>
        <v/>
      </c>
      <c r="O307" s="133" t="str">
        <f>IFERROR(VLOOKUP(A307,DETAIL!$A$7:$L$1101,10,0)*25%,"")</f>
        <v/>
      </c>
      <c r="P307" s="133" t="str">
        <f t="shared" si="12"/>
        <v/>
      </c>
      <c r="Q307" s="131"/>
    </row>
    <row r="308" spans="1:17" ht="24.95" customHeight="1">
      <c r="A308" s="150">
        <v>301</v>
      </c>
      <c r="B308" s="16" t="str">
        <f t="shared" si="13"/>
        <v/>
      </c>
      <c r="C308" s="130" t="str">
        <f>IFERROR(VLOOKUP(A308,DETAIL!$A$7:$F$1101,3,0),"")</f>
        <v/>
      </c>
      <c r="D308" s="130" t="str">
        <f>IFERROR(VLOOKUP(A308,DETAIL!$A$7:$F$1101,4,0),"")</f>
        <v/>
      </c>
      <c r="E308" s="131" t="str">
        <f>IFERROR(VLOOKUP(A308,DETAIL!$A$7:$F$1101,5,0),"")</f>
        <v/>
      </c>
      <c r="F308" s="131" t="str">
        <f>IFERROR(VLOOKUP(A308,DETAIL!$A$7:$O$1101,15,0),"")</f>
        <v/>
      </c>
      <c r="G308" s="131" t="str">
        <f>IFERROR(VLOOKUP(A308,DETAIL!$A$7:$O$1101,14,0),"")</f>
        <v/>
      </c>
      <c r="H308" s="16" t="str">
        <f>IFERROR(VLOOKUP(A308,DETAIL!$A$7:$F$1101,6,0),"")</f>
        <v/>
      </c>
      <c r="I308" s="16" t="str">
        <f>IFERROR(VLOOKUP(A308,DETAIL!$A$7:$P$1101,16,0),"")</f>
        <v/>
      </c>
      <c r="J308" s="16" t="str">
        <f>IFERROR(VLOOKUP(A308,DETAIL!$A$7:$O$1101,13,0),"")</f>
        <v/>
      </c>
      <c r="K308" s="132" t="str">
        <f>IFERROR(CONCATENATE("वर्ष ",VLOOKUP(A308,DETAIL!$A$7:$O$1101,11,0)," / ","प्रतिशत ",VLOOKUP(A308,DETAIL!$A$7:$O$1101,12,0)*100),"")</f>
        <v/>
      </c>
      <c r="L308" s="16" t="str">
        <f>IFERROR(VLOOKUP(A308,DETAIL!$A$7:$L$1101,7,0),"")</f>
        <v/>
      </c>
      <c r="M308" s="133" t="str">
        <f>IFERROR(VLOOKUP(A308,DETAIL!$A$7:$L$1101,8,0)*75%,"")</f>
        <v/>
      </c>
      <c r="N308" s="16" t="str">
        <f>IFERROR(VLOOKUP(A308,DETAIL!$A$7:$L$1101,9,0),"")</f>
        <v/>
      </c>
      <c r="O308" s="133" t="str">
        <f>IFERROR(VLOOKUP(A308,DETAIL!$A$7:$L$1101,10,0)*25%,"")</f>
        <v/>
      </c>
      <c r="P308" s="133" t="str">
        <f t="shared" si="12"/>
        <v/>
      </c>
      <c r="Q308" s="131"/>
    </row>
    <row r="309" spans="1:17" ht="24.95" customHeight="1">
      <c r="A309" s="150">
        <v>302</v>
      </c>
      <c r="B309" s="16" t="str">
        <f t="shared" si="13"/>
        <v/>
      </c>
      <c r="C309" s="130" t="str">
        <f>IFERROR(VLOOKUP(A309,DETAIL!$A$7:$F$1101,3,0),"")</f>
        <v/>
      </c>
      <c r="D309" s="130" t="str">
        <f>IFERROR(VLOOKUP(A309,DETAIL!$A$7:$F$1101,4,0),"")</f>
        <v/>
      </c>
      <c r="E309" s="131" t="str">
        <f>IFERROR(VLOOKUP(A309,DETAIL!$A$7:$F$1101,5,0),"")</f>
        <v/>
      </c>
      <c r="F309" s="131" t="str">
        <f>IFERROR(VLOOKUP(A309,DETAIL!$A$7:$O$1101,15,0),"")</f>
        <v/>
      </c>
      <c r="G309" s="131" t="str">
        <f>IFERROR(VLOOKUP(A309,DETAIL!$A$7:$O$1101,14,0),"")</f>
        <v/>
      </c>
      <c r="H309" s="16" t="str">
        <f>IFERROR(VLOOKUP(A309,DETAIL!$A$7:$F$1101,6,0),"")</f>
        <v/>
      </c>
      <c r="I309" s="16" t="str">
        <f>IFERROR(VLOOKUP(A309,DETAIL!$A$7:$P$1101,16,0),"")</f>
        <v/>
      </c>
      <c r="J309" s="16" t="str">
        <f>IFERROR(VLOOKUP(A309,DETAIL!$A$7:$O$1101,13,0),"")</f>
        <v/>
      </c>
      <c r="K309" s="132" t="str">
        <f>IFERROR(CONCATENATE("वर्ष ",VLOOKUP(A309,DETAIL!$A$7:$O$1101,11,0)," / ","प्रतिशत ",VLOOKUP(A309,DETAIL!$A$7:$O$1101,12,0)*100),"")</f>
        <v/>
      </c>
      <c r="L309" s="16" t="str">
        <f>IFERROR(VLOOKUP(A309,DETAIL!$A$7:$L$1101,7,0),"")</f>
        <v/>
      </c>
      <c r="M309" s="133" t="str">
        <f>IFERROR(VLOOKUP(A309,DETAIL!$A$7:$L$1101,8,0)*75%,"")</f>
        <v/>
      </c>
      <c r="N309" s="16" t="str">
        <f>IFERROR(VLOOKUP(A309,DETAIL!$A$7:$L$1101,9,0),"")</f>
        <v/>
      </c>
      <c r="O309" s="133" t="str">
        <f>IFERROR(VLOOKUP(A309,DETAIL!$A$7:$L$1101,10,0)*25%,"")</f>
        <v/>
      </c>
      <c r="P309" s="133" t="str">
        <f t="shared" si="12"/>
        <v/>
      </c>
      <c r="Q309" s="131"/>
    </row>
    <row r="310" spans="1:17" ht="24.95" customHeight="1">
      <c r="A310" s="150">
        <v>303</v>
      </c>
      <c r="B310" s="16" t="str">
        <f t="shared" si="13"/>
        <v/>
      </c>
      <c r="C310" s="130" t="str">
        <f>IFERROR(VLOOKUP(A310,DETAIL!$A$7:$F$1101,3,0),"")</f>
        <v/>
      </c>
      <c r="D310" s="130" t="str">
        <f>IFERROR(VLOOKUP(A310,DETAIL!$A$7:$F$1101,4,0),"")</f>
        <v/>
      </c>
      <c r="E310" s="131" t="str">
        <f>IFERROR(VLOOKUP(A310,DETAIL!$A$7:$F$1101,5,0),"")</f>
        <v/>
      </c>
      <c r="F310" s="131" t="str">
        <f>IFERROR(VLOOKUP(A310,DETAIL!$A$7:$O$1101,15,0),"")</f>
        <v/>
      </c>
      <c r="G310" s="131" t="str">
        <f>IFERROR(VLOOKUP(A310,DETAIL!$A$7:$O$1101,14,0),"")</f>
        <v/>
      </c>
      <c r="H310" s="16" t="str">
        <f>IFERROR(VLOOKUP(A310,DETAIL!$A$7:$F$1101,6,0),"")</f>
        <v/>
      </c>
      <c r="I310" s="16" t="str">
        <f>IFERROR(VLOOKUP(A310,DETAIL!$A$7:$P$1101,16,0),"")</f>
        <v/>
      </c>
      <c r="J310" s="16" t="str">
        <f>IFERROR(VLOOKUP(A310,DETAIL!$A$7:$O$1101,13,0),"")</f>
        <v/>
      </c>
      <c r="K310" s="132" t="str">
        <f>IFERROR(CONCATENATE("वर्ष ",VLOOKUP(A310,DETAIL!$A$7:$O$1101,11,0)," / ","प्रतिशत ",VLOOKUP(A310,DETAIL!$A$7:$O$1101,12,0)*100),"")</f>
        <v/>
      </c>
      <c r="L310" s="16" t="str">
        <f>IFERROR(VLOOKUP(A310,DETAIL!$A$7:$L$1101,7,0),"")</f>
        <v/>
      </c>
      <c r="M310" s="133" t="str">
        <f>IFERROR(VLOOKUP(A310,DETAIL!$A$7:$L$1101,8,0)*75%,"")</f>
        <v/>
      </c>
      <c r="N310" s="16" t="str">
        <f>IFERROR(VLOOKUP(A310,DETAIL!$A$7:$L$1101,9,0),"")</f>
        <v/>
      </c>
      <c r="O310" s="133" t="str">
        <f>IFERROR(VLOOKUP(A310,DETAIL!$A$7:$L$1101,10,0)*25%,"")</f>
        <v/>
      </c>
      <c r="P310" s="133" t="str">
        <f t="shared" si="12"/>
        <v/>
      </c>
      <c r="Q310" s="131"/>
    </row>
    <row r="311" spans="1:17" ht="24.95" customHeight="1">
      <c r="A311" s="150">
        <v>304</v>
      </c>
      <c r="B311" s="16" t="str">
        <f t="shared" si="13"/>
        <v/>
      </c>
      <c r="C311" s="130" t="str">
        <f>IFERROR(VLOOKUP(A311,DETAIL!$A$7:$F$1101,3,0),"")</f>
        <v/>
      </c>
      <c r="D311" s="130" t="str">
        <f>IFERROR(VLOOKUP(A311,DETAIL!$A$7:$F$1101,4,0),"")</f>
        <v/>
      </c>
      <c r="E311" s="131" t="str">
        <f>IFERROR(VLOOKUP(A311,DETAIL!$A$7:$F$1101,5,0),"")</f>
        <v/>
      </c>
      <c r="F311" s="131" t="str">
        <f>IFERROR(VLOOKUP(A311,DETAIL!$A$7:$O$1101,15,0),"")</f>
        <v/>
      </c>
      <c r="G311" s="131" t="str">
        <f>IFERROR(VLOOKUP(A311,DETAIL!$A$7:$O$1101,14,0),"")</f>
        <v/>
      </c>
      <c r="H311" s="16" t="str">
        <f>IFERROR(VLOOKUP(A311,DETAIL!$A$7:$F$1101,6,0),"")</f>
        <v/>
      </c>
      <c r="I311" s="16" t="str">
        <f>IFERROR(VLOOKUP(A311,DETAIL!$A$7:$P$1101,16,0),"")</f>
        <v/>
      </c>
      <c r="J311" s="16" t="str">
        <f>IFERROR(VLOOKUP(A311,DETAIL!$A$7:$O$1101,13,0),"")</f>
        <v/>
      </c>
      <c r="K311" s="132" t="str">
        <f>IFERROR(CONCATENATE("वर्ष ",VLOOKUP(A311,DETAIL!$A$7:$O$1101,11,0)," / ","प्रतिशत ",VLOOKUP(A311,DETAIL!$A$7:$O$1101,12,0)*100),"")</f>
        <v/>
      </c>
      <c r="L311" s="16" t="str">
        <f>IFERROR(VLOOKUP(A311,DETAIL!$A$7:$L$1101,7,0),"")</f>
        <v/>
      </c>
      <c r="M311" s="133" t="str">
        <f>IFERROR(VLOOKUP(A311,DETAIL!$A$7:$L$1101,8,0)*75%,"")</f>
        <v/>
      </c>
      <c r="N311" s="16" t="str">
        <f>IFERROR(VLOOKUP(A311,DETAIL!$A$7:$L$1101,9,0),"")</f>
        <v/>
      </c>
      <c r="O311" s="133" t="str">
        <f>IFERROR(VLOOKUP(A311,DETAIL!$A$7:$L$1101,10,0)*25%,"")</f>
        <v/>
      </c>
      <c r="P311" s="133" t="str">
        <f t="shared" si="12"/>
        <v/>
      </c>
      <c r="Q311" s="131"/>
    </row>
    <row r="312" spans="1:17" ht="24.95" customHeight="1">
      <c r="A312" s="150">
        <v>305</v>
      </c>
      <c r="B312" s="16" t="str">
        <f t="shared" si="13"/>
        <v/>
      </c>
      <c r="C312" s="130" t="str">
        <f>IFERROR(VLOOKUP(A312,DETAIL!$A$7:$F$1101,3,0),"")</f>
        <v/>
      </c>
      <c r="D312" s="130" t="str">
        <f>IFERROR(VLOOKUP(A312,DETAIL!$A$7:$F$1101,4,0),"")</f>
        <v/>
      </c>
      <c r="E312" s="131" t="str">
        <f>IFERROR(VLOOKUP(A312,DETAIL!$A$7:$F$1101,5,0),"")</f>
        <v/>
      </c>
      <c r="F312" s="131" t="str">
        <f>IFERROR(VLOOKUP(A312,DETAIL!$A$7:$O$1101,15,0),"")</f>
        <v/>
      </c>
      <c r="G312" s="131" t="str">
        <f>IFERROR(VLOOKUP(A312,DETAIL!$A$7:$O$1101,14,0),"")</f>
        <v/>
      </c>
      <c r="H312" s="16" t="str">
        <f>IFERROR(VLOOKUP(A312,DETAIL!$A$7:$F$1101,6,0),"")</f>
        <v/>
      </c>
      <c r="I312" s="16" t="str">
        <f>IFERROR(VLOOKUP(A312,DETAIL!$A$7:$P$1101,16,0),"")</f>
        <v/>
      </c>
      <c r="J312" s="16" t="str">
        <f>IFERROR(VLOOKUP(A312,DETAIL!$A$7:$O$1101,13,0),"")</f>
        <v/>
      </c>
      <c r="K312" s="132" t="str">
        <f>IFERROR(CONCATENATE("वर्ष ",VLOOKUP(A312,DETAIL!$A$7:$O$1101,11,0)," / ","प्रतिशत ",VLOOKUP(A312,DETAIL!$A$7:$O$1101,12,0)*100),"")</f>
        <v/>
      </c>
      <c r="L312" s="16" t="str">
        <f>IFERROR(VLOOKUP(A312,DETAIL!$A$7:$L$1101,7,0),"")</f>
        <v/>
      </c>
      <c r="M312" s="133" t="str">
        <f>IFERROR(VLOOKUP(A312,DETAIL!$A$7:$L$1101,8,0)*75%,"")</f>
        <v/>
      </c>
      <c r="N312" s="16" t="str">
        <f>IFERROR(VLOOKUP(A312,DETAIL!$A$7:$L$1101,9,0),"")</f>
        <v/>
      </c>
      <c r="O312" s="133" t="str">
        <f>IFERROR(VLOOKUP(A312,DETAIL!$A$7:$L$1101,10,0)*25%,"")</f>
        <v/>
      </c>
      <c r="P312" s="133" t="str">
        <f t="shared" si="12"/>
        <v/>
      </c>
      <c r="Q312" s="131"/>
    </row>
    <row r="313" spans="1:17" ht="24.95" customHeight="1">
      <c r="A313" s="150">
        <v>306</v>
      </c>
      <c r="B313" s="16" t="str">
        <f t="shared" si="13"/>
        <v/>
      </c>
      <c r="C313" s="130" t="str">
        <f>IFERROR(VLOOKUP(A313,DETAIL!$A$7:$F$1101,3,0),"")</f>
        <v/>
      </c>
      <c r="D313" s="130" t="str">
        <f>IFERROR(VLOOKUP(A313,DETAIL!$A$7:$F$1101,4,0),"")</f>
        <v/>
      </c>
      <c r="E313" s="131" t="str">
        <f>IFERROR(VLOOKUP(A313,DETAIL!$A$7:$F$1101,5,0),"")</f>
        <v/>
      </c>
      <c r="F313" s="131" t="str">
        <f>IFERROR(VLOOKUP(A313,DETAIL!$A$7:$O$1101,15,0),"")</f>
        <v/>
      </c>
      <c r="G313" s="131" t="str">
        <f>IFERROR(VLOOKUP(A313,DETAIL!$A$7:$O$1101,14,0),"")</f>
        <v/>
      </c>
      <c r="H313" s="16" t="str">
        <f>IFERROR(VLOOKUP(A313,DETAIL!$A$7:$F$1101,6,0),"")</f>
        <v/>
      </c>
      <c r="I313" s="16" t="str">
        <f>IFERROR(VLOOKUP(A313,DETAIL!$A$7:$P$1101,16,0),"")</f>
        <v/>
      </c>
      <c r="J313" s="16" t="str">
        <f>IFERROR(VLOOKUP(A313,DETAIL!$A$7:$O$1101,13,0),"")</f>
        <v/>
      </c>
      <c r="K313" s="132" t="str">
        <f>IFERROR(CONCATENATE("वर्ष ",VLOOKUP(A313,DETAIL!$A$7:$O$1101,11,0)," / ","प्रतिशत ",VLOOKUP(A313,DETAIL!$A$7:$O$1101,12,0)*100),"")</f>
        <v/>
      </c>
      <c r="L313" s="16" t="str">
        <f>IFERROR(VLOOKUP(A313,DETAIL!$A$7:$L$1101,7,0),"")</f>
        <v/>
      </c>
      <c r="M313" s="133" t="str">
        <f>IFERROR(VLOOKUP(A313,DETAIL!$A$7:$L$1101,8,0)*75%,"")</f>
        <v/>
      </c>
      <c r="N313" s="16" t="str">
        <f>IFERROR(VLOOKUP(A313,DETAIL!$A$7:$L$1101,9,0),"")</f>
        <v/>
      </c>
      <c r="O313" s="133" t="str">
        <f>IFERROR(VLOOKUP(A313,DETAIL!$A$7:$L$1101,10,0)*25%,"")</f>
        <v/>
      </c>
      <c r="P313" s="133" t="str">
        <f t="shared" si="12"/>
        <v/>
      </c>
      <c r="Q313" s="131"/>
    </row>
    <row r="314" spans="1:17" ht="24.95" customHeight="1">
      <c r="A314" s="150">
        <v>307</v>
      </c>
      <c r="B314" s="16" t="str">
        <f t="shared" si="13"/>
        <v/>
      </c>
      <c r="C314" s="130" t="str">
        <f>IFERROR(VLOOKUP(A314,DETAIL!$A$7:$F$1101,3,0),"")</f>
        <v/>
      </c>
      <c r="D314" s="130" t="str">
        <f>IFERROR(VLOOKUP(A314,DETAIL!$A$7:$F$1101,4,0),"")</f>
        <v/>
      </c>
      <c r="E314" s="131" t="str">
        <f>IFERROR(VLOOKUP(A314,DETAIL!$A$7:$F$1101,5,0),"")</f>
        <v/>
      </c>
      <c r="F314" s="131" t="str">
        <f>IFERROR(VLOOKUP(A314,DETAIL!$A$7:$O$1101,15,0),"")</f>
        <v/>
      </c>
      <c r="G314" s="131" t="str">
        <f>IFERROR(VLOOKUP(A314,DETAIL!$A$7:$O$1101,14,0),"")</f>
        <v/>
      </c>
      <c r="H314" s="16" t="str">
        <f>IFERROR(VLOOKUP(A314,DETAIL!$A$7:$F$1101,6,0),"")</f>
        <v/>
      </c>
      <c r="I314" s="16" t="str">
        <f>IFERROR(VLOOKUP(A314,DETAIL!$A$7:$P$1101,16,0),"")</f>
        <v/>
      </c>
      <c r="J314" s="16" t="str">
        <f>IFERROR(VLOOKUP(A314,DETAIL!$A$7:$O$1101,13,0),"")</f>
        <v/>
      </c>
      <c r="K314" s="132" t="str">
        <f>IFERROR(CONCATENATE("वर्ष ",VLOOKUP(A314,DETAIL!$A$7:$O$1101,11,0)," / ","प्रतिशत ",VLOOKUP(A314,DETAIL!$A$7:$O$1101,12,0)*100),"")</f>
        <v/>
      </c>
      <c r="L314" s="16" t="str">
        <f>IFERROR(VLOOKUP(A314,DETAIL!$A$7:$L$1101,7,0),"")</f>
        <v/>
      </c>
      <c r="M314" s="133" t="str">
        <f>IFERROR(VLOOKUP(A314,DETAIL!$A$7:$L$1101,8,0)*75%,"")</f>
        <v/>
      </c>
      <c r="N314" s="16" t="str">
        <f>IFERROR(VLOOKUP(A314,DETAIL!$A$7:$L$1101,9,0),"")</f>
        <v/>
      </c>
      <c r="O314" s="133" t="str">
        <f>IFERROR(VLOOKUP(A314,DETAIL!$A$7:$L$1101,10,0)*25%,"")</f>
        <v/>
      </c>
      <c r="P314" s="133" t="str">
        <f t="shared" si="12"/>
        <v/>
      </c>
      <c r="Q314" s="131"/>
    </row>
    <row r="315" spans="1:17" ht="24.95" customHeight="1">
      <c r="A315" s="150">
        <v>308</v>
      </c>
      <c r="B315" s="16" t="str">
        <f t="shared" si="13"/>
        <v/>
      </c>
      <c r="C315" s="130" t="str">
        <f>IFERROR(VLOOKUP(A315,DETAIL!$A$7:$F$1101,3,0),"")</f>
        <v/>
      </c>
      <c r="D315" s="130" t="str">
        <f>IFERROR(VLOOKUP(A315,DETAIL!$A$7:$F$1101,4,0),"")</f>
        <v/>
      </c>
      <c r="E315" s="131" t="str">
        <f>IFERROR(VLOOKUP(A315,DETAIL!$A$7:$F$1101,5,0),"")</f>
        <v/>
      </c>
      <c r="F315" s="131" t="str">
        <f>IFERROR(VLOOKUP(A315,DETAIL!$A$7:$O$1101,15,0),"")</f>
        <v/>
      </c>
      <c r="G315" s="131" t="str">
        <f>IFERROR(VLOOKUP(A315,DETAIL!$A$7:$O$1101,14,0),"")</f>
        <v/>
      </c>
      <c r="H315" s="16" t="str">
        <f>IFERROR(VLOOKUP(A315,DETAIL!$A$7:$F$1101,6,0),"")</f>
        <v/>
      </c>
      <c r="I315" s="16" t="str">
        <f>IFERROR(VLOOKUP(A315,DETAIL!$A$7:$P$1101,16,0),"")</f>
        <v/>
      </c>
      <c r="J315" s="16" t="str">
        <f>IFERROR(VLOOKUP(A315,DETAIL!$A$7:$O$1101,13,0),"")</f>
        <v/>
      </c>
      <c r="K315" s="132" t="str">
        <f>IFERROR(CONCATENATE("वर्ष ",VLOOKUP(A315,DETAIL!$A$7:$O$1101,11,0)," / ","प्रतिशत ",VLOOKUP(A315,DETAIL!$A$7:$O$1101,12,0)*100),"")</f>
        <v/>
      </c>
      <c r="L315" s="16" t="str">
        <f>IFERROR(VLOOKUP(A315,DETAIL!$A$7:$L$1101,7,0),"")</f>
        <v/>
      </c>
      <c r="M315" s="133" t="str">
        <f>IFERROR(VLOOKUP(A315,DETAIL!$A$7:$L$1101,8,0)*75%,"")</f>
        <v/>
      </c>
      <c r="N315" s="16" t="str">
        <f>IFERROR(VLOOKUP(A315,DETAIL!$A$7:$L$1101,9,0),"")</f>
        <v/>
      </c>
      <c r="O315" s="133" t="str">
        <f>IFERROR(VLOOKUP(A315,DETAIL!$A$7:$L$1101,10,0)*25%,"")</f>
        <v/>
      </c>
      <c r="P315" s="133" t="str">
        <f t="shared" si="12"/>
        <v/>
      </c>
      <c r="Q315" s="131"/>
    </row>
    <row r="316" spans="1:17" ht="24.95" customHeight="1">
      <c r="A316" s="150">
        <v>309</v>
      </c>
      <c r="B316" s="16" t="str">
        <f t="shared" si="13"/>
        <v/>
      </c>
      <c r="C316" s="130" t="str">
        <f>IFERROR(VLOOKUP(A316,DETAIL!$A$7:$F$1101,3,0),"")</f>
        <v/>
      </c>
      <c r="D316" s="130" t="str">
        <f>IFERROR(VLOOKUP(A316,DETAIL!$A$7:$F$1101,4,0),"")</f>
        <v/>
      </c>
      <c r="E316" s="131" t="str">
        <f>IFERROR(VLOOKUP(A316,DETAIL!$A$7:$F$1101,5,0),"")</f>
        <v/>
      </c>
      <c r="F316" s="131" t="str">
        <f>IFERROR(VLOOKUP(A316,DETAIL!$A$7:$O$1101,15,0),"")</f>
        <v/>
      </c>
      <c r="G316" s="131" t="str">
        <f>IFERROR(VLOOKUP(A316,DETAIL!$A$7:$O$1101,14,0),"")</f>
        <v/>
      </c>
      <c r="H316" s="16" t="str">
        <f>IFERROR(VLOOKUP(A316,DETAIL!$A$7:$F$1101,6,0),"")</f>
        <v/>
      </c>
      <c r="I316" s="16" t="str">
        <f>IFERROR(VLOOKUP(A316,DETAIL!$A$7:$P$1101,16,0),"")</f>
        <v/>
      </c>
      <c r="J316" s="16" t="str">
        <f>IFERROR(VLOOKUP(A316,DETAIL!$A$7:$O$1101,13,0),"")</f>
        <v/>
      </c>
      <c r="K316" s="132" t="str">
        <f>IFERROR(CONCATENATE("वर्ष ",VLOOKUP(A316,DETAIL!$A$7:$O$1101,11,0)," / ","प्रतिशत ",VLOOKUP(A316,DETAIL!$A$7:$O$1101,12,0)*100),"")</f>
        <v/>
      </c>
      <c r="L316" s="16" t="str">
        <f>IFERROR(VLOOKUP(A316,DETAIL!$A$7:$L$1101,7,0),"")</f>
        <v/>
      </c>
      <c r="M316" s="133" t="str">
        <f>IFERROR(VLOOKUP(A316,DETAIL!$A$7:$L$1101,8,0)*75%,"")</f>
        <v/>
      </c>
      <c r="N316" s="16" t="str">
        <f>IFERROR(VLOOKUP(A316,DETAIL!$A$7:$L$1101,9,0),"")</f>
        <v/>
      </c>
      <c r="O316" s="133" t="str">
        <f>IFERROR(VLOOKUP(A316,DETAIL!$A$7:$L$1101,10,0)*25%,"")</f>
        <v/>
      </c>
      <c r="P316" s="133" t="str">
        <f t="shared" si="12"/>
        <v/>
      </c>
      <c r="Q316" s="131"/>
    </row>
    <row r="317" spans="1:17" ht="24.95" customHeight="1">
      <c r="A317" s="150">
        <v>310</v>
      </c>
      <c r="B317" s="16" t="str">
        <f t="shared" si="13"/>
        <v/>
      </c>
      <c r="C317" s="130" t="str">
        <f>IFERROR(VLOOKUP(A317,DETAIL!$A$7:$F$1101,3,0),"")</f>
        <v/>
      </c>
      <c r="D317" s="130" t="str">
        <f>IFERROR(VLOOKUP(A317,DETAIL!$A$7:$F$1101,4,0),"")</f>
        <v/>
      </c>
      <c r="E317" s="131" t="str">
        <f>IFERROR(VLOOKUP(A317,DETAIL!$A$7:$F$1101,5,0),"")</f>
        <v/>
      </c>
      <c r="F317" s="131" t="str">
        <f>IFERROR(VLOOKUP(A317,DETAIL!$A$7:$O$1101,15,0),"")</f>
        <v/>
      </c>
      <c r="G317" s="131" t="str">
        <f>IFERROR(VLOOKUP(A317,DETAIL!$A$7:$O$1101,14,0),"")</f>
        <v/>
      </c>
      <c r="H317" s="16" t="str">
        <f>IFERROR(VLOOKUP(A317,DETAIL!$A$7:$F$1101,6,0),"")</f>
        <v/>
      </c>
      <c r="I317" s="16" t="str">
        <f>IFERROR(VLOOKUP(A317,DETAIL!$A$7:$P$1101,16,0),"")</f>
        <v/>
      </c>
      <c r="J317" s="16" t="str">
        <f>IFERROR(VLOOKUP(A317,DETAIL!$A$7:$O$1101,13,0),"")</f>
        <v/>
      </c>
      <c r="K317" s="132" t="str">
        <f>IFERROR(CONCATENATE("वर्ष ",VLOOKUP(A317,DETAIL!$A$7:$O$1101,11,0)," / ","प्रतिशत ",VLOOKUP(A317,DETAIL!$A$7:$O$1101,12,0)*100),"")</f>
        <v/>
      </c>
      <c r="L317" s="16" t="str">
        <f>IFERROR(VLOOKUP(A317,DETAIL!$A$7:$L$1101,7,0),"")</f>
        <v/>
      </c>
      <c r="M317" s="133" t="str">
        <f>IFERROR(VLOOKUP(A317,DETAIL!$A$7:$L$1101,8,0)*75%,"")</f>
        <v/>
      </c>
      <c r="N317" s="16" t="str">
        <f>IFERROR(VLOOKUP(A317,DETAIL!$A$7:$L$1101,9,0),"")</f>
        <v/>
      </c>
      <c r="O317" s="133" t="str">
        <f>IFERROR(VLOOKUP(A317,DETAIL!$A$7:$L$1101,10,0)*25%,"")</f>
        <v/>
      </c>
      <c r="P317" s="133" t="str">
        <f t="shared" si="12"/>
        <v/>
      </c>
      <c r="Q317" s="131"/>
    </row>
    <row r="318" spans="1:17" ht="24.95" customHeight="1">
      <c r="A318" s="150">
        <v>311</v>
      </c>
      <c r="B318" s="16" t="str">
        <f t="shared" si="13"/>
        <v/>
      </c>
      <c r="C318" s="130" t="str">
        <f>IFERROR(VLOOKUP(A318,DETAIL!$A$7:$F$1101,3,0),"")</f>
        <v/>
      </c>
      <c r="D318" s="130" t="str">
        <f>IFERROR(VLOOKUP(A318,DETAIL!$A$7:$F$1101,4,0),"")</f>
        <v/>
      </c>
      <c r="E318" s="131" t="str">
        <f>IFERROR(VLOOKUP(A318,DETAIL!$A$7:$F$1101,5,0),"")</f>
        <v/>
      </c>
      <c r="F318" s="131" t="str">
        <f>IFERROR(VLOOKUP(A318,DETAIL!$A$7:$O$1101,15,0),"")</f>
        <v/>
      </c>
      <c r="G318" s="131" t="str">
        <f>IFERROR(VLOOKUP(A318,DETAIL!$A$7:$O$1101,14,0),"")</f>
        <v/>
      </c>
      <c r="H318" s="16" t="str">
        <f>IFERROR(VLOOKUP(A318,DETAIL!$A$7:$F$1101,6,0),"")</f>
        <v/>
      </c>
      <c r="I318" s="16" t="str">
        <f>IFERROR(VLOOKUP(A318,DETAIL!$A$7:$P$1101,16,0),"")</f>
        <v/>
      </c>
      <c r="J318" s="16" t="str">
        <f>IFERROR(VLOOKUP(A318,DETAIL!$A$7:$O$1101,13,0),"")</f>
        <v/>
      </c>
      <c r="K318" s="132" t="str">
        <f>IFERROR(CONCATENATE("वर्ष ",VLOOKUP(A318,DETAIL!$A$7:$O$1101,11,0)," / ","प्रतिशत ",VLOOKUP(A318,DETAIL!$A$7:$O$1101,12,0)*100),"")</f>
        <v/>
      </c>
      <c r="L318" s="16" t="str">
        <f>IFERROR(VLOOKUP(A318,DETAIL!$A$7:$L$1101,7,0),"")</f>
        <v/>
      </c>
      <c r="M318" s="133" t="str">
        <f>IFERROR(VLOOKUP(A318,DETAIL!$A$7:$L$1101,8,0)*75%,"")</f>
        <v/>
      </c>
      <c r="N318" s="16" t="str">
        <f>IFERROR(VLOOKUP(A318,DETAIL!$A$7:$L$1101,9,0),"")</f>
        <v/>
      </c>
      <c r="O318" s="133" t="str">
        <f>IFERROR(VLOOKUP(A318,DETAIL!$A$7:$L$1101,10,0)*25%,"")</f>
        <v/>
      </c>
      <c r="P318" s="133" t="str">
        <f t="shared" si="12"/>
        <v/>
      </c>
      <c r="Q318" s="131"/>
    </row>
    <row r="319" spans="1:17" ht="24.95" customHeight="1">
      <c r="A319" s="150">
        <v>312</v>
      </c>
      <c r="B319" s="16" t="str">
        <f t="shared" si="13"/>
        <v/>
      </c>
      <c r="C319" s="130" t="str">
        <f>IFERROR(VLOOKUP(A319,DETAIL!$A$7:$F$1101,3,0),"")</f>
        <v/>
      </c>
      <c r="D319" s="130" t="str">
        <f>IFERROR(VLOOKUP(A319,DETAIL!$A$7:$F$1101,4,0),"")</f>
        <v/>
      </c>
      <c r="E319" s="131" t="str">
        <f>IFERROR(VLOOKUP(A319,DETAIL!$A$7:$F$1101,5,0),"")</f>
        <v/>
      </c>
      <c r="F319" s="131" t="str">
        <f>IFERROR(VLOOKUP(A319,DETAIL!$A$7:$O$1101,15,0),"")</f>
        <v/>
      </c>
      <c r="G319" s="131" t="str">
        <f>IFERROR(VLOOKUP(A319,DETAIL!$A$7:$O$1101,14,0),"")</f>
        <v/>
      </c>
      <c r="H319" s="16" t="str">
        <f>IFERROR(VLOOKUP(A319,DETAIL!$A$7:$F$1101,6,0),"")</f>
        <v/>
      </c>
      <c r="I319" s="16" t="str">
        <f>IFERROR(VLOOKUP(A319,DETAIL!$A$7:$P$1101,16,0),"")</f>
        <v/>
      </c>
      <c r="J319" s="16" t="str">
        <f>IFERROR(VLOOKUP(A319,DETAIL!$A$7:$O$1101,13,0),"")</f>
        <v/>
      </c>
      <c r="K319" s="132" t="str">
        <f>IFERROR(CONCATENATE("वर्ष ",VLOOKUP(A319,DETAIL!$A$7:$O$1101,11,0)," / ","प्रतिशत ",VLOOKUP(A319,DETAIL!$A$7:$O$1101,12,0)*100),"")</f>
        <v/>
      </c>
      <c r="L319" s="16" t="str">
        <f>IFERROR(VLOOKUP(A319,DETAIL!$A$7:$L$1101,7,0),"")</f>
        <v/>
      </c>
      <c r="M319" s="133" t="str">
        <f>IFERROR(VLOOKUP(A319,DETAIL!$A$7:$L$1101,8,0)*75%,"")</f>
        <v/>
      </c>
      <c r="N319" s="16" t="str">
        <f>IFERROR(VLOOKUP(A319,DETAIL!$A$7:$L$1101,9,0),"")</f>
        <v/>
      </c>
      <c r="O319" s="133" t="str">
        <f>IFERROR(VLOOKUP(A319,DETAIL!$A$7:$L$1101,10,0)*25%,"")</f>
        <v/>
      </c>
      <c r="P319" s="133" t="str">
        <f t="shared" si="12"/>
        <v/>
      </c>
      <c r="Q319" s="131"/>
    </row>
    <row r="320" spans="1:17" ht="24.95" customHeight="1">
      <c r="A320" s="150">
        <v>313</v>
      </c>
      <c r="B320" s="16" t="str">
        <f t="shared" si="13"/>
        <v/>
      </c>
      <c r="C320" s="130" t="str">
        <f>IFERROR(VLOOKUP(A320,DETAIL!$A$7:$F$1101,3,0),"")</f>
        <v/>
      </c>
      <c r="D320" s="130" t="str">
        <f>IFERROR(VLOOKUP(A320,DETAIL!$A$7:$F$1101,4,0),"")</f>
        <v/>
      </c>
      <c r="E320" s="131" t="str">
        <f>IFERROR(VLOOKUP(A320,DETAIL!$A$7:$F$1101,5,0),"")</f>
        <v/>
      </c>
      <c r="F320" s="131" t="str">
        <f>IFERROR(VLOOKUP(A320,DETAIL!$A$7:$O$1101,15,0),"")</f>
        <v/>
      </c>
      <c r="G320" s="131" t="str">
        <f>IFERROR(VLOOKUP(A320,DETAIL!$A$7:$O$1101,14,0),"")</f>
        <v/>
      </c>
      <c r="H320" s="16" t="str">
        <f>IFERROR(VLOOKUP(A320,DETAIL!$A$7:$F$1101,6,0),"")</f>
        <v/>
      </c>
      <c r="I320" s="16" t="str">
        <f>IFERROR(VLOOKUP(A320,DETAIL!$A$7:$P$1101,16,0),"")</f>
        <v/>
      </c>
      <c r="J320" s="16" t="str">
        <f>IFERROR(VLOOKUP(A320,DETAIL!$A$7:$O$1101,13,0),"")</f>
        <v/>
      </c>
      <c r="K320" s="132" t="str">
        <f>IFERROR(CONCATENATE("वर्ष ",VLOOKUP(A320,DETAIL!$A$7:$O$1101,11,0)," / ","प्रतिशत ",VLOOKUP(A320,DETAIL!$A$7:$O$1101,12,0)*100),"")</f>
        <v/>
      </c>
      <c r="L320" s="16" t="str">
        <f>IFERROR(VLOOKUP(A320,DETAIL!$A$7:$L$1101,7,0),"")</f>
        <v/>
      </c>
      <c r="M320" s="133" t="str">
        <f>IFERROR(VLOOKUP(A320,DETAIL!$A$7:$L$1101,8,0)*75%,"")</f>
        <v/>
      </c>
      <c r="N320" s="16" t="str">
        <f>IFERROR(VLOOKUP(A320,DETAIL!$A$7:$L$1101,9,0),"")</f>
        <v/>
      </c>
      <c r="O320" s="133" t="str">
        <f>IFERROR(VLOOKUP(A320,DETAIL!$A$7:$L$1101,10,0)*25%,"")</f>
        <v/>
      </c>
      <c r="P320" s="133" t="str">
        <f t="shared" si="12"/>
        <v/>
      </c>
      <c r="Q320" s="131"/>
    </row>
    <row r="321" spans="1:17" ht="24.95" customHeight="1">
      <c r="A321" s="150">
        <v>314</v>
      </c>
      <c r="B321" s="16" t="str">
        <f t="shared" si="13"/>
        <v/>
      </c>
      <c r="C321" s="130" t="str">
        <f>IFERROR(VLOOKUP(A321,DETAIL!$A$7:$F$1101,3,0),"")</f>
        <v/>
      </c>
      <c r="D321" s="130" t="str">
        <f>IFERROR(VLOOKUP(A321,DETAIL!$A$7:$F$1101,4,0),"")</f>
        <v/>
      </c>
      <c r="E321" s="131" t="str">
        <f>IFERROR(VLOOKUP(A321,DETAIL!$A$7:$F$1101,5,0),"")</f>
        <v/>
      </c>
      <c r="F321" s="131" t="str">
        <f>IFERROR(VLOOKUP(A321,DETAIL!$A$7:$O$1101,15,0),"")</f>
        <v/>
      </c>
      <c r="G321" s="131" t="str">
        <f>IFERROR(VLOOKUP(A321,DETAIL!$A$7:$O$1101,14,0),"")</f>
        <v/>
      </c>
      <c r="H321" s="16" t="str">
        <f>IFERROR(VLOOKUP(A321,DETAIL!$A$7:$F$1101,6,0),"")</f>
        <v/>
      </c>
      <c r="I321" s="16" t="str">
        <f>IFERROR(VLOOKUP(A321,DETAIL!$A$7:$P$1101,16,0),"")</f>
        <v/>
      </c>
      <c r="J321" s="16" t="str">
        <f>IFERROR(VLOOKUP(A321,DETAIL!$A$7:$O$1101,13,0),"")</f>
        <v/>
      </c>
      <c r="K321" s="132" t="str">
        <f>IFERROR(CONCATENATE("वर्ष ",VLOOKUP(A321,DETAIL!$A$7:$O$1101,11,0)," / ","प्रतिशत ",VLOOKUP(A321,DETAIL!$A$7:$O$1101,12,0)*100),"")</f>
        <v/>
      </c>
      <c r="L321" s="16" t="str">
        <f>IFERROR(VLOOKUP(A321,DETAIL!$A$7:$L$1101,7,0),"")</f>
        <v/>
      </c>
      <c r="M321" s="133" t="str">
        <f>IFERROR(VLOOKUP(A321,DETAIL!$A$7:$L$1101,8,0)*75%,"")</f>
        <v/>
      </c>
      <c r="N321" s="16" t="str">
        <f>IFERROR(VLOOKUP(A321,DETAIL!$A$7:$L$1101,9,0),"")</f>
        <v/>
      </c>
      <c r="O321" s="133" t="str">
        <f>IFERROR(VLOOKUP(A321,DETAIL!$A$7:$L$1101,10,0)*25%,"")</f>
        <v/>
      </c>
      <c r="P321" s="133" t="str">
        <f t="shared" si="12"/>
        <v/>
      </c>
      <c r="Q321" s="131"/>
    </row>
    <row r="322" spans="1:17" ht="24.95" customHeight="1">
      <c r="A322" s="150">
        <v>315</v>
      </c>
      <c r="B322" s="16" t="str">
        <f t="shared" si="13"/>
        <v/>
      </c>
      <c r="C322" s="130" t="str">
        <f>IFERROR(VLOOKUP(A322,DETAIL!$A$7:$F$1101,3,0),"")</f>
        <v/>
      </c>
      <c r="D322" s="130" t="str">
        <f>IFERROR(VLOOKUP(A322,DETAIL!$A$7:$F$1101,4,0),"")</f>
        <v/>
      </c>
      <c r="E322" s="131" t="str">
        <f>IFERROR(VLOOKUP(A322,DETAIL!$A$7:$F$1101,5,0),"")</f>
        <v/>
      </c>
      <c r="F322" s="131" t="str">
        <f>IFERROR(VLOOKUP(A322,DETAIL!$A$7:$O$1101,15,0),"")</f>
        <v/>
      </c>
      <c r="G322" s="131" t="str">
        <f>IFERROR(VLOOKUP(A322,DETAIL!$A$7:$O$1101,14,0),"")</f>
        <v/>
      </c>
      <c r="H322" s="16" t="str">
        <f>IFERROR(VLOOKUP(A322,DETAIL!$A$7:$F$1101,6,0),"")</f>
        <v/>
      </c>
      <c r="I322" s="16" t="str">
        <f>IFERROR(VLOOKUP(A322,DETAIL!$A$7:$P$1101,16,0),"")</f>
        <v/>
      </c>
      <c r="J322" s="16" t="str">
        <f>IFERROR(VLOOKUP(A322,DETAIL!$A$7:$O$1101,13,0),"")</f>
        <v/>
      </c>
      <c r="K322" s="132" t="str">
        <f>IFERROR(CONCATENATE("वर्ष ",VLOOKUP(A322,DETAIL!$A$7:$O$1101,11,0)," / ","प्रतिशत ",VLOOKUP(A322,DETAIL!$A$7:$O$1101,12,0)*100),"")</f>
        <v/>
      </c>
      <c r="L322" s="16" t="str">
        <f>IFERROR(VLOOKUP(A322,DETAIL!$A$7:$L$1101,7,0),"")</f>
        <v/>
      </c>
      <c r="M322" s="133" t="str">
        <f>IFERROR(VLOOKUP(A322,DETAIL!$A$7:$L$1101,8,0)*75%,"")</f>
        <v/>
      </c>
      <c r="N322" s="16" t="str">
        <f>IFERROR(VLOOKUP(A322,DETAIL!$A$7:$L$1101,9,0),"")</f>
        <v/>
      </c>
      <c r="O322" s="133" t="str">
        <f>IFERROR(VLOOKUP(A322,DETAIL!$A$7:$L$1101,10,0)*25%,"")</f>
        <v/>
      </c>
      <c r="P322" s="133" t="str">
        <f t="shared" si="12"/>
        <v/>
      </c>
      <c r="Q322" s="131"/>
    </row>
    <row r="323" spans="1:17" ht="24.95" customHeight="1">
      <c r="A323" s="150">
        <v>316</v>
      </c>
      <c r="B323" s="16" t="str">
        <f t="shared" si="13"/>
        <v/>
      </c>
      <c r="C323" s="130" t="str">
        <f>IFERROR(VLOOKUP(A323,DETAIL!$A$7:$F$1101,3,0),"")</f>
        <v/>
      </c>
      <c r="D323" s="130" t="str">
        <f>IFERROR(VLOOKUP(A323,DETAIL!$A$7:$F$1101,4,0),"")</f>
        <v/>
      </c>
      <c r="E323" s="131" t="str">
        <f>IFERROR(VLOOKUP(A323,DETAIL!$A$7:$F$1101,5,0),"")</f>
        <v/>
      </c>
      <c r="F323" s="131" t="str">
        <f>IFERROR(VLOOKUP(A323,DETAIL!$A$7:$O$1101,15,0),"")</f>
        <v/>
      </c>
      <c r="G323" s="131" t="str">
        <f>IFERROR(VLOOKUP(A323,DETAIL!$A$7:$O$1101,14,0),"")</f>
        <v/>
      </c>
      <c r="H323" s="16" t="str">
        <f>IFERROR(VLOOKUP(A323,DETAIL!$A$7:$F$1101,6,0),"")</f>
        <v/>
      </c>
      <c r="I323" s="16" t="str">
        <f>IFERROR(VLOOKUP(A323,DETAIL!$A$7:$P$1101,16,0),"")</f>
        <v/>
      </c>
      <c r="J323" s="16" t="str">
        <f>IFERROR(VLOOKUP(A323,DETAIL!$A$7:$O$1101,13,0),"")</f>
        <v/>
      </c>
      <c r="K323" s="132" t="str">
        <f>IFERROR(CONCATENATE("वर्ष ",VLOOKUP(A323,DETAIL!$A$7:$O$1101,11,0)," / ","प्रतिशत ",VLOOKUP(A323,DETAIL!$A$7:$O$1101,12,0)*100),"")</f>
        <v/>
      </c>
      <c r="L323" s="16" t="str">
        <f>IFERROR(VLOOKUP(A323,DETAIL!$A$7:$L$1101,7,0),"")</f>
        <v/>
      </c>
      <c r="M323" s="133" t="str">
        <f>IFERROR(VLOOKUP(A323,DETAIL!$A$7:$L$1101,8,0)*75%,"")</f>
        <v/>
      </c>
      <c r="N323" s="16" t="str">
        <f>IFERROR(VLOOKUP(A323,DETAIL!$A$7:$L$1101,9,0),"")</f>
        <v/>
      </c>
      <c r="O323" s="133" t="str">
        <f>IFERROR(VLOOKUP(A323,DETAIL!$A$7:$L$1101,10,0)*25%,"")</f>
        <v/>
      </c>
      <c r="P323" s="133" t="str">
        <f t="shared" si="12"/>
        <v/>
      </c>
      <c r="Q323" s="131"/>
    </row>
    <row r="324" spans="1:17" ht="24.95" customHeight="1">
      <c r="A324" s="150">
        <v>317</v>
      </c>
      <c r="B324" s="16" t="str">
        <f t="shared" si="13"/>
        <v/>
      </c>
      <c r="C324" s="130" t="str">
        <f>IFERROR(VLOOKUP(A324,DETAIL!$A$7:$F$1101,3,0),"")</f>
        <v/>
      </c>
      <c r="D324" s="130" t="str">
        <f>IFERROR(VLOOKUP(A324,DETAIL!$A$7:$F$1101,4,0),"")</f>
        <v/>
      </c>
      <c r="E324" s="131" t="str">
        <f>IFERROR(VLOOKUP(A324,DETAIL!$A$7:$F$1101,5,0),"")</f>
        <v/>
      </c>
      <c r="F324" s="131" t="str">
        <f>IFERROR(VLOOKUP(A324,DETAIL!$A$7:$O$1101,15,0),"")</f>
        <v/>
      </c>
      <c r="G324" s="131" t="str">
        <f>IFERROR(VLOOKUP(A324,DETAIL!$A$7:$O$1101,14,0),"")</f>
        <v/>
      </c>
      <c r="H324" s="16" t="str">
        <f>IFERROR(VLOOKUP(A324,DETAIL!$A$7:$F$1101,6,0),"")</f>
        <v/>
      </c>
      <c r="I324" s="16" t="str">
        <f>IFERROR(VLOOKUP(A324,DETAIL!$A$7:$P$1101,16,0),"")</f>
        <v/>
      </c>
      <c r="J324" s="16" t="str">
        <f>IFERROR(VLOOKUP(A324,DETAIL!$A$7:$O$1101,13,0),"")</f>
        <v/>
      </c>
      <c r="K324" s="132" t="str">
        <f>IFERROR(CONCATENATE("वर्ष ",VLOOKUP(A324,DETAIL!$A$7:$O$1101,11,0)," / ","प्रतिशत ",VLOOKUP(A324,DETAIL!$A$7:$O$1101,12,0)*100),"")</f>
        <v/>
      </c>
      <c r="L324" s="16" t="str">
        <f>IFERROR(VLOOKUP(A324,DETAIL!$A$7:$L$1101,7,0),"")</f>
        <v/>
      </c>
      <c r="M324" s="133" t="str">
        <f>IFERROR(VLOOKUP(A324,DETAIL!$A$7:$L$1101,8,0)*75%,"")</f>
        <v/>
      </c>
      <c r="N324" s="16" t="str">
        <f>IFERROR(VLOOKUP(A324,DETAIL!$A$7:$L$1101,9,0),"")</f>
        <v/>
      </c>
      <c r="O324" s="133" t="str">
        <f>IFERROR(VLOOKUP(A324,DETAIL!$A$7:$L$1101,10,0)*25%,"")</f>
        <v/>
      </c>
      <c r="P324" s="133" t="str">
        <f t="shared" si="12"/>
        <v/>
      </c>
      <c r="Q324" s="131"/>
    </row>
    <row r="325" spans="1:17" ht="24.95" customHeight="1">
      <c r="A325" s="150">
        <v>318</v>
      </c>
      <c r="B325" s="16" t="str">
        <f t="shared" si="13"/>
        <v/>
      </c>
      <c r="C325" s="130" t="str">
        <f>IFERROR(VLOOKUP(A325,DETAIL!$A$7:$F$1101,3,0),"")</f>
        <v/>
      </c>
      <c r="D325" s="130" t="str">
        <f>IFERROR(VLOOKUP(A325,DETAIL!$A$7:$F$1101,4,0),"")</f>
        <v/>
      </c>
      <c r="E325" s="131" t="str">
        <f>IFERROR(VLOOKUP(A325,DETAIL!$A$7:$F$1101,5,0),"")</f>
        <v/>
      </c>
      <c r="F325" s="131" t="str">
        <f>IFERROR(VLOOKUP(A325,DETAIL!$A$7:$O$1101,15,0),"")</f>
        <v/>
      </c>
      <c r="G325" s="131" t="str">
        <f>IFERROR(VLOOKUP(A325,DETAIL!$A$7:$O$1101,14,0),"")</f>
        <v/>
      </c>
      <c r="H325" s="16" t="str">
        <f>IFERROR(VLOOKUP(A325,DETAIL!$A$7:$F$1101,6,0),"")</f>
        <v/>
      </c>
      <c r="I325" s="16" t="str">
        <f>IFERROR(VLOOKUP(A325,DETAIL!$A$7:$P$1101,16,0),"")</f>
        <v/>
      </c>
      <c r="J325" s="16" t="str">
        <f>IFERROR(VLOOKUP(A325,DETAIL!$A$7:$O$1101,13,0),"")</f>
        <v/>
      </c>
      <c r="K325" s="132" t="str">
        <f>IFERROR(CONCATENATE("वर्ष ",VLOOKUP(A325,DETAIL!$A$7:$O$1101,11,0)," / ","प्रतिशत ",VLOOKUP(A325,DETAIL!$A$7:$O$1101,12,0)*100),"")</f>
        <v/>
      </c>
      <c r="L325" s="16" t="str">
        <f>IFERROR(VLOOKUP(A325,DETAIL!$A$7:$L$1101,7,0),"")</f>
        <v/>
      </c>
      <c r="M325" s="133" t="str">
        <f>IFERROR(VLOOKUP(A325,DETAIL!$A$7:$L$1101,8,0)*75%,"")</f>
        <v/>
      </c>
      <c r="N325" s="16" t="str">
        <f>IFERROR(VLOOKUP(A325,DETAIL!$A$7:$L$1101,9,0),"")</f>
        <v/>
      </c>
      <c r="O325" s="133" t="str">
        <f>IFERROR(VLOOKUP(A325,DETAIL!$A$7:$L$1101,10,0)*25%,"")</f>
        <v/>
      </c>
      <c r="P325" s="133" t="str">
        <f t="shared" si="12"/>
        <v/>
      </c>
      <c r="Q325" s="131"/>
    </row>
    <row r="326" spans="1:17" ht="24.95" customHeight="1">
      <c r="A326" s="150">
        <v>319</v>
      </c>
      <c r="B326" s="16" t="str">
        <f t="shared" si="13"/>
        <v/>
      </c>
      <c r="C326" s="130" t="str">
        <f>IFERROR(VLOOKUP(A326,DETAIL!$A$7:$F$1101,3,0),"")</f>
        <v/>
      </c>
      <c r="D326" s="130" t="str">
        <f>IFERROR(VLOOKUP(A326,DETAIL!$A$7:$F$1101,4,0),"")</f>
        <v/>
      </c>
      <c r="E326" s="131" t="str">
        <f>IFERROR(VLOOKUP(A326,DETAIL!$A$7:$F$1101,5,0),"")</f>
        <v/>
      </c>
      <c r="F326" s="131" t="str">
        <f>IFERROR(VLOOKUP(A326,DETAIL!$A$7:$O$1101,15,0),"")</f>
        <v/>
      </c>
      <c r="G326" s="131" t="str">
        <f>IFERROR(VLOOKUP(A326,DETAIL!$A$7:$O$1101,14,0),"")</f>
        <v/>
      </c>
      <c r="H326" s="16" t="str">
        <f>IFERROR(VLOOKUP(A326,DETAIL!$A$7:$F$1101,6,0),"")</f>
        <v/>
      </c>
      <c r="I326" s="16" t="str">
        <f>IFERROR(VLOOKUP(A326,DETAIL!$A$7:$P$1101,16,0),"")</f>
        <v/>
      </c>
      <c r="J326" s="16" t="str">
        <f>IFERROR(VLOOKUP(A326,DETAIL!$A$7:$O$1101,13,0),"")</f>
        <v/>
      </c>
      <c r="K326" s="132" t="str">
        <f>IFERROR(CONCATENATE("वर्ष ",VLOOKUP(A326,DETAIL!$A$7:$O$1101,11,0)," / ","प्रतिशत ",VLOOKUP(A326,DETAIL!$A$7:$O$1101,12,0)*100),"")</f>
        <v/>
      </c>
      <c r="L326" s="16" t="str">
        <f>IFERROR(VLOOKUP(A326,DETAIL!$A$7:$L$1101,7,0),"")</f>
        <v/>
      </c>
      <c r="M326" s="133" t="str">
        <f>IFERROR(VLOOKUP(A326,DETAIL!$A$7:$L$1101,8,0)*75%,"")</f>
        <v/>
      </c>
      <c r="N326" s="16" t="str">
        <f>IFERROR(VLOOKUP(A326,DETAIL!$A$7:$L$1101,9,0),"")</f>
        <v/>
      </c>
      <c r="O326" s="133" t="str">
        <f>IFERROR(VLOOKUP(A326,DETAIL!$A$7:$L$1101,10,0)*25%,"")</f>
        <v/>
      </c>
      <c r="P326" s="133" t="str">
        <f t="shared" si="12"/>
        <v/>
      </c>
      <c r="Q326" s="131"/>
    </row>
    <row r="327" spans="1:17" ht="24.95" customHeight="1">
      <c r="A327" s="150">
        <v>320</v>
      </c>
      <c r="B327" s="16" t="str">
        <f t="shared" si="13"/>
        <v/>
      </c>
      <c r="C327" s="130" t="str">
        <f>IFERROR(VLOOKUP(A327,DETAIL!$A$7:$F$1101,3,0),"")</f>
        <v/>
      </c>
      <c r="D327" s="130" t="str">
        <f>IFERROR(VLOOKUP(A327,DETAIL!$A$7:$F$1101,4,0),"")</f>
        <v/>
      </c>
      <c r="E327" s="131" t="str">
        <f>IFERROR(VLOOKUP(A327,DETAIL!$A$7:$F$1101,5,0),"")</f>
        <v/>
      </c>
      <c r="F327" s="131" t="str">
        <f>IFERROR(VLOOKUP(A327,DETAIL!$A$7:$O$1101,15,0),"")</f>
        <v/>
      </c>
      <c r="G327" s="131" t="str">
        <f>IFERROR(VLOOKUP(A327,DETAIL!$A$7:$O$1101,14,0),"")</f>
        <v/>
      </c>
      <c r="H327" s="16" t="str">
        <f>IFERROR(VLOOKUP(A327,DETAIL!$A$7:$F$1101,6,0),"")</f>
        <v/>
      </c>
      <c r="I327" s="16" t="str">
        <f>IFERROR(VLOOKUP(A327,DETAIL!$A$7:$P$1101,16,0),"")</f>
        <v/>
      </c>
      <c r="J327" s="16" t="str">
        <f>IFERROR(VLOOKUP(A327,DETAIL!$A$7:$O$1101,13,0),"")</f>
        <v/>
      </c>
      <c r="K327" s="132" t="str">
        <f>IFERROR(CONCATENATE("वर्ष ",VLOOKUP(A327,DETAIL!$A$7:$O$1101,11,0)," / ","प्रतिशत ",VLOOKUP(A327,DETAIL!$A$7:$O$1101,12,0)*100),"")</f>
        <v/>
      </c>
      <c r="L327" s="16" t="str">
        <f>IFERROR(VLOOKUP(A327,DETAIL!$A$7:$L$1101,7,0),"")</f>
        <v/>
      </c>
      <c r="M327" s="133" t="str">
        <f>IFERROR(VLOOKUP(A327,DETAIL!$A$7:$L$1101,8,0)*75%,"")</f>
        <v/>
      </c>
      <c r="N327" s="16" t="str">
        <f>IFERROR(VLOOKUP(A327,DETAIL!$A$7:$L$1101,9,0),"")</f>
        <v/>
      </c>
      <c r="O327" s="133" t="str">
        <f>IFERROR(VLOOKUP(A327,DETAIL!$A$7:$L$1101,10,0)*25%,"")</f>
        <v/>
      </c>
      <c r="P327" s="133" t="str">
        <f t="shared" si="12"/>
        <v/>
      </c>
      <c r="Q327" s="131"/>
    </row>
    <row r="328" spans="1:17" ht="24.95" customHeight="1">
      <c r="A328" s="150">
        <v>321</v>
      </c>
      <c r="B328" s="16" t="str">
        <f t="shared" si="13"/>
        <v/>
      </c>
      <c r="C328" s="130" t="str">
        <f>IFERROR(VLOOKUP(A328,DETAIL!$A$7:$F$1101,3,0),"")</f>
        <v/>
      </c>
      <c r="D328" s="130" t="str">
        <f>IFERROR(VLOOKUP(A328,DETAIL!$A$7:$F$1101,4,0),"")</f>
        <v/>
      </c>
      <c r="E328" s="131" t="str">
        <f>IFERROR(VLOOKUP(A328,DETAIL!$A$7:$F$1101,5,0),"")</f>
        <v/>
      </c>
      <c r="F328" s="131" t="str">
        <f>IFERROR(VLOOKUP(A328,DETAIL!$A$7:$O$1101,15,0),"")</f>
        <v/>
      </c>
      <c r="G328" s="131" t="str">
        <f>IFERROR(VLOOKUP(A328,DETAIL!$A$7:$O$1101,14,0),"")</f>
        <v/>
      </c>
      <c r="H328" s="16" t="str">
        <f>IFERROR(VLOOKUP(A328,DETAIL!$A$7:$F$1101,6,0),"")</f>
        <v/>
      </c>
      <c r="I328" s="16" t="str">
        <f>IFERROR(VLOOKUP(A328,DETAIL!$A$7:$P$1101,16,0),"")</f>
        <v/>
      </c>
      <c r="J328" s="16" t="str">
        <f>IFERROR(VLOOKUP(A328,DETAIL!$A$7:$O$1101,13,0),"")</f>
        <v/>
      </c>
      <c r="K328" s="132" t="str">
        <f>IFERROR(CONCATENATE("वर्ष ",VLOOKUP(A328,DETAIL!$A$7:$O$1101,11,0)," / ","प्रतिशत ",VLOOKUP(A328,DETAIL!$A$7:$O$1101,12,0)*100),"")</f>
        <v/>
      </c>
      <c r="L328" s="16" t="str">
        <f>IFERROR(VLOOKUP(A328,DETAIL!$A$7:$L$1101,7,0),"")</f>
        <v/>
      </c>
      <c r="M328" s="133" t="str">
        <f>IFERROR(VLOOKUP(A328,DETAIL!$A$7:$L$1101,8,0)*75%,"")</f>
        <v/>
      </c>
      <c r="N328" s="16" t="str">
        <f>IFERROR(VLOOKUP(A328,DETAIL!$A$7:$L$1101,9,0),"")</f>
        <v/>
      </c>
      <c r="O328" s="133" t="str">
        <f>IFERROR(VLOOKUP(A328,DETAIL!$A$7:$L$1101,10,0)*25%,"")</f>
        <v/>
      </c>
      <c r="P328" s="133" t="str">
        <f t="shared" si="12"/>
        <v/>
      </c>
      <c r="Q328" s="131"/>
    </row>
    <row r="329" spans="1:17" ht="24.95" customHeight="1">
      <c r="A329" s="150">
        <v>322</v>
      </c>
      <c r="B329" s="16" t="str">
        <f t="shared" si="13"/>
        <v/>
      </c>
      <c r="C329" s="130" t="str">
        <f>IFERROR(VLOOKUP(A329,DETAIL!$A$7:$F$1101,3,0),"")</f>
        <v/>
      </c>
      <c r="D329" s="130" t="str">
        <f>IFERROR(VLOOKUP(A329,DETAIL!$A$7:$F$1101,4,0),"")</f>
        <v/>
      </c>
      <c r="E329" s="131" t="str">
        <f>IFERROR(VLOOKUP(A329,DETAIL!$A$7:$F$1101,5,0),"")</f>
        <v/>
      </c>
      <c r="F329" s="131" t="str">
        <f>IFERROR(VLOOKUP(A329,DETAIL!$A$7:$O$1101,15,0),"")</f>
        <v/>
      </c>
      <c r="G329" s="131" t="str">
        <f>IFERROR(VLOOKUP(A329,DETAIL!$A$7:$O$1101,14,0),"")</f>
        <v/>
      </c>
      <c r="H329" s="16" t="str">
        <f>IFERROR(VLOOKUP(A329,DETAIL!$A$7:$F$1101,6,0),"")</f>
        <v/>
      </c>
      <c r="I329" s="16" t="str">
        <f>IFERROR(VLOOKUP(A329,DETAIL!$A$7:$P$1101,16,0),"")</f>
        <v/>
      </c>
      <c r="J329" s="16" t="str">
        <f>IFERROR(VLOOKUP(A329,DETAIL!$A$7:$O$1101,13,0),"")</f>
        <v/>
      </c>
      <c r="K329" s="132" t="str">
        <f>IFERROR(CONCATENATE("वर्ष ",VLOOKUP(A329,DETAIL!$A$7:$O$1101,11,0)," / ","प्रतिशत ",VLOOKUP(A329,DETAIL!$A$7:$O$1101,12,0)*100),"")</f>
        <v/>
      </c>
      <c r="L329" s="16" t="str">
        <f>IFERROR(VLOOKUP(A329,DETAIL!$A$7:$L$1101,7,0),"")</f>
        <v/>
      </c>
      <c r="M329" s="133" t="str">
        <f>IFERROR(VLOOKUP(A329,DETAIL!$A$7:$L$1101,8,0)*75%,"")</f>
        <v/>
      </c>
      <c r="N329" s="16" t="str">
        <f>IFERROR(VLOOKUP(A329,DETAIL!$A$7:$L$1101,9,0),"")</f>
        <v/>
      </c>
      <c r="O329" s="133" t="str">
        <f>IFERROR(VLOOKUP(A329,DETAIL!$A$7:$L$1101,10,0)*25%,"")</f>
        <v/>
      </c>
      <c r="P329" s="133" t="str">
        <f t="shared" ref="P329:P392" si="14">IFERROR(IF(H329="","",SUM(M329+O329)),"")</f>
        <v/>
      </c>
      <c r="Q329" s="131"/>
    </row>
    <row r="330" spans="1:17" ht="24.95" customHeight="1">
      <c r="A330" s="150">
        <v>323</v>
      </c>
      <c r="B330" s="16" t="str">
        <f t="shared" si="13"/>
        <v/>
      </c>
      <c r="C330" s="130" t="str">
        <f>IFERROR(VLOOKUP(A330,DETAIL!$A$7:$F$1101,3,0),"")</f>
        <v/>
      </c>
      <c r="D330" s="130" t="str">
        <f>IFERROR(VLOOKUP(A330,DETAIL!$A$7:$F$1101,4,0),"")</f>
        <v/>
      </c>
      <c r="E330" s="131" t="str">
        <f>IFERROR(VLOOKUP(A330,DETAIL!$A$7:$F$1101,5,0),"")</f>
        <v/>
      </c>
      <c r="F330" s="131" t="str">
        <f>IFERROR(VLOOKUP(A330,DETAIL!$A$7:$O$1101,15,0),"")</f>
        <v/>
      </c>
      <c r="G330" s="131" t="str">
        <f>IFERROR(VLOOKUP(A330,DETAIL!$A$7:$O$1101,14,0),"")</f>
        <v/>
      </c>
      <c r="H330" s="16" t="str">
        <f>IFERROR(VLOOKUP(A330,DETAIL!$A$7:$F$1101,6,0),"")</f>
        <v/>
      </c>
      <c r="I330" s="16" t="str">
        <f>IFERROR(VLOOKUP(A330,DETAIL!$A$7:$P$1101,16,0),"")</f>
        <v/>
      </c>
      <c r="J330" s="16" t="str">
        <f>IFERROR(VLOOKUP(A330,DETAIL!$A$7:$O$1101,13,0),"")</f>
        <v/>
      </c>
      <c r="K330" s="132" t="str">
        <f>IFERROR(CONCATENATE("वर्ष ",VLOOKUP(A330,DETAIL!$A$7:$O$1101,11,0)," / ","प्रतिशत ",VLOOKUP(A330,DETAIL!$A$7:$O$1101,12,0)*100),"")</f>
        <v/>
      </c>
      <c r="L330" s="16" t="str">
        <f>IFERROR(VLOOKUP(A330,DETAIL!$A$7:$L$1101,7,0),"")</f>
        <v/>
      </c>
      <c r="M330" s="133" t="str">
        <f>IFERROR(VLOOKUP(A330,DETAIL!$A$7:$L$1101,8,0)*75%,"")</f>
        <v/>
      </c>
      <c r="N330" s="16" t="str">
        <f>IFERROR(VLOOKUP(A330,DETAIL!$A$7:$L$1101,9,0),"")</f>
        <v/>
      </c>
      <c r="O330" s="133" t="str">
        <f>IFERROR(VLOOKUP(A330,DETAIL!$A$7:$L$1101,10,0)*25%,"")</f>
        <v/>
      </c>
      <c r="P330" s="133" t="str">
        <f t="shared" si="14"/>
        <v/>
      </c>
      <c r="Q330" s="131"/>
    </row>
    <row r="331" spans="1:17" ht="24.95" customHeight="1">
      <c r="A331" s="150">
        <v>324</v>
      </c>
      <c r="B331" s="16" t="str">
        <f t="shared" si="13"/>
        <v/>
      </c>
      <c r="C331" s="130" t="str">
        <f>IFERROR(VLOOKUP(A331,DETAIL!$A$7:$F$1101,3,0),"")</f>
        <v/>
      </c>
      <c r="D331" s="130" t="str">
        <f>IFERROR(VLOOKUP(A331,DETAIL!$A$7:$F$1101,4,0),"")</f>
        <v/>
      </c>
      <c r="E331" s="131" t="str">
        <f>IFERROR(VLOOKUP(A331,DETAIL!$A$7:$F$1101,5,0),"")</f>
        <v/>
      </c>
      <c r="F331" s="131" t="str">
        <f>IFERROR(VLOOKUP(A331,DETAIL!$A$7:$O$1101,15,0),"")</f>
        <v/>
      </c>
      <c r="G331" s="131" t="str">
        <f>IFERROR(VLOOKUP(A331,DETAIL!$A$7:$O$1101,14,0),"")</f>
        <v/>
      </c>
      <c r="H331" s="16" t="str">
        <f>IFERROR(VLOOKUP(A331,DETAIL!$A$7:$F$1101,6,0),"")</f>
        <v/>
      </c>
      <c r="I331" s="16" t="str">
        <f>IFERROR(VLOOKUP(A331,DETAIL!$A$7:$P$1101,16,0),"")</f>
        <v/>
      </c>
      <c r="J331" s="16" t="str">
        <f>IFERROR(VLOOKUP(A331,DETAIL!$A$7:$O$1101,13,0),"")</f>
        <v/>
      </c>
      <c r="K331" s="132" t="str">
        <f>IFERROR(CONCATENATE("वर्ष ",VLOOKUP(A331,DETAIL!$A$7:$O$1101,11,0)," / ","प्रतिशत ",VLOOKUP(A331,DETAIL!$A$7:$O$1101,12,0)*100),"")</f>
        <v/>
      </c>
      <c r="L331" s="16" t="str">
        <f>IFERROR(VLOOKUP(A331,DETAIL!$A$7:$L$1101,7,0),"")</f>
        <v/>
      </c>
      <c r="M331" s="133" t="str">
        <f>IFERROR(VLOOKUP(A331,DETAIL!$A$7:$L$1101,8,0)*75%,"")</f>
        <v/>
      </c>
      <c r="N331" s="16" t="str">
        <f>IFERROR(VLOOKUP(A331,DETAIL!$A$7:$L$1101,9,0),"")</f>
        <v/>
      </c>
      <c r="O331" s="133" t="str">
        <f>IFERROR(VLOOKUP(A331,DETAIL!$A$7:$L$1101,10,0)*25%,"")</f>
        <v/>
      </c>
      <c r="P331" s="133" t="str">
        <f t="shared" si="14"/>
        <v/>
      </c>
      <c r="Q331" s="131"/>
    </row>
    <row r="332" spans="1:17" ht="24.95" customHeight="1">
      <c r="A332" s="150">
        <v>325</v>
      </c>
      <c r="B332" s="16" t="str">
        <f t="shared" si="13"/>
        <v/>
      </c>
      <c r="C332" s="130" t="str">
        <f>IFERROR(VLOOKUP(A332,DETAIL!$A$7:$F$1101,3,0),"")</f>
        <v/>
      </c>
      <c r="D332" s="130" t="str">
        <f>IFERROR(VLOOKUP(A332,DETAIL!$A$7:$F$1101,4,0),"")</f>
        <v/>
      </c>
      <c r="E332" s="131" t="str">
        <f>IFERROR(VLOOKUP(A332,DETAIL!$A$7:$F$1101,5,0),"")</f>
        <v/>
      </c>
      <c r="F332" s="131" t="str">
        <f>IFERROR(VLOOKUP(A332,DETAIL!$A$7:$O$1101,15,0),"")</f>
        <v/>
      </c>
      <c r="G332" s="131" t="str">
        <f>IFERROR(VLOOKUP(A332,DETAIL!$A$7:$O$1101,14,0),"")</f>
        <v/>
      </c>
      <c r="H332" s="16" t="str">
        <f>IFERROR(VLOOKUP(A332,DETAIL!$A$7:$F$1101,6,0),"")</f>
        <v/>
      </c>
      <c r="I332" s="16" t="str">
        <f>IFERROR(VLOOKUP(A332,DETAIL!$A$7:$P$1101,16,0),"")</f>
        <v/>
      </c>
      <c r="J332" s="16" t="str">
        <f>IFERROR(VLOOKUP(A332,DETAIL!$A$7:$O$1101,13,0),"")</f>
        <v/>
      </c>
      <c r="K332" s="132" t="str">
        <f>IFERROR(CONCATENATE("वर्ष ",VLOOKUP(A332,DETAIL!$A$7:$O$1101,11,0)," / ","प्रतिशत ",VLOOKUP(A332,DETAIL!$A$7:$O$1101,12,0)*100),"")</f>
        <v/>
      </c>
      <c r="L332" s="16" t="str">
        <f>IFERROR(VLOOKUP(A332,DETAIL!$A$7:$L$1101,7,0),"")</f>
        <v/>
      </c>
      <c r="M332" s="133" t="str">
        <f>IFERROR(VLOOKUP(A332,DETAIL!$A$7:$L$1101,8,0)*75%,"")</f>
        <v/>
      </c>
      <c r="N332" s="16" t="str">
        <f>IFERROR(VLOOKUP(A332,DETAIL!$A$7:$L$1101,9,0),"")</f>
        <v/>
      </c>
      <c r="O332" s="133" t="str">
        <f>IFERROR(VLOOKUP(A332,DETAIL!$A$7:$L$1101,10,0)*25%,"")</f>
        <v/>
      </c>
      <c r="P332" s="133" t="str">
        <f t="shared" si="14"/>
        <v/>
      </c>
      <c r="Q332" s="131"/>
    </row>
    <row r="333" spans="1:17" ht="24.95" customHeight="1">
      <c r="A333" s="150">
        <v>326</v>
      </c>
      <c r="B333" s="16" t="str">
        <f t="shared" si="13"/>
        <v/>
      </c>
      <c r="C333" s="130" t="str">
        <f>IFERROR(VLOOKUP(A333,DETAIL!$A$7:$F$1101,3,0),"")</f>
        <v/>
      </c>
      <c r="D333" s="130" t="str">
        <f>IFERROR(VLOOKUP(A333,DETAIL!$A$7:$F$1101,4,0),"")</f>
        <v/>
      </c>
      <c r="E333" s="131" t="str">
        <f>IFERROR(VLOOKUP(A333,DETAIL!$A$7:$F$1101,5,0),"")</f>
        <v/>
      </c>
      <c r="F333" s="131" t="str">
        <f>IFERROR(VLOOKUP(A333,DETAIL!$A$7:$O$1101,15,0),"")</f>
        <v/>
      </c>
      <c r="G333" s="131" t="str">
        <f>IFERROR(VLOOKUP(A333,DETAIL!$A$7:$O$1101,14,0),"")</f>
        <v/>
      </c>
      <c r="H333" s="16" t="str">
        <f>IFERROR(VLOOKUP(A333,DETAIL!$A$7:$F$1101,6,0),"")</f>
        <v/>
      </c>
      <c r="I333" s="16" t="str">
        <f>IFERROR(VLOOKUP(A333,DETAIL!$A$7:$P$1101,16,0),"")</f>
        <v/>
      </c>
      <c r="J333" s="16" t="str">
        <f>IFERROR(VLOOKUP(A333,DETAIL!$A$7:$O$1101,13,0),"")</f>
        <v/>
      </c>
      <c r="K333" s="132" t="str">
        <f>IFERROR(CONCATENATE("वर्ष ",VLOOKUP(A333,DETAIL!$A$7:$O$1101,11,0)," / ","प्रतिशत ",VLOOKUP(A333,DETAIL!$A$7:$O$1101,12,0)*100),"")</f>
        <v/>
      </c>
      <c r="L333" s="16" t="str">
        <f>IFERROR(VLOOKUP(A333,DETAIL!$A$7:$L$1101,7,0),"")</f>
        <v/>
      </c>
      <c r="M333" s="133" t="str">
        <f>IFERROR(VLOOKUP(A333,DETAIL!$A$7:$L$1101,8,0)*75%,"")</f>
        <v/>
      </c>
      <c r="N333" s="16" t="str">
        <f>IFERROR(VLOOKUP(A333,DETAIL!$A$7:$L$1101,9,0),"")</f>
        <v/>
      </c>
      <c r="O333" s="133" t="str">
        <f>IFERROR(VLOOKUP(A333,DETAIL!$A$7:$L$1101,10,0)*25%,"")</f>
        <v/>
      </c>
      <c r="P333" s="133" t="str">
        <f t="shared" si="14"/>
        <v/>
      </c>
      <c r="Q333" s="131"/>
    </row>
    <row r="334" spans="1:17" ht="24.95" customHeight="1">
      <c r="A334" s="150">
        <v>327</v>
      </c>
      <c r="B334" s="16" t="str">
        <f t="shared" si="13"/>
        <v/>
      </c>
      <c r="C334" s="130" t="str">
        <f>IFERROR(VLOOKUP(A334,DETAIL!$A$7:$F$1101,3,0),"")</f>
        <v/>
      </c>
      <c r="D334" s="130" t="str">
        <f>IFERROR(VLOOKUP(A334,DETAIL!$A$7:$F$1101,4,0),"")</f>
        <v/>
      </c>
      <c r="E334" s="131" t="str">
        <f>IFERROR(VLOOKUP(A334,DETAIL!$A$7:$F$1101,5,0),"")</f>
        <v/>
      </c>
      <c r="F334" s="131" t="str">
        <f>IFERROR(VLOOKUP(A334,DETAIL!$A$7:$O$1101,15,0),"")</f>
        <v/>
      </c>
      <c r="G334" s="131" t="str">
        <f>IFERROR(VLOOKUP(A334,DETAIL!$A$7:$O$1101,14,0),"")</f>
        <v/>
      </c>
      <c r="H334" s="16" t="str">
        <f>IFERROR(VLOOKUP(A334,DETAIL!$A$7:$F$1101,6,0),"")</f>
        <v/>
      </c>
      <c r="I334" s="16" t="str">
        <f>IFERROR(VLOOKUP(A334,DETAIL!$A$7:$P$1101,16,0),"")</f>
        <v/>
      </c>
      <c r="J334" s="16" t="str">
        <f>IFERROR(VLOOKUP(A334,DETAIL!$A$7:$O$1101,13,0),"")</f>
        <v/>
      </c>
      <c r="K334" s="132" t="str">
        <f>IFERROR(CONCATENATE("वर्ष ",VLOOKUP(A334,DETAIL!$A$7:$O$1101,11,0)," / ","प्रतिशत ",VLOOKUP(A334,DETAIL!$A$7:$O$1101,12,0)*100),"")</f>
        <v/>
      </c>
      <c r="L334" s="16" t="str">
        <f>IFERROR(VLOOKUP(A334,DETAIL!$A$7:$L$1101,7,0),"")</f>
        <v/>
      </c>
      <c r="M334" s="133" t="str">
        <f>IFERROR(VLOOKUP(A334,DETAIL!$A$7:$L$1101,8,0)*75%,"")</f>
        <v/>
      </c>
      <c r="N334" s="16" t="str">
        <f>IFERROR(VLOOKUP(A334,DETAIL!$A$7:$L$1101,9,0),"")</f>
        <v/>
      </c>
      <c r="O334" s="133" t="str">
        <f>IFERROR(VLOOKUP(A334,DETAIL!$A$7:$L$1101,10,0)*25%,"")</f>
        <v/>
      </c>
      <c r="P334" s="133" t="str">
        <f t="shared" si="14"/>
        <v/>
      </c>
      <c r="Q334" s="131"/>
    </row>
    <row r="335" spans="1:17" ht="24.95" customHeight="1">
      <c r="A335" s="150">
        <v>328</v>
      </c>
      <c r="B335" s="16" t="str">
        <f t="shared" si="13"/>
        <v/>
      </c>
      <c r="C335" s="130" t="str">
        <f>IFERROR(VLOOKUP(A335,DETAIL!$A$7:$F$1101,3,0),"")</f>
        <v/>
      </c>
      <c r="D335" s="130" t="str">
        <f>IFERROR(VLOOKUP(A335,DETAIL!$A$7:$F$1101,4,0),"")</f>
        <v/>
      </c>
      <c r="E335" s="131" t="str">
        <f>IFERROR(VLOOKUP(A335,DETAIL!$A$7:$F$1101,5,0),"")</f>
        <v/>
      </c>
      <c r="F335" s="131" t="str">
        <f>IFERROR(VLOOKUP(A335,DETAIL!$A$7:$O$1101,15,0),"")</f>
        <v/>
      </c>
      <c r="G335" s="131" t="str">
        <f>IFERROR(VLOOKUP(A335,DETAIL!$A$7:$O$1101,14,0),"")</f>
        <v/>
      </c>
      <c r="H335" s="16" t="str">
        <f>IFERROR(VLOOKUP(A335,DETAIL!$A$7:$F$1101,6,0),"")</f>
        <v/>
      </c>
      <c r="I335" s="16" t="str">
        <f>IFERROR(VLOOKUP(A335,DETAIL!$A$7:$P$1101,16,0),"")</f>
        <v/>
      </c>
      <c r="J335" s="16" t="str">
        <f>IFERROR(VLOOKUP(A335,DETAIL!$A$7:$O$1101,13,0),"")</f>
        <v/>
      </c>
      <c r="K335" s="132" t="str">
        <f>IFERROR(CONCATENATE("वर्ष ",VLOOKUP(A335,DETAIL!$A$7:$O$1101,11,0)," / ","प्रतिशत ",VLOOKUP(A335,DETAIL!$A$7:$O$1101,12,0)*100),"")</f>
        <v/>
      </c>
      <c r="L335" s="16" t="str">
        <f>IFERROR(VLOOKUP(A335,DETAIL!$A$7:$L$1101,7,0),"")</f>
        <v/>
      </c>
      <c r="M335" s="133" t="str">
        <f>IFERROR(VLOOKUP(A335,DETAIL!$A$7:$L$1101,8,0)*75%,"")</f>
        <v/>
      </c>
      <c r="N335" s="16" t="str">
        <f>IFERROR(VLOOKUP(A335,DETAIL!$A$7:$L$1101,9,0),"")</f>
        <v/>
      </c>
      <c r="O335" s="133" t="str">
        <f>IFERROR(VLOOKUP(A335,DETAIL!$A$7:$L$1101,10,0)*25%,"")</f>
        <v/>
      </c>
      <c r="P335" s="133" t="str">
        <f t="shared" si="14"/>
        <v/>
      </c>
      <c r="Q335" s="131"/>
    </row>
    <row r="336" spans="1:17" ht="24.95" customHeight="1">
      <c r="A336" s="150">
        <v>329</v>
      </c>
      <c r="B336" s="16" t="str">
        <f t="shared" si="13"/>
        <v/>
      </c>
      <c r="C336" s="130" t="str">
        <f>IFERROR(VLOOKUP(A336,DETAIL!$A$7:$F$1101,3,0),"")</f>
        <v/>
      </c>
      <c r="D336" s="130" t="str">
        <f>IFERROR(VLOOKUP(A336,DETAIL!$A$7:$F$1101,4,0),"")</f>
        <v/>
      </c>
      <c r="E336" s="131" t="str">
        <f>IFERROR(VLOOKUP(A336,DETAIL!$A$7:$F$1101,5,0),"")</f>
        <v/>
      </c>
      <c r="F336" s="131" t="str">
        <f>IFERROR(VLOOKUP(A336,DETAIL!$A$7:$O$1101,15,0),"")</f>
        <v/>
      </c>
      <c r="G336" s="131" t="str">
        <f>IFERROR(VLOOKUP(A336,DETAIL!$A$7:$O$1101,14,0),"")</f>
        <v/>
      </c>
      <c r="H336" s="16" t="str">
        <f>IFERROR(VLOOKUP(A336,DETAIL!$A$7:$F$1101,6,0),"")</f>
        <v/>
      </c>
      <c r="I336" s="16" t="str">
        <f>IFERROR(VLOOKUP(A336,DETAIL!$A$7:$P$1101,16,0),"")</f>
        <v/>
      </c>
      <c r="J336" s="16" t="str">
        <f>IFERROR(VLOOKUP(A336,DETAIL!$A$7:$O$1101,13,0),"")</f>
        <v/>
      </c>
      <c r="K336" s="132" t="str">
        <f>IFERROR(CONCATENATE("वर्ष ",VLOOKUP(A336,DETAIL!$A$7:$O$1101,11,0)," / ","प्रतिशत ",VLOOKUP(A336,DETAIL!$A$7:$O$1101,12,0)*100),"")</f>
        <v/>
      </c>
      <c r="L336" s="16" t="str">
        <f>IFERROR(VLOOKUP(A336,DETAIL!$A$7:$L$1101,7,0),"")</f>
        <v/>
      </c>
      <c r="M336" s="133" t="str">
        <f>IFERROR(VLOOKUP(A336,DETAIL!$A$7:$L$1101,8,0)*75%,"")</f>
        <v/>
      </c>
      <c r="N336" s="16" t="str">
        <f>IFERROR(VLOOKUP(A336,DETAIL!$A$7:$L$1101,9,0),"")</f>
        <v/>
      </c>
      <c r="O336" s="133" t="str">
        <f>IFERROR(VLOOKUP(A336,DETAIL!$A$7:$L$1101,10,0)*25%,"")</f>
        <v/>
      </c>
      <c r="P336" s="133" t="str">
        <f t="shared" si="14"/>
        <v/>
      </c>
      <c r="Q336" s="131"/>
    </row>
    <row r="337" spans="1:17" ht="24.95" customHeight="1">
      <c r="A337" s="150">
        <v>330</v>
      </c>
      <c r="B337" s="16" t="str">
        <f t="shared" si="13"/>
        <v/>
      </c>
      <c r="C337" s="130" t="str">
        <f>IFERROR(VLOOKUP(A337,DETAIL!$A$7:$F$1101,3,0),"")</f>
        <v/>
      </c>
      <c r="D337" s="130" t="str">
        <f>IFERROR(VLOOKUP(A337,DETAIL!$A$7:$F$1101,4,0),"")</f>
        <v/>
      </c>
      <c r="E337" s="131" t="str">
        <f>IFERROR(VLOOKUP(A337,DETAIL!$A$7:$F$1101,5,0),"")</f>
        <v/>
      </c>
      <c r="F337" s="131" t="str">
        <f>IFERROR(VLOOKUP(A337,DETAIL!$A$7:$O$1101,15,0),"")</f>
        <v/>
      </c>
      <c r="G337" s="131" t="str">
        <f>IFERROR(VLOOKUP(A337,DETAIL!$A$7:$O$1101,14,0),"")</f>
        <v/>
      </c>
      <c r="H337" s="16" t="str">
        <f>IFERROR(VLOOKUP(A337,DETAIL!$A$7:$F$1101,6,0),"")</f>
        <v/>
      </c>
      <c r="I337" s="16" t="str">
        <f>IFERROR(VLOOKUP(A337,DETAIL!$A$7:$P$1101,16,0),"")</f>
        <v/>
      </c>
      <c r="J337" s="16" t="str">
        <f>IFERROR(VLOOKUP(A337,DETAIL!$A$7:$O$1101,13,0),"")</f>
        <v/>
      </c>
      <c r="K337" s="132" t="str">
        <f>IFERROR(CONCATENATE("वर्ष ",VLOOKUP(A337,DETAIL!$A$7:$O$1101,11,0)," / ","प्रतिशत ",VLOOKUP(A337,DETAIL!$A$7:$O$1101,12,0)*100),"")</f>
        <v/>
      </c>
      <c r="L337" s="16" t="str">
        <f>IFERROR(VLOOKUP(A337,DETAIL!$A$7:$L$1101,7,0),"")</f>
        <v/>
      </c>
      <c r="M337" s="133" t="str">
        <f>IFERROR(VLOOKUP(A337,DETAIL!$A$7:$L$1101,8,0)*75%,"")</f>
        <v/>
      </c>
      <c r="N337" s="16" t="str">
        <f>IFERROR(VLOOKUP(A337,DETAIL!$A$7:$L$1101,9,0),"")</f>
        <v/>
      </c>
      <c r="O337" s="133" t="str">
        <f>IFERROR(VLOOKUP(A337,DETAIL!$A$7:$L$1101,10,0)*25%,"")</f>
        <v/>
      </c>
      <c r="P337" s="133" t="str">
        <f t="shared" si="14"/>
        <v/>
      </c>
      <c r="Q337" s="131"/>
    </row>
    <row r="338" spans="1:17" ht="24.95" customHeight="1">
      <c r="A338" s="150">
        <v>331</v>
      </c>
      <c r="B338" s="16" t="str">
        <f t="shared" si="13"/>
        <v/>
      </c>
      <c r="C338" s="130" t="str">
        <f>IFERROR(VLOOKUP(A338,DETAIL!$A$7:$F$1101,3,0),"")</f>
        <v/>
      </c>
      <c r="D338" s="130" t="str">
        <f>IFERROR(VLOOKUP(A338,DETAIL!$A$7:$F$1101,4,0),"")</f>
        <v/>
      </c>
      <c r="E338" s="131" t="str">
        <f>IFERROR(VLOOKUP(A338,DETAIL!$A$7:$F$1101,5,0),"")</f>
        <v/>
      </c>
      <c r="F338" s="131" t="str">
        <f>IFERROR(VLOOKUP(A338,DETAIL!$A$7:$O$1101,15,0),"")</f>
        <v/>
      </c>
      <c r="G338" s="131" t="str">
        <f>IFERROR(VLOOKUP(A338,DETAIL!$A$7:$O$1101,14,0),"")</f>
        <v/>
      </c>
      <c r="H338" s="16" t="str">
        <f>IFERROR(VLOOKUP(A338,DETAIL!$A$7:$F$1101,6,0),"")</f>
        <v/>
      </c>
      <c r="I338" s="16" t="str">
        <f>IFERROR(VLOOKUP(A338,DETAIL!$A$7:$P$1101,16,0),"")</f>
        <v/>
      </c>
      <c r="J338" s="16" t="str">
        <f>IFERROR(VLOOKUP(A338,DETAIL!$A$7:$O$1101,13,0),"")</f>
        <v/>
      </c>
      <c r="K338" s="132" t="str">
        <f>IFERROR(CONCATENATE("वर्ष ",VLOOKUP(A338,DETAIL!$A$7:$O$1101,11,0)," / ","प्रतिशत ",VLOOKUP(A338,DETAIL!$A$7:$O$1101,12,0)*100),"")</f>
        <v/>
      </c>
      <c r="L338" s="16" t="str">
        <f>IFERROR(VLOOKUP(A338,DETAIL!$A$7:$L$1101,7,0),"")</f>
        <v/>
      </c>
      <c r="M338" s="133" t="str">
        <f>IFERROR(VLOOKUP(A338,DETAIL!$A$7:$L$1101,8,0)*75%,"")</f>
        <v/>
      </c>
      <c r="N338" s="16" t="str">
        <f>IFERROR(VLOOKUP(A338,DETAIL!$A$7:$L$1101,9,0),"")</f>
        <v/>
      </c>
      <c r="O338" s="133" t="str">
        <f>IFERROR(VLOOKUP(A338,DETAIL!$A$7:$L$1101,10,0)*25%,"")</f>
        <v/>
      </c>
      <c r="P338" s="133" t="str">
        <f t="shared" si="14"/>
        <v/>
      </c>
      <c r="Q338" s="131"/>
    </row>
    <row r="339" spans="1:17" ht="24.95" customHeight="1">
      <c r="A339" s="150">
        <v>332</v>
      </c>
      <c r="B339" s="16" t="str">
        <f t="shared" ref="B339:B402" si="15">IFERROR(IF(LEN(C339)&gt;=2,B338+1,""),"")</f>
        <v/>
      </c>
      <c r="C339" s="130" t="str">
        <f>IFERROR(VLOOKUP(A339,DETAIL!$A$7:$F$1101,3,0),"")</f>
        <v/>
      </c>
      <c r="D339" s="130" t="str">
        <f>IFERROR(VLOOKUP(A339,DETAIL!$A$7:$F$1101,4,0),"")</f>
        <v/>
      </c>
      <c r="E339" s="131" t="str">
        <f>IFERROR(VLOOKUP(A339,DETAIL!$A$7:$F$1101,5,0),"")</f>
        <v/>
      </c>
      <c r="F339" s="131" t="str">
        <f>IFERROR(VLOOKUP(A339,DETAIL!$A$7:$O$1101,15,0),"")</f>
        <v/>
      </c>
      <c r="G339" s="131" t="str">
        <f>IFERROR(VLOOKUP(A339,DETAIL!$A$7:$O$1101,14,0),"")</f>
        <v/>
      </c>
      <c r="H339" s="16" t="str">
        <f>IFERROR(VLOOKUP(A339,DETAIL!$A$7:$F$1101,6,0),"")</f>
        <v/>
      </c>
      <c r="I339" s="16" t="str">
        <f>IFERROR(VLOOKUP(A339,DETAIL!$A$7:$P$1101,16,0),"")</f>
        <v/>
      </c>
      <c r="J339" s="16" t="str">
        <f>IFERROR(VLOOKUP(A339,DETAIL!$A$7:$O$1101,13,0),"")</f>
        <v/>
      </c>
      <c r="K339" s="132" t="str">
        <f>IFERROR(CONCATENATE("वर्ष ",VLOOKUP(A339,DETAIL!$A$7:$O$1101,11,0)," / ","प्रतिशत ",VLOOKUP(A339,DETAIL!$A$7:$O$1101,12,0)*100),"")</f>
        <v/>
      </c>
      <c r="L339" s="16" t="str">
        <f>IFERROR(VLOOKUP(A339,DETAIL!$A$7:$L$1101,7,0),"")</f>
        <v/>
      </c>
      <c r="M339" s="133" t="str">
        <f>IFERROR(VLOOKUP(A339,DETAIL!$A$7:$L$1101,8,0)*75%,"")</f>
        <v/>
      </c>
      <c r="N339" s="16" t="str">
        <f>IFERROR(VLOOKUP(A339,DETAIL!$A$7:$L$1101,9,0),"")</f>
        <v/>
      </c>
      <c r="O339" s="133" t="str">
        <f>IFERROR(VLOOKUP(A339,DETAIL!$A$7:$L$1101,10,0)*25%,"")</f>
        <v/>
      </c>
      <c r="P339" s="133" t="str">
        <f t="shared" si="14"/>
        <v/>
      </c>
      <c r="Q339" s="131"/>
    </row>
    <row r="340" spans="1:17" ht="24.95" customHeight="1">
      <c r="A340" s="150">
        <v>333</v>
      </c>
      <c r="B340" s="16" t="str">
        <f t="shared" si="15"/>
        <v/>
      </c>
      <c r="C340" s="130" t="str">
        <f>IFERROR(VLOOKUP(A340,DETAIL!$A$7:$F$1101,3,0),"")</f>
        <v/>
      </c>
      <c r="D340" s="130" t="str">
        <f>IFERROR(VLOOKUP(A340,DETAIL!$A$7:$F$1101,4,0),"")</f>
        <v/>
      </c>
      <c r="E340" s="131" t="str">
        <f>IFERROR(VLOOKUP(A340,DETAIL!$A$7:$F$1101,5,0),"")</f>
        <v/>
      </c>
      <c r="F340" s="131" t="str">
        <f>IFERROR(VLOOKUP(A340,DETAIL!$A$7:$O$1101,15,0),"")</f>
        <v/>
      </c>
      <c r="G340" s="131" t="str">
        <f>IFERROR(VLOOKUP(A340,DETAIL!$A$7:$O$1101,14,0),"")</f>
        <v/>
      </c>
      <c r="H340" s="16" t="str">
        <f>IFERROR(VLOOKUP(A340,DETAIL!$A$7:$F$1101,6,0),"")</f>
        <v/>
      </c>
      <c r="I340" s="16" t="str">
        <f>IFERROR(VLOOKUP(A340,DETAIL!$A$7:$P$1101,16,0),"")</f>
        <v/>
      </c>
      <c r="J340" s="16" t="str">
        <f>IFERROR(VLOOKUP(A340,DETAIL!$A$7:$O$1101,13,0),"")</f>
        <v/>
      </c>
      <c r="K340" s="132" t="str">
        <f>IFERROR(CONCATENATE("वर्ष ",VLOOKUP(A340,DETAIL!$A$7:$O$1101,11,0)," / ","प्रतिशत ",VLOOKUP(A340,DETAIL!$A$7:$O$1101,12,0)*100),"")</f>
        <v/>
      </c>
      <c r="L340" s="16" t="str">
        <f>IFERROR(VLOOKUP(A340,DETAIL!$A$7:$L$1101,7,0),"")</f>
        <v/>
      </c>
      <c r="M340" s="133" t="str">
        <f>IFERROR(VLOOKUP(A340,DETAIL!$A$7:$L$1101,8,0)*75%,"")</f>
        <v/>
      </c>
      <c r="N340" s="16" t="str">
        <f>IFERROR(VLOOKUP(A340,DETAIL!$A$7:$L$1101,9,0),"")</f>
        <v/>
      </c>
      <c r="O340" s="133" t="str">
        <f>IFERROR(VLOOKUP(A340,DETAIL!$A$7:$L$1101,10,0)*25%,"")</f>
        <v/>
      </c>
      <c r="P340" s="133" t="str">
        <f t="shared" si="14"/>
        <v/>
      </c>
      <c r="Q340" s="131"/>
    </row>
    <row r="341" spans="1:17" ht="24.95" customHeight="1">
      <c r="A341" s="150">
        <v>334</v>
      </c>
      <c r="B341" s="16" t="str">
        <f t="shared" si="15"/>
        <v/>
      </c>
      <c r="C341" s="130" t="str">
        <f>IFERROR(VLOOKUP(A341,DETAIL!$A$7:$F$1101,3,0),"")</f>
        <v/>
      </c>
      <c r="D341" s="130" t="str">
        <f>IFERROR(VLOOKUP(A341,DETAIL!$A$7:$F$1101,4,0),"")</f>
        <v/>
      </c>
      <c r="E341" s="131" t="str">
        <f>IFERROR(VLOOKUP(A341,DETAIL!$A$7:$F$1101,5,0),"")</f>
        <v/>
      </c>
      <c r="F341" s="131" t="str">
        <f>IFERROR(VLOOKUP(A341,DETAIL!$A$7:$O$1101,15,0),"")</f>
        <v/>
      </c>
      <c r="G341" s="131" t="str">
        <f>IFERROR(VLOOKUP(A341,DETAIL!$A$7:$O$1101,14,0),"")</f>
        <v/>
      </c>
      <c r="H341" s="16" t="str">
        <f>IFERROR(VLOOKUP(A341,DETAIL!$A$7:$F$1101,6,0),"")</f>
        <v/>
      </c>
      <c r="I341" s="16" t="str">
        <f>IFERROR(VLOOKUP(A341,DETAIL!$A$7:$P$1101,16,0),"")</f>
        <v/>
      </c>
      <c r="J341" s="16" t="str">
        <f>IFERROR(VLOOKUP(A341,DETAIL!$A$7:$O$1101,13,0),"")</f>
        <v/>
      </c>
      <c r="K341" s="132" t="str">
        <f>IFERROR(CONCATENATE("वर्ष ",VLOOKUP(A341,DETAIL!$A$7:$O$1101,11,0)," / ","प्रतिशत ",VLOOKUP(A341,DETAIL!$A$7:$O$1101,12,0)*100),"")</f>
        <v/>
      </c>
      <c r="L341" s="16" t="str">
        <f>IFERROR(VLOOKUP(A341,DETAIL!$A$7:$L$1101,7,0),"")</f>
        <v/>
      </c>
      <c r="M341" s="133" t="str">
        <f>IFERROR(VLOOKUP(A341,DETAIL!$A$7:$L$1101,8,0)*75%,"")</f>
        <v/>
      </c>
      <c r="N341" s="16" t="str">
        <f>IFERROR(VLOOKUP(A341,DETAIL!$A$7:$L$1101,9,0),"")</f>
        <v/>
      </c>
      <c r="O341" s="133" t="str">
        <f>IFERROR(VLOOKUP(A341,DETAIL!$A$7:$L$1101,10,0)*25%,"")</f>
        <v/>
      </c>
      <c r="P341" s="133" t="str">
        <f t="shared" si="14"/>
        <v/>
      </c>
      <c r="Q341" s="131"/>
    </row>
    <row r="342" spans="1:17" ht="24.95" customHeight="1">
      <c r="A342" s="150">
        <v>335</v>
      </c>
      <c r="B342" s="16" t="str">
        <f t="shared" si="15"/>
        <v/>
      </c>
      <c r="C342" s="130" t="str">
        <f>IFERROR(VLOOKUP(A342,DETAIL!$A$7:$F$1101,3,0),"")</f>
        <v/>
      </c>
      <c r="D342" s="130" t="str">
        <f>IFERROR(VLOOKUP(A342,DETAIL!$A$7:$F$1101,4,0),"")</f>
        <v/>
      </c>
      <c r="E342" s="131" t="str">
        <f>IFERROR(VLOOKUP(A342,DETAIL!$A$7:$F$1101,5,0),"")</f>
        <v/>
      </c>
      <c r="F342" s="131" t="str">
        <f>IFERROR(VLOOKUP(A342,DETAIL!$A$7:$O$1101,15,0),"")</f>
        <v/>
      </c>
      <c r="G342" s="131" t="str">
        <f>IFERROR(VLOOKUP(A342,DETAIL!$A$7:$O$1101,14,0),"")</f>
        <v/>
      </c>
      <c r="H342" s="16" t="str">
        <f>IFERROR(VLOOKUP(A342,DETAIL!$A$7:$F$1101,6,0),"")</f>
        <v/>
      </c>
      <c r="I342" s="16" t="str">
        <f>IFERROR(VLOOKUP(A342,DETAIL!$A$7:$P$1101,16,0),"")</f>
        <v/>
      </c>
      <c r="J342" s="16" t="str">
        <f>IFERROR(VLOOKUP(A342,DETAIL!$A$7:$O$1101,13,0),"")</f>
        <v/>
      </c>
      <c r="K342" s="132" t="str">
        <f>IFERROR(CONCATENATE("वर्ष ",VLOOKUP(A342,DETAIL!$A$7:$O$1101,11,0)," / ","प्रतिशत ",VLOOKUP(A342,DETAIL!$A$7:$O$1101,12,0)*100),"")</f>
        <v/>
      </c>
      <c r="L342" s="16" t="str">
        <f>IFERROR(VLOOKUP(A342,DETAIL!$A$7:$L$1101,7,0),"")</f>
        <v/>
      </c>
      <c r="M342" s="133" t="str">
        <f>IFERROR(VLOOKUP(A342,DETAIL!$A$7:$L$1101,8,0)*75%,"")</f>
        <v/>
      </c>
      <c r="N342" s="16" t="str">
        <f>IFERROR(VLOOKUP(A342,DETAIL!$A$7:$L$1101,9,0),"")</f>
        <v/>
      </c>
      <c r="O342" s="133" t="str">
        <f>IFERROR(VLOOKUP(A342,DETAIL!$A$7:$L$1101,10,0)*25%,"")</f>
        <v/>
      </c>
      <c r="P342" s="133" t="str">
        <f t="shared" si="14"/>
        <v/>
      </c>
      <c r="Q342" s="131"/>
    </row>
    <row r="343" spans="1:17" ht="24.95" customHeight="1">
      <c r="A343" s="150">
        <v>336</v>
      </c>
      <c r="B343" s="16" t="str">
        <f t="shared" si="15"/>
        <v/>
      </c>
      <c r="C343" s="130" t="str">
        <f>IFERROR(VLOOKUP(A343,DETAIL!$A$7:$F$1101,3,0),"")</f>
        <v/>
      </c>
      <c r="D343" s="130" t="str">
        <f>IFERROR(VLOOKUP(A343,DETAIL!$A$7:$F$1101,4,0),"")</f>
        <v/>
      </c>
      <c r="E343" s="131" t="str">
        <f>IFERROR(VLOOKUP(A343,DETAIL!$A$7:$F$1101,5,0),"")</f>
        <v/>
      </c>
      <c r="F343" s="131" t="str">
        <f>IFERROR(VLOOKUP(A343,DETAIL!$A$7:$O$1101,15,0),"")</f>
        <v/>
      </c>
      <c r="G343" s="131" t="str">
        <f>IFERROR(VLOOKUP(A343,DETAIL!$A$7:$O$1101,14,0),"")</f>
        <v/>
      </c>
      <c r="H343" s="16" t="str">
        <f>IFERROR(VLOOKUP(A343,DETAIL!$A$7:$F$1101,6,0),"")</f>
        <v/>
      </c>
      <c r="I343" s="16" t="str">
        <f>IFERROR(VLOOKUP(A343,DETAIL!$A$7:$P$1101,16,0),"")</f>
        <v/>
      </c>
      <c r="J343" s="16" t="str">
        <f>IFERROR(VLOOKUP(A343,DETAIL!$A$7:$O$1101,13,0),"")</f>
        <v/>
      </c>
      <c r="K343" s="132" t="str">
        <f>IFERROR(CONCATENATE("वर्ष ",VLOOKUP(A343,DETAIL!$A$7:$O$1101,11,0)," / ","प्रतिशत ",VLOOKUP(A343,DETAIL!$A$7:$O$1101,12,0)*100),"")</f>
        <v/>
      </c>
      <c r="L343" s="16" t="str">
        <f>IFERROR(VLOOKUP(A343,DETAIL!$A$7:$L$1101,7,0),"")</f>
        <v/>
      </c>
      <c r="M343" s="133" t="str">
        <f>IFERROR(VLOOKUP(A343,DETAIL!$A$7:$L$1101,8,0)*75%,"")</f>
        <v/>
      </c>
      <c r="N343" s="16" t="str">
        <f>IFERROR(VLOOKUP(A343,DETAIL!$A$7:$L$1101,9,0),"")</f>
        <v/>
      </c>
      <c r="O343" s="133" t="str">
        <f>IFERROR(VLOOKUP(A343,DETAIL!$A$7:$L$1101,10,0)*25%,"")</f>
        <v/>
      </c>
      <c r="P343" s="133" t="str">
        <f t="shared" si="14"/>
        <v/>
      </c>
      <c r="Q343" s="131"/>
    </row>
    <row r="344" spans="1:17" ht="24.95" customHeight="1">
      <c r="A344" s="150">
        <v>337</v>
      </c>
      <c r="B344" s="16" t="str">
        <f t="shared" si="15"/>
        <v/>
      </c>
      <c r="C344" s="130" t="str">
        <f>IFERROR(VLOOKUP(A344,DETAIL!$A$7:$F$1101,3,0),"")</f>
        <v/>
      </c>
      <c r="D344" s="130" t="str">
        <f>IFERROR(VLOOKUP(A344,DETAIL!$A$7:$F$1101,4,0),"")</f>
        <v/>
      </c>
      <c r="E344" s="131" t="str">
        <f>IFERROR(VLOOKUP(A344,DETAIL!$A$7:$F$1101,5,0),"")</f>
        <v/>
      </c>
      <c r="F344" s="131" t="str">
        <f>IFERROR(VLOOKUP(A344,DETAIL!$A$7:$O$1101,15,0),"")</f>
        <v/>
      </c>
      <c r="G344" s="131" t="str">
        <f>IFERROR(VLOOKUP(A344,DETAIL!$A$7:$O$1101,14,0),"")</f>
        <v/>
      </c>
      <c r="H344" s="16" t="str">
        <f>IFERROR(VLOOKUP(A344,DETAIL!$A$7:$F$1101,6,0),"")</f>
        <v/>
      </c>
      <c r="I344" s="16" t="str">
        <f>IFERROR(VLOOKUP(A344,DETAIL!$A$7:$P$1101,16,0),"")</f>
        <v/>
      </c>
      <c r="J344" s="16" t="str">
        <f>IFERROR(VLOOKUP(A344,DETAIL!$A$7:$O$1101,13,0),"")</f>
        <v/>
      </c>
      <c r="K344" s="132" t="str">
        <f>IFERROR(CONCATENATE("वर्ष ",VLOOKUP(A344,DETAIL!$A$7:$O$1101,11,0)," / ","प्रतिशत ",VLOOKUP(A344,DETAIL!$A$7:$O$1101,12,0)*100),"")</f>
        <v/>
      </c>
      <c r="L344" s="16" t="str">
        <f>IFERROR(VLOOKUP(A344,DETAIL!$A$7:$L$1101,7,0),"")</f>
        <v/>
      </c>
      <c r="M344" s="133" t="str">
        <f>IFERROR(VLOOKUP(A344,DETAIL!$A$7:$L$1101,8,0)*75%,"")</f>
        <v/>
      </c>
      <c r="N344" s="16" t="str">
        <f>IFERROR(VLOOKUP(A344,DETAIL!$A$7:$L$1101,9,0),"")</f>
        <v/>
      </c>
      <c r="O344" s="133" t="str">
        <f>IFERROR(VLOOKUP(A344,DETAIL!$A$7:$L$1101,10,0)*25%,"")</f>
        <v/>
      </c>
      <c r="P344" s="133" t="str">
        <f t="shared" si="14"/>
        <v/>
      </c>
      <c r="Q344" s="131"/>
    </row>
    <row r="345" spans="1:17" ht="24.95" customHeight="1">
      <c r="A345" s="150">
        <v>338</v>
      </c>
      <c r="B345" s="16" t="str">
        <f t="shared" si="15"/>
        <v/>
      </c>
      <c r="C345" s="130" t="str">
        <f>IFERROR(VLOOKUP(A345,DETAIL!$A$7:$F$1101,3,0),"")</f>
        <v/>
      </c>
      <c r="D345" s="130" t="str">
        <f>IFERROR(VLOOKUP(A345,DETAIL!$A$7:$F$1101,4,0),"")</f>
        <v/>
      </c>
      <c r="E345" s="131" t="str">
        <f>IFERROR(VLOOKUP(A345,DETAIL!$A$7:$F$1101,5,0),"")</f>
        <v/>
      </c>
      <c r="F345" s="131" t="str">
        <f>IFERROR(VLOOKUP(A345,DETAIL!$A$7:$O$1101,15,0),"")</f>
        <v/>
      </c>
      <c r="G345" s="131" t="str">
        <f>IFERROR(VLOOKUP(A345,DETAIL!$A$7:$O$1101,14,0),"")</f>
        <v/>
      </c>
      <c r="H345" s="16" t="str">
        <f>IFERROR(VLOOKUP(A345,DETAIL!$A$7:$F$1101,6,0),"")</f>
        <v/>
      </c>
      <c r="I345" s="16" t="str">
        <f>IFERROR(VLOOKUP(A345,DETAIL!$A$7:$P$1101,16,0),"")</f>
        <v/>
      </c>
      <c r="J345" s="16" t="str">
        <f>IFERROR(VLOOKUP(A345,DETAIL!$A$7:$O$1101,13,0),"")</f>
        <v/>
      </c>
      <c r="K345" s="132" t="str">
        <f>IFERROR(CONCATENATE("वर्ष ",VLOOKUP(A345,DETAIL!$A$7:$O$1101,11,0)," / ","प्रतिशत ",VLOOKUP(A345,DETAIL!$A$7:$O$1101,12,0)*100),"")</f>
        <v/>
      </c>
      <c r="L345" s="16" t="str">
        <f>IFERROR(VLOOKUP(A345,DETAIL!$A$7:$L$1101,7,0),"")</f>
        <v/>
      </c>
      <c r="M345" s="133" t="str">
        <f>IFERROR(VLOOKUP(A345,DETAIL!$A$7:$L$1101,8,0)*75%,"")</f>
        <v/>
      </c>
      <c r="N345" s="16" t="str">
        <f>IFERROR(VLOOKUP(A345,DETAIL!$A$7:$L$1101,9,0),"")</f>
        <v/>
      </c>
      <c r="O345" s="133" t="str">
        <f>IFERROR(VLOOKUP(A345,DETAIL!$A$7:$L$1101,10,0)*25%,"")</f>
        <v/>
      </c>
      <c r="P345" s="133" t="str">
        <f t="shared" si="14"/>
        <v/>
      </c>
      <c r="Q345" s="131"/>
    </row>
    <row r="346" spans="1:17" ht="24.95" customHeight="1">
      <c r="A346" s="150">
        <v>339</v>
      </c>
      <c r="B346" s="16" t="str">
        <f t="shared" si="15"/>
        <v/>
      </c>
      <c r="C346" s="130" t="str">
        <f>IFERROR(VLOOKUP(A346,DETAIL!$A$7:$F$1101,3,0),"")</f>
        <v/>
      </c>
      <c r="D346" s="130" t="str">
        <f>IFERROR(VLOOKUP(A346,DETAIL!$A$7:$F$1101,4,0),"")</f>
        <v/>
      </c>
      <c r="E346" s="131" t="str">
        <f>IFERROR(VLOOKUP(A346,DETAIL!$A$7:$F$1101,5,0),"")</f>
        <v/>
      </c>
      <c r="F346" s="131" t="str">
        <f>IFERROR(VLOOKUP(A346,DETAIL!$A$7:$O$1101,15,0),"")</f>
        <v/>
      </c>
      <c r="G346" s="131" t="str">
        <f>IFERROR(VLOOKUP(A346,DETAIL!$A$7:$O$1101,14,0),"")</f>
        <v/>
      </c>
      <c r="H346" s="16" t="str">
        <f>IFERROR(VLOOKUP(A346,DETAIL!$A$7:$F$1101,6,0),"")</f>
        <v/>
      </c>
      <c r="I346" s="16" t="str">
        <f>IFERROR(VLOOKUP(A346,DETAIL!$A$7:$P$1101,16,0),"")</f>
        <v/>
      </c>
      <c r="J346" s="16" t="str">
        <f>IFERROR(VLOOKUP(A346,DETAIL!$A$7:$O$1101,13,0),"")</f>
        <v/>
      </c>
      <c r="K346" s="132" t="str">
        <f>IFERROR(CONCATENATE("वर्ष ",VLOOKUP(A346,DETAIL!$A$7:$O$1101,11,0)," / ","प्रतिशत ",VLOOKUP(A346,DETAIL!$A$7:$O$1101,12,0)*100),"")</f>
        <v/>
      </c>
      <c r="L346" s="16" t="str">
        <f>IFERROR(VLOOKUP(A346,DETAIL!$A$7:$L$1101,7,0),"")</f>
        <v/>
      </c>
      <c r="M346" s="133" t="str">
        <f>IFERROR(VLOOKUP(A346,DETAIL!$A$7:$L$1101,8,0)*75%,"")</f>
        <v/>
      </c>
      <c r="N346" s="16" t="str">
        <f>IFERROR(VLOOKUP(A346,DETAIL!$A$7:$L$1101,9,0),"")</f>
        <v/>
      </c>
      <c r="O346" s="133" t="str">
        <f>IFERROR(VLOOKUP(A346,DETAIL!$A$7:$L$1101,10,0)*25%,"")</f>
        <v/>
      </c>
      <c r="P346" s="133" t="str">
        <f t="shared" si="14"/>
        <v/>
      </c>
      <c r="Q346" s="131"/>
    </row>
    <row r="347" spans="1:17" ht="24.95" customHeight="1">
      <c r="A347" s="150">
        <v>340</v>
      </c>
      <c r="B347" s="16" t="str">
        <f t="shared" si="15"/>
        <v/>
      </c>
      <c r="C347" s="130" t="str">
        <f>IFERROR(VLOOKUP(A347,DETAIL!$A$7:$F$1101,3,0),"")</f>
        <v/>
      </c>
      <c r="D347" s="130" t="str">
        <f>IFERROR(VLOOKUP(A347,DETAIL!$A$7:$F$1101,4,0),"")</f>
        <v/>
      </c>
      <c r="E347" s="131" t="str">
        <f>IFERROR(VLOOKUP(A347,DETAIL!$A$7:$F$1101,5,0),"")</f>
        <v/>
      </c>
      <c r="F347" s="131" t="str">
        <f>IFERROR(VLOOKUP(A347,DETAIL!$A$7:$O$1101,15,0),"")</f>
        <v/>
      </c>
      <c r="G347" s="131" t="str">
        <f>IFERROR(VLOOKUP(A347,DETAIL!$A$7:$O$1101,14,0),"")</f>
        <v/>
      </c>
      <c r="H347" s="16" t="str">
        <f>IFERROR(VLOOKUP(A347,DETAIL!$A$7:$F$1101,6,0),"")</f>
        <v/>
      </c>
      <c r="I347" s="16" t="str">
        <f>IFERROR(VLOOKUP(A347,DETAIL!$A$7:$P$1101,16,0),"")</f>
        <v/>
      </c>
      <c r="J347" s="16" t="str">
        <f>IFERROR(VLOOKUP(A347,DETAIL!$A$7:$O$1101,13,0),"")</f>
        <v/>
      </c>
      <c r="K347" s="132" t="str">
        <f>IFERROR(CONCATENATE("वर्ष ",VLOOKUP(A347,DETAIL!$A$7:$O$1101,11,0)," / ","प्रतिशत ",VLOOKUP(A347,DETAIL!$A$7:$O$1101,12,0)*100),"")</f>
        <v/>
      </c>
      <c r="L347" s="16" t="str">
        <f>IFERROR(VLOOKUP(A347,DETAIL!$A$7:$L$1101,7,0),"")</f>
        <v/>
      </c>
      <c r="M347" s="133" t="str">
        <f>IFERROR(VLOOKUP(A347,DETAIL!$A$7:$L$1101,8,0)*75%,"")</f>
        <v/>
      </c>
      <c r="N347" s="16" t="str">
        <f>IFERROR(VLOOKUP(A347,DETAIL!$A$7:$L$1101,9,0),"")</f>
        <v/>
      </c>
      <c r="O347" s="133" t="str">
        <f>IFERROR(VLOOKUP(A347,DETAIL!$A$7:$L$1101,10,0)*25%,"")</f>
        <v/>
      </c>
      <c r="P347" s="133" t="str">
        <f t="shared" si="14"/>
        <v/>
      </c>
      <c r="Q347" s="131"/>
    </row>
    <row r="348" spans="1:17" ht="24.95" customHeight="1">
      <c r="A348" s="150">
        <v>341</v>
      </c>
      <c r="B348" s="16" t="str">
        <f t="shared" si="15"/>
        <v/>
      </c>
      <c r="C348" s="130" t="str">
        <f>IFERROR(VLOOKUP(A348,DETAIL!$A$7:$F$1101,3,0),"")</f>
        <v/>
      </c>
      <c r="D348" s="130" t="str">
        <f>IFERROR(VLOOKUP(A348,DETAIL!$A$7:$F$1101,4,0),"")</f>
        <v/>
      </c>
      <c r="E348" s="131" t="str">
        <f>IFERROR(VLOOKUP(A348,DETAIL!$A$7:$F$1101,5,0),"")</f>
        <v/>
      </c>
      <c r="F348" s="131" t="str">
        <f>IFERROR(VLOOKUP(A348,DETAIL!$A$7:$O$1101,15,0),"")</f>
        <v/>
      </c>
      <c r="G348" s="131" t="str">
        <f>IFERROR(VLOOKUP(A348,DETAIL!$A$7:$O$1101,14,0),"")</f>
        <v/>
      </c>
      <c r="H348" s="16" t="str">
        <f>IFERROR(VLOOKUP(A348,DETAIL!$A$7:$F$1101,6,0),"")</f>
        <v/>
      </c>
      <c r="I348" s="16" t="str">
        <f>IFERROR(VLOOKUP(A348,DETAIL!$A$7:$P$1101,16,0),"")</f>
        <v/>
      </c>
      <c r="J348" s="16" t="str">
        <f>IFERROR(VLOOKUP(A348,DETAIL!$A$7:$O$1101,13,0),"")</f>
        <v/>
      </c>
      <c r="K348" s="132" t="str">
        <f>IFERROR(CONCATENATE("वर्ष ",VLOOKUP(A348,DETAIL!$A$7:$O$1101,11,0)," / ","प्रतिशत ",VLOOKUP(A348,DETAIL!$A$7:$O$1101,12,0)*100),"")</f>
        <v/>
      </c>
      <c r="L348" s="16" t="str">
        <f>IFERROR(VLOOKUP(A348,DETAIL!$A$7:$L$1101,7,0),"")</f>
        <v/>
      </c>
      <c r="M348" s="133" t="str">
        <f>IFERROR(VLOOKUP(A348,DETAIL!$A$7:$L$1101,8,0)*75%,"")</f>
        <v/>
      </c>
      <c r="N348" s="16" t="str">
        <f>IFERROR(VLOOKUP(A348,DETAIL!$A$7:$L$1101,9,0),"")</f>
        <v/>
      </c>
      <c r="O348" s="133" t="str">
        <f>IFERROR(VLOOKUP(A348,DETAIL!$A$7:$L$1101,10,0)*25%,"")</f>
        <v/>
      </c>
      <c r="P348" s="133" t="str">
        <f t="shared" si="14"/>
        <v/>
      </c>
      <c r="Q348" s="131"/>
    </row>
    <row r="349" spans="1:17" ht="24.95" customHeight="1">
      <c r="A349" s="150">
        <v>342</v>
      </c>
      <c r="B349" s="16" t="str">
        <f t="shared" si="15"/>
        <v/>
      </c>
      <c r="C349" s="130" t="str">
        <f>IFERROR(VLOOKUP(A349,DETAIL!$A$7:$F$1101,3,0),"")</f>
        <v/>
      </c>
      <c r="D349" s="130" t="str">
        <f>IFERROR(VLOOKUP(A349,DETAIL!$A$7:$F$1101,4,0),"")</f>
        <v/>
      </c>
      <c r="E349" s="131" t="str">
        <f>IFERROR(VLOOKUP(A349,DETAIL!$A$7:$F$1101,5,0),"")</f>
        <v/>
      </c>
      <c r="F349" s="131" t="str">
        <f>IFERROR(VLOOKUP(A349,DETAIL!$A$7:$O$1101,15,0),"")</f>
        <v/>
      </c>
      <c r="G349" s="131" t="str">
        <f>IFERROR(VLOOKUP(A349,DETAIL!$A$7:$O$1101,14,0),"")</f>
        <v/>
      </c>
      <c r="H349" s="16" t="str">
        <f>IFERROR(VLOOKUP(A349,DETAIL!$A$7:$F$1101,6,0),"")</f>
        <v/>
      </c>
      <c r="I349" s="16" t="str">
        <f>IFERROR(VLOOKUP(A349,DETAIL!$A$7:$P$1101,16,0),"")</f>
        <v/>
      </c>
      <c r="J349" s="16" t="str">
        <f>IFERROR(VLOOKUP(A349,DETAIL!$A$7:$O$1101,13,0),"")</f>
        <v/>
      </c>
      <c r="K349" s="132" t="str">
        <f>IFERROR(CONCATENATE("वर्ष ",VLOOKUP(A349,DETAIL!$A$7:$O$1101,11,0)," / ","प्रतिशत ",VLOOKUP(A349,DETAIL!$A$7:$O$1101,12,0)*100),"")</f>
        <v/>
      </c>
      <c r="L349" s="16" t="str">
        <f>IFERROR(VLOOKUP(A349,DETAIL!$A$7:$L$1101,7,0),"")</f>
        <v/>
      </c>
      <c r="M349" s="133" t="str">
        <f>IFERROR(VLOOKUP(A349,DETAIL!$A$7:$L$1101,8,0)*75%,"")</f>
        <v/>
      </c>
      <c r="N349" s="16" t="str">
        <f>IFERROR(VLOOKUP(A349,DETAIL!$A$7:$L$1101,9,0),"")</f>
        <v/>
      </c>
      <c r="O349" s="133" t="str">
        <f>IFERROR(VLOOKUP(A349,DETAIL!$A$7:$L$1101,10,0)*25%,"")</f>
        <v/>
      </c>
      <c r="P349" s="133" t="str">
        <f t="shared" si="14"/>
        <v/>
      </c>
      <c r="Q349" s="131"/>
    </row>
    <row r="350" spans="1:17" ht="24.95" customHeight="1">
      <c r="A350" s="150">
        <v>343</v>
      </c>
      <c r="B350" s="16" t="str">
        <f t="shared" si="15"/>
        <v/>
      </c>
      <c r="C350" s="130" t="str">
        <f>IFERROR(VLOOKUP(A350,DETAIL!$A$7:$F$1101,3,0),"")</f>
        <v/>
      </c>
      <c r="D350" s="130" t="str">
        <f>IFERROR(VLOOKUP(A350,DETAIL!$A$7:$F$1101,4,0),"")</f>
        <v/>
      </c>
      <c r="E350" s="131" t="str">
        <f>IFERROR(VLOOKUP(A350,DETAIL!$A$7:$F$1101,5,0),"")</f>
        <v/>
      </c>
      <c r="F350" s="131" t="str">
        <f>IFERROR(VLOOKUP(A350,DETAIL!$A$7:$O$1101,15,0),"")</f>
        <v/>
      </c>
      <c r="G350" s="131" t="str">
        <f>IFERROR(VLOOKUP(A350,DETAIL!$A$7:$O$1101,14,0),"")</f>
        <v/>
      </c>
      <c r="H350" s="16" t="str">
        <f>IFERROR(VLOOKUP(A350,DETAIL!$A$7:$F$1101,6,0),"")</f>
        <v/>
      </c>
      <c r="I350" s="16" t="str">
        <f>IFERROR(VLOOKUP(A350,DETAIL!$A$7:$P$1101,16,0),"")</f>
        <v/>
      </c>
      <c r="J350" s="16" t="str">
        <f>IFERROR(VLOOKUP(A350,DETAIL!$A$7:$O$1101,13,0),"")</f>
        <v/>
      </c>
      <c r="K350" s="132" t="str">
        <f>IFERROR(CONCATENATE("वर्ष ",VLOOKUP(A350,DETAIL!$A$7:$O$1101,11,0)," / ","प्रतिशत ",VLOOKUP(A350,DETAIL!$A$7:$O$1101,12,0)*100),"")</f>
        <v/>
      </c>
      <c r="L350" s="16" t="str">
        <f>IFERROR(VLOOKUP(A350,DETAIL!$A$7:$L$1101,7,0),"")</f>
        <v/>
      </c>
      <c r="M350" s="133" t="str">
        <f>IFERROR(VLOOKUP(A350,DETAIL!$A$7:$L$1101,8,0)*75%,"")</f>
        <v/>
      </c>
      <c r="N350" s="16" t="str">
        <f>IFERROR(VLOOKUP(A350,DETAIL!$A$7:$L$1101,9,0),"")</f>
        <v/>
      </c>
      <c r="O350" s="133" t="str">
        <f>IFERROR(VLOOKUP(A350,DETAIL!$A$7:$L$1101,10,0)*25%,"")</f>
        <v/>
      </c>
      <c r="P350" s="133" t="str">
        <f t="shared" si="14"/>
        <v/>
      </c>
      <c r="Q350" s="131"/>
    </row>
    <row r="351" spans="1:17" ht="24.95" customHeight="1">
      <c r="A351" s="150">
        <v>344</v>
      </c>
      <c r="B351" s="16" t="str">
        <f t="shared" si="15"/>
        <v/>
      </c>
      <c r="C351" s="130" t="str">
        <f>IFERROR(VLOOKUP(A351,DETAIL!$A$7:$F$1101,3,0),"")</f>
        <v/>
      </c>
      <c r="D351" s="130" t="str">
        <f>IFERROR(VLOOKUP(A351,DETAIL!$A$7:$F$1101,4,0),"")</f>
        <v/>
      </c>
      <c r="E351" s="131" t="str">
        <f>IFERROR(VLOOKUP(A351,DETAIL!$A$7:$F$1101,5,0),"")</f>
        <v/>
      </c>
      <c r="F351" s="131" t="str">
        <f>IFERROR(VLOOKUP(A351,DETAIL!$A$7:$O$1101,15,0),"")</f>
        <v/>
      </c>
      <c r="G351" s="131" t="str">
        <f>IFERROR(VLOOKUP(A351,DETAIL!$A$7:$O$1101,14,0),"")</f>
        <v/>
      </c>
      <c r="H351" s="16" t="str">
        <f>IFERROR(VLOOKUP(A351,DETAIL!$A$7:$F$1101,6,0),"")</f>
        <v/>
      </c>
      <c r="I351" s="16" t="str">
        <f>IFERROR(VLOOKUP(A351,DETAIL!$A$7:$P$1101,16,0),"")</f>
        <v/>
      </c>
      <c r="J351" s="16" t="str">
        <f>IFERROR(VLOOKUP(A351,DETAIL!$A$7:$O$1101,13,0),"")</f>
        <v/>
      </c>
      <c r="K351" s="132" t="str">
        <f>IFERROR(CONCATENATE("वर्ष ",VLOOKUP(A351,DETAIL!$A$7:$O$1101,11,0)," / ","प्रतिशत ",VLOOKUP(A351,DETAIL!$A$7:$O$1101,12,0)*100),"")</f>
        <v/>
      </c>
      <c r="L351" s="16" t="str">
        <f>IFERROR(VLOOKUP(A351,DETAIL!$A$7:$L$1101,7,0),"")</f>
        <v/>
      </c>
      <c r="M351" s="133" t="str">
        <f>IFERROR(VLOOKUP(A351,DETAIL!$A$7:$L$1101,8,0)*75%,"")</f>
        <v/>
      </c>
      <c r="N351" s="16" t="str">
        <f>IFERROR(VLOOKUP(A351,DETAIL!$A$7:$L$1101,9,0),"")</f>
        <v/>
      </c>
      <c r="O351" s="133" t="str">
        <f>IFERROR(VLOOKUP(A351,DETAIL!$A$7:$L$1101,10,0)*25%,"")</f>
        <v/>
      </c>
      <c r="P351" s="133" t="str">
        <f t="shared" si="14"/>
        <v/>
      </c>
      <c r="Q351" s="131"/>
    </row>
    <row r="352" spans="1:17" ht="24.95" customHeight="1">
      <c r="A352" s="150">
        <v>345</v>
      </c>
      <c r="B352" s="16" t="str">
        <f t="shared" si="15"/>
        <v/>
      </c>
      <c r="C352" s="130" t="str">
        <f>IFERROR(VLOOKUP(A352,DETAIL!$A$7:$F$1101,3,0),"")</f>
        <v/>
      </c>
      <c r="D352" s="130" t="str">
        <f>IFERROR(VLOOKUP(A352,DETAIL!$A$7:$F$1101,4,0),"")</f>
        <v/>
      </c>
      <c r="E352" s="131" t="str">
        <f>IFERROR(VLOOKUP(A352,DETAIL!$A$7:$F$1101,5,0),"")</f>
        <v/>
      </c>
      <c r="F352" s="131" t="str">
        <f>IFERROR(VLOOKUP(A352,DETAIL!$A$7:$O$1101,15,0),"")</f>
        <v/>
      </c>
      <c r="G352" s="131" t="str">
        <f>IFERROR(VLOOKUP(A352,DETAIL!$A$7:$O$1101,14,0),"")</f>
        <v/>
      </c>
      <c r="H352" s="16" t="str">
        <f>IFERROR(VLOOKUP(A352,DETAIL!$A$7:$F$1101,6,0),"")</f>
        <v/>
      </c>
      <c r="I352" s="16" t="str">
        <f>IFERROR(VLOOKUP(A352,DETAIL!$A$7:$P$1101,16,0),"")</f>
        <v/>
      </c>
      <c r="J352" s="16" t="str">
        <f>IFERROR(VLOOKUP(A352,DETAIL!$A$7:$O$1101,13,0),"")</f>
        <v/>
      </c>
      <c r="K352" s="132" t="str">
        <f>IFERROR(CONCATENATE("वर्ष ",VLOOKUP(A352,DETAIL!$A$7:$O$1101,11,0)," / ","प्रतिशत ",VLOOKUP(A352,DETAIL!$A$7:$O$1101,12,0)*100),"")</f>
        <v/>
      </c>
      <c r="L352" s="16" t="str">
        <f>IFERROR(VLOOKUP(A352,DETAIL!$A$7:$L$1101,7,0),"")</f>
        <v/>
      </c>
      <c r="M352" s="133" t="str">
        <f>IFERROR(VLOOKUP(A352,DETAIL!$A$7:$L$1101,8,0)*75%,"")</f>
        <v/>
      </c>
      <c r="N352" s="16" t="str">
        <f>IFERROR(VLOOKUP(A352,DETAIL!$A$7:$L$1101,9,0),"")</f>
        <v/>
      </c>
      <c r="O352" s="133" t="str">
        <f>IFERROR(VLOOKUP(A352,DETAIL!$A$7:$L$1101,10,0)*25%,"")</f>
        <v/>
      </c>
      <c r="P352" s="133" t="str">
        <f t="shared" si="14"/>
        <v/>
      </c>
      <c r="Q352" s="131"/>
    </row>
    <row r="353" spans="1:17" ht="24.95" customHeight="1">
      <c r="A353" s="150">
        <v>346</v>
      </c>
      <c r="B353" s="16" t="str">
        <f t="shared" si="15"/>
        <v/>
      </c>
      <c r="C353" s="130" t="str">
        <f>IFERROR(VLOOKUP(A353,DETAIL!$A$7:$F$1101,3,0),"")</f>
        <v/>
      </c>
      <c r="D353" s="130" t="str">
        <f>IFERROR(VLOOKUP(A353,DETAIL!$A$7:$F$1101,4,0),"")</f>
        <v/>
      </c>
      <c r="E353" s="131" t="str">
        <f>IFERROR(VLOOKUP(A353,DETAIL!$A$7:$F$1101,5,0),"")</f>
        <v/>
      </c>
      <c r="F353" s="131" t="str">
        <f>IFERROR(VLOOKUP(A353,DETAIL!$A$7:$O$1101,15,0),"")</f>
        <v/>
      </c>
      <c r="G353" s="131" t="str">
        <f>IFERROR(VLOOKUP(A353,DETAIL!$A$7:$O$1101,14,0),"")</f>
        <v/>
      </c>
      <c r="H353" s="16" t="str">
        <f>IFERROR(VLOOKUP(A353,DETAIL!$A$7:$F$1101,6,0),"")</f>
        <v/>
      </c>
      <c r="I353" s="16" t="str">
        <f>IFERROR(VLOOKUP(A353,DETAIL!$A$7:$P$1101,16,0),"")</f>
        <v/>
      </c>
      <c r="J353" s="16" t="str">
        <f>IFERROR(VLOOKUP(A353,DETAIL!$A$7:$O$1101,13,0),"")</f>
        <v/>
      </c>
      <c r="K353" s="132" t="str">
        <f>IFERROR(CONCATENATE("वर्ष ",VLOOKUP(A353,DETAIL!$A$7:$O$1101,11,0)," / ","प्रतिशत ",VLOOKUP(A353,DETAIL!$A$7:$O$1101,12,0)*100),"")</f>
        <v/>
      </c>
      <c r="L353" s="16" t="str">
        <f>IFERROR(VLOOKUP(A353,DETAIL!$A$7:$L$1101,7,0),"")</f>
        <v/>
      </c>
      <c r="M353" s="133" t="str">
        <f>IFERROR(VLOOKUP(A353,DETAIL!$A$7:$L$1101,8,0)*75%,"")</f>
        <v/>
      </c>
      <c r="N353" s="16" t="str">
        <f>IFERROR(VLOOKUP(A353,DETAIL!$A$7:$L$1101,9,0),"")</f>
        <v/>
      </c>
      <c r="O353" s="133" t="str">
        <f>IFERROR(VLOOKUP(A353,DETAIL!$A$7:$L$1101,10,0)*25%,"")</f>
        <v/>
      </c>
      <c r="P353" s="133" t="str">
        <f t="shared" si="14"/>
        <v/>
      </c>
      <c r="Q353" s="131"/>
    </row>
    <row r="354" spans="1:17" ht="24.95" customHeight="1">
      <c r="A354" s="150">
        <v>347</v>
      </c>
      <c r="B354" s="16" t="str">
        <f t="shared" si="15"/>
        <v/>
      </c>
      <c r="C354" s="130" t="str">
        <f>IFERROR(VLOOKUP(A354,DETAIL!$A$7:$F$1101,3,0),"")</f>
        <v/>
      </c>
      <c r="D354" s="130" t="str">
        <f>IFERROR(VLOOKUP(A354,DETAIL!$A$7:$F$1101,4,0),"")</f>
        <v/>
      </c>
      <c r="E354" s="131" t="str">
        <f>IFERROR(VLOOKUP(A354,DETAIL!$A$7:$F$1101,5,0),"")</f>
        <v/>
      </c>
      <c r="F354" s="131" t="str">
        <f>IFERROR(VLOOKUP(A354,DETAIL!$A$7:$O$1101,15,0),"")</f>
        <v/>
      </c>
      <c r="G354" s="131" t="str">
        <f>IFERROR(VLOOKUP(A354,DETAIL!$A$7:$O$1101,14,0),"")</f>
        <v/>
      </c>
      <c r="H354" s="16" t="str">
        <f>IFERROR(VLOOKUP(A354,DETAIL!$A$7:$F$1101,6,0),"")</f>
        <v/>
      </c>
      <c r="I354" s="16" t="str">
        <f>IFERROR(VLOOKUP(A354,DETAIL!$A$7:$P$1101,16,0),"")</f>
        <v/>
      </c>
      <c r="J354" s="16" t="str">
        <f>IFERROR(VLOOKUP(A354,DETAIL!$A$7:$O$1101,13,0),"")</f>
        <v/>
      </c>
      <c r="K354" s="132" t="str">
        <f>IFERROR(CONCATENATE("वर्ष ",VLOOKUP(A354,DETAIL!$A$7:$O$1101,11,0)," / ","प्रतिशत ",VLOOKUP(A354,DETAIL!$A$7:$O$1101,12,0)*100),"")</f>
        <v/>
      </c>
      <c r="L354" s="16" t="str">
        <f>IFERROR(VLOOKUP(A354,DETAIL!$A$7:$L$1101,7,0),"")</f>
        <v/>
      </c>
      <c r="M354" s="133" t="str">
        <f>IFERROR(VLOOKUP(A354,DETAIL!$A$7:$L$1101,8,0)*75%,"")</f>
        <v/>
      </c>
      <c r="N354" s="16" t="str">
        <f>IFERROR(VLOOKUP(A354,DETAIL!$A$7:$L$1101,9,0),"")</f>
        <v/>
      </c>
      <c r="O354" s="133" t="str">
        <f>IFERROR(VLOOKUP(A354,DETAIL!$A$7:$L$1101,10,0)*25%,"")</f>
        <v/>
      </c>
      <c r="P354" s="133" t="str">
        <f t="shared" si="14"/>
        <v/>
      </c>
      <c r="Q354" s="131"/>
    </row>
    <row r="355" spans="1:17" ht="24.95" customHeight="1">
      <c r="A355" s="150">
        <v>348</v>
      </c>
      <c r="B355" s="16" t="str">
        <f t="shared" si="15"/>
        <v/>
      </c>
      <c r="C355" s="130" t="str">
        <f>IFERROR(VLOOKUP(A355,DETAIL!$A$7:$F$1101,3,0),"")</f>
        <v/>
      </c>
      <c r="D355" s="130" t="str">
        <f>IFERROR(VLOOKUP(A355,DETAIL!$A$7:$F$1101,4,0),"")</f>
        <v/>
      </c>
      <c r="E355" s="131" t="str">
        <f>IFERROR(VLOOKUP(A355,DETAIL!$A$7:$F$1101,5,0),"")</f>
        <v/>
      </c>
      <c r="F355" s="131" t="str">
        <f>IFERROR(VLOOKUP(A355,DETAIL!$A$7:$O$1101,15,0),"")</f>
        <v/>
      </c>
      <c r="G355" s="131" t="str">
        <f>IFERROR(VLOOKUP(A355,DETAIL!$A$7:$O$1101,14,0),"")</f>
        <v/>
      </c>
      <c r="H355" s="16" t="str">
        <f>IFERROR(VLOOKUP(A355,DETAIL!$A$7:$F$1101,6,0),"")</f>
        <v/>
      </c>
      <c r="I355" s="16" t="str">
        <f>IFERROR(VLOOKUP(A355,DETAIL!$A$7:$P$1101,16,0),"")</f>
        <v/>
      </c>
      <c r="J355" s="16" t="str">
        <f>IFERROR(VLOOKUP(A355,DETAIL!$A$7:$O$1101,13,0),"")</f>
        <v/>
      </c>
      <c r="K355" s="132" t="str">
        <f>IFERROR(CONCATENATE("वर्ष ",VLOOKUP(A355,DETAIL!$A$7:$O$1101,11,0)," / ","प्रतिशत ",VLOOKUP(A355,DETAIL!$A$7:$O$1101,12,0)*100),"")</f>
        <v/>
      </c>
      <c r="L355" s="16" t="str">
        <f>IFERROR(VLOOKUP(A355,DETAIL!$A$7:$L$1101,7,0),"")</f>
        <v/>
      </c>
      <c r="M355" s="133" t="str">
        <f>IFERROR(VLOOKUP(A355,DETAIL!$A$7:$L$1101,8,0)*75%,"")</f>
        <v/>
      </c>
      <c r="N355" s="16" t="str">
        <f>IFERROR(VLOOKUP(A355,DETAIL!$A$7:$L$1101,9,0),"")</f>
        <v/>
      </c>
      <c r="O355" s="133" t="str">
        <f>IFERROR(VLOOKUP(A355,DETAIL!$A$7:$L$1101,10,0)*25%,"")</f>
        <v/>
      </c>
      <c r="P355" s="133" t="str">
        <f t="shared" si="14"/>
        <v/>
      </c>
      <c r="Q355" s="131"/>
    </row>
    <row r="356" spans="1:17" ht="24.95" customHeight="1">
      <c r="A356" s="150">
        <v>349</v>
      </c>
      <c r="B356" s="16" t="str">
        <f t="shared" si="15"/>
        <v/>
      </c>
      <c r="C356" s="130" t="str">
        <f>IFERROR(VLOOKUP(A356,DETAIL!$A$7:$F$1101,3,0),"")</f>
        <v/>
      </c>
      <c r="D356" s="130" t="str">
        <f>IFERROR(VLOOKUP(A356,DETAIL!$A$7:$F$1101,4,0),"")</f>
        <v/>
      </c>
      <c r="E356" s="131" t="str">
        <f>IFERROR(VLOOKUP(A356,DETAIL!$A$7:$F$1101,5,0),"")</f>
        <v/>
      </c>
      <c r="F356" s="131" t="str">
        <f>IFERROR(VLOOKUP(A356,DETAIL!$A$7:$O$1101,15,0),"")</f>
        <v/>
      </c>
      <c r="G356" s="131" t="str">
        <f>IFERROR(VLOOKUP(A356,DETAIL!$A$7:$O$1101,14,0),"")</f>
        <v/>
      </c>
      <c r="H356" s="16" t="str">
        <f>IFERROR(VLOOKUP(A356,DETAIL!$A$7:$F$1101,6,0),"")</f>
        <v/>
      </c>
      <c r="I356" s="16" t="str">
        <f>IFERROR(VLOOKUP(A356,DETAIL!$A$7:$P$1101,16,0),"")</f>
        <v/>
      </c>
      <c r="J356" s="16" t="str">
        <f>IFERROR(VLOOKUP(A356,DETAIL!$A$7:$O$1101,13,0),"")</f>
        <v/>
      </c>
      <c r="K356" s="132" t="str">
        <f>IFERROR(CONCATENATE("वर्ष ",VLOOKUP(A356,DETAIL!$A$7:$O$1101,11,0)," / ","प्रतिशत ",VLOOKUP(A356,DETAIL!$A$7:$O$1101,12,0)*100),"")</f>
        <v/>
      </c>
      <c r="L356" s="16" t="str">
        <f>IFERROR(VLOOKUP(A356,DETAIL!$A$7:$L$1101,7,0),"")</f>
        <v/>
      </c>
      <c r="M356" s="133" t="str">
        <f>IFERROR(VLOOKUP(A356,DETAIL!$A$7:$L$1101,8,0)*75%,"")</f>
        <v/>
      </c>
      <c r="N356" s="16" t="str">
        <f>IFERROR(VLOOKUP(A356,DETAIL!$A$7:$L$1101,9,0),"")</f>
        <v/>
      </c>
      <c r="O356" s="133" t="str">
        <f>IFERROR(VLOOKUP(A356,DETAIL!$A$7:$L$1101,10,0)*25%,"")</f>
        <v/>
      </c>
      <c r="P356" s="133" t="str">
        <f t="shared" si="14"/>
        <v/>
      </c>
      <c r="Q356" s="131"/>
    </row>
    <row r="357" spans="1:17" ht="24.95" customHeight="1">
      <c r="A357" s="150">
        <v>350</v>
      </c>
      <c r="B357" s="16" t="str">
        <f t="shared" si="15"/>
        <v/>
      </c>
      <c r="C357" s="130" t="str">
        <f>IFERROR(VLOOKUP(A357,DETAIL!$A$7:$F$1101,3,0),"")</f>
        <v/>
      </c>
      <c r="D357" s="130" t="str">
        <f>IFERROR(VLOOKUP(A357,DETAIL!$A$7:$F$1101,4,0),"")</f>
        <v/>
      </c>
      <c r="E357" s="131" t="str">
        <f>IFERROR(VLOOKUP(A357,DETAIL!$A$7:$F$1101,5,0),"")</f>
        <v/>
      </c>
      <c r="F357" s="131" t="str">
        <f>IFERROR(VLOOKUP(A357,DETAIL!$A$7:$O$1101,15,0),"")</f>
        <v/>
      </c>
      <c r="G357" s="131" t="str">
        <f>IFERROR(VLOOKUP(A357,DETAIL!$A$7:$O$1101,14,0),"")</f>
        <v/>
      </c>
      <c r="H357" s="16" t="str">
        <f>IFERROR(VLOOKUP(A357,DETAIL!$A$7:$F$1101,6,0),"")</f>
        <v/>
      </c>
      <c r="I357" s="16" t="str">
        <f>IFERROR(VLOOKUP(A357,DETAIL!$A$7:$P$1101,16,0),"")</f>
        <v/>
      </c>
      <c r="J357" s="16" t="str">
        <f>IFERROR(VLOOKUP(A357,DETAIL!$A$7:$O$1101,13,0),"")</f>
        <v/>
      </c>
      <c r="K357" s="132" t="str">
        <f>IFERROR(CONCATENATE("वर्ष ",VLOOKUP(A357,DETAIL!$A$7:$O$1101,11,0)," / ","प्रतिशत ",VLOOKUP(A357,DETAIL!$A$7:$O$1101,12,0)*100),"")</f>
        <v/>
      </c>
      <c r="L357" s="16" t="str">
        <f>IFERROR(VLOOKUP(A357,DETAIL!$A$7:$L$1101,7,0),"")</f>
        <v/>
      </c>
      <c r="M357" s="133" t="str">
        <f>IFERROR(VLOOKUP(A357,DETAIL!$A$7:$L$1101,8,0)*75%,"")</f>
        <v/>
      </c>
      <c r="N357" s="16" t="str">
        <f>IFERROR(VLOOKUP(A357,DETAIL!$A$7:$L$1101,9,0),"")</f>
        <v/>
      </c>
      <c r="O357" s="133" t="str">
        <f>IFERROR(VLOOKUP(A357,DETAIL!$A$7:$L$1101,10,0)*25%,"")</f>
        <v/>
      </c>
      <c r="P357" s="133" t="str">
        <f t="shared" si="14"/>
        <v/>
      </c>
      <c r="Q357" s="131"/>
    </row>
    <row r="358" spans="1:17" ht="24.95" customHeight="1">
      <c r="A358" s="150">
        <v>351</v>
      </c>
      <c r="B358" s="16" t="str">
        <f t="shared" si="15"/>
        <v/>
      </c>
      <c r="C358" s="130" t="str">
        <f>IFERROR(VLOOKUP(A358,DETAIL!$A$7:$F$1101,3,0),"")</f>
        <v/>
      </c>
      <c r="D358" s="130" t="str">
        <f>IFERROR(VLOOKUP(A358,DETAIL!$A$7:$F$1101,4,0),"")</f>
        <v/>
      </c>
      <c r="E358" s="131" t="str">
        <f>IFERROR(VLOOKUP(A358,DETAIL!$A$7:$F$1101,5,0),"")</f>
        <v/>
      </c>
      <c r="F358" s="131" t="str">
        <f>IFERROR(VLOOKUP(A358,DETAIL!$A$7:$O$1101,15,0),"")</f>
        <v/>
      </c>
      <c r="G358" s="131" t="str">
        <f>IFERROR(VLOOKUP(A358,DETAIL!$A$7:$O$1101,14,0),"")</f>
        <v/>
      </c>
      <c r="H358" s="16" t="str">
        <f>IFERROR(VLOOKUP(A358,DETAIL!$A$7:$F$1101,6,0),"")</f>
        <v/>
      </c>
      <c r="I358" s="16" t="str">
        <f>IFERROR(VLOOKUP(A358,DETAIL!$A$7:$P$1101,16,0),"")</f>
        <v/>
      </c>
      <c r="J358" s="16" t="str">
        <f>IFERROR(VLOOKUP(A358,DETAIL!$A$7:$O$1101,13,0),"")</f>
        <v/>
      </c>
      <c r="K358" s="132" t="str">
        <f>IFERROR(CONCATENATE("वर्ष ",VLOOKUP(A358,DETAIL!$A$7:$O$1101,11,0)," / ","प्रतिशत ",VLOOKUP(A358,DETAIL!$A$7:$O$1101,12,0)*100),"")</f>
        <v/>
      </c>
      <c r="L358" s="16" t="str">
        <f>IFERROR(VLOOKUP(A358,DETAIL!$A$7:$L$1101,7,0),"")</f>
        <v/>
      </c>
      <c r="M358" s="133" t="str">
        <f>IFERROR(VLOOKUP(A358,DETAIL!$A$7:$L$1101,8,0)*75%,"")</f>
        <v/>
      </c>
      <c r="N358" s="16" t="str">
        <f>IFERROR(VLOOKUP(A358,DETAIL!$A$7:$L$1101,9,0),"")</f>
        <v/>
      </c>
      <c r="O358" s="133" t="str">
        <f>IFERROR(VLOOKUP(A358,DETAIL!$A$7:$L$1101,10,0)*25%,"")</f>
        <v/>
      </c>
      <c r="P358" s="133" t="str">
        <f t="shared" si="14"/>
        <v/>
      </c>
      <c r="Q358" s="131"/>
    </row>
    <row r="359" spans="1:17" ht="24.95" customHeight="1">
      <c r="A359" s="150">
        <v>352</v>
      </c>
      <c r="B359" s="16" t="str">
        <f t="shared" si="15"/>
        <v/>
      </c>
      <c r="C359" s="130" t="str">
        <f>IFERROR(VLOOKUP(A359,DETAIL!$A$7:$F$1101,3,0),"")</f>
        <v/>
      </c>
      <c r="D359" s="130" t="str">
        <f>IFERROR(VLOOKUP(A359,DETAIL!$A$7:$F$1101,4,0),"")</f>
        <v/>
      </c>
      <c r="E359" s="131" t="str">
        <f>IFERROR(VLOOKUP(A359,DETAIL!$A$7:$F$1101,5,0),"")</f>
        <v/>
      </c>
      <c r="F359" s="131" t="str">
        <f>IFERROR(VLOOKUP(A359,DETAIL!$A$7:$O$1101,15,0),"")</f>
        <v/>
      </c>
      <c r="G359" s="131" t="str">
        <f>IFERROR(VLOOKUP(A359,DETAIL!$A$7:$O$1101,14,0),"")</f>
        <v/>
      </c>
      <c r="H359" s="16" t="str">
        <f>IFERROR(VLOOKUP(A359,DETAIL!$A$7:$F$1101,6,0),"")</f>
        <v/>
      </c>
      <c r="I359" s="16" t="str">
        <f>IFERROR(VLOOKUP(A359,DETAIL!$A$7:$P$1101,16,0),"")</f>
        <v/>
      </c>
      <c r="J359" s="16" t="str">
        <f>IFERROR(VLOOKUP(A359,DETAIL!$A$7:$O$1101,13,0),"")</f>
        <v/>
      </c>
      <c r="K359" s="132" t="str">
        <f>IFERROR(CONCATENATE("वर्ष ",VLOOKUP(A359,DETAIL!$A$7:$O$1101,11,0)," / ","प्रतिशत ",VLOOKUP(A359,DETAIL!$A$7:$O$1101,12,0)*100),"")</f>
        <v/>
      </c>
      <c r="L359" s="16" t="str">
        <f>IFERROR(VLOOKUP(A359,DETAIL!$A$7:$L$1101,7,0),"")</f>
        <v/>
      </c>
      <c r="M359" s="133" t="str">
        <f>IFERROR(VLOOKUP(A359,DETAIL!$A$7:$L$1101,8,0)*75%,"")</f>
        <v/>
      </c>
      <c r="N359" s="16" t="str">
        <f>IFERROR(VLOOKUP(A359,DETAIL!$A$7:$L$1101,9,0),"")</f>
        <v/>
      </c>
      <c r="O359" s="133" t="str">
        <f>IFERROR(VLOOKUP(A359,DETAIL!$A$7:$L$1101,10,0)*25%,"")</f>
        <v/>
      </c>
      <c r="P359" s="133" t="str">
        <f t="shared" si="14"/>
        <v/>
      </c>
      <c r="Q359" s="131"/>
    </row>
    <row r="360" spans="1:17" ht="24.95" customHeight="1">
      <c r="A360" s="150">
        <v>353</v>
      </c>
      <c r="B360" s="16" t="str">
        <f t="shared" si="15"/>
        <v/>
      </c>
      <c r="C360" s="130" t="str">
        <f>IFERROR(VLOOKUP(A360,DETAIL!$A$7:$F$1101,3,0),"")</f>
        <v/>
      </c>
      <c r="D360" s="130" t="str">
        <f>IFERROR(VLOOKUP(A360,DETAIL!$A$7:$F$1101,4,0),"")</f>
        <v/>
      </c>
      <c r="E360" s="131" t="str">
        <f>IFERROR(VLOOKUP(A360,DETAIL!$A$7:$F$1101,5,0),"")</f>
        <v/>
      </c>
      <c r="F360" s="131" t="str">
        <f>IFERROR(VLOOKUP(A360,DETAIL!$A$7:$O$1101,15,0),"")</f>
        <v/>
      </c>
      <c r="G360" s="131" t="str">
        <f>IFERROR(VLOOKUP(A360,DETAIL!$A$7:$O$1101,14,0),"")</f>
        <v/>
      </c>
      <c r="H360" s="16" t="str">
        <f>IFERROR(VLOOKUP(A360,DETAIL!$A$7:$F$1101,6,0),"")</f>
        <v/>
      </c>
      <c r="I360" s="16" t="str">
        <f>IFERROR(VLOOKUP(A360,DETAIL!$A$7:$P$1101,16,0),"")</f>
        <v/>
      </c>
      <c r="J360" s="16" t="str">
        <f>IFERROR(VLOOKUP(A360,DETAIL!$A$7:$O$1101,13,0),"")</f>
        <v/>
      </c>
      <c r="K360" s="132" t="str">
        <f>IFERROR(CONCATENATE("वर्ष ",VLOOKUP(A360,DETAIL!$A$7:$O$1101,11,0)," / ","प्रतिशत ",VLOOKUP(A360,DETAIL!$A$7:$O$1101,12,0)*100),"")</f>
        <v/>
      </c>
      <c r="L360" s="16" t="str">
        <f>IFERROR(VLOOKUP(A360,DETAIL!$A$7:$L$1101,7,0),"")</f>
        <v/>
      </c>
      <c r="M360" s="133" t="str">
        <f>IFERROR(VLOOKUP(A360,DETAIL!$A$7:$L$1101,8,0)*75%,"")</f>
        <v/>
      </c>
      <c r="N360" s="16" t="str">
        <f>IFERROR(VLOOKUP(A360,DETAIL!$A$7:$L$1101,9,0),"")</f>
        <v/>
      </c>
      <c r="O360" s="133" t="str">
        <f>IFERROR(VLOOKUP(A360,DETAIL!$A$7:$L$1101,10,0)*25%,"")</f>
        <v/>
      </c>
      <c r="P360" s="133" t="str">
        <f t="shared" si="14"/>
        <v/>
      </c>
      <c r="Q360" s="131"/>
    </row>
    <row r="361" spans="1:17" ht="24.95" customHeight="1">
      <c r="A361" s="150">
        <v>354</v>
      </c>
      <c r="B361" s="16" t="str">
        <f t="shared" si="15"/>
        <v/>
      </c>
      <c r="C361" s="130" t="str">
        <f>IFERROR(VLOOKUP(A361,DETAIL!$A$7:$F$1101,3,0),"")</f>
        <v/>
      </c>
      <c r="D361" s="130" t="str">
        <f>IFERROR(VLOOKUP(A361,DETAIL!$A$7:$F$1101,4,0),"")</f>
        <v/>
      </c>
      <c r="E361" s="131" t="str">
        <f>IFERROR(VLOOKUP(A361,DETAIL!$A$7:$F$1101,5,0),"")</f>
        <v/>
      </c>
      <c r="F361" s="131" t="str">
        <f>IFERROR(VLOOKUP(A361,DETAIL!$A$7:$O$1101,15,0),"")</f>
        <v/>
      </c>
      <c r="G361" s="131" t="str">
        <f>IFERROR(VLOOKUP(A361,DETAIL!$A$7:$O$1101,14,0),"")</f>
        <v/>
      </c>
      <c r="H361" s="16" t="str">
        <f>IFERROR(VLOOKUP(A361,DETAIL!$A$7:$F$1101,6,0),"")</f>
        <v/>
      </c>
      <c r="I361" s="16" t="str">
        <f>IFERROR(VLOOKUP(A361,DETAIL!$A$7:$P$1101,16,0),"")</f>
        <v/>
      </c>
      <c r="J361" s="16" t="str">
        <f>IFERROR(VLOOKUP(A361,DETAIL!$A$7:$O$1101,13,0),"")</f>
        <v/>
      </c>
      <c r="K361" s="132" t="str">
        <f>IFERROR(CONCATENATE("वर्ष ",VLOOKUP(A361,DETAIL!$A$7:$O$1101,11,0)," / ","प्रतिशत ",VLOOKUP(A361,DETAIL!$A$7:$O$1101,12,0)*100),"")</f>
        <v/>
      </c>
      <c r="L361" s="16" t="str">
        <f>IFERROR(VLOOKUP(A361,DETAIL!$A$7:$L$1101,7,0),"")</f>
        <v/>
      </c>
      <c r="M361" s="133" t="str">
        <f>IFERROR(VLOOKUP(A361,DETAIL!$A$7:$L$1101,8,0)*75%,"")</f>
        <v/>
      </c>
      <c r="N361" s="16" t="str">
        <f>IFERROR(VLOOKUP(A361,DETAIL!$A$7:$L$1101,9,0),"")</f>
        <v/>
      </c>
      <c r="O361" s="133" t="str">
        <f>IFERROR(VLOOKUP(A361,DETAIL!$A$7:$L$1101,10,0)*25%,"")</f>
        <v/>
      </c>
      <c r="P361" s="133" t="str">
        <f t="shared" si="14"/>
        <v/>
      </c>
      <c r="Q361" s="131"/>
    </row>
    <row r="362" spans="1:17" ht="24.95" customHeight="1">
      <c r="A362" s="150">
        <v>355</v>
      </c>
      <c r="B362" s="16" t="str">
        <f t="shared" si="15"/>
        <v/>
      </c>
      <c r="C362" s="130" t="str">
        <f>IFERROR(VLOOKUP(A362,DETAIL!$A$7:$F$1101,3,0),"")</f>
        <v/>
      </c>
      <c r="D362" s="130" t="str">
        <f>IFERROR(VLOOKUP(A362,DETAIL!$A$7:$F$1101,4,0),"")</f>
        <v/>
      </c>
      <c r="E362" s="131" t="str">
        <f>IFERROR(VLOOKUP(A362,DETAIL!$A$7:$F$1101,5,0),"")</f>
        <v/>
      </c>
      <c r="F362" s="131" t="str">
        <f>IFERROR(VLOOKUP(A362,DETAIL!$A$7:$O$1101,15,0),"")</f>
        <v/>
      </c>
      <c r="G362" s="131" t="str">
        <f>IFERROR(VLOOKUP(A362,DETAIL!$A$7:$O$1101,14,0),"")</f>
        <v/>
      </c>
      <c r="H362" s="16" t="str">
        <f>IFERROR(VLOOKUP(A362,DETAIL!$A$7:$F$1101,6,0),"")</f>
        <v/>
      </c>
      <c r="I362" s="16" t="str">
        <f>IFERROR(VLOOKUP(A362,DETAIL!$A$7:$P$1101,16,0),"")</f>
        <v/>
      </c>
      <c r="J362" s="16" t="str">
        <f>IFERROR(VLOOKUP(A362,DETAIL!$A$7:$O$1101,13,0),"")</f>
        <v/>
      </c>
      <c r="K362" s="132" t="str">
        <f>IFERROR(CONCATENATE("वर्ष ",VLOOKUP(A362,DETAIL!$A$7:$O$1101,11,0)," / ","प्रतिशत ",VLOOKUP(A362,DETAIL!$A$7:$O$1101,12,0)*100),"")</f>
        <v/>
      </c>
      <c r="L362" s="16" t="str">
        <f>IFERROR(VLOOKUP(A362,DETAIL!$A$7:$L$1101,7,0),"")</f>
        <v/>
      </c>
      <c r="M362" s="133" t="str">
        <f>IFERROR(VLOOKUP(A362,DETAIL!$A$7:$L$1101,8,0)*75%,"")</f>
        <v/>
      </c>
      <c r="N362" s="16" t="str">
        <f>IFERROR(VLOOKUP(A362,DETAIL!$A$7:$L$1101,9,0),"")</f>
        <v/>
      </c>
      <c r="O362" s="133" t="str">
        <f>IFERROR(VLOOKUP(A362,DETAIL!$A$7:$L$1101,10,0)*25%,"")</f>
        <v/>
      </c>
      <c r="P362" s="133" t="str">
        <f t="shared" si="14"/>
        <v/>
      </c>
      <c r="Q362" s="131"/>
    </row>
    <row r="363" spans="1:17" ht="24.95" customHeight="1">
      <c r="A363" s="150">
        <v>356</v>
      </c>
      <c r="B363" s="16" t="str">
        <f t="shared" si="15"/>
        <v/>
      </c>
      <c r="C363" s="130" t="str">
        <f>IFERROR(VLOOKUP(A363,DETAIL!$A$7:$F$1101,3,0),"")</f>
        <v/>
      </c>
      <c r="D363" s="130" t="str">
        <f>IFERROR(VLOOKUP(A363,DETAIL!$A$7:$F$1101,4,0),"")</f>
        <v/>
      </c>
      <c r="E363" s="131" t="str">
        <f>IFERROR(VLOOKUP(A363,DETAIL!$A$7:$F$1101,5,0),"")</f>
        <v/>
      </c>
      <c r="F363" s="131" t="str">
        <f>IFERROR(VLOOKUP(A363,DETAIL!$A$7:$O$1101,15,0),"")</f>
        <v/>
      </c>
      <c r="G363" s="131" t="str">
        <f>IFERROR(VLOOKUP(A363,DETAIL!$A$7:$O$1101,14,0),"")</f>
        <v/>
      </c>
      <c r="H363" s="16" t="str">
        <f>IFERROR(VLOOKUP(A363,DETAIL!$A$7:$F$1101,6,0),"")</f>
        <v/>
      </c>
      <c r="I363" s="16" t="str">
        <f>IFERROR(VLOOKUP(A363,DETAIL!$A$7:$P$1101,16,0),"")</f>
        <v/>
      </c>
      <c r="J363" s="16" t="str">
        <f>IFERROR(VLOOKUP(A363,DETAIL!$A$7:$O$1101,13,0),"")</f>
        <v/>
      </c>
      <c r="K363" s="132" t="str">
        <f>IFERROR(CONCATENATE("वर्ष ",VLOOKUP(A363,DETAIL!$A$7:$O$1101,11,0)," / ","प्रतिशत ",VLOOKUP(A363,DETAIL!$A$7:$O$1101,12,0)*100),"")</f>
        <v/>
      </c>
      <c r="L363" s="16" t="str">
        <f>IFERROR(VLOOKUP(A363,DETAIL!$A$7:$L$1101,7,0),"")</f>
        <v/>
      </c>
      <c r="M363" s="133" t="str">
        <f>IFERROR(VLOOKUP(A363,DETAIL!$A$7:$L$1101,8,0)*75%,"")</f>
        <v/>
      </c>
      <c r="N363" s="16" t="str">
        <f>IFERROR(VLOOKUP(A363,DETAIL!$A$7:$L$1101,9,0),"")</f>
        <v/>
      </c>
      <c r="O363" s="133" t="str">
        <f>IFERROR(VLOOKUP(A363,DETAIL!$A$7:$L$1101,10,0)*25%,"")</f>
        <v/>
      </c>
      <c r="P363" s="133" t="str">
        <f t="shared" si="14"/>
        <v/>
      </c>
      <c r="Q363" s="131"/>
    </row>
    <row r="364" spans="1:17" ht="24.95" customHeight="1">
      <c r="A364" s="150">
        <v>357</v>
      </c>
      <c r="B364" s="16" t="str">
        <f t="shared" si="15"/>
        <v/>
      </c>
      <c r="C364" s="130" t="str">
        <f>IFERROR(VLOOKUP(A364,DETAIL!$A$7:$F$1101,3,0),"")</f>
        <v/>
      </c>
      <c r="D364" s="130" t="str">
        <f>IFERROR(VLOOKUP(A364,DETAIL!$A$7:$F$1101,4,0),"")</f>
        <v/>
      </c>
      <c r="E364" s="131" t="str">
        <f>IFERROR(VLOOKUP(A364,DETAIL!$A$7:$F$1101,5,0),"")</f>
        <v/>
      </c>
      <c r="F364" s="131" t="str">
        <f>IFERROR(VLOOKUP(A364,DETAIL!$A$7:$O$1101,15,0),"")</f>
        <v/>
      </c>
      <c r="G364" s="131" t="str">
        <f>IFERROR(VLOOKUP(A364,DETAIL!$A$7:$O$1101,14,0),"")</f>
        <v/>
      </c>
      <c r="H364" s="16" t="str">
        <f>IFERROR(VLOOKUP(A364,DETAIL!$A$7:$F$1101,6,0),"")</f>
        <v/>
      </c>
      <c r="I364" s="16" t="str">
        <f>IFERROR(VLOOKUP(A364,DETAIL!$A$7:$P$1101,16,0),"")</f>
        <v/>
      </c>
      <c r="J364" s="16" t="str">
        <f>IFERROR(VLOOKUP(A364,DETAIL!$A$7:$O$1101,13,0),"")</f>
        <v/>
      </c>
      <c r="K364" s="132" t="str">
        <f>IFERROR(CONCATENATE("वर्ष ",VLOOKUP(A364,DETAIL!$A$7:$O$1101,11,0)," / ","प्रतिशत ",VLOOKUP(A364,DETAIL!$A$7:$O$1101,12,0)*100),"")</f>
        <v/>
      </c>
      <c r="L364" s="16" t="str">
        <f>IFERROR(VLOOKUP(A364,DETAIL!$A$7:$L$1101,7,0),"")</f>
        <v/>
      </c>
      <c r="M364" s="133" t="str">
        <f>IFERROR(VLOOKUP(A364,DETAIL!$A$7:$L$1101,8,0)*75%,"")</f>
        <v/>
      </c>
      <c r="N364" s="16" t="str">
        <f>IFERROR(VLOOKUP(A364,DETAIL!$A$7:$L$1101,9,0),"")</f>
        <v/>
      </c>
      <c r="O364" s="133" t="str">
        <f>IFERROR(VLOOKUP(A364,DETAIL!$A$7:$L$1101,10,0)*25%,"")</f>
        <v/>
      </c>
      <c r="P364" s="133" t="str">
        <f t="shared" si="14"/>
        <v/>
      </c>
      <c r="Q364" s="131"/>
    </row>
    <row r="365" spans="1:17" ht="24.95" customHeight="1">
      <c r="A365" s="150">
        <v>358</v>
      </c>
      <c r="B365" s="16" t="str">
        <f t="shared" si="15"/>
        <v/>
      </c>
      <c r="C365" s="130" t="str">
        <f>IFERROR(VLOOKUP(A365,DETAIL!$A$7:$F$1101,3,0),"")</f>
        <v/>
      </c>
      <c r="D365" s="130" t="str">
        <f>IFERROR(VLOOKUP(A365,DETAIL!$A$7:$F$1101,4,0),"")</f>
        <v/>
      </c>
      <c r="E365" s="131" t="str">
        <f>IFERROR(VLOOKUP(A365,DETAIL!$A$7:$F$1101,5,0),"")</f>
        <v/>
      </c>
      <c r="F365" s="131" t="str">
        <f>IFERROR(VLOOKUP(A365,DETAIL!$A$7:$O$1101,15,0),"")</f>
        <v/>
      </c>
      <c r="G365" s="131" t="str">
        <f>IFERROR(VLOOKUP(A365,DETAIL!$A$7:$O$1101,14,0),"")</f>
        <v/>
      </c>
      <c r="H365" s="16" t="str">
        <f>IFERROR(VLOOKUP(A365,DETAIL!$A$7:$F$1101,6,0),"")</f>
        <v/>
      </c>
      <c r="I365" s="16" t="str">
        <f>IFERROR(VLOOKUP(A365,DETAIL!$A$7:$P$1101,16,0),"")</f>
        <v/>
      </c>
      <c r="J365" s="16" t="str">
        <f>IFERROR(VLOOKUP(A365,DETAIL!$A$7:$O$1101,13,0),"")</f>
        <v/>
      </c>
      <c r="K365" s="132" t="str">
        <f>IFERROR(CONCATENATE("वर्ष ",VLOOKUP(A365,DETAIL!$A$7:$O$1101,11,0)," / ","प्रतिशत ",VLOOKUP(A365,DETAIL!$A$7:$O$1101,12,0)*100),"")</f>
        <v/>
      </c>
      <c r="L365" s="16" t="str">
        <f>IFERROR(VLOOKUP(A365,DETAIL!$A$7:$L$1101,7,0),"")</f>
        <v/>
      </c>
      <c r="M365" s="133" t="str">
        <f>IFERROR(VLOOKUP(A365,DETAIL!$A$7:$L$1101,8,0)*75%,"")</f>
        <v/>
      </c>
      <c r="N365" s="16" t="str">
        <f>IFERROR(VLOOKUP(A365,DETAIL!$A$7:$L$1101,9,0),"")</f>
        <v/>
      </c>
      <c r="O365" s="133" t="str">
        <f>IFERROR(VLOOKUP(A365,DETAIL!$A$7:$L$1101,10,0)*25%,"")</f>
        <v/>
      </c>
      <c r="P365" s="133" t="str">
        <f t="shared" si="14"/>
        <v/>
      </c>
      <c r="Q365" s="131"/>
    </row>
    <row r="366" spans="1:17" ht="24.95" customHeight="1">
      <c r="A366" s="150">
        <v>359</v>
      </c>
      <c r="B366" s="16" t="str">
        <f t="shared" si="15"/>
        <v/>
      </c>
      <c r="C366" s="130" t="str">
        <f>IFERROR(VLOOKUP(A366,DETAIL!$A$7:$F$1101,3,0),"")</f>
        <v/>
      </c>
      <c r="D366" s="130" t="str">
        <f>IFERROR(VLOOKUP(A366,DETAIL!$A$7:$F$1101,4,0),"")</f>
        <v/>
      </c>
      <c r="E366" s="131" t="str">
        <f>IFERROR(VLOOKUP(A366,DETAIL!$A$7:$F$1101,5,0),"")</f>
        <v/>
      </c>
      <c r="F366" s="131" t="str">
        <f>IFERROR(VLOOKUP(A366,DETAIL!$A$7:$O$1101,15,0),"")</f>
        <v/>
      </c>
      <c r="G366" s="131" t="str">
        <f>IFERROR(VLOOKUP(A366,DETAIL!$A$7:$O$1101,14,0),"")</f>
        <v/>
      </c>
      <c r="H366" s="16" t="str">
        <f>IFERROR(VLOOKUP(A366,DETAIL!$A$7:$F$1101,6,0),"")</f>
        <v/>
      </c>
      <c r="I366" s="16" t="str">
        <f>IFERROR(VLOOKUP(A366,DETAIL!$A$7:$P$1101,16,0),"")</f>
        <v/>
      </c>
      <c r="J366" s="16" t="str">
        <f>IFERROR(VLOOKUP(A366,DETAIL!$A$7:$O$1101,13,0),"")</f>
        <v/>
      </c>
      <c r="K366" s="132" t="str">
        <f>IFERROR(CONCATENATE("वर्ष ",VLOOKUP(A366,DETAIL!$A$7:$O$1101,11,0)," / ","प्रतिशत ",VLOOKUP(A366,DETAIL!$A$7:$O$1101,12,0)*100),"")</f>
        <v/>
      </c>
      <c r="L366" s="16" t="str">
        <f>IFERROR(VLOOKUP(A366,DETAIL!$A$7:$L$1101,7,0),"")</f>
        <v/>
      </c>
      <c r="M366" s="133" t="str">
        <f>IFERROR(VLOOKUP(A366,DETAIL!$A$7:$L$1101,8,0)*75%,"")</f>
        <v/>
      </c>
      <c r="N366" s="16" t="str">
        <f>IFERROR(VLOOKUP(A366,DETAIL!$A$7:$L$1101,9,0),"")</f>
        <v/>
      </c>
      <c r="O366" s="133" t="str">
        <f>IFERROR(VLOOKUP(A366,DETAIL!$A$7:$L$1101,10,0)*25%,"")</f>
        <v/>
      </c>
      <c r="P366" s="133" t="str">
        <f t="shared" si="14"/>
        <v/>
      </c>
      <c r="Q366" s="131"/>
    </row>
    <row r="367" spans="1:17" ht="24.95" customHeight="1">
      <c r="A367" s="150">
        <v>360</v>
      </c>
      <c r="B367" s="16" t="str">
        <f t="shared" si="15"/>
        <v/>
      </c>
      <c r="C367" s="130" t="str">
        <f>IFERROR(VLOOKUP(A367,DETAIL!$A$7:$F$1101,3,0),"")</f>
        <v/>
      </c>
      <c r="D367" s="130" t="str">
        <f>IFERROR(VLOOKUP(A367,DETAIL!$A$7:$F$1101,4,0),"")</f>
        <v/>
      </c>
      <c r="E367" s="131" t="str">
        <f>IFERROR(VLOOKUP(A367,DETAIL!$A$7:$F$1101,5,0),"")</f>
        <v/>
      </c>
      <c r="F367" s="131" t="str">
        <f>IFERROR(VLOOKUP(A367,DETAIL!$A$7:$O$1101,15,0),"")</f>
        <v/>
      </c>
      <c r="G367" s="131" t="str">
        <f>IFERROR(VLOOKUP(A367,DETAIL!$A$7:$O$1101,14,0),"")</f>
        <v/>
      </c>
      <c r="H367" s="16" t="str">
        <f>IFERROR(VLOOKUP(A367,DETAIL!$A$7:$F$1101,6,0),"")</f>
        <v/>
      </c>
      <c r="I367" s="16" t="str">
        <f>IFERROR(VLOOKUP(A367,DETAIL!$A$7:$P$1101,16,0),"")</f>
        <v/>
      </c>
      <c r="J367" s="16" t="str">
        <f>IFERROR(VLOOKUP(A367,DETAIL!$A$7:$O$1101,13,0),"")</f>
        <v/>
      </c>
      <c r="K367" s="132" t="str">
        <f>IFERROR(CONCATENATE("वर्ष ",VLOOKUP(A367,DETAIL!$A$7:$O$1101,11,0)," / ","प्रतिशत ",VLOOKUP(A367,DETAIL!$A$7:$O$1101,12,0)*100),"")</f>
        <v/>
      </c>
      <c r="L367" s="16" t="str">
        <f>IFERROR(VLOOKUP(A367,DETAIL!$A$7:$L$1101,7,0),"")</f>
        <v/>
      </c>
      <c r="M367" s="133" t="str">
        <f>IFERROR(VLOOKUP(A367,DETAIL!$A$7:$L$1101,8,0)*75%,"")</f>
        <v/>
      </c>
      <c r="N367" s="16" t="str">
        <f>IFERROR(VLOOKUP(A367,DETAIL!$A$7:$L$1101,9,0),"")</f>
        <v/>
      </c>
      <c r="O367" s="133" t="str">
        <f>IFERROR(VLOOKUP(A367,DETAIL!$A$7:$L$1101,10,0)*25%,"")</f>
        <v/>
      </c>
      <c r="P367" s="133" t="str">
        <f t="shared" si="14"/>
        <v/>
      </c>
      <c r="Q367" s="131"/>
    </row>
    <row r="368" spans="1:17" ht="24.95" customHeight="1">
      <c r="A368" s="150">
        <v>361</v>
      </c>
      <c r="B368" s="16" t="str">
        <f t="shared" si="15"/>
        <v/>
      </c>
      <c r="C368" s="130" t="str">
        <f>IFERROR(VLOOKUP(A368,DETAIL!$A$7:$F$1101,3,0),"")</f>
        <v/>
      </c>
      <c r="D368" s="130" t="str">
        <f>IFERROR(VLOOKUP(A368,DETAIL!$A$7:$F$1101,4,0),"")</f>
        <v/>
      </c>
      <c r="E368" s="131" t="str">
        <f>IFERROR(VLOOKUP(A368,DETAIL!$A$7:$F$1101,5,0),"")</f>
        <v/>
      </c>
      <c r="F368" s="131" t="str">
        <f>IFERROR(VLOOKUP(A368,DETAIL!$A$7:$O$1101,15,0),"")</f>
        <v/>
      </c>
      <c r="G368" s="131" t="str">
        <f>IFERROR(VLOOKUP(A368,DETAIL!$A$7:$O$1101,14,0),"")</f>
        <v/>
      </c>
      <c r="H368" s="16" t="str">
        <f>IFERROR(VLOOKUP(A368,DETAIL!$A$7:$F$1101,6,0),"")</f>
        <v/>
      </c>
      <c r="I368" s="16" t="str">
        <f>IFERROR(VLOOKUP(A368,DETAIL!$A$7:$P$1101,16,0),"")</f>
        <v/>
      </c>
      <c r="J368" s="16" t="str">
        <f>IFERROR(VLOOKUP(A368,DETAIL!$A$7:$O$1101,13,0),"")</f>
        <v/>
      </c>
      <c r="K368" s="132" t="str">
        <f>IFERROR(CONCATENATE("वर्ष ",VLOOKUP(A368,DETAIL!$A$7:$O$1101,11,0)," / ","प्रतिशत ",VLOOKUP(A368,DETAIL!$A$7:$O$1101,12,0)*100),"")</f>
        <v/>
      </c>
      <c r="L368" s="16" t="str">
        <f>IFERROR(VLOOKUP(A368,DETAIL!$A$7:$L$1101,7,0),"")</f>
        <v/>
      </c>
      <c r="M368" s="133" t="str">
        <f>IFERROR(VLOOKUP(A368,DETAIL!$A$7:$L$1101,8,0)*75%,"")</f>
        <v/>
      </c>
      <c r="N368" s="16" t="str">
        <f>IFERROR(VLOOKUP(A368,DETAIL!$A$7:$L$1101,9,0),"")</f>
        <v/>
      </c>
      <c r="O368" s="133" t="str">
        <f>IFERROR(VLOOKUP(A368,DETAIL!$A$7:$L$1101,10,0)*25%,"")</f>
        <v/>
      </c>
      <c r="P368" s="133" t="str">
        <f t="shared" si="14"/>
        <v/>
      </c>
      <c r="Q368" s="131"/>
    </row>
    <row r="369" spans="1:17" ht="24.95" customHeight="1">
      <c r="A369" s="150">
        <v>362</v>
      </c>
      <c r="B369" s="16" t="str">
        <f t="shared" si="15"/>
        <v/>
      </c>
      <c r="C369" s="130" t="str">
        <f>IFERROR(VLOOKUP(A369,DETAIL!$A$7:$F$1101,3,0),"")</f>
        <v/>
      </c>
      <c r="D369" s="130" t="str">
        <f>IFERROR(VLOOKUP(A369,DETAIL!$A$7:$F$1101,4,0),"")</f>
        <v/>
      </c>
      <c r="E369" s="131" t="str">
        <f>IFERROR(VLOOKUP(A369,DETAIL!$A$7:$F$1101,5,0),"")</f>
        <v/>
      </c>
      <c r="F369" s="131" t="str">
        <f>IFERROR(VLOOKUP(A369,DETAIL!$A$7:$O$1101,15,0),"")</f>
        <v/>
      </c>
      <c r="G369" s="131" t="str">
        <f>IFERROR(VLOOKUP(A369,DETAIL!$A$7:$O$1101,14,0),"")</f>
        <v/>
      </c>
      <c r="H369" s="16" t="str">
        <f>IFERROR(VLOOKUP(A369,DETAIL!$A$7:$F$1101,6,0),"")</f>
        <v/>
      </c>
      <c r="I369" s="16" t="str">
        <f>IFERROR(VLOOKUP(A369,DETAIL!$A$7:$P$1101,16,0),"")</f>
        <v/>
      </c>
      <c r="J369" s="16" t="str">
        <f>IFERROR(VLOOKUP(A369,DETAIL!$A$7:$O$1101,13,0),"")</f>
        <v/>
      </c>
      <c r="K369" s="132" t="str">
        <f>IFERROR(CONCATENATE("वर्ष ",VLOOKUP(A369,DETAIL!$A$7:$O$1101,11,0)," / ","प्रतिशत ",VLOOKUP(A369,DETAIL!$A$7:$O$1101,12,0)*100),"")</f>
        <v/>
      </c>
      <c r="L369" s="16" t="str">
        <f>IFERROR(VLOOKUP(A369,DETAIL!$A$7:$L$1101,7,0),"")</f>
        <v/>
      </c>
      <c r="M369" s="133" t="str">
        <f>IFERROR(VLOOKUP(A369,DETAIL!$A$7:$L$1101,8,0)*75%,"")</f>
        <v/>
      </c>
      <c r="N369" s="16" t="str">
        <f>IFERROR(VLOOKUP(A369,DETAIL!$A$7:$L$1101,9,0),"")</f>
        <v/>
      </c>
      <c r="O369" s="133" t="str">
        <f>IFERROR(VLOOKUP(A369,DETAIL!$A$7:$L$1101,10,0)*25%,"")</f>
        <v/>
      </c>
      <c r="P369" s="133" t="str">
        <f t="shared" si="14"/>
        <v/>
      </c>
      <c r="Q369" s="131"/>
    </row>
    <row r="370" spans="1:17" ht="24.95" customHeight="1">
      <c r="A370" s="150">
        <v>363</v>
      </c>
      <c r="B370" s="16" t="str">
        <f t="shared" si="15"/>
        <v/>
      </c>
      <c r="C370" s="130" t="str">
        <f>IFERROR(VLOOKUP(A370,DETAIL!$A$7:$F$1101,3,0),"")</f>
        <v/>
      </c>
      <c r="D370" s="130" t="str">
        <f>IFERROR(VLOOKUP(A370,DETAIL!$A$7:$F$1101,4,0),"")</f>
        <v/>
      </c>
      <c r="E370" s="131" t="str">
        <f>IFERROR(VLOOKUP(A370,DETAIL!$A$7:$F$1101,5,0),"")</f>
        <v/>
      </c>
      <c r="F370" s="131" t="str">
        <f>IFERROR(VLOOKUP(A370,DETAIL!$A$7:$O$1101,15,0),"")</f>
        <v/>
      </c>
      <c r="G370" s="131" t="str">
        <f>IFERROR(VLOOKUP(A370,DETAIL!$A$7:$O$1101,14,0),"")</f>
        <v/>
      </c>
      <c r="H370" s="16" t="str">
        <f>IFERROR(VLOOKUP(A370,DETAIL!$A$7:$F$1101,6,0),"")</f>
        <v/>
      </c>
      <c r="I370" s="16" t="str">
        <f>IFERROR(VLOOKUP(A370,DETAIL!$A$7:$P$1101,16,0),"")</f>
        <v/>
      </c>
      <c r="J370" s="16" t="str">
        <f>IFERROR(VLOOKUP(A370,DETAIL!$A$7:$O$1101,13,0),"")</f>
        <v/>
      </c>
      <c r="K370" s="132" t="str">
        <f>IFERROR(CONCATENATE("वर्ष ",VLOOKUP(A370,DETAIL!$A$7:$O$1101,11,0)," / ","प्रतिशत ",VLOOKUP(A370,DETAIL!$A$7:$O$1101,12,0)*100),"")</f>
        <v/>
      </c>
      <c r="L370" s="16" t="str">
        <f>IFERROR(VLOOKUP(A370,DETAIL!$A$7:$L$1101,7,0),"")</f>
        <v/>
      </c>
      <c r="M370" s="133" t="str">
        <f>IFERROR(VLOOKUP(A370,DETAIL!$A$7:$L$1101,8,0)*75%,"")</f>
        <v/>
      </c>
      <c r="N370" s="16" t="str">
        <f>IFERROR(VLOOKUP(A370,DETAIL!$A$7:$L$1101,9,0),"")</f>
        <v/>
      </c>
      <c r="O370" s="133" t="str">
        <f>IFERROR(VLOOKUP(A370,DETAIL!$A$7:$L$1101,10,0)*25%,"")</f>
        <v/>
      </c>
      <c r="P370" s="133" t="str">
        <f t="shared" si="14"/>
        <v/>
      </c>
      <c r="Q370" s="131"/>
    </row>
    <row r="371" spans="1:17" ht="24.95" customHeight="1">
      <c r="A371" s="150">
        <v>364</v>
      </c>
      <c r="B371" s="16" t="str">
        <f t="shared" si="15"/>
        <v/>
      </c>
      <c r="C371" s="130" t="str">
        <f>IFERROR(VLOOKUP(A371,DETAIL!$A$7:$F$1101,3,0),"")</f>
        <v/>
      </c>
      <c r="D371" s="130" t="str">
        <f>IFERROR(VLOOKUP(A371,DETAIL!$A$7:$F$1101,4,0),"")</f>
        <v/>
      </c>
      <c r="E371" s="131" t="str">
        <f>IFERROR(VLOOKUP(A371,DETAIL!$A$7:$F$1101,5,0),"")</f>
        <v/>
      </c>
      <c r="F371" s="131" t="str">
        <f>IFERROR(VLOOKUP(A371,DETAIL!$A$7:$O$1101,15,0),"")</f>
        <v/>
      </c>
      <c r="G371" s="131" t="str">
        <f>IFERROR(VLOOKUP(A371,DETAIL!$A$7:$O$1101,14,0),"")</f>
        <v/>
      </c>
      <c r="H371" s="16" t="str">
        <f>IFERROR(VLOOKUP(A371,DETAIL!$A$7:$F$1101,6,0),"")</f>
        <v/>
      </c>
      <c r="I371" s="16" t="str">
        <f>IFERROR(VLOOKUP(A371,DETAIL!$A$7:$P$1101,16,0),"")</f>
        <v/>
      </c>
      <c r="J371" s="16" t="str">
        <f>IFERROR(VLOOKUP(A371,DETAIL!$A$7:$O$1101,13,0),"")</f>
        <v/>
      </c>
      <c r="K371" s="132" t="str">
        <f>IFERROR(CONCATENATE("वर्ष ",VLOOKUP(A371,DETAIL!$A$7:$O$1101,11,0)," / ","प्रतिशत ",VLOOKUP(A371,DETAIL!$A$7:$O$1101,12,0)*100),"")</f>
        <v/>
      </c>
      <c r="L371" s="16" t="str">
        <f>IFERROR(VLOOKUP(A371,DETAIL!$A$7:$L$1101,7,0),"")</f>
        <v/>
      </c>
      <c r="M371" s="133" t="str">
        <f>IFERROR(VLOOKUP(A371,DETAIL!$A$7:$L$1101,8,0)*75%,"")</f>
        <v/>
      </c>
      <c r="N371" s="16" t="str">
        <f>IFERROR(VLOOKUP(A371,DETAIL!$A$7:$L$1101,9,0),"")</f>
        <v/>
      </c>
      <c r="O371" s="133" t="str">
        <f>IFERROR(VLOOKUP(A371,DETAIL!$A$7:$L$1101,10,0)*25%,"")</f>
        <v/>
      </c>
      <c r="P371" s="133" t="str">
        <f t="shared" si="14"/>
        <v/>
      </c>
      <c r="Q371" s="131"/>
    </row>
    <row r="372" spans="1:17" ht="24.95" customHeight="1">
      <c r="A372" s="150">
        <v>365</v>
      </c>
      <c r="B372" s="16" t="str">
        <f t="shared" si="15"/>
        <v/>
      </c>
      <c r="C372" s="130" t="str">
        <f>IFERROR(VLOOKUP(A372,DETAIL!$A$7:$F$1101,3,0),"")</f>
        <v/>
      </c>
      <c r="D372" s="130" t="str">
        <f>IFERROR(VLOOKUP(A372,DETAIL!$A$7:$F$1101,4,0),"")</f>
        <v/>
      </c>
      <c r="E372" s="131" t="str">
        <f>IFERROR(VLOOKUP(A372,DETAIL!$A$7:$F$1101,5,0),"")</f>
        <v/>
      </c>
      <c r="F372" s="131" t="str">
        <f>IFERROR(VLOOKUP(A372,DETAIL!$A$7:$O$1101,15,0),"")</f>
        <v/>
      </c>
      <c r="G372" s="131" t="str">
        <f>IFERROR(VLOOKUP(A372,DETAIL!$A$7:$O$1101,14,0),"")</f>
        <v/>
      </c>
      <c r="H372" s="16" t="str">
        <f>IFERROR(VLOOKUP(A372,DETAIL!$A$7:$F$1101,6,0),"")</f>
        <v/>
      </c>
      <c r="I372" s="16" t="str">
        <f>IFERROR(VLOOKUP(A372,DETAIL!$A$7:$P$1101,16,0),"")</f>
        <v/>
      </c>
      <c r="J372" s="16" t="str">
        <f>IFERROR(VLOOKUP(A372,DETAIL!$A$7:$O$1101,13,0),"")</f>
        <v/>
      </c>
      <c r="K372" s="132" t="str">
        <f>IFERROR(CONCATENATE("वर्ष ",VLOOKUP(A372,DETAIL!$A$7:$O$1101,11,0)," / ","प्रतिशत ",VLOOKUP(A372,DETAIL!$A$7:$O$1101,12,0)*100),"")</f>
        <v/>
      </c>
      <c r="L372" s="16" t="str">
        <f>IFERROR(VLOOKUP(A372,DETAIL!$A$7:$L$1101,7,0),"")</f>
        <v/>
      </c>
      <c r="M372" s="133" t="str">
        <f>IFERROR(VLOOKUP(A372,DETAIL!$A$7:$L$1101,8,0)*75%,"")</f>
        <v/>
      </c>
      <c r="N372" s="16" t="str">
        <f>IFERROR(VLOOKUP(A372,DETAIL!$A$7:$L$1101,9,0),"")</f>
        <v/>
      </c>
      <c r="O372" s="133" t="str">
        <f>IFERROR(VLOOKUP(A372,DETAIL!$A$7:$L$1101,10,0)*25%,"")</f>
        <v/>
      </c>
      <c r="P372" s="133" t="str">
        <f t="shared" si="14"/>
        <v/>
      </c>
      <c r="Q372" s="131"/>
    </row>
    <row r="373" spans="1:17" ht="24.95" customHeight="1">
      <c r="A373" s="150">
        <v>366</v>
      </c>
      <c r="B373" s="16" t="str">
        <f t="shared" si="15"/>
        <v/>
      </c>
      <c r="C373" s="130" t="str">
        <f>IFERROR(VLOOKUP(A373,DETAIL!$A$7:$F$1101,3,0),"")</f>
        <v/>
      </c>
      <c r="D373" s="130" t="str">
        <f>IFERROR(VLOOKUP(A373,DETAIL!$A$7:$F$1101,4,0),"")</f>
        <v/>
      </c>
      <c r="E373" s="131" t="str">
        <f>IFERROR(VLOOKUP(A373,DETAIL!$A$7:$F$1101,5,0),"")</f>
        <v/>
      </c>
      <c r="F373" s="131" t="str">
        <f>IFERROR(VLOOKUP(A373,DETAIL!$A$7:$O$1101,15,0),"")</f>
        <v/>
      </c>
      <c r="G373" s="131" t="str">
        <f>IFERROR(VLOOKUP(A373,DETAIL!$A$7:$O$1101,14,0),"")</f>
        <v/>
      </c>
      <c r="H373" s="16" t="str">
        <f>IFERROR(VLOOKUP(A373,DETAIL!$A$7:$F$1101,6,0),"")</f>
        <v/>
      </c>
      <c r="I373" s="16" t="str">
        <f>IFERROR(VLOOKUP(A373,DETAIL!$A$7:$P$1101,16,0),"")</f>
        <v/>
      </c>
      <c r="J373" s="16" t="str">
        <f>IFERROR(VLOOKUP(A373,DETAIL!$A$7:$O$1101,13,0),"")</f>
        <v/>
      </c>
      <c r="K373" s="132" t="str">
        <f>IFERROR(CONCATENATE("वर्ष ",VLOOKUP(A373,DETAIL!$A$7:$O$1101,11,0)," / ","प्रतिशत ",VLOOKUP(A373,DETAIL!$A$7:$O$1101,12,0)*100),"")</f>
        <v/>
      </c>
      <c r="L373" s="16" t="str">
        <f>IFERROR(VLOOKUP(A373,DETAIL!$A$7:$L$1101,7,0),"")</f>
        <v/>
      </c>
      <c r="M373" s="133" t="str">
        <f>IFERROR(VLOOKUP(A373,DETAIL!$A$7:$L$1101,8,0)*75%,"")</f>
        <v/>
      </c>
      <c r="N373" s="16" t="str">
        <f>IFERROR(VLOOKUP(A373,DETAIL!$A$7:$L$1101,9,0),"")</f>
        <v/>
      </c>
      <c r="O373" s="133" t="str">
        <f>IFERROR(VLOOKUP(A373,DETAIL!$A$7:$L$1101,10,0)*25%,"")</f>
        <v/>
      </c>
      <c r="P373" s="133" t="str">
        <f t="shared" si="14"/>
        <v/>
      </c>
      <c r="Q373" s="131"/>
    </row>
    <row r="374" spans="1:17" ht="24.95" customHeight="1">
      <c r="A374" s="150">
        <v>367</v>
      </c>
      <c r="B374" s="16" t="str">
        <f t="shared" si="15"/>
        <v/>
      </c>
      <c r="C374" s="130" t="str">
        <f>IFERROR(VLOOKUP(A374,DETAIL!$A$7:$F$1101,3,0),"")</f>
        <v/>
      </c>
      <c r="D374" s="130" t="str">
        <f>IFERROR(VLOOKUP(A374,DETAIL!$A$7:$F$1101,4,0),"")</f>
        <v/>
      </c>
      <c r="E374" s="131" t="str">
        <f>IFERROR(VLOOKUP(A374,DETAIL!$A$7:$F$1101,5,0),"")</f>
        <v/>
      </c>
      <c r="F374" s="131" t="str">
        <f>IFERROR(VLOOKUP(A374,DETAIL!$A$7:$O$1101,15,0),"")</f>
        <v/>
      </c>
      <c r="G374" s="131" t="str">
        <f>IFERROR(VLOOKUP(A374,DETAIL!$A$7:$O$1101,14,0),"")</f>
        <v/>
      </c>
      <c r="H374" s="16" t="str">
        <f>IFERROR(VLOOKUP(A374,DETAIL!$A$7:$F$1101,6,0),"")</f>
        <v/>
      </c>
      <c r="I374" s="16" t="str">
        <f>IFERROR(VLOOKUP(A374,DETAIL!$A$7:$P$1101,16,0),"")</f>
        <v/>
      </c>
      <c r="J374" s="16" t="str">
        <f>IFERROR(VLOOKUP(A374,DETAIL!$A$7:$O$1101,13,0),"")</f>
        <v/>
      </c>
      <c r="K374" s="132" t="str">
        <f>IFERROR(CONCATENATE("वर्ष ",VLOOKUP(A374,DETAIL!$A$7:$O$1101,11,0)," / ","प्रतिशत ",VLOOKUP(A374,DETAIL!$A$7:$O$1101,12,0)*100),"")</f>
        <v/>
      </c>
      <c r="L374" s="16" t="str">
        <f>IFERROR(VLOOKUP(A374,DETAIL!$A$7:$L$1101,7,0),"")</f>
        <v/>
      </c>
      <c r="M374" s="133" t="str">
        <f>IFERROR(VLOOKUP(A374,DETAIL!$A$7:$L$1101,8,0)*75%,"")</f>
        <v/>
      </c>
      <c r="N374" s="16" t="str">
        <f>IFERROR(VLOOKUP(A374,DETAIL!$A$7:$L$1101,9,0),"")</f>
        <v/>
      </c>
      <c r="O374" s="133" t="str">
        <f>IFERROR(VLOOKUP(A374,DETAIL!$A$7:$L$1101,10,0)*25%,"")</f>
        <v/>
      </c>
      <c r="P374" s="133" t="str">
        <f t="shared" si="14"/>
        <v/>
      </c>
      <c r="Q374" s="131"/>
    </row>
    <row r="375" spans="1:17" ht="24.95" customHeight="1">
      <c r="A375" s="150">
        <v>368</v>
      </c>
      <c r="B375" s="16" t="str">
        <f t="shared" si="15"/>
        <v/>
      </c>
      <c r="C375" s="130" t="str">
        <f>IFERROR(VLOOKUP(A375,DETAIL!$A$7:$F$1101,3,0),"")</f>
        <v/>
      </c>
      <c r="D375" s="130" t="str">
        <f>IFERROR(VLOOKUP(A375,DETAIL!$A$7:$F$1101,4,0),"")</f>
        <v/>
      </c>
      <c r="E375" s="131" t="str">
        <f>IFERROR(VLOOKUP(A375,DETAIL!$A$7:$F$1101,5,0),"")</f>
        <v/>
      </c>
      <c r="F375" s="131" t="str">
        <f>IFERROR(VLOOKUP(A375,DETAIL!$A$7:$O$1101,15,0),"")</f>
        <v/>
      </c>
      <c r="G375" s="131" t="str">
        <f>IFERROR(VLOOKUP(A375,DETAIL!$A$7:$O$1101,14,0),"")</f>
        <v/>
      </c>
      <c r="H375" s="16" t="str">
        <f>IFERROR(VLOOKUP(A375,DETAIL!$A$7:$F$1101,6,0),"")</f>
        <v/>
      </c>
      <c r="I375" s="16" t="str">
        <f>IFERROR(VLOOKUP(A375,DETAIL!$A$7:$P$1101,16,0),"")</f>
        <v/>
      </c>
      <c r="J375" s="16" t="str">
        <f>IFERROR(VLOOKUP(A375,DETAIL!$A$7:$O$1101,13,0),"")</f>
        <v/>
      </c>
      <c r="K375" s="132" t="str">
        <f>IFERROR(CONCATENATE("वर्ष ",VLOOKUP(A375,DETAIL!$A$7:$O$1101,11,0)," / ","प्रतिशत ",VLOOKUP(A375,DETAIL!$A$7:$O$1101,12,0)*100),"")</f>
        <v/>
      </c>
      <c r="L375" s="16" t="str">
        <f>IFERROR(VLOOKUP(A375,DETAIL!$A$7:$L$1101,7,0),"")</f>
        <v/>
      </c>
      <c r="M375" s="133" t="str">
        <f>IFERROR(VLOOKUP(A375,DETAIL!$A$7:$L$1101,8,0)*75%,"")</f>
        <v/>
      </c>
      <c r="N375" s="16" t="str">
        <f>IFERROR(VLOOKUP(A375,DETAIL!$A$7:$L$1101,9,0),"")</f>
        <v/>
      </c>
      <c r="O375" s="133" t="str">
        <f>IFERROR(VLOOKUP(A375,DETAIL!$A$7:$L$1101,10,0)*25%,"")</f>
        <v/>
      </c>
      <c r="P375" s="133" t="str">
        <f t="shared" si="14"/>
        <v/>
      </c>
      <c r="Q375" s="131"/>
    </row>
    <row r="376" spans="1:17" ht="24.95" customHeight="1">
      <c r="A376" s="150">
        <v>369</v>
      </c>
      <c r="B376" s="16" t="str">
        <f t="shared" si="15"/>
        <v/>
      </c>
      <c r="C376" s="130" t="str">
        <f>IFERROR(VLOOKUP(A376,DETAIL!$A$7:$F$1101,3,0),"")</f>
        <v/>
      </c>
      <c r="D376" s="130" t="str">
        <f>IFERROR(VLOOKUP(A376,DETAIL!$A$7:$F$1101,4,0),"")</f>
        <v/>
      </c>
      <c r="E376" s="131" t="str">
        <f>IFERROR(VLOOKUP(A376,DETAIL!$A$7:$F$1101,5,0),"")</f>
        <v/>
      </c>
      <c r="F376" s="131" t="str">
        <f>IFERROR(VLOOKUP(A376,DETAIL!$A$7:$O$1101,15,0),"")</f>
        <v/>
      </c>
      <c r="G376" s="131" t="str">
        <f>IFERROR(VLOOKUP(A376,DETAIL!$A$7:$O$1101,14,0),"")</f>
        <v/>
      </c>
      <c r="H376" s="16" t="str">
        <f>IFERROR(VLOOKUP(A376,DETAIL!$A$7:$F$1101,6,0),"")</f>
        <v/>
      </c>
      <c r="I376" s="16" t="str">
        <f>IFERROR(VLOOKUP(A376,DETAIL!$A$7:$P$1101,16,0),"")</f>
        <v/>
      </c>
      <c r="J376" s="16" t="str">
        <f>IFERROR(VLOOKUP(A376,DETAIL!$A$7:$O$1101,13,0),"")</f>
        <v/>
      </c>
      <c r="K376" s="132" t="str">
        <f>IFERROR(CONCATENATE("वर्ष ",VLOOKUP(A376,DETAIL!$A$7:$O$1101,11,0)," / ","प्रतिशत ",VLOOKUP(A376,DETAIL!$A$7:$O$1101,12,0)*100),"")</f>
        <v/>
      </c>
      <c r="L376" s="16" t="str">
        <f>IFERROR(VLOOKUP(A376,DETAIL!$A$7:$L$1101,7,0),"")</f>
        <v/>
      </c>
      <c r="M376" s="133" t="str">
        <f>IFERROR(VLOOKUP(A376,DETAIL!$A$7:$L$1101,8,0)*75%,"")</f>
        <v/>
      </c>
      <c r="N376" s="16" t="str">
        <f>IFERROR(VLOOKUP(A376,DETAIL!$A$7:$L$1101,9,0),"")</f>
        <v/>
      </c>
      <c r="O376" s="133" t="str">
        <f>IFERROR(VLOOKUP(A376,DETAIL!$A$7:$L$1101,10,0)*25%,"")</f>
        <v/>
      </c>
      <c r="P376" s="133" t="str">
        <f t="shared" si="14"/>
        <v/>
      </c>
      <c r="Q376" s="131"/>
    </row>
    <row r="377" spans="1:17" ht="24.95" customHeight="1">
      <c r="A377" s="150">
        <v>370</v>
      </c>
      <c r="B377" s="16" t="str">
        <f t="shared" si="15"/>
        <v/>
      </c>
      <c r="C377" s="130" t="str">
        <f>IFERROR(VLOOKUP(A377,DETAIL!$A$7:$F$1101,3,0),"")</f>
        <v/>
      </c>
      <c r="D377" s="130" t="str">
        <f>IFERROR(VLOOKUP(A377,DETAIL!$A$7:$F$1101,4,0),"")</f>
        <v/>
      </c>
      <c r="E377" s="131" t="str">
        <f>IFERROR(VLOOKUP(A377,DETAIL!$A$7:$F$1101,5,0),"")</f>
        <v/>
      </c>
      <c r="F377" s="131" t="str">
        <f>IFERROR(VLOOKUP(A377,DETAIL!$A$7:$O$1101,15,0),"")</f>
        <v/>
      </c>
      <c r="G377" s="131" t="str">
        <f>IFERROR(VLOOKUP(A377,DETAIL!$A$7:$O$1101,14,0),"")</f>
        <v/>
      </c>
      <c r="H377" s="16" t="str">
        <f>IFERROR(VLOOKUP(A377,DETAIL!$A$7:$F$1101,6,0),"")</f>
        <v/>
      </c>
      <c r="I377" s="16" t="str">
        <f>IFERROR(VLOOKUP(A377,DETAIL!$A$7:$P$1101,16,0),"")</f>
        <v/>
      </c>
      <c r="J377" s="16" t="str">
        <f>IFERROR(VLOOKUP(A377,DETAIL!$A$7:$O$1101,13,0),"")</f>
        <v/>
      </c>
      <c r="K377" s="132" t="str">
        <f>IFERROR(CONCATENATE("वर्ष ",VLOOKUP(A377,DETAIL!$A$7:$O$1101,11,0)," / ","प्रतिशत ",VLOOKUP(A377,DETAIL!$A$7:$O$1101,12,0)*100),"")</f>
        <v/>
      </c>
      <c r="L377" s="16" t="str">
        <f>IFERROR(VLOOKUP(A377,DETAIL!$A$7:$L$1101,7,0),"")</f>
        <v/>
      </c>
      <c r="M377" s="133" t="str">
        <f>IFERROR(VLOOKUP(A377,DETAIL!$A$7:$L$1101,8,0)*75%,"")</f>
        <v/>
      </c>
      <c r="N377" s="16" t="str">
        <f>IFERROR(VLOOKUP(A377,DETAIL!$A$7:$L$1101,9,0),"")</f>
        <v/>
      </c>
      <c r="O377" s="133" t="str">
        <f>IFERROR(VLOOKUP(A377,DETAIL!$A$7:$L$1101,10,0)*25%,"")</f>
        <v/>
      </c>
      <c r="P377" s="133" t="str">
        <f t="shared" si="14"/>
        <v/>
      </c>
      <c r="Q377" s="131"/>
    </row>
    <row r="378" spans="1:17" ht="24.95" customHeight="1">
      <c r="A378" s="150">
        <v>371</v>
      </c>
      <c r="B378" s="16" t="str">
        <f t="shared" si="15"/>
        <v/>
      </c>
      <c r="C378" s="130" t="str">
        <f>IFERROR(VLOOKUP(A378,DETAIL!$A$7:$F$1101,3,0),"")</f>
        <v/>
      </c>
      <c r="D378" s="130" t="str">
        <f>IFERROR(VLOOKUP(A378,DETAIL!$A$7:$F$1101,4,0),"")</f>
        <v/>
      </c>
      <c r="E378" s="131" t="str">
        <f>IFERROR(VLOOKUP(A378,DETAIL!$A$7:$F$1101,5,0),"")</f>
        <v/>
      </c>
      <c r="F378" s="131" t="str">
        <f>IFERROR(VLOOKUP(A378,DETAIL!$A$7:$O$1101,15,0),"")</f>
        <v/>
      </c>
      <c r="G378" s="131" t="str">
        <f>IFERROR(VLOOKUP(A378,DETAIL!$A$7:$O$1101,14,0),"")</f>
        <v/>
      </c>
      <c r="H378" s="16" t="str">
        <f>IFERROR(VLOOKUP(A378,DETAIL!$A$7:$F$1101,6,0),"")</f>
        <v/>
      </c>
      <c r="I378" s="16" t="str">
        <f>IFERROR(VLOOKUP(A378,DETAIL!$A$7:$P$1101,16,0),"")</f>
        <v/>
      </c>
      <c r="J378" s="16" t="str">
        <f>IFERROR(VLOOKUP(A378,DETAIL!$A$7:$O$1101,13,0),"")</f>
        <v/>
      </c>
      <c r="K378" s="132" t="str">
        <f>IFERROR(CONCATENATE("वर्ष ",VLOOKUP(A378,DETAIL!$A$7:$O$1101,11,0)," / ","प्रतिशत ",VLOOKUP(A378,DETAIL!$A$7:$O$1101,12,0)*100),"")</f>
        <v/>
      </c>
      <c r="L378" s="16" t="str">
        <f>IFERROR(VLOOKUP(A378,DETAIL!$A$7:$L$1101,7,0),"")</f>
        <v/>
      </c>
      <c r="M378" s="133" t="str">
        <f>IFERROR(VLOOKUP(A378,DETAIL!$A$7:$L$1101,8,0)*75%,"")</f>
        <v/>
      </c>
      <c r="N378" s="16" t="str">
        <f>IFERROR(VLOOKUP(A378,DETAIL!$A$7:$L$1101,9,0),"")</f>
        <v/>
      </c>
      <c r="O378" s="133" t="str">
        <f>IFERROR(VLOOKUP(A378,DETAIL!$A$7:$L$1101,10,0)*25%,"")</f>
        <v/>
      </c>
      <c r="P378" s="133" t="str">
        <f t="shared" si="14"/>
        <v/>
      </c>
      <c r="Q378" s="131"/>
    </row>
    <row r="379" spans="1:17" ht="24.95" customHeight="1">
      <c r="A379" s="150">
        <v>372</v>
      </c>
      <c r="B379" s="16" t="str">
        <f t="shared" si="15"/>
        <v/>
      </c>
      <c r="C379" s="130" t="str">
        <f>IFERROR(VLOOKUP(A379,DETAIL!$A$7:$F$1101,3,0),"")</f>
        <v/>
      </c>
      <c r="D379" s="130" t="str">
        <f>IFERROR(VLOOKUP(A379,DETAIL!$A$7:$F$1101,4,0),"")</f>
        <v/>
      </c>
      <c r="E379" s="131" t="str">
        <f>IFERROR(VLOOKUP(A379,DETAIL!$A$7:$F$1101,5,0),"")</f>
        <v/>
      </c>
      <c r="F379" s="131" t="str">
        <f>IFERROR(VLOOKUP(A379,DETAIL!$A$7:$O$1101,15,0),"")</f>
        <v/>
      </c>
      <c r="G379" s="131" t="str">
        <f>IFERROR(VLOOKUP(A379,DETAIL!$A$7:$O$1101,14,0),"")</f>
        <v/>
      </c>
      <c r="H379" s="16" t="str">
        <f>IFERROR(VLOOKUP(A379,DETAIL!$A$7:$F$1101,6,0),"")</f>
        <v/>
      </c>
      <c r="I379" s="16" t="str">
        <f>IFERROR(VLOOKUP(A379,DETAIL!$A$7:$P$1101,16,0),"")</f>
        <v/>
      </c>
      <c r="J379" s="16" t="str">
        <f>IFERROR(VLOOKUP(A379,DETAIL!$A$7:$O$1101,13,0),"")</f>
        <v/>
      </c>
      <c r="K379" s="132" t="str">
        <f>IFERROR(CONCATENATE("वर्ष ",VLOOKUP(A379,DETAIL!$A$7:$O$1101,11,0)," / ","प्रतिशत ",VLOOKUP(A379,DETAIL!$A$7:$O$1101,12,0)*100),"")</f>
        <v/>
      </c>
      <c r="L379" s="16" t="str">
        <f>IFERROR(VLOOKUP(A379,DETAIL!$A$7:$L$1101,7,0),"")</f>
        <v/>
      </c>
      <c r="M379" s="133" t="str">
        <f>IFERROR(VLOOKUP(A379,DETAIL!$A$7:$L$1101,8,0)*75%,"")</f>
        <v/>
      </c>
      <c r="N379" s="16" t="str">
        <f>IFERROR(VLOOKUP(A379,DETAIL!$A$7:$L$1101,9,0),"")</f>
        <v/>
      </c>
      <c r="O379" s="133" t="str">
        <f>IFERROR(VLOOKUP(A379,DETAIL!$A$7:$L$1101,10,0)*25%,"")</f>
        <v/>
      </c>
      <c r="P379" s="133" t="str">
        <f t="shared" si="14"/>
        <v/>
      </c>
      <c r="Q379" s="131"/>
    </row>
    <row r="380" spans="1:17" ht="24.95" customHeight="1">
      <c r="A380" s="150">
        <v>373</v>
      </c>
      <c r="B380" s="16" t="str">
        <f t="shared" si="15"/>
        <v/>
      </c>
      <c r="C380" s="130" t="str">
        <f>IFERROR(VLOOKUP(A380,DETAIL!$A$7:$F$1101,3,0),"")</f>
        <v/>
      </c>
      <c r="D380" s="130" t="str">
        <f>IFERROR(VLOOKUP(A380,DETAIL!$A$7:$F$1101,4,0),"")</f>
        <v/>
      </c>
      <c r="E380" s="131" t="str">
        <f>IFERROR(VLOOKUP(A380,DETAIL!$A$7:$F$1101,5,0),"")</f>
        <v/>
      </c>
      <c r="F380" s="131" t="str">
        <f>IFERROR(VLOOKUP(A380,DETAIL!$A$7:$O$1101,15,0),"")</f>
        <v/>
      </c>
      <c r="G380" s="131" t="str">
        <f>IFERROR(VLOOKUP(A380,DETAIL!$A$7:$O$1101,14,0),"")</f>
        <v/>
      </c>
      <c r="H380" s="16" t="str">
        <f>IFERROR(VLOOKUP(A380,DETAIL!$A$7:$F$1101,6,0),"")</f>
        <v/>
      </c>
      <c r="I380" s="16" t="str">
        <f>IFERROR(VLOOKUP(A380,DETAIL!$A$7:$P$1101,16,0),"")</f>
        <v/>
      </c>
      <c r="J380" s="16" t="str">
        <f>IFERROR(VLOOKUP(A380,DETAIL!$A$7:$O$1101,13,0),"")</f>
        <v/>
      </c>
      <c r="K380" s="132" t="str">
        <f>IFERROR(CONCATENATE("वर्ष ",VLOOKUP(A380,DETAIL!$A$7:$O$1101,11,0)," / ","प्रतिशत ",VLOOKUP(A380,DETAIL!$A$7:$O$1101,12,0)*100),"")</f>
        <v/>
      </c>
      <c r="L380" s="16" t="str">
        <f>IFERROR(VLOOKUP(A380,DETAIL!$A$7:$L$1101,7,0),"")</f>
        <v/>
      </c>
      <c r="M380" s="133" t="str">
        <f>IFERROR(VLOOKUP(A380,DETAIL!$A$7:$L$1101,8,0)*75%,"")</f>
        <v/>
      </c>
      <c r="N380" s="16" t="str">
        <f>IFERROR(VLOOKUP(A380,DETAIL!$A$7:$L$1101,9,0),"")</f>
        <v/>
      </c>
      <c r="O380" s="133" t="str">
        <f>IFERROR(VLOOKUP(A380,DETAIL!$A$7:$L$1101,10,0)*25%,"")</f>
        <v/>
      </c>
      <c r="P380" s="133" t="str">
        <f t="shared" si="14"/>
        <v/>
      </c>
      <c r="Q380" s="131"/>
    </row>
    <row r="381" spans="1:17" ht="24.95" customHeight="1">
      <c r="A381" s="150">
        <v>374</v>
      </c>
      <c r="B381" s="16" t="str">
        <f t="shared" si="15"/>
        <v/>
      </c>
      <c r="C381" s="130" t="str">
        <f>IFERROR(VLOOKUP(A381,DETAIL!$A$7:$F$1101,3,0),"")</f>
        <v/>
      </c>
      <c r="D381" s="130" t="str">
        <f>IFERROR(VLOOKUP(A381,DETAIL!$A$7:$F$1101,4,0),"")</f>
        <v/>
      </c>
      <c r="E381" s="131" t="str">
        <f>IFERROR(VLOOKUP(A381,DETAIL!$A$7:$F$1101,5,0),"")</f>
        <v/>
      </c>
      <c r="F381" s="131" t="str">
        <f>IFERROR(VLOOKUP(A381,DETAIL!$A$7:$O$1101,15,0),"")</f>
        <v/>
      </c>
      <c r="G381" s="131" t="str">
        <f>IFERROR(VLOOKUP(A381,DETAIL!$A$7:$O$1101,14,0),"")</f>
        <v/>
      </c>
      <c r="H381" s="16" t="str">
        <f>IFERROR(VLOOKUP(A381,DETAIL!$A$7:$F$1101,6,0),"")</f>
        <v/>
      </c>
      <c r="I381" s="16" t="str">
        <f>IFERROR(VLOOKUP(A381,DETAIL!$A$7:$P$1101,16,0),"")</f>
        <v/>
      </c>
      <c r="J381" s="16" t="str">
        <f>IFERROR(VLOOKUP(A381,DETAIL!$A$7:$O$1101,13,0),"")</f>
        <v/>
      </c>
      <c r="K381" s="132" t="str">
        <f>IFERROR(CONCATENATE("वर्ष ",VLOOKUP(A381,DETAIL!$A$7:$O$1101,11,0)," / ","प्रतिशत ",VLOOKUP(A381,DETAIL!$A$7:$O$1101,12,0)*100),"")</f>
        <v/>
      </c>
      <c r="L381" s="16" t="str">
        <f>IFERROR(VLOOKUP(A381,DETAIL!$A$7:$L$1101,7,0),"")</f>
        <v/>
      </c>
      <c r="M381" s="133" t="str">
        <f>IFERROR(VLOOKUP(A381,DETAIL!$A$7:$L$1101,8,0)*75%,"")</f>
        <v/>
      </c>
      <c r="N381" s="16" t="str">
        <f>IFERROR(VLOOKUP(A381,DETAIL!$A$7:$L$1101,9,0),"")</f>
        <v/>
      </c>
      <c r="O381" s="133" t="str">
        <f>IFERROR(VLOOKUP(A381,DETAIL!$A$7:$L$1101,10,0)*25%,"")</f>
        <v/>
      </c>
      <c r="P381" s="133" t="str">
        <f t="shared" si="14"/>
        <v/>
      </c>
      <c r="Q381" s="131"/>
    </row>
    <row r="382" spans="1:17" ht="24.95" customHeight="1">
      <c r="A382" s="150">
        <v>375</v>
      </c>
      <c r="B382" s="16" t="str">
        <f t="shared" si="15"/>
        <v/>
      </c>
      <c r="C382" s="130" t="str">
        <f>IFERROR(VLOOKUP(A382,DETAIL!$A$7:$F$1101,3,0),"")</f>
        <v/>
      </c>
      <c r="D382" s="130" t="str">
        <f>IFERROR(VLOOKUP(A382,DETAIL!$A$7:$F$1101,4,0),"")</f>
        <v/>
      </c>
      <c r="E382" s="131" t="str">
        <f>IFERROR(VLOOKUP(A382,DETAIL!$A$7:$F$1101,5,0),"")</f>
        <v/>
      </c>
      <c r="F382" s="131" t="str">
        <f>IFERROR(VLOOKUP(A382,DETAIL!$A$7:$O$1101,15,0),"")</f>
        <v/>
      </c>
      <c r="G382" s="131" t="str">
        <f>IFERROR(VLOOKUP(A382,DETAIL!$A$7:$O$1101,14,0),"")</f>
        <v/>
      </c>
      <c r="H382" s="16" t="str">
        <f>IFERROR(VLOOKUP(A382,DETAIL!$A$7:$F$1101,6,0),"")</f>
        <v/>
      </c>
      <c r="I382" s="16" t="str">
        <f>IFERROR(VLOOKUP(A382,DETAIL!$A$7:$P$1101,16,0),"")</f>
        <v/>
      </c>
      <c r="J382" s="16" t="str">
        <f>IFERROR(VLOOKUP(A382,DETAIL!$A$7:$O$1101,13,0),"")</f>
        <v/>
      </c>
      <c r="K382" s="132" t="str">
        <f>IFERROR(CONCATENATE("वर्ष ",VLOOKUP(A382,DETAIL!$A$7:$O$1101,11,0)," / ","प्रतिशत ",VLOOKUP(A382,DETAIL!$A$7:$O$1101,12,0)*100),"")</f>
        <v/>
      </c>
      <c r="L382" s="16" t="str">
        <f>IFERROR(VLOOKUP(A382,DETAIL!$A$7:$L$1101,7,0),"")</f>
        <v/>
      </c>
      <c r="M382" s="133" t="str">
        <f>IFERROR(VLOOKUP(A382,DETAIL!$A$7:$L$1101,8,0)*75%,"")</f>
        <v/>
      </c>
      <c r="N382" s="16" t="str">
        <f>IFERROR(VLOOKUP(A382,DETAIL!$A$7:$L$1101,9,0),"")</f>
        <v/>
      </c>
      <c r="O382" s="133" t="str">
        <f>IFERROR(VLOOKUP(A382,DETAIL!$A$7:$L$1101,10,0)*25%,"")</f>
        <v/>
      </c>
      <c r="P382" s="133" t="str">
        <f t="shared" si="14"/>
        <v/>
      </c>
      <c r="Q382" s="131"/>
    </row>
    <row r="383" spans="1:17" ht="24.95" customHeight="1">
      <c r="A383" s="150">
        <v>376</v>
      </c>
      <c r="B383" s="16" t="str">
        <f t="shared" si="15"/>
        <v/>
      </c>
      <c r="C383" s="130" t="str">
        <f>IFERROR(VLOOKUP(A383,DETAIL!$A$7:$F$1101,3,0),"")</f>
        <v/>
      </c>
      <c r="D383" s="130" t="str">
        <f>IFERROR(VLOOKUP(A383,DETAIL!$A$7:$F$1101,4,0),"")</f>
        <v/>
      </c>
      <c r="E383" s="131" t="str">
        <f>IFERROR(VLOOKUP(A383,DETAIL!$A$7:$F$1101,5,0),"")</f>
        <v/>
      </c>
      <c r="F383" s="131" t="str">
        <f>IFERROR(VLOOKUP(A383,DETAIL!$A$7:$O$1101,15,0),"")</f>
        <v/>
      </c>
      <c r="G383" s="131" t="str">
        <f>IFERROR(VLOOKUP(A383,DETAIL!$A$7:$O$1101,14,0),"")</f>
        <v/>
      </c>
      <c r="H383" s="16" t="str">
        <f>IFERROR(VLOOKUP(A383,DETAIL!$A$7:$F$1101,6,0),"")</f>
        <v/>
      </c>
      <c r="I383" s="16" t="str">
        <f>IFERROR(VLOOKUP(A383,DETAIL!$A$7:$P$1101,16,0),"")</f>
        <v/>
      </c>
      <c r="J383" s="16" t="str">
        <f>IFERROR(VLOOKUP(A383,DETAIL!$A$7:$O$1101,13,0),"")</f>
        <v/>
      </c>
      <c r="K383" s="132" t="str">
        <f>IFERROR(CONCATENATE("वर्ष ",VLOOKUP(A383,DETAIL!$A$7:$O$1101,11,0)," / ","प्रतिशत ",VLOOKUP(A383,DETAIL!$A$7:$O$1101,12,0)*100),"")</f>
        <v/>
      </c>
      <c r="L383" s="16" t="str">
        <f>IFERROR(VLOOKUP(A383,DETAIL!$A$7:$L$1101,7,0),"")</f>
        <v/>
      </c>
      <c r="M383" s="133" t="str">
        <f>IFERROR(VLOOKUP(A383,DETAIL!$A$7:$L$1101,8,0)*75%,"")</f>
        <v/>
      </c>
      <c r="N383" s="16" t="str">
        <f>IFERROR(VLOOKUP(A383,DETAIL!$A$7:$L$1101,9,0),"")</f>
        <v/>
      </c>
      <c r="O383" s="133" t="str">
        <f>IFERROR(VLOOKUP(A383,DETAIL!$A$7:$L$1101,10,0)*25%,"")</f>
        <v/>
      </c>
      <c r="P383" s="133" t="str">
        <f t="shared" si="14"/>
        <v/>
      </c>
      <c r="Q383" s="131"/>
    </row>
    <row r="384" spans="1:17" ht="24.95" customHeight="1">
      <c r="A384" s="150">
        <v>377</v>
      </c>
      <c r="B384" s="16" t="str">
        <f t="shared" si="15"/>
        <v/>
      </c>
      <c r="C384" s="130" t="str">
        <f>IFERROR(VLOOKUP(A384,DETAIL!$A$7:$F$1101,3,0),"")</f>
        <v/>
      </c>
      <c r="D384" s="130" t="str">
        <f>IFERROR(VLOOKUP(A384,DETAIL!$A$7:$F$1101,4,0),"")</f>
        <v/>
      </c>
      <c r="E384" s="131" t="str">
        <f>IFERROR(VLOOKUP(A384,DETAIL!$A$7:$F$1101,5,0),"")</f>
        <v/>
      </c>
      <c r="F384" s="131" t="str">
        <f>IFERROR(VLOOKUP(A384,DETAIL!$A$7:$O$1101,15,0),"")</f>
        <v/>
      </c>
      <c r="G384" s="131" t="str">
        <f>IFERROR(VLOOKUP(A384,DETAIL!$A$7:$O$1101,14,0),"")</f>
        <v/>
      </c>
      <c r="H384" s="16" t="str">
        <f>IFERROR(VLOOKUP(A384,DETAIL!$A$7:$F$1101,6,0),"")</f>
        <v/>
      </c>
      <c r="I384" s="16" t="str">
        <f>IFERROR(VLOOKUP(A384,DETAIL!$A$7:$P$1101,16,0),"")</f>
        <v/>
      </c>
      <c r="J384" s="16" t="str">
        <f>IFERROR(VLOOKUP(A384,DETAIL!$A$7:$O$1101,13,0),"")</f>
        <v/>
      </c>
      <c r="K384" s="132" t="str">
        <f>IFERROR(CONCATENATE("वर्ष ",VLOOKUP(A384,DETAIL!$A$7:$O$1101,11,0)," / ","प्रतिशत ",VLOOKUP(A384,DETAIL!$A$7:$O$1101,12,0)*100),"")</f>
        <v/>
      </c>
      <c r="L384" s="16" t="str">
        <f>IFERROR(VLOOKUP(A384,DETAIL!$A$7:$L$1101,7,0),"")</f>
        <v/>
      </c>
      <c r="M384" s="133" t="str">
        <f>IFERROR(VLOOKUP(A384,DETAIL!$A$7:$L$1101,8,0)*75%,"")</f>
        <v/>
      </c>
      <c r="N384" s="16" t="str">
        <f>IFERROR(VLOOKUP(A384,DETAIL!$A$7:$L$1101,9,0),"")</f>
        <v/>
      </c>
      <c r="O384" s="133" t="str">
        <f>IFERROR(VLOOKUP(A384,DETAIL!$A$7:$L$1101,10,0)*25%,"")</f>
        <v/>
      </c>
      <c r="P384" s="133" t="str">
        <f t="shared" si="14"/>
        <v/>
      </c>
      <c r="Q384" s="131"/>
    </row>
    <row r="385" spans="1:17" ht="24.95" customHeight="1">
      <c r="A385" s="150">
        <v>378</v>
      </c>
      <c r="B385" s="16" t="str">
        <f t="shared" si="15"/>
        <v/>
      </c>
      <c r="C385" s="130" t="str">
        <f>IFERROR(VLOOKUP(A385,DETAIL!$A$7:$F$1101,3,0),"")</f>
        <v/>
      </c>
      <c r="D385" s="130" t="str">
        <f>IFERROR(VLOOKUP(A385,DETAIL!$A$7:$F$1101,4,0),"")</f>
        <v/>
      </c>
      <c r="E385" s="131" t="str">
        <f>IFERROR(VLOOKUP(A385,DETAIL!$A$7:$F$1101,5,0),"")</f>
        <v/>
      </c>
      <c r="F385" s="131" t="str">
        <f>IFERROR(VLOOKUP(A385,DETAIL!$A$7:$O$1101,15,0),"")</f>
        <v/>
      </c>
      <c r="G385" s="131" t="str">
        <f>IFERROR(VLOOKUP(A385,DETAIL!$A$7:$O$1101,14,0),"")</f>
        <v/>
      </c>
      <c r="H385" s="16" t="str">
        <f>IFERROR(VLOOKUP(A385,DETAIL!$A$7:$F$1101,6,0),"")</f>
        <v/>
      </c>
      <c r="I385" s="16" t="str">
        <f>IFERROR(VLOOKUP(A385,DETAIL!$A$7:$P$1101,16,0),"")</f>
        <v/>
      </c>
      <c r="J385" s="16" t="str">
        <f>IFERROR(VLOOKUP(A385,DETAIL!$A$7:$O$1101,13,0),"")</f>
        <v/>
      </c>
      <c r="K385" s="132" t="str">
        <f>IFERROR(CONCATENATE("वर्ष ",VLOOKUP(A385,DETAIL!$A$7:$O$1101,11,0)," / ","प्रतिशत ",VLOOKUP(A385,DETAIL!$A$7:$O$1101,12,0)*100),"")</f>
        <v/>
      </c>
      <c r="L385" s="16" t="str">
        <f>IFERROR(VLOOKUP(A385,DETAIL!$A$7:$L$1101,7,0),"")</f>
        <v/>
      </c>
      <c r="M385" s="133" t="str">
        <f>IFERROR(VLOOKUP(A385,DETAIL!$A$7:$L$1101,8,0)*75%,"")</f>
        <v/>
      </c>
      <c r="N385" s="16" t="str">
        <f>IFERROR(VLOOKUP(A385,DETAIL!$A$7:$L$1101,9,0),"")</f>
        <v/>
      </c>
      <c r="O385" s="133" t="str">
        <f>IFERROR(VLOOKUP(A385,DETAIL!$A$7:$L$1101,10,0)*25%,"")</f>
        <v/>
      </c>
      <c r="P385" s="133" t="str">
        <f t="shared" si="14"/>
        <v/>
      </c>
      <c r="Q385" s="131"/>
    </row>
    <row r="386" spans="1:17" ht="24.95" customHeight="1">
      <c r="A386" s="150">
        <v>379</v>
      </c>
      <c r="B386" s="16" t="str">
        <f t="shared" si="15"/>
        <v/>
      </c>
      <c r="C386" s="130" t="str">
        <f>IFERROR(VLOOKUP(A386,DETAIL!$A$7:$F$1101,3,0),"")</f>
        <v/>
      </c>
      <c r="D386" s="130" t="str">
        <f>IFERROR(VLOOKUP(A386,DETAIL!$A$7:$F$1101,4,0),"")</f>
        <v/>
      </c>
      <c r="E386" s="131" t="str">
        <f>IFERROR(VLOOKUP(A386,DETAIL!$A$7:$F$1101,5,0),"")</f>
        <v/>
      </c>
      <c r="F386" s="131" t="str">
        <f>IFERROR(VLOOKUP(A386,DETAIL!$A$7:$O$1101,15,0),"")</f>
        <v/>
      </c>
      <c r="G386" s="131" t="str">
        <f>IFERROR(VLOOKUP(A386,DETAIL!$A$7:$O$1101,14,0),"")</f>
        <v/>
      </c>
      <c r="H386" s="16" t="str">
        <f>IFERROR(VLOOKUP(A386,DETAIL!$A$7:$F$1101,6,0),"")</f>
        <v/>
      </c>
      <c r="I386" s="16" t="str">
        <f>IFERROR(VLOOKUP(A386,DETAIL!$A$7:$P$1101,16,0),"")</f>
        <v/>
      </c>
      <c r="J386" s="16" t="str">
        <f>IFERROR(VLOOKUP(A386,DETAIL!$A$7:$O$1101,13,0),"")</f>
        <v/>
      </c>
      <c r="K386" s="132" t="str">
        <f>IFERROR(CONCATENATE("वर्ष ",VLOOKUP(A386,DETAIL!$A$7:$O$1101,11,0)," / ","प्रतिशत ",VLOOKUP(A386,DETAIL!$A$7:$O$1101,12,0)*100),"")</f>
        <v/>
      </c>
      <c r="L386" s="16" t="str">
        <f>IFERROR(VLOOKUP(A386,DETAIL!$A$7:$L$1101,7,0),"")</f>
        <v/>
      </c>
      <c r="M386" s="133" t="str">
        <f>IFERROR(VLOOKUP(A386,DETAIL!$A$7:$L$1101,8,0)*75%,"")</f>
        <v/>
      </c>
      <c r="N386" s="16" t="str">
        <f>IFERROR(VLOOKUP(A386,DETAIL!$A$7:$L$1101,9,0),"")</f>
        <v/>
      </c>
      <c r="O386" s="133" t="str">
        <f>IFERROR(VLOOKUP(A386,DETAIL!$A$7:$L$1101,10,0)*25%,"")</f>
        <v/>
      </c>
      <c r="P386" s="133" t="str">
        <f t="shared" si="14"/>
        <v/>
      </c>
      <c r="Q386" s="131"/>
    </row>
    <row r="387" spans="1:17" ht="24.95" customHeight="1">
      <c r="A387" s="150">
        <v>380</v>
      </c>
      <c r="B387" s="16" t="str">
        <f t="shared" si="15"/>
        <v/>
      </c>
      <c r="C387" s="130" t="str">
        <f>IFERROR(VLOOKUP(A387,DETAIL!$A$7:$F$1101,3,0),"")</f>
        <v/>
      </c>
      <c r="D387" s="130" t="str">
        <f>IFERROR(VLOOKUP(A387,DETAIL!$A$7:$F$1101,4,0),"")</f>
        <v/>
      </c>
      <c r="E387" s="131" t="str">
        <f>IFERROR(VLOOKUP(A387,DETAIL!$A$7:$F$1101,5,0),"")</f>
        <v/>
      </c>
      <c r="F387" s="131" t="str">
        <f>IFERROR(VLOOKUP(A387,DETAIL!$A$7:$O$1101,15,0),"")</f>
        <v/>
      </c>
      <c r="G387" s="131" t="str">
        <f>IFERROR(VLOOKUP(A387,DETAIL!$A$7:$O$1101,14,0),"")</f>
        <v/>
      </c>
      <c r="H387" s="16" t="str">
        <f>IFERROR(VLOOKUP(A387,DETAIL!$A$7:$F$1101,6,0),"")</f>
        <v/>
      </c>
      <c r="I387" s="16" t="str">
        <f>IFERROR(VLOOKUP(A387,DETAIL!$A$7:$P$1101,16,0),"")</f>
        <v/>
      </c>
      <c r="J387" s="16" t="str">
        <f>IFERROR(VLOOKUP(A387,DETAIL!$A$7:$O$1101,13,0),"")</f>
        <v/>
      </c>
      <c r="K387" s="132" t="str">
        <f>IFERROR(CONCATENATE("वर्ष ",VLOOKUP(A387,DETAIL!$A$7:$O$1101,11,0)," / ","प्रतिशत ",VLOOKUP(A387,DETAIL!$A$7:$O$1101,12,0)*100),"")</f>
        <v/>
      </c>
      <c r="L387" s="16" t="str">
        <f>IFERROR(VLOOKUP(A387,DETAIL!$A$7:$L$1101,7,0),"")</f>
        <v/>
      </c>
      <c r="M387" s="133" t="str">
        <f>IFERROR(VLOOKUP(A387,DETAIL!$A$7:$L$1101,8,0)*75%,"")</f>
        <v/>
      </c>
      <c r="N387" s="16" t="str">
        <f>IFERROR(VLOOKUP(A387,DETAIL!$A$7:$L$1101,9,0),"")</f>
        <v/>
      </c>
      <c r="O387" s="133" t="str">
        <f>IFERROR(VLOOKUP(A387,DETAIL!$A$7:$L$1101,10,0)*25%,"")</f>
        <v/>
      </c>
      <c r="P387" s="133" t="str">
        <f t="shared" si="14"/>
        <v/>
      </c>
      <c r="Q387" s="131"/>
    </row>
    <row r="388" spans="1:17" ht="24.95" customHeight="1">
      <c r="A388" s="150">
        <v>381</v>
      </c>
      <c r="B388" s="16" t="str">
        <f t="shared" si="15"/>
        <v/>
      </c>
      <c r="C388" s="130" t="str">
        <f>IFERROR(VLOOKUP(A388,DETAIL!$A$7:$F$1101,3,0),"")</f>
        <v/>
      </c>
      <c r="D388" s="130" t="str">
        <f>IFERROR(VLOOKUP(A388,DETAIL!$A$7:$F$1101,4,0),"")</f>
        <v/>
      </c>
      <c r="E388" s="131" t="str">
        <f>IFERROR(VLOOKUP(A388,DETAIL!$A$7:$F$1101,5,0),"")</f>
        <v/>
      </c>
      <c r="F388" s="131" t="str">
        <f>IFERROR(VLOOKUP(A388,DETAIL!$A$7:$O$1101,15,0),"")</f>
        <v/>
      </c>
      <c r="G388" s="131" t="str">
        <f>IFERROR(VLOOKUP(A388,DETAIL!$A$7:$O$1101,14,0),"")</f>
        <v/>
      </c>
      <c r="H388" s="16" t="str">
        <f>IFERROR(VLOOKUP(A388,DETAIL!$A$7:$F$1101,6,0),"")</f>
        <v/>
      </c>
      <c r="I388" s="16" t="str">
        <f>IFERROR(VLOOKUP(A388,DETAIL!$A$7:$P$1101,16,0),"")</f>
        <v/>
      </c>
      <c r="J388" s="16" t="str">
        <f>IFERROR(VLOOKUP(A388,DETAIL!$A$7:$O$1101,13,0),"")</f>
        <v/>
      </c>
      <c r="K388" s="132" t="str">
        <f>IFERROR(CONCATENATE("वर्ष ",VLOOKUP(A388,DETAIL!$A$7:$O$1101,11,0)," / ","प्रतिशत ",VLOOKUP(A388,DETAIL!$A$7:$O$1101,12,0)*100),"")</f>
        <v/>
      </c>
      <c r="L388" s="16" t="str">
        <f>IFERROR(VLOOKUP(A388,DETAIL!$A$7:$L$1101,7,0),"")</f>
        <v/>
      </c>
      <c r="M388" s="133" t="str">
        <f>IFERROR(VLOOKUP(A388,DETAIL!$A$7:$L$1101,8,0)*75%,"")</f>
        <v/>
      </c>
      <c r="N388" s="16" t="str">
        <f>IFERROR(VLOOKUP(A388,DETAIL!$A$7:$L$1101,9,0),"")</f>
        <v/>
      </c>
      <c r="O388" s="133" t="str">
        <f>IFERROR(VLOOKUP(A388,DETAIL!$A$7:$L$1101,10,0)*25%,"")</f>
        <v/>
      </c>
      <c r="P388" s="133" t="str">
        <f t="shared" si="14"/>
        <v/>
      </c>
      <c r="Q388" s="131"/>
    </row>
    <row r="389" spans="1:17" ht="24.95" customHeight="1">
      <c r="A389" s="150">
        <v>382</v>
      </c>
      <c r="B389" s="16" t="str">
        <f t="shared" si="15"/>
        <v/>
      </c>
      <c r="C389" s="130" t="str">
        <f>IFERROR(VLOOKUP(A389,DETAIL!$A$7:$F$1101,3,0),"")</f>
        <v/>
      </c>
      <c r="D389" s="130" t="str">
        <f>IFERROR(VLOOKUP(A389,DETAIL!$A$7:$F$1101,4,0),"")</f>
        <v/>
      </c>
      <c r="E389" s="131" t="str">
        <f>IFERROR(VLOOKUP(A389,DETAIL!$A$7:$F$1101,5,0),"")</f>
        <v/>
      </c>
      <c r="F389" s="131" t="str">
        <f>IFERROR(VLOOKUP(A389,DETAIL!$A$7:$O$1101,15,0),"")</f>
        <v/>
      </c>
      <c r="G389" s="131" t="str">
        <f>IFERROR(VLOOKUP(A389,DETAIL!$A$7:$O$1101,14,0),"")</f>
        <v/>
      </c>
      <c r="H389" s="16" t="str">
        <f>IFERROR(VLOOKUP(A389,DETAIL!$A$7:$F$1101,6,0),"")</f>
        <v/>
      </c>
      <c r="I389" s="16" t="str">
        <f>IFERROR(VLOOKUP(A389,DETAIL!$A$7:$P$1101,16,0),"")</f>
        <v/>
      </c>
      <c r="J389" s="16" t="str">
        <f>IFERROR(VLOOKUP(A389,DETAIL!$A$7:$O$1101,13,0),"")</f>
        <v/>
      </c>
      <c r="K389" s="132" t="str">
        <f>IFERROR(CONCATENATE("वर्ष ",VLOOKUP(A389,DETAIL!$A$7:$O$1101,11,0)," / ","प्रतिशत ",VLOOKUP(A389,DETAIL!$A$7:$O$1101,12,0)*100),"")</f>
        <v/>
      </c>
      <c r="L389" s="16" t="str">
        <f>IFERROR(VLOOKUP(A389,DETAIL!$A$7:$L$1101,7,0),"")</f>
        <v/>
      </c>
      <c r="M389" s="133" t="str">
        <f>IFERROR(VLOOKUP(A389,DETAIL!$A$7:$L$1101,8,0)*75%,"")</f>
        <v/>
      </c>
      <c r="N389" s="16" t="str">
        <f>IFERROR(VLOOKUP(A389,DETAIL!$A$7:$L$1101,9,0),"")</f>
        <v/>
      </c>
      <c r="O389" s="133" t="str">
        <f>IFERROR(VLOOKUP(A389,DETAIL!$A$7:$L$1101,10,0)*25%,"")</f>
        <v/>
      </c>
      <c r="P389" s="133" t="str">
        <f t="shared" si="14"/>
        <v/>
      </c>
      <c r="Q389" s="131"/>
    </row>
    <row r="390" spans="1:17" ht="24.95" customHeight="1">
      <c r="A390" s="150">
        <v>383</v>
      </c>
      <c r="B390" s="16" t="str">
        <f t="shared" si="15"/>
        <v/>
      </c>
      <c r="C390" s="130" t="str">
        <f>IFERROR(VLOOKUP(A390,DETAIL!$A$7:$F$1101,3,0),"")</f>
        <v/>
      </c>
      <c r="D390" s="130" t="str">
        <f>IFERROR(VLOOKUP(A390,DETAIL!$A$7:$F$1101,4,0),"")</f>
        <v/>
      </c>
      <c r="E390" s="131" t="str">
        <f>IFERROR(VLOOKUP(A390,DETAIL!$A$7:$F$1101,5,0),"")</f>
        <v/>
      </c>
      <c r="F390" s="131" t="str">
        <f>IFERROR(VLOOKUP(A390,DETAIL!$A$7:$O$1101,15,0),"")</f>
        <v/>
      </c>
      <c r="G390" s="131" t="str">
        <f>IFERROR(VLOOKUP(A390,DETAIL!$A$7:$O$1101,14,0),"")</f>
        <v/>
      </c>
      <c r="H390" s="16" t="str">
        <f>IFERROR(VLOOKUP(A390,DETAIL!$A$7:$F$1101,6,0),"")</f>
        <v/>
      </c>
      <c r="I390" s="16" t="str">
        <f>IFERROR(VLOOKUP(A390,DETAIL!$A$7:$P$1101,16,0),"")</f>
        <v/>
      </c>
      <c r="J390" s="16" t="str">
        <f>IFERROR(VLOOKUP(A390,DETAIL!$A$7:$O$1101,13,0),"")</f>
        <v/>
      </c>
      <c r="K390" s="132" t="str">
        <f>IFERROR(CONCATENATE("वर्ष ",VLOOKUP(A390,DETAIL!$A$7:$O$1101,11,0)," / ","प्रतिशत ",VLOOKUP(A390,DETAIL!$A$7:$O$1101,12,0)*100),"")</f>
        <v/>
      </c>
      <c r="L390" s="16" t="str">
        <f>IFERROR(VLOOKUP(A390,DETAIL!$A$7:$L$1101,7,0),"")</f>
        <v/>
      </c>
      <c r="M390" s="133" t="str">
        <f>IFERROR(VLOOKUP(A390,DETAIL!$A$7:$L$1101,8,0)*75%,"")</f>
        <v/>
      </c>
      <c r="N390" s="16" t="str">
        <f>IFERROR(VLOOKUP(A390,DETAIL!$A$7:$L$1101,9,0),"")</f>
        <v/>
      </c>
      <c r="O390" s="133" t="str">
        <f>IFERROR(VLOOKUP(A390,DETAIL!$A$7:$L$1101,10,0)*25%,"")</f>
        <v/>
      </c>
      <c r="P390" s="133" t="str">
        <f t="shared" si="14"/>
        <v/>
      </c>
      <c r="Q390" s="131"/>
    </row>
    <row r="391" spans="1:17" ht="24.95" customHeight="1">
      <c r="A391" s="150">
        <v>384</v>
      </c>
      <c r="B391" s="16" t="str">
        <f t="shared" si="15"/>
        <v/>
      </c>
      <c r="C391" s="130" t="str">
        <f>IFERROR(VLOOKUP(A391,DETAIL!$A$7:$F$1101,3,0),"")</f>
        <v/>
      </c>
      <c r="D391" s="130" t="str">
        <f>IFERROR(VLOOKUP(A391,DETAIL!$A$7:$F$1101,4,0),"")</f>
        <v/>
      </c>
      <c r="E391" s="131" t="str">
        <f>IFERROR(VLOOKUP(A391,DETAIL!$A$7:$F$1101,5,0),"")</f>
        <v/>
      </c>
      <c r="F391" s="131" t="str">
        <f>IFERROR(VLOOKUP(A391,DETAIL!$A$7:$O$1101,15,0),"")</f>
        <v/>
      </c>
      <c r="G391" s="131" t="str">
        <f>IFERROR(VLOOKUP(A391,DETAIL!$A$7:$O$1101,14,0),"")</f>
        <v/>
      </c>
      <c r="H391" s="16" t="str">
        <f>IFERROR(VLOOKUP(A391,DETAIL!$A$7:$F$1101,6,0),"")</f>
        <v/>
      </c>
      <c r="I391" s="16" t="str">
        <f>IFERROR(VLOOKUP(A391,DETAIL!$A$7:$P$1101,16,0),"")</f>
        <v/>
      </c>
      <c r="J391" s="16" t="str">
        <f>IFERROR(VLOOKUP(A391,DETAIL!$A$7:$O$1101,13,0),"")</f>
        <v/>
      </c>
      <c r="K391" s="132" t="str">
        <f>IFERROR(CONCATENATE("वर्ष ",VLOOKUP(A391,DETAIL!$A$7:$O$1101,11,0)," / ","प्रतिशत ",VLOOKUP(A391,DETAIL!$A$7:$O$1101,12,0)*100),"")</f>
        <v/>
      </c>
      <c r="L391" s="16" t="str">
        <f>IFERROR(VLOOKUP(A391,DETAIL!$A$7:$L$1101,7,0),"")</f>
        <v/>
      </c>
      <c r="M391" s="133" t="str">
        <f>IFERROR(VLOOKUP(A391,DETAIL!$A$7:$L$1101,8,0)*75%,"")</f>
        <v/>
      </c>
      <c r="N391" s="16" t="str">
        <f>IFERROR(VLOOKUP(A391,DETAIL!$A$7:$L$1101,9,0),"")</f>
        <v/>
      </c>
      <c r="O391" s="133" t="str">
        <f>IFERROR(VLOOKUP(A391,DETAIL!$A$7:$L$1101,10,0)*25%,"")</f>
        <v/>
      </c>
      <c r="P391" s="133" t="str">
        <f t="shared" si="14"/>
        <v/>
      </c>
      <c r="Q391" s="131"/>
    </row>
    <row r="392" spans="1:17" ht="24.95" customHeight="1">
      <c r="A392" s="150">
        <v>385</v>
      </c>
      <c r="B392" s="16" t="str">
        <f t="shared" si="15"/>
        <v/>
      </c>
      <c r="C392" s="130" t="str">
        <f>IFERROR(VLOOKUP(A392,DETAIL!$A$7:$F$1101,3,0),"")</f>
        <v/>
      </c>
      <c r="D392" s="130" t="str">
        <f>IFERROR(VLOOKUP(A392,DETAIL!$A$7:$F$1101,4,0),"")</f>
        <v/>
      </c>
      <c r="E392" s="131" t="str">
        <f>IFERROR(VLOOKUP(A392,DETAIL!$A$7:$F$1101,5,0),"")</f>
        <v/>
      </c>
      <c r="F392" s="131" t="str">
        <f>IFERROR(VLOOKUP(A392,DETAIL!$A$7:$O$1101,15,0),"")</f>
        <v/>
      </c>
      <c r="G392" s="131" t="str">
        <f>IFERROR(VLOOKUP(A392,DETAIL!$A$7:$O$1101,14,0),"")</f>
        <v/>
      </c>
      <c r="H392" s="16" t="str">
        <f>IFERROR(VLOOKUP(A392,DETAIL!$A$7:$F$1101,6,0),"")</f>
        <v/>
      </c>
      <c r="I392" s="16" t="str">
        <f>IFERROR(VLOOKUP(A392,DETAIL!$A$7:$P$1101,16,0),"")</f>
        <v/>
      </c>
      <c r="J392" s="16" t="str">
        <f>IFERROR(VLOOKUP(A392,DETAIL!$A$7:$O$1101,13,0),"")</f>
        <v/>
      </c>
      <c r="K392" s="132" t="str">
        <f>IFERROR(CONCATENATE("वर्ष ",VLOOKUP(A392,DETAIL!$A$7:$O$1101,11,0)," / ","प्रतिशत ",VLOOKUP(A392,DETAIL!$A$7:$O$1101,12,0)*100),"")</f>
        <v/>
      </c>
      <c r="L392" s="16" t="str">
        <f>IFERROR(VLOOKUP(A392,DETAIL!$A$7:$L$1101,7,0),"")</f>
        <v/>
      </c>
      <c r="M392" s="133" t="str">
        <f>IFERROR(VLOOKUP(A392,DETAIL!$A$7:$L$1101,8,0)*75%,"")</f>
        <v/>
      </c>
      <c r="N392" s="16" t="str">
        <f>IFERROR(VLOOKUP(A392,DETAIL!$A$7:$L$1101,9,0),"")</f>
        <v/>
      </c>
      <c r="O392" s="133" t="str">
        <f>IFERROR(VLOOKUP(A392,DETAIL!$A$7:$L$1101,10,0)*25%,"")</f>
        <v/>
      </c>
      <c r="P392" s="133" t="str">
        <f t="shared" si="14"/>
        <v/>
      </c>
      <c r="Q392" s="131"/>
    </row>
    <row r="393" spans="1:17" ht="24.95" customHeight="1">
      <c r="A393" s="150">
        <v>386</v>
      </c>
      <c r="B393" s="16" t="str">
        <f t="shared" si="15"/>
        <v/>
      </c>
      <c r="C393" s="130" t="str">
        <f>IFERROR(VLOOKUP(A393,DETAIL!$A$7:$F$1101,3,0),"")</f>
        <v/>
      </c>
      <c r="D393" s="130" t="str">
        <f>IFERROR(VLOOKUP(A393,DETAIL!$A$7:$F$1101,4,0),"")</f>
        <v/>
      </c>
      <c r="E393" s="131" t="str">
        <f>IFERROR(VLOOKUP(A393,DETAIL!$A$7:$F$1101,5,0),"")</f>
        <v/>
      </c>
      <c r="F393" s="131" t="str">
        <f>IFERROR(VLOOKUP(A393,DETAIL!$A$7:$O$1101,15,0),"")</f>
        <v/>
      </c>
      <c r="G393" s="131" t="str">
        <f>IFERROR(VLOOKUP(A393,DETAIL!$A$7:$O$1101,14,0),"")</f>
        <v/>
      </c>
      <c r="H393" s="16" t="str">
        <f>IFERROR(VLOOKUP(A393,DETAIL!$A$7:$F$1101,6,0),"")</f>
        <v/>
      </c>
      <c r="I393" s="16" t="str">
        <f>IFERROR(VLOOKUP(A393,DETAIL!$A$7:$P$1101,16,0),"")</f>
        <v/>
      </c>
      <c r="J393" s="16" t="str">
        <f>IFERROR(VLOOKUP(A393,DETAIL!$A$7:$O$1101,13,0),"")</f>
        <v/>
      </c>
      <c r="K393" s="132" t="str">
        <f>IFERROR(CONCATENATE("वर्ष ",VLOOKUP(A393,DETAIL!$A$7:$O$1101,11,0)," / ","प्रतिशत ",VLOOKUP(A393,DETAIL!$A$7:$O$1101,12,0)*100),"")</f>
        <v/>
      </c>
      <c r="L393" s="16" t="str">
        <f>IFERROR(VLOOKUP(A393,DETAIL!$A$7:$L$1101,7,0),"")</f>
        <v/>
      </c>
      <c r="M393" s="133" t="str">
        <f>IFERROR(VLOOKUP(A393,DETAIL!$A$7:$L$1101,8,0)*75%,"")</f>
        <v/>
      </c>
      <c r="N393" s="16" t="str">
        <f>IFERROR(VLOOKUP(A393,DETAIL!$A$7:$L$1101,9,0),"")</f>
        <v/>
      </c>
      <c r="O393" s="133" t="str">
        <f>IFERROR(VLOOKUP(A393,DETAIL!$A$7:$L$1101,10,0)*25%,"")</f>
        <v/>
      </c>
      <c r="P393" s="133" t="str">
        <f t="shared" ref="P393:P456" si="16">IFERROR(IF(H393="","",SUM(M393+O393)),"")</f>
        <v/>
      </c>
      <c r="Q393" s="131"/>
    </row>
    <row r="394" spans="1:17" ht="24.95" customHeight="1">
      <c r="A394" s="150">
        <v>387</v>
      </c>
      <c r="B394" s="16" t="str">
        <f t="shared" si="15"/>
        <v/>
      </c>
      <c r="C394" s="130" t="str">
        <f>IFERROR(VLOOKUP(A394,DETAIL!$A$7:$F$1101,3,0),"")</f>
        <v/>
      </c>
      <c r="D394" s="130" t="str">
        <f>IFERROR(VLOOKUP(A394,DETAIL!$A$7:$F$1101,4,0),"")</f>
        <v/>
      </c>
      <c r="E394" s="131" t="str">
        <f>IFERROR(VLOOKUP(A394,DETAIL!$A$7:$F$1101,5,0),"")</f>
        <v/>
      </c>
      <c r="F394" s="131" t="str">
        <f>IFERROR(VLOOKUP(A394,DETAIL!$A$7:$O$1101,15,0),"")</f>
        <v/>
      </c>
      <c r="G394" s="131" t="str">
        <f>IFERROR(VLOOKUP(A394,DETAIL!$A$7:$O$1101,14,0),"")</f>
        <v/>
      </c>
      <c r="H394" s="16" t="str">
        <f>IFERROR(VLOOKUP(A394,DETAIL!$A$7:$F$1101,6,0),"")</f>
        <v/>
      </c>
      <c r="I394" s="16" t="str">
        <f>IFERROR(VLOOKUP(A394,DETAIL!$A$7:$P$1101,16,0),"")</f>
        <v/>
      </c>
      <c r="J394" s="16" t="str">
        <f>IFERROR(VLOOKUP(A394,DETAIL!$A$7:$O$1101,13,0),"")</f>
        <v/>
      </c>
      <c r="K394" s="132" t="str">
        <f>IFERROR(CONCATENATE("वर्ष ",VLOOKUP(A394,DETAIL!$A$7:$O$1101,11,0)," / ","प्रतिशत ",VLOOKUP(A394,DETAIL!$A$7:$O$1101,12,0)*100),"")</f>
        <v/>
      </c>
      <c r="L394" s="16" t="str">
        <f>IFERROR(VLOOKUP(A394,DETAIL!$A$7:$L$1101,7,0),"")</f>
        <v/>
      </c>
      <c r="M394" s="133" t="str">
        <f>IFERROR(VLOOKUP(A394,DETAIL!$A$7:$L$1101,8,0)*75%,"")</f>
        <v/>
      </c>
      <c r="N394" s="16" t="str">
        <f>IFERROR(VLOOKUP(A394,DETAIL!$A$7:$L$1101,9,0),"")</f>
        <v/>
      </c>
      <c r="O394" s="133" t="str">
        <f>IFERROR(VLOOKUP(A394,DETAIL!$A$7:$L$1101,10,0)*25%,"")</f>
        <v/>
      </c>
      <c r="P394" s="133" t="str">
        <f t="shared" si="16"/>
        <v/>
      </c>
      <c r="Q394" s="131"/>
    </row>
    <row r="395" spans="1:17" ht="24.95" customHeight="1">
      <c r="A395" s="150">
        <v>388</v>
      </c>
      <c r="B395" s="16" t="str">
        <f t="shared" si="15"/>
        <v/>
      </c>
      <c r="C395" s="130" t="str">
        <f>IFERROR(VLOOKUP(A395,DETAIL!$A$7:$F$1101,3,0),"")</f>
        <v/>
      </c>
      <c r="D395" s="130" t="str">
        <f>IFERROR(VLOOKUP(A395,DETAIL!$A$7:$F$1101,4,0),"")</f>
        <v/>
      </c>
      <c r="E395" s="131" t="str">
        <f>IFERROR(VLOOKUP(A395,DETAIL!$A$7:$F$1101,5,0),"")</f>
        <v/>
      </c>
      <c r="F395" s="131" t="str">
        <f>IFERROR(VLOOKUP(A395,DETAIL!$A$7:$O$1101,15,0),"")</f>
        <v/>
      </c>
      <c r="G395" s="131" t="str">
        <f>IFERROR(VLOOKUP(A395,DETAIL!$A$7:$O$1101,14,0),"")</f>
        <v/>
      </c>
      <c r="H395" s="16" t="str">
        <f>IFERROR(VLOOKUP(A395,DETAIL!$A$7:$F$1101,6,0),"")</f>
        <v/>
      </c>
      <c r="I395" s="16" t="str">
        <f>IFERROR(VLOOKUP(A395,DETAIL!$A$7:$P$1101,16,0),"")</f>
        <v/>
      </c>
      <c r="J395" s="16" t="str">
        <f>IFERROR(VLOOKUP(A395,DETAIL!$A$7:$O$1101,13,0),"")</f>
        <v/>
      </c>
      <c r="K395" s="132" t="str">
        <f>IFERROR(CONCATENATE("वर्ष ",VLOOKUP(A395,DETAIL!$A$7:$O$1101,11,0)," / ","प्रतिशत ",VLOOKUP(A395,DETAIL!$A$7:$O$1101,12,0)*100),"")</f>
        <v/>
      </c>
      <c r="L395" s="16" t="str">
        <f>IFERROR(VLOOKUP(A395,DETAIL!$A$7:$L$1101,7,0),"")</f>
        <v/>
      </c>
      <c r="M395" s="133" t="str">
        <f>IFERROR(VLOOKUP(A395,DETAIL!$A$7:$L$1101,8,0)*75%,"")</f>
        <v/>
      </c>
      <c r="N395" s="16" t="str">
        <f>IFERROR(VLOOKUP(A395,DETAIL!$A$7:$L$1101,9,0),"")</f>
        <v/>
      </c>
      <c r="O395" s="133" t="str">
        <f>IFERROR(VLOOKUP(A395,DETAIL!$A$7:$L$1101,10,0)*25%,"")</f>
        <v/>
      </c>
      <c r="P395" s="133" t="str">
        <f t="shared" si="16"/>
        <v/>
      </c>
      <c r="Q395" s="131"/>
    </row>
    <row r="396" spans="1:17" ht="24.95" customHeight="1">
      <c r="A396" s="150">
        <v>389</v>
      </c>
      <c r="B396" s="16" t="str">
        <f t="shared" si="15"/>
        <v/>
      </c>
      <c r="C396" s="130" t="str">
        <f>IFERROR(VLOOKUP(A396,DETAIL!$A$7:$F$1101,3,0),"")</f>
        <v/>
      </c>
      <c r="D396" s="130" t="str">
        <f>IFERROR(VLOOKUP(A396,DETAIL!$A$7:$F$1101,4,0),"")</f>
        <v/>
      </c>
      <c r="E396" s="131" t="str">
        <f>IFERROR(VLOOKUP(A396,DETAIL!$A$7:$F$1101,5,0),"")</f>
        <v/>
      </c>
      <c r="F396" s="131" t="str">
        <f>IFERROR(VLOOKUP(A396,DETAIL!$A$7:$O$1101,15,0),"")</f>
        <v/>
      </c>
      <c r="G396" s="131" t="str">
        <f>IFERROR(VLOOKUP(A396,DETAIL!$A$7:$O$1101,14,0),"")</f>
        <v/>
      </c>
      <c r="H396" s="16" t="str">
        <f>IFERROR(VLOOKUP(A396,DETAIL!$A$7:$F$1101,6,0),"")</f>
        <v/>
      </c>
      <c r="I396" s="16" t="str">
        <f>IFERROR(VLOOKUP(A396,DETAIL!$A$7:$P$1101,16,0),"")</f>
        <v/>
      </c>
      <c r="J396" s="16" t="str">
        <f>IFERROR(VLOOKUP(A396,DETAIL!$A$7:$O$1101,13,0),"")</f>
        <v/>
      </c>
      <c r="K396" s="132" t="str">
        <f>IFERROR(CONCATENATE("वर्ष ",VLOOKUP(A396,DETAIL!$A$7:$O$1101,11,0)," / ","प्रतिशत ",VLOOKUP(A396,DETAIL!$A$7:$O$1101,12,0)*100),"")</f>
        <v/>
      </c>
      <c r="L396" s="16" t="str">
        <f>IFERROR(VLOOKUP(A396,DETAIL!$A$7:$L$1101,7,0),"")</f>
        <v/>
      </c>
      <c r="M396" s="133" t="str">
        <f>IFERROR(VLOOKUP(A396,DETAIL!$A$7:$L$1101,8,0)*75%,"")</f>
        <v/>
      </c>
      <c r="N396" s="16" t="str">
        <f>IFERROR(VLOOKUP(A396,DETAIL!$A$7:$L$1101,9,0),"")</f>
        <v/>
      </c>
      <c r="O396" s="133" t="str">
        <f>IFERROR(VLOOKUP(A396,DETAIL!$A$7:$L$1101,10,0)*25%,"")</f>
        <v/>
      </c>
      <c r="P396" s="133" t="str">
        <f t="shared" si="16"/>
        <v/>
      </c>
      <c r="Q396" s="131"/>
    </row>
    <row r="397" spans="1:17" ht="24.95" customHeight="1">
      <c r="A397" s="150">
        <v>390</v>
      </c>
      <c r="B397" s="16" t="str">
        <f t="shared" si="15"/>
        <v/>
      </c>
      <c r="C397" s="130" t="str">
        <f>IFERROR(VLOOKUP(A397,DETAIL!$A$7:$F$1101,3,0),"")</f>
        <v/>
      </c>
      <c r="D397" s="130" t="str">
        <f>IFERROR(VLOOKUP(A397,DETAIL!$A$7:$F$1101,4,0),"")</f>
        <v/>
      </c>
      <c r="E397" s="131" t="str">
        <f>IFERROR(VLOOKUP(A397,DETAIL!$A$7:$F$1101,5,0),"")</f>
        <v/>
      </c>
      <c r="F397" s="131" t="str">
        <f>IFERROR(VLOOKUP(A397,DETAIL!$A$7:$O$1101,15,0),"")</f>
        <v/>
      </c>
      <c r="G397" s="131" t="str">
        <f>IFERROR(VLOOKUP(A397,DETAIL!$A$7:$O$1101,14,0),"")</f>
        <v/>
      </c>
      <c r="H397" s="16" t="str">
        <f>IFERROR(VLOOKUP(A397,DETAIL!$A$7:$F$1101,6,0),"")</f>
        <v/>
      </c>
      <c r="I397" s="16" t="str">
        <f>IFERROR(VLOOKUP(A397,DETAIL!$A$7:$P$1101,16,0),"")</f>
        <v/>
      </c>
      <c r="J397" s="16" t="str">
        <f>IFERROR(VLOOKUP(A397,DETAIL!$A$7:$O$1101,13,0),"")</f>
        <v/>
      </c>
      <c r="K397" s="132" t="str">
        <f>IFERROR(CONCATENATE("वर्ष ",VLOOKUP(A397,DETAIL!$A$7:$O$1101,11,0)," / ","प्रतिशत ",VLOOKUP(A397,DETAIL!$A$7:$O$1101,12,0)*100),"")</f>
        <v/>
      </c>
      <c r="L397" s="16" t="str">
        <f>IFERROR(VLOOKUP(A397,DETAIL!$A$7:$L$1101,7,0),"")</f>
        <v/>
      </c>
      <c r="M397" s="133" t="str">
        <f>IFERROR(VLOOKUP(A397,DETAIL!$A$7:$L$1101,8,0)*75%,"")</f>
        <v/>
      </c>
      <c r="N397" s="16" t="str">
        <f>IFERROR(VLOOKUP(A397,DETAIL!$A$7:$L$1101,9,0),"")</f>
        <v/>
      </c>
      <c r="O397" s="133" t="str">
        <f>IFERROR(VLOOKUP(A397,DETAIL!$A$7:$L$1101,10,0)*25%,"")</f>
        <v/>
      </c>
      <c r="P397" s="133" t="str">
        <f t="shared" si="16"/>
        <v/>
      </c>
      <c r="Q397" s="131"/>
    </row>
    <row r="398" spans="1:17" ht="24.95" customHeight="1">
      <c r="A398" s="150">
        <v>391</v>
      </c>
      <c r="B398" s="16" t="str">
        <f t="shared" si="15"/>
        <v/>
      </c>
      <c r="C398" s="130" t="str">
        <f>IFERROR(VLOOKUP(A398,DETAIL!$A$7:$F$1101,3,0),"")</f>
        <v/>
      </c>
      <c r="D398" s="130" t="str">
        <f>IFERROR(VLOOKUP(A398,DETAIL!$A$7:$F$1101,4,0),"")</f>
        <v/>
      </c>
      <c r="E398" s="131" t="str">
        <f>IFERROR(VLOOKUP(A398,DETAIL!$A$7:$F$1101,5,0),"")</f>
        <v/>
      </c>
      <c r="F398" s="131" t="str">
        <f>IFERROR(VLOOKUP(A398,DETAIL!$A$7:$O$1101,15,0),"")</f>
        <v/>
      </c>
      <c r="G398" s="131" t="str">
        <f>IFERROR(VLOOKUP(A398,DETAIL!$A$7:$O$1101,14,0),"")</f>
        <v/>
      </c>
      <c r="H398" s="16" t="str">
        <f>IFERROR(VLOOKUP(A398,DETAIL!$A$7:$F$1101,6,0),"")</f>
        <v/>
      </c>
      <c r="I398" s="16" t="str">
        <f>IFERROR(VLOOKUP(A398,DETAIL!$A$7:$P$1101,16,0),"")</f>
        <v/>
      </c>
      <c r="J398" s="16" t="str">
        <f>IFERROR(VLOOKUP(A398,DETAIL!$A$7:$O$1101,13,0),"")</f>
        <v/>
      </c>
      <c r="K398" s="132" t="str">
        <f>IFERROR(CONCATENATE("वर्ष ",VLOOKUP(A398,DETAIL!$A$7:$O$1101,11,0)," / ","प्रतिशत ",VLOOKUP(A398,DETAIL!$A$7:$O$1101,12,0)*100),"")</f>
        <v/>
      </c>
      <c r="L398" s="16" t="str">
        <f>IFERROR(VLOOKUP(A398,DETAIL!$A$7:$L$1101,7,0),"")</f>
        <v/>
      </c>
      <c r="M398" s="133" t="str">
        <f>IFERROR(VLOOKUP(A398,DETAIL!$A$7:$L$1101,8,0)*75%,"")</f>
        <v/>
      </c>
      <c r="N398" s="16" t="str">
        <f>IFERROR(VLOOKUP(A398,DETAIL!$A$7:$L$1101,9,0),"")</f>
        <v/>
      </c>
      <c r="O398" s="133" t="str">
        <f>IFERROR(VLOOKUP(A398,DETAIL!$A$7:$L$1101,10,0)*25%,"")</f>
        <v/>
      </c>
      <c r="P398" s="133" t="str">
        <f t="shared" si="16"/>
        <v/>
      </c>
      <c r="Q398" s="131"/>
    </row>
    <row r="399" spans="1:17" ht="24.95" customHeight="1">
      <c r="A399" s="150">
        <v>392</v>
      </c>
      <c r="B399" s="16" t="str">
        <f t="shared" si="15"/>
        <v/>
      </c>
      <c r="C399" s="130" t="str">
        <f>IFERROR(VLOOKUP(A399,DETAIL!$A$7:$F$1101,3,0),"")</f>
        <v/>
      </c>
      <c r="D399" s="130" t="str">
        <f>IFERROR(VLOOKUP(A399,DETAIL!$A$7:$F$1101,4,0),"")</f>
        <v/>
      </c>
      <c r="E399" s="131" t="str">
        <f>IFERROR(VLOOKUP(A399,DETAIL!$A$7:$F$1101,5,0),"")</f>
        <v/>
      </c>
      <c r="F399" s="131" t="str">
        <f>IFERROR(VLOOKUP(A399,DETAIL!$A$7:$O$1101,15,0),"")</f>
        <v/>
      </c>
      <c r="G399" s="131" t="str">
        <f>IFERROR(VLOOKUP(A399,DETAIL!$A$7:$O$1101,14,0),"")</f>
        <v/>
      </c>
      <c r="H399" s="16" t="str">
        <f>IFERROR(VLOOKUP(A399,DETAIL!$A$7:$F$1101,6,0),"")</f>
        <v/>
      </c>
      <c r="I399" s="16" t="str">
        <f>IFERROR(VLOOKUP(A399,DETAIL!$A$7:$P$1101,16,0),"")</f>
        <v/>
      </c>
      <c r="J399" s="16" t="str">
        <f>IFERROR(VLOOKUP(A399,DETAIL!$A$7:$O$1101,13,0),"")</f>
        <v/>
      </c>
      <c r="K399" s="132" t="str">
        <f>IFERROR(CONCATENATE("वर्ष ",VLOOKUP(A399,DETAIL!$A$7:$O$1101,11,0)," / ","प्रतिशत ",VLOOKUP(A399,DETAIL!$A$7:$O$1101,12,0)*100),"")</f>
        <v/>
      </c>
      <c r="L399" s="16" t="str">
        <f>IFERROR(VLOOKUP(A399,DETAIL!$A$7:$L$1101,7,0),"")</f>
        <v/>
      </c>
      <c r="M399" s="133" t="str">
        <f>IFERROR(VLOOKUP(A399,DETAIL!$A$7:$L$1101,8,0)*75%,"")</f>
        <v/>
      </c>
      <c r="N399" s="16" t="str">
        <f>IFERROR(VLOOKUP(A399,DETAIL!$A$7:$L$1101,9,0),"")</f>
        <v/>
      </c>
      <c r="O399" s="133" t="str">
        <f>IFERROR(VLOOKUP(A399,DETAIL!$A$7:$L$1101,10,0)*25%,"")</f>
        <v/>
      </c>
      <c r="P399" s="133" t="str">
        <f t="shared" si="16"/>
        <v/>
      </c>
      <c r="Q399" s="131"/>
    </row>
    <row r="400" spans="1:17" ht="24.95" customHeight="1">
      <c r="A400" s="150">
        <v>393</v>
      </c>
      <c r="B400" s="16" t="str">
        <f t="shared" si="15"/>
        <v/>
      </c>
      <c r="C400" s="130" t="str">
        <f>IFERROR(VLOOKUP(A400,DETAIL!$A$7:$F$1101,3,0),"")</f>
        <v/>
      </c>
      <c r="D400" s="130" t="str">
        <f>IFERROR(VLOOKUP(A400,DETAIL!$A$7:$F$1101,4,0),"")</f>
        <v/>
      </c>
      <c r="E400" s="131" t="str">
        <f>IFERROR(VLOOKUP(A400,DETAIL!$A$7:$F$1101,5,0),"")</f>
        <v/>
      </c>
      <c r="F400" s="131" t="str">
        <f>IFERROR(VLOOKUP(A400,DETAIL!$A$7:$O$1101,15,0),"")</f>
        <v/>
      </c>
      <c r="G400" s="131" t="str">
        <f>IFERROR(VLOOKUP(A400,DETAIL!$A$7:$O$1101,14,0),"")</f>
        <v/>
      </c>
      <c r="H400" s="16" t="str">
        <f>IFERROR(VLOOKUP(A400,DETAIL!$A$7:$F$1101,6,0),"")</f>
        <v/>
      </c>
      <c r="I400" s="16" t="str">
        <f>IFERROR(VLOOKUP(A400,DETAIL!$A$7:$P$1101,16,0),"")</f>
        <v/>
      </c>
      <c r="J400" s="16" t="str">
        <f>IFERROR(VLOOKUP(A400,DETAIL!$A$7:$O$1101,13,0),"")</f>
        <v/>
      </c>
      <c r="K400" s="132" t="str">
        <f>IFERROR(CONCATENATE("वर्ष ",VLOOKUP(A400,DETAIL!$A$7:$O$1101,11,0)," / ","प्रतिशत ",VLOOKUP(A400,DETAIL!$A$7:$O$1101,12,0)*100),"")</f>
        <v/>
      </c>
      <c r="L400" s="16" t="str">
        <f>IFERROR(VLOOKUP(A400,DETAIL!$A$7:$L$1101,7,0),"")</f>
        <v/>
      </c>
      <c r="M400" s="133" t="str">
        <f>IFERROR(VLOOKUP(A400,DETAIL!$A$7:$L$1101,8,0)*75%,"")</f>
        <v/>
      </c>
      <c r="N400" s="16" t="str">
        <f>IFERROR(VLOOKUP(A400,DETAIL!$A$7:$L$1101,9,0),"")</f>
        <v/>
      </c>
      <c r="O400" s="133" t="str">
        <f>IFERROR(VLOOKUP(A400,DETAIL!$A$7:$L$1101,10,0)*25%,"")</f>
        <v/>
      </c>
      <c r="P400" s="133" t="str">
        <f t="shared" si="16"/>
        <v/>
      </c>
      <c r="Q400" s="131"/>
    </row>
    <row r="401" spans="1:17" ht="24.95" customHeight="1">
      <c r="A401" s="150">
        <v>394</v>
      </c>
      <c r="B401" s="16" t="str">
        <f t="shared" si="15"/>
        <v/>
      </c>
      <c r="C401" s="130" t="str">
        <f>IFERROR(VLOOKUP(A401,DETAIL!$A$7:$F$1101,3,0),"")</f>
        <v/>
      </c>
      <c r="D401" s="130" t="str">
        <f>IFERROR(VLOOKUP(A401,DETAIL!$A$7:$F$1101,4,0),"")</f>
        <v/>
      </c>
      <c r="E401" s="131" t="str">
        <f>IFERROR(VLOOKUP(A401,DETAIL!$A$7:$F$1101,5,0),"")</f>
        <v/>
      </c>
      <c r="F401" s="131" t="str">
        <f>IFERROR(VLOOKUP(A401,DETAIL!$A$7:$O$1101,15,0),"")</f>
        <v/>
      </c>
      <c r="G401" s="131" t="str">
        <f>IFERROR(VLOOKUP(A401,DETAIL!$A$7:$O$1101,14,0),"")</f>
        <v/>
      </c>
      <c r="H401" s="16" t="str">
        <f>IFERROR(VLOOKUP(A401,DETAIL!$A$7:$F$1101,6,0),"")</f>
        <v/>
      </c>
      <c r="I401" s="16" t="str">
        <f>IFERROR(VLOOKUP(A401,DETAIL!$A$7:$P$1101,16,0),"")</f>
        <v/>
      </c>
      <c r="J401" s="16" t="str">
        <f>IFERROR(VLOOKUP(A401,DETAIL!$A$7:$O$1101,13,0),"")</f>
        <v/>
      </c>
      <c r="K401" s="132" t="str">
        <f>IFERROR(CONCATENATE("वर्ष ",VLOOKUP(A401,DETAIL!$A$7:$O$1101,11,0)," / ","प्रतिशत ",VLOOKUP(A401,DETAIL!$A$7:$O$1101,12,0)*100),"")</f>
        <v/>
      </c>
      <c r="L401" s="16" t="str">
        <f>IFERROR(VLOOKUP(A401,DETAIL!$A$7:$L$1101,7,0),"")</f>
        <v/>
      </c>
      <c r="M401" s="133" t="str">
        <f>IFERROR(VLOOKUP(A401,DETAIL!$A$7:$L$1101,8,0)*75%,"")</f>
        <v/>
      </c>
      <c r="N401" s="16" t="str">
        <f>IFERROR(VLOOKUP(A401,DETAIL!$A$7:$L$1101,9,0),"")</f>
        <v/>
      </c>
      <c r="O401" s="133" t="str">
        <f>IFERROR(VLOOKUP(A401,DETAIL!$A$7:$L$1101,10,0)*25%,"")</f>
        <v/>
      </c>
      <c r="P401" s="133" t="str">
        <f t="shared" si="16"/>
        <v/>
      </c>
      <c r="Q401" s="131"/>
    </row>
    <row r="402" spans="1:17" ht="24.95" customHeight="1">
      <c r="A402" s="150">
        <v>395</v>
      </c>
      <c r="B402" s="16" t="str">
        <f t="shared" si="15"/>
        <v/>
      </c>
      <c r="C402" s="130" t="str">
        <f>IFERROR(VLOOKUP(A402,DETAIL!$A$7:$F$1101,3,0),"")</f>
        <v/>
      </c>
      <c r="D402" s="130" t="str">
        <f>IFERROR(VLOOKUP(A402,DETAIL!$A$7:$F$1101,4,0),"")</f>
        <v/>
      </c>
      <c r="E402" s="131" t="str">
        <f>IFERROR(VLOOKUP(A402,DETAIL!$A$7:$F$1101,5,0),"")</f>
        <v/>
      </c>
      <c r="F402" s="131" t="str">
        <f>IFERROR(VLOOKUP(A402,DETAIL!$A$7:$O$1101,15,0),"")</f>
        <v/>
      </c>
      <c r="G402" s="131" t="str">
        <f>IFERROR(VLOOKUP(A402,DETAIL!$A$7:$O$1101,14,0),"")</f>
        <v/>
      </c>
      <c r="H402" s="16" t="str">
        <f>IFERROR(VLOOKUP(A402,DETAIL!$A$7:$F$1101,6,0),"")</f>
        <v/>
      </c>
      <c r="I402" s="16" t="str">
        <f>IFERROR(VLOOKUP(A402,DETAIL!$A$7:$P$1101,16,0),"")</f>
        <v/>
      </c>
      <c r="J402" s="16" t="str">
        <f>IFERROR(VLOOKUP(A402,DETAIL!$A$7:$O$1101,13,0),"")</f>
        <v/>
      </c>
      <c r="K402" s="132" t="str">
        <f>IFERROR(CONCATENATE("वर्ष ",VLOOKUP(A402,DETAIL!$A$7:$O$1101,11,0)," / ","प्रतिशत ",VLOOKUP(A402,DETAIL!$A$7:$O$1101,12,0)*100),"")</f>
        <v/>
      </c>
      <c r="L402" s="16" t="str">
        <f>IFERROR(VLOOKUP(A402,DETAIL!$A$7:$L$1101,7,0),"")</f>
        <v/>
      </c>
      <c r="M402" s="133" t="str">
        <f>IFERROR(VLOOKUP(A402,DETAIL!$A$7:$L$1101,8,0)*75%,"")</f>
        <v/>
      </c>
      <c r="N402" s="16" t="str">
        <f>IFERROR(VLOOKUP(A402,DETAIL!$A$7:$L$1101,9,0),"")</f>
        <v/>
      </c>
      <c r="O402" s="133" t="str">
        <f>IFERROR(VLOOKUP(A402,DETAIL!$A$7:$L$1101,10,0)*25%,"")</f>
        <v/>
      </c>
      <c r="P402" s="133" t="str">
        <f t="shared" si="16"/>
        <v/>
      </c>
      <c r="Q402" s="131"/>
    </row>
    <row r="403" spans="1:17" ht="24.95" customHeight="1">
      <c r="A403" s="150">
        <v>396</v>
      </c>
      <c r="B403" s="16" t="str">
        <f t="shared" ref="B403:B466" si="17">IFERROR(IF(LEN(C403)&gt;=2,B402+1,""),"")</f>
        <v/>
      </c>
      <c r="C403" s="130" t="str">
        <f>IFERROR(VLOOKUP(A403,DETAIL!$A$7:$F$1101,3,0),"")</f>
        <v/>
      </c>
      <c r="D403" s="130" t="str">
        <f>IFERROR(VLOOKUP(A403,DETAIL!$A$7:$F$1101,4,0),"")</f>
        <v/>
      </c>
      <c r="E403" s="131" t="str">
        <f>IFERROR(VLOOKUP(A403,DETAIL!$A$7:$F$1101,5,0),"")</f>
        <v/>
      </c>
      <c r="F403" s="131" t="str">
        <f>IFERROR(VLOOKUP(A403,DETAIL!$A$7:$O$1101,15,0),"")</f>
        <v/>
      </c>
      <c r="G403" s="131" t="str">
        <f>IFERROR(VLOOKUP(A403,DETAIL!$A$7:$O$1101,14,0),"")</f>
        <v/>
      </c>
      <c r="H403" s="16" t="str">
        <f>IFERROR(VLOOKUP(A403,DETAIL!$A$7:$F$1101,6,0),"")</f>
        <v/>
      </c>
      <c r="I403" s="16" t="str">
        <f>IFERROR(VLOOKUP(A403,DETAIL!$A$7:$P$1101,16,0),"")</f>
        <v/>
      </c>
      <c r="J403" s="16" t="str">
        <f>IFERROR(VLOOKUP(A403,DETAIL!$A$7:$O$1101,13,0),"")</f>
        <v/>
      </c>
      <c r="K403" s="132" t="str">
        <f>IFERROR(CONCATENATE("वर्ष ",VLOOKUP(A403,DETAIL!$A$7:$O$1101,11,0)," / ","प्रतिशत ",VLOOKUP(A403,DETAIL!$A$7:$O$1101,12,0)*100),"")</f>
        <v/>
      </c>
      <c r="L403" s="16" t="str">
        <f>IFERROR(VLOOKUP(A403,DETAIL!$A$7:$L$1101,7,0),"")</f>
        <v/>
      </c>
      <c r="M403" s="133" t="str">
        <f>IFERROR(VLOOKUP(A403,DETAIL!$A$7:$L$1101,8,0)*75%,"")</f>
        <v/>
      </c>
      <c r="N403" s="16" t="str">
        <f>IFERROR(VLOOKUP(A403,DETAIL!$A$7:$L$1101,9,0),"")</f>
        <v/>
      </c>
      <c r="O403" s="133" t="str">
        <f>IFERROR(VLOOKUP(A403,DETAIL!$A$7:$L$1101,10,0)*25%,"")</f>
        <v/>
      </c>
      <c r="P403" s="133" t="str">
        <f t="shared" si="16"/>
        <v/>
      </c>
      <c r="Q403" s="131"/>
    </row>
    <row r="404" spans="1:17" ht="24.95" customHeight="1">
      <c r="A404" s="150">
        <v>397</v>
      </c>
      <c r="B404" s="16" t="str">
        <f t="shared" si="17"/>
        <v/>
      </c>
      <c r="C404" s="130" t="str">
        <f>IFERROR(VLOOKUP(A404,DETAIL!$A$7:$F$1101,3,0),"")</f>
        <v/>
      </c>
      <c r="D404" s="130" t="str">
        <f>IFERROR(VLOOKUP(A404,DETAIL!$A$7:$F$1101,4,0),"")</f>
        <v/>
      </c>
      <c r="E404" s="131" t="str">
        <f>IFERROR(VLOOKUP(A404,DETAIL!$A$7:$F$1101,5,0),"")</f>
        <v/>
      </c>
      <c r="F404" s="131" t="str">
        <f>IFERROR(VLOOKUP(A404,DETAIL!$A$7:$O$1101,15,0),"")</f>
        <v/>
      </c>
      <c r="G404" s="131" t="str">
        <f>IFERROR(VLOOKUP(A404,DETAIL!$A$7:$O$1101,14,0),"")</f>
        <v/>
      </c>
      <c r="H404" s="16" t="str">
        <f>IFERROR(VLOOKUP(A404,DETAIL!$A$7:$F$1101,6,0),"")</f>
        <v/>
      </c>
      <c r="I404" s="16" t="str">
        <f>IFERROR(VLOOKUP(A404,DETAIL!$A$7:$P$1101,16,0),"")</f>
        <v/>
      </c>
      <c r="J404" s="16" t="str">
        <f>IFERROR(VLOOKUP(A404,DETAIL!$A$7:$O$1101,13,0),"")</f>
        <v/>
      </c>
      <c r="K404" s="132" t="str">
        <f>IFERROR(CONCATENATE("वर्ष ",VLOOKUP(A404,DETAIL!$A$7:$O$1101,11,0)," / ","प्रतिशत ",VLOOKUP(A404,DETAIL!$A$7:$O$1101,12,0)*100),"")</f>
        <v/>
      </c>
      <c r="L404" s="16" t="str">
        <f>IFERROR(VLOOKUP(A404,DETAIL!$A$7:$L$1101,7,0),"")</f>
        <v/>
      </c>
      <c r="M404" s="133" t="str">
        <f>IFERROR(VLOOKUP(A404,DETAIL!$A$7:$L$1101,8,0)*75%,"")</f>
        <v/>
      </c>
      <c r="N404" s="16" t="str">
        <f>IFERROR(VLOOKUP(A404,DETAIL!$A$7:$L$1101,9,0),"")</f>
        <v/>
      </c>
      <c r="O404" s="133" t="str">
        <f>IFERROR(VLOOKUP(A404,DETAIL!$A$7:$L$1101,10,0)*25%,"")</f>
        <v/>
      </c>
      <c r="P404" s="133" t="str">
        <f t="shared" si="16"/>
        <v/>
      </c>
      <c r="Q404" s="131"/>
    </row>
    <row r="405" spans="1:17" ht="24.95" customHeight="1">
      <c r="A405" s="150">
        <v>398</v>
      </c>
      <c r="B405" s="16" t="str">
        <f t="shared" si="17"/>
        <v/>
      </c>
      <c r="C405" s="130" t="str">
        <f>IFERROR(VLOOKUP(A405,DETAIL!$A$7:$F$1101,3,0),"")</f>
        <v/>
      </c>
      <c r="D405" s="130" t="str">
        <f>IFERROR(VLOOKUP(A405,DETAIL!$A$7:$F$1101,4,0),"")</f>
        <v/>
      </c>
      <c r="E405" s="131" t="str">
        <f>IFERROR(VLOOKUP(A405,DETAIL!$A$7:$F$1101,5,0),"")</f>
        <v/>
      </c>
      <c r="F405" s="131" t="str">
        <f>IFERROR(VLOOKUP(A405,DETAIL!$A$7:$O$1101,15,0),"")</f>
        <v/>
      </c>
      <c r="G405" s="131" t="str">
        <f>IFERROR(VLOOKUP(A405,DETAIL!$A$7:$O$1101,14,0),"")</f>
        <v/>
      </c>
      <c r="H405" s="16" t="str">
        <f>IFERROR(VLOOKUP(A405,DETAIL!$A$7:$F$1101,6,0),"")</f>
        <v/>
      </c>
      <c r="I405" s="16" t="str">
        <f>IFERROR(VLOOKUP(A405,DETAIL!$A$7:$P$1101,16,0),"")</f>
        <v/>
      </c>
      <c r="J405" s="16" t="str">
        <f>IFERROR(VLOOKUP(A405,DETAIL!$A$7:$O$1101,13,0),"")</f>
        <v/>
      </c>
      <c r="K405" s="132" t="str">
        <f>IFERROR(CONCATENATE("वर्ष ",VLOOKUP(A405,DETAIL!$A$7:$O$1101,11,0)," / ","प्रतिशत ",VLOOKUP(A405,DETAIL!$A$7:$O$1101,12,0)*100),"")</f>
        <v/>
      </c>
      <c r="L405" s="16" t="str">
        <f>IFERROR(VLOOKUP(A405,DETAIL!$A$7:$L$1101,7,0),"")</f>
        <v/>
      </c>
      <c r="M405" s="133" t="str">
        <f>IFERROR(VLOOKUP(A405,DETAIL!$A$7:$L$1101,8,0)*75%,"")</f>
        <v/>
      </c>
      <c r="N405" s="16" t="str">
        <f>IFERROR(VLOOKUP(A405,DETAIL!$A$7:$L$1101,9,0),"")</f>
        <v/>
      </c>
      <c r="O405" s="133" t="str">
        <f>IFERROR(VLOOKUP(A405,DETAIL!$A$7:$L$1101,10,0)*25%,"")</f>
        <v/>
      </c>
      <c r="P405" s="133" t="str">
        <f t="shared" si="16"/>
        <v/>
      </c>
      <c r="Q405" s="131"/>
    </row>
    <row r="406" spans="1:17" ht="24.95" customHeight="1">
      <c r="A406" s="150">
        <v>399</v>
      </c>
      <c r="B406" s="16" t="str">
        <f t="shared" si="17"/>
        <v/>
      </c>
      <c r="C406" s="130" t="str">
        <f>IFERROR(VLOOKUP(A406,DETAIL!$A$7:$F$1101,3,0),"")</f>
        <v/>
      </c>
      <c r="D406" s="130" t="str">
        <f>IFERROR(VLOOKUP(A406,DETAIL!$A$7:$F$1101,4,0),"")</f>
        <v/>
      </c>
      <c r="E406" s="131" t="str">
        <f>IFERROR(VLOOKUP(A406,DETAIL!$A$7:$F$1101,5,0),"")</f>
        <v/>
      </c>
      <c r="F406" s="131" t="str">
        <f>IFERROR(VLOOKUP(A406,DETAIL!$A$7:$O$1101,15,0),"")</f>
        <v/>
      </c>
      <c r="G406" s="131" t="str">
        <f>IFERROR(VLOOKUP(A406,DETAIL!$A$7:$O$1101,14,0),"")</f>
        <v/>
      </c>
      <c r="H406" s="16" t="str">
        <f>IFERROR(VLOOKUP(A406,DETAIL!$A$7:$F$1101,6,0),"")</f>
        <v/>
      </c>
      <c r="I406" s="16" t="str">
        <f>IFERROR(VLOOKUP(A406,DETAIL!$A$7:$P$1101,16,0),"")</f>
        <v/>
      </c>
      <c r="J406" s="16" t="str">
        <f>IFERROR(VLOOKUP(A406,DETAIL!$A$7:$O$1101,13,0),"")</f>
        <v/>
      </c>
      <c r="K406" s="132" t="str">
        <f>IFERROR(CONCATENATE("वर्ष ",VLOOKUP(A406,DETAIL!$A$7:$O$1101,11,0)," / ","प्रतिशत ",VLOOKUP(A406,DETAIL!$A$7:$O$1101,12,0)*100),"")</f>
        <v/>
      </c>
      <c r="L406" s="16" t="str">
        <f>IFERROR(VLOOKUP(A406,DETAIL!$A$7:$L$1101,7,0),"")</f>
        <v/>
      </c>
      <c r="M406" s="133" t="str">
        <f>IFERROR(VLOOKUP(A406,DETAIL!$A$7:$L$1101,8,0)*75%,"")</f>
        <v/>
      </c>
      <c r="N406" s="16" t="str">
        <f>IFERROR(VLOOKUP(A406,DETAIL!$A$7:$L$1101,9,0),"")</f>
        <v/>
      </c>
      <c r="O406" s="133" t="str">
        <f>IFERROR(VLOOKUP(A406,DETAIL!$A$7:$L$1101,10,0)*25%,"")</f>
        <v/>
      </c>
      <c r="P406" s="133" t="str">
        <f t="shared" si="16"/>
        <v/>
      </c>
      <c r="Q406" s="131"/>
    </row>
    <row r="407" spans="1:17" ht="24.95" customHeight="1">
      <c r="A407" s="150">
        <v>400</v>
      </c>
      <c r="B407" s="16" t="str">
        <f t="shared" si="17"/>
        <v/>
      </c>
      <c r="C407" s="130" t="str">
        <f>IFERROR(VLOOKUP(A407,DETAIL!$A$7:$F$1101,3,0),"")</f>
        <v/>
      </c>
      <c r="D407" s="130" t="str">
        <f>IFERROR(VLOOKUP(A407,DETAIL!$A$7:$F$1101,4,0),"")</f>
        <v/>
      </c>
      <c r="E407" s="131" t="str">
        <f>IFERROR(VLOOKUP(A407,DETAIL!$A$7:$F$1101,5,0),"")</f>
        <v/>
      </c>
      <c r="F407" s="131" t="str">
        <f>IFERROR(VLOOKUP(A407,DETAIL!$A$7:$O$1101,15,0),"")</f>
        <v/>
      </c>
      <c r="G407" s="131" t="str">
        <f>IFERROR(VLOOKUP(A407,DETAIL!$A$7:$O$1101,14,0),"")</f>
        <v/>
      </c>
      <c r="H407" s="16" t="str">
        <f>IFERROR(VLOOKUP(A407,DETAIL!$A$7:$F$1101,6,0),"")</f>
        <v/>
      </c>
      <c r="I407" s="16" t="str">
        <f>IFERROR(VLOOKUP(A407,DETAIL!$A$7:$P$1101,16,0),"")</f>
        <v/>
      </c>
      <c r="J407" s="16" t="str">
        <f>IFERROR(VLOOKUP(A407,DETAIL!$A$7:$O$1101,13,0),"")</f>
        <v/>
      </c>
      <c r="K407" s="132" t="str">
        <f>IFERROR(CONCATENATE("वर्ष ",VLOOKUP(A407,DETAIL!$A$7:$O$1101,11,0)," / ","प्रतिशत ",VLOOKUP(A407,DETAIL!$A$7:$O$1101,12,0)*100),"")</f>
        <v/>
      </c>
      <c r="L407" s="16" t="str">
        <f>IFERROR(VLOOKUP(A407,DETAIL!$A$7:$L$1101,7,0),"")</f>
        <v/>
      </c>
      <c r="M407" s="133" t="str">
        <f>IFERROR(VLOOKUP(A407,DETAIL!$A$7:$L$1101,8,0)*75%,"")</f>
        <v/>
      </c>
      <c r="N407" s="16" t="str">
        <f>IFERROR(VLOOKUP(A407,DETAIL!$A$7:$L$1101,9,0),"")</f>
        <v/>
      </c>
      <c r="O407" s="133" t="str">
        <f>IFERROR(VLOOKUP(A407,DETAIL!$A$7:$L$1101,10,0)*25%,"")</f>
        <v/>
      </c>
      <c r="P407" s="133" t="str">
        <f t="shared" si="16"/>
        <v/>
      </c>
      <c r="Q407" s="131"/>
    </row>
    <row r="408" spans="1:17" ht="24.95" customHeight="1">
      <c r="A408" s="150">
        <v>401</v>
      </c>
      <c r="B408" s="16" t="str">
        <f t="shared" si="17"/>
        <v/>
      </c>
      <c r="C408" s="130" t="str">
        <f>IFERROR(VLOOKUP(A408,DETAIL!$A$7:$F$1101,3,0),"")</f>
        <v/>
      </c>
      <c r="D408" s="130" t="str">
        <f>IFERROR(VLOOKUP(A408,DETAIL!$A$7:$F$1101,4,0),"")</f>
        <v/>
      </c>
      <c r="E408" s="131" t="str">
        <f>IFERROR(VLOOKUP(A408,DETAIL!$A$7:$F$1101,5,0),"")</f>
        <v/>
      </c>
      <c r="F408" s="131" t="str">
        <f>IFERROR(VLOOKUP(A408,DETAIL!$A$7:$O$1101,15,0),"")</f>
        <v/>
      </c>
      <c r="G408" s="131" t="str">
        <f>IFERROR(VLOOKUP(A408,DETAIL!$A$7:$O$1101,14,0),"")</f>
        <v/>
      </c>
      <c r="H408" s="16" t="str">
        <f>IFERROR(VLOOKUP(A408,DETAIL!$A$7:$F$1101,6,0),"")</f>
        <v/>
      </c>
      <c r="I408" s="16" t="str">
        <f>IFERROR(VLOOKUP(A408,DETAIL!$A$7:$P$1101,16,0),"")</f>
        <v/>
      </c>
      <c r="J408" s="16" t="str">
        <f>IFERROR(VLOOKUP(A408,DETAIL!$A$7:$O$1101,13,0),"")</f>
        <v/>
      </c>
      <c r="K408" s="132" t="str">
        <f>IFERROR(CONCATENATE("वर्ष ",VLOOKUP(A408,DETAIL!$A$7:$O$1101,11,0)," / ","प्रतिशत ",VLOOKUP(A408,DETAIL!$A$7:$O$1101,12,0)*100),"")</f>
        <v/>
      </c>
      <c r="L408" s="16" t="str">
        <f>IFERROR(VLOOKUP(A408,DETAIL!$A$7:$L$1101,7,0),"")</f>
        <v/>
      </c>
      <c r="M408" s="133" t="str">
        <f>IFERROR(VLOOKUP(A408,DETAIL!$A$7:$L$1101,8,0)*75%,"")</f>
        <v/>
      </c>
      <c r="N408" s="16" t="str">
        <f>IFERROR(VLOOKUP(A408,DETAIL!$A$7:$L$1101,9,0),"")</f>
        <v/>
      </c>
      <c r="O408" s="133" t="str">
        <f>IFERROR(VLOOKUP(A408,DETAIL!$A$7:$L$1101,10,0)*25%,"")</f>
        <v/>
      </c>
      <c r="P408" s="133" t="str">
        <f t="shared" si="16"/>
        <v/>
      </c>
      <c r="Q408" s="131"/>
    </row>
    <row r="409" spans="1:17" ht="24.95" customHeight="1">
      <c r="A409" s="150">
        <v>402</v>
      </c>
      <c r="B409" s="16" t="str">
        <f t="shared" si="17"/>
        <v/>
      </c>
      <c r="C409" s="130" t="str">
        <f>IFERROR(VLOOKUP(A409,DETAIL!$A$7:$F$1101,3,0),"")</f>
        <v/>
      </c>
      <c r="D409" s="130" t="str">
        <f>IFERROR(VLOOKUP(A409,DETAIL!$A$7:$F$1101,4,0),"")</f>
        <v/>
      </c>
      <c r="E409" s="131" t="str">
        <f>IFERROR(VLOOKUP(A409,DETAIL!$A$7:$F$1101,5,0),"")</f>
        <v/>
      </c>
      <c r="F409" s="131" t="str">
        <f>IFERROR(VLOOKUP(A409,DETAIL!$A$7:$O$1101,15,0),"")</f>
        <v/>
      </c>
      <c r="G409" s="131" t="str">
        <f>IFERROR(VLOOKUP(A409,DETAIL!$A$7:$O$1101,14,0),"")</f>
        <v/>
      </c>
      <c r="H409" s="16" t="str">
        <f>IFERROR(VLOOKUP(A409,DETAIL!$A$7:$F$1101,6,0),"")</f>
        <v/>
      </c>
      <c r="I409" s="16" t="str">
        <f>IFERROR(VLOOKUP(A409,DETAIL!$A$7:$P$1101,16,0),"")</f>
        <v/>
      </c>
      <c r="J409" s="16" t="str">
        <f>IFERROR(VLOOKUP(A409,DETAIL!$A$7:$O$1101,13,0),"")</f>
        <v/>
      </c>
      <c r="K409" s="132" t="str">
        <f>IFERROR(CONCATENATE("वर्ष ",VLOOKUP(A409,DETAIL!$A$7:$O$1101,11,0)," / ","प्रतिशत ",VLOOKUP(A409,DETAIL!$A$7:$O$1101,12,0)*100),"")</f>
        <v/>
      </c>
      <c r="L409" s="16" t="str">
        <f>IFERROR(VLOOKUP(A409,DETAIL!$A$7:$L$1101,7,0),"")</f>
        <v/>
      </c>
      <c r="M409" s="133" t="str">
        <f>IFERROR(VLOOKUP(A409,DETAIL!$A$7:$L$1101,8,0)*75%,"")</f>
        <v/>
      </c>
      <c r="N409" s="16" t="str">
        <f>IFERROR(VLOOKUP(A409,DETAIL!$A$7:$L$1101,9,0),"")</f>
        <v/>
      </c>
      <c r="O409" s="133" t="str">
        <f>IFERROR(VLOOKUP(A409,DETAIL!$A$7:$L$1101,10,0)*25%,"")</f>
        <v/>
      </c>
      <c r="P409" s="133" t="str">
        <f t="shared" si="16"/>
        <v/>
      </c>
      <c r="Q409" s="131"/>
    </row>
    <row r="410" spans="1:17" ht="24.95" customHeight="1">
      <c r="A410" s="150">
        <v>403</v>
      </c>
      <c r="B410" s="16" t="str">
        <f t="shared" si="17"/>
        <v/>
      </c>
      <c r="C410" s="130" t="str">
        <f>IFERROR(VLOOKUP(A410,DETAIL!$A$7:$F$1101,3,0),"")</f>
        <v/>
      </c>
      <c r="D410" s="130" t="str">
        <f>IFERROR(VLOOKUP(A410,DETAIL!$A$7:$F$1101,4,0),"")</f>
        <v/>
      </c>
      <c r="E410" s="131" t="str">
        <f>IFERROR(VLOOKUP(A410,DETAIL!$A$7:$F$1101,5,0),"")</f>
        <v/>
      </c>
      <c r="F410" s="131" t="str">
        <f>IFERROR(VLOOKUP(A410,DETAIL!$A$7:$O$1101,15,0),"")</f>
        <v/>
      </c>
      <c r="G410" s="131" t="str">
        <f>IFERROR(VLOOKUP(A410,DETAIL!$A$7:$O$1101,14,0),"")</f>
        <v/>
      </c>
      <c r="H410" s="16" t="str">
        <f>IFERROR(VLOOKUP(A410,DETAIL!$A$7:$F$1101,6,0),"")</f>
        <v/>
      </c>
      <c r="I410" s="16" t="str">
        <f>IFERROR(VLOOKUP(A410,DETAIL!$A$7:$P$1101,16,0),"")</f>
        <v/>
      </c>
      <c r="J410" s="16" t="str">
        <f>IFERROR(VLOOKUP(A410,DETAIL!$A$7:$O$1101,13,0),"")</f>
        <v/>
      </c>
      <c r="K410" s="132" t="str">
        <f>IFERROR(CONCATENATE("वर्ष ",VLOOKUP(A410,DETAIL!$A$7:$O$1101,11,0)," / ","प्रतिशत ",VLOOKUP(A410,DETAIL!$A$7:$O$1101,12,0)*100),"")</f>
        <v/>
      </c>
      <c r="L410" s="16" t="str">
        <f>IFERROR(VLOOKUP(A410,DETAIL!$A$7:$L$1101,7,0),"")</f>
        <v/>
      </c>
      <c r="M410" s="133" t="str">
        <f>IFERROR(VLOOKUP(A410,DETAIL!$A$7:$L$1101,8,0)*75%,"")</f>
        <v/>
      </c>
      <c r="N410" s="16" t="str">
        <f>IFERROR(VLOOKUP(A410,DETAIL!$A$7:$L$1101,9,0),"")</f>
        <v/>
      </c>
      <c r="O410" s="133" t="str">
        <f>IFERROR(VLOOKUP(A410,DETAIL!$A$7:$L$1101,10,0)*25%,"")</f>
        <v/>
      </c>
      <c r="P410" s="133" t="str">
        <f t="shared" si="16"/>
        <v/>
      </c>
      <c r="Q410" s="131"/>
    </row>
    <row r="411" spans="1:17" ht="24.95" customHeight="1">
      <c r="A411" s="150">
        <v>404</v>
      </c>
      <c r="B411" s="16" t="str">
        <f t="shared" si="17"/>
        <v/>
      </c>
      <c r="C411" s="130" t="str">
        <f>IFERROR(VLOOKUP(A411,DETAIL!$A$7:$F$1101,3,0),"")</f>
        <v/>
      </c>
      <c r="D411" s="130" t="str">
        <f>IFERROR(VLOOKUP(A411,DETAIL!$A$7:$F$1101,4,0),"")</f>
        <v/>
      </c>
      <c r="E411" s="131" t="str">
        <f>IFERROR(VLOOKUP(A411,DETAIL!$A$7:$F$1101,5,0),"")</f>
        <v/>
      </c>
      <c r="F411" s="131" t="str">
        <f>IFERROR(VLOOKUP(A411,DETAIL!$A$7:$O$1101,15,0),"")</f>
        <v/>
      </c>
      <c r="G411" s="131" t="str">
        <f>IFERROR(VLOOKUP(A411,DETAIL!$A$7:$O$1101,14,0),"")</f>
        <v/>
      </c>
      <c r="H411" s="16" t="str">
        <f>IFERROR(VLOOKUP(A411,DETAIL!$A$7:$F$1101,6,0),"")</f>
        <v/>
      </c>
      <c r="I411" s="16" t="str">
        <f>IFERROR(VLOOKUP(A411,DETAIL!$A$7:$P$1101,16,0),"")</f>
        <v/>
      </c>
      <c r="J411" s="16" t="str">
        <f>IFERROR(VLOOKUP(A411,DETAIL!$A$7:$O$1101,13,0),"")</f>
        <v/>
      </c>
      <c r="K411" s="132" t="str">
        <f>IFERROR(CONCATENATE("वर्ष ",VLOOKUP(A411,DETAIL!$A$7:$O$1101,11,0)," / ","प्रतिशत ",VLOOKUP(A411,DETAIL!$A$7:$O$1101,12,0)*100),"")</f>
        <v/>
      </c>
      <c r="L411" s="16" t="str">
        <f>IFERROR(VLOOKUP(A411,DETAIL!$A$7:$L$1101,7,0),"")</f>
        <v/>
      </c>
      <c r="M411" s="133" t="str">
        <f>IFERROR(VLOOKUP(A411,DETAIL!$A$7:$L$1101,8,0)*75%,"")</f>
        <v/>
      </c>
      <c r="N411" s="16" t="str">
        <f>IFERROR(VLOOKUP(A411,DETAIL!$A$7:$L$1101,9,0),"")</f>
        <v/>
      </c>
      <c r="O411" s="133" t="str">
        <f>IFERROR(VLOOKUP(A411,DETAIL!$A$7:$L$1101,10,0)*25%,"")</f>
        <v/>
      </c>
      <c r="P411" s="133" t="str">
        <f t="shared" si="16"/>
        <v/>
      </c>
      <c r="Q411" s="131"/>
    </row>
    <row r="412" spans="1:17" ht="24.95" customHeight="1">
      <c r="A412" s="150">
        <v>405</v>
      </c>
      <c r="B412" s="16" t="str">
        <f t="shared" si="17"/>
        <v/>
      </c>
      <c r="C412" s="130" t="str">
        <f>IFERROR(VLOOKUP(A412,DETAIL!$A$7:$F$1101,3,0),"")</f>
        <v/>
      </c>
      <c r="D412" s="130" t="str">
        <f>IFERROR(VLOOKUP(A412,DETAIL!$A$7:$F$1101,4,0),"")</f>
        <v/>
      </c>
      <c r="E412" s="131" t="str">
        <f>IFERROR(VLOOKUP(A412,DETAIL!$A$7:$F$1101,5,0),"")</f>
        <v/>
      </c>
      <c r="F412" s="131" t="str">
        <f>IFERROR(VLOOKUP(A412,DETAIL!$A$7:$O$1101,15,0),"")</f>
        <v/>
      </c>
      <c r="G412" s="131" t="str">
        <f>IFERROR(VLOOKUP(A412,DETAIL!$A$7:$O$1101,14,0),"")</f>
        <v/>
      </c>
      <c r="H412" s="16" t="str">
        <f>IFERROR(VLOOKUP(A412,DETAIL!$A$7:$F$1101,6,0),"")</f>
        <v/>
      </c>
      <c r="I412" s="16" t="str">
        <f>IFERROR(VLOOKUP(A412,DETAIL!$A$7:$P$1101,16,0),"")</f>
        <v/>
      </c>
      <c r="J412" s="16" t="str">
        <f>IFERROR(VLOOKUP(A412,DETAIL!$A$7:$O$1101,13,0),"")</f>
        <v/>
      </c>
      <c r="K412" s="132" t="str">
        <f>IFERROR(CONCATENATE("वर्ष ",VLOOKUP(A412,DETAIL!$A$7:$O$1101,11,0)," / ","प्रतिशत ",VLOOKUP(A412,DETAIL!$A$7:$O$1101,12,0)*100),"")</f>
        <v/>
      </c>
      <c r="L412" s="16" t="str">
        <f>IFERROR(VLOOKUP(A412,DETAIL!$A$7:$L$1101,7,0),"")</f>
        <v/>
      </c>
      <c r="M412" s="133" t="str">
        <f>IFERROR(VLOOKUP(A412,DETAIL!$A$7:$L$1101,8,0)*75%,"")</f>
        <v/>
      </c>
      <c r="N412" s="16" t="str">
        <f>IFERROR(VLOOKUP(A412,DETAIL!$A$7:$L$1101,9,0),"")</f>
        <v/>
      </c>
      <c r="O412" s="133" t="str">
        <f>IFERROR(VLOOKUP(A412,DETAIL!$A$7:$L$1101,10,0)*25%,"")</f>
        <v/>
      </c>
      <c r="P412" s="133" t="str">
        <f t="shared" si="16"/>
        <v/>
      </c>
      <c r="Q412" s="131"/>
    </row>
    <row r="413" spans="1:17" ht="24.95" customHeight="1">
      <c r="A413" s="150">
        <v>406</v>
      </c>
      <c r="B413" s="16" t="str">
        <f t="shared" si="17"/>
        <v/>
      </c>
      <c r="C413" s="130" t="str">
        <f>IFERROR(VLOOKUP(A413,DETAIL!$A$7:$F$1101,3,0),"")</f>
        <v/>
      </c>
      <c r="D413" s="130" t="str">
        <f>IFERROR(VLOOKUP(A413,DETAIL!$A$7:$F$1101,4,0),"")</f>
        <v/>
      </c>
      <c r="E413" s="131" t="str">
        <f>IFERROR(VLOOKUP(A413,DETAIL!$A$7:$F$1101,5,0),"")</f>
        <v/>
      </c>
      <c r="F413" s="131" t="str">
        <f>IFERROR(VLOOKUP(A413,DETAIL!$A$7:$O$1101,15,0),"")</f>
        <v/>
      </c>
      <c r="G413" s="131" t="str">
        <f>IFERROR(VLOOKUP(A413,DETAIL!$A$7:$O$1101,14,0),"")</f>
        <v/>
      </c>
      <c r="H413" s="16" t="str">
        <f>IFERROR(VLOOKUP(A413,DETAIL!$A$7:$F$1101,6,0),"")</f>
        <v/>
      </c>
      <c r="I413" s="16" t="str">
        <f>IFERROR(VLOOKUP(A413,DETAIL!$A$7:$P$1101,16,0),"")</f>
        <v/>
      </c>
      <c r="J413" s="16" t="str">
        <f>IFERROR(VLOOKUP(A413,DETAIL!$A$7:$O$1101,13,0),"")</f>
        <v/>
      </c>
      <c r="K413" s="132" t="str">
        <f>IFERROR(CONCATENATE("वर्ष ",VLOOKUP(A413,DETAIL!$A$7:$O$1101,11,0)," / ","प्रतिशत ",VLOOKUP(A413,DETAIL!$A$7:$O$1101,12,0)*100),"")</f>
        <v/>
      </c>
      <c r="L413" s="16" t="str">
        <f>IFERROR(VLOOKUP(A413,DETAIL!$A$7:$L$1101,7,0),"")</f>
        <v/>
      </c>
      <c r="M413" s="133" t="str">
        <f>IFERROR(VLOOKUP(A413,DETAIL!$A$7:$L$1101,8,0)*75%,"")</f>
        <v/>
      </c>
      <c r="N413" s="16" t="str">
        <f>IFERROR(VLOOKUP(A413,DETAIL!$A$7:$L$1101,9,0),"")</f>
        <v/>
      </c>
      <c r="O413" s="133" t="str">
        <f>IFERROR(VLOOKUP(A413,DETAIL!$A$7:$L$1101,10,0)*25%,"")</f>
        <v/>
      </c>
      <c r="P413" s="133" t="str">
        <f t="shared" si="16"/>
        <v/>
      </c>
      <c r="Q413" s="131"/>
    </row>
    <row r="414" spans="1:17" ht="24.95" customHeight="1">
      <c r="A414" s="150">
        <v>407</v>
      </c>
      <c r="B414" s="16" t="str">
        <f t="shared" si="17"/>
        <v/>
      </c>
      <c r="C414" s="130" t="str">
        <f>IFERROR(VLOOKUP(A414,DETAIL!$A$7:$F$1101,3,0),"")</f>
        <v/>
      </c>
      <c r="D414" s="130" t="str">
        <f>IFERROR(VLOOKUP(A414,DETAIL!$A$7:$F$1101,4,0),"")</f>
        <v/>
      </c>
      <c r="E414" s="131" t="str">
        <f>IFERROR(VLOOKUP(A414,DETAIL!$A$7:$F$1101,5,0),"")</f>
        <v/>
      </c>
      <c r="F414" s="131" t="str">
        <f>IFERROR(VLOOKUP(A414,DETAIL!$A$7:$O$1101,15,0),"")</f>
        <v/>
      </c>
      <c r="G414" s="131" t="str">
        <f>IFERROR(VLOOKUP(A414,DETAIL!$A$7:$O$1101,14,0),"")</f>
        <v/>
      </c>
      <c r="H414" s="16" t="str">
        <f>IFERROR(VLOOKUP(A414,DETAIL!$A$7:$F$1101,6,0),"")</f>
        <v/>
      </c>
      <c r="I414" s="16" t="str">
        <f>IFERROR(VLOOKUP(A414,DETAIL!$A$7:$P$1101,16,0),"")</f>
        <v/>
      </c>
      <c r="J414" s="16" t="str">
        <f>IFERROR(VLOOKUP(A414,DETAIL!$A$7:$O$1101,13,0),"")</f>
        <v/>
      </c>
      <c r="K414" s="132" t="str">
        <f>IFERROR(CONCATENATE("वर्ष ",VLOOKUP(A414,DETAIL!$A$7:$O$1101,11,0)," / ","प्रतिशत ",VLOOKUP(A414,DETAIL!$A$7:$O$1101,12,0)*100),"")</f>
        <v/>
      </c>
      <c r="L414" s="16" t="str">
        <f>IFERROR(VLOOKUP(A414,DETAIL!$A$7:$L$1101,7,0),"")</f>
        <v/>
      </c>
      <c r="M414" s="133" t="str">
        <f>IFERROR(VLOOKUP(A414,DETAIL!$A$7:$L$1101,8,0)*75%,"")</f>
        <v/>
      </c>
      <c r="N414" s="16" t="str">
        <f>IFERROR(VLOOKUP(A414,DETAIL!$A$7:$L$1101,9,0),"")</f>
        <v/>
      </c>
      <c r="O414" s="133" t="str">
        <f>IFERROR(VLOOKUP(A414,DETAIL!$A$7:$L$1101,10,0)*25%,"")</f>
        <v/>
      </c>
      <c r="P414" s="133" t="str">
        <f t="shared" si="16"/>
        <v/>
      </c>
      <c r="Q414" s="131"/>
    </row>
    <row r="415" spans="1:17" ht="24.95" customHeight="1">
      <c r="A415" s="150">
        <v>408</v>
      </c>
      <c r="B415" s="16" t="str">
        <f t="shared" si="17"/>
        <v/>
      </c>
      <c r="C415" s="130" t="str">
        <f>IFERROR(VLOOKUP(A415,DETAIL!$A$7:$F$1101,3,0),"")</f>
        <v/>
      </c>
      <c r="D415" s="130" t="str">
        <f>IFERROR(VLOOKUP(A415,DETAIL!$A$7:$F$1101,4,0),"")</f>
        <v/>
      </c>
      <c r="E415" s="131" t="str">
        <f>IFERROR(VLOOKUP(A415,DETAIL!$A$7:$F$1101,5,0),"")</f>
        <v/>
      </c>
      <c r="F415" s="131" t="str">
        <f>IFERROR(VLOOKUP(A415,DETAIL!$A$7:$O$1101,15,0),"")</f>
        <v/>
      </c>
      <c r="G415" s="131" t="str">
        <f>IFERROR(VLOOKUP(A415,DETAIL!$A$7:$O$1101,14,0),"")</f>
        <v/>
      </c>
      <c r="H415" s="16" t="str">
        <f>IFERROR(VLOOKUP(A415,DETAIL!$A$7:$F$1101,6,0),"")</f>
        <v/>
      </c>
      <c r="I415" s="16" t="str">
        <f>IFERROR(VLOOKUP(A415,DETAIL!$A$7:$P$1101,16,0),"")</f>
        <v/>
      </c>
      <c r="J415" s="16" t="str">
        <f>IFERROR(VLOOKUP(A415,DETAIL!$A$7:$O$1101,13,0),"")</f>
        <v/>
      </c>
      <c r="K415" s="132" t="str">
        <f>IFERROR(CONCATENATE("वर्ष ",VLOOKUP(A415,DETAIL!$A$7:$O$1101,11,0)," / ","प्रतिशत ",VLOOKUP(A415,DETAIL!$A$7:$O$1101,12,0)*100),"")</f>
        <v/>
      </c>
      <c r="L415" s="16" t="str">
        <f>IFERROR(VLOOKUP(A415,DETAIL!$A$7:$L$1101,7,0),"")</f>
        <v/>
      </c>
      <c r="M415" s="133" t="str">
        <f>IFERROR(VLOOKUP(A415,DETAIL!$A$7:$L$1101,8,0)*75%,"")</f>
        <v/>
      </c>
      <c r="N415" s="16" t="str">
        <f>IFERROR(VLOOKUP(A415,DETAIL!$A$7:$L$1101,9,0),"")</f>
        <v/>
      </c>
      <c r="O415" s="133" t="str">
        <f>IFERROR(VLOOKUP(A415,DETAIL!$A$7:$L$1101,10,0)*25%,"")</f>
        <v/>
      </c>
      <c r="P415" s="133" t="str">
        <f t="shared" si="16"/>
        <v/>
      </c>
      <c r="Q415" s="131"/>
    </row>
    <row r="416" spans="1:17" ht="24.95" customHeight="1">
      <c r="A416" s="150">
        <v>409</v>
      </c>
      <c r="B416" s="16" t="str">
        <f t="shared" si="17"/>
        <v/>
      </c>
      <c r="C416" s="130" t="str">
        <f>IFERROR(VLOOKUP(A416,DETAIL!$A$7:$F$1101,3,0),"")</f>
        <v/>
      </c>
      <c r="D416" s="130" t="str">
        <f>IFERROR(VLOOKUP(A416,DETAIL!$A$7:$F$1101,4,0),"")</f>
        <v/>
      </c>
      <c r="E416" s="131" t="str">
        <f>IFERROR(VLOOKUP(A416,DETAIL!$A$7:$F$1101,5,0),"")</f>
        <v/>
      </c>
      <c r="F416" s="131" t="str">
        <f>IFERROR(VLOOKUP(A416,DETAIL!$A$7:$O$1101,15,0),"")</f>
        <v/>
      </c>
      <c r="G416" s="131" t="str">
        <f>IFERROR(VLOOKUP(A416,DETAIL!$A$7:$O$1101,14,0),"")</f>
        <v/>
      </c>
      <c r="H416" s="16" t="str">
        <f>IFERROR(VLOOKUP(A416,DETAIL!$A$7:$F$1101,6,0),"")</f>
        <v/>
      </c>
      <c r="I416" s="16" t="str">
        <f>IFERROR(VLOOKUP(A416,DETAIL!$A$7:$P$1101,16,0),"")</f>
        <v/>
      </c>
      <c r="J416" s="16" t="str">
        <f>IFERROR(VLOOKUP(A416,DETAIL!$A$7:$O$1101,13,0),"")</f>
        <v/>
      </c>
      <c r="K416" s="132" t="str">
        <f>IFERROR(CONCATENATE("वर्ष ",VLOOKUP(A416,DETAIL!$A$7:$O$1101,11,0)," / ","प्रतिशत ",VLOOKUP(A416,DETAIL!$A$7:$O$1101,12,0)*100),"")</f>
        <v/>
      </c>
      <c r="L416" s="16" t="str">
        <f>IFERROR(VLOOKUP(A416,DETAIL!$A$7:$L$1101,7,0),"")</f>
        <v/>
      </c>
      <c r="M416" s="133" t="str">
        <f>IFERROR(VLOOKUP(A416,DETAIL!$A$7:$L$1101,8,0)*75%,"")</f>
        <v/>
      </c>
      <c r="N416" s="16" t="str">
        <f>IFERROR(VLOOKUP(A416,DETAIL!$A$7:$L$1101,9,0),"")</f>
        <v/>
      </c>
      <c r="O416" s="133" t="str">
        <f>IFERROR(VLOOKUP(A416,DETAIL!$A$7:$L$1101,10,0)*25%,"")</f>
        <v/>
      </c>
      <c r="P416" s="133" t="str">
        <f t="shared" si="16"/>
        <v/>
      </c>
      <c r="Q416" s="131"/>
    </row>
    <row r="417" spans="1:17" ht="24.95" customHeight="1">
      <c r="A417" s="150">
        <v>410</v>
      </c>
      <c r="B417" s="16" t="str">
        <f t="shared" si="17"/>
        <v/>
      </c>
      <c r="C417" s="130" t="str">
        <f>IFERROR(VLOOKUP(A417,DETAIL!$A$7:$F$1101,3,0),"")</f>
        <v/>
      </c>
      <c r="D417" s="130" t="str">
        <f>IFERROR(VLOOKUP(A417,DETAIL!$A$7:$F$1101,4,0),"")</f>
        <v/>
      </c>
      <c r="E417" s="131" t="str">
        <f>IFERROR(VLOOKUP(A417,DETAIL!$A$7:$F$1101,5,0),"")</f>
        <v/>
      </c>
      <c r="F417" s="131" t="str">
        <f>IFERROR(VLOOKUP(A417,DETAIL!$A$7:$O$1101,15,0),"")</f>
        <v/>
      </c>
      <c r="G417" s="131" t="str">
        <f>IFERROR(VLOOKUP(A417,DETAIL!$A$7:$O$1101,14,0),"")</f>
        <v/>
      </c>
      <c r="H417" s="16" t="str">
        <f>IFERROR(VLOOKUP(A417,DETAIL!$A$7:$F$1101,6,0),"")</f>
        <v/>
      </c>
      <c r="I417" s="16" t="str">
        <f>IFERROR(VLOOKUP(A417,DETAIL!$A$7:$P$1101,16,0),"")</f>
        <v/>
      </c>
      <c r="J417" s="16" t="str">
        <f>IFERROR(VLOOKUP(A417,DETAIL!$A$7:$O$1101,13,0),"")</f>
        <v/>
      </c>
      <c r="K417" s="132" t="str">
        <f>IFERROR(CONCATENATE("वर्ष ",VLOOKUP(A417,DETAIL!$A$7:$O$1101,11,0)," / ","प्रतिशत ",VLOOKUP(A417,DETAIL!$A$7:$O$1101,12,0)*100),"")</f>
        <v/>
      </c>
      <c r="L417" s="16" t="str">
        <f>IFERROR(VLOOKUP(A417,DETAIL!$A$7:$L$1101,7,0),"")</f>
        <v/>
      </c>
      <c r="M417" s="133" t="str">
        <f>IFERROR(VLOOKUP(A417,DETAIL!$A$7:$L$1101,8,0)*75%,"")</f>
        <v/>
      </c>
      <c r="N417" s="16" t="str">
        <f>IFERROR(VLOOKUP(A417,DETAIL!$A$7:$L$1101,9,0),"")</f>
        <v/>
      </c>
      <c r="O417" s="133" t="str">
        <f>IFERROR(VLOOKUP(A417,DETAIL!$A$7:$L$1101,10,0)*25%,"")</f>
        <v/>
      </c>
      <c r="P417" s="133" t="str">
        <f t="shared" si="16"/>
        <v/>
      </c>
      <c r="Q417" s="131"/>
    </row>
    <row r="418" spans="1:17" ht="24.95" customHeight="1">
      <c r="A418" s="150">
        <v>411</v>
      </c>
      <c r="B418" s="16" t="str">
        <f t="shared" si="17"/>
        <v/>
      </c>
      <c r="C418" s="130" t="str">
        <f>IFERROR(VLOOKUP(A418,DETAIL!$A$7:$F$1101,3,0),"")</f>
        <v/>
      </c>
      <c r="D418" s="130" t="str">
        <f>IFERROR(VLOOKUP(A418,DETAIL!$A$7:$F$1101,4,0),"")</f>
        <v/>
      </c>
      <c r="E418" s="131" t="str">
        <f>IFERROR(VLOOKUP(A418,DETAIL!$A$7:$F$1101,5,0),"")</f>
        <v/>
      </c>
      <c r="F418" s="131" t="str">
        <f>IFERROR(VLOOKUP(A418,DETAIL!$A$7:$O$1101,15,0),"")</f>
        <v/>
      </c>
      <c r="G418" s="131" t="str">
        <f>IFERROR(VLOOKUP(A418,DETAIL!$A$7:$O$1101,14,0),"")</f>
        <v/>
      </c>
      <c r="H418" s="16" t="str">
        <f>IFERROR(VLOOKUP(A418,DETAIL!$A$7:$F$1101,6,0),"")</f>
        <v/>
      </c>
      <c r="I418" s="16" t="str">
        <f>IFERROR(VLOOKUP(A418,DETAIL!$A$7:$P$1101,16,0),"")</f>
        <v/>
      </c>
      <c r="J418" s="16" t="str">
        <f>IFERROR(VLOOKUP(A418,DETAIL!$A$7:$O$1101,13,0),"")</f>
        <v/>
      </c>
      <c r="K418" s="132" t="str">
        <f>IFERROR(CONCATENATE("वर्ष ",VLOOKUP(A418,DETAIL!$A$7:$O$1101,11,0)," / ","प्रतिशत ",VLOOKUP(A418,DETAIL!$A$7:$O$1101,12,0)*100),"")</f>
        <v/>
      </c>
      <c r="L418" s="16" t="str">
        <f>IFERROR(VLOOKUP(A418,DETAIL!$A$7:$L$1101,7,0),"")</f>
        <v/>
      </c>
      <c r="M418" s="133" t="str">
        <f>IFERROR(VLOOKUP(A418,DETAIL!$A$7:$L$1101,8,0)*75%,"")</f>
        <v/>
      </c>
      <c r="N418" s="16" t="str">
        <f>IFERROR(VLOOKUP(A418,DETAIL!$A$7:$L$1101,9,0),"")</f>
        <v/>
      </c>
      <c r="O418" s="133" t="str">
        <f>IFERROR(VLOOKUP(A418,DETAIL!$A$7:$L$1101,10,0)*25%,"")</f>
        <v/>
      </c>
      <c r="P418" s="133" t="str">
        <f t="shared" si="16"/>
        <v/>
      </c>
      <c r="Q418" s="131"/>
    </row>
    <row r="419" spans="1:17" ht="24.95" customHeight="1">
      <c r="A419" s="150">
        <v>412</v>
      </c>
      <c r="B419" s="16" t="str">
        <f t="shared" si="17"/>
        <v/>
      </c>
      <c r="C419" s="130" t="str">
        <f>IFERROR(VLOOKUP(A419,DETAIL!$A$7:$F$1101,3,0),"")</f>
        <v/>
      </c>
      <c r="D419" s="130" t="str">
        <f>IFERROR(VLOOKUP(A419,DETAIL!$A$7:$F$1101,4,0),"")</f>
        <v/>
      </c>
      <c r="E419" s="131" t="str">
        <f>IFERROR(VLOOKUP(A419,DETAIL!$A$7:$F$1101,5,0),"")</f>
        <v/>
      </c>
      <c r="F419" s="131" t="str">
        <f>IFERROR(VLOOKUP(A419,DETAIL!$A$7:$O$1101,15,0),"")</f>
        <v/>
      </c>
      <c r="G419" s="131" t="str">
        <f>IFERROR(VLOOKUP(A419,DETAIL!$A$7:$O$1101,14,0),"")</f>
        <v/>
      </c>
      <c r="H419" s="16" t="str">
        <f>IFERROR(VLOOKUP(A419,DETAIL!$A$7:$F$1101,6,0),"")</f>
        <v/>
      </c>
      <c r="I419" s="16" t="str">
        <f>IFERROR(VLOOKUP(A419,DETAIL!$A$7:$P$1101,16,0),"")</f>
        <v/>
      </c>
      <c r="J419" s="16" t="str">
        <f>IFERROR(VLOOKUP(A419,DETAIL!$A$7:$O$1101,13,0),"")</f>
        <v/>
      </c>
      <c r="K419" s="132" t="str">
        <f>IFERROR(CONCATENATE("वर्ष ",VLOOKUP(A419,DETAIL!$A$7:$O$1101,11,0)," / ","प्रतिशत ",VLOOKUP(A419,DETAIL!$A$7:$O$1101,12,0)*100),"")</f>
        <v/>
      </c>
      <c r="L419" s="16" t="str">
        <f>IFERROR(VLOOKUP(A419,DETAIL!$A$7:$L$1101,7,0),"")</f>
        <v/>
      </c>
      <c r="M419" s="133" t="str">
        <f>IFERROR(VLOOKUP(A419,DETAIL!$A$7:$L$1101,8,0)*75%,"")</f>
        <v/>
      </c>
      <c r="N419" s="16" t="str">
        <f>IFERROR(VLOOKUP(A419,DETAIL!$A$7:$L$1101,9,0),"")</f>
        <v/>
      </c>
      <c r="O419" s="133" t="str">
        <f>IFERROR(VLOOKUP(A419,DETAIL!$A$7:$L$1101,10,0)*25%,"")</f>
        <v/>
      </c>
      <c r="P419" s="133" t="str">
        <f t="shared" si="16"/>
        <v/>
      </c>
      <c r="Q419" s="131"/>
    </row>
    <row r="420" spans="1:17" ht="24.95" customHeight="1">
      <c r="A420" s="150">
        <v>413</v>
      </c>
      <c r="B420" s="16" t="str">
        <f t="shared" si="17"/>
        <v/>
      </c>
      <c r="C420" s="130" t="str">
        <f>IFERROR(VLOOKUP(A420,DETAIL!$A$7:$F$1101,3,0),"")</f>
        <v/>
      </c>
      <c r="D420" s="130" t="str">
        <f>IFERROR(VLOOKUP(A420,DETAIL!$A$7:$F$1101,4,0),"")</f>
        <v/>
      </c>
      <c r="E420" s="131" t="str">
        <f>IFERROR(VLOOKUP(A420,DETAIL!$A$7:$F$1101,5,0),"")</f>
        <v/>
      </c>
      <c r="F420" s="131" t="str">
        <f>IFERROR(VLOOKUP(A420,DETAIL!$A$7:$O$1101,15,0),"")</f>
        <v/>
      </c>
      <c r="G420" s="131" t="str">
        <f>IFERROR(VLOOKUP(A420,DETAIL!$A$7:$O$1101,14,0),"")</f>
        <v/>
      </c>
      <c r="H420" s="16" t="str">
        <f>IFERROR(VLOOKUP(A420,DETAIL!$A$7:$F$1101,6,0),"")</f>
        <v/>
      </c>
      <c r="I420" s="16" t="str">
        <f>IFERROR(VLOOKUP(A420,DETAIL!$A$7:$P$1101,16,0),"")</f>
        <v/>
      </c>
      <c r="J420" s="16" t="str">
        <f>IFERROR(VLOOKUP(A420,DETAIL!$A$7:$O$1101,13,0),"")</f>
        <v/>
      </c>
      <c r="K420" s="132" t="str">
        <f>IFERROR(CONCATENATE("वर्ष ",VLOOKUP(A420,DETAIL!$A$7:$O$1101,11,0)," / ","प्रतिशत ",VLOOKUP(A420,DETAIL!$A$7:$O$1101,12,0)*100),"")</f>
        <v/>
      </c>
      <c r="L420" s="16" t="str">
        <f>IFERROR(VLOOKUP(A420,DETAIL!$A$7:$L$1101,7,0),"")</f>
        <v/>
      </c>
      <c r="M420" s="133" t="str">
        <f>IFERROR(VLOOKUP(A420,DETAIL!$A$7:$L$1101,8,0)*75%,"")</f>
        <v/>
      </c>
      <c r="N420" s="16" t="str">
        <f>IFERROR(VLOOKUP(A420,DETAIL!$A$7:$L$1101,9,0),"")</f>
        <v/>
      </c>
      <c r="O420" s="133" t="str">
        <f>IFERROR(VLOOKUP(A420,DETAIL!$A$7:$L$1101,10,0)*25%,"")</f>
        <v/>
      </c>
      <c r="P420" s="133" t="str">
        <f t="shared" si="16"/>
        <v/>
      </c>
      <c r="Q420" s="131"/>
    </row>
    <row r="421" spans="1:17" ht="24.95" customHeight="1">
      <c r="A421" s="150">
        <v>414</v>
      </c>
      <c r="B421" s="16" t="str">
        <f t="shared" si="17"/>
        <v/>
      </c>
      <c r="C421" s="130" t="str">
        <f>IFERROR(VLOOKUP(A421,DETAIL!$A$7:$F$1101,3,0),"")</f>
        <v/>
      </c>
      <c r="D421" s="130" t="str">
        <f>IFERROR(VLOOKUP(A421,DETAIL!$A$7:$F$1101,4,0),"")</f>
        <v/>
      </c>
      <c r="E421" s="131" t="str">
        <f>IFERROR(VLOOKUP(A421,DETAIL!$A$7:$F$1101,5,0),"")</f>
        <v/>
      </c>
      <c r="F421" s="131" t="str">
        <f>IFERROR(VLOOKUP(A421,DETAIL!$A$7:$O$1101,15,0),"")</f>
        <v/>
      </c>
      <c r="G421" s="131" t="str">
        <f>IFERROR(VLOOKUP(A421,DETAIL!$A$7:$O$1101,14,0),"")</f>
        <v/>
      </c>
      <c r="H421" s="16" t="str">
        <f>IFERROR(VLOOKUP(A421,DETAIL!$A$7:$F$1101,6,0),"")</f>
        <v/>
      </c>
      <c r="I421" s="16" t="str">
        <f>IFERROR(VLOOKUP(A421,DETAIL!$A$7:$P$1101,16,0),"")</f>
        <v/>
      </c>
      <c r="J421" s="16" t="str">
        <f>IFERROR(VLOOKUP(A421,DETAIL!$A$7:$O$1101,13,0),"")</f>
        <v/>
      </c>
      <c r="K421" s="132" t="str">
        <f>IFERROR(CONCATENATE("वर्ष ",VLOOKUP(A421,DETAIL!$A$7:$O$1101,11,0)," / ","प्रतिशत ",VLOOKUP(A421,DETAIL!$A$7:$O$1101,12,0)*100),"")</f>
        <v/>
      </c>
      <c r="L421" s="16" t="str">
        <f>IFERROR(VLOOKUP(A421,DETAIL!$A$7:$L$1101,7,0),"")</f>
        <v/>
      </c>
      <c r="M421" s="133" t="str">
        <f>IFERROR(VLOOKUP(A421,DETAIL!$A$7:$L$1101,8,0)*75%,"")</f>
        <v/>
      </c>
      <c r="N421" s="16" t="str">
        <f>IFERROR(VLOOKUP(A421,DETAIL!$A$7:$L$1101,9,0),"")</f>
        <v/>
      </c>
      <c r="O421" s="133" t="str">
        <f>IFERROR(VLOOKUP(A421,DETAIL!$A$7:$L$1101,10,0)*25%,"")</f>
        <v/>
      </c>
      <c r="P421" s="133" t="str">
        <f t="shared" si="16"/>
        <v/>
      </c>
      <c r="Q421" s="131"/>
    </row>
    <row r="422" spans="1:17" ht="24.95" customHeight="1">
      <c r="A422" s="150">
        <v>415</v>
      </c>
      <c r="B422" s="16" t="str">
        <f t="shared" si="17"/>
        <v/>
      </c>
      <c r="C422" s="130" t="str">
        <f>IFERROR(VLOOKUP(A422,DETAIL!$A$7:$F$1101,3,0),"")</f>
        <v/>
      </c>
      <c r="D422" s="130" t="str">
        <f>IFERROR(VLOOKUP(A422,DETAIL!$A$7:$F$1101,4,0),"")</f>
        <v/>
      </c>
      <c r="E422" s="131" t="str">
        <f>IFERROR(VLOOKUP(A422,DETAIL!$A$7:$F$1101,5,0),"")</f>
        <v/>
      </c>
      <c r="F422" s="131" t="str">
        <f>IFERROR(VLOOKUP(A422,DETAIL!$A$7:$O$1101,15,0),"")</f>
        <v/>
      </c>
      <c r="G422" s="131" t="str">
        <f>IFERROR(VLOOKUP(A422,DETAIL!$A$7:$O$1101,14,0),"")</f>
        <v/>
      </c>
      <c r="H422" s="16" t="str">
        <f>IFERROR(VLOOKUP(A422,DETAIL!$A$7:$F$1101,6,0),"")</f>
        <v/>
      </c>
      <c r="I422" s="16" t="str">
        <f>IFERROR(VLOOKUP(A422,DETAIL!$A$7:$P$1101,16,0),"")</f>
        <v/>
      </c>
      <c r="J422" s="16" t="str">
        <f>IFERROR(VLOOKUP(A422,DETAIL!$A$7:$O$1101,13,0),"")</f>
        <v/>
      </c>
      <c r="K422" s="132" t="str">
        <f>IFERROR(CONCATENATE("वर्ष ",VLOOKUP(A422,DETAIL!$A$7:$O$1101,11,0)," / ","प्रतिशत ",VLOOKUP(A422,DETAIL!$A$7:$O$1101,12,0)*100),"")</f>
        <v/>
      </c>
      <c r="L422" s="16" t="str">
        <f>IFERROR(VLOOKUP(A422,DETAIL!$A$7:$L$1101,7,0),"")</f>
        <v/>
      </c>
      <c r="M422" s="133" t="str">
        <f>IFERROR(VLOOKUP(A422,DETAIL!$A$7:$L$1101,8,0)*75%,"")</f>
        <v/>
      </c>
      <c r="N422" s="16" t="str">
        <f>IFERROR(VLOOKUP(A422,DETAIL!$A$7:$L$1101,9,0),"")</f>
        <v/>
      </c>
      <c r="O422" s="133" t="str">
        <f>IFERROR(VLOOKUP(A422,DETAIL!$A$7:$L$1101,10,0)*25%,"")</f>
        <v/>
      </c>
      <c r="P422" s="133" t="str">
        <f t="shared" si="16"/>
        <v/>
      </c>
      <c r="Q422" s="131"/>
    </row>
    <row r="423" spans="1:17" ht="24.95" customHeight="1">
      <c r="A423" s="150">
        <v>416</v>
      </c>
      <c r="B423" s="16" t="str">
        <f t="shared" si="17"/>
        <v/>
      </c>
      <c r="C423" s="130" t="str">
        <f>IFERROR(VLOOKUP(A423,DETAIL!$A$7:$F$1101,3,0),"")</f>
        <v/>
      </c>
      <c r="D423" s="130" t="str">
        <f>IFERROR(VLOOKUP(A423,DETAIL!$A$7:$F$1101,4,0),"")</f>
        <v/>
      </c>
      <c r="E423" s="131" t="str">
        <f>IFERROR(VLOOKUP(A423,DETAIL!$A$7:$F$1101,5,0),"")</f>
        <v/>
      </c>
      <c r="F423" s="131" t="str">
        <f>IFERROR(VLOOKUP(A423,DETAIL!$A$7:$O$1101,15,0),"")</f>
        <v/>
      </c>
      <c r="G423" s="131" t="str">
        <f>IFERROR(VLOOKUP(A423,DETAIL!$A$7:$O$1101,14,0),"")</f>
        <v/>
      </c>
      <c r="H423" s="16" t="str">
        <f>IFERROR(VLOOKUP(A423,DETAIL!$A$7:$F$1101,6,0),"")</f>
        <v/>
      </c>
      <c r="I423" s="16" t="str">
        <f>IFERROR(VLOOKUP(A423,DETAIL!$A$7:$P$1101,16,0),"")</f>
        <v/>
      </c>
      <c r="J423" s="16" t="str">
        <f>IFERROR(VLOOKUP(A423,DETAIL!$A$7:$O$1101,13,0),"")</f>
        <v/>
      </c>
      <c r="K423" s="132" t="str">
        <f>IFERROR(CONCATENATE("वर्ष ",VLOOKUP(A423,DETAIL!$A$7:$O$1101,11,0)," / ","प्रतिशत ",VLOOKUP(A423,DETAIL!$A$7:$O$1101,12,0)*100),"")</f>
        <v/>
      </c>
      <c r="L423" s="16" t="str">
        <f>IFERROR(VLOOKUP(A423,DETAIL!$A$7:$L$1101,7,0),"")</f>
        <v/>
      </c>
      <c r="M423" s="133" t="str">
        <f>IFERROR(VLOOKUP(A423,DETAIL!$A$7:$L$1101,8,0)*75%,"")</f>
        <v/>
      </c>
      <c r="N423" s="16" t="str">
        <f>IFERROR(VLOOKUP(A423,DETAIL!$A$7:$L$1101,9,0),"")</f>
        <v/>
      </c>
      <c r="O423" s="133" t="str">
        <f>IFERROR(VLOOKUP(A423,DETAIL!$A$7:$L$1101,10,0)*25%,"")</f>
        <v/>
      </c>
      <c r="P423" s="133" t="str">
        <f t="shared" si="16"/>
        <v/>
      </c>
      <c r="Q423" s="131"/>
    </row>
    <row r="424" spans="1:17" ht="24.95" customHeight="1">
      <c r="A424" s="150">
        <v>417</v>
      </c>
      <c r="B424" s="16" t="str">
        <f t="shared" si="17"/>
        <v/>
      </c>
      <c r="C424" s="130" t="str">
        <f>IFERROR(VLOOKUP(A424,DETAIL!$A$7:$F$1101,3,0),"")</f>
        <v/>
      </c>
      <c r="D424" s="130" t="str">
        <f>IFERROR(VLOOKUP(A424,DETAIL!$A$7:$F$1101,4,0),"")</f>
        <v/>
      </c>
      <c r="E424" s="131" t="str">
        <f>IFERROR(VLOOKUP(A424,DETAIL!$A$7:$F$1101,5,0),"")</f>
        <v/>
      </c>
      <c r="F424" s="131" t="str">
        <f>IFERROR(VLOOKUP(A424,DETAIL!$A$7:$O$1101,15,0),"")</f>
        <v/>
      </c>
      <c r="G424" s="131" t="str">
        <f>IFERROR(VLOOKUP(A424,DETAIL!$A$7:$O$1101,14,0),"")</f>
        <v/>
      </c>
      <c r="H424" s="16" t="str">
        <f>IFERROR(VLOOKUP(A424,DETAIL!$A$7:$F$1101,6,0),"")</f>
        <v/>
      </c>
      <c r="I424" s="16" t="str">
        <f>IFERROR(VLOOKUP(A424,DETAIL!$A$7:$P$1101,16,0),"")</f>
        <v/>
      </c>
      <c r="J424" s="16" t="str">
        <f>IFERROR(VLOOKUP(A424,DETAIL!$A$7:$O$1101,13,0),"")</f>
        <v/>
      </c>
      <c r="K424" s="132" t="str">
        <f>IFERROR(CONCATENATE("वर्ष ",VLOOKUP(A424,DETAIL!$A$7:$O$1101,11,0)," / ","प्रतिशत ",VLOOKUP(A424,DETAIL!$A$7:$O$1101,12,0)*100),"")</f>
        <v/>
      </c>
      <c r="L424" s="16" t="str">
        <f>IFERROR(VLOOKUP(A424,DETAIL!$A$7:$L$1101,7,0),"")</f>
        <v/>
      </c>
      <c r="M424" s="133" t="str">
        <f>IFERROR(VLOOKUP(A424,DETAIL!$A$7:$L$1101,8,0)*75%,"")</f>
        <v/>
      </c>
      <c r="N424" s="16" t="str">
        <f>IFERROR(VLOOKUP(A424,DETAIL!$A$7:$L$1101,9,0),"")</f>
        <v/>
      </c>
      <c r="O424" s="133" t="str">
        <f>IFERROR(VLOOKUP(A424,DETAIL!$A$7:$L$1101,10,0)*25%,"")</f>
        <v/>
      </c>
      <c r="P424" s="133" t="str">
        <f t="shared" si="16"/>
        <v/>
      </c>
      <c r="Q424" s="131"/>
    </row>
    <row r="425" spans="1:17" ht="24.95" customHeight="1">
      <c r="A425" s="150">
        <v>418</v>
      </c>
      <c r="B425" s="16" t="str">
        <f t="shared" si="17"/>
        <v/>
      </c>
      <c r="C425" s="130" t="str">
        <f>IFERROR(VLOOKUP(A425,DETAIL!$A$7:$F$1101,3,0),"")</f>
        <v/>
      </c>
      <c r="D425" s="130" t="str">
        <f>IFERROR(VLOOKUP(A425,DETAIL!$A$7:$F$1101,4,0),"")</f>
        <v/>
      </c>
      <c r="E425" s="131" t="str">
        <f>IFERROR(VLOOKUP(A425,DETAIL!$A$7:$F$1101,5,0),"")</f>
        <v/>
      </c>
      <c r="F425" s="131" t="str">
        <f>IFERROR(VLOOKUP(A425,DETAIL!$A$7:$O$1101,15,0),"")</f>
        <v/>
      </c>
      <c r="G425" s="131" t="str">
        <f>IFERROR(VLOOKUP(A425,DETAIL!$A$7:$O$1101,14,0),"")</f>
        <v/>
      </c>
      <c r="H425" s="16" t="str">
        <f>IFERROR(VLOOKUP(A425,DETAIL!$A$7:$F$1101,6,0),"")</f>
        <v/>
      </c>
      <c r="I425" s="16" t="str">
        <f>IFERROR(VLOOKUP(A425,DETAIL!$A$7:$P$1101,16,0),"")</f>
        <v/>
      </c>
      <c r="J425" s="16" t="str">
        <f>IFERROR(VLOOKUP(A425,DETAIL!$A$7:$O$1101,13,0),"")</f>
        <v/>
      </c>
      <c r="K425" s="132" t="str">
        <f>IFERROR(CONCATENATE("वर्ष ",VLOOKUP(A425,DETAIL!$A$7:$O$1101,11,0)," / ","प्रतिशत ",VLOOKUP(A425,DETAIL!$A$7:$O$1101,12,0)*100),"")</f>
        <v/>
      </c>
      <c r="L425" s="16" t="str">
        <f>IFERROR(VLOOKUP(A425,DETAIL!$A$7:$L$1101,7,0),"")</f>
        <v/>
      </c>
      <c r="M425" s="133" t="str">
        <f>IFERROR(VLOOKUP(A425,DETAIL!$A$7:$L$1101,8,0)*75%,"")</f>
        <v/>
      </c>
      <c r="N425" s="16" t="str">
        <f>IFERROR(VLOOKUP(A425,DETAIL!$A$7:$L$1101,9,0),"")</f>
        <v/>
      </c>
      <c r="O425" s="133" t="str">
        <f>IFERROR(VLOOKUP(A425,DETAIL!$A$7:$L$1101,10,0)*25%,"")</f>
        <v/>
      </c>
      <c r="P425" s="133" t="str">
        <f t="shared" si="16"/>
        <v/>
      </c>
      <c r="Q425" s="131"/>
    </row>
    <row r="426" spans="1:17" ht="24.95" customHeight="1">
      <c r="A426" s="150">
        <v>419</v>
      </c>
      <c r="B426" s="16" t="str">
        <f t="shared" si="17"/>
        <v/>
      </c>
      <c r="C426" s="130" t="str">
        <f>IFERROR(VLOOKUP(A426,DETAIL!$A$7:$F$1101,3,0),"")</f>
        <v/>
      </c>
      <c r="D426" s="130" t="str">
        <f>IFERROR(VLOOKUP(A426,DETAIL!$A$7:$F$1101,4,0),"")</f>
        <v/>
      </c>
      <c r="E426" s="131" t="str">
        <f>IFERROR(VLOOKUP(A426,DETAIL!$A$7:$F$1101,5,0),"")</f>
        <v/>
      </c>
      <c r="F426" s="131" t="str">
        <f>IFERROR(VLOOKUP(A426,DETAIL!$A$7:$O$1101,15,0),"")</f>
        <v/>
      </c>
      <c r="G426" s="131" t="str">
        <f>IFERROR(VLOOKUP(A426,DETAIL!$A$7:$O$1101,14,0),"")</f>
        <v/>
      </c>
      <c r="H426" s="16" t="str">
        <f>IFERROR(VLOOKUP(A426,DETAIL!$A$7:$F$1101,6,0),"")</f>
        <v/>
      </c>
      <c r="I426" s="16" t="str">
        <f>IFERROR(VLOOKUP(A426,DETAIL!$A$7:$P$1101,16,0),"")</f>
        <v/>
      </c>
      <c r="J426" s="16" t="str">
        <f>IFERROR(VLOOKUP(A426,DETAIL!$A$7:$O$1101,13,0),"")</f>
        <v/>
      </c>
      <c r="K426" s="132" t="str">
        <f>IFERROR(CONCATENATE("वर्ष ",VLOOKUP(A426,DETAIL!$A$7:$O$1101,11,0)," / ","प्रतिशत ",VLOOKUP(A426,DETAIL!$A$7:$O$1101,12,0)*100),"")</f>
        <v/>
      </c>
      <c r="L426" s="16" t="str">
        <f>IFERROR(VLOOKUP(A426,DETAIL!$A$7:$L$1101,7,0),"")</f>
        <v/>
      </c>
      <c r="M426" s="133" t="str">
        <f>IFERROR(VLOOKUP(A426,DETAIL!$A$7:$L$1101,8,0)*75%,"")</f>
        <v/>
      </c>
      <c r="N426" s="16" t="str">
        <f>IFERROR(VLOOKUP(A426,DETAIL!$A$7:$L$1101,9,0),"")</f>
        <v/>
      </c>
      <c r="O426" s="133" t="str">
        <f>IFERROR(VLOOKUP(A426,DETAIL!$A$7:$L$1101,10,0)*25%,"")</f>
        <v/>
      </c>
      <c r="P426" s="133" t="str">
        <f t="shared" si="16"/>
        <v/>
      </c>
      <c r="Q426" s="131"/>
    </row>
    <row r="427" spans="1:17" ht="24.95" customHeight="1">
      <c r="A427" s="150">
        <v>420</v>
      </c>
      <c r="B427" s="16" t="str">
        <f t="shared" si="17"/>
        <v/>
      </c>
      <c r="C427" s="130" t="str">
        <f>IFERROR(VLOOKUP(A427,DETAIL!$A$7:$F$1101,3,0),"")</f>
        <v/>
      </c>
      <c r="D427" s="130" t="str">
        <f>IFERROR(VLOOKUP(A427,DETAIL!$A$7:$F$1101,4,0),"")</f>
        <v/>
      </c>
      <c r="E427" s="131" t="str">
        <f>IFERROR(VLOOKUP(A427,DETAIL!$A$7:$F$1101,5,0),"")</f>
        <v/>
      </c>
      <c r="F427" s="131" t="str">
        <f>IFERROR(VLOOKUP(A427,DETAIL!$A$7:$O$1101,15,0),"")</f>
        <v/>
      </c>
      <c r="G427" s="131" t="str">
        <f>IFERROR(VLOOKUP(A427,DETAIL!$A$7:$O$1101,14,0),"")</f>
        <v/>
      </c>
      <c r="H427" s="16" t="str">
        <f>IFERROR(VLOOKUP(A427,DETAIL!$A$7:$F$1101,6,0),"")</f>
        <v/>
      </c>
      <c r="I427" s="16" t="str">
        <f>IFERROR(VLOOKUP(A427,DETAIL!$A$7:$P$1101,16,0),"")</f>
        <v/>
      </c>
      <c r="J427" s="16" t="str">
        <f>IFERROR(VLOOKUP(A427,DETAIL!$A$7:$O$1101,13,0),"")</f>
        <v/>
      </c>
      <c r="K427" s="132" t="str">
        <f>IFERROR(CONCATENATE("वर्ष ",VLOOKUP(A427,DETAIL!$A$7:$O$1101,11,0)," / ","प्रतिशत ",VLOOKUP(A427,DETAIL!$A$7:$O$1101,12,0)*100),"")</f>
        <v/>
      </c>
      <c r="L427" s="16" t="str">
        <f>IFERROR(VLOOKUP(A427,DETAIL!$A$7:$L$1101,7,0),"")</f>
        <v/>
      </c>
      <c r="M427" s="133" t="str">
        <f>IFERROR(VLOOKUP(A427,DETAIL!$A$7:$L$1101,8,0)*75%,"")</f>
        <v/>
      </c>
      <c r="N427" s="16" t="str">
        <f>IFERROR(VLOOKUP(A427,DETAIL!$A$7:$L$1101,9,0),"")</f>
        <v/>
      </c>
      <c r="O427" s="133" t="str">
        <f>IFERROR(VLOOKUP(A427,DETAIL!$A$7:$L$1101,10,0)*25%,"")</f>
        <v/>
      </c>
      <c r="P427" s="133" t="str">
        <f t="shared" si="16"/>
        <v/>
      </c>
      <c r="Q427" s="131"/>
    </row>
    <row r="428" spans="1:17" ht="24.95" customHeight="1">
      <c r="A428" s="150">
        <v>421</v>
      </c>
      <c r="B428" s="16" t="str">
        <f t="shared" si="17"/>
        <v/>
      </c>
      <c r="C428" s="130" t="str">
        <f>IFERROR(VLOOKUP(A428,DETAIL!$A$7:$F$1101,3,0),"")</f>
        <v/>
      </c>
      <c r="D428" s="130" t="str">
        <f>IFERROR(VLOOKUP(A428,DETAIL!$A$7:$F$1101,4,0),"")</f>
        <v/>
      </c>
      <c r="E428" s="131" t="str">
        <f>IFERROR(VLOOKUP(A428,DETAIL!$A$7:$F$1101,5,0),"")</f>
        <v/>
      </c>
      <c r="F428" s="131" t="str">
        <f>IFERROR(VLOOKUP(A428,DETAIL!$A$7:$O$1101,15,0),"")</f>
        <v/>
      </c>
      <c r="G428" s="131" t="str">
        <f>IFERROR(VLOOKUP(A428,DETAIL!$A$7:$O$1101,14,0),"")</f>
        <v/>
      </c>
      <c r="H428" s="16" t="str">
        <f>IFERROR(VLOOKUP(A428,DETAIL!$A$7:$F$1101,6,0),"")</f>
        <v/>
      </c>
      <c r="I428" s="16" t="str">
        <f>IFERROR(VLOOKUP(A428,DETAIL!$A$7:$P$1101,16,0),"")</f>
        <v/>
      </c>
      <c r="J428" s="16" t="str">
        <f>IFERROR(VLOOKUP(A428,DETAIL!$A$7:$O$1101,13,0),"")</f>
        <v/>
      </c>
      <c r="K428" s="132" t="str">
        <f>IFERROR(CONCATENATE("वर्ष ",VLOOKUP(A428,DETAIL!$A$7:$O$1101,11,0)," / ","प्रतिशत ",VLOOKUP(A428,DETAIL!$A$7:$O$1101,12,0)*100),"")</f>
        <v/>
      </c>
      <c r="L428" s="16" t="str">
        <f>IFERROR(VLOOKUP(A428,DETAIL!$A$7:$L$1101,7,0),"")</f>
        <v/>
      </c>
      <c r="M428" s="133" t="str">
        <f>IFERROR(VLOOKUP(A428,DETAIL!$A$7:$L$1101,8,0)*75%,"")</f>
        <v/>
      </c>
      <c r="N428" s="16" t="str">
        <f>IFERROR(VLOOKUP(A428,DETAIL!$A$7:$L$1101,9,0),"")</f>
        <v/>
      </c>
      <c r="O428" s="133" t="str">
        <f>IFERROR(VLOOKUP(A428,DETAIL!$A$7:$L$1101,10,0)*25%,"")</f>
        <v/>
      </c>
      <c r="P428" s="133" t="str">
        <f t="shared" si="16"/>
        <v/>
      </c>
      <c r="Q428" s="131"/>
    </row>
    <row r="429" spans="1:17" ht="24.95" customHeight="1">
      <c r="A429" s="150">
        <v>422</v>
      </c>
      <c r="B429" s="16" t="str">
        <f t="shared" si="17"/>
        <v/>
      </c>
      <c r="C429" s="130" t="str">
        <f>IFERROR(VLOOKUP(A429,DETAIL!$A$7:$F$1101,3,0),"")</f>
        <v/>
      </c>
      <c r="D429" s="130" t="str">
        <f>IFERROR(VLOOKUP(A429,DETAIL!$A$7:$F$1101,4,0),"")</f>
        <v/>
      </c>
      <c r="E429" s="131" t="str">
        <f>IFERROR(VLOOKUP(A429,DETAIL!$A$7:$F$1101,5,0),"")</f>
        <v/>
      </c>
      <c r="F429" s="131" t="str">
        <f>IFERROR(VLOOKUP(A429,DETAIL!$A$7:$O$1101,15,0),"")</f>
        <v/>
      </c>
      <c r="G429" s="131" t="str">
        <f>IFERROR(VLOOKUP(A429,DETAIL!$A$7:$O$1101,14,0),"")</f>
        <v/>
      </c>
      <c r="H429" s="16" t="str">
        <f>IFERROR(VLOOKUP(A429,DETAIL!$A$7:$F$1101,6,0),"")</f>
        <v/>
      </c>
      <c r="I429" s="16" t="str">
        <f>IFERROR(VLOOKUP(A429,DETAIL!$A$7:$P$1101,16,0),"")</f>
        <v/>
      </c>
      <c r="J429" s="16" t="str">
        <f>IFERROR(VLOOKUP(A429,DETAIL!$A$7:$O$1101,13,0),"")</f>
        <v/>
      </c>
      <c r="K429" s="132" t="str">
        <f>IFERROR(CONCATENATE("वर्ष ",VLOOKUP(A429,DETAIL!$A$7:$O$1101,11,0)," / ","प्रतिशत ",VLOOKUP(A429,DETAIL!$A$7:$O$1101,12,0)*100),"")</f>
        <v/>
      </c>
      <c r="L429" s="16" t="str">
        <f>IFERROR(VLOOKUP(A429,DETAIL!$A$7:$L$1101,7,0),"")</f>
        <v/>
      </c>
      <c r="M429" s="133" t="str">
        <f>IFERROR(VLOOKUP(A429,DETAIL!$A$7:$L$1101,8,0)*75%,"")</f>
        <v/>
      </c>
      <c r="N429" s="16" t="str">
        <f>IFERROR(VLOOKUP(A429,DETAIL!$A$7:$L$1101,9,0),"")</f>
        <v/>
      </c>
      <c r="O429" s="133" t="str">
        <f>IFERROR(VLOOKUP(A429,DETAIL!$A$7:$L$1101,10,0)*25%,"")</f>
        <v/>
      </c>
      <c r="P429" s="133" t="str">
        <f t="shared" si="16"/>
        <v/>
      </c>
      <c r="Q429" s="131"/>
    </row>
    <row r="430" spans="1:17" ht="24.95" customHeight="1">
      <c r="A430" s="150">
        <v>423</v>
      </c>
      <c r="B430" s="16" t="str">
        <f t="shared" si="17"/>
        <v/>
      </c>
      <c r="C430" s="130" t="str">
        <f>IFERROR(VLOOKUP(A430,DETAIL!$A$7:$F$1101,3,0),"")</f>
        <v/>
      </c>
      <c r="D430" s="130" t="str">
        <f>IFERROR(VLOOKUP(A430,DETAIL!$A$7:$F$1101,4,0),"")</f>
        <v/>
      </c>
      <c r="E430" s="131" t="str">
        <f>IFERROR(VLOOKUP(A430,DETAIL!$A$7:$F$1101,5,0),"")</f>
        <v/>
      </c>
      <c r="F430" s="131" t="str">
        <f>IFERROR(VLOOKUP(A430,DETAIL!$A$7:$O$1101,15,0),"")</f>
        <v/>
      </c>
      <c r="G430" s="131" t="str">
        <f>IFERROR(VLOOKUP(A430,DETAIL!$A$7:$O$1101,14,0),"")</f>
        <v/>
      </c>
      <c r="H430" s="16" t="str">
        <f>IFERROR(VLOOKUP(A430,DETAIL!$A$7:$F$1101,6,0),"")</f>
        <v/>
      </c>
      <c r="I430" s="16" t="str">
        <f>IFERROR(VLOOKUP(A430,DETAIL!$A$7:$P$1101,16,0),"")</f>
        <v/>
      </c>
      <c r="J430" s="16" t="str">
        <f>IFERROR(VLOOKUP(A430,DETAIL!$A$7:$O$1101,13,0),"")</f>
        <v/>
      </c>
      <c r="K430" s="132" t="str">
        <f>IFERROR(CONCATENATE("वर्ष ",VLOOKUP(A430,DETAIL!$A$7:$O$1101,11,0)," / ","प्रतिशत ",VLOOKUP(A430,DETAIL!$A$7:$O$1101,12,0)*100),"")</f>
        <v/>
      </c>
      <c r="L430" s="16" t="str">
        <f>IFERROR(VLOOKUP(A430,DETAIL!$A$7:$L$1101,7,0),"")</f>
        <v/>
      </c>
      <c r="M430" s="133" t="str">
        <f>IFERROR(VLOOKUP(A430,DETAIL!$A$7:$L$1101,8,0)*75%,"")</f>
        <v/>
      </c>
      <c r="N430" s="16" t="str">
        <f>IFERROR(VLOOKUP(A430,DETAIL!$A$7:$L$1101,9,0),"")</f>
        <v/>
      </c>
      <c r="O430" s="133" t="str">
        <f>IFERROR(VLOOKUP(A430,DETAIL!$A$7:$L$1101,10,0)*25%,"")</f>
        <v/>
      </c>
      <c r="P430" s="133" t="str">
        <f t="shared" si="16"/>
        <v/>
      </c>
      <c r="Q430" s="131"/>
    </row>
    <row r="431" spans="1:17" ht="24.95" customHeight="1">
      <c r="A431" s="150">
        <v>424</v>
      </c>
      <c r="B431" s="16" t="str">
        <f t="shared" si="17"/>
        <v/>
      </c>
      <c r="C431" s="130" t="str">
        <f>IFERROR(VLOOKUP(A431,DETAIL!$A$7:$F$1101,3,0),"")</f>
        <v/>
      </c>
      <c r="D431" s="130" t="str">
        <f>IFERROR(VLOOKUP(A431,DETAIL!$A$7:$F$1101,4,0),"")</f>
        <v/>
      </c>
      <c r="E431" s="131" t="str">
        <f>IFERROR(VLOOKUP(A431,DETAIL!$A$7:$F$1101,5,0),"")</f>
        <v/>
      </c>
      <c r="F431" s="131" t="str">
        <f>IFERROR(VLOOKUP(A431,DETAIL!$A$7:$O$1101,15,0),"")</f>
        <v/>
      </c>
      <c r="G431" s="131" t="str">
        <f>IFERROR(VLOOKUP(A431,DETAIL!$A$7:$O$1101,14,0),"")</f>
        <v/>
      </c>
      <c r="H431" s="16" t="str">
        <f>IFERROR(VLOOKUP(A431,DETAIL!$A$7:$F$1101,6,0),"")</f>
        <v/>
      </c>
      <c r="I431" s="16" t="str">
        <f>IFERROR(VLOOKUP(A431,DETAIL!$A$7:$P$1101,16,0),"")</f>
        <v/>
      </c>
      <c r="J431" s="16" t="str">
        <f>IFERROR(VLOOKUP(A431,DETAIL!$A$7:$O$1101,13,0),"")</f>
        <v/>
      </c>
      <c r="K431" s="132" t="str">
        <f>IFERROR(CONCATENATE("वर्ष ",VLOOKUP(A431,DETAIL!$A$7:$O$1101,11,0)," / ","प्रतिशत ",VLOOKUP(A431,DETAIL!$A$7:$O$1101,12,0)*100),"")</f>
        <v/>
      </c>
      <c r="L431" s="16" t="str">
        <f>IFERROR(VLOOKUP(A431,DETAIL!$A$7:$L$1101,7,0),"")</f>
        <v/>
      </c>
      <c r="M431" s="133" t="str">
        <f>IFERROR(VLOOKUP(A431,DETAIL!$A$7:$L$1101,8,0)*75%,"")</f>
        <v/>
      </c>
      <c r="N431" s="16" t="str">
        <f>IFERROR(VLOOKUP(A431,DETAIL!$A$7:$L$1101,9,0),"")</f>
        <v/>
      </c>
      <c r="O431" s="133" t="str">
        <f>IFERROR(VLOOKUP(A431,DETAIL!$A$7:$L$1101,10,0)*25%,"")</f>
        <v/>
      </c>
      <c r="P431" s="133" t="str">
        <f t="shared" si="16"/>
        <v/>
      </c>
      <c r="Q431" s="131"/>
    </row>
    <row r="432" spans="1:17" ht="24.95" customHeight="1">
      <c r="A432" s="150">
        <v>425</v>
      </c>
      <c r="B432" s="16" t="str">
        <f t="shared" si="17"/>
        <v/>
      </c>
      <c r="C432" s="130" t="str">
        <f>IFERROR(VLOOKUP(A432,DETAIL!$A$7:$F$1101,3,0),"")</f>
        <v/>
      </c>
      <c r="D432" s="130" t="str">
        <f>IFERROR(VLOOKUP(A432,DETAIL!$A$7:$F$1101,4,0),"")</f>
        <v/>
      </c>
      <c r="E432" s="131" t="str">
        <f>IFERROR(VLOOKUP(A432,DETAIL!$A$7:$F$1101,5,0),"")</f>
        <v/>
      </c>
      <c r="F432" s="131" t="str">
        <f>IFERROR(VLOOKUP(A432,DETAIL!$A$7:$O$1101,15,0),"")</f>
        <v/>
      </c>
      <c r="G432" s="131" t="str">
        <f>IFERROR(VLOOKUP(A432,DETAIL!$A$7:$O$1101,14,0),"")</f>
        <v/>
      </c>
      <c r="H432" s="16" t="str">
        <f>IFERROR(VLOOKUP(A432,DETAIL!$A$7:$F$1101,6,0),"")</f>
        <v/>
      </c>
      <c r="I432" s="16" t="str">
        <f>IFERROR(VLOOKUP(A432,DETAIL!$A$7:$P$1101,16,0),"")</f>
        <v/>
      </c>
      <c r="J432" s="16" t="str">
        <f>IFERROR(VLOOKUP(A432,DETAIL!$A$7:$O$1101,13,0),"")</f>
        <v/>
      </c>
      <c r="K432" s="132" t="str">
        <f>IFERROR(CONCATENATE("वर्ष ",VLOOKUP(A432,DETAIL!$A$7:$O$1101,11,0)," / ","प्रतिशत ",VLOOKUP(A432,DETAIL!$A$7:$O$1101,12,0)*100),"")</f>
        <v/>
      </c>
      <c r="L432" s="16" t="str">
        <f>IFERROR(VLOOKUP(A432,DETAIL!$A$7:$L$1101,7,0),"")</f>
        <v/>
      </c>
      <c r="M432" s="133" t="str">
        <f>IFERROR(VLOOKUP(A432,DETAIL!$A$7:$L$1101,8,0)*75%,"")</f>
        <v/>
      </c>
      <c r="N432" s="16" t="str">
        <f>IFERROR(VLOOKUP(A432,DETAIL!$A$7:$L$1101,9,0),"")</f>
        <v/>
      </c>
      <c r="O432" s="133" t="str">
        <f>IFERROR(VLOOKUP(A432,DETAIL!$A$7:$L$1101,10,0)*25%,"")</f>
        <v/>
      </c>
      <c r="P432" s="133" t="str">
        <f t="shared" si="16"/>
        <v/>
      </c>
      <c r="Q432" s="131"/>
    </row>
    <row r="433" spans="1:17" ht="24.95" customHeight="1">
      <c r="A433" s="150">
        <v>426</v>
      </c>
      <c r="B433" s="16" t="str">
        <f t="shared" si="17"/>
        <v/>
      </c>
      <c r="C433" s="130" t="str">
        <f>IFERROR(VLOOKUP(A433,DETAIL!$A$7:$F$1101,3,0),"")</f>
        <v/>
      </c>
      <c r="D433" s="130" t="str">
        <f>IFERROR(VLOOKUP(A433,DETAIL!$A$7:$F$1101,4,0),"")</f>
        <v/>
      </c>
      <c r="E433" s="131" t="str">
        <f>IFERROR(VLOOKUP(A433,DETAIL!$A$7:$F$1101,5,0),"")</f>
        <v/>
      </c>
      <c r="F433" s="131" t="str">
        <f>IFERROR(VLOOKUP(A433,DETAIL!$A$7:$O$1101,15,0),"")</f>
        <v/>
      </c>
      <c r="G433" s="131" t="str">
        <f>IFERROR(VLOOKUP(A433,DETAIL!$A$7:$O$1101,14,0),"")</f>
        <v/>
      </c>
      <c r="H433" s="16" t="str">
        <f>IFERROR(VLOOKUP(A433,DETAIL!$A$7:$F$1101,6,0),"")</f>
        <v/>
      </c>
      <c r="I433" s="16" t="str">
        <f>IFERROR(VLOOKUP(A433,DETAIL!$A$7:$P$1101,16,0),"")</f>
        <v/>
      </c>
      <c r="J433" s="16" t="str">
        <f>IFERROR(VLOOKUP(A433,DETAIL!$A$7:$O$1101,13,0),"")</f>
        <v/>
      </c>
      <c r="K433" s="132" t="str">
        <f>IFERROR(CONCATENATE("वर्ष ",VLOOKUP(A433,DETAIL!$A$7:$O$1101,11,0)," / ","प्रतिशत ",VLOOKUP(A433,DETAIL!$A$7:$O$1101,12,0)*100),"")</f>
        <v/>
      </c>
      <c r="L433" s="16" t="str">
        <f>IFERROR(VLOOKUP(A433,DETAIL!$A$7:$L$1101,7,0),"")</f>
        <v/>
      </c>
      <c r="M433" s="133" t="str">
        <f>IFERROR(VLOOKUP(A433,DETAIL!$A$7:$L$1101,8,0)*75%,"")</f>
        <v/>
      </c>
      <c r="N433" s="16" t="str">
        <f>IFERROR(VLOOKUP(A433,DETAIL!$A$7:$L$1101,9,0),"")</f>
        <v/>
      </c>
      <c r="O433" s="133" t="str">
        <f>IFERROR(VLOOKUP(A433,DETAIL!$A$7:$L$1101,10,0)*25%,"")</f>
        <v/>
      </c>
      <c r="P433" s="133" t="str">
        <f t="shared" si="16"/>
        <v/>
      </c>
      <c r="Q433" s="131"/>
    </row>
    <row r="434" spans="1:17" ht="24.95" customHeight="1">
      <c r="A434" s="150">
        <v>427</v>
      </c>
      <c r="B434" s="16" t="str">
        <f t="shared" si="17"/>
        <v/>
      </c>
      <c r="C434" s="130" t="str">
        <f>IFERROR(VLOOKUP(A434,DETAIL!$A$7:$F$1101,3,0),"")</f>
        <v/>
      </c>
      <c r="D434" s="130" t="str">
        <f>IFERROR(VLOOKUP(A434,DETAIL!$A$7:$F$1101,4,0),"")</f>
        <v/>
      </c>
      <c r="E434" s="131" t="str">
        <f>IFERROR(VLOOKUP(A434,DETAIL!$A$7:$F$1101,5,0),"")</f>
        <v/>
      </c>
      <c r="F434" s="131" t="str">
        <f>IFERROR(VLOOKUP(A434,DETAIL!$A$7:$O$1101,15,0),"")</f>
        <v/>
      </c>
      <c r="G434" s="131" t="str">
        <f>IFERROR(VLOOKUP(A434,DETAIL!$A$7:$O$1101,14,0),"")</f>
        <v/>
      </c>
      <c r="H434" s="16" t="str">
        <f>IFERROR(VLOOKUP(A434,DETAIL!$A$7:$F$1101,6,0),"")</f>
        <v/>
      </c>
      <c r="I434" s="16" t="str">
        <f>IFERROR(VLOOKUP(A434,DETAIL!$A$7:$P$1101,16,0),"")</f>
        <v/>
      </c>
      <c r="J434" s="16" t="str">
        <f>IFERROR(VLOOKUP(A434,DETAIL!$A$7:$O$1101,13,0),"")</f>
        <v/>
      </c>
      <c r="K434" s="132" t="str">
        <f>IFERROR(CONCATENATE("वर्ष ",VLOOKUP(A434,DETAIL!$A$7:$O$1101,11,0)," / ","प्रतिशत ",VLOOKUP(A434,DETAIL!$A$7:$O$1101,12,0)*100),"")</f>
        <v/>
      </c>
      <c r="L434" s="16" t="str">
        <f>IFERROR(VLOOKUP(A434,DETAIL!$A$7:$L$1101,7,0),"")</f>
        <v/>
      </c>
      <c r="M434" s="133" t="str">
        <f>IFERROR(VLOOKUP(A434,DETAIL!$A$7:$L$1101,8,0)*75%,"")</f>
        <v/>
      </c>
      <c r="N434" s="16" t="str">
        <f>IFERROR(VLOOKUP(A434,DETAIL!$A$7:$L$1101,9,0),"")</f>
        <v/>
      </c>
      <c r="O434" s="133" t="str">
        <f>IFERROR(VLOOKUP(A434,DETAIL!$A$7:$L$1101,10,0)*25%,"")</f>
        <v/>
      </c>
      <c r="P434" s="133" t="str">
        <f t="shared" si="16"/>
        <v/>
      </c>
      <c r="Q434" s="131"/>
    </row>
    <row r="435" spans="1:17" ht="24.95" customHeight="1">
      <c r="A435" s="150">
        <v>428</v>
      </c>
      <c r="B435" s="16" t="str">
        <f t="shared" si="17"/>
        <v/>
      </c>
      <c r="C435" s="130" t="str">
        <f>IFERROR(VLOOKUP(A435,DETAIL!$A$7:$F$1101,3,0),"")</f>
        <v/>
      </c>
      <c r="D435" s="130" t="str">
        <f>IFERROR(VLOOKUP(A435,DETAIL!$A$7:$F$1101,4,0),"")</f>
        <v/>
      </c>
      <c r="E435" s="131" t="str">
        <f>IFERROR(VLOOKUP(A435,DETAIL!$A$7:$F$1101,5,0),"")</f>
        <v/>
      </c>
      <c r="F435" s="131" t="str">
        <f>IFERROR(VLOOKUP(A435,DETAIL!$A$7:$O$1101,15,0),"")</f>
        <v/>
      </c>
      <c r="G435" s="131" t="str">
        <f>IFERROR(VLOOKUP(A435,DETAIL!$A$7:$O$1101,14,0),"")</f>
        <v/>
      </c>
      <c r="H435" s="16" t="str">
        <f>IFERROR(VLOOKUP(A435,DETAIL!$A$7:$F$1101,6,0),"")</f>
        <v/>
      </c>
      <c r="I435" s="16" t="str">
        <f>IFERROR(VLOOKUP(A435,DETAIL!$A$7:$P$1101,16,0),"")</f>
        <v/>
      </c>
      <c r="J435" s="16" t="str">
        <f>IFERROR(VLOOKUP(A435,DETAIL!$A$7:$O$1101,13,0),"")</f>
        <v/>
      </c>
      <c r="K435" s="132" t="str">
        <f>IFERROR(CONCATENATE("वर्ष ",VLOOKUP(A435,DETAIL!$A$7:$O$1101,11,0)," / ","प्रतिशत ",VLOOKUP(A435,DETAIL!$A$7:$O$1101,12,0)*100),"")</f>
        <v/>
      </c>
      <c r="L435" s="16" t="str">
        <f>IFERROR(VLOOKUP(A435,DETAIL!$A$7:$L$1101,7,0),"")</f>
        <v/>
      </c>
      <c r="M435" s="133" t="str">
        <f>IFERROR(VLOOKUP(A435,DETAIL!$A$7:$L$1101,8,0)*75%,"")</f>
        <v/>
      </c>
      <c r="N435" s="16" t="str">
        <f>IFERROR(VLOOKUP(A435,DETAIL!$A$7:$L$1101,9,0),"")</f>
        <v/>
      </c>
      <c r="O435" s="133" t="str">
        <f>IFERROR(VLOOKUP(A435,DETAIL!$A$7:$L$1101,10,0)*25%,"")</f>
        <v/>
      </c>
      <c r="P435" s="133" t="str">
        <f t="shared" si="16"/>
        <v/>
      </c>
      <c r="Q435" s="131"/>
    </row>
    <row r="436" spans="1:17" ht="24.95" customHeight="1">
      <c r="A436" s="150">
        <v>429</v>
      </c>
      <c r="B436" s="16" t="str">
        <f t="shared" si="17"/>
        <v/>
      </c>
      <c r="C436" s="130" t="str">
        <f>IFERROR(VLOOKUP(A436,DETAIL!$A$7:$F$1101,3,0),"")</f>
        <v/>
      </c>
      <c r="D436" s="130" t="str">
        <f>IFERROR(VLOOKUP(A436,DETAIL!$A$7:$F$1101,4,0),"")</f>
        <v/>
      </c>
      <c r="E436" s="131" t="str">
        <f>IFERROR(VLOOKUP(A436,DETAIL!$A$7:$F$1101,5,0),"")</f>
        <v/>
      </c>
      <c r="F436" s="131" t="str">
        <f>IFERROR(VLOOKUP(A436,DETAIL!$A$7:$O$1101,15,0),"")</f>
        <v/>
      </c>
      <c r="G436" s="131" t="str">
        <f>IFERROR(VLOOKUP(A436,DETAIL!$A$7:$O$1101,14,0),"")</f>
        <v/>
      </c>
      <c r="H436" s="16" t="str">
        <f>IFERROR(VLOOKUP(A436,DETAIL!$A$7:$F$1101,6,0),"")</f>
        <v/>
      </c>
      <c r="I436" s="16" t="str">
        <f>IFERROR(VLOOKUP(A436,DETAIL!$A$7:$P$1101,16,0),"")</f>
        <v/>
      </c>
      <c r="J436" s="16" t="str">
        <f>IFERROR(VLOOKUP(A436,DETAIL!$A$7:$O$1101,13,0),"")</f>
        <v/>
      </c>
      <c r="K436" s="132" t="str">
        <f>IFERROR(CONCATENATE("वर्ष ",VLOOKUP(A436,DETAIL!$A$7:$O$1101,11,0)," / ","प्रतिशत ",VLOOKUP(A436,DETAIL!$A$7:$O$1101,12,0)*100),"")</f>
        <v/>
      </c>
      <c r="L436" s="16" t="str">
        <f>IFERROR(VLOOKUP(A436,DETAIL!$A$7:$L$1101,7,0),"")</f>
        <v/>
      </c>
      <c r="M436" s="133" t="str">
        <f>IFERROR(VLOOKUP(A436,DETAIL!$A$7:$L$1101,8,0)*75%,"")</f>
        <v/>
      </c>
      <c r="N436" s="16" t="str">
        <f>IFERROR(VLOOKUP(A436,DETAIL!$A$7:$L$1101,9,0),"")</f>
        <v/>
      </c>
      <c r="O436" s="133" t="str">
        <f>IFERROR(VLOOKUP(A436,DETAIL!$A$7:$L$1101,10,0)*25%,"")</f>
        <v/>
      </c>
      <c r="P436" s="133" t="str">
        <f t="shared" si="16"/>
        <v/>
      </c>
      <c r="Q436" s="131"/>
    </row>
    <row r="437" spans="1:17" ht="24.95" customHeight="1">
      <c r="A437" s="150">
        <v>430</v>
      </c>
      <c r="B437" s="16" t="str">
        <f t="shared" si="17"/>
        <v/>
      </c>
      <c r="C437" s="130" t="str">
        <f>IFERROR(VLOOKUP(A437,DETAIL!$A$7:$F$1101,3,0),"")</f>
        <v/>
      </c>
      <c r="D437" s="130" t="str">
        <f>IFERROR(VLOOKUP(A437,DETAIL!$A$7:$F$1101,4,0),"")</f>
        <v/>
      </c>
      <c r="E437" s="131" t="str">
        <f>IFERROR(VLOOKUP(A437,DETAIL!$A$7:$F$1101,5,0),"")</f>
        <v/>
      </c>
      <c r="F437" s="131" t="str">
        <f>IFERROR(VLOOKUP(A437,DETAIL!$A$7:$O$1101,15,0),"")</f>
        <v/>
      </c>
      <c r="G437" s="131" t="str">
        <f>IFERROR(VLOOKUP(A437,DETAIL!$A$7:$O$1101,14,0),"")</f>
        <v/>
      </c>
      <c r="H437" s="16" t="str">
        <f>IFERROR(VLOOKUP(A437,DETAIL!$A$7:$F$1101,6,0),"")</f>
        <v/>
      </c>
      <c r="I437" s="16" t="str">
        <f>IFERROR(VLOOKUP(A437,DETAIL!$A$7:$P$1101,16,0),"")</f>
        <v/>
      </c>
      <c r="J437" s="16" t="str">
        <f>IFERROR(VLOOKUP(A437,DETAIL!$A$7:$O$1101,13,0),"")</f>
        <v/>
      </c>
      <c r="K437" s="132" t="str">
        <f>IFERROR(CONCATENATE("वर्ष ",VLOOKUP(A437,DETAIL!$A$7:$O$1101,11,0)," / ","प्रतिशत ",VLOOKUP(A437,DETAIL!$A$7:$O$1101,12,0)*100),"")</f>
        <v/>
      </c>
      <c r="L437" s="16" t="str">
        <f>IFERROR(VLOOKUP(A437,DETAIL!$A$7:$L$1101,7,0),"")</f>
        <v/>
      </c>
      <c r="M437" s="133" t="str">
        <f>IFERROR(VLOOKUP(A437,DETAIL!$A$7:$L$1101,8,0)*75%,"")</f>
        <v/>
      </c>
      <c r="N437" s="16" t="str">
        <f>IFERROR(VLOOKUP(A437,DETAIL!$A$7:$L$1101,9,0),"")</f>
        <v/>
      </c>
      <c r="O437" s="133" t="str">
        <f>IFERROR(VLOOKUP(A437,DETAIL!$A$7:$L$1101,10,0)*25%,"")</f>
        <v/>
      </c>
      <c r="P437" s="133" t="str">
        <f t="shared" si="16"/>
        <v/>
      </c>
      <c r="Q437" s="131"/>
    </row>
    <row r="438" spans="1:17" ht="24.95" customHeight="1">
      <c r="A438" s="150">
        <v>431</v>
      </c>
      <c r="B438" s="16" t="str">
        <f t="shared" si="17"/>
        <v/>
      </c>
      <c r="C438" s="130" t="str">
        <f>IFERROR(VLOOKUP(A438,DETAIL!$A$7:$F$1101,3,0),"")</f>
        <v/>
      </c>
      <c r="D438" s="130" t="str">
        <f>IFERROR(VLOOKUP(A438,DETAIL!$A$7:$F$1101,4,0),"")</f>
        <v/>
      </c>
      <c r="E438" s="131" t="str">
        <f>IFERROR(VLOOKUP(A438,DETAIL!$A$7:$F$1101,5,0),"")</f>
        <v/>
      </c>
      <c r="F438" s="131" t="str">
        <f>IFERROR(VLOOKUP(A438,DETAIL!$A$7:$O$1101,15,0),"")</f>
        <v/>
      </c>
      <c r="G438" s="131" t="str">
        <f>IFERROR(VLOOKUP(A438,DETAIL!$A$7:$O$1101,14,0),"")</f>
        <v/>
      </c>
      <c r="H438" s="16" t="str">
        <f>IFERROR(VLOOKUP(A438,DETAIL!$A$7:$F$1101,6,0),"")</f>
        <v/>
      </c>
      <c r="I438" s="16" t="str">
        <f>IFERROR(VLOOKUP(A438,DETAIL!$A$7:$P$1101,16,0),"")</f>
        <v/>
      </c>
      <c r="J438" s="16" t="str">
        <f>IFERROR(VLOOKUP(A438,DETAIL!$A$7:$O$1101,13,0),"")</f>
        <v/>
      </c>
      <c r="K438" s="132" t="str">
        <f>IFERROR(CONCATENATE("वर्ष ",VLOOKUP(A438,DETAIL!$A$7:$O$1101,11,0)," / ","प्रतिशत ",VLOOKUP(A438,DETAIL!$A$7:$O$1101,12,0)*100),"")</f>
        <v/>
      </c>
      <c r="L438" s="16" t="str">
        <f>IFERROR(VLOOKUP(A438,DETAIL!$A$7:$L$1101,7,0),"")</f>
        <v/>
      </c>
      <c r="M438" s="133" t="str">
        <f>IFERROR(VLOOKUP(A438,DETAIL!$A$7:$L$1101,8,0)*75%,"")</f>
        <v/>
      </c>
      <c r="N438" s="16" t="str">
        <f>IFERROR(VLOOKUP(A438,DETAIL!$A$7:$L$1101,9,0),"")</f>
        <v/>
      </c>
      <c r="O438" s="133" t="str">
        <f>IFERROR(VLOOKUP(A438,DETAIL!$A$7:$L$1101,10,0)*25%,"")</f>
        <v/>
      </c>
      <c r="P438" s="133" t="str">
        <f t="shared" si="16"/>
        <v/>
      </c>
      <c r="Q438" s="131"/>
    </row>
    <row r="439" spans="1:17" ht="24.95" customHeight="1">
      <c r="A439" s="150">
        <v>432</v>
      </c>
      <c r="B439" s="16" t="str">
        <f t="shared" si="17"/>
        <v/>
      </c>
      <c r="C439" s="130" t="str">
        <f>IFERROR(VLOOKUP(A439,DETAIL!$A$7:$F$1101,3,0),"")</f>
        <v/>
      </c>
      <c r="D439" s="130" t="str">
        <f>IFERROR(VLOOKUP(A439,DETAIL!$A$7:$F$1101,4,0),"")</f>
        <v/>
      </c>
      <c r="E439" s="131" t="str">
        <f>IFERROR(VLOOKUP(A439,DETAIL!$A$7:$F$1101,5,0),"")</f>
        <v/>
      </c>
      <c r="F439" s="131" t="str">
        <f>IFERROR(VLOOKUP(A439,DETAIL!$A$7:$O$1101,15,0),"")</f>
        <v/>
      </c>
      <c r="G439" s="131" t="str">
        <f>IFERROR(VLOOKUP(A439,DETAIL!$A$7:$O$1101,14,0),"")</f>
        <v/>
      </c>
      <c r="H439" s="16" t="str">
        <f>IFERROR(VLOOKUP(A439,DETAIL!$A$7:$F$1101,6,0),"")</f>
        <v/>
      </c>
      <c r="I439" s="16" t="str">
        <f>IFERROR(VLOOKUP(A439,DETAIL!$A$7:$P$1101,16,0),"")</f>
        <v/>
      </c>
      <c r="J439" s="16" t="str">
        <f>IFERROR(VLOOKUP(A439,DETAIL!$A$7:$O$1101,13,0),"")</f>
        <v/>
      </c>
      <c r="K439" s="132" t="str">
        <f>IFERROR(CONCATENATE("वर्ष ",VLOOKUP(A439,DETAIL!$A$7:$O$1101,11,0)," / ","प्रतिशत ",VLOOKUP(A439,DETAIL!$A$7:$O$1101,12,0)*100),"")</f>
        <v/>
      </c>
      <c r="L439" s="16" t="str">
        <f>IFERROR(VLOOKUP(A439,DETAIL!$A$7:$L$1101,7,0),"")</f>
        <v/>
      </c>
      <c r="M439" s="133" t="str">
        <f>IFERROR(VLOOKUP(A439,DETAIL!$A$7:$L$1101,8,0)*75%,"")</f>
        <v/>
      </c>
      <c r="N439" s="16" t="str">
        <f>IFERROR(VLOOKUP(A439,DETAIL!$A$7:$L$1101,9,0),"")</f>
        <v/>
      </c>
      <c r="O439" s="133" t="str">
        <f>IFERROR(VLOOKUP(A439,DETAIL!$A$7:$L$1101,10,0)*25%,"")</f>
        <v/>
      </c>
      <c r="P439" s="133" t="str">
        <f t="shared" si="16"/>
        <v/>
      </c>
      <c r="Q439" s="131"/>
    </row>
    <row r="440" spans="1:17" ht="24.95" customHeight="1">
      <c r="A440" s="150">
        <v>433</v>
      </c>
      <c r="B440" s="16" t="str">
        <f t="shared" si="17"/>
        <v/>
      </c>
      <c r="C440" s="130" t="str">
        <f>IFERROR(VLOOKUP(A440,DETAIL!$A$7:$F$1101,3,0),"")</f>
        <v/>
      </c>
      <c r="D440" s="130" t="str">
        <f>IFERROR(VLOOKUP(A440,DETAIL!$A$7:$F$1101,4,0),"")</f>
        <v/>
      </c>
      <c r="E440" s="131" t="str">
        <f>IFERROR(VLOOKUP(A440,DETAIL!$A$7:$F$1101,5,0),"")</f>
        <v/>
      </c>
      <c r="F440" s="131" t="str">
        <f>IFERROR(VLOOKUP(A440,DETAIL!$A$7:$O$1101,15,0),"")</f>
        <v/>
      </c>
      <c r="G440" s="131" t="str">
        <f>IFERROR(VLOOKUP(A440,DETAIL!$A$7:$O$1101,14,0),"")</f>
        <v/>
      </c>
      <c r="H440" s="16" t="str">
        <f>IFERROR(VLOOKUP(A440,DETAIL!$A$7:$F$1101,6,0),"")</f>
        <v/>
      </c>
      <c r="I440" s="16" t="str">
        <f>IFERROR(VLOOKUP(A440,DETAIL!$A$7:$P$1101,16,0),"")</f>
        <v/>
      </c>
      <c r="J440" s="16" t="str">
        <f>IFERROR(VLOOKUP(A440,DETAIL!$A$7:$O$1101,13,0),"")</f>
        <v/>
      </c>
      <c r="K440" s="132" t="str">
        <f>IFERROR(CONCATENATE("वर्ष ",VLOOKUP(A440,DETAIL!$A$7:$O$1101,11,0)," / ","प्रतिशत ",VLOOKUP(A440,DETAIL!$A$7:$O$1101,12,0)*100),"")</f>
        <v/>
      </c>
      <c r="L440" s="16" t="str">
        <f>IFERROR(VLOOKUP(A440,DETAIL!$A$7:$L$1101,7,0),"")</f>
        <v/>
      </c>
      <c r="M440" s="133" t="str">
        <f>IFERROR(VLOOKUP(A440,DETAIL!$A$7:$L$1101,8,0)*75%,"")</f>
        <v/>
      </c>
      <c r="N440" s="16" t="str">
        <f>IFERROR(VLOOKUP(A440,DETAIL!$A$7:$L$1101,9,0),"")</f>
        <v/>
      </c>
      <c r="O440" s="133" t="str">
        <f>IFERROR(VLOOKUP(A440,DETAIL!$A$7:$L$1101,10,0)*25%,"")</f>
        <v/>
      </c>
      <c r="P440" s="133" t="str">
        <f t="shared" si="16"/>
        <v/>
      </c>
      <c r="Q440" s="131"/>
    </row>
    <row r="441" spans="1:17" ht="24.95" customHeight="1">
      <c r="A441" s="150">
        <v>434</v>
      </c>
      <c r="B441" s="16" t="str">
        <f t="shared" si="17"/>
        <v/>
      </c>
      <c r="C441" s="130" t="str">
        <f>IFERROR(VLOOKUP(A441,DETAIL!$A$7:$F$1101,3,0),"")</f>
        <v/>
      </c>
      <c r="D441" s="130" t="str">
        <f>IFERROR(VLOOKUP(A441,DETAIL!$A$7:$F$1101,4,0),"")</f>
        <v/>
      </c>
      <c r="E441" s="131" t="str">
        <f>IFERROR(VLOOKUP(A441,DETAIL!$A$7:$F$1101,5,0),"")</f>
        <v/>
      </c>
      <c r="F441" s="131" t="str">
        <f>IFERROR(VLOOKUP(A441,DETAIL!$A$7:$O$1101,15,0),"")</f>
        <v/>
      </c>
      <c r="G441" s="131" t="str">
        <f>IFERROR(VLOOKUP(A441,DETAIL!$A$7:$O$1101,14,0),"")</f>
        <v/>
      </c>
      <c r="H441" s="16" t="str">
        <f>IFERROR(VLOOKUP(A441,DETAIL!$A$7:$F$1101,6,0),"")</f>
        <v/>
      </c>
      <c r="I441" s="16" t="str">
        <f>IFERROR(VLOOKUP(A441,DETAIL!$A$7:$P$1101,16,0),"")</f>
        <v/>
      </c>
      <c r="J441" s="16" t="str">
        <f>IFERROR(VLOOKUP(A441,DETAIL!$A$7:$O$1101,13,0),"")</f>
        <v/>
      </c>
      <c r="K441" s="132" t="str">
        <f>IFERROR(CONCATENATE("वर्ष ",VLOOKUP(A441,DETAIL!$A$7:$O$1101,11,0)," / ","प्रतिशत ",VLOOKUP(A441,DETAIL!$A$7:$O$1101,12,0)*100),"")</f>
        <v/>
      </c>
      <c r="L441" s="16" t="str">
        <f>IFERROR(VLOOKUP(A441,DETAIL!$A$7:$L$1101,7,0),"")</f>
        <v/>
      </c>
      <c r="M441" s="133" t="str">
        <f>IFERROR(VLOOKUP(A441,DETAIL!$A$7:$L$1101,8,0)*75%,"")</f>
        <v/>
      </c>
      <c r="N441" s="16" t="str">
        <f>IFERROR(VLOOKUP(A441,DETAIL!$A$7:$L$1101,9,0),"")</f>
        <v/>
      </c>
      <c r="O441" s="133" t="str">
        <f>IFERROR(VLOOKUP(A441,DETAIL!$A$7:$L$1101,10,0)*25%,"")</f>
        <v/>
      </c>
      <c r="P441" s="133" t="str">
        <f t="shared" si="16"/>
        <v/>
      </c>
      <c r="Q441" s="131"/>
    </row>
    <row r="442" spans="1:17" ht="24.95" customHeight="1">
      <c r="A442" s="150">
        <v>435</v>
      </c>
      <c r="B442" s="16" t="str">
        <f t="shared" si="17"/>
        <v/>
      </c>
      <c r="C442" s="130" t="str">
        <f>IFERROR(VLOOKUP(A442,DETAIL!$A$7:$F$1101,3,0),"")</f>
        <v/>
      </c>
      <c r="D442" s="130" t="str">
        <f>IFERROR(VLOOKUP(A442,DETAIL!$A$7:$F$1101,4,0),"")</f>
        <v/>
      </c>
      <c r="E442" s="131" t="str">
        <f>IFERROR(VLOOKUP(A442,DETAIL!$A$7:$F$1101,5,0),"")</f>
        <v/>
      </c>
      <c r="F442" s="131" t="str">
        <f>IFERROR(VLOOKUP(A442,DETAIL!$A$7:$O$1101,15,0),"")</f>
        <v/>
      </c>
      <c r="G442" s="131" t="str">
        <f>IFERROR(VLOOKUP(A442,DETAIL!$A$7:$O$1101,14,0),"")</f>
        <v/>
      </c>
      <c r="H442" s="16" t="str">
        <f>IFERROR(VLOOKUP(A442,DETAIL!$A$7:$F$1101,6,0),"")</f>
        <v/>
      </c>
      <c r="I442" s="16" t="str">
        <f>IFERROR(VLOOKUP(A442,DETAIL!$A$7:$P$1101,16,0),"")</f>
        <v/>
      </c>
      <c r="J442" s="16" t="str">
        <f>IFERROR(VLOOKUP(A442,DETAIL!$A$7:$O$1101,13,0),"")</f>
        <v/>
      </c>
      <c r="K442" s="132" t="str">
        <f>IFERROR(CONCATENATE("वर्ष ",VLOOKUP(A442,DETAIL!$A$7:$O$1101,11,0)," / ","प्रतिशत ",VLOOKUP(A442,DETAIL!$A$7:$O$1101,12,0)*100),"")</f>
        <v/>
      </c>
      <c r="L442" s="16" t="str">
        <f>IFERROR(VLOOKUP(A442,DETAIL!$A$7:$L$1101,7,0),"")</f>
        <v/>
      </c>
      <c r="M442" s="133" t="str">
        <f>IFERROR(VLOOKUP(A442,DETAIL!$A$7:$L$1101,8,0)*75%,"")</f>
        <v/>
      </c>
      <c r="N442" s="16" t="str">
        <f>IFERROR(VLOOKUP(A442,DETAIL!$A$7:$L$1101,9,0),"")</f>
        <v/>
      </c>
      <c r="O442" s="133" t="str">
        <f>IFERROR(VLOOKUP(A442,DETAIL!$A$7:$L$1101,10,0)*25%,"")</f>
        <v/>
      </c>
      <c r="P442" s="133" t="str">
        <f t="shared" si="16"/>
        <v/>
      </c>
      <c r="Q442" s="131"/>
    </row>
    <row r="443" spans="1:17" ht="24.95" customHeight="1">
      <c r="A443" s="150">
        <v>436</v>
      </c>
      <c r="B443" s="16" t="str">
        <f t="shared" si="17"/>
        <v/>
      </c>
      <c r="C443" s="130" t="str">
        <f>IFERROR(VLOOKUP(A443,DETAIL!$A$7:$F$1101,3,0),"")</f>
        <v/>
      </c>
      <c r="D443" s="130" t="str">
        <f>IFERROR(VLOOKUP(A443,DETAIL!$A$7:$F$1101,4,0),"")</f>
        <v/>
      </c>
      <c r="E443" s="131" t="str">
        <f>IFERROR(VLOOKUP(A443,DETAIL!$A$7:$F$1101,5,0),"")</f>
        <v/>
      </c>
      <c r="F443" s="131" t="str">
        <f>IFERROR(VLOOKUP(A443,DETAIL!$A$7:$O$1101,15,0),"")</f>
        <v/>
      </c>
      <c r="G443" s="131" t="str">
        <f>IFERROR(VLOOKUP(A443,DETAIL!$A$7:$O$1101,14,0),"")</f>
        <v/>
      </c>
      <c r="H443" s="16" t="str">
        <f>IFERROR(VLOOKUP(A443,DETAIL!$A$7:$F$1101,6,0),"")</f>
        <v/>
      </c>
      <c r="I443" s="16" t="str">
        <f>IFERROR(VLOOKUP(A443,DETAIL!$A$7:$P$1101,16,0),"")</f>
        <v/>
      </c>
      <c r="J443" s="16" t="str">
        <f>IFERROR(VLOOKUP(A443,DETAIL!$A$7:$O$1101,13,0),"")</f>
        <v/>
      </c>
      <c r="K443" s="132" t="str">
        <f>IFERROR(CONCATENATE("वर्ष ",VLOOKUP(A443,DETAIL!$A$7:$O$1101,11,0)," / ","प्रतिशत ",VLOOKUP(A443,DETAIL!$A$7:$O$1101,12,0)*100),"")</f>
        <v/>
      </c>
      <c r="L443" s="16" t="str">
        <f>IFERROR(VLOOKUP(A443,DETAIL!$A$7:$L$1101,7,0),"")</f>
        <v/>
      </c>
      <c r="M443" s="133" t="str">
        <f>IFERROR(VLOOKUP(A443,DETAIL!$A$7:$L$1101,8,0)*75%,"")</f>
        <v/>
      </c>
      <c r="N443" s="16" t="str">
        <f>IFERROR(VLOOKUP(A443,DETAIL!$A$7:$L$1101,9,0),"")</f>
        <v/>
      </c>
      <c r="O443" s="133" t="str">
        <f>IFERROR(VLOOKUP(A443,DETAIL!$A$7:$L$1101,10,0)*25%,"")</f>
        <v/>
      </c>
      <c r="P443" s="133" t="str">
        <f t="shared" si="16"/>
        <v/>
      </c>
      <c r="Q443" s="131"/>
    </row>
    <row r="444" spans="1:17" ht="24.95" customHeight="1">
      <c r="A444" s="150">
        <v>437</v>
      </c>
      <c r="B444" s="16" t="str">
        <f t="shared" si="17"/>
        <v/>
      </c>
      <c r="C444" s="130" t="str">
        <f>IFERROR(VLOOKUP(A444,DETAIL!$A$7:$F$1101,3,0),"")</f>
        <v/>
      </c>
      <c r="D444" s="130" t="str">
        <f>IFERROR(VLOOKUP(A444,DETAIL!$A$7:$F$1101,4,0),"")</f>
        <v/>
      </c>
      <c r="E444" s="131" t="str">
        <f>IFERROR(VLOOKUP(A444,DETAIL!$A$7:$F$1101,5,0),"")</f>
        <v/>
      </c>
      <c r="F444" s="131" t="str">
        <f>IFERROR(VLOOKUP(A444,DETAIL!$A$7:$O$1101,15,0),"")</f>
        <v/>
      </c>
      <c r="G444" s="131" t="str">
        <f>IFERROR(VLOOKUP(A444,DETAIL!$A$7:$O$1101,14,0),"")</f>
        <v/>
      </c>
      <c r="H444" s="16" t="str">
        <f>IFERROR(VLOOKUP(A444,DETAIL!$A$7:$F$1101,6,0),"")</f>
        <v/>
      </c>
      <c r="I444" s="16" t="str">
        <f>IFERROR(VLOOKUP(A444,DETAIL!$A$7:$P$1101,16,0),"")</f>
        <v/>
      </c>
      <c r="J444" s="16" t="str">
        <f>IFERROR(VLOOKUP(A444,DETAIL!$A$7:$O$1101,13,0),"")</f>
        <v/>
      </c>
      <c r="K444" s="132" t="str">
        <f>IFERROR(CONCATENATE("वर्ष ",VLOOKUP(A444,DETAIL!$A$7:$O$1101,11,0)," / ","प्रतिशत ",VLOOKUP(A444,DETAIL!$A$7:$O$1101,12,0)*100),"")</f>
        <v/>
      </c>
      <c r="L444" s="16" t="str">
        <f>IFERROR(VLOOKUP(A444,DETAIL!$A$7:$L$1101,7,0),"")</f>
        <v/>
      </c>
      <c r="M444" s="133" t="str">
        <f>IFERROR(VLOOKUP(A444,DETAIL!$A$7:$L$1101,8,0)*75%,"")</f>
        <v/>
      </c>
      <c r="N444" s="16" t="str">
        <f>IFERROR(VLOOKUP(A444,DETAIL!$A$7:$L$1101,9,0),"")</f>
        <v/>
      </c>
      <c r="O444" s="133" t="str">
        <f>IFERROR(VLOOKUP(A444,DETAIL!$A$7:$L$1101,10,0)*25%,"")</f>
        <v/>
      </c>
      <c r="P444" s="133" t="str">
        <f t="shared" si="16"/>
        <v/>
      </c>
      <c r="Q444" s="131"/>
    </row>
    <row r="445" spans="1:17" ht="24.95" customHeight="1">
      <c r="A445" s="150">
        <v>438</v>
      </c>
      <c r="B445" s="16" t="str">
        <f t="shared" si="17"/>
        <v/>
      </c>
      <c r="C445" s="130" t="str">
        <f>IFERROR(VLOOKUP(A445,DETAIL!$A$7:$F$1101,3,0),"")</f>
        <v/>
      </c>
      <c r="D445" s="130" t="str">
        <f>IFERROR(VLOOKUP(A445,DETAIL!$A$7:$F$1101,4,0),"")</f>
        <v/>
      </c>
      <c r="E445" s="131" t="str">
        <f>IFERROR(VLOOKUP(A445,DETAIL!$A$7:$F$1101,5,0),"")</f>
        <v/>
      </c>
      <c r="F445" s="131" t="str">
        <f>IFERROR(VLOOKUP(A445,DETAIL!$A$7:$O$1101,15,0),"")</f>
        <v/>
      </c>
      <c r="G445" s="131" t="str">
        <f>IFERROR(VLOOKUP(A445,DETAIL!$A$7:$O$1101,14,0),"")</f>
        <v/>
      </c>
      <c r="H445" s="16" t="str">
        <f>IFERROR(VLOOKUP(A445,DETAIL!$A$7:$F$1101,6,0),"")</f>
        <v/>
      </c>
      <c r="I445" s="16" t="str">
        <f>IFERROR(VLOOKUP(A445,DETAIL!$A$7:$P$1101,16,0),"")</f>
        <v/>
      </c>
      <c r="J445" s="16" t="str">
        <f>IFERROR(VLOOKUP(A445,DETAIL!$A$7:$O$1101,13,0),"")</f>
        <v/>
      </c>
      <c r="K445" s="132" t="str">
        <f>IFERROR(CONCATENATE("वर्ष ",VLOOKUP(A445,DETAIL!$A$7:$O$1101,11,0)," / ","प्रतिशत ",VLOOKUP(A445,DETAIL!$A$7:$O$1101,12,0)*100),"")</f>
        <v/>
      </c>
      <c r="L445" s="16" t="str">
        <f>IFERROR(VLOOKUP(A445,DETAIL!$A$7:$L$1101,7,0),"")</f>
        <v/>
      </c>
      <c r="M445" s="133" t="str">
        <f>IFERROR(VLOOKUP(A445,DETAIL!$A$7:$L$1101,8,0)*75%,"")</f>
        <v/>
      </c>
      <c r="N445" s="16" t="str">
        <f>IFERROR(VLOOKUP(A445,DETAIL!$A$7:$L$1101,9,0),"")</f>
        <v/>
      </c>
      <c r="O445" s="133" t="str">
        <f>IFERROR(VLOOKUP(A445,DETAIL!$A$7:$L$1101,10,0)*25%,"")</f>
        <v/>
      </c>
      <c r="P445" s="133" t="str">
        <f t="shared" si="16"/>
        <v/>
      </c>
      <c r="Q445" s="131"/>
    </row>
    <row r="446" spans="1:17" ht="24.95" customHeight="1">
      <c r="A446" s="150">
        <v>439</v>
      </c>
      <c r="B446" s="16" t="str">
        <f t="shared" si="17"/>
        <v/>
      </c>
      <c r="C446" s="130" t="str">
        <f>IFERROR(VLOOKUP(A446,DETAIL!$A$7:$F$1101,3,0),"")</f>
        <v/>
      </c>
      <c r="D446" s="130" t="str">
        <f>IFERROR(VLOOKUP(A446,DETAIL!$A$7:$F$1101,4,0),"")</f>
        <v/>
      </c>
      <c r="E446" s="131" t="str">
        <f>IFERROR(VLOOKUP(A446,DETAIL!$A$7:$F$1101,5,0),"")</f>
        <v/>
      </c>
      <c r="F446" s="131" t="str">
        <f>IFERROR(VLOOKUP(A446,DETAIL!$A$7:$O$1101,15,0),"")</f>
        <v/>
      </c>
      <c r="G446" s="131" t="str">
        <f>IFERROR(VLOOKUP(A446,DETAIL!$A$7:$O$1101,14,0),"")</f>
        <v/>
      </c>
      <c r="H446" s="16" t="str">
        <f>IFERROR(VLOOKUP(A446,DETAIL!$A$7:$F$1101,6,0),"")</f>
        <v/>
      </c>
      <c r="I446" s="16" t="str">
        <f>IFERROR(VLOOKUP(A446,DETAIL!$A$7:$P$1101,16,0),"")</f>
        <v/>
      </c>
      <c r="J446" s="16" t="str">
        <f>IFERROR(VLOOKUP(A446,DETAIL!$A$7:$O$1101,13,0),"")</f>
        <v/>
      </c>
      <c r="K446" s="132" t="str">
        <f>IFERROR(CONCATENATE("वर्ष ",VLOOKUP(A446,DETAIL!$A$7:$O$1101,11,0)," / ","प्रतिशत ",VLOOKUP(A446,DETAIL!$A$7:$O$1101,12,0)*100),"")</f>
        <v/>
      </c>
      <c r="L446" s="16" t="str">
        <f>IFERROR(VLOOKUP(A446,DETAIL!$A$7:$L$1101,7,0),"")</f>
        <v/>
      </c>
      <c r="M446" s="133" t="str">
        <f>IFERROR(VLOOKUP(A446,DETAIL!$A$7:$L$1101,8,0)*75%,"")</f>
        <v/>
      </c>
      <c r="N446" s="16" t="str">
        <f>IFERROR(VLOOKUP(A446,DETAIL!$A$7:$L$1101,9,0),"")</f>
        <v/>
      </c>
      <c r="O446" s="133" t="str">
        <f>IFERROR(VLOOKUP(A446,DETAIL!$A$7:$L$1101,10,0)*25%,"")</f>
        <v/>
      </c>
      <c r="P446" s="133" t="str">
        <f t="shared" si="16"/>
        <v/>
      </c>
      <c r="Q446" s="131"/>
    </row>
    <row r="447" spans="1:17" ht="24.95" customHeight="1">
      <c r="A447" s="150">
        <v>440</v>
      </c>
      <c r="B447" s="16" t="str">
        <f t="shared" si="17"/>
        <v/>
      </c>
      <c r="C447" s="130" t="str">
        <f>IFERROR(VLOOKUP(A447,DETAIL!$A$7:$F$1101,3,0),"")</f>
        <v/>
      </c>
      <c r="D447" s="130" t="str">
        <f>IFERROR(VLOOKUP(A447,DETAIL!$A$7:$F$1101,4,0),"")</f>
        <v/>
      </c>
      <c r="E447" s="131" t="str">
        <f>IFERROR(VLOOKUP(A447,DETAIL!$A$7:$F$1101,5,0),"")</f>
        <v/>
      </c>
      <c r="F447" s="131" t="str">
        <f>IFERROR(VLOOKUP(A447,DETAIL!$A$7:$O$1101,15,0),"")</f>
        <v/>
      </c>
      <c r="G447" s="131" t="str">
        <f>IFERROR(VLOOKUP(A447,DETAIL!$A$7:$O$1101,14,0),"")</f>
        <v/>
      </c>
      <c r="H447" s="16" t="str">
        <f>IFERROR(VLOOKUP(A447,DETAIL!$A$7:$F$1101,6,0),"")</f>
        <v/>
      </c>
      <c r="I447" s="16" t="str">
        <f>IFERROR(VLOOKUP(A447,DETAIL!$A$7:$P$1101,16,0),"")</f>
        <v/>
      </c>
      <c r="J447" s="16" t="str">
        <f>IFERROR(VLOOKUP(A447,DETAIL!$A$7:$O$1101,13,0),"")</f>
        <v/>
      </c>
      <c r="K447" s="132" t="str">
        <f>IFERROR(CONCATENATE("वर्ष ",VLOOKUP(A447,DETAIL!$A$7:$O$1101,11,0)," / ","प्रतिशत ",VLOOKUP(A447,DETAIL!$A$7:$O$1101,12,0)*100),"")</f>
        <v/>
      </c>
      <c r="L447" s="16" t="str">
        <f>IFERROR(VLOOKUP(A447,DETAIL!$A$7:$L$1101,7,0),"")</f>
        <v/>
      </c>
      <c r="M447" s="133" t="str">
        <f>IFERROR(VLOOKUP(A447,DETAIL!$A$7:$L$1101,8,0)*75%,"")</f>
        <v/>
      </c>
      <c r="N447" s="16" t="str">
        <f>IFERROR(VLOOKUP(A447,DETAIL!$A$7:$L$1101,9,0),"")</f>
        <v/>
      </c>
      <c r="O447" s="133" t="str">
        <f>IFERROR(VLOOKUP(A447,DETAIL!$A$7:$L$1101,10,0)*25%,"")</f>
        <v/>
      </c>
      <c r="P447" s="133" t="str">
        <f t="shared" si="16"/>
        <v/>
      </c>
      <c r="Q447" s="131"/>
    </row>
    <row r="448" spans="1:17" ht="24.95" customHeight="1">
      <c r="A448" s="150">
        <v>441</v>
      </c>
      <c r="B448" s="16" t="str">
        <f t="shared" si="17"/>
        <v/>
      </c>
      <c r="C448" s="130" t="str">
        <f>IFERROR(VLOOKUP(A448,DETAIL!$A$7:$F$1101,3,0),"")</f>
        <v/>
      </c>
      <c r="D448" s="130" t="str">
        <f>IFERROR(VLOOKUP(A448,DETAIL!$A$7:$F$1101,4,0),"")</f>
        <v/>
      </c>
      <c r="E448" s="131" t="str">
        <f>IFERROR(VLOOKUP(A448,DETAIL!$A$7:$F$1101,5,0),"")</f>
        <v/>
      </c>
      <c r="F448" s="131" t="str">
        <f>IFERROR(VLOOKUP(A448,DETAIL!$A$7:$O$1101,15,0),"")</f>
        <v/>
      </c>
      <c r="G448" s="131" t="str">
        <f>IFERROR(VLOOKUP(A448,DETAIL!$A$7:$O$1101,14,0),"")</f>
        <v/>
      </c>
      <c r="H448" s="16" t="str">
        <f>IFERROR(VLOOKUP(A448,DETAIL!$A$7:$F$1101,6,0),"")</f>
        <v/>
      </c>
      <c r="I448" s="16" t="str">
        <f>IFERROR(VLOOKUP(A448,DETAIL!$A$7:$P$1101,16,0),"")</f>
        <v/>
      </c>
      <c r="J448" s="16" t="str">
        <f>IFERROR(VLOOKUP(A448,DETAIL!$A$7:$O$1101,13,0),"")</f>
        <v/>
      </c>
      <c r="K448" s="132" t="str">
        <f>IFERROR(CONCATENATE("वर्ष ",VLOOKUP(A448,DETAIL!$A$7:$O$1101,11,0)," / ","प्रतिशत ",VLOOKUP(A448,DETAIL!$A$7:$O$1101,12,0)*100),"")</f>
        <v/>
      </c>
      <c r="L448" s="16" t="str">
        <f>IFERROR(VLOOKUP(A448,DETAIL!$A$7:$L$1101,7,0),"")</f>
        <v/>
      </c>
      <c r="M448" s="133" t="str">
        <f>IFERROR(VLOOKUP(A448,DETAIL!$A$7:$L$1101,8,0)*75%,"")</f>
        <v/>
      </c>
      <c r="N448" s="16" t="str">
        <f>IFERROR(VLOOKUP(A448,DETAIL!$A$7:$L$1101,9,0),"")</f>
        <v/>
      </c>
      <c r="O448" s="133" t="str">
        <f>IFERROR(VLOOKUP(A448,DETAIL!$A$7:$L$1101,10,0)*25%,"")</f>
        <v/>
      </c>
      <c r="P448" s="133" t="str">
        <f t="shared" si="16"/>
        <v/>
      </c>
      <c r="Q448" s="131"/>
    </row>
    <row r="449" spans="1:17" ht="24.95" customHeight="1">
      <c r="A449" s="150">
        <v>442</v>
      </c>
      <c r="B449" s="16" t="str">
        <f t="shared" si="17"/>
        <v/>
      </c>
      <c r="C449" s="130" t="str">
        <f>IFERROR(VLOOKUP(A449,DETAIL!$A$7:$F$1101,3,0),"")</f>
        <v/>
      </c>
      <c r="D449" s="130" t="str">
        <f>IFERROR(VLOOKUP(A449,DETAIL!$A$7:$F$1101,4,0),"")</f>
        <v/>
      </c>
      <c r="E449" s="131" t="str">
        <f>IFERROR(VLOOKUP(A449,DETAIL!$A$7:$F$1101,5,0),"")</f>
        <v/>
      </c>
      <c r="F449" s="131" t="str">
        <f>IFERROR(VLOOKUP(A449,DETAIL!$A$7:$O$1101,15,0),"")</f>
        <v/>
      </c>
      <c r="G449" s="131" t="str">
        <f>IFERROR(VLOOKUP(A449,DETAIL!$A$7:$O$1101,14,0),"")</f>
        <v/>
      </c>
      <c r="H449" s="16" t="str">
        <f>IFERROR(VLOOKUP(A449,DETAIL!$A$7:$F$1101,6,0),"")</f>
        <v/>
      </c>
      <c r="I449" s="16" t="str">
        <f>IFERROR(VLOOKUP(A449,DETAIL!$A$7:$P$1101,16,0),"")</f>
        <v/>
      </c>
      <c r="J449" s="16" t="str">
        <f>IFERROR(VLOOKUP(A449,DETAIL!$A$7:$O$1101,13,0),"")</f>
        <v/>
      </c>
      <c r="K449" s="132" t="str">
        <f>IFERROR(CONCATENATE("वर्ष ",VLOOKUP(A449,DETAIL!$A$7:$O$1101,11,0)," / ","प्रतिशत ",VLOOKUP(A449,DETAIL!$A$7:$O$1101,12,0)*100),"")</f>
        <v/>
      </c>
      <c r="L449" s="16" t="str">
        <f>IFERROR(VLOOKUP(A449,DETAIL!$A$7:$L$1101,7,0),"")</f>
        <v/>
      </c>
      <c r="M449" s="133" t="str">
        <f>IFERROR(VLOOKUP(A449,DETAIL!$A$7:$L$1101,8,0)*75%,"")</f>
        <v/>
      </c>
      <c r="N449" s="16" t="str">
        <f>IFERROR(VLOOKUP(A449,DETAIL!$A$7:$L$1101,9,0),"")</f>
        <v/>
      </c>
      <c r="O449" s="133" t="str">
        <f>IFERROR(VLOOKUP(A449,DETAIL!$A$7:$L$1101,10,0)*25%,"")</f>
        <v/>
      </c>
      <c r="P449" s="133" t="str">
        <f t="shared" si="16"/>
        <v/>
      </c>
      <c r="Q449" s="131"/>
    </row>
    <row r="450" spans="1:17" ht="24.95" customHeight="1">
      <c r="A450" s="150">
        <v>443</v>
      </c>
      <c r="B450" s="16" t="str">
        <f t="shared" si="17"/>
        <v/>
      </c>
      <c r="C450" s="130" t="str">
        <f>IFERROR(VLOOKUP(A450,DETAIL!$A$7:$F$1101,3,0),"")</f>
        <v/>
      </c>
      <c r="D450" s="130" t="str">
        <f>IFERROR(VLOOKUP(A450,DETAIL!$A$7:$F$1101,4,0),"")</f>
        <v/>
      </c>
      <c r="E450" s="131" t="str">
        <f>IFERROR(VLOOKUP(A450,DETAIL!$A$7:$F$1101,5,0),"")</f>
        <v/>
      </c>
      <c r="F450" s="131" t="str">
        <f>IFERROR(VLOOKUP(A450,DETAIL!$A$7:$O$1101,15,0),"")</f>
        <v/>
      </c>
      <c r="G450" s="131" t="str">
        <f>IFERROR(VLOOKUP(A450,DETAIL!$A$7:$O$1101,14,0),"")</f>
        <v/>
      </c>
      <c r="H450" s="16" t="str">
        <f>IFERROR(VLOOKUP(A450,DETAIL!$A$7:$F$1101,6,0),"")</f>
        <v/>
      </c>
      <c r="I450" s="16" t="str">
        <f>IFERROR(VLOOKUP(A450,DETAIL!$A$7:$P$1101,16,0),"")</f>
        <v/>
      </c>
      <c r="J450" s="16" t="str">
        <f>IFERROR(VLOOKUP(A450,DETAIL!$A$7:$O$1101,13,0),"")</f>
        <v/>
      </c>
      <c r="K450" s="132" t="str">
        <f>IFERROR(CONCATENATE("वर्ष ",VLOOKUP(A450,DETAIL!$A$7:$O$1101,11,0)," / ","प्रतिशत ",VLOOKUP(A450,DETAIL!$A$7:$O$1101,12,0)*100),"")</f>
        <v/>
      </c>
      <c r="L450" s="16" t="str">
        <f>IFERROR(VLOOKUP(A450,DETAIL!$A$7:$L$1101,7,0),"")</f>
        <v/>
      </c>
      <c r="M450" s="133" t="str">
        <f>IFERROR(VLOOKUP(A450,DETAIL!$A$7:$L$1101,8,0)*75%,"")</f>
        <v/>
      </c>
      <c r="N450" s="16" t="str">
        <f>IFERROR(VLOOKUP(A450,DETAIL!$A$7:$L$1101,9,0),"")</f>
        <v/>
      </c>
      <c r="O450" s="133" t="str">
        <f>IFERROR(VLOOKUP(A450,DETAIL!$A$7:$L$1101,10,0)*25%,"")</f>
        <v/>
      </c>
      <c r="P450" s="133" t="str">
        <f t="shared" si="16"/>
        <v/>
      </c>
      <c r="Q450" s="131"/>
    </row>
    <row r="451" spans="1:17" ht="24.95" customHeight="1">
      <c r="A451" s="150">
        <v>444</v>
      </c>
      <c r="B451" s="16" t="str">
        <f t="shared" si="17"/>
        <v/>
      </c>
      <c r="C451" s="130" t="str">
        <f>IFERROR(VLOOKUP(A451,DETAIL!$A$7:$F$1101,3,0),"")</f>
        <v/>
      </c>
      <c r="D451" s="130" t="str">
        <f>IFERROR(VLOOKUP(A451,DETAIL!$A$7:$F$1101,4,0),"")</f>
        <v/>
      </c>
      <c r="E451" s="131" t="str">
        <f>IFERROR(VLOOKUP(A451,DETAIL!$A$7:$F$1101,5,0),"")</f>
        <v/>
      </c>
      <c r="F451" s="131" t="str">
        <f>IFERROR(VLOOKUP(A451,DETAIL!$A$7:$O$1101,15,0),"")</f>
        <v/>
      </c>
      <c r="G451" s="131" t="str">
        <f>IFERROR(VLOOKUP(A451,DETAIL!$A$7:$O$1101,14,0),"")</f>
        <v/>
      </c>
      <c r="H451" s="16" t="str">
        <f>IFERROR(VLOOKUP(A451,DETAIL!$A$7:$F$1101,6,0),"")</f>
        <v/>
      </c>
      <c r="I451" s="16" t="str">
        <f>IFERROR(VLOOKUP(A451,DETAIL!$A$7:$P$1101,16,0),"")</f>
        <v/>
      </c>
      <c r="J451" s="16" t="str">
        <f>IFERROR(VLOOKUP(A451,DETAIL!$A$7:$O$1101,13,0),"")</f>
        <v/>
      </c>
      <c r="K451" s="132" t="str">
        <f>IFERROR(CONCATENATE("वर्ष ",VLOOKUP(A451,DETAIL!$A$7:$O$1101,11,0)," / ","प्रतिशत ",VLOOKUP(A451,DETAIL!$A$7:$O$1101,12,0)*100),"")</f>
        <v/>
      </c>
      <c r="L451" s="16" t="str">
        <f>IFERROR(VLOOKUP(A451,DETAIL!$A$7:$L$1101,7,0),"")</f>
        <v/>
      </c>
      <c r="M451" s="133" t="str">
        <f>IFERROR(VLOOKUP(A451,DETAIL!$A$7:$L$1101,8,0)*75%,"")</f>
        <v/>
      </c>
      <c r="N451" s="16" t="str">
        <f>IFERROR(VLOOKUP(A451,DETAIL!$A$7:$L$1101,9,0),"")</f>
        <v/>
      </c>
      <c r="O451" s="133" t="str">
        <f>IFERROR(VLOOKUP(A451,DETAIL!$A$7:$L$1101,10,0)*25%,"")</f>
        <v/>
      </c>
      <c r="P451" s="133" t="str">
        <f t="shared" si="16"/>
        <v/>
      </c>
      <c r="Q451" s="131"/>
    </row>
    <row r="452" spans="1:17" ht="24.95" customHeight="1">
      <c r="A452" s="150">
        <v>445</v>
      </c>
      <c r="B452" s="16" t="str">
        <f t="shared" si="17"/>
        <v/>
      </c>
      <c r="C452" s="130" t="str">
        <f>IFERROR(VLOOKUP(A452,DETAIL!$A$7:$F$1101,3,0),"")</f>
        <v/>
      </c>
      <c r="D452" s="130" t="str">
        <f>IFERROR(VLOOKUP(A452,DETAIL!$A$7:$F$1101,4,0),"")</f>
        <v/>
      </c>
      <c r="E452" s="131" t="str">
        <f>IFERROR(VLOOKUP(A452,DETAIL!$A$7:$F$1101,5,0),"")</f>
        <v/>
      </c>
      <c r="F452" s="131" t="str">
        <f>IFERROR(VLOOKUP(A452,DETAIL!$A$7:$O$1101,15,0),"")</f>
        <v/>
      </c>
      <c r="G452" s="131" t="str">
        <f>IFERROR(VLOOKUP(A452,DETAIL!$A$7:$O$1101,14,0),"")</f>
        <v/>
      </c>
      <c r="H452" s="16" t="str">
        <f>IFERROR(VLOOKUP(A452,DETAIL!$A$7:$F$1101,6,0),"")</f>
        <v/>
      </c>
      <c r="I452" s="16" t="str">
        <f>IFERROR(VLOOKUP(A452,DETAIL!$A$7:$P$1101,16,0),"")</f>
        <v/>
      </c>
      <c r="J452" s="16" t="str">
        <f>IFERROR(VLOOKUP(A452,DETAIL!$A$7:$O$1101,13,0),"")</f>
        <v/>
      </c>
      <c r="K452" s="132" t="str">
        <f>IFERROR(CONCATENATE("वर्ष ",VLOOKUP(A452,DETAIL!$A$7:$O$1101,11,0)," / ","प्रतिशत ",VLOOKUP(A452,DETAIL!$A$7:$O$1101,12,0)*100),"")</f>
        <v/>
      </c>
      <c r="L452" s="16" t="str">
        <f>IFERROR(VLOOKUP(A452,DETAIL!$A$7:$L$1101,7,0),"")</f>
        <v/>
      </c>
      <c r="M452" s="133" t="str">
        <f>IFERROR(VLOOKUP(A452,DETAIL!$A$7:$L$1101,8,0)*75%,"")</f>
        <v/>
      </c>
      <c r="N452" s="16" t="str">
        <f>IFERROR(VLOOKUP(A452,DETAIL!$A$7:$L$1101,9,0),"")</f>
        <v/>
      </c>
      <c r="O452" s="133" t="str">
        <f>IFERROR(VLOOKUP(A452,DETAIL!$A$7:$L$1101,10,0)*25%,"")</f>
        <v/>
      </c>
      <c r="P452" s="133" t="str">
        <f t="shared" si="16"/>
        <v/>
      </c>
      <c r="Q452" s="131"/>
    </row>
    <row r="453" spans="1:17" ht="24.95" customHeight="1">
      <c r="A453" s="150">
        <v>446</v>
      </c>
      <c r="B453" s="16" t="str">
        <f t="shared" si="17"/>
        <v/>
      </c>
      <c r="C453" s="130" t="str">
        <f>IFERROR(VLOOKUP(A453,DETAIL!$A$7:$F$1101,3,0),"")</f>
        <v/>
      </c>
      <c r="D453" s="130" t="str">
        <f>IFERROR(VLOOKUP(A453,DETAIL!$A$7:$F$1101,4,0),"")</f>
        <v/>
      </c>
      <c r="E453" s="131" t="str">
        <f>IFERROR(VLOOKUP(A453,DETAIL!$A$7:$F$1101,5,0),"")</f>
        <v/>
      </c>
      <c r="F453" s="131" t="str">
        <f>IFERROR(VLOOKUP(A453,DETAIL!$A$7:$O$1101,15,0),"")</f>
        <v/>
      </c>
      <c r="G453" s="131" t="str">
        <f>IFERROR(VLOOKUP(A453,DETAIL!$A$7:$O$1101,14,0),"")</f>
        <v/>
      </c>
      <c r="H453" s="16" t="str">
        <f>IFERROR(VLOOKUP(A453,DETAIL!$A$7:$F$1101,6,0),"")</f>
        <v/>
      </c>
      <c r="I453" s="16" t="str">
        <f>IFERROR(VLOOKUP(A453,DETAIL!$A$7:$P$1101,16,0),"")</f>
        <v/>
      </c>
      <c r="J453" s="16" t="str">
        <f>IFERROR(VLOOKUP(A453,DETAIL!$A$7:$O$1101,13,0),"")</f>
        <v/>
      </c>
      <c r="K453" s="132" t="str">
        <f>IFERROR(CONCATENATE("वर्ष ",VLOOKUP(A453,DETAIL!$A$7:$O$1101,11,0)," / ","प्रतिशत ",VLOOKUP(A453,DETAIL!$A$7:$O$1101,12,0)*100),"")</f>
        <v/>
      </c>
      <c r="L453" s="16" t="str">
        <f>IFERROR(VLOOKUP(A453,DETAIL!$A$7:$L$1101,7,0),"")</f>
        <v/>
      </c>
      <c r="M453" s="133" t="str">
        <f>IFERROR(VLOOKUP(A453,DETAIL!$A$7:$L$1101,8,0)*75%,"")</f>
        <v/>
      </c>
      <c r="N453" s="16" t="str">
        <f>IFERROR(VLOOKUP(A453,DETAIL!$A$7:$L$1101,9,0),"")</f>
        <v/>
      </c>
      <c r="O453" s="133" t="str">
        <f>IFERROR(VLOOKUP(A453,DETAIL!$A$7:$L$1101,10,0)*25%,"")</f>
        <v/>
      </c>
      <c r="P453" s="133" t="str">
        <f t="shared" si="16"/>
        <v/>
      </c>
      <c r="Q453" s="131"/>
    </row>
    <row r="454" spans="1:17" ht="24.95" customHeight="1">
      <c r="A454" s="150">
        <v>447</v>
      </c>
      <c r="B454" s="16" t="str">
        <f t="shared" si="17"/>
        <v/>
      </c>
      <c r="C454" s="130" t="str">
        <f>IFERROR(VLOOKUP(A454,DETAIL!$A$7:$F$1101,3,0),"")</f>
        <v/>
      </c>
      <c r="D454" s="130" t="str">
        <f>IFERROR(VLOOKUP(A454,DETAIL!$A$7:$F$1101,4,0),"")</f>
        <v/>
      </c>
      <c r="E454" s="131" t="str">
        <f>IFERROR(VLOOKUP(A454,DETAIL!$A$7:$F$1101,5,0),"")</f>
        <v/>
      </c>
      <c r="F454" s="131" t="str">
        <f>IFERROR(VLOOKUP(A454,DETAIL!$A$7:$O$1101,15,0),"")</f>
        <v/>
      </c>
      <c r="G454" s="131" t="str">
        <f>IFERROR(VLOOKUP(A454,DETAIL!$A$7:$O$1101,14,0),"")</f>
        <v/>
      </c>
      <c r="H454" s="16" t="str">
        <f>IFERROR(VLOOKUP(A454,DETAIL!$A$7:$F$1101,6,0),"")</f>
        <v/>
      </c>
      <c r="I454" s="16" t="str">
        <f>IFERROR(VLOOKUP(A454,DETAIL!$A$7:$P$1101,16,0),"")</f>
        <v/>
      </c>
      <c r="J454" s="16" t="str">
        <f>IFERROR(VLOOKUP(A454,DETAIL!$A$7:$O$1101,13,0),"")</f>
        <v/>
      </c>
      <c r="K454" s="132" t="str">
        <f>IFERROR(CONCATENATE("वर्ष ",VLOOKUP(A454,DETAIL!$A$7:$O$1101,11,0)," / ","प्रतिशत ",VLOOKUP(A454,DETAIL!$A$7:$O$1101,12,0)*100),"")</f>
        <v/>
      </c>
      <c r="L454" s="16" t="str">
        <f>IFERROR(VLOOKUP(A454,DETAIL!$A$7:$L$1101,7,0),"")</f>
        <v/>
      </c>
      <c r="M454" s="133" t="str">
        <f>IFERROR(VLOOKUP(A454,DETAIL!$A$7:$L$1101,8,0)*75%,"")</f>
        <v/>
      </c>
      <c r="N454" s="16" t="str">
        <f>IFERROR(VLOOKUP(A454,DETAIL!$A$7:$L$1101,9,0),"")</f>
        <v/>
      </c>
      <c r="O454" s="133" t="str">
        <f>IFERROR(VLOOKUP(A454,DETAIL!$A$7:$L$1101,10,0)*25%,"")</f>
        <v/>
      </c>
      <c r="P454" s="133" t="str">
        <f t="shared" si="16"/>
        <v/>
      </c>
      <c r="Q454" s="131"/>
    </row>
    <row r="455" spans="1:17" ht="24.95" customHeight="1">
      <c r="A455" s="150">
        <v>448</v>
      </c>
      <c r="B455" s="16" t="str">
        <f t="shared" si="17"/>
        <v/>
      </c>
      <c r="C455" s="130" t="str">
        <f>IFERROR(VLOOKUP(A455,DETAIL!$A$7:$F$1101,3,0),"")</f>
        <v/>
      </c>
      <c r="D455" s="130" t="str">
        <f>IFERROR(VLOOKUP(A455,DETAIL!$A$7:$F$1101,4,0),"")</f>
        <v/>
      </c>
      <c r="E455" s="131" t="str">
        <f>IFERROR(VLOOKUP(A455,DETAIL!$A$7:$F$1101,5,0),"")</f>
        <v/>
      </c>
      <c r="F455" s="131" t="str">
        <f>IFERROR(VLOOKUP(A455,DETAIL!$A$7:$O$1101,15,0),"")</f>
        <v/>
      </c>
      <c r="G455" s="131" t="str">
        <f>IFERROR(VLOOKUP(A455,DETAIL!$A$7:$O$1101,14,0),"")</f>
        <v/>
      </c>
      <c r="H455" s="16" t="str">
        <f>IFERROR(VLOOKUP(A455,DETAIL!$A$7:$F$1101,6,0),"")</f>
        <v/>
      </c>
      <c r="I455" s="16" t="str">
        <f>IFERROR(VLOOKUP(A455,DETAIL!$A$7:$P$1101,16,0),"")</f>
        <v/>
      </c>
      <c r="J455" s="16" t="str">
        <f>IFERROR(VLOOKUP(A455,DETAIL!$A$7:$O$1101,13,0),"")</f>
        <v/>
      </c>
      <c r="K455" s="132" t="str">
        <f>IFERROR(CONCATENATE("वर्ष ",VLOOKUP(A455,DETAIL!$A$7:$O$1101,11,0)," / ","प्रतिशत ",VLOOKUP(A455,DETAIL!$A$7:$O$1101,12,0)*100),"")</f>
        <v/>
      </c>
      <c r="L455" s="16" t="str">
        <f>IFERROR(VLOOKUP(A455,DETAIL!$A$7:$L$1101,7,0),"")</f>
        <v/>
      </c>
      <c r="M455" s="133" t="str">
        <f>IFERROR(VLOOKUP(A455,DETAIL!$A$7:$L$1101,8,0)*75%,"")</f>
        <v/>
      </c>
      <c r="N455" s="16" t="str">
        <f>IFERROR(VLOOKUP(A455,DETAIL!$A$7:$L$1101,9,0),"")</f>
        <v/>
      </c>
      <c r="O455" s="133" t="str">
        <f>IFERROR(VLOOKUP(A455,DETAIL!$A$7:$L$1101,10,0)*25%,"")</f>
        <v/>
      </c>
      <c r="P455" s="133" t="str">
        <f t="shared" si="16"/>
        <v/>
      </c>
      <c r="Q455" s="131"/>
    </row>
    <row r="456" spans="1:17" ht="24.95" customHeight="1">
      <c r="A456" s="150">
        <v>449</v>
      </c>
      <c r="B456" s="16" t="str">
        <f t="shared" si="17"/>
        <v/>
      </c>
      <c r="C456" s="130" t="str">
        <f>IFERROR(VLOOKUP(A456,DETAIL!$A$7:$F$1101,3,0),"")</f>
        <v/>
      </c>
      <c r="D456" s="130" t="str">
        <f>IFERROR(VLOOKUP(A456,DETAIL!$A$7:$F$1101,4,0),"")</f>
        <v/>
      </c>
      <c r="E456" s="131" t="str">
        <f>IFERROR(VLOOKUP(A456,DETAIL!$A$7:$F$1101,5,0),"")</f>
        <v/>
      </c>
      <c r="F456" s="131" t="str">
        <f>IFERROR(VLOOKUP(A456,DETAIL!$A$7:$O$1101,15,0),"")</f>
        <v/>
      </c>
      <c r="G456" s="131" t="str">
        <f>IFERROR(VLOOKUP(A456,DETAIL!$A$7:$O$1101,14,0),"")</f>
        <v/>
      </c>
      <c r="H456" s="16" t="str">
        <f>IFERROR(VLOOKUP(A456,DETAIL!$A$7:$F$1101,6,0),"")</f>
        <v/>
      </c>
      <c r="I456" s="16" t="str">
        <f>IFERROR(VLOOKUP(A456,DETAIL!$A$7:$P$1101,16,0),"")</f>
        <v/>
      </c>
      <c r="J456" s="16" t="str">
        <f>IFERROR(VLOOKUP(A456,DETAIL!$A$7:$O$1101,13,0),"")</f>
        <v/>
      </c>
      <c r="K456" s="132" t="str">
        <f>IFERROR(CONCATENATE("वर्ष ",VLOOKUP(A456,DETAIL!$A$7:$O$1101,11,0)," / ","प्रतिशत ",VLOOKUP(A456,DETAIL!$A$7:$O$1101,12,0)*100),"")</f>
        <v/>
      </c>
      <c r="L456" s="16" t="str">
        <f>IFERROR(VLOOKUP(A456,DETAIL!$A$7:$L$1101,7,0),"")</f>
        <v/>
      </c>
      <c r="M456" s="133" t="str">
        <f>IFERROR(VLOOKUP(A456,DETAIL!$A$7:$L$1101,8,0)*75%,"")</f>
        <v/>
      </c>
      <c r="N456" s="16" t="str">
        <f>IFERROR(VLOOKUP(A456,DETAIL!$A$7:$L$1101,9,0),"")</f>
        <v/>
      </c>
      <c r="O456" s="133" t="str">
        <f>IFERROR(VLOOKUP(A456,DETAIL!$A$7:$L$1101,10,0)*25%,"")</f>
        <v/>
      </c>
      <c r="P456" s="133" t="str">
        <f t="shared" si="16"/>
        <v/>
      </c>
      <c r="Q456" s="131"/>
    </row>
    <row r="457" spans="1:17" ht="24.95" customHeight="1">
      <c r="A457" s="150">
        <v>450</v>
      </c>
      <c r="B457" s="16" t="str">
        <f t="shared" si="17"/>
        <v/>
      </c>
      <c r="C457" s="130" t="str">
        <f>IFERROR(VLOOKUP(A457,DETAIL!$A$7:$F$1101,3,0),"")</f>
        <v/>
      </c>
      <c r="D457" s="130" t="str">
        <f>IFERROR(VLOOKUP(A457,DETAIL!$A$7:$F$1101,4,0),"")</f>
        <v/>
      </c>
      <c r="E457" s="131" t="str">
        <f>IFERROR(VLOOKUP(A457,DETAIL!$A$7:$F$1101,5,0),"")</f>
        <v/>
      </c>
      <c r="F457" s="131" t="str">
        <f>IFERROR(VLOOKUP(A457,DETAIL!$A$7:$O$1101,15,0),"")</f>
        <v/>
      </c>
      <c r="G457" s="131" t="str">
        <f>IFERROR(VLOOKUP(A457,DETAIL!$A$7:$O$1101,14,0),"")</f>
        <v/>
      </c>
      <c r="H457" s="16" t="str">
        <f>IFERROR(VLOOKUP(A457,DETAIL!$A$7:$F$1101,6,0),"")</f>
        <v/>
      </c>
      <c r="I457" s="16" t="str">
        <f>IFERROR(VLOOKUP(A457,DETAIL!$A$7:$P$1101,16,0),"")</f>
        <v/>
      </c>
      <c r="J457" s="16" t="str">
        <f>IFERROR(VLOOKUP(A457,DETAIL!$A$7:$O$1101,13,0),"")</f>
        <v/>
      </c>
      <c r="K457" s="132" t="str">
        <f>IFERROR(CONCATENATE("वर्ष ",VLOOKUP(A457,DETAIL!$A$7:$O$1101,11,0)," / ","प्रतिशत ",VLOOKUP(A457,DETAIL!$A$7:$O$1101,12,0)*100),"")</f>
        <v/>
      </c>
      <c r="L457" s="16" t="str">
        <f>IFERROR(VLOOKUP(A457,DETAIL!$A$7:$L$1101,7,0),"")</f>
        <v/>
      </c>
      <c r="M457" s="133" t="str">
        <f>IFERROR(VLOOKUP(A457,DETAIL!$A$7:$L$1101,8,0)*75%,"")</f>
        <v/>
      </c>
      <c r="N457" s="16" t="str">
        <f>IFERROR(VLOOKUP(A457,DETAIL!$A$7:$L$1101,9,0),"")</f>
        <v/>
      </c>
      <c r="O457" s="133" t="str">
        <f>IFERROR(VLOOKUP(A457,DETAIL!$A$7:$L$1101,10,0)*25%,"")</f>
        <v/>
      </c>
      <c r="P457" s="133" t="str">
        <f t="shared" ref="P457:P520" si="18">IFERROR(IF(H457="","",SUM(M457+O457)),"")</f>
        <v/>
      </c>
      <c r="Q457" s="131"/>
    </row>
    <row r="458" spans="1:17" ht="24.95" customHeight="1">
      <c r="A458" s="150">
        <v>451</v>
      </c>
      <c r="B458" s="16" t="str">
        <f t="shared" si="17"/>
        <v/>
      </c>
      <c r="C458" s="130" t="str">
        <f>IFERROR(VLOOKUP(A458,DETAIL!$A$7:$F$1101,3,0),"")</f>
        <v/>
      </c>
      <c r="D458" s="130" t="str">
        <f>IFERROR(VLOOKUP(A458,DETAIL!$A$7:$F$1101,4,0),"")</f>
        <v/>
      </c>
      <c r="E458" s="131" t="str">
        <f>IFERROR(VLOOKUP(A458,DETAIL!$A$7:$F$1101,5,0),"")</f>
        <v/>
      </c>
      <c r="F458" s="131" t="str">
        <f>IFERROR(VLOOKUP(A458,DETAIL!$A$7:$O$1101,15,0),"")</f>
        <v/>
      </c>
      <c r="G458" s="131" t="str">
        <f>IFERROR(VLOOKUP(A458,DETAIL!$A$7:$O$1101,14,0),"")</f>
        <v/>
      </c>
      <c r="H458" s="16" t="str">
        <f>IFERROR(VLOOKUP(A458,DETAIL!$A$7:$F$1101,6,0),"")</f>
        <v/>
      </c>
      <c r="I458" s="16" t="str">
        <f>IFERROR(VLOOKUP(A458,DETAIL!$A$7:$P$1101,16,0),"")</f>
        <v/>
      </c>
      <c r="J458" s="16" t="str">
        <f>IFERROR(VLOOKUP(A458,DETAIL!$A$7:$O$1101,13,0),"")</f>
        <v/>
      </c>
      <c r="K458" s="132" t="str">
        <f>IFERROR(CONCATENATE("वर्ष ",VLOOKUP(A458,DETAIL!$A$7:$O$1101,11,0)," / ","प्रतिशत ",VLOOKUP(A458,DETAIL!$A$7:$O$1101,12,0)*100),"")</f>
        <v/>
      </c>
      <c r="L458" s="16" t="str">
        <f>IFERROR(VLOOKUP(A458,DETAIL!$A$7:$L$1101,7,0),"")</f>
        <v/>
      </c>
      <c r="M458" s="133" t="str">
        <f>IFERROR(VLOOKUP(A458,DETAIL!$A$7:$L$1101,8,0)*75%,"")</f>
        <v/>
      </c>
      <c r="N458" s="16" t="str">
        <f>IFERROR(VLOOKUP(A458,DETAIL!$A$7:$L$1101,9,0),"")</f>
        <v/>
      </c>
      <c r="O458" s="133" t="str">
        <f>IFERROR(VLOOKUP(A458,DETAIL!$A$7:$L$1101,10,0)*25%,"")</f>
        <v/>
      </c>
      <c r="P458" s="133" t="str">
        <f t="shared" si="18"/>
        <v/>
      </c>
      <c r="Q458" s="131"/>
    </row>
    <row r="459" spans="1:17" ht="24.95" customHeight="1">
      <c r="A459" s="150">
        <v>452</v>
      </c>
      <c r="B459" s="16" t="str">
        <f t="shared" si="17"/>
        <v/>
      </c>
      <c r="C459" s="130" t="str">
        <f>IFERROR(VLOOKUP(A459,DETAIL!$A$7:$F$1101,3,0),"")</f>
        <v/>
      </c>
      <c r="D459" s="130" t="str">
        <f>IFERROR(VLOOKUP(A459,DETAIL!$A$7:$F$1101,4,0),"")</f>
        <v/>
      </c>
      <c r="E459" s="131" t="str">
        <f>IFERROR(VLOOKUP(A459,DETAIL!$A$7:$F$1101,5,0),"")</f>
        <v/>
      </c>
      <c r="F459" s="131" t="str">
        <f>IFERROR(VLOOKUP(A459,DETAIL!$A$7:$O$1101,15,0),"")</f>
        <v/>
      </c>
      <c r="G459" s="131" t="str">
        <f>IFERROR(VLOOKUP(A459,DETAIL!$A$7:$O$1101,14,0),"")</f>
        <v/>
      </c>
      <c r="H459" s="16" t="str">
        <f>IFERROR(VLOOKUP(A459,DETAIL!$A$7:$F$1101,6,0),"")</f>
        <v/>
      </c>
      <c r="I459" s="16" t="str">
        <f>IFERROR(VLOOKUP(A459,DETAIL!$A$7:$P$1101,16,0),"")</f>
        <v/>
      </c>
      <c r="J459" s="16" t="str">
        <f>IFERROR(VLOOKUP(A459,DETAIL!$A$7:$O$1101,13,0),"")</f>
        <v/>
      </c>
      <c r="K459" s="132" t="str">
        <f>IFERROR(CONCATENATE("वर्ष ",VLOOKUP(A459,DETAIL!$A$7:$O$1101,11,0)," / ","प्रतिशत ",VLOOKUP(A459,DETAIL!$A$7:$O$1101,12,0)*100),"")</f>
        <v/>
      </c>
      <c r="L459" s="16" t="str">
        <f>IFERROR(VLOOKUP(A459,DETAIL!$A$7:$L$1101,7,0),"")</f>
        <v/>
      </c>
      <c r="M459" s="133" t="str">
        <f>IFERROR(VLOOKUP(A459,DETAIL!$A$7:$L$1101,8,0)*75%,"")</f>
        <v/>
      </c>
      <c r="N459" s="16" t="str">
        <f>IFERROR(VLOOKUP(A459,DETAIL!$A$7:$L$1101,9,0),"")</f>
        <v/>
      </c>
      <c r="O459" s="133" t="str">
        <f>IFERROR(VLOOKUP(A459,DETAIL!$A$7:$L$1101,10,0)*25%,"")</f>
        <v/>
      </c>
      <c r="P459" s="133" t="str">
        <f t="shared" si="18"/>
        <v/>
      </c>
      <c r="Q459" s="131"/>
    </row>
    <row r="460" spans="1:17" ht="24.95" customHeight="1">
      <c r="A460" s="150">
        <v>453</v>
      </c>
      <c r="B460" s="16" t="str">
        <f t="shared" si="17"/>
        <v/>
      </c>
      <c r="C460" s="130" t="str">
        <f>IFERROR(VLOOKUP(A460,DETAIL!$A$7:$F$1101,3,0),"")</f>
        <v/>
      </c>
      <c r="D460" s="130" t="str">
        <f>IFERROR(VLOOKUP(A460,DETAIL!$A$7:$F$1101,4,0),"")</f>
        <v/>
      </c>
      <c r="E460" s="131" t="str">
        <f>IFERROR(VLOOKUP(A460,DETAIL!$A$7:$F$1101,5,0),"")</f>
        <v/>
      </c>
      <c r="F460" s="131" t="str">
        <f>IFERROR(VLOOKUP(A460,DETAIL!$A$7:$O$1101,15,0),"")</f>
        <v/>
      </c>
      <c r="G460" s="131" t="str">
        <f>IFERROR(VLOOKUP(A460,DETAIL!$A$7:$O$1101,14,0),"")</f>
        <v/>
      </c>
      <c r="H460" s="16" t="str">
        <f>IFERROR(VLOOKUP(A460,DETAIL!$A$7:$F$1101,6,0),"")</f>
        <v/>
      </c>
      <c r="I460" s="16" t="str">
        <f>IFERROR(VLOOKUP(A460,DETAIL!$A$7:$P$1101,16,0),"")</f>
        <v/>
      </c>
      <c r="J460" s="16" t="str">
        <f>IFERROR(VLOOKUP(A460,DETAIL!$A$7:$O$1101,13,0),"")</f>
        <v/>
      </c>
      <c r="K460" s="132" t="str">
        <f>IFERROR(CONCATENATE("वर्ष ",VLOOKUP(A460,DETAIL!$A$7:$O$1101,11,0)," / ","प्रतिशत ",VLOOKUP(A460,DETAIL!$A$7:$O$1101,12,0)*100),"")</f>
        <v/>
      </c>
      <c r="L460" s="16" t="str">
        <f>IFERROR(VLOOKUP(A460,DETAIL!$A$7:$L$1101,7,0),"")</f>
        <v/>
      </c>
      <c r="M460" s="133" t="str">
        <f>IFERROR(VLOOKUP(A460,DETAIL!$A$7:$L$1101,8,0)*75%,"")</f>
        <v/>
      </c>
      <c r="N460" s="16" t="str">
        <f>IFERROR(VLOOKUP(A460,DETAIL!$A$7:$L$1101,9,0),"")</f>
        <v/>
      </c>
      <c r="O460" s="133" t="str">
        <f>IFERROR(VLOOKUP(A460,DETAIL!$A$7:$L$1101,10,0)*25%,"")</f>
        <v/>
      </c>
      <c r="P460" s="133" t="str">
        <f t="shared" si="18"/>
        <v/>
      </c>
      <c r="Q460" s="131"/>
    </row>
    <row r="461" spans="1:17" ht="24.95" customHeight="1">
      <c r="A461" s="150">
        <v>454</v>
      </c>
      <c r="B461" s="16" t="str">
        <f t="shared" si="17"/>
        <v/>
      </c>
      <c r="C461" s="130" t="str">
        <f>IFERROR(VLOOKUP(A461,DETAIL!$A$7:$F$1101,3,0),"")</f>
        <v/>
      </c>
      <c r="D461" s="130" t="str">
        <f>IFERROR(VLOOKUP(A461,DETAIL!$A$7:$F$1101,4,0),"")</f>
        <v/>
      </c>
      <c r="E461" s="131" t="str">
        <f>IFERROR(VLOOKUP(A461,DETAIL!$A$7:$F$1101,5,0),"")</f>
        <v/>
      </c>
      <c r="F461" s="131" t="str">
        <f>IFERROR(VLOOKUP(A461,DETAIL!$A$7:$O$1101,15,0),"")</f>
        <v/>
      </c>
      <c r="G461" s="131" t="str">
        <f>IFERROR(VLOOKUP(A461,DETAIL!$A$7:$O$1101,14,0),"")</f>
        <v/>
      </c>
      <c r="H461" s="16" t="str">
        <f>IFERROR(VLOOKUP(A461,DETAIL!$A$7:$F$1101,6,0),"")</f>
        <v/>
      </c>
      <c r="I461" s="16" t="str">
        <f>IFERROR(VLOOKUP(A461,DETAIL!$A$7:$P$1101,16,0),"")</f>
        <v/>
      </c>
      <c r="J461" s="16" t="str">
        <f>IFERROR(VLOOKUP(A461,DETAIL!$A$7:$O$1101,13,0),"")</f>
        <v/>
      </c>
      <c r="K461" s="132" t="str">
        <f>IFERROR(CONCATENATE("वर्ष ",VLOOKUP(A461,DETAIL!$A$7:$O$1101,11,0)," / ","प्रतिशत ",VLOOKUP(A461,DETAIL!$A$7:$O$1101,12,0)*100),"")</f>
        <v/>
      </c>
      <c r="L461" s="16" t="str">
        <f>IFERROR(VLOOKUP(A461,DETAIL!$A$7:$L$1101,7,0),"")</f>
        <v/>
      </c>
      <c r="M461" s="133" t="str">
        <f>IFERROR(VLOOKUP(A461,DETAIL!$A$7:$L$1101,8,0)*75%,"")</f>
        <v/>
      </c>
      <c r="N461" s="16" t="str">
        <f>IFERROR(VLOOKUP(A461,DETAIL!$A$7:$L$1101,9,0),"")</f>
        <v/>
      </c>
      <c r="O461" s="133" t="str">
        <f>IFERROR(VLOOKUP(A461,DETAIL!$A$7:$L$1101,10,0)*25%,"")</f>
        <v/>
      </c>
      <c r="P461" s="133" t="str">
        <f t="shared" si="18"/>
        <v/>
      </c>
      <c r="Q461" s="131"/>
    </row>
    <row r="462" spans="1:17" ht="24.95" customHeight="1">
      <c r="A462" s="150">
        <v>455</v>
      </c>
      <c r="B462" s="16" t="str">
        <f t="shared" si="17"/>
        <v/>
      </c>
      <c r="C462" s="130" t="str">
        <f>IFERROR(VLOOKUP(A462,DETAIL!$A$7:$F$1101,3,0),"")</f>
        <v/>
      </c>
      <c r="D462" s="130" t="str">
        <f>IFERROR(VLOOKUP(A462,DETAIL!$A$7:$F$1101,4,0),"")</f>
        <v/>
      </c>
      <c r="E462" s="131" t="str">
        <f>IFERROR(VLOOKUP(A462,DETAIL!$A$7:$F$1101,5,0),"")</f>
        <v/>
      </c>
      <c r="F462" s="131" t="str">
        <f>IFERROR(VLOOKUP(A462,DETAIL!$A$7:$O$1101,15,0),"")</f>
        <v/>
      </c>
      <c r="G462" s="131" t="str">
        <f>IFERROR(VLOOKUP(A462,DETAIL!$A$7:$O$1101,14,0),"")</f>
        <v/>
      </c>
      <c r="H462" s="16" t="str">
        <f>IFERROR(VLOOKUP(A462,DETAIL!$A$7:$F$1101,6,0),"")</f>
        <v/>
      </c>
      <c r="I462" s="16" t="str">
        <f>IFERROR(VLOOKUP(A462,DETAIL!$A$7:$P$1101,16,0),"")</f>
        <v/>
      </c>
      <c r="J462" s="16" t="str">
        <f>IFERROR(VLOOKUP(A462,DETAIL!$A$7:$O$1101,13,0),"")</f>
        <v/>
      </c>
      <c r="K462" s="132" t="str">
        <f>IFERROR(CONCATENATE("वर्ष ",VLOOKUP(A462,DETAIL!$A$7:$O$1101,11,0)," / ","प्रतिशत ",VLOOKUP(A462,DETAIL!$A$7:$O$1101,12,0)*100),"")</f>
        <v/>
      </c>
      <c r="L462" s="16" t="str">
        <f>IFERROR(VLOOKUP(A462,DETAIL!$A$7:$L$1101,7,0),"")</f>
        <v/>
      </c>
      <c r="M462" s="133" t="str">
        <f>IFERROR(VLOOKUP(A462,DETAIL!$A$7:$L$1101,8,0)*75%,"")</f>
        <v/>
      </c>
      <c r="N462" s="16" t="str">
        <f>IFERROR(VLOOKUP(A462,DETAIL!$A$7:$L$1101,9,0),"")</f>
        <v/>
      </c>
      <c r="O462" s="133" t="str">
        <f>IFERROR(VLOOKUP(A462,DETAIL!$A$7:$L$1101,10,0)*25%,"")</f>
        <v/>
      </c>
      <c r="P462" s="133" t="str">
        <f t="shared" si="18"/>
        <v/>
      </c>
      <c r="Q462" s="131"/>
    </row>
    <row r="463" spans="1:17" ht="24.95" customHeight="1">
      <c r="A463" s="150">
        <v>456</v>
      </c>
      <c r="B463" s="16" t="str">
        <f t="shared" si="17"/>
        <v/>
      </c>
      <c r="C463" s="130" t="str">
        <f>IFERROR(VLOOKUP(A463,DETAIL!$A$7:$F$1101,3,0),"")</f>
        <v/>
      </c>
      <c r="D463" s="130" t="str">
        <f>IFERROR(VLOOKUP(A463,DETAIL!$A$7:$F$1101,4,0),"")</f>
        <v/>
      </c>
      <c r="E463" s="131" t="str">
        <f>IFERROR(VLOOKUP(A463,DETAIL!$A$7:$F$1101,5,0),"")</f>
        <v/>
      </c>
      <c r="F463" s="131" t="str">
        <f>IFERROR(VLOOKUP(A463,DETAIL!$A$7:$O$1101,15,0),"")</f>
        <v/>
      </c>
      <c r="G463" s="131" t="str">
        <f>IFERROR(VLOOKUP(A463,DETAIL!$A$7:$O$1101,14,0),"")</f>
        <v/>
      </c>
      <c r="H463" s="16" t="str">
        <f>IFERROR(VLOOKUP(A463,DETAIL!$A$7:$F$1101,6,0),"")</f>
        <v/>
      </c>
      <c r="I463" s="16" t="str">
        <f>IFERROR(VLOOKUP(A463,DETAIL!$A$7:$P$1101,16,0),"")</f>
        <v/>
      </c>
      <c r="J463" s="16" t="str">
        <f>IFERROR(VLOOKUP(A463,DETAIL!$A$7:$O$1101,13,0),"")</f>
        <v/>
      </c>
      <c r="K463" s="132" t="str">
        <f>IFERROR(CONCATENATE("वर्ष ",VLOOKUP(A463,DETAIL!$A$7:$O$1101,11,0)," / ","प्रतिशत ",VLOOKUP(A463,DETAIL!$A$7:$O$1101,12,0)*100),"")</f>
        <v/>
      </c>
      <c r="L463" s="16" t="str">
        <f>IFERROR(VLOOKUP(A463,DETAIL!$A$7:$L$1101,7,0),"")</f>
        <v/>
      </c>
      <c r="M463" s="133" t="str">
        <f>IFERROR(VLOOKUP(A463,DETAIL!$A$7:$L$1101,8,0)*75%,"")</f>
        <v/>
      </c>
      <c r="N463" s="16" t="str">
        <f>IFERROR(VLOOKUP(A463,DETAIL!$A$7:$L$1101,9,0),"")</f>
        <v/>
      </c>
      <c r="O463" s="133" t="str">
        <f>IFERROR(VLOOKUP(A463,DETAIL!$A$7:$L$1101,10,0)*25%,"")</f>
        <v/>
      </c>
      <c r="P463" s="133" t="str">
        <f t="shared" si="18"/>
        <v/>
      </c>
      <c r="Q463" s="131"/>
    </row>
    <row r="464" spans="1:17" ht="24.95" customHeight="1">
      <c r="A464" s="150">
        <v>457</v>
      </c>
      <c r="B464" s="16" t="str">
        <f t="shared" si="17"/>
        <v/>
      </c>
      <c r="C464" s="130" t="str">
        <f>IFERROR(VLOOKUP(A464,DETAIL!$A$7:$F$1101,3,0),"")</f>
        <v/>
      </c>
      <c r="D464" s="130" t="str">
        <f>IFERROR(VLOOKUP(A464,DETAIL!$A$7:$F$1101,4,0),"")</f>
        <v/>
      </c>
      <c r="E464" s="131" t="str">
        <f>IFERROR(VLOOKUP(A464,DETAIL!$A$7:$F$1101,5,0),"")</f>
        <v/>
      </c>
      <c r="F464" s="131" t="str">
        <f>IFERROR(VLOOKUP(A464,DETAIL!$A$7:$O$1101,15,0),"")</f>
        <v/>
      </c>
      <c r="G464" s="131" t="str">
        <f>IFERROR(VLOOKUP(A464,DETAIL!$A$7:$O$1101,14,0),"")</f>
        <v/>
      </c>
      <c r="H464" s="16" t="str">
        <f>IFERROR(VLOOKUP(A464,DETAIL!$A$7:$F$1101,6,0),"")</f>
        <v/>
      </c>
      <c r="I464" s="16" t="str">
        <f>IFERROR(VLOOKUP(A464,DETAIL!$A$7:$P$1101,16,0),"")</f>
        <v/>
      </c>
      <c r="J464" s="16" t="str">
        <f>IFERROR(VLOOKUP(A464,DETAIL!$A$7:$O$1101,13,0),"")</f>
        <v/>
      </c>
      <c r="K464" s="132" t="str">
        <f>IFERROR(CONCATENATE("वर्ष ",VLOOKUP(A464,DETAIL!$A$7:$O$1101,11,0)," / ","प्रतिशत ",VLOOKUP(A464,DETAIL!$A$7:$O$1101,12,0)*100),"")</f>
        <v/>
      </c>
      <c r="L464" s="16" t="str">
        <f>IFERROR(VLOOKUP(A464,DETAIL!$A$7:$L$1101,7,0),"")</f>
        <v/>
      </c>
      <c r="M464" s="133" t="str">
        <f>IFERROR(VLOOKUP(A464,DETAIL!$A$7:$L$1101,8,0)*75%,"")</f>
        <v/>
      </c>
      <c r="N464" s="16" t="str">
        <f>IFERROR(VLOOKUP(A464,DETAIL!$A$7:$L$1101,9,0),"")</f>
        <v/>
      </c>
      <c r="O464" s="133" t="str">
        <f>IFERROR(VLOOKUP(A464,DETAIL!$A$7:$L$1101,10,0)*25%,"")</f>
        <v/>
      </c>
      <c r="P464" s="133" t="str">
        <f t="shared" si="18"/>
        <v/>
      </c>
      <c r="Q464" s="131"/>
    </row>
    <row r="465" spans="1:17" ht="24.95" customHeight="1">
      <c r="A465" s="150">
        <v>458</v>
      </c>
      <c r="B465" s="16" t="str">
        <f t="shared" si="17"/>
        <v/>
      </c>
      <c r="C465" s="130" t="str">
        <f>IFERROR(VLOOKUP(A465,DETAIL!$A$7:$F$1101,3,0),"")</f>
        <v/>
      </c>
      <c r="D465" s="130" t="str">
        <f>IFERROR(VLOOKUP(A465,DETAIL!$A$7:$F$1101,4,0),"")</f>
        <v/>
      </c>
      <c r="E465" s="131" t="str">
        <f>IFERROR(VLOOKUP(A465,DETAIL!$A$7:$F$1101,5,0),"")</f>
        <v/>
      </c>
      <c r="F465" s="131" t="str">
        <f>IFERROR(VLOOKUP(A465,DETAIL!$A$7:$O$1101,15,0),"")</f>
        <v/>
      </c>
      <c r="G465" s="131" t="str">
        <f>IFERROR(VLOOKUP(A465,DETAIL!$A$7:$O$1101,14,0),"")</f>
        <v/>
      </c>
      <c r="H465" s="16" t="str">
        <f>IFERROR(VLOOKUP(A465,DETAIL!$A$7:$F$1101,6,0),"")</f>
        <v/>
      </c>
      <c r="I465" s="16" t="str">
        <f>IFERROR(VLOOKUP(A465,DETAIL!$A$7:$P$1101,16,0),"")</f>
        <v/>
      </c>
      <c r="J465" s="16" t="str">
        <f>IFERROR(VLOOKUP(A465,DETAIL!$A$7:$O$1101,13,0),"")</f>
        <v/>
      </c>
      <c r="K465" s="132" t="str">
        <f>IFERROR(CONCATENATE("वर्ष ",VLOOKUP(A465,DETAIL!$A$7:$O$1101,11,0)," / ","प्रतिशत ",VLOOKUP(A465,DETAIL!$A$7:$O$1101,12,0)*100),"")</f>
        <v/>
      </c>
      <c r="L465" s="16" t="str">
        <f>IFERROR(VLOOKUP(A465,DETAIL!$A$7:$L$1101,7,0),"")</f>
        <v/>
      </c>
      <c r="M465" s="133" t="str">
        <f>IFERROR(VLOOKUP(A465,DETAIL!$A$7:$L$1101,8,0)*75%,"")</f>
        <v/>
      </c>
      <c r="N465" s="16" t="str">
        <f>IFERROR(VLOOKUP(A465,DETAIL!$A$7:$L$1101,9,0),"")</f>
        <v/>
      </c>
      <c r="O465" s="133" t="str">
        <f>IFERROR(VLOOKUP(A465,DETAIL!$A$7:$L$1101,10,0)*25%,"")</f>
        <v/>
      </c>
      <c r="P465" s="133" t="str">
        <f t="shared" si="18"/>
        <v/>
      </c>
      <c r="Q465" s="131"/>
    </row>
    <row r="466" spans="1:17" ht="24.95" customHeight="1">
      <c r="A466" s="150">
        <v>459</v>
      </c>
      <c r="B466" s="16" t="str">
        <f t="shared" si="17"/>
        <v/>
      </c>
      <c r="C466" s="130" t="str">
        <f>IFERROR(VLOOKUP(A466,DETAIL!$A$7:$F$1101,3,0),"")</f>
        <v/>
      </c>
      <c r="D466" s="130" t="str">
        <f>IFERROR(VLOOKUP(A466,DETAIL!$A$7:$F$1101,4,0),"")</f>
        <v/>
      </c>
      <c r="E466" s="131" t="str">
        <f>IFERROR(VLOOKUP(A466,DETAIL!$A$7:$F$1101,5,0),"")</f>
        <v/>
      </c>
      <c r="F466" s="131" t="str">
        <f>IFERROR(VLOOKUP(A466,DETAIL!$A$7:$O$1101,15,0),"")</f>
        <v/>
      </c>
      <c r="G466" s="131" t="str">
        <f>IFERROR(VLOOKUP(A466,DETAIL!$A$7:$O$1101,14,0),"")</f>
        <v/>
      </c>
      <c r="H466" s="16" t="str">
        <f>IFERROR(VLOOKUP(A466,DETAIL!$A$7:$F$1101,6,0),"")</f>
        <v/>
      </c>
      <c r="I466" s="16" t="str">
        <f>IFERROR(VLOOKUP(A466,DETAIL!$A$7:$P$1101,16,0),"")</f>
        <v/>
      </c>
      <c r="J466" s="16" t="str">
        <f>IFERROR(VLOOKUP(A466,DETAIL!$A$7:$O$1101,13,0),"")</f>
        <v/>
      </c>
      <c r="K466" s="132" t="str">
        <f>IFERROR(CONCATENATE("वर्ष ",VLOOKUP(A466,DETAIL!$A$7:$O$1101,11,0)," / ","प्रतिशत ",VLOOKUP(A466,DETAIL!$A$7:$O$1101,12,0)*100),"")</f>
        <v/>
      </c>
      <c r="L466" s="16" t="str">
        <f>IFERROR(VLOOKUP(A466,DETAIL!$A$7:$L$1101,7,0),"")</f>
        <v/>
      </c>
      <c r="M466" s="133" t="str">
        <f>IFERROR(VLOOKUP(A466,DETAIL!$A$7:$L$1101,8,0)*75%,"")</f>
        <v/>
      </c>
      <c r="N466" s="16" t="str">
        <f>IFERROR(VLOOKUP(A466,DETAIL!$A$7:$L$1101,9,0),"")</f>
        <v/>
      </c>
      <c r="O466" s="133" t="str">
        <f>IFERROR(VLOOKUP(A466,DETAIL!$A$7:$L$1101,10,0)*25%,"")</f>
        <v/>
      </c>
      <c r="P466" s="133" t="str">
        <f t="shared" si="18"/>
        <v/>
      </c>
      <c r="Q466" s="131"/>
    </row>
    <row r="467" spans="1:17" ht="24.95" customHeight="1">
      <c r="A467" s="150">
        <v>460</v>
      </c>
      <c r="B467" s="16" t="str">
        <f t="shared" ref="B467:B530" si="19">IFERROR(IF(LEN(C467)&gt;=2,B466+1,""),"")</f>
        <v/>
      </c>
      <c r="C467" s="130" t="str">
        <f>IFERROR(VLOOKUP(A467,DETAIL!$A$7:$F$1101,3,0),"")</f>
        <v/>
      </c>
      <c r="D467" s="130" t="str">
        <f>IFERROR(VLOOKUP(A467,DETAIL!$A$7:$F$1101,4,0),"")</f>
        <v/>
      </c>
      <c r="E467" s="131" t="str">
        <f>IFERROR(VLOOKUP(A467,DETAIL!$A$7:$F$1101,5,0),"")</f>
        <v/>
      </c>
      <c r="F467" s="131" t="str">
        <f>IFERROR(VLOOKUP(A467,DETAIL!$A$7:$O$1101,15,0),"")</f>
        <v/>
      </c>
      <c r="G467" s="131" t="str">
        <f>IFERROR(VLOOKUP(A467,DETAIL!$A$7:$O$1101,14,0),"")</f>
        <v/>
      </c>
      <c r="H467" s="16" t="str">
        <f>IFERROR(VLOOKUP(A467,DETAIL!$A$7:$F$1101,6,0),"")</f>
        <v/>
      </c>
      <c r="I467" s="16" t="str">
        <f>IFERROR(VLOOKUP(A467,DETAIL!$A$7:$P$1101,16,0),"")</f>
        <v/>
      </c>
      <c r="J467" s="16" t="str">
        <f>IFERROR(VLOOKUP(A467,DETAIL!$A$7:$O$1101,13,0),"")</f>
        <v/>
      </c>
      <c r="K467" s="132" t="str">
        <f>IFERROR(CONCATENATE("वर्ष ",VLOOKUP(A467,DETAIL!$A$7:$O$1101,11,0)," / ","प्रतिशत ",VLOOKUP(A467,DETAIL!$A$7:$O$1101,12,0)*100),"")</f>
        <v/>
      </c>
      <c r="L467" s="16" t="str">
        <f>IFERROR(VLOOKUP(A467,DETAIL!$A$7:$L$1101,7,0),"")</f>
        <v/>
      </c>
      <c r="M467" s="133" t="str">
        <f>IFERROR(VLOOKUP(A467,DETAIL!$A$7:$L$1101,8,0)*75%,"")</f>
        <v/>
      </c>
      <c r="N467" s="16" t="str">
        <f>IFERROR(VLOOKUP(A467,DETAIL!$A$7:$L$1101,9,0),"")</f>
        <v/>
      </c>
      <c r="O467" s="133" t="str">
        <f>IFERROR(VLOOKUP(A467,DETAIL!$A$7:$L$1101,10,0)*25%,"")</f>
        <v/>
      </c>
      <c r="P467" s="133" t="str">
        <f t="shared" si="18"/>
        <v/>
      </c>
      <c r="Q467" s="131"/>
    </row>
    <row r="468" spans="1:17" ht="24.95" customHeight="1">
      <c r="A468" s="150">
        <v>461</v>
      </c>
      <c r="B468" s="16" t="str">
        <f t="shared" si="19"/>
        <v/>
      </c>
      <c r="C468" s="130" t="str">
        <f>IFERROR(VLOOKUP(A468,DETAIL!$A$7:$F$1101,3,0),"")</f>
        <v/>
      </c>
      <c r="D468" s="130" t="str">
        <f>IFERROR(VLOOKUP(A468,DETAIL!$A$7:$F$1101,4,0),"")</f>
        <v/>
      </c>
      <c r="E468" s="131" t="str">
        <f>IFERROR(VLOOKUP(A468,DETAIL!$A$7:$F$1101,5,0),"")</f>
        <v/>
      </c>
      <c r="F468" s="131" t="str">
        <f>IFERROR(VLOOKUP(A468,DETAIL!$A$7:$O$1101,15,0),"")</f>
        <v/>
      </c>
      <c r="G468" s="131" t="str">
        <f>IFERROR(VLOOKUP(A468,DETAIL!$A$7:$O$1101,14,0),"")</f>
        <v/>
      </c>
      <c r="H468" s="16" t="str">
        <f>IFERROR(VLOOKUP(A468,DETAIL!$A$7:$F$1101,6,0),"")</f>
        <v/>
      </c>
      <c r="I468" s="16" t="str">
        <f>IFERROR(VLOOKUP(A468,DETAIL!$A$7:$P$1101,16,0),"")</f>
        <v/>
      </c>
      <c r="J468" s="16" t="str">
        <f>IFERROR(VLOOKUP(A468,DETAIL!$A$7:$O$1101,13,0),"")</f>
        <v/>
      </c>
      <c r="K468" s="132" t="str">
        <f>IFERROR(CONCATENATE("वर्ष ",VLOOKUP(A468,DETAIL!$A$7:$O$1101,11,0)," / ","प्रतिशत ",VLOOKUP(A468,DETAIL!$A$7:$O$1101,12,0)*100),"")</f>
        <v/>
      </c>
      <c r="L468" s="16" t="str">
        <f>IFERROR(VLOOKUP(A468,DETAIL!$A$7:$L$1101,7,0),"")</f>
        <v/>
      </c>
      <c r="M468" s="133" t="str">
        <f>IFERROR(VLOOKUP(A468,DETAIL!$A$7:$L$1101,8,0)*75%,"")</f>
        <v/>
      </c>
      <c r="N468" s="16" t="str">
        <f>IFERROR(VLOOKUP(A468,DETAIL!$A$7:$L$1101,9,0),"")</f>
        <v/>
      </c>
      <c r="O468" s="133" t="str">
        <f>IFERROR(VLOOKUP(A468,DETAIL!$A$7:$L$1101,10,0)*25%,"")</f>
        <v/>
      </c>
      <c r="P468" s="133" t="str">
        <f t="shared" si="18"/>
        <v/>
      </c>
      <c r="Q468" s="131"/>
    </row>
    <row r="469" spans="1:17" ht="24.95" customHeight="1">
      <c r="A469" s="150">
        <v>462</v>
      </c>
      <c r="B469" s="16" t="str">
        <f t="shared" si="19"/>
        <v/>
      </c>
      <c r="C469" s="130" t="str">
        <f>IFERROR(VLOOKUP(A469,DETAIL!$A$7:$F$1101,3,0),"")</f>
        <v/>
      </c>
      <c r="D469" s="130" t="str">
        <f>IFERROR(VLOOKUP(A469,DETAIL!$A$7:$F$1101,4,0),"")</f>
        <v/>
      </c>
      <c r="E469" s="131" t="str">
        <f>IFERROR(VLOOKUP(A469,DETAIL!$A$7:$F$1101,5,0),"")</f>
        <v/>
      </c>
      <c r="F469" s="131" t="str">
        <f>IFERROR(VLOOKUP(A469,DETAIL!$A$7:$O$1101,15,0),"")</f>
        <v/>
      </c>
      <c r="G469" s="131" t="str">
        <f>IFERROR(VLOOKUP(A469,DETAIL!$A$7:$O$1101,14,0),"")</f>
        <v/>
      </c>
      <c r="H469" s="16" t="str">
        <f>IFERROR(VLOOKUP(A469,DETAIL!$A$7:$F$1101,6,0),"")</f>
        <v/>
      </c>
      <c r="I469" s="16" t="str">
        <f>IFERROR(VLOOKUP(A469,DETAIL!$A$7:$P$1101,16,0),"")</f>
        <v/>
      </c>
      <c r="J469" s="16" t="str">
        <f>IFERROR(VLOOKUP(A469,DETAIL!$A$7:$O$1101,13,0),"")</f>
        <v/>
      </c>
      <c r="K469" s="132" t="str">
        <f>IFERROR(CONCATENATE("वर्ष ",VLOOKUP(A469,DETAIL!$A$7:$O$1101,11,0)," / ","प्रतिशत ",VLOOKUP(A469,DETAIL!$A$7:$O$1101,12,0)*100),"")</f>
        <v/>
      </c>
      <c r="L469" s="16" t="str">
        <f>IFERROR(VLOOKUP(A469,DETAIL!$A$7:$L$1101,7,0),"")</f>
        <v/>
      </c>
      <c r="M469" s="133" t="str">
        <f>IFERROR(VLOOKUP(A469,DETAIL!$A$7:$L$1101,8,0)*75%,"")</f>
        <v/>
      </c>
      <c r="N469" s="16" t="str">
        <f>IFERROR(VLOOKUP(A469,DETAIL!$A$7:$L$1101,9,0),"")</f>
        <v/>
      </c>
      <c r="O469" s="133" t="str">
        <f>IFERROR(VLOOKUP(A469,DETAIL!$A$7:$L$1101,10,0)*25%,"")</f>
        <v/>
      </c>
      <c r="P469" s="133" t="str">
        <f t="shared" si="18"/>
        <v/>
      </c>
      <c r="Q469" s="131"/>
    </row>
    <row r="470" spans="1:17" ht="24.95" customHeight="1">
      <c r="A470" s="150">
        <v>463</v>
      </c>
      <c r="B470" s="16" t="str">
        <f t="shared" si="19"/>
        <v/>
      </c>
      <c r="C470" s="130" t="str">
        <f>IFERROR(VLOOKUP(A470,DETAIL!$A$7:$F$1101,3,0),"")</f>
        <v/>
      </c>
      <c r="D470" s="130" t="str">
        <f>IFERROR(VLOOKUP(A470,DETAIL!$A$7:$F$1101,4,0),"")</f>
        <v/>
      </c>
      <c r="E470" s="131" t="str">
        <f>IFERROR(VLOOKUP(A470,DETAIL!$A$7:$F$1101,5,0),"")</f>
        <v/>
      </c>
      <c r="F470" s="131" t="str">
        <f>IFERROR(VLOOKUP(A470,DETAIL!$A$7:$O$1101,15,0),"")</f>
        <v/>
      </c>
      <c r="G470" s="131" t="str">
        <f>IFERROR(VLOOKUP(A470,DETAIL!$A$7:$O$1101,14,0),"")</f>
        <v/>
      </c>
      <c r="H470" s="16" t="str">
        <f>IFERROR(VLOOKUP(A470,DETAIL!$A$7:$F$1101,6,0),"")</f>
        <v/>
      </c>
      <c r="I470" s="16" t="str">
        <f>IFERROR(VLOOKUP(A470,DETAIL!$A$7:$P$1101,16,0),"")</f>
        <v/>
      </c>
      <c r="J470" s="16" t="str">
        <f>IFERROR(VLOOKUP(A470,DETAIL!$A$7:$O$1101,13,0),"")</f>
        <v/>
      </c>
      <c r="K470" s="132" t="str">
        <f>IFERROR(CONCATENATE("वर्ष ",VLOOKUP(A470,DETAIL!$A$7:$O$1101,11,0)," / ","प्रतिशत ",VLOOKUP(A470,DETAIL!$A$7:$O$1101,12,0)*100),"")</f>
        <v/>
      </c>
      <c r="L470" s="16" t="str">
        <f>IFERROR(VLOOKUP(A470,DETAIL!$A$7:$L$1101,7,0),"")</f>
        <v/>
      </c>
      <c r="M470" s="133" t="str">
        <f>IFERROR(VLOOKUP(A470,DETAIL!$A$7:$L$1101,8,0)*75%,"")</f>
        <v/>
      </c>
      <c r="N470" s="16" t="str">
        <f>IFERROR(VLOOKUP(A470,DETAIL!$A$7:$L$1101,9,0),"")</f>
        <v/>
      </c>
      <c r="O470" s="133" t="str">
        <f>IFERROR(VLOOKUP(A470,DETAIL!$A$7:$L$1101,10,0)*25%,"")</f>
        <v/>
      </c>
      <c r="P470" s="133" t="str">
        <f t="shared" si="18"/>
        <v/>
      </c>
      <c r="Q470" s="131"/>
    </row>
    <row r="471" spans="1:17" ht="24.95" customHeight="1">
      <c r="A471" s="150">
        <v>464</v>
      </c>
      <c r="B471" s="16" t="str">
        <f t="shared" si="19"/>
        <v/>
      </c>
      <c r="C471" s="130" t="str">
        <f>IFERROR(VLOOKUP(A471,DETAIL!$A$7:$F$1101,3,0),"")</f>
        <v/>
      </c>
      <c r="D471" s="130" t="str">
        <f>IFERROR(VLOOKUP(A471,DETAIL!$A$7:$F$1101,4,0),"")</f>
        <v/>
      </c>
      <c r="E471" s="131" t="str">
        <f>IFERROR(VLOOKUP(A471,DETAIL!$A$7:$F$1101,5,0),"")</f>
        <v/>
      </c>
      <c r="F471" s="131" t="str">
        <f>IFERROR(VLOOKUP(A471,DETAIL!$A$7:$O$1101,15,0),"")</f>
        <v/>
      </c>
      <c r="G471" s="131" t="str">
        <f>IFERROR(VLOOKUP(A471,DETAIL!$A$7:$O$1101,14,0),"")</f>
        <v/>
      </c>
      <c r="H471" s="16" t="str">
        <f>IFERROR(VLOOKUP(A471,DETAIL!$A$7:$F$1101,6,0),"")</f>
        <v/>
      </c>
      <c r="I471" s="16" t="str">
        <f>IFERROR(VLOOKUP(A471,DETAIL!$A$7:$P$1101,16,0),"")</f>
        <v/>
      </c>
      <c r="J471" s="16" t="str">
        <f>IFERROR(VLOOKUP(A471,DETAIL!$A$7:$O$1101,13,0),"")</f>
        <v/>
      </c>
      <c r="K471" s="132" t="str">
        <f>IFERROR(CONCATENATE("वर्ष ",VLOOKUP(A471,DETAIL!$A$7:$O$1101,11,0)," / ","प्रतिशत ",VLOOKUP(A471,DETAIL!$A$7:$O$1101,12,0)*100),"")</f>
        <v/>
      </c>
      <c r="L471" s="16" t="str">
        <f>IFERROR(VLOOKUP(A471,DETAIL!$A$7:$L$1101,7,0),"")</f>
        <v/>
      </c>
      <c r="M471" s="133" t="str">
        <f>IFERROR(VLOOKUP(A471,DETAIL!$A$7:$L$1101,8,0)*75%,"")</f>
        <v/>
      </c>
      <c r="N471" s="16" t="str">
        <f>IFERROR(VLOOKUP(A471,DETAIL!$A$7:$L$1101,9,0),"")</f>
        <v/>
      </c>
      <c r="O471" s="133" t="str">
        <f>IFERROR(VLOOKUP(A471,DETAIL!$A$7:$L$1101,10,0)*25%,"")</f>
        <v/>
      </c>
      <c r="P471" s="133" t="str">
        <f t="shared" si="18"/>
        <v/>
      </c>
      <c r="Q471" s="131"/>
    </row>
    <row r="472" spans="1:17" ht="24.95" customHeight="1">
      <c r="A472" s="150">
        <v>465</v>
      </c>
      <c r="B472" s="16" t="str">
        <f t="shared" si="19"/>
        <v/>
      </c>
      <c r="C472" s="130" t="str">
        <f>IFERROR(VLOOKUP(A472,DETAIL!$A$7:$F$1101,3,0),"")</f>
        <v/>
      </c>
      <c r="D472" s="130" t="str">
        <f>IFERROR(VLOOKUP(A472,DETAIL!$A$7:$F$1101,4,0),"")</f>
        <v/>
      </c>
      <c r="E472" s="131" t="str">
        <f>IFERROR(VLOOKUP(A472,DETAIL!$A$7:$F$1101,5,0),"")</f>
        <v/>
      </c>
      <c r="F472" s="131" t="str">
        <f>IFERROR(VLOOKUP(A472,DETAIL!$A$7:$O$1101,15,0),"")</f>
        <v/>
      </c>
      <c r="G472" s="131" t="str">
        <f>IFERROR(VLOOKUP(A472,DETAIL!$A$7:$O$1101,14,0),"")</f>
        <v/>
      </c>
      <c r="H472" s="16" t="str">
        <f>IFERROR(VLOOKUP(A472,DETAIL!$A$7:$F$1101,6,0),"")</f>
        <v/>
      </c>
      <c r="I472" s="16" t="str">
        <f>IFERROR(VLOOKUP(A472,DETAIL!$A$7:$P$1101,16,0),"")</f>
        <v/>
      </c>
      <c r="J472" s="16" t="str">
        <f>IFERROR(VLOOKUP(A472,DETAIL!$A$7:$O$1101,13,0),"")</f>
        <v/>
      </c>
      <c r="K472" s="132" t="str">
        <f>IFERROR(CONCATENATE("वर्ष ",VLOOKUP(A472,DETAIL!$A$7:$O$1101,11,0)," / ","प्रतिशत ",VLOOKUP(A472,DETAIL!$A$7:$O$1101,12,0)*100),"")</f>
        <v/>
      </c>
      <c r="L472" s="16" t="str">
        <f>IFERROR(VLOOKUP(A472,DETAIL!$A$7:$L$1101,7,0),"")</f>
        <v/>
      </c>
      <c r="M472" s="133" t="str">
        <f>IFERROR(VLOOKUP(A472,DETAIL!$A$7:$L$1101,8,0)*75%,"")</f>
        <v/>
      </c>
      <c r="N472" s="16" t="str">
        <f>IFERROR(VLOOKUP(A472,DETAIL!$A$7:$L$1101,9,0),"")</f>
        <v/>
      </c>
      <c r="O472" s="133" t="str">
        <f>IFERROR(VLOOKUP(A472,DETAIL!$A$7:$L$1101,10,0)*25%,"")</f>
        <v/>
      </c>
      <c r="P472" s="133" t="str">
        <f t="shared" si="18"/>
        <v/>
      </c>
      <c r="Q472" s="131"/>
    </row>
    <row r="473" spans="1:17" ht="24.95" customHeight="1">
      <c r="A473" s="150">
        <v>466</v>
      </c>
      <c r="B473" s="16" t="str">
        <f t="shared" si="19"/>
        <v/>
      </c>
      <c r="C473" s="130" t="str">
        <f>IFERROR(VLOOKUP(A473,DETAIL!$A$7:$F$1101,3,0),"")</f>
        <v/>
      </c>
      <c r="D473" s="130" t="str">
        <f>IFERROR(VLOOKUP(A473,DETAIL!$A$7:$F$1101,4,0),"")</f>
        <v/>
      </c>
      <c r="E473" s="131" t="str">
        <f>IFERROR(VLOOKUP(A473,DETAIL!$A$7:$F$1101,5,0),"")</f>
        <v/>
      </c>
      <c r="F473" s="131" t="str">
        <f>IFERROR(VLOOKUP(A473,DETAIL!$A$7:$O$1101,15,0),"")</f>
        <v/>
      </c>
      <c r="G473" s="131" t="str">
        <f>IFERROR(VLOOKUP(A473,DETAIL!$A$7:$O$1101,14,0),"")</f>
        <v/>
      </c>
      <c r="H473" s="16" t="str">
        <f>IFERROR(VLOOKUP(A473,DETAIL!$A$7:$F$1101,6,0),"")</f>
        <v/>
      </c>
      <c r="I473" s="16" t="str">
        <f>IFERROR(VLOOKUP(A473,DETAIL!$A$7:$P$1101,16,0),"")</f>
        <v/>
      </c>
      <c r="J473" s="16" t="str">
        <f>IFERROR(VLOOKUP(A473,DETAIL!$A$7:$O$1101,13,0),"")</f>
        <v/>
      </c>
      <c r="K473" s="132" t="str">
        <f>IFERROR(CONCATENATE("वर्ष ",VLOOKUP(A473,DETAIL!$A$7:$O$1101,11,0)," / ","प्रतिशत ",VLOOKUP(A473,DETAIL!$A$7:$O$1101,12,0)*100),"")</f>
        <v/>
      </c>
      <c r="L473" s="16" t="str">
        <f>IFERROR(VLOOKUP(A473,DETAIL!$A$7:$L$1101,7,0),"")</f>
        <v/>
      </c>
      <c r="M473" s="133" t="str">
        <f>IFERROR(VLOOKUP(A473,DETAIL!$A$7:$L$1101,8,0)*75%,"")</f>
        <v/>
      </c>
      <c r="N473" s="16" t="str">
        <f>IFERROR(VLOOKUP(A473,DETAIL!$A$7:$L$1101,9,0),"")</f>
        <v/>
      </c>
      <c r="O473" s="133" t="str">
        <f>IFERROR(VLOOKUP(A473,DETAIL!$A$7:$L$1101,10,0)*25%,"")</f>
        <v/>
      </c>
      <c r="P473" s="133" t="str">
        <f t="shared" si="18"/>
        <v/>
      </c>
      <c r="Q473" s="131"/>
    </row>
    <row r="474" spans="1:17" ht="24.95" customHeight="1">
      <c r="A474" s="150">
        <v>467</v>
      </c>
      <c r="B474" s="16" t="str">
        <f t="shared" si="19"/>
        <v/>
      </c>
      <c r="C474" s="130" t="str">
        <f>IFERROR(VLOOKUP(A474,DETAIL!$A$7:$F$1101,3,0),"")</f>
        <v/>
      </c>
      <c r="D474" s="130" t="str">
        <f>IFERROR(VLOOKUP(A474,DETAIL!$A$7:$F$1101,4,0),"")</f>
        <v/>
      </c>
      <c r="E474" s="131" t="str">
        <f>IFERROR(VLOOKUP(A474,DETAIL!$A$7:$F$1101,5,0),"")</f>
        <v/>
      </c>
      <c r="F474" s="131" t="str">
        <f>IFERROR(VLOOKUP(A474,DETAIL!$A$7:$O$1101,15,0),"")</f>
        <v/>
      </c>
      <c r="G474" s="131" t="str">
        <f>IFERROR(VLOOKUP(A474,DETAIL!$A$7:$O$1101,14,0),"")</f>
        <v/>
      </c>
      <c r="H474" s="16" t="str">
        <f>IFERROR(VLOOKUP(A474,DETAIL!$A$7:$F$1101,6,0),"")</f>
        <v/>
      </c>
      <c r="I474" s="16" t="str">
        <f>IFERROR(VLOOKUP(A474,DETAIL!$A$7:$P$1101,16,0),"")</f>
        <v/>
      </c>
      <c r="J474" s="16" t="str">
        <f>IFERROR(VLOOKUP(A474,DETAIL!$A$7:$O$1101,13,0),"")</f>
        <v/>
      </c>
      <c r="K474" s="132" t="str">
        <f>IFERROR(CONCATENATE("वर्ष ",VLOOKUP(A474,DETAIL!$A$7:$O$1101,11,0)," / ","प्रतिशत ",VLOOKUP(A474,DETAIL!$A$7:$O$1101,12,0)*100),"")</f>
        <v/>
      </c>
      <c r="L474" s="16" t="str">
        <f>IFERROR(VLOOKUP(A474,DETAIL!$A$7:$L$1101,7,0),"")</f>
        <v/>
      </c>
      <c r="M474" s="133" t="str">
        <f>IFERROR(VLOOKUP(A474,DETAIL!$A$7:$L$1101,8,0)*75%,"")</f>
        <v/>
      </c>
      <c r="N474" s="16" t="str">
        <f>IFERROR(VLOOKUP(A474,DETAIL!$A$7:$L$1101,9,0),"")</f>
        <v/>
      </c>
      <c r="O474" s="133" t="str">
        <f>IFERROR(VLOOKUP(A474,DETAIL!$A$7:$L$1101,10,0)*25%,"")</f>
        <v/>
      </c>
      <c r="P474" s="133" t="str">
        <f t="shared" si="18"/>
        <v/>
      </c>
      <c r="Q474" s="131"/>
    </row>
    <row r="475" spans="1:17" ht="24.95" customHeight="1">
      <c r="A475" s="150">
        <v>468</v>
      </c>
      <c r="B475" s="16" t="str">
        <f t="shared" si="19"/>
        <v/>
      </c>
      <c r="C475" s="130" t="str">
        <f>IFERROR(VLOOKUP(A475,DETAIL!$A$7:$F$1101,3,0),"")</f>
        <v/>
      </c>
      <c r="D475" s="130" t="str">
        <f>IFERROR(VLOOKUP(A475,DETAIL!$A$7:$F$1101,4,0),"")</f>
        <v/>
      </c>
      <c r="E475" s="131" t="str">
        <f>IFERROR(VLOOKUP(A475,DETAIL!$A$7:$F$1101,5,0),"")</f>
        <v/>
      </c>
      <c r="F475" s="131" t="str">
        <f>IFERROR(VLOOKUP(A475,DETAIL!$A$7:$O$1101,15,0),"")</f>
        <v/>
      </c>
      <c r="G475" s="131" t="str">
        <f>IFERROR(VLOOKUP(A475,DETAIL!$A$7:$O$1101,14,0),"")</f>
        <v/>
      </c>
      <c r="H475" s="16" t="str">
        <f>IFERROR(VLOOKUP(A475,DETAIL!$A$7:$F$1101,6,0),"")</f>
        <v/>
      </c>
      <c r="I475" s="16" t="str">
        <f>IFERROR(VLOOKUP(A475,DETAIL!$A$7:$P$1101,16,0),"")</f>
        <v/>
      </c>
      <c r="J475" s="16" t="str">
        <f>IFERROR(VLOOKUP(A475,DETAIL!$A$7:$O$1101,13,0),"")</f>
        <v/>
      </c>
      <c r="K475" s="132" t="str">
        <f>IFERROR(CONCATENATE("वर्ष ",VLOOKUP(A475,DETAIL!$A$7:$O$1101,11,0)," / ","प्रतिशत ",VLOOKUP(A475,DETAIL!$A$7:$O$1101,12,0)*100),"")</f>
        <v/>
      </c>
      <c r="L475" s="16" t="str">
        <f>IFERROR(VLOOKUP(A475,DETAIL!$A$7:$L$1101,7,0),"")</f>
        <v/>
      </c>
      <c r="M475" s="133" t="str">
        <f>IFERROR(VLOOKUP(A475,DETAIL!$A$7:$L$1101,8,0)*75%,"")</f>
        <v/>
      </c>
      <c r="N475" s="16" t="str">
        <f>IFERROR(VLOOKUP(A475,DETAIL!$A$7:$L$1101,9,0),"")</f>
        <v/>
      </c>
      <c r="O475" s="133" t="str">
        <f>IFERROR(VLOOKUP(A475,DETAIL!$A$7:$L$1101,10,0)*25%,"")</f>
        <v/>
      </c>
      <c r="P475" s="133" t="str">
        <f t="shared" si="18"/>
        <v/>
      </c>
      <c r="Q475" s="131"/>
    </row>
    <row r="476" spans="1:17" ht="24.95" customHeight="1">
      <c r="A476" s="150">
        <v>469</v>
      </c>
      <c r="B476" s="16" t="str">
        <f t="shared" si="19"/>
        <v/>
      </c>
      <c r="C476" s="130" t="str">
        <f>IFERROR(VLOOKUP(A476,DETAIL!$A$7:$F$1101,3,0),"")</f>
        <v/>
      </c>
      <c r="D476" s="130" t="str">
        <f>IFERROR(VLOOKUP(A476,DETAIL!$A$7:$F$1101,4,0),"")</f>
        <v/>
      </c>
      <c r="E476" s="131" t="str">
        <f>IFERROR(VLOOKUP(A476,DETAIL!$A$7:$F$1101,5,0),"")</f>
        <v/>
      </c>
      <c r="F476" s="131" t="str">
        <f>IFERROR(VLOOKUP(A476,DETAIL!$A$7:$O$1101,15,0),"")</f>
        <v/>
      </c>
      <c r="G476" s="131" t="str">
        <f>IFERROR(VLOOKUP(A476,DETAIL!$A$7:$O$1101,14,0),"")</f>
        <v/>
      </c>
      <c r="H476" s="16" t="str">
        <f>IFERROR(VLOOKUP(A476,DETAIL!$A$7:$F$1101,6,0),"")</f>
        <v/>
      </c>
      <c r="I476" s="16" t="str">
        <f>IFERROR(VLOOKUP(A476,DETAIL!$A$7:$P$1101,16,0),"")</f>
        <v/>
      </c>
      <c r="J476" s="16" t="str">
        <f>IFERROR(VLOOKUP(A476,DETAIL!$A$7:$O$1101,13,0),"")</f>
        <v/>
      </c>
      <c r="K476" s="132" t="str">
        <f>IFERROR(CONCATENATE("वर्ष ",VLOOKUP(A476,DETAIL!$A$7:$O$1101,11,0)," / ","प्रतिशत ",VLOOKUP(A476,DETAIL!$A$7:$O$1101,12,0)*100),"")</f>
        <v/>
      </c>
      <c r="L476" s="16" t="str">
        <f>IFERROR(VLOOKUP(A476,DETAIL!$A$7:$L$1101,7,0),"")</f>
        <v/>
      </c>
      <c r="M476" s="133" t="str">
        <f>IFERROR(VLOOKUP(A476,DETAIL!$A$7:$L$1101,8,0)*75%,"")</f>
        <v/>
      </c>
      <c r="N476" s="16" t="str">
        <f>IFERROR(VLOOKUP(A476,DETAIL!$A$7:$L$1101,9,0),"")</f>
        <v/>
      </c>
      <c r="O476" s="133" t="str">
        <f>IFERROR(VLOOKUP(A476,DETAIL!$A$7:$L$1101,10,0)*25%,"")</f>
        <v/>
      </c>
      <c r="P476" s="133" t="str">
        <f t="shared" si="18"/>
        <v/>
      </c>
      <c r="Q476" s="131"/>
    </row>
    <row r="477" spans="1:17" ht="24.95" customHeight="1">
      <c r="A477" s="150">
        <v>470</v>
      </c>
      <c r="B477" s="16" t="str">
        <f t="shared" si="19"/>
        <v/>
      </c>
      <c r="C477" s="130" t="str">
        <f>IFERROR(VLOOKUP(A477,DETAIL!$A$7:$F$1101,3,0),"")</f>
        <v/>
      </c>
      <c r="D477" s="130" t="str">
        <f>IFERROR(VLOOKUP(A477,DETAIL!$A$7:$F$1101,4,0),"")</f>
        <v/>
      </c>
      <c r="E477" s="131" t="str">
        <f>IFERROR(VLOOKUP(A477,DETAIL!$A$7:$F$1101,5,0),"")</f>
        <v/>
      </c>
      <c r="F477" s="131" t="str">
        <f>IFERROR(VLOOKUP(A477,DETAIL!$A$7:$O$1101,15,0),"")</f>
        <v/>
      </c>
      <c r="G477" s="131" t="str">
        <f>IFERROR(VLOOKUP(A477,DETAIL!$A$7:$O$1101,14,0),"")</f>
        <v/>
      </c>
      <c r="H477" s="16" t="str">
        <f>IFERROR(VLOOKUP(A477,DETAIL!$A$7:$F$1101,6,0),"")</f>
        <v/>
      </c>
      <c r="I477" s="16" t="str">
        <f>IFERROR(VLOOKUP(A477,DETAIL!$A$7:$P$1101,16,0),"")</f>
        <v/>
      </c>
      <c r="J477" s="16" t="str">
        <f>IFERROR(VLOOKUP(A477,DETAIL!$A$7:$O$1101,13,0),"")</f>
        <v/>
      </c>
      <c r="K477" s="132" t="str">
        <f>IFERROR(CONCATENATE("वर्ष ",VLOOKUP(A477,DETAIL!$A$7:$O$1101,11,0)," / ","प्रतिशत ",VLOOKUP(A477,DETAIL!$A$7:$O$1101,12,0)*100),"")</f>
        <v/>
      </c>
      <c r="L477" s="16" t="str">
        <f>IFERROR(VLOOKUP(A477,DETAIL!$A$7:$L$1101,7,0),"")</f>
        <v/>
      </c>
      <c r="M477" s="133" t="str">
        <f>IFERROR(VLOOKUP(A477,DETAIL!$A$7:$L$1101,8,0)*75%,"")</f>
        <v/>
      </c>
      <c r="N477" s="16" t="str">
        <f>IFERROR(VLOOKUP(A477,DETAIL!$A$7:$L$1101,9,0),"")</f>
        <v/>
      </c>
      <c r="O477" s="133" t="str">
        <f>IFERROR(VLOOKUP(A477,DETAIL!$A$7:$L$1101,10,0)*25%,"")</f>
        <v/>
      </c>
      <c r="P477" s="133" t="str">
        <f t="shared" si="18"/>
        <v/>
      </c>
      <c r="Q477" s="131"/>
    </row>
    <row r="478" spans="1:17" ht="24.95" customHeight="1">
      <c r="A478" s="150">
        <v>471</v>
      </c>
      <c r="B478" s="16" t="str">
        <f t="shared" si="19"/>
        <v/>
      </c>
      <c r="C478" s="130" t="str">
        <f>IFERROR(VLOOKUP(A478,DETAIL!$A$7:$F$1101,3,0),"")</f>
        <v/>
      </c>
      <c r="D478" s="130" t="str">
        <f>IFERROR(VLOOKUP(A478,DETAIL!$A$7:$F$1101,4,0),"")</f>
        <v/>
      </c>
      <c r="E478" s="131" t="str">
        <f>IFERROR(VLOOKUP(A478,DETAIL!$A$7:$F$1101,5,0),"")</f>
        <v/>
      </c>
      <c r="F478" s="131" t="str">
        <f>IFERROR(VLOOKUP(A478,DETAIL!$A$7:$O$1101,15,0),"")</f>
        <v/>
      </c>
      <c r="G478" s="131" t="str">
        <f>IFERROR(VLOOKUP(A478,DETAIL!$A$7:$O$1101,14,0),"")</f>
        <v/>
      </c>
      <c r="H478" s="16" t="str">
        <f>IFERROR(VLOOKUP(A478,DETAIL!$A$7:$F$1101,6,0),"")</f>
        <v/>
      </c>
      <c r="I478" s="16" t="str">
        <f>IFERROR(VLOOKUP(A478,DETAIL!$A$7:$P$1101,16,0),"")</f>
        <v/>
      </c>
      <c r="J478" s="16" t="str">
        <f>IFERROR(VLOOKUP(A478,DETAIL!$A$7:$O$1101,13,0),"")</f>
        <v/>
      </c>
      <c r="K478" s="132" t="str">
        <f>IFERROR(CONCATENATE("वर्ष ",VLOOKUP(A478,DETAIL!$A$7:$O$1101,11,0)," / ","प्रतिशत ",VLOOKUP(A478,DETAIL!$A$7:$O$1101,12,0)*100),"")</f>
        <v/>
      </c>
      <c r="L478" s="16" t="str">
        <f>IFERROR(VLOOKUP(A478,DETAIL!$A$7:$L$1101,7,0),"")</f>
        <v/>
      </c>
      <c r="M478" s="133" t="str">
        <f>IFERROR(VLOOKUP(A478,DETAIL!$A$7:$L$1101,8,0)*75%,"")</f>
        <v/>
      </c>
      <c r="N478" s="16" t="str">
        <f>IFERROR(VLOOKUP(A478,DETAIL!$A$7:$L$1101,9,0),"")</f>
        <v/>
      </c>
      <c r="O478" s="133" t="str">
        <f>IFERROR(VLOOKUP(A478,DETAIL!$A$7:$L$1101,10,0)*25%,"")</f>
        <v/>
      </c>
      <c r="P478" s="133" t="str">
        <f t="shared" si="18"/>
        <v/>
      </c>
      <c r="Q478" s="131"/>
    </row>
    <row r="479" spans="1:17" ht="24.95" customHeight="1">
      <c r="A479" s="150">
        <v>472</v>
      </c>
      <c r="B479" s="16" t="str">
        <f t="shared" si="19"/>
        <v/>
      </c>
      <c r="C479" s="130" t="str">
        <f>IFERROR(VLOOKUP(A479,DETAIL!$A$7:$F$1101,3,0),"")</f>
        <v/>
      </c>
      <c r="D479" s="130" t="str">
        <f>IFERROR(VLOOKUP(A479,DETAIL!$A$7:$F$1101,4,0),"")</f>
        <v/>
      </c>
      <c r="E479" s="131" t="str">
        <f>IFERROR(VLOOKUP(A479,DETAIL!$A$7:$F$1101,5,0),"")</f>
        <v/>
      </c>
      <c r="F479" s="131" t="str">
        <f>IFERROR(VLOOKUP(A479,DETAIL!$A$7:$O$1101,15,0),"")</f>
        <v/>
      </c>
      <c r="G479" s="131" t="str">
        <f>IFERROR(VLOOKUP(A479,DETAIL!$A$7:$O$1101,14,0),"")</f>
        <v/>
      </c>
      <c r="H479" s="16" t="str">
        <f>IFERROR(VLOOKUP(A479,DETAIL!$A$7:$F$1101,6,0),"")</f>
        <v/>
      </c>
      <c r="I479" s="16" t="str">
        <f>IFERROR(VLOOKUP(A479,DETAIL!$A$7:$P$1101,16,0),"")</f>
        <v/>
      </c>
      <c r="J479" s="16" t="str">
        <f>IFERROR(VLOOKUP(A479,DETAIL!$A$7:$O$1101,13,0),"")</f>
        <v/>
      </c>
      <c r="K479" s="132" t="str">
        <f>IFERROR(CONCATENATE("वर्ष ",VLOOKUP(A479,DETAIL!$A$7:$O$1101,11,0)," / ","प्रतिशत ",VLOOKUP(A479,DETAIL!$A$7:$O$1101,12,0)*100),"")</f>
        <v/>
      </c>
      <c r="L479" s="16" t="str">
        <f>IFERROR(VLOOKUP(A479,DETAIL!$A$7:$L$1101,7,0),"")</f>
        <v/>
      </c>
      <c r="M479" s="133" t="str">
        <f>IFERROR(VLOOKUP(A479,DETAIL!$A$7:$L$1101,8,0)*75%,"")</f>
        <v/>
      </c>
      <c r="N479" s="16" t="str">
        <f>IFERROR(VLOOKUP(A479,DETAIL!$A$7:$L$1101,9,0),"")</f>
        <v/>
      </c>
      <c r="O479" s="133" t="str">
        <f>IFERROR(VLOOKUP(A479,DETAIL!$A$7:$L$1101,10,0)*25%,"")</f>
        <v/>
      </c>
      <c r="P479" s="133" t="str">
        <f t="shared" si="18"/>
        <v/>
      </c>
      <c r="Q479" s="131"/>
    </row>
    <row r="480" spans="1:17" ht="24.95" customHeight="1">
      <c r="A480" s="150">
        <v>473</v>
      </c>
      <c r="B480" s="16" t="str">
        <f t="shared" si="19"/>
        <v/>
      </c>
      <c r="C480" s="130" t="str">
        <f>IFERROR(VLOOKUP(A480,DETAIL!$A$7:$F$1101,3,0),"")</f>
        <v/>
      </c>
      <c r="D480" s="130" t="str">
        <f>IFERROR(VLOOKUP(A480,DETAIL!$A$7:$F$1101,4,0),"")</f>
        <v/>
      </c>
      <c r="E480" s="131" t="str">
        <f>IFERROR(VLOOKUP(A480,DETAIL!$A$7:$F$1101,5,0),"")</f>
        <v/>
      </c>
      <c r="F480" s="131" t="str">
        <f>IFERROR(VLOOKUP(A480,DETAIL!$A$7:$O$1101,15,0),"")</f>
        <v/>
      </c>
      <c r="G480" s="131" t="str">
        <f>IFERROR(VLOOKUP(A480,DETAIL!$A$7:$O$1101,14,0),"")</f>
        <v/>
      </c>
      <c r="H480" s="16" t="str">
        <f>IFERROR(VLOOKUP(A480,DETAIL!$A$7:$F$1101,6,0),"")</f>
        <v/>
      </c>
      <c r="I480" s="16" t="str">
        <f>IFERROR(VLOOKUP(A480,DETAIL!$A$7:$P$1101,16,0),"")</f>
        <v/>
      </c>
      <c r="J480" s="16" t="str">
        <f>IFERROR(VLOOKUP(A480,DETAIL!$A$7:$O$1101,13,0),"")</f>
        <v/>
      </c>
      <c r="K480" s="132" t="str">
        <f>IFERROR(CONCATENATE("वर्ष ",VLOOKUP(A480,DETAIL!$A$7:$O$1101,11,0)," / ","प्रतिशत ",VLOOKUP(A480,DETAIL!$A$7:$O$1101,12,0)*100),"")</f>
        <v/>
      </c>
      <c r="L480" s="16" t="str">
        <f>IFERROR(VLOOKUP(A480,DETAIL!$A$7:$L$1101,7,0),"")</f>
        <v/>
      </c>
      <c r="M480" s="133" t="str">
        <f>IFERROR(VLOOKUP(A480,DETAIL!$A$7:$L$1101,8,0)*75%,"")</f>
        <v/>
      </c>
      <c r="N480" s="16" t="str">
        <f>IFERROR(VLOOKUP(A480,DETAIL!$A$7:$L$1101,9,0),"")</f>
        <v/>
      </c>
      <c r="O480" s="133" t="str">
        <f>IFERROR(VLOOKUP(A480,DETAIL!$A$7:$L$1101,10,0)*25%,"")</f>
        <v/>
      </c>
      <c r="P480" s="133" t="str">
        <f t="shared" si="18"/>
        <v/>
      </c>
      <c r="Q480" s="131"/>
    </row>
    <row r="481" spans="1:17" ht="24.95" customHeight="1">
      <c r="A481" s="150">
        <v>474</v>
      </c>
      <c r="B481" s="16" t="str">
        <f t="shared" si="19"/>
        <v/>
      </c>
      <c r="C481" s="130" t="str">
        <f>IFERROR(VLOOKUP(A481,DETAIL!$A$7:$F$1101,3,0),"")</f>
        <v/>
      </c>
      <c r="D481" s="130" t="str">
        <f>IFERROR(VLOOKUP(A481,DETAIL!$A$7:$F$1101,4,0),"")</f>
        <v/>
      </c>
      <c r="E481" s="131" t="str">
        <f>IFERROR(VLOOKUP(A481,DETAIL!$A$7:$F$1101,5,0),"")</f>
        <v/>
      </c>
      <c r="F481" s="131" t="str">
        <f>IFERROR(VLOOKUP(A481,DETAIL!$A$7:$O$1101,15,0),"")</f>
        <v/>
      </c>
      <c r="G481" s="131" t="str">
        <f>IFERROR(VLOOKUP(A481,DETAIL!$A$7:$O$1101,14,0),"")</f>
        <v/>
      </c>
      <c r="H481" s="16" t="str">
        <f>IFERROR(VLOOKUP(A481,DETAIL!$A$7:$F$1101,6,0),"")</f>
        <v/>
      </c>
      <c r="I481" s="16" t="str">
        <f>IFERROR(VLOOKUP(A481,DETAIL!$A$7:$P$1101,16,0),"")</f>
        <v/>
      </c>
      <c r="J481" s="16" t="str">
        <f>IFERROR(VLOOKUP(A481,DETAIL!$A$7:$O$1101,13,0),"")</f>
        <v/>
      </c>
      <c r="K481" s="132" t="str">
        <f>IFERROR(CONCATENATE("वर्ष ",VLOOKUP(A481,DETAIL!$A$7:$O$1101,11,0)," / ","प्रतिशत ",VLOOKUP(A481,DETAIL!$A$7:$O$1101,12,0)*100),"")</f>
        <v/>
      </c>
      <c r="L481" s="16" t="str">
        <f>IFERROR(VLOOKUP(A481,DETAIL!$A$7:$L$1101,7,0),"")</f>
        <v/>
      </c>
      <c r="M481" s="133" t="str">
        <f>IFERROR(VLOOKUP(A481,DETAIL!$A$7:$L$1101,8,0)*75%,"")</f>
        <v/>
      </c>
      <c r="N481" s="16" t="str">
        <f>IFERROR(VLOOKUP(A481,DETAIL!$A$7:$L$1101,9,0),"")</f>
        <v/>
      </c>
      <c r="O481" s="133" t="str">
        <f>IFERROR(VLOOKUP(A481,DETAIL!$A$7:$L$1101,10,0)*25%,"")</f>
        <v/>
      </c>
      <c r="P481" s="133" t="str">
        <f t="shared" si="18"/>
        <v/>
      </c>
      <c r="Q481" s="131"/>
    </row>
    <row r="482" spans="1:17" ht="24.95" customHeight="1">
      <c r="A482" s="150">
        <v>475</v>
      </c>
      <c r="B482" s="16" t="str">
        <f t="shared" si="19"/>
        <v/>
      </c>
      <c r="C482" s="130" t="str">
        <f>IFERROR(VLOOKUP(A482,DETAIL!$A$7:$F$1101,3,0),"")</f>
        <v/>
      </c>
      <c r="D482" s="130" t="str">
        <f>IFERROR(VLOOKUP(A482,DETAIL!$A$7:$F$1101,4,0),"")</f>
        <v/>
      </c>
      <c r="E482" s="131" t="str">
        <f>IFERROR(VLOOKUP(A482,DETAIL!$A$7:$F$1101,5,0),"")</f>
        <v/>
      </c>
      <c r="F482" s="131" t="str">
        <f>IFERROR(VLOOKUP(A482,DETAIL!$A$7:$O$1101,15,0),"")</f>
        <v/>
      </c>
      <c r="G482" s="131" t="str">
        <f>IFERROR(VLOOKUP(A482,DETAIL!$A$7:$O$1101,14,0),"")</f>
        <v/>
      </c>
      <c r="H482" s="16" t="str">
        <f>IFERROR(VLOOKUP(A482,DETAIL!$A$7:$F$1101,6,0),"")</f>
        <v/>
      </c>
      <c r="I482" s="16" t="str">
        <f>IFERROR(VLOOKUP(A482,DETAIL!$A$7:$P$1101,16,0),"")</f>
        <v/>
      </c>
      <c r="J482" s="16" t="str">
        <f>IFERROR(VLOOKUP(A482,DETAIL!$A$7:$O$1101,13,0),"")</f>
        <v/>
      </c>
      <c r="K482" s="132" t="str">
        <f>IFERROR(CONCATENATE("वर्ष ",VLOOKUP(A482,DETAIL!$A$7:$O$1101,11,0)," / ","प्रतिशत ",VLOOKUP(A482,DETAIL!$A$7:$O$1101,12,0)*100),"")</f>
        <v/>
      </c>
      <c r="L482" s="16" t="str">
        <f>IFERROR(VLOOKUP(A482,DETAIL!$A$7:$L$1101,7,0),"")</f>
        <v/>
      </c>
      <c r="M482" s="133" t="str">
        <f>IFERROR(VLOOKUP(A482,DETAIL!$A$7:$L$1101,8,0)*75%,"")</f>
        <v/>
      </c>
      <c r="N482" s="16" t="str">
        <f>IFERROR(VLOOKUP(A482,DETAIL!$A$7:$L$1101,9,0),"")</f>
        <v/>
      </c>
      <c r="O482" s="133" t="str">
        <f>IFERROR(VLOOKUP(A482,DETAIL!$A$7:$L$1101,10,0)*25%,"")</f>
        <v/>
      </c>
      <c r="P482" s="133" t="str">
        <f t="shared" si="18"/>
        <v/>
      </c>
      <c r="Q482" s="131"/>
    </row>
    <row r="483" spans="1:17" ht="24.95" customHeight="1">
      <c r="A483" s="150">
        <v>476</v>
      </c>
      <c r="B483" s="16" t="str">
        <f t="shared" si="19"/>
        <v/>
      </c>
      <c r="C483" s="130" t="str">
        <f>IFERROR(VLOOKUP(A483,DETAIL!$A$7:$F$1101,3,0),"")</f>
        <v/>
      </c>
      <c r="D483" s="130" t="str">
        <f>IFERROR(VLOOKUP(A483,DETAIL!$A$7:$F$1101,4,0),"")</f>
        <v/>
      </c>
      <c r="E483" s="131" t="str">
        <f>IFERROR(VLOOKUP(A483,DETAIL!$A$7:$F$1101,5,0),"")</f>
        <v/>
      </c>
      <c r="F483" s="131" t="str">
        <f>IFERROR(VLOOKUP(A483,DETAIL!$A$7:$O$1101,15,0),"")</f>
        <v/>
      </c>
      <c r="G483" s="131" t="str">
        <f>IFERROR(VLOOKUP(A483,DETAIL!$A$7:$O$1101,14,0),"")</f>
        <v/>
      </c>
      <c r="H483" s="16" t="str">
        <f>IFERROR(VLOOKUP(A483,DETAIL!$A$7:$F$1101,6,0),"")</f>
        <v/>
      </c>
      <c r="I483" s="16" t="str">
        <f>IFERROR(VLOOKUP(A483,DETAIL!$A$7:$P$1101,16,0),"")</f>
        <v/>
      </c>
      <c r="J483" s="16" t="str">
        <f>IFERROR(VLOOKUP(A483,DETAIL!$A$7:$O$1101,13,0),"")</f>
        <v/>
      </c>
      <c r="K483" s="132" t="str">
        <f>IFERROR(CONCATENATE("वर्ष ",VLOOKUP(A483,DETAIL!$A$7:$O$1101,11,0)," / ","प्रतिशत ",VLOOKUP(A483,DETAIL!$A$7:$O$1101,12,0)*100),"")</f>
        <v/>
      </c>
      <c r="L483" s="16" t="str">
        <f>IFERROR(VLOOKUP(A483,DETAIL!$A$7:$L$1101,7,0),"")</f>
        <v/>
      </c>
      <c r="M483" s="133" t="str">
        <f>IFERROR(VLOOKUP(A483,DETAIL!$A$7:$L$1101,8,0)*75%,"")</f>
        <v/>
      </c>
      <c r="N483" s="16" t="str">
        <f>IFERROR(VLOOKUP(A483,DETAIL!$A$7:$L$1101,9,0),"")</f>
        <v/>
      </c>
      <c r="O483" s="133" t="str">
        <f>IFERROR(VLOOKUP(A483,DETAIL!$A$7:$L$1101,10,0)*25%,"")</f>
        <v/>
      </c>
      <c r="P483" s="133" t="str">
        <f t="shared" si="18"/>
        <v/>
      </c>
      <c r="Q483" s="131"/>
    </row>
    <row r="484" spans="1:17" ht="24.95" customHeight="1">
      <c r="A484" s="150">
        <v>477</v>
      </c>
      <c r="B484" s="16" t="str">
        <f t="shared" si="19"/>
        <v/>
      </c>
      <c r="C484" s="130" t="str">
        <f>IFERROR(VLOOKUP(A484,DETAIL!$A$7:$F$1101,3,0),"")</f>
        <v/>
      </c>
      <c r="D484" s="130" t="str">
        <f>IFERROR(VLOOKUP(A484,DETAIL!$A$7:$F$1101,4,0),"")</f>
        <v/>
      </c>
      <c r="E484" s="131" t="str">
        <f>IFERROR(VLOOKUP(A484,DETAIL!$A$7:$F$1101,5,0),"")</f>
        <v/>
      </c>
      <c r="F484" s="131" t="str">
        <f>IFERROR(VLOOKUP(A484,DETAIL!$A$7:$O$1101,15,0),"")</f>
        <v/>
      </c>
      <c r="G484" s="131" t="str">
        <f>IFERROR(VLOOKUP(A484,DETAIL!$A$7:$O$1101,14,0),"")</f>
        <v/>
      </c>
      <c r="H484" s="16" t="str">
        <f>IFERROR(VLOOKUP(A484,DETAIL!$A$7:$F$1101,6,0),"")</f>
        <v/>
      </c>
      <c r="I484" s="16" t="str">
        <f>IFERROR(VLOOKUP(A484,DETAIL!$A$7:$P$1101,16,0),"")</f>
        <v/>
      </c>
      <c r="J484" s="16" t="str">
        <f>IFERROR(VLOOKUP(A484,DETAIL!$A$7:$O$1101,13,0),"")</f>
        <v/>
      </c>
      <c r="K484" s="132" t="str">
        <f>IFERROR(CONCATENATE("वर्ष ",VLOOKUP(A484,DETAIL!$A$7:$O$1101,11,0)," / ","प्रतिशत ",VLOOKUP(A484,DETAIL!$A$7:$O$1101,12,0)*100),"")</f>
        <v/>
      </c>
      <c r="L484" s="16" t="str">
        <f>IFERROR(VLOOKUP(A484,DETAIL!$A$7:$L$1101,7,0),"")</f>
        <v/>
      </c>
      <c r="M484" s="133" t="str">
        <f>IFERROR(VLOOKUP(A484,DETAIL!$A$7:$L$1101,8,0)*75%,"")</f>
        <v/>
      </c>
      <c r="N484" s="16" t="str">
        <f>IFERROR(VLOOKUP(A484,DETAIL!$A$7:$L$1101,9,0),"")</f>
        <v/>
      </c>
      <c r="O484" s="133" t="str">
        <f>IFERROR(VLOOKUP(A484,DETAIL!$A$7:$L$1101,10,0)*25%,"")</f>
        <v/>
      </c>
      <c r="P484" s="133" t="str">
        <f t="shared" si="18"/>
        <v/>
      </c>
      <c r="Q484" s="131"/>
    </row>
    <row r="485" spans="1:17" ht="24.95" customHeight="1">
      <c r="A485" s="150">
        <v>478</v>
      </c>
      <c r="B485" s="16" t="str">
        <f t="shared" si="19"/>
        <v/>
      </c>
      <c r="C485" s="130" t="str">
        <f>IFERROR(VLOOKUP(A485,DETAIL!$A$7:$F$1101,3,0),"")</f>
        <v/>
      </c>
      <c r="D485" s="130" t="str">
        <f>IFERROR(VLOOKUP(A485,DETAIL!$A$7:$F$1101,4,0),"")</f>
        <v/>
      </c>
      <c r="E485" s="131" t="str">
        <f>IFERROR(VLOOKUP(A485,DETAIL!$A$7:$F$1101,5,0),"")</f>
        <v/>
      </c>
      <c r="F485" s="131" t="str">
        <f>IFERROR(VLOOKUP(A485,DETAIL!$A$7:$O$1101,15,0),"")</f>
        <v/>
      </c>
      <c r="G485" s="131" t="str">
        <f>IFERROR(VLOOKUP(A485,DETAIL!$A$7:$O$1101,14,0),"")</f>
        <v/>
      </c>
      <c r="H485" s="16" t="str">
        <f>IFERROR(VLOOKUP(A485,DETAIL!$A$7:$F$1101,6,0),"")</f>
        <v/>
      </c>
      <c r="I485" s="16" t="str">
        <f>IFERROR(VLOOKUP(A485,DETAIL!$A$7:$P$1101,16,0),"")</f>
        <v/>
      </c>
      <c r="J485" s="16" t="str">
        <f>IFERROR(VLOOKUP(A485,DETAIL!$A$7:$O$1101,13,0),"")</f>
        <v/>
      </c>
      <c r="K485" s="132" t="str">
        <f>IFERROR(CONCATENATE("वर्ष ",VLOOKUP(A485,DETAIL!$A$7:$O$1101,11,0)," / ","प्रतिशत ",VLOOKUP(A485,DETAIL!$A$7:$O$1101,12,0)*100),"")</f>
        <v/>
      </c>
      <c r="L485" s="16" t="str">
        <f>IFERROR(VLOOKUP(A485,DETAIL!$A$7:$L$1101,7,0),"")</f>
        <v/>
      </c>
      <c r="M485" s="133" t="str">
        <f>IFERROR(VLOOKUP(A485,DETAIL!$A$7:$L$1101,8,0)*75%,"")</f>
        <v/>
      </c>
      <c r="N485" s="16" t="str">
        <f>IFERROR(VLOOKUP(A485,DETAIL!$A$7:$L$1101,9,0),"")</f>
        <v/>
      </c>
      <c r="O485" s="133" t="str">
        <f>IFERROR(VLOOKUP(A485,DETAIL!$A$7:$L$1101,10,0)*25%,"")</f>
        <v/>
      </c>
      <c r="P485" s="133" t="str">
        <f t="shared" si="18"/>
        <v/>
      </c>
      <c r="Q485" s="131"/>
    </row>
    <row r="486" spans="1:17" ht="24.95" customHeight="1">
      <c r="A486" s="150">
        <v>479</v>
      </c>
      <c r="B486" s="16" t="str">
        <f t="shared" si="19"/>
        <v/>
      </c>
      <c r="C486" s="130" t="str">
        <f>IFERROR(VLOOKUP(A486,DETAIL!$A$7:$F$1101,3,0),"")</f>
        <v/>
      </c>
      <c r="D486" s="130" t="str">
        <f>IFERROR(VLOOKUP(A486,DETAIL!$A$7:$F$1101,4,0),"")</f>
        <v/>
      </c>
      <c r="E486" s="131" t="str">
        <f>IFERROR(VLOOKUP(A486,DETAIL!$A$7:$F$1101,5,0),"")</f>
        <v/>
      </c>
      <c r="F486" s="131" t="str">
        <f>IFERROR(VLOOKUP(A486,DETAIL!$A$7:$O$1101,15,0),"")</f>
        <v/>
      </c>
      <c r="G486" s="131" t="str">
        <f>IFERROR(VLOOKUP(A486,DETAIL!$A$7:$O$1101,14,0),"")</f>
        <v/>
      </c>
      <c r="H486" s="16" t="str">
        <f>IFERROR(VLOOKUP(A486,DETAIL!$A$7:$F$1101,6,0),"")</f>
        <v/>
      </c>
      <c r="I486" s="16" t="str">
        <f>IFERROR(VLOOKUP(A486,DETAIL!$A$7:$P$1101,16,0),"")</f>
        <v/>
      </c>
      <c r="J486" s="16" t="str">
        <f>IFERROR(VLOOKUP(A486,DETAIL!$A$7:$O$1101,13,0),"")</f>
        <v/>
      </c>
      <c r="K486" s="132" t="str">
        <f>IFERROR(CONCATENATE("वर्ष ",VLOOKUP(A486,DETAIL!$A$7:$O$1101,11,0)," / ","प्रतिशत ",VLOOKUP(A486,DETAIL!$A$7:$O$1101,12,0)*100),"")</f>
        <v/>
      </c>
      <c r="L486" s="16" t="str">
        <f>IFERROR(VLOOKUP(A486,DETAIL!$A$7:$L$1101,7,0),"")</f>
        <v/>
      </c>
      <c r="M486" s="133" t="str">
        <f>IFERROR(VLOOKUP(A486,DETAIL!$A$7:$L$1101,8,0)*75%,"")</f>
        <v/>
      </c>
      <c r="N486" s="16" t="str">
        <f>IFERROR(VLOOKUP(A486,DETAIL!$A$7:$L$1101,9,0),"")</f>
        <v/>
      </c>
      <c r="O486" s="133" t="str">
        <f>IFERROR(VLOOKUP(A486,DETAIL!$A$7:$L$1101,10,0)*25%,"")</f>
        <v/>
      </c>
      <c r="P486" s="133" t="str">
        <f t="shared" si="18"/>
        <v/>
      </c>
      <c r="Q486" s="131"/>
    </row>
    <row r="487" spans="1:17" ht="24.95" customHeight="1">
      <c r="A487" s="150">
        <v>480</v>
      </c>
      <c r="B487" s="16" t="str">
        <f t="shared" si="19"/>
        <v/>
      </c>
      <c r="C487" s="130" t="str">
        <f>IFERROR(VLOOKUP(A487,DETAIL!$A$7:$F$1101,3,0),"")</f>
        <v/>
      </c>
      <c r="D487" s="130" t="str">
        <f>IFERROR(VLOOKUP(A487,DETAIL!$A$7:$F$1101,4,0),"")</f>
        <v/>
      </c>
      <c r="E487" s="131" t="str">
        <f>IFERROR(VLOOKUP(A487,DETAIL!$A$7:$F$1101,5,0),"")</f>
        <v/>
      </c>
      <c r="F487" s="131" t="str">
        <f>IFERROR(VLOOKUP(A487,DETAIL!$A$7:$O$1101,15,0),"")</f>
        <v/>
      </c>
      <c r="G487" s="131" t="str">
        <f>IFERROR(VLOOKUP(A487,DETAIL!$A$7:$O$1101,14,0),"")</f>
        <v/>
      </c>
      <c r="H487" s="16" t="str">
        <f>IFERROR(VLOOKUP(A487,DETAIL!$A$7:$F$1101,6,0),"")</f>
        <v/>
      </c>
      <c r="I487" s="16" t="str">
        <f>IFERROR(VLOOKUP(A487,DETAIL!$A$7:$P$1101,16,0),"")</f>
        <v/>
      </c>
      <c r="J487" s="16" t="str">
        <f>IFERROR(VLOOKUP(A487,DETAIL!$A$7:$O$1101,13,0),"")</f>
        <v/>
      </c>
      <c r="K487" s="132" t="str">
        <f>IFERROR(CONCATENATE("वर्ष ",VLOOKUP(A487,DETAIL!$A$7:$O$1101,11,0)," / ","प्रतिशत ",VLOOKUP(A487,DETAIL!$A$7:$O$1101,12,0)*100),"")</f>
        <v/>
      </c>
      <c r="L487" s="16" t="str">
        <f>IFERROR(VLOOKUP(A487,DETAIL!$A$7:$L$1101,7,0),"")</f>
        <v/>
      </c>
      <c r="M487" s="133" t="str">
        <f>IFERROR(VLOOKUP(A487,DETAIL!$A$7:$L$1101,8,0)*75%,"")</f>
        <v/>
      </c>
      <c r="N487" s="16" t="str">
        <f>IFERROR(VLOOKUP(A487,DETAIL!$A$7:$L$1101,9,0),"")</f>
        <v/>
      </c>
      <c r="O487" s="133" t="str">
        <f>IFERROR(VLOOKUP(A487,DETAIL!$A$7:$L$1101,10,0)*25%,"")</f>
        <v/>
      </c>
      <c r="P487" s="133" t="str">
        <f t="shared" si="18"/>
        <v/>
      </c>
      <c r="Q487" s="131"/>
    </row>
    <row r="488" spans="1:17" ht="24.95" customHeight="1">
      <c r="A488" s="150">
        <v>481</v>
      </c>
      <c r="B488" s="16" t="str">
        <f t="shared" si="19"/>
        <v/>
      </c>
      <c r="C488" s="130" t="str">
        <f>IFERROR(VLOOKUP(A488,DETAIL!$A$7:$F$1101,3,0),"")</f>
        <v/>
      </c>
      <c r="D488" s="130" t="str">
        <f>IFERROR(VLOOKUP(A488,DETAIL!$A$7:$F$1101,4,0),"")</f>
        <v/>
      </c>
      <c r="E488" s="131" t="str">
        <f>IFERROR(VLOOKUP(A488,DETAIL!$A$7:$F$1101,5,0),"")</f>
        <v/>
      </c>
      <c r="F488" s="131" t="str">
        <f>IFERROR(VLOOKUP(A488,DETAIL!$A$7:$O$1101,15,0),"")</f>
        <v/>
      </c>
      <c r="G488" s="131" t="str">
        <f>IFERROR(VLOOKUP(A488,DETAIL!$A$7:$O$1101,14,0),"")</f>
        <v/>
      </c>
      <c r="H488" s="16" t="str">
        <f>IFERROR(VLOOKUP(A488,DETAIL!$A$7:$F$1101,6,0),"")</f>
        <v/>
      </c>
      <c r="I488" s="16" t="str">
        <f>IFERROR(VLOOKUP(A488,DETAIL!$A$7:$P$1101,16,0),"")</f>
        <v/>
      </c>
      <c r="J488" s="16" t="str">
        <f>IFERROR(VLOOKUP(A488,DETAIL!$A$7:$O$1101,13,0),"")</f>
        <v/>
      </c>
      <c r="K488" s="132" t="str">
        <f>IFERROR(CONCATENATE("वर्ष ",VLOOKUP(A488,DETAIL!$A$7:$O$1101,11,0)," / ","प्रतिशत ",VLOOKUP(A488,DETAIL!$A$7:$O$1101,12,0)*100),"")</f>
        <v/>
      </c>
      <c r="L488" s="16" t="str">
        <f>IFERROR(VLOOKUP(A488,DETAIL!$A$7:$L$1101,7,0),"")</f>
        <v/>
      </c>
      <c r="M488" s="133" t="str">
        <f>IFERROR(VLOOKUP(A488,DETAIL!$A$7:$L$1101,8,0)*75%,"")</f>
        <v/>
      </c>
      <c r="N488" s="16" t="str">
        <f>IFERROR(VLOOKUP(A488,DETAIL!$A$7:$L$1101,9,0),"")</f>
        <v/>
      </c>
      <c r="O488" s="133" t="str">
        <f>IFERROR(VLOOKUP(A488,DETAIL!$A$7:$L$1101,10,0)*25%,"")</f>
        <v/>
      </c>
      <c r="P488" s="133" t="str">
        <f t="shared" si="18"/>
        <v/>
      </c>
      <c r="Q488" s="131"/>
    </row>
    <row r="489" spans="1:17" ht="24.95" customHeight="1">
      <c r="A489" s="150">
        <v>482</v>
      </c>
      <c r="B489" s="16" t="str">
        <f t="shared" si="19"/>
        <v/>
      </c>
      <c r="C489" s="130" t="str">
        <f>IFERROR(VLOOKUP(A489,DETAIL!$A$7:$F$1101,3,0),"")</f>
        <v/>
      </c>
      <c r="D489" s="130" t="str">
        <f>IFERROR(VLOOKUP(A489,DETAIL!$A$7:$F$1101,4,0),"")</f>
        <v/>
      </c>
      <c r="E489" s="131" t="str">
        <f>IFERROR(VLOOKUP(A489,DETAIL!$A$7:$F$1101,5,0),"")</f>
        <v/>
      </c>
      <c r="F489" s="131" t="str">
        <f>IFERROR(VLOOKUP(A489,DETAIL!$A$7:$O$1101,15,0),"")</f>
        <v/>
      </c>
      <c r="G489" s="131" t="str">
        <f>IFERROR(VLOOKUP(A489,DETAIL!$A$7:$O$1101,14,0),"")</f>
        <v/>
      </c>
      <c r="H489" s="16" t="str">
        <f>IFERROR(VLOOKUP(A489,DETAIL!$A$7:$F$1101,6,0),"")</f>
        <v/>
      </c>
      <c r="I489" s="16" t="str">
        <f>IFERROR(VLOOKUP(A489,DETAIL!$A$7:$P$1101,16,0),"")</f>
        <v/>
      </c>
      <c r="J489" s="16" t="str">
        <f>IFERROR(VLOOKUP(A489,DETAIL!$A$7:$O$1101,13,0),"")</f>
        <v/>
      </c>
      <c r="K489" s="132" t="str">
        <f>IFERROR(CONCATENATE("वर्ष ",VLOOKUP(A489,DETAIL!$A$7:$O$1101,11,0)," / ","प्रतिशत ",VLOOKUP(A489,DETAIL!$A$7:$O$1101,12,0)*100),"")</f>
        <v/>
      </c>
      <c r="L489" s="16" t="str">
        <f>IFERROR(VLOOKUP(A489,DETAIL!$A$7:$L$1101,7,0),"")</f>
        <v/>
      </c>
      <c r="M489" s="133" t="str">
        <f>IFERROR(VLOOKUP(A489,DETAIL!$A$7:$L$1101,8,0)*75%,"")</f>
        <v/>
      </c>
      <c r="N489" s="16" t="str">
        <f>IFERROR(VLOOKUP(A489,DETAIL!$A$7:$L$1101,9,0),"")</f>
        <v/>
      </c>
      <c r="O489" s="133" t="str">
        <f>IFERROR(VLOOKUP(A489,DETAIL!$A$7:$L$1101,10,0)*25%,"")</f>
        <v/>
      </c>
      <c r="P489" s="133" t="str">
        <f t="shared" si="18"/>
        <v/>
      </c>
      <c r="Q489" s="131"/>
    </row>
    <row r="490" spans="1:17" ht="24.95" customHeight="1">
      <c r="A490" s="150">
        <v>483</v>
      </c>
      <c r="B490" s="16" t="str">
        <f t="shared" si="19"/>
        <v/>
      </c>
      <c r="C490" s="130" t="str">
        <f>IFERROR(VLOOKUP(A490,DETAIL!$A$7:$F$1101,3,0),"")</f>
        <v/>
      </c>
      <c r="D490" s="130" t="str">
        <f>IFERROR(VLOOKUP(A490,DETAIL!$A$7:$F$1101,4,0),"")</f>
        <v/>
      </c>
      <c r="E490" s="131" t="str">
        <f>IFERROR(VLOOKUP(A490,DETAIL!$A$7:$F$1101,5,0),"")</f>
        <v/>
      </c>
      <c r="F490" s="131" t="str">
        <f>IFERROR(VLOOKUP(A490,DETAIL!$A$7:$O$1101,15,0),"")</f>
        <v/>
      </c>
      <c r="G490" s="131" t="str">
        <f>IFERROR(VLOOKUP(A490,DETAIL!$A$7:$O$1101,14,0),"")</f>
        <v/>
      </c>
      <c r="H490" s="16" t="str">
        <f>IFERROR(VLOOKUP(A490,DETAIL!$A$7:$F$1101,6,0),"")</f>
        <v/>
      </c>
      <c r="I490" s="16" t="str">
        <f>IFERROR(VLOOKUP(A490,DETAIL!$A$7:$P$1101,16,0),"")</f>
        <v/>
      </c>
      <c r="J490" s="16" t="str">
        <f>IFERROR(VLOOKUP(A490,DETAIL!$A$7:$O$1101,13,0),"")</f>
        <v/>
      </c>
      <c r="K490" s="132" t="str">
        <f>IFERROR(CONCATENATE("वर्ष ",VLOOKUP(A490,DETAIL!$A$7:$O$1101,11,0)," / ","प्रतिशत ",VLOOKUP(A490,DETAIL!$A$7:$O$1101,12,0)*100),"")</f>
        <v/>
      </c>
      <c r="L490" s="16" t="str">
        <f>IFERROR(VLOOKUP(A490,DETAIL!$A$7:$L$1101,7,0),"")</f>
        <v/>
      </c>
      <c r="M490" s="133" t="str">
        <f>IFERROR(VLOOKUP(A490,DETAIL!$A$7:$L$1101,8,0)*75%,"")</f>
        <v/>
      </c>
      <c r="N490" s="16" t="str">
        <f>IFERROR(VLOOKUP(A490,DETAIL!$A$7:$L$1101,9,0),"")</f>
        <v/>
      </c>
      <c r="O490" s="133" t="str">
        <f>IFERROR(VLOOKUP(A490,DETAIL!$A$7:$L$1101,10,0)*25%,"")</f>
        <v/>
      </c>
      <c r="P490" s="133" t="str">
        <f t="shared" si="18"/>
        <v/>
      </c>
      <c r="Q490" s="131"/>
    </row>
    <row r="491" spans="1:17" ht="24.95" customHeight="1">
      <c r="A491" s="150">
        <v>484</v>
      </c>
      <c r="B491" s="16" t="str">
        <f t="shared" si="19"/>
        <v/>
      </c>
      <c r="C491" s="130" t="str">
        <f>IFERROR(VLOOKUP(A491,DETAIL!$A$7:$F$1101,3,0),"")</f>
        <v/>
      </c>
      <c r="D491" s="130" t="str">
        <f>IFERROR(VLOOKUP(A491,DETAIL!$A$7:$F$1101,4,0),"")</f>
        <v/>
      </c>
      <c r="E491" s="131" t="str">
        <f>IFERROR(VLOOKUP(A491,DETAIL!$A$7:$F$1101,5,0),"")</f>
        <v/>
      </c>
      <c r="F491" s="131" t="str">
        <f>IFERROR(VLOOKUP(A491,DETAIL!$A$7:$O$1101,15,0),"")</f>
        <v/>
      </c>
      <c r="G491" s="131" t="str">
        <f>IFERROR(VLOOKUP(A491,DETAIL!$A$7:$O$1101,14,0),"")</f>
        <v/>
      </c>
      <c r="H491" s="16" t="str">
        <f>IFERROR(VLOOKUP(A491,DETAIL!$A$7:$F$1101,6,0),"")</f>
        <v/>
      </c>
      <c r="I491" s="16" t="str">
        <f>IFERROR(VLOOKUP(A491,DETAIL!$A$7:$P$1101,16,0),"")</f>
        <v/>
      </c>
      <c r="J491" s="16" t="str">
        <f>IFERROR(VLOOKUP(A491,DETAIL!$A$7:$O$1101,13,0),"")</f>
        <v/>
      </c>
      <c r="K491" s="132" t="str">
        <f>IFERROR(CONCATENATE("वर्ष ",VLOOKUP(A491,DETAIL!$A$7:$O$1101,11,0)," / ","प्रतिशत ",VLOOKUP(A491,DETAIL!$A$7:$O$1101,12,0)*100),"")</f>
        <v/>
      </c>
      <c r="L491" s="16" t="str">
        <f>IFERROR(VLOOKUP(A491,DETAIL!$A$7:$L$1101,7,0),"")</f>
        <v/>
      </c>
      <c r="M491" s="133" t="str">
        <f>IFERROR(VLOOKUP(A491,DETAIL!$A$7:$L$1101,8,0)*75%,"")</f>
        <v/>
      </c>
      <c r="N491" s="16" t="str">
        <f>IFERROR(VLOOKUP(A491,DETAIL!$A$7:$L$1101,9,0),"")</f>
        <v/>
      </c>
      <c r="O491" s="133" t="str">
        <f>IFERROR(VLOOKUP(A491,DETAIL!$A$7:$L$1101,10,0)*25%,"")</f>
        <v/>
      </c>
      <c r="P491" s="133" t="str">
        <f t="shared" si="18"/>
        <v/>
      </c>
      <c r="Q491" s="131"/>
    </row>
    <row r="492" spans="1:17" ht="24.95" customHeight="1">
      <c r="A492" s="150">
        <v>485</v>
      </c>
      <c r="B492" s="16" t="str">
        <f t="shared" si="19"/>
        <v/>
      </c>
      <c r="C492" s="130" t="str">
        <f>IFERROR(VLOOKUP(A492,DETAIL!$A$7:$F$1101,3,0),"")</f>
        <v/>
      </c>
      <c r="D492" s="130" t="str">
        <f>IFERROR(VLOOKUP(A492,DETAIL!$A$7:$F$1101,4,0),"")</f>
        <v/>
      </c>
      <c r="E492" s="131" t="str">
        <f>IFERROR(VLOOKUP(A492,DETAIL!$A$7:$F$1101,5,0),"")</f>
        <v/>
      </c>
      <c r="F492" s="131" t="str">
        <f>IFERROR(VLOOKUP(A492,DETAIL!$A$7:$O$1101,15,0),"")</f>
        <v/>
      </c>
      <c r="G492" s="131" t="str">
        <f>IFERROR(VLOOKUP(A492,DETAIL!$A$7:$O$1101,14,0),"")</f>
        <v/>
      </c>
      <c r="H492" s="16" t="str">
        <f>IFERROR(VLOOKUP(A492,DETAIL!$A$7:$F$1101,6,0),"")</f>
        <v/>
      </c>
      <c r="I492" s="16" t="str">
        <f>IFERROR(VLOOKUP(A492,DETAIL!$A$7:$P$1101,16,0),"")</f>
        <v/>
      </c>
      <c r="J492" s="16" t="str">
        <f>IFERROR(VLOOKUP(A492,DETAIL!$A$7:$O$1101,13,0),"")</f>
        <v/>
      </c>
      <c r="K492" s="132" t="str">
        <f>IFERROR(CONCATENATE("वर्ष ",VLOOKUP(A492,DETAIL!$A$7:$O$1101,11,0)," / ","प्रतिशत ",VLOOKUP(A492,DETAIL!$A$7:$O$1101,12,0)*100),"")</f>
        <v/>
      </c>
      <c r="L492" s="16" t="str">
        <f>IFERROR(VLOOKUP(A492,DETAIL!$A$7:$L$1101,7,0),"")</f>
        <v/>
      </c>
      <c r="M492" s="133" t="str">
        <f>IFERROR(VLOOKUP(A492,DETAIL!$A$7:$L$1101,8,0)*75%,"")</f>
        <v/>
      </c>
      <c r="N492" s="16" t="str">
        <f>IFERROR(VLOOKUP(A492,DETAIL!$A$7:$L$1101,9,0),"")</f>
        <v/>
      </c>
      <c r="O492" s="133" t="str">
        <f>IFERROR(VLOOKUP(A492,DETAIL!$A$7:$L$1101,10,0)*25%,"")</f>
        <v/>
      </c>
      <c r="P492" s="133" t="str">
        <f t="shared" si="18"/>
        <v/>
      </c>
      <c r="Q492" s="131"/>
    </row>
    <row r="493" spans="1:17" ht="24.95" customHeight="1">
      <c r="A493" s="150">
        <v>486</v>
      </c>
      <c r="B493" s="16" t="str">
        <f t="shared" si="19"/>
        <v/>
      </c>
      <c r="C493" s="130" t="str">
        <f>IFERROR(VLOOKUP(A493,DETAIL!$A$7:$F$1101,3,0),"")</f>
        <v/>
      </c>
      <c r="D493" s="130" t="str">
        <f>IFERROR(VLOOKUP(A493,DETAIL!$A$7:$F$1101,4,0),"")</f>
        <v/>
      </c>
      <c r="E493" s="131" t="str">
        <f>IFERROR(VLOOKUP(A493,DETAIL!$A$7:$F$1101,5,0),"")</f>
        <v/>
      </c>
      <c r="F493" s="131" t="str">
        <f>IFERROR(VLOOKUP(A493,DETAIL!$A$7:$O$1101,15,0),"")</f>
        <v/>
      </c>
      <c r="G493" s="131" t="str">
        <f>IFERROR(VLOOKUP(A493,DETAIL!$A$7:$O$1101,14,0),"")</f>
        <v/>
      </c>
      <c r="H493" s="16" t="str">
        <f>IFERROR(VLOOKUP(A493,DETAIL!$A$7:$F$1101,6,0),"")</f>
        <v/>
      </c>
      <c r="I493" s="16" t="str">
        <f>IFERROR(VLOOKUP(A493,DETAIL!$A$7:$P$1101,16,0),"")</f>
        <v/>
      </c>
      <c r="J493" s="16" t="str">
        <f>IFERROR(VLOOKUP(A493,DETAIL!$A$7:$O$1101,13,0),"")</f>
        <v/>
      </c>
      <c r="K493" s="132" t="str">
        <f>IFERROR(CONCATENATE("वर्ष ",VLOOKUP(A493,DETAIL!$A$7:$O$1101,11,0)," / ","प्रतिशत ",VLOOKUP(A493,DETAIL!$A$7:$O$1101,12,0)*100),"")</f>
        <v/>
      </c>
      <c r="L493" s="16" t="str">
        <f>IFERROR(VLOOKUP(A493,DETAIL!$A$7:$L$1101,7,0),"")</f>
        <v/>
      </c>
      <c r="M493" s="133" t="str">
        <f>IFERROR(VLOOKUP(A493,DETAIL!$A$7:$L$1101,8,0)*75%,"")</f>
        <v/>
      </c>
      <c r="N493" s="16" t="str">
        <f>IFERROR(VLOOKUP(A493,DETAIL!$A$7:$L$1101,9,0),"")</f>
        <v/>
      </c>
      <c r="O493" s="133" t="str">
        <f>IFERROR(VLOOKUP(A493,DETAIL!$A$7:$L$1101,10,0)*25%,"")</f>
        <v/>
      </c>
      <c r="P493" s="133" t="str">
        <f t="shared" si="18"/>
        <v/>
      </c>
      <c r="Q493" s="131"/>
    </row>
    <row r="494" spans="1:17" ht="24.95" customHeight="1">
      <c r="A494" s="150">
        <v>487</v>
      </c>
      <c r="B494" s="16" t="str">
        <f t="shared" si="19"/>
        <v/>
      </c>
      <c r="C494" s="130" t="str">
        <f>IFERROR(VLOOKUP(A494,DETAIL!$A$7:$F$1101,3,0),"")</f>
        <v/>
      </c>
      <c r="D494" s="130" t="str">
        <f>IFERROR(VLOOKUP(A494,DETAIL!$A$7:$F$1101,4,0),"")</f>
        <v/>
      </c>
      <c r="E494" s="131" t="str">
        <f>IFERROR(VLOOKUP(A494,DETAIL!$A$7:$F$1101,5,0),"")</f>
        <v/>
      </c>
      <c r="F494" s="131" t="str">
        <f>IFERROR(VLOOKUP(A494,DETAIL!$A$7:$O$1101,15,0),"")</f>
        <v/>
      </c>
      <c r="G494" s="131" t="str">
        <f>IFERROR(VLOOKUP(A494,DETAIL!$A$7:$O$1101,14,0),"")</f>
        <v/>
      </c>
      <c r="H494" s="16" t="str">
        <f>IFERROR(VLOOKUP(A494,DETAIL!$A$7:$F$1101,6,0),"")</f>
        <v/>
      </c>
      <c r="I494" s="16" t="str">
        <f>IFERROR(VLOOKUP(A494,DETAIL!$A$7:$P$1101,16,0),"")</f>
        <v/>
      </c>
      <c r="J494" s="16" t="str">
        <f>IFERROR(VLOOKUP(A494,DETAIL!$A$7:$O$1101,13,0),"")</f>
        <v/>
      </c>
      <c r="K494" s="132" t="str">
        <f>IFERROR(CONCATENATE("वर्ष ",VLOOKUP(A494,DETAIL!$A$7:$O$1101,11,0)," / ","प्रतिशत ",VLOOKUP(A494,DETAIL!$A$7:$O$1101,12,0)*100),"")</f>
        <v/>
      </c>
      <c r="L494" s="16" t="str">
        <f>IFERROR(VLOOKUP(A494,DETAIL!$A$7:$L$1101,7,0),"")</f>
        <v/>
      </c>
      <c r="M494" s="133" t="str">
        <f>IFERROR(VLOOKUP(A494,DETAIL!$A$7:$L$1101,8,0)*75%,"")</f>
        <v/>
      </c>
      <c r="N494" s="16" t="str">
        <f>IFERROR(VLOOKUP(A494,DETAIL!$A$7:$L$1101,9,0),"")</f>
        <v/>
      </c>
      <c r="O494" s="133" t="str">
        <f>IFERROR(VLOOKUP(A494,DETAIL!$A$7:$L$1101,10,0)*25%,"")</f>
        <v/>
      </c>
      <c r="P494" s="133" t="str">
        <f t="shared" si="18"/>
        <v/>
      </c>
      <c r="Q494" s="131"/>
    </row>
    <row r="495" spans="1:17" ht="24.95" customHeight="1">
      <c r="A495" s="150">
        <v>488</v>
      </c>
      <c r="B495" s="16" t="str">
        <f t="shared" si="19"/>
        <v/>
      </c>
      <c r="C495" s="130" t="str">
        <f>IFERROR(VLOOKUP(A495,DETAIL!$A$7:$F$1101,3,0),"")</f>
        <v/>
      </c>
      <c r="D495" s="130" t="str">
        <f>IFERROR(VLOOKUP(A495,DETAIL!$A$7:$F$1101,4,0),"")</f>
        <v/>
      </c>
      <c r="E495" s="131" t="str">
        <f>IFERROR(VLOOKUP(A495,DETAIL!$A$7:$F$1101,5,0),"")</f>
        <v/>
      </c>
      <c r="F495" s="131" t="str">
        <f>IFERROR(VLOOKUP(A495,DETAIL!$A$7:$O$1101,15,0),"")</f>
        <v/>
      </c>
      <c r="G495" s="131" t="str">
        <f>IFERROR(VLOOKUP(A495,DETAIL!$A$7:$O$1101,14,0),"")</f>
        <v/>
      </c>
      <c r="H495" s="16" t="str">
        <f>IFERROR(VLOOKUP(A495,DETAIL!$A$7:$F$1101,6,0),"")</f>
        <v/>
      </c>
      <c r="I495" s="16" t="str">
        <f>IFERROR(VLOOKUP(A495,DETAIL!$A$7:$P$1101,16,0),"")</f>
        <v/>
      </c>
      <c r="J495" s="16" t="str">
        <f>IFERROR(VLOOKUP(A495,DETAIL!$A$7:$O$1101,13,0),"")</f>
        <v/>
      </c>
      <c r="K495" s="132" t="str">
        <f>IFERROR(CONCATENATE("वर्ष ",VLOOKUP(A495,DETAIL!$A$7:$O$1101,11,0)," / ","प्रतिशत ",VLOOKUP(A495,DETAIL!$A$7:$O$1101,12,0)*100),"")</f>
        <v/>
      </c>
      <c r="L495" s="16" t="str">
        <f>IFERROR(VLOOKUP(A495,DETAIL!$A$7:$L$1101,7,0),"")</f>
        <v/>
      </c>
      <c r="M495" s="133" t="str">
        <f>IFERROR(VLOOKUP(A495,DETAIL!$A$7:$L$1101,8,0)*75%,"")</f>
        <v/>
      </c>
      <c r="N495" s="16" t="str">
        <f>IFERROR(VLOOKUP(A495,DETAIL!$A$7:$L$1101,9,0),"")</f>
        <v/>
      </c>
      <c r="O495" s="133" t="str">
        <f>IFERROR(VLOOKUP(A495,DETAIL!$A$7:$L$1101,10,0)*25%,"")</f>
        <v/>
      </c>
      <c r="P495" s="133" t="str">
        <f t="shared" si="18"/>
        <v/>
      </c>
      <c r="Q495" s="131"/>
    </row>
    <row r="496" spans="1:17" ht="24.95" customHeight="1">
      <c r="A496" s="150">
        <v>489</v>
      </c>
      <c r="B496" s="16" t="str">
        <f t="shared" si="19"/>
        <v/>
      </c>
      <c r="C496" s="130" t="str">
        <f>IFERROR(VLOOKUP(A496,DETAIL!$A$7:$F$1101,3,0),"")</f>
        <v/>
      </c>
      <c r="D496" s="130" t="str">
        <f>IFERROR(VLOOKUP(A496,DETAIL!$A$7:$F$1101,4,0),"")</f>
        <v/>
      </c>
      <c r="E496" s="131" t="str">
        <f>IFERROR(VLOOKUP(A496,DETAIL!$A$7:$F$1101,5,0),"")</f>
        <v/>
      </c>
      <c r="F496" s="131" t="str">
        <f>IFERROR(VLOOKUP(A496,DETAIL!$A$7:$O$1101,15,0),"")</f>
        <v/>
      </c>
      <c r="G496" s="131" t="str">
        <f>IFERROR(VLOOKUP(A496,DETAIL!$A$7:$O$1101,14,0),"")</f>
        <v/>
      </c>
      <c r="H496" s="16" t="str">
        <f>IFERROR(VLOOKUP(A496,DETAIL!$A$7:$F$1101,6,0),"")</f>
        <v/>
      </c>
      <c r="I496" s="16" t="str">
        <f>IFERROR(VLOOKUP(A496,DETAIL!$A$7:$P$1101,16,0),"")</f>
        <v/>
      </c>
      <c r="J496" s="16" t="str">
        <f>IFERROR(VLOOKUP(A496,DETAIL!$A$7:$O$1101,13,0),"")</f>
        <v/>
      </c>
      <c r="K496" s="132" t="str">
        <f>IFERROR(CONCATENATE("वर्ष ",VLOOKUP(A496,DETAIL!$A$7:$O$1101,11,0)," / ","प्रतिशत ",VLOOKUP(A496,DETAIL!$A$7:$O$1101,12,0)*100),"")</f>
        <v/>
      </c>
      <c r="L496" s="16" t="str">
        <f>IFERROR(VLOOKUP(A496,DETAIL!$A$7:$L$1101,7,0),"")</f>
        <v/>
      </c>
      <c r="M496" s="133" t="str">
        <f>IFERROR(VLOOKUP(A496,DETAIL!$A$7:$L$1101,8,0)*75%,"")</f>
        <v/>
      </c>
      <c r="N496" s="16" t="str">
        <f>IFERROR(VLOOKUP(A496,DETAIL!$A$7:$L$1101,9,0),"")</f>
        <v/>
      </c>
      <c r="O496" s="133" t="str">
        <f>IFERROR(VLOOKUP(A496,DETAIL!$A$7:$L$1101,10,0)*25%,"")</f>
        <v/>
      </c>
      <c r="P496" s="133" t="str">
        <f t="shared" si="18"/>
        <v/>
      </c>
      <c r="Q496" s="131"/>
    </row>
    <row r="497" spans="1:17" ht="24.95" customHeight="1">
      <c r="A497" s="150">
        <v>490</v>
      </c>
      <c r="B497" s="16" t="str">
        <f t="shared" si="19"/>
        <v/>
      </c>
      <c r="C497" s="130" t="str">
        <f>IFERROR(VLOOKUP(A497,DETAIL!$A$7:$F$1101,3,0),"")</f>
        <v/>
      </c>
      <c r="D497" s="130" t="str">
        <f>IFERROR(VLOOKUP(A497,DETAIL!$A$7:$F$1101,4,0),"")</f>
        <v/>
      </c>
      <c r="E497" s="131" t="str">
        <f>IFERROR(VLOOKUP(A497,DETAIL!$A$7:$F$1101,5,0),"")</f>
        <v/>
      </c>
      <c r="F497" s="131" t="str">
        <f>IFERROR(VLOOKUP(A497,DETAIL!$A$7:$O$1101,15,0),"")</f>
        <v/>
      </c>
      <c r="G497" s="131" t="str">
        <f>IFERROR(VLOOKUP(A497,DETAIL!$A$7:$O$1101,14,0),"")</f>
        <v/>
      </c>
      <c r="H497" s="16" t="str">
        <f>IFERROR(VLOOKUP(A497,DETAIL!$A$7:$F$1101,6,0),"")</f>
        <v/>
      </c>
      <c r="I497" s="16" t="str">
        <f>IFERROR(VLOOKUP(A497,DETAIL!$A$7:$P$1101,16,0),"")</f>
        <v/>
      </c>
      <c r="J497" s="16" t="str">
        <f>IFERROR(VLOOKUP(A497,DETAIL!$A$7:$O$1101,13,0),"")</f>
        <v/>
      </c>
      <c r="K497" s="132" t="str">
        <f>IFERROR(CONCATENATE("वर्ष ",VLOOKUP(A497,DETAIL!$A$7:$O$1101,11,0)," / ","प्रतिशत ",VLOOKUP(A497,DETAIL!$A$7:$O$1101,12,0)*100),"")</f>
        <v/>
      </c>
      <c r="L497" s="16" t="str">
        <f>IFERROR(VLOOKUP(A497,DETAIL!$A$7:$L$1101,7,0),"")</f>
        <v/>
      </c>
      <c r="M497" s="133" t="str">
        <f>IFERROR(VLOOKUP(A497,DETAIL!$A$7:$L$1101,8,0)*75%,"")</f>
        <v/>
      </c>
      <c r="N497" s="16" t="str">
        <f>IFERROR(VLOOKUP(A497,DETAIL!$A$7:$L$1101,9,0),"")</f>
        <v/>
      </c>
      <c r="O497" s="133" t="str">
        <f>IFERROR(VLOOKUP(A497,DETAIL!$A$7:$L$1101,10,0)*25%,"")</f>
        <v/>
      </c>
      <c r="P497" s="133" t="str">
        <f t="shared" si="18"/>
        <v/>
      </c>
      <c r="Q497" s="131"/>
    </row>
    <row r="498" spans="1:17" ht="24.95" customHeight="1">
      <c r="A498" s="150">
        <v>491</v>
      </c>
      <c r="B498" s="16" t="str">
        <f t="shared" si="19"/>
        <v/>
      </c>
      <c r="C498" s="130" t="str">
        <f>IFERROR(VLOOKUP(A498,DETAIL!$A$7:$F$1101,3,0),"")</f>
        <v/>
      </c>
      <c r="D498" s="130" t="str">
        <f>IFERROR(VLOOKUP(A498,DETAIL!$A$7:$F$1101,4,0),"")</f>
        <v/>
      </c>
      <c r="E498" s="131" t="str">
        <f>IFERROR(VLOOKUP(A498,DETAIL!$A$7:$F$1101,5,0),"")</f>
        <v/>
      </c>
      <c r="F498" s="131" t="str">
        <f>IFERROR(VLOOKUP(A498,DETAIL!$A$7:$O$1101,15,0),"")</f>
        <v/>
      </c>
      <c r="G498" s="131" t="str">
        <f>IFERROR(VLOOKUP(A498,DETAIL!$A$7:$O$1101,14,0),"")</f>
        <v/>
      </c>
      <c r="H498" s="16" t="str">
        <f>IFERROR(VLOOKUP(A498,DETAIL!$A$7:$F$1101,6,0),"")</f>
        <v/>
      </c>
      <c r="I498" s="16" t="str">
        <f>IFERROR(VLOOKUP(A498,DETAIL!$A$7:$P$1101,16,0),"")</f>
        <v/>
      </c>
      <c r="J498" s="16" t="str">
        <f>IFERROR(VLOOKUP(A498,DETAIL!$A$7:$O$1101,13,0),"")</f>
        <v/>
      </c>
      <c r="K498" s="132" t="str">
        <f>IFERROR(CONCATENATE("वर्ष ",VLOOKUP(A498,DETAIL!$A$7:$O$1101,11,0)," / ","प्रतिशत ",VLOOKUP(A498,DETAIL!$A$7:$O$1101,12,0)*100),"")</f>
        <v/>
      </c>
      <c r="L498" s="16" t="str">
        <f>IFERROR(VLOOKUP(A498,DETAIL!$A$7:$L$1101,7,0),"")</f>
        <v/>
      </c>
      <c r="M498" s="133" t="str">
        <f>IFERROR(VLOOKUP(A498,DETAIL!$A$7:$L$1101,8,0)*75%,"")</f>
        <v/>
      </c>
      <c r="N498" s="16" t="str">
        <f>IFERROR(VLOOKUP(A498,DETAIL!$A$7:$L$1101,9,0),"")</f>
        <v/>
      </c>
      <c r="O498" s="133" t="str">
        <f>IFERROR(VLOOKUP(A498,DETAIL!$A$7:$L$1101,10,0)*25%,"")</f>
        <v/>
      </c>
      <c r="P498" s="133" t="str">
        <f t="shared" si="18"/>
        <v/>
      </c>
      <c r="Q498" s="131"/>
    </row>
    <row r="499" spans="1:17" ht="24.95" customHeight="1">
      <c r="A499" s="150">
        <v>492</v>
      </c>
      <c r="B499" s="16" t="str">
        <f t="shared" si="19"/>
        <v/>
      </c>
      <c r="C499" s="130" t="str">
        <f>IFERROR(VLOOKUP(A499,DETAIL!$A$7:$F$1101,3,0),"")</f>
        <v/>
      </c>
      <c r="D499" s="130" t="str">
        <f>IFERROR(VLOOKUP(A499,DETAIL!$A$7:$F$1101,4,0),"")</f>
        <v/>
      </c>
      <c r="E499" s="131" t="str">
        <f>IFERROR(VLOOKUP(A499,DETAIL!$A$7:$F$1101,5,0),"")</f>
        <v/>
      </c>
      <c r="F499" s="131" t="str">
        <f>IFERROR(VLOOKUP(A499,DETAIL!$A$7:$O$1101,15,0),"")</f>
        <v/>
      </c>
      <c r="G499" s="131" t="str">
        <f>IFERROR(VLOOKUP(A499,DETAIL!$A$7:$O$1101,14,0),"")</f>
        <v/>
      </c>
      <c r="H499" s="16" t="str">
        <f>IFERROR(VLOOKUP(A499,DETAIL!$A$7:$F$1101,6,0),"")</f>
        <v/>
      </c>
      <c r="I499" s="16" t="str">
        <f>IFERROR(VLOOKUP(A499,DETAIL!$A$7:$P$1101,16,0),"")</f>
        <v/>
      </c>
      <c r="J499" s="16" t="str">
        <f>IFERROR(VLOOKUP(A499,DETAIL!$A$7:$O$1101,13,0),"")</f>
        <v/>
      </c>
      <c r="K499" s="132" t="str">
        <f>IFERROR(CONCATENATE("वर्ष ",VLOOKUP(A499,DETAIL!$A$7:$O$1101,11,0)," / ","प्रतिशत ",VLOOKUP(A499,DETAIL!$A$7:$O$1101,12,0)*100),"")</f>
        <v/>
      </c>
      <c r="L499" s="16" t="str">
        <f>IFERROR(VLOOKUP(A499,DETAIL!$A$7:$L$1101,7,0),"")</f>
        <v/>
      </c>
      <c r="M499" s="133" t="str">
        <f>IFERROR(VLOOKUP(A499,DETAIL!$A$7:$L$1101,8,0)*75%,"")</f>
        <v/>
      </c>
      <c r="N499" s="16" t="str">
        <f>IFERROR(VLOOKUP(A499,DETAIL!$A$7:$L$1101,9,0),"")</f>
        <v/>
      </c>
      <c r="O499" s="133" t="str">
        <f>IFERROR(VLOOKUP(A499,DETAIL!$A$7:$L$1101,10,0)*25%,"")</f>
        <v/>
      </c>
      <c r="P499" s="133" t="str">
        <f t="shared" si="18"/>
        <v/>
      </c>
      <c r="Q499" s="131"/>
    </row>
    <row r="500" spans="1:17" ht="24.95" customHeight="1">
      <c r="A500" s="150">
        <v>493</v>
      </c>
      <c r="B500" s="16" t="str">
        <f t="shared" si="19"/>
        <v/>
      </c>
      <c r="C500" s="130" t="str">
        <f>IFERROR(VLOOKUP(A500,DETAIL!$A$7:$F$1101,3,0),"")</f>
        <v/>
      </c>
      <c r="D500" s="130" t="str">
        <f>IFERROR(VLOOKUP(A500,DETAIL!$A$7:$F$1101,4,0),"")</f>
        <v/>
      </c>
      <c r="E500" s="131" t="str">
        <f>IFERROR(VLOOKUP(A500,DETAIL!$A$7:$F$1101,5,0),"")</f>
        <v/>
      </c>
      <c r="F500" s="131" t="str">
        <f>IFERROR(VLOOKUP(A500,DETAIL!$A$7:$O$1101,15,0),"")</f>
        <v/>
      </c>
      <c r="G500" s="131" t="str">
        <f>IFERROR(VLOOKUP(A500,DETAIL!$A$7:$O$1101,14,0),"")</f>
        <v/>
      </c>
      <c r="H500" s="16" t="str">
        <f>IFERROR(VLOOKUP(A500,DETAIL!$A$7:$F$1101,6,0),"")</f>
        <v/>
      </c>
      <c r="I500" s="16" t="str">
        <f>IFERROR(VLOOKUP(A500,DETAIL!$A$7:$P$1101,16,0),"")</f>
        <v/>
      </c>
      <c r="J500" s="16" t="str">
        <f>IFERROR(VLOOKUP(A500,DETAIL!$A$7:$O$1101,13,0),"")</f>
        <v/>
      </c>
      <c r="K500" s="132" t="str">
        <f>IFERROR(CONCATENATE("वर्ष ",VLOOKUP(A500,DETAIL!$A$7:$O$1101,11,0)," / ","प्रतिशत ",VLOOKUP(A500,DETAIL!$A$7:$O$1101,12,0)*100),"")</f>
        <v/>
      </c>
      <c r="L500" s="16" t="str">
        <f>IFERROR(VLOOKUP(A500,DETAIL!$A$7:$L$1101,7,0),"")</f>
        <v/>
      </c>
      <c r="M500" s="133" t="str">
        <f>IFERROR(VLOOKUP(A500,DETAIL!$A$7:$L$1101,8,0)*75%,"")</f>
        <v/>
      </c>
      <c r="N500" s="16" t="str">
        <f>IFERROR(VLOOKUP(A500,DETAIL!$A$7:$L$1101,9,0),"")</f>
        <v/>
      </c>
      <c r="O500" s="133" t="str">
        <f>IFERROR(VLOOKUP(A500,DETAIL!$A$7:$L$1101,10,0)*25%,"")</f>
        <v/>
      </c>
      <c r="P500" s="133" t="str">
        <f t="shared" si="18"/>
        <v/>
      </c>
      <c r="Q500" s="131"/>
    </row>
    <row r="501" spans="1:17" ht="24.95" customHeight="1">
      <c r="A501" s="150">
        <v>494</v>
      </c>
      <c r="B501" s="16" t="str">
        <f t="shared" si="19"/>
        <v/>
      </c>
      <c r="C501" s="130" t="str">
        <f>IFERROR(VLOOKUP(A501,DETAIL!$A$7:$F$1101,3,0),"")</f>
        <v/>
      </c>
      <c r="D501" s="130" t="str">
        <f>IFERROR(VLOOKUP(A501,DETAIL!$A$7:$F$1101,4,0),"")</f>
        <v/>
      </c>
      <c r="E501" s="131" t="str">
        <f>IFERROR(VLOOKUP(A501,DETAIL!$A$7:$F$1101,5,0),"")</f>
        <v/>
      </c>
      <c r="F501" s="131" t="str">
        <f>IFERROR(VLOOKUP(A501,DETAIL!$A$7:$O$1101,15,0),"")</f>
        <v/>
      </c>
      <c r="G501" s="131" t="str">
        <f>IFERROR(VLOOKUP(A501,DETAIL!$A$7:$O$1101,14,0),"")</f>
        <v/>
      </c>
      <c r="H501" s="16" t="str">
        <f>IFERROR(VLOOKUP(A501,DETAIL!$A$7:$F$1101,6,0),"")</f>
        <v/>
      </c>
      <c r="I501" s="16" t="str">
        <f>IFERROR(VLOOKUP(A501,DETAIL!$A$7:$P$1101,16,0),"")</f>
        <v/>
      </c>
      <c r="J501" s="16" t="str">
        <f>IFERROR(VLOOKUP(A501,DETAIL!$A$7:$O$1101,13,0),"")</f>
        <v/>
      </c>
      <c r="K501" s="132" t="str">
        <f>IFERROR(CONCATENATE("वर्ष ",VLOOKUP(A501,DETAIL!$A$7:$O$1101,11,0)," / ","प्रतिशत ",VLOOKUP(A501,DETAIL!$A$7:$O$1101,12,0)*100),"")</f>
        <v/>
      </c>
      <c r="L501" s="16" t="str">
        <f>IFERROR(VLOOKUP(A501,DETAIL!$A$7:$L$1101,7,0),"")</f>
        <v/>
      </c>
      <c r="M501" s="133" t="str">
        <f>IFERROR(VLOOKUP(A501,DETAIL!$A$7:$L$1101,8,0)*75%,"")</f>
        <v/>
      </c>
      <c r="N501" s="16" t="str">
        <f>IFERROR(VLOOKUP(A501,DETAIL!$A$7:$L$1101,9,0),"")</f>
        <v/>
      </c>
      <c r="O501" s="133" t="str">
        <f>IFERROR(VLOOKUP(A501,DETAIL!$A$7:$L$1101,10,0)*25%,"")</f>
        <v/>
      </c>
      <c r="P501" s="133" t="str">
        <f t="shared" si="18"/>
        <v/>
      </c>
      <c r="Q501" s="131"/>
    </row>
    <row r="502" spans="1:17" ht="24.95" customHeight="1">
      <c r="A502" s="150">
        <v>495</v>
      </c>
      <c r="B502" s="16" t="str">
        <f t="shared" si="19"/>
        <v/>
      </c>
      <c r="C502" s="130" t="str">
        <f>IFERROR(VLOOKUP(A502,DETAIL!$A$7:$F$1101,3,0),"")</f>
        <v/>
      </c>
      <c r="D502" s="130" t="str">
        <f>IFERROR(VLOOKUP(A502,DETAIL!$A$7:$F$1101,4,0),"")</f>
        <v/>
      </c>
      <c r="E502" s="131" t="str">
        <f>IFERROR(VLOOKUP(A502,DETAIL!$A$7:$F$1101,5,0),"")</f>
        <v/>
      </c>
      <c r="F502" s="131" t="str">
        <f>IFERROR(VLOOKUP(A502,DETAIL!$A$7:$O$1101,15,0),"")</f>
        <v/>
      </c>
      <c r="G502" s="131" t="str">
        <f>IFERROR(VLOOKUP(A502,DETAIL!$A$7:$O$1101,14,0),"")</f>
        <v/>
      </c>
      <c r="H502" s="16" t="str">
        <f>IFERROR(VLOOKUP(A502,DETAIL!$A$7:$F$1101,6,0),"")</f>
        <v/>
      </c>
      <c r="I502" s="16" t="str">
        <f>IFERROR(VLOOKUP(A502,DETAIL!$A$7:$P$1101,16,0),"")</f>
        <v/>
      </c>
      <c r="J502" s="16" t="str">
        <f>IFERROR(VLOOKUP(A502,DETAIL!$A$7:$O$1101,13,0),"")</f>
        <v/>
      </c>
      <c r="K502" s="132" t="str">
        <f>IFERROR(CONCATENATE("वर्ष ",VLOOKUP(A502,DETAIL!$A$7:$O$1101,11,0)," / ","प्रतिशत ",VLOOKUP(A502,DETAIL!$A$7:$O$1101,12,0)*100),"")</f>
        <v/>
      </c>
      <c r="L502" s="16" t="str">
        <f>IFERROR(VLOOKUP(A502,DETAIL!$A$7:$L$1101,7,0),"")</f>
        <v/>
      </c>
      <c r="M502" s="133" t="str">
        <f>IFERROR(VLOOKUP(A502,DETAIL!$A$7:$L$1101,8,0)*75%,"")</f>
        <v/>
      </c>
      <c r="N502" s="16" t="str">
        <f>IFERROR(VLOOKUP(A502,DETAIL!$A$7:$L$1101,9,0),"")</f>
        <v/>
      </c>
      <c r="O502" s="133" t="str">
        <f>IFERROR(VLOOKUP(A502,DETAIL!$A$7:$L$1101,10,0)*25%,"")</f>
        <v/>
      </c>
      <c r="P502" s="133" t="str">
        <f t="shared" si="18"/>
        <v/>
      </c>
      <c r="Q502" s="131"/>
    </row>
    <row r="503" spans="1:17" ht="24.95" customHeight="1">
      <c r="A503" s="150">
        <v>496</v>
      </c>
      <c r="B503" s="16" t="str">
        <f t="shared" si="19"/>
        <v/>
      </c>
      <c r="C503" s="130" t="str">
        <f>IFERROR(VLOOKUP(A503,DETAIL!$A$7:$F$1101,3,0),"")</f>
        <v/>
      </c>
      <c r="D503" s="130" t="str">
        <f>IFERROR(VLOOKUP(A503,DETAIL!$A$7:$F$1101,4,0),"")</f>
        <v/>
      </c>
      <c r="E503" s="131" t="str">
        <f>IFERROR(VLOOKUP(A503,DETAIL!$A$7:$F$1101,5,0),"")</f>
        <v/>
      </c>
      <c r="F503" s="131" t="str">
        <f>IFERROR(VLOOKUP(A503,DETAIL!$A$7:$O$1101,15,0),"")</f>
        <v/>
      </c>
      <c r="G503" s="131" t="str">
        <f>IFERROR(VLOOKUP(A503,DETAIL!$A$7:$O$1101,14,0),"")</f>
        <v/>
      </c>
      <c r="H503" s="16" t="str">
        <f>IFERROR(VLOOKUP(A503,DETAIL!$A$7:$F$1101,6,0),"")</f>
        <v/>
      </c>
      <c r="I503" s="16" t="str">
        <f>IFERROR(VLOOKUP(A503,DETAIL!$A$7:$P$1101,16,0),"")</f>
        <v/>
      </c>
      <c r="J503" s="16" t="str">
        <f>IFERROR(VLOOKUP(A503,DETAIL!$A$7:$O$1101,13,0),"")</f>
        <v/>
      </c>
      <c r="K503" s="132" t="str">
        <f>IFERROR(CONCATENATE("वर्ष ",VLOOKUP(A503,DETAIL!$A$7:$O$1101,11,0)," / ","प्रतिशत ",VLOOKUP(A503,DETAIL!$A$7:$O$1101,12,0)*100),"")</f>
        <v/>
      </c>
      <c r="L503" s="16" t="str">
        <f>IFERROR(VLOOKUP(A503,DETAIL!$A$7:$L$1101,7,0),"")</f>
        <v/>
      </c>
      <c r="M503" s="133" t="str">
        <f>IFERROR(VLOOKUP(A503,DETAIL!$A$7:$L$1101,8,0)*75%,"")</f>
        <v/>
      </c>
      <c r="N503" s="16" t="str">
        <f>IFERROR(VLOOKUP(A503,DETAIL!$A$7:$L$1101,9,0),"")</f>
        <v/>
      </c>
      <c r="O503" s="133" t="str">
        <f>IFERROR(VLOOKUP(A503,DETAIL!$A$7:$L$1101,10,0)*25%,"")</f>
        <v/>
      </c>
      <c r="P503" s="133" t="str">
        <f t="shared" si="18"/>
        <v/>
      </c>
      <c r="Q503" s="131"/>
    </row>
    <row r="504" spans="1:17" ht="24.95" customHeight="1">
      <c r="A504" s="150">
        <v>497</v>
      </c>
      <c r="B504" s="16" t="str">
        <f t="shared" si="19"/>
        <v/>
      </c>
      <c r="C504" s="130" t="str">
        <f>IFERROR(VLOOKUP(A504,DETAIL!$A$7:$F$1101,3,0),"")</f>
        <v/>
      </c>
      <c r="D504" s="130" t="str">
        <f>IFERROR(VLOOKUP(A504,DETAIL!$A$7:$F$1101,4,0),"")</f>
        <v/>
      </c>
      <c r="E504" s="131" t="str">
        <f>IFERROR(VLOOKUP(A504,DETAIL!$A$7:$F$1101,5,0),"")</f>
        <v/>
      </c>
      <c r="F504" s="131" t="str">
        <f>IFERROR(VLOOKUP(A504,DETAIL!$A$7:$O$1101,15,0),"")</f>
        <v/>
      </c>
      <c r="G504" s="131" t="str">
        <f>IFERROR(VLOOKUP(A504,DETAIL!$A$7:$O$1101,14,0),"")</f>
        <v/>
      </c>
      <c r="H504" s="16" t="str">
        <f>IFERROR(VLOOKUP(A504,DETAIL!$A$7:$F$1101,6,0),"")</f>
        <v/>
      </c>
      <c r="I504" s="16" t="str">
        <f>IFERROR(VLOOKUP(A504,DETAIL!$A$7:$P$1101,16,0),"")</f>
        <v/>
      </c>
      <c r="J504" s="16" t="str">
        <f>IFERROR(VLOOKUP(A504,DETAIL!$A$7:$O$1101,13,0),"")</f>
        <v/>
      </c>
      <c r="K504" s="132" t="str">
        <f>IFERROR(CONCATENATE("वर्ष ",VLOOKUP(A504,DETAIL!$A$7:$O$1101,11,0)," / ","प्रतिशत ",VLOOKUP(A504,DETAIL!$A$7:$O$1101,12,0)*100),"")</f>
        <v/>
      </c>
      <c r="L504" s="16" t="str">
        <f>IFERROR(VLOOKUP(A504,DETAIL!$A$7:$L$1101,7,0),"")</f>
        <v/>
      </c>
      <c r="M504" s="133" t="str">
        <f>IFERROR(VLOOKUP(A504,DETAIL!$A$7:$L$1101,8,0)*75%,"")</f>
        <v/>
      </c>
      <c r="N504" s="16" t="str">
        <f>IFERROR(VLOOKUP(A504,DETAIL!$A$7:$L$1101,9,0),"")</f>
        <v/>
      </c>
      <c r="O504" s="133" t="str">
        <f>IFERROR(VLOOKUP(A504,DETAIL!$A$7:$L$1101,10,0)*25%,"")</f>
        <v/>
      </c>
      <c r="P504" s="133" t="str">
        <f t="shared" si="18"/>
        <v/>
      </c>
      <c r="Q504" s="131"/>
    </row>
    <row r="505" spans="1:17" ht="24.95" customHeight="1">
      <c r="A505" s="150">
        <v>498</v>
      </c>
      <c r="B505" s="16" t="str">
        <f t="shared" si="19"/>
        <v/>
      </c>
      <c r="C505" s="130" t="str">
        <f>IFERROR(VLOOKUP(A505,DETAIL!$A$7:$F$1101,3,0),"")</f>
        <v/>
      </c>
      <c r="D505" s="130" t="str">
        <f>IFERROR(VLOOKUP(A505,DETAIL!$A$7:$F$1101,4,0),"")</f>
        <v/>
      </c>
      <c r="E505" s="131" t="str">
        <f>IFERROR(VLOOKUP(A505,DETAIL!$A$7:$F$1101,5,0),"")</f>
        <v/>
      </c>
      <c r="F505" s="131" t="str">
        <f>IFERROR(VLOOKUP(A505,DETAIL!$A$7:$O$1101,15,0),"")</f>
        <v/>
      </c>
      <c r="G505" s="131" t="str">
        <f>IFERROR(VLOOKUP(A505,DETAIL!$A$7:$O$1101,14,0),"")</f>
        <v/>
      </c>
      <c r="H505" s="16" t="str">
        <f>IFERROR(VLOOKUP(A505,DETAIL!$A$7:$F$1101,6,0),"")</f>
        <v/>
      </c>
      <c r="I505" s="16" t="str">
        <f>IFERROR(VLOOKUP(A505,DETAIL!$A$7:$P$1101,16,0),"")</f>
        <v/>
      </c>
      <c r="J505" s="16" t="str">
        <f>IFERROR(VLOOKUP(A505,DETAIL!$A$7:$O$1101,13,0),"")</f>
        <v/>
      </c>
      <c r="K505" s="132" t="str">
        <f>IFERROR(CONCATENATE("वर्ष ",VLOOKUP(A505,DETAIL!$A$7:$O$1101,11,0)," / ","प्रतिशत ",VLOOKUP(A505,DETAIL!$A$7:$O$1101,12,0)*100),"")</f>
        <v/>
      </c>
      <c r="L505" s="16" t="str">
        <f>IFERROR(VLOOKUP(A505,DETAIL!$A$7:$L$1101,7,0),"")</f>
        <v/>
      </c>
      <c r="M505" s="133" t="str">
        <f>IFERROR(VLOOKUP(A505,DETAIL!$A$7:$L$1101,8,0)*75%,"")</f>
        <v/>
      </c>
      <c r="N505" s="16" t="str">
        <f>IFERROR(VLOOKUP(A505,DETAIL!$A$7:$L$1101,9,0),"")</f>
        <v/>
      </c>
      <c r="O505" s="133" t="str">
        <f>IFERROR(VLOOKUP(A505,DETAIL!$A$7:$L$1101,10,0)*25%,"")</f>
        <v/>
      </c>
      <c r="P505" s="133" t="str">
        <f t="shared" si="18"/>
        <v/>
      </c>
      <c r="Q505" s="131"/>
    </row>
    <row r="506" spans="1:17" ht="24.95" customHeight="1">
      <c r="A506" s="150">
        <v>499</v>
      </c>
      <c r="B506" s="16" t="str">
        <f t="shared" si="19"/>
        <v/>
      </c>
      <c r="C506" s="130" t="str">
        <f>IFERROR(VLOOKUP(A506,DETAIL!$A$7:$F$1101,3,0),"")</f>
        <v/>
      </c>
      <c r="D506" s="130" t="str">
        <f>IFERROR(VLOOKUP(A506,DETAIL!$A$7:$F$1101,4,0),"")</f>
        <v/>
      </c>
      <c r="E506" s="131" t="str">
        <f>IFERROR(VLOOKUP(A506,DETAIL!$A$7:$F$1101,5,0),"")</f>
        <v/>
      </c>
      <c r="F506" s="131" t="str">
        <f>IFERROR(VLOOKUP(A506,DETAIL!$A$7:$O$1101,15,0),"")</f>
        <v/>
      </c>
      <c r="G506" s="131" t="str">
        <f>IFERROR(VLOOKUP(A506,DETAIL!$A$7:$O$1101,14,0),"")</f>
        <v/>
      </c>
      <c r="H506" s="16" t="str">
        <f>IFERROR(VLOOKUP(A506,DETAIL!$A$7:$F$1101,6,0),"")</f>
        <v/>
      </c>
      <c r="I506" s="16" t="str">
        <f>IFERROR(VLOOKUP(A506,DETAIL!$A$7:$P$1101,16,0),"")</f>
        <v/>
      </c>
      <c r="J506" s="16" t="str">
        <f>IFERROR(VLOOKUP(A506,DETAIL!$A$7:$O$1101,13,0),"")</f>
        <v/>
      </c>
      <c r="K506" s="132" t="str">
        <f>IFERROR(CONCATENATE("वर्ष ",VLOOKUP(A506,DETAIL!$A$7:$O$1101,11,0)," / ","प्रतिशत ",VLOOKUP(A506,DETAIL!$A$7:$O$1101,12,0)*100),"")</f>
        <v/>
      </c>
      <c r="L506" s="16" t="str">
        <f>IFERROR(VLOOKUP(A506,DETAIL!$A$7:$L$1101,7,0),"")</f>
        <v/>
      </c>
      <c r="M506" s="133" t="str">
        <f>IFERROR(VLOOKUP(A506,DETAIL!$A$7:$L$1101,8,0)*75%,"")</f>
        <v/>
      </c>
      <c r="N506" s="16" t="str">
        <f>IFERROR(VLOOKUP(A506,DETAIL!$A$7:$L$1101,9,0),"")</f>
        <v/>
      </c>
      <c r="O506" s="133" t="str">
        <f>IFERROR(VLOOKUP(A506,DETAIL!$A$7:$L$1101,10,0)*25%,"")</f>
        <v/>
      </c>
      <c r="P506" s="133" t="str">
        <f t="shared" si="18"/>
        <v/>
      </c>
      <c r="Q506" s="131"/>
    </row>
    <row r="507" spans="1:17" ht="24.95" customHeight="1">
      <c r="A507" s="150">
        <v>500</v>
      </c>
      <c r="B507" s="16" t="str">
        <f t="shared" si="19"/>
        <v/>
      </c>
      <c r="C507" s="130" t="str">
        <f>IFERROR(VLOOKUP(A507,DETAIL!$A$7:$F$1101,3,0),"")</f>
        <v/>
      </c>
      <c r="D507" s="130" t="str">
        <f>IFERROR(VLOOKUP(A507,DETAIL!$A$7:$F$1101,4,0),"")</f>
        <v/>
      </c>
      <c r="E507" s="131" t="str">
        <f>IFERROR(VLOOKUP(A507,DETAIL!$A$7:$F$1101,5,0),"")</f>
        <v/>
      </c>
      <c r="F507" s="131" t="str">
        <f>IFERROR(VLOOKUP(A507,DETAIL!$A$7:$O$1101,15,0),"")</f>
        <v/>
      </c>
      <c r="G507" s="131" t="str">
        <f>IFERROR(VLOOKUP(A507,DETAIL!$A$7:$O$1101,14,0),"")</f>
        <v/>
      </c>
      <c r="H507" s="16" t="str">
        <f>IFERROR(VLOOKUP(A507,DETAIL!$A$7:$F$1101,6,0),"")</f>
        <v/>
      </c>
      <c r="I507" s="16" t="str">
        <f>IFERROR(VLOOKUP(A507,DETAIL!$A$7:$P$1101,16,0),"")</f>
        <v/>
      </c>
      <c r="J507" s="16" t="str">
        <f>IFERROR(VLOOKUP(A507,DETAIL!$A$7:$O$1101,13,0),"")</f>
        <v/>
      </c>
      <c r="K507" s="132" t="str">
        <f>IFERROR(CONCATENATE("वर्ष ",VLOOKUP(A507,DETAIL!$A$7:$O$1101,11,0)," / ","प्रतिशत ",VLOOKUP(A507,DETAIL!$A$7:$O$1101,12,0)*100),"")</f>
        <v/>
      </c>
      <c r="L507" s="16" t="str">
        <f>IFERROR(VLOOKUP(A507,DETAIL!$A$7:$L$1101,7,0),"")</f>
        <v/>
      </c>
      <c r="M507" s="133" t="str">
        <f>IFERROR(VLOOKUP(A507,DETAIL!$A$7:$L$1101,8,0)*75%,"")</f>
        <v/>
      </c>
      <c r="N507" s="16" t="str">
        <f>IFERROR(VLOOKUP(A507,DETAIL!$A$7:$L$1101,9,0),"")</f>
        <v/>
      </c>
      <c r="O507" s="133" t="str">
        <f>IFERROR(VLOOKUP(A507,DETAIL!$A$7:$L$1101,10,0)*25%,"")</f>
        <v/>
      </c>
      <c r="P507" s="133" t="str">
        <f t="shared" si="18"/>
        <v/>
      </c>
      <c r="Q507" s="131"/>
    </row>
    <row r="508" spans="1:17" ht="24.95" customHeight="1">
      <c r="A508" s="150">
        <v>501</v>
      </c>
      <c r="B508" s="16" t="str">
        <f t="shared" si="19"/>
        <v/>
      </c>
      <c r="C508" s="130" t="str">
        <f>IFERROR(VLOOKUP(A508,DETAIL!$A$7:$F$1101,3,0),"")</f>
        <v/>
      </c>
      <c r="D508" s="130" t="str">
        <f>IFERROR(VLOOKUP(A508,DETAIL!$A$7:$F$1101,4,0),"")</f>
        <v/>
      </c>
      <c r="E508" s="131" t="str">
        <f>IFERROR(VLOOKUP(A508,DETAIL!$A$7:$F$1101,5,0),"")</f>
        <v/>
      </c>
      <c r="F508" s="131" t="str">
        <f>IFERROR(VLOOKUP(A508,DETAIL!$A$7:$O$1101,15,0),"")</f>
        <v/>
      </c>
      <c r="G508" s="131" t="str">
        <f>IFERROR(VLOOKUP(A508,DETAIL!$A$7:$O$1101,14,0),"")</f>
        <v/>
      </c>
      <c r="H508" s="16" t="str">
        <f>IFERROR(VLOOKUP(A508,DETAIL!$A$7:$F$1101,6,0),"")</f>
        <v/>
      </c>
      <c r="I508" s="16" t="str">
        <f>IFERROR(VLOOKUP(A508,DETAIL!$A$7:$P$1101,16,0),"")</f>
        <v/>
      </c>
      <c r="J508" s="16" t="str">
        <f>IFERROR(VLOOKUP(A508,DETAIL!$A$7:$O$1101,13,0),"")</f>
        <v/>
      </c>
      <c r="K508" s="132" t="str">
        <f>IFERROR(CONCATENATE("वर्ष ",VLOOKUP(A508,DETAIL!$A$7:$O$1101,11,0)," / ","प्रतिशत ",VLOOKUP(A508,DETAIL!$A$7:$O$1101,12,0)*100),"")</f>
        <v/>
      </c>
      <c r="L508" s="16" t="str">
        <f>IFERROR(VLOOKUP(A508,DETAIL!$A$7:$L$1101,7,0),"")</f>
        <v/>
      </c>
      <c r="M508" s="133" t="str">
        <f>IFERROR(VLOOKUP(A508,DETAIL!$A$7:$L$1101,8,0)*75%,"")</f>
        <v/>
      </c>
      <c r="N508" s="16" t="str">
        <f>IFERROR(VLOOKUP(A508,DETAIL!$A$7:$L$1101,9,0),"")</f>
        <v/>
      </c>
      <c r="O508" s="133" t="str">
        <f>IFERROR(VLOOKUP(A508,DETAIL!$A$7:$L$1101,10,0)*25%,"")</f>
        <v/>
      </c>
      <c r="P508" s="133" t="str">
        <f t="shared" si="18"/>
        <v/>
      </c>
      <c r="Q508" s="131"/>
    </row>
    <row r="509" spans="1:17" ht="24.95" customHeight="1">
      <c r="A509" s="150">
        <v>502</v>
      </c>
      <c r="B509" s="16" t="str">
        <f t="shared" si="19"/>
        <v/>
      </c>
      <c r="C509" s="130" t="str">
        <f>IFERROR(VLOOKUP(A509,DETAIL!$A$7:$F$1101,3,0),"")</f>
        <v/>
      </c>
      <c r="D509" s="130" t="str">
        <f>IFERROR(VLOOKUP(A509,DETAIL!$A$7:$F$1101,4,0),"")</f>
        <v/>
      </c>
      <c r="E509" s="131" t="str">
        <f>IFERROR(VLOOKUP(A509,DETAIL!$A$7:$F$1101,5,0),"")</f>
        <v/>
      </c>
      <c r="F509" s="131" t="str">
        <f>IFERROR(VLOOKUP(A509,DETAIL!$A$7:$O$1101,15,0),"")</f>
        <v/>
      </c>
      <c r="G509" s="131" t="str">
        <f>IFERROR(VLOOKUP(A509,DETAIL!$A$7:$O$1101,14,0),"")</f>
        <v/>
      </c>
      <c r="H509" s="16" t="str">
        <f>IFERROR(VLOOKUP(A509,DETAIL!$A$7:$F$1101,6,0),"")</f>
        <v/>
      </c>
      <c r="I509" s="16" t="str">
        <f>IFERROR(VLOOKUP(A509,DETAIL!$A$7:$P$1101,16,0),"")</f>
        <v/>
      </c>
      <c r="J509" s="16" t="str">
        <f>IFERROR(VLOOKUP(A509,DETAIL!$A$7:$O$1101,13,0),"")</f>
        <v/>
      </c>
      <c r="K509" s="132" t="str">
        <f>IFERROR(CONCATENATE("वर्ष ",VLOOKUP(A509,DETAIL!$A$7:$O$1101,11,0)," / ","प्रतिशत ",VLOOKUP(A509,DETAIL!$A$7:$O$1101,12,0)*100),"")</f>
        <v/>
      </c>
      <c r="L509" s="16" t="str">
        <f>IFERROR(VLOOKUP(A509,DETAIL!$A$7:$L$1101,7,0),"")</f>
        <v/>
      </c>
      <c r="M509" s="133" t="str">
        <f>IFERROR(VLOOKUP(A509,DETAIL!$A$7:$L$1101,8,0)*75%,"")</f>
        <v/>
      </c>
      <c r="N509" s="16" t="str">
        <f>IFERROR(VLOOKUP(A509,DETAIL!$A$7:$L$1101,9,0),"")</f>
        <v/>
      </c>
      <c r="O509" s="133" t="str">
        <f>IFERROR(VLOOKUP(A509,DETAIL!$A$7:$L$1101,10,0)*25%,"")</f>
        <v/>
      </c>
      <c r="P509" s="133" t="str">
        <f t="shared" si="18"/>
        <v/>
      </c>
      <c r="Q509" s="131"/>
    </row>
    <row r="510" spans="1:17" ht="24.95" customHeight="1">
      <c r="A510" s="150">
        <v>503</v>
      </c>
      <c r="B510" s="16" t="str">
        <f t="shared" si="19"/>
        <v/>
      </c>
      <c r="C510" s="130" t="str">
        <f>IFERROR(VLOOKUP(A510,DETAIL!$A$7:$F$1101,3,0),"")</f>
        <v/>
      </c>
      <c r="D510" s="130" t="str">
        <f>IFERROR(VLOOKUP(A510,DETAIL!$A$7:$F$1101,4,0),"")</f>
        <v/>
      </c>
      <c r="E510" s="131" t="str">
        <f>IFERROR(VLOOKUP(A510,DETAIL!$A$7:$F$1101,5,0),"")</f>
        <v/>
      </c>
      <c r="F510" s="131" t="str">
        <f>IFERROR(VLOOKUP(A510,DETAIL!$A$7:$O$1101,15,0),"")</f>
        <v/>
      </c>
      <c r="G510" s="131" t="str">
        <f>IFERROR(VLOOKUP(A510,DETAIL!$A$7:$O$1101,14,0),"")</f>
        <v/>
      </c>
      <c r="H510" s="16" t="str">
        <f>IFERROR(VLOOKUP(A510,DETAIL!$A$7:$F$1101,6,0),"")</f>
        <v/>
      </c>
      <c r="I510" s="16" t="str">
        <f>IFERROR(VLOOKUP(A510,DETAIL!$A$7:$P$1101,16,0),"")</f>
        <v/>
      </c>
      <c r="J510" s="16" t="str">
        <f>IFERROR(VLOOKUP(A510,DETAIL!$A$7:$O$1101,13,0),"")</f>
        <v/>
      </c>
      <c r="K510" s="132" t="str">
        <f>IFERROR(CONCATENATE("वर्ष ",VLOOKUP(A510,DETAIL!$A$7:$O$1101,11,0)," / ","प्रतिशत ",VLOOKUP(A510,DETAIL!$A$7:$O$1101,12,0)*100),"")</f>
        <v/>
      </c>
      <c r="L510" s="16" t="str">
        <f>IFERROR(VLOOKUP(A510,DETAIL!$A$7:$L$1101,7,0),"")</f>
        <v/>
      </c>
      <c r="M510" s="133" t="str">
        <f>IFERROR(VLOOKUP(A510,DETAIL!$A$7:$L$1101,8,0)*75%,"")</f>
        <v/>
      </c>
      <c r="N510" s="16" t="str">
        <f>IFERROR(VLOOKUP(A510,DETAIL!$A$7:$L$1101,9,0),"")</f>
        <v/>
      </c>
      <c r="O510" s="133" t="str">
        <f>IFERROR(VLOOKUP(A510,DETAIL!$A$7:$L$1101,10,0)*25%,"")</f>
        <v/>
      </c>
      <c r="P510" s="133" t="str">
        <f t="shared" si="18"/>
        <v/>
      </c>
      <c r="Q510" s="131"/>
    </row>
    <row r="511" spans="1:17" ht="24.95" customHeight="1">
      <c r="A511" s="150">
        <v>504</v>
      </c>
      <c r="B511" s="16" t="str">
        <f t="shared" si="19"/>
        <v/>
      </c>
      <c r="C511" s="130" t="str">
        <f>IFERROR(VLOOKUP(A511,DETAIL!$A$7:$F$1101,3,0),"")</f>
        <v/>
      </c>
      <c r="D511" s="130" t="str">
        <f>IFERROR(VLOOKUP(A511,DETAIL!$A$7:$F$1101,4,0),"")</f>
        <v/>
      </c>
      <c r="E511" s="131" t="str">
        <f>IFERROR(VLOOKUP(A511,DETAIL!$A$7:$F$1101,5,0),"")</f>
        <v/>
      </c>
      <c r="F511" s="131" t="str">
        <f>IFERROR(VLOOKUP(A511,DETAIL!$A$7:$O$1101,15,0),"")</f>
        <v/>
      </c>
      <c r="G511" s="131" t="str">
        <f>IFERROR(VLOOKUP(A511,DETAIL!$A$7:$O$1101,14,0),"")</f>
        <v/>
      </c>
      <c r="H511" s="16" t="str">
        <f>IFERROR(VLOOKUP(A511,DETAIL!$A$7:$F$1101,6,0),"")</f>
        <v/>
      </c>
      <c r="I511" s="16" t="str">
        <f>IFERROR(VLOOKUP(A511,DETAIL!$A$7:$P$1101,16,0),"")</f>
        <v/>
      </c>
      <c r="J511" s="16" t="str">
        <f>IFERROR(VLOOKUP(A511,DETAIL!$A$7:$O$1101,13,0),"")</f>
        <v/>
      </c>
      <c r="K511" s="132" t="str">
        <f>IFERROR(CONCATENATE("वर्ष ",VLOOKUP(A511,DETAIL!$A$7:$O$1101,11,0)," / ","प्रतिशत ",VLOOKUP(A511,DETAIL!$A$7:$O$1101,12,0)*100),"")</f>
        <v/>
      </c>
      <c r="L511" s="16" t="str">
        <f>IFERROR(VLOOKUP(A511,DETAIL!$A$7:$L$1101,7,0),"")</f>
        <v/>
      </c>
      <c r="M511" s="133" t="str">
        <f>IFERROR(VLOOKUP(A511,DETAIL!$A$7:$L$1101,8,0)*75%,"")</f>
        <v/>
      </c>
      <c r="N511" s="16" t="str">
        <f>IFERROR(VLOOKUP(A511,DETAIL!$A$7:$L$1101,9,0),"")</f>
        <v/>
      </c>
      <c r="O511" s="133" t="str">
        <f>IFERROR(VLOOKUP(A511,DETAIL!$A$7:$L$1101,10,0)*25%,"")</f>
        <v/>
      </c>
      <c r="P511" s="133" t="str">
        <f t="shared" si="18"/>
        <v/>
      </c>
      <c r="Q511" s="131"/>
    </row>
    <row r="512" spans="1:17" ht="24.95" customHeight="1">
      <c r="A512" s="150">
        <v>505</v>
      </c>
      <c r="B512" s="16" t="str">
        <f t="shared" si="19"/>
        <v/>
      </c>
      <c r="C512" s="130" t="str">
        <f>IFERROR(VLOOKUP(A512,DETAIL!$A$7:$F$1101,3,0),"")</f>
        <v/>
      </c>
      <c r="D512" s="130" t="str">
        <f>IFERROR(VLOOKUP(A512,DETAIL!$A$7:$F$1101,4,0),"")</f>
        <v/>
      </c>
      <c r="E512" s="131" t="str">
        <f>IFERROR(VLOOKUP(A512,DETAIL!$A$7:$F$1101,5,0),"")</f>
        <v/>
      </c>
      <c r="F512" s="131" t="str">
        <f>IFERROR(VLOOKUP(A512,DETAIL!$A$7:$O$1101,15,0),"")</f>
        <v/>
      </c>
      <c r="G512" s="131" t="str">
        <f>IFERROR(VLOOKUP(A512,DETAIL!$A$7:$O$1101,14,0),"")</f>
        <v/>
      </c>
      <c r="H512" s="16" t="str">
        <f>IFERROR(VLOOKUP(A512,DETAIL!$A$7:$F$1101,6,0),"")</f>
        <v/>
      </c>
      <c r="I512" s="16" t="str">
        <f>IFERROR(VLOOKUP(A512,DETAIL!$A$7:$P$1101,16,0),"")</f>
        <v/>
      </c>
      <c r="J512" s="16" t="str">
        <f>IFERROR(VLOOKUP(A512,DETAIL!$A$7:$O$1101,13,0),"")</f>
        <v/>
      </c>
      <c r="K512" s="132" t="str">
        <f>IFERROR(CONCATENATE("वर्ष ",VLOOKUP(A512,DETAIL!$A$7:$O$1101,11,0)," / ","प्रतिशत ",VLOOKUP(A512,DETAIL!$A$7:$O$1101,12,0)*100),"")</f>
        <v/>
      </c>
      <c r="L512" s="16" t="str">
        <f>IFERROR(VLOOKUP(A512,DETAIL!$A$7:$L$1101,7,0),"")</f>
        <v/>
      </c>
      <c r="M512" s="133" t="str">
        <f>IFERROR(VLOOKUP(A512,DETAIL!$A$7:$L$1101,8,0)*75%,"")</f>
        <v/>
      </c>
      <c r="N512" s="16" t="str">
        <f>IFERROR(VLOOKUP(A512,DETAIL!$A$7:$L$1101,9,0),"")</f>
        <v/>
      </c>
      <c r="O512" s="133" t="str">
        <f>IFERROR(VLOOKUP(A512,DETAIL!$A$7:$L$1101,10,0)*25%,"")</f>
        <v/>
      </c>
      <c r="P512" s="133" t="str">
        <f t="shared" si="18"/>
        <v/>
      </c>
      <c r="Q512" s="131"/>
    </row>
    <row r="513" spans="1:17" ht="24.95" customHeight="1">
      <c r="A513" s="150">
        <v>506</v>
      </c>
      <c r="B513" s="16" t="str">
        <f t="shared" si="19"/>
        <v/>
      </c>
      <c r="C513" s="130" t="str">
        <f>IFERROR(VLOOKUP(A513,DETAIL!$A$7:$F$1101,3,0),"")</f>
        <v/>
      </c>
      <c r="D513" s="130" t="str">
        <f>IFERROR(VLOOKUP(A513,DETAIL!$A$7:$F$1101,4,0),"")</f>
        <v/>
      </c>
      <c r="E513" s="131" t="str">
        <f>IFERROR(VLOOKUP(A513,DETAIL!$A$7:$F$1101,5,0),"")</f>
        <v/>
      </c>
      <c r="F513" s="131" t="str">
        <f>IFERROR(VLOOKUP(A513,DETAIL!$A$7:$O$1101,15,0),"")</f>
        <v/>
      </c>
      <c r="G513" s="131" t="str">
        <f>IFERROR(VLOOKUP(A513,DETAIL!$A$7:$O$1101,14,0),"")</f>
        <v/>
      </c>
      <c r="H513" s="16" t="str">
        <f>IFERROR(VLOOKUP(A513,DETAIL!$A$7:$F$1101,6,0),"")</f>
        <v/>
      </c>
      <c r="I513" s="16" t="str">
        <f>IFERROR(VLOOKUP(A513,DETAIL!$A$7:$P$1101,16,0),"")</f>
        <v/>
      </c>
      <c r="J513" s="16" t="str">
        <f>IFERROR(VLOOKUP(A513,DETAIL!$A$7:$O$1101,13,0),"")</f>
        <v/>
      </c>
      <c r="K513" s="132" t="str">
        <f>IFERROR(CONCATENATE("वर्ष ",VLOOKUP(A513,DETAIL!$A$7:$O$1101,11,0)," / ","प्रतिशत ",VLOOKUP(A513,DETAIL!$A$7:$O$1101,12,0)*100),"")</f>
        <v/>
      </c>
      <c r="L513" s="16" t="str">
        <f>IFERROR(VLOOKUP(A513,DETAIL!$A$7:$L$1101,7,0),"")</f>
        <v/>
      </c>
      <c r="M513" s="133" t="str">
        <f>IFERROR(VLOOKUP(A513,DETAIL!$A$7:$L$1101,8,0)*75%,"")</f>
        <v/>
      </c>
      <c r="N513" s="16" t="str">
        <f>IFERROR(VLOOKUP(A513,DETAIL!$A$7:$L$1101,9,0),"")</f>
        <v/>
      </c>
      <c r="O513" s="133" t="str">
        <f>IFERROR(VLOOKUP(A513,DETAIL!$A$7:$L$1101,10,0)*25%,"")</f>
        <v/>
      </c>
      <c r="P513" s="133" t="str">
        <f t="shared" si="18"/>
        <v/>
      </c>
      <c r="Q513" s="131"/>
    </row>
    <row r="514" spans="1:17" ht="24.95" customHeight="1">
      <c r="A514" s="150">
        <v>507</v>
      </c>
      <c r="B514" s="16" t="str">
        <f t="shared" si="19"/>
        <v/>
      </c>
      <c r="C514" s="130" t="str">
        <f>IFERROR(VLOOKUP(A514,DETAIL!$A$7:$F$1101,3,0),"")</f>
        <v/>
      </c>
      <c r="D514" s="130" t="str">
        <f>IFERROR(VLOOKUP(A514,DETAIL!$A$7:$F$1101,4,0),"")</f>
        <v/>
      </c>
      <c r="E514" s="131" t="str">
        <f>IFERROR(VLOOKUP(A514,DETAIL!$A$7:$F$1101,5,0),"")</f>
        <v/>
      </c>
      <c r="F514" s="131" t="str">
        <f>IFERROR(VLOOKUP(A514,DETAIL!$A$7:$O$1101,15,0),"")</f>
        <v/>
      </c>
      <c r="G514" s="131" t="str">
        <f>IFERROR(VLOOKUP(A514,DETAIL!$A$7:$O$1101,14,0),"")</f>
        <v/>
      </c>
      <c r="H514" s="16" t="str">
        <f>IFERROR(VLOOKUP(A514,DETAIL!$A$7:$F$1101,6,0),"")</f>
        <v/>
      </c>
      <c r="I514" s="16" t="str">
        <f>IFERROR(VLOOKUP(A514,DETAIL!$A$7:$P$1101,16,0),"")</f>
        <v/>
      </c>
      <c r="J514" s="16" t="str">
        <f>IFERROR(VLOOKUP(A514,DETAIL!$A$7:$O$1101,13,0),"")</f>
        <v/>
      </c>
      <c r="K514" s="132" t="str">
        <f>IFERROR(CONCATENATE("वर्ष ",VLOOKUP(A514,DETAIL!$A$7:$O$1101,11,0)," / ","प्रतिशत ",VLOOKUP(A514,DETAIL!$A$7:$O$1101,12,0)*100),"")</f>
        <v/>
      </c>
      <c r="L514" s="16" t="str">
        <f>IFERROR(VLOOKUP(A514,DETAIL!$A$7:$L$1101,7,0),"")</f>
        <v/>
      </c>
      <c r="M514" s="133" t="str">
        <f>IFERROR(VLOOKUP(A514,DETAIL!$A$7:$L$1101,8,0)*75%,"")</f>
        <v/>
      </c>
      <c r="N514" s="16" t="str">
        <f>IFERROR(VLOOKUP(A514,DETAIL!$A$7:$L$1101,9,0),"")</f>
        <v/>
      </c>
      <c r="O514" s="133" t="str">
        <f>IFERROR(VLOOKUP(A514,DETAIL!$A$7:$L$1101,10,0)*25%,"")</f>
        <v/>
      </c>
      <c r="P514" s="133" t="str">
        <f t="shared" si="18"/>
        <v/>
      </c>
      <c r="Q514" s="131"/>
    </row>
    <row r="515" spans="1:17" ht="24.95" customHeight="1">
      <c r="A515" s="150">
        <v>508</v>
      </c>
      <c r="B515" s="16" t="str">
        <f t="shared" si="19"/>
        <v/>
      </c>
      <c r="C515" s="130" t="str">
        <f>IFERROR(VLOOKUP(A515,DETAIL!$A$7:$F$1101,3,0),"")</f>
        <v/>
      </c>
      <c r="D515" s="130" t="str">
        <f>IFERROR(VLOOKUP(A515,DETAIL!$A$7:$F$1101,4,0),"")</f>
        <v/>
      </c>
      <c r="E515" s="131" t="str">
        <f>IFERROR(VLOOKUP(A515,DETAIL!$A$7:$F$1101,5,0),"")</f>
        <v/>
      </c>
      <c r="F515" s="131" t="str">
        <f>IFERROR(VLOOKUP(A515,DETAIL!$A$7:$O$1101,15,0),"")</f>
        <v/>
      </c>
      <c r="G515" s="131" t="str">
        <f>IFERROR(VLOOKUP(A515,DETAIL!$A$7:$O$1101,14,0),"")</f>
        <v/>
      </c>
      <c r="H515" s="16" t="str">
        <f>IFERROR(VLOOKUP(A515,DETAIL!$A$7:$F$1101,6,0),"")</f>
        <v/>
      </c>
      <c r="I515" s="16" t="str">
        <f>IFERROR(VLOOKUP(A515,DETAIL!$A$7:$P$1101,16,0),"")</f>
        <v/>
      </c>
      <c r="J515" s="16" t="str">
        <f>IFERROR(VLOOKUP(A515,DETAIL!$A$7:$O$1101,13,0),"")</f>
        <v/>
      </c>
      <c r="K515" s="132" t="str">
        <f>IFERROR(CONCATENATE("वर्ष ",VLOOKUP(A515,DETAIL!$A$7:$O$1101,11,0)," / ","प्रतिशत ",VLOOKUP(A515,DETAIL!$A$7:$O$1101,12,0)*100),"")</f>
        <v/>
      </c>
      <c r="L515" s="16" t="str">
        <f>IFERROR(VLOOKUP(A515,DETAIL!$A$7:$L$1101,7,0),"")</f>
        <v/>
      </c>
      <c r="M515" s="133" t="str">
        <f>IFERROR(VLOOKUP(A515,DETAIL!$A$7:$L$1101,8,0)*75%,"")</f>
        <v/>
      </c>
      <c r="N515" s="16" t="str">
        <f>IFERROR(VLOOKUP(A515,DETAIL!$A$7:$L$1101,9,0),"")</f>
        <v/>
      </c>
      <c r="O515" s="133" t="str">
        <f>IFERROR(VLOOKUP(A515,DETAIL!$A$7:$L$1101,10,0)*25%,"")</f>
        <v/>
      </c>
      <c r="P515" s="133" t="str">
        <f t="shared" si="18"/>
        <v/>
      </c>
      <c r="Q515" s="131"/>
    </row>
    <row r="516" spans="1:17" ht="24.95" customHeight="1">
      <c r="A516" s="150">
        <v>509</v>
      </c>
      <c r="B516" s="16" t="str">
        <f t="shared" si="19"/>
        <v/>
      </c>
      <c r="C516" s="130" t="str">
        <f>IFERROR(VLOOKUP(A516,DETAIL!$A$7:$F$1101,3,0),"")</f>
        <v/>
      </c>
      <c r="D516" s="130" t="str">
        <f>IFERROR(VLOOKUP(A516,DETAIL!$A$7:$F$1101,4,0),"")</f>
        <v/>
      </c>
      <c r="E516" s="131" t="str">
        <f>IFERROR(VLOOKUP(A516,DETAIL!$A$7:$F$1101,5,0),"")</f>
        <v/>
      </c>
      <c r="F516" s="131" t="str">
        <f>IFERROR(VLOOKUP(A516,DETAIL!$A$7:$O$1101,15,0),"")</f>
        <v/>
      </c>
      <c r="G516" s="131" t="str">
        <f>IFERROR(VLOOKUP(A516,DETAIL!$A$7:$O$1101,14,0),"")</f>
        <v/>
      </c>
      <c r="H516" s="16" t="str">
        <f>IFERROR(VLOOKUP(A516,DETAIL!$A$7:$F$1101,6,0),"")</f>
        <v/>
      </c>
      <c r="I516" s="16" t="str">
        <f>IFERROR(VLOOKUP(A516,DETAIL!$A$7:$P$1101,16,0),"")</f>
        <v/>
      </c>
      <c r="J516" s="16" t="str">
        <f>IFERROR(VLOOKUP(A516,DETAIL!$A$7:$O$1101,13,0),"")</f>
        <v/>
      </c>
      <c r="K516" s="132" t="str">
        <f>IFERROR(CONCATENATE("वर्ष ",VLOOKUP(A516,DETAIL!$A$7:$O$1101,11,0)," / ","प्रतिशत ",VLOOKUP(A516,DETAIL!$A$7:$O$1101,12,0)*100),"")</f>
        <v/>
      </c>
      <c r="L516" s="16" t="str">
        <f>IFERROR(VLOOKUP(A516,DETAIL!$A$7:$L$1101,7,0),"")</f>
        <v/>
      </c>
      <c r="M516" s="133" t="str">
        <f>IFERROR(VLOOKUP(A516,DETAIL!$A$7:$L$1101,8,0)*75%,"")</f>
        <v/>
      </c>
      <c r="N516" s="16" t="str">
        <f>IFERROR(VLOOKUP(A516,DETAIL!$A$7:$L$1101,9,0),"")</f>
        <v/>
      </c>
      <c r="O516" s="133" t="str">
        <f>IFERROR(VLOOKUP(A516,DETAIL!$A$7:$L$1101,10,0)*25%,"")</f>
        <v/>
      </c>
      <c r="P516" s="133" t="str">
        <f t="shared" si="18"/>
        <v/>
      </c>
      <c r="Q516" s="131"/>
    </row>
    <row r="517" spans="1:17" ht="24.95" customHeight="1">
      <c r="A517" s="150">
        <v>510</v>
      </c>
      <c r="B517" s="16" t="str">
        <f t="shared" si="19"/>
        <v/>
      </c>
      <c r="C517" s="130" t="str">
        <f>IFERROR(VLOOKUP(A517,DETAIL!$A$7:$F$1101,3,0),"")</f>
        <v/>
      </c>
      <c r="D517" s="130" t="str">
        <f>IFERROR(VLOOKUP(A517,DETAIL!$A$7:$F$1101,4,0),"")</f>
        <v/>
      </c>
      <c r="E517" s="131" t="str">
        <f>IFERROR(VLOOKUP(A517,DETAIL!$A$7:$F$1101,5,0),"")</f>
        <v/>
      </c>
      <c r="F517" s="131" t="str">
        <f>IFERROR(VLOOKUP(A517,DETAIL!$A$7:$O$1101,15,0),"")</f>
        <v/>
      </c>
      <c r="G517" s="131" t="str">
        <f>IFERROR(VLOOKUP(A517,DETAIL!$A$7:$O$1101,14,0),"")</f>
        <v/>
      </c>
      <c r="H517" s="16" t="str">
        <f>IFERROR(VLOOKUP(A517,DETAIL!$A$7:$F$1101,6,0),"")</f>
        <v/>
      </c>
      <c r="I517" s="16" t="str">
        <f>IFERROR(VLOOKUP(A517,DETAIL!$A$7:$P$1101,16,0),"")</f>
        <v/>
      </c>
      <c r="J517" s="16" t="str">
        <f>IFERROR(VLOOKUP(A517,DETAIL!$A$7:$O$1101,13,0),"")</f>
        <v/>
      </c>
      <c r="K517" s="132" t="str">
        <f>IFERROR(CONCATENATE("वर्ष ",VLOOKUP(A517,DETAIL!$A$7:$O$1101,11,0)," / ","प्रतिशत ",VLOOKUP(A517,DETAIL!$A$7:$O$1101,12,0)*100),"")</f>
        <v/>
      </c>
      <c r="L517" s="16" t="str">
        <f>IFERROR(VLOOKUP(A517,DETAIL!$A$7:$L$1101,7,0),"")</f>
        <v/>
      </c>
      <c r="M517" s="133" t="str">
        <f>IFERROR(VLOOKUP(A517,DETAIL!$A$7:$L$1101,8,0)*75%,"")</f>
        <v/>
      </c>
      <c r="N517" s="16" t="str">
        <f>IFERROR(VLOOKUP(A517,DETAIL!$A$7:$L$1101,9,0),"")</f>
        <v/>
      </c>
      <c r="O517" s="133" t="str">
        <f>IFERROR(VLOOKUP(A517,DETAIL!$A$7:$L$1101,10,0)*25%,"")</f>
        <v/>
      </c>
      <c r="P517" s="133" t="str">
        <f t="shared" si="18"/>
        <v/>
      </c>
      <c r="Q517" s="131"/>
    </row>
    <row r="518" spans="1:17" ht="24.95" customHeight="1">
      <c r="A518" s="150">
        <v>511</v>
      </c>
      <c r="B518" s="16" t="str">
        <f t="shared" si="19"/>
        <v/>
      </c>
      <c r="C518" s="130" t="str">
        <f>IFERROR(VLOOKUP(A518,DETAIL!$A$7:$F$1101,3,0),"")</f>
        <v/>
      </c>
      <c r="D518" s="130" t="str">
        <f>IFERROR(VLOOKUP(A518,DETAIL!$A$7:$F$1101,4,0),"")</f>
        <v/>
      </c>
      <c r="E518" s="131" t="str">
        <f>IFERROR(VLOOKUP(A518,DETAIL!$A$7:$F$1101,5,0),"")</f>
        <v/>
      </c>
      <c r="F518" s="131" t="str">
        <f>IFERROR(VLOOKUP(A518,DETAIL!$A$7:$O$1101,15,0),"")</f>
        <v/>
      </c>
      <c r="G518" s="131" t="str">
        <f>IFERROR(VLOOKUP(A518,DETAIL!$A$7:$O$1101,14,0),"")</f>
        <v/>
      </c>
      <c r="H518" s="16" t="str">
        <f>IFERROR(VLOOKUP(A518,DETAIL!$A$7:$F$1101,6,0),"")</f>
        <v/>
      </c>
      <c r="I518" s="16" t="str">
        <f>IFERROR(VLOOKUP(A518,DETAIL!$A$7:$P$1101,16,0),"")</f>
        <v/>
      </c>
      <c r="J518" s="16" t="str">
        <f>IFERROR(VLOOKUP(A518,DETAIL!$A$7:$O$1101,13,0),"")</f>
        <v/>
      </c>
      <c r="K518" s="132" t="str">
        <f>IFERROR(CONCATENATE("वर्ष ",VLOOKUP(A518,DETAIL!$A$7:$O$1101,11,0)," / ","प्रतिशत ",VLOOKUP(A518,DETAIL!$A$7:$O$1101,12,0)*100),"")</f>
        <v/>
      </c>
      <c r="L518" s="16" t="str">
        <f>IFERROR(VLOOKUP(A518,DETAIL!$A$7:$L$1101,7,0),"")</f>
        <v/>
      </c>
      <c r="M518" s="133" t="str">
        <f>IFERROR(VLOOKUP(A518,DETAIL!$A$7:$L$1101,8,0)*75%,"")</f>
        <v/>
      </c>
      <c r="N518" s="16" t="str">
        <f>IFERROR(VLOOKUP(A518,DETAIL!$A$7:$L$1101,9,0),"")</f>
        <v/>
      </c>
      <c r="O518" s="133" t="str">
        <f>IFERROR(VLOOKUP(A518,DETAIL!$A$7:$L$1101,10,0)*25%,"")</f>
        <v/>
      </c>
      <c r="P518" s="133" t="str">
        <f t="shared" si="18"/>
        <v/>
      </c>
      <c r="Q518" s="131"/>
    </row>
    <row r="519" spans="1:17" ht="24.95" customHeight="1">
      <c r="A519" s="150">
        <v>512</v>
      </c>
      <c r="B519" s="16" t="str">
        <f t="shared" si="19"/>
        <v/>
      </c>
      <c r="C519" s="130" t="str">
        <f>IFERROR(VLOOKUP(A519,DETAIL!$A$7:$F$1101,3,0),"")</f>
        <v/>
      </c>
      <c r="D519" s="130" t="str">
        <f>IFERROR(VLOOKUP(A519,DETAIL!$A$7:$F$1101,4,0),"")</f>
        <v/>
      </c>
      <c r="E519" s="131" t="str">
        <f>IFERROR(VLOOKUP(A519,DETAIL!$A$7:$F$1101,5,0),"")</f>
        <v/>
      </c>
      <c r="F519" s="131" t="str">
        <f>IFERROR(VLOOKUP(A519,DETAIL!$A$7:$O$1101,15,0),"")</f>
        <v/>
      </c>
      <c r="G519" s="131" t="str">
        <f>IFERROR(VLOOKUP(A519,DETAIL!$A$7:$O$1101,14,0),"")</f>
        <v/>
      </c>
      <c r="H519" s="16" t="str">
        <f>IFERROR(VLOOKUP(A519,DETAIL!$A$7:$F$1101,6,0),"")</f>
        <v/>
      </c>
      <c r="I519" s="16" t="str">
        <f>IFERROR(VLOOKUP(A519,DETAIL!$A$7:$P$1101,16,0),"")</f>
        <v/>
      </c>
      <c r="J519" s="16" t="str">
        <f>IFERROR(VLOOKUP(A519,DETAIL!$A$7:$O$1101,13,0),"")</f>
        <v/>
      </c>
      <c r="K519" s="132" t="str">
        <f>IFERROR(CONCATENATE("वर्ष ",VLOOKUP(A519,DETAIL!$A$7:$O$1101,11,0)," / ","प्रतिशत ",VLOOKUP(A519,DETAIL!$A$7:$O$1101,12,0)*100),"")</f>
        <v/>
      </c>
      <c r="L519" s="16" t="str">
        <f>IFERROR(VLOOKUP(A519,DETAIL!$A$7:$L$1101,7,0),"")</f>
        <v/>
      </c>
      <c r="M519" s="133" t="str">
        <f>IFERROR(VLOOKUP(A519,DETAIL!$A$7:$L$1101,8,0)*75%,"")</f>
        <v/>
      </c>
      <c r="N519" s="16" t="str">
        <f>IFERROR(VLOOKUP(A519,DETAIL!$A$7:$L$1101,9,0),"")</f>
        <v/>
      </c>
      <c r="O519" s="133" t="str">
        <f>IFERROR(VLOOKUP(A519,DETAIL!$A$7:$L$1101,10,0)*25%,"")</f>
        <v/>
      </c>
      <c r="P519" s="133" t="str">
        <f t="shared" si="18"/>
        <v/>
      </c>
      <c r="Q519" s="131"/>
    </row>
    <row r="520" spans="1:17" ht="24.95" customHeight="1">
      <c r="A520" s="150">
        <v>513</v>
      </c>
      <c r="B520" s="16" t="str">
        <f t="shared" si="19"/>
        <v/>
      </c>
      <c r="C520" s="130" t="str">
        <f>IFERROR(VLOOKUP(A520,DETAIL!$A$7:$F$1101,3,0),"")</f>
        <v/>
      </c>
      <c r="D520" s="130" t="str">
        <f>IFERROR(VLOOKUP(A520,DETAIL!$A$7:$F$1101,4,0),"")</f>
        <v/>
      </c>
      <c r="E520" s="131" t="str">
        <f>IFERROR(VLOOKUP(A520,DETAIL!$A$7:$F$1101,5,0),"")</f>
        <v/>
      </c>
      <c r="F520" s="131" t="str">
        <f>IFERROR(VLOOKUP(A520,DETAIL!$A$7:$O$1101,15,0),"")</f>
        <v/>
      </c>
      <c r="G520" s="131" t="str">
        <f>IFERROR(VLOOKUP(A520,DETAIL!$A$7:$O$1101,14,0),"")</f>
        <v/>
      </c>
      <c r="H520" s="16" t="str">
        <f>IFERROR(VLOOKUP(A520,DETAIL!$A$7:$F$1101,6,0),"")</f>
        <v/>
      </c>
      <c r="I520" s="16" t="str">
        <f>IFERROR(VLOOKUP(A520,DETAIL!$A$7:$P$1101,16,0),"")</f>
        <v/>
      </c>
      <c r="J520" s="16" t="str">
        <f>IFERROR(VLOOKUP(A520,DETAIL!$A$7:$O$1101,13,0),"")</f>
        <v/>
      </c>
      <c r="K520" s="132" t="str">
        <f>IFERROR(CONCATENATE("वर्ष ",VLOOKUP(A520,DETAIL!$A$7:$O$1101,11,0)," / ","प्रतिशत ",VLOOKUP(A520,DETAIL!$A$7:$O$1101,12,0)*100),"")</f>
        <v/>
      </c>
      <c r="L520" s="16" t="str">
        <f>IFERROR(VLOOKUP(A520,DETAIL!$A$7:$L$1101,7,0),"")</f>
        <v/>
      </c>
      <c r="M520" s="133" t="str">
        <f>IFERROR(VLOOKUP(A520,DETAIL!$A$7:$L$1101,8,0)*75%,"")</f>
        <v/>
      </c>
      <c r="N520" s="16" t="str">
        <f>IFERROR(VLOOKUP(A520,DETAIL!$A$7:$L$1101,9,0),"")</f>
        <v/>
      </c>
      <c r="O520" s="133" t="str">
        <f>IFERROR(VLOOKUP(A520,DETAIL!$A$7:$L$1101,10,0)*25%,"")</f>
        <v/>
      </c>
      <c r="P520" s="133" t="str">
        <f t="shared" si="18"/>
        <v/>
      </c>
      <c r="Q520" s="131"/>
    </row>
    <row r="521" spans="1:17" ht="24.95" customHeight="1">
      <c r="A521" s="150">
        <v>514</v>
      </c>
      <c r="B521" s="16" t="str">
        <f t="shared" si="19"/>
        <v/>
      </c>
      <c r="C521" s="130" t="str">
        <f>IFERROR(VLOOKUP(A521,DETAIL!$A$7:$F$1101,3,0),"")</f>
        <v/>
      </c>
      <c r="D521" s="130" t="str">
        <f>IFERROR(VLOOKUP(A521,DETAIL!$A$7:$F$1101,4,0),"")</f>
        <v/>
      </c>
      <c r="E521" s="131" t="str">
        <f>IFERROR(VLOOKUP(A521,DETAIL!$A$7:$F$1101,5,0),"")</f>
        <v/>
      </c>
      <c r="F521" s="131" t="str">
        <f>IFERROR(VLOOKUP(A521,DETAIL!$A$7:$O$1101,15,0),"")</f>
        <v/>
      </c>
      <c r="G521" s="131" t="str">
        <f>IFERROR(VLOOKUP(A521,DETAIL!$A$7:$O$1101,14,0),"")</f>
        <v/>
      </c>
      <c r="H521" s="16" t="str">
        <f>IFERROR(VLOOKUP(A521,DETAIL!$A$7:$F$1101,6,0),"")</f>
        <v/>
      </c>
      <c r="I521" s="16" t="str">
        <f>IFERROR(VLOOKUP(A521,DETAIL!$A$7:$P$1101,16,0),"")</f>
        <v/>
      </c>
      <c r="J521" s="16" t="str">
        <f>IFERROR(VLOOKUP(A521,DETAIL!$A$7:$O$1101,13,0),"")</f>
        <v/>
      </c>
      <c r="K521" s="132" t="str">
        <f>IFERROR(CONCATENATE("वर्ष ",VLOOKUP(A521,DETAIL!$A$7:$O$1101,11,0)," / ","प्रतिशत ",VLOOKUP(A521,DETAIL!$A$7:$O$1101,12,0)*100),"")</f>
        <v/>
      </c>
      <c r="L521" s="16" t="str">
        <f>IFERROR(VLOOKUP(A521,DETAIL!$A$7:$L$1101,7,0),"")</f>
        <v/>
      </c>
      <c r="M521" s="133" t="str">
        <f>IFERROR(VLOOKUP(A521,DETAIL!$A$7:$L$1101,8,0)*75%,"")</f>
        <v/>
      </c>
      <c r="N521" s="16" t="str">
        <f>IFERROR(VLOOKUP(A521,DETAIL!$A$7:$L$1101,9,0),"")</f>
        <v/>
      </c>
      <c r="O521" s="133" t="str">
        <f>IFERROR(VLOOKUP(A521,DETAIL!$A$7:$L$1101,10,0)*25%,"")</f>
        <v/>
      </c>
      <c r="P521" s="133" t="str">
        <f t="shared" ref="P521:P584" si="20">IFERROR(IF(H521="","",SUM(M521+O521)),"")</f>
        <v/>
      </c>
      <c r="Q521" s="131"/>
    </row>
    <row r="522" spans="1:17" ht="24.95" customHeight="1">
      <c r="A522" s="150">
        <v>515</v>
      </c>
      <c r="B522" s="16" t="str">
        <f t="shared" si="19"/>
        <v/>
      </c>
      <c r="C522" s="130" t="str">
        <f>IFERROR(VLOOKUP(A522,DETAIL!$A$7:$F$1101,3,0),"")</f>
        <v/>
      </c>
      <c r="D522" s="130" t="str">
        <f>IFERROR(VLOOKUP(A522,DETAIL!$A$7:$F$1101,4,0),"")</f>
        <v/>
      </c>
      <c r="E522" s="131" t="str">
        <f>IFERROR(VLOOKUP(A522,DETAIL!$A$7:$F$1101,5,0),"")</f>
        <v/>
      </c>
      <c r="F522" s="131" t="str">
        <f>IFERROR(VLOOKUP(A522,DETAIL!$A$7:$O$1101,15,0),"")</f>
        <v/>
      </c>
      <c r="G522" s="131" t="str">
        <f>IFERROR(VLOOKUP(A522,DETAIL!$A$7:$O$1101,14,0),"")</f>
        <v/>
      </c>
      <c r="H522" s="16" t="str">
        <f>IFERROR(VLOOKUP(A522,DETAIL!$A$7:$F$1101,6,0),"")</f>
        <v/>
      </c>
      <c r="I522" s="16" t="str">
        <f>IFERROR(VLOOKUP(A522,DETAIL!$A$7:$P$1101,16,0),"")</f>
        <v/>
      </c>
      <c r="J522" s="16" t="str">
        <f>IFERROR(VLOOKUP(A522,DETAIL!$A$7:$O$1101,13,0),"")</f>
        <v/>
      </c>
      <c r="K522" s="132" t="str">
        <f>IFERROR(CONCATENATE("वर्ष ",VLOOKUP(A522,DETAIL!$A$7:$O$1101,11,0)," / ","प्रतिशत ",VLOOKUP(A522,DETAIL!$A$7:$O$1101,12,0)*100),"")</f>
        <v/>
      </c>
      <c r="L522" s="16" t="str">
        <f>IFERROR(VLOOKUP(A522,DETAIL!$A$7:$L$1101,7,0),"")</f>
        <v/>
      </c>
      <c r="M522" s="133" t="str">
        <f>IFERROR(VLOOKUP(A522,DETAIL!$A$7:$L$1101,8,0)*75%,"")</f>
        <v/>
      </c>
      <c r="N522" s="16" t="str">
        <f>IFERROR(VLOOKUP(A522,DETAIL!$A$7:$L$1101,9,0),"")</f>
        <v/>
      </c>
      <c r="O522" s="133" t="str">
        <f>IFERROR(VLOOKUP(A522,DETAIL!$A$7:$L$1101,10,0)*25%,"")</f>
        <v/>
      </c>
      <c r="P522" s="133" t="str">
        <f t="shared" si="20"/>
        <v/>
      </c>
      <c r="Q522" s="131"/>
    </row>
    <row r="523" spans="1:17" ht="24.95" customHeight="1">
      <c r="A523" s="150">
        <v>516</v>
      </c>
      <c r="B523" s="16" t="str">
        <f t="shared" si="19"/>
        <v/>
      </c>
      <c r="C523" s="130" t="str">
        <f>IFERROR(VLOOKUP(A523,DETAIL!$A$7:$F$1101,3,0),"")</f>
        <v/>
      </c>
      <c r="D523" s="130" t="str">
        <f>IFERROR(VLOOKUP(A523,DETAIL!$A$7:$F$1101,4,0),"")</f>
        <v/>
      </c>
      <c r="E523" s="131" t="str">
        <f>IFERROR(VLOOKUP(A523,DETAIL!$A$7:$F$1101,5,0),"")</f>
        <v/>
      </c>
      <c r="F523" s="131" t="str">
        <f>IFERROR(VLOOKUP(A523,DETAIL!$A$7:$O$1101,15,0),"")</f>
        <v/>
      </c>
      <c r="G523" s="131" t="str">
        <f>IFERROR(VLOOKUP(A523,DETAIL!$A$7:$O$1101,14,0),"")</f>
        <v/>
      </c>
      <c r="H523" s="16" t="str">
        <f>IFERROR(VLOOKUP(A523,DETAIL!$A$7:$F$1101,6,0),"")</f>
        <v/>
      </c>
      <c r="I523" s="16" t="str">
        <f>IFERROR(VLOOKUP(A523,DETAIL!$A$7:$P$1101,16,0),"")</f>
        <v/>
      </c>
      <c r="J523" s="16" t="str">
        <f>IFERROR(VLOOKUP(A523,DETAIL!$A$7:$O$1101,13,0),"")</f>
        <v/>
      </c>
      <c r="K523" s="132" t="str">
        <f>IFERROR(CONCATENATE("वर्ष ",VLOOKUP(A523,DETAIL!$A$7:$O$1101,11,0)," / ","प्रतिशत ",VLOOKUP(A523,DETAIL!$A$7:$O$1101,12,0)*100),"")</f>
        <v/>
      </c>
      <c r="L523" s="16" t="str">
        <f>IFERROR(VLOOKUP(A523,DETAIL!$A$7:$L$1101,7,0),"")</f>
        <v/>
      </c>
      <c r="M523" s="133" t="str">
        <f>IFERROR(VLOOKUP(A523,DETAIL!$A$7:$L$1101,8,0)*75%,"")</f>
        <v/>
      </c>
      <c r="N523" s="16" t="str">
        <f>IFERROR(VLOOKUP(A523,DETAIL!$A$7:$L$1101,9,0),"")</f>
        <v/>
      </c>
      <c r="O523" s="133" t="str">
        <f>IFERROR(VLOOKUP(A523,DETAIL!$A$7:$L$1101,10,0)*25%,"")</f>
        <v/>
      </c>
      <c r="P523" s="133" t="str">
        <f t="shared" si="20"/>
        <v/>
      </c>
      <c r="Q523" s="131"/>
    </row>
    <row r="524" spans="1:17" ht="24.95" customHeight="1">
      <c r="A524" s="150">
        <v>517</v>
      </c>
      <c r="B524" s="16" t="str">
        <f t="shared" si="19"/>
        <v/>
      </c>
      <c r="C524" s="130" t="str">
        <f>IFERROR(VLOOKUP(A524,DETAIL!$A$7:$F$1101,3,0),"")</f>
        <v/>
      </c>
      <c r="D524" s="130" t="str">
        <f>IFERROR(VLOOKUP(A524,DETAIL!$A$7:$F$1101,4,0),"")</f>
        <v/>
      </c>
      <c r="E524" s="131" t="str">
        <f>IFERROR(VLOOKUP(A524,DETAIL!$A$7:$F$1101,5,0),"")</f>
        <v/>
      </c>
      <c r="F524" s="131" t="str">
        <f>IFERROR(VLOOKUP(A524,DETAIL!$A$7:$O$1101,15,0),"")</f>
        <v/>
      </c>
      <c r="G524" s="131" t="str">
        <f>IFERROR(VLOOKUP(A524,DETAIL!$A$7:$O$1101,14,0),"")</f>
        <v/>
      </c>
      <c r="H524" s="16" t="str">
        <f>IFERROR(VLOOKUP(A524,DETAIL!$A$7:$F$1101,6,0),"")</f>
        <v/>
      </c>
      <c r="I524" s="16" t="str">
        <f>IFERROR(VLOOKUP(A524,DETAIL!$A$7:$P$1101,16,0),"")</f>
        <v/>
      </c>
      <c r="J524" s="16" t="str">
        <f>IFERROR(VLOOKUP(A524,DETAIL!$A$7:$O$1101,13,0),"")</f>
        <v/>
      </c>
      <c r="K524" s="132" t="str">
        <f>IFERROR(CONCATENATE("वर्ष ",VLOOKUP(A524,DETAIL!$A$7:$O$1101,11,0)," / ","प्रतिशत ",VLOOKUP(A524,DETAIL!$A$7:$O$1101,12,0)*100),"")</f>
        <v/>
      </c>
      <c r="L524" s="16" t="str">
        <f>IFERROR(VLOOKUP(A524,DETAIL!$A$7:$L$1101,7,0),"")</f>
        <v/>
      </c>
      <c r="M524" s="133" t="str">
        <f>IFERROR(VLOOKUP(A524,DETAIL!$A$7:$L$1101,8,0)*75%,"")</f>
        <v/>
      </c>
      <c r="N524" s="16" t="str">
        <f>IFERROR(VLOOKUP(A524,DETAIL!$A$7:$L$1101,9,0),"")</f>
        <v/>
      </c>
      <c r="O524" s="133" t="str">
        <f>IFERROR(VLOOKUP(A524,DETAIL!$A$7:$L$1101,10,0)*25%,"")</f>
        <v/>
      </c>
      <c r="P524" s="133" t="str">
        <f t="shared" si="20"/>
        <v/>
      </c>
      <c r="Q524" s="131"/>
    </row>
    <row r="525" spans="1:17" ht="24.95" customHeight="1">
      <c r="A525" s="150">
        <v>518</v>
      </c>
      <c r="B525" s="16" t="str">
        <f t="shared" si="19"/>
        <v/>
      </c>
      <c r="C525" s="130" t="str">
        <f>IFERROR(VLOOKUP(A525,DETAIL!$A$7:$F$1101,3,0),"")</f>
        <v/>
      </c>
      <c r="D525" s="130" t="str">
        <f>IFERROR(VLOOKUP(A525,DETAIL!$A$7:$F$1101,4,0),"")</f>
        <v/>
      </c>
      <c r="E525" s="131" t="str">
        <f>IFERROR(VLOOKUP(A525,DETAIL!$A$7:$F$1101,5,0),"")</f>
        <v/>
      </c>
      <c r="F525" s="131" t="str">
        <f>IFERROR(VLOOKUP(A525,DETAIL!$A$7:$O$1101,15,0),"")</f>
        <v/>
      </c>
      <c r="G525" s="131" t="str">
        <f>IFERROR(VLOOKUP(A525,DETAIL!$A$7:$O$1101,14,0),"")</f>
        <v/>
      </c>
      <c r="H525" s="16" t="str">
        <f>IFERROR(VLOOKUP(A525,DETAIL!$A$7:$F$1101,6,0),"")</f>
        <v/>
      </c>
      <c r="I525" s="16" t="str">
        <f>IFERROR(VLOOKUP(A525,DETAIL!$A$7:$P$1101,16,0),"")</f>
        <v/>
      </c>
      <c r="J525" s="16" t="str">
        <f>IFERROR(VLOOKUP(A525,DETAIL!$A$7:$O$1101,13,0),"")</f>
        <v/>
      </c>
      <c r="K525" s="132" t="str">
        <f>IFERROR(CONCATENATE("वर्ष ",VLOOKUP(A525,DETAIL!$A$7:$O$1101,11,0)," / ","प्रतिशत ",VLOOKUP(A525,DETAIL!$A$7:$O$1101,12,0)*100),"")</f>
        <v/>
      </c>
      <c r="L525" s="16" t="str">
        <f>IFERROR(VLOOKUP(A525,DETAIL!$A$7:$L$1101,7,0),"")</f>
        <v/>
      </c>
      <c r="M525" s="133" t="str">
        <f>IFERROR(VLOOKUP(A525,DETAIL!$A$7:$L$1101,8,0)*75%,"")</f>
        <v/>
      </c>
      <c r="N525" s="16" t="str">
        <f>IFERROR(VLOOKUP(A525,DETAIL!$A$7:$L$1101,9,0),"")</f>
        <v/>
      </c>
      <c r="O525" s="133" t="str">
        <f>IFERROR(VLOOKUP(A525,DETAIL!$A$7:$L$1101,10,0)*25%,"")</f>
        <v/>
      </c>
      <c r="P525" s="133" t="str">
        <f t="shared" si="20"/>
        <v/>
      </c>
      <c r="Q525" s="131"/>
    </row>
    <row r="526" spans="1:17" ht="24.95" customHeight="1">
      <c r="A526" s="150">
        <v>519</v>
      </c>
      <c r="B526" s="16" t="str">
        <f t="shared" si="19"/>
        <v/>
      </c>
      <c r="C526" s="130" t="str">
        <f>IFERROR(VLOOKUP(A526,DETAIL!$A$7:$F$1101,3,0),"")</f>
        <v/>
      </c>
      <c r="D526" s="130" t="str">
        <f>IFERROR(VLOOKUP(A526,DETAIL!$A$7:$F$1101,4,0),"")</f>
        <v/>
      </c>
      <c r="E526" s="131" t="str">
        <f>IFERROR(VLOOKUP(A526,DETAIL!$A$7:$F$1101,5,0),"")</f>
        <v/>
      </c>
      <c r="F526" s="131" t="str">
        <f>IFERROR(VLOOKUP(A526,DETAIL!$A$7:$O$1101,15,0),"")</f>
        <v/>
      </c>
      <c r="G526" s="131" t="str">
        <f>IFERROR(VLOOKUP(A526,DETAIL!$A$7:$O$1101,14,0),"")</f>
        <v/>
      </c>
      <c r="H526" s="16" t="str">
        <f>IFERROR(VLOOKUP(A526,DETAIL!$A$7:$F$1101,6,0),"")</f>
        <v/>
      </c>
      <c r="I526" s="16" t="str">
        <f>IFERROR(VLOOKUP(A526,DETAIL!$A$7:$P$1101,16,0),"")</f>
        <v/>
      </c>
      <c r="J526" s="16" t="str">
        <f>IFERROR(VLOOKUP(A526,DETAIL!$A$7:$O$1101,13,0),"")</f>
        <v/>
      </c>
      <c r="K526" s="132" t="str">
        <f>IFERROR(CONCATENATE("वर्ष ",VLOOKUP(A526,DETAIL!$A$7:$O$1101,11,0)," / ","प्रतिशत ",VLOOKUP(A526,DETAIL!$A$7:$O$1101,12,0)*100),"")</f>
        <v/>
      </c>
      <c r="L526" s="16" t="str">
        <f>IFERROR(VLOOKUP(A526,DETAIL!$A$7:$L$1101,7,0),"")</f>
        <v/>
      </c>
      <c r="M526" s="133" t="str">
        <f>IFERROR(VLOOKUP(A526,DETAIL!$A$7:$L$1101,8,0)*75%,"")</f>
        <v/>
      </c>
      <c r="N526" s="16" t="str">
        <f>IFERROR(VLOOKUP(A526,DETAIL!$A$7:$L$1101,9,0),"")</f>
        <v/>
      </c>
      <c r="O526" s="133" t="str">
        <f>IFERROR(VLOOKUP(A526,DETAIL!$A$7:$L$1101,10,0)*25%,"")</f>
        <v/>
      </c>
      <c r="P526" s="133" t="str">
        <f t="shared" si="20"/>
        <v/>
      </c>
      <c r="Q526" s="131"/>
    </row>
    <row r="527" spans="1:17" ht="24.95" customHeight="1">
      <c r="A527" s="150">
        <v>520</v>
      </c>
      <c r="B527" s="16" t="str">
        <f t="shared" si="19"/>
        <v/>
      </c>
      <c r="C527" s="130" t="str">
        <f>IFERROR(VLOOKUP(A527,DETAIL!$A$7:$F$1101,3,0),"")</f>
        <v/>
      </c>
      <c r="D527" s="130" t="str">
        <f>IFERROR(VLOOKUP(A527,DETAIL!$A$7:$F$1101,4,0),"")</f>
        <v/>
      </c>
      <c r="E527" s="131" t="str">
        <f>IFERROR(VLOOKUP(A527,DETAIL!$A$7:$F$1101,5,0),"")</f>
        <v/>
      </c>
      <c r="F527" s="131" t="str">
        <f>IFERROR(VLOOKUP(A527,DETAIL!$A$7:$O$1101,15,0),"")</f>
        <v/>
      </c>
      <c r="G527" s="131" t="str">
        <f>IFERROR(VLOOKUP(A527,DETAIL!$A$7:$O$1101,14,0),"")</f>
        <v/>
      </c>
      <c r="H527" s="16" t="str">
        <f>IFERROR(VLOOKUP(A527,DETAIL!$A$7:$F$1101,6,0),"")</f>
        <v/>
      </c>
      <c r="I527" s="16" t="str">
        <f>IFERROR(VLOOKUP(A527,DETAIL!$A$7:$P$1101,16,0),"")</f>
        <v/>
      </c>
      <c r="J527" s="16" t="str">
        <f>IFERROR(VLOOKUP(A527,DETAIL!$A$7:$O$1101,13,0),"")</f>
        <v/>
      </c>
      <c r="K527" s="132" t="str">
        <f>IFERROR(CONCATENATE("वर्ष ",VLOOKUP(A527,DETAIL!$A$7:$O$1101,11,0)," / ","प्रतिशत ",VLOOKUP(A527,DETAIL!$A$7:$O$1101,12,0)*100),"")</f>
        <v/>
      </c>
      <c r="L527" s="16" t="str">
        <f>IFERROR(VLOOKUP(A527,DETAIL!$A$7:$L$1101,7,0),"")</f>
        <v/>
      </c>
      <c r="M527" s="133" t="str">
        <f>IFERROR(VLOOKUP(A527,DETAIL!$A$7:$L$1101,8,0)*75%,"")</f>
        <v/>
      </c>
      <c r="N527" s="16" t="str">
        <f>IFERROR(VLOOKUP(A527,DETAIL!$A$7:$L$1101,9,0),"")</f>
        <v/>
      </c>
      <c r="O527" s="133" t="str">
        <f>IFERROR(VLOOKUP(A527,DETAIL!$A$7:$L$1101,10,0)*25%,"")</f>
        <v/>
      </c>
      <c r="P527" s="133" t="str">
        <f t="shared" si="20"/>
        <v/>
      </c>
      <c r="Q527" s="131"/>
    </row>
    <row r="528" spans="1:17" ht="24.95" customHeight="1">
      <c r="A528" s="150">
        <v>521</v>
      </c>
      <c r="B528" s="16" t="str">
        <f t="shared" si="19"/>
        <v/>
      </c>
      <c r="C528" s="130" t="str">
        <f>IFERROR(VLOOKUP(A528,DETAIL!$A$7:$F$1101,3,0),"")</f>
        <v/>
      </c>
      <c r="D528" s="130" t="str">
        <f>IFERROR(VLOOKUP(A528,DETAIL!$A$7:$F$1101,4,0),"")</f>
        <v/>
      </c>
      <c r="E528" s="131" t="str">
        <f>IFERROR(VLOOKUP(A528,DETAIL!$A$7:$F$1101,5,0),"")</f>
        <v/>
      </c>
      <c r="F528" s="131" t="str">
        <f>IFERROR(VLOOKUP(A528,DETAIL!$A$7:$O$1101,15,0),"")</f>
        <v/>
      </c>
      <c r="G528" s="131" t="str">
        <f>IFERROR(VLOOKUP(A528,DETAIL!$A$7:$O$1101,14,0),"")</f>
        <v/>
      </c>
      <c r="H528" s="16" t="str">
        <f>IFERROR(VLOOKUP(A528,DETAIL!$A$7:$F$1101,6,0),"")</f>
        <v/>
      </c>
      <c r="I528" s="16" t="str">
        <f>IFERROR(VLOOKUP(A528,DETAIL!$A$7:$P$1101,16,0),"")</f>
        <v/>
      </c>
      <c r="J528" s="16" t="str">
        <f>IFERROR(VLOOKUP(A528,DETAIL!$A$7:$O$1101,13,0),"")</f>
        <v/>
      </c>
      <c r="K528" s="132" t="str">
        <f>IFERROR(CONCATENATE("वर्ष ",VLOOKUP(A528,DETAIL!$A$7:$O$1101,11,0)," / ","प्रतिशत ",VLOOKUP(A528,DETAIL!$A$7:$O$1101,12,0)*100),"")</f>
        <v/>
      </c>
      <c r="L528" s="16" t="str">
        <f>IFERROR(VLOOKUP(A528,DETAIL!$A$7:$L$1101,7,0),"")</f>
        <v/>
      </c>
      <c r="M528" s="133" t="str">
        <f>IFERROR(VLOOKUP(A528,DETAIL!$A$7:$L$1101,8,0)*75%,"")</f>
        <v/>
      </c>
      <c r="N528" s="16" t="str">
        <f>IFERROR(VLOOKUP(A528,DETAIL!$A$7:$L$1101,9,0),"")</f>
        <v/>
      </c>
      <c r="O528" s="133" t="str">
        <f>IFERROR(VLOOKUP(A528,DETAIL!$A$7:$L$1101,10,0)*25%,"")</f>
        <v/>
      </c>
      <c r="P528" s="133" t="str">
        <f t="shared" si="20"/>
        <v/>
      </c>
      <c r="Q528" s="131"/>
    </row>
    <row r="529" spans="1:17" ht="24.95" customHeight="1">
      <c r="A529" s="150">
        <v>522</v>
      </c>
      <c r="B529" s="16" t="str">
        <f t="shared" si="19"/>
        <v/>
      </c>
      <c r="C529" s="130" t="str">
        <f>IFERROR(VLOOKUP(A529,DETAIL!$A$7:$F$1101,3,0),"")</f>
        <v/>
      </c>
      <c r="D529" s="130" t="str">
        <f>IFERROR(VLOOKUP(A529,DETAIL!$A$7:$F$1101,4,0),"")</f>
        <v/>
      </c>
      <c r="E529" s="131" t="str">
        <f>IFERROR(VLOOKUP(A529,DETAIL!$A$7:$F$1101,5,0),"")</f>
        <v/>
      </c>
      <c r="F529" s="131" t="str">
        <f>IFERROR(VLOOKUP(A529,DETAIL!$A$7:$O$1101,15,0),"")</f>
        <v/>
      </c>
      <c r="G529" s="131" t="str">
        <f>IFERROR(VLOOKUP(A529,DETAIL!$A$7:$O$1101,14,0),"")</f>
        <v/>
      </c>
      <c r="H529" s="16" t="str">
        <f>IFERROR(VLOOKUP(A529,DETAIL!$A$7:$F$1101,6,0),"")</f>
        <v/>
      </c>
      <c r="I529" s="16" t="str">
        <f>IFERROR(VLOOKUP(A529,DETAIL!$A$7:$P$1101,16,0),"")</f>
        <v/>
      </c>
      <c r="J529" s="16" t="str">
        <f>IFERROR(VLOOKUP(A529,DETAIL!$A$7:$O$1101,13,0),"")</f>
        <v/>
      </c>
      <c r="K529" s="132" t="str">
        <f>IFERROR(CONCATENATE("वर्ष ",VLOOKUP(A529,DETAIL!$A$7:$O$1101,11,0)," / ","प्रतिशत ",VLOOKUP(A529,DETAIL!$A$7:$O$1101,12,0)*100),"")</f>
        <v/>
      </c>
      <c r="L529" s="16" t="str">
        <f>IFERROR(VLOOKUP(A529,DETAIL!$A$7:$L$1101,7,0),"")</f>
        <v/>
      </c>
      <c r="M529" s="133" t="str">
        <f>IFERROR(VLOOKUP(A529,DETAIL!$A$7:$L$1101,8,0)*75%,"")</f>
        <v/>
      </c>
      <c r="N529" s="16" t="str">
        <f>IFERROR(VLOOKUP(A529,DETAIL!$A$7:$L$1101,9,0),"")</f>
        <v/>
      </c>
      <c r="O529" s="133" t="str">
        <f>IFERROR(VLOOKUP(A529,DETAIL!$A$7:$L$1101,10,0)*25%,"")</f>
        <v/>
      </c>
      <c r="P529" s="133" t="str">
        <f t="shared" si="20"/>
        <v/>
      </c>
      <c r="Q529" s="131"/>
    </row>
    <row r="530" spans="1:17" ht="24.95" customHeight="1">
      <c r="A530" s="150">
        <v>523</v>
      </c>
      <c r="B530" s="16" t="str">
        <f t="shared" si="19"/>
        <v/>
      </c>
      <c r="C530" s="130" t="str">
        <f>IFERROR(VLOOKUP(A530,DETAIL!$A$7:$F$1101,3,0),"")</f>
        <v/>
      </c>
      <c r="D530" s="130" t="str">
        <f>IFERROR(VLOOKUP(A530,DETAIL!$A$7:$F$1101,4,0),"")</f>
        <v/>
      </c>
      <c r="E530" s="131" t="str">
        <f>IFERROR(VLOOKUP(A530,DETAIL!$A$7:$F$1101,5,0),"")</f>
        <v/>
      </c>
      <c r="F530" s="131" t="str">
        <f>IFERROR(VLOOKUP(A530,DETAIL!$A$7:$O$1101,15,0),"")</f>
        <v/>
      </c>
      <c r="G530" s="131" t="str">
        <f>IFERROR(VLOOKUP(A530,DETAIL!$A$7:$O$1101,14,0),"")</f>
        <v/>
      </c>
      <c r="H530" s="16" t="str">
        <f>IFERROR(VLOOKUP(A530,DETAIL!$A$7:$F$1101,6,0),"")</f>
        <v/>
      </c>
      <c r="I530" s="16" t="str">
        <f>IFERROR(VLOOKUP(A530,DETAIL!$A$7:$P$1101,16,0),"")</f>
        <v/>
      </c>
      <c r="J530" s="16" t="str">
        <f>IFERROR(VLOOKUP(A530,DETAIL!$A$7:$O$1101,13,0),"")</f>
        <v/>
      </c>
      <c r="K530" s="132" t="str">
        <f>IFERROR(CONCATENATE("वर्ष ",VLOOKUP(A530,DETAIL!$A$7:$O$1101,11,0)," / ","प्रतिशत ",VLOOKUP(A530,DETAIL!$A$7:$O$1101,12,0)*100),"")</f>
        <v/>
      </c>
      <c r="L530" s="16" t="str">
        <f>IFERROR(VLOOKUP(A530,DETAIL!$A$7:$L$1101,7,0),"")</f>
        <v/>
      </c>
      <c r="M530" s="133" t="str">
        <f>IFERROR(VLOOKUP(A530,DETAIL!$A$7:$L$1101,8,0)*75%,"")</f>
        <v/>
      </c>
      <c r="N530" s="16" t="str">
        <f>IFERROR(VLOOKUP(A530,DETAIL!$A$7:$L$1101,9,0),"")</f>
        <v/>
      </c>
      <c r="O530" s="133" t="str">
        <f>IFERROR(VLOOKUP(A530,DETAIL!$A$7:$L$1101,10,0)*25%,"")</f>
        <v/>
      </c>
      <c r="P530" s="133" t="str">
        <f t="shared" si="20"/>
        <v/>
      </c>
      <c r="Q530" s="131"/>
    </row>
    <row r="531" spans="1:17" ht="24.95" customHeight="1">
      <c r="A531" s="150">
        <v>524</v>
      </c>
      <c r="B531" s="16" t="str">
        <f t="shared" ref="B531:B594" si="21">IFERROR(IF(LEN(C531)&gt;=2,B530+1,""),"")</f>
        <v/>
      </c>
      <c r="C531" s="130" t="str">
        <f>IFERROR(VLOOKUP(A531,DETAIL!$A$7:$F$1101,3,0),"")</f>
        <v/>
      </c>
      <c r="D531" s="130" t="str">
        <f>IFERROR(VLOOKUP(A531,DETAIL!$A$7:$F$1101,4,0),"")</f>
        <v/>
      </c>
      <c r="E531" s="131" t="str">
        <f>IFERROR(VLOOKUP(A531,DETAIL!$A$7:$F$1101,5,0),"")</f>
        <v/>
      </c>
      <c r="F531" s="131" t="str">
        <f>IFERROR(VLOOKUP(A531,DETAIL!$A$7:$O$1101,15,0),"")</f>
        <v/>
      </c>
      <c r="G531" s="131" t="str">
        <f>IFERROR(VLOOKUP(A531,DETAIL!$A$7:$O$1101,14,0),"")</f>
        <v/>
      </c>
      <c r="H531" s="16" t="str">
        <f>IFERROR(VLOOKUP(A531,DETAIL!$A$7:$F$1101,6,0),"")</f>
        <v/>
      </c>
      <c r="I531" s="16" t="str">
        <f>IFERROR(VLOOKUP(A531,DETAIL!$A$7:$P$1101,16,0),"")</f>
        <v/>
      </c>
      <c r="J531" s="16" t="str">
        <f>IFERROR(VLOOKUP(A531,DETAIL!$A$7:$O$1101,13,0),"")</f>
        <v/>
      </c>
      <c r="K531" s="132" t="str">
        <f>IFERROR(CONCATENATE("वर्ष ",VLOOKUP(A531,DETAIL!$A$7:$O$1101,11,0)," / ","प्रतिशत ",VLOOKUP(A531,DETAIL!$A$7:$O$1101,12,0)*100),"")</f>
        <v/>
      </c>
      <c r="L531" s="16" t="str">
        <f>IFERROR(VLOOKUP(A531,DETAIL!$A$7:$L$1101,7,0),"")</f>
        <v/>
      </c>
      <c r="M531" s="133" t="str">
        <f>IFERROR(VLOOKUP(A531,DETAIL!$A$7:$L$1101,8,0)*75%,"")</f>
        <v/>
      </c>
      <c r="N531" s="16" t="str">
        <f>IFERROR(VLOOKUP(A531,DETAIL!$A$7:$L$1101,9,0),"")</f>
        <v/>
      </c>
      <c r="O531" s="133" t="str">
        <f>IFERROR(VLOOKUP(A531,DETAIL!$A$7:$L$1101,10,0)*25%,"")</f>
        <v/>
      </c>
      <c r="P531" s="133" t="str">
        <f t="shared" si="20"/>
        <v/>
      </c>
      <c r="Q531" s="131"/>
    </row>
    <row r="532" spans="1:17" ht="24.95" customHeight="1">
      <c r="A532" s="150">
        <v>525</v>
      </c>
      <c r="B532" s="16" t="str">
        <f t="shared" si="21"/>
        <v/>
      </c>
      <c r="C532" s="130" t="str">
        <f>IFERROR(VLOOKUP(A532,DETAIL!$A$7:$F$1101,3,0),"")</f>
        <v/>
      </c>
      <c r="D532" s="130" t="str">
        <f>IFERROR(VLOOKUP(A532,DETAIL!$A$7:$F$1101,4,0),"")</f>
        <v/>
      </c>
      <c r="E532" s="131" t="str">
        <f>IFERROR(VLOOKUP(A532,DETAIL!$A$7:$F$1101,5,0),"")</f>
        <v/>
      </c>
      <c r="F532" s="131" t="str">
        <f>IFERROR(VLOOKUP(A532,DETAIL!$A$7:$O$1101,15,0),"")</f>
        <v/>
      </c>
      <c r="G532" s="131" t="str">
        <f>IFERROR(VLOOKUP(A532,DETAIL!$A$7:$O$1101,14,0),"")</f>
        <v/>
      </c>
      <c r="H532" s="16" t="str">
        <f>IFERROR(VLOOKUP(A532,DETAIL!$A$7:$F$1101,6,0),"")</f>
        <v/>
      </c>
      <c r="I532" s="16" t="str">
        <f>IFERROR(VLOOKUP(A532,DETAIL!$A$7:$P$1101,16,0),"")</f>
        <v/>
      </c>
      <c r="J532" s="16" t="str">
        <f>IFERROR(VLOOKUP(A532,DETAIL!$A$7:$O$1101,13,0),"")</f>
        <v/>
      </c>
      <c r="K532" s="132" t="str">
        <f>IFERROR(CONCATENATE("वर्ष ",VLOOKUP(A532,DETAIL!$A$7:$O$1101,11,0)," / ","प्रतिशत ",VLOOKUP(A532,DETAIL!$A$7:$O$1101,12,0)*100),"")</f>
        <v/>
      </c>
      <c r="L532" s="16" t="str">
        <f>IFERROR(VLOOKUP(A532,DETAIL!$A$7:$L$1101,7,0),"")</f>
        <v/>
      </c>
      <c r="M532" s="133" t="str">
        <f>IFERROR(VLOOKUP(A532,DETAIL!$A$7:$L$1101,8,0)*75%,"")</f>
        <v/>
      </c>
      <c r="N532" s="16" t="str">
        <f>IFERROR(VLOOKUP(A532,DETAIL!$A$7:$L$1101,9,0),"")</f>
        <v/>
      </c>
      <c r="O532" s="133" t="str">
        <f>IFERROR(VLOOKUP(A532,DETAIL!$A$7:$L$1101,10,0)*25%,"")</f>
        <v/>
      </c>
      <c r="P532" s="133" t="str">
        <f t="shared" si="20"/>
        <v/>
      </c>
      <c r="Q532" s="131"/>
    </row>
    <row r="533" spans="1:17" ht="24.95" customHeight="1">
      <c r="A533" s="150">
        <v>526</v>
      </c>
      <c r="B533" s="16" t="str">
        <f t="shared" si="21"/>
        <v/>
      </c>
      <c r="C533" s="130" t="str">
        <f>IFERROR(VLOOKUP(A533,DETAIL!$A$7:$F$1101,3,0),"")</f>
        <v/>
      </c>
      <c r="D533" s="130" t="str">
        <f>IFERROR(VLOOKUP(A533,DETAIL!$A$7:$F$1101,4,0),"")</f>
        <v/>
      </c>
      <c r="E533" s="131" t="str">
        <f>IFERROR(VLOOKUP(A533,DETAIL!$A$7:$F$1101,5,0),"")</f>
        <v/>
      </c>
      <c r="F533" s="131" t="str">
        <f>IFERROR(VLOOKUP(A533,DETAIL!$A$7:$O$1101,15,0),"")</f>
        <v/>
      </c>
      <c r="G533" s="131" t="str">
        <f>IFERROR(VLOOKUP(A533,DETAIL!$A$7:$O$1101,14,0),"")</f>
        <v/>
      </c>
      <c r="H533" s="16" t="str">
        <f>IFERROR(VLOOKUP(A533,DETAIL!$A$7:$F$1101,6,0),"")</f>
        <v/>
      </c>
      <c r="I533" s="16" t="str">
        <f>IFERROR(VLOOKUP(A533,DETAIL!$A$7:$P$1101,16,0),"")</f>
        <v/>
      </c>
      <c r="J533" s="16" t="str">
        <f>IFERROR(VLOOKUP(A533,DETAIL!$A$7:$O$1101,13,0),"")</f>
        <v/>
      </c>
      <c r="K533" s="132" t="str">
        <f>IFERROR(CONCATENATE("वर्ष ",VLOOKUP(A533,DETAIL!$A$7:$O$1101,11,0)," / ","प्रतिशत ",VLOOKUP(A533,DETAIL!$A$7:$O$1101,12,0)*100),"")</f>
        <v/>
      </c>
      <c r="L533" s="16" t="str">
        <f>IFERROR(VLOOKUP(A533,DETAIL!$A$7:$L$1101,7,0),"")</f>
        <v/>
      </c>
      <c r="M533" s="133" t="str">
        <f>IFERROR(VLOOKUP(A533,DETAIL!$A$7:$L$1101,8,0)*75%,"")</f>
        <v/>
      </c>
      <c r="N533" s="16" t="str">
        <f>IFERROR(VLOOKUP(A533,DETAIL!$A$7:$L$1101,9,0),"")</f>
        <v/>
      </c>
      <c r="O533" s="133" t="str">
        <f>IFERROR(VLOOKUP(A533,DETAIL!$A$7:$L$1101,10,0)*25%,"")</f>
        <v/>
      </c>
      <c r="P533" s="133" t="str">
        <f t="shared" si="20"/>
        <v/>
      </c>
      <c r="Q533" s="131"/>
    </row>
    <row r="534" spans="1:17" ht="24.95" customHeight="1">
      <c r="A534" s="150">
        <v>527</v>
      </c>
      <c r="B534" s="16" t="str">
        <f t="shared" si="21"/>
        <v/>
      </c>
      <c r="C534" s="130" t="str">
        <f>IFERROR(VLOOKUP(A534,DETAIL!$A$7:$F$1101,3,0),"")</f>
        <v/>
      </c>
      <c r="D534" s="130" t="str">
        <f>IFERROR(VLOOKUP(A534,DETAIL!$A$7:$F$1101,4,0),"")</f>
        <v/>
      </c>
      <c r="E534" s="131" t="str">
        <f>IFERROR(VLOOKUP(A534,DETAIL!$A$7:$F$1101,5,0),"")</f>
        <v/>
      </c>
      <c r="F534" s="131" t="str">
        <f>IFERROR(VLOOKUP(A534,DETAIL!$A$7:$O$1101,15,0),"")</f>
        <v/>
      </c>
      <c r="G534" s="131" t="str">
        <f>IFERROR(VLOOKUP(A534,DETAIL!$A$7:$O$1101,14,0),"")</f>
        <v/>
      </c>
      <c r="H534" s="16" t="str">
        <f>IFERROR(VLOOKUP(A534,DETAIL!$A$7:$F$1101,6,0),"")</f>
        <v/>
      </c>
      <c r="I534" s="16" t="str">
        <f>IFERROR(VLOOKUP(A534,DETAIL!$A$7:$P$1101,16,0),"")</f>
        <v/>
      </c>
      <c r="J534" s="16" t="str">
        <f>IFERROR(VLOOKUP(A534,DETAIL!$A$7:$O$1101,13,0),"")</f>
        <v/>
      </c>
      <c r="K534" s="132" t="str">
        <f>IFERROR(CONCATENATE("वर्ष ",VLOOKUP(A534,DETAIL!$A$7:$O$1101,11,0)," / ","प्रतिशत ",VLOOKUP(A534,DETAIL!$A$7:$O$1101,12,0)*100),"")</f>
        <v/>
      </c>
      <c r="L534" s="16" t="str">
        <f>IFERROR(VLOOKUP(A534,DETAIL!$A$7:$L$1101,7,0),"")</f>
        <v/>
      </c>
      <c r="M534" s="133" t="str">
        <f>IFERROR(VLOOKUP(A534,DETAIL!$A$7:$L$1101,8,0)*75%,"")</f>
        <v/>
      </c>
      <c r="N534" s="16" t="str">
        <f>IFERROR(VLOOKUP(A534,DETAIL!$A$7:$L$1101,9,0),"")</f>
        <v/>
      </c>
      <c r="O534" s="133" t="str">
        <f>IFERROR(VLOOKUP(A534,DETAIL!$A$7:$L$1101,10,0)*25%,"")</f>
        <v/>
      </c>
      <c r="P534" s="133" t="str">
        <f t="shared" si="20"/>
        <v/>
      </c>
      <c r="Q534" s="131"/>
    </row>
    <row r="535" spans="1:17" ht="24.95" customHeight="1">
      <c r="A535" s="150">
        <v>528</v>
      </c>
      <c r="B535" s="16" t="str">
        <f t="shared" si="21"/>
        <v/>
      </c>
      <c r="C535" s="130" t="str">
        <f>IFERROR(VLOOKUP(A535,DETAIL!$A$7:$F$1101,3,0),"")</f>
        <v/>
      </c>
      <c r="D535" s="130" t="str">
        <f>IFERROR(VLOOKUP(A535,DETAIL!$A$7:$F$1101,4,0),"")</f>
        <v/>
      </c>
      <c r="E535" s="131" t="str">
        <f>IFERROR(VLOOKUP(A535,DETAIL!$A$7:$F$1101,5,0),"")</f>
        <v/>
      </c>
      <c r="F535" s="131" t="str">
        <f>IFERROR(VLOOKUP(A535,DETAIL!$A$7:$O$1101,15,0),"")</f>
        <v/>
      </c>
      <c r="G535" s="131" t="str">
        <f>IFERROR(VLOOKUP(A535,DETAIL!$A$7:$O$1101,14,0),"")</f>
        <v/>
      </c>
      <c r="H535" s="16" t="str">
        <f>IFERROR(VLOOKUP(A535,DETAIL!$A$7:$F$1101,6,0),"")</f>
        <v/>
      </c>
      <c r="I535" s="16" t="str">
        <f>IFERROR(VLOOKUP(A535,DETAIL!$A$7:$P$1101,16,0),"")</f>
        <v/>
      </c>
      <c r="J535" s="16" t="str">
        <f>IFERROR(VLOOKUP(A535,DETAIL!$A$7:$O$1101,13,0),"")</f>
        <v/>
      </c>
      <c r="K535" s="132" t="str">
        <f>IFERROR(CONCATENATE("वर्ष ",VLOOKUP(A535,DETAIL!$A$7:$O$1101,11,0)," / ","प्रतिशत ",VLOOKUP(A535,DETAIL!$A$7:$O$1101,12,0)*100),"")</f>
        <v/>
      </c>
      <c r="L535" s="16" t="str">
        <f>IFERROR(VLOOKUP(A535,DETAIL!$A$7:$L$1101,7,0),"")</f>
        <v/>
      </c>
      <c r="M535" s="133" t="str">
        <f>IFERROR(VLOOKUP(A535,DETAIL!$A$7:$L$1101,8,0)*75%,"")</f>
        <v/>
      </c>
      <c r="N535" s="16" t="str">
        <f>IFERROR(VLOOKUP(A535,DETAIL!$A$7:$L$1101,9,0),"")</f>
        <v/>
      </c>
      <c r="O535" s="133" t="str">
        <f>IFERROR(VLOOKUP(A535,DETAIL!$A$7:$L$1101,10,0)*25%,"")</f>
        <v/>
      </c>
      <c r="P535" s="133" t="str">
        <f t="shared" si="20"/>
        <v/>
      </c>
      <c r="Q535" s="131"/>
    </row>
    <row r="536" spans="1:17" ht="24.95" customHeight="1">
      <c r="A536" s="150">
        <v>529</v>
      </c>
      <c r="B536" s="16" t="str">
        <f t="shared" si="21"/>
        <v/>
      </c>
      <c r="C536" s="130" t="str">
        <f>IFERROR(VLOOKUP(A536,DETAIL!$A$7:$F$1101,3,0),"")</f>
        <v/>
      </c>
      <c r="D536" s="130" t="str">
        <f>IFERROR(VLOOKUP(A536,DETAIL!$A$7:$F$1101,4,0),"")</f>
        <v/>
      </c>
      <c r="E536" s="131" t="str">
        <f>IFERROR(VLOOKUP(A536,DETAIL!$A$7:$F$1101,5,0),"")</f>
        <v/>
      </c>
      <c r="F536" s="131" t="str">
        <f>IFERROR(VLOOKUP(A536,DETAIL!$A$7:$O$1101,15,0),"")</f>
        <v/>
      </c>
      <c r="G536" s="131" t="str">
        <f>IFERROR(VLOOKUP(A536,DETAIL!$A$7:$O$1101,14,0),"")</f>
        <v/>
      </c>
      <c r="H536" s="16" t="str">
        <f>IFERROR(VLOOKUP(A536,DETAIL!$A$7:$F$1101,6,0),"")</f>
        <v/>
      </c>
      <c r="I536" s="16" t="str">
        <f>IFERROR(VLOOKUP(A536,DETAIL!$A$7:$P$1101,16,0),"")</f>
        <v/>
      </c>
      <c r="J536" s="16" t="str">
        <f>IFERROR(VLOOKUP(A536,DETAIL!$A$7:$O$1101,13,0),"")</f>
        <v/>
      </c>
      <c r="K536" s="132" t="str">
        <f>IFERROR(CONCATENATE("वर्ष ",VLOOKUP(A536,DETAIL!$A$7:$O$1101,11,0)," / ","प्रतिशत ",VLOOKUP(A536,DETAIL!$A$7:$O$1101,12,0)*100),"")</f>
        <v/>
      </c>
      <c r="L536" s="16" t="str">
        <f>IFERROR(VLOOKUP(A536,DETAIL!$A$7:$L$1101,7,0),"")</f>
        <v/>
      </c>
      <c r="M536" s="133" t="str">
        <f>IFERROR(VLOOKUP(A536,DETAIL!$A$7:$L$1101,8,0)*75%,"")</f>
        <v/>
      </c>
      <c r="N536" s="16" t="str">
        <f>IFERROR(VLOOKUP(A536,DETAIL!$A$7:$L$1101,9,0),"")</f>
        <v/>
      </c>
      <c r="O536" s="133" t="str">
        <f>IFERROR(VLOOKUP(A536,DETAIL!$A$7:$L$1101,10,0)*25%,"")</f>
        <v/>
      </c>
      <c r="P536" s="133" t="str">
        <f t="shared" si="20"/>
        <v/>
      </c>
      <c r="Q536" s="131"/>
    </row>
    <row r="537" spans="1:17" ht="24.95" customHeight="1">
      <c r="A537" s="150">
        <v>530</v>
      </c>
      <c r="B537" s="16" t="str">
        <f t="shared" si="21"/>
        <v/>
      </c>
      <c r="C537" s="130" t="str">
        <f>IFERROR(VLOOKUP(A537,DETAIL!$A$7:$F$1101,3,0),"")</f>
        <v/>
      </c>
      <c r="D537" s="130" t="str">
        <f>IFERROR(VLOOKUP(A537,DETAIL!$A$7:$F$1101,4,0),"")</f>
        <v/>
      </c>
      <c r="E537" s="131" t="str">
        <f>IFERROR(VLOOKUP(A537,DETAIL!$A$7:$F$1101,5,0),"")</f>
        <v/>
      </c>
      <c r="F537" s="131" t="str">
        <f>IFERROR(VLOOKUP(A537,DETAIL!$A$7:$O$1101,15,0),"")</f>
        <v/>
      </c>
      <c r="G537" s="131" t="str">
        <f>IFERROR(VLOOKUP(A537,DETAIL!$A$7:$O$1101,14,0),"")</f>
        <v/>
      </c>
      <c r="H537" s="16" t="str">
        <f>IFERROR(VLOOKUP(A537,DETAIL!$A$7:$F$1101,6,0),"")</f>
        <v/>
      </c>
      <c r="I537" s="16" t="str">
        <f>IFERROR(VLOOKUP(A537,DETAIL!$A$7:$P$1101,16,0),"")</f>
        <v/>
      </c>
      <c r="J537" s="16" t="str">
        <f>IFERROR(VLOOKUP(A537,DETAIL!$A$7:$O$1101,13,0),"")</f>
        <v/>
      </c>
      <c r="K537" s="132" t="str">
        <f>IFERROR(CONCATENATE("वर्ष ",VLOOKUP(A537,DETAIL!$A$7:$O$1101,11,0)," / ","प्रतिशत ",VLOOKUP(A537,DETAIL!$A$7:$O$1101,12,0)*100),"")</f>
        <v/>
      </c>
      <c r="L537" s="16" t="str">
        <f>IFERROR(VLOOKUP(A537,DETAIL!$A$7:$L$1101,7,0),"")</f>
        <v/>
      </c>
      <c r="M537" s="133" t="str">
        <f>IFERROR(VLOOKUP(A537,DETAIL!$A$7:$L$1101,8,0)*75%,"")</f>
        <v/>
      </c>
      <c r="N537" s="16" t="str">
        <f>IFERROR(VLOOKUP(A537,DETAIL!$A$7:$L$1101,9,0),"")</f>
        <v/>
      </c>
      <c r="O537" s="133" t="str">
        <f>IFERROR(VLOOKUP(A537,DETAIL!$A$7:$L$1101,10,0)*25%,"")</f>
        <v/>
      </c>
      <c r="P537" s="133" t="str">
        <f t="shared" si="20"/>
        <v/>
      </c>
      <c r="Q537" s="131"/>
    </row>
    <row r="538" spans="1:17" ht="24.95" customHeight="1">
      <c r="A538" s="150">
        <v>531</v>
      </c>
      <c r="B538" s="16" t="str">
        <f t="shared" si="21"/>
        <v/>
      </c>
      <c r="C538" s="130" t="str">
        <f>IFERROR(VLOOKUP(A538,DETAIL!$A$7:$F$1101,3,0),"")</f>
        <v/>
      </c>
      <c r="D538" s="130" t="str">
        <f>IFERROR(VLOOKUP(A538,DETAIL!$A$7:$F$1101,4,0),"")</f>
        <v/>
      </c>
      <c r="E538" s="131" t="str">
        <f>IFERROR(VLOOKUP(A538,DETAIL!$A$7:$F$1101,5,0),"")</f>
        <v/>
      </c>
      <c r="F538" s="131" t="str">
        <f>IFERROR(VLOOKUP(A538,DETAIL!$A$7:$O$1101,15,0),"")</f>
        <v/>
      </c>
      <c r="G538" s="131" t="str">
        <f>IFERROR(VLOOKUP(A538,DETAIL!$A$7:$O$1101,14,0),"")</f>
        <v/>
      </c>
      <c r="H538" s="16" t="str">
        <f>IFERROR(VLOOKUP(A538,DETAIL!$A$7:$F$1101,6,0),"")</f>
        <v/>
      </c>
      <c r="I538" s="16" t="str">
        <f>IFERROR(VLOOKUP(A538,DETAIL!$A$7:$P$1101,16,0),"")</f>
        <v/>
      </c>
      <c r="J538" s="16" t="str">
        <f>IFERROR(VLOOKUP(A538,DETAIL!$A$7:$O$1101,13,0),"")</f>
        <v/>
      </c>
      <c r="K538" s="132" t="str">
        <f>IFERROR(CONCATENATE("वर्ष ",VLOOKUP(A538,DETAIL!$A$7:$O$1101,11,0)," / ","प्रतिशत ",VLOOKUP(A538,DETAIL!$A$7:$O$1101,12,0)*100),"")</f>
        <v/>
      </c>
      <c r="L538" s="16" t="str">
        <f>IFERROR(VLOOKUP(A538,DETAIL!$A$7:$L$1101,7,0),"")</f>
        <v/>
      </c>
      <c r="M538" s="133" t="str">
        <f>IFERROR(VLOOKUP(A538,DETAIL!$A$7:$L$1101,8,0)*75%,"")</f>
        <v/>
      </c>
      <c r="N538" s="16" t="str">
        <f>IFERROR(VLOOKUP(A538,DETAIL!$A$7:$L$1101,9,0),"")</f>
        <v/>
      </c>
      <c r="O538" s="133" t="str">
        <f>IFERROR(VLOOKUP(A538,DETAIL!$A$7:$L$1101,10,0)*25%,"")</f>
        <v/>
      </c>
      <c r="P538" s="133" t="str">
        <f t="shared" si="20"/>
        <v/>
      </c>
      <c r="Q538" s="131"/>
    </row>
    <row r="539" spans="1:17" ht="24.95" customHeight="1">
      <c r="A539" s="150">
        <v>532</v>
      </c>
      <c r="B539" s="16" t="str">
        <f t="shared" si="21"/>
        <v/>
      </c>
      <c r="C539" s="130" t="str">
        <f>IFERROR(VLOOKUP(A539,DETAIL!$A$7:$F$1101,3,0),"")</f>
        <v/>
      </c>
      <c r="D539" s="130" t="str">
        <f>IFERROR(VLOOKUP(A539,DETAIL!$A$7:$F$1101,4,0),"")</f>
        <v/>
      </c>
      <c r="E539" s="131" t="str">
        <f>IFERROR(VLOOKUP(A539,DETAIL!$A$7:$F$1101,5,0),"")</f>
        <v/>
      </c>
      <c r="F539" s="131" t="str">
        <f>IFERROR(VLOOKUP(A539,DETAIL!$A$7:$O$1101,15,0),"")</f>
        <v/>
      </c>
      <c r="G539" s="131" t="str">
        <f>IFERROR(VLOOKUP(A539,DETAIL!$A$7:$O$1101,14,0),"")</f>
        <v/>
      </c>
      <c r="H539" s="16" t="str">
        <f>IFERROR(VLOOKUP(A539,DETAIL!$A$7:$F$1101,6,0),"")</f>
        <v/>
      </c>
      <c r="I539" s="16" t="str">
        <f>IFERROR(VLOOKUP(A539,DETAIL!$A$7:$P$1101,16,0),"")</f>
        <v/>
      </c>
      <c r="J539" s="16" t="str">
        <f>IFERROR(VLOOKUP(A539,DETAIL!$A$7:$O$1101,13,0),"")</f>
        <v/>
      </c>
      <c r="K539" s="132" t="str">
        <f>IFERROR(CONCATENATE("वर्ष ",VLOOKUP(A539,DETAIL!$A$7:$O$1101,11,0)," / ","प्रतिशत ",VLOOKUP(A539,DETAIL!$A$7:$O$1101,12,0)*100),"")</f>
        <v/>
      </c>
      <c r="L539" s="16" t="str">
        <f>IFERROR(VLOOKUP(A539,DETAIL!$A$7:$L$1101,7,0),"")</f>
        <v/>
      </c>
      <c r="M539" s="133" t="str">
        <f>IFERROR(VLOOKUP(A539,DETAIL!$A$7:$L$1101,8,0)*75%,"")</f>
        <v/>
      </c>
      <c r="N539" s="16" t="str">
        <f>IFERROR(VLOOKUP(A539,DETAIL!$A$7:$L$1101,9,0),"")</f>
        <v/>
      </c>
      <c r="O539" s="133" t="str">
        <f>IFERROR(VLOOKUP(A539,DETAIL!$A$7:$L$1101,10,0)*25%,"")</f>
        <v/>
      </c>
      <c r="P539" s="133" t="str">
        <f t="shared" si="20"/>
        <v/>
      </c>
      <c r="Q539" s="131"/>
    </row>
    <row r="540" spans="1:17" ht="24.95" customHeight="1">
      <c r="A540" s="150">
        <v>533</v>
      </c>
      <c r="B540" s="16" t="str">
        <f t="shared" si="21"/>
        <v/>
      </c>
      <c r="C540" s="130" t="str">
        <f>IFERROR(VLOOKUP(A540,DETAIL!$A$7:$F$1101,3,0),"")</f>
        <v/>
      </c>
      <c r="D540" s="130" t="str">
        <f>IFERROR(VLOOKUP(A540,DETAIL!$A$7:$F$1101,4,0),"")</f>
        <v/>
      </c>
      <c r="E540" s="131" t="str">
        <f>IFERROR(VLOOKUP(A540,DETAIL!$A$7:$F$1101,5,0),"")</f>
        <v/>
      </c>
      <c r="F540" s="131" t="str">
        <f>IFERROR(VLOOKUP(A540,DETAIL!$A$7:$O$1101,15,0),"")</f>
        <v/>
      </c>
      <c r="G540" s="131" t="str">
        <f>IFERROR(VLOOKUP(A540,DETAIL!$A$7:$O$1101,14,0),"")</f>
        <v/>
      </c>
      <c r="H540" s="16" t="str">
        <f>IFERROR(VLOOKUP(A540,DETAIL!$A$7:$F$1101,6,0),"")</f>
        <v/>
      </c>
      <c r="I540" s="16" t="str">
        <f>IFERROR(VLOOKUP(A540,DETAIL!$A$7:$P$1101,16,0),"")</f>
        <v/>
      </c>
      <c r="J540" s="16" t="str">
        <f>IFERROR(VLOOKUP(A540,DETAIL!$A$7:$O$1101,13,0),"")</f>
        <v/>
      </c>
      <c r="K540" s="132" t="str">
        <f>IFERROR(CONCATENATE("वर्ष ",VLOOKUP(A540,DETAIL!$A$7:$O$1101,11,0)," / ","प्रतिशत ",VLOOKUP(A540,DETAIL!$A$7:$O$1101,12,0)*100),"")</f>
        <v/>
      </c>
      <c r="L540" s="16" t="str">
        <f>IFERROR(VLOOKUP(A540,DETAIL!$A$7:$L$1101,7,0),"")</f>
        <v/>
      </c>
      <c r="M540" s="133" t="str">
        <f>IFERROR(VLOOKUP(A540,DETAIL!$A$7:$L$1101,8,0)*75%,"")</f>
        <v/>
      </c>
      <c r="N540" s="16" t="str">
        <f>IFERROR(VLOOKUP(A540,DETAIL!$A$7:$L$1101,9,0),"")</f>
        <v/>
      </c>
      <c r="O540" s="133" t="str">
        <f>IFERROR(VLOOKUP(A540,DETAIL!$A$7:$L$1101,10,0)*25%,"")</f>
        <v/>
      </c>
      <c r="P540" s="133" t="str">
        <f t="shared" si="20"/>
        <v/>
      </c>
      <c r="Q540" s="131"/>
    </row>
    <row r="541" spans="1:17" ht="24.95" customHeight="1">
      <c r="A541" s="150">
        <v>534</v>
      </c>
      <c r="B541" s="16" t="str">
        <f t="shared" si="21"/>
        <v/>
      </c>
      <c r="C541" s="130" t="str">
        <f>IFERROR(VLOOKUP(A541,DETAIL!$A$7:$F$1101,3,0),"")</f>
        <v/>
      </c>
      <c r="D541" s="130" t="str">
        <f>IFERROR(VLOOKUP(A541,DETAIL!$A$7:$F$1101,4,0),"")</f>
        <v/>
      </c>
      <c r="E541" s="131" t="str">
        <f>IFERROR(VLOOKUP(A541,DETAIL!$A$7:$F$1101,5,0),"")</f>
        <v/>
      </c>
      <c r="F541" s="131" t="str">
        <f>IFERROR(VLOOKUP(A541,DETAIL!$A$7:$O$1101,15,0),"")</f>
        <v/>
      </c>
      <c r="G541" s="131" t="str">
        <f>IFERROR(VLOOKUP(A541,DETAIL!$A$7:$O$1101,14,0),"")</f>
        <v/>
      </c>
      <c r="H541" s="16" t="str">
        <f>IFERROR(VLOOKUP(A541,DETAIL!$A$7:$F$1101,6,0),"")</f>
        <v/>
      </c>
      <c r="I541" s="16" t="str">
        <f>IFERROR(VLOOKUP(A541,DETAIL!$A$7:$P$1101,16,0),"")</f>
        <v/>
      </c>
      <c r="J541" s="16" t="str">
        <f>IFERROR(VLOOKUP(A541,DETAIL!$A$7:$O$1101,13,0),"")</f>
        <v/>
      </c>
      <c r="K541" s="132" t="str">
        <f>IFERROR(CONCATENATE("वर्ष ",VLOOKUP(A541,DETAIL!$A$7:$O$1101,11,0)," / ","प्रतिशत ",VLOOKUP(A541,DETAIL!$A$7:$O$1101,12,0)*100),"")</f>
        <v/>
      </c>
      <c r="L541" s="16" t="str">
        <f>IFERROR(VLOOKUP(A541,DETAIL!$A$7:$L$1101,7,0),"")</f>
        <v/>
      </c>
      <c r="M541" s="133" t="str">
        <f>IFERROR(VLOOKUP(A541,DETAIL!$A$7:$L$1101,8,0)*75%,"")</f>
        <v/>
      </c>
      <c r="N541" s="16" t="str">
        <f>IFERROR(VLOOKUP(A541,DETAIL!$A$7:$L$1101,9,0),"")</f>
        <v/>
      </c>
      <c r="O541" s="133" t="str">
        <f>IFERROR(VLOOKUP(A541,DETAIL!$A$7:$L$1101,10,0)*25%,"")</f>
        <v/>
      </c>
      <c r="P541" s="133" t="str">
        <f t="shared" si="20"/>
        <v/>
      </c>
      <c r="Q541" s="131"/>
    </row>
    <row r="542" spans="1:17" ht="24.95" customHeight="1">
      <c r="A542" s="150">
        <v>535</v>
      </c>
      <c r="B542" s="16" t="str">
        <f t="shared" si="21"/>
        <v/>
      </c>
      <c r="C542" s="130" t="str">
        <f>IFERROR(VLOOKUP(A542,DETAIL!$A$7:$F$1101,3,0),"")</f>
        <v/>
      </c>
      <c r="D542" s="130" t="str">
        <f>IFERROR(VLOOKUP(A542,DETAIL!$A$7:$F$1101,4,0),"")</f>
        <v/>
      </c>
      <c r="E542" s="131" t="str">
        <f>IFERROR(VLOOKUP(A542,DETAIL!$A$7:$F$1101,5,0),"")</f>
        <v/>
      </c>
      <c r="F542" s="131" t="str">
        <f>IFERROR(VLOOKUP(A542,DETAIL!$A$7:$O$1101,15,0),"")</f>
        <v/>
      </c>
      <c r="G542" s="131" t="str">
        <f>IFERROR(VLOOKUP(A542,DETAIL!$A$7:$O$1101,14,0),"")</f>
        <v/>
      </c>
      <c r="H542" s="16" t="str">
        <f>IFERROR(VLOOKUP(A542,DETAIL!$A$7:$F$1101,6,0),"")</f>
        <v/>
      </c>
      <c r="I542" s="16" t="str">
        <f>IFERROR(VLOOKUP(A542,DETAIL!$A$7:$P$1101,16,0),"")</f>
        <v/>
      </c>
      <c r="J542" s="16" t="str">
        <f>IFERROR(VLOOKUP(A542,DETAIL!$A$7:$O$1101,13,0),"")</f>
        <v/>
      </c>
      <c r="K542" s="132" t="str">
        <f>IFERROR(CONCATENATE("वर्ष ",VLOOKUP(A542,DETAIL!$A$7:$O$1101,11,0)," / ","प्रतिशत ",VLOOKUP(A542,DETAIL!$A$7:$O$1101,12,0)*100),"")</f>
        <v/>
      </c>
      <c r="L542" s="16" t="str">
        <f>IFERROR(VLOOKUP(A542,DETAIL!$A$7:$L$1101,7,0),"")</f>
        <v/>
      </c>
      <c r="M542" s="133" t="str">
        <f>IFERROR(VLOOKUP(A542,DETAIL!$A$7:$L$1101,8,0)*75%,"")</f>
        <v/>
      </c>
      <c r="N542" s="16" t="str">
        <f>IFERROR(VLOOKUP(A542,DETAIL!$A$7:$L$1101,9,0),"")</f>
        <v/>
      </c>
      <c r="O542" s="133" t="str">
        <f>IFERROR(VLOOKUP(A542,DETAIL!$A$7:$L$1101,10,0)*25%,"")</f>
        <v/>
      </c>
      <c r="P542" s="133" t="str">
        <f t="shared" si="20"/>
        <v/>
      </c>
      <c r="Q542" s="131"/>
    </row>
    <row r="543" spans="1:17" ht="24.95" customHeight="1">
      <c r="A543" s="150">
        <v>536</v>
      </c>
      <c r="B543" s="16" t="str">
        <f t="shared" si="21"/>
        <v/>
      </c>
      <c r="C543" s="130" t="str">
        <f>IFERROR(VLOOKUP(A543,DETAIL!$A$7:$F$1101,3,0),"")</f>
        <v/>
      </c>
      <c r="D543" s="130" t="str">
        <f>IFERROR(VLOOKUP(A543,DETAIL!$A$7:$F$1101,4,0),"")</f>
        <v/>
      </c>
      <c r="E543" s="131" t="str">
        <f>IFERROR(VLOOKUP(A543,DETAIL!$A$7:$F$1101,5,0),"")</f>
        <v/>
      </c>
      <c r="F543" s="131" t="str">
        <f>IFERROR(VLOOKUP(A543,DETAIL!$A$7:$O$1101,15,0),"")</f>
        <v/>
      </c>
      <c r="G543" s="131" t="str">
        <f>IFERROR(VLOOKUP(A543,DETAIL!$A$7:$O$1101,14,0),"")</f>
        <v/>
      </c>
      <c r="H543" s="16" t="str">
        <f>IFERROR(VLOOKUP(A543,DETAIL!$A$7:$F$1101,6,0),"")</f>
        <v/>
      </c>
      <c r="I543" s="16" t="str">
        <f>IFERROR(VLOOKUP(A543,DETAIL!$A$7:$P$1101,16,0),"")</f>
        <v/>
      </c>
      <c r="J543" s="16" t="str">
        <f>IFERROR(VLOOKUP(A543,DETAIL!$A$7:$O$1101,13,0),"")</f>
        <v/>
      </c>
      <c r="K543" s="132" t="str">
        <f>IFERROR(CONCATENATE("वर्ष ",VLOOKUP(A543,DETAIL!$A$7:$O$1101,11,0)," / ","प्रतिशत ",VLOOKUP(A543,DETAIL!$A$7:$O$1101,12,0)*100),"")</f>
        <v/>
      </c>
      <c r="L543" s="16" t="str">
        <f>IFERROR(VLOOKUP(A543,DETAIL!$A$7:$L$1101,7,0),"")</f>
        <v/>
      </c>
      <c r="M543" s="133" t="str">
        <f>IFERROR(VLOOKUP(A543,DETAIL!$A$7:$L$1101,8,0)*75%,"")</f>
        <v/>
      </c>
      <c r="N543" s="16" t="str">
        <f>IFERROR(VLOOKUP(A543,DETAIL!$A$7:$L$1101,9,0),"")</f>
        <v/>
      </c>
      <c r="O543" s="133" t="str">
        <f>IFERROR(VLOOKUP(A543,DETAIL!$A$7:$L$1101,10,0)*25%,"")</f>
        <v/>
      </c>
      <c r="P543" s="133" t="str">
        <f t="shared" si="20"/>
        <v/>
      </c>
      <c r="Q543" s="131"/>
    </row>
    <row r="544" spans="1:17" ht="24.95" customHeight="1">
      <c r="A544" s="150">
        <v>537</v>
      </c>
      <c r="B544" s="16" t="str">
        <f t="shared" si="21"/>
        <v/>
      </c>
      <c r="C544" s="130" t="str">
        <f>IFERROR(VLOOKUP(A544,DETAIL!$A$7:$F$1101,3,0),"")</f>
        <v/>
      </c>
      <c r="D544" s="130" t="str">
        <f>IFERROR(VLOOKUP(A544,DETAIL!$A$7:$F$1101,4,0),"")</f>
        <v/>
      </c>
      <c r="E544" s="131" t="str">
        <f>IFERROR(VLOOKUP(A544,DETAIL!$A$7:$F$1101,5,0),"")</f>
        <v/>
      </c>
      <c r="F544" s="131" t="str">
        <f>IFERROR(VLOOKUP(A544,DETAIL!$A$7:$O$1101,15,0),"")</f>
        <v/>
      </c>
      <c r="G544" s="131" t="str">
        <f>IFERROR(VLOOKUP(A544,DETAIL!$A$7:$O$1101,14,0),"")</f>
        <v/>
      </c>
      <c r="H544" s="16" t="str">
        <f>IFERROR(VLOOKUP(A544,DETAIL!$A$7:$F$1101,6,0),"")</f>
        <v/>
      </c>
      <c r="I544" s="16" t="str">
        <f>IFERROR(VLOOKUP(A544,DETAIL!$A$7:$P$1101,16,0),"")</f>
        <v/>
      </c>
      <c r="J544" s="16" t="str">
        <f>IFERROR(VLOOKUP(A544,DETAIL!$A$7:$O$1101,13,0),"")</f>
        <v/>
      </c>
      <c r="K544" s="132" t="str">
        <f>IFERROR(CONCATENATE("वर्ष ",VLOOKUP(A544,DETAIL!$A$7:$O$1101,11,0)," / ","प्रतिशत ",VLOOKUP(A544,DETAIL!$A$7:$O$1101,12,0)*100),"")</f>
        <v/>
      </c>
      <c r="L544" s="16" t="str">
        <f>IFERROR(VLOOKUP(A544,DETAIL!$A$7:$L$1101,7,0),"")</f>
        <v/>
      </c>
      <c r="M544" s="133" t="str">
        <f>IFERROR(VLOOKUP(A544,DETAIL!$A$7:$L$1101,8,0)*75%,"")</f>
        <v/>
      </c>
      <c r="N544" s="16" t="str">
        <f>IFERROR(VLOOKUP(A544,DETAIL!$A$7:$L$1101,9,0),"")</f>
        <v/>
      </c>
      <c r="O544" s="133" t="str">
        <f>IFERROR(VLOOKUP(A544,DETAIL!$A$7:$L$1101,10,0)*25%,"")</f>
        <v/>
      </c>
      <c r="P544" s="133" t="str">
        <f t="shared" si="20"/>
        <v/>
      </c>
      <c r="Q544" s="131"/>
    </row>
    <row r="545" spans="1:17" ht="24.95" customHeight="1">
      <c r="A545" s="150">
        <v>538</v>
      </c>
      <c r="B545" s="16" t="str">
        <f t="shared" si="21"/>
        <v/>
      </c>
      <c r="C545" s="130" t="str">
        <f>IFERROR(VLOOKUP(A545,DETAIL!$A$7:$F$1101,3,0),"")</f>
        <v/>
      </c>
      <c r="D545" s="130" t="str">
        <f>IFERROR(VLOOKUP(A545,DETAIL!$A$7:$F$1101,4,0),"")</f>
        <v/>
      </c>
      <c r="E545" s="131" t="str">
        <f>IFERROR(VLOOKUP(A545,DETAIL!$A$7:$F$1101,5,0),"")</f>
        <v/>
      </c>
      <c r="F545" s="131" t="str">
        <f>IFERROR(VLOOKUP(A545,DETAIL!$A$7:$O$1101,15,0),"")</f>
        <v/>
      </c>
      <c r="G545" s="131" t="str">
        <f>IFERROR(VLOOKUP(A545,DETAIL!$A$7:$O$1101,14,0),"")</f>
        <v/>
      </c>
      <c r="H545" s="16" t="str">
        <f>IFERROR(VLOOKUP(A545,DETAIL!$A$7:$F$1101,6,0),"")</f>
        <v/>
      </c>
      <c r="I545" s="16" t="str">
        <f>IFERROR(VLOOKUP(A545,DETAIL!$A$7:$P$1101,16,0),"")</f>
        <v/>
      </c>
      <c r="J545" s="16" t="str">
        <f>IFERROR(VLOOKUP(A545,DETAIL!$A$7:$O$1101,13,0),"")</f>
        <v/>
      </c>
      <c r="K545" s="132" t="str">
        <f>IFERROR(CONCATENATE("वर्ष ",VLOOKUP(A545,DETAIL!$A$7:$O$1101,11,0)," / ","प्रतिशत ",VLOOKUP(A545,DETAIL!$A$7:$O$1101,12,0)*100),"")</f>
        <v/>
      </c>
      <c r="L545" s="16" t="str">
        <f>IFERROR(VLOOKUP(A545,DETAIL!$A$7:$L$1101,7,0),"")</f>
        <v/>
      </c>
      <c r="M545" s="133" t="str">
        <f>IFERROR(VLOOKUP(A545,DETAIL!$A$7:$L$1101,8,0)*75%,"")</f>
        <v/>
      </c>
      <c r="N545" s="16" t="str">
        <f>IFERROR(VLOOKUP(A545,DETAIL!$A$7:$L$1101,9,0),"")</f>
        <v/>
      </c>
      <c r="O545" s="133" t="str">
        <f>IFERROR(VLOOKUP(A545,DETAIL!$A$7:$L$1101,10,0)*25%,"")</f>
        <v/>
      </c>
      <c r="P545" s="133" t="str">
        <f t="shared" si="20"/>
        <v/>
      </c>
      <c r="Q545" s="131"/>
    </row>
    <row r="546" spans="1:17" ht="24.95" customHeight="1">
      <c r="A546" s="150">
        <v>539</v>
      </c>
      <c r="B546" s="16" t="str">
        <f t="shared" si="21"/>
        <v/>
      </c>
      <c r="C546" s="130" t="str">
        <f>IFERROR(VLOOKUP(A546,DETAIL!$A$7:$F$1101,3,0),"")</f>
        <v/>
      </c>
      <c r="D546" s="130" t="str">
        <f>IFERROR(VLOOKUP(A546,DETAIL!$A$7:$F$1101,4,0),"")</f>
        <v/>
      </c>
      <c r="E546" s="131" t="str">
        <f>IFERROR(VLOOKUP(A546,DETAIL!$A$7:$F$1101,5,0),"")</f>
        <v/>
      </c>
      <c r="F546" s="131" t="str">
        <f>IFERROR(VLOOKUP(A546,DETAIL!$A$7:$O$1101,15,0),"")</f>
        <v/>
      </c>
      <c r="G546" s="131" t="str">
        <f>IFERROR(VLOOKUP(A546,DETAIL!$A$7:$O$1101,14,0),"")</f>
        <v/>
      </c>
      <c r="H546" s="16" t="str">
        <f>IFERROR(VLOOKUP(A546,DETAIL!$A$7:$F$1101,6,0),"")</f>
        <v/>
      </c>
      <c r="I546" s="16" t="str">
        <f>IFERROR(VLOOKUP(A546,DETAIL!$A$7:$P$1101,16,0),"")</f>
        <v/>
      </c>
      <c r="J546" s="16" t="str">
        <f>IFERROR(VLOOKUP(A546,DETAIL!$A$7:$O$1101,13,0),"")</f>
        <v/>
      </c>
      <c r="K546" s="132" t="str">
        <f>IFERROR(CONCATENATE("वर्ष ",VLOOKUP(A546,DETAIL!$A$7:$O$1101,11,0)," / ","प्रतिशत ",VLOOKUP(A546,DETAIL!$A$7:$O$1101,12,0)*100),"")</f>
        <v/>
      </c>
      <c r="L546" s="16" t="str">
        <f>IFERROR(VLOOKUP(A546,DETAIL!$A$7:$L$1101,7,0),"")</f>
        <v/>
      </c>
      <c r="M546" s="133" t="str">
        <f>IFERROR(VLOOKUP(A546,DETAIL!$A$7:$L$1101,8,0)*75%,"")</f>
        <v/>
      </c>
      <c r="N546" s="16" t="str">
        <f>IFERROR(VLOOKUP(A546,DETAIL!$A$7:$L$1101,9,0),"")</f>
        <v/>
      </c>
      <c r="O546" s="133" t="str">
        <f>IFERROR(VLOOKUP(A546,DETAIL!$A$7:$L$1101,10,0)*25%,"")</f>
        <v/>
      </c>
      <c r="P546" s="133" t="str">
        <f t="shared" si="20"/>
        <v/>
      </c>
      <c r="Q546" s="131"/>
    </row>
    <row r="547" spans="1:17" ht="24.95" customHeight="1">
      <c r="A547" s="150">
        <v>540</v>
      </c>
      <c r="B547" s="16" t="str">
        <f t="shared" si="21"/>
        <v/>
      </c>
      <c r="C547" s="130" t="str">
        <f>IFERROR(VLOOKUP(A547,DETAIL!$A$7:$F$1101,3,0),"")</f>
        <v/>
      </c>
      <c r="D547" s="130" t="str">
        <f>IFERROR(VLOOKUP(A547,DETAIL!$A$7:$F$1101,4,0),"")</f>
        <v/>
      </c>
      <c r="E547" s="131" t="str">
        <f>IFERROR(VLOOKUP(A547,DETAIL!$A$7:$F$1101,5,0),"")</f>
        <v/>
      </c>
      <c r="F547" s="131" t="str">
        <f>IFERROR(VLOOKUP(A547,DETAIL!$A$7:$O$1101,15,0),"")</f>
        <v/>
      </c>
      <c r="G547" s="131" t="str">
        <f>IFERROR(VLOOKUP(A547,DETAIL!$A$7:$O$1101,14,0),"")</f>
        <v/>
      </c>
      <c r="H547" s="16" t="str">
        <f>IFERROR(VLOOKUP(A547,DETAIL!$A$7:$F$1101,6,0),"")</f>
        <v/>
      </c>
      <c r="I547" s="16" t="str">
        <f>IFERROR(VLOOKUP(A547,DETAIL!$A$7:$P$1101,16,0),"")</f>
        <v/>
      </c>
      <c r="J547" s="16" t="str">
        <f>IFERROR(VLOOKUP(A547,DETAIL!$A$7:$O$1101,13,0),"")</f>
        <v/>
      </c>
      <c r="K547" s="132" t="str">
        <f>IFERROR(CONCATENATE("वर्ष ",VLOOKUP(A547,DETAIL!$A$7:$O$1101,11,0)," / ","प्रतिशत ",VLOOKUP(A547,DETAIL!$A$7:$O$1101,12,0)*100),"")</f>
        <v/>
      </c>
      <c r="L547" s="16" t="str">
        <f>IFERROR(VLOOKUP(A547,DETAIL!$A$7:$L$1101,7,0),"")</f>
        <v/>
      </c>
      <c r="M547" s="133" t="str">
        <f>IFERROR(VLOOKUP(A547,DETAIL!$A$7:$L$1101,8,0)*75%,"")</f>
        <v/>
      </c>
      <c r="N547" s="16" t="str">
        <f>IFERROR(VLOOKUP(A547,DETAIL!$A$7:$L$1101,9,0),"")</f>
        <v/>
      </c>
      <c r="O547" s="133" t="str">
        <f>IFERROR(VLOOKUP(A547,DETAIL!$A$7:$L$1101,10,0)*25%,"")</f>
        <v/>
      </c>
      <c r="P547" s="133" t="str">
        <f t="shared" si="20"/>
        <v/>
      </c>
      <c r="Q547" s="131"/>
    </row>
    <row r="548" spans="1:17" ht="24.95" customHeight="1">
      <c r="A548" s="150">
        <v>541</v>
      </c>
      <c r="B548" s="16" t="str">
        <f t="shared" si="21"/>
        <v/>
      </c>
      <c r="C548" s="130" t="str">
        <f>IFERROR(VLOOKUP(A548,DETAIL!$A$7:$F$1101,3,0),"")</f>
        <v/>
      </c>
      <c r="D548" s="130" t="str">
        <f>IFERROR(VLOOKUP(A548,DETAIL!$A$7:$F$1101,4,0),"")</f>
        <v/>
      </c>
      <c r="E548" s="131" t="str">
        <f>IFERROR(VLOOKUP(A548,DETAIL!$A$7:$F$1101,5,0),"")</f>
        <v/>
      </c>
      <c r="F548" s="131" t="str">
        <f>IFERROR(VLOOKUP(A548,DETAIL!$A$7:$O$1101,15,0),"")</f>
        <v/>
      </c>
      <c r="G548" s="131" t="str">
        <f>IFERROR(VLOOKUP(A548,DETAIL!$A$7:$O$1101,14,0),"")</f>
        <v/>
      </c>
      <c r="H548" s="16" t="str">
        <f>IFERROR(VLOOKUP(A548,DETAIL!$A$7:$F$1101,6,0),"")</f>
        <v/>
      </c>
      <c r="I548" s="16" t="str">
        <f>IFERROR(VLOOKUP(A548,DETAIL!$A$7:$P$1101,16,0),"")</f>
        <v/>
      </c>
      <c r="J548" s="16" t="str">
        <f>IFERROR(VLOOKUP(A548,DETAIL!$A$7:$O$1101,13,0),"")</f>
        <v/>
      </c>
      <c r="K548" s="132" t="str">
        <f>IFERROR(CONCATENATE("वर्ष ",VLOOKUP(A548,DETAIL!$A$7:$O$1101,11,0)," / ","प्रतिशत ",VLOOKUP(A548,DETAIL!$A$7:$O$1101,12,0)*100),"")</f>
        <v/>
      </c>
      <c r="L548" s="16" t="str">
        <f>IFERROR(VLOOKUP(A548,DETAIL!$A$7:$L$1101,7,0),"")</f>
        <v/>
      </c>
      <c r="M548" s="133" t="str">
        <f>IFERROR(VLOOKUP(A548,DETAIL!$A$7:$L$1101,8,0)*75%,"")</f>
        <v/>
      </c>
      <c r="N548" s="16" t="str">
        <f>IFERROR(VLOOKUP(A548,DETAIL!$A$7:$L$1101,9,0),"")</f>
        <v/>
      </c>
      <c r="O548" s="133" t="str">
        <f>IFERROR(VLOOKUP(A548,DETAIL!$A$7:$L$1101,10,0)*25%,"")</f>
        <v/>
      </c>
      <c r="P548" s="133" t="str">
        <f t="shared" si="20"/>
        <v/>
      </c>
      <c r="Q548" s="131"/>
    </row>
    <row r="549" spans="1:17" ht="24.95" customHeight="1">
      <c r="A549" s="150">
        <v>542</v>
      </c>
      <c r="B549" s="16" t="str">
        <f t="shared" si="21"/>
        <v/>
      </c>
      <c r="C549" s="130" t="str">
        <f>IFERROR(VLOOKUP(A549,DETAIL!$A$7:$F$1101,3,0),"")</f>
        <v/>
      </c>
      <c r="D549" s="130" t="str">
        <f>IFERROR(VLOOKUP(A549,DETAIL!$A$7:$F$1101,4,0),"")</f>
        <v/>
      </c>
      <c r="E549" s="131" t="str">
        <f>IFERROR(VLOOKUP(A549,DETAIL!$A$7:$F$1101,5,0),"")</f>
        <v/>
      </c>
      <c r="F549" s="131" t="str">
        <f>IFERROR(VLOOKUP(A549,DETAIL!$A$7:$O$1101,15,0),"")</f>
        <v/>
      </c>
      <c r="G549" s="131" t="str">
        <f>IFERROR(VLOOKUP(A549,DETAIL!$A$7:$O$1101,14,0),"")</f>
        <v/>
      </c>
      <c r="H549" s="16" t="str">
        <f>IFERROR(VLOOKUP(A549,DETAIL!$A$7:$F$1101,6,0),"")</f>
        <v/>
      </c>
      <c r="I549" s="16" t="str">
        <f>IFERROR(VLOOKUP(A549,DETAIL!$A$7:$P$1101,16,0),"")</f>
        <v/>
      </c>
      <c r="J549" s="16" t="str">
        <f>IFERROR(VLOOKUP(A549,DETAIL!$A$7:$O$1101,13,0),"")</f>
        <v/>
      </c>
      <c r="K549" s="132" t="str">
        <f>IFERROR(CONCATENATE("वर्ष ",VLOOKUP(A549,DETAIL!$A$7:$O$1101,11,0)," / ","प्रतिशत ",VLOOKUP(A549,DETAIL!$A$7:$O$1101,12,0)*100),"")</f>
        <v/>
      </c>
      <c r="L549" s="16" t="str">
        <f>IFERROR(VLOOKUP(A549,DETAIL!$A$7:$L$1101,7,0),"")</f>
        <v/>
      </c>
      <c r="M549" s="133" t="str">
        <f>IFERROR(VLOOKUP(A549,DETAIL!$A$7:$L$1101,8,0)*75%,"")</f>
        <v/>
      </c>
      <c r="N549" s="16" t="str">
        <f>IFERROR(VLOOKUP(A549,DETAIL!$A$7:$L$1101,9,0),"")</f>
        <v/>
      </c>
      <c r="O549" s="133" t="str">
        <f>IFERROR(VLOOKUP(A549,DETAIL!$A$7:$L$1101,10,0)*25%,"")</f>
        <v/>
      </c>
      <c r="P549" s="133" t="str">
        <f t="shared" si="20"/>
        <v/>
      </c>
      <c r="Q549" s="131"/>
    </row>
    <row r="550" spans="1:17" ht="24.95" customHeight="1">
      <c r="A550" s="150">
        <v>543</v>
      </c>
      <c r="B550" s="16" t="str">
        <f t="shared" si="21"/>
        <v/>
      </c>
      <c r="C550" s="130" t="str">
        <f>IFERROR(VLOOKUP(A550,DETAIL!$A$7:$F$1101,3,0),"")</f>
        <v/>
      </c>
      <c r="D550" s="130" t="str">
        <f>IFERROR(VLOOKUP(A550,DETAIL!$A$7:$F$1101,4,0),"")</f>
        <v/>
      </c>
      <c r="E550" s="131" t="str">
        <f>IFERROR(VLOOKUP(A550,DETAIL!$A$7:$F$1101,5,0),"")</f>
        <v/>
      </c>
      <c r="F550" s="131" t="str">
        <f>IFERROR(VLOOKUP(A550,DETAIL!$A$7:$O$1101,15,0),"")</f>
        <v/>
      </c>
      <c r="G550" s="131" t="str">
        <f>IFERROR(VLOOKUP(A550,DETAIL!$A$7:$O$1101,14,0),"")</f>
        <v/>
      </c>
      <c r="H550" s="16" t="str">
        <f>IFERROR(VLOOKUP(A550,DETAIL!$A$7:$F$1101,6,0),"")</f>
        <v/>
      </c>
      <c r="I550" s="16" t="str">
        <f>IFERROR(VLOOKUP(A550,DETAIL!$A$7:$P$1101,16,0),"")</f>
        <v/>
      </c>
      <c r="J550" s="16" t="str">
        <f>IFERROR(VLOOKUP(A550,DETAIL!$A$7:$O$1101,13,0),"")</f>
        <v/>
      </c>
      <c r="K550" s="132" t="str">
        <f>IFERROR(CONCATENATE("वर्ष ",VLOOKUP(A550,DETAIL!$A$7:$O$1101,11,0)," / ","प्रतिशत ",VLOOKUP(A550,DETAIL!$A$7:$O$1101,12,0)*100),"")</f>
        <v/>
      </c>
      <c r="L550" s="16" t="str">
        <f>IFERROR(VLOOKUP(A550,DETAIL!$A$7:$L$1101,7,0),"")</f>
        <v/>
      </c>
      <c r="M550" s="133" t="str">
        <f>IFERROR(VLOOKUP(A550,DETAIL!$A$7:$L$1101,8,0)*75%,"")</f>
        <v/>
      </c>
      <c r="N550" s="16" t="str">
        <f>IFERROR(VLOOKUP(A550,DETAIL!$A$7:$L$1101,9,0),"")</f>
        <v/>
      </c>
      <c r="O550" s="133" t="str">
        <f>IFERROR(VLOOKUP(A550,DETAIL!$A$7:$L$1101,10,0)*25%,"")</f>
        <v/>
      </c>
      <c r="P550" s="133" t="str">
        <f t="shared" si="20"/>
        <v/>
      </c>
      <c r="Q550" s="131"/>
    </row>
    <row r="551" spans="1:17" ht="24.95" customHeight="1">
      <c r="A551" s="150">
        <v>544</v>
      </c>
      <c r="B551" s="16" t="str">
        <f t="shared" si="21"/>
        <v/>
      </c>
      <c r="C551" s="130" t="str">
        <f>IFERROR(VLOOKUP(A551,DETAIL!$A$7:$F$1101,3,0),"")</f>
        <v/>
      </c>
      <c r="D551" s="130" t="str">
        <f>IFERROR(VLOOKUP(A551,DETAIL!$A$7:$F$1101,4,0),"")</f>
        <v/>
      </c>
      <c r="E551" s="131" t="str">
        <f>IFERROR(VLOOKUP(A551,DETAIL!$A$7:$F$1101,5,0),"")</f>
        <v/>
      </c>
      <c r="F551" s="131" t="str">
        <f>IFERROR(VLOOKUP(A551,DETAIL!$A$7:$O$1101,15,0),"")</f>
        <v/>
      </c>
      <c r="G551" s="131" t="str">
        <f>IFERROR(VLOOKUP(A551,DETAIL!$A$7:$O$1101,14,0),"")</f>
        <v/>
      </c>
      <c r="H551" s="16" t="str">
        <f>IFERROR(VLOOKUP(A551,DETAIL!$A$7:$F$1101,6,0),"")</f>
        <v/>
      </c>
      <c r="I551" s="16" t="str">
        <f>IFERROR(VLOOKUP(A551,DETAIL!$A$7:$P$1101,16,0),"")</f>
        <v/>
      </c>
      <c r="J551" s="16" t="str">
        <f>IFERROR(VLOOKUP(A551,DETAIL!$A$7:$O$1101,13,0),"")</f>
        <v/>
      </c>
      <c r="K551" s="132" t="str">
        <f>IFERROR(CONCATENATE("वर्ष ",VLOOKUP(A551,DETAIL!$A$7:$O$1101,11,0)," / ","प्रतिशत ",VLOOKUP(A551,DETAIL!$A$7:$O$1101,12,0)*100),"")</f>
        <v/>
      </c>
      <c r="L551" s="16" t="str">
        <f>IFERROR(VLOOKUP(A551,DETAIL!$A$7:$L$1101,7,0),"")</f>
        <v/>
      </c>
      <c r="M551" s="133" t="str">
        <f>IFERROR(VLOOKUP(A551,DETAIL!$A$7:$L$1101,8,0)*75%,"")</f>
        <v/>
      </c>
      <c r="N551" s="16" t="str">
        <f>IFERROR(VLOOKUP(A551,DETAIL!$A$7:$L$1101,9,0),"")</f>
        <v/>
      </c>
      <c r="O551" s="133" t="str">
        <f>IFERROR(VLOOKUP(A551,DETAIL!$A$7:$L$1101,10,0)*25%,"")</f>
        <v/>
      </c>
      <c r="P551" s="133" t="str">
        <f t="shared" si="20"/>
        <v/>
      </c>
      <c r="Q551" s="131"/>
    </row>
    <row r="552" spans="1:17" ht="24.95" customHeight="1">
      <c r="A552" s="150">
        <v>545</v>
      </c>
      <c r="B552" s="16" t="str">
        <f t="shared" si="21"/>
        <v/>
      </c>
      <c r="C552" s="130" t="str">
        <f>IFERROR(VLOOKUP(A552,DETAIL!$A$7:$F$1101,3,0),"")</f>
        <v/>
      </c>
      <c r="D552" s="130" t="str">
        <f>IFERROR(VLOOKUP(A552,DETAIL!$A$7:$F$1101,4,0),"")</f>
        <v/>
      </c>
      <c r="E552" s="131" t="str">
        <f>IFERROR(VLOOKUP(A552,DETAIL!$A$7:$F$1101,5,0),"")</f>
        <v/>
      </c>
      <c r="F552" s="131" t="str">
        <f>IFERROR(VLOOKUP(A552,DETAIL!$A$7:$O$1101,15,0),"")</f>
        <v/>
      </c>
      <c r="G552" s="131" t="str">
        <f>IFERROR(VLOOKUP(A552,DETAIL!$A$7:$O$1101,14,0),"")</f>
        <v/>
      </c>
      <c r="H552" s="16" t="str">
        <f>IFERROR(VLOOKUP(A552,DETAIL!$A$7:$F$1101,6,0),"")</f>
        <v/>
      </c>
      <c r="I552" s="16" t="str">
        <f>IFERROR(VLOOKUP(A552,DETAIL!$A$7:$P$1101,16,0),"")</f>
        <v/>
      </c>
      <c r="J552" s="16" t="str">
        <f>IFERROR(VLOOKUP(A552,DETAIL!$A$7:$O$1101,13,0),"")</f>
        <v/>
      </c>
      <c r="K552" s="132" t="str">
        <f>IFERROR(CONCATENATE("वर्ष ",VLOOKUP(A552,DETAIL!$A$7:$O$1101,11,0)," / ","प्रतिशत ",VLOOKUP(A552,DETAIL!$A$7:$O$1101,12,0)*100),"")</f>
        <v/>
      </c>
      <c r="L552" s="16" t="str">
        <f>IFERROR(VLOOKUP(A552,DETAIL!$A$7:$L$1101,7,0),"")</f>
        <v/>
      </c>
      <c r="M552" s="133" t="str">
        <f>IFERROR(VLOOKUP(A552,DETAIL!$A$7:$L$1101,8,0)*75%,"")</f>
        <v/>
      </c>
      <c r="N552" s="16" t="str">
        <f>IFERROR(VLOOKUP(A552,DETAIL!$A$7:$L$1101,9,0),"")</f>
        <v/>
      </c>
      <c r="O552" s="133" t="str">
        <f>IFERROR(VLOOKUP(A552,DETAIL!$A$7:$L$1101,10,0)*25%,"")</f>
        <v/>
      </c>
      <c r="P552" s="133" t="str">
        <f t="shared" si="20"/>
        <v/>
      </c>
      <c r="Q552" s="131"/>
    </row>
    <row r="553" spans="1:17" ht="24.95" customHeight="1">
      <c r="A553" s="150">
        <v>546</v>
      </c>
      <c r="B553" s="16" t="str">
        <f t="shared" si="21"/>
        <v/>
      </c>
      <c r="C553" s="130" t="str">
        <f>IFERROR(VLOOKUP(A553,DETAIL!$A$7:$F$1101,3,0),"")</f>
        <v/>
      </c>
      <c r="D553" s="130" t="str">
        <f>IFERROR(VLOOKUP(A553,DETAIL!$A$7:$F$1101,4,0),"")</f>
        <v/>
      </c>
      <c r="E553" s="131" t="str">
        <f>IFERROR(VLOOKUP(A553,DETAIL!$A$7:$F$1101,5,0),"")</f>
        <v/>
      </c>
      <c r="F553" s="131" t="str">
        <f>IFERROR(VLOOKUP(A553,DETAIL!$A$7:$O$1101,15,0),"")</f>
        <v/>
      </c>
      <c r="G553" s="131" t="str">
        <f>IFERROR(VLOOKUP(A553,DETAIL!$A$7:$O$1101,14,0),"")</f>
        <v/>
      </c>
      <c r="H553" s="16" t="str">
        <f>IFERROR(VLOOKUP(A553,DETAIL!$A$7:$F$1101,6,0),"")</f>
        <v/>
      </c>
      <c r="I553" s="16" t="str">
        <f>IFERROR(VLOOKUP(A553,DETAIL!$A$7:$P$1101,16,0),"")</f>
        <v/>
      </c>
      <c r="J553" s="16" t="str">
        <f>IFERROR(VLOOKUP(A553,DETAIL!$A$7:$O$1101,13,0),"")</f>
        <v/>
      </c>
      <c r="K553" s="132" t="str">
        <f>IFERROR(CONCATENATE("वर्ष ",VLOOKUP(A553,DETAIL!$A$7:$O$1101,11,0)," / ","प्रतिशत ",VLOOKUP(A553,DETAIL!$A$7:$O$1101,12,0)*100),"")</f>
        <v/>
      </c>
      <c r="L553" s="16" t="str">
        <f>IFERROR(VLOOKUP(A553,DETAIL!$A$7:$L$1101,7,0),"")</f>
        <v/>
      </c>
      <c r="M553" s="133" t="str">
        <f>IFERROR(VLOOKUP(A553,DETAIL!$A$7:$L$1101,8,0)*75%,"")</f>
        <v/>
      </c>
      <c r="N553" s="16" t="str">
        <f>IFERROR(VLOOKUP(A553,DETAIL!$A$7:$L$1101,9,0),"")</f>
        <v/>
      </c>
      <c r="O553" s="133" t="str">
        <f>IFERROR(VLOOKUP(A553,DETAIL!$A$7:$L$1101,10,0)*25%,"")</f>
        <v/>
      </c>
      <c r="P553" s="133" t="str">
        <f t="shared" si="20"/>
        <v/>
      </c>
      <c r="Q553" s="131"/>
    </row>
    <row r="554" spans="1:17" ht="24.95" customHeight="1">
      <c r="A554" s="150">
        <v>547</v>
      </c>
      <c r="B554" s="16" t="str">
        <f t="shared" si="21"/>
        <v/>
      </c>
      <c r="C554" s="130" t="str">
        <f>IFERROR(VLOOKUP(A554,DETAIL!$A$7:$F$1101,3,0),"")</f>
        <v/>
      </c>
      <c r="D554" s="130" t="str">
        <f>IFERROR(VLOOKUP(A554,DETAIL!$A$7:$F$1101,4,0),"")</f>
        <v/>
      </c>
      <c r="E554" s="131" t="str">
        <f>IFERROR(VLOOKUP(A554,DETAIL!$A$7:$F$1101,5,0),"")</f>
        <v/>
      </c>
      <c r="F554" s="131" t="str">
        <f>IFERROR(VLOOKUP(A554,DETAIL!$A$7:$O$1101,15,0),"")</f>
        <v/>
      </c>
      <c r="G554" s="131" t="str">
        <f>IFERROR(VLOOKUP(A554,DETAIL!$A$7:$O$1101,14,0),"")</f>
        <v/>
      </c>
      <c r="H554" s="16" t="str">
        <f>IFERROR(VLOOKUP(A554,DETAIL!$A$7:$F$1101,6,0),"")</f>
        <v/>
      </c>
      <c r="I554" s="16" t="str">
        <f>IFERROR(VLOOKUP(A554,DETAIL!$A$7:$P$1101,16,0),"")</f>
        <v/>
      </c>
      <c r="J554" s="16" t="str">
        <f>IFERROR(VLOOKUP(A554,DETAIL!$A$7:$O$1101,13,0),"")</f>
        <v/>
      </c>
      <c r="K554" s="132" t="str">
        <f>IFERROR(CONCATENATE("वर्ष ",VLOOKUP(A554,DETAIL!$A$7:$O$1101,11,0)," / ","प्रतिशत ",VLOOKUP(A554,DETAIL!$A$7:$O$1101,12,0)*100),"")</f>
        <v/>
      </c>
      <c r="L554" s="16" t="str">
        <f>IFERROR(VLOOKUP(A554,DETAIL!$A$7:$L$1101,7,0),"")</f>
        <v/>
      </c>
      <c r="M554" s="133" t="str">
        <f>IFERROR(VLOOKUP(A554,DETAIL!$A$7:$L$1101,8,0)*75%,"")</f>
        <v/>
      </c>
      <c r="N554" s="16" t="str">
        <f>IFERROR(VLOOKUP(A554,DETAIL!$A$7:$L$1101,9,0),"")</f>
        <v/>
      </c>
      <c r="O554" s="133" t="str">
        <f>IFERROR(VLOOKUP(A554,DETAIL!$A$7:$L$1101,10,0)*25%,"")</f>
        <v/>
      </c>
      <c r="P554" s="133" t="str">
        <f t="shared" si="20"/>
        <v/>
      </c>
      <c r="Q554" s="131"/>
    </row>
    <row r="555" spans="1:17" ht="24.95" customHeight="1">
      <c r="A555" s="150">
        <v>548</v>
      </c>
      <c r="B555" s="16" t="str">
        <f t="shared" si="21"/>
        <v/>
      </c>
      <c r="C555" s="130" t="str">
        <f>IFERROR(VLOOKUP(A555,DETAIL!$A$7:$F$1101,3,0),"")</f>
        <v/>
      </c>
      <c r="D555" s="130" t="str">
        <f>IFERROR(VLOOKUP(A555,DETAIL!$A$7:$F$1101,4,0),"")</f>
        <v/>
      </c>
      <c r="E555" s="131" t="str">
        <f>IFERROR(VLOOKUP(A555,DETAIL!$A$7:$F$1101,5,0),"")</f>
        <v/>
      </c>
      <c r="F555" s="131" t="str">
        <f>IFERROR(VLOOKUP(A555,DETAIL!$A$7:$O$1101,15,0),"")</f>
        <v/>
      </c>
      <c r="G555" s="131" t="str">
        <f>IFERROR(VLOOKUP(A555,DETAIL!$A$7:$O$1101,14,0),"")</f>
        <v/>
      </c>
      <c r="H555" s="16" t="str">
        <f>IFERROR(VLOOKUP(A555,DETAIL!$A$7:$F$1101,6,0),"")</f>
        <v/>
      </c>
      <c r="I555" s="16" t="str">
        <f>IFERROR(VLOOKUP(A555,DETAIL!$A$7:$P$1101,16,0),"")</f>
        <v/>
      </c>
      <c r="J555" s="16" t="str">
        <f>IFERROR(VLOOKUP(A555,DETAIL!$A$7:$O$1101,13,0),"")</f>
        <v/>
      </c>
      <c r="K555" s="132" t="str">
        <f>IFERROR(CONCATENATE("वर्ष ",VLOOKUP(A555,DETAIL!$A$7:$O$1101,11,0)," / ","प्रतिशत ",VLOOKUP(A555,DETAIL!$A$7:$O$1101,12,0)*100),"")</f>
        <v/>
      </c>
      <c r="L555" s="16" t="str">
        <f>IFERROR(VLOOKUP(A555,DETAIL!$A$7:$L$1101,7,0),"")</f>
        <v/>
      </c>
      <c r="M555" s="133" t="str">
        <f>IFERROR(VLOOKUP(A555,DETAIL!$A$7:$L$1101,8,0)*75%,"")</f>
        <v/>
      </c>
      <c r="N555" s="16" t="str">
        <f>IFERROR(VLOOKUP(A555,DETAIL!$A$7:$L$1101,9,0),"")</f>
        <v/>
      </c>
      <c r="O555" s="133" t="str">
        <f>IFERROR(VLOOKUP(A555,DETAIL!$A$7:$L$1101,10,0)*25%,"")</f>
        <v/>
      </c>
      <c r="P555" s="133" t="str">
        <f t="shared" si="20"/>
        <v/>
      </c>
      <c r="Q555" s="131"/>
    </row>
    <row r="556" spans="1:17" ht="24.95" customHeight="1">
      <c r="A556" s="150">
        <v>549</v>
      </c>
      <c r="B556" s="16" t="str">
        <f t="shared" si="21"/>
        <v/>
      </c>
      <c r="C556" s="130" t="str">
        <f>IFERROR(VLOOKUP(A556,DETAIL!$A$7:$F$1101,3,0),"")</f>
        <v/>
      </c>
      <c r="D556" s="130" t="str">
        <f>IFERROR(VLOOKUP(A556,DETAIL!$A$7:$F$1101,4,0),"")</f>
        <v/>
      </c>
      <c r="E556" s="131" t="str">
        <f>IFERROR(VLOOKUP(A556,DETAIL!$A$7:$F$1101,5,0),"")</f>
        <v/>
      </c>
      <c r="F556" s="131" t="str">
        <f>IFERROR(VLOOKUP(A556,DETAIL!$A$7:$O$1101,15,0),"")</f>
        <v/>
      </c>
      <c r="G556" s="131" t="str">
        <f>IFERROR(VLOOKUP(A556,DETAIL!$A$7:$O$1101,14,0),"")</f>
        <v/>
      </c>
      <c r="H556" s="16" t="str">
        <f>IFERROR(VLOOKUP(A556,DETAIL!$A$7:$F$1101,6,0),"")</f>
        <v/>
      </c>
      <c r="I556" s="16" t="str">
        <f>IFERROR(VLOOKUP(A556,DETAIL!$A$7:$P$1101,16,0),"")</f>
        <v/>
      </c>
      <c r="J556" s="16" t="str">
        <f>IFERROR(VLOOKUP(A556,DETAIL!$A$7:$O$1101,13,0),"")</f>
        <v/>
      </c>
      <c r="K556" s="132" t="str">
        <f>IFERROR(CONCATENATE("वर्ष ",VLOOKUP(A556,DETAIL!$A$7:$O$1101,11,0)," / ","प्रतिशत ",VLOOKUP(A556,DETAIL!$A$7:$O$1101,12,0)*100),"")</f>
        <v/>
      </c>
      <c r="L556" s="16" t="str">
        <f>IFERROR(VLOOKUP(A556,DETAIL!$A$7:$L$1101,7,0),"")</f>
        <v/>
      </c>
      <c r="M556" s="133" t="str">
        <f>IFERROR(VLOOKUP(A556,DETAIL!$A$7:$L$1101,8,0)*75%,"")</f>
        <v/>
      </c>
      <c r="N556" s="16" t="str">
        <f>IFERROR(VLOOKUP(A556,DETAIL!$A$7:$L$1101,9,0),"")</f>
        <v/>
      </c>
      <c r="O556" s="133" t="str">
        <f>IFERROR(VLOOKUP(A556,DETAIL!$A$7:$L$1101,10,0)*25%,"")</f>
        <v/>
      </c>
      <c r="P556" s="133" t="str">
        <f t="shared" si="20"/>
        <v/>
      </c>
      <c r="Q556" s="131"/>
    </row>
    <row r="557" spans="1:17" ht="24.95" customHeight="1">
      <c r="A557" s="150">
        <v>550</v>
      </c>
      <c r="B557" s="16" t="str">
        <f t="shared" si="21"/>
        <v/>
      </c>
      <c r="C557" s="130" t="str">
        <f>IFERROR(VLOOKUP(A557,DETAIL!$A$7:$F$1101,3,0),"")</f>
        <v/>
      </c>
      <c r="D557" s="130" t="str">
        <f>IFERROR(VLOOKUP(A557,DETAIL!$A$7:$F$1101,4,0),"")</f>
        <v/>
      </c>
      <c r="E557" s="131" t="str">
        <f>IFERROR(VLOOKUP(A557,DETAIL!$A$7:$F$1101,5,0),"")</f>
        <v/>
      </c>
      <c r="F557" s="131" t="str">
        <f>IFERROR(VLOOKUP(A557,DETAIL!$A$7:$O$1101,15,0),"")</f>
        <v/>
      </c>
      <c r="G557" s="131" t="str">
        <f>IFERROR(VLOOKUP(A557,DETAIL!$A$7:$O$1101,14,0),"")</f>
        <v/>
      </c>
      <c r="H557" s="16" t="str">
        <f>IFERROR(VLOOKUP(A557,DETAIL!$A$7:$F$1101,6,0),"")</f>
        <v/>
      </c>
      <c r="I557" s="16" t="str">
        <f>IFERROR(VLOOKUP(A557,DETAIL!$A$7:$P$1101,16,0),"")</f>
        <v/>
      </c>
      <c r="J557" s="16" t="str">
        <f>IFERROR(VLOOKUP(A557,DETAIL!$A$7:$O$1101,13,0),"")</f>
        <v/>
      </c>
      <c r="K557" s="132" t="str">
        <f>IFERROR(CONCATENATE("वर्ष ",VLOOKUP(A557,DETAIL!$A$7:$O$1101,11,0)," / ","प्रतिशत ",VLOOKUP(A557,DETAIL!$A$7:$O$1101,12,0)*100),"")</f>
        <v/>
      </c>
      <c r="L557" s="16" t="str">
        <f>IFERROR(VLOOKUP(A557,DETAIL!$A$7:$L$1101,7,0),"")</f>
        <v/>
      </c>
      <c r="M557" s="133" t="str">
        <f>IFERROR(VLOOKUP(A557,DETAIL!$A$7:$L$1101,8,0)*75%,"")</f>
        <v/>
      </c>
      <c r="N557" s="16" t="str">
        <f>IFERROR(VLOOKUP(A557,DETAIL!$A$7:$L$1101,9,0),"")</f>
        <v/>
      </c>
      <c r="O557" s="133" t="str">
        <f>IFERROR(VLOOKUP(A557,DETAIL!$A$7:$L$1101,10,0)*25%,"")</f>
        <v/>
      </c>
      <c r="P557" s="133" t="str">
        <f t="shared" si="20"/>
        <v/>
      </c>
      <c r="Q557" s="131"/>
    </row>
    <row r="558" spans="1:17" ht="24.95" customHeight="1">
      <c r="A558" s="150">
        <v>551</v>
      </c>
      <c r="B558" s="16" t="str">
        <f t="shared" si="21"/>
        <v/>
      </c>
      <c r="C558" s="130" t="str">
        <f>IFERROR(VLOOKUP(A558,DETAIL!$A$7:$F$1101,3,0),"")</f>
        <v/>
      </c>
      <c r="D558" s="130" t="str">
        <f>IFERROR(VLOOKUP(A558,DETAIL!$A$7:$F$1101,4,0),"")</f>
        <v/>
      </c>
      <c r="E558" s="131" t="str">
        <f>IFERROR(VLOOKUP(A558,DETAIL!$A$7:$F$1101,5,0),"")</f>
        <v/>
      </c>
      <c r="F558" s="131" t="str">
        <f>IFERROR(VLOOKUP(A558,DETAIL!$A$7:$O$1101,15,0),"")</f>
        <v/>
      </c>
      <c r="G558" s="131" t="str">
        <f>IFERROR(VLOOKUP(A558,DETAIL!$A$7:$O$1101,14,0),"")</f>
        <v/>
      </c>
      <c r="H558" s="16" t="str">
        <f>IFERROR(VLOOKUP(A558,DETAIL!$A$7:$F$1101,6,0),"")</f>
        <v/>
      </c>
      <c r="I558" s="16" t="str">
        <f>IFERROR(VLOOKUP(A558,DETAIL!$A$7:$P$1101,16,0),"")</f>
        <v/>
      </c>
      <c r="J558" s="16" t="str">
        <f>IFERROR(VLOOKUP(A558,DETAIL!$A$7:$O$1101,13,0),"")</f>
        <v/>
      </c>
      <c r="K558" s="132" t="str">
        <f>IFERROR(CONCATENATE("वर्ष ",VLOOKUP(A558,DETAIL!$A$7:$O$1101,11,0)," / ","प्रतिशत ",VLOOKUP(A558,DETAIL!$A$7:$O$1101,12,0)*100),"")</f>
        <v/>
      </c>
      <c r="L558" s="16" t="str">
        <f>IFERROR(VLOOKUP(A558,DETAIL!$A$7:$L$1101,7,0),"")</f>
        <v/>
      </c>
      <c r="M558" s="133" t="str">
        <f>IFERROR(VLOOKUP(A558,DETAIL!$A$7:$L$1101,8,0)*75%,"")</f>
        <v/>
      </c>
      <c r="N558" s="16" t="str">
        <f>IFERROR(VLOOKUP(A558,DETAIL!$A$7:$L$1101,9,0),"")</f>
        <v/>
      </c>
      <c r="O558" s="133" t="str">
        <f>IFERROR(VLOOKUP(A558,DETAIL!$A$7:$L$1101,10,0)*25%,"")</f>
        <v/>
      </c>
      <c r="P558" s="133" t="str">
        <f t="shared" si="20"/>
        <v/>
      </c>
      <c r="Q558" s="131"/>
    </row>
    <row r="559" spans="1:17" ht="24.95" customHeight="1">
      <c r="A559" s="150">
        <v>552</v>
      </c>
      <c r="B559" s="16" t="str">
        <f t="shared" si="21"/>
        <v/>
      </c>
      <c r="C559" s="130" t="str">
        <f>IFERROR(VLOOKUP(A559,DETAIL!$A$7:$F$1101,3,0),"")</f>
        <v/>
      </c>
      <c r="D559" s="130" t="str">
        <f>IFERROR(VLOOKUP(A559,DETAIL!$A$7:$F$1101,4,0),"")</f>
        <v/>
      </c>
      <c r="E559" s="131" t="str">
        <f>IFERROR(VLOOKUP(A559,DETAIL!$A$7:$F$1101,5,0),"")</f>
        <v/>
      </c>
      <c r="F559" s="131" t="str">
        <f>IFERROR(VLOOKUP(A559,DETAIL!$A$7:$O$1101,15,0),"")</f>
        <v/>
      </c>
      <c r="G559" s="131" t="str">
        <f>IFERROR(VLOOKUP(A559,DETAIL!$A$7:$O$1101,14,0),"")</f>
        <v/>
      </c>
      <c r="H559" s="16" t="str">
        <f>IFERROR(VLOOKUP(A559,DETAIL!$A$7:$F$1101,6,0),"")</f>
        <v/>
      </c>
      <c r="I559" s="16" t="str">
        <f>IFERROR(VLOOKUP(A559,DETAIL!$A$7:$P$1101,16,0),"")</f>
        <v/>
      </c>
      <c r="J559" s="16" t="str">
        <f>IFERROR(VLOOKUP(A559,DETAIL!$A$7:$O$1101,13,0),"")</f>
        <v/>
      </c>
      <c r="K559" s="132" t="str">
        <f>IFERROR(CONCATENATE("वर्ष ",VLOOKUP(A559,DETAIL!$A$7:$O$1101,11,0)," / ","प्रतिशत ",VLOOKUP(A559,DETAIL!$A$7:$O$1101,12,0)*100),"")</f>
        <v/>
      </c>
      <c r="L559" s="16" t="str">
        <f>IFERROR(VLOOKUP(A559,DETAIL!$A$7:$L$1101,7,0),"")</f>
        <v/>
      </c>
      <c r="M559" s="133" t="str">
        <f>IFERROR(VLOOKUP(A559,DETAIL!$A$7:$L$1101,8,0)*75%,"")</f>
        <v/>
      </c>
      <c r="N559" s="16" t="str">
        <f>IFERROR(VLOOKUP(A559,DETAIL!$A$7:$L$1101,9,0),"")</f>
        <v/>
      </c>
      <c r="O559" s="133" t="str">
        <f>IFERROR(VLOOKUP(A559,DETAIL!$A$7:$L$1101,10,0)*25%,"")</f>
        <v/>
      </c>
      <c r="P559" s="133" t="str">
        <f t="shared" si="20"/>
        <v/>
      </c>
      <c r="Q559" s="131"/>
    </row>
    <row r="560" spans="1:17" ht="24.95" customHeight="1">
      <c r="A560" s="150">
        <v>553</v>
      </c>
      <c r="B560" s="16" t="str">
        <f t="shared" si="21"/>
        <v/>
      </c>
      <c r="C560" s="130" t="str">
        <f>IFERROR(VLOOKUP(A560,DETAIL!$A$7:$F$1101,3,0),"")</f>
        <v/>
      </c>
      <c r="D560" s="130" t="str">
        <f>IFERROR(VLOOKUP(A560,DETAIL!$A$7:$F$1101,4,0),"")</f>
        <v/>
      </c>
      <c r="E560" s="131" t="str">
        <f>IFERROR(VLOOKUP(A560,DETAIL!$A$7:$F$1101,5,0),"")</f>
        <v/>
      </c>
      <c r="F560" s="131" t="str">
        <f>IFERROR(VLOOKUP(A560,DETAIL!$A$7:$O$1101,15,0),"")</f>
        <v/>
      </c>
      <c r="G560" s="131" t="str">
        <f>IFERROR(VLOOKUP(A560,DETAIL!$A$7:$O$1101,14,0),"")</f>
        <v/>
      </c>
      <c r="H560" s="16" t="str">
        <f>IFERROR(VLOOKUP(A560,DETAIL!$A$7:$F$1101,6,0),"")</f>
        <v/>
      </c>
      <c r="I560" s="16" t="str">
        <f>IFERROR(VLOOKUP(A560,DETAIL!$A$7:$P$1101,16,0),"")</f>
        <v/>
      </c>
      <c r="J560" s="16" t="str">
        <f>IFERROR(VLOOKUP(A560,DETAIL!$A$7:$O$1101,13,0),"")</f>
        <v/>
      </c>
      <c r="K560" s="132" t="str">
        <f>IFERROR(CONCATENATE("वर्ष ",VLOOKUP(A560,DETAIL!$A$7:$O$1101,11,0)," / ","प्रतिशत ",VLOOKUP(A560,DETAIL!$A$7:$O$1101,12,0)*100),"")</f>
        <v/>
      </c>
      <c r="L560" s="16" t="str">
        <f>IFERROR(VLOOKUP(A560,DETAIL!$A$7:$L$1101,7,0),"")</f>
        <v/>
      </c>
      <c r="M560" s="133" t="str">
        <f>IFERROR(VLOOKUP(A560,DETAIL!$A$7:$L$1101,8,0)*75%,"")</f>
        <v/>
      </c>
      <c r="N560" s="16" t="str">
        <f>IFERROR(VLOOKUP(A560,DETAIL!$A$7:$L$1101,9,0),"")</f>
        <v/>
      </c>
      <c r="O560" s="133" t="str">
        <f>IFERROR(VLOOKUP(A560,DETAIL!$A$7:$L$1101,10,0)*25%,"")</f>
        <v/>
      </c>
      <c r="P560" s="133" t="str">
        <f t="shared" si="20"/>
        <v/>
      </c>
      <c r="Q560" s="131"/>
    </row>
    <row r="561" spans="1:17" ht="24.95" customHeight="1">
      <c r="A561" s="150">
        <v>554</v>
      </c>
      <c r="B561" s="16" t="str">
        <f t="shared" si="21"/>
        <v/>
      </c>
      <c r="C561" s="130" t="str">
        <f>IFERROR(VLOOKUP(A561,DETAIL!$A$7:$F$1101,3,0),"")</f>
        <v/>
      </c>
      <c r="D561" s="130" t="str">
        <f>IFERROR(VLOOKUP(A561,DETAIL!$A$7:$F$1101,4,0),"")</f>
        <v/>
      </c>
      <c r="E561" s="131" t="str">
        <f>IFERROR(VLOOKUP(A561,DETAIL!$A$7:$F$1101,5,0),"")</f>
        <v/>
      </c>
      <c r="F561" s="131" t="str">
        <f>IFERROR(VLOOKUP(A561,DETAIL!$A$7:$O$1101,15,0),"")</f>
        <v/>
      </c>
      <c r="G561" s="131" t="str">
        <f>IFERROR(VLOOKUP(A561,DETAIL!$A$7:$O$1101,14,0),"")</f>
        <v/>
      </c>
      <c r="H561" s="16" t="str">
        <f>IFERROR(VLOOKUP(A561,DETAIL!$A$7:$F$1101,6,0),"")</f>
        <v/>
      </c>
      <c r="I561" s="16" t="str">
        <f>IFERROR(VLOOKUP(A561,DETAIL!$A$7:$P$1101,16,0),"")</f>
        <v/>
      </c>
      <c r="J561" s="16" t="str">
        <f>IFERROR(VLOOKUP(A561,DETAIL!$A$7:$O$1101,13,0),"")</f>
        <v/>
      </c>
      <c r="K561" s="132" t="str">
        <f>IFERROR(CONCATENATE("वर्ष ",VLOOKUP(A561,DETAIL!$A$7:$O$1101,11,0)," / ","प्रतिशत ",VLOOKUP(A561,DETAIL!$A$7:$O$1101,12,0)*100),"")</f>
        <v/>
      </c>
      <c r="L561" s="16" t="str">
        <f>IFERROR(VLOOKUP(A561,DETAIL!$A$7:$L$1101,7,0),"")</f>
        <v/>
      </c>
      <c r="M561" s="133" t="str">
        <f>IFERROR(VLOOKUP(A561,DETAIL!$A$7:$L$1101,8,0)*75%,"")</f>
        <v/>
      </c>
      <c r="N561" s="16" t="str">
        <f>IFERROR(VLOOKUP(A561,DETAIL!$A$7:$L$1101,9,0),"")</f>
        <v/>
      </c>
      <c r="O561" s="133" t="str">
        <f>IFERROR(VLOOKUP(A561,DETAIL!$A$7:$L$1101,10,0)*25%,"")</f>
        <v/>
      </c>
      <c r="P561" s="133" t="str">
        <f t="shared" si="20"/>
        <v/>
      </c>
      <c r="Q561" s="131"/>
    </row>
    <row r="562" spans="1:17" ht="24.95" customHeight="1">
      <c r="A562" s="150">
        <v>555</v>
      </c>
      <c r="B562" s="16" t="str">
        <f t="shared" si="21"/>
        <v/>
      </c>
      <c r="C562" s="130" t="str">
        <f>IFERROR(VLOOKUP(A562,DETAIL!$A$7:$F$1101,3,0),"")</f>
        <v/>
      </c>
      <c r="D562" s="130" t="str">
        <f>IFERROR(VLOOKUP(A562,DETAIL!$A$7:$F$1101,4,0),"")</f>
        <v/>
      </c>
      <c r="E562" s="131" t="str">
        <f>IFERROR(VLOOKUP(A562,DETAIL!$A$7:$F$1101,5,0),"")</f>
        <v/>
      </c>
      <c r="F562" s="131" t="str">
        <f>IFERROR(VLOOKUP(A562,DETAIL!$A$7:$O$1101,15,0),"")</f>
        <v/>
      </c>
      <c r="G562" s="131" t="str">
        <f>IFERROR(VLOOKUP(A562,DETAIL!$A$7:$O$1101,14,0),"")</f>
        <v/>
      </c>
      <c r="H562" s="16" t="str">
        <f>IFERROR(VLOOKUP(A562,DETAIL!$A$7:$F$1101,6,0),"")</f>
        <v/>
      </c>
      <c r="I562" s="16" t="str">
        <f>IFERROR(VLOOKUP(A562,DETAIL!$A$7:$P$1101,16,0),"")</f>
        <v/>
      </c>
      <c r="J562" s="16" t="str">
        <f>IFERROR(VLOOKUP(A562,DETAIL!$A$7:$O$1101,13,0),"")</f>
        <v/>
      </c>
      <c r="K562" s="132" t="str">
        <f>IFERROR(CONCATENATE("वर्ष ",VLOOKUP(A562,DETAIL!$A$7:$O$1101,11,0)," / ","प्रतिशत ",VLOOKUP(A562,DETAIL!$A$7:$O$1101,12,0)*100),"")</f>
        <v/>
      </c>
      <c r="L562" s="16" t="str">
        <f>IFERROR(VLOOKUP(A562,DETAIL!$A$7:$L$1101,7,0),"")</f>
        <v/>
      </c>
      <c r="M562" s="133" t="str">
        <f>IFERROR(VLOOKUP(A562,DETAIL!$A$7:$L$1101,8,0)*75%,"")</f>
        <v/>
      </c>
      <c r="N562" s="16" t="str">
        <f>IFERROR(VLOOKUP(A562,DETAIL!$A$7:$L$1101,9,0),"")</f>
        <v/>
      </c>
      <c r="O562" s="133" t="str">
        <f>IFERROR(VLOOKUP(A562,DETAIL!$A$7:$L$1101,10,0)*25%,"")</f>
        <v/>
      </c>
      <c r="P562" s="133" t="str">
        <f t="shared" si="20"/>
        <v/>
      </c>
      <c r="Q562" s="131"/>
    </row>
    <row r="563" spans="1:17" ht="24.95" customHeight="1">
      <c r="A563" s="150">
        <v>556</v>
      </c>
      <c r="B563" s="16" t="str">
        <f t="shared" si="21"/>
        <v/>
      </c>
      <c r="C563" s="130" t="str">
        <f>IFERROR(VLOOKUP(A563,DETAIL!$A$7:$F$1101,3,0),"")</f>
        <v/>
      </c>
      <c r="D563" s="130" t="str">
        <f>IFERROR(VLOOKUP(A563,DETAIL!$A$7:$F$1101,4,0),"")</f>
        <v/>
      </c>
      <c r="E563" s="131" t="str">
        <f>IFERROR(VLOOKUP(A563,DETAIL!$A$7:$F$1101,5,0),"")</f>
        <v/>
      </c>
      <c r="F563" s="131" t="str">
        <f>IFERROR(VLOOKUP(A563,DETAIL!$A$7:$O$1101,15,0),"")</f>
        <v/>
      </c>
      <c r="G563" s="131" t="str">
        <f>IFERROR(VLOOKUP(A563,DETAIL!$A$7:$O$1101,14,0),"")</f>
        <v/>
      </c>
      <c r="H563" s="16" t="str">
        <f>IFERROR(VLOOKUP(A563,DETAIL!$A$7:$F$1101,6,0),"")</f>
        <v/>
      </c>
      <c r="I563" s="16" t="str">
        <f>IFERROR(VLOOKUP(A563,DETAIL!$A$7:$P$1101,16,0),"")</f>
        <v/>
      </c>
      <c r="J563" s="16" t="str">
        <f>IFERROR(VLOOKUP(A563,DETAIL!$A$7:$O$1101,13,0),"")</f>
        <v/>
      </c>
      <c r="K563" s="132" t="str">
        <f>IFERROR(CONCATENATE("वर्ष ",VLOOKUP(A563,DETAIL!$A$7:$O$1101,11,0)," / ","प्रतिशत ",VLOOKUP(A563,DETAIL!$A$7:$O$1101,12,0)*100),"")</f>
        <v/>
      </c>
      <c r="L563" s="16" t="str">
        <f>IFERROR(VLOOKUP(A563,DETAIL!$A$7:$L$1101,7,0),"")</f>
        <v/>
      </c>
      <c r="M563" s="133" t="str">
        <f>IFERROR(VLOOKUP(A563,DETAIL!$A$7:$L$1101,8,0)*75%,"")</f>
        <v/>
      </c>
      <c r="N563" s="16" t="str">
        <f>IFERROR(VLOOKUP(A563,DETAIL!$A$7:$L$1101,9,0),"")</f>
        <v/>
      </c>
      <c r="O563" s="133" t="str">
        <f>IFERROR(VLOOKUP(A563,DETAIL!$A$7:$L$1101,10,0)*25%,"")</f>
        <v/>
      </c>
      <c r="P563" s="133" t="str">
        <f t="shared" si="20"/>
        <v/>
      </c>
      <c r="Q563" s="131"/>
    </row>
    <row r="564" spans="1:17" ht="24.95" customHeight="1">
      <c r="A564" s="150">
        <v>557</v>
      </c>
      <c r="B564" s="16" t="str">
        <f t="shared" si="21"/>
        <v/>
      </c>
      <c r="C564" s="130" t="str">
        <f>IFERROR(VLOOKUP(A564,DETAIL!$A$7:$F$1101,3,0),"")</f>
        <v/>
      </c>
      <c r="D564" s="130" t="str">
        <f>IFERROR(VLOOKUP(A564,DETAIL!$A$7:$F$1101,4,0),"")</f>
        <v/>
      </c>
      <c r="E564" s="131" t="str">
        <f>IFERROR(VLOOKUP(A564,DETAIL!$A$7:$F$1101,5,0),"")</f>
        <v/>
      </c>
      <c r="F564" s="131" t="str">
        <f>IFERROR(VLOOKUP(A564,DETAIL!$A$7:$O$1101,15,0),"")</f>
        <v/>
      </c>
      <c r="G564" s="131" t="str">
        <f>IFERROR(VLOOKUP(A564,DETAIL!$A$7:$O$1101,14,0),"")</f>
        <v/>
      </c>
      <c r="H564" s="16" t="str">
        <f>IFERROR(VLOOKUP(A564,DETAIL!$A$7:$F$1101,6,0),"")</f>
        <v/>
      </c>
      <c r="I564" s="16" t="str">
        <f>IFERROR(VLOOKUP(A564,DETAIL!$A$7:$P$1101,16,0),"")</f>
        <v/>
      </c>
      <c r="J564" s="16" t="str">
        <f>IFERROR(VLOOKUP(A564,DETAIL!$A$7:$O$1101,13,0),"")</f>
        <v/>
      </c>
      <c r="K564" s="132" t="str">
        <f>IFERROR(CONCATENATE("वर्ष ",VLOOKUP(A564,DETAIL!$A$7:$O$1101,11,0)," / ","प्रतिशत ",VLOOKUP(A564,DETAIL!$A$7:$O$1101,12,0)*100),"")</f>
        <v/>
      </c>
      <c r="L564" s="16" t="str">
        <f>IFERROR(VLOOKUP(A564,DETAIL!$A$7:$L$1101,7,0),"")</f>
        <v/>
      </c>
      <c r="M564" s="133" t="str">
        <f>IFERROR(VLOOKUP(A564,DETAIL!$A$7:$L$1101,8,0)*75%,"")</f>
        <v/>
      </c>
      <c r="N564" s="16" t="str">
        <f>IFERROR(VLOOKUP(A564,DETAIL!$A$7:$L$1101,9,0),"")</f>
        <v/>
      </c>
      <c r="O564" s="133" t="str">
        <f>IFERROR(VLOOKUP(A564,DETAIL!$A$7:$L$1101,10,0)*25%,"")</f>
        <v/>
      </c>
      <c r="P564" s="133" t="str">
        <f t="shared" si="20"/>
        <v/>
      </c>
      <c r="Q564" s="131"/>
    </row>
    <row r="565" spans="1:17" ht="24.95" customHeight="1">
      <c r="A565" s="150">
        <v>558</v>
      </c>
      <c r="B565" s="16" t="str">
        <f t="shared" si="21"/>
        <v/>
      </c>
      <c r="C565" s="130" t="str">
        <f>IFERROR(VLOOKUP(A565,DETAIL!$A$7:$F$1101,3,0),"")</f>
        <v/>
      </c>
      <c r="D565" s="130" t="str">
        <f>IFERROR(VLOOKUP(A565,DETAIL!$A$7:$F$1101,4,0),"")</f>
        <v/>
      </c>
      <c r="E565" s="131" t="str">
        <f>IFERROR(VLOOKUP(A565,DETAIL!$A$7:$F$1101,5,0),"")</f>
        <v/>
      </c>
      <c r="F565" s="131" t="str">
        <f>IFERROR(VLOOKUP(A565,DETAIL!$A$7:$O$1101,15,0),"")</f>
        <v/>
      </c>
      <c r="G565" s="131" t="str">
        <f>IFERROR(VLOOKUP(A565,DETAIL!$A$7:$O$1101,14,0),"")</f>
        <v/>
      </c>
      <c r="H565" s="16" t="str">
        <f>IFERROR(VLOOKUP(A565,DETAIL!$A$7:$F$1101,6,0),"")</f>
        <v/>
      </c>
      <c r="I565" s="16" t="str">
        <f>IFERROR(VLOOKUP(A565,DETAIL!$A$7:$P$1101,16,0),"")</f>
        <v/>
      </c>
      <c r="J565" s="16" t="str">
        <f>IFERROR(VLOOKUP(A565,DETAIL!$A$7:$O$1101,13,0),"")</f>
        <v/>
      </c>
      <c r="K565" s="132" t="str">
        <f>IFERROR(CONCATENATE("वर्ष ",VLOOKUP(A565,DETAIL!$A$7:$O$1101,11,0)," / ","प्रतिशत ",VLOOKUP(A565,DETAIL!$A$7:$O$1101,12,0)*100),"")</f>
        <v/>
      </c>
      <c r="L565" s="16" t="str">
        <f>IFERROR(VLOOKUP(A565,DETAIL!$A$7:$L$1101,7,0),"")</f>
        <v/>
      </c>
      <c r="M565" s="133" t="str">
        <f>IFERROR(VLOOKUP(A565,DETAIL!$A$7:$L$1101,8,0)*75%,"")</f>
        <v/>
      </c>
      <c r="N565" s="16" t="str">
        <f>IFERROR(VLOOKUP(A565,DETAIL!$A$7:$L$1101,9,0),"")</f>
        <v/>
      </c>
      <c r="O565" s="133" t="str">
        <f>IFERROR(VLOOKUP(A565,DETAIL!$A$7:$L$1101,10,0)*25%,"")</f>
        <v/>
      </c>
      <c r="P565" s="133" t="str">
        <f t="shared" si="20"/>
        <v/>
      </c>
      <c r="Q565" s="131"/>
    </row>
    <row r="566" spans="1:17" ht="24.95" customHeight="1">
      <c r="A566" s="150">
        <v>559</v>
      </c>
      <c r="B566" s="16" t="str">
        <f t="shared" si="21"/>
        <v/>
      </c>
      <c r="C566" s="130" t="str">
        <f>IFERROR(VLOOKUP(A566,DETAIL!$A$7:$F$1101,3,0),"")</f>
        <v/>
      </c>
      <c r="D566" s="130" t="str">
        <f>IFERROR(VLOOKUP(A566,DETAIL!$A$7:$F$1101,4,0),"")</f>
        <v/>
      </c>
      <c r="E566" s="131" t="str">
        <f>IFERROR(VLOOKUP(A566,DETAIL!$A$7:$F$1101,5,0),"")</f>
        <v/>
      </c>
      <c r="F566" s="131" t="str">
        <f>IFERROR(VLOOKUP(A566,DETAIL!$A$7:$O$1101,15,0),"")</f>
        <v/>
      </c>
      <c r="G566" s="131" t="str">
        <f>IFERROR(VLOOKUP(A566,DETAIL!$A$7:$O$1101,14,0),"")</f>
        <v/>
      </c>
      <c r="H566" s="16" t="str">
        <f>IFERROR(VLOOKUP(A566,DETAIL!$A$7:$F$1101,6,0),"")</f>
        <v/>
      </c>
      <c r="I566" s="16" t="str">
        <f>IFERROR(VLOOKUP(A566,DETAIL!$A$7:$P$1101,16,0),"")</f>
        <v/>
      </c>
      <c r="J566" s="16" t="str">
        <f>IFERROR(VLOOKUP(A566,DETAIL!$A$7:$O$1101,13,0),"")</f>
        <v/>
      </c>
      <c r="K566" s="132" t="str">
        <f>IFERROR(CONCATENATE("वर्ष ",VLOOKUP(A566,DETAIL!$A$7:$O$1101,11,0)," / ","प्रतिशत ",VLOOKUP(A566,DETAIL!$A$7:$O$1101,12,0)*100),"")</f>
        <v/>
      </c>
      <c r="L566" s="16" t="str">
        <f>IFERROR(VLOOKUP(A566,DETAIL!$A$7:$L$1101,7,0),"")</f>
        <v/>
      </c>
      <c r="M566" s="133" t="str">
        <f>IFERROR(VLOOKUP(A566,DETAIL!$A$7:$L$1101,8,0)*75%,"")</f>
        <v/>
      </c>
      <c r="N566" s="16" t="str">
        <f>IFERROR(VLOOKUP(A566,DETAIL!$A$7:$L$1101,9,0),"")</f>
        <v/>
      </c>
      <c r="O566" s="133" t="str">
        <f>IFERROR(VLOOKUP(A566,DETAIL!$A$7:$L$1101,10,0)*25%,"")</f>
        <v/>
      </c>
      <c r="P566" s="133" t="str">
        <f t="shared" si="20"/>
        <v/>
      </c>
      <c r="Q566" s="131"/>
    </row>
    <row r="567" spans="1:17" ht="24.95" customHeight="1">
      <c r="A567" s="150">
        <v>560</v>
      </c>
      <c r="B567" s="16" t="str">
        <f t="shared" si="21"/>
        <v/>
      </c>
      <c r="C567" s="130" t="str">
        <f>IFERROR(VLOOKUP(A567,DETAIL!$A$7:$F$1101,3,0),"")</f>
        <v/>
      </c>
      <c r="D567" s="130" t="str">
        <f>IFERROR(VLOOKUP(A567,DETAIL!$A$7:$F$1101,4,0),"")</f>
        <v/>
      </c>
      <c r="E567" s="131" t="str">
        <f>IFERROR(VLOOKUP(A567,DETAIL!$A$7:$F$1101,5,0),"")</f>
        <v/>
      </c>
      <c r="F567" s="131" t="str">
        <f>IFERROR(VLOOKUP(A567,DETAIL!$A$7:$O$1101,15,0),"")</f>
        <v/>
      </c>
      <c r="G567" s="131" t="str">
        <f>IFERROR(VLOOKUP(A567,DETAIL!$A$7:$O$1101,14,0),"")</f>
        <v/>
      </c>
      <c r="H567" s="16" t="str">
        <f>IFERROR(VLOOKUP(A567,DETAIL!$A$7:$F$1101,6,0),"")</f>
        <v/>
      </c>
      <c r="I567" s="16" t="str">
        <f>IFERROR(VLOOKUP(A567,DETAIL!$A$7:$P$1101,16,0),"")</f>
        <v/>
      </c>
      <c r="J567" s="16" t="str">
        <f>IFERROR(VLOOKUP(A567,DETAIL!$A$7:$O$1101,13,0),"")</f>
        <v/>
      </c>
      <c r="K567" s="132" t="str">
        <f>IFERROR(CONCATENATE("वर्ष ",VLOOKUP(A567,DETAIL!$A$7:$O$1101,11,0)," / ","प्रतिशत ",VLOOKUP(A567,DETAIL!$A$7:$O$1101,12,0)*100),"")</f>
        <v/>
      </c>
      <c r="L567" s="16" t="str">
        <f>IFERROR(VLOOKUP(A567,DETAIL!$A$7:$L$1101,7,0),"")</f>
        <v/>
      </c>
      <c r="M567" s="133" t="str">
        <f>IFERROR(VLOOKUP(A567,DETAIL!$A$7:$L$1101,8,0)*75%,"")</f>
        <v/>
      </c>
      <c r="N567" s="16" t="str">
        <f>IFERROR(VLOOKUP(A567,DETAIL!$A$7:$L$1101,9,0),"")</f>
        <v/>
      </c>
      <c r="O567" s="133" t="str">
        <f>IFERROR(VLOOKUP(A567,DETAIL!$A$7:$L$1101,10,0)*25%,"")</f>
        <v/>
      </c>
      <c r="P567" s="133" t="str">
        <f t="shared" si="20"/>
        <v/>
      </c>
      <c r="Q567" s="131"/>
    </row>
    <row r="568" spans="1:17" ht="24.95" customHeight="1">
      <c r="A568" s="150">
        <v>561</v>
      </c>
      <c r="B568" s="16" t="str">
        <f t="shared" si="21"/>
        <v/>
      </c>
      <c r="C568" s="130" t="str">
        <f>IFERROR(VLOOKUP(A568,DETAIL!$A$7:$F$1101,3,0),"")</f>
        <v/>
      </c>
      <c r="D568" s="130" t="str">
        <f>IFERROR(VLOOKUP(A568,DETAIL!$A$7:$F$1101,4,0),"")</f>
        <v/>
      </c>
      <c r="E568" s="131" t="str">
        <f>IFERROR(VLOOKUP(A568,DETAIL!$A$7:$F$1101,5,0),"")</f>
        <v/>
      </c>
      <c r="F568" s="131" t="str">
        <f>IFERROR(VLOOKUP(A568,DETAIL!$A$7:$O$1101,15,0),"")</f>
        <v/>
      </c>
      <c r="G568" s="131" t="str">
        <f>IFERROR(VLOOKUP(A568,DETAIL!$A$7:$O$1101,14,0),"")</f>
        <v/>
      </c>
      <c r="H568" s="16" t="str">
        <f>IFERROR(VLOOKUP(A568,DETAIL!$A$7:$F$1101,6,0),"")</f>
        <v/>
      </c>
      <c r="I568" s="16" t="str">
        <f>IFERROR(VLOOKUP(A568,DETAIL!$A$7:$P$1101,16,0),"")</f>
        <v/>
      </c>
      <c r="J568" s="16" t="str">
        <f>IFERROR(VLOOKUP(A568,DETAIL!$A$7:$O$1101,13,0),"")</f>
        <v/>
      </c>
      <c r="K568" s="132" t="str">
        <f>IFERROR(CONCATENATE("वर्ष ",VLOOKUP(A568,DETAIL!$A$7:$O$1101,11,0)," / ","प्रतिशत ",VLOOKUP(A568,DETAIL!$A$7:$O$1101,12,0)*100),"")</f>
        <v/>
      </c>
      <c r="L568" s="16" t="str">
        <f>IFERROR(VLOOKUP(A568,DETAIL!$A$7:$L$1101,7,0),"")</f>
        <v/>
      </c>
      <c r="M568" s="133" t="str">
        <f>IFERROR(VLOOKUP(A568,DETAIL!$A$7:$L$1101,8,0)*75%,"")</f>
        <v/>
      </c>
      <c r="N568" s="16" t="str">
        <f>IFERROR(VLOOKUP(A568,DETAIL!$A$7:$L$1101,9,0),"")</f>
        <v/>
      </c>
      <c r="O568" s="133" t="str">
        <f>IFERROR(VLOOKUP(A568,DETAIL!$A$7:$L$1101,10,0)*25%,"")</f>
        <v/>
      </c>
      <c r="P568" s="133" t="str">
        <f t="shared" si="20"/>
        <v/>
      </c>
      <c r="Q568" s="131"/>
    </row>
    <row r="569" spans="1:17" ht="24.95" customHeight="1">
      <c r="A569" s="150">
        <v>562</v>
      </c>
      <c r="B569" s="16" t="str">
        <f t="shared" si="21"/>
        <v/>
      </c>
      <c r="C569" s="130" t="str">
        <f>IFERROR(VLOOKUP(A569,DETAIL!$A$7:$F$1101,3,0),"")</f>
        <v/>
      </c>
      <c r="D569" s="130" t="str">
        <f>IFERROR(VLOOKUP(A569,DETAIL!$A$7:$F$1101,4,0),"")</f>
        <v/>
      </c>
      <c r="E569" s="131" t="str">
        <f>IFERROR(VLOOKUP(A569,DETAIL!$A$7:$F$1101,5,0),"")</f>
        <v/>
      </c>
      <c r="F569" s="131" t="str">
        <f>IFERROR(VLOOKUP(A569,DETAIL!$A$7:$O$1101,15,0),"")</f>
        <v/>
      </c>
      <c r="G569" s="131" t="str">
        <f>IFERROR(VLOOKUP(A569,DETAIL!$A$7:$O$1101,14,0),"")</f>
        <v/>
      </c>
      <c r="H569" s="16" t="str">
        <f>IFERROR(VLOOKUP(A569,DETAIL!$A$7:$F$1101,6,0),"")</f>
        <v/>
      </c>
      <c r="I569" s="16" t="str">
        <f>IFERROR(VLOOKUP(A569,DETAIL!$A$7:$P$1101,16,0),"")</f>
        <v/>
      </c>
      <c r="J569" s="16" t="str">
        <f>IFERROR(VLOOKUP(A569,DETAIL!$A$7:$O$1101,13,0),"")</f>
        <v/>
      </c>
      <c r="K569" s="132" t="str">
        <f>IFERROR(CONCATENATE("वर्ष ",VLOOKUP(A569,DETAIL!$A$7:$O$1101,11,0)," / ","प्रतिशत ",VLOOKUP(A569,DETAIL!$A$7:$O$1101,12,0)*100),"")</f>
        <v/>
      </c>
      <c r="L569" s="16" t="str">
        <f>IFERROR(VLOOKUP(A569,DETAIL!$A$7:$L$1101,7,0),"")</f>
        <v/>
      </c>
      <c r="M569" s="133" t="str">
        <f>IFERROR(VLOOKUP(A569,DETAIL!$A$7:$L$1101,8,0)*75%,"")</f>
        <v/>
      </c>
      <c r="N569" s="16" t="str">
        <f>IFERROR(VLOOKUP(A569,DETAIL!$A$7:$L$1101,9,0),"")</f>
        <v/>
      </c>
      <c r="O569" s="133" t="str">
        <f>IFERROR(VLOOKUP(A569,DETAIL!$A$7:$L$1101,10,0)*25%,"")</f>
        <v/>
      </c>
      <c r="P569" s="133" t="str">
        <f t="shared" si="20"/>
        <v/>
      </c>
      <c r="Q569" s="131"/>
    </row>
    <row r="570" spans="1:17" ht="24.95" customHeight="1">
      <c r="A570" s="150">
        <v>563</v>
      </c>
      <c r="B570" s="16" t="str">
        <f t="shared" si="21"/>
        <v/>
      </c>
      <c r="C570" s="130" t="str">
        <f>IFERROR(VLOOKUP(A570,DETAIL!$A$7:$F$1101,3,0),"")</f>
        <v/>
      </c>
      <c r="D570" s="130" t="str">
        <f>IFERROR(VLOOKUP(A570,DETAIL!$A$7:$F$1101,4,0),"")</f>
        <v/>
      </c>
      <c r="E570" s="131" t="str">
        <f>IFERROR(VLOOKUP(A570,DETAIL!$A$7:$F$1101,5,0),"")</f>
        <v/>
      </c>
      <c r="F570" s="131" t="str">
        <f>IFERROR(VLOOKUP(A570,DETAIL!$A$7:$O$1101,15,0),"")</f>
        <v/>
      </c>
      <c r="G570" s="131" t="str">
        <f>IFERROR(VLOOKUP(A570,DETAIL!$A$7:$O$1101,14,0),"")</f>
        <v/>
      </c>
      <c r="H570" s="16" t="str">
        <f>IFERROR(VLOOKUP(A570,DETAIL!$A$7:$F$1101,6,0),"")</f>
        <v/>
      </c>
      <c r="I570" s="16" t="str">
        <f>IFERROR(VLOOKUP(A570,DETAIL!$A$7:$P$1101,16,0),"")</f>
        <v/>
      </c>
      <c r="J570" s="16" t="str">
        <f>IFERROR(VLOOKUP(A570,DETAIL!$A$7:$O$1101,13,0),"")</f>
        <v/>
      </c>
      <c r="K570" s="132" t="str">
        <f>IFERROR(CONCATENATE("वर्ष ",VLOOKUP(A570,DETAIL!$A$7:$O$1101,11,0)," / ","प्रतिशत ",VLOOKUP(A570,DETAIL!$A$7:$O$1101,12,0)*100),"")</f>
        <v/>
      </c>
      <c r="L570" s="16" t="str">
        <f>IFERROR(VLOOKUP(A570,DETAIL!$A$7:$L$1101,7,0),"")</f>
        <v/>
      </c>
      <c r="M570" s="133" t="str">
        <f>IFERROR(VLOOKUP(A570,DETAIL!$A$7:$L$1101,8,0)*75%,"")</f>
        <v/>
      </c>
      <c r="N570" s="16" t="str">
        <f>IFERROR(VLOOKUP(A570,DETAIL!$A$7:$L$1101,9,0),"")</f>
        <v/>
      </c>
      <c r="O570" s="133" t="str">
        <f>IFERROR(VLOOKUP(A570,DETAIL!$A$7:$L$1101,10,0)*25%,"")</f>
        <v/>
      </c>
      <c r="P570" s="133" t="str">
        <f t="shared" si="20"/>
        <v/>
      </c>
      <c r="Q570" s="131"/>
    </row>
    <row r="571" spans="1:17" ht="24.95" customHeight="1">
      <c r="A571" s="150">
        <v>564</v>
      </c>
      <c r="B571" s="16" t="str">
        <f t="shared" si="21"/>
        <v/>
      </c>
      <c r="C571" s="130" t="str">
        <f>IFERROR(VLOOKUP(A571,DETAIL!$A$7:$F$1101,3,0),"")</f>
        <v/>
      </c>
      <c r="D571" s="130" t="str">
        <f>IFERROR(VLOOKUP(A571,DETAIL!$A$7:$F$1101,4,0),"")</f>
        <v/>
      </c>
      <c r="E571" s="131" t="str">
        <f>IFERROR(VLOOKUP(A571,DETAIL!$A$7:$F$1101,5,0),"")</f>
        <v/>
      </c>
      <c r="F571" s="131" t="str">
        <f>IFERROR(VLOOKUP(A571,DETAIL!$A$7:$O$1101,15,0),"")</f>
        <v/>
      </c>
      <c r="G571" s="131" t="str">
        <f>IFERROR(VLOOKUP(A571,DETAIL!$A$7:$O$1101,14,0),"")</f>
        <v/>
      </c>
      <c r="H571" s="16" t="str">
        <f>IFERROR(VLOOKUP(A571,DETAIL!$A$7:$F$1101,6,0),"")</f>
        <v/>
      </c>
      <c r="I571" s="16" t="str">
        <f>IFERROR(VLOOKUP(A571,DETAIL!$A$7:$P$1101,16,0),"")</f>
        <v/>
      </c>
      <c r="J571" s="16" t="str">
        <f>IFERROR(VLOOKUP(A571,DETAIL!$A$7:$O$1101,13,0),"")</f>
        <v/>
      </c>
      <c r="K571" s="132" t="str">
        <f>IFERROR(CONCATENATE("वर्ष ",VLOOKUP(A571,DETAIL!$A$7:$O$1101,11,0)," / ","प्रतिशत ",VLOOKUP(A571,DETAIL!$A$7:$O$1101,12,0)*100),"")</f>
        <v/>
      </c>
      <c r="L571" s="16" t="str">
        <f>IFERROR(VLOOKUP(A571,DETAIL!$A$7:$L$1101,7,0),"")</f>
        <v/>
      </c>
      <c r="M571" s="133" t="str">
        <f>IFERROR(VLOOKUP(A571,DETAIL!$A$7:$L$1101,8,0)*75%,"")</f>
        <v/>
      </c>
      <c r="N571" s="16" t="str">
        <f>IFERROR(VLOOKUP(A571,DETAIL!$A$7:$L$1101,9,0),"")</f>
        <v/>
      </c>
      <c r="O571" s="133" t="str">
        <f>IFERROR(VLOOKUP(A571,DETAIL!$A$7:$L$1101,10,0)*25%,"")</f>
        <v/>
      </c>
      <c r="P571" s="133" t="str">
        <f t="shared" si="20"/>
        <v/>
      </c>
      <c r="Q571" s="131"/>
    </row>
    <row r="572" spans="1:17" ht="24.95" customHeight="1">
      <c r="A572" s="150">
        <v>565</v>
      </c>
      <c r="B572" s="16" t="str">
        <f t="shared" si="21"/>
        <v/>
      </c>
      <c r="C572" s="130" t="str">
        <f>IFERROR(VLOOKUP(A572,DETAIL!$A$7:$F$1101,3,0),"")</f>
        <v/>
      </c>
      <c r="D572" s="130" t="str">
        <f>IFERROR(VLOOKUP(A572,DETAIL!$A$7:$F$1101,4,0),"")</f>
        <v/>
      </c>
      <c r="E572" s="131" t="str">
        <f>IFERROR(VLOOKUP(A572,DETAIL!$A$7:$F$1101,5,0),"")</f>
        <v/>
      </c>
      <c r="F572" s="131" t="str">
        <f>IFERROR(VLOOKUP(A572,DETAIL!$A$7:$O$1101,15,0),"")</f>
        <v/>
      </c>
      <c r="G572" s="131" t="str">
        <f>IFERROR(VLOOKUP(A572,DETAIL!$A$7:$O$1101,14,0),"")</f>
        <v/>
      </c>
      <c r="H572" s="16" t="str">
        <f>IFERROR(VLOOKUP(A572,DETAIL!$A$7:$F$1101,6,0),"")</f>
        <v/>
      </c>
      <c r="I572" s="16" t="str">
        <f>IFERROR(VLOOKUP(A572,DETAIL!$A$7:$P$1101,16,0),"")</f>
        <v/>
      </c>
      <c r="J572" s="16" t="str">
        <f>IFERROR(VLOOKUP(A572,DETAIL!$A$7:$O$1101,13,0),"")</f>
        <v/>
      </c>
      <c r="K572" s="132" t="str">
        <f>IFERROR(CONCATENATE("वर्ष ",VLOOKUP(A572,DETAIL!$A$7:$O$1101,11,0)," / ","प्रतिशत ",VLOOKUP(A572,DETAIL!$A$7:$O$1101,12,0)*100),"")</f>
        <v/>
      </c>
      <c r="L572" s="16" t="str">
        <f>IFERROR(VLOOKUP(A572,DETAIL!$A$7:$L$1101,7,0),"")</f>
        <v/>
      </c>
      <c r="M572" s="133" t="str">
        <f>IFERROR(VLOOKUP(A572,DETAIL!$A$7:$L$1101,8,0)*75%,"")</f>
        <v/>
      </c>
      <c r="N572" s="16" t="str">
        <f>IFERROR(VLOOKUP(A572,DETAIL!$A$7:$L$1101,9,0),"")</f>
        <v/>
      </c>
      <c r="O572" s="133" t="str">
        <f>IFERROR(VLOOKUP(A572,DETAIL!$A$7:$L$1101,10,0)*25%,"")</f>
        <v/>
      </c>
      <c r="P572" s="133" t="str">
        <f t="shared" si="20"/>
        <v/>
      </c>
      <c r="Q572" s="131"/>
    </row>
    <row r="573" spans="1:17" ht="24.95" customHeight="1">
      <c r="A573" s="150">
        <v>566</v>
      </c>
      <c r="B573" s="16" t="str">
        <f t="shared" si="21"/>
        <v/>
      </c>
      <c r="C573" s="130" t="str">
        <f>IFERROR(VLOOKUP(A573,DETAIL!$A$7:$F$1101,3,0),"")</f>
        <v/>
      </c>
      <c r="D573" s="130" t="str">
        <f>IFERROR(VLOOKUP(A573,DETAIL!$A$7:$F$1101,4,0),"")</f>
        <v/>
      </c>
      <c r="E573" s="131" t="str">
        <f>IFERROR(VLOOKUP(A573,DETAIL!$A$7:$F$1101,5,0),"")</f>
        <v/>
      </c>
      <c r="F573" s="131" t="str">
        <f>IFERROR(VLOOKUP(A573,DETAIL!$A$7:$O$1101,15,0),"")</f>
        <v/>
      </c>
      <c r="G573" s="131" t="str">
        <f>IFERROR(VLOOKUP(A573,DETAIL!$A$7:$O$1101,14,0),"")</f>
        <v/>
      </c>
      <c r="H573" s="16" t="str">
        <f>IFERROR(VLOOKUP(A573,DETAIL!$A$7:$F$1101,6,0),"")</f>
        <v/>
      </c>
      <c r="I573" s="16" t="str">
        <f>IFERROR(VLOOKUP(A573,DETAIL!$A$7:$P$1101,16,0),"")</f>
        <v/>
      </c>
      <c r="J573" s="16" t="str">
        <f>IFERROR(VLOOKUP(A573,DETAIL!$A$7:$O$1101,13,0),"")</f>
        <v/>
      </c>
      <c r="K573" s="132" t="str">
        <f>IFERROR(CONCATENATE("वर्ष ",VLOOKUP(A573,DETAIL!$A$7:$O$1101,11,0)," / ","प्रतिशत ",VLOOKUP(A573,DETAIL!$A$7:$O$1101,12,0)*100),"")</f>
        <v/>
      </c>
      <c r="L573" s="16" t="str">
        <f>IFERROR(VLOOKUP(A573,DETAIL!$A$7:$L$1101,7,0),"")</f>
        <v/>
      </c>
      <c r="M573" s="133" t="str">
        <f>IFERROR(VLOOKUP(A573,DETAIL!$A$7:$L$1101,8,0)*75%,"")</f>
        <v/>
      </c>
      <c r="N573" s="16" t="str">
        <f>IFERROR(VLOOKUP(A573,DETAIL!$A$7:$L$1101,9,0),"")</f>
        <v/>
      </c>
      <c r="O573" s="133" t="str">
        <f>IFERROR(VLOOKUP(A573,DETAIL!$A$7:$L$1101,10,0)*25%,"")</f>
        <v/>
      </c>
      <c r="P573" s="133" t="str">
        <f t="shared" si="20"/>
        <v/>
      </c>
      <c r="Q573" s="131"/>
    </row>
    <row r="574" spans="1:17" ht="24.95" customHeight="1">
      <c r="A574" s="150">
        <v>567</v>
      </c>
      <c r="B574" s="16" t="str">
        <f t="shared" si="21"/>
        <v/>
      </c>
      <c r="C574" s="130" t="str">
        <f>IFERROR(VLOOKUP(A574,DETAIL!$A$7:$F$1101,3,0),"")</f>
        <v/>
      </c>
      <c r="D574" s="130" t="str">
        <f>IFERROR(VLOOKUP(A574,DETAIL!$A$7:$F$1101,4,0),"")</f>
        <v/>
      </c>
      <c r="E574" s="131" t="str">
        <f>IFERROR(VLOOKUP(A574,DETAIL!$A$7:$F$1101,5,0),"")</f>
        <v/>
      </c>
      <c r="F574" s="131" t="str">
        <f>IFERROR(VLOOKUP(A574,DETAIL!$A$7:$O$1101,15,0),"")</f>
        <v/>
      </c>
      <c r="G574" s="131" t="str">
        <f>IFERROR(VLOOKUP(A574,DETAIL!$A$7:$O$1101,14,0),"")</f>
        <v/>
      </c>
      <c r="H574" s="16" t="str">
        <f>IFERROR(VLOOKUP(A574,DETAIL!$A$7:$F$1101,6,0),"")</f>
        <v/>
      </c>
      <c r="I574" s="16" t="str">
        <f>IFERROR(VLOOKUP(A574,DETAIL!$A$7:$P$1101,16,0),"")</f>
        <v/>
      </c>
      <c r="J574" s="16" t="str">
        <f>IFERROR(VLOOKUP(A574,DETAIL!$A$7:$O$1101,13,0),"")</f>
        <v/>
      </c>
      <c r="K574" s="132" t="str">
        <f>IFERROR(CONCATENATE("वर्ष ",VLOOKUP(A574,DETAIL!$A$7:$O$1101,11,0)," / ","प्रतिशत ",VLOOKUP(A574,DETAIL!$A$7:$O$1101,12,0)*100),"")</f>
        <v/>
      </c>
      <c r="L574" s="16" t="str">
        <f>IFERROR(VLOOKUP(A574,DETAIL!$A$7:$L$1101,7,0),"")</f>
        <v/>
      </c>
      <c r="M574" s="133" t="str">
        <f>IFERROR(VLOOKUP(A574,DETAIL!$A$7:$L$1101,8,0)*75%,"")</f>
        <v/>
      </c>
      <c r="N574" s="16" t="str">
        <f>IFERROR(VLOOKUP(A574,DETAIL!$A$7:$L$1101,9,0),"")</f>
        <v/>
      </c>
      <c r="O574" s="133" t="str">
        <f>IFERROR(VLOOKUP(A574,DETAIL!$A$7:$L$1101,10,0)*25%,"")</f>
        <v/>
      </c>
      <c r="P574" s="133" t="str">
        <f t="shared" si="20"/>
        <v/>
      </c>
      <c r="Q574" s="131"/>
    </row>
    <row r="575" spans="1:17" ht="24.95" customHeight="1">
      <c r="A575" s="150">
        <v>568</v>
      </c>
      <c r="B575" s="16" t="str">
        <f t="shared" si="21"/>
        <v/>
      </c>
      <c r="C575" s="130" t="str">
        <f>IFERROR(VLOOKUP(A575,DETAIL!$A$7:$F$1101,3,0),"")</f>
        <v/>
      </c>
      <c r="D575" s="130" t="str">
        <f>IFERROR(VLOOKUP(A575,DETAIL!$A$7:$F$1101,4,0),"")</f>
        <v/>
      </c>
      <c r="E575" s="131" t="str">
        <f>IFERROR(VLOOKUP(A575,DETAIL!$A$7:$F$1101,5,0),"")</f>
        <v/>
      </c>
      <c r="F575" s="131" t="str">
        <f>IFERROR(VLOOKUP(A575,DETAIL!$A$7:$O$1101,15,0),"")</f>
        <v/>
      </c>
      <c r="G575" s="131" t="str">
        <f>IFERROR(VLOOKUP(A575,DETAIL!$A$7:$O$1101,14,0),"")</f>
        <v/>
      </c>
      <c r="H575" s="16" t="str">
        <f>IFERROR(VLOOKUP(A575,DETAIL!$A$7:$F$1101,6,0),"")</f>
        <v/>
      </c>
      <c r="I575" s="16" t="str">
        <f>IFERROR(VLOOKUP(A575,DETAIL!$A$7:$P$1101,16,0),"")</f>
        <v/>
      </c>
      <c r="J575" s="16" t="str">
        <f>IFERROR(VLOOKUP(A575,DETAIL!$A$7:$O$1101,13,0),"")</f>
        <v/>
      </c>
      <c r="K575" s="132" t="str">
        <f>IFERROR(CONCATENATE("वर्ष ",VLOOKUP(A575,DETAIL!$A$7:$O$1101,11,0)," / ","प्रतिशत ",VLOOKUP(A575,DETAIL!$A$7:$O$1101,12,0)*100),"")</f>
        <v/>
      </c>
      <c r="L575" s="16" t="str">
        <f>IFERROR(VLOOKUP(A575,DETAIL!$A$7:$L$1101,7,0),"")</f>
        <v/>
      </c>
      <c r="M575" s="133" t="str">
        <f>IFERROR(VLOOKUP(A575,DETAIL!$A$7:$L$1101,8,0)*75%,"")</f>
        <v/>
      </c>
      <c r="N575" s="16" t="str">
        <f>IFERROR(VLOOKUP(A575,DETAIL!$A$7:$L$1101,9,0),"")</f>
        <v/>
      </c>
      <c r="O575" s="133" t="str">
        <f>IFERROR(VLOOKUP(A575,DETAIL!$A$7:$L$1101,10,0)*25%,"")</f>
        <v/>
      </c>
      <c r="P575" s="133" t="str">
        <f t="shared" si="20"/>
        <v/>
      </c>
      <c r="Q575" s="131"/>
    </row>
    <row r="576" spans="1:17" ht="24.95" customHeight="1">
      <c r="A576" s="150">
        <v>569</v>
      </c>
      <c r="B576" s="16" t="str">
        <f t="shared" si="21"/>
        <v/>
      </c>
      <c r="C576" s="130" t="str">
        <f>IFERROR(VLOOKUP(A576,DETAIL!$A$7:$F$1101,3,0),"")</f>
        <v/>
      </c>
      <c r="D576" s="130" t="str">
        <f>IFERROR(VLOOKUP(A576,DETAIL!$A$7:$F$1101,4,0),"")</f>
        <v/>
      </c>
      <c r="E576" s="131" t="str">
        <f>IFERROR(VLOOKUP(A576,DETAIL!$A$7:$F$1101,5,0),"")</f>
        <v/>
      </c>
      <c r="F576" s="131" t="str">
        <f>IFERROR(VLOOKUP(A576,DETAIL!$A$7:$O$1101,15,0),"")</f>
        <v/>
      </c>
      <c r="G576" s="131" t="str">
        <f>IFERROR(VLOOKUP(A576,DETAIL!$A$7:$O$1101,14,0),"")</f>
        <v/>
      </c>
      <c r="H576" s="16" t="str">
        <f>IFERROR(VLOOKUP(A576,DETAIL!$A$7:$F$1101,6,0),"")</f>
        <v/>
      </c>
      <c r="I576" s="16" t="str">
        <f>IFERROR(VLOOKUP(A576,DETAIL!$A$7:$P$1101,16,0),"")</f>
        <v/>
      </c>
      <c r="J576" s="16" t="str">
        <f>IFERROR(VLOOKUP(A576,DETAIL!$A$7:$O$1101,13,0),"")</f>
        <v/>
      </c>
      <c r="K576" s="132" t="str">
        <f>IFERROR(CONCATENATE("वर्ष ",VLOOKUP(A576,DETAIL!$A$7:$O$1101,11,0)," / ","प्रतिशत ",VLOOKUP(A576,DETAIL!$A$7:$O$1101,12,0)*100),"")</f>
        <v/>
      </c>
      <c r="L576" s="16" t="str">
        <f>IFERROR(VLOOKUP(A576,DETAIL!$A$7:$L$1101,7,0),"")</f>
        <v/>
      </c>
      <c r="M576" s="133" t="str">
        <f>IFERROR(VLOOKUP(A576,DETAIL!$A$7:$L$1101,8,0)*75%,"")</f>
        <v/>
      </c>
      <c r="N576" s="16" t="str">
        <f>IFERROR(VLOOKUP(A576,DETAIL!$A$7:$L$1101,9,0),"")</f>
        <v/>
      </c>
      <c r="O576" s="133" t="str">
        <f>IFERROR(VLOOKUP(A576,DETAIL!$A$7:$L$1101,10,0)*25%,"")</f>
        <v/>
      </c>
      <c r="P576" s="133" t="str">
        <f t="shared" si="20"/>
        <v/>
      </c>
      <c r="Q576" s="131"/>
    </row>
    <row r="577" spans="1:17" ht="24.95" customHeight="1">
      <c r="A577" s="150">
        <v>570</v>
      </c>
      <c r="B577" s="16" t="str">
        <f t="shared" si="21"/>
        <v/>
      </c>
      <c r="C577" s="130" t="str">
        <f>IFERROR(VLOOKUP(A577,DETAIL!$A$7:$F$1101,3,0),"")</f>
        <v/>
      </c>
      <c r="D577" s="130" t="str">
        <f>IFERROR(VLOOKUP(A577,DETAIL!$A$7:$F$1101,4,0),"")</f>
        <v/>
      </c>
      <c r="E577" s="131" t="str">
        <f>IFERROR(VLOOKUP(A577,DETAIL!$A$7:$F$1101,5,0),"")</f>
        <v/>
      </c>
      <c r="F577" s="131" t="str">
        <f>IFERROR(VLOOKUP(A577,DETAIL!$A$7:$O$1101,15,0),"")</f>
        <v/>
      </c>
      <c r="G577" s="131" t="str">
        <f>IFERROR(VLOOKUP(A577,DETAIL!$A$7:$O$1101,14,0),"")</f>
        <v/>
      </c>
      <c r="H577" s="16" t="str">
        <f>IFERROR(VLOOKUP(A577,DETAIL!$A$7:$F$1101,6,0),"")</f>
        <v/>
      </c>
      <c r="I577" s="16" t="str">
        <f>IFERROR(VLOOKUP(A577,DETAIL!$A$7:$P$1101,16,0),"")</f>
        <v/>
      </c>
      <c r="J577" s="16" t="str">
        <f>IFERROR(VLOOKUP(A577,DETAIL!$A$7:$O$1101,13,0),"")</f>
        <v/>
      </c>
      <c r="K577" s="132" t="str">
        <f>IFERROR(CONCATENATE("वर्ष ",VLOOKUP(A577,DETAIL!$A$7:$O$1101,11,0)," / ","प्रतिशत ",VLOOKUP(A577,DETAIL!$A$7:$O$1101,12,0)*100),"")</f>
        <v/>
      </c>
      <c r="L577" s="16" t="str">
        <f>IFERROR(VLOOKUP(A577,DETAIL!$A$7:$L$1101,7,0),"")</f>
        <v/>
      </c>
      <c r="M577" s="133" t="str">
        <f>IFERROR(VLOOKUP(A577,DETAIL!$A$7:$L$1101,8,0)*75%,"")</f>
        <v/>
      </c>
      <c r="N577" s="16" t="str">
        <f>IFERROR(VLOOKUP(A577,DETAIL!$A$7:$L$1101,9,0),"")</f>
        <v/>
      </c>
      <c r="O577" s="133" t="str">
        <f>IFERROR(VLOOKUP(A577,DETAIL!$A$7:$L$1101,10,0)*25%,"")</f>
        <v/>
      </c>
      <c r="P577" s="133" t="str">
        <f t="shared" si="20"/>
        <v/>
      </c>
      <c r="Q577" s="131"/>
    </row>
    <row r="578" spans="1:17" ht="24.95" customHeight="1">
      <c r="A578" s="150">
        <v>571</v>
      </c>
      <c r="B578" s="16" t="str">
        <f t="shared" si="21"/>
        <v/>
      </c>
      <c r="C578" s="130" t="str">
        <f>IFERROR(VLOOKUP(A578,DETAIL!$A$7:$F$1101,3,0),"")</f>
        <v/>
      </c>
      <c r="D578" s="130" t="str">
        <f>IFERROR(VLOOKUP(A578,DETAIL!$A$7:$F$1101,4,0),"")</f>
        <v/>
      </c>
      <c r="E578" s="131" t="str">
        <f>IFERROR(VLOOKUP(A578,DETAIL!$A$7:$F$1101,5,0),"")</f>
        <v/>
      </c>
      <c r="F578" s="131" t="str">
        <f>IFERROR(VLOOKUP(A578,DETAIL!$A$7:$O$1101,15,0),"")</f>
        <v/>
      </c>
      <c r="G578" s="131" t="str">
        <f>IFERROR(VLOOKUP(A578,DETAIL!$A$7:$O$1101,14,0),"")</f>
        <v/>
      </c>
      <c r="H578" s="16" t="str">
        <f>IFERROR(VLOOKUP(A578,DETAIL!$A$7:$F$1101,6,0),"")</f>
        <v/>
      </c>
      <c r="I578" s="16" t="str">
        <f>IFERROR(VLOOKUP(A578,DETAIL!$A$7:$P$1101,16,0),"")</f>
        <v/>
      </c>
      <c r="J578" s="16" t="str">
        <f>IFERROR(VLOOKUP(A578,DETAIL!$A$7:$O$1101,13,0),"")</f>
        <v/>
      </c>
      <c r="K578" s="132" t="str">
        <f>IFERROR(CONCATENATE("वर्ष ",VLOOKUP(A578,DETAIL!$A$7:$O$1101,11,0)," / ","प्रतिशत ",VLOOKUP(A578,DETAIL!$A$7:$O$1101,12,0)*100),"")</f>
        <v/>
      </c>
      <c r="L578" s="16" t="str">
        <f>IFERROR(VLOOKUP(A578,DETAIL!$A$7:$L$1101,7,0),"")</f>
        <v/>
      </c>
      <c r="M578" s="133" t="str">
        <f>IFERROR(VLOOKUP(A578,DETAIL!$A$7:$L$1101,8,0)*75%,"")</f>
        <v/>
      </c>
      <c r="N578" s="16" t="str">
        <f>IFERROR(VLOOKUP(A578,DETAIL!$A$7:$L$1101,9,0),"")</f>
        <v/>
      </c>
      <c r="O578" s="133" t="str">
        <f>IFERROR(VLOOKUP(A578,DETAIL!$A$7:$L$1101,10,0)*25%,"")</f>
        <v/>
      </c>
      <c r="P578" s="133" t="str">
        <f t="shared" si="20"/>
        <v/>
      </c>
      <c r="Q578" s="131"/>
    </row>
    <row r="579" spans="1:17" ht="24.95" customHeight="1">
      <c r="A579" s="150">
        <v>572</v>
      </c>
      <c r="B579" s="16" t="str">
        <f t="shared" si="21"/>
        <v/>
      </c>
      <c r="C579" s="130" t="str">
        <f>IFERROR(VLOOKUP(A579,DETAIL!$A$7:$F$1101,3,0),"")</f>
        <v/>
      </c>
      <c r="D579" s="130" t="str">
        <f>IFERROR(VLOOKUP(A579,DETAIL!$A$7:$F$1101,4,0),"")</f>
        <v/>
      </c>
      <c r="E579" s="131" t="str">
        <f>IFERROR(VLOOKUP(A579,DETAIL!$A$7:$F$1101,5,0),"")</f>
        <v/>
      </c>
      <c r="F579" s="131" t="str">
        <f>IFERROR(VLOOKUP(A579,DETAIL!$A$7:$O$1101,15,0),"")</f>
        <v/>
      </c>
      <c r="G579" s="131" t="str">
        <f>IFERROR(VLOOKUP(A579,DETAIL!$A$7:$O$1101,14,0),"")</f>
        <v/>
      </c>
      <c r="H579" s="16" t="str">
        <f>IFERROR(VLOOKUP(A579,DETAIL!$A$7:$F$1101,6,0),"")</f>
        <v/>
      </c>
      <c r="I579" s="16" t="str">
        <f>IFERROR(VLOOKUP(A579,DETAIL!$A$7:$P$1101,16,0),"")</f>
        <v/>
      </c>
      <c r="J579" s="16" t="str">
        <f>IFERROR(VLOOKUP(A579,DETAIL!$A$7:$O$1101,13,0),"")</f>
        <v/>
      </c>
      <c r="K579" s="132" t="str">
        <f>IFERROR(CONCATENATE("वर्ष ",VLOOKUP(A579,DETAIL!$A$7:$O$1101,11,0)," / ","प्रतिशत ",VLOOKUP(A579,DETAIL!$A$7:$O$1101,12,0)*100),"")</f>
        <v/>
      </c>
      <c r="L579" s="16" t="str">
        <f>IFERROR(VLOOKUP(A579,DETAIL!$A$7:$L$1101,7,0),"")</f>
        <v/>
      </c>
      <c r="M579" s="133" t="str">
        <f>IFERROR(VLOOKUP(A579,DETAIL!$A$7:$L$1101,8,0)*75%,"")</f>
        <v/>
      </c>
      <c r="N579" s="16" t="str">
        <f>IFERROR(VLOOKUP(A579,DETAIL!$A$7:$L$1101,9,0),"")</f>
        <v/>
      </c>
      <c r="O579" s="133" t="str">
        <f>IFERROR(VLOOKUP(A579,DETAIL!$A$7:$L$1101,10,0)*25%,"")</f>
        <v/>
      </c>
      <c r="P579" s="133" t="str">
        <f t="shared" si="20"/>
        <v/>
      </c>
      <c r="Q579" s="131"/>
    </row>
    <row r="580" spans="1:17" ht="24.95" customHeight="1">
      <c r="A580" s="150">
        <v>573</v>
      </c>
      <c r="B580" s="16" t="str">
        <f t="shared" si="21"/>
        <v/>
      </c>
      <c r="C580" s="130" t="str">
        <f>IFERROR(VLOOKUP(A580,DETAIL!$A$7:$F$1101,3,0),"")</f>
        <v/>
      </c>
      <c r="D580" s="130" t="str">
        <f>IFERROR(VLOOKUP(A580,DETAIL!$A$7:$F$1101,4,0),"")</f>
        <v/>
      </c>
      <c r="E580" s="131" t="str">
        <f>IFERROR(VLOOKUP(A580,DETAIL!$A$7:$F$1101,5,0),"")</f>
        <v/>
      </c>
      <c r="F580" s="131" t="str">
        <f>IFERROR(VLOOKUP(A580,DETAIL!$A$7:$O$1101,15,0),"")</f>
        <v/>
      </c>
      <c r="G580" s="131" t="str">
        <f>IFERROR(VLOOKUP(A580,DETAIL!$A$7:$O$1101,14,0),"")</f>
        <v/>
      </c>
      <c r="H580" s="16" t="str">
        <f>IFERROR(VLOOKUP(A580,DETAIL!$A$7:$F$1101,6,0),"")</f>
        <v/>
      </c>
      <c r="I580" s="16" t="str">
        <f>IFERROR(VLOOKUP(A580,DETAIL!$A$7:$P$1101,16,0),"")</f>
        <v/>
      </c>
      <c r="J580" s="16" t="str">
        <f>IFERROR(VLOOKUP(A580,DETAIL!$A$7:$O$1101,13,0),"")</f>
        <v/>
      </c>
      <c r="K580" s="132" t="str">
        <f>IFERROR(CONCATENATE("वर्ष ",VLOOKUP(A580,DETAIL!$A$7:$O$1101,11,0)," / ","प्रतिशत ",VLOOKUP(A580,DETAIL!$A$7:$O$1101,12,0)*100),"")</f>
        <v/>
      </c>
      <c r="L580" s="16" t="str">
        <f>IFERROR(VLOOKUP(A580,DETAIL!$A$7:$L$1101,7,0),"")</f>
        <v/>
      </c>
      <c r="M580" s="133" t="str">
        <f>IFERROR(VLOOKUP(A580,DETAIL!$A$7:$L$1101,8,0)*75%,"")</f>
        <v/>
      </c>
      <c r="N580" s="16" t="str">
        <f>IFERROR(VLOOKUP(A580,DETAIL!$A$7:$L$1101,9,0),"")</f>
        <v/>
      </c>
      <c r="O580" s="133" t="str">
        <f>IFERROR(VLOOKUP(A580,DETAIL!$A$7:$L$1101,10,0)*25%,"")</f>
        <v/>
      </c>
      <c r="P580" s="133" t="str">
        <f t="shared" si="20"/>
        <v/>
      </c>
      <c r="Q580" s="131"/>
    </row>
    <row r="581" spans="1:17" ht="24.95" customHeight="1">
      <c r="A581" s="150">
        <v>574</v>
      </c>
      <c r="B581" s="16" t="str">
        <f t="shared" si="21"/>
        <v/>
      </c>
      <c r="C581" s="130" t="str">
        <f>IFERROR(VLOOKUP(A581,DETAIL!$A$7:$F$1101,3,0),"")</f>
        <v/>
      </c>
      <c r="D581" s="130" t="str">
        <f>IFERROR(VLOOKUP(A581,DETAIL!$A$7:$F$1101,4,0),"")</f>
        <v/>
      </c>
      <c r="E581" s="131" t="str">
        <f>IFERROR(VLOOKUP(A581,DETAIL!$A$7:$F$1101,5,0),"")</f>
        <v/>
      </c>
      <c r="F581" s="131" t="str">
        <f>IFERROR(VLOOKUP(A581,DETAIL!$A$7:$O$1101,15,0),"")</f>
        <v/>
      </c>
      <c r="G581" s="131" t="str">
        <f>IFERROR(VLOOKUP(A581,DETAIL!$A$7:$O$1101,14,0),"")</f>
        <v/>
      </c>
      <c r="H581" s="16" t="str">
        <f>IFERROR(VLOOKUP(A581,DETAIL!$A$7:$F$1101,6,0),"")</f>
        <v/>
      </c>
      <c r="I581" s="16" t="str">
        <f>IFERROR(VLOOKUP(A581,DETAIL!$A$7:$P$1101,16,0),"")</f>
        <v/>
      </c>
      <c r="J581" s="16" t="str">
        <f>IFERROR(VLOOKUP(A581,DETAIL!$A$7:$O$1101,13,0),"")</f>
        <v/>
      </c>
      <c r="K581" s="132" t="str">
        <f>IFERROR(CONCATENATE("वर्ष ",VLOOKUP(A581,DETAIL!$A$7:$O$1101,11,0)," / ","प्रतिशत ",VLOOKUP(A581,DETAIL!$A$7:$O$1101,12,0)*100),"")</f>
        <v/>
      </c>
      <c r="L581" s="16" t="str">
        <f>IFERROR(VLOOKUP(A581,DETAIL!$A$7:$L$1101,7,0),"")</f>
        <v/>
      </c>
      <c r="M581" s="133" t="str">
        <f>IFERROR(VLOOKUP(A581,DETAIL!$A$7:$L$1101,8,0)*75%,"")</f>
        <v/>
      </c>
      <c r="N581" s="16" t="str">
        <f>IFERROR(VLOOKUP(A581,DETAIL!$A$7:$L$1101,9,0),"")</f>
        <v/>
      </c>
      <c r="O581" s="133" t="str">
        <f>IFERROR(VLOOKUP(A581,DETAIL!$A$7:$L$1101,10,0)*25%,"")</f>
        <v/>
      </c>
      <c r="P581" s="133" t="str">
        <f t="shared" si="20"/>
        <v/>
      </c>
      <c r="Q581" s="131"/>
    </row>
    <row r="582" spans="1:17" ht="24.95" customHeight="1">
      <c r="A582" s="150">
        <v>575</v>
      </c>
      <c r="B582" s="16" t="str">
        <f t="shared" si="21"/>
        <v/>
      </c>
      <c r="C582" s="130" t="str">
        <f>IFERROR(VLOOKUP(A582,DETAIL!$A$7:$F$1101,3,0),"")</f>
        <v/>
      </c>
      <c r="D582" s="130" t="str">
        <f>IFERROR(VLOOKUP(A582,DETAIL!$A$7:$F$1101,4,0),"")</f>
        <v/>
      </c>
      <c r="E582" s="131" t="str">
        <f>IFERROR(VLOOKUP(A582,DETAIL!$A$7:$F$1101,5,0),"")</f>
        <v/>
      </c>
      <c r="F582" s="131" t="str">
        <f>IFERROR(VLOOKUP(A582,DETAIL!$A$7:$O$1101,15,0),"")</f>
        <v/>
      </c>
      <c r="G582" s="131" t="str">
        <f>IFERROR(VLOOKUP(A582,DETAIL!$A$7:$O$1101,14,0),"")</f>
        <v/>
      </c>
      <c r="H582" s="16" t="str">
        <f>IFERROR(VLOOKUP(A582,DETAIL!$A$7:$F$1101,6,0),"")</f>
        <v/>
      </c>
      <c r="I582" s="16" t="str">
        <f>IFERROR(VLOOKUP(A582,DETAIL!$A$7:$P$1101,16,0),"")</f>
        <v/>
      </c>
      <c r="J582" s="16" t="str">
        <f>IFERROR(VLOOKUP(A582,DETAIL!$A$7:$O$1101,13,0),"")</f>
        <v/>
      </c>
      <c r="K582" s="132" t="str">
        <f>IFERROR(CONCATENATE("वर्ष ",VLOOKUP(A582,DETAIL!$A$7:$O$1101,11,0)," / ","प्रतिशत ",VLOOKUP(A582,DETAIL!$A$7:$O$1101,12,0)*100),"")</f>
        <v/>
      </c>
      <c r="L582" s="16" t="str">
        <f>IFERROR(VLOOKUP(A582,DETAIL!$A$7:$L$1101,7,0),"")</f>
        <v/>
      </c>
      <c r="M582" s="133" t="str">
        <f>IFERROR(VLOOKUP(A582,DETAIL!$A$7:$L$1101,8,0)*75%,"")</f>
        <v/>
      </c>
      <c r="N582" s="16" t="str">
        <f>IFERROR(VLOOKUP(A582,DETAIL!$A$7:$L$1101,9,0),"")</f>
        <v/>
      </c>
      <c r="O582" s="133" t="str">
        <f>IFERROR(VLOOKUP(A582,DETAIL!$A$7:$L$1101,10,0)*25%,"")</f>
        <v/>
      </c>
      <c r="P582" s="133" t="str">
        <f t="shared" si="20"/>
        <v/>
      </c>
      <c r="Q582" s="131"/>
    </row>
    <row r="583" spans="1:17" ht="24.95" customHeight="1">
      <c r="A583" s="150">
        <v>576</v>
      </c>
      <c r="B583" s="16" t="str">
        <f t="shared" si="21"/>
        <v/>
      </c>
      <c r="C583" s="130" t="str">
        <f>IFERROR(VLOOKUP(A583,DETAIL!$A$7:$F$1101,3,0),"")</f>
        <v/>
      </c>
      <c r="D583" s="130" t="str">
        <f>IFERROR(VLOOKUP(A583,DETAIL!$A$7:$F$1101,4,0),"")</f>
        <v/>
      </c>
      <c r="E583" s="131" t="str">
        <f>IFERROR(VLOOKUP(A583,DETAIL!$A$7:$F$1101,5,0),"")</f>
        <v/>
      </c>
      <c r="F583" s="131" t="str">
        <f>IFERROR(VLOOKUP(A583,DETAIL!$A$7:$O$1101,15,0),"")</f>
        <v/>
      </c>
      <c r="G583" s="131" t="str">
        <f>IFERROR(VLOOKUP(A583,DETAIL!$A$7:$O$1101,14,0),"")</f>
        <v/>
      </c>
      <c r="H583" s="16" t="str">
        <f>IFERROR(VLOOKUP(A583,DETAIL!$A$7:$F$1101,6,0),"")</f>
        <v/>
      </c>
      <c r="I583" s="16" t="str">
        <f>IFERROR(VLOOKUP(A583,DETAIL!$A$7:$P$1101,16,0),"")</f>
        <v/>
      </c>
      <c r="J583" s="16" t="str">
        <f>IFERROR(VLOOKUP(A583,DETAIL!$A$7:$O$1101,13,0),"")</f>
        <v/>
      </c>
      <c r="K583" s="132" t="str">
        <f>IFERROR(CONCATENATE("वर्ष ",VLOOKUP(A583,DETAIL!$A$7:$O$1101,11,0)," / ","प्रतिशत ",VLOOKUP(A583,DETAIL!$A$7:$O$1101,12,0)*100),"")</f>
        <v/>
      </c>
      <c r="L583" s="16" t="str">
        <f>IFERROR(VLOOKUP(A583,DETAIL!$A$7:$L$1101,7,0),"")</f>
        <v/>
      </c>
      <c r="M583" s="133" t="str">
        <f>IFERROR(VLOOKUP(A583,DETAIL!$A$7:$L$1101,8,0)*75%,"")</f>
        <v/>
      </c>
      <c r="N583" s="16" t="str">
        <f>IFERROR(VLOOKUP(A583,DETAIL!$A$7:$L$1101,9,0),"")</f>
        <v/>
      </c>
      <c r="O583" s="133" t="str">
        <f>IFERROR(VLOOKUP(A583,DETAIL!$A$7:$L$1101,10,0)*25%,"")</f>
        <v/>
      </c>
      <c r="P583" s="133" t="str">
        <f t="shared" si="20"/>
        <v/>
      </c>
      <c r="Q583" s="131"/>
    </row>
    <row r="584" spans="1:17" ht="24.95" customHeight="1">
      <c r="A584" s="150">
        <v>577</v>
      </c>
      <c r="B584" s="16" t="str">
        <f t="shared" si="21"/>
        <v/>
      </c>
      <c r="C584" s="130" t="str">
        <f>IFERROR(VLOOKUP(A584,DETAIL!$A$7:$F$1101,3,0),"")</f>
        <v/>
      </c>
      <c r="D584" s="130" t="str">
        <f>IFERROR(VLOOKUP(A584,DETAIL!$A$7:$F$1101,4,0),"")</f>
        <v/>
      </c>
      <c r="E584" s="131" t="str">
        <f>IFERROR(VLOOKUP(A584,DETAIL!$A$7:$F$1101,5,0),"")</f>
        <v/>
      </c>
      <c r="F584" s="131" t="str">
        <f>IFERROR(VLOOKUP(A584,DETAIL!$A$7:$O$1101,15,0),"")</f>
        <v/>
      </c>
      <c r="G584" s="131" t="str">
        <f>IFERROR(VLOOKUP(A584,DETAIL!$A$7:$O$1101,14,0),"")</f>
        <v/>
      </c>
      <c r="H584" s="16" t="str">
        <f>IFERROR(VLOOKUP(A584,DETAIL!$A$7:$F$1101,6,0),"")</f>
        <v/>
      </c>
      <c r="I584" s="16" t="str">
        <f>IFERROR(VLOOKUP(A584,DETAIL!$A$7:$P$1101,16,0),"")</f>
        <v/>
      </c>
      <c r="J584" s="16" t="str">
        <f>IFERROR(VLOOKUP(A584,DETAIL!$A$7:$O$1101,13,0),"")</f>
        <v/>
      </c>
      <c r="K584" s="132" t="str">
        <f>IFERROR(CONCATENATE("वर्ष ",VLOOKUP(A584,DETAIL!$A$7:$O$1101,11,0)," / ","प्रतिशत ",VLOOKUP(A584,DETAIL!$A$7:$O$1101,12,0)*100),"")</f>
        <v/>
      </c>
      <c r="L584" s="16" t="str">
        <f>IFERROR(VLOOKUP(A584,DETAIL!$A$7:$L$1101,7,0),"")</f>
        <v/>
      </c>
      <c r="M584" s="133" t="str">
        <f>IFERROR(VLOOKUP(A584,DETAIL!$A$7:$L$1101,8,0)*75%,"")</f>
        <v/>
      </c>
      <c r="N584" s="16" t="str">
        <f>IFERROR(VLOOKUP(A584,DETAIL!$A$7:$L$1101,9,0),"")</f>
        <v/>
      </c>
      <c r="O584" s="133" t="str">
        <f>IFERROR(VLOOKUP(A584,DETAIL!$A$7:$L$1101,10,0)*25%,"")</f>
        <v/>
      </c>
      <c r="P584" s="133" t="str">
        <f t="shared" si="20"/>
        <v/>
      </c>
      <c r="Q584" s="131"/>
    </row>
    <row r="585" spans="1:17" ht="24.95" customHeight="1">
      <c r="A585" s="150">
        <v>578</v>
      </c>
      <c r="B585" s="16" t="str">
        <f t="shared" si="21"/>
        <v/>
      </c>
      <c r="C585" s="130" t="str">
        <f>IFERROR(VLOOKUP(A585,DETAIL!$A$7:$F$1101,3,0),"")</f>
        <v/>
      </c>
      <c r="D585" s="130" t="str">
        <f>IFERROR(VLOOKUP(A585,DETAIL!$A$7:$F$1101,4,0),"")</f>
        <v/>
      </c>
      <c r="E585" s="131" t="str">
        <f>IFERROR(VLOOKUP(A585,DETAIL!$A$7:$F$1101,5,0),"")</f>
        <v/>
      </c>
      <c r="F585" s="131" t="str">
        <f>IFERROR(VLOOKUP(A585,DETAIL!$A$7:$O$1101,15,0),"")</f>
        <v/>
      </c>
      <c r="G585" s="131" t="str">
        <f>IFERROR(VLOOKUP(A585,DETAIL!$A$7:$O$1101,14,0),"")</f>
        <v/>
      </c>
      <c r="H585" s="16" t="str">
        <f>IFERROR(VLOOKUP(A585,DETAIL!$A$7:$F$1101,6,0),"")</f>
        <v/>
      </c>
      <c r="I585" s="16" t="str">
        <f>IFERROR(VLOOKUP(A585,DETAIL!$A$7:$P$1101,16,0),"")</f>
        <v/>
      </c>
      <c r="J585" s="16" t="str">
        <f>IFERROR(VLOOKUP(A585,DETAIL!$A$7:$O$1101,13,0),"")</f>
        <v/>
      </c>
      <c r="K585" s="132" t="str">
        <f>IFERROR(CONCATENATE("वर्ष ",VLOOKUP(A585,DETAIL!$A$7:$O$1101,11,0)," / ","प्रतिशत ",VLOOKUP(A585,DETAIL!$A$7:$O$1101,12,0)*100),"")</f>
        <v/>
      </c>
      <c r="L585" s="16" t="str">
        <f>IFERROR(VLOOKUP(A585,DETAIL!$A$7:$L$1101,7,0),"")</f>
        <v/>
      </c>
      <c r="M585" s="133" t="str">
        <f>IFERROR(VLOOKUP(A585,DETAIL!$A$7:$L$1101,8,0)*75%,"")</f>
        <v/>
      </c>
      <c r="N585" s="16" t="str">
        <f>IFERROR(VLOOKUP(A585,DETAIL!$A$7:$L$1101,9,0),"")</f>
        <v/>
      </c>
      <c r="O585" s="133" t="str">
        <f>IFERROR(VLOOKUP(A585,DETAIL!$A$7:$L$1101,10,0)*25%,"")</f>
        <v/>
      </c>
      <c r="P585" s="133" t="str">
        <f t="shared" ref="P585:P648" si="22">IFERROR(IF(H585="","",SUM(M585+O585)),"")</f>
        <v/>
      </c>
      <c r="Q585" s="131"/>
    </row>
    <row r="586" spans="1:17" ht="24.95" customHeight="1">
      <c r="A586" s="150">
        <v>579</v>
      </c>
      <c r="B586" s="16" t="str">
        <f t="shared" si="21"/>
        <v/>
      </c>
      <c r="C586" s="130" t="str">
        <f>IFERROR(VLOOKUP(A586,DETAIL!$A$7:$F$1101,3,0),"")</f>
        <v/>
      </c>
      <c r="D586" s="130" t="str">
        <f>IFERROR(VLOOKUP(A586,DETAIL!$A$7:$F$1101,4,0),"")</f>
        <v/>
      </c>
      <c r="E586" s="131" t="str">
        <f>IFERROR(VLOOKUP(A586,DETAIL!$A$7:$F$1101,5,0),"")</f>
        <v/>
      </c>
      <c r="F586" s="131" t="str">
        <f>IFERROR(VLOOKUP(A586,DETAIL!$A$7:$O$1101,15,0),"")</f>
        <v/>
      </c>
      <c r="G586" s="131" t="str">
        <f>IFERROR(VLOOKUP(A586,DETAIL!$A$7:$O$1101,14,0),"")</f>
        <v/>
      </c>
      <c r="H586" s="16" t="str">
        <f>IFERROR(VLOOKUP(A586,DETAIL!$A$7:$F$1101,6,0),"")</f>
        <v/>
      </c>
      <c r="I586" s="16" t="str">
        <f>IFERROR(VLOOKUP(A586,DETAIL!$A$7:$P$1101,16,0),"")</f>
        <v/>
      </c>
      <c r="J586" s="16" t="str">
        <f>IFERROR(VLOOKUP(A586,DETAIL!$A$7:$O$1101,13,0),"")</f>
        <v/>
      </c>
      <c r="K586" s="132" t="str">
        <f>IFERROR(CONCATENATE("वर्ष ",VLOOKUP(A586,DETAIL!$A$7:$O$1101,11,0)," / ","प्रतिशत ",VLOOKUP(A586,DETAIL!$A$7:$O$1101,12,0)*100),"")</f>
        <v/>
      </c>
      <c r="L586" s="16" t="str">
        <f>IFERROR(VLOOKUP(A586,DETAIL!$A$7:$L$1101,7,0),"")</f>
        <v/>
      </c>
      <c r="M586" s="133" t="str">
        <f>IFERROR(VLOOKUP(A586,DETAIL!$A$7:$L$1101,8,0)*75%,"")</f>
        <v/>
      </c>
      <c r="N586" s="16" t="str">
        <f>IFERROR(VLOOKUP(A586,DETAIL!$A$7:$L$1101,9,0),"")</f>
        <v/>
      </c>
      <c r="O586" s="133" t="str">
        <f>IFERROR(VLOOKUP(A586,DETAIL!$A$7:$L$1101,10,0)*25%,"")</f>
        <v/>
      </c>
      <c r="P586" s="133" t="str">
        <f t="shared" si="22"/>
        <v/>
      </c>
      <c r="Q586" s="131"/>
    </row>
    <row r="587" spans="1:17" ht="24.95" customHeight="1">
      <c r="A587" s="150">
        <v>580</v>
      </c>
      <c r="B587" s="16" t="str">
        <f t="shared" si="21"/>
        <v/>
      </c>
      <c r="C587" s="130" t="str">
        <f>IFERROR(VLOOKUP(A587,DETAIL!$A$7:$F$1101,3,0),"")</f>
        <v/>
      </c>
      <c r="D587" s="130" t="str">
        <f>IFERROR(VLOOKUP(A587,DETAIL!$A$7:$F$1101,4,0),"")</f>
        <v/>
      </c>
      <c r="E587" s="131" t="str">
        <f>IFERROR(VLOOKUP(A587,DETAIL!$A$7:$F$1101,5,0),"")</f>
        <v/>
      </c>
      <c r="F587" s="131" t="str">
        <f>IFERROR(VLOOKUP(A587,DETAIL!$A$7:$O$1101,15,0),"")</f>
        <v/>
      </c>
      <c r="G587" s="131" t="str">
        <f>IFERROR(VLOOKUP(A587,DETAIL!$A$7:$O$1101,14,0),"")</f>
        <v/>
      </c>
      <c r="H587" s="16" t="str">
        <f>IFERROR(VLOOKUP(A587,DETAIL!$A$7:$F$1101,6,0),"")</f>
        <v/>
      </c>
      <c r="I587" s="16" t="str">
        <f>IFERROR(VLOOKUP(A587,DETAIL!$A$7:$P$1101,16,0),"")</f>
        <v/>
      </c>
      <c r="J587" s="16" t="str">
        <f>IFERROR(VLOOKUP(A587,DETAIL!$A$7:$O$1101,13,0),"")</f>
        <v/>
      </c>
      <c r="K587" s="132" t="str">
        <f>IFERROR(CONCATENATE("वर्ष ",VLOOKUP(A587,DETAIL!$A$7:$O$1101,11,0)," / ","प्रतिशत ",VLOOKUP(A587,DETAIL!$A$7:$O$1101,12,0)*100),"")</f>
        <v/>
      </c>
      <c r="L587" s="16" t="str">
        <f>IFERROR(VLOOKUP(A587,DETAIL!$A$7:$L$1101,7,0),"")</f>
        <v/>
      </c>
      <c r="M587" s="133" t="str">
        <f>IFERROR(VLOOKUP(A587,DETAIL!$A$7:$L$1101,8,0)*75%,"")</f>
        <v/>
      </c>
      <c r="N587" s="16" t="str">
        <f>IFERROR(VLOOKUP(A587,DETAIL!$A$7:$L$1101,9,0),"")</f>
        <v/>
      </c>
      <c r="O587" s="133" t="str">
        <f>IFERROR(VLOOKUP(A587,DETAIL!$A$7:$L$1101,10,0)*25%,"")</f>
        <v/>
      </c>
      <c r="P587" s="133" t="str">
        <f t="shared" si="22"/>
        <v/>
      </c>
      <c r="Q587" s="131"/>
    </row>
    <row r="588" spans="1:17" ht="24.95" customHeight="1">
      <c r="A588" s="150">
        <v>581</v>
      </c>
      <c r="B588" s="16" t="str">
        <f t="shared" si="21"/>
        <v/>
      </c>
      <c r="C588" s="130" t="str">
        <f>IFERROR(VLOOKUP(A588,DETAIL!$A$7:$F$1101,3,0),"")</f>
        <v/>
      </c>
      <c r="D588" s="130" t="str">
        <f>IFERROR(VLOOKUP(A588,DETAIL!$A$7:$F$1101,4,0),"")</f>
        <v/>
      </c>
      <c r="E588" s="131" t="str">
        <f>IFERROR(VLOOKUP(A588,DETAIL!$A$7:$F$1101,5,0),"")</f>
        <v/>
      </c>
      <c r="F588" s="131" t="str">
        <f>IFERROR(VLOOKUP(A588,DETAIL!$A$7:$O$1101,15,0),"")</f>
        <v/>
      </c>
      <c r="G588" s="131" t="str">
        <f>IFERROR(VLOOKUP(A588,DETAIL!$A$7:$O$1101,14,0),"")</f>
        <v/>
      </c>
      <c r="H588" s="16" t="str">
        <f>IFERROR(VLOOKUP(A588,DETAIL!$A$7:$F$1101,6,0),"")</f>
        <v/>
      </c>
      <c r="I588" s="16" t="str">
        <f>IFERROR(VLOOKUP(A588,DETAIL!$A$7:$P$1101,16,0),"")</f>
        <v/>
      </c>
      <c r="J588" s="16" t="str">
        <f>IFERROR(VLOOKUP(A588,DETAIL!$A$7:$O$1101,13,0),"")</f>
        <v/>
      </c>
      <c r="K588" s="132" t="str">
        <f>IFERROR(CONCATENATE("वर्ष ",VLOOKUP(A588,DETAIL!$A$7:$O$1101,11,0)," / ","प्रतिशत ",VLOOKUP(A588,DETAIL!$A$7:$O$1101,12,0)*100),"")</f>
        <v/>
      </c>
      <c r="L588" s="16" t="str">
        <f>IFERROR(VLOOKUP(A588,DETAIL!$A$7:$L$1101,7,0),"")</f>
        <v/>
      </c>
      <c r="M588" s="133" t="str">
        <f>IFERROR(VLOOKUP(A588,DETAIL!$A$7:$L$1101,8,0)*75%,"")</f>
        <v/>
      </c>
      <c r="N588" s="16" t="str">
        <f>IFERROR(VLOOKUP(A588,DETAIL!$A$7:$L$1101,9,0),"")</f>
        <v/>
      </c>
      <c r="O588" s="133" t="str">
        <f>IFERROR(VLOOKUP(A588,DETAIL!$A$7:$L$1101,10,0)*25%,"")</f>
        <v/>
      </c>
      <c r="P588" s="133" t="str">
        <f t="shared" si="22"/>
        <v/>
      </c>
      <c r="Q588" s="131"/>
    </row>
    <row r="589" spans="1:17" ht="24.95" customHeight="1">
      <c r="A589" s="150">
        <v>582</v>
      </c>
      <c r="B589" s="16" t="str">
        <f t="shared" si="21"/>
        <v/>
      </c>
      <c r="C589" s="130" t="str">
        <f>IFERROR(VLOOKUP(A589,DETAIL!$A$7:$F$1101,3,0),"")</f>
        <v/>
      </c>
      <c r="D589" s="130" t="str">
        <f>IFERROR(VLOOKUP(A589,DETAIL!$A$7:$F$1101,4,0),"")</f>
        <v/>
      </c>
      <c r="E589" s="131" t="str">
        <f>IFERROR(VLOOKUP(A589,DETAIL!$A$7:$F$1101,5,0),"")</f>
        <v/>
      </c>
      <c r="F589" s="131" t="str">
        <f>IFERROR(VLOOKUP(A589,DETAIL!$A$7:$O$1101,15,0),"")</f>
        <v/>
      </c>
      <c r="G589" s="131" t="str">
        <f>IFERROR(VLOOKUP(A589,DETAIL!$A$7:$O$1101,14,0),"")</f>
        <v/>
      </c>
      <c r="H589" s="16" t="str">
        <f>IFERROR(VLOOKUP(A589,DETAIL!$A$7:$F$1101,6,0),"")</f>
        <v/>
      </c>
      <c r="I589" s="16" t="str">
        <f>IFERROR(VLOOKUP(A589,DETAIL!$A$7:$P$1101,16,0),"")</f>
        <v/>
      </c>
      <c r="J589" s="16" t="str">
        <f>IFERROR(VLOOKUP(A589,DETAIL!$A$7:$O$1101,13,0),"")</f>
        <v/>
      </c>
      <c r="K589" s="132" t="str">
        <f>IFERROR(CONCATENATE("वर्ष ",VLOOKUP(A589,DETAIL!$A$7:$O$1101,11,0)," / ","प्रतिशत ",VLOOKUP(A589,DETAIL!$A$7:$O$1101,12,0)*100),"")</f>
        <v/>
      </c>
      <c r="L589" s="16" t="str">
        <f>IFERROR(VLOOKUP(A589,DETAIL!$A$7:$L$1101,7,0),"")</f>
        <v/>
      </c>
      <c r="M589" s="133" t="str">
        <f>IFERROR(VLOOKUP(A589,DETAIL!$A$7:$L$1101,8,0)*75%,"")</f>
        <v/>
      </c>
      <c r="N589" s="16" t="str">
        <f>IFERROR(VLOOKUP(A589,DETAIL!$A$7:$L$1101,9,0),"")</f>
        <v/>
      </c>
      <c r="O589" s="133" t="str">
        <f>IFERROR(VLOOKUP(A589,DETAIL!$A$7:$L$1101,10,0)*25%,"")</f>
        <v/>
      </c>
      <c r="P589" s="133" t="str">
        <f t="shared" si="22"/>
        <v/>
      </c>
      <c r="Q589" s="131"/>
    </row>
    <row r="590" spans="1:17" ht="24.95" customHeight="1">
      <c r="A590" s="150">
        <v>583</v>
      </c>
      <c r="B590" s="16" t="str">
        <f t="shared" si="21"/>
        <v/>
      </c>
      <c r="C590" s="130" t="str">
        <f>IFERROR(VLOOKUP(A590,DETAIL!$A$7:$F$1101,3,0),"")</f>
        <v/>
      </c>
      <c r="D590" s="130" t="str">
        <f>IFERROR(VLOOKUP(A590,DETAIL!$A$7:$F$1101,4,0),"")</f>
        <v/>
      </c>
      <c r="E590" s="131" t="str">
        <f>IFERROR(VLOOKUP(A590,DETAIL!$A$7:$F$1101,5,0),"")</f>
        <v/>
      </c>
      <c r="F590" s="131" t="str">
        <f>IFERROR(VLOOKUP(A590,DETAIL!$A$7:$O$1101,15,0),"")</f>
        <v/>
      </c>
      <c r="G590" s="131" t="str">
        <f>IFERROR(VLOOKUP(A590,DETAIL!$A$7:$O$1101,14,0),"")</f>
        <v/>
      </c>
      <c r="H590" s="16" t="str">
        <f>IFERROR(VLOOKUP(A590,DETAIL!$A$7:$F$1101,6,0),"")</f>
        <v/>
      </c>
      <c r="I590" s="16" t="str">
        <f>IFERROR(VLOOKUP(A590,DETAIL!$A$7:$P$1101,16,0),"")</f>
        <v/>
      </c>
      <c r="J590" s="16" t="str">
        <f>IFERROR(VLOOKUP(A590,DETAIL!$A$7:$O$1101,13,0),"")</f>
        <v/>
      </c>
      <c r="K590" s="132" t="str">
        <f>IFERROR(CONCATENATE("वर्ष ",VLOOKUP(A590,DETAIL!$A$7:$O$1101,11,0)," / ","प्रतिशत ",VLOOKUP(A590,DETAIL!$A$7:$O$1101,12,0)*100),"")</f>
        <v/>
      </c>
      <c r="L590" s="16" t="str">
        <f>IFERROR(VLOOKUP(A590,DETAIL!$A$7:$L$1101,7,0),"")</f>
        <v/>
      </c>
      <c r="M590" s="133" t="str">
        <f>IFERROR(VLOOKUP(A590,DETAIL!$A$7:$L$1101,8,0)*75%,"")</f>
        <v/>
      </c>
      <c r="N590" s="16" t="str">
        <f>IFERROR(VLOOKUP(A590,DETAIL!$A$7:$L$1101,9,0),"")</f>
        <v/>
      </c>
      <c r="O590" s="133" t="str">
        <f>IFERROR(VLOOKUP(A590,DETAIL!$A$7:$L$1101,10,0)*25%,"")</f>
        <v/>
      </c>
      <c r="P590" s="133" t="str">
        <f t="shared" si="22"/>
        <v/>
      </c>
      <c r="Q590" s="131"/>
    </row>
    <row r="591" spans="1:17" ht="24.95" customHeight="1">
      <c r="A591" s="150">
        <v>584</v>
      </c>
      <c r="B591" s="16" t="str">
        <f t="shared" si="21"/>
        <v/>
      </c>
      <c r="C591" s="130" t="str">
        <f>IFERROR(VLOOKUP(A591,DETAIL!$A$7:$F$1101,3,0),"")</f>
        <v/>
      </c>
      <c r="D591" s="130" t="str">
        <f>IFERROR(VLOOKUP(A591,DETAIL!$A$7:$F$1101,4,0),"")</f>
        <v/>
      </c>
      <c r="E591" s="131" t="str">
        <f>IFERROR(VLOOKUP(A591,DETAIL!$A$7:$F$1101,5,0),"")</f>
        <v/>
      </c>
      <c r="F591" s="131" t="str">
        <f>IFERROR(VLOOKUP(A591,DETAIL!$A$7:$O$1101,15,0),"")</f>
        <v/>
      </c>
      <c r="G591" s="131" t="str">
        <f>IFERROR(VLOOKUP(A591,DETAIL!$A$7:$O$1101,14,0),"")</f>
        <v/>
      </c>
      <c r="H591" s="16" t="str">
        <f>IFERROR(VLOOKUP(A591,DETAIL!$A$7:$F$1101,6,0),"")</f>
        <v/>
      </c>
      <c r="I591" s="16" t="str">
        <f>IFERROR(VLOOKUP(A591,DETAIL!$A$7:$P$1101,16,0),"")</f>
        <v/>
      </c>
      <c r="J591" s="16" t="str">
        <f>IFERROR(VLOOKUP(A591,DETAIL!$A$7:$O$1101,13,0),"")</f>
        <v/>
      </c>
      <c r="K591" s="132" t="str">
        <f>IFERROR(CONCATENATE("वर्ष ",VLOOKUP(A591,DETAIL!$A$7:$O$1101,11,0)," / ","प्रतिशत ",VLOOKUP(A591,DETAIL!$A$7:$O$1101,12,0)*100),"")</f>
        <v/>
      </c>
      <c r="L591" s="16" t="str">
        <f>IFERROR(VLOOKUP(A591,DETAIL!$A$7:$L$1101,7,0),"")</f>
        <v/>
      </c>
      <c r="M591" s="133" t="str">
        <f>IFERROR(VLOOKUP(A591,DETAIL!$A$7:$L$1101,8,0)*75%,"")</f>
        <v/>
      </c>
      <c r="N591" s="16" t="str">
        <f>IFERROR(VLOOKUP(A591,DETAIL!$A$7:$L$1101,9,0),"")</f>
        <v/>
      </c>
      <c r="O591" s="133" t="str">
        <f>IFERROR(VLOOKUP(A591,DETAIL!$A$7:$L$1101,10,0)*25%,"")</f>
        <v/>
      </c>
      <c r="P591" s="133" t="str">
        <f t="shared" si="22"/>
        <v/>
      </c>
      <c r="Q591" s="131"/>
    </row>
    <row r="592" spans="1:17" ht="24.95" customHeight="1">
      <c r="A592" s="150">
        <v>585</v>
      </c>
      <c r="B592" s="16" t="str">
        <f t="shared" si="21"/>
        <v/>
      </c>
      <c r="C592" s="130" t="str">
        <f>IFERROR(VLOOKUP(A592,DETAIL!$A$7:$F$1101,3,0),"")</f>
        <v/>
      </c>
      <c r="D592" s="130" t="str">
        <f>IFERROR(VLOOKUP(A592,DETAIL!$A$7:$F$1101,4,0),"")</f>
        <v/>
      </c>
      <c r="E592" s="131" t="str">
        <f>IFERROR(VLOOKUP(A592,DETAIL!$A$7:$F$1101,5,0),"")</f>
        <v/>
      </c>
      <c r="F592" s="131" t="str">
        <f>IFERROR(VLOOKUP(A592,DETAIL!$A$7:$O$1101,15,0),"")</f>
        <v/>
      </c>
      <c r="G592" s="131" t="str">
        <f>IFERROR(VLOOKUP(A592,DETAIL!$A$7:$O$1101,14,0),"")</f>
        <v/>
      </c>
      <c r="H592" s="16" t="str">
        <f>IFERROR(VLOOKUP(A592,DETAIL!$A$7:$F$1101,6,0),"")</f>
        <v/>
      </c>
      <c r="I592" s="16" t="str">
        <f>IFERROR(VLOOKUP(A592,DETAIL!$A$7:$P$1101,16,0),"")</f>
        <v/>
      </c>
      <c r="J592" s="16" t="str">
        <f>IFERROR(VLOOKUP(A592,DETAIL!$A$7:$O$1101,13,0),"")</f>
        <v/>
      </c>
      <c r="K592" s="132" t="str">
        <f>IFERROR(CONCATENATE("वर्ष ",VLOOKUP(A592,DETAIL!$A$7:$O$1101,11,0)," / ","प्रतिशत ",VLOOKUP(A592,DETAIL!$A$7:$O$1101,12,0)*100),"")</f>
        <v/>
      </c>
      <c r="L592" s="16" t="str">
        <f>IFERROR(VLOOKUP(A592,DETAIL!$A$7:$L$1101,7,0),"")</f>
        <v/>
      </c>
      <c r="M592" s="133" t="str">
        <f>IFERROR(VLOOKUP(A592,DETAIL!$A$7:$L$1101,8,0)*75%,"")</f>
        <v/>
      </c>
      <c r="N592" s="16" t="str">
        <f>IFERROR(VLOOKUP(A592,DETAIL!$A$7:$L$1101,9,0),"")</f>
        <v/>
      </c>
      <c r="O592" s="133" t="str">
        <f>IFERROR(VLOOKUP(A592,DETAIL!$A$7:$L$1101,10,0)*25%,"")</f>
        <v/>
      </c>
      <c r="P592" s="133" t="str">
        <f t="shared" si="22"/>
        <v/>
      </c>
      <c r="Q592" s="131"/>
    </row>
    <row r="593" spans="1:17" ht="24.95" customHeight="1">
      <c r="A593" s="150">
        <v>586</v>
      </c>
      <c r="B593" s="16" t="str">
        <f t="shared" si="21"/>
        <v/>
      </c>
      <c r="C593" s="130" t="str">
        <f>IFERROR(VLOOKUP(A593,DETAIL!$A$7:$F$1101,3,0),"")</f>
        <v/>
      </c>
      <c r="D593" s="130" t="str">
        <f>IFERROR(VLOOKUP(A593,DETAIL!$A$7:$F$1101,4,0),"")</f>
        <v/>
      </c>
      <c r="E593" s="131" t="str">
        <f>IFERROR(VLOOKUP(A593,DETAIL!$A$7:$F$1101,5,0),"")</f>
        <v/>
      </c>
      <c r="F593" s="131" t="str">
        <f>IFERROR(VLOOKUP(A593,DETAIL!$A$7:$O$1101,15,0),"")</f>
        <v/>
      </c>
      <c r="G593" s="131" t="str">
        <f>IFERROR(VLOOKUP(A593,DETAIL!$A$7:$O$1101,14,0),"")</f>
        <v/>
      </c>
      <c r="H593" s="16" t="str">
        <f>IFERROR(VLOOKUP(A593,DETAIL!$A$7:$F$1101,6,0),"")</f>
        <v/>
      </c>
      <c r="I593" s="16" t="str">
        <f>IFERROR(VLOOKUP(A593,DETAIL!$A$7:$P$1101,16,0),"")</f>
        <v/>
      </c>
      <c r="J593" s="16" t="str">
        <f>IFERROR(VLOOKUP(A593,DETAIL!$A$7:$O$1101,13,0),"")</f>
        <v/>
      </c>
      <c r="K593" s="132" t="str">
        <f>IFERROR(CONCATENATE("वर्ष ",VLOOKUP(A593,DETAIL!$A$7:$O$1101,11,0)," / ","प्रतिशत ",VLOOKUP(A593,DETAIL!$A$7:$O$1101,12,0)*100),"")</f>
        <v/>
      </c>
      <c r="L593" s="16" t="str">
        <f>IFERROR(VLOOKUP(A593,DETAIL!$A$7:$L$1101,7,0),"")</f>
        <v/>
      </c>
      <c r="M593" s="133" t="str">
        <f>IFERROR(VLOOKUP(A593,DETAIL!$A$7:$L$1101,8,0)*75%,"")</f>
        <v/>
      </c>
      <c r="N593" s="16" t="str">
        <f>IFERROR(VLOOKUP(A593,DETAIL!$A$7:$L$1101,9,0),"")</f>
        <v/>
      </c>
      <c r="O593" s="133" t="str">
        <f>IFERROR(VLOOKUP(A593,DETAIL!$A$7:$L$1101,10,0)*25%,"")</f>
        <v/>
      </c>
      <c r="P593" s="133" t="str">
        <f t="shared" si="22"/>
        <v/>
      </c>
      <c r="Q593" s="131"/>
    </row>
    <row r="594" spans="1:17" ht="24.95" customHeight="1">
      <c r="A594" s="150">
        <v>587</v>
      </c>
      <c r="B594" s="16" t="str">
        <f t="shared" si="21"/>
        <v/>
      </c>
      <c r="C594" s="130" t="str">
        <f>IFERROR(VLOOKUP(A594,DETAIL!$A$7:$F$1101,3,0),"")</f>
        <v/>
      </c>
      <c r="D594" s="130" t="str">
        <f>IFERROR(VLOOKUP(A594,DETAIL!$A$7:$F$1101,4,0),"")</f>
        <v/>
      </c>
      <c r="E594" s="131" t="str">
        <f>IFERROR(VLOOKUP(A594,DETAIL!$A$7:$F$1101,5,0),"")</f>
        <v/>
      </c>
      <c r="F594" s="131" t="str">
        <f>IFERROR(VLOOKUP(A594,DETAIL!$A$7:$O$1101,15,0),"")</f>
        <v/>
      </c>
      <c r="G594" s="131" t="str">
        <f>IFERROR(VLOOKUP(A594,DETAIL!$A$7:$O$1101,14,0),"")</f>
        <v/>
      </c>
      <c r="H594" s="16" t="str">
        <f>IFERROR(VLOOKUP(A594,DETAIL!$A$7:$F$1101,6,0),"")</f>
        <v/>
      </c>
      <c r="I594" s="16" t="str">
        <f>IFERROR(VLOOKUP(A594,DETAIL!$A$7:$P$1101,16,0),"")</f>
        <v/>
      </c>
      <c r="J594" s="16" t="str">
        <f>IFERROR(VLOOKUP(A594,DETAIL!$A$7:$O$1101,13,0),"")</f>
        <v/>
      </c>
      <c r="K594" s="132" t="str">
        <f>IFERROR(CONCATENATE("वर्ष ",VLOOKUP(A594,DETAIL!$A$7:$O$1101,11,0)," / ","प्रतिशत ",VLOOKUP(A594,DETAIL!$A$7:$O$1101,12,0)*100),"")</f>
        <v/>
      </c>
      <c r="L594" s="16" t="str">
        <f>IFERROR(VLOOKUP(A594,DETAIL!$A$7:$L$1101,7,0),"")</f>
        <v/>
      </c>
      <c r="M594" s="133" t="str">
        <f>IFERROR(VLOOKUP(A594,DETAIL!$A$7:$L$1101,8,0)*75%,"")</f>
        <v/>
      </c>
      <c r="N594" s="16" t="str">
        <f>IFERROR(VLOOKUP(A594,DETAIL!$A$7:$L$1101,9,0),"")</f>
        <v/>
      </c>
      <c r="O594" s="133" t="str">
        <f>IFERROR(VLOOKUP(A594,DETAIL!$A$7:$L$1101,10,0)*25%,"")</f>
        <v/>
      </c>
      <c r="P594" s="133" t="str">
        <f t="shared" si="22"/>
        <v/>
      </c>
      <c r="Q594" s="131"/>
    </row>
    <row r="595" spans="1:17" ht="24.95" customHeight="1">
      <c r="A595" s="150">
        <v>588</v>
      </c>
      <c r="B595" s="16" t="str">
        <f t="shared" ref="B595:B658" si="23">IFERROR(IF(LEN(C595)&gt;=2,B594+1,""),"")</f>
        <v/>
      </c>
      <c r="C595" s="130" t="str">
        <f>IFERROR(VLOOKUP(A595,DETAIL!$A$7:$F$1101,3,0),"")</f>
        <v/>
      </c>
      <c r="D595" s="130" t="str">
        <f>IFERROR(VLOOKUP(A595,DETAIL!$A$7:$F$1101,4,0),"")</f>
        <v/>
      </c>
      <c r="E595" s="131" t="str">
        <f>IFERROR(VLOOKUP(A595,DETAIL!$A$7:$F$1101,5,0),"")</f>
        <v/>
      </c>
      <c r="F595" s="131" t="str">
        <f>IFERROR(VLOOKUP(A595,DETAIL!$A$7:$O$1101,15,0),"")</f>
        <v/>
      </c>
      <c r="G595" s="131" t="str">
        <f>IFERROR(VLOOKUP(A595,DETAIL!$A$7:$O$1101,14,0),"")</f>
        <v/>
      </c>
      <c r="H595" s="16" t="str">
        <f>IFERROR(VLOOKUP(A595,DETAIL!$A$7:$F$1101,6,0),"")</f>
        <v/>
      </c>
      <c r="I595" s="16" t="str">
        <f>IFERROR(VLOOKUP(A595,DETAIL!$A$7:$P$1101,16,0),"")</f>
        <v/>
      </c>
      <c r="J595" s="16" t="str">
        <f>IFERROR(VLOOKUP(A595,DETAIL!$A$7:$O$1101,13,0),"")</f>
        <v/>
      </c>
      <c r="K595" s="132" t="str">
        <f>IFERROR(CONCATENATE("वर्ष ",VLOOKUP(A595,DETAIL!$A$7:$O$1101,11,0)," / ","प्रतिशत ",VLOOKUP(A595,DETAIL!$A$7:$O$1101,12,0)*100),"")</f>
        <v/>
      </c>
      <c r="L595" s="16" t="str">
        <f>IFERROR(VLOOKUP(A595,DETAIL!$A$7:$L$1101,7,0),"")</f>
        <v/>
      </c>
      <c r="M595" s="133" t="str">
        <f>IFERROR(VLOOKUP(A595,DETAIL!$A$7:$L$1101,8,0)*75%,"")</f>
        <v/>
      </c>
      <c r="N595" s="16" t="str">
        <f>IFERROR(VLOOKUP(A595,DETAIL!$A$7:$L$1101,9,0),"")</f>
        <v/>
      </c>
      <c r="O595" s="133" t="str">
        <f>IFERROR(VLOOKUP(A595,DETAIL!$A$7:$L$1101,10,0)*25%,"")</f>
        <v/>
      </c>
      <c r="P595" s="133" t="str">
        <f t="shared" si="22"/>
        <v/>
      </c>
      <c r="Q595" s="131"/>
    </row>
    <row r="596" spans="1:17" ht="24.95" customHeight="1">
      <c r="A596" s="150">
        <v>589</v>
      </c>
      <c r="B596" s="16" t="str">
        <f t="shared" si="23"/>
        <v/>
      </c>
      <c r="C596" s="130" t="str">
        <f>IFERROR(VLOOKUP(A596,DETAIL!$A$7:$F$1101,3,0),"")</f>
        <v/>
      </c>
      <c r="D596" s="130" t="str">
        <f>IFERROR(VLOOKUP(A596,DETAIL!$A$7:$F$1101,4,0),"")</f>
        <v/>
      </c>
      <c r="E596" s="131" t="str">
        <f>IFERROR(VLOOKUP(A596,DETAIL!$A$7:$F$1101,5,0),"")</f>
        <v/>
      </c>
      <c r="F596" s="131" t="str">
        <f>IFERROR(VLOOKUP(A596,DETAIL!$A$7:$O$1101,15,0),"")</f>
        <v/>
      </c>
      <c r="G596" s="131" t="str">
        <f>IFERROR(VLOOKUP(A596,DETAIL!$A$7:$O$1101,14,0),"")</f>
        <v/>
      </c>
      <c r="H596" s="16" t="str">
        <f>IFERROR(VLOOKUP(A596,DETAIL!$A$7:$F$1101,6,0),"")</f>
        <v/>
      </c>
      <c r="I596" s="16" t="str">
        <f>IFERROR(VLOOKUP(A596,DETAIL!$A$7:$P$1101,16,0),"")</f>
        <v/>
      </c>
      <c r="J596" s="16" t="str">
        <f>IFERROR(VLOOKUP(A596,DETAIL!$A$7:$O$1101,13,0),"")</f>
        <v/>
      </c>
      <c r="K596" s="132" t="str">
        <f>IFERROR(CONCATENATE("वर्ष ",VLOOKUP(A596,DETAIL!$A$7:$O$1101,11,0)," / ","प्रतिशत ",VLOOKUP(A596,DETAIL!$A$7:$O$1101,12,0)*100),"")</f>
        <v/>
      </c>
      <c r="L596" s="16" t="str">
        <f>IFERROR(VLOOKUP(A596,DETAIL!$A$7:$L$1101,7,0),"")</f>
        <v/>
      </c>
      <c r="M596" s="133" t="str">
        <f>IFERROR(VLOOKUP(A596,DETAIL!$A$7:$L$1101,8,0)*75%,"")</f>
        <v/>
      </c>
      <c r="N596" s="16" t="str">
        <f>IFERROR(VLOOKUP(A596,DETAIL!$A$7:$L$1101,9,0),"")</f>
        <v/>
      </c>
      <c r="O596" s="133" t="str">
        <f>IFERROR(VLOOKUP(A596,DETAIL!$A$7:$L$1101,10,0)*25%,"")</f>
        <v/>
      </c>
      <c r="P596" s="133" t="str">
        <f t="shared" si="22"/>
        <v/>
      </c>
      <c r="Q596" s="131"/>
    </row>
    <row r="597" spans="1:17" ht="24.95" customHeight="1">
      <c r="A597" s="150">
        <v>590</v>
      </c>
      <c r="B597" s="16" t="str">
        <f t="shared" si="23"/>
        <v/>
      </c>
      <c r="C597" s="130" t="str">
        <f>IFERROR(VLOOKUP(A597,DETAIL!$A$7:$F$1101,3,0),"")</f>
        <v/>
      </c>
      <c r="D597" s="130" t="str">
        <f>IFERROR(VLOOKUP(A597,DETAIL!$A$7:$F$1101,4,0),"")</f>
        <v/>
      </c>
      <c r="E597" s="131" t="str">
        <f>IFERROR(VLOOKUP(A597,DETAIL!$A$7:$F$1101,5,0),"")</f>
        <v/>
      </c>
      <c r="F597" s="131" t="str">
        <f>IFERROR(VLOOKUP(A597,DETAIL!$A$7:$O$1101,15,0),"")</f>
        <v/>
      </c>
      <c r="G597" s="131" t="str">
        <f>IFERROR(VLOOKUP(A597,DETAIL!$A$7:$O$1101,14,0),"")</f>
        <v/>
      </c>
      <c r="H597" s="16" t="str">
        <f>IFERROR(VLOOKUP(A597,DETAIL!$A$7:$F$1101,6,0),"")</f>
        <v/>
      </c>
      <c r="I597" s="16" t="str">
        <f>IFERROR(VLOOKUP(A597,DETAIL!$A$7:$P$1101,16,0),"")</f>
        <v/>
      </c>
      <c r="J597" s="16" t="str">
        <f>IFERROR(VLOOKUP(A597,DETAIL!$A$7:$O$1101,13,0),"")</f>
        <v/>
      </c>
      <c r="K597" s="132" t="str">
        <f>IFERROR(CONCATENATE("वर्ष ",VLOOKUP(A597,DETAIL!$A$7:$O$1101,11,0)," / ","प्रतिशत ",VLOOKUP(A597,DETAIL!$A$7:$O$1101,12,0)*100),"")</f>
        <v/>
      </c>
      <c r="L597" s="16" t="str">
        <f>IFERROR(VLOOKUP(A597,DETAIL!$A$7:$L$1101,7,0),"")</f>
        <v/>
      </c>
      <c r="M597" s="133" t="str">
        <f>IFERROR(VLOOKUP(A597,DETAIL!$A$7:$L$1101,8,0)*75%,"")</f>
        <v/>
      </c>
      <c r="N597" s="16" t="str">
        <f>IFERROR(VLOOKUP(A597,DETAIL!$A$7:$L$1101,9,0),"")</f>
        <v/>
      </c>
      <c r="O597" s="133" t="str">
        <f>IFERROR(VLOOKUP(A597,DETAIL!$A$7:$L$1101,10,0)*25%,"")</f>
        <v/>
      </c>
      <c r="P597" s="133" t="str">
        <f t="shared" si="22"/>
        <v/>
      </c>
      <c r="Q597" s="131"/>
    </row>
    <row r="598" spans="1:17" ht="24.95" customHeight="1">
      <c r="A598" s="150">
        <v>591</v>
      </c>
      <c r="B598" s="16" t="str">
        <f t="shared" si="23"/>
        <v/>
      </c>
      <c r="C598" s="130" t="str">
        <f>IFERROR(VLOOKUP(A598,DETAIL!$A$7:$F$1101,3,0),"")</f>
        <v/>
      </c>
      <c r="D598" s="130" t="str">
        <f>IFERROR(VLOOKUP(A598,DETAIL!$A$7:$F$1101,4,0),"")</f>
        <v/>
      </c>
      <c r="E598" s="131" t="str">
        <f>IFERROR(VLOOKUP(A598,DETAIL!$A$7:$F$1101,5,0),"")</f>
        <v/>
      </c>
      <c r="F598" s="131" t="str">
        <f>IFERROR(VLOOKUP(A598,DETAIL!$A$7:$O$1101,15,0),"")</f>
        <v/>
      </c>
      <c r="G598" s="131" t="str">
        <f>IFERROR(VLOOKUP(A598,DETAIL!$A$7:$O$1101,14,0),"")</f>
        <v/>
      </c>
      <c r="H598" s="16" t="str">
        <f>IFERROR(VLOOKUP(A598,DETAIL!$A$7:$F$1101,6,0),"")</f>
        <v/>
      </c>
      <c r="I598" s="16" t="str">
        <f>IFERROR(VLOOKUP(A598,DETAIL!$A$7:$P$1101,16,0),"")</f>
        <v/>
      </c>
      <c r="J598" s="16" t="str">
        <f>IFERROR(VLOOKUP(A598,DETAIL!$A$7:$O$1101,13,0),"")</f>
        <v/>
      </c>
      <c r="K598" s="132" t="str">
        <f>IFERROR(CONCATENATE("वर्ष ",VLOOKUP(A598,DETAIL!$A$7:$O$1101,11,0)," / ","प्रतिशत ",VLOOKUP(A598,DETAIL!$A$7:$O$1101,12,0)*100),"")</f>
        <v/>
      </c>
      <c r="L598" s="16" t="str">
        <f>IFERROR(VLOOKUP(A598,DETAIL!$A$7:$L$1101,7,0),"")</f>
        <v/>
      </c>
      <c r="M598" s="133" t="str">
        <f>IFERROR(VLOOKUP(A598,DETAIL!$A$7:$L$1101,8,0)*75%,"")</f>
        <v/>
      </c>
      <c r="N598" s="16" t="str">
        <f>IFERROR(VLOOKUP(A598,DETAIL!$A$7:$L$1101,9,0),"")</f>
        <v/>
      </c>
      <c r="O598" s="133" t="str">
        <f>IFERROR(VLOOKUP(A598,DETAIL!$A$7:$L$1101,10,0)*25%,"")</f>
        <v/>
      </c>
      <c r="P598" s="133" t="str">
        <f t="shared" si="22"/>
        <v/>
      </c>
      <c r="Q598" s="131"/>
    </row>
    <row r="599" spans="1:17" ht="24.95" customHeight="1">
      <c r="A599" s="150">
        <v>592</v>
      </c>
      <c r="B599" s="16" t="str">
        <f t="shared" si="23"/>
        <v/>
      </c>
      <c r="C599" s="130" t="str">
        <f>IFERROR(VLOOKUP(A599,DETAIL!$A$7:$F$1101,3,0),"")</f>
        <v/>
      </c>
      <c r="D599" s="130" t="str">
        <f>IFERROR(VLOOKUP(A599,DETAIL!$A$7:$F$1101,4,0),"")</f>
        <v/>
      </c>
      <c r="E599" s="131" t="str">
        <f>IFERROR(VLOOKUP(A599,DETAIL!$A$7:$F$1101,5,0),"")</f>
        <v/>
      </c>
      <c r="F599" s="131" t="str">
        <f>IFERROR(VLOOKUP(A599,DETAIL!$A$7:$O$1101,15,0),"")</f>
        <v/>
      </c>
      <c r="G599" s="131" t="str">
        <f>IFERROR(VLOOKUP(A599,DETAIL!$A$7:$O$1101,14,0),"")</f>
        <v/>
      </c>
      <c r="H599" s="16" t="str">
        <f>IFERROR(VLOOKUP(A599,DETAIL!$A$7:$F$1101,6,0),"")</f>
        <v/>
      </c>
      <c r="I599" s="16" t="str">
        <f>IFERROR(VLOOKUP(A599,DETAIL!$A$7:$P$1101,16,0),"")</f>
        <v/>
      </c>
      <c r="J599" s="16" t="str">
        <f>IFERROR(VLOOKUP(A599,DETAIL!$A$7:$O$1101,13,0),"")</f>
        <v/>
      </c>
      <c r="K599" s="132" t="str">
        <f>IFERROR(CONCATENATE("वर्ष ",VLOOKUP(A599,DETAIL!$A$7:$O$1101,11,0)," / ","प्रतिशत ",VLOOKUP(A599,DETAIL!$A$7:$O$1101,12,0)*100),"")</f>
        <v/>
      </c>
      <c r="L599" s="16" t="str">
        <f>IFERROR(VLOOKUP(A599,DETAIL!$A$7:$L$1101,7,0),"")</f>
        <v/>
      </c>
      <c r="M599" s="133" t="str">
        <f>IFERROR(VLOOKUP(A599,DETAIL!$A$7:$L$1101,8,0)*75%,"")</f>
        <v/>
      </c>
      <c r="N599" s="16" t="str">
        <f>IFERROR(VLOOKUP(A599,DETAIL!$A$7:$L$1101,9,0),"")</f>
        <v/>
      </c>
      <c r="O599" s="133" t="str">
        <f>IFERROR(VLOOKUP(A599,DETAIL!$A$7:$L$1101,10,0)*25%,"")</f>
        <v/>
      </c>
      <c r="P599" s="133" t="str">
        <f t="shared" si="22"/>
        <v/>
      </c>
      <c r="Q599" s="131"/>
    </row>
    <row r="600" spans="1:17" ht="24.95" customHeight="1">
      <c r="A600" s="150">
        <v>593</v>
      </c>
      <c r="B600" s="16" t="str">
        <f t="shared" si="23"/>
        <v/>
      </c>
      <c r="C600" s="130" t="str">
        <f>IFERROR(VLOOKUP(A600,DETAIL!$A$7:$F$1101,3,0),"")</f>
        <v/>
      </c>
      <c r="D600" s="130" t="str">
        <f>IFERROR(VLOOKUP(A600,DETAIL!$A$7:$F$1101,4,0),"")</f>
        <v/>
      </c>
      <c r="E600" s="131" t="str">
        <f>IFERROR(VLOOKUP(A600,DETAIL!$A$7:$F$1101,5,0),"")</f>
        <v/>
      </c>
      <c r="F600" s="131" t="str">
        <f>IFERROR(VLOOKUP(A600,DETAIL!$A$7:$O$1101,15,0),"")</f>
        <v/>
      </c>
      <c r="G600" s="131" t="str">
        <f>IFERROR(VLOOKUP(A600,DETAIL!$A$7:$O$1101,14,0),"")</f>
        <v/>
      </c>
      <c r="H600" s="16" t="str">
        <f>IFERROR(VLOOKUP(A600,DETAIL!$A$7:$F$1101,6,0),"")</f>
        <v/>
      </c>
      <c r="I600" s="16" t="str">
        <f>IFERROR(VLOOKUP(A600,DETAIL!$A$7:$P$1101,16,0),"")</f>
        <v/>
      </c>
      <c r="J600" s="16" t="str">
        <f>IFERROR(VLOOKUP(A600,DETAIL!$A$7:$O$1101,13,0),"")</f>
        <v/>
      </c>
      <c r="K600" s="132" t="str">
        <f>IFERROR(CONCATENATE("वर्ष ",VLOOKUP(A600,DETAIL!$A$7:$O$1101,11,0)," / ","प्रतिशत ",VLOOKUP(A600,DETAIL!$A$7:$O$1101,12,0)*100),"")</f>
        <v/>
      </c>
      <c r="L600" s="16" t="str">
        <f>IFERROR(VLOOKUP(A600,DETAIL!$A$7:$L$1101,7,0),"")</f>
        <v/>
      </c>
      <c r="M600" s="133" t="str">
        <f>IFERROR(VLOOKUP(A600,DETAIL!$A$7:$L$1101,8,0)*75%,"")</f>
        <v/>
      </c>
      <c r="N600" s="16" t="str">
        <f>IFERROR(VLOOKUP(A600,DETAIL!$A$7:$L$1101,9,0),"")</f>
        <v/>
      </c>
      <c r="O600" s="133" t="str">
        <f>IFERROR(VLOOKUP(A600,DETAIL!$A$7:$L$1101,10,0)*25%,"")</f>
        <v/>
      </c>
      <c r="P600" s="133" t="str">
        <f t="shared" si="22"/>
        <v/>
      </c>
      <c r="Q600" s="131"/>
    </row>
    <row r="601" spans="1:17" ht="24.95" customHeight="1">
      <c r="A601" s="150">
        <v>594</v>
      </c>
      <c r="B601" s="16" t="str">
        <f t="shared" si="23"/>
        <v/>
      </c>
      <c r="C601" s="130" t="str">
        <f>IFERROR(VLOOKUP(A601,DETAIL!$A$7:$F$1101,3,0),"")</f>
        <v/>
      </c>
      <c r="D601" s="130" t="str">
        <f>IFERROR(VLOOKUP(A601,DETAIL!$A$7:$F$1101,4,0),"")</f>
        <v/>
      </c>
      <c r="E601" s="131" t="str">
        <f>IFERROR(VLOOKUP(A601,DETAIL!$A$7:$F$1101,5,0),"")</f>
        <v/>
      </c>
      <c r="F601" s="131" t="str">
        <f>IFERROR(VLOOKUP(A601,DETAIL!$A$7:$O$1101,15,0),"")</f>
        <v/>
      </c>
      <c r="G601" s="131" t="str">
        <f>IFERROR(VLOOKUP(A601,DETAIL!$A$7:$O$1101,14,0),"")</f>
        <v/>
      </c>
      <c r="H601" s="16" t="str">
        <f>IFERROR(VLOOKUP(A601,DETAIL!$A$7:$F$1101,6,0),"")</f>
        <v/>
      </c>
      <c r="I601" s="16" t="str">
        <f>IFERROR(VLOOKUP(A601,DETAIL!$A$7:$P$1101,16,0),"")</f>
        <v/>
      </c>
      <c r="J601" s="16" t="str">
        <f>IFERROR(VLOOKUP(A601,DETAIL!$A$7:$O$1101,13,0),"")</f>
        <v/>
      </c>
      <c r="K601" s="132" t="str">
        <f>IFERROR(CONCATENATE("वर्ष ",VLOOKUP(A601,DETAIL!$A$7:$O$1101,11,0)," / ","प्रतिशत ",VLOOKUP(A601,DETAIL!$A$7:$O$1101,12,0)*100),"")</f>
        <v/>
      </c>
      <c r="L601" s="16" t="str">
        <f>IFERROR(VLOOKUP(A601,DETAIL!$A$7:$L$1101,7,0),"")</f>
        <v/>
      </c>
      <c r="M601" s="133" t="str">
        <f>IFERROR(VLOOKUP(A601,DETAIL!$A$7:$L$1101,8,0)*75%,"")</f>
        <v/>
      </c>
      <c r="N601" s="16" t="str">
        <f>IFERROR(VLOOKUP(A601,DETAIL!$A$7:$L$1101,9,0),"")</f>
        <v/>
      </c>
      <c r="O601" s="133" t="str">
        <f>IFERROR(VLOOKUP(A601,DETAIL!$A$7:$L$1101,10,0)*25%,"")</f>
        <v/>
      </c>
      <c r="P601" s="133" t="str">
        <f t="shared" si="22"/>
        <v/>
      </c>
      <c r="Q601" s="131"/>
    </row>
    <row r="602" spans="1:17" ht="24.95" customHeight="1">
      <c r="A602" s="150">
        <v>595</v>
      </c>
      <c r="B602" s="16" t="str">
        <f t="shared" si="23"/>
        <v/>
      </c>
      <c r="C602" s="130" t="str">
        <f>IFERROR(VLOOKUP(A602,DETAIL!$A$7:$F$1101,3,0),"")</f>
        <v/>
      </c>
      <c r="D602" s="130" t="str">
        <f>IFERROR(VLOOKUP(A602,DETAIL!$A$7:$F$1101,4,0),"")</f>
        <v/>
      </c>
      <c r="E602" s="131" t="str">
        <f>IFERROR(VLOOKUP(A602,DETAIL!$A$7:$F$1101,5,0),"")</f>
        <v/>
      </c>
      <c r="F602" s="131" t="str">
        <f>IFERROR(VLOOKUP(A602,DETAIL!$A$7:$O$1101,15,0),"")</f>
        <v/>
      </c>
      <c r="G602" s="131" t="str">
        <f>IFERROR(VLOOKUP(A602,DETAIL!$A$7:$O$1101,14,0),"")</f>
        <v/>
      </c>
      <c r="H602" s="16" t="str">
        <f>IFERROR(VLOOKUP(A602,DETAIL!$A$7:$F$1101,6,0),"")</f>
        <v/>
      </c>
      <c r="I602" s="16" t="str">
        <f>IFERROR(VLOOKUP(A602,DETAIL!$A$7:$P$1101,16,0),"")</f>
        <v/>
      </c>
      <c r="J602" s="16" t="str">
        <f>IFERROR(VLOOKUP(A602,DETAIL!$A$7:$O$1101,13,0),"")</f>
        <v/>
      </c>
      <c r="K602" s="132" t="str">
        <f>IFERROR(CONCATENATE("वर्ष ",VLOOKUP(A602,DETAIL!$A$7:$O$1101,11,0)," / ","प्रतिशत ",VLOOKUP(A602,DETAIL!$A$7:$O$1101,12,0)*100),"")</f>
        <v/>
      </c>
      <c r="L602" s="16" t="str">
        <f>IFERROR(VLOOKUP(A602,DETAIL!$A$7:$L$1101,7,0),"")</f>
        <v/>
      </c>
      <c r="M602" s="133" t="str">
        <f>IFERROR(VLOOKUP(A602,DETAIL!$A$7:$L$1101,8,0)*75%,"")</f>
        <v/>
      </c>
      <c r="N602" s="16" t="str">
        <f>IFERROR(VLOOKUP(A602,DETAIL!$A$7:$L$1101,9,0),"")</f>
        <v/>
      </c>
      <c r="O602" s="133" t="str">
        <f>IFERROR(VLOOKUP(A602,DETAIL!$A$7:$L$1101,10,0)*25%,"")</f>
        <v/>
      </c>
      <c r="P602" s="133" t="str">
        <f t="shared" si="22"/>
        <v/>
      </c>
      <c r="Q602" s="131"/>
    </row>
    <row r="603" spans="1:17" ht="24.95" customHeight="1">
      <c r="A603" s="150">
        <v>596</v>
      </c>
      <c r="B603" s="16" t="str">
        <f t="shared" si="23"/>
        <v/>
      </c>
      <c r="C603" s="130" t="str">
        <f>IFERROR(VLOOKUP(A603,DETAIL!$A$7:$F$1101,3,0),"")</f>
        <v/>
      </c>
      <c r="D603" s="130" t="str">
        <f>IFERROR(VLOOKUP(A603,DETAIL!$A$7:$F$1101,4,0),"")</f>
        <v/>
      </c>
      <c r="E603" s="131" t="str">
        <f>IFERROR(VLOOKUP(A603,DETAIL!$A$7:$F$1101,5,0),"")</f>
        <v/>
      </c>
      <c r="F603" s="131" t="str">
        <f>IFERROR(VLOOKUP(A603,DETAIL!$A$7:$O$1101,15,0),"")</f>
        <v/>
      </c>
      <c r="G603" s="131" t="str">
        <f>IFERROR(VLOOKUP(A603,DETAIL!$A$7:$O$1101,14,0),"")</f>
        <v/>
      </c>
      <c r="H603" s="16" t="str">
        <f>IFERROR(VLOOKUP(A603,DETAIL!$A$7:$F$1101,6,0),"")</f>
        <v/>
      </c>
      <c r="I603" s="16" t="str">
        <f>IFERROR(VLOOKUP(A603,DETAIL!$A$7:$P$1101,16,0),"")</f>
        <v/>
      </c>
      <c r="J603" s="16" t="str">
        <f>IFERROR(VLOOKUP(A603,DETAIL!$A$7:$O$1101,13,0),"")</f>
        <v/>
      </c>
      <c r="K603" s="132" t="str">
        <f>IFERROR(CONCATENATE("वर्ष ",VLOOKUP(A603,DETAIL!$A$7:$O$1101,11,0)," / ","प्रतिशत ",VLOOKUP(A603,DETAIL!$A$7:$O$1101,12,0)*100),"")</f>
        <v/>
      </c>
      <c r="L603" s="16" t="str">
        <f>IFERROR(VLOOKUP(A603,DETAIL!$A$7:$L$1101,7,0),"")</f>
        <v/>
      </c>
      <c r="M603" s="133" t="str">
        <f>IFERROR(VLOOKUP(A603,DETAIL!$A$7:$L$1101,8,0)*75%,"")</f>
        <v/>
      </c>
      <c r="N603" s="16" t="str">
        <f>IFERROR(VLOOKUP(A603,DETAIL!$A$7:$L$1101,9,0),"")</f>
        <v/>
      </c>
      <c r="O603" s="133" t="str">
        <f>IFERROR(VLOOKUP(A603,DETAIL!$A$7:$L$1101,10,0)*25%,"")</f>
        <v/>
      </c>
      <c r="P603" s="133" t="str">
        <f t="shared" si="22"/>
        <v/>
      </c>
      <c r="Q603" s="131"/>
    </row>
    <row r="604" spans="1:17" ht="24.95" customHeight="1">
      <c r="A604" s="150">
        <v>597</v>
      </c>
      <c r="B604" s="16" t="str">
        <f t="shared" si="23"/>
        <v/>
      </c>
      <c r="C604" s="130" t="str">
        <f>IFERROR(VLOOKUP(A604,DETAIL!$A$7:$F$1101,3,0),"")</f>
        <v/>
      </c>
      <c r="D604" s="130" t="str">
        <f>IFERROR(VLOOKUP(A604,DETAIL!$A$7:$F$1101,4,0),"")</f>
        <v/>
      </c>
      <c r="E604" s="131" t="str">
        <f>IFERROR(VLOOKUP(A604,DETAIL!$A$7:$F$1101,5,0),"")</f>
        <v/>
      </c>
      <c r="F604" s="131" t="str">
        <f>IFERROR(VLOOKUP(A604,DETAIL!$A$7:$O$1101,15,0),"")</f>
        <v/>
      </c>
      <c r="G604" s="131" t="str">
        <f>IFERROR(VLOOKUP(A604,DETAIL!$A$7:$O$1101,14,0),"")</f>
        <v/>
      </c>
      <c r="H604" s="16" t="str">
        <f>IFERROR(VLOOKUP(A604,DETAIL!$A$7:$F$1101,6,0),"")</f>
        <v/>
      </c>
      <c r="I604" s="16" t="str">
        <f>IFERROR(VLOOKUP(A604,DETAIL!$A$7:$P$1101,16,0),"")</f>
        <v/>
      </c>
      <c r="J604" s="16" t="str">
        <f>IFERROR(VLOOKUP(A604,DETAIL!$A$7:$O$1101,13,0),"")</f>
        <v/>
      </c>
      <c r="K604" s="132" t="str">
        <f>IFERROR(CONCATENATE("वर्ष ",VLOOKUP(A604,DETAIL!$A$7:$O$1101,11,0)," / ","प्रतिशत ",VLOOKUP(A604,DETAIL!$A$7:$O$1101,12,0)*100),"")</f>
        <v/>
      </c>
      <c r="L604" s="16" t="str">
        <f>IFERROR(VLOOKUP(A604,DETAIL!$A$7:$L$1101,7,0),"")</f>
        <v/>
      </c>
      <c r="M604" s="133" t="str">
        <f>IFERROR(VLOOKUP(A604,DETAIL!$A$7:$L$1101,8,0)*75%,"")</f>
        <v/>
      </c>
      <c r="N604" s="16" t="str">
        <f>IFERROR(VLOOKUP(A604,DETAIL!$A$7:$L$1101,9,0),"")</f>
        <v/>
      </c>
      <c r="O604" s="133" t="str">
        <f>IFERROR(VLOOKUP(A604,DETAIL!$A$7:$L$1101,10,0)*25%,"")</f>
        <v/>
      </c>
      <c r="P604" s="133" t="str">
        <f t="shared" si="22"/>
        <v/>
      </c>
      <c r="Q604" s="131"/>
    </row>
    <row r="605" spans="1:17" ht="24.95" customHeight="1">
      <c r="A605" s="150">
        <v>598</v>
      </c>
      <c r="B605" s="16" t="str">
        <f t="shared" si="23"/>
        <v/>
      </c>
      <c r="C605" s="130" t="str">
        <f>IFERROR(VLOOKUP(A605,DETAIL!$A$7:$F$1101,3,0),"")</f>
        <v/>
      </c>
      <c r="D605" s="130" t="str">
        <f>IFERROR(VLOOKUP(A605,DETAIL!$A$7:$F$1101,4,0),"")</f>
        <v/>
      </c>
      <c r="E605" s="131" t="str">
        <f>IFERROR(VLOOKUP(A605,DETAIL!$A$7:$F$1101,5,0),"")</f>
        <v/>
      </c>
      <c r="F605" s="131" t="str">
        <f>IFERROR(VLOOKUP(A605,DETAIL!$A$7:$O$1101,15,0),"")</f>
        <v/>
      </c>
      <c r="G605" s="131" t="str">
        <f>IFERROR(VLOOKUP(A605,DETAIL!$A$7:$O$1101,14,0),"")</f>
        <v/>
      </c>
      <c r="H605" s="16" t="str">
        <f>IFERROR(VLOOKUP(A605,DETAIL!$A$7:$F$1101,6,0),"")</f>
        <v/>
      </c>
      <c r="I605" s="16" t="str">
        <f>IFERROR(VLOOKUP(A605,DETAIL!$A$7:$P$1101,16,0),"")</f>
        <v/>
      </c>
      <c r="J605" s="16" t="str">
        <f>IFERROR(VLOOKUP(A605,DETAIL!$A$7:$O$1101,13,0),"")</f>
        <v/>
      </c>
      <c r="K605" s="132" t="str">
        <f>IFERROR(CONCATENATE("वर्ष ",VLOOKUP(A605,DETAIL!$A$7:$O$1101,11,0)," / ","प्रतिशत ",VLOOKUP(A605,DETAIL!$A$7:$O$1101,12,0)*100),"")</f>
        <v/>
      </c>
      <c r="L605" s="16" t="str">
        <f>IFERROR(VLOOKUP(A605,DETAIL!$A$7:$L$1101,7,0),"")</f>
        <v/>
      </c>
      <c r="M605" s="133" t="str">
        <f>IFERROR(VLOOKUP(A605,DETAIL!$A$7:$L$1101,8,0)*75%,"")</f>
        <v/>
      </c>
      <c r="N605" s="16" t="str">
        <f>IFERROR(VLOOKUP(A605,DETAIL!$A$7:$L$1101,9,0),"")</f>
        <v/>
      </c>
      <c r="O605" s="133" t="str">
        <f>IFERROR(VLOOKUP(A605,DETAIL!$A$7:$L$1101,10,0)*25%,"")</f>
        <v/>
      </c>
      <c r="P605" s="133" t="str">
        <f t="shared" si="22"/>
        <v/>
      </c>
      <c r="Q605" s="131"/>
    </row>
    <row r="606" spans="1:17" ht="24.95" customHeight="1">
      <c r="A606" s="150">
        <v>599</v>
      </c>
      <c r="B606" s="16" t="str">
        <f t="shared" si="23"/>
        <v/>
      </c>
      <c r="C606" s="130" t="str">
        <f>IFERROR(VLOOKUP(A606,DETAIL!$A$7:$F$1101,3,0),"")</f>
        <v/>
      </c>
      <c r="D606" s="130" t="str">
        <f>IFERROR(VLOOKUP(A606,DETAIL!$A$7:$F$1101,4,0),"")</f>
        <v/>
      </c>
      <c r="E606" s="131" t="str">
        <f>IFERROR(VLOOKUP(A606,DETAIL!$A$7:$F$1101,5,0),"")</f>
        <v/>
      </c>
      <c r="F606" s="131" t="str">
        <f>IFERROR(VLOOKUP(A606,DETAIL!$A$7:$O$1101,15,0),"")</f>
        <v/>
      </c>
      <c r="G606" s="131" t="str">
        <f>IFERROR(VLOOKUP(A606,DETAIL!$A$7:$O$1101,14,0),"")</f>
        <v/>
      </c>
      <c r="H606" s="16" t="str">
        <f>IFERROR(VLOOKUP(A606,DETAIL!$A$7:$F$1101,6,0),"")</f>
        <v/>
      </c>
      <c r="I606" s="16" t="str">
        <f>IFERROR(VLOOKUP(A606,DETAIL!$A$7:$P$1101,16,0),"")</f>
        <v/>
      </c>
      <c r="J606" s="16" t="str">
        <f>IFERROR(VLOOKUP(A606,DETAIL!$A$7:$O$1101,13,0),"")</f>
        <v/>
      </c>
      <c r="K606" s="132" t="str">
        <f>IFERROR(CONCATENATE("वर्ष ",VLOOKUP(A606,DETAIL!$A$7:$O$1101,11,0)," / ","प्रतिशत ",VLOOKUP(A606,DETAIL!$A$7:$O$1101,12,0)*100),"")</f>
        <v/>
      </c>
      <c r="L606" s="16" t="str">
        <f>IFERROR(VLOOKUP(A606,DETAIL!$A$7:$L$1101,7,0),"")</f>
        <v/>
      </c>
      <c r="M606" s="133" t="str">
        <f>IFERROR(VLOOKUP(A606,DETAIL!$A$7:$L$1101,8,0)*75%,"")</f>
        <v/>
      </c>
      <c r="N606" s="16" t="str">
        <f>IFERROR(VLOOKUP(A606,DETAIL!$A$7:$L$1101,9,0),"")</f>
        <v/>
      </c>
      <c r="O606" s="133" t="str">
        <f>IFERROR(VLOOKUP(A606,DETAIL!$A$7:$L$1101,10,0)*25%,"")</f>
        <v/>
      </c>
      <c r="P606" s="133" t="str">
        <f t="shared" si="22"/>
        <v/>
      </c>
      <c r="Q606" s="131"/>
    </row>
    <row r="607" spans="1:17" ht="24.95" customHeight="1">
      <c r="A607" s="150">
        <v>600</v>
      </c>
      <c r="B607" s="16" t="str">
        <f t="shared" si="23"/>
        <v/>
      </c>
      <c r="C607" s="130" t="str">
        <f>IFERROR(VLOOKUP(A607,DETAIL!$A$7:$F$1101,3,0),"")</f>
        <v/>
      </c>
      <c r="D607" s="130" t="str">
        <f>IFERROR(VLOOKUP(A607,DETAIL!$A$7:$F$1101,4,0),"")</f>
        <v/>
      </c>
      <c r="E607" s="131" t="str">
        <f>IFERROR(VLOOKUP(A607,DETAIL!$A$7:$F$1101,5,0),"")</f>
        <v/>
      </c>
      <c r="F607" s="131" t="str">
        <f>IFERROR(VLOOKUP(A607,DETAIL!$A$7:$O$1101,15,0),"")</f>
        <v/>
      </c>
      <c r="G607" s="131" t="str">
        <f>IFERROR(VLOOKUP(A607,DETAIL!$A$7:$O$1101,14,0),"")</f>
        <v/>
      </c>
      <c r="H607" s="16" t="str">
        <f>IFERROR(VLOOKUP(A607,DETAIL!$A$7:$F$1101,6,0),"")</f>
        <v/>
      </c>
      <c r="I607" s="16" t="str">
        <f>IFERROR(VLOOKUP(A607,DETAIL!$A$7:$P$1101,16,0),"")</f>
        <v/>
      </c>
      <c r="J607" s="16" t="str">
        <f>IFERROR(VLOOKUP(A607,DETAIL!$A$7:$O$1101,13,0),"")</f>
        <v/>
      </c>
      <c r="K607" s="132" t="str">
        <f>IFERROR(CONCATENATE("वर्ष ",VLOOKUP(A607,DETAIL!$A$7:$O$1101,11,0)," / ","प्रतिशत ",VLOOKUP(A607,DETAIL!$A$7:$O$1101,12,0)*100),"")</f>
        <v/>
      </c>
      <c r="L607" s="16" t="str">
        <f>IFERROR(VLOOKUP(A607,DETAIL!$A$7:$L$1101,7,0),"")</f>
        <v/>
      </c>
      <c r="M607" s="133" t="str">
        <f>IFERROR(VLOOKUP(A607,DETAIL!$A$7:$L$1101,8,0)*75%,"")</f>
        <v/>
      </c>
      <c r="N607" s="16" t="str">
        <f>IFERROR(VLOOKUP(A607,DETAIL!$A$7:$L$1101,9,0),"")</f>
        <v/>
      </c>
      <c r="O607" s="133" t="str">
        <f>IFERROR(VLOOKUP(A607,DETAIL!$A$7:$L$1101,10,0)*25%,"")</f>
        <v/>
      </c>
      <c r="P607" s="133" t="str">
        <f t="shared" si="22"/>
        <v/>
      </c>
      <c r="Q607" s="131"/>
    </row>
    <row r="608" spans="1:17" ht="24.95" customHeight="1">
      <c r="A608" s="150">
        <v>601</v>
      </c>
      <c r="B608" s="16" t="str">
        <f t="shared" si="23"/>
        <v/>
      </c>
      <c r="C608" s="130" t="str">
        <f>IFERROR(VLOOKUP(A608,DETAIL!$A$7:$F$1101,3,0),"")</f>
        <v/>
      </c>
      <c r="D608" s="130" t="str">
        <f>IFERROR(VLOOKUP(A608,DETAIL!$A$7:$F$1101,4,0),"")</f>
        <v/>
      </c>
      <c r="E608" s="131" t="str">
        <f>IFERROR(VLOOKUP(A608,DETAIL!$A$7:$F$1101,5,0),"")</f>
        <v/>
      </c>
      <c r="F608" s="131" t="str">
        <f>IFERROR(VLOOKUP(A608,DETAIL!$A$7:$O$1101,15,0),"")</f>
        <v/>
      </c>
      <c r="G608" s="131" t="str">
        <f>IFERROR(VLOOKUP(A608,DETAIL!$A$7:$O$1101,14,0),"")</f>
        <v/>
      </c>
      <c r="H608" s="16" t="str">
        <f>IFERROR(VLOOKUP(A608,DETAIL!$A$7:$F$1101,6,0),"")</f>
        <v/>
      </c>
      <c r="I608" s="16" t="str">
        <f>IFERROR(VLOOKUP(A608,DETAIL!$A$7:$P$1101,16,0),"")</f>
        <v/>
      </c>
      <c r="J608" s="16" t="str">
        <f>IFERROR(VLOOKUP(A608,DETAIL!$A$7:$O$1101,13,0),"")</f>
        <v/>
      </c>
      <c r="K608" s="132" t="str">
        <f>IFERROR(CONCATENATE("वर्ष ",VLOOKUP(A608,DETAIL!$A$7:$O$1101,11,0)," / ","प्रतिशत ",VLOOKUP(A608,DETAIL!$A$7:$O$1101,12,0)*100),"")</f>
        <v/>
      </c>
      <c r="L608" s="16" t="str">
        <f>IFERROR(VLOOKUP(A608,DETAIL!$A$7:$L$1101,7,0),"")</f>
        <v/>
      </c>
      <c r="M608" s="133" t="str">
        <f>IFERROR(VLOOKUP(A608,DETAIL!$A$7:$L$1101,8,0)*75%,"")</f>
        <v/>
      </c>
      <c r="N608" s="16" t="str">
        <f>IFERROR(VLOOKUP(A608,DETAIL!$A$7:$L$1101,9,0),"")</f>
        <v/>
      </c>
      <c r="O608" s="133" t="str">
        <f>IFERROR(VLOOKUP(A608,DETAIL!$A$7:$L$1101,10,0)*25%,"")</f>
        <v/>
      </c>
      <c r="P608" s="133" t="str">
        <f t="shared" si="22"/>
        <v/>
      </c>
      <c r="Q608" s="131"/>
    </row>
    <row r="609" spans="1:17" ht="24.95" customHeight="1">
      <c r="A609" s="150">
        <v>602</v>
      </c>
      <c r="B609" s="16" t="str">
        <f t="shared" si="23"/>
        <v/>
      </c>
      <c r="C609" s="130" t="str">
        <f>IFERROR(VLOOKUP(A609,DETAIL!$A$7:$F$1101,3,0),"")</f>
        <v/>
      </c>
      <c r="D609" s="130" t="str">
        <f>IFERROR(VLOOKUP(A609,DETAIL!$A$7:$F$1101,4,0),"")</f>
        <v/>
      </c>
      <c r="E609" s="131" t="str">
        <f>IFERROR(VLOOKUP(A609,DETAIL!$A$7:$F$1101,5,0),"")</f>
        <v/>
      </c>
      <c r="F609" s="131" t="str">
        <f>IFERROR(VLOOKUP(A609,DETAIL!$A$7:$O$1101,15,0),"")</f>
        <v/>
      </c>
      <c r="G609" s="131" t="str">
        <f>IFERROR(VLOOKUP(A609,DETAIL!$A$7:$O$1101,14,0),"")</f>
        <v/>
      </c>
      <c r="H609" s="16" t="str">
        <f>IFERROR(VLOOKUP(A609,DETAIL!$A$7:$F$1101,6,0),"")</f>
        <v/>
      </c>
      <c r="I609" s="16" t="str">
        <f>IFERROR(VLOOKUP(A609,DETAIL!$A$7:$P$1101,16,0),"")</f>
        <v/>
      </c>
      <c r="J609" s="16" t="str">
        <f>IFERROR(VLOOKUP(A609,DETAIL!$A$7:$O$1101,13,0),"")</f>
        <v/>
      </c>
      <c r="K609" s="132" t="str">
        <f>IFERROR(CONCATENATE("वर्ष ",VLOOKUP(A609,DETAIL!$A$7:$O$1101,11,0)," / ","प्रतिशत ",VLOOKUP(A609,DETAIL!$A$7:$O$1101,12,0)*100),"")</f>
        <v/>
      </c>
      <c r="L609" s="16" t="str">
        <f>IFERROR(VLOOKUP(A609,DETAIL!$A$7:$L$1101,7,0),"")</f>
        <v/>
      </c>
      <c r="M609" s="133" t="str">
        <f>IFERROR(VLOOKUP(A609,DETAIL!$A$7:$L$1101,8,0)*75%,"")</f>
        <v/>
      </c>
      <c r="N609" s="16" t="str">
        <f>IFERROR(VLOOKUP(A609,DETAIL!$A$7:$L$1101,9,0),"")</f>
        <v/>
      </c>
      <c r="O609" s="133" t="str">
        <f>IFERROR(VLOOKUP(A609,DETAIL!$A$7:$L$1101,10,0)*25%,"")</f>
        <v/>
      </c>
      <c r="P609" s="133" t="str">
        <f t="shared" si="22"/>
        <v/>
      </c>
      <c r="Q609" s="131"/>
    </row>
    <row r="610" spans="1:17" ht="24.95" customHeight="1">
      <c r="A610" s="150">
        <v>603</v>
      </c>
      <c r="B610" s="16" t="str">
        <f t="shared" si="23"/>
        <v/>
      </c>
      <c r="C610" s="130" t="str">
        <f>IFERROR(VLOOKUP(A610,DETAIL!$A$7:$F$1101,3,0),"")</f>
        <v/>
      </c>
      <c r="D610" s="130" t="str">
        <f>IFERROR(VLOOKUP(A610,DETAIL!$A$7:$F$1101,4,0),"")</f>
        <v/>
      </c>
      <c r="E610" s="131" t="str">
        <f>IFERROR(VLOOKUP(A610,DETAIL!$A$7:$F$1101,5,0),"")</f>
        <v/>
      </c>
      <c r="F610" s="131" t="str">
        <f>IFERROR(VLOOKUP(A610,DETAIL!$A$7:$O$1101,15,0),"")</f>
        <v/>
      </c>
      <c r="G610" s="131" t="str">
        <f>IFERROR(VLOOKUP(A610,DETAIL!$A$7:$O$1101,14,0),"")</f>
        <v/>
      </c>
      <c r="H610" s="16" t="str">
        <f>IFERROR(VLOOKUP(A610,DETAIL!$A$7:$F$1101,6,0),"")</f>
        <v/>
      </c>
      <c r="I610" s="16" t="str">
        <f>IFERROR(VLOOKUP(A610,DETAIL!$A$7:$P$1101,16,0),"")</f>
        <v/>
      </c>
      <c r="J610" s="16" t="str">
        <f>IFERROR(VLOOKUP(A610,DETAIL!$A$7:$O$1101,13,0),"")</f>
        <v/>
      </c>
      <c r="K610" s="132" t="str">
        <f>IFERROR(CONCATENATE("वर्ष ",VLOOKUP(A610,DETAIL!$A$7:$O$1101,11,0)," / ","प्रतिशत ",VLOOKUP(A610,DETAIL!$A$7:$O$1101,12,0)*100),"")</f>
        <v/>
      </c>
      <c r="L610" s="16" t="str">
        <f>IFERROR(VLOOKUP(A610,DETAIL!$A$7:$L$1101,7,0),"")</f>
        <v/>
      </c>
      <c r="M610" s="133" t="str">
        <f>IFERROR(VLOOKUP(A610,DETAIL!$A$7:$L$1101,8,0)*75%,"")</f>
        <v/>
      </c>
      <c r="N610" s="16" t="str">
        <f>IFERROR(VLOOKUP(A610,DETAIL!$A$7:$L$1101,9,0),"")</f>
        <v/>
      </c>
      <c r="O610" s="133" t="str">
        <f>IFERROR(VLOOKUP(A610,DETAIL!$A$7:$L$1101,10,0)*25%,"")</f>
        <v/>
      </c>
      <c r="P610" s="133" t="str">
        <f t="shared" si="22"/>
        <v/>
      </c>
      <c r="Q610" s="131"/>
    </row>
    <row r="611" spans="1:17" ht="24.95" customHeight="1">
      <c r="A611" s="150">
        <v>604</v>
      </c>
      <c r="B611" s="16" t="str">
        <f t="shared" si="23"/>
        <v/>
      </c>
      <c r="C611" s="130" t="str">
        <f>IFERROR(VLOOKUP(A611,DETAIL!$A$7:$F$1101,3,0),"")</f>
        <v/>
      </c>
      <c r="D611" s="130" t="str">
        <f>IFERROR(VLOOKUP(A611,DETAIL!$A$7:$F$1101,4,0),"")</f>
        <v/>
      </c>
      <c r="E611" s="131" t="str">
        <f>IFERROR(VLOOKUP(A611,DETAIL!$A$7:$F$1101,5,0),"")</f>
        <v/>
      </c>
      <c r="F611" s="131" t="str">
        <f>IFERROR(VLOOKUP(A611,DETAIL!$A$7:$O$1101,15,0),"")</f>
        <v/>
      </c>
      <c r="G611" s="131" t="str">
        <f>IFERROR(VLOOKUP(A611,DETAIL!$A$7:$O$1101,14,0),"")</f>
        <v/>
      </c>
      <c r="H611" s="16" t="str">
        <f>IFERROR(VLOOKUP(A611,DETAIL!$A$7:$F$1101,6,0),"")</f>
        <v/>
      </c>
      <c r="I611" s="16" t="str">
        <f>IFERROR(VLOOKUP(A611,DETAIL!$A$7:$P$1101,16,0),"")</f>
        <v/>
      </c>
      <c r="J611" s="16" t="str">
        <f>IFERROR(VLOOKUP(A611,DETAIL!$A$7:$O$1101,13,0),"")</f>
        <v/>
      </c>
      <c r="K611" s="132" t="str">
        <f>IFERROR(CONCATENATE("वर्ष ",VLOOKUP(A611,DETAIL!$A$7:$O$1101,11,0)," / ","प्रतिशत ",VLOOKUP(A611,DETAIL!$A$7:$O$1101,12,0)*100),"")</f>
        <v/>
      </c>
      <c r="L611" s="16" t="str">
        <f>IFERROR(VLOOKUP(A611,DETAIL!$A$7:$L$1101,7,0),"")</f>
        <v/>
      </c>
      <c r="M611" s="133" t="str">
        <f>IFERROR(VLOOKUP(A611,DETAIL!$A$7:$L$1101,8,0)*75%,"")</f>
        <v/>
      </c>
      <c r="N611" s="16" t="str">
        <f>IFERROR(VLOOKUP(A611,DETAIL!$A$7:$L$1101,9,0),"")</f>
        <v/>
      </c>
      <c r="O611" s="133" t="str">
        <f>IFERROR(VLOOKUP(A611,DETAIL!$A$7:$L$1101,10,0)*25%,"")</f>
        <v/>
      </c>
      <c r="P611" s="133" t="str">
        <f t="shared" si="22"/>
        <v/>
      </c>
      <c r="Q611" s="131"/>
    </row>
    <row r="612" spans="1:17" ht="24.95" customHeight="1">
      <c r="A612" s="150">
        <v>605</v>
      </c>
      <c r="B612" s="16" t="str">
        <f t="shared" si="23"/>
        <v/>
      </c>
      <c r="C612" s="130" t="str">
        <f>IFERROR(VLOOKUP(A612,DETAIL!$A$7:$F$1101,3,0),"")</f>
        <v/>
      </c>
      <c r="D612" s="130" t="str">
        <f>IFERROR(VLOOKUP(A612,DETAIL!$A$7:$F$1101,4,0),"")</f>
        <v/>
      </c>
      <c r="E612" s="131" t="str">
        <f>IFERROR(VLOOKUP(A612,DETAIL!$A$7:$F$1101,5,0),"")</f>
        <v/>
      </c>
      <c r="F612" s="131" t="str">
        <f>IFERROR(VLOOKUP(A612,DETAIL!$A$7:$O$1101,15,0),"")</f>
        <v/>
      </c>
      <c r="G612" s="131" t="str">
        <f>IFERROR(VLOOKUP(A612,DETAIL!$A$7:$O$1101,14,0),"")</f>
        <v/>
      </c>
      <c r="H612" s="16" t="str">
        <f>IFERROR(VLOOKUP(A612,DETAIL!$A$7:$F$1101,6,0),"")</f>
        <v/>
      </c>
      <c r="I612" s="16" t="str">
        <f>IFERROR(VLOOKUP(A612,DETAIL!$A$7:$P$1101,16,0),"")</f>
        <v/>
      </c>
      <c r="J612" s="16" t="str">
        <f>IFERROR(VLOOKUP(A612,DETAIL!$A$7:$O$1101,13,0),"")</f>
        <v/>
      </c>
      <c r="K612" s="132" t="str">
        <f>IFERROR(CONCATENATE("वर्ष ",VLOOKUP(A612,DETAIL!$A$7:$O$1101,11,0)," / ","प्रतिशत ",VLOOKUP(A612,DETAIL!$A$7:$O$1101,12,0)*100),"")</f>
        <v/>
      </c>
      <c r="L612" s="16" t="str">
        <f>IFERROR(VLOOKUP(A612,DETAIL!$A$7:$L$1101,7,0),"")</f>
        <v/>
      </c>
      <c r="M612" s="133" t="str">
        <f>IFERROR(VLOOKUP(A612,DETAIL!$A$7:$L$1101,8,0)*75%,"")</f>
        <v/>
      </c>
      <c r="N612" s="16" t="str">
        <f>IFERROR(VLOOKUP(A612,DETAIL!$A$7:$L$1101,9,0),"")</f>
        <v/>
      </c>
      <c r="O612" s="133" t="str">
        <f>IFERROR(VLOOKUP(A612,DETAIL!$A$7:$L$1101,10,0)*25%,"")</f>
        <v/>
      </c>
      <c r="P612" s="133" t="str">
        <f t="shared" si="22"/>
        <v/>
      </c>
      <c r="Q612" s="131"/>
    </row>
    <row r="613" spans="1:17" ht="24.95" customHeight="1">
      <c r="A613" s="150">
        <v>606</v>
      </c>
      <c r="B613" s="16" t="str">
        <f t="shared" si="23"/>
        <v/>
      </c>
      <c r="C613" s="130" t="str">
        <f>IFERROR(VLOOKUP(A613,DETAIL!$A$7:$F$1101,3,0),"")</f>
        <v/>
      </c>
      <c r="D613" s="130" t="str">
        <f>IFERROR(VLOOKUP(A613,DETAIL!$A$7:$F$1101,4,0),"")</f>
        <v/>
      </c>
      <c r="E613" s="131" t="str">
        <f>IFERROR(VLOOKUP(A613,DETAIL!$A$7:$F$1101,5,0),"")</f>
        <v/>
      </c>
      <c r="F613" s="131" t="str">
        <f>IFERROR(VLOOKUP(A613,DETAIL!$A$7:$O$1101,15,0),"")</f>
        <v/>
      </c>
      <c r="G613" s="131" t="str">
        <f>IFERROR(VLOOKUP(A613,DETAIL!$A$7:$O$1101,14,0),"")</f>
        <v/>
      </c>
      <c r="H613" s="16" t="str">
        <f>IFERROR(VLOOKUP(A613,DETAIL!$A$7:$F$1101,6,0),"")</f>
        <v/>
      </c>
      <c r="I613" s="16" t="str">
        <f>IFERROR(VLOOKUP(A613,DETAIL!$A$7:$P$1101,16,0),"")</f>
        <v/>
      </c>
      <c r="J613" s="16" t="str">
        <f>IFERROR(VLOOKUP(A613,DETAIL!$A$7:$O$1101,13,0),"")</f>
        <v/>
      </c>
      <c r="K613" s="132" t="str">
        <f>IFERROR(CONCATENATE("वर्ष ",VLOOKUP(A613,DETAIL!$A$7:$O$1101,11,0)," / ","प्रतिशत ",VLOOKUP(A613,DETAIL!$A$7:$O$1101,12,0)*100),"")</f>
        <v/>
      </c>
      <c r="L613" s="16" t="str">
        <f>IFERROR(VLOOKUP(A613,DETAIL!$A$7:$L$1101,7,0),"")</f>
        <v/>
      </c>
      <c r="M613" s="133" t="str">
        <f>IFERROR(VLOOKUP(A613,DETAIL!$A$7:$L$1101,8,0)*75%,"")</f>
        <v/>
      </c>
      <c r="N613" s="16" t="str">
        <f>IFERROR(VLOOKUP(A613,DETAIL!$A$7:$L$1101,9,0),"")</f>
        <v/>
      </c>
      <c r="O613" s="133" t="str">
        <f>IFERROR(VLOOKUP(A613,DETAIL!$A$7:$L$1101,10,0)*25%,"")</f>
        <v/>
      </c>
      <c r="P613" s="133" t="str">
        <f t="shared" si="22"/>
        <v/>
      </c>
      <c r="Q613" s="131"/>
    </row>
    <row r="614" spans="1:17" ht="24.95" customHeight="1">
      <c r="A614" s="150">
        <v>607</v>
      </c>
      <c r="B614" s="16" t="str">
        <f t="shared" si="23"/>
        <v/>
      </c>
      <c r="C614" s="130" t="str">
        <f>IFERROR(VLOOKUP(A614,DETAIL!$A$7:$F$1101,3,0),"")</f>
        <v/>
      </c>
      <c r="D614" s="130" t="str">
        <f>IFERROR(VLOOKUP(A614,DETAIL!$A$7:$F$1101,4,0),"")</f>
        <v/>
      </c>
      <c r="E614" s="131" t="str">
        <f>IFERROR(VLOOKUP(A614,DETAIL!$A$7:$F$1101,5,0),"")</f>
        <v/>
      </c>
      <c r="F614" s="131" t="str">
        <f>IFERROR(VLOOKUP(A614,DETAIL!$A$7:$O$1101,15,0),"")</f>
        <v/>
      </c>
      <c r="G614" s="131" t="str">
        <f>IFERROR(VLOOKUP(A614,DETAIL!$A$7:$O$1101,14,0),"")</f>
        <v/>
      </c>
      <c r="H614" s="16" t="str">
        <f>IFERROR(VLOOKUP(A614,DETAIL!$A$7:$F$1101,6,0),"")</f>
        <v/>
      </c>
      <c r="I614" s="16" t="str">
        <f>IFERROR(VLOOKUP(A614,DETAIL!$A$7:$P$1101,16,0),"")</f>
        <v/>
      </c>
      <c r="J614" s="16" t="str">
        <f>IFERROR(VLOOKUP(A614,DETAIL!$A$7:$O$1101,13,0),"")</f>
        <v/>
      </c>
      <c r="K614" s="132" t="str">
        <f>IFERROR(CONCATENATE("वर्ष ",VLOOKUP(A614,DETAIL!$A$7:$O$1101,11,0)," / ","प्रतिशत ",VLOOKUP(A614,DETAIL!$A$7:$O$1101,12,0)*100),"")</f>
        <v/>
      </c>
      <c r="L614" s="16" t="str">
        <f>IFERROR(VLOOKUP(A614,DETAIL!$A$7:$L$1101,7,0),"")</f>
        <v/>
      </c>
      <c r="M614" s="133" t="str">
        <f>IFERROR(VLOOKUP(A614,DETAIL!$A$7:$L$1101,8,0)*75%,"")</f>
        <v/>
      </c>
      <c r="N614" s="16" t="str">
        <f>IFERROR(VLOOKUP(A614,DETAIL!$A$7:$L$1101,9,0),"")</f>
        <v/>
      </c>
      <c r="O614" s="133" t="str">
        <f>IFERROR(VLOOKUP(A614,DETAIL!$A$7:$L$1101,10,0)*25%,"")</f>
        <v/>
      </c>
      <c r="P614" s="133" t="str">
        <f t="shared" si="22"/>
        <v/>
      </c>
      <c r="Q614" s="131"/>
    </row>
    <row r="615" spans="1:17" ht="24.95" customHeight="1">
      <c r="A615" s="150">
        <v>608</v>
      </c>
      <c r="B615" s="16" t="str">
        <f t="shared" si="23"/>
        <v/>
      </c>
      <c r="C615" s="130" t="str">
        <f>IFERROR(VLOOKUP(A615,DETAIL!$A$7:$F$1101,3,0),"")</f>
        <v/>
      </c>
      <c r="D615" s="130" t="str">
        <f>IFERROR(VLOOKUP(A615,DETAIL!$A$7:$F$1101,4,0),"")</f>
        <v/>
      </c>
      <c r="E615" s="131" t="str">
        <f>IFERROR(VLOOKUP(A615,DETAIL!$A$7:$F$1101,5,0),"")</f>
        <v/>
      </c>
      <c r="F615" s="131" t="str">
        <f>IFERROR(VLOOKUP(A615,DETAIL!$A$7:$O$1101,15,0),"")</f>
        <v/>
      </c>
      <c r="G615" s="131" t="str">
        <f>IFERROR(VLOOKUP(A615,DETAIL!$A$7:$O$1101,14,0),"")</f>
        <v/>
      </c>
      <c r="H615" s="16" t="str">
        <f>IFERROR(VLOOKUP(A615,DETAIL!$A$7:$F$1101,6,0),"")</f>
        <v/>
      </c>
      <c r="I615" s="16" t="str">
        <f>IFERROR(VLOOKUP(A615,DETAIL!$A$7:$P$1101,16,0),"")</f>
        <v/>
      </c>
      <c r="J615" s="16" t="str">
        <f>IFERROR(VLOOKUP(A615,DETAIL!$A$7:$O$1101,13,0),"")</f>
        <v/>
      </c>
      <c r="K615" s="132" t="str">
        <f>IFERROR(CONCATENATE("वर्ष ",VLOOKUP(A615,DETAIL!$A$7:$O$1101,11,0)," / ","प्रतिशत ",VLOOKUP(A615,DETAIL!$A$7:$O$1101,12,0)*100),"")</f>
        <v/>
      </c>
      <c r="L615" s="16" t="str">
        <f>IFERROR(VLOOKUP(A615,DETAIL!$A$7:$L$1101,7,0),"")</f>
        <v/>
      </c>
      <c r="M615" s="133" t="str">
        <f>IFERROR(VLOOKUP(A615,DETAIL!$A$7:$L$1101,8,0)*75%,"")</f>
        <v/>
      </c>
      <c r="N615" s="16" t="str">
        <f>IFERROR(VLOOKUP(A615,DETAIL!$A$7:$L$1101,9,0),"")</f>
        <v/>
      </c>
      <c r="O615" s="133" t="str">
        <f>IFERROR(VLOOKUP(A615,DETAIL!$A$7:$L$1101,10,0)*25%,"")</f>
        <v/>
      </c>
      <c r="P615" s="133" t="str">
        <f t="shared" si="22"/>
        <v/>
      </c>
      <c r="Q615" s="131"/>
    </row>
    <row r="616" spans="1:17" ht="24.95" customHeight="1">
      <c r="A616" s="150">
        <v>609</v>
      </c>
      <c r="B616" s="16" t="str">
        <f t="shared" si="23"/>
        <v/>
      </c>
      <c r="C616" s="130" t="str">
        <f>IFERROR(VLOOKUP(A616,DETAIL!$A$7:$F$1101,3,0),"")</f>
        <v/>
      </c>
      <c r="D616" s="130" t="str">
        <f>IFERROR(VLOOKUP(A616,DETAIL!$A$7:$F$1101,4,0),"")</f>
        <v/>
      </c>
      <c r="E616" s="131" t="str">
        <f>IFERROR(VLOOKUP(A616,DETAIL!$A$7:$F$1101,5,0),"")</f>
        <v/>
      </c>
      <c r="F616" s="131" t="str">
        <f>IFERROR(VLOOKUP(A616,DETAIL!$A$7:$O$1101,15,0),"")</f>
        <v/>
      </c>
      <c r="G616" s="131" t="str">
        <f>IFERROR(VLOOKUP(A616,DETAIL!$A$7:$O$1101,14,0),"")</f>
        <v/>
      </c>
      <c r="H616" s="16" t="str">
        <f>IFERROR(VLOOKUP(A616,DETAIL!$A$7:$F$1101,6,0),"")</f>
        <v/>
      </c>
      <c r="I616" s="16" t="str">
        <f>IFERROR(VLOOKUP(A616,DETAIL!$A$7:$P$1101,16,0),"")</f>
        <v/>
      </c>
      <c r="J616" s="16" t="str">
        <f>IFERROR(VLOOKUP(A616,DETAIL!$A$7:$O$1101,13,0),"")</f>
        <v/>
      </c>
      <c r="K616" s="132" t="str">
        <f>IFERROR(CONCATENATE("वर्ष ",VLOOKUP(A616,DETAIL!$A$7:$O$1101,11,0)," / ","प्रतिशत ",VLOOKUP(A616,DETAIL!$A$7:$O$1101,12,0)*100),"")</f>
        <v/>
      </c>
      <c r="L616" s="16" t="str">
        <f>IFERROR(VLOOKUP(A616,DETAIL!$A$7:$L$1101,7,0),"")</f>
        <v/>
      </c>
      <c r="M616" s="133" t="str">
        <f>IFERROR(VLOOKUP(A616,DETAIL!$A$7:$L$1101,8,0)*75%,"")</f>
        <v/>
      </c>
      <c r="N616" s="16" t="str">
        <f>IFERROR(VLOOKUP(A616,DETAIL!$A$7:$L$1101,9,0),"")</f>
        <v/>
      </c>
      <c r="O616" s="133" t="str">
        <f>IFERROR(VLOOKUP(A616,DETAIL!$A$7:$L$1101,10,0)*25%,"")</f>
        <v/>
      </c>
      <c r="P616" s="133" t="str">
        <f t="shared" si="22"/>
        <v/>
      </c>
      <c r="Q616" s="131"/>
    </row>
    <row r="617" spans="1:17" ht="24.95" customHeight="1">
      <c r="A617" s="150">
        <v>610</v>
      </c>
      <c r="B617" s="16" t="str">
        <f t="shared" si="23"/>
        <v/>
      </c>
      <c r="C617" s="130" t="str">
        <f>IFERROR(VLOOKUP(A617,DETAIL!$A$7:$F$1101,3,0),"")</f>
        <v/>
      </c>
      <c r="D617" s="130" t="str">
        <f>IFERROR(VLOOKUP(A617,DETAIL!$A$7:$F$1101,4,0),"")</f>
        <v/>
      </c>
      <c r="E617" s="131" t="str">
        <f>IFERROR(VLOOKUP(A617,DETAIL!$A$7:$F$1101,5,0),"")</f>
        <v/>
      </c>
      <c r="F617" s="131" t="str">
        <f>IFERROR(VLOOKUP(A617,DETAIL!$A$7:$O$1101,15,0),"")</f>
        <v/>
      </c>
      <c r="G617" s="131" t="str">
        <f>IFERROR(VLOOKUP(A617,DETAIL!$A$7:$O$1101,14,0),"")</f>
        <v/>
      </c>
      <c r="H617" s="16" t="str">
        <f>IFERROR(VLOOKUP(A617,DETAIL!$A$7:$F$1101,6,0),"")</f>
        <v/>
      </c>
      <c r="I617" s="16" t="str">
        <f>IFERROR(VLOOKUP(A617,DETAIL!$A$7:$P$1101,16,0),"")</f>
        <v/>
      </c>
      <c r="J617" s="16" t="str">
        <f>IFERROR(VLOOKUP(A617,DETAIL!$A$7:$O$1101,13,0),"")</f>
        <v/>
      </c>
      <c r="K617" s="132" t="str">
        <f>IFERROR(CONCATENATE("वर्ष ",VLOOKUP(A617,DETAIL!$A$7:$O$1101,11,0)," / ","प्रतिशत ",VLOOKUP(A617,DETAIL!$A$7:$O$1101,12,0)*100),"")</f>
        <v/>
      </c>
      <c r="L617" s="16" t="str">
        <f>IFERROR(VLOOKUP(A617,DETAIL!$A$7:$L$1101,7,0),"")</f>
        <v/>
      </c>
      <c r="M617" s="133" t="str">
        <f>IFERROR(VLOOKUP(A617,DETAIL!$A$7:$L$1101,8,0)*75%,"")</f>
        <v/>
      </c>
      <c r="N617" s="16" t="str">
        <f>IFERROR(VLOOKUP(A617,DETAIL!$A$7:$L$1101,9,0),"")</f>
        <v/>
      </c>
      <c r="O617" s="133" t="str">
        <f>IFERROR(VLOOKUP(A617,DETAIL!$A$7:$L$1101,10,0)*25%,"")</f>
        <v/>
      </c>
      <c r="P617" s="133" t="str">
        <f t="shared" si="22"/>
        <v/>
      </c>
      <c r="Q617" s="131"/>
    </row>
    <row r="618" spans="1:17" ht="24.95" customHeight="1">
      <c r="A618" s="150">
        <v>611</v>
      </c>
      <c r="B618" s="16" t="str">
        <f t="shared" si="23"/>
        <v/>
      </c>
      <c r="C618" s="130" t="str">
        <f>IFERROR(VLOOKUP(A618,DETAIL!$A$7:$F$1101,3,0),"")</f>
        <v/>
      </c>
      <c r="D618" s="130" t="str">
        <f>IFERROR(VLOOKUP(A618,DETAIL!$A$7:$F$1101,4,0),"")</f>
        <v/>
      </c>
      <c r="E618" s="131" t="str">
        <f>IFERROR(VLOOKUP(A618,DETAIL!$A$7:$F$1101,5,0),"")</f>
        <v/>
      </c>
      <c r="F618" s="131" t="str">
        <f>IFERROR(VLOOKUP(A618,DETAIL!$A$7:$O$1101,15,0),"")</f>
        <v/>
      </c>
      <c r="G618" s="131" t="str">
        <f>IFERROR(VLOOKUP(A618,DETAIL!$A$7:$O$1101,14,0),"")</f>
        <v/>
      </c>
      <c r="H618" s="16" t="str">
        <f>IFERROR(VLOOKUP(A618,DETAIL!$A$7:$F$1101,6,0),"")</f>
        <v/>
      </c>
      <c r="I618" s="16" t="str">
        <f>IFERROR(VLOOKUP(A618,DETAIL!$A$7:$P$1101,16,0),"")</f>
        <v/>
      </c>
      <c r="J618" s="16" t="str">
        <f>IFERROR(VLOOKUP(A618,DETAIL!$A$7:$O$1101,13,0),"")</f>
        <v/>
      </c>
      <c r="K618" s="132" t="str">
        <f>IFERROR(CONCATENATE("वर्ष ",VLOOKUP(A618,DETAIL!$A$7:$O$1101,11,0)," / ","प्रतिशत ",VLOOKUP(A618,DETAIL!$A$7:$O$1101,12,0)*100),"")</f>
        <v/>
      </c>
      <c r="L618" s="16" t="str">
        <f>IFERROR(VLOOKUP(A618,DETAIL!$A$7:$L$1101,7,0),"")</f>
        <v/>
      </c>
      <c r="M618" s="133" t="str">
        <f>IFERROR(VLOOKUP(A618,DETAIL!$A$7:$L$1101,8,0)*75%,"")</f>
        <v/>
      </c>
      <c r="N618" s="16" t="str">
        <f>IFERROR(VLOOKUP(A618,DETAIL!$A$7:$L$1101,9,0),"")</f>
        <v/>
      </c>
      <c r="O618" s="133" t="str">
        <f>IFERROR(VLOOKUP(A618,DETAIL!$A$7:$L$1101,10,0)*25%,"")</f>
        <v/>
      </c>
      <c r="P618" s="133" t="str">
        <f t="shared" si="22"/>
        <v/>
      </c>
      <c r="Q618" s="131"/>
    </row>
    <row r="619" spans="1:17" ht="24.95" customHeight="1">
      <c r="A619" s="150">
        <v>612</v>
      </c>
      <c r="B619" s="16" t="str">
        <f t="shared" si="23"/>
        <v/>
      </c>
      <c r="C619" s="130" t="str">
        <f>IFERROR(VLOOKUP(A619,DETAIL!$A$7:$F$1101,3,0),"")</f>
        <v/>
      </c>
      <c r="D619" s="130" t="str">
        <f>IFERROR(VLOOKUP(A619,DETAIL!$A$7:$F$1101,4,0),"")</f>
        <v/>
      </c>
      <c r="E619" s="131" t="str">
        <f>IFERROR(VLOOKUP(A619,DETAIL!$A$7:$F$1101,5,0),"")</f>
        <v/>
      </c>
      <c r="F619" s="131" t="str">
        <f>IFERROR(VLOOKUP(A619,DETAIL!$A$7:$O$1101,15,0),"")</f>
        <v/>
      </c>
      <c r="G619" s="131" t="str">
        <f>IFERROR(VLOOKUP(A619,DETAIL!$A$7:$O$1101,14,0),"")</f>
        <v/>
      </c>
      <c r="H619" s="16" t="str">
        <f>IFERROR(VLOOKUP(A619,DETAIL!$A$7:$F$1101,6,0),"")</f>
        <v/>
      </c>
      <c r="I619" s="16" t="str">
        <f>IFERROR(VLOOKUP(A619,DETAIL!$A$7:$P$1101,16,0),"")</f>
        <v/>
      </c>
      <c r="J619" s="16" t="str">
        <f>IFERROR(VLOOKUP(A619,DETAIL!$A$7:$O$1101,13,0),"")</f>
        <v/>
      </c>
      <c r="K619" s="132" t="str">
        <f>IFERROR(CONCATENATE("वर्ष ",VLOOKUP(A619,DETAIL!$A$7:$O$1101,11,0)," / ","प्रतिशत ",VLOOKUP(A619,DETAIL!$A$7:$O$1101,12,0)*100),"")</f>
        <v/>
      </c>
      <c r="L619" s="16" t="str">
        <f>IFERROR(VLOOKUP(A619,DETAIL!$A$7:$L$1101,7,0),"")</f>
        <v/>
      </c>
      <c r="M619" s="133" t="str">
        <f>IFERROR(VLOOKUP(A619,DETAIL!$A$7:$L$1101,8,0)*75%,"")</f>
        <v/>
      </c>
      <c r="N619" s="16" t="str">
        <f>IFERROR(VLOOKUP(A619,DETAIL!$A$7:$L$1101,9,0),"")</f>
        <v/>
      </c>
      <c r="O619" s="133" t="str">
        <f>IFERROR(VLOOKUP(A619,DETAIL!$A$7:$L$1101,10,0)*25%,"")</f>
        <v/>
      </c>
      <c r="P619" s="133" t="str">
        <f t="shared" si="22"/>
        <v/>
      </c>
      <c r="Q619" s="131"/>
    </row>
    <row r="620" spans="1:17" ht="24.95" customHeight="1">
      <c r="A620" s="150">
        <v>613</v>
      </c>
      <c r="B620" s="16" t="str">
        <f t="shared" si="23"/>
        <v/>
      </c>
      <c r="C620" s="130" t="str">
        <f>IFERROR(VLOOKUP(A620,DETAIL!$A$7:$F$1101,3,0),"")</f>
        <v/>
      </c>
      <c r="D620" s="130" t="str">
        <f>IFERROR(VLOOKUP(A620,DETAIL!$A$7:$F$1101,4,0),"")</f>
        <v/>
      </c>
      <c r="E620" s="131" t="str">
        <f>IFERROR(VLOOKUP(A620,DETAIL!$A$7:$F$1101,5,0),"")</f>
        <v/>
      </c>
      <c r="F620" s="131" t="str">
        <f>IFERROR(VLOOKUP(A620,DETAIL!$A$7:$O$1101,15,0),"")</f>
        <v/>
      </c>
      <c r="G620" s="131" t="str">
        <f>IFERROR(VLOOKUP(A620,DETAIL!$A$7:$O$1101,14,0),"")</f>
        <v/>
      </c>
      <c r="H620" s="16" t="str">
        <f>IFERROR(VLOOKUP(A620,DETAIL!$A$7:$F$1101,6,0),"")</f>
        <v/>
      </c>
      <c r="I620" s="16" t="str">
        <f>IFERROR(VLOOKUP(A620,DETAIL!$A$7:$P$1101,16,0),"")</f>
        <v/>
      </c>
      <c r="J620" s="16" t="str">
        <f>IFERROR(VLOOKUP(A620,DETAIL!$A$7:$O$1101,13,0),"")</f>
        <v/>
      </c>
      <c r="K620" s="132" t="str">
        <f>IFERROR(CONCATENATE("वर्ष ",VLOOKUP(A620,DETAIL!$A$7:$O$1101,11,0)," / ","प्रतिशत ",VLOOKUP(A620,DETAIL!$A$7:$O$1101,12,0)*100),"")</f>
        <v/>
      </c>
      <c r="L620" s="16" t="str">
        <f>IFERROR(VLOOKUP(A620,DETAIL!$A$7:$L$1101,7,0),"")</f>
        <v/>
      </c>
      <c r="M620" s="133" t="str">
        <f>IFERROR(VLOOKUP(A620,DETAIL!$A$7:$L$1101,8,0)*75%,"")</f>
        <v/>
      </c>
      <c r="N620" s="16" t="str">
        <f>IFERROR(VLOOKUP(A620,DETAIL!$A$7:$L$1101,9,0),"")</f>
        <v/>
      </c>
      <c r="O620" s="133" t="str">
        <f>IFERROR(VLOOKUP(A620,DETAIL!$A$7:$L$1101,10,0)*25%,"")</f>
        <v/>
      </c>
      <c r="P620" s="133" t="str">
        <f t="shared" si="22"/>
        <v/>
      </c>
      <c r="Q620" s="131"/>
    </row>
    <row r="621" spans="1:17" ht="24.95" customHeight="1">
      <c r="A621" s="150">
        <v>614</v>
      </c>
      <c r="B621" s="16" t="str">
        <f t="shared" si="23"/>
        <v/>
      </c>
      <c r="C621" s="130" t="str">
        <f>IFERROR(VLOOKUP(A621,DETAIL!$A$7:$F$1101,3,0),"")</f>
        <v/>
      </c>
      <c r="D621" s="130" t="str">
        <f>IFERROR(VLOOKUP(A621,DETAIL!$A$7:$F$1101,4,0),"")</f>
        <v/>
      </c>
      <c r="E621" s="131" t="str">
        <f>IFERROR(VLOOKUP(A621,DETAIL!$A$7:$F$1101,5,0),"")</f>
        <v/>
      </c>
      <c r="F621" s="131" t="str">
        <f>IFERROR(VLOOKUP(A621,DETAIL!$A$7:$O$1101,15,0),"")</f>
        <v/>
      </c>
      <c r="G621" s="131" t="str">
        <f>IFERROR(VLOOKUP(A621,DETAIL!$A$7:$O$1101,14,0),"")</f>
        <v/>
      </c>
      <c r="H621" s="16" t="str">
        <f>IFERROR(VLOOKUP(A621,DETAIL!$A$7:$F$1101,6,0),"")</f>
        <v/>
      </c>
      <c r="I621" s="16" t="str">
        <f>IFERROR(VLOOKUP(A621,DETAIL!$A$7:$P$1101,16,0),"")</f>
        <v/>
      </c>
      <c r="J621" s="16" t="str">
        <f>IFERROR(VLOOKUP(A621,DETAIL!$A$7:$O$1101,13,0),"")</f>
        <v/>
      </c>
      <c r="K621" s="132" t="str">
        <f>IFERROR(CONCATENATE("वर्ष ",VLOOKUP(A621,DETAIL!$A$7:$O$1101,11,0)," / ","प्रतिशत ",VLOOKUP(A621,DETAIL!$A$7:$O$1101,12,0)*100),"")</f>
        <v/>
      </c>
      <c r="L621" s="16" t="str">
        <f>IFERROR(VLOOKUP(A621,DETAIL!$A$7:$L$1101,7,0),"")</f>
        <v/>
      </c>
      <c r="M621" s="133" t="str">
        <f>IFERROR(VLOOKUP(A621,DETAIL!$A$7:$L$1101,8,0)*75%,"")</f>
        <v/>
      </c>
      <c r="N621" s="16" t="str">
        <f>IFERROR(VLOOKUP(A621,DETAIL!$A$7:$L$1101,9,0),"")</f>
        <v/>
      </c>
      <c r="O621" s="133" t="str">
        <f>IFERROR(VLOOKUP(A621,DETAIL!$A$7:$L$1101,10,0)*25%,"")</f>
        <v/>
      </c>
      <c r="P621" s="133" t="str">
        <f t="shared" si="22"/>
        <v/>
      </c>
      <c r="Q621" s="131"/>
    </row>
    <row r="622" spans="1:17" ht="24.95" customHeight="1">
      <c r="A622" s="150">
        <v>615</v>
      </c>
      <c r="B622" s="16" t="str">
        <f t="shared" si="23"/>
        <v/>
      </c>
      <c r="C622" s="130" t="str">
        <f>IFERROR(VLOOKUP(A622,DETAIL!$A$7:$F$1101,3,0),"")</f>
        <v/>
      </c>
      <c r="D622" s="130" t="str">
        <f>IFERROR(VLOOKUP(A622,DETAIL!$A$7:$F$1101,4,0),"")</f>
        <v/>
      </c>
      <c r="E622" s="131" t="str">
        <f>IFERROR(VLOOKUP(A622,DETAIL!$A$7:$F$1101,5,0),"")</f>
        <v/>
      </c>
      <c r="F622" s="131" t="str">
        <f>IFERROR(VLOOKUP(A622,DETAIL!$A$7:$O$1101,15,0),"")</f>
        <v/>
      </c>
      <c r="G622" s="131" t="str">
        <f>IFERROR(VLOOKUP(A622,DETAIL!$A$7:$O$1101,14,0),"")</f>
        <v/>
      </c>
      <c r="H622" s="16" t="str">
        <f>IFERROR(VLOOKUP(A622,DETAIL!$A$7:$F$1101,6,0),"")</f>
        <v/>
      </c>
      <c r="I622" s="16" t="str">
        <f>IFERROR(VLOOKUP(A622,DETAIL!$A$7:$P$1101,16,0),"")</f>
        <v/>
      </c>
      <c r="J622" s="16" t="str">
        <f>IFERROR(VLOOKUP(A622,DETAIL!$A$7:$O$1101,13,0),"")</f>
        <v/>
      </c>
      <c r="K622" s="132" t="str">
        <f>IFERROR(CONCATENATE("वर्ष ",VLOOKUP(A622,DETAIL!$A$7:$O$1101,11,0)," / ","प्रतिशत ",VLOOKUP(A622,DETAIL!$A$7:$O$1101,12,0)*100),"")</f>
        <v/>
      </c>
      <c r="L622" s="16" t="str">
        <f>IFERROR(VLOOKUP(A622,DETAIL!$A$7:$L$1101,7,0),"")</f>
        <v/>
      </c>
      <c r="M622" s="133" t="str">
        <f>IFERROR(VLOOKUP(A622,DETAIL!$A$7:$L$1101,8,0)*75%,"")</f>
        <v/>
      </c>
      <c r="N622" s="16" t="str">
        <f>IFERROR(VLOOKUP(A622,DETAIL!$A$7:$L$1101,9,0),"")</f>
        <v/>
      </c>
      <c r="O622" s="133" t="str">
        <f>IFERROR(VLOOKUP(A622,DETAIL!$A$7:$L$1101,10,0)*25%,"")</f>
        <v/>
      </c>
      <c r="P622" s="133" t="str">
        <f t="shared" si="22"/>
        <v/>
      </c>
      <c r="Q622" s="131"/>
    </row>
    <row r="623" spans="1:17" ht="24.95" customHeight="1">
      <c r="A623" s="150">
        <v>616</v>
      </c>
      <c r="B623" s="16" t="str">
        <f t="shared" si="23"/>
        <v/>
      </c>
      <c r="C623" s="130" t="str">
        <f>IFERROR(VLOOKUP(A623,DETAIL!$A$7:$F$1101,3,0),"")</f>
        <v/>
      </c>
      <c r="D623" s="130" t="str">
        <f>IFERROR(VLOOKUP(A623,DETAIL!$A$7:$F$1101,4,0),"")</f>
        <v/>
      </c>
      <c r="E623" s="131" t="str">
        <f>IFERROR(VLOOKUP(A623,DETAIL!$A$7:$F$1101,5,0),"")</f>
        <v/>
      </c>
      <c r="F623" s="131" t="str">
        <f>IFERROR(VLOOKUP(A623,DETAIL!$A$7:$O$1101,15,0),"")</f>
        <v/>
      </c>
      <c r="G623" s="131" t="str">
        <f>IFERROR(VLOOKUP(A623,DETAIL!$A$7:$O$1101,14,0),"")</f>
        <v/>
      </c>
      <c r="H623" s="16" t="str">
        <f>IFERROR(VLOOKUP(A623,DETAIL!$A$7:$F$1101,6,0),"")</f>
        <v/>
      </c>
      <c r="I623" s="16" t="str">
        <f>IFERROR(VLOOKUP(A623,DETAIL!$A$7:$P$1101,16,0),"")</f>
        <v/>
      </c>
      <c r="J623" s="16" t="str">
        <f>IFERROR(VLOOKUP(A623,DETAIL!$A$7:$O$1101,13,0),"")</f>
        <v/>
      </c>
      <c r="K623" s="132" t="str">
        <f>IFERROR(CONCATENATE("वर्ष ",VLOOKUP(A623,DETAIL!$A$7:$O$1101,11,0)," / ","प्रतिशत ",VLOOKUP(A623,DETAIL!$A$7:$O$1101,12,0)*100),"")</f>
        <v/>
      </c>
      <c r="L623" s="16" t="str">
        <f>IFERROR(VLOOKUP(A623,DETAIL!$A$7:$L$1101,7,0),"")</f>
        <v/>
      </c>
      <c r="M623" s="133" t="str">
        <f>IFERROR(VLOOKUP(A623,DETAIL!$A$7:$L$1101,8,0)*75%,"")</f>
        <v/>
      </c>
      <c r="N623" s="16" t="str">
        <f>IFERROR(VLOOKUP(A623,DETAIL!$A$7:$L$1101,9,0),"")</f>
        <v/>
      </c>
      <c r="O623" s="133" t="str">
        <f>IFERROR(VLOOKUP(A623,DETAIL!$A$7:$L$1101,10,0)*25%,"")</f>
        <v/>
      </c>
      <c r="P623" s="133" t="str">
        <f t="shared" si="22"/>
        <v/>
      </c>
      <c r="Q623" s="131"/>
    </row>
    <row r="624" spans="1:17" ht="24.95" customHeight="1">
      <c r="A624" s="150">
        <v>617</v>
      </c>
      <c r="B624" s="16" t="str">
        <f t="shared" si="23"/>
        <v/>
      </c>
      <c r="C624" s="130" t="str">
        <f>IFERROR(VLOOKUP(A624,DETAIL!$A$7:$F$1101,3,0),"")</f>
        <v/>
      </c>
      <c r="D624" s="130" t="str">
        <f>IFERROR(VLOOKUP(A624,DETAIL!$A$7:$F$1101,4,0),"")</f>
        <v/>
      </c>
      <c r="E624" s="131" t="str">
        <f>IFERROR(VLOOKUP(A624,DETAIL!$A$7:$F$1101,5,0),"")</f>
        <v/>
      </c>
      <c r="F624" s="131" t="str">
        <f>IFERROR(VLOOKUP(A624,DETAIL!$A$7:$O$1101,15,0),"")</f>
        <v/>
      </c>
      <c r="G624" s="131" t="str">
        <f>IFERROR(VLOOKUP(A624,DETAIL!$A$7:$O$1101,14,0),"")</f>
        <v/>
      </c>
      <c r="H624" s="16" t="str">
        <f>IFERROR(VLOOKUP(A624,DETAIL!$A$7:$F$1101,6,0),"")</f>
        <v/>
      </c>
      <c r="I624" s="16" t="str">
        <f>IFERROR(VLOOKUP(A624,DETAIL!$A$7:$P$1101,16,0),"")</f>
        <v/>
      </c>
      <c r="J624" s="16" t="str">
        <f>IFERROR(VLOOKUP(A624,DETAIL!$A$7:$O$1101,13,0),"")</f>
        <v/>
      </c>
      <c r="K624" s="132" t="str">
        <f>IFERROR(CONCATENATE("वर्ष ",VLOOKUP(A624,DETAIL!$A$7:$O$1101,11,0)," / ","प्रतिशत ",VLOOKUP(A624,DETAIL!$A$7:$O$1101,12,0)*100),"")</f>
        <v/>
      </c>
      <c r="L624" s="16" t="str">
        <f>IFERROR(VLOOKUP(A624,DETAIL!$A$7:$L$1101,7,0),"")</f>
        <v/>
      </c>
      <c r="M624" s="133" t="str">
        <f>IFERROR(VLOOKUP(A624,DETAIL!$A$7:$L$1101,8,0)*75%,"")</f>
        <v/>
      </c>
      <c r="N624" s="16" t="str">
        <f>IFERROR(VLOOKUP(A624,DETAIL!$A$7:$L$1101,9,0),"")</f>
        <v/>
      </c>
      <c r="O624" s="133" t="str">
        <f>IFERROR(VLOOKUP(A624,DETAIL!$A$7:$L$1101,10,0)*25%,"")</f>
        <v/>
      </c>
      <c r="P624" s="133" t="str">
        <f t="shared" si="22"/>
        <v/>
      </c>
      <c r="Q624" s="131"/>
    </row>
    <row r="625" spans="1:17" ht="24.95" customHeight="1">
      <c r="A625" s="150">
        <v>618</v>
      </c>
      <c r="B625" s="16" t="str">
        <f t="shared" si="23"/>
        <v/>
      </c>
      <c r="C625" s="130" t="str">
        <f>IFERROR(VLOOKUP(A625,DETAIL!$A$7:$F$1101,3,0),"")</f>
        <v/>
      </c>
      <c r="D625" s="130" t="str">
        <f>IFERROR(VLOOKUP(A625,DETAIL!$A$7:$F$1101,4,0),"")</f>
        <v/>
      </c>
      <c r="E625" s="131" t="str">
        <f>IFERROR(VLOOKUP(A625,DETAIL!$A$7:$F$1101,5,0),"")</f>
        <v/>
      </c>
      <c r="F625" s="131" t="str">
        <f>IFERROR(VLOOKUP(A625,DETAIL!$A$7:$O$1101,15,0),"")</f>
        <v/>
      </c>
      <c r="G625" s="131" t="str">
        <f>IFERROR(VLOOKUP(A625,DETAIL!$A$7:$O$1101,14,0),"")</f>
        <v/>
      </c>
      <c r="H625" s="16" t="str">
        <f>IFERROR(VLOOKUP(A625,DETAIL!$A$7:$F$1101,6,0),"")</f>
        <v/>
      </c>
      <c r="I625" s="16" t="str">
        <f>IFERROR(VLOOKUP(A625,DETAIL!$A$7:$P$1101,16,0),"")</f>
        <v/>
      </c>
      <c r="J625" s="16" t="str">
        <f>IFERROR(VLOOKUP(A625,DETAIL!$A$7:$O$1101,13,0),"")</f>
        <v/>
      </c>
      <c r="K625" s="132" t="str">
        <f>IFERROR(CONCATENATE("वर्ष ",VLOOKUP(A625,DETAIL!$A$7:$O$1101,11,0)," / ","प्रतिशत ",VLOOKUP(A625,DETAIL!$A$7:$O$1101,12,0)*100),"")</f>
        <v/>
      </c>
      <c r="L625" s="16" t="str">
        <f>IFERROR(VLOOKUP(A625,DETAIL!$A$7:$L$1101,7,0),"")</f>
        <v/>
      </c>
      <c r="M625" s="133" t="str">
        <f>IFERROR(VLOOKUP(A625,DETAIL!$A$7:$L$1101,8,0)*75%,"")</f>
        <v/>
      </c>
      <c r="N625" s="16" t="str">
        <f>IFERROR(VLOOKUP(A625,DETAIL!$A$7:$L$1101,9,0),"")</f>
        <v/>
      </c>
      <c r="O625" s="133" t="str">
        <f>IFERROR(VLOOKUP(A625,DETAIL!$A$7:$L$1101,10,0)*25%,"")</f>
        <v/>
      </c>
      <c r="P625" s="133" t="str">
        <f t="shared" si="22"/>
        <v/>
      </c>
      <c r="Q625" s="131"/>
    </row>
    <row r="626" spans="1:17" ht="24.95" customHeight="1">
      <c r="A626" s="150">
        <v>619</v>
      </c>
      <c r="B626" s="16" t="str">
        <f t="shared" si="23"/>
        <v/>
      </c>
      <c r="C626" s="130" t="str">
        <f>IFERROR(VLOOKUP(A626,DETAIL!$A$7:$F$1101,3,0),"")</f>
        <v/>
      </c>
      <c r="D626" s="130" t="str">
        <f>IFERROR(VLOOKUP(A626,DETAIL!$A$7:$F$1101,4,0),"")</f>
        <v/>
      </c>
      <c r="E626" s="131" t="str">
        <f>IFERROR(VLOOKUP(A626,DETAIL!$A$7:$F$1101,5,0),"")</f>
        <v/>
      </c>
      <c r="F626" s="131" t="str">
        <f>IFERROR(VLOOKUP(A626,DETAIL!$A$7:$O$1101,15,0),"")</f>
        <v/>
      </c>
      <c r="G626" s="131" t="str">
        <f>IFERROR(VLOOKUP(A626,DETAIL!$A$7:$O$1101,14,0),"")</f>
        <v/>
      </c>
      <c r="H626" s="16" t="str">
        <f>IFERROR(VLOOKUP(A626,DETAIL!$A$7:$F$1101,6,0),"")</f>
        <v/>
      </c>
      <c r="I626" s="16" t="str">
        <f>IFERROR(VLOOKUP(A626,DETAIL!$A$7:$P$1101,16,0),"")</f>
        <v/>
      </c>
      <c r="J626" s="16" t="str">
        <f>IFERROR(VLOOKUP(A626,DETAIL!$A$7:$O$1101,13,0),"")</f>
        <v/>
      </c>
      <c r="K626" s="132" t="str">
        <f>IFERROR(CONCATENATE("वर्ष ",VLOOKUP(A626,DETAIL!$A$7:$O$1101,11,0)," / ","प्रतिशत ",VLOOKUP(A626,DETAIL!$A$7:$O$1101,12,0)*100),"")</f>
        <v/>
      </c>
      <c r="L626" s="16" t="str">
        <f>IFERROR(VLOOKUP(A626,DETAIL!$A$7:$L$1101,7,0),"")</f>
        <v/>
      </c>
      <c r="M626" s="133" t="str">
        <f>IFERROR(VLOOKUP(A626,DETAIL!$A$7:$L$1101,8,0)*75%,"")</f>
        <v/>
      </c>
      <c r="N626" s="16" t="str">
        <f>IFERROR(VLOOKUP(A626,DETAIL!$A$7:$L$1101,9,0),"")</f>
        <v/>
      </c>
      <c r="O626" s="133" t="str">
        <f>IFERROR(VLOOKUP(A626,DETAIL!$A$7:$L$1101,10,0)*25%,"")</f>
        <v/>
      </c>
      <c r="P626" s="133" t="str">
        <f t="shared" si="22"/>
        <v/>
      </c>
      <c r="Q626" s="131"/>
    </row>
    <row r="627" spans="1:17" ht="24.95" customHeight="1">
      <c r="A627" s="150">
        <v>620</v>
      </c>
      <c r="B627" s="16" t="str">
        <f t="shared" si="23"/>
        <v/>
      </c>
      <c r="C627" s="130" t="str">
        <f>IFERROR(VLOOKUP(A627,DETAIL!$A$7:$F$1101,3,0),"")</f>
        <v/>
      </c>
      <c r="D627" s="130" t="str">
        <f>IFERROR(VLOOKUP(A627,DETAIL!$A$7:$F$1101,4,0),"")</f>
        <v/>
      </c>
      <c r="E627" s="131" t="str">
        <f>IFERROR(VLOOKUP(A627,DETAIL!$A$7:$F$1101,5,0),"")</f>
        <v/>
      </c>
      <c r="F627" s="131" t="str">
        <f>IFERROR(VLOOKUP(A627,DETAIL!$A$7:$O$1101,15,0),"")</f>
        <v/>
      </c>
      <c r="G627" s="131" t="str">
        <f>IFERROR(VLOOKUP(A627,DETAIL!$A$7:$O$1101,14,0),"")</f>
        <v/>
      </c>
      <c r="H627" s="16" t="str">
        <f>IFERROR(VLOOKUP(A627,DETAIL!$A$7:$F$1101,6,0),"")</f>
        <v/>
      </c>
      <c r="I627" s="16" t="str">
        <f>IFERROR(VLOOKUP(A627,DETAIL!$A$7:$P$1101,16,0),"")</f>
        <v/>
      </c>
      <c r="J627" s="16" t="str">
        <f>IFERROR(VLOOKUP(A627,DETAIL!$A$7:$O$1101,13,0),"")</f>
        <v/>
      </c>
      <c r="K627" s="132" t="str">
        <f>IFERROR(CONCATENATE("वर्ष ",VLOOKUP(A627,DETAIL!$A$7:$O$1101,11,0)," / ","प्रतिशत ",VLOOKUP(A627,DETAIL!$A$7:$O$1101,12,0)*100),"")</f>
        <v/>
      </c>
      <c r="L627" s="16" t="str">
        <f>IFERROR(VLOOKUP(A627,DETAIL!$A$7:$L$1101,7,0),"")</f>
        <v/>
      </c>
      <c r="M627" s="133" t="str">
        <f>IFERROR(VLOOKUP(A627,DETAIL!$A$7:$L$1101,8,0)*75%,"")</f>
        <v/>
      </c>
      <c r="N627" s="16" t="str">
        <f>IFERROR(VLOOKUP(A627,DETAIL!$A$7:$L$1101,9,0),"")</f>
        <v/>
      </c>
      <c r="O627" s="133" t="str">
        <f>IFERROR(VLOOKUP(A627,DETAIL!$A$7:$L$1101,10,0)*25%,"")</f>
        <v/>
      </c>
      <c r="P627" s="133" t="str">
        <f t="shared" si="22"/>
        <v/>
      </c>
      <c r="Q627" s="131"/>
    </row>
    <row r="628" spans="1:17" ht="24.95" customHeight="1">
      <c r="A628" s="150">
        <v>621</v>
      </c>
      <c r="B628" s="16" t="str">
        <f t="shared" si="23"/>
        <v/>
      </c>
      <c r="C628" s="130" t="str">
        <f>IFERROR(VLOOKUP(A628,DETAIL!$A$7:$F$1101,3,0),"")</f>
        <v/>
      </c>
      <c r="D628" s="130" t="str">
        <f>IFERROR(VLOOKUP(A628,DETAIL!$A$7:$F$1101,4,0),"")</f>
        <v/>
      </c>
      <c r="E628" s="131" t="str">
        <f>IFERROR(VLOOKUP(A628,DETAIL!$A$7:$F$1101,5,0),"")</f>
        <v/>
      </c>
      <c r="F628" s="131" t="str">
        <f>IFERROR(VLOOKUP(A628,DETAIL!$A$7:$O$1101,15,0),"")</f>
        <v/>
      </c>
      <c r="G628" s="131" t="str">
        <f>IFERROR(VLOOKUP(A628,DETAIL!$A$7:$O$1101,14,0),"")</f>
        <v/>
      </c>
      <c r="H628" s="16" t="str">
        <f>IFERROR(VLOOKUP(A628,DETAIL!$A$7:$F$1101,6,0),"")</f>
        <v/>
      </c>
      <c r="I628" s="16" t="str">
        <f>IFERROR(VLOOKUP(A628,DETAIL!$A$7:$P$1101,16,0),"")</f>
        <v/>
      </c>
      <c r="J628" s="16" t="str">
        <f>IFERROR(VLOOKUP(A628,DETAIL!$A$7:$O$1101,13,0),"")</f>
        <v/>
      </c>
      <c r="K628" s="132" t="str">
        <f>IFERROR(CONCATENATE("वर्ष ",VLOOKUP(A628,DETAIL!$A$7:$O$1101,11,0)," / ","प्रतिशत ",VLOOKUP(A628,DETAIL!$A$7:$O$1101,12,0)*100),"")</f>
        <v/>
      </c>
      <c r="L628" s="16" t="str">
        <f>IFERROR(VLOOKUP(A628,DETAIL!$A$7:$L$1101,7,0),"")</f>
        <v/>
      </c>
      <c r="M628" s="133" t="str">
        <f>IFERROR(VLOOKUP(A628,DETAIL!$A$7:$L$1101,8,0)*75%,"")</f>
        <v/>
      </c>
      <c r="N628" s="16" t="str">
        <f>IFERROR(VLOOKUP(A628,DETAIL!$A$7:$L$1101,9,0),"")</f>
        <v/>
      </c>
      <c r="O628" s="133" t="str">
        <f>IFERROR(VLOOKUP(A628,DETAIL!$A$7:$L$1101,10,0)*25%,"")</f>
        <v/>
      </c>
      <c r="P628" s="133" t="str">
        <f t="shared" si="22"/>
        <v/>
      </c>
      <c r="Q628" s="131"/>
    </row>
    <row r="629" spans="1:17" ht="24.95" customHeight="1">
      <c r="A629" s="150">
        <v>622</v>
      </c>
      <c r="B629" s="16" t="str">
        <f t="shared" si="23"/>
        <v/>
      </c>
      <c r="C629" s="130" t="str">
        <f>IFERROR(VLOOKUP(A629,DETAIL!$A$7:$F$1101,3,0),"")</f>
        <v/>
      </c>
      <c r="D629" s="130" t="str">
        <f>IFERROR(VLOOKUP(A629,DETAIL!$A$7:$F$1101,4,0),"")</f>
        <v/>
      </c>
      <c r="E629" s="131" t="str">
        <f>IFERROR(VLOOKUP(A629,DETAIL!$A$7:$F$1101,5,0),"")</f>
        <v/>
      </c>
      <c r="F629" s="131" t="str">
        <f>IFERROR(VLOOKUP(A629,DETAIL!$A$7:$O$1101,15,0),"")</f>
        <v/>
      </c>
      <c r="G629" s="131" t="str">
        <f>IFERROR(VLOOKUP(A629,DETAIL!$A$7:$O$1101,14,0),"")</f>
        <v/>
      </c>
      <c r="H629" s="16" t="str">
        <f>IFERROR(VLOOKUP(A629,DETAIL!$A$7:$F$1101,6,0),"")</f>
        <v/>
      </c>
      <c r="I629" s="16" t="str">
        <f>IFERROR(VLOOKUP(A629,DETAIL!$A$7:$P$1101,16,0),"")</f>
        <v/>
      </c>
      <c r="J629" s="16" t="str">
        <f>IFERROR(VLOOKUP(A629,DETAIL!$A$7:$O$1101,13,0),"")</f>
        <v/>
      </c>
      <c r="K629" s="132" t="str">
        <f>IFERROR(CONCATENATE("वर्ष ",VLOOKUP(A629,DETAIL!$A$7:$O$1101,11,0)," / ","प्रतिशत ",VLOOKUP(A629,DETAIL!$A$7:$O$1101,12,0)*100),"")</f>
        <v/>
      </c>
      <c r="L629" s="16" t="str">
        <f>IFERROR(VLOOKUP(A629,DETAIL!$A$7:$L$1101,7,0),"")</f>
        <v/>
      </c>
      <c r="M629" s="133" t="str">
        <f>IFERROR(VLOOKUP(A629,DETAIL!$A$7:$L$1101,8,0)*75%,"")</f>
        <v/>
      </c>
      <c r="N629" s="16" t="str">
        <f>IFERROR(VLOOKUP(A629,DETAIL!$A$7:$L$1101,9,0),"")</f>
        <v/>
      </c>
      <c r="O629" s="133" t="str">
        <f>IFERROR(VLOOKUP(A629,DETAIL!$A$7:$L$1101,10,0)*25%,"")</f>
        <v/>
      </c>
      <c r="P629" s="133" t="str">
        <f t="shared" si="22"/>
        <v/>
      </c>
      <c r="Q629" s="131"/>
    </row>
    <row r="630" spans="1:17" ht="24.95" customHeight="1">
      <c r="A630" s="150">
        <v>623</v>
      </c>
      <c r="B630" s="16" t="str">
        <f t="shared" si="23"/>
        <v/>
      </c>
      <c r="C630" s="130" t="str">
        <f>IFERROR(VLOOKUP(A630,DETAIL!$A$7:$F$1101,3,0),"")</f>
        <v/>
      </c>
      <c r="D630" s="130" t="str">
        <f>IFERROR(VLOOKUP(A630,DETAIL!$A$7:$F$1101,4,0),"")</f>
        <v/>
      </c>
      <c r="E630" s="131" t="str">
        <f>IFERROR(VLOOKUP(A630,DETAIL!$A$7:$F$1101,5,0),"")</f>
        <v/>
      </c>
      <c r="F630" s="131" t="str">
        <f>IFERROR(VLOOKUP(A630,DETAIL!$A$7:$O$1101,15,0),"")</f>
        <v/>
      </c>
      <c r="G630" s="131" t="str">
        <f>IFERROR(VLOOKUP(A630,DETAIL!$A$7:$O$1101,14,0),"")</f>
        <v/>
      </c>
      <c r="H630" s="16" t="str">
        <f>IFERROR(VLOOKUP(A630,DETAIL!$A$7:$F$1101,6,0),"")</f>
        <v/>
      </c>
      <c r="I630" s="16" t="str">
        <f>IFERROR(VLOOKUP(A630,DETAIL!$A$7:$P$1101,16,0),"")</f>
        <v/>
      </c>
      <c r="J630" s="16" t="str">
        <f>IFERROR(VLOOKUP(A630,DETAIL!$A$7:$O$1101,13,0),"")</f>
        <v/>
      </c>
      <c r="K630" s="132" t="str">
        <f>IFERROR(CONCATENATE("वर्ष ",VLOOKUP(A630,DETAIL!$A$7:$O$1101,11,0)," / ","प्रतिशत ",VLOOKUP(A630,DETAIL!$A$7:$O$1101,12,0)*100),"")</f>
        <v/>
      </c>
      <c r="L630" s="16" t="str">
        <f>IFERROR(VLOOKUP(A630,DETAIL!$A$7:$L$1101,7,0),"")</f>
        <v/>
      </c>
      <c r="M630" s="133" t="str">
        <f>IFERROR(VLOOKUP(A630,DETAIL!$A$7:$L$1101,8,0)*75%,"")</f>
        <v/>
      </c>
      <c r="N630" s="16" t="str">
        <f>IFERROR(VLOOKUP(A630,DETAIL!$A$7:$L$1101,9,0),"")</f>
        <v/>
      </c>
      <c r="O630" s="133" t="str">
        <f>IFERROR(VLOOKUP(A630,DETAIL!$A$7:$L$1101,10,0)*25%,"")</f>
        <v/>
      </c>
      <c r="P630" s="133" t="str">
        <f t="shared" si="22"/>
        <v/>
      </c>
      <c r="Q630" s="131"/>
    </row>
    <row r="631" spans="1:17" ht="24.95" customHeight="1">
      <c r="A631" s="150">
        <v>624</v>
      </c>
      <c r="B631" s="16" t="str">
        <f t="shared" si="23"/>
        <v/>
      </c>
      <c r="C631" s="130" t="str">
        <f>IFERROR(VLOOKUP(A631,DETAIL!$A$7:$F$1101,3,0),"")</f>
        <v/>
      </c>
      <c r="D631" s="130" t="str">
        <f>IFERROR(VLOOKUP(A631,DETAIL!$A$7:$F$1101,4,0),"")</f>
        <v/>
      </c>
      <c r="E631" s="131" t="str">
        <f>IFERROR(VLOOKUP(A631,DETAIL!$A$7:$F$1101,5,0),"")</f>
        <v/>
      </c>
      <c r="F631" s="131" t="str">
        <f>IFERROR(VLOOKUP(A631,DETAIL!$A$7:$O$1101,15,0),"")</f>
        <v/>
      </c>
      <c r="G631" s="131" t="str">
        <f>IFERROR(VLOOKUP(A631,DETAIL!$A$7:$O$1101,14,0),"")</f>
        <v/>
      </c>
      <c r="H631" s="16" t="str">
        <f>IFERROR(VLOOKUP(A631,DETAIL!$A$7:$F$1101,6,0),"")</f>
        <v/>
      </c>
      <c r="I631" s="16" t="str">
        <f>IFERROR(VLOOKUP(A631,DETAIL!$A$7:$P$1101,16,0),"")</f>
        <v/>
      </c>
      <c r="J631" s="16" t="str">
        <f>IFERROR(VLOOKUP(A631,DETAIL!$A$7:$O$1101,13,0),"")</f>
        <v/>
      </c>
      <c r="K631" s="132" t="str">
        <f>IFERROR(CONCATENATE("वर्ष ",VLOOKUP(A631,DETAIL!$A$7:$O$1101,11,0)," / ","प्रतिशत ",VLOOKUP(A631,DETAIL!$A$7:$O$1101,12,0)*100),"")</f>
        <v/>
      </c>
      <c r="L631" s="16" t="str">
        <f>IFERROR(VLOOKUP(A631,DETAIL!$A$7:$L$1101,7,0),"")</f>
        <v/>
      </c>
      <c r="M631" s="133" t="str">
        <f>IFERROR(VLOOKUP(A631,DETAIL!$A$7:$L$1101,8,0)*75%,"")</f>
        <v/>
      </c>
      <c r="N631" s="16" t="str">
        <f>IFERROR(VLOOKUP(A631,DETAIL!$A$7:$L$1101,9,0),"")</f>
        <v/>
      </c>
      <c r="O631" s="133" t="str">
        <f>IFERROR(VLOOKUP(A631,DETAIL!$A$7:$L$1101,10,0)*25%,"")</f>
        <v/>
      </c>
      <c r="P631" s="133" t="str">
        <f t="shared" si="22"/>
        <v/>
      </c>
      <c r="Q631" s="131"/>
    </row>
    <row r="632" spans="1:17" ht="24.95" customHeight="1">
      <c r="A632" s="150">
        <v>625</v>
      </c>
      <c r="B632" s="16" t="str">
        <f t="shared" si="23"/>
        <v/>
      </c>
      <c r="C632" s="130" t="str">
        <f>IFERROR(VLOOKUP(A632,DETAIL!$A$7:$F$1101,3,0),"")</f>
        <v/>
      </c>
      <c r="D632" s="130" t="str">
        <f>IFERROR(VLOOKUP(A632,DETAIL!$A$7:$F$1101,4,0),"")</f>
        <v/>
      </c>
      <c r="E632" s="131" t="str">
        <f>IFERROR(VLOOKUP(A632,DETAIL!$A$7:$F$1101,5,0),"")</f>
        <v/>
      </c>
      <c r="F632" s="131" t="str">
        <f>IFERROR(VLOOKUP(A632,DETAIL!$A$7:$O$1101,15,0),"")</f>
        <v/>
      </c>
      <c r="G632" s="131" t="str">
        <f>IFERROR(VLOOKUP(A632,DETAIL!$A$7:$O$1101,14,0),"")</f>
        <v/>
      </c>
      <c r="H632" s="16" t="str">
        <f>IFERROR(VLOOKUP(A632,DETAIL!$A$7:$F$1101,6,0),"")</f>
        <v/>
      </c>
      <c r="I632" s="16" t="str">
        <f>IFERROR(VLOOKUP(A632,DETAIL!$A$7:$P$1101,16,0),"")</f>
        <v/>
      </c>
      <c r="J632" s="16" t="str">
        <f>IFERROR(VLOOKUP(A632,DETAIL!$A$7:$O$1101,13,0),"")</f>
        <v/>
      </c>
      <c r="K632" s="132" t="str">
        <f>IFERROR(CONCATENATE("वर्ष ",VLOOKUP(A632,DETAIL!$A$7:$O$1101,11,0)," / ","प्रतिशत ",VLOOKUP(A632,DETAIL!$A$7:$O$1101,12,0)*100),"")</f>
        <v/>
      </c>
      <c r="L632" s="16" t="str">
        <f>IFERROR(VLOOKUP(A632,DETAIL!$A$7:$L$1101,7,0),"")</f>
        <v/>
      </c>
      <c r="M632" s="133" t="str">
        <f>IFERROR(VLOOKUP(A632,DETAIL!$A$7:$L$1101,8,0)*75%,"")</f>
        <v/>
      </c>
      <c r="N632" s="16" t="str">
        <f>IFERROR(VLOOKUP(A632,DETAIL!$A$7:$L$1101,9,0),"")</f>
        <v/>
      </c>
      <c r="O632" s="133" t="str">
        <f>IFERROR(VLOOKUP(A632,DETAIL!$A$7:$L$1101,10,0)*25%,"")</f>
        <v/>
      </c>
      <c r="P632" s="133" t="str">
        <f t="shared" si="22"/>
        <v/>
      </c>
      <c r="Q632" s="131"/>
    </row>
    <row r="633" spans="1:17" ht="24.95" customHeight="1">
      <c r="A633" s="150">
        <v>626</v>
      </c>
      <c r="B633" s="16" t="str">
        <f t="shared" si="23"/>
        <v/>
      </c>
      <c r="C633" s="130" t="str">
        <f>IFERROR(VLOOKUP(A633,DETAIL!$A$7:$F$1101,3,0),"")</f>
        <v/>
      </c>
      <c r="D633" s="130" t="str">
        <f>IFERROR(VLOOKUP(A633,DETAIL!$A$7:$F$1101,4,0),"")</f>
        <v/>
      </c>
      <c r="E633" s="131" t="str">
        <f>IFERROR(VLOOKUP(A633,DETAIL!$A$7:$F$1101,5,0),"")</f>
        <v/>
      </c>
      <c r="F633" s="131" t="str">
        <f>IFERROR(VLOOKUP(A633,DETAIL!$A$7:$O$1101,15,0),"")</f>
        <v/>
      </c>
      <c r="G633" s="131" t="str">
        <f>IFERROR(VLOOKUP(A633,DETAIL!$A$7:$O$1101,14,0),"")</f>
        <v/>
      </c>
      <c r="H633" s="16" t="str">
        <f>IFERROR(VLOOKUP(A633,DETAIL!$A$7:$F$1101,6,0),"")</f>
        <v/>
      </c>
      <c r="I633" s="16" t="str">
        <f>IFERROR(VLOOKUP(A633,DETAIL!$A$7:$P$1101,16,0),"")</f>
        <v/>
      </c>
      <c r="J633" s="16" t="str">
        <f>IFERROR(VLOOKUP(A633,DETAIL!$A$7:$O$1101,13,0),"")</f>
        <v/>
      </c>
      <c r="K633" s="132" t="str">
        <f>IFERROR(CONCATENATE("वर्ष ",VLOOKUP(A633,DETAIL!$A$7:$O$1101,11,0)," / ","प्रतिशत ",VLOOKUP(A633,DETAIL!$A$7:$O$1101,12,0)*100),"")</f>
        <v/>
      </c>
      <c r="L633" s="16" t="str">
        <f>IFERROR(VLOOKUP(A633,DETAIL!$A$7:$L$1101,7,0),"")</f>
        <v/>
      </c>
      <c r="M633" s="133" t="str">
        <f>IFERROR(VLOOKUP(A633,DETAIL!$A$7:$L$1101,8,0)*75%,"")</f>
        <v/>
      </c>
      <c r="N633" s="16" t="str">
        <f>IFERROR(VLOOKUP(A633,DETAIL!$A$7:$L$1101,9,0),"")</f>
        <v/>
      </c>
      <c r="O633" s="133" t="str">
        <f>IFERROR(VLOOKUP(A633,DETAIL!$A$7:$L$1101,10,0)*25%,"")</f>
        <v/>
      </c>
      <c r="P633" s="133" t="str">
        <f t="shared" si="22"/>
        <v/>
      </c>
      <c r="Q633" s="131"/>
    </row>
    <row r="634" spans="1:17" ht="24.95" customHeight="1">
      <c r="A634" s="150">
        <v>627</v>
      </c>
      <c r="B634" s="16" t="str">
        <f t="shared" si="23"/>
        <v/>
      </c>
      <c r="C634" s="130" t="str">
        <f>IFERROR(VLOOKUP(A634,DETAIL!$A$7:$F$1101,3,0),"")</f>
        <v/>
      </c>
      <c r="D634" s="130" t="str">
        <f>IFERROR(VLOOKUP(A634,DETAIL!$A$7:$F$1101,4,0),"")</f>
        <v/>
      </c>
      <c r="E634" s="131" t="str">
        <f>IFERROR(VLOOKUP(A634,DETAIL!$A$7:$F$1101,5,0),"")</f>
        <v/>
      </c>
      <c r="F634" s="131" t="str">
        <f>IFERROR(VLOOKUP(A634,DETAIL!$A$7:$O$1101,15,0),"")</f>
        <v/>
      </c>
      <c r="G634" s="131" t="str">
        <f>IFERROR(VLOOKUP(A634,DETAIL!$A$7:$O$1101,14,0),"")</f>
        <v/>
      </c>
      <c r="H634" s="16" t="str">
        <f>IFERROR(VLOOKUP(A634,DETAIL!$A$7:$F$1101,6,0),"")</f>
        <v/>
      </c>
      <c r="I634" s="16" t="str">
        <f>IFERROR(VLOOKUP(A634,DETAIL!$A$7:$P$1101,16,0),"")</f>
        <v/>
      </c>
      <c r="J634" s="16" t="str">
        <f>IFERROR(VLOOKUP(A634,DETAIL!$A$7:$O$1101,13,0),"")</f>
        <v/>
      </c>
      <c r="K634" s="132" t="str">
        <f>IFERROR(CONCATENATE("वर्ष ",VLOOKUP(A634,DETAIL!$A$7:$O$1101,11,0)," / ","प्रतिशत ",VLOOKUP(A634,DETAIL!$A$7:$O$1101,12,0)*100),"")</f>
        <v/>
      </c>
      <c r="L634" s="16" t="str">
        <f>IFERROR(VLOOKUP(A634,DETAIL!$A$7:$L$1101,7,0),"")</f>
        <v/>
      </c>
      <c r="M634" s="133" t="str">
        <f>IFERROR(VLOOKUP(A634,DETAIL!$A$7:$L$1101,8,0)*75%,"")</f>
        <v/>
      </c>
      <c r="N634" s="16" t="str">
        <f>IFERROR(VLOOKUP(A634,DETAIL!$A$7:$L$1101,9,0),"")</f>
        <v/>
      </c>
      <c r="O634" s="133" t="str">
        <f>IFERROR(VLOOKUP(A634,DETAIL!$A$7:$L$1101,10,0)*25%,"")</f>
        <v/>
      </c>
      <c r="P634" s="133" t="str">
        <f t="shared" si="22"/>
        <v/>
      </c>
      <c r="Q634" s="131"/>
    </row>
    <row r="635" spans="1:17" ht="24.95" customHeight="1">
      <c r="A635" s="150">
        <v>628</v>
      </c>
      <c r="B635" s="16" t="str">
        <f t="shared" si="23"/>
        <v/>
      </c>
      <c r="C635" s="130" t="str">
        <f>IFERROR(VLOOKUP(A635,DETAIL!$A$7:$F$1101,3,0),"")</f>
        <v/>
      </c>
      <c r="D635" s="130" t="str">
        <f>IFERROR(VLOOKUP(A635,DETAIL!$A$7:$F$1101,4,0),"")</f>
        <v/>
      </c>
      <c r="E635" s="131" t="str">
        <f>IFERROR(VLOOKUP(A635,DETAIL!$A$7:$F$1101,5,0),"")</f>
        <v/>
      </c>
      <c r="F635" s="131" t="str">
        <f>IFERROR(VLOOKUP(A635,DETAIL!$A$7:$O$1101,15,0),"")</f>
        <v/>
      </c>
      <c r="G635" s="131" t="str">
        <f>IFERROR(VLOOKUP(A635,DETAIL!$A$7:$O$1101,14,0),"")</f>
        <v/>
      </c>
      <c r="H635" s="16" t="str">
        <f>IFERROR(VLOOKUP(A635,DETAIL!$A$7:$F$1101,6,0),"")</f>
        <v/>
      </c>
      <c r="I635" s="16" t="str">
        <f>IFERROR(VLOOKUP(A635,DETAIL!$A$7:$P$1101,16,0),"")</f>
        <v/>
      </c>
      <c r="J635" s="16" t="str">
        <f>IFERROR(VLOOKUP(A635,DETAIL!$A$7:$O$1101,13,0),"")</f>
        <v/>
      </c>
      <c r="K635" s="132" t="str">
        <f>IFERROR(CONCATENATE("वर्ष ",VLOOKUP(A635,DETAIL!$A$7:$O$1101,11,0)," / ","प्रतिशत ",VLOOKUP(A635,DETAIL!$A$7:$O$1101,12,0)*100),"")</f>
        <v/>
      </c>
      <c r="L635" s="16" t="str">
        <f>IFERROR(VLOOKUP(A635,DETAIL!$A$7:$L$1101,7,0),"")</f>
        <v/>
      </c>
      <c r="M635" s="133" t="str">
        <f>IFERROR(VLOOKUP(A635,DETAIL!$A$7:$L$1101,8,0)*75%,"")</f>
        <v/>
      </c>
      <c r="N635" s="16" t="str">
        <f>IFERROR(VLOOKUP(A635,DETAIL!$A$7:$L$1101,9,0),"")</f>
        <v/>
      </c>
      <c r="O635" s="133" t="str">
        <f>IFERROR(VLOOKUP(A635,DETAIL!$A$7:$L$1101,10,0)*25%,"")</f>
        <v/>
      </c>
      <c r="P635" s="133" t="str">
        <f t="shared" si="22"/>
        <v/>
      </c>
      <c r="Q635" s="131"/>
    </row>
    <row r="636" spans="1:17" ht="24.95" customHeight="1">
      <c r="A636" s="150">
        <v>629</v>
      </c>
      <c r="B636" s="16" t="str">
        <f t="shared" si="23"/>
        <v/>
      </c>
      <c r="C636" s="130" t="str">
        <f>IFERROR(VLOOKUP(A636,DETAIL!$A$7:$F$1101,3,0),"")</f>
        <v/>
      </c>
      <c r="D636" s="130" t="str">
        <f>IFERROR(VLOOKUP(A636,DETAIL!$A$7:$F$1101,4,0),"")</f>
        <v/>
      </c>
      <c r="E636" s="131" t="str">
        <f>IFERROR(VLOOKUP(A636,DETAIL!$A$7:$F$1101,5,0),"")</f>
        <v/>
      </c>
      <c r="F636" s="131" t="str">
        <f>IFERROR(VLOOKUP(A636,DETAIL!$A$7:$O$1101,15,0),"")</f>
        <v/>
      </c>
      <c r="G636" s="131" t="str">
        <f>IFERROR(VLOOKUP(A636,DETAIL!$A$7:$O$1101,14,0),"")</f>
        <v/>
      </c>
      <c r="H636" s="16" t="str">
        <f>IFERROR(VLOOKUP(A636,DETAIL!$A$7:$F$1101,6,0),"")</f>
        <v/>
      </c>
      <c r="I636" s="16" t="str">
        <f>IFERROR(VLOOKUP(A636,DETAIL!$A$7:$P$1101,16,0),"")</f>
        <v/>
      </c>
      <c r="J636" s="16" t="str">
        <f>IFERROR(VLOOKUP(A636,DETAIL!$A$7:$O$1101,13,0),"")</f>
        <v/>
      </c>
      <c r="K636" s="132" t="str">
        <f>IFERROR(CONCATENATE("वर्ष ",VLOOKUP(A636,DETAIL!$A$7:$O$1101,11,0)," / ","प्रतिशत ",VLOOKUP(A636,DETAIL!$A$7:$O$1101,12,0)*100),"")</f>
        <v/>
      </c>
      <c r="L636" s="16" t="str">
        <f>IFERROR(VLOOKUP(A636,DETAIL!$A$7:$L$1101,7,0),"")</f>
        <v/>
      </c>
      <c r="M636" s="133" t="str">
        <f>IFERROR(VLOOKUP(A636,DETAIL!$A$7:$L$1101,8,0)*75%,"")</f>
        <v/>
      </c>
      <c r="N636" s="16" t="str">
        <f>IFERROR(VLOOKUP(A636,DETAIL!$A$7:$L$1101,9,0),"")</f>
        <v/>
      </c>
      <c r="O636" s="133" t="str">
        <f>IFERROR(VLOOKUP(A636,DETAIL!$A$7:$L$1101,10,0)*25%,"")</f>
        <v/>
      </c>
      <c r="P636" s="133" t="str">
        <f t="shared" si="22"/>
        <v/>
      </c>
      <c r="Q636" s="131"/>
    </row>
    <row r="637" spans="1:17" ht="24.95" customHeight="1">
      <c r="A637" s="150">
        <v>630</v>
      </c>
      <c r="B637" s="16" t="str">
        <f t="shared" si="23"/>
        <v/>
      </c>
      <c r="C637" s="130" t="str">
        <f>IFERROR(VLOOKUP(A637,DETAIL!$A$7:$F$1101,3,0),"")</f>
        <v/>
      </c>
      <c r="D637" s="130" t="str">
        <f>IFERROR(VLOOKUP(A637,DETAIL!$A$7:$F$1101,4,0),"")</f>
        <v/>
      </c>
      <c r="E637" s="131" t="str">
        <f>IFERROR(VLOOKUP(A637,DETAIL!$A$7:$F$1101,5,0),"")</f>
        <v/>
      </c>
      <c r="F637" s="131" t="str">
        <f>IFERROR(VLOOKUP(A637,DETAIL!$A$7:$O$1101,15,0),"")</f>
        <v/>
      </c>
      <c r="G637" s="131" t="str">
        <f>IFERROR(VLOOKUP(A637,DETAIL!$A$7:$O$1101,14,0),"")</f>
        <v/>
      </c>
      <c r="H637" s="16" t="str">
        <f>IFERROR(VLOOKUP(A637,DETAIL!$A$7:$F$1101,6,0),"")</f>
        <v/>
      </c>
      <c r="I637" s="16" t="str">
        <f>IFERROR(VLOOKUP(A637,DETAIL!$A$7:$P$1101,16,0),"")</f>
        <v/>
      </c>
      <c r="J637" s="16" t="str">
        <f>IFERROR(VLOOKUP(A637,DETAIL!$A$7:$O$1101,13,0),"")</f>
        <v/>
      </c>
      <c r="K637" s="132" t="str">
        <f>IFERROR(CONCATENATE("वर्ष ",VLOOKUP(A637,DETAIL!$A$7:$O$1101,11,0)," / ","प्रतिशत ",VLOOKUP(A637,DETAIL!$A$7:$O$1101,12,0)*100),"")</f>
        <v/>
      </c>
      <c r="L637" s="16" t="str">
        <f>IFERROR(VLOOKUP(A637,DETAIL!$A$7:$L$1101,7,0),"")</f>
        <v/>
      </c>
      <c r="M637" s="133" t="str">
        <f>IFERROR(VLOOKUP(A637,DETAIL!$A$7:$L$1101,8,0)*75%,"")</f>
        <v/>
      </c>
      <c r="N637" s="16" t="str">
        <f>IFERROR(VLOOKUP(A637,DETAIL!$A$7:$L$1101,9,0),"")</f>
        <v/>
      </c>
      <c r="O637" s="133" t="str">
        <f>IFERROR(VLOOKUP(A637,DETAIL!$A$7:$L$1101,10,0)*25%,"")</f>
        <v/>
      </c>
      <c r="P637" s="133" t="str">
        <f t="shared" si="22"/>
        <v/>
      </c>
      <c r="Q637" s="131"/>
    </row>
    <row r="638" spans="1:17" ht="24.95" customHeight="1">
      <c r="A638" s="150">
        <v>631</v>
      </c>
      <c r="B638" s="16" t="str">
        <f t="shared" si="23"/>
        <v/>
      </c>
      <c r="C638" s="130" t="str">
        <f>IFERROR(VLOOKUP(A638,DETAIL!$A$7:$F$1101,3,0),"")</f>
        <v/>
      </c>
      <c r="D638" s="130" t="str">
        <f>IFERROR(VLOOKUP(A638,DETAIL!$A$7:$F$1101,4,0),"")</f>
        <v/>
      </c>
      <c r="E638" s="131" t="str">
        <f>IFERROR(VLOOKUP(A638,DETAIL!$A$7:$F$1101,5,0),"")</f>
        <v/>
      </c>
      <c r="F638" s="131" t="str">
        <f>IFERROR(VLOOKUP(A638,DETAIL!$A$7:$O$1101,15,0),"")</f>
        <v/>
      </c>
      <c r="G638" s="131" t="str">
        <f>IFERROR(VLOOKUP(A638,DETAIL!$A$7:$O$1101,14,0),"")</f>
        <v/>
      </c>
      <c r="H638" s="16" t="str">
        <f>IFERROR(VLOOKUP(A638,DETAIL!$A$7:$F$1101,6,0),"")</f>
        <v/>
      </c>
      <c r="I638" s="16" t="str">
        <f>IFERROR(VLOOKUP(A638,DETAIL!$A$7:$P$1101,16,0),"")</f>
        <v/>
      </c>
      <c r="J638" s="16" t="str">
        <f>IFERROR(VLOOKUP(A638,DETAIL!$A$7:$O$1101,13,0),"")</f>
        <v/>
      </c>
      <c r="K638" s="132" t="str">
        <f>IFERROR(CONCATENATE("वर्ष ",VLOOKUP(A638,DETAIL!$A$7:$O$1101,11,0)," / ","प्रतिशत ",VLOOKUP(A638,DETAIL!$A$7:$O$1101,12,0)*100),"")</f>
        <v/>
      </c>
      <c r="L638" s="16" t="str">
        <f>IFERROR(VLOOKUP(A638,DETAIL!$A$7:$L$1101,7,0),"")</f>
        <v/>
      </c>
      <c r="M638" s="133" t="str">
        <f>IFERROR(VLOOKUP(A638,DETAIL!$A$7:$L$1101,8,0)*75%,"")</f>
        <v/>
      </c>
      <c r="N638" s="16" t="str">
        <f>IFERROR(VLOOKUP(A638,DETAIL!$A$7:$L$1101,9,0),"")</f>
        <v/>
      </c>
      <c r="O638" s="133" t="str">
        <f>IFERROR(VLOOKUP(A638,DETAIL!$A$7:$L$1101,10,0)*25%,"")</f>
        <v/>
      </c>
      <c r="P638" s="133" t="str">
        <f t="shared" si="22"/>
        <v/>
      </c>
      <c r="Q638" s="131"/>
    </row>
    <row r="639" spans="1:17" ht="24.95" customHeight="1">
      <c r="A639" s="150">
        <v>632</v>
      </c>
      <c r="B639" s="16" t="str">
        <f t="shared" si="23"/>
        <v/>
      </c>
      <c r="C639" s="130" t="str">
        <f>IFERROR(VLOOKUP(A639,DETAIL!$A$7:$F$1101,3,0),"")</f>
        <v/>
      </c>
      <c r="D639" s="130" t="str">
        <f>IFERROR(VLOOKUP(A639,DETAIL!$A$7:$F$1101,4,0),"")</f>
        <v/>
      </c>
      <c r="E639" s="131" t="str">
        <f>IFERROR(VLOOKUP(A639,DETAIL!$A$7:$F$1101,5,0),"")</f>
        <v/>
      </c>
      <c r="F639" s="131" t="str">
        <f>IFERROR(VLOOKUP(A639,DETAIL!$A$7:$O$1101,15,0),"")</f>
        <v/>
      </c>
      <c r="G639" s="131" t="str">
        <f>IFERROR(VLOOKUP(A639,DETAIL!$A$7:$O$1101,14,0),"")</f>
        <v/>
      </c>
      <c r="H639" s="16" t="str">
        <f>IFERROR(VLOOKUP(A639,DETAIL!$A$7:$F$1101,6,0),"")</f>
        <v/>
      </c>
      <c r="I639" s="16" t="str">
        <f>IFERROR(VLOOKUP(A639,DETAIL!$A$7:$P$1101,16,0),"")</f>
        <v/>
      </c>
      <c r="J639" s="16" t="str">
        <f>IFERROR(VLOOKUP(A639,DETAIL!$A$7:$O$1101,13,0),"")</f>
        <v/>
      </c>
      <c r="K639" s="132" t="str">
        <f>IFERROR(CONCATENATE("वर्ष ",VLOOKUP(A639,DETAIL!$A$7:$O$1101,11,0)," / ","प्रतिशत ",VLOOKUP(A639,DETAIL!$A$7:$O$1101,12,0)*100),"")</f>
        <v/>
      </c>
      <c r="L639" s="16" t="str">
        <f>IFERROR(VLOOKUP(A639,DETAIL!$A$7:$L$1101,7,0),"")</f>
        <v/>
      </c>
      <c r="M639" s="133" t="str">
        <f>IFERROR(VLOOKUP(A639,DETAIL!$A$7:$L$1101,8,0)*75%,"")</f>
        <v/>
      </c>
      <c r="N639" s="16" t="str">
        <f>IFERROR(VLOOKUP(A639,DETAIL!$A$7:$L$1101,9,0),"")</f>
        <v/>
      </c>
      <c r="O639" s="133" t="str">
        <f>IFERROR(VLOOKUP(A639,DETAIL!$A$7:$L$1101,10,0)*25%,"")</f>
        <v/>
      </c>
      <c r="P639" s="133" t="str">
        <f t="shared" si="22"/>
        <v/>
      </c>
      <c r="Q639" s="131"/>
    </row>
    <row r="640" spans="1:17" ht="24.95" customHeight="1">
      <c r="A640" s="150">
        <v>633</v>
      </c>
      <c r="B640" s="16" t="str">
        <f t="shared" si="23"/>
        <v/>
      </c>
      <c r="C640" s="130" t="str">
        <f>IFERROR(VLOOKUP(A640,DETAIL!$A$7:$F$1101,3,0),"")</f>
        <v/>
      </c>
      <c r="D640" s="130" t="str">
        <f>IFERROR(VLOOKUP(A640,DETAIL!$A$7:$F$1101,4,0),"")</f>
        <v/>
      </c>
      <c r="E640" s="131" t="str">
        <f>IFERROR(VLOOKUP(A640,DETAIL!$A$7:$F$1101,5,0),"")</f>
        <v/>
      </c>
      <c r="F640" s="131" t="str">
        <f>IFERROR(VLOOKUP(A640,DETAIL!$A$7:$O$1101,15,0),"")</f>
        <v/>
      </c>
      <c r="G640" s="131" t="str">
        <f>IFERROR(VLOOKUP(A640,DETAIL!$A$7:$O$1101,14,0),"")</f>
        <v/>
      </c>
      <c r="H640" s="16" t="str">
        <f>IFERROR(VLOOKUP(A640,DETAIL!$A$7:$F$1101,6,0),"")</f>
        <v/>
      </c>
      <c r="I640" s="16" t="str">
        <f>IFERROR(VLOOKUP(A640,DETAIL!$A$7:$P$1101,16,0),"")</f>
        <v/>
      </c>
      <c r="J640" s="16" t="str">
        <f>IFERROR(VLOOKUP(A640,DETAIL!$A$7:$O$1101,13,0),"")</f>
        <v/>
      </c>
      <c r="K640" s="132" t="str">
        <f>IFERROR(CONCATENATE("वर्ष ",VLOOKUP(A640,DETAIL!$A$7:$O$1101,11,0)," / ","प्रतिशत ",VLOOKUP(A640,DETAIL!$A$7:$O$1101,12,0)*100),"")</f>
        <v/>
      </c>
      <c r="L640" s="16" t="str">
        <f>IFERROR(VLOOKUP(A640,DETAIL!$A$7:$L$1101,7,0),"")</f>
        <v/>
      </c>
      <c r="M640" s="133" t="str">
        <f>IFERROR(VLOOKUP(A640,DETAIL!$A$7:$L$1101,8,0)*75%,"")</f>
        <v/>
      </c>
      <c r="N640" s="16" t="str">
        <f>IFERROR(VLOOKUP(A640,DETAIL!$A$7:$L$1101,9,0),"")</f>
        <v/>
      </c>
      <c r="O640" s="133" t="str">
        <f>IFERROR(VLOOKUP(A640,DETAIL!$A$7:$L$1101,10,0)*25%,"")</f>
        <v/>
      </c>
      <c r="P640" s="133" t="str">
        <f t="shared" si="22"/>
        <v/>
      </c>
      <c r="Q640" s="131"/>
    </row>
    <row r="641" spans="1:17" ht="24.95" customHeight="1">
      <c r="A641" s="150">
        <v>634</v>
      </c>
      <c r="B641" s="16" t="str">
        <f t="shared" si="23"/>
        <v/>
      </c>
      <c r="C641" s="130" t="str">
        <f>IFERROR(VLOOKUP(A641,DETAIL!$A$7:$F$1101,3,0),"")</f>
        <v/>
      </c>
      <c r="D641" s="130" t="str">
        <f>IFERROR(VLOOKUP(A641,DETAIL!$A$7:$F$1101,4,0),"")</f>
        <v/>
      </c>
      <c r="E641" s="131" t="str">
        <f>IFERROR(VLOOKUP(A641,DETAIL!$A$7:$F$1101,5,0),"")</f>
        <v/>
      </c>
      <c r="F641" s="131" t="str">
        <f>IFERROR(VLOOKUP(A641,DETAIL!$A$7:$O$1101,15,0),"")</f>
        <v/>
      </c>
      <c r="G641" s="131" t="str">
        <f>IFERROR(VLOOKUP(A641,DETAIL!$A$7:$O$1101,14,0),"")</f>
        <v/>
      </c>
      <c r="H641" s="16" t="str">
        <f>IFERROR(VLOOKUP(A641,DETAIL!$A$7:$F$1101,6,0),"")</f>
        <v/>
      </c>
      <c r="I641" s="16" t="str">
        <f>IFERROR(VLOOKUP(A641,DETAIL!$A$7:$P$1101,16,0),"")</f>
        <v/>
      </c>
      <c r="J641" s="16" t="str">
        <f>IFERROR(VLOOKUP(A641,DETAIL!$A$7:$O$1101,13,0),"")</f>
        <v/>
      </c>
      <c r="K641" s="132" t="str">
        <f>IFERROR(CONCATENATE("वर्ष ",VLOOKUP(A641,DETAIL!$A$7:$O$1101,11,0)," / ","प्रतिशत ",VLOOKUP(A641,DETAIL!$A$7:$O$1101,12,0)*100),"")</f>
        <v/>
      </c>
      <c r="L641" s="16" t="str">
        <f>IFERROR(VLOOKUP(A641,DETAIL!$A$7:$L$1101,7,0),"")</f>
        <v/>
      </c>
      <c r="M641" s="133" t="str">
        <f>IFERROR(VLOOKUP(A641,DETAIL!$A$7:$L$1101,8,0)*75%,"")</f>
        <v/>
      </c>
      <c r="N641" s="16" t="str">
        <f>IFERROR(VLOOKUP(A641,DETAIL!$A$7:$L$1101,9,0),"")</f>
        <v/>
      </c>
      <c r="O641" s="133" t="str">
        <f>IFERROR(VLOOKUP(A641,DETAIL!$A$7:$L$1101,10,0)*25%,"")</f>
        <v/>
      </c>
      <c r="P641" s="133" t="str">
        <f t="shared" si="22"/>
        <v/>
      </c>
      <c r="Q641" s="131"/>
    </row>
    <row r="642" spans="1:17" ht="24.95" customHeight="1">
      <c r="A642" s="150">
        <v>635</v>
      </c>
      <c r="B642" s="16" t="str">
        <f t="shared" si="23"/>
        <v/>
      </c>
      <c r="C642" s="130" t="str">
        <f>IFERROR(VLOOKUP(A642,DETAIL!$A$7:$F$1101,3,0),"")</f>
        <v/>
      </c>
      <c r="D642" s="130" t="str">
        <f>IFERROR(VLOOKUP(A642,DETAIL!$A$7:$F$1101,4,0),"")</f>
        <v/>
      </c>
      <c r="E642" s="131" t="str">
        <f>IFERROR(VLOOKUP(A642,DETAIL!$A$7:$F$1101,5,0),"")</f>
        <v/>
      </c>
      <c r="F642" s="131" t="str">
        <f>IFERROR(VLOOKUP(A642,DETAIL!$A$7:$O$1101,15,0),"")</f>
        <v/>
      </c>
      <c r="G642" s="131" t="str">
        <f>IFERROR(VLOOKUP(A642,DETAIL!$A$7:$O$1101,14,0),"")</f>
        <v/>
      </c>
      <c r="H642" s="16" t="str">
        <f>IFERROR(VLOOKUP(A642,DETAIL!$A$7:$F$1101,6,0),"")</f>
        <v/>
      </c>
      <c r="I642" s="16" t="str">
        <f>IFERROR(VLOOKUP(A642,DETAIL!$A$7:$P$1101,16,0),"")</f>
        <v/>
      </c>
      <c r="J642" s="16" t="str">
        <f>IFERROR(VLOOKUP(A642,DETAIL!$A$7:$O$1101,13,0),"")</f>
        <v/>
      </c>
      <c r="K642" s="132" t="str">
        <f>IFERROR(CONCATENATE("वर्ष ",VLOOKUP(A642,DETAIL!$A$7:$O$1101,11,0)," / ","प्रतिशत ",VLOOKUP(A642,DETAIL!$A$7:$O$1101,12,0)*100),"")</f>
        <v/>
      </c>
      <c r="L642" s="16" t="str">
        <f>IFERROR(VLOOKUP(A642,DETAIL!$A$7:$L$1101,7,0),"")</f>
        <v/>
      </c>
      <c r="M642" s="133" t="str">
        <f>IFERROR(VLOOKUP(A642,DETAIL!$A$7:$L$1101,8,0)*75%,"")</f>
        <v/>
      </c>
      <c r="N642" s="16" t="str">
        <f>IFERROR(VLOOKUP(A642,DETAIL!$A$7:$L$1101,9,0),"")</f>
        <v/>
      </c>
      <c r="O642" s="133" t="str">
        <f>IFERROR(VLOOKUP(A642,DETAIL!$A$7:$L$1101,10,0)*25%,"")</f>
        <v/>
      </c>
      <c r="P642" s="133" t="str">
        <f t="shared" si="22"/>
        <v/>
      </c>
      <c r="Q642" s="131"/>
    </row>
    <row r="643" spans="1:17" ht="24.95" customHeight="1">
      <c r="A643" s="150">
        <v>636</v>
      </c>
      <c r="B643" s="16" t="str">
        <f t="shared" si="23"/>
        <v/>
      </c>
      <c r="C643" s="130" t="str">
        <f>IFERROR(VLOOKUP(A643,DETAIL!$A$7:$F$1101,3,0),"")</f>
        <v/>
      </c>
      <c r="D643" s="130" t="str">
        <f>IFERROR(VLOOKUP(A643,DETAIL!$A$7:$F$1101,4,0),"")</f>
        <v/>
      </c>
      <c r="E643" s="131" t="str">
        <f>IFERROR(VLOOKUP(A643,DETAIL!$A$7:$F$1101,5,0),"")</f>
        <v/>
      </c>
      <c r="F643" s="131" t="str">
        <f>IFERROR(VLOOKUP(A643,DETAIL!$A$7:$O$1101,15,0),"")</f>
        <v/>
      </c>
      <c r="G643" s="131" t="str">
        <f>IFERROR(VLOOKUP(A643,DETAIL!$A$7:$O$1101,14,0),"")</f>
        <v/>
      </c>
      <c r="H643" s="16" t="str">
        <f>IFERROR(VLOOKUP(A643,DETAIL!$A$7:$F$1101,6,0),"")</f>
        <v/>
      </c>
      <c r="I643" s="16" t="str">
        <f>IFERROR(VLOOKUP(A643,DETAIL!$A$7:$P$1101,16,0),"")</f>
        <v/>
      </c>
      <c r="J643" s="16" t="str">
        <f>IFERROR(VLOOKUP(A643,DETAIL!$A$7:$O$1101,13,0),"")</f>
        <v/>
      </c>
      <c r="K643" s="132" t="str">
        <f>IFERROR(CONCATENATE("वर्ष ",VLOOKUP(A643,DETAIL!$A$7:$O$1101,11,0)," / ","प्रतिशत ",VLOOKUP(A643,DETAIL!$A$7:$O$1101,12,0)*100),"")</f>
        <v/>
      </c>
      <c r="L643" s="16" t="str">
        <f>IFERROR(VLOOKUP(A643,DETAIL!$A$7:$L$1101,7,0),"")</f>
        <v/>
      </c>
      <c r="M643" s="133" t="str">
        <f>IFERROR(VLOOKUP(A643,DETAIL!$A$7:$L$1101,8,0)*75%,"")</f>
        <v/>
      </c>
      <c r="N643" s="16" t="str">
        <f>IFERROR(VLOOKUP(A643,DETAIL!$A$7:$L$1101,9,0),"")</f>
        <v/>
      </c>
      <c r="O643" s="133" t="str">
        <f>IFERROR(VLOOKUP(A643,DETAIL!$A$7:$L$1101,10,0)*25%,"")</f>
        <v/>
      </c>
      <c r="P643" s="133" t="str">
        <f t="shared" si="22"/>
        <v/>
      </c>
      <c r="Q643" s="131"/>
    </row>
    <row r="644" spans="1:17" ht="24.95" customHeight="1">
      <c r="A644" s="150">
        <v>637</v>
      </c>
      <c r="B644" s="16" t="str">
        <f t="shared" si="23"/>
        <v/>
      </c>
      <c r="C644" s="130" t="str">
        <f>IFERROR(VLOOKUP(A644,DETAIL!$A$7:$F$1101,3,0),"")</f>
        <v/>
      </c>
      <c r="D644" s="130" t="str">
        <f>IFERROR(VLOOKUP(A644,DETAIL!$A$7:$F$1101,4,0),"")</f>
        <v/>
      </c>
      <c r="E644" s="131" t="str">
        <f>IFERROR(VLOOKUP(A644,DETAIL!$A$7:$F$1101,5,0),"")</f>
        <v/>
      </c>
      <c r="F644" s="131" t="str">
        <f>IFERROR(VLOOKUP(A644,DETAIL!$A$7:$O$1101,15,0),"")</f>
        <v/>
      </c>
      <c r="G644" s="131" t="str">
        <f>IFERROR(VLOOKUP(A644,DETAIL!$A$7:$O$1101,14,0),"")</f>
        <v/>
      </c>
      <c r="H644" s="16" t="str">
        <f>IFERROR(VLOOKUP(A644,DETAIL!$A$7:$F$1101,6,0),"")</f>
        <v/>
      </c>
      <c r="I644" s="16" t="str">
        <f>IFERROR(VLOOKUP(A644,DETAIL!$A$7:$P$1101,16,0),"")</f>
        <v/>
      </c>
      <c r="J644" s="16" t="str">
        <f>IFERROR(VLOOKUP(A644,DETAIL!$A$7:$O$1101,13,0),"")</f>
        <v/>
      </c>
      <c r="K644" s="132" t="str">
        <f>IFERROR(CONCATENATE("वर्ष ",VLOOKUP(A644,DETAIL!$A$7:$O$1101,11,0)," / ","प्रतिशत ",VLOOKUP(A644,DETAIL!$A$7:$O$1101,12,0)*100),"")</f>
        <v/>
      </c>
      <c r="L644" s="16" t="str">
        <f>IFERROR(VLOOKUP(A644,DETAIL!$A$7:$L$1101,7,0),"")</f>
        <v/>
      </c>
      <c r="M644" s="133" t="str">
        <f>IFERROR(VLOOKUP(A644,DETAIL!$A$7:$L$1101,8,0)*75%,"")</f>
        <v/>
      </c>
      <c r="N644" s="16" t="str">
        <f>IFERROR(VLOOKUP(A644,DETAIL!$A$7:$L$1101,9,0),"")</f>
        <v/>
      </c>
      <c r="O644" s="133" t="str">
        <f>IFERROR(VLOOKUP(A644,DETAIL!$A$7:$L$1101,10,0)*25%,"")</f>
        <v/>
      </c>
      <c r="P644" s="133" t="str">
        <f t="shared" si="22"/>
        <v/>
      </c>
      <c r="Q644" s="131"/>
    </row>
    <row r="645" spans="1:17" ht="24.95" customHeight="1">
      <c r="A645" s="150">
        <v>638</v>
      </c>
      <c r="B645" s="16" t="str">
        <f t="shared" si="23"/>
        <v/>
      </c>
      <c r="C645" s="130" t="str">
        <f>IFERROR(VLOOKUP(A645,DETAIL!$A$7:$F$1101,3,0),"")</f>
        <v/>
      </c>
      <c r="D645" s="130" t="str">
        <f>IFERROR(VLOOKUP(A645,DETAIL!$A$7:$F$1101,4,0),"")</f>
        <v/>
      </c>
      <c r="E645" s="131" t="str">
        <f>IFERROR(VLOOKUP(A645,DETAIL!$A$7:$F$1101,5,0),"")</f>
        <v/>
      </c>
      <c r="F645" s="131" t="str">
        <f>IFERROR(VLOOKUP(A645,DETAIL!$A$7:$O$1101,15,0),"")</f>
        <v/>
      </c>
      <c r="G645" s="131" t="str">
        <f>IFERROR(VLOOKUP(A645,DETAIL!$A$7:$O$1101,14,0),"")</f>
        <v/>
      </c>
      <c r="H645" s="16" t="str">
        <f>IFERROR(VLOOKUP(A645,DETAIL!$A$7:$F$1101,6,0),"")</f>
        <v/>
      </c>
      <c r="I645" s="16" t="str">
        <f>IFERROR(VLOOKUP(A645,DETAIL!$A$7:$P$1101,16,0),"")</f>
        <v/>
      </c>
      <c r="J645" s="16" t="str">
        <f>IFERROR(VLOOKUP(A645,DETAIL!$A$7:$O$1101,13,0),"")</f>
        <v/>
      </c>
      <c r="K645" s="132" t="str">
        <f>IFERROR(CONCATENATE("वर्ष ",VLOOKUP(A645,DETAIL!$A$7:$O$1101,11,0)," / ","प्रतिशत ",VLOOKUP(A645,DETAIL!$A$7:$O$1101,12,0)*100),"")</f>
        <v/>
      </c>
      <c r="L645" s="16" t="str">
        <f>IFERROR(VLOOKUP(A645,DETAIL!$A$7:$L$1101,7,0),"")</f>
        <v/>
      </c>
      <c r="M645" s="133" t="str">
        <f>IFERROR(VLOOKUP(A645,DETAIL!$A$7:$L$1101,8,0)*75%,"")</f>
        <v/>
      </c>
      <c r="N645" s="16" t="str">
        <f>IFERROR(VLOOKUP(A645,DETAIL!$A$7:$L$1101,9,0),"")</f>
        <v/>
      </c>
      <c r="O645" s="133" t="str">
        <f>IFERROR(VLOOKUP(A645,DETAIL!$A$7:$L$1101,10,0)*25%,"")</f>
        <v/>
      </c>
      <c r="P645" s="133" t="str">
        <f t="shared" si="22"/>
        <v/>
      </c>
      <c r="Q645" s="131"/>
    </row>
    <row r="646" spans="1:17" ht="24.95" customHeight="1">
      <c r="A646" s="150">
        <v>639</v>
      </c>
      <c r="B646" s="16" t="str">
        <f t="shared" si="23"/>
        <v/>
      </c>
      <c r="C646" s="130" t="str">
        <f>IFERROR(VLOOKUP(A646,DETAIL!$A$7:$F$1101,3,0),"")</f>
        <v/>
      </c>
      <c r="D646" s="130" t="str">
        <f>IFERROR(VLOOKUP(A646,DETAIL!$A$7:$F$1101,4,0),"")</f>
        <v/>
      </c>
      <c r="E646" s="131" t="str">
        <f>IFERROR(VLOOKUP(A646,DETAIL!$A$7:$F$1101,5,0),"")</f>
        <v/>
      </c>
      <c r="F646" s="131" t="str">
        <f>IFERROR(VLOOKUP(A646,DETAIL!$A$7:$O$1101,15,0),"")</f>
        <v/>
      </c>
      <c r="G646" s="131" t="str">
        <f>IFERROR(VLOOKUP(A646,DETAIL!$A$7:$O$1101,14,0),"")</f>
        <v/>
      </c>
      <c r="H646" s="16" t="str">
        <f>IFERROR(VLOOKUP(A646,DETAIL!$A$7:$F$1101,6,0),"")</f>
        <v/>
      </c>
      <c r="I646" s="16" t="str">
        <f>IFERROR(VLOOKUP(A646,DETAIL!$A$7:$P$1101,16,0),"")</f>
        <v/>
      </c>
      <c r="J646" s="16" t="str">
        <f>IFERROR(VLOOKUP(A646,DETAIL!$A$7:$O$1101,13,0),"")</f>
        <v/>
      </c>
      <c r="K646" s="132" t="str">
        <f>IFERROR(CONCATENATE("वर्ष ",VLOOKUP(A646,DETAIL!$A$7:$O$1101,11,0)," / ","प्रतिशत ",VLOOKUP(A646,DETAIL!$A$7:$O$1101,12,0)*100),"")</f>
        <v/>
      </c>
      <c r="L646" s="16" t="str">
        <f>IFERROR(VLOOKUP(A646,DETAIL!$A$7:$L$1101,7,0),"")</f>
        <v/>
      </c>
      <c r="M646" s="133" t="str">
        <f>IFERROR(VLOOKUP(A646,DETAIL!$A$7:$L$1101,8,0)*75%,"")</f>
        <v/>
      </c>
      <c r="N646" s="16" t="str">
        <f>IFERROR(VLOOKUP(A646,DETAIL!$A$7:$L$1101,9,0),"")</f>
        <v/>
      </c>
      <c r="O646" s="133" t="str">
        <f>IFERROR(VLOOKUP(A646,DETAIL!$A$7:$L$1101,10,0)*25%,"")</f>
        <v/>
      </c>
      <c r="P646" s="133" t="str">
        <f t="shared" si="22"/>
        <v/>
      </c>
      <c r="Q646" s="131"/>
    </row>
    <row r="647" spans="1:17" ht="24.95" customHeight="1">
      <c r="A647" s="150">
        <v>640</v>
      </c>
      <c r="B647" s="16" t="str">
        <f t="shared" si="23"/>
        <v/>
      </c>
      <c r="C647" s="130" t="str">
        <f>IFERROR(VLOOKUP(A647,DETAIL!$A$7:$F$1101,3,0),"")</f>
        <v/>
      </c>
      <c r="D647" s="130" t="str">
        <f>IFERROR(VLOOKUP(A647,DETAIL!$A$7:$F$1101,4,0),"")</f>
        <v/>
      </c>
      <c r="E647" s="131" t="str">
        <f>IFERROR(VLOOKUP(A647,DETAIL!$A$7:$F$1101,5,0),"")</f>
        <v/>
      </c>
      <c r="F647" s="131" t="str">
        <f>IFERROR(VLOOKUP(A647,DETAIL!$A$7:$O$1101,15,0),"")</f>
        <v/>
      </c>
      <c r="G647" s="131" t="str">
        <f>IFERROR(VLOOKUP(A647,DETAIL!$A$7:$O$1101,14,0),"")</f>
        <v/>
      </c>
      <c r="H647" s="16" t="str">
        <f>IFERROR(VLOOKUP(A647,DETAIL!$A$7:$F$1101,6,0),"")</f>
        <v/>
      </c>
      <c r="I647" s="16" t="str">
        <f>IFERROR(VLOOKUP(A647,DETAIL!$A$7:$P$1101,16,0),"")</f>
        <v/>
      </c>
      <c r="J647" s="16" t="str">
        <f>IFERROR(VLOOKUP(A647,DETAIL!$A$7:$O$1101,13,0),"")</f>
        <v/>
      </c>
      <c r="K647" s="132" t="str">
        <f>IFERROR(CONCATENATE("वर्ष ",VLOOKUP(A647,DETAIL!$A$7:$O$1101,11,0)," / ","प्रतिशत ",VLOOKUP(A647,DETAIL!$A$7:$O$1101,12,0)*100),"")</f>
        <v/>
      </c>
      <c r="L647" s="16" t="str">
        <f>IFERROR(VLOOKUP(A647,DETAIL!$A$7:$L$1101,7,0),"")</f>
        <v/>
      </c>
      <c r="M647" s="133" t="str">
        <f>IFERROR(VLOOKUP(A647,DETAIL!$A$7:$L$1101,8,0)*75%,"")</f>
        <v/>
      </c>
      <c r="N647" s="16" t="str">
        <f>IFERROR(VLOOKUP(A647,DETAIL!$A$7:$L$1101,9,0),"")</f>
        <v/>
      </c>
      <c r="O647" s="133" t="str">
        <f>IFERROR(VLOOKUP(A647,DETAIL!$A$7:$L$1101,10,0)*25%,"")</f>
        <v/>
      </c>
      <c r="P647" s="133" t="str">
        <f t="shared" si="22"/>
        <v/>
      </c>
      <c r="Q647" s="131"/>
    </row>
    <row r="648" spans="1:17" ht="24.95" customHeight="1">
      <c r="A648" s="150">
        <v>641</v>
      </c>
      <c r="B648" s="16" t="str">
        <f t="shared" si="23"/>
        <v/>
      </c>
      <c r="C648" s="130" t="str">
        <f>IFERROR(VLOOKUP(A648,DETAIL!$A$7:$F$1101,3,0),"")</f>
        <v/>
      </c>
      <c r="D648" s="130" t="str">
        <f>IFERROR(VLOOKUP(A648,DETAIL!$A$7:$F$1101,4,0),"")</f>
        <v/>
      </c>
      <c r="E648" s="131" t="str">
        <f>IFERROR(VLOOKUP(A648,DETAIL!$A$7:$F$1101,5,0),"")</f>
        <v/>
      </c>
      <c r="F648" s="131" t="str">
        <f>IFERROR(VLOOKUP(A648,DETAIL!$A$7:$O$1101,15,0),"")</f>
        <v/>
      </c>
      <c r="G648" s="131" t="str">
        <f>IFERROR(VLOOKUP(A648,DETAIL!$A$7:$O$1101,14,0),"")</f>
        <v/>
      </c>
      <c r="H648" s="16" t="str">
        <f>IFERROR(VLOOKUP(A648,DETAIL!$A$7:$F$1101,6,0),"")</f>
        <v/>
      </c>
      <c r="I648" s="16" t="str">
        <f>IFERROR(VLOOKUP(A648,DETAIL!$A$7:$P$1101,16,0),"")</f>
        <v/>
      </c>
      <c r="J648" s="16" t="str">
        <f>IFERROR(VLOOKUP(A648,DETAIL!$A$7:$O$1101,13,0),"")</f>
        <v/>
      </c>
      <c r="K648" s="132" t="str">
        <f>IFERROR(CONCATENATE("वर्ष ",VLOOKUP(A648,DETAIL!$A$7:$O$1101,11,0)," / ","प्रतिशत ",VLOOKUP(A648,DETAIL!$A$7:$O$1101,12,0)*100),"")</f>
        <v/>
      </c>
      <c r="L648" s="16" t="str">
        <f>IFERROR(VLOOKUP(A648,DETAIL!$A$7:$L$1101,7,0),"")</f>
        <v/>
      </c>
      <c r="M648" s="133" t="str">
        <f>IFERROR(VLOOKUP(A648,DETAIL!$A$7:$L$1101,8,0)*75%,"")</f>
        <v/>
      </c>
      <c r="N648" s="16" t="str">
        <f>IFERROR(VLOOKUP(A648,DETAIL!$A$7:$L$1101,9,0),"")</f>
        <v/>
      </c>
      <c r="O648" s="133" t="str">
        <f>IFERROR(VLOOKUP(A648,DETAIL!$A$7:$L$1101,10,0)*25%,"")</f>
        <v/>
      </c>
      <c r="P648" s="133" t="str">
        <f t="shared" si="22"/>
        <v/>
      </c>
      <c r="Q648" s="131"/>
    </row>
    <row r="649" spans="1:17" ht="24.95" customHeight="1">
      <c r="A649" s="150">
        <v>642</v>
      </c>
      <c r="B649" s="16" t="str">
        <f t="shared" si="23"/>
        <v/>
      </c>
      <c r="C649" s="130" t="str">
        <f>IFERROR(VLOOKUP(A649,DETAIL!$A$7:$F$1101,3,0),"")</f>
        <v/>
      </c>
      <c r="D649" s="130" t="str">
        <f>IFERROR(VLOOKUP(A649,DETAIL!$A$7:$F$1101,4,0),"")</f>
        <v/>
      </c>
      <c r="E649" s="131" t="str">
        <f>IFERROR(VLOOKUP(A649,DETAIL!$A$7:$F$1101,5,0),"")</f>
        <v/>
      </c>
      <c r="F649" s="131" t="str">
        <f>IFERROR(VLOOKUP(A649,DETAIL!$A$7:$O$1101,15,0),"")</f>
        <v/>
      </c>
      <c r="G649" s="131" t="str">
        <f>IFERROR(VLOOKUP(A649,DETAIL!$A$7:$O$1101,14,0),"")</f>
        <v/>
      </c>
      <c r="H649" s="16" t="str">
        <f>IFERROR(VLOOKUP(A649,DETAIL!$A$7:$F$1101,6,0),"")</f>
        <v/>
      </c>
      <c r="I649" s="16" t="str">
        <f>IFERROR(VLOOKUP(A649,DETAIL!$A$7:$P$1101,16,0),"")</f>
        <v/>
      </c>
      <c r="J649" s="16" t="str">
        <f>IFERROR(VLOOKUP(A649,DETAIL!$A$7:$O$1101,13,0),"")</f>
        <v/>
      </c>
      <c r="K649" s="132" t="str">
        <f>IFERROR(CONCATENATE("वर्ष ",VLOOKUP(A649,DETAIL!$A$7:$O$1101,11,0)," / ","प्रतिशत ",VLOOKUP(A649,DETAIL!$A$7:$O$1101,12,0)*100),"")</f>
        <v/>
      </c>
      <c r="L649" s="16" t="str">
        <f>IFERROR(VLOOKUP(A649,DETAIL!$A$7:$L$1101,7,0),"")</f>
        <v/>
      </c>
      <c r="M649" s="133" t="str">
        <f>IFERROR(VLOOKUP(A649,DETAIL!$A$7:$L$1101,8,0)*75%,"")</f>
        <v/>
      </c>
      <c r="N649" s="16" t="str">
        <f>IFERROR(VLOOKUP(A649,DETAIL!$A$7:$L$1101,9,0),"")</f>
        <v/>
      </c>
      <c r="O649" s="133" t="str">
        <f>IFERROR(VLOOKUP(A649,DETAIL!$A$7:$L$1101,10,0)*25%,"")</f>
        <v/>
      </c>
      <c r="P649" s="133" t="str">
        <f t="shared" ref="P649:P712" si="24">IFERROR(IF(H649="","",SUM(M649+O649)),"")</f>
        <v/>
      </c>
      <c r="Q649" s="131"/>
    </row>
    <row r="650" spans="1:17" ht="24.95" customHeight="1">
      <c r="A650" s="150">
        <v>643</v>
      </c>
      <c r="B650" s="16" t="str">
        <f t="shared" si="23"/>
        <v/>
      </c>
      <c r="C650" s="130" t="str">
        <f>IFERROR(VLOOKUP(A650,DETAIL!$A$7:$F$1101,3,0),"")</f>
        <v/>
      </c>
      <c r="D650" s="130" t="str">
        <f>IFERROR(VLOOKUP(A650,DETAIL!$A$7:$F$1101,4,0),"")</f>
        <v/>
      </c>
      <c r="E650" s="131" t="str">
        <f>IFERROR(VLOOKUP(A650,DETAIL!$A$7:$F$1101,5,0),"")</f>
        <v/>
      </c>
      <c r="F650" s="131" t="str">
        <f>IFERROR(VLOOKUP(A650,DETAIL!$A$7:$O$1101,15,0),"")</f>
        <v/>
      </c>
      <c r="G650" s="131" t="str">
        <f>IFERROR(VLOOKUP(A650,DETAIL!$A$7:$O$1101,14,0),"")</f>
        <v/>
      </c>
      <c r="H650" s="16" t="str">
        <f>IFERROR(VLOOKUP(A650,DETAIL!$A$7:$F$1101,6,0),"")</f>
        <v/>
      </c>
      <c r="I650" s="16" t="str">
        <f>IFERROR(VLOOKUP(A650,DETAIL!$A$7:$P$1101,16,0),"")</f>
        <v/>
      </c>
      <c r="J650" s="16" t="str">
        <f>IFERROR(VLOOKUP(A650,DETAIL!$A$7:$O$1101,13,0),"")</f>
        <v/>
      </c>
      <c r="K650" s="132" t="str">
        <f>IFERROR(CONCATENATE("वर्ष ",VLOOKUP(A650,DETAIL!$A$7:$O$1101,11,0)," / ","प्रतिशत ",VLOOKUP(A650,DETAIL!$A$7:$O$1101,12,0)*100),"")</f>
        <v/>
      </c>
      <c r="L650" s="16" t="str">
        <f>IFERROR(VLOOKUP(A650,DETAIL!$A$7:$L$1101,7,0),"")</f>
        <v/>
      </c>
      <c r="M650" s="133" t="str">
        <f>IFERROR(VLOOKUP(A650,DETAIL!$A$7:$L$1101,8,0)*75%,"")</f>
        <v/>
      </c>
      <c r="N650" s="16" t="str">
        <f>IFERROR(VLOOKUP(A650,DETAIL!$A$7:$L$1101,9,0),"")</f>
        <v/>
      </c>
      <c r="O650" s="133" t="str">
        <f>IFERROR(VLOOKUP(A650,DETAIL!$A$7:$L$1101,10,0)*25%,"")</f>
        <v/>
      </c>
      <c r="P650" s="133" t="str">
        <f t="shared" si="24"/>
        <v/>
      </c>
      <c r="Q650" s="131"/>
    </row>
    <row r="651" spans="1:17" ht="24.95" customHeight="1">
      <c r="A651" s="150">
        <v>644</v>
      </c>
      <c r="B651" s="16" t="str">
        <f t="shared" si="23"/>
        <v/>
      </c>
      <c r="C651" s="130" t="str">
        <f>IFERROR(VLOOKUP(A651,DETAIL!$A$7:$F$1101,3,0),"")</f>
        <v/>
      </c>
      <c r="D651" s="130" t="str">
        <f>IFERROR(VLOOKUP(A651,DETAIL!$A$7:$F$1101,4,0),"")</f>
        <v/>
      </c>
      <c r="E651" s="131" t="str">
        <f>IFERROR(VLOOKUP(A651,DETAIL!$A$7:$F$1101,5,0),"")</f>
        <v/>
      </c>
      <c r="F651" s="131" t="str">
        <f>IFERROR(VLOOKUP(A651,DETAIL!$A$7:$O$1101,15,0),"")</f>
        <v/>
      </c>
      <c r="G651" s="131" t="str">
        <f>IFERROR(VLOOKUP(A651,DETAIL!$A$7:$O$1101,14,0),"")</f>
        <v/>
      </c>
      <c r="H651" s="16" t="str">
        <f>IFERROR(VLOOKUP(A651,DETAIL!$A$7:$F$1101,6,0),"")</f>
        <v/>
      </c>
      <c r="I651" s="16" t="str">
        <f>IFERROR(VLOOKUP(A651,DETAIL!$A$7:$P$1101,16,0),"")</f>
        <v/>
      </c>
      <c r="J651" s="16" t="str">
        <f>IFERROR(VLOOKUP(A651,DETAIL!$A$7:$O$1101,13,0),"")</f>
        <v/>
      </c>
      <c r="K651" s="132" t="str">
        <f>IFERROR(CONCATENATE("वर्ष ",VLOOKUP(A651,DETAIL!$A$7:$O$1101,11,0)," / ","प्रतिशत ",VLOOKUP(A651,DETAIL!$A$7:$O$1101,12,0)*100),"")</f>
        <v/>
      </c>
      <c r="L651" s="16" t="str">
        <f>IFERROR(VLOOKUP(A651,DETAIL!$A$7:$L$1101,7,0),"")</f>
        <v/>
      </c>
      <c r="M651" s="133" t="str">
        <f>IFERROR(VLOOKUP(A651,DETAIL!$A$7:$L$1101,8,0)*75%,"")</f>
        <v/>
      </c>
      <c r="N651" s="16" t="str">
        <f>IFERROR(VLOOKUP(A651,DETAIL!$A$7:$L$1101,9,0),"")</f>
        <v/>
      </c>
      <c r="O651" s="133" t="str">
        <f>IFERROR(VLOOKUP(A651,DETAIL!$A$7:$L$1101,10,0)*25%,"")</f>
        <v/>
      </c>
      <c r="P651" s="133" t="str">
        <f t="shared" si="24"/>
        <v/>
      </c>
      <c r="Q651" s="131"/>
    </row>
    <row r="652" spans="1:17" ht="24.95" customHeight="1">
      <c r="A652" s="150">
        <v>645</v>
      </c>
      <c r="B652" s="16" t="str">
        <f t="shared" si="23"/>
        <v/>
      </c>
      <c r="C652" s="130" t="str">
        <f>IFERROR(VLOOKUP(A652,DETAIL!$A$7:$F$1101,3,0),"")</f>
        <v/>
      </c>
      <c r="D652" s="130" t="str">
        <f>IFERROR(VLOOKUP(A652,DETAIL!$A$7:$F$1101,4,0),"")</f>
        <v/>
      </c>
      <c r="E652" s="131" t="str">
        <f>IFERROR(VLOOKUP(A652,DETAIL!$A$7:$F$1101,5,0),"")</f>
        <v/>
      </c>
      <c r="F652" s="131" t="str">
        <f>IFERROR(VLOOKUP(A652,DETAIL!$A$7:$O$1101,15,0),"")</f>
        <v/>
      </c>
      <c r="G652" s="131" t="str">
        <f>IFERROR(VLOOKUP(A652,DETAIL!$A$7:$O$1101,14,0),"")</f>
        <v/>
      </c>
      <c r="H652" s="16" t="str">
        <f>IFERROR(VLOOKUP(A652,DETAIL!$A$7:$F$1101,6,0),"")</f>
        <v/>
      </c>
      <c r="I652" s="16" t="str">
        <f>IFERROR(VLOOKUP(A652,DETAIL!$A$7:$P$1101,16,0),"")</f>
        <v/>
      </c>
      <c r="J652" s="16" t="str">
        <f>IFERROR(VLOOKUP(A652,DETAIL!$A$7:$O$1101,13,0),"")</f>
        <v/>
      </c>
      <c r="K652" s="132" t="str">
        <f>IFERROR(CONCATENATE("वर्ष ",VLOOKUP(A652,DETAIL!$A$7:$O$1101,11,0)," / ","प्रतिशत ",VLOOKUP(A652,DETAIL!$A$7:$O$1101,12,0)*100),"")</f>
        <v/>
      </c>
      <c r="L652" s="16" t="str">
        <f>IFERROR(VLOOKUP(A652,DETAIL!$A$7:$L$1101,7,0),"")</f>
        <v/>
      </c>
      <c r="M652" s="133" t="str">
        <f>IFERROR(VLOOKUP(A652,DETAIL!$A$7:$L$1101,8,0)*75%,"")</f>
        <v/>
      </c>
      <c r="N652" s="16" t="str">
        <f>IFERROR(VLOOKUP(A652,DETAIL!$A$7:$L$1101,9,0),"")</f>
        <v/>
      </c>
      <c r="O652" s="133" t="str">
        <f>IFERROR(VLOOKUP(A652,DETAIL!$A$7:$L$1101,10,0)*25%,"")</f>
        <v/>
      </c>
      <c r="P652" s="133" t="str">
        <f t="shared" si="24"/>
        <v/>
      </c>
      <c r="Q652" s="131"/>
    </row>
    <row r="653" spans="1:17" ht="24.95" customHeight="1">
      <c r="A653" s="150">
        <v>646</v>
      </c>
      <c r="B653" s="16" t="str">
        <f t="shared" si="23"/>
        <v/>
      </c>
      <c r="C653" s="130" t="str">
        <f>IFERROR(VLOOKUP(A653,DETAIL!$A$7:$F$1101,3,0),"")</f>
        <v/>
      </c>
      <c r="D653" s="130" t="str">
        <f>IFERROR(VLOOKUP(A653,DETAIL!$A$7:$F$1101,4,0),"")</f>
        <v/>
      </c>
      <c r="E653" s="131" t="str">
        <f>IFERROR(VLOOKUP(A653,DETAIL!$A$7:$F$1101,5,0),"")</f>
        <v/>
      </c>
      <c r="F653" s="131" t="str">
        <f>IFERROR(VLOOKUP(A653,DETAIL!$A$7:$O$1101,15,0),"")</f>
        <v/>
      </c>
      <c r="G653" s="131" t="str">
        <f>IFERROR(VLOOKUP(A653,DETAIL!$A$7:$O$1101,14,0),"")</f>
        <v/>
      </c>
      <c r="H653" s="16" t="str">
        <f>IFERROR(VLOOKUP(A653,DETAIL!$A$7:$F$1101,6,0),"")</f>
        <v/>
      </c>
      <c r="I653" s="16" t="str">
        <f>IFERROR(VLOOKUP(A653,DETAIL!$A$7:$P$1101,16,0),"")</f>
        <v/>
      </c>
      <c r="J653" s="16" t="str">
        <f>IFERROR(VLOOKUP(A653,DETAIL!$A$7:$O$1101,13,0),"")</f>
        <v/>
      </c>
      <c r="K653" s="132" t="str">
        <f>IFERROR(CONCATENATE("वर्ष ",VLOOKUP(A653,DETAIL!$A$7:$O$1101,11,0)," / ","प्रतिशत ",VLOOKUP(A653,DETAIL!$A$7:$O$1101,12,0)*100),"")</f>
        <v/>
      </c>
      <c r="L653" s="16" t="str">
        <f>IFERROR(VLOOKUP(A653,DETAIL!$A$7:$L$1101,7,0),"")</f>
        <v/>
      </c>
      <c r="M653" s="133" t="str">
        <f>IFERROR(VLOOKUP(A653,DETAIL!$A$7:$L$1101,8,0)*75%,"")</f>
        <v/>
      </c>
      <c r="N653" s="16" t="str">
        <f>IFERROR(VLOOKUP(A653,DETAIL!$A$7:$L$1101,9,0),"")</f>
        <v/>
      </c>
      <c r="O653" s="133" t="str">
        <f>IFERROR(VLOOKUP(A653,DETAIL!$A$7:$L$1101,10,0)*25%,"")</f>
        <v/>
      </c>
      <c r="P653" s="133" t="str">
        <f t="shared" si="24"/>
        <v/>
      </c>
      <c r="Q653" s="131"/>
    </row>
    <row r="654" spans="1:17" ht="24.95" customHeight="1">
      <c r="A654" s="150">
        <v>647</v>
      </c>
      <c r="B654" s="16" t="str">
        <f t="shared" si="23"/>
        <v/>
      </c>
      <c r="C654" s="130" t="str">
        <f>IFERROR(VLOOKUP(A654,DETAIL!$A$7:$F$1101,3,0),"")</f>
        <v/>
      </c>
      <c r="D654" s="130" t="str">
        <f>IFERROR(VLOOKUP(A654,DETAIL!$A$7:$F$1101,4,0),"")</f>
        <v/>
      </c>
      <c r="E654" s="131" t="str">
        <f>IFERROR(VLOOKUP(A654,DETAIL!$A$7:$F$1101,5,0),"")</f>
        <v/>
      </c>
      <c r="F654" s="131" t="str">
        <f>IFERROR(VLOOKUP(A654,DETAIL!$A$7:$O$1101,15,0),"")</f>
        <v/>
      </c>
      <c r="G654" s="131" t="str">
        <f>IFERROR(VLOOKUP(A654,DETAIL!$A$7:$O$1101,14,0),"")</f>
        <v/>
      </c>
      <c r="H654" s="16" t="str">
        <f>IFERROR(VLOOKUP(A654,DETAIL!$A$7:$F$1101,6,0),"")</f>
        <v/>
      </c>
      <c r="I654" s="16" t="str">
        <f>IFERROR(VLOOKUP(A654,DETAIL!$A$7:$P$1101,16,0),"")</f>
        <v/>
      </c>
      <c r="J654" s="16" t="str">
        <f>IFERROR(VLOOKUP(A654,DETAIL!$A$7:$O$1101,13,0),"")</f>
        <v/>
      </c>
      <c r="K654" s="132" t="str">
        <f>IFERROR(CONCATENATE("वर्ष ",VLOOKUP(A654,DETAIL!$A$7:$O$1101,11,0)," / ","प्रतिशत ",VLOOKUP(A654,DETAIL!$A$7:$O$1101,12,0)*100),"")</f>
        <v/>
      </c>
      <c r="L654" s="16" t="str">
        <f>IFERROR(VLOOKUP(A654,DETAIL!$A$7:$L$1101,7,0),"")</f>
        <v/>
      </c>
      <c r="M654" s="133" t="str">
        <f>IFERROR(VLOOKUP(A654,DETAIL!$A$7:$L$1101,8,0)*75%,"")</f>
        <v/>
      </c>
      <c r="N654" s="16" t="str">
        <f>IFERROR(VLOOKUP(A654,DETAIL!$A$7:$L$1101,9,0),"")</f>
        <v/>
      </c>
      <c r="O654" s="133" t="str">
        <f>IFERROR(VLOOKUP(A654,DETAIL!$A$7:$L$1101,10,0)*25%,"")</f>
        <v/>
      </c>
      <c r="P654" s="133" t="str">
        <f t="shared" si="24"/>
        <v/>
      </c>
      <c r="Q654" s="131"/>
    </row>
    <row r="655" spans="1:17" ht="24.95" customHeight="1">
      <c r="A655" s="150">
        <v>648</v>
      </c>
      <c r="B655" s="16" t="str">
        <f t="shared" si="23"/>
        <v/>
      </c>
      <c r="C655" s="130" t="str">
        <f>IFERROR(VLOOKUP(A655,DETAIL!$A$7:$F$1101,3,0),"")</f>
        <v/>
      </c>
      <c r="D655" s="130" t="str">
        <f>IFERROR(VLOOKUP(A655,DETAIL!$A$7:$F$1101,4,0),"")</f>
        <v/>
      </c>
      <c r="E655" s="131" t="str">
        <f>IFERROR(VLOOKUP(A655,DETAIL!$A$7:$F$1101,5,0),"")</f>
        <v/>
      </c>
      <c r="F655" s="131" t="str">
        <f>IFERROR(VLOOKUP(A655,DETAIL!$A$7:$O$1101,15,0),"")</f>
        <v/>
      </c>
      <c r="G655" s="131" t="str">
        <f>IFERROR(VLOOKUP(A655,DETAIL!$A$7:$O$1101,14,0),"")</f>
        <v/>
      </c>
      <c r="H655" s="16" t="str">
        <f>IFERROR(VLOOKUP(A655,DETAIL!$A$7:$F$1101,6,0),"")</f>
        <v/>
      </c>
      <c r="I655" s="16" t="str">
        <f>IFERROR(VLOOKUP(A655,DETAIL!$A$7:$P$1101,16,0),"")</f>
        <v/>
      </c>
      <c r="J655" s="16" t="str">
        <f>IFERROR(VLOOKUP(A655,DETAIL!$A$7:$O$1101,13,0),"")</f>
        <v/>
      </c>
      <c r="K655" s="132" t="str">
        <f>IFERROR(CONCATENATE("वर्ष ",VLOOKUP(A655,DETAIL!$A$7:$O$1101,11,0)," / ","प्रतिशत ",VLOOKUP(A655,DETAIL!$A$7:$O$1101,12,0)*100),"")</f>
        <v/>
      </c>
      <c r="L655" s="16" t="str">
        <f>IFERROR(VLOOKUP(A655,DETAIL!$A$7:$L$1101,7,0),"")</f>
        <v/>
      </c>
      <c r="M655" s="133" t="str">
        <f>IFERROR(VLOOKUP(A655,DETAIL!$A$7:$L$1101,8,0)*75%,"")</f>
        <v/>
      </c>
      <c r="N655" s="16" t="str">
        <f>IFERROR(VLOOKUP(A655,DETAIL!$A$7:$L$1101,9,0),"")</f>
        <v/>
      </c>
      <c r="O655" s="133" t="str">
        <f>IFERROR(VLOOKUP(A655,DETAIL!$A$7:$L$1101,10,0)*25%,"")</f>
        <v/>
      </c>
      <c r="P655" s="133" t="str">
        <f t="shared" si="24"/>
        <v/>
      </c>
      <c r="Q655" s="131"/>
    </row>
    <row r="656" spans="1:17" ht="24.95" customHeight="1">
      <c r="A656" s="150">
        <v>649</v>
      </c>
      <c r="B656" s="16" t="str">
        <f t="shared" si="23"/>
        <v/>
      </c>
      <c r="C656" s="130" t="str">
        <f>IFERROR(VLOOKUP(A656,DETAIL!$A$7:$F$1101,3,0),"")</f>
        <v/>
      </c>
      <c r="D656" s="130" t="str">
        <f>IFERROR(VLOOKUP(A656,DETAIL!$A$7:$F$1101,4,0),"")</f>
        <v/>
      </c>
      <c r="E656" s="131" t="str">
        <f>IFERROR(VLOOKUP(A656,DETAIL!$A$7:$F$1101,5,0),"")</f>
        <v/>
      </c>
      <c r="F656" s="131" t="str">
        <f>IFERROR(VLOOKUP(A656,DETAIL!$A$7:$O$1101,15,0),"")</f>
        <v/>
      </c>
      <c r="G656" s="131" t="str">
        <f>IFERROR(VLOOKUP(A656,DETAIL!$A$7:$O$1101,14,0),"")</f>
        <v/>
      </c>
      <c r="H656" s="16" t="str">
        <f>IFERROR(VLOOKUP(A656,DETAIL!$A$7:$F$1101,6,0),"")</f>
        <v/>
      </c>
      <c r="I656" s="16" t="str">
        <f>IFERROR(VLOOKUP(A656,DETAIL!$A$7:$P$1101,16,0),"")</f>
        <v/>
      </c>
      <c r="J656" s="16" t="str">
        <f>IFERROR(VLOOKUP(A656,DETAIL!$A$7:$O$1101,13,0),"")</f>
        <v/>
      </c>
      <c r="K656" s="132" t="str">
        <f>IFERROR(CONCATENATE("वर्ष ",VLOOKUP(A656,DETAIL!$A$7:$O$1101,11,0)," / ","प्रतिशत ",VLOOKUP(A656,DETAIL!$A$7:$O$1101,12,0)*100),"")</f>
        <v/>
      </c>
      <c r="L656" s="16" t="str">
        <f>IFERROR(VLOOKUP(A656,DETAIL!$A$7:$L$1101,7,0),"")</f>
        <v/>
      </c>
      <c r="M656" s="133" t="str">
        <f>IFERROR(VLOOKUP(A656,DETAIL!$A$7:$L$1101,8,0)*75%,"")</f>
        <v/>
      </c>
      <c r="N656" s="16" t="str">
        <f>IFERROR(VLOOKUP(A656,DETAIL!$A$7:$L$1101,9,0),"")</f>
        <v/>
      </c>
      <c r="O656" s="133" t="str">
        <f>IFERROR(VLOOKUP(A656,DETAIL!$A$7:$L$1101,10,0)*25%,"")</f>
        <v/>
      </c>
      <c r="P656" s="133" t="str">
        <f t="shared" si="24"/>
        <v/>
      </c>
      <c r="Q656" s="131"/>
    </row>
    <row r="657" spans="1:17" ht="24.95" customHeight="1">
      <c r="A657" s="150">
        <v>650</v>
      </c>
      <c r="B657" s="16" t="str">
        <f t="shared" si="23"/>
        <v/>
      </c>
      <c r="C657" s="130" t="str">
        <f>IFERROR(VLOOKUP(A657,DETAIL!$A$7:$F$1101,3,0),"")</f>
        <v/>
      </c>
      <c r="D657" s="130" t="str">
        <f>IFERROR(VLOOKUP(A657,DETAIL!$A$7:$F$1101,4,0),"")</f>
        <v/>
      </c>
      <c r="E657" s="131" t="str">
        <f>IFERROR(VLOOKUP(A657,DETAIL!$A$7:$F$1101,5,0),"")</f>
        <v/>
      </c>
      <c r="F657" s="131" t="str">
        <f>IFERROR(VLOOKUP(A657,DETAIL!$A$7:$O$1101,15,0),"")</f>
        <v/>
      </c>
      <c r="G657" s="131" t="str">
        <f>IFERROR(VLOOKUP(A657,DETAIL!$A$7:$O$1101,14,0),"")</f>
        <v/>
      </c>
      <c r="H657" s="16" t="str">
        <f>IFERROR(VLOOKUP(A657,DETAIL!$A$7:$F$1101,6,0),"")</f>
        <v/>
      </c>
      <c r="I657" s="16" t="str">
        <f>IFERROR(VLOOKUP(A657,DETAIL!$A$7:$P$1101,16,0),"")</f>
        <v/>
      </c>
      <c r="J657" s="16" t="str">
        <f>IFERROR(VLOOKUP(A657,DETAIL!$A$7:$O$1101,13,0),"")</f>
        <v/>
      </c>
      <c r="K657" s="132" t="str">
        <f>IFERROR(CONCATENATE("वर्ष ",VLOOKUP(A657,DETAIL!$A$7:$O$1101,11,0)," / ","प्रतिशत ",VLOOKUP(A657,DETAIL!$A$7:$O$1101,12,0)*100),"")</f>
        <v/>
      </c>
      <c r="L657" s="16" t="str">
        <f>IFERROR(VLOOKUP(A657,DETAIL!$A$7:$L$1101,7,0),"")</f>
        <v/>
      </c>
      <c r="M657" s="133" t="str">
        <f>IFERROR(VLOOKUP(A657,DETAIL!$A$7:$L$1101,8,0)*75%,"")</f>
        <v/>
      </c>
      <c r="N657" s="16" t="str">
        <f>IFERROR(VLOOKUP(A657,DETAIL!$A$7:$L$1101,9,0),"")</f>
        <v/>
      </c>
      <c r="O657" s="133" t="str">
        <f>IFERROR(VLOOKUP(A657,DETAIL!$A$7:$L$1101,10,0)*25%,"")</f>
        <v/>
      </c>
      <c r="P657" s="133" t="str">
        <f t="shared" si="24"/>
        <v/>
      </c>
      <c r="Q657" s="131"/>
    </row>
    <row r="658" spans="1:17" ht="24.95" customHeight="1">
      <c r="A658" s="150">
        <v>651</v>
      </c>
      <c r="B658" s="16" t="str">
        <f t="shared" si="23"/>
        <v/>
      </c>
      <c r="C658" s="130" t="str">
        <f>IFERROR(VLOOKUP(A658,DETAIL!$A$7:$F$1101,3,0),"")</f>
        <v/>
      </c>
      <c r="D658" s="130" t="str">
        <f>IFERROR(VLOOKUP(A658,DETAIL!$A$7:$F$1101,4,0),"")</f>
        <v/>
      </c>
      <c r="E658" s="131" t="str">
        <f>IFERROR(VLOOKUP(A658,DETAIL!$A$7:$F$1101,5,0),"")</f>
        <v/>
      </c>
      <c r="F658" s="131" t="str">
        <f>IFERROR(VLOOKUP(A658,DETAIL!$A$7:$O$1101,15,0),"")</f>
        <v/>
      </c>
      <c r="G658" s="131" t="str">
        <f>IFERROR(VLOOKUP(A658,DETAIL!$A$7:$O$1101,14,0),"")</f>
        <v/>
      </c>
      <c r="H658" s="16" t="str">
        <f>IFERROR(VLOOKUP(A658,DETAIL!$A$7:$F$1101,6,0),"")</f>
        <v/>
      </c>
      <c r="I658" s="16" t="str">
        <f>IFERROR(VLOOKUP(A658,DETAIL!$A$7:$P$1101,16,0),"")</f>
        <v/>
      </c>
      <c r="J658" s="16" t="str">
        <f>IFERROR(VLOOKUP(A658,DETAIL!$A$7:$O$1101,13,0),"")</f>
        <v/>
      </c>
      <c r="K658" s="132" t="str">
        <f>IFERROR(CONCATENATE("वर्ष ",VLOOKUP(A658,DETAIL!$A$7:$O$1101,11,0)," / ","प्रतिशत ",VLOOKUP(A658,DETAIL!$A$7:$O$1101,12,0)*100),"")</f>
        <v/>
      </c>
      <c r="L658" s="16" t="str">
        <f>IFERROR(VLOOKUP(A658,DETAIL!$A$7:$L$1101,7,0),"")</f>
        <v/>
      </c>
      <c r="M658" s="133" t="str">
        <f>IFERROR(VLOOKUP(A658,DETAIL!$A$7:$L$1101,8,0)*75%,"")</f>
        <v/>
      </c>
      <c r="N658" s="16" t="str">
        <f>IFERROR(VLOOKUP(A658,DETAIL!$A$7:$L$1101,9,0),"")</f>
        <v/>
      </c>
      <c r="O658" s="133" t="str">
        <f>IFERROR(VLOOKUP(A658,DETAIL!$A$7:$L$1101,10,0)*25%,"")</f>
        <v/>
      </c>
      <c r="P658" s="133" t="str">
        <f t="shared" si="24"/>
        <v/>
      </c>
      <c r="Q658" s="131"/>
    </row>
    <row r="659" spans="1:17" ht="24.95" customHeight="1">
      <c r="A659" s="150">
        <v>652</v>
      </c>
      <c r="B659" s="16" t="str">
        <f t="shared" ref="B659:B722" si="25">IFERROR(IF(LEN(C659)&gt;=2,B658+1,""),"")</f>
        <v/>
      </c>
      <c r="C659" s="130" t="str">
        <f>IFERROR(VLOOKUP(A659,DETAIL!$A$7:$F$1101,3,0),"")</f>
        <v/>
      </c>
      <c r="D659" s="130" t="str">
        <f>IFERROR(VLOOKUP(A659,DETAIL!$A$7:$F$1101,4,0),"")</f>
        <v/>
      </c>
      <c r="E659" s="131" t="str">
        <f>IFERROR(VLOOKUP(A659,DETAIL!$A$7:$F$1101,5,0),"")</f>
        <v/>
      </c>
      <c r="F659" s="131" t="str">
        <f>IFERROR(VLOOKUP(A659,DETAIL!$A$7:$O$1101,15,0),"")</f>
        <v/>
      </c>
      <c r="G659" s="131" t="str">
        <f>IFERROR(VLOOKUP(A659,DETAIL!$A$7:$O$1101,14,0),"")</f>
        <v/>
      </c>
      <c r="H659" s="16" t="str">
        <f>IFERROR(VLOOKUP(A659,DETAIL!$A$7:$F$1101,6,0),"")</f>
        <v/>
      </c>
      <c r="I659" s="16" t="str">
        <f>IFERROR(VLOOKUP(A659,DETAIL!$A$7:$P$1101,16,0),"")</f>
        <v/>
      </c>
      <c r="J659" s="16" t="str">
        <f>IFERROR(VLOOKUP(A659,DETAIL!$A$7:$O$1101,13,0),"")</f>
        <v/>
      </c>
      <c r="K659" s="132" t="str">
        <f>IFERROR(CONCATENATE("वर्ष ",VLOOKUP(A659,DETAIL!$A$7:$O$1101,11,0)," / ","प्रतिशत ",VLOOKUP(A659,DETAIL!$A$7:$O$1101,12,0)*100),"")</f>
        <v/>
      </c>
      <c r="L659" s="16" t="str">
        <f>IFERROR(VLOOKUP(A659,DETAIL!$A$7:$L$1101,7,0),"")</f>
        <v/>
      </c>
      <c r="M659" s="133" t="str">
        <f>IFERROR(VLOOKUP(A659,DETAIL!$A$7:$L$1101,8,0)*75%,"")</f>
        <v/>
      </c>
      <c r="N659" s="16" t="str">
        <f>IFERROR(VLOOKUP(A659,DETAIL!$A$7:$L$1101,9,0),"")</f>
        <v/>
      </c>
      <c r="O659" s="133" t="str">
        <f>IFERROR(VLOOKUP(A659,DETAIL!$A$7:$L$1101,10,0)*25%,"")</f>
        <v/>
      </c>
      <c r="P659" s="133" t="str">
        <f t="shared" si="24"/>
        <v/>
      </c>
      <c r="Q659" s="131"/>
    </row>
    <row r="660" spans="1:17" ht="24.95" customHeight="1">
      <c r="A660" s="150">
        <v>653</v>
      </c>
      <c r="B660" s="16" t="str">
        <f t="shared" si="25"/>
        <v/>
      </c>
      <c r="C660" s="130" t="str">
        <f>IFERROR(VLOOKUP(A660,DETAIL!$A$7:$F$1101,3,0),"")</f>
        <v/>
      </c>
      <c r="D660" s="130" t="str">
        <f>IFERROR(VLOOKUP(A660,DETAIL!$A$7:$F$1101,4,0),"")</f>
        <v/>
      </c>
      <c r="E660" s="131" t="str">
        <f>IFERROR(VLOOKUP(A660,DETAIL!$A$7:$F$1101,5,0),"")</f>
        <v/>
      </c>
      <c r="F660" s="131" t="str">
        <f>IFERROR(VLOOKUP(A660,DETAIL!$A$7:$O$1101,15,0),"")</f>
        <v/>
      </c>
      <c r="G660" s="131" t="str">
        <f>IFERROR(VLOOKUP(A660,DETAIL!$A$7:$O$1101,14,0),"")</f>
        <v/>
      </c>
      <c r="H660" s="16" t="str">
        <f>IFERROR(VLOOKUP(A660,DETAIL!$A$7:$F$1101,6,0),"")</f>
        <v/>
      </c>
      <c r="I660" s="16" t="str">
        <f>IFERROR(VLOOKUP(A660,DETAIL!$A$7:$P$1101,16,0),"")</f>
        <v/>
      </c>
      <c r="J660" s="16" t="str">
        <f>IFERROR(VLOOKUP(A660,DETAIL!$A$7:$O$1101,13,0),"")</f>
        <v/>
      </c>
      <c r="K660" s="132" t="str">
        <f>IFERROR(CONCATENATE("वर्ष ",VLOOKUP(A660,DETAIL!$A$7:$O$1101,11,0)," / ","प्रतिशत ",VLOOKUP(A660,DETAIL!$A$7:$O$1101,12,0)*100),"")</f>
        <v/>
      </c>
      <c r="L660" s="16" t="str">
        <f>IFERROR(VLOOKUP(A660,DETAIL!$A$7:$L$1101,7,0),"")</f>
        <v/>
      </c>
      <c r="M660" s="133" t="str">
        <f>IFERROR(VLOOKUP(A660,DETAIL!$A$7:$L$1101,8,0)*75%,"")</f>
        <v/>
      </c>
      <c r="N660" s="16" t="str">
        <f>IFERROR(VLOOKUP(A660,DETAIL!$A$7:$L$1101,9,0),"")</f>
        <v/>
      </c>
      <c r="O660" s="133" t="str">
        <f>IFERROR(VLOOKUP(A660,DETAIL!$A$7:$L$1101,10,0)*25%,"")</f>
        <v/>
      </c>
      <c r="P660" s="133" t="str">
        <f t="shared" si="24"/>
        <v/>
      </c>
      <c r="Q660" s="131"/>
    </row>
    <row r="661" spans="1:17" ht="24.95" customHeight="1">
      <c r="A661" s="150">
        <v>654</v>
      </c>
      <c r="B661" s="16" t="str">
        <f t="shared" si="25"/>
        <v/>
      </c>
      <c r="C661" s="130" t="str">
        <f>IFERROR(VLOOKUP(A661,DETAIL!$A$7:$F$1101,3,0),"")</f>
        <v/>
      </c>
      <c r="D661" s="130" t="str">
        <f>IFERROR(VLOOKUP(A661,DETAIL!$A$7:$F$1101,4,0),"")</f>
        <v/>
      </c>
      <c r="E661" s="131" t="str">
        <f>IFERROR(VLOOKUP(A661,DETAIL!$A$7:$F$1101,5,0),"")</f>
        <v/>
      </c>
      <c r="F661" s="131" t="str">
        <f>IFERROR(VLOOKUP(A661,DETAIL!$A$7:$O$1101,15,0),"")</f>
        <v/>
      </c>
      <c r="G661" s="131" t="str">
        <f>IFERROR(VLOOKUP(A661,DETAIL!$A$7:$O$1101,14,0),"")</f>
        <v/>
      </c>
      <c r="H661" s="16" t="str">
        <f>IFERROR(VLOOKUP(A661,DETAIL!$A$7:$F$1101,6,0),"")</f>
        <v/>
      </c>
      <c r="I661" s="16" t="str">
        <f>IFERROR(VLOOKUP(A661,DETAIL!$A$7:$P$1101,16,0),"")</f>
        <v/>
      </c>
      <c r="J661" s="16" t="str">
        <f>IFERROR(VLOOKUP(A661,DETAIL!$A$7:$O$1101,13,0),"")</f>
        <v/>
      </c>
      <c r="K661" s="132" t="str">
        <f>IFERROR(CONCATENATE("वर्ष ",VLOOKUP(A661,DETAIL!$A$7:$O$1101,11,0)," / ","प्रतिशत ",VLOOKUP(A661,DETAIL!$A$7:$O$1101,12,0)*100),"")</f>
        <v/>
      </c>
      <c r="L661" s="16" t="str">
        <f>IFERROR(VLOOKUP(A661,DETAIL!$A$7:$L$1101,7,0),"")</f>
        <v/>
      </c>
      <c r="M661" s="133" t="str">
        <f>IFERROR(VLOOKUP(A661,DETAIL!$A$7:$L$1101,8,0)*75%,"")</f>
        <v/>
      </c>
      <c r="N661" s="16" t="str">
        <f>IFERROR(VLOOKUP(A661,DETAIL!$A$7:$L$1101,9,0),"")</f>
        <v/>
      </c>
      <c r="O661" s="133" t="str">
        <f>IFERROR(VLOOKUP(A661,DETAIL!$A$7:$L$1101,10,0)*25%,"")</f>
        <v/>
      </c>
      <c r="P661" s="133" t="str">
        <f t="shared" si="24"/>
        <v/>
      </c>
      <c r="Q661" s="131"/>
    </row>
    <row r="662" spans="1:17" ht="24.95" customHeight="1">
      <c r="A662" s="150">
        <v>655</v>
      </c>
      <c r="B662" s="16" t="str">
        <f t="shared" si="25"/>
        <v/>
      </c>
      <c r="C662" s="130" t="str">
        <f>IFERROR(VLOOKUP(A662,DETAIL!$A$7:$F$1101,3,0),"")</f>
        <v/>
      </c>
      <c r="D662" s="130" t="str">
        <f>IFERROR(VLOOKUP(A662,DETAIL!$A$7:$F$1101,4,0),"")</f>
        <v/>
      </c>
      <c r="E662" s="131" t="str">
        <f>IFERROR(VLOOKUP(A662,DETAIL!$A$7:$F$1101,5,0),"")</f>
        <v/>
      </c>
      <c r="F662" s="131" t="str">
        <f>IFERROR(VLOOKUP(A662,DETAIL!$A$7:$O$1101,15,0),"")</f>
        <v/>
      </c>
      <c r="G662" s="131" t="str">
        <f>IFERROR(VLOOKUP(A662,DETAIL!$A$7:$O$1101,14,0),"")</f>
        <v/>
      </c>
      <c r="H662" s="16" t="str">
        <f>IFERROR(VLOOKUP(A662,DETAIL!$A$7:$F$1101,6,0),"")</f>
        <v/>
      </c>
      <c r="I662" s="16" t="str">
        <f>IFERROR(VLOOKUP(A662,DETAIL!$A$7:$P$1101,16,0),"")</f>
        <v/>
      </c>
      <c r="J662" s="16" t="str">
        <f>IFERROR(VLOOKUP(A662,DETAIL!$A$7:$O$1101,13,0),"")</f>
        <v/>
      </c>
      <c r="K662" s="132" t="str">
        <f>IFERROR(CONCATENATE("वर्ष ",VLOOKUP(A662,DETAIL!$A$7:$O$1101,11,0)," / ","प्रतिशत ",VLOOKUP(A662,DETAIL!$A$7:$O$1101,12,0)*100),"")</f>
        <v/>
      </c>
      <c r="L662" s="16" t="str">
        <f>IFERROR(VLOOKUP(A662,DETAIL!$A$7:$L$1101,7,0),"")</f>
        <v/>
      </c>
      <c r="M662" s="133" t="str">
        <f>IFERROR(VLOOKUP(A662,DETAIL!$A$7:$L$1101,8,0)*75%,"")</f>
        <v/>
      </c>
      <c r="N662" s="16" t="str">
        <f>IFERROR(VLOOKUP(A662,DETAIL!$A$7:$L$1101,9,0),"")</f>
        <v/>
      </c>
      <c r="O662" s="133" t="str">
        <f>IFERROR(VLOOKUP(A662,DETAIL!$A$7:$L$1101,10,0)*25%,"")</f>
        <v/>
      </c>
      <c r="P662" s="133" t="str">
        <f t="shared" si="24"/>
        <v/>
      </c>
      <c r="Q662" s="131"/>
    </row>
    <row r="663" spans="1:17" ht="24.95" customHeight="1">
      <c r="A663" s="150">
        <v>656</v>
      </c>
      <c r="B663" s="16" t="str">
        <f t="shared" si="25"/>
        <v/>
      </c>
      <c r="C663" s="130" t="str">
        <f>IFERROR(VLOOKUP(A663,DETAIL!$A$7:$F$1101,3,0),"")</f>
        <v/>
      </c>
      <c r="D663" s="130" t="str">
        <f>IFERROR(VLOOKUP(A663,DETAIL!$A$7:$F$1101,4,0),"")</f>
        <v/>
      </c>
      <c r="E663" s="131" t="str">
        <f>IFERROR(VLOOKUP(A663,DETAIL!$A$7:$F$1101,5,0),"")</f>
        <v/>
      </c>
      <c r="F663" s="131" t="str">
        <f>IFERROR(VLOOKUP(A663,DETAIL!$A$7:$O$1101,15,0),"")</f>
        <v/>
      </c>
      <c r="G663" s="131" t="str">
        <f>IFERROR(VLOOKUP(A663,DETAIL!$A$7:$O$1101,14,0),"")</f>
        <v/>
      </c>
      <c r="H663" s="16" t="str">
        <f>IFERROR(VLOOKUP(A663,DETAIL!$A$7:$F$1101,6,0),"")</f>
        <v/>
      </c>
      <c r="I663" s="16" t="str">
        <f>IFERROR(VLOOKUP(A663,DETAIL!$A$7:$P$1101,16,0),"")</f>
        <v/>
      </c>
      <c r="J663" s="16" t="str">
        <f>IFERROR(VLOOKUP(A663,DETAIL!$A$7:$O$1101,13,0),"")</f>
        <v/>
      </c>
      <c r="K663" s="132" t="str">
        <f>IFERROR(CONCATENATE("वर्ष ",VLOOKUP(A663,DETAIL!$A$7:$O$1101,11,0)," / ","प्रतिशत ",VLOOKUP(A663,DETAIL!$A$7:$O$1101,12,0)*100),"")</f>
        <v/>
      </c>
      <c r="L663" s="16" t="str">
        <f>IFERROR(VLOOKUP(A663,DETAIL!$A$7:$L$1101,7,0),"")</f>
        <v/>
      </c>
      <c r="M663" s="133" t="str">
        <f>IFERROR(VLOOKUP(A663,DETAIL!$A$7:$L$1101,8,0)*75%,"")</f>
        <v/>
      </c>
      <c r="N663" s="16" t="str">
        <f>IFERROR(VLOOKUP(A663,DETAIL!$A$7:$L$1101,9,0),"")</f>
        <v/>
      </c>
      <c r="O663" s="133" t="str">
        <f>IFERROR(VLOOKUP(A663,DETAIL!$A$7:$L$1101,10,0)*25%,"")</f>
        <v/>
      </c>
      <c r="P663" s="133" t="str">
        <f t="shared" si="24"/>
        <v/>
      </c>
      <c r="Q663" s="131"/>
    </row>
    <row r="664" spans="1:17" ht="24.95" customHeight="1">
      <c r="A664" s="150">
        <v>657</v>
      </c>
      <c r="B664" s="16" t="str">
        <f t="shared" si="25"/>
        <v/>
      </c>
      <c r="C664" s="130" t="str">
        <f>IFERROR(VLOOKUP(A664,DETAIL!$A$7:$F$1101,3,0),"")</f>
        <v/>
      </c>
      <c r="D664" s="130" t="str">
        <f>IFERROR(VLOOKUP(A664,DETAIL!$A$7:$F$1101,4,0),"")</f>
        <v/>
      </c>
      <c r="E664" s="131" t="str">
        <f>IFERROR(VLOOKUP(A664,DETAIL!$A$7:$F$1101,5,0),"")</f>
        <v/>
      </c>
      <c r="F664" s="131" t="str">
        <f>IFERROR(VLOOKUP(A664,DETAIL!$A$7:$O$1101,15,0),"")</f>
        <v/>
      </c>
      <c r="G664" s="131" t="str">
        <f>IFERROR(VLOOKUP(A664,DETAIL!$A$7:$O$1101,14,0),"")</f>
        <v/>
      </c>
      <c r="H664" s="16" t="str">
        <f>IFERROR(VLOOKUP(A664,DETAIL!$A$7:$F$1101,6,0),"")</f>
        <v/>
      </c>
      <c r="I664" s="16" t="str">
        <f>IFERROR(VLOOKUP(A664,DETAIL!$A$7:$P$1101,16,0),"")</f>
        <v/>
      </c>
      <c r="J664" s="16" t="str">
        <f>IFERROR(VLOOKUP(A664,DETAIL!$A$7:$O$1101,13,0),"")</f>
        <v/>
      </c>
      <c r="K664" s="132" t="str">
        <f>IFERROR(CONCATENATE("वर्ष ",VLOOKUP(A664,DETAIL!$A$7:$O$1101,11,0)," / ","प्रतिशत ",VLOOKUP(A664,DETAIL!$A$7:$O$1101,12,0)*100),"")</f>
        <v/>
      </c>
      <c r="L664" s="16" t="str">
        <f>IFERROR(VLOOKUP(A664,DETAIL!$A$7:$L$1101,7,0),"")</f>
        <v/>
      </c>
      <c r="M664" s="133" t="str">
        <f>IFERROR(VLOOKUP(A664,DETAIL!$A$7:$L$1101,8,0)*75%,"")</f>
        <v/>
      </c>
      <c r="N664" s="16" t="str">
        <f>IFERROR(VLOOKUP(A664,DETAIL!$A$7:$L$1101,9,0),"")</f>
        <v/>
      </c>
      <c r="O664" s="133" t="str">
        <f>IFERROR(VLOOKUP(A664,DETAIL!$A$7:$L$1101,10,0)*25%,"")</f>
        <v/>
      </c>
      <c r="P664" s="133" t="str">
        <f t="shared" si="24"/>
        <v/>
      </c>
      <c r="Q664" s="131"/>
    </row>
    <row r="665" spans="1:17" ht="24.95" customHeight="1">
      <c r="A665" s="150">
        <v>658</v>
      </c>
      <c r="B665" s="16" t="str">
        <f t="shared" si="25"/>
        <v/>
      </c>
      <c r="C665" s="130" t="str">
        <f>IFERROR(VLOOKUP(A665,DETAIL!$A$7:$F$1101,3,0),"")</f>
        <v/>
      </c>
      <c r="D665" s="130" t="str">
        <f>IFERROR(VLOOKUP(A665,DETAIL!$A$7:$F$1101,4,0),"")</f>
        <v/>
      </c>
      <c r="E665" s="131" t="str">
        <f>IFERROR(VLOOKUP(A665,DETAIL!$A$7:$F$1101,5,0),"")</f>
        <v/>
      </c>
      <c r="F665" s="131" t="str">
        <f>IFERROR(VLOOKUP(A665,DETAIL!$A$7:$O$1101,15,0),"")</f>
        <v/>
      </c>
      <c r="G665" s="131" t="str">
        <f>IFERROR(VLOOKUP(A665,DETAIL!$A$7:$O$1101,14,0),"")</f>
        <v/>
      </c>
      <c r="H665" s="16" t="str">
        <f>IFERROR(VLOOKUP(A665,DETAIL!$A$7:$F$1101,6,0),"")</f>
        <v/>
      </c>
      <c r="I665" s="16" t="str">
        <f>IFERROR(VLOOKUP(A665,DETAIL!$A$7:$P$1101,16,0),"")</f>
        <v/>
      </c>
      <c r="J665" s="16" t="str">
        <f>IFERROR(VLOOKUP(A665,DETAIL!$A$7:$O$1101,13,0),"")</f>
        <v/>
      </c>
      <c r="K665" s="132" t="str">
        <f>IFERROR(CONCATENATE("वर्ष ",VLOOKUP(A665,DETAIL!$A$7:$O$1101,11,0)," / ","प्रतिशत ",VLOOKUP(A665,DETAIL!$A$7:$O$1101,12,0)*100),"")</f>
        <v/>
      </c>
      <c r="L665" s="16" t="str">
        <f>IFERROR(VLOOKUP(A665,DETAIL!$A$7:$L$1101,7,0),"")</f>
        <v/>
      </c>
      <c r="M665" s="133" t="str">
        <f>IFERROR(VLOOKUP(A665,DETAIL!$A$7:$L$1101,8,0)*75%,"")</f>
        <v/>
      </c>
      <c r="N665" s="16" t="str">
        <f>IFERROR(VLOOKUP(A665,DETAIL!$A$7:$L$1101,9,0),"")</f>
        <v/>
      </c>
      <c r="O665" s="133" t="str">
        <f>IFERROR(VLOOKUP(A665,DETAIL!$A$7:$L$1101,10,0)*25%,"")</f>
        <v/>
      </c>
      <c r="P665" s="133" t="str">
        <f t="shared" si="24"/>
        <v/>
      </c>
      <c r="Q665" s="131"/>
    </row>
    <row r="666" spans="1:17" ht="24.95" customHeight="1">
      <c r="A666" s="150">
        <v>659</v>
      </c>
      <c r="B666" s="16" t="str">
        <f t="shared" si="25"/>
        <v/>
      </c>
      <c r="C666" s="130" t="str">
        <f>IFERROR(VLOOKUP(A666,DETAIL!$A$7:$F$1101,3,0),"")</f>
        <v/>
      </c>
      <c r="D666" s="130" t="str">
        <f>IFERROR(VLOOKUP(A666,DETAIL!$A$7:$F$1101,4,0),"")</f>
        <v/>
      </c>
      <c r="E666" s="131" t="str">
        <f>IFERROR(VLOOKUP(A666,DETAIL!$A$7:$F$1101,5,0),"")</f>
        <v/>
      </c>
      <c r="F666" s="131" t="str">
        <f>IFERROR(VLOOKUP(A666,DETAIL!$A$7:$O$1101,15,0),"")</f>
        <v/>
      </c>
      <c r="G666" s="131" t="str">
        <f>IFERROR(VLOOKUP(A666,DETAIL!$A$7:$O$1101,14,0),"")</f>
        <v/>
      </c>
      <c r="H666" s="16" t="str">
        <f>IFERROR(VLOOKUP(A666,DETAIL!$A$7:$F$1101,6,0),"")</f>
        <v/>
      </c>
      <c r="I666" s="16" t="str">
        <f>IFERROR(VLOOKUP(A666,DETAIL!$A$7:$P$1101,16,0),"")</f>
        <v/>
      </c>
      <c r="J666" s="16" t="str">
        <f>IFERROR(VLOOKUP(A666,DETAIL!$A$7:$O$1101,13,0),"")</f>
        <v/>
      </c>
      <c r="K666" s="132" t="str">
        <f>IFERROR(CONCATENATE("वर्ष ",VLOOKUP(A666,DETAIL!$A$7:$O$1101,11,0)," / ","प्रतिशत ",VLOOKUP(A666,DETAIL!$A$7:$O$1101,12,0)*100),"")</f>
        <v/>
      </c>
      <c r="L666" s="16" t="str">
        <f>IFERROR(VLOOKUP(A666,DETAIL!$A$7:$L$1101,7,0),"")</f>
        <v/>
      </c>
      <c r="M666" s="133" t="str">
        <f>IFERROR(VLOOKUP(A666,DETAIL!$A$7:$L$1101,8,0)*75%,"")</f>
        <v/>
      </c>
      <c r="N666" s="16" t="str">
        <f>IFERROR(VLOOKUP(A666,DETAIL!$A$7:$L$1101,9,0),"")</f>
        <v/>
      </c>
      <c r="O666" s="133" t="str">
        <f>IFERROR(VLOOKUP(A666,DETAIL!$A$7:$L$1101,10,0)*25%,"")</f>
        <v/>
      </c>
      <c r="P666" s="133" t="str">
        <f t="shared" si="24"/>
        <v/>
      </c>
      <c r="Q666" s="131"/>
    </row>
    <row r="667" spans="1:17" ht="24.95" customHeight="1">
      <c r="A667" s="150">
        <v>660</v>
      </c>
      <c r="B667" s="16" t="str">
        <f t="shared" si="25"/>
        <v/>
      </c>
      <c r="C667" s="130" t="str">
        <f>IFERROR(VLOOKUP(A667,DETAIL!$A$7:$F$1101,3,0),"")</f>
        <v/>
      </c>
      <c r="D667" s="130" t="str">
        <f>IFERROR(VLOOKUP(A667,DETAIL!$A$7:$F$1101,4,0),"")</f>
        <v/>
      </c>
      <c r="E667" s="131" t="str">
        <f>IFERROR(VLOOKUP(A667,DETAIL!$A$7:$F$1101,5,0),"")</f>
        <v/>
      </c>
      <c r="F667" s="131" t="str">
        <f>IFERROR(VLOOKUP(A667,DETAIL!$A$7:$O$1101,15,0),"")</f>
        <v/>
      </c>
      <c r="G667" s="131" t="str">
        <f>IFERROR(VLOOKUP(A667,DETAIL!$A$7:$O$1101,14,0),"")</f>
        <v/>
      </c>
      <c r="H667" s="16" t="str">
        <f>IFERROR(VLOOKUP(A667,DETAIL!$A$7:$F$1101,6,0),"")</f>
        <v/>
      </c>
      <c r="I667" s="16" t="str">
        <f>IFERROR(VLOOKUP(A667,DETAIL!$A$7:$P$1101,16,0),"")</f>
        <v/>
      </c>
      <c r="J667" s="16" t="str">
        <f>IFERROR(VLOOKUP(A667,DETAIL!$A$7:$O$1101,13,0),"")</f>
        <v/>
      </c>
      <c r="K667" s="132" t="str">
        <f>IFERROR(CONCATENATE("वर्ष ",VLOOKUP(A667,DETAIL!$A$7:$O$1101,11,0)," / ","प्रतिशत ",VLOOKUP(A667,DETAIL!$A$7:$O$1101,12,0)*100),"")</f>
        <v/>
      </c>
      <c r="L667" s="16" t="str">
        <f>IFERROR(VLOOKUP(A667,DETAIL!$A$7:$L$1101,7,0),"")</f>
        <v/>
      </c>
      <c r="M667" s="133" t="str">
        <f>IFERROR(VLOOKUP(A667,DETAIL!$A$7:$L$1101,8,0)*75%,"")</f>
        <v/>
      </c>
      <c r="N667" s="16" t="str">
        <f>IFERROR(VLOOKUP(A667,DETAIL!$A$7:$L$1101,9,0),"")</f>
        <v/>
      </c>
      <c r="O667" s="133" t="str">
        <f>IFERROR(VLOOKUP(A667,DETAIL!$A$7:$L$1101,10,0)*25%,"")</f>
        <v/>
      </c>
      <c r="P667" s="133" t="str">
        <f t="shared" si="24"/>
        <v/>
      </c>
      <c r="Q667" s="131"/>
    </row>
    <row r="668" spans="1:17" ht="24.95" customHeight="1">
      <c r="A668" s="150">
        <v>661</v>
      </c>
      <c r="B668" s="16" t="str">
        <f t="shared" si="25"/>
        <v/>
      </c>
      <c r="C668" s="130" t="str">
        <f>IFERROR(VLOOKUP(A668,DETAIL!$A$7:$F$1101,3,0),"")</f>
        <v/>
      </c>
      <c r="D668" s="130" t="str">
        <f>IFERROR(VLOOKUP(A668,DETAIL!$A$7:$F$1101,4,0),"")</f>
        <v/>
      </c>
      <c r="E668" s="131" t="str">
        <f>IFERROR(VLOOKUP(A668,DETAIL!$A$7:$F$1101,5,0),"")</f>
        <v/>
      </c>
      <c r="F668" s="131" t="str">
        <f>IFERROR(VLOOKUP(A668,DETAIL!$A$7:$O$1101,15,0),"")</f>
        <v/>
      </c>
      <c r="G668" s="131" t="str">
        <f>IFERROR(VLOOKUP(A668,DETAIL!$A$7:$O$1101,14,0),"")</f>
        <v/>
      </c>
      <c r="H668" s="16" t="str">
        <f>IFERROR(VLOOKUP(A668,DETAIL!$A$7:$F$1101,6,0),"")</f>
        <v/>
      </c>
      <c r="I668" s="16" t="str">
        <f>IFERROR(VLOOKUP(A668,DETAIL!$A$7:$P$1101,16,0),"")</f>
        <v/>
      </c>
      <c r="J668" s="16" t="str">
        <f>IFERROR(VLOOKUP(A668,DETAIL!$A$7:$O$1101,13,0),"")</f>
        <v/>
      </c>
      <c r="K668" s="132" t="str">
        <f>IFERROR(CONCATENATE("वर्ष ",VLOOKUP(A668,DETAIL!$A$7:$O$1101,11,0)," / ","प्रतिशत ",VLOOKUP(A668,DETAIL!$A$7:$O$1101,12,0)*100),"")</f>
        <v/>
      </c>
      <c r="L668" s="16" t="str">
        <f>IFERROR(VLOOKUP(A668,DETAIL!$A$7:$L$1101,7,0),"")</f>
        <v/>
      </c>
      <c r="M668" s="133" t="str">
        <f>IFERROR(VLOOKUP(A668,DETAIL!$A$7:$L$1101,8,0)*75%,"")</f>
        <v/>
      </c>
      <c r="N668" s="16" t="str">
        <f>IFERROR(VLOOKUP(A668,DETAIL!$A$7:$L$1101,9,0),"")</f>
        <v/>
      </c>
      <c r="O668" s="133" t="str">
        <f>IFERROR(VLOOKUP(A668,DETAIL!$A$7:$L$1101,10,0)*25%,"")</f>
        <v/>
      </c>
      <c r="P668" s="133" t="str">
        <f t="shared" si="24"/>
        <v/>
      </c>
      <c r="Q668" s="131"/>
    </row>
    <row r="669" spans="1:17" ht="24.95" customHeight="1">
      <c r="A669" s="150">
        <v>662</v>
      </c>
      <c r="B669" s="16" t="str">
        <f t="shared" si="25"/>
        <v/>
      </c>
      <c r="C669" s="130" t="str">
        <f>IFERROR(VLOOKUP(A669,DETAIL!$A$7:$F$1101,3,0),"")</f>
        <v/>
      </c>
      <c r="D669" s="130" t="str">
        <f>IFERROR(VLOOKUP(A669,DETAIL!$A$7:$F$1101,4,0),"")</f>
        <v/>
      </c>
      <c r="E669" s="131" t="str">
        <f>IFERROR(VLOOKUP(A669,DETAIL!$A$7:$F$1101,5,0),"")</f>
        <v/>
      </c>
      <c r="F669" s="131" t="str">
        <f>IFERROR(VLOOKUP(A669,DETAIL!$A$7:$O$1101,15,0),"")</f>
        <v/>
      </c>
      <c r="G669" s="131" t="str">
        <f>IFERROR(VLOOKUP(A669,DETAIL!$A$7:$O$1101,14,0),"")</f>
        <v/>
      </c>
      <c r="H669" s="16" t="str">
        <f>IFERROR(VLOOKUP(A669,DETAIL!$A$7:$F$1101,6,0),"")</f>
        <v/>
      </c>
      <c r="I669" s="16" t="str">
        <f>IFERROR(VLOOKUP(A669,DETAIL!$A$7:$P$1101,16,0),"")</f>
        <v/>
      </c>
      <c r="J669" s="16" t="str">
        <f>IFERROR(VLOOKUP(A669,DETAIL!$A$7:$O$1101,13,0),"")</f>
        <v/>
      </c>
      <c r="K669" s="132" t="str">
        <f>IFERROR(CONCATENATE("वर्ष ",VLOOKUP(A669,DETAIL!$A$7:$O$1101,11,0)," / ","प्रतिशत ",VLOOKUP(A669,DETAIL!$A$7:$O$1101,12,0)*100),"")</f>
        <v/>
      </c>
      <c r="L669" s="16" t="str">
        <f>IFERROR(VLOOKUP(A669,DETAIL!$A$7:$L$1101,7,0),"")</f>
        <v/>
      </c>
      <c r="M669" s="133" t="str">
        <f>IFERROR(VLOOKUP(A669,DETAIL!$A$7:$L$1101,8,0)*75%,"")</f>
        <v/>
      </c>
      <c r="N669" s="16" t="str">
        <f>IFERROR(VLOOKUP(A669,DETAIL!$A$7:$L$1101,9,0),"")</f>
        <v/>
      </c>
      <c r="O669" s="133" t="str">
        <f>IFERROR(VLOOKUP(A669,DETAIL!$A$7:$L$1101,10,0)*25%,"")</f>
        <v/>
      </c>
      <c r="P669" s="133" t="str">
        <f t="shared" si="24"/>
        <v/>
      </c>
      <c r="Q669" s="131"/>
    </row>
    <row r="670" spans="1:17" ht="24.95" customHeight="1">
      <c r="A670" s="150">
        <v>663</v>
      </c>
      <c r="B670" s="16" t="str">
        <f t="shared" si="25"/>
        <v/>
      </c>
      <c r="C670" s="130" t="str">
        <f>IFERROR(VLOOKUP(A670,DETAIL!$A$7:$F$1101,3,0),"")</f>
        <v/>
      </c>
      <c r="D670" s="130" t="str">
        <f>IFERROR(VLOOKUP(A670,DETAIL!$A$7:$F$1101,4,0),"")</f>
        <v/>
      </c>
      <c r="E670" s="131" t="str">
        <f>IFERROR(VLOOKUP(A670,DETAIL!$A$7:$F$1101,5,0),"")</f>
        <v/>
      </c>
      <c r="F670" s="131" t="str">
        <f>IFERROR(VLOOKUP(A670,DETAIL!$A$7:$O$1101,15,0),"")</f>
        <v/>
      </c>
      <c r="G670" s="131" t="str">
        <f>IFERROR(VLOOKUP(A670,DETAIL!$A$7:$O$1101,14,0),"")</f>
        <v/>
      </c>
      <c r="H670" s="16" t="str">
        <f>IFERROR(VLOOKUP(A670,DETAIL!$A$7:$F$1101,6,0),"")</f>
        <v/>
      </c>
      <c r="I670" s="16" t="str">
        <f>IFERROR(VLOOKUP(A670,DETAIL!$A$7:$P$1101,16,0),"")</f>
        <v/>
      </c>
      <c r="J670" s="16" t="str">
        <f>IFERROR(VLOOKUP(A670,DETAIL!$A$7:$O$1101,13,0),"")</f>
        <v/>
      </c>
      <c r="K670" s="132" t="str">
        <f>IFERROR(CONCATENATE("वर्ष ",VLOOKUP(A670,DETAIL!$A$7:$O$1101,11,0)," / ","प्रतिशत ",VLOOKUP(A670,DETAIL!$A$7:$O$1101,12,0)*100),"")</f>
        <v/>
      </c>
      <c r="L670" s="16" t="str">
        <f>IFERROR(VLOOKUP(A670,DETAIL!$A$7:$L$1101,7,0),"")</f>
        <v/>
      </c>
      <c r="M670" s="133" t="str">
        <f>IFERROR(VLOOKUP(A670,DETAIL!$A$7:$L$1101,8,0)*75%,"")</f>
        <v/>
      </c>
      <c r="N670" s="16" t="str">
        <f>IFERROR(VLOOKUP(A670,DETAIL!$A$7:$L$1101,9,0),"")</f>
        <v/>
      </c>
      <c r="O670" s="133" t="str">
        <f>IFERROR(VLOOKUP(A670,DETAIL!$A$7:$L$1101,10,0)*25%,"")</f>
        <v/>
      </c>
      <c r="P670" s="133" t="str">
        <f t="shared" si="24"/>
        <v/>
      </c>
      <c r="Q670" s="131"/>
    </row>
    <row r="671" spans="1:17" ht="24.95" customHeight="1">
      <c r="A671" s="150">
        <v>664</v>
      </c>
      <c r="B671" s="16" t="str">
        <f t="shared" si="25"/>
        <v/>
      </c>
      <c r="C671" s="130" t="str">
        <f>IFERROR(VLOOKUP(A671,DETAIL!$A$7:$F$1101,3,0),"")</f>
        <v/>
      </c>
      <c r="D671" s="130" t="str">
        <f>IFERROR(VLOOKUP(A671,DETAIL!$A$7:$F$1101,4,0),"")</f>
        <v/>
      </c>
      <c r="E671" s="131" t="str">
        <f>IFERROR(VLOOKUP(A671,DETAIL!$A$7:$F$1101,5,0),"")</f>
        <v/>
      </c>
      <c r="F671" s="131" t="str">
        <f>IFERROR(VLOOKUP(A671,DETAIL!$A$7:$O$1101,15,0),"")</f>
        <v/>
      </c>
      <c r="G671" s="131" t="str">
        <f>IFERROR(VLOOKUP(A671,DETAIL!$A$7:$O$1101,14,0),"")</f>
        <v/>
      </c>
      <c r="H671" s="16" t="str">
        <f>IFERROR(VLOOKUP(A671,DETAIL!$A$7:$F$1101,6,0),"")</f>
        <v/>
      </c>
      <c r="I671" s="16" t="str">
        <f>IFERROR(VLOOKUP(A671,DETAIL!$A$7:$P$1101,16,0),"")</f>
        <v/>
      </c>
      <c r="J671" s="16" t="str">
        <f>IFERROR(VLOOKUP(A671,DETAIL!$A$7:$O$1101,13,0),"")</f>
        <v/>
      </c>
      <c r="K671" s="132" t="str">
        <f>IFERROR(CONCATENATE("वर्ष ",VLOOKUP(A671,DETAIL!$A$7:$O$1101,11,0)," / ","प्रतिशत ",VLOOKUP(A671,DETAIL!$A$7:$O$1101,12,0)*100),"")</f>
        <v/>
      </c>
      <c r="L671" s="16" t="str">
        <f>IFERROR(VLOOKUP(A671,DETAIL!$A$7:$L$1101,7,0),"")</f>
        <v/>
      </c>
      <c r="M671" s="133" t="str">
        <f>IFERROR(VLOOKUP(A671,DETAIL!$A$7:$L$1101,8,0)*75%,"")</f>
        <v/>
      </c>
      <c r="N671" s="16" t="str">
        <f>IFERROR(VLOOKUP(A671,DETAIL!$A$7:$L$1101,9,0),"")</f>
        <v/>
      </c>
      <c r="O671" s="133" t="str">
        <f>IFERROR(VLOOKUP(A671,DETAIL!$A$7:$L$1101,10,0)*25%,"")</f>
        <v/>
      </c>
      <c r="P671" s="133" t="str">
        <f t="shared" si="24"/>
        <v/>
      </c>
      <c r="Q671" s="131"/>
    </row>
    <row r="672" spans="1:17" ht="24.95" customHeight="1">
      <c r="A672" s="150">
        <v>665</v>
      </c>
      <c r="B672" s="16" t="str">
        <f t="shared" si="25"/>
        <v/>
      </c>
      <c r="C672" s="130" t="str">
        <f>IFERROR(VLOOKUP(A672,DETAIL!$A$7:$F$1101,3,0),"")</f>
        <v/>
      </c>
      <c r="D672" s="130" t="str">
        <f>IFERROR(VLOOKUP(A672,DETAIL!$A$7:$F$1101,4,0),"")</f>
        <v/>
      </c>
      <c r="E672" s="131" t="str">
        <f>IFERROR(VLOOKUP(A672,DETAIL!$A$7:$F$1101,5,0),"")</f>
        <v/>
      </c>
      <c r="F672" s="131" t="str">
        <f>IFERROR(VLOOKUP(A672,DETAIL!$A$7:$O$1101,15,0),"")</f>
        <v/>
      </c>
      <c r="G672" s="131" t="str">
        <f>IFERROR(VLOOKUP(A672,DETAIL!$A$7:$O$1101,14,0),"")</f>
        <v/>
      </c>
      <c r="H672" s="16" t="str">
        <f>IFERROR(VLOOKUP(A672,DETAIL!$A$7:$F$1101,6,0),"")</f>
        <v/>
      </c>
      <c r="I672" s="16" t="str">
        <f>IFERROR(VLOOKUP(A672,DETAIL!$A$7:$P$1101,16,0),"")</f>
        <v/>
      </c>
      <c r="J672" s="16" t="str">
        <f>IFERROR(VLOOKUP(A672,DETAIL!$A$7:$O$1101,13,0),"")</f>
        <v/>
      </c>
      <c r="K672" s="132" t="str">
        <f>IFERROR(CONCATENATE("वर्ष ",VLOOKUP(A672,DETAIL!$A$7:$O$1101,11,0)," / ","प्रतिशत ",VLOOKUP(A672,DETAIL!$A$7:$O$1101,12,0)*100),"")</f>
        <v/>
      </c>
      <c r="L672" s="16" t="str">
        <f>IFERROR(VLOOKUP(A672,DETAIL!$A$7:$L$1101,7,0),"")</f>
        <v/>
      </c>
      <c r="M672" s="133" t="str">
        <f>IFERROR(VLOOKUP(A672,DETAIL!$A$7:$L$1101,8,0)*75%,"")</f>
        <v/>
      </c>
      <c r="N672" s="16" t="str">
        <f>IFERROR(VLOOKUP(A672,DETAIL!$A$7:$L$1101,9,0),"")</f>
        <v/>
      </c>
      <c r="O672" s="133" t="str">
        <f>IFERROR(VLOOKUP(A672,DETAIL!$A$7:$L$1101,10,0)*25%,"")</f>
        <v/>
      </c>
      <c r="P672" s="133" t="str">
        <f t="shared" si="24"/>
        <v/>
      </c>
      <c r="Q672" s="131"/>
    </row>
    <row r="673" spans="1:17" ht="24.95" customHeight="1">
      <c r="A673" s="150">
        <v>666</v>
      </c>
      <c r="B673" s="16" t="str">
        <f t="shared" si="25"/>
        <v/>
      </c>
      <c r="C673" s="130" t="str">
        <f>IFERROR(VLOOKUP(A673,DETAIL!$A$7:$F$1101,3,0),"")</f>
        <v/>
      </c>
      <c r="D673" s="130" t="str">
        <f>IFERROR(VLOOKUP(A673,DETAIL!$A$7:$F$1101,4,0),"")</f>
        <v/>
      </c>
      <c r="E673" s="131" t="str">
        <f>IFERROR(VLOOKUP(A673,DETAIL!$A$7:$F$1101,5,0),"")</f>
        <v/>
      </c>
      <c r="F673" s="131" t="str">
        <f>IFERROR(VLOOKUP(A673,DETAIL!$A$7:$O$1101,15,0),"")</f>
        <v/>
      </c>
      <c r="G673" s="131" t="str">
        <f>IFERROR(VLOOKUP(A673,DETAIL!$A$7:$O$1101,14,0),"")</f>
        <v/>
      </c>
      <c r="H673" s="16" t="str">
        <f>IFERROR(VLOOKUP(A673,DETAIL!$A$7:$F$1101,6,0),"")</f>
        <v/>
      </c>
      <c r="I673" s="16" t="str">
        <f>IFERROR(VLOOKUP(A673,DETAIL!$A$7:$P$1101,16,0),"")</f>
        <v/>
      </c>
      <c r="J673" s="16" t="str">
        <f>IFERROR(VLOOKUP(A673,DETAIL!$A$7:$O$1101,13,0),"")</f>
        <v/>
      </c>
      <c r="K673" s="132" t="str">
        <f>IFERROR(CONCATENATE("वर्ष ",VLOOKUP(A673,DETAIL!$A$7:$O$1101,11,0)," / ","प्रतिशत ",VLOOKUP(A673,DETAIL!$A$7:$O$1101,12,0)*100),"")</f>
        <v/>
      </c>
      <c r="L673" s="16" t="str">
        <f>IFERROR(VLOOKUP(A673,DETAIL!$A$7:$L$1101,7,0),"")</f>
        <v/>
      </c>
      <c r="M673" s="133" t="str">
        <f>IFERROR(VLOOKUP(A673,DETAIL!$A$7:$L$1101,8,0)*75%,"")</f>
        <v/>
      </c>
      <c r="N673" s="16" t="str">
        <f>IFERROR(VLOOKUP(A673,DETAIL!$A$7:$L$1101,9,0),"")</f>
        <v/>
      </c>
      <c r="O673" s="133" t="str">
        <f>IFERROR(VLOOKUP(A673,DETAIL!$A$7:$L$1101,10,0)*25%,"")</f>
        <v/>
      </c>
      <c r="P673" s="133" t="str">
        <f t="shared" si="24"/>
        <v/>
      </c>
      <c r="Q673" s="131"/>
    </row>
    <row r="674" spans="1:17" ht="24.95" customHeight="1">
      <c r="A674" s="150">
        <v>667</v>
      </c>
      <c r="B674" s="16" t="str">
        <f t="shared" si="25"/>
        <v/>
      </c>
      <c r="C674" s="130" t="str">
        <f>IFERROR(VLOOKUP(A674,DETAIL!$A$7:$F$1101,3,0),"")</f>
        <v/>
      </c>
      <c r="D674" s="130" t="str">
        <f>IFERROR(VLOOKUP(A674,DETAIL!$A$7:$F$1101,4,0),"")</f>
        <v/>
      </c>
      <c r="E674" s="131" t="str">
        <f>IFERROR(VLOOKUP(A674,DETAIL!$A$7:$F$1101,5,0),"")</f>
        <v/>
      </c>
      <c r="F674" s="131" t="str">
        <f>IFERROR(VLOOKUP(A674,DETAIL!$A$7:$O$1101,15,0),"")</f>
        <v/>
      </c>
      <c r="G674" s="131" t="str">
        <f>IFERROR(VLOOKUP(A674,DETAIL!$A$7:$O$1101,14,0),"")</f>
        <v/>
      </c>
      <c r="H674" s="16" t="str">
        <f>IFERROR(VLOOKUP(A674,DETAIL!$A$7:$F$1101,6,0),"")</f>
        <v/>
      </c>
      <c r="I674" s="16" t="str">
        <f>IFERROR(VLOOKUP(A674,DETAIL!$A$7:$P$1101,16,0),"")</f>
        <v/>
      </c>
      <c r="J674" s="16" t="str">
        <f>IFERROR(VLOOKUP(A674,DETAIL!$A$7:$O$1101,13,0),"")</f>
        <v/>
      </c>
      <c r="K674" s="132" t="str">
        <f>IFERROR(CONCATENATE("वर्ष ",VLOOKUP(A674,DETAIL!$A$7:$O$1101,11,0)," / ","प्रतिशत ",VLOOKUP(A674,DETAIL!$A$7:$O$1101,12,0)*100),"")</f>
        <v/>
      </c>
      <c r="L674" s="16" t="str">
        <f>IFERROR(VLOOKUP(A674,DETAIL!$A$7:$L$1101,7,0),"")</f>
        <v/>
      </c>
      <c r="M674" s="133" t="str">
        <f>IFERROR(VLOOKUP(A674,DETAIL!$A$7:$L$1101,8,0)*75%,"")</f>
        <v/>
      </c>
      <c r="N674" s="16" t="str">
        <f>IFERROR(VLOOKUP(A674,DETAIL!$A$7:$L$1101,9,0),"")</f>
        <v/>
      </c>
      <c r="O674" s="133" t="str">
        <f>IFERROR(VLOOKUP(A674,DETAIL!$A$7:$L$1101,10,0)*25%,"")</f>
        <v/>
      </c>
      <c r="P674" s="133" t="str">
        <f t="shared" si="24"/>
        <v/>
      </c>
      <c r="Q674" s="131"/>
    </row>
    <row r="675" spans="1:17" ht="24.95" customHeight="1">
      <c r="A675" s="150">
        <v>668</v>
      </c>
      <c r="B675" s="16" t="str">
        <f t="shared" si="25"/>
        <v/>
      </c>
      <c r="C675" s="130" t="str">
        <f>IFERROR(VLOOKUP(A675,DETAIL!$A$7:$F$1101,3,0),"")</f>
        <v/>
      </c>
      <c r="D675" s="130" t="str">
        <f>IFERROR(VLOOKUP(A675,DETAIL!$A$7:$F$1101,4,0),"")</f>
        <v/>
      </c>
      <c r="E675" s="131" t="str">
        <f>IFERROR(VLOOKUP(A675,DETAIL!$A$7:$F$1101,5,0),"")</f>
        <v/>
      </c>
      <c r="F675" s="131" t="str">
        <f>IFERROR(VLOOKUP(A675,DETAIL!$A$7:$O$1101,15,0),"")</f>
        <v/>
      </c>
      <c r="G675" s="131" t="str">
        <f>IFERROR(VLOOKUP(A675,DETAIL!$A$7:$O$1101,14,0),"")</f>
        <v/>
      </c>
      <c r="H675" s="16" t="str">
        <f>IFERROR(VLOOKUP(A675,DETAIL!$A$7:$F$1101,6,0),"")</f>
        <v/>
      </c>
      <c r="I675" s="16" t="str">
        <f>IFERROR(VLOOKUP(A675,DETAIL!$A$7:$P$1101,16,0),"")</f>
        <v/>
      </c>
      <c r="J675" s="16" t="str">
        <f>IFERROR(VLOOKUP(A675,DETAIL!$A$7:$O$1101,13,0),"")</f>
        <v/>
      </c>
      <c r="K675" s="132" t="str">
        <f>IFERROR(CONCATENATE("वर्ष ",VLOOKUP(A675,DETAIL!$A$7:$O$1101,11,0)," / ","प्रतिशत ",VLOOKUP(A675,DETAIL!$A$7:$O$1101,12,0)*100),"")</f>
        <v/>
      </c>
      <c r="L675" s="16" t="str">
        <f>IFERROR(VLOOKUP(A675,DETAIL!$A$7:$L$1101,7,0),"")</f>
        <v/>
      </c>
      <c r="M675" s="133" t="str">
        <f>IFERROR(VLOOKUP(A675,DETAIL!$A$7:$L$1101,8,0)*75%,"")</f>
        <v/>
      </c>
      <c r="N675" s="16" t="str">
        <f>IFERROR(VLOOKUP(A675,DETAIL!$A$7:$L$1101,9,0),"")</f>
        <v/>
      </c>
      <c r="O675" s="133" t="str">
        <f>IFERROR(VLOOKUP(A675,DETAIL!$A$7:$L$1101,10,0)*25%,"")</f>
        <v/>
      </c>
      <c r="P675" s="133" t="str">
        <f t="shared" si="24"/>
        <v/>
      </c>
      <c r="Q675" s="131"/>
    </row>
    <row r="676" spans="1:17" ht="24.95" customHeight="1">
      <c r="A676" s="150">
        <v>669</v>
      </c>
      <c r="B676" s="16" t="str">
        <f t="shared" si="25"/>
        <v/>
      </c>
      <c r="C676" s="130" t="str">
        <f>IFERROR(VLOOKUP(A676,DETAIL!$A$7:$F$1101,3,0),"")</f>
        <v/>
      </c>
      <c r="D676" s="130" t="str">
        <f>IFERROR(VLOOKUP(A676,DETAIL!$A$7:$F$1101,4,0),"")</f>
        <v/>
      </c>
      <c r="E676" s="131" t="str">
        <f>IFERROR(VLOOKUP(A676,DETAIL!$A$7:$F$1101,5,0),"")</f>
        <v/>
      </c>
      <c r="F676" s="131" t="str">
        <f>IFERROR(VLOOKUP(A676,DETAIL!$A$7:$O$1101,15,0),"")</f>
        <v/>
      </c>
      <c r="G676" s="131" t="str">
        <f>IFERROR(VLOOKUP(A676,DETAIL!$A$7:$O$1101,14,0),"")</f>
        <v/>
      </c>
      <c r="H676" s="16" t="str">
        <f>IFERROR(VLOOKUP(A676,DETAIL!$A$7:$F$1101,6,0),"")</f>
        <v/>
      </c>
      <c r="I676" s="16" t="str">
        <f>IFERROR(VLOOKUP(A676,DETAIL!$A$7:$P$1101,16,0),"")</f>
        <v/>
      </c>
      <c r="J676" s="16" t="str">
        <f>IFERROR(VLOOKUP(A676,DETAIL!$A$7:$O$1101,13,0),"")</f>
        <v/>
      </c>
      <c r="K676" s="132" t="str">
        <f>IFERROR(CONCATENATE("वर्ष ",VLOOKUP(A676,DETAIL!$A$7:$O$1101,11,0)," / ","प्रतिशत ",VLOOKUP(A676,DETAIL!$A$7:$O$1101,12,0)*100),"")</f>
        <v/>
      </c>
      <c r="L676" s="16" t="str">
        <f>IFERROR(VLOOKUP(A676,DETAIL!$A$7:$L$1101,7,0),"")</f>
        <v/>
      </c>
      <c r="M676" s="133" t="str">
        <f>IFERROR(VLOOKUP(A676,DETAIL!$A$7:$L$1101,8,0)*75%,"")</f>
        <v/>
      </c>
      <c r="N676" s="16" t="str">
        <f>IFERROR(VLOOKUP(A676,DETAIL!$A$7:$L$1101,9,0),"")</f>
        <v/>
      </c>
      <c r="O676" s="133" t="str">
        <f>IFERROR(VLOOKUP(A676,DETAIL!$A$7:$L$1101,10,0)*25%,"")</f>
        <v/>
      </c>
      <c r="P676" s="133" t="str">
        <f t="shared" si="24"/>
        <v/>
      </c>
      <c r="Q676" s="131"/>
    </row>
    <row r="677" spans="1:17" ht="24.95" customHeight="1">
      <c r="A677" s="150">
        <v>670</v>
      </c>
      <c r="B677" s="16" t="str">
        <f t="shared" si="25"/>
        <v/>
      </c>
      <c r="C677" s="130" t="str">
        <f>IFERROR(VLOOKUP(A677,DETAIL!$A$7:$F$1101,3,0),"")</f>
        <v/>
      </c>
      <c r="D677" s="130" t="str">
        <f>IFERROR(VLOOKUP(A677,DETAIL!$A$7:$F$1101,4,0),"")</f>
        <v/>
      </c>
      <c r="E677" s="131" t="str">
        <f>IFERROR(VLOOKUP(A677,DETAIL!$A$7:$F$1101,5,0),"")</f>
        <v/>
      </c>
      <c r="F677" s="131" t="str">
        <f>IFERROR(VLOOKUP(A677,DETAIL!$A$7:$O$1101,15,0),"")</f>
        <v/>
      </c>
      <c r="G677" s="131" t="str">
        <f>IFERROR(VLOOKUP(A677,DETAIL!$A$7:$O$1101,14,0),"")</f>
        <v/>
      </c>
      <c r="H677" s="16" t="str">
        <f>IFERROR(VLOOKUP(A677,DETAIL!$A$7:$F$1101,6,0),"")</f>
        <v/>
      </c>
      <c r="I677" s="16" t="str">
        <f>IFERROR(VLOOKUP(A677,DETAIL!$A$7:$P$1101,16,0),"")</f>
        <v/>
      </c>
      <c r="J677" s="16" t="str">
        <f>IFERROR(VLOOKUP(A677,DETAIL!$A$7:$O$1101,13,0),"")</f>
        <v/>
      </c>
      <c r="K677" s="132" t="str">
        <f>IFERROR(CONCATENATE("वर्ष ",VLOOKUP(A677,DETAIL!$A$7:$O$1101,11,0)," / ","प्रतिशत ",VLOOKUP(A677,DETAIL!$A$7:$O$1101,12,0)*100),"")</f>
        <v/>
      </c>
      <c r="L677" s="16" t="str">
        <f>IFERROR(VLOOKUP(A677,DETAIL!$A$7:$L$1101,7,0),"")</f>
        <v/>
      </c>
      <c r="M677" s="133" t="str">
        <f>IFERROR(VLOOKUP(A677,DETAIL!$A$7:$L$1101,8,0)*75%,"")</f>
        <v/>
      </c>
      <c r="N677" s="16" t="str">
        <f>IFERROR(VLOOKUP(A677,DETAIL!$A$7:$L$1101,9,0),"")</f>
        <v/>
      </c>
      <c r="O677" s="133" t="str">
        <f>IFERROR(VLOOKUP(A677,DETAIL!$A$7:$L$1101,10,0)*25%,"")</f>
        <v/>
      </c>
      <c r="P677" s="133" t="str">
        <f t="shared" si="24"/>
        <v/>
      </c>
      <c r="Q677" s="131"/>
    </row>
    <row r="678" spans="1:17" ht="24.95" customHeight="1">
      <c r="A678" s="150">
        <v>671</v>
      </c>
      <c r="B678" s="16" t="str">
        <f t="shared" si="25"/>
        <v/>
      </c>
      <c r="C678" s="130" t="str">
        <f>IFERROR(VLOOKUP(A678,DETAIL!$A$7:$F$1101,3,0),"")</f>
        <v/>
      </c>
      <c r="D678" s="130" t="str">
        <f>IFERROR(VLOOKUP(A678,DETAIL!$A$7:$F$1101,4,0),"")</f>
        <v/>
      </c>
      <c r="E678" s="131" t="str">
        <f>IFERROR(VLOOKUP(A678,DETAIL!$A$7:$F$1101,5,0),"")</f>
        <v/>
      </c>
      <c r="F678" s="131" t="str">
        <f>IFERROR(VLOOKUP(A678,DETAIL!$A$7:$O$1101,15,0),"")</f>
        <v/>
      </c>
      <c r="G678" s="131" t="str">
        <f>IFERROR(VLOOKUP(A678,DETAIL!$A$7:$O$1101,14,0),"")</f>
        <v/>
      </c>
      <c r="H678" s="16" t="str">
        <f>IFERROR(VLOOKUP(A678,DETAIL!$A$7:$F$1101,6,0),"")</f>
        <v/>
      </c>
      <c r="I678" s="16" t="str">
        <f>IFERROR(VLOOKUP(A678,DETAIL!$A$7:$P$1101,16,0),"")</f>
        <v/>
      </c>
      <c r="J678" s="16" t="str">
        <f>IFERROR(VLOOKUP(A678,DETAIL!$A$7:$O$1101,13,0),"")</f>
        <v/>
      </c>
      <c r="K678" s="132" t="str">
        <f>IFERROR(CONCATENATE("वर्ष ",VLOOKUP(A678,DETAIL!$A$7:$O$1101,11,0)," / ","प्रतिशत ",VLOOKUP(A678,DETAIL!$A$7:$O$1101,12,0)*100),"")</f>
        <v/>
      </c>
      <c r="L678" s="16" t="str">
        <f>IFERROR(VLOOKUP(A678,DETAIL!$A$7:$L$1101,7,0),"")</f>
        <v/>
      </c>
      <c r="M678" s="133" t="str">
        <f>IFERROR(VLOOKUP(A678,DETAIL!$A$7:$L$1101,8,0)*75%,"")</f>
        <v/>
      </c>
      <c r="N678" s="16" t="str">
        <f>IFERROR(VLOOKUP(A678,DETAIL!$A$7:$L$1101,9,0),"")</f>
        <v/>
      </c>
      <c r="O678" s="133" t="str">
        <f>IFERROR(VLOOKUP(A678,DETAIL!$A$7:$L$1101,10,0)*25%,"")</f>
        <v/>
      </c>
      <c r="P678" s="133" t="str">
        <f t="shared" si="24"/>
        <v/>
      </c>
      <c r="Q678" s="131"/>
    </row>
    <row r="679" spans="1:17" ht="24.95" customHeight="1">
      <c r="A679" s="150">
        <v>672</v>
      </c>
      <c r="B679" s="16" t="str">
        <f t="shared" si="25"/>
        <v/>
      </c>
      <c r="C679" s="130" t="str">
        <f>IFERROR(VLOOKUP(A679,DETAIL!$A$7:$F$1101,3,0),"")</f>
        <v/>
      </c>
      <c r="D679" s="130" t="str">
        <f>IFERROR(VLOOKUP(A679,DETAIL!$A$7:$F$1101,4,0),"")</f>
        <v/>
      </c>
      <c r="E679" s="131" t="str">
        <f>IFERROR(VLOOKUP(A679,DETAIL!$A$7:$F$1101,5,0),"")</f>
        <v/>
      </c>
      <c r="F679" s="131" t="str">
        <f>IFERROR(VLOOKUP(A679,DETAIL!$A$7:$O$1101,15,0),"")</f>
        <v/>
      </c>
      <c r="G679" s="131" t="str">
        <f>IFERROR(VLOOKUP(A679,DETAIL!$A$7:$O$1101,14,0),"")</f>
        <v/>
      </c>
      <c r="H679" s="16" t="str">
        <f>IFERROR(VLOOKUP(A679,DETAIL!$A$7:$F$1101,6,0),"")</f>
        <v/>
      </c>
      <c r="I679" s="16" t="str">
        <f>IFERROR(VLOOKUP(A679,DETAIL!$A$7:$P$1101,16,0),"")</f>
        <v/>
      </c>
      <c r="J679" s="16" t="str">
        <f>IFERROR(VLOOKUP(A679,DETAIL!$A$7:$O$1101,13,0),"")</f>
        <v/>
      </c>
      <c r="K679" s="132" t="str">
        <f>IFERROR(CONCATENATE("वर्ष ",VLOOKUP(A679,DETAIL!$A$7:$O$1101,11,0)," / ","प्रतिशत ",VLOOKUP(A679,DETAIL!$A$7:$O$1101,12,0)*100),"")</f>
        <v/>
      </c>
      <c r="L679" s="16" t="str">
        <f>IFERROR(VLOOKUP(A679,DETAIL!$A$7:$L$1101,7,0),"")</f>
        <v/>
      </c>
      <c r="M679" s="133" t="str">
        <f>IFERROR(VLOOKUP(A679,DETAIL!$A$7:$L$1101,8,0)*75%,"")</f>
        <v/>
      </c>
      <c r="N679" s="16" t="str">
        <f>IFERROR(VLOOKUP(A679,DETAIL!$A$7:$L$1101,9,0),"")</f>
        <v/>
      </c>
      <c r="O679" s="133" t="str">
        <f>IFERROR(VLOOKUP(A679,DETAIL!$A$7:$L$1101,10,0)*25%,"")</f>
        <v/>
      </c>
      <c r="P679" s="133" t="str">
        <f t="shared" si="24"/>
        <v/>
      </c>
      <c r="Q679" s="131"/>
    </row>
    <row r="680" spans="1:17" ht="24.95" customHeight="1">
      <c r="A680" s="150">
        <v>673</v>
      </c>
      <c r="B680" s="16" t="str">
        <f t="shared" si="25"/>
        <v/>
      </c>
      <c r="C680" s="130" t="str">
        <f>IFERROR(VLOOKUP(A680,DETAIL!$A$7:$F$1101,3,0),"")</f>
        <v/>
      </c>
      <c r="D680" s="130" t="str">
        <f>IFERROR(VLOOKUP(A680,DETAIL!$A$7:$F$1101,4,0),"")</f>
        <v/>
      </c>
      <c r="E680" s="131" t="str">
        <f>IFERROR(VLOOKUP(A680,DETAIL!$A$7:$F$1101,5,0),"")</f>
        <v/>
      </c>
      <c r="F680" s="131" t="str">
        <f>IFERROR(VLOOKUP(A680,DETAIL!$A$7:$O$1101,15,0),"")</f>
        <v/>
      </c>
      <c r="G680" s="131" t="str">
        <f>IFERROR(VLOOKUP(A680,DETAIL!$A$7:$O$1101,14,0),"")</f>
        <v/>
      </c>
      <c r="H680" s="16" t="str">
        <f>IFERROR(VLOOKUP(A680,DETAIL!$A$7:$F$1101,6,0),"")</f>
        <v/>
      </c>
      <c r="I680" s="16" t="str">
        <f>IFERROR(VLOOKUP(A680,DETAIL!$A$7:$P$1101,16,0),"")</f>
        <v/>
      </c>
      <c r="J680" s="16" t="str">
        <f>IFERROR(VLOOKUP(A680,DETAIL!$A$7:$O$1101,13,0),"")</f>
        <v/>
      </c>
      <c r="K680" s="132" t="str">
        <f>IFERROR(CONCATENATE("वर्ष ",VLOOKUP(A680,DETAIL!$A$7:$O$1101,11,0)," / ","प्रतिशत ",VLOOKUP(A680,DETAIL!$A$7:$O$1101,12,0)*100),"")</f>
        <v/>
      </c>
      <c r="L680" s="16" t="str">
        <f>IFERROR(VLOOKUP(A680,DETAIL!$A$7:$L$1101,7,0),"")</f>
        <v/>
      </c>
      <c r="M680" s="133" t="str">
        <f>IFERROR(VLOOKUP(A680,DETAIL!$A$7:$L$1101,8,0)*75%,"")</f>
        <v/>
      </c>
      <c r="N680" s="16" t="str">
        <f>IFERROR(VLOOKUP(A680,DETAIL!$A$7:$L$1101,9,0),"")</f>
        <v/>
      </c>
      <c r="O680" s="133" t="str">
        <f>IFERROR(VLOOKUP(A680,DETAIL!$A$7:$L$1101,10,0)*25%,"")</f>
        <v/>
      </c>
      <c r="P680" s="133" t="str">
        <f t="shared" si="24"/>
        <v/>
      </c>
      <c r="Q680" s="131"/>
    </row>
    <row r="681" spans="1:17" ht="24.95" customHeight="1">
      <c r="A681" s="150">
        <v>674</v>
      </c>
      <c r="B681" s="16" t="str">
        <f t="shared" si="25"/>
        <v/>
      </c>
      <c r="C681" s="130" t="str">
        <f>IFERROR(VLOOKUP(A681,DETAIL!$A$7:$F$1101,3,0),"")</f>
        <v/>
      </c>
      <c r="D681" s="130" t="str">
        <f>IFERROR(VLOOKUP(A681,DETAIL!$A$7:$F$1101,4,0),"")</f>
        <v/>
      </c>
      <c r="E681" s="131" t="str">
        <f>IFERROR(VLOOKUP(A681,DETAIL!$A$7:$F$1101,5,0),"")</f>
        <v/>
      </c>
      <c r="F681" s="131" t="str">
        <f>IFERROR(VLOOKUP(A681,DETAIL!$A$7:$O$1101,15,0),"")</f>
        <v/>
      </c>
      <c r="G681" s="131" t="str">
        <f>IFERROR(VLOOKUP(A681,DETAIL!$A$7:$O$1101,14,0),"")</f>
        <v/>
      </c>
      <c r="H681" s="16" t="str">
        <f>IFERROR(VLOOKUP(A681,DETAIL!$A$7:$F$1101,6,0),"")</f>
        <v/>
      </c>
      <c r="I681" s="16" t="str">
        <f>IFERROR(VLOOKUP(A681,DETAIL!$A$7:$P$1101,16,0),"")</f>
        <v/>
      </c>
      <c r="J681" s="16" t="str">
        <f>IFERROR(VLOOKUP(A681,DETAIL!$A$7:$O$1101,13,0),"")</f>
        <v/>
      </c>
      <c r="K681" s="132" t="str">
        <f>IFERROR(CONCATENATE("वर्ष ",VLOOKUP(A681,DETAIL!$A$7:$O$1101,11,0)," / ","प्रतिशत ",VLOOKUP(A681,DETAIL!$A$7:$O$1101,12,0)*100),"")</f>
        <v/>
      </c>
      <c r="L681" s="16" t="str">
        <f>IFERROR(VLOOKUP(A681,DETAIL!$A$7:$L$1101,7,0),"")</f>
        <v/>
      </c>
      <c r="M681" s="133" t="str">
        <f>IFERROR(VLOOKUP(A681,DETAIL!$A$7:$L$1101,8,0)*75%,"")</f>
        <v/>
      </c>
      <c r="N681" s="16" t="str">
        <f>IFERROR(VLOOKUP(A681,DETAIL!$A$7:$L$1101,9,0),"")</f>
        <v/>
      </c>
      <c r="O681" s="133" t="str">
        <f>IFERROR(VLOOKUP(A681,DETAIL!$A$7:$L$1101,10,0)*25%,"")</f>
        <v/>
      </c>
      <c r="P681" s="133" t="str">
        <f t="shared" si="24"/>
        <v/>
      </c>
      <c r="Q681" s="131"/>
    </row>
    <row r="682" spans="1:17" ht="24.95" customHeight="1">
      <c r="A682" s="150">
        <v>675</v>
      </c>
      <c r="B682" s="16" t="str">
        <f t="shared" si="25"/>
        <v/>
      </c>
      <c r="C682" s="130" t="str">
        <f>IFERROR(VLOOKUP(A682,DETAIL!$A$7:$F$1101,3,0),"")</f>
        <v/>
      </c>
      <c r="D682" s="130" t="str">
        <f>IFERROR(VLOOKUP(A682,DETAIL!$A$7:$F$1101,4,0),"")</f>
        <v/>
      </c>
      <c r="E682" s="131" t="str">
        <f>IFERROR(VLOOKUP(A682,DETAIL!$A$7:$F$1101,5,0),"")</f>
        <v/>
      </c>
      <c r="F682" s="131" t="str">
        <f>IFERROR(VLOOKUP(A682,DETAIL!$A$7:$O$1101,15,0),"")</f>
        <v/>
      </c>
      <c r="G682" s="131" t="str">
        <f>IFERROR(VLOOKUP(A682,DETAIL!$A$7:$O$1101,14,0),"")</f>
        <v/>
      </c>
      <c r="H682" s="16" t="str">
        <f>IFERROR(VLOOKUP(A682,DETAIL!$A$7:$F$1101,6,0),"")</f>
        <v/>
      </c>
      <c r="I682" s="16" t="str">
        <f>IFERROR(VLOOKUP(A682,DETAIL!$A$7:$P$1101,16,0),"")</f>
        <v/>
      </c>
      <c r="J682" s="16" t="str">
        <f>IFERROR(VLOOKUP(A682,DETAIL!$A$7:$O$1101,13,0),"")</f>
        <v/>
      </c>
      <c r="K682" s="132" t="str">
        <f>IFERROR(CONCATENATE("वर्ष ",VLOOKUP(A682,DETAIL!$A$7:$O$1101,11,0)," / ","प्रतिशत ",VLOOKUP(A682,DETAIL!$A$7:$O$1101,12,0)*100),"")</f>
        <v/>
      </c>
      <c r="L682" s="16" t="str">
        <f>IFERROR(VLOOKUP(A682,DETAIL!$A$7:$L$1101,7,0),"")</f>
        <v/>
      </c>
      <c r="M682" s="133" t="str">
        <f>IFERROR(VLOOKUP(A682,DETAIL!$A$7:$L$1101,8,0)*75%,"")</f>
        <v/>
      </c>
      <c r="N682" s="16" t="str">
        <f>IFERROR(VLOOKUP(A682,DETAIL!$A$7:$L$1101,9,0),"")</f>
        <v/>
      </c>
      <c r="O682" s="133" t="str">
        <f>IFERROR(VLOOKUP(A682,DETAIL!$A$7:$L$1101,10,0)*25%,"")</f>
        <v/>
      </c>
      <c r="P682" s="133" t="str">
        <f t="shared" si="24"/>
        <v/>
      </c>
      <c r="Q682" s="131"/>
    </row>
    <row r="683" spans="1:17" ht="24.95" customHeight="1">
      <c r="A683" s="150">
        <v>676</v>
      </c>
      <c r="B683" s="16" t="str">
        <f t="shared" si="25"/>
        <v/>
      </c>
      <c r="C683" s="130" t="str">
        <f>IFERROR(VLOOKUP(A683,DETAIL!$A$7:$F$1101,3,0),"")</f>
        <v/>
      </c>
      <c r="D683" s="130" t="str">
        <f>IFERROR(VLOOKUP(A683,DETAIL!$A$7:$F$1101,4,0),"")</f>
        <v/>
      </c>
      <c r="E683" s="131" t="str">
        <f>IFERROR(VLOOKUP(A683,DETAIL!$A$7:$F$1101,5,0),"")</f>
        <v/>
      </c>
      <c r="F683" s="131" t="str">
        <f>IFERROR(VLOOKUP(A683,DETAIL!$A$7:$O$1101,15,0),"")</f>
        <v/>
      </c>
      <c r="G683" s="131" t="str">
        <f>IFERROR(VLOOKUP(A683,DETAIL!$A$7:$O$1101,14,0),"")</f>
        <v/>
      </c>
      <c r="H683" s="16" t="str">
        <f>IFERROR(VLOOKUP(A683,DETAIL!$A$7:$F$1101,6,0),"")</f>
        <v/>
      </c>
      <c r="I683" s="16" t="str">
        <f>IFERROR(VLOOKUP(A683,DETAIL!$A$7:$P$1101,16,0),"")</f>
        <v/>
      </c>
      <c r="J683" s="16" t="str">
        <f>IFERROR(VLOOKUP(A683,DETAIL!$A$7:$O$1101,13,0),"")</f>
        <v/>
      </c>
      <c r="K683" s="132" t="str">
        <f>IFERROR(CONCATENATE("वर्ष ",VLOOKUP(A683,DETAIL!$A$7:$O$1101,11,0)," / ","प्रतिशत ",VLOOKUP(A683,DETAIL!$A$7:$O$1101,12,0)*100),"")</f>
        <v/>
      </c>
      <c r="L683" s="16" t="str">
        <f>IFERROR(VLOOKUP(A683,DETAIL!$A$7:$L$1101,7,0),"")</f>
        <v/>
      </c>
      <c r="M683" s="133" t="str">
        <f>IFERROR(VLOOKUP(A683,DETAIL!$A$7:$L$1101,8,0)*75%,"")</f>
        <v/>
      </c>
      <c r="N683" s="16" t="str">
        <f>IFERROR(VLOOKUP(A683,DETAIL!$A$7:$L$1101,9,0),"")</f>
        <v/>
      </c>
      <c r="O683" s="133" t="str">
        <f>IFERROR(VLOOKUP(A683,DETAIL!$A$7:$L$1101,10,0)*25%,"")</f>
        <v/>
      </c>
      <c r="P683" s="133" t="str">
        <f t="shared" si="24"/>
        <v/>
      </c>
      <c r="Q683" s="131"/>
    </row>
    <row r="684" spans="1:17" ht="24.95" customHeight="1">
      <c r="A684" s="150">
        <v>677</v>
      </c>
      <c r="B684" s="16" t="str">
        <f t="shared" si="25"/>
        <v/>
      </c>
      <c r="C684" s="130" t="str">
        <f>IFERROR(VLOOKUP(A684,DETAIL!$A$7:$F$1101,3,0),"")</f>
        <v/>
      </c>
      <c r="D684" s="130" t="str">
        <f>IFERROR(VLOOKUP(A684,DETAIL!$A$7:$F$1101,4,0),"")</f>
        <v/>
      </c>
      <c r="E684" s="131" t="str">
        <f>IFERROR(VLOOKUP(A684,DETAIL!$A$7:$F$1101,5,0),"")</f>
        <v/>
      </c>
      <c r="F684" s="131" t="str">
        <f>IFERROR(VLOOKUP(A684,DETAIL!$A$7:$O$1101,15,0),"")</f>
        <v/>
      </c>
      <c r="G684" s="131" t="str">
        <f>IFERROR(VLOOKUP(A684,DETAIL!$A$7:$O$1101,14,0),"")</f>
        <v/>
      </c>
      <c r="H684" s="16" t="str">
        <f>IFERROR(VLOOKUP(A684,DETAIL!$A$7:$F$1101,6,0),"")</f>
        <v/>
      </c>
      <c r="I684" s="16" t="str">
        <f>IFERROR(VLOOKUP(A684,DETAIL!$A$7:$P$1101,16,0),"")</f>
        <v/>
      </c>
      <c r="J684" s="16" t="str">
        <f>IFERROR(VLOOKUP(A684,DETAIL!$A$7:$O$1101,13,0),"")</f>
        <v/>
      </c>
      <c r="K684" s="132" t="str">
        <f>IFERROR(CONCATENATE("वर्ष ",VLOOKUP(A684,DETAIL!$A$7:$O$1101,11,0)," / ","प्रतिशत ",VLOOKUP(A684,DETAIL!$A$7:$O$1101,12,0)*100),"")</f>
        <v/>
      </c>
      <c r="L684" s="16" t="str">
        <f>IFERROR(VLOOKUP(A684,DETAIL!$A$7:$L$1101,7,0),"")</f>
        <v/>
      </c>
      <c r="M684" s="133" t="str">
        <f>IFERROR(VLOOKUP(A684,DETAIL!$A$7:$L$1101,8,0)*75%,"")</f>
        <v/>
      </c>
      <c r="N684" s="16" t="str">
        <f>IFERROR(VLOOKUP(A684,DETAIL!$A$7:$L$1101,9,0),"")</f>
        <v/>
      </c>
      <c r="O684" s="133" t="str">
        <f>IFERROR(VLOOKUP(A684,DETAIL!$A$7:$L$1101,10,0)*25%,"")</f>
        <v/>
      </c>
      <c r="P684" s="133" t="str">
        <f t="shared" si="24"/>
        <v/>
      </c>
      <c r="Q684" s="131"/>
    </row>
    <row r="685" spans="1:17" ht="24.95" customHeight="1">
      <c r="A685" s="150">
        <v>678</v>
      </c>
      <c r="B685" s="16" t="str">
        <f t="shared" si="25"/>
        <v/>
      </c>
      <c r="C685" s="130" t="str">
        <f>IFERROR(VLOOKUP(A685,DETAIL!$A$7:$F$1101,3,0),"")</f>
        <v/>
      </c>
      <c r="D685" s="130" t="str">
        <f>IFERROR(VLOOKUP(A685,DETAIL!$A$7:$F$1101,4,0),"")</f>
        <v/>
      </c>
      <c r="E685" s="131" t="str">
        <f>IFERROR(VLOOKUP(A685,DETAIL!$A$7:$F$1101,5,0),"")</f>
        <v/>
      </c>
      <c r="F685" s="131" t="str">
        <f>IFERROR(VLOOKUP(A685,DETAIL!$A$7:$O$1101,15,0),"")</f>
        <v/>
      </c>
      <c r="G685" s="131" t="str">
        <f>IFERROR(VLOOKUP(A685,DETAIL!$A$7:$O$1101,14,0),"")</f>
        <v/>
      </c>
      <c r="H685" s="16" t="str">
        <f>IFERROR(VLOOKUP(A685,DETAIL!$A$7:$F$1101,6,0),"")</f>
        <v/>
      </c>
      <c r="I685" s="16" t="str">
        <f>IFERROR(VLOOKUP(A685,DETAIL!$A$7:$P$1101,16,0),"")</f>
        <v/>
      </c>
      <c r="J685" s="16" t="str">
        <f>IFERROR(VLOOKUP(A685,DETAIL!$A$7:$O$1101,13,0),"")</f>
        <v/>
      </c>
      <c r="K685" s="132" t="str">
        <f>IFERROR(CONCATENATE("वर्ष ",VLOOKUP(A685,DETAIL!$A$7:$O$1101,11,0)," / ","प्रतिशत ",VLOOKUP(A685,DETAIL!$A$7:$O$1101,12,0)*100),"")</f>
        <v/>
      </c>
      <c r="L685" s="16" t="str">
        <f>IFERROR(VLOOKUP(A685,DETAIL!$A$7:$L$1101,7,0),"")</f>
        <v/>
      </c>
      <c r="M685" s="133" t="str">
        <f>IFERROR(VLOOKUP(A685,DETAIL!$A$7:$L$1101,8,0)*75%,"")</f>
        <v/>
      </c>
      <c r="N685" s="16" t="str">
        <f>IFERROR(VLOOKUP(A685,DETAIL!$A$7:$L$1101,9,0),"")</f>
        <v/>
      </c>
      <c r="O685" s="133" t="str">
        <f>IFERROR(VLOOKUP(A685,DETAIL!$A$7:$L$1101,10,0)*25%,"")</f>
        <v/>
      </c>
      <c r="P685" s="133" t="str">
        <f t="shared" si="24"/>
        <v/>
      </c>
      <c r="Q685" s="131"/>
    </row>
    <row r="686" spans="1:17" ht="24.95" customHeight="1">
      <c r="A686" s="150">
        <v>679</v>
      </c>
      <c r="B686" s="16" t="str">
        <f t="shared" si="25"/>
        <v/>
      </c>
      <c r="C686" s="130" t="str">
        <f>IFERROR(VLOOKUP(A686,DETAIL!$A$7:$F$1101,3,0),"")</f>
        <v/>
      </c>
      <c r="D686" s="130" t="str">
        <f>IFERROR(VLOOKUP(A686,DETAIL!$A$7:$F$1101,4,0),"")</f>
        <v/>
      </c>
      <c r="E686" s="131" t="str">
        <f>IFERROR(VLOOKUP(A686,DETAIL!$A$7:$F$1101,5,0),"")</f>
        <v/>
      </c>
      <c r="F686" s="131" t="str">
        <f>IFERROR(VLOOKUP(A686,DETAIL!$A$7:$O$1101,15,0),"")</f>
        <v/>
      </c>
      <c r="G686" s="131" t="str">
        <f>IFERROR(VLOOKUP(A686,DETAIL!$A$7:$O$1101,14,0),"")</f>
        <v/>
      </c>
      <c r="H686" s="16" t="str">
        <f>IFERROR(VLOOKUP(A686,DETAIL!$A$7:$F$1101,6,0),"")</f>
        <v/>
      </c>
      <c r="I686" s="16" t="str">
        <f>IFERROR(VLOOKUP(A686,DETAIL!$A$7:$P$1101,16,0),"")</f>
        <v/>
      </c>
      <c r="J686" s="16" t="str">
        <f>IFERROR(VLOOKUP(A686,DETAIL!$A$7:$O$1101,13,0),"")</f>
        <v/>
      </c>
      <c r="K686" s="132" t="str">
        <f>IFERROR(CONCATENATE("वर्ष ",VLOOKUP(A686,DETAIL!$A$7:$O$1101,11,0)," / ","प्रतिशत ",VLOOKUP(A686,DETAIL!$A$7:$O$1101,12,0)*100),"")</f>
        <v/>
      </c>
      <c r="L686" s="16" t="str">
        <f>IFERROR(VLOOKUP(A686,DETAIL!$A$7:$L$1101,7,0),"")</f>
        <v/>
      </c>
      <c r="M686" s="133" t="str">
        <f>IFERROR(VLOOKUP(A686,DETAIL!$A$7:$L$1101,8,0)*75%,"")</f>
        <v/>
      </c>
      <c r="N686" s="16" t="str">
        <f>IFERROR(VLOOKUP(A686,DETAIL!$A$7:$L$1101,9,0),"")</f>
        <v/>
      </c>
      <c r="O686" s="133" t="str">
        <f>IFERROR(VLOOKUP(A686,DETAIL!$A$7:$L$1101,10,0)*25%,"")</f>
        <v/>
      </c>
      <c r="P686" s="133" t="str">
        <f t="shared" si="24"/>
        <v/>
      </c>
      <c r="Q686" s="131"/>
    </row>
    <row r="687" spans="1:17" ht="24.95" customHeight="1">
      <c r="A687" s="150">
        <v>680</v>
      </c>
      <c r="B687" s="16" t="str">
        <f t="shared" si="25"/>
        <v/>
      </c>
      <c r="C687" s="130" t="str">
        <f>IFERROR(VLOOKUP(A687,DETAIL!$A$7:$F$1101,3,0),"")</f>
        <v/>
      </c>
      <c r="D687" s="130" t="str">
        <f>IFERROR(VLOOKUP(A687,DETAIL!$A$7:$F$1101,4,0),"")</f>
        <v/>
      </c>
      <c r="E687" s="131" t="str">
        <f>IFERROR(VLOOKUP(A687,DETAIL!$A$7:$F$1101,5,0),"")</f>
        <v/>
      </c>
      <c r="F687" s="131" t="str">
        <f>IFERROR(VLOOKUP(A687,DETAIL!$A$7:$O$1101,15,0),"")</f>
        <v/>
      </c>
      <c r="G687" s="131" t="str">
        <f>IFERROR(VLOOKUP(A687,DETAIL!$A$7:$O$1101,14,0),"")</f>
        <v/>
      </c>
      <c r="H687" s="16" t="str">
        <f>IFERROR(VLOOKUP(A687,DETAIL!$A$7:$F$1101,6,0),"")</f>
        <v/>
      </c>
      <c r="I687" s="16" t="str">
        <f>IFERROR(VLOOKUP(A687,DETAIL!$A$7:$P$1101,16,0),"")</f>
        <v/>
      </c>
      <c r="J687" s="16" t="str">
        <f>IFERROR(VLOOKUP(A687,DETAIL!$A$7:$O$1101,13,0),"")</f>
        <v/>
      </c>
      <c r="K687" s="132" t="str">
        <f>IFERROR(CONCATENATE("वर्ष ",VLOOKUP(A687,DETAIL!$A$7:$O$1101,11,0)," / ","प्रतिशत ",VLOOKUP(A687,DETAIL!$A$7:$O$1101,12,0)*100),"")</f>
        <v/>
      </c>
      <c r="L687" s="16" t="str">
        <f>IFERROR(VLOOKUP(A687,DETAIL!$A$7:$L$1101,7,0),"")</f>
        <v/>
      </c>
      <c r="M687" s="133" t="str">
        <f>IFERROR(VLOOKUP(A687,DETAIL!$A$7:$L$1101,8,0)*75%,"")</f>
        <v/>
      </c>
      <c r="N687" s="16" t="str">
        <f>IFERROR(VLOOKUP(A687,DETAIL!$A$7:$L$1101,9,0),"")</f>
        <v/>
      </c>
      <c r="O687" s="133" t="str">
        <f>IFERROR(VLOOKUP(A687,DETAIL!$A$7:$L$1101,10,0)*25%,"")</f>
        <v/>
      </c>
      <c r="P687" s="133" t="str">
        <f t="shared" si="24"/>
        <v/>
      </c>
      <c r="Q687" s="131"/>
    </row>
    <row r="688" spans="1:17" ht="24.95" customHeight="1">
      <c r="A688" s="150">
        <v>681</v>
      </c>
      <c r="B688" s="16" t="str">
        <f t="shared" si="25"/>
        <v/>
      </c>
      <c r="C688" s="130" t="str">
        <f>IFERROR(VLOOKUP(A688,DETAIL!$A$7:$F$1101,3,0),"")</f>
        <v/>
      </c>
      <c r="D688" s="130" t="str">
        <f>IFERROR(VLOOKUP(A688,DETAIL!$A$7:$F$1101,4,0),"")</f>
        <v/>
      </c>
      <c r="E688" s="131" t="str">
        <f>IFERROR(VLOOKUP(A688,DETAIL!$A$7:$F$1101,5,0),"")</f>
        <v/>
      </c>
      <c r="F688" s="131" t="str">
        <f>IFERROR(VLOOKUP(A688,DETAIL!$A$7:$O$1101,15,0),"")</f>
        <v/>
      </c>
      <c r="G688" s="131" t="str">
        <f>IFERROR(VLOOKUP(A688,DETAIL!$A$7:$O$1101,14,0),"")</f>
        <v/>
      </c>
      <c r="H688" s="16" t="str">
        <f>IFERROR(VLOOKUP(A688,DETAIL!$A$7:$F$1101,6,0),"")</f>
        <v/>
      </c>
      <c r="I688" s="16" t="str">
        <f>IFERROR(VLOOKUP(A688,DETAIL!$A$7:$P$1101,16,0),"")</f>
        <v/>
      </c>
      <c r="J688" s="16" t="str">
        <f>IFERROR(VLOOKUP(A688,DETAIL!$A$7:$O$1101,13,0),"")</f>
        <v/>
      </c>
      <c r="K688" s="132" t="str">
        <f>IFERROR(CONCATENATE("वर्ष ",VLOOKUP(A688,DETAIL!$A$7:$O$1101,11,0)," / ","प्रतिशत ",VLOOKUP(A688,DETAIL!$A$7:$O$1101,12,0)*100),"")</f>
        <v/>
      </c>
      <c r="L688" s="16" t="str">
        <f>IFERROR(VLOOKUP(A688,DETAIL!$A$7:$L$1101,7,0),"")</f>
        <v/>
      </c>
      <c r="M688" s="133" t="str">
        <f>IFERROR(VLOOKUP(A688,DETAIL!$A$7:$L$1101,8,0)*75%,"")</f>
        <v/>
      </c>
      <c r="N688" s="16" t="str">
        <f>IFERROR(VLOOKUP(A688,DETAIL!$A$7:$L$1101,9,0),"")</f>
        <v/>
      </c>
      <c r="O688" s="133" t="str">
        <f>IFERROR(VLOOKUP(A688,DETAIL!$A$7:$L$1101,10,0)*25%,"")</f>
        <v/>
      </c>
      <c r="P688" s="133" t="str">
        <f t="shared" si="24"/>
        <v/>
      </c>
      <c r="Q688" s="131"/>
    </row>
    <row r="689" spans="1:17" ht="24.95" customHeight="1">
      <c r="A689" s="150">
        <v>682</v>
      </c>
      <c r="B689" s="16" t="str">
        <f t="shared" si="25"/>
        <v/>
      </c>
      <c r="C689" s="130" t="str">
        <f>IFERROR(VLOOKUP(A689,DETAIL!$A$7:$F$1101,3,0),"")</f>
        <v/>
      </c>
      <c r="D689" s="130" t="str">
        <f>IFERROR(VLOOKUP(A689,DETAIL!$A$7:$F$1101,4,0),"")</f>
        <v/>
      </c>
      <c r="E689" s="131" t="str">
        <f>IFERROR(VLOOKUP(A689,DETAIL!$A$7:$F$1101,5,0),"")</f>
        <v/>
      </c>
      <c r="F689" s="131" t="str">
        <f>IFERROR(VLOOKUP(A689,DETAIL!$A$7:$O$1101,15,0),"")</f>
        <v/>
      </c>
      <c r="G689" s="131" t="str">
        <f>IFERROR(VLOOKUP(A689,DETAIL!$A$7:$O$1101,14,0),"")</f>
        <v/>
      </c>
      <c r="H689" s="16" t="str">
        <f>IFERROR(VLOOKUP(A689,DETAIL!$A$7:$F$1101,6,0),"")</f>
        <v/>
      </c>
      <c r="I689" s="16" t="str">
        <f>IFERROR(VLOOKUP(A689,DETAIL!$A$7:$P$1101,16,0),"")</f>
        <v/>
      </c>
      <c r="J689" s="16" t="str">
        <f>IFERROR(VLOOKUP(A689,DETAIL!$A$7:$O$1101,13,0),"")</f>
        <v/>
      </c>
      <c r="K689" s="132" t="str">
        <f>IFERROR(CONCATENATE("वर्ष ",VLOOKUP(A689,DETAIL!$A$7:$O$1101,11,0)," / ","प्रतिशत ",VLOOKUP(A689,DETAIL!$A$7:$O$1101,12,0)*100),"")</f>
        <v/>
      </c>
      <c r="L689" s="16" t="str">
        <f>IFERROR(VLOOKUP(A689,DETAIL!$A$7:$L$1101,7,0),"")</f>
        <v/>
      </c>
      <c r="M689" s="133" t="str">
        <f>IFERROR(VLOOKUP(A689,DETAIL!$A$7:$L$1101,8,0)*75%,"")</f>
        <v/>
      </c>
      <c r="N689" s="16" t="str">
        <f>IFERROR(VLOOKUP(A689,DETAIL!$A$7:$L$1101,9,0),"")</f>
        <v/>
      </c>
      <c r="O689" s="133" t="str">
        <f>IFERROR(VLOOKUP(A689,DETAIL!$A$7:$L$1101,10,0)*25%,"")</f>
        <v/>
      </c>
      <c r="P689" s="133" t="str">
        <f t="shared" si="24"/>
        <v/>
      </c>
      <c r="Q689" s="131"/>
    </row>
    <row r="690" spans="1:17" ht="24.95" customHeight="1">
      <c r="A690" s="150">
        <v>683</v>
      </c>
      <c r="B690" s="16" t="str">
        <f t="shared" si="25"/>
        <v/>
      </c>
      <c r="C690" s="130" t="str">
        <f>IFERROR(VLOOKUP(A690,DETAIL!$A$7:$F$1101,3,0),"")</f>
        <v/>
      </c>
      <c r="D690" s="130" t="str">
        <f>IFERROR(VLOOKUP(A690,DETAIL!$A$7:$F$1101,4,0),"")</f>
        <v/>
      </c>
      <c r="E690" s="131" t="str">
        <f>IFERROR(VLOOKUP(A690,DETAIL!$A$7:$F$1101,5,0),"")</f>
        <v/>
      </c>
      <c r="F690" s="131" t="str">
        <f>IFERROR(VLOOKUP(A690,DETAIL!$A$7:$O$1101,15,0),"")</f>
        <v/>
      </c>
      <c r="G690" s="131" t="str">
        <f>IFERROR(VLOOKUP(A690,DETAIL!$A$7:$O$1101,14,0),"")</f>
        <v/>
      </c>
      <c r="H690" s="16" t="str">
        <f>IFERROR(VLOOKUP(A690,DETAIL!$A$7:$F$1101,6,0),"")</f>
        <v/>
      </c>
      <c r="I690" s="16" t="str">
        <f>IFERROR(VLOOKUP(A690,DETAIL!$A$7:$P$1101,16,0),"")</f>
        <v/>
      </c>
      <c r="J690" s="16" t="str">
        <f>IFERROR(VLOOKUP(A690,DETAIL!$A$7:$O$1101,13,0),"")</f>
        <v/>
      </c>
      <c r="K690" s="132" t="str">
        <f>IFERROR(CONCATENATE("वर्ष ",VLOOKUP(A690,DETAIL!$A$7:$O$1101,11,0)," / ","प्रतिशत ",VLOOKUP(A690,DETAIL!$A$7:$O$1101,12,0)*100),"")</f>
        <v/>
      </c>
      <c r="L690" s="16" t="str">
        <f>IFERROR(VLOOKUP(A690,DETAIL!$A$7:$L$1101,7,0),"")</f>
        <v/>
      </c>
      <c r="M690" s="133" t="str">
        <f>IFERROR(VLOOKUP(A690,DETAIL!$A$7:$L$1101,8,0)*75%,"")</f>
        <v/>
      </c>
      <c r="N690" s="16" t="str">
        <f>IFERROR(VLOOKUP(A690,DETAIL!$A$7:$L$1101,9,0),"")</f>
        <v/>
      </c>
      <c r="O690" s="133" t="str">
        <f>IFERROR(VLOOKUP(A690,DETAIL!$A$7:$L$1101,10,0)*25%,"")</f>
        <v/>
      </c>
      <c r="P690" s="133" t="str">
        <f t="shared" si="24"/>
        <v/>
      </c>
      <c r="Q690" s="131"/>
    </row>
    <row r="691" spans="1:17" ht="24.95" customHeight="1">
      <c r="A691" s="150">
        <v>684</v>
      </c>
      <c r="B691" s="16" t="str">
        <f t="shared" si="25"/>
        <v/>
      </c>
      <c r="C691" s="130" t="str">
        <f>IFERROR(VLOOKUP(A691,DETAIL!$A$7:$F$1101,3,0),"")</f>
        <v/>
      </c>
      <c r="D691" s="130" t="str">
        <f>IFERROR(VLOOKUP(A691,DETAIL!$A$7:$F$1101,4,0),"")</f>
        <v/>
      </c>
      <c r="E691" s="131" t="str">
        <f>IFERROR(VLOOKUP(A691,DETAIL!$A$7:$F$1101,5,0),"")</f>
        <v/>
      </c>
      <c r="F691" s="131" t="str">
        <f>IFERROR(VLOOKUP(A691,DETAIL!$A$7:$O$1101,15,0),"")</f>
        <v/>
      </c>
      <c r="G691" s="131" t="str">
        <f>IFERROR(VLOOKUP(A691,DETAIL!$A$7:$O$1101,14,0),"")</f>
        <v/>
      </c>
      <c r="H691" s="16" t="str">
        <f>IFERROR(VLOOKUP(A691,DETAIL!$A$7:$F$1101,6,0),"")</f>
        <v/>
      </c>
      <c r="I691" s="16" t="str">
        <f>IFERROR(VLOOKUP(A691,DETAIL!$A$7:$P$1101,16,0),"")</f>
        <v/>
      </c>
      <c r="J691" s="16" t="str">
        <f>IFERROR(VLOOKUP(A691,DETAIL!$A$7:$O$1101,13,0),"")</f>
        <v/>
      </c>
      <c r="K691" s="132" t="str">
        <f>IFERROR(CONCATENATE("वर्ष ",VLOOKUP(A691,DETAIL!$A$7:$O$1101,11,0)," / ","प्रतिशत ",VLOOKUP(A691,DETAIL!$A$7:$O$1101,12,0)*100),"")</f>
        <v/>
      </c>
      <c r="L691" s="16" t="str">
        <f>IFERROR(VLOOKUP(A691,DETAIL!$A$7:$L$1101,7,0),"")</f>
        <v/>
      </c>
      <c r="M691" s="133" t="str">
        <f>IFERROR(VLOOKUP(A691,DETAIL!$A$7:$L$1101,8,0)*75%,"")</f>
        <v/>
      </c>
      <c r="N691" s="16" t="str">
        <f>IFERROR(VLOOKUP(A691,DETAIL!$A$7:$L$1101,9,0),"")</f>
        <v/>
      </c>
      <c r="O691" s="133" t="str">
        <f>IFERROR(VLOOKUP(A691,DETAIL!$A$7:$L$1101,10,0)*25%,"")</f>
        <v/>
      </c>
      <c r="P691" s="133" t="str">
        <f t="shared" si="24"/>
        <v/>
      </c>
      <c r="Q691" s="131"/>
    </row>
    <row r="692" spans="1:17" ht="24.95" customHeight="1">
      <c r="A692" s="150">
        <v>685</v>
      </c>
      <c r="B692" s="16" t="str">
        <f t="shared" si="25"/>
        <v/>
      </c>
      <c r="C692" s="130" t="str">
        <f>IFERROR(VLOOKUP(A692,DETAIL!$A$7:$F$1101,3,0),"")</f>
        <v/>
      </c>
      <c r="D692" s="130" t="str">
        <f>IFERROR(VLOOKUP(A692,DETAIL!$A$7:$F$1101,4,0),"")</f>
        <v/>
      </c>
      <c r="E692" s="131" t="str">
        <f>IFERROR(VLOOKUP(A692,DETAIL!$A$7:$F$1101,5,0),"")</f>
        <v/>
      </c>
      <c r="F692" s="131" t="str">
        <f>IFERROR(VLOOKUP(A692,DETAIL!$A$7:$O$1101,15,0),"")</f>
        <v/>
      </c>
      <c r="G692" s="131" t="str">
        <f>IFERROR(VLOOKUP(A692,DETAIL!$A$7:$O$1101,14,0),"")</f>
        <v/>
      </c>
      <c r="H692" s="16" t="str">
        <f>IFERROR(VLOOKUP(A692,DETAIL!$A$7:$F$1101,6,0),"")</f>
        <v/>
      </c>
      <c r="I692" s="16" t="str">
        <f>IFERROR(VLOOKUP(A692,DETAIL!$A$7:$P$1101,16,0),"")</f>
        <v/>
      </c>
      <c r="J692" s="16" t="str">
        <f>IFERROR(VLOOKUP(A692,DETAIL!$A$7:$O$1101,13,0),"")</f>
        <v/>
      </c>
      <c r="K692" s="132" t="str">
        <f>IFERROR(CONCATENATE("वर्ष ",VLOOKUP(A692,DETAIL!$A$7:$O$1101,11,0)," / ","प्रतिशत ",VLOOKUP(A692,DETAIL!$A$7:$O$1101,12,0)*100),"")</f>
        <v/>
      </c>
      <c r="L692" s="16" t="str">
        <f>IFERROR(VLOOKUP(A692,DETAIL!$A$7:$L$1101,7,0),"")</f>
        <v/>
      </c>
      <c r="M692" s="133" t="str">
        <f>IFERROR(VLOOKUP(A692,DETAIL!$A$7:$L$1101,8,0)*75%,"")</f>
        <v/>
      </c>
      <c r="N692" s="16" t="str">
        <f>IFERROR(VLOOKUP(A692,DETAIL!$A$7:$L$1101,9,0),"")</f>
        <v/>
      </c>
      <c r="O692" s="133" t="str">
        <f>IFERROR(VLOOKUP(A692,DETAIL!$A$7:$L$1101,10,0)*25%,"")</f>
        <v/>
      </c>
      <c r="P692" s="133" t="str">
        <f t="shared" si="24"/>
        <v/>
      </c>
      <c r="Q692" s="131"/>
    </row>
    <row r="693" spans="1:17" ht="24.95" customHeight="1">
      <c r="A693" s="150">
        <v>686</v>
      </c>
      <c r="B693" s="16" t="str">
        <f t="shared" si="25"/>
        <v/>
      </c>
      <c r="C693" s="130" t="str">
        <f>IFERROR(VLOOKUP(A693,DETAIL!$A$7:$F$1101,3,0),"")</f>
        <v/>
      </c>
      <c r="D693" s="130" t="str">
        <f>IFERROR(VLOOKUP(A693,DETAIL!$A$7:$F$1101,4,0),"")</f>
        <v/>
      </c>
      <c r="E693" s="131" t="str">
        <f>IFERROR(VLOOKUP(A693,DETAIL!$A$7:$F$1101,5,0),"")</f>
        <v/>
      </c>
      <c r="F693" s="131" t="str">
        <f>IFERROR(VLOOKUP(A693,DETAIL!$A$7:$O$1101,15,0),"")</f>
        <v/>
      </c>
      <c r="G693" s="131" t="str">
        <f>IFERROR(VLOOKUP(A693,DETAIL!$A$7:$O$1101,14,0),"")</f>
        <v/>
      </c>
      <c r="H693" s="16" t="str">
        <f>IFERROR(VLOOKUP(A693,DETAIL!$A$7:$F$1101,6,0),"")</f>
        <v/>
      </c>
      <c r="I693" s="16" t="str">
        <f>IFERROR(VLOOKUP(A693,DETAIL!$A$7:$P$1101,16,0),"")</f>
        <v/>
      </c>
      <c r="J693" s="16" t="str">
        <f>IFERROR(VLOOKUP(A693,DETAIL!$A$7:$O$1101,13,0),"")</f>
        <v/>
      </c>
      <c r="K693" s="132" t="str">
        <f>IFERROR(CONCATENATE("वर्ष ",VLOOKUP(A693,DETAIL!$A$7:$O$1101,11,0)," / ","प्रतिशत ",VLOOKUP(A693,DETAIL!$A$7:$O$1101,12,0)*100),"")</f>
        <v/>
      </c>
      <c r="L693" s="16" t="str">
        <f>IFERROR(VLOOKUP(A693,DETAIL!$A$7:$L$1101,7,0),"")</f>
        <v/>
      </c>
      <c r="M693" s="133" t="str">
        <f>IFERROR(VLOOKUP(A693,DETAIL!$A$7:$L$1101,8,0)*75%,"")</f>
        <v/>
      </c>
      <c r="N693" s="16" t="str">
        <f>IFERROR(VLOOKUP(A693,DETAIL!$A$7:$L$1101,9,0),"")</f>
        <v/>
      </c>
      <c r="O693" s="133" t="str">
        <f>IFERROR(VLOOKUP(A693,DETAIL!$A$7:$L$1101,10,0)*25%,"")</f>
        <v/>
      </c>
      <c r="P693" s="133" t="str">
        <f t="shared" si="24"/>
        <v/>
      </c>
      <c r="Q693" s="131"/>
    </row>
    <row r="694" spans="1:17" ht="24.95" customHeight="1">
      <c r="A694" s="150">
        <v>687</v>
      </c>
      <c r="B694" s="16" t="str">
        <f t="shared" si="25"/>
        <v/>
      </c>
      <c r="C694" s="130" t="str">
        <f>IFERROR(VLOOKUP(A694,DETAIL!$A$7:$F$1101,3,0),"")</f>
        <v/>
      </c>
      <c r="D694" s="130" t="str">
        <f>IFERROR(VLOOKUP(A694,DETAIL!$A$7:$F$1101,4,0),"")</f>
        <v/>
      </c>
      <c r="E694" s="131" t="str">
        <f>IFERROR(VLOOKUP(A694,DETAIL!$A$7:$F$1101,5,0),"")</f>
        <v/>
      </c>
      <c r="F694" s="131" t="str">
        <f>IFERROR(VLOOKUP(A694,DETAIL!$A$7:$O$1101,15,0),"")</f>
        <v/>
      </c>
      <c r="G694" s="131" t="str">
        <f>IFERROR(VLOOKUP(A694,DETAIL!$A$7:$O$1101,14,0),"")</f>
        <v/>
      </c>
      <c r="H694" s="16" t="str">
        <f>IFERROR(VLOOKUP(A694,DETAIL!$A$7:$F$1101,6,0),"")</f>
        <v/>
      </c>
      <c r="I694" s="16" t="str">
        <f>IFERROR(VLOOKUP(A694,DETAIL!$A$7:$P$1101,16,0),"")</f>
        <v/>
      </c>
      <c r="J694" s="16" t="str">
        <f>IFERROR(VLOOKUP(A694,DETAIL!$A$7:$O$1101,13,0),"")</f>
        <v/>
      </c>
      <c r="K694" s="132" t="str">
        <f>IFERROR(CONCATENATE("वर्ष ",VLOOKUP(A694,DETAIL!$A$7:$O$1101,11,0)," / ","प्रतिशत ",VLOOKUP(A694,DETAIL!$A$7:$O$1101,12,0)*100),"")</f>
        <v/>
      </c>
      <c r="L694" s="16" t="str">
        <f>IFERROR(VLOOKUP(A694,DETAIL!$A$7:$L$1101,7,0),"")</f>
        <v/>
      </c>
      <c r="M694" s="133" t="str">
        <f>IFERROR(VLOOKUP(A694,DETAIL!$A$7:$L$1101,8,0)*75%,"")</f>
        <v/>
      </c>
      <c r="N694" s="16" t="str">
        <f>IFERROR(VLOOKUP(A694,DETAIL!$A$7:$L$1101,9,0),"")</f>
        <v/>
      </c>
      <c r="O694" s="133" t="str">
        <f>IFERROR(VLOOKUP(A694,DETAIL!$A$7:$L$1101,10,0)*25%,"")</f>
        <v/>
      </c>
      <c r="P694" s="133" t="str">
        <f t="shared" si="24"/>
        <v/>
      </c>
      <c r="Q694" s="131"/>
    </row>
    <row r="695" spans="1:17" ht="24.95" customHeight="1">
      <c r="A695" s="150">
        <v>688</v>
      </c>
      <c r="B695" s="16" t="str">
        <f t="shared" si="25"/>
        <v/>
      </c>
      <c r="C695" s="130" t="str">
        <f>IFERROR(VLOOKUP(A695,DETAIL!$A$7:$F$1101,3,0),"")</f>
        <v/>
      </c>
      <c r="D695" s="130" t="str">
        <f>IFERROR(VLOOKUP(A695,DETAIL!$A$7:$F$1101,4,0),"")</f>
        <v/>
      </c>
      <c r="E695" s="131" t="str">
        <f>IFERROR(VLOOKUP(A695,DETAIL!$A$7:$F$1101,5,0),"")</f>
        <v/>
      </c>
      <c r="F695" s="131" t="str">
        <f>IFERROR(VLOOKUP(A695,DETAIL!$A$7:$O$1101,15,0),"")</f>
        <v/>
      </c>
      <c r="G695" s="131" t="str">
        <f>IFERROR(VLOOKUP(A695,DETAIL!$A$7:$O$1101,14,0),"")</f>
        <v/>
      </c>
      <c r="H695" s="16" t="str">
        <f>IFERROR(VLOOKUP(A695,DETAIL!$A$7:$F$1101,6,0),"")</f>
        <v/>
      </c>
      <c r="I695" s="16" t="str">
        <f>IFERROR(VLOOKUP(A695,DETAIL!$A$7:$P$1101,16,0),"")</f>
        <v/>
      </c>
      <c r="J695" s="16" t="str">
        <f>IFERROR(VLOOKUP(A695,DETAIL!$A$7:$O$1101,13,0),"")</f>
        <v/>
      </c>
      <c r="K695" s="132" t="str">
        <f>IFERROR(CONCATENATE("वर्ष ",VLOOKUP(A695,DETAIL!$A$7:$O$1101,11,0)," / ","प्रतिशत ",VLOOKUP(A695,DETAIL!$A$7:$O$1101,12,0)*100),"")</f>
        <v/>
      </c>
      <c r="L695" s="16" t="str">
        <f>IFERROR(VLOOKUP(A695,DETAIL!$A$7:$L$1101,7,0),"")</f>
        <v/>
      </c>
      <c r="M695" s="133" t="str">
        <f>IFERROR(VLOOKUP(A695,DETAIL!$A$7:$L$1101,8,0)*75%,"")</f>
        <v/>
      </c>
      <c r="N695" s="16" t="str">
        <f>IFERROR(VLOOKUP(A695,DETAIL!$A$7:$L$1101,9,0),"")</f>
        <v/>
      </c>
      <c r="O695" s="133" t="str">
        <f>IFERROR(VLOOKUP(A695,DETAIL!$A$7:$L$1101,10,0)*25%,"")</f>
        <v/>
      </c>
      <c r="P695" s="133" t="str">
        <f t="shared" si="24"/>
        <v/>
      </c>
      <c r="Q695" s="131"/>
    </row>
    <row r="696" spans="1:17" ht="24.95" customHeight="1">
      <c r="A696" s="150">
        <v>689</v>
      </c>
      <c r="B696" s="16" t="str">
        <f t="shared" si="25"/>
        <v/>
      </c>
      <c r="C696" s="130" t="str">
        <f>IFERROR(VLOOKUP(A696,DETAIL!$A$7:$F$1101,3,0),"")</f>
        <v/>
      </c>
      <c r="D696" s="130" t="str">
        <f>IFERROR(VLOOKUP(A696,DETAIL!$A$7:$F$1101,4,0),"")</f>
        <v/>
      </c>
      <c r="E696" s="131" t="str">
        <f>IFERROR(VLOOKUP(A696,DETAIL!$A$7:$F$1101,5,0),"")</f>
        <v/>
      </c>
      <c r="F696" s="131" t="str">
        <f>IFERROR(VLOOKUP(A696,DETAIL!$A$7:$O$1101,15,0),"")</f>
        <v/>
      </c>
      <c r="G696" s="131" t="str">
        <f>IFERROR(VLOOKUP(A696,DETAIL!$A$7:$O$1101,14,0),"")</f>
        <v/>
      </c>
      <c r="H696" s="16" t="str">
        <f>IFERROR(VLOOKUP(A696,DETAIL!$A$7:$F$1101,6,0),"")</f>
        <v/>
      </c>
      <c r="I696" s="16" t="str">
        <f>IFERROR(VLOOKUP(A696,DETAIL!$A$7:$P$1101,16,0),"")</f>
        <v/>
      </c>
      <c r="J696" s="16" t="str">
        <f>IFERROR(VLOOKUP(A696,DETAIL!$A$7:$O$1101,13,0),"")</f>
        <v/>
      </c>
      <c r="K696" s="132" t="str">
        <f>IFERROR(CONCATENATE("वर्ष ",VLOOKUP(A696,DETAIL!$A$7:$O$1101,11,0)," / ","प्रतिशत ",VLOOKUP(A696,DETAIL!$A$7:$O$1101,12,0)*100),"")</f>
        <v/>
      </c>
      <c r="L696" s="16" t="str">
        <f>IFERROR(VLOOKUP(A696,DETAIL!$A$7:$L$1101,7,0),"")</f>
        <v/>
      </c>
      <c r="M696" s="133" t="str">
        <f>IFERROR(VLOOKUP(A696,DETAIL!$A$7:$L$1101,8,0)*75%,"")</f>
        <v/>
      </c>
      <c r="N696" s="16" t="str">
        <f>IFERROR(VLOOKUP(A696,DETAIL!$A$7:$L$1101,9,0),"")</f>
        <v/>
      </c>
      <c r="O696" s="133" t="str">
        <f>IFERROR(VLOOKUP(A696,DETAIL!$A$7:$L$1101,10,0)*25%,"")</f>
        <v/>
      </c>
      <c r="P696" s="133" t="str">
        <f t="shared" si="24"/>
        <v/>
      </c>
      <c r="Q696" s="131"/>
    </row>
    <row r="697" spans="1:17" ht="24.95" customHeight="1">
      <c r="A697" s="150">
        <v>690</v>
      </c>
      <c r="B697" s="16" t="str">
        <f t="shared" si="25"/>
        <v/>
      </c>
      <c r="C697" s="130" t="str">
        <f>IFERROR(VLOOKUP(A697,DETAIL!$A$7:$F$1101,3,0),"")</f>
        <v/>
      </c>
      <c r="D697" s="130" t="str">
        <f>IFERROR(VLOOKUP(A697,DETAIL!$A$7:$F$1101,4,0),"")</f>
        <v/>
      </c>
      <c r="E697" s="131" t="str">
        <f>IFERROR(VLOOKUP(A697,DETAIL!$A$7:$F$1101,5,0),"")</f>
        <v/>
      </c>
      <c r="F697" s="131" t="str">
        <f>IFERROR(VLOOKUP(A697,DETAIL!$A$7:$O$1101,15,0),"")</f>
        <v/>
      </c>
      <c r="G697" s="131" t="str">
        <f>IFERROR(VLOOKUP(A697,DETAIL!$A$7:$O$1101,14,0),"")</f>
        <v/>
      </c>
      <c r="H697" s="16" t="str">
        <f>IFERROR(VLOOKUP(A697,DETAIL!$A$7:$F$1101,6,0),"")</f>
        <v/>
      </c>
      <c r="I697" s="16" t="str">
        <f>IFERROR(VLOOKUP(A697,DETAIL!$A$7:$P$1101,16,0),"")</f>
        <v/>
      </c>
      <c r="J697" s="16" t="str">
        <f>IFERROR(VLOOKUP(A697,DETAIL!$A$7:$O$1101,13,0),"")</f>
        <v/>
      </c>
      <c r="K697" s="132" t="str">
        <f>IFERROR(CONCATENATE("वर्ष ",VLOOKUP(A697,DETAIL!$A$7:$O$1101,11,0)," / ","प्रतिशत ",VLOOKUP(A697,DETAIL!$A$7:$O$1101,12,0)*100),"")</f>
        <v/>
      </c>
      <c r="L697" s="16" t="str">
        <f>IFERROR(VLOOKUP(A697,DETAIL!$A$7:$L$1101,7,0),"")</f>
        <v/>
      </c>
      <c r="M697" s="133" t="str">
        <f>IFERROR(VLOOKUP(A697,DETAIL!$A$7:$L$1101,8,0)*75%,"")</f>
        <v/>
      </c>
      <c r="N697" s="16" t="str">
        <f>IFERROR(VLOOKUP(A697,DETAIL!$A$7:$L$1101,9,0),"")</f>
        <v/>
      </c>
      <c r="O697" s="133" t="str">
        <f>IFERROR(VLOOKUP(A697,DETAIL!$A$7:$L$1101,10,0)*25%,"")</f>
        <v/>
      </c>
      <c r="P697" s="133" t="str">
        <f t="shared" si="24"/>
        <v/>
      </c>
      <c r="Q697" s="131"/>
    </row>
    <row r="698" spans="1:17" ht="24.95" customHeight="1">
      <c r="A698" s="150">
        <v>691</v>
      </c>
      <c r="B698" s="16" t="str">
        <f t="shared" si="25"/>
        <v/>
      </c>
      <c r="C698" s="130" t="str">
        <f>IFERROR(VLOOKUP(A698,DETAIL!$A$7:$F$1101,3,0),"")</f>
        <v/>
      </c>
      <c r="D698" s="130" t="str">
        <f>IFERROR(VLOOKUP(A698,DETAIL!$A$7:$F$1101,4,0),"")</f>
        <v/>
      </c>
      <c r="E698" s="131" t="str">
        <f>IFERROR(VLOOKUP(A698,DETAIL!$A$7:$F$1101,5,0),"")</f>
        <v/>
      </c>
      <c r="F698" s="131" t="str">
        <f>IFERROR(VLOOKUP(A698,DETAIL!$A$7:$O$1101,15,0),"")</f>
        <v/>
      </c>
      <c r="G698" s="131" t="str">
        <f>IFERROR(VLOOKUP(A698,DETAIL!$A$7:$O$1101,14,0),"")</f>
        <v/>
      </c>
      <c r="H698" s="16" t="str">
        <f>IFERROR(VLOOKUP(A698,DETAIL!$A$7:$F$1101,6,0),"")</f>
        <v/>
      </c>
      <c r="I698" s="16" t="str">
        <f>IFERROR(VLOOKUP(A698,DETAIL!$A$7:$P$1101,16,0),"")</f>
        <v/>
      </c>
      <c r="J698" s="16" t="str">
        <f>IFERROR(VLOOKUP(A698,DETAIL!$A$7:$O$1101,13,0),"")</f>
        <v/>
      </c>
      <c r="K698" s="132" t="str">
        <f>IFERROR(CONCATENATE("वर्ष ",VLOOKUP(A698,DETAIL!$A$7:$O$1101,11,0)," / ","प्रतिशत ",VLOOKUP(A698,DETAIL!$A$7:$O$1101,12,0)*100),"")</f>
        <v/>
      </c>
      <c r="L698" s="16" t="str">
        <f>IFERROR(VLOOKUP(A698,DETAIL!$A$7:$L$1101,7,0),"")</f>
        <v/>
      </c>
      <c r="M698" s="133" t="str">
        <f>IFERROR(VLOOKUP(A698,DETAIL!$A$7:$L$1101,8,0)*75%,"")</f>
        <v/>
      </c>
      <c r="N698" s="16" t="str">
        <f>IFERROR(VLOOKUP(A698,DETAIL!$A$7:$L$1101,9,0),"")</f>
        <v/>
      </c>
      <c r="O698" s="133" t="str">
        <f>IFERROR(VLOOKUP(A698,DETAIL!$A$7:$L$1101,10,0)*25%,"")</f>
        <v/>
      </c>
      <c r="P698" s="133" t="str">
        <f t="shared" si="24"/>
        <v/>
      </c>
      <c r="Q698" s="131"/>
    </row>
    <row r="699" spans="1:17" ht="24.95" customHeight="1">
      <c r="A699" s="150">
        <v>692</v>
      </c>
      <c r="B699" s="16" t="str">
        <f t="shared" si="25"/>
        <v/>
      </c>
      <c r="C699" s="130" t="str">
        <f>IFERROR(VLOOKUP(A699,DETAIL!$A$7:$F$1101,3,0),"")</f>
        <v/>
      </c>
      <c r="D699" s="130" t="str">
        <f>IFERROR(VLOOKUP(A699,DETAIL!$A$7:$F$1101,4,0),"")</f>
        <v/>
      </c>
      <c r="E699" s="131" t="str">
        <f>IFERROR(VLOOKUP(A699,DETAIL!$A$7:$F$1101,5,0),"")</f>
        <v/>
      </c>
      <c r="F699" s="131" t="str">
        <f>IFERROR(VLOOKUP(A699,DETAIL!$A$7:$O$1101,15,0),"")</f>
        <v/>
      </c>
      <c r="G699" s="131" t="str">
        <f>IFERROR(VLOOKUP(A699,DETAIL!$A$7:$O$1101,14,0),"")</f>
        <v/>
      </c>
      <c r="H699" s="16" t="str">
        <f>IFERROR(VLOOKUP(A699,DETAIL!$A$7:$F$1101,6,0),"")</f>
        <v/>
      </c>
      <c r="I699" s="16" t="str">
        <f>IFERROR(VLOOKUP(A699,DETAIL!$A$7:$P$1101,16,0),"")</f>
        <v/>
      </c>
      <c r="J699" s="16" t="str">
        <f>IFERROR(VLOOKUP(A699,DETAIL!$A$7:$O$1101,13,0),"")</f>
        <v/>
      </c>
      <c r="K699" s="132" t="str">
        <f>IFERROR(CONCATENATE("वर्ष ",VLOOKUP(A699,DETAIL!$A$7:$O$1101,11,0)," / ","प्रतिशत ",VLOOKUP(A699,DETAIL!$A$7:$O$1101,12,0)*100),"")</f>
        <v/>
      </c>
      <c r="L699" s="16" t="str">
        <f>IFERROR(VLOOKUP(A699,DETAIL!$A$7:$L$1101,7,0),"")</f>
        <v/>
      </c>
      <c r="M699" s="133" t="str">
        <f>IFERROR(VLOOKUP(A699,DETAIL!$A$7:$L$1101,8,0)*75%,"")</f>
        <v/>
      </c>
      <c r="N699" s="16" t="str">
        <f>IFERROR(VLOOKUP(A699,DETAIL!$A$7:$L$1101,9,0),"")</f>
        <v/>
      </c>
      <c r="O699" s="133" t="str">
        <f>IFERROR(VLOOKUP(A699,DETAIL!$A$7:$L$1101,10,0)*25%,"")</f>
        <v/>
      </c>
      <c r="P699" s="133" t="str">
        <f t="shared" si="24"/>
        <v/>
      </c>
      <c r="Q699" s="131"/>
    </row>
    <row r="700" spans="1:17" ht="24.95" customHeight="1">
      <c r="A700" s="150">
        <v>693</v>
      </c>
      <c r="B700" s="16" t="str">
        <f t="shared" si="25"/>
        <v/>
      </c>
      <c r="C700" s="130" t="str">
        <f>IFERROR(VLOOKUP(A700,DETAIL!$A$7:$F$1101,3,0),"")</f>
        <v/>
      </c>
      <c r="D700" s="130" t="str">
        <f>IFERROR(VLOOKUP(A700,DETAIL!$A$7:$F$1101,4,0),"")</f>
        <v/>
      </c>
      <c r="E700" s="131" t="str">
        <f>IFERROR(VLOOKUP(A700,DETAIL!$A$7:$F$1101,5,0),"")</f>
        <v/>
      </c>
      <c r="F700" s="131" t="str">
        <f>IFERROR(VLOOKUP(A700,DETAIL!$A$7:$O$1101,15,0),"")</f>
        <v/>
      </c>
      <c r="G700" s="131" t="str">
        <f>IFERROR(VLOOKUP(A700,DETAIL!$A$7:$O$1101,14,0),"")</f>
        <v/>
      </c>
      <c r="H700" s="16" t="str">
        <f>IFERROR(VLOOKUP(A700,DETAIL!$A$7:$F$1101,6,0),"")</f>
        <v/>
      </c>
      <c r="I700" s="16" t="str">
        <f>IFERROR(VLOOKUP(A700,DETAIL!$A$7:$P$1101,16,0),"")</f>
        <v/>
      </c>
      <c r="J700" s="16" t="str">
        <f>IFERROR(VLOOKUP(A700,DETAIL!$A$7:$O$1101,13,0),"")</f>
        <v/>
      </c>
      <c r="K700" s="132" t="str">
        <f>IFERROR(CONCATENATE("वर्ष ",VLOOKUP(A700,DETAIL!$A$7:$O$1101,11,0)," / ","प्रतिशत ",VLOOKUP(A700,DETAIL!$A$7:$O$1101,12,0)*100),"")</f>
        <v/>
      </c>
      <c r="L700" s="16" t="str">
        <f>IFERROR(VLOOKUP(A700,DETAIL!$A$7:$L$1101,7,0),"")</f>
        <v/>
      </c>
      <c r="M700" s="133" t="str">
        <f>IFERROR(VLOOKUP(A700,DETAIL!$A$7:$L$1101,8,0)*75%,"")</f>
        <v/>
      </c>
      <c r="N700" s="16" t="str">
        <f>IFERROR(VLOOKUP(A700,DETAIL!$A$7:$L$1101,9,0),"")</f>
        <v/>
      </c>
      <c r="O700" s="133" t="str">
        <f>IFERROR(VLOOKUP(A700,DETAIL!$A$7:$L$1101,10,0)*25%,"")</f>
        <v/>
      </c>
      <c r="P700" s="133" t="str">
        <f t="shared" si="24"/>
        <v/>
      </c>
      <c r="Q700" s="131"/>
    </row>
    <row r="701" spans="1:17" ht="24.95" customHeight="1">
      <c r="A701" s="150">
        <v>694</v>
      </c>
      <c r="B701" s="16" t="str">
        <f t="shared" si="25"/>
        <v/>
      </c>
      <c r="C701" s="130" t="str">
        <f>IFERROR(VLOOKUP(A701,DETAIL!$A$7:$F$1101,3,0),"")</f>
        <v/>
      </c>
      <c r="D701" s="130" t="str">
        <f>IFERROR(VLOOKUP(A701,DETAIL!$A$7:$F$1101,4,0),"")</f>
        <v/>
      </c>
      <c r="E701" s="131" t="str">
        <f>IFERROR(VLOOKUP(A701,DETAIL!$A$7:$F$1101,5,0),"")</f>
        <v/>
      </c>
      <c r="F701" s="131" t="str">
        <f>IFERROR(VLOOKUP(A701,DETAIL!$A$7:$O$1101,15,0),"")</f>
        <v/>
      </c>
      <c r="G701" s="131" t="str">
        <f>IFERROR(VLOOKUP(A701,DETAIL!$A$7:$O$1101,14,0),"")</f>
        <v/>
      </c>
      <c r="H701" s="16" t="str">
        <f>IFERROR(VLOOKUP(A701,DETAIL!$A$7:$F$1101,6,0),"")</f>
        <v/>
      </c>
      <c r="I701" s="16" t="str">
        <f>IFERROR(VLOOKUP(A701,DETAIL!$A$7:$P$1101,16,0),"")</f>
        <v/>
      </c>
      <c r="J701" s="16" t="str">
        <f>IFERROR(VLOOKUP(A701,DETAIL!$A$7:$O$1101,13,0),"")</f>
        <v/>
      </c>
      <c r="K701" s="132" t="str">
        <f>IFERROR(CONCATENATE("वर्ष ",VLOOKUP(A701,DETAIL!$A$7:$O$1101,11,0)," / ","प्रतिशत ",VLOOKUP(A701,DETAIL!$A$7:$O$1101,12,0)*100),"")</f>
        <v/>
      </c>
      <c r="L701" s="16" t="str">
        <f>IFERROR(VLOOKUP(A701,DETAIL!$A$7:$L$1101,7,0),"")</f>
        <v/>
      </c>
      <c r="M701" s="133" t="str">
        <f>IFERROR(VLOOKUP(A701,DETAIL!$A$7:$L$1101,8,0)*75%,"")</f>
        <v/>
      </c>
      <c r="N701" s="16" t="str">
        <f>IFERROR(VLOOKUP(A701,DETAIL!$A$7:$L$1101,9,0),"")</f>
        <v/>
      </c>
      <c r="O701" s="133" t="str">
        <f>IFERROR(VLOOKUP(A701,DETAIL!$A$7:$L$1101,10,0)*25%,"")</f>
        <v/>
      </c>
      <c r="P701" s="133" t="str">
        <f t="shared" si="24"/>
        <v/>
      </c>
      <c r="Q701" s="131"/>
    </row>
    <row r="702" spans="1:17" ht="24.95" customHeight="1">
      <c r="A702" s="150">
        <v>695</v>
      </c>
      <c r="B702" s="16" t="str">
        <f t="shared" si="25"/>
        <v/>
      </c>
      <c r="C702" s="130" t="str">
        <f>IFERROR(VLOOKUP(A702,DETAIL!$A$7:$F$1101,3,0),"")</f>
        <v/>
      </c>
      <c r="D702" s="130" t="str">
        <f>IFERROR(VLOOKUP(A702,DETAIL!$A$7:$F$1101,4,0),"")</f>
        <v/>
      </c>
      <c r="E702" s="131" t="str">
        <f>IFERROR(VLOOKUP(A702,DETAIL!$A$7:$F$1101,5,0),"")</f>
        <v/>
      </c>
      <c r="F702" s="131" t="str">
        <f>IFERROR(VLOOKUP(A702,DETAIL!$A$7:$O$1101,15,0),"")</f>
        <v/>
      </c>
      <c r="G702" s="131" t="str">
        <f>IFERROR(VLOOKUP(A702,DETAIL!$A$7:$O$1101,14,0),"")</f>
        <v/>
      </c>
      <c r="H702" s="16" t="str">
        <f>IFERROR(VLOOKUP(A702,DETAIL!$A$7:$F$1101,6,0),"")</f>
        <v/>
      </c>
      <c r="I702" s="16" t="str">
        <f>IFERROR(VLOOKUP(A702,DETAIL!$A$7:$P$1101,16,0),"")</f>
        <v/>
      </c>
      <c r="J702" s="16" t="str">
        <f>IFERROR(VLOOKUP(A702,DETAIL!$A$7:$O$1101,13,0),"")</f>
        <v/>
      </c>
      <c r="K702" s="132" t="str">
        <f>IFERROR(CONCATENATE("वर्ष ",VLOOKUP(A702,DETAIL!$A$7:$O$1101,11,0)," / ","प्रतिशत ",VLOOKUP(A702,DETAIL!$A$7:$O$1101,12,0)*100),"")</f>
        <v/>
      </c>
      <c r="L702" s="16" t="str">
        <f>IFERROR(VLOOKUP(A702,DETAIL!$A$7:$L$1101,7,0),"")</f>
        <v/>
      </c>
      <c r="M702" s="133" t="str">
        <f>IFERROR(VLOOKUP(A702,DETAIL!$A$7:$L$1101,8,0)*75%,"")</f>
        <v/>
      </c>
      <c r="N702" s="16" t="str">
        <f>IFERROR(VLOOKUP(A702,DETAIL!$A$7:$L$1101,9,0),"")</f>
        <v/>
      </c>
      <c r="O702" s="133" t="str">
        <f>IFERROR(VLOOKUP(A702,DETAIL!$A$7:$L$1101,10,0)*25%,"")</f>
        <v/>
      </c>
      <c r="P702" s="133" t="str">
        <f t="shared" si="24"/>
        <v/>
      </c>
      <c r="Q702" s="131"/>
    </row>
    <row r="703" spans="1:17" ht="24.95" customHeight="1">
      <c r="A703" s="150">
        <v>696</v>
      </c>
      <c r="B703" s="16" t="str">
        <f t="shared" si="25"/>
        <v/>
      </c>
      <c r="C703" s="130" t="str">
        <f>IFERROR(VLOOKUP(A703,DETAIL!$A$7:$F$1101,3,0),"")</f>
        <v/>
      </c>
      <c r="D703" s="130" t="str">
        <f>IFERROR(VLOOKUP(A703,DETAIL!$A$7:$F$1101,4,0),"")</f>
        <v/>
      </c>
      <c r="E703" s="131" t="str">
        <f>IFERROR(VLOOKUP(A703,DETAIL!$A$7:$F$1101,5,0),"")</f>
        <v/>
      </c>
      <c r="F703" s="131" t="str">
        <f>IFERROR(VLOOKUP(A703,DETAIL!$A$7:$O$1101,15,0),"")</f>
        <v/>
      </c>
      <c r="G703" s="131" t="str">
        <f>IFERROR(VLOOKUP(A703,DETAIL!$A$7:$O$1101,14,0),"")</f>
        <v/>
      </c>
      <c r="H703" s="16" t="str">
        <f>IFERROR(VLOOKUP(A703,DETAIL!$A$7:$F$1101,6,0),"")</f>
        <v/>
      </c>
      <c r="I703" s="16" t="str">
        <f>IFERROR(VLOOKUP(A703,DETAIL!$A$7:$P$1101,16,0),"")</f>
        <v/>
      </c>
      <c r="J703" s="16" t="str">
        <f>IFERROR(VLOOKUP(A703,DETAIL!$A$7:$O$1101,13,0),"")</f>
        <v/>
      </c>
      <c r="K703" s="132" t="str">
        <f>IFERROR(CONCATENATE("वर्ष ",VLOOKUP(A703,DETAIL!$A$7:$O$1101,11,0)," / ","प्रतिशत ",VLOOKUP(A703,DETAIL!$A$7:$O$1101,12,0)*100),"")</f>
        <v/>
      </c>
      <c r="L703" s="16" t="str">
        <f>IFERROR(VLOOKUP(A703,DETAIL!$A$7:$L$1101,7,0),"")</f>
        <v/>
      </c>
      <c r="M703" s="133" t="str">
        <f>IFERROR(VLOOKUP(A703,DETAIL!$A$7:$L$1101,8,0)*75%,"")</f>
        <v/>
      </c>
      <c r="N703" s="16" t="str">
        <f>IFERROR(VLOOKUP(A703,DETAIL!$A$7:$L$1101,9,0),"")</f>
        <v/>
      </c>
      <c r="O703" s="133" t="str">
        <f>IFERROR(VLOOKUP(A703,DETAIL!$A$7:$L$1101,10,0)*25%,"")</f>
        <v/>
      </c>
      <c r="P703" s="133" t="str">
        <f t="shared" si="24"/>
        <v/>
      </c>
      <c r="Q703" s="131"/>
    </row>
    <row r="704" spans="1:17" ht="24.95" customHeight="1">
      <c r="A704" s="150">
        <v>697</v>
      </c>
      <c r="B704" s="16" t="str">
        <f t="shared" si="25"/>
        <v/>
      </c>
      <c r="C704" s="130" t="str">
        <f>IFERROR(VLOOKUP(A704,DETAIL!$A$7:$F$1101,3,0),"")</f>
        <v/>
      </c>
      <c r="D704" s="130" t="str">
        <f>IFERROR(VLOOKUP(A704,DETAIL!$A$7:$F$1101,4,0),"")</f>
        <v/>
      </c>
      <c r="E704" s="131" t="str">
        <f>IFERROR(VLOOKUP(A704,DETAIL!$A$7:$F$1101,5,0),"")</f>
        <v/>
      </c>
      <c r="F704" s="131" t="str">
        <f>IFERROR(VLOOKUP(A704,DETAIL!$A$7:$O$1101,15,0),"")</f>
        <v/>
      </c>
      <c r="G704" s="131" t="str">
        <f>IFERROR(VLOOKUP(A704,DETAIL!$A$7:$O$1101,14,0),"")</f>
        <v/>
      </c>
      <c r="H704" s="16" t="str">
        <f>IFERROR(VLOOKUP(A704,DETAIL!$A$7:$F$1101,6,0),"")</f>
        <v/>
      </c>
      <c r="I704" s="16" t="str">
        <f>IFERROR(VLOOKUP(A704,DETAIL!$A$7:$P$1101,16,0),"")</f>
        <v/>
      </c>
      <c r="J704" s="16" t="str">
        <f>IFERROR(VLOOKUP(A704,DETAIL!$A$7:$O$1101,13,0),"")</f>
        <v/>
      </c>
      <c r="K704" s="132" t="str">
        <f>IFERROR(CONCATENATE("वर्ष ",VLOOKUP(A704,DETAIL!$A$7:$O$1101,11,0)," / ","प्रतिशत ",VLOOKUP(A704,DETAIL!$A$7:$O$1101,12,0)*100),"")</f>
        <v/>
      </c>
      <c r="L704" s="16" t="str">
        <f>IFERROR(VLOOKUP(A704,DETAIL!$A$7:$L$1101,7,0),"")</f>
        <v/>
      </c>
      <c r="M704" s="133" t="str">
        <f>IFERROR(VLOOKUP(A704,DETAIL!$A$7:$L$1101,8,0)*75%,"")</f>
        <v/>
      </c>
      <c r="N704" s="16" t="str">
        <f>IFERROR(VLOOKUP(A704,DETAIL!$A$7:$L$1101,9,0),"")</f>
        <v/>
      </c>
      <c r="O704" s="133" t="str">
        <f>IFERROR(VLOOKUP(A704,DETAIL!$A$7:$L$1101,10,0)*25%,"")</f>
        <v/>
      </c>
      <c r="P704" s="133" t="str">
        <f t="shared" si="24"/>
        <v/>
      </c>
      <c r="Q704" s="131"/>
    </row>
    <row r="705" spans="1:17" ht="24.95" customHeight="1">
      <c r="A705" s="150">
        <v>698</v>
      </c>
      <c r="B705" s="16" t="str">
        <f t="shared" si="25"/>
        <v/>
      </c>
      <c r="C705" s="130" t="str">
        <f>IFERROR(VLOOKUP(A705,DETAIL!$A$7:$F$1101,3,0),"")</f>
        <v/>
      </c>
      <c r="D705" s="130" t="str">
        <f>IFERROR(VLOOKUP(A705,DETAIL!$A$7:$F$1101,4,0),"")</f>
        <v/>
      </c>
      <c r="E705" s="131" t="str">
        <f>IFERROR(VLOOKUP(A705,DETAIL!$A$7:$F$1101,5,0),"")</f>
        <v/>
      </c>
      <c r="F705" s="131" t="str">
        <f>IFERROR(VLOOKUP(A705,DETAIL!$A$7:$O$1101,15,0),"")</f>
        <v/>
      </c>
      <c r="G705" s="131" t="str">
        <f>IFERROR(VLOOKUP(A705,DETAIL!$A$7:$O$1101,14,0),"")</f>
        <v/>
      </c>
      <c r="H705" s="16" t="str">
        <f>IFERROR(VLOOKUP(A705,DETAIL!$A$7:$F$1101,6,0),"")</f>
        <v/>
      </c>
      <c r="I705" s="16" t="str">
        <f>IFERROR(VLOOKUP(A705,DETAIL!$A$7:$P$1101,16,0),"")</f>
        <v/>
      </c>
      <c r="J705" s="16" t="str">
        <f>IFERROR(VLOOKUP(A705,DETAIL!$A$7:$O$1101,13,0),"")</f>
        <v/>
      </c>
      <c r="K705" s="132" t="str">
        <f>IFERROR(CONCATENATE("वर्ष ",VLOOKUP(A705,DETAIL!$A$7:$O$1101,11,0)," / ","प्रतिशत ",VLOOKUP(A705,DETAIL!$A$7:$O$1101,12,0)*100),"")</f>
        <v/>
      </c>
      <c r="L705" s="16" t="str">
        <f>IFERROR(VLOOKUP(A705,DETAIL!$A$7:$L$1101,7,0),"")</f>
        <v/>
      </c>
      <c r="M705" s="133" t="str">
        <f>IFERROR(VLOOKUP(A705,DETAIL!$A$7:$L$1101,8,0)*75%,"")</f>
        <v/>
      </c>
      <c r="N705" s="16" t="str">
        <f>IFERROR(VLOOKUP(A705,DETAIL!$A$7:$L$1101,9,0),"")</f>
        <v/>
      </c>
      <c r="O705" s="133" t="str">
        <f>IFERROR(VLOOKUP(A705,DETAIL!$A$7:$L$1101,10,0)*25%,"")</f>
        <v/>
      </c>
      <c r="P705" s="133" t="str">
        <f t="shared" si="24"/>
        <v/>
      </c>
      <c r="Q705" s="131"/>
    </row>
    <row r="706" spans="1:17" ht="24.95" customHeight="1">
      <c r="A706" s="150">
        <v>699</v>
      </c>
      <c r="B706" s="16" t="str">
        <f t="shared" si="25"/>
        <v/>
      </c>
      <c r="C706" s="130" t="str">
        <f>IFERROR(VLOOKUP(A706,DETAIL!$A$7:$F$1101,3,0),"")</f>
        <v/>
      </c>
      <c r="D706" s="130" t="str">
        <f>IFERROR(VLOOKUP(A706,DETAIL!$A$7:$F$1101,4,0),"")</f>
        <v/>
      </c>
      <c r="E706" s="131" t="str">
        <f>IFERROR(VLOOKUP(A706,DETAIL!$A$7:$F$1101,5,0),"")</f>
        <v/>
      </c>
      <c r="F706" s="131" t="str">
        <f>IFERROR(VLOOKUP(A706,DETAIL!$A$7:$O$1101,15,0),"")</f>
        <v/>
      </c>
      <c r="G706" s="131" t="str">
        <f>IFERROR(VLOOKUP(A706,DETAIL!$A$7:$O$1101,14,0),"")</f>
        <v/>
      </c>
      <c r="H706" s="16" t="str">
        <f>IFERROR(VLOOKUP(A706,DETAIL!$A$7:$F$1101,6,0),"")</f>
        <v/>
      </c>
      <c r="I706" s="16" t="str">
        <f>IFERROR(VLOOKUP(A706,DETAIL!$A$7:$P$1101,16,0),"")</f>
        <v/>
      </c>
      <c r="J706" s="16" t="str">
        <f>IFERROR(VLOOKUP(A706,DETAIL!$A$7:$O$1101,13,0),"")</f>
        <v/>
      </c>
      <c r="K706" s="132" t="str">
        <f>IFERROR(CONCATENATE("वर्ष ",VLOOKUP(A706,DETAIL!$A$7:$O$1101,11,0)," / ","प्रतिशत ",VLOOKUP(A706,DETAIL!$A$7:$O$1101,12,0)*100),"")</f>
        <v/>
      </c>
      <c r="L706" s="16" t="str">
        <f>IFERROR(VLOOKUP(A706,DETAIL!$A$7:$L$1101,7,0),"")</f>
        <v/>
      </c>
      <c r="M706" s="133" t="str">
        <f>IFERROR(VLOOKUP(A706,DETAIL!$A$7:$L$1101,8,0)*75%,"")</f>
        <v/>
      </c>
      <c r="N706" s="16" t="str">
        <f>IFERROR(VLOOKUP(A706,DETAIL!$A$7:$L$1101,9,0),"")</f>
        <v/>
      </c>
      <c r="O706" s="133" t="str">
        <f>IFERROR(VLOOKUP(A706,DETAIL!$A$7:$L$1101,10,0)*25%,"")</f>
        <v/>
      </c>
      <c r="P706" s="133" t="str">
        <f t="shared" si="24"/>
        <v/>
      </c>
      <c r="Q706" s="131"/>
    </row>
    <row r="707" spans="1:17" ht="24.95" customHeight="1">
      <c r="A707" s="150">
        <v>700</v>
      </c>
      <c r="B707" s="16" t="str">
        <f t="shared" si="25"/>
        <v/>
      </c>
      <c r="C707" s="130" t="str">
        <f>IFERROR(VLOOKUP(A707,DETAIL!$A$7:$F$1101,3,0),"")</f>
        <v/>
      </c>
      <c r="D707" s="130" t="str">
        <f>IFERROR(VLOOKUP(A707,DETAIL!$A$7:$F$1101,4,0),"")</f>
        <v/>
      </c>
      <c r="E707" s="131" t="str">
        <f>IFERROR(VLOOKUP(A707,DETAIL!$A$7:$F$1101,5,0),"")</f>
        <v/>
      </c>
      <c r="F707" s="131" t="str">
        <f>IFERROR(VLOOKUP(A707,DETAIL!$A$7:$O$1101,15,0),"")</f>
        <v/>
      </c>
      <c r="G707" s="131" t="str">
        <f>IFERROR(VLOOKUP(A707,DETAIL!$A$7:$O$1101,14,0),"")</f>
        <v/>
      </c>
      <c r="H707" s="16" t="str">
        <f>IFERROR(VLOOKUP(A707,DETAIL!$A$7:$F$1101,6,0),"")</f>
        <v/>
      </c>
      <c r="I707" s="16" t="str">
        <f>IFERROR(VLOOKUP(A707,DETAIL!$A$7:$P$1101,16,0),"")</f>
        <v/>
      </c>
      <c r="J707" s="16" t="str">
        <f>IFERROR(VLOOKUP(A707,DETAIL!$A$7:$O$1101,13,0),"")</f>
        <v/>
      </c>
      <c r="K707" s="132" t="str">
        <f>IFERROR(CONCATENATE("वर्ष ",VLOOKUP(A707,DETAIL!$A$7:$O$1101,11,0)," / ","प्रतिशत ",VLOOKUP(A707,DETAIL!$A$7:$O$1101,12,0)*100),"")</f>
        <v/>
      </c>
      <c r="L707" s="16" t="str">
        <f>IFERROR(VLOOKUP(A707,DETAIL!$A$7:$L$1101,7,0),"")</f>
        <v/>
      </c>
      <c r="M707" s="133" t="str">
        <f>IFERROR(VLOOKUP(A707,DETAIL!$A$7:$L$1101,8,0)*75%,"")</f>
        <v/>
      </c>
      <c r="N707" s="16" t="str">
        <f>IFERROR(VLOOKUP(A707,DETAIL!$A$7:$L$1101,9,0),"")</f>
        <v/>
      </c>
      <c r="O707" s="133" t="str">
        <f>IFERROR(VLOOKUP(A707,DETAIL!$A$7:$L$1101,10,0)*25%,"")</f>
        <v/>
      </c>
      <c r="P707" s="133" t="str">
        <f t="shared" si="24"/>
        <v/>
      </c>
      <c r="Q707" s="131"/>
    </row>
    <row r="708" spans="1:17" ht="24.95" customHeight="1">
      <c r="A708" s="150">
        <v>701</v>
      </c>
      <c r="B708" s="16" t="str">
        <f t="shared" si="25"/>
        <v/>
      </c>
      <c r="C708" s="130" t="str">
        <f>IFERROR(VLOOKUP(A708,DETAIL!$A$7:$F$1101,3,0),"")</f>
        <v/>
      </c>
      <c r="D708" s="130" t="str">
        <f>IFERROR(VLOOKUP(A708,DETAIL!$A$7:$F$1101,4,0),"")</f>
        <v/>
      </c>
      <c r="E708" s="131" t="str">
        <f>IFERROR(VLOOKUP(A708,DETAIL!$A$7:$F$1101,5,0),"")</f>
        <v/>
      </c>
      <c r="F708" s="131" t="str">
        <f>IFERROR(VLOOKUP(A708,DETAIL!$A$7:$O$1101,15,0),"")</f>
        <v/>
      </c>
      <c r="G708" s="131" t="str">
        <f>IFERROR(VLOOKUP(A708,DETAIL!$A$7:$O$1101,14,0),"")</f>
        <v/>
      </c>
      <c r="H708" s="16" t="str">
        <f>IFERROR(VLOOKUP(A708,DETAIL!$A$7:$F$1101,6,0),"")</f>
        <v/>
      </c>
      <c r="I708" s="16" t="str">
        <f>IFERROR(VLOOKUP(A708,DETAIL!$A$7:$P$1101,16,0),"")</f>
        <v/>
      </c>
      <c r="J708" s="16" t="str">
        <f>IFERROR(VLOOKUP(A708,DETAIL!$A$7:$O$1101,13,0),"")</f>
        <v/>
      </c>
      <c r="K708" s="132" t="str">
        <f>IFERROR(CONCATENATE("वर्ष ",VLOOKUP(A708,DETAIL!$A$7:$O$1101,11,0)," / ","प्रतिशत ",VLOOKUP(A708,DETAIL!$A$7:$O$1101,12,0)*100),"")</f>
        <v/>
      </c>
      <c r="L708" s="16" t="str">
        <f>IFERROR(VLOOKUP(A708,DETAIL!$A$7:$L$1101,7,0),"")</f>
        <v/>
      </c>
      <c r="M708" s="133" t="str">
        <f>IFERROR(VLOOKUP(A708,DETAIL!$A$7:$L$1101,8,0)*75%,"")</f>
        <v/>
      </c>
      <c r="N708" s="16" t="str">
        <f>IFERROR(VLOOKUP(A708,DETAIL!$A$7:$L$1101,9,0),"")</f>
        <v/>
      </c>
      <c r="O708" s="133" t="str">
        <f>IFERROR(VLOOKUP(A708,DETAIL!$A$7:$L$1101,10,0)*25%,"")</f>
        <v/>
      </c>
      <c r="P708" s="133" t="str">
        <f t="shared" si="24"/>
        <v/>
      </c>
      <c r="Q708" s="131"/>
    </row>
    <row r="709" spans="1:17" ht="24.95" customHeight="1">
      <c r="A709" s="150">
        <v>702</v>
      </c>
      <c r="B709" s="16" t="str">
        <f t="shared" si="25"/>
        <v/>
      </c>
      <c r="C709" s="130" t="str">
        <f>IFERROR(VLOOKUP(A709,DETAIL!$A$7:$F$1101,3,0),"")</f>
        <v/>
      </c>
      <c r="D709" s="130" t="str">
        <f>IFERROR(VLOOKUP(A709,DETAIL!$A$7:$F$1101,4,0),"")</f>
        <v/>
      </c>
      <c r="E709" s="131" t="str">
        <f>IFERROR(VLOOKUP(A709,DETAIL!$A$7:$F$1101,5,0),"")</f>
        <v/>
      </c>
      <c r="F709" s="131" t="str">
        <f>IFERROR(VLOOKUP(A709,DETAIL!$A$7:$O$1101,15,0),"")</f>
        <v/>
      </c>
      <c r="G709" s="131" t="str">
        <f>IFERROR(VLOOKUP(A709,DETAIL!$A$7:$O$1101,14,0),"")</f>
        <v/>
      </c>
      <c r="H709" s="16" t="str">
        <f>IFERROR(VLOOKUP(A709,DETAIL!$A$7:$F$1101,6,0),"")</f>
        <v/>
      </c>
      <c r="I709" s="16" t="str">
        <f>IFERROR(VLOOKUP(A709,DETAIL!$A$7:$P$1101,16,0),"")</f>
        <v/>
      </c>
      <c r="J709" s="16" t="str">
        <f>IFERROR(VLOOKUP(A709,DETAIL!$A$7:$O$1101,13,0),"")</f>
        <v/>
      </c>
      <c r="K709" s="132" t="str">
        <f>IFERROR(CONCATENATE("वर्ष ",VLOOKUP(A709,DETAIL!$A$7:$O$1101,11,0)," / ","प्रतिशत ",VLOOKUP(A709,DETAIL!$A$7:$O$1101,12,0)*100),"")</f>
        <v/>
      </c>
      <c r="L709" s="16" t="str">
        <f>IFERROR(VLOOKUP(A709,DETAIL!$A$7:$L$1101,7,0),"")</f>
        <v/>
      </c>
      <c r="M709" s="133" t="str">
        <f>IFERROR(VLOOKUP(A709,DETAIL!$A$7:$L$1101,8,0)*75%,"")</f>
        <v/>
      </c>
      <c r="N709" s="16" t="str">
        <f>IFERROR(VLOOKUP(A709,DETAIL!$A$7:$L$1101,9,0),"")</f>
        <v/>
      </c>
      <c r="O709" s="133" t="str">
        <f>IFERROR(VLOOKUP(A709,DETAIL!$A$7:$L$1101,10,0)*25%,"")</f>
        <v/>
      </c>
      <c r="P709" s="133" t="str">
        <f t="shared" si="24"/>
        <v/>
      </c>
      <c r="Q709" s="131"/>
    </row>
    <row r="710" spans="1:17" ht="24.95" customHeight="1">
      <c r="A710" s="150">
        <v>703</v>
      </c>
      <c r="B710" s="16" t="str">
        <f t="shared" si="25"/>
        <v/>
      </c>
      <c r="C710" s="130" t="str">
        <f>IFERROR(VLOOKUP(A710,DETAIL!$A$7:$F$1101,3,0),"")</f>
        <v/>
      </c>
      <c r="D710" s="130" t="str">
        <f>IFERROR(VLOOKUP(A710,DETAIL!$A$7:$F$1101,4,0),"")</f>
        <v/>
      </c>
      <c r="E710" s="131" t="str">
        <f>IFERROR(VLOOKUP(A710,DETAIL!$A$7:$F$1101,5,0),"")</f>
        <v/>
      </c>
      <c r="F710" s="131" t="str">
        <f>IFERROR(VLOOKUP(A710,DETAIL!$A$7:$O$1101,15,0),"")</f>
        <v/>
      </c>
      <c r="G710" s="131" t="str">
        <f>IFERROR(VLOOKUP(A710,DETAIL!$A$7:$O$1101,14,0),"")</f>
        <v/>
      </c>
      <c r="H710" s="16" t="str">
        <f>IFERROR(VLOOKUP(A710,DETAIL!$A$7:$F$1101,6,0),"")</f>
        <v/>
      </c>
      <c r="I710" s="16" t="str">
        <f>IFERROR(VLOOKUP(A710,DETAIL!$A$7:$P$1101,16,0),"")</f>
        <v/>
      </c>
      <c r="J710" s="16" t="str">
        <f>IFERROR(VLOOKUP(A710,DETAIL!$A$7:$O$1101,13,0),"")</f>
        <v/>
      </c>
      <c r="K710" s="132" t="str">
        <f>IFERROR(CONCATENATE("वर्ष ",VLOOKUP(A710,DETAIL!$A$7:$O$1101,11,0)," / ","प्रतिशत ",VLOOKUP(A710,DETAIL!$A$7:$O$1101,12,0)*100),"")</f>
        <v/>
      </c>
      <c r="L710" s="16" t="str">
        <f>IFERROR(VLOOKUP(A710,DETAIL!$A$7:$L$1101,7,0),"")</f>
        <v/>
      </c>
      <c r="M710" s="133" t="str">
        <f>IFERROR(VLOOKUP(A710,DETAIL!$A$7:$L$1101,8,0)*75%,"")</f>
        <v/>
      </c>
      <c r="N710" s="16" t="str">
        <f>IFERROR(VLOOKUP(A710,DETAIL!$A$7:$L$1101,9,0),"")</f>
        <v/>
      </c>
      <c r="O710" s="133" t="str">
        <f>IFERROR(VLOOKUP(A710,DETAIL!$A$7:$L$1101,10,0)*25%,"")</f>
        <v/>
      </c>
      <c r="P710" s="133" t="str">
        <f t="shared" si="24"/>
        <v/>
      </c>
      <c r="Q710" s="131"/>
    </row>
    <row r="711" spans="1:17" ht="24.95" customHeight="1">
      <c r="A711" s="150">
        <v>704</v>
      </c>
      <c r="B711" s="16" t="str">
        <f t="shared" si="25"/>
        <v/>
      </c>
      <c r="C711" s="130" t="str">
        <f>IFERROR(VLOOKUP(A711,DETAIL!$A$7:$F$1101,3,0),"")</f>
        <v/>
      </c>
      <c r="D711" s="130" t="str">
        <f>IFERROR(VLOOKUP(A711,DETAIL!$A$7:$F$1101,4,0),"")</f>
        <v/>
      </c>
      <c r="E711" s="131" t="str">
        <f>IFERROR(VLOOKUP(A711,DETAIL!$A$7:$F$1101,5,0),"")</f>
        <v/>
      </c>
      <c r="F711" s="131" t="str">
        <f>IFERROR(VLOOKUP(A711,DETAIL!$A$7:$O$1101,15,0),"")</f>
        <v/>
      </c>
      <c r="G711" s="131" t="str">
        <f>IFERROR(VLOOKUP(A711,DETAIL!$A$7:$O$1101,14,0),"")</f>
        <v/>
      </c>
      <c r="H711" s="16" t="str">
        <f>IFERROR(VLOOKUP(A711,DETAIL!$A$7:$F$1101,6,0),"")</f>
        <v/>
      </c>
      <c r="I711" s="16" t="str">
        <f>IFERROR(VLOOKUP(A711,DETAIL!$A$7:$P$1101,16,0),"")</f>
        <v/>
      </c>
      <c r="J711" s="16" t="str">
        <f>IFERROR(VLOOKUP(A711,DETAIL!$A$7:$O$1101,13,0),"")</f>
        <v/>
      </c>
      <c r="K711" s="132" t="str">
        <f>IFERROR(CONCATENATE("वर्ष ",VLOOKUP(A711,DETAIL!$A$7:$O$1101,11,0)," / ","प्रतिशत ",VLOOKUP(A711,DETAIL!$A$7:$O$1101,12,0)*100),"")</f>
        <v/>
      </c>
      <c r="L711" s="16" t="str">
        <f>IFERROR(VLOOKUP(A711,DETAIL!$A$7:$L$1101,7,0),"")</f>
        <v/>
      </c>
      <c r="M711" s="133" t="str">
        <f>IFERROR(VLOOKUP(A711,DETAIL!$A$7:$L$1101,8,0)*75%,"")</f>
        <v/>
      </c>
      <c r="N711" s="16" t="str">
        <f>IFERROR(VLOOKUP(A711,DETAIL!$A$7:$L$1101,9,0),"")</f>
        <v/>
      </c>
      <c r="O711" s="133" t="str">
        <f>IFERROR(VLOOKUP(A711,DETAIL!$A$7:$L$1101,10,0)*25%,"")</f>
        <v/>
      </c>
      <c r="P711" s="133" t="str">
        <f t="shared" si="24"/>
        <v/>
      </c>
      <c r="Q711" s="131"/>
    </row>
    <row r="712" spans="1:17" ht="24.95" customHeight="1">
      <c r="A712" s="150">
        <v>705</v>
      </c>
      <c r="B712" s="16" t="str">
        <f t="shared" si="25"/>
        <v/>
      </c>
      <c r="C712" s="130" t="str">
        <f>IFERROR(VLOOKUP(A712,DETAIL!$A$7:$F$1101,3,0),"")</f>
        <v/>
      </c>
      <c r="D712" s="130" t="str">
        <f>IFERROR(VLOOKUP(A712,DETAIL!$A$7:$F$1101,4,0),"")</f>
        <v/>
      </c>
      <c r="E712" s="131" t="str">
        <f>IFERROR(VLOOKUP(A712,DETAIL!$A$7:$F$1101,5,0),"")</f>
        <v/>
      </c>
      <c r="F712" s="131" t="str">
        <f>IFERROR(VLOOKUP(A712,DETAIL!$A$7:$O$1101,15,0),"")</f>
        <v/>
      </c>
      <c r="G712" s="131" t="str">
        <f>IFERROR(VLOOKUP(A712,DETAIL!$A$7:$O$1101,14,0),"")</f>
        <v/>
      </c>
      <c r="H712" s="16" t="str">
        <f>IFERROR(VLOOKUP(A712,DETAIL!$A$7:$F$1101,6,0),"")</f>
        <v/>
      </c>
      <c r="I712" s="16" t="str">
        <f>IFERROR(VLOOKUP(A712,DETAIL!$A$7:$P$1101,16,0),"")</f>
        <v/>
      </c>
      <c r="J712" s="16" t="str">
        <f>IFERROR(VLOOKUP(A712,DETAIL!$A$7:$O$1101,13,0),"")</f>
        <v/>
      </c>
      <c r="K712" s="132" t="str">
        <f>IFERROR(CONCATENATE("वर्ष ",VLOOKUP(A712,DETAIL!$A$7:$O$1101,11,0)," / ","प्रतिशत ",VLOOKUP(A712,DETAIL!$A$7:$O$1101,12,0)*100),"")</f>
        <v/>
      </c>
      <c r="L712" s="16" t="str">
        <f>IFERROR(VLOOKUP(A712,DETAIL!$A$7:$L$1101,7,0),"")</f>
        <v/>
      </c>
      <c r="M712" s="133" t="str">
        <f>IFERROR(VLOOKUP(A712,DETAIL!$A$7:$L$1101,8,0)*75%,"")</f>
        <v/>
      </c>
      <c r="N712" s="16" t="str">
        <f>IFERROR(VLOOKUP(A712,DETAIL!$A$7:$L$1101,9,0),"")</f>
        <v/>
      </c>
      <c r="O712" s="133" t="str">
        <f>IFERROR(VLOOKUP(A712,DETAIL!$A$7:$L$1101,10,0)*25%,"")</f>
        <v/>
      </c>
      <c r="P712" s="133" t="str">
        <f t="shared" si="24"/>
        <v/>
      </c>
      <c r="Q712" s="131"/>
    </row>
    <row r="713" spans="1:17" ht="24.95" customHeight="1">
      <c r="A713" s="150">
        <v>706</v>
      </c>
      <c r="B713" s="16" t="str">
        <f t="shared" si="25"/>
        <v/>
      </c>
      <c r="C713" s="130" t="str">
        <f>IFERROR(VLOOKUP(A713,DETAIL!$A$7:$F$1101,3,0),"")</f>
        <v/>
      </c>
      <c r="D713" s="130" t="str">
        <f>IFERROR(VLOOKUP(A713,DETAIL!$A$7:$F$1101,4,0),"")</f>
        <v/>
      </c>
      <c r="E713" s="131" t="str">
        <f>IFERROR(VLOOKUP(A713,DETAIL!$A$7:$F$1101,5,0),"")</f>
        <v/>
      </c>
      <c r="F713" s="131" t="str">
        <f>IFERROR(VLOOKUP(A713,DETAIL!$A$7:$O$1101,15,0),"")</f>
        <v/>
      </c>
      <c r="G713" s="131" t="str">
        <f>IFERROR(VLOOKUP(A713,DETAIL!$A$7:$O$1101,14,0),"")</f>
        <v/>
      </c>
      <c r="H713" s="16" t="str">
        <f>IFERROR(VLOOKUP(A713,DETAIL!$A$7:$F$1101,6,0),"")</f>
        <v/>
      </c>
      <c r="I713" s="16" t="str">
        <f>IFERROR(VLOOKUP(A713,DETAIL!$A$7:$P$1101,16,0),"")</f>
        <v/>
      </c>
      <c r="J713" s="16" t="str">
        <f>IFERROR(VLOOKUP(A713,DETAIL!$A$7:$O$1101,13,0),"")</f>
        <v/>
      </c>
      <c r="K713" s="132" t="str">
        <f>IFERROR(CONCATENATE("वर्ष ",VLOOKUP(A713,DETAIL!$A$7:$O$1101,11,0)," / ","प्रतिशत ",VLOOKUP(A713,DETAIL!$A$7:$O$1101,12,0)*100),"")</f>
        <v/>
      </c>
      <c r="L713" s="16" t="str">
        <f>IFERROR(VLOOKUP(A713,DETAIL!$A$7:$L$1101,7,0),"")</f>
        <v/>
      </c>
      <c r="M713" s="133" t="str">
        <f>IFERROR(VLOOKUP(A713,DETAIL!$A$7:$L$1101,8,0)*75%,"")</f>
        <v/>
      </c>
      <c r="N713" s="16" t="str">
        <f>IFERROR(VLOOKUP(A713,DETAIL!$A$7:$L$1101,9,0),"")</f>
        <v/>
      </c>
      <c r="O713" s="133" t="str">
        <f>IFERROR(VLOOKUP(A713,DETAIL!$A$7:$L$1101,10,0)*25%,"")</f>
        <v/>
      </c>
      <c r="P713" s="133" t="str">
        <f t="shared" ref="P713:P776" si="26">IFERROR(IF(H713="","",SUM(M713+O713)),"")</f>
        <v/>
      </c>
      <c r="Q713" s="131"/>
    </row>
    <row r="714" spans="1:17" ht="24.95" customHeight="1">
      <c r="A714" s="150">
        <v>707</v>
      </c>
      <c r="B714" s="16" t="str">
        <f t="shared" si="25"/>
        <v/>
      </c>
      <c r="C714" s="130" t="str">
        <f>IFERROR(VLOOKUP(A714,DETAIL!$A$7:$F$1101,3,0),"")</f>
        <v/>
      </c>
      <c r="D714" s="130" t="str">
        <f>IFERROR(VLOOKUP(A714,DETAIL!$A$7:$F$1101,4,0),"")</f>
        <v/>
      </c>
      <c r="E714" s="131" t="str">
        <f>IFERROR(VLOOKUP(A714,DETAIL!$A$7:$F$1101,5,0),"")</f>
        <v/>
      </c>
      <c r="F714" s="131" t="str">
        <f>IFERROR(VLOOKUP(A714,DETAIL!$A$7:$O$1101,15,0),"")</f>
        <v/>
      </c>
      <c r="G714" s="131" t="str">
        <f>IFERROR(VLOOKUP(A714,DETAIL!$A$7:$O$1101,14,0),"")</f>
        <v/>
      </c>
      <c r="H714" s="16" t="str">
        <f>IFERROR(VLOOKUP(A714,DETAIL!$A$7:$F$1101,6,0),"")</f>
        <v/>
      </c>
      <c r="I714" s="16" t="str">
        <f>IFERROR(VLOOKUP(A714,DETAIL!$A$7:$P$1101,16,0),"")</f>
        <v/>
      </c>
      <c r="J714" s="16" t="str">
        <f>IFERROR(VLOOKUP(A714,DETAIL!$A$7:$O$1101,13,0),"")</f>
        <v/>
      </c>
      <c r="K714" s="132" t="str">
        <f>IFERROR(CONCATENATE("वर्ष ",VLOOKUP(A714,DETAIL!$A$7:$O$1101,11,0)," / ","प्रतिशत ",VLOOKUP(A714,DETAIL!$A$7:$O$1101,12,0)*100),"")</f>
        <v/>
      </c>
      <c r="L714" s="16" t="str">
        <f>IFERROR(VLOOKUP(A714,DETAIL!$A$7:$L$1101,7,0),"")</f>
        <v/>
      </c>
      <c r="M714" s="133" t="str">
        <f>IFERROR(VLOOKUP(A714,DETAIL!$A$7:$L$1101,8,0)*75%,"")</f>
        <v/>
      </c>
      <c r="N714" s="16" t="str">
        <f>IFERROR(VLOOKUP(A714,DETAIL!$A$7:$L$1101,9,0),"")</f>
        <v/>
      </c>
      <c r="O714" s="133" t="str">
        <f>IFERROR(VLOOKUP(A714,DETAIL!$A$7:$L$1101,10,0)*25%,"")</f>
        <v/>
      </c>
      <c r="P714" s="133" t="str">
        <f t="shared" si="26"/>
        <v/>
      </c>
      <c r="Q714" s="131"/>
    </row>
    <row r="715" spans="1:17" ht="24.95" customHeight="1">
      <c r="A715" s="150">
        <v>708</v>
      </c>
      <c r="B715" s="16" t="str">
        <f t="shared" si="25"/>
        <v/>
      </c>
      <c r="C715" s="130" t="str">
        <f>IFERROR(VLOOKUP(A715,DETAIL!$A$7:$F$1101,3,0),"")</f>
        <v/>
      </c>
      <c r="D715" s="130" t="str">
        <f>IFERROR(VLOOKUP(A715,DETAIL!$A$7:$F$1101,4,0),"")</f>
        <v/>
      </c>
      <c r="E715" s="131" t="str">
        <f>IFERROR(VLOOKUP(A715,DETAIL!$A$7:$F$1101,5,0),"")</f>
        <v/>
      </c>
      <c r="F715" s="131" t="str">
        <f>IFERROR(VLOOKUP(A715,DETAIL!$A$7:$O$1101,15,0),"")</f>
        <v/>
      </c>
      <c r="G715" s="131" t="str">
        <f>IFERROR(VLOOKUP(A715,DETAIL!$A$7:$O$1101,14,0),"")</f>
        <v/>
      </c>
      <c r="H715" s="16" t="str">
        <f>IFERROR(VLOOKUP(A715,DETAIL!$A$7:$F$1101,6,0),"")</f>
        <v/>
      </c>
      <c r="I715" s="16" t="str">
        <f>IFERROR(VLOOKUP(A715,DETAIL!$A$7:$P$1101,16,0),"")</f>
        <v/>
      </c>
      <c r="J715" s="16" t="str">
        <f>IFERROR(VLOOKUP(A715,DETAIL!$A$7:$O$1101,13,0),"")</f>
        <v/>
      </c>
      <c r="K715" s="132" t="str">
        <f>IFERROR(CONCATENATE("वर्ष ",VLOOKUP(A715,DETAIL!$A$7:$O$1101,11,0)," / ","प्रतिशत ",VLOOKUP(A715,DETAIL!$A$7:$O$1101,12,0)*100),"")</f>
        <v/>
      </c>
      <c r="L715" s="16" t="str">
        <f>IFERROR(VLOOKUP(A715,DETAIL!$A$7:$L$1101,7,0),"")</f>
        <v/>
      </c>
      <c r="M715" s="133" t="str">
        <f>IFERROR(VLOOKUP(A715,DETAIL!$A$7:$L$1101,8,0)*75%,"")</f>
        <v/>
      </c>
      <c r="N715" s="16" t="str">
        <f>IFERROR(VLOOKUP(A715,DETAIL!$A$7:$L$1101,9,0),"")</f>
        <v/>
      </c>
      <c r="O715" s="133" t="str">
        <f>IFERROR(VLOOKUP(A715,DETAIL!$A$7:$L$1101,10,0)*25%,"")</f>
        <v/>
      </c>
      <c r="P715" s="133" t="str">
        <f t="shared" si="26"/>
        <v/>
      </c>
      <c r="Q715" s="131"/>
    </row>
    <row r="716" spans="1:17" ht="24.95" customHeight="1">
      <c r="A716" s="150">
        <v>709</v>
      </c>
      <c r="B716" s="16" t="str">
        <f t="shared" si="25"/>
        <v/>
      </c>
      <c r="C716" s="130" t="str">
        <f>IFERROR(VLOOKUP(A716,DETAIL!$A$7:$F$1101,3,0),"")</f>
        <v/>
      </c>
      <c r="D716" s="130" t="str">
        <f>IFERROR(VLOOKUP(A716,DETAIL!$A$7:$F$1101,4,0),"")</f>
        <v/>
      </c>
      <c r="E716" s="131" t="str">
        <f>IFERROR(VLOOKUP(A716,DETAIL!$A$7:$F$1101,5,0),"")</f>
        <v/>
      </c>
      <c r="F716" s="131" t="str">
        <f>IFERROR(VLOOKUP(A716,DETAIL!$A$7:$O$1101,15,0),"")</f>
        <v/>
      </c>
      <c r="G716" s="131" t="str">
        <f>IFERROR(VLOOKUP(A716,DETAIL!$A$7:$O$1101,14,0),"")</f>
        <v/>
      </c>
      <c r="H716" s="16" t="str">
        <f>IFERROR(VLOOKUP(A716,DETAIL!$A$7:$F$1101,6,0),"")</f>
        <v/>
      </c>
      <c r="I716" s="16" t="str">
        <f>IFERROR(VLOOKUP(A716,DETAIL!$A$7:$P$1101,16,0),"")</f>
        <v/>
      </c>
      <c r="J716" s="16" t="str">
        <f>IFERROR(VLOOKUP(A716,DETAIL!$A$7:$O$1101,13,0),"")</f>
        <v/>
      </c>
      <c r="K716" s="132" t="str">
        <f>IFERROR(CONCATENATE("वर्ष ",VLOOKUP(A716,DETAIL!$A$7:$O$1101,11,0)," / ","प्रतिशत ",VLOOKUP(A716,DETAIL!$A$7:$O$1101,12,0)*100),"")</f>
        <v/>
      </c>
      <c r="L716" s="16" t="str">
        <f>IFERROR(VLOOKUP(A716,DETAIL!$A$7:$L$1101,7,0),"")</f>
        <v/>
      </c>
      <c r="M716" s="133" t="str">
        <f>IFERROR(VLOOKUP(A716,DETAIL!$A$7:$L$1101,8,0)*75%,"")</f>
        <v/>
      </c>
      <c r="N716" s="16" t="str">
        <f>IFERROR(VLOOKUP(A716,DETAIL!$A$7:$L$1101,9,0),"")</f>
        <v/>
      </c>
      <c r="O716" s="133" t="str">
        <f>IFERROR(VLOOKUP(A716,DETAIL!$A$7:$L$1101,10,0)*25%,"")</f>
        <v/>
      </c>
      <c r="P716" s="133" t="str">
        <f t="shared" si="26"/>
        <v/>
      </c>
      <c r="Q716" s="131"/>
    </row>
    <row r="717" spans="1:17" ht="24.95" customHeight="1">
      <c r="A717" s="150">
        <v>710</v>
      </c>
      <c r="B717" s="16" t="str">
        <f t="shared" si="25"/>
        <v/>
      </c>
      <c r="C717" s="130" t="str">
        <f>IFERROR(VLOOKUP(A717,DETAIL!$A$7:$F$1101,3,0),"")</f>
        <v/>
      </c>
      <c r="D717" s="130" t="str">
        <f>IFERROR(VLOOKUP(A717,DETAIL!$A$7:$F$1101,4,0),"")</f>
        <v/>
      </c>
      <c r="E717" s="131" t="str">
        <f>IFERROR(VLOOKUP(A717,DETAIL!$A$7:$F$1101,5,0),"")</f>
        <v/>
      </c>
      <c r="F717" s="131" t="str">
        <f>IFERROR(VLOOKUP(A717,DETAIL!$A$7:$O$1101,15,0),"")</f>
        <v/>
      </c>
      <c r="G717" s="131" t="str">
        <f>IFERROR(VLOOKUP(A717,DETAIL!$A$7:$O$1101,14,0),"")</f>
        <v/>
      </c>
      <c r="H717" s="16" t="str">
        <f>IFERROR(VLOOKUP(A717,DETAIL!$A$7:$F$1101,6,0),"")</f>
        <v/>
      </c>
      <c r="I717" s="16" t="str">
        <f>IFERROR(VLOOKUP(A717,DETAIL!$A$7:$P$1101,16,0),"")</f>
        <v/>
      </c>
      <c r="J717" s="16" t="str">
        <f>IFERROR(VLOOKUP(A717,DETAIL!$A$7:$O$1101,13,0),"")</f>
        <v/>
      </c>
      <c r="K717" s="132" t="str">
        <f>IFERROR(CONCATENATE("वर्ष ",VLOOKUP(A717,DETAIL!$A$7:$O$1101,11,0)," / ","प्रतिशत ",VLOOKUP(A717,DETAIL!$A$7:$O$1101,12,0)*100),"")</f>
        <v/>
      </c>
      <c r="L717" s="16" t="str">
        <f>IFERROR(VLOOKUP(A717,DETAIL!$A$7:$L$1101,7,0),"")</f>
        <v/>
      </c>
      <c r="M717" s="133" t="str">
        <f>IFERROR(VLOOKUP(A717,DETAIL!$A$7:$L$1101,8,0)*75%,"")</f>
        <v/>
      </c>
      <c r="N717" s="16" t="str">
        <f>IFERROR(VLOOKUP(A717,DETAIL!$A$7:$L$1101,9,0),"")</f>
        <v/>
      </c>
      <c r="O717" s="133" t="str">
        <f>IFERROR(VLOOKUP(A717,DETAIL!$A$7:$L$1101,10,0)*25%,"")</f>
        <v/>
      </c>
      <c r="P717" s="133" t="str">
        <f t="shared" si="26"/>
        <v/>
      </c>
      <c r="Q717" s="131"/>
    </row>
    <row r="718" spans="1:17" ht="24.95" customHeight="1">
      <c r="A718" s="150">
        <v>711</v>
      </c>
      <c r="B718" s="16" t="str">
        <f t="shared" si="25"/>
        <v/>
      </c>
      <c r="C718" s="130" t="str">
        <f>IFERROR(VLOOKUP(A718,DETAIL!$A$7:$F$1101,3,0),"")</f>
        <v/>
      </c>
      <c r="D718" s="130" t="str">
        <f>IFERROR(VLOOKUP(A718,DETAIL!$A$7:$F$1101,4,0),"")</f>
        <v/>
      </c>
      <c r="E718" s="131" t="str">
        <f>IFERROR(VLOOKUP(A718,DETAIL!$A$7:$F$1101,5,0),"")</f>
        <v/>
      </c>
      <c r="F718" s="131" t="str">
        <f>IFERROR(VLOOKUP(A718,DETAIL!$A$7:$O$1101,15,0),"")</f>
        <v/>
      </c>
      <c r="G718" s="131" t="str">
        <f>IFERROR(VLOOKUP(A718,DETAIL!$A$7:$O$1101,14,0),"")</f>
        <v/>
      </c>
      <c r="H718" s="16" t="str">
        <f>IFERROR(VLOOKUP(A718,DETAIL!$A$7:$F$1101,6,0),"")</f>
        <v/>
      </c>
      <c r="I718" s="16" t="str">
        <f>IFERROR(VLOOKUP(A718,DETAIL!$A$7:$P$1101,16,0),"")</f>
        <v/>
      </c>
      <c r="J718" s="16" t="str">
        <f>IFERROR(VLOOKUP(A718,DETAIL!$A$7:$O$1101,13,0),"")</f>
        <v/>
      </c>
      <c r="K718" s="132" t="str">
        <f>IFERROR(CONCATENATE("वर्ष ",VLOOKUP(A718,DETAIL!$A$7:$O$1101,11,0)," / ","प्रतिशत ",VLOOKUP(A718,DETAIL!$A$7:$O$1101,12,0)*100),"")</f>
        <v/>
      </c>
      <c r="L718" s="16" t="str">
        <f>IFERROR(VLOOKUP(A718,DETAIL!$A$7:$L$1101,7,0),"")</f>
        <v/>
      </c>
      <c r="M718" s="133" t="str">
        <f>IFERROR(VLOOKUP(A718,DETAIL!$A$7:$L$1101,8,0)*75%,"")</f>
        <v/>
      </c>
      <c r="N718" s="16" t="str">
        <f>IFERROR(VLOOKUP(A718,DETAIL!$A$7:$L$1101,9,0),"")</f>
        <v/>
      </c>
      <c r="O718" s="133" t="str">
        <f>IFERROR(VLOOKUP(A718,DETAIL!$A$7:$L$1101,10,0)*25%,"")</f>
        <v/>
      </c>
      <c r="P718" s="133" t="str">
        <f t="shared" si="26"/>
        <v/>
      </c>
      <c r="Q718" s="131"/>
    </row>
    <row r="719" spans="1:17" ht="24.95" customHeight="1">
      <c r="A719" s="150">
        <v>712</v>
      </c>
      <c r="B719" s="16" t="str">
        <f t="shared" si="25"/>
        <v/>
      </c>
      <c r="C719" s="130" t="str">
        <f>IFERROR(VLOOKUP(A719,DETAIL!$A$7:$F$1101,3,0),"")</f>
        <v/>
      </c>
      <c r="D719" s="130" t="str">
        <f>IFERROR(VLOOKUP(A719,DETAIL!$A$7:$F$1101,4,0),"")</f>
        <v/>
      </c>
      <c r="E719" s="131" t="str">
        <f>IFERROR(VLOOKUP(A719,DETAIL!$A$7:$F$1101,5,0),"")</f>
        <v/>
      </c>
      <c r="F719" s="131" t="str">
        <f>IFERROR(VLOOKUP(A719,DETAIL!$A$7:$O$1101,15,0),"")</f>
        <v/>
      </c>
      <c r="G719" s="131" t="str">
        <f>IFERROR(VLOOKUP(A719,DETAIL!$A$7:$O$1101,14,0),"")</f>
        <v/>
      </c>
      <c r="H719" s="16" t="str">
        <f>IFERROR(VLOOKUP(A719,DETAIL!$A$7:$F$1101,6,0),"")</f>
        <v/>
      </c>
      <c r="I719" s="16" t="str">
        <f>IFERROR(VLOOKUP(A719,DETAIL!$A$7:$P$1101,16,0),"")</f>
        <v/>
      </c>
      <c r="J719" s="16" t="str">
        <f>IFERROR(VLOOKUP(A719,DETAIL!$A$7:$O$1101,13,0),"")</f>
        <v/>
      </c>
      <c r="K719" s="132" t="str">
        <f>IFERROR(CONCATENATE("वर्ष ",VLOOKUP(A719,DETAIL!$A$7:$O$1101,11,0)," / ","प्रतिशत ",VLOOKUP(A719,DETAIL!$A$7:$O$1101,12,0)*100),"")</f>
        <v/>
      </c>
      <c r="L719" s="16" t="str">
        <f>IFERROR(VLOOKUP(A719,DETAIL!$A$7:$L$1101,7,0),"")</f>
        <v/>
      </c>
      <c r="M719" s="133" t="str">
        <f>IFERROR(VLOOKUP(A719,DETAIL!$A$7:$L$1101,8,0)*75%,"")</f>
        <v/>
      </c>
      <c r="N719" s="16" t="str">
        <f>IFERROR(VLOOKUP(A719,DETAIL!$A$7:$L$1101,9,0),"")</f>
        <v/>
      </c>
      <c r="O719" s="133" t="str">
        <f>IFERROR(VLOOKUP(A719,DETAIL!$A$7:$L$1101,10,0)*25%,"")</f>
        <v/>
      </c>
      <c r="P719" s="133" t="str">
        <f t="shared" si="26"/>
        <v/>
      </c>
      <c r="Q719" s="131"/>
    </row>
    <row r="720" spans="1:17" ht="24.95" customHeight="1">
      <c r="A720" s="150">
        <v>713</v>
      </c>
      <c r="B720" s="16" t="str">
        <f t="shared" si="25"/>
        <v/>
      </c>
      <c r="C720" s="130" t="str">
        <f>IFERROR(VLOOKUP(A720,DETAIL!$A$7:$F$1101,3,0),"")</f>
        <v/>
      </c>
      <c r="D720" s="130" t="str">
        <f>IFERROR(VLOOKUP(A720,DETAIL!$A$7:$F$1101,4,0),"")</f>
        <v/>
      </c>
      <c r="E720" s="131" t="str">
        <f>IFERROR(VLOOKUP(A720,DETAIL!$A$7:$F$1101,5,0),"")</f>
        <v/>
      </c>
      <c r="F720" s="131" t="str">
        <f>IFERROR(VLOOKUP(A720,DETAIL!$A$7:$O$1101,15,0),"")</f>
        <v/>
      </c>
      <c r="G720" s="131" t="str">
        <f>IFERROR(VLOOKUP(A720,DETAIL!$A$7:$O$1101,14,0),"")</f>
        <v/>
      </c>
      <c r="H720" s="16" t="str">
        <f>IFERROR(VLOOKUP(A720,DETAIL!$A$7:$F$1101,6,0),"")</f>
        <v/>
      </c>
      <c r="I720" s="16" t="str">
        <f>IFERROR(VLOOKUP(A720,DETAIL!$A$7:$P$1101,16,0),"")</f>
        <v/>
      </c>
      <c r="J720" s="16" t="str">
        <f>IFERROR(VLOOKUP(A720,DETAIL!$A$7:$O$1101,13,0),"")</f>
        <v/>
      </c>
      <c r="K720" s="132" t="str">
        <f>IFERROR(CONCATENATE("वर्ष ",VLOOKUP(A720,DETAIL!$A$7:$O$1101,11,0)," / ","प्रतिशत ",VLOOKUP(A720,DETAIL!$A$7:$O$1101,12,0)*100),"")</f>
        <v/>
      </c>
      <c r="L720" s="16" t="str">
        <f>IFERROR(VLOOKUP(A720,DETAIL!$A$7:$L$1101,7,0),"")</f>
        <v/>
      </c>
      <c r="M720" s="133" t="str">
        <f>IFERROR(VLOOKUP(A720,DETAIL!$A$7:$L$1101,8,0)*75%,"")</f>
        <v/>
      </c>
      <c r="N720" s="16" t="str">
        <f>IFERROR(VLOOKUP(A720,DETAIL!$A$7:$L$1101,9,0),"")</f>
        <v/>
      </c>
      <c r="O720" s="133" t="str">
        <f>IFERROR(VLOOKUP(A720,DETAIL!$A$7:$L$1101,10,0)*25%,"")</f>
        <v/>
      </c>
      <c r="P720" s="133" t="str">
        <f t="shared" si="26"/>
        <v/>
      </c>
      <c r="Q720" s="131"/>
    </row>
    <row r="721" spans="1:17" ht="24.95" customHeight="1">
      <c r="A721" s="150">
        <v>714</v>
      </c>
      <c r="B721" s="16" t="str">
        <f t="shared" si="25"/>
        <v/>
      </c>
      <c r="C721" s="130" t="str">
        <f>IFERROR(VLOOKUP(A721,DETAIL!$A$7:$F$1101,3,0),"")</f>
        <v/>
      </c>
      <c r="D721" s="130" t="str">
        <f>IFERROR(VLOOKUP(A721,DETAIL!$A$7:$F$1101,4,0),"")</f>
        <v/>
      </c>
      <c r="E721" s="131" t="str">
        <f>IFERROR(VLOOKUP(A721,DETAIL!$A$7:$F$1101,5,0),"")</f>
        <v/>
      </c>
      <c r="F721" s="131" t="str">
        <f>IFERROR(VLOOKUP(A721,DETAIL!$A$7:$O$1101,15,0),"")</f>
        <v/>
      </c>
      <c r="G721" s="131" t="str">
        <f>IFERROR(VLOOKUP(A721,DETAIL!$A$7:$O$1101,14,0),"")</f>
        <v/>
      </c>
      <c r="H721" s="16" t="str">
        <f>IFERROR(VLOOKUP(A721,DETAIL!$A$7:$F$1101,6,0),"")</f>
        <v/>
      </c>
      <c r="I721" s="16" t="str">
        <f>IFERROR(VLOOKUP(A721,DETAIL!$A$7:$P$1101,16,0),"")</f>
        <v/>
      </c>
      <c r="J721" s="16" t="str">
        <f>IFERROR(VLOOKUP(A721,DETAIL!$A$7:$O$1101,13,0),"")</f>
        <v/>
      </c>
      <c r="K721" s="132" t="str">
        <f>IFERROR(CONCATENATE("वर्ष ",VLOOKUP(A721,DETAIL!$A$7:$O$1101,11,0)," / ","प्रतिशत ",VLOOKUP(A721,DETAIL!$A$7:$O$1101,12,0)*100),"")</f>
        <v/>
      </c>
      <c r="L721" s="16" t="str">
        <f>IFERROR(VLOOKUP(A721,DETAIL!$A$7:$L$1101,7,0),"")</f>
        <v/>
      </c>
      <c r="M721" s="133" t="str">
        <f>IFERROR(VLOOKUP(A721,DETAIL!$A$7:$L$1101,8,0)*75%,"")</f>
        <v/>
      </c>
      <c r="N721" s="16" t="str">
        <f>IFERROR(VLOOKUP(A721,DETAIL!$A$7:$L$1101,9,0),"")</f>
        <v/>
      </c>
      <c r="O721" s="133" t="str">
        <f>IFERROR(VLOOKUP(A721,DETAIL!$A$7:$L$1101,10,0)*25%,"")</f>
        <v/>
      </c>
      <c r="P721" s="133" t="str">
        <f t="shared" si="26"/>
        <v/>
      </c>
      <c r="Q721" s="131"/>
    </row>
    <row r="722" spans="1:17" ht="24.95" customHeight="1">
      <c r="A722" s="150">
        <v>715</v>
      </c>
      <c r="B722" s="16" t="str">
        <f t="shared" si="25"/>
        <v/>
      </c>
      <c r="C722" s="130" t="str">
        <f>IFERROR(VLOOKUP(A722,DETAIL!$A$7:$F$1101,3,0),"")</f>
        <v/>
      </c>
      <c r="D722" s="130" t="str">
        <f>IFERROR(VLOOKUP(A722,DETAIL!$A$7:$F$1101,4,0),"")</f>
        <v/>
      </c>
      <c r="E722" s="131" t="str">
        <f>IFERROR(VLOOKUP(A722,DETAIL!$A$7:$F$1101,5,0),"")</f>
        <v/>
      </c>
      <c r="F722" s="131" t="str">
        <f>IFERROR(VLOOKUP(A722,DETAIL!$A$7:$O$1101,15,0),"")</f>
        <v/>
      </c>
      <c r="G722" s="131" t="str">
        <f>IFERROR(VLOOKUP(A722,DETAIL!$A$7:$O$1101,14,0),"")</f>
        <v/>
      </c>
      <c r="H722" s="16" t="str">
        <f>IFERROR(VLOOKUP(A722,DETAIL!$A$7:$F$1101,6,0),"")</f>
        <v/>
      </c>
      <c r="I722" s="16" t="str">
        <f>IFERROR(VLOOKUP(A722,DETAIL!$A$7:$P$1101,16,0),"")</f>
        <v/>
      </c>
      <c r="J722" s="16" t="str">
        <f>IFERROR(VLOOKUP(A722,DETAIL!$A$7:$O$1101,13,0),"")</f>
        <v/>
      </c>
      <c r="K722" s="132" t="str">
        <f>IFERROR(CONCATENATE("वर्ष ",VLOOKUP(A722,DETAIL!$A$7:$O$1101,11,0)," / ","प्रतिशत ",VLOOKUP(A722,DETAIL!$A$7:$O$1101,12,0)*100),"")</f>
        <v/>
      </c>
      <c r="L722" s="16" t="str">
        <f>IFERROR(VLOOKUP(A722,DETAIL!$A$7:$L$1101,7,0),"")</f>
        <v/>
      </c>
      <c r="M722" s="133" t="str">
        <f>IFERROR(VLOOKUP(A722,DETAIL!$A$7:$L$1101,8,0)*75%,"")</f>
        <v/>
      </c>
      <c r="N722" s="16" t="str">
        <f>IFERROR(VLOOKUP(A722,DETAIL!$A$7:$L$1101,9,0),"")</f>
        <v/>
      </c>
      <c r="O722" s="133" t="str">
        <f>IFERROR(VLOOKUP(A722,DETAIL!$A$7:$L$1101,10,0)*25%,"")</f>
        <v/>
      </c>
      <c r="P722" s="133" t="str">
        <f t="shared" si="26"/>
        <v/>
      </c>
      <c r="Q722" s="131"/>
    </row>
    <row r="723" spans="1:17" ht="24.95" customHeight="1">
      <c r="A723" s="150">
        <v>716</v>
      </c>
      <c r="B723" s="16" t="str">
        <f t="shared" ref="B723:B786" si="27">IFERROR(IF(LEN(C723)&gt;=2,B722+1,""),"")</f>
        <v/>
      </c>
      <c r="C723" s="130" t="str">
        <f>IFERROR(VLOOKUP(A723,DETAIL!$A$7:$F$1101,3,0),"")</f>
        <v/>
      </c>
      <c r="D723" s="130" t="str">
        <f>IFERROR(VLOOKUP(A723,DETAIL!$A$7:$F$1101,4,0),"")</f>
        <v/>
      </c>
      <c r="E723" s="131" t="str">
        <f>IFERROR(VLOOKUP(A723,DETAIL!$A$7:$F$1101,5,0),"")</f>
        <v/>
      </c>
      <c r="F723" s="131" t="str">
        <f>IFERROR(VLOOKUP(A723,DETAIL!$A$7:$O$1101,15,0),"")</f>
        <v/>
      </c>
      <c r="G723" s="131" t="str">
        <f>IFERROR(VLOOKUP(A723,DETAIL!$A$7:$O$1101,14,0),"")</f>
        <v/>
      </c>
      <c r="H723" s="16" t="str">
        <f>IFERROR(VLOOKUP(A723,DETAIL!$A$7:$F$1101,6,0),"")</f>
        <v/>
      </c>
      <c r="I723" s="16" t="str">
        <f>IFERROR(VLOOKUP(A723,DETAIL!$A$7:$P$1101,16,0),"")</f>
        <v/>
      </c>
      <c r="J723" s="16" t="str">
        <f>IFERROR(VLOOKUP(A723,DETAIL!$A$7:$O$1101,13,0),"")</f>
        <v/>
      </c>
      <c r="K723" s="132" t="str">
        <f>IFERROR(CONCATENATE("वर्ष ",VLOOKUP(A723,DETAIL!$A$7:$O$1101,11,0)," / ","प्रतिशत ",VLOOKUP(A723,DETAIL!$A$7:$O$1101,12,0)*100),"")</f>
        <v/>
      </c>
      <c r="L723" s="16" t="str">
        <f>IFERROR(VLOOKUP(A723,DETAIL!$A$7:$L$1101,7,0),"")</f>
        <v/>
      </c>
      <c r="M723" s="133" t="str">
        <f>IFERROR(VLOOKUP(A723,DETAIL!$A$7:$L$1101,8,0)*75%,"")</f>
        <v/>
      </c>
      <c r="N723" s="16" t="str">
        <f>IFERROR(VLOOKUP(A723,DETAIL!$A$7:$L$1101,9,0),"")</f>
        <v/>
      </c>
      <c r="O723" s="133" t="str">
        <f>IFERROR(VLOOKUP(A723,DETAIL!$A$7:$L$1101,10,0)*25%,"")</f>
        <v/>
      </c>
      <c r="P723" s="133" t="str">
        <f t="shared" si="26"/>
        <v/>
      </c>
      <c r="Q723" s="131"/>
    </row>
    <row r="724" spans="1:17" ht="24.95" customHeight="1">
      <c r="A724" s="150">
        <v>717</v>
      </c>
      <c r="B724" s="16" t="str">
        <f t="shared" si="27"/>
        <v/>
      </c>
      <c r="C724" s="130" t="str">
        <f>IFERROR(VLOOKUP(A724,DETAIL!$A$7:$F$1101,3,0),"")</f>
        <v/>
      </c>
      <c r="D724" s="130" t="str">
        <f>IFERROR(VLOOKUP(A724,DETAIL!$A$7:$F$1101,4,0),"")</f>
        <v/>
      </c>
      <c r="E724" s="131" t="str">
        <f>IFERROR(VLOOKUP(A724,DETAIL!$A$7:$F$1101,5,0),"")</f>
        <v/>
      </c>
      <c r="F724" s="131" t="str">
        <f>IFERROR(VLOOKUP(A724,DETAIL!$A$7:$O$1101,15,0),"")</f>
        <v/>
      </c>
      <c r="G724" s="131" t="str">
        <f>IFERROR(VLOOKUP(A724,DETAIL!$A$7:$O$1101,14,0),"")</f>
        <v/>
      </c>
      <c r="H724" s="16" t="str">
        <f>IFERROR(VLOOKUP(A724,DETAIL!$A$7:$F$1101,6,0),"")</f>
        <v/>
      </c>
      <c r="I724" s="16" t="str">
        <f>IFERROR(VLOOKUP(A724,DETAIL!$A$7:$P$1101,16,0),"")</f>
        <v/>
      </c>
      <c r="J724" s="16" t="str">
        <f>IFERROR(VLOOKUP(A724,DETAIL!$A$7:$O$1101,13,0),"")</f>
        <v/>
      </c>
      <c r="K724" s="132" t="str">
        <f>IFERROR(CONCATENATE("वर्ष ",VLOOKUP(A724,DETAIL!$A$7:$O$1101,11,0)," / ","प्रतिशत ",VLOOKUP(A724,DETAIL!$A$7:$O$1101,12,0)*100),"")</f>
        <v/>
      </c>
      <c r="L724" s="16" t="str">
        <f>IFERROR(VLOOKUP(A724,DETAIL!$A$7:$L$1101,7,0),"")</f>
        <v/>
      </c>
      <c r="M724" s="133" t="str">
        <f>IFERROR(VLOOKUP(A724,DETAIL!$A$7:$L$1101,8,0)*75%,"")</f>
        <v/>
      </c>
      <c r="N724" s="16" t="str">
        <f>IFERROR(VLOOKUP(A724,DETAIL!$A$7:$L$1101,9,0),"")</f>
        <v/>
      </c>
      <c r="O724" s="133" t="str">
        <f>IFERROR(VLOOKUP(A724,DETAIL!$A$7:$L$1101,10,0)*25%,"")</f>
        <v/>
      </c>
      <c r="P724" s="133" t="str">
        <f t="shared" si="26"/>
        <v/>
      </c>
      <c r="Q724" s="131"/>
    </row>
    <row r="725" spans="1:17" ht="24.95" customHeight="1">
      <c r="A725" s="150">
        <v>718</v>
      </c>
      <c r="B725" s="16" t="str">
        <f t="shared" si="27"/>
        <v/>
      </c>
      <c r="C725" s="130" t="str">
        <f>IFERROR(VLOOKUP(A725,DETAIL!$A$7:$F$1101,3,0),"")</f>
        <v/>
      </c>
      <c r="D725" s="130" t="str">
        <f>IFERROR(VLOOKUP(A725,DETAIL!$A$7:$F$1101,4,0),"")</f>
        <v/>
      </c>
      <c r="E725" s="131" t="str">
        <f>IFERROR(VLOOKUP(A725,DETAIL!$A$7:$F$1101,5,0),"")</f>
        <v/>
      </c>
      <c r="F725" s="131" t="str">
        <f>IFERROR(VLOOKUP(A725,DETAIL!$A$7:$O$1101,15,0),"")</f>
        <v/>
      </c>
      <c r="G725" s="131" t="str">
        <f>IFERROR(VLOOKUP(A725,DETAIL!$A$7:$O$1101,14,0),"")</f>
        <v/>
      </c>
      <c r="H725" s="16" t="str">
        <f>IFERROR(VLOOKUP(A725,DETAIL!$A$7:$F$1101,6,0),"")</f>
        <v/>
      </c>
      <c r="I725" s="16" t="str">
        <f>IFERROR(VLOOKUP(A725,DETAIL!$A$7:$P$1101,16,0),"")</f>
        <v/>
      </c>
      <c r="J725" s="16" t="str">
        <f>IFERROR(VLOOKUP(A725,DETAIL!$A$7:$O$1101,13,0),"")</f>
        <v/>
      </c>
      <c r="K725" s="132" t="str">
        <f>IFERROR(CONCATENATE("वर्ष ",VLOOKUP(A725,DETAIL!$A$7:$O$1101,11,0)," / ","प्रतिशत ",VLOOKUP(A725,DETAIL!$A$7:$O$1101,12,0)*100),"")</f>
        <v/>
      </c>
      <c r="L725" s="16" t="str">
        <f>IFERROR(VLOOKUP(A725,DETAIL!$A$7:$L$1101,7,0),"")</f>
        <v/>
      </c>
      <c r="M725" s="133" t="str">
        <f>IFERROR(VLOOKUP(A725,DETAIL!$A$7:$L$1101,8,0)*75%,"")</f>
        <v/>
      </c>
      <c r="N725" s="16" t="str">
        <f>IFERROR(VLOOKUP(A725,DETAIL!$A$7:$L$1101,9,0),"")</f>
        <v/>
      </c>
      <c r="O725" s="133" t="str">
        <f>IFERROR(VLOOKUP(A725,DETAIL!$A$7:$L$1101,10,0)*25%,"")</f>
        <v/>
      </c>
      <c r="P725" s="133" t="str">
        <f t="shared" si="26"/>
        <v/>
      </c>
      <c r="Q725" s="131"/>
    </row>
    <row r="726" spans="1:17" ht="24.95" customHeight="1">
      <c r="A726" s="150">
        <v>719</v>
      </c>
      <c r="B726" s="16" t="str">
        <f t="shared" si="27"/>
        <v/>
      </c>
      <c r="C726" s="130" t="str">
        <f>IFERROR(VLOOKUP(A726,DETAIL!$A$7:$F$1101,3,0),"")</f>
        <v/>
      </c>
      <c r="D726" s="130" t="str">
        <f>IFERROR(VLOOKUP(A726,DETAIL!$A$7:$F$1101,4,0),"")</f>
        <v/>
      </c>
      <c r="E726" s="131" t="str">
        <f>IFERROR(VLOOKUP(A726,DETAIL!$A$7:$F$1101,5,0),"")</f>
        <v/>
      </c>
      <c r="F726" s="131" t="str">
        <f>IFERROR(VLOOKUP(A726,DETAIL!$A$7:$O$1101,15,0),"")</f>
        <v/>
      </c>
      <c r="G726" s="131" t="str">
        <f>IFERROR(VLOOKUP(A726,DETAIL!$A$7:$O$1101,14,0),"")</f>
        <v/>
      </c>
      <c r="H726" s="16" t="str">
        <f>IFERROR(VLOOKUP(A726,DETAIL!$A$7:$F$1101,6,0),"")</f>
        <v/>
      </c>
      <c r="I726" s="16" t="str">
        <f>IFERROR(VLOOKUP(A726,DETAIL!$A$7:$P$1101,16,0),"")</f>
        <v/>
      </c>
      <c r="J726" s="16" t="str">
        <f>IFERROR(VLOOKUP(A726,DETAIL!$A$7:$O$1101,13,0),"")</f>
        <v/>
      </c>
      <c r="K726" s="132" t="str">
        <f>IFERROR(CONCATENATE("वर्ष ",VLOOKUP(A726,DETAIL!$A$7:$O$1101,11,0)," / ","प्रतिशत ",VLOOKUP(A726,DETAIL!$A$7:$O$1101,12,0)*100),"")</f>
        <v/>
      </c>
      <c r="L726" s="16" t="str">
        <f>IFERROR(VLOOKUP(A726,DETAIL!$A$7:$L$1101,7,0),"")</f>
        <v/>
      </c>
      <c r="M726" s="133" t="str">
        <f>IFERROR(VLOOKUP(A726,DETAIL!$A$7:$L$1101,8,0)*75%,"")</f>
        <v/>
      </c>
      <c r="N726" s="16" t="str">
        <f>IFERROR(VLOOKUP(A726,DETAIL!$A$7:$L$1101,9,0),"")</f>
        <v/>
      </c>
      <c r="O726" s="133" t="str">
        <f>IFERROR(VLOOKUP(A726,DETAIL!$A$7:$L$1101,10,0)*25%,"")</f>
        <v/>
      </c>
      <c r="P726" s="133" t="str">
        <f t="shared" si="26"/>
        <v/>
      </c>
      <c r="Q726" s="131"/>
    </row>
    <row r="727" spans="1:17" ht="24.95" customHeight="1">
      <c r="A727" s="150">
        <v>720</v>
      </c>
      <c r="B727" s="16" t="str">
        <f t="shared" si="27"/>
        <v/>
      </c>
      <c r="C727" s="130" t="str">
        <f>IFERROR(VLOOKUP(A727,DETAIL!$A$7:$F$1101,3,0),"")</f>
        <v/>
      </c>
      <c r="D727" s="130" t="str">
        <f>IFERROR(VLOOKUP(A727,DETAIL!$A$7:$F$1101,4,0),"")</f>
        <v/>
      </c>
      <c r="E727" s="131" t="str">
        <f>IFERROR(VLOOKUP(A727,DETAIL!$A$7:$F$1101,5,0),"")</f>
        <v/>
      </c>
      <c r="F727" s="131" t="str">
        <f>IFERROR(VLOOKUP(A727,DETAIL!$A$7:$O$1101,15,0),"")</f>
        <v/>
      </c>
      <c r="G727" s="131" t="str">
        <f>IFERROR(VLOOKUP(A727,DETAIL!$A$7:$O$1101,14,0),"")</f>
        <v/>
      </c>
      <c r="H727" s="16" t="str">
        <f>IFERROR(VLOOKUP(A727,DETAIL!$A$7:$F$1101,6,0),"")</f>
        <v/>
      </c>
      <c r="I727" s="16" t="str">
        <f>IFERROR(VLOOKUP(A727,DETAIL!$A$7:$P$1101,16,0),"")</f>
        <v/>
      </c>
      <c r="J727" s="16" t="str">
        <f>IFERROR(VLOOKUP(A727,DETAIL!$A$7:$O$1101,13,0),"")</f>
        <v/>
      </c>
      <c r="K727" s="132" t="str">
        <f>IFERROR(CONCATENATE("वर्ष ",VLOOKUP(A727,DETAIL!$A$7:$O$1101,11,0)," / ","प्रतिशत ",VLOOKUP(A727,DETAIL!$A$7:$O$1101,12,0)*100),"")</f>
        <v/>
      </c>
      <c r="L727" s="16" t="str">
        <f>IFERROR(VLOOKUP(A727,DETAIL!$A$7:$L$1101,7,0),"")</f>
        <v/>
      </c>
      <c r="M727" s="133" t="str">
        <f>IFERROR(VLOOKUP(A727,DETAIL!$A$7:$L$1101,8,0)*75%,"")</f>
        <v/>
      </c>
      <c r="N727" s="16" t="str">
        <f>IFERROR(VLOOKUP(A727,DETAIL!$A$7:$L$1101,9,0),"")</f>
        <v/>
      </c>
      <c r="O727" s="133" t="str">
        <f>IFERROR(VLOOKUP(A727,DETAIL!$A$7:$L$1101,10,0)*25%,"")</f>
        <v/>
      </c>
      <c r="P727" s="133" t="str">
        <f t="shared" si="26"/>
        <v/>
      </c>
      <c r="Q727" s="131"/>
    </row>
    <row r="728" spans="1:17" ht="24.95" customHeight="1">
      <c r="A728" s="150">
        <v>721</v>
      </c>
      <c r="B728" s="16" t="str">
        <f t="shared" si="27"/>
        <v/>
      </c>
      <c r="C728" s="130" t="str">
        <f>IFERROR(VLOOKUP(A728,DETAIL!$A$7:$F$1101,3,0),"")</f>
        <v/>
      </c>
      <c r="D728" s="130" t="str">
        <f>IFERROR(VLOOKUP(A728,DETAIL!$A$7:$F$1101,4,0),"")</f>
        <v/>
      </c>
      <c r="E728" s="131" t="str">
        <f>IFERROR(VLOOKUP(A728,DETAIL!$A$7:$F$1101,5,0),"")</f>
        <v/>
      </c>
      <c r="F728" s="131" t="str">
        <f>IFERROR(VLOOKUP(A728,DETAIL!$A$7:$O$1101,15,0),"")</f>
        <v/>
      </c>
      <c r="G728" s="131" t="str">
        <f>IFERROR(VLOOKUP(A728,DETAIL!$A$7:$O$1101,14,0),"")</f>
        <v/>
      </c>
      <c r="H728" s="16" t="str">
        <f>IFERROR(VLOOKUP(A728,DETAIL!$A$7:$F$1101,6,0),"")</f>
        <v/>
      </c>
      <c r="I728" s="16" t="str">
        <f>IFERROR(VLOOKUP(A728,DETAIL!$A$7:$P$1101,16,0),"")</f>
        <v/>
      </c>
      <c r="J728" s="16" t="str">
        <f>IFERROR(VLOOKUP(A728,DETAIL!$A$7:$O$1101,13,0),"")</f>
        <v/>
      </c>
      <c r="K728" s="132" t="str">
        <f>IFERROR(CONCATENATE("वर्ष ",VLOOKUP(A728,DETAIL!$A$7:$O$1101,11,0)," / ","प्रतिशत ",VLOOKUP(A728,DETAIL!$A$7:$O$1101,12,0)*100),"")</f>
        <v/>
      </c>
      <c r="L728" s="16" t="str">
        <f>IFERROR(VLOOKUP(A728,DETAIL!$A$7:$L$1101,7,0),"")</f>
        <v/>
      </c>
      <c r="M728" s="133" t="str">
        <f>IFERROR(VLOOKUP(A728,DETAIL!$A$7:$L$1101,8,0)*75%,"")</f>
        <v/>
      </c>
      <c r="N728" s="16" t="str">
        <f>IFERROR(VLOOKUP(A728,DETAIL!$A$7:$L$1101,9,0),"")</f>
        <v/>
      </c>
      <c r="O728" s="133" t="str">
        <f>IFERROR(VLOOKUP(A728,DETAIL!$A$7:$L$1101,10,0)*25%,"")</f>
        <v/>
      </c>
      <c r="P728" s="133" t="str">
        <f t="shared" si="26"/>
        <v/>
      </c>
      <c r="Q728" s="131"/>
    </row>
    <row r="729" spans="1:17" ht="24.95" customHeight="1">
      <c r="A729" s="150">
        <v>722</v>
      </c>
      <c r="B729" s="16" t="str">
        <f t="shared" si="27"/>
        <v/>
      </c>
      <c r="C729" s="130" t="str">
        <f>IFERROR(VLOOKUP(A729,DETAIL!$A$7:$F$1101,3,0),"")</f>
        <v/>
      </c>
      <c r="D729" s="130" t="str">
        <f>IFERROR(VLOOKUP(A729,DETAIL!$A$7:$F$1101,4,0),"")</f>
        <v/>
      </c>
      <c r="E729" s="131" t="str">
        <f>IFERROR(VLOOKUP(A729,DETAIL!$A$7:$F$1101,5,0),"")</f>
        <v/>
      </c>
      <c r="F729" s="131" t="str">
        <f>IFERROR(VLOOKUP(A729,DETAIL!$A$7:$O$1101,15,0),"")</f>
        <v/>
      </c>
      <c r="G729" s="131" t="str">
        <f>IFERROR(VLOOKUP(A729,DETAIL!$A$7:$O$1101,14,0),"")</f>
        <v/>
      </c>
      <c r="H729" s="16" t="str">
        <f>IFERROR(VLOOKUP(A729,DETAIL!$A$7:$F$1101,6,0),"")</f>
        <v/>
      </c>
      <c r="I729" s="16" t="str">
        <f>IFERROR(VLOOKUP(A729,DETAIL!$A$7:$P$1101,16,0),"")</f>
        <v/>
      </c>
      <c r="J729" s="16" t="str">
        <f>IFERROR(VLOOKUP(A729,DETAIL!$A$7:$O$1101,13,0),"")</f>
        <v/>
      </c>
      <c r="K729" s="132" t="str">
        <f>IFERROR(CONCATENATE("वर्ष ",VLOOKUP(A729,DETAIL!$A$7:$O$1101,11,0)," / ","प्रतिशत ",VLOOKUP(A729,DETAIL!$A$7:$O$1101,12,0)*100),"")</f>
        <v/>
      </c>
      <c r="L729" s="16" t="str">
        <f>IFERROR(VLOOKUP(A729,DETAIL!$A$7:$L$1101,7,0),"")</f>
        <v/>
      </c>
      <c r="M729" s="133" t="str">
        <f>IFERROR(VLOOKUP(A729,DETAIL!$A$7:$L$1101,8,0)*75%,"")</f>
        <v/>
      </c>
      <c r="N729" s="16" t="str">
        <f>IFERROR(VLOOKUP(A729,DETAIL!$A$7:$L$1101,9,0),"")</f>
        <v/>
      </c>
      <c r="O729" s="133" t="str">
        <f>IFERROR(VLOOKUP(A729,DETAIL!$A$7:$L$1101,10,0)*25%,"")</f>
        <v/>
      </c>
      <c r="P729" s="133" t="str">
        <f t="shared" si="26"/>
        <v/>
      </c>
      <c r="Q729" s="131"/>
    </row>
    <row r="730" spans="1:17" ht="24.95" customHeight="1">
      <c r="A730" s="150">
        <v>723</v>
      </c>
      <c r="B730" s="16" t="str">
        <f t="shared" si="27"/>
        <v/>
      </c>
      <c r="C730" s="130" t="str">
        <f>IFERROR(VLOOKUP(A730,DETAIL!$A$7:$F$1101,3,0),"")</f>
        <v/>
      </c>
      <c r="D730" s="130" t="str">
        <f>IFERROR(VLOOKUP(A730,DETAIL!$A$7:$F$1101,4,0),"")</f>
        <v/>
      </c>
      <c r="E730" s="131" t="str">
        <f>IFERROR(VLOOKUP(A730,DETAIL!$A$7:$F$1101,5,0),"")</f>
        <v/>
      </c>
      <c r="F730" s="131" t="str">
        <f>IFERROR(VLOOKUP(A730,DETAIL!$A$7:$O$1101,15,0),"")</f>
        <v/>
      </c>
      <c r="G730" s="131" t="str">
        <f>IFERROR(VLOOKUP(A730,DETAIL!$A$7:$O$1101,14,0),"")</f>
        <v/>
      </c>
      <c r="H730" s="16" t="str">
        <f>IFERROR(VLOOKUP(A730,DETAIL!$A$7:$F$1101,6,0),"")</f>
        <v/>
      </c>
      <c r="I730" s="16" t="str">
        <f>IFERROR(VLOOKUP(A730,DETAIL!$A$7:$P$1101,16,0),"")</f>
        <v/>
      </c>
      <c r="J730" s="16" t="str">
        <f>IFERROR(VLOOKUP(A730,DETAIL!$A$7:$O$1101,13,0),"")</f>
        <v/>
      </c>
      <c r="K730" s="132" t="str">
        <f>IFERROR(CONCATENATE("वर्ष ",VLOOKUP(A730,DETAIL!$A$7:$O$1101,11,0)," / ","प्रतिशत ",VLOOKUP(A730,DETAIL!$A$7:$O$1101,12,0)*100),"")</f>
        <v/>
      </c>
      <c r="L730" s="16" t="str">
        <f>IFERROR(VLOOKUP(A730,DETAIL!$A$7:$L$1101,7,0),"")</f>
        <v/>
      </c>
      <c r="M730" s="133" t="str">
        <f>IFERROR(VLOOKUP(A730,DETAIL!$A$7:$L$1101,8,0)*75%,"")</f>
        <v/>
      </c>
      <c r="N730" s="16" t="str">
        <f>IFERROR(VLOOKUP(A730,DETAIL!$A$7:$L$1101,9,0),"")</f>
        <v/>
      </c>
      <c r="O730" s="133" t="str">
        <f>IFERROR(VLOOKUP(A730,DETAIL!$A$7:$L$1101,10,0)*25%,"")</f>
        <v/>
      </c>
      <c r="P730" s="133" t="str">
        <f t="shared" si="26"/>
        <v/>
      </c>
      <c r="Q730" s="131"/>
    </row>
    <row r="731" spans="1:17" ht="24.95" customHeight="1">
      <c r="A731" s="150">
        <v>724</v>
      </c>
      <c r="B731" s="16" t="str">
        <f t="shared" si="27"/>
        <v/>
      </c>
      <c r="C731" s="130" t="str">
        <f>IFERROR(VLOOKUP(A731,DETAIL!$A$7:$F$1101,3,0),"")</f>
        <v/>
      </c>
      <c r="D731" s="130" t="str">
        <f>IFERROR(VLOOKUP(A731,DETAIL!$A$7:$F$1101,4,0),"")</f>
        <v/>
      </c>
      <c r="E731" s="131" t="str">
        <f>IFERROR(VLOOKUP(A731,DETAIL!$A$7:$F$1101,5,0),"")</f>
        <v/>
      </c>
      <c r="F731" s="131" t="str">
        <f>IFERROR(VLOOKUP(A731,DETAIL!$A$7:$O$1101,15,0),"")</f>
        <v/>
      </c>
      <c r="G731" s="131" t="str">
        <f>IFERROR(VLOOKUP(A731,DETAIL!$A$7:$O$1101,14,0),"")</f>
        <v/>
      </c>
      <c r="H731" s="16" t="str">
        <f>IFERROR(VLOOKUP(A731,DETAIL!$A$7:$F$1101,6,0),"")</f>
        <v/>
      </c>
      <c r="I731" s="16" t="str">
        <f>IFERROR(VLOOKUP(A731,DETAIL!$A$7:$P$1101,16,0),"")</f>
        <v/>
      </c>
      <c r="J731" s="16" t="str">
        <f>IFERROR(VLOOKUP(A731,DETAIL!$A$7:$O$1101,13,0),"")</f>
        <v/>
      </c>
      <c r="K731" s="132" t="str">
        <f>IFERROR(CONCATENATE("वर्ष ",VLOOKUP(A731,DETAIL!$A$7:$O$1101,11,0)," / ","प्रतिशत ",VLOOKUP(A731,DETAIL!$A$7:$O$1101,12,0)*100),"")</f>
        <v/>
      </c>
      <c r="L731" s="16" t="str">
        <f>IFERROR(VLOOKUP(A731,DETAIL!$A$7:$L$1101,7,0),"")</f>
        <v/>
      </c>
      <c r="M731" s="133" t="str">
        <f>IFERROR(VLOOKUP(A731,DETAIL!$A$7:$L$1101,8,0)*75%,"")</f>
        <v/>
      </c>
      <c r="N731" s="16" t="str">
        <f>IFERROR(VLOOKUP(A731,DETAIL!$A$7:$L$1101,9,0),"")</f>
        <v/>
      </c>
      <c r="O731" s="133" t="str">
        <f>IFERROR(VLOOKUP(A731,DETAIL!$A$7:$L$1101,10,0)*25%,"")</f>
        <v/>
      </c>
      <c r="P731" s="133" t="str">
        <f t="shared" si="26"/>
        <v/>
      </c>
      <c r="Q731" s="131"/>
    </row>
    <row r="732" spans="1:17" ht="24.95" customHeight="1">
      <c r="A732" s="150">
        <v>725</v>
      </c>
      <c r="B732" s="16" t="str">
        <f t="shared" si="27"/>
        <v/>
      </c>
      <c r="C732" s="130" t="str">
        <f>IFERROR(VLOOKUP(A732,DETAIL!$A$7:$F$1101,3,0),"")</f>
        <v/>
      </c>
      <c r="D732" s="130" t="str">
        <f>IFERROR(VLOOKUP(A732,DETAIL!$A$7:$F$1101,4,0),"")</f>
        <v/>
      </c>
      <c r="E732" s="131" t="str">
        <f>IFERROR(VLOOKUP(A732,DETAIL!$A$7:$F$1101,5,0),"")</f>
        <v/>
      </c>
      <c r="F732" s="131" t="str">
        <f>IFERROR(VLOOKUP(A732,DETAIL!$A$7:$O$1101,15,0),"")</f>
        <v/>
      </c>
      <c r="G732" s="131" t="str">
        <f>IFERROR(VLOOKUP(A732,DETAIL!$A$7:$O$1101,14,0),"")</f>
        <v/>
      </c>
      <c r="H732" s="16" t="str">
        <f>IFERROR(VLOOKUP(A732,DETAIL!$A$7:$F$1101,6,0),"")</f>
        <v/>
      </c>
      <c r="I732" s="16" t="str">
        <f>IFERROR(VLOOKUP(A732,DETAIL!$A$7:$P$1101,16,0),"")</f>
        <v/>
      </c>
      <c r="J732" s="16" t="str">
        <f>IFERROR(VLOOKUP(A732,DETAIL!$A$7:$O$1101,13,0),"")</f>
        <v/>
      </c>
      <c r="K732" s="132" t="str">
        <f>IFERROR(CONCATENATE("वर्ष ",VLOOKUP(A732,DETAIL!$A$7:$O$1101,11,0)," / ","प्रतिशत ",VLOOKUP(A732,DETAIL!$A$7:$O$1101,12,0)*100),"")</f>
        <v/>
      </c>
      <c r="L732" s="16" t="str">
        <f>IFERROR(VLOOKUP(A732,DETAIL!$A$7:$L$1101,7,0),"")</f>
        <v/>
      </c>
      <c r="M732" s="133" t="str">
        <f>IFERROR(VLOOKUP(A732,DETAIL!$A$7:$L$1101,8,0)*75%,"")</f>
        <v/>
      </c>
      <c r="N732" s="16" t="str">
        <f>IFERROR(VLOOKUP(A732,DETAIL!$A$7:$L$1101,9,0),"")</f>
        <v/>
      </c>
      <c r="O732" s="133" t="str">
        <f>IFERROR(VLOOKUP(A732,DETAIL!$A$7:$L$1101,10,0)*25%,"")</f>
        <v/>
      </c>
      <c r="P732" s="133" t="str">
        <f t="shared" si="26"/>
        <v/>
      </c>
      <c r="Q732" s="131"/>
    </row>
    <row r="733" spans="1:17" ht="24.95" customHeight="1">
      <c r="A733" s="150">
        <v>726</v>
      </c>
      <c r="B733" s="16" t="str">
        <f t="shared" si="27"/>
        <v/>
      </c>
      <c r="C733" s="130" t="str">
        <f>IFERROR(VLOOKUP(A733,DETAIL!$A$7:$F$1101,3,0),"")</f>
        <v/>
      </c>
      <c r="D733" s="130" t="str">
        <f>IFERROR(VLOOKUP(A733,DETAIL!$A$7:$F$1101,4,0),"")</f>
        <v/>
      </c>
      <c r="E733" s="131" t="str">
        <f>IFERROR(VLOOKUP(A733,DETAIL!$A$7:$F$1101,5,0),"")</f>
        <v/>
      </c>
      <c r="F733" s="131" t="str">
        <f>IFERROR(VLOOKUP(A733,DETAIL!$A$7:$O$1101,15,0),"")</f>
        <v/>
      </c>
      <c r="G733" s="131" t="str">
        <f>IFERROR(VLOOKUP(A733,DETAIL!$A$7:$O$1101,14,0),"")</f>
        <v/>
      </c>
      <c r="H733" s="16" t="str">
        <f>IFERROR(VLOOKUP(A733,DETAIL!$A$7:$F$1101,6,0),"")</f>
        <v/>
      </c>
      <c r="I733" s="16" t="str">
        <f>IFERROR(VLOOKUP(A733,DETAIL!$A$7:$P$1101,16,0),"")</f>
        <v/>
      </c>
      <c r="J733" s="16" t="str">
        <f>IFERROR(VLOOKUP(A733,DETAIL!$A$7:$O$1101,13,0),"")</f>
        <v/>
      </c>
      <c r="K733" s="132" t="str">
        <f>IFERROR(CONCATENATE("वर्ष ",VLOOKUP(A733,DETAIL!$A$7:$O$1101,11,0)," / ","प्रतिशत ",VLOOKUP(A733,DETAIL!$A$7:$O$1101,12,0)*100),"")</f>
        <v/>
      </c>
      <c r="L733" s="16" t="str">
        <f>IFERROR(VLOOKUP(A733,DETAIL!$A$7:$L$1101,7,0),"")</f>
        <v/>
      </c>
      <c r="M733" s="133" t="str">
        <f>IFERROR(VLOOKUP(A733,DETAIL!$A$7:$L$1101,8,0)*75%,"")</f>
        <v/>
      </c>
      <c r="N733" s="16" t="str">
        <f>IFERROR(VLOOKUP(A733,DETAIL!$A$7:$L$1101,9,0),"")</f>
        <v/>
      </c>
      <c r="O733" s="133" t="str">
        <f>IFERROR(VLOOKUP(A733,DETAIL!$A$7:$L$1101,10,0)*25%,"")</f>
        <v/>
      </c>
      <c r="P733" s="133" t="str">
        <f t="shared" si="26"/>
        <v/>
      </c>
      <c r="Q733" s="131"/>
    </row>
    <row r="734" spans="1:17" ht="24.95" customHeight="1">
      <c r="A734" s="150">
        <v>727</v>
      </c>
      <c r="B734" s="16" t="str">
        <f t="shared" si="27"/>
        <v/>
      </c>
      <c r="C734" s="130" t="str">
        <f>IFERROR(VLOOKUP(A734,DETAIL!$A$7:$F$1101,3,0),"")</f>
        <v/>
      </c>
      <c r="D734" s="130" t="str">
        <f>IFERROR(VLOOKUP(A734,DETAIL!$A$7:$F$1101,4,0),"")</f>
        <v/>
      </c>
      <c r="E734" s="131" t="str">
        <f>IFERROR(VLOOKUP(A734,DETAIL!$A$7:$F$1101,5,0),"")</f>
        <v/>
      </c>
      <c r="F734" s="131" t="str">
        <f>IFERROR(VLOOKUP(A734,DETAIL!$A$7:$O$1101,15,0),"")</f>
        <v/>
      </c>
      <c r="G734" s="131" t="str">
        <f>IFERROR(VLOOKUP(A734,DETAIL!$A$7:$O$1101,14,0),"")</f>
        <v/>
      </c>
      <c r="H734" s="16" t="str">
        <f>IFERROR(VLOOKUP(A734,DETAIL!$A$7:$F$1101,6,0),"")</f>
        <v/>
      </c>
      <c r="I734" s="16" t="str">
        <f>IFERROR(VLOOKUP(A734,DETAIL!$A$7:$P$1101,16,0),"")</f>
        <v/>
      </c>
      <c r="J734" s="16" t="str">
        <f>IFERROR(VLOOKUP(A734,DETAIL!$A$7:$O$1101,13,0),"")</f>
        <v/>
      </c>
      <c r="K734" s="132" t="str">
        <f>IFERROR(CONCATENATE("वर्ष ",VLOOKUP(A734,DETAIL!$A$7:$O$1101,11,0)," / ","प्रतिशत ",VLOOKUP(A734,DETAIL!$A$7:$O$1101,12,0)*100),"")</f>
        <v/>
      </c>
      <c r="L734" s="16" t="str">
        <f>IFERROR(VLOOKUP(A734,DETAIL!$A$7:$L$1101,7,0),"")</f>
        <v/>
      </c>
      <c r="M734" s="133" t="str">
        <f>IFERROR(VLOOKUP(A734,DETAIL!$A$7:$L$1101,8,0)*75%,"")</f>
        <v/>
      </c>
      <c r="N734" s="16" t="str">
        <f>IFERROR(VLOOKUP(A734,DETAIL!$A$7:$L$1101,9,0),"")</f>
        <v/>
      </c>
      <c r="O734" s="133" t="str">
        <f>IFERROR(VLOOKUP(A734,DETAIL!$A$7:$L$1101,10,0)*25%,"")</f>
        <v/>
      </c>
      <c r="P734" s="133" t="str">
        <f t="shared" si="26"/>
        <v/>
      </c>
      <c r="Q734" s="131"/>
    </row>
    <row r="735" spans="1:17" ht="24.95" customHeight="1">
      <c r="A735" s="150">
        <v>728</v>
      </c>
      <c r="B735" s="16" t="str">
        <f t="shared" si="27"/>
        <v/>
      </c>
      <c r="C735" s="130" t="str">
        <f>IFERROR(VLOOKUP(A735,DETAIL!$A$7:$F$1101,3,0),"")</f>
        <v/>
      </c>
      <c r="D735" s="130" t="str">
        <f>IFERROR(VLOOKUP(A735,DETAIL!$A$7:$F$1101,4,0),"")</f>
        <v/>
      </c>
      <c r="E735" s="131" t="str">
        <f>IFERROR(VLOOKUP(A735,DETAIL!$A$7:$F$1101,5,0),"")</f>
        <v/>
      </c>
      <c r="F735" s="131" t="str">
        <f>IFERROR(VLOOKUP(A735,DETAIL!$A$7:$O$1101,15,0),"")</f>
        <v/>
      </c>
      <c r="G735" s="131" t="str">
        <f>IFERROR(VLOOKUP(A735,DETAIL!$A$7:$O$1101,14,0),"")</f>
        <v/>
      </c>
      <c r="H735" s="16" t="str">
        <f>IFERROR(VLOOKUP(A735,DETAIL!$A$7:$F$1101,6,0),"")</f>
        <v/>
      </c>
      <c r="I735" s="16" t="str">
        <f>IFERROR(VLOOKUP(A735,DETAIL!$A$7:$P$1101,16,0),"")</f>
        <v/>
      </c>
      <c r="J735" s="16" t="str">
        <f>IFERROR(VLOOKUP(A735,DETAIL!$A$7:$O$1101,13,0),"")</f>
        <v/>
      </c>
      <c r="K735" s="132" t="str">
        <f>IFERROR(CONCATENATE("वर्ष ",VLOOKUP(A735,DETAIL!$A$7:$O$1101,11,0)," / ","प्रतिशत ",VLOOKUP(A735,DETAIL!$A$7:$O$1101,12,0)*100),"")</f>
        <v/>
      </c>
      <c r="L735" s="16" t="str">
        <f>IFERROR(VLOOKUP(A735,DETAIL!$A$7:$L$1101,7,0),"")</f>
        <v/>
      </c>
      <c r="M735" s="133" t="str">
        <f>IFERROR(VLOOKUP(A735,DETAIL!$A$7:$L$1101,8,0)*75%,"")</f>
        <v/>
      </c>
      <c r="N735" s="16" t="str">
        <f>IFERROR(VLOOKUP(A735,DETAIL!$A$7:$L$1101,9,0),"")</f>
        <v/>
      </c>
      <c r="O735" s="133" t="str">
        <f>IFERROR(VLOOKUP(A735,DETAIL!$A$7:$L$1101,10,0)*25%,"")</f>
        <v/>
      </c>
      <c r="P735" s="133" t="str">
        <f t="shared" si="26"/>
        <v/>
      </c>
      <c r="Q735" s="131"/>
    </row>
    <row r="736" spans="1:17" ht="24.95" customHeight="1">
      <c r="A736" s="150">
        <v>729</v>
      </c>
      <c r="B736" s="16" t="str">
        <f t="shared" si="27"/>
        <v/>
      </c>
      <c r="C736" s="130" t="str">
        <f>IFERROR(VLOOKUP(A736,DETAIL!$A$7:$F$1101,3,0),"")</f>
        <v/>
      </c>
      <c r="D736" s="130" t="str">
        <f>IFERROR(VLOOKUP(A736,DETAIL!$A$7:$F$1101,4,0),"")</f>
        <v/>
      </c>
      <c r="E736" s="131" t="str">
        <f>IFERROR(VLOOKUP(A736,DETAIL!$A$7:$F$1101,5,0),"")</f>
        <v/>
      </c>
      <c r="F736" s="131" t="str">
        <f>IFERROR(VLOOKUP(A736,DETAIL!$A$7:$O$1101,15,0),"")</f>
        <v/>
      </c>
      <c r="G736" s="131" t="str">
        <f>IFERROR(VLOOKUP(A736,DETAIL!$A$7:$O$1101,14,0),"")</f>
        <v/>
      </c>
      <c r="H736" s="16" t="str">
        <f>IFERROR(VLOOKUP(A736,DETAIL!$A$7:$F$1101,6,0),"")</f>
        <v/>
      </c>
      <c r="I736" s="16" t="str">
        <f>IFERROR(VLOOKUP(A736,DETAIL!$A$7:$P$1101,16,0),"")</f>
        <v/>
      </c>
      <c r="J736" s="16" t="str">
        <f>IFERROR(VLOOKUP(A736,DETAIL!$A$7:$O$1101,13,0),"")</f>
        <v/>
      </c>
      <c r="K736" s="132" t="str">
        <f>IFERROR(CONCATENATE("वर्ष ",VLOOKUP(A736,DETAIL!$A$7:$O$1101,11,0)," / ","प्रतिशत ",VLOOKUP(A736,DETAIL!$A$7:$O$1101,12,0)*100),"")</f>
        <v/>
      </c>
      <c r="L736" s="16" t="str">
        <f>IFERROR(VLOOKUP(A736,DETAIL!$A$7:$L$1101,7,0),"")</f>
        <v/>
      </c>
      <c r="M736" s="133" t="str">
        <f>IFERROR(VLOOKUP(A736,DETAIL!$A$7:$L$1101,8,0)*75%,"")</f>
        <v/>
      </c>
      <c r="N736" s="16" t="str">
        <f>IFERROR(VLOOKUP(A736,DETAIL!$A$7:$L$1101,9,0),"")</f>
        <v/>
      </c>
      <c r="O736" s="133" t="str">
        <f>IFERROR(VLOOKUP(A736,DETAIL!$A$7:$L$1101,10,0)*25%,"")</f>
        <v/>
      </c>
      <c r="P736" s="133" t="str">
        <f t="shared" si="26"/>
        <v/>
      </c>
      <c r="Q736" s="131"/>
    </row>
    <row r="737" spans="1:17" ht="24.95" customHeight="1">
      <c r="A737" s="150">
        <v>730</v>
      </c>
      <c r="B737" s="16" t="str">
        <f t="shared" si="27"/>
        <v/>
      </c>
      <c r="C737" s="130" t="str">
        <f>IFERROR(VLOOKUP(A737,DETAIL!$A$7:$F$1101,3,0),"")</f>
        <v/>
      </c>
      <c r="D737" s="130" t="str">
        <f>IFERROR(VLOOKUP(A737,DETAIL!$A$7:$F$1101,4,0),"")</f>
        <v/>
      </c>
      <c r="E737" s="131" t="str">
        <f>IFERROR(VLOOKUP(A737,DETAIL!$A$7:$F$1101,5,0),"")</f>
        <v/>
      </c>
      <c r="F737" s="131" t="str">
        <f>IFERROR(VLOOKUP(A737,DETAIL!$A$7:$O$1101,15,0),"")</f>
        <v/>
      </c>
      <c r="G737" s="131" t="str">
        <f>IFERROR(VLOOKUP(A737,DETAIL!$A$7:$O$1101,14,0),"")</f>
        <v/>
      </c>
      <c r="H737" s="16" t="str">
        <f>IFERROR(VLOOKUP(A737,DETAIL!$A$7:$F$1101,6,0),"")</f>
        <v/>
      </c>
      <c r="I737" s="16" t="str">
        <f>IFERROR(VLOOKUP(A737,DETAIL!$A$7:$P$1101,16,0),"")</f>
        <v/>
      </c>
      <c r="J737" s="16" t="str">
        <f>IFERROR(VLOOKUP(A737,DETAIL!$A$7:$O$1101,13,0),"")</f>
        <v/>
      </c>
      <c r="K737" s="132" t="str">
        <f>IFERROR(CONCATENATE("वर्ष ",VLOOKUP(A737,DETAIL!$A$7:$O$1101,11,0)," / ","प्रतिशत ",VLOOKUP(A737,DETAIL!$A$7:$O$1101,12,0)*100),"")</f>
        <v/>
      </c>
      <c r="L737" s="16" t="str">
        <f>IFERROR(VLOOKUP(A737,DETAIL!$A$7:$L$1101,7,0),"")</f>
        <v/>
      </c>
      <c r="M737" s="133" t="str">
        <f>IFERROR(VLOOKUP(A737,DETAIL!$A$7:$L$1101,8,0)*75%,"")</f>
        <v/>
      </c>
      <c r="N737" s="16" t="str">
        <f>IFERROR(VLOOKUP(A737,DETAIL!$A$7:$L$1101,9,0),"")</f>
        <v/>
      </c>
      <c r="O737" s="133" t="str">
        <f>IFERROR(VLOOKUP(A737,DETAIL!$A$7:$L$1101,10,0)*25%,"")</f>
        <v/>
      </c>
      <c r="P737" s="133" t="str">
        <f t="shared" si="26"/>
        <v/>
      </c>
      <c r="Q737" s="131"/>
    </row>
    <row r="738" spans="1:17" ht="24.95" customHeight="1">
      <c r="A738" s="150">
        <v>731</v>
      </c>
      <c r="B738" s="16" t="str">
        <f t="shared" si="27"/>
        <v/>
      </c>
      <c r="C738" s="130" t="str">
        <f>IFERROR(VLOOKUP(A738,DETAIL!$A$7:$F$1101,3,0),"")</f>
        <v/>
      </c>
      <c r="D738" s="130" t="str">
        <f>IFERROR(VLOOKUP(A738,DETAIL!$A$7:$F$1101,4,0),"")</f>
        <v/>
      </c>
      <c r="E738" s="131" t="str">
        <f>IFERROR(VLOOKUP(A738,DETAIL!$A$7:$F$1101,5,0),"")</f>
        <v/>
      </c>
      <c r="F738" s="131" t="str">
        <f>IFERROR(VLOOKUP(A738,DETAIL!$A$7:$O$1101,15,0),"")</f>
        <v/>
      </c>
      <c r="G738" s="131" t="str">
        <f>IFERROR(VLOOKUP(A738,DETAIL!$A$7:$O$1101,14,0),"")</f>
        <v/>
      </c>
      <c r="H738" s="16" t="str">
        <f>IFERROR(VLOOKUP(A738,DETAIL!$A$7:$F$1101,6,0),"")</f>
        <v/>
      </c>
      <c r="I738" s="16" t="str">
        <f>IFERROR(VLOOKUP(A738,DETAIL!$A$7:$P$1101,16,0),"")</f>
        <v/>
      </c>
      <c r="J738" s="16" t="str">
        <f>IFERROR(VLOOKUP(A738,DETAIL!$A$7:$O$1101,13,0),"")</f>
        <v/>
      </c>
      <c r="K738" s="132" t="str">
        <f>IFERROR(CONCATENATE("वर्ष ",VLOOKUP(A738,DETAIL!$A$7:$O$1101,11,0)," / ","प्रतिशत ",VLOOKUP(A738,DETAIL!$A$7:$O$1101,12,0)*100),"")</f>
        <v/>
      </c>
      <c r="L738" s="16" t="str">
        <f>IFERROR(VLOOKUP(A738,DETAIL!$A$7:$L$1101,7,0),"")</f>
        <v/>
      </c>
      <c r="M738" s="133" t="str">
        <f>IFERROR(VLOOKUP(A738,DETAIL!$A$7:$L$1101,8,0)*75%,"")</f>
        <v/>
      </c>
      <c r="N738" s="16" t="str">
        <f>IFERROR(VLOOKUP(A738,DETAIL!$A$7:$L$1101,9,0),"")</f>
        <v/>
      </c>
      <c r="O738" s="133" t="str">
        <f>IFERROR(VLOOKUP(A738,DETAIL!$A$7:$L$1101,10,0)*25%,"")</f>
        <v/>
      </c>
      <c r="P738" s="133" t="str">
        <f t="shared" si="26"/>
        <v/>
      </c>
      <c r="Q738" s="131"/>
    </row>
    <row r="739" spans="1:17" ht="24.95" customHeight="1">
      <c r="A739" s="150">
        <v>732</v>
      </c>
      <c r="B739" s="16" t="str">
        <f t="shared" si="27"/>
        <v/>
      </c>
      <c r="C739" s="130" t="str">
        <f>IFERROR(VLOOKUP(A739,DETAIL!$A$7:$F$1101,3,0),"")</f>
        <v/>
      </c>
      <c r="D739" s="130" t="str">
        <f>IFERROR(VLOOKUP(A739,DETAIL!$A$7:$F$1101,4,0),"")</f>
        <v/>
      </c>
      <c r="E739" s="131" t="str">
        <f>IFERROR(VLOOKUP(A739,DETAIL!$A$7:$F$1101,5,0),"")</f>
        <v/>
      </c>
      <c r="F739" s="131" t="str">
        <f>IFERROR(VLOOKUP(A739,DETAIL!$A$7:$O$1101,15,0),"")</f>
        <v/>
      </c>
      <c r="G739" s="131" t="str">
        <f>IFERROR(VLOOKUP(A739,DETAIL!$A$7:$O$1101,14,0),"")</f>
        <v/>
      </c>
      <c r="H739" s="16" t="str">
        <f>IFERROR(VLOOKUP(A739,DETAIL!$A$7:$F$1101,6,0),"")</f>
        <v/>
      </c>
      <c r="I739" s="16" t="str">
        <f>IFERROR(VLOOKUP(A739,DETAIL!$A$7:$P$1101,16,0),"")</f>
        <v/>
      </c>
      <c r="J739" s="16" t="str">
        <f>IFERROR(VLOOKUP(A739,DETAIL!$A$7:$O$1101,13,0),"")</f>
        <v/>
      </c>
      <c r="K739" s="132" t="str">
        <f>IFERROR(CONCATENATE("वर्ष ",VLOOKUP(A739,DETAIL!$A$7:$O$1101,11,0)," / ","प्रतिशत ",VLOOKUP(A739,DETAIL!$A$7:$O$1101,12,0)*100),"")</f>
        <v/>
      </c>
      <c r="L739" s="16" t="str">
        <f>IFERROR(VLOOKUP(A739,DETAIL!$A$7:$L$1101,7,0),"")</f>
        <v/>
      </c>
      <c r="M739" s="133" t="str">
        <f>IFERROR(VLOOKUP(A739,DETAIL!$A$7:$L$1101,8,0)*75%,"")</f>
        <v/>
      </c>
      <c r="N739" s="16" t="str">
        <f>IFERROR(VLOOKUP(A739,DETAIL!$A$7:$L$1101,9,0),"")</f>
        <v/>
      </c>
      <c r="O739" s="133" t="str">
        <f>IFERROR(VLOOKUP(A739,DETAIL!$A$7:$L$1101,10,0)*25%,"")</f>
        <v/>
      </c>
      <c r="P739" s="133" t="str">
        <f t="shared" si="26"/>
        <v/>
      </c>
      <c r="Q739" s="131"/>
    </row>
    <row r="740" spans="1:17" ht="24.95" customHeight="1">
      <c r="A740" s="150">
        <v>733</v>
      </c>
      <c r="B740" s="16" t="str">
        <f t="shared" si="27"/>
        <v/>
      </c>
      <c r="C740" s="130" t="str">
        <f>IFERROR(VLOOKUP(A740,DETAIL!$A$7:$F$1101,3,0),"")</f>
        <v/>
      </c>
      <c r="D740" s="130" t="str">
        <f>IFERROR(VLOOKUP(A740,DETAIL!$A$7:$F$1101,4,0),"")</f>
        <v/>
      </c>
      <c r="E740" s="131" t="str">
        <f>IFERROR(VLOOKUP(A740,DETAIL!$A$7:$F$1101,5,0),"")</f>
        <v/>
      </c>
      <c r="F740" s="131" t="str">
        <f>IFERROR(VLOOKUP(A740,DETAIL!$A$7:$O$1101,15,0),"")</f>
        <v/>
      </c>
      <c r="G740" s="131" t="str">
        <f>IFERROR(VLOOKUP(A740,DETAIL!$A$7:$O$1101,14,0),"")</f>
        <v/>
      </c>
      <c r="H740" s="16" t="str">
        <f>IFERROR(VLOOKUP(A740,DETAIL!$A$7:$F$1101,6,0),"")</f>
        <v/>
      </c>
      <c r="I740" s="16" t="str">
        <f>IFERROR(VLOOKUP(A740,DETAIL!$A$7:$P$1101,16,0),"")</f>
        <v/>
      </c>
      <c r="J740" s="16" t="str">
        <f>IFERROR(VLOOKUP(A740,DETAIL!$A$7:$O$1101,13,0),"")</f>
        <v/>
      </c>
      <c r="K740" s="132" t="str">
        <f>IFERROR(CONCATENATE("वर्ष ",VLOOKUP(A740,DETAIL!$A$7:$O$1101,11,0)," / ","प्रतिशत ",VLOOKUP(A740,DETAIL!$A$7:$O$1101,12,0)*100),"")</f>
        <v/>
      </c>
      <c r="L740" s="16" t="str">
        <f>IFERROR(VLOOKUP(A740,DETAIL!$A$7:$L$1101,7,0),"")</f>
        <v/>
      </c>
      <c r="M740" s="133" t="str">
        <f>IFERROR(VLOOKUP(A740,DETAIL!$A$7:$L$1101,8,0)*75%,"")</f>
        <v/>
      </c>
      <c r="N740" s="16" t="str">
        <f>IFERROR(VLOOKUP(A740,DETAIL!$A$7:$L$1101,9,0),"")</f>
        <v/>
      </c>
      <c r="O740" s="133" t="str">
        <f>IFERROR(VLOOKUP(A740,DETAIL!$A$7:$L$1101,10,0)*25%,"")</f>
        <v/>
      </c>
      <c r="P740" s="133" t="str">
        <f t="shared" si="26"/>
        <v/>
      </c>
      <c r="Q740" s="131"/>
    </row>
    <row r="741" spans="1:17" ht="24.95" customHeight="1">
      <c r="A741" s="150">
        <v>734</v>
      </c>
      <c r="B741" s="16" t="str">
        <f t="shared" si="27"/>
        <v/>
      </c>
      <c r="C741" s="130" t="str">
        <f>IFERROR(VLOOKUP(A741,DETAIL!$A$7:$F$1101,3,0),"")</f>
        <v/>
      </c>
      <c r="D741" s="130" t="str">
        <f>IFERROR(VLOOKUP(A741,DETAIL!$A$7:$F$1101,4,0),"")</f>
        <v/>
      </c>
      <c r="E741" s="131" t="str">
        <f>IFERROR(VLOOKUP(A741,DETAIL!$A$7:$F$1101,5,0),"")</f>
        <v/>
      </c>
      <c r="F741" s="131" t="str">
        <f>IFERROR(VLOOKUP(A741,DETAIL!$A$7:$O$1101,15,0),"")</f>
        <v/>
      </c>
      <c r="G741" s="131" t="str">
        <f>IFERROR(VLOOKUP(A741,DETAIL!$A$7:$O$1101,14,0),"")</f>
        <v/>
      </c>
      <c r="H741" s="16" t="str">
        <f>IFERROR(VLOOKUP(A741,DETAIL!$A$7:$F$1101,6,0),"")</f>
        <v/>
      </c>
      <c r="I741" s="16" t="str">
        <f>IFERROR(VLOOKUP(A741,DETAIL!$A$7:$P$1101,16,0),"")</f>
        <v/>
      </c>
      <c r="J741" s="16" t="str">
        <f>IFERROR(VLOOKUP(A741,DETAIL!$A$7:$O$1101,13,0),"")</f>
        <v/>
      </c>
      <c r="K741" s="132" t="str">
        <f>IFERROR(CONCATENATE("वर्ष ",VLOOKUP(A741,DETAIL!$A$7:$O$1101,11,0)," / ","प्रतिशत ",VLOOKUP(A741,DETAIL!$A$7:$O$1101,12,0)*100),"")</f>
        <v/>
      </c>
      <c r="L741" s="16" t="str">
        <f>IFERROR(VLOOKUP(A741,DETAIL!$A$7:$L$1101,7,0),"")</f>
        <v/>
      </c>
      <c r="M741" s="133" t="str">
        <f>IFERROR(VLOOKUP(A741,DETAIL!$A$7:$L$1101,8,0)*75%,"")</f>
        <v/>
      </c>
      <c r="N741" s="16" t="str">
        <f>IFERROR(VLOOKUP(A741,DETAIL!$A$7:$L$1101,9,0),"")</f>
        <v/>
      </c>
      <c r="O741" s="133" t="str">
        <f>IFERROR(VLOOKUP(A741,DETAIL!$A$7:$L$1101,10,0)*25%,"")</f>
        <v/>
      </c>
      <c r="P741" s="133" t="str">
        <f t="shared" si="26"/>
        <v/>
      </c>
      <c r="Q741" s="131"/>
    </row>
    <row r="742" spans="1:17" ht="24.95" customHeight="1">
      <c r="A742" s="150">
        <v>735</v>
      </c>
      <c r="B742" s="16" t="str">
        <f t="shared" si="27"/>
        <v/>
      </c>
      <c r="C742" s="130" t="str">
        <f>IFERROR(VLOOKUP(A742,DETAIL!$A$7:$F$1101,3,0),"")</f>
        <v/>
      </c>
      <c r="D742" s="130" t="str">
        <f>IFERROR(VLOOKUP(A742,DETAIL!$A$7:$F$1101,4,0),"")</f>
        <v/>
      </c>
      <c r="E742" s="131" t="str">
        <f>IFERROR(VLOOKUP(A742,DETAIL!$A$7:$F$1101,5,0),"")</f>
        <v/>
      </c>
      <c r="F742" s="131" t="str">
        <f>IFERROR(VLOOKUP(A742,DETAIL!$A$7:$O$1101,15,0),"")</f>
        <v/>
      </c>
      <c r="G742" s="131" t="str">
        <f>IFERROR(VLOOKUP(A742,DETAIL!$A$7:$O$1101,14,0),"")</f>
        <v/>
      </c>
      <c r="H742" s="16" t="str">
        <f>IFERROR(VLOOKUP(A742,DETAIL!$A$7:$F$1101,6,0),"")</f>
        <v/>
      </c>
      <c r="I742" s="16" t="str">
        <f>IFERROR(VLOOKUP(A742,DETAIL!$A$7:$P$1101,16,0),"")</f>
        <v/>
      </c>
      <c r="J742" s="16" t="str">
        <f>IFERROR(VLOOKUP(A742,DETAIL!$A$7:$O$1101,13,0),"")</f>
        <v/>
      </c>
      <c r="K742" s="132" t="str">
        <f>IFERROR(CONCATENATE("वर्ष ",VLOOKUP(A742,DETAIL!$A$7:$O$1101,11,0)," / ","प्रतिशत ",VLOOKUP(A742,DETAIL!$A$7:$O$1101,12,0)*100),"")</f>
        <v/>
      </c>
      <c r="L742" s="16" t="str">
        <f>IFERROR(VLOOKUP(A742,DETAIL!$A$7:$L$1101,7,0),"")</f>
        <v/>
      </c>
      <c r="M742" s="133" t="str">
        <f>IFERROR(VLOOKUP(A742,DETAIL!$A$7:$L$1101,8,0)*75%,"")</f>
        <v/>
      </c>
      <c r="N742" s="16" t="str">
        <f>IFERROR(VLOOKUP(A742,DETAIL!$A$7:$L$1101,9,0),"")</f>
        <v/>
      </c>
      <c r="O742" s="133" t="str">
        <f>IFERROR(VLOOKUP(A742,DETAIL!$A$7:$L$1101,10,0)*25%,"")</f>
        <v/>
      </c>
      <c r="P742" s="133" t="str">
        <f t="shared" si="26"/>
        <v/>
      </c>
      <c r="Q742" s="131"/>
    </row>
    <row r="743" spans="1:17" ht="24.95" customHeight="1">
      <c r="A743" s="150">
        <v>736</v>
      </c>
      <c r="B743" s="16" t="str">
        <f t="shared" si="27"/>
        <v/>
      </c>
      <c r="C743" s="130" t="str">
        <f>IFERROR(VLOOKUP(A743,DETAIL!$A$7:$F$1101,3,0),"")</f>
        <v/>
      </c>
      <c r="D743" s="130" t="str">
        <f>IFERROR(VLOOKUP(A743,DETAIL!$A$7:$F$1101,4,0),"")</f>
        <v/>
      </c>
      <c r="E743" s="131" t="str">
        <f>IFERROR(VLOOKUP(A743,DETAIL!$A$7:$F$1101,5,0),"")</f>
        <v/>
      </c>
      <c r="F743" s="131" t="str">
        <f>IFERROR(VLOOKUP(A743,DETAIL!$A$7:$O$1101,15,0),"")</f>
        <v/>
      </c>
      <c r="G743" s="131" t="str">
        <f>IFERROR(VLOOKUP(A743,DETAIL!$A$7:$O$1101,14,0),"")</f>
        <v/>
      </c>
      <c r="H743" s="16" t="str">
        <f>IFERROR(VLOOKUP(A743,DETAIL!$A$7:$F$1101,6,0),"")</f>
        <v/>
      </c>
      <c r="I743" s="16" t="str">
        <f>IFERROR(VLOOKUP(A743,DETAIL!$A$7:$P$1101,16,0),"")</f>
        <v/>
      </c>
      <c r="J743" s="16" t="str">
        <f>IFERROR(VLOOKUP(A743,DETAIL!$A$7:$O$1101,13,0),"")</f>
        <v/>
      </c>
      <c r="K743" s="132" t="str">
        <f>IFERROR(CONCATENATE("वर्ष ",VLOOKUP(A743,DETAIL!$A$7:$O$1101,11,0)," / ","प्रतिशत ",VLOOKUP(A743,DETAIL!$A$7:$O$1101,12,0)*100),"")</f>
        <v/>
      </c>
      <c r="L743" s="16" t="str">
        <f>IFERROR(VLOOKUP(A743,DETAIL!$A$7:$L$1101,7,0),"")</f>
        <v/>
      </c>
      <c r="M743" s="133" t="str">
        <f>IFERROR(VLOOKUP(A743,DETAIL!$A$7:$L$1101,8,0)*75%,"")</f>
        <v/>
      </c>
      <c r="N743" s="16" t="str">
        <f>IFERROR(VLOOKUP(A743,DETAIL!$A$7:$L$1101,9,0),"")</f>
        <v/>
      </c>
      <c r="O743" s="133" t="str">
        <f>IFERROR(VLOOKUP(A743,DETAIL!$A$7:$L$1101,10,0)*25%,"")</f>
        <v/>
      </c>
      <c r="P743" s="133" t="str">
        <f t="shared" si="26"/>
        <v/>
      </c>
      <c r="Q743" s="131"/>
    </row>
    <row r="744" spans="1:17" ht="24.95" customHeight="1">
      <c r="A744" s="150">
        <v>737</v>
      </c>
      <c r="B744" s="16" t="str">
        <f t="shared" si="27"/>
        <v/>
      </c>
      <c r="C744" s="130" t="str">
        <f>IFERROR(VLOOKUP(A744,DETAIL!$A$7:$F$1101,3,0),"")</f>
        <v/>
      </c>
      <c r="D744" s="130" t="str">
        <f>IFERROR(VLOOKUP(A744,DETAIL!$A$7:$F$1101,4,0),"")</f>
        <v/>
      </c>
      <c r="E744" s="131" t="str">
        <f>IFERROR(VLOOKUP(A744,DETAIL!$A$7:$F$1101,5,0),"")</f>
        <v/>
      </c>
      <c r="F744" s="131" t="str">
        <f>IFERROR(VLOOKUP(A744,DETAIL!$A$7:$O$1101,15,0),"")</f>
        <v/>
      </c>
      <c r="G744" s="131" t="str">
        <f>IFERROR(VLOOKUP(A744,DETAIL!$A$7:$O$1101,14,0),"")</f>
        <v/>
      </c>
      <c r="H744" s="16" t="str">
        <f>IFERROR(VLOOKUP(A744,DETAIL!$A$7:$F$1101,6,0),"")</f>
        <v/>
      </c>
      <c r="I744" s="16" t="str">
        <f>IFERROR(VLOOKUP(A744,DETAIL!$A$7:$P$1101,16,0),"")</f>
        <v/>
      </c>
      <c r="J744" s="16" t="str">
        <f>IFERROR(VLOOKUP(A744,DETAIL!$A$7:$O$1101,13,0),"")</f>
        <v/>
      </c>
      <c r="K744" s="132" t="str">
        <f>IFERROR(CONCATENATE("वर्ष ",VLOOKUP(A744,DETAIL!$A$7:$O$1101,11,0)," / ","प्रतिशत ",VLOOKUP(A744,DETAIL!$A$7:$O$1101,12,0)*100),"")</f>
        <v/>
      </c>
      <c r="L744" s="16" t="str">
        <f>IFERROR(VLOOKUP(A744,DETAIL!$A$7:$L$1101,7,0),"")</f>
        <v/>
      </c>
      <c r="M744" s="133" t="str">
        <f>IFERROR(VLOOKUP(A744,DETAIL!$A$7:$L$1101,8,0)*75%,"")</f>
        <v/>
      </c>
      <c r="N744" s="16" t="str">
        <f>IFERROR(VLOOKUP(A744,DETAIL!$A$7:$L$1101,9,0),"")</f>
        <v/>
      </c>
      <c r="O744" s="133" t="str">
        <f>IFERROR(VLOOKUP(A744,DETAIL!$A$7:$L$1101,10,0)*25%,"")</f>
        <v/>
      </c>
      <c r="P744" s="133" t="str">
        <f t="shared" si="26"/>
        <v/>
      </c>
      <c r="Q744" s="131"/>
    </row>
    <row r="745" spans="1:17" ht="24.95" customHeight="1">
      <c r="A745" s="150">
        <v>738</v>
      </c>
      <c r="B745" s="16" t="str">
        <f t="shared" si="27"/>
        <v/>
      </c>
      <c r="C745" s="130" t="str">
        <f>IFERROR(VLOOKUP(A745,DETAIL!$A$7:$F$1101,3,0),"")</f>
        <v/>
      </c>
      <c r="D745" s="130" t="str">
        <f>IFERROR(VLOOKUP(A745,DETAIL!$A$7:$F$1101,4,0),"")</f>
        <v/>
      </c>
      <c r="E745" s="131" t="str">
        <f>IFERROR(VLOOKUP(A745,DETAIL!$A$7:$F$1101,5,0),"")</f>
        <v/>
      </c>
      <c r="F745" s="131" t="str">
        <f>IFERROR(VLOOKUP(A745,DETAIL!$A$7:$O$1101,15,0),"")</f>
        <v/>
      </c>
      <c r="G745" s="131" t="str">
        <f>IFERROR(VLOOKUP(A745,DETAIL!$A$7:$O$1101,14,0),"")</f>
        <v/>
      </c>
      <c r="H745" s="16" t="str">
        <f>IFERROR(VLOOKUP(A745,DETAIL!$A$7:$F$1101,6,0),"")</f>
        <v/>
      </c>
      <c r="I745" s="16" t="str">
        <f>IFERROR(VLOOKUP(A745,DETAIL!$A$7:$P$1101,16,0),"")</f>
        <v/>
      </c>
      <c r="J745" s="16" t="str">
        <f>IFERROR(VLOOKUP(A745,DETAIL!$A$7:$O$1101,13,0),"")</f>
        <v/>
      </c>
      <c r="K745" s="132" t="str">
        <f>IFERROR(CONCATENATE("वर्ष ",VLOOKUP(A745,DETAIL!$A$7:$O$1101,11,0)," / ","प्रतिशत ",VLOOKUP(A745,DETAIL!$A$7:$O$1101,12,0)*100),"")</f>
        <v/>
      </c>
      <c r="L745" s="16" t="str">
        <f>IFERROR(VLOOKUP(A745,DETAIL!$A$7:$L$1101,7,0),"")</f>
        <v/>
      </c>
      <c r="M745" s="133" t="str">
        <f>IFERROR(VLOOKUP(A745,DETAIL!$A$7:$L$1101,8,0)*75%,"")</f>
        <v/>
      </c>
      <c r="N745" s="16" t="str">
        <f>IFERROR(VLOOKUP(A745,DETAIL!$A$7:$L$1101,9,0),"")</f>
        <v/>
      </c>
      <c r="O745" s="133" t="str">
        <f>IFERROR(VLOOKUP(A745,DETAIL!$A$7:$L$1101,10,0)*25%,"")</f>
        <v/>
      </c>
      <c r="P745" s="133" t="str">
        <f t="shared" si="26"/>
        <v/>
      </c>
      <c r="Q745" s="131"/>
    </row>
    <row r="746" spans="1:17" ht="24.95" customHeight="1">
      <c r="A746" s="150">
        <v>739</v>
      </c>
      <c r="B746" s="16" t="str">
        <f t="shared" si="27"/>
        <v/>
      </c>
      <c r="C746" s="130" t="str">
        <f>IFERROR(VLOOKUP(A746,DETAIL!$A$7:$F$1101,3,0),"")</f>
        <v/>
      </c>
      <c r="D746" s="130" t="str">
        <f>IFERROR(VLOOKUP(A746,DETAIL!$A$7:$F$1101,4,0),"")</f>
        <v/>
      </c>
      <c r="E746" s="131" t="str">
        <f>IFERROR(VLOOKUP(A746,DETAIL!$A$7:$F$1101,5,0),"")</f>
        <v/>
      </c>
      <c r="F746" s="131" t="str">
        <f>IFERROR(VLOOKUP(A746,DETAIL!$A$7:$O$1101,15,0),"")</f>
        <v/>
      </c>
      <c r="G746" s="131" t="str">
        <f>IFERROR(VLOOKUP(A746,DETAIL!$A$7:$O$1101,14,0),"")</f>
        <v/>
      </c>
      <c r="H746" s="16" t="str">
        <f>IFERROR(VLOOKUP(A746,DETAIL!$A$7:$F$1101,6,0),"")</f>
        <v/>
      </c>
      <c r="I746" s="16" t="str">
        <f>IFERROR(VLOOKUP(A746,DETAIL!$A$7:$P$1101,16,0),"")</f>
        <v/>
      </c>
      <c r="J746" s="16" t="str">
        <f>IFERROR(VLOOKUP(A746,DETAIL!$A$7:$O$1101,13,0),"")</f>
        <v/>
      </c>
      <c r="K746" s="132" t="str">
        <f>IFERROR(CONCATENATE("वर्ष ",VLOOKUP(A746,DETAIL!$A$7:$O$1101,11,0)," / ","प्रतिशत ",VLOOKUP(A746,DETAIL!$A$7:$O$1101,12,0)*100),"")</f>
        <v/>
      </c>
      <c r="L746" s="16" t="str">
        <f>IFERROR(VLOOKUP(A746,DETAIL!$A$7:$L$1101,7,0),"")</f>
        <v/>
      </c>
      <c r="M746" s="133" t="str">
        <f>IFERROR(VLOOKUP(A746,DETAIL!$A$7:$L$1101,8,0)*75%,"")</f>
        <v/>
      </c>
      <c r="N746" s="16" t="str">
        <f>IFERROR(VLOOKUP(A746,DETAIL!$A$7:$L$1101,9,0),"")</f>
        <v/>
      </c>
      <c r="O746" s="133" t="str">
        <f>IFERROR(VLOOKUP(A746,DETAIL!$A$7:$L$1101,10,0)*25%,"")</f>
        <v/>
      </c>
      <c r="P746" s="133" t="str">
        <f t="shared" si="26"/>
        <v/>
      </c>
      <c r="Q746" s="131"/>
    </row>
    <row r="747" spans="1:17" ht="24.95" customHeight="1">
      <c r="A747" s="150">
        <v>740</v>
      </c>
      <c r="B747" s="16" t="str">
        <f t="shared" si="27"/>
        <v/>
      </c>
      <c r="C747" s="130" t="str">
        <f>IFERROR(VLOOKUP(A747,DETAIL!$A$7:$F$1101,3,0),"")</f>
        <v/>
      </c>
      <c r="D747" s="130" t="str">
        <f>IFERROR(VLOOKUP(A747,DETAIL!$A$7:$F$1101,4,0),"")</f>
        <v/>
      </c>
      <c r="E747" s="131" t="str">
        <f>IFERROR(VLOOKUP(A747,DETAIL!$A$7:$F$1101,5,0),"")</f>
        <v/>
      </c>
      <c r="F747" s="131" t="str">
        <f>IFERROR(VLOOKUP(A747,DETAIL!$A$7:$O$1101,15,0),"")</f>
        <v/>
      </c>
      <c r="G747" s="131" t="str">
        <f>IFERROR(VLOOKUP(A747,DETAIL!$A$7:$O$1101,14,0),"")</f>
        <v/>
      </c>
      <c r="H747" s="16" t="str">
        <f>IFERROR(VLOOKUP(A747,DETAIL!$A$7:$F$1101,6,0),"")</f>
        <v/>
      </c>
      <c r="I747" s="16" t="str">
        <f>IFERROR(VLOOKUP(A747,DETAIL!$A$7:$P$1101,16,0),"")</f>
        <v/>
      </c>
      <c r="J747" s="16" t="str">
        <f>IFERROR(VLOOKUP(A747,DETAIL!$A$7:$O$1101,13,0),"")</f>
        <v/>
      </c>
      <c r="K747" s="132" t="str">
        <f>IFERROR(CONCATENATE("वर्ष ",VLOOKUP(A747,DETAIL!$A$7:$O$1101,11,0)," / ","प्रतिशत ",VLOOKUP(A747,DETAIL!$A$7:$O$1101,12,0)*100),"")</f>
        <v/>
      </c>
      <c r="L747" s="16" t="str">
        <f>IFERROR(VLOOKUP(A747,DETAIL!$A$7:$L$1101,7,0),"")</f>
        <v/>
      </c>
      <c r="M747" s="133" t="str">
        <f>IFERROR(VLOOKUP(A747,DETAIL!$A$7:$L$1101,8,0)*75%,"")</f>
        <v/>
      </c>
      <c r="N747" s="16" t="str">
        <f>IFERROR(VLOOKUP(A747,DETAIL!$A$7:$L$1101,9,0),"")</f>
        <v/>
      </c>
      <c r="O747" s="133" t="str">
        <f>IFERROR(VLOOKUP(A747,DETAIL!$A$7:$L$1101,10,0)*25%,"")</f>
        <v/>
      </c>
      <c r="P747" s="133" t="str">
        <f t="shared" si="26"/>
        <v/>
      </c>
      <c r="Q747" s="131"/>
    </row>
    <row r="748" spans="1:17" ht="24.95" customHeight="1">
      <c r="A748" s="150">
        <v>741</v>
      </c>
      <c r="B748" s="16" t="str">
        <f t="shared" si="27"/>
        <v/>
      </c>
      <c r="C748" s="130" t="str">
        <f>IFERROR(VLOOKUP(A748,DETAIL!$A$7:$F$1101,3,0),"")</f>
        <v/>
      </c>
      <c r="D748" s="130" t="str">
        <f>IFERROR(VLOOKUP(A748,DETAIL!$A$7:$F$1101,4,0),"")</f>
        <v/>
      </c>
      <c r="E748" s="131" t="str">
        <f>IFERROR(VLOOKUP(A748,DETAIL!$A$7:$F$1101,5,0),"")</f>
        <v/>
      </c>
      <c r="F748" s="131" t="str">
        <f>IFERROR(VLOOKUP(A748,DETAIL!$A$7:$O$1101,15,0),"")</f>
        <v/>
      </c>
      <c r="G748" s="131" t="str">
        <f>IFERROR(VLOOKUP(A748,DETAIL!$A$7:$O$1101,14,0),"")</f>
        <v/>
      </c>
      <c r="H748" s="16" t="str">
        <f>IFERROR(VLOOKUP(A748,DETAIL!$A$7:$F$1101,6,0),"")</f>
        <v/>
      </c>
      <c r="I748" s="16" t="str">
        <f>IFERROR(VLOOKUP(A748,DETAIL!$A$7:$P$1101,16,0),"")</f>
        <v/>
      </c>
      <c r="J748" s="16" t="str">
        <f>IFERROR(VLOOKUP(A748,DETAIL!$A$7:$O$1101,13,0),"")</f>
        <v/>
      </c>
      <c r="K748" s="132" t="str">
        <f>IFERROR(CONCATENATE("वर्ष ",VLOOKUP(A748,DETAIL!$A$7:$O$1101,11,0)," / ","प्रतिशत ",VLOOKUP(A748,DETAIL!$A$7:$O$1101,12,0)*100),"")</f>
        <v/>
      </c>
      <c r="L748" s="16" t="str">
        <f>IFERROR(VLOOKUP(A748,DETAIL!$A$7:$L$1101,7,0),"")</f>
        <v/>
      </c>
      <c r="M748" s="133" t="str">
        <f>IFERROR(VLOOKUP(A748,DETAIL!$A$7:$L$1101,8,0)*75%,"")</f>
        <v/>
      </c>
      <c r="N748" s="16" t="str">
        <f>IFERROR(VLOOKUP(A748,DETAIL!$A$7:$L$1101,9,0),"")</f>
        <v/>
      </c>
      <c r="O748" s="133" t="str">
        <f>IFERROR(VLOOKUP(A748,DETAIL!$A$7:$L$1101,10,0)*25%,"")</f>
        <v/>
      </c>
      <c r="P748" s="133" t="str">
        <f t="shared" si="26"/>
        <v/>
      </c>
      <c r="Q748" s="131"/>
    </row>
    <row r="749" spans="1:17" ht="24.95" customHeight="1">
      <c r="A749" s="150">
        <v>742</v>
      </c>
      <c r="B749" s="16" t="str">
        <f t="shared" si="27"/>
        <v/>
      </c>
      <c r="C749" s="130" t="str">
        <f>IFERROR(VLOOKUP(A749,DETAIL!$A$7:$F$1101,3,0),"")</f>
        <v/>
      </c>
      <c r="D749" s="130" t="str">
        <f>IFERROR(VLOOKUP(A749,DETAIL!$A$7:$F$1101,4,0),"")</f>
        <v/>
      </c>
      <c r="E749" s="131" t="str">
        <f>IFERROR(VLOOKUP(A749,DETAIL!$A$7:$F$1101,5,0),"")</f>
        <v/>
      </c>
      <c r="F749" s="131" t="str">
        <f>IFERROR(VLOOKUP(A749,DETAIL!$A$7:$O$1101,15,0),"")</f>
        <v/>
      </c>
      <c r="G749" s="131" t="str">
        <f>IFERROR(VLOOKUP(A749,DETAIL!$A$7:$O$1101,14,0),"")</f>
        <v/>
      </c>
      <c r="H749" s="16" t="str">
        <f>IFERROR(VLOOKUP(A749,DETAIL!$A$7:$F$1101,6,0),"")</f>
        <v/>
      </c>
      <c r="I749" s="16" t="str">
        <f>IFERROR(VLOOKUP(A749,DETAIL!$A$7:$P$1101,16,0),"")</f>
        <v/>
      </c>
      <c r="J749" s="16" t="str">
        <f>IFERROR(VLOOKUP(A749,DETAIL!$A$7:$O$1101,13,0),"")</f>
        <v/>
      </c>
      <c r="K749" s="132" t="str">
        <f>IFERROR(CONCATENATE("वर्ष ",VLOOKUP(A749,DETAIL!$A$7:$O$1101,11,0)," / ","प्रतिशत ",VLOOKUP(A749,DETAIL!$A$7:$O$1101,12,0)*100),"")</f>
        <v/>
      </c>
      <c r="L749" s="16" t="str">
        <f>IFERROR(VLOOKUP(A749,DETAIL!$A$7:$L$1101,7,0),"")</f>
        <v/>
      </c>
      <c r="M749" s="133" t="str">
        <f>IFERROR(VLOOKUP(A749,DETAIL!$A$7:$L$1101,8,0)*75%,"")</f>
        <v/>
      </c>
      <c r="N749" s="16" t="str">
        <f>IFERROR(VLOOKUP(A749,DETAIL!$A$7:$L$1101,9,0),"")</f>
        <v/>
      </c>
      <c r="O749" s="133" t="str">
        <f>IFERROR(VLOOKUP(A749,DETAIL!$A$7:$L$1101,10,0)*25%,"")</f>
        <v/>
      </c>
      <c r="P749" s="133" t="str">
        <f t="shared" si="26"/>
        <v/>
      </c>
      <c r="Q749" s="131"/>
    </row>
    <row r="750" spans="1:17" ht="24.95" customHeight="1">
      <c r="A750" s="150">
        <v>743</v>
      </c>
      <c r="B750" s="16" t="str">
        <f t="shared" si="27"/>
        <v/>
      </c>
      <c r="C750" s="130" t="str">
        <f>IFERROR(VLOOKUP(A750,DETAIL!$A$7:$F$1101,3,0),"")</f>
        <v/>
      </c>
      <c r="D750" s="130" t="str">
        <f>IFERROR(VLOOKUP(A750,DETAIL!$A$7:$F$1101,4,0),"")</f>
        <v/>
      </c>
      <c r="E750" s="131" t="str">
        <f>IFERROR(VLOOKUP(A750,DETAIL!$A$7:$F$1101,5,0),"")</f>
        <v/>
      </c>
      <c r="F750" s="131" t="str">
        <f>IFERROR(VLOOKUP(A750,DETAIL!$A$7:$O$1101,15,0),"")</f>
        <v/>
      </c>
      <c r="G750" s="131" t="str">
        <f>IFERROR(VLOOKUP(A750,DETAIL!$A$7:$O$1101,14,0),"")</f>
        <v/>
      </c>
      <c r="H750" s="16" t="str">
        <f>IFERROR(VLOOKUP(A750,DETAIL!$A$7:$F$1101,6,0),"")</f>
        <v/>
      </c>
      <c r="I750" s="16" t="str">
        <f>IFERROR(VLOOKUP(A750,DETAIL!$A$7:$P$1101,16,0),"")</f>
        <v/>
      </c>
      <c r="J750" s="16" t="str">
        <f>IFERROR(VLOOKUP(A750,DETAIL!$A$7:$O$1101,13,0),"")</f>
        <v/>
      </c>
      <c r="K750" s="132" t="str">
        <f>IFERROR(CONCATENATE("वर्ष ",VLOOKUP(A750,DETAIL!$A$7:$O$1101,11,0)," / ","प्रतिशत ",VLOOKUP(A750,DETAIL!$A$7:$O$1101,12,0)*100),"")</f>
        <v/>
      </c>
      <c r="L750" s="16" t="str">
        <f>IFERROR(VLOOKUP(A750,DETAIL!$A$7:$L$1101,7,0),"")</f>
        <v/>
      </c>
      <c r="M750" s="133" t="str">
        <f>IFERROR(VLOOKUP(A750,DETAIL!$A$7:$L$1101,8,0)*75%,"")</f>
        <v/>
      </c>
      <c r="N750" s="16" t="str">
        <f>IFERROR(VLOOKUP(A750,DETAIL!$A$7:$L$1101,9,0),"")</f>
        <v/>
      </c>
      <c r="O750" s="133" t="str">
        <f>IFERROR(VLOOKUP(A750,DETAIL!$A$7:$L$1101,10,0)*25%,"")</f>
        <v/>
      </c>
      <c r="P750" s="133" t="str">
        <f t="shared" si="26"/>
        <v/>
      </c>
      <c r="Q750" s="131"/>
    </row>
    <row r="751" spans="1:17" ht="24.95" customHeight="1">
      <c r="A751" s="150">
        <v>744</v>
      </c>
      <c r="B751" s="16" t="str">
        <f t="shared" si="27"/>
        <v/>
      </c>
      <c r="C751" s="130" t="str">
        <f>IFERROR(VLOOKUP(A751,DETAIL!$A$7:$F$1101,3,0),"")</f>
        <v/>
      </c>
      <c r="D751" s="130" t="str">
        <f>IFERROR(VLOOKUP(A751,DETAIL!$A$7:$F$1101,4,0),"")</f>
        <v/>
      </c>
      <c r="E751" s="131" t="str">
        <f>IFERROR(VLOOKUP(A751,DETAIL!$A$7:$F$1101,5,0),"")</f>
        <v/>
      </c>
      <c r="F751" s="131" t="str">
        <f>IFERROR(VLOOKUP(A751,DETAIL!$A$7:$O$1101,15,0),"")</f>
        <v/>
      </c>
      <c r="G751" s="131" t="str">
        <f>IFERROR(VLOOKUP(A751,DETAIL!$A$7:$O$1101,14,0),"")</f>
        <v/>
      </c>
      <c r="H751" s="16" t="str">
        <f>IFERROR(VLOOKUP(A751,DETAIL!$A$7:$F$1101,6,0),"")</f>
        <v/>
      </c>
      <c r="I751" s="16" t="str">
        <f>IFERROR(VLOOKUP(A751,DETAIL!$A$7:$P$1101,16,0),"")</f>
        <v/>
      </c>
      <c r="J751" s="16" t="str">
        <f>IFERROR(VLOOKUP(A751,DETAIL!$A$7:$O$1101,13,0),"")</f>
        <v/>
      </c>
      <c r="K751" s="132" t="str">
        <f>IFERROR(CONCATENATE("वर्ष ",VLOOKUP(A751,DETAIL!$A$7:$O$1101,11,0)," / ","प्रतिशत ",VLOOKUP(A751,DETAIL!$A$7:$O$1101,12,0)*100),"")</f>
        <v/>
      </c>
      <c r="L751" s="16" t="str">
        <f>IFERROR(VLOOKUP(A751,DETAIL!$A$7:$L$1101,7,0),"")</f>
        <v/>
      </c>
      <c r="M751" s="133" t="str">
        <f>IFERROR(VLOOKUP(A751,DETAIL!$A$7:$L$1101,8,0)*75%,"")</f>
        <v/>
      </c>
      <c r="N751" s="16" t="str">
        <f>IFERROR(VLOOKUP(A751,DETAIL!$A$7:$L$1101,9,0),"")</f>
        <v/>
      </c>
      <c r="O751" s="133" t="str">
        <f>IFERROR(VLOOKUP(A751,DETAIL!$A$7:$L$1101,10,0)*25%,"")</f>
        <v/>
      </c>
      <c r="P751" s="133" t="str">
        <f t="shared" si="26"/>
        <v/>
      </c>
      <c r="Q751" s="131"/>
    </row>
    <row r="752" spans="1:17" ht="24.95" customHeight="1">
      <c r="A752" s="150">
        <v>745</v>
      </c>
      <c r="B752" s="16" t="str">
        <f t="shared" si="27"/>
        <v/>
      </c>
      <c r="C752" s="130" t="str">
        <f>IFERROR(VLOOKUP(A752,DETAIL!$A$7:$F$1101,3,0),"")</f>
        <v/>
      </c>
      <c r="D752" s="130" t="str">
        <f>IFERROR(VLOOKUP(A752,DETAIL!$A$7:$F$1101,4,0),"")</f>
        <v/>
      </c>
      <c r="E752" s="131" t="str">
        <f>IFERROR(VLOOKUP(A752,DETAIL!$A$7:$F$1101,5,0),"")</f>
        <v/>
      </c>
      <c r="F752" s="131" t="str">
        <f>IFERROR(VLOOKUP(A752,DETAIL!$A$7:$O$1101,15,0),"")</f>
        <v/>
      </c>
      <c r="G752" s="131" t="str">
        <f>IFERROR(VLOOKUP(A752,DETAIL!$A$7:$O$1101,14,0),"")</f>
        <v/>
      </c>
      <c r="H752" s="16" t="str">
        <f>IFERROR(VLOOKUP(A752,DETAIL!$A$7:$F$1101,6,0),"")</f>
        <v/>
      </c>
      <c r="I752" s="16" t="str">
        <f>IFERROR(VLOOKUP(A752,DETAIL!$A$7:$P$1101,16,0),"")</f>
        <v/>
      </c>
      <c r="J752" s="16" t="str">
        <f>IFERROR(VLOOKUP(A752,DETAIL!$A$7:$O$1101,13,0),"")</f>
        <v/>
      </c>
      <c r="K752" s="132" t="str">
        <f>IFERROR(CONCATENATE("वर्ष ",VLOOKUP(A752,DETAIL!$A$7:$O$1101,11,0)," / ","प्रतिशत ",VLOOKUP(A752,DETAIL!$A$7:$O$1101,12,0)*100),"")</f>
        <v/>
      </c>
      <c r="L752" s="16" t="str">
        <f>IFERROR(VLOOKUP(A752,DETAIL!$A$7:$L$1101,7,0),"")</f>
        <v/>
      </c>
      <c r="M752" s="133" t="str">
        <f>IFERROR(VLOOKUP(A752,DETAIL!$A$7:$L$1101,8,0)*75%,"")</f>
        <v/>
      </c>
      <c r="N752" s="16" t="str">
        <f>IFERROR(VLOOKUP(A752,DETAIL!$A$7:$L$1101,9,0),"")</f>
        <v/>
      </c>
      <c r="O752" s="133" t="str">
        <f>IFERROR(VLOOKUP(A752,DETAIL!$A$7:$L$1101,10,0)*25%,"")</f>
        <v/>
      </c>
      <c r="P752" s="133" t="str">
        <f t="shared" si="26"/>
        <v/>
      </c>
      <c r="Q752" s="131"/>
    </row>
    <row r="753" spans="1:17" ht="24.95" customHeight="1">
      <c r="A753" s="150">
        <v>746</v>
      </c>
      <c r="B753" s="16" t="str">
        <f t="shared" si="27"/>
        <v/>
      </c>
      <c r="C753" s="130" t="str">
        <f>IFERROR(VLOOKUP(A753,DETAIL!$A$7:$F$1101,3,0),"")</f>
        <v/>
      </c>
      <c r="D753" s="130" t="str">
        <f>IFERROR(VLOOKUP(A753,DETAIL!$A$7:$F$1101,4,0),"")</f>
        <v/>
      </c>
      <c r="E753" s="131" t="str">
        <f>IFERROR(VLOOKUP(A753,DETAIL!$A$7:$F$1101,5,0),"")</f>
        <v/>
      </c>
      <c r="F753" s="131" t="str">
        <f>IFERROR(VLOOKUP(A753,DETAIL!$A$7:$O$1101,15,0),"")</f>
        <v/>
      </c>
      <c r="G753" s="131" t="str">
        <f>IFERROR(VLOOKUP(A753,DETAIL!$A$7:$O$1101,14,0),"")</f>
        <v/>
      </c>
      <c r="H753" s="16" t="str">
        <f>IFERROR(VLOOKUP(A753,DETAIL!$A$7:$F$1101,6,0),"")</f>
        <v/>
      </c>
      <c r="I753" s="16" t="str">
        <f>IFERROR(VLOOKUP(A753,DETAIL!$A$7:$P$1101,16,0),"")</f>
        <v/>
      </c>
      <c r="J753" s="16" t="str">
        <f>IFERROR(VLOOKUP(A753,DETAIL!$A$7:$O$1101,13,0),"")</f>
        <v/>
      </c>
      <c r="K753" s="132" t="str">
        <f>IFERROR(CONCATENATE("वर्ष ",VLOOKUP(A753,DETAIL!$A$7:$O$1101,11,0)," / ","प्रतिशत ",VLOOKUP(A753,DETAIL!$A$7:$O$1101,12,0)*100),"")</f>
        <v/>
      </c>
      <c r="L753" s="16" t="str">
        <f>IFERROR(VLOOKUP(A753,DETAIL!$A$7:$L$1101,7,0),"")</f>
        <v/>
      </c>
      <c r="M753" s="133" t="str">
        <f>IFERROR(VLOOKUP(A753,DETAIL!$A$7:$L$1101,8,0)*75%,"")</f>
        <v/>
      </c>
      <c r="N753" s="16" t="str">
        <f>IFERROR(VLOOKUP(A753,DETAIL!$A$7:$L$1101,9,0),"")</f>
        <v/>
      </c>
      <c r="O753" s="133" t="str">
        <f>IFERROR(VLOOKUP(A753,DETAIL!$A$7:$L$1101,10,0)*25%,"")</f>
        <v/>
      </c>
      <c r="P753" s="133" t="str">
        <f t="shared" si="26"/>
        <v/>
      </c>
      <c r="Q753" s="131"/>
    </row>
    <row r="754" spans="1:17" ht="24.95" customHeight="1">
      <c r="A754" s="150">
        <v>747</v>
      </c>
      <c r="B754" s="16" t="str">
        <f t="shared" si="27"/>
        <v/>
      </c>
      <c r="C754" s="130" t="str">
        <f>IFERROR(VLOOKUP(A754,DETAIL!$A$7:$F$1101,3,0),"")</f>
        <v/>
      </c>
      <c r="D754" s="130" t="str">
        <f>IFERROR(VLOOKUP(A754,DETAIL!$A$7:$F$1101,4,0),"")</f>
        <v/>
      </c>
      <c r="E754" s="131" t="str">
        <f>IFERROR(VLOOKUP(A754,DETAIL!$A$7:$F$1101,5,0),"")</f>
        <v/>
      </c>
      <c r="F754" s="131" t="str">
        <f>IFERROR(VLOOKUP(A754,DETAIL!$A$7:$O$1101,15,0),"")</f>
        <v/>
      </c>
      <c r="G754" s="131" t="str">
        <f>IFERROR(VLOOKUP(A754,DETAIL!$A$7:$O$1101,14,0),"")</f>
        <v/>
      </c>
      <c r="H754" s="16" t="str">
        <f>IFERROR(VLOOKUP(A754,DETAIL!$A$7:$F$1101,6,0),"")</f>
        <v/>
      </c>
      <c r="I754" s="16" t="str">
        <f>IFERROR(VLOOKUP(A754,DETAIL!$A$7:$P$1101,16,0),"")</f>
        <v/>
      </c>
      <c r="J754" s="16" t="str">
        <f>IFERROR(VLOOKUP(A754,DETAIL!$A$7:$O$1101,13,0),"")</f>
        <v/>
      </c>
      <c r="K754" s="132" t="str">
        <f>IFERROR(CONCATENATE("वर्ष ",VLOOKUP(A754,DETAIL!$A$7:$O$1101,11,0)," / ","प्रतिशत ",VLOOKUP(A754,DETAIL!$A$7:$O$1101,12,0)*100),"")</f>
        <v/>
      </c>
      <c r="L754" s="16" t="str">
        <f>IFERROR(VLOOKUP(A754,DETAIL!$A$7:$L$1101,7,0),"")</f>
        <v/>
      </c>
      <c r="M754" s="133" t="str">
        <f>IFERROR(VLOOKUP(A754,DETAIL!$A$7:$L$1101,8,0)*75%,"")</f>
        <v/>
      </c>
      <c r="N754" s="16" t="str">
        <f>IFERROR(VLOOKUP(A754,DETAIL!$A$7:$L$1101,9,0),"")</f>
        <v/>
      </c>
      <c r="O754" s="133" t="str">
        <f>IFERROR(VLOOKUP(A754,DETAIL!$A$7:$L$1101,10,0)*25%,"")</f>
        <v/>
      </c>
      <c r="P754" s="133" t="str">
        <f t="shared" si="26"/>
        <v/>
      </c>
      <c r="Q754" s="131"/>
    </row>
    <row r="755" spans="1:17" ht="24.95" customHeight="1">
      <c r="A755" s="150">
        <v>748</v>
      </c>
      <c r="B755" s="16" t="str">
        <f t="shared" si="27"/>
        <v/>
      </c>
      <c r="C755" s="130" t="str">
        <f>IFERROR(VLOOKUP(A755,DETAIL!$A$7:$F$1101,3,0),"")</f>
        <v/>
      </c>
      <c r="D755" s="130" t="str">
        <f>IFERROR(VLOOKUP(A755,DETAIL!$A$7:$F$1101,4,0),"")</f>
        <v/>
      </c>
      <c r="E755" s="131" t="str">
        <f>IFERROR(VLOOKUP(A755,DETAIL!$A$7:$F$1101,5,0),"")</f>
        <v/>
      </c>
      <c r="F755" s="131" t="str">
        <f>IFERROR(VLOOKUP(A755,DETAIL!$A$7:$O$1101,15,0),"")</f>
        <v/>
      </c>
      <c r="G755" s="131" t="str">
        <f>IFERROR(VLOOKUP(A755,DETAIL!$A$7:$O$1101,14,0),"")</f>
        <v/>
      </c>
      <c r="H755" s="16" t="str">
        <f>IFERROR(VLOOKUP(A755,DETAIL!$A$7:$F$1101,6,0),"")</f>
        <v/>
      </c>
      <c r="I755" s="16" t="str">
        <f>IFERROR(VLOOKUP(A755,DETAIL!$A$7:$P$1101,16,0),"")</f>
        <v/>
      </c>
      <c r="J755" s="16" t="str">
        <f>IFERROR(VLOOKUP(A755,DETAIL!$A$7:$O$1101,13,0),"")</f>
        <v/>
      </c>
      <c r="K755" s="132" t="str">
        <f>IFERROR(CONCATENATE("वर्ष ",VLOOKUP(A755,DETAIL!$A$7:$O$1101,11,0)," / ","प्रतिशत ",VLOOKUP(A755,DETAIL!$A$7:$O$1101,12,0)*100),"")</f>
        <v/>
      </c>
      <c r="L755" s="16" t="str">
        <f>IFERROR(VLOOKUP(A755,DETAIL!$A$7:$L$1101,7,0),"")</f>
        <v/>
      </c>
      <c r="M755" s="133" t="str">
        <f>IFERROR(VLOOKUP(A755,DETAIL!$A$7:$L$1101,8,0)*75%,"")</f>
        <v/>
      </c>
      <c r="N755" s="16" t="str">
        <f>IFERROR(VLOOKUP(A755,DETAIL!$A$7:$L$1101,9,0),"")</f>
        <v/>
      </c>
      <c r="O755" s="133" t="str">
        <f>IFERROR(VLOOKUP(A755,DETAIL!$A$7:$L$1101,10,0)*25%,"")</f>
        <v/>
      </c>
      <c r="P755" s="133" t="str">
        <f t="shared" si="26"/>
        <v/>
      </c>
      <c r="Q755" s="131"/>
    </row>
    <row r="756" spans="1:17" ht="24.95" customHeight="1">
      <c r="A756" s="150">
        <v>749</v>
      </c>
      <c r="B756" s="16" t="str">
        <f t="shared" si="27"/>
        <v/>
      </c>
      <c r="C756" s="130" t="str">
        <f>IFERROR(VLOOKUP(A756,DETAIL!$A$7:$F$1101,3,0),"")</f>
        <v/>
      </c>
      <c r="D756" s="130" t="str">
        <f>IFERROR(VLOOKUP(A756,DETAIL!$A$7:$F$1101,4,0),"")</f>
        <v/>
      </c>
      <c r="E756" s="131" t="str">
        <f>IFERROR(VLOOKUP(A756,DETAIL!$A$7:$F$1101,5,0),"")</f>
        <v/>
      </c>
      <c r="F756" s="131" t="str">
        <f>IFERROR(VLOOKUP(A756,DETAIL!$A$7:$O$1101,15,0),"")</f>
        <v/>
      </c>
      <c r="G756" s="131" t="str">
        <f>IFERROR(VLOOKUP(A756,DETAIL!$A$7:$O$1101,14,0),"")</f>
        <v/>
      </c>
      <c r="H756" s="16" t="str">
        <f>IFERROR(VLOOKUP(A756,DETAIL!$A$7:$F$1101,6,0),"")</f>
        <v/>
      </c>
      <c r="I756" s="16" t="str">
        <f>IFERROR(VLOOKUP(A756,DETAIL!$A$7:$P$1101,16,0),"")</f>
        <v/>
      </c>
      <c r="J756" s="16" t="str">
        <f>IFERROR(VLOOKUP(A756,DETAIL!$A$7:$O$1101,13,0),"")</f>
        <v/>
      </c>
      <c r="K756" s="132" t="str">
        <f>IFERROR(CONCATENATE("वर्ष ",VLOOKUP(A756,DETAIL!$A$7:$O$1101,11,0)," / ","प्रतिशत ",VLOOKUP(A756,DETAIL!$A$7:$O$1101,12,0)*100),"")</f>
        <v/>
      </c>
      <c r="L756" s="16" t="str">
        <f>IFERROR(VLOOKUP(A756,DETAIL!$A$7:$L$1101,7,0),"")</f>
        <v/>
      </c>
      <c r="M756" s="133" t="str">
        <f>IFERROR(VLOOKUP(A756,DETAIL!$A$7:$L$1101,8,0)*75%,"")</f>
        <v/>
      </c>
      <c r="N756" s="16" t="str">
        <f>IFERROR(VLOOKUP(A756,DETAIL!$A$7:$L$1101,9,0),"")</f>
        <v/>
      </c>
      <c r="O756" s="133" t="str">
        <f>IFERROR(VLOOKUP(A756,DETAIL!$A$7:$L$1101,10,0)*25%,"")</f>
        <v/>
      </c>
      <c r="P756" s="133" t="str">
        <f t="shared" si="26"/>
        <v/>
      </c>
      <c r="Q756" s="131"/>
    </row>
    <row r="757" spans="1:17" ht="24.95" customHeight="1">
      <c r="A757" s="150">
        <v>750</v>
      </c>
      <c r="B757" s="16" t="str">
        <f t="shared" si="27"/>
        <v/>
      </c>
      <c r="C757" s="130" t="str">
        <f>IFERROR(VLOOKUP(A757,DETAIL!$A$7:$F$1101,3,0),"")</f>
        <v/>
      </c>
      <c r="D757" s="130" t="str">
        <f>IFERROR(VLOOKUP(A757,DETAIL!$A$7:$F$1101,4,0),"")</f>
        <v/>
      </c>
      <c r="E757" s="131" t="str">
        <f>IFERROR(VLOOKUP(A757,DETAIL!$A$7:$F$1101,5,0),"")</f>
        <v/>
      </c>
      <c r="F757" s="131" t="str">
        <f>IFERROR(VLOOKUP(A757,DETAIL!$A$7:$O$1101,15,0),"")</f>
        <v/>
      </c>
      <c r="G757" s="131" t="str">
        <f>IFERROR(VLOOKUP(A757,DETAIL!$A$7:$O$1101,14,0),"")</f>
        <v/>
      </c>
      <c r="H757" s="16" t="str">
        <f>IFERROR(VLOOKUP(A757,DETAIL!$A$7:$F$1101,6,0),"")</f>
        <v/>
      </c>
      <c r="I757" s="16" t="str">
        <f>IFERROR(VLOOKUP(A757,DETAIL!$A$7:$P$1101,16,0),"")</f>
        <v/>
      </c>
      <c r="J757" s="16" t="str">
        <f>IFERROR(VLOOKUP(A757,DETAIL!$A$7:$O$1101,13,0),"")</f>
        <v/>
      </c>
      <c r="K757" s="132" t="str">
        <f>IFERROR(CONCATENATE("वर्ष ",VLOOKUP(A757,DETAIL!$A$7:$O$1101,11,0)," / ","प्रतिशत ",VLOOKUP(A757,DETAIL!$A$7:$O$1101,12,0)*100),"")</f>
        <v/>
      </c>
      <c r="L757" s="16" t="str">
        <f>IFERROR(VLOOKUP(A757,DETAIL!$A$7:$L$1101,7,0),"")</f>
        <v/>
      </c>
      <c r="M757" s="133" t="str">
        <f>IFERROR(VLOOKUP(A757,DETAIL!$A$7:$L$1101,8,0)*75%,"")</f>
        <v/>
      </c>
      <c r="N757" s="16" t="str">
        <f>IFERROR(VLOOKUP(A757,DETAIL!$A$7:$L$1101,9,0),"")</f>
        <v/>
      </c>
      <c r="O757" s="133" t="str">
        <f>IFERROR(VLOOKUP(A757,DETAIL!$A$7:$L$1101,10,0)*25%,"")</f>
        <v/>
      </c>
      <c r="P757" s="133" t="str">
        <f t="shared" si="26"/>
        <v/>
      </c>
      <c r="Q757" s="131"/>
    </row>
    <row r="758" spans="1:17" ht="24.95" customHeight="1">
      <c r="A758" s="150">
        <v>751</v>
      </c>
      <c r="B758" s="16" t="str">
        <f t="shared" si="27"/>
        <v/>
      </c>
      <c r="C758" s="130" t="str">
        <f>IFERROR(VLOOKUP(A758,DETAIL!$A$7:$F$1101,3,0),"")</f>
        <v/>
      </c>
      <c r="D758" s="130" t="str">
        <f>IFERROR(VLOOKUP(A758,DETAIL!$A$7:$F$1101,4,0),"")</f>
        <v/>
      </c>
      <c r="E758" s="131" t="str">
        <f>IFERROR(VLOOKUP(A758,DETAIL!$A$7:$F$1101,5,0),"")</f>
        <v/>
      </c>
      <c r="F758" s="131" t="str">
        <f>IFERROR(VLOOKUP(A758,DETAIL!$A$7:$O$1101,15,0),"")</f>
        <v/>
      </c>
      <c r="G758" s="131" t="str">
        <f>IFERROR(VLOOKUP(A758,DETAIL!$A$7:$O$1101,14,0),"")</f>
        <v/>
      </c>
      <c r="H758" s="16" t="str">
        <f>IFERROR(VLOOKUP(A758,DETAIL!$A$7:$F$1101,6,0),"")</f>
        <v/>
      </c>
      <c r="I758" s="16" t="str">
        <f>IFERROR(VLOOKUP(A758,DETAIL!$A$7:$P$1101,16,0),"")</f>
        <v/>
      </c>
      <c r="J758" s="16" t="str">
        <f>IFERROR(VLOOKUP(A758,DETAIL!$A$7:$O$1101,13,0),"")</f>
        <v/>
      </c>
      <c r="K758" s="132" t="str">
        <f>IFERROR(CONCATENATE("वर्ष ",VLOOKUP(A758,DETAIL!$A$7:$O$1101,11,0)," / ","प्रतिशत ",VLOOKUP(A758,DETAIL!$A$7:$O$1101,12,0)*100),"")</f>
        <v/>
      </c>
      <c r="L758" s="16" t="str">
        <f>IFERROR(VLOOKUP(A758,DETAIL!$A$7:$L$1101,7,0),"")</f>
        <v/>
      </c>
      <c r="M758" s="133" t="str">
        <f>IFERROR(VLOOKUP(A758,DETAIL!$A$7:$L$1101,8,0)*75%,"")</f>
        <v/>
      </c>
      <c r="N758" s="16" t="str">
        <f>IFERROR(VLOOKUP(A758,DETAIL!$A$7:$L$1101,9,0),"")</f>
        <v/>
      </c>
      <c r="O758" s="133" t="str">
        <f>IFERROR(VLOOKUP(A758,DETAIL!$A$7:$L$1101,10,0)*25%,"")</f>
        <v/>
      </c>
      <c r="P758" s="133" t="str">
        <f t="shared" si="26"/>
        <v/>
      </c>
      <c r="Q758" s="131"/>
    </row>
    <row r="759" spans="1:17" ht="24.95" customHeight="1">
      <c r="A759" s="150">
        <v>752</v>
      </c>
      <c r="B759" s="16" t="str">
        <f t="shared" si="27"/>
        <v/>
      </c>
      <c r="C759" s="130" t="str">
        <f>IFERROR(VLOOKUP(A759,DETAIL!$A$7:$F$1101,3,0),"")</f>
        <v/>
      </c>
      <c r="D759" s="130" t="str">
        <f>IFERROR(VLOOKUP(A759,DETAIL!$A$7:$F$1101,4,0),"")</f>
        <v/>
      </c>
      <c r="E759" s="131" t="str">
        <f>IFERROR(VLOOKUP(A759,DETAIL!$A$7:$F$1101,5,0),"")</f>
        <v/>
      </c>
      <c r="F759" s="131" t="str">
        <f>IFERROR(VLOOKUP(A759,DETAIL!$A$7:$O$1101,15,0),"")</f>
        <v/>
      </c>
      <c r="G759" s="131" t="str">
        <f>IFERROR(VLOOKUP(A759,DETAIL!$A$7:$O$1101,14,0),"")</f>
        <v/>
      </c>
      <c r="H759" s="16" t="str">
        <f>IFERROR(VLOOKUP(A759,DETAIL!$A$7:$F$1101,6,0),"")</f>
        <v/>
      </c>
      <c r="I759" s="16" t="str">
        <f>IFERROR(VLOOKUP(A759,DETAIL!$A$7:$P$1101,16,0),"")</f>
        <v/>
      </c>
      <c r="J759" s="16" t="str">
        <f>IFERROR(VLOOKUP(A759,DETAIL!$A$7:$O$1101,13,0),"")</f>
        <v/>
      </c>
      <c r="K759" s="132" t="str">
        <f>IFERROR(CONCATENATE("वर्ष ",VLOOKUP(A759,DETAIL!$A$7:$O$1101,11,0)," / ","प्रतिशत ",VLOOKUP(A759,DETAIL!$A$7:$O$1101,12,0)*100),"")</f>
        <v/>
      </c>
      <c r="L759" s="16" t="str">
        <f>IFERROR(VLOOKUP(A759,DETAIL!$A$7:$L$1101,7,0),"")</f>
        <v/>
      </c>
      <c r="M759" s="133" t="str">
        <f>IFERROR(VLOOKUP(A759,DETAIL!$A$7:$L$1101,8,0)*75%,"")</f>
        <v/>
      </c>
      <c r="N759" s="16" t="str">
        <f>IFERROR(VLOOKUP(A759,DETAIL!$A$7:$L$1101,9,0),"")</f>
        <v/>
      </c>
      <c r="O759" s="133" t="str">
        <f>IFERROR(VLOOKUP(A759,DETAIL!$A$7:$L$1101,10,0)*25%,"")</f>
        <v/>
      </c>
      <c r="P759" s="133" t="str">
        <f t="shared" si="26"/>
        <v/>
      </c>
      <c r="Q759" s="131"/>
    </row>
    <row r="760" spans="1:17" ht="24.95" customHeight="1">
      <c r="A760" s="150">
        <v>753</v>
      </c>
      <c r="B760" s="16" t="str">
        <f t="shared" si="27"/>
        <v/>
      </c>
      <c r="C760" s="130" t="str">
        <f>IFERROR(VLOOKUP(A760,DETAIL!$A$7:$F$1101,3,0),"")</f>
        <v/>
      </c>
      <c r="D760" s="130" t="str">
        <f>IFERROR(VLOOKUP(A760,DETAIL!$A$7:$F$1101,4,0),"")</f>
        <v/>
      </c>
      <c r="E760" s="131" t="str">
        <f>IFERROR(VLOOKUP(A760,DETAIL!$A$7:$F$1101,5,0),"")</f>
        <v/>
      </c>
      <c r="F760" s="131" t="str">
        <f>IFERROR(VLOOKUP(A760,DETAIL!$A$7:$O$1101,15,0),"")</f>
        <v/>
      </c>
      <c r="G760" s="131" t="str">
        <f>IFERROR(VLOOKUP(A760,DETAIL!$A$7:$O$1101,14,0),"")</f>
        <v/>
      </c>
      <c r="H760" s="16" t="str">
        <f>IFERROR(VLOOKUP(A760,DETAIL!$A$7:$F$1101,6,0),"")</f>
        <v/>
      </c>
      <c r="I760" s="16" t="str">
        <f>IFERROR(VLOOKUP(A760,DETAIL!$A$7:$P$1101,16,0),"")</f>
        <v/>
      </c>
      <c r="J760" s="16" t="str">
        <f>IFERROR(VLOOKUP(A760,DETAIL!$A$7:$O$1101,13,0),"")</f>
        <v/>
      </c>
      <c r="K760" s="132" t="str">
        <f>IFERROR(CONCATENATE("वर्ष ",VLOOKUP(A760,DETAIL!$A$7:$O$1101,11,0)," / ","प्रतिशत ",VLOOKUP(A760,DETAIL!$A$7:$O$1101,12,0)*100),"")</f>
        <v/>
      </c>
      <c r="L760" s="16" t="str">
        <f>IFERROR(VLOOKUP(A760,DETAIL!$A$7:$L$1101,7,0),"")</f>
        <v/>
      </c>
      <c r="M760" s="133" t="str">
        <f>IFERROR(VLOOKUP(A760,DETAIL!$A$7:$L$1101,8,0)*75%,"")</f>
        <v/>
      </c>
      <c r="N760" s="16" t="str">
        <f>IFERROR(VLOOKUP(A760,DETAIL!$A$7:$L$1101,9,0),"")</f>
        <v/>
      </c>
      <c r="O760" s="133" t="str">
        <f>IFERROR(VLOOKUP(A760,DETAIL!$A$7:$L$1101,10,0)*25%,"")</f>
        <v/>
      </c>
      <c r="P760" s="133" t="str">
        <f t="shared" si="26"/>
        <v/>
      </c>
      <c r="Q760" s="131"/>
    </row>
    <row r="761" spans="1:17" ht="24.95" customHeight="1">
      <c r="A761" s="150">
        <v>754</v>
      </c>
      <c r="B761" s="16" t="str">
        <f t="shared" si="27"/>
        <v/>
      </c>
      <c r="C761" s="130" t="str">
        <f>IFERROR(VLOOKUP(A761,DETAIL!$A$7:$F$1101,3,0),"")</f>
        <v/>
      </c>
      <c r="D761" s="130" t="str">
        <f>IFERROR(VLOOKUP(A761,DETAIL!$A$7:$F$1101,4,0),"")</f>
        <v/>
      </c>
      <c r="E761" s="131" t="str">
        <f>IFERROR(VLOOKUP(A761,DETAIL!$A$7:$F$1101,5,0),"")</f>
        <v/>
      </c>
      <c r="F761" s="131" t="str">
        <f>IFERROR(VLOOKUP(A761,DETAIL!$A$7:$O$1101,15,0),"")</f>
        <v/>
      </c>
      <c r="G761" s="131" t="str">
        <f>IFERROR(VLOOKUP(A761,DETAIL!$A$7:$O$1101,14,0),"")</f>
        <v/>
      </c>
      <c r="H761" s="16" t="str">
        <f>IFERROR(VLOOKUP(A761,DETAIL!$A$7:$F$1101,6,0),"")</f>
        <v/>
      </c>
      <c r="I761" s="16" t="str">
        <f>IFERROR(VLOOKUP(A761,DETAIL!$A$7:$P$1101,16,0),"")</f>
        <v/>
      </c>
      <c r="J761" s="16" t="str">
        <f>IFERROR(VLOOKUP(A761,DETAIL!$A$7:$O$1101,13,0),"")</f>
        <v/>
      </c>
      <c r="K761" s="132" t="str">
        <f>IFERROR(CONCATENATE("वर्ष ",VLOOKUP(A761,DETAIL!$A$7:$O$1101,11,0)," / ","प्रतिशत ",VLOOKUP(A761,DETAIL!$A$7:$O$1101,12,0)*100),"")</f>
        <v/>
      </c>
      <c r="L761" s="16" t="str">
        <f>IFERROR(VLOOKUP(A761,DETAIL!$A$7:$L$1101,7,0),"")</f>
        <v/>
      </c>
      <c r="M761" s="133" t="str">
        <f>IFERROR(VLOOKUP(A761,DETAIL!$A$7:$L$1101,8,0)*75%,"")</f>
        <v/>
      </c>
      <c r="N761" s="16" t="str">
        <f>IFERROR(VLOOKUP(A761,DETAIL!$A$7:$L$1101,9,0),"")</f>
        <v/>
      </c>
      <c r="O761" s="133" t="str">
        <f>IFERROR(VLOOKUP(A761,DETAIL!$A$7:$L$1101,10,0)*25%,"")</f>
        <v/>
      </c>
      <c r="P761" s="133" t="str">
        <f t="shared" si="26"/>
        <v/>
      </c>
      <c r="Q761" s="131"/>
    </row>
    <row r="762" spans="1:17" ht="24.95" customHeight="1">
      <c r="A762" s="150">
        <v>755</v>
      </c>
      <c r="B762" s="16" t="str">
        <f t="shared" si="27"/>
        <v/>
      </c>
      <c r="C762" s="130" t="str">
        <f>IFERROR(VLOOKUP(A762,DETAIL!$A$7:$F$1101,3,0),"")</f>
        <v/>
      </c>
      <c r="D762" s="130" t="str">
        <f>IFERROR(VLOOKUP(A762,DETAIL!$A$7:$F$1101,4,0),"")</f>
        <v/>
      </c>
      <c r="E762" s="131" t="str">
        <f>IFERROR(VLOOKUP(A762,DETAIL!$A$7:$F$1101,5,0),"")</f>
        <v/>
      </c>
      <c r="F762" s="131" t="str">
        <f>IFERROR(VLOOKUP(A762,DETAIL!$A$7:$O$1101,15,0),"")</f>
        <v/>
      </c>
      <c r="G762" s="131" t="str">
        <f>IFERROR(VLOOKUP(A762,DETAIL!$A$7:$O$1101,14,0),"")</f>
        <v/>
      </c>
      <c r="H762" s="16" t="str">
        <f>IFERROR(VLOOKUP(A762,DETAIL!$A$7:$F$1101,6,0),"")</f>
        <v/>
      </c>
      <c r="I762" s="16" t="str">
        <f>IFERROR(VLOOKUP(A762,DETAIL!$A$7:$P$1101,16,0),"")</f>
        <v/>
      </c>
      <c r="J762" s="16" t="str">
        <f>IFERROR(VLOOKUP(A762,DETAIL!$A$7:$O$1101,13,0),"")</f>
        <v/>
      </c>
      <c r="K762" s="132" t="str">
        <f>IFERROR(CONCATENATE("वर्ष ",VLOOKUP(A762,DETAIL!$A$7:$O$1101,11,0)," / ","प्रतिशत ",VLOOKUP(A762,DETAIL!$A$7:$O$1101,12,0)*100),"")</f>
        <v/>
      </c>
      <c r="L762" s="16" t="str">
        <f>IFERROR(VLOOKUP(A762,DETAIL!$A$7:$L$1101,7,0),"")</f>
        <v/>
      </c>
      <c r="M762" s="133" t="str">
        <f>IFERROR(VLOOKUP(A762,DETAIL!$A$7:$L$1101,8,0)*75%,"")</f>
        <v/>
      </c>
      <c r="N762" s="16" t="str">
        <f>IFERROR(VLOOKUP(A762,DETAIL!$A$7:$L$1101,9,0),"")</f>
        <v/>
      </c>
      <c r="O762" s="133" t="str">
        <f>IFERROR(VLOOKUP(A762,DETAIL!$A$7:$L$1101,10,0)*25%,"")</f>
        <v/>
      </c>
      <c r="P762" s="133" t="str">
        <f t="shared" si="26"/>
        <v/>
      </c>
      <c r="Q762" s="131"/>
    </row>
    <row r="763" spans="1:17" ht="24.95" customHeight="1">
      <c r="A763" s="150">
        <v>756</v>
      </c>
      <c r="B763" s="16" t="str">
        <f t="shared" si="27"/>
        <v/>
      </c>
      <c r="C763" s="130" t="str">
        <f>IFERROR(VLOOKUP(A763,DETAIL!$A$7:$F$1101,3,0),"")</f>
        <v/>
      </c>
      <c r="D763" s="130" t="str">
        <f>IFERROR(VLOOKUP(A763,DETAIL!$A$7:$F$1101,4,0),"")</f>
        <v/>
      </c>
      <c r="E763" s="131" t="str">
        <f>IFERROR(VLOOKUP(A763,DETAIL!$A$7:$F$1101,5,0),"")</f>
        <v/>
      </c>
      <c r="F763" s="131" t="str">
        <f>IFERROR(VLOOKUP(A763,DETAIL!$A$7:$O$1101,15,0),"")</f>
        <v/>
      </c>
      <c r="G763" s="131" t="str">
        <f>IFERROR(VLOOKUP(A763,DETAIL!$A$7:$O$1101,14,0),"")</f>
        <v/>
      </c>
      <c r="H763" s="16" t="str">
        <f>IFERROR(VLOOKUP(A763,DETAIL!$A$7:$F$1101,6,0),"")</f>
        <v/>
      </c>
      <c r="I763" s="16" t="str">
        <f>IFERROR(VLOOKUP(A763,DETAIL!$A$7:$P$1101,16,0),"")</f>
        <v/>
      </c>
      <c r="J763" s="16" t="str">
        <f>IFERROR(VLOOKUP(A763,DETAIL!$A$7:$O$1101,13,0),"")</f>
        <v/>
      </c>
      <c r="K763" s="132" t="str">
        <f>IFERROR(CONCATENATE("वर्ष ",VLOOKUP(A763,DETAIL!$A$7:$O$1101,11,0)," / ","प्रतिशत ",VLOOKUP(A763,DETAIL!$A$7:$O$1101,12,0)*100),"")</f>
        <v/>
      </c>
      <c r="L763" s="16" t="str">
        <f>IFERROR(VLOOKUP(A763,DETAIL!$A$7:$L$1101,7,0),"")</f>
        <v/>
      </c>
      <c r="M763" s="133" t="str">
        <f>IFERROR(VLOOKUP(A763,DETAIL!$A$7:$L$1101,8,0)*75%,"")</f>
        <v/>
      </c>
      <c r="N763" s="16" t="str">
        <f>IFERROR(VLOOKUP(A763,DETAIL!$A$7:$L$1101,9,0),"")</f>
        <v/>
      </c>
      <c r="O763" s="133" t="str">
        <f>IFERROR(VLOOKUP(A763,DETAIL!$A$7:$L$1101,10,0)*25%,"")</f>
        <v/>
      </c>
      <c r="P763" s="133" t="str">
        <f t="shared" si="26"/>
        <v/>
      </c>
      <c r="Q763" s="131"/>
    </row>
    <row r="764" spans="1:17" ht="24.95" customHeight="1">
      <c r="A764" s="150">
        <v>757</v>
      </c>
      <c r="B764" s="16" t="str">
        <f t="shared" si="27"/>
        <v/>
      </c>
      <c r="C764" s="130" t="str">
        <f>IFERROR(VLOOKUP(A764,DETAIL!$A$7:$F$1101,3,0),"")</f>
        <v/>
      </c>
      <c r="D764" s="130" t="str">
        <f>IFERROR(VLOOKUP(A764,DETAIL!$A$7:$F$1101,4,0),"")</f>
        <v/>
      </c>
      <c r="E764" s="131" t="str">
        <f>IFERROR(VLOOKUP(A764,DETAIL!$A$7:$F$1101,5,0),"")</f>
        <v/>
      </c>
      <c r="F764" s="131" t="str">
        <f>IFERROR(VLOOKUP(A764,DETAIL!$A$7:$O$1101,15,0),"")</f>
        <v/>
      </c>
      <c r="G764" s="131" t="str">
        <f>IFERROR(VLOOKUP(A764,DETAIL!$A$7:$O$1101,14,0),"")</f>
        <v/>
      </c>
      <c r="H764" s="16" t="str">
        <f>IFERROR(VLOOKUP(A764,DETAIL!$A$7:$F$1101,6,0),"")</f>
        <v/>
      </c>
      <c r="I764" s="16" t="str">
        <f>IFERROR(VLOOKUP(A764,DETAIL!$A$7:$P$1101,16,0),"")</f>
        <v/>
      </c>
      <c r="J764" s="16" t="str">
        <f>IFERROR(VLOOKUP(A764,DETAIL!$A$7:$O$1101,13,0),"")</f>
        <v/>
      </c>
      <c r="K764" s="132" t="str">
        <f>IFERROR(CONCATENATE("वर्ष ",VLOOKUP(A764,DETAIL!$A$7:$O$1101,11,0)," / ","प्रतिशत ",VLOOKUP(A764,DETAIL!$A$7:$O$1101,12,0)*100),"")</f>
        <v/>
      </c>
      <c r="L764" s="16" t="str">
        <f>IFERROR(VLOOKUP(A764,DETAIL!$A$7:$L$1101,7,0),"")</f>
        <v/>
      </c>
      <c r="M764" s="133" t="str">
        <f>IFERROR(VLOOKUP(A764,DETAIL!$A$7:$L$1101,8,0)*75%,"")</f>
        <v/>
      </c>
      <c r="N764" s="16" t="str">
        <f>IFERROR(VLOOKUP(A764,DETAIL!$A$7:$L$1101,9,0),"")</f>
        <v/>
      </c>
      <c r="O764" s="133" t="str">
        <f>IFERROR(VLOOKUP(A764,DETAIL!$A$7:$L$1101,10,0)*25%,"")</f>
        <v/>
      </c>
      <c r="P764" s="133" t="str">
        <f t="shared" si="26"/>
        <v/>
      </c>
      <c r="Q764" s="131"/>
    </row>
    <row r="765" spans="1:17" ht="24.95" customHeight="1">
      <c r="A765" s="150">
        <v>758</v>
      </c>
      <c r="B765" s="16" t="str">
        <f t="shared" si="27"/>
        <v/>
      </c>
      <c r="C765" s="130" t="str">
        <f>IFERROR(VLOOKUP(A765,DETAIL!$A$7:$F$1101,3,0),"")</f>
        <v/>
      </c>
      <c r="D765" s="130" t="str">
        <f>IFERROR(VLOOKUP(A765,DETAIL!$A$7:$F$1101,4,0),"")</f>
        <v/>
      </c>
      <c r="E765" s="131" t="str">
        <f>IFERROR(VLOOKUP(A765,DETAIL!$A$7:$F$1101,5,0),"")</f>
        <v/>
      </c>
      <c r="F765" s="131" t="str">
        <f>IFERROR(VLOOKUP(A765,DETAIL!$A$7:$O$1101,15,0),"")</f>
        <v/>
      </c>
      <c r="G765" s="131" t="str">
        <f>IFERROR(VLOOKUP(A765,DETAIL!$A$7:$O$1101,14,0),"")</f>
        <v/>
      </c>
      <c r="H765" s="16" t="str">
        <f>IFERROR(VLOOKUP(A765,DETAIL!$A$7:$F$1101,6,0),"")</f>
        <v/>
      </c>
      <c r="I765" s="16" t="str">
        <f>IFERROR(VLOOKUP(A765,DETAIL!$A$7:$P$1101,16,0),"")</f>
        <v/>
      </c>
      <c r="J765" s="16" t="str">
        <f>IFERROR(VLOOKUP(A765,DETAIL!$A$7:$O$1101,13,0),"")</f>
        <v/>
      </c>
      <c r="K765" s="132" t="str">
        <f>IFERROR(CONCATENATE("वर्ष ",VLOOKUP(A765,DETAIL!$A$7:$O$1101,11,0)," / ","प्रतिशत ",VLOOKUP(A765,DETAIL!$A$7:$O$1101,12,0)*100),"")</f>
        <v/>
      </c>
      <c r="L765" s="16" t="str">
        <f>IFERROR(VLOOKUP(A765,DETAIL!$A$7:$L$1101,7,0),"")</f>
        <v/>
      </c>
      <c r="M765" s="133" t="str">
        <f>IFERROR(VLOOKUP(A765,DETAIL!$A$7:$L$1101,8,0)*75%,"")</f>
        <v/>
      </c>
      <c r="N765" s="16" t="str">
        <f>IFERROR(VLOOKUP(A765,DETAIL!$A$7:$L$1101,9,0),"")</f>
        <v/>
      </c>
      <c r="O765" s="133" t="str">
        <f>IFERROR(VLOOKUP(A765,DETAIL!$A$7:$L$1101,10,0)*25%,"")</f>
        <v/>
      </c>
      <c r="P765" s="133" t="str">
        <f t="shared" si="26"/>
        <v/>
      </c>
      <c r="Q765" s="131"/>
    </row>
    <row r="766" spans="1:17" ht="24.95" customHeight="1">
      <c r="A766" s="150">
        <v>759</v>
      </c>
      <c r="B766" s="16" t="str">
        <f t="shared" si="27"/>
        <v/>
      </c>
      <c r="C766" s="130" t="str">
        <f>IFERROR(VLOOKUP(A766,DETAIL!$A$7:$F$1101,3,0),"")</f>
        <v/>
      </c>
      <c r="D766" s="130" t="str">
        <f>IFERROR(VLOOKUP(A766,DETAIL!$A$7:$F$1101,4,0),"")</f>
        <v/>
      </c>
      <c r="E766" s="131" t="str">
        <f>IFERROR(VLOOKUP(A766,DETAIL!$A$7:$F$1101,5,0),"")</f>
        <v/>
      </c>
      <c r="F766" s="131" t="str">
        <f>IFERROR(VLOOKUP(A766,DETAIL!$A$7:$O$1101,15,0),"")</f>
        <v/>
      </c>
      <c r="G766" s="131" t="str">
        <f>IFERROR(VLOOKUP(A766,DETAIL!$A$7:$O$1101,14,0),"")</f>
        <v/>
      </c>
      <c r="H766" s="16" t="str">
        <f>IFERROR(VLOOKUP(A766,DETAIL!$A$7:$F$1101,6,0),"")</f>
        <v/>
      </c>
      <c r="I766" s="16" t="str">
        <f>IFERROR(VLOOKUP(A766,DETAIL!$A$7:$P$1101,16,0),"")</f>
        <v/>
      </c>
      <c r="J766" s="16" t="str">
        <f>IFERROR(VLOOKUP(A766,DETAIL!$A$7:$O$1101,13,0),"")</f>
        <v/>
      </c>
      <c r="K766" s="132" t="str">
        <f>IFERROR(CONCATENATE("वर्ष ",VLOOKUP(A766,DETAIL!$A$7:$O$1101,11,0)," / ","प्रतिशत ",VLOOKUP(A766,DETAIL!$A$7:$O$1101,12,0)*100),"")</f>
        <v/>
      </c>
      <c r="L766" s="16" t="str">
        <f>IFERROR(VLOOKUP(A766,DETAIL!$A$7:$L$1101,7,0),"")</f>
        <v/>
      </c>
      <c r="M766" s="133" t="str">
        <f>IFERROR(VLOOKUP(A766,DETAIL!$A$7:$L$1101,8,0)*75%,"")</f>
        <v/>
      </c>
      <c r="N766" s="16" t="str">
        <f>IFERROR(VLOOKUP(A766,DETAIL!$A$7:$L$1101,9,0),"")</f>
        <v/>
      </c>
      <c r="O766" s="133" t="str">
        <f>IFERROR(VLOOKUP(A766,DETAIL!$A$7:$L$1101,10,0)*25%,"")</f>
        <v/>
      </c>
      <c r="P766" s="133" t="str">
        <f t="shared" si="26"/>
        <v/>
      </c>
      <c r="Q766" s="131"/>
    </row>
    <row r="767" spans="1:17" ht="24.95" customHeight="1">
      <c r="A767" s="150">
        <v>760</v>
      </c>
      <c r="B767" s="16" t="str">
        <f t="shared" si="27"/>
        <v/>
      </c>
      <c r="C767" s="130" t="str">
        <f>IFERROR(VLOOKUP(A767,DETAIL!$A$7:$F$1101,3,0),"")</f>
        <v/>
      </c>
      <c r="D767" s="130" t="str">
        <f>IFERROR(VLOOKUP(A767,DETAIL!$A$7:$F$1101,4,0),"")</f>
        <v/>
      </c>
      <c r="E767" s="131" t="str">
        <f>IFERROR(VLOOKUP(A767,DETAIL!$A$7:$F$1101,5,0),"")</f>
        <v/>
      </c>
      <c r="F767" s="131" t="str">
        <f>IFERROR(VLOOKUP(A767,DETAIL!$A$7:$O$1101,15,0),"")</f>
        <v/>
      </c>
      <c r="G767" s="131" t="str">
        <f>IFERROR(VLOOKUP(A767,DETAIL!$A$7:$O$1101,14,0),"")</f>
        <v/>
      </c>
      <c r="H767" s="16" t="str">
        <f>IFERROR(VLOOKUP(A767,DETAIL!$A$7:$F$1101,6,0),"")</f>
        <v/>
      </c>
      <c r="I767" s="16" t="str">
        <f>IFERROR(VLOOKUP(A767,DETAIL!$A$7:$P$1101,16,0),"")</f>
        <v/>
      </c>
      <c r="J767" s="16" t="str">
        <f>IFERROR(VLOOKUP(A767,DETAIL!$A$7:$O$1101,13,0),"")</f>
        <v/>
      </c>
      <c r="K767" s="132" t="str">
        <f>IFERROR(CONCATENATE("वर्ष ",VLOOKUP(A767,DETAIL!$A$7:$O$1101,11,0)," / ","प्रतिशत ",VLOOKUP(A767,DETAIL!$A$7:$O$1101,12,0)*100),"")</f>
        <v/>
      </c>
      <c r="L767" s="16" t="str">
        <f>IFERROR(VLOOKUP(A767,DETAIL!$A$7:$L$1101,7,0),"")</f>
        <v/>
      </c>
      <c r="M767" s="133" t="str">
        <f>IFERROR(VLOOKUP(A767,DETAIL!$A$7:$L$1101,8,0)*75%,"")</f>
        <v/>
      </c>
      <c r="N767" s="16" t="str">
        <f>IFERROR(VLOOKUP(A767,DETAIL!$A$7:$L$1101,9,0),"")</f>
        <v/>
      </c>
      <c r="O767" s="133" t="str">
        <f>IFERROR(VLOOKUP(A767,DETAIL!$A$7:$L$1101,10,0)*25%,"")</f>
        <v/>
      </c>
      <c r="P767" s="133" t="str">
        <f t="shared" si="26"/>
        <v/>
      </c>
      <c r="Q767" s="131"/>
    </row>
    <row r="768" spans="1:17" ht="24.95" customHeight="1">
      <c r="A768" s="150">
        <v>761</v>
      </c>
      <c r="B768" s="16" t="str">
        <f t="shared" si="27"/>
        <v/>
      </c>
      <c r="C768" s="130" t="str">
        <f>IFERROR(VLOOKUP(A768,DETAIL!$A$7:$F$1101,3,0),"")</f>
        <v/>
      </c>
      <c r="D768" s="130" t="str">
        <f>IFERROR(VLOOKUP(A768,DETAIL!$A$7:$F$1101,4,0),"")</f>
        <v/>
      </c>
      <c r="E768" s="131" t="str">
        <f>IFERROR(VLOOKUP(A768,DETAIL!$A$7:$F$1101,5,0),"")</f>
        <v/>
      </c>
      <c r="F768" s="131" t="str">
        <f>IFERROR(VLOOKUP(A768,DETAIL!$A$7:$O$1101,15,0),"")</f>
        <v/>
      </c>
      <c r="G768" s="131" t="str">
        <f>IFERROR(VLOOKUP(A768,DETAIL!$A$7:$O$1101,14,0),"")</f>
        <v/>
      </c>
      <c r="H768" s="16" t="str">
        <f>IFERROR(VLOOKUP(A768,DETAIL!$A$7:$F$1101,6,0),"")</f>
        <v/>
      </c>
      <c r="I768" s="16" t="str">
        <f>IFERROR(VLOOKUP(A768,DETAIL!$A$7:$P$1101,16,0),"")</f>
        <v/>
      </c>
      <c r="J768" s="16" t="str">
        <f>IFERROR(VLOOKUP(A768,DETAIL!$A$7:$O$1101,13,0),"")</f>
        <v/>
      </c>
      <c r="K768" s="132" t="str">
        <f>IFERROR(CONCATENATE("वर्ष ",VLOOKUP(A768,DETAIL!$A$7:$O$1101,11,0)," / ","प्रतिशत ",VLOOKUP(A768,DETAIL!$A$7:$O$1101,12,0)*100),"")</f>
        <v/>
      </c>
      <c r="L768" s="16" t="str">
        <f>IFERROR(VLOOKUP(A768,DETAIL!$A$7:$L$1101,7,0),"")</f>
        <v/>
      </c>
      <c r="M768" s="133" t="str">
        <f>IFERROR(VLOOKUP(A768,DETAIL!$A$7:$L$1101,8,0)*75%,"")</f>
        <v/>
      </c>
      <c r="N768" s="16" t="str">
        <f>IFERROR(VLOOKUP(A768,DETAIL!$A$7:$L$1101,9,0),"")</f>
        <v/>
      </c>
      <c r="O768" s="133" t="str">
        <f>IFERROR(VLOOKUP(A768,DETAIL!$A$7:$L$1101,10,0)*25%,"")</f>
        <v/>
      </c>
      <c r="P768" s="133" t="str">
        <f t="shared" si="26"/>
        <v/>
      </c>
      <c r="Q768" s="131"/>
    </row>
    <row r="769" spans="1:17" ht="24.95" customHeight="1">
      <c r="A769" s="150">
        <v>762</v>
      </c>
      <c r="B769" s="16" t="str">
        <f t="shared" si="27"/>
        <v/>
      </c>
      <c r="C769" s="130" t="str">
        <f>IFERROR(VLOOKUP(A769,DETAIL!$A$7:$F$1101,3,0),"")</f>
        <v/>
      </c>
      <c r="D769" s="130" t="str">
        <f>IFERROR(VLOOKUP(A769,DETAIL!$A$7:$F$1101,4,0),"")</f>
        <v/>
      </c>
      <c r="E769" s="131" t="str">
        <f>IFERROR(VLOOKUP(A769,DETAIL!$A$7:$F$1101,5,0),"")</f>
        <v/>
      </c>
      <c r="F769" s="131" t="str">
        <f>IFERROR(VLOOKUP(A769,DETAIL!$A$7:$O$1101,15,0),"")</f>
        <v/>
      </c>
      <c r="G769" s="131" t="str">
        <f>IFERROR(VLOOKUP(A769,DETAIL!$A$7:$O$1101,14,0),"")</f>
        <v/>
      </c>
      <c r="H769" s="16" t="str">
        <f>IFERROR(VLOOKUP(A769,DETAIL!$A$7:$F$1101,6,0),"")</f>
        <v/>
      </c>
      <c r="I769" s="16" t="str">
        <f>IFERROR(VLOOKUP(A769,DETAIL!$A$7:$P$1101,16,0),"")</f>
        <v/>
      </c>
      <c r="J769" s="16" t="str">
        <f>IFERROR(VLOOKUP(A769,DETAIL!$A$7:$O$1101,13,0),"")</f>
        <v/>
      </c>
      <c r="K769" s="132" t="str">
        <f>IFERROR(CONCATENATE("वर्ष ",VLOOKUP(A769,DETAIL!$A$7:$O$1101,11,0)," / ","प्रतिशत ",VLOOKUP(A769,DETAIL!$A$7:$O$1101,12,0)*100),"")</f>
        <v/>
      </c>
      <c r="L769" s="16" t="str">
        <f>IFERROR(VLOOKUP(A769,DETAIL!$A$7:$L$1101,7,0),"")</f>
        <v/>
      </c>
      <c r="M769" s="133" t="str">
        <f>IFERROR(VLOOKUP(A769,DETAIL!$A$7:$L$1101,8,0)*75%,"")</f>
        <v/>
      </c>
      <c r="N769" s="16" t="str">
        <f>IFERROR(VLOOKUP(A769,DETAIL!$A$7:$L$1101,9,0),"")</f>
        <v/>
      </c>
      <c r="O769" s="133" t="str">
        <f>IFERROR(VLOOKUP(A769,DETAIL!$A$7:$L$1101,10,0)*25%,"")</f>
        <v/>
      </c>
      <c r="P769" s="133" t="str">
        <f t="shared" si="26"/>
        <v/>
      </c>
      <c r="Q769" s="131"/>
    </row>
    <row r="770" spans="1:17" ht="24.95" customHeight="1">
      <c r="A770" s="150">
        <v>763</v>
      </c>
      <c r="B770" s="16" t="str">
        <f t="shared" si="27"/>
        <v/>
      </c>
      <c r="C770" s="130" t="str">
        <f>IFERROR(VLOOKUP(A770,DETAIL!$A$7:$F$1101,3,0),"")</f>
        <v/>
      </c>
      <c r="D770" s="130" t="str">
        <f>IFERROR(VLOOKUP(A770,DETAIL!$A$7:$F$1101,4,0),"")</f>
        <v/>
      </c>
      <c r="E770" s="131" t="str">
        <f>IFERROR(VLOOKUP(A770,DETAIL!$A$7:$F$1101,5,0),"")</f>
        <v/>
      </c>
      <c r="F770" s="131" t="str">
        <f>IFERROR(VLOOKUP(A770,DETAIL!$A$7:$O$1101,15,0),"")</f>
        <v/>
      </c>
      <c r="G770" s="131" t="str">
        <f>IFERROR(VLOOKUP(A770,DETAIL!$A$7:$O$1101,14,0),"")</f>
        <v/>
      </c>
      <c r="H770" s="16" t="str">
        <f>IFERROR(VLOOKUP(A770,DETAIL!$A$7:$F$1101,6,0),"")</f>
        <v/>
      </c>
      <c r="I770" s="16" t="str">
        <f>IFERROR(VLOOKUP(A770,DETAIL!$A$7:$P$1101,16,0),"")</f>
        <v/>
      </c>
      <c r="J770" s="16" t="str">
        <f>IFERROR(VLOOKUP(A770,DETAIL!$A$7:$O$1101,13,0),"")</f>
        <v/>
      </c>
      <c r="K770" s="132" t="str">
        <f>IFERROR(CONCATENATE("वर्ष ",VLOOKUP(A770,DETAIL!$A$7:$O$1101,11,0)," / ","प्रतिशत ",VLOOKUP(A770,DETAIL!$A$7:$O$1101,12,0)*100),"")</f>
        <v/>
      </c>
      <c r="L770" s="16" t="str">
        <f>IFERROR(VLOOKUP(A770,DETAIL!$A$7:$L$1101,7,0),"")</f>
        <v/>
      </c>
      <c r="M770" s="133" t="str">
        <f>IFERROR(VLOOKUP(A770,DETAIL!$A$7:$L$1101,8,0)*75%,"")</f>
        <v/>
      </c>
      <c r="N770" s="16" t="str">
        <f>IFERROR(VLOOKUP(A770,DETAIL!$A$7:$L$1101,9,0),"")</f>
        <v/>
      </c>
      <c r="O770" s="133" t="str">
        <f>IFERROR(VLOOKUP(A770,DETAIL!$A$7:$L$1101,10,0)*25%,"")</f>
        <v/>
      </c>
      <c r="P770" s="133" t="str">
        <f t="shared" si="26"/>
        <v/>
      </c>
      <c r="Q770" s="131"/>
    </row>
    <row r="771" spans="1:17" ht="24.95" customHeight="1">
      <c r="A771" s="150">
        <v>764</v>
      </c>
      <c r="B771" s="16" t="str">
        <f t="shared" si="27"/>
        <v/>
      </c>
      <c r="C771" s="130" t="str">
        <f>IFERROR(VLOOKUP(A771,DETAIL!$A$7:$F$1101,3,0),"")</f>
        <v/>
      </c>
      <c r="D771" s="130" t="str">
        <f>IFERROR(VLOOKUP(A771,DETAIL!$A$7:$F$1101,4,0),"")</f>
        <v/>
      </c>
      <c r="E771" s="131" t="str">
        <f>IFERROR(VLOOKUP(A771,DETAIL!$A$7:$F$1101,5,0),"")</f>
        <v/>
      </c>
      <c r="F771" s="131" t="str">
        <f>IFERROR(VLOOKUP(A771,DETAIL!$A$7:$O$1101,15,0),"")</f>
        <v/>
      </c>
      <c r="G771" s="131" t="str">
        <f>IFERROR(VLOOKUP(A771,DETAIL!$A$7:$O$1101,14,0),"")</f>
        <v/>
      </c>
      <c r="H771" s="16" t="str">
        <f>IFERROR(VLOOKUP(A771,DETAIL!$A$7:$F$1101,6,0),"")</f>
        <v/>
      </c>
      <c r="I771" s="16" t="str">
        <f>IFERROR(VLOOKUP(A771,DETAIL!$A$7:$P$1101,16,0),"")</f>
        <v/>
      </c>
      <c r="J771" s="16" t="str">
        <f>IFERROR(VLOOKUP(A771,DETAIL!$A$7:$O$1101,13,0),"")</f>
        <v/>
      </c>
      <c r="K771" s="132" t="str">
        <f>IFERROR(CONCATENATE("वर्ष ",VLOOKUP(A771,DETAIL!$A$7:$O$1101,11,0)," / ","प्रतिशत ",VLOOKUP(A771,DETAIL!$A$7:$O$1101,12,0)*100),"")</f>
        <v/>
      </c>
      <c r="L771" s="16" t="str">
        <f>IFERROR(VLOOKUP(A771,DETAIL!$A$7:$L$1101,7,0),"")</f>
        <v/>
      </c>
      <c r="M771" s="133" t="str">
        <f>IFERROR(VLOOKUP(A771,DETAIL!$A$7:$L$1101,8,0)*75%,"")</f>
        <v/>
      </c>
      <c r="N771" s="16" t="str">
        <f>IFERROR(VLOOKUP(A771,DETAIL!$A$7:$L$1101,9,0),"")</f>
        <v/>
      </c>
      <c r="O771" s="133" t="str">
        <f>IFERROR(VLOOKUP(A771,DETAIL!$A$7:$L$1101,10,0)*25%,"")</f>
        <v/>
      </c>
      <c r="P771" s="133" t="str">
        <f t="shared" si="26"/>
        <v/>
      </c>
      <c r="Q771" s="131"/>
    </row>
    <row r="772" spans="1:17" ht="24.95" customHeight="1">
      <c r="A772" s="150">
        <v>765</v>
      </c>
      <c r="B772" s="16" t="str">
        <f t="shared" si="27"/>
        <v/>
      </c>
      <c r="C772" s="130" t="str">
        <f>IFERROR(VLOOKUP(A772,DETAIL!$A$7:$F$1101,3,0),"")</f>
        <v/>
      </c>
      <c r="D772" s="130" t="str">
        <f>IFERROR(VLOOKUP(A772,DETAIL!$A$7:$F$1101,4,0),"")</f>
        <v/>
      </c>
      <c r="E772" s="131" t="str">
        <f>IFERROR(VLOOKUP(A772,DETAIL!$A$7:$F$1101,5,0),"")</f>
        <v/>
      </c>
      <c r="F772" s="131" t="str">
        <f>IFERROR(VLOOKUP(A772,DETAIL!$A$7:$O$1101,15,0),"")</f>
        <v/>
      </c>
      <c r="G772" s="131" t="str">
        <f>IFERROR(VLOOKUP(A772,DETAIL!$A$7:$O$1101,14,0),"")</f>
        <v/>
      </c>
      <c r="H772" s="16" t="str">
        <f>IFERROR(VLOOKUP(A772,DETAIL!$A$7:$F$1101,6,0),"")</f>
        <v/>
      </c>
      <c r="I772" s="16" t="str">
        <f>IFERROR(VLOOKUP(A772,DETAIL!$A$7:$P$1101,16,0),"")</f>
        <v/>
      </c>
      <c r="J772" s="16" t="str">
        <f>IFERROR(VLOOKUP(A772,DETAIL!$A$7:$O$1101,13,0),"")</f>
        <v/>
      </c>
      <c r="K772" s="132" t="str">
        <f>IFERROR(CONCATENATE("वर्ष ",VLOOKUP(A772,DETAIL!$A$7:$O$1101,11,0)," / ","प्रतिशत ",VLOOKUP(A772,DETAIL!$A$7:$O$1101,12,0)*100),"")</f>
        <v/>
      </c>
      <c r="L772" s="16" t="str">
        <f>IFERROR(VLOOKUP(A772,DETAIL!$A$7:$L$1101,7,0),"")</f>
        <v/>
      </c>
      <c r="M772" s="133" t="str">
        <f>IFERROR(VLOOKUP(A772,DETAIL!$A$7:$L$1101,8,0)*75%,"")</f>
        <v/>
      </c>
      <c r="N772" s="16" t="str">
        <f>IFERROR(VLOOKUP(A772,DETAIL!$A$7:$L$1101,9,0),"")</f>
        <v/>
      </c>
      <c r="O772" s="133" t="str">
        <f>IFERROR(VLOOKUP(A772,DETAIL!$A$7:$L$1101,10,0)*25%,"")</f>
        <v/>
      </c>
      <c r="P772" s="133" t="str">
        <f t="shared" si="26"/>
        <v/>
      </c>
      <c r="Q772" s="131"/>
    </row>
    <row r="773" spans="1:17" ht="24.95" customHeight="1">
      <c r="A773" s="150">
        <v>766</v>
      </c>
      <c r="B773" s="16" t="str">
        <f t="shared" si="27"/>
        <v/>
      </c>
      <c r="C773" s="130" t="str">
        <f>IFERROR(VLOOKUP(A773,DETAIL!$A$7:$F$1101,3,0),"")</f>
        <v/>
      </c>
      <c r="D773" s="130" t="str">
        <f>IFERROR(VLOOKUP(A773,DETAIL!$A$7:$F$1101,4,0),"")</f>
        <v/>
      </c>
      <c r="E773" s="131" t="str">
        <f>IFERROR(VLOOKUP(A773,DETAIL!$A$7:$F$1101,5,0),"")</f>
        <v/>
      </c>
      <c r="F773" s="131" t="str">
        <f>IFERROR(VLOOKUP(A773,DETAIL!$A$7:$O$1101,15,0),"")</f>
        <v/>
      </c>
      <c r="G773" s="131" t="str">
        <f>IFERROR(VLOOKUP(A773,DETAIL!$A$7:$O$1101,14,0),"")</f>
        <v/>
      </c>
      <c r="H773" s="16" t="str">
        <f>IFERROR(VLOOKUP(A773,DETAIL!$A$7:$F$1101,6,0),"")</f>
        <v/>
      </c>
      <c r="I773" s="16" t="str">
        <f>IFERROR(VLOOKUP(A773,DETAIL!$A$7:$P$1101,16,0),"")</f>
        <v/>
      </c>
      <c r="J773" s="16" t="str">
        <f>IFERROR(VLOOKUP(A773,DETAIL!$A$7:$O$1101,13,0),"")</f>
        <v/>
      </c>
      <c r="K773" s="132" t="str">
        <f>IFERROR(CONCATENATE("वर्ष ",VLOOKUP(A773,DETAIL!$A$7:$O$1101,11,0)," / ","प्रतिशत ",VLOOKUP(A773,DETAIL!$A$7:$O$1101,12,0)*100),"")</f>
        <v/>
      </c>
      <c r="L773" s="16" t="str">
        <f>IFERROR(VLOOKUP(A773,DETAIL!$A$7:$L$1101,7,0),"")</f>
        <v/>
      </c>
      <c r="M773" s="133" t="str">
        <f>IFERROR(VLOOKUP(A773,DETAIL!$A$7:$L$1101,8,0)*75%,"")</f>
        <v/>
      </c>
      <c r="N773" s="16" t="str">
        <f>IFERROR(VLOOKUP(A773,DETAIL!$A$7:$L$1101,9,0),"")</f>
        <v/>
      </c>
      <c r="O773" s="133" t="str">
        <f>IFERROR(VLOOKUP(A773,DETAIL!$A$7:$L$1101,10,0)*25%,"")</f>
        <v/>
      </c>
      <c r="P773" s="133" t="str">
        <f t="shared" si="26"/>
        <v/>
      </c>
      <c r="Q773" s="131"/>
    </row>
    <row r="774" spans="1:17" ht="24.95" customHeight="1">
      <c r="A774" s="150">
        <v>767</v>
      </c>
      <c r="B774" s="16" t="str">
        <f t="shared" si="27"/>
        <v/>
      </c>
      <c r="C774" s="130" t="str">
        <f>IFERROR(VLOOKUP(A774,DETAIL!$A$7:$F$1101,3,0),"")</f>
        <v/>
      </c>
      <c r="D774" s="130" t="str">
        <f>IFERROR(VLOOKUP(A774,DETAIL!$A$7:$F$1101,4,0),"")</f>
        <v/>
      </c>
      <c r="E774" s="131" t="str">
        <f>IFERROR(VLOOKUP(A774,DETAIL!$A$7:$F$1101,5,0),"")</f>
        <v/>
      </c>
      <c r="F774" s="131" t="str">
        <f>IFERROR(VLOOKUP(A774,DETAIL!$A$7:$O$1101,15,0),"")</f>
        <v/>
      </c>
      <c r="G774" s="131" t="str">
        <f>IFERROR(VLOOKUP(A774,DETAIL!$A$7:$O$1101,14,0),"")</f>
        <v/>
      </c>
      <c r="H774" s="16" t="str">
        <f>IFERROR(VLOOKUP(A774,DETAIL!$A$7:$F$1101,6,0),"")</f>
        <v/>
      </c>
      <c r="I774" s="16" t="str">
        <f>IFERROR(VLOOKUP(A774,DETAIL!$A$7:$P$1101,16,0),"")</f>
        <v/>
      </c>
      <c r="J774" s="16" t="str">
        <f>IFERROR(VLOOKUP(A774,DETAIL!$A$7:$O$1101,13,0),"")</f>
        <v/>
      </c>
      <c r="K774" s="132" t="str">
        <f>IFERROR(CONCATENATE("वर्ष ",VLOOKUP(A774,DETAIL!$A$7:$O$1101,11,0)," / ","प्रतिशत ",VLOOKUP(A774,DETAIL!$A$7:$O$1101,12,0)*100),"")</f>
        <v/>
      </c>
      <c r="L774" s="16" t="str">
        <f>IFERROR(VLOOKUP(A774,DETAIL!$A$7:$L$1101,7,0),"")</f>
        <v/>
      </c>
      <c r="M774" s="133" t="str">
        <f>IFERROR(VLOOKUP(A774,DETAIL!$A$7:$L$1101,8,0)*75%,"")</f>
        <v/>
      </c>
      <c r="N774" s="16" t="str">
        <f>IFERROR(VLOOKUP(A774,DETAIL!$A$7:$L$1101,9,0),"")</f>
        <v/>
      </c>
      <c r="O774" s="133" t="str">
        <f>IFERROR(VLOOKUP(A774,DETAIL!$A$7:$L$1101,10,0)*25%,"")</f>
        <v/>
      </c>
      <c r="P774" s="133" t="str">
        <f t="shared" si="26"/>
        <v/>
      </c>
      <c r="Q774" s="131"/>
    </row>
    <row r="775" spans="1:17" ht="24.95" customHeight="1">
      <c r="A775" s="150">
        <v>768</v>
      </c>
      <c r="B775" s="16" t="str">
        <f t="shared" si="27"/>
        <v/>
      </c>
      <c r="C775" s="130" t="str">
        <f>IFERROR(VLOOKUP(A775,DETAIL!$A$7:$F$1101,3,0),"")</f>
        <v/>
      </c>
      <c r="D775" s="130" t="str">
        <f>IFERROR(VLOOKUP(A775,DETAIL!$A$7:$F$1101,4,0),"")</f>
        <v/>
      </c>
      <c r="E775" s="131" t="str">
        <f>IFERROR(VLOOKUP(A775,DETAIL!$A$7:$F$1101,5,0),"")</f>
        <v/>
      </c>
      <c r="F775" s="131" t="str">
        <f>IFERROR(VLOOKUP(A775,DETAIL!$A$7:$O$1101,15,0),"")</f>
        <v/>
      </c>
      <c r="G775" s="131" t="str">
        <f>IFERROR(VLOOKUP(A775,DETAIL!$A$7:$O$1101,14,0),"")</f>
        <v/>
      </c>
      <c r="H775" s="16" t="str">
        <f>IFERROR(VLOOKUP(A775,DETAIL!$A$7:$F$1101,6,0),"")</f>
        <v/>
      </c>
      <c r="I775" s="16" t="str">
        <f>IFERROR(VLOOKUP(A775,DETAIL!$A$7:$P$1101,16,0),"")</f>
        <v/>
      </c>
      <c r="J775" s="16" t="str">
        <f>IFERROR(VLOOKUP(A775,DETAIL!$A$7:$O$1101,13,0),"")</f>
        <v/>
      </c>
      <c r="K775" s="132" t="str">
        <f>IFERROR(CONCATENATE("वर्ष ",VLOOKUP(A775,DETAIL!$A$7:$O$1101,11,0)," / ","प्रतिशत ",VLOOKUP(A775,DETAIL!$A$7:$O$1101,12,0)*100),"")</f>
        <v/>
      </c>
      <c r="L775" s="16" t="str">
        <f>IFERROR(VLOOKUP(A775,DETAIL!$A$7:$L$1101,7,0),"")</f>
        <v/>
      </c>
      <c r="M775" s="133" t="str">
        <f>IFERROR(VLOOKUP(A775,DETAIL!$A$7:$L$1101,8,0)*75%,"")</f>
        <v/>
      </c>
      <c r="N775" s="16" t="str">
        <f>IFERROR(VLOOKUP(A775,DETAIL!$A$7:$L$1101,9,0),"")</f>
        <v/>
      </c>
      <c r="O775" s="133" t="str">
        <f>IFERROR(VLOOKUP(A775,DETAIL!$A$7:$L$1101,10,0)*25%,"")</f>
        <v/>
      </c>
      <c r="P775" s="133" t="str">
        <f t="shared" si="26"/>
        <v/>
      </c>
      <c r="Q775" s="131"/>
    </row>
    <row r="776" spans="1:17" ht="24.95" customHeight="1">
      <c r="A776" s="150">
        <v>769</v>
      </c>
      <c r="B776" s="16" t="str">
        <f t="shared" si="27"/>
        <v/>
      </c>
      <c r="C776" s="130" t="str">
        <f>IFERROR(VLOOKUP(A776,DETAIL!$A$7:$F$1101,3,0),"")</f>
        <v/>
      </c>
      <c r="D776" s="130" t="str">
        <f>IFERROR(VLOOKUP(A776,DETAIL!$A$7:$F$1101,4,0),"")</f>
        <v/>
      </c>
      <c r="E776" s="131" t="str">
        <f>IFERROR(VLOOKUP(A776,DETAIL!$A$7:$F$1101,5,0),"")</f>
        <v/>
      </c>
      <c r="F776" s="131" t="str">
        <f>IFERROR(VLOOKUP(A776,DETAIL!$A$7:$O$1101,15,0),"")</f>
        <v/>
      </c>
      <c r="G776" s="131" t="str">
        <f>IFERROR(VLOOKUP(A776,DETAIL!$A$7:$O$1101,14,0),"")</f>
        <v/>
      </c>
      <c r="H776" s="16" t="str">
        <f>IFERROR(VLOOKUP(A776,DETAIL!$A$7:$F$1101,6,0),"")</f>
        <v/>
      </c>
      <c r="I776" s="16" t="str">
        <f>IFERROR(VLOOKUP(A776,DETAIL!$A$7:$P$1101,16,0),"")</f>
        <v/>
      </c>
      <c r="J776" s="16" t="str">
        <f>IFERROR(VLOOKUP(A776,DETAIL!$A$7:$O$1101,13,0),"")</f>
        <v/>
      </c>
      <c r="K776" s="132" t="str">
        <f>IFERROR(CONCATENATE("वर्ष ",VLOOKUP(A776,DETAIL!$A$7:$O$1101,11,0)," / ","प्रतिशत ",VLOOKUP(A776,DETAIL!$A$7:$O$1101,12,0)*100),"")</f>
        <v/>
      </c>
      <c r="L776" s="16" t="str">
        <f>IFERROR(VLOOKUP(A776,DETAIL!$A$7:$L$1101,7,0),"")</f>
        <v/>
      </c>
      <c r="M776" s="133" t="str">
        <f>IFERROR(VLOOKUP(A776,DETAIL!$A$7:$L$1101,8,0)*75%,"")</f>
        <v/>
      </c>
      <c r="N776" s="16" t="str">
        <f>IFERROR(VLOOKUP(A776,DETAIL!$A$7:$L$1101,9,0),"")</f>
        <v/>
      </c>
      <c r="O776" s="133" t="str">
        <f>IFERROR(VLOOKUP(A776,DETAIL!$A$7:$L$1101,10,0)*25%,"")</f>
        <v/>
      </c>
      <c r="P776" s="133" t="str">
        <f t="shared" si="26"/>
        <v/>
      </c>
      <c r="Q776" s="131"/>
    </row>
    <row r="777" spans="1:17" ht="24.95" customHeight="1">
      <c r="A777" s="150">
        <v>770</v>
      </c>
      <c r="B777" s="16" t="str">
        <f t="shared" si="27"/>
        <v/>
      </c>
      <c r="C777" s="130" t="str">
        <f>IFERROR(VLOOKUP(A777,DETAIL!$A$7:$F$1101,3,0),"")</f>
        <v/>
      </c>
      <c r="D777" s="130" t="str">
        <f>IFERROR(VLOOKUP(A777,DETAIL!$A$7:$F$1101,4,0),"")</f>
        <v/>
      </c>
      <c r="E777" s="131" t="str">
        <f>IFERROR(VLOOKUP(A777,DETAIL!$A$7:$F$1101,5,0),"")</f>
        <v/>
      </c>
      <c r="F777" s="131" t="str">
        <f>IFERROR(VLOOKUP(A777,DETAIL!$A$7:$O$1101,15,0),"")</f>
        <v/>
      </c>
      <c r="G777" s="131" t="str">
        <f>IFERROR(VLOOKUP(A777,DETAIL!$A$7:$O$1101,14,0),"")</f>
        <v/>
      </c>
      <c r="H777" s="16" t="str">
        <f>IFERROR(VLOOKUP(A777,DETAIL!$A$7:$F$1101,6,0),"")</f>
        <v/>
      </c>
      <c r="I777" s="16" t="str">
        <f>IFERROR(VLOOKUP(A777,DETAIL!$A$7:$P$1101,16,0),"")</f>
        <v/>
      </c>
      <c r="J777" s="16" t="str">
        <f>IFERROR(VLOOKUP(A777,DETAIL!$A$7:$O$1101,13,0),"")</f>
        <v/>
      </c>
      <c r="K777" s="132" t="str">
        <f>IFERROR(CONCATENATE("वर्ष ",VLOOKUP(A777,DETAIL!$A$7:$O$1101,11,0)," / ","प्रतिशत ",VLOOKUP(A777,DETAIL!$A$7:$O$1101,12,0)*100),"")</f>
        <v/>
      </c>
      <c r="L777" s="16" t="str">
        <f>IFERROR(VLOOKUP(A777,DETAIL!$A$7:$L$1101,7,0),"")</f>
        <v/>
      </c>
      <c r="M777" s="133" t="str">
        <f>IFERROR(VLOOKUP(A777,DETAIL!$A$7:$L$1101,8,0)*75%,"")</f>
        <v/>
      </c>
      <c r="N777" s="16" t="str">
        <f>IFERROR(VLOOKUP(A777,DETAIL!$A$7:$L$1101,9,0),"")</f>
        <v/>
      </c>
      <c r="O777" s="133" t="str">
        <f>IFERROR(VLOOKUP(A777,DETAIL!$A$7:$L$1101,10,0)*25%,"")</f>
        <v/>
      </c>
      <c r="P777" s="133" t="str">
        <f t="shared" ref="P777:P840" si="28">IFERROR(IF(H777="","",SUM(M777+O777)),"")</f>
        <v/>
      </c>
      <c r="Q777" s="131"/>
    </row>
    <row r="778" spans="1:17" ht="24.95" customHeight="1">
      <c r="A778" s="150">
        <v>771</v>
      </c>
      <c r="B778" s="16" t="str">
        <f t="shared" si="27"/>
        <v/>
      </c>
      <c r="C778" s="130" t="str">
        <f>IFERROR(VLOOKUP(A778,DETAIL!$A$7:$F$1101,3,0),"")</f>
        <v/>
      </c>
      <c r="D778" s="130" t="str">
        <f>IFERROR(VLOOKUP(A778,DETAIL!$A$7:$F$1101,4,0),"")</f>
        <v/>
      </c>
      <c r="E778" s="131" t="str">
        <f>IFERROR(VLOOKUP(A778,DETAIL!$A$7:$F$1101,5,0),"")</f>
        <v/>
      </c>
      <c r="F778" s="131" t="str">
        <f>IFERROR(VLOOKUP(A778,DETAIL!$A$7:$O$1101,15,0),"")</f>
        <v/>
      </c>
      <c r="G778" s="131" t="str">
        <f>IFERROR(VLOOKUP(A778,DETAIL!$A$7:$O$1101,14,0),"")</f>
        <v/>
      </c>
      <c r="H778" s="16" t="str">
        <f>IFERROR(VLOOKUP(A778,DETAIL!$A$7:$F$1101,6,0),"")</f>
        <v/>
      </c>
      <c r="I778" s="16" t="str">
        <f>IFERROR(VLOOKUP(A778,DETAIL!$A$7:$P$1101,16,0),"")</f>
        <v/>
      </c>
      <c r="J778" s="16" t="str">
        <f>IFERROR(VLOOKUP(A778,DETAIL!$A$7:$O$1101,13,0),"")</f>
        <v/>
      </c>
      <c r="K778" s="132" t="str">
        <f>IFERROR(CONCATENATE("वर्ष ",VLOOKUP(A778,DETAIL!$A$7:$O$1101,11,0)," / ","प्रतिशत ",VLOOKUP(A778,DETAIL!$A$7:$O$1101,12,0)*100),"")</f>
        <v/>
      </c>
      <c r="L778" s="16" t="str">
        <f>IFERROR(VLOOKUP(A778,DETAIL!$A$7:$L$1101,7,0),"")</f>
        <v/>
      </c>
      <c r="M778" s="133" t="str">
        <f>IFERROR(VLOOKUP(A778,DETAIL!$A$7:$L$1101,8,0)*75%,"")</f>
        <v/>
      </c>
      <c r="N778" s="16" t="str">
        <f>IFERROR(VLOOKUP(A778,DETAIL!$A$7:$L$1101,9,0),"")</f>
        <v/>
      </c>
      <c r="O778" s="133" t="str">
        <f>IFERROR(VLOOKUP(A778,DETAIL!$A$7:$L$1101,10,0)*25%,"")</f>
        <v/>
      </c>
      <c r="P778" s="133" t="str">
        <f t="shared" si="28"/>
        <v/>
      </c>
      <c r="Q778" s="131"/>
    </row>
    <row r="779" spans="1:17" ht="24.95" customHeight="1">
      <c r="A779" s="150">
        <v>772</v>
      </c>
      <c r="B779" s="16" t="str">
        <f t="shared" si="27"/>
        <v/>
      </c>
      <c r="C779" s="130" t="str">
        <f>IFERROR(VLOOKUP(A779,DETAIL!$A$7:$F$1101,3,0),"")</f>
        <v/>
      </c>
      <c r="D779" s="130" t="str">
        <f>IFERROR(VLOOKUP(A779,DETAIL!$A$7:$F$1101,4,0),"")</f>
        <v/>
      </c>
      <c r="E779" s="131" t="str">
        <f>IFERROR(VLOOKUP(A779,DETAIL!$A$7:$F$1101,5,0),"")</f>
        <v/>
      </c>
      <c r="F779" s="131" t="str">
        <f>IFERROR(VLOOKUP(A779,DETAIL!$A$7:$O$1101,15,0),"")</f>
        <v/>
      </c>
      <c r="G779" s="131" t="str">
        <f>IFERROR(VLOOKUP(A779,DETAIL!$A$7:$O$1101,14,0),"")</f>
        <v/>
      </c>
      <c r="H779" s="16" t="str">
        <f>IFERROR(VLOOKUP(A779,DETAIL!$A$7:$F$1101,6,0),"")</f>
        <v/>
      </c>
      <c r="I779" s="16" t="str">
        <f>IFERROR(VLOOKUP(A779,DETAIL!$A$7:$P$1101,16,0),"")</f>
        <v/>
      </c>
      <c r="J779" s="16" t="str">
        <f>IFERROR(VLOOKUP(A779,DETAIL!$A$7:$O$1101,13,0),"")</f>
        <v/>
      </c>
      <c r="K779" s="132" t="str">
        <f>IFERROR(CONCATENATE("वर्ष ",VLOOKUP(A779,DETAIL!$A$7:$O$1101,11,0)," / ","प्रतिशत ",VLOOKUP(A779,DETAIL!$A$7:$O$1101,12,0)*100),"")</f>
        <v/>
      </c>
      <c r="L779" s="16" t="str">
        <f>IFERROR(VLOOKUP(A779,DETAIL!$A$7:$L$1101,7,0),"")</f>
        <v/>
      </c>
      <c r="M779" s="133" t="str">
        <f>IFERROR(VLOOKUP(A779,DETAIL!$A$7:$L$1101,8,0)*75%,"")</f>
        <v/>
      </c>
      <c r="N779" s="16" t="str">
        <f>IFERROR(VLOOKUP(A779,DETAIL!$A$7:$L$1101,9,0),"")</f>
        <v/>
      </c>
      <c r="O779" s="133" t="str">
        <f>IFERROR(VLOOKUP(A779,DETAIL!$A$7:$L$1101,10,0)*25%,"")</f>
        <v/>
      </c>
      <c r="P779" s="133" t="str">
        <f t="shared" si="28"/>
        <v/>
      </c>
      <c r="Q779" s="131"/>
    </row>
    <row r="780" spans="1:17" ht="24.95" customHeight="1">
      <c r="A780" s="150">
        <v>773</v>
      </c>
      <c r="B780" s="16" t="str">
        <f t="shared" si="27"/>
        <v/>
      </c>
      <c r="C780" s="130" t="str">
        <f>IFERROR(VLOOKUP(A780,DETAIL!$A$7:$F$1101,3,0),"")</f>
        <v/>
      </c>
      <c r="D780" s="130" t="str">
        <f>IFERROR(VLOOKUP(A780,DETAIL!$A$7:$F$1101,4,0),"")</f>
        <v/>
      </c>
      <c r="E780" s="131" t="str">
        <f>IFERROR(VLOOKUP(A780,DETAIL!$A$7:$F$1101,5,0),"")</f>
        <v/>
      </c>
      <c r="F780" s="131" t="str">
        <f>IFERROR(VLOOKUP(A780,DETAIL!$A$7:$O$1101,15,0),"")</f>
        <v/>
      </c>
      <c r="G780" s="131" t="str">
        <f>IFERROR(VLOOKUP(A780,DETAIL!$A$7:$O$1101,14,0),"")</f>
        <v/>
      </c>
      <c r="H780" s="16" t="str">
        <f>IFERROR(VLOOKUP(A780,DETAIL!$A$7:$F$1101,6,0),"")</f>
        <v/>
      </c>
      <c r="I780" s="16" t="str">
        <f>IFERROR(VLOOKUP(A780,DETAIL!$A$7:$P$1101,16,0),"")</f>
        <v/>
      </c>
      <c r="J780" s="16" t="str">
        <f>IFERROR(VLOOKUP(A780,DETAIL!$A$7:$O$1101,13,0),"")</f>
        <v/>
      </c>
      <c r="K780" s="132" t="str">
        <f>IFERROR(CONCATENATE("वर्ष ",VLOOKUP(A780,DETAIL!$A$7:$O$1101,11,0)," / ","प्रतिशत ",VLOOKUP(A780,DETAIL!$A$7:$O$1101,12,0)*100),"")</f>
        <v/>
      </c>
      <c r="L780" s="16" t="str">
        <f>IFERROR(VLOOKUP(A780,DETAIL!$A$7:$L$1101,7,0),"")</f>
        <v/>
      </c>
      <c r="M780" s="133" t="str">
        <f>IFERROR(VLOOKUP(A780,DETAIL!$A$7:$L$1101,8,0)*75%,"")</f>
        <v/>
      </c>
      <c r="N780" s="16" t="str">
        <f>IFERROR(VLOOKUP(A780,DETAIL!$A$7:$L$1101,9,0),"")</f>
        <v/>
      </c>
      <c r="O780" s="133" t="str">
        <f>IFERROR(VLOOKUP(A780,DETAIL!$A$7:$L$1101,10,0)*25%,"")</f>
        <v/>
      </c>
      <c r="P780" s="133" t="str">
        <f t="shared" si="28"/>
        <v/>
      </c>
      <c r="Q780" s="131"/>
    </row>
    <row r="781" spans="1:17" ht="24.95" customHeight="1">
      <c r="A781" s="150">
        <v>774</v>
      </c>
      <c r="B781" s="16" t="str">
        <f t="shared" si="27"/>
        <v/>
      </c>
      <c r="C781" s="130" t="str">
        <f>IFERROR(VLOOKUP(A781,DETAIL!$A$7:$F$1101,3,0),"")</f>
        <v/>
      </c>
      <c r="D781" s="130" t="str">
        <f>IFERROR(VLOOKUP(A781,DETAIL!$A$7:$F$1101,4,0),"")</f>
        <v/>
      </c>
      <c r="E781" s="131" t="str">
        <f>IFERROR(VLOOKUP(A781,DETAIL!$A$7:$F$1101,5,0),"")</f>
        <v/>
      </c>
      <c r="F781" s="131" t="str">
        <f>IFERROR(VLOOKUP(A781,DETAIL!$A$7:$O$1101,15,0),"")</f>
        <v/>
      </c>
      <c r="G781" s="131" t="str">
        <f>IFERROR(VLOOKUP(A781,DETAIL!$A$7:$O$1101,14,0),"")</f>
        <v/>
      </c>
      <c r="H781" s="16" t="str">
        <f>IFERROR(VLOOKUP(A781,DETAIL!$A$7:$F$1101,6,0),"")</f>
        <v/>
      </c>
      <c r="I781" s="16" t="str">
        <f>IFERROR(VLOOKUP(A781,DETAIL!$A$7:$P$1101,16,0),"")</f>
        <v/>
      </c>
      <c r="J781" s="16" t="str">
        <f>IFERROR(VLOOKUP(A781,DETAIL!$A$7:$O$1101,13,0),"")</f>
        <v/>
      </c>
      <c r="K781" s="132" t="str">
        <f>IFERROR(CONCATENATE("वर्ष ",VLOOKUP(A781,DETAIL!$A$7:$O$1101,11,0)," / ","प्रतिशत ",VLOOKUP(A781,DETAIL!$A$7:$O$1101,12,0)*100),"")</f>
        <v/>
      </c>
      <c r="L781" s="16" t="str">
        <f>IFERROR(VLOOKUP(A781,DETAIL!$A$7:$L$1101,7,0),"")</f>
        <v/>
      </c>
      <c r="M781" s="133" t="str">
        <f>IFERROR(VLOOKUP(A781,DETAIL!$A$7:$L$1101,8,0)*75%,"")</f>
        <v/>
      </c>
      <c r="N781" s="16" t="str">
        <f>IFERROR(VLOOKUP(A781,DETAIL!$A$7:$L$1101,9,0),"")</f>
        <v/>
      </c>
      <c r="O781" s="133" t="str">
        <f>IFERROR(VLOOKUP(A781,DETAIL!$A$7:$L$1101,10,0)*25%,"")</f>
        <v/>
      </c>
      <c r="P781" s="133" t="str">
        <f t="shared" si="28"/>
        <v/>
      </c>
      <c r="Q781" s="131"/>
    </row>
    <row r="782" spans="1:17" ht="24.95" customHeight="1">
      <c r="A782" s="150">
        <v>775</v>
      </c>
      <c r="B782" s="16" t="str">
        <f t="shared" si="27"/>
        <v/>
      </c>
      <c r="C782" s="130" t="str">
        <f>IFERROR(VLOOKUP(A782,DETAIL!$A$7:$F$1101,3,0),"")</f>
        <v/>
      </c>
      <c r="D782" s="130" t="str">
        <f>IFERROR(VLOOKUP(A782,DETAIL!$A$7:$F$1101,4,0),"")</f>
        <v/>
      </c>
      <c r="E782" s="131" t="str">
        <f>IFERROR(VLOOKUP(A782,DETAIL!$A$7:$F$1101,5,0),"")</f>
        <v/>
      </c>
      <c r="F782" s="131" t="str">
        <f>IFERROR(VLOOKUP(A782,DETAIL!$A$7:$O$1101,15,0),"")</f>
        <v/>
      </c>
      <c r="G782" s="131" t="str">
        <f>IFERROR(VLOOKUP(A782,DETAIL!$A$7:$O$1101,14,0),"")</f>
        <v/>
      </c>
      <c r="H782" s="16" t="str">
        <f>IFERROR(VLOOKUP(A782,DETAIL!$A$7:$F$1101,6,0),"")</f>
        <v/>
      </c>
      <c r="I782" s="16" t="str">
        <f>IFERROR(VLOOKUP(A782,DETAIL!$A$7:$P$1101,16,0),"")</f>
        <v/>
      </c>
      <c r="J782" s="16" t="str">
        <f>IFERROR(VLOOKUP(A782,DETAIL!$A$7:$O$1101,13,0),"")</f>
        <v/>
      </c>
      <c r="K782" s="132" t="str">
        <f>IFERROR(CONCATENATE("वर्ष ",VLOOKUP(A782,DETAIL!$A$7:$O$1101,11,0)," / ","प्रतिशत ",VLOOKUP(A782,DETAIL!$A$7:$O$1101,12,0)*100),"")</f>
        <v/>
      </c>
      <c r="L782" s="16" t="str">
        <f>IFERROR(VLOOKUP(A782,DETAIL!$A$7:$L$1101,7,0),"")</f>
        <v/>
      </c>
      <c r="M782" s="133" t="str">
        <f>IFERROR(VLOOKUP(A782,DETAIL!$A$7:$L$1101,8,0)*75%,"")</f>
        <v/>
      </c>
      <c r="N782" s="16" t="str">
        <f>IFERROR(VLOOKUP(A782,DETAIL!$A$7:$L$1101,9,0),"")</f>
        <v/>
      </c>
      <c r="O782" s="133" t="str">
        <f>IFERROR(VLOOKUP(A782,DETAIL!$A$7:$L$1101,10,0)*25%,"")</f>
        <v/>
      </c>
      <c r="P782" s="133" t="str">
        <f t="shared" si="28"/>
        <v/>
      </c>
      <c r="Q782" s="131"/>
    </row>
    <row r="783" spans="1:17" ht="24.95" customHeight="1">
      <c r="A783" s="150">
        <v>776</v>
      </c>
      <c r="B783" s="16" t="str">
        <f t="shared" si="27"/>
        <v/>
      </c>
      <c r="C783" s="130" t="str">
        <f>IFERROR(VLOOKUP(A783,DETAIL!$A$7:$F$1101,3,0),"")</f>
        <v/>
      </c>
      <c r="D783" s="130" t="str">
        <f>IFERROR(VLOOKUP(A783,DETAIL!$A$7:$F$1101,4,0),"")</f>
        <v/>
      </c>
      <c r="E783" s="131" t="str">
        <f>IFERROR(VLOOKUP(A783,DETAIL!$A$7:$F$1101,5,0),"")</f>
        <v/>
      </c>
      <c r="F783" s="131" t="str">
        <f>IFERROR(VLOOKUP(A783,DETAIL!$A$7:$O$1101,15,0),"")</f>
        <v/>
      </c>
      <c r="G783" s="131" t="str">
        <f>IFERROR(VLOOKUP(A783,DETAIL!$A$7:$O$1101,14,0),"")</f>
        <v/>
      </c>
      <c r="H783" s="16" t="str">
        <f>IFERROR(VLOOKUP(A783,DETAIL!$A$7:$F$1101,6,0),"")</f>
        <v/>
      </c>
      <c r="I783" s="16" t="str">
        <f>IFERROR(VLOOKUP(A783,DETAIL!$A$7:$P$1101,16,0),"")</f>
        <v/>
      </c>
      <c r="J783" s="16" t="str">
        <f>IFERROR(VLOOKUP(A783,DETAIL!$A$7:$O$1101,13,0),"")</f>
        <v/>
      </c>
      <c r="K783" s="132" t="str">
        <f>IFERROR(CONCATENATE("वर्ष ",VLOOKUP(A783,DETAIL!$A$7:$O$1101,11,0)," / ","प्रतिशत ",VLOOKUP(A783,DETAIL!$A$7:$O$1101,12,0)*100),"")</f>
        <v/>
      </c>
      <c r="L783" s="16" t="str">
        <f>IFERROR(VLOOKUP(A783,DETAIL!$A$7:$L$1101,7,0),"")</f>
        <v/>
      </c>
      <c r="M783" s="133" t="str">
        <f>IFERROR(VLOOKUP(A783,DETAIL!$A$7:$L$1101,8,0)*75%,"")</f>
        <v/>
      </c>
      <c r="N783" s="16" t="str">
        <f>IFERROR(VLOOKUP(A783,DETAIL!$A$7:$L$1101,9,0),"")</f>
        <v/>
      </c>
      <c r="O783" s="133" t="str">
        <f>IFERROR(VLOOKUP(A783,DETAIL!$A$7:$L$1101,10,0)*25%,"")</f>
        <v/>
      </c>
      <c r="P783" s="133" t="str">
        <f t="shared" si="28"/>
        <v/>
      </c>
      <c r="Q783" s="131"/>
    </row>
    <row r="784" spans="1:17" ht="24.95" customHeight="1">
      <c r="A784" s="150">
        <v>777</v>
      </c>
      <c r="B784" s="16" t="str">
        <f t="shared" si="27"/>
        <v/>
      </c>
      <c r="C784" s="130" t="str">
        <f>IFERROR(VLOOKUP(A784,DETAIL!$A$7:$F$1101,3,0),"")</f>
        <v/>
      </c>
      <c r="D784" s="130" t="str">
        <f>IFERROR(VLOOKUP(A784,DETAIL!$A$7:$F$1101,4,0),"")</f>
        <v/>
      </c>
      <c r="E784" s="131" t="str">
        <f>IFERROR(VLOOKUP(A784,DETAIL!$A$7:$F$1101,5,0),"")</f>
        <v/>
      </c>
      <c r="F784" s="131" t="str">
        <f>IFERROR(VLOOKUP(A784,DETAIL!$A$7:$O$1101,15,0),"")</f>
        <v/>
      </c>
      <c r="G784" s="131" t="str">
        <f>IFERROR(VLOOKUP(A784,DETAIL!$A$7:$O$1101,14,0),"")</f>
        <v/>
      </c>
      <c r="H784" s="16" t="str">
        <f>IFERROR(VLOOKUP(A784,DETAIL!$A$7:$F$1101,6,0),"")</f>
        <v/>
      </c>
      <c r="I784" s="16" t="str">
        <f>IFERROR(VLOOKUP(A784,DETAIL!$A$7:$P$1101,16,0),"")</f>
        <v/>
      </c>
      <c r="J784" s="16" t="str">
        <f>IFERROR(VLOOKUP(A784,DETAIL!$A$7:$O$1101,13,0),"")</f>
        <v/>
      </c>
      <c r="K784" s="132" t="str">
        <f>IFERROR(CONCATENATE("वर्ष ",VLOOKUP(A784,DETAIL!$A$7:$O$1101,11,0)," / ","प्रतिशत ",VLOOKUP(A784,DETAIL!$A$7:$O$1101,12,0)*100),"")</f>
        <v/>
      </c>
      <c r="L784" s="16" t="str">
        <f>IFERROR(VLOOKUP(A784,DETAIL!$A$7:$L$1101,7,0),"")</f>
        <v/>
      </c>
      <c r="M784" s="133" t="str">
        <f>IFERROR(VLOOKUP(A784,DETAIL!$A$7:$L$1101,8,0)*75%,"")</f>
        <v/>
      </c>
      <c r="N784" s="16" t="str">
        <f>IFERROR(VLOOKUP(A784,DETAIL!$A$7:$L$1101,9,0),"")</f>
        <v/>
      </c>
      <c r="O784" s="133" t="str">
        <f>IFERROR(VLOOKUP(A784,DETAIL!$A$7:$L$1101,10,0)*25%,"")</f>
        <v/>
      </c>
      <c r="P784" s="133" t="str">
        <f t="shared" si="28"/>
        <v/>
      </c>
      <c r="Q784" s="131"/>
    </row>
    <row r="785" spans="1:17" ht="24.95" customHeight="1">
      <c r="A785" s="150">
        <v>778</v>
      </c>
      <c r="B785" s="16" t="str">
        <f t="shared" si="27"/>
        <v/>
      </c>
      <c r="C785" s="130" t="str">
        <f>IFERROR(VLOOKUP(A785,DETAIL!$A$7:$F$1101,3,0),"")</f>
        <v/>
      </c>
      <c r="D785" s="130" t="str">
        <f>IFERROR(VLOOKUP(A785,DETAIL!$A$7:$F$1101,4,0),"")</f>
        <v/>
      </c>
      <c r="E785" s="131" t="str">
        <f>IFERROR(VLOOKUP(A785,DETAIL!$A$7:$F$1101,5,0),"")</f>
        <v/>
      </c>
      <c r="F785" s="131" t="str">
        <f>IFERROR(VLOOKUP(A785,DETAIL!$A$7:$O$1101,15,0),"")</f>
        <v/>
      </c>
      <c r="G785" s="131" t="str">
        <f>IFERROR(VLOOKUP(A785,DETAIL!$A$7:$O$1101,14,0),"")</f>
        <v/>
      </c>
      <c r="H785" s="16" t="str">
        <f>IFERROR(VLOOKUP(A785,DETAIL!$A$7:$F$1101,6,0),"")</f>
        <v/>
      </c>
      <c r="I785" s="16" t="str">
        <f>IFERROR(VLOOKUP(A785,DETAIL!$A$7:$P$1101,16,0),"")</f>
        <v/>
      </c>
      <c r="J785" s="16" t="str">
        <f>IFERROR(VLOOKUP(A785,DETAIL!$A$7:$O$1101,13,0),"")</f>
        <v/>
      </c>
      <c r="K785" s="132" t="str">
        <f>IFERROR(CONCATENATE("वर्ष ",VLOOKUP(A785,DETAIL!$A$7:$O$1101,11,0)," / ","प्रतिशत ",VLOOKUP(A785,DETAIL!$A$7:$O$1101,12,0)*100),"")</f>
        <v/>
      </c>
      <c r="L785" s="16" t="str">
        <f>IFERROR(VLOOKUP(A785,DETAIL!$A$7:$L$1101,7,0),"")</f>
        <v/>
      </c>
      <c r="M785" s="133" t="str">
        <f>IFERROR(VLOOKUP(A785,DETAIL!$A$7:$L$1101,8,0)*75%,"")</f>
        <v/>
      </c>
      <c r="N785" s="16" t="str">
        <f>IFERROR(VLOOKUP(A785,DETAIL!$A$7:$L$1101,9,0),"")</f>
        <v/>
      </c>
      <c r="O785" s="133" t="str">
        <f>IFERROR(VLOOKUP(A785,DETAIL!$A$7:$L$1101,10,0)*25%,"")</f>
        <v/>
      </c>
      <c r="P785" s="133" t="str">
        <f t="shared" si="28"/>
        <v/>
      </c>
      <c r="Q785" s="131"/>
    </row>
    <row r="786" spans="1:17" ht="24.95" customHeight="1">
      <c r="A786" s="150">
        <v>779</v>
      </c>
      <c r="B786" s="16" t="str">
        <f t="shared" si="27"/>
        <v/>
      </c>
      <c r="C786" s="130" t="str">
        <f>IFERROR(VLOOKUP(A786,DETAIL!$A$7:$F$1101,3,0),"")</f>
        <v/>
      </c>
      <c r="D786" s="130" t="str">
        <f>IFERROR(VLOOKUP(A786,DETAIL!$A$7:$F$1101,4,0),"")</f>
        <v/>
      </c>
      <c r="E786" s="131" t="str">
        <f>IFERROR(VLOOKUP(A786,DETAIL!$A$7:$F$1101,5,0),"")</f>
        <v/>
      </c>
      <c r="F786" s="131" t="str">
        <f>IFERROR(VLOOKUP(A786,DETAIL!$A$7:$O$1101,15,0),"")</f>
        <v/>
      </c>
      <c r="G786" s="131" t="str">
        <f>IFERROR(VLOOKUP(A786,DETAIL!$A$7:$O$1101,14,0),"")</f>
        <v/>
      </c>
      <c r="H786" s="16" t="str">
        <f>IFERROR(VLOOKUP(A786,DETAIL!$A$7:$F$1101,6,0),"")</f>
        <v/>
      </c>
      <c r="I786" s="16" t="str">
        <f>IFERROR(VLOOKUP(A786,DETAIL!$A$7:$P$1101,16,0),"")</f>
        <v/>
      </c>
      <c r="J786" s="16" t="str">
        <f>IFERROR(VLOOKUP(A786,DETAIL!$A$7:$O$1101,13,0),"")</f>
        <v/>
      </c>
      <c r="K786" s="132" t="str">
        <f>IFERROR(CONCATENATE("वर्ष ",VLOOKUP(A786,DETAIL!$A$7:$O$1101,11,0)," / ","प्रतिशत ",VLOOKUP(A786,DETAIL!$A$7:$O$1101,12,0)*100),"")</f>
        <v/>
      </c>
      <c r="L786" s="16" t="str">
        <f>IFERROR(VLOOKUP(A786,DETAIL!$A$7:$L$1101,7,0),"")</f>
        <v/>
      </c>
      <c r="M786" s="133" t="str">
        <f>IFERROR(VLOOKUP(A786,DETAIL!$A$7:$L$1101,8,0)*75%,"")</f>
        <v/>
      </c>
      <c r="N786" s="16" t="str">
        <f>IFERROR(VLOOKUP(A786,DETAIL!$A$7:$L$1101,9,0),"")</f>
        <v/>
      </c>
      <c r="O786" s="133" t="str">
        <f>IFERROR(VLOOKUP(A786,DETAIL!$A$7:$L$1101,10,0)*25%,"")</f>
        <v/>
      </c>
      <c r="P786" s="133" t="str">
        <f t="shared" si="28"/>
        <v/>
      </c>
      <c r="Q786" s="131"/>
    </row>
    <row r="787" spans="1:17" ht="24.95" customHeight="1">
      <c r="A787" s="150">
        <v>780</v>
      </c>
      <c r="B787" s="16" t="str">
        <f t="shared" ref="B787:B850" si="29">IFERROR(IF(LEN(C787)&gt;=2,B786+1,""),"")</f>
        <v/>
      </c>
      <c r="C787" s="130" t="str">
        <f>IFERROR(VLOOKUP(A787,DETAIL!$A$7:$F$1101,3,0),"")</f>
        <v/>
      </c>
      <c r="D787" s="130" t="str">
        <f>IFERROR(VLOOKUP(A787,DETAIL!$A$7:$F$1101,4,0),"")</f>
        <v/>
      </c>
      <c r="E787" s="131" t="str">
        <f>IFERROR(VLOOKUP(A787,DETAIL!$A$7:$F$1101,5,0),"")</f>
        <v/>
      </c>
      <c r="F787" s="131" t="str">
        <f>IFERROR(VLOOKUP(A787,DETAIL!$A$7:$O$1101,15,0),"")</f>
        <v/>
      </c>
      <c r="G787" s="131" t="str">
        <f>IFERROR(VLOOKUP(A787,DETAIL!$A$7:$O$1101,14,0),"")</f>
        <v/>
      </c>
      <c r="H787" s="16" t="str">
        <f>IFERROR(VLOOKUP(A787,DETAIL!$A$7:$F$1101,6,0),"")</f>
        <v/>
      </c>
      <c r="I787" s="16" t="str">
        <f>IFERROR(VLOOKUP(A787,DETAIL!$A$7:$P$1101,16,0),"")</f>
        <v/>
      </c>
      <c r="J787" s="16" t="str">
        <f>IFERROR(VLOOKUP(A787,DETAIL!$A$7:$O$1101,13,0),"")</f>
        <v/>
      </c>
      <c r="K787" s="132" t="str">
        <f>IFERROR(CONCATENATE("वर्ष ",VLOOKUP(A787,DETAIL!$A$7:$O$1101,11,0)," / ","प्रतिशत ",VLOOKUP(A787,DETAIL!$A$7:$O$1101,12,0)*100),"")</f>
        <v/>
      </c>
      <c r="L787" s="16" t="str">
        <f>IFERROR(VLOOKUP(A787,DETAIL!$A$7:$L$1101,7,0),"")</f>
        <v/>
      </c>
      <c r="M787" s="133" t="str">
        <f>IFERROR(VLOOKUP(A787,DETAIL!$A$7:$L$1101,8,0)*75%,"")</f>
        <v/>
      </c>
      <c r="N787" s="16" t="str">
        <f>IFERROR(VLOOKUP(A787,DETAIL!$A$7:$L$1101,9,0),"")</f>
        <v/>
      </c>
      <c r="O787" s="133" t="str">
        <f>IFERROR(VLOOKUP(A787,DETAIL!$A$7:$L$1101,10,0)*25%,"")</f>
        <v/>
      </c>
      <c r="P787" s="133" t="str">
        <f t="shared" si="28"/>
        <v/>
      </c>
      <c r="Q787" s="131"/>
    </row>
    <row r="788" spans="1:17" ht="24.95" customHeight="1">
      <c r="A788" s="150">
        <v>781</v>
      </c>
      <c r="B788" s="16" t="str">
        <f t="shared" si="29"/>
        <v/>
      </c>
      <c r="C788" s="130" t="str">
        <f>IFERROR(VLOOKUP(A788,DETAIL!$A$7:$F$1101,3,0),"")</f>
        <v/>
      </c>
      <c r="D788" s="130" t="str">
        <f>IFERROR(VLOOKUP(A788,DETAIL!$A$7:$F$1101,4,0),"")</f>
        <v/>
      </c>
      <c r="E788" s="131" t="str">
        <f>IFERROR(VLOOKUP(A788,DETAIL!$A$7:$F$1101,5,0),"")</f>
        <v/>
      </c>
      <c r="F788" s="131" t="str">
        <f>IFERROR(VLOOKUP(A788,DETAIL!$A$7:$O$1101,15,0),"")</f>
        <v/>
      </c>
      <c r="G788" s="131" t="str">
        <f>IFERROR(VLOOKUP(A788,DETAIL!$A$7:$O$1101,14,0),"")</f>
        <v/>
      </c>
      <c r="H788" s="16" t="str">
        <f>IFERROR(VLOOKUP(A788,DETAIL!$A$7:$F$1101,6,0),"")</f>
        <v/>
      </c>
      <c r="I788" s="16" t="str">
        <f>IFERROR(VLOOKUP(A788,DETAIL!$A$7:$P$1101,16,0),"")</f>
        <v/>
      </c>
      <c r="J788" s="16" t="str">
        <f>IFERROR(VLOOKUP(A788,DETAIL!$A$7:$O$1101,13,0),"")</f>
        <v/>
      </c>
      <c r="K788" s="132" t="str">
        <f>IFERROR(CONCATENATE("वर्ष ",VLOOKUP(A788,DETAIL!$A$7:$O$1101,11,0)," / ","प्रतिशत ",VLOOKUP(A788,DETAIL!$A$7:$O$1101,12,0)*100),"")</f>
        <v/>
      </c>
      <c r="L788" s="16" t="str">
        <f>IFERROR(VLOOKUP(A788,DETAIL!$A$7:$L$1101,7,0),"")</f>
        <v/>
      </c>
      <c r="M788" s="133" t="str">
        <f>IFERROR(VLOOKUP(A788,DETAIL!$A$7:$L$1101,8,0)*75%,"")</f>
        <v/>
      </c>
      <c r="N788" s="16" t="str">
        <f>IFERROR(VLOOKUP(A788,DETAIL!$A$7:$L$1101,9,0),"")</f>
        <v/>
      </c>
      <c r="O788" s="133" t="str">
        <f>IFERROR(VLOOKUP(A788,DETAIL!$A$7:$L$1101,10,0)*25%,"")</f>
        <v/>
      </c>
      <c r="P788" s="133" t="str">
        <f t="shared" si="28"/>
        <v/>
      </c>
      <c r="Q788" s="131"/>
    </row>
    <row r="789" spans="1:17" ht="24.95" customHeight="1">
      <c r="A789" s="150">
        <v>782</v>
      </c>
      <c r="B789" s="16" t="str">
        <f t="shared" si="29"/>
        <v/>
      </c>
      <c r="C789" s="130" t="str">
        <f>IFERROR(VLOOKUP(A789,DETAIL!$A$7:$F$1101,3,0),"")</f>
        <v/>
      </c>
      <c r="D789" s="130" t="str">
        <f>IFERROR(VLOOKUP(A789,DETAIL!$A$7:$F$1101,4,0),"")</f>
        <v/>
      </c>
      <c r="E789" s="131" t="str">
        <f>IFERROR(VLOOKUP(A789,DETAIL!$A$7:$F$1101,5,0),"")</f>
        <v/>
      </c>
      <c r="F789" s="131" t="str">
        <f>IFERROR(VLOOKUP(A789,DETAIL!$A$7:$O$1101,15,0),"")</f>
        <v/>
      </c>
      <c r="G789" s="131" t="str">
        <f>IFERROR(VLOOKUP(A789,DETAIL!$A$7:$O$1101,14,0),"")</f>
        <v/>
      </c>
      <c r="H789" s="16" t="str">
        <f>IFERROR(VLOOKUP(A789,DETAIL!$A$7:$F$1101,6,0),"")</f>
        <v/>
      </c>
      <c r="I789" s="16" t="str">
        <f>IFERROR(VLOOKUP(A789,DETAIL!$A$7:$P$1101,16,0),"")</f>
        <v/>
      </c>
      <c r="J789" s="16" t="str">
        <f>IFERROR(VLOOKUP(A789,DETAIL!$A$7:$O$1101,13,0),"")</f>
        <v/>
      </c>
      <c r="K789" s="132" t="str">
        <f>IFERROR(CONCATENATE("वर्ष ",VLOOKUP(A789,DETAIL!$A$7:$O$1101,11,0)," / ","प्रतिशत ",VLOOKUP(A789,DETAIL!$A$7:$O$1101,12,0)*100),"")</f>
        <v/>
      </c>
      <c r="L789" s="16" t="str">
        <f>IFERROR(VLOOKUP(A789,DETAIL!$A$7:$L$1101,7,0),"")</f>
        <v/>
      </c>
      <c r="M789" s="133" t="str">
        <f>IFERROR(VLOOKUP(A789,DETAIL!$A$7:$L$1101,8,0)*75%,"")</f>
        <v/>
      </c>
      <c r="N789" s="16" t="str">
        <f>IFERROR(VLOOKUP(A789,DETAIL!$A$7:$L$1101,9,0),"")</f>
        <v/>
      </c>
      <c r="O789" s="133" t="str">
        <f>IFERROR(VLOOKUP(A789,DETAIL!$A$7:$L$1101,10,0)*25%,"")</f>
        <v/>
      </c>
      <c r="P789" s="133" t="str">
        <f t="shared" si="28"/>
        <v/>
      </c>
      <c r="Q789" s="131"/>
    </row>
    <row r="790" spans="1:17" ht="24.95" customHeight="1">
      <c r="A790" s="150">
        <v>783</v>
      </c>
      <c r="B790" s="16" t="str">
        <f t="shared" si="29"/>
        <v/>
      </c>
      <c r="C790" s="130" t="str">
        <f>IFERROR(VLOOKUP(A790,DETAIL!$A$7:$F$1101,3,0),"")</f>
        <v/>
      </c>
      <c r="D790" s="130" t="str">
        <f>IFERROR(VLOOKUP(A790,DETAIL!$A$7:$F$1101,4,0),"")</f>
        <v/>
      </c>
      <c r="E790" s="131" t="str">
        <f>IFERROR(VLOOKUP(A790,DETAIL!$A$7:$F$1101,5,0),"")</f>
        <v/>
      </c>
      <c r="F790" s="131" t="str">
        <f>IFERROR(VLOOKUP(A790,DETAIL!$A$7:$O$1101,15,0),"")</f>
        <v/>
      </c>
      <c r="G790" s="131" t="str">
        <f>IFERROR(VLOOKUP(A790,DETAIL!$A$7:$O$1101,14,0),"")</f>
        <v/>
      </c>
      <c r="H790" s="16" t="str">
        <f>IFERROR(VLOOKUP(A790,DETAIL!$A$7:$F$1101,6,0),"")</f>
        <v/>
      </c>
      <c r="I790" s="16" t="str">
        <f>IFERROR(VLOOKUP(A790,DETAIL!$A$7:$P$1101,16,0),"")</f>
        <v/>
      </c>
      <c r="J790" s="16" t="str">
        <f>IFERROR(VLOOKUP(A790,DETAIL!$A$7:$O$1101,13,0),"")</f>
        <v/>
      </c>
      <c r="K790" s="132" t="str">
        <f>IFERROR(CONCATENATE("वर्ष ",VLOOKUP(A790,DETAIL!$A$7:$O$1101,11,0)," / ","प्रतिशत ",VLOOKUP(A790,DETAIL!$A$7:$O$1101,12,0)*100),"")</f>
        <v/>
      </c>
      <c r="L790" s="16" t="str">
        <f>IFERROR(VLOOKUP(A790,DETAIL!$A$7:$L$1101,7,0),"")</f>
        <v/>
      </c>
      <c r="M790" s="133" t="str">
        <f>IFERROR(VLOOKUP(A790,DETAIL!$A$7:$L$1101,8,0)*75%,"")</f>
        <v/>
      </c>
      <c r="N790" s="16" t="str">
        <f>IFERROR(VLOOKUP(A790,DETAIL!$A$7:$L$1101,9,0),"")</f>
        <v/>
      </c>
      <c r="O790" s="133" t="str">
        <f>IFERROR(VLOOKUP(A790,DETAIL!$A$7:$L$1101,10,0)*25%,"")</f>
        <v/>
      </c>
      <c r="P790" s="133" t="str">
        <f t="shared" si="28"/>
        <v/>
      </c>
      <c r="Q790" s="131"/>
    </row>
    <row r="791" spans="1:17" ht="24.95" customHeight="1">
      <c r="A791" s="150">
        <v>784</v>
      </c>
      <c r="B791" s="16" t="str">
        <f t="shared" si="29"/>
        <v/>
      </c>
      <c r="C791" s="130" t="str">
        <f>IFERROR(VLOOKUP(A791,DETAIL!$A$7:$F$1101,3,0),"")</f>
        <v/>
      </c>
      <c r="D791" s="130" t="str">
        <f>IFERROR(VLOOKUP(A791,DETAIL!$A$7:$F$1101,4,0),"")</f>
        <v/>
      </c>
      <c r="E791" s="131" t="str">
        <f>IFERROR(VLOOKUP(A791,DETAIL!$A$7:$F$1101,5,0),"")</f>
        <v/>
      </c>
      <c r="F791" s="131" t="str">
        <f>IFERROR(VLOOKUP(A791,DETAIL!$A$7:$O$1101,15,0),"")</f>
        <v/>
      </c>
      <c r="G791" s="131" t="str">
        <f>IFERROR(VLOOKUP(A791,DETAIL!$A$7:$O$1101,14,0),"")</f>
        <v/>
      </c>
      <c r="H791" s="16" t="str">
        <f>IFERROR(VLOOKUP(A791,DETAIL!$A$7:$F$1101,6,0),"")</f>
        <v/>
      </c>
      <c r="I791" s="16" t="str">
        <f>IFERROR(VLOOKUP(A791,DETAIL!$A$7:$P$1101,16,0),"")</f>
        <v/>
      </c>
      <c r="J791" s="16" t="str">
        <f>IFERROR(VLOOKUP(A791,DETAIL!$A$7:$O$1101,13,0),"")</f>
        <v/>
      </c>
      <c r="K791" s="132" t="str">
        <f>IFERROR(CONCATENATE("वर्ष ",VLOOKUP(A791,DETAIL!$A$7:$O$1101,11,0)," / ","प्रतिशत ",VLOOKUP(A791,DETAIL!$A$7:$O$1101,12,0)*100),"")</f>
        <v/>
      </c>
      <c r="L791" s="16" t="str">
        <f>IFERROR(VLOOKUP(A791,DETAIL!$A$7:$L$1101,7,0),"")</f>
        <v/>
      </c>
      <c r="M791" s="133" t="str">
        <f>IFERROR(VLOOKUP(A791,DETAIL!$A$7:$L$1101,8,0)*75%,"")</f>
        <v/>
      </c>
      <c r="N791" s="16" t="str">
        <f>IFERROR(VLOOKUP(A791,DETAIL!$A$7:$L$1101,9,0),"")</f>
        <v/>
      </c>
      <c r="O791" s="133" t="str">
        <f>IFERROR(VLOOKUP(A791,DETAIL!$A$7:$L$1101,10,0)*25%,"")</f>
        <v/>
      </c>
      <c r="P791" s="133" t="str">
        <f t="shared" si="28"/>
        <v/>
      </c>
      <c r="Q791" s="131"/>
    </row>
    <row r="792" spans="1:17" ht="24.95" customHeight="1">
      <c r="A792" s="150">
        <v>785</v>
      </c>
      <c r="B792" s="16" t="str">
        <f t="shared" si="29"/>
        <v/>
      </c>
      <c r="C792" s="130" t="str">
        <f>IFERROR(VLOOKUP(A792,DETAIL!$A$7:$F$1101,3,0),"")</f>
        <v/>
      </c>
      <c r="D792" s="130" t="str">
        <f>IFERROR(VLOOKUP(A792,DETAIL!$A$7:$F$1101,4,0),"")</f>
        <v/>
      </c>
      <c r="E792" s="131" t="str">
        <f>IFERROR(VLOOKUP(A792,DETAIL!$A$7:$F$1101,5,0),"")</f>
        <v/>
      </c>
      <c r="F792" s="131" t="str">
        <f>IFERROR(VLOOKUP(A792,DETAIL!$A$7:$O$1101,15,0),"")</f>
        <v/>
      </c>
      <c r="G792" s="131" t="str">
        <f>IFERROR(VLOOKUP(A792,DETAIL!$A$7:$O$1101,14,0),"")</f>
        <v/>
      </c>
      <c r="H792" s="16" t="str">
        <f>IFERROR(VLOOKUP(A792,DETAIL!$A$7:$F$1101,6,0),"")</f>
        <v/>
      </c>
      <c r="I792" s="16" t="str">
        <f>IFERROR(VLOOKUP(A792,DETAIL!$A$7:$P$1101,16,0),"")</f>
        <v/>
      </c>
      <c r="J792" s="16" t="str">
        <f>IFERROR(VLOOKUP(A792,DETAIL!$A$7:$O$1101,13,0),"")</f>
        <v/>
      </c>
      <c r="K792" s="132" t="str">
        <f>IFERROR(CONCATENATE("वर्ष ",VLOOKUP(A792,DETAIL!$A$7:$O$1101,11,0)," / ","प्रतिशत ",VLOOKUP(A792,DETAIL!$A$7:$O$1101,12,0)*100),"")</f>
        <v/>
      </c>
      <c r="L792" s="16" t="str">
        <f>IFERROR(VLOOKUP(A792,DETAIL!$A$7:$L$1101,7,0),"")</f>
        <v/>
      </c>
      <c r="M792" s="133" t="str">
        <f>IFERROR(VLOOKUP(A792,DETAIL!$A$7:$L$1101,8,0)*75%,"")</f>
        <v/>
      </c>
      <c r="N792" s="16" t="str">
        <f>IFERROR(VLOOKUP(A792,DETAIL!$A$7:$L$1101,9,0),"")</f>
        <v/>
      </c>
      <c r="O792" s="133" t="str">
        <f>IFERROR(VLOOKUP(A792,DETAIL!$A$7:$L$1101,10,0)*25%,"")</f>
        <v/>
      </c>
      <c r="P792" s="133" t="str">
        <f t="shared" si="28"/>
        <v/>
      </c>
      <c r="Q792" s="131"/>
    </row>
    <row r="793" spans="1:17" ht="24.95" customHeight="1">
      <c r="A793" s="150">
        <v>786</v>
      </c>
      <c r="B793" s="16" t="str">
        <f t="shared" si="29"/>
        <v/>
      </c>
      <c r="C793" s="130" t="str">
        <f>IFERROR(VLOOKUP(A793,DETAIL!$A$7:$F$1101,3,0),"")</f>
        <v/>
      </c>
      <c r="D793" s="130" t="str">
        <f>IFERROR(VLOOKUP(A793,DETAIL!$A$7:$F$1101,4,0),"")</f>
        <v/>
      </c>
      <c r="E793" s="131" t="str">
        <f>IFERROR(VLOOKUP(A793,DETAIL!$A$7:$F$1101,5,0),"")</f>
        <v/>
      </c>
      <c r="F793" s="131" t="str">
        <f>IFERROR(VLOOKUP(A793,DETAIL!$A$7:$O$1101,15,0),"")</f>
        <v/>
      </c>
      <c r="G793" s="131" t="str">
        <f>IFERROR(VLOOKUP(A793,DETAIL!$A$7:$O$1101,14,0),"")</f>
        <v/>
      </c>
      <c r="H793" s="16" t="str">
        <f>IFERROR(VLOOKUP(A793,DETAIL!$A$7:$F$1101,6,0),"")</f>
        <v/>
      </c>
      <c r="I793" s="16" t="str">
        <f>IFERROR(VLOOKUP(A793,DETAIL!$A$7:$P$1101,16,0),"")</f>
        <v/>
      </c>
      <c r="J793" s="16" t="str">
        <f>IFERROR(VLOOKUP(A793,DETAIL!$A$7:$O$1101,13,0),"")</f>
        <v/>
      </c>
      <c r="K793" s="132" t="str">
        <f>IFERROR(CONCATENATE("वर्ष ",VLOOKUP(A793,DETAIL!$A$7:$O$1101,11,0)," / ","प्रतिशत ",VLOOKUP(A793,DETAIL!$A$7:$O$1101,12,0)*100),"")</f>
        <v/>
      </c>
      <c r="L793" s="16" t="str">
        <f>IFERROR(VLOOKUP(A793,DETAIL!$A$7:$L$1101,7,0),"")</f>
        <v/>
      </c>
      <c r="M793" s="133" t="str">
        <f>IFERROR(VLOOKUP(A793,DETAIL!$A$7:$L$1101,8,0)*75%,"")</f>
        <v/>
      </c>
      <c r="N793" s="16" t="str">
        <f>IFERROR(VLOOKUP(A793,DETAIL!$A$7:$L$1101,9,0),"")</f>
        <v/>
      </c>
      <c r="O793" s="133" t="str">
        <f>IFERROR(VLOOKUP(A793,DETAIL!$A$7:$L$1101,10,0)*25%,"")</f>
        <v/>
      </c>
      <c r="P793" s="133" t="str">
        <f t="shared" si="28"/>
        <v/>
      </c>
      <c r="Q793" s="131"/>
    </row>
    <row r="794" spans="1:17" ht="24.95" customHeight="1">
      <c r="A794" s="150">
        <v>787</v>
      </c>
      <c r="B794" s="16" t="str">
        <f t="shared" si="29"/>
        <v/>
      </c>
      <c r="C794" s="130" t="str">
        <f>IFERROR(VLOOKUP(A794,DETAIL!$A$7:$F$1101,3,0),"")</f>
        <v/>
      </c>
      <c r="D794" s="130" t="str">
        <f>IFERROR(VLOOKUP(A794,DETAIL!$A$7:$F$1101,4,0),"")</f>
        <v/>
      </c>
      <c r="E794" s="131" t="str">
        <f>IFERROR(VLOOKUP(A794,DETAIL!$A$7:$F$1101,5,0),"")</f>
        <v/>
      </c>
      <c r="F794" s="131" t="str">
        <f>IFERROR(VLOOKUP(A794,DETAIL!$A$7:$O$1101,15,0),"")</f>
        <v/>
      </c>
      <c r="G794" s="131" t="str">
        <f>IFERROR(VLOOKUP(A794,DETAIL!$A$7:$O$1101,14,0),"")</f>
        <v/>
      </c>
      <c r="H794" s="16" t="str">
        <f>IFERROR(VLOOKUP(A794,DETAIL!$A$7:$F$1101,6,0),"")</f>
        <v/>
      </c>
      <c r="I794" s="16" t="str">
        <f>IFERROR(VLOOKUP(A794,DETAIL!$A$7:$P$1101,16,0),"")</f>
        <v/>
      </c>
      <c r="J794" s="16" t="str">
        <f>IFERROR(VLOOKUP(A794,DETAIL!$A$7:$O$1101,13,0),"")</f>
        <v/>
      </c>
      <c r="K794" s="132" t="str">
        <f>IFERROR(CONCATENATE("वर्ष ",VLOOKUP(A794,DETAIL!$A$7:$O$1101,11,0)," / ","प्रतिशत ",VLOOKUP(A794,DETAIL!$A$7:$O$1101,12,0)*100),"")</f>
        <v/>
      </c>
      <c r="L794" s="16" t="str">
        <f>IFERROR(VLOOKUP(A794,DETAIL!$A$7:$L$1101,7,0),"")</f>
        <v/>
      </c>
      <c r="M794" s="133" t="str">
        <f>IFERROR(VLOOKUP(A794,DETAIL!$A$7:$L$1101,8,0)*75%,"")</f>
        <v/>
      </c>
      <c r="N794" s="16" t="str">
        <f>IFERROR(VLOOKUP(A794,DETAIL!$A$7:$L$1101,9,0),"")</f>
        <v/>
      </c>
      <c r="O794" s="133" t="str">
        <f>IFERROR(VLOOKUP(A794,DETAIL!$A$7:$L$1101,10,0)*25%,"")</f>
        <v/>
      </c>
      <c r="P794" s="133" t="str">
        <f t="shared" si="28"/>
        <v/>
      </c>
      <c r="Q794" s="131"/>
    </row>
    <row r="795" spans="1:17" ht="24.95" customHeight="1">
      <c r="A795" s="150">
        <v>788</v>
      </c>
      <c r="B795" s="16" t="str">
        <f t="shared" si="29"/>
        <v/>
      </c>
      <c r="C795" s="130" t="str">
        <f>IFERROR(VLOOKUP(A795,DETAIL!$A$7:$F$1101,3,0),"")</f>
        <v/>
      </c>
      <c r="D795" s="130" t="str">
        <f>IFERROR(VLOOKUP(A795,DETAIL!$A$7:$F$1101,4,0),"")</f>
        <v/>
      </c>
      <c r="E795" s="131" t="str">
        <f>IFERROR(VLOOKUP(A795,DETAIL!$A$7:$F$1101,5,0),"")</f>
        <v/>
      </c>
      <c r="F795" s="131" t="str">
        <f>IFERROR(VLOOKUP(A795,DETAIL!$A$7:$O$1101,15,0),"")</f>
        <v/>
      </c>
      <c r="G795" s="131" t="str">
        <f>IFERROR(VLOOKUP(A795,DETAIL!$A$7:$O$1101,14,0),"")</f>
        <v/>
      </c>
      <c r="H795" s="16" t="str">
        <f>IFERROR(VLOOKUP(A795,DETAIL!$A$7:$F$1101,6,0),"")</f>
        <v/>
      </c>
      <c r="I795" s="16" t="str">
        <f>IFERROR(VLOOKUP(A795,DETAIL!$A$7:$P$1101,16,0),"")</f>
        <v/>
      </c>
      <c r="J795" s="16" t="str">
        <f>IFERROR(VLOOKUP(A795,DETAIL!$A$7:$O$1101,13,0),"")</f>
        <v/>
      </c>
      <c r="K795" s="132" t="str">
        <f>IFERROR(CONCATENATE("वर्ष ",VLOOKUP(A795,DETAIL!$A$7:$O$1101,11,0)," / ","प्रतिशत ",VLOOKUP(A795,DETAIL!$A$7:$O$1101,12,0)*100),"")</f>
        <v/>
      </c>
      <c r="L795" s="16" t="str">
        <f>IFERROR(VLOOKUP(A795,DETAIL!$A$7:$L$1101,7,0),"")</f>
        <v/>
      </c>
      <c r="M795" s="133" t="str">
        <f>IFERROR(VLOOKUP(A795,DETAIL!$A$7:$L$1101,8,0)*75%,"")</f>
        <v/>
      </c>
      <c r="N795" s="16" t="str">
        <f>IFERROR(VLOOKUP(A795,DETAIL!$A$7:$L$1101,9,0),"")</f>
        <v/>
      </c>
      <c r="O795" s="133" t="str">
        <f>IFERROR(VLOOKUP(A795,DETAIL!$A$7:$L$1101,10,0)*25%,"")</f>
        <v/>
      </c>
      <c r="P795" s="133" t="str">
        <f t="shared" si="28"/>
        <v/>
      </c>
      <c r="Q795" s="131"/>
    </row>
    <row r="796" spans="1:17" ht="24.95" customHeight="1">
      <c r="A796" s="150">
        <v>789</v>
      </c>
      <c r="B796" s="16" t="str">
        <f t="shared" si="29"/>
        <v/>
      </c>
      <c r="C796" s="130" t="str">
        <f>IFERROR(VLOOKUP(A796,DETAIL!$A$7:$F$1101,3,0),"")</f>
        <v/>
      </c>
      <c r="D796" s="130" t="str">
        <f>IFERROR(VLOOKUP(A796,DETAIL!$A$7:$F$1101,4,0),"")</f>
        <v/>
      </c>
      <c r="E796" s="131" t="str">
        <f>IFERROR(VLOOKUP(A796,DETAIL!$A$7:$F$1101,5,0),"")</f>
        <v/>
      </c>
      <c r="F796" s="131" t="str">
        <f>IFERROR(VLOOKUP(A796,DETAIL!$A$7:$O$1101,15,0),"")</f>
        <v/>
      </c>
      <c r="G796" s="131" t="str">
        <f>IFERROR(VLOOKUP(A796,DETAIL!$A$7:$O$1101,14,0),"")</f>
        <v/>
      </c>
      <c r="H796" s="16" t="str">
        <f>IFERROR(VLOOKUP(A796,DETAIL!$A$7:$F$1101,6,0),"")</f>
        <v/>
      </c>
      <c r="I796" s="16" t="str">
        <f>IFERROR(VLOOKUP(A796,DETAIL!$A$7:$P$1101,16,0),"")</f>
        <v/>
      </c>
      <c r="J796" s="16" t="str">
        <f>IFERROR(VLOOKUP(A796,DETAIL!$A$7:$O$1101,13,0),"")</f>
        <v/>
      </c>
      <c r="K796" s="132" t="str">
        <f>IFERROR(CONCATENATE("वर्ष ",VLOOKUP(A796,DETAIL!$A$7:$O$1101,11,0)," / ","प्रतिशत ",VLOOKUP(A796,DETAIL!$A$7:$O$1101,12,0)*100),"")</f>
        <v/>
      </c>
      <c r="L796" s="16" t="str">
        <f>IFERROR(VLOOKUP(A796,DETAIL!$A$7:$L$1101,7,0),"")</f>
        <v/>
      </c>
      <c r="M796" s="133" t="str">
        <f>IFERROR(VLOOKUP(A796,DETAIL!$A$7:$L$1101,8,0)*75%,"")</f>
        <v/>
      </c>
      <c r="N796" s="16" t="str">
        <f>IFERROR(VLOOKUP(A796,DETAIL!$A$7:$L$1101,9,0),"")</f>
        <v/>
      </c>
      <c r="O796" s="133" t="str">
        <f>IFERROR(VLOOKUP(A796,DETAIL!$A$7:$L$1101,10,0)*25%,"")</f>
        <v/>
      </c>
      <c r="P796" s="133" t="str">
        <f t="shared" si="28"/>
        <v/>
      </c>
      <c r="Q796" s="131"/>
    </row>
    <row r="797" spans="1:17" ht="24.95" customHeight="1">
      <c r="A797" s="150">
        <v>790</v>
      </c>
      <c r="B797" s="16" t="str">
        <f t="shared" si="29"/>
        <v/>
      </c>
      <c r="C797" s="130" t="str">
        <f>IFERROR(VLOOKUP(A797,DETAIL!$A$7:$F$1101,3,0),"")</f>
        <v/>
      </c>
      <c r="D797" s="130" t="str">
        <f>IFERROR(VLOOKUP(A797,DETAIL!$A$7:$F$1101,4,0),"")</f>
        <v/>
      </c>
      <c r="E797" s="131" t="str">
        <f>IFERROR(VLOOKUP(A797,DETAIL!$A$7:$F$1101,5,0),"")</f>
        <v/>
      </c>
      <c r="F797" s="131" t="str">
        <f>IFERROR(VLOOKUP(A797,DETAIL!$A$7:$O$1101,15,0),"")</f>
        <v/>
      </c>
      <c r="G797" s="131" t="str">
        <f>IFERROR(VLOOKUP(A797,DETAIL!$A$7:$O$1101,14,0),"")</f>
        <v/>
      </c>
      <c r="H797" s="16" t="str">
        <f>IFERROR(VLOOKUP(A797,DETAIL!$A$7:$F$1101,6,0),"")</f>
        <v/>
      </c>
      <c r="I797" s="16" t="str">
        <f>IFERROR(VLOOKUP(A797,DETAIL!$A$7:$P$1101,16,0),"")</f>
        <v/>
      </c>
      <c r="J797" s="16" t="str">
        <f>IFERROR(VLOOKUP(A797,DETAIL!$A$7:$O$1101,13,0),"")</f>
        <v/>
      </c>
      <c r="K797" s="132" t="str">
        <f>IFERROR(CONCATENATE("वर्ष ",VLOOKUP(A797,DETAIL!$A$7:$O$1101,11,0)," / ","प्रतिशत ",VLOOKUP(A797,DETAIL!$A$7:$O$1101,12,0)*100),"")</f>
        <v/>
      </c>
      <c r="L797" s="16" t="str">
        <f>IFERROR(VLOOKUP(A797,DETAIL!$A$7:$L$1101,7,0),"")</f>
        <v/>
      </c>
      <c r="M797" s="133" t="str">
        <f>IFERROR(VLOOKUP(A797,DETAIL!$A$7:$L$1101,8,0)*75%,"")</f>
        <v/>
      </c>
      <c r="N797" s="16" t="str">
        <f>IFERROR(VLOOKUP(A797,DETAIL!$A$7:$L$1101,9,0),"")</f>
        <v/>
      </c>
      <c r="O797" s="133" t="str">
        <f>IFERROR(VLOOKUP(A797,DETAIL!$A$7:$L$1101,10,0)*25%,"")</f>
        <v/>
      </c>
      <c r="P797" s="133" t="str">
        <f t="shared" si="28"/>
        <v/>
      </c>
      <c r="Q797" s="131"/>
    </row>
    <row r="798" spans="1:17" ht="24.95" customHeight="1">
      <c r="A798" s="150">
        <v>791</v>
      </c>
      <c r="B798" s="16" t="str">
        <f t="shared" si="29"/>
        <v/>
      </c>
      <c r="C798" s="130" t="str">
        <f>IFERROR(VLOOKUP(A798,DETAIL!$A$7:$F$1101,3,0),"")</f>
        <v/>
      </c>
      <c r="D798" s="130" t="str">
        <f>IFERROR(VLOOKUP(A798,DETAIL!$A$7:$F$1101,4,0),"")</f>
        <v/>
      </c>
      <c r="E798" s="131" t="str">
        <f>IFERROR(VLOOKUP(A798,DETAIL!$A$7:$F$1101,5,0),"")</f>
        <v/>
      </c>
      <c r="F798" s="131" t="str">
        <f>IFERROR(VLOOKUP(A798,DETAIL!$A$7:$O$1101,15,0),"")</f>
        <v/>
      </c>
      <c r="G798" s="131" t="str">
        <f>IFERROR(VLOOKUP(A798,DETAIL!$A$7:$O$1101,14,0),"")</f>
        <v/>
      </c>
      <c r="H798" s="16" t="str">
        <f>IFERROR(VLOOKUP(A798,DETAIL!$A$7:$F$1101,6,0),"")</f>
        <v/>
      </c>
      <c r="I798" s="16" t="str">
        <f>IFERROR(VLOOKUP(A798,DETAIL!$A$7:$P$1101,16,0),"")</f>
        <v/>
      </c>
      <c r="J798" s="16" t="str">
        <f>IFERROR(VLOOKUP(A798,DETAIL!$A$7:$O$1101,13,0),"")</f>
        <v/>
      </c>
      <c r="K798" s="132" t="str">
        <f>IFERROR(CONCATENATE("वर्ष ",VLOOKUP(A798,DETAIL!$A$7:$O$1101,11,0)," / ","प्रतिशत ",VLOOKUP(A798,DETAIL!$A$7:$O$1101,12,0)*100),"")</f>
        <v/>
      </c>
      <c r="L798" s="16" t="str">
        <f>IFERROR(VLOOKUP(A798,DETAIL!$A$7:$L$1101,7,0),"")</f>
        <v/>
      </c>
      <c r="M798" s="133" t="str">
        <f>IFERROR(VLOOKUP(A798,DETAIL!$A$7:$L$1101,8,0)*75%,"")</f>
        <v/>
      </c>
      <c r="N798" s="16" t="str">
        <f>IFERROR(VLOOKUP(A798,DETAIL!$A$7:$L$1101,9,0),"")</f>
        <v/>
      </c>
      <c r="O798" s="133" t="str">
        <f>IFERROR(VLOOKUP(A798,DETAIL!$A$7:$L$1101,10,0)*25%,"")</f>
        <v/>
      </c>
      <c r="P798" s="133" t="str">
        <f t="shared" si="28"/>
        <v/>
      </c>
      <c r="Q798" s="131"/>
    </row>
    <row r="799" spans="1:17" ht="24.95" customHeight="1">
      <c r="A799" s="150">
        <v>792</v>
      </c>
      <c r="B799" s="16" t="str">
        <f t="shared" si="29"/>
        <v/>
      </c>
      <c r="C799" s="130" t="str">
        <f>IFERROR(VLOOKUP(A799,DETAIL!$A$7:$F$1101,3,0),"")</f>
        <v/>
      </c>
      <c r="D799" s="130" t="str">
        <f>IFERROR(VLOOKUP(A799,DETAIL!$A$7:$F$1101,4,0),"")</f>
        <v/>
      </c>
      <c r="E799" s="131" t="str">
        <f>IFERROR(VLOOKUP(A799,DETAIL!$A$7:$F$1101,5,0),"")</f>
        <v/>
      </c>
      <c r="F799" s="131" t="str">
        <f>IFERROR(VLOOKUP(A799,DETAIL!$A$7:$O$1101,15,0),"")</f>
        <v/>
      </c>
      <c r="G799" s="131" t="str">
        <f>IFERROR(VLOOKUP(A799,DETAIL!$A$7:$O$1101,14,0),"")</f>
        <v/>
      </c>
      <c r="H799" s="16" t="str">
        <f>IFERROR(VLOOKUP(A799,DETAIL!$A$7:$F$1101,6,0),"")</f>
        <v/>
      </c>
      <c r="I799" s="16" t="str">
        <f>IFERROR(VLOOKUP(A799,DETAIL!$A$7:$P$1101,16,0),"")</f>
        <v/>
      </c>
      <c r="J799" s="16" t="str">
        <f>IFERROR(VLOOKUP(A799,DETAIL!$A$7:$O$1101,13,0),"")</f>
        <v/>
      </c>
      <c r="K799" s="132" t="str">
        <f>IFERROR(CONCATENATE("वर्ष ",VLOOKUP(A799,DETAIL!$A$7:$O$1101,11,0)," / ","प्रतिशत ",VLOOKUP(A799,DETAIL!$A$7:$O$1101,12,0)*100),"")</f>
        <v/>
      </c>
      <c r="L799" s="16" t="str">
        <f>IFERROR(VLOOKUP(A799,DETAIL!$A$7:$L$1101,7,0),"")</f>
        <v/>
      </c>
      <c r="M799" s="133" t="str">
        <f>IFERROR(VLOOKUP(A799,DETAIL!$A$7:$L$1101,8,0)*75%,"")</f>
        <v/>
      </c>
      <c r="N799" s="16" t="str">
        <f>IFERROR(VLOOKUP(A799,DETAIL!$A$7:$L$1101,9,0),"")</f>
        <v/>
      </c>
      <c r="O799" s="133" t="str">
        <f>IFERROR(VLOOKUP(A799,DETAIL!$A$7:$L$1101,10,0)*25%,"")</f>
        <v/>
      </c>
      <c r="P799" s="133" t="str">
        <f t="shared" si="28"/>
        <v/>
      </c>
      <c r="Q799" s="131"/>
    </row>
    <row r="800" spans="1:17" ht="24.95" customHeight="1">
      <c r="A800" s="150">
        <v>793</v>
      </c>
      <c r="B800" s="16" t="str">
        <f t="shared" si="29"/>
        <v/>
      </c>
      <c r="C800" s="130" t="str">
        <f>IFERROR(VLOOKUP(A800,DETAIL!$A$7:$F$1101,3,0),"")</f>
        <v/>
      </c>
      <c r="D800" s="130" t="str">
        <f>IFERROR(VLOOKUP(A800,DETAIL!$A$7:$F$1101,4,0),"")</f>
        <v/>
      </c>
      <c r="E800" s="131" t="str">
        <f>IFERROR(VLOOKUP(A800,DETAIL!$A$7:$F$1101,5,0),"")</f>
        <v/>
      </c>
      <c r="F800" s="131" t="str">
        <f>IFERROR(VLOOKUP(A800,DETAIL!$A$7:$O$1101,15,0),"")</f>
        <v/>
      </c>
      <c r="G800" s="131" t="str">
        <f>IFERROR(VLOOKUP(A800,DETAIL!$A$7:$O$1101,14,0),"")</f>
        <v/>
      </c>
      <c r="H800" s="16" t="str">
        <f>IFERROR(VLOOKUP(A800,DETAIL!$A$7:$F$1101,6,0),"")</f>
        <v/>
      </c>
      <c r="I800" s="16" t="str">
        <f>IFERROR(VLOOKUP(A800,DETAIL!$A$7:$P$1101,16,0),"")</f>
        <v/>
      </c>
      <c r="J800" s="16" t="str">
        <f>IFERROR(VLOOKUP(A800,DETAIL!$A$7:$O$1101,13,0),"")</f>
        <v/>
      </c>
      <c r="K800" s="132" t="str">
        <f>IFERROR(CONCATENATE("वर्ष ",VLOOKUP(A800,DETAIL!$A$7:$O$1101,11,0)," / ","प्रतिशत ",VLOOKUP(A800,DETAIL!$A$7:$O$1101,12,0)*100),"")</f>
        <v/>
      </c>
      <c r="L800" s="16" t="str">
        <f>IFERROR(VLOOKUP(A800,DETAIL!$A$7:$L$1101,7,0),"")</f>
        <v/>
      </c>
      <c r="M800" s="133" t="str">
        <f>IFERROR(VLOOKUP(A800,DETAIL!$A$7:$L$1101,8,0)*75%,"")</f>
        <v/>
      </c>
      <c r="N800" s="16" t="str">
        <f>IFERROR(VLOOKUP(A800,DETAIL!$A$7:$L$1101,9,0),"")</f>
        <v/>
      </c>
      <c r="O800" s="133" t="str">
        <f>IFERROR(VLOOKUP(A800,DETAIL!$A$7:$L$1101,10,0)*25%,"")</f>
        <v/>
      </c>
      <c r="P800" s="133" t="str">
        <f t="shared" si="28"/>
        <v/>
      </c>
      <c r="Q800" s="131"/>
    </row>
    <row r="801" spans="1:17" ht="24.95" customHeight="1">
      <c r="A801" s="150">
        <v>794</v>
      </c>
      <c r="B801" s="16" t="str">
        <f t="shared" si="29"/>
        <v/>
      </c>
      <c r="C801" s="130" t="str">
        <f>IFERROR(VLOOKUP(A801,DETAIL!$A$7:$F$1101,3,0),"")</f>
        <v/>
      </c>
      <c r="D801" s="130" t="str">
        <f>IFERROR(VLOOKUP(A801,DETAIL!$A$7:$F$1101,4,0),"")</f>
        <v/>
      </c>
      <c r="E801" s="131" t="str">
        <f>IFERROR(VLOOKUP(A801,DETAIL!$A$7:$F$1101,5,0),"")</f>
        <v/>
      </c>
      <c r="F801" s="131" t="str">
        <f>IFERROR(VLOOKUP(A801,DETAIL!$A$7:$O$1101,15,0),"")</f>
        <v/>
      </c>
      <c r="G801" s="131" t="str">
        <f>IFERROR(VLOOKUP(A801,DETAIL!$A$7:$O$1101,14,0),"")</f>
        <v/>
      </c>
      <c r="H801" s="16" t="str">
        <f>IFERROR(VLOOKUP(A801,DETAIL!$A$7:$F$1101,6,0),"")</f>
        <v/>
      </c>
      <c r="I801" s="16" t="str">
        <f>IFERROR(VLOOKUP(A801,DETAIL!$A$7:$P$1101,16,0),"")</f>
        <v/>
      </c>
      <c r="J801" s="16" t="str">
        <f>IFERROR(VLOOKUP(A801,DETAIL!$A$7:$O$1101,13,0),"")</f>
        <v/>
      </c>
      <c r="K801" s="132" t="str">
        <f>IFERROR(CONCATENATE("वर्ष ",VLOOKUP(A801,DETAIL!$A$7:$O$1101,11,0)," / ","प्रतिशत ",VLOOKUP(A801,DETAIL!$A$7:$O$1101,12,0)*100),"")</f>
        <v/>
      </c>
      <c r="L801" s="16" t="str">
        <f>IFERROR(VLOOKUP(A801,DETAIL!$A$7:$L$1101,7,0),"")</f>
        <v/>
      </c>
      <c r="M801" s="133" t="str">
        <f>IFERROR(VLOOKUP(A801,DETAIL!$A$7:$L$1101,8,0)*75%,"")</f>
        <v/>
      </c>
      <c r="N801" s="16" t="str">
        <f>IFERROR(VLOOKUP(A801,DETAIL!$A$7:$L$1101,9,0),"")</f>
        <v/>
      </c>
      <c r="O801" s="133" t="str">
        <f>IFERROR(VLOOKUP(A801,DETAIL!$A$7:$L$1101,10,0)*25%,"")</f>
        <v/>
      </c>
      <c r="P801" s="133" t="str">
        <f t="shared" si="28"/>
        <v/>
      </c>
      <c r="Q801" s="131"/>
    </row>
    <row r="802" spans="1:17" ht="24.95" customHeight="1">
      <c r="A802" s="150">
        <v>795</v>
      </c>
      <c r="B802" s="16" t="str">
        <f t="shared" si="29"/>
        <v/>
      </c>
      <c r="C802" s="130" t="str">
        <f>IFERROR(VLOOKUP(A802,DETAIL!$A$7:$F$1101,3,0),"")</f>
        <v/>
      </c>
      <c r="D802" s="130" t="str">
        <f>IFERROR(VLOOKUP(A802,DETAIL!$A$7:$F$1101,4,0),"")</f>
        <v/>
      </c>
      <c r="E802" s="131" t="str">
        <f>IFERROR(VLOOKUP(A802,DETAIL!$A$7:$F$1101,5,0),"")</f>
        <v/>
      </c>
      <c r="F802" s="131" t="str">
        <f>IFERROR(VLOOKUP(A802,DETAIL!$A$7:$O$1101,15,0),"")</f>
        <v/>
      </c>
      <c r="G802" s="131" t="str">
        <f>IFERROR(VLOOKUP(A802,DETAIL!$A$7:$O$1101,14,0),"")</f>
        <v/>
      </c>
      <c r="H802" s="16" t="str">
        <f>IFERROR(VLOOKUP(A802,DETAIL!$A$7:$F$1101,6,0),"")</f>
        <v/>
      </c>
      <c r="I802" s="16" t="str">
        <f>IFERROR(VLOOKUP(A802,DETAIL!$A$7:$P$1101,16,0),"")</f>
        <v/>
      </c>
      <c r="J802" s="16" t="str">
        <f>IFERROR(VLOOKUP(A802,DETAIL!$A$7:$O$1101,13,0),"")</f>
        <v/>
      </c>
      <c r="K802" s="132" t="str">
        <f>IFERROR(CONCATENATE("वर्ष ",VLOOKUP(A802,DETAIL!$A$7:$O$1101,11,0)," / ","प्रतिशत ",VLOOKUP(A802,DETAIL!$A$7:$O$1101,12,0)*100),"")</f>
        <v/>
      </c>
      <c r="L802" s="16" t="str">
        <f>IFERROR(VLOOKUP(A802,DETAIL!$A$7:$L$1101,7,0),"")</f>
        <v/>
      </c>
      <c r="M802" s="133" t="str">
        <f>IFERROR(VLOOKUP(A802,DETAIL!$A$7:$L$1101,8,0)*75%,"")</f>
        <v/>
      </c>
      <c r="N802" s="16" t="str">
        <f>IFERROR(VLOOKUP(A802,DETAIL!$A$7:$L$1101,9,0),"")</f>
        <v/>
      </c>
      <c r="O802" s="133" t="str">
        <f>IFERROR(VLOOKUP(A802,DETAIL!$A$7:$L$1101,10,0)*25%,"")</f>
        <v/>
      </c>
      <c r="P802" s="133" t="str">
        <f t="shared" si="28"/>
        <v/>
      </c>
      <c r="Q802" s="131"/>
    </row>
    <row r="803" spans="1:17" ht="24.95" customHeight="1">
      <c r="A803" s="150">
        <v>796</v>
      </c>
      <c r="B803" s="16" t="str">
        <f t="shared" si="29"/>
        <v/>
      </c>
      <c r="C803" s="130" t="str">
        <f>IFERROR(VLOOKUP(A803,DETAIL!$A$7:$F$1101,3,0),"")</f>
        <v/>
      </c>
      <c r="D803" s="130" t="str">
        <f>IFERROR(VLOOKUP(A803,DETAIL!$A$7:$F$1101,4,0),"")</f>
        <v/>
      </c>
      <c r="E803" s="131" t="str">
        <f>IFERROR(VLOOKUP(A803,DETAIL!$A$7:$F$1101,5,0),"")</f>
        <v/>
      </c>
      <c r="F803" s="131" t="str">
        <f>IFERROR(VLOOKUP(A803,DETAIL!$A$7:$O$1101,15,0),"")</f>
        <v/>
      </c>
      <c r="G803" s="131" t="str">
        <f>IFERROR(VLOOKUP(A803,DETAIL!$A$7:$O$1101,14,0),"")</f>
        <v/>
      </c>
      <c r="H803" s="16" t="str">
        <f>IFERROR(VLOOKUP(A803,DETAIL!$A$7:$F$1101,6,0),"")</f>
        <v/>
      </c>
      <c r="I803" s="16" t="str">
        <f>IFERROR(VLOOKUP(A803,DETAIL!$A$7:$P$1101,16,0),"")</f>
        <v/>
      </c>
      <c r="J803" s="16" t="str">
        <f>IFERROR(VLOOKUP(A803,DETAIL!$A$7:$O$1101,13,0),"")</f>
        <v/>
      </c>
      <c r="K803" s="132" t="str">
        <f>IFERROR(CONCATENATE("वर्ष ",VLOOKUP(A803,DETAIL!$A$7:$O$1101,11,0)," / ","प्रतिशत ",VLOOKUP(A803,DETAIL!$A$7:$O$1101,12,0)*100),"")</f>
        <v/>
      </c>
      <c r="L803" s="16" t="str">
        <f>IFERROR(VLOOKUP(A803,DETAIL!$A$7:$L$1101,7,0),"")</f>
        <v/>
      </c>
      <c r="M803" s="133" t="str">
        <f>IFERROR(VLOOKUP(A803,DETAIL!$A$7:$L$1101,8,0)*75%,"")</f>
        <v/>
      </c>
      <c r="N803" s="16" t="str">
        <f>IFERROR(VLOOKUP(A803,DETAIL!$A$7:$L$1101,9,0),"")</f>
        <v/>
      </c>
      <c r="O803" s="133" t="str">
        <f>IFERROR(VLOOKUP(A803,DETAIL!$A$7:$L$1101,10,0)*25%,"")</f>
        <v/>
      </c>
      <c r="P803" s="133" t="str">
        <f t="shared" si="28"/>
        <v/>
      </c>
      <c r="Q803" s="131"/>
    </row>
    <row r="804" spans="1:17" ht="24.95" customHeight="1">
      <c r="A804" s="150">
        <v>797</v>
      </c>
      <c r="B804" s="16" t="str">
        <f t="shared" si="29"/>
        <v/>
      </c>
      <c r="C804" s="130" t="str">
        <f>IFERROR(VLOOKUP(A804,DETAIL!$A$7:$F$1101,3,0),"")</f>
        <v/>
      </c>
      <c r="D804" s="130" t="str">
        <f>IFERROR(VLOOKUP(A804,DETAIL!$A$7:$F$1101,4,0),"")</f>
        <v/>
      </c>
      <c r="E804" s="131" t="str">
        <f>IFERROR(VLOOKUP(A804,DETAIL!$A$7:$F$1101,5,0),"")</f>
        <v/>
      </c>
      <c r="F804" s="131" t="str">
        <f>IFERROR(VLOOKUP(A804,DETAIL!$A$7:$O$1101,15,0),"")</f>
        <v/>
      </c>
      <c r="G804" s="131" t="str">
        <f>IFERROR(VLOOKUP(A804,DETAIL!$A$7:$O$1101,14,0),"")</f>
        <v/>
      </c>
      <c r="H804" s="16" t="str">
        <f>IFERROR(VLOOKUP(A804,DETAIL!$A$7:$F$1101,6,0),"")</f>
        <v/>
      </c>
      <c r="I804" s="16" t="str">
        <f>IFERROR(VLOOKUP(A804,DETAIL!$A$7:$P$1101,16,0),"")</f>
        <v/>
      </c>
      <c r="J804" s="16" t="str">
        <f>IFERROR(VLOOKUP(A804,DETAIL!$A$7:$O$1101,13,0),"")</f>
        <v/>
      </c>
      <c r="K804" s="132" t="str">
        <f>IFERROR(CONCATENATE("वर्ष ",VLOOKUP(A804,DETAIL!$A$7:$O$1101,11,0)," / ","प्रतिशत ",VLOOKUP(A804,DETAIL!$A$7:$O$1101,12,0)*100),"")</f>
        <v/>
      </c>
      <c r="L804" s="16" t="str">
        <f>IFERROR(VLOOKUP(A804,DETAIL!$A$7:$L$1101,7,0),"")</f>
        <v/>
      </c>
      <c r="M804" s="133" t="str">
        <f>IFERROR(VLOOKUP(A804,DETAIL!$A$7:$L$1101,8,0)*75%,"")</f>
        <v/>
      </c>
      <c r="N804" s="16" t="str">
        <f>IFERROR(VLOOKUP(A804,DETAIL!$A$7:$L$1101,9,0),"")</f>
        <v/>
      </c>
      <c r="O804" s="133" t="str">
        <f>IFERROR(VLOOKUP(A804,DETAIL!$A$7:$L$1101,10,0)*25%,"")</f>
        <v/>
      </c>
      <c r="P804" s="133" t="str">
        <f t="shared" si="28"/>
        <v/>
      </c>
      <c r="Q804" s="131"/>
    </row>
    <row r="805" spans="1:17" ht="24.95" customHeight="1">
      <c r="A805" s="150">
        <v>798</v>
      </c>
      <c r="B805" s="16" t="str">
        <f t="shared" si="29"/>
        <v/>
      </c>
      <c r="C805" s="130" t="str">
        <f>IFERROR(VLOOKUP(A805,DETAIL!$A$7:$F$1101,3,0),"")</f>
        <v/>
      </c>
      <c r="D805" s="130" t="str">
        <f>IFERROR(VLOOKUP(A805,DETAIL!$A$7:$F$1101,4,0),"")</f>
        <v/>
      </c>
      <c r="E805" s="131" t="str">
        <f>IFERROR(VLOOKUP(A805,DETAIL!$A$7:$F$1101,5,0),"")</f>
        <v/>
      </c>
      <c r="F805" s="131" t="str">
        <f>IFERROR(VLOOKUP(A805,DETAIL!$A$7:$O$1101,15,0),"")</f>
        <v/>
      </c>
      <c r="G805" s="131" t="str">
        <f>IFERROR(VLOOKUP(A805,DETAIL!$A$7:$O$1101,14,0),"")</f>
        <v/>
      </c>
      <c r="H805" s="16" t="str">
        <f>IFERROR(VLOOKUP(A805,DETAIL!$A$7:$F$1101,6,0),"")</f>
        <v/>
      </c>
      <c r="I805" s="16" t="str">
        <f>IFERROR(VLOOKUP(A805,DETAIL!$A$7:$P$1101,16,0),"")</f>
        <v/>
      </c>
      <c r="J805" s="16" t="str">
        <f>IFERROR(VLOOKUP(A805,DETAIL!$A$7:$O$1101,13,0),"")</f>
        <v/>
      </c>
      <c r="K805" s="132" t="str">
        <f>IFERROR(CONCATENATE("वर्ष ",VLOOKUP(A805,DETAIL!$A$7:$O$1101,11,0)," / ","प्रतिशत ",VLOOKUP(A805,DETAIL!$A$7:$O$1101,12,0)*100),"")</f>
        <v/>
      </c>
      <c r="L805" s="16" t="str">
        <f>IFERROR(VLOOKUP(A805,DETAIL!$A$7:$L$1101,7,0),"")</f>
        <v/>
      </c>
      <c r="M805" s="133" t="str">
        <f>IFERROR(VLOOKUP(A805,DETAIL!$A$7:$L$1101,8,0)*75%,"")</f>
        <v/>
      </c>
      <c r="N805" s="16" t="str">
        <f>IFERROR(VLOOKUP(A805,DETAIL!$A$7:$L$1101,9,0),"")</f>
        <v/>
      </c>
      <c r="O805" s="133" t="str">
        <f>IFERROR(VLOOKUP(A805,DETAIL!$A$7:$L$1101,10,0)*25%,"")</f>
        <v/>
      </c>
      <c r="P805" s="133" t="str">
        <f t="shared" si="28"/>
        <v/>
      </c>
      <c r="Q805" s="131"/>
    </row>
    <row r="806" spans="1:17" ht="24.95" customHeight="1">
      <c r="A806" s="150">
        <v>799</v>
      </c>
      <c r="B806" s="16" t="str">
        <f t="shared" si="29"/>
        <v/>
      </c>
      <c r="C806" s="130" t="str">
        <f>IFERROR(VLOOKUP(A806,DETAIL!$A$7:$F$1101,3,0),"")</f>
        <v/>
      </c>
      <c r="D806" s="130" t="str">
        <f>IFERROR(VLOOKUP(A806,DETAIL!$A$7:$F$1101,4,0),"")</f>
        <v/>
      </c>
      <c r="E806" s="131" t="str">
        <f>IFERROR(VLOOKUP(A806,DETAIL!$A$7:$F$1101,5,0),"")</f>
        <v/>
      </c>
      <c r="F806" s="131" t="str">
        <f>IFERROR(VLOOKUP(A806,DETAIL!$A$7:$O$1101,15,0),"")</f>
        <v/>
      </c>
      <c r="G806" s="131" t="str">
        <f>IFERROR(VLOOKUP(A806,DETAIL!$A$7:$O$1101,14,0),"")</f>
        <v/>
      </c>
      <c r="H806" s="16" t="str">
        <f>IFERROR(VLOOKUP(A806,DETAIL!$A$7:$F$1101,6,0),"")</f>
        <v/>
      </c>
      <c r="I806" s="16" t="str">
        <f>IFERROR(VLOOKUP(A806,DETAIL!$A$7:$P$1101,16,0),"")</f>
        <v/>
      </c>
      <c r="J806" s="16" t="str">
        <f>IFERROR(VLOOKUP(A806,DETAIL!$A$7:$O$1101,13,0),"")</f>
        <v/>
      </c>
      <c r="K806" s="132" t="str">
        <f>IFERROR(CONCATENATE("वर्ष ",VLOOKUP(A806,DETAIL!$A$7:$O$1101,11,0)," / ","प्रतिशत ",VLOOKUP(A806,DETAIL!$A$7:$O$1101,12,0)*100),"")</f>
        <v/>
      </c>
      <c r="L806" s="16" t="str">
        <f>IFERROR(VLOOKUP(A806,DETAIL!$A$7:$L$1101,7,0),"")</f>
        <v/>
      </c>
      <c r="M806" s="133" t="str">
        <f>IFERROR(VLOOKUP(A806,DETAIL!$A$7:$L$1101,8,0)*75%,"")</f>
        <v/>
      </c>
      <c r="N806" s="16" t="str">
        <f>IFERROR(VLOOKUP(A806,DETAIL!$A$7:$L$1101,9,0),"")</f>
        <v/>
      </c>
      <c r="O806" s="133" t="str">
        <f>IFERROR(VLOOKUP(A806,DETAIL!$A$7:$L$1101,10,0)*25%,"")</f>
        <v/>
      </c>
      <c r="P806" s="133" t="str">
        <f t="shared" si="28"/>
        <v/>
      </c>
      <c r="Q806" s="131"/>
    </row>
    <row r="807" spans="1:17" ht="24.95" customHeight="1">
      <c r="A807" s="150">
        <v>800</v>
      </c>
      <c r="B807" s="16" t="str">
        <f t="shared" si="29"/>
        <v/>
      </c>
      <c r="C807" s="130" t="str">
        <f>IFERROR(VLOOKUP(A807,DETAIL!$A$7:$F$1101,3,0),"")</f>
        <v/>
      </c>
      <c r="D807" s="130" t="str">
        <f>IFERROR(VLOOKUP(A807,DETAIL!$A$7:$F$1101,4,0),"")</f>
        <v/>
      </c>
      <c r="E807" s="131" t="str">
        <f>IFERROR(VLOOKUP(A807,DETAIL!$A$7:$F$1101,5,0),"")</f>
        <v/>
      </c>
      <c r="F807" s="131" t="str">
        <f>IFERROR(VLOOKUP(A807,DETAIL!$A$7:$O$1101,15,0),"")</f>
        <v/>
      </c>
      <c r="G807" s="131" t="str">
        <f>IFERROR(VLOOKUP(A807,DETAIL!$A$7:$O$1101,14,0),"")</f>
        <v/>
      </c>
      <c r="H807" s="16" t="str">
        <f>IFERROR(VLOOKUP(A807,DETAIL!$A$7:$F$1101,6,0),"")</f>
        <v/>
      </c>
      <c r="I807" s="16" t="str">
        <f>IFERROR(VLOOKUP(A807,DETAIL!$A$7:$P$1101,16,0),"")</f>
        <v/>
      </c>
      <c r="J807" s="16" t="str">
        <f>IFERROR(VLOOKUP(A807,DETAIL!$A$7:$O$1101,13,0),"")</f>
        <v/>
      </c>
      <c r="K807" s="132" t="str">
        <f>IFERROR(CONCATENATE("वर्ष ",VLOOKUP(A807,DETAIL!$A$7:$O$1101,11,0)," / ","प्रतिशत ",VLOOKUP(A807,DETAIL!$A$7:$O$1101,12,0)*100),"")</f>
        <v/>
      </c>
      <c r="L807" s="16" t="str">
        <f>IFERROR(VLOOKUP(A807,DETAIL!$A$7:$L$1101,7,0),"")</f>
        <v/>
      </c>
      <c r="M807" s="133" t="str">
        <f>IFERROR(VLOOKUP(A807,DETAIL!$A$7:$L$1101,8,0)*75%,"")</f>
        <v/>
      </c>
      <c r="N807" s="16" t="str">
        <f>IFERROR(VLOOKUP(A807,DETAIL!$A$7:$L$1101,9,0),"")</f>
        <v/>
      </c>
      <c r="O807" s="133" t="str">
        <f>IFERROR(VLOOKUP(A807,DETAIL!$A$7:$L$1101,10,0)*25%,"")</f>
        <v/>
      </c>
      <c r="P807" s="133" t="str">
        <f t="shared" si="28"/>
        <v/>
      </c>
      <c r="Q807" s="131"/>
    </row>
    <row r="808" spans="1:17" ht="24.95" customHeight="1">
      <c r="A808" s="150">
        <v>801</v>
      </c>
      <c r="B808" s="16" t="str">
        <f t="shared" si="29"/>
        <v/>
      </c>
      <c r="C808" s="130" t="str">
        <f>IFERROR(VLOOKUP(A808,DETAIL!$A$7:$F$1101,3,0),"")</f>
        <v/>
      </c>
      <c r="D808" s="130" t="str">
        <f>IFERROR(VLOOKUP(A808,DETAIL!$A$7:$F$1101,4,0),"")</f>
        <v/>
      </c>
      <c r="E808" s="131" t="str">
        <f>IFERROR(VLOOKUP(A808,DETAIL!$A$7:$F$1101,5,0),"")</f>
        <v/>
      </c>
      <c r="F808" s="131" t="str">
        <f>IFERROR(VLOOKUP(A808,DETAIL!$A$7:$O$1101,15,0),"")</f>
        <v/>
      </c>
      <c r="G808" s="131" t="str">
        <f>IFERROR(VLOOKUP(A808,DETAIL!$A$7:$O$1101,14,0),"")</f>
        <v/>
      </c>
      <c r="H808" s="16" t="str">
        <f>IFERROR(VLOOKUP(A808,DETAIL!$A$7:$F$1101,6,0),"")</f>
        <v/>
      </c>
      <c r="I808" s="16" t="str">
        <f>IFERROR(VLOOKUP(A808,DETAIL!$A$7:$P$1101,16,0),"")</f>
        <v/>
      </c>
      <c r="J808" s="16" t="str">
        <f>IFERROR(VLOOKUP(A808,DETAIL!$A$7:$O$1101,13,0),"")</f>
        <v/>
      </c>
      <c r="K808" s="132" t="str">
        <f>IFERROR(CONCATENATE("वर्ष ",VLOOKUP(A808,DETAIL!$A$7:$O$1101,11,0)," / ","प्रतिशत ",VLOOKUP(A808,DETAIL!$A$7:$O$1101,12,0)*100),"")</f>
        <v/>
      </c>
      <c r="L808" s="16" t="str">
        <f>IFERROR(VLOOKUP(A808,DETAIL!$A$7:$L$1101,7,0),"")</f>
        <v/>
      </c>
      <c r="M808" s="133" t="str">
        <f>IFERROR(VLOOKUP(A808,DETAIL!$A$7:$L$1101,8,0)*75%,"")</f>
        <v/>
      </c>
      <c r="N808" s="16" t="str">
        <f>IFERROR(VLOOKUP(A808,DETAIL!$A$7:$L$1101,9,0),"")</f>
        <v/>
      </c>
      <c r="O808" s="133" t="str">
        <f>IFERROR(VLOOKUP(A808,DETAIL!$A$7:$L$1101,10,0)*25%,"")</f>
        <v/>
      </c>
      <c r="P808" s="133" t="str">
        <f t="shared" si="28"/>
        <v/>
      </c>
      <c r="Q808" s="131"/>
    </row>
    <row r="809" spans="1:17" ht="24.95" customHeight="1">
      <c r="A809" s="150">
        <v>802</v>
      </c>
      <c r="B809" s="16" t="str">
        <f t="shared" si="29"/>
        <v/>
      </c>
      <c r="C809" s="130" t="str">
        <f>IFERROR(VLOOKUP(A809,DETAIL!$A$7:$F$1101,3,0),"")</f>
        <v/>
      </c>
      <c r="D809" s="130" t="str">
        <f>IFERROR(VLOOKUP(A809,DETAIL!$A$7:$F$1101,4,0),"")</f>
        <v/>
      </c>
      <c r="E809" s="131" t="str">
        <f>IFERROR(VLOOKUP(A809,DETAIL!$A$7:$F$1101,5,0),"")</f>
        <v/>
      </c>
      <c r="F809" s="131" t="str">
        <f>IFERROR(VLOOKUP(A809,DETAIL!$A$7:$O$1101,15,0),"")</f>
        <v/>
      </c>
      <c r="G809" s="131" t="str">
        <f>IFERROR(VLOOKUP(A809,DETAIL!$A$7:$O$1101,14,0),"")</f>
        <v/>
      </c>
      <c r="H809" s="16" t="str">
        <f>IFERROR(VLOOKUP(A809,DETAIL!$A$7:$F$1101,6,0),"")</f>
        <v/>
      </c>
      <c r="I809" s="16" t="str">
        <f>IFERROR(VLOOKUP(A809,DETAIL!$A$7:$P$1101,16,0),"")</f>
        <v/>
      </c>
      <c r="J809" s="16" t="str">
        <f>IFERROR(VLOOKUP(A809,DETAIL!$A$7:$O$1101,13,0),"")</f>
        <v/>
      </c>
      <c r="K809" s="132" t="str">
        <f>IFERROR(CONCATENATE("वर्ष ",VLOOKUP(A809,DETAIL!$A$7:$O$1101,11,0)," / ","प्रतिशत ",VLOOKUP(A809,DETAIL!$A$7:$O$1101,12,0)*100),"")</f>
        <v/>
      </c>
      <c r="L809" s="16" t="str">
        <f>IFERROR(VLOOKUP(A809,DETAIL!$A$7:$L$1101,7,0),"")</f>
        <v/>
      </c>
      <c r="M809" s="133" t="str">
        <f>IFERROR(VLOOKUP(A809,DETAIL!$A$7:$L$1101,8,0)*75%,"")</f>
        <v/>
      </c>
      <c r="N809" s="16" t="str">
        <f>IFERROR(VLOOKUP(A809,DETAIL!$A$7:$L$1101,9,0),"")</f>
        <v/>
      </c>
      <c r="O809" s="133" t="str">
        <f>IFERROR(VLOOKUP(A809,DETAIL!$A$7:$L$1101,10,0)*25%,"")</f>
        <v/>
      </c>
      <c r="P809" s="133" t="str">
        <f t="shared" si="28"/>
        <v/>
      </c>
      <c r="Q809" s="131"/>
    </row>
    <row r="810" spans="1:17" ht="24.95" customHeight="1">
      <c r="A810" s="150">
        <v>803</v>
      </c>
      <c r="B810" s="16" t="str">
        <f t="shared" si="29"/>
        <v/>
      </c>
      <c r="C810" s="130" t="str">
        <f>IFERROR(VLOOKUP(A810,DETAIL!$A$7:$F$1101,3,0),"")</f>
        <v/>
      </c>
      <c r="D810" s="130" t="str">
        <f>IFERROR(VLOOKUP(A810,DETAIL!$A$7:$F$1101,4,0),"")</f>
        <v/>
      </c>
      <c r="E810" s="131" t="str">
        <f>IFERROR(VLOOKUP(A810,DETAIL!$A$7:$F$1101,5,0),"")</f>
        <v/>
      </c>
      <c r="F810" s="131" t="str">
        <f>IFERROR(VLOOKUP(A810,DETAIL!$A$7:$O$1101,15,0),"")</f>
        <v/>
      </c>
      <c r="G810" s="131" t="str">
        <f>IFERROR(VLOOKUP(A810,DETAIL!$A$7:$O$1101,14,0),"")</f>
        <v/>
      </c>
      <c r="H810" s="16" t="str">
        <f>IFERROR(VLOOKUP(A810,DETAIL!$A$7:$F$1101,6,0),"")</f>
        <v/>
      </c>
      <c r="I810" s="16" t="str">
        <f>IFERROR(VLOOKUP(A810,DETAIL!$A$7:$P$1101,16,0),"")</f>
        <v/>
      </c>
      <c r="J810" s="16" t="str">
        <f>IFERROR(VLOOKUP(A810,DETAIL!$A$7:$O$1101,13,0),"")</f>
        <v/>
      </c>
      <c r="K810" s="132" t="str">
        <f>IFERROR(CONCATENATE("वर्ष ",VLOOKUP(A810,DETAIL!$A$7:$O$1101,11,0)," / ","प्रतिशत ",VLOOKUP(A810,DETAIL!$A$7:$O$1101,12,0)*100),"")</f>
        <v/>
      </c>
      <c r="L810" s="16" t="str">
        <f>IFERROR(VLOOKUP(A810,DETAIL!$A$7:$L$1101,7,0),"")</f>
        <v/>
      </c>
      <c r="M810" s="133" t="str">
        <f>IFERROR(VLOOKUP(A810,DETAIL!$A$7:$L$1101,8,0)*75%,"")</f>
        <v/>
      </c>
      <c r="N810" s="16" t="str">
        <f>IFERROR(VLOOKUP(A810,DETAIL!$A$7:$L$1101,9,0),"")</f>
        <v/>
      </c>
      <c r="O810" s="133" t="str">
        <f>IFERROR(VLOOKUP(A810,DETAIL!$A$7:$L$1101,10,0)*25%,"")</f>
        <v/>
      </c>
      <c r="P810" s="133" t="str">
        <f t="shared" si="28"/>
        <v/>
      </c>
      <c r="Q810" s="131"/>
    </row>
    <row r="811" spans="1:17" ht="24.95" customHeight="1">
      <c r="A811" s="150">
        <v>804</v>
      </c>
      <c r="B811" s="16" t="str">
        <f t="shared" si="29"/>
        <v/>
      </c>
      <c r="C811" s="130" t="str">
        <f>IFERROR(VLOOKUP(A811,DETAIL!$A$7:$F$1101,3,0),"")</f>
        <v/>
      </c>
      <c r="D811" s="130" t="str">
        <f>IFERROR(VLOOKUP(A811,DETAIL!$A$7:$F$1101,4,0),"")</f>
        <v/>
      </c>
      <c r="E811" s="131" t="str">
        <f>IFERROR(VLOOKUP(A811,DETAIL!$A$7:$F$1101,5,0),"")</f>
        <v/>
      </c>
      <c r="F811" s="131" t="str">
        <f>IFERROR(VLOOKUP(A811,DETAIL!$A$7:$O$1101,15,0),"")</f>
        <v/>
      </c>
      <c r="G811" s="131" t="str">
        <f>IFERROR(VLOOKUP(A811,DETAIL!$A$7:$O$1101,14,0),"")</f>
        <v/>
      </c>
      <c r="H811" s="16" t="str">
        <f>IFERROR(VLOOKUP(A811,DETAIL!$A$7:$F$1101,6,0),"")</f>
        <v/>
      </c>
      <c r="I811" s="16" t="str">
        <f>IFERROR(VLOOKUP(A811,DETAIL!$A$7:$P$1101,16,0),"")</f>
        <v/>
      </c>
      <c r="J811" s="16" t="str">
        <f>IFERROR(VLOOKUP(A811,DETAIL!$A$7:$O$1101,13,0),"")</f>
        <v/>
      </c>
      <c r="K811" s="132" t="str">
        <f>IFERROR(CONCATENATE("वर्ष ",VLOOKUP(A811,DETAIL!$A$7:$O$1101,11,0)," / ","प्रतिशत ",VLOOKUP(A811,DETAIL!$A$7:$O$1101,12,0)*100),"")</f>
        <v/>
      </c>
      <c r="L811" s="16" t="str">
        <f>IFERROR(VLOOKUP(A811,DETAIL!$A$7:$L$1101,7,0),"")</f>
        <v/>
      </c>
      <c r="M811" s="133" t="str">
        <f>IFERROR(VLOOKUP(A811,DETAIL!$A$7:$L$1101,8,0)*75%,"")</f>
        <v/>
      </c>
      <c r="N811" s="16" t="str">
        <f>IFERROR(VLOOKUP(A811,DETAIL!$A$7:$L$1101,9,0),"")</f>
        <v/>
      </c>
      <c r="O811" s="133" t="str">
        <f>IFERROR(VLOOKUP(A811,DETAIL!$A$7:$L$1101,10,0)*25%,"")</f>
        <v/>
      </c>
      <c r="P811" s="133" t="str">
        <f t="shared" si="28"/>
        <v/>
      </c>
      <c r="Q811" s="131"/>
    </row>
    <row r="812" spans="1:17" ht="24.95" customHeight="1">
      <c r="A812" s="150">
        <v>805</v>
      </c>
      <c r="B812" s="16" t="str">
        <f t="shared" si="29"/>
        <v/>
      </c>
      <c r="C812" s="130" t="str">
        <f>IFERROR(VLOOKUP(A812,DETAIL!$A$7:$F$1101,3,0),"")</f>
        <v/>
      </c>
      <c r="D812" s="130" t="str">
        <f>IFERROR(VLOOKUP(A812,DETAIL!$A$7:$F$1101,4,0),"")</f>
        <v/>
      </c>
      <c r="E812" s="131" t="str">
        <f>IFERROR(VLOOKUP(A812,DETAIL!$A$7:$F$1101,5,0),"")</f>
        <v/>
      </c>
      <c r="F812" s="131" t="str">
        <f>IFERROR(VLOOKUP(A812,DETAIL!$A$7:$O$1101,15,0),"")</f>
        <v/>
      </c>
      <c r="G812" s="131" t="str">
        <f>IFERROR(VLOOKUP(A812,DETAIL!$A$7:$O$1101,14,0),"")</f>
        <v/>
      </c>
      <c r="H812" s="16" t="str">
        <f>IFERROR(VLOOKUP(A812,DETAIL!$A$7:$F$1101,6,0),"")</f>
        <v/>
      </c>
      <c r="I812" s="16" t="str">
        <f>IFERROR(VLOOKUP(A812,DETAIL!$A$7:$P$1101,16,0),"")</f>
        <v/>
      </c>
      <c r="J812" s="16" t="str">
        <f>IFERROR(VLOOKUP(A812,DETAIL!$A$7:$O$1101,13,0),"")</f>
        <v/>
      </c>
      <c r="K812" s="132" t="str">
        <f>IFERROR(CONCATENATE("वर्ष ",VLOOKUP(A812,DETAIL!$A$7:$O$1101,11,0)," / ","प्रतिशत ",VLOOKUP(A812,DETAIL!$A$7:$O$1101,12,0)*100),"")</f>
        <v/>
      </c>
      <c r="L812" s="16" t="str">
        <f>IFERROR(VLOOKUP(A812,DETAIL!$A$7:$L$1101,7,0),"")</f>
        <v/>
      </c>
      <c r="M812" s="133" t="str">
        <f>IFERROR(VLOOKUP(A812,DETAIL!$A$7:$L$1101,8,0)*75%,"")</f>
        <v/>
      </c>
      <c r="N812" s="16" t="str">
        <f>IFERROR(VLOOKUP(A812,DETAIL!$A$7:$L$1101,9,0),"")</f>
        <v/>
      </c>
      <c r="O812" s="133" t="str">
        <f>IFERROR(VLOOKUP(A812,DETAIL!$A$7:$L$1101,10,0)*25%,"")</f>
        <v/>
      </c>
      <c r="P812" s="133" t="str">
        <f t="shared" si="28"/>
        <v/>
      </c>
      <c r="Q812" s="131"/>
    </row>
    <row r="813" spans="1:17" ht="24.95" customHeight="1">
      <c r="A813" s="150">
        <v>806</v>
      </c>
      <c r="B813" s="16" t="str">
        <f t="shared" si="29"/>
        <v/>
      </c>
      <c r="C813" s="130" t="str">
        <f>IFERROR(VLOOKUP(A813,DETAIL!$A$7:$F$1101,3,0),"")</f>
        <v/>
      </c>
      <c r="D813" s="130" t="str">
        <f>IFERROR(VLOOKUP(A813,DETAIL!$A$7:$F$1101,4,0),"")</f>
        <v/>
      </c>
      <c r="E813" s="131" t="str">
        <f>IFERROR(VLOOKUP(A813,DETAIL!$A$7:$F$1101,5,0),"")</f>
        <v/>
      </c>
      <c r="F813" s="131" t="str">
        <f>IFERROR(VLOOKUP(A813,DETAIL!$A$7:$O$1101,15,0),"")</f>
        <v/>
      </c>
      <c r="G813" s="131" t="str">
        <f>IFERROR(VLOOKUP(A813,DETAIL!$A$7:$O$1101,14,0),"")</f>
        <v/>
      </c>
      <c r="H813" s="16" t="str">
        <f>IFERROR(VLOOKUP(A813,DETAIL!$A$7:$F$1101,6,0),"")</f>
        <v/>
      </c>
      <c r="I813" s="16" t="str">
        <f>IFERROR(VLOOKUP(A813,DETAIL!$A$7:$P$1101,16,0),"")</f>
        <v/>
      </c>
      <c r="J813" s="16" t="str">
        <f>IFERROR(VLOOKUP(A813,DETAIL!$A$7:$O$1101,13,0),"")</f>
        <v/>
      </c>
      <c r="K813" s="132" t="str">
        <f>IFERROR(CONCATENATE("वर्ष ",VLOOKUP(A813,DETAIL!$A$7:$O$1101,11,0)," / ","प्रतिशत ",VLOOKUP(A813,DETAIL!$A$7:$O$1101,12,0)*100),"")</f>
        <v/>
      </c>
      <c r="L813" s="16" t="str">
        <f>IFERROR(VLOOKUP(A813,DETAIL!$A$7:$L$1101,7,0),"")</f>
        <v/>
      </c>
      <c r="M813" s="133" t="str">
        <f>IFERROR(VLOOKUP(A813,DETAIL!$A$7:$L$1101,8,0)*75%,"")</f>
        <v/>
      </c>
      <c r="N813" s="16" t="str">
        <f>IFERROR(VLOOKUP(A813,DETAIL!$A$7:$L$1101,9,0),"")</f>
        <v/>
      </c>
      <c r="O813" s="133" t="str">
        <f>IFERROR(VLOOKUP(A813,DETAIL!$A$7:$L$1101,10,0)*25%,"")</f>
        <v/>
      </c>
      <c r="P813" s="133" t="str">
        <f t="shared" si="28"/>
        <v/>
      </c>
      <c r="Q813" s="131"/>
    </row>
    <row r="814" spans="1:17" ht="24.95" customHeight="1">
      <c r="A814" s="150">
        <v>807</v>
      </c>
      <c r="B814" s="16" t="str">
        <f t="shared" si="29"/>
        <v/>
      </c>
      <c r="C814" s="130" t="str">
        <f>IFERROR(VLOOKUP(A814,DETAIL!$A$7:$F$1101,3,0),"")</f>
        <v/>
      </c>
      <c r="D814" s="130" t="str">
        <f>IFERROR(VLOOKUP(A814,DETAIL!$A$7:$F$1101,4,0),"")</f>
        <v/>
      </c>
      <c r="E814" s="131" t="str">
        <f>IFERROR(VLOOKUP(A814,DETAIL!$A$7:$F$1101,5,0),"")</f>
        <v/>
      </c>
      <c r="F814" s="131" t="str">
        <f>IFERROR(VLOOKUP(A814,DETAIL!$A$7:$O$1101,15,0),"")</f>
        <v/>
      </c>
      <c r="G814" s="131" t="str">
        <f>IFERROR(VLOOKUP(A814,DETAIL!$A$7:$O$1101,14,0),"")</f>
        <v/>
      </c>
      <c r="H814" s="16" t="str">
        <f>IFERROR(VLOOKUP(A814,DETAIL!$A$7:$F$1101,6,0),"")</f>
        <v/>
      </c>
      <c r="I814" s="16" t="str">
        <f>IFERROR(VLOOKUP(A814,DETAIL!$A$7:$P$1101,16,0),"")</f>
        <v/>
      </c>
      <c r="J814" s="16" t="str">
        <f>IFERROR(VLOOKUP(A814,DETAIL!$A$7:$O$1101,13,0),"")</f>
        <v/>
      </c>
      <c r="K814" s="132" t="str">
        <f>IFERROR(CONCATENATE("वर्ष ",VLOOKUP(A814,DETAIL!$A$7:$O$1101,11,0)," / ","प्रतिशत ",VLOOKUP(A814,DETAIL!$A$7:$O$1101,12,0)*100),"")</f>
        <v/>
      </c>
      <c r="L814" s="16" t="str">
        <f>IFERROR(VLOOKUP(A814,DETAIL!$A$7:$L$1101,7,0),"")</f>
        <v/>
      </c>
      <c r="M814" s="133" t="str">
        <f>IFERROR(VLOOKUP(A814,DETAIL!$A$7:$L$1101,8,0)*75%,"")</f>
        <v/>
      </c>
      <c r="N814" s="16" t="str">
        <f>IFERROR(VLOOKUP(A814,DETAIL!$A$7:$L$1101,9,0),"")</f>
        <v/>
      </c>
      <c r="O814" s="133" t="str">
        <f>IFERROR(VLOOKUP(A814,DETAIL!$A$7:$L$1101,10,0)*25%,"")</f>
        <v/>
      </c>
      <c r="P814" s="133" t="str">
        <f t="shared" si="28"/>
        <v/>
      </c>
      <c r="Q814" s="131"/>
    </row>
    <row r="815" spans="1:17" ht="24.95" customHeight="1">
      <c r="A815" s="150">
        <v>808</v>
      </c>
      <c r="B815" s="16" t="str">
        <f t="shared" si="29"/>
        <v/>
      </c>
      <c r="C815" s="130" t="str">
        <f>IFERROR(VLOOKUP(A815,DETAIL!$A$7:$F$1101,3,0),"")</f>
        <v/>
      </c>
      <c r="D815" s="130" t="str">
        <f>IFERROR(VLOOKUP(A815,DETAIL!$A$7:$F$1101,4,0),"")</f>
        <v/>
      </c>
      <c r="E815" s="131" t="str">
        <f>IFERROR(VLOOKUP(A815,DETAIL!$A$7:$F$1101,5,0),"")</f>
        <v/>
      </c>
      <c r="F815" s="131" t="str">
        <f>IFERROR(VLOOKUP(A815,DETAIL!$A$7:$O$1101,15,0),"")</f>
        <v/>
      </c>
      <c r="G815" s="131" t="str">
        <f>IFERROR(VLOOKUP(A815,DETAIL!$A$7:$O$1101,14,0),"")</f>
        <v/>
      </c>
      <c r="H815" s="16" t="str">
        <f>IFERROR(VLOOKUP(A815,DETAIL!$A$7:$F$1101,6,0),"")</f>
        <v/>
      </c>
      <c r="I815" s="16" t="str">
        <f>IFERROR(VLOOKUP(A815,DETAIL!$A$7:$P$1101,16,0),"")</f>
        <v/>
      </c>
      <c r="J815" s="16" t="str">
        <f>IFERROR(VLOOKUP(A815,DETAIL!$A$7:$O$1101,13,0),"")</f>
        <v/>
      </c>
      <c r="K815" s="132" t="str">
        <f>IFERROR(CONCATENATE("वर्ष ",VLOOKUP(A815,DETAIL!$A$7:$O$1101,11,0)," / ","प्रतिशत ",VLOOKUP(A815,DETAIL!$A$7:$O$1101,12,0)*100),"")</f>
        <v/>
      </c>
      <c r="L815" s="16" t="str">
        <f>IFERROR(VLOOKUP(A815,DETAIL!$A$7:$L$1101,7,0),"")</f>
        <v/>
      </c>
      <c r="M815" s="133" t="str">
        <f>IFERROR(VLOOKUP(A815,DETAIL!$A$7:$L$1101,8,0)*75%,"")</f>
        <v/>
      </c>
      <c r="N815" s="16" t="str">
        <f>IFERROR(VLOOKUP(A815,DETAIL!$A$7:$L$1101,9,0),"")</f>
        <v/>
      </c>
      <c r="O815" s="133" t="str">
        <f>IFERROR(VLOOKUP(A815,DETAIL!$A$7:$L$1101,10,0)*25%,"")</f>
        <v/>
      </c>
      <c r="P815" s="133" t="str">
        <f t="shared" si="28"/>
        <v/>
      </c>
      <c r="Q815" s="131"/>
    </row>
    <row r="816" spans="1:17" ht="24.95" customHeight="1">
      <c r="A816" s="150">
        <v>809</v>
      </c>
      <c r="B816" s="16" t="str">
        <f t="shared" si="29"/>
        <v/>
      </c>
      <c r="C816" s="130" t="str">
        <f>IFERROR(VLOOKUP(A816,DETAIL!$A$7:$F$1101,3,0),"")</f>
        <v/>
      </c>
      <c r="D816" s="130" t="str">
        <f>IFERROR(VLOOKUP(A816,DETAIL!$A$7:$F$1101,4,0),"")</f>
        <v/>
      </c>
      <c r="E816" s="131" t="str">
        <f>IFERROR(VLOOKUP(A816,DETAIL!$A$7:$F$1101,5,0),"")</f>
        <v/>
      </c>
      <c r="F816" s="131" t="str">
        <f>IFERROR(VLOOKUP(A816,DETAIL!$A$7:$O$1101,15,0),"")</f>
        <v/>
      </c>
      <c r="G816" s="131" t="str">
        <f>IFERROR(VLOOKUP(A816,DETAIL!$A$7:$O$1101,14,0),"")</f>
        <v/>
      </c>
      <c r="H816" s="16" t="str">
        <f>IFERROR(VLOOKUP(A816,DETAIL!$A$7:$F$1101,6,0),"")</f>
        <v/>
      </c>
      <c r="I816" s="16" t="str">
        <f>IFERROR(VLOOKUP(A816,DETAIL!$A$7:$P$1101,16,0),"")</f>
        <v/>
      </c>
      <c r="J816" s="16" t="str">
        <f>IFERROR(VLOOKUP(A816,DETAIL!$A$7:$O$1101,13,0),"")</f>
        <v/>
      </c>
      <c r="K816" s="132" t="str">
        <f>IFERROR(CONCATENATE("वर्ष ",VLOOKUP(A816,DETAIL!$A$7:$O$1101,11,0)," / ","प्रतिशत ",VLOOKUP(A816,DETAIL!$A$7:$O$1101,12,0)*100),"")</f>
        <v/>
      </c>
      <c r="L816" s="16" t="str">
        <f>IFERROR(VLOOKUP(A816,DETAIL!$A$7:$L$1101,7,0),"")</f>
        <v/>
      </c>
      <c r="M816" s="133" t="str">
        <f>IFERROR(VLOOKUP(A816,DETAIL!$A$7:$L$1101,8,0)*75%,"")</f>
        <v/>
      </c>
      <c r="N816" s="16" t="str">
        <f>IFERROR(VLOOKUP(A816,DETAIL!$A$7:$L$1101,9,0),"")</f>
        <v/>
      </c>
      <c r="O816" s="133" t="str">
        <f>IFERROR(VLOOKUP(A816,DETAIL!$A$7:$L$1101,10,0)*25%,"")</f>
        <v/>
      </c>
      <c r="P816" s="133" t="str">
        <f t="shared" si="28"/>
        <v/>
      </c>
      <c r="Q816" s="131"/>
    </row>
    <row r="817" spans="1:17" ht="24.95" customHeight="1">
      <c r="A817" s="150">
        <v>810</v>
      </c>
      <c r="B817" s="16" t="str">
        <f t="shared" si="29"/>
        <v/>
      </c>
      <c r="C817" s="130" t="str">
        <f>IFERROR(VLOOKUP(A817,DETAIL!$A$7:$F$1101,3,0),"")</f>
        <v/>
      </c>
      <c r="D817" s="130" t="str">
        <f>IFERROR(VLOOKUP(A817,DETAIL!$A$7:$F$1101,4,0),"")</f>
        <v/>
      </c>
      <c r="E817" s="131" t="str">
        <f>IFERROR(VLOOKUP(A817,DETAIL!$A$7:$F$1101,5,0),"")</f>
        <v/>
      </c>
      <c r="F817" s="131" t="str">
        <f>IFERROR(VLOOKUP(A817,DETAIL!$A$7:$O$1101,15,0),"")</f>
        <v/>
      </c>
      <c r="G817" s="131" t="str">
        <f>IFERROR(VLOOKUP(A817,DETAIL!$A$7:$O$1101,14,0),"")</f>
        <v/>
      </c>
      <c r="H817" s="16" t="str">
        <f>IFERROR(VLOOKUP(A817,DETAIL!$A$7:$F$1101,6,0),"")</f>
        <v/>
      </c>
      <c r="I817" s="16" t="str">
        <f>IFERROR(VLOOKUP(A817,DETAIL!$A$7:$P$1101,16,0),"")</f>
        <v/>
      </c>
      <c r="J817" s="16" t="str">
        <f>IFERROR(VLOOKUP(A817,DETAIL!$A$7:$O$1101,13,0),"")</f>
        <v/>
      </c>
      <c r="K817" s="132" t="str">
        <f>IFERROR(CONCATENATE("वर्ष ",VLOOKUP(A817,DETAIL!$A$7:$O$1101,11,0)," / ","प्रतिशत ",VLOOKUP(A817,DETAIL!$A$7:$O$1101,12,0)*100),"")</f>
        <v/>
      </c>
      <c r="L817" s="16" t="str">
        <f>IFERROR(VLOOKUP(A817,DETAIL!$A$7:$L$1101,7,0),"")</f>
        <v/>
      </c>
      <c r="M817" s="133" t="str">
        <f>IFERROR(VLOOKUP(A817,DETAIL!$A$7:$L$1101,8,0)*75%,"")</f>
        <v/>
      </c>
      <c r="N817" s="16" t="str">
        <f>IFERROR(VLOOKUP(A817,DETAIL!$A$7:$L$1101,9,0),"")</f>
        <v/>
      </c>
      <c r="O817" s="133" t="str">
        <f>IFERROR(VLOOKUP(A817,DETAIL!$A$7:$L$1101,10,0)*25%,"")</f>
        <v/>
      </c>
      <c r="P817" s="133" t="str">
        <f t="shared" si="28"/>
        <v/>
      </c>
      <c r="Q817" s="131"/>
    </row>
    <row r="818" spans="1:17" ht="24.95" customHeight="1">
      <c r="A818" s="150">
        <v>811</v>
      </c>
      <c r="B818" s="16" t="str">
        <f t="shared" si="29"/>
        <v/>
      </c>
      <c r="C818" s="130" t="str">
        <f>IFERROR(VLOOKUP(A818,DETAIL!$A$7:$F$1101,3,0),"")</f>
        <v/>
      </c>
      <c r="D818" s="130" t="str">
        <f>IFERROR(VLOOKUP(A818,DETAIL!$A$7:$F$1101,4,0),"")</f>
        <v/>
      </c>
      <c r="E818" s="131" t="str">
        <f>IFERROR(VLOOKUP(A818,DETAIL!$A$7:$F$1101,5,0),"")</f>
        <v/>
      </c>
      <c r="F818" s="131" t="str">
        <f>IFERROR(VLOOKUP(A818,DETAIL!$A$7:$O$1101,15,0),"")</f>
        <v/>
      </c>
      <c r="G818" s="131" t="str">
        <f>IFERROR(VLOOKUP(A818,DETAIL!$A$7:$O$1101,14,0),"")</f>
        <v/>
      </c>
      <c r="H818" s="16" t="str">
        <f>IFERROR(VLOOKUP(A818,DETAIL!$A$7:$F$1101,6,0),"")</f>
        <v/>
      </c>
      <c r="I818" s="16" t="str">
        <f>IFERROR(VLOOKUP(A818,DETAIL!$A$7:$P$1101,16,0),"")</f>
        <v/>
      </c>
      <c r="J818" s="16" t="str">
        <f>IFERROR(VLOOKUP(A818,DETAIL!$A$7:$O$1101,13,0),"")</f>
        <v/>
      </c>
      <c r="K818" s="132" t="str">
        <f>IFERROR(CONCATENATE("वर्ष ",VLOOKUP(A818,DETAIL!$A$7:$O$1101,11,0)," / ","प्रतिशत ",VLOOKUP(A818,DETAIL!$A$7:$O$1101,12,0)*100),"")</f>
        <v/>
      </c>
      <c r="L818" s="16" t="str">
        <f>IFERROR(VLOOKUP(A818,DETAIL!$A$7:$L$1101,7,0),"")</f>
        <v/>
      </c>
      <c r="M818" s="133" t="str">
        <f>IFERROR(VLOOKUP(A818,DETAIL!$A$7:$L$1101,8,0)*75%,"")</f>
        <v/>
      </c>
      <c r="N818" s="16" t="str">
        <f>IFERROR(VLOOKUP(A818,DETAIL!$A$7:$L$1101,9,0),"")</f>
        <v/>
      </c>
      <c r="O818" s="133" t="str">
        <f>IFERROR(VLOOKUP(A818,DETAIL!$A$7:$L$1101,10,0)*25%,"")</f>
        <v/>
      </c>
      <c r="P818" s="133" t="str">
        <f t="shared" si="28"/>
        <v/>
      </c>
      <c r="Q818" s="131"/>
    </row>
    <row r="819" spans="1:17" ht="24.95" customHeight="1">
      <c r="A819" s="150">
        <v>812</v>
      </c>
      <c r="B819" s="16" t="str">
        <f t="shared" si="29"/>
        <v/>
      </c>
      <c r="C819" s="130" t="str">
        <f>IFERROR(VLOOKUP(A819,DETAIL!$A$7:$F$1101,3,0),"")</f>
        <v/>
      </c>
      <c r="D819" s="130" t="str">
        <f>IFERROR(VLOOKUP(A819,DETAIL!$A$7:$F$1101,4,0),"")</f>
        <v/>
      </c>
      <c r="E819" s="131" t="str">
        <f>IFERROR(VLOOKUP(A819,DETAIL!$A$7:$F$1101,5,0),"")</f>
        <v/>
      </c>
      <c r="F819" s="131" t="str">
        <f>IFERROR(VLOOKUP(A819,DETAIL!$A$7:$O$1101,15,0),"")</f>
        <v/>
      </c>
      <c r="G819" s="131" t="str">
        <f>IFERROR(VLOOKUP(A819,DETAIL!$A$7:$O$1101,14,0),"")</f>
        <v/>
      </c>
      <c r="H819" s="16" t="str">
        <f>IFERROR(VLOOKUP(A819,DETAIL!$A$7:$F$1101,6,0),"")</f>
        <v/>
      </c>
      <c r="I819" s="16" t="str">
        <f>IFERROR(VLOOKUP(A819,DETAIL!$A$7:$P$1101,16,0),"")</f>
        <v/>
      </c>
      <c r="J819" s="16" t="str">
        <f>IFERROR(VLOOKUP(A819,DETAIL!$A$7:$O$1101,13,0),"")</f>
        <v/>
      </c>
      <c r="K819" s="132" t="str">
        <f>IFERROR(CONCATENATE("वर्ष ",VLOOKUP(A819,DETAIL!$A$7:$O$1101,11,0)," / ","प्रतिशत ",VLOOKUP(A819,DETAIL!$A$7:$O$1101,12,0)*100),"")</f>
        <v/>
      </c>
      <c r="L819" s="16" t="str">
        <f>IFERROR(VLOOKUP(A819,DETAIL!$A$7:$L$1101,7,0),"")</f>
        <v/>
      </c>
      <c r="M819" s="133" t="str">
        <f>IFERROR(VLOOKUP(A819,DETAIL!$A$7:$L$1101,8,0)*75%,"")</f>
        <v/>
      </c>
      <c r="N819" s="16" t="str">
        <f>IFERROR(VLOOKUP(A819,DETAIL!$A$7:$L$1101,9,0),"")</f>
        <v/>
      </c>
      <c r="O819" s="133" t="str">
        <f>IFERROR(VLOOKUP(A819,DETAIL!$A$7:$L$1101,10,0)*25%,"")</f>
        <v/>
      </c>
      <c r="P819" s="133" t="str">
        <f t="shared" si="28"/>
        <v/>
      </c>
      <c r="Q819" s="131"/>
    </row>
    <row r="820" spans="1:17" ht="24.95" customHeight="1">
      <c r="A820" s="150">
        <v>813</v>
      </c>
      <c r="B820" s="16" t="str">
        <f t="shared" si="29"/>
        <v/>
      </c>
      <c r="C820" s="130" t="str">
        <f>IFERROR(VLOOKUP(A820,DETAIL!$A$7:$F$1101,3,0),"")</f>
        <v/>
      </c>
      <c r="D820" s="130" t="str">
        <f>IFERROR(VLOOKUP(A820,DETAIL!$A$7:$F$1101,4,0),"")</f>
        <v/>
      </c>
      <c r="E820" s="131" t="str">
        <f>IFERROR(VLOOKUP(A820,DETAIL!$A$7:$F$1101,5,0),"")</f>
        <v/>
      </c>
      <c r="F820" s="131" t="str">
        <f>IFERROR(VLOOKUP(A820,DETAIL!$A$7:$O$1101,15,0),"")</f>
        <v/>
      </c>
      <c r="G820" s="131" t="str">
        <f>IFERROR(VLOOKUP(A820,DETAIL!$A$7:$O$1101,14,0),"")</f>
        <v/>
      </c>
      <c r="H820" s="16" t="str">
        <f>IFERROR(VLOOKUP(A820,DETAIL!$A$7:$F$1101,6,0),"")</f>
        <v/>
      </c>
      <c r="I820" s="16" t="str">
        <f>IFERROR(VLOOKUP(A820,DETAIL!$A$7:$P$1101,16,0),"")</f>
        <v/>
      </c>
      <c r="J820" s="16" t="str">
        <f>IFERROR(VLOOKUP(A820,DETAIL!$A$7:$O$1101,13,0),"")</f>
        <v/>
      </c>
      <c r="K820" s="132" t="str">
        <f>IFERROR(CONCATENATE("वर्ष ",VLOOKUP(A820,DETAIL!$A$7:$O$1101,11,0)," / ","प्रतिशत ",VLOOKUP(A820,DETAIL!$A$7:$O$1101,12,0)*100),"")</f>
        <v/>
      </c>
      <c r="L820" s="16" t="str">
        <f>IFERROR(VLOOKUP(A820,DETAIL!$A$7:$L$1101,7,0),"")</f>
        <v/>
      </c>
      <c r="M820" s="133" t="str">
        <f>IFERROR(VLOOKUP(A820,DETAIL!$A$7:$L$1101,8,0)*75%,"")</f>
        <v/>
      </c>
      <c r="N820" s="16" t="str">
        <f>IFERROR(VLOOKUP(A820,DETAIL!$A$7:$L$1101,9,0),"")</f>
        <v/>
      </c>
      <c r="O820" s="133" t="str">
        <f>IFERROR(VLOOKUP(A820,DETAIL!$A$7:$L$1101,10,0)*25%,"")</f>
        <v/>
      </c>
      <c r="P820" s="133" t="str">
        <f t="shared" si="28"/>
        <v/>
      </c>
      <c r="Q820" s="131"/>
    </row>
    <row r="821" spans="1:17" ht="24.95" customHeight="1">
      <c r="A821" s="150">
        <v>814</v>
      </c>
      <c r="B821" s="16" t="str">
        <f t="shared" si="29"/>
        <v/>
      </c>
      <c r="C821" s="130" t="str">
        <f>IFERROR(VLOOKUP(A821,DETAIL!$A$7:$F$1101,3,0),"")</f>
        <v/>
      </c>
      <c r="D821" s="130" t="str">
        <f>IFERROR(VLOOKUP(A821,DETAIL!$A$7:$F$1101,4,0),"")</f>
        <v/>
      </c>
      <c r="E821" s="131" t="str">
        <f>IFERROR(VLOOKUP(A821,DETAIL!$A$7:$F$1101,5,0),"")</f>
        <v/>
      </c>
      <c r="F821" s="131" t="str">
        <f>IFERROR(VLOOKUP(A821,DETAIL!$A$7:$O$1101,15,0),"")</f>
        <v/>
      </c>
      <c r="G821" s="131" t="str">
        <f>IFERROR(VLOOKUP(A821,DETAIL!$A$7:$O$1101,14,0),"")</f>
        <v/>
      </c>
      <c r="H821" s="16" t="str">
        <f>IFERROR(VLOOKUP(A821,DETAIL!$A$7:$F$1101,6,0),"")</f>
        <v/>
      </c>
      <c r="I821" s="16" t="str">
        <f>IFERROR(VLOOKUP(A821,DETAIL!$A$7:$P$1101,16,0),"")</f>
        <v/>
      </c>
      <c r="J821" s="16" t="str">
        <f>IFERROR(VLOOKUP(A821,DETAIL!$A$7:$O$1101,13,0),"")</f>
        <v/>
      </c>
      <c r="K821" s="132" t="str">
        <f>IFERROR(CONCATENATE("वर्ष ",VLOOKUP(A821,DETAIL!$A$7:$O$1101,11,0)," / ","प्रतिशत ",VLOOKUP(A821,DETAIL!$A$7:$O$1101,12,0)*100),"")</f>
        <v/>
      </c>
      <c r="L821" s="16" t="str">
        <f>IFERROR(VLOOKUP(A821,DETAIL!$A$7:$L$1101,7,0),"")</f>
        <v/>
      </c>
      <c r="M821" s="133" t="str">
        <f>IFERROR(VLOOKUP(A821,DETAIL!$A$7:$L$1101,8,0)*75%,"")</f>
        <v/>
      </c>
      <c r="N821" s="16" t="str">
        <f>IFERROR(VLOOKUP(A821,DETAIL!$A$7:$L$1101,9,0),"")</f>
        <v/>
      </c>
      <c r="O821" s="133" t="str">
        <f>IFERROR(VLOOKUP(A821,DETAIL!$A$7:$L$1101,10,0)*25%,"")</f>
        <v/>
      </c>
      <c r="P821" s="133" t="str">
        <f t="shared" si="28"/>
        <v/>
      </c>
      <c r="Q821" s="131"/>
    </row>
    <row r="822" spans="1:17" ht="24.95" customHeight="1">
      <c r="A822" s="150">
        <v>815</v>
      </c>
      <c r="B822" s="16" t="str">
        <f t="shared" si="29"/>
        <v/>
      </c>
      <c r="C822" s="130" t="str">
        <f>IFERROR(VLOOKUP(A822,DETAIL!$A$7:$F$1101,3,0),"")</f>
        <v/>
      </c>
      <c r="D822" s="130" t="str">
        <f>IFERROR(VLOOKUP(A822,DETAIL!$A$7:$F$1101,4,0),"")</f>
        <v/>
      </c>
      <c r="E822" s="131" t="str">
        <f>IFERROR(VLOOKUP(A822,DETAIL!$A$7:$F$1101,5,0),"")</f>
        <v/>
      </c>
      <c r="F822" s="131" t="str">
        <f>IFERROR(VLOOKUP(A822,DETAIL!$A$7:$O$1101,15,0),"")</f>
        <v/>
      </c>
      <c r="G822" s="131" t="str">
        <f>IFERROR(VLOOKUP(A822,DETAIL!$A$7:$O$1101,14,0),"")</f>
        <v/>
      </c>
      <c r="H822" s="16" t="str">
        <f>IFERROR(VLOOKUP(A822,DETAIL!$A$7:$F$1101,6,0),"")</f>
        <v/>
      </c>
      <c r="I822" s="16" t="str">
        <f>IFERROR(VLOOKUP(A822,DETAIL!$A$7:$P$1101,16,0),"")</f>
        <v/>
      </c>
      <c r="J822" s="16" t="str">
        <f>IFERROR(VLOOKUP(A822,DETAIL!$A$7:$O$1101,13,0),"")</f>
        <v/>
      </c>
      <c r="K822" s="132" t="str">
        <f>IFERROR(CONCATENATE("वर्ष ",VLOOKUP(A822,DETAIL!$A$7:$O$1101,11,0)," / ","प्रतिशत ",VLOOKUP(A822,DETAIL!$A$7:$O$1101,12,0)*100),"")</f>
        <v/>
      </c>
      <c r="L822" s="16" t="str">
        <f>IFERROR(VLOOKUP(A822,DETAIL!$A$7:$L$1101,7,0),"")</f>
        <v/>
      </c>
      <c r="M822" s="133" t="str">
        <f>IFERROR(VLOOKUP(A822,DETAIL!$A$7:$L$1101,8,0)*75%,"")</f>
        <v/>
      </c>
      <c r="N822" s="16" t="str">
        <f>IFERROR(VLOOKUP(A822,DETAIL!$A$7:$L$1101,9,0),"")</f>
        <v/>
      </c>
      <c r="O822" s="133" t="str">
        <f>IFERROR(VLOOKUP(A822,DETAIL!$A$7:$L$1101,10,0)*25%,"")</f>
        <v/>
      </c>
      <c r="P822" s="133" t="str">
        <f t="shared" si="28"/>
        <v/>
      </c>
      <c r="Q822" s="131"/>
    </row>
    <row r="823" spans="1:17" ht="24.95" customHeight="1">
      <c r="A823" s="150">
        <v>816</v>
      </c>
      <c r="B823" s="16" t="str">
        <f t="shared" si="29"/>
        <v/>
      </c>
      <c r="C823" s="130" t="str">
        <f>IFERROR(VLOOKUP(A823,DETAIL!$A$7:$F$1101,3,0),"")</f>
        <v/>
      </c>
      <c r="D823" s="130" t="str">
        <f>IFERROR(VLOOKUP(A823,DETAIL!$A$7:$F$1101,4,0),"")</f>
        <v/>
      </c>
      <c r="E823" s="131" t="str">
        <f>IFERROR(VLOOKUP(A823,DETAIL!$A$7:$F$1101,5,0),"")</f>
        <v/>
      </c>
      <c r="F823" s="131" t="str">
        <f>IFERROR(VLOOKUP(A823,DETAIL!$A$7:$O$1101,15,0),"")</f>
        <v/>
      </c>
      <c r="G823" s="131" t="str">
        <f>IFERROR(VLOOKUP(A823,DETAIL!$A$7:$O$1101,14,0),"")</f>
        <v/>
      </c>
      <c r="H823" s="16" t="str">
        <f>IFERROR(VLOOKUP(A823,DETAIL!$A$7:$F$1101,6,0),"")</f>
        <v/>
      </c>
      <c r="I823" s="16" t="str">
        <f>IFERROR(VLOOKUP(A823,DETAIL!$A$7:$P$1101,16,0),"")</f>
        <v/>
      </c>
      <c r="J823" s="16" t="str">
        <f>IFERROR(VLOOKUP(A823,DETAIL!$A$7:$O$1101,13,0),"")</f>
        <v/>
      </c>
      <c r="K823" s="132" t="str">
        <f>IFERROR(CONCATENATE("वर्ष ",VLOOKUP(A823,DETAIL!$A$7:$O$1101,11,0)," / ","प्रतिशत ",VLOOKUP(A823,DETAIL!$A$7:$O$1101,12,0)*100),"")</f>
        <v/>
      </c>
      <c r="L823" s="16" t="str">
        <f>IFERROR(VLOOKUP(A823,DETAIL!$A$7:$L$1101,7,0),"")</f>
        <v/>
      </c>
      <c r="M823" s="133" t="str">
        <f>IFERROR(VLOOKUP(A823,DETAIL!$A$7:$L$1101,8,0)*75%,"")</f>
        <v/>
      </c>
      <c r="N823" s="16" t="str">
        <f>IFERROR(VLOOKUP(A823,DETAIL!$A$7:$L$1101,9,0),"")</f>
        <v/>
      </c>
      <c r="O823" s="133" t="str">
        <f>IFERROR(VLOOKUP(A823,DETAIL!$A$7:$L$1101,10,0)*25%,"")</f>
        <v/>
      </c>
      <c r="P823" s="133" t="str">
        <f t="shared" si="28"/>
        <v/>
      </c>
      <c r="Q823" s="131"/>
    </row>
    <row r="824" spans="1:17" ht="24.95" customHeight="1">
      <c r="A824" s="150">
        <v>817</v>
      </c>
      <c r="B824" s="16" t="str">
        <f t="shared" si="29"/>
        <v/>
      </c>
      <c r="C824" s="130" t="str">
        <f>IFERROR(VLOOKUP(A824,DETAIL!$A$7:$F$1101,3,0),"")</f>
        <v/>
      </c>
      <c r="D824" s="130" t="str">
        <f>IFERROR(VLOOKUP(A824,DETAIL!$A$7:$F$1101,4,0),"")</f>
        <v/>
      </c>
      <c r="E824" s="131" t="str">
        <f>IFERROR(VLOOKUP(A824,DETAIL!$A$7:$F$1101,5,0),"")</f>
        <v/>
      </c>
      <c r="F824" s="131" t="str">
        <f>IFERROR(VLOOKUP(A824,DETAIL!$A$7:$O$1101,15,0),"")</f>
        <v/>
      </c>
      <c r="G824" s="131" t="str">
        <f>IFERROR(VLOOKUP(A824,DETAIL!$A$7:$O$1101,14,0),"")</f>
        <v/>
      </c>
      <c r="H824" s="16" t="str">
        <f>IFERROR(VLOOKUP(A824,DETAIL!$A$7:$F$1101,6,0),"")</f>
        <v/>
      </c>
      <c r="I824" s="16" t="str">
        <f>IFERROR(VLOOKUP(A824,DETAIL!$A$7:$P$1101,16,0),"")</f>
        <v/>
      </c>
      <c r="J824" s="16" t="str">
        <f>IFERROR(VLOOKUP(A824,DETAIL!$A$7:$O$1101,13,0),"")</f>
        <v/>
      </c>
      <c r="K824" s="132" t="str">
        <f>IFERROR(CONCATENATE("वर्ष ",VLOOKUP(A824,DETAIL!$A$7:$O$1101,11,0)," / ","प्रतिशत ",VLOOKUP(A824,DETAIL!$A$7:$O$1101,12,0)*100),"")</f>
        <v/>
      </c>
      <c r="L824" s="16" t="str">
        <f>IFERROR(VLOOKUP(A824,DETAIL!$A$7:$L$1101,7,0),"")</f>
        <v/>
      </c>
      <c r="M824" s="133" t="str">
        <f>IFERROR(VLOOKUP(A824,DETAIL!$A$7:$L$1101,8,0)*75%,"")</f>
        <v/>
      </c>
      <c r="N824" s="16" t="str">
        <f>IFERROR(VLOOKUP(A824,DETAIL!$A$7:$L$1101,9,0),"")</f>
        <v/>
      </c>
      <c r="O824" s="133" t="str">
        <f>IFERROR(VLOOKUP(A824,DETAIL!$A$7:$L$1101,10,0)*25%,"")</f>
        <v/>
      </c>
      <c r="P824" s="133" t="str">
        <f t="shared" si="28"/>
        <v/>
      </c>
      <c r="Q824" s="131"/>
    </row>
    <row r="825" spans="1:17" ht="24.95" customHeight="1">
      <c r="A825" s="150">
        <v>818</v>
      </c>
      <c r="B825" s="16" t="str">
        <f t="shared" si="29"/>
        <v/>
      </c>
      <c r="C825" s="130" t="str">
        <f>IFERROR(VLOOKUP(A825,DETAIL!$A$7:$F$1101,3,0),"")</f>
        <v/>
      </c>
      <c r="D825" s="130" t="str">
        <f>IFERROR(VLOOKUP(A825,DETAIL!$A$7:$F$1101,4,0),"")</f>
        <v/>
      </c>
      <c r="E825" s="131" t="str">
        <f>IFERROR(VLOOKUP(A825,DETAIL!$A$7:$F$1101,5,0),"")</f>
        <v/>
      </c>
      <c r="F825" s="131" t="str">
        <f>IFERROR(VLOOKUP(A825,DETAIL!$A$7:$O$1101,15,0),"")</f>
        <v/>
      </c>
      <c r="G825" s="131" t="str">
        <f>IFERROR(VLOOKUP(A825,DETAIL!$A$7:$O$1101,14,0),"")</f>
        <v/>
      </c>
      <c r="H825" s="16" t="str">
        <f>IFERROR(VLOOKUP(A825,DETAIL!$A$7:$F$1101,6,0),"")</f>
        <v/>
      </c>
      <c r="I825" s="16" t="str">
        <f>IFERROR(VLOOKUP(A825,DETAIL!$A$7:$P$1101,16,0),"")</f>
        <v/>
      </c>
      <c r="J825" s="16" t="str">
        <f>IFERROR(VLOOKUP(A825,DETAIL!$A$7:$O$1101,13,0),"")</f>
        <v/>
      </c>
      <c r="K825" s="132" t="str">
        <f>IFERROR(CONCATENATE("वर्ष ",VLOOKUP(A825,DETAIL!$A$7:$O$1101,11,0)," / ","प्रतिशत ",VLOOKUP(A825,DETAIL!$A$7:$O$1101,12,0)*100),"")</f>
        <v/>
      </c>
      <c r="L825" s="16" t="str">
        <f>IFERROR(VLOOKUP(A825,DETAIL!$A$7:$L$1101,7,0),"")</f>
        <v/>
      </c>
      <c r="M825" s="133" t="str">
        <f>IFERROR(VLOOKUP(A825,DETAIL!$A$7:$L$1101,8,0)*75%,"")</f>
        <v/>
      </c>
      <c r="N825" s="16" t="str">
        <f>IFERROR(VLOOKUP(A825,DETAIL!$A$7:$L$1101,9,0),"")</f>
        <v/>
      </c>
      <c r="O825" s="133" t="str">
        <f>IFERROR(VLOOKUP(A825,DETAIL!$A$7:$L$1101,10,0)*25%,"")</f>
        <v/>
      </c>
      <c r="P825" s="133" t="str">
        <f t="shared" si="28"/>
        <v/>
      </c>
      <c r="Q825" s="131"/>
    </row>
    <row r="826" spans="1:17" ht="24.95" customHeight="1">
      <c r="A826" s="150">
        <v>819</v>
      </c>
      <c r="B826" s="16" t="str">
        <f t="shared" si="29"/>
        <v/>
      </c>
      <c r="C826" s="130" t="str">
        <f>IFERROR(VLOOKUP(A826,DETAIL!$A$7:$F$1101,3,0),"")</f>
        <v/>
      </c>
      <c r="D826" s="130" t="str">
        <f>IFERROR(VLOOKUP(A826,DETAIL!$A$7:$F$1101,4,0),"")</f>
        <v/>
      </c>
      <c r="E826" s="131" t="str">
        <f>IFERROR(VLOOKUP(A826,DETAIL!$A$7:$F$1101,5,0),"")</f>
        <v/>
      </c>
      <c r="F826" s="131" t="str">
        <f>IFERROR(VLOOKUP(A826,DETAIL!$A$7:$O$1101,15,0),"")</f>
        <v/>
      </c>
      <c r="G826" s="131" t="str">
        <f>IFERROR(VLOOKUP(A826,DETAIL!$A$7:$O$1101,14,0),"")</f>
        <v/>
      </c>
      <c r="H826" s="16" t="str">
        <f>IFERROR(VLOOKUP(A826,DETAIL!$A$7:$F$1101,6,0),"")</f>
        <v/>
      </c>
      <c r="I826" s="16" t="str">
        <f>IFERROR(VLOOKUP(A826,DETAIL!$A$7:$P$1101,16,0),"")</f>
        <v/>
      </c>
      <c r="J826" s="16" t="str">
        <f>IFERROR(VLOOKUP(A826,DETAIL!$A$7:$O$1101,13,0),"")</f>
        <v/>
      </c>
      <c r="K826" s="132" t="str">
        <f>IFERROR(CONCATENATE("वर्ष ",VLOOKUP(A826,DETAIL!$A$7:$O$1101,11,0)," / ","प्रतिशत ",VLOOKUP(A826,DETAIL!$A$7:$O$1101,12,0)*100),"")</f>
        <v/>
      </c>
      <c r="L826" s="16" t="str">
        <f>IFERROR(VLOOKUP(A826,DETAIL!$A$7:$L$1101,7,0),"")</f>
        <v/>
      </c>
      <c r="M826" s="133" t="str">
        <f>IFERROR(VLOOKUP(A826,DETAIL!$A$7:$L$1101,8,0)*75%,"")</f>
        <v/>
      </c>
      <c r="N826" s="16" t="str">
        <f>IFERROR(VLOOKUP(A826,DETAIL!$A$7:$L$1101,9,0),"")</f>
        <v/>
      </c>
      <c r="O826" s="133" t="str">
        <f>IFERROR(VLOOKUP(A826,DETAIL!$A$7:$L$1101,10,0)*25%,"")</f>
        <v/>
      </c>
      <c r="P826" s="133" t="str">
        <f t="shared" si="28"/>
        <v/>
      </c>
      <c r="Q826" s="131"/>
    </row>
    <row r="827" spans="1:17" ht="24.95" customHeight="1">
      <c r="A827" s="150">
        <v>820</v>
      </c>
      <c r="B827" s="16" t="str">
        <f t="shared" si="29"/>
        <v/>
      </c>
      <c r="C827" s="130" t="str">
        <f>IFERROR(VLOOKUP(A827,DETAIL!$A$7:$F$1101,3,0),"")</f>
        <v/>
      </c>
      <c r="D827" s="130" t="str">
        <f>IFERROR(VLOOKUP(A827,DETAIL!$A$7:$F$1101,4,0),"")</f>
        <v/>
      </c>
      <c r="E827" s="131" t="str">
        <f>IFERROR(VLOOKUP(A827,DETAIL!$A$7:$F$1101,5,0),"")</f>
        <v/>
      </c>
      <c r="F827" s="131" t="str">
        <f>IFERROR(VLOOKUP(A827,DETAIL!$A$7:$O$1101,15,0),"")</f>
        <v/>
      </c>
      <c r="G827" s="131" t="str">
        <f>IFERROR(VLOOKUP(A827,DETAIL!$A$7:$O$1101,14,0),"")</f>
        <v/>
      </c>
      <c r="H827" s="16" t="str">
        <f>IFERROR(VLOOKUP(A827,DETAIL!$A$7:$F$1101,6,0),"")</f>
        <v/>
      </c>
      <c r="I827" s="16" t="str">
        <f>IFERROR(VLOOKUP(A827,DETAIL!$A$7:$P$1101,16,0),"")</f>
        <v/>
      </c>
      <c r="J827" s="16" t="str">
        <f>IFERROR(VLOOKUP(A827,DETAIL!$A$7:$O$1101,13,0),"")</f>
        <v/>
      </c>
      <c r="K827" s="132" t="str">
        <f>IFERROR(CONCATENATE("वर्ष ",VLOOKUP(A827,DETAIL!$A$7:$O$1101,11,0)," / ","प्रतिशत ",VLOOKUP(A827,DETAIL!$A$7:$O$1101,12,0)*100),"")</f>
        <v/>
      </c>
      <c r="L827" s="16" t="str">
        <f>IFERROR(VLOOKUP(A827,DETAIL!$A$7:$L$1101,7,0),"")</f>
        <v/>
      </c>
      <c r="M827" s="133" t="str">
        <f>IFERROR(VLOOKUP(A827,DETAIL!$A$7:$L$1101,8,0)*75%,"")</f>
        <v/>
      </c>
      <c r="N827" s="16" t="str">
        <f>IFERROR(VLOOKUP(A827,DETAIL!$A$7:$L$1101,9,0),"")</f>
        <v/>
      </c>
      <c r="O827" s="133" t="str">
        <f>IFERROR(VLOOKUP(A827,DETAIL!$A$7:$L$1101,10,0)*25%,"")</f>
        <v/>
      </c>
      <c r="P827" s="133" t="str">
        <f t="shared" si="28"/>
        <v/>
      </c>
      <c r="Q827" s="131"/>
    </row>
    <row r="828" spans="1:17" ht="24.95" customHeight="1">
      <c r="A828" s="150">
        <v>821</v>
      </c>
      <c r="B828" s="16" t="str">
        <f t="shared" si="29"/>
        <v/>
      </c>
      <c r="C828" s="130" t="str">
        <f>IFERROR(VLOOKUP(A828,DETAIL!$A$7:$F$1101,3,0),"")</f>
        <v/>
      </c>
      <c r="D828" s="130" t="str">
        <f>IFERROR(VLOOKUP(A828,DETAIL!$A$7:$F$1101,4,0),"")</f>
        <v/>
      </c>
      <c r="E828" s="131" t="str">
        <f>IFERROR(VLOOKUP(A828,DETAIL!$A$7:$F$1101,5,0),"")</f>
        <v/>
      </c>
      <c r="F828" s="131" t="str">
        <f>IFERROR(VLOOKUP(A828,DETAIL!$A$7:$O$1101,15,0),"")</f>
        <v/>
      </c>
      <c r="G828" s="131" t="str">
        <f>IFERROR(VLOOKUP(A828,DETAIL!$A$7:$O$1101,14,0),"")</f>
        <v/>
      </c>
      <c r="H828" s="16" t="str">
        <f>IFERROR(VLOOKUP(A828,DETAIL!$A$7:$F$1101,6,0),"")</f>
        <v/>
      </c>
      <c r="I828" s="16" t="str">
        <f>IFERROR(VLOOKUP(A828,DETAIL!$A$7:$P$1101,16,0),"")</f>
        <v/>
      </c>
      <c r="J828" s="16" t="str">
        <f>IFERROR(VLOOKUP(A828,DETAIL!$A$7:$O$1101,13,0),"")</f>
        <v/>
      </c>
      <c r="K828" s="132" t="str">
        <f>IFERROR(CONCATENATE("वर्ष ",VLOOKUP(A828,DETAIL!$A$7:$O$1101,11,0)," / ","प्रतिशत ",VLOOKUP(A828,DETAIL!$A$7:$O$1101,12,0)*100),"")</f>
        <v/>
      </c>
      <c r="L828" s="16" t="str">
        <f>IFERROR(VLOOKUP(A828,DETAIL!$A$7:$L$1101,7,0),"")</f>
        <v/>
      </c>
      <c r="M828" s="133" t="str">
        <f>IFERROR(VLOOKUP(A828,DETAIL!$A$7:$L$1101,8,0)*75%,"")</f>
        <v/>
      </c>
      <c r="N828" s="16" t="str">
        <f>IFERROR(VLOOKUP(A828,DETAIL!$A$7:$L$1101,9,0),"")</f>
        <v/>
      </c>
      <c r="O828" s="133" t="str">
        <f>IFERROR(VLOOKUP(A828,DETAIL!$A$7:$L$1101,10,0)*25%,"")</f>
        <v/>
      </c>
      <c r="P828" s="133" t="str">
        <f t="shared" si="28"/>
        <v/>
      </c>
      <c r="Q828" s="131"/>
    </row>
    <row r="829" spans="1:17" ht="24.95" customHeight="1">
      <c r="A829" s="150">
        <v>822</v>
      </c>
      <c r="B829" s="16" t="str">
        <f t="shared" si="29"/>
        <v/>
      </c>
      <c r="C829" s="130" t="str">
        <f>IFERROR(VLOOKUP(A829,DETAIL!$A$7:$F$1101,3,0),"")</f>
        <v/>
      </c>
      <c r="D829" s="130" t="str">
        <f>IFERROR(VLOOKUP(A829,DETAIL!$A$7:$F$1101,4,0),"")</f>
        <v/>
      </c>
      <c r="E829" s="131" t="str">
        <f>IFERROR(VLOOKUP(A829,DETAIL!$A$7:$F$1101,5,0),"")</f>
        <v/>
      </c>
      <c r="F829" s="131" t="str">
        <f>IFERROR(VLOOKUP(A829,DETAIL!$A$7:$O$1101,15,0),"")</f>
        <v/>
      </c>
      <c r="G829" s="131" t="str">
        <f>IFERROR(VLOOKUP(A829,DETAIL!$A$7:$O$1101,14,0),"")</f>
        <v/>
      </c>
      <c r="H829" s="16" t="str">
        <f>IFERROR(VLOOKUP(A829,DETAIL!$A$7:$F$1101,6,0),"")</f>
        <v/>
      </c>
      <c r="I829" s="16" t="str">
        <f>IFERROR(VLOOKUP(A829,DETAIL!$A$7:$P$1101,16,0),"")</f>
        <v/>
      </c>
      <c r="J829" s="16" t="str">
        <f>IFERROR(VLOOKUP(A829,DETAIL!$A$7:$O$1101,13,0),"")</f>
        <v/>
      </c>
      <c r="K829" s="132" t="str">
        <f>IFERROR(CONCATENATE("वर्ष ",VLOOKUP(A829,DETAIL!$A$7:$O$1101,11,0)," / ","प्रतिशत ",VLOOKUP(A829,DETAIL!$A$7:$O$1101,12,0)*100),"")</f>
        <v/>
      </c>
      <c r="L829" s="16" t="str">
        <f>IFERROR(VLOOKUP(A829,DETAIL!$A$7:$L$1101,7,0),"")</f>
        <v/>
      </c>
      <c r="M829" s="133" t="str">
        <f>IFERROR(VLOOKUP(A829,DETAIL!$A$7:$L$1101,8,0)*75%,"")</f>
        <v/>
      </c>
      <c r="N829" s="16" t="str">
        <f>IFERROR(VLOOKUP(A829,DETAIL!$A$7:$L$1101,9,0),"")</f>
        <v/>
      </c>
      <c r="O829" s="133" t="str">
        <f>IFERROR(VLOOKUP(A829,DETAIL!$A$7:$L$1101,10,0)*25%,"")</f>
        <v/>
      </c>
      <c r="P829" s="133" t="str">
        <f t="shared" si="28"/>
        <v/>
      </c>
      <c r="Q829" s="131"/>
    </row>
    <row r="830" spans="1:17" ht="24.95" customHeight="1">
      <c r="A830" s="150">
        <v>823</v>
      </c>
      <c r="B830" s="16" t="str">
        <f t="shared" si="29"/>
        <v/>
      </c>
      <c r="C830" s="130" t="str">
        <f>IFERROR(VLOOKUP(A830,DETAIL!$A$7:$F$1101,3,0),"")</f>
        <v/>
      </c>
      <c r="D830" s="130" t="str">
        <f>IFERROR(VLOOKUP(A830,DETAIL!$A$7:$F$1101,4,0),"")</f>
        <v/>
      </c>
      <c r="E830" s="131" t="str">
        <f>IFERROR(VLOOKUP(A830,DETAIL!$A$7:$F$1101,5,0),"")</f>
        <v/>
      </c>
      <c r="F830" s="131" t="str">
        <f>IFERROR(VLOOKUP(A830,DETAIL!$A$7:$O$1101,15,0),"")</f>
        <v/>
      </c>
      <c r="G830" s="131" t="str">
        <f>IFERROR(VLOOKUP(A830,DETAIL!$A$7:$O$1101,14,0),"")</f>
        <v/>
      </c>
      <c r="H830" s="16" t="str">
        <f>IFERROR(VLOOKUP(A830,DETAIL!$A$7:$F$1101,6,0),"")</f>
        <v/>
      </c>
      <c r="I830" s="16" t="str">
        <f>IFERROR(VLOOKUP(A830,DETAIL!$A$7:$P$1101,16,0),"")</f>
        <v/>
      </c>
      <c r="J830" s="16" t="str">
        <f>IFERROR(VLOOKUP(A830,DETAIL!$A$7:$O$1101,13,0),"")</f>
        <v/>
      </c>
      <c r="K830" s="132" t="str">
        <f>IFERROR(CONCATENATE("वर्ष ",VLOOKUP(A830,DETAIL!$A$7:$O$1101,11,0)," / ","प्रतिशत ",VLOOKUP(A830,DETAIL!$A$7:$O$1101,12,0)*100),"")</f>
        <v/>
      </c>
      <c r="L830" s="16" t="str">
        <f>IFERROR(VLOOKUP(A830,DETAIL!$A$7:$L$1101,7,0),"")</f>
        <v/>
      </c>
      <c r="M830" s="133" t="str">
        <f>IFERROR(VLOOKUP(A830,DETAIL!$A$7:$L$1101,8,0)*75%,"")</f>
        <v/>
      </c>
      <c r="N830" s="16" t="str">
        <f>IFERROR(VLOOKUP(A830,DETAIL!$A$7:$L$1101,9,0),"")</f>
        <v/>
      </c>
      <c r="O830" s="133" t="str">
        <f>IFERROR(VLOOKUP(A830,DETAIL!$A$7:$L$1101,10,0)*25%,"")</f>
        <v/>
      </c>
      <c r="P830" s="133" t="str">
        <f t="shared" si="28"/>
        <v/>
      </c>
      <c r="Q830" s="131"/>
    </row>
    <row r="831" spans="1:17" ht="24.95" customHeight="1">
      <c r="A831" s="150">
        <v>824</v>
      </c>
      <c r="B831" s="16" t="str">
        <f t="shared" si="29"/>
        <v/>
      </c>
      <c r="C831" s="130" t="str">
        <f>IFERROR(VLOOKUP(A831,DETAIL!$A$7:$F$1101,3,0),"")</f>
        <v/>
      </c>
      <c r="D831" s="130" t="str">
        <f>IFERROR(VLOOKUP(A831,DETAIL!$A$7:$F$1101,4,0),"")</f>
        <v/>
      </c>
      <c r="E831" s="131" t="str">
        <f>IFERROR(VLOOKUP(A831,DETAIL!$A$7:$F$1101,5,0),"")</f>
        <v/>
      </c>
      <c r="F831" s="131" t="str">
        <f>IFERROR(VLOOKUP(A831,DETAIL!$A$7:$O$1101,15,0),"")</f>
        <v/>
      </c>
      <c r="G831" s="131" t="str">
        <f>IFERROR(VLOOKUP(A831,DETAIL!$A$7:$O$1101,14,0),"")</f>
        <v/>
      </c>
      <c r="H831" s="16" t="str">
        <f>IFERROR(VLOOKUP(A831,DETAIL!$A$7:$F$1101,6,0),"")</f>
        <v/>
      </c>
      <c r="I831" s="16" t="str">
        <f>IFERROR(VLOOKUP(A831,DETAIL!$A$7:$P$1101,16,0),"")</f>
        <v/>
      </c>
      <c r="J831" s="16" t="str">
        <f>IFERROR(VLOOKUP(A831,DETAIL!$A$7:$O$1101,13,0),"")</f>
        <v/>
      </c>
      <c r="K831" s="132" t="str">
        <f>IFERROR(CONCATENATE("वर्ष ",VLOOKUP(A831,DETAIL!$A$7:$O$1101,11,0)," / ","प्रतिशत ",VLOOKUP(A831,DETAIL!$A$7:$O$1101,12,0)*100),"")</f>
        <v/>
      </c>
      <c r="L831" s="16" t="str">
        <f>IFERROR(VLOOKUP(A831,DETAIL!$A$7:$L$1101,7,0),"")</f>
        <v/>
      </c>
      <c r="M831" s="133" t="str">
        <f>IFERROR(VLOOKUP(A831,DETAIL!$A$7:$L$1101,8,0)*75%,"")</f>
        <v/>
      </c>
      <c r="N831" s="16" t="str">
        <f>IFERROR(VLOOKUP(A831,DETAIL!$A$7:$L$1101,9,0),"")</f>
        <v/>
      </c>
      <c r="O831" s="133" t="str">
        <f>IFERROR(VLOOKUP(A831,DETAIL!$A$7:$L$1101,10,0)*25%,"")</f>
        <v/>
      </c>
      <c r="P831" s="133" t="str">
        <f t="shared" si="28"/>
        <v/>
      </c>
      <c r="Q831" s="131"/>
    </row>
    <row r="832" spans="1:17" ht="24.95" customHeight="1">
      <c r="A832" s="150">
        <v>825</v>
      </c>
      <c r="B832" s="16" t="str">
        <f t="shared" si="29"/>
        <v/>
      </c>
      <c r="C832" s="130" t="str">
        <f>IFERROR(VLOOKUP(A832,DETAIL!$A$7:$F$1101,3,0),"")</f>
        <v/>
      </c>
      <c r="D832" s="130" t="str">
        <f>IFERROR(VLOOKUP(A832,DETAIL!$A$7:$F$1101,4,0),"")</f>
        <v/>
      </c>
      <c r="E832" s="131" t="str">
        <f>IFERROR(VLOOKUP(A832,DETAIL!$A$7:$F$1101,5,0),"")</f>
        <v/>
      </c>
      <c r="F832" s="131" t="str">
        <f>IFERROR(VLOOKUP(A832,DETAIL!$A$7:$O$1101,15,0),"")</f>
        <v/>
      </c>
      <c r="G832" s="131" t="str">
        <f>IFERROR(VLOOKUP(A832,DETAIL!$A$7:$O$1101,14,0),"")</f>
        <v/>
      </c>
      <c r="H832" s="16" t="str">
        <f>IFERROR(VLOOKUP(A832,DETAIL!$A$7:$F$1101,6,0),"")</f>
        <v/>
      </c>
      <c r="I832" s="16" t="str">
        <f>IFERROR(VLOOKUP(A832,DETAIL!$A$7:$P$1101,16,0),"")</f>
        <v/>
      </c>
      <c r="J832" s="16" t="str">
        <f>IFERROR(VLOOKUP(A832,DETAIL!$A$7:$O$1101,13,0),"")</f>
        <v/>
      </c>
      <c r="K832" s="132" t="str">
        <f>IFERROR(CONCATENATE("वर्ष ",VLOOKUP(A832,DETAIL!$A$7:$O$1101,11,0)," / ","प्रतिशत ",VLOOKUP(A832,DETAIL!$A$7:$O$1101,12,0)*100),"")</f>
        <v/>
      </c>
      <c r="L832" s="16" t="str">
        <f>IFERROR(VLOOKUP(A832,DETAIL!$A$7:$L$1101,7,0),"")</f>
        <v/>
      </c>
      <c r="M832" s="133" t="str">
        <f>IFERROR(VLOOKUP(A832,DETAIL!$A$7:$L$1101,8,0)*75%,"")</f>
        <v/>
      </c>
      <c r="N832" s="16" t="str">
        <f>IFERROR(VLOOKUP(A832,DETAIL!$A$7:$L$1101,9,0),"")</f>
        <v/>
      </c>
      <c r="O832" s="133" t="str">
        <f>IFERROR(VLOOKUP(A832,DETAIL!$A$7:$L$1101,10,0)*25%,"")</f>
        <v/>
      </c>
      <c r="P832" s="133" t="str">
        <f t="shared" si="28"/>
        <v/>
      </c>
      <c r="Q832" s="131"/>
    </row>
    <row r="833" spans="1:17" ht="24.95" customHeight="1">
      <c r="A833" s="150">
        <v>826</v>
      </c>
      <c r="B833" s="16" t="str">
        <f t="shared" si="29"/>
        <v/>
      </c>
      <c r="C833" s="130" t="str">
        <f>IFERROR(VLOOKUP(A833,DETAIL!$A$7:$F$1101,3,0),"")</f>
        <v/>
      </c>
      <c r="D833" s="130" t="str">
        <f>IFERROR(VLOOKUP(A833,DETAIL!$A$7:$F$1101,4,0),"")</f>
        <v/>
      </c>
      <c r="E833" s="131" t="str">
        <f>IFERROR(VLOOKUP(A833,DETAIL!$A$7:$F$1101,5,0),"")</f>
        <v/>
      </c>
      <c r="F833" s="131" t="str">
        <f>IFERROR(VLOOKUP(A833,DETAIL!$A$7:$O$1101,15,0),"")</f>
        <v/>
      </c>
      <c r="G833" s="131" t="str">
        <f>IFERROR(VLOOKUP(A833,DETAIL!$A$7:$O$1101,14,0),"")</f>
        <v/>
      </c>
      <c r="H833" s="16" t="str">
        <f>IFERROR(VLOOKUP(A833,DETAIL!$A$7:$F$1101,6,0),"")</f>
        <v/>
      </c>
      <c r="I833" s="16" t="str">
        <f>IFERROR(VLOOKUP(A833,DETAIL!$A$7:$P$1101,16,0),"")</f>
        <v/>
      </c>
      <c r="J833" s="16" t="str">
        <f>IFERROR(VLOOKUP(A833,DETAIL!$A$7:$O$1101,13,0),"")</f>
        <v/>
      </c>
      <c r="K833" s="132" t="str">
        <f>IFERROR(CONCATENATE("वर्ष ",VLOOKUP(A833,DETAIL!$A$7:$O$1101,11,0)," / ","प्रतिशत ",VLOOKUP(A833,DETAIL!$A$7:$O$1101,12,0)*100),"")</f>
        <v/>
      </c>
      <c r="L833" s="16" t="str">
        <f>IFERROR(VLOOKUP(A833,DETAIL!$A$7:$L$1101,7,0),"")</f>
        <v/>
      </c>
      <c r="M833" s="133" t="str">
        <f>IFERROR(VLOOKUP(A833,DETAIL!$A$7:$L$1101,8,0)*75%,"")</f>
        <v/>
      </c>
      <c r="N833" s="16" t="str">
        <f>IFERROR(VLOOKUP(A833,DETAIL!$A$7:$L$1101,9,0),"")</f>
        <v/>
      </c>
      <c r="O833" s="133" t="str">
        <f>IFERROR(VLOOKUP(A833,DETAIL!$A$7:$L$1101,10,0)*25%,"")</f>
        <v/>
      </c>
      <c r="P833" s="133" t="str">
        <f t="shared" si="28"/>
        <v/>
      </c>
      <c r="Q833" s="131"/>
    </row>
    <row r="834" spans="1:17" ht="24.95" customHeight="1">
      <c r="A834" s="150">
        <v>827</v>
      </c>
      <c r="B834" s="16" t="str">
        <f t="shared" si="29"/>
        <v/>
      </c>
      <c r="C834" s="130" t="str">
        <f>IFERROR(VLOOKUP(A834,DETAIL!$A$7:$F$1101,3,0),"")</f>
        <v/>
      </c>
      <c r="D834" s="130" t="str">
        <f>IFERROR(VLOOKUP(A834,DETAIL!$A$7:$F$1101,4,0),"")</f>
        <v/>
      </c>
      <c r="E834" s="131" t="str">
        <f>IFERROR(VLOOKUP(A834,DETAIL!$A$7:$F$1101,5,0),"")</f>
        <v/>
      </c>
      <c r="F834" s="131" t="str">
        <f>IFERROR(VLOOKUP(A834,DETAIL!$A$7:$O$1101,15,0),"")</f>
        <v/>
      </c>
      <c r="G834" s="131" t="str">
        <f>IFERROR(VLOOKUP(A834,DETAIL!$A$7:$O$1101,14,0),"")</f>
        <v/>
      </c>
      <c r="H834" s="16" t="str">
        <f>IFERROR(VLOOKUP(A834,DETAIL!$A$7:$F$1101,6,0),"")</f>
        <v/>
      </c>
      <c r="I834" s="16" t="str">
        <f>IFERROR(VLOOKUP(A834,DETAIL!$A$7:$P$1101,16,0),"")</f>
        <v/>
      </c>
      <c r="J834" s="16" t="str">
        <f>IFERROR(VLOOKUP(A834,DETAIL!$A$7:$O$1101,13,0),"")</f>
        <v/>
      </c>
      <c r="K834" s="132" t="str">
        <f>IFERROR(CONCATENATE("वर्ष ",VLOOKUP(A834,DETAIL!$A$7:$O$1101,11,0)," / ","प्रतिशत ",VLOOKUP(A834,DETAIL!$A$7:$O$1101,12,0)*100),"")</f>
        <v/>
      </c>
      <c r="L834" s="16" t="str">
        <f>IFERROR(VLOOKUP(A834,DETAIL!$A$7:$L$1101,7,0),"")</f>
        <v/>
      </c>
      <c r="M834" s="133" t="str">
        <f>IFERROR(VLOOKUP(A834,DETAIL!$A$7:$L$1101,8,0)*75%,"")</f>
        <v/>
      </c>
      <c r="N834" s="16" t="str">
        <f>IFERROR(VLOOKUP(A834,DETAIL!$A$7:$L$1101,9,0),"")</f>
        <v/>
      </c>
      <c r="O834" s="133" t="str">
        <f>IFERROR(VLOOKUP(A834,DETAIL!$A$7:$L$1101,10,0)*25%,"")</f>
        <v/>
      </c>
      <c r="P834" s="133" t="str">
        <f t="shared" si="28"/>
        <v/>
      </c>
      <c r="Q834" s="131"/>
    </row>
    <row r="835" spans="1:17" ht="24.95" customHeight="1">
      <c r="A835" s="150">
        <v>828</v>
      </c>
      <c r="B835" s="16" t="str">
        <f t="shared" si="29"/>
        <v/>
      </c>
      <c r="C835" s="130" t="str">
        <f>IFERROR(VLOOKUP(A835,DETAIL!$A$7:$F$1101,3,0),"")</f>
        <v/>
      </c>
      <c r="D835" s="130" t="str">
        <f>IFERROR(VLOOKUP(A835,DETAIL!$A$7:$F$1101,4,0),"")</f>
        <v/>
      </c>
      <c r="E835" s="131" t="str">
        <f>IFERROR(VLOOKUP(A835,DETAIL!$A$7:$F$1101,5,0),"")</f>
        <v/>
      </c>
      <c r="F835" s="131" t="str">
        <f>IFERROR(VLOOKUP(A835,DETAIL!$A$7:$O$1101,15,0),"")</f>
        <v/>
      </c>
      <c r="G835" s="131" t="str">
        <f>IFERROR(VLOOKUP(A835,DETAIL!$A$7:$O$1101,14,0),"")</f>
        <v/>
      </c>
      <c r="H835" s="16" t="str">
        <f>IFERROR(VLOOKUP(A835,DETAIL!$A$7:$F$1101,6,0),"")</f>
        <v/>
      </c>
      <c r="I835" s="16" t="str">
        <f>IFERROR(VLOOKUP(A835,DETAIL!$A$7:$P$1101,16,0),"")</f>
        <v/>
      </c>
      <c r="J835" s="16" t="str">
        <f>IFERROR(VLOOKUP(A835,DETAIL!$A$7:$O$1101,13,0),"")</f>
        <v/>
      </c>
      <c r="K835" s="132" t="str">
        <f>IFERROR(CONCATENATE("वर्ष ",VLOOKUP(A835,DETAIL!$A$7:$O$1101,11,0)," / ","प्रतिशत ",VLOOKUP(A835,DETAIL!$A$7:$O$1101,12,0)*100),"")</f>
        <v/>
      </c>
      <c r="L835" s="16" t="str">
        <f>IFERROR(VLOOKUP(A835,DETAIL!$A$7:$L$1101,7,0),"")</f>
        <v/>
      </c>
      <c r="M835" s="133" t="str">
        <f>IFERROR(VLOOKUP(A835,DETAIL!$A$7:$L$1101,8,0)*75%,"")</f>
        <v/>
      </c>
      <c r="N835" s="16" t="str">
        <f>IFERROR(VLOOKUP(A835,DETAIL!$A$7:$L$1101,9,0),"")</f>
        <v/>
      </c>
      <c r="O835" s="133" t="str">
        <f>IFERROR(VLOOKUP(A835,DETAIL!$A$7:$L$1101,10,0)*25%,"")</f>
        <v/>
      </c>
      <c r="P835" s="133" t="str">
        <f t="shared" si="28"/>
        <v/>
      </c>
      <c r="Q835" s="131"/>
    </row>
    <row r="836" spans="1:17" ht="24.95" customHeight="1">
      <c r="A836" s="150">
        <v>829</v>
      </c>
      <c r="B836" s="16" t="str">
        <f t="shared" si="29"/>
        <v/>
      </c>
      <c r="C836" s="130" t="str">
        <f>IFERROR(VLOOKUP(A836,DETAIL!$A$7:$F$1101,3,0),"")</f>
        <v/>
      </c>
      <c r="D836" s="130" t="str">
        <f>IFERROR(VLOOKUP(A836,DETAIL!$A$7:$F$1101,4,0),"")</f>
        <v/>
      </c>
      <c r="E836" s="131" t="str">
        <f>IFERROR(VLOOKUP(A836,DETAIL!$A$7:$F$1101,5,0),"")</f>
        <v/>
      </c>
      <c r="F836" s="131" t="str">
        <f>IFERROR(VLOOKUP(A836,DETAIL!$A$7:$O$1101,15,0),"")</f>
        <v/>
      </c>
      <c r="G836" s="131" t="str">
        <f>IFERROR(VLOOKUP(A836,DETAIL!$A$7:$O$1101,14,0),"")</f>
        <v/>
      </c>
      <c r="H836" s="16" t="str">
        <f>IFERROR(VLOOKUP(A836,DETAIL!$A$7:$F$1101,6,0),"")</f>
        <v/>
      </c>
      <c r="I836" s="16" t="str">
        <f>IFERROR(VLOOKUP(A836,DETAIL!$A$7:$P$1101,16,0),"")</f>
        <v/>
      </c>
      <c r="J836" s="16" t="str">
        <f>IFERROR(VLOOKUP(A836,DETAIL!$A$7:$O$1101,13,0),"")</f>
        <v/>
      </c>
      <c r="K836" s="132" t="str">
        <f>IFERROR(CONCATENATE("वर्ष ",VLOOKUP(A836,DETAIL!$A$7:$O$1101,11,0)," / ","प्रतिशत ",VLOOKUP(A836,DETAIL!$A$7:$O$1101,12,0)*100),"")</f>
        <v/>
      </c>
      <c r="L836" s="16" t="str">
        <f>IFERROR(VLOOKUP(A836,DETAIL!$A$7:$L$1101,7,0),"")</f>
        <v/>
      </c>
      <c r="M836" s="133" t="str">
        <f>IFERROR(VLOOKUP(A836,DETAIL!$A$7:$L$1101,8,0)*75%,"")</f>
        <v/>
      </c>
      <c r="N836" s="16" t="str">
        <f>IFERROR(VLOOKUP(A836,DETAIL!$A$7:$L$1101,9,0),"")</f>
        <v/>
      </c>
      <c r="O836" s="133" t="str">
        <f>IFERROR(VLOOKUP(A836,DETAIL!$A$7:$L$1101,10,0)*25%,"")</f>
        <v/>
      </c>
      <c r="P836" s="133" t="str">
        <f t="shared" si="28"/>
        <v/>
      </c>
      <c r="Q836" s="131"/>
    </row>
    <row r="837" spans="1:17" ht="24.95" customHeight="1">
      <c r="A837" s="150">
        <v>830</v>
      </c>
      <c r="B837" s="16" t="str">
        <f t="shared" si="29"/>
        <v/>
      </c>
      <c r="C837" s="130" t="str">
        <f>IFERROR(VLOOKUP(A837,DETAIL!$A$7:$F$1101,3,0),"")</f>
        <v/>
      </c>
      <c r="D837" s="130" t="str">
        <f>IFERROR(VLOOKUP(A837,DETAIL!$A$7:$F$1101,4,0),"")</f>
        <v/>
      </c>
      <c r="E837" s="131" t="str">
        <f>IFERROR(VLOOKUP(A837,DETAIL!$A$7:$F$1101,5,0),"")</f>
        <v/>
      </c>
      <c r="F837" s="131" t="str">
        <f>IFERROR(VLOOKUP(A837,DETAIL!$A$7:$O$1101,15,0),"")</f>
        <v/>
      </c>
      <c r="G837" s="131" t="str">
        <f>IFERROR(VLOOKUP(A837,DETAIL!$A$7:$O$1101,14,0),"")</f>
        <v/>
      </c>
      <c r="H837" s="16" t="str">
        <f>IFERROR(VLOOKUP(A837,DETAIL!$A$7:$F$1101,6,0),"")</f>
        <v/>
      </c>
      <c r="I837" s="16" t="str">
        <f>IFERROR(VLOOKUP(A837,DETAIL!$A$7:$P$1101,16,0),"")</f>
        <v/>
      </c>
      <c r="J837" s="16" t="str">
        <f>IFERROR(VLOOKUP(A837,DETAIL!$A$7:$O$1101,13,0),"")</f>
        <v/>
      </c>
      <c r="K837" s="132" t="str">
        <f>IFERROR(CONCATENATE("वर्ष ",VLOOKUP(A837,DETAIL!$A$7:$O$1101,11,0)," / ","प्रतिशत ",VLOOKUP(A837,DETAIL!$A$7:$O$1101,12,0)*100),"")</f>
        <v/>
      </c>
      <c r="L837" s="16" t="str">
        <f>IFERROR(VLOOKUP(A837,DETAIL!$A$7:$L$1101,7,0),"")</f>
        <v/>
      </c>
      <c r="M837" s="133" t="str">
        <f>IFERROR(VLOOKUP(A837,DETAIL!$A$7:$L$1101,8,0)*75%,"")</f>
        <v/>
      </c>
      <c r="N837" s="16" t="str">
        <f>IFERROR(VLOOKUP(A837,DETAIL!$A$7:$L$1101,9,0),"")</f>
        <v/>
      </c>
      <c r="O837" s="133" t="str">
        <f>IFERROR(VLOOKUP(A837,DETAIL!$A$7:$L$1101,10,0)*25%,"")</f>
        <v/>
      </c>
      <c r="P837" s="133" t="str">
        <f t="shared" si="28"/>
        <v/>
      </c>
      <c r="Q837" s="131"/>
    </row>
    <row r="838" spans="1:17" ht="24.95" customHeight="1">
      <c r="A838" s="150">
        <v>831</v>
      </c>
      <c r="B838" s="16" t="str">
        <f t="shared" si="29"/>
        <v/>
      </c>
      <c r="C838" s="130" t="str">
        <f>IFERROR(VLOOKUP(A838,DETAIL!$A$7:$F$1101,3,0),"")</f>
        <v/>
      </c>
      <c r="D838" s="130" t="str">
        <f>IFERROR(VLOOKUP(A838,DETAIL!$A$7:$F$1101,4,0),"")</f>
        <v/>
      </c>
      <c r="E838" s="131" t="str">
        <f>IFERROR(VLOOKUP(A838,DETAIL!$A$7:$F$1101,5,0),"")</f>
        <v/>
      </c>
      <c r="F838" s="131" t="str">
        <f>IFERROR(VLOOKUP(A838,DETAIL!$A$7:$O$1101,15,0),"")</f>
        <v/>
      </c>
      <c r="G838" s="131" t="str">
        <f>IFERROR(VLOOKUP(A838,DETAIL!$A$7:$O$1101,14,0),"")</f>
        <v/>
      </c>
      <c r="H838" s="16" t="str">
        <f>IFERROR(VLOOKUP(A838,DETAIL!$A$7:$F$1101,6,0),"")</f>
        <v/>
      </c>
      <c r="I838" s="16" t="str">
        <f>IFERROR(VLOOKUP(A838,DETAIL!$A$7:$P$1101,16,0),"")</f>
        <v/>
      </c>
      <c r="J838" s="16" t="str">
        <f>IFERROR(VLOOKUP(A838,DETAIL!$A$7:$O$1101,13,0),"")</f>
        <v/>
      </c>
      <c r="K838" s="132" t="str">
        <f>IFERROR(CONCATENATE("वर्ष ",VLOOKUP(A838,DETAIL!$A$7:$O$1101,11,0)," / ","प्रतिशत ",VLOOKUP(A838,DETAIL!$A$7:$O$1101,12,0)*100),"")</f>
        <v/>
      </c>
      <c r="L838" s="16" t="str">
        <f>IFERROR(VLOOKUP(A838,DETAIL!$A$7:$L$1101,7,0),"")</f>
        <v/>
      </c>
      <c r="M838" s="133" t="str">
        <f>IFERROR(VLOOKUP(A838,DETAIL!$A$7:$L$1101,8,0)*75%,"")</f>
        <v/>
      </c>
      <c r="N838" s="16" t="str">
        <f>IFERROR(VLOOKUP(A838,DETAIL!$A$7:$L$1101,9,0),"")</f>
        <v/>
      </c>
      <c r="O838" s="133" t="str">
        <f>IFERROR(VLOOKUP(A838,DETAIL!$A$7:$L$1101,10,0)*25%,"")</f>
        <v/>
      </c>
      <c r="P838" s="133" t="str">
        <f t="shared" si="28"/>
        <v/>
      </c>
      <c r="Q838" s="131"/>
    </row>
    <row r="839" spans="1:17" ht="24.95" customHeight="1">
      <c r="A839" s="150">
        <v>832</v>
      </c>
      <c r="B839" s="16" t="str">
        <f t="shared" si="29"/>
        <v/>
      </c>
      <c r="C839" s="130" t="str">
        <f>IFERROR(VLOOKUP(A839,DETAIL!$A$7:$F$1101,3,0),"")</f>
        <v/>
      </c>
      <c r="D839" s="130" t="str">
        <f>IFERROR(VLOOKUP(A839,DETAIL!$A$7:$F$1101,4,0),"")</f>
        <v/>
      </c>
      <c r="E839" s="131" t="str">
        <f>IFERROR(VLOOKUP(A839,DETAIL!$A$7:$F$1101,5,0),"")</f>
        <v/>
      </c>
      <c r="F839" s="131" t="str">
        <f>IFERROR(VLOOKUP(A839,DETAIL!$A$7:$O$1101,15,0),"")</f>
        <v/>
      </c>
      <c r="G839" s="131" t="str">
        <f>IFERROR(VLOOKUP(A839,DETAIL!$A$7:$O$1101,14,0),"")</f>
        <v/>
      </c>
      <c r="H839" s="16" t="str">
        <f>IFERROR(VLOOKUP(A839,DETAIL!$A$7:$F$1101,6,0),"")</f>
        <v/>
      </c>
      <c r="I839" s="16" t="str">
        <f>IFERROR(VLOOKUP(A839,DETAIL!$A$7:$P$1101,16,0),"")</f>
        <v/>
      </c>
      <c r="J839" s="16" t="str">
        <f>IFERROR(VLOOKUP(A839,DETAIL!$A$7:$O$1101,13,0),"")</f>
        <v/>
      </c>
      <c r="K839" s="132" t="str">
        <f>IFERROR(CONCATENATE("वर्ष ",VLOOKUP(A839,DETAIL!$A$7:$O$1101,11,0)," / ","प्रतिशत ",VLOOKUP(A839,DETAIL!$A$7:$O$1101,12,0)*100),"")</f>
        <v/>
      </c>
      <c r="L839" s="16" t="str">
        <f>IFERROR(VLOOKUP(A839,DETAIL!$A$7:$L$1101,7,0),"")</f>
        <v/>
      </c>
      <c r="M839" s="133" t="str">
        <f>IFERROR(VLOOKUP(A839,DETAIL!$A$7:$L$1101,8,0)*75%,"")</f>
        <v/>
      </c>
      <c r="N839" s="16" t="str">
        <f>IFERROR(VLOOKUP(A839,DETAIL!$A$7:$L$1101,9,0),"")</f>
        <v/>
      </c>
      <c r="O839" s="133" t="str">
        <f>IFERROR(VLOOKUP(A839,DETAIL!$A$7:$L$1101,10,0)*25%,"")</f>
        <v/>
      </c>
      <c r="P839" s="133" t="str">
        <f t="shared" si="28"/>
        <v/>
      </c>
      <c r="Q839" s="131"/>
    </row>
    <row r="840" spans="1:17" ht="24.95" customHeight="1">
      <c r="A840" s="150">
        <v>833</v>
      </c>
      <c r="B840" s="16" t="str">
        <f t="shared" si="29"/>
        <v/>
      </c>
      <c r="C840" s="130" t="str">
        <f>IFERROR(VLOOKUP(A840,DETAIL!$A$7:$F$1101,3,0),"")</f>
        <v/>
      </c>
      <c r="D840" s="130" t="str">
        <f>IFERROR(VLOOKUP(A840,DETAIL!$A$7:$F$1101,4,0),"")</f>
        <v/>
      </c>
      <c r="E840" s="131" t="str">
        <f>IFERROR(VLOOKUP(A840,DETAIL!$A$7:$F$1101,5,0),"")</f>
        <v/>
      </c>
      <c r="F840" s="131" t="str">
        <f>IFERROR(VLOOKUP(A840,DETAIL!$A$7:$O$1101,15,0),"")</f>
        <v/>
      </c>
      <c r="G840" s="131" t="str">
        <f>IFERROR(VLOOKUP(A840,DETAIL!$A$7:$O$1101,14,0),"")</f>
        <v/>
      </c>
      <c r="H840" s="16" t="str">
        <f>IFERROR(VLOOKUP(A840,DETAIL!$A$7:$F$1101,6,0),"")</f>
        <v/>
      </c>
      <c r="I840" s="16" t="str">
        <f>IFERROR(VLOOKUP(A840,DETAIL!$A$7:$P$1101,16,0),"")</f>
        <v/>
      </c>
      <c r="J840" s="16" t="str">
        <f>IFERROR(VLOOKUP(A840,DETAIL!$A$7:$O$1101,13,0),"")</f>
        <v/>
      </c>
      <c r="K840" s="132" t="str">
        <f>IFERROR(CONCATENATE("वर्ष ",VLOOKUP(A840,DETAIL!$A$7:$O$1101,11,0)," / ","प्रतिशत ",VLOOKUP(A840,DETAIL!$A$7:$O$1101,12,0)*100),"")</f>
        <v/>
      </c>
      <c r="L840" s="16" t="str">
        <f>IFERROR(VLOOKUP(A840,DETAIL!$A$7:$L$1101,7,0),"")</f>
        <v/>
      </c>
      <c r="M840" s="133" t="str">
        <f>IFERROR(VLOOKUP(A840,DETAIL!$A$7:$L$1101,8,0)*75%,"")</f>
        <v/>
      </c>
      <c r="N840" s="16" t="str">
        <f>IFERROR(VLOOKUP(A840,DETAIL!$A$7:$L$1101,9,0),"")</f>
        <v/>
      </c>
      <c r="O840" s="133" t="str">
        <f>IFERROR(VLOOKUP(A840,DETAIL!$A$7:$L$1101,10,0)*25%,"")</f>
        <v/>
      </c>
      <c r="P840" s="133" t="str">
        <f t="shared" si="28"/>
        <v/>
      </c>
      <c r="Q840" s="131"/>
    </row>
    <row r="841" spans="1:17" ht="24.95" customHeight="1">
      <c r="A841" s="150">
        <v>834</v>
      </c>
      <c r="B841" s="16" t="str">
        <f t="shared" si="29"/>
        <v/>
      </c>
      <c r="C841" s="130" t="str">
        <f>IFERROR(VLOOKUP(A841,DETAIL!$A$7:$F$1101,3,0),"")</f>
        <v/>
      </c>
      <c r="D841" s="130" t="str">
        <f>IFERROR(VLOOKUP(A841,DETAIL!$A$7:$F$1101,4,0),"")</f>
        <v/>
      </c>
      <c r="E841" s="131" t="str">
        <f>IFERROR(VLOOKUP(A841,DETAIL!$A$7:$F$1101,5,0),"")</f>
        <v/>
      </c>
      <c r="F841" s="131" t="str">
        <f>IFERROR(VLOOKUP(A841,DETAIL!$A$7:$O$1101,15,0),"")</f>
        <v/>
      </c>
      <c r="G841" s="131" t="str">
        <f>IFERROR(VLOOKUP(A841,DETAIL!$A$7:$O$1101,14,0),"")</f>
        <v/>
      </c>
      <c r="H841" s="16" t="str">
        <f>IFERROR(VLOOKUP(A841,DETAIL!$A$7:$F$1101,6,0),"")</f>
        <v/>
      </c>
      <c r="I841" s="16" t="str">
        <f>IFERROR(VLOOKUP(A841,DETAIL!$A$7:$P$1101,16,0),"")</f>
        <v/>
      </c>
      <c r="J841" s="16" t="str">
        <f>IFERROR(VLOOKUP(A841,DETAIL!$A$7:$O$1101,13,0),"")</f>
        <v/>
      </c>
      <c r="K841" s="132" t="str">
        <f>IFERROR(CONCATENATE("वर्ष ",VLOOKUP(A841,DETAIL!$A$7:$O$1101,11,0)," / ","प्रतिशत ",VLOOKUP(A841,DETAIL!$A$7:$O$1101,12,0)*100),"")</f>
        <v/>
      </c>
      <c r="L841" s="16" t="str">
        <f>IFERROR(VLOOKUP(A841,DETAIL!$A$7:$L$1101,7,0),"")</f>
        <v/>
      </c>
      <c r="M841" s="133" t="str">
        <f>IFERROR(VLOOKUP(A841,DETAIL!$A$7:$L$1101,8,0)*75%,"")</f>
        <v/>
      </c>
      <c r="N841" s="16" t="str">
        <f>IFERROR(VLOOKUP(A841,DETAIL!$A$7:$L$1101,9,0),"")</f>
        <v/>
      </c>
      <c r="O841" s="133" t="str">
        <f>IFERROR(VLOOKUP(A841,DETAIL!$A$7:$L$1101,10,0)*25%,"")</f>
        <v/>
      </c>
      <c r="P841" s="133" t="str">
        <f t="shared" ref="P841:P904" si="30">IFERROR(IF(H841="","",SUM(M841+O841)),"")</f>
        <v/>
      </c>
      <c r="Q841" s="131"/>
    </row>
    <row r="842" spans="1:17" ht="24.95" customHeight="1">
      <c r="A842" s="150">
        <v>835</v>
      </c>
      <c r="B842" s="16" t="str">
        <f t="shared" si="29"/>
        <v/>
      </c>
      <c r="C842" s="130" t="str">
        <f>IFERROR(VLOOKUP(A842,DETAIL!$A$7:$F$1101,3,0),"")</f>
        <v/>
      </c>
      <c r="D842" s="130" t="str">
        <f>IFERROR(VLOOKUP(A842,DETAIL!$A$7:$F$1101,4,0),"")</f>
        <v/>
      </c>
      <c r="E842" s="131" t="str">
        <f>IFERROR(VLOOKUP(A842,DETAIL!$A$7:$F$1101,5,0),"")</f>
        <v/>
      </c>
      <c r="F842" s="131" t="str">
        <f>IFERROR(VLOOKUP(A842,DETAIL!$A$7:$O$1101,15,0),"")</f>
        <v/>
      </c>
      <c r="G842" s="131" t="str">
        <f>IFERROR(VLOOKUP(A842,DETAIL!$A$7:$O$1101,14,0),"")</f>
        <v/>
      </c>
      <c r="H842" s="16" t="str">
        <f>IFERROR(VLOOKUP(A842,DETAIL!$A$7:$F$1101,6,0),"")</f>
        <v/>
      </c>
      <c r="I842" s="16" t="str">
        <f>IFERROR(VLOOKUP(A842,DETAIL!$A$7:$P$1101,16,0),"")</f>
        <v/>
      </c>
      <c r="J842" s="16" t="str">
        <f>IFERROR(VLOOKUP(A842,DETAIL!$A$7:$O$1101,13,0),"")</f>
        <v/>
      </c>
      <c r="K842" s="132" t="str">
        <f>IFERROR(CONCATENATE("वर्ष ",VLOOKUP(A842,DETAIL!$A$7:$O$1101,11,0)," / ","प्रतिशत ",VLOOKUP(A842,DETAIL!$A$7:$O$1101,12,0)*100),"")</f>
        <v/>
      </c>
      <c r="L842" s="16" t="str">
        <f>IFERROR(VLOOKUP(A842,DETAIL!$A$7:$L$1101,7,0),"")</f>
        <v/>
      </c>
      <c r="M842" s="133" t="str">
        <f>IFERROR(VLOOKUP(A842,DETAIL!$A$7:$L$1101,8,0)*75%,"")</f>
        <v/>
      </c>
      <c r="N842" s="16" t="str">
        <f>IFERROR(VLOOKUP(A842,DETAIL!$A$7:$L$1101,9,0),"")</f>
        <v/>
      </c>
      <c r="O842" s="133" t="str">
        <f>IFERROR(VLOOKUP(A842,DETAIL!$A$7:$L$1101,10,0)*25%,"")</f>
        <v/>
      </c>
      <c r="P842" s="133" t="str">
        <f t="shared" si="30"/>
        <v/>
      </c>
      <c r="Q842" s="131"/>
    </row>
    <row r="843" spans="1:17" ht="24.95" customHeight="1">
      <c r="A843" s="150">
        <v>836</v>
      </c>
      <c r="B843" s="16" t="str">
        <f t="shared" si="29"/>
        <v/>
      </c>
      <c r="C843" s="130" t="str">
        <f>IFERROR(VLOOKUP(A843,DETAIL!$A$7:$F$1101,3,0),"")</f>
        <v/>
      </c>
      <c r="D843" s="130" t="str">
        <f>IFERROR(VLOOKUP(A843,DETAIL!$A$7:$F$1101,4,0),"")</f>
        <v/>
      </c>
      <c r="E843" s="131" t="str">
        <f>IFERROR(VLOOKUP(A843,DETAIL!$A$7:$F$1101,5,0),"")</f>
        <v/>
      </c>
      <c r="F843" s="131" t="str">
        <f>IFERROR(VLOOKUP(A843,DETAIL!$A$7:$O$1101,15,0),"")</f>
        <v/>
      </c>
      <c r="G843" s="131" t="str">
        <f>IFERROR(VLOOKUP(A843,DETAIL!$A$7:$O$1101,14,0),"")</f>
        <v/>
      </c>
      <c r="H843" s="16" t="str">
        <f>IFERROR(VLOOKUP(A843,DETAIL!$A$7:$F$1101,6,0),"")</f>
        <v/>
      </c>
      <c r="I843" s="16" t="str">
        <f>IFERROR(VLOOKUP(A843,DETAIL!$A$7:$P$1101,16,0),"")</f>
        <v/>
      </c>
      <c r="J843" s="16" t="str">
        <f>IFERROR(VLOOKUP(A843,DETAIL!$A$7:$O$1101,13,0),"")</f>
        <v/>
      </c>
      <c r="K843" s="132" t="str">
        <f>IFERROR(CONCATENATE("वर्ष ",VLOOKUP(A843,DETAIL!$A$7:$O$1101,11,0)," / ","प्रतिशत ",VLOOKUP(A843,DETAIL!$A$7:$O$1101,12,0)*100),"")</f>
        <v/>
      </c>
      <c r="L843" s="16" t="str">
        <f>IFERROR(VLOOKUP(A843,DETAIL!$A$7:$L$1101,7,0),"")</f>
        <v/>
      </c>
      <c r="M843" s="133" t="str">
        <f>IFERROR(VLOOKUP(A843,DETAIL!$A$7:$L$1101,8,0)*75%,"")</f>
        <v/>
      </c>
      <c r="N843" s="16" t="str">
        <f>IFERROR(VLOOKUP(A843,DETAIL!$A$7:$L$1101,9,0),"")</f>
        <v/>
      </c>
      <c r="O843" s="133" t="str">
        <f>IFERROR(VLOOKUP(A843,DETAIL!$A$7:$L$1101,10,0)*25%,"")</f>
        <v/>
      </c>
      <c r="P843" s="133" t="str">
        <f t="shared" si="30"/>
        <v/>
      </c>
      <c r="Q843" s="131"/>
    </row>
    <row r="844" spans="1:17" ht="24.95" customHeight="1">
      <c r="A844" s="150">
        <v>837</v>
      </c>
      <c r="B844" s="16" t="str">
        <f t="shared" si="29"/>
        <v/>
      </c>
      <c r="C844" s="130" t="str">
        <f>IFERROR(VLOOKUP(A844,DETAIL!$A$7:$F$1101,3,0),"")</f>
        <v/>
      </c>
      <c r="D844" s="130" t="str">
        <f>IFERROR(VLOOKUP(A844,DETAIL!$A$7:$F$1101,4,0),"")</f>
        <v/>
      </c>
      <c r="E844" s="131" t="str">
        <f>IFERROR(VLOOKUP(A844,DETAIL!$A$7:$F$1101,5,0),"")</f>
        <v/>
      </c>
      <c r="F844" s="131" t="str">
        <f>IFERROR(VLOOKUP(A844,DETAIL!$A$7:$O$1101,15,0),"")</f>
        <v/>
      </c>
      <c r="G844" s="131" t="str">
        <f>IFERROR(VLOOKUP(A844,DETAIL!$A$7:$O$1101,14,0),"")</f>
        <v/>
      </c>
      <c r="H844" s="16" t="str">
        <f>IFERROR(VLOOKUP(A844,DETAIL!$A$7:$F$1101,6,0),"")</f>
        <v/>
      </c>
      <c r="I844" s="16" t="str">
        <f>IFERROR(VLOOKUP(A844,DETAIL!$A$7:$P$1101,16,0),"")</f>
        <v/>
      </c>
      <c r="J844" s="16" t="str">
        <f>IFERROR(VLOOKUP(A844,DETAIL!$A$7:$O$1101,13,0),"")</f>
        <v/>
      </c>
      <c r="K844" s="132" t="str">
        <f>IFERROR(CONCATENATE("वर्ष ",VLOOKUP(A844,DETAIL!$A$7:$O$1101,11,0)," / ","प्रतिशत ",VLOOKUP(A844,DETAIL!$A$7:$O$1101,12,0)*100),"")</f>
        <v/>
      </c>
      <c r="L844" s="16" t="str">
        <f>IFERROR(VLOOKUP(A844,DETAIL!$A$7:$L$1101,7,0),"")</f>
        <v/>
      </c>
      <c r="M844" s="133" t="str">
        <f>IFERROR(VLOOKUP(A844,DETAIL!$A$7:$L$1101,8,0)*75%,"")</f>
        <v/>
      </c>
      <c r="N844" s="16" t="str">
        <f>IFERROR(VLOOKUP(A844,DETAIL!$A$7:$L$1101,9,0),"")</f>
        <v/>
      </c>
      <c r="O844" s="133" t="str">
        <f>IFERROR(VLOOKUP(A844,DETAIL!$A$7:$L$1101,10,0)*25%,"")</f>
        <v/>
      </c>
      <c r="P844" s="133" t="str">
        <f t="shared" si="30"/>
        <v/>
      </c>
      <c r="Q844" s="131"/>
    </row>
    <row r="845" spans="1:17" ht="24.95" customHeight="1">
      <c r="A845" s="150">
        <v>838</v>
      </c>
      <c r="B845" s="16" t="str">
        <f t="shared" si="29"/>
        <v/>
      </c>
      <c r="C845" s="130" t="str">
        <f>IFERROR(VLOOKUP(A845,DETAIL!$A$7:$F$1101,3,0),"")</f>
        <v/>
      </c>
      <c r="D845" s="130" t="str">
        <f>IFERROR(VLOOKUP(A845,DETAIL!$A$7:$F$1101,4,0),"")</f>
        <v/>
      </c>
      <c r="E845" s="131" t="str">
        <f>IFERROR(VLOOKUP(A845,DETAIL!$A$7:$F$1101,5,0),"")</f>
        <v/>
      </c>
      <c r="F845" s="131" t="str">
        <f>IFERROR(VLOOKUP(A845,DETAIL!$A$7:$O$1101,15,0),"")</f>
        <v/>
      </c>
      <c r="G845" s="131" t="str">
        <f>IFERROR(VLOOKUP(A845,DETAIL!$A$7:$O$1101,14,0),"")</f>
        <v/>
      </c>
      <c r="H845" s="16" t="str">
        <f>IFERROR(VLOOKUP(A845,DETAIL!$A$7:$F$1101,6,0),"")</f>
        <v/>
      </c>
      <c r="I845" s="16" t="str">
        <f>IFERROR(VLOOKUP(A845,DETAIL!$A$7:$P$1101,16,0),"")</f>
        <v/>
      </c>
      <c r="J845" s="16" t="str">
        <f>IFERROR(VLOOKUP(A845,DETAIL!$A$7:$O$1101,13,0),"")</f>
        <v/>
      </c>
      <c r="K845" s="132" t="str">
        <f>IFERROR(CONCATENATE("वर्ष ",VLOOKUP(A845,DETAIL!$A$7:$O$1101,11,0)," / ","प्रतिशत ",VLOOKUP(A845,DETAIL!$A$7:$O$1101,12,0)*100),"")</f>
        <v/>
      </c>
      <c r="L845" s="16" t="str">
        <f>IFERROR(VLOOKUP(A845,DETAIL!$A$7:$L$1101,7,0),"")</f>
        <v/>
      </c>
      <c r="M845" s="133" t="str">
        <f>IFERROR(VLOOKUP(A845,DETAIL!$A$7:$L$1101,8,0)*75%,"")</f>
        <v/>
      </c>
      <c r="N845" s="16" t="str">
        <f>IFERROR(VLOOKUP(A845,DETAIL!$A$7:$L$1101,9,0),"")</f>
        <v/>
      </c>
      <c r="O845" s="133" t="str">
        <f>IFERROR(VLOOKUP(A845,DETAIL!$A$7:$L$1101,10,0)*25%,"")</f>
        <v/>
      </c>
      <c r="P845" s="133" t="str">
        <f t="shared" si="30"/>
        <v/>
      </c>
      <c r="Q845" s="131"/>
    </row>
    <row r="846" spans="1:17" ht="24.95" customHeight="1">
      <c r="A846" s="150">
        <v>839</v>
      </c>
      <c r="B846" s="16" t="str">
        <f t="shared" si="29"/>
        <v/>
      </c>
      <c r="C846" s="130" t="str">
        <f>IFERROR(VLOOKUP(A846,DETAIL!$A$7:$F$1101,3,0),"")</f>
        <v/>
      </c>
      <c r="D846" s="130" t="str">
        <f>IFERROR(VLOOKUP(A846,DETAIL!$A$7:$F$1101,4,0),"")</f>
        <v/>
      </c>
      <c r="E846" s="131" t="str">
        <f>IFERROR(VLOOKUP(A846,DETAIL!$A$7:$F$1101,5,0),"")</f>
        <v/>
      </c>
      <c r="F846" s="131" t="str">
        <f>IFERROR(VLOOKUP(A846,DETAIL!$A$7:$O$1101,15,0),"")</f>
        <v/>
      </c>
      <c r="G846" s="131" t="str">
        <f>IFERROR(VLOOKUP(A846,DETAIL!$A$7:$O$1101,14,0),"")</f>
        <v/>
      </c>
      <c r="H846" s="16" t="str">
        <f>IFERROR(VLOOKUP(A846,DETAIL!$A$7:$F$1101,6,0),"")</f>
        <v/>
      </c>
      <c r="I846" s="16" t="str">
        <f>IFERROR(VLOOKUP(A846,DETAIL!$A$7:$P$1101,16,0),"")</f>
        <v/>
      </c>
      <c r="J846" s="16" t="str">
        <f>IFERROR(VLOOKUP(A846,DETAIL!$A$7:$O$1101,13,0),"")</f>
        <v/>
      </c>
      <c r="K846" s="132" t="str">
        <f>IFERROR(CONCATENATE("वर्ष ",VLOOKUP(A846,DETAIL!$A$7:$O$1101,11,0)," / ","प्रतिशत ",VLOOKUP(A846,DETAIL!$A$7:$O$1101,12,0)*100),"")</f>
        <v/>
      </c>
      <c r="L846" s="16" t="str">
        <f>IFERROR(VLOOKUP(A846,DETAIL!$A$7:$L$1101,7,0),"")</f>
        <v/>
      </c>
      <c r="M846" s="133" t="str">
        <f>IFERROR(VLOOKUP(A846,DETAIL!$A$7:$L$1101,8,0)*75%,"")</f>
        <v/>
      </c>
      <c r="N846" s="16" t="str">
        <f>IFERROR(VLOOKUP(A846,DETAIL!$A$7:$L$1101,9,0),"")</f>
        <v/>
      </c>
      <c r="O846" s="133" t="str">
        <f>IFERROR(VLOOKUP(A846,DETAIL!$A$7:$L$1101,10,0)*25%,"")</f>
        <v/>
      </c>
      <c r="P846" s="133" t="str">
        <f t="shared" si="30"/>
        <v/>
      </c>
      <c r="Q846" s="131"/>
    </row>
    <row r="847" spans="1:17" ht="24.95" customHeight="1">
      <c r="A847" s="150">
        <v>840</v>
      </c>
      <c r="B847" s="16" t="str">
        <f t="shared" si="29"/>
        <v/>
      </c>
      <c r="C847" s="130" t="str">
        <f>IFERROR(VLOOKUP(A847,DETAIL!$A$7:$F$1101,3,0),"")</f>
        <v/>
      </c>
      <c r="D847" s="130" t="str">
        <f>IFERROR(VLOOKUP(A847,DETAIL!$A$7:$F$1101,4,0),"")</f>
        <v/>
      </c>
      <c r="E847" s="131" t="str">
        <f>IFERROR(VLOOKUP(A847,DETAIL!$A$7:$F$1101,5,0),"")</f>
        <v/>
      </c>
      <c r="F847" s="131" t="str">
        <f>IFERROR(VLOOKUP(A847,DETAIL!$A$7:$O$1101,15,0),"")</f>
        <v/>
      </c>
      <c r="G847" s="131" t="str">
        <f>IFERROR(VLOOKUP(A847,DETAIL!$A$7:$O$1101,14,0),"")</f>
        <v/>
      </c>
      <c r="H847" s="16" t="str">
        <f>IFERROR(VLOOKUP(A847,DETAIL!$A$7:$F$1101,6,0),"")</f>
        <v/>
      </c>
      <c r="I847" s="16" t="str">
        <f>IFERROR(VLOOKUP(A847,DETAIL!$A$7:$P$1101,16,0),"")</f>
        <v/>
      </c>
      <c r="J847" s="16" t="str">
        <f>IFERROR(VLOOKUP(A847,DETAIL!$A$7:$O$1101,13,0),"")</f>
        <v/>
      </c>
      <c r="K847" s="132" t="str">
        <f>IFERROR(CONCATENATE("वर्ष ",VLOOKUP(A847,DETAIL!$A$7:$O$1101,11,0)," / ","प्रतिशत ",VLOOKUP(A847,DETAIL!$A$7:$O$1101,12,0)*100),"")</f>
        <v/>
      </c>
      <c r="L847" s="16" t="str">
        <f>IFERROR(VLOOKUP(A847,DETAIL!$A$7:$L$1101,7,0),"")</f>
        <v/>
      </c>
      <c r="M847" s="133" t="str">
        <f>IFERROR(VLOOKUP(A847,DETAIL!$A$7:$L$1101,8,0)*75%,"")</f>
        <v/>
      </c>
      <c r="N847" s="16" t="str">
        <f>IFERROR(VLOOKUP(A847,DETAIL!$A$7:$L$1101,9,0),"")</f>
        <v/>
      </c>
      <c r="O847" s="133" t="str">
        <f>IFERROR(VLOOKUP(A847,DETAIL!$A$7:$L$1101,10,0)*25%,"")</f>
        <v/>
      </c>
      <c r="P847" s="133" t="str">
        <f t="shared" si="30"/>
        <v/>
      </c>
      <c r="Q847" s="131"/>
    </row>
    <row r="848" spans="1:17" ht="24.95" customHeight="1">
      <c r="A848" s="150">
        <v>841</v>
      </c>
      <c r="B848" s="16" t="str">
        <f t="shared" si="29"/>
        <v/>
      </c>
      <c r="C848" s="130" t="str">
        <f>IFERROR(VLOOKUP(A848,DETAIL!$A$7:$F$1101,3,0),"")</f>
        <v/>
      </c>
      <c r="D848" s="130" t="str">
        <f>IFERROR(VLOOKUP(A848,DETAIL!$A$7:$F$1101,4,0),"")</f>
        <v/>
      </c>
      <c r="E848" s="131" t="str">
        <f>IFERROR(VLOOKUP(A848,DETAIL!$A$7:$F$1101,5,0),"")</f>
        <v/>
      </c>
      <c r="F848" s="131" t="str">
        <f>IFERROR(VLOOKUP(A848,DETAIL!$A$7:$O$1101,15,0),"")</f>
        <v/>
      </c>
      <c r="G848" s="131" t="str">
        <f>IFERROR(VLOOKUP(A848,DETAIL!$A$7:$O$1101,14,0),"")</f>
        <v/>
      </c>
      <c r="H848" s="16" t="str">
        <f>IFERROR(VLOOKUP(A848,DETAIL!$A$7:$F$1101,6,0),"")</f>
        <v/>
      </c>
      <c r="I848" s="16" t="str">
        <f>IFERROR(VLOOKUP(A848,DETAIL!$A$7:$P$1101,16,0),"")</f>
        <v/>
      </c>
      <c r="J848" s="16" t="str">
        <f>IFERROR(VLOOKUP(A848,DETAIL!$A$7:$O$1101,13,0),"")</f>
        <v/>
      </c>
      <c r="K848" s="132" t="str">
        <f>IFERROR(CONCATENATE("वर्ष ",VLOOKUP(A848,DETAIL!$A$7:$O$1101,11,0)," / ","प्रतिशत ",VLOOKUP(A848,DETAIL!$A$7:$O$1101,12,0)*100),"")</f>
        <v/>
      </c>
      <c r="L848" s="16" t="str">
        <f>IFERROR(VLOOKUP(A848,DETAIL!$A$7:$L$1101,7,0),"")</f>
        <v/>
      </c>
      <c r="M848" s="133" t="str">
        <f>IFERROR(VLOOKUP(A848,DETAIL!$A$7:$L$1101,8,0)*75%,"")</f>
        <v/>
      </c>
      <c r="N848" s="16" t="str">
        <f>IFERROR(VLOOKUP(A848,DETAIL!$A$7:$L$1101,9,0),"")</f>
        <v/>
      </c>
      <c r="O848" s="133" t="str">
        <f>IFERROR(VLOOKUP(A848,DETAIL!$A$7:$L$1101,10,0)*25%,"")</f>
        <v/>
      </c>
      <c r="P848" s="133" t="str">
        <f t="shared" si="30"/>
        <v/>
      </c>
      <c r="Q848" s="131"/>
    </row>
    <row r="849" spans="1:17" ht="24.95" customHeight="1">
      <c r="A849" s="150">
        <v>842</v>
      </c>
      <c r="B849" s="16" t="str">
        <f t="shared" si="29"/>
        <v/>
      </c>
      <c r="C849" s="130" t="str">
        <f>IFERROR(VLOOKUP(A849,DETAIL!$A$7:$F$1101,3,0),"")</f>
        <v/>
      </c>
      <c r="D849" s="130" t="str">
        <f>IFERROR(VLOOKUP(A849,DETAIL!$A$7:$F$1101,4,0),"")</f>
        <v/>
      </c>
      <c r="E849" s="131" t="str">
        <f>IFERROR(VLOOKUP(A849,DETAIL!$A$7:$F$1101,5,0),"")</f>
        <v/>
      </c>
      <c r="F849" s="131" t="str">
        <f>IFERROR(VLOOKUP(A849,DETAIL!$A$7:$O$1101,15,0),"")</f>
        <v/>
      </c>
      <c r="G849" s="131" t="str">
        <f>IFERROR(VLOOKUP(A849,DETAIL!$A$7:$O$1101,14,0),"")</f>
        <v/>
      </c>
      <c r="H849" s="16" t="str">
        <f>IFERROR(VLOOKUP(A849,DETAIL!$A$7:$F$1101,6,0),"")</f>
        <v/>
      </c>
      <c r="I849" s="16" t="str">
        <f>IFERROR(VLOOKUP(A849,DETAIL!$A$7:$P$1101,16,0),"")</f>
        <v/>
      </c>
      <c r="J849" s="16" t="str">
        <f>IFERROR(VLOOKUP(A849,DETAIL!$A$7:$O$1101,13,0),"")</f>
        <v/>
      </c>
      <c r="K849" s="132" t="str">
        <f>IFERROR(CONCATENATE("वर्ष ",VLOOKUP(A849,DETAIL!$A$7:$O$1101,11,0)," / ","प्रतिशत ",VLOOKUP(A849,DETAIL!$A$7:$O$1101,12,0)*100),"")</f>
        <v/>
      </c>
      <c r="L849" s="16" t="str">
        <f>IFERROR(VLOOKUP(A849,DETAIL!$A$7:$L$1101,7,0),"")</f>
        <v/>
      </c>
      <c r="M849" s="133" t="str">
        <f>IFERROR(VLOOKUP(A849,DETAIL!$A$7:$L$1101,8,0)*75%,"")</f>
        <v/>
      </c>
      <c r="N849" s="16" t="str">
        <f>IFERROR(VLOOKUP(A849,DETAIL!$A$7:$L$1101,9,0),"")</f>
        <v/>
      </c>
      <c r="O849" s="133" t="str">
        <f>IFERROR(VLOOKUP(A849,DETAIL!$A$7:$L$1101,10,0)*25%,"")</f>
        <v/>
      </c>
      <c r="P849" s="133" t="str">
        <f t="shared" si="30"/>
        <v/>
      </c>
      <c r="Q849" s="131"/>
    </row>
    <row r="850" spans="1:17" ht="24.95" customHeight="1">
      <c r="A850" s="150">
        <v>843</v>
      </c>
      <c r="B850" s="16" t="str">
        <f t="shared" si="29"/>
        <v/>
      </c>
      <c r="C850" s="130" t="str">
        <f>IFERROR(VLOOKUP(A850,DETAIL!$A$7:$F$1101,3,0),"")</f>
        <v/>
      </c>
      <c r="D850" s="130" t="str">
        <f>IFERROR(VLOOKUP(A850,DETAIL!$A$7:$F$1101,4,0),"")</f>
        <v/>
      </c>
      <c r="E850" s="131" t="str">
        <f>IFERROR(VLOOKUP(A850,DETAIL!$A$7:$F$1101,5,0),"")</f>
        <v/>
      </c>
      <c r="F850" s="131" t="str">
        <f>IFERROR(VLOOKUP(A850,DETAIL!$A$7:$O$1101,15,0),"")</f>
        <v/>
      </c>
      <c r="G850" s="131" t="str">
        <f>IFERROR(VLOOKUP(A850,DETAIL!$A$7:$O$1101,14,0),"")</f>
        <v/>
      </c>
      <c r="H850" s="16" t="str">
        <f>IFERROR(VLOOKUP(A850,DETAIL!$A$7:$F$1101,6,0),"")</f>
        <v/>
      </c>
      <c r="I850" s="16" t="str">
        <f>IFERROR(VLOOKUP(A850,DETAIL!$A$7:$P$1101,16,0),"")</f>
        <v/>
      </c>
      <c r="J850" s="16" t="str">
        <f>IFERROR(VLOOKUP(A850,DETAIL!$A$7:$O$1101,13,0),"")</f>
        <v/>
      </c>
      <c r="K850" s="132" t="str">
        <f>IFERROR(CONCATENATE("वर्ष ",VLOOKUP(A850,DETAIL!$A$7:$O$1101,11,0)," / ","प्रतिशत ",VLOOKUP(A850,DETAIL!$A$7:$O$1101,12,0)*100),"")</f>
        <v/>
      </c>
      <c r="L850" s="16" t="str">
        <f>IFERROR(VLOOKUP(A850,DETAIL!$A$7:$L$1101,7,0),"")</f>
        <v/>
      </c>
      <c r="M850" s="133" t="str">
        <f>IFERROR(VLOOKUP(A850,DETAIL!$A$7:$L$1101,8,0)*75%,"")</f>
        <v/>
      </c>
      <c r="N850" s="16" t="str">
        <f>IFERROR(VLOOKUP(A850,DETAIL!$A$7:$L$1101,9,0),"")</f>
        <v/>
      </c>
      <c r="O850" s="133" t="str">
        <f>IFERROR(VLOOKUP(A850,DETAIL!$A$7:$L$1101,10,0)*25%,"")</f>
        <v/>
      </c>
      <c r="P850" s="133" t="str">
        <f t="shared" si="30"/>
        <v/>
      </c>
      <c r="Q850" s="131"/>
    </row>
    <row r="851" spans="1:17" ht="24.95" customHeight="1">
      <c r="A851" s="150">
        <v>844</v>
      </c>
      <c r="B851" s="16" t="str">
        <f t="shared" ref="B851:B914" si="31">IFERROR(IF(LEN(C851)&gt;=2,B850+1,""),"")</f>
        <v/>
      </c>
      <c r="C851" s="130" t="str">
        <f>IFERROR(VLOOKUP(A851,DETAIL!$A$7:$F$1101,3,0),"")</f>
        <v/>
      </c>
      <c r="D851" s="130" t="str">
        <f>IFERROR(VLOOKUP(A851,DETAIL!$A$7:$F$1101,4,0),"")</f>
        <v/>
      </c>
      <c r="E851" s="131" t="str">
        <f>IFERROR(VLOOKUP(A851,DETAIL!$A$7:$F$1101,5,0),"")</f>
        <v/>
      </c>
      <c r="F851" s="131" t="str">
        <f>IFERROR(VLOOKUP(A851,DETAIL!$A$7:$O$1101,15,0),"")</f>
        <v/>
      </c>
      <c r="G851" s="131" t="str">
        <f>IFERROR(VLOOKUP(A851,DETAIL!$A$7:$O$1101,14,0),"")</f>
        <v/>
      </c>
      <c r="H851" s="16" t="str">
        <f>IFERROR(VLOOKUP(A851,DETAIL!$A$7:$F$1101,6,0),"")</f>
        <v/>
      </c>
      <c r="I851" s="16" t="str">
        <f>IFERROR(VLOOKUP(A851,DETAIL!$A$7:$P$1101,16,0),"")</f>
        <v/>
      </c>
      <c r="J851" s="16" t="str">
        <f>IFERROR(VLOOKUP(A851,DETAIL!$A$7:$O$1101,13,0),"")</f>
        <v/>
      </c>
      <c r="K851" s="132" t="str">
        <f>IFERROR(CONCATENATE("वर्ष ",VLOOKUP(A851,DETAIL!$A$7:$O$1101,11,0)," / ","प्रतिशत ",VLOOKUP(A851,DETAIL!$A$7:$O$1101,12,0)*100),"")</f>
        <v/>
      </c>
      <c r="L851" s="16" t="str">
        <f>IFERROR(VLOOKUP(A851,DETAIL!$A$7:$L$1101,7,0),"")</f>
        <v/>
      </c>
      <c r="M851" s="133" t="str">
        <f>IFERROR(VLOOKUP(A851,DETAIL!$A$7:$L$1101,8,0)*75%,"")</f>
        <v/>
      </c>
      <c r="N851" s="16" t="str">
        <f>IFERROR(VLOOKUP(A851,DETAIL!$A$7:$L$1101,9,0),"")</f>
        <v/>
      </c>
      <c r="O851" s="133" t="str">
        <f>IFERROR(VLOOKUP(A851,DETAIL!$A$7:$L$1101,10,0)*25%,"")</f>
        <v/>
      </c>
      <c r="P851" s="133" t="str">
        <f t="shared" si="30"/>
        <v/>
      </c>
      <c r="Q851" s="131"/>
    </row>
    <row r="852" spans="1:17" ht="24.95" customHeight="1">
      <c r="A852" s="150">
        <v>845</v>
      </c>
      <c r="B852" s="16" t="str">
        <f t="shared" si="31"/>
        <v/>
      </c>
      <c r="C852" s="130" t="str">
        <f>IFERROR(VLOOKUP(A852,DETAIL!$A$7:$F$1101,3,0),"")</f>
        <v/>
      </c>
      <c r="D852" s="130" t="str">
        <f>IFERROR(VLOOKUP(A852,DETAIL!$A$7:$F$1101,4,0),"")</f>
        <v/>
      </c>
      <c r="E852" s="131" t="str">
        <f>IFERROR(VLOOKUP(A852,DETAIL!$A$7:$F$1101,5,0),"")</f>
        <v/>
      </c>
      <c r="F852" s="131" t="str">
        <f>IFERROR(VLOOKUP(A852,DETAIL!$A$7:$O$1101,15,0),"")</f>
        <v/>
      </c>
      <c r="G852" s="131" t="str">
        <f>IFERROR(VLOOKUP(A852,DETAIL!$A$7:$O$1101,14,0),"")</f>
        <v/>
      </c>
      <c r="H852" s="16" t="str">
        <f>IFERROR(VLOOKUP(A852,DETAIL!$A$7:$F$1101,6,0),"")</f>
        <v/>
      </c>
      <c r="I852" s="16" t="str">
        <f>IFERROR(VLOOKUP(A852,DETAIL!$A$7:$P$1101,16,0),"")</f>
        <v/>
      </c>
      <c r="J852" s="16" t="str">
        <f>IFERROR(VLOOKUP(A852,DETAIL!$A$7:$O$1101,13,0),"")</f>
        <v/>
      </c>
      <c r="K852" s="132" t="str">
        <f>IFERROR(CONCATENATE("वर्ष ",VLOOKUP(A852,DETAIL!$A$7:$O$1101,11,0)," / ","प्रतिशत ",VLOOKUP(A852,DETAIL!$A$7:$O$1101,12,0)*100),"")</f>
        <v/>
      </c>
      <c r="L852" s="16" t="str">
        <f>IFERROR(VLOOKUP(A852,DETAIL!$A$7:$L$1101,7,0),"")</f>
        <v/>
      </c>
      <c r="M852" s="133" t="str">
        <f>IFERROR(VLOOKUP(A852,DETAIL!$A$7:$L$1101,8,0)*75%,"")</f>
        <v/>
      </c>
      <c r="N852" s="16" t="str">
        <f>IFERROR(VLOOKUP(A852,DETAIL!$A$7:$L$1101,9,0),"")</f>
        <v/>
      </c>
      <c r="O852" s="133" t="str">
        <f>IFERROR(VLOOKUP(A852,DETAIL!$A$7:$L$1101,10,0)*25%,"")</f>
        <v/>
      </c>
      <c r="P852" s="133" t="str">
        <f t="shared" si="30"/>
        <v/>
      </c>
      <c r="Q852" s="131"/>
    </row>
    <row r="853" spans="1:17" ht="24.95" customHeight="1">
      <c r="A853" s="150">
        <v>846</v>
      </c>
      <c r="B853" s="16" t="str">
        <f t="shared" si="31"/>
        <v/>
      </c>
      <c r="C853" s="130" t="str">
        <f>IFERROR(VLOOKUP(A853,DETAIL!$A$7:$F$1101,3,0),"")</f>
        <v/>
      </c>
      <c r="D853" s="130" t="str">
        <f>IFERROR(VLOOKUP(A853,DETAIL!$A$7:$F$1101,4,0),"")</f>
        <v/>
      </c>
      <c r="E853" s="131" t="str">
        <f>IFERROR(VLOOKUP(A853,DETAIL!$A$7:$F$1101,5,0),"")</f>
        <v/>
      </c>
      <c r="F853" s="131" t="str">
        <f>IFERROR(VLOOKUP(A853,DETAIL!$A$7:$O$1101,15,0),"")</f>
        <v/>
      </c>
      <c r="G853" s="131" t="str">
        <f>IFERROR(VLOOKUP(A853,DETAIL!$A$7:$O$1101,14,0),"")</f>
        <v/>
      </c>
      <c r="H853" s="16" t="str">
        <f>IFERROR(VLOOKUP(A853,DETAIL!$A$7:$F$1101,6,0),"")</f>
        <v/>
      </c>
      <c r="I853" s="16" t="str">
        <f>IFERROR(VLOOKUP(A853,DETAIL!$A$7:$P$1101,16,0),"")</f>
        <v/>
      </c>
      <c r="J853" s="16" t="str">
        <f>IFERROR(VLOOKUP(A853,DETAIL!$A$7:$O$1101,13,0),"")</f>
        <v/>
      </c>
      <c r="K853" s="132" t="str">
        <f>IFERROR(CONCATENATE("वर्ष ",VLOOKUP(A853,DETAIL!$A$7:$O$1101,11,0)," / ","प्रतिशत ",VLOOKUP(A853,DETAIL!$A$7:$O$1101,12,0)*100),"")</f>
        <v/>
      </c>
      <c r="L853" s="16" t="str">
        <f>IFERROR(VLOOKUP(A853,DETAIL!$A$7:$L$1101,7,0),"")</f>
        <v/>
      </c>
      <c r="M853" s="133" t="str">
        <f>IFERROR(VLOOKUP(A853,DETAIL!$A$7:$L$1101,8,0)*75%,"")</f>
        <v/>
      </c>
      <c r="N853" s="16" t="str">
        <f>IFERROR(VLOOKUP(A853,DETAIL!$A$7:$L$1101,9,0),"")</f>
        <v/>
      </c>
      <c r="O853" s="133" t="str">
        <f>IFERROR(VLOOKUP(A853,DETAIL!$A$7:$L$1101,10,0)*25%,"")</f>
        <v/>
      </c>
      <c r="P853" s="133" t="str">
        <f t="shared" si="30"/>
        <v/>
      </c>
      <c r="Q853" s="131"/>
    </row>
    <row r="854" spans="1:17" ht="24.95" customHeight="1">
      <c r="A854" s="150">
        <v>847</v>
      </c>
      <c r="B854" s="16" t="str">
        <f t="shared" si="31"/>
        <v/>
      </c>
      <c r="C854" s="130" t="str">
        <f>IFERROR(VLOOKUP(A854,DETAIL!$A$7:$F$1101,3,0),"")</f>
        <v/>
      </c>
      <c r="D854" s="130" t="str">
        <f>IFERROR(VLOOKUP(A854,DETAIL!$A$7:$F$1101,4,0),"")</f>
        <v/>
      </c>
      <c r="E854" s="131" t="str">
        <f>IFERROR(VLOOKUP(A854,DETAIL!$A$7:$F$1101,5,0),"")</f>
        <v/>
      </c>
      <c r="F854" s="131" t="str">
        <f>IFERROR(VLOOKUP(A854,DETAIL!$A$7:$O$1101,15,0),"")</f>
        <v/>
      </c>
      <c r="G854" s="131" t="str">
        <f>IFERROR(VLOOKUP(A854,DETAIL!$A$7:$O$1101,14,0),"")</f>
        <v/>
      </c>
      <c r="H854" s="16" t="str">
        <f>IFERROR(VLOOKUP(A854,DETAIL!$A$7:$F$1101,6,0),"")</f>
        <v/>
      </c>
      <c r="I854" s="16" t="str">
        <f>IFERROR(VLOOKUP(A854,DETAIL!$A$7:$P$1101,16,0),"")</f>
        <v/>
      </c>
      <c r="J854" s="16" t="str">
        <f>IFERROR(VLOOKUP(A854,DETAIL!$A$7:$O$1101,13,0),"")</f>
        <v/>
      </c>
      <c r="K854" s="132" t="str">
        <f>IFERROR(CONCATENATE("वर्ष ",VLOOKUP(A854,DETAIL!$A$7:$O$1101,11,0)," / ","प्रतिशत ",VLOOKUP(A854,DETAIL!$A$7:$O$1101,12,0)*100),"")</f>
        <v/>
      </c>
      <c r="L854" s="16" t="str">
        <f>IFERROR(VLOOKUP(A854,DETAIL!$A$7:$L$1101,7,0),"")</f>
        <v/>
      </c>
      <c r="M854" s="133" t="str">
        <f>IFERROR(VLOOKUP(A854,DETAIL!$A$7:$L$1101,8,0)*75%,"")</f>
        <v/>
      </c>
      <c r="N854" s="16" t="str">
        <f>IFERROR(VLOOKUP(A854,DETAIL!$A$7:$L$1101,9,0),"")</f>
        <v/>
      </c>
      <c r="O854" s="133" t="str">
        <f>IFERROR(VLOOKUP(A854,DETAIL!$A$7:$L$1101,10,0)*25%,"")</f>
        <v/>
      </c>
      <c r="P854" s="133" t="str">
        <f t="shared" si="30"/>
        <v/>
      </c>
      <c r="Q854" s="131"/>
    </row>
    <row r="855" spans="1:17" ht="24.95" customHeight="1">
      <c r="A855" s="150">
        <v>848</v>
      </c>
      <c r="B855" s="16" t="str">
        <f t="shared" si="31"/>
        <v/>
      </c>
      <c r="C855" s="130" t="str">
        <f>IFERROR(VLOOKUP(A855,DETAIL!$A$7:$F$1101,3,0),"")</f>
        <v/>
      </c>
      <c r="D855" s="130" t="str">
        <f>IFERROR(VLOOKUP(A855,DETAIL!$A$7:$F$1101,4,0),"")</f>
        <v/>
      </c>
      <c r="E855" s="131" t="str">
        <f>IFERROR(VLOOKUP(A855,DETAIL!$A$7:$F$1101,5,0),"")</f>
        <v/>
      </c>
      <c r="F855" s="131" t="str">
        <f>IFERROR(VLOOKUP(A855,DETAIL!$A$7:$O$1101,15,0),"")</f>
        <v/>
      </c>
      <c r="G855" s="131" t="str">
        <f>IFERROR(VLOOKUP(A855,DETAIL!$A$7:$O$1101,14,0),"")</f>
        <v/>
      </c>
      <c r="H855" s="16" t="str">
        <f>IFERROR(VLOOKUP(A855,DETAIL!$A$7:$F$1101,6,0),"")</f>
        <v/>
      </c>
      <c r="I855" s="16" t="str">
        <f>IFERROR(VLOOKUP(A855,DETAIL!$A$7:$P$1101,16,0),"")</f>
        <v/>
      </c>
      <c r="J855" s="16" t="str">
        <f>IFERROR(VLOOKUP(A855,DETAIL!$A$7:$O$1101,13,0),"")</f>
        <v/>
      </c>
      <c r="K855" s="132" t="str">
        <f>IFERROR(CONCATENATE("वर्ष ",VLOOKUP(A855,DETAIL!$A$7:$O$1101,11,0)," / ","प्रतिशत ",VLOOKUP(A855,DETAIL!$A$7:$O$1101,12,0)*100),"")</f>
        <v/>
      </c>
      <c r="L855" s="16" t="str">
        <f>IFERROR(VLOOKUP(A855,DETAIL!$A$7:$L$1101,7,0),"")</f>
        <v/>
      </c>
      <c r="M855" s="133" t="str">
        <f>IFERROR(VLOOKUP(A855,DETAIL!$A$7:$L$1101,8,0)*75%,"")</f>
        <v/>
      </c>
      <c r="N855" s="16" t="str">
        <f>IFERROR(VLOOKUP(A855,DETAIL!$A$7:$L$1101,9,0),"")</f>
        <v/>
      </c>
      <c r="O855" s="133" t="str">
        <f>IFERROR(VLOOKUP(A855,DETAIL!$A$7:$L$1101,10,0)*25%,"")</f>
        <v/>
      </c>
      <c r="P855" s="133" t="str">
        <f t="shared" si="30"/>
        <v/>
      </c>
      <c r="Q855" s="131"/>
    </row>
    <row r="856" spans="1:17" ht="24.95" customHeight="1">
      <c r="A856" s="150">
        <v>849</v>
      </c>
      <c r="B856" s="16" t="str">
        <f t="shared" si="31"/>
        <v/>
      </c>
      <c r="C856" s="130" t="str">
        <f>IFERROR(VLOOKUP(A856,DETAIL!$A$7:$F$1101,3,0),"")</f>
        <v/>
      </c>
      <c r="D856" s="130" t="str">
        <f>IFERROR(VLOOKUP(A856,DETAIL!$A$7:$F$1101,4,0),"")</f>
        <v/>
      </c>
      <c r="E856" s="131" t="str">
        <f>IFERROR(VLOOKUP(A856,DETAIL!$A$7:$F$1101,5,0),"")</f>
        <v/>
      </c>
      <c r="F856" s="131" t="str">
        <f>IFERROR(VLOOKUP(A856,DETAIL!$A$7:$O$1101,15,0),"")</f>
        <v/>
      </c>
      <c r="G856" s="131" t="str">
        <f>IFERROR(VLOOKUP(A856,DETAIL!$A$7:$O$1101,14,0),"")</f>
        <v/>
      </c>
      <c r="H856" s="16" t="str">
        <f>IFERROR(VLOOKUP(A856,DETAIL!$A$7:$F$1101,6,0),"")</f>
        <v/>
      </c>
      <c r="I856" s="16" t="str">
        <f>IFERROR(VLOOKUP(A856,DETAIL!$A$7:$P$1101,16,0),"")</f>
        <v/>
      </c>
      <c r="J856" s="16" t="str">
        <f>IFERROR(VLOOKUP(A856,DETAIL!$A$7:$O$1101,13,0),"")</f>
        <v/>
      </c>
      <c r="K856" s="132" t="str">
        <f>IFERROR(CONCATENATE("वर्ष ",VLOOKUP(A856,DETAIL!$A$7:$O$1101,11,0)," / ","प्रतिशत ",VLOOKUP(A856,DETAIL!$A$7:$O$1101,12,0)*100),"")</f>
        <v/>
      </c>
      <c r="L856" s="16" t="str">
        <f>IFERROR(VLOOKUP(A856,DETAIL!$A$7:$L$1101,7,0),"")</f>
        <v/>
      </c>
      <c r="M856" s="133" t="str">
        <f>IFERROR(VLOOKUP(A856,DETAIL!$A$7:$L$1101,8,0)*75%,"")</f>
        <v/>
      </c>
      <c r="N856" s="16" t="str">
        <f>IFERROR(VLOOKUP(A856,DETAIL!$A$7:$L$1101,9,0),"")</f>
        <v/>
      </c>
      <c r="O856" s="133" t="str">
        <f>IFERROR(VLOOKUP(A856,DETAIL!$A$7:$L$1101,10,0)*25%,"")</f>
        <v/>
      </c>
      <c r="P856" s="133" t="str">
        <f t="shared" si="30"/>
        <v/>
      </c>
      <c r="Q856" s="131"/>
    </row>
    <row r="857" spans="1:17" ht="24.95" customHeight="1">
      <c r="A857" s="150">
        <v>850</v>
      </c>
      <c r="B857" s="16" t="str">
        <f t="shared" si="31"/>
        <v/>
      </c>
      <c r="C857" s="130" t="str">
        <f>IFERROR(VLOOKUP(A857,DETAIL!$A$7:$F$1101,3,0),"")</f>
        <v/>
      </c>
      <c r="D857" s="130" t="str">
        <f>IFERROR(VLOOKUP(A857,DETAIL!$A$7:$F$1101,4,0),"")</f>
        <v/>
      </c>
      <c r="E857" s="131" t="str">
        <f>IFERROR(VLOOKUP(A857,DETAIL!$A$7:$F$1101,5,0),"")</f>
        <v/>
      </c>
      <c r="F857" s="131" t="str">
        <f>IFERROR(VLOOKUP(A857,DETAIL!$A$7:$O$1101,15,0),"")</f>
        <v/>
      </c>
      <c r="G857" s="131" t="str">
        <f>IFERROR(VLOOKUP(A857,DETAIL!$A$7:$O$1101,14,0),"")</f>
        <v/>
      </c>
      <c r="H857" s="16" t="str">
        <f>IFERROR(VLOOKUP(A857,DETAIL!$A$7:$F$1101,6,0),"")</f>
        <v/>
      </c>
      <c r="I857" s="16" t="str">
        <f>IFERROR(VLOOKUP(A857,DETAIL!$A$7:$P$1101,16,0),"")</f>
        <v/>
      </c>
      <c r="J857" s="16" t="str">
        <f>IFERROR(VLOOKUP(A857,DETAIL!$A$7:$O$1101,13,0),"")</f>
        <v/>
      </c>
      <c r="K857" s="132" t="str">
        <f>IFERROR(CONCATENATE("वर्ष ",VLOOKUP(A857,DETAIL!$A$7:$O$1101,11,0)," / ","प्रतिशत ",VLOOKUP(A857,DETAIL!$A$7:$O$1101,12,0)*100),"")</f>
        <v/>
      </c>
      <c r="L857" s="16" t="str">
        <f>IFERROR(VLOOKUP(A857,DETAIL!$A$7:$L$1101,7,0),"")</f>
        <v/>
      </c>
      <c r="M857" s="133" t="str">
        <f>IFERROR(VLOOKUP(A857,DETAIL!$A$7:$L$1101,8,0)*75%,"")</f>
        <v/>
      </c>
      <c r="N857" s="16" t="str">
        <f>IFERROR(VLOOKUP(A857,DETAIL!$A$7:$L$1101,9,0),"")</f>
        <v/>
      </c>
      <c r="O857" s="133" t="str">
        <f>IFERROR(VLOOKUP(A857,DETAIL!$A$7:$L$1101,10,0)*25%,"")</f>
        <v/>
      </c>
      <c r="P857" s="133" t="str">
        <f t="shared" si="30"/>
        <v/>
      </c>
      <c r="Q857" s="131"/>
    </row>
    <row r="858" spans="1:17" ht="24.95" customHeight="1">
      <c r="A858" s="150">
        <v>851</v>
      </c>
      <c r="B858" s="16" t="str">
        <f t="shared" si="31"/>
        <v/>
      </c>
      <c r="C858" s="130" t="str">
        <f>IFERROR(VLOOKUP(A858,DETAIL!$A$7:$F$1101,3,0),"")</f>
        <v/>
      </c>
      <c r="D858" s="130" t="str">
        <f>IFERROR(VLOOKUP(A858,DETAIL!$A$7:$F$1101,4,0),"")</f>
        <v/>
      </c>
      <c r="E858" s="131" t="str">
        <f>IFERROR(VLOOKUP(A858,DETAIL!$A$7:$F$1101,5,0),"")</f>
        <v/>
      </c>
      <c r="F858" s="131" t="str">
        <f>IFERROR(VLOOKUP(A858,DETAIL!$A$7:$O$1101,15,0),"")</f>
        <v/>
      </c>
      <c r="G858" s="131" t="str">
        <f>IFERROR(VLOOKUP(A858,DETAIL!$A$7:$O$1101,14,0),"")</f>
        <v/>
      </c>
      <c r="H858" s="16" t="str">
        <f>IFERROR(VLOOKUP(A858,DETAIL!$A$7:$F$1101,6,0),"")</f>
        <v/>
      </c>
      <c r="I858" s="16" t="str">
        <f>IFERROR(VLOOKUP(A858,DETAIL!$A$7:$P$1101,16,0),"")</f>
        <v/>
      </c>
      <c r="J858" s="16" t="str">
        <f>IFERROR(VLOOKUP(A858,DETAIL!$A$7:$O$1101,13,0),"")</f>
        <v/>
      </c>
      <c r="K858" s="132" t="str">
        <f>IFERROR(CONCATENATE("वर्ष ",VLOOKUP(A858,DETAIL!$A$7:$O$1101,11,0)," / ","प्रतिशत ",VLOOKUP(A858,DETAIL!$A$7:$O$1101,12,0)*100),"")</f>
        <v/>
      </c>
      <c r="L858" s="16" t="str">
        <f>IFERROR(VLOOKUP(A858,DETAIL!$A$7:$L$1101,7,0),"")</f>
        <v/>
      </c>
      <c r="M858" s="133" t="str">
        <f>IFERROR(VLOOKUP(A858,DETAIL!$A$7:$L$1101,8,0)*75%,"")</f>
        <v/>
      </c>
      <c r="N858" s="16" t="str">
        <f>IFERROR(VLOOKUP(A858,DETAIL!$A$7:$L$1101,9,0),"")</f>
        <v/>
      </c>
      <c r="O858" s="133" t="str">
        <f>IFERROR(VLOOKUP(A858,DETAIL!$A$7:$L$1101,10,0)*25%,"")</f>
        <v/>
      </c>
      <c r="P858" s="133" t="str">
        <f t="shared" si="30"/>
        <v/>
      </c>
      <c r="Q858" s="131"/>
    </row>
    <row r="859" spans="1:17" ht="24.95" customHeight="1">
      <c r="A859" s="150">
        <v>852</v>
      </c>
      <c r="B859" s="16" t="str">
        <f t="shared" si="31"/>
        <v/>
      </c>
      <c r="C859" s="130" t="str">
        <f>IFERROR(VLOOKUP(A859,DETAIL!$A$7:$F$1101,3,0),"")</f>
        <v/>
      </c>
      <c r="D859" s="130" t="str">
        <f>IFERROR(VLOOKUP(A859,DETAIL!$A$7:$F$1101,4,0),"")</f>
        <v/>
      </c>
      <c r="E859" s="131" t="str">
        <f>IFERROR(VLOOKUP(A859,DETAIL!$A$7:$F$1101,5,0),"")</f>
        <v/>
      </c>
      <c r="F859" s="131" t="str">
        <f>IFERROR(VLOOKUP(A859,DETAIL!$A$7:$O$1101,15,0),"")</f>
        <v/>
      </c>
      <c r="G859" s="131" t="str">
        <f>IFERROR(VLOOKUP(A859,DETAIL!$A$7:$O$1101,14,0),"")</f>
        <v/>
      </c>
      <c r="H859" s="16" t="str">
        <f>IFERROR(VLOOKUP(A859,DETAIL!$A$7:$F$1101,6,0),"")</f>
        <v/>
      </c>
      <c r="I859" s="16" t="str">
        <f>IFERROR(VLOOKUP(A859,DETAIL!$A$7:$P$1101,16,0),"")</f>
        <v/>
      </c>
      <c r="J859" s="16" t="str">
        <f>IFERROR(VLOOKUP(A859,DETAIL!$A$7:$O$1101,13,0),"")</f>
        <v/>
      </c>
      <c r="K859" s="132" t="str">
        <f>IFERROR(CONCATENATE("वर्ष ",VLOOKUP(A859,DETAIL!$A$7:$O$1101,11,0)," / ","प्रतिशत ",VLOOKUP(A859,DETAIL!$A$7:$O$1101,12,0)*100),"")</f>
        <v/>
      </c>
      <c r="L859" s="16" t="str">
        <f>IFERROR(VLOOKUP(A859,DETAIL!$A$7:$L$1101,7,0),"")</f>
        <v/>
      </c>
      <c r="M859" s="133" t="str">
        <f>IFERROR(VLOOKUP(A859,DETAIL!$A$7:$L$1101,8,0)*75%,"")</f>
        <v/>
      </c>
      <c r="N859" s="16" t="str">
        <f>IFERROR(VLOOKUP(A859,DETAIL!$A$7:$L$1101,9,0),"")</f>
        <v/>
      </c>
      <c r="O859" s="133" t="str">
        <f>IFERROR(VLOOKUP(A859,DETAIL!$A$7:$L$1101,10,0)*25%,"")</f>
        <v/>
      </c>
      <c r="P859" s="133" t="str">
        <f t="shared" si="30"/>
        <v/>
      </c>
      <c r="Q859" s="131"/>
    </row>
    <row r="860" spans="1:17" ht="24.95" customHeight="1">
      <c r="A860" s="150">
        <v>853</v>
      </c>
      <c r="B860" s="16" t="str">
        <f t="shared" si="31"/>
        <v/>
      </c>
      <c r="C860" s="130" t="str">
        <f>IFERROR(VLOOKUP(A860,DETAIL!$A$7:$F$1101,3,0),"")</f>
        <v/>
      </c>
      <c r="D860" s="130" t="str">
        <f>IFERROR(VLOOKUP(A860,DETAIL!$A$7:$F$1101,4,0),"")</f>
        <v/>
      </c>
      <c r="E860" s="131" t="str">
        <f>IFERROR(VLOOKUP(A860,DETAIL!$A$7:$F$1101,5,0),"")</f>
        <v/>
      </c>
      <c r="F860" s="131" t="str">
        <f>IFERROR(VLOOKUP(A860,DETAIL!$A$7:$O$1101,15,0),"")</f>
        <v/>
      </c>
      <c r="G860" s="131" t="str">
        <f>IFERROR(VLOOKUP(A860,DETAIL!$A$7:$O$1101,14,0),"")</f>
        <v/>
      </c>
      <c r="H860" s="16" t="str">
        <f>IFERROR(VLOOKUP(A860,DETAIL!$A$7:$F$1101,6,0),"")</f>
        <v/>
      </c>
      <c r="I860" s="16" t="str">
        <f>IFERROR(VLOOKUP(A860,DETAIL!$A$7:$P$1101,16,0),"")</f>
        <v/>
      </c>
      <c r="J860" s="16" t="str">
        <f>IFERROR(VLOOKUP(A860,DETAIL!$A$7:$O$1101,13,0),"")</f>
        <v/>
      </c>
      <c r="K860" s="132" t="str">
        <f>IFERROR(CONCATENATE("वर्ष ",VLOOKUP(A860,DETAIL!$A$7:$O$1101,11,0)," / ","प्रतिशत ",VLOOKUP(A860,DETAIL!$A$7:$O$1101,12,0)*100),"")</f>
        <v/>
      </c>
      <c r="L860" s="16" t="str">
        <f>IFERROR(VLOOKUP(A860,DETAIL!$A$7:$L$1101,7,0),"")</f>
        <v/>
      </c>
      <c r="M860" s="133" t="str">
        <f>IFERROR(VLOOKUP(A860,DETAIL!$A$7:$L$1101,8,0)*75%,"")</f>
        <v/>
      </c>
      <c r="N860" s="16" t="str">
        <f>IFERROR(VLOOKUP(A860,DETAIL!$A$7:$L$1101,9,0),"")</f>
        <v/>
      </c>
      <c r="O860" s="133" t="str">
        <f>IFERROR(VLOOKUP(A860,DETAIL!$A$7:$L$1101,10,0)*25%,"")</f>
        <v/>
      </c>
      <c r="P860" s="133" t="str">
        <f t="shared" si="30"/>
        <v/>
      </c>
      <c r="Q860" s="131"/>
    </row>
    <row r="861" spans="1:17" ht="24.95" customHeight="1">
      <c r="A861" s="150">
        <v>854</v>
      </c>
      <c r="B861" s="16" t="str">
        <f t="shared" si="31"/>
        <v/>
      </c>
      <c r="C861" s="130" t="str">
        <f>IFERROR(VLOOKUP(A861,DETAIL!$A$7:$F$1101,3,0),"")</f>
        <v/>
      </c>
      <c r="D861" s="130" t="str">
        <f>IFERROR(VLOOKUP(A861,DETAIL!$A$7:$F$1101,4,0),"")</f>
        <v/>
      </c>
      <c r="E861" s="131" t="str">
        <f>IFERROR(VLOOKUP(A861,DETAIL!$A$7:$F$1101,5,0),"")</f>
        <v/>
      </c>
      <c r="F861" s="131" t="str">
        <f>IFERROR(VLOOKUP(A861,DETAIL!$A$7:$O$1101,15,0),"")</f>
        <v/>
      </c>
      <c r="G861" s="131" t="str">
        <f>IFERROR(VLOOKUP(A861,DETAIL!$A$7:$O$1101,14,0),"")</f>
        <v/>
      </c>
      <c r="H861" s="16" t="str">
        <f>IFERROR(VLOOKUP(A861,DETAIL!$A$7:$F$1101,6,0),"")</f>
        <v/>
      </c>
      <c r="I861" s="16" t="str">
        <f>IFERROR(VLOOKUP(A861,DETAIL!$A$7:$P$1101,16,0),"")</f>
        <v/>
      </c>
      <c r="J861" s="16" t="str">
        <f>IFERROR(VLOOKUP(A861,DETAIL!$A$7:$O$1101,13,0),"")</f>
        <v/>
      </c>
      <c r="K861" s="132" t="str">
        <f>IFERROR(CONCATENATE("वर्ष ",VLOOKUP(A861,DETAIL!$A$7:$O$1101,11,0)," / ","प्रतिशत ",VLOOKUP(A861,DETAIL!$A$7:$O$1101,12,0)*100),"")</f>
        <v/>
      </c>
      <c r="L861" s="16" t="str">
        <f>IFERROR(VLOOKUP(A861,DETAIL!$A$7:$L$1101,7,0),"")</f>
        <v/>
      </c>
      <c r="M861" s="133" t="str">
        <f>IFERROR(VLOOKUP(A861,DETAIL!$A$7:$L$1101,8,0)*75%,"")</f>
        <v/>
      </c>
      <c r="N861" s="16" t="str">
        <f>IFERROR(VLOOKUP(A861,DETAIL!$A$7:$L$1101,9,0),"")</f>
        <v/>
      </c>
      <c r="O861" s="133" t="str">
        <f>IFERROR(VLOOKUP(A861,DETAIL!$A$7:$L$1101,10,0)*25%,"")</f>
        <v/>
      </c>
      <c r="P861" s="133" t="str">
        <f t="shared" si="30"/>
        <v/>
      </c>
      <c r="Q861" s="131"/>
    </row>
    <row r="862" spans="1:17" ht="24.95" customHeight="1">
      <c r="A862" s="150">
        <v>855</v>
      </c>
      <c r="B862" s="16" t="str">
        <f t="shared" si="31"/>
        <v/>
      </c>
      <c r="C862" s="130" t="str">
        <f>IFERROR(VLOOKUP(A862,DETAIL!$A$7:$F$1101,3,0),"")</f>
        <v/>
      </c>
      <c r="D862" s="130" t="str">
        <f>IFERROR(VLOOKUP(A862,DETAIL!$A$7:$F$1101,4,0),"")</f>
        <v/>
      </c>
      <c r="E862" s="131" t="str">
        <f>IFERROR(VLOOKUP(A862,DETAIL!$A$7:$F$1101,5,0),"")</f>
        <v/>
      </c>
      <c r="F862" s="131" t="str">
        <f>IFERROR(VLOOKUP(A862,DETAIL!$A$7:$O$1101,15,0),"")</f>
        <v/>
      </c>
      <c r="G862" s="131" t="str">
        <f>IFERROR(VLOOKUP(A862,DETAIL!$A$7:$O$1101,14,0),"")</f>
        <v/>
      </c>
      <c r="H862" s="16" t="str">
        <f>IFERROR(VLOOKUP(A862,DETAIL!$A$7:$F$1101,6,0),"")</f>
        <v/>
      </c>
      <c r="I862" s="16" t="str">
        <f>IFERROR(VLOOKUP(A862,DETAIL!$A$7:$P$1101,16,0),"")</f>
        <v/>
      </c>
      <c r="J862" s="16" t="str">
        <f>IFERROR(VLOOKUP(A862,DETAIL!$A$7:$O$1101,13,0),"")</f>
        <v/>
      </c>
      <c r="K862" s="132" t="str">
        <f>IFERROR(CONCATENATE("वर्ष ",VLOOKUP(A862,DETAIL!$A$7:$O$1101,11,0)," / ","प्रतिशत ",VLOOKUP(A862,DETAIL!$A$7:$O$1101,12,0)*100),"")</f>
        <v/>
      </c>
      <c r="L862" s="16" t="str">
        <f>IFERROR(VLOOKUP(A862,DETAIL!$A$7:$L$1101,7,0),"")</f>
        <v/>
      </c>
      <c r="M862" s="133" t="str">
        <f>IFERROR(VLOOKUP(A862,DETAIL!$A$7:$L$1101,8,0)*75%,"")</f>
        <v/>
      </c>
      <c r="N862" s="16" t="str">
        <f>IFERROR(VLOOKUP(A862,DETAIL!$A$7:$L$1101,9,0),"")</f>
        <v/>
      </c>
      <c r="O862" s="133" t="str">
        <f>IFERROR(VLOOKUP(A862,DETAIL!$A$7:$L$1101,10,0)*25%,"")</f>
        <v/>
      </c>
      <c r="P862" s="133" t="str">
        <f t="shared" si="30"/>
        <v/>
      </c>
      <c r="Q862" s="131"/>
    </row>
    <row r="863" spans="1:17" ht="24.95" customHeight="1">
      <c r="A863" s="150">
        <v>856</v>
      </c>
      <c r="B863" s="16" t="str">
        <f t="shared" si="31"/>
        <v/>
      </c>
      <c r="C863" s="130" t="str">
        <f>IFERROR(VLOOKUP(A863,DETAIL!$A$7:$F$1101,3,0),"")</f>
        <v/>
      </c>
      <c r="D863" s="130" t="str">
        <f>IFERROR(VLOOKUP(A863,DETAIL!$A$7:$F$1101,4,0),"")</f>
        <v/>
      </c>
      <c r="E863" s="131" t="str">
        <f>IFERROR(VLOOKUP(A863,DETAIL!$A$7:$F$1101,5,0),"")</f>
        <v/>
      </c>
      <c r="F863" s="131" t="str">
        <f>IFERROR(VLOOKUP(A863,DETAIL!$A$7:$O$1101,15,0),"")</f>
        <v/>
      </c>
      <c r="G863" s="131" t="str">
        <f>IFERROR(VLOOKUP(A863,DETAIL!$A$7:$O$1101,14,0),"")</f>
        <v/>
      </c>
      <c r="H863" s="16" t="str">
        <f>IFERROR(VLOOKUP(A863,DETAIL!$A$7:$F$1101,6,0),"")</f>
        <v/>
      </c>
      <c r="I863" s="16" t="str">
        <f>IFERROR(VLOOKUP(A863,DETAIL!$A$7:$P$1101,16,0),"")</f>
        <v/>
      </c>
      <c r="J863" s="16" t="str">
        <f>IFERROR(VLOOKUP(A863,DETAIL!$A$7:$O$1101,13,0),"")</f>
        <v/>
      </c>
      <c r="K863" s="132" t="str">
        <f>IFERROR(CONCATENATE("वर्ष ",VLOOKUP(A863,DETAIL!$A$7:$O$1101,11,0)," / ","प्रतिशत ",VLOOKUP(A863,DETAIL!$A$7:$O$1101,12,0)*100),"")</f>
        <v/>
      </c>
      <c r="L863" s="16" t="str">
        <f>IFERROR(VLOOKUP(A863,DETAIL!$A$7:$L$1101,7,0),"")</f>
        <v/>
      </c>
      <c r="M863" s="133" t="str">
        <f>IFERROR(VLOOKUP(A863,DETAIL!$A$7:$L$1101,8,0)*75%,"")</f>
        <v/>
      </c>
      <c r="N863" s="16" t="str">
        <f>IFERROR(VLOOKUP(A863,DETAIL!$A$7:$L$1101,9,0),"")</f>
        <v/>
      </c>
      <c r="O863" s="133" t="str">
        <f>IFERROR(VLOOKUP(A863,DETAIL!$A$7:$L$1101,10,0)*25%,"")</f>
        <v/>
      </c>
      <c r="P863" s="133" t="str">
        <f t="shared" si="30"/>
        <v/>
      </c>
      <c r="Q863" s="131"/>
    </row>
    <row r="864" spans="1:17" ht="24.95" customHeight="1">
      <c r="A864" s="150">
        <v>857</v>
      </c>
      <c r="B864" s="16" t="str">
        <f t="shared" si="31"/>
        <v/>
      </c>
      <c r="C864" s="130" t="str">
        <f>IFERROR(VLOOKUP(A864,DETAIL!$A$7:$F$1101,3,0),"")</f>
        <v/>
      </c>
      <c r="D864" s="130" t="str">
        <f>IFERROR(VLOOKUP(A864,DETAIL!$A$7:$F$1101,4,0),"")</f>
        <v/>
      </c>
      <c r="E864" s="131" t="str">
        <f>IFERROR(VLOOKUP(A864,DETAIL!$A$7:$F$1101,5,0),"")</f>
        <v/>
      </c>
      <c r="F864" s="131" t="str">
        <f>IFERROR(VLOOKUP(A864,DETAIL!$A$7:$O$1101,15,0),"")</f>
        <v/>
      </c>
      <c r="G864" s="131" t="str">
        <f>IFERROR(VLOOKUP(A864,DETAIL!$A$7:$O$1101,14,0),"")</f>
        <v/>
      </c>
      <c r="H864" s="16" t="str">
        <f>IFERROR(VLOOKUP(A864,DETAIL!$A$7:$F$1101,6,0),"")</f>
        <v/>
      </c>
      <c r="I864" s="16" t="str">
        <f>IFERROR(VLOOKUP(A864,DETAIL!$A$7:$P$1101,16,0),"")</f>
        <v/>
      </c>
      <c r="J864" s="16" t="str">
        <f>IFERROR(VLOOKUP(A864,DETAIL!$A$7:$O$1101,13,0),"")</f>
        <v/>
      </c>
      <c r="K864" s="132" t="str">
        <f>IFERROR(CONCATENATE("वर्ष ",VLOOKUP(A864,DETAIL!$A$7:$O$1101,11,0)," / ","प्रतिशत ",VLOOKUP(A864,DETAIL!$A$7:$O$1101,12,0)*100),"")</f>
        <v/>
      </c>
      <c r="L864" s="16" t="str">
        <f>IFERROR(VLOOKUP(A864,DETAIL!$A$7:$L$1101,7,0),"")</f>
        <v/>
      </c>
      <c r="M864" s="133" t="str">
        <f>IFERROR(VLOOKUP(A864,DETAIL!$A$7:$L$1101,8,0)*75%,"")</f>
        <v/>
      </c>
      <c r="N864" s="16" t="str">
        <f>IFERROR(VLOOKUP(A864,DETAIL!$A$7:$L$1101,9,0),"")</f>
        <v/>
      </c>
      <c r="O864" s="133" t="str">
        <f>IFERROR(VLOOKUP(A864,DETAIL!$A$7:$L$1101,10,0)*25%,"")</f>
        <v/>
      </c>
      <c r="P864" s="133" t="str">
        <f t="shared" si="30"/>
        <v/>
      </c>
      <c r="Q864" s="131"/>
    </row>
    <row r="865" spans="1:17" ht="24.95" customHeight="1">
      <c r="A865" s="150">
        <v>858</v>
      </c>
      <c r="B865" s="16" t="str">
        <f t="shared" si="31"/>
        <v/>
      </c>
      <c r="C865" s="130" t="str">
        <f>IFERROR(VLOOKUP(A865,DETAIL!$A$7:$F$1101,3,0),"")</f>
        <v/>
      </c>
      <c r="D865" s="130" t="str">
        <f>IFERROR(VLOOKUP(A865,DETAIL!$A$7:$F$1101,4,0),"")</f>
        <v/>
      </c>
      <c r="E865" s="131" t="str">
        <f>IFERROR(VLOOKUP(A865,DETAIL!$A$7:$F$1101,5,0),"")</f>
        <v/>
      </c>
      <c r="F865" s="131" t="str">
        <f>IFERROR(VLOOKUP(A865,DETAIL!$A$7:$O$1101,15,0),"")</f>
        <v/>
      </c>
      <c r="G865" s="131" t="str">
        <f>IFERROR(VLOOKUP(A865,DETAIL!$A$7:$O$1101,14,0),"")</f>
        <v/>
      </c>
      <c r="H865" s="16" t="str">
        <f>IFERROR(VLOOKUP(A865,DETAIL!$A$7:$F$1101,6,0),"")</f>
        <v/>
      </c>
      <c r="I865" s="16" t="str">
        <f>IFERROR(VLOOKUP(A865,DETAIL!$A$7:$P$1101,16,0),"")</f>
        <v/>
      </c>
      <c r="J865" s="16" t="str">
        <f>IFERROR(VLOOKUP(A865,DETAIL!$A$7:$O$1101,13,0),"")</f>
        <v/>
      </c>
      <c r="K865" s="132" t="str">
        <f>IFERROR(CONCATENATE("वर्ष ",VLOOKUP(A865,DETAIL!$A$7:$O$1101,11,0)," / ","प्रतिशत ",VLOOKUP(A865,DETAIL!$A$7:$O$1101,12,0)*100),"")</f>
        <v/>
      </c>
      <c r="L865" s="16" t="str">
        <f>IFERROR(VLOOKUP(A865,DETAIL!$A$7:$L$1101,7,0),"")</f>
        <v/>
      </c>
      <c r="M865" s="133" t="str">
        <f>IFERROR(VLOOKUP(A865,DETAIL!$A$7:$L$1101,8,0)*75%,"")</f>
        <v/>
      </c>
      <c r="N865" s="16" t="str">
        <f>IFERROR(VLOOKUP(A865,DETAIL!$A$7:$L$1101,9,0),"")</f>
        <v/>
      </c>
      <c r="O865" s="133" t="str">
        <f>IFERROR(VLOOKUP(A865,DETAIL!$A$7:$L$1101,10,0)*25%,"")</f>
        <v/>
      </c>
      <c r="P865" s="133" t="str">
        <f t="shared" si="30"/>
        <v/>
      </c>
      <c r="Q865" s="131"/>
    </row>
    <row r="866" spans="1:17" ht="24.95" customHeight="1">
      <c r="A866" s="150">
        <v>859</v>
      </c>
      <c r="B866" s="16" t="str">
        <f t="shared" si="31"/>
        <v/>
      </c>
      <c r="C866" s="130" t="str">
        <f>IFERROR(VLOOKUP(A866,DETAIL!$A$7:$F$1101,3,0),"")</f>
        <v/>
      </c>
      <c r="D866" s="130" t="str">
        <f>IFERROR(VLOOKUP(A866,DETAIL!$A$7:$F$1101,4,0),"")</f>
        <v/>
      </c>
      <c r="E866" s="131" t="str">
        <f>IFERROR(VLOOKUP(A866,DETAIL!$A$7:$F$1101,5,0),"")</f>
        <v/>
      </c>
      <c r="F866" s="131" t="str">
        <f>IFERROR(VLOOKUP(A866,DETAIL!$A$7:$O$1101,15,0),"")</f>
        <v/>
      </c>
      <c r="G866" s="131" t="str">
        <f>IFERROR(VLOOKUP(A866,DETAIL!$A$7:$O$1101,14,0),"")</f>
        <v/>
      </c>
      <c r="H866" s="16" t="str">
        <f>IFERROR(VLOOKUP(A866,DETAIL!$A$7:$F$1101,6,0),"")</f>
        <v/>
      </c>
      <c r="I866" s="16" t="str">
        <f>IFERROR(VLOOKUP(A866,DETAIL!$A$7:$P$1101,16,0),"")</f>
        <v/>
      </c>
      <c r="J866" s="16" t="str">
        <f>IFERROR(VLOOKUP(A866,DETAIL!$A$7:$O$1101,13,0),"")</f>
        <v/>
      </c>
      <c r="K866" s="132" t="str">
        <f>IFERROR(CONCATENATE("वर्ष ",VLOOKUP(A866,DETAIL!$A$7:$O$1101,11,0)," / ","प्रतिशत ",VLOOKUP(A866,DETAIL!$A$7:$O$1101,12,0)*100),"")</f>
        <v/>
      </c>
      <c r="L866" s="16" t="str">
        <f>IFERROR(VLOOKUP(A866,DETAIL!$A$7:$L$1101,7,0),"")</f>
        <v/>
      </c>
      <c r="M866" s="133" t="str">
        <f>IFERROR(VLOOKUP(A866,DETAIL!$A$7:$L$1101,8,0)*75%,"")</f>
        <v/>
      </c>
      <c r="N866" s="16" t="str">
        <f>IFERROR(VLOOKUP(A866,DETAIL!$A$7:$L$1101,9,0),"")</f>
        <v/>
      </c>
      <c r="O866" s="133" t="str">
        <f>IFERROR(VLOOKUP(A866,DETAIL!$A$7:$L$1101,10,0)*25%,"")</f>
        <v/>
      </c>
      <c r="P866" s="133" t="str">
        <f t="shared" si="30"/>
        <v/>
      </c>
      <c r="Q866" s="131"/>
    </row>
    <row r="867" spans="1:17" ht="24.95" customHeight="1">
      <c r="A867" s="150">
        <v>860</v>
      </c>
      <c r="B867" s="16" t="str">
        <f t="shared" si="31"/>
        <v/>
      </c>
      <c r="C867" s="130" t="str">
        <f>IFERROR(VLOOKUP(A867,DETAIL!$A$7:$F$1101,3,0),"")</f>
        <v/>
      </c>
      <c r="D867" s="130" t="str">
        <f>IFERROR(VLOOKUP(A867,DETAIL!$A$7:$F$1101,4,0),"")</f>
        <v/>
      </c>
      <c r="E867" s="131" t="str">
        <f>IFERROR(VLOOKUP(A867,DETAIL!$A$7:$F$1101,5,0),"")</f>
        <v/>
      </c>
      <c r="F867" s="131" t="str">
        <f>IFERROR(VLOOKUP(A867,DETAIL!$A$7:$O$1101,15,0),"")</f>
        <v/>
      </c>
      <c r="G867" s="131" t="str">
        <f>IFERROR(VLOOKUP(A867,DETAIL!$A$7:$O$1101,14,0),"")</f>
        <v/>
      </c>
      <c r="H867" s="16" t="str">
        <f>IFERROR(VLOOKUP(A867,DETAIL!$A$7:$F$1101,6,0),"")</f>
        <v/>
      </c>
      <c r="I867" s="16" t="str">
        <f>IFERROR(VLOOKUP(A867,DETAIL!$A$7:$P$1101,16,0),"")</f>
        <v/>
      </c>
      <c r="J867" s="16" t="str">
        <f>IFERROR(VLOOKUP(A867,DETAIL!$A$7:$O$1101,13,0),"")</f>
        <v/>
      </c>
      <c r="K867" s="132" t="str">
        <f>IFERROR(CONCATENATE("वर्ष ",VLOOKUP(A867,DETAIL!$A$7:$O$1101,11,0)," / ","प्रतिशत ",VLOOKUP(A867,DETAIL!$A$7:$O$1101,12,0)*100),"")</f>
        <v/>
      </c>
      <c r="L867" s="16" t="str">
        <f>IFERROR(VLOOKUP(A867,DETAIL!$A$7:$L$1101,7,0),"")</f>
        <v/>
      </c>
      <c r="M867" s="133" t="str">
        <f>IFERROR(VLOOKUP(A867,DETAIL!$A$7:$L$1101,8,0)*75%,"")</f>
        <v/>
      </c>
      <c r="N867" s="16" t="str">
        <f>IFERROR(VLOOKUP(A867,DETAIL!$A$7:$L$1101,9,0),"")</f>
        <v/>
      </c>
      <c r="O867" s="133" t="str">
        <f>IFERROR(VLOOKUP(A867,DETAIL!$A$7:$L$1101,10,0)*25%,"")</f>
        <v/>
      </c>
      <c r="P867" s="133" t="str">
        <f t="shared" si="30"/>
        <v/>
      </c>
      <c r="Q867" s="131"/>
    </row>
    <row r="868" spans="1:17" ht="24.95" customHeight="1">
      <c r="A868" s="150">
        <v>861</v>
      </c>
      <c r="B868" s="16" t="str">
        <f t="shared" si="31"/>
        <v/>
      </c>
      <c r="C868" s="130" t="str">
        <f>IFERROR(VLOOKUP(A868,DETAIL!$A$7:$F$1101,3,0),"")</f>
        <v/>
      </c>
      <c r="D868" s="130" t="str">
        <f>IFERROR(VLOOKUP(A868,DETAIL!$A$7:$F$1101,4,0),"")</f>
        <v/>
      </c>
      <c r="E868" s="131" t="str">
        <f>IFERROR(VLOOKUP(A868,DETAIL!$A$7:$F$1101,5,0),"")</f>
        <v/>
      </c>
      <c r="F868" s="131" t="str">
        <f>IFERROR(VLOOKUP(A868,DETAIL!$A$7:$O$1101,15,0),"")</f>
        <v/>
      </c>
      <c r="G868" s="131" t="str">
        <f>IFERROR(VLOOKUP(A868,DETAIL!$A$7:$O$1101,14,0),"")</f>
        <v/>
      </c>
      <c r="H868" s="16" t="str">
        <f>IFERROR(VLOOKUP(A868,DETAIL!$A$7:$F$1101,6,0),"")</f>
        <v/>
      </c>
      <c r="I868" s="16" t="str">
        <f>IFERROR(VLOOKUP(A868,DETAIL!$A$7:$P$1101,16,0),"")</f>
        <v/>
      </c>
      <c r="J868" s="16" t="str">
        <f>IFERROR(VLOOKUP(A868,DETAIL!$A$7:$O$1101,13,0),"")</f>
        <v/>
      </c>
      <c r="K868" s="132" t="str">
        <f>IFERROR(CONCATENATE("वर्ष ",VLOOKUP(A868,DETAIL!$A$7:$O$1101,11,0)," / ","प्रतिशत ",VLOOKUP(A868,DETAIL!$A$7:$O$1101,12,0)*100),"")</f>
        <v/>
      </c>
      <c r="L868" s="16" t="str">
        <f>IFERROR(VLOOKUP(A868,DETAIL!$A$7:$L$1101,7,0),"")</f>
        <v/>
      </c>
      <c r="M868" s="133" t="str">
        <f>IFERROR(VLOOKUP(A868,DETAIL!$A$7:$L$1101,8,0)*75%,"")</f>
        <v/>
      </c>
      <c r="N868" s="16" t="str">
        <f>IFERROR(VLOOKUP(A868,DETAIL!$A$7:$L$1101,9,0),"")</f>
        <v/>
      </c>
      <c r="O868" s="133" t="str">
        <f>IFERROR(VLOOKUP(A868,DETAIL!$A$7:$L$1101,10,0)*25%,"")</f>
        <v/>
      </c>
      <c r="P868" s="133" t="str">
        <f t="shared" si="30"/>
        <v/>
      </c>
      <c r="Q868" s="131"/>
    </row>
    <row r="869" spans="1:17" ht="24.95" customHeight="1">
      <c r="A869" s="150">
        <v>862</v>
      </c>
      <c r="B869" s="16" t="str">
        <f t="shared" si="31"/>
        <v/>
      </c>
      <c r="C869" s="130" t="str">
        <f>IFERROR(VLOOKUP(A869,DETAIL!$A$7:$F$1101,3,0),"")</f>
        <v/>
      </c>
      <c r="D869" s="130" t="str">
        <f>IFERROR(VLOOKUP(A869,DETAIL!$A$7:$F$1101,4,0),"")</f>
        <v/>
      </c>
      <c r="E869" s="131" t="str">
        <f>IFERROR(VLOOKUP(A869,DETAIL!$A$7:$F$1101,5,0),"")</f>
        <v/>
      </c>
      <c r="F869" s="131" t="str">
        <f>IFERROR(VLOOKUP(A869,DETAIL!$A$7:$O$1101,15,0),"")</f>
        <v/>
      </c>
      <c r="G869" s="131" t="str">
        <f>IFERROR(VLOOKUP(A869,DETAIL!$A$7:$O$1101,14,0),"")</f>
        <v/>
      </c>
      <c r="H869" s="16" t="str">
        <f>IFERROR(VLOOKUP(A869,DETAIL!$A$7:$F$1101,6,0),"")</f>
        <v/>
      </c>
      <c r="I869" s="16" t="str">
        <f>IFERROR(VLOOKUP(A869,DETAIL!$A$7:$P$1101,16,0),"")</f>
        <v/>
      </c>
      <c r="J869" s="16" t="str">
        <f>IFERROR(VLOOKUP(A869,DETAIL!$A$7:$O$1101,13,0),"")</f>
        <v/>
      </c>
      <c r="K869" s="132" t="str">
        <f>IFERROR(CONCATENATE("वर्ष ",VLOOKUP(A869,DETAIL!$A$7:$O$1101,11,0)," / ","प्रतिशत ",VLOOKUP(A869,DETAIL!$A$7:$O$1101,12,0)*100),"")</f>
        <v/>
      </c>
      <c r="L869" s="16" t="str">
        <f>IFERROR(VLOOKUP(A869,DETAIL!$A$7:$L$1101,7,0),"")</f>
        <v/>
      </c>
      <c r="M869" s="133" t="str">
        <f>IFERROR(VLOOKUP(A869,DETAIL!$A$7:$L$1101,8,0)*75%,"")</f>
        <v/>
      </c>
      <c r="N869" s="16" t="str">
        <f>IFERROR(VLOOKUP(A869,DETAIL!$A$7:$L$1101,9,0),"")</f>
        <v/>
      </c>
      <c r="O869" s="133" t="str">
        <f>IFERROR(VLOOKUP(A869,DETAIL!$A$7:$L$1101,10,0)*25%,"")</f>
        <v/>
      </c>
      <c r="P869" s="133" t="str">
        <f t="shared" si="30"/>
        <v/>
      </c>
      <c r="Q869" s="131"/>
    </row>
    <row r="870" spans="1:17" ht="24.95" customHeight="1">
      <c r="A870" s="150">
        <v>863</v>
      </c>
      <c r="B870" s="16" t="str">
        <f t="shared" si="31"/>
        <v/>
      </c>
      <c r="C870" s="130" t="str">
        <f>IFERROR(VLOOKUP(A870,DETAIL!$A$7:$F$1101,3,0),"")</f>
        <v/>
      </c>
      <c r="D870" s="130" t="str">
        <f>IFERROR(VLOOKUP(A870,DETAIL!$A$7:$F$1101,4,0),"")</f>
        <v/>
      </c>
      <c r="E870" s="131" t="str">
        <f>IFERROR(VLOOKUP(A870,DETAIL!$A$7:$F$1101,5,0),"")</f>
        <v/>
      </c>
      <c r="F870" s="131" t="str">
        <f>IFERROR(VLOOKUP(A870,DETAIL!$A$7:$O$1101,15,0),"")</f>
        <v/>
      </c>
      <c r="G870" s="131" t="str">
        <f>IFERROR(VLOOKUP(A870,DETAIL!$A$7:$O$1101,14,0),"")</f>
        <v/>
      </c>
      <c r="H870" s="16" t="str">
        <f>IFERROR(VLOOKUP(A870,DETAIL!$A$7:$F$1101,6,0),"")</f>
        <v/>
      </c>
      <c r="I870" s="16" t="str">
        <f>IFERROR(VLOOKUP(A870,DETAIL!$A$7:$P$1101,16,0),"")</f>
        <v/>
      </c>
      <c r="J870" s="16" t="str">
        <f>IFERROR(VLOOKUP(A870,DETAIL!$A$7:$O$1101,13,0),"")</f>
        <v/>
      </c>
      <c r="K870" s="132" t="str">
        <f>IFERROR(CONCATENATE("वर्ष ",VLOOKUP(A870,DETAIL!$A$7:$O$1101,11,0)," / ","प्रतिशत ",VLOOKUP(A870,DETAIL!$A$7:$O$1101,12,0)*100),"")</f>
        <v/>
      </c>
      <c r="L870" s="16" t="str">
        <f>IFERROR(VLOOKUP(A870,DETAIL!$A$7:$L$1101,7,0),"")</f>
        <v/>
      </c>
      <c r="M870" s="133" t="str">
        <f>IFERROR(VLOOKUP(A870,DETAIL!$A$7:$L$1101,8,0)*75%,"")</f>
        <v/>
      </c>
      <c r="N870" s="16" t="str">
        <f>IFERROR(VLOOKUP(A870,DETAIL!$A$7:$L$1101,9,0),"")</f>
        <v/>
      </c>
      <c r="O870" s="133" t="str">
        <f>IFERROR(VLOOKUP(A870,DETAIL!$A$7:$L$1101,10,0)*25%,"")</f>
        <v/>
      </c>
      <c r="P870" s="133" t="str">
        <f t="shared" si="30"/>
        <v/>
      </c>
      <c r="Q870" s="131"/>
    </row>
    <row r="871" spans="1:17" ht="24.95" customHeight="1">
      <c r="A871" s="150">
        <v>864</v>
      </c>
      <c r="B871" s="16" t="str">
        <f t="shared" si="31"/>
        <v/>
      </c>
      <c r="C871" s="130" t="str">
        <f>IFERROR(VLOOKUP(A871,DETAIL!$A$7:$F$1101,3,0),"")</f>
        <v/>
      </c>
      <c r="D871" s="130" t="str">
        <f>IFERROR(VLOOKUP(A871,DETAIL!$A$7:$F$1101,4,0),"")</f>
        <v/>
      </c>
      <c r="E871" s="131" t="str">
        <f>IFERROR(VLOOKUP(A871,DETAIL!$A$7:$F$1101,5,0),"")</f>
        <v/>
      </c>
      <c r="F871" s="131" t="str">
        <f>IFERROR(VLOOKUP(A871,DETAIL!$A$7:$O$1101,15,0),"")</f>
        <v/>
      </c>
      <c r="G871" s="131" t="str">
        <f>IFERROR(VLOOKUP(A871,DETAIL!$A$7:$O$1101,14,0),"")</f>
        <v/>
      </c>
      <c r="H871" s="16" t="str">
        <f>IFERROR(VLOOKUP(A871,DETAIL!$A$7:$F$1101,6,0),"")</f>
        <v/>
      </c>
      <c r="I871" s="16" t="str">
        <f>IFERROR(VLOOKUP(A871,DETAIL!$A$7:$P$1101,16,0),"")</f>
        <v/>
      </c>
      <c r="J871" s="16" t="str">
        <f>IFERROR(VLOOKUP(A871,DETAIL!$A$7:$O$1101,13,0),"")</f>
        <v/>
      </c>
      <c r="K871" s="132" t="str">
        <f>IFERROR(CONCATENATE("वर्ष ",VLOOKUP(A871,DETAIL!$A$7:$O$1101,11,0)," / ","प्रतिशत ",VLOOKUP(A871,DETAIL!$A$7:$O$1101,12,0)*100),"")</f>
        <v/>
      </c>
      <c r="L871" s="16" t="str">
        <f>IFERROR(VLOOKUP(A871,DETAIL!$A$7:$L$1101,7,0),"")</f>
        <v/>
      </c>
      <c r="M871" s="133" t="str">
        <f>IFERROR(VLOOKUP(A871,DETAIL!$A$7:$L$1101,8,0)*75%,"")</f>
        <v/>
      </c>
      <c r="N871" s="16" t="str">
        <f>IFERROR(VLOOKUP(A871,DETAIL!$A$7:$L$1101,9,0),"")</f>
        <v/>
      </c>
      <c r="O871" s="133" t="str">
        <f>IFERROR(VLOOKUP(A871,DETAIL!$A$7:$L$1101,10,0)*25%,"")</f>
        <v/>
      </c>
      <c r="P871" s="133" t="str">
        <f t="shared" si="30"/>
        <v/>
      </c>
      <c r="Q871" s="131"/>
    </row>
    <row r="872" spans="1:17" ht="24.95" customHeight="1">
      <c r="A872" s="150">
        <v>865</v>
      </c>
      <c r="B872" s="16" t="str">
        <f t="shared" si="31"/>
        <v/>
      </c>
      <c r="C872" s="130" t="str">
        <f>IFERROR(VLOOKUP(A872,DETAIL!$A$7:$F$1101,3,0),"")</f>
        <v/>
      </c>
      <c r="D872" s="130" t="str">
        <f>IFERROR(VLOOKUP(A872,DETAIL!$A$7:$F$1101,4,0),"")</f>
        <v/>
      </c>
      <c r="E872" s="131" t="str">
        <f>IFERROR(VLOOKUP(A872,DETAIL!$A$7:$F$1101,5,0),"")</f>
        <v/>
      </c>
      <c r="F872" s="131" t="str">
        <f>IFERROR(VLOOKUP(A872,DETAIL!$A$7:$O$1101,15,0),"")</f>
        <v/>
      </c>
      <c r="G872" s="131" t="str">
        <f>IFERROR(VLOOKUP(A872,DETAIL!$A$7:$O$1101,14,0),"")</f>
        <v/>
      </c>
      <c r="H872" s="16" t="str">
        <f>IFERROR(VLOOKUP(A872,DETAIL!$A$7:$F$1101,6,0),"")</f>
        <v/>
      </c>
      <c r="I872" s="16" t="str">
        <f>IFERROR(VLOOKUP(A872,DETAIL!$A$7:$P$1101,16,0),"")</f>
        <v/>
      </c>
      <c r="J872" s="16" t="str">
        <f>IFERROR(VLOOKUP(A872,DETAIL!$A$7:$O$1101,13,0),"")</f>
        <v/>
      </c>
      <c r="K872" s="132" t="str">
        <f>IFERROR(CONCATENATE("वर्ष ",VLOOKUP(A872,DETAIL!$A$7:$O$1101,11,0)," / ","प्रतिशत ",VLOOKUP(A872,DETAIL!$A$7:$O$1101,12,0)*100),"")</f>
        <v/>
      </c>
      <c r="L872" s="16" t="str">
        <f>IFERROR(VLOOKUP(A872,DETAIL!$A$7:$L$1101,7,0),"")</f>
        <v/>
      </c>
      <c r="M872" s="133" t="str">
        <f>IFERROR(VLOOKUP(A872,DETAIL!$A$7:$L$1101,8,0)*75%,"")</f>
        <v/>
      </c>
      <c r="N872" s="16" t="str">
        <f>IFERROR(VLOOKUP(A872,DETAIL!$A$7:$L$1101,9,0),"")</f>
        <v/>
      </c>
      <c r="O872" s="133" t="str">
        <f>IFERROR(VLOOKUP(A872,DETAIL!$A$7:$L$1101,10,0)*25%,"")</f>
        <v/>
      </c>
      <c r="P872" s="133" t="str">
        <f t="shared" si="30"/>
        <v/>
      </c>
      <c r="Q872" s="131"/>
    </row>
    <row r="873" spans="1:17" ht="24.95" customHeight="1">
      <c r="A873" s="150">
        <v>866</v>
      </c>
      <c r="B873" s="16" t="str">
        <f t="shared" si="31"/>
        <v/>
      </c>
      <c r="C873" s="130" t="str">
        <f>IFERROR(VLOOKUP(A873,DETAIL!$A$7:$F$1101,3,0),"")</f>
        <v/>
      </c>
      <c r="D873" s="130" t="str">
        <f>IFERROR(VLOOKUP(A873,DETAIL!$A$7:$F$1101,4,0),"")</f>
        <v/>
      </c>
      <c r="E873" s="131" t="str">
        <f>IFERROR(VLOOKUP(A873,DETAIL!$A$7:$F$1101,5,0),"")</f>
        <v/>
      </c>
      <c r="F873" s="131" t="str">
        <f>IFERROR(VLOOKUP(A873,DETAIL!$A$7:$O$1101,15,0),"")</f>
        <v/>
      </c>
      <c r="G873" s="131" t="str">
        <f>IFERROR(VLOOKUP(A873,DETAIL!$A$7:$O$1101,14,0),"")</f>
        <v/>
      </c>
      <c r="H873" s="16" t="str">
        <f>IFERROR(VLOOKUP(A873,DETAIL!$A$7:$F$1101,6,0),"")</f>
        <v/>
      </c>
      <c r="I873" s="16" t="str">
        <f>IFERROR(VLOOKUP(A873,DETAIL!$A$7:$P$1101,16,0),"")</f>
        <v/>
      </c>
      <c r="J873" s="16" t="str">
        <f>IFERROR(VLOOKUP(A873,DETAIL!$A$7:$O$1101,13,0),"")</f>
        <v/>
      </c>
      <c r="K873" s="132" t="str">
        <f>IFERROR(CONCATENATE("वर्ष ",VLOOKUP(A873,DETAIL!$A$7:$O$1101,11,0)," / ","प्रतिशत ",VLOOKUP(A873,DETAIL!$A$7:$O$1101,12,0)*100),"")</f>
        <v/>
      </c>
      <c r="L873" s="16" t="str">
        <f>IFERROR(VLOOKUP(A873,DETAIL!$A$7:$L$1101,7,0),"")</f>
        <v/>
      </c>
      <c r="M873" s="133" t="str">
        <f>IFERROR(VLOOKUP(A873,DETAIL!$A$7:$L$1101,8,0)*75%,"")</f>
        <v/>
      </c>
      <c r="N873" s="16" t="str">
        <f>IFERROR(VLOOKUP(A873,DETAIL!$A$7:$L$1101,9,0),"")</f>
        <v/>
      </c>
      <c r="O873" s="133" t="str">
        <f>IFERROR(VLOOKUP(A873,DETAIL!$A$7:$L$1101,10,0)*25%,"")</f>
        <v/>
      </c>
      <c r="P873" s="133" t="str">
        <f t="shared" si="30"/>
        <v/>
      </c>
      <c r="Q873" s="131"/>
    </row>
    <row r="874" spans="1:17" ht="24.95" customHeight="1">
      <c r="A874" s="150">
        <v>867</v>
      </c>
      <c r="B874" s="16" t="str">
        <f t="shared" si="31"/>
        <v/>
      </c>
      <c r="C874" s="130" t="str">
        <f>IFERROR(VLOOKUP(A874,DETAIL!$A$7:$F$1101,3,0),"")</f>
        <v/>
      </c>
      <c r="D874" s="130" t="str">
        <f>IFERROR(VLOOKUP(A874,DETAIL!$A$7:$F$1101,4,0),"")</f>
        <v/>
      </c>
      <c r="E874" s="131" t="str">
        <f>IFERROR(VLOOKUP(A874,DETAIL!$A$7:$F$1101,5,0),"")</f>
        <v/>
      </c>
      <c r="F874" s="131" t="str">
        <f>IFERROR(VLOOKUP(A874,DETAIL!$A$7:$O$1101,15,0),"")</f>
        <v/>
      </c>
      <c r="G874" s="131" t="str">
        <f>IFERROR(VLOOKUP(A874,DETAIL!$A$7:$O$1101,14,0),"")</f>
        <v/>
      </c>
      <c r="H874" s="16" t="str">
        <f>IFERROR(VLOOKUP(A874,DETAIL!$A$7:$F$1101,6,0),"")</f>
        <v/>
      </c>
      <c r="I874" s="16" t="str">
        <f>IFERROR(VLOOKUP(A874,DETAIL!$A$7:$P$1101,16,0),"")</f>
        <v/>
      </c>
      <c r="J874" s="16" t="str">
        <f>IFERROR(VLOOKUP(A874,DETAIL!$A$7:$O$1101,13,0),"")</f>
        <v/>
      </c>
      <c r="K874" s="132" t="str">
        <f>IFERROR(CONCATENATE("वर्ष ",VLOOKUP(A874,DETAIL!$A$7:$O$1101,11,0)," / ","प्रतिशत ",VLOOKUP(A874,DETAIL!$A$7:$O$1101,12,0)*100),"")</f>
        <v/>
      </c>
      <c r="L874" s="16" t="str">
        <f>IFERROR(VLOOKUP(A874,DETAIL!$A$7:$L$1101,7,0),"")</f>
        <v/>
      </c>
      <c r="M874" s="133" t="str">
        <f>IFERROR(VLOOKUP(A874,DETAIL!$A$7:$L$1101,8,0)*75%,"")</f>
        <v/>
      </c>
      <c r="N874" s="16" t="str">
        <f>IFERROR(VLOOKUP(A874,DETAIL!$A$7:$L$1101,9,0),"")</f>
        <v/>
      </c>
      <c r="O874" s="133" t="str">
        <f>IFERROR(VLOOKUP(A874,DETAIL!$A$7:$L$1101,10,0)*25%,"")</f>
        <v/>
      </c>
      <c r="P874" s="133" t="str">
        <f t="shared" si="30"/>
        <v/>
      </c>
      <c r="Q874" s="131"/>
    </row>
    <row r="875" spans="1:17" ht="24.95" customHeight="1">
      <c r="A875" s="150">
        <v>868</v>
      </c>
      <c r="B875" s="16" t="str">
        <f t="shared" si="31"/>
        <v/>
      </c>
      <c r="C875" s="130" t="str">
        <f>IFERROR(VLOOKUP(A875,DETAIL!$A$7:$F$1101,3,0),"")</f>
        <v/>
      </c>
      <c r="D875" s="130" t="str">
        <f>IFERROR(VLOOKUP(A875,DETAIL!$A$7:$F$1101,4,0),"")</f>
        <v/>
      </c>
      <c r="E875" s="131" t="str">
        <f>IFERROR(VLOOKUP(A875,DETAIL!$A$7:$F$1101,5,0),"")</f>
        <v/>
      </c>
      <c r="F875" s="131" t="str">
        <f>IFERROR(VLOOKUP(A875,DETAIL!$A$7:$O$1101,15,0),"")</f>
        <v/>
      </c>
      <c r="G875" s="131" t="str">
        <f>IFERROR(VLOOKUP(A875,DETAIL!$A$7:$O$1101,14,0),"")</f>
        <v/>
      </c>
      <c r="H875" s="16" t="str">
        <f>IFERROR(VLOOKUP(A875,DETAIL!$A$7:$F$1101,6,0),"")</f>
        <v/>
      </c>
      <c r="I875" s="16" t="str">
        <f>IFERROR(VLOOKUP(A875,DETAIL!$A$7:$P$1101,16,0),"")</f>
        <v/>
      </c>
      <c r="J875" s="16" t="str">
        <f>IFERROR(VLOOKUP(A875,DETAIL!$A$7:$O$1101,13,0),"")</f>
        <v/>
      </c>
      <c r="K875" s="132" t="str">
        <f>IFERROR(CONCATENATE("वर्ष ",VLOOKUP(A875,DETAIL!$A$7:$O$1101,11,0)," / ","प्रतिशत ",VLOOKUP(A875,DETAIL!$A$7:$O$1101,12,0)*100),"")</f>
        <v/>
      </c>
      <c r="L875" s="16" t="str">
        <f>IFERROR(VLOOKUP(A875,DETAIL!$A$7:$L$1101,7,0),"")</f>
        <v/>
      </c>
      <c r="M875" s="133" t="str">
        <f>IFERROR(VLOOKUP(A875,DETAIL!$A$7:$L$1101,8,0)*75%,"")</f>
        <v/>
      </c>
      <c r="N875" s="16" t="str">
        <f>IFERROR(VLOOKUP(A875,DETAIL!$A$7:$L$1101,9,0),"")</f>
        <v/>
      </c>
      <c r="O875" s="133" t="str">
        <f>IFERROR(VLOOKUP(A875,DETAIL!$A$7:$L$1101,10,0)*25%,"")</f>
        <v/>
      </c>
      <c r="P875" s="133" t="str">
        <f t="shared" si="30"/>
        <v/>
      </c>
      <c r="Q875" s="131"/>
    </row>
    <row r="876" spans="1:17" ht="24.95" customHeight="1">
      <c r="A876" s="150">
        <v>869</v>
      </c>
      <c r="B876" s="16" t="str">
        <f t="shared" si="31"/>
        <v/>
      </c>
      <c r="C876" s="130" t="str">
        <f>IFERROR(VLOOKUP(A876,DETAIL!$A$7:$F$1101,3,0),"")</f>
        <v/>
      </c>
      <c r="D876" s="130" t="str">
        <f>IFERROR(VLOOKUP(A876,DETAIL!$A$7:$F$1101,4,0),"")</f>
        <v/>
      </c>
      <c r="E876" s="131" t="str">
        <f>IFERROR(VLOOKUP(A876,DETAIL!$A$7:$F$1101,5,0),"")</f>
        <v/>
      </c>
      <c r="F876" s="131" t="str">
        <f>IFERROR(VLOOKUP(A876,DETAIL!$A$7:$O$1101,15,0),"")</f>
        <v/>
      </c>
      <c r="G876" s="131" t="str">
        <f>IFERROR(VLOOKUP(A876,DETAIL!$A$7:$O$1101,14,0),"")</f>
        <v/>
      </c>
      <c r="H876" s="16" t="str">
        <f>IFERROR(VLOOKUP(A876,DETAIL!$A$7:$F$1101,6,0),"")</f>
        <v/>
      </c>
      <c r="I876" s="16" t="str">
        <f>IFERROR(VLOOKUP(A876,DETAIL!$A$7:$P$1101,16,0),"")</f>
        <v/>
      </c>
      <c r="J876" s="16" t="str">
        <f>IFERROR(VLOOKUP(A876,DETAIL!$A$7:$O$1101,13,0),"")</f>
        <v/>
      </c>
      <c r="K876" s="132" t="str">
        <f>IFERROR(CONCATENATE("वर्ष ",VLOOKUP(A876,DETAIL!$A$7:$O$1101,11,0)," / ","प्रतिशत ",VLOOKUP(A876,DETAIL!$A$7:$O$1101,12,0)*100),"")</f>
        <v/>
      </c>
      <c r="L876" s="16" t="str">
        <f>IFERROR(VLOOKUP(A876,DETAIL!$A$7:$L$1101,7,0),"")</f>
        <v/>
      </c>
      <c r="M876" s="133" t="str">
        <f>IFERROR(VLOOKUP(A876,DETAIL!$A$7:$L$1101,8,0)*75%,"")</f>
        <v/>
      </c>
      <c r="N876" s="16" t="str">
        <f>IFERROR(VLOOKUP(A876,DETAIL!$A$7:$L$1101,9,0),"")</f>
        <v/>
      </c>
      <c r="O876" s="133" t="str">
        <f>IFERROR(VLOOKUP(A876,DETAIL!$A$7:$L$1101,10,0)*25%,"")</f>
        <v/>
      </c>
      <c r="P876" s="133" t="str">
        <f t="shared" si="30"/>
        <v/>
      </c>
      <c r="Q876" s="131"/>
    </row>
    <row r="877" spans="1:17" ht="24.95" customHeight="1">
      <c r="A877" s="150">
        <v>870</v>
      </c>
      <c r="B877" s="16" t="str">
        <f t="shared" si="31"/>
        <v/>
      </c>
      <c r="C877" s="130" t="str">
        <f>IFERROR(VLOOKUP(A877,DETAIL!$A$7:$F$1101,3,0),"")</f>
        <v/>
      </c>
      <c r="D877" s="130" t="str">
        <f>IFERROR(VLOOKUP(A877,DETAIL!$A$7:$F$1101,4,0),"")</f>
        <v/>
      </c>
      <c r="E877" s="131" t="str">
        <f>IFERROR(VLOOKUP(A877,DETAIL!$A$7:$F$1101,5,0),"")</f>
        <v/>
      </c>
      <c r="F877" s="131" t="str">
        <f>IFERROR(VLOOKUP(A877,DETAIL!$A$7:$O$1101,15,0),"")</f>
        <v/>
      </c>
      <c r="G877" s="131" t="str">
        <f>IFERROR(VLOOKUP(A877,DETAIL!$A$7:$O$1101,14,0),"")</f>
        <v/>
      </c>
      <c r="H877" s="16" t="str">
        <f>IFERROR(VLOOKUP(A877,DETAIL!$A$7:$F$1101,6,0),"")</f>
        <v/>
      </c>
      <c r="I877" s="16" t="str">
        <f>IFERROR(VLOOKUP(A877,DETAIL!$A$7:$P$1101,16,0),"")</f>
        <v/>
      </c>
      <c r="J877" s="16" t="str">
        <f>IFERROR(VLOOKUP(A877,DETAIL!$A$7:$O$1101,13,0),"")</f>
        <v/>
      </c>
      <c r="K877" s="132" t="str">
        <f>IFERROR(CONCATENATE("वर्ष ",VLOOKUP(A877,DETAIL!$A$7:$O$1101,11,0)," / ","प्रतिशत ",VLOOKUP(A877,DETAIL!$A$7:$O$1101,12,0)*100),"")</f>
        <v/>
      </c>
      <c r="L877" s="16" t="str">
        <f>IFERROR(VLOOKUP(A877,DETAIL!$A$7:$L$1101,7,0),"")</f>
        <v/>
      </c>
      <c r="M877" s="133" t="str">
        <f>IFERROR(VLOOKUP(A877,DETAIL!$A$7:$L$1101,8,0)*75%,"")</f>
        <v/>
      </c>
      <c r="N877" s="16" t="str">
        <f>IFERROR(VLOOKUP(A877,DETAIL!$A$7:$L$1101,9,0),"")</f>
        <v/>
      </c>
      <c r="O877" s="133" t="str">
        <f>IFERROR(VLOOKUP(A877,DETAIL!$A$7:$L$1101,10,0)*25%,"")</f>
        <v/>
      </c>
      <c r="P877" s="133" t="str">
        <f t="shared" si="30"/>
        <v/>
      </c>
      <c r="Q877" s="131"/>
    </row>
    <row r="878" spans="1:17" ht="24.95" customHeight="1">
      <c r="A878" s="150">
        <v>871</v>
      </c>
      <c r="B878" s="16" t="str">
        <f t="shared" si="31"/>
        <v/>
      </c>
      <c r="C878" s="130" t="str">
        <f>IFERROR(VLOOKUP(A878,DETAIL!$A$7:$F$1101,3,0),"")</f>
        <v/>
      </c>
      <c r="D878" s="130" t="str">
        <f>IFERROR(VLOOKUP(A878,DETAIL!$A$7:$F$1101,4,0),"")</f>
        <v/>
      </c>
      <c r="E878" s="131" t="str">
        <f>IFERROR(VLOOKUP(A878,DETAIL!$A$7:$F$1101,5,0),"")</f>
        <v/>
      </c>
      <c r="F878" s="131" t="str">
        <f>IFERROR(VLOOKUP(A878,DETAIL!$A$7:$O$1101,15,0),"")</f>
        <v/>
      </c>
      <c r="G878" s="131" t="str">
        <f>IFERROR(VLOOKUP(A878,DETAIL!$A$7:$O$1101,14,0),"")</f>
        <v/>
      </c>
      <c r="H878" s="16" t="str">
        <f>IFERROR(VLOOKUP(A878,DETAIL!$A$7:$F$1101,6,0),"")</f>
        <v/>
      </c>
      <c r="I878" s="16" t="str">
        <f>IFERROR(VLOOKUP(A878,DETAIL!$A$7:$P$1101,16,0),"")</f>
        <v/>
      </c>
      <c r="J878" s="16" t="str">
        <f>IFERROR(VLOOKUP(A878,DETAIL!$A$7:$O$1101,13,0),"")</f>
        <v/>
      </c>
      <c r="K878" s="132" t="str">
        <f>IFERROR(CONCATENATE("वर्ष ",VLOOKUP(A878,DETAIL!$A$7:$O$1101,11,0)," / ","प्रतिशत ",VLOOKUP(A878,DETAIL!$A$7:$O$1101,12,0)*100),"")</f>
        <v/>
      </c>
      <c r="L878" s="16" t="str">
        <f>IFERROR(VLOOKUP(A878,DETAIL!$A$7:$L$1101,7,0),"")</f>
        <v/>
      </c>
      <c r="M878" s="133" t="str">
        <f>IFERROR(VLOOKUP(A878,DETAIL!$A$7:$L$1101,8,0)*75%,"")</f>
        <v/>
      </c>
      <c r="N878" s="16" t="str">
        <f>IFERROR(VLOOKUP(A878,DETAIL!$A$7:$L$1101,9,0),"")</f>
        <v/>
      </c>
      <c r="O878" s="133" t="str">
        <f>IFERROR(VLOOKUP(A878,DETAIL!$A$7:$L$1101,10,0)*25%,"")</f>
        <v/>
      </c>
      <c r="P878" s="133" t="str">
        <f t="shared" si="30"/>
        <v/>
      </c>
      <c r="Q878" s="131"/>
    </row>
    <row r="879" spans="1:17" ht="24.95" customHeight="1">
      <c r="A879" s="150">
        <v>872</v>
      </c>
      <c r="B879" s="16" t="str">
        <f t="shared" si="31"/>
        <v/>
      </c>
      <c r="C879" s="130" t="str">
        <f>IFERROR(VLOOKUP(A879,DETAIL!$A$7:$F$1101,3,0),"")</f>
        <v/>
      </c>
      <c r="D879" s="130" t="str">
        <f>IFERROR(VLOOKUP(A879,DETAIL!$A$7:$F$1101,4,0),"")</f>
        <v/>
      </c>
      <c r="E879" s="131" t="str">
        <f>IFERROR(VLOOKUP(A879,DETAIL!$A$7:$F$1101,5,0),"")</f>
        <v/>
      </c>
      <c r="F879" s="131" t="str">
        <f>IFERROR(VLOOKUP(A879,DETAIL!$A$7:$O$1101,15,0),"")</f>
        <v/>
      </c>
      <c r="G879" s="131" t="str">
        <f>IFERROR(VLOOKUP(A879,DETAIL!$A$7:$O$1101,14,0),"")</f>
        <v/>
      </c>
      <c r="H879" s="16" t="str">
        <f>IFERROR(VLOOKUP(A879,DETAIL!$A$7:$F$1101,6,0),"")</f>
        <v/>
      </c>
      <c r="I879" s="16" t="str">
        <f>IFERROR(VLOOKUP(A879,DETAIL!$A$7:$P$1101,16,0),"")</f>
        <v/>
      </c>
      <c r="J879" s="16" t="str">
        <f>IFERROR(VLOOKUP(A879,DETAIL!$A$7:$O$1101,13,0),"")</f>
        <v/>
      </c>
      <c r="K879" s="132" t="str">
        <f>IFERROR(CONCATENATE("वर्ष ",VLOOKUP(A879,DETAIL!$A$7:$O$1101,11,0)," / ","प्रतिशत ",VLOOKUP(A879,DETAIL!$A$7:$O$1101,12,0)*100),"")</f>
        <v/>
      </c>
      <c r="L879" s="16" t="str">
        <f>IFERROR(VLOOKUP(A879,DETAIL!$A$7:$L$1101,7,0),"")</f>
        <v/>
      </c>
      <c r="M879" s="133" t="str">
        <f>IFERROR(VLOOKUP(A879,DETAIL!$A$7:$L$1101,8,0)*75%,"")</f>
        <v/>
      </c>
      <c r="N879" s="16" t="str">
        <f>IFERROR(VLOOKUP(A879,DETAIL!$A$7:$L$1101,9,0),"")</f>
        <v/>
      </c>
      <c r="O879" s="133" t="str">
        <f>IFERROR(VLOOKUP(A879,DETAIL!$A$7:$L$1101,10,0)*25%,"")</f>
        <v/>
      </c>
      <c r="P879" s="133" t="str">
        <f t="shared" si="30"/>
        <v/>
      </c>
      <c r="Q879" s="131"/>
    </row>
    <row r="880" spans="1:17" ht="24.95" customHeight="1">
      <c r="A880" s="150">
        <v>873</v>
      </c>
      <c r="B880" s="16" t="str">
        <f t="shared" si="31"/>
        <v/>
      </c>
      <c r="C880" s="130" t="str">
        <f>IFERROR(VLOOKUP(A880,DETAIL!$A$7:$F$1101,3,0),"")</f>
        <v/>
      </c>
      <c r="D880" s="130" t="str">
        <f>IFERROR(VLOOKUP(A880,DETAIL!$A$7:$F$1101,4,0),"")</f>
        <v/>
      </c>
      <c r="E880" s="131" t="str">
        <f>IFERROR(VLOOKUP(A880,DETAIL!$A$7:$F$1101,5,0),"")</f>
        <v/>
      </c>
      <c r="F880" s="131" t="str">
        <f>IFERROR(VLOOKUP(A880,DETAIL!$A$7:$O$1101,15,0),"")</f>
        <v/>
      </c>
      <c r="G880" s="131" t="str">
        <f>IFERROR(VLOOKUP(A880,DETAIL!$A$7:$O$1101,14,0),"")</f>
        <v/>
      </c>
      <c r="H880" s="16" t="str">
        <f>IFERROR(VLOOKUP(A880,DETAIL!$A$7:$F$1101,6,0),"")</f>
        <v/>
      </c>
      <c r="I880" s="16" t="str">
        <f>IFERROR(VLOOKUP(A880,DETAIL!$A$7:$P$1101,16,0),"")</f>
        <v/>
      </c>
      <c r="J880" s="16" t="str">
        <f>IFERROR(VLOOKUP(A880,DETAIL!$A$7:$O$1101,13,0),"")</f>
        <v/>
      </c>
      <c r="K880" s="132" t="str">
        <f>IFERROR(CONCATENATE("वर्ष ",VLOOKUP(A880,DETAIL!$A$7:$O$1101,11,0)," / ","प्रतिशत ",VLOOKUP(A880,DETAIL!$A$7:$O$1101,12,0)*100),"")</f>
        <v/>
      </c>
      <c r="L880" s="16" t="str">
        <f>IFERROR(VLOOKUP(A880,DETAIL!$A$7:$L$1101,7,0),"")</f>
        <v/>
      </c>
      <c r="M880" s="133" t="str">
        <f>IFERROR(VLOOKUP(A880,DETAIL!$A$7:$L$1101,8,0)*75%,"")</f>
        <v/>
      </c>
      <c r="N880" s="16" t="str">
        <f>IFERROR(VLOOKUP(A880,DETAIL!$A$7:$L$1101,9,0),"")</f>
        <v/>
      </c>
      <c r="O880" s="133" t="str">
        <f>IFERROR(VLOOKUP(A880,DETAIL!$A$7:$L$1101,10,0)*25%,"")</f>
        <v/>
      </c>
      <c r="P880" s="133" t="str">
        <f t="shared" si="30"/>
        <v/>
      </c>
      <c r="Q880" s="131"/>
    </row>
    <row r="881" spans="1:17" ht="24.95" customHeight="1">
      <c r="A881" s="150">
        <v>874</v>
      </c>
      <c r="B881" s="16" t="str">
        <f t="shared" si="31"/>
        <v/>
      </c>
      <c r="C881" s="130" t="str">
        <f>IFERROR(VLOOKUP(A881,DETAIL!$A$7:$F$1101,3,0),"")</f>
        <v/>
      </c>
      <c r="D881" s="130" t="str">
        <f>IFERROR(VLOOKUP(A881,DETAIL!$A$7:$F$1101,4,0),"")</f>
        <v/>
      </c>
      <c r="E881" s="131" t="str">
        <f>IFERROR(VLOOKUP(A881,DETAIL!$A$7:$F$1101,5,0),"")</f>
        <v/>
      </c>
      <c r="F881" s="131" t="str">
        <f>IFERROR(VLOOKUP(A881,DETAIL!$A$7:$O$1101,15,0),"")</f>
        <v/>
      </c>
      <c r="G881" s="131" t="str">
        <f>IFERROR(VLOOKUP(A881,DETAIL!$A$7:$O$1101,14,0),"")</f>
        <v/>
      </c>
      <c r="H881" s="16" t="str">
        <f>IFERROR(VLOOKUP(A881,DETAIL!$A$7:$F$1101,6,0),"")</f>
        <v/>
      </c>
      <c r="I881" s="16" t="str">
        <f>IFERROR(VLOOKUP(A881,DETAIL!$A$7:$P$1101,16,0),"")</f>
        <v/>
      </c>
      <c r="J881" s="16" t="str">
        <f>IFERROR(VLOOKUP(A881,DETAIL!$A$7:$O$1101,13,0),"")</f>
        <v/>
      </c>
      <c r="K881" s="132" t="str">
        <f>IFERROR(CONCATENATE("वर्ष ",VLOOKUP(A881,DETAIL!$A$7:$O$1101,11,0)," / ","प्रतिशत ",VLOOKUP(A881,DETAIL!$A$7:$O$1101,12,0)*100),"")</f>
        <v/>
      </c>
      <c r="L881" s="16" t="str">
        <f>IFERROR(VLOOKUP(A881,DETAIL!$A$7:$L$1101,7,0),"")</f>
        <v/>
      </c>
      <c r="M881" s="133" t="str">
        <f>IFERROR(VLOOKUP(A881,DETAIL!$A$7:$L$1101,8,0)*75%,"")</f>
        <v/>
      </c>
      <c r="N881" s="16" t="str">
        <f>IFERROR(VLOOKUP(A881,DETAIL!$A$7:$L$1101,9,0),"")</f>
        <v/>
      </c>
      <c r="O881" s="133" t="str">
        <f>IFERROR(VLOOKUP(A881,DETAIL!$A$7:$L$1101,10,0)*25%,"")</f>
        <v/>
      </c>
      <c r="P881" s="133" t="str">
        <f t="shared" si="30"/>
        <v/>
      </c>
      <c r="Q881" s="131"/>
    </row>
    <row r="882" spans="1:17" ht="24.95" customHeight="1">
      <c r="A882" s="150">
        <v>875</v>
      </c>
      <c r="B882" s="16" t="str">
        <f t="shared" si="31"/>
        <v/>
      </c>
      <c r="C882" s="130" t="str">
        <f>IFERROR(VLOOKUP(A882,DETAIL!$A$7:$F$1101,3,0),"")</f>
        <v/>
      </c>
      <c r="D882" s="130" t="str">
        <f>IFERROR(VLOOKUP(A882,DETAIL!$A$7:$F$1101,4,0),"")</f>
        <v/>
      </c>
      <c r="E882" s="131" t="str">
        <f>IFERROR(VLOOKUP(A882,DETAIL!$A$7:$F$1101,5,0),"")</f>
        <v/>
      </c>
      <c r="F882" s="131" t="str">
        <f>IFERROR(VLOOKUP(A882,DETAIL!$A$7:$O$1101,15,0),"")</f>
        <v/>
      </c>
      <c r="G882" s="131" t="str">
        <f>IFERROR(VLOOKUP(A882,DETAIL!$A$7:$O$1101,14,0),"")</f>
        <v/>
      </c>
      <c r="H882" s="16" t="str">
        <f>IFERROR(VLOOKUP(A882,DETAIL!$A$7:$F$1101,6,0),"")</f>
        <v/>
      </c>
      <c r="I882" s="16" t="str">
        <f>IFERROR(VLOOKUP(A882,DETAIL!$A$7:$P$1101,16,0),"")</f>
        <v/>
      </c>
      <c r="J882" s="16" t="str">
        <f>IFERROR(VLOOKUP(A882,DETAIL!$A$7:$O$1101,13,0),"")</f>
        <v/>
      </c>
      <c r="K882" s="132" t="str">
        <f>IFERROR(CONCATENATE("वर्ष ",VLOOKUP(A882,DETAIL!$A$7:$O$1101,11,0)," / ","प्रतिशत ",VLOOKUP(A882,DETAIL!$A$7:$O$1101,12,0)*100),"")</f>
        <v/>
      </c>
      <c r="L882" s="16" t="str">
        <f>IFERROR(VLOOKUP(A882,DETAIL!$A$7:$L$1101,7,0),"")</f>
        <v/>
      </c>
      <c r="M882" s="133" t="str">
        <f>IFERROR(VLOOKUP(A882,DETAIL!$A$7:$L$1101,8,0)*75%,"")</f>
        <v/>
      </c>
      <c r="N882" s="16" t="str">
        <f>IFERROR(VLOOKUP(A882,DETAIL!$A$7:$L$1101,9,0),"")</f>
        <v/>
      </c>
      <c r="O882" s="133" t="str">
        <f>IFERROR(VLOOKUP(A882,DETAIL!$A$7:$L$1101,10,0)*25%,"")</f>
        <v/>
      </c>
      <c r="P882" s="133" t="str">
        <f t="shared" si="30"/>
        <v/>
      </c>
      <c r="Q882" s="131"/>
    </row>
    <row r="883" spans="1:17" ht="24.95" customHeight="1">
      <c r="A883" s="150">
        <v>876</v>
      </c>
      <c r="B883" s="16" t="str">
        <f t="shared" si="31"/>
        <v/>
      </c>
      <c r="C883" s="130" t="str">
        <f>IFERROR(VLOOKUP(A883,DETAIL!$A$7:$F$1101,3,0),"")</f>
        <v/>
      </c>
      <c r="D883" s="130" t="str">
        <f>IFERROR(VLOOKUP(A883,DETAIL!$A$7:$F$1101,4,0),"")</f>
        <v/>
      </c>
      <c r="E883" s="131" t="str">
        <f>IFERROR(VLOOKUP(A883,DETAIL!$A$7:$F$1101,5,0),"")</f>
        <v/>
      </c>
      <c r="F883" s="131" t="str">
        <f>IFERROR(VLOOKUP(A883,DETAIL!$A$7:$O$1101,15,0),"")</f>
        <v/>
      </c>
      <c r="G883" s="131" t="str">
        <f>IFERROR(VLOOKUP(A883,DETAIL!$A$7:$O$1101,14,0),"")</f>
        <v/>
      </c>
      <c r="H883" s="16" t="str">
        <f>IFERROR(VLOOKUP(A883,DETAIL!$A$7:$F$1101,6,0),"")</f>
        <v/>
      </c>
      <c r="I883" s="16" t="str">
        <f>IFERROR(VLOOKUP(A883,DETAIL!$A$7:$P$1101,16,0),"")</f>
        <v/>
      </c>
      <c r="J883" s="16" t="str">
        <f>IFERROR(VLOOKUP(A883,DETAIL!$A$7:$O$1101,13,0),"")</f>
        <v/>
      </c>
      <c r="K883" s="132" t="str">
        <f>IFERROR(CONCATENATE("वर्ष ",VLOOKUP(A883,DETAIL!$A$7:$O$1101,11,0)," / ","प्रतिशत ",VLOOKUP(A883,DETAIL!$A$7:$O$1101,12,0)*100),"")</f>
        <v/>
      </c>
      <c r="L883" s="16" t="str">
        <f>IFERROR(VLOOKUP(A883,DETAIL!$A$7:$L$1101,7,0),"")</f>
        <v/>
      </c>
      <c r="M883" s="133" t="str">
        <f>IFERROR(VLOOKUP(A883,DETAIL!$A$7:$L$1101,8,0)*75%,"")</f>
        <v/>
      </c>
      <c r="N883" s="16" t="str">
        <f>IFERROR(VLOOKUP(A883,DETAIL!$A$7:$L$1101,9,0),"")</f>
        <v/>
      </c>
      <c r="O883" s="133" t="str">
        <f>IFERROR(VLOOKUP(A883,DETAIL!$A$7:$L$1101,10,0)*25%,"")</f>
        <v/>
      </c>
      <c r="P883" s="133" t="str">
        <f t="shared" si="30"/>
        <v/>
      </c>
      <c r="Q883" s="131"/>
    </row>
    <row r="884" spans="1:17" ht="24.95" customHeight="1">
      <c r="A884" s="150">
        <v>877</v>
      </c>
      <c r="B884" s="16" t="str">
        <f t="shared" si="31"/>
        <v/>
      </c>
      <c r="C884" s="130" t="str">
        <f>IFERROR(VLOOKUP(A884,DETAIL!$A$7:$F$1101,3,0),"")</f>
        <v/>
      </c>
      <c r="D884" s="130" t="str">
        <f>IFERROR(VLOOKUP(A884,DETAIL!$A$7:$F$1101,4,0),"")</f>
        <v/>
      </c>
      <c r="E884" s="131" t="str">
        <f>IFERROR(VLOOKUP(A884,DETAIL!$A$7:$F$1101,5,0),"")</f>
        <v/>
      </c>
      <c r="F884" s="131" t="str">
        <f>IFERROR(VLOOKUP(A884,DETAIL!$A$7:$O$1101,15,0),"")</f>
        <v/>
      </c>
      <c r="G884" s="131" t="str">
        <f>IFERROR(VLOOKUP(A884,DETAIL!$A$7:$O$1101,14,0),"")</f>
        <v/>
      </c>
      <c r="H884" s="16" t="str">
        <f>IFERROR(VLOOKUP(A884,DETAIL!$A$7:$F$1101,6,0),"")</f>
        <v/>
      </c>
      <c r="I884" s="16" t="str">
        <f>IFERROR(VLOOKUP(A884,DETAIL!$A$7:$P$1101,16,0),"")</f>
        <v/>
      </c>
      <c r="J884" s="16" t="str">
        <f>IFERROR(VLOOKUP(A884,DETAIL!$A$7:$O$1101,13,0),"")</f>
        <v/>
      </c>
      <c r="K884" s="132" t="str">
        <f>IFERROR(CONCATENATE("वर्ष ",VLOOKUP(A884,DETAIL!$A$7:$O$1101,11,0)," / ","प्रतिशत ",VLOOKUP(A884,DETAIL!$A$7:$O$1101,12,0)*100),"")</f>
        <v/>
      </c>
      <c r="L884" s="16" t="str">
        <f>IFERROR(VLOOKUP(A884,DETAIL!$A$7:$L$1101,7,0),"")</f>
        <v/>
      </c>
      <c r="M884" s="133" t="str">
        <f>IFERROR(VLOOKUP(A884,DETAIL!$A$7:$L$1101,8,0)*75%,"")</f>
        <v/>
      </c>
      <c r="N884" s="16" t="str">
        <f>IFERROR(VLOOKUP(A884,DETAIL!$A$7:$L$1101,9,0),"")</f>
        <v/>
      </c>
      <c r="O884" s="133" t="str">
        <f>IFERROR(VLOOKUP(A884,DETAIL!$A$7:$L$1101,10,0)*25%,"")</f>
        <v/>
      </c>
      <c r="P884" s="133" t="str">
        <f t="shared" si="30"/>
        <v/>
      </c>
      <c r="Q884" s="131"/>
    </row>
    <row r="885" spans="1:17" ht="24.95" customHeight="1">
      <c r="A885" s="150">
        <v>878</v>
      </c>
      <c r="B885" s="16" t="str">
        <f t="shared" si="31"/>
        <v/>
      </c>
      <c r="C885" s="130" t="str">
        <f>IFERROR(VLOOKUP(A885,DETAIL!$A$7:$F$1101,3,0),"")</f>
        <v/>
      </c>
      <c r="D885" s="130" t="str">
        <f>IFERROR(VLOOKUP(A885,DETAIL!$A$7:$F$1101,4,0),"")</f>
        <v/>
      </c>
      <c r="E885" s="131" t="str">
        <f>IFERROR(VLOOKUP(A885,DETAIL!$A$7:$F$1101,5,0),"")</f>
        <v/>
      </c>
      <c r="F885" s="131" t="str">
        <f>IFERROR(VLOOKUP(A885,DETAIL!$A$7:$O$1101,15,0),"")</f>
        <v/>
      </c>
      <c r="G885" s="131" t="str">
        <f>IFERROR(VLOOKUP(A885,DETAIL!$A$7:$O$1101,14,0),"")</f>
        <v/>
      </c>
      <c r="H885" s="16" t="str">
        <f>IFERROR(VLOOKUP(A885,DETAIL!$A$7:$F$1101,6,0),"")</f>
        <v/>
      </c>
      <c r="I885" s="16" t="str">
        <f>IFERROR(VLOOKUP(A885,DETAIL!$A$7:$P$1101,16,0),"")</f>
        <v/>
      </c>
      <c r="J885" s="16" t="str">
        <f>IFERROR(VLOOKUP(A885,DETAIL!$A$7:$O$1101,13,0),"")</f>
        <v/>
      </c>
      <c r="K885" s="132" t="str">
        <f>IFERROR(CONCATENATE("वर्ष ",VLOOKUP(A885,DETAIL!$A$7:$O$1101,11,0)," / ","प्रतिशत ",VLOOKUP(A885,DETAIL!$A$7:$O$1101,12,0)*100),"")</f>
        <v/>
      </c>
      <c r="L885" s="16" t="str">
        <f>IFERROR(VLOOKUP(A885,DETAIL!$A$7:$L$1101,7,0),"")</f>
        <v/>
      </c>
      <c r="M885" s="133" t="str">
        <f>IFERROR(VLOOKUP(A885,DETAIL!$A$7:$L$1101,8,0)*75%,"")</f>
        <v/>
      </c>
      <c r="N885" s="16" t="str">
        <f>IFERROR(VLOOKUP(A885,DETAIL!$A$7:$L$1101,9,0),"")</f>
        <v/>
      </c>
      <c r="O885" s="133" t="str">
        <f>IFERROR(VLOOKUP(A885,DETAIL!$A$7:$L$1101,10,0)*25%,"")</f>
        <v/>
      </c>
      <c r="P885" s="133" t="str">
        <f t="shared" si="30"/>
        <v/>
      </c>
      <c r="Q885" s="131"/>
    </row>
    <row r="886" spans="1:17" ht="24.95" customHeight="1">
      <c r="A886" s="150">
        <v>879</v>
      </c>
      <c r="B886" s="16" t="str">
        <f t="shared" si="31"/>
        <v/>
      </c>
      <c r="C886" s="130" t="str">
        <f>IFERROR(VLOOKUP(A886,DETAIL!$A$7:$F$1101,3,0),"")</f>
        <v/>
      </c>
      <c r="D886" s="130" t="str">
        <f>IFERROR(VLOOKUP(A886,DETAIL!$A$7:$F$1101,4,0),"")</f>
        <v/>
      </c>
      <c r="E886" s="131" t="str">
        <f>IFERROR(VLOOKUP(A886,DETAIL!$A$7:$F$1101,5,0),"")</f>
        <v/>
      </c>
      <c r="F886" s="131" t="str">
        <f>IFERROR(VLOOKUP(A886,DETAIL!$A$7:$O$1101,15,0),"")</f>
        <v/>
      </c>
      <c r="G886" s="131" t="str">
        <f>IFERROR(VLOOKUP(A886,DETAIL!$A$7:$O$1101,14,0),"")</f>
        <v/>
      </c>
      <c r="H886" s="16" t="str">
        <f>IFERROR(VLOOKUP(A886,DETAIL!$A$7:$F$1101,6,0),"")</f>
        <v/>
      </c>
      <c r="I886" s="16" t="str">
        <f>IFERROR(VLOOKUP(A886,DETAIL!$A$7:$P$1101,16,0),"")</f>
        <v/>
      </c>
      <c r="J886" s="16" t="str">
        <f>IFERROR(VLOOKUP(A886,DETAIL!$A$7:$O$1101,13,0),"")</f>
        <v/>
      </c>
      <c r="K886" s="132" t="str">
        <f>IFERROR(CONCATENATE("वर्ष ",VLOOKUP(A886,DETAIL!$A$7:$O$1101,11,0)," / ","प्रतिशत ",VLOOKUP(A886,DETAIL!$A$7:$O$1101,12,0)*100),"")</f>
        <v/>
      </c>
      <c r="L886" s="16" t="str">
        <f>IFERROR(VLOOKUP(A886,DETAIL!$A$7:$L$1101,7,0),"")</f>
        <v/>
      </c>
      <c r="M886" s="133" t="str">
        <f>IFERROR(VLOOKUP(A886,DETAIL!$A$7:$L$1101,8,0)*75%,"")</f>
        <v/>
      </c>
      <c r="N886" s="16" t="str">
        <f>IFERROR(VLOOKUP(A886,DETAIL!$A$7:$L$1101,9,0),"")</f>
        <v/>
      </c>
      <c r="O886" s="133" t="str">
        <f>IFERROR(VLOOKUP(A886,DETAIL!$A$7:$L$1101,10,0)*25%,"")</f>
        <v/>
      </c>
      <c r="P886" s="133" t="str">
        <f t="shared" si="30"/>
        <v/>
      </c>
      <c r="Q886" s="131"/>
    </row>
    <row r="887" spans="1:17" ht="24.95" customHeight="1">
      <c r="A887" s="150">
        <v>880</v>
      </c>
      <c r="B887" s="16" t="str">
        <f t="shared" si="31"/>
        <v/>
      </c>
      <c r="C887" s="130" t="str">
        <f>IFERROR(VLOOKUP(A887,DETAIL!$A$7:$F$1101,3,0),"")</f>
        <v/>
      </c>
      <c r="D887" s="130" t="str">
        <f>IFERROR(VLOOKUP(A887,DETAIL!$A$7:$F$1101,4,0),"")</f>
        <v/>
      </c>
      <c r="E887" s="131" t="str">
        <f>IFERROR(VLOOKUP(A887,DETAIL!$A$7:$F$1101,5,0),"")</f>
        <v/>
      </c>
      <c r="F887" s="131" t="str">
        <f>IFERROR(VLOOKUP(A887,DETAIL!$A$7:$O$1101,15,0),"")</f>
        <v/>
      </c>
      <c r="G887" s="131" t="str">
        <f>IFERROR(VLOOKUP(A887,DETAIL!$A$7:$O$1101,14,0),"")</f>
        <v/>
      </c>
      <c r="H887" s="16" t="str">
        <f>IFERROR(VLOOKUP(A887,DETAIL!$A$7:$F$1101,6,0),"")</f>
        <v/>
      </c>
      <c r="I887" s="16" t="str">
        <f>IFERROR(VLOOKUP(A887,DETAIL!$A$7:$P$1101,16,0),"")</f>
        <v/>
      </c>
      <c r="J887" s="16" t="str">
        <f>IFERROR(VLOOKUP(A887,DETAIL!$A$7:$O$1101,13,0),"")</f>
        <v/>
      </c>
      <c r="K887" s="132" t="str">
        <f>IFERROR(CONCATENATE("वर्ष ",VLOOKUP(A887,DETAIL!$A$7:$O$1101,11,0)," / ","प्रतिशत ",VLOOKUP(A887,DETAIL!$A$7:$O$1101,12,0)*100),"")</f>
        <v/>
      </c>
      <c r="L887" s="16" t="str">
        <f>IFERROR(VLOOKUP(A887,DETAIL!$A$7:$L$1101,7,0),"")</f>
        <v/>
      </c>
      <c r="M887" s="133" t="str">
        <f>IFERROR(VLOOKUP(A887,DETAIL!$A$7:$L$1101,8,0)*75%,"")</f>
        <v/>
      </c>
      <c r="N887" s="16" t="str">
        <f>IFERROR(VLOOKUP(A887,DETAIL!$A$7:$L$1101,9,0),"")</f>
        <v/>
      </c>
      <c r="O887" s="133" t="str">
        <f>IFERROR(VLOOKUP(A887,DETAIL!$A$7:$L$1101,10,0)*25%,"")</f>
        <v/>
      </c>
      <c r="P887" s="133" t="str">
        <f t="shared" si="30"/>
        <v/>
      </c>
      <c r="Q887" s="131"/>
    </row>
    <row r="888" spans="1:17" ht="24.95" customHeight="1">
      <c r="A888" s="150">
        <v>881</v>
      </c>
      <c r="B888" s="16" t="str">
        <f t="shared" si="31"/>
        <v/>
      </c>
      <c r="C888" s="130" t="str">
        <f>IFERROR(VLOOKUP(A888,DETAIL!$A$7:$F$1101,3,0),"")</f>
        <v/>
      </c>
      <c r="D888" s="130" t="str">
        <f>IFERROR(VLOOKUP(A888,DETAIL!$A$7:$F$1101,4,0),"")</f>
        <v/>
      </c>
      <c r="E888" s="131" t="str">
        <f>IFERROR(VLOOKUP(A888,DETAIL!$A$7:$F$1101,5,0),"")</f>
        <v/>
      </c>
      <c r="F888" s="131" t="str">
        <f>IFERROR(VLOOKUP(A888,DETAIL!$A$7:$O$1101,15,0),"")</f>
        <v/>
      </c>
      <c r="G888" s="131" t="str">
        <f>IFERROR(VLOOKUP(A888,DETAIL!$A$7:$O$1101,14,0),"")</f>
        <v/>
      </c>
      <c r="H888" s="16" t="str">
        <f>IFERROR(VLOOKUP(A888,DETAIL!$A$7:$F$1101,6,0),"")</f>
        <v/>
      </c>
      <c r="I888" s="16" t="str">
        <f>IFERROR(VLOOKUP(A888,DETAIL!$A$7:$P$1101,16,0),"")</f>
        <v/>
      </c>
      <c r="J888" s="16" t="str">
        <f>IFERROR(VLOOKUP(A888,DETAIL!$A$7:$O$1101,13,0),"")</f>
        <v/>
      </c>
      <c r="K888" s="132" t="str">
        <f>IFERROR(CONCATENATE("वर्ष ",VLOOKUP(A888,DETAIL!$A$7:$O$1101,11,0)," / ","प्रतिशत ",VLOOKUP(A888,DETAIL!$A$7:$O$1101,12,0)*100),"")</f>
        <v/>
      </c>
      <c r="L888" s="16" t="str">
        <f>IFERROR(VLOOKUP(A888,DETAIL!$A$7:$L$1101,7,0),"")</f>
        <v/>
      </c>
      <c r="M888" s="133" t="str">
        <f>IFERROR(VLOOKUP(A888,DETAIL!$A$7:$L$1101,8,0)*75%,"")</f>
        <v/>
      </c>
      <c r="N888" s="16" t="str">
        <f>IFERROR(VLOOKUP(A888,DETAIL!$A$7:$L$1101,9,0),"")</f>
        <v/>
      </c>
      <c r="O888" s="133" t="str">
        <f>IFERROR(VLOOKUP(A888,DETAIL!$A$7:$L$1101,10,0)*25%,"")</f>
        <v/>
      </c>
      <c r="P888" s="133" t="str">
        <f t="shared" si="30"/>
        <v/>
      </c>
      <c r="Q888" s="131"/>
    </row>
    <row r="889" spans="1:17" ht="24.95" customHeight="1">
      <c r="A889" s="150">
        <v>882</v>
      </c>
      <c r="B889" s="16" t="str">
        <f t="shared" si="31"/>
        <v/>
      </c>
      <c r="C889" s="130" t="str">
        <f>IFERROR(VLOOKUP(A889,DETAIL!$A$7:$F$1101,3,0),"")</f>
        <v/>
      </c>
      <c r="D889" s="130" t="str">
        <f>IFERROR(VLOOKUP(A889,DETAIL!$A$7:$F$1101,4,0),"")</f>
        <v/>
      </c>
      <c r="E889" s="131" t="str">
        <f>IFERROR(VLOOKUP(A889,DETAIL!$A$7:$F$1101,5,0),"")</f>
        <v/>
      </c>
      <c r="F889" s="131" t="str">
        <f>IFERROR(VLOOKUP(A889,DETAIL!$A$7:$O$1101,15,0),"")</f>
        <v/>
      </c>
      <c r="G889" s="131" t="str">
        <f>IFERROR(VLOOKUP(A889,DETAIL!$A$7:$O$1101,14,0),"")</f>
        <v/>
      </c>
      <c r="H889" s="16" t="str">
        <f>IFERROR(VLOOKUP(A889,DETAIL!$A$7:$F$1101,6,0),"")</f>
        <v/>
      </c>
      <c r="I889" s="16" t="str">
        <f>IFERROR(VLOOKUP(A889,DETAIL!$A$7:$P$1101,16,0),"")</f>
        <v/>
      </c>
      <c r="J889" s="16" t="str">
        <f>IFERROR(VLOOKUP(A889,DETAIL!$A$7:$O$1101,13,0),"")</f>
        <v/>
      </c>
      <c r="K889" s="132" t="str">
        <f>IFERROR(CONCATENATE("वर्ष ",VLOOKUP(A889,DETAIL!$A$7:$O$1101,11,0)," / ","प्रतिशत ",VLOOKUP(A889,DETAIL!$A$7:$O$1101,12,0)*100),"")</f>
        <v/>
      </c>
      <c r="L889" s="16" t="str">
        <f>IFERROR(VLOOKUP(A889,DETAIL!$A$7:$L$1101,7,0),"")</f>
        <v/>
      </c>
      <c r="M889" s="133" t="str">
        <f>IFERROR(VLOOKUP(A889,DETAIL!$A$7:$L$1101,8,0)*75%,"")</f>
        <v/>
      </c>
      <c r="N889" s="16" t="str">
        <f>IFERROR(VLOOKUP(A889,DETAIL!$A$7:$L$1101,9,0),"")</f>
        <v/>
      </c>
      <c r="O889" s="133" t="str">
        <f>IFERROR(VLOOKUP(A889,DETAIL!$A$7:$L$1101,10,0)*25%,"")</f>
        <v/>
      </c>
      <c r="P889" s="133" t="str">
        <f t="shared" si="30"/>
        <v/>
      </c>
      <c r="Q889" s="131"/>
    </row>
    <row r="890" spans="1:17" ht="24.95" customHeight="1">
      <c r="A890" s="150">
        <v>883</v>
      </c>
      <c r="B890" s="16" t="str">
        <f t="shared" si="31"/>
        <v/>
      </c>
      <c r="C890" s="130" t="str">
        <f>IFERROR(VLOOKUP(A890,DETAIL!$A$7:$F$1101,3,0),"")</f>
        <v/>
      </c>
      <c r="D890" s="130" t="str">
        <f>IFERROR(VLOOKUP(A890,DETAIL!$A$7:$F$1101,4,0),"")</f>
        <v/>
      </c>
      <c r="E890" s="131" t="str">
        <f>IFERROR(VLOOKUP(A890,DETAIL!$A$7:$F$1101,5,0),"")</f>
        <v/>
      </c>
      <c r="F890" s="131" t="str">
        <f>IFERROR(VLOOKUP(A890,DETAIL!$A$7:$O$1101,15,0),"")</f>
        <v/>
      </c>
      <c r="G890" s="131" t="str">
        <f>IFERROR(VLOOKUP(A890,DETAIL!$A$7:$O$1101,14,0),"")</f>
        <v/>
      </c>
      <c r="H890" s="16" t="str">
        <f>IFERROR(VLOOKUP(A890,DETAIL!$A$7:$F$1101,6,0),"")</f>
        <v/>
      </c>
      <c r="I890" s="16" t="str">
        <f>IFERROR(VLOOKUP(A890,DETAIL!$A$7:$P$1101,16,0),"")</f>
        <v/>
      </c>
      <c r="J890" s="16" t="str">
        <f>IFERROR(VLOOKUP(A890,DETAIL!$A$7:$O$1101,13,0),"")</f>
        <v/>
      </c>
      <c r="K890" s="132" t="str">
        <f>IFERROR(CONCATENATE("वर्ष ",VLOOKUP(A890,DETAIL!$A$7:$O$1101,11,0)," / ","प्रतिशत ",VLOOKUP(A890,DETAIL!$A$7:$O$1101,12,0)*100),"")</f>
        <v/>
      </c>
      <c r="L890" s="16" t="str">
        <f>IFERROR(VLOOKUP(A890,DETAIL!$A$7:$L$1101,7,0),"")</f>
        <v/>
      </c>
      <c r="M890" s="133" t="str">
        <f>IFERROR(VLOOKUP(A890,DETAIL!$A$7:$L$1101,8,0)*75%,"")</f>
        <v/>
      </c>
      <c r="N890" s="16" t="str">
        <f>IFERROR(VLOOKUP(A890,DETAIL!$A$7:$L$1101,9,0),"")</f>
        <v/>
      </c>
      <c r="O890" s="133" t="str">
        <f>IFERROR(VLOOKUP(A890,DETAIL!$A$7:$L$1101,10,0)*25%,"")</f>
        <v/>
      </c>
      <c r="P890" s="133" t="str">
        <f t="shared" si="30"/>
        <v/>
      </c>
      <c r="Q890" s="131"/>
    </row>
    <row r="891" spans="1:17" ht="24.95" customHeight="1">
      <c r="A891" s="150">
        <v>884</v>
      </c>
      <c r="B891" s="16" t="str">
        <f t="shared" si="31"/>
        <v/>
      </c>
      <c r="C891" s="130" t="str">
        <f>IFERROR(VLOOKUP(A891,DETAIL!$A$7:$F$1101,3,0),"")</f>
        <v/>
      </c>
      <c r="D891" s="130" t="str">
        <f>IFERROR(VLOOKUP(A891,DETAIL!$A$7:$F$1101,4,0),"")</f>
        <v/>
      </c>
      <c r="E891" s="131" t="str">
        <f>IFERROR(VLOOKUP(A891,DETAIL!$A$7:$F$1101,5,0),"")</f>
        <v/>
      </c>
      <c r="F891" s="131" t="str">
        <f>IFERROR(VLOOKUP(A891,DETAIL!$A$7:$O$1101,15,0),"")</f>
        <v/>
      </c>
      <c r="G891" s="131" t="str">
        <f>IFERROR(VLOOKUP(A891,DETAIL!$A$7:$O$1101,14,0),"")</f>
        <v/>
      </c>
      <c r="H891" s="16" t="str">
        <f>IFERROR(VLOOKUP(A891,DETAIL!$A$7:$F$1101,6,0),"")</f>
        <v/>
      </c>
      <c r="I891" s="16" t="str">
        <f>IFERROR(VLOOKUP(A891,DETAIL!$A$7:$P$1101,16,0),"")</f>
        <v/>
      </c>
      <c r="J891" s="16" t="str">
        <f>IFERROR(VLOOKUP(A891,DETAIL!$A$7:$O$1101,13,0),"")</f>
        <v/>
      </c>
      <c r="K891" s="132" t="str">
        <f>IFERROR(CONCATENATE("वर्ष ",VLOOKUP(A891,DETAIL!$A$7:$O$1101,11,0)," / ","प्रतिशत ",VLOOKUP(A891,DETAIL!$A$7:$O$1101,12,0)*100),"")</f>
        <v/>
      </c>
      <c r="L891" s="16" t="str">
        <f>IFERROR(VLOOKUP(A891,DETAIL!$A$7:$L$1101,7,0),"")</f>
        <v/>
      </c>
      <c r="M891" s="133" t="str">
        <f>IFERROR(VLOOKUP(A891,DETAIL!$A$7:$L$1101,8,0)*75%,"")</f>
        <v/>
      </c>
      <c r="N891" s="16" t="str">
        <f>IFERROR(VLOOKUP(A891,DETAIL!$A$7:$L$1101,9,0),"")</f>
        <v/>
      </c>
      <c r="O891" s="133" t="str">
        <f>IFERROR(VLOOKUP(A891,DETAIL!$A$7:$L$1101,10,0)*25%,"")</f>
        <v/>
      </c>
      <c r="P891" s="133" t="str">
        <f t="shared" si="30"/>
        <v/>
      </c>
      <c r="Q891" s="131"/>
    </row>
    <row r="892" spans="1:17" ht="24.95" customHeight="1">
      <c r="A892" s="150">
        <v>885</v>
      </c>
      <c r="B892" s="16" t="str">
        <f t="shared" si="31"/>
        <v/>
      </c>
      <c r="C892" s="130" t="str">
        <f>IFERROR(VLOOKUP(A892,DETAIL!$A$7:$F$1101,3,0),"")</f>
        <v/>
      </c>
      <c r="D892" s="130" t="str">
        <f>IFERROR(VLOOKUP(A892,DETAIL!$A$7:$F$1101,4,0),"")</f>
        <v/>
      </c>
      <c r="E892" s="131" t="str">
        <f>IFERROR(VLOOKUP(A892,DETAIL!$A$7:$F$1101,5,0),"")</f>
        <v/>
      </c>
      <c r="F892" s="131" t="str">
        <f>IFERROR(VLOOKUP(A892,DETAIL!$A$7:$O$1101,15,0),"")</f>
        <v/>
      </c>
      <c r="G892" s="131" t="str">
        <f>IFERROR(VLOOKUP(A892,DETAIL!$A$7:$O$1101,14,0),"")</f>
        <v/>
      </c>
      <c r="H892" s="16" t="str">
        <f>IFERROR(VLOOKUP(A892,DETAIL!$A$7:$F$1101,6,0),"")</f>
        <v/>
      </c>
      <c r="I892" s="16" t="str">
        <f>IFERROR(VLOOKUP(A892,DETAIL!$A$7:$P$1101,16,0),"")</f>
        <v/>
      </c>
      <c r="J892" s="16" t="str">
        <f>IFERROR(VLOOKUP(A892,DETAIL!$A$7:$O$1101,13,0),"")</f>
        <v/>
      </c>
      <c r="K892" s="132" t="str">
        <f>IFERROR(CONCATENATE("वर्ष ",VLOOKUP(A892,DETAIL!$A$7:$O$1101,11,0)," / ","प्रतिशत ",VLOOKUP(A892,DETAIL!$A$7:$O$1101,12,0)*100),"")</f>
        <v/>
      </c>
      <c r="L892" s="16" t="str">
        <f>IFERROR(VLOOKUP(A892,DETAIL!$A$7:$L$1101,7,0),"")</f>
        <v/>
      </c>
      <c r="M892" s="133" t="str">
        <f>IFERROR(VLOOKUP(A892,DETAIL!$A$7:$L$1101,8,0)*75%,"")</f>
        <v/>
      </c>
      <c r="N892" s="16" t="str">
        <f>IFERROR(VLOOKUP(A892,DETAIL!$A$7:$L$1101,9,0),"")</f>
        <v/>
      </c>
      <c r="O892" s="133" t="str">
        <f>IFERROR(VLOOKUP(A892,DETAIL!$A$7:$L$1101,10,0)*25%,"")</f>
        <v/>
      </c>
      <c r="P892" s="133" t="str">
        <f t="shared" si="30"/>
        <v/>
      </c>
      <c r="Q892" s="131"/>
    </row>
    <row r="893" spans="1:17" ht="24.95" customHeight="1">
      <c r="A893" s="150">
        <v>886</v>
      </c>
      <c r="B893" s="16" t="str">
        <f t="shared" si="31"/>
        <v/>
      </c>
      <c r="C893" s="130" t="str">
        <f>IFERROR(VLOOKUP(A893,DETAIL!$A$7:$F$1101,3,0),"")</f>
        <v/>
      </c>
      <c r="D893" s="130" t="str">
        <f>IFERROR(VLOOKUP(A893,DETAIL!$A$7:$F$1101,4,0),"")</f>
        <v/>
      </c>
      <c r="E893" s="131" t="str">
        <f>IFERROR(VLOOKUP(A893,DETAIL!$A$7:$F$1101,5,0),"")</f>
        <v/>
      </c>
      <c r="F893" s="131" t="str">
        <f>IFERROR(VLOOKUP(A893,DETAIL!$A$7:$O$1101,15,0),"")</f>
        <v/>
      </c>
      <c r="G893" s="131" t="str">
        <f>IFERROR(VLOOKUP(A893,DETAIL!$A$7:$O$1101,14,0),"")</f>
        <v/>
      </c>
      <c r="H893" s="16" t="str">
        <f>IFERROR(VLOOKUP(A893,DETAIL!$A$7:$F$1101,6,0),"")</f>
        <v/>
      </c>
      <c r="I893" s="16" t="str">
        <f>IFERROR(VLOOKUP(A893,DETAIL!$A$7:$P$1101,16,0),"")</f>
        <v/>
      </c>
      <c r="J893" s="16" t="str">
        <f>IFERROR(VLOOKUP(A893,DETAIL!$A$7:$O$1101,13,0),"")</f>
        <v/>
      </c>
      <c r="K893" s="132" t="str">
        <f>IFERROR(CONCATENATE("वर्ष ",VLOOKUP(A893,DETAIL!$A$7:$O$1101,11,0)," / ","प्रतिशत ",VLOOKUP(A893,DETAIL!$A$7:$O$1101,12,0)*100),"")</f>
        <v/>
      </c>
      <c r="L893" s="16" t="str">
        <f>IFERROR(VLOOKUP(A893,DETAIL!$A$7:$L$1101,7,0),"")</f>
        <v/>
      </c>
      <c r="M893" s="133" t="str">
        <f>IFERROR(VLOOKUP(A893,DETAIL!$A$7:$L$1101,8,0)*75%,"")</f>
        <v/>
      </c>
      <c r="N893" s="16" t="str">
        <f>IFERROR(VLOOKUP(A893,DETAIL!$A$7:$L$1101,9,0),"")</f>
        <v/>
      </c>
      <c r="O893" s="133" t="str">
        <f>IFERROR(VLOOKUP(A893,DETAIL!$A$7:$L$1101,10,0)*25%,"")</f>
        <v/>
      </c>
      <c r="P893" s="133" t="str">
        <f t="shared" si="30"/>
        <v/>
      </c>
      <c r="Q893" s="131"/>
    </row>
    <row r="894" spans="1:17" ht="24.95" customHeight="1">
      <c r="A894" s="150">
        <v>887</v>
      </c>
      <c r="B894" s="16" t="str">
        <f t="shared" si="31"/>
        <v/>
      </c>
      <c r="C894" s="130" t="str">
        <f>IFERROR(VLOOKUP(A894,DETAIL!$A$7:$F$1101,3,0),"")</f>
        <v/>
      </c>
      <c r="D894" s="130" t="str">
        <f>IFERROR(VLOOKUP(A894,DETAIL!$A$7:$F$1101,4,0),"")</f>
        <v/>
      </c>
      <c r="E894" s="131" t="str">
        <f>IFERROR(VLOOKUP(A894,DETAIL!$A$7:$F$1101,5,0),"")</f>
        <v/>
      </c>
      <c r="F894" s="131" t="str">
        <f>IFERROR(VLOOKUP(A894,DETAIL!$A$7:$O$1101,15,0),"")</f>
        <v/>
      </c>
      <c r="G894" s="131" t="str">
        <f>IFERROR(VLOOKUP(A894,DETAIL!$A$7:$O$1101,14,0),"")</f>
        <v/>
      </c>
      <c r="H894" s="16" t="str">
        <f>IFERROR(VLOOKUP(A894,DETAIL!$A$7:$F$1101,6,0),"")</f>
        <v/>
      </c>
      <c r="I894" s="16" t="str">
        <f>IFERROR(VLOOKUP(A894,DETAIL!$A$7:$P$1101,16,0),"")</f>
        <v/>
      </c>
      <c r="J894" s="16" t="str">
        <f>IFERROR(VLOOKUP(A894,DETAIL!$A$7:$O$1101,13,0),"")</f>
        <v/>
      </c>
      <c r="K894" s="132" t="str">
        <f>IFERROR(CONCATENATE("वर्ष ",VLOOKUP(A894,DETAIL!$A$7:$O$1101,11,0)," / ","प्रतिशत ",VLOOKUP(A894,DETAIL!$A$7:$O$1101,12,0)*100),"")</f>
        <v/>
      </c>
      <c r="L894" s="16" t="str">
        <f>IFERROR(VLOOKUP(A894,DETAIL!$A$7:$L$1101,7,0),"")</f>
        <v/>
      </c>
      <c r="M894" s="133" t="str">
        <f>IFERROR(VLOOKUP(A894,DETAIL!$A$7:$L$1101,8,0)*75%,"")</f>
        <v/>
      </c>
      <c r="N894" s="16" t="str">
        <f>IFERROR(VLOOKUP(A894,DETAIL!$A$7:$L$1101,9,0),"")</f>
        <v/>
      </c>
      <c r="O894" s="133" t="str">
        <f>IFERROR(VLOOKUP(A894,DETAIL!$A$7:$L$1101,10,0)*25%,"")</f>
        <v/>
      </c>
      <c r="P894" s="133" t="str">
        <f t="shared" si="30"/>
        <v/>
      </c>
      <c r="Q894" s="131"/>
    </row>
    <row r="895" spans="1:17" ht="24.95" customHeight="1">
      <c r="A895" s="150">
        <v>888</v>
      </c>
      <c r="B895" s="16" t="str">
        <f t="shared" si="31"/>
        <v/>
      </c>
      <c r="C895" s="130" t="str">
        <f>IFERROR(VLOOKUP(A895,DETAIL!$A$7:$F$1101,3,0),"")</f>
        <v/>
      </c>
      <c r="D895" s="130" t="str">
        <f>IFERROR(VLOOKUP(A895,DETAIL!$A$7:$F$1101,4,0),"")</f>
        <v/>
      </c>
      <c r="E895" s="131" t="str">
        <f>IFERROR(VLOOKUP(A895,DETAIL!$A$7:$F$1101,5,0),"")</f>
        <v/>
      </c>
      <c r="F895" s="131" t="str">
        <f>IFERROR(VLOOKUP(A895,DETAIL!$A$7:$O$1101,15,0),"")</f>
        <v/>
      </c>
      <c r="G895" s="131" t="str">
        <f>IFERROR(VLOOKUP(A895,DETAIL!$A$7:$O$1101,14,0),"")</f>
        <v/>
      </c>
      <c r="H895" s="16" t="str">
        <f>IFERROR(VLOOKUP(A895,DETAIL!$A$7:$F$1101,6,0),"")</f>
        <v/>
      </c>
      <c r="I895" s="16" t="str">
        <f>IFERROR(VLOOKUP(A895,DETAIL!$A$7:$P$1101,16,0),"")</f>
        <v/>
      </c>
      <c r="J895" s="16" t="str">
        <f>IFERROR(VLOOKUP(A895,DETAIL!$A$7:$O$1101,13,0),"")</f>
        <v/>
      </c>
      <c r="K895" s="132" t="str">
        <f>IFERROR(CONCATENATE("वर्ष ",VLOOKUP(A895,DETAIL!$A$7:$O$1101,11,0)," / ","प्रतिशत ",VLOOKUP(A895,DETAIL!$A$7:$O$1101,12,0)*100),"")</f>
        <v/>
      </c>
      <c r="L895" s="16" t="str">
        <f>IFERROR(VLOOKUP(A895,DETAIL!$A$7:$L$1101,7,0),"")</f>
        <v/>
      </c>
      <c r="M895" s="133" t="str">
        <f>IFERROR(VLOOKUP(A895,DETAIL!$A$7:$L$1101,8,0)*75%,"")</f>
        <v/>
      </c>
      <c r="N895" s="16" t="str">
        <f>IFERROR(VLOOKUP(A895,DETAIL!$A$7:$L$1101,9,0),"")</f>
        <v/>
      </c>
      <c r="O895" s="133" t="str">
        <f>IFERROR(VLOOKUP(A895,DETAIL!$A$7:$L$1101,10,0)*25%,"")</f>
        <v/>
      </c>
      <c r="P895" s="133" t="str">
        <f t="shared" si="30"/>
        <v/>
      </c>
      <c r="Q895" s="131"/>
    </row>
    <row r="896" spans="1:17" ht="24.95" customHeight="1">
      <c r="A896" s="150">
        <v>889</v>
      </c>
      <c r="B896" s="16" t="str">
        <f t="shared" si="31"/>
        <v/>
      </c>
      <c r="C896" s="130" t="str">
        <f>IFERROR(VLOOKUP(A896,DETAIL!$A$7:$F$1101,3,0),"")</f>
        <v/>
      </c>
      <c r="D896" s="130" t="str">
        <f>IFERROR(VLOOKUP(A896,DETAIL!$A$7:$F$1101,4,0),"")</f>
        <v/>
      </c>
      <c r="E896" s="131" t="str">
        <f>IFERROR(VLOOKUP(A896,DETAIL!$A$7:$F$1101,5,0),"")</f>
        <v/>
      </c>
      <c r="F896" s="131" t="str">
        <f>IFERROR(VLOOKUP(A896,DETAIL!$A$7:$O$1101,15,0),"")</f>
        <v/>
      </c>
      <c r="G896" s="131" t="str">
        <f>IFERROR(VLOOKUP(A896,DETAIL!$A$7:$O$1101,14,0),"")</f>
        <v/>
      </c>
      <c r="H896" s="16" t="str">
        <f>IFERROR(VLOOKUP(A896,DETAIL!$A$7:$F$1101,6,0),"")</f>
        <v/>
      </c>
      <c r="I896" s="16" t="str">
        <f>IFERROR(VLOOKUP(A896,DETAIL!$A$7:$P$1101,16,0),"")</f>
        <v/>
      </c>
      <c r="J896" s="16" t="str">
        <f>IFERROR(VLOOKUP(A896,DETAIL!$A$7:$O$1101,13,0),"")</f>
        <v/>
      </c>
      <c r="K896" s="132" t="str">
        <f>IFERROR(CONCATENATE("वर्ष ",VLOOKUP(A896,DETAIL!$A$7:$O$1101,11,0)," / ","प्रतिशत ",VLOOKUP(A896,DETAIL!$A$7:$O$1101,12,0)*100),"")</f>
        <v/>
      </c>
      <c r="L896" s="16" t="str">
        <f>IFERROR(VLOOKUP(A896,DETAIL!$A$7:$L$1101,7,0),"")</f>
        <v/>
      </c>
      <c r="M896" s="133" t="str">
        <f>IFERROR(VLOOKUP(A896,DETAIL!$A$7:$L$1101,8,0)*75%,"")</f>
        <v/>
      </c>
      <c r="N896" s="16" t="str">
        <f>IFERROR(VLOOKUP(A896,DETAIL!$A$7:$L$1101,9,0),"")</f>
        <v/>
      </c>
      <c r="O896" s="133" t="str">
        <f>IFERROR(VLOOKUP(A896,DETAIL!$A$7:$L$1101,10,0)*25%,"")</f>
        <v/>
      </c>
      <c r="P896" s="133" t="str">
        <f t="shared" si="30"/>
        <v/>
      </c>
      <c r="Q896" s="131"/>
    </row>
    <row r="897" spans="1:17" ht="24.95" customHeight="1">
      <c r="A897" s="150">
        <v>890</v>
      </c>
      <c r="B897" s="16" t="str">
        <f t="shared" si="31"/>
        <v/>
      </c>
      <c r="C897" s="130" t="str">
        <f>IFERROR(VLOOKUP(A897,DETAIL!$A$7:$F$1101,3,0),"")</f>
        <v/>
      </c>
      <c r="D897" s="130" t="str">
        <f>IFERROR(VLOOKUP(A897,DETAIL!$A$7:$F$1101,4,0),"")</f>
        <v/>
      </c>
      <c r="E897" s="131" t="str">
        <f>IFERROR(VLOOKUP(A897,DETAIL!$A$7:$F$1101,5,0),"")</f>
        <v/>
      </c>
      <c r="F897" s="131" t="str">
        <f>IFERROR(VLOOKUP(A897,DETAIL!$A$7:$O$1101,15,0),"")</f>
        <v/>
      </c>
      <c r="G897" s="131" t="str">
        <f>IFERROR(VLOOKUP(A897,DETAIL!$A$7:$O$1101,14,0),"")</f>
        <v/>
      </c>
      <c r="H897" s="16" t="str">
        <f>IFERROR(VLOOKUP(A897,DETAIL!$A$7:$F$1101,6,0),"")</f>
        <v/>
      </c>
      <c r="I897" s="16" t="str">
        <f>IFERROR(VLOOKUP(A897,DETAIL!$A$7:$P$1101,16,0),"")</f>
        <v/>
      </c>
      <c r="J897" s="16" t="str">
        <f>IFERROR(VLOOKUP(A897,DETAIL!$A$7:$O$1101,13,0),"")</f>
        <v/>
      </c>
      <c r="K897" s="132" t="str">
        <f>IFERROR(CONCATENATE("वर्ष ",VLOOKUP(A897,DETAIL!$A$7:$O$1101,11,0)," / ","प्रतिशत ",VLOOKUP(A897,DETAIL!$A$7:$O$1101,12,0)*100),"")</f>
        <v/>
      </c>
      <c r="L897" s="16" t="str">
        <f>IFERROR(VLOOKUP(A897,DETAIL!$A$7:$L$1101,7,0),"")</f>
        <v/>
      </c>
      <c r="M897" s="133" t="str">
        <f>IFERROR(VLOOKUP(A897,DETAIL!$A$7:$L$1101,8,0)*75%,"")</f>
        <v/>
      </c>
      <c r="N897" s="16" t="str">
        <f>IFERROR(VLOOKUP(A897,DETAIL!$A$7:$L$1101,9,0),"")</f>
        <v/>
      </c>
      <c r="O897" s="133" t="str">
        <f>IFERROR(VLOOKUP(A897,DETAIL!$A$7:$L$1101,10,0)*25%,"")</f>
        <v/>
      </c>
      <c r="P897" s="133" t="str">
        <f t="shared" si="30"/>
        <v/>
      </c>
      <c r="Q897" s="131"/>
    </row>
    <row r="898" spans="1:17" ht="24.95" customHeight="1">
      <c r="A898" s="150">
        <v>891</v>
      </c>
      <c r="B898" s="16" t="str">
        <f t="shared" si="31"/>
        <v/>
      </c>
      <c r="C898" s="130" t="str">
        <f>IFERROR(VLOOKUP(A898,DETAIL!$A$7:$F$1101,3,0),"")</f>
        <v/>
      </c>
      <c r="D898" s="130" t="str">
        <f>IFERROR(VLOOKUP(A898,DETAIL!$A$7:$F$1101,4,0),"")</f>
        <v/>
      </c>
      <c r="E898" s="131" t="str">
        <f>IFERROR(VLOOKUP(A898,DETAIL!$A$7:$F$1101,5,0),"")</f>
        <v/>
      </c>
      <c r="F898" s="131" t="str">
        <f>IFERROR(VLOOKUP(A898,DETAIL!$A$7:$O$1101,15,0),"")</f>
        <v/>
      </c>
      <c r="G898" s="131" t="str">
        <f>IFERROR(VLOOKUP(A898,DETAIL!$A$7:$O$1101,14,0),"")</f>
        <v/>
      </c>
      <c r="H898" s="16" t="str">
        <f>IFERROR(VLOOKUP(A898,DETAIL!$A$7:$F$1101,6,0),"")</f>
        <v/>
      </c>
      <c r="I898" s="16" t="str">
        <f>IFERROR(VLOOKUP(A898,DETAIL!$A$7:$P$1101,16,0),"")</f>
        <v/>
      </c>
      <c r="J898" s="16" t="str">
        <f>IFERROR(VLOOKUP(A898,DETAIL!$A$7:$O$1101,13,0),"")</f>
        <v/>
      </c>
      <c r="K898" s="132" t="str">
        <f>IFERROR(CONCATENATE("वर्ष ",VLOOKUP(A898,DETAIL!$A$7:$O$1101,11,0)," / ","प्रतिशत ",VLOOKUP(A898,DETAIL!$A$7:$O$1101,12,0)*100),"")</f>
        <v/>
      </c>
      <c r="L898" s="16" t="str">
        <f>IFERROR(VLOOKUP(A898,DETAIL!$A$7:$L$1101,7,0),"")</f>
        <v/>
      </c>
      <c r="M898" s="133" t="str">
        <f>IFERROR(VLOOKUP(A898,DETAIL!$A$7:$L$1101,8,0)*75%,"")</f>
        <v/>
      </c>
      <c r="N898" s="16" t="str">
        <f>IFERROR(VLOOKUP(A898,DETAIL!$A$7:$L$1101,9,0),"")</f>
        <v/>
      </c>
      <c r="O898" s="133" t="str">
        <f>IFERROR(VLOOKUP(A898,DETAIL!$A$7:$L$1101,10,0)*25%,"")</f>
        <v/>
      </c>
      <c r="P898" s="133" t="str">
        <f t="shared" si="30"/>
        <v/>
      </c>
      <c r="Q898" s="131"/>
    </row>
    <row r="899" spans="1:17" ht="24.95" customHeight="1">
      <c r="A899" s="150">
        <v>892</v>
      </c>
      <c r="B899" s="16" t="str">
        <f t="shared" si="31"/>
        <v/>
      </c>
      <c r="C899" s="130" t="str">
        <f>IFERROR(VLOOKUP(A899,DETAIL!$A$7:$F$1101,3,0),"")</f>
        <v/>
      </c>
      <c r="D899" s="130" t="str">
        <f>IFERROR(VLOOKUP(A899,DETAIL!$A$7:$F$1101,4,0),"")</f>
        <v/>
      </c>
      <c r="E899" s="131" t="str">
        <f>IFERROR(VLOOKUP(A899,DETAIL!$A$7:$F$1101,5,0),"")</f>
        <v/>
      </c>
      <c r="F899" s="131" t="str">
        <f>IFERROR(VLOOKUP(A899,DETAIL!$A$7:$O$1101,15,0),"")</f>
        <v/>
      </c>
      <c r="G899" s="131" t="str">
        <f>IFERROR(VLOOKUP(A899,DETAIL!$A$7:$O$1101,14,0),"")</f>
        <v/>
      </c>
      <c r="H899" s="16" t="str">
        <f>IFERROR(VLOOKUP(A899,DETAIL!$A$7:$F$1101,6,0),"")</f>
        <v/>
      </c>
      <c r="I899" s="16" t="str">
        <f>IFERROR(VLOOKUP(A899,DETAIL!$A$7:$P$1101,16,0),"")</f>
        <v/>
      </c>
      <c r="J899" s="16" t="str">
        <f>IFERROR(VLOOKUP(A899,DETAIL!$A$7:$O$1101,13,0),"")</f>
        <v/>
      </c>
      <c r="K899" s="132" t="str">
        <f>IFERROR(CONCATENATE("वर्ष ",VLOOKUP(A899,DETAIL!$A$7:$O$1101,11,0)," / ","प्रतिशत ",VLOOKUP(A899,DETAIL!$A$7:$O$1101,12,0)*100),"")</f>
        <v/>
      </c>
      <c r="L899" s="16" t="str">
        <f>IFERROR(VLOOKUP(A899,DETAIL!$A$7:$L$1101,7,0),"")</f>
        <v/>
      </c>
      <c r="M899" s="133" t="str">
        <f>IFERROR(VLOOKUP(A899,DETAIL!$A$7:$L$1101,8,0)*75%,"")</f>
        <v/>
      </c>
      <c r="N899" s="16" t="str">
        <f>IFERROR(VLOOKUP(A899,DETAIL!$A$7:$L$1101,9,0),"")</f>
        <v/>
      </c>
      <c r="O899" s="133" t="str">
        <f>IFERROR(VLOOKUP(A899,DETAIL!$A$7:$L$1101,10,0)*25%,"")</f>
        <v/>
      </c>
      <c r="P899" s="133" t="str">
        <f t="shared" si="30"/>
        <v/>
      </c>
      <c r="Q899" s="131"/>
    </row>
    <row r="900" spans="1:17" ht="24.95" customHeight="1">
      <c r="A900" s="150">
        <v>893</v>
      </c>
      <c r="B900" s="16" t="str">
        <f t="shared" si="31"/>
        <v/>
      </c>
      <c r="C900" s="130" t="str">
        <f>IFERROR(VLOOKUP(A900,DETAIL!$A$7:$F$1101,3,0),"")</f>
        <v/>
      </c>
      <c r="D900" s="130" t="str">
        <f>IFERROR(VLOOKUP(A900,DETAIL!$A$7:$F$1101,4,0),"")</f>
        <v/>
      </c>
      <c r="E900" s="131" t="str">
        <f>IFERROR(VLOOKUP(A900,DETAIL!$A$7:$F$1101,5,0),"")</f>
        <v/>
      </c>
      <c r="F900" s="131" t="str">
        <f>IFERROR(VLOOKUP(A900,DETAIL!$A$7:$O$1101,15,0),"")</f>
        <v/>
      </c>
      <c r="G900" s="131" t="str">
        <f>IFERROR(VLOOKUP(A900,DETAIL!$A$7:$O$1101,14,0),"")</f>
        <v/>
      </c>
      <c r="H900" s="16" t="str">
        <f>IFERROR(VLOOKUP(A900,DETAIL!$A$7:$F$1101,6,0),"")</f>
        <v/>
      </c>
      <c r="I900" s="16" t="str">
        <f>IFERROR(VLOOKUP(A900,DETAIL!$A$7:$P$1101,16,0),"")</f>
        <v/>
      </c>
      <c r="J900" s="16" t="str">
        <f>IFERROR(VLOOKUP(A900,DETAIL!$A$7:$O$1101,13,0),"")</f>
        <v/>
      </c>
      <c r="K900" s="132" t="str">
        <f>IFERROR(CONCATENATE("वर्ष ",VLOOKUP(A900,DETAIL!$A$7:$O$1101,11,0)," / ","प्रतिशत ",VLOOKUP(A900,DETAIL!$A$7:$O$1101,12,0)*100),"")</f>
        <v/>
      </c>
      <c r="L900" s="16" t="str">
        <f>IFERROR(VLOOKUP(A900,DETAIL!$A$7:$L$1101,7,0),"")</f>
        <v/>
      </c>
      <c r="M900" s="133" t="str">
        <f>IFERROR(VLOOKUP(A900,DETAIL!$A$7:$L$1101,8,0)*75%,"")</f>
        <v/>
      </c>
      <c r="N900" s="16" t="str">
        <f>IFERROR(VLOOKUP(A900,DETAIL!$A$7:$L$1101,9,0),"")</f>
        <v/>
      </c>
      <c r="O900" s="133" t="str">
        <f>IFERROR(VLOOKUP(A900,DETAIL!$A$7:$L$1101,10,0)*25%,"")</f>
        <v/>
      </c>
      <c r="P900" s="133" t="str">
        <f t="shared" si="30"/>
        <v/>
      </c>
      <c r="Q900" s="131"/>
    </row>
    <row r="901" spans="1:17" ht="24.95" customHeight="1">
      <c r="A901" s="150">
        <v>894</v>
      </c>
      <c r="B901" s="16" t="str">
        <f t="shared" si="31"/>
        <v/>
      </c>
      <c r="C901" s="130" t="str">
        <f>IFERROR(VLOOKUP(A901,DETAIL!$A$7:$F$1101,3,0),"")</f>
        <v/>
      </c>
      <c r="D901" s="130" t="str">
        <f>IFERROR(VLOOKUP(A901,DETAIL!$A$7:$F$1101,4,0),"")</f>
        <v/>
      </c>
      <c r="E901" s="131" t="str">
        <f>IFERROR(VLOOKUP(A901,DETAIL!$A$7:$F$1101,5,0),"")</f>
        <v/>
      </c>
      <c r="F901" s="131" t="str">
        <f>IFERROR(VLOOKUP(A901,DETAIL!$A$7:$O$1101,15,0),"")</f>
        <v/>
      </c>
      <c r="G901" s="131" t="str">
        <f>IFERROR(VLOOKUP(A901,DETAIL!$A$7:$O$1101,14,0),"")</f>
        <v/>
      </c>
      <c r="H901" s="16" t="str">
        <f>IFERROR(VLOOKUP(A901,DETAIL!$A$7:$F$1101,6,0),"")</f>
        <v/>
      </c>
      <c r="I901" s="16" t="str">
        <f>IFERROR(VLOOKUP(A901,DETAIL!$A$7:$P$1101,16,0),"")</f>
        <v/>
      </c>
      <c r="J901" s="16" t="str">
        <f>IFERROR(VLOOKUP(A901,DETAIL!$A$7:$O$1101,13,0),"")</f>
        <v/>
      </c>
      <c r="K901" s="132" t="str">
        <f>IFERROR(CONCATENATE("वर्ष ",VLOOKUP(A901,DETAIL!$A$7:$O$1101,11,0)," / ","प्रतिशत ",VLOOKUP(A901,DETAIL!$A$7:$O$1101,12,0)*100),"")</f>
        <v/>
      </c>
      <c r="L901" s="16" t="str">
        <f>IFERROR(VLOOKUP(A901,DETAIL!$A$7:$L$1101,7,0),"")</f>
        <v/>
      </c>
      <c r="M901" s="133" t="str">
        <f>IFERROR(VLOOKUP(A901,DETAIL!$A$7:$L$1101,8,0)*75%,"")</f>
        <v/>
      </c>
      <c r="N901" s="16" t="str">
        <f>IFERROR(VLOOKUP(A901,DETAIL!$A$7:$L$1101,9,0),"")</f>
        <v/>
      </c>
      <c r="O901" s="133" t="str">
        <f>IFERROR(VLOOKUP(A901,DETAIL!$A$7:$L$1101,10,0)*25%,"")</f>
        <v/>
      </c>
      <c r="P901" s="133" t="str">
        <f t="shared" si="30"/>
        <v/>
      </c>
      <c r="Q901" s="131"/>
    </row>
    <row r="902" spans="1:17" ht="24.95" customHeight="1">
      <c r="A902" s="150">
        <v>895</v>
      </c>
      <c r="B902" s="16" t="str">
        <f t="shared" si="31"/>
        <v/>
      </c>
      <c r="C902" s="130" t="str">
        <f>IFERROR(VLOOKUP(A902,DETAIL!$A$7:$F$1101,3,0),"")</f>
        <v/>
      </c>
      <c r="D902" s="130" t="str">
        <f>IFERROR(VLOOKUP(A902,DETAIL!$A$7:$F$1101,4,0),"")</f>
        <v/>
      </c>
      <c r="E902" s="131" t="str">
        <f>IFERROR(VLOOKUP(A902,DETAIL!$A$7:$F$1101,5,0),"")</f>
        <v/>
      </c>
      <c r="F902" s="131" t="str">
        <f>IFERROR(VLOOKUP(A902,DETAIL!$A$7:$O$1101,15,0),"")</f>
        <v/>
      </c>
      <c r="G902" s="131" t="str">
        <f>IFERROR(VLOOKUP(A902,DETAIL!$A$7:$O$1101,14,0),"")</f>
        <v/>
      </c>
      <c r="H902" s="16" t="str">
        <f>IFERROR(VLOOKUP(A902,DETAIL!$A$7:$F$1101,6,0),"")</f>
        <v/>
      </c>
      <c r="I902" s="16" t="str">
        <f>IFERROR(VLOOKUP(A902,DETAIL!$A$7:$P$1101,16,0),"")</f>
        <v/>
      </c>
      <c r="J902" s="16" t="str">
        <f>IFERROR(VLOOKUP(A902,DETAIL!$A$7:$O$1101,13,0),"")</f>
        <v/>
      </c>
      <c r="K902" s="132" t="str">
        <f>IFERROR(CONCATENATE("वर्ष ",VLOOKUP(A902,DETAIL!$A$7:$O$1101,11,0)," / ","प्रतिशत ",VLOOKUP(A902,DETAIL!$A$7:$O$1101,12,0)*100),"")</f>
        <v/>
      </c>
      <c r="L902" s="16" t="str">
        <f>IFERROR(VLOOKUP(A902,DETAIL!$A$7:$L$1101,7,0),"")</f>
        <v/>
      </c>
      <c r="M902" s="133" t="str">
        <f>IFERROR(VLOOKUP(A902,DETAIL!$A$7:$L$1101,8,0)*75%,"")</f>
        <v/>
      </c>
      <c r="N902" s="16" t="str">
        <f>IFERROR(VLOOKUP(A902,DETAIL!$A$7:$L$1101,9,0),"")</f>
        <v/>
      </c>
      <c r="O902" s="133" t="str">
        <f>IFERROR(VLOOKUP(A902,DETAIL!$A$7:$L$1101,10,0)*25%,"")</f>
        <v/>
      </c>
      <c r="P902" s="133" t="str">
        <f t="shared" si="30"/>
        <v/>
      </c>
      <c r="Q902" s="131"/>
    </row>
    <row r="903" spans="1:17" ht="24.95" customHeight="1">
      <c r="A903" s="150">
        <v>896</v>
      </c>
      <c r="B903" s="16" t="str">
        <f t="shared" si="31"/>
        <v/>
      </c>
      <c r="C903" s="130" t="str">
        <f>IFERROR(VLOOKUP(A903,DETAIL!$A$7:$F$1101,3,0),"")</f>
        <v/>
      </c>
      <c r="D903" s="130" t="str">
        <f>IFERROR(VLOOKUP(A903,DETAIL!$A$7:$F$1101,4,0),"")</f>
        <v/>
      </c>
      <c r="E903" s="131" t="str">
        <f>IFERROR(VLOOKUP(A903,DETAIL!$A$7:$F$1101,5,0),"")</f>
        <v/>
      </c>
      <c r="F903" s="131" t="str">
        <f>IFERROR(VLOOKUP(A903,DETAIL!$A$7:$O$1101,15,0),"")</f>
        <v/>
      </c>
      <c r="G903" s="131" t="str">
        <f>IFERROR(VLOOKUP(A903,DETAIL!$A$7:$O$1101,14,0),"")</f>
        <v/>
      </c>
      <c r="H903" s="16" t="str">
        <f>IFERROR(VLOOKUP(A903,DETAIL!$A$7:$F$1101,6,0),"")</f>
        <v/>
      </c>
      <c r="I903" s="16" t="str">
        <f>IFERROR(VLOOKUP(A903,DETAIL!$A$7:$P$1101,16,0),"")</f>
        <v/>
      </c>
      <c r="J903" s="16" t="str">
        <f>IFERROR(VLOOKUP(A903,DETAIL!$A$7:$O$1101,13,0),"")</f>
        <v/>
      </c>
      <c r="K903" s="132" t="str">
        <f>IFERROR(CONCATENATE("वर्ष ",VLOOKUP(A903,DETAIL!$A$7:$O$1101,11,0)," / ","प्रतिशत ",VLOOKUP(A903,DETAIL!$A$7:$O$1101,12,0)*100),"")</f>
        <v/>
      </c>
      <c r="L903" s="16" t="str">
        <f>IFERROR(VLOOKUP(A903,DETAIL!$A$7:$L$1101,7,0),"")</f>
        <v/>
      </c>
      <c r="M903" s="133" t="str">
        <f>IFERROR(VLOOKUP(A903,DETAIL!$A$7:$L$1101,8,0)*75%,"")</f>
        <v/>
      </c>
      <c r="N903" s="16" t="str">
        <f>IFERROR(VLOOKUP(A903,DETAIL!$A$7:$L$1101,9,0),"")</f>
        <v/>
      </c>
      <c r="O903" s="133" t="str">
        <f>IFERROR(VLOOKUP(A903,DETAIL!$A$7:$L$1101,10,0)*25%,"")</f>
        <v/>
      </c>
      <c r="P903" s="133" t="str">
        <f t="shared" si="30"/>
        <v/>
      </c>
      <c r="Q903" s="131"/>
    </row>
    <row r="904" spans="1:17" ht="24.95" customHeight="1">
      <c r="A904" s="150">
        <v>897</v>
      </c>
      <c r="B904" s="16" t="str">
        <f t="shared" si="31"/>
        <v/>
      </c>
      <c r="C904" s="130" t="str">
        <f>IFERROR(VLOOKUP(A904,DETAIL!$A$7:$F$1101,3,0),"")</f>
        <v/>
      </c>
      <c r="D904" s="130" t="str">
        <f>IFERROR(VLOOKUP(A904,DETAIL!$A$7:$F$1101,4,0),"")</f>
        <v/>
      </c>
      <c r="E904" s="131" t="str">
        <f>IFERROR(VLOOKUP(A904,DETAIL!$A$7:$F$1101,5,0),"")</f>
        <v/>
      </c>
      <c r="F904" s="131" t="str">
        <f>IFERROR(VLOOKUP(A904,DETAIL!$A$7:$O$1101,15,0),"")</f>
        <v/>
      </c>
      <c r="G904" s="131" t="str">
        <f>IFERROR(VLOOKUP(A904,DETAIL!$A$7:$O$1101,14,0),"")</f>
        <v/>
      </c>
      <c r="H904" s="16" t="str">
        <f>IFERROR(VLOOKUP(A904,DETAIL!$A$7:$F$1101,6,0),"")</f>
        <v/>
      </c>
      <c r="I904" s="16" t="str">
        <f>IFERROR(VLOOKUP(A904,DETAIL!$A$7:$P$1101,16,0),"")</f>
        <v/>
      </c>
      <c r="J904" s="16" t="str">
        <f>IFERROR(VLOOKUP(A904,DETAIL!$A$7:$O$1101,13,0),"")</f>
        <v/>
      </c>
      <c r="K904" s="132" t="str">
        <f>IFERROR(CONCATENATE("वर्ष ",VLOOKUP(A904,DETAIL!$A$7:$O$1101,11,0)," / ","प्रतिशत ",VLOOKUP(A904,DETAIL!$A$7:$O$1101,12,0)*100),"")</f>
        <v/>
      </c>
      <c r="L904" s="16" t="str">
        <f>IFERROR(VLOOKUP(A904,DETAIL!$A$7:$L$1101,7,0),"")</f>
        <v/>
      </c>
      <c r="M904" s="133" t="str">
        <f>IFERROR(VLOOKUP(A904,DETAIL!$A$7:$L$1101,8,0)*75%,"")</f>
        <v/>
      </c>
      <c r="N904" s="16" t="str">
        <f>IFERROR(VLOOKUP(A904,DETAIL!$A$7:$L$1101,9,0),"")</f>
        <v/>
      </c>
      <c r="O904" s="133" t="str">
        <f>IFERROR(VLOOKUP(A904,DETAIL!$A$7:$L$1101,10,0)*25%,"")</f>
        <v/>
      </c>
      <c r="P904" s="133" t="str">
        <f t="shared" si="30"/>
        <v/>
      </c>
      <c r="Q904" s="131"/>
    </row>
    <row r="905" spans="1:17" ht="24.95" customHeight="1">
      <c r="A905" s="150">
        <v>898</v>
      </c>
      <c r="B905" s="16" t="str">
        <f t="shared" si="31"/>
        <v/>
      </c>
      <c r="C905" s="130" t="str">
        <f>IFERROR(VLOOKUP(A905,DETAIL!$A$7:$F$1101,3,0),"")</f>
        <v/>
      </c>
      <c r="D905" s="130" t="str">
        <f>IFERROR(VLOOKUP(A905,DETAIL!$A$7:$F$1101,4,0),"")</f>
        <v/>
      </c>
      <c r="E905" s="131" t="str">
        <f>IFERROR(VLOOKUP(A905,DETAIL!$A$7:$F$1101,5,0),"")</f>
        <v/>
      </c>
      <c r="F905" s="131" t="str">
        <f>IFERROR(VLOOKUP(A905,DETAIL!$A$7:$O$1101,15,0),"")</f>
        <v/>
      </c>
      <c r="G905" s="131" t="str">
        <f>IFERROR(VLOOKUP(A905,DETAIL!$A$7:$O$1101,14,0),"")</f>
        <v/>
      </c>
      <c r="H905" s="16" t="str">
        <f>IFERROR(VLOOKUP(A905,DETAIL!$A$7:$F$1101,6,0),"")</f>
        <v/>
      </c>
      <c r="I905" s="16" t="str">
        <f>IFERROR(VLOOKUP(A905,DETAIL!$A$7:$P$1101,16,0),"")</f>
        <v/>
      </c>
      <c r="J905" s="16" t="str">
        <f>IFERROR(VLOOKUP(A905,DETAIL!$A$7:$O$1101,13,0),"")</f>
        <v/>
      </c>
      <c r="K905" s="132" t="str">
        <f>IFERROR(CONCATENATE("वर्ष ",VLOOKUP(A905,DETAIL!$A$7:$O$1101,11,0)," / ","प्रतिशत ",VLOOKUP(A905,DETAIL!$A$7:$O$1101,12,0)*100),"")</f>
        <v/>
      </c>
      <c r="L905" s="16" t="str">
        <f>IFERROR(VLOOKUP(A905,DETAIL!$A$7:$L$1101,7,0),"")</f>
        <v/>
      </c>
      <c r="M905" s="133" t="str">
        <f>IFERROR(VLOOKUP(A905,DETAIL!$A$7:$L$1101,8,0)*75%,"")</f>
        <v/>
      </c>
      <c r="N905" s="16" t="str">
        <f>IFERROR(VLOOKUP(A905,DETAIL!$A$7:$L$1101,9,0),"")</f>
        <v/>
      </c>
      <c r="O905" s="133" t="str">
        <f>IFERROR(VLOOKUP(A905,DETAIL!$A$7:$L$1101,10,0)*25%,"")</f>
        <v/>
      </c>
      <c r="P905" s="133" t="str">
        <f t="shared" ref="P905:P968" si="32">IFERROR(IF(H905="","",SUM(M905+O905)),"")</f>
        <v/>
      </c>
      <c r="Q905" s="131"/>
    </row>
    <row r="906" spans="1:17" ht="24.95" customHeight="1">
      <c r="A906" s="150">
        <v>899</v>
      </c>
      <c r="B906" s="16" t="str">
        <f t="shared" si="31"/>
        <v/>
      </c>
      <c r="C906" s="130" t="str">
        <f>IFERROR(VLOOKUP(A906,DETAIL!$A$7:$F$1101,3,0),"")</f>
        <v/>
      </c>
      <c r="D906" s="130" t="str">
        <f>IFERROR(VLOOKUP(A906,DETAIL!$A$7:$F$1101,4,0),"")</f>
        <v/>
      </c>
      <c r="E906" s="131" t="str">
        <f>IFERROR(VLOOKUP(A906,DETAIL!$A$7:$F$1101,5,0),"")</f>
        <v/>
      </c>
      <c r="F906" s="131" t="str">
        <f>IFERROR(VLOOKUP(A906,DETAIL!$A$7:$O$1101,15,0),"")</f>
        <v/>
      </c>
      <c r="G906" s="131" t="str">
        <f>IFERROR(VLOOKUP(A906,DETAIL!$A$7:$O$1101,14,0),"")</f>
        <v/>
      </c>
      <c r="H906" s="16" t="str">
        <f>IFERROR(VLOOKUP(A906,DETAIL!$A$7:$F$1101,6,0),"")</f>
        <v/>
      </c>
      <c r="I906" s="16" t="str">
        <f>IFERROR(VLOOKUP(A906,DETAIL!$A$7:$P$1101,16,0),"")</f>
        <v/>
      </c>
      <c r="J906" s="16" t="str">
        <f>IFERROR(VLOOKUP(A906,DETAIL!$A$7:$O$1101,13,0),"")</f>
        <v/>
      </c>
      <c r="K906" s="132" t="str">
        <f>IFERROR(CONCATENATE("वर्ष ",VLOOKUP(A906,DETAIL!$A$7:$O$1101,11,0)," / ","प्रतिशत ",VLOOKUP(A906,DETAIL!$A$7:$O$1101,12,0)*100),"")</f>
        <v/>
      </c>
      <c r="L906" s="16" t="str">
        <f>IFERROR(VLOOKUP(A906,DETAIL!$A$7:$L$1101,7,0),"")</f>
        <v/>
      </c>
      <c r="M906" s="133" t="str">
        <f>IFERROR(VLOOKUP(A906,DETAIL!$A$7:$L$1101,8,0)*75%,"")</f>
        <v/>
      </c>
      <c r="N906" s="16" t="str">
        <f>IFERROR(VLOOKUP(A906,DETAIL!$A$7:$L$1101,9,0),"")</f>
        <v/>
      </c>
      <c r="O906" s="133" t="str">
        <f>IFERROR(VLOOKUP(A906,DETAIL!$A$7:$L$1101,10,0)*25%,"")</f>
        <v/>
      </c>
      <c r="P906" s="133" t="str">
        <f t="shared" si="32"/>
        <v/>
      </c>
      <c r="Q906" s="131"/>
    </row>
    <row r="907" spans="1:17" ht="24.95" customHeight="1">
      <c r="A907" s="150">
        <v>900</v>
      </c>
      <c r="B907" s="16" t="str">
        <f t="shared" si="31"/>
        <v/>
      </c>
      <c r="C907" s="130" t="str">
        <f>IFERROR(VLOOKUP(A907,DETAIL!$A$7:$F$1101,3,0),"")</f>
        <v/>
      </c>
      <c r="D907" s="130" t="str">
        <f>IFERROR(VLOOKUP(A907,DETAIL!$A$7:$F$1101,4,0),"")</f>
        <v/>
      </c>
      <c r="E907" s="131" t="str">
        <f>IFERROR(VLOOKUP(A907,DETAIL!$A$7:$F$1101,5,0),"")</f>
        <v/>
      </c>
      <c r="F907" s="131" t="str">
        <f>IFERROR(VLOOKUP(A907,DETAIL!$A$7:$O$1101,15,0),"")</f>
        <v/>
      </c>
      <c r="G907" s="131" t="str">
        <f>IFERROR(VLOOKUP(A907,DETAIL!$A$7:$O$1101,14,0),"")</f>
        <v/>
      </c>
      <c r="H907" s="16" t="str">
        <f>IFERROR(VLOOKUP(A907,DETAIL!$A$7:$F$1101,6,0),"")</f>
        <v/>
      </c>
      <c r="I907" s="16" t="str">
        <f>IFERROR(VLOOKUP(A907,DETAIL!$A$7:$P$1101,16,0),"")</f>
        <v/>
      </c>
      <c r="J907" s="16" t="str">
        <f>IFERROR(VLOOKUP(A907,DETAIL!$A$7:$O$1101,13,0),"")</f>
        <v/>
      </c>
      <c r="K907" s="132" t="str">
        <f>IFERROR(CONCATENATE("वर्ष ",VLOOKUP(A907,DETAIL!$A$7:$O$1101,11,0)," / ","प्रतिशत ",VLOOKUP(A907,DETAIL!$A$7:$O$1101,12,0)*100),"")</f>
        <v/>
      </c>
      <c r="L907" s="16" t="str">
        <f>IFERROR(VLOOKUP(A907,DETAIL!$A$7:$L$1101,7,0),"")</f>
        <v/>
      </c>
      <c r="M907" s="133" t="str">
        <f>IFERROR(VLOOKUP(A907,DETAIL!$A$7:$L$1101,8,0)*75%,"")</f>
        <v/>
      </c>
      <c r="N907" s="16" t="str">
        <f>IFERROR(VLOOKUP(A907,DETAIL!$A$7:$L$1101,9,0),"")</f>
        <v/>
      </c>
      <c r="O907" s="133" t="str">
        <f>IFERROR(VLOOKUP(A907,DETAIL!$A$7:$L$1101,10,0)*25%,"")</f>
        <v/>
      </c>
      <c r="P907" s="133" t="str">
        <f t="shared" si="32"/>
        <v/>
      </c>
      <c r="Q907" s="131"/>
    </row>
    <row r="908" spans="1:17" ht="24.95" customHeight="1">
      <c r="A908" s="150">
        <v>901</v>
      </c>
      <c r="B908" s="16" t="str">
        <f t="shared" si="31"/>
        <v/>
      </c>
      <c r="C908" s="130" t="str">
        <f>IFERROR(VLOOKUP(A908,DETAIL!$A$7:$F$1101,3,0),"")</f>
        <v/>
      </c>
      <c r="D908" s="130" t="str">
        <f>IFERROR(VLOOKUP(A908,DETAIL!$A$7:$F$1101,4,0),"")</f>
        <v/>
      </c>
      <c r="E908" s="131" t="str">
        <f>IFERROR(VLOOKUP(A908,DETAIL!$A$7:$F$1101,5,0),"")</f>
        <v/>
      </c>
      <c r="F908" s="131" t="str">
        <f>IFERROR(VLOOKUP(A908,DETAIL!$A$7:$O$1101,15,0),"")</f>
        <v/>
      </c>
      <c r="G908" s="131" t="str">
        <f>IFERROR(VLOOKUP(A908,DETAIL!$A$7:$O$1101,14,0),"")</f>
        <v/>
      </c>
      <c r="H908" s="16" t="str">
        <f>IFERROR(VLOOKUP(A908,DETAIL!$A$7:$F$1101,6,0),"")</f>
        <v/>
      </c>
      <c r="I908" s="16" t="str">
        <f>IFERROR(VLOOKUP(A908,DETAIL!$A$7:$P$1101,16,0),"")</f>
        <v/>
      </c>
      <c r="J908" s="16" t="str">
        <f>IFERROR(VLOOKUP(A908,DETAIL!$A$7:$O$1101,13,0),"")</f>
        <v/>
      </c>
      <c r="K908" s="132" t="str">
        <f>IFERROR(CONCATENATE("वर्ष ",VLOOKUP(A908,DETAIL!$A$7:$O$1101,11,0)," / ","प्रतिशत ",VLOOKUP(A908,DETAIL!$A$7:$O$1101,12,0)*100),"")</f>
        <v/>
      </c>
      <c r="L908" s="16" t="str">
        <f>IFERROR(VLOOKUP(A908,DETAIL!$A$7:$L$1101,7,0),"")</f>
        <v/>
      </c>
      <c r="M908" s="133" t="str">
        <f>IFERROR(VLOOKUP(A908,DETAIL!$A$7:$L$1101,8,0)*75%,"")</f>
        <v/>
      </c>
      <c r="N908" s="16" t="str">
        <f>IFERROR(VLOOKUP(A908,DETAIL!$A$7:$L$1101,9,0),"")</f>
        <v/>
      </c>
      <c r="O908" s="133" t="str">
        <f>IFERROR(VLOOKUP(A908,DETAIL!$A$7:$L$1101,10,0)*25%,"")</f>
        <v/>
      </c>
      <c r="P908" s="133" t="str">
        <f t="shared" si="32"/>
        <v/>
      </c>
      <c r="Q908" s="131"/>
    </row>
    <row r="909" spans="1:17" ht="24.95" customHeight="1">
      <c r="A909" s="150">
        <v>902</v>
      </c>
      <c r="B909" s="16" t="str">
        <f t="shared" si="31"/>
        <v/>
      </c>
      <c r="C909" s="130" t="str">
        <f>IFERROR(VLOOKUP(A909,DETAIL!$A$7:$F$1101,3,0),"")</f>
        <v/>
      </c>
      <c r="D909" s="130" t="str">
        <f>IFERROR(VLOOKUP(A909,DETAIL!$A$7:$F$1101,4,0),"")</f>
        <v/>
      </c>
      <c r="E909" s="131" t="str">
        <f>IFERROR(VLOOKUP(A909,DETAIL!$A$7:$F$1101,5,0),"")</f>
        <v/>
      </c>
      <c r="F909" s="131" t="str">
        <f>IFERROR(VLOOKUP(A909,DETAIL!$A$7:$O$1101,15,0),"")</f>
        <v/>
      </c>
      <c r="G909" s="131" t="str">
        <f>IFERROR(VLOOKUP(A909,DETAIL!$A$7:$O$1101,14,0),"")</f>
        <v/>
      </c>
      <c r="H909" s="16" t="str">
        <f>IFERROR(VLOOKUP(A909,DETAIL!$A$7:$F$1101,6,0),"")</f>
        <v/>
      </c>
      <c r="I909" s="16" t="str">
        <f>IFERROR(VLOOKUP(A909,DETAIL!$A$7:$P$1101,16,0),"")</f>
        <v/>
      </c>
      <c r="J909" s="16" t="str">
        <f>IFERROR(VLOOKUP(A909,DETAIL!$A$7:$O$1101,13,0),"")</f>
        <v/>
      </c>
      <c r="K909" s="132" t="str">
        <f>IFERROR(CONCATENATE("वर्ष ",VLOOKUP(A909,DETAIL!$A$7:$O$1101,11,0)," / ","प्रतिशत ",VLOOKUP(A909,DETAIL!$A$7:$O$1101,12,0)*100),"")</f>
        <v/>
      </c>
      <c r="L909" s="16" t="str">
        <f>IFERROR(VLOOKUP(A909,DETAIL!$A$7:$L$1101,7,0),"")</f>
        <v/>
      </c>
      <c r="M909" s="133" t="str">
        <f>IFERROR(VLOOKUP(A909,DETAIL!$A$7:$L$1101,8,0)*75%,"")</f>
        <v/>
      </c>
      <c r="N909" s="16" t="str">
        <f>IFERROR(VLOOKUP(A909,DETAIL!$A$7:$L$1101,9,0),"")</f>
        <v/>
      </c>
      <c r="O909" s="133" t="str">
        <f>IFERROR(VLOOKUP(A909,DETAIL!$A$7:$L$1101,10,0)*25%,"")</f>
        <v/>
      </c>
      <c r="P909" s="133" t="str">
        <f t="shared" si="32"/>
        <v/>
      </c>
      <c r="Q909" s="131"/>
    </row>
    <row r="910" spans="1:17" ht="24.95" customHeight="1">
      <c r="A910" s="150">
        <v>903</v>
      </c>
      <c r="B910" s="16" t="str">
        <f t="shared" si="31"/>
        <v/>
      </c>
      <c r="C910" s="130" t="str">
        <f>IFERROR(VLOOKUP(A910,DETAIL!$A$7:$F$1101,3,0),"")</f>
        <v/>
      </c>
      <c r="D910" s="130" t="str">
        <f>IFERROR(VLOOKUP(A910,DETAIL!$A$7:$F$1101,4,0),"")</f>
        <v/>
      </c>
      <c r="E910" s="131" t="str">
        <f>IFERROR(VLOOKUP(A910,DETAIL!$A$7:$F$1101,5,0),"")</f>
        <v/>
      </c>
      <c r="F910" s="131" t="str">
        <f>IFERROR(VLOOKUP(A910,DETAIL!$A$7:$O$1101,15,0),"")</f>
        <v/>
      </c>
      <c r="G910" s="131" t="str">
        <f>IFERROR(VLOOKUP(A910,DETAIL!$A$7:$O$1101,14,0),"")</f>
        <v/>
      </c>
      <c r="H910" s="16" t="str">
        <f>IFERROR(VLOOKUP(A910,DETAIL!$A$7:$F$1101,6,0),"")</f>
        <v/>
      </c>
      <c r="I910" s="16" t="str">
        <f>IFERROR(VLOOKUP(A910,DETAIL!$A$7:$P$1101,16,0),"")</f>
        <v/>
      </c>
      <c r="J910" s="16" t="str">
        <f>IFERROR(VLOOKUP(A910,DETAIL!$A$7:$O$1101,13,0),"")</f>
        <v/>
      </c>
      <c r="K910" s="132" t="str">
        <f>IFERROR(CONCATENATE("वर्ष ",VLOOKUP(A910,DETAIL!$A$7:$O$1101,11,0)," / ","प्रतिशत ",VLOOKUP(A910,DETAIL!$A$7:$O$1101,12,0)*100),"")</f>
        <v/>
      </c>
      <c r="L910" s="16" t="str">
        <f>IFERROR(VLOOKUP(A910,DETAIL!$A$7:$L$1101,7,0),"")</f>
        <v/>
      </c>
      <c r="M910" s="133" t="str">
        <f>IFERROR(VLOOKUP(A910,DETAIL!$A$7:$L$1101,8,0)*75%,"")</f>
        <v/>
      </c>
      <c r="N910" s="16" t="str">
        <f>IFERROR(VLOOKUP(A910,DETAIL!$A$7:$L$1101,9,0),"")</f>
        <v/>
      </c>
      <c r="O910" s="133" t="str">
        <f>IFERROR(VLOOKUP(A910,DETAIL!$A$7:$L$1101,10,0)*25%,"")</f>
        <v/>
      </c>
      <c r="P910" s="133" t="str">
        <f t="shared" si="32"/>
        <v/>
      </c>
      <c r="Q910" s="131"/>
    </row>
    <row r="911" spans="1:17" ht="24.95" customHeight="1">
      <c r="A911" s="150">
        <v>904</v>
      </c>
      <c r="B911" s="16" t="str">
        <f t="shared" si="31"/>
        <v/>
      </c>
      <c r="C911" s="130" t="str">
        <f>IFERROR(VLOOKUP(A911,DETAIL!$A$7:$F$1101,3,0),"")</f>
        <v/>
      </c>
      <c r="D911" s="130" t="str">
        <f>IFERROR(VLOOKUP(A911,DETAIL!$A$7:$F$1101,4,0),"")</f>
        <v/>
      </c>
      <c r="E911" s="131" t="str">
        <f>IFERROR(VLOOKUP(A911,DETAIL!$A$7:$F$1101,5,0),"")</f>
        <v/>
      </c>
      <c r="F911" s="131" t="str">
        <f>IFERROR(VLOOKUP(A911,DETAIL!$A$7:$O$1101,15,0),"")</f>
        <v/>
      </c>
      <c r="G911" s="131" t="str">
        <f>IFERROR(VLOOKUP(A911,DETAIL!$A$7:$O$1101,14,0),"")</f>
        <v/>
      </c>
      <c r="H911" s="16" t="str">
        <f>IFERROR(VLOOKUP(A911,DETAIL!$A$7:$F$1101,6,0),"")</f>
        <v/>
      </c>
      <c r="I911" s="16" t="str">
        <f>IFERROR(VLOOKUP(A911,DETAIL!$A$7:$P$1101,16,0),"")</f>
        <v/>
      </c>
      <c r="J911" s="16" t="str">
        <f>IFERROR(VLOOKUP(A911,DETAIL!$A$7:$O$1101,13,0),"")</f>
        <v/>
      </c>
      <c r="K911" s="132" t="str">
        <f>IFERROR(CONCATENATE("वर्ष ",VLOOKUP(A911,DETAIL!$A$7:$O$1101,11,0)," / ","प्रतिशत ",VLOOKUP(A911,DETAIL!$A$7:$O$1101,12,0)*100),"")</f>
        <v/>
      </c>
      <c r="L911" s="16" t="str">
        <f>IFERROR(VLOOKUP(A911,DETAIL!$A$7:$L$1101,7,0),"")</f>
        <v/>
      </c>
      <c r="M911" s="133" t="str">
        <f>IFERROR(VLOOKUP(A911,DETAIL!$A$7:$L$1101,8,0)*75%,"")</f>
        <v/>
      </c>
      <c r="N911" s="16" t="str">
        <f>IFERROR(VLOOKUP(A911,DETAIL!$A$7:$L$1101,9,0),"")</f>
        <v/>
      </c>
      <c r="O911" s="133" t="str">
        <f>IFERROR(VLOOKUP(A911,DETAIL!$A$7:$L$1101,10,0)*25%,"")</f>
        <v/>
      </c>
      <c r="P911" s="133" t="str">
        <f t="shared" si="32"/>
        <v/>
      </c>
      <c r="Q911" s="131"/>
    </row>
    <row r="912" spans="1:17" ht="24.95" customHeight="1">
      <c r="A912" s="150">
        <v>905</v>
      </c>
      <c r="B912" s="16" t="str">
        <f t="shared" si="31"/>
        <v/>
      </c>
      <c r="C912" s="130" t="str">
        <f>IFERROR(VLOOKUP(A912,DETAIL!$A$7:$F$1101,3,0),"")</f>
        <v/>
      </c>
      <c r="D912" s="130" t="str">
        <f>IFERROR(VLOOKUP(A912,DETAIL!$A$7:$F$1101,4,0),"")</f>
        <v/>
      </c>
      <c r="E912" s="131" t="str">
        <f>IFERROR(VLOOKUP(A912,DETAIL!$A$7:$F$1101,5,0),"")</f>
        <v/>
      </c>
      <c r="F912" s="131" t="str">
        <f>IFERROR(VLOOKUP(A912,DETAIL!$A$7:$O$1101,15,0),"")</f>
        <v/>
      </c>
      <c r="G912" s="131" t="str">
        <f>IFERROR(VLOOKUP(A912,DETAIL!$A$7:$O$1101,14,0),"")</f>
        <v/>
      </c>
      <c r="H912" s="16" t="str">
        <f>IFERROR(VLOOKUP(A912,DETAIL!$A$7:$F$1101,6,0),"")</f>
        <v/>
      </c>
      <c r="I912" s="16" t="str">
        <f>IFERROR(VLOOKUP(A912,DETAIL!$A$7:$P$1101,16,0),"")</f>
        <v/>
      </c>
      <c r="J912" s="16" t="str">
        <f>IFERROR(VLOOKUP(A912,DETAIL!$A$7:$O$1101,13,0),"")</f>
        <v/>
      </c>
      <c r="K912" s="132" t="str">
        <f>IFERROR(CONCATENATE("वर्ष ",VLOOKUP(A912,DETAIL!$A$7:$O$1101,11,0)," / ","प्रतिशत ",VLOOKUP(A912,DETAIL!$A$7:$O$1101,12,0)*100),"")</f>
        <v/>
      </c>
      <c r="L912" s="16" t="str">
        <f>IFERROR(VLOOKUP(A912,DETAIL!$A$7:$L$1101,7,0),"")</f>
        <v/>
      </c>
      <c r="M912" s="133" t="str">
        <f>IFERROR(VLOOKUP(A912,DETAIL!$A$7:$L$1101,8,0)*75%,"")</f>
        <v/>
      </c>
      <c r="N912" s="16" t="str">
        <f>IFERROR(VLOOKUP(A912,DETAIL!$A$7:$L$1101,9,0),"")</f>
        <v/>
      </c>
      <c r="O912" s="133" t="str">
        <f>IFERROR(VLOOKUP(A912,DETAIL!$A$7:$L$1101,10,0)*25%,"")</f>
        <v/>
      </c>
      <c r="P912" s="133" t="str">
        <f t="shared" si="32"/>
        <v/>
      </c>
      <c r="Q912" s="131"/>
    </row>
    <row r="913" spans="1:17" ht="24.95" customHeight="1">
      <c r="A913" s="150">
        <v>906</v>
      </c>
      <c r="B913" s="16" t="str">
        <f t="shared" si="31"/>
        <v/>
      </c>
      <c r="C913" s="130" t="str">
        <f>IFERROR(VLOOKUP(A913,DETAIL!$A$7:$F$1101,3,0),"")</f>
        <v/>
      </c>
      <c r="D913" s="130" t="str">
        <f>IFERROR(VLOOKUP(A913,DETAIL!$A$7:$F$1101,4,0),"")</f>
        <v/>
      </c>
      <c r="E913" s="131" t="str">
        <f>IFERROR(VLOOKUP(A913,DETAIL!$A$7:$F$1101,5,0),"")</f>
        <v/>
      </c>
      <c r="F913" s="131" t="str">
        <f>IFERROR(VLOOKUP(A913,DETAIL!$A$7:$O$1101,15,0),"")</f>
        <v/>
      </c>
      <c r="G913" s="131" t="str">
        <f>IFERROR(VLOOKUP(A913,DETAIL!$A$7:$O$1101,14,0),"")</f>
        <v/>
      </c>
      <c r="H913" s="16" t="str">
        <f>IFERROR(VLOOKUP(A913,DETAIL!$A$7:$F$1101,6,0),"")</f>
        <v/>
      </c>
      <c r="I913" s="16" t="str">
        <f>IFERROR(VLOOKUP(A913,DETAIL!$A$7:$P$1101,16,0),"")</f>
        <v/>
      </c>
      <c r="J913" s="16" t="str">
        <f>IFERROR(VLOOKUP(A913,DETAIL!$A$7:$O$1101,13,0),"")</f>
        <v/>
      </c>
      <c r="K913" s="132" t="str">
        <f>IFERROR(CONCATENATE("वर्ष ",VLOOKUP(A913,DETAIL!$A$7:$O$1101,11,0)," / ","प्रतिशत ",VLOOKUP(A913,DETAIL!$A$7:$O$1101,12,0)*100),"")</f>
        <v/>
      </c>
      <c r="L913" s="16" t="str">
        <f>IFERROR(VLOOKUP(A913,DETAIL!$A$7:$L$1101,7,0),"")</f>
        <v/>
      </c>
      <c r="M913" s="133" t="str">
        <f>IFERROR(VLOOKUP(A913,DETAIL!$A$7:$L$1101,8,0)*75%,"")</f>
        <v/>
      </c>
      <c r="N913" s="16" t="str">
        <f>IFERROR(VLOOKUP(A913,DETAIL!$A$7:$L$1101,9,0),"")</f>
        <v/>
      </c>
      <c r="O913" s="133" t="str">
        <f>IFERROR(VLOOKUP(A913,DETAIL!$A$7:$L$1101,10,0)*25%,"")</f>
        <v/>
      </c>
      <c r="P913" s="133" t="str">
        <f t="shared" si="32"/>
        <v/>
      </c>
      <c r="Q913" s="131"/>
    </row>
    <row r="914" spans="1:17" ht="24.95" customHeight="1">
      <c r="A914" s="150">
        <v>907</v>
      </c>
      <c r="B914" s="16" t="str">
        <f t="shared" si="31"/>
        <v/>
      </c>
      <c r="C914" s="130" t="str">
        <f>IFERROR(VLOOKUP(A914,DETAIL!$A$7:$F$1101,3,0),"")</f>
        <v/>
      </c>
      <c r="D914" s="130" t="str">
        <f>IFERROR(VLOOKUP(A914,DETAIL!$A$7:$F$1101,4,0),"")</f>
        <v/>
      </c>
      <c r="E914" s="131" t="str">
        <f>IFERROR(VLOOKUP(A914,DETAIL!$A$7:$F$1101,5,0),"")</f>
        <v/>
      </c>
      <c r="F914" s="131" t="str">
        <f>IFERROR(VLOOKUP(A914,DETAIL!$A$7:$O$1101,15,0),"")</f>
        <v/>
      </c>
      <c r="G914" s="131" t="str">
        <f>IFERROR(VLOOKUP(A914,DETAIL!$A$7:$O$1101,14,0),"")</f>
        <v/>
      </c>
      <c r="H914" s="16" t="str">
        <f>IFERROR(VLOOKUP(A914,DETAIL!$A$7:$F$1101,6,0),"")</f>
        <v/>
      </c>
      <c r="I914" s="16" t="str">
        <f>IFERROR(VLOOKUP(A914,DETAIL!$A$7:$P$1101,16,0),"")</f>
        <v/>
      </c>
      <c r="J914" s="16" t="str">
        <f>IFERROR(VLOOKUP(A914,DETAIL!$A$7:$O$1101,13,0),"")</f>
        <v/>
      </c>
      <c r="K914" s="132" t="str">
        <f>IFERROR(CONCATENATE("वर्ष ",VLOOKUP(A914,DETAIL!$A$7:$O$1101,11,0)," / ","प्रतिशत ",VLOOKUP(A914,DETAIL!$A$7:$O$1101,12,0)*100),"")</f>
        <v/>
      </c>
      <c r="L914" s="16" t="str">
        <f>IFERROR(VLOOKUP(A914,DETAIL!$A$7:$L$1101,7,0),"")</f>
        <v/>
      </c>
      <c r="M914" s="133" t="str">
        <f>IFERROR(VLOOKUP(A914,DETAIL!$A$7:$L$1101,8,0)*75%,"")</f>
        <v/>
      </c>
      <c r="N914" s="16" t="str">
        <f>IFERROR(VLOOKUP(A914,DETAIL!$A$7:$L$1101,9,0),"")</f>
        <v/>
      </c>
      <c r="O914" s="133" t="str">
        <f>IFERROR(VLOOKUP(A914,DETAIL!$A$7:$L$1101,10,0)*25%,"")</f>
        <v/>
      </c>
      <c r="P914" s="133" t="str">
        <f t="shared" si="32"/>
        <v/>
      </c>
      <c r="Q914" s="131"/>
    </row>
    <row r="915" spans="1:17" ht="24.95" customHeight="1">
      <c r="A915" s="150">
        <v>908</v>
      </c>
      <c r="B915" s="16" t="str">
        <f t="shared" ref="B915:B978" si="33">IFERROR(IF(LEN(C915)&gt;=2,B914+1,""),"")</f>
        <v/>
      </c>
      <c r="C915" s="130" t="str">
        <f>IFERROR(VLOOKUP(A915,DETAIL!$A$7:$F$1101,3,0),"")</f>
        <v/>
      </c>
      <c r="D915" s="130" t="str">
        <f>IFERROR(VLOOKUP(A915,DETAIL!$A$7:$F$1101,4,0),"")</f>
        <v/>
      </c>
      <c r="E915" s="131" t="str">
        <f>IFERROR(VLOOKUP(A915,DETAIL!$A$7:$F$1101,5,0),"")</f>
        <v/>
      </c>
      <c r="F915" s="131" t="str">
        <f>IFERROR(VLOOKUP(A915,DETAIL!$A$7:$O$1101,15,0),"")</f>
        <v/>
      </c>
      <c r="G915" s="131" t="str">
        <f>IFERROR(VLOOKUP(A915,DETAIL!$A$7:$O$1101,14,0),"")</f>
        <v/>
      </c>
      <c r="H915" s="16" t="str">
        <f>IFERROR(VLOOKUP(A915,DETAIL!$A$7:$F$1101,6,0),"")</f>
        <v/>
      </c>
      <c r="I915" s="16" t="str">
        <f>IFERROR(VLOOKUP(A915,DETAIL!$A$7:$P$1101,16,0),"")</f>
        <v/>
      </c>
      <c r="J915" s="16" t="str">
        <f>IFERROR(VLOOKUP(A915,DETAIL!$A$7:$O$1101,13,0),"")</f>
        <v/>
      </c>
      <c r="K915" s="132" t="str">
        <f>IFERROR(CONCATENATE("वर्ष ",VLOOKUP(A915,DETAIL!$A$7:$O$1101,11,0)," / ","प्रतिशत ",VLOOKUP(A915,DETAIL!$A$7:$O$1101,12,0)*100),"")</f>
        <v/>
      </c>
      <c r="L915" s="16" t="str">
        <f>IFERROR(VLOOKUP(A915,DETAIL!$A$7:$L$1101,7,0),"")</f>
        <v/>
      </c>
      <c r="M915" s="133" t="str">
        <f>IFERROR(VLOOKUP(A915,DETAIL!$A$7:$L$1101,8,0)*75%,"")</f>
        <v/>
      </c>
      <c r="N915" s="16" t="str">
        <f>IFERROR(VLOOKUP(A915,DETAIL!$A$7:$L$1101,9,0),"")</f>
        <v/>
      </c>
      <c r="O915" s="133" t="str">
        <f>IFERROR(VLOOKUP(A915,DETAIL!$A$7:$L$1101,10,0)*25%,"")</f>
        <v/>
      </c>
      <c r="P915" s="133" t="str">
        <f t="shared" si="32"/>
        <v/>
      </c>
      <c r="Q915" s="131"/>
    </row>
    <row r="916" spans="1:17" ht="24.95" customHeight="1">
      <c r="A916" s="150">
        <v>909</v>
      </c>
      <c r="B916" s="16" t="str">
        <f t="shared" si="33"/>
        <v/>
      </c>
      <c r="C916" s="130" t="str">
        <f>IFERROR(VLOOKUP(A916,DETAIL!$A$7:$F$1101,3,0),"")</f>
        <v/>
      </c>
      <c r="D916" s="130" t="str">
        <f>IFERROR(VLOOKUP(A916,DETAIL!$A$7:$F$1101,4,0),"")</f>
        <v/>
      </c>
      <c r="E916" s="131" t="str">
        <f>IFERROR(VLOOKUP(A916,DETAIL!$A$7:$F$1101,5,0),"")</f>
        <v/>
      </c>
      <c r="F916" s="131" t="str">
        <f>IFERROR(VLOOKUP(A916,DETAIL!$A$7:$O$1101,15,0),"")</f>
        <v/>
      </c>
      <c r="G916" s="131" t="str">
        <f>IFERROR(VLOOKUP(A916,DETAIL!$A$7:$O$1101,14,0),"")</f>
        <v/>
      </c>
      <c r="H916" s="16" t="str">
        <f>IFERROR(VLOOKUP(A916,DETAIL!$A$7:$F$1101,6,0),"")</f>
        <v/>
      </c>
      <c r="I916" s="16" t="str">
        <f>IFERROR(VLOOKUP(A916,DETAIL!$A$7:$P$1101,16,0),"")</f>
        <v/>
      </c>
      <c r="J916" s="16" t="str">
        <f>IFERROR(VLOOKUP(A916,DETAIL!$A$7:$O$1101,13,0),"")</f>
        <v/>
      </c>
      <c r="K916" s="132" t="str">
        <f>IFERROR(CONCATENATE("वर्ष ",VLOOKUP(A916,DETAIL!$A$7:$O$1101,11,0)," / ","प्रतिशत ",VLOOKUP(A916,DETAIL!$A$7:$O$1101,12,0)*100),"")</f>
        <v/>
      </c>
      <c r="L916" s="16" t="str">
        <f>IFERROR(VLOOKUP(A916,DETAIL!$A$7:$L$1101,7,0),"")</f>
        <v/>
      </c>
      <c r="M916" s="133" t="str">
        <f>IFERROR(VLOOKUP(A916,DETAIL!$A$7:$L$1101,8,0)*75%,"")</f>
        <v/>
      </c>
      <c r="N916" s="16" t="str">
        <f>IFERROR(VLOOKUP(A916,DETAIL!$A$7:$L$1101,9,0),"")</f>
        <v/>
      </c>
      <c r="O916" s="133" t="str">
        <f>IFERROR(VLOOKUP(A916,DETAIL!$A$7:$L$1101,10,0)*25%,"")</f>
        <v/>
      </c>
      <c r="P916" s="133" t="str">
        <f t="shared" si="32"/>
        <v/>
      </c>
      <c r="Q916" s="131"/>
    </row>
    <row r="917" spans="1:17" ht="24.95" customHeight="1">
      <c r="A917" s="150">
        <v>910</v>
      </c>
      <c r="B917" s="16" t="str">
        <f t="shared" si="33"/>
        <v/>
      </c>
      <c r="C917" s="130" t="str">
        <f>IFERROR(VLOOKUP(A917,DETAIL!$A$7:$F$1101,3,0),"")</f>
        <v/>
      </c>
      <c r="D917" s="130" t="str">
        <f>IFERROR(VLOOKUP(A917,DETAIL!$A$7:$F$1101,4,0),"")</f>
        <v/>
      </c>
      <c r="E917" s="131" t="str">
        <f>IFERROR(VLOOKUP(A917,DETAIL!$A$7:$F$1101,5,0),"")</f>
        <v/>
      </c>
      <c r="F917" s="131" t="str">
        <f>IFERROR(VLOOKUP(A917,DETAIL!$A$7:$O$1101,15,0),"")</f>
        <v/>
      </c>
      <c r="G917" s="131" t="str">
        <f>IFERROR(VLOOKUP(A917,DETAIL!$A$7:$O$1101,14,0),"")</f>
        <v/>
      </c>
      <c r="H917" s="16" t="str">
        <f>IFERROR(VLOOKUP(A917,DETAIL!$A$7:$F$1101,6,0),"")</f>
        <v/>
      </c>
      <c r="I917" s="16" t="str">
        <f>IFERROR(VLOOKUP(A917,DETAIL!$A$7:$P$1101,16,0),"")</f>
        <v/>
      </c>
      <c r="J917" s="16" t="str">
        <f>IFERROR(VLOOKUP(A917,DETAIL!$A$7:$O$1101,13,0),"")</f>
        <v/>
      </c>
      <c r="K917" s="132" t="str">
        <f>IFERROR(CONCATENATE("वर्ष ",VLOOKUP(A917,DETAIL!$A$7:$O$1101,11,0)," / ","प्रतिशत ",VLOOKUP(A917,DETAIL!$A$7:$O$1101,12,0)*100),"")</f>
        <v/>
      </c>
      <c r="L917" s="16" t="str">
        <f>IFERROR(VLOOKUP(A917,DETAIL!$A$7:$L$1101,7,0),"")</f>
        <v/>
      </c>
      <c r="M917" s="133" t="str">
        <f>IFERROR(VLOOKUP(A917,DETAIL!$A$7:$L$1101,8,0)*75%,"")</f>
        <v/>
      </c>
      <c r="N917" s="16" t="str">
        <f>IFERROR(VLOOKUP(A917,DETAIL!$A$7:$L$1101,9,0),"")</f>
        <v/>
      </c>
      <c r="O917" s="133" t="str">
        <f>IFERROR(VLOOKUP(A917,DETAIL!$A$7:$L$1101,10,0)*25%,"")</f>
        <v/>
      </c>
      <c r="P917" s="133" t="str">
        <f t="shared" si="32"/>
        <v/>
      </c>
      <c r="Q917" s="131"/>
    </row>
    <row r="918" spans="1:17" ht="24.95" customHeight="1">
      <c r="A918" s="150">
        <v>911</v>
      </c>
      <c r="B918" s="16" t="str">
        <f t="shared" si="33"/>
        <v/>
      </c>
      <c r="C918" s="130" t="str">
        <f>IFERROR(VLOOKUP(A918,DETAIL!$A$7:$F$1101,3,0),"")</f>
        <v/>
      </c>
      <c r="D918" s="130" t="str">
        <f>IFERROR(VLOOKUP(A918,DETAIL!$A$7:$F$1101,4,0),"")</f>
        <v/>
      </c>
      <c r="E918" s="131" t="str">
        <f>IFERROR(VLOOKUP(A918,DETAIL!$A$7:$F$1101,5,0),"")</f>
        <v/>
      </c>
      <c r="F918" s="131" t="str">
        <f>IFERROR(VLOOKUP(A918,DETAIL!$A$7:$O$1101,15,0),"")</f>
        <v/>
      </c>
      <c r="G918" s="131" t="str">
        <f>IFERROR(VLOOKUP(A918,DETAIL!$A$7:$O$1101,14,0),"")</f>
        <v/>
      </c>
      <c r="H918" s="16" t="str">
        <f>IFERROR(VLOOKUP(A918,DETAIL!$A$7:$F$1101,6,0),"")</f>
        <v/>
      </c>
      <c r="I918" s="16" t="str">
        <f>IFERROR(VLOOKUP(A918,DETAIL!$A$7:$P$1101,16,0),"")</f>
        <v/>
      </c>
      <c r="J918" s="16" t="str">
        <f>IFERROR(VLOOKUP(A918,DETAIL!$A$7:$O$1101,13,0),"")</f>
        <v/>
      </c>
      <c r="K918" s="132" t="str">
        <f>IFERROR(CONCATENATE("वर्ष ",VLOOKUP(A918,DETAIL!$A$7:$O$1101,11,0)," / ","प्रतिशत ",VLOOKUP(A918,DETAIL!$A$7:$O$1101,12,0)*100),"")</f>
        <v/>
      </c>
      <c r="L918" s="16" t="str">
        <f>IFERROR(VLOOKUP(A918,DETAIL!$A$7:$L$1101,7,0),"")</f>
        <v/>
      </c>
      <c r="M918" s="133" t="str">
        <f>IFERROR(VLOOKUP(A918,DETAIL!$A$7:$L$1101,8,0)*75%,"")</f>
        <v/>
      </c>
      <c r="N918" s="16" t="str">
        <f>IFERROR(VLOOKUP(A918,DETAIL!$A$7:$L$1101,9,0),"")</f>
        <v/>
      </c>
      <c r="O918" s="133" t="str">
        <f>IFERROR(VLOOKUP(A918,DETAIL!$A$7:$L$1101,10,0)*25%,"")</f>
        <v/>
      </c>
      <c r="P918" s="133" t="str">
        <f t="shared" si="32"/>
        <v/>
      </c>
      <c r="Q918" s="131"/>
    </row>
    <row r="919" spans="1:17" ht="24.95" customHeight="1">
      <c r="A919" s="150">
        <v>912</v>
      </c>
      <c r="B919" s="16" t="str">
        <f t="shared" si="33"/>
        <v/>
      </c>
      <c r="C919" s="130" t="str">
        <f>IFERROR(VLOOKUP(A919,DETAIL!$A$7:$F$1101,3,0),"")</f>
        <v/>
      </c>
      <c r="D919" s="130" t="str">
        <f>IFERROR(VLOOKUP(A919,DETAIL!$A$7:$F$1101,4,0),"")</f>
        <v/>
      </c>
      <c r="E919" s="131" t="str">
        <f>IFERROR(VLOOKUP(A919,DETAIL!$A$7:$F$1101,5,0),"")</f>
        <v/>
      </c>
      <c r="F919" s="131" t="str">
        <f>IFERROR(VLOOKUP(A919,DETAIL!$A$7:$O$1101,15,0),"")</f>
        <v/>
      </c>
      <c r="G919" s="131" t="str">
        <f>IFERROR(VLOOKUP(A919,DETAIL!$A$7:$O$1101,14,0),"")</f>
        <v/>
      </c>
      <c r="H919" s="16" t="str">
        <f>IFERROR(VLOOKUP(A919,DETAIL!$A$7:$F$1101,6,0),"")</f>
        <v/>
      </c>
      <c r="I919" s="16" t="str">
        <f>IFERROR(VLOOKUP(A919,DETAIL!$A$7:$P$1101,16,0),"")</f>
        <v/>
      </c>
      <c r="J919" s="16" t="str">
        <f>IFERROR(VLOOKUP(A919,DETAIL!$A$7:$O$1101,13,0),"")</f>
        <v/>
      </c>
      <c r="K919" s="132" t="str">
        <f>IFERROR(CONCATENATE("वर्ष ",VLOOKUP(A919,DETAIL!$A$7:$O$1101,11,0)," / ","प्रतिशत ",VLOOKUP(A919,DETAIL!$A$7:$O$1101,12,0)*100),"")</f>
        <v/>
      </c>
      <c r="L919" s="16" t="str">
        <f>IFERROR(VLOOKUP(A919,DETAIL!$A$7:$L$1101,7,0),"")</f>
        <v/>
      </c>
      <c r="M919" s="133" t="str">
        <f>IFERROR(VLOOKUP(A919,DETAIL!$A$7:$L$1101,8,0)*75%,"")</f>
        <v/>
      </c>
      <c r="N919" s="16" t="str">
        <f>IFERROR(VLOOKUP(A919,DETAIL!$A$7:$L$1101,9,0),"")</f>
        <v/>
      </c>
      <c r="O919" s="133" t="str">
        <f>IFERROR(VLOOKUP(A919,DETAIL!$A$7:$L$1101,10,0)*25%,"")</f>
        <v/>
      </c>
      <c r="P919" s="133" t="str">
        <f t="shared" si="32"/>
        <v/>
      </c>
      <c r="Q919" s="131"/>
    </row>
    <row r="920" spans="1:17" ht="24.95" customHeight="1">
      <c r="A920" s="150">
        <v>913</v>
      </c>
      <c r="B920" s="16" t="str">
        <f t="shared" si="33"/>
        <v/>
      </c>
      <c r="C920" s="130" t="str">
        <f>IFERROR(VLOOKUP(A920,DETAIL!$A$7:$F$1101,3,0),"")</f>
        <v/>
      </c>
      <c r="D920" s="130" t="str">
        <f>IFERROR(VLOOKUP(A920,DETAIL!$A$7:$F$1101,4,0),"")</f>
        <v/>
      </c>
      <c r="E920" s="131" t="str">
        <f>IFERROR(VLOOKUP(A920,DETAIL!$A$7:$F$1101,5,0),"")</f>
        <v/>
      </c>
      <c r="F920" s="131" t="str">
        <f>IFERROR(VLOOKUP(A920,DETAIL!$A$7:$O$1101,15,0),"")</f>
        <v/>
      </c>
      <c r="G920" s="131" t="str">
        <f>IFERROR(VLOOKUP(A920,DETAIL!$A$7:$O$1101,14,0),"")</f>
        <v/>
      </c>
      <c r="H920" s="16" t="str">
        <f>IFERROR(VLOOKUP(A920,DETAIL!$A$7:$F$1101,6,0),"")</f>
        <v/>
      </c>
      <c r="I920" s="16" t="str">
        <f>IFERROR(VLOOKUP(A920,DETAIL!$A$7:$P$1101,16,0),"")</f>
        <v/>
      </c>
      <c r="J920" s="16" t="str">
        <f>IFERROR(VLOOKUP(A920,DETAIL!$A$7:$O$1101,13,0),"")</f>
        <v/>
      </c>
      <c r="K920" s="132" t="str">
        <f>IFERROR(CONCATENATE("वर्ष ",VLOOKUP(A920,DETAIL!$A$7:$O$1101,11,0)," / ","प्रतिशत ",VLOOKUP(A920,DETAIL!$A$7:$O$1101,12,0)*100),"")</f>
        <v/>
      </c>
      <c r="L920" s="16" t="str">
        <f>IFERROR(VLOOKUP(A920,DETAIL!$A$7:$L$1101,7,0),"")</f>
        <v/>
      </c>
      <c r="M920" s="133" t="str">
        <f>IFERROR(VLOOKUP(A920,DETAIL!$A$7:$L$1101,8,0)*75%,"")</f>
        <v/>
      </c>
      <c r="N920" s="16" t="str">
        <f>IFERROR(VLOOKUP(A920,DETAIL!$A$7:$L$1101,9,0),"")</f>
        <v/>
      </c>
      <c r="O920" s="133" t="str">
        <f>IFERROR(VLOOKUP(A920,DETAIL!$A$7:$L$1101,10,0)*25%,"")</f>
        <v/>
      </c>
      <c r="P920" s="133" t="str">
        <f t="shared" si="32"/>
        <v/>
      </c>
      <c r="Q920" s="131"/>
    </row>
    <row r="921" spans="1:17" ht="24.95" customHeight="1">
      <c r="A921" s="150">
        <v>914</v>
      </c>
      <c r="B921" s="16" t="str">
        <f t="shared" si="33"/>
        <v/>
      </c>
      <c r="C921" s="130" t="str">
        <f>IFERROR(VLOOKUP(A921,DETAIL!$A$7:$F$1101,3,0),"")</f>
        <v/>
      </c>
      <c r="D921" s="130" t="str">
        <f>IFERROR(VLOOKUP(A921,DETAIL!$A$7:$F$1101,4,0),"")</f>
        <v/>
      </c>
      <c r="E921" s="131" t="str">
        <f>IFERROR(VLOOKUP(A921,DETAIL!$A$7:$F$1101,5,0),"")</f>
        <v/>
      </c>
      <c r="F921" s="131" t="str">
        <f>IFERROR(VLOOKUP(A921,DETAIL!$A$7:$O$1101,15,0),"")</f>
        <v/>
      </c>
      <c r="G921" s="131" t="str">
        <f>IFERROR(VLOOKUP(A921,DETAIL!$A$7:$O$1101,14,0),"")</f>
        <v/>
      </c>
      <c r="H921" s="16" t="str">
        <f>IFERROR(VLOOKUP(A921,DETAIL!$A$7:$F$1101,6,0),"")</f>
        <v/>
      </c>
      <c r="I921" s="16" t="str">
        <f>IFERROR(VLOOKUP(A921,DETAIL!$A$7:$P$1101,16,0),"")</f>
        <v/>
      </c>
      <c r="J921" s="16" t="str">
        <f>IFERROR(VLOOKUP(A921,DETAIL!$A$7:$O$1101,13,0),"")</f>
        <v/>
      </c>
      <c r="K921" s="132" t="str">
        <f>IFERROR(CONCATENATE("वर्ष ",VLOOKUP(A921,DETAIL!$A$7:$O$1101,11,0)," / ","प्रतिशत ",VLOOKUP(A921,DETAIL!$A$7:$O$1101,12,0)*100),"")</f>
        <v/>
      </c>
      <c r="L921" s="16" t="str">
        <f>IFERROR(VLOOKUP(A921,DETAIL!$A$7:$L$1101,7,0),"")</f>
        <v/>
      </c>
      <c r="M921" s="133" t="str">
        <f>IFERROR(VLOOKUP(A921,DETAIL!$A$7:$L$1101,8,0)*75%,"")</f>
        <v/>
      </c>
      <c r="N921" s="16" t="str">
        <f>IFERROR(VLOOKUP(A921,DETAIL!$A$7:$L$1101,9,0),"")</f>
        <v/>
      </c>
      <c r="O921" s="133" t="str">
        <f>IFERROR(VLOOKUP(A921,DETAIL!$A$7:$L$1101,10,0)*25%,"")</f>
        <v/>
      </c>
      <c r="P921" s="133" t="str">
        <f t="shared" si="32"/>
        <v/>
      </c>
      <c r="Q921" s="131"/>
    </row>
    <row r="922" spans="1:17" ht="24.95" customHeight="1">
      <c r="A922" s="150">
        <v>915</v>
      </c>
      <c r="B922" s="16" t="str">
        <f t="shared" si="33"/>
        <v/>
      </c>
      <c r="C922" s="130" t="str">
        <f>IFERROR(VLOOKUP(A922,DETAIL!$A$7:$F$1101,3,0),"")</f>
        <v/>
      </c>
      <c r="D922" s="130" t="str">
        <f>IFERROR(VLOOKUP(A922,DETAIL!$A$7:$F$1101,4,0),"")</f>
        <v/>
      </c>
      <c r="E922" s="131" t="str">
        <f>IFERROR(VLOOKUP(A922,DETAIL!$A$7:$F$1101,5,0),"")</f>
        <v/>
      </c>
      <c r="F922" s="131" t="str">
        <f>IFERROR(VLOOKUP(A922,DETAIL!$A$7:$O$1101,15,0),"")</f>
        <v/>
      </c>
      <c r="G922" s="131" t="str">
        <f>IFERROR(VLOOKUP(A922,DETAIL!$A$7:$O$1101,14,0),"")</f>
        <v/>
      </c>
      <c r="H922" s="16" t="str">
        <f>IFERROR(VLOOKUP(A922,DETAIL!$A$7:$F$1101,6,0),"")</f>
        <v/>
      </c>
      <c r="I922" s="16" t="str">
        <f>IFERROR(VLOOKUP(A922,DETAIL!$A$7:$P$1101,16,0),"")</f>
        <v/>
      </c>
      <c r="J922" s="16" t="str">
        <f>IFERROR(VLOOKUP(A922,DETAIL!$A$7:$O$1101,13,0),"")</f>
        <v/>
      </c>
      <c r="K922" s="132" t="str">
        <f>IFERROR(CONCATENATE("वर्ष ",VLOOKUP(A922,DETAIL!$A$7:$O$1101,11,0)," / ","प्रतिशत ",VLOOKUP(A922,DETAIL!$A$7:$O$1101,12,0)*100),"")</f>
        <v/>
      </c>
      <c r="L922" s="16" t="str">
        <f>IFERROR(VLOOKUP(A922,DETAIL!$A$7:$L$1101,7,0),"")</f>
        <v/>
      </c>
      <c r="M922" s="133" t="str">
        <f>IFERROR(VLOOKUP(A922,DETAIL!$A$7:$L$1101,8,0)*75%,"")</f>
        <v/>
      </c>
      <c r="N922" s="16" t="str">
        <f>IFERROR(VLOOKUP(A922,DETAIL!$A$7:$L$1101,9,0),"")</f>
        <v/>
      </c>
      <c r="O922" s="133" t="str">
        <f>IFERROR(VLOOKUP(A922,DETAIL!$A$7:$L$1101,10,0)*25%,"")</f>
        <v/>
      </c>
      <c r="P922" s="133" t="str">
        <f t="shared" si="32"/>
        <v/>
      </c>
      <c r="Q922" s="131"/>
    </row>
    <row r="923" spans="1:17" ht="24.95" customHeight="1">
      <c r="A923" s="150">
        <v>916</v>
      </c>
      <c r="B923" s="16" t="str">
        <f t="shared" si="33"/>
        <v/>
      </c>
      <c r="C923" s="130" t="str">
        <f>IFERROR(VLOOKUP(A923,DETAIL!$A$7:$F$1101,3,0),"")</f>
        <v/>
      </c>
      <c r="D923" s="130" t="str">
        <f>IFERROR(VLOOKUP(A923,DETAIL!$A$7:$F$1101,4,0),"")</f>
        <v/>
      </c>
      <c r="E923" s="131" t="str">
        <f>IFERROR(VLOOKUP(A923,DETAIL!$A$7:$F$1101,5,0),"")</f>
        <v/>
      </c>
      <c r="F923" s="131" t="str">
        <f>IFERROR(VLOOKUP(A923,DETAIL!$A$7:$O$1101,15,0),"")</f>
        <v/>
      </c>
      <c r="G923" s="131" t="str">
        <f>IFERROR(VLOOKUP(A923,DETAIL!$A$7:$O$1101,14,0),"")</f>
        <v/>
      </c>
      <c r="H923" s="16" t="str">
        <f>IFERROR(VLOOKUP(A923,DETAIL!$A$7:$F$1101,6,0),"")</f>
        <v/>
      </c>
      <c r="I923" s="16" t="str">
        <f>IFERROR(VLOOKUP(A923,DETAIL!$A$7:$P$1101,16,0),"")</f>
        <v/>
      </c>
      <c r="J923" s="16" t="str">
        <f>IFERROR(VLOOKUP(A923,DETAIL!$A$7:$O$1101,13,0),"")</f>
        <v/>
      </c>
      <c r="K923" s="132" t="str">
        <f>IFERROR(CONCATENATE("वर्ष ",VLOOKUP(A923,DETAIL!$A$7:$O$1101,11,0)," / ","प्रतिशत ",VLOOKUP(A923,DETAIL!$A$7:$O$1101,12,0)*100),"")</f>
        <v/>
      </c>
      <c r="L923" s="16" t="str">
        <f>IFERROR(VLOOKUP(A923,DETAIL!$A$7:$L$1101,7,0),"")</f>
        <v/>
      </c>
      <c r="M923" s="133" t="str">
        <f>IFERROR(VLOOKUP(A923,DETAIL!$A$7:$L$1101,8,0)*75%,"")</f>
        <v/>
      </c>
      <c r="N923" s="16" t="str">
        <f>IFERROR(VLOOKUP(A923,DETAIL!$A$7:$L$1101,9,0),"")</f>
        <v/>
      </c>
      <c r="O923" s="133" t="str">
        <f>IFERROR(VLOOKUP(A923,DETAIL!$A$7:$L$1101,10,0)*25%,"")</f>
        <v/>
      </c>
      <c r="P923" s="133" t="str">
        <f t="shared" si="32"/>
        <v/>
      </c>
      <c r="Q923" s="131"/>
    </row>
    <row r="924" spans="1:17" ht="24.95" customHeight="1">
      <c r="A924" s="150">
        <v>917</v>
      </c>
      <c r="B924" s="16" t="str">
        <f t="shared" si="33"/>
        <v/>
      </c>
      <c r="C924" s="130" t="str">
        <f>IFERROR(VLOOKUP(A924,DETAIL!$A$7:$F$1101,3,0),"")</f>
        <v/>
      </c>
      <c r="D924" s="130" t="str">
        <f>IFERROR(VLOOKUP(A924,DETAIL!$A$7:$F$1101,4,0),"")</f>
        <v/>
      </c>
      <c r="E924" s="131" t="str">
        <f>IFERROR(VLOOKUP(A924,DETAIL!$A$7:$F$1101,5,0),"")</f>
        <v/>
      </c>
      <c r="F924" s="131" t="str">
        <f>IFERROR(VLOOKUP(A924,DETAIL!$A$7:$O$1101,15,0),"")</f>
        <v/>
      </c>
      <c r="G924" s="131" t="str">
        <f>IFERROR(VLOOKUP(A924,DETAIL!$A$7:$O$1101,14,0),"")</f>
        <v/>
      </c>
      <c r="H924" s="16" t="str">
        <f>IFERROR(VLOOKUP(A924,DETAIL!$A$7:$F$1101,6,0),"")</f>
        <v/>
      </c>
      <c r="I924" s="16" t="str">
        <f>IFERROR(VLOOKUP(A924,DETAIL!$A$7:$P$1101,16,0),"")</f>
        <v/>
      </c>
      <c r="J924" s="16" t="str">
        <f>IFERROR(VLOOKUP(A924,DETAIL!$A$7:$O$1101,13,0),"")</f>
        <v/>
      </c>
      <c r="K924" s="132" t="str">
        <f>IFERROR(CONCATENATE("वर्ष ",VLOOKUP(A924,DETAIL!$A$7:$O$1101,11,0)," / ","प्रतिशत ",VLOOKUP(A924,DETAIL!$A$7:$O$1101,12,0)*100),"")</f>
        <v/>
      </c>
      <c r="L924" s="16" t="str">
        <f>IFERROR(VLOOKUP(A924,DETAIL!$A$7:$L$1101,7,0),"")</f>
        <v/>
      </c>
      <c r="M924" s="133" t="str">
        <f>IFERROR(VLOOKUP(A924,DETAIL!$A$7:$L$1101,8,0)*75%,"")</f>
        <v/>
      </c>
      <c r="N924" s="16" t="str">
        <f>IFERROR(VLOOKUP(A924,DETAIL!$A$7:$L$1101,9,0),"")</f>
        <v/>
      </c>
      <c r="O924" s="133" t="str">
        <f>IFERROR(VLOOKUP(A924,DETAIL!$A$7:$L$1101,10,0)*25%,"")</f>
        <v/>
      </c>
      <c r="P924" s="133" t="str">
        <f t="shared" si="32"/>
        <v/>
      </c>
      <c r="Q924" s="131"/>
    </row>
    <row r="925" spans="1:17" ht="24.95" customHeight="1">
      <c r="A925" s="150">
        <v>918</v>
      </c>
      <c r="B925" s="16" t="str">
        <f t="shared" si="33"/>
        <v/>
      </c>
      <c r="C925" s="130" t="str">
        <f>IFERROR(VLOOKUP(A925,DETAIL!$A$7:$F$1101,3,0),"")</f>
        <v/>
      </c>
      <c r="D925" s="130" t="str">
        <f>IFERROR(VLOOKUP(A925,DETAIL!$A$7:$F$1101,4,0),"")</f>
        <v/>
      </c>
      <c r="E925" s="131" t="str">
        <f>IFERROR(VLOOKUP(A925,DETAIL!$A$7:$F$1101,5,0),"")</f>
        <v/>
      </c>
      <c r="F925" s="131" t="str">
        <f>IFERROR(VLOOKUP(A925,DETAIL!$A$7:$O$1101,15,0),"")</f>
        <v/>
      </c>
      <c r="G925" s="131" t="str">
        <f>IFERROR(VLOOKUP(A925,DETAIL!$A$7:$O$1101,14,0),"")</f>
        <v/>
      </c>
      <c r="H925" s="16" t="str">
        <f>IFERROR(VLOOKUP(A925,DETAIL!$A$7:$F$1101,6,0),"")</f>
        <v/>
      </c>
      <c r="I925" s="16" t="str">
        <f>IFERROR(VLOOKUP(A925,DETAIL!$A$7:$P$1101,16,0),"")</f>
        <v/>
      </c>
      <c r="J925" s="16" t="str">
        <f>IFERROR(VLOOKUP(A925,DETAIL!$A$7:$O$1101,13,0),"")</f>
        <v/>
      </c>
      <c r="K925" s="132" t="str">
        <f>IFERROR(CONCATENATE("वर्ष ",VLOOKUP(A925,DETAIL!$A$7:$O$1101,11,0)," / ","प्रतिशत ",VLOOKUP(A925,DETAIL!$A$7:$O$1101,12,0)*100),"")</f>
        <v/>
      </c>
      <c r="L925" s="16" t="str">
        <f>IFERROR(VLOOKUP(A925,DETAIL!$A$7:$L$1101,7,0),"")</f>
        <v/>
      </c>
      <c r="M925" s="133" t="str">
        <f>IFERROR(VLOOKUP(A925,DETAIL!$A$7:$L$1101,8,0)*75%,"")</f>
        <v/>
      </c>
      <c r="N925" s="16" t="str">
        <f>IFERROR(VLOOKUP(A925,DETAIL!$A$7:$L$1101,9,0),"")</f>
        <v/>
      </c>
      <c r="O925" s="133" t="str">
        <f>IFERROR(VLOOKUP(A925,DETAIL!$A$7:$L$1101,10,0)*25%,"")</f>
        <v/>
      </c>
      <c r="P925" s="133" t="str">
        <f t="shared" si="32"/>
        <v/>
      </c>
      <c r="Q925" s="131"/>
    </row>
    <row r="926" spans="1:17" ht="24.95" customHeight="1">
      <c r="A926" s="150">
        <v>919</v>
      </c>
      <c r="B926" s="16" t="str">
        <f t="shared" si="33"/>
        <v/>
      </c>
      <c r="C926" s="130" t="str">
        <f>IFERROR(VLOOKUP(A926,DETAIL!$A$7:$F$1101,3,0),"")</f>
        <v/>
      </c>
      <c r="D926" s="130" t="str">
        <f>IFERROR(VLOOKUP(A926,DETAIL!$A$7:$F$1101,4,0),"")</f>
        <v/>
      </c>
      <c r="E926" s="131" t="str">
        <f>IFERROR(VLOOKUP(A926,DETAIL!$A$7:$F$1101,5,0),"")</f>
        <v/>
      </c>
      <c r="F926" s="131" t="str">
        <f>IFERROR(VLOOKUP(A926,DETAIL!$A$7:$O$1101,15,0),"")</f>
        <v/>
      </c>
      <c r="G926" s="131" t="str">
        <f>IFERROR(VLOOKUP(A926,DETAIL!$A$7:$O$1101,14,0),"")</f>
        <v/>
      </c>
      <c r="H926" s="16" t="str">
        <f>IFERROR(VLOOKUP(A926,DETAIL!$A$7:$F$1101,6,0),"")</f>
        <v/>
      </c>
      <c r="I926" s="16" t="str">
        <f>IFERROR(VLOOKUP(A926,DETAIL!$A$7:$P$1101,16,0),"")</f>
        <v/>
      </c>
      <c r="J926" s="16" t="str">
        <f>IFERROR(VLOOKUP(A926,DETAIL!$A$7:$O$1101,13,0),"")</f>
        <v/>
      </c>
      <c r="K926" s="132" t="str">
        <f>IFERROR(CONCATENATE("वर्ष ",VLOOKUP(A926,DETAIL!$A$7:$O$1101,11,0)," / ","प्रतिशत ",VLOOKUP(A926,DETAIL!$A$7:$O$1101,12,0)*100),"")</f>
        <v/>
      </c>
      <c r="L926" s="16" t="str">
        <f>IFERROR(VLOOKUP(A926,DETAIL!$A$7:$L$1101,7,0),"")</f>
        <v/>
      </c>
      <c r="M926" s="133" t="str">
        <f>IFERROR(VLOOKUP(A926,DETAIL!$A$7:$L$1101,8,0)*75%,"")</f>
        <v/>
      </c>
      <c r="N926" s="16" t="str">
        <f>IFERROR(VLOOKUP(A926,DETAIL!$A$7:$L$1101,9,0),"")</f>
        <v/>
      </c>
      <c r="O926" s="133" t="str">
        <f>IFERROR(VLOOKUP(A926,DETAIL!$A$7:$L$1101,10,0)*25%,"")</f>
        <v/>
      </c>
      <c r="P926" s="133" t="str">
        <f t="shared" si="32"/>
        <v/>
      </c>
      <c r="Q926" s="131"/>
    </row>
    <row r="927" spans="1:17" ht="24.95" customHeight="1">
      <c r="A927" s="150">
        <v>920</v>
      </c>
      <c r="B927" s="16" t="str">
        <f t="shared" si="33"/>
        <v/>
      </c>
      <c r="C927" s="130" t="str">
        <f>IFERROR(VLOOKUP(A927,DETAIL!$A$7:$F$1101,3,0),"")</f>
        <v/>
      </c>
      <c r="D927" s="130" t="str">
        <f>IFERROR(VLOOKUP(A927,DETAIL!$A$7:$F$1101,4,0),"")</f>
        <v/>
      </c>
      <c r="E927" s="131" t="str">
        <f>IFERROR(VLOOKUP(A927,DETAIL!$A$7:$F$1101,5,0),"")</f>
        <v/>
      </c>
      <c r="F927" s="131" t="str">
        <f>IFERROR(VLOOKUP(A927,DETAIL!$A$7:$O$1101,15,0),"")</f>
        <v/>
      </c>
      <c r="G927" s="131" t="str">
        <f>IFERROR(VLOOKUP(A927,DETAIL!$A$7:$O$1101,14,0),"")</f>
        <v/>
      </c>
      <c r="H927" s="16" t="str">
        <f>IFERROR(VLOOKUP(A927,DETAIL!$A$7:$F$1101,6,0),"")</f>
        <v/>
      </c>
      <c r="I927" s="16" t="str">
        <f>IFERROR(VLOOKUP(A927,DETAIL!$A$7:$P$1101,16,0),"")</f>
        <v/>
      </c>
      <c r="J927" s="16" t="str">
        <f>IFERROR(VLOOKUP(A927,DETAIL!$A$7:$O$1101,13,0),"")</f>
        <v/>
      </c>
      <c r="K927" s="132" t="str">
        <f>IFERROR(CONCATENATE("वर्ष ",VLOOKUP(A927,DETAIL!$A$7:$O$1101,11,0)," / ","प्रतिशत ",VLOOKUP(A927,DETAIL!$A$7:$O$1101,12,0)*100),"")</f>
        <v/>
      </c>
      <c r="L927" s="16" t="str">
        <f>IFERROR(VLOOKUP(A927,DETAIL!$A$7:$L$1101,7,0),"")</f>
        <v/>
      </c>
      <c r="M927" s="133" t="str">
        <f>IFERROR(VLOOKUP(A927,DETAIL!$A$7:$L$1101,8,0)*75%,"")</f>
        <v/>
      </c>
      <c r="N927" s="16" t="str">
        <f>IFERROR(VLOOKUP(A927,DETAIL!$A$7:$L$1101,9,0),"")</f>
        <v/>
      </c>
      <c r="O927" s="133" t="str">
        <f>IFERROR(VLOOKUP(A927,DETAIL!$A$7:$L$1101,10,0)*25%,"")</f>
        <v/>
      </c>
      <c r="P927" s="133" t="str">
        <f t="shared" si="32"/>
        <v/>
      </c>
      <c r="Q927" s="131"/>
    </row>
    <row r="928" spans="1:17" ht="24.95" customHeight="1">
      <c r="A928" s="150">
        <v>921</v>
      </c>
      <c r="B928" s="16" t="str">
        <f t="shared" si="33"/>
        <v/>
      </c>
      <c r="C928" s="130" t="str">
        <f>IFERROR(VLOOKUP(A928,DETAIL!$A$7:$F$1101,3,0),"")</f>
        <v/>
      </c>
      <c r="D928" s="130" t="str">
        <f>IFERROR(VLOOKUP(A928,DETAIL!$A$7:$F$1101,4,0),"")</f>
        <v/>
      </c>
      <c r="E928" s="131" t="str">
        <f>IFERROR(VLOOKUP(A928,DETAIL!$A$7:$F$1101,5,0),"")</f>
        <v/>
      </c>
      <c r="F928" s="131" t="str">
        <f>IFERROR(VLOOKUP(A928,DETAIL!$A$7:$O$1101,15,0),"")</f>
        <v/>
      </c>
      <c r="G928" s="131" t="str">
        <f>IFERROR(VLOOKUP(A928,DETAIL!$A$7:$O$1101,14,0),"")</f>
        <v/>
      </c>
      <c r="H928" s="16" t="str">
        <f>IFERROR(VLOOKUP(A928,DETAIL!$A$7:$F$1101,6,0),"")</f>
        <v/>
      </c>
      <c r="I928" s="16" t="str">
        <f>IFERROR(VLOOKUP(A928,DETAIL!$A$7:$P$1101,16,0),"")</f>
        <v/>
      </c>
      <c r="J928" s="16" t="str">
        <f>IFERROR(VLOOKUP(A928,DETAIL!$A$7:$O$1101,13,0),"")</f>
        <v/>
      </c>
      <c r="K928" s="132" t="str">
        <f>IFERROR(CONCATENATE("वर्ष ",VLOOKUP(A928,DETAIL!$A$7:$O$1101,11,0)," / ","प्रतिशत ",VLOOKUP(A928,DETAIL!$A$7:$O$1101,12,0)*100),"")</f>
        <v/>
      </c>
      <c r="L928" s="16" t="str">
        <f>IFERROR(VLOOKUP(A928,DETAIL!$A$7:$L$1101,7,0),"")</f>
        <v/>
      </c>
      <c r="M928" s="133" t="str">
        <f>IFERROR(VLOOKUP(A928,DETAIL!$A$7:$L$1101,8,0)*75%,"")</f>
        <v/>
      </c>
      <c r="N928" s="16" t="str">
        <f>IFERROR(VLOOKUP(A928,DETAIL!$A$7:$L$1101,9,0),"")</f>
        <v/>
      </c>
      <c r="O928" s="133" t="str">
        <f>IFERROR(VLOOKUP(A928,DETAIL!$A$7:$L$1101,10,0)*25%,"")</f>
        <v/>
      </c>
      <c r="P928" s="133" t="str">
        <f t="shared" si="32"/>
        <v/>
      </c>
      <c r="Q928" s="131"/>
    </row>
    <row r="929" spans="1:17" ht="24.95" customHeight="1">
      <c r="A929" s="150">
        <v>922</v>
      </c>
      <c r="B929" s="16" t="str">
        <f t="shared" si="33"/>
        <v/>
      </c>
      <c r="C929" s="130" t="str">
        <f>IFERROR(VLOOKUP(A929,DETAIL!$A$7:$F$1101,3,0),"")</f>
        <v/>
      </c>
      <c r="D929" s="130" t="str">
        <f>IFERROR(VLOOKUP(A929,DETAIL!$A$7:$F$1101,4,0),"")</f>
        <v/>
      </c>
      <c r="E929" s="131" t="str">
        <f>IFERROR(VLOOKUP(A929,DETAIL!$A$7:$F$1101,5,0),"")</f>
        <v/>
      </c>
      <c r="F929" s="131" t="str">
        <f>IFERROR(VLOOKUP(A929,DETAIL!$A$7:$O$1101,15,0),"")</f>
        <v/>
      </c>
      <c r="G929" s="131" t="str">
        <f>IFERROR(VLOOKUP(A929,DETAIL!$A$7:$O$1101,14,0),"")</f>
        <v/>
      </c>
      <c r="H929" s="16" t="str">
        <f>IFERROR(VLOOKUP(A929,DETAIL!$A$7:$F$1101,6,0),"")</f>
        <v/>
      </c>
      <c r="I929" s="16" t="str">
        <f>IFERROR(VLOOKUP(A929,DETAIL!$A$7:$P$1101,16,0),"")</f>
        <v/>
      </c>
      <c r="J929" s="16" t="str">
        <f>IFERROR(VLOOKUP(A929,DETAIL!$A$7:$O$1101,13,0),"")</f>
        <v/>
      </c>
      <c r="K929" s="132" t="str">
        <f>IFERROR(CONCATENATE("वर्ष ",VLOOKUP(A929,DETAIL!$A$7:$O$1101,11,0)," / ","प्रतिशत ",VLOOKUP(A929,DETAIL!$A$7:$O$1101,12,0)*100),"")</f>
        <v/>
      </c>
      <c r="L929" s="16" t="str">
        <f>IFERROR(VLOOKUP(A929,DETAIL!$A$7:$L$1101,7,0),"")</f>
        <v/>
      </c>
      <c r="M929" s="133" t="str">
        <f>IFERROR(VLOOKUP(A929,DETAIL!$A$7:$L$1101,8,0)*75%,"")</f>
        <v/>
      </c>
      <c r="N929" s="16" t="str">
        <f>IFERROR(VLOOKUP(A929,DETAIL!$A$7:$L$1101,9,0),"")</f>
        <v/>
      </c>
      <c r="O929" s="133" t="str">
        <f>IFERROR(VLOOKUP(A929,DETAIL!$A$7:$L$1101,10,0)*25%,"")</f>
        <v/>
      </c>
      <c r="P929" s="133" t="str">
        <f t="shared" si="32"/>
        <v/>
      </c>
      <c r="Q929" s="131"/>
    </row>
    <row r="930" spans="1:17" ht="24.95" customHeight="1">
      <c r="A930" s="150">
        <v>923</v>
      </c>
      <c r="B930" s="16" t="str">
        <f t="shared" si="33"/>
        <v/>
      </c>
      <c r="C930" s="130" t="str">
        <f>IFERROR(VLOOKUP(A930,DETAIL!$A$7:$F$1101,3,0),"")</f>
        <v/>
      </c>
      <c r="D930" s="130" t="str">
        <f>IFERROR(VLOOKUP(A930,DETAIL!$A$7:$F$1101,4,0),"")</f>
        <v/>
      </c>
      <c r="E930" s="131" t="str">
        <f>IFERROR(VLOOKUP(A930,DETAIL!$A$7:$F$1101,5,0),"")</f>
        <v/>
      </c>
      <c r="F930" s="131" t="str">
        <f>IFERROR(VLOOKUP(A930,DETAIL!$A$7:$O$1101,15,0),"")</f>
        <v/>
      </c>
      <c r="G930" s="131" t="str">
        <f>IFERROR(VLOOKUP(A930,DETAIL!$A$7:$O$1101,14,0),"")</f>
        <v/>
      </c>
      <c r="H930" s="16" t="str">
        <f>IFERROR(VLOOKUP(A930,DETAIL!$A$7:$F$1101,6,0),"")</f>
        <v/>
      </c>
      <c r="I930" s="16" t="str">
        <f>IFERROR(VLOOKUP(A930,DETAIL!$A$7:$P$1101,16,0),"")</f>
        <v/>
      </c>
      <c r="J930" s="16" t="str">
        <f>IFERROR(VLOOKUP(A930,DETAIL!$A$7:$O$1101,13,0),"")</f>
        <v/>
      </c>
      <c r="K930" s="132" t="str">
        <f>IFERROR(CONCATENATE("वर्ष ",VLOOKUP(A930,DETAIL!$A$7:$O$1101,11,0)," / ","प्रतिशत ",VLOOKUP(A930,DETAIL!$A$7:$O$1101,12,0)*100),"")</f>
        <v/>
      </c>
      <c r="L930" s="16" t="str">
        <f>IFERROR(VLOOKUP(A930,DETAIL!$A$7:$L$1101,7,0),"")</f>
        <v/>
      </c>
      <c r="M930" s="133" t="str">
        <f>IFERROR(VLOOKUP(A930,DETAIL!$A$7:$L$1101,8,0)*75%,"")</f>
        <v/>
      </c>
      <c r="N930" s="16" t="str">
        <f>IFERROR(VLOOKUP(A930,DETAIL!$A$7:$L$1101,9,0),"")</f>
        <v/>
      </c>
      <c r="O930" s="133" t="str">
        <f>IFERROR(VLOOKUP(A930,DETAIL!$A$7:$L$1101,10,0)*25%,"")</f>
        <v/>
      </c>
      <c r="P930" s="133" t="str">
        <f t="shared" si="32"/>
        <v/>
      </c>
      <c r="Q930" s="131"/>
    </row>
    <row r="931" spans="1:17" ht="24.95" customHeight="1">
      <c r="A931" s="150">
        <v>924</v>
      </c>
      <c r="B931" s="16" t="str">
        <f t="shared" si="33"/>
        <v/>
      </c>
      <c r="C931" s="130" t="str">
        <f>IFERROR(VLOOKUP(A931,DETAIL!$A$7:$F$1101,3,0),"")</f>
        <v/>
      </c>
      <c r="D931" s="130" t="str">
        <f>IFERROR(VLOOKUP(A931,DETAIL!$A$7:$F$1101,4,0),"")</f>
        <v/>
      </c>
      <c r="E931" s="131" t="str">
        <f>IFERROR(VLOOKUP(A931,DETAIL!$A$7:$F$1101,5,0),"")</f>
        <v/>
      </c>
      <c r="F931" s="131" t="str">
        <f>IFERROR(VLOOKUP(A931,DETAIL!$A$7:$O$1101,15,0),"")</f>
        <v/>
      </c>
      <c r="G931" s="131" t="str">
        <f>IFERROR(VLOOKUP(A931,DETAIL!$A$7:$O$1101,14,0),"")</f>
        <v/>
      </c>
      <c r="H931" s="16" t="str">
        <f>IFERROR(VLOOKUP(A931,DETAIL!$A$7:$F$1101,6,0),"")</f>
        <v/>
      </c>
      <c r="I931" s="16" t="str">
        <f>IFERROR(VLOOKUP(A931,DETAIL!$A$7:$P$1101,16,0),"")</f>
        <v/>
      </c>
      <c r="J931" s="16" t="str">
        <f>IFERROR(VLOOKUP(A931,DETAIL!$A$7:$O$1101,13,0),"")</f>
        <v/>
      </c>
      <c r="K931" s="132" t="str">
        <f>IFERROR(CONCATENATE("वर्ष ",VLOOKUP(A931,DETAIL!$A$7:$O$1101,11,0)," / ","प्रतिशत ",VLOOKUP(A931,DETAIL!$A$7:$O$1101,12,0)*100),"")</f>
        <v/>
      </c>
      <c r="L931" s="16" t="str">
        <f>IFERROR(VLOOKUP(A931,DETAIL!$A$7:$L$1101,7,0),"")</f>
        <v/>
      </c>
      <c r="M931" s="133" t="str">
        <f>IFERROR(VLOOKUP(A931,DETAIL!$A$7:$L$1101,8,0)*75%,"")</f>
        <v/>
      </c>
      <c r="N931" s="16" t="str">
        <f>IFERROR(VLOOKUP(A931,DETAIL!$A$7:$L$1101,9,0),"")</f>
        <v/>
      </c>
      <c r="O931" s="133" t="str">
        <f>IFERROR(VLOOKUP(A931,DETAIL!$A$7:$L$1101,10,0)*25%,"")</f>
        <v/>
      </c>
      <c r="P931" s="133" t="str">
        <f t="shared" si="32"/>
        <v/>
      </c>
      <c r="Q931" s="131"/>
    </row>
    <row r="932" spans="1:17" ht="24.95" customHeight="1">
      <c r="A932" s="150">
        <v>925</v>
      </c>
      <c r="B932" s="16" t="str">
        <f t="shared" si="33"/>
        <v/>
      </c>
      <c r="C932" s="130" t="str">
        <f>IFERROR(VLOOKUP(A932,DETAIL!$A$7:$F$1101,3,0),"")</f>
        <v/>
      </c>
      <c r="D932" s="130" t="str">
        <f>IFERROR(VLOOKUP(A932,DETAIL!$A$7:$F$1101,4,0),"")</f>
        <v/>
      </c>
      <c r="E932" s="131" t="str">
        <f>IFERROR(VLOOKUP(A932,DETAIL!$A$7:$F$1101,5,0),"")</f>
        <v/>
      </c>
      <c r="F932" s="131" t="str">
        <f>IFERROR(VLOOKUP(A932,DETAIL!$A$7:$O$1101,15,0),"")</f>
        <v/>
      </c>
      <c r="G932" s="131" t="str">
        <f>IFERROR(VLOOKUP(A932,DETAIL!$A$7:$O$1101,14,0),"")</f>
        <v/>
      </c>
      <c r="H932" s="16" t="str">
        <f>IFERROR(VLOOKUP(A932,DETAIL!$A$7:$F$1101,6,0),"")</f>
        <v/>
      </c>
      <c r="I932" s="16" t="str">
        <f>IFERROR(VLOOKUP(A932,DETAIL!$A$7:$P$1101,16,0),"")</f>
        <v/>
      </c>
      <c r="J932" s="16" t="str">
        <f>IFERROR(VLOOKUP(A932,DETAIL!$A$7:$O$1101,13,0),"")</f>
        <v/>
      </c>
      <c r="K932" s="132" t="str">
        <f>IFERROR(CONCATENATE("वर्ष ",VLOOKUP(A932,DETAIL!$A$7:$O$1101,11,0)," / ","प्रतिशत ",VLOOKUP(A932,DETAIL!$A$7:$O$1101,12,0)*100),"")</f>
        <v/>
      </c>
      <c r="L932" s="16" t="str">
        <f>IFERROR(VLOOKUP(A932,DETAIL!$A$7:$L$1101,7,0),"")</f>
        <v/>
      </c>
      <c r="M932" s="133" t="str">
        <f>IFERROR(VLOOKUP(A932,DETAIL!$A$7:$L$1101,8,0)*75%,"")</f>
        <v/>
      </c>
      <c r="N932" s="16" t="str">
        <f>IFERROR(VLOOKUP(A932,DETAIL!$A$7:$L$1101,9,0),"")</f>
        <v/>
      </c>
      <c r="O932" s="133" t="str">
        <f>IFERROR(VLOOKUP(A932,DETAIL!$A$7:$L$1101,10,0)*25%,"")</f>
        <v/>
      </c>
      <c r="P932" s="133" t="str">
        <f t="shared" si="32"/>
        <v/>
      </c>
      <c r="Q932" s="131"/>
    </row>
    <row r="933" spans="1:17" ht="24.95" customHeight="1">
      <c r="A933" s="150">
        <v>926</v>
      </c>
      <c r="B933" s="16" t="str">
        <f t="shared" si="33"/>
        <v/>
      </c>
      <c r="C933" s="130" t="str">
        <f>IFERROR(VLOOKUP(A933,DETAIL!$A$7:$F$1101,3,0),"")</f>
        <v/>
      </c>
      <c r="D933" s="130" t="str">
        <f>IFERROR(VLOOKUP(A933,DETAIL!$A$7:$F$1101,4,0),"")</f>
        <v/>
      </c>
      <c r="E933" s="131" t="str">
        <f>IFERROR(VLOOKUP(A933,DETAIL!$A$7:$F$1101,5,0),"")</f>
        <v/>
      </c>
      <c r="F933" s="131" t="str">
        <f>IFERROR(VLOOKUP(A933,DETAIL!$A$7:$O$1101,15,0),"")</f>
        <v/>
      </c>
      <c r="G933" s="131" t="str">
        <f>IFERROR(VLOOKUP(A933,DETAIL!$A$7:$O$1101,14,0),"")</f>
        <v/>
      </c>
      <c r="H933" s="16" t="str">
        <f>IFERROR(VLOOKUP(A933,DETAIL!$A$7:$F$1101,6,0),"")</f>
        <v/>
      </c>
      <c r="I933" s="16" t="str">
        <f>IFERROR(VLOOKUP(A933,DETAIL!$A$7:$P$1101,16,0),"")</f>
        <v/>
      </c>
      <c r="J933" s="16" t="str">
        <f>IFERROR(VLOOKUP(A933,DETAIL!$A$7:$O$1101,13,0),"")</f>
        <v/>
      </c>
      <c r="K933" s="132" t="str">
        <f>IFERROR(CONCATENATE("वर्ष ",VLOOKUP(A933,DETAIL!$A$7:$O$1101,11,0)," / ","प्रतिशत ",VLOOKUP(A933,DETAIL!$A$7:$O$1101,12,0)*100),"")</f>
        <v/>
      </c>
      <c r="L933" s="16" t="str">
        <f>IFERROR(VLOOKUP(A933,DETAIL!$A$7:$L$1101,7,0),"")</f>
        <v/>
      </c>
      <c r="M933" s="133" t="str">
        <f>IFERROR(VLOOKUP(A933,DETAIL!$A$7:$L$1101,8,0)*75%,"")</f>
        <v/>
      </c>
      <c r="N933" s="16" t="str">
        <f>IFERROR(VLOOKUP(A933,DETAIL!$A$7:$L$1101,9,0),"")</f>
        <v/>
      </c>
      <c r="O933" s="133" t="str">
        <f>IFERROR(VLOOKUP(A933,DETAIL!$A$7:$L$1101,10,0)*25%,"")</f>
        <v/>
      </c>
      <c r="P933" s="133" t="str">
        <f t="shared" si="32"/>
        <v/>
      </c>
      <c r="Q933" s="131"/>
    </row>
    <row r="934" spans="1:17" ht="24.95" customHeight="1">
      <c r="A934" s="150">
        <v>927</v>
      </c>
      <c r="B934" s="16" t="str">
        <f t="shared" si="33"/>
        <v/>
      </c>
      <c r="C934" s="130" t="str">
        <f>IFERROR(VLOOKUP(A934,DETAIL!$A$7:$F$1101,3,0),"")</f>
        <v/>
      </c>
      <c r="D934" s="130" t="str">
        <f>IFERROR(VLOOKUP(A934,DETAIL!$A$7:$F$1101,4,0),"")</f>
        <v/>
      </c>
      <c r="E934" s="131" t="str">
        <f>IFERROR(VLOOKUP(A934,DETAIL!$A$7:$F$1101,5,0),"")</f>
        <v/>
      </c>
      <c r="F934" s="131" t="str">
        <f>IFERROR(VLOOKUP(A934,DETAIL!$A$7:$O$1101,15,0),"")</f>
        <v/>
      </c>
      <c r="G934" s="131" t="str">
        <f>IFERROR(VLOOKUP(A934,DETAIL!$A$7:$O$1101,14,0),"")</f>
        <v/>
      </c>
      <c r="H934" s="16" t="str">
        <f>IFERROR(VLOOKUP(A934,DETAIL!$A$7:$F$1101,6,0),"")</f>
        <v/>
      </c>
      <c r="I934" s="16" t="str">
        <f>IFERROR(VLOOKUP(A934,DETAIL!$A$7:$P$1101,16,0),"")</f>
        <v/>
      </c>
      <c r="J934" s="16" t="str">
        <f>IFERROR(VLOOKUP(A934,DETAIL!$A$7:$O$1101,13,0),"")</f>
        <v/>
      </c>
      <c r="K934" s="132" t="str">
        <f>IFERROR(CONCATENATE("वर्ष ",VLOOKUP(A934,DETAIL!$A$7:$O$1101,11,0)," / ","प्रतिशत ",VLOOKUP(A934,DETAIL!$A$7:$O$1101,12,0)*100),"")</f>
        <v/>
      </c>
      <c r="L934" s="16" t="str">
        <f>IFERROR(VLOOKUP(A934,DETAIL!$A$7:$L$1101,7,0),"")</f>
        <v/>
      </c>
      <c r="M934" s="133" t="str">
        <f>IFERROR(VLOOKUP(A934,DETAIL!$A$7:$L$1101,8,0)*75%,"")</f>
        <v/>
      </c>
      <c r="N934" s="16" t="str">
        <f>IFERROR(VLOOKUP(A934,DETAIL!$A$7:$L$1101,9,0),"")</f>
        <v/>
      </c>
      <c r="O934" s="133" t="str">
        <f>IFERROR(VLOOKUP(A934,DETAIL!$A$7:$L$1101,10,0)*25%,"")</f>
        <v/>
      </c>
      <c r="P934" s="133" t="str">
        <f t="shared" si="32"/>
        <v/>
      </c>
      <c r="Q934" s="131"/>
    </row>
    <row r="935" spans="1:17" ht="24.95" customHeight="1">
      <c r="A935" s="150">
        <v>928</v>
      </c>
      <c r="B935" s="16" t="str">
        <f t="shared" si="33"/>
        <v/>
      </c>
      <c r="C935" s="130" t="str">
        <f>IFERROR(VLOOKUP(A935,DETAIL!$A$7:$F$1101,3,0),"")</f>
        <v/>
      </c>
      <c r="D935" s="130" t="str">
        <f>IFERROR(VLOOKUP(A935,DETAIL!$A$7:$F$1101,4,0),"")</f>
        <v/>
      </c>
      <c r="E935" s="131" t="str">
        <f>IFERROR(VLOOKUP(A935,DETAIL!$A$7:$F$1101,5,0),"")</f>
        <v/>
      </c>
      <c r="F935" s="131" t="str">
        <f>IFERROR(VLOOKUP(A935,DETAIL!$A$7:$O$1101,15,0),"")</f>
        <v/>
      </c>
      <c r="G935" s="131" t="str">
        <f>IFERROR(VLOOKUP(A935,DETAIL!$A$7:$O$1101,14,0),"")</f>
        <v/>
      </c>
      <c r="H935" s="16" t="str">
        <f>IFERROR(VLOOKUP(A935,DETAIL!$A$7:$F$1101,6,0),"")</f>
        <v/>
      </c>
      <c r="I935" s="16" t="str">
        <f>IFERROR(VLOOKUP(A935,DETAIL!$A$7:$P$1101,16,0),"")</f>
        <v/>
      </c>
      <c r="J935" s="16" t="str">
        <f>IFERROR(VLOOKUP(A935,DETAIL!$A$7:$O$1101,13,0),"")</f>
        <v/>
      </c>
      <c r="K935" s="132" t="str">
        <f>IFERROR(CONCATENATE("वर्ष ",VLOOKUP(A935,DETAIL!$A$7:$O$1101,11,0)," / ","प्रतिशत ",VLOOKUP(A935,DETAIL!$A$7:$O$1101,12,0)*100),"")</f>
        <v/>
      </c>
      <c r="L935" s="16" t="str">
        <f>IFERROR(VLOOKUP(A935,DETAIL!$A$7:$L$1101,7,0),"")</f>
        <v/>
      </c>
      <c r="M935" s="133" t="str">
        <f>IFERROR(VLOOKUP(A935,DETAIL!$A$7:$L$1101,8,0)*75%,"")</f>
        <v/>
      </c>
      <c r="N935" s="16" t="str">
        <f>IFERROR(VLOOKUP(A935,DETAIL!$A$7:$L$1101,9,0),"")</f>
        <v/>
      </c>
      <c r="O935" s="133" t="str">
        <f>IFERROR(VLOOKUP(A935,DETAIL!$A$7:$L$1101,10,0)*25%,"")</f>
        <v/>
      </c>
      <c r="P935" s="133" t="str">
        <f t="shared" si="32"/>
        <v/>
      </c>
      <c r="Q935" s="131"/>
    </row>
    <row r="936" spans="1:17" ht="24.95" customHeight="1">
      <c r="A936" s="150">
        <v>929</v>
      </c>
      <c r="B936" s="16" t="str">
        <f t="shared" si="33"/>
        <v/>
      </c>
      <c r="C936" s="130" t="str">
        <f>IFERROR(VLOOKUP(A936,DETAIL!$A$7:$F$1101,3,0),"")</f>
        <v/>
      </c>
      <c r="D936" s="130" t="str">
        <f>IFERROR(VLOOKUP(A936,DETAIL!$A$7:$F$1101,4,0),"")</f>
        <v/>
      </c>
      <c r="E936" s="131" t="str">
        <f>IFERROR(VLOOKUP(A936,DETAIL!$A$7:$F$1101,5,0),"")</f>
        <v/>
      </c>
      <c r="F936" s="131" t="str">
        <f>IFERROR(VLOOKUP(A936,DETAIL!$A$7:$O$1101,15,0),"")</f>
        <v/>
      </c>
      <c r="G936" s="131" t="str">
        <f>IFERROR(VLOOKUP(A936,DETAIL!$A$7:$O$1101,14,0),"")</f>
        <v/>
      </c>
      <c r="H936" s="16" t="str">
        <f>IFERROR(VLOOKUP(A936,DETAIL!$A$7:$F$1101,6,0),"")</f>
        <v/>
      </c>
      <c r="I936" s="16" t="str">
        <f>IFERROR(VLOOKUP(A936,DETAIL!$A$7:$P$1101,16,0),"")</f>
        <v/>
      </c>
      <c r="J936" s="16" t="str">
        <f>IFERROR(VLOOKUP(A936,DETAIL!$A$7:$O$1101,13,0),"")</f>
        <v/>
      </c>
      <c r="K936" s="132" t="str">
        <f>IFERROR(CONCATENATE("वर्ष ",VLOOKUP(A936,DETAIL!$A$7:$O$1101,11,0)," / ","प्रतिशत ",VLOOKUP(A936,DETAIL!$A$7:$O$1101,12,0)*100),"")</f>
        <v/>
      </c>
      <c r="L936" s="16" t="str">
        <f>IFERROR(VLOOKUP(A936,DETAIL!$A$7:$L$1101,7,0),"")</f>
        <v/>
      </c>
      <c r="M936" s="133" t="str">
        <f>IFERROR(VLOOKUP(A936,DETAIL!$A$7:$L$1101,8,0)*75%,"")</f>
        <v/>
      </c>
      <c r="N936" s="16" t="str">
        <f>IFERROR(VLOOKUP(A936,DETAIL!$A$7:$L$1101,9,0),"")</f>
        <v/>
      </c>
      <c r="O936" s="133" t="str">
        <f>IFERROR(VLOOKUP(A936,DETAIL!$A$7:$L$1101,10,0)*25%,"")</f>
        <v/>
      </c>
      <c r="P936" s="133" t="str">
        <f t="shared" si="32"/>
        <v/>
      </c>
      <c r="Q936" s="131"/>
    </row>
    <row r="937" spans="1:17" ht="24.95" customHeight="1">
      <c r="A937" s="150">
        <v>930</v>
      </c>
      <c r="B937" s="16" t="str">
        <f t="shared" si="33"/>
        <v/>
      </c>
      <c r="C937" s="130" t="str">
        <f>IFERROR(VLOOKUP(A937,DETAIL!$A$7:$F$1101,3,0),"")</f>
        <v/>
      </c>
      <c r="D937" s="130" t="str">
        <f>IFERROR(VLOOKUP(A937,DETAIL!$A$7:$F$1101,4,0),"")</f>
        <v/>
      </c>
      <c r="E937" s="131" t="str">
        <f>IFERROR(VLOOKUP(A937,DETAIL!$A$7:$F$1101,5,0),"")</f>
        <v/>
      </c>
      <c r="F937" s="131" t="str">
        <f>IFERROR(VLOOKUP(A937,DETAIL!$A$7:$O$1101,15,0),"")</f>
        <v/>
      </c>
      <c r="G937" s="131" t="str">
        <f>IFERROR(VLOOKUP(A937,DETAIL!$A$7:$O$1101,14,0),"")</f>
        <v/>
      </c>
      <c r="H937" s="16" t="str">
        <f>IFERROR(VLOOKUP(A937,DETAIL!$A$7:$F$1101,6,0),"")</f>
        <v/>
      </c>
      <c r="I937" s="16" t="str">
        <f>IFERROR(VLOOKUP(A937,DETAIL!$A$7:$P$1101,16,0),"")</f>
        <v/>
      </c>
      <c r="J937" s="16" t="str">
        <f>IFERROR(VLOOKUP(A937,DETAIL!$A$7:$O$1101,13,0),"")</f>
        <v/>
      </c>
      <c r="K937" s="132" t="str">
        <f>IFERROR(CONCATENATE("वर्ष ",VLOOKUP(A937,DETAIL!$A$7:$O$1101,11,0)," / ","प्रतिशत ",VLOOKUP(A937,DETAIL!$A$7:$O$1101,12,0)*100),"")</f>
        <v/>
      </c>
      <c r="L937" s="16" t="str">
        <f>IFERROR(VLOOKUP(A937,DETAIL!$A$7:$L$1101,7,0),"")</f>
        <v/>
      </c>
      <c r="M937" s="133" t="str">
        <f>IFERROR(VLOOKUP(A937,DETAIL!$A$7:$L$1101,8,0)*75%,"")</f>
        <v/>
      </c>
      <c r="N937" s="16" t="str">
        <f>IFERROR(VLOOKUP(A937,DETAIL!$A$7:$L$1101,9,0),"")</f>
        <v/>
      </c>
      <c r="O937" s="133" t="str">
        <f>IFERROR(VLOOKUP(A937,DETAIL!$A$7:$L$1101,10,0)*25%,"")</f>
        <v/>
      </c>
      <c r="P937" s="133" t="str">
        <f t="shared" si="32"/>
        <v/>
      </c>
      <c r="Q937" s="131"/>
    </row>
    <row r="938" spans="1:17" ht="24.95" customHeight="1">
      <c r="A938" s="150">
        <v>931</v>
      </c>
      <c r="B938" s="16" t="str">
        <f t="shared" si="33"/>
        <v/>
      </c>
      <c r="C938" s="130" t="str">
        <f>IFERROR(VLOOKUP(A938,DETAIL!$A$7:$F$1101,3,0),"")</f>
        <v/>
      </c>
      <c r="D938" s="130" t="str">
        <f>IFERROR(VLOOKUP(A938,DETAIL!$A$7:$F$1101,4,0),"")</f>
        <v/>
      </c>
      <c r="E938" s="131" t="str">
        <f>IFERROR(VLOOKUP(A938,DETAIL!$A$7:$F$1101,5,0),"")</f>
        <v/>
      </c>
      <c r="F938" s="131" t="str">
        <f>IFERROR(VLOOKUP(A938,DETAIL!$A$7:$O$1101,15,0),"")</f>
        <v/>
      </c>
      <c r="G938" s="131" t="str">
        <f>IFERROR(VLOOKUP(A938,DETAIL!$A$7:$O$1101,14,0),"")</f>
        <v/>
      </c>
      <c r="H938" s="16" t="str">
        <f>IFERROR(VLOOKUP(A938,DETAIL!$A$7:$F$1101,6,0),"")</f>
        <v/>
      </c>
      <c r="I938" s="16" t="str">
        <f>IFERROR(VLOOKUP(A938,DETAIL!$A$7:$P$1101,16,0),"")</f>
        <v/>
      </c>
      <c r="J938" s="16" t="str">
        <f>IFERROR(VLOOKUP(A938,DETAIL!$A$7:$O$1101,13,0),"")</f>
        <v/>
      </c>
      <c r="K938" s="132" t="str">
        <f>IFERROR(CONCATENATE("वर्ष ",VLOOKUP(A938,DETAIL!$A$7:$O$1101,11,0)," / ","प्रतिशत ",VLOOKUP(A938,DETAIL!$A$7:$O$1101,12,0)*100),"")</f>
        <v/>
      </c>
      <c r="L938" s="16" t="str">
        <f>IFERROR(VLOOKUP(A938,DETAIL!$A$7:$L$1101,7,0),"")</f>
        <v/>
      </c>
      <c r="M938" s="133" t="str">
        <f>IFERROR(VLOOKUP(A938,DETAIL!$A$7:$L$1101,8,0)*75%,"")</f>
        <v/>
      </c>
      <c r="N938" s="16" t="str">
        <f>IFERROR(VLOOKUP(A938,DETAIL!$A$7:$L$1101,9,0),"")</f>
        <v/>
      </c>
      <c r="O938" s="133" t="str">
        <f>IFERROR(VLOOKUP(A938,DETAIL!$A$7:$L$1101,10,0)*25%,"")</f>
        <v/>
      </c>
      <c r="P938" s="133" t="str">
        <f t="shared" si="32"/>
        <v/>
      </c>
      <c r="Q938" s="131"/>
    </row>
    <row r="939" spans="1:17" ht="24.95" customHeight="1">
      <c r="A939" s="150">
        <v>932</v>
      </c>
      <c r="B939" s="16" t="str">
        <f t="shared" si="33"/>
        <v/>
      </c>
      <c r="C939" s="130" t="str">
        <f>IFERROR(VLOOKUP(A939,DETAIL!$A$7:$F$1101,3,0),"")</f>
        <v/>
      </c>
      <c r="D939" s="130" t="str">
        <f>IFERROR(VLOOKUP(A939,DETAIL!$A$7:$F$1101,4,0),"")</f>
        <v/>
      </c>
      <c r="E939" s="131" t="str">
        <f>IFERROR(VLOOKUP(A939,DETAIL!$A$7:$F$1101,5,0),"")</f>
        <v/>
      </c>
      <c r="F939" s="131" t="str">
        <f>IFERROR(VLOOKUP(A939,DETAIL!$A$7:$O$1101,15,0),"")</f>
        <v/>
      </c>
      <c r="G939" s="131" t="str">
        <f>IFERROR(VLOOKUP(A939,DETAIL!$A$7:$O$1101,14,0),"")</f>
        <v/>
      </c>
      <c r="H939" s="16" t="str">
        <f>IFERROR(VLOOKUP(A939,DETAIL!$A$7:$F$1101,6,0),"")</f>
        <v/>
      </c>
      <c r="I939" s="16" t="str">
        <f>IFERROR(VLOOKUP(A939,DETAIL!$A$7:$P$1101,16,0),"")</f>
        <v/>
      </c>
      <c r="J939" s="16" t="str">
        <f>IFERROR(VLOOKUP(A939,DETAIL!$A$7:$O$1101,13,0),"")</f>
        <v/>
      </c>
      <c r="K939" s="132" t="str">
        <f>IFERROR(CONCATENATE("वर्ष ",VLOOKUP(A939,DETAIL!$A$7:$O$1101,11,0)," / ","प्रतिशत ",VLOOKUP(A939,DETAIL!$A$7:$O$1101,12,0)*100),"")</f>
        <v/>
      </c>
      <c r="L939" s="16" t="str">
        <f>IFERROR(VLOOKUP(A939,DETAIL!$A$7:$L$1101,7,0),"")</f>
        <v/>
      </c>
      <c r="M939" s="133" t="str">
        <f>IFERROR(VLOOKUP(A939,DETAIL!$A$7:$L$1101,8,0)*75%,"")</f>
        <v/>
      </c>
      <c r="N939" s="16" t="str">
        <f>IFERROR(VLOOKUP(A939,DETAIL!$A$7:$L$1101,9,0),"")</f>
        <v/>
      </c>
      <c r="O939" s="133" t="str">
        <f>IFERROR(VLOOKUP(A939,DETAIL!$A$7:$L$1101,10,0)*25%,"")</f>
        <v/>
      </c>
      <c r="P939" s="133" t="str">
        <f t="shared" si="32"/>
        <v/>
      </c>
      <c r="Q939" s="131"/>
    </row>
    <row r="940" spans="1:17" ht="24.95" customHeight="1">
      <c r="A940" s="150">
        <v>933</v>
      </c>
      <c r="B940" s="16" t="str">
        <f t="shared" si="33"/>
        <v/>
      </c>
      <c r="C940" s="130" t="str">
        <f>IFERROR(VLOOKUP(A940,DETAIL!$A$7:$F$1101,3,0),"")</f>
        <v/>
      </c>
      <c r="D940" s="130" t="str">
        <f>IFERROR(VLOOKUP(A940,DETAIL!$A$7:$F$1101,4,0),"")</f>
        <v/>
      </c>
      <c r="E940" s="131" t="str">
        <f>IFERROR(VLOOKUP(A940,DETAIL!$A$7:$F$1101,5,0),"")</f>
        <v/>
      </c>
      <c r="F940" s="131" t="str">
        <f>IFERROR(VLOOKUP(A940,DETAIL!$A$7:$O$1101,15,0),"")</f>
        <v/>
      </c>
      <c r="G940" s="131" t="str">
        <f>IFERROR(VLOOKUP(A940,DETAIL!$A$7:$O$1101,14,0),"")</f>
        <v/>
      </c>
      <c r="H940" s="16" t="str">
        <f>IFERROR(VLOOKUP(A940,DETAIL!$A$7:$F$1101,6,0),"")</f>
        <v/>
      </c>
      <c r="I940" s="16" t="str">
        <f>IFERROR(VLOOKUP(A940,DETAIL!$A$7:$P$1101,16,0),"")</f>
        <v/>
      </c>
      <c r="J940" s="16" t="str">
        <f>IFERROR(VLOOKUP(A940,DETAIL!$A$7:$O$1101,13,0),"")</f>
        <v/>
      </c>
      <c r="K940" s="132" t="str">
        <f>IFERROR(CONCATENATE("वर्ष ",VLOOKUP(A940,DETAIL!$A$7:$O$1101,11,0)," / ","प्रतिशत ",VLOOKUP(A940,DETAIL!$A$7:$O$1101,12,0)*100),"")</f>
        <v/>
      </c>
      <c r="L940" s="16" t="str">
        <f>IFERROR(VLOOKUP(A940,DETAIL!$A$7:$L$1101,7,0),"")</f>
        <v/>
      </c>
      <c r="M940" s="133" t="str">
        <f>IFERROR(VLOOKUP(A940,DETAIL!$A$7:$L$1101,8,0)*75%,"")</f>
        <v/>
      </c>
      <c r="N940" s="16" t="str">
        <f>IFERROR(VLOOKUP(A940,DETAIL!$A$7:$L$1101,9,0),"")</f>
        <v/>
      </c>
      <c r="O940" s="133" t="str">
        <f>IFERROR(VLOOKUP(A940,DETAIL!$A$7:$L$1101,10,0)*25%,"")</f>
        <v/>
      </c>
      <c r="P940" s="133" t="str">
        <f t="shared" si="32"/>
        <v/>
      </c>
      <c r="Q940" s="131"/>
    </row>
    <row r="941" spans="1:17" ht="24.95" customHeight="1">
      <c r="A941" s="150">
        <v>934</v>
      </c>
      <c r="B941" s="16" t="str">
        <f t="shared" si="33"/>
        <v/>
      </c>
      <c r="C941" s="130" t="str">
        <f>IFERROR(VLOOKUP(A941,DETAIL!$A$7:$F$1101,3,0),"")</f>
        <v/>
      </c>
      <c r="D941" s="130" t="str">
        <f>IFERROR(VLOOKUP(A941,DETAIL!$A$7:$F$1101,4,0),"")</f>
        <v/>
      </c>
      <c r="E941" s="131" t="str">
        <f>IFERROR(VLOOKUP(A941,DETAIL!$A$7:$F$1101,5,0),"")</f>
        <v/>
      </c>
      <c r="F941" s="131" t="str">
        <f>IFERROR(VLOOKUP(A941,DETAIL!$A$7:$O$1101,15,0),"")</f>
        <v/>
      </c>
      <c r="G941" s="131" t="str">
        <f>IFERROR(VLOOKUP(A941,DETAIL!$A$7:$O$1101,14,0),"")</f>
        <v/>
      </c>
      <c r="H941" s="16" t="str">
        <f>IFERROR(VLOOKUP(A941,DETAIL!$A$7:$F$1101,6,0),"")</f>
        <v/>
      </c>
      <c r="I941" s="16" t="str">
        <f>IFERROR(VLOOKUP(A941,DETAIL!$A$7:$P$1101,16,0),"")</f>
        <v/>
      </c>
      <c r="J941" s="16" t="str">
        <f>IFERROR(VLOOKUP(A941,DETAIL!$A$7:$O$1101,13,0),"")</f>
        <v/>
      </c>
      <c r="K941" s="132" t="str">
        <f>IFERROR(CONCATENATE("वर्ष ",VLOOKUP(A941,DETAIL!$A$7:$O$1101,11,0)," / ","प्रतिशत ",VLOOKUP(A941,DETAIL!$A$7:$O$1101,12,0)*100),"")</f>
        <v/>
      </c>
      <c r="L941" s="16" t="str">
        <f>IFERROR(VLOOKUP(A941,DETAIL!$A$7:$L$1101,7,0),"")</f>
        <v/>
      </c>
      <c r="M941" s="133" t="str">
        <f>IFERROR(VLOOKUP(A941,DETAIL!$A$7:$L$1101,8,0)*75%,"")</f>
        <v/>
      </c>
      <c r="N941" s="16" t="str">
        <f>IFERROR(VLOOKUP(A941,DETAIL!$A$7:$L$1101,9,0),"")</f>
        <v/>
      </c>
      <c r="O941" s="133" t="str">
        <f>IFERROR(VLOOKUP(A941,DETAIL!$A$7:$L$1101,10,0)*25%,"")</f>
        <v/>
      </c>
      <c r="P941" s="133" t="str">
        <f t="shared" si="32"/>
        <v/>
      </c>
      <c r="Q941" s="131"/>
    </row>
    <row r="942" spans="1:17" ht="24.95" customHeight="1">
      <c r="A942" s="150">
        <v>935</v>
      </c>
      <c r="B942" s="16" t="str">
        <f t="shared" si="33"/>
        <v/>
      </c>
      <c r="C942" s="130" t="str">
        <f>IFERROR(VLOOKUP(A942,DETAIL!$A$7:$F$1101,3,0),"")</f>
        <v/>
      </c>
      <c r="D942" s="130" t="str">
        <f>IFERROR(VLOOKUP(A942,DETAIL!$A$7:$F$1101,4,0),"")</f>
        <v/>
      </c>
      <c r="E942" s="131" t="str">
        <f>IFERROR(VLOOKUP(A942,DETAIL!$A$7:$F$1101,5,0),"")</f>
        <v/>
      </c>
      <c r="F942" s="131" t="str">
        <f>IFERROR(VLOOKUP(A942,DETAIL!$A$7:$O$1101,15,0),"")</f>
        <v/>
      </c>
      <c r="G942" s="131" t="str">
        <f>IFERROR(VLOOKUP(A942,DETAIL!$A$7:$O$1101,14,0),"")</f>
        <v/>
      </c>
      <c r="H942" s="16" t="str">
        <f>IFERROR(VLOOKUP(A942,DETAIL!$A$7:$F$1101,6,0),"")</f>
        <v/>
      </c>
      <c r="I942" s="16" t="str">
        <f>IFERROR(VLOOKUP(A942,DETAIL!$A$7:$P$1101,16,0),"")</f>
        <v/>
      </c>
      <c r="J942" s="16" t="str">
        <f>IFERROR(VLOOKUP(A942,DETAIL!$A$7:$O$1101,13,0),"")</f>
        <v/>
      </c>
      <c r="K942" s="132" t="str">
        <f>IFERROR(CONCATENATE("वर्ष ",VLOOKUP(A942,DETAIL!$A$7:$O$1101,11,0)," / ","प्रतिशत ",VLOOKUP(A942,DETAIL!$A$7:$O$1101,12,0)*100),"")</f>
        <v/>
      </c>
      <c r="L942" s="16" t="str">
        <f>IFERROR(VLOOKUP(A942,DETAIL!$A$7:$L$1101,7,0),"")</f>
        <v/>
      </c>
      <c r="M942" s="133" t="str">
        <f>IFERROR(VLOOKUP(A942,DETAIL!$A$7:$L$1101,8,0)*75%,"")</f>
        <v/>
      </c>
      <c r="N942" s="16" t="str">
        <f>IFERROR(VLOOKUP(A942,DETAIL!$A$7:$L$1101,9,0),"")</f>
        <v/>
      </c>
      <c r="O942" s="133" t="str">
        <f>IFERROR(VLOOKUP(A942,DETAIL!$A$7:$L$1101,10,0)*25%,"")</f>
        <v/>
      </c>
      <c r="P942" s="133" t="str">
        <f t="shared" si="32"/>
        <v/>
      </c>
      <c r="Q942" s="131"/>
    </row>
    <row r="943" spans="1:17" ht="24.95" customHeight="1">
      <c r="A943" s="150">
        <v>936</v>
      </c>
      <c r="B943" s="16" t="str">
        <f t="shared" si="33"/>
        <v/>
      </c>
      <c r="C943" s="130" t="str">
        <f>IFERROR(VLOOKUP(A943,DETAIL!$A$7:$F$1101,3,0),"")</f>
        <v/>
      </c>
      <c r="D943" s="130" t="str">
        <f>IFERROR(VLOOKUP(A943,DETAIL!$A$7:$F$1101,4,0),"")</f>
        <v/>
      </c>
      <c r="E943" s="131" t="str">
        <f>IFERROR(VLOOKUP(A943,DETAIL!$A$7:$F$1101,5,0),"")</f>
        <v/>
      </c>
      <c r="F943" s="131" t="str">
        <f>IFERROR(VLOOKUP(A943,DETAIL!$A$7:$O$1101,15,0),"")</f>
        <v/>
      </c>
      <c r="G943" s="131" t="str">
        <f>IFERROR(VLOOKUP(A943,DETAIL!$A$7:$O$1101,14,0),"")</f>
        <v/>
      </c>
      <c r="H943" s="16" t="str">
        <f>IFERROR(VLOOKUP(A943,DETAIL!$A$7:$F$1101,6,0),"")</f>
        <v/>
      </c>
      <c r="I943" s="16" t="str">
        <f>IFERROR(VLOOKUP(A943,DETAIL!$A$7:$P$1101,16,0),"")</f>
        <v/>
      </c>
      <c r="J943" s="16" t="str">
        <f>IFERROR(VLOOKUP(A943,DETAIL!$A$7:$O$1101,13,0),"")</f>
        <v/>
      </c>
      <c r="K943" s="132" t="str">
        <f>IFERROR(CONCATENATE("वर्ष ",VLOOKUP(A943,DETAIL!$A$7:$O$1101,11,0)," / ","प्रतिशत ",VLOOKUP(A943,DETAIL!$A$7:$O$1101,12,0)*100),"")</f>
        <v/>
      </c>
      <c r="L943" s="16" t="str">
        <f>IFERROR(VLOOKUP(A943,DETAIL!$A$7:$L$1101,7,0),"")</f>
        <v/>
      </c>
      <c r="M943" s="133" t="str">
        <f>IFERROR(VLOOKUP(A943,DETAIL!$A$7:$L$1101,8,0)*75%,"")</f>
        <v/>
      </c>
      <c r="N943" s="16" t="str">
        <f>IFERROR(VLOOKUP(A943,DETAIL!$A$7:$L$1101,9,0),"")</f>
        <v/>
      </c>
      <c r="O943" s="133" t="str">
        <f>IFERROR(VLOOKUP(A943,DETAIL!$A$7:$L$1101,10,0)*25%,"")</f>
        <v/>
      </c>
      <c r="P943" s="133" t="str">
        <f t="shared" si="32"/>
        <v/>
      </c>
      <c r="Q943" s="131"/>
    </row>
    <row r="944" spans="1:17" ht="24.95" customHeight="1">
      <c r="A944" s="150">
        <v>937</v>
      </c>
      <c r="B944" s="16" t="str">
        <f t="shared" si="33"/>
        <v/>
      </c>
      <c r="C944" s="130" t="str">
        <f>IFERROR(VLOOKUP(A944,DETAIL!$A$7:$F$1101,3,0),"")</f>
        <v/>
      </c>
      <c r="D944" s="130" t="str">
        <f>IFERROR(VLOOKUP(A944,DETAIL!$A$7:$F$1101,4,0),"")</f>
        <v/>
      </c>
      <c r="E944" s="131" t="str">
        <f>IFERROR(VLOOKUP(A944,DETAIL!$A$7:$F$1101,5,0),"")</f>
        <v/>
      </c>
      <c r="F944" s="131" t="str">
        <f>IFERROR(VLOOKUP(A944,DETAIL!$A$7:$O$1101,15,0),"")</f>
        <v/>
      </c>
      <c r="G944" s="131" t="str">
        <f>IFERROR(VLOOKUP(A944,DETAIL!$A$7:$O$1101,14,0),"")</f>
        <v/>
      </c>
      <c r="H944" s="16" t="str">
        <f>IFERROR(VLOOKUP(A944,DETAIL!$A$7:$F$1101,6,0),"")</f>
        <v/>
      </c>
      <c r="I944" s="16" t="str">
        <f>IFERROR(VLOOKUP(A944,DETAIL!$A$7:$P$1101,16,0),"")</f>
        <v/>
      </c>
      <c r="J944" s="16" t="str">
        <f>IFERROR(VLOOKUP(A944,DETAIL!$A$7:$O$1101,13,0),"")</f>
        <v/>
      </c>
      <c r="K944" s="132" t="str">
        <f>IFERROR(CONCATENATE("वर्ष ",VLOOKUP(A944,DETAIL!$A$7:$O$1101,11,0)," / ","प्रतिशत ",VLOOKUP(A944,DETAIL!$A$7:$O$1101,12,0)*100),"")</f>
        <v/>
      </c>
      <c r="L944" s="16" t="str">
        <f>IFERROR(VLOOKUP(A944,DETAIL!$A$7:$L$1101,7,0),"")</f>
        <v/>
      </c>
      <c r="M944" s="133" t="str">
        <f>IFERROR(VLOOKUP(A944,DETAIL!$A$7:$L$1101,8,0)*75%,"")</f>
        <v/>
      </c>
      <c r="N944" s="16" t="str">
        <f>IFERROR(VLOOKUP(A944,DETAIL!$A$7:$L$1101,9,0),"")</f>
        <v/>
      </c>
      <c r="O944" s="133" t="str">
        <f>IFERROR(VLOOKUP(A944,DETAIL!$A$7:$L$1101,10,0)*25%,"")</f>
        <v/>
      </c>
      <c r="P944" s="133" t="str">
        <f t="shared" si="32"/>
        <v/>
      </c>
      <c r="Q944" s="131"/>
    </row>
    <row r="945" spans="1:17" ht="24.95" customHeight="1">
      <c r="A945" s="150">
        <v>938</v>
      </c>
      <c r="B945" s="16" t="str">
        <f t="shared" si="33"/>
        <v/>
      </c>
      <c r="C945" s="130" t="str">
        <f>IFERROR(VLOOKUP(A945,DETAIL!$A$7:$F$1101,3,0),"")</f>
        <v/>
      </c>
      <c r="D945" s="130" t="str">
        <f>IFERROR(VLOOKUP(A945,DETAIL!$A$7:$F$1101,4,0),"")</f>
        <v/>
      </c>
      <c r="E945" s="131" t="str">
        <f>IFERROR(VLOOKUP(A945,DETAIL!$A$7:$F$1101,5,0),"")</f>
        <v/>
      </c>
      <c r="F945" s="131" t="str">
        <f>IFERROR(VLOOKUP(A945,DETAIL!$A$7:$O$1101,15,0),"")</f>
        <v/>
      </c>
      <c r="G945" s="131" t="str">
        <f>IFERROR(VLOOKUP(A945,DETAIL!$A$7:$O$1101,14,0),"")</f>
        <v/>
      </c>
      <c r="H945" s="16" t="str">
        <f>IFERROR(VLOOKUP(A945,DETAIL!$A$7:$F$1101,6,0),"")</f>
        <v/>
      </c>
      <c r="I945" s="16" t="str">
        <f>IFERROR(VLOOKUP(A945,DETAIL!$A$7:$P$1101,16,0),"")</f>
        <v/>
      </c>
      <c r="J945" s="16" t="str">
        <f>IFERROR(VLOOKUP(A945,DETAIL!$A$7:$O$1101,13,0),"")</f>
        <v/>
      </c>
      <c r="K945" s="132" t="str">
        <f>IFERROR(CONCATENATE("वर्ष ",VLOOKUP(A945,DETAIL!$A$7:$O$1101,11,0)," / ","प्रतिशत ",VLOOKUP(A945,DETAIL!$A$7:$O$1101,12,0)*100),"")</f>
        <v/>
      </c>
      <c r="L945" s="16" t="str">
        <f>IFERROR(VLOOKUP(A945,DETAIL!$A$7:$L$1101,7,0),"")</f>
        <v/>
      </c>
      <c r="M945" s="133" t="str">
        <f>IFERROR(VLOOKUP(A945,DETAIL!$A$7:$L$1101,8,0)*75%,"")</f>
        <v/>
      </c>
      <c r="N945" s="16" t="str">
        <f>IFERROR(VLOOKUP(A945,DETAIL!$A$7:$L$1101,9,0),"")</f>
        <v/>
      </c>
      <c r="O945" s="133" t="str">
        <f>IFERROR(VLOOKUP(A945,DETAIL!$A$7:$L$1101,10,0)*25%,"")</f>
        <v/>
      </c>
      <c r="P945" s="133" t="str">
        <f t="shared" si="32"/>
        <v/>
      </c>
      <c r="Q945" s="131"/>
    </row>
    <row r="946" spans="1:17" ht="24.95" customHeight="1">
      <c r="A946" s="150">
        <v>939</v>
      </c>
      <c r="B946" s="16" t="str">
        <f t="shared" si="33"/>
        <v/>
      </c>
      <c r="C946" s="130" t="str">
        <f>IFERROR(VLOOKUP(A946,DETAIL!$A$7:$F$1101,3,0),"")</f>
        <v/>
      </c>
      <c r="D946" s="130" t="str">
        <f>IFERROR(VLOOKUP(A946,DETAIL!$A$7:$F$1101,4,0),"")</f>
        <v/>
      </c>
      <c r="E946" s="131" t="str">
        <f>IFERROR(VLOOKUP(A946,DETAIL!$A$7:$F$1101,5,0),"")</f>
        <v/>
      </c>
      <c r="F946" s="131" t="str">
        <f>IFERROR(VLOOKUP(A946,DETAIL!$A$7:$O$1101,15,0),"")</f>
        <v/>
      </c>
      <c r="G946" s="131" t="str">
        <f>IFERROR(VLOOKUP(A946,DETAIL!$A$7:$O$1101,14,0),"")</f>
        <v/>
      </c>
      <c r="H946" s="16" t="str">
        <f>IFERROR(VLOOKUP(A946,DETAIL!$A$7:$F$1101,6,0),"")</f>
        <v/>
      </c>
      <c r="I946" s="16" t="str">
        <f>IFERROR(VLOOKUP(A946,DETAIL!$A$7:$P$1101,16,0),"")</f>
        <v/>
      </c>
      <c r="J946" s="16" t="str">
        <f>IFERROR(VLOOKUP(A946,DETAIL!$A$7:$O$1101,13,0),"")</f>
        <v/>
      </c>
      <c r="K946" s="132" t="str">
        <f>IFERROR(CONCATENATE("वर्ष ",VLOOKUP(A946,DETAIL!$A$7:$O$1101,11,0)," / ","प्रतिशत ",VLOOKUP(A946,DETAIL!$A$7:$O$1101,12,0)*100),"")</f>
        <v/>
      </c>
      <c r="L946" s="16" t="str">
        <f>IFERROR(VLOOKUP(A946,DETAIL!$A$7:$L$1101,7,0),"")</f>
        <v/>
      </c>
      <c r="M946" s="133" t="str">
        <f>IFERROR(VLOOKUP(A946,DETAIL!$A$7:$L$1101,8,0)*75%,"")</f>
        <v/>
      </c>
      <c r="N946" s="16" t="str">
        <f>IFERROR(VLOOKUP(A946,DETAIL!$A$7:$L$1101,9,0),"")</f>
        <v/>
      </c>
      <c r="O946" s="133" t="str">
        <f>IFERROR(VLOOKUP(A946,DETAIL!$A$7:$L$1101,10,0)*25%,"")</f>
        <v/>
      </c>
      <c r="P946" s="133" t="str">
        <f t="shared" si="32"/>
        <v/>
      </c>
      <c r="Q946" s="131"/>
    </row>
    <row r="947" spans="1:17" ht="24.95" customHeight="1">
      <c r="A947" s="150">
        <v>940</v>
      </c>
      <c r="B947" s="16" t="str">
        <f t="shared" si="33"/>
        <v/>
      </c>
      <c r="C947" s="130" t="str">
        <f>IFERROR(VLOOKUP(A947,DETAIL!$A$7:$F$1101,3,0),"")</f>
        <v/>
      </c>
      <c r="D947" s="130" t="str">
        <f>IFERROR(VLOOKUP(A947,DETAIL!$A$7:$F$1101,4,0),"")</f>
        <v/>
      </c>
      <c r="E947" s="131" t="str">
        <f>IFERROR(VLOOKUP(A947,DETAIL!$A$7:$F$1101,5,0),"")</f>
        <v/>
      </c>
      <c r="F947" s="131" t="str">
        <f>IFERROR(VLOOKUP(A947,DETAIL!$A$7:$O$1101,15,0),"")</f>
        <v/>
      </c>
      <c r="G947" s="131" t="str">
        <f>IFERROR(VLOOKUP(A947,DETAIL!$A$7:$O$1101,14,0),"")</f>
        <v/>
      </c>
      <c r="H947" s="16" t="str">
        <f>IFERROR(VLOOKUP(A947,DETAIL!$A$7:$F$1101,6,0),"")</f>
        <v/>
      </c>
      <c r="I947" s="16" t="str">
        <f>IFERROR(VLOOKUP(A947,DETAIL!$A$7:$P$1101,16,0),"")</f>
        <v/>
      </c>
      <c r="J947" s="16" t="str">
        <f>IFERROR(VLOOKUP(A947,DETAIL!$A$7:$O$1101,13,0),"")</f>
        <v/>
      </c>
      <c r="K947" s="132" t="str">
        <f>IFERROR(CONCATENATE("वर्ष ",VLOOKUP(A947,DETAIL!$A$7:$O$1101,11,0)," / ","प्रतिशत ",VLOOKUP(A947,DETAIL!$A$7:$O$1101,12,0)*100),"")</f>
        <v/>
      </c>
      <c r="L947" s="16" t="str">
        <f>IFERROR(VLOOKUP(A947,DETAIL!$A$7:$L$1101,7,0),"")</f>
        <v/>
      </c>
      <c r="M947" s="133" t="str">
        <f>IFERROR(VLOOKUP(A947,DETAIL!$A$7:$L$1101,8,0)*75%,"")</f>
        <v/>
      </c>
      <c r="N947" s="16" t="str">
        <f>IFERROR(VLOOKUP(A947,DETAIL!$A$7:$L$1101,9,0),"")</f>
        <v/>
      </c>
      <c r="O947" s="133" t="str">
        <f>IFERROR(VLOOKUP(A947,DETAIL!$A$7:$L$1101,10,0)*25%,"")</f>
        <v/>
      </c>
      <c r="P947" s="133" t="str">
        <f t="shared" si="32"/>
        <v/>
      </c>
      <c r="Q947" s="131"/>
    </row>
    <row r="948" spans="1:17" ht="24.95" customHeight="1">
      <c r="A948" s="150">
        <v>941</v>
      </c>
      <c r="B948" s="16" t="str">
        <f t="shared" si="33"/>
        <v/>
      </c>
      <c r="C948" s="130" t="str">
        <f>IFERROR(VLOOKUP(A948,DETAIL!$A$7:$F$1101,3,0),"")</f>
        <v/>
      </c>
      <c r="D948" s="130" t="str">
        <f>IFERROR(VLOOKUP(A948,DETAIL!$A$7:$F$1101,4,0),"")</f>
        <v/>
      </c>
      <c r="E948" s="131" t="str">
        <f>IFERROR(VLOOKUP(A948,DETAIL!$A$7:$F$1101,5,0),"")</f>
        <v/>
      </c>
      <c r="F948" s="131" t="str">
        <f>IFERROR(VLOOKUP(A948,DETAIL!$A$7:$O$1101,15,0),"")</f>
        <v/>
      </c>
      <c r="G948" s="131" t="str">
        <f>IFERROR(VLOOKUP(A948,DETAIL!$A$7:$O$1101,14,0),"")</f>
        <v/>
      </c>
      <c r="H948" s="16" t="str">
        <f>IFERROR(VLOOKUP(A948,DETAIL!$A$7:$F$1101,6,0),"")</f>
        <v/>
      </c>
      <c r="I948" s="16" t="str">
        <f>IFERROR(VLOOKUP(A948,DETAIL!$A$7:$P$1101,16,0),"")</f>
        <v/>
      </c>
      <c r="J948" s="16" t="str">
        <f>IFERROR(VLOOKUP(A948,DETAIL!$A$7:$O$1101,13,0),"")</f>
        <v/>
      </c>
      <c r="K948" s="132" t="str">
        <f>IFERROR(CONCATENATE("वर्ष ",VLOOKUP(A948,DETAIL!$A$7:$O$1101,11,0)," / ","प्रतिशत ",VLOOKUP(A948,DETAIL!$A$7:$O$1101,12,0)*100),"")</f>
        <v/>
      </c>
      <c r="L948" s="16" t="str">
        <f>IFERROR(VLOOKUP(A948,DETAIL!$A$7:$L$1101,7,0),"")</f>
        <v/>
      </c>
      <c r="M948" s="133" t="str">
        <f>IFERROR(VLOOKUP(A948,DETAIL!$A$7:$L$1101,8,0)*75%,"")</f>
        <v/>
      </c>
      <c r="N948" s="16" t="str">
        <f>IFERROR(VLOOKUP(A948,DETAIL!$A$7:$L$1101,9,0),"")</f>
        <v/>
      </c>
      <c r="O948" s="133" t="str">
        <f>IFERROR(VLOOKUP(A948,DETAIL!$A$7:$L$1101,10,0)*25%,"")</f>
        <v/>
      </c>
      <c r="P948" s="133" t="str">
        <f t="shared" si="32"/>
        <v/>
      </c>
      <c r="Q948" s="131"/>
    </row>
    <row r="949" spans="1:17" ht="24.95" customHeight="1">
      <c r="A949" s="150">
        <v>942</v>
      </c>
      <c r="B949" s="16" t="str">
        <f t="shared" si="33"/>
        <v/>
      </c>
      <c r="C949" s="130" t="str">
        <f>IFERROR(VLOOKUP(A949,DETAIL!$A$7:$F$1101,3,0),"")</f>
        <v/>
      </c>
      <c r="D949" s="130" t="str">
        <f>IFERROR(VLOOKUP(A949,DETAIL!$A$7:$F$1101,4,0),"")</f>
        <v/>
      </c>
      <c r="E949" s="131" t="str">
        <f>IFERROR(VLOOKUP(A949,DETAIL!$A$7:$F$1101,5,0),"")</f>
        <v/>
      </c>
      <c r="F949" s="131" t="str">
        <f>IFERROR(VLOOKUP(A949,DETAIL!$A$7:$O$1101,15,0),"")</f>
        <v/>
      </c>
      <c r="G949" s="131" t="str">
        <f>IFERROR(VLOOKUP(A949,DETAIL!$A$7:$O$1101,14,0),"")</f>
        <v/>
      </c>
      <c r="H949" s="16" t="str">
        <f>IFERROR(VLOOKUP(A949,DETAIL!$A$7:$F$1101,6,0),"")</f>
        <v/>
      </c>
      <c r="I949" s="16" t="str">
        <f>IFERROR(VLOOKUP(A949,DETAIL!$A$7:$P$1101,16,0),"")</f>
        <v/>
      </c>
      <c r="J949" s="16" t="str">
        <f>IFERROR(VLOOKUP(A949,DETAIL!$A$7:$O$1101,13,0),"")</f>
        <v/>
      </c>
      <c r="K949" s="132" t="str">
        <f>IFERROR(CONCATENATE("वर्ष ",VLOOKUP(A949,DETAIL!$A$7:$O$1101,11,0)," / ","प्रतिशत ",VLOOKUP(A949,DETAIL!$A$7:$O$1101,12,0)*100),"")</f>
        <v/>
      </c>
      <c r="L949" s="16" t="str">
        <f>IFERROR(VLOOKUP(A949,DETAIL!$A$7:$L$1101,7,0),"")</f>
        <v/>
      </c>
      <c r="M949" s="133" t="str">
        <f>IFERROR(VLOOKUP(A949,DETAIL!$A$7:$L$1101,8,0)*75%,"")</f>
        <v/>
      </c>
      <c r="N949" s="16" t="str">
        <f>IFERROR(VLOOKUP(A949,DETAIL!$A$7:$L$1101,9,0),"")</f>
        <v/>
      </c>
      <c r="O949" s="133" t="str">
        <f>IFERROR(VLOOKUP(A949,DETAIL!$A$7:$L$1101,10,0)*25%,"")</f>
        <v/>
      </c>
      <c r="P949" s="133" t="str">
        <f t="shared" si="32"/>
        <v/>
      </c>
      <c r="Q949" s="131"/>
    </row>
    <row r="950" spans="1:17" ht="24.95" customHeight="1">
      <c r="A950" s="150">
        <v>943</v>
      </c>
      <c r="B950" s="16" t="str">
        <f t="shared" si="33"/>
        <v/>
      </c>
      <c r="C950" s="130" t="str">
        <f>IFERROR(VLOOKUP(A950,DETAIL!$A$7:$F$1101,3,0),"")</f>
        <v/>
      </c>
      <c r="D950" s="130" t="str">
        <f>IFERROR(VLOOKUP(A950,DETAIL!$A$7:$F$1101,4,0),"")</f>
        <v/>
      </c>
      <c r="E950" s="131" t="str">
        <f>IFERROR(VLOOKUP(A950,DETAIL!$A$7:$F$1101,5,0),"")</f>
        <v/>
      </c>
      <c r="F950" s="131" t="str">
        <f>IFERROR(VLOOKUP(A950,DETAIL!$A$7:$O$1101,15,0),"")</f>
        <v/>
      </c>
      <c r="G950" s="131" t="str">
        <f>IFERROR(VLOOKUP(A950,DETAIL!$A$7:$O$1101,14,0),"")</f>
        <v/>
      </c>
      <c r="H950" s="16" t="str">
        <f>IFERROR(VLOOKUP(A950,DETAIL!$A$7:$F$1101,6,0),"")</f>
        <v/>
      </c>
      <c r="I950" s="16" t="str">
        <f>IFERROR(VLOOKUP(A950,DETAIL!$A$7:$P$1101,16,0),"")</f>
        <v/>
      </c>
      <c r="J950" s="16" t="str">
        <f>IFERROR(VLOOKUP(A950,DETAIL!$A$7:$O$1101,13,0),"")</f>
        <v/>
      </c>
      <c r="K950" s="132" t="str">
        <f>IFERROR(CONCATENATE("वर्ष ",VLOOKUP(A950,DETAIL!$A$7:$O$1101,11,0)," / ","प्रतिशत ",VLOOKUP(A950,DETAIL!$A$7:$O$1101,12,0)*100),"")</f>
        <v/>
      </c>
      <c r="L950" s="16" t="str">
        <f>IFERROR(VLOOKUP(A950,DETAIL!$A$7:$L$1101,7,0),"")</f>
        <v/>
      </c>
      <c r="M950" s="133" t="str">
        <f>IFERROR(VLOOKUP(A950,DETAIL!$A$7:$L$1101,8,0)*75%,"")</f>
        <v/>
      </c>
      <c r="N950" s="16" t="str">
        <f>IFERROR(VLOOKUP(A950,DETAIL!$A$7:$L$1101,9,0),"")</f>
        <v/>
      </c>
      <c r="O950" s="133" t="str">
        <f>IFERROR(VLOOKUP(A950,DETAIL!$A$7:$L$1101,10,0)*25%,"")</f>
        <v/>
      </c>
      <c r="P950" s="133" t="str">
        <f t="shared" si="32"/>
        <v/>
      </c>
      <c r="Q950" s="131"/>
    </row>
    <row r="951" spans="1:17" ht="24.95" customHeight="1">
      <c r="A951" s="150">
        <v>944</v>
      </c>
      <c r="B951" s="16" t="str">
        <f t="shared" si="33"/>
        <v/>
      </c>
      <c r="C951" s="130" t="str">
        <f>IFERROR(VLOOKUP(A951,DETAIL!$A$7:$F$1101,3,0),"")</f>
        <v/>
      </c>
      <c r="D951" s="130" t="str">
        <f>IFERROR(VLOOKUP(A951,DETAIL!$A$7:$F$1101,4,0),"")</f>
        <v/>
      </c>
      <c r="E951" s="131" t="str">
        <f>IFERROR(VLOOKUP(A951,DETAIL!$A$7:$F$1101,5,0),"")</f>
        <v/>
      </c>
      <c r="F951" s="131" t="str">
        <f>IFERROR(VLOOKUP(A951,DETAIL!$A$7:$O$1101,15,0),"")</f>
        <v/>
      </c>
      <c r="G951" s="131" t="str">
        <f>IFERROR(VLOOKUP(A951,DETAIL!$A$7:$O$1101,14,0),"")</f>
        <v/>
      </c>
      <c r="H951" s="16" t="str">
        <f>IFERROR(VLOOKUP(A951,DETAIL!$A$7:$F$1101,6,0),"")</f>
        <v/>
      </c>
      <c r="I951" s="16" t="str">
        <f>IFERROR(VLOOKUP(A951,DETAIL!$A$7:$P$1101,16,0),"")</f>
        <v/>
      </c>
      <c r="J951" s="16" t="str">
        <f>IFERROR(VLOOKUP(A951,DETAIL!$A$7:$O$1101,13,0),"")</f>
        <v/>
      </c>
      <c r="K951" s="132" t="str">
        <f>IFERROR(CONCATENATE("वर्ष ",VLOOKUP(A951,DETAIL!$A$7:$O$1101,11,0)," / ","प्रतिशत ",VLOOKUP(A951,DETAIL!$A$7:$O$1101,12,0)*100),"")</f>
        <v/>
      </c>
      <c r="L951" s="16" t="str">
        <f>IFERROR(VLOOKUP(A951,DETAIL!$A$7:$L$1101,7,0),"")</f>
        <v/>
      </c>
      <c r="M951" s="133" t="str">
        <f>IFERROR(VLOOKUP(A951,DETAIL!$A$7:$L$1101,8,0)*75%,"")</f>
        <v/>
      </c>
      <c r="N951" s="16" t="str">
        <f>IFERROR(VLOOKUP(A951,DETAIL!$A$7:$L$1101,9,0),"")</f>
        <v/>
      </c>
      <c r="O951" s="133" t="str">
        <f>IFERROR(VLOOKUP(A951,DETAIL!$A$7:$L$1101,10,0)*25%,"")</f>
        <v/>
      </c>
      <c r="P951" s="133" t="str">
        <f t="shared" si="32"/>
        <v/>
      </c>
      <c r="Q951" s="131"/>
    </row>
    <row r="952" spans="1:17" ht="24.95" customHeight="1">
      <c r="A952" s="150">
        <v>945</v>
      </c>
      <c r="B952" s="16" t="str">
        <f t="shared" si="33"/>
        <v/>
      </c>
      <c r="C952" s="130" t="str">
        <f>IFERROR(VLOOKUP(A952,DETAIL!$A$7:$F$1101,3,0),"")</f>
        <v/>
      </c>
      <c r="D952" s="130" t="str">
        <f>IFERROR(VLOOKUP(A952,DETAIL!$A$7:$F$1101,4,0),"")</f>
        <v/>
      </c>
      <c r="E952" s="131" t="str">
        <f>IFERROR(VLOOKUP(A952,DETAIL!$A$7:$F$1101,5,0),"")</f>
        <v/>
      </c>
      <c r="F952" s="131" t="str">
        <f>IFERROR(VLOOKUP(A952,DETAIL!$A$7:$O$1101,15,0),"")</f>
        <v/>
      </c>
      <c r="G952" s="131" t="str">
        <f>IFERROR(VLOOKUP(A952,DETAIL!$A$7:$O$1101,14,0),"")</f>
        <v/>
      </c>
      <c r="H952" s="16" t="str">
        <f>IFERROR(VLOOKUP(A952,DETAIL!$A$7:$F$1101,6,0),"")</f>
        <v/>
      </c>
      <c r="I952" s="16" t="str">
        <f>IFERROR(VLOOKUP(A952,DETAIL!$A$7:$P$1101,16,0),"")</f>
        <v/>
      </c>
      <c r="J952" s="16" t="str">
        <f>IFERROR(VLOOKUP(A952,DETAIL!$A$7:$O$1101,13,0),"")</f>
        <v/>
      </c>
      <c r="K952" s="132" t="str">
        <f>IFERROR(CONCATENATE("वर्ष ",VLOOKUP(A952,DETAIL!$A$7:$O$1101,11,0)," / ","प्रतिशत ",VLOOKUP(A952,DETAIL!$A$7:$O$1101,12,0)*100),"")</f>
        <v/>
      </c>
      <c r="L952" s="16" t="str">
        <f>IFERROR(VLOOKUP(A952,DETAIL!$A$7:$L$1101,7,0),"")</f>
        <v/>
      </c>
      <c r="M952" s="133" t="str">
        <f>IFERROR(VLOOKUP(A952,DETAIL!$A$7:$L$1101,8,0)*75%,"")</f>
        <v/>
      </c>
      <c r="N952" s="16" t="str">
        <f>IFERROR(VLOOKUP(A952,DETAIL!$A$7:$L$1101,9,0),"")</f>
        <v/>
      </c>
      <c r="O952" s="133" t="str">
        <f>IFERROR(VLOOKUP(A952,DETAIL!$A$7:$L$1101,10,0)*25%,"")</f>
        <v/>
      </c>
      <c r="P952" s="133" t="str">
        <f t="shared" si="32"/>
        <v/>
      </c>
      <c r="Q952" s="131"/>
    </row>
    <row r="953" spans="1:17" ht="24.95" customHeight="1">
      <c r="A953" s="150">
        <v>946</v>
      </c>
      <c r="B953" s="16" t="str">
        <f t="shared" si="33"/>
        <v/>
      </c>
      <c r="C953" s="130" t="str">
        <f>IFERROR(VLOOKUP(A953,DETAIL!$A$7:$F$1101,3,0),"")</f>
        <v/>
      </c>
      <c r="D953" s="130" t="str">
        <f>IFERROR(VLOOKUP(A953,DETAIL!$A$7:$F$1101,4,0),"")</f>
        <v/>
      </c>
      <c r="E953" s="131" t="str">
        <f>IFERROR(VLOOKUP(A953,DETAIL!$A$7:$F$1101,5,0),"")</f>
        <v/>
      </c>
      <c r="F953" s="131" t="str">
        <f>IFERROR(VLOOKUP(A953,DETAIL!$A$7:$O$1101,15,0),"")</f>
        <v/>
      </c>
      <c r="G953" s="131" t="str">
        <f>IFERROR(VLOOKUP(A953,DETAIL!$A$7:$O$1101,14,0),"")</f>
        <v/>
      </c>
      <c r="H953" s="16" t="str">
        <f>IFERROR(VLOOKUP(A953,DETAIL!$A$7:$F$1101,6,0),"")</f>
        <v/>
      </c>
      <c r="I953" s="16" t="str">
        <f>IFERROR(VLOOKUP(A953,DETAIL!$A$7:$P$1101,16,0),"")</f>
        <v/>
      </c>
      <c r="J953" s="16" t="str">
        <f>IFERROR(VLOOKUP(A953,DETAIL!$A$7:$O$1101,13,0),"")</f>
        <v/>
      </c>
      <c r="K953" s="132" t="str">
        <f>IFERROR(CONCATENATE("वर्ष ",VLOOKUP(A953,DETAIL!$A$7:$O$1101,11,0)," / ","प्रतिशत ",VLOOKUP(A953,DETAIL!$A$7:$O$1101,12,0)*100),"")</f>
        <v/>
      </c>
      <c r="L953" s="16" t="str">
        <f>IFERROR(VLOOKUP(A953,DETAIL!$A$7:$L$1101,7,0),"")</f>
        <v/>
      </c>
      <c r="M953" s="133" t="str">
        <f>IFERROR(VLOOKUP(A953,DETAIL!$A$7:$L$1101,8,0)*75%,"")</f>
        <v/>
      </c>
      <c r="N953" s="16" t="str">
        <f>IFERROR(VLOOKUP(A953,DETAIL!$A$7:$L$1101,9,0),"")</f>
        <v/>
      </c>
      <c r="O953" s="133" t="str">
        <f>IFERROR(VLOOKUP(A953,DETAIL!$A$7:$L$1101,10,0)*25%,"")</f>
        <v/>
      </c>
      <c r="P953" s="133" t="str">
        <f t="shared" si="32"/>
        <v/>
      </c>
      <c r="Q953" s="131"/>
    </row>
    <row r="954" spans="1:17" ht="24.95" customHeight="1">
      <c r="A954" s="150">
        <v>947</v>
      </c>
      <c r="B954" s="16" t="str">
        <f t="shared" si="33"/>
        <v/>
      </c>
      <c r="C954" s="130" t="str">
        <f>IFERROR(VLOOKUP(A954,DETAIL!$A$7:$F$1101,3,0),"")</f>
        <v/>
      </c>
      <c r="D954" s="130" t="str">
        <f>IFERROR(VLOOKUP(A954,DETAIL!$A$7:$F$1101,4,0),"")</f>
        <v/>
      </c>
      <c r="E954" s="131" t="str">
        <f>IFERROR(VLOOKUP(A954,DETAIL!$A$7:$F$1101,5,0),"")</f>
        <v/>
      </c>
      <c r="F954" s="131" t="str">
        <f>IFERROR(VLOOKUP(A954,DETAIL!$A$7:$O$1101,15,0),"")</f>
        <v/>
      </c>
      <c r="G954" s="131" t="str">
        <f>IFERROR(VLOOKUP(A954,DETAIL!$A$7:$O$1101,14,0),"")</f>
        <v/>
      </c>
      <c r="H954" s="16" t="str">
        <f>IFERROR(VLOOKUP(A954,DETAIL!$A$7:$F$1101,6,0),"")</f>
        <v/>
      </c>
      <c r="I954" s="16" t="str">
        <f>IFERROR(VLOOKUP(A954,DETAIL!$A$7:$P$1101,16,0),"")</f>
        <v/>
      </c>
      <c r="J954" s="16" t="str">
        <f>IFERROR(VLOOKUP(A954,DETAIL!$A$7:$O$1101,13,0),"")</f>
        <v/>
      </c>
      <c r="K954" s="132" t="str">
        <f>IFERROR(CONCATENATE("वर्ष ",VLOOKUP(A954,DETAIL!$A$7:$O$1101,11,0)," / ","प्रतिशत ",VLOOKUP(A954,DETAIL!$A$7:$O$1101,12,0)*100),"")</f>
        <v/>
      </c>
      <c r="L954" s="16" t="str">
        <f>IFERROR(VLOOKUP(A954,DETAIL!$A$7:$L$1101,7,0),"")</f>
        <v/>
      </c>
      <c r="M954" s="133" t="str">
        <f>IFERROR(VLOOKUP(A954,DETAIL!$A$7:$L$1101,8,0)*75%,"")</f>
        <v/>
      </c>
      <c r="N954" s="16" t="str">
        <f>IFERROR(VLOOKUP(A954,DETAIL!$A$7:$L$1101,9,0),"")</f>
        <v/>
      </c>
      <c r="O954" s="133" t="str">
        <f>IFERROR(VLOOKUP(A954,DETAIL!$A$7:$L$1101,10,0)*25%,"")</f>
        <v/>
      </c>
      <c r="P954" s="133" t="str">
        <f t="shared" si="32"/>
        <v/>
      </c>
      <c r="Q954" s="131"/>
    </row>
    <row r="955" spans="1:17" ht="24.95" customHeight="1">
      <c r="A955" s="150">
        <v>948</v>
      </c>
      <c r="B955" s="16" t="str">
        <f t="shared" si="33"/>
        <v/>
      </c>
      <c r="C955" s="130" t="str">
        <f>IFERROR(VLOOKUP(A955,DETAIL!$A$7:$F$1101,3,0),"")</f>
        <v/>
      </c>
      <c r="D955" s="130" t="str">
        <f>IFERROR(VLOOKUP(A955,DETAIL!$A$7:$F$1101,4,0),"")</f>
        <v/>
      </c>
      <c r="E955" s="131" t="str">
        <f>IFERROR(VLOOKUP(A955,DETAIL!$A$7:$F$1101,5,0),"")</f>
        <v/>
      </c>
      <c r="F955" s="131" t="str">
        <f>IFERROR(VLOOKUP(A955,DETAIL!$A$7:$O$1101,15,0),"")</f>
        <v/>
      </c>
      <c r="G955" s="131" t="str">
        <f>IFERROR(VLOOKUP(A955,DETAIL!$A$7:$O$1101,14,0),"")</f>
        <v/>
      </c>
      <c r="H955" s="16" t="str">
        <f>IFERROR(VLOOKUP(A955,DETAIL!$A$7:$F$1101,6,0),"")</f>
        <v/>
      </c>
      <c r="I955" s="16" t="str">
        <f>IFERROR(VLOOKUP(A955,DETAIL!$A$7:$P$1101,16,0),"")</f>
        <v/>
      </c>
      <c r="J955" s="16" t="str">
        <f>IFERROR(VLOOKUP(A955,DETAIL!$A$7:$O$1101,13,0),"")</f>
        <v/>
      </c>
      <c r="K955" s="132" t="str">
        <f>IFERROR(CONCATENATE("वर्ष ",VLOOKUP(A955,DETAIL!$A$7:$O$1101,11,0)," / ","प्रतिशत ",VLOOKUP(A955,DETAIL!$A$7:$O$1101,12,0)*100),"")</f>
        <v/>
      </c>
      <c r="L955" s="16" t="str">
        <f>IFERROR(VLOOKUP(A955,DETAIL!$A$7:$L$1101,7,0),"")</f>
        <v/>
      </c>
      <c r="M955" s="133" t="str">
        <f>IFERROR(VLOOKUP(A955,DETAIL!$A$7:$L$1101,8,0)*75%,"")</f>
        <v/>
      </c>
      <c r="N955" s="16" t="str">
        <f>IFERROR(VLOOKUP(A955,DETAIL!$A$7:$L$1101,9,0),"")</f>
        <v/>
      </c>
      <c r="O955" s="133" t="str">
        <f>IFERROR(VLOOKUP(A955,DETAIL!$A$7:$L$1101,10,0)*25%,"")</f>
        <v/>
      </c>
      <c r="P955" s="133" t="str">
        <f t="shared" si="32"/>
        <v/>
      </c>
      <c r="Q955" s="131"/>
    </row>
    <row r="956" spans="1:17" ht="24.95" customHeight="1">
      <c r="A956" s="150">
        <v>949</v>
      </c>
      <c r="B956" s="16" t="str">
        <f t="shared" si="33"/>
        <v/>
      </c>
      <c r="C956" s="130" t="str">
        <f>IFERROR(VLOOKUP(A956,DETAIL!$A$7:$F$1101,3,0),"")</f>
        <v/>
      </c>
      <c r="D956" s="130" t="str">
        <f>IFERROR(VLOOKUP(A956,DETAIL!$A$7:$F$1101,4,0),"")</f>
        <v/>
      </c>
      <c r="E956" s="131" t="str">
        <f>IFERROR(VLOOKUP(A956,DETAIL!$A$7:$F$1101,5,0),"")</f>
        <v/>
      </c>
      <c r="F956" s="131" t="str">
        <f>IFERROR(VLOOKUP(A956,DETAIL!$A$7:$O$1101,15,0),"")</f>
        <v/>
      </c>
      <c r="G956" s="131" t="str">
        <f>IFERROR(VLOOKUP(A956,DETAIL!$A$7:$O$1101,14,0),"")</f>
        <v/>
      </c>
      <c r="H956" s="16" t="str">
        <f>IFERROR(VLOOKUP(A956,DETAIL!$A$7:$F$1101,6,0),"")</f>
        <v/>
      </c>
      <c r="I956" s="16" t="str">
        <f>IFERROR(VLOOKUP(A956,DETAIL!$A$7:$P$1101,16,0),"")</f>
        <v/>
      </c>
      <c r="J956" s="16" t="str">
        <f>IFERROR(VLOOKUP(A956,DETAIL!$A$7:$O$1101,13,0),"")</f>
        <v/>
      </c>
      <c r="K956" s="132" t="str">
        <f>IFERROR(CONCATENATE("वर्ष ",VLOOKUP(A956,DETAIL!$A$7:$O$1101,11,0)," / ","प्रतिशत ",VLOOKUP(A956,DETAIL!$A$7:$O$1101,12,0)*100),"")</f>
        <v/>
      </c>
      <c r="L956" s="16" t="str">
        <f>IFERROR(VLOOKUP(A956,DETAIL!$A$7:$L$1101,7,0),"")</f>
        <v/>
      </c>
      <c r="M956" s="133" t="str">
        <f>IFERROR(VLOOKUP(A956,DETAIL!$A$7:$L$1101,8,0)*75%,"")</f>
        <v/>
      </c>
      <c r="N956" s="16" t="str">
        <f>IFERROR(VLOOKUP(A956,DETAIL!$A$7:$L$1101,9,0),"")</f>
        <v/>
      </c>
      <c r="O956" s="133" t="str">
        <f>IFERROR(VLOOKUP(A956,DETAIL!$A$7:$L$1101,10,0)*25%,"")</f>
        <v/>
      </c>
      <c r="P956" s="133" t="str">
        <f t="shared" si="32"/>
        <v/>
      </c>
      <c r="Q956" s="131"/>
    </row>
    <row r="957" spans="1:17" ht="24.95" customHeight="1">
      <c r="A957" s="150">
        <v>950</v>
      </c>
      <c r="B957" s="16" t="str">
        <f t="shared" si="33"/>
        <v/>
      </c>
      <c r="C957" s="130" t="str">
        <f>IFERROR(VLOOKUP(A957,DETAIL!$A$7:$F$1101,3,0),"")</f>
        <v/>
      </c>
      <c r="D957" s="130" t="str">
        <f>IFERROR(VLOOKUP(A957,DETAIL!$A$7:$F$1101,4,0),"")</f>
        <v/>
      </c>
      <c r="E957" s="131" t="str">
        <f>IFERROR(VLOOKUP(A957,DETAIL!$A$7:$F$1101,5,0),"")</f>
        <v/>
      </c>
      <c r="F957" s="131" t="str">
        <f>IFERROR(VLOOKUP(A957,DETAIL!$A$7:$O$1101,15,0),"")</f>
        <v/>
      </c>
      <c r="G957" s="131" t="str">
        <f>IFERROR(VLOOKUP(A957,DETAIL!$A$7:$O$1101,14,0),"")</f>
        <v/>
      </c>
      <c r="H957" s="16" t="str">
        <f>IFERROR(VLOOKUP(A957,DETAIL!$A$7:$F$1101,6,0),"")</f>
        <v/>
      </c>
      <c r="I957" s="16" t="str">
        <f>IFERROR(VLOOKUP(A957,DETAIL!$A$7:$P$1101,16,0),"")</f>
        <v/>
      </c>
      <c r="J957" s="16" t="str">
        <f>IFERROR(VLOOKUP(A957,DETAIL!$A$7:$O$1101,13,0),"")</f>
        <v/>
      </c>
      <c r="K957" s="132" t="str">
        <f>IFERROR(CONCATENATE("वर्ष ",VLOOKUP(A957,DETAIL!$A$7:$O$1101,11,0)," / ","प्रतिशत ",VLOOKUP(A957,DETAIL!$A$7:$O$1101,12,0)*100),"")</f>
        <v/>
      </c>
      <c r="L957" s="16" t="str">
        <f>IFERROR(VLOOKUP(A957,DETAIL!$A$7:$L$1101,7,0),"")</f>
        <v/>
      </c>
      <c r="M957" s="133" t="str">
        <f>IFERROR(VLOOKUP(A957,DETAIL!$A$7:$L$1101,8,0)*75%,"")</f>
        <v/>
      </c>
      <c r="N957" s="16" t="str">
        <f>IFERROR(VLOOKUP(A957,DETAIL!$A$7:$L$1101,9,0),"")</f>
        <v/>
      </c>
      <c r="O957" s="133" t="str">
        <f>IFERROR(VLOOKUP(A957,DETAIL!$A$7:$L$1101,10,0)*25%,"")</f>
        <v/>
      </c>
      <c r="P957" s="133" t="str">
        <f t="shared" si="32"/>
        <v/>
      </c>
      <c r="Q957" s="131"/>
    </row>
    <row r="958" spans="1:17" ht="24.95" customHeight="1">
      <c r="A958" s="150">
        <v>951</v>
      </c>
      <c r="B958" s="16" t="str">
        <f t="shared" si="33"/>
        <v/>
      </c>
      <c r="C958" s="130" t="str">
        <f>IFERROR(VLOOKUP(A958,DETAIL!$A$7:$F$1101,3,0),"")</f>
        <v/>
      </c>
      <c r="D958" s="130" t="str">
        <f>IFERROR(VLOOKUP(A958,DETAIL!$A$7:$F$1101,4,0),"")</f>
        <v/>
      </c>
      <c r="E958" s="131" t="str">
        <f>IFERROR(VLOOKUP(A958,DETAIL!$A$7:$F$1101,5,0),"")</f>
        <v/>
      </c>
      <c r="F958" s="131" t="str">
        <f>IFERROR(VLOOKUP(A958,DETAIL!$A$7:$O$1101,15,0),"")</f>
        <v/>
      </c>
      <c r="G958" s="131" t="str">
        <f>IFERROR(VLOOKUP(A958,DETAIL!$A$7:$O$1101,14,0),"")</f>
        <v/>
      </c>
      <c r="H958" s="16" t="str">
        <f>IFERROR(VLOOKUP(A958,DETAIL!$A$7:$F$1101,6,0),"")</f>
        <v/>
      </c>
      <c r="I958" s="16" t="str">
        <f>IFERROR(VLOOKUP(A958,DETAIL!$A$7:$P$1101,16,0),"")</f>
        <v/>
      </c>
      <c r="J958" s="16" t="str">
        <f>IFERROR(VLOOKUP(A958,DETAIL!$A$7:$O$1101,13,0),"")</f>
        <v/>
      </c>
      <c r="K958" s="132" t="str">
        <f>IFERROR(CONCATENATE("वर्ष ",VLOOKUP(A958,DETAIL!$A$7:$O$1101,11,0)," / ","प्रतिशत ",VLOOKUP(A958,DETAIL!$A$7:$O$1101,12,0)*100),"")</f>
        <v/>
      </c>
      <c r="L958" s="16" t="str">
        <f>IFERROR(VLOOKUP(A958,DETAIL!$A$7:$L$1101,7,0),"")</f>
        <v/>
      </c>
      <c r="M958" s="133" t="str">
        <f>IFERROR(VLOOKUP(A958,DETAIL!$A$7:$L$1101,8,0)*75%,"")</f>
        <v/>
      </c>
      <c r="N958" s="16" t="str">
        <f>IFERROR(VLOOKUP(A958,DETAIL!$A$7:$L$1101,9,0),"")</f>
        <v/>
      </c>
      <c r="O958" s="133" t="str">
        <f>IFERROR(VLOOKUP(A958,DETAIL!$A$7:$L$1101,10,0)*25%,"")</f>
        <v/>
      </c>
      <c r="P958" s="133" t="str">
        <f t="shared" si="32"/>
        <v/>
      </c>
      <c r="Q958" s="131"/>
    </row>
    <row r="959" spans="1:17" ht="24.95" customHeight="1">
      <c r="A959" s="150">
        <v>952</v>
      </c>
      <c r="B959" s="16" t="str">
        <f t="shared" si="33"/>
        <v/>
      </c>
      <c r="C959" s="130" t="str">
        <f>IFERROR(VLOOKUP(A959,DETAIL!$A$7:$F$1101,3,0),"")</f>
        <v/>
      </c>
      <c r="D959" s="130" t="str">
        <f>IFERROR(VLOOKUP(A959,DETAIL!$A$7:$F$1101,4,0),"")</f>
        <v/>
      </c>
      <c r="E959" s="131" t="str">
        <f>IFERROR(VLOOKUP(A959,DETAIL!$A$7:$F$1101,5,0),"")</f>
        <v/>
      </c>
      <c r="F959" s="131" t="str">
        <f>IFERROR(VLOOKUP(A959,DETAIL!$A$7:$O$1101,15,0),"")</f>
        <v/>
      </c>
      <c r="G959" s="131" t="str">
        <f>IFERROR(VLOOKUP(A959,DETAIL!$A$7:$O$1101,14,0),"")</f>
        <v/>
      </c>
      <c r="H959" s="16" t="str">
        <f>IFERROR(VLOOKUP(A959,DETAIL!$A$7:$F$1101,6,0),"")</f>
        <v/>
      </c>
      <c r="I959" s="16" t="str">
        <f>IFERROR(VLOOKUP(A959,DETAIL!$A$7:$P$1101,16,0),"")</f>
        <v/>
      </c>
      <c r="J959" s="16" t="str">
        <f>IFERROR(VLOOKUP(A959,DETAIL!$A$7:$O$1101,13,0),"")</f>
        <v/>
      </c>
      <c r="K959" s="132" t="str">
        <f>IFERROR(CONCATENATE("वर्ष ",VLOOKUP(A959,DETAIL!$A$7:$O$1101,11,0)," / ","प्रतिशत ",VLOOKUP(A959,DETAIL!$A$7:$O$1101,12,0)*100),"")</f>
        <v/>
      </c>
      <c r="L959" s="16" t="str">
        <f>IFERROR(VLOOKUP(A959,DETAIL!$A$7:$L$1101,7,0),"")</f>
        <v/>
      </c>
      <c r="M959" s="133" t="str">
        <f>IFERROR(VLOOKUP(A959,DETAIL!$A$7:$L$1101,8,0)*75%,"")</f>
        <v/>
      </c>
      <c r="N959" s="16" t="str">
        <f>IFERROR(VLOOKUP(A959,DETAIL!$A$7:$L$1101,9,0),"")</f>
        <v/>
      </c>
      <c r="O959" s="133" t="str">
        <f>IFERROR(VLOOKUP(A959,DETAIL!$A$7:$L$1101,10,0)*25%,"")</f>
        <v/>
      </c>
      <c r="P959" s="133" t="str">
        <f t="shared" si="32"/>
        <v/>
      </c>
      <c r="Q959" s="131"/>
    </row>
    <row r="960" spans="1:17" ht="24.95" customHeight="1">
      <c r="A960" s="150">
        <v>953</v>
      </c>
      <c r="B960" s="16" t="str">
        <f t="shared" si="33"/>
        <v/>
      </c>
      <c r="C960" s="130" t="str">
        <f>IFERROR(VLOOKUP(A960,DETAIL!$A$7:$F$1101,3,0),"")</f>
        <v/>
      </c>
      <c r="D960" s="130" t="str">
        <f>IFERROR(VLOOKUP(A960,DETAIL!$A$7:$F$1101,4,0),"")</f>
        <v/>
      </c>
      <c r="E960" s="131" t="str">
        <f>IFERROR(VLOOKUP(A960,DETAIL!$A$7:$F$1101,5,0),"")</f>
        <v/>
      </c>
      <c r="F960" s="131" t="str">
        <f>IFERROR(VLOOKUP(A960,DETAIL!$A$7:$O$1101,15,0),"")</f>
        <v/>
      </c>
      <c r="G960" s="131" t="str">
        <f>IFERROR(VLOOKUP(A960,DETAIL!$A$7:$O$1101,14,0),"")</f>
        <v/>
      </c>
      <c r="H960" s="16" t="str">
        <f>IFERROR(VLOOKUP(A960,DETAIL!$A$7:$F$1101,6,0),"")</f>
        <v/>
      </c>
      <c r="I960" s="16" t="str">
        <f>IFERROR(VLOOKUP(A960,DETAIL!$A$7:$P$1101,16,0),"")</f>
        <v/>
      </c>
      <c r="J960" s="16" t="str">
        <f>IFERROR(VLOOKUP(A960,DETAIL!$A$7:$O$1101,13,0),"")</f>
        <v/>
      </c>
      <c r="K960" s="132" t="str">
        <f>IFERROR(CONCATENATE("वर्ष ",VLOOKUP(A960,DETAIL!$A$7:$O$1101,11,0)," / ","प्रतिशत ",VLOOKUP(A960,DETAIL!$A$7:$O$1101,12,0)*100),"")</f>
        <v/>
      </c>
      <c r="L960" s="16" t="str">
        <f>IFERROR(VLOOKUP(A960,DETAIL!$A$7:$L$1101,7,0),"")</f>
        <v/>
      </c>
      <c r="M960" s="133" t="str">
        <f>IFERROR(VLOOKUP(A960,DETAIL!$A$7:$L$1101,8,0)*75%,"")</f>
        <v/>
      </c>
      <c r="N960" s="16" t="str">
        <f>IFERROR(VLOOKUP(A960,DETAIL!$A$7:$L$1101,9,0),"")</f>
        <v/>
      </c>
      <c r="O960" s="133" t="str">
        <f>IFERROR(VLOOKUP(A960,DETAIL!$A$7:$L$1101,10,0)*25%,"")</f>
        <v/>
      </c>
      <c r="P960" s="133" t="str">
        <f t="shared" si="32"/>
        <v/>
      </c>
      <c r="Q960" s="131"/>
    </row>
    <row r="961" spans="1:17" ht="24.95" customHeight="1">
      <c r="A961" s="150">
        <v>954</v>
      </c>
      <c r="B961" s="16" t="str">
        <f t="shared" si="33"/>
        <v/>
      </c>
      <c r="C961" s="130" t="str">
        <f>IFERROR(VLOOKUP(A961,DETAIL!$A$7:$F$1101,3,0),"")</f>
        <v/>
      </c>
      <c r="D961" s="130" t="str">
        <f>IFERROR(VLOOKUP(A961,DETAIL!$A$7:$F$1101,4,0),"")</f>
        <v/>
      </c>
      <c r="E961" s="131" t="str">
        <f>IFERROR(VLOOKUP(A961,DETAIL!$A$7:$F$1101,5,0),"")</f>
        <v/>
      </c>
      <c r="F961" s="131" t="str">
        <f>IFERROR(VLOOKUP(A961,DETAIL!$A$7:$O$1101,15,0),"")</f>
        <v/>
      </c>
      <c r="G961" s="131" t="str">
        <f>IFERROR(VLOOKUP(A961,DETAIL!$A$7:$O$1101,14,0),"")</f>
        <v/>
      </c>
      <c r="H961" s="16" t="str">
        <f>IFERROR(VLOOKUP(A961,DETAIL!$A$7:$F$1101,6,0),"")</f>
        <v/>
      </c>
      <c r="I961" s="16" t="str">
        <f>IFERROR(VLOOKUP(A961,DETAIL!$A$7:$P$1101,16,0),"")</f>
        <v/>
      </c>
      <c r="J961" s="16" t="str">
        <f>IFERROR(VLOOKUP(A961,DETAIL!$A$7:$O$1101,13,0),"")</f>
        <v/>
      </c>
      <c r="K961" s="132" t="str">
        <f>IFERROR(CONCATENATE("वर्ष ",VLOOKUP(A961,DETAIL!$A$7:$O$1101,11,0)," / ","प्रतिशत ",VLOOKUP(A961,DETAIL!$A$7:$O$1101,12,0)*100),"")</f>
        <v/>
      </c>
      <c r="L961" s="16" t="str">
        <f>IFERROR(VLOOKUP(A961,DETAIL!$A$7:$L$1101,7,0),"")</f>
        <v/>
      </c>
      <c r="M961" s="133" t="str">
        <f>IFERROR(VLOOKUP(A961,DETAIL!$A$7:$L$1101,8,0)*75%,"")</f>
        <v/>
      </c>
      <c r="N961" s="16" t="str">
        <f>IFERROR(VLOOKUP(A961,DETAIL!$A$7:$L$1101,9,0),"")</f>
        <v/>
      </c>
      <c r="O961" s="133" t="str">
        <f>IFERROR(VLOOKUP(A961,DETAIL!$A$7:$L$1101,10,0)*25%,"")</f>
        <v/>
      </c>
      <c r="P961" s="133" t="str">
        <f t="shared" si="32"/>
        <v/>
      </c>
      <c r="Q961" s="131"/>
    </row>
    <row r="962" spans="1:17" ht="24.95" customHeight="1">
      <c r="A962" s="150">
        <v>955</v>
      </c>
      <c r="B962" s="16" t="str">
        <f t="shared" si="33"/>
        <v/>
      </c>
      <c r="C962" s="130" t="str">
        <f>IFERROR(VLOOKUP(A962,DETAIL!$A$7:$F$1101,3,0),"")</f>
        <v/>
      </c>
      <c r="D962" s="130" t="str">
        <f>IFERROR(VLOOKUP(A962,DETAIL!$A$7:$F$1101,4,0),"")</f>
        <v/>
      </c>
      <c r="E962" s="131" t="str">
        <f>IFERROR(VLOOKUP(A962,DETAIL!$A$7:$F$1101,5,0),"")</f>
        <v/>
      </c>
      <c r="F962" s="131" t="str">
        <f>IFERROR(VLOOKUP(A962,DETAIL!$A$7:$O$1101,15,0),"")</f>
        <v/>
      </c>
      <c r="G962" s="131" t="str">
        <f>IFERROR(VLOOKUP(A962,DETAIL!$A$7:$O$1101,14,0),"")</f>
        <v/>
      </c>
      <c r="H962" s="16" t="str">
        <f>IFERROR(VLOOKUP(A962,DETAIL!$A$7:$F$1101,6,0),"")</f>
        <v/>
      </c>
      <c r="I962" s="16" t="str">
        <f>IFERROR(VLOOKUP(A962,DETAIL!$A$7:$P$1101,16,0),"")</f>
        <v/>
      </c>
      <c r="J962" s="16" t="str">
        <f>IFERROR(VLOOKUP(A962,DETAIL!$A$7:$O$1101,13,0),"")</f>
        <v/>
      </c>
      <c r="K962" s="132" t="str">
        <f>IFERROR(CONCATENATE("वर्ष ",VLOOKUP(A962,DETAIL!$A$7:$O$1101,11,0)," / ","प्रतिशत ",VLOOKUP(A962,DETAIL!$A$7:$O$1101,12,0)*100),"")</f>
        <v/>
      </c>
      <c r="L962" s="16" t="str">
        <f>IFERROR(VLOOKUP(A962,DETAIL!$A$7:$L$1101,7,0),"")</f>
        <v/>
      </c>
      <c r="M962" s="133" t="str">
        <f>IFERROR(VLOOKUP(A962,DETAIL!$A$7:$L$1101,8,0)*75%,"")</f>
        <v/>
      </c>
      <c r="N962" s="16" t="str">
        <f>IFERROR(VLOOKUP(A962,DETAIL!$A$7:$L$1101,9,0),"")</f>
        <v/>
      </c>
      <c r="O962" s="133" t="str">
        <f>IFERROR(VLOOKUP(A962,DETAIL!$A$7:$L$1101,10,0)*25%,"")</f>
        <v/>
      </c>
      <c r="P962" s="133" t="str">
        <f t="shared" si="32"/>
        <v/>
      </c>
      <c r="Q962" s="131"/>
    </row>
    <row r="963" spans="1:17" ht="24.95" customHeight="1">
      <c r="A963" s="150">
        <v>956</v>
      </c>
      <c r="B963" s="16" t="str">
        <f t="shared" si="33"/>
        <v/>
      </c>
      <c r="C963" s="130" t="str">
        <f>IFERROR(VLOOKUP(A963,DETAIL!$A$7:$F$1101,3,0),"")</f>
        <v/>
      </c>
      <c r="D963" s="130" t="str">
        <f>IFERROR(VLOOKUP(A963,DETAIL!$A$7:$F$1101,4,0),"")</f>
        <v/>
      </c>
      <c r="E963" s="131" t="str">
        <f>IFERROR(VLOOKUP(A963,DETAIL!$A$7:$F$1101,5,0),"")</f>
        <v/>
      </c>
      <c r="F963" s="131" t="str">
        <f>IFERROR(VLOOKUP(A963,DETAIL!$A$7:$O$1101,15,0),"")</f>
        <v/>
      </c>
      <c r="G963" s="131" t="str">
        <f>IFERROR(VLOOKUP(A963,DETAIL!$A$7:$O$1101,14,0),"")</f>
        <v/>
      </c>
      <c r="H963" s="16" t="str">
        <f>IFERROR(VLOOKUP(A963,DETAIL!$A$7:$F$1101,6,0),"")</f>
        <v/>
      </c>
      <c r="I963" s="16" t="str">
        <f>IFERROR(VLOOKUP(A963,DETAIL!$A$7:$P$1101,16,0),"")</f>
        <v/>
      </c>
      <c r="J963" s="16" t="str">
        <f>IFERROR(VLOOKUP(A963,DETAIL!$A$7:$O$1101,13,0),"")</f>
        <v/>
      </c>
      <c r="K963" s="132" t="str">
        <f>IFERROR(CONCATENATE("वर्ष ",VLOOKUP(A963,DETAIL!$A$7:$O$1101,11,0)," / ","प्रतिशत ",VLOOKUP(A963,DETAIL!$A$7:$O$1101,12,0)*100),"")</f>
        <v/>
      </c>
      <c r="L963" s="16" t="str">
        <f>IFERROR(VLOOKUP(A963,DETAIL!$A$7:$L$1101,7,0),"")</f>
        <v/>
      </c>
      <c r="M963" s="133" t="str">
        <f>IFERROR(VLOOKUP(A963,DETAIL!$A$7:$L$1101,8,0)*75%,"")</f>
        <v/>
      </c>
      <c r="N963" s="16" t="str">
        <f>IFERROR(VLOOKUP(A963,DETAIL!$A$7:$L$1101,9,0),"")</f>
        <v/>
      </c>
      <c r="O963" s="133" t="str">
        <f>IFERROR(VLOOKUP(A963,DETAIL!$A$7:$L$1101,10,0)*25%,"")</f>
        <v/>
      </c>
      <c r="P963" s="133" t="str">
        <f t="shared" si="32"/>
        <v/>
      </c>
      <c r="Q963" s="131"/>
    </row>
    <row r="964" spans="1:17" ht="24.95" customHeight="1">
      <c r="A964" s="150">
        <v>957</v>
      </c>
      <c r="B964" s="16" t="str">
        <f t="shared" si="33"/>
        <v/>
      </c>
      <c r="C964" s="130" t="str">
        <f>IFERROR(VLOOKUP(A964,DETAIL!$A$7:$F$1101,3,0),"")</f>
        <v/>
      </c>
      <c r="D964" s="130" t="str">
        <f>IFERROR(VLOOKUP(A964,DETAIL!$A$7:$F$1101,4,0),"")</f>
        <v/>
      </c>
      <c r="E964" s="131" t="str">
        <f>IFERROR(VLOOKUP(A964,DETAIL!$A$7:$F$1101,5,0),"")</f>
        <v/>
      </c>
      <c r="F964" s="131" t="str">
        <f>IFERROR(VLOOKUP(A964,DETAIL!$A$7:$O$1101,15,0),"")</f>
        <v/>
      </c>
      <c r="G964" s="131" t="str">
        <f>IFERROR(VLOOKUP(A964,DETAIL!$A$7:$O$1101,14,0),"")</f>
        <v/>
      </c>
      <c r="H964" s="16" t="str">
        <f>IFERROR(VLOOKUP(A964,DETAIL!$A$7:$F$1101,6,0),"")</f>
        <v/>
      </c>
      <c r="I964" s="16" t="str">
        <f>IFERROR(VLOOKUP(A964,DETAIL!$A$7:$P$1101,16,0),"")</f>
        <v/>
      </c>
      <c r="J964" s="16" t="str">
        <f>IFERROR(VLOOKUP(A964,DETAIL!$A$7:$O$1101,13,0),"")</f>
        <v/>
      </c>
      <c r="K964" s="132" t="str">
        <f>IFERROR(CONCATENATE("वर्ष ",VLOOKUP(A964,DETAIL!$A$7:$O$1101,11,0)," / ","प्रतिशत ",VLOOKUP(A964,DETAIL!$A$7:$O$1101,12,0)*100),"")</f>
        <v/>
      </c>
      <c r="L964" s="16" t="str">
        <f>IFERROR(VLOOKUP(A964,DETAIL!$A$7:$L$1101,7,0),"")</f>
        <v/>
      </c>
      <c r="M964" s="133" t="str">
        <f>IFERROR(VLOOKUP(A964,DETAIL!$A$7:$L$1101,8,0)*75%,"")</f>
        <v/>
      </c>
      <c r="N964" s="16" t="str">
        <f>IFERROR(VLOOKUP(A964,DETAIL!$A$7:$L$1101,9,0),"")</f>
        <v/>
      </c>
      <c r="O964" s="133" t="str">
        <f>IFERROR(VLOOKUP(A964,DETAIL!$A$7:$L$1101,10,0)*25%,"")</f>
        <v/>
      </c>
      <c r="P964" s="133" t="str">
        <f t="shared" si="32"/>
        <v/>
      </c>
      <c r="Q964" s="131"/>
    </row>
    <row r="965" spans="1:17" ht="24.95" customHeight="1">
      <c r="A965" s="150">
        <v>958</v>
      </c>
      <c r="B965" s="16" t="str">
        <f t="shared" si="33"/>
        <v/>
      </c>
      <c r="C965" s="130" t="str">
        <f>IFERROR(VLOOKUP(A965,DETAIL!$A$7:$F$1101,3,0),"")</f>
        <v/>
      </c>
      <c r="D965" s="130" t="str">
        <f>IFERROR(VLOOKUP(A965,DETAIL!$A$7:$F$1101,4,0),"")</f>
        <v/>
      </c>
      <c r="E965" s="131" t="str">
        <f>IFERROR(VLOOKUP(A965,DETAIL!$A$7:$F$1101,5,0),"")</f>
        <v/>
      </c>
      <c r="F965" s="131" t="str">
        <f>IFERROR(VLOOKUP(A965,DETAIL!$A$7:$O$1101,15,0),"")</f>
        <v/>
      </c>
      <c r="G965" s="131" t="str">
        <f>IFERROR(VLOOKUP(A965,DETAIL!$A$7:$O$1101,14,0),"")</f>
        <v/>
      </c>
      <c r="H965" s="16" t="str">
        <f>IFERROR(VLOOKUP(A965,DETAIL!$A$7:$F$1101,6,0),"")</f>
        <v/>
      </c>
      <c r="I965" s="16" t="str">
        <f>IFERROR(VLOOKUP(A965,DETAIL!$A$7:$P$1101,16,0),"")</f>
        <v/>
      </c>
      <c r="J965" s="16" t="str">
        <f>IFERROR(VLOOKUP(A965,DETAIL!$A$7:$O$1101,13,0),"")</f>
        <v/>
      </c>
      <c r="K965" s="132" t="str">
        <f>IFERROR(CONCATENATE("वर्ष ",VLOOKUP(A965,DETAIL!$A$7:$O$1101,11,0)," / ","प्रतिशत ",VLOOKUP(A965,DETAIL!$A$7:$O$1101,12,0)*100),"")</f>
        <v/>
      </c>
      <c r="L965" s="16" t="str">
        <f>IFERROR(VLOOKUP(A965,DETAIL!$A$7:$L$1101,7,0),"")</f>
        <v/>
      </c>
      <c r="M965" s="133" t="str">
        <f>IFERROR(VLOOKUP(A965,DETAIL!$A$7:$L$1101,8,0)*75%,"")</f>
        <v/>
      </c>
      <c r="N965" s="16" t="str">
        <f>IFERROR(VLOOKUP(A965,DETAIL!$A$7:$L$1101,9,0),"")</f>
        <v/>
      </c>
      <c r="O965" s="133" t="str">
        <f>IFERROR(VLOOKUP(A965,DETAIL!$A$7:$L$1101,10,0)*25%,"")</f>
        <v/>
      </c>
      <c r="P965" s="133" t="str">
        <f t="shared" si="32"/>
        <v/>
      </c>
      <c r="Q965" s="131"/>
    </row>
    <row r="966" spans="1:17" ht="24.95" customHeight="1">
      <c r="A966" s="150">
        <v>959</v>
      </c>
      <c r="B966" s="16" t="str">
        <f t="shared" si="33"/>
        <v/>
      </c>
      <c r="C966" s="130" t="str">
        <f>IFERROR(VLOOKUP(A966,DETAIL!$A$7:$F$1101,3,0),"")</f>
        <v/>
      </c>
      <c r="D966" s="130" t="str">
        <f>IFERROR(VLOOKUP(A966,DETAIL!$A$7:$F$1101,4,0),"")</f>
        <v/>
      </c>
      <c r="E966" s="131" t="str">
        <f>IFERROR(VLOOKUP(A966,DETAIL!$A$7:$F$1101,5,0),"")</f>
        <v/>
      </c>
      <c r="F966" s="131" t="str">
        <f>IFERROR(VLOOKUP(A966,DETAIL!$A$7:$O$1101,15,0),"")</f>
        <v/>
      </c>
      <c r="G966" s="131" t="str">
        <f>IFERROR(VLOOKUP(A966,DETAIL!$A$7:$O$1101,14,0),"")</f>
        <v/>
      </c>
      <c r="H966" s="16" t="str">
        <f>IFERROR(VLOOKUP(A966,DETAIL!$A$7:$F$1101,6,0),"")</f>
        <v/>
      </c>
      <c r="I966" s="16" t="str">
        <f>IFERROR(VLOOKUP(A966,DETAIL!$A$7:$P$1101,16,0),"")</f>
        <v/>
      </c>
      <c r="J966" s="16" t="str">
        <f>IFERROR(VLOOKUP(A966,DETAIL!$A$7:$O$1101,13,0),"")</f>
        <v/>
      </c>
      <c r="K966" s="132" t="str">
        <f>IFERROR(CONCATENATE("वर्ष ",VLOOKUP(A966,DETAIL!$A$7:$O$1101,11,0)," / ","प्रतिशत ",VLOOKUP(A966,DETAIL!$A$7:$O$1101,12,0)*100),"")</f>
        <v/>
      </c>
      <c r="L966" s="16" t="str">
        <f>IFERROR(VLOOKUP(A966,DETAIL!$A$7:$L$1101,7,0),"")</f>
        <v/>
      </c>
      <c r="M966" s="133" t="str">
        <f>IFERROR(VLOOKUP(A966,DETAIL!$A$7:$L$1101,8,0)*75%,"")</f>
        <v/>
      </c>
      <c r="N966" s="16" t="str">
        <f>IFERROR(VLOOKUP(A966,DETAIL!$A$7:$L$1101,9,0),"")</f>
        <v/>
      </c>
      <c r="O966" s="133" t="str">
        <f>IFERROR(VLOOKUP(A966,DETAIL!$A$7:$L$1101,10,0)*25%,"")</f>
        <v/>
      </c>
      <c r="P966" s="133" t="str">
        <f t="shared" si="32"/>
        <v/>
      </c>
      <c r="Q966" s="131"/>
    </row>
    <row r="967" spans="1:17" ht="24.95" customHeight="1">
      <c r="A967" s="150">
        <v>960</v>
      </c>
      <c r="B967" s="16" t="str">
        <f t="shared" si="33"/>
        <v/>
      </c>
      <c r="C967" s="130" t="str">
        <f>IFERROR(VLOOKUP(A967,DETAIL!$A$7:$F$1101,3,0),"")</f>
        <v/>
      </c>
      <c r="D967" s="130" t="str">
        <f>IFERROR(VLOOKUP(A967,DETAIL!$A$7:$F$1101,4,0),"")</f>
        <v/>
      </c>
      <c r="E967" s="131" t="str">
        <f>IFERROR(VLOOKUP(A967,DETAIL!$A$7:$F$1101,5,0),"")</f>
        <v/>
      </c>
      <c r="F967" s="131" t="str">
        <f>IFERROR(VLOOKUP(A967,DETAIL!$A$7:$O$1101,15,0),"")</f>
        <v/>
      </c>
      <c r="G967" s="131" t="str">
        <f>IFERROR(VLOOKUP(A967,DETAIL!$A$7:$O$1101,14,0),"")</f>
        <v/>
      </c>
      <c r="H967" s="16" t="str">
        <f>IFERROR(VLOOKUP(A967,DETAIL!$A$7:$F$1101,6,0),"")</f>
        <v/>
      </c>
      <c r="I967" s="16" t="str">
        <f>IFERROR(VLOOKUP(A967,DETAIL!$A$7:$P$1101,16,0),"")</f>
        <v/>
      </c>
      <c r="J967" s="16" t="str">
        <f>IFERROR(VLOOKUP(A967,DETAIL!$A$7:$O$1101,13,0),"")</f>
        <v/>
      </c>
      <c r="K967" s="132" t="str">
        <f>IFERROR(CONCATENATE("वर्ष ",VLOOKUP(A967,DETAIL!$A$7:$O$1101,11,0)," / ","प्रतिशत ",VLOOKUP(A967,DETAIL!$A$7:$O$1101,12,0)*100),"")</f>
        <v/>
      </c>
      <c r="L967" s="16" t="str">
        <f>IFERROR(VLOOKUP(A967,DETAIL!$A$7:$L$1101,7,0),"")</f>
        <v/>
      </c>
      <c r="M967" s="133" t="str">
        <f>IFERROR(VLOOKUP(A967,DETAIL!$A$7:$L$1101,8,0)*75%,"")</f>
        <v/>
      </c>
      <c r="N967" s="16" t="str">
        <f>IFERROR(VLOOKUP(A967,DETAIL!$A$7:$L$1101,9,0),"")</f>
        <v/>
      </c>
      <c r="O967" s="133" t="str">
        <f>IFERROR(VLOOKUP(A967,DETAIL!$A$7:$L$1101,10,0)*25%,"")</f>
        <v/>
      </c>
      <c r="P967" s="133" t="str">
        <f t="shared" si="32"/>
        <v/>
      </c>
      <c r="Q967" s="131"/>
    </row>
    <row r="968" spans="1:17" ht="24.95" customHeight="1">
      <c r="A968" s="150">
        <v>961</v>
      </c>
      <c r="B968" s="16" t="str">
        <f t="shared" si="33"/>
        <v/>
      </c>
      <c r="C968" s="130" t="str">
        <f>IFERROR(VLOOKUP(A968,DETAIL!$A$7:$F$1101,3,0),"")</f>
        <v/>
      </c>
      <c r="D968" s="130" t="str">
        <f>IFERROR(VLOOKUP(A968,DETAIL!$A$7:$F$1101,4,0),"")</f>
        <v/>
      </c>
      <c r="E968" s="131" t="str">
        <f>IFERROR(VLOOKUP(A968,DETAIL!$A$7:$F$1101,5,0),"")</f>
        <v/>
      </c>
      <c r="F968" s="131" t="str">
        <f>IFERROR(VLOOKUP(A968,DETAIL!$A$7:$O$1101,15,0),"")</f>
        <v/>
      </c>
      <c r="G968" s="131" t="str">
        <f>IFERROR(VLOOKUP(A968,DETAIL!$A$7:$O$1101,14,0),"")</f>
        <v/>
      </c>
      <c r="H968" s="16" t="str">
        <f>IFERROR(VLOOKUP(A968,DETAIL!$A$7:$F$1101,6,0),"")</f>
        <v/>
      </c>
      <c r="I968" s="16" t="str">
        <f>IFERROR(VLOOKUP(A968,DETAIL!$A$7:$P$1101,16,0),"")</f>
        <v/>
      </c>
      <c r="J968" s="16" t="str">
        <f>IFERROR(VLOOKUP(A968,DETAIL!$A$7:$O$1101,13,0),"")</f>
        <v/>
      </c>
      <c r="K968" s="132" t="str">
        <f>IFERROR(CONCATENATE("वर्ष ",VLOOKUP(A968,DETAIL!$A$7:$O$1101,11,0)," / ","प्रतिशत ",VLOOKUP(A968,DETAIL!$A$7:$O$1101,12,0)*100),"")</f>
        <v/>
      </c>
      <c r="L968" s="16" t="str">
        <f>IFERROR(VLOOKUP(A968,DETAIL!$A$7:$L$1101,7,0),"")</f>
        <v/>
      </c>
      <c r="M968" s="133" t="str">
        <f>IFERROR(VLOOKUP(A968,DETAIL!$A$7:$L$1101,8,0)*75%,"")</f>
        <v/>
      </c>
      <c r="N968" s="16" t="str">
        <f>IFERROR(VLOOKUP(A968,DETAIL!$A$7:$L$1101,9,0),"")</f>
        <v/>
      </c>
      <c r="O968" s="133" t="str">
        <f>IFERROR(VLOOKUP(A968,DETAIL!$A$7:$L$1101,10,0)*25%,"")</f>
        <v/>
      </c>
      <c r="P968" s="133" t="str">
        <f t="shared" si="32"/>
        <v/>
      </c>
      <c r="Q968" s="131"/>
    </row>
    <row r="969" spans="1:17" ht="24.95" customHeight="1">
      <c r="A969" s="150">
        <v>962</v>
      </c>
      <c r="B969" s="16" t="str">
        <f t="shared" si="33"/>
        <v/>
      </c>
      <c r="C969" s="130" t="str">
        <f>IFERROR(VLOOKUP(A969,DETAIL!$A$7:$F$1101,3,0),"")</f>
        <v/>
      </c>
      <c r="D969" s="130" t="str">
        <f>IFERROR(VLOOKUP(A969,DETAIL!$A$7:$F$1101,4,0),"")</f>
        <v/>
      </c>
      <c r="E969" s="131" t="str">
        <f>IFERROR(VLOOKUP(A969,DETAIL!$A$7:$F$1101,5,0),"")</f>
        <v/>
      </c>
      <c r="F969" s="131" t="str">
        <f>IFERROR(VLOOKUP(A969,DETAIL!$A$7:$O$1101,15,0),"")</f>
        <v/>
      </c>
      <c r="G969" s="131" t="str">
        <f>IFERROR(VLOOKUP(A969,DETAIL!$A$7:$O$1101,14,0),"")</f>
        <v/>
      </c>
      <c r="H969" s="16" t="str">
        <f>IFERROR(VLOOKUP(A969,DETAIL!$A$7:$F$1101,6,0),"")</f>
        <v/>
      </c>
      <c r="I969" s="16" t="str">
        <f>IFERROR(VLOOKUP(A969,DETAIL!$A$7:$P$1101,16,0),"")</f>
        <v/>
      </c>
      <c r="J969" s="16" t="str">
        <f>IFERROR(VLOOKUP(A969,DETAIL!$A$7:$O$1101,13,0),"")</f>
        <v/>
      </c>
      <c r="K969" s="132" t="str">
        <f>IFERROR(CONCATENATE("वर्ष ",VLOOKUP(A969,DETAIL!$A$7:$O$1101,11,0)," / ","प्रतिशत ",VLOOKUP(A969,DETAIL!$A$7:$O$1101,12,0)*100),"")</f>
        <v/>
      </c>
      <c r="L969" s="16" t="str">
        <f>IFERROR(VLOOKUP(A969,DETAIL!$A$7:$L$1101,7,0),"")</f>
        <v/>
      </c>
      <c r="M969" s="133" t="str">
        <f>IFERROR(VLOOKUP(A969,DETAIL!$A$7:$L$1101,8,0)*75%,"")</f>
        <v/>
      </c>
      <c r="N969" s="16" t="str">
        <f>IFERROR(VLOOKUP(A969,DETAIL!$A$7:$L$1101,9,0),"")</f>
        <v/>
      </c>
      <c r="O969" s="133" t="str">
        <f>IFERROR(VLOOKUP(A969,DETAIL!$A$7:$L$1101,10,0)*25%,"")</f>
        <v/>
      </c>
      <c r="P969" s="133" t="str">
        <f t="shared" ref="P969:P1011" si="34">IFERROR(IF(H969="","",SUM(M969+O969)),"")</f>
        <v/>
      </c>
      <c r="Q969" s="131"/>
    </row>
    <row r="970" spans="1:17" ht="24.95" customHeight="1">
      <c r="A970" s="150">
        <v>963</v>
      </c>
      <c r="B970" s="16" t="str">
        <f t="shared" si="33"/>
        <v/>
      </c>
      <c r="C970" s="130" t="str">
        <f>IFERROR(VLOOKUP(A970,DETAIL!$A$7:$F$1101,3,0),"")</f>
        <v/>
      </c>
      <c r="D970" s="130" t="str">
        <f>IFERROR(VLOOKUP(A970,DETAIL!$A$7:$F$1101,4,0),"")</f>
        <v/>
      </c>
      <c r="E970" s="131" t="str">
        <f>IFERROR(VLOOKUP(A970,DETAIL!$A$7:$F$1101,5,0),"")</f>
        <v/>
      </c>
      <c r="F970" s="131" t="str">
        <f>IFERROR(VLOOKUP(A970,DETAIL!$A$7:$O$1101,15,0),"")</f>
        <v/>
      </c>
      <c r="G970" s="131" t="str">
        <f>IFERROR(VLOOKUP(A970,DETAIL!$A$7:$O$1101,14,0),"")</f>
        <v/>
      </c>
      <c r="H970" s="16" t="str">
        <f>IFERROR(VLOOKUP(A970,DETAIL!$A$7:$F$1101,6,0),"")</f>
        <v/>
      </c>
      <c r="I970" s="16" t="str">
        <f>IFERROR(VLOOKUP(A970,DETAIL!$A$7:$P$1101,16,0),"")</f>
        <v/>
      </c>
      <c r="J970" s="16" t="str">
        <f>IFERROR(VLOOKUP(A970,DETAIL!$A$7:$O$1101,13,0),"")</f>
        <v/>
      </c>
      <c r="K970" s="132" t="str">
        <f>IFERROR(CONCATENATE("वर्ष ",VLOOKUP(A970,DETAIL!$A$7:$O$1101,11,0)," / ","प्रतिशत ",VLOOKUP(A970,DETAIL!$A$7:$O$1101,12,0)*100),"")</f>
        <v/>
      </c>
      <c r="L970" s="16" t="str">
        <f>IFERROR(VLOOKUP(A970,DETAIL!$A$7:$L$1101,7,0),"")</f>
        <v/>
      </c>
      <c r="M970" s="133" t="str">
        <f>IFERROR(VLOOKUP(A970,DETAIL!$A$7:$L$1101,8,0)*75%,"")</f>
        <v/>
      </c>
      <c r="N970" s="16" t="str">
        <f>IFERROR(VLOOKUP(A970,DETAIL!$A$7:$L$1101,9,0),"")</f>
        <v/>
      </c>
      <c r="O970" s="133" t="str">
        <f>IFERROR(VLOOKUP(A970,DETAIL!$A$7:$L$1101,10,0)*25%,"")</f>
        <v/>
      </c>
      <c r="P970" s="133" t="str">
        <f t="shared" si="34"/>
        <v/>
      </c>
      <c r="Q970" s="131"/>
    </row>
    <row r="971" spans="1:17" ht="24.95" customHeight="1">
      <c r="A971" s="150">
        <v>964</v>
      </c>
      <c r="B971" s="16" t="str">
        <f t="shared" si="33"/>
        <v/>
      </c>
      <c r="C971" s="130" t="str">
        <f>IFERROR(VLOOKUP(A971,DETAIL!$A$7:$F$1101,3,0),"")</f>
        <v/>
      </c>
      <c r="D971" s="130" t="str">
        <f>IFERROR(VLOOKUP(A971,DETAIL!$A$7:$F$1101,4,0),"")</f>
        <v/>
      </c>
      <c r="E971" s="131" t="str">
        <f>IFERROR(VLOOKUP(A971,DETAIL!$A$7:$F$1101,5,0),"")</f>
        <v/>
      </c>
      <c r="F971" s="131" t="str">
        <f>IFERROR(VLOOKUP(A971,DETAIL!$A$7:$O$1101,15,0),"")</f>
        <v/>
      </c>
      <c r="G971" s="131" t="str">
        <f>IFERROR(VLOOKUP(A971,DETAIL!$A$7:$O$1101,14,0),"")</f>
        <v/>
      </c>
      <c r="H971" s="16" t="str">
        <f>IFERROR(VLOOKUP(A971,DETAIL!$A$7:$F$1101,6,0),"")</f>
        <v/>
      </c>
      <c r="I971" s="16" t="str">
        <f>IFERROR(VLOOKUP(A971,DETAIL!$A$7:$P$1101,16,0),"")</f>
        <v/>
      </c>
      <c r="J971" s="16" t="str">
        <f>IFERROR(VLOOKUP(A971,DETAIL!$A$7:$O$1101,13,0),"")</f>
        <v/>
      </c>
      <c r="K971" s="132" t="str">
        <f>IFERROR(CONCATENATE("वर्ष ",VLOOKUP(A971,DETAIL!$A$7:$O$1101,11,0)," / ","प्रतिशत ",VLOOKUP(A971,DETAIL!$A$7:$O$1101,12,0)*100),"")</f>
        <v/>
      </c>
      <c r="L971" s="16" t="str">
        <f>IFERROR(VLOOKUP(A971,DETAIL!$A$7:$L$1101,7,0),"")</f>
        <v/>
      </c>
      <c r="M971" s="133" t="str">
        <f>IFERROR(VLOOKUP(A971,DETAIL!$A$7:$L$1101,8,0)*75%,"")</f>
        <v/>
      </c>
      <c r="N971" s="16" t="str">
        <f>IFERROR(VLOOKUP(A971,DETAIL!$A$7:$L$1101,9,0),"")</f>
        <v/>
      </c>
      <c r="O971" s="133" t="str">
        <f>IFERROR(VLOOKUP(A971,DETAIL!$A$7:$L$1101,10,0)*25%,"")</f>
        <v/>
      </c>
      <c r="P971" s="133" t="str">
        <f t="shared" si="34"/>
        <v/>
      </c>
      <c r="Q971" s="131"/>
    </row>
    <row r="972" spans="1:17" ht="24.95" customHeight="1">
      <c r="A972" s="150">
        <v>965</v>
      </c>
      <c r="B972" s="16" t="str">
        <f t="shared" si="33"/>
        <v/>
      </c>
      <c r="C972" s="130" t="str">
        <f>IFERROR(VLOOKUP(A972,DETAIL!$A$7:$F$1101,3,0),"")</f>
        <v/>
      </c>
      <c r="D972" s="130" t="str">
        <f>IFERROR(VLOOKUP(A972,DETAIL!$A$7:$F$1101,4,0),"")</f>
        <v/>
      </c>
      <c r="E972" s="131" t="str">
        <f>IFERROR(VLOOKUP(A972,DETAIL!$A$7:$F$1101,5,0),"")</f>
        <v/>
      </c>
      <c r="F972" s="131" t="str">
        <f>IFERROR(VLOOKUP(A972,DETAIL!$A$7:$O$1101,15,0),"")</f>
        <v/>
      </c>
      <c r="G972" s="131" t="str">
        <f>IFERROR(VLOOKUP(A972,DETAIL!$A$7:$O$1101,14,0),"")</f>
        <v/>
      </c>
      <c r="H972" s="16" t="str">
        <f>IFERROR(VLOOKUP(A972,DETAIL!$A$7:$F$1101,6,0),"")</f>
        <v/>
      </c>
      <c r="I972" s="16" t="str">
        <f>IFERROR(VLOOKUP(A972,DETAIL!$A$7:$P$1101,16,0),"")</f>
        <v/>
      </c>
      <c r="J972" s="16" t="str">
        <f>IFERROR(VLOOKUP(A972,DETAIL!$A$7:$O$1101,13,0),"")</f>
        <v/>
      </c>
      <c r="K972" s="132" t="str">
        <f>IFERROR(CONCATENATE("वर्ष ",VLOOKUP(A972,DETAIL!$A$7:$O$1101,11,0)," / ","प्रतिशत ",VLOOKUP(A972,DETAIL!$A$7:$O$1101,12,0)*100),"")</f>
        <v/>
      </c>
      <c r="L972" s="16" t="str">
        <f>IFERROR(VLOOKUP(A972,DETAIL!$A$7:$L$1101,7,0),"")</f>
        <v/>
      </c>
      <c r="M972" s="133" t="str">
        <f>IFERROR(VLOOKUP(A972,DETAIL!$A$7:$L$1101,8,0)*75%,"")</f>
        <v/>
      </c>
      <c r="N972" s="16" t="str">
        <f>IFERROR(VLOOKUP(A972,DETAIL!$A$7:$L$1101,9,0),"")</f>
        <v/>
      </c>
      <c r="O972" s="133" t="str">
        <f>IFERROR(VLOOKUP(A972,DETAIL!$A$7:$L$1101,10,0)*25%,"")</f>
        <v/>
      </c>
      <c r="P972" s="133" t="str">
        <f t="shared" si="34"/>
        <v/>
      </c>
      <c r="Q972" s="131"/>
    </row>
    <row r="973" spans="1:17" ht="24.95" customHeight="1">
      <c r="A973" s="150">
        <v>966</v>
      </c>
      <c r="B973" s="16" t="str">
        <f t="shared" si="33"/>
        <v/>
      </c>
      <c r="C973" s="130" t="str">
        <f>IFERROR(VLOOKUP(A973,DETAIL!$A$7:$F$1101,3,0),"")</f>
        <v/>
      </c>
      <c r="D973" s="130" t="str">
        <f>IFERROR(VLOOKUP(A973,DETAIL!$A$7:$F$1101,4,0),"")</f>
        <v/>
      </c>
      <c r="E973" s="131" t="str">
        <f>IFERROR(VLOOKUP(A973,DETAIL!$A$7:$F$1101,5,0),"")</f>
        <v/>
      </c>
      <c r="F973" s="131" t="str">
        <f>IFERROR(VLOOKUP(A973,DETAIL!$A$7:$O$1101,15,0),"")</f>
        <v/>
      </c>
      <c r="G973" s="131" t="str">
        <f>IFERROR(VLOOKUP(A973,DETAIL!$A$7:$O$1101,14,0),"")</f>
        <v/>
      </c>
      <c r="H973" s="16" t="str">
        <f>IFERROR(VLOOKUP(A973,DETAIL!$A$7:$F$1101,6,0),"")</f>
        <v/>
      </c>
      <c r="I973" s="16" t="str">
        <f>IFERROR(VLOOKUP(A973,DETAIL!$A$7:$P$1101,16,0),"")</f>
        <v/>
      </c>
      <c r="J973" s="16" t="str">
        <f>IFERROR(VLOOKUP(A973,DETAIL!$A$7:$O$1101,13,0),"")</f>
        <v/>
      </c>
      <c r="K973" s="132" t="str">
        <f>IFERROR(CONCATENATE("वर्ष ",VLOOKUP(A973,DETAIL!$A$7:$O$1101,11,0)," / ","प्रतिशत ",VLOOKUP(A973,DETAIL!$A$7:$O$1101,12,0)*100),"")</f>
        <v/>
      </c>
      <c r="L973" s="16" t="str">
        <f>IFERROR(VLOOKUP(A973,DETAIL!$A$7:$L$1101,7,0),"")</f>
        <v/>
      </c>
      <c r="M973" s="133" t="str">
        <f>IFERROR(VLOOKUP(A973,DETAIL!$A$7:$L$1101,8,0)*75%,"")</f>
        <v/>
      </c>
      <c r="N973" s="16" t="str">
        <f>IFERROR(VLOOKUP(A973,DETAIL!$A$7:$L$1101,9,0),"")</f>
        <v/>
      </c>
      <c r="O973" s="133" t="str">
        <f>IFERROR(VLOOKUP(A973,DETAIL!$A$7:$L$1101,10,0)*25%,"")</f>
        <v/>
      </c>
      <c r="P973" s="133" t="str">
        <f t="shared" si="34"/>
        <v/>
      </c>
      <c r="Q973" s="131"/>
    </row>
    <row r="974" spans="1:17" ht="24.95" customHeight="1">
      <c r="A974" s="150">
        <v>967</v>
      </c>
      <c r="B974" s="16" t="str">
        <f t="shared" si="33"/>
        <v/>
      </c>
      <c r="C974" s="130" t="str">
        <f>IFERROR(VLOOKUP(A974,DETAIL!$A$7:$F$1101,3,0),"")</f>
        <v/>
      </c>
      <c r="D974" s="130" t="str">
        <f>IFERROR(VLOOKUP(A974,DETAIL!$A$7:$F$1101,4,0),"")</f>
        <v/>
      </c>
      <c r="E974" s="131" t="str">
        <f>IFERROR(VLOOKUP(A974,DETAIL!$A$7:$F$1101,5,0),"")</f>
        <v/>
      </c>
      <c r="F974" s="131" t="str">
        <f>IFERROR(VLOOKUP(A974,DETAIL!$A$7:$O$1101,15,0),"")</f>
        <v/>
      </c>
      <c r="G974" s="131" t="str">
        <f>IFERROR(VLOOKUP(A974,DETAIL!$A$7:$O$1101,14,0),"")</f>
        <v/>
      </c>
      <c r="H974" s="16" t="str">
        <f>IFERROR(VLOOKUP(A974,DETAIL!$A$7:$F$1101,6,0),"")</f>
        <v/>
      </c>
      <c r="I974" s="16" t="str">
        <f>IFERROR(VLOOKUP(A974,DETAIL!$A$7:$P$1101,16,0),"")</f>
        <v/>
      </c>
      <c r="J974" s="16" t="str">
        <f>IFERROR(VLOOKUP(A974,DETAIL!$A$7:$O$1101,13,0),"")</f>
        <v/>
      </c>
      <c r="K974" s="132" t="str">
        <f>IFERROR(CONCATENATE("वर्ष ",VLOOKUP(A974,DETAIL!$A$7:$O$1101,11,0)," / ","प्रतिशत ",VLOOKUP(A974,DETAIL!$A$7:$O$1101,12,0)*100),"")</f>
        <v/>
      </c>
      <c r="L974" s="16" t="str">
        <f>IFERROR(VLOOKUP(A974,DETAIL!$A$7:$L$1101,7,0),"")</f>
        <v/>
      </c>
      <c r="M974" s="133" t="str">
        <f>IFERROR(VLOOKUP(A974,DETAIL!$A$7:$L$1101,8,0)*75%,"")</f>
        <v/>
      </c>
      <c r="N974" s="16" t="str">
        <f>IFERROR(VLOOKUP(A974,DETAIL!$A$7:$L$1101,9,0),"")</f>
        <v/>
      </c>
      <c r="O974" s="133" t="str">
        <f>IFERROR(VLOOKUP(A974,DETAIL!$A$7:$L$1101,10,0)*25%,"")</f>
        <v/>
      </c>
      <c r="P974" s="133" t="str">
        <f t="shared" si="34"/>
        <v/>
      </c>
      <c r="Q974" s="131"/>
    </row>
    <row r="975" spans="1:17" ht="24.95" customHeight="1">
      <c r="A975" s="150">
        <v>968</v>
      </c>
      <c r="B975" s="16" t="str">
        <f t="shared" si="33"/>
        <v/>
      </c>
      <c r="C975" s="130" t="str">
        <f>IFERROR(VLOOKUP(A975,DETAIL!$A$7:$F$1101,3,0),"")</f>
        <v/>
      </c>
      <c r="D975" s="130" t="str">
        <f>IFERROR(VLOOKUP(A975,DETAIL!$A$7:$F$1101,4,0),"")</f>
        <v/>
      </c>
      <c r="E975" s="131" t="str">
        <f>IFERROR(VLOOKUP(A975,DETAIL!$A$7:$F$1101,5,0),"")</f>
        <v/>
      </c>
      <c r="F975" s="131" t="str">
        <f>IFERROR(VLOOKUP(A975,DETAIL!$A$7:$O$1101,15,0),"")</f>
        <v/>
      </c>
      <c r="G975" s="131" t="str">
        <f>IFERROR(VLOOKUP(A975,DETAIL!$A$7:$O$1101,14,0),"")</f>
        <v/>
      </c>
      <c r="H975" s="16" t="str">
        <f>IFERROR(VLOOKUP(A975,DETAIL!$A$7:$F$1101,6,0),"")</f>
        <v/>
      </c>
      <c r="I975" s="16" t="str">
        <f>IFERROR(VLOOKUP(A975,DETAIL!$A$7:$P$1101,16,0),"")</f>
        <v/>
      </c>
      <c r="J975" s="16" t="str">
        <f>IFERROR(VLOOKUP(A975,DETAIL!$A$7:$O$1101,13,0),"")</f>
        <v/>
      </c>
      <c r="K975" s="132" t="str">
        <f>IFERROR(CONCATENATE("वर्ष ",VLOOKUP(A975,DETAIL!$A$7:$O$1101,11,0)," / ","प्रतिशत ",VLOOKUP(A975,DETAIL!$A$7:$O$1101,12,0)*100),"")</f>
        <v/>
      </c>
      <c r="L975" s="16" t="str">
        <f>IFERROR(VLOOKUP(A975,DETAIL!$A$7:$L$1101,7,0),"")</f>
        <v/>
      </c>
      <c r="M975" s="133" t="str">
        <f>IFERROR(VLOOKUP(A975,DETAIL!$A$7:$L$1101,8,0)*75%,"")</f>
        <v/>
      </c>
      <c r="N975" s="16" t="str">
        <f>IFERROR(VLOOKUP(A975,DETAIL!$A$7:$L$1101,9,0),"")</f>
        <v/>
      </c>
      <c r="O975" s="133" t="str">
        <f>IFERROR(VLOOKUP(A975,DETAIL!$A$7:$L$1101,10,0)*25%,"")</f>
        <v/>
      </c>
      <c r="P975" s="133" t="str">
        <f t="shared" si="34"/>
        <v/>
      </c>
      <c r="Q975" s="131"/>
    </row>
    <row r="976" spans="1:17" ht="24.95" customHeight="1">
      <c r="A976" s="150">
        <v>969</v>
      </c>
      <c r="B976" s="16" t="str">
        <f t="shared" si="33"/>
        <v/>
      </c>
      <c r="C976" s="130" t="str">
        <f>IFERROR(VLOOKUP(A976,DETAIL!$A$7:$F$1101,3,0),"")</f>
        <v/>
      </c>
      <c r="D976" s="130" t="str">
        <f>IFERROR(VLOOKUP(A976,DETAIL!$A$7:$F$1101,4,0),"")</f>
        <v/>
      </c>
      <c r="E976" s="131" t="str">
        <f>IFERROR(VLOOKUP(A976,DETAIL!$A$7:$F$1101,5,0),"")</f>
        <v/>
      </c>
      <c r="F976" s="131" t="str">
        <f>IFERROR(VLOOKUP(A976,DETAIL!$A$7:$O$1101,15,0),"")</f>
        <v/>
      </c>
      <c r="G976" s="131" t="str">
        <f>IFERROR(VLOOKUP(A976,DETAIL!$A$7:$O$1101,14,0),"")</f>
        <v/>
      </c>
      <c r="H976" s="16" t="str">
        <f>IFERROR(VLOOKUP(A976,DETAIL!$A$7:$F$1101,6,0),"")</f>
        <v/>
      </c>
      <c r="I976" s="16" t="str">
        <f>IFERROR(VLOOKUP(A976,DETAIL!$A$7:$P$1101,16,0),"")</f>
        <v/>
      </c>
      <c r="J976" s="16" t="str">
        <f>IFERROR(VLOOKUP(A976,DETAIL!$A$7:$O$1101,13,0),"")</f>
        <v/>
      </c>
      <c r="K976" s="132" t="str">
        <f>IFERROR(CONCATENATE("वर्ष ",VLOOKUP(A976,DETAIL!$A$7:$O$1101,11,0)," / ","प्रतिशत ",VLOOKUP(A976,DETAIL!$A$7:$O$1101,12,0)*100),"")</f>
        <v/>
      </c>
      <c r="L976" s="16" t="str">
        <f>IFERROR(VLOOKUP(A976,DETAIL!$A$7:$L$1101,7,0),"")</f>
        <v/>
      </c>
      <c r="M976" s="133" t="str">
        <f>IFERROR(VLOOKUP(A976,DETAIL!$A$7:$L$1101,8,0)*75%,"")</f>
        <v/>
      </c>
      <c r="N976" s="16" t="str">
        <f>IFERROR(VLOOKUP(A976,DETAIL!$A$7:$L$1101,9,0),"")</f>
        <v/>
      </c>
      <c r="O976" s="133" t="str">
        <f>IFERROR(VLOOKUP(A976,DETAIL!$A$7:$L$1101,10,0)*25%,"")</f>
        <v/>
      </c>
      <c r="P976" s="133" t="str">
        <f t="shared" si="34"/>
        <v/>
      </c>
      <c r="Q976" s="131"/>
    </row>
    <row r="977" spans="1:17" ht="24.95" customHeight="1">
      <c r="A977" s="150">
        <v>970</v>
      </c>
      <c r="B977" s="16" t="str">
        <f t="shared" si="33"/>
        <v/>
      </c>
      <c r="C977" s="130" t="str">
        <f>IFERROR(VLOOKUP(A977,DETAIL!$A$7:$F$1101,3,0),"")</f>
        <v/>
      </c>
      <c r="D977" s="130" t="str">
        <f>IFERROR(VLOOKUP(A977,DETAIL!$A$7:$F$1101,4,0),"")</f>
        <v/>
      </c>
      <c r="E977" s="131" t="str">
        <f>IFERROR(VLOOKUP(A977,DETAIL!$A$7:$F$1101,5,0),"")</f>
        <v/>
      </c>
      <c r="F977" s="131" t="str">
        <f>IFERROR(VLOOKUP(A977,DETAIL!$A$7:$O$1101,15,0),"")</f>
        <v/>
      </c>
      <c r="G977" s="131" t="str">
        <f>IFERROR(VLOOKUP(A977,DETAIL!$A$7:$O$1101,14,0),"")</f>
        <v/>
      </c>
      <c r="H977" s="16" t="str">
        <f>IFERROR(VLOOKUP(A977,DETAIL!$A$7:$F$1101,6,0),"")</f>
        <v/>
      </c>
      <c r="I977" s="16" t="str">
        <f>IFERROR(VLOOKUP(A977,DETAIL!$A$7:$P$1101,16,0),"")</f>
        <v/>
      </c>
      <c r="J977" s="16" t="str">
        <f>IFERROR(VLOOKUP(A977,DETAIL!$A$7:$O$1101,13,0),"")</f>
        <v/>
      </c>
      <c r="K977" s="132" t="str">
        <f>IFERROR(CONCATENATE("वर्ष ",VLOOKUP(A977,DETAIL!$A$7:$O$1101,11,0)," / ","प्रतिशत ",VLOOKUP(A977,DETAIL!$A$7:$O$1101,12,0)*100),"")</f>
        <v/>
      </c>
      <c r="L977" s="16" t="str">
        <f>IFERROR(VLOOKUP(A977,DETAIL!$A$7:$L$1101,7,0),"")</f>
        <v/>
      </c>
      <c r="M977" s="133" t="str">
        <f>IFERROR(VLOOKUP(A977,DETAIL!$A$7:$L$1101,8,0)*75%,"")</f>
        <v/>
      </c>
      <c r="N977" s="16" t="str">
        <f>IFERROR(VLOOKUP(A977,DETAIL!$A$7:$L$1101,9,0),"")</f>
        <v/>
      </c>
      <c r="O977" s="133" t="str">
        <f>IFERROR(VLOOKUP(A977,DETAIL!$A$7:$L$1101,10,0)*25%,"")</f>
        <v/>
      </c>
      <c r="P977" s="133" t="str">
        <f t="shared" si="34"/>
        <v/>
      </c>
      <c r="Q977" s="131"/>
    </row>
    <row r="978" spans="1:17" ht="24.95" customHeight="1">
      <c r="A978" s="150">
        <v>971</v>
      </c>
      <c r="B978" s="16" t="str">
        <f t="shared" si="33"/>
        <v/>
      </c>
      <c r="C978" s="130" t="str">
        <f>IFERROR(VLOOKUP(A978,DETAIL!$A$7:$F$1101,3,0),"")</f>
        <v/>
      </c>
      <c r="D978" s="130" t="str">
        <f>IFERROR(VLOOKUP(A978,DETAIL!$A$7:$F$1101,4,0),"")</f>
        <v/>
      </c>
      <c r="E978" s="131" t="str">
        <f>IFERROR(VLOOKUP(A978,DETAIL!$A$7:$F$1101,5,0),"")</f>
        <v/>
      </c>
      <c r="F978" s="131" t="str">
        <f>IFERROR(VLOOKUP(A978,DETAIL!$A$7:$O$1101,15,0),"")</f>
        <v/>
      </c>
      <c r="G978" s="131" t="str">
        <f>IFERROR(VLOOKUP(A978,DETAIL!$A$7:$O$1101,14,0),"")</f>
        <v/>
      </c>
      <c r="H978" s="16" t="str">
        <f>IFERROR(VLOOKUP(A978,DETAIL!$A$7:$F$1101,6,0),"")</f>
        <v/>
      </c>
      <c r="I978" s="16" t="str">
        <f>IFERROR(VLOOKUP(A978,DETAIL!$A$7:$P$1101,16,0),"")</f>
        <v/>
      </c>
      <c r="J978" s="16" t="str">
        <f>IFERROR(VLOOKUP(A978,DETAIL!$A$7:$O$1101,13,0),"")</f>
        <v/>
      </c>
      <c r="K978" s="132" t="str">
        <f>IFERROR(CONCATENATE("वर्ष ",VLOOKUP(A978,DETAIL!$A$7:$O$1101,11,0)," / ","प्रतिशत ",VLOOKUP(A978,DETAIL!$A$7:$O$1101,12,0)*100),"")</f>
        <v/>
      </c>
      <c r="L978" s="16" t="str">
        <f>IFERROR(VLOOKUP(A978,DETAIL!$A$7:$L$1101,7,0),"")</f>
        <v/>
      </c>
      <c r="M978" s="133" t="str">
        <f>IFERROR(VLOOKUP(A978,DETAIL!$A$7:$L$1101,8,0)*75%,"")</f>
        <v/>
      </c>
      <c r="N978" s="16" t="str">
        <f>IFERROR(VLOOKUP(A978,DETAIL!$A$7:$L$1101,9,0),"")</f>
        <v/>
      </c>
      <c r="O978" s="133" t="str">
        <f>IFERROR(VLOOKUP(A978,DETAIL!$A$7:$L$1101,10,0)*25%,"")</f>
        <v/>
      </c>
      <c r="P978" s="133" t="str">
        <f t="shared" si="34"/>
        <v/>
      </c>
      <c r="Q978" s="131"/>
    </row>
    <row r="979" spans="1:17" ht="24.95" customHeight="1">
      <c r="A979" s="150">
        <v>972</v>
      </c>
      <c r="B979" s="16" t="str">
        <f t="shared" ref="B979:B1011" si="35">IFERROR(IF(LEN(C979)&gt;=2,B978+1,""),"")</f>
        <v/>
      </c>
      <c r="C979" s="130" t="str">
        <f>IFERROR(VLOOKUP(A979,DETAIL!$A$7:$F$1101,3,0),"")</f>
        <v/>
      </c>
      <c r="D979" s="130" t="str">
        <f>IFERROR(VLOOKUP(A979,DETAIL!$A$7:$F$1101,4,0),"")</f>
        <v/>
      </c>
      <c r="E979" s="131" t="str">
        <f>IFERROR(VLOOKUP(A979,DETAIL!$A$7:$F$1101,5,0),"")</f>
        <v/>
      </c>
      <c r="F979" s="131" t="str">
        <f>IFERROR(VLOOKUP(A979,DETAIL!$A$7:$O$1101,15,0),"")</f>
        <v/>
      </c>
      <c r="G979" s="131" t="str">
        <f>IFERROR(VLOOKUP(A979,DETAIL!$A$7:$O$1101,14,0),"")</f>
        <v/>
      </c>
      <c r="H979" s="16" t="str">
        <f>IFERROR(VLOOKUP(A979,DETAIL!$A$7:$F$1101,6,0),"")</f>
        <v/>
      </c>
      <c r="I979" s="16" t="str">
        <f>IFERROR(VLOOKUP(A979,DETAIL!$A$7:$P$1101,16,0),"")</f>
        <v/>
      </c>
      <c r="J979" s="16" t="str">
        <f>IFERROR(VLOOKUP(A979,DETAIL!$A$7:$O$1101,13,0),"")</f>
        <v/>
      </c>
      <c r="K979" s="132" t="str">
        <f>IFERROR(CONCATENATE("वर्ष ",VLOOKUP(A979,DETAIL!$A$7:$O$1101,11,0)," / ","प्रतिशत ",VLOOKUP(A979,DETAIL!$A$7:$O$1101,12,0)*100),"")</f>
        <v/>
      </c>
      <c r="L979" s="16" t="str">
        <f>IFERROR(VLOOKUP(A979,DETAIL!$A$7:$L$1101,7,0),"")</f>
        <v/>
      </c>
      <c r="M979" s="133" t="str">
        <f>IFERROR(VLOOKUP(A979,DETAIL!$A$7:$L$1101,8,0)*75%,"")</f>
        <v/>
      </c>
      <c r="N979" s="16" t="str">
        <f>IFERROR(VLOOKUP(A979,DETAIL!$A$7:$L$1101,9,0),"")</f>
        <v/>
      </c>
      <c r="O979" s="133" t="str">
        <f>IFERROR(VLOOKUP(A979,DETAIL!$A$7:$L$1101,10,0)*25%,"")</f>
        <v/>
      </c>
      <c r="P979" s="133" t="str">
        <f t="shared" si="34"/>
        <v/>
      </c>
      <c r="Q979" s="131"/>
    </row>
    <row r="980" spans="1:17" ht="24.95" customHeight="1">
      <c r="A980" s="150">
        <v>973</v>
      </c>
      <c r="B980" s="16" t="str">
        <f t="shared" si="35"/>
        <v/>
      </c>
      <c r="C980" s="130" t="str">
        <f>IFERROR(VLOOKUP(A980,DETAIL!$A$7:$F$1101,3,0),"")</f>
        <v/>
      </c>
      <c r="D980" s="130" t="str">
        <f>IFERROR(VLOOKUP(A980,DETAIL!$A$7:$F$1101,4,0),"")</f>
        <v/>
      </c>
      <c r="E980" s="131" t="str">
        <f>IFERROR(VLOOKUP(A980,DETAIL!$A$7:$F$1101,5,0),"")</f>
        <v/>
      </c>
      <c r="F980" s="131" t="str">
        <f>IFERROR(VLOOKUP(A980,DETAIL!$A$7:$O$1101,15,0),"")</f>
        <v/>
      </c>
      <c r="G980" s="131" t="str">
        <f>IFERROR(VLOOKUP(A980,DETAIL!$A$7:$O$1101,14,0),"")</f>
        <v/>
      </c>
      <c r="H980" s="16" t="str">
        <f>IFERROR(VLOOKUP(A980,DETAIL!$A$7:$F$1101,6,0),"")</f>
        <v/>
      </c>
      <c r="I980" s="16" t="str">
        <f>IFERROR(VLOOKUP(A980,DETAIL!$A$7:$P$1101,16,0),"")</f>
        <v/>
      </c>
      <c r="J980" s="16" t="str">
        <f>IFERROR(VLOOKUP(A980,DETAIL!$A$7:$O$1101,13,0),"")</f>
        <v/>
      </c>
      <c r="K980" s="132" t="str">
        <f>IFERROR(CONCATENATE("वर्ष ",VLOOKUP(A980,DETAIL!$A$7:$O$1101,11,0)," / ","प्रतिशत ",VLOOKUP(A980,DETAIL!$A$7:$O$1101,12,0)*100),"")</f>
        <v/>
      </c>
      <c r="L980" s="16" t="str">
        <f>IFERROR(VLOOKUP(A980,DETAIL!$A$7:$L$1101,7,0),"")</f>
        <v/>
      </c>
      <c r="M980" s="133" t="str">
        <f>IFERROR(VLOOKUP(A980,DETAIL!$A$7:$L$1101,8,0)*75%,"")</f>
        <v/>
      </c>
      <c r="N980" s="16" t="str">
        <f>IFERROR(VLOOKUP(A980,DETAIL!$A$7:$L$1101,9,0),"")</f>
        <v/>
      </c>
      <c r="O980" s="133" t="str">
        <f>IFERROR(VLOOKUP(A980,DETAIL!$A$7:$L$1101,10,0)*25%,"")</f>
        <v/>
      </c>
      <c r="P980" s="133" t="str">
        <f t="shared" si="34"/>
        <v/>
      </c>
      <c r="Q980" s="131"/>
    </row>
    <row r="981" spans="1:17" ht="24.95" customHeight="1">
      <c r="A981" s="150">
        <v>974</v>
      </c>
      <c r="B981" s="16" t="str">
        <f t="shared" si="35"/>
        <v/>
      </c>
      <c r="C981" s="130" t="str">
        <f>IFERROR(VLOOKUP(A981,DETAIL!$A$7:$F$1101,3,0),"")</f>
        <v/>
      </c>
      <c r="D981" s="130" t="str">
        <f>IFERROR(VLOOKUP(A981,DETAIL!$A$7:$F$1101,4,0),"")</f>
        <v/>
      </c>
      <c r="E981" s="131" t="str">
        <f>IFERROR(VLOOKUP(A981,DETAIL!$A$7:$F$1101,5,0),"")</f>
        <v/>
      </c>
      <c r="F981" s="131" t="str">
        <f>IFERROR(VLOOKUP(A981,DETAIL!$A$7:$O$1101,15,0),"")</f>
        <v/>
      </c>
      <c r="G981" s="131" t="str">
        <f>IFERROR(VLOOKUP(A981,DETAIL!$A$7:$O$1101,14,0),"")</f>
        <v/>
      </c>
      <c r="H981" s="16" t="str">
        <f>IFERROR(VLOOKUP(A981,DETAIL!$A$7:$F$1101,6,0),"")</f>
        <v/>
      </c>
      <c r="I981" s="16" t="str">
        <f>IFERROR(VLOOKUP(A981,DETAIL!$A$7:$P$1101,16,0),"")</f>
        <v/>
      </c>
      <c r="J981" s="16" t="str">
        <f>IFERROR(VLOOKUP(A981,DETAIL!$A$7:$O$1101,13,0),"")</f>
        <v/>
      </c>
      <c r="K981" s="132" t="str">
        <f>IFERROR(CONCATENATE("वर्ष ",VLOOKUP(A981,DETAIL!$A$7:$O$1101,11,0)," / ","प्रतिशत ",VLOOKUP(A981,DETAIL!$A$7:$O$1101,12,0)*100),"")</f>
        <v/>
      </c>
      <c r="L981" s="16" t="str">
        <f>IFERROR(VLOOKUP(A981,DETAIL!$A$7:$L$1101,7,0),"")</f>
        <v/>
      </c>
      <c r="M981" s="133" t="str">
        <f>IFERROR(VLOOKUP(A981,DETAIL!$A$7:$L$1101,8,0)*75%,"")</f>
        <v/>
      </c>
      <c r="N981" s="16" t="str">
        <f>IFERROR(VLOOKUP(A981,DETAIL!$A$7:$L$1101,9,0),"")</f>
        <v/>
      </c>
      <c r="O981" s="133" t="str">
        <f>IFERROR(VLOOKUP(A981,DETAIL!$A$7:$L$1101,10,0)*25%,"")</f>
        <v/>
      </c>
      <c r="P981" s="133" t="str">
        <f t="shared" si="34"/>
        <v/>
      </c>
      <c r="Q981" s="131"/>
    </row>
    <row r="982" spans="1:17" ht="24.95" customHeight="1">
      <c r="A982" s="150">
        <v>975</v>
      </c>
      <c r="B982" s="16" t="str">
        <f t="shared" si="35"/>
        <v/>
      </c>
      <c r="C982" s="130" t="str">
        <f>IFERROR(VLOOKUP(A982,DETAIL!$A$7:$F$1101,3,0),"")</f>
        <v/>
      </c>
      <c r="D982" s="130" t="str">
        <f>IFERROR(VLOOKUP(A982,DETAIL!$A$7:$F$1101,4,0),"")</f>
        <v/>
      </c>
      <c r="E982" s="131" t="str">
        <f>IFERROR(VLOOKUP(A982,DETAIL!$A$7:$F$1101,5,0),"")</f>
        <v/>
      </c>
      <c r="F982" s="131" t="str">
        <f>IFERROR(VLOOKUP(A982,DETAIL!$A$7:$O$1101,15,0),"")</f>
        <v/>
      </c>
      <c r="G982" s="131" t="str">
        <f>IFERROR(VLOOKUP(A982,DETAIL!$A$7:$O$1101,14,0),"")</f>
        <v/>
      </c>
      <c r="H982" s="16" t="str">
        <f>IFERROR(VLOOKUP(A982,DETAIL!$A$7:$F$1101,6,0),"")</f>
        <v/>
      </c>
      <c r="I982" s="16" t="str">
        <f>IFERROR(VLOOKUP(A982,DETAIL!$A$7:$P$1101,16,0),"")</f>
        <v/>
      </c>
      <c r="J982" s="16" t="str">
        <f>IFERROR(VLOOKUP(A982,DETAIL!$A$7:$O$1101,13,0),"")</f>
        <v/>
      </c>
      <c r="K982" s="132" t="str">
        <f>IFERROR(CONCATENATE("वर्ष ",VLOOKUP(A982,DETAIL!$A$7:$O$1101,11,0)," / ","प्रतिशत ",VLOOKUP(A982,DETAIL!$A$7:$O$1101,12,0)*100),"")</f>
        <v/>
      </c>
      <c r="L982" s="16" t="str">
        <f>IFERROR(VLOOKUP(A982,DETAIL!$A$7:$L$1101,7,0),"")</f>
        <v/>
      </c>
      <c r="M982" s="133" t="str">
        <f>IFERROR(VLOOKUP(A982,DETAIL!$A$7:$L$1101,8,0)*75%,"")</f>
        <v/>
      </c>
      <c r="N982" s="16" t="str">
        <f>IFERROR(VLOOKUP(A982,DETAIL!$A$7:$L$1101,9,0),"")</f>
        <v/>
      </c>
      <c r="O982" s="133" t="str">
        <f>IFERROR(VLOOKUP(A982,DETAIL!$A$7:$L$1101,10,0)*25%,"")</f>
        <v/>
      </c>
      <c r="P982" s="133" t="str">
        <f t="shared" si="34"/>
        <v/>
      </c>
      <c r="Q982" s="131"/>
    </row>
    <row r="983" spans="1:17" ht="24.95" customHeight="1">
      <c r="A983" s="150">
        <v>976</v>
      </c>
      <c r="B983" s="16" t="str">
        <f t="shared" si="35"/>
        <v/>
      </c>
      <c r="C983" s="130" t="str">
        <f>IFERROR(VLOOKUP(A983,DETAIL!$A$7:$F$1101,3,0),"")</f>
        <v/>
      </c>
      <c r="D983" s="130" t="str">
        <f>IFERROR(VLOOKUP(A983,DETAIL!$A$7:$F$1101,4,0),"")</f>
        <v/>
      </c>
      <c r="E983" s="131" t="str">
        <f>IFERROR(VLOOKUP(A983,DETAIL!$A$7:$F$1101,5,0),"")</f>
        <v/>
      </c>
      <c r="F983" s="131" t="str">
        <f>IFERROR(VLOOKUP(A983,DETAIL!$A$7:$O$1101,15,0),"")</f>
        <v/>
      </c>
      <c r="G983" s="131" t="str">
        <f>IFERROR(VLOOKUP(A983,DETAIL!$A$7:$O$1101,14,0),"")</f>
        <v/>
      </c>
      <c r="H983" s="16" t="str">
        <f>IFERROR(VLOOKUP(A983,DETAIL!$A$7:$F$1101,6,0),"")</f>
        <v/>
      </c>
      <c r="I983" s="16" t="str">
        <f>IFERROR(VLOOKUP(A983,DETAIL!$A$7:$P$1101,16,0),"")</f>
        <v/>
      </c>
      <c r="J983" s="16" t="str">
        <f>IFERROR(VLOOKUP(A983,DETAIL!$A$7:$O$1101,13,0),"")</f>
        <v/>
      </c>
      <c r="K983" s="132" t="str">
        <f>IFERROR(CONCATENATE("वर्ष ",VLOOKUP(A983,DETAIL!$A$7:$O$1101,11,0)," / ","प्रतिशत ",VLOOKUP(A983,DETAIL!$A$7:$O$1101,12,0)*100),"")</f>
        <v/>
      </c>
      <c r="L983" s="16" t="str">
        <f>IFERROR(VLOOKUP(A983,DETAIL!$A$7:$L$1101,7,0),"")</f>
        <v/>
      </c>
      <c r="M983" s="133" t="str">
        <f>IFERROR(VLOOKUP(A983,DETAIL!$A$7:$L$1101,8,0)*75%,"")</f>
        <v/>
      </c>
      <c r="N983" s="16" t="str">
        <f>IFERROR(VLOOKUP(A983,DETAIL!$A$7:$L$1101,9,0),"")</f>
        <v/>
      </c>
      <c r="O983" s="133" t="str">
        <f>IFERROR(VLOOKUP(A983,DETAIL!$A$7:$L$1101,10,0)*25%,"")</f>
        <v/>
      </c>
      <c r="P983" s="133" t="str">
        <f t="shared" si="34"/>
        <v/>
      </c>
      <c r="Q983" s="131"/>
    </row>
    <row r="984" spans="1:17" ht="24.95" customHeight="1">
      <c r="A984" s="150">
        <v>977</v>
      </c>
      <c r="B984" s="16" t="str">
        <f t="shared" si="35"/>
        <v/>
      </c>
      <c r="C984" s="130" t="str">
        <f>IFERROR(VLOOKUP(A984,DETAIL!$A$7:$F$1101,3,0),"")</f>
        <v/>
      </c>
      <c r="D984" s="130" t="str">
        <f>IFERROR(VLOOKUP(A984,DETAIL!$A$7:$F$1101,4,0),"")</f>
        <v/>
      </c>
      <c r="E984" s="131" t="str">
        <f>IFERROR(VLOOKUP(A984,DETAIL!$A$7:$F$1101,5,0),"")</f>
        <v/>
      </c>
      <c r="F984" s="131" t="str">
        <f>IFERROR(VLOOKUP(A984,DETAIL!$A$7:$O$1101,15,0),"")</f>
        <v/>
      </c>
      <c r="G984" s="131" t="str">
        <f>IFERROR(VLOOKUP(A984,DETAIL!$A$7:$O$1101,14,0),"")</f>
        <v/>
      </c>
      <c r="H984" s="16" t="str">
        <f>IFERROR(VLOOKUP(A984,DETAIL!$A$7:$F$1101,6,0),"")</f>
        <v/>
      </c>
      <c r="I984" s="16" t="str">
        <f>IFERROR(VLOOKUP(A984,DETAIL!$A$7:$P$1101,16,0),"")</f>
        <v/>
      </c>
      <c r="J984" s="16" t="str">
        <f>IFERROR(VLOOKUP(A984,DETAIL!$A$7:$O$1101,13,0),"")</f>
        <v/>
      </c>
      <c r="K984" s="132" t="str">
        <f>IFERROR(CONCATENATE("वर्ष ",VLOOKUP(A984,DETAIL!$A$7:$O$1101,11,0)," / ","प्रतिशत ",VLOOKUP(A984,DETAIL!$A$7:$O$1101,12,0)*100),"")</f>
        <v/>
      </c>
      <c r="L984" s="16" t="str">
        <f>IFERROR(VLOOKUP(A984,DETAIL!$A$7:$L$1101,7,0),"")</f>
        <v/>
      </c>
      <c r="M984" s="133" t="str">
        <f>IFERROR(VLOOKUP(A984,DETAIL!$A$7:$L$1101,8,0)*75%,"")</f>
        <v/>
      </c>
      <c r="N984" s="16" t="str">
        <f>IFERROR(VLOOKUP(A984,DETAIL!$A$7:$L$1101,9,0),"")</f>
        <v/>
      </c>
      <c r="O984" s="133" t="str">
        <f>IFERROR(VLOOKUP(A984,DETAIL!$A$7:$L$1101,10,0)*25%,"")</f>
        <v/>
      </c>
      <c r="P984" s="133" t="str">
        <f t="shared" si="34"/>
        <v/>
      </c>
      <c r="Q984" s="131"/>
    </row>
    <row r="985" spans="1:17" ht="24.95" customHeight="1">
      <c r="A985" s="150">
        <v>978</v>
      </c>
      <c r="B985" s="16" t="str">
        <f t="shared" si="35"/>
        <v/>
      </c>
      <c r="C985" s="130" t="str">
        <f>IFERROR(VLOOKUP(A985,DETAIL!$A$7:$F$1101,3,0),"")</f>
        <v/>
      </c>
      <c r="D985" s="130" t="str">
        <f>IFERROR(VLOOKUP(A985,DETAIL!$A$7:$F$1101,4,0),"")</f>
        <v/>
      </c>
      <c r="E985" s="131" t="str">
        <f>IFERROR(VLOOKUP(A985,DETAIL!$A$7:$F$1101,5,0),"")</f>
        <v/>
      </c>
      <c r="F985" s="131" t="str">
        <f>IFERROR(VLOOKUP(A985,DETAIL!$A$7:$O$1101,15,0),"")</f>
        <v/>
      </c>
      <c r="G985" s="131" t="str">
        <f>IFERROR(VLOOKUP(A985,DETAIL!$A$7:$O$1101,14,0),"")</f>
        <v/>
      </c>
      <c r="H985" s="16" t="str">
        <f>IFERROR(VLOOKUP(A985,DETAIL!$A$7:$F$1101,6,0),"")</f>
        <v/>
      </c>
      <c r="I985" s="16" t="str">
        <f>IFERROR(VLOOKUP(A985,DETAIL!$A$7:$P$1101,16,0),"")</f>
        <v/>
      </c>
      <c r="J985" s="16" t="str">
        <f>IFERROR(VLOOKUP(A985,DETAIL!$A$7:$O$1101,13,0),"")</f>
        <v/>
      </c>
      <c r="K985" s="132" t="str">
        <f>IFERROR(CONCATENATE("वर्ष ",VLOOKUP(A985,DETAIL!$A$7:$O$1101,11,0)," / ","प्रतिशत ",VLOOKUP(A985,DETAIL!$A$7:$O$1101,12,0)*100),"")</f>
        <v/>
      </c>
      <c r="L985" s="16" t="str">
        <f>IFERROR(VLOOKUP(A985,DETAIL!$A$7:$L$1101,7,0),"")</f>
        <v/>
      </c>
      <c r="M985" s="133" t="str">
        <f>IFERROR(VLOOKUP(A985,DETAIL!$A$7:$L$1101,8,0)*75%,"")</f>
        <v/>
      </c>
      <c r="N985" s="16" t="str">
        <f>IFERROR(VLOOKUP(A985,DETAIL!$A$7:$L$1101,9,0),"")</f>
        <v/>
      </c>
      <c r="O985" s="133" t="str">
        <f>IFERROR(VLOOKUP(A985,DETAIL!$A$7:$L$1101,10,0)*25%,"")</f>
        <v/>
      </c>
      <c r="P985" s="133" t="str">
        <f t="shared" si="34"/>
        <v/>
      </c>
      <c r="Q985" s="131"/>
    </row>
    <row r="986" spans="1:17" ht="24.95" customHeight="1">
      <c r="A986" s="150">
        <v>979</v>
      </c>
      <c r="B986" s="16" t="str">
        <f t="shared" si="35"/>
        <v/>
      </c>
      <c r="C986" s="130" t="str">
        <f>IFERROR(VLOOKUP(A986,DETAIL!$A$7:$F$1101,3,0),"")</f>
        <v/>
      </c>
      <c r="D986" s="130" t="str">
        <f>IFERROR(VLOOKUP(A986,DETAIL!$A$7:$F$1101,4,0),"")</f>
        <v/>
      </c>
      <c r="E986" s="131" t="str">
        <f>IFERROR(VLOOKUP(A986,DETAIL!$A$7:$F$1101,5,0),"")</f>
        <v/>
      </c>
      <c r="F986" s="131" t="str">
        <f>IFERROR(VLOOKUP(A986,DETAIL!$A$7:$O$1101,15,0),"")</f>
        <v/>
      </c>
      <c r="G986" s="131" t="str">
        <f>IFERROR(VLOOKUP(A986,DETAIL!$A$7:$O$1101,14,0),"")</f>
        <v/>
      </c>
      <c r="H986" s="16" t="str">
        <f>IFERROR(VLOOKUP(A986,DETAIL!$A$7:$F$1101,6,0),"")</f>
        <v/>
      </c>
      <c r="I986" s="16" t="str">
        <f>IFERROR(VLOOKUP(A986,DETAIL!$A$7:$P$1101,16,0),"")</f>
        <v/>
      </c>
      <c r="J986" s="16" t="str">
        <f>IFERROR(VLOOKUP(A986,DETAIL!$A$7:$O$1101,13,0),"")</f>
        <v/>
      </c>
      <c r="K986" s="132" t="str">
        <f>IFERROR(CONCATENATE("वर्ष ",VLOOKUP(A986,DETAIL!$A$7:$O$1101,11,0)," / ","प्रतिशत ",VLOOKUP(A986,DETAIL!$A$7:$O$1101,12,0)*100),"")</f>
        <v/>
      </c>
      <c r="L986" s="16" t="str">
        <f>IFERROR(VLOOKUP(A986,DETAIL!$A$7:$L$1101,7,0),"")</f>
        <v/>
      </c>
      <c r="M986" s="133" t="str">
        <f>IFERROR(VLOOKUP(A986,DETAIL!$A$7:$L$1101,8,0)*75%,"")</f>
        <v/>
      </c>
      <c r="N986" s="16" t="str">
        <f>IFERROR(VLOOKUP(A986,DETAIL!$A$7:$L$1101,9,0),"")</f>
        <v/>
      </c>
      <c r="O986" s="133" t="str">
        <f>IFERROR(VLOOKUP(A986,DETAIL!$A$7:$L$1101,10,0)*25%,"")</f>
        <v/>
      </c>
      <c r="P986" s="133" t="str">
        <f t="shared" si="34"/>
        <v/>
      </c>
      <c r="Q986" s="131"/>
    </row>
    <row r="987" spans="1:17" ht="24.95" customHeight="1">
      <c r="A987" s="150">
        <v>980</v>
      </c>
      <c r="B987" s="16" t="str">
        <f t="shared" si="35"/>
        <v/>
      </c>
      <c r="C987" s="130" t="str">
        <f>IFERROR(VLOOKUP(A987,DETAIL!$A$7:$F$1101,3,0),"")</f>
        <v/>
      </c>
      <c r="D987" s="130" t="str">
        <f>IFERROR(VLOOKUP(A987,DETAIL!$A$7:$F$1101,4,0),"")</f>
        <v/>
      </c>
      <c r="E987" s="131" t="str">
        <f>IFERROR(VLOOKUP(A987,DETAIL!$A$7:$F$1101,5,0),"")</f>
        <v/>
      </c>
      <c r="F987" s="131" t="str">
        <f>IFERROR(VLOOKUP(A987,DETAIL!$A$7:$O$1101,15,0),"")</f>
        <v/>
      </c>
      <c r="G987" s="131" t="str">
        <f>IFERROR(VLOOKUP(A987,DETAIL!$A$7:$O$1101,14,0),"")</f>
        <v/>
      </c>
      <c r="H987" s="16" t="str">
        <f>IFERROR(VLOOKUP(A987,DETAIL!$A$7:$F$1101,6,0),"")</f>
        <v/>
      </c>
      <c r="I987" s="16" t="str">
        <f>IFERROR(VLOOKUP(A987,DETAIL!$A$7:$P$1101,16,0),"")</f>
        <v/>
      </c>
      <c r="J987" s="16" t="str">
        <f>IFERROR(VLOOKUP(A987,DETAIL!$A$7:$O$1101,13,0),"")</f>
        <v/>
      </c>
      <c r="K987" s="132" t="str">
        <f>IFERROR(CONCATENATE("वर्ष ",VLOOKUP(A987,DETAIL!$A$7:$O$1101,11,0)," / ","प्रतिशत ",VLOOKUP(A987,DETAIL!$A$7:$O$1101,12,0)*100),"")</f>
        <v/>
      </c>
      <c r="L987" s="16" t="str">
        <f>IFERROR(VLOOKUP(A987,DETAIL!$A$7:$L$1101,7,0),"")</f>
        <v/>
      </c>
      <c r="M987" s="133" t="str">
        <f>IFERROR(VLOOKUP(A987,DETAIL!$A$7:$L$1101,8,0)*75%,"")</f>
        <v/>
      </c>
      <c r="N987" s="16" t="str">
        <f>IFERROR(VLOOKUP(A987,DETAIL!$A$7:$L$1101,9,0),"")</f>
        <v/>
      </c>
      <c r="O987" s="133" t="str">
        <f>IFERROR(VLOOKUP(A987,DETAIL!$A$7:$L$1101,10,0)*25%,"")</f>
        <v/>
      </c>
      <c r="P987" s="133" t="str">
        <f t="shared" si="34"/>
        <v/>
      </c>
      <c r="Q987" s="131"/>
    </row>
    <row r="988" spans="1:17" ht="24.95" customHeight="1">
      <c r="A988" s="150">
        <v>981</v>
      </c>
      <c r="B988" s="16" t="str">
        <f t="shared" si="35"/>
        <v/>
      </c>
      <c r="C988" s="130" t="str">
        <f>IFERROR(VLOOKUP(A988,DETAIL!$A$7:$F$1101,3,0),"")</f>
        <v/>
      </c>
      <c r="D988" s="130" t="str">
        <f>IFERROR(VLOOKUP(A988,DETAIL!$A$7:$F$1101,4,0),"")</f>
        <v/>
      </c>
      <c r="E988" s="131" t="str">
        <f>IFERROR(VLOOKUP(A988,DETAIL!$A$7:$F$1101,5,0),"")</f>
        <v/>
      </c>
      <c r="F988" s="131" t="str">
        <f>IFERROR(VLOOKUP(A988,DETAIL!$A$7:$O$1101,15,0),"")</f>
        <v/>
      </c>
      <c r="G988" s="131" t="str">
        <f>IFERROR(VLOOKUP(A988,DETAIL!$A$7:$O$1101,14,0),"")</f>
        <v/>
      </c>
      <c r="H988" s="16" t="str">
        <f>IFERROR(VLOOKUP(A988,DETAIL!$A$7:$F$1101,6,0),"")</f>
        <v/>
      </c>
      <c r="I988" s="16" t="str">
        <f>IFERROR(VLOOKUP(A988,DETAIL!$A$7:$P$1101,16,0),"")</f>
        <v/>
      </c>
      <c r="J988" s="16" t="str">
        <f>IFERROR(VLOOKUP(A988,DETAIL!$A$7:$O$1101,13,0),"")</f>
        <v/>
      </c>
      <c r="K988" s="132" t="str">
        <f>IFERROR(CONCATENATE("वर्ष ",VLOOKUP(A988,DETAIL!$A$7:$O$1101,11,0)," / ","प्रतिशत ",VLOOKUP(A988,DETAIL!$A$7:$O$1101,12,0)*100),"")</f>
        <v/>
      </c>
      <c r="L988" s="16" t="str">
        <f>IFERROR(VLOOKUP(A988,DETAIL!$A$7:$L$1101,7,0),"")</f>
        <v/>
      </c>
      <c r="M988" s="133" t="str">
        <f>IFERROR(VLOOKUP(A988,DETAIL!$A$7:$L$1101,8,0)*75%,"")</f>
        <v/>
      </c>
      <c r="N988" s="16" t="str">
        <f>IFERROR(VLOOKUP(A988,DETAIL!$A$7:$L$1101,9,0),"")</f>
        <v/>
      </c>
      <c r="O988" s="133" t="str">
        <f>IFERROR(VLOOKUP(A988,DETAIL!$A$7:$L$1101,10,0)*25%,"")</f>
        <v/>
      </c>
      <c r="P988" s="133" t="str">
        <f t="shared" si="34"/>
        <v/>
      </c>
      <c r="Q988" s="131"/>
    </row>
    <row r="989" spans="1:17" ht="24.95" customHeight="1">
      <c r="A989" s="150">
        <v>982</v>
      </c>
      <c r="B989" s="16" t="str">
        <f t="shared" si="35"/>
        <v/>
      </c>
      <c r="C989" s="130" t="str">
        <f>IFERROR(VLOOKUP(A989,DETAIL!$A$7:$F$1101,3,0),"")</f>
        <v/>
      </c>
      <c r="D989" s="130" t="str">
        <f>IFERROR(VLOOKUP(A989,DETAIL!$A$7:$F$1101,4,0),"")</f>
        <v/>
      </c>
      <c r="E989" s="131" t="str">
        <f>IFERROR(VLOOKUP(A989,DETAIL!$A$7:$F$1101,5,0),"")</f>
        <v/>
      </c>
      <c r="F989" s="131" t="str">
        <f>IFERROR(VLOOKUP(A989,DETAIL!$A$7:$O$1101,15,0),"")</f>
        <v/>
      </c>
      <c r="G989" s="131" t="str">
        <f>IFERROR(VLOOKUP(A989,DETAIL!$A$7:$O$1101,14,0),"")</f>
        <v/>
      </c>
      <c r="H989" s="16" t="str">
        <f>IFERROR(VLOOKUP(A989,DETAIL!$A$7:$F$1101,6,0),"")</f>
        <v/>
      </c>
      <c r="I989" s="16" t="str">
        <f>IFERROR(VLOOKUP(A989,DETAIL!$A$7:$P$1101,16,0),"")</f>
        <v/>
      </c>
      <c r="J989" s="16" t="str">
        <f>IFERROR(VLOOKUP(A989,DETAIL!$A$7:$O$1101,13,0),"")</f>
        <v/>
      </c>
      <c r="K989" s="132" t="str">
        <f>IFERROR(CONCATENATE("वर्ष ",VLOOKUP(A989,DETAIL!$A$7:$O$1101,11,0)," / ","प्रतिशत ",VLOOKUP(A989,DETAIL!$A$7:$O$1101,12,0)*100),"")</f>
        <v/>
      </c>
      <c r="L989" s="16" t="str">
        <f>IFERROR(VLOOKUP(A989,DETAIL!$A$7:$L$1101,7,0),"")</f>
        <v/>
      </c>
      <c r="M989" s="133" t="str">
        <f>IFERROR(VLOOKUP(A989,DETAIL!$A$7:$L$1101,8,0)*75%,"")</f>
        <v/>
      </c>
      <c r="N989" s="16" t="str">
        <f>IFERROR(VLOOKUP(A989,DETAIL!$A$7:$L$1101,9,0),"")</f>
        <v/>
      </c>
      <c r="O989" s="133" t="str">
        <f>IFERROR(VLOOKUP(A989,DETAIL!$A$7:$L$1101,10,0)*25%,"")</f>
        <v/>
      </c>
      <c r="P989" s="133" t="str">
        <f t="shared" si="34"/>
        <v/>
      </c>
      <c r="Q989" s="131"/>
    </row>
    <row r="990" spans="1:17" ht="24.95" customHeight="1">
      <c r="A990" s="150">
        <v>983</v>
      </c>
      <c r="B990" s="16" t="str">
        <f t="shared" si="35"/>
        <v/>
      </c>
      <c r="C990" s="130" t="str">
        <f>IFERROR(VLOOKUP(A990,DETAIL!$A$7:$F$1101,3,0),"")</f>
        <v/>
      </c>
      <c r="D990" s="130" t="str">
        <f>IFERROR(VLOOKUP(A990,DETAIL!$A$7:$F$1101,4,0),"")</f>
        <v/>
      </c>
      <c r="E990" s="131" t="str">
        <f>IFERROR(VLOOKUP(A990,DETAIL!$A$7:$F$1101,5,0),"")</f>
        <v/>
      </c>
      <c r="F990" s="131" t="str">
        <f>IFERROR(VLOOKUP(A990,DETAIL!$A$7:$O$1101,15,0),"")</f>
        <v/>
      </c>
      <c r="G990" s="131" t="str">
        <f>IFERROR(VLOOKUP(A990,DETAIL!$A$7:$O$1101,14,0),"")</f>
        <v/>
      </c>
      <c r="H990" s="16" t="str">
        <f>IFERROR(VLOOKUP(A990,DETAIL!$A$7:$F$1101,6,0),"")</f>
        <v/>
      </c>
      <c r="I990" s="16" t="str">
        <f>IFERROR(VLOOKUP(A990,DETAIL!$A$7:$P$1101,16,0),"")</f>
        <v/>
      </c>
      <c r="J990" s="16" t="str">
        <f>IFERROR(VLOOKUP(A990,DETAIL!$A$7:$O$1101,13,0),"")</f>
        <v/>
      </c>
      <c r="K990" s="132" t="str">
        <f>IFERROR(CONCATENATE("वर्ष ",VLOOKUP(A990,DETAIL!$A$7:$O$1101,11,0)," / ","प्रतिशत ",VLOOKUP(A990,DETAIL!$A$7:$O$1101,12,0)*100),"")</f>
        <v/>
      </c>
      <c r="L990" s="16" t="str">
        <f>IFERROR(VLOOKUP(A990,DETAIL!$A$7:$L$1101,7,0),"")</f>
        <v/>
      </c>
      <c r="M990" s="133" t="str">
        <f>IFERROR(VLOOKUP(A990,DETAIL!$A$7:$L$1101,8,0)*75%,"")</f>
        <v/>
      </c>
      <c r="N990" s="16" t="str">
        <f>IFERROR(VLOOKUP(A990,DETAIL!$A$7:$L$1101,9,0),"")</f>
        <v/>
      </c>
      <c r="O990" s="133" t="str">
        <f>IFERROR(VLOOKUP(A990,DETAIL!$A$7:$L$1101,10,0)*25%,"")</f>
        <v/>
      </c>
      <c r="P990" s="133" t="str">
        <f t="shared" si="34"/>
        <v/>
      </c>
      <c r="Q990" s="131"/>
    </row>
    <row r="991" spans="1:17" ht="24.95" customHeight="1">
      <c r="A991" s="150">
        <v>984</v>
      </c>
      <c r="B991" s="16" t="str">
        <f t="shared" si="35"/>
        <v/>
      </c>
      <c r="C991" s="130" t="str">
        <f>IFERROR(VLOOKUP(A991,DETAIL!$A$7:$F$1101,3,0),"")</f>
        <v/>
      </c>
      <c r="D991" s="130" t="str">
        <f>IFERROR(VLOOKUP(A991,DETAIL!$A$7:$F$1101,4,0),"")</f>
        <v/>
      </c>
      <c r="E991" s="131" t="str">
        <f>IFERROR(VLOOKUP(A991,DETAIL!$A$7:$F$1101,5,0),"")</f>
        <v/>
      </c>
      <c r="F991" s="131" t="str">
        <f>IFERROR(VLOOKUP(A991,DETAIL!$A$7:$O$1101,15,0),"")</f>
        <v/>
      </c>
      <c r="G991" s="131" t="str">
        <f>IFERROR(VLOOKUP(A991,DETAIL!$A$7:$O$1101,14,0),"")</f>
        <v/>
      </c>
      <c r="H991" s="16" t="str">
        <f>IFERROR(VLOOKUP(A991,DETAIL!$A$7:$F$1101,6,0),"")</f>
        <v/>
      </c>
      <c r="I991" s="16" t="str">
        <f>IFERROR(VLOOKUP(A991,DETAIL!$A$7:$P$1101,16,0),"")</f>
        <v/>
      </c>
      <c r="J991" s="16" t="str">
        <f>IFERROR(VLOOKUP(A991,DETAIL!$A$7:$O$1101,13,0),"")</f>
        <v/>
      </c>
      <c r="K991" s="132" t="str">
        <f>IFERROR(CONCATENATE("वर्ष ",VLOOKUP(A991,DETAIL!$A$7:$O$1101,11,0)," / ","प्रतिशत ",VLOOKUP(A991,DETAIL!$A$7:$O$1101,12,0)*100),"")</f>
        <v/>
      </c>
      <c r="L991" s="16" t="str">
        <f>IFERROR(VLOOKUP(A991,DETAIL!$A$7:$L$1101,7,0),"")</f>
        <v/>
      </c>
      <c r="M991" s="133" t="str">
        <f>IFERROR(VLOOKUP(A991,DETAIL!$A$7:$L$1101,8,0)*75%,"")</f>
        <v/>
      </c>
      <c r="N991" s="16" t="str">
        <f>IFERROR(VLOOKUP(A991,DETAIL!$A$7:$L$1101,9,0),"")</f>
        <v/>
      </c>
      <c r="O991" s="133" t="str">
        <f>IFERROR(VLOOKUP(A991,DETAIL!$A$7:$L$1101,10,0)*25%,"")</f>
        <v/>
      </c>
      <c r="P991" s="133" t="str">
        <f t="shared" si="34"/>
        <v/>
      </c>
      <c r="Q991" s="131"/>
    </row>
    <row r="992" spans="1:17" ht="24.95" customHeight="1">
      <c r="A992" s="150">
        <v>985</v>
      </c>
      <c r="B992" s="16" t="str">
        <f t="shared" si="35"/>
        <v/>
      </c>
      <c r="C992" s="130" t="str">
        <f>IFERROR(VLOOKUP(A992,DETAIL!$A$7:$F$1101,3,0),"")</f>
        <v/>
      </c>
      <c r="D992" s="130" t="str">
        <f>IFERROR(VLOOKUP(A992,DETAIL!$A$7:$F$1101,4,0),"")</f>
        <v/>
      </c>
      <c r="E992" s="131" t="str">
        <f>IFERROR(VLOOKUP(A992,DETAIL!$A$7:$F$1101,5,0),"")</f>
        <v/>
      </c>
      <c r="F992" s="131" t="str">
        <f>IFERROR(VLOOKUP(A992,DETAIL!$A$7:$O$1101,15,0),"")</f>
        <v/>
      </c>
      <c r="G992" s="131" t="str">
        <f>IFERROR(VLOOKUP(A992,DETAIL!$A$7:$O$1101,14,0),"")</f>
        <v/>
      </c>
      <c r="H992" s="16" t="str">
        <f>IFERROR(VLOOKUP(A992,DETAIL!$A$7:$F$1101,6,0),"")</f>
        <v/>
      </c>
      <c r="I992" s="16" t="str">
        <f>IFERROR(VLOOKUP(A992,DETAIL!$A$7:$P$1101,16,0),"")</f>
        <v/>
      </c>
      <c r="J992" s="16" t="str">
        <f>IFERROR(VLOOKUP(A992,DETAIL!$A$7:$O$1101,13,0),"")</f>
        <v/>
      </c>
      <c r="K992" s="132" t="str">
        <f>IFERROR(CONCATENATE("वर्ष ",VLOOKUP(A992,DETAIL!$A$7:$O$1101,11,0)," / ","प्रतिशत ",VLOOKUP(A992,DETAIL!$A$7:$O$1101,12,0)*100),"")</f>
        <v/>
      </c>
      <c r="L992" s="16" t="str">
        <f>IFERROR(VLOOKUP(A992,DETAIL!$A$7:$L$1101,7,0),"")</f>
        <v/>
      </c>
      <c r="M992" s="133" t="str">
        <f>IFERROR(VLOOKUP(A992,DETAIL!$A$7:$L$1101,8,0)*75%,"")</f>
        <v/>
      </c>
      <c r="N992" s="16" t="str">
        <f>IFERROR(VLOOKUP(A992,DETAIL!$A$7:$L$1101,9,0),"")</f>
        <v/>
      </c>
      <c r="O992" s="133" t="str">
        <f>IFERROR(VLOOKUP(A992,DETAIL!$A$7:$L$1101,10,0)*25%,"")</f>
        <v/>
      </c>
      <c r="P992" s="133" t="str">
        <f t="shared" si="34"/>
        <v/>
      </c>
      <c r="Q992" s="131"/>
    </row>
    <row r="993" spans="1:17" ht="24.95" customHeight="1">
      <c r="A993" s="150">
        <v>986</v>
      </c>
      <c r="B993" s="16" t="str">
        <f t="shared" si="35"/>
        <v/>
      </c>
      <c r="C993" s="130" t="str">
        <f>IFERROR(VLOOKUP(A993,DETAIL!$A$7:$F$1101,3,0),"")</f>
        <v/>
      </c>
      <c r="D993" s="130" t="str">
        <f>IFERROR(VLOOKUP(A993,DETAIL!$A$7:$F$1101,4,0),"")</f>
        <v/>
      </c>
      <c r="E993" s="131" t="str">
        <f>IFERROR(VLOOKUP(A993,DETAIL!$A$7:$F$1101,5,0),"")</f>
        <v/>
      </c>
      <c r="F993" s="131" t="str">
        <f>IFERROR(VLOOKUP(A993,DETAIL!$A$7:$O$1101,15,0),"")</f>
        <v/>
      </c>
      <c r="G993" s="131" t="str">
        <f>IFERROR(VLOOKUP(A993,DETAIL!$A$7:$O$1101,14,0),"")</f>
        <v/>
      </c>
      <c r="H993" s="16" t="str">
        <f>IFERROR(VLOOKUP(A993,DETAIL!$A$7:$F$1101,6,0),"")</f>
        <v/>
      </c>
      <c r="I993" s="16" t="str">
        <f>IFERROR(VLOOKUP(A993,DETAIL!$A$7:$P$1101,16,0),"")</f>
        <v/>
      </c>
      <c r="J993" s="16" t="str">
        <f>IFERROR(VLOOKUP(A993,DETAIL!$A$7:$O$1101,13,0),"")</f>
        <v/>
      </c>
      <c r="K993" s="132" t="str">
        <f>IFERROR(CONCATENATE("वर्ष ",VLOOKUP(A993,DETAIL!$A$7:$O$1101,11,0)," / ","प्रतिशत ",VLOOKUP(A993,DETAIL!$A$7:$O$1101,12,0)*100),"")</f>
        <v/>
      </c>
      <c r="L993" s="16" t="str">
        <f>IFERROR(VLOOKUP(A993,DETAIL!$A$7:$L$1101,7,0),"")</f>
        <v/>
      </c>
      <c r="M993" s="133" t="str">
        <f>IFERROR(VLOOKUP(A993,DETAIL!$A$7:$L$1101,8,0)*75%,"")</f>
        <v/>
      </c>
      <c r="N993" s="16" t="str">
        <f>IFERROR(VLOOKUP(A993,DETAIL!$A$7:$L$1101,9,0),"")</f>
        <v/>
      </c>
      <c r="O993" s="133" t="str">
        <f>IFERROR(VLOOKUP(A993,DETAIL!$A$7:$L$1101,10,0)*25%,"")</f>
        <v/>
      </c>
      <c r="P993" s="133" t="str">
        <f t="shared" si="34"/>
        <v/>
      </c>
      <c r="Q993" s="131"/>
    </row>
    <row r="994" spans="1:17" ht="24.95" customHeight="1">
      <c r="A994" s="150">
        <v>987</v>
      </c>
      <c r="B994" s="16" t="str">
        <f t="shared" si="35"/>
        <v/>
      </c>
      <c r="C994" s="130" t="str">
        <f>IFERROR(VLOOKUP(A994,DETAIL!$A$7:$F$1101,3,0),"")</f>
        <v/>
      </c>
      <c r="D994" s="130" t="str">
        <f>IFERROR(VLOOKUP(A994,DETAIL!$A$7:$F$1101,4,0),"")</f>
        <v/>
      </c>
      <c r="E994" s="131" t="str">
        <f>IFERROR(VLOOKUP(A994,DETAIL!$A$7:$F$1101,5,0),"")</f>
        <v/>
      </c>
      <c r="F994" s="131" t="str">
        <f>IFERROR(VLOOKUP(A994,DETAIL!$A$7:$O$1101,15,0),"")</f>
        <v/>
      </c>
      <c r="G994" s="131" t="str">
        <f>IFERROR(VLOOKUP(A994,DETAIL!$A$7:$O$1101,14,0),"")</f>
        <v/>
      </c>
      <c r="H994" s="16" t="str">
        <f>IFERROR(VLOOKUP(A994,DETAIL!$A$7:$F$1101,6,0),"")</f>
        <v/>
      </c>
      <c r="I994" s="16" t="str">
        <f>IFERROR(VLOOKUP(A994,DETAIL!$A$7:$P$1101,16,0),"")</f>
        <v/>
      </c>
      <c r="J994" s="16" t="str">
        <f>IFERROR(VLOOKUP(A994,DETAIL!$A$7:$O$1101,13,0),"")</f>
        <v/>
      </c>
      <c r="K994" s="132" t="str">
        <f>IFERROR(CONCATENATE("वर्ष ",VLOOKUP(A994,DETAIL!$A$7:$O$1101,11,0)," / ","प्रतिशत ",VLOOKUP(A994,DETAIL!$A$7:$O$1101,12,0)*100),"")</f>
        <v/>
      </c>
      <c r="L994" s="16" t="str">
        <f>IFERROR(VLOOKUP(A994,DETAIL!$A$7:$L$1101,7,0),"")</f>
        <v/>
      </c>
      <c r="M994" s="133" t="str">
        <f>IFERROR(VLOOKUP(A994,DETAIL!$A$7:$L$1101,8,0)*75%,"")</f>
        <v/>
      </c>
      <c r="N994" s="16" t="str">
        <f>IFERROR(VLOOKUP(A994,DETAIL!$A$7:$L$1101,9,0),"")</f>
        <v/>
      </c>
      <c r="O994" s="133" t="str">
        <f>IFERROR(VLOOKUP(A994,DETAIL!$A$7:$L$1101,10,0)*25%,"")</f>
        <v/>
      </c>
      <c r="P994" s="133" t="str">
        <f t="shared" si="34"/>
        <v/>
      </c>
      <c r="Q994" s="131"/>
    </row>
    <row r="995" spans="1:17" ht="24.95" customHeight="1">
      <c r="A995" s="150">
        <v>988</v>
      </c>
      <c r="B995" s="16" t="str">
        <f t="shared" si="35"/>
        <v/>
      </c>
      <c r="C995" s="130" t="str">
        <f>IFERROR(VLOOKUP(A995,DETAIL!$A$7:$F$1101,3,0),"")</f>
        <v/>
      </c>
      <c r="D995" s="130" t="str">
        <f>IFERROR(VLOOKUP(A995,DETAIL!$A$7:$F$1101,4,0),"")</f>
        <v/>
      </c>
      <c r="E995" s="131" t="str">
        <f>IFERROR(VLOOKUP(A995,DETAIL!$A$7:$F$1101,5,0),"")</f>
        <v/>
      </c>
      <c r="F995" s="131" t="str">
        <f>IFERROR(VLOOKUP(A995,DETAIL!$A$7:$O$1101,15,0),"")</f>
        <v/>
      </c>
      <c r="G995" s="131" t="str">
        <f>IFERROR(VLOOKUP(A995,DETAIL!$A$7:$O$1101,14,0),"")</f>
        <v/>
      </c>
      <c r="H995" s="16" t="str">
        <f>IFERROR(VLOOKUP(A995,DETAIL!$A$7:$F$1101,6,0),"")</f>
        <v/>
      </c>
      <c r="I995" s="16" t="str">
        <f>IFERROR(VLOOKUP(A995,DETAIL!$A$7:$P$1101,16,0),"")</f>
        <v/>
      </c>
      <c r="J995" s="16" t="str">
        <f>IFERROR(VLOOKUP(A995,DETAIL!$A$7:$O$1101,13,0),"")</f>
        <v/>
      </c>
      <c r="K995" s="132" t="str">
        <f>IFERROR(CONCATENATE("वर्ष ",VLOOKUP(A995,DETAIL!$A$7:$O$1101,11,0)," / ","प्रतिशत ",VLOOKUP(A995,DETAIL!$A$7:$O$1101,12,0)*100),"")</f>
        <v/>
      </c>
      <c r="L995" s="16" t="str">
        <f>IFERROR(VLOOKUP(A995,DETAIL!$A$7:$L$1101,7,0),"")</f>
        <v/>
      </c>
      <c r="M995" s="133" t="str">
        <f>IFERROR(VLOOKUP(A995,DETAIL!$A$7:$L$1101,8,0)*75%,"")</f>
        <v/>
      </c>
      <c r="N995" s="16" t="str">
        <f>IFERROR(VLOOKUP(A995,DETAIL!$A$7:$L$1101,9,0),"")</f>
        <v/>
      </c>
      <c r="O995" s="133" t="str">
        <f>IFERROR(VLOOKUP(A995,DETAIL!$A$7:$L$1101,10,0)*25%,"")</f>
        <v/>
      </c>
      <c r="P995" s="133" t="str">
        <f t="shared" si="34"/>
        <v/>
      </c>
      <c r="Q995" s="131"/>
    </row>
    <row r="996" spans="1:17" ht="24.95" customHeight="1">
      <c r="A996" s="150">
        <v>989</v>
      </c>
      <c r="B996" s="16" t="str">
        <f t="shared" si="35"/>
        <v/>
      </c>
      <c r="C996" s="130" t="str">
        <f>IFERROR(VLOOKUP(A996,DETAIL!$A$7:$F$1101,3,0),"")</f>
        <v/>
      </c>
      <c r="D996" s="130" t="str">
        <f>IFERROR(VLOOKUP(A996,DETAIL!$A$7:$F$1101,4,0),"")</f>
        <v/>
      </c>
      <c r="E996" s="131" t="str">
        <f>IFERROR(VLOOKUP(A996,DETAIL!$A$7:$F$1101,5,0),"")</f>
        <v/>
      </c>
      <c r="F996" s="131" t="str">
        <f>IFERROR(VLOOKUP(A996,DETAIL!$A$7:$O$1101,15,0),"")</f>
        <v/>
      </c>
      <c r="G996" s="131" t="str">
        <f>IFERROR(VLOOKUP(A996,DETAIL!$A$7:$O$1101,14,0),"")</f>
        <v/>
      </c>
      <c r="H996" s="16" t="str">
        <f>IFERROR(VLOOKUP(A996,DETAIL!$A$7:$F$1101,6,0),"")</f>
        <v/>
      </c>
      <c r="I996" s="16" t="str">
        <f>IFERROR(VLOOKUP(A996,DETAIL!$A$7:$P$1101,16,0),"")</f>
        <v/>
      </c>
      <c r="J996" s="16" t="str">
        <f>IFERROR(VLOOKUP(A996,DETAIL!$A$7:$O$1101,13,0),"")</f>
        <v/>
      </c>
      <c r="K996" s="132" t="str">
        <f>IFERROR(CONCATENATE("वर्ष ",VLOOKUP(A996,DETAIL!$A$7:$O$1101,11,0)," / ","प्रतिशत ",VLOOKUP(A996,DETAIL!$A$7:$O$1101,12,0)*100),"")</f>
        <v/>
      </c>
      <c r="L996" s="16" t="str">
        <f>IFERROR(VLOOKUP(A996,DETAIL!$A$7:$L$1101,7,0),"")</f>
        <v/>
      </c>
      <c r="M996" s="133" t="str">
        <f>IFERROR(VLOOKUP(A996,DETAIL!$A$7:$L$1101,8,0)*75%,"")</f>
        <v/>
      </c>
      <c r="N996" s="16" t="str">
        <f>IFERROR(VLOOKUP(A996,DETAIL!$A$7:$L$1101,9,0),"")</f>
        <v/>
      </c>
      <c r="O996" s="133" t="str">
        <f>IFERROR(VLOOKUP(A996,DETAIL!$A$7:$L$1101,10,0)*25%,"")</f>
        <v/>
      </c>
      <c r="P996" s="133" t="str">
        <f t="shared" si="34"/>
        <v/>
      </c>
      <c r="Q996" s="131"/>
    </row>
    <row r="997" spans="1:17" ht="24.95" customHeight="1">
      <c r="A997" s="150">
        <v>990</v>
      </c>
      <c r="B997" s="16" t="str">
        <f t="shared" si="35"/>
        <v/>
      </c>
      <c r="C997" s="130" t="str">
        <f>IFERROR(VLOOKUP(A997,DETAIL!$A$7:$F$1101,3,0),"")</f>
        <v/>
      </c>
      <c r="D997" s="130" t="str">
        <f>IFERROR(VLOOKUP(A997,DETAIL!$A$7:$F$1101,4,0),"")</f>
        <v/>
      </c>
      <c r="E997" s="131" t="str">
        <f>IFERROR(VLOOKUP(A997,DETAIL!$A$7:$F$1101,5,0),"")</f>
        <v/>
      </c>
      <c r="F997" s="131" t="str">
        <f>IFERROR(VLOOKUP(A997,DETAIL!$A$7:$O$1101,15,0),"")</f>
        <v/>
      </c>
      <c r="G997" s="131" t="str">
        <f>IFERROR(VLOOKUP(A997,DETAIL!$A$7:$O$1101,14,0),"")</f>
        <v/>
      </c>
      <c r="H997" s="16" t="str">
        <f>IFERROR(VLOOKUP(A997,DETAIL!$A$7:$F$1101,6,0),"")</f>
        <v/>
      </c>
      <c r="I997" s="16" t="str">
        <f>IFERROR(VLOOKUP(A997,DETAIL!$A$7:$P$1101,16,0),"")</f>
        <v/>
      </c>
      <c r="J997" s="16" t="str">
        <f>IFERROR(VLOOKUP(A997,DETAIL!$A$7:$O$1101,13,0),"")</f>
        <v/>
      </c>
      <c r="K997" s="132" t="str">
        <f>IFERROR(CONCATENATE("वर्ष ",VLOOKUP(A997,DETAIL!$A$7:$O$1101,11,0)," / ","प्रतिशत ",VLOOKUP(A997,DETAIL!$A$7:$O$1101,12,0)*100),"")</f>
        <v/>
      </c>
      <c r="L997" s="16" t="str">
        <f>IFERROR(VLOOKUP(A997,DETAIL!$A$7:$L$1101,7,0),"")</f>
        <v/>
      </c>
      <c r="M997" s="133" t="str">
        <f>IFERROR(VLOOKUP(A997,DETAIL!$A$7:$L$1101,8,0)*75%,"")</f>
        <v/>
      </c>
      <c r="N997" s="16" t="str">
        <f>IFERROR(VLOOKUP(A997,DETAIL!$A$7:$L$1101,9,0),"")</f>
        <v/>
      </c>
      <c r="O997" s="133" t="str">
        <f>IFERROR(VLOOKUP(A997,DETAIL!$A$7:$L$1101,10,0)*25%,"")</f>
        <v/>
      </c>
      <c r="P997" s="133" t="str">
        <f t="shared" si="34"/>
        <v/>
      </c>
      <c r="Q997" s="131"/>
    </row>
    <row r="998" spans="1:17" ht="24.95" customHeight="1">
      <c r="A998" s="150">
        <v>991</v>
      </c>
      <c r="B998" s="16" t="str">
        <f t="shared" si="35"/>
        <v/>
      </c>
      <c r="C998" s="130" t="str">
        <f>IFERROR(VLOOKUP(A998,DETAIL!$A$7:$F$1101,3,0),"")</f>
        <v/>
      </c>
      <c r="D998" s="130" t="str">
        <f>IFERROR(VLOOKUP(A998,DETAIL!$A$7:$F$1101,4,0),"")</f>
        <v/>
      </c>
      <c r="E998" s="131" t="str">
        <f>IFERROR(VLOOKUP(A998,DETAIL!$A$7:$F$1101,5,0),"")</f>
        <v/>
      </c>
      <c r="F998" s="131" t="str">
        <f>IFERROR(VLOOKUP(A998,DETAIL!$A$7:$O$1101,15,0),"")</f>
        <v/>
      </c>
      <c r="G998" s="131" t="str">
        <f>IFERROR(VLOOKUP(A998,DETAIL!$A$7:$O$1101,14,0),"")</f>
        <v/>
      </c>
      <c r="H998" s="16" t="str">
        <f>IFERROR(VLOOKUP(A998,DETAIL!$A$7:$F$1101,6,0),"")</f>
        <v/>
      </c>
      <c r="I998" s="16" t="str">
        <f>IFERROR(VLOOKUP(A998,DETAIL!$A$7:$P$1101,16,0),"")</f>
        <v/>
      </c>
      <c r="J998" s="16" t="str">
        <f>IFERROR(VLOOKUP(A998,DETAIL!$A$7:$O$1101,13,0),"")</f>
        <v/>
      </c>
      <c r="K998" s="132" t="str">
        <f>IFERROR(CONCATENATE("वर्ष ",VLOOKUP(A998,DETAIL!$A$7:$O$1101,11,0)," / ","प्रतिशत ",VLOOKUP(A998,DETAIL!$A$7:$O$1101,12,0)*100),"")</f>
        <v/>
      </c>
      <c r="L998" s="16" t="str">
        <f>IFERROR(VLOOKUP(A998,DETAIL!$A$7:$L$1101,7,0),"")</f>
        <v/>
      </c>
      <c r="M998" s="133" t="str">
        <f>IFERROR(VLOOKUP(A998,DETAIL!$A$7:$L$1101,8,0)*75%,"")</f>
        <v/>
      </c>
      <c r="N998" s="16" t="str">
        <f>IFERROR(VLOOKUP(A998,DETAIL!$A$7:$L$1101,9,0),"")</f>
        <v/>
      </c>
      <c r="O998" s="133" t="str">
        <f>IFERROR(VLOOKUP(A998,DETAIL!$A$7:$L$1101,10,0)*25%,"")</f>
        <v/>
      </c>
      <c r="P998" s="133" t="str">
        <f t="shared" si="34"/>
        <v/>
      </c>
      <c r="Q998" s="131"/>
    </row>
    <row r="999" spans="1:17" ht="24.95" customHeight="1">
      <c r="A999" s="150">
        <v>992</v>
      </c>
      <c r="B999" s="16" t="str">
        <f t="shared" si="35"/>
        <v/>
      </c>
      <c r="C999" s="130" t="str">
        <f>IFERROR(VLOOKUP(A999,DETAIL!$A$7:$F$1101,3,0),"")</f>
        <v/>
      </c>
      <c r="D999" s="130" t="str">
        <f>IFERROR(VLOOKUP(A999,DETAIL!$A$7:$F$1101,4,0),"")</f>
        <v/>
      </c>
      <c r="E999" s="131" t="str">
        <f>IFERROR(VLOOKUP(A999,DETAIL!$A$7:$F$1101,5,0),"")</f>
        <v/>
      </c>
      <c r="F999" s="131" t="str">
        <f>IFERROR(VLOOKUP(A999,DETAIL!$A$7:$O$1101,15,0),"")</f>
        <v/>
      </c>
      <c r="G999" s="131" t="str">
        <f>IFERROR(VLOOKUP(A999,DETAIL!$A$7:$O$1101,14,0),"")</f>
        <v/>
      </c>
      <c r="H999" s="16" t="str">
        <f>IFERROR(VLOOKUP(A999,DETAIL!$A$7:$F$1101,6,0),"")</f>
        <v/>
      </c>
      <c r="I999" s="16" t="str">
        <f>IFERROR(VLOOKUP(A999,DETAIL!$A$7:$P$1101,16,0),"")</f>
        <v/>
      </c>
      <c r="J999" s="16" t="str">
        <f>IFERROR(VLOOKUP(A999,DETAIL!$A$7:$O$1101,13,0),"")</f>
        <v/>
      </c>
      <c r="K999" s="132" t="str">
        <f>IFERROR(CONCATENATE("वर्ष ",VLOOKUP(A999,DETAIL!$A$7:$O$1101,11,0)," / ","प्रतिशत ",VLOOKUP(A999,DETAIL!$A$7:$O$1101,12,0)*100),"")</f>
        <v/>
      </c>
      <c r="L999" s="16" t="str">
        <f>IFERROR(VLOOKUP(A999,DETAIL!$A$7:$L$1101,7,0),"")</f>
        <v/>
      </c>
      <c r="M999" s="133" t="str">
        <f>IFERROR(VLOOKUP(A999,DETAIL!$A$7:$L$1101,8,0)*75%,"")</f>
        <v/>
      </c>
      <c r="N999" s="16" t="str">
        <f>IFERROR(VLOOKUP(A999,DETAIL!$A$7:$L$1101,9,0),"")</f>
        <v/>
      </c>
      <c r="O999" s="133" t="str">
        <f>IFERROR(VLOOKUP(A999,DETAIL!$A$7:$L$1101,10,0)*25%,"")</f>
        <v/>
      </c>
      <c r="P999" s="133" t="str">
        <f t="shared" si="34"/>
        <v/>
      </c>
      <c r="Q999" s="131"/>
    </row>
    <row r="1000" spans="1:17" ht="24.95" customHeight="1">
      <c r="A1000" s="150">
        <v>993</v>
      </c>
      <c r="B1000" s="16" t="str">
        <f t="shared" si="35"/>
        <v/>
      </c>
      <c r="C1000" s="130" t="str">
        <f>IFERROR(VLOOKUP(A1000,DETAIL!$A$7:$F$1101,3,0),"")</f>
        <v/>
      </c>
      <c r="D1000" s="130" t="str">
        <f>IFERROR(VLOOKUP(A1000,DETAIL!$A$7:$F$1101,4,0),"")</f>
        <v/>
      </c>
      <c r="E1000" s="131" t="str">
        <f>IFERROR(VLOOKUP(A1000,DETAIL!$A$7:$F$1101,5,0),"")</f>
        <v/>
      </c>
      <c r="F1000" s="131" t="str">
        <f>IFERROR(VLOOKUP(A1000,DETAIL!$A$7:$O$1101,15,0),"")</f>
        <v/>
      </c>
      <c r="G1000" s="131" t="str">
        <f>IFERROR(VLOOKUP(A1000,DETAIL!$A$7:$O$1101,14,0),"")</f>
        <v/>
      </c>
      <c r="H1000" s="16" t="str">
        <f>IFERROR(VLOOKUP(A1000,DETAIL!$A$7:$F$1101,6,0),"")</f>
        <v/>
      </c>
      <c r="I1000" s="16" t="str">
        <f>IFERROR(VLOOKUP(A1000,DETAIL!$A$7:$P$1101,16,0),"")</f>
        <v/>
      </c>
      <c r="J1000" s="16" t="str">
        <f>IFERROR(VLOOKUP(A1000,DETAIL!$A$7:$O$1101,13,0),"")</f>
        <v/>
      </c>
      <c r="K1000" s="132" t="str">
        <f>IFERROR(CONCATENATE("वर्ष ",VLOOKUP(A1000,DETAIL!$A$7:$O$1101,11,0)," / ","प्रतिशत ",VLOOKUP(A1000,DETAIL!$A$7:$O$1101,12,0)*100),"")</f>
        <v/>
      </c>
      <c r="L1000" s="16" t="str">
        <f>IFERROR(VLOOKUP(A1000,DETAIL!$A$7:$L$1101,7,0),"")</f>
        <v/>
      </c>
      <c r="M1000" s="133" t="str">
        <f>IFERROR(VLOOKUP(A1000,DETAIL!$A$7:$L$1101,8,0)*75%,"")</f>
        <v/>
      </c>
      <c r="N1000" s="16" t="str">
        <f>IFERROR(VLOOKUP(A1000,DETAIL!$A$7:$L$1101,9,0),"")</f>
        <v/>
      </c>
      <c r="O1000" s="133" t="str">
        <f>IFERROR(VLOOKUP(A1000,DETAIL!$A$7:$L$1101,10,0)*25%,"")</f>
        <v/>
      </c>
      <c r="P1000" s="133" t="str">
        <f t="shared" si="34"/>
        <v/>
      </c>
      <c r="Q1000" s="131"/>
    </row>
    <row r="1001" spans="1:17" ht="24.95" customHeight="1">
      <c r="A1001" s="150">
        <v>994</v>
      </c>
      <c r="B1001" s="16" t="str">
        <f t="shared" si="35"/>
        <v/>
      </c>
      <c r="C1001" s="130" t="str">
        <f>IFERROR(VLOOKUP(A1001,DETAIL!$A$7:$F$1101,3,0),"")</f>
        <v/>
      </c>
      <c r="D1001" s="130" t="str">
        <f>IFERROR(VLOOKUP(A1001,DETAIL!$A$7:$F$1101,4,0),"")</f>
        <v/>
      </c>
      <c r="E1001" s="131" t="str">
        <f>IFERROR(VLOOKUP(A1001,DETAIL!$A$7:$F$1101,5,0),"")</f>
        <v/>
      </c>
      <c r="F1001" s="131" t="str">
        <f>IFERROR(VLOOKUP(A1001,DETAIL!$A$7:$O$1101,15,0),"")</f>
        <v/>
      </c>
      <c r="G1001" s="131" t="str">
        <f>IFERROR(VLOOKUP(A1001,DETAIL!$A$7:$O$1101,14,0),"")</f>
        <v/>
      </c>
      <c r="H1001" s="16" t="str">
        <f>IFERROR(VLOOKUP(A1001,DETAIL!$A$7:$F$1101,6,0),"")</f>
        <v/>
      </c>
      <c r="I1001" s="16" t="str">
        <f>IFERROR(VLOOKUP(A1001,DETAIL!$A$7:$P$1101,16,0),"")</f>
        <v/>
      </c>
      <c r="J1001" s="16" t="str">
        <f>IFERROR(VLOOKUP(A1001,DETAIL!$A$7:$O$1101,13,0),"")</f>
        <v/>
      </c>
      <c r="K1001" s="132" t="str">
        <f>IFERROR(CONCATENATE("वर्ष ",VLOOKUP(A1001,DETAIL!$A$7:$O$1101,11,0)," / ","प्रतिशत ",VLOOKUP(A1001,DETAIL!$A$7:$O$1101,12,0)*100),"")</f>
        <v/>
      </c>
      <c r="L1001" s="16" t="str">
        <f>IFERROR(VLOOKUP(A1001,DETAIL!$A$7:$L$1101,7,0),"")</f>
        <v/>
      </c>
      <c r="M1001" s="133" t="str">
        <f>IFERROR(VLOOKUP(A1001,DETAIL!$A$7:$L$1101,8,0)*75%,"")</f>
        <v/>
      </c>
      <c r="N1001" s="16" t="str">
        <f>IFERROR(VLOOKUP(A1001,DETAIL!$A$7:$L$1101,9,0),"")</f>
        <v/>
      </c>
      <c r="O1001" s="133" t="str">
        <f>IFERROR(VLOOKUP(A1001,DETAIL!$A$7:$L$1101,10,0)*25%,"")</f>
        <v/>
      </c>
      <c r="P1001" s="133" t="str">
        <f t="shared" si="34"/>
        <v/>
      </c>
      <c r="Q1001" s="131"/>
    </row>
    <row r="1002" spans="1:17" ht="24.95" customHeight="1">
      <c r="A1002" s="150">
        <v>995</v>
      </c>
      <c r="B1002" s="16" t="str">
        <f t="shared" si="35"/>
        <v/>
      </c>
      <c r="C1002" s="130" t="str">
        <f>IFERROR(VLOOKUP(A1002,DETAIL!$A$7:$F$1101,3,0),"")</f>
        <v/>
      </c>
      <c r="D1002" s="130" t="str">
        <f>IFERROR(VLOOKUP(A1002,DETAIL!$A$7:$F$1101,4,0),"")</f>
        <v/>
      </c>
      <c r="E1002" s="131" t="str">
        <f>IFERROR(VLOOKUP(A1002,DETAIL!$A$7:$F$1101,5,0),"")</f>
        <v/>
      </c>
      <c r="F1002" s="131" t="str">
        <f>IFERROR(VLOOKUP(A1002,DETAIL!$A$7:$O$1101,15,0),"")</f>
        <v/>
      </c>
      <c r="G1002" s="131" t="str">
        <f>IFERROR(VLOOKUP(A1002,DETAIL!$A$7:$O$1101,14,0),"")</f>
        <v/>
      </c>
      <c r="H1002" s="16" t="str">
        <f>IFERROR(VLOOKUP(A1002,DETAIL!$A$7:$F$1101,6,0),"")</f>
        <v/>
      </c>
      <c r="I1002" s="16" t="str">
        <f>IFERROR(VLOOKUP(A1002,DETAIL!$A$7:$P$1101,16,0),"")</f>
        <v/>
      </c>
      <c r="J1002" s="16" t="str">
        <f>IFERROR(VLOOKUP(A1002,DETAIL!$A$7:$O$1101,13,0),"")</f>
        <v/>
      </c>
      <c r="K1002" s="132" t="str">
        <f>IFERROR(CONCATENATE("वर्ष ",VLOOKUP(A1002,DETAIL!$A$7:$O$1101,11,0)," / ","प्रतिशत ",VLOOKUP(A1002,DETAIL!$A$7:$O$1101,12,0)*100),"")</f>
        <v/>
      </c>
      <c r="L1002" s="16" t="str">
        <f>IFERROR(VLOOKUP(A1002,DETAIL!$A$7:$L$1101,7,0),"")</f>
        <v/>
      </c>
      <c r="M1002" s="133" t="str">
        <f>IFERROR(VLOOKUP(A1002,DETAIL!$A$7:$L$1101,8,0)*75%,"")</f>
        <v/>
      </c>
      <c r="N1002" s="16" t="str">
        <f>IFERROR(VLOOKUP(A1002,DETAIL!$A$7:$L$1101,9,0),"")</f>
        <v/>
      </c>
      <c r="O1002" s="133" t="str">
        <f>IFERROR(VLOOKUP(A1002,DETAIL!$A$7:$L$1101,10,0)*25%,"")</f>
        <v/>
      </c>
      <c r="P1002" s="133" t="str">
        <f t="shared" si="34"/>
        <v/>
      </c>
      <c r="Q1002" s="131"/>
    </row>
    <row r="1003" spans="1:17" ht="24.95" customHeight="1">
      <c r="A1003" s="150">
        <v>996</v>
      </c>
      <c r="B1003" s="16" t="str">
        <f t="shared" si="35"/>
        <v/>
      </c>
      <c r="C1003" s="130" t="str">
        <f>IFERROR(VLOOKUP(A1003,DETAIL!$A$7:$F$1101,3,0),"")</f>
        <v/>
      </c>
      <c r="D1003" s="130" t="str">
        <f>IFERROR(VLOOKUP(A1003,DETAIL!$A$7:$F$1101,4,0),"")</f>
        <v/>
      </c>
      <c r="E1003" s="131" t="str">
        <f>IFERROR(VLOOKUP(A1003,DETAIL!$A$7:$F$1101,5,0),"")</f>
        <v/>
      </c>
      <c r="F1003" s="131" t="str">
        <f>IFERROR(VLOOKUP(A1003,DETAIL!$A$7:$O$1101,15,0),"")</f>
        <v/>
      </c>
      <c r="G1003" s="131" t="str">
        <f>IFERROR(VLOOKUP(A1003,DETAIL!$A$7:$O$1101,14,0),"")</f>
        <v/>
      </c>
      <c r="H1003" s="16" t="str">
        <f>IFERROR(VLOOKUP(A1003,DETAIL!$A$7:$F$1101,6,0),"")</f>
        <v/>
      </c>
      <c r="I1003" s="16" t="str">
        <f>IFERROR(VLOOKUP(A1003,DETAIL!$A$7:$P$1101,16,0),"")</f>
        <v/>
      </c>
      <c r="J1003" s="16" t="str">
        <f>IFERROR(VLOOKUP(A1003,DETAIL!$A$7:$O$1101,13,0),"")</f>
        <v/>
      </c>
      <c r="K1003" s="132" t="str">
        <f>IFERROR(CONCATENATE("वर्ष ",VLOOKUP(A1003,DETAIL!$A$7:$O$1101,11,0)," / ","प्रतिशत ",VLOOKUP(A1003,DETAIL!$A$7:$O$1101,12,0)*100),"")</f>
        <v/>
      </c>
      <c r="L1003" s="16" t="str">
        <f>IFERROR(VLOOKUP(A1003,DETAIL!$A$7:$L$1101,7,0),"")</f>
        <v/>
      </c>
      <c r="M1003" s="133" t="str">
        <f>IFERROR(VLOOKUP(A1003,DETAIL!$A$7:$L$1101,8,0)*75%,"")</f>
        <v/>
      </c>
      <c r="N1003" s="16" t="str">
        <f>IFERROR(VLOOKUP(A1003,DETAIL!$A$7:$L$1101,9,0),"")</f>
        <v/>
      </c>
      <c r="O1003" s="133" t="str">
        <f>IFERROR(VLOOKUP(A1003,DETAIL!$A$7:$L$1101,10,0)*25%,"")</f>
        <v/>
      </c>
      <c r="P1003" s="133" t="str">
        <f t="shared" si="34"/>
        <v/>
      </c>
      <c r="Q1003" s="131"/>
    </row>
    <row r="1004" spans="1:17" ht="24.95" customHeight="1">
      <c r="A1004" s="150">
        <v>997</v>
      </c>
      <c r="B1004" s="16" t="str">
        <f t="shared" si="35"/>
        <v/>
      </c>
      <c r="C1004" s="130" t="str">
        <f>IFERROR(VLOOKUP(A1004,DETAIL!$A$7:$F$1101,3,0),"")</f>
        <v/>
      </c>
      <c r="D1004" s="130" t="str">
        <f>IFERROR(VLOOKUP(A1004,DETAIL!$A$7:$F$1101,4,0),"")</f>
        <v/>
      </c>
      <c r="E1004" s="131" t="str">
        <f>IFERROR(VLOOKUP(A1004,DETAIL!$A$7:$F$1101,5,0),"")</f>
        <v/>
      </c>
      <c r="F1004" s="131" t="str">
        <f>IFERROR(VLOOKUP(A1004,DETAIL!$A$7:$O$1101,15,0),"")</f>
        <v/>
      </c>
      <c r="G1004" s="131" t="str">
        <f>IFERROR(VLOOKUP(A1004,DETAIL!$A$7:$O$1101,14,0),"")</f>
        <v/>
      </c>
      <c r="H1004" s="16" t="str">
        <f>IFERROR(VLOOKUP(A1004,DETAIL!$A$7:$F$1101,6,0),"")</f>
        <v/>
      </c>
      <c r="I1004" s="16" t="str">
        <f>IFERROR(VLOOKUP(A1004,DETAIL!$A$7:$P$1101,16,0),"")</f>
        <v/>
      </c>
      <c r="J1004" s="16" t="str">
        <f>IFERROR(VLOOKUP(A1004,DETAIL!$A$7:$O$1101,13,0),"")</f>
        <v/>
      </c>
      <c r="K1004" s="132" t="str">
        <f>IFERROR(CONCATENATE("वर्ष ",VLOOKUP(A1004,DETAIL!$A$7:$O$1101,11,0)," / ","प्रतिशत ",VLOOKUP(A1004,DETAIL!$A$7:$O$1101,12,0)*100),"")</f>
        <v/>
      </c>
      <c r="L1004" s="16" t="str">
        <f>IFERROR(VLOOKUP(A1004,DETAIL!$A$7:$L$1101,7,0),"")</f>
        <v/>
      </c>
      <c r="M1004" s="133" t="str">
        <f>IFERROR(VLOOKUP(A1004,DETAIL!$A$7:$L$1101,8,0)*75%,"")</f>
        <v/>
      </c>
      <c r="N1004" s="16" t="str">
        <f>IFERROR(VLOOKUP(A1004,DETAIL!$A$7:$L$1101,9,0),"")</f>
        <v/>
      </c>
      <c r="O1004" s="133" t="str">
        <f>IFERROR(VLOOKUP(A1004,DETAIL!$A$7:$L$1101,10,0)*25%,"")</f>
        <v/>
      </c>
      <c r="P1004" s="133" t="str">
        <f t="shared" si="34"/>
        <v/>
      </c>
      <c r="Q1004" s="131"/>
    </row>
    <row r="1005" spans="1:17" ht="24.95" customHeight="1">
      <c r="A1005" s="150">
        <v>998</v>
      </c>
      <c r="B1005" s="16" t="str">
        <f t="shared" si="35"/>
        <v/>
      </c>
      <c r="C1005" s="130" t="str">
        <f>IFERROR(VLOOKUP(A1005,DETAIL!$A$7:$F$1101,3,0),"")</f>
        <v/>
      </c>
      <c r="D1005" s="130" t="str">
        <f>IFERROR(VLOOKUP(A1005,DETAIL!$A$7:$F$1101,4,0),"")</f>
        <v/>
      </c>
      <c r="E1005" s="131" t="str">
        <f>IFERROR(VLOOKUP(A1005,DETAIL!$A$7:$F$1101,5,0),"")</f>
        <v/>
      </c>
      <c r="F1005" s="131" t="str">
        <f>IFERROR(VLOOKUP(A1005,DETAIL!$A$7:$O$1101,15,0),"")</f>
        <v/>
      </c>
      <c r="G1005" s="131" t="str">
        <f>IFERROR(VLOOKUP(A1005,DETAIL!$A$7:$O$1101,14,0),"")</f>
        <v/>
      </c>
      <c r="H1005" s="16" t="str">
        <f>IFERROR(VLOOKUP(A1005,DETAIL!$A$7:$F$1101,6,0),"")</f>
        <v/>
      </c>
      <c r="I1005" s="16" t="str">
        <f>IFERROR(VLOOKUP(A1005,DETAIL!$A$7:$P$1101,16,0),"")</f>
        <v/>
      </c>
      <c r="J1005" s="16" t="str">
        <f>IFERROR(VLOOKUP(A1005,DETAIL!$A$7:$O$1101,13,0),"")</f>
        <v/>
      </c>
      <c r="K1005" s="132" t="str">
        <f>IFERROR(CONCATENATE("वर्ष ",VLOOKUP(A1005,DETAIL!$A$7:$O$1101,11,0)," / ","प्रतिशत ",VLOOKUP(A1005,DETAIL!$A$7:$O$1101,12,0)*100),"")</f>
        <v/>
      </c>
      <c r="L1005" s="16" t="str">
        <f>IFERROR(VLOOKUP(A1005,DETAIL!$A$7:$L$1101,7,0),"")</f>
        <v/>
      </c>
      <c r="M1005" s="133" t="str">
        <f>IFERROR(VLOOKUP(A1005,DETAIL!$A$7:$L$1101,8,0)*75%,"")</f>
        <v/>
      </c>
      <c r="N1005" s="16" t="str">
        <f>IFERROR(VLOOKUP(A1005,DETAIL!$A$7:$L$1101,9,0),"")</f>
        <v/>
      </c>
      <c r="O1005" s="133" t="str">
        <f>IFERROR(VLOOKUP(A1005,DETAIL!$A$7:$L$1101,10,0)*25%,"")</f>
        <v/>
      </c>
      <c r="P1005" s="133" t="str">
        <f t="shared" si="34"/>
        <v/>
      </c>
      <c r="Q1005" s="131"/>
    </row>
    <row r="1006" spans="1:17" ht="24.95" customHeight="1">
      <c r="A1006" s="150">
        <v>999</v>
      </c>
      <c r="B1006" s="16" t="str">
        <f t="shared" si="35"/>
        <v/>
      </c>
      <c r="C1006" s="130" t="str">
        <f>IFERROR(VLOOKUP(A1006,DETAIL!$A$7:$F$1101,3,0),"")</f>
        <v/>
      </c>
      <c r="D1006" s="130" t="str">
        <f>IFERROR(VLOOKUP(A1006,DETAIL!$A$7:$F$1101,4,0),"")</f>
        <v/>
      </c>
      <c r="E1006" s="131" t="str">
        <f>IFERROR(VLOOKUP(A1006,DETAIL!$A$7:$F$1101,5,0),"")</f>
        <v/>
      </c>
      <c r="F1006" s="131" t="str">
        <f>IFERROR(VLOOKUP(A1006,DETAIL!$A$7:$O$1101,15,0),"")</f>
        <v/>
      </c>
      <c r="G1006" s="131" t="str">
        <f>IFERROR(VLOOKUP(A1006,DETAIL!$A$7:$O$1101,14,0),"")</f>
        <v/>
      </c>
      <c r="H1006" s="16" t="str">
        <f>IFERROR(VLOOKUP(A1006,DETAIL!$A$7:$F$1101,6,0),"")</f>
        <v/>
      </c>
      <c r="I1006" s="16" t="str">
        <f>IFERROR(VLOOKUP(A1006,DETAIL!$A$7:$P$1101,16,0),"")</f>
        <v/>
      </c>
      <c r="J1006" s="16" t="str">
        <f>IFERROR(VLOOKUP(A1006,DETAIL!$A$7:$O$1101,13,0),"")</f>
        <v/>
      </c>
      <c r="K1006" s="132" t="str">
        <f>IFERROR(CONCATENATE("वर्ष ",VLOOKUP(A1006,DETAIL!$A$7:$O$1101,11,0)," / ","प्रतिशत ",VLOOKUP(A1006,DETAIL!$A$7:$O$1101,12,0)*100),"")</f>
        <v/>
      </c>
      <c r="L1006" s="16" t="str">
        <f>IFERROR(VLOOKUP(A1006,DETAIL!$A$7:$L$1101,7,0),"")</f>
        <v/>
      </c>
      <c r="M1006" s="133" t="str">
        <f>IFERROR(VLOOKUP(A1006,DETAIL!$A$7:$L$1101,8,0)*75%,"")</f>
        <v/>
      </c>
      <c r="N1006" s="16" t="str">
        <f>IFERROR(VLOOKUP(A1006,DETAIL!$A$7:$L$1101,9,0),"")</f>
        <v/>
      </c>
      <c r="O1006" s="133" t="str">
        <f>IFERROR(VLOOKUP(A1006,DETAIL!$A$7:$L$1101,10,0)*25%,"")</f>
        <v/>
      </c>
      <c r="P1006" s="133" t="str">
        <f t="shared" si="34"/>
        <v/>
      </c>
      <c r="Q1006" s="131"/>
    </row>
    <row r="1007" spans="1:17" ht="24.95" customHeight="1">
      <c r="A1007" s="150">
        <v>1000</v>
      </c>
      <c r="B1007" s="16" t="str">
        <f t="shared" si="35"/>
        <v/>
      </c>
      <c r="C1007" s="130" t="str">
        <f>IFERROR(VLOOKUP(A1007,DETAIL!$A$7:$F$1101,3,0),"")</f>
        <v/>
      </c>
      <c r="D1007" s="130" t="str">
        <f>IFERROR(VLOOKUP(A1007,DETAIL!$A$7:$F$1101,4,0),"")</f>
        <v/>
      </c>
      <c r="E1007" s="131" t="str">
        <f>IFERROR(VLOOKUP(A1007,DETAIL!$A$7:$F$1101,5,0),"")</f>
        <v/>
      </c>
      <c r="F1007" s="131" t="str">
        <f>IFERROR(VLOOKUP(A1007,DETAIL!$A$7:$O$1101,15,0),"")</f>
        <v/>
      </c>
      <c r="G1007" s="131" t="str">
        <f>IFERROR(VLOOKUP(A1007,DETAIL!$A$7:$O$1101,14,0),"")</f>
        <v/>
      </c>
      <c r="H1007" s="16" t="str">
        <f>IFERROR(VLOOKUP(A1007,DETAIL!$A$7:$F$1101,6,0),"")</f>
        <v/>
      </c>
      <c r="I1007" s="16" t="str">
        <f>IFERROR(VLOOKUP(A1007,DETAIL!$A$7:$P$1101,16,0),"")</f>
        <v/>
      </c>
      <c r="J1007" s="16" t="str">
        <f>IFERROR(VLOOKUP(A1007,DETAIL!$A$7:$O$1101,13,0),"")</f>
        <v/>
      </c>
      <c r="K1007" s="132" t="str">
        <f>IFERROR(CONCATENATE("वर्ष ",VLOOKUP(A1007,DETAIL!$A$7:$O$1101,11,0)," / ","प्रतिशत ",VLOOKUP(A1007,DETAIL!$A$7:$O$1101,12,0)*100),"")</f>
        <v/>
      </c>
      <c r="L1007" s="16" t="str">
        <f>IFERROR(VLOOKUP(A1007,DETAIL!$A$7:$L$1101,7,0),"")</f>
        <v/>
      </c>
      <c r="M1007" s="133" t="str">
        <f>IFERROR(VLOOKUP(A1007,DETAIL!$A$7:$L$1101,8,0)*75%,"")</f>
        <v/>
      </c>
      <c r="N1007" s="16" t="str">
        <f>IFERROR(VLOOKUP(A1007,DETAIL!$A$7:$L$1101,9,0),"")</f>
        <v/>
      </c>
      <c r="O1007" s="133" t="str">
        <f>IFERROR(VLOOKUP(A1007,DETAIL!$A$7:$L$1101,10,0)*25%,"")</f>
        <v/>
      </c>
      <c r="P1007" s="133" t="str">
        <f t="shared" si="34"/>
        <v/>
      </c>
      <c r="Q1007" s="131"/>
    </row>
    <row r="1008" spans="1:17" ht="24.95" customHeight="1">
      <c r="A1008" s="150">
        <v>1001</v>
      </c>
      <c r="B1008" s="16" t="str">
        <f t="shared" si="35"/>
        <v/>
      </c>
      <c r="C1008" s="130" t="str">
        <f>IFERROR(VLOOKUP(A1008,DETAIL!$A$7:$F$1101,3,0),"")</f>
        <v/>
      </c>
      <c r="D1008" s="130" t="str">
        <f>IFERROR(VLOOKUP(A1008,DETAIL!$A$7:$F$1101,4,0),"")</f>
        <v/>
      </c>
      <c r="E1008" s="131" t="str">
        <f>IFERROR(VLOOKUP(A1008,DETAIL!$A$7:$F$1101,5,0),"")</f>
        <v/>
      </c>
      <c r="F1008" s="131" t="str">
        <f>IFERROR(VLOOKUP(A1008,DETAIL!$A$7:$O$1101,15,0),"")</f>
        <v/>
      </c>
      <c r="G1008" s="131" t="str">
        <f>IFERROR(VLOOKUP(A1008,DETAIL!$A$7:$O$1101,14,0),"")</f>
        <v/>
      </c>
      <c r="H1008" s="16" t="str">
        <f>IFERROR(VLOOKUP(A1008,DETAIL!$A$7:$F$1101,6,0),"")</f>
        <v/>
      </c>
      <c r="I1008" s="16" t="str">
        <f>IFERROR(VLOOKUP(A1008,DETAIL!$A$7:$P$1101,16,0),"")</f>
        <v/>
      </c>
      <c r="J1008" s="16" t="str">
        <f>IFERROR(VLOOKUP(A1008,DETAIL!$A$7:$O$1101,13,0),"")</f>
        <v/>
      </c>
      <c r="K1008" s="132" t="str">
        <f>IFERROR(CONCATENATE("वर्ष ",VLOOKUP(A1008,DETAIL!$A$7:$O$1101,11,0)," / ","प्रतिशत ",VLOOKUP(A1008,DETAIL!$A$7:$O$1101,12,0)*100),"")</f>
        <v/>
      </c>
      <c r="L1008" s="16" t="str">
        <f>IFERROR(VLOOKUP(A1008,DETAIL!$A$7:$L$1101,7,0),"")</f>
        <v/>
      </c>
      <c r="M1008" s="133" t="str">
        <f>IFERROR(VLOOKUP(A1008,DETAIL!$A$7:$L$1101,8,0)*75%,"")</f>
        <v/>
      </c>
      <c r="N1008" s="16" t="str">
        <f>IFERROR(VLOOKUP(A1008,DETAIL!$A$7:$L$1101,9,0),"")</f>
        <v/>
      </c>
      <c r="O1008" s="133" t="str">
        <f>IFERROR(VLOOKUP(A1008,DETAIL!$A$7:$L$1101,10,0)*25%,"")</f>
        <v/>
      </c>
      <c r="P1008" s="133" t="str">
        <f t="shared" si="34"/>
        <v/>
      </c>
      <c r="Q1008" s="131"/>
    </row>
    <row r="1009" spans="1:17" ht="24.95" customHeight="1">
      <c r="A1009" s="150">
        <v>1002</v>
      </c>
      <c r="B1009" s="16" t="str">
        <f t="shared" si="35"/>
        <v/>
      </c>
      <c r="C1009" s="130" t="str">
        <f>IFERROR(VLOOKUP(A1009,DETAIL!$A$7:$F$1101,3,0),"")</f>
        <v/>
      </c>
      <c r="D1009" s="130" t="str">
        <f>IFERROR(VLOOKUP(A1009,DETAIL!$A$7:$F$1101,4,0),"")</f>
        <v/>
      </c>
      <c r="E1009" s="131" t="str">
        <f>IFERROR(VLOOKUP(A1009,DETAIL!$A$7:$F$1101,5,0),"")</f>
        <v/>
      </c>
      <c r="F1009" s="131" t="str">
        <f>IFERROR(VLOOKUP(A1009,DETAIL!$A$7:$O$1101,15,0),"")</f>
        <v/>
      </c>
      <c r="G1009" s="131" t="str">
        <f>IFERROR(VLOOKUP(A1009,DETAIL!$A$7:$O$1101,14,0),"")</f>
        <v/>
      </c>
      <c r="H1009" s="16" t="str">
        <f>IFERROR(VLOOKUP(A1009,DETAIL!$A$7:$F$1101,6,0),"")</f>
        <v/>
      </c>
      <c r="I1009" s="16" t="str">
        <f>IFERROR(VLOOKUP(A1009,DETAIL!$A$7:$P$1101,16,0),"")</f>
        <v/>
      </c>
      <c r="J1009" s="16" t="str">
        <f>IFERROR(VLOOKUP(A1009,DETAIL!$A$7:$O$1101,13,0),"")</f>
        <v/>
      </c>
      <c r="K1009" s="132" t="str">
        <f>IFERROR(CONCATENATE("वर्ष ",VLOOKUP(A1009,DETAIL!$A$7:$O$1101,11,0)," / ","प्रतिशत ",VLOOKUP(A1009,DETAIL!$A$7:$O$1101,12,0)*100),"")</f>
        <v/>
      </c>
      <c r="L1009" s="16" t="str">
        <f>IFERROR(VLOOKUP(A1009,DETAIL!$A$7:$L$1101,7,0),"")</f>
        <v/>
      </c>
      <c r="M1009" s="133" t="str">
        <f>IFERROR(VLOOKUP(A1009,DETAIL!$A$7:$L$1101,8,0)*75%,"")</f>
        <v/>
      </c>
      <c r="N1009" s="16" t="str">
        <f>IFERROR(VLOOKUP(A1009,DETAIL!$A$7:$L$1101,9,0),"")</f>
        <v/>
      </c>
      <c r="O1009" s="133" t="str">
        <f>IFERROR(VLOOKUP(A1009,DETAIL!$A$7:$L$1101,10,0)*25%,"")</f>
        <v/>
      </c>
      <c r="P1009" s="133" t="str">
        <f t="shared" si="34"/>
        <v/>
      </c>
      <c r="Q1009" s="131"/>
    </row>
    <row r="1010" spans="1:17" ht="24.95" customHeight="1">
      <c r="A1010" s="150">
        <v>1003</v>
      </c>
      <c r="B1010" s="16" t="str">
        <f t="shared" si="35"/>
        <v/>
      </c>
      <c r="C1010" s="130" t="str">
        <f>IFERROR(VLOOKUP(A1010,DETAIL!$A$7:$F$1101,3,0),"")</f>
        <v/>
      </c>
      <c r="D1010" s="130" t="str">
        <f>IFERROR(VLOOKUP(A1010,DETAIL!$A$7:$F$1101,4,0),"")</f>
        <v/>
      </c>
      <c r="E1010" s="131" t="str">
        <f>IFERROR(VLOOKUP(A1010,DETAIL!$A$7:$F$1101,5,0),"")</f>
        <v/>
      </c>
      <c r="F1010" s="131" t="str">
        <f>IFERROR(VLOOKUP(A1010,DETAIL!$A$7:$O$1101,15,0),"")</f>
        <v/>
      </c>
      <c r="G1010" s="131" t="str">
        <f>IFERROR(VLOOKUP(A1010,DETAIL!$A$7:$O$1101,14,0),"")</f>
        <v/>
      </c>
      <c r="H1010" s="16" t="str">
        <f>IFERROR(VLOOKUP(A1010,DETAIL!$A$7:$F$1101,6,0),"")</f>
        <v/>
      </c>
      <c r="I1010" s="16" t="str">
        <f>IFERROR(VLOOKUP(A1010,DETAIL!$A$7:$P$1101,16,0),"")</f>
        <v/>
      </c>
      <c r="J1010" s="16" t="str">
        <f>IFERROR(VLOOKUP(A1010,DETAIL!$A$7:$O$1101,13,0),"")</f>
        <v/>
      </c>
      <c r="K1010" s="132" t="str">
        <f>IFERROR(CONCATENATE("वर्ष ",VLOOKUP(A1010,DETAIL!$A$7:$O$1101,11,0)," / ","प्रतिशत ",VLOOKUP(A1010,DETAIL!$A$7:$O$1101,12,0)*100),"")</f>
        <v/>
      </c>
      <c r="L1010" s="16" t="str">
        <f>IFERROR(VLOOKUP(A1010,DETAIL!$A$7:$L$1101,7,0),"")</f>
        <v/>
      </c>
      <c r="M1010" s="133" t="str">
        <f>IFERROR(VLOOKUP(A1010,DETAIL!$A$7:$L$1101,8,0)*75%,"")</f>
        <v/>
      </c>
      <c r="N1010" s="16" t="str">
        <f>IFERROR(VLOOKUP(A1010,DETAIL!$A$7:$L$1101,9,0),"")</f>
        <v/>
      </c>
      <c r="O1010" s="133" t="str">
        <f>IFERROR(VLOOKUP(A1010,DETAIL!$A$7:$L$1101,10,0)*25%,"")</f>
        <v/>
      </c>
      <c r="P1010" s="133" t="str">
        <f t="shared" si="34"/>
        <v/>
      </c>
      <c r="Q1010" s="131"/>
    </row>
    <row r="1011" spans="1:17" ht="24.95" customHeight="1">
      <c r="A1011" s="150">
        <v>1004</v>
      </c>
      <c r="B1011" s="16" t="str">
        <f t="shared" si="35"/>
        <v/>
      </c>
      <c r="C1011" s="130" t="str">
        <f>IFERROR(VLOOKUP(A1011,DETAIL!$A$7:$F$1101,3,0),"")</f>
        <v/>
      </c>
      <c r="D1011" s="130" t="str">
        <f>IFERROR(VLOOKUP(A1011,DETAIL!$A$7:$F$1101,4,0),"")</f>
        <v/>
      </c>
      <c r="E1011" s="131" t="str">
        <f>IFERROR(VLOOKUP(A1011,DETAIL!$A$7:$F$1101,5,0),"")</f>
        <v/>
      </c>
      <c r="F1011" s="131" t="str">
        <f>IFERROR(VLOOKUP(A1011,DETAIL!$A$7:$O$1101,15,0),"")</f>
        <v/>
      </c>
      <c r="G1011" s="131" t="str">
        <f>IFERROR(VLOOKUP(A1011,DETAIL!$A$7:$O$1101,14,0),"")</f>
        <v/>
      </c>
      <c r="H1011" s="16" t="str">
        <f>IFERROR(VLOOKUP(A1011,DETAIL!$A$7:$F$1101,6,0),"")</f>
        <v/>
      </c>
      <c r="I1011" s="16" t="str">
        <f>IFERROR(VLOOKUP(A1011,DETAIL!$A$7:$P$1101,16,0),"")</f>
        <v/>
      </c>
      <c r="J1011" s="16" t="str">
        <f>IFERROR(VLOOKUP(A1011,DETAIL!$A$7:$O$1101,13,0),"")</f>
        <v/>
      </c>
      <c r="K1011" s="132" t="str">
        <f>IFERROR(CONCATENATE("वर्ष ",VLOOKUP(A1011,DETAIL!$A$7:$O$1101,11,0)," / ","प्रतिशत ",VLOOKUP(A1011,DETAIL!$A$7:$O$1101,12,0)*100),"")</f>
        <v/>
      </c>
      <c r="L1011" s="16" t="str">
        <f>IFERROR(VLOOKUP(A1011,DETAIL!$A$7:$L$1101,7,0),"")</f>
        <v/>
      </c>
      <c r="M1011" s="133" t="str">
        <f>IFERROR(VLOOKUP(A1011,DETAIL!$A$7:$L$1101,8,0)*75%,"")</f>
        <v/>
      </c>
      <c r="N1011" s="16" t="str">
        <f>IFERROR(VLOOKUP(A1011,DETAIL!$A$7:$L$1101,9,0),"")</f>
        <v/>
      </c>
      <c r="O1011" s="133" t="str">
        <f>IFERROR(VLOOKUP(A1011,DETAIL!$A$7:$L$1101,10,0)*25%,"")</f>
        <v/>
      </c>
      <c r="P1011" s="133" t="str">
        <f t="shared" si="34"/>
        <v/>
      </c>
      <c r="Q1011" s="131"/>
    </row>
  </sheetData>
  <sheetProtection password="9420" sheet="1" objects="1" scenarios="1" formatColumns="0" formatRows="0"/>
  <mergeCells count="5">
    <mergeCell ref="T7:W7"/>
    <mergeCell ref="B1:Q1"/>
    <mergeCell ref="C2:O2"/>
    <mergeCell ref="C3:O3"/>
    <mergeCell ref="D5:E5"/>
  </mergeCells>
  <conditionalFormatting sqref="B8:Q1011">
    <cfRule type="expression" dxfId="13" priority="1">
      <formula>$C8=""</formula>
    </cfRule>
  </conditionalFormatting>
  <dataValidations count="1">
    <dataValidation type="list" allowBlank="1" showInputMessage="1" showErrorMessage="1" sqref="D5:E5">
      <formula1>"All Post, 3rd Grade L-1, 3rd Grade L-2, 2nd Grade, 1st Grade (Lecturer), Lab. Ass., 3rd Grade P.E.T."</formula1>
    </dataValidation>
  </dataValidations>
  <pageMargins left="0.53" right="0.3" top="0.25" bottom="0.25" header="0.3" footer="0.3"/>
  <pageSetup paperSize="9" scale="66" fitToHeight="32" orientation="landscape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CC0099"/>
    <pageSetUpPr fitToPage="1"/>
  </sheetPr>
  <dimension ref="A1:AB256"/>
  <sheetViews>
    <sheetView showGridLines="0" view="pageBreakPreview" topLeftCell="B1" zoomScaleSheetLayoutView="100" workbookViewId="0">
      <selection activeCell="R8" sqref="R8"/>
    </sheetView>
  </sheetViews>
  <sheetFormatPr defaultRowHeight="15"/>
  <cols>
    <col min="1" max="1" width="3.625" style="77" hidden="1" customWidth="1"/>
    <col min="2" max="2" width="5.875" style="11" customWidth="1"/>
    <col min="3" max="3" width="20.375" style="11" customWidth="1"/>
    <col min="4" max="4" width="16.125" style="11" customWidth="1"/>
    <col min="5" max="5" width="11" style="11" customWidth="1"/>
    <col min="6" max="7" width="9" style="11"/>
    <col min="8" max="9" width="12.125" style="11" customWidth="1"/>
    <col min="10" max="10" width="19.125" style="11" customWidth="1"/>
    <col min="11" max="11" width="11.75" style="11" customWidth="1"/>
    <col min="12" max="12" width="12.375" style="11" customWidth="1"/>
    <col min="13" max="13" width="13.375" style="11" customWidth="1"/>
    <col min="14" max="14" width="11.875" style="11" customWidth="1"/>
    <col min="15" max="15" width="13.75" style="11" customWidth="1"/>
    <col min="16" max="16" width="11.5" style="11" customWidth="1"/>
    <col min="17" max="17" width="11.75" style="11" customWidth="1"/>
    <col min="18" max="26" width="9" style="11"/>
    <col min="27" max="28" width="9" style="46"/>
    <col min="29" max="16384" width="9" style="11"/>
  </cols>
  <sheetData>
    <row r="1" spans="1:28" ht="24" customHeight="1">
      <c r="B1" s="271" t="str">
        <f>IF('School Profile'!E5="","",'School Profile'!E5)</f>
        <v xml:space="preserve">महात्मा गाँधी राजकीय विद्यालय (अंग्रेजी माध्यम ) बर , पाली 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AA1" s="46">
        <f>IF(Q7="","",SUMPRODUCT(--(H7=$H$7:$H$251),--(Q7&lt;$Q$7:$Q$251))+COUNTIF($Q$7:Q7,Q7))</f>
        <v>1</v>
      </c>
      <c r="AB1" s="46">
        <f>IF(Q7="","",SUMPRODUCT(--(H7=$H$7:$H$251),--(I7=$I$7:$I$251),--(Q7&lt;$Q$7:$Q$251))+COUNTIF($Q$7:Q7,Q7))</f>
        <v>1</v>
      </c>
    </row>
    <row r="2" spans="1:28" ht="18">
      <c r="B2" s="143"/>
      <c r="C2" s="272" t="s">
        <v>567</v>
      </c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143"/>
      <c r="R2" s="143"/>
    </row>
    <row r="3" spans="1:28" ht="18">
      <c r="B3" s="143"/>
      <c r="C3" s="276" t="s">
        <v>587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143"/>
    </row>
    <row r="4" spans="1:28" ht="18">
      <c r="B4" s="280" t="s">
        <v>591</v>
      </c>
      <c r="C4" s="280"/>
      <c r="D4" s="274">
        <v>333333</v>
      </c>
      <c r="E4" s="274"/>
      <c r="F4" s="143"/>
      <c r="G4" s="143"/>
      <c r="H4" s="143"/>
      <c r="I4" s="169"/>
      <c r="J4" s="218"/>
      <c r="K4" s="143"/>
      <c r="L4" s="143"/>
      <c r="M4" s="143"/>
      <c r="N4" s="143" t="s">
        <v>575</v>
      </c>
      <c r="O4" s="146">
        <f ca="1">TODAY()</f>
        <v>44870</v>
      </c>
      <c r="P4" s="143"/>
      <c r="Q4" s="143"/>
    </row>
    <row r="5" spans="1:28" ht="18">
      <c r="B5" s="14"/>
      <c r="C5" s="15"/>
      <c r="D5" s="15"/>
      <c r="E5" s="14"/>
      <c r="F5" s="14"/>
      <c r="G5" s="14"/>
      <c r="H5" s="14"/>
      <c r="I5" s="169"/>
      <c r="J5" s="143"/>
      <c r="K5" s="143"/>
      <c r="L5" s="143"/>
      <c r="M5" s="143"/>
      <c r="N5" s="143"/>
      <c r="O5" s="143"/>
      <c r="P5" s="143"/>
      <c r="Q5" s="143"/>
    </row>
    <row r="6" spans="1:28" ht="51">
      <c r="B6" s="132" t="s">
        <v>580</v>
      </c>
      <c r="C6" s="112" t="s">
        <v>563</v>
      </c>
      <c r="D6" s="112" t="s">
        <v>564</v>
      </c>
      <c r="E6" s="112" t="s">
        <v>562</v>
      </c>
      <c r="F6" s="112" t="s">
        <v>565</v>
      </c>
      <c r="G6" s="112" t="s">
        <v>566</v>
      </c>
      <c r="H6" s="112" t="s">
        <v>559</v>
      </c>
      <c r="I6" s="112" t="s">
        <v>595</v>
      </c>
      <c r="J6" s="112" t="s">
        <v>561</v>
      </c>
      <c r="K6" s="112" t="s">
        <v>586</v>
      </c>
      <c r="L6" s="112" t="s">
        <v>560</v>
      </c>
      <c r="M6" s="112" t="s">
        <v>493</v>
      </c>
      <c r="N6" s="104" t="s">
        <v>577</v>
      </c>
      <c r="O6" s="112" t="s">
        <v>475</v>
      </c>
      <c r="P6" s="104" t="s">
        <v>578</v>
      </c>
      <c r="Q6" s="104" t="s">
        <v>579</v>
      </c>
      <c r="R6" s="112" t="s">
        <v>571</v>
      </c>
    </row>
    <row r="7" spans="1:28" s="145" customFormat="1" ht="29.1" customHeight="1">
      <c r="A7" s="77">
        <v>1</v>
      </c>
      <c r="B7" s="16">
        <f>IFERROR(IF(C7="","",IF(LEN(C7)&gt;=2,1,0)),"")</f>
        <v>1</v>
      </c>
      <c r="C7" s="130" t="str">
        <f>IFERROR(VLOOKUP(A7,schoolwise,4,0),"")</f>
        <v>hll</v>
      </c>
      <c r="D7" s="130" t="str">
        <f t="shared" ref="D7:D12" si="0">IFERROR(VLOOKUP(A7,schoolwise,5,0),"")</f>
        <v>kkk</v>
      </c>
      <c r="E7" s="131">
        <f t="shared" ref="E7:E12" si="1">IFERROR(VLOOKUP(A7,schoolwise,6,0),"")</f>
        <v>28675</v>
      </c>
      <c r="F7" s="131" t="str">
        <f t="shared" ref="F7:F12" si="2">IFERROR(VLOOKUP(A7,schoolwise,17,0),"")</f>
        <v>FEMALE</v>
      </c>
      <c r="G7" s="131" t="str">
        <f t="shared" ref="G7:G12" si="3">IFERROR(VLOOKUP(A7,schoolwise,16,0),"")</f>
        <v>SBC</v>
      </c>
      <c r="H7" s="132" t="str">
        <f>IFERROR(VLOOKUP(A7,schoolwise,7,0),"")</f>
        <v>2nd Grade</v>
      </c>
      <c r="I7" s="132" t="str">
        <f t="shared" ref="I7:I12" si="4">IFERROR(VLOOKUP(A7,schoolwise,19,0),"")</f>
        <v>English</v>
      </c>
      <c r="J7" s="16" t="str">
        <f t="shared" ref="J7:J12" si="5">IFERROR(VLOOKUP(A7,schoolwise,14,0),"")</f>
        <v xml:space="preserve">GUPS NO. 01 </v>
      </c>
      <c r="K7" s="16">
        <f t="shared" ref="K7:K12" si="6">IFERROR(VLOOKUP(A7,schoolwise,15,0),"")</f>
        <v>333333</v>
      </c>
      <c r="L7" s="132" t="str">
        <f t="shared" ref="L7:L12" si="7">IFERROR(CONCATENATE("वर्ष ",VLOOKUP(A7,schoolwise,12,0)," / ","प्रतिशत ",VLOOKUP(A7,schoolwise,13,0)*100),"")</f>
        <v/>
      </c>
      <c r="M7" s="16" t="str">
        <f t="shared" ref="M7:M12" si="8">IFERROR(VLOOKUP(A7,schoolwise,8,0),"")</f>
        <v xml:space="preserve">12th </v>
      </c>
      <c r="N7" s="133">
        <f t="shared" ref="N7:N12" si="9">IFERROR(VLOOKUP(A7,schoolwise,9,0)*75%,"")</f>
        <v>0.55499999999999994</v>
      </c>
      <c r="O7" s="16" t="str">
        <f t="shared" ref="O7:O12" si="10">IFERROR(VLOOKUP(A7,schoolwise,10,0),"")</f>
        <v>B.S.T.C. (D.EI.Ed.)</v>
      </c>
      <c r="P7" s="133">
        <f t="shared" ref="P7:P12" si="11">IFERROR(VLOOKUP(A7,schoolwise,11,0)*25%,"")</f>
        <v>0.19750000000000001</v>
      </c>
      <c r="Q7" s="133">
        <f>IFERROR(IF(H7="","",SUM(N7+P7)),"")</f>
        <v>0.75249999999999995</v>
      </c>
      <c r="R7" s="140">
        <f>IF(Q7="","",SUMPRODUCT(--(H7=$H$7:$H$251),--(I7=$I$7:$I$251),--(Q7&lt;$Q$7:$Q$251))+COUNTIF($Q$7:Q7,Q7))</f>
        <v>1</v>
      </c>
      <c r="AA7" s="150"/>
      <c r="AB7" s="150"/>
    </row>
    <row r="8" spans="1:28" ht="29.1" customHeight="1">
      <c r="A8" s="77">
        <v>2</v>
      </c>
      <c r="B8" s="16">
        <f>IFERROR(IF(LEN(C8)&gt;=2,B7+1,""),"")</f>
        <v>2</v>
      </c>
      <c r="C8" s="130" t="str">
        <f t="shared" ref="C8:C12" si="12">IFERROR(VLOOKUP(A8,schoolwise,4,0),"")</f>
        <v>ert</v>
      </c>
      <c r="D8" s="130" t="str">
        <f t="shared" si="0"/>
        <v>lh</v>
      </c>
      <c r="E8" s="131">
        <f t="shared" si="1"/>
        <v>28887</v>
      </c>
      <c r="F8" s="131" t="str">
        <f t="shared" si="2"/>
        <v>MALE</v>
      </c>
      <c r="G8" s="131" t="str">
        <f t="shared" si="3"/>
        <v>GEN</v>
      </c>
      <c r="H8" s="132" t="str">
        <f t="shared" ref="H8:H12" si="13">IFERROR(VLOOKUP(A8,schoolwise,7,0),"")</f>
        <v>3rd Grade L-1</v>
      </c>
      <c r="I8" s="132" t="str">
        <f t="shared" si="4"/>
        <v>NA</v>
      </c>
      <c r="J8" s="16" t="str">
        <f t="shared" si="5"/>
        <v xml:space="preserve">GUPS NO. 01 </v>
      </c>
      <c r="K8" s="16">
        <f t="shared" si="6"/>
        <v>333333</v>
      </c>
      <c r="L8" s="132" t="str">
        <f t="shared" si="7"/>
        <v/>
      </c>
      <c r="M8" s="16" t="str">
        <f t="shared" si="8"/>
        <v xml:space="preserve">12th </v>
      </c>
      <c r="N8" s="133">
        <f t="shared" si="9"/>
        <v>0.53249999999999997</v>
      </c>
      <c r="O8" s="16" t="str">
        <f t="shared" si="10"/>
        <v>B.S.T.C. (D.EI.Ed.)</v>
      </c>
      <c r="P8" s="133">
        <f t="shared" si="11"/>
        <v>0.17499999999999999</v>
      </c>
      <c r="Q8" s="133">
        <f t="shared" ref="Q8:Q12" si="14">IFERROR(IF(H8="","",SUM(N8+P8)),"")</f>
        <v>0.70750000000000002</v>
      </c>
      <c r="R8" s="140">
        <f>IF(Q8="","",SUMPRODUCT(--(H8=$H$7:$H$251),--(I8=$I$7:$I$251),--(Q8&lt;$Q$7:$Q$251))+COUNTIF($Q$7:Q8,Q8))</f>
        <v>3</v>
      </c>
      <c r="S8" s="223"/>
      <c r="T8" s="223"/>
    </row>
    <row r="9" spans="1:28" ht="29.1" customHeight="1">
      <c r="A9" s="77">
        <v>3</v>
      </c>
      <c r="B9" s="16">
        <f t="shared" ref="B9:B12" si="15">IFERROR(IF(LEN(C9)&gt;=2,B8+1,""),"")</f>
        <v>3</v>
      </c>
      <c r="C9" s="130" t="str">
        <f t="shared" si="12"/>
        <v>GGHG</v>
      </c>
      <c r="D9" s="130" t="str">
        <f t="shared" si="0"/>
        <v>DSGF</v>
      </c>
      <c r="E9" s="131">
        <f t="shared" si="1"/>
        <v>29587</v>
      </c>
      <c r="F9" s="131" t="str">
        <f t="shared" si="2"/>
        <v>FEMALE</v>
      </c>
      <c r="G9" s="131" t="str">
        <f t="shared" si="3"/>
        <v>SC</v>
      </c>
      <c r="H9" s="132" t="str">
        <f t="shared" si="13"/>
        <v>3rd Grade L-1</v>
      </c>
      <c r="I9" s="132" t="str">
        <f t="shared" si="4"/>
        <v>NA</v>
      </c>
      <c r="J9" s="16" t="str">
        <f t="shared" si="5"/>
        <v xml:space="preserve">GUPS NO. 01 </v>
      </c>
      <c r="K9" s="16">
        <f t="shared" si="6"/>
        <v>333333</v>
      </c>
      <c r="L9" s="132" t="str">
        <f t="shared" si="7"/>
        <v/>
      </c>
      <c r="M9" s="16" t="str">
        <f t="shared" si="8"/>
        <v xml:space="preserve">12th </v>
      </c>
      <c r="N9" s="133">
        <f t="shared" si="9"/>
        <v>0.55499999999999994</v>
      </c>
      <c r="O9" s="16" t="str">
        <f t="shared" si="10"/>
        <v>B.S.T.C. (D.EI.Ed.)</v>
      </c>
      <c r="P9" s="133">
        <f t="shared" si="11"/>
        <v>0.20250000000000001</v>
      </c>
      <c r="Q9" s="133">
        <f t="shared" si="14"/>
        <v>0.75749999999999995</v>
      </c>
      <c r="R9" s="140">
        <f>IF(Q9="","",SUMPRODUCT(--(H9=$H$7:$H$251),--(I9=$I$7:$I$251),--(Q9&lt;$Q$7:$Q$251))+COUNTIF($Q$7:Q9,Q9))</f>
        <v>1</v>
      </c>
      <c r="S9" s="223"/>
      <c r="T9" s="223"/>
    </row>
    <row r="10" spans="1:28" ht="29.1" customHeight="1">
      <c r="A10" s="77">
        <v>4</v>
      </c>
      <c r="B10" s="16">
        <f t="shared" si="15"/>
        <v>4</v>
      </c>
      <c r="C10" s="130" t="str">
        <f t="shared" si="12"/>
        <v>ram</v>
      </c>
      <c r="D10" s="130" t="str">
        <f t="shared" si="0"/>
        <v>shyam</v>
      </c>
      <c r="E10" s="131">
        <f t="shared" si="1"/>
        <v>29950</v>
      </c>
      <c r="F10" s="131" t="str">
        <f t="shared" si="2"/>
        <v>FEMALE</v>
      </c>
      <c r="G10" s="131" t="str">
        <f t="shared" si="3"/>
        <v>ST</v>
      </c>
      <c r="H10" s="132" t="str">
        <f t="shared" si="13"/>
        <v>1st Grade (Lecturer)</v>
      </c>
      <c r="I10" s="132" t="str">
        <f t="shared" si="4"/>
        <v>Compulsory Hindi</v>
      </c>
      <c r="J10" s="16" t="str">
        <f t="shared" si="5"/>
        <v xml:space="preserve">GUPS NO. 01 </v>
      </c>
      <c r="K10" s="16">
        <f t="shared" si="6"/>
        <v>333333</v>
      </c>
      <c r="L10" s="132" t="str">
        <f t="shared" si="7"/>
        <v/>
      </c>
      <c r="M10" s="16" t="str">
        <f t="shared" si="8"/>
        <v xml:space="preserve">PG </v>
      </c>
      <c r="N10" s="133">
        <f t="shared" si="9"/>
        <v>0.63</v>
      </c>
      <c r="O10" s="16" t="str">
        <f t="shared" si="10"/>
        <v xml:space="preserve">B.ed </v>
      </c>
      <c r="P10" s="133">
        <f t="shared" si="11"/>
        <v>0.17499999999999999</v>
      </c>
      <c r="Q10" s="133">
        <f t="shared" si="14"/>
        <v>0.80499999999999994</v>
      </c>
      <c r="R10" s="140">
        <f>IF(Q10="","",SUMPRODUCT(--(H10=$H$7:$H$251),--(I10=$I$7:$I$251),--(Q10&lt;$Q$7:$Q$251))+COUNTIF($Q$7:Q10,Q10))</f>
        <v>1</v>
      </c>
      <c r="T10" s="223"/>
    </row>
    <row r="11" spans="1:28" ht="29.1" customHeight="1">
      <c r="A11" s="77">
        <v>5</v>
      </c>
      <c r="B11" s="16">
        <f t="shared" si="15"/>
        <v>5</v>
      </c>
      <c r="C11" s="130" t="str">
        <f t="shared" si="12"/>
        <v>JHHG</v>
      </c>
      <c r="D11" s="130" t="str">
        <f t="shared" si="0"/>
        <v>KJJKJ</v>
      </c>
      <c r="E11" s="131">
        <f t="shared" si="1"/>
        <v>31544</v>
      </c>
      <c r="F11" s="131" t="str">
        <f t="shared" si="2"/>
        <v>MALE</v>
      </c>
      <c r="G11" s="131" t="str">
        <f t="shared" si="3"/>
        <v>GEN</v>
      </c>
      <c r="H11" s="132" t="str">
        <f t="shared" si="13"/>
        <v>3rd Grade L-1</v>
      </c>
      <c r="I11" s="132" t="str">
        <f t="shared" si="4"/>
        <v>NA</v>
      </c>
      <c r="J11" s="16" t="str">
        <f t="shared" si="5"/>
        <v xml:space="preserve">GUPS NO. 01 </v>
      </c>
      <c r="K11" s="16">
        <f t="shared" si="6"/>
        <v>333333</v>
      </c>
      <c r="L11" s="132" t="str">
        <f t="shared" si="7"/>
        <v>वर्ष 2016 / प्रतिशत 75</v>
      </c>
      <c r="M11" s="16" t="str">
        <f t="shared" si="8"/>
        <v xml:space="preserve">12th </v>
      </c>
      <c r="N11" s="133">
        <f t="shared" si="9"/>
        <v>0.55499999999999994</v>
      </c>
      <c r="O11" s="16" t="str">
        <f t="shared" si="10"/>
        <v>B.S.T.C. (D.EI.Ed.)</v>
      </c>
      <c r="P11" s="133">
        <f t="shared" si="11"/>
        <v>0.20250000000000001</v>
      </c>
      <c r="Q11" s="133">
        <f t="shared" si="14"/>
        <v>0.75749999999999995</v>
      </c>
      <c r="R11" s="140">
        <f>IF(Q11="","",SUMPRODUCT(--(H11=$H$7:$H$251),--(I11=$I$7:$I$251),--(Q11&lt;$Q$7:$Q$251))+COUNTIF($Q$7:Q11,Q11))</f>
        <v>2</v>
      </c>
    </row>
    <row r="12" spans="1:28" ht="29.1" customHeight="1">
      <c r="A12" s="77">
        <v>6</v>
      </c>
      <c r="B12" s="16">
        <f t="shared" si="15"/>
        <v>6</v>
      </c>
      <c r="C12" s="130" t="str">
        <f t="shared" si="12"/>
        <v>op</v>
      </c>
      <c r="D12" s="130" t="str">
        <f t="shared" si="0"/>
        <v>l;l;</v>
      </c>
      <c r="E12" s="131">
        <f t="shared" si="1"/>
        <v>32570</v>
      </c>
      <c r="F12" s="131" t="str">
        <f t="shared" si="2"/>
        <v>MALE</v>
      </c>
      <c r="G12" s="131" t="str">
        <f t="shared" si="3"/>
        <v>SBC</v>
      </c>
      <c r="H12" s="132" t="str">
        <f t="shared" si="13"/>
        <v>1st Grade (Lecturer)</v>
      </c>
      <c r="I12" s="132" t="str">
        <f t="shared" si="4"/>
        <v>Compulsory Hindi</v>
      </c>
      <c r="J12" s="16" t="str">
        <f t="shared" si="5"/>
        <v xml:space="preserve">GUPS NO. 01 </v>
      </c>
      <c r="K12" s="16">
        <f t="shared" si="6"/>
        <v>333333</v>
      </c>
      <c r="L12" s="132" t="str">
        <f t="shared" si="7"/>
        <v/>
      </c>
      <c r="M12" s="16" t="str">
        <f t="shared" si="8"/>
        <v xml:space="preserve">PG </v>
      </c>
      <c r="N12" s="133">
        <f t="shared" si="9"/>
        <v>0.44999999999999996</v>
      </c>
      <c r="O12" s="16" t="str">
        <f t="shared" si="10"/>
        <v xml:space="preserve">B.ed </v>
      </c>
      <c r="P12" s="133">
        <f t="shared" si="11"/>
        <v>0.1875</v>
      </c>
      <c r="Q12" s="133">
        <f t="shared" si="14"/>
        <v>0.63749999999999996</v>
      </c>
      <c r="R12" s="140">
        <f>IF(Q12="","",SUMPRODUCT(--(H12=$H$7:$H$251),--(I12=$I$7:$I$251),--(Q12&lt;$Q$7:$Q$251))+COUNTIF($Q$7:Q12,Q12))</f>
        <v>2</v>
      </c>
    </row>
    <row r="13" spans="1:28" ht="29.1" customHeight="1">
      <c r="A13" s="77">
        <v>7</v>
      </c>
      <c r="B13" s="16" t="str">
        <f t="shared" ref="B13:B76" si="16">IFERROR(IF(LEN(C13)&gt;=2,B12+1,""),"")</f>
        <v/>
      </c>
      <c r="C13" s="130" t="str">
        <f t="shared" ref="C13:C76" si="17">IFERROR(VLOOKUP(A13,schoolwise,4,0),"")</f>
        <v/>
      </c>
      <c r="D13" s="130" t="str">
        <f t="shared" ref="D13:D76" si="18">IFERROR(VLOOKUP(A13,schoolwise,5,0),"")</f>
        <v/>
      </c>
      <c r="E13" s="131" t="str">
        <f t="shared" ref="E13:E76" si="19">IFERROR(VLOOKUP(A13,schoolwise,6,0),"")</f>
        <v/>
      </c>
      <c r="F13" s="131" t="str">
        <f t="shared" ref="F13:F76" si="20">IFERROR(VLOOKUP(A13,schoolwise,17,0),"")</f>
        <v/>
      </c>
      <c r="G13" s="131" t="str">
        <f t="shared" ref="G13:G76" si="21">IFERROR(VLOOKUP(A13,schoolwise,16,0),"")</f>
        <v/>
      </c>
      <c r="H13" s="132" t="str">
        <f t="shared" ref="H13:H76" si="22">IFERROR(VLOOKUP(A13,schoolwise,7,0),"")</f>
        <v/>
      </c>
      <c r="I13" s="132" t="str">
        <f t="shared" ref="I13:I76" si="23">IFERROR(VLOOKUP(A13,schoolwise,19,0),"")</f>
        <v/>
      </c>
      <c r="J13" s="16" t="str">
        <f t="shared" ref="J13:J76" si="24">IFERROR(VLOOKUP(A13,schoolwise,14,0),"")</f>
        <v/>
      </c>
      <c r="K13" s="16" t="str">
        <f t="shared" ref="K13:K76" si="25">IFERROR(VLOOKUP(A13,schoolwise,15,0),"")</f>
        <v/>
      </c>
      <c r="L13" s="132" t="str">
        <f t="shared" ref="L13:L76" si="26">IFERROR(CONCATENATE("वर्ष ",VLOOKUP(A13,schoolwise,12,0)," / ","प्रतिशत ",VLOOKUP(A13,schoolwise,13,0)*100),"")</f>
        <v/>
      </c>
      <c r="M13" s="16" t="str">
        <f t="shared" ref="M13:M76" si="27">IFERROR(VLOOKUP(A13,schoolwise,8,0),"")</f>
        <v/>
      </c>
      <c r="N13" s="133" t="str">
        <f t="shared" ref="N13:N76" si="28">IFERROR(VLOOKUP(A13,schoolwise,9,0)*75%,"")</f>
        <v/>
      </c>
      <c r="O13" s="16" t="str">
        <f t="shared" ref="O13:O76" si="29">IFERROR(VLOOKUP(A13,schoolwise,10,0),"")</f>
        <v/>
      </c>
      <c r="P13" s="133" t="str">
        <f t="shared" ref="P13:P76" si="30">IFERROR(VLOOKUP(A13,schoolwise,11,0)*25%,"")</f>
        <v/>
      </c>
      <c r="Q13" s="133" t="str">
        <f t="shared" ref="Q13:Q76" si="31">IFERROR(IF(H13="","",SUM(N13+P13)),"")</f>
        <v/>
      </c>
      <c r="R13" s="140" t="str">
        <f>IF(Q13="","",SUMPRODUCT(--(H13=$H$7:$H$251),--(I13=$I$7:$I$251),--(Q13&lt;$Q$7:$Q$251))+COUNTIF($Q$7:Q13,Q13))</f>
        <v/>
      </c>
    </row>
    <row r="14" spans="1:28" ht="29.1" customHeight="1">
      <c r="A14" s="77">
        <v>8</v>
      </c>
      <c r="B14" s="16" t="str">
        <f t="shared" si="16"/>
        <v/>
      </c>
      <c r="C14" s="130" t="str">
        <f t="shared" si="17"/>
        <v/>
      </c>
      <c r="D14" s="130" t="str">
        <f t="shared" si="18"/>
        <v/>
      </c>
      <c r="E14" s="131" t="str">
        <f t="shared" si="19"/>
        <v/>
      </c>
      <c r="F14" s="131" t="str">
        <f t="shared" si="20"/>
        <v/>
      </c>
      <c r="G14" s="131" t="str">
        <f t="shared" si="21"/>
        <v/>
      </c>
      <c r="H14" s="132" t="str">
        <f t="shared" si="22"/>
        <v/>
      </c>
      <c r="I14" s="132" t="str">
        <f t="shared" si="23"/>
        <v/>
      </c>
      <c r="J14" s="16" t="str">
        <f t="shared" si="24"/>
        <v/>
      </c>
      <c r="K14" s="16" t="str">
        <f t="shared" si="25"/>
        <v/>
      </c>
      <c r="L14" s="132" t="str">
        <f t="shared" si="26"/>
        <v/>
      </c>
      <c r="M14" s="16" t="str">
        <f t="shared" si="27"/>
        <v/>
      </c>
      <c r="N14" s="133" t="str">
        <f t="shared" si="28"/>
        <v/>
      </c>
      <c r="O14" s="16" t="str">
        <f t="shared" si="29"/>
        <v/>
      </c>
      <c r="P14" s="133" t="str">
        <f t="shared" si="30"/>
        <v/>
      </c>
      <c r="Q14" s="133" t="str">
        <f t="shared" si="31"/>
        <v/>
      </c>
      <c r="R14" s="140" t="str">
        <f>IF(Q14="","",SUMPRODUCT(--(H14=$H$7:$H$251),--(I14=$I$7:$I$251),--(Q14&lt;$Q$7:$Q$251))+COUNTIF($Q$7:Q14,Q14))</f>
        <v/>
      </c>
    </row>
    <row r="15" spans="1:28" ht="29.1" customHeight="1">
      <c r="A15" s="77">
        <v>9</v>
      </c>
      <c r="B15" s="16" t="str">
        <f t="shared" si="16"/>
        <v/>
      </c>
      <c r="C15" s="130" t="str">
        <f t="shared" si="17"/>
        <v/>
      </c>
      <c r="D15" s="130" t="str">
        <f t="shared" si="18"/>
        <v/>
      </c>
      <c r="E15" s="131" t="str">
        <f t="shared" si="19"/>
        <v/>
      </c>
      <c r="F15" s="131" t="str">
        <f t="shared" si="20"/>
        <v/>
      </c>
      <c r="G15" s="131" t="str">
        <f t="shared" si="21"/>
        <v/>
      </c>
      <c r="H15" s="132" t="str">
        <f t="shared" si="22"/>
        <v/>
      </c>
      <c r="I15" s="132" t="str">
        <f t="shared" si="23"/>
        <v/>
      </c>
      <c r="J15" s="16" t="str">
        <f t="shared" si="24"/>
        <v/>
      </c>
      <c r="K15" s="16" t="str">
        <f t="shared" si="25"/>
        <v/>
      </c>
      <c r="L15" s="132" t="str">
        <f t="shared" si="26"/>
        <v/>
      </c>
      <c r="M15" s="16" t="str">
        <f t="shared" si="27"/>
        <v/>
      </c>
      <c r="N15" s="133" t="str">
        <f t="shared" si="28"/>
        <v/>
      </c>
      <c r="O15" s="16" t="str">
        <f t="shared" si="29"/>
        <v/>
      </c>
      <c r="P15" s="133" t="str">
        <f t="shared" si="30"/>
        <v/>
      </c>
      <c r="Q15" s="133" t="str">
        <f t="shared" si="31"/>
        <v/>
      </c>
      <c r="R15" s="140" t="str">
        <f>IF(Q15="","",SUMPRODUCT(--(H15=$H$7:$H$251),--(I15=$I$7:$I$251),--(Q15&lt;$Q$7:$Q$251))+COUNTIF($Q$7:Q15,Q15))</f>
        <v/>
      </c>
    </row>
    <row r="16" spans="1:28" ht="29.1" customHeight="1">
      <c r="A16" s="77">
        <v>10</v>
      </c>
      <c r="B16" s="16" t="str">
        <f t="shared" si="16"/>
        <v/>
      </c>
      <c r="C16" s="130" t="str">
        <f t="shared" si="17"/>
        <v/>
      </c>
      <c r="D16" s="130" t="str">
        <f t="shared" si="18"/>
        <v/>
      </c>
      <c r="E16" s="131" t="str">
        <f t="shared" si="19"/>
        <v/>
      </c>
      <c r="F16" s="131" t="str">
        <f t="shared" si="20"/>
        <v/>
      </c>
      <c r="G16" s="131" t="str">
        <f t="shared" si="21"/>
        <v/>
      </c>
      <c r="H16" s="132" t="str">
        <f t="shared" si="22"/>
        <v/>
      </c>
      <c r="I16" s="132" t="str">
        <f t="shared" si="23"/>
        <v/>
      </c>
      <c r="J16" s="16" t="str">
        <f t="shared" si="24"/>
        <v/>
      </c>
      <c r="K16" s="16" t="str">
        <f t="shared" si="25"/>
        <v/>
      </c>
      <c r="L16" s="132" t="str">
        <f t="shared" si="26"/>
        <v/>
      </c>
      <c r="M16" s="16" t="str">
        <f t="shared" si="27"/>
        <v/>
      </c>
      <c r="N16" s="133" t="str">
        <f t="shared" si="28"/>
        <v/>
      </c>
      <c r="O16" s="16" t="str">
        <f t="shared" si="29"/>
        <v/>
      </c>
      <c r="P16" s="133" t="str">
        <f t="shared" si="30"/>
        <v/>
      </c>
      <c r="Q16" s="133" t="str">
        <f t="shared" si="31"/>
        <v/>
      </c>
      <c r="R16" s="140" t="str">
        <f>IF(Q16="","",SUMPRODUCT(--(H16=$H$7:$H$251),--(I16=$I$7:$I$251),--(Q16&lt;$Q$7:$Q$251))+COUNTIF($Q$7:Q16,Q16))</f>
        <v/>
      </c>
    </row>
    <row r="17" spans="1:18" ht="29.1" customHeight="1">
      <c r="A17" s="77">
        <v>11</v>
      </c>
      <c r="B17" s="16" t="str">
        <f t="shared" si="16"/>
        <v/>
      </c>
      <c r="C17" s="130" t="str">
        <f t="shared" si="17"/>
        <v/>
      </c>
      <c r="D17" s="130" t="str">
        <f t="shared" si="18"/>
        <v/>
      </c>
      <c r="E17" s="131" t="str">
        <f t="shared" si="19"/>
        <v/>
      </c>
      <c r="F17" s="131" t="str">
        <f t="shared" si="20"/>
        <v/>
      </c>
      <c r="G17" s="131" t="str">
        <f t="shared" si="21"/>
        <v/>
      </c>
      <c r="H17" s="132" t="str">
        <f t="shared" si="22"/>
        <v/>
      </c>
      <c r="I17" s="132" t="str">
        <f t="shared" si="23"/>
        <v/>
      </c>
      <c r="J17" s="16" t="str">
        <f t="shared" si="24"/>
        <v/>
      </c>
      <c r="K17" s="16" t="str">
        <f t="shared" si="25"/>
        <v/>
      </c>
      <c r="L17" s="132" t="str">
        <f t="shared" si="26"/>
        <v/>
      </c>
      <c r="M17" s="16" t="str">
        <f t="shared" si="27"/>
        <v/>
      </c>
      <c r="N17" s="133" t="str">
        <f t="shared" si="28"/>
        <v/>
      </c>
      <c r="O17" s="16" t="str">
        <f t="shared" si="29"/>
        <v/>
      </c>
      <c r="P17" s="133" t="str">
        <f t="shared" si="30"/>
        <v/>
      </c>
      <c r="Q17" s="133" t="str">
        <f t="shared" si="31"/>
        <v/>
      </c>
      <c r="R17" s="140" t="str">
        <f>IF(Q17="","",SUMPRODUCT(--(H17=$H$7:$H$251),--(I17=$I$7:$I$251),--(Q17&lt;$Q$7:$Q$251))+COUNTIF($Q$7:Q17,Q17))</f>
        <v/>
      </c>
    </row>
    <row r="18" spans="1:18" ht="29.1" customHeight="1">
      <c r="A18" s="77">
        <v>12</v>
      </c>
      <c r="B18" s="16" t="str">
        <f t="shared" si="16"/>
        <v/>
      </c>
      <c r="C18" s="130" t="str">
        <f t="shared" si="17"/>
        <v/>
      </c>
      <c r="D18" s="130" t="str">
        <f t="shared" si="18"/>
        <v/>
      </c>
      <c r="E18" s="131" t="str">
        <f t="shared" si="19"/>
        <v/>
      </c>
      <c r="F18" s="131" t="str">
        <f t="shared" si="20"/>
        <v/>
      </c>
      <c r="G18" s="131" t="str">
        <f t="shared" si="21"/>
        <v/>
      </c>
      <c r="H18" s="132" t="str">
        <f t="shared" si="22"/>
        <v/>
      </c>
      <c r="I18" s="132" t="str">
        <f t="shared" si="23"/>
        <v/>
      </c>
      <c r="J18" s="16" t="str">
        <f t="shared" si="24"/>
        <v/>
      </c>
      <c r="K18" s="16" t="str">
        <f t="shared" si="25"/>
        <v/>
      </c>
      <c r="L18" s="132" t="str">
        <f t="shared" si="26"/>
        <v/>
      </c>
      <c r="M18" s="16" t="str">
        <f t="shared" si="27"/>
        <v/>
      </c>
      <c r="N18" s="133" t="str">
        <f t="shared" si="28"/>
        <v/>
      </c>
      <c r="O18" s="16" t="str">
        <f t="shared" si="29"/>
        <v/>
      </c>
      <c r="P18" s="133" t="str">
        <f t="shared" si="30"/>
        <v/>
      </c>
      <c r="Q18" s="133" t="str">
        <f t="shared" si="31"/>
        <v/>
      </c>
      <c r="R18" s="140" t="str">
        <f>IF(Q18="","",SUMPRODUCT(--(H18=$H$7:$H$251),--(I18=$I$7:$I$251),--(Q18&lt;$Q$7:$Q$251))+COUNTIF($Q$7:Q18,Q18))</f>
        <v/>
      </c>
    </row>
    <row r="19" spans="1:18" ht="29.1" customHeight="1">
      <c r="A19" s="77">
        <v>13</v>
      </c>
      <c r="B19" s="16" t="str">
        <f t="shared" si="16"/>
        <v/>
      </c>
      <c r="C19" s="130" t="str">
        <f t="shared" si="17"/>
        <v/>
      </c>
      <c r="D19" s="130" t="str">
        <f t="shared" si="18"/>
        <v/>
      </c>
      <c r="E19" s="131" t="str">
        <f t="shared" si="19"/>
        <v/>
      </c>
      <c r="F19" s="131" t="str">
        <f t="shared" si="20"/>
        <v/>
      </c>
      <c r="G19" s="131" t="str">
        <f t="shared" si="21"/>
        <v/>
      </c>
      <c r="H19" s="132" t="str">
        <f t="shared" si="22"/>
        <v/>
      </c>
      <c r="I19" s="132" t="str">
        <f t="shared" si="23"/>
        <v/>
      </c>
      <c r="J19" s="16" t="str">
        <f t="shared" si="24"/>
        <v/>
      </c>
      <c r="K19" s="16" t="str">
        <f t="shared" si="25"/>
        <v/>
      </c>
      <c r="L19" s="132" t="str">
        <f t="shared" si="26"/>
        <v/>
      </c>
      <c r="M19" s="16" t="str">
        <f t="shared" si="27"/>
        <v/>
      </c>
      <c r="N19" s="133" t="str">
        <f t="shared" si="28"/>
        <v/>
      </c>
      <c r="O19" s="16" t="str">
        <f t="shared" si="29"/>
        <v/>
      </c>
      <c r="P19" s="133" t="str">
        <f t="shared" si="30"/>
        <v/>
      </c>
      <c r="Q19" s="133" t="str">
        <f t="shared" si="31"/>
        <v/>
      </c>
      <c r="R19" s="140" t="str">
        <f>IF(Q19="","",SUMPRODUCT(--(H19=$H$7:$H$251),--(I19=$I$7:$I$251),--(Q19&lt;$Q$7:$Q$251))+COUNTIF($Q$7:Q19,Q19))</f>
        <v/>
      </c>
    </row>
    <row r="20" spans="1:18" ht="29.1" customHeight="1">
      <c r="A20" s="77">
        <v>14</v>
      </c>
      <c r="B20" s="16" t="str">
        <f t="shared" si="16"/>
        <v/>
      </c>
      <c r="C20" s="130" t="str">
        <f t="shared" si="17"/>
        <v/>
      </c>
      <c r="D20" s="130" t="str">
        <f t="shared" si="18"/>
        <v/>
      </c>
      <c r="E20" s="131" t="str">
        <f t="shared" si="19"/>
        <v/>
      </c>
      <c r="F20" s="131" t="str">
        <f t="shared" si="20"/>
        <v/>
      </c>
      <c r="G20" s="131" t="str">
        <f t="shared" si="21"/>
        <v/>
      </c>
      <c r="H20" s="132" t="str">
        <f t="shared" si="22"/>
        <v/>
      </c>
      <c r="I20" s="132" t="str">
        <f t="shared" si="23"/>
        <v/>
      </c>
      <c r="J20" s="16" t="str">
        <f t="shared" si="24"/>
        <v/>
      </c>
      <c r="K20" s="16" t="str">
        <f t="shared" si="25"/>
        <v/>
      </c>
      <c r="L20" s="132" t="str">
        <f t="shared" si="26"/>
        <v/>
      </c>
      <c r="M20" s="16" t="str">
        <f t="shared" si="27"/>
        <v/>
      </c>
      <c r="N20" s="133" t="str">
        <f t="shared" si="28"/>
        <v/>
      </c>
      <c r="O20" s="16" t="str">
        <f t="shared" si="29"/>
        <v/>
      </c>
      <c r="P20" s="133" t="str">
        <f t="shared" si="30"/>
        <v/>
      </c>
      <c r="Q20" s="133" t="str">
        <f t="shared" si="31"/>
        <v/>
      </c>
      <c r="R20" s="140" t="str">
        <f>IF(Q20="","",SUMPRODUCT(--(H20=$H$7:$H$251),--(I20=$I$7:$I$251),--(Q20&lt;$Q$7:$Q$251))+COUNTIF($Q$7:Q20,Q20))</f>
        <v/>
      </c>
    </row>
    <row r="21" spans="1:18" ht="29.1" customHeight="1">
      <c r="A21" s="77">
        <v>15</v>
      </c>
      <c r="B21" s="16" t="str">
        <f t="shared" si="16"/>
        <v/>
      </c>
      <c r="C21" s="130" t="str">
        <f t="shared" si="17"/>
        <v/>
      </c>
      <c r="D21" s="130" t="str">
        <f t="shared" si="18"/>
        <v/>
      </c>
      <c r="E21" s="131" t="str">
        <f t="shared" si="19"/>
        <v/>
      </c>
      <c r="F21" s="131" t="str">
        <f t="shared" si="20"/>
        <v/>
      </c>
      <c r="G21" s="131" t="str">
        <f t="shared" si="21"/>
        <v/>
      </c>
      <c r="H21" s="132" t="str">
        <f t="shared" si="22"/>
        <v/>
      </c>
      <c r="I21" s="132" t="str">
        <f t="shared" si="23"/>
        <v/>
      </c>
      <c r="J21" s="16" t="str">
        <f t="shared" si="24"/>
        <v/>
      </c>
      <c r="K21" s="16" t="str">
        <f t="shared" si="25"/>
        <v/>
      </c>
      <c r="L21" s="132" t="str">
        <f t="shared" si="26"/>
        <v/>
      </c>
      <c r="M21" s="16" t="str">
        <f t="shared" si="27"/>
        <v/>
      </c>
      <c r="N21" s="133" t="str">
        <f t="shared" si="28"/>
        <v/>
      </c>
      <c r="O21" s="16" t="str">
        <f t="shared" si="29"/>
        <v/>
      </c>
      <c r="P21" s="133" t="str">
        <f t="shared" si="30"/>
        <v/>
      </c>
      <c r="Q21" s="133" t="str">
        <f t="shared" si="31"/>
        <v/>
      </c>
      <c r="R21" s="140" t="str">
        <f>IF(Q21="","",SUMPRODUCT(--(H21=$H$7:$H$251),--(I21=$I$7:$I$251),--(Q21&lt;$Q$7:$Q$251))+COUNTIF($Q$7:Q21,Q21))</f>
        <v/>
      </c>
    </row>
    <row r="22" spans="1:18" ht="29.1" customHeight="1">
      <c r="A22" s="77">
        <v>16</v>
      </c>
      <c r="B22" s="16" t="str">
        <f t="shared" si="16"/>
        <v/>
      </c>
      <c r="C22" s="130" t="str">
        <f t="shared" si="17"/>
        <v/>
      </c>
      <c r="D22" s="130" t="str">
        <f t="shared" si="18"/>
        <v/>
      </c>
      <c r="E22" s="131" t="str">
        <f t="shared" si="19"/>
        <v/>
      </c>
      <c r="F22" s="131" t="str">
        <f t="shared" si="20"/>
        <v/>
      </c>
      <c r="G22" s="131" t="str">
        <f t="shared" si="21"/>
        <v/>
      </c>
      <c r="H22" s="132" t="str">
        <f t="shared" si="22"/>
        <v/>
      </c>
      <c r="I22" s="132" t="str">
        <f t="shared" si="23"/>
        <v/>
      </c>
      <c r="J22" s="16" t="str">
        <f t="shared" si="24"/>
        <v/>
      </c>
      <c r="K22" s="16" t="str">
        <f t="shared" si="25"/>
        <v/>
      </c>
      <c r="L22" s="132" t="str">
        <f t="shared" si="26"/>
        <v/>
      </c>
      <c r="M22" s="16" t="str">
        <f t="shared" si="27"/>
        <v/>
      </c>
      <c r="N22" s="133" t="str">
        <f t="shared" si="28"/>
        <v/>
      </c>
      <c r="O22" s="16" t="str">
        <f t="shared" si="29"/>
        <v/>
      </c>
      <c r="P22" s="133" t="str">
        <f t="shared" si="30"/>
        <v/>
      </c>
      <c r="Q22" s="133" t="str">
        <f t="shared" si="31"/>
        <v/>
      </c>
      <c r="R22" s="140" t="str">
        <f>IF(Q22="","",SUMPRODUCT(--(H22=$H$7:$H$251),--(I22=$I$7:$I$251),--(Q22&lt;$Q$7:$Q$251))+COUNTIF($Q$7:Q22,Q22))</f>
        <v/>
      </c>
    </row>
    <row r="23" spans="1:18" ht="29.1" customHeight="1">
      <c r="A23" s="77">
        <v>17</v>
      </c>
      <c r="B23" s="16" t="str">
        <f t="shared" si="16"/>
        <v/>
      </c>
      <c r="C23" s="130" t="str">
        <f t="shared" si="17"/>
        <v/>
      </c>
      <c r="D23" s="130" t="str">
        <f t="shared" si="18"/>
        <v/>
      </c>
      <c r="E23" s="131" t="str">
        <f t="shared" si="19"/>
        <v/>
      </c>
      <c r="F23" s="131" t="str">
        <f t="shared" si="20"/>
        <v/>
      </c>
      <c r="G23" s="131" t="str">
        <f t="shared" si="21"/>
        <v/>
      </c>
      <c r="H23" s="132" t="str">
        <f t="shared" si="22"/>
        <v/>
      </c>
      <c r="I23" s="132" t="str">
        <f t="shared" si="23"/>
        <v/>
      </c>
      <c r="J23" s="16" t="str">
        <f t="shared" si="24"/>
        <v/>
      </c>
      <c r="K23" s="16" t="str">
        <f t="shared" si="25"/>
        <v/>
      </c>
      <c r="L23" s="132" t="str">
        <f t="shared" si="26"/>
        <v/>
      </c>
      <c r="M23" s="16" t="str">
        <f t="shared" si="27"/>
        <v/>
      </c>
      <c r="N23" s="133" t="str">
        <f t="shared" si="28"/>
        <v/>
      </c>
      <c r="O23" s="16" t="str">
        <f t="shared" si="29"/>
        <v/>
      </c>
      <c r="P23" s="133" t="str">
        <f t="shared" si="30"/>
        <v/>
      </c>
      <c r="Q23" s="133" t="str">
        <f t="shared" si="31"/>
        <v/>
      </c>
      <c r="R23" s="140" t="str">
        <f>IF(Q23="","",SUMPRODUCT(--(H23=$H$7:$H$251),--(I23=$I$7:$I$251),--(Q23&lt;$Q$7:$Q$251))+COUNTIF($Q$7:Q23,Q23))</f>
        <v/>
      </c>
    </row>
    <row r="24" spans="1:18" ht="29.1" customHeight="1">
      <c r="A24" s="77">
        <v>18</v>
      </c>
      <c r="B24" s="16" t="str">
        <f t="shared" si="16"/>
        <v/>
      </c>
      <c r="C24" s="130" t="str">
        <f t="shared" si="17"/>
        <v/>
      </c>
      <c r="D24" s="130" t="str">
        <f t="shared" si="18"/>
        <v/>
      </c>
      <c r="E24" s="131" t="str">
        <f t="shared" si="19"/>
        <v/>
      </c>
      <c r="F24" s="131" t="str">
        <f t="shared" si="20"/>
        <v/>
      </c>
      <c r="G24" s="131" t="str">
        <f t="shared" si="21"/>
        <v/>
      </c>
      <c r="H24" s="132" t="str">
        <f t="shared" si="22"/>
        <v/>
      </c>
      <c r="I24" s="132" t="str">
        <f t="shared" si="23"/>
        <v/>
      </c>
      <c r="J24" s="16" t="str">
        <f t="shared" si="24"/>
        <v/>
      </c>
      <c r="K24" s="16" t="str">
        <f t="shared" si="25"/>
        <v/>
      </c>
      <c r="L24" s="132" t="str">
        <f t="shared" si="26"/>
        <v/>
      </c>
      <c r="M24" s="16" t="str">
        <f t="shared" si="27"/>
        <v/>
      </c>
      <c r="N24" s="133" t="str">
        <f t="shared" si="28"/>
        <v/>
      </c>
      <c r="O24" s="16" t="str">
        <f t="shared" si="29"/>
        <v/>
      </c>
      <c r="P24" s="133" t="str">
        <f t="shared" si="30"/>
        <v/>
      </c>
      <c r="Q24" s="133" t="str">
        <f t="shared" si="31"/>
        <v/>
      </c>
      <c r="R24" s="140" t="str">
        <f>IF(Q24="","",SUMPRODUCT(--(H24=$H$7:$H$251),--(I24=$I$7:$I$251),--(Q24&lt;$Q$7:$Q$251))+COUNTIF($Q$7:Q24,Q24))</f>
        <v/>
      </c>
    </row>
    <row r="25" spans="1:18" ht="29.1" customHeight="1">
      <c r="A25" s="77">
        <v>19</v>
      </c>
      <c r="B25" s="16" t="str">
        <f t="shared" si="16"/>
        <v/>
      </c>
      <c r="C25" s="130" t="str">
        <f t="shared" si="17"/>
        <v/>
      </c>
      <c r="D25" s="130" t="str">
        <f t="shared" si="18"/>
        <v/>
      </c>
      <c r="E25" s="131" t="str">
        <f t="shared" si="19"/>
        <v/>
      </c>
      <c r="F25" s="131" t="str">
        <f t="shared" si="20"/>
        <v/>
      </c>
      <c r="G25" s="131" t="str">
        <f t="shared" si="21"/>
        <v/>
      </c>
      <c r="H25" s="132" t="str">
        <f t="shared" si="22"/>
        <v/>
      </c>
      <c r="I25" s="132" t="str">
        <f t="shared" si="23"/>
        <v/>
      </c>
      <c r="J25" s="16" t="str">
        <f t="shared" si="24"/>
        <v/>
      </c>
      <c r="K25" s="16" t="str">
        <f t="shared" si="25"/>
        <v/>
      </c>
      <c r="L25" s="132" t="str">
        <f t="shared" si="26"/>
        <v/>
      </c>
      <c r="M25" s="16" t="str">
        <f t="shared" si="27"/>
        <v/>
      </c>
      <c r="N25" s="133" t="str">
        <f t="shared" si="28"/>
        <v/>
      </c>
      <c r="O25" s="16" t="str">
        <f t="shared" si="29"/>
        <v/>
      </c>
      <c r="P25" s="133" t="str">
        <f t="shared" si="30"/>
        <v/>
      </c>
      <c r="Q25" s="133" t="str">
        <f t="shared" si="31"/>
        <v/>
      </c>
      <c r="R25" s="140" t="str">
        <f>IF(Q25="","",SUMPRODUCT(--(H25=$H$7:$H$251),--(I25=$I$7:$I$251),--(Q25&lt;$Q$7:$Q$251))+COUNTIF($Q$7:Q25,Q25))</f>
        <v/>
      </c>
    </row>
    <row r="26" spans="1:18" ht="29.1" customHeight="1">
      <c r="A26" s="77">
        <v>20</v>
      </c>
      <c r="B26" s="16" t="str">
        <f t="shared" si="16"/>
        <v/>
      </c>
      <c r="C26" s="130" t="str">
        <f t="shared" si="17"/>
        <v/>
      </c>
      <c r="D26" s="130" t="str">
        <f t="shared" si="18"/>
        <v/>
      </c>
      <c r="E26" s="131" t="str">
        <f t="shared" si="19"/>
        <v/>
      </c>
      <c r="F26" s="131" t="str">
        <f t="shared" si="20"/>
        <v/>
      </c>
      <c r="G26" s="131" t="str">
        <f t="shared" si="21"/>
        <v/>
      </c>
      <c r="H26" s="132" t="str">
        <f t="shared" si="22"/>
        <v/>
      </c>
      <c r="I26" s="132" t="str">
        <f t="shared" si="23"/>
        <v/>
      </c>
      <c r="J26" s="16" t="str">
        <f t="shared" si="24"/>
        <v/>
      </c>
      <c r="K26" s="16" t="str">
        <f t="shared" si="25"/>
        <v/>
      </c>
      <c r="L26" s="132" t="str">
        <f t="shared" si="26"/>
        <v/>
      </c>
      <c r="M26" s="16" t="str">
        <f t="shared" si="27"/>
        <v/>
      </c>
      <c r="N26" s="133" t="str">
        <f t="shared" si="28"/>
        <v/>
      </c>
      <c r="O26" s="16" t="str">
        <f t="shared" si="29"/>
        <v/>
      </c>
      <c r="P26" s="133" t="str">
        <f t="shared" si="30"/>
        <v/>
      </c>
      <c r="Q26" s="133" t="str">
        <f t="shared" si="31"/>
        <v/>
      </c>
      <c r="R26" s="140" t="str">
        <f>IF(Q26="","",SUMPRODUCT(--(H26=$H$7:$H$251),--(I26=$I$7:$I$251),--(Q26&lt;$Q$7:$Q$251))+COUNTIF($Q$7:Q26,Q26))</f>
        <v/>
      </c>
    </row>
    <row r="27" spans="1:18" ht="29.1" customHeight="1">
      <c r="A27" s="77">
        <v>21</v>
      </c>
      <c r="B27" s="16" t="str">
        <f t="shared" si="16"/>
        <v/>
      </c>
      <c r="C27" s="130" t="str">
        <f t="shared" si="17"/>
        <v/>
      </c>
      <c r="D27" s="130" t="str">
        <f t="shared" si="18"/>
        <v/>
      </c>
      <c r="E27" s="131" t="str">
        <f t="shared" si="19"/>
        <v/>
      </c>
      <c r="F27" s="131" t="str">
        <f t="shared" si="20"/>
        <v/>
      </c>
      <c r="G27" s="131" t="str">
        <f t="shared" si="21"/>
        <v/>
      </c>
      <c r="H27" s="132" t="str">
        <f t="shared" si="22"/>
        <v/>
      </c>
      <c r="I27" s="132" t="str">
        <f t="shared" si="23"/>
        <v/>
      </c>
      <c r="J27" s="16" t="str">
        <f t="shared" si="24"/>
        <v/>
      </c>
      <c r="K27" s="16" t="str">
        <f t="shared" si="25"/>
        <v/>
      </c>
      <c r="L27" s="132" t="str">
        <f t="shared" si="26"/>
        <v/>
      </c>
      <c r="M27" s="16" t="str">
        <f t="shared" si="27"/>
        <v/>
      </c>
      <c r="N27" s="133" t="str">
        <f t="shared" si="28"/>
        <v/>
      </c>
      <c r="O27" s="16" t="str">
        <f t="shared" si="29"/>
        <v/>
      </c>
      <c r="P27" s="133" t="str">
        <f t="shared" si="30"/>
        <v/>
      </c>
      <c r="Q27" s="133" t="str">
        <f t="shared" si="31"/>
        <v/>
      </c>
      <c r="R27" s="140" t="str">
        <f>IF(Q27="","",SUMPRODUCT(--(H27=$H$7:$H$251),--(I27=$I$7:$I$251),--(Q27&lt;$Q$7:$Q$251))+COUNTIF($Q$7:Q27,Q27))</f>
        <v/>
      </c>
    </row>
    <row r="28" spans="1:18" ht="29.1" customHeight="1">
      <c r="A28" s="77">
        <v>22</v>
      </c>
      <c r="B28" s="16" t="str">
        <f t="shared" si="16"/>
        <v/>
      </c>
      <c r="C28" s="130" t="str">
        <f t="shared" si="17"/>
        <v/>
      </c>
      <c r="D28" s="130" t="str">
        <f t="shared" si="18"/>
        <v/>
      </c>
      <c r="E28" s="131" t="str">
        <f t="shared" si="19"/>
        <v/>
      </c>
      <c r="F28" s="131" t="str">
        <f t="shared" si="20"/>
        <v/>
      </c>
      <c r="G28" s="131" t="str">
        <f t="shared" si="21"/>
        <v/>
      </c>
      <c r="H28" s="132" t="str">
        <f t="shared" si="22"/>
        <v/>
      </c>
      <c r="I28" s="132" t="str">
        <f t="shared" si="23"/>
        <v/>
      </c>
      <c r="J28" s="16" t="str">
        <f t="shared" si="24"/>
        <v/>
      </c>
      <c r="K28" s="16" t="str">
        <f t="shared" si="25"/>
        <v/>
      </c>
      <c r="L28" s="132" t="str">
        <f t="shared" si="26"/>
        <v/>
      </c>
      <c r="M28" s="16" t="str">
        <f t="shared" si="27"/>
        <v/>
      </c>
      <c r="N28" s="133" t="str">
        <f t="shared" si="28"/>
        <v/>
      </c>
      <c r="O28" s="16" t="str">
        <f t="shared" si="29"/>
        <v/>
      </c>
      <c r="P28" s="133" t="str">
        <f t="shared" si="30"/>
        <v/>
      </c>
      <c r="Q28" s="133" t="str">
        <f t="shared" si="31"/>
        <v/>
      </c>
      <c r="R28" s="140" t="str">
        <f>IF(Q28="","",SUMPRODUCT(--(H28=$H$7:$H$251),--(I28=$I$7:$I$251),--(Q28&lt;$Q$7:$Q$251))+COUNTIF($Q$7:Q28,Q28))</f>
        <v/>
      </c>
    </row>
    <row r="29" spans="1:18" ht="29.1" customHeight="1">
      <c r="A29" s="77">
        <v>23</v>
      </c>
      <c r="B29" s="16" t="str">
        <f t="shared" si="16"/>
        <v/>
      </c>
      <c r="C29" s="130" t="str">
        <f t="shared" si="17"/>
        <v/>
      </c>
      <c r="D29" s="130" t="str">
        <f t="shared" si="18"/>
        <v/>
      </c>
      <c r="E29" s="131" t="str">
        <f t="shared" si="19"/>
        <v/>
      </c>
      <c r="F29" s="131" t="str">
        <f t="shared" si="20"/>
        <v/>
      </c>
      <c r="G29" s="131" t="str">
        <f t="shared" si="21"/>
        <v/>
      </c>
      <c r="H29" s="132" t="str">
        <f t="shared" si="22"/>
        <v/>
      </c>
      <c r="I29" s="132" t="str">
        <f t="shared" si="23"/>
        <v/>
      </c>
      <c r="J29" s="16" t="str">
        <f t="shared" si="24"/>
        <v/>
      </c>
      <c r="K29" s="16" t="str">
        <f t="shared" si="25"/>
        <v/>
      </c>
      <c r="L29" s="132" t="str">
        <f t="shared" si="26"/>
        <v/>
      </c>
      <c r="M29" s="16" t="str">
        <f t="shared" si="27"/>
        <v/>
      </c>
      <c r="N29" s="133" t="str">
        <f t="shared" si="28"/>
        <v/>
      </c>
      <c r="O29" s="16" t="str">
        <f t="shared" si="29"/>
        <v/>
      </c>
      <c r="P29" s="133" t="str">
        <f t="shared" si="30"/>
        <v/>
      </c>
      <c r="Q29" s="133" t="str">
        <f t="shared" si="31"/>
        <v/>
      </c>
      <c r="R29" s="140" t="str">
        <f>IF(Q29="","",SUMPRODUCT(--(H29=$H$7:$H$251),--(I29=$I$7:$I$251),--(Q29&lt;$Q$7:$Q$251))+COUNTIF($Q$7:Q29,Q29))</f>
        <v/>
      </c>
    </row>
    <row r="30" spans="1:18" ht="29.1" customHeight="1">
      <c r="A30" s="77">
        <v>24</v>
      </c>
      <c r="B30" s="16" t="str">
        <f t="shared" si="16"/>
        <v/>
      </c>
      <c r="C30" s="130" t="str">
        <f t="shared" si="17"/>
        <v/>
      </c>
      <c r="D30" s="130" t="str">
        <f t="shared" si="18"/>
        <v/>
      </c>
      <c r="E30" s="131" t="str">
        <f t="shared" si="19"/>
        <v/>
      </c>
      <c r="F30" s="131" t="str">
        <f t="shared" si="20"/>
        <v/>
      </c>
      <c r="G30" s="131" t="str">
        <f t="shared" si="21"/>
        <v/>
      </c>
      <c r="H30" s="132" t="str">
        <f t="shared" si="22"/>
        <v/>
      </c>
      <c r="I30" s="132" t="str">
        <f t="shared" si="23"/>
        <v/>
      </c>
      <c r="J30" s="16" t="str">
        <f t="shared" si="24"/>
        <v/>
      </c>
      <c r="K30" s="16" t="str">
        <f t="shared" si="25"/>
        <v/>
      </c>
      <c r="L30" s="132" t="str">
        <f t="shared" si="26"/>
        <v/>
      </c>
      <c r="M30" s="16" t="str">
        <f t="shared" si="27"/>
        <v/>
      </c>
      <c r="N30" s="133" t="str">
        <f t="shared" si="28"/>
        <v/>
      </c>
      <c r="O30" s="16" t="str">
        <f t="shared" si="29"/>
        <v/>
      </c>
      <c r="P30" s="133" t="str">
        <f t="shared" si="30"/>
        <v/>
      </c>
      <c r="Q30" s="133" t="str">
        <f t="shared" si="31"/>
        <v/>
      </c>
      <c r="R30" s="140" t="str">
        <f>IF(Q30="","",SUMPRODUCT(--(H30=$H$7:$H$251),--(I30=$I$7:$I$251),--(Q30&lt;$Q$7:$Q$251))+COUNTIF($Q$7:Q30,Q30))</f>
        <v/>
      </c>
    </row>
    <row r="31" spans="1:18" ht="29.1" customHeight="1">
      <c r="A31" s="77">
        <v>25</v>
      </c>
      <c r="B31" s="16" t="str">
        <f t="shared" si="16"/>
        <v/>
      </c>
      <c r="C31" s="130" t="str">
        <f t="shared" si="17"/>
        <v/>
      </c>
      <c r="D31" s="130" t="str">
        <f t="shared" si="18"/>
        <v/>
      </c>
      <c r="E31" s="131" t="str">
        <f t="shared" si="19"/>
        <v/>
      </c>
      <c r="F31" s="131" t="str">
        <f t="shared" si="20"/>
        <v/>
      </c>
      <c r="G31" s="131" t="str">
        <f t="shared" si="21"/>
        <v/>
      </c>
      <c r="H31" s="132" t="str">
        <f t="shared" si="22"/>
        <v/>
      </c>
      <c r="I31" s="132" t="str">
        <f t="shared" si="23"/>
        <v/>
      </c>
      <c r="J31" s="16" t="str">
        <f t="shared" si="24"/>
        <v/>
      </c>
      <c r="K31" s="16" t="str">
        <f t="shared" si="25"/>
        <v/>
      </c>
      <c r="L31" s="132" t="str">
        <f t="shared" si="26"/>
        <v/>
      </c>
      <c r="M31" s="16" t="str">
        <f t="shared" si="27"/>
        <v/>
      </c>
      <c r="N31" s="133" t="str">
        <f t="shared" si="28"/>
        <v/>
      </c>
      <c r="O31" s="16" t="str">
        <f t="shared" si="29"/>
        <v/>
      </c>
      <c r="P31" s="133" t="str">
        <f t="shared" si="30"/>
        <v/>
      </c>
      <c r="Q31" s="133" t="str">
        <f t="shared" si="31"/>
        <v/>
      </c>
      <c r="R31" s="140" t="str">
        <f>IF(Q31="","",SUMPRODUCT(--(H31=$H$7:$H$251),--(I31=$I$7:$I$251),--(Q31&lt;$Q$7:$Q$251))+COUNTIF($Q$7:Q31,Q31))</f>
        <v/>
      </c>
    </row>
    <row r="32" spans="1:18" ht="29.1" customHeight="1">
      <c r="A32" s="77">
        <v>26</v>
      </c>
      <c r="B32" s="16" t="str">
        <f t="shared" si="16"/>
        <v/>
      </c>
      <c r="C32" s="130" t="str">
        <f t="shared" si="17"/>
        <v/>
      </c>
      <c r="D32" s="130" t="str">
        <f t="shared" si="18"/>
        <v/>
      </c>
      <c r="E32" s="131" t="str">
        <f t="shared" si="19"/>
        <v/>
      </c>
      <c r="F32" s="131" t="str">
        <f t="shared" si="20"/>
        <v/>
      </c>
      <c r="G32" s="131" t="str">
        <f t="shared" si="21"/>
        <v/>
      </c>
      <c r="H32" s="132" t="str">
        <f t="shared" si="22"/>
        <v/>
      </c>
      <c r="I32" s="132" t="str">
        <f t="shared" si="23"/>
        <v/>
      </c>
      <c r="J32" s="16" t="str">
        <f t="shared" si="24"/>
        <v/>
      </c>
      <c r="K32" s="16" t="str">
        <f t="shared" si="25"/>
        <v/>
      </c>
      <c r="L32" s="132" t="str">
        <f t="shared" si="26"/>
        <v/>
      </c>
      <c r="M32" s="16" t="str">
        <f t="shared" si="27"/>
        <v/>
      </c>
      <c r="N32" s="133" t="str">
        <f t="shared" si="28"/>
        <v/>
      </c>
      <c r="O32" s="16" t="str">
        <f t="shared" si="29"/>
        <v/>
      </c>
      <c r="P32" s="133" t="str">
        <f t="shared" si="30"/>
        <v/>
      </c>
      <c r="Q32" s="133" t="str">
        <f t="shared" si="31"/>
        <v/>
      </c>
      <c r="R32" s="140" t="str">
        <f>IF(Q32="","",SUMPRODUCT(--(H32=$H$7:$H$251),--(I32=$I$7:$I$251),--(Q32&lt;$Q$7:$Q$251))+COUNTIF($Q$7:Q32,Q32))</f>
        <v/>
      </c>
    </row>
    <row r="33" spans="1:18" ht="29.1" customHeight="1">
      <c r="A33" s="77">
        <v>27</v>
      </c>
      <c r="B33" s="16" t="str">
        <f t="shared" si="16"/>
        <v/>
      </c>
      <c r="C33" s="130" t="str">
        <f t="shared" si="17"/>
        <v/>
      </c>
      <c r="D33" s="130" t="str">
        <f t="shared" si="18"/>
        <v/>
      </c>
      <c r="E33" s="131" t="str">
        <f t="shared" si="19"/>
        <v/>
      </c>
      <c r="F33" s="131" t="str">
        <f t="shared" si="20"/>
        <v/>
      </c>
      <c r="G33" s="131" t="str">
        <f t="shared" si="21"/>
        <v/>
      </c>
      <c r="H33" s="132" t="str">
        <f t="shared" si="22"/>
        <v/>
      </c>
      <c r="I33" s="132" t="str">
        <f t="shared" si="23"/>
        <v/>
      </c>
      <c r="J33" s="16" t="str">
        <f t="shared" si="24"/>
        <v/>
      </c>
      <c r="K33" s="16" t="str">
        <f t="shared" si="25"/>
        <v/>
      </c>
      <c r="L33" s="132" t="str">
        <f t="shared" si="26"/>
        <v/>
      </c>
      <c r="M33" s="16" t="str">
        <f t="shared" si="27"/>
        <v/>
      </c>
      <c r="N33" s="133" t="str">
        <f t="shared" si="28"/>
        <v/>
      </c>
      <c r="O33" s="16" t="str">
        <f t="shared" si="29"/>
        <v/>
      </c>
      <c r="P33" s="133" t="str">
        <f t="shared" si="30"/>
        <v/>
      </c>
      <c r="Q33" s="133" t="str">
        <f t="shared" si="31"/>
        <v/>
      </c>
      <c r="R33" s="140" t="str">
        <f>IF(Q33="","",SUMPRODUCT(--(H33=$H$7:$H$251),--(I33=$I$7:$I$251),--(Q33&lt;$Q$7:$Q$251))+COUNTIF($Q$7:Q33,Q33))</f>
        <v/>
      </c>
    </row>
    <row r="34" spans="1:18" ht="29.1" customHeight="1">
      <c r="A34" s="77">
        <v>28</v>
      </c>
      <c r="B34" s="16" t="str">
        <f t="shared" si="16"/>
        <v/>
      </c>
      <c r="C34" s="130" t="str">
        <f t="shared" si="17"/>
        <v/>
      </c>
      <c r="D34" s="130" t="str">
        <f t="shared" si="18"/>
        <v/>
      </c>
      <c r="E34" s="131" t="str">
        <f t="shared" si="19"/>
        <v/>
      </c>
      <c r="F34" s="131" t="str">
        <f t="shared" si="20"/>
        <v/>
      </c>
      <c r="G34" s="131" t="str">
        <f t="shared" si="21"/>
        <v/>
      </c>
      <c r="H34" s="132" t="str">
        <f t="shared" si="22"/>
        <v/>
      </c>
      <c r="I34" s="132" t="str">
        <f t="shared" si="23"/>
        <v/>
      </c>
      <c r="J34" s="16" t="str">
        <f t="shared" si="24"/>
        <v/>
      </c>
      <c r="K34" s="16" t="str">
        <f t="shared" si="25"/>
        <v/>
      </c>
      <c r="L34" s="132" t="str">
        <f t="shared" si="26"/>
        <v/>
      </c>
      <c r="M34" s="16" t="str">
        <f t="shared" si="27"/>
        <v/>
      </c>
      <c r="N34" s="133" t="str">
        <f t="shared" si="28"/>
        <v/>
      </c>
      <c r="O34" s="16" t="str">
        <f t="shared" si="29"/>
        <v/>
      </c>
      <c r="P34" s="133" t="str">
        <f t="shared" si="30"/>
        <v/>
      </c>
      <c r="Q34" s="133" t="str">
        <f t="shared" si="31"/>
        <v/>
      </c>
      <c r="R34" s="140" t="str">
        <f>IF(Q34="","",SUMPRODUCT(--(H34=$H$7:$H$251),--(I34=$I$7:$I$251),--(Q34&lt;$Q$7:$Q$251))+COUNTIF($Q$7:Q34,Q34))</f>
        <v/>
      </c>
    </row>
    <row r="35" spans="1:18" ht="29.1" customHeight="1">
      <c r="A35" s="77">
        <v>29</v>
      </c>
      <c r="B35" s="16" t="str">
        <f t="shared" si="16"/>
        <v/>
      </c>
      <c r="C35" s="130" t="str">
        <f t="shared" si="17"/>
        <v/>
      </c>
      <c r="D35" s="130" t="str">
        <f t="shared" si="18"/>
        <v/>
      </c>
      <c r="E35" s="131" t="str">
        <f t="shared" si="19"/>
        <v/>
      </c>
      <c r="F35" s="131" t="str">
        <f t="shared" si="20"/>
        <v/>
      </c>
      <c r="G35" s="131" t="str">
        <f t="shared" si="21"/>
        <v/>
      </c>
      <c r="H35" s="132" t="str">
        <f t="shared" si="22"/>
        <v/>
      </c>
      <c r="I35" s="132" t="str">
        <f t="shared" si="23"/>
        <v/>
      </c>
      <c r="J35" s="16" t="str">
        <f t="shared" si="24"/>
        <v/>
      </c>
      <c r="K35" s="16" t="str">
        <f t="shared" si="25"/>
        <v/>
      </c>
      <c r="L35" s="132" t="str">
        <f t="shared" si="26"/>
        <v/>
      </c>
      <c r="M35" s="16" t="str">
        <f t="shared" si="27"/>
        <v/>
      </c>
      <c r="N35" s="133" t="str">
        <f t="shared" si="28"/>
        <v/>
      </c>
      <c r="O35" s="16" t="str">
        <f t="shared" si="29"/>
        <v/>
      </c>
      <c r="P35" s="133" t="str">
        <f t="shared" si="30"/>
        <v/>
      </c>
      <c r="Q35" s="133" t="str">
        <f t="shared" si="31"/>
        <v/>
      </c>
      <c r="R35" s="140" t="str">
        <f>IF(Q35="","",SUMPRODUCT(--(H35=$H$7:$H$251),--(I35=$I$7:$I$251),--(Q35&lt;$Q$7:$Q$251))+COUNTIF($Q$7:Q35,Q35))</f>
        <v/>
      </c>
    </row>
    <row r="36" spans="1:18" ht="29.1" customHeight="1">
      <c r="A36" s="77">
        <v>30</v>
      </c>
      <c r="B36" s="16" t="str">
        <f t="shared" si="16"/>
        <v/>
      </c>
      <c r="C36" s="130" t="str">
        <f t="shared" si="17"/>
        <v/>
      </c>
      <c r="D36" s="130" t="str">
        <f t="shared" si="18"/>
        <v/>
      </c>
      <c r="E36" s="131" t="str">
        <f t="shared" si="19"/>
        <v/>
      </c>
      <c r="F36" s="131" t="str">
        <f t="shared" si="20"/>
        <v/>
      </c>
      <c r="G36" s="131" t="str">
        <f t="shared" si="21"/>
        <v/>
      </c>
      <c r="H36" s="132" t="str">
        <f t="shared" si="22"/>
        <v/>
      </c>
      <c r="I36" s="132" t="str">
        <f t="shared" si="23"/>
        <v/>
      </c>
      <c r="J36" s="16" t="str">
        <f t="shared" si="24"/>
        <v/>
      </c>
      <c r="K36" s="16" t="str">
        <f t="shared" si="25"/>
        <v/>
      </c>
      <c r="L36" s="132" t="str">
        <f t="shared" si="26"/>
        <v/>
      </c>
      <c r="M36" s="16" t="str">
        <f t="shared" si="27"/>
        <v/>
      </c>
      <c r="N36" s="133" t="str">
        <f t="shared" si="28"/>
        <v/>
      </c>
      <c r="O36" s="16" t="str">
        <f t="shared" si="29"/>
        <v/>
      </c>
      <c r="P36" s="133" t="str">
        <f t="shared" si="30"/>
        <v/>
      </c>
      <c r="Q36" s="133" t="str">
        <f t="shared" si="31"/>
        <v/>
      </c>
      <c r="R36" s="140" t="str">
        <f>IF(Q36="","",SUMPRODUCT(--(H36=$H$7:$H$251),--(I36=$I$7:$I$251),--(Q36&lt;$Q$7:$Q$251))+COUNTIF($Q$7:Q36,Q36))</f>
        <v/>
      </c>
    </row>
    <row r="37" spans="1:18" ht="29.1" customHeight="1">
      <c r="A37" s="77">
        <v>31</v>
      </c>
      <c r="B37" s="16" t="str">
        <f t="shared" si="16"/>
        <v/>
      </c>
      <c r="C37" s="130" t="str">
        <f t="shared" si="17"/>
        <v/>
      </c>
      <c r="D37" s="130" t="str">
        <f t="shared" si="18"/>
        <v/>
      </c>
      <c r="E37" s="131" t="str">
        <f t="shared" si="19"/>
        <v/>
      </c>
      <c r="F37" s="131" t="str">
        <f t="shared" si="20"/>
        <v/>
      </c>
      <c r="G37" s="131" t="str">
        <f t="shared" si="21"/>
        <v/>
      </c>
      <c r="H37" s="132" t="str">
        <f t="shared" si="22"/>
        <v/>
      </c>
      <c r="I37" s="132" t="str">
        <f t="shared" si="23"/>
        <v/>
      </c>
      <c r="J37" s="16" t="str">
        <f t="shared" si="24"/>
        <v/>
      </c>
      <c r="K37" s="16" t="str">
        <f t="shared" si="25"/>
        <v/>
      </c>
      <c r="L37" s="132" t="str">
        <f t="shared" si="26"/>
        <v/>
      </c>
      <c r="M37" s="16" t="str">
        <f t="shared" si="27"/>
        <v/>
      </c>
      <c r="N37" s="133" t="str">
        <f t="shared" si="28"/>
        <v/>
      </c>
      <c r="O37" s="16" t="str">
        <f t="shared" si="29"/>
        <v/>
      </c>
      <c r="P37" s="133" t="str">
        <f t="shared" si="30"/>
        <v/>
      </c>
      <c r="Q37" s="133" t="str">
        <f t="shared" si="31"/>
        <v/>
      </c>
      <c r="R37" s="140" t="str">
        <f>IF(Q37="","",SUMPRODUCT(--(H37=$H$7:$H$251),--(I37=$I$7:$I$251),--(Q37&lt;$Q$7:$Q$251))+COUNTIF($Q$7:Q37,Q37))</f>
        <v/>
      </c>
    </row>
    <row r="38" spans="1:18" ht="29.1" customHeight="1">
      <c r="A38" s="77">
        <v>32</v>
      </c>
      <c r="B38" s="16" t="str">
        <f t="shared" si="16"/>
        <v/>
      </c>
      <c r="C38" s="130" t="str">
        <f t="shared" si="17"/>
        <v/>
      </c>
      <c r="D38" s="130" t="str">
        <f t="shared" si="18"/>
        <v/>
      </c>
      <c r="E38" s="131" t="str">
        <f t="shared" si="19"/>
        <v/>
      </c>
      <c r="F38" s="131" t="str">
        <f t="shared" si="20"/>
        <v/>
      </c>
      <c r="G38" s="131" t="str">
        <f t="shared" si="21"/>
        <v/>
      </c>
      <c r="H38" s="132" t="str">
        <f t="shared" si="22"/>
        <v/>
      </c>
      <c r="I38" s="132" t="str">
        <f t="shared" si="23"/>
        <v/>
      </c>
      <c r="J38" s="16" t="str">
        <f t="shared" si="24"/>
        <v/>
      </c>
      <c r="K38" s="16" t="str">
        <f t="shared" si="25"/>
        <v/>
      </c>
      <c r="L38" s="132" t="str">
        <f t="shared" si="26"/>
        <v/>
      </c>
      <c r="M38" s="16" t="str">
        <f t="shared" si="27"/>
        <v/>
      </c>
      <c r="N38" s="133" t="str">
        <f t="shared" si="28"/>
        <v/>
      </c>
      <c r="O38" s="16" t="str">
        <f t="shared" si="29"/>
        <v/>
      </c>
      <c r="P38" s="133" t="str">
        <f t="shared" si="30"/>
        <v/>
      </c>
      <c r="Q38" s="133" t="str">
        <f t="shared" si="31"/>
        <v/>
      </c>
      <c r="R38" s="140" t="str">
        <f>IF(Q38="","",SUMPRODUCT(--(H38=$H$7:$H$251),--(I38=$I$7:$I$251),--(Q38&lt;$Q$7:$Q$251))+COUNTIF($Q$7:Q38,Q38))</f>
        <v/>
      </c>
    </row>
    <row r="39" spans="1:18" ht="29.1" customHeight="1">
      <c r="A39" s="77">
        <v>33</v>
      </c>
      <c r="B39" s="16" t="str">
        <f t="shared" si="16"/>
        <v/>
      </c>
      <c r="C39" s="130" t="str">
        <f t="shared" si="17"/>
        <v/>
      </c>
      <c r="D39" s="130" t="str">
        <f t="shared" si="18"/>
        <v/>
      </c>
      <c r="E39" s="131" t="str">
        <f t="shared" si="19"/>
        <v/>
      </c>
      <c r="F39" s="131" t="str">
        <f t="shared" si="20"/>
        <v/>
      </c>
      <c r="G39" s="131" t="str">
        <f t="shared" si="21"/>
        <v/>
      </c>
      <c r="H39" s="132" t="str">
        <f t="shared" si="22"/>
        <v/>
      </c>
      <c r="I39" s="132" t="str">
        <f t="shared" si="23"/>
        <v/>
      </c>
      <c r="J39" s="16" t="str">
        <f t="shared" si="24"/>
        <v/>
      </c>
      <c r="K39" s="16" t="str">
        <f t="shared" si="25"/>
        <v/>
      </c>
      <c r="L39" s="132" t="str">
        <f t="shared" si="26"/>
        <v/>
      </c>
      <c r="M39" s="16" t="str">
        <f t="shared" si="27"/>
        <v/>
      </c>
      <c r="N39" s="133" t="str">
        <f t="shared" si="28"/>
        <v/>
      </c>
      <c r="O39" s="16" t="str">
        <f t="shared" si="29"/>
        <v/>
      </c>
      <c r="P39" s="133" t="str">
        <f t="shared" si="30"/>
        <v/>
      </c>
      <c r="Q39" s="133" t="str">
        <f t="shared" si="31"/>
        <v/>
      </c>
      <c r="R39" s="140" t="str">
        <f>IF(Q39="","",SUMPRODUCT(--(H39=$H$7:$H$251),--(I39=$I$7:$I$251),--(Q39&lt;$Q$7:$Q$251))+COUNTIF($Q$7:Q39,Q39))</f>
        <v/>
      </c>
    </row>
    <row r="40" spans="1:18" ht="29.1" customHeight="1">
      <c r="A40" s="77">
        <v>34</v>
      </c>
      <c r="B40" s="16" t="str">
        <f t="shared" si="16"/>
        <v/>
      </c>
      <c r="C40" s="130" t="str">
        <f t="shared" si="17"/>
        <v/>
      </c>
      <c r="D40" s="130" t="str">
        <f t="shared" si="18"/>
        <v/>
      </c>
      <c r="E40" s="131" t="str">
        <f t="shared" si="19"/>
        <v/>
      </c>
      <c r="F40" s="131" t="str">
        <f t="shared" si="20"/>
        <v/>
      </c>
      <c r="G40" s="131" t="str">
        <f t="shared" si="21"/>
        <v/>
      </c>
      <c r="H40" s="132" t="str">
        <f t="shared" si="22"/>
        <v/>
      </c>
      <c r="I40" s="132" t="str">
        <f t="shared" si="23"/>
        <v/>
      </c>
      <c r="J40" s="16" t="str">
        <f t="shared" si="24"/>
        <v/>
      </c>
      <c r="K40" s="16" t="str">
        <f t="shared" si="25"/>
        <v/>
      </c>
      <c r="L40" s="132" t="str">
        <f t="shared" si="26"/>
        <v/>
      </c>
      <c r="M40" s="16" t="str">
        <f t="shared" si="27"/>
        <v/>
      </c>
      <c r="N40" s="133" t="str">
        <f t="shared" si="28"/>
        <v/>
      </c>
      <c r="O40" s="16" t="str">
        <f t="shared" si="29"/>
        <v/>
      </c>
      <c r="P40" s="133" t="str">
        <f t="shared" si="30"/>
        <v/>
      </c>
      <c r="Q40" s="133" t="str">
        <f t="shared" si="31"/>
        <v/>
      </c>
      <c r="R40" s="140" t="str">
        <f>IF(Q40="","",SUMPRODUCT(--(H40=$H$7:$H$251),--(I40=$I$7:$I$251),--(Q40&lt;$Q$7:$Q$251))+COUNTIF($Q$7:Q40,Q40))</f>
        <v/>
      </c>
    </row>
    <row r="41" spans="1:18" ht="29.1" customHeight="1">
      <c r="A41" s="77">
        <v>35</v>
      </c>
      <c r="B41" s="16" t="str">
        <f t="shared" si="16"/>
        <v/>
      </c>
      <c r="C41" s="130" t="str">
        <f t="shared" si="17"/>
        <v/>
      </c>
      <c r="D41" s="130" t="str">
        <f t="shared" si="18"/>
        <v/>
      </c>
      <c r="E41" s="131" t="str">
        <f t="shared" si="19"/>
        <v/>
      </c>
      <c r="F41" s="131" t="str">
        <f t="shared" si="20"/>
        <v/>
      </c>
      <c r="G41" s="131" t="str">
        <f t="shared" si="21"/>
        <v/>
      </c>
      <c r="H41" s="132" t="str">
        <f t="shared" si="22"/>
        <v/>
      </c>
      <c r="I41" s="132" t="str">
        <f t="shared" si="23"/>
        <v/>
      </c>
      <c r="J41" s="16" t="str">
        <f t="shared" si="24"/>
        <v/>
      </c>
      <c r="K41" s="16" t="str">
        <f t="shared" si="25"/>
        <v/>
      </c>
      <c r="L41" s="132" t="str">
        <f t="shared" si="26"/>
        <v/>
      </c>
      <c r="M41" s="16" t="str">
        <f t="shared" si="27"/>
        <v/>
      </c>
      <c r="N41" s="133" t="str">
        <f t="shared" si="28"/>
        <v/>
      </c>
      <c r="O41" s="16" t="str">
        <f t="shared" si="29"/>
        <v/>
      </c>
      <c r="P41" s="133" t="str">
        <f t="shared" si="30"/>
        <v/>
      </c>
      <c r="Q41" s="133" t="str">
        <f t="shared" si="31"/>
        <v/>
      </c>
      <c r="R41" s="140" t="str">
        <f>IF(Q41="","",SUMPRODUCT(--(H41=$H$7:$H$251),--(I41=$I$7:$I$251),--(Q41&lt;$Q$7:$Q$251))+COUNTIF($Q$7:Q41,Q41))</f>
        <v/>
      </c>
    </row>
    <row r="42" spans="1:18" ht="29.1" customHeight="1">
      <c r="A42" s="77">
        <v>36</v>
      </c>
      <c r="B42" s="16" t="str">
        <f t="shared" si="16"/>
        <v/>
      </c>
      <c r="C42" s="130" t="str">
        <f t="shared" si="17"/>
        <v/>
      </c>
      <c r="D42" s="130" t="str">
        <f t="shared" si="18"/>
        <v/>
      </c>
      <c r="E42" s="131" t="str">
        <f t="shared" si="19"/>
        <v/>
      </c>
      <c r="F42" s="131" t="str">
        <f t="shared" si="20"/>
        <v/>
      </c>
      <c r="G42" s="131" t="str">
        <f t="shared" si="21"/>
        <v/>
      </c>
      <c r="H42" s="132" t="str">
        <f t="shared" si="22"/>
        <v/>
      </c>
      <c r="I42" s="132" t="str">
        <f t="shared" si="23"/>
        <v/>
      </c>
      <c r="J42" s="16" t="str">
        <f t="shared" si="24"/>
        <v/>
      </c>
      <c r="K42" s="16" t="str">
        <f t="shared" si="25"/>
        <v/>
      </c>
      <c r="L42" s="132" t="str">
        <f t="shared" si="26"/>
        <v/>
      </c>
      <c r="M42" s="16" t="str">
        <f t="shared" si="27"/>
        <v/>
      </c>
      <c r="N42" s="133" t="str">
        <f t="shared" si="28"/>
        <v/>
      </c>
      <c r="O42" s="16" t="str">
        <f t="shared" si="29"/>
        <v/>
      </c>
      <c r="P42" s="133" t="str">
        <f t="shared" si="30"/>
        <v/>
      </c>
      <c r="Q42" s="133" t="str">
        <f t="shared" si="31"/>
        <v/>
      </c>
      <c r="R42" s="140" t="str">
        <f>IF(Q42="","",SUMPRODUCT(--(H42=$H$7:$H$251),--(I42=$I$7:$I$251),--(Q42&lt;$Q$7:$Q$251))+COUNTIF($Q$7:Q42,Q42))</f>
        <v/>
      </c>
    </row>
    <row r="43" spans="1:18" ht="29.1" customHeight="1">
      <c r="A43" s="77">
        <v>37</v>
      </c>
      <c r="B43" s="16" t="str">
        <f t="shared" si="16"/>
        <v/>
      </c>
      <c r="C43" s="130" t="str">
        <f t="shared" si="17"/>
        <v/>
      </c>
      <c r="D43" s="130" t="str">
        <f t="shared" si="18"/>
        <v/>
      </c>
      <c r="E43" s="131" t="str">
        <f t="shared" si="19"/>
        <v/>
      </c>
      <c r="F43" s="131" t="str">
        <f t="shared" si="20"/>
        <v/>
      </c>
      <c r="G43" s="131" t="str">
        <f t="shared" si="21"/>
        <v/>
      </c>
      <c r="H43" s="132" t="str">
        <f t="shared" si="22"/>
        <v/>
      </c>
      <c r="I43" s="132" t="str">
        <f t="shared" si="23"/>
        <v/>
      </c>
      <c r="J43" s="16" t="str">
        <f t="shared" si="24"/>
        <v/>
      </c>
      <c r="K43" s="16" t="str">
        <f t="shared" si="25"/>
        <v/>
      </c>
      <c r="L43" s="132" t="str">
        <f t="shared" si="26"/>
        <v/>
      </c>
      <c r="M43" s="16" t="str">
        <f t="shared" si="27"/>
        <v/>
      </c>
      <c r="N43" s="133" t="str">
        <f t="shared" si="28"/>
        <v/>
      </c>
      <c r="O43" s="16" t="str">
        <f t="shared" si="29"/>
        <v/>
      </c>
      <c r="P43" s="133" t="str">
        <f t="shared" si="30"/>
        <v/>
      </c>
      <c r="Q43" s="133" t="str">
        <f t="shared" si="31"/>
        <v/>
      </c>
      <c r="R43" s="140" t="str">
        <f>IF(Q43="","",SUMPRODUCT(--(H43=$H$7:$H$251),--(I43=$I$7:$I$251),--(Q43&lt;$Q$7:$Q$251))+COUNTIF($Q$7:Q43,Q43))</f>
        <v/>
      </c>
    </row>
    <row r="44" spans="1:18" ht="29.1" customHeight="1">
      <c r="A44" s="77">
        <v>38</v>
      </c>
      <c r="B44" s="16" t="str">
        <f t="shared" si="16"/>
        <v/>
      </c>
      <c r="C44" s="130" t="str">
        <f t="shared" si="17"/>
        <v/>
      </c>
      <c r="D44" s="130" t="str">
        <f t="shared" si="18"/>
        <v/>
      </c>
      <c r="E44" s="131" t="str">
        <f t="shared" si="19"/>
        <v/>
      </c>
      <c r="F44" s="131" t="str">
        <f t="shared" si="20"/>
        <v/>
      </c>
      <c r="G44" s="131" t="str">
        <f t="shared" si="21"/>
        <v/>
      </c>
      <c r="H44" s="132" t="str">
        <f t="shared" si="22"/>
        <v/>
      </c>
      <c r="I44" s="132" t="str">
        <f t="shared" si="23"/>
        <v/>
      </c>
      <c r="J44" s="16" t="str">
        <f t="shared" si="24"/>
        <v/>
      </c>
      <c r="K44" s="16" t="str">
        <f t="shared" si="25"/>
        <v/>
      </c>
      <c r="L44" s="132" t="str">
        <f t="shared" si="26"/>
        <v/>
      </c>
      <c r="M44" s="16" t="str">
        <f t="shared" si="27"/>
        <v/>
      </c>
      <c r="N44" s="133" t="str">
        <f t="shared" si="28"/>
        <v/>
      </c>
      <c r="O44" s="16" t="str">
        <f t="shared" si="29"/>
        <v/>
      </c>
      <c r="P44" s="133" t="str">
        <f t="shared" si="30"/>
        <v/>
      </c>
      <c r="Q44" s="133" t="str">
        <f t="shared" si="31"/>
        <v/>
      </c>
      <c r="R44" s="140" t="str">
        <f>IF(Q44="","",SUMPRODUCT(--(H44=$H$7:$H$251),--(I44=$I$7:$I$251),--(Q44&lt;$Q$7:$Q$251))+COUNTIF($Q$7:Q44,Q44))</f>
        <v/>
      </c>
    </row>
    <row r="45" spans="1:18" ht="29.1" customHeight="1">
      <c r="A45" s="77">
        <v>39</v>
      </c>
      <c r="B45" s="16" t="str">
        <f t="shared" si="16"/>
        <v/>
      </c>
      <c r="C45" s="130" t="str">
        <f t="shared" si="17"/>
        <v/>
      </c>
      <c r="D45" s="130" t="str">
        <f t="shared" si="18"/>
        <v/>
      </c>
      <c r="E45" s="131" t="str">
        <f t="shared" si="19"/>
        <v/>
      </c>
      <c r="F45" s="131" t="str">
        <f t="shared" si="20"/>
        <v/>
      </c>
      <c r="G45" s="131" t="str">
        <f t="shared" si="21"/>
        <v/>
      </c>
      <c r="H45" s="132" t="str">
        <f t="shared" si="22"/>
        <v/>
      </c>
      <c r="I45" s="132" t="str">
        <f t="shared" si="23"/>
        <v/>
      </c>
      <c r="J45" s="16" t="str">
        <f t="shared" si="24"/>
        <v/>
      </c>
      <c r="K45" s="16" t="str">
        <f t="shared" si="25"/>
        <v/>
      </c>
      <c r="L45" s="132" t="str">
        <f t="shared" si="26"/>
        <v/>
      </c>
      <c r="M45" s="16" t="str">
        <f t="shared" si="27"/>
        <v/>
      </c>
      <c r="N45" s="133" t="str">
        <f t="shared" si="28"/>
        <v/>
      </c>
      <c r="O45" s="16" t="str">
        <f t="shared" si="29"/>
        <v/>
      </c>
      <c r="P45" s="133" t="str">
        <f t="shared" si="30"/>
        <v/>
      </c>
      <c r="Q45" s="133" t="str">
        <f t="shared" si="31"/>
        <v/>
      </c>
      <c r="R45" s="140" t="str">
        <f>IF(Q45="","",SUMPRODUCT(--(H45=$H$7:$H$251),--(I45=$I$7:$I$251),--(Q45&lt;$Q$7:$Q$251))+COUNTIF($Q$7:Q45,Q45))</f>
        <v/>
      </c>
    </row>
    <row r="46" spans="1:18" ht="29.1" customHeight="1">
      <c r="A46" s="77">
        <v>40</v>
      </c>
      <c r="B46" s="16" t="str">
        <f t="shared" si="16"/>
        <v/>
      </c>
      <c r="C46" s="130" t="str">
        <f t="shared" si="17"/>
        <v/>
      </c>
      <c r="D46" s="130" t="str">
        <f t="shared" si="18"/>
        <v/>
      </c>
      <c r="E46" s="131" t="str">
        <f t="shared" si="19"/>
        <v/>
      </c>
      <c r="F46" s="131" t="str">
        <f t="shared" si="20"/>
        <v/>
      </c>
      <c r="G46" s="131" t="str">
        <f t="shared" si="21"/>
        <v/>
      </c>
      <c r="H46" s="132" t="str">
        <f t="shared" si="22"/>
        <v/>
      </c>
      <c r="I46" s="132" t="str">
        <f t="shared" si="23"/>
        <v/>
      </c>
      <c r="J46" s="16" t="str">
        <f t="shared" si="24"/>
        <v/>
      </c>
      <c r="K46" s="16" t="str">
        <f t="shared" si="25"/>
        <v/>
      </c>
      <c r="L46" s="132" t="str">
        <f t="shared" si="26"/>
        <v/>
      </c>
      <c r="M46" s="16" t="str">
        <f t="shared" si="27"/>
        <v/>
      </c>
      <c r="N46" s="133" t="str">
        <f t="shared" si="28"/>
        <v/>
      </c>
      <c r="O46" s="16" t="str">
        <f t="shared" si="29"/>
        <v/>
      </c>
      <c r="P46" s="133" t="str">
        <f t="shared" si="30"/>
        <v/>
      </c>
      <c r="Q46" s="133" t="str">
        <f t="shared" si="31"/>
        <v/>
      </c>
      <c r="R46" s="140" t="str">
        <f>IF(Q46="","",SUMPRODUCT(--(H46=$H$7:$H$251),--(I46=$I$7:$I$251),--(Q46&lt;$Q$7:$Q$251))+COUNTIF($Q$7:Q46,Q46))</f>
        <v/>
      </c>
    </row>
    <row r="47" spans="1:18" ht="29.1" customHeight="1">
      <c r="A47" s="77">
        <v>41</v>
      </c>
      <c r="B47" s="16" t="str">
        <f t="shared" si="16"/>
        <v/>
      </c>
      <c r="C47" s="130" t="str">
        <f t="shared" si="17"/>
        <v/>
      </c>
      <c r="D47" s="130" t="str">
        <f t="shared" si="18"/>
        <v/>
      </c>
      <c r="E47" s="131" t="str">
        <f t="shared" si="19"/>
        <v/>
      </c>
      <c r="F47" s="131" t="str">
        <f t="shared" si="20"/>
        <v/>
      </c>
      <c r="G47" s="131" t="str">
        <f t="shared" si="21"/>
        <v/>
      </c>
      <c r="H47" s="132" t="str">
        <f t="shared" si="22"/>
        <v/>
      </c>
      <c r="I47" s="132" t="str">
        <f t="shared" si="23"/>
        <v/>
      </c>
      <c r="J47" s="16" t="str">
        <f t="shared" si="24"/>
        <v/>
      </c>
      <c r="K47" s="16" t="str">
        <f t="shared" si="25"/>
        <v/>
      </c>
      <c r="L47" s="132" t="str">
        <f t="shared" si="26"/>
        <v/>
      </c>
      <c r="M47" s="16" t="str">
        <f t="shared" si="27"/>
        <v/>
      </c>
      <c r="N47" s="133" t="str">
        <f t="shared" si="28"/>
        <v/>
      </c>
      <c r="O47" s="16" t="str">
        <f t="shared" si="29"/>
        <v/>
      </c>
      <c r="P47" s="133" t="str">
        <f t="shared" si="30"/>
        <v/>
      </c>
      <c r="Q47" s="133" t="str">
        <f t="shared" si="31"/>
        <v/>
      </c>
      <c r="R47" s="140" t="str">
        <f>IF(Q47="","",SUMPRODUCT(--(H47=$H$7:$H$251),--(I47=$I$7:$I$251),--(Q47&lt;$Q$7:$Q$251))+COUNTIF($Q$7:Q47,Q47))</f>
        <v/>
      </c>
    </row>
    <row r="48" spans="1:18" ht="29.1" customHeight="1">
      <c r="A48" s="77">
        <v>42</v>
      </c>
      <c r="B48" s="16" t="str">
        <f t="shared" si="16"/>
        <v/>
      </c>
      <c r="C48" s="130" t="str">
        <f t="shared" si="17"/>
        <v/>
      </c>
      <c r="D48" s="130" t="str">
        <f t="shared" si="18"/>
        <v/>
      </c>
      <c r="E48" s="131" t="str">
        <f t="shared" si="19"/>
        <v/>
      </c>
      <c r="F48" s="131" t="str">
        <f t="shared" si="20"/>
        <v/>
      </c>
      <c r="G48" s="131" t="str">
        <f t="shared" si="21"/>
        <v/>
      </c>
      <c r="H48" s="132" t="str">
        <f t="shared" si="22"/>
        <v/>
      </c>
      <c r="I48" s="132" t="str">
        <f t="shared" si="23"/>
        <v/>
      </c>
      <c r="J48" s="16" t="str">
        <f t="shared" si="24"/>
        <v/>
      </c>
      <c r="K48" s="16" t="str">
        <f t="shared" si="25"/>
        <v/>
      </c>
      <c r="L48" s="132" t="str">
        <f t="shared" si="26"/>
        <v/>
      </c>
      <c r="M48" s="16" t="str">
        <f t="shared" si="27"/>
        <v/>
      </c>
      <c r="N48" s="133" t="str">
        <f t="shared" si="28"/>
        <v/>
      </c>
      <c r="O48" s="16" t="str">
        <f t="shared" si="29"/>
        <v/>
      </c>
      <c r="P48" s="133" t="str">
        <f t="shared" si="30"/>
        <v/>
      </c>
      <c r="Q48" s="133" t="str">
        <f t="shared" si="31"/>
        <v/>
      </c>
      <c r="R48" s="140" t="str">
        <f>IF(Q48="","",SUMPRODUCT(--(H48=$H$7:$H$251),--(I48=$I$7:$I$251),--(Q48&lt;$Q$7:$Q$251))+COUNTIF($Q$7:Q48,Q48))</f>
        <v/>
      </c>
    </row>
    <row r="49" spans="1:18" ht="29.1" customHeight="1">
      <c r="A49" s="77">
        <v>43</v>
      </c>
      <c r="B49" s="16" t="str">
        <f t="shared" si="16"/>
        <v/>
      </c>
      <c r="C49" s="130" t="str">
        <f t="shared" si="17"/>
        <v/>
      </c>
      <c r="D49" s="130" t="str">
        <f t="shared" si="18"/>
        <v/>
      </c>
      <c r="E49" s="131" t="str">
        <f t="shared" si="19"/>
        <v/>
      </c>
      <c r="F49" s="131" t="str">
        <f t="shared" si="20"/>
        <v/>
      </c>
      <c r="G49" s="131" t="str">
        <f t="shared" si="21"/>
        <v/>
      </c>
      <c r="H49" s="132" t="str">
        <f t="shared" si="22"/>
        <v/>
      </c>
      <c r="I49" s="132" t="str">
        <f t="shared" si="23"/>
        <v/>
      </c>
      <c r="J49" s="16" t="str">
        <f t="shared" si="24"/>
        <v/>
      </c>
      <c r="K49" s="16" t="str">
        <f t="shared" si="25"/>
        <v/>
      </c>
      <c r="L49" s="132" t="str">
        <f t="shared" si="26"/>
        <v/>
      </c>
      <c r="M49" s="16" t="str">
        <f t="shared" si="27"/>
        <v/>
      </c>
      <c r="N49" s="133" t="str">
        <f t="shared" si="28"/>
        <v/>
      </c>
      <c r="O49" s="16" t="str">
        <f t="shared" si="29"/>
        <v/>
      </c>
      <c r="P49" s="133" t="str">
        <f t="shared" si="30"/>
        <v/>
      </c>
      <c r="Q49" s="133" t="str">
        <f t="shared" si="31"/>
        <v/>
      </c>
      <c r="R49" s="140" t="str">
        <f>IF(Q49="","",SUMPRODUCT(--(H49=$H$7:$H$251),--(I49=$I$7:$I$251),--(Q49&lt;$Q$7:$Q$251))+COUNTIF($Q$7:Q49,Q49))</f>
        <v/>
      </c>
    </row>
    <row r="50" spans="1:18" ht="29.1" customHeight="1">
      <c r="A50" s="77">
        <v>44</v>
      </c>
      <c r="B50" s="16" t="str">
        <f t="shared" si="16"/>
        <v/>
      </c>
      <c r="C50" s="130" t="str">
        <f t="shared" si="17"/>
        <v/>
      </c>
      <c r="D50" s="130" t="str">
        <f t="shared" si="18"/>
        <v/>
      </c>
      <c r="E50" s="131" t="str">
        <f t="shared" si="19"/>
        <v/>
      </c>
      <c r="F50" s="131" t="str">
        <f t="shared" si="20"/>
        <v/>
      </c>
      <c r="G50" s="131" t="str">
        <f t="shared" si="21"/>
        <v/>
      </c>
      <c r="H50" s="132" t="str">
        <f t="shared" si="22"/>
        <v/>
      </c>
      <c r="I50" s="132" t="str">
        <f t="shared" si="23"/>
        <v/>
      </c>
      <c r="J50" s="16" t="str">
        <f t="shared" si="24"/>
        <v/>
      </c>
      <c r="K50" s="16" t="str">
        <f t="shared" si="25"/>
        <v/>
      </c>
      <c r="L50" s="132" t="str">
        <f t="shared" si="26"/>
        <v/>
      </c>
      <c r="M50" s="16" t="str">
        <f t="shared" si="27"/>
        <v/>
      </c>
      <c r="N50" s="133" t="str">
        <f t="shared" si="28"/>
        <v/>
      </c>
      <c r="O50" s="16" t="str">
        <f t="shared" si="29"/>
        <v/>
      </c>
      <c r="P50" s="133" t="str">
        <f t="shared" si="30"/>
        <v/>
      </c>
      <c r="Q50" s="133" t="str">
        <f t="shared" si="31"/>
        <v/>
      </c>
      <c r="R50" s="140" t="str">
        <f>IF(Q50="","",SUMPRODUCT(--(H50=$H$7:$H$251),--(I50=$I$7:$I$251),--(Q50&lt;$Q$7:$Q$251))+COUNTIF($Q$7:Q50,Q50))</f>
        <v/>
      </c>
    </row>
    <row r="51" spans="1:18" ht="29.1" customHeight="1">
      <c r="A51" s="77">
        <v>45</v>
      </c>
      <c r="B51" s="16" t="str">
        <f t="shared" si="16"/>
        <v/>
      </c>
      <c r="C51" s="130" t="str">
        <f t="shared" si="17"/>
        <v/>
      </c>
      <c r="D51" s="130" t="str">
        <f t="shared" si="18"/>
        <v/>
      </c>
      <c r="E51" s="131" t="str">
        <f t="shared" si="19"/>
        <v/>
      </c>
      <c r="F51" s="131" t="str">
        <f t="shared" si="20"/>
        <v/>
      </c>
      <c r="G51" s="131" t="str">
        <f t="shared" si="21"/>
        <v/>
      </c>
      <c r="H51" s="132" t="str">
        <f t="shared" si="22"/>
        <v/>
      </c>
      <c r="I51" s="132" t="str">
        <f t="shared" si="23"/>
        <v/>
      </c>
      <c r="J51" s="16" t="str">
        <f t="shared" si="24"/>
        <v/>
      </c>
      <c r="K51" s="16" t="str">
        <f t="shared" si="25"/>
        <v/>
      </c>
      <c r="L51" s="132" t="str">
        <f t="shared" si="26"/>
        <v/>
      </c>
      <c r="M51" s="16" t="str">
        <f t="shared" si="27"/>
        <v/>
      </c>
      <c r="N51" s="133" t="str">
        <f t="shared" si="28"/>
        <v/>
      </c>
      <c r="O51" s="16" t="str">
        <f t="shared" si="29"/>
        <v/>
      </c>
      <c r="P51" s="133" t="str">
        <f t="shared" si="30"/>
        <v/>
      </c>
      <c r="Q51" s="133" t="str">
        <f t="shared" si="31"/>
        <v/>
      </c>
      <c r="R51" s="140" t="str">
        <f>IF(Q51="","",SUMPRODUCT(--(H51=$H$7:$H$251),--(I51=$I$7:$I$251),--(Q51&lt;$Q$7:$Q$251))+COUNTIF($Q$7:Q51,Q51))</f>
        <v/>
      </c>
    </row>
    <row r="52" spans="1:18" ht="29.1" customHeight="1">
      <c r="A52" s="77">
        <v>46</v>
      </c>
      <c r="B52" s="16" t="str">
        <f t="shared" si="16"/>
        <v/>
      </c>
      <c r="C52" s="130" t="str">
        <f t="shared" si="17"/>
        <v/>
      </c>
      <c r="D52" s="130" t="str">
        <f t="shared" si="18"/>
        <v/>
      </c>
      <c r="E52" s="131" t="str">
        <f t="shared" si="19"/>
        <v/>
      </c>
      <c r="F52" s="131" t="str">
        <f t="shared" si="20"/>
        <v/>
      </c>
      <c r="G52" s="131" t="str">
        <f t="shared" si="21"/>
        <v/>
      </c>
      <c r="H52" s="132" t="str">
        <f t="shared" si="22"/>
        <v/>
      </c>
      <c r="I52" s="132" t="str">
        <f t="shared" si="23"/>
        <v/>
      </c>
      <c r="J52" s="16" t="str">
        <f t="shared" si="24"/>
        <v/>
      </c>
      <c r="K52" s="16" t="str">
        <f t="shared" si="25"/>
        <v/>
      </c>
      <c r="L52" s="132" t="str">
        <f t="shared" si="26"/>
        <v/>
      </c>
      <c r="M52" s="16" t="str">
        <f t="shared" si="27"/>
        <v/>
      </c>
      <c r="N52" s="133" t="str">
        <f t="shared" si="28"/>
        <v/>
      </c>
      <c r="O52" s="16" t="str">
        <f t="shared" si="29"/>
        <v/>
      </c>
      <c r="P52" s="133" t="str">
        <f t="shared" si="30"/>
        <v/>
      </c>
      <c r="Q52" s="133" t="str">
        <f t="shared" si="31"/>
        <v/>
      </c>
      <c r="R52" s="140" t="str">
        <f>IF(Q52="","",SUMPRODUCT(--(H52=$H$7:$H$251),--(I52=$I$7:$I$251),--(Q52&lt;$Q$7:$Q$251))+COUNTIF($Q$7:Q52,Q52))</f>
        <v/>
      </c>
    </row>
    <row r="53" spans="1:18" ht="29.1" customHeight="1">
      <c r="A53" s="77">
        <v>47</v>
      </c>
      <c r="B53" s="16" t="str">
        <f t="shared" si="16"/>
        <v/>
      </c>
      <c r="C53" s="130" t="str">
        <f t="shared" si="17"/>
        <v/>
      </c>
      <c r="D53" s="130" t="str">
        <f t="shared" si="18"/>
        <v/>
      </c>
      <c r="E53" s="131" t="str">
        <f t="shared" si="19"/>
        <v/>
      </c>
      <c r="F53" s="131" t="str">
        <f t="shared" si="20"/>
        <v/>
      </c>
      <c r="G53" s="131" t="str">
        <f t="shared" si="21"/>
        <v/>
      </c>
      <c r="H53" s="132" t="str">
        <f t="shared" si="22"/>
        <v/>
      </c>
      <c r="I53" s="132" t="str">
        <f t="shared" si="23"/>
        <v/>
      </c>
      <c r="J53" s="16" t="str">
        <f t="shared" si="24"/>
        <v/>
      </c>
      <c r="K53" s="16" t="str">
        <f t="shared" si="25"/>
        <v/>
      </c>
      <c r="L53" s="132" t="str">
        <f t="shared" si="26"/>
        <v/>
      </c>
      <c r="M53" s="16" t="str">
        <f t="shared" si="27"/>
        <v/>
      </c>
      <c r="N53" s="133" t="str">
        <f t="shared" si="28"/>
        <v/>
      </c>
      <c r="O53" s="16" t="str">
        <f t="shared" si="29"/>
        <v/>
      </c>
      <c r="P53" s="133" t="str">
        <f t="shared" si="30"/>
        <v/>
      </c>
      <c r="Q53" s="133" t="str">
        <f t="shared" si="31"/>
        <v/>
      </c>
      <c r="R53" s="140" t="str">
        <f>IF(Q53="","",SUMPRODUCT(--(H53=$H$7:$H$251),--(I53=$I$7:$I$251),--(Q53&lt;$Q$7:$Q$251))+COUNTIF($Q$7:Q53,Q53))</f>
        <v/>
      </c>
    </row>
    <row r="54" spans="1:18" ht="29.1" customHeight="1">
      <c r="A54" s="77">
        <v>48</v>
      </c>
      <c r="B54" s="16" t="str">
        <f t="shared" si="16"/>
        <v/>
      </c>
      <c r="C54" s="130" t="str">
        <f t="shared" si="17"/>
        <v/>
      </c>
      <c r="D54" s="130" t="str">
        <f t="shared" si="18"/>
        <v/>
      </c>
      <c r="E54" s="131" t="str">
        <f t="shared" si="19"/>
        <v/>
      </c>
      <c r="F54" s="131" t="str">
        <f t="shared" si="20"/>
        <v/>
      </c>
      <c r="G54" s="131" t="str">
        <f t="shared" si="21"/>
        <v/>
      </c>
      <c r="H54" s="132" t="str">
        <f t="shared" si="22"/>
        <v/>
      </c>
      <c r="I54" s="132" t="str">
        <f t="shared" si="23"/>
        <v/>
      </c>
      <c r="J54" s="16" t="str">
        <f t="shared" si="24"/>
        <v/>
      </c>
      <c r="K54" s="16" t="str">
        <f t="shared" si="25"/>
        <v/>
      </c>
      <c r="L54" s="132" t="str">
        <f t="shared" si="26"/>
        <v/>
      </c>
      <c r="M54" s="16" t="str">
        <f t="shared" si="27"/>
        <v/>
      </c>
      <c r="N54" s="133" t="str">
        <f t="shared" si="28"/>
        <v/>
      </c>
      <c r="O54" s="16" t="str">
        <f t="shared" si="29"/>
        <v/>
      </c>
      <c r="P54" s="133" t="str">
        <f t="shared" si="30"/>
        <v/>
      </c>
      <c r="Q54" s="133" t="str">
        <f t="shared" si="31"/>
        <v/>
      </c>
      <c r="R54" s="140" t="str">
        <f>IF(Q54="","",SUMPRODUCT(--(H54=$H$7:$H$251),--(I54=$I$7:$I$251),--(Q54&lt;$Q$7:$Q$251))+COUNTIF($Q$7:Q54,Q54))</f>
        <v/>
      </c>
    </row>
    <row r="55" spans="1:18" ht="29.1" customHeight="1">
      <c r="A55" s="77">
        <v>49</v>
      </c>
      <c r="B55" s="16" t="str">
        <f t="shared" si="16"/>
        <v/>
      </c>
      <c r="C55" s="130" t="str">
        <f t="shared" si="17"/>
        <v/>
      </c>
      <c r="D55" s="130" t="str">
        <f t="shared" si="18"/>
        <v/>
      </c>
      <c r="E55" s="131" t="str">
        <f t="shared" si="19"/>
        <v/>
      </c>
      <c r="F55" s="131" t="str">
        <f t="shared" si="20"/>
        <v/>
      </c>
      <c r="G55" s="131" t="str">
        <f t="shared" si="21"/>
        <v/>
      </c>
      <c r="H55" s="132" t="str">
        <f t="shared" si="22"/>
        <v/>
      </c>
      <c r="I55" s="132" t="str">
        <f t="shared" si="23"/>
        <v/>
      </c>
      <c r="J55" s="16" t="str">
        <f t="shared" si="24"/>
        <v/>
      </c>
      <c r="K55" s="16" t="str">
        <f t="shared" si="25"/>
        <v/>
      </c>
      <c r="L55" s="132" t="str">
        <f t="shared" si="26"/>
        <v/>
      </c>
      <c r="M55" s="16" t="str">
        <f t="shared" si="27"/>
        <v/>
      </c>
      <c r="N55" s="133" t="str">
        <f t="shared" si="28"/>
        <v/>
      </c>
      <c r="O55" s="16" t="str">
        <f t="shared" si="29"/>
        <v/>
      </c>
      <c r="P55" s="133" t="str">
        <f t="shared" si="30"/>
        <v/>
      </c>
      <c r="Q55" s="133" t="str">
        <f t="shared" si="31"/>
        <v/>
      </c>
      <c r="R55" s="140" t="str">
        <f>IF(Q55="","",SUMPRODUCT(--(H55=$H$7:$H$251),--(I55=$I$7:$I$251),--(Q55&lt;$Q$7:$Q$251))+COUNTIF($Q$7:Q55,Q55))</f>
        <v/>
      </c>
    </row>
    <row r="56" spans="1:18" ht="29.1" customHeight="1">
      <c r="A56" s="77">
        <v>50</v>
      </c>
      <c r="B56" s="16" t="str">
        <f t="shared" si="16"/>
        <v/>
      </c>
      <c r="C56" s="130" t="str">
        <f t="shared" si="17"/>
        <v/>
      </c>
      <c r="D56" s="130" t="str">
        <f t="shared" si="18"/>
        <v/>
      </c>
      <c r="E56" s="131" t="str">
        <f t="shared" si="19"/>
        <v/>
      </c>
      <c r="F56" s="131" t="str">
        <f t="shared" si="20"/>
        <v/>
      </c>
      <c r="G56" s="131" t="str">
        <f t="shared" si="21"/>
        <v/>
      </c>
      <c r="H56" s="132" t="str">
        <f t="shared" si="22"/>
        <v/>
      </c>
      <c r="I56" s="132" t="str">
        <f t="shared" si="23"/>
        <v/>
      </c>
      <c r="J56" s="16" t="str">
        <f t="shared" si="24"/>
        <v/>
      </c>
      <c r="K56" s="16" t="str">
        <f t="shared" si="25"/>
        <v/>
      </c>
      <c r="L56" s="132" t="str">
        <f t="shared" si="26"/>
        <v/>
      </c>
      <c r="M56" s="16" t="str">
        <f t="shared" si="27"/>
        <v/>
      </c>
      <c r="N56" s="133" t="str">
        <f t="shared" si="28"/>
        <v/>
      </c>
      <c r="O56" s="16" t="str">
        <f t="shared" si="29"/>
        <v/>
      </c>
      <c r="P56" s="133" t="str">
        <f t="shared" si="30"/>
        <v/>
      </c>
      <c r="Q56" s="133" t="str">
        <f t="shared" si="31"/>
        <v/>
      </c>
      <c r="R56" s="140" t="str">
        <f>IF(Q56="","",SUMPRODUCT(--(H56=$H$7:$H$251),--(I56=$I$7:$I$251),--(Q56&lt;$Q$7:$Q$251))+COUNTIF($Q$7:Q56,Q56))</f>
        <v/>
      </c>
    </row>
    <row r="57" spans="1:18" ht="29.1" customHeight="1">
      <c r="A57" s="77">
        <v>51</v>
      </c>
      <c r="B57" s="16" t="str">
        <f t="shared" si="16"/>
        <v/>
      </c>
      <c r="C57" s="130" t="str">
        <f t="shared" si="17"/>
        <v/>
      </c>
      <c r="D57" s="130" t="str">
        <f t="shared" si="18"/>
        <v/>
      </c>
      <c r="E57" s="131" t="str">
        <f t="shared" si="19"/>
        <v/>
      </c>
      <c r="F57" s="131" t="str">
        <f t="shared" si="20"/>
        <v/>
      </c>
      <c r="G57" s="131" t="str">
        <f t="shared" si="21"/>
        <v/>
      </c>
      <c r="H57" s="132" t="str">
        <f t="shared" si="22"/>
        <v/>
      </c>
      <c r="I57" s="132" t="str">
        <f t="shared" si="23"/>
        <v/>
      </c>
      <c r="J57" s="16" t="str">
        <f t="shared" si="24"/>
        <v/>
      </c>
      <c r="K57" s="16" t="str">
        <f t="shared" si="25"/>
        <v/>
      </c>
      <c r="L57" s="132" t="str">
        <f t="shared" si="26"/>
        <v/>
      </c>
      <c r="M57" s="16" t="str">
        <f t="shared" si="27"/>
        <v/>
      </c>
      <c r="N57" s="133" t="str">
        <f t="shared" si="28"/>
        <v/>
      </c>
      <c r="O57" s="16" t="str">
        <f t="shared" si="29"/>
        <v/>
      </c>
      <c r="P57" s="133" t="str">
        <f t="shared" si="30"/>
        <v/>
      </c>
      <c r="Q57" s="133" t="str">
        <f t="shared" si="31"/>
        <v/>
      </c>
      <c r="R57" s="140" t="str">
        <f>IF(Q57="","",SUMPRODUCT(--(H57=$H$7:$H$251),--(I57=$I$7:$I$251),--(Q57&lt;$Q$7:$Q$251))+COUNTIF($Q$7:Q57,Q57))</f>
        <v/>
      </c>
    </row>
    <row r="58" spans="1:18" ht="29.1" customHeight="1">
      <c r="A58" s="77">
        <v>52</v>
      </c>
      <c r="B58" s="16" t="str">
        <f t="shared" si="16"/>
        <v/>
      </c>
      <c r="C58" s="130" t="str">
        <f t="shared" si="17"/>
        <v/>
      </c>
      <c r="D58" s="130" t="str">
        <f t="shared" si="18"/>
        <v/>
      </c>
      <c r="E58" s="131" t="str">
        <f t="shared" si="19"/>
        <v/>
      </c>
      <c r="F58" s="131" t="str">
        <f t="shared" si="20"/>
        <v/>
      </c>
      <c r="G58" s="131" t="str">
        <f t="shared" si="21"/>
        <v/>
      </c>
      <c r="H58" s="132" t="str">
        <f t="shared" si="22"/>
        <v/>
      </c>
      <c r="I58" s="132" t="str">
        <f t="shared" si="23"/>
        <v/>
      </c>
      <c r="J58" s="16" t="str">
        <f t="shared" si="24"/>
        <v/>
      </c>
      <c r="K58" s="16" t="str">
        <f t="shared" si="25"/>
        <v/>
      </c>
      <c r="L58" s="132" t="str">
        <f t="shared" si="26"/>
        <v/>
      </c>
      <c r="M58" s="16" t="str">
        <f t="shared" si="27"/>
        <v/>
      </c>
      <c r="N58" s="133" t="str">
        <f t="shared" si="28"/>
        <v/>
      </c>
      <c r="O58" s="16" t="str">
        <f t="shared" si="29"/>
        <v/>
      </c>
      <c r="P58" s="133" t="str">
        <f t="shared" si="30"/>
        <v/>
      </c>
      <c r="Q58" s="133" t="str">
        <f t="shared" si="31"/>
        <v/>
      </c>
      <c r="R58" s="140" t="str">
        <f>IF(Q58="","",SUMPRODUCT(--(H58=$H$7:$H$251),--(I58=$I$7:$I$251),--(Q58&lt;$Q$7:$Q$251))+COUNTIF($Q$7:Q58,Q58))</f>
        <v/>
      </c>
    </row>
    <row r="59" spans="1:18" ht="29.1" customHeight="1">
      <c r="A59" s="77">
        <v>53</v>
      </c>
      <c r="B59" s="16" t="str">
        <f t="shared" si="16"/>
        <v/>
      </c>
      <c r="C59" s="130" t="str">
        <f t="shared" si="17"/>
        <v/>
      </c>
      <c r="D59" s="130" t="str">
        <f t="shared" si="18"/>
        <v/>
      </c>
      <c r="E59" s="131" t="str">
        <f t="shared" si="19"/>
        <v/>
      </c>
      <c r="F59" s="131" t="str">
        <f t="shared" si="20"/>
        <v/>
      </c>
      <c r="G59" s="131" t="str">
        <f t="shared" si="21"/>
        <v/>
      </c>
      <c r="H59" s="132" t="str">
        <f t="shared" si="22"/>
        <v/>
      </c>
      <c r="I59" s="132" t="str">
        <f t="shared" si="23"/>
        <v/>
      </c>
      <c r="J59" s="16" t="str">
        <f t="shared" si="24"/>
        <v/>
      </c>
      <c r="K59" s="16" t="str">
        <f t="shared" si="25"/>
        <v/>
      </c>
      <c r="L59" s="132" t="str">
        <f t="shared" si="26"/>
        <v/>
      </c>
      <c r="M59" s="16" t="str">
        <f t="shared" si="27"/>
        <v/>
      </c>
      <c r="N59" s="133" t="str">
        <f t="shared" si="28"/>
        <v/>
      </c>
      <c r="O59" s="16" t="str">
        <f t="shared" si="29"/>
        <v/>
      </c>
      <c r="P59" s="133" t="str">
        <f t="shared" si="30"/>
        <v/>
      </c>
      <c r="Q59" s="133" t="str">
        <f t="shared" si="31"/>
        <v/>
      </c>
      <c r="R59" s="140" t="str">
        <f>IF(Q59="","",SUMPRODUCT(--(H59=$H$7:$H$251),--(I59=$I$7:$I$251),--(Q59&lt;$Q$7:$Q$251))+COUNTIF($Q$7:Q59,Q59))</f>
        <v/>
      </c>
    </row>
    <row r="60" spans="1:18" ht="29.1" customHeight="1">
      <c r="A60" s="77">
        <v>54</v>
      </c>
      <c r="B60" s="16" t="str">
        <f t="shared" si="16"/>
        <v/>
      </c>
      <c r="C60" s="130" t="str">
        <f t="shared" si="17"/>
        <v/>
      </c>
      <c r="D60" s="130" t="str">
        <f t="shared" si="18"/>
        <v/>
      </c>
      <c r="E60" s="131" t="str">
        <f t="shared" si="19"/>
        <v/>
      </c>
      <c r="F60" s="131" t="str">
        <f t="shared" si="20"/>
        <v/>
      </c>
      <c r="G60" s="131" t="str">
        <f t="shared" si="21"/>
        <v/>
      </c>
      <c r="H60" s="132" t="str">
        <f t="shared" si="22"/>
        <v/>
      </c>
      <c r="I60" s="132" t="str">
        <f t="shared" si="23"/>
        <v/>
      </c>
      <c r="J60" s="16" t="str">
        <f t="shared" si="24"/>
        <v/>
      </c>
      <c r="K60" s="16" t="str">
        <f t="shared" si="25"/>
        <v/>
      </c>
      <c r="L60" s="132" t="str">
        <f t="shared" si="26"/>
        <v/>
      </c>
      <c r="M60" s="16" t="str">
        <f t="shared" si="27"/>
        <v/>
      </c>
      <c r="N60" s="133" t="str">
        <f t="shared" si="28"/>
        <v/>
      </c>
      <c r="O60" s="16" t="str">
        <f t="shared" si="29"/>
        <v/>
      </c>
      <c r="P60" s="133" t="str">
        <f t="shared" si="30"/>
        <v/>
      </c>
      <c r="Q60" s="133" t="str">
        <f t="shared" si="31"/>
        <v/>
      </c>
      <c r="R60" s="140" t="str">
        <f>IF(Q60="","",SUMPRODUCT(--(H60=$H$7:$H$251),--(I60=$I$7:$I$251),--(Q60&lt;$Q$7:$Q$251))+COUNTIF($Q$7:Q60,Q60))</f>
        <v/>
      </c>
    </row>
    <row r="61" spans="1:18" ht="29.1" customHeight="1">
      <c r="A61" s="77">
        <v>55</v>
      </c>
      <c r="B61" s="16" t="str">
        <f t="shared" si="16"/>
        <v/>
      </c>
      <c r="C61" s="130" t="str">
        <f t="shared" si="17"/>
        <v/>
      </c>
      <c r="D61" s="130" t="str">
        <f t="shared" si="18"/>
        <v/>
      </c>
      <c r="E61" s="131" t="str">
        <f t="shared" si="19"/>
        <v/>
      </c>
      <c r="F61" s="131" t="str">
        <f t="shared" si="20"/>
        <v/>
      </c>
      <c r="G61" s="131" t="str">
        <f t="shared" si="21"/>
        <v/>
      </c>
      <c r="H61" s="132" t="str">
        <f t="shared" si="22"/>
        <v/>
      </c>
      <c r="I61" s="132" t="str">
        <f t="shared" si="23"/>
        <v/>
      </c>
      <c r="J61" s="16" t="str">
        <f t="shared" si="24"/>
        <v/>
      </c>
      <c r="K61" s="16" t="str">
        <f t="shared" si="25"/>
        <v/>
      </c>
      <c r="L61" s="132" t="str">
        <f t="shared" si="26"/>
        <v/>
      </c>
      <c r="M61" s="16" t="str">
        <f t="shared" si="27"/>
        <v/>
      </c>
      <c r="N61" s="133" t="str">
        <f t="shared" si="28"/>
        <v/>
      </c>
      <c r="O61" s="16" t="str">
        <f t="shared" si="29"/>
        <v/>
      </c>
      <c r="P61" s="133" t="str">
        <f t="shared" si="30"/>
        <v/>
      </c>
      <c r="Q61" s="133" t="str">
        <f t="shared" si="31"/>
        <v/>
      </c>
      <c r="R61" s="140" t="str">
        <f>IF(Q61="","",SUMPRODUCT(--(H61=$H$7:$H$251),--(I61=$I$7:$I$251),--(Q61&lt;$Q$7:$Q$251))+COUNTIF($Q$7:Q61,Q61))</f>
        <v/>
      </c>
    </row>
    <row r="62" spans="1:18" ht="29.1" customHeight="1">
      <c r="A62" s="77">
        <v>56</v>
      </c>
      <c r="B62" s="16" t="str">
        <f t="shared" si="16"/>
        <v/>
      </c>
      <c r="C62" s="130" t="str">
        <f t="shared" si="17"/>
        <v/>
      </c>
      <c r="D62" s="130" t="str">
        <f t="shared" si="18"/>
        <v/>
      </c>
      <c r="E62" s="131" t="str">
        <f t="shared" si="19"/>
        <v/>
      </c>
      <c r="F62" s="131" t="str">
        <f t="shared" si="20"/>
        <v/>
      </c>
      <c r="G62" s="131" t="str">
        <f t="shared" si="21"/>
        <v/>
      </c>
      <c r="H62" s="132" t="str">
        <f t="shared" si="22"/>
        <v/>
      </c>
      <c r="I62" s="132" t="str">
        <f t="shared" si="23"/>
        <v/>
      </c>
      <c r="J62" s="16" t="str">
        <f t="shared" si="24"/>
        <v/>
      </c>
      <c r="K62" s="16" t="str">
        <f t="shared" si="25"/>
        <v/>
      </c>
      <c r="L62" s="132" t="str">
        <f t="shared" si="26"/>
        <v/>
      </c>
      <c r="M62" s="16" t="str">
        <f t="shared" si="27"/>
        <v/>
      </c>
      <c r="N62" s="133" t="str">
        <f t="shared" si="28"/>
        <v/>
      </c>
      <c r="O62" s="16" t="str">
        <f t="shared" si="29"/>
        <v/>
      </c>
      <c r="P62" s="133" t="str">
        <f t="shared" si="30"/>
        <v/>
      </c>
      <c r="Q62" s="133" t="str">
        <f t="shared" si="31"/>
        <v/>
      </c>
      <c r="R62" s="140" t="str">
        <f>IF(Q62="","",SUMPRODUCT(--(H62=$H$7:$H$251),--(I62=$I$7:$I$251),--(Q62&lt;$Q$7:$Q$251))+COUNTIF($Q$7:Q62,Q62))</f>
        <v/>
      </c>
    </row>
    <row r="63" spans="1:18" ht="29.1" customHeight="1">
      <c r="A63" s="77">
        <v>57</v>
      </c>
      <c r="B63" s="16" t="str">
        <f t="shared" si="16"/>
        <v/>
      </c>
      <c r="C63" s="130" t="str">
        <f t="shared" si="17"/>
        <v/>
      </c>
      <c r="D63" s="130" t="str">
        <f t="shared" si="18"/>
        <v/>
      </c>
      <c r="E63" s="131" t="str">
        <f t="shared" si="19"/>
        <v/>
      </c>
      <c r="F63" s="131" t="str">
        <f t="shared" si="20"/>
        <v/>
      </c>
      <c r="G63" s="131" t="str">
        <f t="shared" si="21"/>
        <v/>
      </c>
      <c r="H63" s="132" t="str">
        <f t="shared" si="22"/>
        <v/>
      </c>
      <c r="I63" s="132" t="str">
        <f t="shared" si="23"/>
        <v/>
      </c>
      <c r="J63" s="16" t="str">
        <f t="shared" si="24"/>
        <v/>
      </c>
      <c r="K63" s="16" t="str">
        <f t="shared" si="25"/>
        <v/>
      </c>
      <c r="L63" s="132" t="str">
        <f t="shared" si="26"/>
        <v/>
      </c>
      <c r="M63" s="16" t="str">
        <f t="shared" si="27"/>
        <v/>
      </c>
      <c r="N63" s="133" t="str">
        <f t="shared" si="28"/>
        <v/>
      </c>
      <c r="O63" s="16" t="str">
        <f t="shared" si="29"/>
        <v/>
      </c>
      <c r="P63" s="133" t="str">
        <f t="shared" si="30"/>
        <v/>
      </c>
      <c r="Q63" s="133" t="str">
        <f t="shared" si="31"/>
        <v/>
      </c>
      <c r="R63" s="140" t="str">
        <f>IF(Q63="","",SUMPRODUCT(--(H63=$H$7:$H$251),--(I63=$I$7:$I$251),--(Q63&lt;$Q$7:$Q$251))+COUNTIF($Q$7:Q63,Q63))</f>
        <v/>
      </c>
    </row>
    <row r="64" spans="1:18" ht="29.1" customHeight="1">
      <c r="A64" s="77">
        <v>58</v>
      </c>
      <c r="B64" s="16" t="str">
        <f t="shared" si="16"/>
        <v/>
      </c>
      <c r="C64" s="130" t="str">
        <f t="shared" si="17"/>
        <v/>
      </c>
      <c r="D64" s="130" t="str">
        <f t="shared" si="18"/>
        <v/>
      </c>
      <c r="E64" s="131" t="str">
        <f t="shared" si="19"/>
        <v/>
      </c>
      <c r="F64" s="131" t="str">
        <f t="shared" si="20"/>
        <v/>
      </c>
      <c r="G64" s="131" t="str">
        <f t="shared" si="21"/>
        <v/>
      </c>
      <c r="H64" s="132" t="str">
        <f t="shared" si="22"/>
        <v/>
      </c>
      <c r="I64" s="132" t="str">
        <f t="shared" si="23"/>
        <v/>
      </c>
      <c r="J64" s="16" t="str">
        <f t="shared" si="24"/>
        <v/>
      </c>
      <c r="K64" s="16" t="str">
        <f t="shared" si="25"/>
        <v/>
      </c>
      <c r="L64" s="132" t="str">
        <f t="shared" si="26"/>
        <v/>
      </c>
      <c r="M64" s="16" t="str">
        <f t="shared" si="27"/>
        <v/>
      </c>
      <c r="N64" s="133" t="str">
        <f t="shared" si="28"/>
        <v/>
      </c>
      <c r="O64" s="16" t="str">
        <f t="shared" si="29"/>
        <v/>
      </c>
      <c r="P64" s="133" t="str">
        <f t="shared" si="30"/>
        <v/>
      </c>
      <c r="Q64" s="133" t="str">
        <f t="shared" si="31"/>
        <v/>
      </c>
      <c r="R64" s="140" t="str">
        <f>IF(Q64="","",SUMPRODUCT(--(H64=$H$7:$H$251),--(I64=$I$7:$I$251),--(Q64&lt;$Q$7:$Q$251))+COUNTIF($Q$7:Q64,Q64))</f>
        <v/>
      </c>
    </row>
    <row r="65" spans="1:18" ht="29.1" customHeight="1">
      <c r="A65" s="77">
        <v>59</v>
      </c>
      <c r="B65" s="16" t="str">
        <f t="shared" si="16"/>
        <v/>
      </c>
      <c r="C65" s="130" t="str">
        <f t="shared" si="17"/>
        <v/>
      </c>
      <c r="D65" s="130" t="str">
        <f t="shared" si="18"/>
        <v/>
      </c>
      <c r="E65" s="131" t="str">
        <f t="shared" si="19"/>
        <v/>
      </c>
      <c r="F65" s="131" t="str">
        <f t="shared" si="20"/>
        <v/>
      </c>
      <c r="G65" s="131" t="str">
        <f t="shared" si="21"/>
        <v/>
      </c>
      <c r="H65" s="132" t="str">
        <f t="shared" si="22"/>
        <v/>
      </c>
      <c r="I65" s="132" t="str">
        <f t="shared" si="23"/>
        <v/>
      </c>
      <c r="J65" s="16" t="str">
        <f t="shared" si="24"/>
        <v/>
      </c>
      <c r="K65" s="16" t="str">
        <f t="shared" si="25"/>
        <v/>
      </c>
      <c r="L65" s="132" t="str">
        <f t="shared" si="26"/>
        <v/>
      </c>
      <c r="M65" s="16" t="str">
        <f t="shared" si="27"/>
        <v/>
      </c>
      <c r="N65" s="133" t="str">
        <f t="shared" si="28"/>
        <v/>
      </c>
      <c r="O65" s="16" t="str">
        <f t="shared" si="29"/>
        <v/>
      </c>
      <c r="P65" s="133" t="str">
        <f t="shared" si="30"/>
        <v/>
      </c>
      <c r="Q65" s="133" t="str">
        <f t="shared" si="31"/>
        <v/>
      </c>
      <c r="R65" s="140" t="str">
        <f>IF(Q65="","",SUMPRODUCT(--(H65=$H$7:$H$251),--(I65=$I$7:$I$251),--(Q65&lt;$Q$7:$Q$251))+COUNTIF($Q$7:Q65,Q65))</f>
        <v/>
      </c>
    </row>
    <row r="66" spans="1:18" ht="29.1" customHeight="1">
      <c r="A66" s="77">
        <v>60</v>
      </c>
      <c r="B66" s="16" t="str">
        <f t="shared" si="16"/>
        <v/>
      </c>
      <c r="C66" s="130" t="str">
        <f t="shared" si="17"/>
        <v/>
      </c>
      <c r="D66" s="130" t="str">
        <f t="shared" si="18"/>
        <v/>
      </c>
      <c r="E66" s="131" t="str">
        <f t="shared" si="19"/>
        <v/>
      </c>
      <c r="F66" s="131" t="str">
        <f t="shared" si="20"/>
        <v/>
      </c>
      <c r="G66" s="131" t="str">
        <f t="shared" si="21"/>
        <v/>
      </c>
      <c r="H66" s="132" t="str">
        <f t="shared" si="22"/>
        <v/>
      </c>
      <c r="I66" s="132" t="str">
        <f t="shared" si="23"/>
        <v/>
      </c>
      <c r="J66" s="16" t="str">
        <f t="shared" si="24"/>
        <v/>
      </c>
      <c r="K66" s="16" t="str">
        <f t="shared" si="25"/>
        <v/>
      </c>
      <c r="L66" s="132" t="str">
        <f t="shared" si="26"/>
        <v/>
      </c>
      <c r="M66" s="16" t="str">
        <f t="shared" si="27"/>
        <v/>
      </c>
      <c r="N66" s="133" t="str">
        <f t="shared" si="28"/>
        <v/>
      </c>
      <c r="O66" s="16" t="str">
        <f t="shared" si="29"/>
        <v/>
      </c>
      <c r="P66" s="133" t="str">
        <f t="shared" si="30"/>
        <v/>
      </c>
      <c r="Q66" s="133" t="str">
        <f t="shared" si="31"/>
        <v/>
      </c>
      <c r="R66" s="140" t="str">
        <f>IF(Q66="","",SUMPRODUCT(--(H66=$H$7:$H$251),--(I66=$I$7:$I$251),--(Q66&lt;$Q$7:$Q$251))+COUNTIF($Q$7:Q66,Q66))</f>
        <v/>
      </c>
    </row>
    <row r="67" spans="1:18" ht="29.1" customHeight="1">
      <c r="A67" s="77">
        <v>61</v>
      </c>
      <c r="B67" s="16" t="str">
        <f t="shared" si="16"/>
        <v/>
      </c>
      <c r="C67" s="130" t="str">
        <f t="shared" si="17"/>
        <v/>
      </c>
      <c r="D67" s="130" t="str">
        <f t="shared" si="18"/>
        <v/>
      </c>
      <c r="E67" s="131" t="str">
        <f t="shared" si="19"/>
        <v/>
      </c>
      <c r="F67" s="131" t="str">
        <f t="shared" si="20"/>
        <v/>
      </c>
      <c r="G67" s="131" t="str">
        <f t="shared" si="21"/>
        <v/>
      </c>
      <c r="H67" s="132" t="str">
        <f t="shared" si="22"/>
        <v/>
      </c>
      <c r="I67" s="132" t="str">
        <f t="shared" si="23"/>
        <v/>
      </c>
      <c r="J67" s="16" t="str">
        <f t="shared" si="24"/>
        <v/>
      </c>
      <c r="K67" s="16" t="str">
        <f t="shared" si="25"/>
        <v/>
      </c>
      <c r="L67" s="132" t="str">
        <f t="shared" si="26"/>
        <v/>
      </c>
      <c r="M67" s="16" t="str">
        <f t="shared" si="27"/>
        <v/>
      </c>
      <c r="N67" s="133" t="str">
        <f t="shared" si="28"/>
        <v/>
      </c>
      <c r="O67" s="16" t="str">
        <f t="shared" si="29"/>
        <v/>
      </c>
      <c r="P67" s="133" t="str">
        <f t="shared" si="30"/>
        <v/>
      </c>
      <c r="Q67" s="133" t="str">
        <f t="shared" si="31"/>
        <v/>
      </c>
      <c r="R67" s="140" t="str">
        <f>IF(Q67="","",SUMPRODUCT(--(H67=$H$7:$H$251),--(I67=$I$7:$I$251),--(Q67&lt;$Q$7:$Q$251))+COUNTIF($Q$7:Q67,Q67))</f>
        <v/>
      </c>
    </row>
    <row r="68" spans="1:18" ht="29.1" customHeight="1">
      <c r="A68" s="77">
        <v>62</v>
      </c>
      <c r="B68" s="16" t="str">
        <f t="shared" si="16"/>
        <v/>
      </c>
      <c r="C68" s="130" t="str">
        <f t="shared" si="17"/>
        <v/>
      </c>
      <c r="D68" s="130" t="str">
        <f t="shared" si="18"/>
        <v/>
      </c>
      <c r="E68" s="131" t="str">
        <f t="shared" si="19"/>
        <v/>
      </c>
      <c r="F68" s="131" t="str">
        <f t="shared" si="20"/>
        <v/>
      </c>
      <c r="G68" s="131" t="str">
        <f t="shared" si="21"/>
        <v/>
      </c>
      <c r="H68" s="132" t="str">
        <f t="shared" si="22"/>
        <v/>
      </c>
      <c r="I68" s="132" t="str">
        <f t="shared" si="23"/>
        <v/>
      </c>
      <c r="J68" s="16" t="str">
        <f t="shared" si="24"/>
        <v/>
      </c>
      <c r="K68" s="16" t="str">
        <f t="shared" si="25"/>
        <v/>
      </c>
      <c r="L68" s="132" t="str">
        <f t="shared" si="26"/>
        <v/>
      </c>
      <c r="M68" s="16" t="str">
        <f t="shared" si="27"/>
        <v/>
      </c>
      <c r="N68" s="133" t="str">
        <f t="shared" si="28"/>
        <v/>
      </c>
      <c r="O68" s="16" t="str">
        <f t="shared" si="29"/>
        <v/>
      </c>
      <c r="P68" s="133" t="str">
        <f t="shared" si="30"/>
        <v/>
      </c>
      <c r="Q68" s="133" t="str">
        <f t="shared" si="31"/>
        <v/>
      </c>
      <c r="R68" s="140" t="str">
        <f>IF(Q68="","",SUMPRODUCT(--(H68=$H$7:$H$251),--(I68=$I$7:$I$251),--(Q68&lt;$Q$7:$Q$251))+COUNTIF($Q$7:Q68,Q68))</f>
        <v/>
      </c>
    </row>
    <row r="69" spans="1:18" ht="29.1" customHeight="1">
      <c r="A69" s="77">
        <v>63</v>
      </c>
      <c r="B69" s="16" t="str">
        <f t="shared" si="16"/>
        <v/>
      </c>
      <c r="C69" s="130" t="str">
        <f t="shared" si="17"/>
        <v/>
      </c>
      <c r="D69" s="130" t="str">
        <f t="shared" si="18"/>
        <v/>
      </c>
      <c r="E69" s="131" t="str">
        <f t="shared" si="19"/>
        <v/>
      </c>
      <c r="F69" s="131" t="str">
        <f t="shared" si="20"/>
        <v/>
      </c>
      <c r="G69" s="131" t="str">
        <f t="shared" si="21"/>
        <v/>
      </c>
      <c r="H69" s="132" t="str">
        <f t="shared" si="22"/>
        <v/>
      </c>
      <c r="I69" s="132" t="str">
        <f t="shared" si="23"/>
        <v/>
      </c>
      <c r="J69" s="16" t="str">
        <f t="shared" si="24"/>
        <v/>
      </c>
      <c r="K69" s="16" t="str">
        <f t="shared" si="25"/>
        <v/>
      </c>
      <c r="L69" s="132" t="str">
        <f t="shared" si="26"/>
        <v/>
      </c>
      <c r="M69" s="16" t="str">
        <f t="shared" si="27"/>
        <v/>
      </c>
      <c r="N69" s="133" t="str">
        <f t="shared" si="28"/>
        <v/>
      </c>
      <c r="O69" s="16" t="str">
        <f t="shared" si="29"/>
        <v/>
      </c>
      <c r="P69" s="133" t="str">
        <f t="shared" si="30"/>
        <v/>
      </c>
      <c r="Q69" s="133" t="str">
        <f t="shared" si="31"/>
        <v/>
      </c>
      <c r="R69" s="140" t="str">
        <f>IF(Q69="","",SUMPRODUCT(--(H69=$H$7:$H$251),--(I69=$I$7:$I$251),--(Q69&lt;$Q$7:$Q$251))+COUNTIF($Q$7:Q69,Q69))</f>
        <v/>
      </c>
    </row>
    <row r="70" spans="1:18" ht="29.1" customHeight="1">
      <c r="A70" s="77">
        <v>64</v>
      </c>
      <c r="B70" s="16" t="str">
        <f t="shared" si="16"/>
        <v/>
      </c>
      <c r="C70" s="130" t="str">
        <f t="shared" si="17"/>
        <v/>
      </c>
      <c r="D70" s="130" t="str">
        <f t="shared" si="18"/>
        <v/>
      </c>
      <c r="E70" s="131" t="str">
        <f t="shared" si="19"/>
        <v/>
      </c>
      <c r="F70" s="131" t="str">
        <f t="shared" si="20"/>
        <v/>
      </c>
      <c r="G70" s="131" t="str">
        <f t="shared" si="21"/>
        <v/>
      </c>
      <c r="H70" s="132" t="str">
        <f t="shared" si="22"/>
        <v/>
      </c>
      <c r="I70" s="132" t="str">
        <f t="shared" si="23"/>
        <v/>
      </c>
      <c r="J70" s="16" t="str">
        <f t="shared" si="24"/>
        <v/>
      </c>
      <c r="K70" s="16" t="str">
        <f t="shared" si="25"/>
        <v/>
      </c>
      <c r="L70" s="132" t="str">
        <f t="shared" si="26"/>
        <v/>
      </c>
      <c r="M70" s="16" t="str">
        <f t="shared" si="27"/>
        <v/>
      </c>
      <c r="N70" s="133" t="str">
        <f t="shared" si="28"/>
        <v/>
      </c>
      <c r="O70" s="16" t="str">
        <f t="shared" si="29"/>
        <v/>
      </c>
      <c r="P70" s="133" t="str">
        <f t="shared" si="30"/>
        <v/>
      </c>
      <c r="Q70" s="133" t="str">
        <f t="shared" si="31"/>
        <v/>
      </c>
      <c r="R70" s="140" t="str">
        <f>IF(Q70="","",SUMPRODUCT(--(H70=$H$7:$H$251),--(I70=$I$7:$I$251),--(Q70&lt;$Q$7:$Q$251))+COUNTIF($Q$7:Q70,Q70))</f>
        <v/>
      </c>
    </row>
    <row r="71" spans="1:18" ht="29.1" customHeight="1">
      <c r="A71" s="77">
        <v>65</v>
      </c>
      <c r="B71" s="16" t="str">
        <f t="shared" si="16"/>
        <v/>
      </c>
      <c r="C71" s="130" t="str">
        <f t="shared" si="17"/>
        <v/>
      </c>
      <c r="D71" s="130" t="str">
        <f t="shared" si="18"/>
        <v/>
      </c>
      <c r="E71" s="131" t="str">
        <f t="shared" si="19"/>
        <v/>
      </c>
      <c r="F71" s="131" t="str">
        <f t="shared" si="20"/>
        <v/>
      </c>
      <c r="G71" s="131" t="str">
        <f t="shared" si="21"/>
        <v/>
      </c>
      <c r="H71" s="132" t="str">
        <f t="shared" si="22"/>
        <v/>
      </c>
      <c r="I71" s="132" t="str">
        <f t="shared" si="23"/>
        <v/>
      </c>
      <c r="J71" s="16" t="str">
        <f t="shared" si="24"/>
        <v/>
      </c>
      <c r="K71" s="16" t="str">
        <f t="shared" si="25"/>
        <v/>
      </c>
      <c r="L71" s="132" t="str">
        <f t="shared" si="26"/>
        <v/>
      </c>
      <c r="M71" s="16" t="str">
        <f t="shared" si="27"/>
        <v/>
      </c>
      <c r="N71" s="133" t="str">
        <f t="shared" si="28"/>
        <v/>
      </c>
      <c r="O71" s="16" t="str">
        <f t="shared" si="29"/>
        <v/>
      </c>
      <c r="P71" s="133" t="str">
        <f t="shared" si="30"/>
        <v/>
      </c>
      <c r="Q71" s="133" t="str">
        <f t="shared" si="31"/>
        <v/>
      </c>
      <c r="R71" s="140" t="str">
        <f>IF(Q71="","",SUMPRODUCT(--(H71=$H$7:$H$251),--(I71=$I$7:$I$251),--(Q71&lt;$Q$7:$Q$251))+COUNTIF($Q$7:Q71,Q71))</f>
        <v/>
      </c>
    </row>
    <row r="72" spans="1:18" ht="29.1" customHeight="1">
      <c r="A72" s="77">
        <v>66</v>
      </c>
      <c r="B72" s="16" t="str">
        <f t="shared" si="16"/>
        <v/>
      </c>
      <c r="C72" s="130" t="str">
        <f t="shared" si="17"/>
        <v/>
      </c>
      <c r="D72" s="130" t="str">
        <f t="shared" si="18"/>
        <v/>
      </c>
      <c r="E72" s="131" t="str">
        <f t="shared" si="19"/>
        <v/>
      </c>
      <c r="F72" s="131" t="str">
        <f t="shared" si="20"/>
        <v/>
      </c>
      <c r="G72" s="131" t="str">
        <f t="shared" si="21"/>
        <v/>
      </c>
      <c r="H72" s="132" t="str">
        <f t="shared" si="22"/>
        <v/>
      </c>
      <c r="I72" s="132" t="str">
        <f t="shared" si="23"/>
        <v/>
      </c>
      <c r="J72" s="16" t="str">
        <f t="shared" si="24"/>
        <v/>
      </c>
      <c r="K72" s="16" t="str">
        <f t="shared" si="25"/>
        <v/>
      </c>
      <c r="L72" s="132" t="str">
        <f t="shared" si="26"/>
        <v/>
      </c>
      <c r="M72" s="16" t="str">
        <f t="shared" si="27"/>
        <v/>
      </c>
      <c r="N72" s="133" t="str">
        <f t="shared" si="28"/>
        <v/>
      </c>
      <c r="O72" s="16" t="str">
        <f t="shared" si="29"/>
        <v/>
      </c>
      <c r="P72" s="133" t="str">
        <f t="shared" si="30"/>
        <v/>
      </c>
      <c r="Q72" s="133" t="str">
        <f t="shared" si="31"/>
        <v/>
      </c>
      <c r="R72" s="140" t="str">
        <f>IF(Q72="","",SUMPRODUCT(--(H72=$H$7:$H$251),--(I72=$I$7:$I$251),--(Q72&lt;$Q$7:$Q$251))+COUNTIF($Q$7:Q72,Q72))</f>
        <v/>
      </c>
    </row>
    <row r="73" spans="1:18" ht="29.1" customHeight="1">
      <c r="A73" s="77">
        <v>67</v>
      </c>
      <c r="B73" s="16" t="str">
        <f t="shared" si="16"/>
        <v/>
      </c>
      <c r="C73" s="130" t="str">
        <f t="shared" si="17"/>
        <v/>
      </c>
      <c r="D73" s="130" t="str">
        <f t="shared" si="18"/>
        <v/>
      </c>
      <c r="E73" s="131" t="str">
        <f t="shared" si="19"/>
        <v/>
      </c>
      <c r="F73" s="131" t="str">
        <f t="shared" si="20"/>
        <v/>
      </c>
      <c r="G73" s="131" t="str">
        <f t="shared" si="21"/>
        <v/>
      </c>
      <c r="H73" s="132" t="str">
        <f t="shared" si="22"/>
        <v/>
      </c>
      <c r="I73" s="132" t="str">
        <f t="shared" si="23"/>
        <v/>
      </c>
      <c r="J73" s="16" t="str">
        <f t="shared" si="24"/>
        <v/>
      </c>
      <c r="K73" s="16" t="str">
        <f t="shared" si="25"/>
        <v/>
      </c>
      <c r="L73" s="132" t="str">
        <f t="shared" si="26"/>
        <v/>
      </c>
      <c r="M73" s="16" t="str">
        <f t="shared" si="27"/>
        <v/>
      </c>
      <c r="N73" s="133" t="str">
        <f t="shared" si="28"/>
        <v/>
      </c>
      <c r="O73" s="16" t="str">
        <f t="shared" si="29"/>
        <v/>
      </c>
      <c r="P73" s="133" t="str">
        <f t="shared" si="30"/>
        <v/>
      </c>
      <c r="Q73" s="133" t="str">
        <f t="shared" si="31"/>
        <v/>
      </c>
      <c r="R73" s="140" t="str">
        <f>IF(Q73="","",SUMPRODUCT(--(H73=$H$7:$H$251),--(I73=$I$7:$I$251),--(Q73&lt;$Q$7:$Q$251))+COUNTIF($Q$7:Q73,Q73))</f>
        <v/>
      </c>
    </row>
    <row r="74" spans="1:18" ht="29.1" customHeight="1">
      <c r="A74" s="77">
        <v>68</v>
      </c>
      <c r="B74" s="16" t="str">
        <f t="shared" si="16"/>
        <v/>
      </c>
      <c r="C74" s="130" t="str">
        <f t="shared" si="17"/>
        <v/>
      </c>
      <c r="D74" s="130" t="str">
        <f t="shared" si="18"/>
        <v/>
      </c>
      <c r="E74" s="131" t="str">
        <f t="shared" si="19"/>
        <v/>
      </c>
      <c r="F74" s="131" t="str">
        <f t="shared" si="20"/>
        <v/>
      </c>
      <c r="G74" s="131" t="str">
        <f t="shared" si="21"/>
        <v/>
      </c>
      <c r="H74" s="132" t="str">
        <f t="shared" si="22"/>
        <v/>
      </c>
      <c r="I74" s="132" t="str">
        <f t="shared" si="23"/>
        <v/>
      </c>
      <c r="J74" s="16" t="str">
        <f t="shared" si="24"/>
        <v/>
      </c>
      <c r="K74" s="16" t="str">
        <f t="shared" si="25"/>
        <v/>
      </c>
      <c r="L74" s="132" t="str">
        <f t="shared" si="26"/>
        <v/>
      </c>
      <c r="M74" s="16" t="str">
        <f t="shared" si="27"/>
        <v/>
      </c>
      <c r="N74" s="133" t="str">
        <f t="shared" si="28"/>
        <v/>
      </c>
      <c r="O74" s="16" t="str">
        <f t="shared" si="29"/>
        <v/>
      </c>
      <c r="P74" s="133" t="str">
        <f t="shared" si="30"/>
        <v/>
      </c>
      <c r="Q74" s="133" t="str">
        <f t="shared" si="31"/>
        <v/>
      </c>
      <c r="R74" s="140" t="str">
        <f>IF(Q74="","",SUMPRODUCT(--(H74=$H$7:$H$251),--(I74=$I$7:$I$251),--(Q74&lt;$Q$7:$Q$251))+COUNTIF($Q$7:Q74,Q74))</f>
        <v/>
      </c>
    </row>
    <row r="75" spans="1:18" ht="29.1" customHeight="1">
      <c r="A75" s="77">
        <v>69</v>
      </c>
      <c r="B75" s="16" t="str">
        <f t="shared" si="16"/>
        <v/>
      </c>
      <c r="C75" s="130" t="str">
        <f t="shared" si="17"/>
        <v/>
      </c>
      <c r="D75" s="130" t="str">
        <f t="shared" si="18"/>
        <v/>
      </c>
      <c r="E75" s="131" t="str">
        <f t="shared" si="19"/>
        <v/>
      </c>
      <c r="F75" s="131" t="str">
        <f t="shared" si="20"/>
        <v/>
      </c>
      <c r="G75" s="131" t="str">
        <f t="shared" si="21"/>
        <v/>
      </c>
      <c r="H75" s="132" t="str">
        <f t="shared" si="22"/>
        <v/>
      </c>
      <c r="I75" s="132" t="str">
        <f t="shared" si="23"/>
        <v/>
      </c>
      <c r="J75" s="16" t="str">
        <f t="shared" si="24"/>
        <v/>
      </c>
      <c r="K75" s="16" t="str">
        <f t="shared" si="25"/>
        <v/>
      </c>
      <c r="L75" s="132" t="str">
        <f t="shared" si="26"/>
        <v/>
      </c>
      <c r="M75" s="16" t="str">
        <f t="shared" si="27"/>
        <v/>
      </c>
      <c r="N75" s="133" t="str">
        <f t="shared" si="28"/>
        <v/>
      </c>
      <c r="O75" s="16" t="str">
        <f t="shared" si="29"/>
        <v/>
      </c>
      <c r="P75" s="133" t="str">
        <f t="shared" si="30"/>
        <v/>
      </c>
      <c r="Q75" s="133" t="str">
        <f t="shared" si="31"/>
        <v/>
      </c>
      <c r="R75" s="140" t="str">
        <f>IF(Q75="","",SUMPRODUCT(--(H75=$H$7:$H$251),--(I75=$I$7:$I$251),--(Q75&lt;$Q$7:$Q$251))+COUNTIF($Q$7:Q75,Q75))</f>
        <v/>
      </c>
    </row>
    <row r="76" spans="1:18" ht="29.1" customHeight="1">
      <c r="A76" s="77">
        <v>70</v>
      </c>
      <c r="B76" s="16" t="str">
        <f t="shared" si="16"/>
        <v/>
      </c>
      <c r="C76" s="130" t="str">
        <f t="shared" si="17"/>
        <v/>
      </c>
      <c r="D76" s="130" t="str">
        <f t="shared" si="18"/>
        <v/>
      </c>
      <c r="E76" s="131" t="str">
        <f t="shared" si="19"/>
        <v/>
      </c>
      <c r="F76" s="131" t="str">
        <f t="shared" si="20"/>
        <v/>
      </c>
      <c r="G76" s="131" t="str">
        <f t="shared" si="21"/>
        <v/>
      </c>
      <c r="H76" s="132" t="str">
        <f t="shared" si="22"/>
        <v/>
      </c>
      <c r="I76" s="132" t="str">
        <f t="shared" si="23"/>
        <v/>
      </c>
      <c r="J76" s="16" t="str">
        <f t="shared" si="24"/>
        <v/>
      </c>
      <c r="K76" s="16" t="str">
        <f t="shared" si="25"/>
        <v/>
      </c>
      <c r="L76" s="132" t="str">
        <f t="shared" si="26"/>
        <v/>
      </c>
      <c r="M76" s="16" t="str">
        <f t="shared" si="27"/>
        <v/>
      </c>
      <c r="N76" s="133" t="str">
        <f t="shared" si="28"/>
        <v/>
      </c>
      <c r="O76" s="16" t="str">
        <f t="shared" si="29"/>
        <v/>
      </c>
      <c r="P76" s="133" t="str">
        <f t="shared" si="30"/>
        <v/>
      </c>
      <c r="Q76" s="133" t="str">
        <f t="shared" si="31"/>
        <v/>
      </c>
      <c r="R76" s="140" t="str">
        <f>IF(Q76="","",SUMPRODUCT(--(H76=$H$7:$H$251),--(I76=$I$7:$I$251),--(Q76&lt;$Q$7:$Q$251))+COUNTIF($Q$7:Q76,Q76))</f>
        <v/>
      </c>
    </row>
    <row r="77" spans="1:18" ht="29.1" customHeight="1">
      <c r="A77" s="77">
        <v>71</v>
      </c>
      <c r="B77" s="16" t="str">
        <f t="shared" ref="B77:B140" si="32">IFERROR(IF(LEN(C77)&gt;=2,B76+1,""),"")</f>
        <v/>
      </c>
      <c r="C77" s="130" t="str">
        <f t="shared" ref="C77:C140" si="33">IFERROR(VLOOKUP(A77,schoolwise,4,0),"")</f>
        <v/>
      </c>
      <c r="D77" s="130" t="str">
        <f t="shared" ref="D77:D140" si="34">IFERROR(VLOOKUP(A77,schoolwise,5,0),"")</f>
        <v/>
      </c>
      <c r="E77" s="131" t="str">
        <f t="shared" ref="E77:E140" si="35">IFERROR(VLOOKUP(A77,schoolwise,6,0),"")</f>
        <v/>
      </c>
      <c r="F77" s="131" t="str">
        <f t="shared" ref="F77:F140" si="36">IFERROR(VLOOKUP(A77,schoolwise,17,0),"")</f>
        <v/>
      </c>
      <c r="G77" s="131" t="str">
        <f t="shared" ref="G77:G140" si="37">IFERROR(VLOOKUP(A77,schoolwise,16,0),"")</f>
        <v/>
      </c>
      <c r="H77" s="132" t="str">
        <f t="shared" ref="H77:H140" si="38">IFERROR(VLOOKUP(A77,schoolwise,7,0),"")</f>
        <v/>
      </c>
      <c r="I77" s="132" t="str">
        <f t="shared" ref="I77:I140" si="39">IFERROR(VLOOKUP(A77,schoolwise,19,0),"")</f>
        <v/>
      </c>
      <c r="J77" s="16" t="str">
        <f t="shared" ref="J77:J140" si="40">IFERROR(VLOOKUP(A77,schoolwise,14,0),"")</f>
        <v/>
      </c>
      <c r="K77" s="16" t="str">
        <f t="shared" ref="K77:K140" si="41">IFERROR(VLOOKUP(A77,schoolwise,15,0),"")</f>
        <v/>
      </c>
      <c r="L77" s="132" t="str">
        <f t="shared" ref="L77:L140" si="42">IFERROR(CONCATENATE("वर्ष ",VLOOKUP(A77,schoolwise,12,0)," / ","प्रतिशत ",VLOOKUP(A77,schoolwise,13,0)*100),"")</f>
        <v/>
      </c>
      <c r="M77" s="16" t="str">
        <f t="shared" ref="M77:M140" si="43">IFERROR(VLOOKUP(A77,schoolwise,8,0),"")</f>
        <v/>
      </c>
      <c r="N77" s="133" t="str">
        <f t="shared" ref="N77:N140" si="44">IFERROR(VLOOKUP(A77,schoolwise,9,0)*75%,"")</f>
        <v/>
      </c>
      <c r="O77" s="16" t="str">
        <f t="shared" ref="O77:O140" si="45">IFERROR(VLOOKUP(A77,schoolwise,10,0),"")</f>
        <v/>
      </c>
      <c r="P77" s="133" t="str">
        <f t="shared" ref="P77:P140" si="46">IFERROR(VLOOKUP(A77,schoolwise,11,0)*25%,"")</f>
        <v/>
      </c>
      <c r="Q77" s="133" t="str">
        <f t="shared" ref="Q77:Q140" si="47">IFERROR(IF(H77="","",SUM(N77+P77)),"")</f>
        <v/>
      </c>
      <c r="R77" s="140" t="str">
        <f>IF(Q77="","",SUMPRODUCT(--(H77=$H$7:$H$251),--(I77=$I$7:$I$251),--(Q77&lt;$Q$7:$Q$251))+COUNTIF($Q$7:Q77,Q77))</f>
        <v/>
      </c>
    </row>
    <row r="78" spans="1:18" ht="29.1" customHeight="1">
      <c r="A78" s="77">
        <v>72</v>
      </c>
      <c r="B78" s="16" t="str">
        <f t="shared" si="32"/>
        <v/>
      </c>
      <c r="C78" s="130" t="str">
        <f t="shared" si="33"/>
        <v/>
      </c>
      <c r="D78" s="130" t="str">
        <f t="shared" si="34"/>
        <v/>
      </c>
      <c r="E78" s="131" t="str">
        <f t="shared" si="35"/>
        <v/>
      </c>
      <c r="F78" s="131" t="str">
        <f t="shared" si="36"/>
        <v/>
      </c>
      <c r="G78" s="131" t="str">
        <f t="shared" si="37"/>
        <v/>
      </c>
      <c r="H78" s="132" t="str">
        <f t="shared" si="38"/>
        <v/>
      </c>
      <c r="I78" s="132" t="str">
        <f t="shared" si="39"/>
        <v/>
      </c>
      <c r="J78" s="16" t="str">
        <f t="shared" si="40"/>
        <v/>
      </c>
      <c r="K78" s="16" t="str">
        <f t="shared" si="41"/>
        <v/>
      </c>
      <c r="L78" s="132" t="str">
        <f t="shared" si="42"/>
        <v/>
      </c>
      <c r="M78" s="16" t="str">
        <f t="shared" si="43"/>
        <v/>
      </c>
      <c r="N78" s="133" t="str">
        <f t="shared" si="44"/>
        <v/>
      </c>
      <c r="O78" s="16" t="str">
        <f t="shared" si="45"/>
        <v/>
      </c>
      <c r="P78" s="133" t="str">
        <f t="shared" si="46"/>
        <v/>
      </c>
      <c r="Q78" s="133" t="str">
        <f t="shared" si="47"/>
        <v/>
      </c>
      <c r="R78" s="140" t="str">
        <f>IF(Q78="","",SUMPRODUCT(--(H78=$H$7:$H$251),--(I78=$I$7:$I$251),--(Q78&lt;$Q$7:$Q$251))+COUNTIF($Q$7:Q78,Q78))</f>
        <v/>
      </c>
    </row>
    <row r="79" spans="1:18" ht="29.1" customHeight="1">
      <c r="A79" s="77">
        <v>73</v>
      </c>
      <c r="B79" s="16" t="str">
        <f t="shared" si="32"/>
        <v/>
      </c>
      <c r="C79" s="130" t="str">
        <f t="shared" si="33"/>
        <v/>
      </c>
      <c r="D79" s="130" t="str">
        <f t="shared" si="34"/>
        <v/>
      </c>
      <c r="E79" s="131" t="str">
        <f t="shared" si="35"/>
        <v/>
      </c>
      <c r="F79" s="131" t="str">
        <f t="shared" si="36"/>
        <v/>
      </c>
      <c r="G79" s="131" t="str">
        <f t="shared" si="37"/>
        <v/>
      </c>
      <c r="H79" s="132" t="str">
        <f t="shared" si="38"/>
        <v/>
      </c>
      <c r="I79" s="132" t="str">
        <f t="shared" si="39"/>
        <v/>
      </c>
      <c r="J79" s="16" t="str">
        <f t="shared" si="40"/>
        <v/>
      </c>
      <c r="K79" s="16" t="str">
        <f t="shared" si="41"/>
        <v/>
      </c>
      <c r="L79" s="132" t="str">
        <f t="shared" si="42"/>
        <v/>
      </c>
      <c r="M79" s="16" t="str">
        <f t="shared" si="43"/>
        <v/>
      </c>
      <c r="N79" s="133" t="str">
        <f t="shared" si="44"/>
        <v/>
      </c>
      <c r="O79" s="16" t="str">
        <f t="shared" si="45"/>
        <v/>
      </c>
      <c r="P79" s="133" t="str">
        <f t="shared" si="46"/>
        <v/>
      </c>
      <c r="Q79" s="133" t="str">
        <f t="shared" si="47"/>
        <v/>
      </c>
      <c r="R79" s="140" t="str">
        <f>IF(Q79="","",SUMPRODUCT(--(H79=$H$7:$H$251),--(I79=$I$7:$I$251),--(Q79&lt;$Q$7:$Q$251))+COUNTIF($Q$7:Q79,Q79))</f>
        <v/>
      </c>
    </row>
    <row r="80" spans="1:18" ht="29.1" customHeight="1">
      <c r="A80" s="77">
        <v>74</v>
      </c>
      <c r="B80" s="16" t="str">
        <f t="shared" si="32"/>
        <v/>
      </c>
      <c r="C80" s="130" t="str">
        <f t="shared" si="33"/>
        <v/>
      </c>
      <c r="D80" s="130" t="str">
        <f t="shared" si="34"/>
        <v/>
      </c>
      <c r="E80" s="131" t="str">
        <f t="shared" si="35"/>
        <v/>
      </c>
      <c r="F80" s="131" t="str">
        <f t="shared" si="36"/>
        <v/>
      </c>
      <c r="G80" s="131" t="str">
        <f t="shared" si="37"/>
        <v/>
      </c>
      <c r="H80" s="132" t="str">
        <f t="shared" si="38"/>
        <v/>
      </c>
      <c r="I80" s="132" t="str">
        <f t="shared" si="39"/>
        <v/>
      </c>
      <c r="J80" s="16" t="str">
        <f t="shared" si="40"/>
        <v/>
      </c>
      <c r="K80" s="16" t="str">
        <f t="shared" si="41"/>
        <v/>
      </c>
      <c r="L80" s="132" t="str">
        <f t="shared" si="42"/>
        <v/>
      </c>
      <c r="M80" s="16" t="str">
        <f t="shared" si="43"/>
        <v/>
      </c>
      <c r="N80" s="133" t="str">
        <f t="shared" si="44"/>
        <v/>
      </c>
      <c r="O80" s="16" t="str">
        <f t="shared" si="45"/>
        <v/>
      </c>
      <c r="P80" s="133" t="str">
        <f t="shared" si="46"/>
        <v/>
      </c>
      <c r="Q80" s="133" t="str">
        <f t="shared" si="47"/>
        <v/>
      </c>
      <c r="R80" s="140" t="str">
        <f>IF(Q80="","",SUMPRODUCT(--(H80=$H$7:$H$251),--(I80=$I$7:$I$251),--(Q80&lt;$Q$7:$Q$251))+COUNTIF($Q$7:Q80,Q80))</f>
        <v/>
      </c>
    </row>
    <row r="81" spans="1:18" ht="29.1" customHeight="1">
      <c r="A81" s="77">
        <v>75</v>
      </c>
      <c r="B81" s="16" t="str">
        <f t="shared" si="32"/>
        <v/>
      </c>
      <c r="C81" s="130" t="str">
        <f t="shared" si="33"/>
        <v/>
      </c>
      <c r="D81" s="130" t="str">
        <f t="shared" si="34"/>
        <v/>
      </c>
      <c r="E81" s="131" t="str">
        <f t="shared" si="35"/>
        <v/>
      </c>
      <c r="F81" s="131" t="str">
        <f t="shared" si="36"/>
        <v/>
      </c>
      <c r="G81" s="131" t="str">
        <f t="shared" si="37"/>
        <v/>
      </c>
      <c r="H81" s="132" t="str">
        <f t="shared" si="38"/>
        <v/>
      </c>
      <c r="I81" s="132" t="str">
        <f t="shared" si="39"/>
        <v/>
      </c>
      <c r="J81" s="16" t="str">
        <f t="shared" si="40"/>
        <v/>
      </c>
      <c r="K81" s="16" t="str">
        <f t="shared" si="41"/>
        <v/>
      </c>
      <c r="L81" s="132" t="str">
        <f t="shared" si="42"/>
        <v/>
      </c>
      <c r="M81" s="16" t="str">
        <f t="shared" si="43"/>
        <v/>
      </c>
      <c r="N81" s="133" t="str">
        <f t="shared" si="44"/>
        <v/>
      </c>
      <c r="O81" s="16" t="str">
        <f t="shared" si="45"/>
        <v/>
      </c>
      <c r="P81" s="133" t="str">
        <f t="shared" si="46"/>
        <v/>
      </c>
      <c r="Q81" s="133" t="str">
        <f t="shared" si="47"/>
        <v/>
      </c>
      <c r="R81" s="140" t="str">
        <f>IF(Q81="","",SUMPRODUCT(--(H81=$H$7:$H$251),--(I81=$I$7:$I$251),--(Q81&lt;$Q$7:$Q$251))+COUNTIF($Q$7:Q81,Q81))</f>
        <v/>
      </c>
    </row>
    <row r="82" spans="1:18" ht="29.1" customHeight="1">
      <c r="A82" s="77">
        <v>76</v>
      </c>
      <c r="B82" s="16" t="str">
        <f t="shared" si="32"/>
        <v/>
      </c>
      <c r="C82" s="130" t="str">
        <f t="shared" si="33"/>
        <v/>
      </c>
      <c r="D82" s="130" t="str">
        <f t="shared" si="34"/>
        <v/>
      </c>
      <c r="E82" s="131" t="str">
        <f t="shared" si="35"/>
        <v/>
      </c>
      <c r="F82" s="131" t="str">
        <f t="shared" si="36"/>
        <v/>
      </c>
      <c r="G82" s="131" t="str">
        <f t="shared" si="37"/>
        <v/>
      </c>
      <c r="H82" s="132" t="str">
        <f t="shared" si="38"/>
        <v/>
      </c>
      <c r="I82" s="132" t="str">
        <f t="shared" si="39"/>
        <v/>
      </c>
      <c r="J82" s="16" t="str">
        <f t="shared" si="40"/>
        <v/>
      </c>
      <c r="K82" s="16" t="str">
        <f t="shared" si="41"/>
        <v/>
      </c>
      <c r="L82" s="132" t="str">
        <f t="shared" si="42"/>
        <v/>
      </c>
      <c r="M82" s="16" t="str">
        <f t="shared" si="43"/>
        <v/>
      </c>
      <c r="N82" s="133" t="str">
        <f t="shared" si="44"/>
        <v/>
      </c>
      <c r="O82" s="16" t="str">
        <f t="shared" si="45"/>
        <v/>
      </c>
      <c r="P82" s="133" t="str">
        <f t="shared" si="46"/>
        <v/>
      </c>
      <c r="Q82" s="133" t="str">
        <f t="shared" si="47"/>
        <v/>
      </c>
      <c r="R82" s="140" t="str">
        <f>IF(Q82="","",SUMPRODUCT(--(H82=$H$7:$H$251),--(I82=$I$7:$I$251),--(Q82&lt;$Q$7:$Q$251))+COUNTIF($Q$7:Q82,Q82))</f>
        <v/>
      </c>
    </row>
    <row r="83" spans="1:18" ht="29.1" customHeight="1">
      <c r="A83" s="77">
        <v>77</v>
      </c>
      <c r="B83" s="16" t="str">
        <f t="shared" si="32"/>
        <v/>
      </c>
      <c r="C83" s="130" t="str">
        <f t="shared" si="33"/>
        <v/>
      </c>
      <c r="D83" s="130" t="str">
        <f t="shared" si="34"/>
        <v/>
      </c>
      <c r="E83" s="131" t="str">
        <f t="shared" si="35"/>
        <v/>
      </c>
      <c r="F83" s="131" t="str">
        <f t="shared" si="36"/>
        <v/>
      </c>
      <c r="G83" s="131" t="str">
        <f t="shared" si="37"/>
        <v/>
      </c>
      <c r="H83" s="132" t="str">
        <f t="shared" si="38"/>
        <v/>
      </c>
      <c r="I83" s="132" t="str">
        <f t="shared" si="39"/>
        <v/>
      </c>
      <c r="J83" s="16" t="str">
        <f t="shared" si="40"/>
        <v/>
      </c>
      <c r="K83" s="16" t="str">
        <f t="shared" si="41"/>
        <v/>
      </c>
      <c r="L83" s="132" t="str">
        <f t="shared" si="42"/>
        <v/>
      </c>
      <c r="M83" s="16" t="str">
        <f t="shared" si="43"/>
        <v/>
      </c>
      <c r="N83" s="133" t="str">
        <f t="shared" si="44"/>
        <v/>
      </c>
      <c r="O83" s="16" t="str">
        <f t="shared" si="45"/>
        <v/>
      </c>
      <c r="P83" s="133" t="str">
        <f t="shared" si="46"/>
        <v/>
      </c>
      <c r="Q83" s="133" t="str">
        <f t="shared" si="47"/>
        <v/>
      </c>
      <c r="R83" s="140" t="str">
        <f>IF(Q83="","",SUMPRODUCT(--(H83=$H$7:$H$251),--(I83=$I$7:$I$251),--(Q83&lt;$Q$7:$Q$251))+COUNTIF($Q$7:Q83,Q83))</f>
        <v/>
      </c>
    </row>
    <row r="84" spans="1:18" ht="29.1" customHeight="1">
      <c r="A84" s="77">
        <v>78</v>
      </c>
      <c r="B84" s="16" t="str">
        <f t="shared" si="32"/>
        <v/>
      </c>
      <c r="C84" s="130" t="str">
        <f t="shared" si="33"/>
        <v/>
      </c>
      <c r="D84" s="130" t="str">
        <f t="shared" si="34"/>
        <v/>
      </c>
      <c r="E84" s="131" t="str">
        <f t="shared" si="35"/>
        <v/>
      </c>
      <c r="F84" s="131" t="str">
        <f t="shared" si="36"/>
        <v/>
      </c>
      <c r="G84" s="131" t="str">
        <f t="shared" si="37"/>
        <v/>
      </c>
      <c r="H84" s="132" t="str">
        <f t="shared" si="38"/>
        <v/>
      </c>
      <c r="I84" s="132" t="str">
        <f t="shared" si="39"/>
        <v/>
      </c>
      <c r="J84" s="16" t="str">
        <f t="shared" si="40"/>
        <v/>
      </c>
      <c r="K84" s="16" t="str">
        <f t="shared" si="41"/>
        <v/>
      </c>
      <c r="L84" s="132" t="str">
        <f t="shared" si="42"/>
        <v/>
      </c>
      <c r="M84" s="16" t="str">
        <f t="shared" si="43"/>
        <v/>
      </c>
      <c r="N84" s="133" t="str">
        <f t="shared" si="44"/>
        <v/>
      </c>
      <c r="O84" s="16" t="str">
        <f t="shared" si="45"/>
        <v/>
      </c>
      <c r="P84" s="133" t="str">
        <f t="shared" si="46"/>
        <v/>
      </c>
      <c r="Q84" s="133" t="str">
        <f t="shared" si="47"/>
        <v/>
      </c>
      <c r="R84" s="140" t="str">
        <f>IF(Q84="","",SUMPRODUCT(--(H84=$H$7:$H$251),--(I84=$I$7:$I$251),--(Q84&lt;$Q$7:$Q$251))+COUNTIF($Q$7:Q84,Q84))</f>
        <v/>
      </c>
    </row>
    <row r="85" spans="1:18" ht="29.1" customHeight="1">
      <c r="A85" s="77">
        <v>79</v>
      </c>
      <c r="B85" s="16" t="str">
        <f t="shared" si="32"/>
        <v/>
      </c>
      <c r="C85" s="130" t="str">
        <f t="shared" si="33"/>
        <v/>
      </c>
      <c r="D85" s="130" t="str">
        <f t="shared" si="34"/>
        <v/>
      </c>
      <c r="E85" s="131" t="str">
        <f t="shared" si="35"/>
        <v/>
      </c>
      <c r="F85" s="131" t="str">
        <f t="shared" si="36"/>
        <v/>
      </c>
      <c r="G85" s="131" t="str">
        <f t="shared" si="37"/>
        <v/>
      </c>
      <c r="H85" s="132" t="str">
        <f t="shared" si="38"/>
        <v/>
      </c>
      <c r="I85" s="132" t="str">
        <f t="shared" si="39"/>
        <v/>
      </c>
      <c r="J85" s="16" t="str">
        <f t="shared" si="40"/>
        <v/>
      </c>
      <c r="K85" s="16" t="str">
        <f t="shared" si="41"/>
        <v/>
      </c>
      <c r="L85" s="132" t="str">
        <f t="shared" si="42"/>
        <v/>
      </c>
      <c r="M85" s="16" t="str">
        <f t="shared" si="43"/>
        <v/>
      </c>
      <c r="N85" s="133" t="str">
        <f t="shared" si="44"/>
        <v/>
      </c>
      <c r="O85" s="16" t="str">
        <f t="shared" si="45"/>
        <v/>
      </c>
      <c r="P85" s="133" t="str">
        <f t="shared" si="46"/>
        <v/>
      </c>
      <c r="Q85" s="133" t="str">
        <f t="shared" si="47"/>
        <v/>
      </c>
      <c r="R85" s="140" t="str">
        <f>IF(Q85="","",SUMPRODUCT(--(H85=$H$7:$H$251),--(I85=$I$7:$I$251),--(Q85&lt;$Q$7:$Q$251))+COUNTIF($Q$7:Q85,Q85))</f>
        <v/>
      </c>
    </row>
    <row r="86" spans="1:18" ht="29.1" customHeight="1">
      <c r="A86" s="77">
        <v>80</v>
      </c>
      <c r="B86" s="16" t="str">
        <f t="shared" si="32"/>
        <v/>
      </c>
      <c r="C86" s="130" t="str">
        <f t="shared" si="33"/>
        <v/>
      </c>
      <c r="D86" s="130" t="str">
        <f t="shared" si="34"/>
        <v/>
      </c>
      <c r="E86" s="131" t="str">
        <f t="shared" si="35"/>
        <v/>
      </c>
      <c r="F86" s="131" t="str">
        <f t="shared" si="36"/>
        <v/>
      </c>
      <c r="G86" s="131" t="str">
        <f t="shared" si="37"/>
        <v/>
      </c>
      <c r="H86" s="132" t="str">
        <f t="shared" si="38"/>
        <v/>
      </c>
      <c r="I86" s="132" t="str">
        <f t="shared" si="39"/>
        <v/>
      </c>
      <c r="J86" s="16" t="str">
        <f t="shared" si="40"/>
        <v/>
      </c>
      <c r="K86" s="16" t="str">
        <f t="shared" si="41"/>
        <v/>
      </c>
      <c r="L86" s="132" t="str">
        <f t="shared" si="42"/>
        <v/>
      </c>
      <c r="M86" s="16" t="str">
        <f t="shared" si="43"/>
        <v/>
      </c>
      <c r="N86" s="133" t="str">
        <f t="shared" si="44"/>
        <v/>
      </c>
      <c r="O86" s="16" t="str">
        <f t="shared" si="45"/>
        <v/>
      </c>
      <c r="P86" s="133" t="str">
        <f t="shared" si="46"/>
        <v/>
      </c>
      <c r="Q86" s="133" t="str">
        <f t="shared" si="47"/>
        <v/>
      </c>
      <c r="R86" s="140" t="str">
        <f>IF(Q86="","",SUMPRODUCT(--(H86=$H$7:$H$251),--(I86=$I$7:$I$251),--(Q86&lt;$Q$7:$Q$251))+COUNTIF($Q$7:Q86,Q86))</f>
        <v/>
      </c>
    </row>
    <row r="87" spans="1:18" ht="29.1" customHeight="1">
      <c r="A87" s="77">
        <v>81</v>
      </c>
      <c r="B87" s="16" t="str">
        <f t="shared" si="32"/>
        <v/>
      </c>
      <c r="C87" s="130" t="str">
        <f t="shared" si="33"/>
        <v/>
      </c>
      <c r="D87" s="130" t="str">
        <f t="shared" si="34"/>
        <v/>
      </c>
      <c r="E87" s="131" t="str">
        <f t="shared" si="35"/>
        <v/>
      </c>
      <c r="F87" s="131" t="str">
        <f t="shared" si="36"/>
        <v/>
      </c>
      <c r="G87" s="131" t="str">
        <f t="shared" si="37"/>
        <v/>
      </c>
      <c r="H87" s="132" t="str">
        <f t="shared" si="38"/>
        <v/>
      </c>
      <c r="I87" s="132" t="str">
        <f t="shared" si="39"/>
        <v/>
      </c>
      <c r="J87" s="16" t="str">
        <f t="shared" si="40"/>
        <v/>
      </c>
      <c r="K87" s="16" t="str">
        <f t="shared" si="41"/>
        <v/>
      </c>
      <c r="L87" s="132" t="str">
        <f t="shared" si="42"/>
        <v/>
      </c>
      <c r="M87" s="16" t="str">
        <f t="shared" si="43"/>
        <v/>
      </c>
      <c r="N87" s="133" t="str">
        <f t="shared" si="44"/>
        <v/>
      </c>
      <c r="O87" s="16" t="str">
        <f t="shared" si="45"/>
        <v/>
      </c>
      <c r="P87" s="133" t="str">
        <f t="shared" si="46"/>
        <v/>
      </c>
      <c r="Q87" s="133" t="str">
        <f t="shared" si="47"/>
        <v/>
      </c>
      <c r="R87" s="140" t="str">
        <f>IF(Q87="","",SUMPRODUCT(--(H87=$H$7:$H$251),--(I87=$I$7:$I$251),--(Q87&lt;$Q$7:$Q$251))+COUNTIF($Q$7:Q87,Q87))</f>
        <v/>
      </c>
    </row>
    <row r="88" spans="1:18" ht="29.1" customHeight="1">
      <c r="A88" s="77">
        <v>82</v>
      </c>
      <c r="B88" s="16" t="str">
        <f t="shared" si="32"/>
        <v/>
      </c>
      <c r="C88" s="130" t="str">
        <f t="shared" si="33"/>
        <v/>
      </c>
      <c r="D88" s="130" t="str">
        <f t="shared" si="34"/>
        <v/>
      </c>
      <c r="E88" s="131" t="str">
        <f t="shared" si="35"/>
        <v/>
      </c>
      <c r="F88" s="131" t="str">
        <f t="shared" si="36"/>
        <v/>
      </c>
      <c r="G88" s="131" t="str">
        <f t="shared" si="37"/>
        <v/>
      </c>
      <c r="H88" s="132" t="str">
        <f t="shared" si="38"/>
        <v/>
      </c>
      <c r="I88" s="132" t="str">
        <f t="shared" si="39"/>
        <v/>
      </c>
      <c r="J88" s="16" t="str">
        <f t="shared" si="40"/>
        <v/>
      </c>
      <c r="K88" s="16" t="str">
        <f t="shared" si="41"/>
        <v/>
      </c>
      <c r="L88" s="132" t="str">
        <f t="shared" si="42"/>
        <v/>
      </c>
      <c r="M88" s="16" t="str">
        <f t="shared" si="43"/>
        <v/>
      </c>
      <c r="N88" s="133" t="str">
        <f t="shared" si="44"/>
        <v/>
      </c>
      <c r="O88" s="16" t="str">
        <f t="shared" si="45"/>
        <v/>
      </c>
      <c r="P88" s="133" t="str">
        <f t="shared" si="46"/>
        <v/>
      </c>
      <c r="Q88" s="133" t="str">
        <f t="shared" si="47"/>
        <v/>
      </c>
      <c r="R88" s="140" t="str">
        <f>IF(Q88="","",SUMPRODUCT(--(H88=$H$7:$H$251),--(I88=$I$7:$I$251),--(Q88&lt;$Q$7:$Q$251))+COUNTIF($Q$7:Q88,Q88))</f>
        <v/>
      </c>
    </row>
    <row r="89" spans="1:18" ht="29.1" customHeight="1">
      <c r="A89" s="77">
        <v>83</v>
      </c>
      <c r="B89" s="16" t="str">
        <f t="shared" si="32"/>
        <v/>
      </c>
      <c r="C89" s="130" t="str">
        <f t="shared" si="33"/>
        <v/>
      </c>
      <c r="D89" s="130" t="str">
        <f t="shared" si="34"/>
        <v/>
      </c>
      <c r="E89" s="131" t="str">
        <f t="shared" si="35"/>
        <v/>
      </c>
      <c r="F89" s="131" t="str">
        <f t="shared" si="36"/>
        <v/>
      </c>
      <c r="G89" s="131" t="str">
        <f t="shared" si="37"/>
        <v/>
      </c>
      <c r="H89" s="132" t="str">
        <f t="shared" si="38"/>
        <v/>
      </c>
      <c r="I89" s="132" t="str">
        <f t="shared" si="39"/>
        <v/>
      </c>
      <c r="J89" s="16" t="str">
        <f t="shared" si="40"/>
        <v/>
      </c>
      <c r="K89" s="16" t="str">
        <f t="shared" si="41"/>
        <v/>
      </c>
      <c r="L89" s="132" t="str">
        <f t="shared" si="42"/>
        <v/>
      </c>
      <c r="M89" s="16" t="str">
        <f t="shared" si="43"/>
        <v/>
      </c>
      <c r="N89" s="133" t="str">
        <f t="shared" si="44"/>
        <v/>
      </c>
      <c r="O89" s="16" t="str">
        <f t="shared" si="45"/>
        <v/>
      </c>
      <c r="P89" s="133" t="str">
        <f t="shared" si="46"/>
        <v/>
      </c>
      <c r="Q89" s="133" t="str">
        <f t="shared" si="47"/>
        <v/>
      </c>
      <c r="R89" s="140" t="str">
        <f>IF(Q89="","",SUMPRODUCT(--(H89=$H$7:$H$251),--(I89=$I$7:$I$251),--(Q89&lt;$Q$7:$Q$251))+COUNTIF($Q$7:Q89,Q89))</f>
        <v/>
      </c>
    </row>
    <row r="90" spans="1:18" ht="29.1" customHeight="1">
      <c r="A90" s="77">
        <v>84</v>
      </c>
      <c r="B90" s="16" t="str">
        <f t="shared" si="32"/>
        <v/>
      </c>
      <c r="C90" s="130" t="str">
        <f t="shared" si="33"/>
        <v/>
      </c>
      <c r="D90" s="130" t="str">
        <f t="shared" si="34"/>
        <v/>
      </c>
      <c r="E90" s="131" t="str">
        <f t="shared" si="35"/>
        <v/>
      </c>
      <c r="F90" s="131" t="str">
        <f t="shared" si="36"/>
        <v/>
      </c>
      <c r="G90" s="131" t="str">
        <f t="shared" si="37"/>
        <v/>
      </c>
      <c r="H90" s="132" t="str">
        <f t="shared" si="38"/>
        <v/>
      </c>
      <c r="I90" s="132" t="str">
        <f t="shared" si="39"/>
        <v/>
      </c>
      <c r="J90" s="16" t="str">
        <f t="shared" si="40"/>
        <v/>
      </c>
      <c r="K90" s="16" t="str">
        <f t="shared" si="41"/>
        <v/>
      </c>
      <c r="L90" s="132" t="str">
        <f t="shared" si="42"/>
        <v/>
      </c>
      <c r="M90" s="16" t="str">
        <f t="shared" si="43"/>
        <v/>
      </c>
      <c r="N90" s="133" t="str">
        <f t="shared" si="44"/>
        <v/>
      </c>
      <c r="O90" s="16" t="str">
        <f t="shared" si="45"/>
        <v/>
      </c>
      <c r="P90" s="133" t="str">
        <f t="shared" si="46"/>
        <v/>
      </c>
      <c r="Q90" s="133" t="str">
        <f t="shared" si="47"/>
        <v/>
      </c>
      <c r="R90" s="140" t="str">
        <f>IF(Q90="","",SUMPRODUCT(--(H90=$H$7:$H$251),--(I90=$I$7:$I$251),--(Q90&lt;$Q$7:$Q$251))+COUNTIF($Q$7:Q90,Q90))</f>
        <v/>
      </c>
    </row>
    <row r="91" spans="1:18" ht="29.1" customHeight="1">
      <c r="A91" s="77">
        <v>85</v>
      </c>
      <c r="B91" s="16" t="str">
        <f t="shared" si="32"/>
        <v/>
      </c>
      <c r="C91" s="130" t="str">
        <f t="shared" si="33"/>
        <v/>
      </c>
      <c r="D91" s="130" t="str">
        <f t="shared" si="34"/>
        <v/>
      </c>
      <c r="E91" s="131" t="str">
        <f t="shared" si="35"/>
        <v/>
      </c>
      <c r="F91" s="131" t="str">
        <f t="shared" si="36"/>
        <v/>
      </c>
      <c r="G91" s="131" t="str">
        <f t="shared" si="37"/>
        <v/>
      </c>
      <c r="H91" s="132" t="str">
        <f t="shared" si="38"/>
        <v/>
      </c>
      <c r="I91" s="132" t="str">
        <f t="shared" si="39"/>
        <v/>
      </c>
      <c r="J91" s="16" t="str">
        <f t="shared" si="40"/>
        <v/>
      </c>
      <c r="K91" s="16" t="str">
        <f t="shared" si="41"/>
        <v/>
      </c>
      <c r="L91" s="132" t="str">
        <f t="shared" si="42"/>
        <v/>
      </c>
      <c r="M91" s="16" t="str">
        <f t="shared" si="43"/>
        <v/>
      </c>
      <c r="N91" s="133" t="str">
        <f t="shared" si="44"/>
        <v/>
      </c>
      <c r="O91" s="16" t="str">
        <f t="shared" si="45"/>
        <v/>
      </c>
      <c r="P91" s="133" t="str">
        <f t="shared" si="46"/>
        <v/>
      </c>
      <c r="Q91" s="133" t="str">
        <f t="shared" si="47"/>
        <v/>
      </c>
      <c r="R91" s="140" t="str">
        <f>IF(Q91="","",SUMPRODUCT(--(H91=$H$7:$H$251),--(I91=$I$7:$I$251),--(Q91&lt;$Q$7:$Q$251))+COUNTIF($Q$7:Q91,Q91))</f>
        <v/>
      </c>
    </row>
    <row r="92" spans="1:18" ht="29.1" customHeight="1">
      <c r="A92" s="77">
        <v>86</v>
      </c>
      <c r="B92" s="16" t="str">
        <f t="shared" si="32"/>
        <v/>
      </c>
      <c r="C92" s="130" t="str">
        <f t="shared" si="33"/>
        <v/>
      </c>
      <c r="D92" s="130" t="str">
        <f t="shared" si="34"/>
        <v/>
      </c>
      <c r="E92" s="131" t="str">
        <f t="shared" si="35"/>
        <v/>
      </c>
      <c r="F92" s="131" t="str">
        <f t="shared" si="36"/>
        <v/>
      </c>
      <c r="G92" s="131" t="str">
        <f t="shared" si="37"/>
        <v/>
      </c>
      <c r="H92" s="132" t="str">
        <f t="shared" si="38"/>
        <v/>
      </c>
      <c r="I92" s="132" t="str">
        <f t="shared" si="39"/>
        <v/>
      </c>
      <c r="J92" s="16" t="str">
        <f t="shared" si="40"/>
        <v/>
      </c>
      <c r="K92" s="16" t="str">
        <f t="shared" si="41"/>
        <v/>
      </c>
      <c r="L92" s="132" t="str">
        <f t="shared" si="42"/>
        <v/>
      </c>
      <c r="M92" s="16" t="str">
        <f t="shared" si="43"/>
        <v/>
      </c>
      <c r="N92" s="133" t="str">
        <f t="shared" si="44"/>
        <v/>
      </c>
      <c r="O92" s="16" t="str">
        <f t="shared" si="45"/>
        <v/>
      </c>
      <c r="P92" s="133" t="str">
        <f t="shared" si="46"/>
        <v/>
      </c>
      <c r="Q92" s="133" t="str">
        <f t="shared" si="47"/>
        <v/>
      </c>
      <c r="R92" s="140" t="str">
        <f>IF(Q92="","",SUMPRODUCT(--(H92=$H$7:$H$251),--(I92=$I$7:$I$251),--(Q92&lt;$Q$7:$Q$251))+COUNTIF($Q$7:Q92,Q92))</f>
        <v/>
      </c>
    </row>
    <row r="93" spans="1:18" ht="29.1" customHeight="1">
      <c r="A93" s="77">
        <v>87</v>
      </c>
      <c r="B93" s="16" t="str">
        <f t="shared" si="32"/>
        <v/>
      </c>
      <c r="C93" s="130" t="str">
        <f t="shared" si="33"/>
        <v/>
      </c>
      <c r="D93" s="130" t="str">
        <f t="shared" si="34"/>
        <v/>
      </c>
      <c r="E93" s="131" t="str">
        <f t="shared" si="35"/>
        <v/>
      </c>
      <c r="F93" s="131" t="str">
        <f t="shared" si="36"/>
        <v/>
      </c>
      <c r="G93" s="131" t="str">
        <f t="shared" si="37"/>
        <v/>
      </c>
      <c r="H93" s="132" t="str">
        <f t="shared" si="38"/>
        <v/>
      </c>
      <c r="I93" s="132" t="str">
        <f t="shared" si="39"/>
        <v/>
      </c>
      <c r="J93" s="16" t="str">
        <f t="shared" si="40"/>
        <v/>
      </c>
      <c r="K93" s="16" t="str">
        <f t="shared" si="41"/>
        <v/>
      </c>
      <c r="L93" s="132" t="str">
        <f t="shared" si="42"/>
        <v/>
      </c>
      <c r="M93" s="16" t="str">
        <f t="shared" si="43"/>
        <v/>
      </c>
      <c r="N93" s="133" t="str">
        <f t="shared" si="44"/>
        <v/>
      </c>
      <c r="O93" s="16" t="str">
        <f t="shared" si="45"/>
        <v/>
      </c>
      <c r="P93" s="133" t="str">
        <f t="shared" si="46"/>
        <v/>
      </c>
      <c r="Q93" s="133" t="str">
        <f t="shared" si="47"/>
        <v/>
      </c>
      <c r="R93" s="140" t="str">
        <f>IF(Q93="","",SUMPRODUCT(--(H93=$H$7:$H$251),--(I93=$I$7:$I$251),--(Q93&lt;$Q$7:$Q$251))+COUNTIF($Q$7:Q93,Q93))</f>
        <v/>
      </c>
    </row>
    <row r="94" spans="1:18" ht="29.1" customHeight="1">
      <c r="A94" s="77">
        <v>88</v>
      </c>
      <c r="B94" s="16" t="str">
        <f t="shared" si="32"/>
        <v/>
      </c>
      <c r="C94" s="130" t="str">
        <f t="shared" si="33"/>
        <v/>
      </c>
      <c r="D94" s="130" t="str">
        <f t="shared" si="34"/>
        <v/>
      </c>
      <c r="E94" s="131" t="str">
        <f t="shared" si="35"/>
        <v/>
      </c>
      <c r="F94" s="131" t="str">
        <f t="shared" si="36"/>
        <v/>
      </c>
      <c r="G94" s="131" t="str">
        <f t="shared" si="37"/>
        <v/>
      </c>
      <c r="H94" s="132" t="str">
        <f t="shared" si="38"/>
        <v/>
      </c>
      <c r="I94" s="132" t="str">
        <f t="shared" si="39"/>
        <v/>
      </c>
      <c r="J94" s="16" t="str">
        <f t="shared" si="40"/>
        <v/>
      </c>
      <c r="K94" s="16" t="str">
        <f t="shared" si="41"/>
        <v/>
      </c>
      <c r="L94" s="132" t="str">
        <f t="shared" si="42"/>
        <v/>
      </c>
      <c r="M94" s="16" t="str">
        <f t="shared" si="43"/>
        <v/>
      </c>
      <c r="N94" s="133" t="str">
        <f t="shared" si="44"/>
        <v/>
      </c>
      <c r="O94" s="16" t="str">
        <f t="shared" si="45"/>
        <v/>
      </c>
      <c r="P94" s="133" t="str">
        <f t="shared" si="46"/>
        <v/>
      </c>
      <c r="Q94" s="133" t="str">
        <f t="shared" si="47"/>
        <v/>
      </c>
      <c r="R94" s="140" t="str">
        <f>IF(Q94="","",SUMPRODUCT(--(H94=$H$7:$H$251),--(I94=$I$7:$I$251),--(Q94&lt;$Q$7:$Q$251))+COUNTIF($Q$7:Q94,Q94))</f>
        <v/>
      </c>
    </row>
    <row r="95" spans="1:18" ht="29.1" customHeight="1">
      <c r="A95" s="77">
        <v>89</v>
      </c>
      <c r="B95" s="16" t="str">
        <f t="shared" si="32"/>
        <v/>
      </c>
      <c r="C95" s="130" t="str">
        <f t="shared" si="33"/>
        <v/>
      </c>
      <c r="D95" s="130" t="str">
        <f t="shared" si="34"/>
        <v/>
      </c>
      <c r="E95" s="131" t="str">
        <f t="shared" si="35"/>
        <v/>
      </c>
      <c r="F95" s="131" t="str">
        <f t="shared" si="36"/>
        <v/>
      </c>
      <c r="G95" s="131" t="str">
        <f t="shared" si="37"/>
        <v/>
      </c>
      <c r="H95" s="132" t="str">
        <f t="shared" si="38"/>
        <v/>
      </c>
      <c r="I95" s="132" t="str">
        <f t="shared" si="39"/>
        <v/>
      </c>
      <c r="J95" s="16" t="str">
        <f t="shared" si="40"/>
        <v/>
      </c>
      <c r="K95" s="16" t="str">
        <f t="shared" si="41"/>
        <v/>
      </c>
      <c r="L95" s="132" t="str">
        <f t="shared" si="42"/>
        <v/>
      </c>
      <c r="M95" s="16" t="str">
        <f t="shared" si="43"/>
        <v/>
      </c>
      <c r="N95" s="133" t="str">
        <f t="shared" si="44"/>
        <v/>
      </c>
      <c r="O95" s="16" t="str">
        <f t="shared" si="45"/>
        <v/>
      </c>
      <c r="P95" s="133" t="str">
        <f t="shared" si="46"/>
        <v/>
      </c>
      <c r="Q95" s="133" t="str">
        <f t="shared" si="47"/>
        <v/>
      </c>
      <c r="R95" s="140" t="str">
        <f>IF(Q95="","",SUMPRODUCT(--(H95=$H$7:$H$251),--(I95=$I$7:$I$251),--(Q95&lt;$Q$7:$Q$251))+COUNTIF($Q$7:Q95,Q95))</f>
        <v/>
      </c>
    </row>
    <row r="96" spans="1:18" ht="29.1" customHeight="1">
      <c r="A96" s="77">
        <v>90</v>
      </c>
      <c r="B96" s="16" t="str">
        <f t="shared" si="32"/>
        <v/>
      </c>
      <c r="C96" s="130" t="str">
        <f t="shared" si="33"/>
        <v/>
      </c>
      <c r="D96" s="130" t="str">
        <f t="shared" si="34"/>
        <v/>
      </c>
      <c r="E96" s="131" t="str">
        <f t="shared" si="35"/>
        <v/>
      </c>
      <c r="F96" s="131" t="str">
        <f t="shared" si="36"/>
        <v/>
      </c>
      <c r="G96" s="131" t="str">
        <f t="shared" si="37"/>
        <v/>
      </c>
      <c r="H96" s="132" t="str">
        <f t="shared" si="38"/>
        <v/>
      </c>
      <c r="I96" s="132" t="str">
        <f t="shared" si="39"/>
        <v/>
      </c>
      <c r="J96" s="16" t="str">
        <f t="shared" si="40"/>
        <v/>
      </c>
      <c r="K96" s="16" t="str">
        <f t="shared" si="41"/>
        <v/>
      </c>
      <c r="L96" s="132" t="str">
        <f t="shared" si="42"/>
        <v/>
      </c>
      <c r="M96" s="16" t="str">
        <f t="shared" si="43"/>
        <v/>
      </c>
      <c r="N96" s="133" t="str">
        <f t="shared" si="44"/>
        <v/>
      </c>
      <c r="O96" s="16" t="str">
        <f t="shared" si="45"/>
        <v/>
      </c>
      <c r="P96" s="133" t="str">
        <f t="shared" si="46"/>
        <v/>
      </c>
      <c r="Q96" s="133" t="str">
        <f t="shared" si="47"/>
        <v/>
      </c>
      <c r="R96" s="140" t="str">
        <f>IF(Q96="","",SUMPRODUCT(--(H96=$H$7:$H$251),--(I96=$I$7:$I$251),--(Q96&lt;$Q$7:$Q$251))+COUNTIF($Q$7:Q96,Q96))</f>
        <v/>
      </c>
    </row>
    <row r="97" spans="1:18" ht="29.1" customHeight="1">
      <c r="A97" s="77">
        <v>91</v>
      </c>
      <c r="B97" s="16" t="str">
        <f t="shared" si="32"/>
        <v/>
      </c>
      <c r="C97" s="130" t="str">
        <f t="shared" si="33"/>
        <v/>
      </c>
      <c r="D97" s="130" t="str">
        <f t="shared" si="34"/>
        <v/>
      </c>
      <c r="E97" s="131" t="str">
        <f t="shared" si="35"/>
        <v/>
      </c>
      <c r="F97" s="131" t="str">
        <f t="shared" si="36"/>
        <v/>
      </c>
      <c r="G97" s="131" t="str">
        <f t="shared" si="37"/>
        <v/>
      </c>
      <c r="H97" s="132" t="str">
        <f t="shared" si="38"/>
        <v/>
      </c>
      <c r="I97" s="132" t="str">
        <f t="shared" si="39"/>
        <v/>
      </c>
      <c r="J97" s="16" t="str">
        <f t="shared" si="40"/>
        <v/>
      </c>
      <c r="K97" s="16" t="str">
        <f t="shared" si="41"/>
        <v/>
      </c>
      <c r="L97" s="132" t="str">
        <f t="shared" si="42"/>
        <v/>
      </c>
      <c r="M97" s="16" t="str">
        <f t="shared" si="43"/>
        <v/>
      </c>
      <c r="N97" s="133" t="str">
        <f t="shared" si="44"/>
        <v/>
      </c>
      <c r="O97" s="16" t="str">
        <f t="shared" si="45"/>
        <v/>
      </c>
      <c r="P97" s="133" t="str">
        <f t="shared" si="46"/>
        <v/>
      </c>
      <c r="Q97" s="133" t="str">
        <f t="shared" si="47"/>
        <v/>
      </c>
      <c r="R97" s="140" t="str">
        <f>IF(Q97="","",SUMPRODUCT(--(H97=$H$7:$H$251),--(I97=$I$7:$I$251),--(Q97&lt;$Q$7:$Q$251))+COUNTIF($Q$7:Q97,Q97))</f>
        <v/>
      </c>
    </row>
    <row r="98" spans="1:18" ht="29.1" customHeight="1">
      <c r="A98" s="77">
        <v>92</v>
      </c>
      <c r="B98" s="16" t="str">
        <f t="shared" si="32"/>
        <v/>
      </c>
      <c r="C98" s="130" t="str">
        <f t="shared" si="33"/>
        <v/>
      </c>
      <c r="D98" s="130" t="str">
        <f t="shared" si="34"/>
        <v/>
      </c>
      <c r="E98" s="131" t="str">
        <f t="shared" si="35"/>
        <v/>
      </c>
      <c r="F98" s="131" t="str">
        <f t="shared" si="36"/>
        <v/>
      </c>
      <c r="G98" s="131" t="str">
        <f t="shared" si="37"/>
        <v/>
      </c>
      <c r="H98" s="132" t="str">
        <f t="shared" si="38"/>
        <v/>
      </c>
      <c r="I98" s="132" t="str">
        <f t="shared" si="39"/>
        <v/>
      </c>
      <c r="J98" s="16" t="str">
        <f t="shared" si="40"/>
        <v/>
      </c>
      <c r="K98" s="16" t="str">
        <f t="shared" si="41"/>
        <v/>
      </c>
      <c r="L98" s="132" t="str">
        <f t="shared" si="42"/>
        <v/>
      </c>
      <c r="M98" s="16" t="str">
        <f t="shared" si="43"/>
        <v/>
      </c>
      <c r="N98" s="133" t="str">
        <f t="shared" si="44"/>
        <v/>
      </c>
      <c r="O98" s="16" t="str">
        <f t="shared" si="45"/>
        <v/>
      </c>
      <c r="P98" s="133" t="str">
        <f t="shared" si="46"/>
        <v/>
      </c>
      <c r="Q98" s="133" t="str">
        <f t="shared" si="47"/>
        <v/>
      </c>
      <c r="R98" s="140" t="str">
        <f>IF(Q98="","",SUMPRODUCT(--(H98=$H$7:$H$251),--(I98=$I$7:$I$251),--(Q98&lt;$Q$7:$Q$251))+COUNTIF($Q$7:Q98,Q98))</f>
        <v/>
      </c>
    </row>
    <row r="99" spans="1:18" ht="29.1" customHeight="1">
      <c r="A99" s="77">
        <v>93</v>
      </c>
      <c r="B99" s="16" t="str">
        <f t="shared" si="32"/>
        <v/>
      </c>
      <c r="C99" s="130" t="str">
        <f t="shared" si="33"/>
        <v/>
      </c>
      <c r="D99" s="130" t="str">
        <f t="shared" si="34"/>
        <v/>
      </c>
      <c r="E99" s="131" t="str">
        <f t="shared" si="35"/>
        <v/>
      </c>
      <c r="F99" s="131" t="str">
        <f t="shared" si="36"/>
        <v/>
      </c>
      <c r="G99" s="131" t="str">
        <f t="shared" si="37"/>
        <v/>
      </c>
      <c r="H99" s="132" t="str">
        <f t="shared" si="38"/>
        <v/>
      </c>
      <c r="I99" s="132" t="str">
        <f t="shared" si="39"/>
        <v/>
      </c>
      <c r="J99" s="16" t="str">
        <f t="shared" si="40"/>
        <v/>
      </c>
      <c r="K99" s="16" t="str">
        <f t="shared" si="41"/>
        <v/>
      </c>
      <c r="L99" s="132" t="str">
        <f t="shared" si="42"/>
        <v/>
      </c>
      <c r="M99" s="16" t="str">
        <f t="shared" si="43"/>
        <v/>
      </c>
      <c r="N99" s="133" t="str">
        <f t="shared" si="44"/>
        <v/>
      </c>
      <c r="O99" s="16" t="str">
        <f t="shared" si="45"/>
        <v/>
      </c>
      <c r="P99" s="133" t="str">
        <f t="shared" si="46"/>
        <v/>
      </c>
      <c r="Q99" s="133" t="str">
        <f t="shared" si="47"/>
        <v/>
      </c>
      <c r="R99" s="140" t="str">
        <f>IF(Q99="","",SUMPRODUCT(--(H99=$H$7:$H$251),--(I99=$I$7:$I$251),--(Q99&lt;$Q$7:$Q$251))+COUNTIF($Q$7:Q99,Q99))</f>
        <v/>
      </c>
    </row>
    <row r="100" spans="1:18" ht="29.1" customHeight="1">
      <c r="A100" s="77">
        <v>94</v>
      </c>
      <c r="B100" s="16" t="str">
        <f t="shared" si="32"/>
        <v/>
      </c>
      <c r="C100" s="130" t="str">
        <f t="shared" si="33"/>
        <v/>
      </c>
      <c r="D100" s="130" t="str">
        <f t="shared" si="34"/>
        <v/>
      </c>
      <c r="E100" s="131" t="str">
        <f t="shared" si="35"/>
        <v/>
      </c>
      <c r="F100" s="131" t="str">
        <f t="shared" si="36"/>
        <v/>
      </c>
      <c r="G100" s="131" t="str">
        <f t="shared" si="37"/>
        <v/>
      </c>
      <c r="H100" s="132" t="str">
        <f t="shared" si="38"/>
        <v/>
      </c>
      <c r="I100" s="132" t="str">
        <f t="shared" si="39"/>
        <v/>
      </c>
      <c r="J100" s="16" t="str">
        <f t="shared" si="40"/>
        <v/>
      </c>
      <c r="K100" s="16" t="str">
        <f t="shared" si="41"/>
        <v/>
      </c>
      <c r="L100" s="132" t="str">
        <f t="shared" si="42"/>
        <v/>
      </c>
      <c r="M100" s="16" t="str">
        <f t="shared" si="43"/>
        <v/>
      </c>
      <c r="N100" s="133" t="str">
        <f t="shared" si="44"/>
        <v/>
      </c>
      <c r="O100" s="16" t="str">
        <f t="shared" si="45"/>
        <v/>
      </c>
      <c r="P100" s="133" t="str">
        <f t="shared" si="46"/>
        <v/>
      </c>
      <c r="Q100" s="133" t="str">
        <f t="shared" si="47"/>
        <v/>
      </c>
      <c r="R100" s="140" t="str">
        <f>IF(Q100="","",SUMPRODUCT(--(H100=$H$7:$H$251),--(I100=$I$7:$I$251),--(Q100&lt;$Q$7:$Q$251))+COUNTIF($Q$7:Q100,Q100))</f>
        <v/>
      </c>
    </row>
    <row r="101" spans="1:18" ht="29.1" customHeight="1">
      <c r="A101" s="77">
        <v>95</v>
      </c>
      <c r="B101" s="16" t="str">
        <f t="shared" si="32"/>
        <v/>
      </c>
      <c r="C101" s="130" t="str">
        <f t="shared" si="33"/>
        <v/>
      </c>
      <c r="D101" s="130" t="str">
        <f t="shared" si="34"/>
        <v/>
      </c>
      <c r="E101" s="131" t="str">
        <f t="shared" si="35"/>
        <v/>
      </c>
      <c r="F101" s="131" t="str">
        <f t="shared" si="36"/>
        <v/>
      </c>
      <c r="G101" s="131" t="str">
        <f t="shared" si="37"/>
        <v/>
      </c>
      <c r="H101" s="132" t="str">
        <f t="shared" si="38"/>
        <v/>
      </c>
      <c r="I101" s="132" t="str">
        <f t="shared" si="39"/>
        <v/>
      </c>
      <c r="J101" s="16" t="str">
        <f t="shared" si="40"/>
        <v/>
      </c>
      <c r="K101" s="16" t="str">
        <f t="shared" si="41"/>
        <v/>
      </c>
      <c r="L101" s="132" t="str">
        <f t="shared" si="42"/>
        <v/>
      </c>
      <c r="M101" s="16" t="str">
        <f t="shared" si="43"/>
        <v/>
      </c>
      <c r="N101" s="133" t="str">
        <f t="shared" si="44"/>
        <v/>
      </c>
      <c r="O101" s="16" t="str">
        <f t="shared" si="45"/>
        <v/>
      </c>
      <c r="P101" s="133" t="str">
        <f t="shared" si="46"/>
        <v/>
      </c>
      <c r="Q101" s="133" t="str">
        <f t="shared" si="47"/>
        <v/>
      </c>
      <c r="R101" s="140" t="str">
        <f>IF(Q101="","",SUMPRODUCT(--(H101=$H$7:$H$251),--(I101=$I$7:$I$251),--(Q101&lt;$Q$7:$Q$251))+COUNTIF($Q$7:Q101,Q101))</f>
        <v/>
      </c>
    </row>
    <row r="102" spans="1:18" ht="29.1" customHeight="1">
      <c r="A102" s="77">
        <v>96</v>
      </c>
      <c r="B102" s="16" t="str">
        <f t="shared" si="32"/>
        <v/>
      </c>
      <c r="C102" s="130" t="str">
        <f t="shared" si="33"/>
        <v/>
      </c>
      <c r="D102" s="130" t="str">
        <f t="shared" si="34"/>
        <v/>
      </c>
      <c r="E102" s="131" t="str">
        <f t="shared" si="35"/>
        <v/>
      </c>
      <c r="F102" s="131" t="str">
        <f t="shared" si="36"/>
        <v/>
      </c>
      <c r="G102" s="131" t="str">
        <f t="shared" si="37"/>
        <v/>
      </c>
      <c r="H102" s="132" t="str">
        <f t="shared" si="38"/>
        <v/>
      </c>
      <c r="I102" s="132" t="str">
        <f t="shared" si="39"/>
        <v/>
      </c>
      <c r="J102" s="16" t="str">
        <f t="shared" si="40"/>
        <v/>
      </c>
      <c r="K102" s="16" t="str">
        <f t="shared" si="41"/>
        <v/>
      </c>
      <c r="L102" s="132" t="str">
        <f t="shared" si="42"/>
        <v/>
      </c>
      <c r="M102" s="16" t="str">
        <f t="shared" si="43"/>
        <v/>
      </c>
      <c r="N102" s="133" t="str">
        <f t="shared" si="44"/>
        <v/>
      </c>
      <c r="O102" s="16" t="str">
        <f t="shared" si="45"/>
        <v/>
      </c>
      <c r="P102" s="133" t="str">
        <f t="shared" si="46"/>
        <v/>
      </c>
      <c r="Q102" s="133" t="str">
        <f t="shared" si="47"/>
        <v/>
      </c>
      <c r="R102" s="140" t="str">
        <f>IF(Q102="","",SUMPRODUCT(--(H102=$H$7:$H$251),--(I102=$I$7:$I$251),--(Q102&lt;$Q$7:$Q$251))+COUNTIF($Q$7:Q102,Q102))</f>
        <v/>
      </c>
    </row>
    <row r="103" spans="1:18" ht="29.1" customHeight="1">
      <c r="A103" s="77">
        <v>97</v>
      </c>
      <c r="B103" s="16" t="str">
        <f t="shared" si="32"/>
        <v/>
      </c>
      <c r="C103" s="130" t="str">
        <f t="shared" si="33"/>
        <v/>
      </c>
      <c r="D103" s="130" t="str">
        <f t="shared" si="34"/>
        <v/>
      </c>
      <c r="E103" s="131" t="str">
        <f t="shared" si="35"/>
        <v/>
      </c>
      <c r="F103" s="131" t="str">
        <f t="shared" si="36"/>
        <v/>
      </c>
      <c r="G103" s="131" t="str">
        <f t="shared" si="37"/>
        <v/>
      </c>
      <c r="H103" s="132" t="str">
        <f t="shared" si="38"/>
        <v/>
      </c>
      <c r="I103" s="132" t="str">
        <f t="shared" si="39"/>
        <v/>
      </c>
      <c r="J103" s="16" t="str">
        <f t="shared" si="40"/>
        <v/>
      </c>
      <c r="K103" s="16" t="str">
        <f t="shared" si="41"/>
        <v/>
      </c>
      <c r="L103" s="132" t="str">
        <f t="shared" si="42"/>
        <v/>
      </c>
      <c r="M103" s="16" t="str">
        <f t="shared" si="43"/>
        <v/>
      </c>
      <c r="N103" s="133" t="str">
        <f t="shared" si="44"/>
        <v/>
      </c>
      <c r="O103" s="16" t="str">
        <f t="shared" si="45"/>
        <v/>
      </c>
      <c r="P103" s="133" t="str">
        <f t="shared" si="46"/>
        <v/>
      </c>
      <c r="Q103" s="133" t="str">
        <f t="shared" si="47"/>
        <v/>
      </c>
      <c r="R103" s="140" t="str">
        <f>IF(Q103="","",SUMPRODUCT(--(H103=$H$7:$H$251),--(I103=$I$7:$I$251),--(Q103&lt;$Q$7:$Q$251))+COUNTIF($Q$7:Q103,Q103))</f>
        <v/>
      </c>
    </row>
    <row r="104" spans="1:18" ht="29.1" customHeight="1">
      <c r="A104" s="77">
        <v>98</v>
      </c>
      <c r="B104" s="16" t="str">
        <f t="shared" si="32"/>
        <v/>
      </c>
      <c r="C104" s="130" t="str">
        <f t="shared" si="33"/>
        <v/>
      </c>
      <c r="D104" s="130" t="str">
        <f t="shared" si="34"/>
        <v/>
      </c>
      <c r="E104" s="131" t="str">
        <f t="shared" si="35"/>
        <v/>
      </c>
      <c r="F104" s="131" t="str">
        <f t="shared" si="36"/>
        <v/>
      </c>
      <c r="G104" s="131" t="str">
        <f t="shared" si="37"/>
        <v/>
      </c>
      <c r="H104" s="132" t="str">
        <f t="shared" si="38"/>
        <v/>
      </c>
      <c r="I104" s="132" t="str">
        <f t="shared" si="39"/>
        <v/>
      </c>
      <c r="J104" s="16" t="str">
        <f t="shared" si="40"/>
        <v/>
      </c>
      <c r="K104" s="16" t="str">
        <f t="shared" si="41"/>
        <v/>
      </c>
      <c r="L104" s="132" t="str">
        <f t="shared" si="42"/>
        <v/>
      </c>
      <c r="M104" s="16" t="str">
        <f t="shared" si="43"/>
        <v/>
      </c>
      <c r="N104" s="133" t="str">
        <f t="shared" si="44"/>
        <v/>
      </c>
      <c r="O104" s="16" t="str">
        <f t="shared" si="45"/>
        <v/>
      </c>
      <c r="P104" s="133" t="str">
        <f t="shared" si="46"/>
        <v/>
      </c>
      <c r="Q104" s="133" t="str">
        <f t="shared" si="47"/>
        <v/>
      </c>
      <c r="R104" s="140" t="str">
        <f>IF(Q104="","",SUMPRODUCT(--(H104=$H$7:$H$251),--(I104=$I$7:$I$251),--(Q104&lt;$Q$7:$Q$251))+COUNTIF($Q$7:Q104,Q104))</f>
        <v/>
      </c>
    </row>
    <row r="105" spans="1:18" ht="29.1" customHeight="1">
      <c r="A105" s="77">
        <v>99</v>
      </c>
      <c r="B105" s="16" t="str">
        <f t="shared" si="32"/>
        <v/>
      </c>
      <c r="C105" s="130" t="str">
        <f t="shared" si="33"/>
        <v/>
      </c>
      <c r="D105" s="130" t="str">
        <f t="shared" si="34"/>
        <v/>
      </c>
      <c r="E105" s="131" t="str">
        <f t="shared" si="35"/>
        <v/>
      </c>
      <c r="F105" s="131" t="str">
        <f t="shared" si="36"/>
        <v/>
      </c>
      <c r="G105" s="131" t="str">
        <f t="shared" si="37"/>
        <v/>
      </c>
      <c r="H105" s="132" t="str">
        <f t="shared" si="38"/>
        <v/>
      </c>
      <c r="I105" s="132" t="str">
        <f t="shared" si="39"/>
        <v/>
      </c>
      <c r="J105" s="16" t="str">
        <f t="shared" si="40"/>
        <v/>
      </c>
      <c r="K105" s="16" t="str">
        <f t="shared" si="41"/>
        <v/>
      </c>
      <c r="L105" s="132" t="str">
        <f t="shared" si="42"/>
        <v/>
      </c>
      <c r="M105" s="16" t="str">
        <f t="shared" si="43"/>
        <v/>
      </c>
      <c r="N105" s="133" t="str">
        <f t="shared" si="44"/>
        <v/>
      </c>
      <c r="O105" s="16" t="str">
        <f t="shared" si="45"/>
        <v/>
      </c>
      <c r="P105" s="133" t="str">
        <f t="shared" si="46"/>
        <v/>
      </c>
      <c r="Q105" s="133" t="str">
        <f t="shared" si="47"/>
        <v/>
      </c>
      <c r="R105" s="140" t="str">
        <f>IF(Q105="","",SUMPRODUCT(--(H105=$H$7:$H$251),--(I105=$I$7:$I$251),--(Q105&lt;$Q$7:$Q$251))+COUNTIF($Q$7:Q105,Q105))</f>
        <v/>
      </c>
    </row>
    <row r="106" spans="1:18" ht="29.1" customHeight="1">
      <c r="A106" s="77">
        <v>100</v>
      </c>
      <c r="B106" s="16" t="str">
        <f t="shared" si="32"/>
        <v/>
      </c>
      <c r="C106" s="130" t="str">
        <f t="shared" si="33"/>
        <v/>
      </c>
      <c r="D106" s="130" t="str">
        <f t="shared" si="34"/>
        <v/>
      </c>
      <c r="E106" s="131" t="str">
        <f t="shared" si="35"/>
        <v/>
      </c>
      <c r="F106" s="131" t="str">
        <f t="shared" si="36"/>
        <v/>
      </c>
      <c r="G106" s="131" t="str">
        <f t="shared" si="37"/>
        <v/>
      </c>
      <c r="H106" s="132" t="str">
        <f t="shared" si="38"/>
        <v/>
      </c>
      <c r="I106" s="132" t="str">
        <f t="shared" si="39"/>
        <v/>
      </c>
      <c r="J106" s="16" t="str">
        <f t="shared" si="40"/>
        <v/>
      </c>
      <c r="K106" s="16" t="str">
        <f t="shared" si="41"/>
        <v/>
      </c>
      <c r="L106" s="132" t="str">
        <f t="shared" si="42"/>
        <v/>
      </c>
      <c r="M106" s="16" t="str">
        <f t="shared" si="43"/>
        <v/>
      </c>
      <c r="N106" s="133" t="str">
        <f t="shared" si="44"/>
        <v/>
      </c>
      <c r="O106" s="16" t="str">
        <f t="shared" si="45"/>
        <v/>
      </c>
      <c r="P106" s="133" t="str">
        <f t="shared" si="46"/>
        <v/>
      </c>
      <c r="Q106" s="133" t="str">
        <f t="shared" si="47"/>
        <v/>
      </c>
      <c r="R106" s="140" t="str">
        <f>IF(Q106="","",SUMPRODUCT(--(H106=$H$7:$H$251),--(I106=$I$7:$I$251),--(Q106&lt;$Q$7:$Q$251))+COUNTIF($Q$7:Q106,Q106))</f>
        <v/>
      </c>
    </row>
    <row r="107" spans="1:18" ht="29.1" customHeight="1">
      <c r="A107" s="77">
        <v>101</v>
      </c>
      <c r="B107" s="16" t="str">
        <f t="shared" si="32"/>
        <v/>
      </c>
      <c r="C107" s="130" t="str">
        <f t="shared" si="33"/>
        <v/>
      </c>
      <c r="D107" s="130" t="str">
        <f t="shared" si="34"/>
        <v/>
      </c>
      <c r="E107" s="131" t="str">
        <f t="shared" si="35"/>
        <v/>
      </c>
      <c r="F107" s="131" t="str">
        <f t="shared" si="36"/>
        <v/>
      </c>
      <c r="G107" s="131" t="str">
        <f t="shared" si="37"/>
        <v/>
      </c>
      <c r="H107" s="132" t="str">
        <f t="shared" si="38"/>
        <v/>
      </c>
      <c r="I107" s="132" t="str">
        <f t="shared" si="39"/>
        <v/>
      </c>
      <c r="J107" s="16" t="str">
        <f t="shared" si="40"/>
        <v/>
      </c>
      <c r="K107" s="16" t="str">
        <f t="shared" si="41"/>
        <v/>
      </c>
      <c r="L107" s="132" t="str">
        <f t="shared" si="42"/>
        <v/>
      </c>
      <c r="M107" s="16" t="str">
        <f t="shared" si="43"/>
        <v/>
      </c>
      <c r="N107" s="133" t="str">
        <f t="shared" si="44"/>
        <v/>
      </c>
      <c r="O107" s="16" t="str">
        <f t="shared" si="45"/>
        <v/>
      </c>
      <c r="P107" s="133" t="str">
        <f t="shared" si="46"/>
        <v/>
      </c>
      <c r="Q107" s="133" t="str">
        <f t="shared" si="47"/>
        <v/>
      </c>
      <c r="R107" s="140" t="str">
        <f>IF(Q107="","",SUMPRODUCT(--(H107=$H$7:$H$251),--(I107=$I$7:$I$251),--(Q107&lt;$Q$7:$Q$251))+COUNTIF($Q$7:Q107,Q107))</f>
        <v/>
      </c>
    </row>
    <row r="108" spans="1:18" ht="29.1" customHeight="1">
      <c r="A108" s="77">
        <v>102</v>
      </c>
      <c r="B108" s="16" t="str">
        <f t="shared" si="32"/>
        <v/>
      </c>
      <c r="C108" s="130" t="str">
        <f t="shared" si="33"/>
        <v/>
      </c>
      <c r="D108" s="130" t="str">
        <f t="shared" si="34"/>
        <v/>
      </c>
      <c r="E108" s="131" t="str">
        <f t="shared" si="35"/>
        <v/>
      </c>
      <c r="F108" s="131" t="str">
        <f t="shared" si="36"/>
        <v/>
      </c>
      <c r="G108" s="131" t="str">
        <f t="shared" si="37"/>
        <v/>
      </c>
      <c r="H108" s="132" t="str">
        <f t="shared" si="38"/>
        <v/>
      </c>
      <c r="I108" s="132" t="str">
        <f t="shared" si="39"/>
        <v/>
      </c>
      <c r="J108" s="16" t="str">
        <f t="shared" si="40"/>
        <v/>
      </c>
      <c r="K108" s="16" t="str">
        <f t="shared" si="41"/>
        <v/>
      </c>
      <c r="L108" s="132" t="str">
        <f t="shared" si="42"/>
        <v/>
      </c>
      <c r="M108" s="16" t="str">
        <f t="shared" si="43"/>
        <v/>
      </c>
      <c r="N108" s="133" t="str">
        <f t="shared" si="44"/>
        <v/>
      </c>
      <c r="O108" s="16" t="str">
        <f t="shared" si="45"/>
        <v/>
      </c>
      <c r="P108" s="133" t="str">
        <f t="shared" si="46"/>
        <v/>
      </c>
      <c r="Q108" s="133" t="str">
        <f t="shared" si="47"/>
        <v/>
      </c>
      <c r="R108" s="140" t="str">
        <f>IF(Q108="","",SUMPRODUCT(--(H108=$H$7:$H$251),--(I108=$I$7:$I$251),--(Q108&lt;$Q$7:$Q$251))+COUNTIF($Q$7:Q108,Q108))</f>
        <v/>
      </c>
    </row>
    <row r="109" spans="1:18" ht="29.1" customHeight="1">
      <c r="A109" s="77">
        <v>103</v>
      </c>
      <c r="B109" s="16" t="str">
        <f t="shared" si="32"/>
        <v/>
      </c>
      <c r="C109" s="130" t="str">
        <f t="shared" si="33"/>
        <v/>
      </c>
      <c r="D109" s="130" t="str">
        <f t="shared" si="34"/>
        <v/>
      </c>
      <c r="E109" s="131" t="str">
        <f t="shared" si="35"/>
        <v/>
      </c>
      <c r="F109" s="131" t="str">
        <f t="shared" si="36"/>
        <v/>
      </c>
      <c r="G109" s="131" t="str">
        <f t="shared" si="37"/>
        <v/>
      </c>
      <c r="H109" s="132" t="str">
        <f t="shared" si="38"/>
        <v/>
      </c>
      <c r="I109" s="132" t="str">
        <f t="shared" si="39"/>
        <v/>
      </c>
      <c r="J109" s="16" t="str">
        <f t="shared" si="40"/>
        <v/>
      </c>
      <c r="K109" s="16" t="str">
        <f t="shared" si="41"/>
        <v/>
      </c>
      <c r="L109" s="132" t="str">
        <f t="shared" si="42"/>
        <v/>
      </c>
      <c r="M109" s="16" t="str">
        <f t="shared" si="43"/>
        <v/>
      </c>
      <c r="N109" s="133" t="str">
        <f t="shared" si="44"/>
        <v/>
      </c>
      <c r="O109" s="16" t="str">
        <f t="shared" si="45"/>
        <v/>
      </c>
      <c r="P109" s="133" t="str">
        <f t="shared" si="46"/>
        <v/>
      </c>
      <c r="Q109" s="133" t="str">
        <f t="shared" si="47"/>
        <v/>
      </c>
      <c r="R109" s="140" t="str">
        <f>IF(Q109="","",SUMPRODUCT(--(H109=$H$7:$H$251),--(I109=$I$7:$I$251),--(Q109&lt;$Q$7:$Q$251))+COUNTIF($Q$7:Q109,Q109))</f>
        <v/>
      </c>
    </row>
    <row r="110" spans="1:18" ht="29.1" customHeight="1">
      <c r="A110" s="77">
        <v>104</v>
      </c>
      <c r="B110" s="16" t="str">
        <f t="shared" si="32"/>
        <v/>
      </c>
      <c r="C110" s="130" t="str">
        <f t="shared" si="33"/>
        <v/>
      </c>
      <c r="D110" s="130" t="str">
        <f t="shared" si="34"/>
        <v/>
      </c>
      <c r="E110" s="131" t="str">
        <f t="shared" si="35"/>
        <v/>
      </c>
      <c r="F110" s="131" t="str">
        <f t="shared" si="36"/>
        <v/>
      </c>
      <c r="G110" s="131" t="str">
        <f t="shared" si="37"/>
        <v/>
      </c>
      <c r="H110" s="132" t="str">
        <f t="shared" si="38"/>
        <v/>
      </c>
      <c r="I110" s="132" t="str">
        <f t="shared" si="39"/>
        <v/>
      </c>
      <c r="J110" s="16" t="str">
        <f t="shared" si="40"/>
        <v/>
      </c>
      <c r="K110" s="16" t="str">
        <f t="shared" si="41"/>
        <v/>
      </c>
      <c r="L110" s="132" t="str">
        <f t="shared" si="42"/>
        <v/>
      </c>
      <c r="M110" s="16" t="str">
        <f t="shared" si="43"/>
        <v/>
      </c>
      <c r="N110" s="133" t="str">
        <f t="shared" si="44"/>
        <v/>
      </c>
      <c r="O110" s="16" t="str">
        <f t="shared" si="45"/>
        <v/>
      </c>
      <c r="P110" s="133" t="str">
        <f t="shared" si="46"/>
        <v/>
      </c>
      <c r="Q110" s="133" t="str">
        <f t="shared" si="47"/>
        <v/>
      </c>
      <c r="R110" s="140" t="str">
        <f>IF(Q110="","",SUMPRODUCT(--(H110=$H$7:$H$251),--(I110=$I$7:$I$251),--(Q110&lt;$Q$7:$Q$251))+COUNTIF($Q$7:Q110,Q110))</f>
        <v/>
      </c>
    </row>
    <row r="111" spans="1:18" ht="29.1" customHeight="1">
      <c r="A111" s="77">
        <v>105</v>
      </c>
      <c r="B111" s="16" t="str">
        <f t="shared" si="32"/>
        <v/>
      </c>
      <c r="C111" s="130" t="str">
        <f t="shared" si="33"/>
        <v/>
      </c>
      <c r="D111" s="130" t="str">
        <f t="shared" si="34"/>
        <v/>
      </c>
      <c r="E111" s="131" t="str">
        <f t="shared" si="35"/>
        <v/>
      </c>
      <c r="F111" s="131" t="str">
        <f t="shared" si="36"/>
        <v/>
      </c>
      <c r="G111" s="131" t="str">
        <f t="shared" si="37"/>
        <v/>
      </c>
      <c r="H111" s="132" t="str">
        <f t="shared" si="38"/>
        <v/>
      </c>
      <c r="I111" s="132" t="str">
        <f t="shared" si="39"/>
        <v/>
      </c>
      <c r="J111" s="16" t="str">
        <f t="shared" si="40"/>
        <v/>
      </c>
      <c r="K111" s="16" t="str">
        <f t="shared" si="41"/>
        <v/>
      </c>
      <c r="L111" s="132" t="str">
        <f t="shared" si="42"/>
        <v/>
      </c>
      <c r="M111" s="16" t="str">
        <f t="shared" si="43"/>
        <v/>
      </c>
      <c r="N111" s="133" t="str">
        <f t="shared" si="44"/>
        <v/>
      </c>
      <c r="O111" s="16" t="str">
        <f t="shared" si="45"/>
        <v/>
      </c>
      <c r="P111" s="133" t="str">
        <f t="shared" si="46"/>
        <v/>
      </c>
      <c r="Q111" s="133" t="str">
        <f t="shared" si="47"/>
        <v/>
      </c>
      <c r="R111" s="140" t="str">
        <f>IF(Q111="","",SUMPRODUCT(--(H111=$H$7:$H$251),--(I111=$I$7:$I$251),--(Q111&lt;$Q$7:$Q$251))+COUNTIF($Q$7:Q111,Q111))</f>
        <v/>
      </c>
    </row>
    <row r="112" spans="1:18" ht="29.1" customHeight="1">
      <c r="A112" s="77">
        <v>106</v>
      </c>
      <c r="B112" s="16" t="str">
        <f t="shared" si="32"/>
        <v/>
      </c>
      <c r="C112" s="130" t="str">
        <f t="shared" si="33"/>
        <v/>
      </c>
      <c r="D112" s="130" t="str">
        <f t="shared" si="34"/>
        <v/>
      </c>
      <c r="E112" s="131" t="str">
        <f t="shared" si="35"/>
        <v/>
      </c>
      <c r="F112" s="131" t="str">
        <f t="shared" si="36"/>
        <v/>
      </c>
      <c r="G112" s="131" t="str">
        <f t="shared" si="37"/>
        <v/>
      </c>
      <c r="H112" s="132" t="str">
        <f t="shared" si="38"/>
        <v/>
      </c>
      <c r="I112" s="132" t="str">
        <f t="shared" si="39"/>
        <v/>
      </c>
      <c r="J112" s="16" t="str">
        <f t="shared" si="40"/>
        <v/>
      </c>
      <c r="K112" s="16" t="str">
        <f t="shared" si="41"/>
        <v/>
      </c>
      <c r="L112" s="132" t="str">
        <f t="shared" si="42"/>
        <v/>
      </c>
      <c r="M112" s="16" t="str">
        <f t="shared" si="43"/>
        <v/>
      </c>
      <c r="N112" s="133" t="str">
        <f t="shared" si="44"/>
        <v/>
      </c>
      <c r="O112" s="16" t="str">
        <f t="shared" si="45"/>
        <v/>
      </c>
      <c r="P112" s="133" t="str">
        <f t="shared" si="46"/>
        <v/>
      </c>
      <c r="Q112" s="133" t="str">
        <f t="shared" si="47"/>
        <v/>
      </c>
      <c r="R112" s="140" t="str">
        <f>IF(Q112="","",SUMPRODUCT(--(H112=$H$7:$H$251),--(I112=$I$7:$I$251),--(Q112&lt;$Q$7:$Q$251))+COUNTIF($Q$7:Q112,Q112))</f>
        <v/>
      </c>
    </row>
    <row r="113" spans="1:18" ht="29.1" customHeight="1">
      <c r="A113" s="77">
        <v>107</v>
      </c>
      <c r="B113" s="16" t="str">
        <f t="shared" si="32"/>
        <v/>
      </c>
      <c r="C113" s="130" t="str">
        <f t="shared" si="33"/>
        <v/>
      </c>
      <c r="D113" s="130" t="str">
        <f t="shared" si="34"/>
        <v/>
      </c>
      <c r="E113" s="131" t="str">
        <f t="shared" si="35"/>
        <v/>
      </c>
      <c r="F113" s="131" t="str">
        <f t="shared" si="36"/>
        <v/>
      </c>
      <c r="G113" s="131" t="str">
        <f t="shared" si="37"/>
        <v/>
      </c>
      <c r="H113" s="132" t="str">
        <f t="shared" si="38"/>
        <v/>
      </c>
      <c r="I113" s="132" t="str">
        <f t="shared" si="39"/>
        <v/>
      </c>
      <c r="J113" s="16" t="str">
        <f t="shared" si="40"/>
        <v/>
      </c>
      <c r="K113" s="16" t="str">
        <f t="shared" si="41"/>
        <v/>
      </c>
      <c r="L113" s="132" t="str">
        <f t="shared" si="42"/>
        <v/>
      </c>
      <c r="M113" s="16" t="str">
        <f t="shared" si="43"/>
        <v/>
      </c>
      <c r="N113" s="133" t="str">
        <f t="shared" si="44"/>
        <v/>
      </c>
      <c r="O113" s="16" t="str">
        <f t="shared" si="45"/>
        <v/>
      </c>
      <c r="P113" s="133" t="str">
        <f t="shared" si="46"/>
        <v/>
      </c>
      <c r="Q113" s="133" t="str">
        <f t="shared" si="47"/>
        <v/>
      </c>
      <c r="R113" s="140" t="str">
        <f>IF(Q113="","",SUMPRODUCT(--(H113=$H$7:$H$251),--(I113=$I$7:$I$251),--(Q113&lt;$Q$7:$Q$251))+COUNTIF($Q$7:Q113,Q113))</f>
        <v/>
      </c>
    </row>
    <row r="114" spans="1:18" ht="29.1" customHeight="1">
      <c r="A114" s="77">
        <v>108</v>
      </c>
      <c r="B114" s="16" t="str">
        <f t="shared" si="32"/>
        <v/>
      </c>
      <c r="C114" s="130" t="str">
        <f t="shared" si="33"/>
        <v/>
      </c>
      <c r="D114" s="130" t="str">
        <f t="shared" si="34"/>
        <v/>
      </c>
      <c r="E114" s="131" t="str">
        <f t="shared" si="35"/>
        <v/>
      </c>
      <c r="F114" s="131" t="str">
        <f t="shared" si="36"/>
        <v/>
      </c>
      <c r="G114" s="131" t="str">
        <f t="shared" si="37"/>
        <v/>
      </c>
      <c r="H114" s="132" t="str">
        <f t="shared" si="38"/>
        <v/>
      </c>
      <c r="I114" s="132" t="str">
        <f t="shared" si="39"/>
        <v/>
      </c>
      <c r="J114" s="16" t="str">
        <f t="shared" si="40"/>
        <v/>
      </c>
      <c r="K114" s="16" t="str">
        <f t="shared" si="41"/>
        <v/>
      </c>
      <c r="L114" s="132" t="str">
        <f t="shared" si="42"/>
        <v/>
      </c>
      <c r="M114" s="16" t="str">
        <f t="shared" si="43"/>
        <v/>
      </c>
      <c r="N114" s="133" t="str">
        <f t="shared" si="44"/>
        <v/>
      </c>
      <c r="O114" s="16" t="str">
        <f t="shared" si="45"/>
        <v/>
      </c>
      <c r="P114" s="133" t="str">
        <f t="shared" si="46"/>
        <v/>
      </c>
      <c r="Q114" s="133" t="str">
        <f t="shared" si="47"/>
        <v/>
      </c>
      <c r="R114" s="140" t="str">
        <f>IF(Q114="","",SUMPRODUCT(--(H114=$H$7:$H$251),--(I114=$I$7:$I$251),--(Q114&lt;$Q$7:$Q$251))+COUNTIF($Q$7:Q114,Q114))</f>
        <v/>
      </c>
    </row>
    <row r="115" spans="1:18" ht="29.1" customHeight="1">
      <c r="A115" s="77">
        <v>109</v>
      </c>
      <c r="B115" s="16" t="str">
        <f t="shared" si="32"/>
        <v/>
      </c>
      <c r="C115" s="130" t="str">
        <f t="shared" si="33"/>
        <v/>
      </c>
      <c r="D115" s="130" t="str">
        <f t="shared" si="34"/>
        <v/>
      </c>
      <c r="E115" s="131" t="str">
        <f t="shared" si="35"/>
        <v/>
      </c>
      <c r="F115" s="131" t="str">
        <f t="shared" si="36"/>
        <v/>
      </c>
      <c r="G115" s="131" t="str">
        <f t="shared" si="37"/>
        <v/>
      </c>
      <c r="H115" s="132" t="str">
        <f t="shared" si="38"/>
        <v/>
      </c>
      <c r="I115" s="132" t="str">
        <f t="shared" si="39"/>
        <v/>
      </c>
      <c r="J115" s="16" t="str">
        <f t="shared" si="40"/>
        <v/>
      </c>
      <c r="K115" s="16" t="str">
        <f t="shared" si="41"/>
        <v/>
      </c>
      <c r="L115" s="132" t="str">
        <f t="shared" si="42"/>
        <v/>
      </c>
      <c r="M115" s="16" t="str">
        <f t="shared" si="43"/>
        <v/>
      </c>
      <c r="N115" s="133" t="str">
        <f t="shared" si="44"/>
        <v/>
      </c>
      <c r="O115" s="16" t="str">
        <f t="shared" si="45"/>
        <v/>
      </c>
      <c r="P115" s="133" t="str">
        <f t="shared" si="46"/>
        <v/>
      </c>
      <c r="Q115" s="133" t="str">
        <f t="shared" si="47"/>
        <v/>
      </c>
      <c r="R115" s="140" t="str">
        <f>IF(Q115="","",SUMPRODUCT(--(H115=$H$7:$H$251),--(I115=$I$7:$I$251),--(Q115&lt;$Q$7:$Q$251))+COUNTIF($Q$7:Q115,Q115))</f>
        <v/>
      </c>
    </row>
    <row r="116" spans="1:18" ht="29.1" customHeight="1">
      <c r="A116" s="77">
        <v>110</v>
      </c>
      <c r="B116" s="16" t="str">
        <f t="shared" si="32"/>
        <v/>
      </c>
      <c r="C116" s="130" t="str">
        <f t="shared" si="33"/>
        <v/>
      </c>
      <c r="D116" s="130" t="str">
        <f t="shared" si="34"/>
        <v/>
      </c>
      <c r="E116" s="131" t="str">
        <f t="shared" si="35"/>
        <v/>
      </c>
      <c r="F116" s="131" t="str">
        <f t="shared" si="36"/>
        <v/>
      </c>
      <c r="G116" s="131" t="str">
        <f t="shared" si="37"/>
        <v/>
      </c>
      <c r="H116" s="132" t="str">
        <f t="shared" si="38"/>
        <v/>
      </c>
      <c r="I116" s="132" t="str">
        <f t="shared" si="39"/>
        <v/>
      </c>
      <c r="J116" s="16" t="str">
        <f t="shared" si="40"/>
        <v/>
      </c>
      <c r="K116" s="16" t="str">
        <f t="shared" si="41"/>
        <v/>
      </c>
      <c r="L116" s="132" t="str">
        <f t="shared" si="42"/>
        <v/>
      </c>
      <c r="M116" s="16" t="str">
        <f t="shared" si="43"/>
        <v/>
      </c>
      <c r="N116" s="133" t="str">
        <f t="shared" si="44"/>
        <v/>
      </c>
      <c r="O116" s="16" t="str">
        <f t="shared" si="45"/>
        <v/>
      </c>
      <c r="P116" s="133" t="str">
        <f t="shared" si="46"/>
        <v/>
      </c>
      <c r="Q116" s="133" t="str">
        <f t="shared" si="47"/>
        <v/>
      </c>
      <c r="R116" s="140" t="str">
        <f>IF(Q116="","",SUMPRODUCT(--(H116=$H$7:$H$251),--(I116=$I$7:$I$251),--(Q116&lt;$Q$7:$Q$251))+COUNTIF($Q$7:Q116,Q116))</f>
        <v/>
      </c>
    </row>
    <row r="117" spans="1:18" ht="29.1" customHeight="1">
      <c r="A117" s="77">
        <v>111</v>
      </c>
      <c r="B117" s="16" t="str">
        <f t="shared" si="32"/>
        <v/>
      </c>
      <c r="C117" s="130" t="str">
        <f t="shared" si="33"/>
        <v/>
      </c>
      <c r="D117" s="130" t="str">
        <f t="shared" si="34"/>
        <v/>
      </c>
      <c r="E117" s="131" t="str">
        <f t="shared" si="35"/>
        <v/>
      </c>
      <c r="F117" s="131" t="str">
        <f t="shared" si="36"/>
        <v/>
      </c>
      <c r="G117" s="131" t="str">
        <f t="shared" si="37"/>
        <v/>
      </c>
      <c r="H117" s="132" t="str">
        <f t="shared" si="38"/>
        <v/>
      </c>
      <c r="I117" s="132" t="str">
        <f t="shared" si="39"/>
        <v/>
      </c>
      <c r="J117" s="16" t="str">
        <f t="shared" si="40"/>
        <v/>
      </c>
      <c r="K117" s="16" t="str">
        <f t="shared" si="41"/>
        <v/>
      </c>
      <c r="L117" s="132" t="str">
        <f t="shared" si="42"/>
        <v/>
      </c>
      <c r="M117" s="16" t="str">
        <f t="shared" si="43"/>
        <v/>
      </c>
      <c r="N117" s="133" t="str">
        <f t="shared" si="44"/>
        <v/>
      </c>
      <c r="O117" s="16" t="str">
        <f t="shared" si="45"/>
        <v/>
      </c>
      <c r="P117" s="133" t="str">
        <f t="shared" si="46"/>
        <v/>
      </c>
      <c r="Q117" s="133" t="str">
        <f t="shared" si="47"/>
        <v/>
      </c>
      <c r="R117" s="140" t="str">
        <f>IF(Q117="","",SUMPRODUCT(--(H117=$H$7:$H$251),--(I117=$I$7:$I$251),--(Q117&lt;$Q$7:$Q$251))+COUNTIF($Q$7:Q117,Q117))</f>
        <v/>
      </c>
    </row>
    <row r="118" spans="1:18" ht="29.1" customHeight="1">
      <c r="A118" s="77">
        <v>112</v>
      </c>
      <c r="B118" s="16" t="str">
        <f t="shared" si="32"/>
        <v/>
      </c>
      <c r="C118" s="130" t="str">
        <f t="shared" si="33"/>
        <v/>
      </c>
      <c r="D118" s="130" t="str">
        <f t="shared" si="34"/>
        <v/>
      </c>
      <c r="E118" s="131" t="str">
        <f t="shared" si="35"/>
        <v/>
      </c>
      <c r="F118" s="131" t="str">
        <f t="shared" si="36"/>
        <v/>
      </c>
      <c r="G118" s="131" t="str">
        <f t="shared" si="37"/>
        <v/>
      </c>
      <c r="H118" s="132" t="str">
        <f t="shared" si="38"/>
        <v/>
      </c>
      <c r="I118" s="132" t="str">
        <f t="shared" si="39"/>
        <v/>
      </c>
      <c r="J118" s="16" t="str">
        <f t="shared" si="40"/>
        <v/>
      </c>
      <c r="K118" s="16" t="str">
        <f t="shared" si="41"/>
        <v/>
      </c>
      <c r="L118" s="132" t="str">
        <f t="shared" si="42"/>
        <v/>
      </c>
      <c r="M118" s="16" t="str">
        <f t="shared" si="43"/>
        <v/>
      </c>
      <c r="N118" s="133" t="str">
        <f t="shared" si="44"/>
        <v/>
      </c>
      <c r="O118" s="16" t="str">
        <f t="shared" si="45"/>
        <v/>
      </c>
      <c r="P118" s="133" t="str">
        <f t="shared" si="46"/>
        <v/>
      </c>
      <c r="Q118" s="133" t="str">
        <f t="shared" si="47"/>
        <v/>
      </c>
      <c r="R118" s="140" t="str">
        <f>IF(Q118="","",SUMPRODUCT(--(H118=$H$7:$H$251),--(I118=$I$7:$I$251),--(Q118&lt;$Q$7:$Q$251))+COUNTIF($Q$7:Q118,Q118))</f>
        <v/>
      </c>
    </row>
    <row r="119" spans="1:18" ht="29.1" customHeight="1">
      <c r="A119" s="77">
        <v>113</v>
      </c>
      <c r="B119" s="16" t="str">
        <f t="shared" si="32"/>
        <v/>
      </c>
      <c r="C119" s="130" t="str">
        <f t="shared" si="33"/>
        <v/>
      </c>
      <c r="D119" s="130" t="str">
        <f t="shared" si="34"/>
        <v/>
      </c>
      <c r="E119" s="131" t="str">
        <f t="shared" si="35"/>
        <v/>
      </c>
      <c r="F119" s="131" t="str">
        <f t="shared" si="36"/>
        <v/>
      </c>
      <c r="G119" s="131" t="str">
        <f t="shared" si="37"/>
        <v/>
      </c>
      <c r="H119" s="132" t="str">
        <f t="shared" si="38"/>
        <v/>
      </c>
      <c r="I119" s="132" t="str">
        <f t="shared" si="39"/>
        <v/>
      </c>
      <c r="J119" s="16" t="str">
        <f t="shared" si="40"/>
        <v/>
      </c>
      <c r="K119" s="16" t="str">
        <f t="shared" si="41"/>
        <v/>
      </c>
      <c r="L119" s="132" t="str">
        <f t="shared" si="42"/>
        <v/>
      </c>
      <c r="M119" s="16" t="str">
        <f t="shared" si="43"/>
        <v/>
      </c>
      <c r="N119" s="133" t="str">
        <f t="shared" si="44"/>
        <v/>
      </c>
      <c r="O119" s="16" t="str">
        <f t="shared" si="45"/>
        <v/>
      </c>
      <c r="P119" s="133" t="str">
        <f t="shared" si="46"/>
        <v/>
      </c>
      <c r="Q119" s="133" t="str">
        <f t="shared" si="47"/>
        <v/>
      </c>
      <c r="R119" s="140" t="str">
        <f>IF(Q119="","",SUMPRODUCT(--(H119=$H$7:$H$251),--(I119=$I$7:$I$251),--(Q119&lt;$Q$7:$Q$251))+COUNTIF($Q$7:Q119,Q119))</f>
        <v/>
      </c>
    </row>
    <row r="120" spans="1:18" ht="29.1" customHeight="1">
      <c r="A120" s="77">
        <v>114</v>
      </c>
      <c r="B120" s="16" t="str">
        <f t="shared" si="32"/>
        <v/>
      </c>
      <c r="C120" s="130" t="str">
        <f t="shared" si="33"/>
        <v/>
      </c>
      <c r="D120" s="130" t="str">
        <f t="shared" si="34"/>
        <v/>
      </c>
      <c r="E120" s="131" t="str">
        <f t="shared" si="35"/>
        <v/>
      </c>
      <c r="F120" s="131" t="str">
        <f t="shared" si="36"/>
        <v/>
      </c>
      <c r="G120" s="131" t="str">
        <f t="shared" si="37"/>
        <v/>
      </c>
      <c r="H120" s="132" t="str">
        <f t="shared" si="38"/>
        <v/>
      </c>
      <c r="I120" s="132" t="str">
        <f t="shared" si="39"/>
        <v/>
      </c>
      <c r="J120" s="16" t="str">
        <f t="shared" si="40"/>
        <v/>
      </c>
      <c r="K120" s="16" t="str">
        <f t="shared" si="41"/>
        <v/>
      </c>
      <c r="L120" s="132" t="str">
        <f t="shared" si="42"/>
        <v/>
      </c>
      <c r="M120" s="16" t="str">
        <f t="shared" si="43"/>
        <v/>
      </c>
      <c r="N120" s="133" t="str">
        <f t="shared" si="44"/>
        <v/>
      </c>
      <c r="O120" s="16" t="str">
        <f t="shared" si="45"/>
        <v/>
      </c>
      <c r="P120" s="133" t="str">
        <f t="shared" si="46"/>
        <v/>
      </c>
      <c r="Q120" s="133" t="str">
        <f t="shared" si="47"/>
        <v/>
      </c>
      <c r="R120" s="140" t="str">
        <f>IF(Q120="","",SUMPRODUCT(--(H120=$H$7:$H$251),--(I120=$I$7:$I$251),--(Q120&lt;$Q$7:$Q$251))+COUNTIF($Q$7:Q120,Q120))</f>
        <v/>
      </c>
    </row>
    <row r="121" spans="1:18" ht="29.1" customHeight="1">
      <c r="A121" s="77">
        <v>115</v>
      </c>
      <c r="B121" s="16" t="str">
        <f t="shared" si="32"/>
        <v/>
      </c>
      <c r="C121" s="130" t="str">
        <f t="shared" si="33"/>
        <v/>
      </c>
      <c r="D121" s="130" t="str">
        <f t="shared" si="34"/>
        <v/>
      </c>
      <c r="E121" s="131" t="str">
        <f t="shared" si="35"/>
        <v/>
      </c>
      <c r="F121" s="131" t="str">
        <f t="shared" si="36"/>
        <v/>
      </c>
      <c r="G121" s="131" t="str">
        <f t="shared" si="37"/>
        <v/>
      </c>
      <c r="H121" s="132" t="str">
        <f t="shared" si="38"/>
        <v/>
      </c>
      <c r="I121" s="132" t="str">
        <f t="shared" si="39"/>
        <v/>
      </c>
      <c r="J121" s="16" t="str">
        <f t="shared" si="40"/>
        <v/>
      </c>
      <c r="K121" s="16" t="str">
        <f t="shared" si="41"/>
        <v/>
      </c>
      <c r="L121" s="132" t="str">
        <f t="shared" si="42"/>
        <v/>
      </c>
      <c r="M121" s="16" t="str">
        <f t="shared" si="43"/>
        <v/>
      </c>
      <c r="N121" s="133" t="str">
        <f t="shared" si="44"/>
        <v/>
      </c>
      <c r="O121" s="16" t="str">
        <f t="shared" si="45"/>
        <v/>
      </c>
      <c r="P121" s="133" t="str">
        <f t="shared" si="46"/>
        <v/>
      </c>
      <c r="Q121" s="133" t="str">
        <f t="shared" si="47"/>
        <v/>
      </c>
      <c r="R121" s="140" t="str">
        <f>IF(Q121="","",SUMPRODUCT(--(H121=$H$7:$H$251),--(I121=$I$7:$I$251),--(Q121&lt;$Q$7:$Q$251))+COUNTIF($Q$7:Q121,Q121))</f>
        <v/>
      </c>
    </row>
    <row r="122" spans="1:18" ht="29.1" customHeight="1">
      <c r="A122" s="77">
        <v>116</v>
      </c>
      <c r="B122" s="16" t="str">
        <f t="shared" si="32"/>
        <v/>
      </c>
      <c r="C122" s="130" t="str">
        <f t="shared" si="33"/>
        <v/>
      </c>
      <c r="D122" s="130" t="str">
        <f t="shared" si="34"/>
        <v/>
      </c>
      <c r="E122" s="131" t="str">
        <f t="shared" si="35"/>
        <v/>
      </c>
      <c r="F122" s="131" t="str">
        <f t="shared" si="36"/>
        <v/>
      </c>
      <c r="G122" s="131" t="str">
        <f t="shared" si="37"/>
        <v/>
      </c>
      <c r="H122" s="132" t="str">
        <f t="shared" si="38"/>
        <v/>
      </c>
      <c r="I122" s="132" t="str">
        <f t="shared" si="39"/>
        <v/>
      </c>
      <c r="J122" s="16" t="str">
        <f t="shared" si="40"/>
        <v/>
      </c>
      <c r="K122" s="16" t="str">
        <f t="shared" si="41"/>
        <v/>
      </c>
      <c r="L122" s="132" t="str">
        <f t="shared" si="42"/>
        <v/>
      </c>
      <c r="M122" s="16" t="str">
        <f t="shared" si="43"/>
        <v/>
      </c>
      <c r="N122" s="133" t="str">
        <f t="shared" si="44"/>
        <v/>
      </c>
      <c r="O122" s="16" t="str">
        <f t="shared" si="45"/>
        <v/>
      </c>
      <c r="P122" s="133" t="str">
        <f t="shared" si="46"/>
        <v/>
      </c>
      <c r="Q122" s="133" t="str">
        <f t="shared" si="47"/>
        <v/>
      </c>
      <c r="R122" s="140" t="str">
        <f>IF(Q122="","",SUMPRODUCT(--(H122=$H$7:$H$251),--(I122=$I$7:$I$251),--(Q122&lt;$Q$7:$Q$251))+COUNTIF($Q$7:Q122,Q122))</f>
        <v/>
      </c>
    </row>
    <row r="123" spans="1:18" ht="29.1" customHeight="1">
      <c r="A123" s="77">
        <v>117</v>
      </c>
      <c r="B123" s="16" t="str">
        <f t="shared" si="32"/>
        <v/>
      </c>
      <c r="C123" s="130" t="str">
        <f t="shared" si="33"/>
        <v/>
      </c>
      <c r="D123" s="130" t="str">
        <f t="shared" si="34"/>
        <v/>
      </c>
      <c r="E123" s="131" t="str">
        <f t="shared" si="35"/>
        <v/>
      </c>
      <c r="F123" s="131" t="str">
        <f t="shared" si="36"/>
        <v/>
      </c>
      <c r="G123" s="131" t="str">
        <f t="shared" si="37"/>
        <v/>
      </c>
      <c r="H123" s="132" t="str">
        <f t="shared" si="38"/>
        <v/>
      </c>
      <c r="I123" s="132" t="str">
        <f t="shared" si="39"/>
        <v/>
      </c>
      <c r="J123" s="16" t="str">
        <f t="shared" si="40"/>
        <v/>
      </c>
      <c r="K123" s="16" t="str">
        <f t="shared" si="41"/>
        <v/>
      </c>
      <c r="L123" s="132" t="str">
        <f t="shared" si="42"/>
        <v/>
      </c>
      <c r="M123" s="16" t="str">
        <f t="shared" si="43"/>
        <v/>
      </c>
      <c r="N123" s="133" t="str">
        <f t="shared" si="44"/>
        <v/>
      </c>
      <c r="O123" s="16" t="str">
        <f t="shared" si="45"/>
        <v/>
      </c>
      <c r="P123" s="133" t="str">
        <f t="shared" si="46"/>
        <v/>
      </c>
      <c r="Q123" s="133" t="str">
        <f t="shared" si="47"/>
        <v/>
      </c>
      <c r="R123" s="140" t="str">
        <f>IF(Q123="","",SUMPRODUCT(--(H123=$H$7:$H$251),--(I123=$I$7:$I$251),--(Q123&lt;$Q$7:$Q$251))+COUNTIF($Q$7:Q123,Q123))</f>
        <v/>
      </c>
    </row>
    <row r="124" spans="1:18" ht="29.1" customHeight="1">
      <c r="A124" s="77">
        <v>118</v>
      </c>
      <c r="B124" s="16" t="str">
        <f t="shared" si="32"/>
        <v/>
      </c>
      <c r="C124" s="130" t="str">
        <f t="shared" si="33"/>
        <v/>
      </c>
      <c r="D124" s="130" t="str">
        <f t="shared" si="34"/>
        <v/>
      </c>
      <c r="E124" s="131" t="str">
        <f t="shared" si="35"/>
        <v/>
      </c>
      <c r="F124" s="131" t="str">
        <f t="shared" si="36"/>
        <v/>
      </c>
      <c r="G124" s="131" t="str">
        <f t="shared" si="37"/>
        <v/>
      </c>
      <c r="H124" s="132" t="str">
        <f t="shared" si="38"/>
        <v/>
      </c>
      <c r="I124" s="132" t="str">
        <f t="shared" si="39"/>
        <v/>
      </c>
      <c r="J124" s="16" t="str">
        <f t="shared" si="40"/>
        <v/>
      </c>
      <c r="K124" s="16" t="str">
        <f t="shared" si="41"/>
        <v/>
      </c>
      <c r="L124" s="132" t="str">
        <f t="shared" si="42"/>
        <v/>
      </c>
      <c r="M124" s="16" t="str">
        <f t="shared" si="43"/>
        <v/>
      </c>
      <c r="N124" s="133" t="str">
        <f t="shared" si="44"/>
        <v/>
      </c>
      <c r="O124" s="16" t="str">
        <f t="shared" si="45"/>
        <v/>
      </c>
      <c r="P124" s="133" t="str">
        <f t="shared" si="46"/>
        <v/>
      </c>
      <c r="Q124" s="133" t="str">
        <f t="shared" si="47"/>
        <v/>
      </c>
      <c r="R124" s="140" t="str">
        <f>IF(Q124="","",SUMPRODUCT(--(H124=$H$7:$H$251),--(I124=$I$7:$I$251),--(Q124&lt;$Q$7:$Q$251))+COUNTIF($Q$7:Q124,Q124))</f>
        <v/>
      </c>
    </row>
    <row r="125" spans="1:18" ht="29.1" customHeight="1">
      <c r="A125" s="77">
        <v>119</v>
      </c>
      <c r="B125" s="16" t="str">
        <f t="shared" si="32"/>
        <v/>
      </c>
      <c r="C125" s="130" t="str">
        <f t="shared" si="33"/>
        <v/>
      </c>
      <c r="D125" s="130" t="str">
        <f t="shared" si="34"/>
        <v/>
      </c>
      <c r="E125" s="131" t="str">
        <f t="shared" si="35"/>
        <v/>
      </c>
      <c r="F125" s="131" t="str">
        <f t="shared" si="36"/>
        <v/>
      </c>
      <c r="G125" s="131" t="str">
        <f t="shared" si="37"/>
        <v/>
      </c>
      <c r="H125" s="132" t="str">
        <f t="shared" si="38"/>
        <v/>
      </c>
      <c r="I125" s="132" t="str">
        <f t="shared" si="39"/>
        <v/>
      </c>
      <c r="J125" s="16" t="str">
        <f t="shared" si="40"/>
        <v/>
      </c>
      <c r="K125" s="16" t="str">
        <f t="shared" si="41"/>
        <v/>
      </c>
      <c r="L125" s="132" t="str">
        <f t="shared" si="42"/>
        <v/>
      </c>
      <c r="M125" s="16" t="str">
        <f t="shared" si="43"/>
        <v/>
      </c>
      <c r="N125" s="133" t="str">
        <f t="shared" si="44"/>
        <v/>
      </c>
      <c r="O125" s="16" t="str">
        <f t="shared" si="45"/>
        <v/>
      </c>
      <c r="P125" s="133" t="str">
        <f t="shared" si="46"/>
        <v/>
      </c>
      <c r="Q125" s="133" t="str">
        <f t="shared" si="47"/>
        <v/>
      </c>
      <c r="R125" s="140" t="str">
        <f>IF(Q125="","",SUMPRODUCT(--(H125=$H$7:$H$251),--(I125=$I$7:$I$251),--(Q125&lt;$Q$7:$Q$251))+COUNTIF($Q$7:Q125,Q125))</f>
        <v/>
      </c>
    </row>
    <row r="126" spans="1:18" ht="29.1" customHeight="1">
      <c r="A126" s="77">
        <v>120</v>
      </c>
      <c r="B126" s="16" t="str">
        <f t="shared" si="32"/>
        <v/>
      </c>
      <c r="C126" s="130" t="str">
        <f t="shared" si="33"/>
        <v/>
      </c>
      <c r="D126" s="130" t="str">
        <f t="shared" si="34"/>
        <v/>
      </c>
      <c r="E126" s="131" t="str">
        <f t="shared" si="35"/>
        <v/>
      </c>
      <c r="F126" s="131" t="str">
        <f t="shared" si="36"/>
        <v/>
      </c>
      <c r="G126" s="131" t="str">
        <f t="shared" si="37"/>
        <v/>
      </c>
      <c r="H126" s="132" t="str">
        <f t="shared" si="38"/>
        <v/>
      </c>
      <c r="I126" s="132" t="str">
        <f t="shared" si="39"/>
        <v/>
      </c>
      <c r="J126" s="16" t="str">
        <f t="shared" si="40"/>
        <v/>
      </c>
      <c r="K126" s="16" t="str">
        <f t="shared" si="41"/>
        <v/>
      </c>
      <c r="L126" s="132" t="str">
        <f t="shared" si="42"/>
        <v/>
      </c>
      <c r="M126" s="16" t="str">
        <f t="shared" si="43"/>
        <v/>
      </c>
      <c r="N126" s="133" t="str">
        <f t="shared" si="44"/>
        <v/>
      </c>
      <c r="O126" s="16" t="str">
        <f t="shared" si="45"/>
        <v/>
      </c>
      <c r="P126" s="133" t="str">
        <f t="shared" si="46"/>
        <v/>
      </c>
      <c r="Q126" s="133" t="str">
        <f t="shared" si="47"/>
        <v/>
      </c>
      <c r="R126" s="140" t="str">
        <f>IF(Q126="","",SUMPRODUCT(--(H126=$H$7:$H$251),--(I126=$I$7:$I$251),--(Q126&lt;$Q$7:$Q$251))+COUNTIF($Q$7:Q126,Q126))</f>
        <v/>
      </c>
    </row>
    <row r="127" spans="1:18" ht="29.1" customHeight="1">
      <c r="A127" s="77">
        <v>121</v>
      </c>
      <c r="B127" s="16" t="str">
        <f t="shared" si="32"/>
        <v/>
      </c>
      <c r="C127" s="130" t="str">
        <f t="shared" si="33"/>
        <v/>
      </c>
      <c r="D127" s="130" t="str">
        <f t="shared" si="34"/>
        <v/>
      </c>
      <c r="E127" s="131" t="str">
        <f t="shared" si="35"/>
        <v/>
      </c>
      <c r="F127" s="131" t="str">
        <f t="shared" si="36"/>
        <v/>
      </c>
      <c r="G127" s="131" t="str">
        <f t="shared" si="37"/>
        <v/>
      </c>
      <c r="H127" s="132" t="str">
        <f t="shared" si="38"/>
        <v/>
      </c>
      <c r="I127" s="132" t="str">
        <f t="shared" si="39"/>
        <v/>
      </c>
      <c r="J127" s="16" t="str">
        <f t="shared" si="40"/>
        <v/>
      </c>
      <c r="K127" s="16" t="str">
        <f t="shared" si="41"/>
        <v/>
      </c>
      <c r="L127" s="132" t="str">
        <f t="shared" si="42"/>
        <v/>
      </c>
      <c r="M127" s="16" t="str">
        <f t="shared" si="43"/>
        <v/>
      </c>
      <c r="N127" s="133" t="str">
        <f t="shared" si="44"/>
        <v/>
      </c>
      <c r="O127" s="16" t="str">
        <f t="shared" si="45"/>
        <v/>
      </c>
      <c r="P127" s="133" t="str">
        <f t="shared" si="46"/>
        <v/>
      </c>
      <c r="Q127" s="133" t="str">
        <f t="shared" si="47"/>
        <v/>
      </c>
      <c r="R127" s="140" t="str">
        <f>IF(Q127="","",SUMPRODUCT(--(H127=$H$7:$H$251),--(I127=$I$7:$I$251),--(Q127&lt;$Q$7:$Q$251))+COUNTIF($Q$7:Q127,Q127))</f>
        <v/>
      </c>
    </row>
    <row r="128" spans="1:18" ht="29.1" customHeight="1">
      <c r="A128" s="77">
        <v>122</v>
      </c>
      <c r="B128" s="16" t="str">
        <f t="shared" si="32"/>
        <v/>
      </c>
      <c r="C128" s="130" t="str">
        <f t="shared" si="33"/>
        <v/>
      </c>
      <c r="D128" s="130" t="str">
        <f t="shared" si="34"/>
        <v/>
      </c>
      <c r="E128" s="131" t="str">
        <f t="shared" si="35"/>
        <v/>
      </c>
      <c r="F128" s="131" t="str">
        <f t="shared" si="36"/>
        <v/>
      </c>
      <c r="G128" s="131" t="str">
        <f t="shared" si="37"/>
        <v/>
      </c>
      <c r="H128" s="132" t="str">
        <f t="shared" si="38"/>
        <v/>
      </c>
      <c r="I128" s="132" t="str">
        <f t="shared" si="39"/>
        <v/>
      </c>
      <c r="J128" s="16" t="str">
        <f t="shared" si="40"/>
        <v/>
      </c>
      <c r="K128" s="16" t="str">
        <f t="shared" si="41"/>
        <v/>
      </c>
      <c r="L128" s="132" t="str">
        <f t="shared" si="42"/>
        <v/>
      </c>
      <c r="M128" s="16" t="str">
        <f t="shared" si="43"/>
        <v/>
      </c>
      <c r="N128" s="133" t="str">
        <f t="shared" si="44"/>
        <v/>
      </c>
      <c r="O128" s="16" t="str">
        <f t="shared" si="45"/>
        <v/>
      </c>
      <c r="P128" s="133" t="str">
        <f t="shared" si="46"/>
        <v/>
      </c>
      <c r="Q128" s="133" t="str">
        <f t="shared" si="47"/>
        <v/>
      </c>
      <c r="R128" s="140" t="str">
        <f>IF(Q128="","",SUMPRODUCT(--(H128=$H$7:$H$251),--(I128=$I$7:$I$251),--(Q128&lt;$Q$7:$Q$251))+COUNTIF($Q$7:Q128,Q128))</f>
        <v/>
      </c>
    </row>
    <row r="129" spans="1:18" ht="29.1" customHeight="1">
      <c r="A129" s="77">
        <v>123</v>
      </c>
      <c r="B129" s="16" t="str">
        <f t="shared" si="32"/>
        <v/>
      </c>
      <c r="C129" s="130" t="str">
        <f t="shared" si="33"/>
        <v/>
      </c>
      <c r="D129" s="130" t="str">
        <f t="shared" si="34"/>
        <v/>
      </c>
      <c r="E129" s="131" t="str">
        <f t="shared" si="35"/>
        <v/>
      </c>
      <c r="F129" s="131" t="str">
        <f t="shared" si="36"/>
        <v/>
      </c>
      <c r="G129" s="131" t="str">
        <f t="shared" si="37"/>
        <v/>
      </c>
      <c r="H129" s="132" t="str">
        <f t="shared" si="38"/>
        <v/>
      </c>
      <c r="I129" s="132" t="str">
        <f t="shared" si="39"/>
        <v/>
      </c>
      <c r="J129" s="16" t="str">
        <f t="shared" si="40"/>
        <v/>
      </c>
      <c r="K129" s="16" t="str">
        <f t="shared" si="41"/>
        <v/>
      </c>
      <c r="L129" s="132" t="str">
        <f t="shared" si="42"/>
        <v/>
      </c>
      <c r="M129" s="16" t="str">
        <f t="shared" si="43"/>
        <v/>
      </c>
      <c r="N129" s="133" t="str">
        <f t="shared" si="44"/>
        <v/>
      </c>
      <c r="O129" s="16" t="str">
        <f t="shared" si="45"/>
        <v/>
      </c>
      <c r="P129" s="133" t="str">
        <f t="shared" si="46"/>
        <v/>
      </c>
      <c r="Q129" s="133" t="str">
        <f t="shared" si="47"/>
        <v/>
      </c>
      <c r="R129" s="140" t="str">
        <f>IF(Q129="","",SUMPRODUCT(--(H129=$H$7:$H$251),--(I129=$I$7:$I$251),--(Q129&lt;$Q$7:$Q$251))+COUNTIF($Q$7:Q129,Q129))</f>
        <v/>
      </c>
    </row>
    <row r="130" spans="1:18" ht="29.1" customHeight="1">
      <c r="A130" s="77">
        <v>124</v>
      </c>
      <c r="B130" s="16" t="str">
        <f t="shared" si="32"/>
        <v/>
      </c>
      <c r="C130" s="130" t="str">
        <f t="shared" si="33"/>
        <v/>
      </c>
      <c r="D130" s="130" t="str">
        <f t="shared" si="34"/>
        <v/>
      </c>
      <c r="E130" s="131" t="str">
        <f t="shared" si="35"/>
        <v/>
      </c>
      <c r="F130" s="131" t="str">
        <f t="shared" si="36"/>
        <v/>
      </c>
      <c r="G130" s="131" t="str">
        <f t="shared" si="37"/>
        <v/>
      </c>
      <c r="H130" s="132" t="str">
        <f t="shared" si="38"/>
        <v/>
      </c>
      <c r="I130" s="132" t="str">
        <f t="shared" si="39"/>
        <v/>
      </c>
      <c r="J130" s="16" t="str">
        <f t="shared" si="40"/>
        <v/>
      </c>
      <c r="K130" s="16" t="str">
        <f t="shared" si="41"/>
        <v/>
      </c>
      <c r="L130" s="132" t="str">
        <f t="shared" si="42"/>
        <v/>
      </c>
      <c r="M130" s="16" t="str">
        <f t="shared" si="43"/>
        <v/>
      </c>
      <c r="N130" s="133" t="str">
        <f t="shared" si="44"/>
        <v/>
      </c>
      <c r="O130" s="16" t="str">
        <f t="shared" si="45"/>
        <v/>
      </c>
      <c r="P130" s="133" t="str">
        <f t="shared" si="46"/>
        <v/>
      </c>
      <c r="Q130" s="133" t="str">
        <f t="shared" si="47"/>
        <v/>
      </c>
      <c r="R130" s="140" t="str">
        <f>IF(Q130="","",SUMPRODUCT(--(H130=$H$7:$H$251),--(I130=$I$7:$I$251),--(Q130&lt;$Q$7:$Q$251))+COUNTIF($Q$7:Q130,Q130))</f>
        <v/>
      </c>
    </row>
    <row r="131" spans="1:18" ht="29.1" customHeight="1">
      <c r="A131" s="77">
        <v>125</v>
      </c>
      <c r="B131" s="16" t="str">
        <f t="shared" si="32"/>
        <v/>
      </c>
      <c r="C131" s="130" t="str">
        <f t="shared" si="33"/>
        <v/>
      </c>
      <c r="D131" s="130" t="str">
        <f t="shared" si="34"/>
        <v/>
      </c>
      <c r="E131" s="131" t="str">
        <f t="shared" si="35"/>
        <v/>
      </c>
      <c r="F131" s="131" t="str">
        <f t="shared" si="36"/>
        <v/>
      </c>
      <c r="G131" s="131" t="str">
        <f t="shared" si="37"/>
        <v/>
      </c>
      <c r="H131" s="132" t="str">
        <f t="shared" si="38"/>
        <v/>
      </c>
      <c r="I131" s="132" t="str">
        <f t="shared" si="39"/>
        <v/>
      </c>
      <c r="J131" s="16" t="str">
        <f t="shared" si="40"/>
        <v/>
      </c>
      <c r="K131" s="16" t="str">
        <f t="shared" si="41"/>
        <v/>
      </c>
      <c r="L131" s="132" t="str">
        <f t="shared" si="42"/>
        <v/>
      </c>
      <c r="M131" s="16" t="str">
        <f t="shared" si="43"/>
        <v/>
      </c>
      <c r="N131" s="133" t="str">
        <f t="shared" si="44"/>
        <v/>
      </c>
      <c r="O131" s="16" t="str">
        <f t="shared" si="45"/>
        <v/>
      </c>
      <c r="P131" s="133" t="str">
        <f t="shared" si="46"/>
        <v/>
      </c>
      <c r="Q131" s="133" t="str">
        <f t="shared" si="47"/>
        <v/>
      </c>
      <c r="R131" s="140" t="str">
        <f>IF(Q131="","",SUMPRODUCT(--(H131=$H$7:$H$251),--(I131=$I$7:$I$251),--(Q131&lt;$Q$7:$Q$251))+COUNTIF($Q$7:Q131,Q131))</f>
        <v/>
      </c>
    </row>
    <row r="132" spans="1:18" ht="29.1" customHeight="1">
      <c r="A132" s="77">
        <v>126</v>
      </c>
      <c r="B132" s="16" t="str">
        <f t="shared" si="32"/>
        <v/>
      </c>
      <c r="C132" s="130" t="str">
        <f t="shared" si="33"/>
        <v/>
      </c>
      <c r="D132" s="130" t="str">
        <f t="shared" si="34"/>
        <v/>
      </c>
      <c r="E132" s="131" t="str">
        <f t="shared" si="35"/>
        <v/>
      </c>
      <c r="F132" s="131" t="str">
        <f t="shared" si="36"/>
        <v/>
      </c>
      <c r="G132" s="131" t="str">
        <f t="shared" si="37"/>
        <v/>
      </c>
      <c r="H132" s="132" t="str">
        <f t="shared" si="38"/>
        <v/>
      </c>
      <c r="I132" s="132" t="str">
        <f t="shared" si="39"/>
        <v/>
      </c>
      <c r="J132" s="16" t="str">
        <f t="shared" si="40"/>
        <v/>
      </c>
      <c r="K132" s="16" t="str">
        <f t="shared" si="41"/>
        <v/>
      </c>
      <c r="L132" s="132" t="str">
        <f t="shared" si="42"/>
        <v/>
      </c>
      <c r="M132" s="16" t="str">
        <f t="shared" si="43"/>
        <v/>
      </c>
      <c r="N132" s="133" t="str">
        <f t="shared" si="44"/>
        <v/>
      </c>
      <c r="O132" s="16" t="str">
        <f t="shared" si="45"/>
        <v/>
      </c>
      <c r="P132" s="133" t="str">
        <f t="shared" si="46"/>
        <v/>
      </c>
      <c r="Q132" s="133" t="str">
        <f t="shared" si="47"/>
        <v/>
      </c>
      <c r="R132" s="140" t="str">
        <f>IF(Q132="","",SUMPRODUCT(--(H132=$H$7:$H$251),--(I132=$I$7:$I$251),--(Q132&lt;$Q$7:$Q$251))+COUNTIF($Q$7:Q132,Q132))</f>
        <v/>
      </c>
    </row>
    <row r="133" spans="1:18" ht="29.1" customHeight="1">
      <c r="A133" s="77">
        <v>127</v>
      </c>
      <c r="B133" s="16" t="str">
        <f t="shared" si="32"/>
        <v/>
      </c>
      <c r="C133" s="130" t="str">
        <f t="shared" si="33"/>
        <v/>
      </c>
      <c r="D133" s="130" t="str">
        <f t="shared" si="34"/>
        <v/>
      </c>
      <c r="E133" s="131" t="str">
        <f t="shared" si="35"/>
        <v/>
      </c>
      <c r="F133" s="131" t="str">
        <f t="shared" si="36"/>
        <v/>
      </c>
      <c r="G133" s="131" t="str">
        <f t="shared" si="37"/>
        <v/>
      </c>
      <c r="H133" s="132" t="str">
        <f t="shared" si="38"/>
        <v/>
      </c>
      <c r="I133" s="132" t="str">
        <f t="shared" si="39"/>
        <v/>
      </c>
      <c r="J133" s="16" t="str">
        <f t="shared" si="40"/>
        <v/>
      </c>
      <c r="K133" s="16" t="str">
        <f t="shared" si="41"/>
        <v/>
      </c>
      <c r="L133" s="132" t="str">
        <f t="shared" si="42"/>
        <v/>
      </c>
      <c r="M133" s="16" t="str">
        <f t="shared" si="43"/>
        <v/>
      </c>
      <c r="N133" s="133" t="str">
        <f t="shared" si="44"/>
        <v/>
      </c>
      <c r="O133" s="16" t="str">
        <f t="shared" si="45"/>
        <v/>
      </c>
      <c r="P133" s="133" t="str">
        <f t="shared" si="46"/>
        <v/>
      </c>
      <c r="Q133" s="133" t="str">
        <f t="shared" si="47"/>
        <v/>
      </c>
      <c r="R133" s="140" t="str">
        <f>IF(Q133="","",SUMPRODUCT(--(H133=$H$7:$H$251),--(I133=$I$7:$I$251),--(Q133&lt;$Q$7:$Q$251))+COUNTIF($Q$7:Q133,Q133))</f>
        <v/>
      </c>
    </row>
    <row r="134" spans="1:18" ht="29.1" customHeight="1">
      <c r="A134" s="77">
        <v>128</v>
      </c>
      <c r="B134" s="16" t="str">
        <f t="shared" si="32"/>
        <v/>
      </c>
      <c r="C134" s="130" t="str">
        <f t="shared" si="33"/>
        <v/>
      </c>
      <c r="D134" s="130" t="str">
        <f t="shared" si="34"/>
        <v/>
      </c>
      <c r="E134" s="131" t="str">
        <f t="shared" si="35"/>
        <v/>
      </c>
      <c r="F134" s="131" t="str">
        <f t="shared" si="36"/>
        <v/>
      </c>
      <c r="G134" s="131" t="str">
        <f t="shared" si="37"/>
        <v/>
      </c>
      <c r="H134" s="132" t="str">
        <f t="shared" si="38"/>
        <v/>
      </c>
      <c r="I134" s="132" t="str">
        <f t="shared" si="39"/>
        <v/>
      </c>
      <c r="J134" s="16" t="str">
        <f t="shared" si="40"/>
        <v/>
      </c>
      <c r="K134" s="16" t="str">
        <f t="shared" si="41"/>
        <v/>
      </c>
      <c r="L134" s="132" t="str">
        <f t="shared" si="42"/>
        <v/>
      </c>
      <c r="M134" s="16" t="str">
        <f t="shared" si="43"/>
        <v/>
      </c>
      <c r="N134" s="133" t="str">
        <f t="shared" si="44"/>
        <v/>
      </c>
      <c r="O134" s="16" t="str">
        <f t="shared" si="45"/>
        <v/>
      </c>
      <c r="P134" s="133" t="str">
        <f t="shared" si="46"/>
        <v/>
      </c>
      <c r="Q134" s="133" t="str">
        <f t="shared" si="47"/>
        <v/>
      </c>
      <c r="R134" s="140" t="str">
        <f>IF(Q134="","",SUMPRODUCT(--(H134=$H$7:$H$251),--(I134=$I$7:$I$251),--(Q134&lt;$Q$7:$Q$251))+COUNTIF($Q$7:Q134,Q134))</f>
        <v/>
      </c>
    </row>
    <row r="135" spans="1:18" ht="29.1" customHeight="1">
      <c r="A135" s="77">
        <v>129</v>
      </c>
      <c r="B135" s="16" t="str">
        <f t="shared" si="32"/>
        <v/>
      </c>
      <c r="C135" s="130" t="str">
        <f t="shared" si="33"/>
        <v/>
      </c>
      <c r="D135" s="130" t="str">
        <f t="shared" si="34"/>
        <v/>
      </c>
      <c r="E135" s="131" t="str">
        <f t="shared" si="35"/>
        <v/>
      </c>
      <c r="F135" s="131" t="str">
        <f t="shared" si="36"/>
        <v/>
      </c>
      <c r="G135" s="131" t="str">
        <f t="shared" si="37"/>
        <v/>
      </c>
      <c r="H135" s="132" t="str">
        <f t="shared" si="38"/>
        <v/>
      </c>
      <c r="I135" s="132" t="str">
        <f t="shared" si="39"/>
        <v/>
      </c>
      <c r="J135" s="16" t="str">
        <f t="shared" si="40"/>
        <v/>
      </c>
      <c r="K135" s="16" t="str">
        <f t="shared" si="41"/>
        <v/>
      </c>
      <c r="L135" s="132" t="str">
        <f t="shared" si="42"/>
        <v/>
      </c>
      <c r="M135" s="16" t="str">
        <f t="shared" si="43"/>
        <v/>
      </c>
      <c r="N135" s="133" t="str">
        <f t="shared" si="44"/>
        <v/>
      </c>
      <c r="O135" s="16" t="str">
        <f t="shared" si="45"/>
        <v/>
      </c>
      <c r="P135" s="133" t="str">
        <f t="shared" si="46"/>
        <v/>
      </c>
      <c r="Q135" s="133" t="str">
        <f t="shared" si="47"/>
        <v/>
      </c>
      <c r="R135" s="140" t="str">
        <f>IF(Q135="","",SUMPRODUCT(--(H135=$H$7:$H$251),--(I135=$I$7:$I$251),--(Q135&lt;$Q$7:$Q$251))+COUNTIF($Q$7:Q135,Q135))</f>
        <v/>
      </c>
    </row>
    <row r="136" spans="1:18" ht="29.1" customHeight="1">
      <c r="A136" s="77">
        <v>130</v>
      </c>
      <c r="B136" s="16" t="str">
        <f t="shared" si="32"/>
        <v/>
      </c>
      <c r="C136" s="130" t="str">
        <f t="shared" si="33"/>
        <v/>
      </c>
      <c r="D136" s="130" t="str">
        <f t="shared" si="34"/>
        <v/>
      </c>
      <c r="E136" s="131" t="str">
        <f t="shared" si="35"/>
        <v/>
      </c>
      <c r="F136" s="131" t="str">
        <f t="shared" si="36"/>
        <v/>
      </c>
      <c r="G136" s="131" t="str">
        <f t="shared" si="37"/>
        <v/>
      </c>
      <c r="H136" s="132" t="str">
        <f t="shared" si="38"/>
        <v/>
      </c>
      <c r="I136" s="132" t="str">
        <f t="shared" si="39"/>
        <v/>
      </c>
      <c r="J136" s="16" t="str">
        <f t="shared" si="40"/>
        <v/>
      </c>
      <c r="K136" s="16" t="str">
        <f t="shared" si="41"/>
        <v/>
      </c>
      <c r="L136" s="132" t="str">
        <f t="shared" si="42"/>
        <v/>
      </c>
      <c r="M136" s="16" t="str">
        <f t="shared" si="43"/>
        <v/>
      </c>
      <c r="N136" s="133" t="str">
        <f t="shared" si="44"/>
        <v/>
      </c>
      <c r="O136" s="16" t="str">
        <f t="shared" si="45"/>
        <v/>
      </c>
      <c r="P136" s="133" t="str">
        <f t="shared" si="46"/>
        <v/>
      </c>
      <c r="Q136" s="133" t="str">
        <f t="shared" si="47"/>
        <v/>
      </c>
      <c r="R136" s="140" t="str">
        <f>IF(Q136="","",SUMPRODUCT(--(H136=$H$7:$H$251),--(I136=$I$7:$I$251),--(Q136&lt;$Q$7:$Q$251))+COUNTIF($Q$7:Q136,Q136))</f>
        <v/>
      </c>
    </row>
    <row r="137" spans="1:18" ht="29.1" customHeight="1">
      <c r="A137" s="77">
        <v>131</v>
      </c>
      <c r="B137" s="16" t="str">
        <f t="shared" si="32"/>
        <v/>
      </c>
      <c r="C137" s="130" t="str">
        <f t="shared" si="33"/>
        <v/>
      </c>
      <c r="D137" s="130" t="str">
        <f t="shared" si="34"/>
        <v/>
      </c>
      <c r="E137" s="131" t="str">
        <f t="shared" si="35"/>
        <v/>
      </c>
      <c r="F137" s="131" t="str">
        <f t="shared" si="36"/>
        <v/>
      </c>
      <c r="G137" s="131" t="str">
        <f t="shared" si="37"/>
        <v/>
      </c>
      <c r="H137" s="132" t="str">
        <f t="shared" si="38"/>
        <v/>
      </c>
      <c r="I137" s="132" t="str">
        <f t="shared" si="39"/>
        <v/>
      </c>
      <c r="J137" s="16" t="str">
        <f t="shared" si="40"/>
        <v/>
      </c>
      <c r="K137" s="16" t="str">
        <f t="shared" si="41"/>
        <v/>
      </c>
      <c r="L137" s="132" t="str">
        <f t="shared" si="42"/>
        <v/>
      </c>
      <c r="M137" s="16" t="str">
        <f t="shared" si="43"/>
        <v/>
      </c>
      <c r="N137" s="133" t="str">
        <f t="shared" si="44"/>
        <v/>
      </c>
      <c r="O137" s="16" t="str">
        <f t="shared" si="45"/>
        <v/>
      </c>
      <c r="P137" s="133" t="str">
        <f t="shared" si="46"/>
        <v/>
      </c>
      <c r="Q137" s="133" t="str">
        <f t="shared" si="47"/>
        <v/>
      </c>
      <c r="R137" s="140" t="str">
        <f>IF(Q137="","",SUMPRODUCT(--(H137=$H$7:$H$251),--(I137=$I$7:$I$251),--(Q137&lt;$Q$7:$Q$251))+COUNTIF($Q$7:Q137,Q137))</f>
        <v/>
      </c>
    </row>
    <row r="138" spans="1:18" ht="29.1" customHeight="1">
      <c r="A138" s="77">
        <v>132</v>
      </c>
      <c r="B138" s="16" t="str">
        <f t="shared" si="32"/>
        <v/>
      </c>
      <c r="C138" s="130" t="str">
        <f t="shared" si="33"/>
        <v/>
      </c>
      <c r="D138" s="130" t="str">
        <f t="shared" si="34"/>
        <v/>
      </c>
      <c r="E138" s="131" t="str">
        <f t="shared" si="35"/>
        <v/>
      </c>
      <c r="F138" s="131" t="str">
        <f t="shared" si="36"/>
        <v/>
      </c>
      <c r="G138" s="131" t="str">
        <f t="shared" si="37"/>
        <v/>
      </c>
      <c r="H138" s="132" t="str">
        <f t="shared" si="38"/>
        <v/>
      </c>
      <c r="I138" s="132" t="str">
        <f t="shared" si="39"/>
        <v/>
      </c>
      <c r="J138" s="16" t="str">
        <f t="shared" si="40"/>
        <v/>
      </c>
      <c r="K138" s="16" t="str">
        <f t="shared" si="41"/>
        <v/>
      </c>
      <c r="L138" s="132" t="str">
        <f t="shared" si="42"/>
        <v/>
      </c>
      <c r="M138" s="16" t="str">
        <f t="shared" si="43"/>
        <v/>
      </c>
      <c r="N138" s="133" t="str">
        <f t="shared" si="44"/>
        <v/>
      </c>
      <c r="O138" s="16" t="str">
        <f t="shared" si="45"/>
        <v/>
      </c>
      <c r="P138" s="133" t="str">
        <f t="shared" si="46"/>
        <v/>
      </c>
      <c r="Q138" s="133" t="str">
        <f t="shared" si="47"/>
        <v/>
      </c>
      <c r="R138" s="140" t="str">
        <f>IF(Q138="","",SUMPRODUCT(--(H138=$H$7:$H$251),--(I138=$I$7:$I$251),--(Q138&lt;$Q$7:$Q$251))+COUNTIF($Q$7:Q138,Q138))</f>
        <v/>
      </c>
    </row>
    <row r="139" spans="1:18" ht="29.1" customHeight="1">
      <c r="A139" s="77">
        <v>133</v>
      </c>
      <c r="B139" s="16" t="str">
        <f t="shared" si="32"/>
        <v/>
      </c>
      <c r="C139" s="130" t="str">
        <f t="shared" si="33"/>
        <v/>
      </c>
      <c r="D139" s="130" t="str">
        <f t="shared" si="34"/>
        <v/>
      </c>
      <c r="E139" s="131" t="str">
        <f t="shared" si="35"/>
        <v/>
      </c>
      <c r="F139" s="131" t="str">
        <f t="shared" si="36"/>
        <v/>
      </c>
      <c r="G139" s="131" t="str">
        <f t="shared" si="37"/>
        <v/>
      </c>
      <c r="H139" s="132" t="str">
        <f t="shared" si="38"/>
        <v/>
      </c>
      <c r="I139" s="132" t="str">
        <f t="shared" si="39"/>
        <v/>
      </c>
      <c r="J139" s="16" t="str">
        <f t="shared" si="40"/>
        <v/>
      </c>
      <c r="K139" s="16" t="str">
        <f t="shared" si="41"/>
        <v/>
      </c>
      <c r="L139" s="132" t="str">
        <f t="shared" si="42"/>
        <v/>
      </c>
      <c r="M139" s="16" t="str">
        <f t="shared" si="43"/>
        <v/>
      </c>
      <c r="N139" s="133" t="str">
        <f t="shared" si="44"/>
        <v/>
      </c>
      <c r="O139" s="16" t="str">
        <f t="shared" si="45"/>
        <v/>
      </c>
      <c r="P139" s="133" t="str">
        <f t="shared" si="46"/>
        <v/>
      </c>
      <c r="Q139" s="133" t="str">
        <f t="shared" si="47"/>
        <v/>
      </c>
      <c r="R139" s="140" t="str">
        <f>IF(Q139="","",SUMPRODUCT(--(H139=$H$7:$H$251),--(I139=$I$7:$I$251),--(Q139&lt;$Q$7:$Q$251))+COUNTIF($Q$7:Q139,Q139))</f>
        <v/>
      </c>
    </row>
    <row r="140" spans="1:18" ht="29.1" customHeight="1">
      <c r="A140" s="77">
        <v>134</v>
      </c>
      <c r="B140" s="16" t="str">
        <f t="shared" si="32"/>
        <v/>
      </c>
      <c r="C140" s="130" t="str">
        <f t="shared" si="33"/>
        <v/>
      </c>
      <c r="D140" s="130" t="str">
        <f t="shared" si="34"/>
        <v/>
      </c>
      <c r="E140" s="131" t="str">
        <f t="shared" si="35"/>
        <v/>
      </c>
      <c r="F140" s="131" t="str">
        <f t="shared" si="36"/>
        <v/>
      </c>
      <c r="G140" s="131" t="str">
        <f t="shared" si="37"/>
        <v/>
      </c>
      <c r="H140" s="132" t="str">
        <f t="shared" si="38"/>
        <v/>
      </c>
      <c r="I140" s="132" t="str">
        <f t="shared" si="39"/>
        <v/>
      </c>
      <c r="J140" s="16" t="str">
        <f t="shared" si="40"/>
        <v/>
      </c>
      <c r="K140" s="16" t="str">
        <f t="shared" si="41"/>
        <v/>
      </c>
      <c r="L140" s="132" t="str">
        <f t="shared" si="42"/>
        <v/>
      </c>
      <c r="M140" s="16" t="str">
        <f t="shared" si="43"/>
        <v/>
      </c>
      <c r="N140" s="133" t="str">
        <f t="shared" si="44"/>
        <v/>
      </c>
      <c r="O140" s="16" t="str">
        <f t="shared" si="45"/>
        <v/>
      </c>
      <c r="P140" s="133" t="str">
        <f t="shared" si="46"/>
        <v/>
      </c>
      <c r="Q140" s="133" t="str">
        <f t="shared" si="47"/>
        <v/>
      </c>
      <c r="R140" s="140" t="str">
        <f>IF(Q140="","",SUMPRODUCT(--(H140=$H$7:$H$251),--(I140=$I$7:$I$251),--(Q140&lt;$Q$7:$Q$251))+COUNTIF($Q$7:Q140,Q140))</f>
        <v/>
      </c>
    </row>
    <row r="141" spans="1:18" ht="29.1" customHeight="1">
      <c r="A141" s="77">
        <v>135</v>
      </c>
      <c r="B141" s="16" t="str">
        <f t="shared" ref="B141:B204" si="48">IFERROR(IF(LEN(C141)&gt;=2,B140+1,""),"")</f>
        <v/>
      </c>
      <c r="C141" s="130" t="str">
        <f t="shared" ref="C141:C204" si="49">IFERROR(VLOOKUP(A141,schoolwise,4,0),"")</f>
        <v/>
      </c>
      <c r="D141" s="130" t="str">
        <f t="shared" ref="D141:D204" si="50">IFERROR(VLOOKUP(A141,schoolwise,5,0),"")</f>
        <v/>
      </c>
      <c r="E141" s="131" t="str">
        <f t="shared" ref="E141:E204" si="51">IFERROR(VLOOKUP(A141,schoolwise,6,0),"")</f>
        <v/>
      </c>
      <c r="F141" s="131" t="str">
        <f t="shared" ref="F141:F204" si="52">IFERROR(VLOOKUP(A141,schoolwise,17,0),"")</f>
        <v/>
      </c>
      <c r="G141" s="131" t="str">
        <f t="shared" ref="G141:G204" si="53">IFERROR(VLOOKUP(A141,schoolwise,16,0),"")</f>
        <v/>
      </c>
      <c r="H141" s="132" t="str">
        <f t="shared" ref="H141:H204" si="54">IFERROR(VLOOKUP(A141,schoolwise,7,0),"")</f>
        <v/>
      </c>
      <c r="I141" s="132" t="str">
        <f t="shared" ref="I141:I204" si="55">IFERROR(VLOOKUP(A141,schoolwise,19,0),"")</f>
        <v/>
      </c>
      <c r="J141" s="16" t="str">
        <f t="shared" ref="J141:J204" si="56">IFERROR(VLOOKUP(A141,schoolwise,14,0),"")</f>
        <v/>
      </c>
      <c r="K141" s="16" t="str">
        <f t="shared" ref="K141:K204" si="57">IFERROR(VLOOKUP(A141,schoolwise,15,0),"")</f>
        <v/>
      </c>
      <c r="L141" s="132" t="str">
        <f t="shared" ref="L141:L204" si="58">IFERROR(CONCATENATE("वर्ष ",VLOOKUP(A141,schoolwise,12,0)," / ","प्रतिशत ",VLOOKUP(A141,schoolwise,13,0)*100),"")</f>
        <v/>
      </c>
      <c r="M141" s="16" t="str">
        <f t="shared" ref="M141:M204" si="59">IFERROR(VLOOKUP(A141,schoolwise,8,0),"")</f>
        <v/>
      </c>
      <c r="N141" s="133" t="str">
        <f t="shared" ref="N141:N204" si="60">IFERROR(VLOOKUP(A141,schoolwise,9,0)*75%,"")</f>
        <v/>
      </c>
      <c r="O141" s="16" t="str">
        <f t="shared" ref="O141:O204" si="61">IFERROR(VLOOKUP(A141,schoolwise,10,0),"")</f>
        <v/>
      </c>
      <c r="P141" s="133" t="str">
        <f t="shared" ref="P141:P204" si="62">IFERROR(VLOOKUP(A141,schoolwise,11,0)*25%,"")</f>
        <v/>
      </c>
      <c r="Q141" s="133" t="str">
        <f t="shared" ref="Q141:Q204" si="63">IFERROR(IF(H141="","",SUM(N141+P141)),"")</f>
        <v/>
      </c>
      <c r="R141" s="140" t="str">
        <f>IF(Q141="","",SUMPRODUCT(--(H141=$H$7:$H$251),--(I141=$I$7:$I$251),--(Q141&lt;$Q$7:$Q$251))+COUNTIF($Q$7:Q141,Q141))</f>
        <v/>
      </c>
    </row>
    <row r="142" spans="1:18" ht="29.1" customHeight="1">
      <c r="A142" s="77">
        <v>136</v>
      </c>
      <c r="B142" s="16" t="str">
        <f t="shared" si="48"/>
        <v/>
      </c>
      <c r="C142" s="130" t="str">
        <f t="shared" si="49"/>
        <v/>
      </c>
      <c r="D142" s="130" t="str">
        <f t="shared" si="50"/>
        <v/>
      </c>
      <c r="E142" s="131" t="str">
        <f t="shared" si="51"/>
        <v/>
      </c>
      <c r="F142" s="131" t="str">
        <f t="shared" si="52"/>
        <v/>
      </c>
      <c r="G142" s="131" t="str">
        <f t="shared" si="53"/>
        <v/>
      </c>
      <c r="H142" s="132" t="str">
        <f t="shared" si="54"/>
        <v/>
      </c>
      <c r="I142" s="132" t="str">
        <f t="shared" si="55"/>
        <v/>
      </c>
      <c r="J142" s="16" t="str">
        <f t="shared" si="56"/>
        <v/>
      </c>
      <c r="K142" s="16" t="str">
        <f t="shared" si="57"/>
        <v/>
      </c>
      <c r="L142" s="132" t="str">
        <f t="shared" si="58"/>
        <v/>
      </c>
      <c r="M142" s="16" t="str">
        <f t="shared" si="59"/>
        <v/>
      </c>
      <c r="N142" s="133" t="str">
        <f t="shared" si="60"/>
        <v/>
      </c>
      <c r="O142" s="16" t="str">
        <f t="shared" si="61"/>
        <v/>
      </c>
      <c r="P142" s="133" t="str">
        <f t="shared" si="62"/>
        <v/>
      </c>
      <c r="Q142" s="133" t="str">
        <f t="shared" si="63"/>
        <v/>
      </c>
      <c r="R142" s="140" t="str">
        <f>IF(Q142="","",SUMPRODUCT(--(H142=$H$7:$H$251),--(I142=$I$7:$I$251),--(Q142&lt;$Q$7:$Q$251))+COUNTIF($Q$7:Q142,Q142))</f>
        <v/>
      </c>
    </row>
    <row r="143" spans="1:18" ht="29.1" customHeight="1">
      <c r="A143" s="77">
        <v>137</v>
      </c>
      <c r="B143" s="16" t="str">
        <f t="shared" si="48"/>
        <v/>
      </c>
      <c r="C143" s="130" t="str">
        <f t="shared" si="49"/>
        <v/>
      </c>
      <c r="D143" s="130" t="str">
        <f t="shared" si="50"/>
        <v/>
      </c>
      <c r="E143" s="131" t="str">
        <f t="shared" si="51"/>
        <v/>
      </c>
      <c r="F143" s="131" t="str">
        <f t="shared" si="52"/>
        <v/>
      </c>
      <c r="G143" s="131" t="str">
        <f t="shared" si="53"/>
        <v/>
      </c>
      <c r="H143" s="132" t="str">
        <f t="shared" si="54"/>
        <v/>
      </c>
      <c r="I143" s="132" t="str">
        <f t="shared" si="55"/>
        <v/>
      </c>
      <c r="J143" s="16" t="str">
        <f t="shared" si="56"/>
        <v/>
      </c>
      <c r="K143" s="16" t="str">
        <f t="shared" si="57"/>
        <v/>
      </c>
      <c r="L143" s="132" t="str">
        <f t="shared" si="58"/>
        <v/>
      </c>
      <c r="M143" s="16" t="str">
        <f t="shared" si="59"/>
        <v/>
      </c>
      <c r="N143" s="133" t="str">
        <f t="shared" si="60"/>
        <v/>
      </c>
      <c r="O143" s="16" t="str">
        <f t="shared" si="61"/>
        <v/>
      </c>
      <c r="P143" s="133" t="str">
        <f t="shared" si="62"/>
        <v/>
      </c>
      <c r="Q143" s="133" t="str">
        <f t="shared" si="63"/>
        <v/>
      </c>
      <c r="R143" s="140" t="str">
        <f>IF(Q143="","",SUMPRODUCT(--(H143=$H$7:$H$251),--(I143=$I$7:$I$251),--(Q143&lt;$Q$7:$Q$251))+COUNTIF($Q$7:Q143,Q143))</f>
        <v/>
      </c>
    </row>
    <row r="144" spans="1:18" ht="29.1" customHeight="1">
      <c r="A144" s="77">
        <v>138</v>
      </c>
      <c r="B144" s="16" t="str">
        <f t="shared" si="48"/>
        <v/>
      </c>
      <c r="C144" s="130" t="str">
        <f t="shared" si="49"/>
        <v/>
      </c>
      <c r="D144" s="130" t="str">
        <f t="shared" si="50"/>
        <v/>
      </c>
      <c r="E144" s="131" t="str">
        <f t="shared" si="51"/>
        <v/>
      </c>
      <c r="F144" s="131" t="str">
        <f t="shared" si="52"/>
        <v/>
      </c>
      <c r="G144" s="131" t="str">
        <f t="shared" si="53"/>
        <v/>
      </c>
      <c r="H144" s="132" t="str">
        <f t="shared" si="54"/>
        <v/>
      </c>
      <c r="I144" s="132" t="str">
        <f t="shared" si="55"/>
        <v/>
      </c>
      <c r="J144" s="16" t="str">
        <f t="shared" si="56"/>
        <v/>
      </c>
      <c r="K144" s="16" t="str">
        <f t="shared" si="57"/>
        <v/>
      </c>
      <c r="L144" s="132" t="str">
        <f t="shared" si="58"/>
        <v/>
      </c>
      <c r="M144" s="16" t="str">
        <f t="shared" si="59"/>
        <v/>
      </c>
      <c r="N144" s="133" t="str">
        <f t="shared" si="60"/>
        <v/>
      </c>
      <c r="O144" s="16" t="str">
        <f t="shared" si="61"/>
        <v/>
      </c>
      <c r="P144" s="133" t="str">
        <f t="shared" si="62"/>
        <v/>
      </c>
      <c r="Q144" s="133" t="str">
        <f t="shared" si="63"/>
        <v/>
      </c>
      <c r="R144" s="140" t="str">
        <f>IF(Q144="","",SUMPRODUCT(--(H144=$H$7:$H$251),--(I144=$I$7:$I$251),--(Q144&lt;$Q$7:$Q$251))+COUNTIF($Q$7:Q144,Q144))</f>
        <v/>
      </c>
    </row>
    <row r="145" spans="1:18" ht="29.1" customHeight="1">
      <c r="A145" s="77">
        <v>139</v>
      </c>
      <c r="B145" s="16" t="str">
        <f t="shared" si="48"/>
        <v/>
      </c>
      <c r="C145" s="130" t="str">
        <f t="shared" si="49"/>
        <v/>
      </c>
      <c r="D145" s="130" t="str">
        <f t="shared" si="50"/>
        <v/>
      </c>
      <c r="E145" s="131" t="str">
        <f t="shared" si="51"/>
        <v/>
      </c>
      <c r="F145" s="131" t="str">
        <f t="shared" si="52"/>
        <v/>
      </c>
      <c r="G145" s="131" t="str">
        <f t="shared" si="53"/>
        <v/>
      </c>
      <c r="H145" s="132" t="str">
        <f t="shared" si="54"/>
        <v/>
      </c>
      <c r="I145" s="132" t="str">
        <f t="shared" si="55"/>
        <v/>
      </c>
      <c r="J145" s="16" t="str">
        <f t="shared" si="56"/>
        <v/>
      </c>
      <c r="K145" s="16" t="str">
        <f t="shared" si="57"/>
        <v/>
      </c>
      <c r="L145" s="132" t="str">
        <f t="shared" si="58"/>
        <v/>
      </c>
      <c r="M145" s="16" t="str">
        <f t="shared" si="59"/>
        <v/>
      </c>
      <c r="N145" s="133" t="str">
        <f t="shared" si="60"/>
        <v/>
      </c>
      <c r="O145" s="16" t="str">
        <f t="shared" si="61"/>
        <v/>
      </c>
      <c r="P145" s="133" t="str">
        <f t="shared" si="62"/>
        <v/>
      </c>
      <c r="Q145" s="133" t="str">
        <f t="shared" si="63"/>
        <v/>
      </c>
      <c r="R145" s="140" t="str">
        <f>IF(Q145="","",SUMPRODUCT(--(H145=$H$7:$H$251),--(I145=$I$7:$I$251),--(Q145&lt;$Q$7:$Q$251))+COUNTIF($Q$7:Q145,Q145))</f>
        <v/>
      </c>
    </row>
    <row r="146" spans="1:18" ht="29.1" customHeight="1">
      <c r="A146" s="77">
        <v>140</v>
      </c>
      <c r="B146" s="16" t="str">
        <f t="shared" si="48"/>
        <v/>
      </c>
      <c r="C146" s="130" t="str">
        <f t="shared" si="49"/>
        <v/>
      </c>
      <c r="D146" s="130" t="str">
        <f t="shared" si="50"/>
        <v/>
      </c>
      <c r="E146" s="131" t="str">
        <f t="shared" si="51"/>
        <v/>
      </c>
      <c r="F146" s="131" t="str">
        <f t="shared" si="52"/>
        <v/>
      </c>
      <c r="G146" s="131" t="str">
        <f t="shared" si="53"/>
        <v/>
      </c>
      <c r="H146" s="132" t="str">
        <f t="shared" si="54"/>
        <v/>
      </c>
      <c r="I146" s="132" t="str">
        <f t="shared" si="55"/>
        <v/>
      </c>
      <c r="J146" s="16" t="str">
        <f t="shared" si="56"/>
        <v/>
      </c>
      <c r="K146" s="16" t="str">
        <f t="shared" si="57"/>
        <v/>
      </c>
      <c r="L146" s="132" t="str">
        <f t="shared" si="58"/>
        <v/>
      </c>
      <c r="M146" s="16" t="str">
        <f t="shared" si="59"/>
        <v/>
      </c>
      <c r="N146" s="133" t="str">
        <f t="shared" si="60"/>
        <v/>
      </c>
      <c r="O146" s="16" t="str">
        <f t="shared" si="61"/>
        <v/>
      </c>
      <c r="P146" s="133" t="str">
        <f t="shared" si="62"/>
        <v/>
      </c>
      <c r="Q146" s="133" t="str">
        <f t="shared" si="63"/>
        <v/>
      </c>
      <c r="R146" s="140" t="str">
        <f>IF(Q146="","",SUMPRODUCT(--(H146=$H$7:$H$251),--(I146=$I$7:$I$251),--(Q146&lt;$Q$7:$Q$251))+COUNTIF($Q$7:Q146,Q146))</f>
        <v/>
      </c>
    </row>
    <row r="147" spans="1:18" ht="29.1" customHeight="1">
      <c r="A147" s="77">
        <v>141</v>
      </c>
      <c r="B147" s="16" t="str">
        <f t="shared" si="48"/>
        <v/>
      </c>
      <c r="C147" s="130" t="str">
        <f t="shared" si="49"/>
        <v/>
      </c>
      <c r="D147" s="130" t="str">
        <f t="shared" si="50"/>
        <v/>
      </c>
      <c r="E147" s="131" t="str">
        <f t="shared" si="51"/>
        <v/>
      </c>
      <c r="F147" s="131" t="str">
        <f t="shared" si="52"/>
        <v/>
      </c>
      <c r="G147" s="131" t="str">
        <f t="shared" si="53"/>
        <v/>
      </c>
      <c r="H147" s="132" t="str">
        <f t="shared" si="54"/>
        <v/>
      </c>
      <c r="I147" s="132" t="str">
        <f t="shared" si="55"/>
        <v/>
      </c>
      <c r="J147" s="16" t="str">
        <f t="shared" si="56"/>
        <v/>
      </c>
      <c r="K147" s="16" t="str">
        <f t="shared" si="57"/>
        <v/>
      </c>
      <c r="L147" s="132" t="str">
        <f t="shared" si="58"/>
        <v/>
      </c>
      <c r="M147" s="16" t="str">
        <f t="shared" si="59"/>
        <v/>
      </c>
      <c r="N147" s="133" t="str">
        <f t="shared" si="60"/>
        <v/>
      </c>
      <c r="O147" s="16" t="str">
        <f t="shared" si="61"/>
        <v/>
      </c>
      <c r="P147" s="133" t="str">
        <f t="shared" si="62"/>
        <v/>
      </c>
      <c r="Q147" s="133" t="str">
        <f t="shared" si="63"/>
        <v/>
      </c>
      <c r="R147" s="140" t="str">
        <f>IF(Q147="","",SUMPRODUCT(--(H147=$H$7:$H$251),--(I147=$I$7:$I$251),--(Q147&lt;$Q$7:$Q$251))+COUNTIF($Q$7:Q147,Q147))</f>
        <v/>
      </c>
    </row>
    <row r="148" spans="1:18" ht="29.1" customHeight="1">
      <c r="A148" s="77">
        <v>142</v>
      </c>
      <c r="B148" s="16" t="str">
        <f t="shared" si="48"/>
        <v/>
      </c>
      <c r="C148" s="130" t="str">
        <f t="shared" si="49"/>
        <v/>
      </c>
      <c r="D148" s="130" t="str">
        <f t="shared" si="50"/>
        <v/>
      </c>
      <c r="E148" s="131" t="str">
        <f t="shared" si="51"/>
        <v/>
      </c>
      <c r="F148" s="131" t="str">
        <f t="shared" si="52"/>
        <v/>
      </c>
      <c r="G148" s="131" t="str">
        <f t="shared" si="53"/>
        <v/>
      </c>
      <c r="H148" s="132" t="str">
        <f t="shared" si="54"/>
        <v/>
      </c>
      <c r="I148" s="132" t="str">
        <f t="shared" si="55"/>
        <v/>
      </c>
      <c r="J148" s="16" t="str">
        <f t="shared" si="56"/>
        <v/>
      </c>
      <c r="K148" s="16" t="str">
        <f t="shared" si="57"/>
        <v/>
      </c>
      <c r="L148" s="132" t="str">
        <f t="shared" si="58"/>
        <v/>
      </c>
      <c r="M148" s="16" t="str">
        <f t="shared" si="59"/>
        <v/>
      </c>
      <c r="N148" s="133" t="str">
        <f t="shared" si="60"/>
        <v/>
      </c>
      <c r="O148" s="16" t="str">
        <f t="shared" si="61"/>
        <v/>
      </c>
      <c r="P148" s="133" t="str">
        <f t="shared" si="62"/>
        <v/>
      </c>
      <c r="Q148" s="133" t="str">
        <f t="shared" si="63"/>
        <v/>
      </c>
      <c r="R148" s="140" t="str">
        <f>IF(Q148="","",SUMPRODUCT(--(H148=$H$7:$H$251),--(I148=$I$7:$I$251),--(Q148&lt;$Q$7:$Q$251))+COUNTIF($Q$7:Q148,Q148))</f>
        <v/>
      </c>
    </row>
    <row r="149" spans="1:18" ht="29.1" customHeight="1">
      <c r="A149" s="77">
        <v>143</v>
      </c>
      <c r="B149" s="16" t="str">
        <f t="shared" si="48"/>
        <v/>
      </c>
      <c r="C149" s="130" t="str">
        <f t="shared" si="49"/>
        <v/>
      </c>
      <c r="D149" s="130" t="str">
        <f t="shared" si="50"/>
        <v/>
      </c>
      <c r="E149" s="131" t="str">
        <f t="shared" si="51"/>
        <v/>
      </c>
      <c r="F149" s="131" t="str">
        <f t="shared" si="52"/>
        <v/>
      </c>
      <c r="G149" s="131" t="str">
        <f t="shared" si="53"/>
        <v/>
      </c>
      <c r="H149" s="132" t="str">
        <f t="shared" si="54"/>
        <v/>
      </c>
      <c r="I149" s="132" t="str">
        <f t="shared" si="55"/>
        <v/>
      </c>
      <c r="J149" s="16" t="str">
        <f t="shared" si="56"/>
        <v/>
      </c>
      <c r="K149" s="16" t="str">
        <f t="shared" si="57"/>
        <v/>
      </c>
      <c r="L149" s="132" t="str">
        <f t="shared" si="58"/>
        <v/>
      </c>
      <c r="M149" s="16" t="str">
        <f t="shared" si="59"/>
        <v/>
      </c>
      <c r="N149" s="133" t="str">
        <f t="shared" si="60"/>
        <v/>
      </c>
      <c r="O149" s="16" t="str">
        <f t="shared" si="61"/>
        <v/>
      </c>
      <c r="P149" s="133" t="str">
        <f t="shared" si="62"/>
        <v/>
      </c>
      <c r="Q149" s="133" t="str">
        <f t="shared" si="63"/>
        <v/>
      </c>
      <c r="R149" s="140" t="str">
        <f>IF(Q149="","",SUMPRODUCT(--(H149=$H$7:$H$251),--(I149=$I$7:$I$251),--(Q149&lt;$Q$7:$Q$251))+COUNTIF($Q$7:Q149,Q149))</f>
        <v/>
      </c>
    </row>
    <row r="150" spans="1:18" ht="29.1" customHeight="1">
      <c r="A150" s="77">
        <v>144</v>
      </c>
      <c r="B150" s="16" t="str">
        <f t="shared" si="48"/>
        <v/>
      </c>
      <c r="C150" s="130" t="str">
        <f t="shared" si="49"/>
        <v/>
      </c>
      <c r="D150" s="130" t="str">
        <f t="shared" si="50"/>
        <v/>
      </c>
      <c r="E150" s="131" t="str">
        <f t="shared" si="51"/>
        <v/>
      </c>
      <c r="F150" s="131" t="str">
        <f t="shared" si="52"/>
        <v/>
      </c>
      <c r="G150" s="131" t="str">
        <f t="shared" si="53"/>
        <v/>
      </c>
      <c r="H150" s="132" t="str">
        <f t="shared" si="54"/>
        <v/>
      </c>
      <c r="I150" s="132" t="str">
        <f t="shared" si="55"/>
        <v/>
      </c>
      <c r="J150" s="16" t="str">
        <f t="shared" si="56"/>
        <v/>
      </c>
      <c r="K150" s="16" t="str">
        <f t="shared" si="57"/>
        <v/>
      </c>
      <c r="L150" s="132" t="str">
        <f t="shared" si="58"/>
        <v/>
      </c>
      <c r="M150" s="16" t="str">
        <f t="shared" si="59"/>
        <v/>
      </c>
      <c r="N150" s="133" t="str">
        <f t="shared" si="60"/>
        <v/>
      </c>
      <c r="O150" s="16" t="str">
        <f t="shared" si="61"/>
        <v/>
      </c>
      <c r="P150" s="133" t="str">
        <f t="shared" si="62"/>
        <v/>
      </c>
      <c r="Q150" s="133" t="str">
        <f t="shared" si="63"/>
        <v/>
      </c>
      <c r="R150" s="140" t="str">
        <f>IF(Q150="","",SUMPRODUCT(--(H150=$H$7:$H$251),--(I150=$I$7:$I$251),--(Q150&lt;$Q$7:$Q$251))+COUNTIF($Q$7:Q150,Q150))</f>
        <v/>
      </c>
    </row>
    <row r="151" spans="1:18" ht="29.1" customHeight="1">
      <c r="A151" s="77">
        <v>145</v>
      </c>
      <c r="B151" s="16" t="str">
        <f t="shared" si="48"/>
        <v/>
      </c>
      <c r="C151" s="130" t="str">
        <f t="shared" si="49"/>
        <v/>
      </c>
      <c r="D151" s="130" t="str">
        <f t="shared" si="50"/>
        <v/>
      </c>
      <c r="E151" s="131" t="str">
        <f t="shared" si="51"/>
        <v/>
      </c>
      <c r="F151" s="131" t="str">
        <f t="shared" si="52"/>
        <v/>
      </c>
      <c r="G151" s="131" t="str">
        <f t="shared" si="53"/>
        <v/>
      </c>
      <c r="H151" s="132" t="str">
        <f t="shared" si="54"/>
        <v/>
      </c>
      <c r="I151" s="132" t="str">
        <f t="shared" si="55"/>
        <v/>
      </c>
      <c r="J151" s="16" t="str">
        <f t="shared" si="56"/>
        <v/>
      </c>
      <c r="K151" s="16" t="str">
        <f t="shared" si="57"/>
        <v/>
      </c>
      <c r="L151" s="132" t="str">
        <f t="shared" si="58"/>
        <v/>
      </c>
      <c r="M151" s="16" t="str">
        <f t="shared" si="59"/>
        <v/>
      </c>
      <c r="N151" s="133" t="str">
        <f t="shared" si="60"/>
        <v/>
      </c>
      <c r="O151" s="16" t="str">
        <f t="shared" si="61"/>
        <v/>
      </c>
      <c r="P151" s="133" t="str">
        <f t="shared" si="62"/>
        <v/>
      </c>
      <c r="Q151" s="133" t="str">
        <f t="shared" si="63"/>
        <v/>
      </c>
      <c r="R151" s="140" t="str">
        <f>IF(Q151="","",SUMPRODUCT(--(H151=$H$7:$H$251),--(I151=$I$7:$I$251),--(Q151&lt;$Q$7:$Q$251))+COUNTIF($Q$7:Q151,Q151))</f>
        <v/>
      </c>
    </row>
    <row r="152" spans="1:18" ht="29.1" customHeight="1">
      <c r="A152" s="77">
        <v>146</v>
      </c>
      <c r="B152" s="16" t="str">
        <f t="shared" si="48"/>
        <v/>
      </c>
      <c r="C152" s="130" t="str">
        <f t="shared" si="49"/>
        <v/>
      </c>
      <c r="D152" s="130" t="str">
        <f t="shared" si="50"/>
        <v/>
      </c>
      <c r="E152" s="131" t="str">
        <f t="shared" si="51"/>
        <v/>
      </c>
      <c r="F152" s="131" t="str">
        <f t="shared" si="52"/>
        <v/>
      </c>
      <c r="G152" s="131" t="str">
        <f t="shared" si="53"/>
        <v/>
      </c>
      <c r="H152" s="132" t="str">
        <f t="shared" si="54"/>
        <v/>
      </c>
      <c r="I152" s="132" t="str">
        <f t="shared" si="55"/>
        <v/>
      </c>
      <c r="J152" s="16" t="str">
        <f t="shared" si="56"/>
        <v/>
      </c>
      <c r="K152" s="16" t="str">
        <f t="shared" si="57"/>
        <v/>
      </c>
      <c r="L152" s="132" t="str">
        <f t="shared" si="58"/>
        <v/>
      </c>
      <c r="M152" s="16" t="str">
        <f t="shared" si="59"/>
        <v/>
      </c>
      <c r="N152" s="133" t="str">
        <f t="shared" si="60"/>
        <v/>
      </c>
      <c r="O152" s="16" t="str">
        <f t="shared" si="61"/>
        <v/>
      </c>
      <c r="P152" s="133" t="str">
        <f t="shared" si="62"/>
        <v/>
      </c>
      <c r="Q152" s="133" t="str">
        <f t="shared" si="63"/>
        <v/>
      </c>
      <c r="R152" s="140" t="str">
        <f>IF(Q152="","",SUMPRODUCT(--(H152=$H$7:$H$251),--(I152=$I$7:$I$251),--(Q152&lt;$Q$7:$Q$251))+COUNTIF($Q$7:Q152,Q152))</f>
        <v/>
      </c>
    </row>
    <row r="153" spans="1:18" ht="29.1" customHeight="1">
      <c r="A153" s="77">
        <v>147</v>
      </c>
      <c r="B153" s="16" t="str">
        <f t="shared" si="48"/>
        <v/>
      </c>
      <c r="C153" s="130" t="str">
        <f t="shared" si="49"/>
        <v/>
      </c>
      <c r="D153" s="130" t="str">
        <f t="shared" si="50"/>
        <v/>
      </c>
      <c r="E153" s="131" t="str">
        <f t="shared" si="51"/>
        <v/>
      </c>
      <c r="F153" s="131" t="str">
        <f t="shared" si="52"/>
        <v/>
      </c>
      <c r="G153" s="131" t="str">
        <f t="shared" si="53"/>
        <v/>
      </c>
      <c r="H153" s="132" t="str">
        <f t="shared" si="54"/>
        <v/>
      </c>
      <c r="I153" s="132" t="str">
        <f t="shared" si="55"/>
        <v/>
      </c>
      <c r="J153" s="16" t="str">
        <f t="shared" si="56"/>
        <v/>
      </c>
      <c r="K153" s="16" t="str">
        <f t="shared" si="57"/>
        <v/>
      </c>
      <c r="L153" s="132" t="str">
        <f t="shared" si="58"/>
        <v/>
      </c>
      <c r="M153" s="16" t="str">
        <f t="shared" si="59"/>
        <v/>
      </c>
      <c r="N153" s="133" t="str">
        <f t="shared" si="60"/>
        <v/>
      </c>
      <c r="O153" s="16" t="str">
        <f t="shared" si="61"/>
        <v/>
      </c>
      <c r="P153" s="133" t="str">
        <f t="shared" si="62"/>
        <v/>
      </c>
      <c r="Q153" s="133" t="str">
        <f t="shared" si="63"/>
        <v/>
      </c>
      <c r="R153" s="140" t="str">
        <f>IF(Q153="","",SUMPRODUCT(--(H153=$H$7:$H$251),--(I153=$I$7:$I$251),--(Q153&lt;$Q$7:$Q$251))+COUNTIF($Q$7:Q153,Q153))</f>
        <v/>
      </c>
    </row>
    <row r="154" spans="1:18" ht="29.1" customHeight="1">
      <c r="A154" s="77">
        <v>148</v>
      </c>
      <c r="B154" s="16" t="str">
        <f t="shared" si="48"/>
        <v/>
      </c>
      <c r="C154" s="130" t="str">
        <f t="shared" si="49"/>
        <v/>
      </c>
      <c r="D154" s="130" t="str">
        <f t="shared" si="50"/>
        <v/>
      </c>
      <c r="E154" s="131" t="str">
        <f t="shared" si="51"/>
        <v/>
      </c>
      <c r="F154" s="131" t="str">
        <f t="shared" si="52"/>
        <v/>
      </c>
      <c r="G154" s="131" t="str">
        <f t="shared" si="53"/>
        <v/>
      </c>
      <c r="H154" s="132" t="str">
        <f t="shared" si="54"/>
        <v/>
      </c>
      <c r="I154" s="132" t="str">
        <f t="shared" si="55"/>
        <v/>
      </c>
      <c r="J154" s="16" t="str">
        <f t="shared" si="56"/>
        <v/>
      </c>
      <c r="K154" s="16" t="str">
        <f t="shared" si="57"/>
        <v/>
      </c>
      <c r="L154" s="132" t="str">
        <f t="shared" si="58"/>
        <v/>
      </c>
      <c r="M154" s="16" t="str">
        <f t="shared" si="59"/>
        <v/>
      </c>
      <c r="N154" s="133" t="str">
        <f t="shared" si="60"/>
        <v/>
      </c>
      <c r="O154" s="16" t="str">
        <f t="shared" si="61"/>
        <v/>
      </c>
      <c r="P154" s="133" t="str">
        <f t="shared" si="62"/>
        <v/>
      </c>
      <c r="Q154" s="133" t="str">
        <f t="shared" si="63"/>
        <v/>
      </c>
      <c r="R154" s="140" t="str">
        <f>IF(Q154="","",SUMPRODUCT(--(H154=$H$7:$H$251),--(I154=$I$7:$I$251),--(Q154&lt;$Q$7:$Q$251))+COUNTIF($Q$7:Q154,Q154))</f>
        <v/>
      </c>
    </row>
    <row r="155" spans="1:18" ht="29.1" customHeight="1">
      <c r="A155" s="77">
        <v>149</v>
      </c>
      <c r="B155" s="16" t="str">
        <f t="shared" si="48"/>
        <v/>
      </c>
      <c r="C155" s="130" t="str">
        <f t="shared" si="49"/>
        <v/>
      </c>
      <c r="D155" s="130" t="str">
        <f t="shared" si="50"/>
        <v/>
      </c>
      <c r="E155" s="131" t="str">
        <f t="shared" si="51"/>
        <v/>
      </c>
      <c r="F155" s="131" t="str">
        <f t="shared" si="52"/>
        <v/>
      </c>
      <c r="G155" s="131" t="str">
        <f t="shared" si="53"/>
        <v/>
      </c>
      <c r="H155" s="132" t="str">
        <f t="shared" si="54"/>
        <v/>
      </c>
      <c r="I155" s="132" t="str">
        <f t="shared" si="55"/>
        <v/>
      </c>
      <c r="J155" s="16" t="str">
        <f t="shared" si="56"/>
        <v/>
      </c>
      <c r="K155" s="16" t="str">
        <f t="shared" si="57"/>
        <v/>
      </c>
      <c r="L155" s="132" t="str">
        <f t="shared" si="58"/>
        <v/>
      </c>
      <c r="M155" s="16" t="str">
        <f t="shared" si="59"/>
        <v/>
      </c>
      <c r="N155" s="133" t="str">
        <f t="shared" si="60"/>
        <v/>
      </c>
      <c r="O155" s="16" t="str">
        <f t="shared" si="61"/>
        <v/>
      </c>
      <c r="P155" s="133" t="str">
        <f t="shared" si="62"/>
        <v/>
      </c>
      <c r="Q155" s="133" t="str">
        <f t="shared" si="63"/>
        <v/>
      </c>
      <c r="R155" s="140" t="str">
        <f>IF(Q155="","",SUMPRODUCT(--(H155=$H$7:$H$251),--(I155=$I$7:$I$251),--(Q155&lt;$Q$7:$Q$251))+COUNTIF($Q$7:Q155,Q155))</f>
        <v/>
      </c>
    </row>
    <row r="156" spans="1:18" ht="29.1" customHeight="1">
      <c r="A156" s="77">
        <v>150</v>
      </c>
      <c r="B156" s="16" t="str">
        <f t="shared" si="48"/>
        <v/>
      </c>
      <c r="C156" s="130" t="str">
        <f t="shared" si="49"/>
        <v/>
      </c>
      <c r="D156" s="130" t="str">
        <f t="shared" si="50"/>
        <v/>
      </c>
      <c r="E156" s="131" t="str">
        <f t="shared" si="51"/>
        <v/>
      </c>
      <c r="F156" s="131" t="str">
        <f t="shared" si="52"/>
        <v/>
      </c>
      <c r="G156" s="131" t="str">
        <f t="shared" si="53"/>
        <v/>
      </c>
      <c r="H156" s="132" t="str">
        <f t="shared" si="54"/>
        <v/>
      </c>
      <c r="I156" s="132" t="str">
        <f t="shared" si="55"/>
        <v/>
      </c>
      <c r="J156" s="16" t="str">
        <f t="shared" si="56"/>
        <v/>
      </c>
      <c r="K156" s="16" t="str">
        <f t="shared" si="57"/>
        <v/>
      </c>
      <c r="L156" s="132" t="str">
        <f t="shared" si="58"/>
        <v/>
      </c>
      <c r="M156" s="16" t="str">
        <f t="shared" si="59"/>
        <v/>
      </c>
      <c r="N156" s="133" t="str">
        <f t="shared" si="60"/>
        <v/>
      </c>
      <c r="O156" s="16" t="str">
        <f t="shared" si="61"/>
        <v/>
      </c>
      <c r="P156" s="133" t="str">
        <f t="shared" si="62"/>
        <v/>
      </c>
      <c r="Q156" s="133" t="str">
        <f t="shared" si="63"/>
        <v/>
      </c>
      <c r="R156" s="140" t="str">
        <f>IF(Q156="","",SUMPRODUCT(--(H156=$H$7:$H$251),--(I156=$I$7:$I$251),--(Q156&lt;$Q$7:$Q$251))+COUNTIF($Q$7:Q156,Q156))</f>
        <v/>
      </c>
    </row>
    <row r="157" spans="1:18" ht="29.1" customHeight="1">
      <c r="A157" s="77">
        <v>151</v>
      </c>
      <c r="B157" s="16" t="str">
        <f t="shared" si="48"/>
        <v/>
      </c>
      <c r="C157" s="130" t="str">
        <f t="shared" si="49"/>
        <v/>
      </c>
      <c r="D157" s="130" t="str">
        <f t="shared" si="50"/>
        <v/>
      </c>
      <c r="E157" s="131" t="str">
        <f t="shared" si="51"/>
        <v/>
      </c>
      <c r="F157" s="131" t="str">
        <f t="shared" si="52"/>
        <v/>
      </c>
      <c r="G157" s="131" t="str">
        <f t="shared" si="53"/>
        <v/>
      </c>
      <c r="H157" s="132" t="str">
        <f t="shared" si="54"/>
        <v/>
      </c>
      <c r="I157" s="132" t="str">
        <f t="shared" si="55"/>
        <v/>
      </c>
      <c r="J157" s="16" t="str">
        <f t="shared" si="56"/>
        <v/>
      </c>
      <c r="K157" s="16" t="str">
        <f t="shared" si="57"/>
        <v/>
      </c>
      <c r="L157" s="132" t="str">
        <f t="shared" si="58"/>
        <v/>
      </c>
      <c r="M157" s="16" t="str">
        <f t="shared" si="59"/>
        <v/>
      </c>
      <c r="N157" s="133" t="str">
        <f t="shared" si="60"/>
        <v/>
      </c>
      <c r="O157" s="16" t="str">
        <f t="shared" si="61"/>
        <v/>
      </c>
      <c r="P157" s="133" t="str">
        <f t="shared" si="62"/>
        <v/>
      </c>
      <c r="Q157" s="133" t="str">
        <f t="shared" si="63"/>
        <v/>
      </c>
      <c r="R157" s="140" t="str">
        <f>IF(Q157="","",SUMPRODUCT(--(H157=$H$7:$H$251),--(I157=$I$7:$I$251),--(Q157&lt;$Q$7:$Q$251))+COUNTIF($Q$7:Q157,Q157))</f>
        <v/>
      </c>
    </row>
    <row r="158" spans="1:18" ht="29.1" customHeight="1">
      <c r="A158" s="77">
        <v>152</v>
      </c>
      <c r="B158" s="16" t="str">
        <f t="shared" si="48"/>
        <v/>
      </c>
      <c r="C158" s="130" t="str">
        <f t="shared" si="49"/>
        <v/>
      </c>
      <c r="D158" s="130" t="str">
        <f t="shared" si="50"/>
        <v/>
      </c>
      <c r="E158" s="131" t="str">
        <f t="shared" si="51"/>
        <v/>
      </c>
      <c r="F158" s="131" t="str">
        <f t="shared" si="52"/>
        <v/>
      </c>
      <c r="G158" s="131" t="str">
        <f t="shared" si="53"/>
        <v/>
      </c>
      <c r="H158" s="132" t="str">
        <f t="shared" si="54"/>
        <v/>
      </c>
      <c r="I158" s="132" t="str">
        <f t="shared" si="55"/>
        <v/>
      </c>
      <c r="J158" s="16" t="str">
        <f t="shared" si="56"/>
        <v/>
      </c>
      <c r="K158" s="16" t="str">
        <f t="shared" si="57"/>
        <v/>
      </c>
      <c r="L158" s="132" t="str">
        <f t="shared" si="58"/>
        <v/>
      </c>
      <c r="M158" s="16" t="str">
        <f t="shared" si="59"/>
        <v/>
      </c>
      <c r="N158" s="133" t="str">
        <f t="shared" si="60"/>
        <v/>
      </c>
      <c r="O158" s="16" t="str">
        <f t="shared" si="61"/>
        <v/>
      </c>
      <c r="P158" s="133" t="str">
        <f t="shared" si="62"/>
        <v/>
      </c>
      <c r="Q158" s="133" t="str">
        <f t="shared" si="63"/>
        <v/>
      </c>
      <c r="R158" s="140" t="str">
        <f>IF(Q158="","",SUMPRODUCT(--(H158=$H$7:$H$251),--(I158=$I$7:$I$251),--(Q158&lt;$Q$7:$Q$251))+COUNTIF($Q$7:Q158,Q158))</f>
        <v/>
      </c>
    </row>
    <row r="159" spans="1:18" ht="29.1" customHeight="1">
      <c r="A159" s="77">
        <v>153</v>
      </c>
      <c r="B159" s="16" t="str">
        <f t="shared" si="48"/>
        <v/>
      </c>
      <c r="C159" s="130" t="str">
        <f t="shared" si="49"/>
        <v/>
      </c>
      <c r="D159" s="130" t="str">
        <f t="shared" si="50"/>
        <v/>
      </c>
      <c r="E159" s="131" t="str">
        <f t="shared" si="51"/>
        <v/>
      </c>
      <c r="F159" s="131" t="str">
        <f t="shared" si="52"/>
        <v/>
      </c>
      <c r="G159" s="131" t="str">
        <f t="shared" si="53"/>
        <v/>
      </c>
      <c r="H159" s="132" t="str">
        <f t="shared" si="54"/>
        <v/>
      </c>
      <c r="I159" s="132" t="str">
        <f t="shared" si="55"/>
        <v/>
      </c>
      <c r="J159" s="16" t="str">
        <f t="shared" si="56"/>
        <v/>
      </c>
      <c r="K159" s="16" t="str">
        <f t="shared" si="57"/>
        <v/>
      </c>
      <c r="L159" s="132" t="str">
        <f t="shared" si="58"/>
        <v/>
      </c>
      <c r="M159" s="16" t="str">
        <f t="shared" si="59"/>
        <v/>
      </c>
      <c r="N159" s="133" t="str">
        <f t="shared" si="60"/>
        <v/>
      </c>
      <c r="O159" s="16" t="str">
        <f t="shared" si="61"/>
        <v/>
      </c>
      <c r="P159" s="133" t="str">
        <f t="shared" si="62"/>
        <v/>
      </c>
      <c r="Q159" s="133" t="str">
        <f t="shared" si="63"/>
        <v/>
      </c>
      <c r="R159" s="140" t="str">
        <f>IF(Q159="","",SUMPRODUCT(--(H159=$H$7:$H$251),--(I159=$I$7:$I$251),--(Q159&lt;$Q$7:$Q$251))+COUNTIF($Q$7:Q159,Q159))</f>
        <v/>
      </c>
    </row>
    <row r="160" spans="1:18" ht="29.1" customHeight="1">
      <c r="A160" s="77">
        <v>154</v>
      </c>
      <c r="B160" s="16" t="str">
        <f t="shared" si="48"/>
        <v/>
      </c>
      <c r="C160" s="130" t="str">
        <f t="shared" si="49"/>
        <v/>
      </c>
      <c r="D160" s="130" t="str">
        <f t="shared" si="50"/>
        <v/>
      </c>
      <c r="E160" s="131" t="str">
        <f t="shared" si="51"/>
        <v/>
      </c>
      <c r="F160" s="131" t="str">
        <f t="shared" si="52"/>
        <v/>
      </c>
      <c r="G160" s="131" t="str">
        <f t="shared" si="53"/>
        <v/>
      </c>
      <c r="H160" s="132" t="str">
        <f t="shared" si="54"/>
        <v/>
      </c>
      <c r="I160" s="132" t="str">
        <f t="shared" si="55"/>
        <v/>
      </c>
      <c r="J160" s="16" t="str">
        <f t="shared" si="56"/>
        <v/>
      </c>
      <c r="K160" s="16" t="str">
        <f t="shared" si="57"/>
        <v/>
      </c>
      <c r="L160" s="132" t="str">
        <f t="shared" si="58"/>
        <v/>
      </c>
      <c r="M160" s="16" t="str">
        <f t="shared" si="59"/>
        <v/>
      </c>
      <c r="N160" s="133" t="str">
        <f t="shared" si="60"/>
        <v/>
      </c>
      <c r="O160" s="16" t="str">
        <f t="shared" si="61"/>
        <v/>
      </c>
      <c r="P160" s="133" t="str">
        <f t="shared" si="62"/>
        <v/>
      </c>
      <c r="Q160" s="133" t="str">
        <f t="shared" si="63"/>
        <v/>
      </c>
      <c r="R160" s="140" t="str">
        <f>IF(Q160="","",SUMPRODUCT(--(H160=$H$7:$H$251),--(I160=$I$7:$I$251),--(Q160&lt;$Q$7:$Q$251))+COUNTIF($Q$7:Q160,Q160))</f>
        <v/>
      </c>
    </row>
    <row r="161" spans="1:18" ht="29.1" customHeight="1">
      <c r="A161" s="77">
        <v>155</v>
      </c>
      <c r="B161" s="16" t="str">
        <f t="shared" si="48"/>
        <v/>
      </c>
      <c r="C161" s="130" t="str">
        <f t="shared" si="49"/>
        <v/>
      </c>
      <c r="D161" s="130" t="str">
        <f t="shared" si="50"/>
        <v/>
      </c>
      <c r="E161" s="131" t="str">
        <f t="shared" si="51"/>
        <v/>
      </c>
      <c r="F161" s="131" t="str">
        <f t="shared" si="52"/>
        <v/>
      </c>
      <c r="G161" s="131" t="str">
        <f t="shared" si="53"/>
        <v/>
      </c>
      <c r="H161" s="132" t="str">
        <f t="shared" si="54"/>
        <v/>
      </c>
      <c r="I161" s="132" t="str">
        <f t="shared" si="55"/>
        <v/>
      </c>
      <c r="J161" s="16" t="str">
        <f t="shared" si="56"/>
        <v/>
      </c>
      <c r="K161" s="16" t="str">
        <f t="shared" si="57"/>
        <v/>
      </c>
      <c r="L161" s="132" t="str">
        <f t="shared" si="58"/>
        <v/>
      </c>
      <c r="M161" s="16" t="str">
        <f t="shared" si="59"/>
        <v/>
      </c>
      <c r="N161" s="133" t="str">
        <f t="shared" si="60"/>
        <v/>
      </c>
      <c r="O161" s="16" t="str">
        <f t="shared" si="61"/>
        <v/>
      </c>
      <c r="P161" s="133" t="str">
        <f t="shared" si="62"/>
        <v/>
      </c>
      <c r="Q161" s="133" t="str">
        <f t="shared" si="63"/>
        <v/>
      </c>
      <c r="R161" s="140" t="str">
        <f>IF(Q161="","",SUMPRODUCT(--(H161=$H$7:$H$251),--(I161=$I$7:$I$251),--(Q161&lt;$Q$7:$Q$251))+COUNTIF($Q$7:Q161,Q161))</f>
        <v/>
      </c>
    </row>
    <row r="162" spans="1:18" ht="29.1" customHeight="1">
      <c r="A162" s="77">
        <v>156</v>
      </c>
      <c r="B162" s="16" t="str">
        <f t="shared" si="48"/>
        <v/>
      </c>
      <c r="C162" s="130" t="str">
        <f t="shared" si="49"/>
        <v/>
      </c>
      <c r="D162" s="130" t="str">
        <f t="shared" si="50"/>
        <v/>
      </c>
      <c r="E162" s="131" t="str">
        <f t="shared" si="51"/>
        <v/>
      </c>
      <c r="F162" s="131" t="str">
        <f t="shared" si="52"/>
        <v/>
      </c>
      <c r="G162" s="131" t="str">
        <f t="shared" si="53"/>
        <v/>
      </c>
      <c r="H162" s="132" t="str">
        <f t="shared" si="54"/>
        <v/>
      </c>
      <c r="I162" s="132" t="str">
        <f t="shared" si="55"/>
        <v/>
      </c>
      <c r="J162" s="16" t="str">
        <f t="shared" si="56"/>
        <v/>
      </c>
      <c r="K162" s="16" t="str">
        <f t="shared" si="57"/>
        <v/>
      </c>
      <c r="L162" s="132" t="str">
        <f t="shared" si="58"/>
        <v/>
      </c>
      <c r="M162" s="16" t="str">
        <f t="shared" si="59"/>
        <v/>
      </c>
      <c r="N162" s="133" t="str">
        <f t="shared" si="60"/>
        <v/>
      </c>
      <c r="O162" s="16" t="str">
        <f t="shared" si="61"/>
        <v/>
      </c>
      <c r="P162" s="133" t="str">
        <f t="shared" si="62"/>
        <v/>
      </c>
      <c r="Q162" s="133" t="str">
        <f t="shared" si="63"/>
        <v/>
      </c>
      <c r="R162" s="140" t="str">
        <f>IF(Q162="","",SUMPRODUCT(--(H162=$H$7:$H$251),--(I162=$I$7:$I$251),--(Q162&lt;$Q$7:$Q$251))+COUNTIF($Q$7:Q162,Q162))</f>
        <v/>
      </c>
    </row>
    <row r="163" spans="1:18" ht="29.1" customHeight="1">
      <c r="A163" s="77">
        <v>157</v>
      </c>
      <c r="B163" s="16" t="str">
        <f t="shared" si="48"/>
        <v/>
      </c>
      <c r="C163" s="130" t="str">
        <f t="shared" si="49"/>
        <v/>
      </c>
      <c r="D163" s="130" t="str">
        <f t="shared" si="50"/>
        <v/>
      </c>
      <c r="E163" s="131" t="str">
        <f t="shared" si="51"/>
        <v/>
      </c>
      <c r="F163" s="131" t="str">
        <f t="shared" si="52"/>
        <v/>
      </c>
      <c r="G163" s="131" t="str">
        <f t="shared" si="53"/>
        <v/>
      </c>
      <c r="H163" s="132" t="str">
        <f t="shared" si="54"/>
        <v/>
      </c>
      <c r="I163" s="132" t="str">
        <f t="shared" si="55"/>
        <v/>
      </c>
      <c r="J163" s="16" t="str">
        <f t="shared" si="56"/>
        <v/>
      </c>
      <c r="K163" s="16" t="str">
        <f t="shared" si="57"/>
        <v/>
      </c>
      <c r="L163" s="132" t="str">
        <f t="shared" si="58"/>
        <v/>
      </c>
      <c r="M163" s="16" t="str">
        <f t="shared" si="59"/>
        <v/>
      </c>
      <c r="N163" s="133" t="str">
        <f t="shared" si="60"/>
        <v/>
      </c>
      <c r="O163" s="16" t="str">
        <f t="shared" si="61"/>
        <v/>
      </c>
      <c r="P163" s="133" t="str">
        <f t="shared" si="62"/>
        <v/>
      </c>
      <c r="Q163" s="133" t="str">
        <f t="shared" si="63"/>
        <v/>
      </c>
      <c r="R163" s="140" t="str">
        <f>IF(Q163="","",SUMPRODUCT(--(H163=$H$7:$H$251),--(I163=$I$7:$I$251),--(Q163&lt;$Q$7:$Q$251))+COUNTIF($Q$7:Q163,Q163))</f>
        <v/>
      </c>
    </row>
    <row r="164" spans="1:18" ht="29.1" customHeight="1">
      <c r="A164" s="77">
        <v>158</v>
      </c>
      <c r="B164" s="16" t="str">
        <f t="shared" si="48"/>
        <v/>
      </c>
      <c r="C164" s="130" t="str">
        <f t="shared" si="49"/>
        <v/>
      </c>
      <c r="D164" s="130" t="str">
        <f t="shared" si="50"/>
        <v/>
      </c>
      <c r="E164" s="131" t="str">
        <f t="shared" si="51"/>
        <v/>
      </c>
      <c r="F164" s="131" t="str">
        <f t="shared" si="52"/>
        <v/>
      </c>
      <c r="G164" s="131" t="str">
        <f t="shared" si="53"/>
        <v/>
      </c>
      <c r="H164" s="132" t="str">
        <f t="shared" si="54"/>
        <v/>
      </c>
      <c r="I164" s="132" t="str">
        <f t="shared" si="55"/>
        <v/>
      </c>
      <c r="J164" s="16" t="str">
        <f t="shared" si="56"/>
        <v/>
      </c>
      <c r="K164" s="16" t="str">
        <f t="shared" si="57"/>
        <v/>
      </c>
      <c r="L164" s="132" t="str">
        <f t="shared" si="58"/>
        <v/>
      </c>
      <c r="M164" s="16" t="str">
        <f t="shared" si="59"/>
        <v/>
      </c>
      <c r="N164" s="133" t="str">
        <f t="shared" si="60"/>
        <v/>
      </c>
      <c r="O164" s="16" t="str">
        <f t="shared" si="61"/>
        <v/>
      </c>
      <c r="P164" s="133" t="str">
        <f t="shared" si="62"/>
        <v/>
      </c>
      <c r="Q164" s="133" t="str">
        <f t="shared" si="63"/>
        <v/>
      </c>
      <c r="R164" s="140" t="str">
        <f>IF(Q164="","",SUMPRODUCT(--(H164=$H$7:$H$251),--(I164=$I$7:$I$251),--(Q164&lt;$Q$7:$Q$251))+COUNTIF($Q$7:Q164,Q164))</f>
        <v/>
      </c>
    </row>
    <row r="165" spans="1:18" ht="29.1" customHeight="1">
      <c r="A165" s="77">
        <v>159</v>
      </c>
      <c r="B165" s="16" t="str">
        <f t="shared" si="48"/>
        <v/>
      </c>
      <c r="C165" s="130" t="str">
        <f t="shared" si="49"/>
        <v/>
      </c>
      <c r="D165" s="130" t="str">
        <f t="shared" si="50"/>
        <v/>
      </c>
      <c r="E165" s="131" t="str">
        <f t="shared" si="51"/>
        <v/>
      </c>
      <c r="F165" s="131" t="str">
        <f t="shared" si="52"/>
        <v/>
      </c>
      <c r="G165" s="131" t="str">
        <f t="shared" si="53"/>
        <v/>
      </c>
      <c r="H165" s="132" t="str">
        <f t="shared" si="54"/>
        <v/>
      </c>
      <c r="I165" s="132" t="str">
        <f t="shared" si="55"/>
        <v/>
      </c>
      <c r="J165" s="16" t="str">
        <f t="shared" si="56"/>
        <v/>
      </c>
      <c r="K165" s="16" t="str">
        <f t="shared" si="57"/>
        <v/>
      </c>
      <c r="L165" s="132" t="str">
        <f t="shared" si="58"/>
        <v/>
      </c>
      <c r="M165" s="16" t="str">
        <f t="shared" si="59"/>
        <v/>
      </c>
      <c r="N165" s="133" t="str">
        <f t="shared" si="60"/>
        <v/>
      </c>
      <c r="O165" s="16" t="str">
        <f t="shared" si="61"/>
        <v/>
      </c>
      <c r="P165" s="133" t="str">
        <f t="shared" si="62"/>
        <v/>
      </c>
      <c r="Q165" s="133" t="str">
        <f t="shared" si="63"/>
        <v/>
      </c>
      <c r="R165" s="140" t="str">
        <f>IF(Q165="","",SUMPRODUCT(--(H165=$H$7:$H$251),--(I165=$I$7:$I$251),--(Q165&lt;$Q$7:$Q$251))+COUNTIF($Q$7:Q165,Q165))</f>
        <v/>
      </c>
    </row>
    <row r="166" spans="1:18" ht="29.1" customHeight="1">
      <c r="A166" s="77">
        <v>160</v>
      </c>
      <c r="B166" s="16" t="str">
        <f t="shared" si="48"/>
        <v/>
      </c>
      <c r="C166" s="130" t="str">
        <f t="shared" si="49"/>
        <v/>
      </c>
      <c r="D166" s="130" t="str">
        <f t="shared" si="50"/>
        <v/>
      </c>
      <c r="E166" s="131" t="str">
        <f t="shared" si="51"/>
        <v/>
      </c>
      <c r="F166" s="131" t="str">
        <f t="shared" si="52"/>
        <v/>
      </c>
      <c r="G166" s="131" t="str">
        <f t="shared" si="53"/>
        <v/>
      </c>
      <c r="H166" s="132" t="str">
        <f t="shared" si="54"/>
        <v/>
      </c>
      <c r="I166" s="132" t="str">
        <f t="shared" si="55"/>
        <v/>
      </c>
      <c r="J166" s="16" t="str">
        <f t="shared" si="56"/>
        <v/>
      </c>
      <c r="K166" s="16" t="str">
        <f t="shared" si="57"/>
        <v/>
      </c>
      <c r="L166" s="132" t="str">
        <f t="shared" si="58"/>
        <v/>
      </c>
      <c r="M166" s="16" t="str">
        <f t="shared" si="59"/>
        <v/>
      </c>
      <c r="N166" s="133" t="str">
        <f t="shared" si="60"/>
        <v/>
      </c>
      <c r="O166" s="16" t="str">
        <f t="shared" si="61"/>
        <v/>
      </c>
      <c r="P166" s="133" t="str">
        <f t="shared" si="62"/>
        <v/>
      </c>
      <c r="Q166" s="133" t="str">
        <f t="shared" si="63"/>
        <v/>
      </c>
      <c r="R166" s="140" t="str">
        <f>IF(Q166="","",SUMPRODUCT(--(H166=$H$7:$H$251),--(I166=$I$7:$I$251),--(Q166&lt;$Q$7:$Q$251))+COUNTIF($Q$7:Q166,Q166))</f>
        <v/>
      </c>
    </row>
    <row r="167" spans="1:18" ht="29.1" customHeight="1">
      <c r="A167" s="77">
        <v>161</v>
      </c>
      <c r="B167" s="16" t="str">
        <f t="shared" si="48"/>
        <v/>
      </c>
      <c r="C167" s="130" t="str">
        <f t="shared" si="49"/>
        <v/>
      </c>
      <c r="D167" s="130" t="str">
        <f t="shared" si="50"/>
        <v/>
      </c>
      <c r="E167" s="131" t="str">
        <f t="shared" si="51"/>
        <v/>
      </c>
      <c r="F167" s="131" t="str">
        <f t="shared" si="52"/>
        <v/>
      </c>
      <c r="G167" s="131" t="str">
        <f t="shared" si="53"/>
        <v/>
      </c>
      <c r="H167" s="132" t="str">
        <f t="shared" si="54"/>
        <v/>
      </c>
      <c r="I167" s="132" t="str">
        <f t="shared" si="55"/>
        <v/>
      </c>
      <c r="J167" s="16" t="str">
        <f t="shared" si="56"/>
        <v/>
      </c>
      <c r="K167" s="16" t="str">
        <f t="shared" si="57"/>
        <v/>
      </c>
      <c r="L167" s="132" t="str">
        <f t="shared" si="58"/>
        <v/>
      </c>
      <c r="M167" s="16" t="str">
        <f t="shared" si="59"/>
        <v/>
      </c>
      <c r="N167" s="133" t="str">
        <f t="shared" si="60"/>
        <v/>
      </c>
      <c r="O167" s="16" t="str">
        <f t="shared" si="61"/>
        <v/>
      </c>
      <c r="P167" s="133" t="str">
        <f t="shared" si="62"/>
        <v/>
      </c>
      <c r="Q167" s="133" t="str">
        <f t="shared" si="63"/>
        <v/>
      </c>
      <c r="R167" s="140" t="str">
        <f>IF(Q167="","",SUMPRODUCT(--(H167=$H$7:$H$251),--(I167=$I$7:$I$251),--(Q167&lt;$Q$7:$Q$251))+COUNTIF($Q$7:Q167,Q167))</f>
        <v/>
      </c>
    </row>
    <row r="168" spans="1:18" ht="29.1" customHeight="1">
      <c r="A168" s="77">
        <v>162</v>
      </c>
      <c r="B168" s="16" t="str">
        <f t="shared" si="48"/>
        <v/>
      </c>
      <c r="C168" s="130" t="str">
        <f t="shared" si="49"/>
        <v/>
      </c>
      <c r="D168" s="130" t="str">
        <f t="shared" si="50"/>
        <v/>
      </c>
      <c r="E168" s="131" t="str">
        <f t="shared" si="51"/>
        <v/>
      </c>
      <c r="F168" s="131" t="str">
        <f t="shared" si="52"/>
        <v/>
      </c>
      <c r="G168" s="131" t="str">
        <f t="shared" si="53"/>
        <v/>
      </c>
      <c r="H168" s="132" t="str">
        <f t="shared" si="54"/>
        <v/>
      </c>
      <c r="I168" s="132" t="str">
        <f t="shared" si="55"/>
        <v/>
      </c>
      <c r="J168" s="16" t="str">
        <f t="shared" si="56"/>
        <v/>
      </c>
      <c r="K168" s="16" t="str">
        <f t="shared" si="57"/>
        <v/>
      </c>
      <c r="L168" s="132" t="str">
        <f t="shared" si="58"/>
        <v/>
      </c>
      <c r="M168" s="16" t="str">
        <f t="shared" si="59"/>
        <v/>
      </c>
      <c r="N168" s="133" t="str">
        <f t="shared" si="60"/>
        <v/>
      </c>
      <c r="O168" s="16" t="str">
        <f t="shared" si="61"/>
        <v/>
      </c>
      <c r="P168" s="133" t="str">
        <f t="shared" si="62"/>
        <v/>
      </c>
      <c r="Q168" s="133" t="str">
        <f t="shared" si="63"/>
        <v/>
      </c>
      <c r="R168" s="140" t="str">
        <f>IF(Q168="","",SUMPRODUCT(--(H168=$H$7:$H$251),--(I168=$I$7:$I$251),--(Q168&lt;$Q$7:$Q$251))+COUNTIF($Q$7:Q168,Q168))</f>
        <v/>
      </c>
    </row>
    <row r="169" spans="1:18" ht="29.1" customHeight="1">
      <c r="A169" s="77">
        <v>163</v>
      </c>
      <c r="B169" s="16" t="str">
        <f t="shared" si="48"/>
        <v/>
      </c>
      <c r="C169" s="130" t="str">
        <f t="shared" si="49"/>
        <v/>
      </c>
      <c r="D169" s="130" t="str">
        <f t="shared" si="50"/>
        <v/>
      </c>
      <c r="E169" s="131" t="str">
        <f t="shared" si="51"/>
        <v/>
      </c>
      <c r="F169" s="131" t="str">
        <f t="shared" si="52"/>
        <v/>
      </c>
      <c r="G169" s="131" t="str">
        <f t="shared" si="53"/>
        <v/>
      </c>
      <c r="H169" s="132" t="str">
        <f t="shared" si="54"/>
        <v/>
      </c>
      <c r="I169" s="132" t="str">
        <f t="shared" si="55"/>
        <v/>
      </c>
      <c r="J169" s="16" t="str">
        <f t="shared" si="56"/>
        <v/>
      </c>
      <c r="K169" s="16" t="str">
        <f t="shared" si="57"/>
        <v/>
      </c>
      <c r="L169" s="132" t="str">
        <f t="shared" si="58"/>
        <v/>
      </c>
      <c r="M169" s="16" t="str">
        <f t="shared" si="59"/>
        <v/>
      </c>
      <c r="N169" s="133" t="str">
        <f t="shared" si="60"/>
        <v/>
      </c>
      <c r="O169" s="16" t="str">
        <f t="shared" si="61"/>
        <v/>
      </c>
      <c r="P169" s="133" t="str">
        <f t="shared" si="62"/>
        <v/>
      </c>
      <c r="Q169" s="133" t="str">
        <f t="shared" si="63"/>
        <v/>
      </c>
      <c r="R169" s="140" t="str">
        <f>IF(Q169="","",SUMPRODUCT(--(H169=$H$7:$H$251),--(I169=$I$7:$I$251),--(Q169&lt;$Q$7:$Q$251))+COUNTIF($Q$7:Q169,Q169))</f>
        <v/>
      </c>
    </row>
    <row r="170" spans="1:18" ht="29.1" customHeight="1">
      <c r="A170" s="77">
        <v>164</v>
      </c>
      <c r="B170" s="16" t="str">
        <f t="shared" si="48"/>
        <v/>
      </c>
      <c r="C170" s="130" t="str">
        <f t="shared" si="49"/>
        <v/>
      </c>
      <c r="D170" s="130" t="str">
        <f t="shared" si="50"/>
        <v/>
      </c>
      <c r="E170" s="131" t="str">
        <f t="shared" si="51"/>
        <v/>
      </c>
      <c r="F170" s="131" t="str">
        <f t="shared" si="52"/>
        <v/>
      </c>
      <c r="G170" s="131" t="str">
        <f t="shared" si="53"/>
        <v/>
      </c>
      <c r="H170" s="132" t="str">
        <f t="shared" si="54"/>
        <v/>
      </c>
      <c r="I170" s="132" t="str">
        <f t="shared" si="55"/>
        <v/>
      </c>
      <c r="J170" s="16" t="str">
        <f t="shared" si="56"/>
        <v/>
      </c>
      <c r="K170" s="16" t="str">
        <f t="shared" si="57"/>
        <v/>
      </c>
      <c r="L170" s="132" t="str">
        <f t="shared" si="58"/>
        <v/>
      </c>
      <c r="M170" s="16" t="str">
        <f t="shared" si="59"/>
        <v/>
      </c>
      <c r="N170" s="133" t="str">
        <f t="shared" si="60"/>
        <v/>
      </c>
      <c r="O170" s="16" t="str">
        <f t="shared" si="61"/>
        <v/>
      </c>
      <c r="P170" s="133" t="str">
        <f t="shared" si="62"/>
        <v/>
      </c>
      <c r="Q170" s="133" t="str">
        <f t="shared" si="63"/>
        <v/>
      </c>
      <c r="R170" s="140" t="str">
        <f>IF(Q170="","",SUMPRODUCT(--(H170=$H$7:$H$251),--(I170=$I$7:$I$251),--(Q170&lt;$Q$7:$Q$251))+COUNTIF($Q$7:Q170,Q170))</f>
        <v/>
      </c>
    </row>
    <row r="171" spans="1:18" ht="29.1" customHeight="1">
      <c r="A171" s="77">
        <v>165</v>
      </c>
      <c r="B171" s="16" t="str">
        <f t="shared" si="48"/>
        <v/>
      </c>
      <c r="C171" s="130" t="str">
        <f t="shared" si="49"/>
        <v/>
      </c>
      <c r="D171" s="130" t="str">
        <f t="shared" si="50"/>
        <v/>
      </c>
      <c r="E171" s="131" t="str">
        <f t="shared" si="51"/>
        <v/>
      </c>
      <c r="F171" s="131" t="str">
        <f t="shared" si="52"/>
        <v/>
      </c>
      <c r="G171" s="131" t="str">
        <f t="shared" si="53"/>
        <v/>
      </c>
      <c r="H171" s="132" t="str">
        <f t="shared" si="54"/>
        <v/>
      </c>
      <c r="I171" s="132" t="str">
        <f t="shared" si="55"/>
        <v/>
      </c>
      <c r="J171" s="16" t="str">
        <f t="shared" si="56"/>
        <v/>
      </c>
      <c r="K171" s="16" t="str">
        <f t="shared" si="57"/>
        <v/>
      </c>
      <c r="L171" s="132" t="str">
        <f t="shared" si="58"/>
        <v/>
      </c>
      <c r="M171" s="16" t="str">
        <f t="shared" si="59"/>
        <v/>
      </c>
      <c r="N171" s="133" t="str">
        <f t="shared" si="60"/>
        <v/>
      </c>
      <c r="O171" s="16" t="str">
        <f t="shared" si="61"/>
        <v/>
      </c>
      <c r="P171" s="133" t="str">
        <f t="shared" si="62"/>
        <v/>
      </c>
      <c r="Q171" s="133" t="str">
        <f t="shared" si="63"/>
        <v/>
      </c>
      <c r="R171" s="140" t="str">
        <f>IF(Q171="","",SUMPRODUCT(--(H171=$H$7:$H$251),--(I171=$I$7:$I$251),--(Q171&lt;$Q$7:$Q$251))+COUNTIF($Q$7:Q171,Q171))</f>
        <v/>
      </c>
    </row>
    <row r="172" spans="1:18" ht="29.1" customHeight="1">
      <c r="A172" s="77">
        <v>166</v>
      </c>
      <c r="B172" s="16" t="str">
        <f t="shared" si="48"/>
        <v/>
      </c>
      <c r="C172" s="130" t="str">
        <f t="shared" si="49"/>
        <v/>
      </c>
      <c r="D172" s="130" t="str">
        <f t="shared" si="50"/>
        <v/>
      </c>
      <c r="E172" s="131" t="str">
        <f t="shared" si="51"/>
        <v/>
      </c>
      <c r="F172" s="131" t="str">
        <f t="shared" si="52"/>
        <v/>
      </c>
      <c r="G172" s="131" t="str">
        <f t="shared" si="53"/>
        <v/>
      </c>
      <c r="H172" s="132" t="str">
        <f t="shared" si="54"/>
        <v/>
      </c>
      <c r="I172" s="132" t="str">
        <f t="shared" si="55"/>
        <v/>
      </c>
      <c r="J172" s="16" t="str">
        <f t="shared" si="56"/>
        <v/>
      </c>
      <c r="K172" s="16" t="str">
        <f t="shared" si="57"/>
        <v/>
      </c>
      <c r="L172" s="132" t="str">
        <f t="shared" si="58"/>
        <v/>
      </c>
      <c r="M172" s="16" t="str">
        <f t="shared" si="59"/>
        <v/>
      </c>
      <c r="N172" s="133" t="str">
        <f t="shared" si="60"/>
        <v/>
      </c>
      <c r="O172" s="16" t="str">
        <f t="shared" si="61"/>
        <v/>
      </c>
      <c r="P172" s="133" t="str">
        <f t="shared" si="62"/>
        <v/>
      </c>
      <c r="Q172" s="133" t="str">
        <f t="shared" si="63"/>
        <v/>
      </c>
      <c r="R172" s="140" t="str">
        <f>IF(Q172="","",SUMPRODUCT(--(H172=$H$7:$H$251),--(I172=$I$7:$I$251),--(Q172&lt;$Q$7:$Q$251))+COUNTIF($Q$7:Q172,Q172))</f>
        <v/>
      </c>
    </row>
    <row r="173" spans="1:18" ht="29.1" customHeight="1">
      <c r="A173" s="77">
        <v>167</v>
      </c>
      <c r="B173" s="16" t="str">
        <f t="shared" si="48"/>
        <v/>
      </c>
      <c r="C173" s="130" t="str">
        <f t="shared" si="49"/>
        <v/>
      </c>
      <c r="D173" s="130" t="str">
        <f t="shared" si="50"/>
        <v/>
      </c>
      <c r="E173" s="131" t="str">
        <f t="shared" si="51"/>
        <v/>
      </c>
      <c r="F173" s="131" t="str">
        <f t="shared" si="52"/>
        <v/>
      </c>
      <c r="G173" s="131" t="str">
        <f t="shared" si="53"/>
        <v/>
      </c>
      <c r="H173" s="132" t="str">
        <f t="shared" si="54"/>
        <v/>
      </c>
      <c r="I173" s="132" t="str">
        <f t="shared" si="55"/>
        <v/>
      </c>
      <c r="J173" s="16" t="str">
        <f t="shared" si="56"/>
        <v/>
      </c>
      <c r="K173" s="16" t="str">
        <f t="shared" si="57"/>
        <v/>
      </c>
      <c r="L173" s="132" t="str">
        <f t="shared" si="58"/>
        <v/>
      </c>
      <c r="M173" s="16" t="str">
        <f t="shared" si="59"/>
        <v/>
      </c>
      <c r="N173" s="133" t="str">
        <f t="shared" si="60"/>
        <v/>
      </c>
      <c r="O173" s="16" t="str">
        <f t="shared" si="61"/>
        <v/>
      </c>
      <c r="P173" s="133" t="str">
        <f t="shared" si="62"/>
        <v/>
      </c>
      <c r="Q173" s="133" t="str">
        <f t="shared" si="63"/>
        <v/>
      </c>
      <c r="R173" s="140" t="str">
        <f>IF(Q173="","",SUMPRODUCT(--(H173=$H$7:$H$251),--(I173=$I$7:$I$251),--(Q173&lt;$Q$7:$Q$251))+COUNTIF($Q$7:Q173,Q173))</f>
        <v/>
      </c>
    </row>
    <row r="174" spans="1:18" ht="29.1" customHeight="1">
      <c r="A174" s="77">
        <v>168</v>
      </c>
      <c r="B174" s="16" t="str">
        <f t="shared" si="48"/>
        <v/>
      </c>
      <c r="C174" s="130" t="str">
        <f t="shared" si="49"/>
        <v/>
      </c>
      <c r="D174" s="130" t="str">
        <f t="shared" si="50"/>
        <v/>
      </c>
      <c r="E174" s="131" t="str">
        <f t="shared" si="51"/>
        <v/>
      </c>
      <c r="F174" s="131" t="str">
        <f t="shared" si="52"/>
        <v/>
      </c>
      <c r="G174" s="131" t="str">
        <f t="shared" si="53"/>
        <v/>
      </c>
      <c r="H174" s="132" t="str">
        <f t="shared" si="54"/>
        <v/>
      </c>
      <c r="I174" s="132" t="str">
        <f t="shared" si="55"/>
        <v/>
      </c>
      <c r="J174" s="16" t="str">
        <f t="shared" si="56"/>
        <v/>
      </c>
      <c r="K174" s="16" t="str">
        <f t="shared" si="57"/>
        <v/>
      </c>
      <c r="L174" s="132" t="str">
        <f t="shared" si="58"/>
        <v/>
      </c>
      <c r="M174" s="16" t="str">
        <f t="shared" si="59"/>
        <v/>
      </c>
      <c r="N174" s="133" t="str">
        <f t="shared" si="60"/>
        <v/>
      </c>
      <c r="O174" s="16" t="str">
        <f t="shared" si="61"/>
        <v/>
      </c>
      <c r="P174" s="133" t="str">
        <f t="shared" si="62"/>
        <v/>
      </c>
      <c r="Q174" s="133" t="str">
        <f t="shared" si="63"/>
        <v/>
      </c>
      <c r="R174" s="140" t="str">
        <f>IF(Q174="","",SUMPRODUCT(--(H174=$H$7:$H$251),--(I174=$I$7:$I$251),--(Q174&lt;$Q$7:$Q$251))+COUNTIF($Q$7:Q174,Q174))</f>
        <v/>
      </c>
    </row>
    <row r="175" spans="1:18" ht="29.1" customHeight="1">
      <c r="A175" s="77">
        <v>169</v>
      </c>
      <c r="B175" s="16" t="str">
        <f t="shared" si="48"/>
        <v/>
      </c>
      <c r="C175" s="130" t="str">
        <f t="shared" si="49"/>
        <v/>
      </c>
      <c r="D175" s="130" t="str">
        <f t="shared" si="50"/>
        <v/>
      </c>
      <c r="E175" s="131" t="str">
        <f t="shared" si="51"/>
        <v/>
      </c>
      <c r="F175" s="131" t="str">
        <f t="shared" si="52"/>
        <v/>
      </c>
      <c r="G175" s="131" t="str">
        <f t="shared" si="53"/>
        <v/>
      </c>
      <c r="H175" s="132" t="str">
        <f t="shared" si="54"/>
        <v/>
      </c>
      <c r="I175" s="132" t="str">
        <f t="shared" si="55"/>
        <v/>
      </c>
      <c r="J175" s="16" t="str">
        <f t="shared" si="56"/>
        <v/>
      </c>
      <c r="K175" s="16" t="str">
        <f t="shared" si="57"/>
        <v/>
      </c>
      <c r="L175" s="132" t="str">
        <f t="shared" si="58"/>
        <v/>
      </c>
      <c r="M175" s="16" t="str">
        <f t="shared" si="59"/>
        <v/>
      </c>
      <c r="N175" s="133" t="str">
        <f t="shared" si="60"/>
        <v/>
      </c>
      <c r="O175" s="16" t="str">
        <f t="shared" si="61"/>
        <v/>
      </c>
      <c r="P175" s="133" t="str">
        <f t="shared" si="62"/>
        <v/>
      </c>
      <c r="Q175" s="133" t="str">
        <f t="shared" si="63"/>
        <v/>
      </c>
      <c r="R175" s="140" t="str">
        <f>IF(Q175="","",SUMPRODUCT(--(H175=$H$7:$H$251),--(I175=$I$7:$I$251),--(Q175&lt;$Q$7:$Q$251))+COUNTIF($Q$7:Q175,Q175))</f>
        <v/>
      </c>
    </row>
    <row r="176" spans="1:18" ht="29.1" customHeight="1">
      <c r="A176" s="77">
        <v>170</v>
      </c>
      <c r="B176" s="16" t="str">
        <f t="shared" si="48"/>
        <v/>
      </c>
      <c r="C176" s="130" t="str">
        <f t="shared" si="49"/>
        <v/>
      </c>
      <c r="D176" s="130" t="str">
        <f t="shared" si="50"/>
        <v/>
      </c>
      <c r="E176" s="131" t="str">
        <f t="shared" si="51"/>
        <v/>
      </c>
      <c r="F176" s="131" t="str">
        <f t="shared" si="52"/>
        <v/>
      </c>
      <c r="G176" s="131" t="str">
        <f t="shared" si="53"/>
        <v/>
      </c>
      <c r="H176" s="132" t="str">
        <f t="shared" si="54"/>
        <v/>
      </c>
      <c r="I176" s="132" t="str">
        <f t="shared" si="55"/>
        <v/>
      </c>
      <c r="J176" s="16" t="str">
        <f t="shared" si="56"/>
        <v/>
      </c>
      <c r="K176" s="16" t="str">
        <f t="shared" si="57"/>
        <v/>
      </c>
      <c r="L176" s="132" t="str">
        <f t="shared" si="58"/>
        <v/>
      </c>
      <c r="M176" s="16" t="str">
        <f t="shared" si="59"/>
        <v/>
      </c>
      <c r="N176" s="133" t="str">
        <f t="shared" si="60"/>
        <v/>
      </c>
      <c r="O176" s="16" t="str">
        <f t="shared" si="61"/>
        <v/>
      </c>
      <c r="P176" s="133" t="str">
        <f t="shared" si="62"/>
        <v/>
      </c>
      <c r="Q176" s="133" t="str">
        <f t="shared" si="63"/>
        <v/>
      </c>
      <c r="R176" s="140" t="str">
        <f>IF(Q176="","",SUMPRODUCT(--(H176=$H$7:$H$251),--(I176=$I$7:$I$251),--(Q176&lt;$Q$7:$Q$251))+COUNTIF($Q$7:Q176,Q176))</f>
        <v/>
      </c>
    </row>
    <row r="177" spans="1:18" ht="29.1" customHeight="1">
      <c r="A177" s="77">
        <v>171</v>
      </c>
      <c r="B177" s="16" t="str">
        <f t="shared" si="48"/>
        <v/>
      </c>
      <c r="C177" s="130" t="str">
        <f t="shared" si="49"/>
        <v/>
      </c>
      <c r="D177" s="130" t="str">
        <f t="shared" si="50"/>
        <v/>
      </c>
      <c r="E177" s="131" t="str">
        <f t="shared" si="51"/>
        <v/>
      </c>
      <c r="F177" s="131" t="str">
        <f t="shared" si="52"/>
        <v/>
      </c>
      <c r="G177" s="131" t="str">
        <f t="shared" si="53"/>
        <v/>
      </c>
      <c r="H177" s="132" t="str">
        <f t="shared" si="54"/>
        <v/>
      </c>
      <c r="I177" s="132" t="str">
        <f t="shared" si="55"/>
        <v/>
      </c>
      <c r="J177" s="16" t="str">
        <f t="shared" si="56"/>
        <v/>
      </c>
      <c r="K177" s="16" t="str">
        <f t="shared" si="57"/>
        <v/>
      </c>
      <c r="L177" s="132" t="str">
        <f t="shared" si="58"/>
        <v/>
      </c>
      <c r="M177" s="16" t="str">
        <f t="shared" si="59"/>
        <v/>
      </c>
      <c r="N177" s="133" t="str">
        <f t="shared" si="60"/>
        <v/>
      </c>
      <c r="O177" s="16" t="str">
        <f t="shared" si="61"/>
        <v/>
      </c>
      <c r="P177" s="133" t="str">
        <f t="shared" si="62"/>
        <v/>
      </c>
      <c r="Q177" s="133" t="str">
        <f t="shared" si="63"/>
        <v/>
      </c>
      <c r="R177" s="140" t="str">
        <f>IF(Q177="","",SUMPRODUCT(--(H177=$H$7:$H$251),--(I177=$I$7:$I$251),--(Q177&lt;$Q$7:$Q$251))+COUNTIF($Q$7:Q177,Q177))</f>
        <v/>
      </c>
    </row>
    <row r="178" spans="1:18" ht="29.1" customHeight="1">
      <c r="A178" s="77">
        <v>172</v>
      </c>
      <c r="B178" s="16" t="str">
        <f t="shared" si="48"/>
        <v/>
      </c>
      <c r="C178" s="130" t="str">
        <f t="shared" si="49"/>
        <v/>
      </c>
      <c r="D178" s="130" t="str">
        <f t="shared" si="50"/>
        <v/>
      </c>
      <c r="E178" s="131" t="str">
        <f t="shared" si="51"/>
        <v/>
      </c>
      <c r="F178" s="131" t="str">
        <f t="shared" si="52"/>
        <v/>
      </c>
      <c r="G178" s="131" t="str">
        <f t="shared" si="53"/>
        <v/>
      </c>
      <c r="H178" s="132" t="str">
        <f t="shared" si="54"/>
        <v/>
      </c>
      <c r="I178" s="132" t="str">
        <f t="shared" si="55"/>
        <v/>
      </c>
      <c r="J178" s="16" t="str">
        <f t="shared" si="56"/>
        <v/>
      </c>
      <c r="K178" s="16" t="str">
        <f t="shared" si="57"/>
        <v/>
      </c>
      <c r="L178" s="132" t="str">
        <f t="shared" si="58"/>
        <v/>
      </c>
      <c r="M178" s="16" t="str">
        <f t="shared" si="59"/>
        <v/>
      </c>
      <c r="N178" s="133" t="str">
        <f t="shared" si="60"/>
        <v/>
      </c>
      <c r="O178" s="16" t="str">
        <f t="shared" si="61"/>
        <v/>
      </c>
      <c r="P178" s="133" t="str">
        <f t="shared" si="62"/>
        <v/>
      </c>
      <c r="Q178" s="133" t="str">
        <f t="shared" si="63"/>
        <v/>
      </c>
      <c r="R178" s="140" t="str">
        <f>IF(Q178="","",SUMPRODUCT(--(H178=$H$7:$H$251),--(I178=$I$7:$I$251),--(Q178&lt;$Q$7:$Q$251))+COUNTIF($Q$7:Q178,Q178))</f>
        <v/>
      </c>
    </row>
    <row r="179" spans="1:18" ht="29.1" customHeight="1">
      <c r="A179" s="77">
        <v>173</v>
      </c>
      <c r="B179" s="16" t="str">
        <f t="shared" si="48"/>
        <v/>
      </c>
      <c r="C179" s="130" t="str">
        <f t="shared" si="49"/>
        <v/>
      </c>
      <c r="D179" s="130" t="str">
        <f t="shared" si="50"/>
        <v/>
      </c>
      <c r="E179" s="131" t="str">
        <f t="shared" si="51"/>
        <v/>
      </c>
      <c r="F179" s="131" t="str">
        <f t="shared" si="52"/>
        <v/>
      </c>
      <c r="G179" s="131" t="str">
        <f t="shared" si="53"/>
        <v/>
      </c>
      <c r="H179" s="132" t="str">
        <f t="shared" si="54"/>
        <v/>
      </c>
      <c r="I179" s="132" t="str">
        <f t="shared" si="55"/>
        <v/>
      </c>
      <c r="J179" s="16" t="str">
        <f t="shared" si="56"/>
        <v/>
      </c>
      <c r="K179" s="16" t="str">
        <f t="shared" si="57"/>
        <v/>
      </c>
      <c r="L179" s="132" t="str">
        <f t="shared" si="58"/>
        <v/>
      </c>
      <c r="M179" s="16" t="str">
        <f t="shared" si="59"/>
        <v/>
      </c>
      <c r="N179" s="133" t="str">
        <f t="shared" si="60"/>
        <v/>
      </c>
      <c r="O179" s="16" t="str">
        <f t="shared" si="61"/>
        <v/>
      </c>
      <c r="P179" s="133" t="str">
        <f t="shared" si="62"/>
        <v/>
      </c>
      <c r="Q179" s="133" t="str">
        <f t="shared" si="63"/>
        <v/>
      </c>
      <c r="R179" s="140" t="str">
        <f>IF(Q179="","",SUMPRODUCT(--(H179=$H$7:$H$251),--(I179=$I$7:$I$251),--(Q179&lt;$Q$7:$Q$251))+COUNTIF($Q$7:Q179,Q179))</f>
        <v/>
      </c>
    </row>
    <row r="180" spans="1:18" ht="29.1" customHeight="1">
      <c r="A180" s="77">
        <v>174</v>
      </c>
      <c r="B180" s="16" t="str">
        <f t="shared" si="48"/>
        <v/>
      </c>
      <c r="C180" s="130" t="str">
        <f t="shared" si="49"/>
        <v/>
      </c>
      <c r="D180" s="130" t="str">
        <f t="shared" si="50"/>
        <v/>
      </c>
      <c r="E180" s="131" t="str">
        <f t="shared" si="51"/>
        <v/>
      </c>
      <c r="F180" s="131" t="str">
        <f t="shared" si="52"/>
        <v/>
      </c>
      <c r="G180" s="131" t="str">
        <f t="shared" si="53"/>
        <v/>
      </c>
      <c r="H180" s="132" t="str">
        <f t="shared" si="54"/>
        <v/>
      </c>
      <c r="I180" s="132" t="str">
        <f t="shared" si="55"/>
        <v/>
      </c>
      <c r="J180" s="16" t="str">
        <f t="shared" si="56"/>
        <v/>
      </c>
      <c r="K180" s="16" t="str">
        <f t="shared" si="57"/>
        <v/>
      </c>
      <c r="L180" s="132" t="str">
        <f t="shared" si="58"/>
        <v/>
      </c>
      <c r="M180" s="16" t="str">
        <f t="shared" si="59"/>
        <v/>
      </c>
      <c r="N180" s="133" t="str">
        <f t="shared" si="60"/>
        <v/>
      </c>
      <c r="O180" s="16" t="str">
        <f t="shared" si="61"/>
        <v/>
      </c>
      <c r="P180" s="133" t="str">
        <f t="shared" si="62"/>
        <v/>
      </c>
      <c r="Q180" s="133" t="str">
        <f t="shared" si="63"/>
        <v/>
      </c>
      <c r="R180" s="140" t="str">
        <f>IF(Q180="","",SUMPRODUCT(--(H180=$H$7:$H$251),--(I180=$I$7:$I$251),--(Q180&lt;$Q$7:$Q$251))+COUNTIF($Q$7:Q180,Q180))</f>
        <v/>
      </c>
    </row>
    <row r="181" spans="1:18" ht="29.1" customHeight="1">
      <c r="A181" s="77">
        <v>175</v>
      </c>
      <c r="B181" s="16" t="str">
        <f t="shared" si="48"/>
        <v/>
      </c>
      <c r="C181" s="130" t="str">
        <f t="shared" si="49"/>
        <v/>
      </c>
      <c r="D181" s="130" t="str">
        <f t="shared" si="50"/>
        <v/>
      </c>
      <c r="E181" s="131" t="str">
        <f t="shared" si="51"/>
        <v/>
      </c>
      <c r="F181" s="131" t="str">
        <f t="shared" si="52"/>
        <v/>
      </c>
      <c r="G181" s="131" t="str">
        <f t="shared" si="53"/>
        <v/>
      </c>
      <c r="H181" s="132" t="str">
        <f t="shared" si="54"/>
        <v/>
      </c>
      <c r="I181" s="132" t="str">
        <f t="shared" si="55"/>
        <v/>
      </c>
      <c r="J181" s="16" t="str">
        <f t="shared" si="56"/>
        <v/>
      </c>
      <c r="K181" s="16" t="str">
        <f t="shared" si="57"/>
        <v/>
      </c>
      <c r="L181" s="132" t="str">
        <f t="shared" si="58"/>
        <v/>
      </c>
      <c r="M181" s="16" t="str">
        <f t="shared" si="59"/>
        <v/>
      </c>
      <c r="N181" s="133" t="str">
        <f t="shared" si="60"/>
        <v/>
      </c>
      <c r="O181" s="16" t="str">
        <f t="shared" si="61"/>
        <v/>
      </c>
      <c r="P181" s="133" t="str">
        <f t="shared" si="62"/>
        <v/>
      </c>
      <c r="Q181" s="133" t="str">
        <f t="shared" si="63"/>
        <v/>
      </c>
      <c r="R181" s="140" t="str">
        <f>IF(Q181="","",SUMPRODUCT(--(H181=$H$7:$H$251),--(I181=$I$7:$I$251),--(Q181&lt;$Q$7:$Q$251))+COUNTIF($Q$7:Q181,Q181))</f>
        <v/>
      </c>
    </row>
    <row r="182" spans="1:18" ht="29.1" customHeight="1">
      <c r="A182" s="77">
        <v>176</v>
      </c>
      <c r="B182" s="16" t="str">
        <f t="shared" si="48"/>
        <v/>
      </c>
      <c r="C182" s="130" t="str">
        <f t="shared" si="49"/>
        <v/>
      </c>
      <c r="D182" s="130" t="str">
        <f t="shared" si="50"/>
        <v/>
      </c>
      <c r="E182" s="131" t="str">
        <f t="shared" si="51"/>
        <v/>
      </c>
      <c r="F182" s="131" t="str">
        <f t="shared" si="52"/>
        <v/>
      </c>
      <c r="G182" s="131" t="str">
        <f t="shared" si="53"/>
        <v/>
      </c>
      <c r="H182" s="132" t="str">
        <f t="shared" si="54"/>
        <v/>
      </c>
      <c r="I182" s="132" t="str">
        <f t="shared" si="55"/>
        <v/>
      </c>
      <c r="J182" s="16" t="str">
        <f t="shared" si="56"/>
        <v/>
      </c>
      <c r="K182" s="16" t="str">
        <f t="shared" si="57"/>
        <v/>
      </c>
      <c r="L182" s="132" t="str">
        <f t="shared" si="58"/>
        <v/>
      </c>
      <c r="M182" s="16" t="str">
        <f t="shared" si="59"/>
        <v/>
      </c>
      <c r="N182" s="133" t="str">
        <f t="shared" si="60"/>
        <v/>
      </c>
      <c r="O182" s="16" t="str">
        <f t="shared" si="61"/>
        <v/>
      </c>
      <c r="P182" s="133" t="str">
        <f t="shared" si="62"/>
        <v/>
      </c>
      <c r="Q182" s="133" t="str">
        <f t="shared" si="63"/>
        <v/>
      </c>
      <c r="R182" s="140" t="str">
        <f>IF(Q182="","",SUMPRODUCT(--(H182=$H$7:$H$251),--(I182=$I$7:$I$251),--(Q182&lt;$Q$7:$Q$251))+COUNTIF($Q$7:Q182,Q182))</f>
        <v/>
      </c>
    </row>
    <row r="183" spans="1:18" ht="29.1" customHeight="1">
      <c r="A183" s="77">
        <v>177</v>
      </c>
      <c r="B183" s="16" t="str">
        <f t="shared" si="48"/>
        <v/>
      </c>
      <c r="C183" s="130" t="str">
        <f t="shared" si="49"/>
        <v/>
      </c>
      <c r="D183" s="130" t="str">
        <f t="shared" si="50"/>
        <v/>
      </c>
      <c r="E183" s="131" t="str">
        <f t="shared" si="51"/>
        <v/>
      </c>
      <c r="F183" s="131" t="str">
        <f t="shared" si="52"/>
        <v/>
      </c>
      <c r="G183" s="131" t="str">
        <f t="shared" si="53"/>
        <v/>
      </c>
      <c r="H183" s="132" t="str">
        <f t="shared" si="54"/>
        <v/>
      </c>
      <c r="I183" s="132" t="str">
        <f t="shared" si="55"/>
        <v/>
      </c>
      <c r="J183" s="16" t="str">
        <f t="shared" si="56"/>
        <v/>
      </c>
      <c r="K183" s="16" t="str">
        <f t="shared" si="57"/>
        <v/>
      </c>
      <c r="L183" s="132" t="str">
        <f t="shared" si="58"/>
        <v/>
      </c>
      <c r="M183" s="16" t="str">
        <f t="shared" si="59"/>
        <v/>
      </c>
      <c r="N183" s="133" t="str">
        <f t="shared" si="60"/>
        <v/>
      </c>
      <c r="O183" s="16" t="str">
        <f t="shared" si="61"/>
        <v/>
      </c>
      <c r="P183" s="133" t="str">
        <f t="shared" si="62"/>
        <v/>
      </c>
      <c r="Q183" s="133" t="str">
        <f t="shared" si="63"/>
        <v/>
      </c>
      <c r="R183" s="140" t="str">
        <f>IF(Q183="","",SUMPRODUCT(--(H183=$H$7:$H$251),--(I183=$I$7:$I$251),--(Q183&lt;$Q$7:$Q$251))+COUNTIF($Q$7:Q183,Q183))</f>
        <v/>
      </c>
    </row>
    <row r="184" spans="1:18" ht="29.1" customHeight="1">
      <c r="A184" s="77">
        <v>178</v>
      </c>
      <c r="B184" s="16" t="str">
        <f t="shared" si="48"/>
        <v/>
      </c>
      <c r="C184" s="130" t="str">
        <f t="shared" si="49"/>
        <v/>
      </c>
      <c r="D184" s="130" t="str">
        <f t="shared" si="50"/>
        <v/>
      </c>
      <c r="E184" s="131" t="str">
        <f t="shared" si="51"/>
        <v/>
      </c>
      <c r="F184" s="131" t="str">
        <f t="shared" si="52"/>
        <v/>
      </c>
      <c r="G184" s="131" t="str">
        <f t="shared" si="53"/>
        <v/>
      </c>
      <c r="H184" s="132" t="str">
        <f t="shared" si="54"/>
        <v/>
      </c>
      <c r="I184" s="132" t="str">
        <f t="shared" si="55"/>
        <v/>
      </c>
      <c r="J184" s="16" t="str">
        <f t="shared" si="56"/>
        <v/>
      </c>
      <c r="K184" s="16" t="str">
        <f t="shared" si="57"/>
        <v/>
      </c>
      <c r="L184" s="132" t="str">
        <f t="shared" si="58"/>
        <v/>
      </c>
      <c r="M184" s="16" t="str">
        <f t="shared" si="59"/>
        <v/>
      </c>
      <c r="N184" s="133" t="str">
        <f t="shared" si="60"/>
        <v/>
      </c>
      <c r="O184" s="16" t="str">
        <f t="shared" si="61"/>
        <v/>
      </c>
      <c r="P184" s="133" t="str">
        <f t="shared" si="62"/>
        <v/>
      </c>
      <c r="Q184" s="133" t="str">
        <f t="shared" si="63"/>
        <v/>
      </c>
      <c r="R184" s="140" t="str">
        <f>IF(Q184="","",SUMPRODUCT(--(H184=$H$7:$H$251),--(I184=$I$7:$I$251),--(Q184&lt;$Q$7:$Q$251))+COUNTIF($Q$7:Q184,Q184))</f>
        <v/>
      </c>
    </row>
    <row r="185" spans="1:18" ht="29.1" customHeight="1">
      <c r="A185" s="77">
        <v>179</v>
      </c>
      <c r="B185" s="16" t="str">
        <f t="shared" si="48"/>
        <v/>
      </c>
      <c r="C185" s="130" t="str">
        <f t="shared" si="49"/>
        <v/>
      </c>
      <c r="D185" s="130" t="str">
        <f t="shared" si="50"/>
        <v/>
      </c>
      <c r="E185" s="131" t="str">
        <f t="shared" si="51"/>
        <v/>
      </c>
      <c r="F185" s="131" t="str">
        <f t="shared" si="52"/>
        <v/>
      </c>
      <c r="G185" s="131" t="str">
        <f t="shared" si="53"/>
        <v/>
      </c>
      <c r="H185" s="132" t="str">
        <f t="shared" si="54"/>
        <v/>
      </c>
      <c r="I185" s="132" t="str">
        <f t="shared" si="55"/>
        <v/>
      </c>
      <c r="J185" s="16" t="str">
        <f t="shared" si="56"/>
        <v/>
      </c>
      <c r="K185" s="16" t="str">
        <f t="shared" si="57"/>
        <v/>
      </c>
      <c r="L185" s="132" t="str">
        <f t="shared" si="58"/>
        <v/>
      </c>
      <c r="M185" s="16" t="str">
        <f t="shared" si="59"/>
        <v/>
      </c>
      <c r="N185" s="133" t="str">
        <f t="shared" si="60"/>
        <v/>
      </c>
      <c r="O185" s="16" t="str">
        <f t="shared" si="61"/>
        <v/>
      </c>
      <c r="P185" s="133" t="str">
        <f t="shared" si="62"/>
        <v/>
      </c>
      <c r="Q185" s="133" t="str">
        <f t="shared" si="63"/>
        <v/>
      </c>
      <c r="R185" s="140" t="str">
        <f>IF(Q185="","",SUMPRODUCT(--(H185=$H$7:$H$251),--(I185=$I$7:$I$251),--(Q185&lt;$Q$7:$Q$251))+COUNTIF($Q$7:Q185,Q185))</f>
        <v/>
      </c>
    </row>
    <row r="186" spans="1:18" ht="29.1" customHeight="1">
      <c r="A186" s="77">
        <v>180</v>
      </c>
      <c r="B186" s="16" t="str">
        <f t="shared" si="48"/>
        <v/>
      </c>
      <c r="C186" s="130" t="str">
        <f t="shared" si="49"/>
        <v/>
      </c>
      <c r="D186" s="130" t="str">
        <f t="shared" si="50"/>
        <v/>
      </c>
      <c r="E186" s="131" t="str">
        <f t="shared" si="51"/>
        <v/>
      </c>
      <c r="F186" s="131" t="str">
        <f t="shared" si="52"/>
        <v/>
      </c>
      <c r="G186" s="131" t="str">
        <f t="shared" si="53"/>
        <v/>
      </c>
      <c r="H186" s="132" t="str">
        <f t="shared" si="54"/>
        <v/>
      </c>
      <c r="I186" s="132" t="str">
        <f t="shared" si="55"/>
        <v/>
      </c>
      <c r="J186" s="16" t="str">
        <f t="shared" si="56"/>
        <v/>
      </c>
      <c r="K186" s="16" t="str">
        <f t="shared" si="57"/>
        <v/>
      </c>
      <c r="L186" s="132" t="str">
        <f t="shared" si="58"/>
        <v/>
      </c>
      <c r="M186" s="16" t="str">
        <f t="shared" si="59"/>
        <v/>
      </c>
      <c r="N186" s="133" t="str">
        <f t="shared" si="60"/>
        <v/>
      </c>
      <c r="O186" s="16" t="str">
        <f t="shared" si="61"/>
        <v/>
      </c>
      <c r="P186" s="133" t="str">
        <f t="shared" si="62"/>
        <v/>
      </c>
      <c r="Q186" s="133" t="str">
        <f t="shared" si="63"/>
        <v/>
      </c>
      <c r="R186" s="140" t="str">
        <f>IF(Q186="","",SUMPRODUCT(--(H186=$H$7:$H$251),--(I186=$I$7:$I$251),--(Q186&lt;$Q$7:$Q$251))+COUNTIF($Q$7:Q186,Q186))</f>
        <v/>
      </c>
    </row>
    <row r="187" spans="1:18" ht="29.1" customHeight="1">
      <c r="A187" s="77">
        <v>181</v>
      </c>
      <c r="B187" s="16" t="str">
        <f t="shared" si="48"/>
        <v/>
      </c>
      <c r="C187" s="130" t="str">
        <f t="shared" si="49"/>
        <v/>
      </c>
      <c r="D187" s="130" t="str">
        <f t="shared" si="50"/>
        <v/>
      </c>
      <c r="E187" s="131" t="str">
        <f t="shared" si="51"/>
        <v/>
      </c>
      <c r="F187" s="131" t="str">
        <f t="shared" si="52"/>
        <v/>
      </c>
      <c r="G187" s="131" t="str">
        <f t="shared" si="53"/>
        <v/>
      </c>
      <c r="H187" s="132" t="str">
        <f t="shared" si="54"/>
        <v/>
      </c>
      <c r="I187" s="132" t="str">
        <f t="shared" si="55"/>
        <v/>
      </c>
      <c r="J187" s="16" t="str">
        <f t="shared" si="56"/>
        <v/>
      </c>
      <c r="K187" s="16" t="str">
        <f t="shared" si="57"/>
        <v/>
      </c>
      <c r="L187" s="132" t="str">
        <f t="shared" si="58"/>
        <v/>
      </c>
      <c r="M187" s="16" t="str">
        <f t="shared" si="59"/>
        <v/>
      </c>
      <c r="N187" s="133" t="str">
        <f t="shared" si="60"/>
        <v/>
      </c>
      <c r="O187" s="16" t="str">
        <f t="shared" si="61"/>
        <v/>
      </c>
      <c r="P187" s="133" t="str">
        <f t="shared" si="62"/>
        <v/>
      </c>
      <c r="Q187" s="133" t="str">
        <f t="shared" si="63"/>
        <v/>
      </c>
      <c r="R187" s="140" t="str">
        <f>IF(Q187="","",SUMPRODUCT(--(H187=$H$7:$H$251),--(I187=$I$7:$I$251),--(Q187&lt;$Q$7:$Q$251))+COUNTIF($Q$7:Q187,Q187))</f>
        <v/>
      </c>
    </row>
    <row r="188" spans="1:18" ht="29.1" customHeight="1">
      <c r="A188" s="77">
        <v>182</v>
      </c>
      <c r="B188" s="16" t="str">
        <f t="shared" si="48"/>
        <v/>
      </c>
      <c r="C188" s="130" t="str">
        <f t="shared" si="49"/>
        <v/>
      </c>
      <c r="D188" s="130" t="str">
        <f t="shared" si="50"/>
        <v/>
      </c>
      <c r="E188" s="131" t="str">
        <f t="shared" si="51"/>
        <v/>
      </c>
      <c r="F188" s="131" t="str">
        <f t="shared" si="52"/>
        <v/>
      </c>
      <c r="G188" s="131" t="str">
        <f t="shared" si="53"/>
        <v/>
      </c>
      <c r="H188" s="132" t="str">
        <f t="shared" si="54"/>
        <v/>
      </c>
      <c r="I188" s="132" t="str">
        <f t="shared" si="55"/>
        <v/>
      </c>
      <c r="J188" s="16" t="str">
        <f t="shared" si="56"/>
        <v/>
      </c>
      <c r="K188" s="16" t="str">
        <f t="shared" si="57"/>
        <v/>
      </c>
      <c r="L188" s="132" t="str">
        <f t="shared" si="58"/>
        <v/>
      </c>
      <c r="M188" s="16" t="str">
        <f t="shared" si="59"/>
        <v/>
      </c>
      <c r="N188" s="133" t="str">
        <f t="shared" si="60"/>
        <v/>
      </c>
      <c r="O188" s="16" t="str">
        <f t="shared" si="61"/>
        <v/>
      </c>
      <c r="P188" s="133" t="str">
        <f t="shared" si="62"/>
        <v/>
      </c>
      <c r="Q188" s="133" t="str">
        <f t="shared" si="63"/>
        <v/>
      </c>
      <c r="R188" s="140" t="str">
        <f>IF(Q188="","",SUMPRODUCT(--(H188=$H$7:$H$251),--(I188=$I$7:$I$251),--(Q188&lt;$Q$7:$Q$251))+COUNTIF($Q$7:Q188,Q188))</f>
        <v/>
      </c>
    </row>
    <row r="189" spans="1:18" ht="29.1" customHeight="1">
      <c r="A189" s="77">
        <v>183</v>
      </c>
      <c r="B189" s="16" t="str">
        <f t="shared" si="48"/>
        <v/>
      </c>
      <c r="C189" s="130" t="str">
        <f t="shared" si="49"/>
        <v/>
      </c>
      <c r="D189" s="130" t="str">
        <f t="shared" si="50"/>
        <v/>
      </c>
      <c r="E189" s="131" t="str">
        <f t="shared" si="51"/>
        <v/>
      </c>
      <c r="F189" s="131" t="str">
        <f t="shared" si="52"/>
        <v/>
      </c>
      <c r="G189" s="131" t="str">
        <f t="shared" si="53"/>
        <v/>
      </c>
      <c r="H189" s="132" t="str">
        <f t="shared" si="54"/>
        <v/>
      </c>
      <c r="I189" s="132" t="str">
        <f t="shared" si="55"/>
        <v/>
      </c>
      <c r="J189" s="16" t="str">
        <f t="shared" si="56"/>
        <v/>
      </c>
      <c r="K189" s="16" t="str">
        <f t="shared" si="57"/>
        <v/>
      </c>
      <c r="L189" s="132" t="str">
        <f t="shared" si="58"/>
        <v/>
      </c>
      <c r="M189" s="16" t="str">
        <f t="shared" si="59"/>
        <v/>
      </c>
      <c r="N189" s="133" t="str">
        <f t="shared" si="60"/>
        <v/>
      </c>
      <c r="O189" s="16" t="str">
        <f t="shared" si="61"/>
        <v/>
      </c>
      <c r="P189" s="133" t="str">
        <f t="shared" si="62"/>
        <v/>
      </c>
      <c r="Q189" s="133" t="str">
        <f t="shared" si="63"/>
        <v/>
      </c>
      <c r="R189" s="140" t="str">
        <f>IF(Q189="","",SUMPRODUCT(--(H189=$H$7:$H$251),--(I189=$I$7:$I$251),--(Q189&lt;$Q$7:$Q$251))+COUNTIF($Q$7:Q189,Q189))</f>
        <v/>
      </c>
    </row>
    <row r="190" spans="1:18" ht="29.1" customHeight="1">
      <c r="A190" s="77">
        <v>184</v>
      </c>
      <c r="B190" s="16" t="str">
        <f t="shared" si="48"/>
        <v/>
      </c>
      <c r="C190" s="130" t="str">
        <f t="shared" si="49"/>
        <v/>
      </c>
      <c r="D190" s="130" t="str">
        <f t="shared" si="50"/>
        <v/>
      </c>
      <c r="E190" s="131" t="str">
        <f t="shared" si="51"/>
        <v/>
      </c>
      <c r="F190" s="131" t="str">
        <f t="shared" si="52"/>
        <v/>
      </c>
      <c r="G190" s="131" t="str">
        <f t="shared" si="53"/>
        <v/>
      </c>
      <c r="H190" s="132" t="str">
        <f t="shared" si="54"/>
        <v/>
      </c>
      <c r="I190" s="132" t="str">
        <f t="shared" si="55"/>
        <v/>
      </c>
      <c r="J190" s="16" t="str">
        <f t="shared" si="56"/>
        <v/>
      </c>
      <c r="K190" s="16" t="str">
        <f t="shared" si="57"/>
        <v/>
      </c>
      <c r="L190" s="132" t="str">
        <f t="shared" si="58"/>
        <v/>
      </c>
      <c r="M190" s="16" t="str">
        <f t="shared" si="59"/>
        <v/>
      </c>
      <c r="N190" s="133" t="str">
        <f t="shared" si="60"/>
        <v/>
      </c>
      <c r="O190" s="16" t="str">
        <f t="shared" si="61"/>
        <v/>
      </c>
      <c r="P190" s="133" t="str">
        <f t="shared" si="62"/>
        <v/>
      </c>
      <c r="Q190" s="133" t="str">
        <f t="shared" si="63"/>
        <v/>
      </c>
      <c r="R190" s="140" t="str">
        <f>IF(Q190="","",SUMPRODUCT(--(H190=$H$7:$H$251),--(I190=$I$7:$I$251),--(Q190&lt;$Q$7:$Q$251))+COUNTIF($Q$7:Q190,Q190))</f>
        <v/>
      </c>
    </row>
    <row r="191" spans="1:18" ht="29.1" customHeight="1">
      <c r="A191" s="77">
        <v>185</v>
      </c>
      <c r="B191" s="16" t="str">
        <f t="shared" si="48"/>
        <v/>
      </c>
      <c r="C191" s="130" t="str">
        <f t="shared" si="49"/>
        <v/>
      </c>
      <c r="D191" s="130" t="str">
        <f t="shared" si="50"/>
        <v/>
      </c>
      <c r="E191" s="131" t="str">
        <f t="shared" si="51"/>
        <v/>
      </c>
      <c r="F191" s="131" t="str">
        <f t="shared" si="52"/>
        <v/>
      </c>
      <c r="G191" s="131" t="str">
        <f t="shared" si="53"/>
        <v/>
      </c>
      <c r="H191" s="132" t="str">
        <f t="shared" si="54"/>
        <v/>
      </c>
      <c r="I191" s="132" t="str">
        <f t="shared" si="55"/>
        <v/>
      </c>
      <c r="J191" s="16" t="str">
        <f t="shared" si="56"/>
        <v/>
      </c>
      <c r="K191" s="16" t="str">
        <f t="shared" si="57"/>
        <v/>
      </c>
      <c r="L191" s="132" t="str">
        <f t="shared" si="58"/>
        <v/>
      </c>
      <c r="M191" s="16" t="str">
        <f t="shared" si="59"/>
        <v/>
      </c>
      <c r="N191" s="133" t="str">
        <f t="shared" si="60"/>
        <v/>
      </c>
      <c r="O191" s="16" t="str">
        <f t="shared" si="61"/>
        <v/>
      </c>
      <c r="P191" s="133" t="str">
        <f t="shared" si="62"/>
        <v/>
      </c>
      <c r="Q191" s="133" t="str">
        <f t="shared" si="63"/>
        <v/>
      </c>
      <c r="R191" s="140" t="str">
        <f>IF(Q191="","",SUMPRODUCT(--(H191=$H$7:$H$251),--(I191=$I$7:$I$251),--(Q191&lt;$Q$7:$Q$251))+COUNTIF($Q$7:Q191,Q191))</f>
        <v/>
      </c>
    </row>
    <row r="192" spans="1:18" ht="29.1" customHeight="1">
      <c r="A192" s="77">
        <v>186</v>
      </c>
      <c r="B192" s="16" t="str">
        <f t="shared" si="48"/>
        <v/>
      </c>
      <c r="C192" s="130" t="str">
        <f t="shared" si="49"/>
        <v/>
      </c>
      <c r="D192" s="130" t="str">
        <f t="shared" si="50"/>
        <v/>
      </c>
      <c r="E192" s="131" t="str">
        <f t="shared" si="51"/>
        <v/>
      </c>
      <c r="F192" s="131" t="str">
        <f t="shared" si="52"/>
        <v/>
      </c>
      <c r="G192" s="131" t="str">
        <f t="shared" si="53"/>
        <v/>
      </c>
      <c r="H192" s="132" t="str">
        <f t="shared" si="54"/>
        <v/>
      </c>
      <c r="I192" s="132" t="str">
        <f t="shared" si="55"/>
        <v/>
      </c>
      <c r="J192" s="16" t="str">
        <f t="shared" si="56"/>
        <v/>
      </c>
      <c r="K192" s="16" t="str">
        <f t="shared" si="57"/>
        <v/>
      </c>
      <c r="L192" s="132" t="str">
        <f t="shared" si="58"/>
        <v/>
      </c>
      <c r="M192" s="16" t="str">
        <f t="shared" si="59"/>
        <v/>
      </c>
      <c r="N192" s="133" t="str">
        <f t="shared" si="60"/>
        <v/>
      </c>
      <c r="O192" s="16" t="str">
        <f t="shared" si="61"/>
        <v/>
      </c>
      <c r="P192" s="133" t="str">
        <f t="shared" si="62"/>
        <v/>
      </c>
      <c r="Q192" s="133" t="str">
        <f t="shared" si="63"/>
        <v/>
      </c>
      <c r="R192" s="140" t="str">
        <f>IF(Q192="","",SUMPRODUCT(--(H192=$H$7:$H$251),--(I192=$I$7:$I$251),--(Q192&lt;$Q$7:$Q$251))+COUNTIF($Q$7:Q192,Q192))</f>
        <v/>
      </c>
    </row>
    <row r="193" spans="1:18" ht="29.1" customHeight="1">
      <c r="A193" s="77">
        <v>187</v>
      </c>
      <c r="B193" s="16" t="str">
        <f t="shared" si="48"/>
        <v/>
      </c>
      <c r="C193" s="130" t="str">
        <f t="shared" si="49"/>
        <v/>
      </c>
      <c r="D193" s="130" t="str">
        <f t="shared" si="50"/>
        <v/>
      </c>
      <c r="E193" s="131" t="str">
        <f t="shared" si="51"/>
        <v/>
      </c>
      <c r="F193" s="131" t="str">
        <f t="shared" si="52"/>
        <v/>
      </c>
      <c r="G193" s="131" t="str">
        <f t="shared" si="53"/>
        <v/>
      </c>
      <c r="H193" s="132" t="str">
        <f t="shared" si="54"/>
        <v/>
      </c>
      <c r="I193" s="132" t="str">
        <f t="shared" si="55"/>
        <v/>
      </c>
      <c r="J193" s="16" t="str">
        <f t="shared" si="56"/>
        <v/>
      </c>
      <c r="K193" s="16" t="str">
        <f t="shared" si="57"/>
        <v/>
      </c>
      <c r="L193" s="132" t="str">
        <f t="shared" si="58"/>
        <v/>
      </c>
      <c r="M193" s="16" t="str">
        <f t="shared" si="59"/>
        <v/>
      </c>
      <c r="N193" s="133" t="str">
        <f t="shared" si="60"/>
        <v/>
      </c>
      <c r="O193" s="16" t="str">
        <f t="shared" si="61"/>
        <v/>
      </c>
      <c r="P193" s="133" t="str">
        <f t="shared" si="62"/>
        <v/>
      </c>
      <c r="Q193" s="133" t="str">
        <f t="shared" si="63"/>
        <v/>
      </c>
      <c r="R193" s="140" t="str">
        <f>IF(Q193="","",SUMPRODUCT(--(H193=$H$7:$H$251),--(I193=$I$7:$I$251),--(Q193&lt;$Q$7:$Q$251))+COUNTIF($Q$7:Q193,Q193))</f>
        <v/>
      </c>
    </row>
    <row r="194" spans="1:18" ht="29.1" customHeight="1">
      <c r="A194" s="77">
        <v>188</v>
      </c>
      <c r="B194" s="16" t="str">
        <f t="shared" si="48"/>
        <v/>
      </c>
      <c r="C194" s="130" t="str">
        <f t="shared" si="49"/>
        <v/>
      </c>
      <c r="D194" s="130" t="str">
        <f t="shared" si="50"/>
        <v/>
      </c>
      <c r="E194" s="131" t="str">
        <f t="shared" si="51"/>
        <v/>
      </c>
      <c r="F194" s="131" t="str">
        <f t="shared" si="52"/>
        <v/>
      </c>
      <c r="G194" s="131" t="str">
        <f t="shared" si="53"/>
        <v/>
      </c>
      <c r="H194" s="132" t="str">
        <f t="shared" si="54"/>
        <v/>
      </c>
      <c r="I194" s="132" t="str">
        <f t="shared" si="55"/>
        <v/>
      </c>
      <c r="J194" s="16" t="str">
        <f t="shared" si="56"/>
        <v/>
      </c>
      <c r="K194" s="16" t="str">
        <f t="shared" si="57"/>
        <v/>
      </c>
      <c r="L194" s="132" t="str">
        <f t="shared" si="58"/>
        <v/>
      </c>
      <c r="M194" s="16" t="str">
        <f t="shared" si="59"/>
        <v/>
      </c>
      <c r="N194" s="133" t="str">
        <f t="shared" si="60"/>
        <v/>
      </c>
      <c r="O194" s="16" t="str">
        <f t="shared" si="61"/>
        <v/>
      </c>
      <c r="P194" s="133" t="str">
        <f t="shared" si="62"/>
        <v/>
      </c>
      <c r="Q194" s="133" t="str">
        <f t="shared" si="63"/>
        <v/>
      </c>
      <c r="R194" s="140" t="str">
        <f>IF(Q194="","",SUMPRODUCT(--(H194=$H$7:$H$251),--(I194=$I$7:$I$251),--(Q194&lt;$Q$7:$Q$251))+COUNTIF($Q$7:Q194,Q194))</f>
        <v/>
      </c>
    </row>
    <row r="195" spans="1:18" ht="29.1" customHeight="1">
      <c r="A195" s="77">
        <v>189</v>
      </c>
      <c r="B195" s="16" t="str">
        <f t="shared" si="48"/>
        <v/>
      </c>
      <c r="C195" s="130" t="str">
        <f t="shared" si="49"/>
        <v/>
      </c>
      <c r="D195" s="130" t="str">
        <f t="shared" si="50"/>
        <v/>
      </c>
      <c r="E195" s="131" t="str">
        <f t="shared" si="51"/>
        <v/>
      </c>
      <c r="F195" s="131" t="str">
        <f t="shared" si="52"/>
        <v/>
      </c>
      <c r="G195" s="131" t="str">
        <f t="shared" si="53"/>
        <v/>
      </c>
      <c r="H195" s="132" t="str">
        <f t="shared" si="54"/>
        <v/>
      </c>
      <c r="I195" s="132" t="str">
        <f t="shared" si="55"/>
        <v/>
      </c>
      <c r="J195" s="16" t="str">
        <f t="shared" si="56"/>
        <v/>
      </c>
      <c r="K195" s="16" t="str">
        <f t="shared" si="57"/>
        <v/>
      </c>
      <c r="L195" s="132" t="str">
        <f t="shared" si="58"/>
        <v/>
      </c>
      <c r="M195" s="16" t="str">
        <f t="shared" si="59"/>
        <v/>
      </c>
      <c r="N195" s="133" t="str">
        <f t="shared" si="60"/>
        <v/>
      </c>
      <c r="O195" s="16" t="str">
        <f t="shared" si="61"/>
        <v/>
      </c>
      <c r="P195" s="133" t="str">
        <f t="shared" si="62"/>
        <v/>
      </c>
      <c r="Q195" s="133" t="str">
        <f t="shared" si="63"/>
        <v/>
      </c>
      <c r="R195" s="140" t="str">
        <f>IF(Q195="","",SUMPRODUCT(--(H195=$H$7:$H$251),--(I195=$I$7:$I$251),--(Q195&lt;$Q$7:$Q$251))+COUNTIF($Q$7:Q195,Q195))</f>
        <v/>
      </c>
    </row>
    <row r="196" spans="1:18" ht="29.1" customHeight="1">
      <c r="A196" s="77">
        <v>190</v>
      </c>
      <c r="B196" s="16" t="str">
        <f t="shared" si="48"/>
        <v/>
      </c>
      <c r="C196" s="130" t="str">
        <f t="shared" si="49"/>
        <v/>
      </c>
      <c r="D196" s="130" t="str">
        <f t="shared" si="50"/>
        <v/>
      </c>
      <c r="E196" s="131" t="str">
        <f t="shared" si="51"/>
        <v/>
      </c>
      <c r="F196" s="131" t="str">
        <f t="shared" si="52"/>
        <v/>
      </c>
      <c r="G196" s="131" t="str">
        <f t="shared" si="53"/>
        <v/>
      </c>
      <c r="H196" s="132" t="str">
        <f t="shared" si="54"/>
        <v/>
      </c>
      <c r="I196" s="132" t="str">
        <f t="shared" si="55"/>
        <v/>
      </c>
      <c r="J196" s="16" t="str">
        <f t="shared" si="56"/>
        <v/>
      </c>
      <c r="K196" s="16" t="str">
        <f t="shared" si="57"/>
        <v/>
      </c>
      <c r="L196" s="132" t="str">
        <f t="shared" si="58"/>
        <v/>
      </c>
      <c r="M196" s="16" t="str">
        <f t="shared" si="59"/>
        <v/>
      </c>
      <c r="N196" s="133" t="str">
        <f t="shared" si="60"/>
        <v/>
      </c>
      <c r="O196" s="16" t="str">
        <f t="shared" si="61"/>
        <v/>
      </c>
      <c r="P196" s="133" t="str">
        <f t="shared" si="62"/>
        <v/>
      </c>
      <c r="Q196" s="133" t="str">
        <f t="shared" si="63"/>
        <v/>
      </c>
      <c r="R196" s="140" t="str">
        <f>IF(Q196="","",SUMPRODUCT(--(H196=$H$7:$H$251),--(I196=$I$7:$I$251),--(Q196&lt;$Q$7:$Q$251))+COUNTIF($Q$7:Q196,Q196))</f>
        <v/>
      </c>
    </row>
    <row r="197" spans="1:18" ht="29.1" customHeight="1">
      <c r="A197" s="77">
        <v>191</v>
      </c>
      <c r="B197" s="16" t="str">
        <f t="shared" si="48"/>
        <v/>
      </c>
      <c r="C197" s="130" t="str">
        <f t="shared" si="49"/>
        <v/>
      </c>
      <c r="D197" s="130" t="str">
        <f t="shared" si="50"/>
        <v/>
      </c>
      <c r="E197" s="131" t="str">
        <f t="shared" si="51"/>
        <v/>
      </c>
      <c r="F197" s="131" t="str">
        <f t="shared" si="52"/>
        <v/>
      </c>
      <c r="G197" s="131" t="str">
        <f t="shared" si="53"/>
        <v/>
      </c>
      <c r="H197" s="132" t="str">
        <f t="shared" si="54"/>
        <v/>
      </c>
      <c r="I197" s="132" t="str">
        <f t="shared" si="55"/>
        <v/>
      </c>
      <c r="J197" s="16" t="str">
        <f t="shared" si="56"/>
        <v/>
      </c>
      <c r="K197" s="16" t="str">
        <f t="shared" si="57"/>
        <v/>
      </c>
      <c r="L197" s="132" t="str">
        <f t="shared" si="58"/>
        <v/>
      </c>
      <c r="M197" s="16" t="str">
        <f t="shared" si="59"/>
        <v/>
      </c>
      <c r="N197" s="133" t="str">
        <f t="shared" si="60"/>
        <v/>
      </c>
      <c r="O197" s="16" t="str">
        <f t="shared" si="61"/>
        <v/>
      </c>
      <c r="P197" s="133" t="str">
        <f t="shared" si="62"/>
        <v/>
      </c>
      <c r="Q197" s="133" t="str">
        <f t="shared" si="63"/>
        <v/>
      </c>
      <c r="R197" s="140" t="str">
        <f>IF(Q197="","",SUMPRODUCT(--(H197=$H$7:$H$251),--(I197=$I$7:$I$251),--(Q197&lt;$Q$7:$Q$251))+COUNTIF($Q$7:Q197,Q197))</f>
        <v/>
      </c>
    </row>
    <row r="198" spans="1:18" ht="29.1" customHeight="1">
      <c r="A198" s="77">
        <v>192</v>
      </c>
      <c r="B198" s="16" t="str">
        <f t="shared" si="48"/>
        <v/>
      </c>
      <c r="C198" s="130" t="str">
        <f t="shared" si="49"/>
        <v/>
      </c>
      <c r="D198" s="130" t="str">
        <f t="shared" si="50"/>
        <v/>
      </c>
      <c r="E198" s="131" t="str">
        <f t="shared" si="51"/>
        <v/>
      </c>
      <c r="F198" s="131" t="str">
        <f t="shared" si="52"/>
        <v/>
      </c>
      <c r="G198" s="131" t="str">
        <f t="shared" si="53"/>
        <v/>
      </c>
      <c r="H198" s="132" t="str">
        <f t="shared" si="54"/>
        <v/>
      </c>
      <c r="I198" s="132" t="str">
        <f t="shared" si="55"/>
        <v/>
      </c>
      <c r="J198" s="16" t="str">
        <f t="shared" si="56"/>
        <v/>
      </c>
      <c r="K198" s="16" t="str">
        <f t="shared" si="57"/>
        <v/>
      </c>
      <c r="L198" s="132" t="str">
        <f t="shared" si="58"/>
        <v/>
      </c>
      <c r="M198" s="16" t="str">
        <f t="shared" si="59"/>
        <v/>
      </c>
      <c r="N198" s="133" t="str">
        <f t="shared" si="60"/>
        <v/>
      </c>
      <c r="O198" s="16" t="str">
        <f t="shared" si="61"/>
        <v/>
      </c>
      <c r="P198" s="133" t="str">
        <f t="shared" si="62"/>
        <v/>
      </c>
      <c r="Q198" s="133" t="str">
        <f t="shared" si="63"/>
        <v/>
      </c>
      <c r="R198" s="140" t="str">
        <f>IF(Q198="","",SUMPRODUCT(--(H198=$H$7:$H$251),--(I198=$I$7:$I$251),--(Q198&lt;$Q$7:$Q$251))+COUNTIF($Q$7:Q198,Q198))</f>
        <v/>
      </c>
    </row>
    <row r="199" spans="1:18" ht="29.1" customHeight="1">
      <c r="A199" s="77">
        <v>193</v>
      </c>
      <c r="B199" s="16" t="str">
        <f t="shared" si="48"/>
        <v/>
      </c>
      <c r="C199" s="130" t="str">
        <f t="shared" si="49"/>
        <v/>
      </c>
      <c r="D199" s="130" t="str">
        <f t="shared" si="50"/>
        <v/>
      </c>
      <c r="E199" s="131" t="str">
        <f t="shared" si="51"/>
        <v/>
      </c>
      <c r="F199" s="131" t="str">
        <f t="shared" si="52"/>
        <v/>
      </c>
      <c r="G199" s="131" t="str">
        <f t="shared" si="53"/>
        <v/>
      </c>
      <c r="H199" s="132" t="str">
        <f t="shared" si="54"/>
        <v/>
      </c>
      <c r="I199" s="132" t="str">
        <f t="shared" si="55"/>
        <v/>
      </c>
      <c r="J199" s="16" t="str">
        <f t="shared" si="56"/>
        <v/>
      </c>
      <c r="K199" s="16" t="str">
        <f t="shared" si="57"/>
        <v/>
      </c>
      <c r="L199" s="132" t="str">
        <f t="shared" si="58"/>
        <v/>
      </c>
      <c r="M199" s="16" t="str">
        <f t="shared" si="59"/>
        <v/>
      </c>
      <c r="N199" s="133" t="str">
        <f t="shared" si="60"/>
        <v/>
      </c>
      <c r="O199" s="16" t="str">
        <f t="shared" si="61"/>
        <v/>
      </c>
      <c r="P199" s="133" t="str">
        <f t="shared" si="62"/>
        <v/>
      </c>
      <c r="Q199" s="133" t="str">
        <f t="shared" si="63"/>
        <v/>
      </c>
      <c r="R199" s="140" t="str">
        <f>IF(Q199="","",SUMPRODUCT(--(H199=$H$7:$H$251),--(I199=$I$7:$I$251),--(Q199&lt;$Q$7:$Q$251))+COUNTIF($Q$7:Q199,Q199))</f>
        <v/>
      </c>
    </row>
    <row r="200" spans="1:18" ht="29.1" customHeight="1">
      <c r="A200" s="77">
        <v>194</v>
      </c>
      <c r="B200" s="16" t="str">
        <f t="shared" si="48"/>
        <v/>
      </c>
      <c r="C200" s="130" t="str">
        <f t="shared" si="49"/>
        <v/>
      </c>
      <c r="D200" s="130" t="str">
        <f t="shared" si="50"/>
        <v/>
      </c>
      <c r="E200" s="131" t="str">
        <f t="shared" si="51"/>
        <v/>
      </c>
      <c r="F200" s="131" t="str">
        <f t="shared" si="52"/>
        <v/>
      </c>
      <c r="G200" s="131" t="str">
        <f t="shared" si="53"/>
        <v/>
      </c>
      <c r="H200" s="132" t="str">
        <f t="shared" si="54"/>
        <v/>
      </c>
      <c r="I200" s="132" t="str">
        <f t="shared" si="55"/>
        <v/>
      </c>
      <c r="J200" s="16" t="str">
        <f t="shared" si="56"/>
        <v/>
      </c>
      <c r="K200" s="16" t="str">
        <f t="shared" si="57"/>
        <v/>
      </c>
      <c r="L200" s="132" t="str">
        <f t="shared" si="58"/>
        <v/>
      </c>
      <c r="M200" s="16" t="str">
        <f t="shared" si="59"/>
        <v/>
      </c>
      <c r="N200" s="133" t="str">
        <f t="shared" si="60"/>
        <v/>
      </c>
      <c r="O200" s="16" t="str">
        <f t="shared" si="61"/>
        <v/>
      </c>
      <c r="P200" s="133" t="str">
        <f t="shared" si="62"/>
        <v/>
      </c>
      <c r="Q200" s="133" t="str">
        <f t="shared" si="63"/>
        <v/>
      </c>
      <c r="R200" s="140" t="str">
        <f>IF(Q200="","",SUMPRODUCT(--(H200=$H$7:$H$251),--(I200=$I$7:$I$251),--(Q200&lt;$Q$7:$Q$251))+COUNTIF($Q$7:Q200,Q200))</f>
        <v/>
      </c>
    </row>
    <row r="201" spans="1:18" ht="29.1" customHeight="1">
      <c r="A201" s="77">
        <v>195</v>
      </c>
      <c r="B201" s="16" t="str">
        <f t="shared" si="48"/>
        <v/>
      </c>
      <c r="C201" s="130" t="str">
        <f t="shared" si="49"/>
        <v/>
      </c>
      <c r="D201" s="130" t="str">
        <f t="shared" si="50"/>
        <v/>
      </c>
      <c r="E201" s="131" t="str">
        <f t="shared" si="51"/>
        <v/>
      </c>
      <c r="F201" s="131" t="str">
        <f t="shared" si="52"/>
        <v/>
      </c>
      <c r="G201" s="131" t="str">
        <f t="shared" si="53"/>
        <v/>
      </c>
      <c r="H201" s="132" t="str">
        <f t="shared" si="54"/>
        <v/>
      </c>
      <c r="I201" s="132" t="str">
        <f t="shared" si="55"/>
        <v/>
      </c>
      <c r="J201" s="16" t="str">
        <f t="shared" si="56"/>
        <v/>
      </c>
      <c r="K201" s="16" t="str">
        <f t="shared" si="57"/>
        <v/>
      </c>
      <c r="L201" s="132" t="str">
        <f t="shared" si="58"/>
        <v/>
      </c>
      <c r="M201" s="16" t="str">
        <f t="shared" si="59"/>
        <v/>
      </c>
      <c r="N201" s="133" t="str">
        <f t="shared" si="60"/>
        <v/>
      </c>
      <c r="O201" s="16" t="str">
        <f t="shared" si="61"/>
        <v/>
      </c>
      <c r="P201" s="133" t="str">
        <f t="shared" si="62"/>
        <v/>
      </c>
      <c r="Q201" s="133" t="str">
        <f t="shared" si="63"/>
        <v/>
      </c>
      <c r="R201" s="140" t="str">
        <f>IF(Q201="","",SUMPRODUCT(--(H201=$H$7:$H$251),--(I201=$I$7:$I$251),--(Q201&lt;$Q$7:$Q$251))+COUNTIF($Q$7:Q201,Q201))</f>
        <v/>
      </c>
    </row>
    <row r="202" spans="1:18" ht="29.1" customHeight="1">
      <c r="A202" s="77">
        <v>196</v>
      </c>
      <c r="B202" s="16" t="str">
        <f t="shared" si="48"/>
        <v/>
      </c>
      <c r="C202" s="130" t="str">
        <f t="shared" si="49"/>
        <v/>
      </c>
      <c r="D202" s="130" t="str">
        <f t="shared" si="50"/>
        <v/>
      </c>
      <c r="E202" s="131" t="str">
        <f t="shared" si="51"/>
        <v/>
      </c>
      <c r="F202" s="131" t="str">
        <f t="shared" si="52"/>
        <v/>
      </c>
      <c r="G202" s="131" t="str">
        <f t="shared" si="53"/>
        <v/>
      </c>
      <c r="H202" s="132" t="str">
        <f t="shared" si="54"/>
        <v/>
      </c>
      <c r="I202" s="132" t="str">
        <f t="shared" si="55"/>
        <v/>
      </c>
      <c r="J202" s="16" t="str">
        <f t="shared" si="56"/>
        <v/>
      </c>
      <c r="K202" s="16" t="str">
        <f t="shared" si="57"/>
        <v/>
      </c>
      <c r="L202" s="132" t="str">
        <f t="shared" si="58"/>
        <v/>
      </c>
      <c r="M202" s="16" t="str">
        <f t="shared" si="59"/>
        <v/>
      </c>
      <c r="N202" s="133" t="str">
        <f t="shared" si="60"/>
        <v/>
      </c>
      <c r="O202" s="16" t="str">
        <f t="shared" si="61"/>
        <v/>
      </c>
      <c r="P202" s="133" t="str">
        <f t="shared" si="62"/>
        <v/>
      </c>
      <c r="Q202" s="133" t="str">
        <f t="shared" si="63"/>
        <v/>
      </c>
      <c r="R202" s="140" t="str">
        <f>IF(Q202="","",SUMPRODUCT(--(H202=$H$7:$H$251),--(I202=$I$7:$I$251),--(Q202&lt;$Q$7:$Q$251))+COUNTIF($Q$7:Q202,Q202))</f>
        <v/>
      </c>
    </row>
    <row r="203" spans="1:18" ht="29.1" customHeight="1">
      <c r="A203" s="77">
        <v>197</v>
      </c>
      <c r="B203" s="16" t="str">
        <f t="shared" si="48"/>
        <v/>
      </c>
      <c r="C203" s="130" t="str">
        <f t="shared" si="49"/>
        <v/>
      </c>
      <c r="D203" s="130" t="str">
        <f t="shared" si="50"/>
        <v/>
      </c>
      <c r="E203" s="131" t="str">
        <f t="shared" si="51"/>
        <v/>
      </c>
      <c r="F203" s="131" t="str">
        <f t="shared" si="52"/>
        <v/>
      </c>
      <c r="G203" s="131" t="str">
        <f t="shared" si="53"/>
        <v/>
      </c>
      <c r="H203" s="132" t="str">
        <f t="shared" si="54"/>
        <v/>
      </c>
      <c r="I203" s="132" t="str">
        <f t="shared" si="55"/>
        <v/>
      </c>
      <c r="J203" s="16" t="str">
        <f t="shared" si="56"/>
        <v/>
      </c>
      <c r="K203" s="16" t="str">
        <f t="shared" si="57"/>
        <v/>
      </c>
      <c r="L203" s="132" t="str">
        <f t="shared" si="58"/>
        <v/>
      </c>
      <c r="M203" s="16" t="str">
        <f t="shared" si="59"/>
        <v/>
      </c>
      <c r="N203" s="133" t="str">
        <f t="shared" si="60"/>
        <v/>
      </c>
      <c r="O203" s="16" t="str">
        <f t="shared" si="61"/>
        <v/>
      </c>
      <c r="P203" s="133" t="str">
        <f t="shared" si="62"/>
        <v/>
      </c>
      <c r="Q203" s="133" t="str">
        <f t="shared" si="63"/>
        <v/>
      </c>
      <c r="R203" s="140" t="str">
        <f>IF(Q203="","",SUMPRODUCT(--(H203=$H$7:$H$251),--(I203=$I$7:$I$251),--(Q203&lt;$Q$7:$Q$251))+COUNTIF($Q$7:Q203,Q203))</f>
        <v/>
      </c>
    </row>
    <row r="204" spans="1:18" ht="29.1" customHeight="1">
      <c r="A204" s="77">
        <v>198</v>
      </c>
      <c r="B204" s="16" t="str">
        <f t="shared" si="48"/>
        <v/>
      </c>
      <c r="C204" s="130" t="str">
        <f t="shared" si="49"/>
        <v/>
      </c>
      <c r="D204" s="130" t="str">
        <f t="shared" si="50"/>
        <v/>
      </c>
      <c r="E204" s="131" t="str">
        <f t="shared" si="51"/>
        <v/>
      </c>
      <c r="F204" s="131" t="str">
        <f t="shared" si="52"/>
        <v/>
      </c>
      <c r="G204" s="131" t="str">
        <f t="shared" si="53"/>
        <v/>
      </c>
      <c r="H204" s="132" t="str">
        <f t="shared" si="54"/>
        <v/>
      </c>
      <c r="I204" s="132" t="str">
        <f t="shared" si="55"/>
        <v/>
      </c>
      <c r="J204" s="16" t="str">
        <f t="shared" si="56"/>
        <v/>
      </c>
      <c r="K204" s="16" t="str">
        <f t="shared" si="57"/>
        <v/>
      </c>
      <c r="L204" s="132" t="str">
        <f t="shared" si="58"/>
        <v/>
      </c>
      <c r="M204" s="16" t="str">
        <f t="shared" si="59"/>
        <v/>
      </c>
      <c r="N204" s="133" t="str">
        <f t="shared" si="60"/>
        <v/>
      </c>
      <c r="O204" s="16" t="str">
        <f t="shared" si="61"/>
        <v/>
      </c>
      <c r="P204" s="133" t="str">
        <f t="shared" si="62"/>
        <v/>
      </c>
      <c r="Q204" s="133" t="str">
        <f t="shared" si="63"/>
        <v/>
      </c>
      <c r="R204" s="140" t="str">
        <f>IF(Q204="","",SUMPRODUCT(--(H204=$H$7:$H$251),--(I204=$I$7:$I$251),--(Q204&lt;$Q$7:$Q$251))+COUNTIF($Q$7:Q204,Q204))</f>
        <v/>
      </c>
    </row>
    <row r="205" spans="1:18" ht="29.1" customHeight="1">
      <c r="A205" s="77">
        <v>199</v>
      </c>
      <c r="B205" s="16" t="str">
        <f t="shared" ref="B205:B247" si="64">IFERROR(IF(LEN(C205)&gt;=2,B204+1,""),"")</f>
        <v/>
      </c>
      <c r="C205" s="130" t="str">
        <f t="shared" ref="C205:C247" si="65">IFERROR(VLOOKUP(A205,schoolwise,4,0),"")</f>
        <v/>
      </c>
      <c r="D205" s="130" t="str">
        <f t="shared" ref="D205:D247" si="66">IFERROR(VLOOKUP(A205,schoolwise,5,0),"")</f>
        <v/>
      </c>
      <c r="E205" s="131" t="str">
        <f t="shared" ref="E205:E247" si="67">IFERROR(VLOOKUP(A205,schoolwise,6,0),"")</f>
        <v/>
      </c>
      <c r="F205" s="131" t="str">
        <f t="shared" ref="F205:F247" si="68">IFERROR(VLOOKUP(A205,schoolwise,17,0),"")</f>
        <v/>
      </c>
      <c r="G205" s="131" t="str">
        <f t="shared" ref="G205:G247" si="69">IFERROR(VLOOKUP(A205,schoolwise,16,0),"")</f>
        <v/>
      </c>
      <c r="H205" s="132" t="str">
        <f t="shared" ref="H205:H247" si="70">IFERROR(VLOOKUP(A205,schoolwise,7,0),"")</f>
        <v/>
      </c>
      <c r="I205" s="132" t="str">
        <f t="shared" ref="I205:I247" si="71">IFERROR(VLOOKUP(A205,schoolwise,19,0),"")</f>
        <v/>
      </c>
      <c r="J205" s="16" t="str">
        <f t="shared" ref="J205:J247" si="72">IFERROR(VLOOKUP(A205,schoolwise,14,0),"")</f>
        <v/>
      </c>
      <c r="K205" s="16" t="str">
        <f t="shared" ref="K205:K247" si="73">IFERROR(VLOOKUP(A205,schoolwise,15,0),"")</f>
        <v/>
      </c>
      <c r="L205" s="132" t="str">
        <f t="shared" ref="L205:L247" si="74">IFERROR(CONCATENATE("वर्ष ",VLOOKUP(A205,schoolwise,12,0)," / ","प्रतिशत ",VLOOKUP(A205,schoolwise,13,0)*100),"")</f>
        <v/>
      </c>
      <c r="M205" s="16" t="str">
        <f t="shared" ref="M205:M247" si="75">IFERROR(VLOOKUP(A205,schoolwise,8,0),"")</f>
        <v/>
      </c>
      <c r="N205" s="133" t="str">
        <f t="shared" ref="N205:N247" si="76">IFERROR(VLOOKUP(A205,schoolwise,9,0)*75%,"")</f>
        <v/>
      </c>
      <c r="O205" s="16" t="str">
        <f t="shared" ref="O205:O247" si="77">IFERROR(VLOOKUP(A205,schoolwise,10,0),"")</f>
        <v/>
      </c>
      <c r="P205" s="133" t="str">
        <f t="shared" ref="P205:P247" si="78">IFERROR(VLOOKUP(A205,schoolwise,11,0)*25%,"")</f>
        <v/>
      </c>
      <c r="Q205" s="133" t="str">
        <f t="shared" ref="Q205:Q247" si="79">IFERROR(IF(H205="","",SUM(N205+P205)),"")</f>
        <v/>
      </c>
      <c r="R205" s="140" t="str">
        <f>IF(Q205="","",SUMPRODUCT(--(H205=$H$7:$H$251),--(I205=$I$7:$I$251),--(Q205&lt;$Q$7:$Q$251))+COUNTIF($Q$7:Q205,Q205))</f>
        <v/>
      </c>
    </row>
    <row r="206" spans="1:18" ht="29.1" customHeight="1">
      <c r="A206" s="77">
        <v>200</v>
      </c>
      <c r="B206" s="16" t="str">
        <f t="shared" si="64"/>
        <v/>
      </c>
      <c r="C206" s="130" t="str">
        <f t="shared" si="65"/>
        <v/>
      </c>
      <c r="D206" s="130" t="str">
        <f t="shared" si="66"/>
        <v/>
      </c>
      <c r="E206" s="131" t="str">
        <f t="shared" si="67"/>
        <v/>
      </c>
      <c r="F206" s="131" t="str">
        <f t="shared" si="68"/>
        <v/>
      </c>
      <c r="G206" s="131" t="str">
        <f t="shared" si="69"/>
        <v/>
      </c>
      <c r="H206" s="132" t="str">
        <f t="shared" si="70"/>
        <v/>
      </c>
      <c r="I206" s="132" t="str">
        <f t="shared" si="71"/>
        <v/>
      </c>
      <c r="J206" s="16" t="str">
        <f t="shared" si="72"/>
        <v/>
      </c>
      <c r="K206" s="16" t="str">
        <f t="shared" si="73"/>
        <v/>
      </c>
      <c r="L206" s="132" t="str">
        <f t="shared" si="74"/>
        <v/>
      </c>
      <c r="M206" s="16" t="str">
        <f t="shared" si="75"/>
        <v/>
      </c>
      <c r="N206" s="133" t="str">
        <f t="shared" si="76"/>
        <v/>
      </c>
      <c r="O206" s="16" t="str">
        <f t="shared" si="77"/>
        <v/>
      </c>
      <c r="P206" s="133" t="str">
        <f t="shared" si="78"/>
        <v/>
      </c>
      <c r="Q206" s="133" t="str">
        <f t="shared" si="79"/>
        <v/>
      </c>
      <c r="R206" s="140" t="str">
        <f>IF(Q206="","",SUMPRODUCT(--(H206=$H$7:$H$251),--(I206=$I$7:$I$251),--(Q206&lt;$Q$7:$Q$251))+COUNTIF($Q$7:Q206,Q206))</f>
        <v/>
      </c>
    </row>
    <row r="207" spans="1:18" ht="29.1" customHeight="1">
      <c r="A207" s="77">
        <v>201</v>
      </c>
      <c r="B207" s="16" t="str">
        <f t="shared" si="64"/>
        <v/>
      </c>
      <c r="C207" s="130" t="str">
        <f t="shared" si="65"/>
        <v/>
      </c>
      <c r="D207" s="130" t="str">
        <f t="shared" si="66"/>
        <v/>
      </c>
      <c r="E207" s="131" t="str">
        <f t="shared" si="67"/>
        <v/>
      </c>
      <c r="F207" s="131" t="str">
        <f t="shared" si="68"/>
        <v/>
      </c>
      <c r="G207" s="131" t="str">
        <f t="shared" si="69"/>
        <v/>
      </c>
      <c r="H207" s="132" t="str">
        <f t="shared" si="70"/>
        <v/>
      </c>
      <c r="I207" s="132" t="str">
        <f t="shared" si="71"/>
        <v/>
      </c>
      <c r="J207" s="16" t="str">
        <f t="shared" si="72"/>
        <v/>
      </c>
      <c r="K207" s="16" t="str">
        <f t="shared" si="73"/>
        <v/>
      </c>
      <c r="L207" s="132" t="str">
        <f t="shared" si="74"/>
        <v/>
      </c>
      <c r="M207" s="16" t="str">
        <f t="shared" si="75"/>
        <v/>
      </c>
      <c r="N207" s="133" t="str">
        <f t="shared" si="76"/>
        <v/>
      </c>
      <c r="O207" s="16" t="str">
        <f t="shared" si="77"/>
        <v/>
      </c>
      <c r="P207" s="133" t="str">
        <f t="shared" si="78"/>
        <v/>
      </c>
      <c r="Q207" s="133" t="str">
        <f t="shared" si="79"/>
        <v/>
      </c>
      <c r="R207" s="140" t="str">
        <f>IF(Q207="","",SUMPRODUCT(--(H207=$H$7:$H$251),--(I207=$I$7:$I$251),--(Q207&lt;$Q$7:$Q$251))+COUNTIF($Q$7:Q207,Q207))</f>
        <v/>
      </c>
    </row>
    <row r="208" spans="1:18" ht="29.1" customHeight="1">
      <c r="A208" s="77">
        <v>202</v>
      </c>
      <c r="B208" s="16" t="str">
        <f t="shared" si="64"/>
        <v/>
      </c>
      <c r="C208" s="130" t="str">
        <f t="shared" si="65"/>
        <v/>
      </c>
      <c r="D208" s="130" t="str">
        <f t="shared" si="66"/>
        <v/>
      </c>
      <c r="E208" s="131" t="str">
        <f t="shared" si="67"/>
        <v/>
      </c>
      <c r="F208" s="131" t="str">
        <f t="shared" si="68"/>
        <v/>
      </c>
      <c r="G208" s="131" t="str">
        <f t="shared" si="69"/>
        <v/>
      </c>
      <c r="H208" s="132" t="str">
        <f t="shared" si="70"/>
        <v/>
      </c>
      <c r="I208" s="132" t="str">
        <f t="shared" si="71"/>
        <v/>
      </c>
      <c r="J208" s="16" t="str">
        <f t="shared" si="72"/>
        <v/>
      </c>
      <c r="K208" s="16" t="str">
        <f t="shared" si="73"/>
        <v/>
      </c>
      <c r="L208" s="132" t="str">
        <f t="shared" si="74"/>
        <v/>
      </c>
      <c r="M208" s="16" t="str">
        <f t="shared" si="75"/>
        <v/>
      </c>
      <c r="N208" s="133" t="str">
        <f t="shared" si="76"/>
        <v/>
      </c>
      <c r="O208" s="16" t="str">
        <f t="shared" si="77"/>
        <v/>
      </c>
      <c r="P208" s="133" t="str">
        <f t="shared" si="78"/>
        <v/>
      </c>
      <c r="Q208" s="133" t="str">
        <f t="shared" si="79"/>
        <v/>
      </c>
      <c r="R208" s="140" t="str">
        <f>IF(Q208="","",SUMPRODUCT(--(H208=$H$7:$H$251),--(I208=$I$7:$I$251),--(Q208&lt;$Q$7:$Q$251))+COUNTIF($Q$7:Q208,Q208))</f>
        <v/>
      </c>
    </row>
    <row r="209" spans="1:18" ht="29.1" customHeight="1">
      <c r="A209" s="77">
        <v>203</v>
      </c>
      <c r="B209" s="16" t="str">
        <f t="shared" si="64"/>
        <v/>
      </c>
      <c r="C209" s="130" t="str">
        <f t="shared" si="65"/>
        <v/>
      </c>
      <c r="D209" s="130" t="str">
        <f t="shared" si="66"/>
        <v/>
      </c>
      <c r="E209" s="131" t="str">
        <f t="shared" si="67"/>
        <v/>
      </c>
      <c r="F209" s="131" t="str">
        <f t="shared" si="68"/>
        <v/>
      </c>
      <c r="G209" s="131" t="str">
        <f t="shared" si="69"/>
        <v/>
      </c>
      <c r="H209" s="132" t="str">
        <f t="shared" si="70"/>
        <v/>
      </c>
      <c r="I209" s="132" t="str">
        <f t="shared" si="71"/>
        <v/>
      </c>
      <c r="J209" s="16" t="str">
        <f t="shared" si="72"/>
        <v/>
      </c>
      <c r="K209" s="16" t="str">
        <f t="shared" si="73"/>
        <v/>
      </c>
      <c r="L209" s="132" t="str">
        <f t="shared" si="74"/>
        <v/>
      </c>
      <c r="M209" s="16" t="str">
        <f t="shared" si="75"/>
        <v/>
      </c>
      <c r="N209" s="133" t="str">
        <f t="shared" si="76"/>
        <v/>
      </c>
      <c r="O209" s="16" t="str">
        <f t="shared" si="77"/>
        <v/>
      </c>
      <c r="P209" s="133" t="str">
        <f t="shared" si="78"/>
        <v/>
      </c>
      <c r="Q209" s="133" t="str">
        <f t="shared" si="79"/>
        <v/>
      </c>
      <c r="R209" s="140" t="str">
        <f>IF(Q209="","",SUMPRODUCT(--(H209=$H$7:$H$251),--(I209=$I$7:$I$251),--(Q209&lt;$Q$7:$Q$251))+COUNTIF($Q$7:Q209,Q209))</f>
        <v/>
      </c>
    </row>
    <row r="210" spans="1:18" ht="29.1" customHeight="1">
      <c r="A210" s="77">
        <v>204</v>
      </c>
      <c r="B210" s="16" t="str">
        <f t="shared" si="64"/>
        <v/>
      </c>
      <c r="C210" s="130" t="str">
        <f t="shared" si="65"/>
        <v/>
      </c>
      <c r="D210" s="130" t="str">
        <f t="shared" si="66"/>
        <v/>
      </c>
      <c r="E210" s="131" t="str">
        <f t="shared" si="67"/>
        <v/>
      </c>
      <c r="F210" s="131" t="str">
        <f t="shared" si="68"/>
        <v/>
      </c>
      <c r="G210" s="131" t="str">
        <f t="shared" si="69"/>
        <v/>
      </c>
      <c r="H210" s="132" t="str">
        <f t="shared" si="70"/>
        <v/>
      </c>
      <c r="I210" s="132" t="str">
        <f t="shared" si="71"/>
        <v/>
      </c>
      <c r="J210" s="16" t="str">
        <f t="shared" si="72"/>
        <v/>
      </c>
      <c r="K210" s="16" t="str">
        <f t="shared" si="73"/>
        <v/>
      </c>
      <c r="L210" s="132" t="str">
        <f t="shared" si="74"/>
        <v/>
      </c>
      <c r="M210" s="16" t="str">
        <f t="shared" si="75"/>
        <v/>
      </c>
      <c r="N210" s="133" t="str">
        <f t="shared" si="76"/>
        <v/>
      </c>
      <c r="O210" s="16" t="str">
        <f t="shared" si="77"/>
        <v/>
      </c>
      <c r="P210" s="133" t="str">
        <f t="shared" si="78"/>
        <v/>
      </c>
      <c r="Q210" s="133" t="str">
        <f t="shared" si="79"/>
        <v/>
      </c>
      <c r="R210" s="140" t="str">
        <f>IF(Q210="","",SUMPRODUCT(--(H210=$H$7:$H$251),--(I210=$I$7:$I$251),--(Q210&lt;$Q$7:$Q$251))+COUNTIF($Q$7:Q210,Q210))</f>
        <v/>
      </c>
    </row>
    <row r="211" spans="1:18" ht="29.1" customHeight="1">
      <c r="A211" s="77">
        <v>205</v>
      </c>
      <c r="B211" s="16" t="str">
        <f t="shared" si="64"/>
        <v/>
      </c>
      <c r="C211" s="130" t="str">
        <f t="shared" si="65"/>
        <v/>
      </c>
      <c r="D211" s="130" t="str">
        <f t="shared" si="66"/>
        <v/>
      </c>
      <c r="E211" s="131" t="str">
        <f t="shared" si="67"/>
        <v/>
      </c>
      <c r="F211" s="131" t="str">
        <f t="shared" si="68"/>
        <v/>
      </c>
      <c r="G211" s="131" t="str">
        <f t="shared" si="69"/>
        <v/>
      </c>
      <c r="H211" s="132" t="str">
        <f t="shared" si="70"/>
        <v/>
      </c>
      <c r="I211" s="132" t="str">
        <f t="shared" si="71"/>
        <v/>
      </c>
      <c r="J211" s="16" t="str">
        <f t="shared" si="72"/>
        <v/>
      </c>
      <c r="K211" s="16" t="str">
        <f t="shared" si="73"/>
        <v/>
      </c>
      <c r="L211" s="132" t="str">
        <f t="shared" si="74"/>
        <v/>
      </c>
      <c r="M211" s="16" t="str">
        <f t="shared" si="75"/>
        <v/>
      </c>
      <c r="N211" s="133" t="str">
        <f t="shared" si="76"/>
        <v/>
      </c>
      <c r="O211" s="16" t="str">
        <f t="shared" si="77"/>
        <v/>
      </c>
      <c r="P211" s="133" t="str">
        <f t="shared" si="78"/>
        <v/>
      </c>
      <c r="Q211" s="133" t="str">
        <f t="shared" si="79"/>
        <v/>
      </c>
      <c r="R211" s="140" t="str">
        <f>IF(Q211="","",SUMPRODUCT(--(H211=$H$7:$H$251),--(I211=$I$7:$I$251),--(Q211&lt;$Q$7:$Q$251))+COUNTIF($Q$7:Q211,Q211))</f>
        <v/>
      </c>
    </row>
    <row r="212" spans="1:18" ht="29.1" customHeight="1">
      <c r="A212" s="77">
        <v>206</v>
      </c>
      <c r="B212" s="16" t="str">
        <f t="shared" si="64"/>
        <v/>
      </c>
      <c r="C212" s="130" t="str">
        <f t="shared" si="65"/>
        <v/>
      </c>
      <c r="D212" s="130" t="str">
        <f t="shared" si="66"/>
        <v/>
      </c>
      <c r="E212" s="131" t="str">
        <f t="shared" si="67"/>
        <v/>
      </c>
      <c r="F212" s="131" t="str">
        <f t="shared" si="68"/>
        <v/>
      </c>
      <c r="G212" s="131" t="str">
        <f t="shared" si="69"/>
        <v/>
      </c>
      <c r="H212" s="132" t="str">
        <f t="shared" si="70"/>
        <v/>
      </c>
      <c r="I212" s="132" t="str">
        <f t="shared" si="71"/>
        <v/>
      </c>
      <c r="J212" s="16" t="str">
        <f t="shared" si="72"/>
        <v/>
      </c>
      <c r="K212" s="16" t="str">
        <f t="shared" si="73"/>
        <v/>
      </c>
      <c r="L212" s="132" t="str">
        <f t="shared" si="74"/>
        <v/>
      </c>
      <c r="M212" s="16" t="str">
        <f t="shared" si="75"/>
        <v/>
      </c>
      <c r="N212" s="133" t="str">
        <f t="shared" si="76"/>
        <v/>
      </c>
      <c r="O212" s="16" t="str">
        <f t="shared" si="77"/>
        <v/>
      </c>
      <c r="P212" s="133" t="str">
        <f t="shared" si="78"/>
        <v/>
      </c>
      <c r="Q212" s="133" t="str">
        <f t="shared" si="79"/>
        <v/>
      </c>
      <c r="R212" s="140" t="str">
        <f>IF(Q212="","",SUMPRODUCT(--(H212=$H$7:$H$251),--(I212=$I$7:$I$251),--(Q212&lt;$Q$7:$Q$251))+COUNTIF($Q$7:Q212,Q212))</f>
        <v/>
      </c>
    </row>
    <row r="213" spans="1:18" ht="29.1" customHeight="1">
      <c r="A213" s="77">
        <v>207</v>
      </c>
      <c r="B213" s="16" t="str">
        <f t="shared" si="64"/>
        <v/>
      </c>
      <c r="C213" s="130" t="str">
        <f t="shared" si="65"/>
        <v/>
      </c>
      <c r="D213" s="130" t="str">
        <f t="shared" si="66"/>
        <v/>
      </c>
      <c r="E213" s="131" t="str">
        <f t="shared" si="67"/>
        <v/>
      </c>
      <c r="F213" s="131" t="str">
        <f t="shared" si="68"/>
        <v/>
      </c>
      <c r="G213" s="131" t="str">
        <f t="shared" si="69"/>
        <v/>
      </c>
      <c r="H213" s="132" t="str">
        <f t="shared" si="70"/>
        <v/>
      </c>
      <c r="I213" s="132" t="str">
        <f t="shared" si="71"/>
        <v/>
      </c>
      <c r="J213" s="16" t="str">
        <f t="shared" si="72"/>
        <v/>
      </c>
      <c r="K213" s="16" t="str">
        <f t="shared" si="73"/>
        <v/>
      </c>
      <c r="L213" s="132" t="str">
        <f t="shared" si="74"/>
        <v/>
      </c>
      <c r="M213" s="16" t="str">
        <f t="shared" si="75"/>
        <v/>
      </c>
      <c r="N213" s="133" t="str">
        <f t="shared" si="76"/>
        <v/>
      </c>
      <c r="O213" s="16" t="str">
        <f t="shared" si="77"/>
        <v/>
      </c>
      <c r="P213" s="133" t="str">
        <f t="shared" si="78"/>
        <v/>
      </c>
      <c r="Q213" s="133" t="str">
        <f t="shared" si="79"/>
        <v/>
      </c>
      <c r="R213" s="140" t="str">
        <f>IF(Q213="","",SUMPRODUCT(--(H213=$H$7:$H$251),--(I213=$I$7:$I$251),--(Q213&lt;$Q$7:$Q$251))+COUNTIF($Q$7:Q213,Q213))</f>
        <v/>
      </c>
    </row>
    <row r="214" spans="1:18" ht="29.1" customHeight="1">
      <c r="A214" s="77">
        <v>208</v>
      </c>
      <c r="B214" s="16" t="str">
        <f t="shared" si="64"/>
        <v/>
      </c>
      <c r="C214" s="130" t="str">
        <f t="shared" si="65"/>
        <v/>
      </c>
      <c r="D214" s="130" t="str">
        <f t="shared" si="66"/>
        <v/>
      </c>
      <c r="E214" s="131" t="str">
        <f t="shared" si="67"/>
        <v/>
      </c>
      <c r="F214" s="131" t="str">
        <f t="shared" si="68"/>
        <v/>
      </c>
      <c r="G214" s="131" t="str">
        <f t="shared" si="69"/>
        <v/>
      </c>
      <c r="H214" s="132" t="str">
        <f t="shared" si="70"/>
        <v/>
      </c>
      <c r="I214" s="132" t="str">
        <f t="shared" si="71"/>
        <v/>
      </c>
      <c r="J214" s="16" t="str">
        <f t="shared" si="72"/>
        <v/>
      </c>
      <c r="K214" s="16" t="str">
        <f t="shared" si="73"/>
        <v/>
      </c>
      <c r="L214" s="132" t="str">
        <f t="shared" si="74"/>
        <v/>
      </c>
      <c r="M214" s="16" t="str">
        <f t="shared" si="75"/>
        <v/>
      </c>
      <c r="N214" s="133" t="str">
        <f t="shared" si="76"/>
        <v/>
      </c>
      <c r="O214" s="16" t="str">
        <f t="shared" si="77"/>
        <v/>
      </c>
      <c r="P214" s="133" t="str">
        <f t="shared" si="78"/>
        <v/>
      </c>
      <c r="Q214" s="133" t="str">
        <f t="shared" si="79"/>
        <v/>
      </c>
      <c r="R214" s="140" t="str">
        <f>IF(Q214="","",SUMPRODUCT(--(H214=$H$7:$H$251),--(I214=$I$7:$I$251),--(Q214&lt;$Q$7:$Q$251))+COUNTIF($Q$7:Q214,Q214))</f>
        <v/>
      </c>
    </row>
    <row r="215" spans="1:18" ht="29.1" customHeight="1">
      <c r="A215" s="77">
        <v>209</v>
      </c>
      <c r="B215" s="16" t="str">
        <f t="shared" si="64"/>
        <v/>
      </c>
      <c r="C215" s="130" t="str">
        <f t="shared" si="65"/>
        <v/>
      </c>
      <c r="D215" s="130" t="str">
        <f t="shared" si="66"/>
        <v/>
      </c>
      <c r="E215" s="131" t="str">
        <f t="shared" si="67"/>
        <v/>
      </c>
      <c r="F215" s="131" t="str">
        <f t="shared" si="68"/>
        <v/>
      </c>
      <c r="G215" s="131" t="str">
        <f t="shared" si="69"/>
        <v/>
      </c>
      <c r="H215" s="132" t="str">
        <f t="shared" si="70"/>
        <v/>
      </c>
      <c r="I215" s="132" t="str">
        <f t="shared" si="71"/>
        <v/>
      </c>
      <c r="J215" s="16" t="str">
        <f t="shared" si="72"/>
        <v/>
      </c>
      <c r="K215" s="16" t="str">
        <f t="shared" si="73"/>
        <v/>
      </c>
      <c r="L215" s="132" t="str">
        <f t="shared" si="74"/>
        <v/>
      </c>
      <c r="M215" s="16" t="str">
        <f t="shared" si="75"/>
        <v/>
      </c>
      <c r="N215" s="133" t="str">
        <f t="shared" si="76"/>
        <v/>
      </c>
      <c r="O215" s="16" t="str">
        <f t="shared" si="77"/>
        <v/>
      </c>
      <c r="P215" s="133" t="str">
        <f t="shared" si="78"/>
        <v/>
      </c>
      <c r="Q215" s="133" t="str">
        <f t="shared" si="79"/>
        <v/>
      </c>
      <c r="R215" s="140" t="str">
        <f>IF(Q215="","",SUMPRODUCT(--(H215=$H$7:$H$251),--(I215=$I$7:$I$251),--(Q215&lt;$Q$7:$Q$251))+COUNTIF($Q$7:Q215,Q215))</f>
        <v/>
      </c>
    </row>
    <row r="216" spans="1:18" ht="29.1" customHeight="1">
      <c r="A216" s="77">
        <v>210</v>
      </c>
      <c r="B216" s="16" t="str">
        <f t="shared" si="64"/>
        <v/>
      </c>
      <c r="C216" s="130" t="str">
        <f t="shared" si="65"/>
        <v/>
      </c>
      <c r="D216" s="130" t="str">
        <f t="shared" si="66"/>
        <v/>
      </c>
      <c r="E216" s="131" t="str">
        <f t="shared" si="67"/>
        <v/>
      </c>
      <c r="F216" s="131" t="str">
        <f t="shared" si="68"/>
        <v/>
      </c>
      <c r="G216" s="131" t="str">
        <f t="shared" si="69"/>
        <v/>
      </c>
      <c r="H216" s="132" t="str">
        <f t="shared" si="70"/>
        <v/>
      </c>
      <c r="I216" s="132" t="str">
        <f t="shared" si="71"/>
        <v/>
      </c>
      <c r="J216" s="16" t="str">
        <f t="shared" si="72"/>
        <v/>
      </c>
      <c r="K216" s="16" t="str">
        <f t="shared" si="73"/>
        <v/>
      </c>
      <c r="L216" s="132" t="str">
        <f t="shared" si="74"/>
        <v/>
      </c>
      <c r="M216" s="16" t="str">
        <f t="shared" si="75"/>
        <v/>
      </c>
      <c r="N216" s="133" t="str">
        <f t="shared" si="76"/>
        <v/>
      </c>
      <c r="O216" s="16" t="str">
        <f t="shared" si="77"/>
        <v/>
      </c>
      <c r="P216" s="133" t="str">
        <f t="shared" si="78"/>
        <v/>
      </c>
      <c r="Q216" s="133" t="str">
        <f t="shared" si="79"/>
        <v/>
      </c>
      <c r="R216" s="140" t="str">
        <f>IF(Q216="","",SUMPRODUCT(--(H216=$H$7:$H$251),--(I216=$I$7:$I$251),--(Q216&lt;$Q$7:$Q$251))+COUNTIF($Q$7:Q216,Q216))</f>
        <v/>
      </c>
    </row>
    <row r="217" spans="1:18" ht="29.1" customHeight="1">
      <c r="A217" s="77">
        <v>211</v>
      </c>
      <c r="B217" s="16" t="str">
        <f t="shared" si="64"/>
        <v/>
      </c>
      <c r="C217" s="130" t="str">
        <f t="shared" si="65"/>
        <v/>
      </c>
      <c r="D217" s="130" t="str">
        <f t="shared" si="66"/>
        <v/>
      </c>
      <c r="E217" s="131" t="str">
        <f t="shared" si="67"/>
        <v/>
      </c>
      <c r="F217" s="131" t="str">
        <f t="shared" si="68"/>
        <v/>
      </c>
      <c r="G217" s="131" t="str">
        <f t="shared" si="69"/>
        <v/>
      </c>
      <c r="H217" s="132" t="str">
        <f t="shared" si="70"/>
        <v/>
      </c>
      <c r="I217" s="132" t="str">
        <f t="shared" si="71"/>
        <v/>
      </c>
      <c r="J217" s="16" t="str">
        <f t="shared" si="72"/>
        <v/>
      </c>
      <c r="K217" s="16" t="str">
        <f t="shared" si="73"/>
        <v/>
      </c>
      <c r="L217" s="132" t="str">
        <f t="shared" si="74"/>
        <v/>
      </c>
      <c r="M217" s="16" t="str">
        <f t="shared" si="75"/>
        <v/>
      </c>
      <c r="N217" s="133" t="str">
        <f t="shared" si="76"/>
        <v/>
      </c>
      <c r="O217" s="16" t="str">
        <f t="shared" si="77"/>
        <v/>
      </c>
      <c r="P217" s="133" t="str">
        <f t="shared" si="78"/>
        <v/>
      </c>
      <c r="Q217" s="133" t="str">
        <f t="shared" si="79"/>
        <v/>
      </c>
      <c r="R217" s="140" t="str">
        <f>IF(Q217="","",SUMPRODUCT(--(H217=$H$7:$H$251),--(I217=$I$7:$I$251),--(Q217&lt;$Q$7:$Q$251))+COUNTIF($Q$7:Q217,Q217))</f>
        <v/>
      </c>
    </row>
    <row r="218" spans="1:18" ht="29.1" customHeight="1">
      <c r="A218" s="77">
        <v>212</v>
      </c>
      <c r="B218" s="16" t="str">
        <f t="shared" si="64"/>
        <v/>
      </c>
      <c r="C218" s="130" t="str">
        <f t="shared" si="65"/>
        <v/>
      </c>
      <c r="D218" s="130" t="str">
        <f t="shared" si="66"/>
        <v/>
      </c>
      <c r="E218" s="131" t="str">
        <f t="shared" si="67"/>
        <v/>
      </c>
      <c r="F218" s="131" t="str">
        <f t="shared" si="68"/>
        <v/>
      </c>
      <c r="G218" s="131" t="str">
        <f t="shared" si="69"/>
        <v/>
      </c>
      <c r="H218" s="132" t="str">
        <f t="shared" si="70"/>
        <v/>
      </c>
      <c r="I218" s="132" t="str">
        <f t="shared" si="71"/>
        <v/>
      </c>
      <c r="J218" s="16" t="str">
        <f t="shared" si="72"/>
        <v/>
      </c>
      <c r="K218" s="16" t="str">
        <f t="shared" si="73"/>
        <v/>
      </c>
      <c r="L218" s="132" t="str">
        <f t="shared" si="74"/>
        <v/>
      </c>
      <c r="M218" s="16" t="str">
        <f t="shared" si="75"/>
        <v/>
      </c>
      <c r="N218" s="133" t="str">
        <f t="shared" si="76"/>
        <v/>
      </c>
      <c r="O218" s="16" t="str">
        <f t="shared" si="77"/>
        <v/>
      </c>
      <c r="P218" s="133" t="str">
        <f t="shared" si="78"/>
        <v/>
      </c>
      <c r="Q218" s="133" t="str">
        <f t="shared" si="79"/>
        <v/>
      </c>
      <c r="R218" s="140" t="str">
        <f>IF(Q218="","",SUMPRODUCT(--(H218=$H$7:$H$251),--(I218=$I$7:$I$251),--(Q218&lt;$Q$7:$Q$251))+COUNTIF($Q$7:Q218,Q218))</f>
        <v/>
      </c>
    </row>
    <row r="219" spans="1:18" ht="29.1" customHeight="1">
      <c r="A219" s="77">
        <v>213</v>
      </c>
      <c r="B219" s="16" t="str">
        <f t="shared" si="64"/>
        <v/>
      </c>
      <c r="C219" s="130" t="str">
        <f t="shared" si="65"/>
        <v/>
      </c>
      <c r="D219" s="130" t="str">
        <f t="shared" si="66"/>
        <v/>
      </c>
      <c r="E219" s="131" t="str">
        <f t="shared" si="67"/>
        <v/>
      </c>
      <c r="F219" s="131" t="str">
        <f t="shared" si="68"/>
        <v/>
      </c>
      <c r="G219" s="131" t="str">
        <f t="shared" si="69"/>
        <v/>
      </c>
      <c r="H219" s="132" t="str">
        <f t="shared" si="70"/>
        <v/>
      </c>
      <c r="I219" s="132" t="str">
        <f t="shared" si="71"/>
        <v/>
      </c>
      <c r="J219" s="16" t="str">
        <f t="shared" si="72"/>
        <v/>
      </c>
      <c r="K219" s="16" t="str">
        <f t="shared" si="73"/>
        <v/>
      </c>
      <c r="L219" s="132" t="str">
        <f t="shared" si="74"/>
        <v/>
      </c>
      <c r="M219" s="16" t="str">
        <f t="shared" si="75"/>
        <v/>
      </c>
      <c r="N219" s="133" t="str">
        <f t="shared" si="76"/>
        <v/>
      </c>
      <c r="O219" s="16" t="str">
        <f t="shared" si="77"/>
        <v/>
      </c>
      <c r="P219" s="133" t="str">
        <f t="shared" si="78"/>
        <v/>
      </c>
      <c r="Q219" s="133" t="str">
        <f t="shared" si="79"/>
        <v/>
      </c>
      <c r="R219" s="140" t="str">
        <f>IF(Q219="","",SUMPRODUCT(--(H219=$H$7:$H$251),--(I219=$I$7:$I$251),--(Q219&lt;$Q$7:$Q$251))+COUNTIF($Q$7:Q219,Q219))</f>
        <v/>
      </c>
    </row>
    <row r="220" spans="1:18" ht="29.1" customHeight="1">
      <c r="A220" s="77">
        <v>214</v>
      </c>
      <c r="B220" s="16" t="str">
        <f t="shared" si="64"/>
        <v/>
      </c>
      <c r="C220" s="130" t="str">
        <f t="shared" si="65"/>
        <v/>
      </c>
      <c r="D220" s="130" t="str">
        <f t="shared" si="66"/>
        <v/>
      </c>
      <c r="E220" s="131" t="str">
        <f t="shared" si="67"/>
        <v/>
      </c>
      <c r="F220" s="131" t="str">
        <f t="shared" si="68"/>
        <v/>
      </c>
      <c r="G220" s="131" t="str">
        <f t="shared" si="69"/>
        <v/>
      </c>
      <c r="H220" s="132" t="str">
        <f t="shared" si="70"/>
        <v/>
      </c>
      <c r="I220" s="132" t="str">
        <f t="shared" si="71"/>
        <v/>
      </c>
      <c r="J220" s="16" t="str">
        <f t="shared" si="72"/>
        <v/>
      </c>
      <c r="K220" s="16" t="str">
        <f t="shared" si="73"/>
        <v/>
      </c>
      <c r="L220" s="132" t="str">
        <f t="shared" si="74"/>
        <v/>
      </c>
      <c r="M220" s="16" t="str">
        <f t="shared" si="75"/>
        <v/>
      </c>
      <c r="N220" s="133" t="str">
        <f t="shared" si="76"/>
        <v/>
      </c>
      <c r="O220" s="16" t="str">
        <f t="shared" si="77"/>
        <v/>
      </c>
      <c r="P220" s="133" t="str">
        <f t="shared" si="78"/>
        <v/>
      </c>
      <c r="Q220" s="133" t="str">
        <f t="shared" si="79"/>
        <v/>
      </c>
      <c r="R220" s="140" t="str">
        <f>IF(Q220="","",SUMPRODUCT(--(H220=$H$7:$H$251),--(I220=$I$7:$I$251),--(Q220&lt;$Q$7:$Q$251))+COUNTIF($Q$7:Q220,Q220))</f>
        <v/>
      </c>
    </row>
    <row r="221" spans="1:18" ht="29.1" customHeight="1">
      <c r="A221" s="77">
        <v>215</v>
      </c>
      <c r="B221" s="16" t="str">
        <f t="shared" si="64"/>
        <v/>
      </c>
      <c r="C221" s="130" t="str">
        <f t="shared" si="65"/>
        <v/>
      </c>
      <c r="D221" s="130" t="str">
        <f t="shared" si="66"/>
        <v/>
      </c>
      <c r="E221" s="131" t="str">
        <f t="shared" si="67"/>
        <v/>
      </c>
      <c r="F221" s="131" t="str">
        <f t="shared" si="68"/>
        <v/>
      </c>
      <c r="G221" s="131" t="str">
        <f t="shared" si="69"/>
        <v/>
      </c>
      <c r="H221" s="132" t="str">
        <f t="shared" si="70"/>
        <v/>
      </c>
      <c r="I221" s="132" t="str">
        <f t="shared" si="71"/>
        <v/>
      </c>
      <c r="J221" s="16" t="str">
        <f t="shared" si="72"/>
        <v/>
      </c>
      <c r="K221" s="16" t="str">
        <f t="shared" si="73"/>
        <v/>
      </c>
      <c r="L221" s="132" t="str">
        <f t="shared" si="74"/>
        <v/>
      </c>
      <c r="M221" s="16" t="str">
        <f t="shared" si="75"/>
        <v/>
      </c>
      <c r="N221" s="133" t="str">
        <f t="shared" si="76"/>
        <v/>
      </c>
      <c r="O221" s="16" t="str">
        <f t="shared" si="77"/>
        <v/>
      </c>
      <c r="P221" s="133" t="str">
        <f t="shared" si="78"/>
        <v/>
      </c>
      <c r="Q221" s="133" t="str">
        <f t="shared" si="79"/>
        <v/>
      </c>
      <c r="R221" s="140" t="str">
        <f>IF(Q221="","",SUMPRODUCT(--(H221=$H$7:$H$251),--(I221=$I$7:$I$251),--(Q221&lt;$Q$7:$Q$251))+COUNTIF($Q$7:Q221,Q221))</f>
        <v/>
      </c>
    </row>
    <row r="222" spans="1:18" ht="29.1" customHeight="1">
      <c r="A222" s="77">
        <v>216</v>
      </c>
      <c r="B222" s="16" t="str">
        <f t="shared" si="64"/>
        <v/>
      </c>
      <c r="C222" s="130" t="str">
        <f t="shared" si="65"/>
        <v/>
      </c>
      <c r="D222" s="130" t="str">
        <f t="shared" si="66"/>
        <v/>
      </c>
      <c r="E222" s="131" t="str">
        <f t="shared" si="67"/>
        <v/>
      </c>
      <c r="F222" s="131" t="str">
        <f t="shared" si="68"/>
        <v/>
      </c>
      <c r="G222" s="131" t="str">
        <f t="shared" si="69"/>
        <v/>
      </c>
      <c r="H222" s="132" t="str">
        <f t="shared" si="70"/>
        <v/>
      </c>
      <c r="I222" s="132" t="str">
        <f t="shared" si="71"/>
        <v/>
      </c>
      <c r="J222" s="16" t="str">
        <f t="shared" si="72"/>
        <v/>
      </c>
      <c r="K222" s="16" t="str">
        <f t="shared" si="73"/>
        <v/>
      </c>
      <c r="L222" s="132" t="str">
        <f t="shared" si="74"/>
        <v/>
      </c>
      <c r="M222" s="16" t="str">
        <f t="shared" si="75"/>
        <v/>
      </c>
      <c r="N222" s="133" t="str">
        <f t="shared" si="76"/>
        <v/>
      </c>
      <c r="O222" s="16" t="str">
        <f t="shared" si="77"/>
        <v/>
      </c>
      <c r="P222" s="133" t="str">
        <f t="shared" si="78"/>
        <v/>
      </c>
      <c r="Q222" s="133" t="str">
        <f t="shared" si="79"/>
        <v/>
      </c>
      <c r="R222" s="140" t="str">
        <f>IF(Q222="","",SUMPRODUCT(--(H222=$H$7:$H$251),--(I222=$I$7:$I$251),--(Q222&lt;$Q$7:$Q$251))+COUNTIF($Q$7:Q222,Q222))</f>
        <v/>
      </c>
    </row>
    <row r="223" spans="1:18" ht="29.1" customHeight="1">
      <c r="A223" s="77">
        <v>217</v>
      </c>
      <c r="B223" s="16" t="str">
        <f t="shared" si="64"/>
        <v/>
      </c>
      <c r="C223" s="130" t="str">
        <f t="shared" si="65"/>
        <v/>
      </c>
      <c r="D223" s="130" t="str">
        <f t="shared" si="66"/>
        <v/>
      </c>
      <c r="E223" s="131" t="str">
        <f t="shared" si="67"/>
        <v/>
      </c>
      <c r="F223" s="131" t="str">
        <f t="shared" si="68"/>
        <v/>
      </c>
      <c r="G223" s="131" t="str">
        <f t="shared" si="69"/>
        <v/>
      </c>
      <c r="H223" s="132" t="str">
        <f t="shared" si="70"/>
        <v/>
      </c>
      <c r="I223" s="132" t="str">
        <f t="shared" si="71"/>
        <v/>
      </c>
      <c r="J223" s="16" t="str">
        <f t="shared" si="72"/>
        <v/>
      </c>
      <c r="K223" s="16" t="str">
        <f t="shared" si="73"/>
        <v/>
      </c>
      <c r="L223" s="132" t="str">
        <f t="shared" si="74"/>
        <v/>
      </c>
      <c r="M223" s="16" t="str">
        <f t="shared" si="75"/>
        <v/>
      </c>
      <c r="N223" s="133" t="str">
        <f t="shared" si="76"/>
        <v/>
      </c>
      <c r="O223" s="16" t="str">
        <f t="shared" si="77"/>
        <v/>
      </c>
      <c r="P223" s="133" t="str">
        <f t="shared" si="78"/>
        <v/>
      </c>
      <c r="Q223" s="133" t="str">
        <f t="shared" si="79"/>
        <v/>
      </c>
      <c r="R223" s="140" t="str">
        <f>IF(Q223="","",SUMPRODUCT(--(H223=$H$7:$H$251),--(I223=$I$7:$I$251),--(Q223&lt;$Q$7:$Q$251))+COUNTIF($Q$7:Q223,Q223))</f>
        <v/>
      </c>
    </row>
    <row r="224" spans="1:18" ht="29.1" customHeight="1">
      <c r="A224" s="77">
        <v>218</v>
      </c>
      <c r="B224" s="16" t="str">
        <f t="shared" si="64"/>
        <v/>
      </c>
      <c r="C224" s="130" t="str">
        <f t="shared" si="65"/>
        <v/>
      </c>
      <c r="D224" s="130" t="str">
        <f t="shared" si="66"/>
        <v/>
      </c>
      <c r="E224" s="131" t="str">
        <f t="shared" si="67"/>
        <v/>
      </c>
      <c r="F224" s="131" t="str">
        <f t="shared" si="68"/>
        <v/>
      </c>
      <c r="G224" s="131" t="str">
        <f t="shared" si="69"/>
        <v/>
      </c>
      <c r="H224" s="132" t="str">
        <f t="shared" si="70"/>
        <v/>
      </c>
      <c r="I224" s="132" t="str">
        <f t="shared" si="71"/>
        <v/>
      </c>
      <c r="J224" s="16" t="str">
        <f t="shared" si="72"/>
        <v/>
      </c>
      <c r="K224" s="16" t="str">
        <f t="shared" si="73"/>
        <v/>
      </c>
      <c r="L224" s="132" t="str">
        <f t="shared" si="74"/>
        <v/>
      </c>
      <c r="M224" s="16" t="str">
        <f t="shared" si="75"/>
        <v/>
      </c>
      <c r="N224" s="133" t="str">
        <f t="shared" si="76"/>
        <v/>
      </c>
      <c r="O224" s="16" t="str">
        <f t="shared" si="77"/>
        <v/>
      </c>
      <c r="P224" s="133" t="str">
        <f t="shared" si="78"/>
        <v/>
      </c>
      <c r="Q224" s="133" t="str">
        <f t="shared" si="79"/>
        <v/>
      </c>
      <c r="R224" s="140" t="str">
        <f>IF(Q224="","",SUMPRODUCT(--(H224=$H$7:$H$251),--(I224=$I$7:$I$251),--(Q224&lt;$Q$7:$Q$251))+COUNTIF($Q$7:Q224,Q224))</f>
        <v/>
      </c>
    </row>
    <row r="225" spans="1:18" ht="29.1" customHeight="1">
      <c r="A225" s="77">
        <v>219</v>
      </c>
      <c r="B225" s="16" t="str">
        <f t="shared" si="64"/>
        <v/>
      </c>
      <c r="C225" s="130" t="str">
        <f t="shared" si="65"/>
        <v/>
      </c>
      <c r="D225" s="130" t="str">
        <f t="shared" si="66"/>
        <v/>
      </c>
      <c r="E225" s="131" t="str">
        <f t="shared" si="67"/>
        <v/>
      </c>
      <c r="F225" s="131" t="str">
        <f t="shared" si="68"/>
        <v/>
      </c>
      <c r="G225" s="131" t="str">
        <f t="shared" si="69"/>
        <v/>
      </c>
      <c r="H225" s="132" t="str">
        <f t="shared" si="70"/>
        <v/>
      </c>
      <c r="I225" s="132" t="str">
        <f t="shared" si="71"/>
        <v/>
      </c>
      <c r="J225" s="16" t="str">
        <f t="shared" si="72"/>
        <v/>
      </c>
      <c r="K225" s="16" t="str">
        <f t="shared" si="73"/>
        <v/>
      </c>
      <c r="L225" s="132" t="str">
        <f t="shared" si="74"/>
        <v/>
      </c>
      <c r="M225" s="16" t="str">
        <f t="shared" si="75"/>
        <v/>
      </c>
      <c r="N225" s="133" t="str">
        <f t="shared" si="76"/>
        <v/>
      </c>
      <c r="O225" s="16" t="str">
        <f t="shared" si="77"/>
        <v/>
      </c>
      <c r="P225" s="133" t="str">
        <f t="shared" si="78"/>
        <v/>
      </c>
      <c r="Q225" s="133" t="str">
        <f t="shared" si="79"/>
        <v/>
      </c>
      <c r="R225" s="140" t="str">
        <f>IF(Q225="","",SUMPRODUCT(--(H225=$H$7:$H$251),--(I225=$I$7:$I$251),--(Q225&lt;$Q$7:$Q$251))+COUNTIF($Q$7:Q225,Q225))</f>
        <v/>
      </c>
    </row>
    <row r="226" spans="1:18" ht="29.1" customHeight="1">
      <c r="A226" s="77">
        <v>220</v>
      </c>
      <c r="B226" s="16" t="str">
        <f t="shared" si="64"/>
        <v/>
      </c>
      <c r="C226" s="130" t="str">
        <f t="shared" si="65"/>
        <v/>
      </c>
      <c r="D226" s="130" t="str">
        <f t="shared" si="66"/>
        <v/>
      </c>
      <c r="E226" s="131" t="str">
        <f t="shared" si="67"/>
        <v/>
      </c>
      <c r="F226" s="131" t="str">
        <f t="shared" si="68"/>
        <v/>
      </c>
      <c r="G226" s="131" t="str">
        <f t="shared" si="69"/>
        <v/>
      </c>
      <c r="H226" s="132" t="str">
        <f t="shared" si="70"/>
        <v/>
      </c>
      <c r="I226" s="132" t="str">
        <f t="shared" si="71"/>
        <v/>
      </c>
      <c r="J226" s="16" t="str">
        <f t="shared" si="72"/>
        <v/>
      </c>
      <c r="K226" s="16" t="str">
        <f t="shared" si="73"/>
        <v/>
      </c>
      <c r="L226" s="132" t="str">
        <f t="shared" si="74"/>
        <v/>
      </c>
      <c r="M226" s="16" t="str">
        <f t="shared" si="75"/>
        <v/>
      </c>
      <c r="N226" s="133" t="str">
        <f t="shared" si="76"/>
        <v/>
      </c>
      <c r="O226" s="16" t="str">
        <f t="shared" si="77"/>
        <v/>
      </c>
      <c r="P226" s="133" t="str">
        <f t="shared" si="78"/>
        <v/>
      </c>
      <c r="Q226" s="133" t="str">
        <f t="shared" si="79"/>
        <v/>
      </c>
      <c r="R226" s="140" t="str">
        <f>IF(Q226="","",SUMPRODUCT(--(H226=$H$7:$H$251),--(I226=$I$7:$I$251),--(Q226&lt;$Q$7:$Q$251))+COUNTIF($Q$7:Q226,Q226))</f>
        <v/>
      </c>
    </row>
    <row r="227" spans="1:18" ht="29.1" customHeight="1">
      <c r="A227" s="77">
        <v>221</v>
      </c>
      <c r="B227" s="16" t="str">
        <f t="shared" si="64"/>
        <v/>
      </c>
      <c r="C227" s="130" t="str">
        <f t="shared" si="65"/>
        <v/>
      </c>
      <c r="D227" s="130" t="str">
        <f t="shared" si="66"/>
        <v/>
      </c>
      <c r="E227" s="131" t="str">
        <f t="shared" si="67"/>
        <v/>
      </c>
      <c r="F227" s="131" t="str">
        <f t="shared" si="68"/>
        <v/>
      </c>
      <c r="G227" s="131" t="str">
        <f t="shared" si="69"/>
        <v/>
      </c>
      <c r="H227" s="132" t="str">
        <f t="shared" si="70"/>
        <v/>
      </c>
      <c r="I227" s="132" t="str">
        <f t="shared" si="71"/>
        <v/>
      </c>
      <c r="J227" s="16" t="str">
        <f t="shared" si="72"/>
        <v/>
      </c>
      <c r="K227" s="16" t="str">
        <f t="shared" si="73"/>
        <v/>
      </c>
      <c r="L227" s="132" t="str">
        <f t="shared" si="74"/>
        <v/>
      </c>
      <c r="M227" s="16" t="str">
        <f t="shared" si="75"/>
        <v/>
      </c>
      <c r="N227" s="133" t="str">
        <f t="shared" si="76"/>
        <v/>
      </c>
      <c r="O227" s="16" t="str">
        <f t="shared" si="77"/>
        <v/>
      </c>
      <c r="P227" s="133" t="str">
        <f t="shared" si="78"/>
        <v/>
      </c>
      <c r="Q227" s="133" t="str">
        <f t="shared" si="79"/>
        <v/>
      </c>
      <c r="R227" s="140" t="str">
        <f>IF(Q227="","",SUMPRODUCT(--(H227=$H$7:$H$251),--(I227=$I$7:$I$251),--(Q227&lt;$Q$7:$Q$251))+COUNTIF($Q$7:Q227,Q227))</f>
        <v/>
      </c>
    </row>
    <row r="228" spans="1:18" ht="29.1" customHeight="1">
      <c r="A228" s="77">
        <v>222</v>
      </c>
      <c r="B228" s="16" t="str">
        <f t="shared" si="64"/>
        <v/>
      </c>
      <c r="C228" s="130" t="str">
        <f t="shared" si="65"/>
        <v/>
      </c>
      <c r="D228" s="130" t="str">
        <f t="shared" si="66"/>
        <v/>
      </c>
      <c r="E228" s="131" t="str">
        <f t="shared" si="67"/>
        <v/>
      </c>
      <c r="F228" s="131" t="str">
        <f t="shared" si="68"/>
        <v/>
      </c>
      <c r="G228" s="131" t="str">
        <f t="shared" si="69"/>
        <v/>
      </c>
      <c r="H228" s="132" t="str">
        <f t="shared" si="70"/>
        <v/>
      </c>
      <c r="I228" s="132" t="str">
        <f t="shared" si="71"/>
        <v/>
      </c>
      <c r="J228" s="16" t="str">
        <f t="shared" si="72"/>
        <v/>
      </c>
      <c r="K228" s="16" t="str">
        <f t="shared" si="73"/>
        <v/>
      </c>
      <c r="L228" s="132" t="str">
        <f t="shared" si="74"/>
        <v/>
      </c>
      <c r="M228" s="16" t="str">
        <f t="shared" si="75"/>
        <v/>
      </c>
      <c r="N228" s="133" t="str">
        <f t="shared" si="76"/>
        <v/>
      </c>
      <c r="O228" s="16" t="str">
        <f t="shared" si="77"/>
        <v/>
      </c>
      <c r="P228" s="133" t="str">
        <f t="shared" si="78"/>
        <v/>
      </c>
      <c r="Q228" s="133" t="str">
        <f t="shared" si="79"/>
        <v/>
      </c>
      <c r="R228" s="140" t="str">
        <f>IF(Q228="","",SUMPRODUCT(--(H228=$H$7:$H$251),--(I228=$I$7:$I$251),--(Q228&lt;$Q$7:$Q$251))+COUNTIF($Q$7:Q228,Q228))</f>
        <v/>
      </c>
    </row>
    <row r="229" spans="1:18" ht="29.1" customHeight="1">
      <c r="A229" s="77">
        <v>223</v>
      </c>
      <c r="B229" s="16" t="str">
        <f t="shared" si="64"/>
        <v/>
      </c>
      <c r="C229" s="130" t="str">
        <f t="shared" si="65"/>
        <v/>
      </c>
      <c r="D229" s="130" t="str">
        <f t="shared" si="66"/>
        <v/>
      </c>
      <c r="E229" s="131" t="str">
        <f t="shared" si="67"/>
        <v/>
      </c>
      <c r="F229" s="131" t="str">
        <f t="shared" si="68"/>
        <v/>
      </c>
      <c r="G229" s="131" t="str">
        <f t="shared" si="69"/>
        <v/>
      </c>
      <c r="H229" s="132" t="str">
        <f t="shared" si="70"/>
        <v/>
      </c>
      <c r="I229" s="132" t="str">
        <f t="shared" si="71"/>
        <v/>
      </c>
      <c r="J229" s="16" t="str">
        <f t="shared" si="72"/>
        <v/>
      </c>
      <c r="K229" s="16" t="str">
        <f t="shared" si="73"/>
        <v/>
      </c>
      <c r="L229" s="132" t="str">
        <f t="shared" si="74"/>
        <v/>
      </c>
      <c r="M229" s="16" t="str">
        <f t="shared" si="75"/>
        <v/>
      </c>
      <c r="N229" s="133" t="str">
        <f t="shared" si="76"/>
        <v/>
      </c>
      <c r="O229" s="16" t="str">
        <f t="shared" si="77"/>
        <v/>
      </c>
      <c r="P229" s="133" t="str">
        <f t="shared" si="78"/>
        <v/>
      </c>
      <c r="Q229" s="133" t="str">
        <f t="shared" si="79"/>
        <v/>
      </c>
      <c r="R229" s="140" t="str">
        <f>IF(Q229="","",SUMPRODUCT(--(H229=$H$7:$H$251),--(I229=$I$7:$I$251),--(Q229&lt;$Q$7:$Q$251))+COUNTIF($Q$7:Q229,Q229))</f>
        <v/>
      </c>
    </row>
    <row r="230" spans="1:18" ht="29.1" customHeight="1">
      <c r="A230" s="77">
        <v>224</v>
      </c>
      <c r="B230" s="16" t="str">
        <f t="shared" si="64"/>
        <v/>
      </c>
      <c r="C230" s="130" t="str">
        <f t="shared" si="65"/>
        <v/>
      </c>
      <c r="D230" s="130" t="str">
        <f t="shared" si="66"/>
        <v/>
      </c>
      <c r="E230" s="131" t="str">
        <f t="shared" si="67"/>
        <v/>
      </c>
      <c r="F230" s="131" t="str">
        <f t="shared" si="68"/>
        <v/>
      </c>
      <c r="G230" s="131" t="str">
        <f t="shared" si="69"/>
        <v/>
      </c>
      <c r="H230" s="132" t="str">
        <f t="shared" si="70"/>
        <v/>
      </c>
      <c r="I230" s="132" t="str">
        <f t="shared" si="71"/>
        <v/>
      </c>
      <c r="J230" s="16" t="str">
        <f t="shared" si="72"/>
        <v/>
      </c>
      <c r="K230" s="16" t="str">
        <f t="shared" si="73"/>
        <v/>
      </c>
      <c r="L230" s="132" t="str">
        <f t="shared" si="74"/>
        <v/>
      </c>
      <c r="M230" s="16" t="str">
        <f t="shared" si="75"/>
        <v/>
      </c>
      <c r="N230" s="133" t="str">
        <f t="shared" si="76"/>
        <v/>
      </c>
      <c r="O230" s="16" t="str">
        <f t="shared" si="77"/>
        <v/>
      </c>
      <c r="P230" s="133" t="str">
        <f t="shared" si="78"/>
        <v/>
      </c>
      <c r="Q230" s="133" t="str">
        <f t="shared" si="79"/>
        <v/>
      </c>
      <c r="R230" s="140" t="str">
        <f>IF(Q230="","",SUMPRODUCT(--(H230=$H$7:$H$251),--(I230=$I$7:$I$251),--(Q230&lt;$Q$7:$Q$251))+COUNTIF($Q$7:Q230,Q230))</f>
        <v/>
      </c>
    </row>
    <row r="231" spans="1:18" ht="29.1" customHeight="1">
      <c r="A231" s="77">
        <v>225</v>
      </c>
      <c r="B231" s="16" t="str">
        <f t="shared" si="64"/>
        <v/>
      </c>
      <c r="C231" s="130" t="str">
        <f t="shared" si="65"/>
        <v/>
      </c>
      <c r="D231" s="130" t="str">
        <f t="shared" si="66"/>
        <v/>
      </c>
      <c r="E231" s="131" t="str">
        <f t="shared" si="67"/>
        <v/>
      </c>
      <c r="F231" s="131" t="str">
        <f t="shared" si="68"/>
        <v/>
      </c>
      <c r="G231" s="131" t="str">
        <f t="shared" si="69"/>
        <v/>
      </c>
      <c r="H231" s="132" t="str">
        <f t="shared" si="70"/>
        <v/>
      </c>
      <c r="I231" s="132" t="str">
        <f t="shared" si="71"/>
        <v/>
      </c>
      <c r="J231" s="16" t="str">
        <f t="shared" si="72"/>
        <v/>
      </c>
      <c r="K231" s="16" t="str">
        <f t="shared" si="73"/>
        <v/>
      </c>
      <c r="L231" s="132" t="str">
        <f t="shared" si="74"/>
        <v/>
      </c>
      <c r="M231" s="16" t="str">
        <f t="shared" si="75"/>
        <v/>
      </c>
      <c r="N231" s="133" t="str">
        <f t="shared" si="76"/>
        <v/>
      </c>
      <c r="O231" s="16" t="str">
        <f t="shared" si="77"/>
        <v/>
      </c>
      <c r="P231" s="133" t="str">
        <f t="shared" si="78"/>
        <v/>
      </c>
      <c r="Q231" s="133" t="str">
        <f t="shared" si="79"/>
        <v/>
      </c>
      <c r="R231" s="140" t="str">
        <f>IF(Q231="","",SUMPRODUCT(--(H231=$H$7:$H$251),--(I231=$I$7:$I$251),--(Q231&lt;$Q$7:$Q$251))+COUNTIF($Q$7:Q231,Q231))</f>
        <v/>
      </c>
    </row>
    <row r="232" spans="1:18" ht="29.1" customHeight="1">
      <c r="A232" s="77">
        <v>226</v>
      </c>
      <c r="B232" s="16" t="str">
        <f t="shared" si="64"/>
        <v/>
      </c>
      <c r="C232" s="130" t="str">
        <f t="shared" si="65"/>
        <v/>
      </c>
      <c r="D232" s="130" t="str">
        <f t="shared" si="66"/>
        <v/>
      </c>
      <c r="E232" s="131" t="str">
        <f t="shared" si="67"/>
        <v/>
      </c>
      <c r="F232" s="131" t="str">
        <f t="shared" si="68"/>
        <v/>
      </c>
      <c r="G232" s="131" t="str">
        <f t="shared" si="69"/>
        <v/>
      </c>
      <c r="H232" s="132" t="str">
        <f t="shared" si="70"/>
        <v/>
      </c>
      <c r="I232" s="132" t="str">
        <f t="shared" si="71"/>
        <v/>
      </c>
      <c r="J232" s="16" t="str">
        <f t="shared" si="72"/>
        <v/>
      </c>
      <c r="K232" s="16" t="str">
        <f t="shared" si="73"/>
        <v/>
      </c>
      <c r="L232" s="132" t="str">
        <f t="shared" si="74"/>
        <v/>
      </c>
      <c r="M232" s="16" t="str">
        <f t="shared" si="75"/>
        <v/>
      </c>
      <c r="N232" s="133" t="str">
        <f t="shared" si="76"/>
        <v/>
      </c>
      <c r="O232" s="16" t="str">
        <f t="shared" si="77"/>
        <v/>
      </c>
      <c r="P232" s="133" t="str">
        <f t="shared" si="78"/>
        <v/>
      </c>
      <c r="Q232" s="133" t="str">
        <f t="shared" si="79"/>
        <v/>
      </c>
      <c r="R232" s="140" t="str">
        <f>IF(Q232="","",SUMPRODUCT(--(H232=$H$7:$H$251),--(I232=$I$7:$I$251),--(Q232&lt;$Q$7:$Q$251))+COUNTIF($Q$7:Q232,Q232))</f>
        <v/>
      </c>
    </row>
    <row r="233" spans="1:18" ht="29.1" customHeight="1">
      <c r="A233" s="77">
        <v>227</v>
      </c>
      <c r="B233" s="16" t="str">
        <f t="shared" si="64"/>
        <v/>
      </c>
      <c r="C233" s="130" t="str">
        <f t="shared" si="65"/>
        <v/>
      </c>
      <c r="D233" s="130" t="str">
        <f t="shared" si="66"/>
        <v/>
      </c>
      <c r="E233" s="131" t="str">
        <f t="shared" si="67"/>
        <v/>
      </c>
      <c r="F233" s="131" t="str">
        <f t="shared" si="68"/>
        <v/>
      </c>
      <c r="G233" s="131" t="str">
        <f t="shared" si="69"/>
        <v/>
      </c>
      <c r="H233" s="132" t="str">
        <f t="shared" si="70"/>
        <v/>
      </c>
      <c r="I233" s="132" t="str">
        <f t="shared" si="71"/>
        <v/>
      </c>
      <c r="J233" s="16" t="str">
        <f t="shared" si="72"/>
        <v/>
      </c>
      <c r="K233" s="16" t="str">
        <f t="shared" si="73"/>
        <v/>
      </c>
      <c r="L233" s="132" t="str">
        <f t="shared" si="74"/>
        <v/>
      </c>
      <c r="M233" s="16" t="str">
        <f t="shared" si="75"/>
        <v/>
      </c>
      <c r="N233" s="133" t="str">
        <f t="shared" si="76"/>
        <v/>
      </c>
      <c r="O233" s="16" t="str">
        <f t="shared" si="77"/>
        <v/>
      </c>
      <c r="P233" s="133" t="str">
        <f t="shared" si="78"/>
        <v/>
      </c>
      <c r="Q233" s="133" t="str">
        <f t="shared" si="79"/>
        <v/>
      </c>
      <c r="R233" s="140" t="str">
        <f>IF(Q233="","",SUMPRODUCT(--(H233=$H$7:$H$251),--(I233=$I$7:$I$251),--(Q233&lt;$Q$7:$Q$251))+COUNTIF($Q$7:Q233,Q233))</f>
        <v/>
      </c>
    </row>
    <row r="234" spans="1:18" ht="29.1" customHeight="1">
      <c r="A234" s="77">
        <v>228</v>
      </c>
      <c r="B234" s="16" t="str">
        <f t="shared" si="64"/>
        <v/>
      </c>
      <c r="C234" s="130" t="str">
        <f t="shared" si="65"/>
        <v/>
      </c>
      <c r="D234" s="130" t="str">
        <f t="shared" si="66"/>
        <v/>
      </c>
      <c r="E234" s="131" t="str">
        <f t="shared" si="67"/>
        <v/>
      </c>
      <c r="F234" s="131" t="str">
        <f t="shared" si="68"/>
        <v/>
      </c>
      <c r="G234" s="131" t="str">
        <f t="shared" si="69"/>
        <v/>
      </c>
      <c r="H234" s="132" t="str">
        <f t="shared" si="70"/>
        <v/>
      </c>
      <c r="I234" s="132" t="str">
        <f t="shared" si="71"/>
        <v/>
      </c>
      <c r="J234" s="16" t="str">
        <f t="shared" si="72"/>
        <v/>
      </c>
      <c r="K234" s="16" t="str">
        <f t="shared" si="73"/>
        <v/>
      </c>
      <c r="L234" s="132" t="str">
        <f t="shared" si="74"/>
        <v/>
      </c>
      <c r="M234" s="16" t="str">
        <f t="shared" si="75"/>
        <v/>
      </c>
      <c r="N234" s="133" t="str">
        <f t="shared" si="76"/>
        <v/>
      </c>
      <c r="O234" s="16" t="str">
        <f t="shared" si="77"/>
        <v/>
      </c>
      <c r="P234" s="133" t="str">
        <f t="shared" si="78"/>
        <v/>
      </c>
      <c r="Q234" s="133" t="str">
        <f t="shared" si="79"/>
        <v/>
      </c>
      <c r="R234" s="140" t="str">
        <f>IF(Q234="","",SUMPRODUCT(--(H234=$H$7:$H$251),--(I234=$I$7:$I$251),--(Q234&lt;$Q$7:$Q$251))+COUNTIF($Q$7:Q234,Q234))</f>
        <v/>
      </c>
    </row>
    <row r="235" spans="1:18" ht="29.1" customHeight="1">
      <c r="A235" s="77">
        <v>229</v>
      </c>
      <c r="B235" s="16" t="str">
        <f t="shared" si="64"/>
        <v/>
      </c>
      <c r="C235" s="130" t="str">
        <f t="shared" si="65"/>
        <v/>
      </c>
      <c r="D235" s="130" t="str">
        <f t="shared" si="66"/>
        <v/>
      </c>
      <c r="E235" s="131" t="str">
        <f t="shared" si="67"/>
        <v/>
      </c>
      <c r="F235" s="131" t="str">
        <f t="shared" si="68"/>
        <v/>
      </c>
      <c r="G235" s="131" t="str">
        <f t="shared" si="69"/>
        <v/>
      </c>
      <c r="H235" s="132" t="str">
        <f t="shared" si="70"/>
        <v/>
      </c>
      <c r="I235" s="132" t="str">
        <f t="shared" si="71"/>
        <v/>
      </c>
      <c r="J235" s="16" t="str">
        <f t="shared" si="72"/>
        <v/>
      </c>
      <c r="K235" s="16" t="str">
        <f t="shared" si="73"/>
        <v/>
      </c>
      <c r="L235" s="132" t="str">
        <f t="shared" si="74"/>
        <v/>
      </c>
      <c r="M235" s="16" t="str">
        <f t="shared" si="75"/>
        <v/>
      </c>
      <c r="N235" s="133" t="str">
        <f t="shared" si="76"/>
        <v/>
      </c>
      <c r="O235" s="16" t="str">
        <f t="shared" si="77"/>
        <v/>
      </c>
      <c r="P235" s="133" t="str">
        <f t="shared" si="78"/>
        <v/>
      </c>
      <c r="Q235" s="133" t="str">
        <f t="shared" si="79"/>
        <v/>
      </c>
      <c r="R235" s="140" t="str">
        <f>IF(Q235="","",SUMPRODUCT(--(H235=$H$7:$H$251),--(I235=$I$7:$I$251),--(Q235&lt;$Q$7:$Q$251))+COUNTIF($Q$7:Q235,Q235))</f>
        <v/>
      </c>
    </row>
    <row r="236" spans="1:18" ht="29.1" customHeight="1">
      <c r="A236" s="77">
        <v>230</v>
      </c>
      <c r="B236" s="16" t="str">
        <f t="shared" si="64"/>
        <v/>
      </c>
      <c r="C236" s="130" t="str">
        <f t="shared" si="65"/>
        <v/>
      </c>
      <c r="D236" s="130" t="str">
        <f t="shared" si="66"/>
        <v/>
      </c>
      <c r="E236" s="131" t="str">
        <f t="shared" si="67"/>
        <v/>
      </c>
      <c r="F236" s="131" t="str">
        <f t="shared" si="68"/>
        <v/>
      </c>
      <c r="G236" s="131" t="str">
        <f t="shared" si="69"/>
        <v/>
      </c>
      <c r="H236" s="132" t="str">
        <f t="shared" si="70"/>
        <v/>
      </c>
      <c r="I236" s="132" t="str">
        <f t="shared" si="71"/>
        <v/>
      </c>
      <c r="J236" s="16" t="str">
        <f t="shared" si="72"/>
        <v/>
      </c>
      <c r="K236" s="16" t="str">
        <f t="shared" si="73"/>
        <v/>
      </c>
      <c r="L236" s="132" t="str">
        <f t="shared" si="74"/>
        <v/>
      </c>
      <c r="M236" s="16" t="str">
        <f t="shared" si="75"/>
        <v/>
      </c>
      <c r="N236" s="133" t="str">
        <f t="shared" si="76"/>
        <v/>
      </c>
      <c r="O236" s="16" t="str">
        <f t="shared" si="77"/>
        <v/>
      </c>
      <c r="P236" s="133" t="str">
        <f t="shared" si="78"/>
        <v/>
      </c>
      <c r="Q236" s="133" t="str">
        <f t="shared" si="79"/>
        <v/>
      </c>
      <c r="R236" s="140" t="str">
        <f>IF(Q236="","",SUMPRODUCT(--(H236=$H$7:$H$251),--(I236=$I$7:$I$251),--(Q236&lt;$Q$7:$Q$251))+COUNTIF($Q$7:Q236,Q236))</f>
        <v/>
      </c>
    </row>
    <row r="237" spans="1:18" ht="29.1" customHeight="1">
      <c r="A237" s="77">
        <v>231</v>
      </c>
      <c r="B237" s="16" t="str">
        <f t="shared" si="64"/>
        <v/>
      </c>
      <c r="C237" s="130" t="str">
        <f t="shared" si="65"/>
        <v/>
      </c>
      <c r="D237" s="130" t="str">
        <f t="shared" si="66"/>
        <v/>
      </c>
      <c r="E237" s="131" t="str">
        <f t="shared" si="67"/>
        <v/>
      </c>
      <c r="F237" s="131" t="str">
        <f t="shared" si="68"/>
        <v/>
      </c>
      <c r="G237" s="131" t="str">
        <f t="shared" si="69"/>
        <v/>
      </c>
      <c r="H237" s="132" t="str">
        <f t="shared" si="70"/>
        <v/>
      </c>
      <c r="I237" s="132" t="str">
        <f t="shared" si="71"/>
        <v/>
      </c>
      <c r="J237" s="16" t="str">
        <f t="shared" si="72"/>
        <v/>
      </c>
      <c r="K237" s="16" t="str">
        <f t="shared" si="73"/>
        <v/>
      </c>
      <c r="L237" s="132" t="str">
        <f t="shared" si="74"/>
        <v/>
      </c>
      <c r="M237" s="16" t="str">
        <f t="shared" si="75"/>
        <v/>
      </c>
      <c r="N237" s="133" t="str">
        <f t="shared" si="76"/>
        <v/>
      </c>
      <c r="O237" s="16" t="str">
        <f t="shared" si="77"/>
        <v/>
      </c>
      <c r="P237" s="133" t="str">
        <f t="shared" si="78"/>
        <v/>
      </c>
      <c r="Q237" s="133" t="str">
        <f t="shared" si="79"/>
        <v/>
      </c>
      <c r="R237" s="140" t="str">
        <f>IF(Q237="","",SUMPRODUCT(--(H237=$H$7:$H$251),--(I237=$I$7:$I$251),--(Q237&lt;$Q$7:$Q$251))+COUNTIF($Q$7:Q237,Q237))</f>
        <v/>
      </c>
    </row>
    <row r="238" spans="1:18" ht="29.1" customHeight="1">
      <c r="A238" s="77">
        <v>232</v>
      </c>
      <c r="B238" s="16" t="str">
        <f t="shared" si="64"/>
        <v/>
      </c>
      <c r="C238" s="130" t="str">
        <f t="shared" si="65"/>
        <v/>
      </c>
      <c r="D238" s="130" t="str">
        <f t="shared" si="66"/>
        <v/>
      </c>
      <c r="E238" s="131" t="str">
        <f t="shared" si="67"/>
        <v/>
      </c>
      <c r="F238" s="131" t="str">
        <f t="shared" si="68"/>
        <v/>
      </c>
      <c r="G238" s="131" t="str">
        <f t="shared" si="69"/>
        <v/>
      </c>
      <c r="H238" s="132" t="str">
        <f t="shared" si="70"/>
        <v/>
      </c>
      <c r="I238" s="132" t="str">
        <f t="shared" si="71"/>
        <v/>
      </c>
      <c r="J238" s="16" t="str">
        <f t="shared" si="72"/>
        <v/>
      </c>
      <c r="K238" s="16" t="str">
        <f t="shared" si="73"/>
        <v/>
      </c>
      <c r="L238" s="132" t="str">
        <f t="shared" si="74"/>
        <v/>
      </c>
      <c r="M238" s="16" t="str">
        <f t="shared" si="75"/>
        <v/>
      </c>
      <c r="N238" s="133" t="str">
        <f t="shared" si="76"/>
        <v/>
      </c>
      <c r="O238" s="16" t="str">
        <f t="shared" si="77"/>
        <v/>
      </c>
      <c r="P238" s="133" t="str">
        <f t="shared" si="78"/>
        <v/>
      </c>
      <c r="Q238" s="133" t="str">
        <f t="shared" si="79"/>
        <v/>
      </c>
      <c r="R238" s="140" t="str">
        <f>IF(Q238="","",SUMPRODUCT(--(H238=$H$7:$H$251),--(I238=$I$7:$I$251),--(Q238&lt;$Q$7:$Q$251))+COUNTIF($Q$7:Q238,Q238))</f>
        <v/>
      </c>
    </row>
    <row r="239" spans="1:18" ht="29.1" customHeight="1">
      <c r="A239" s="77">
        <v>233</v>
      </c>
      <c r="B239" s="16" t="str">
        <f t="shared" si="64"/>
        <v/>
      </c>
      <c r="C239" s="130" t="str">
        <f t="shared" si="65"/>
        <v/>
      </c>
      <c r="D239" s="130" t="str">
        <f t="shared" si="66"/>
        <v/>
      </c>
      <c r="E239" s="131" t="str">
        <f t="shared" si="67"/>
        <v/>
      </c>
      <c r="F239" s="131" t="str">
        <f t="shared" si="68"/>
        <v/>
      </c>
      <c r="G239" s="131" t="str">
        <f t="shared" si="69"/>
        <v/>
      </c>
      <c r="H239" s="132" t="str">
        <f t="shared" si="70"/>
        <v/>
      </c>
      <c r="I239" s="132" t="str">
        <f t="shared" si="71"/>
        <v/>
      </c>
      <c r="J239" s="16" t="str">
        <f t="shared" si="72"/>
        <v/>
      </c>
      <c r="K239" s="16" t="str">
        <f t="shared" si="73"/>
        <v/>
      </c>
      <c r="L239" s="132" t="str">
        <f t="shared" si="74"/>
        <v/>
      </c>
      <c r="M239" s="16" t="str">
        <f t="shared" si="75"/>
        <v/>
      </c>
      <c r="N239" s="133" t="str">
        <f t="shared" si="76"/>
        <v/>
      </c>
      <c r="O239" s="16" t="str">
        <f t="shared" si="77"/>
        <v/>
      </c>
      <c r="P239" s="133" t="str">
        <f t="shared" si="78"/>
        <v/>
      </c>
      <c r="Q239" s="133" t="str">
        <f t="shared" si="79"/>
        <v/>
      </c>
      <c r="R239" s="140" t="str">
        <f>IF(Q239="","",SUMPRODUCT(--(H239=$H$7:$H$251),--(I239=$I$7:$I$251),--(Q239&lt;$Q$7:$Q$251))+COUNTIF($Q$7:Q239,Q239))</f>
        <v/>
      </c>
    </row>
    <row r="240" spans="1:18" ht="29.1" customHeight="1">
      <c r="A240" s="77">
        <v>234</v>
      </c>
      <c r="B240" s="16" t="str">
        <f t="shared" si="64"/>
        <v/>
      </c>
      <c r="C240" s="130" t="str">
        <f t="shared" si="65"/>
        <v/>
      </c>
      <c r="D240" s="130" t="str">
        <f t="shared" si="66"/>
        <v/>
      </c>
      <c r="E240" s="131" t="str">
        <f t="shared" si="67"/>
        <v/>
      </c>
      <c r="F240" s="131" t="str">
        <f t="shared" si="68"/>
        <v/>
      </c>
      <c r="G240" s="131" t="str">
        <f t="shared" si="69"/>
        <v/>
      </c>
      <c r="H240" s="132" t="str">
        <f t="shared" si="70"/>
        <v/>
      </c>
      <c r="I240" s="132" t="str">
        <f t="shared" si="71"/>
        <v/>
      </c>
      <c r="J240" s="16" t="str">
        <f t="shared" si="72"/>
        <v/>
      </c>
      <c r="K240" s="16" t="str">
        <f t="shared" si="73"/>
        <v/>
      </c>
      <c r="L240" s="132" t="str">
        <f t="shared" si="74"/>
        <v/>
      </c>
      <c r="M240" s="16" t="str">
        <f t="shared" si="75"/>
        <v/>
      </c>
      <c r="N240" s="133" t="str">
        <f t="shared" si="76"/>
        <v/>
      </c>
      <c r="O240" s="16" t="str">
        <f t="shared" si="77"/>
        <v/>
      </c>
      <c r="P240" s="133" t="str">
        <f t="shared" si="78"/>
        <v/>
      </c>
      <c r="Q240" s="133" t="str">
        <f t="shared" si="79"/>
        <v/>
      </c>
      <c r="R240" s="140" t="str">
        <f>IF(Q240="","",SUMPRODUCT(--(H240=$H$7:$H$251),--(I240=$I$7:$I$251),--(Q240&lt;$Q$7:$Q$251))+COUNTIF($Q$7:Q240,Q240))</f>
        <v/>
      </c>
    </row>
    <row r="241" spans="1:18" ht="29.1" customHeight="1">
      <c r="A241" s="77">
        <v>235</v>
      </c>
      <c r="B241" s="16" t="str">
        <f t="shared" si="64"/>
        <v/>
      </c>
      <c r="C241" s="130" t="str">
        <f t="shared" si="65"/>
        <v/>
      </c>
      <c r="D241" s="130" t="str">
        <f t="shared" si="66"/>
        <v/>
      </c>
      <c r="E241" s="131" t="str">
        <f t="shared" si="67"/>
        <v/>
      </c>
      <c r="F241" s="131" t="str">
        <f t="shared" si="68"/>
        <v/>
      </c>
      <c r="G241" s="131" t="str">
        <f t="shared" si="69"/>
        <v/>
      </c>
      <c r="H241" s="132" t="str">
        <f t="shared" si="70"/>
        <v/>
      </c>
      <c r="I241" s="132" t="str">
        <f t="shared" si="71"/>
        <v/>
      </c>
      <c r="J241" s="16" t="str">
        <f t="shared" si="72"/>
        <v/>
      </c>
      <c r="K241" s="16" t="str">
        <f t="shared" si="73"/>
        <v/>
      </c>
      <c r="L241" s="132" t="str">
        <f t="shared" si="74"/>
        <v/>
      </c>
      <c r="M241" s="16" t="str">
        <f t="shared" si="75"/>
        <v/>
      </c>
      <c r="N241" s="133" t="str">
        <f t="shared" si="76"/>
        <v/>
      </c>
      <c r="O241" s="16" t="str">
        <f t="shared" si="77"/>
        <v/>
      </c>
      <c r="P241" s="133" t="str">
        <f t="shared" si="78"/>
        <v/>
      </c>
      <c r="Q241" s="133" t="str">
        <f t="shared" si="79"/>
        <v/>
      </c>
      <c r="R241" s="140" t="str">
        <f>IF(Q241="","",SUMPRODUCT(--(H241=$H$7:$H$251),--(I241=$I$7:$I$251),--(Q241&lt;$Q$7:$Q$251))+COUNTIF($Q$7:Q241,Q241))</f>
        <v/>
      </c>
    </row>
    <row r="242" spans="1:18" ht="29.1" customHeight="1">
      <c r="A242" s="77">
        <v>236</v>
      </c>
      <c r="B242" s="16" t="str">
        <f t="shared" si="64"/>
        <v/>
      </c>
      <c r="C242" s="130" t="str">
        <f t="shared" si="65"/>
        <v/>
      </c>
      <c r="D242" s="130" t="str">
        <f t="shared" si="66"/>
        <v/>
      </c>
      <c r="E242" s="131" t="str">
        <f t="shared" si="67"/>
        <v/>
      </c>
      <c r="F242" s="131" t="str">
        <f t="shared" si="68"/>
        <v/>
      </c>
      <c r="G242" s="131" t="str">
        <f t="shared" si="69"/>
        <v/>
      </c>
      <c r="H242" s="132" t="str">
        <f t="shared" si="70"/>
        <v/>
      </c>
      <c r="I242" s="132" t="str">
        <f t="shared" si="71"/>
        <v/>
      </c>
      <c r="J242" s="16" t="str">
        <f t="shared" si="72"/>
        <v/>
      </c>
      <c r="K242" s="16" t="str">
        <f t="shared" si="73"/>
        <v/>
      </c>
      <c r="L242" s="132" t="str">
        <f t="shared" si="74"/>
        <v/>
      </c>
      <c r="M242" s="16" t="str">
        <f t="shared" si="75"/>
        <v/>
      </c>
      <c r="N242" s="133" t="str">
        <f t="shared" si="76"/>
        <v/>
      </c>
      <c r="O242" s="16" t="str">
        <f t="shared" si="77"/>
        <v/>
      </c>
      <c r="P242" s="133" t="str">
        <f t="shared" si="78"/>
        <v/>
      </c>
      <c r="Q242" s="133" t="str">
        <f t="shared" si="79"/>
        <v/>
      </c>
      <c r="R242" s="140" t="str">
        <f>IF(Q242="","",SUMPRODUCT(--(H242=$H$7:$H$251),--(I242=$I$7:$I$251),--(Q242&lt;$Q$7:$Q$251))+COUNTIF($Q$7:Q242,Q242))</f>
        <v/>
      </c>
    </row>
    <row r="243" spans="1:18" ht="29.1" customHeight="1">
      <c r="A243" s="77">
        <v>237</v>
      </c>
      <c r="B243" s="16" t="str">
        <f t="shared" si="64"/>
        <v/>
      </c>
      <c r="C243" s="130" t="str">
        <f t="shared" si="65"/>
        <v/>
      </c>
      <c r="D243" s="130" t="str">
        <f t="shared" si="66"/>
        <v/>
      </c>
      <c r="E243" s="131" t="str">
        <f t="shared" si="67"/>
        <v/>
      </c>
      <c r="F243" s="131" t="str">
        <f t="shared" si="68"/>
        <v/>
      </c>
      <c r="G243" s="131" t="str">
        <f t="shared" si="69"/>
        <v/>
      </c>
      <c r="H243" s="132" t="str">
        <f t="shared" si="70"/>
        <v/>
      </c>
      <c r="I243" s="132" t="str">
        <f t="shared" si="71"/>
        <v/>
      </c>
      <c r="J243" s="16" t="str">
        <f t="shared" si="72"/>
        <v/>
      </c>
      <c r="K243" s="16" t="str">
        <f t="shared" si="73"/>
        <v/>
      </c>
      <c r="L243" s="132" t="str">
        <f t="shared" si="74"/>
        <v/>
      </c>
      <c r="M243" s="16" t="str">
        <f t="shared" si="75"/>
        <v/>
      </c>
      <c r="N243" s="133" t="str">
        <f t="shared" si="76"/>
        <v/>
      </c>
      <c r="O243" s="16" t="str">
        <f t="shared" si="77"/>
        <v/>
      </c>
      <c r="P243" s="133" t="str">
        <f t="shared" si="78"/>
        <v/>
      </c>
      <c r="Q243" s="133" t="str">
        <f t="shared" si="79"/>
        <v/>
      </c>
      <c r="R243" s="140" t="str">
        <f>IF(Q243="","",SUMPRODUCT(--(H243=$H$7:$H$251),--(I243=$I$7:$I$251),--(Q243&lt;$Q$7:$Q$251))+COUNTIF($Q$7:Q243,Q243))</f>
        <v/>
      </c>
    </row>
    <row r="244" spans="1:18" ht="29.1" customHeight="1">
      <c r="A244" s="77">
        <v>238</v>
      </c>
      <c r="B244" s="16" t="str">
        <f t="shared" si="64"/>
        <v/>
      </c>
      <c r="C244" s="130" t="str">
        <f t="shared" si="65"/>
        <v/>
      </c>
      <c r="D244" s="130" t="str">
        <f t="shared" si="66"/>
        <v/>
      </c>
      <c r="E244" s="131" t="str">
        <f t="shared" si="67"/>
        <v/>
      </c>
      <c r="F244" s="131" t="str">
        <f t="shared" si="68"/>
        <v/>
      </c>
      <c r="G244" s="131" t="str">
        <f t="shared" si="69"/>
        <v/>
      </c>
      <c r="H244" s="132" t="str">
        <f t="shared" si="70"/>
        <v/>
      </c>
      <c r="I244" s="132" t="str">
        <f t="shared" si="71"/>
        <v/>
      </c>
      <c r="J244" s="16" t="str">
        <f t="shared" si="72"/>
        <v/>
      </c>
      <c r="K244" s="16" t="str">
        <f t="shared" si="73"/>
        <v/>
      </c>
      <c r="L244" s="132" t="str">
        <f t="shared" si="74"/>
        <v/>
      </c>
      <c r="M244" s="16" t="str">
        <f t="shared" si="75"/>
        <v/>
      </c>
      <c r="N244" s="133" t="str">
        <f t="shared" si="76"/>
        <v/>
      </c>
      <c r="O244" s="16" t="str">
        <f t="shared" si="77"/>
        <v/>
      </c>
      <c r="P244" s="133" t="str">
        <f t="shared" si="78"/>
        <v/>
      </c>
      <c r="Q244" s="133" t="str">
        <f t="shared" si="79"/>
        <v/>
      </c>
      <c r="R244" s="140" t="str">
        <f>IF(Q244="","",SUMPRODUCT(--(H244=$H$7:$H$251),--(I244=$I$7:$I$251),--(Q244&lt;$Q$7:$Q$251))+COUNTIF($Q$7:Q244,Q244))</f>
        <v/>
      </c>
    </row>
    <row r="245" spans="1:18" ht="29.1" customHeight="1">
      <c r="A245" s="77">
        <v>239</v>
      </c>
      <c r="B245" s="16" t="str">
        <f t="shared" si="64"/>
        <v/>
      </c>
      <c r="C245" s="130" t="str">
        <f t="shared" si="65"/>
        <v/>
      </c>
      <c r="D245" s="130" t="str">
        <f t="shared" si="66"/>
        <v/>
      </c>
      <c r="E245" s="131" t="str">
        <f t="shared" si="67"/>
        <v/>
      </c>
      <c r="F245" s="131" t="str">
        <f t="shared" si="68"/>
        <v/>
      </c>
      <c r="G245" s="131" t="str">
        <f t="shared" si="69"/>
        <v/>
      </c>
      <c r="H245" s="132" t="str">
        <f t="shared" si="70"/>
        <v/>
      </c>
      <c r="I245" s="132" t="str">
        <f t="shared" si="71"/>
        <v/>
      </c>
      <c r="J245" s="16" t="str">
        <f t="shared" si="72"/>
        <v/>
      </c>
      <c r="K245" s="16" t="str">
        <f t="shared" si="73"/>
        <v/>
      </c>
      <c r="L245" s="132" t="str">
        <f t="shared" si="74"/>
        <v/>
      </c>
      <c r="M245" s="16" t="str">
        <f t="shared" si="75"/>
        <v/>
      </c>
      <c r="N245" s="133" t="str">
        <f t="shared" si="76"/>
        <v/>
      </c>
      <c r="O245" s="16" t="str">
        <f t="shared" si="77"/>
        <v/>
      </c>
      <c r="P245" s="133" t="str">
        <f t="shared" si="78"/>
        <v/>
      </c>
      <c r="Q245" s="133" t="str">
        <f t="shared" si="79"/>
        <v/>
      </c>
      <c r="R245" s="140" t="str">
        <f>IF(Q245="","",SUMPRODUCT(--(H245=$H$7:$H$251),--(I245=$I$7:$I$251),--(Q245&lt;$Q$7:$Q$251))+COUNTIF($Q$7:Q245,Q245))</f>
        <v/>
      </c>
    </row>
    <row r="246" spans="1:18" ht="29.1" customHeight="1">
      <c r="A246" s="77">
        <v>240</v>
      </c>
      <c r="B246" s="16" t="str">
        <f t="shared" si="64"/>
        <v/>
      </c>
      <c r="C246" s="130" t="str">
        <f t="shared" si="65"/>
        <v/>
      </c>
      <c r="D246" s="130" t="str">
        <f t="shared" si="66"/>
        <v/>
      </c>
      <c r="E246" s="131" t="str">
        <f t="shared" si="67"/>
        <v/>
      </c>
      <c r="F246" s="131" t="str">
        <f t="shared" si="68"/>
        <v/>
      </c>
      <c r="G246" s="131" t="str">
        <f t="shared" si="69"/>
        <v/>
      </c>
      <c r="H246" s="132" t="str">
        <f t="shared" si="70"/>
        <v/>
      </c>
      <c r="I246" s="132" t="str">
        <f t="shared" si="71"/>
        <v/>
      </c>
      <c r="J246" s="16" t="str">
        <f t="shared" si="72"/>
        <v/>
      </c>
      <c r="K246" s="16" t="str">
        <f t="shared" si="73"/>
        <v/>
      </c>
      <c r="L246" s="132" t="str">
        <f t="shared" si="74"/>
        <v/>
      </c>
      <c r="M246" s="16" t="str">
        <f t="shared" si="75"/>
        <v/>
      </c>
      <c r="N246" s="133" t="str">
        <f t="shared" si="76"/>
        <v/>
      </c>
      <c r="O246" s="16" t="str">
        <f t="shared" si="77"/>
        <v/>
      </c>
      <c r="P246" s="133" t="str">
        <f t="shared" si="78"/>
        <v/>
      </c>
      <c r="Q246" s="133" t="str">
        <f t="shared" si="79"/>
        <v/>
      </c>
      <c r="R246" s="140" t="str">
        <f>IF(Q246="","",SUMPRODUCT(--(H246=$H$7:$H$251),--(I246=$I$7:$I$251),--(Q246&lt;$Q$7:$Q$251))+COUNTIF($Q$7:Q246,Q246))</f>
        <v/>
      </c>
    </row>
    <row r="247" spans="1:18" ht="29.1" customHeight="1">
      <c r="A247" s="77">
        <v>241</v>
      </c>
      <c r="B247" s="16" t="str">
        <f t="shared" si="64"/>
        <v/>
      </c>
      <c r="C247" s="130" t="str">
        <f t="shared" si="65"/>
        <v/>
      </c>
      <c r="D247" s="130" t="str">
        <f t="shared" si="66"/>
        <v/>
      </c>
      <c r="E247" s="131" t="str">
        <f t="shared" si="67"/>
        <v/>
      </c>
      <c r="F247" s="131" t="str">
        <f t="shared" si="68"/>
        <v/>
      </c>
      <c r="G247" s="131" t="str">
        <f t="shared" si="69"/>
        <v/>
      </c>
      <c r="H247" s="132" t="str">
        <f t="shared" si="70"/>
        <v/>
      </c>
      <c r="I247" s="132" t="str">
        <f t="shared" si="71"/>
        <v/>
      </c>
      <c r="J247" s="16" t="str">
        <f t="shared" si="72"/>
        <v/>
      </c>
      <c r="K247" s="16" t="str">
        <f t="shared" si="73"/>
        <v/>
      </c>
      <c r="L247" s="132" t="str">
        <f t="shared" si="74"/>
        <v/>
      </c>
      <c r="M247" s="16" t="str">
        <f t="shared" si="75"/>
        <v/>
      </c>
      <c r="N247" s="133" t="str">
        <f t="shared" si="76"/>
        <v/>
      </c>
      <c r="O247" s="16" t="str">
        <f t="shared" si="77"/>
        <v/>
      </c>
      <c r="P247" s="133" t="str">
        <f t="shared" si="78"/>
        <v/>
      </c>
      <c r="Q247" s="133" t="str">
        <f t="shared" si="79"/>
        <v/>
      </c>
      <c r="R247" s="140" t="str">
        <f>IF(Q247="","",SUMPRODUCT(--(H247=$H$7:$H$251),--(I247=$I$7:$I$251),--(Q247&lt;$Q$7:$Q$251))+COUNTIF($Q$7:Q247,Q247))</f>
        <v/>
      </c>
    </row>
    <row r="248" spans="1:18" ht="29.1" customHeight="1">
      <c r="A248" s="77">
        <v>242</v>
      </c>
      <c r="B248" s="16" t="str">
        <f t="shared" ref="B248:B250" si="80">IFERROR(IF(LEN(C248)&gt;=2,B247+1,""),"")</f>
        <v/>
      </c>
      <c r="C248" s="130" t="str">
        <f t="shared" ref="C248:C250" si="81">IFERROR(VLOOKUP(A248,schoolwise,4,0),"")</f>
        <v/>
      </c>
      <c r="D248" s="130" t="str">
        <f t="shared" ref="D248:D250" si="82">IFERROR(VLOOKUP(A248,schoolwise,5,0),"")</f>
        <v/>
      </c>
      <c r="E248" s="131" t="str">
        <f t="shared" ref="E248:E250" si="83">IFERROR(VLOOKUP(A248,schoolwise,6,0),"")</f>
        <v/>
      </c>
      <c r="F248" s="131" t="str">
        <f t="shared" ref="F248:F250" si="84">IFERROR(VLOOKUP(A248,schoolwise,17,0),"")</f>
        <v/>
      </c>
      <c r="G248" s="131" t="str">
        <f t="shared" ref="G248:G250" si="85">IFERROR(VLOOKUP(A248,schoolwise,16,0),"")</f>
        <v/>
      </c>
      <c r="H248" s="132" t="str">
        <f t="shared" ref="H248:H250" si="86">IFERROR(VLOOKUP(A248,schoolwise,7,0),"")</f>
        <v/>
      </c>
      <c r="I248" s="132" t="str">
        <f t="shared" ref="I248:I250" si="87">IFERROR(VLOOKUP(A248,schoolwise,19,0),"")</f>
        <v/>
      </c>
      <c r="J248" s="16" t="str">
        <f t="shared" ref="J248:J250" si="88">IFERROR(VLOOKUP(A248,schoolwise,14,0),"")</f>
        <v/>
      </c>
      <c r="K248" s="16" t="str">
        <f t="shared" ref="K248:K250" si="89">IFERROR(VLOOKUP(A248,schoolwise,15,0),"")</f>
        <v/>
      </c>
      <c r="L248" s="132" t="str">
        <f t="shared" ref="L248:L250" si="90">IFERROR(CONCATENATE("वर्ष ",VLOOKUP(A248,schoolwise,12,0)," / ","प्रतिशत ",VLOOKUP(A248,schoolwise,13,0)*100),"")</f>
        <v/>
      </c>
      <c r="M248" s="16" t="str">
        <f t="shared" ref="M248:M250" si="91">IFERROR(VLOOKUP(A248,schoolwise,8,0),"")</f>
        <v/>
      </c>
      <c r="N248" s="133" t="str">
        <f t="shared" ref="N248:N250" si="92">IFERROR(VLOOKUP(A248,schoolwise,9,0)*75%,"")</f>
        <v/>
      </c>
      <c r="O248" s="16" t="str">
        <f t="shared" ref="O248:O250" si="93">IFERROR(VLOOKUP(A248,schoolwise,10,0),"")</f>
        <v/>
      </c>
      <c r="P248" s="133" t="str">
        <f t="shared" ref="P248:P250" si="94">IFERROR(VLOOKUP(A248,schoolwise,11,0)*25%,"")</f>
        <v/>
      </c>
      <c r="Q248" s="133" t="str">
        <f t="shared" ref="Q248:Q250" si="95">IFERROR(IF(H248="","",SUM(N248+P248)),"")</f>
        <v/>
      </c>
      <c r="R248" s="140" t="str">
        <f>IF(Q248="","",SUMPRODUCT(--(H248=$H$7:$H$251),--(I248=$I$7:$I$251),--(Q248&lt;$Q$7:$Q$251))+COUNTIF($Q$7:Q248,Q248))</f>
        <v/>
      </c>
    </row>
    <row r="249" spans="1:18" ht="29.1" customHeight="1">
      <c r="A249" s="77">
        <v>243</v>
      </c>
      <c r="B249" s="16" t="str">
        <f t="shared" si="80"/>
        <v/>
      </c>
      <c r="C249" s="130" t="str">
        <f t="shared" si="81"/>
        <v/>
      </c>
      <c r="D249" s="130" t="str">
        <f t="shared" si="82"/>
        <v/>
      </c>
      <c r="E249" s="131" t="str">
        <f t="shared" si="83"/>
        <v/>
      </c>
      <c r="F249" s="131" t="str">
        <f t="shared" si="84"/>
        <v/>
      </c>
      <c r="G249" s="131" t="str">
        <f t="shared" si="85"/>
        <v/>
      </c>
      <c r="H249" s="132" t="str">
        <f t="shared" si="86"/>
        <v/>
      </c>
      <c r="I249" s="132" t="str">
        <f t="shared" si="87"/>
        <v/>
      </c>
      <c r="J249" s="16" t="str">
        <f t="shared" si="88"/>
        <v/>
      </c>
      <c r="K249" s="16" t="str">
        <f t="shared" si="89"/>
        <v/>
      </c>
      <c r="L249" s="132" t="str">
        <f t="shared" si="90"/>
        <v/>
      </c>
      <c r="M249" s="16" t="str">
        <f t="shared" si="91"/>
        <v/>
      </c>
      <c r="N249" s="133" t="str">
        <f t="shared" si="92"/>
        <v/>
      </c>
      <c r="O249" s="16" t="str">
        <f t="shared" si="93"/>
        <v/>
      </c>
      <c r="P249" s="133" t="str">
        <f t="shared" si="94"/>
        <v/>
      </c>
      <c r="Q249" s="133" t="str">
        <f t="shared" si="95"/>
        <v/>
      </c>
      <c r="R249" s="140" t="str">
        <f>IF(Q249="","",SUMPRODUCT(--(H249=$H$7:$H$251),--(I249=$I$7:$I$251),--(Q249&lt;$Q$7:$Q$251))+COUNTIF($Q$7:Q249,Q249))</f>
        <v/>
      </c>
    </row>
    <row r="250" spans="1:18" ht="29.1" customHeight="1">
      <c r="A250" s="77">
        <v>244</v>
      </c>
      <c r="B250" s="16" t="str">
        <f t="shared" si="80"/>
        <v/>
      </c>
      <c r="C250" s="130" t="str">
        <f t="shared" si="81"/>
        <v/>
      </c>
      <c r="D250" s="130" t="str">
        <f t="shared" si="82"/>
        <v/>
      </c>
      <c r="E250" s="131" t="str">
        <f t="shared" si="83"/>
        <v/>
      </c>
      <c r="F250" s="131" t="str">
        <f t="shared" si="84"/>
        <v/>
      </c>
      <c r="G250" s="131" t="str">
        <f t="shared" si="85"/>
        <v/>
      </c>
      <c r="H250" s="132" t="str">
        <f t="shared" si="86"/>
        <v/>
      </c>
      <c r="I250" s="132" t="str">
        <f t="shared" si="87"/>
        <v/>
      </c>
      <c r="J250" s="16" t="str">
        <f t="shared" si="88"/>
        <v/>
      </c>
      <c r="K250" s="16" t="str">
        <f t="shared" si="89"/>
        <v/>
      </c>
      <c r="L250" s="132" t="str">
        <f t="shared" si="90"/>
        <v/>
      </c>
      <c r="M250" s="16" t="str">
        <f t="shared" si="91"/>
        <v/>
      </c>
      <c r="N250" s="133" t="str">
        <f t="shared" si="92"/>
        <v/>
      </c>
      <c r="O250" s="16" t="str">
        <f t="shared" si="93"/>
        <v/>
      </c>
      <c r="P250" s="133" t="str">
        <f t="shared" si="94"/>
        <v/>
      </c>
      <c r="Q250" s="133" t="str">
        <f t="shared" si="95"/>
        <v/>
      </c>
      <c r="R250" s="140" t="str">
        <f>IF(Q250="","",SUMPRODUCT(--(H250=$H$7:$H$251),--(I250=$I$7:$I$251),--(Q250&lt;$Q$7:$Q$251))+COUNTIF($Q$7:Q250,Q250))</f>
        <v/>
      </c>
    </row>
    <row r="252" spans="1:18" ht="18" customHeight="1">
      <c r="C252" s="277" t="s">
        <v>569</v>
      </c>
      <c r="D252" s="277"/>
      <c r="E252" s="277"/>
      <c r="F252" s="277"/>
      <c r="G252" s="277"/>
      <c r="H252" s="277"/>
      <c r="I252" s="277"/>
      <c r="J252" s="277"/>
      <c r="K252" s="145"/>
    </row>
    <row r="253" spans="1:18" ht="18" customHeight="1">
      <c r="N253" s="278" t="str">
        <f>IF('School Profile'!E13="","",CONCATENATE("( ",UPPER('School Profile'!E13)," )"))</f>
        <v>( USHA PALIYA )</v>
      </c>
      <c r="O253" s="278"/>
      <c r="P253" s="278"/>
      <c r="Q253" s="278"/>
    </row>
    <row r="254" spans="1:18" ht="18" customHeight="1">
      <c r="N254" s="279" t="s">
        <v>568</v>
      </c>
      <c r="O254" s="279"/>
      <c r="P254" s="279"/>
      <c r="Q254" s="279"/>
    </row>
    <row r="255" spans="1:18" ht="18" customHeight="1">
      <c r="N255" s="275" t="str">
        <f>IF('School Profile'!E5="","",'School Profile'!E5)</f>
        <v xml:space="preserve">महात्मा गाँधी राजकीय विद्यालय (अंग्रेजी माध्यम ) बर , पाली </v>
      </c>
      <c r="O255" s="275"/>
      <c r="P255" s="275"/>
      <c r="Q255" s="275"/>
    </row>
    <row r="256" spans="1:18" ht="15" customHeight="1">
      <c r="N256" s="275"/>
      <c r="O256" s="275"/>
      <c r="P256" s="275"/>
      <c r="Q256" s="275"/>
    </row>
  </sheetData>
  <sheetProtection password="9420" sheet="1" objects="1" scenarios="1" formatColumns="0" formatRows="0"/>
  <mergeCells count="9">
    <mergeCell ref="N255:Q256"/>
    <mergeCell ref="C3:P3"/>
    <mergeCell ref="B1:R1"/>
    <mergeCell ref="C2:P2"/>
    <mergeCell ref="D4:E4"/>
    <mergeCell ref="C252:J252"/>
    <mergeCell ref="N253:Q253"/>
    <mergeCell ref="N254:Q254"/>
    <mergeCell ref="B4:C4"/>
  </mergeCells>
  <conditionalFormatting sqref="C7:C250 E7:E250 H7:I250 Q7:R250">
    <cfRule type="expression" dxfId="12" priority="1">
      <formula>$R7=3</formula>
    </cfRule>
    <cfRule type="expression" dxfId="11" priority="2">
      <formula>$R7=2</formula>
    </cfRule>
    <cfRule type="expression" dxfId="10" priority="3">
      <formula>$R7=1</formula>
    </cfRule>
  </conditionalFormatting>
  <dataValidations count="1">
    <dataValidation type="list" allowBlank="1" showInputMessage="1" showErrorMessage="1" sqref="D4:E4">
      <formula1>code</formula1>
    </dataValidation>
  </dataValidations>
  <pageMargins left="0.5" right="0.36" top="0.25" bottom="0.25" header="0.3" footer="0.3"/>
  <pageSetup paperSize="9" scale="65" fitToHeight="10" orientation="landscape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3300"/>
    <pageSetUpPr fitToPage="1"/>
  </sheetPr>
  <dimension ref="A1:CQ157"/>
  <sheetViews>
    <sheetView showGridLines="0" view="pageBreakPreview" topLeftCell="C1" zoomScaleSheetLayoutView="100" workbookViewId="0">
      <selection activeCell="J5" sqref="J5:L5"/>
    </sheetView>
  </sheetViews>
  <sheetFormatPr defaultRowHeight="15"/>
  <cols>
    <col min="1" max="1" width="3.625" style="11" hidden="1" customWidth="1"/>
    <col min="2" max="2" width="4.625" style="77" hidden="1" customWidth="1"/>
    <col min="3" max="3" width="4.875" style="11" customWidth="1"/>
    <col min="4" max="4" width="20.375" style="11" customWidth="1"/>
    <col min="5" max="5" width="16.125" style="11" customWidth="1"/>
    <col min="6" max="6" width="11" style="11" customWidth="1"/>
    <col min="7" max="8" width="9" style="11"/>
    <col min="9" max="10" width="12.125" style="11" customWidth="1"/>
    <col min="11" max="11" width="19.125" style="11" customWidth="1"/>
    <col min="12" max="12" width="11.75" style="11" customWidth="1"/>
    <col min="13" max="13" width="12.375" style="11" customWidth="1"/>
    <col min="14" max="14" width="10.375" style="11" customWidth="1"/>
    <col min="15" max="15" width="11.125" style="11" customWidth="1"/>
    <col min="16" max="16" width="13.75" style="11" customWidth="1"/>
    <col min="17" max="17" width="10" style="11" customWidth="1"/>
    <col min="18" max="18" width="10.25" style="11" customWidth="1"/>
    <col min="19" max="19" width="7.875" style="11" customWidth="1"/>
    <col min="20" max="30" width="9" style="11"/>
    <col min="31" max="31" width="8.25" style="11" customWidth="1"/>
    <col min="32" max="32" width="4.875" style="11" customWidth="1"/>
    <col min="33" max="76" width="9" style="11"/>
    <col min="77" max="96" width="0" style="11" hidden="1" customWidth="1"/>
    <col min="97" max="16384" width="9" style="11"/>
  </cols>
  <sheetData>
    <row r="1" spans="1:95" ht="18">
      <c r="C1" s="271" t="str">
        <f>IF('School Profile'!E5="","",'School Profile'!E5)</f>
        <v xml:space="preserve">महात्मा गाँधी राजकीय विद्यालय (अंग्रेजी माध्यम ) बर , पाली </v>
      </c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AA1" s="46">
        <f>IF(R8="","",SUMPRODUCT(--(L8=$L$8:$L$151),--(R8&lt;$R$8:$R$151))+COUNTIF($R$8:R8,R8))</f>
        <v>1</v>
      </c>
      <c r="AB1" s="46">
        <f>IF(R9="","",SUMPRODUCT((R9&lt;$R$8:$R$151)/COUNTIF($R$8:$R$151,$R$8:$R$151)))</f>
        <v>6.0000000000000444</v>
      </c>
    </row>
    <row r="2" spans="1:95" ht="18">
      <c r="C2" s="162"/>
      <c r="D2" s="272" t="s">
        <v>740</v>
      </c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162"/>
      <c r="S2" s="162"/>
    </row>
    <row r="3" spans="1:95" ht="21" customHeight="1">
      <c r="C3" s="162"/>
      <c r="D3" s="276" t="s">
        <v>721</v>
      </c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162"/>
    </row>
    <row r="4" spans="1:95" ht="6.75" customHeight="1">
      <c r="C4" s="162"/>
      <c r="D4" s="164"/>
      <c r="E4" s="164"/>
      <c r="F4" s="164"/>
      <c r="G4" s="164"/>
      <c r="H4" s="164"/>
      <c r="I4" s="164"/>
      <c r="J4" s="170"/>
      <c r="K4" s="164"/>
      <c r="L4" s="164"/>
      <c r="M4" s="164"/>
      <c r="N4" s="164"/>
      <c r="O4" s="164"/>
      <c r="P4" s="164"/>
      <c r="Q4" s="164"/>
      <c r="R4" s="162"/>
    </row>
    <row r="5" spans="1:95" ht="18">
      <c r="C5" s="281" t="s">
        <v>489</v>
      </c>
      <c r="D5" s="281"/>
      <c r="E5" s="282" t="s">
        <v>663</v>
      </c>
      <c r="F5" s="282"/>
      <c r="G5" s="282"/>
      <c r="H5" s="283" t="s">
        <v>672</v>
      </c>
      <c r="I5" s="283"/>
      <c r="J5" s="282" t="s">
        <v>69</v>
      </c>
      <c r="K5" s="282"/>
      <c r="L5" s="282"/>
      <c r="M5" s="162"/>
      <c r="N5" s="162"/>
      <c r="O5" s="162" t="s">
        <v>575</v>
      </c>
      <c r="P5" s="146">
        <f ca="1">TODAY()</f>
        <v>44870</v>
      </c>
      <c r="Q5" s="162"/>
      <c r="R5" s="162"/>
    </row>
    <row r="6" spans="1:95" ht="18">
      <c r="C6" s="14"/>
      <c r="D6" s="15"/>
      <c r="E6" s="15"/>
      <c r="F6" s="14"/>
      <c r="G6" s="14"/>
      <c r="H6" s="14"/>
      <c r="I6" s="14"/>
      <c r="J6" s="169"/>
      <c r="K6" s="162"/>
      <c r="L6" s="162"/>
      <c r="M6" s="162"/>
      <c r="N6" s="162"/>
      <c r="O6" s="162"/>
      <c r="P6" s="162"/>
      <c r="Q6" s="162"/>
      <c r="R6" s="162"/>
    </row>
    <row r="7" spans="1:95" ht="51">
      <c r="C7" s="132" t="s">
        <v>580</v>
      </c>
      <c r="D7" s="112" t="s">
        <v>563</v>
      </c>
      <c r="E7" s="112" t="s">
        <v>564</v>
      </c>
      <c r="F7" s="112" t="s">
        <v>562</v>
      </c>
      <c r="G7" s="112" t="s">
        <v>565</v>
      </c>
      <c r="H7" s="112" t="s">
        <v>566</v>
      </c>
      <c r="I7" s="112" t="s">
        <v>559</v>
      </c>
      <c r="J7" s="112" t="s">
        <v>595</v>
      </c>
      <c r="K7" s="112" t="s">
        <v>561</v>
      </c>
      <c r="L7" s="112" t="s">
        <v>586</v>
      </c>
      <c r="M7" s="112" t="s">
        <v>560</v>
      </c>
      <c r="N7" s="112" t="s">
        <v>493</v>
      </c>
      <c r="O7" s="104" t="s">
        <v>577</v>
      </c>
      <c r="P7" s="112" t="s">
        <v>475</v>
      </c>
      <c r="Q7" s="104" t="s">
        <v>578</v>
      </c>
      <c r="R7" s="104" t="s">
        <v>579</v>
      </c>
      <c r="S7" s="112" t="s">
        <v>571</v>
      </c>
      <c r="V7" s="219"/>
      <c r="AF7" s="46"/>
      <c r="CA7" s="132" t="s">
        <v>580</v>
      </c>
      <c r="CB7" s="112" t="s">
        <v>563</v>
      </c>
      <c r="CC7" s="112" t="s">
        <v>564</v>
      </c>
      <c r="CD7" s="112" t="s">
        <v>562</v>
      </c>
      <c r="CE7" s="112" t="s">
        <v>565</v>
      </c>
      <c r="CF7" s="112" t="s">
        <v>566</v>
      </c>
      <c r="CG7" s="112" t="s">
        <v>559</v>
      </c>
      <c r="CH7" s="112" t="s">
        <v>595</v>
      </c>
      <c r="CI7" s="112" t="s">
        <v>561</v>
      </c>
      <c r="CJ7" s="112" t="s">
        <v>586</v>
      </c>
      <c r="CK7" s="112" t="s">
        <v>560</v>
      </c>
      <c r="CL7" s="112" t="s">
        <v>493</v>
      </c>
      <c r="CM7" s="104" t="s">
        <v>577</v>
      </c>
      <c r="CN7" s="112" t="s">
        <v>475</v>
      </c>
      <c r="CO7" s="104" t="s">
        <v>578</v>
      </c>
      <c r="CP7" s="104" t="s">
        <v>579</v>
      </c>
      <c r="CQ7" s="112" t="s">
        <v>571</v>
      </c>
    </row>
    <row r="8" spans="1:95" s="163" customFormat="1" ht="29.1" customHeight="1">
      <c r="A8" s="212">
        <v>1</v>
      </c>
      <c r="B8" s="77">
        <v>1</v>
      </c>
      <c r="C8" s="16">
        <f>IFERROR(IF(D8="","",IF(LEN(D8)&gt;=2,1,0)),"")</f>
        <v>1</v>
      </c>
      <c r="D8" s="130" t="str">
        <f>IFERROR(VLOOKUP(B8,subjectwise,4,0),"")</f>
        <v>BNBNB</v>
      </c>
      <c r="E8" s="130" t="str">
        <f t="shared" ref="E8:E11" si="0">IFERROR(VLOOKUP(B8,subjectwise,5,0),"")</f>
        <v>CVXC</v>
      </c>
      <c r="F8" s="131">
        <f t="shared" ref="F8:F11" si="1">IFERROR(VLOOKUP(B8,subjectwise,6,0),"")</f>
        <v>28676</v>
      </c>
      <c r="G8" s="131" t="str">
        <f t="shared" ref="G8:G11" si="2">IFERROR(VLOOKUP(B8,subjectwise,17,0),"")</f>
        <v>FEMALE</v>
      </c>
      <c r="H8" s="131" t="str">
        <f t="shared" ref="H8:H11" si="3">IFERROR(VLOOKUP(B8,subjectwise,16,0),"")</f>
        <v>OBC</v>
      </c>
      <c r="I8" s="132" t="str">
        <f t="shared" ref="I8:I11" si="4">IFERROR(VLOOKUP(B8,subjectwise,7,0),"")</f>
        <v>3rd Grade L-1</v>
      </c>
      <c r="J8" s="132" t="str">
        <f t="shared" ref="J8:J11" si="5">IFERROR(VLOOKUP(B8,subjectwise,19,0),"")</f>
        <v>NA</v>
      </c>
      <c r="K8" s="16" t="str">
        <f>IFERROR(VLOOKUP(B8,subjectwise,14,0),"")</f>
        <v>GUPS NO. 13</v>
      </c>
      <c r="L8" s="16">
        <f t="shared" ref="L8:L11" si="6">IFERROR(VLOOKUP(B8,subjectwise,15,0),"")</f>
        <v>123468</v>
      </c>
      <c r="M8" s="132" t="str">
        <f>IFERROR(CONCATENATE("वर्ष ",VLOOKUP(B8,subjectwise,12,0)," / ","प्रतिशत ",VLOOKUP(B8,subjectwise,13,0)*100),"")</f>
        <v/>
      </c>
      <c r="N8" s="16" t="str">
        <f t="shared" ref="N8:N11" si="7">IFERROR(VLOOKUP(B8,subjectwise,8,0),"")</f>
        <v xml:space="preserve">12th </v>
      </c>
      <c r="O8" s="133">
        <f t="shared" ref="O8:O11" si="8">IFERROR(VLOOKUP(B8,subjectwise,9,0)*75%,"")</f>
        <v>0.51749999999999996</v>
      </c>
      <c r="P8" s="16" t="str">
        <f t="shared" ref="P8:P11" si="9">IFERROR(VLOOKUP(B8,subjectwise,10,0),"")</f>
        <v>B.S.T.C. (D.EI.Ed.)</v>
      </c>
      <c r="Q8" s="133">
        <f t="shared" ref="Q8:Q11" si="10">IFERROR(VLOOKUP(B8,subjectwise,11,0)*25%,"")</f>
        <v>0.20250000000000001</v>
      </c>
      <c r="R8" s="133">
        <f>IFERROR(IF(I8="","",SUM(O8+Q8)),"")</f>
        <v>0.72</v>
      </c>
      <c r="S8" s="140">
        <f>IF(R8="","",SUMPRODUCT(--(L8=$L$8:$L$151),--(J8=$J$8:$J$151),--(R8&lt;$R$8:$R$151))+COUNTIF($R$8:R8,R8))</f>
        <v>1</v>
      </c>
      <c r="U8" s="212"/>
      <c r="V8" s="219"/>
      <c r="BY8" s="163" t="str">
        <f>IF(OR('Final Merit List'!$D$5=DETAIL!CF7,'Final Merit List'!$I$5=DETAIL!CR7),VLOOKUP(BZ8,selection,4,0),"")</f>
        <v>ert</v>
      </c>
      <c r="BZ8" s="163">
        <v>1</v>
      </c>
      <c r="CA8" s="163">
        <f>IF(CP8="","",SUMPRODUCT(--(CH8=$CH$8:$CH$151),--(CJ8=$CJ$8:$CJ$151),--(CP8&lt;$CP$8:$CP$151))+COUNTIF($CP$8:CP8,CP8))</f>
        <v>3</v>
      </c>
      <c r="CB8" s="223" t="str">
        <f t="shared" ref="CB8:CB39" si="11">IFERROR(VLOOKUP(BZ8,selection,4,0),"")</f>
        <v>ert</v>
      </c>
      <c r="CC8" s="223" t="str">
        <f t="shared" ref="CC8:CC39" si="12">IFERROR(VLOOKUP(BZ8,selection,5,0),"")</f>
        <v>lh</v>
      </c>
      <c r="CD8" s="223">
        <f t="shared" ref="CD8:CD39" si="13">IFERROR(VLOOKUP(BZ8,selection,6,0),"")</f>
        <v>28887</v>
      </c>
      <c r="CE8" s="223" t="str">
        <f t="shared" ref="CE8:CE39" si="14">IFERROR(VLOOKUP(BZ8,selection,16,0),"")</f>
        <v>MALE</v>
      </c>
      <c r="CF8" s="223" t="str">
        <f t="shared" ref="CF8:CF39" si="15">IFERROR(VLOOKUP(BZ8,selection,15,0),"")</f>
        <v>GEN</v>
      </c>
      <c r="CG8" s="223" t="str">
        <f t="shared" ref="CG8:CG39" si="16">IFERROR(VLOOKUP(BZ8,selection,7,0),"")</f>
        <v>3rd Grade L-1</v>
      </c>
      <c r="CH8" s="223" t="str">
        <f t="shared" ref="CH8:CH39" si="17">IFERROR(VLOOKUP(BZ8,selection,18,0),"")</f>
        <v>NA</v>
      </c>
      <c r="CI8" s="223" t="str">
        <f t="shared" ref="CI8:CI39" si="18">IFERROR(VLOOKUP(BZ8,selection,14,0),"")</f>
        <v xml:space="preserve">GUPS NO. 01 </v>
      </c>
      <c r="CJ8" s="223">
        <f t="shared" ref="CJ8:CJ39" si="19">IFERROR(VLOOKUP(BZ8,selection,19,0),"")</f>
        <v>333333</v>
      </c>
      <c r="CK8" s="223" t="str">
        <f t="shared" ref="CK8:CK39" si="20">IFERROR(CONCATENATE("वर्ष ",VLOOKUP(BZ8,selection,12,0)," / ","प्रतिशत ",VLOOKUP(BZ8,selection,13,0)*100),"")</f>
        <v/>
      </c>
      <c r="CL8" s="223" t="str">
        <f t="shared" ref="CL8:CL39" si="21">IFERROR(VLOOKUP(BZ8,selection,8,0),"")</f>
        <v xml:space="preserve">12th </v>
      </c>
      <c r="CM8" s="231">
        <f t="shared" ref="CM8:CM39" si="22">IFERROR(VLOOKUP(BZ8,selection,9,0)*75%,"")</f>
        <v>0.53249999999999997</v>
      </c>
      <c r="CN8" s="223" t="str">
        <f t="shared" ref="CN8:CN39" si="23">IFERROR(VLOOKUP(BZ8,selection,10,0),"")</f>
        <v>B.S.T.C. (D.EI.Ed.)</v>
      </c>
      <c r="CO8" s="231">
        <f t="shared" ref="CO8:CO39" si="24">IFERROR(VLOOKUP(BZ8,selection,11,0)*25%,"")</f>
        <v>0.17499999999999999</v>
      </c>
      <c r="CP8" s="231">
        <f>IFERROR(IF(CG8="","",SUM(CM8+CO8)),"")</f>
        <v>0.70750000000000002</v>
      </c>
      <c r="CQ8" s="223">
        <f>IF(CP8="","",SUMPRODUCT(--(CH8=$CH$8:$CH$151),--(CJ8=$CJ$8:$CJ$151),--(CP8&lt;$CP$8:$CP$151))+COUNTIF($CP$8:CP8,CP8))</f>
        <v>3</v>
      </c>
    </row>
    <row r="9" spans="1:95" ht="29.1" customHeight="1">
      <c r="A9" s="212">
        <f t="shared" ref="A9:A72" si="25">IF(S9="","",VALUE(S9))</f>
        <v>3</v>
      </c>
      <c r="B9" s="77">
        <v>2</v>
      </c>
      <c r="C9" s="16">
        <f>IFERROR(IF(LEN(D9)&gt;=2,C8+1,""),"")</f>
        <v>2</v>
      </c>
      <c r="D9" s="130" t="str">
        <f t="shared" ref="D9:D11" si="26">IFERROR(VLOOKUP(B9,subjectwise,4,0),"")</f>
        <v>ert</v>
      </c>
      <c r="E9" s="130" t="str">
        <f t="shared" si="0"/>
        <v>lh</v>
      </c>
      <c r="F9" s="131">
        <f>IFERROR(VLOOKUP(B9,subjectwise,6,0),"")</f>
        <v>28887</v>
      </c>
      <c r="G9" s="131" t="str">
        <f t="shared" si="2"/>
        <v>MALE</v>
      </c>
      <c r="H9" s="131" t="str">
        <f t="shared" si="3"/>
        <v>GEN</v>
      </c>
      <c r="I9" s="132" t="str">
        <f t="shared" si="4"/>
        <v>3rd Grade L-1</v>
      </c>
      <c r="J9" s="132" t="str">
        <f t="shared" si="5"/>
        <v>NA</v>
      </c>
      <c r="K9" s="16" t="str">
        <f t="shared" ref="K9:K11" si="27">IFERROR(VLOOKUP(B9,subjectwise,14,0),"")</f>
        <v xml:space="preserve">GUPS NO. 01 </v>
      </c>
      <c r="L9" s="16">
        <f t="shared" si="6"/>
        <v>333333</v>
      </c>
      <c r="M9" s="132" t="str">
        <f t="shared" ref="M9:M11" si="28">IFERROR(CONCATENATE("वर्ष ",VLOOKUP(B9,subjectwise,12,0)," / ","प्रतिशत ",VLOOKUP(B9,subjectwise,13,0)*100),"")</f>
        <v/>
      </c>
      <c r="N9" s="16" t="str">
        <f t="shared" si="7"/>
        <v xml:space="preserve">12th </v>
      </c>
      <c r="O9" s="133">
        <f t="shared" si="8"/>
        <v>0.53249999999999997</v>
      </c>
      <c r="P9" s="16" t="str">
        <f t="shared" si="9"/>
        <v>B.S.T.C. (D.EI.Ed.)</v>
      </c>
      <c r="Q9" s="133">
        <f t="shared" si="10"/>
        <v>0.17499999999999999</v>
      </c>
      <c r="R9" s="133">
        <f t="shared" ref="R9:R11" si="29">IFERROR(IF(I9="","",SUM(O9+Q9)),"")</f>
        <v>0.70750000000000002</v>
      </c>
      <c r="S9" s="140">
        <f>IF(R9="","",SUMPRODUCT(--(L9=$L$8:$L$151),--(J9=$J$8:$J$151),--(R9&lt;$R$8:$R$151))+COUNTIF($R$8:R9,R9))</f>
        <v>3</v>
      </c>
      <c r="T9" s="223"/>
      <c r="U9" s="212"/>
      <c r="V9" s="220"/>
      <c r="W9" s="220"/>
      <c r="X9" s="220"/>
      <c r="Y9" s="219"/>
      <c r="BY9" s="223" t="str">
        <f>IF(OR('Final Merit List'!$D$5=DETAIL!CF8,'Final Merit List'!$I$5=DETAIL!CR8),VLOOKUP(BZ9,selection,4,0),"")</f>
        <v/>
      </c>
      <c r="BZ9" s="223">
        <v>2</v>
      </c>
      <c r="CA9" s="223">
        <f>IF(CP9="","",SUMPRODUCT(--(CH9=$CH$8:$CH$151),--(CJ9=$CJ$8:$CJ$151),--(CP9&lt;$CP$8:$CP$151))+COUNTIF($CP$8:CP9,CP9))</f>
        <v>1</v>
      </c>
      <c r="CB9" s="223" t="str">
        <f t="shared" si="11"/>
        <v>GGHG</v>
      </c>
      <c r="CC9" s="223" t="str">
        <f t="shared" si="12"/>
        <v>DSGF</v>
      </c>
      <c r="CD9" s="223">
        <f t="shared" si="13"/>
        <v>29587</v>
      </c>
      <c r="CE9" s="223" t="str">
        <f t="shared" si="14"/>
        <v>FEMALE</v>
      </c>
      <c r="CF9" s="223" t="str">
        <f t="shared" si="15"/>
        <v>SC</v>
      </c>
      <c r="CG9" s="223" t="str">
        <f t="shared" si="16"/>
        <v>3rd Grade L-1</v>
      </c>
      <c r="CH9" s="223" t="str">
        <f t="shared" si="17"/>
        <v>NA</v>
      </c>
      <c r="CI9" s="223" t="str">
        <f t="shared" si="18"/>
        <v xml:space="preserve">GUPS NO. 01 </v>
      </c>
      <c r="CJ9" s="223">
        <f t="shared" si="19"/>
        <v>333333</v>
      </c>
      <c r="CK9" s="223" t="str">
        <f t="shared" si="20"/>
        <v/>
      </c>
      <c r="CL9" s="223" t="str">
        <f t="shared" si="21"/>
        <v xml:space="preserve">12th </v>
      </c>
      <c r="CM9" s="231">
        <f t="shared" si="22"/>
        <v>0.55499999999999994</v>
      </c>
      <c r="CN9" s="223" t="str">
        <f t="shared" si="23"/>
        <v>B.S.T.C. (D.EI.Ed.)</v>
      </c>
      <c r="CO9" s="231">
        <f t="shared" si="24"/>
        <v>0.20250000000000001</v>
      </c>
      <c r="CP9" s="231">
        <f t="shared" ref="CP9:CP72" si="30">IFERROR(IF(CG9="","",SUM(CM9+CO9)),"")</f>
        <v>0.75749999999999995</v>
      </c>
      <c r="CQ9" s="223">
        <f>IF(CP9="","",SUMPRODUCT(--(CH9=$CH$8:$CH$151),--(CJ9=$CJ$8:$CJ$151),--(CP9&lt;$CP$8:$CP$151))+COUNTIF($CP$8:CP9,CP9))</f>
        <v>1</v>
      </c>
    </row>
    <row r="10" spans="1:95" ht="29.1" customHeight="1">
      <c r="A10" s="212">
        <f t="shared" si="25"/>
        <v>1</v>
      </c>
      <c r="B10" s="77">
        <v>3</v>
      </c>
      <c r="C10" s="16">
        <f t="shared" ref="C10:C11" si="31">IFERROR(IF(LEN(D10)&gt;=2,C9+1,""),"")</f>
        <v>3</v>
      </c>
      <c r="D10" s="130" t="str">
        <f t="shared" si="26"/>
        <v>GGHG</v>
      </c>
      <c r="E10" s="130" t="str">
        <f t="shared" si="0"/>
        <v>DSGF</v>
      </c>
      <c r="F10" s="131">
        <f t="shared" si="1"/>
        <v>29587</v>
      </c>
      <c r="G10" s="131" t="str">
        <f t="shared" si="2"/>
        <v>FEMALE</v>
      </c>
      <c r="H10" s="131" t="str">
        <f t="shared" si="3"/>
        <v>SC</v>
      </c>
      <c r="I10" s="132" t="str">
        <f t="shared" si="4"/>
        <v>3rd Grade L-1</v>
      </c>
      <c r="J10" s="132" t="str">
        <f t="shared" si="5"/>
        <v>NA</v>
      </c>
      <c r="K10" s="16" t="str">
        <f t="shared" si="27"/>
        <v xml:space="preserve">GUPS NO. 01 </v>
      </c>
      <c r="L10" s="16">
        <f t="shared" si="6"/>
        <v>333333</v>
      </c>
      <c r="M10" s="132" t="str">
        <f t="shared" si="28"/>
        <v/>
      </c>
      <c r="N10" s="16" t="str">
        <f t="shared" si="7"/>
        <v xml:space="preserve">12th </v>
      </c>
      <c r="O10" s="133">
        <f t="shared" si="8"/>
        <v>0.55499999999999994</v>
      </c>
      <c r="P10" s="16" t="str">
        <f t="shared" si="9"/>
        <v>B.S.T.C. (D.EI.Ed.)</v>
      </c>
      <c r="Q10" s="133">
        <f t="shared" si="10"/>
        <v>0.20250000000000001</v>
      </c>
      <c r="R10" s="133">
        <f t="shared" si="29"/>
        <v>0.75749999999999995</v>
      </c>
      <c r="S10" s="140">
        <f>IF(R10="","",SUMPRODUCT(--(L10=$L$8:$L$151),--(J10=$J$8:$J$151),--(R10&lt;$R$8:$R$151))+COUNTIF($R$8:R10,R10))</f>
        <v>1</v>
      </c>
      <c r="T10" s="223"/>
      <c r="U10" s="212"/>
      <c r="V10" s="220"/>
      <c r="W10" s="220"/>
      <c r="X10" s="220"/>
      <c r="Y10" s="219"/>
      <c r="BY10" s="223" t="str">
        <f>IF(OR('Final Merit List'!$D$5=DETAIL!CF9,'Final Merit List'!$I$5=DETAIL!CR9),VLOOKUP(BZ10,selection,4,0),"")</f>
        <v>JHHG</v>
      </c>
      <c r="BZ10" s="223">
        <v>3</v>
      </c>
      <c r="CA10" s="223">
        <f>IF(CP10="","",SUMPRODUCT(--(CH10=$CH$8:$CH$151),--(CJ10=$CJ$8:$CJ$151),--(CP10&lt;$CP$8:$CP$151))+COUNTIF($CP$8:CP10,CP10))</f>
        <v>2</v>
      </c>
      <c r="CB10" s="223" t="str">
        <f t="shared" si="11"/>
        <v>JHHG</v>
      </c>
      <c r="CC10" s="223" t="str">
        <f t="shared" si="12"/>
        <v>KJJKJ</v>
      </c>
      <c r="CD10" s="223">
        <f t="shared" si="13"/>
        <v>31544</v>
      </c>
      <c r="CE10" s="223" t="str">
        <f t="shared" si="14"/>
        <v>MALE</v>
      </c>
      <c r="CF10" s="223" t="str">
        <f t="shared" si="15"/>
        <v>GEN</v>
      </c>
      <c r="CG10" s="223" t="str">
        <f t="shared" si="16"/>
        <v>3rd Grade L-1</v>
      </c>
      <c r="CH10" s="223" t="str">
        <f t="shared" si="17"/>
        <v>NA</v>
      </c>
      <c r="CI10" s="223" t="str">
        <f t="shared" si="18"/>
        <v xml:space="preserve">GUPS NO. 01 </v>
      </c>
      <c r="CJ10" s="223">
        <f t="shared" si="19"/>
        <v>333333</v>
      </c>
      <c r="CK10" s="223" t="str">
        <f t="shared" si="20"/>
        <v>वर्ष 2016 / प्रतिशत 75</v>
      </c>
      <c r="CL10" s="223" t="str">
        <f t="shared" si="21"/>
        <v xml:space="preserve">12th </v>
      </c>
      <c r="CM10" s="231">
        <f t="shared" si="22"/>
        <v>0.55499999999999994</v>
      </c>
      <c r="CN10" s="223" t="str">
        <f t="shared" si="23"/>
        <v>B.S.T.C. (D.EI.Ed.)</v>
      </c>
      <c r="CO10" s="231">
        <f t="shared" si="24"/>
        <v>0.20250000000000001</v>
      </c>
      <c r="CP10" s="231">
        <f t="shared" si="30"/>
        <v>0.75749999999999995</v>
      </c>
      <c r="CQ10" s="223">
        <f>IF(CP10="","",SUMPRODUCT(--(CH10=$CH$8:$CH$151),--(CJ10=$CJ$8:$CJ$151),--(CP10&lt;$CP$8:$CP$151))+COUNTIF($CP$8:CP10,CP10))</f>
        <v>2</v>
      </c>
    </row>
    <row r="11" spans="1:95" ht="29.1" customHeight="1">
      <c r="A11" s="212">
        <f t="shared" si="25"/>
        <v>2</v>
      </c>
      <c r="B11" s="77">
        <v>4</v>
      </c>
      <c r="C11" s="16">
        <f t="shared" si="31"/>
        <v>4</v>
      </c>
      <c r="D11" s="130" t="str">
        <f t="shared" si="26"/>
        <v>ghfghf</v>
      </c>
      <c r="E11" s="130" t="str">
        <f t="shared" si="0"/>
        <v>urfu</v>
      </c>
      <c r="F11" s="131">
        <f t="shared" si="1"/>
        <v>30055</v>
      </c>
      <c r="G11" s="131" t="str">
        <f t="shared" si="2"/>
        <v>FEMALE</v>
      </c>
      <c r="H11" s="131" t="str">
        <f t="shared" si="3"/>
        <v>SC</v>
      </c>
      <c r="I11" s="132" t="str">
        <f t="shared" si="4"/>
        <v>3rd Grade L-1</v>
      </c>
      <c r="J11" s="132" t="str">
        <f t="shared" si="5"/>
        <v>NA</v>
      </c>
      <c r="K11" s="16" t="str">
        <f t="shared" si="27"/>
        <v>GUPS NO. 03</v>
      </c>
      <c r="L11" s="16">
        <f t="shared" si="6"/>
        <v>123458</v>
      </c>
      <c r="M11" s="132" t="str">
        <f t="shared" si="28"/>
        <v/>
      </c>
      <c r="N11" s="16" t="str">
        <f t="shared" si="7"/>
        <v xml:space="preserve">12th </v>
      </c>
      <c r="O11" s="133">
        <f t="shared" si="8"/>
        <v>0.52499999999999991</v>
      </c>
      <c r="P11" s="16" t="str">
        <f t="shared" si="9"/>
        <v>B.S.T.C. (D.EI.Ed.)</v>
      </c>
      <c r="Q11" s="133">
        <f t="shared" si="10"/>
        <v>0.21249999999999999</v>
      </c>
      <c r="R11" s="133">
        <f t="shared" si="29"/>
        <v>0.73749999999999993</v>
      </c>
      <c r="S11" s="140">
        <f>IF(R11="","",SUMPRODUCT(--(L11=$L$8:$L$151),--(J11=$J$8:$J$151),--(R11&lt;$R$8:$R$151))+COUNTIF($R$8:R11,R11))</f>
        <v>2</v>
      </c>
      <c r="T11" s="223"/>
      <c r="U11" s="212"/>
      <c r="V11" s="220"/>
      <c r="W11" s="220"/>
      <c r="X11" s="220"/>
      <c r="Y11" s="219"/>
      <c r="BY11" s="223" t="str">
        <f>IF(OR('Final Merit List'!$D$5=DETAIL!CF10,'Final Merit List'!$I$5=DETAIL!CR10),VLOOKUP(BZ11,selection,4,0),"")</f>
        <v/>
      </c>
      <c r="BZ11" s="223">
        <v>4</v>
      </c>
      <c r="CA11" s="223" t="str">
        <f>IF(CP11="","",SUMPRODUCT(--(CH11=$CH$8:$CH$151),--(CJ11=$CJ$8:$CJ$151),--(CP11&lt;$CP$8:$CP$151))+COUNTIF($CP$8:CP11,CP11))</f>
        <v/>
      </c>
      <c r="CB11" s="223" t="str">
        <f t="shared" si="11"/>
        <v/>
      </c>
      <c r="CC11" s="223" t="str">
        <f t="shared" si="12"/>
        <v/>
      </c>
      <c r="CD11" s="223" t="str">
        <f t="shared" si="13"/>
        <v/>
      </c>
      <c r="CE11" s="223" t="str">
        <f t="shared" si="14"/>
        <v/>
      </c>
      <c r="CF11" s="223" t="str">
        <f t="shared" si="15"/>
        <v/>
      </c>
      <c r="CG11" s="223" t="str">
        <f t="shared" si="16"/>
        <v/>
      </c>
      <c r="CH11" s="223" t="str">
        <f t="shared" si="17"/>
        <v/>
      </c>
      <c r="CI11" s="223" t="str">
        <f t="shared" si="18"/>
        <v/>
      </c>
      <c r="CJ11" s="223" t="str">
        <f t="shared" si="19"/>
        <v/>
      </c>
      <c r="CK11" s="223" t="str">
        <f t="shared" si="20"/>
        <v/>
      </c>
      <c r="CL11" s="223" t="str">
        <f t="shared" si="21"/>
        <v/>
      </c>
      <c r="CM11" s="231" t="str">
        <f t="shared" si="22"/>
        <v/>
      </c>
      <c r="CN11" s="223" t="str">
        <f t="shared" si="23"/>
        <v/>
      </c>
      <c r="CO11" s="231" t="str">
        <f t="shared" si="24"/>
        <v/>
      </c>
      <c r="CP11" s="231" t="str">
        <f t="shared" si="30"/>
        <v/>
      </c>
      <c r="CQ11" s="223" t="str">
        <f>IF(CP11="","",SUMPRODUCT(--(CH11=$CH$8:$CH$151),--(CJ11=$CJ$8:$CJ$151),--(CP11&lt;$CP$8:$CP$151))+COUNTIF($CP$8:CP11,CP11))</f>
        <v/>
      </c>
    </row>
    <row r="12" spans="1:95" ht="29.1" customHeight="1">
      <c r="A12" s="212">
        <f t="shared" si="25"/>
        <v>1</v>
      </c>
      <c r="B12" s="77">
        <v>5</v>
      </c>
      <c r="C12" s="16">
        <f t="shared" ref="C12:C75" si="32">IFERROR(IF(LEN(D12)&gt;=2,C11+1,""),"")</f>
        <v>5</v>
      </c>
      <c r="D12" s="130" t="str">
        <f t="shared" ref="D12:D75" si="33">IFERROR(VLOOKUP(B12,subjectwise,4,0),"")</f>
        <v>ghg</v>
      </c>
      <c r="E12" s="130" t="str">
        <f t="shared" ref="E12:E75" si="34">IFERROR(VLOOKUP(B12,subjectwise,5,0),"")</f>
        <v>hfh</v>
      </c>
      <c r="F12" s="131">
        <f t="shared" ref="F12:F75" si="35">IFERROR(VLOOKUP(B12,subjectwise,6,0),"")</f>
        <v>31172</v>
      </c>
      <c r="G12" s="131" t="str">
        <f t="shared" ref="G12:G75" si="36">IFERROR(VLOOKUP(B12,subjectwise,17,0),"")</f>
        <v>MALE</v>
      </c>
      <c r="H12" s="131" t="str">
        <f t="shared" ref="H12:H75" si="37">IFERROR(VLOOKUP(B12,subjectwise,16,0),"")</f>
        <v>OBC</v>
      </c>
      <c r="I12" s="132" t="str">
        <f t="shared" ref="I12:I75" si="38">IFERROR(VLOOKUP(B12,subjectwise,7,0),"")</f>
        <v>3rd Grade L-1</v>
      </c>
      <c r="J12" s="132" t="str">
        <f t="shared" ref="J12:J75" si="39">IFERROR(VLOOKUP(B12,subjectwise,19,0),"")</f>
        <v>NA</v>
      </c>
      <c r="K12" s="16" t="str">
        <f t="shared" ref="K12:K75" si="40">IFERROR(VLOOKUP(B12,subjectwise,14,0),"")</f>
        <v>GUPS NO. 03</v>
      </c>
      <c r="L12" s="16">
        <f t="shared" ref="L12:L75" si="41">IFERROR(VLOOKUP(B12,subjectwise,15,0),"")</f>
        <v>123458</v>
      </c>
      <c r="M12" s="132" t="str">
        <f t="shared" ref="M12:M75" si="42">IFERROR(CONCATENATE("वर्ष ",VLOOKUP(B12,subjectwise,12,0)," / ","प्रतिशत ",VLOOKUP(B12,subjectwise,13,0)*100),"")</f>
        <v/>
      </c>
      <c r="N12" s="16" t="str">
        <f t="shared" ref="N12:N75" si="43">IFERROR(VLOOKUP(B12,subjectwise,8,0),"")</f>
        <v xml:space="preserve">12th </v>
      </c>
      <c r="O12" s="133">
        <f t="shared" ref="O12:O75" si="44">IFERROR(VLOOKUP(B12,subjectwise,9,0)*75%,"")</f>
        <v>0.5625</v>
      </c>
      <c r="P12" s="16" t="str">
        <f t="shared" ref="P12:P75" si="45">IFERROR(VLOOKUP(B12,subjectwise,10,0),"")</f>
        <v>B.S.T.C. (D.EI.Ed.)</v>
      </c>
      <c r="Q12" s="133">
        <f t="shared" ref="Q12:Q75" si="46">IFERROR(VLOOKUP(B12,subjectwise,11,0)*25%,"")</f>
        <v>0.185</v>
      </c>
      <c r="R12" s="133">
        <f t="shared" ref="R12:R75" si="47">IFERROR(IF(I12="","",SUM(O12+Q12)),"")</f>
        <v>0.74750000000000005</v>
      </c>
      <c r="S12" s="140">
        <f>IF(R12="","",SUMPRODUCT(--(L12=$L$8:$L$151),--(J12=$J$8:$J$151),--(R12&lt;$R$8:$R$151))+COUNTIF($R$8:R12,R12))</f>
        <v>1</v>
      </c>
      <c r="T12" s="219"/>
      <c r="U12" s="212"/>
      <c r="V12" s="174"/>
      <c r="W12" s="220"/>
      <c r="X12" s="220"/>
      <c r="BY12" s="223" t="str">
        <f>IF(OR('Final Merit List'!$D$5=DETAIL!CF11,'Final Merit List'!$I$5=DETAIL!CR11),VLOOKUP(BZ12,selection,4,0),"")</f>
        <v/>
      </c>
      <c r="BZ12" s="223">
        <v>5</v>
      </c>
      <c r="CA12" s="223" t="str">
        <f>IF(CP12="","",SUMPRODUCT(--(CH12=$CH$8:$CH$151),--(CJ12=$CJ$8:$CJ$151),--(CP12&lt;$CP$8:$CP$151))+COUNTIF($CP$8:CP12,CP12))</f>
        <v/>
      </c>
      <c r="CB12" s="223" t="str">
        <f t="shared" si="11"/>
        <v/>
      </c>
      <c r="CC12" s="223" t="str">
        <f t="shared" si="12"/>
        <v/>
      </c>
      <c r="CD12" s="223" t="str">
        <f t="shared" si="13"/>
        <v/>
      </c>
      <c r="CE12" s="223" t="str">
        <f t="shared" si="14"/>
        <v/>
      </c>
      <c r="CF12" s="223" t="str">
        <f t="shared" si="15"/>
        <v/>
      </c>
      <c r="CG12" s="223" t="str">
        <f t="shared" si="16"/>
        <v/>
      </c>
      <c r="CH12" s="223" t="str">
        <f t="shared" si="17"/>
        <v/>
      </c>
      <c r="CI12" s="223" t="str">
        <f t="shared" si="18"/>
        <v/>
      </c>
      <c r="CJ12" s="223" t="str">
        <f t="shared" si="19"/>
        <v/>
      </c>
      <c r="CK12" s="223" t="str">
        <f t="shared" si="20"/>
        <v/>
      </c>
      <c r="CL12" s="223" t="str">
        <f t="shared" si="21"/>
        <v/>
      </c>
      <c r="CM12" s="231" t="str">
        <f t="shared" si="22"/>
        <v/>
      </c>
      <c r="CN12" s="223" t="str">
        <f t="shared" si="23"/>
        <v/>
      </c>
      <c r="CO12" s="231" t="str">
        <f t="shared" si="24"/>
        <v/>
      </c>
      <c r="CP12" s="231" t="str">
        <f t="shared" si="30"/>
        <v/>
      </c>
      <c r="CQ12" s="223" t="str">
        <f>IF(CP12="","",SUMPRODUCT(--(CH12=$CH$8:$CH$151),--(CJ12=$CJ$8:$CJ$151),--(CP12&lt;$CP$8:$CP$151))+COUNTIF($CP$8:CP12,CP12))</f>
        <v/>
      </c>
    </row>
    <row r="13" spans="1:95" ht="29.1" customHeight="1">
      <c r="A13" s="212">
        <f t="shared" si="25"/>
        <v>1</v>
      </c>
      <c r="B13" s="77">
        <v>6</v>
      </c>
      <c r="C13" s="16">
        <f t="shared" si="32"/>
        <v>6</v>
      </c>
      <c r="D13" s="130" t="str">
        <f t="shared" si="33"/>
        <v>HHJHJH</v>
      </c>
      <c r="E13" s="130" t="str">
        <f t="shared" si="34"/>
        <v>KJKJJJ</v>
      </c>
      <c r="F13" s="131">
        <f t="shared" si="35"/>
        <v>31331</v>
      </c>
      <c r="G13" s="131" t="str">
        <f t="shared" si="36"/>
        <v>MALE</v>
      </c>
      <c r="H13" s="131" t="str">
        <f t="shared" si="37"/>
        <v>ST</v>
      </c>
      <c r="I13" s="132" t="str">
        <f t="shared" si="38"/>
        <v>3rd Grade L-1</v>
      </c>
      <c r="J13" s="132" t="str">
        <f t="shared" si="39"/>
        <v>NA</v>
      </c>
      <c r="K13" s="16" t="str">
        <f t="shared" si="40"/>
        <v>GUPS NO. 05</v>
      </c>
      <c r="L13" s="16">
        <f t="shared" si="41"/>
        <v>123460</v>
      </c>
      <c r="M13" s="132" t="str">
        <f t="shared" si="42"/>
        <v>वर्ष 2015 / प्रतिशत 74</v>
      </c>
      <c r="N13" s="16" t="str">
        <f t="shared" si="43"/>
        <v xml:space="preserve">12th </v>
      </c>
      <c r="O13" s="133">
        <f t="shared" si="44"/>
        <v>0.54749999999999999</v>
      </c>
      <c r="P13" s="16" t="str">
        <f t="shared" si="45"/>
        <v>B.S.T.C. (D.EI.Ed.)</v>
      </c>
      <c r="Q13" s="133">
        <f t="shared" si="46"/>
        <v>0.20250000000000001</v>
      </c>
      <c r="R13" s="133">
        <f t="shared" si="47"/>
        <v>0.75</v>
      </c>
      <c r="S13" s="140">
        <f>IF(R13="","",SUMPRODUCT(--(L13=$L$8:$L$151),--(J13=$J$8:$J$151),--(R13&lt;$R$8:$R$151))+COUNTIF($R$8:R13,R13))</f>
        <v>1</v>
      </c>
      <c r="T13" s="219"/>
      <c r="U13" s="212"/>
      <c r="V13" s="174"/>
      <c r="BY13" s="223" t="str">
        <f>IF(OR('Final Merit List'!$D$5=DETAIL!CF12,'Final Merit List'!$I$5=DETAIL!CR12),VLOOKUP(BZ13,selection,4,0),"")</f>
        <v/>
      </c>
      <c r="BZ13" s="223">
        <v>6</v>
      </c>
      <c r="CA13" s="223" t="str">
        <f>IF(CP13="","",SUMPRODUCT(--(CH13=$CH$8:$CH$151),--(CJ13=$CJ$8:$CJ$151),--(CP13&lt;$CP$8:$CP$151))+COUNTIF($CP$8:CP13,CP13))</f>
        <v/>
      </c>
      <c r="CB13" s="223" t="str">
        <f t="shared" si="11"/>
        <v/>
      </c>
      <c r="CC13" s="223" t="str">
        <f t="shared" si="12"/>
        <v/>
      </c>
      <c r="CD13" s="223" t="str">
        <f t="shared" si="13"/>
        <v/>
      </c>
      <c r="CE13" s="223" t="str">
        <f t="shared" si="14"/>
        <v/>
      </c>
      <c r="CF13" s="223" t="str">
        <f t="shared" si="15"/>
        <v/>
      </c>
      <c r="CG13" s="223" t="str">
        <f t="shared" si="16"/>
        <v/>
      </c>
      <c r="CH13" s="223" t="str">
        <f t="shared" si="17"/>
        <v/>
      </c>
      <c r="CI13" s="223" t="str">
        <f t="shared" si="18"/>
        <v/>
      </c>
      <c r="CJ13" s="223" t="str">
        <f t="shared" si="19"/>
        <v/>
      </c>
      <c r="CK13" s="223" t="str">
        <f t="shared" si="20"/>
        <v/>
      </c>
      <c r="CL13" s="223" t="str">
        <f t="shared" si="21"/>
        <v/>
      </c>
      <c r="CM13" s="231" t="str">
        <f t="shared" si="22"/>
        <v/>
      </c>
      <c r="CN13" s="223" t="str">
        <f t="shared" si="23"/>
        <v/>
      </c>
      <c r="CO13" s="231" t="str">
        <f t="shared" si="24"/>
        <v/>
      </c>
      <c r="CP13" s="231" t="str">
        <f t="shared" si="30"/>
        <v/>
      </c>
      <c r="CQ13" s="223" t="str">
        <f>IF(CP13="","",SUMPRODUCT(--(CH13=$CH$8:$CH$151),--(CJ13=$CJ$8:$CJ$151),--(CP13&lt;$CP$8:$CP$151))+COUNTIF($CP$8:CP13,CP13))</f>
        <v/>
      </c>
    </row>
    <row r="14" spans="1:95" ht="29.1" customHeight="1">
      <c r="A14" s="212">
        <f t="shared" si="25"/>
        <v>2</v>
      </c>
      <c r="B14" s="77">
        <v>7</v>
      </c>
      <c r="C14" s="16">
        <f t="shared" si="32"/>
        <v>7</v>
      </c>
      <c r="D14" s="130" t="str">
        <f t="shared" si="33"/>
        <v>JHHG</v>
      </c>
      <c r="E14" s="130" t="str">
        <f t="shared" si="34"/>
        <v>KJJKJ</v>
      </c>
      <c r="F14" s="131">
        <f t="shared" si="35"/>
        <v>31544</v>
      </c>
      <c r="G14" s="131" t="str">
        <f t="shared" si="36"/>
        <v>MALE</v>
      </c>
      <c r="H14" s="131" t="str">
        <f t="shared" si="37"/>
        <v>GEN</v>
      </c>
      <c r="I14" s="132" t="str">
        <f t="shared" si="38"/>
        <v>3rd Grade L-1</v>
      </c>
      <c r="J14" s="132" t="str">
        <f t="shared" si="39"/>
        <v>NA</v>
      </c>
      <c r="K14" s="16" t="str">
        <f t="shared" si="40"/>
        <v xml:space="preserve">GUPS NO. 01 </v>
      </c>
      <c r="L14" s="16">
        <f t="shared" si="41"/>
        <v>333333</v>
      </c>
      <c r="M14" s="132" t="str">
        <f t="shared" si="42"/>
        <v>वर्ष 2016 / प्रतिशत 75</v>
      </c>
      <c r="N14" s="16" t="str">
        <f t="shared" si="43"/>
        <v xml:space="preserve">12th </v>
      </c>
      <c r="O14" s="133">
        <f t="shared" si="44"/>
        <v>0.55499999999999994</v>
      </c>
      <c r="P14" s="16" t="str">
        <f t="shared" si="45"/>
        <v>B.S.T.C. (D.EI.Ed.)</v>
      </c>
      <c r="Q14" s="133">
        <f t="shared" si="46"/>
        <v>0.20250000000000001</v>
      </c>
      <c r="R14" s="133">
        <f t="shared" si="47"/>
        <v>0.75749999999999995</v>
      </c>
      <c r="S14" s="140">
        <f>IF(R14="","",SUMPRODUCT(--(L14=$L$8:$L$151),--(J14=$J$8:$J$151),--(R14&lt;$R$8:$R$151))+COUNTIF($R$8:R14,R14))</f>
        <v>2</v>
      </c>
      <c r="U14" s="212"/>
      <c r="V14" s="174"/>
      <c r="BY14" s="223" t="str">
        <f>IF(OR('Final Merit List'!$D$5=DETAIL!CF13,'Final Merit List'!$I$5=DETAIL!CR13),VLOOKUP(BZ14,selection,4,0),"")</f>
        <v/>
      </c>
      <c r="BZ14" s="223">
        <v>7</v>
      </c>
      <c r="CA14" s="223" t="str">
        <f>IF(CP14="","",SUMPRODUCT(--(CH14=$CH$8:$CH$151),--(CJ14=$CJ$8:$CJ$151),--(CP14&lt;$CP$8:$CP$151))+COUNTIF($CP$8:CP14,CP14))</f>
        <v/>
      </c>
      <c r="CB14" s="223" t="str">
        <f t="shared" si="11"/>
        <v/>
      </c>
      <c r="CC14" s="223" t="str">
        <f t="shared" si="12"/>
        <v/>
      </c>
      <c r="CD14" s="223" t="str">
        <f t="shared" si="13"/>
        <v/>
      </c>
      <c r="CE14" s="223" t="str">
        <f t="shared" si="14"/>
        <v/>
      </c>
      <c r="CF14" s="223" t="str">
        <f t="shared" si="15"/>
        <v/>
      </c>
      <c r="CG14" s="223" t="str">
        <f t="shared" si="16"/>
        <v/>
      </c>
      <c r="CH14" s="223" t="str">
        <f t="shared" si="17"/>
        <v/>
      </c>
      <c r="CI14" s="223" t="str">
        <f t="shared" si="18"/>
        <v/>
      </c>
      <c r="CJ14" s="223" t="str">
        <f t="shared" si="19"/>
        <v/>
      </c>
      <c r="CK14" s="223" t="str">
        <f t="shared" si="20"/>
        <v/>
      </c>
      <c r="CL14" s="223" t="str">
        <f t="shared" si="21"/>
        <v/>
      </c>
      <c r="CM14" s="231" t="str">
        <f t="shared" si="22"/>
        <v/>
      </c>
      <c r="CN14" s="223" t="str">
        <f t="shared" si="23"/>
        <v/>
      </c>
      <c r="CO14" s="231" t="str">
        <f t="shared" si="24"/>
        <v/>
      </c>
      <c r="CP14" s="231" t="str">
        <f t="shared" si="30"/>
        <v/>
      </c>
      <c r="CQ14" s="223" t="str">
        <f>IF(CP14="","",SUMPRODUCT(--(CH14=$CH$8:$CH$151),--(CJ14=$CJ$8:$CJ$151),--(CP14&lt;$CP$8:$CP$151))+COUNTIF($CP$8:CP14,CP14))</f>
        <v/>
      </c>
    </row>
    <row r="15" spans="1:95" ht="29.1" customHeight="1">
      <c r="A15" s="212" t="str">
        <f t="shared" si="25"/>
        <v/>
      </c>
      <c r="B15" s="77">
        <v>8</v>
      </c>
      <c r="C15" s="16" t="str">
        <f t="shared" si="32"/>
        <v/>
      </c>
      <c r="D15" s="130" t="str">
        <f t="shared" si="33"/>
        <v/>
      </c>
      <c r="E15" s="130" t="str">
        <f t="shared" si="34"/>
        <v/>
      </c>
      <c r="F15" s="131" t="str">
        <f t="shared" si="35"/>
        <v/>
      </c>
      <c r="G15" s="131" t="str">
        <f t="shared" si="36"/>
        <v/>
      </c>
      <c r="H15" s="131" t="str">
        <f t="shared" si="37"/>
        <v/>
      </c>
      <c r="I15" s="132" t="str">
        <f t="shared" si="38"/>
        <v/>
      </c>
      <c r="J15" s="132" t="str">
        <f t="shared" si="39"/>
        <v/>
      </c>
      <c r="K15" s="16" t="str">
        <f t="shared" si="40"/>
        <v/>
      </c>
      <c r="L15" s="16" t="str">
        <f t="shared" si="41"/>
        <v/>
      </c>
      <c r="M15" s="132" t="str">
        <f t="shared" si="42"/>
        <v/>
      </c>
      <c r="N15" s="16" t="str">
        <f t="shared" si="43"/>
        <v/>
      </c>
      <c r="O15" s="133" t="str">
        <f t="shared" si="44"/>
        <v/>
      </c>
      <c r="P15" s="16" t="str">
        <f t="shared" si="45"/>
        <v/>
      </c>
      <c r="Q15" s="133" t="str">
        <f t="shared" si="46"/>
        <v/>
      </c>
      <c r="R15" s="133" t="str">
        <f t="shared" si="47"/>
        <v/>
      </c>
      <c r="S15" s="140" t="str">
        <f>IF(R15="","",SUMPRODUCT(--(L15=$L$8:$L$151),--(J15=$J$8:$J$151),--(R15&lt;$R$8:$R$151))+COUNTIF($R$8:R15,R15))</f>
        <v/>
      </c>
      <c r="U15" s="212"/>
      <c r="V15" s="174"/>
      <c r="BY15" s="223" t="str">
        <f>IF(OR('Final Merit List'!$D$5=DETAIL!CF14,'Final Merit List'!$I$5=DETAIL!CR14),VLOOKUP(BZ15,selection,4,0),"")</f>
        <v/>
      </c>
      <c r="BZ15" s="223">
        <v>8</v>
      </c>
      <c r="CA15" s="223" t="str">
        <f>IF(CP15="","",SUMPRODUCT(--(CH15=$CH$8:$CH$151),--(CJ15=$CJ$8:$CJ$151),--(CP15&lt;$CP$8:$CP$151))+COUNTIF($CP$8:CP15,CP15))</f>
        <v/>
      </c>
      <c r="CB15" s="223" t="str">
        <f t="shared" si="11"/>
        <v/>
      </c>
      <c r="CC15" s="223" t="str">
        <f t="shared" si="12"/>
        <v/>
      </c>
      <c r="CD15" s="223" t="str">
        <f t="shared" si="13"/>
        <v/>
      </c>
      <c r="CE15" s="223" t="str">
        <f t="shared" si="14"/>
        <v/>
      </c>
      <c r="CF15" s="223" t="str">
        <f t="shared" si="15"/>
        <v/>
      </c>
      <c r="CG15" s="223" t="str">
        <f t="shared" si="16"/>
        <v/>
      </c>
      <c r="CH15" s="223" t="str">
        <f t="shared" si="17"/>
        <v/>
      </c>
      <c r="CI15" s="223" t="str">
        <f t="shared" si="18"/>
        <v/>
      </c>
      <c r="CJ15" s="223" t="str">
        <f t="shared" si="19"/>
        <v/>
      </c>
      <c r="CK15" s="223" t="str">
        <f t="shared" si="20"/>
        <v/>
      </c>
      <c r="CL15" s="223" t="str">
        <f t="shared" si="21"/>
        <v/>
      </c>
      <c r="CM15" s="231" t="str">
        <f t="shared" si="22"/>
        <v/>
      </c>
      <c r="CN15" s="223" t="str">
        <f t="shared" si="23"/>
        <v/>
      </c>
      <c r="CO15" s="231" t="str">
        <f t="shared" si="24"/>
        <v/>
      </c>
      <c r="CP15" s="231" t="str">
        <f t="shared" si="30"/>
        <v/>
      </c>
      <c r="CQ15" s="223" t="str">
        <f>IF(CP15="","",SUMPRODUCT(--(CH15=$CH$8:$CH$151),--(CJ15=$CJ$8:$CJ$151),--(CP15&lt;$CP$8:$CP$151))+COUNTIF($CP$8:CP15,CP15))</f>
        <v/>
      </c>
    </row>
    <row r="16" spans="1:95" ht="29.1" customHeight="1">
      <c r="A16" s="212" t="str">
        <f t="shared" si="25"/>
        <v/>
      </c>
      <c r="B16" s="77">
        <v>9</v>
      </c>
      <c r="C16" s="16" t="str">
        <f t="shared" si="32"/>
        <v/>
      </c>
      <c r="D16" s="130" t="str">
        <f t="shared" si="33"/>
        <v/>
      </c>
      <c r="E16" s="130" t="str">
        <f t="shared" si="34"/>
        <v/>
      </c>
      <c r="F16" s="131" t="str">
        <f t="shared" si="35"/>
        <v/>
      </c>
      <c r="G16" s="131" t="str">
        <f t="shared" si="36"/>
        <v/>
      </c>
      <c r="H16" s="131" t="str">
        <f t="shared" si="37"/>
        <v/>
      </c>
      <c r="I16" s="132" t="str">
        <f t="shared" si="38"/>
        <v/>
      </c>
      <c r="J16" s="132" t="str">
        <f t="shared" si="39"/>
        <v/>
      </c>
      <c r="K16" s="16" t="str">
        <f t="shared" si="40"/>
        <v/>
      </c>
      <c r="L16" s="16" t="str">
        <f t="shared" si="41"/>
        <v/>
      </c>
      <c r="M16" s="132" t="str">
        <f t="shared" si="42"/>
        <v/>
      </c>
      <c r="N16" s="16" t="str">
        <f t="shared" si="43"/>
        <v/>
      </c>
      <c r="O16" s="133" t="str">
        <f t="shared" si="44"/>
        <v/>
      </c>
      <c r="P16" s="16" t="str">
        <f t="shared" si="45"/>
        <v/>
      </c>
      <c r="Q16" s="133" t="str">
        <f t="shared" si="46"/>
        <v/>
      </c>
      <c r="R16" s="133" t="str">
        <f t="shared" si="47"/>
        <v/>
      </c>
      <c r="S16" s="140" t="str">
        <f>IF(R16="","",SUMPRODUCT(--(L16=$L$8:$L$151),--(J16=$J$8:$J$151),--(R16&lt;$R$8:$R$151))+COUNTIF($R$8:R16,R16))</f>
        <v/>
      </c>
      <c r="U16" s="212" t="str">
        <f t="shared" ref="U16:U21" si="48">S16</f>
        <v/>
      </c>
      <c r="V16" s="174" t="str">
        <f t="shared" ref="V16:V21" si="49">IF(R16="","",RANK(R16,$R$8:$R$151,0))</f>
        <v/>
      </c>
      <c r="BY16" s="223" t="str">
        <f>IF(OR('Final Merit List'!$D$5=DETAIL!CF15,'Final Merit List'!$I$5=DETAIL!CR15),VLOOKUP(BZ16,selection,4,0),"")</f>
        <v/>
      </c>
      <c r="BZ16" s="223">
        <v>9</v>
      </c>
      <c r="CA16" s="223" t="str">
        <f>IF(CP16="","",SUMPRODUCT(--(CH16=$CH$8:$CH$151),--(CJ16=$CJ$8:$CJ$151),--(CP16&lt;$CP$8:$CP$151))+COUNTIF($CP$8:CP16,CP16))</f>
        <v/>
      </c>
      <c r="CB16" s="223" t="str">
        <f t="shared" si="11"/>
        <v/>
      </c>
      <c r="CC16" s="223" t="str">
        <f t="shared" si="12"/>
        <v/>
      </c>
      <c r="CD16" s="223" t="str">
        <f t="shared" si="13"/>
        <v/>
      </c>
      <c r="CE16" s="223" t="str">
        <f t="shared" si="14"/>
        <v/>
      </c>
      <c r="CF16" s="223" t="str">
        <f t="shared" si="15"/>
        <v/>
      </c>
      <c r="CG16" s="223" t="str">
        <f t="shared" si="16"/>
        <v/>
      </c>
      <c r="CH16" s="223" t="str">
        <f t="shared" si="17"/>
        <v/>
      </c>
      <c r="CI16" s="223" t="str">
        <f t="shared" si="18"/>
        <v/>
      </c>
      <c r="CJ16" s="223" t="str">
        <f t="shared" si="19"/>
        <v/>
      </c>
      <c r="CK16" s="223" t="str">
        <f t="shared" si="20"/>
        <v/>
      </c>
      <c r="CL16" s="223" t="str">
        <f t="shared" si="21"/>
        <v/>
      </c>
      <c r="CM16" s="231" t="str">
        <f t="shared" si="22"/>
        <v/>
      </c>
      <c r="CN16" s="223" t="str">
        <f t="shared" si="23"/>
        <v/>
      </c>
      <c r="CO16" s="231" t="str">
        <f t="shared" si="24"/>
        <v/>
      </c>
      <c r="CP16" s="231" t="str">
        <f t="shared" si="30"/>
        <v/>
      </c>
      <c r="CQ16" s="223" t="str">
        <f>IF(CP16="","",SUMPRODUCT(--(CH16=$CH$8:$CH$151),--(CJ16=$CJ$8:$CJ$151),--(CP16&lt;$CP$8:$CP$151))+COUNTIF($CP$8:CP16,CP16))</f>
        <v/>
      </c>
    </row>
    <row r="17" spans="1:95" ht="29.1" customHeight="1">
      <c r="A17" s="212" t="str">
        <f t="shared" si="25"/>
        <v/>
      </c>
      <c r="B17" s="77">
        <v>10</v>
      </c>
      <c r="C17" s="16" t="str">
        <f t="shared" si="32"/>
        <v/>
      </c>
      <c r="D17" s="130" t="str">
        <f t="shared" si="33"/>
        <v/>
      </c>
      <c r="E17" s="130" t="str">
        <f t="shared" si="34"/>
        <v/>
      </c>
      <c r="F17" s="131" t="str">
        <f t="shared" si="35"/>
        <v/>
      </c>
      <c r="G17" s="131" t="str">
        <f t="shared" si="36"/>
        <v/>
      </c>
      <c r="H17" s="131" t="str">
        <f t="shared" si="37"/>
        <v/>
      </c>
      <c r="I17" s="132" t="str">
        <f t="shared" si="38"/>
        <v/>
      </c>
      <c r="J17" s="132" t="str">
        <f t="shared" si="39"/>
        <v/>
      </c>
      <c r="K17" s="16" t="str">
        <f t="shared" si="40"/>
        <v/>
      </c>
      <c r="L17" s="16" t="str">
        <f t="shared" si="41"/>
        <v/>
      </c>
      <c r="M17" s="132" t="str">
        <f t="shared" si="42"/>
        <v/>
      </c>
      <c r="N17" s="16" t="str">
        <f t="shared" si="43"/>
        <v/>
      </c>
      <c r="O17" s="133" t="str">
        <f t="shared" si="44"/>
        <v/>
      </c>
      <c r="P17" s="16" t="str">
        <f t="shared" si="45"/>
        <v/>
      </c>
      <c r="Q17" s="133" t="str">
        <f t="shared" si="46"/>
        <v/>
      </c>
      <c r="R17" s="133" t="str">
        <f t="shared" si="47"/>
        <v/>
      </c>
      <c r="S17" s="140" t="str">
        <f>IF(R17="","",SUMPRODUCT(--(L17=$L$8:$L$151),--(J17=$J$8:$J$151),--(R17&lt;$R$8:$R$151))+COUNTIF($R$8:R17,R17))</f>
        <v/>
      </c>
      <c r="U17" s="212" t="str">
        <f t="shared" si="48"/>
        <v/>
      </c>
      <c r="V17" s="174" t="str">
        <f t="shared" si="49"/>
        <v/>
      </c>
      <c r="BY17" s="223" t="str">
        <f>IF(AND('Final Merit List'!$D$5=DETAIL!CF16,'Final Merit List'!I14=DETAIL!CR16),VLOOKUP(BZ17,selection,4,0),"")</f>
        <v/>
      </c>
      <c r="BZ17" s="223">
        <v>10</v>
      </c>
      <c r="CA17" s="223" t="str">
        <f>IF(CP17="","",SUMPRODUCT(--(CH17=$CH$8:$CH$151),--(CJ17=$CJ$8:$CJ$151),--(CP17&lt;$CP$8:$CP$151))+COUNTIF($CP$8:CP17,CP17))</f>
        <v/>
      </c>
      <c r="CB17" s="223" t="str">
        <f t="shared" si="11"/>
        <v/>
      </c>
      <c r="CC17" s="223" t="str">
        <f t="shared" si="12"/>
        <v/>
      </c>
      <c r="CD17" s="223" t="str">
        <f t="shared" si="13"/>
        <v/>
      </c>
      <c r="CE17" s="223" t="str">
        <f t="shared" si="14"/>
        <v/>
      </c>
      <c r="CF17" s="223" t="str">
        <f t="shared" si="15"/>
        <v/>
      </c>
      <c r="CG17" s="223" t="str">
        <f t="shared" si="16"/>
        <v/>
      </c>
      <c r="CH17" s="223" t="str">
        <f t="shared" si="17"/>
        <v/>
      </c>
      <c r="CI17" s="223" t="str">
        <f t="shared" si="18"/>
        <v/>
      </c>
      <c r="CJ17" s="223" t="str">
        <f t="shared" si="19"/>
        <v/>
      </c>
      <c r="CK17" s="223" t="str">
        <f t="shared" si="20"/>
        <v/>
      </c>
      <c r="CL17" s="223" t="str">
        <f t="shared" si="21"/>
        <v/>
      </c>
      <c r="CM17" s="231" t="str">
        <f t="shared" si="22"/>
        <v/>
      </c>
      <c r="CN17" s="223" t="str">
        <f t="shared" si="23"/>
        <v/>
      </c>
      <c r="CO17" s="231" t="str">
        <f t="shared" si="24"/>
        <v/>
      </c>
      <c r="CP17" s="231" t="str">
        <f t="shared" si="30"/>
        <v/>
      </c>
      <c r="CQ17" s="223" t="str">
        <f>IF(CP17="","",SUMPRODUCT(--(CH17=$CH$8:$CH$151),--(CJ17=$CJ$8:$CJ$151),--(CP17&lt;$CP$8:$CP$151))+COUNTIF($CP$8:CP17,CP17))</f>
        <v/>
      </c>
    </row>
    <row r="18" spans="1:95" ht="29.1" customHeight="1">
      <c r="A18" s="212" t="str">
        <f t="shared" si="25"/>
        <v/>
      </c>
      <c r="B18" s="77">
        <v>11</v>
      </c>
      <c r="C18" s="16" t="str">
        <f t="shared" si="32"/>
        <v/>
      </c>
      <c r="D18" s="130" t="str">
        <f t="shared" si="33"/>
        <v/>
      </c>
      <c r="E18" s="130" t="str">
        <f t="shared" si="34"/>
        <v/>
      </c>
      <c r="F18" s="131" t="str">
        <f t="shared" si="35"/>
        <v/>
      </c>
      <c r="G18" s="131" t="str">
        <f t="shared" si="36"/>
        <v/>
      </c>
      <c r="H18" s="131" t="str">
        <f t="shared" si="37"/>
        <v/>
      </c>
      <c r="I18" s="132" t="str">
        <f t="shared" si="38"/>
        <v/>
      </c>
      <c r="J18" s="132" t="str">
        <f t="shared" si="39"/>
        <v/>
      </c>
      <c r="K18" s="16" t="str">
        <f t="shared" si="40"/>
        <v/>
      </c>
      <c r="L18" s="16" t="str">
        <f t="shared" si="41"/>
        <v/>
      </c>
      <c r="M18" s="132" t="str">
        <f t="shared" si="42"/>
        <v/>
      </c>
      <c r="N18" s="16" t="str">
        <f t="shared" si="43"/>
        <v/>
      </c>
      <c r="O18" s="133" t="str">
        <f t="shared" si="44"/>
        <v/>
      </c>
      <c r="P18" s="16" t="str">
        <f t="shared" si="45"/>
        <v/>
      </c>
      <c r="Q18" s="133" t="str">
        <f t="shared" si="46"/>
        <v/>
      </c>
      <c r="R18" s="133" t="str">
        <f t="shared" si="47"/>
        <v/>
      </c>
      <c r="S18" s="140" t="str">
        <f>IF(R18="","",SUMPRODUCT(--(L18=$L$8:$L$151),--(J18=$J$8:$J$151),--(R18&lt;$R$8:$R$151))+COUNTIF($R$8:R18,R18))</f>
        <v/>
      </c>
      <c r="U18" s="212" t="str">
        <f t="shared" si="48"/>
        <v/>
      </c>
      <c r="V18" s="174" t="str">
        <f t="shared" si="49"/>
        <v/>
      </c>
      <c r="BY18" s="223" t="str">
        <f>IF(AND('Final Merit List'!$D$5=DETAIL!CF17,'Final Merit List'!I15=DETAIL!CR17),VLOOKUP(BZ18,selection,4,0),"")</f>
        <v/>
      </c>
      <c r="BZ18" s="223">
        <v>11</v>
      </c>
      <c r="CA18" s="223" t="str">
        <f>IF(CP18="","",SUMPRODUCT(--(CH18=$CH$8:$CH$151),--(CJ18=$CJ$8:$CJ$151),--(CP18&lt;$CP$8:$CP$151))+COUNTIF($CP$8:CP18,CP18))</f>
        <v/>
      </c>
      <c r="CB18" s="223" t="str">
        <f t="shared" si="11"/>
        <v/>
      </c>
      <c r="CC18" s="223" t="str">
        <f t="shared" si="12"/>
        <v/>
      </c>
      <c r="CD18" s="223" t="str">
        <f t="shared" si="13"/>
        <v/>
      </c>
      <c r="CE18" s="223" t="str">
        <f t="shared" si="14"/>
        <v/>
      </c>
      <c r="CF18" s="223" t="str">
        <f t="shared" si="15"/>
        <v/>
      </c>
      <c r="CG18" s="223" t="str">
        <f t="shared" si="16"/>
        <v/>
      </c>
      <c r="CH18" s="223" t="str">
        <f t="shared" si="17"/>
        <v/>
      </c>
      <c r="CI18" s="223" t="str">
        <f t="shared" si="18"/>
        <v/>
      </c>
      <c r="CJ18" s="223" t="str">
        <f t="shared" si="19"/>
        <v/>
      </c>
      <c r="CK18" s="223" t="str">
        <f t="shared" si="20"/>
        <v/>
      </c>
      <c r="CL18" s="223" t="str">
        <f t="shared" si="21"/>
        <v/>
      </c>
      <c r="CM18" s="231" t="str">
        <f t="shared" si="22"/>
        <v/>
      </c>
      <c r="CN18" s="223" t="str">
        <f t="shared" si="23"/>
        <v/>
      </c>
      <c r="CO18" s="231" t="str">
        <f t="shared" si="24"/>
        <v/>
      </c>
      <c r="CP18" s="231" t="str">
        <f t="shared" si="30"/>
        <v/>
      </c>
      <c r="CQ18" s="223" t="str">
        <f>IF(CP18="","",SUMPRODUCT(--(CH18=$CH$8:$CH$151),--(CJ18=$CJ$8:$CJ$151),--(CP18&lt;$CP$8:$CP$151))+COUNTIF($CP$8:CP18,CP18))</f>
        <v/>
      </c>
    </row>
    <row r="19" spans="1:95" ht="29.1" customHeight="1">
      <c r="A19" s="212" t="str">
        <f t="shared" si="25"/>
        <v/>
      </c>
      <c r="B19" s="77">
        <v>12</v>
      </c>
      <c r="C19" s="16" t="str">
        <f t="shared" si="32"/>
        <v/>
      </c>
      <c r="D19" s="130" t="str">
        <f t="shared" si="33"/>
        <v/>
      </c>
      <c r="E19" s="130" t="str">
        <f t="shared" si="34"/>
        <v/>
      </c>
      <c r="F19" s="131" t="str">
        <f t="shared" si="35"/>
        <v/>
      </c>
      <c r="G19" s="131" t="str">
        <f t="shared" si="36"/>
        <v/>
      </c>
      <c r="H19" s="131" t="str">
        <f t="shared" si="37"/>
        <v/>
      </c>
      <c r="I19" s="132" t="str">
        <f t="shared" si="38"/>
        <v/>
      </c>
      <c r="J19" s="132" t="str">
        <f t="shared" si="39"/>
        <v/>
      </c>
      <c r="K19" s="16" t="str">
        <f t="shared" si="40"/>
        <v/>
      </c>
      <c r="L19" s="16" t="str">
        <f t="shared" si="41"/>
        <v/>
      </c>
      <c r="M19" s="132" t="str">
        <f t="shared" si="42"/>
        <v/>
      </c>
      <c r="N19" s="16" t="str">
        <f t="shared" si="43"/>
        <v/>
      </c>
      <c r="O19" s="133" t="str">
        <f t="shared" si="44"/>
        <v/>
      </c>
      <c r="P19" s="16" t="str">
        <f t="shared" si="45"/>
        <v/>
      </c>
      <c r="Q19" s="133" t="str">
        <f t="shared" si="46"/>
        <v/>
      </c>
      <c r="R19" s="133" t="str">
        <f t="shared" si="47"/>
        <v/>
      </c>
      <c r="S19" s="140" t="str">
        <f>IF(R19="","",SUMPRODUCT(--(L19=$L$8:$L$151),--(J19=$J$8:$J$151),--(R19&lt;$R$8:$R$151))+COUNTIF($R$8:R19,R19))</f>
        <v/>
      </c>
      <c r="U19" s="212" t="str">
        <f t="shared" si="48"/>
        <v/>
      </c>
      <c r="V19" s="174" t="str">
        <f t="shared" si="49"/>
        <v/>
      </c>
      <c r="BZ19" s="223">
        <v>12</v>
      </c>
      <c r="CA19" s="223" t="str">
        <f>IF(CP19="","",SUMPRODUCT(--(CH19=$CH$8:$CH$151),--(CJ19=$CJ$8:$CJ$151),--(CP19&lt;$CP$8:$CP$151))+COUNTIF($CP$8:CP19,CP19))</f>
        <v/>
      </c>
      <c r="CB19" s="223" t="str">
        <f t="shared" si="11"/>
        <v/>
      </c>
      <c r="CC19" s="223" t="str">
        <f t="shared" si="12"/>
        <v/>
      </c>
      <c r="CD19" s="223" t="str">
        <f t="shared" si="13"/>
        <v/>
      </c>
      <c r="CE19" s="223" t="str">
        <f t="shared" si="14"/>
        <v/>
      </c>
      <c r="CF19" s="223" t="str">
        <f t="shared" si="15"/>
        <v/>
      </c>
      <c r="CG19" s="223" t="str">
        <f t="shared" si="16"/>
        <v/>
      </c>
      <c r="CH19" s="223" t="str">
        <f t="shared" si="17"/>
        <v/>
      </c>
      <c r="CI19" s="223" t="str">
        <f t="shared" si="18"/>
        <v/>
      </c>
      <c r="CJ19" s="223" t="str">
        <f t="shared" si="19"/>
        <v/>
      </c>
      <c r="CK19" s="223" t="str">
        <f t="shared" si="20"/>
        <v/>
      </c>
      <c r="CL19" s="223" t="str">
        <f t="shared" si="21"/>
        <v/>
      </c>
      <c r="CM19" s="231" t="str">
        <f t="shared" si="22"/>
        <v/>
      </c>
      <c r="CN19" s="223" t="str">
        <f t="shared" si="23"/>
        <v/>
      </c>
      <c r="CO19" s="231" t="str">
        <f t="shared" si="24"/>
        <v/>
      </c>
      <c r="CP19" s="231" t="str">
        <f t="shared" si="30"/>
        <v/>
      </c>
      <c r="CQ19" s="223" t="str">
        <f>IF(CP19="","",SUMPRODUCT(--(CH19=$CH$8:$CH$151),--(CJ19=$CJ$8:$CJ$151),--(CP19&lt;$CP$8:$CP$151))+COUNTIF($CP$8:CP19,CP19))</f>
        <v/>
      </c>
    </row>
    <row r="20" spans="1:95" ht="29.1" customHeight="1">
      <c r="A20" s="212" t="str">
        <f t="shared" si="25"/>
        <v/>
      </c>
      <c r="B20" s="77">
        <v>13</v>
      </c>
      <c r="C20" s="16" t="str">
        <f t="shared" si="32"/>
        <v/>
      </c>
      <c r="D20" s="130" t="str">
        <f t="shared" si="33"/>
        <v/>
      </c>
      <c r="E20" s="130" t="str">
        <f t="shared" si="34"/>
        <v/>
      </c>
      <c r="F20" s="131" t="str">
        <f t="shared" si="35"/>
        <v/>
      </c>
      <c r="G20" s="131" t="str">
        <f t="shared" si="36"/>
        <v/>
      </c>
      <c r="H20" s="131" t="str">
        <f t="shared" si="37"/>
        <v/>
      </c>
      <c r="I20" s="132" t="str">
        <f t="shared" si="38"/>
        <v/>
      </c>
      <c r="J20" s="132" t="str">
        <f t="shared" si="39"/>
        <v/>
      </c>
      <c r="K20" s="16" t="str">
        <f t="shared" si="40"/>
        <v/>
      </c>
      <c r="L20" s="16" t="str">
        <f t="shared" si="41"/>
        <v/>
      </c>
      <c r="M20" s="132" t="str">
        <f t="shared" si="42"/>
        <v/>
      </c>
      <c r="N20" s="16" t="str">
        <f t="shared" si="43"/>
        <v/>
      </c>
      <c r="O20" s="133" t="str">
        <f t="shared" si="44"/>
        <v/>
      </c>
      <c r="P20" s="16" t="str">
        <f t="shared" si="45"/>
        <v/>
      </c>
      <c r="Q20" s="133" t="str">
        <f t="shared" si="46"/>
        <v/>
      </c>
      <c r="R20" s="133" t="str">
        <f t="shared" si="47"/>
        <v/>
      </c>
      <c r="S20" s="140" t="str">
        <f>IF(R20="","",SUMPRODUCT(--(L20=$L$8:$L$151),--(J20=$J$8:$J$151),--(R20&lt;$R$8:$R$151))+COUNTIF($R$8:R20,R20))</f>
        <v/>
      </c>
      <c r="U20" s="212" t="str">
        <f t="shared" si="48"/>
        <v/>
      </c>
      <c r="V20" s="174" t="str">
        <f t="shared" si="49"/>
        <v/>
      </c>
      <c r="BZ20" s="223">
        <v>13</v>
      </c>
      <c r="CA20" s="223" t="str">
        <f>IF(CP20="","",SUMPRODUCT(--(CH20=$CH$8:$CH$151),--(CJ20=$CJ$8:$CJ$151),--(CP20&lt;$CP$8:$CP$151))+COUNTIF($CP$8:CP20,CP20))</f>
        <v/>
      </c>
      <c r="CB20" s="223" t="str">
        <f t="shared" si="11"/>
        <v/>
      </c>
      <c r="CC20" s="223" t="str">
        <f t="shared" si="12"/>
        <v/>
      </c>
      <c r="CD20" s="223" t="str">
        <f t="shared" si="13"/>
        <v/>
      </c>
      <c r="CE20" s="223" t="str">
        <f t="shared" si="14"/>
        <v/>
      </c>
      <c r="CF20" s="223" t="str">
        <f t="shared" si="15"/>
        <v/>
      </c>
      <c r="CG20" s="223" t="str">
        <f t="shared" si="16"/>
        <v/>
      </c>
      <c r="CH20" s="223" t="str">
        <f t="shared" si="17"/>
        <v/>
      </c>
      <c r="CI20" s="223" t="str">
        <f t="shared" si="18"/>
        <v/>
      </c>
      <c r="CJ20" s="223" t="str">
        <f t="shared" si="19"/>
        <v/>
      </c>
      <c r="CK20" s="223" t="str">
        <f t="shared" si="20"/>
        <v/>
      </c>
      <c r="CL20" s="223" t="str">
        <f t="shared" si="21"/>
        <v/>
      </c>
      <c r="CM20" s="231" t="str">
        <f t="shared" si="22"/>
        <v/>
      </c>
      <c r="CN20" s="223" t="str">
        <f t="shared" si="23"/>
        <v/>
      </c>
      <c r="CO20" s="231" t="str">
        <f t="shared" si="24"/>
        <v/>
      </c>
      <c r="CP20" s="231" t="str">
        <f t="shared" si="30"/>
        <v/>
      </c>
      <c r="CQ20" s="223" t="str">
        <f>IF(CP20="","",SUMPRODUCT(--(CH20=$CH$8:$CH$151),--(CJ20=$CJ$8:$CJ$151),--(CP20&lt;$CP$8:$CP$151))+COUNTIF($CP$8:CP20,CP20))</f>
        <v/>
      </c>
    </row>
    <row r="21" spans="1:95" ht="29.1" customHeight="1">
      <c r="A21" s="212" t="str">
        <f t="shared" si="25"/>
        <v/>
      </c>
      <c r="B21" s="77">
        <v>14</v>
      </c>
      <c r="C21" s="16" t="str">
        <f t="shared" si="32"/>
        <v/>
      </c>
      <c r="D21" s="130" t="str">
        <f t="shared" si="33"/>
        <v/>
      </c>
      <c r="E21" s="130" t="str">
        <f t="shared" si="34"/>
        <v/>
      </c>
      <c r="F21" s="131" t="str">
        <f t="shared" si="35"/>
        <v/>
      </c>
      <c r="G21" s="131" t="str">
        <f t="shared" si="36"/>
        <v/>
      </c>
      <c r="H21" s="131" t="str">
        <f t="shared" si="37"/>
        <v/>
      </c>
      <c r="I21" s="132" t="str">
        <f t="shared" si="38"/>
        <v/>
      </c>
      <c r="J21" s="132" t="str">
        <f t="shared" si="39"/>
        <v/>
      </c>
      <c r="K21" s="16" t="str">
        <f t="shared" si="40"/>
        <v/>
      </c>
      <c r="L21" s="16" t="str">
        <f t="shared" si="41"/>
        <v/>
      </c>
      <c r="M21" s="132" t="str">
        <f t="shared" si="42"/>
        <v/>
      </c>
      <c r="N21" s="16" t="str">
        <f t="shared" si="43"/>
        <v/>
      </c>
      <c r="O21" s="133" t="str">
        <f t="shared" si="44"/>
        <v/>
      </c>
      <c r="P21" s="16" t="str">
        <f t="shared" si="45"/>
        <v/>
      </c>
      <c r="Q21" s="133" t="str">
        <f t="shared" si="46"/>
        <v/>
      </c>
      <c r="R21" s="133" t="str">
        <f t="shared" si="47"/>
        <v/>
      </c>
      <c r="S21" s="140" t="str">
        <f>IF(R21="","",SUMPRODUCT(--(L21=$L$8:$L$151),--(J21=$J$8:$J$151),--(R21&lt;$R$8:$R$151))+COUNTIF($R$8:R21,R21))</f>
        <v/>
      </c>
      <c r="U21" s="212" t="str">
        <f t="shared" si="48"/>
        <v/>
      </c>
      <c r="V21" s="174" t="str">
        <f t="shared" si="49"/>
        <v/>
      </c>
      <c r="BZ21" s="223">
        <v>14</v>
      </c>
      <c r="CA21" s="223" t="str">
        <f>IF(CP21="","",SUMPRODUCT(--(CH21=$CH$8:$CH$151),--(CJ21=$CJ$8:$CJ$151),--(CP21&lt;$CP$8:$CP$151))+COUNTIF($CP$8:CP21,CP21))</f>
        <v/>
      </c>
      <c r="CB21" s="223" t="str">
        <f t="shared" si="11"/>
        <v/>
      </c>
      <c r="CC21" s="223" t="str">
        <f t="shared" si="12"/>
        <v/>
      </c>
      <c r="CD21" s="223" t="str">
        <f t="shared" si="13"/>
        <v/>
      </c>
      <c r="CE21" s="223" t="str">
        <f t="shared" si="14"/>
        <v/>
      </c>
      <c r="CF21" s="223" t="str">
        <f t="shared" si="15"/>
        <v/>
      </c>
      <c r="CG21" s="223" t="str">
        <f t="shared" si="16"/>
        <v/>
      </c>
      <c r="CH21" s="223" t="str">
        <f t="shared" si="17"/>
        <v/>
      </c>
      <c r="CI21" s="223" t="str">
        <f t="shared" si="18"/>
        <v/>
      </c>
      <c r="CJ21" s="223" t="str">
        <f t="shared" si="19"/>
        <v/>
      </c>
      <c r="CK21" s="223" t="str">
        <f t="shared" si="20"/>
        <v/>
      </c>
      <c r="CL21" s="223" t="str">
        <f t="shared" si="21"/>
        <v/>
      </c>
      <c r="CM21" s="231" t="str">
        <f t="shared" si="22"/>
        <v/>
      </c>
      <c r="CN21" s="223" t="str">
        <f t="shared" si="23"/>
        <v/>
      </c>
      <c r="CO21" s="231" t="str">
        <f t="shared" si="24"/>
        <v/>
      </c>
      <c r="CP21" s="231" t="str">
        <f t="shared" si="30"/>
        <v/>
      </c>
      <c r="CQ21" s="223" t="str">
        <f>IF(CP21="","",SUMPRODUCT(--(CH21=$CH$8:$CH$151),--(CJ21=$CJ$8:$CJ$151),--(CP21&lt;$CP$8:$CP$151))+COUNTIF($CP$8:CP21,CP21))</f>
        <v/>
      </c>
    </row>
    <row r="22" spans="1:95" ht="29.1" customHeight="1">
      <c r="A22" s="212" t="str">
        <f t="shared" si="25"/>
        <v/>
      </c>
      <c r="B22" s="77">
        <v>15</v>
      </c>
      <c r="C22" s="16" t="str">
        <f t="shared" si="32"/>
        <v/>
      </c>
      <c r="D22" s="130" t="str">
        <f t="shared" si="33"/>
        <v/>
      </c>
      <c r="E22" s="130" t="str">
        <f t="shared" si="34"/>
        <v/>
      </c>
      <c r="F22" s="131" t="str">
        <f t="shared" si="35"/>
        <v/>
      </c>
      <c r="G22" s="131" t="str">
        <f t="shared" si="36"/>
        <v/>
      </c>
      <c r="H22" s="131" t="str">
        <f t="shared" si="37"/>
        <v/>
      </c>
      <c r="I22" s="132" t="str">
        <f t="shared" si="38"/>
        <v/>
      </c>
      <c r="J22" s="132" t="str">
        <f t="shared" si="39"/>
        <v/>
      </c>
      <c r="K22" s="16" t="str">
        <f t="shared" si="40"/>
        <v/>
      </c>
      <c r="L22" s="16" t="str">
        <f t="shared" si="41"/>
        <v/>
      </c>
      <c r="M22" s="132" t="str">
        <f t="shared" si="42"/>
        <v/>
      </c>
      <c r="N22" s="16" t="str">
        <f t="shared" si="43"/>
        <v/>
      </c>
      <c r="O22" s="133" t="str">
        <f t="shared" si="44"/>
        <v/>
      </c>
      <c r="P22" s="16" t="str">
        <f t="shared" si="45"/>
        <v/>
      </c>
      <c r="Q22" s="133" t="str">
        <f t="shared" si="46"/>
        <v/>
      </c>
      <c r="R22" s="133" t="str">
        <f t="shared" si="47"/>
        <v/>
      </c>
      <c r="S22" s="140" t="str">
        <f>IF(R22="","",SUMPRODUCT(--(L22=$L$8:$L$151),--(J22=$J$8:$J$151),--(R22&lt;$R$8:$R$151))+COUNTIF($R$8:R22,R22))</f>
        <v/>
      </c>
      <c r="U22" s="212"/>
      <c r="V22" s="223"/>
      <c r="BZ22" s="223">
        <v>15</v>
      </c>
      <c r="CA22" s="223" t="str">
        <f>IF(CP22="","",SUMPRODUCT(--(CH22=$CH$8:$CH$151),--(CJ22=$CJ$8:$CJ$151),--(CP22&lt;$CP$8:$CP$151))+COUNTIF($CP$8:CP22,CP22))</f>
        <v/>
      </c>
      <c r="CB22" s="223" t="str">
        <f t="shared" si="11"/>
        <v/>
      </c>
      <c r="CC22" s="223" t="str">
        <f t="shared" si="12"/>
        <v/>
      </c>
      <c r="CD22" s="223" t="str">
        <f t="shared" si="13"/>
        <v/>
      </c>
      <c r="CE22" s="223" t="str">
        <f t="shared" si="14"/>
        <v/>
      </c>
      <c r="CF22" s="223" t="str">
        <f t="shared" si="15"/>
        <v/>
      </c>
      <c r="CG22" s="223" t="str">
        <f t="shared" si="16"/>
        <v/>
      </c>
      <c r="CH22" s="223" t="str">
        <f t="shared" si="17"/>
        <v/>
      </c>
      <c r="CI22" s="223" t="str">
        <f t="shared" si="18"/>
        <v/>
      </c>
      <c r="CJ22" s="223" t="str">
        <f t="shared" si="19"/>
        <v/>
      </c>
      <c r="CK22" s="223" t="str">
        <f t="shared" si="20"/>
        <v/>
      </c>
      <c r="CL22" s="223" t="str">
        <f t="shared" si="21"/>
        <v/>
      </c>
      <c r="CM22" s="231" t="str">
        <f t="shared" si="22"/>
        <v/>
      </c>
      <c r="CN22" s="223" t="str">
        <f t="shared" si="23"/>
        <v/>
      </c>
      <c r="CO22" s="231" t="str">
        <f t="shared" si="24"/>
        <v/>
      </c>
      <c r="CP22" s="231" t="str">
        <f t="shared" si="30"/>
        <v/>
      </c>
      <c r="CQ22" s="223" t="str">
        <f>IF(CP22="","",SUMPRODUCT(--(CH22=$CH$8:$CH$151),--(CJ22=$CJ$8:$CJ$151),--(CP22&lt;$CP$8:$CP$151))+COUNTIF($CP$8:CP22,CP22))</f>
        <v/>
      </c>
    </row>
    <row r="23" spans="1:95" ht="29.1" customHeight="1">
      <c r="A23" s="212" t="str">
        <f t="shared" si="25"/>
        <v/>
      </c>
      <c r="B23" s="77">
        <v>16</v>
      </c>
      <c r="C23" s="16" t="str">
        <f t="shared" si="32"/>
        <v/>
      </c>
      <c r="D23" s="130" t="str">
        <f t="shared" si="33"/>
        <v/>
      </c>
      <c r="E23" s="130" t="str">
        <f t="shared" si="34"/>
        <v/>
      </c>
      <c r="F23" s="131" t="str">
        <f t="shared" si="35"/>
        <v/>
      </c>
      <c r="G23" s="131" t="str">
        <f t="shared" si="36"/>
        <v/>
      </c>
      <c r="H23" s="131" t="str">
        <f t="shared" si="37"/>
        <v/>
      </c>
      <c r="I23" s="132" t="str">
        <f t="shared" si="38"/>
        <v/>
      </c>
      <c r="J23" s="132" t="str">
        <f t="shared" si="39"/>
        <v/>
      </c>
      <c r="K23" s="16" t="str">
        <f t="shared" si="40"/>
        <v/>
      </c>
      <c r="L23" s="16" t="str">
        <f t="shared" si="41"/>
        <v/>
      </c>
      <c r="M23" s="132" t="str">
        <f t="shared" si="42"/>
        <v/>
      </c>
      <c r="N23" s="16" t="str">
        <f t="shared" si="43"/>
        <v/>
      </c>
      <c r="O23" s="133" t="str">
        <f t="shared" si="44"/>
        <v/>
      </c>
      <c r="P23" s="16" t="str">
        <f t="shared" si="45"/>
        <v/>
      </c>
      <c r="Q23" s="133" t="str">
        <f t="shared" si="46"/>
        <v/>
      </c>
      <c r="R23" s="133" t="str">
        <f t="shared" si="47"/>
        <v/>
      </c>
      <c r="S23" s="140" t="str">
        <f>IF(R23="","",SUMPRODUCT(--(L23=$L$8:$L$151),--(J23=$J$8:$J$151),--(R23&lt;$R$8:$R$151))+COUNTIF($R$8:R23,R23))</f>
        <v/>
      </c>
      <c r="U23" s="212"/>
      <c r="V23" s="223"/>
      <c r="BZ23" s="223">
        <v>16</v>
      </c>
      <c r="CA23" s="223" t="str">
        <f>IF(CP23="","",SUMPRODUCT(--(CH23=$CH$8:$CH$151),--(CJ23=$CJ$8:$CJ$151),--(CP23&lt;$CP$8:$CP$151))+COUNTIF($CP$8:CP23,CP23))</f>
        <v/>
      </c>
      <c r="CB23" s="223" t="str">
        <f t="shared" si="11"/>
        <v/>
      </c>
      <c r="CC23" s="223" t="str">
        <f t="shared" si="12"/>
        <v/>
      </c>
      <c r="CD23" s="223" t="str">
        <f t="shared" si="13"/>
        <v/>
      </c>
      <c r="CE23" s="223" t="str">
        <f t="shared" si="14"/>
        <v/>
      </c>
      <c r="CF23" s="223" t="str">
        <f t="shared" si="15"/>
        <v/>
      </c>
      <c r="CG23" s="223" t="str">
        <f t="shared" si="16"/>
        <v/>
      </c>
      <c r="CH23" s="223" t="str">
        <f t="shared" si="17"/>
        <v/>
      </c>
      <c r="CI23" s="223" t="str">
        <f t="shared" si="18"/>
        <v/>
      </c>
      <c r="CJ23" s="223" t="str">
        <f t="shared" si="19"/>
        <v/>
      </c>
      <c r="CK23" s="223" t="str">
        <f t="shared" si="20"/>
        <v/>
      </c>
      <c r="CL23" s="223" t="str">
        <f t="shared" si="21"/>
        <v/>
      </c>
      <c r="CM23" s="231" t="str">
        <f t="shared" si="22"/>
        <v/>
      </c>
      <c r="CN23" s="223" t="str">
        <f t="shared" si="23"/>
        <v/>
      </c>
      <c r="CO23" s="231" t="str">
        <f t="shared" si="24"/>
        <v/>
      </c>
      <c r="CP23" s="231" t="str">
        <f t="shared" si="30"/>
        <v/>
      </c>
      <c r="CQ23" s="223" t="str">
        <f>IF(CP23="","",SUMPRODUCT(--(CH23=$CH$8:$CH$151),--(CJ23=$CJ$8:$CJ$151),--(CP23&lt;$CP$8:$CP$151))+COUNTIF($CP$8:CP23,CP23))</f>
        <v/>
      </c>
    </row>
    <row r="24" spans="1:95" ht="29.1" customHeight="1">
      <c r="A24" s="212" t="str">
        <f t="shared" si="25"/>
        <v/>
      </c>
      <c r="B24" s="77">
        <v>17</v>
      </c>
      <c r="C24" s="16" t="str">
        <f t="shared" si="32"/>
        <v/>
      </c>
      <c r="D24" s="130" t="str">
        <f t="shared" si="33"/>
        <v/>
      </c>
      <c r="E24" s="130" t="str">
        <f t="shared" si="34"/>
        <v/>
      </c>
      <c r="F24" s="131" t="str">
        <f t="shared" si="35"/>
        <v/>
      </c>
      <c r="G24" s="131" t="str">
        <f t="shared" si="36"/>
        <v/>
      </c>
      <c r="H24" s="131" t="str">
        <f t="shared" si="37"/>
        <v/>
      </c>
      <c r="I24" s="132" t="str">
        <f t="shared" si="38"/>
        <v/>
      </c>
      <c r="J24" s="132" t="str">
        <f t="shared" si="39"/>
        <v/>
      </c>
      <c r="K24" s="16" t="str">
        <f t="shared" si="40"/>
        <v/>
      </c>
      <c r="L24" s="16" t="str">
        <f t="shared" si="41"/>
        <v/>
      </c>
      <c r="M24" s="132" t="str">
        <f t="shared" si="42"/>
        <v/>
      </c>
      <c r="N24" s="16" t="str">
        <f t="shared" si="43"/>
        <v/>
      </c>
      <c r="O24" s="133" t="str">
        <f t="shared" si="44"/>
        <v/>
      </c>
      <c r="P24" s="16" t="str">
        <f t="shared" si="45"/>
        <v/>
      </c>
      <c r="Q24" s="133" t="str">
        <f t="shared" si="46"/>
        <v/>
      </c>
      <c r="R24" s="133" t="str">
        <f t="shared" si="47"/>
        <v/>
      </c>
      <c r="S24" s="140" t="str">
        <f>IF(R24="","",SUMPRODUCT(--(L24=$L$8:$L$151),--(J24=$J$8:$J$151),--(R24&lt;$R$8:$R$151))+COUNTIF($R$8:R24,R24))</f>
        <v/>
      </c>
      <c r="U24" s="212"/>
      <c r="V24" s="223"/>
      <c r="BZ24" s="223">
        <v>17</v>
      </c>
      <c r="CA24" s="223" t="str">
        <f>IF(CP24="","",SUMPRODUCT(--(CH24=$CH$8:$CH$151),--(CJ24=$CJ$8:$CJ$151),--(CP24&lt;$CP$8:$CP$151))+COUNTIF($CP$8:CP24,CP24))</f>
        <v/>
      </c>
      <c r="CB24" s="223" t="str">
        <f t="shared" si="11"/>
        <v/>
      </c>
      <c r="CC24" s="223" t="str">
        <f t="shared" si="12"/>
        <v/>
      </c>
      <c r="CD24" s="223" t="str">
        <f t="shared" si="13"/>
        <v/>
      </c>
      <c r="CE24" s="223" t="str">
        <f t="shared" si="14"/>
        <v/>
      </c>
      <c r="CF24" s="223" t="str">
        <f t="shared" si="15"/>
        <v/>
      </c>
      <c r="CG24" s="223" t="str">
        <f t="shared" si="16"/>
        <v/>
      </c>
      <c r="CH24" s="223" t="str">
        <f t="shared" si="17"/>
        <v/>
      </c>
      <c r="CI24" s="223" t="str">
        <f t="shared" si="18"/>
        <v/>
      </c>
      <c r="CJ24" s="223" t="str">
        <f t="shared" si="19"/>
        <v/>
      </c>
      <c r="CK24" s="223" t="str">
        <f t="shared" si="20"/>
        <v/>
      </c>
      <c r="CL24" s="223" t="str">
        <f t="shared" si="21"/>
        <v/>
      </c>
      <c r="CM24" s="231" t="str">
        <f t="shared" si="22"/>
        <v/>
      </c>
      <c r="CN24" s="223" t="str">
        <f t="shared" si="23"/>
        <v/>
      </c>
      <c r="CO24" s="231" t="str">
        <f t="shared" si="24"/>
        <v/>
      </c>
      <c r="CP24" s="231" t="str">
        <f t="shared" si="30"/>
        <v/>
      </c>
      <c r="CQ24" s="223" t="str">
        <f>IF(CP24="","",SUMPRODUCT(--(CH24=$CH$8:$CH$151),--(CJ24=$CJ$8:$CJ$151),--(CP24&lt;$CP$8:$CP$151))+COUNTIF($CP$8:CP24,CP24))</f>
        <v/>
      </c>
    </row>
    <row r="25" spans="1:95" ht="29.1" customHeight="1">
      <c r="A25" s="212" t="str">
        <f t="shared" si="25"/>
        <v/>
      </c>
      <c r="B25" s="77">
        <v>18</v>
      </c>
      <c r="C25" s="16" t="str">
        <f t="shared" si="32"/>
        <v/>
      </c>
      <c r="D25" s="130" t="str">
        <f t="shared" si="33"/>
        <v/>
      </c>
      <c r="E25" s="130" t="str">
        <f t="shared" si="34"/>
        <v/>
      </c>
      <c r="F25" s="131" t="str">
        <f t="shared" si="35"/>
        <v/>
      </c>
      <c r="G25" s="131" t="str">
        <f t="shared" si="36"/>
        <v/>
      </c>
      <c r="H25" s="131" t="str">
        <f t="shared" si="37"/>
        <v/>
      </c>
      <c r="I25" s="132" t="str">
        <f t="shared" si="38"/>
        <v/>
      </c>
      <c r="J25" s="132" t="str">
        <f t="shared" si="39"/>
        <v/>
      </c>
      <c r="K25" s="16" t="str">
        <f t="shared" si="40"/>
        <v/>
      </c>
      <c r="L25" s="16" t="str">
        <f t="shared" si="41"/>
        <v/>
      </c>
      <c r="M25" s="132" t="str">
        <f t="shared" si="42"/>
        <v/>
      </c>
      <c r="N25" s="16" t="str">
        <f t="shared" si="43"/>
        <v/>
      </c>
      <c r="O25" s="133" t="str">
        <f t="shared" si="44"/>
        <v/>
      </c>
      <c r="P25" s="16" t="str">
        <f t="shared" si="45"/>
        <v/>
      </c>
      <c r="Q25" s="133" t="str">
        <f t="shared" si="46"/>
        <v/>
      </c>
      <c r="R25" s="133" t="str">
        <f t="shared" si="47"/>
        <v/>
      </c>
      <c r="S25" s="140" t="str">
        <f>IF(R25="","",SUMPRODUCT(--(L25=$L$8:$L$151),--(J25=$J$8:$J$151),--(R25&lt;$R$8:$R$151))+COUNTIF($R$8:R25,R25))</f>
        <v/>
      </c>
      <c r="U25" s="212"/>
      <c r="V25" s="223"/>
      <c r="BZ25" s="223">
        <v>18</v>
      </c>
      <c r="CA25" s="223" t="str">
        <f>IF(CP25="","",SUMPRODUCT(--(CH25=$CH$8:$CH$151),--(CJ25=$CJ$8:$CJ$151),--(CP25&lt;$CP$8:$CP$151))+COUNTIF($CP$8:CP25,CP25))</f>
        <v/>
      </c>
      <c r="CB25" s="223" t="str">
        <f t="shared" si="11"/>
        <v/>
      </c>
      <c r="CC25" s="223" t="str">
        <f t="shared" si="12"/>
        <v/>
      </c>
      <c r="CD25" s="223" t="str">
        <f t="shared" si="13"/>
        <v/>
      </c>
      <c r="CE25" s="223" t="str">
        <f t="shared" si="14"/>
        <v/>
      </c>
      <c r="CF25" s="223" t="str">
        <f t="shared" si="15"/>
        <v/>
      </c>
      <c r="CG25" s="223" t="str">
        <f t="shared" si="16"/>
        <v/>
      </c>
      <c r="CH25" s="223" t="str">
        <f t="shared" si="17"/>
        <v/>
      </c>
      <c r="CI25" s="223" t="str">
        <f t="shared" si="18"/>
        <v/>
      </c>
      <c r="CJ25" s="223" t="str">
        <f t="shared" si="19"/>
        <v/>
      </c>
      <c r="CK25" s="223" t="str">
        <f t="shared" si="20"/>
        <v/>
      </c>
      <c r="CL25" s="223" t="str">
        <f t="shared" si="21"/>
        <v/>
      </c>
      <c r="CM25" s="231" t="str">
        <f t="shared" si="22"/>
        <v/>
      </c>
      <c r="CN25" s="223" t="str">
        <f t="shared" si="23"/>
        <v/>
      </c>
      <c r="CO25" s="231" t="str">
        <f t="shared" si="24"/>
        <v/>
      </c>
      <c r="CP25" s="231" t="str">
        <f t="shared" si="30"/>
        <v/>
      </c>
      <c r="CQ25" s="223" t="str">
        <f>IF(CP25="","",SUMPRODUCT(--(CH25=$CH$8:$CH$151),--(CJ25=$CJ$8:$CJ$151),--(CP25&lt;$CP$8:$CP$151))+COUNTIF($CP$8:CP25,CP25))</f>
        <v/>
      </c>
    </row>
    <row r="26" spans="1:95" ht="29.1" customHeight="1">
      <c r="A26" s="212" t="str">
        <f t="shared" si="25"/>
        <v/>
      </c>
      <c r="B26" s="77">
        <v>19</v>
      </c>
      <c r="C26" s="16" t="str">
        <f t="shared" si="32"/>
        <v/>
      </c>
      <c r="D26" s="130" t="str">
        <f t="shared" si="33"/>
        <v/>
      </c>
      <c r="E26" s="130" t="str">
        <f t="shared" si="34"/>
        <v/>
      </c>
      <c r="F26" s="131" t="str">
        <f t="shared" si="35"/>
        <v/>
      </c>
      <c r="G26" s="131" t="str">
        <f t="shared" si="36"/>
        <v/>
      </c>
      <c r="H26" s="131" t="str">
        <f t="shared" si="37"/>
        <v/>
      </c>
      <c r="I26" s="132" t="str">
        <f t="shared" si="38"/>
        <v/>
      </c>
      <c r="J26" s="132" t="str">
        <f t="shared" si="39"/>
        <v/>
      </c>
      <c r="K26" s="16" t="str">
        <f t="shared" si="40"/>
        <v/>
      </c>
      <c r="L26" s="16" t="str">
        <f t="shared" si="41"/>
        <v/>
      </c>
      <c r="M26" s="132" t="str">
        <f t="shared" si="42"/>
        <v/>
      </c>
      <c r="N26" s="16" t="str">
        <f t="shared" si="43"/>
        <v/>
      </c>
      <c r="O26" s="133" t="str">
        <f t="shared" si="44"/>
        <v/>
      </c>
      <c r="P26" s="16" t="str">
        <f t="shared" si="45"/>
        <v/>
      </c>
      <c r="Q26" s="133" t="str">
        <f t="shared" si="46"/>
        <v/>
      </c>
      <c r="R26" s="133" t="str">
        <f t="shared" si="47"/>
        <v/>
      </c>
      <c r="S26" s="140" t="str">
        <f>IF(R26="","",SUMPRODUCT(--(L26=$L$8:$L$151),--(J26=$J$8:$J$151),--(R26&lt;$R$8:$R$151))+COUNTIF($R$8:R26,R26))</f>
        <v/>
      </c>
      <c r="U26" s="212"/>
      <c r="V26" s="223"/>
      <c r="BZ26" s="223">
        <v>19</v>
      </c>
      <c r="CA26" s="223" t="str">
        <f>IF(CP26="","",SUMPRODUCT(--(CH26=$CH$8:$CH$151),--(CJ26=$CJ$8:$CJ$151),--(CP26&lt;$CP$8:$CP$151))+COUNTIF($CP$8:CP26,CP26))</f>
        <v/>
      </c>
      <c r="CB26" s="223" t="str">
        <f t="shared" si="11"/>
        <v/>
      </c>
      <c r="CC26" s="223" t="str">
        <f t="shared" si="12"/>
        <v/>
      </c>
      <c r="CD26" s="223" t="str">
        <f t="shared" si="13"/>
        <v/>
      </c>
      <c r="CE26" s="223" t="str">
        <f t="shared" si="14"/>
        <v/>
      </c>
      <c r="CF26" s="223" t="str">
        <f t="shared" si="15"/>
        <v/>
      </c>
      <c r="CG26" s="223" t="str">
        <f t="shared" si="16"/>
        <v/>
      </c>
      <c r="CH26" s="223" t="str">
        <f t="shared" si="17"/>
        <v/>
      </c>
      <c r="CI26" s="223" t="str">
        <f t="shared" si="18"/>
        <v/>
      </c>
      <c r="CJ26" s="223" t="str">
        <f t="shared" si="19"/>
        <v/>
      </c>
      <c r="CK26" s="223" t="str">
        <f t="shared" si="20"/>
        <v/>
      </c>
      <c r="CL26" s="223" t="str">
        <f t="shared" si="21"/>
        <v/>
      </c>
      <c r="CM26" s="231" t="str">
        <f t="shared" si="22"/>
        <v/>
      </c>
      <c r="CN26" s="223" t="str">
        <f t="shared" si="23"/>
        <v/>
      </c>
      <c r="CO26" s="231" t="str">
        <f t="shared" si="24"/>
        <v/>
      </c>
      <c r="CP26" s="231" t="str">
        <f t="shared" si="30"/>
        <v/>
      </c>
      <c r="CQ26" s="223" t="str">
        <f>IF(CP26="","",SUMPRODUCT(--(CH26=$CH$8:$CH$151),--(CJ26=$CJ$8:$CJ$151),--(CP26&lt;$CP$8:$CP$151))+COUNTIF($CP$8:CP26,CP26))</f>
        <v/>
      </c>
    </row>
    <row r="27" spans="1:95" ht="29.1" customHeight="1">
      <c r="A27" s="212" t="str">
        <f t="shared" si="25"/>
        <v/>
      </c>
      <c r="B27" s="77">
        <v>20</v>
      </c>
      <c r="C27" s="16" t="str">
        <f t="shared" si="32"/>
        <v/>
      </c>
      <c r="D27" s="130" t="str">
        <f t="shared" si="33"/>
        <v/>
      </c>
      <c r="E27" s="130" t="str">
        <f t="shared" si="34"/>
        <v/>
      </c>
      <c r="F27" s="131" t="str">
        <f t="shared" si="35"/>
        <v/>
      </c>
      <c r="G27" s="131" t="str">
        <f t="shared" si="36"/>
        <v/>
      </c>
      <c r="H27" s="131" t="str">
        <f t="shared" si="37"/>
        <v/>
      </c>
      <c r="I27" s="132" t="str">
        <f t="shared" si="38"/>
        <v/>
      </c>
      <c r="J27" s="132" t="str">
        <f t="shared" si="39"/>
        <v/>
      </c>
      <c r="K27" s="16" t="str">
        <f t="shared" si="40"/>
        <v/>
      </c>
      <c r="L27" s="16" t="str">
        <f t="shared" si="41"/>
        <v/>
      </c>
      <c r="M27" s="132" t="str">
        <f t="shared" si="42"/>
        <v/>
      </c>
      <c r="N27" s="16" t="str">
        <f t="shared" si="43"/>
        <v/>
      </c>
      <c r="O27" s="133" t="str">
        <f t="shared" si="44"/>
        <v/>
      </c>
      <c r="P27" s="16" t="str">
        <f t="shared" si="45"/>
        <v/>
      </c>
      <c r="Q27" s="133" t="str">
        <f t="shared" si="46"/>
        <v/>
      </c>
      <c r="R27" s="133" t="str">
        <f t="shared" si="47"/>
        <v/>
      </c>
      <c r="S27" s="140" t="str">
        <f>IF(R27="","",SUMPRODUCT(--(L27=$L$8:$L$151),--(J27=$J$8:$J$151),--(R27&lt;$R$8:$R$151))+COUNTIF($R$8:R27,R27))</f>
        <v/>
      </c>
      <c r="U27" s="212"/>
      <c r="V27" s="223"/>
      <c r="BZ27" s="223">
        <v>20</v>
      </c>
      <c r="CA27" s="223" t="str">
        <f>IF(CP27="","",SUMPRODUCT(--(CH27=$CH$8:$CH$151),--(CJ27=$CJ$8:$CJ$151),--(CP27&lt;$CP$8:$CP$151))+COUNTIF($CP$8:CP27,CP27))</f>
        <v/>
      </c>
      <c r="CB27" s="223" t="str">
        <f t="shared" si="11"/>
        <v/>
      </c>
      <c r="CC27" s="223" t="str">
        <f t="shared" si="12"/>
        <v/>
      </c>
      <c r="CD27" s="223" t="str">
        <f t="shared" si="13"/>
        <v/>
      </c>
      <c r="CE27" s="223" t="str">
        <f t="shared" si="14"/>
        <v/>
      </c>
      <c r="CF27" s="223" t="str">
        <f t="shared" si="15"/>
        <v/>
      </c>
      <c r="CG27" s="223" t="str">
        <f t="shared" si="16"/>
        <v/>
      </c>
      <c r="CH27" s="223" t="str">
        <f t="shared" si="17"/>
        <v/>
      </c>
      <c r="CI27" s="223" t="str">
        <f t="shared" si="18"/>
        <v/>
      </c>
      <c r="CJ27" s="223" t="str">
        <f t="shared" si="19"/>
        <v/>
      </c>
      <c r="CK27" s="223" t="str">
        <f t="shared" si="20"/>
        <v/>
      </c>
      <c r="CL27" s="223" t="str">
        <f t="shared" si="21"/>
        <v/>
      </c>
      <c r="CM27" s="231" t="str">
        <f t="shared" si="22"/>
        <v/>
      </c>
      <c r="CN27" s="223" t="str">
        <f t="shared" si="23"/>
        <v/>
      </c>
      <c r="CO27" s="231" t="str">
        <f t="shared" si="24"/>
        <v/>
      </c>
      <c r="CP27" s="231" t="str">
        <f t="shared" si="30"/>
        <v/>
      </c>
      <c r="CQ27" s="223" t="str">
        <f>IF(CP27="","",SUMPRODUCT(--(CH27=$CH$8:$CH$151),--(CJ27=$CJ$8:$CJ$151),--(CP27&lt;$CP$8:$CP$151))+COUNTIF($CP$8:CP27,CP27))</f>
        <v/>
      </c>
    </row>
    <row r="28" spans="1:95" ht="29.1" customHeight="1">
      <c r="A28" s="212" t="str">
        <f t="shared" si="25"/>
        <v/>
      </c>
      <c r="B28" s="77">
        <v>21</v>
      </c>
      <c r="C28" s="16" t="str">
        <f t="shared" si="32"/>
        <v/>
      </c>
      <c r="D28" s="130" t="str">
        <f t="shared" si="33"/>
        <v/>
      </c>
      <c r="E28" s="130" t="str">
        <f t="shared" si="34"/>
        <v/>
      </c>
      <c r="F28" s="131" t="str">
        <f t="shared" si="35"/>
        <v/>
      </c>
      <c r="G28" s="131" t="str">
        <f t="shared" si="36"/>
        <v/>
      </c>
      <c r="H28" s="131" t="str">
        <f t="shared" si="37"/>
        <v/>
      </c>
      <c r="I28" s="132" t="str">
        <f t="shared" si="38"/>
        <v/>
      </c>
      <c r="J28" s="132" t="str">
        <f t="shared" si="39"/>
        <v/>
      </c>
      <c r="K28" s="16" t="str">
        <f t="shared" si="40"/>
        <v/>
      </c>
      <c r="L28" s="16" t="str">
        <f t="shared" si="41"/>
        <v/>
      </c>
      <c r="M28" s="132" t="str">
        <f t="shared" si="42"/>
        <v/>
      </c>
      <c r="N28" s="16" t="str">
        <f t="shared" si="43"/>
        <v/>
      </c>
      <c r="O28" s="133" t="str">
        <f t="shared" si="44"/>
        <v/>
      </c>
      <c r="P28" s="16" t="str">
        <f t="shared" si="45"/>
        <v/>
      </c>
      <c r="Q28" s="133" t="str">
        <f t="shared" si="46"/>
        <v/>
      </c>
      <c r="R28" s="133" t="str">
        <f t="shared" si="47"/>
        <v/>
      </c>
      <c r="S28" s="140" t="str">
        <f>IF(R28="","",SUMPRODUCT(--(L28=$L$8:$L$151),--(J28=$J$8:$J$151),--(R28&lt;$R$8:$R$151))+COUNTIF($R$8:R28,R28))</f>
        <v/>
      </c>
      <c r="U28" s="212"/>
      <c r="V28" s="223"/>
      <c r="BZ28" s="223">
        <v>21</v>
      </c>
      <c r="CA28" s="223" t="str">
        <f>IF(CP28="","",SUMPRODUCT(--(CH28=$CH$8:$CH$151),--(CJ28=$CJ$8:$CJ$151),--(CP28&lt;$CP$8:$CP$151))+COUNTIF($CP$8:CP28,CP28))</f>
        <v/>
      </c>
      <c r="CB28" s="223" t="str">
        <f t="shared" si="11"/>
        <v/>
      </c>
      <c r="CC28" s="223" t="str">
        <f t="shared" si="12"/>
        <v/>
      </c>
      <c r="CD28" s="223" t="str">
        <f t="shared" si="13"/>
        <v/>
      </c>
      <c r="CE28" s="223" t="str">
        <f t="shared" si="14"/>
        <v/>
      </c>
      <c r="CF28" s="223" t="str">
        <f t="shared" si="15"/>
        <v/>
      </c>
      <c r="CG28" s="223" t="str">
        <f t="shared" si="16"/>
        <v/>
      </c>
      <c r="CH28" s="223" t="str">
        <f t="shared" si="17"/>
        <v/>
      </c>
      <c r="CI28" s="223" t="str">
        <f t="shared" si="18"/>
        <v/>
      </c>
      <c r="CJ28" s="223" t="str">
        <f t="shared" si="19"/>
        <v/>
      </c>
      <c r="CK28" s="223" t="str">
        <f t="shared" si="20"/>
        <v/>
      </c>
      <c r="CL28" s="223" t="str">
        <f t="shared" si="21"/>
        <v/>
      </c>
      <c r="CM28" s="231" t="str">
        <f t="shared" si="22"/>
        <v/>
      </c>
      <c r="CN28" s="223" t="str">
        <f t="shared" si="23"/>
        <v/>
      </c>
      <c r="CO28" s="231" t="str">
        <f t="shared" si="24"/>
        <v/>
      </c>
      <c r="CP28" s="231" t="str">
        <f t="shared" si="30"/>
        <v/>
      </c>
      <c r="CQ28" s="223" t="str">
        <f>IF(CP28="","",SUMPRODUCT(--(CH28=$CH$8:$CH$151),--(CJ28=$CJ$8:$CJ$151),--(CP28&lt;$CP$8:$CP$151))+COUNTIF($CP$8:CP28,CP28))</f>
        <v/>
      </c>
    </row>
    <row r="29" spans="1:95" ht="29.1" customHeight="1">
      <c r="A29" s="212" t="str">
        <f t="shared" si="25"/>
        <v/>
      </c>
      <c r="B29" s="77">
        <v>22</v>
      </c>
      <c r="C29" s="16" t="str">
        <f t="shared" si="32"/>
        <v/>
      </c>
      <c r="D29" s="130" t="str">
        <f t="shared" si="33"/>
        <v/>
      </c>
      <c r="E29" s="130" t="str">
        <f t="shared" si="34"/>
        <v/>
      </c>
      <c r="F29" s="131" t="str">
        <f t="shared" si="35"/>
        <v/>
      </c>
      <c r="G29" s="131" t="str">
        <f t="shared" si="36"/>
        <v/>
      </c>
      <c r="H29" s="131" t="str">
        <f t="shared" si="37"/>
        <v/>
      </c>
      <c r="I29" s="132" t="str">
        <f t="shared" si="38"/>
        <v/>
      </c>
      <c r="J29" s="132" t="str">
        <f t="shared" si="39"/>
        <v/>
      </c>
      <c r="K29" s="16" t="str">
        <f t="shared" si="40"/>
        <v/>
      </c>
      <c r="L29" s="16" t="str">
        <f t="shared" si="41"/>
        <v/>
      </c>
      <c r="M29" s="132" t="str">
        <f t="shared" si="42"/>
        <v/>
      </c>
      <c r="N29" s="16" t="str">
        <f t="shared" si="43"/>
        <v/>
      </c>
      <c r="O29" s="133" t="str">
        <f t="shared" si="44"/>
        <v/>
      </c>
      <c r="P29" s="16" t="str">
        <f t="shared" si="45"/>
        <v/>
      </c>
      <c r="Q29" s="133" t="str">
        <f t="shared" si="46"/>
        <v/>
      </c>
      <c r="R29" s="133" t="str">
        <f t="shared" si="47"/>
        <v/>
      </c>
      <c r="S29" s="140" t="str">
        <f>IF(R29="","",SUMPRODUCT(--(L29=$L$8:$L$151),--(J29=$J$8:$J$151),--(R29&lt;$R$8:$R$151))+COUNTIF($R$8:R29,R29))</f>
        <v/>
      </c>
      <c r="U29" s="212"/>
      <c r="V29" s="223"/>
      <c r="BZ29" s="223">
        <v>22</v>
      </c>
      <c r="CA29" s="223" t="str">
        <f>IF(CP29="","",SUMPRODUCT(--(CH29=$CH$8:$CH$151),--(CJ29=$CJ$8:$CJ$151),--(CP29&lt;$CP$8:$CP$151))+COUNTIF($CP$8:CP29,CP29))</f>
        <v/>
      </c>
      <c r="CB29" s="223" t="str">
        <f t="shared" si="11"/>
        <v/>
      </c>
      <c r="CC29" s="223" t="str">
        <f t="shared" si="12"/>
        <v/>
      </c>
      <c r="CD29" s="223" t="str">
        <f t="shared" si="13"/>
        <v/>
      </c>
      <c r="CE29" s="223" t="str">
        <f t="shared" si="14"/>
        <v/>
      </c>
      <c r="CF29" s="223" t="str">
        <f t="shared" si="15"/>
        <v/>
      </c>
      <c r="CG29" s="223" t="str">
        <f t="shared" si="16"/>
        <v/>
      </c>
      <c r="CH29" s="223" t="str">
        <f t="shared" si="17"/>
        <v/>
      </c>
      <c r="CI29" s="223" t="str">
        <f t="shared" si="18"/>
        <v/>
      </c>
      <c r="CJ29" s="223" t="str">
        <f t="shared" si="19"/>
        <v/>
      </c>
      <c r="CK29" s="223" t="str">
        <f t="shared" si="20"/>
        <v/>
      </c>
      <c r="CL29" s="223" t="str">
        <f t="shared" si="21"/>
        <v/>
      </c>
      <c r="CM29" s="231" t="str">
        <f t="shared" si="22"/>
        <v/>
      </c>
      <c r="CN29" s="223" t="str">
        <f t="shared" si="23"/>
        <v/>
      </c>
      <c r="CO29" s="231" t="str">
        <f t="shared" si="24"/>
        <v/>
      </c>
      <c r="CP29" s="231" t="str">
        <f t="shared" si="30"/>
        <v/>
      </c>
      <c r="CQ29" s="223" t="str">
        <f>IF(CP29="","",SUMPRODUCT(--(CH29=$CH$8:$CH$151),--(CJ29=$CJ$8:$CJ$151),--(CP29&lt;$CP$8:$CP$151))+COUNTIF($CP$8:CP29,CP29))</f>
        <v/>
      </c>
    </row>
    <row r="30" spans="1:95" ht="29.1" customHeight="1">
      <c r="A30" s="212" t="str">
        <f t="shared" si="25"/>
        <v/>
      </c>
      <c r="B30" s="77">
        <v>23</v>
      </c>
      <c r="C30" s="16" t="str">
        <f t="shared" si="32"/>
        <v/>
      </c>
      <c r="D30" s="130" t="str">
        <f t="shared" si="33"/>
        <v/>
      </c>
      <c r="E30" s="130" t="str">
        <f t="shared" si="34"/>
        <v/>
      </c>
      <c r="F30" s="131" t="str">
        <f t="shared" si="35"/>
        <v/>
      </c>
      <c r="G30" s="131" t="str">
        <f t="shared" si="36"/>
        <v/>
      </c>
      <c r="H30" s="131" t="str">
        <f t="shared" si="37"/>
        <v/>
      </c>
      <c r="I30" s="132" t="str">
        <f t="shared" si="38"/>
        <v/>
      </c>
      <c r="J30" s="132" t="str">
        <f t="shared" si="39"/>
        <v/>
      </c>
      <c r="K30" s="16" t="str">
        <f t="shared" si="40"/>
        <v/>
      </c>
      <c r="L30" s="16" t="str">
        <f t="shared" si="41"/>
        <v/>
      </c>
      <c r="M30" s="132" t="str">
        <f t="shared" si="42"/>
        <v/>
      </c>
      <c r="N30" s="16" t="str">
        <f t="shared" si="43"/>
        <v/>
      </c>
      <c r="O30" s="133" t="str">
        <f t="shared" si="44"/>
        <v/>
      </c>
      <c r="P30" s="16" t="str">
        <f t="shared" si="45"/>
        <v/>
      </c>
      <c r="Q30" s="133" t="str">
        <f t="shared" si="46"/>
        <v/>
      </c>
      <c r="R30" s="133" t="str">
        <f t="shared" si="47"/>
        <v/>
      </c>
      <c r="S30" s="140" t="str">
        <f>IF(R30="","",SUMPRODUCT(--(L30=$L$8:$L$151),--(J30=$J$8:$J$151),--(R30&lt;$R$8:$R$151))+COUNTIF($R$8:R30,R30))</f>
        <v/>
      </c>
      <c r="U30" s="212"/>
      <c r="V30" s="223"/>
      <c r="BZ30" s="223">
        <v>23</v>
      </c>
      <c r="CA30" s="223" t="str">
        <f>IF(CP30="","",SUMPRODUCT(--(CH30=$CH$8:$CH$151),--(CJ30=$CJ$8:$CJ$151),--(CP30&lt;$CP$8:$CP$151))+COUNTIF($CP$8:CP30,CP30))</f>
        <v/>
      </c>
      <c r="CB30" s="223" t="str">
        <f t="shared" si="11"/>
        <v/>
      </c>
      <c r="CC30" s="223" t="str">
        <f t="shared" si="12"/>
        <v/>
      </c>
      <c r="CD30" s="223" t="str">
        <f t="shared" si="13"/>
        <v/>
      </c>
      <c r="CE30" s="223" t="str">
        <f t="shared" si="14"/>
        <v/>
      </c>
      <c r="CF30" s="223" t="str">
        <f t="shared" si="15"/>
        <v/>
      </c>
      <c r="CG30" s="223" t="str">
        <f t="shared" si="16"/>
        <v/>
      </c>
      <c r="CH30" s="223" t="str">
        <f t="shared" si="17"/>
        <v/>
      </c>
      <c r="CI30" s="223" t="str">
        <f t="shared" si="18"/>
        <v/>
      </c>
      <c r="CJ30" s="223" t="str">
        <f t="shared" si="19"/>
        <v/>
      </c>
      <c r="CK30" s="223" t="str">
        <f t="shared" si="20"/>
        <v/>
      </c>
      <c r="CL30" s="223" t="str">
        <f t="shared" si="21"/>
        <v/>
      </c>
      <c r="CM30" s="231" t="str">
        <f t="shared" si="22"/>
        <v/>
      </c>
      <c r="CN30" s="223" t="str">
        <f t="shared" si="23"/>
        <v/>
      </c>
      <c r="CO30" s="231" t="str">
        <f t="shared" si="24"/>
        <v/>
      </c>
      <c r="CP30" s="231" t="str">
        <f t="shared" si="30"/>
        <v/>
      </c>
      <c r="CQ30" s="223" t="str">
        <f>IF(CP30="","",SUMPRODUCT(--(CH30=$CH$8:$CH$151),--(CJ30=$CJ$8:$CJ$151),--(CP30&lt;$CP$8:$CP$151))+COUNTIF($CP$8:CP30,CP30))</f>
        <v/>
      </c>
    </row>
    <row r="31" spans="1:95" ht="29.1" customHeight="1">
      <c r="A31" s="212" t="str">
        <f t="shared" si="25"/>
        <v/>
      </c>
      <c r="B31" s="77">
        <v>24</v>
      </c>
      <c r="C31" s="16" t="str">
        <f t="shared" si="32"/>
        <v/>
      </c>
      <c r="D31" s="130" t="str">
        <f t="shared" si="33"/>
        <v/>
      </c>
      <c r="E31" s="130" t="str">
        <f t="shared" si="34"/>
        <v/>
      </c>
      <c r="F31" s="131" t="str">
        <f t="shared" si="35"/>
        <v/>
      </c>
      <c r="G31" s="131" t="str">
        <f t="shared" si="36"/>
        <v/>
      </c>
      <c r="H31" s="131" t="str">
        <f t="shared" si="37"/>
        <v/>
      </c>
      <c r="I31" s="132" t="str">
        <f t="shared" si="38"/>
        <v/>
      </c>
      <c r="J31" s="132" t="str">
        <f t="shared" si="39"/>
        <v/>
      </c>
      <c r="K31" s="16" t="str">
        <f t="shared" si="40"/>
        <v/>
      </c>
      <c r="L31" s="16" t="str">
        <f t="shared" si="41"/>
        <v/>
      </c>
      <c r="M31" s="132" t="str">
        <f t="shared" si="42"/>
        <v/>
      </c>
      <c r="N31" s="16" t="str">
        <f t="shared" si="43"/>
        <v/>
      </c>
      <c r="O31" s="133" t="str">
        <f t="shared" si="44"/>
        <v/>
      </c>
      <c r="P31" s="16" t="str">
        <f t="shared" si="45"/>
        <v/>
      </c>
      <c r="Q31" s="133" t="str">
        <f t="shared" si="46"/>
        <v/>
      </c>
      <c r="R31" s="133" t="str">
        <f t="shared" si="47"/>
        <v/>
      </c>
      <c r="S31" s="140" t="str">
        <f>IF(R31="","",SUMPRODUCT(--(L31=$L$8:$L$151),--(J31=$J$8:$J$151),--(R31&lt;$R$8:$R$151))+COUNTIF($R$8:R31,R31))</f>
        <v/>
      </c>
      <c r="U31" s="212"/>
      <c r="V31" s="223"/>
      <c r="BZ31" s="223">
        <v>24</v>
      </c>
      <c r="CA31" s="223" t="str">
        <f>IF(CP31="","",SUMPRODUCT(--(CH31=$CH$8:$CH$151),--(CJ31=$CJ$8:$CJ$151),--(CP31&lt;$CP$8:$CP$151))+COUNTIF($CP$8:CP31,CP31))</f>
        <v/>
      </c>
      <c r="CB31" s="223" t="str">
        <f t="shared" si="11"/>
        <v/>
      </c>
      <c r="CC31" s="223" t="str">
        <f t="shared" si="12"/>
        <v/>
      </c>
      <c r="CD31" s="223" t="str">
        <f t="shared" si="13"/>
        <v/>
      </c>
      <c r="CE31" s="223" t="str">
        <f t="shared" si="14"/>
        <v/>
      </c>
      <c r="CF31" s="223" t="str">
        <f t="shared" si="15"/>
        <v/>
      </c>
      <c r="CG31" s="223" t="str">
        <f t="shared" si="16"/>
        <v/>
      </c>
      <c r="CH31" s="223" t="str">
        <f t="shared" si="17"/>
        <v/>
      </c>
      <c r="CI31" s="223" t="str">
        <f t="shared" si="18"/>
        <v/>
      </c>
      <c r="CJ31" s="223" t="str">
        <f t="shared" si="19"/>
        <v/>
      </c>
      <c r="CK31" s="223" t="str">
        <f t="shared" si="20"/>
        <v/>
      </c>
      <c r="CL31" s="223" t="str">
        <f t="shared" si="21"/>
        <v/>
      </c>
      <c r="CM31" s="231" t="str">
        <f t="shared" si="22"/>
        <v/>
      </c>
      <c r="CN31" s="223" t="str">
        <f t="shared" si="23"/>
        <v/>
      </c>
      <c r="CO31" s="231" t="str">
        <f t="shared" si="24"/>
        <v/>
      </c>
      <c r="CP31" s="231" t="str">
        <f t="shared" si="30"/>
        <v/>
      </c>
      <c r="CQ31" s="223" t="str">
        <f>IF(CP31="","",SUMPRODUCT(--(CH31=$CH$8:$CH$151),--(CJ31=$CJ$8:$CJ$151),--(CP31&lt;$CP$8:$CP$151))+COUNTIF($CP$8:CP31,CP31))</f>
        <v/>
      </c>
    </row>
    <row r="32" spans="1:95" ht="29.1" customHeight="1">
      <c r="A32" s="212" t="str">
        <f t="shared" si="25"/>
        <v/>
      </c>
      <c r="B32" s="77">
        <v>25</v>
      </c>
      <c r="C32" s="16" t="str">
        <f t="shared" si="32"/>
        <v/>
      </c>
      <c r="D32" s="130" t="str">
        <f t="shared" si="33"/>
        <v/>
      </c>
      <c r="E32" s="130" t="str">
        <f t="shared" si="34"/>
        <v/>
      </c>
      <c r="F32" s="131" t="str">
        <f t="shared" si="35"/>
        <v/>
      </c>
      <c r="G32" s="131" t="str">
        <f t="shared" si="36"/>
        <v/>
      </c>
      <c r="H32" s="131" t="str">
        <f t="shared" si="37"/>
        <v/>
      </c>
      <c r="I32" s="132" t="str">
        <f t="shared" si="38"/>
        <v/>
      </c>
      <c r="J32" s="132" t="str">
        <f t="shared" si="39"/>
        <v/>
      </c>
      <c r="K32" s="16" t="str">
        <f t="shared" si="40"/>
        <v/>
      </c>
      <c r="L32" s="16" t="str">
        <f t="shared" si="41"/>
        <v/>
      </c>
      <c r="M32" s="132" t="str">
        <f t="shared" si="42"/>
        <v/>
      </c>
      <c r="N32" s="16" t="str">
        <f t="shared" si="43"/>
        <v/>
      </c>
      <c r="O32" s="133" t="str">
        <f t="shared" si="44"/>
        <v/>
      </c>
      <c r="P32" s="16" t="str">
        <f t="shared" si="45"/>
        <v/>
      </c>
      <c r="Q32" s="133" t="str">
        <f t="shared" si="46"/>
        <v/>
      </c>
      <c r="R32" s="133" t="str">
        <f t="shared" si="47"/>
        <v/>
      </c>
      <c r="S32" s="140" t="str">
        <f>IF(R32="","",SUMPRODUCT(--(L32=$L$8:$L$151),--(J32=$J$8:$J$151),--(R32&lt;$R$8:$R$151))+COUNTIF($R$8:R32,R32))</f>
        <v/>
      </c>
      <c r="U32" s="212"/>
      <c r="V32" s="223"/>
      <c r="BZ32" s="223">
        <v>25</v>
      </c>
      <c r="CA32" s="223" t="str">
        <f>IF(CP32="","",SUMPRODUCT(--(CH32=$CH$8:$CH$151),--(CJ32=$CJ$8:$CJ$151),--(CP32&lt;$CP$8:$CP$151))+COUNTIF($CP$8:CP32,CP32))</f>
        <v/>
      </c>
      <c r="CB32" s="223" t="str">
        <f t="shared" si="11"/>
        <v/>
      </c>
      <c r="CC32" s="223" t="str">
        <f t="shared" si="12"/>
        <v/>
      </c>
      <c r="CD32" s="223" t="str">
        <f t="shared" si="13"/>
        <v/>
      </c>
      <c r="CE32" s="223" t="str">
        <f t="shared" si="14"/>
        <v/>
      </c>
      <c r="CF32" s="223" t="str">
        <f t="shared" si="15"/>
        <v/>
      </c>
      <c r="CG32" s="223" t="str">
        <f t="shared" si="16"/>
        <v/>
      </c>
      <c r="CH32" s="223" t="str">
        <f t="shared" si="17"/>
        <v/>
      </c>
      <c r="CI32" s="223" t="str">
        <f t="shared" si="18"/>
        <v/>
      </c>
      <c r="CJ32" s="223" t="str">
        <f t="shared" si="19"/>
        <v/>
      </c>
      <c r="CK32" s="223" t="str">
        <f t="shared" si="20"/>
        <v/>
      </c>
      <c r="CL32" s="223" t="str">
        <f t="shared" si="21"/>
        <v/>
      </c>
      <c r="CM32" s="231" t="str">
        <f t="shared" si="22"/>
        <v/>
      </c>
      <c r="CN32" s="223" t="str">
        <f t="shared" si="23"/>
        <v/>
      </c>
      <c r="CO32" s="231" t="str">
        <f t="shared" si="24"/>
        <v/>
      </c>
      <c r="CP32" s="231" t="str">
        <f t="shared" si="30"/>
        <v/>
      </c>
      <c r="CQ32" s="223" t="str">
        <f>IF(CP32="","",SUMPRODUCT(--(CH32=$CH$8:$CH$151),--(CJ32=$CJ$8:$CJ$151),--(CP32&lt;$CP$8:$CP$151))+COUNTIF($CP$8:CP32,CP32))</f>
        <v/>
      </c>
    </row>
    <row r="33" spans="1:95" ht="29.1" customHeight="1">
      <c r="A33" s="212" t="str">
        <f t="shared" si="25"/>
        <v/>
      </c>
      <c r="B33" s="77">
        <v>26</v>
      </c>
      <c r="C33" s="16" t="str">
        <f t="shared" si="32"/>
        <v/>
      </c>
      <c r="D33" s="130" t="str">
        <f t="shared" si="33"/>
        <v/>
      </c>
      <c r="E33" s="130" t="str">
        <f t="shared" si="34"/>
        <v/>
      </c>
      <c r="F33" s="131" t="str">
        <f t="shared" si="35"/>
        <v/>
      </c>
      <c r="G33" s="131" t="str">
        <f t="shared" si="36"/>
        <v/>
      </c>
      <c r="H33" s="131" t="str">
        <f t="shared" si="37"/>
        <v/>
      </c>
      <c r="I33" s="132" t="str">
        <f t="shared" si="38"/>
        <v/>
      </c>
      <c r="J33" s="132" t="str">
        <f t="shared" si="39"/>
        <v/>
      </c>
      <c r="K33" s="16" t="str">
        <f t="shared" si="40"/>
        <v/>
      </c>
      <c r="L33" s="16" t="str">
        <f t="shared" si="41"/>
        <v/>
      </c>
      <c r="M33" s="132" t="str">
        <f t="shared" si="42"/>
        <v/>
      </c>
      <c r="N33" s="16" t="str">
        <f t="shared" si="43"/>
        <v/>
      </c>
      <c r="O33" s="133" t="str">
        <f t="shared" si="44"/>
        <v/>
      </c>
      <c r="P33" s="16" t="str">
        <f t="shared" si="45"/>
        <v/>
      </c>
      <c r="Q33" s="133" t="str">
        <f t="shared" si="46"/>
        <v/>
      </c>
      <c r="R33" s="133" t="str">
        <f t="shared" si="47"/>
        <v/>
      </c>
      <c r="S33" s="140" t="str">
        <f>IF(R33="","",SUMPRODUCT(--(L33=$L$8:$L$151),--(J33=$J$8:$J$151),--(R33&lt;$R$8:$R$151))+COUNTIF($R$8:R33,R33))</f>
        <v/>
      </c>
      <c r="U33" s="212"/>
      <c r="V33" s="223"/>
      <c r="BZ33" s="223">
        <v>26</v>
      </c>
      <c r="CA33" s="223" t="str">
        <f>IF(CP33="","",SUMPRODUCT(--(CH33=$CH$8:$CH$151),--(CJ33=$CJ$8:$CJ$151),--(CP33&lt;$CP$8:$CP$151))+COUNTIF($CP$8:CP33,CP33))</f>
        <v/>
      </c>
      <c r="CB33" s="223" t="str">
        <f t="shared" si="11"/>
        <v/>
      </c>
      <c r="CC33" s="223" t="str">
        <f t="shared" si="12"/>
        <v/>
      </c>
      <c r="CD33" s="223" t="str">
        <f t="shared" si="13"/>
        <v/>
      </c>
      <c r="CE33" s="223" t="str">
        <f t="shared" si="14"/>
        <v/>
      </c>
      <c r="CF33" s="223" t="str">
        <f t="shared" si="15"/>
        <v/>
      </c>
      <c r="CG33" s="223" t="str">
        <f t="shared" si="16"/>
        <v/>
      </c>
      <c r="CH33" s="223" t="str">
        <f t="shared" si="17"/>
        <v/>
      </c>
      <c r="CI33" s="223" t="str">
        <f t="shared" si="18"/>
        <v/>
      </c>
      <c r="CJ33" s="223" t="str">
        <f t="shared" si="19"/>
        <v/>
      </c>
      <c r="CK33" s="223" t="str">
        <f t="shared" si="20"/>
        <v/>
      </c>
      <c r="CL33" s="223" t="str">
        <f t="shared" si="21"/>
        <v/>
      </c>
      <c r="CM33" s="231" t="str">
        <f t="shared" si="22"/>
        <v/>
      </c>
      <c r="CN33" s="223" t="str">
        <f t="shared" si="23"/>
        <v/>
      </c>
      <c r="CO33" s="231" t="str">
        <f t="shared" si="24"/>
        <v/>
      </c>
      <c r="CP33" s="231" t="str">
        <f t="shared" si="30"/>
        <v/>
      </c>
      <c r="CQ33" s="223" t="str">
        <f>IF(CP33="","",SUMPRODUCT(--(CH33=$CH$8:$CH$151),--(CJ33=$CJ$8:$CJ$151),--(CP33&lt;$CP$8:$CP$151))+COUNTIF($CP$8:CP33,CP33))</f>
        <v/>
      </c>
    </row>
    <row r="34" spans="1:95" ht="29.1" customHeight="1">
      <c r="A34" s="212" t="str">
        <f t="shared" si="25"/>
        <v/>
      </c>
      <c r="B34" s="77">
        <v>27</v>
      </c>
      <c r="C34" s="16" t="str">
        <f t="shared" si="32"/>
        <v/>
      </c>
      <c r="D34" s="130" t="str">
        <f t="shared" si="33"/>
        <v/>
      </c>
      <c r="E34" s="130" t="str">
        <f t="shared" si="34"/>
        <v/>
      </c>
      <c r="F34" s="131" t="str">
        <f t="shared" si="35"/>
        <v/>
      </c>
      <c r="G34" s="131" t="str">
        <f t="shared" si="36"/>
        <v/>
      </c>
      <c r="H34" s="131" t="str">
        <f t="shared" si="37"/>
        <v/>
      </c>
      <c r="I34" s="132" t="str">
        <f t="shared" si="38"/>
        <v/>
      </c>
      <c r="J34" s="132" t="str">
        <f t="shared" si="39"/>
        <v/>
      </c>
      <c r="K34" s="16" t="str">
        <f t="shared" si="40"/>
        <v/>
      </c>
      <c r="L34" s="16" t="str">
        <f t="shared" si="41"/>
        <v/>
      </c>
      <c r="M34" s="132" t="str">
        <f t="shared" si="42"/>
        <v/>
      </c>
      <c r="N34" s="16" t="str">
        <f t="shared" si="43"/>
        <v/>
      </c>
      <c r="O34" s="133" t="str">
        <f t="shared" si="44"/>
        <v/>
      </c>
      <c r="P34" s="16" t="str">
        <f t="shared" si="45"/>
        <v/>
      </c>
      <c r="Q34" s="133" t="str">
        <f t="shared" si="46"/>
        <v/>
      </c>
      <c r="R34" s="133" t="str">
        <f t="shared" si="47"/>
        <v/>
      </c>
      <c r="S34" s="140" t="str">
        <f>IF(R34="","",SUMPRODUCT(--(L34=$L$8:$L$151),--(J34=$J$8:$J$151),--(R34&lt;$R$8:$R$151))+COUNTIF($R$8:R34,R34))</f>
        <v/>
      </c>
      <c r="U34" s="212"/>
      <c r="V34" s="223"/>
      <c r="BZ34" s="223">
        <v>27</v>
      </c>
      <c r="CA34" s="223" t="str">
        <f>IF(CP34="","",SUMPRODUCT(--(CH34=$CH$8:$CH$151),--(CJ34=$CJ$8:$CJ$151),--(CP34&lt;$CP$8:$CP$151))+COUNTIF($CP$8:CP34,CP34))</f>
        <v/>
      </c>
      <c r="CB34" s="223" t="str">
        <f t="shared" si="11"/>
        <v/>
      </c>
      <c r="CC34" s="223" t="str">
        <f t="shared" si="12"/>
        <v/>
      </c>
      <c r="CD34" s="223" t="str">
        <f t="shared" si="13"/>
        <v/>
      </c>
      <c r="CE34" s="223" t="str">
        <f t="shared" si="14"/>
        <v/>
      </c>
      <c r="CF34" s="223" t="str">
        <f t="shared" si="15"/>
        <v/>
      </c>
      <c r="CG34" s="223" t="str">
        <f t="shared" si="16"/>
        <v/>
      </c>
      <c r="CH34" s="223" t="str">
        <f t="shared" si="17"/>
        <v/>
      </c>
      <c r="CI34" s="223" t="str">
        <f t="shared" si="18"/>
        <v/>
      </c>
      <c r="CJ34" s="223" t="str">
        <f t="shared" si="19"/>
        <v/>
      </c>
      <c r="CK34" s="223" t="str">
        <f t="shared" si="20"/>
        <v/>
      </c>
      <c r="CL34" s="223" t="str">
        <f t="shared" si="21"/>
        <v/>
      </c>
      <c r="CM34" s="231" t="str">
        <f t="shared" si="22"/>
        <v/>
      </c>
      <c r="CN34" s="223" t="str">
        <f t="shared" si="23"/>
        <v/>
      </c>
      <c r="CO34" s="231" t="str">
        <f t="shared" si="24"/>
        <v/>
      </c>
      <c r="CP34" s="231" t="str">
        <f t="shared" si="30"/>
        <v/>
      </c>
      <c r="CQ34" s="223" t="str">
        <f>IF(CP34="","",SUMPRODUCT(--(CH34=$CH$8:$CH$151),--(CJ34=$CJ$8:$CJ$151),--(CP34&lt;$CP$8:$CP$151))+COUNTIF($CP$8:CP34,CP34))</f>
        <v/>
      </c>
    </row>
    <row r="35" spans="1:95" ht="29.1" customHeight="1">
      <c r="A35" s="212" t="str">
        <f t="shared" si="25"/>
        <v/>
      </c>
      <c r="B35" s="77">
        <v>28</v>
      </c>
      <c r="C35" s="16" t="str">
        <f t="shared" si="32"/>
        <v/>
      </c>
      <c r="D35" s="130" t="str">
        <f t="shared" si="33"/>
        <v/>
      </c>
      <c r="E35" s="130" t="str">
        <f t="shared" si="34"/>
        <v/>
      </c>
      <c r="F35" s="131" t="str">
        <f t="shared" si="35"/>
        <v/>
      </c>
      <c r="G35" s="131" t="str">
        <f t="shared" si="36"/>
        <v/>
      </c>
      <c r="H35" s="131" t="str">
        <f t="shared" si="37"/>
        <v/>
      </c>
      <c r="I35" s="132" t="str">
        <f t="shared" si="38"/>
        <v/>
      </c>
      <c r="J35" s="132" t="str">
        <f t="shared" si="39"/>
        <v/>
      </c>
      <c r="K35" s="16" t="str">
        <f t="shared" si="40"/>
        <v/>
      </c>
      <c r="L35" s="16" t="str">
        <f t="shared" si="41"/>
        <v/>
      </c>
      <c r="M35" s="132" t="str">
        <f t="shared" si="42"/>
        <v/>
      </c>
      <c r="N35" s="16" t="str">
        <f t="shared" si="43"/>
        <v/>
      </c>
      <c r="O35" s="133" t="str">
        <f t="shared" si="44"/>
        <v/>
      </c>
      <c r="P35" s="16" t="str">
        <f t="shared" si="45"/>
        <v/>
      </c>
      <c r="Q35" s="133" t="str">
        <f t="shared" si="46"/>
        <v/>
      </c>
      <c r="R35" s="133" t="str">
        <f t="shared" si="47"/>
        <v/>
      </c>
      <c r="S35" s="140" t="str">
        <f>IF(R35="","",SUMPRODUCT(--(L35=$L$8:$L$151),--(J35=$J$8:$J$151),--(R35&lt;$R$8:$R$151))+COUNTIF($R$8:R35,R35))</f>
        <v/>
      </c>
      <c r="U35" s="212"/>
      <c r="V35" s="223"/>
      <c r="BZ35" s="223">
        <v>28</v>
      </c>
      <c r="CA35" s="223" t="str">
        <f>IF(CP35="","",SUMPRODUCT(--(CH35=$CH$8:$CH$151),--(CJ35=$CJ$8:$CJ$151),--(CP35&lt;$CP$8:$CP$151))+COUNTIF($CP$8:CP35,CP35))</f>
        <v/>
      </c>
      <c r="CB35" s="223" t="str">
        <f t="shared" si="11"/>
        <v/>
      </c>
      <c r="CC35" s="223" t="str">
        <f t="shared" si="12"/>
        <v/>
      </c>
      <c r="CD35" s="223" t="str">
        <f t="shared" si="13"/>
        <v/>
      </c>
      <c r="CE35" s="223" t="str">
        <f t="shared" si="14"/>
        <v/>
      </c>
      <c r="CF35" s="223" t="str">
        <f t="shared" si="15"/>
        <v/>
      </c>
      <c r="CG35" s="223" t="str">
        <f t="shared" si="16"/>
        <v/>
      </c>
      <c r="CH35" s="223" t="str">
        <f t="shared" si="17"/>
        <v/>
      </c>
      <c r="CI35" s="223" t="str">
        <f t="shared" si="18"/>
        <v/>
      </c>
      <c r="CJ35" s="223" t="str">
        <f t="shared" si="19"/>
        <v/>
      </c>
      <c r="CK35" s="223" t="str">
        <f t="shared" si="20"/>
        <v/>
      </c>
      <c r="CL35" s="223" t="str">
        <f t="shared" si="21"/>
        <v/>
      </c>
      <c r="CM35" s="231" t="str">
        <f t="shared" si="22"/>
        <v/>
      </c>
      <c r="CN35" s="223" t="str">
        <f t="shared" si="23"/>
        <v/>
      </c>
      <c r="CO35" s="231" t="str">
        <f t="shared" si="24"/>
        <v/>
      </c>
      <c r="CP35" s="231" t="str">
        <f t="shared" si="30"/>
        <v/>
      </c>
      <c r="CQ35" s="223" t="str">
        <f>IF(CP35="","",SUMPRODUCT(--(CH35=$CH$8:$CH$151),--(CJ35=$CJ$8:$CJ$151),--(CP35&lt;$CP$8:$CP$151))+COUNTIF($CP$8:CP35,CP35))</f>
        <v/>
      </c>
    </row>
    <row r="36" spans="1:95" ht="29.1" customHeight="1">
      <c r="A36" s="212" t="str">
        <f t="shared" si="25"/>
        <v/>
      </c>
      <c r="B36" s="77">
        <v>29</v>
      </c>
      <c r="C36" s="16" t="str">
        <f t="shared" si="32"/>
        <v/>
      </c>
      <c r="D36" s="130" t="str">
        <f t="shared" si="33"/>
        <v/>
      </c>
      <c r="E36" s="130" t="str">
        <f t="shared" si="34"/>
        <v/>
      </c>
      <c r="F36" s="131" t="str">
        <f t="shared" si="35"/>
        <v/>
      </c>
      <c r="G36" s="131" t="str">
        <f t="shared" si="36"/>
        <v/>
      </c>
      <c r="H36" s="131" t="str">
        <f t="shared" si="37"/>
        <v/>
      </c>
      <c r="I36" s="132" t="str">
        <f t="shared" si="38"/>
        <v/>
      </c>
      <c r="J36" s="132" t="str">
        <f t="shared" si="39"/>
        <v/>
      </c>
      <c r="K36" s="16" t="str">
        <f t="shared" si="40"/>
        <v/>
      </c>
      <c r="L36" s="16" t="str">
        <f t="shared" si="41"/>
        <v/>
      </c>
      <c r="M36" s="132" t="str">
        <f t="shared" si="42"/>
        <v/>
      </c>
      <c r="N36" s="16" t="str">
        <f t="shared" si="43"/>
        <v/>
      </c>
      <c r="O36" s="133" t="str">
        <f t="shared" si="44"/>
        <v/>
      </c>
      <c r="P36" s="16" t="str">
        <f t="shared" si="45"/>
        <v/>
      </c>
      <c r="Q36" s="133" t="str">
        <f t="shared" si="46"/>
        <v/>
      </c>
      <c r="R36" s="133" t="str">
        <f t="shared" si="47"/>
        <v/>
      </c>
      <c r="S36" s="140" t="str">
        <f>IF(R36="","",SUMPRODUCT(--(L36=$L$8:$L$151),--(J36=$J$8:$J$151),--(R36&lt;$R$8:$R$151))+COUNTIF($R$8:R36,R36))</f>
        <v/>
      </c>
      <c r="U36" s="212"/>
      <c r="V36" s="223"/>
      <c r="BZ36" s="223">
        <v>29</v>
      </c>
      <c r="CA36" s="223" t="str">
        <f>IF(CP36="","",SUMPRODUCT(--(CH36=$CH$8:$CH$151),--(CJ36=$CJ$8:$CJ$151),--(CP36&lt;$CP$8:$CP$151))+COUNTIF($CP$8:CP36,CP36))</f>
        <v/>
      </c>
      <c r="CB36" s="223" t="str">
        <f t="shared" si="11"/>
        <v/>
      </c>
      <c r="CC36" s="223" t="str">
        <f t="shared" si="12"/>
        <v/>
      </c>
      <c r="CD36" s="223" t="str">
        <f t="shared" si="13"/>
        <v/>
      </c>
      <c r="CE36" s="223" t="str">
        <f t="shared" si="14"/>
        <v/>
      </c>
      <c r="CF36" s="223" t="str">
        <f t="shared" si="15"/>
        <v/>
      </c>
      <c r="CG36" s="223" t="str">
        <f t="shared" si="16"/>
        <v/>
      </c>
      <c r="CH36" s="223" t="str">
        <f t="shared" si="17"/>
        <v/>
      </c>
      <c r="CI36" s="223" t="str">
        <f t="shared" si="18"/>
        <v/>
      </c>
      <c r="CJ36" s="223" t="str">
        <f t="shared" si="19"/>
        <v/>
      </c>
      <c r="CK36" s="223" t="str">
        <f t="shared" si="20"/>
        <v/>
      </c>
      <c r="CL36" s="223" t="str">
        <f t="shared" si="21"/>
        <v/>
      </c>
      <c r="CM36" s="231" t="str">
        <f t="shared" si="22"/>
        <v/>
      </c>
      <c r="CN36" s="223" t="str">
        <f t="shared" si="23"/>
        <v/>
      </c>
      <c r="CO36" s="231" t="str">
        <f t="shared" si="24"/>
        <v/>
      </c>
      <c r="CP36" s="231" t="str">
        <f t="shared" si="30"/>
        <v/>
      </c>
      <c r="CQ36" s="223" t="str">
        <f>IF(CP36="","",SUMPRODUCT(--(CH36=$CH$8:$CH$151),--(CJ36=$CJ$8:$CJ$151),--(CP36&lt;$CP$8:$CP$151))+COUNTIF($CP$8:CP36,CP36))</f>
        <v/>
      </c>
    </row>
    <row r="37" spans="1:95" ht="29.1" customHeight="1">
      <c r="A37" s="212" t="str">
        <f t="shared" si="25"/>
        <v/>
      </c>
      <c r="B37" s="77">
        <v>30</v>
      </c>
      <c r="C37" s="16" t="str">
        <f t="shared" si="32"/>
        <v/>
      </c>
      <c r="D37" s="130" t="str">
        <f t="shared" si="33"/>
        <v/>
      </c>
      <c r="E37" s="130" t="str">
        <f t="shared" si="34"/>
        <v/>
      </c>
      <c r="F37" s="131" t="str">
        <f t="shared" si="35"/>
        <v/>
      </c>
      <c r="G37" s="131" t="str">
        <f t="shared" si="36"/>
        <v/>
      </c>
      <c r="H37" s="131" t="str">
        <f t="shared" si="37"/>
        <v/>
      </c>
      <c r="I37" s="132" t="str">
        <f t="shared" si="38"/>
        <v/>
      </c>
      <c r="J37" s="132" t="str">
        <f t="shared" si="39"/>
        <v/>
      </c>
      <c r="K37" s="16" t="str">
        <f t="shared" si="40"/>
        <v/>
      </c>
      <c r="L37" s="16" t="str">
        <f t="shared" si="41"/>
        <v/>
      </c>
      <c r="M37" s="132" t="str">
        <f t="shared" si="42"/>
        <v/>
      </c>
      <c r="N37" s="16" t="str">
        <f t="shared" si="43"/>
        <v/>
      </c>
      <c r="O37" s="133" t="str">
        <f t="shared" si="44"/>
        <v/>
      </c>
      <c r="P37" s="16" t="str">
        <f t="shared" si="45"/>
        <v/>
      </c>
      <c r="Q37" s="133" t="str">
        <f t="shared" si="46"/>
        <v/>
      </c>
      <c r="R37" s="133" t="str">
        <f t="shared" si="47"/>
        <v/>
      </c>
      <c r="S37" s="140" t="str">
        <f>IF(R37="","",SUMPRODUCT(--(L37=$L$8:$L$151),--(J37=$J$8:$J$151),--(R37&lt;$R$8:$R$151))+COUNTIF($R$8:R37,R37))</f>
        <v/>
      </c>
      <c r="U37" s="212"/>
      <c r="V37" s="223"/>
      <c r="BZ37" s="223">
        <v>30</v>
      </c>
      <c r="CA37" s="223" t="str">
        <f>IF(CP37="","",SUMPRODUCT(--(CH37=$CH$8:$CH$151),--(CJ37=$CJ$8:$CJ$151),--(CP37&lt;$CP$8:$CP$151))+COUNTIF($CP$8:CP37,CP37))</f>
        <v/>
      </c>
      <c r="CB37" s="223" t="str">
        <f t="shared" si="11"/>
        <v/>
      </c>
      <c r="CC37" s="223" t="str">
        <f t="shared" si="12"/>
        <v/>
      </c>
      <c r="CD37" s="223" t="str">
        <f t="shared" si="13"/>
        <v/>
      </c>
      <c r="CE37" s="223" t="str">
        <f t="shared" si="14"/>
        <v/>
      </c>
      <c r="CF37" s="223" t="str">
        <f t="shared" si="15"/>
        <v/>
      </c>
      <c r="CG37" s="223" t="str">
        <f t="shared" si="16"/>
        <v/>
      </c>
      <c r="CH37" s="223" t="str">
        <f t="shared" si="17"/>
        <v/>
      </c>
      <c r="CI37" s="223" t="str">
        <f t="shared" si="18"/>
        <v/>
      </c>
      <c r="CJ37" s="223" t="str">
        <f t="shared" si="19"/>
        <v/>
      </c>
      <c r="CK37" s="223" t="str">
        <f t="shared" si="20"/>
        <v/>
      </c>
      <c r="CL37" s="223" t="str">
        <f t="shared" si="21"/>
        <v/>
      </c>
      <c r="CM37" s="231" t="str">
        <f t="shared" si="22"/>
        <v/>
      </c>
      <c r="CN37" s="223" t="str">
        <f t="shared" si="23"/>
        <v/>
      </c>
      <c r="CO37" s="231" t="str">
        <f t="shared" si="24"/>
        <v/>
      </c>
      <c r="CP37" s="231" t="str">
        <f t="shared" si="30"/>
        <v/>
      </c>
      <c r="CQ37" s="223" t="str">
        <f>IF(CP37="","",SUMPRODUCT(--(CH37=$CH$8:$CH$151),--(CJ37=$CJ$8:$CJ$151),--(CP37&lt;$CP$8:$CP$151))+COUNTIF($CP$8:CP37,CP37))</f>
        <v/>
      </c>
    </row>
    <row r="38" spans="1:95" ht="29.1" customHeight="1">
      <c r="A38" s="212" t="str">
        <f t="shared" si="25"/>
        <v/>
      </c>
      <c r="B38" s="77">
        <v>31</v>
      </c>
      <c r="C38" s="16" t="str">
        <f t="shared" si="32"/>
        <v/>
      </c>
      <c r="D38" s="130" t="str">
        <f t="shared" si="33"/>
        <v/>
      </c>
      <c r="E38" s="130" t="str">
        <f t="shared" si="34"/>
        <v/>
      </c>
      <c r="F38" s="131" t="str">
        <f t="shared" si="35"/>
        <v/>
      </c>
      <c r="G38" s="131" t="str">
        <f t="shared" si="36"/>
        <v/>
      </c>
      <c r="H38" s="131" t="str">
        <f t="shared" si="37"/>
        <v/>
      </c>
      <c r="I38" s="132" t="str">
        <f t="shared" si="38"/>
        <v/>
      </c>
      <c r="J38" s="132" t="str">
        <f t="shared" si="39"/>
        <v/>
      </c>
      <c r="K38" s="16" t="str">
        <f t="shared" si="40"/>
        <v/>
      </c>
      <c r="L38" s="16" t="str">
        <f t="shared" si="41"/>
        <v/>
      </c>
      <c r="M38" s="132" t="str">
        <f t="shared" si="42"/>
        <v/>
      </c>
      <c r="N38" s="16" t="str">
        <f t="shared" si="43"/>
        <v/>
      </c>
      <c r="O38" s="133" t="str">
        <f t="shared" si="44"/>
        <v/>
      </c>
      <c r="P38" s="16" t="str">
        <f t="shared" si="45"/>
        <v/>
      </c>
      <c r="Q38" s="133" t="str">
        <f t="shared" si="46"/>
        <v/>
      </c>
      <c r="R38" s="133" t="str">
        <f t="shared" si="47"/>
        <v/>
      </c>
      <c r="S38" s="140" t="str">
        <f>IF(R38="","",SUMPRODUCT(--(L38=$L$8:$L$151),--(J38=$J$8:$J$151),--(R38&lt;$R$8:$R$151))+COUNTIF($R$8:R38,R38))</f>
        <v/>
      </c>
      <c r="U38" s="212"/>
      <c r="V38" s="223"/>
      <c r="BZ38" s="223">
        <v>31</v>
      </c>
      <c r="CA38" s="223" t="str">
        <f>IF(CP38="","",SUMPRODUCT(--(CH38=$CH$8:$CH$151),--(CJ38=$CJ$8:$CJ$151),--(CP38&lt;$CP$8:$CP$151))+COUNTIF($CP$8:CP38,CP38))</f>
        <v/>
      </c>
      <c r="CB38" s="223" t="str">
        <f t="shared" si="11"/>
        <v/>
      </c>
      <c r="CC38" s="223" t="str">
        <f t="shared" si="12"/>
        <v/>
      </c>
      <c r="CD38" s="223" t="str">
        <f t="shared" si="13"/>
        <v/>
      </c>
      <c r="CE38" s="223" t="str">
        <f t="shared" si="14"/>
        <v/>
      </c>
      <c r="CF38" s="223" t="str">
        <f t="shared" si="15"/>
        <v/>
      </c>
      <c r="CG38" s="223" t="str">
        <f t="shared" si="16"/>
        <v/>
      </c>
      <c r="CH38" s="223" t="str">
        <f t="shared" si="17"/>
        <v/>
      </c>
      <c r="CI38" s="223" t="str">
        <f t="shared" si="18"/>
        <v/>
      </c>
      <c r="CJ38" s="223" t="str">
        <f t="shared" si="19"/>
        <v/>
      </c>
      <c r="CK38" s="223" t="str">
        <f t="shared" si="20"/>
        <v/>
      </c>
      <c r="CL38" s="223" t="str">
        <f t="shared" si="21"/>
        <v/>
      </c>
      <c r="CM38" s="231" t="str">
        <f t="shared" si="22"/>
        <v/>
      </c>
      <c r="CN38" s="223" t="str">
        <f t="shared" si="23"/>
        <v/>
      </c>
      <c r="CO38" s="231" t="str">
        <f t="shared" si="24"/>
        <v/>
      </c>
      <c r="CP38" s="231" t="str">
        <f t="shared" si="30"/>
        <v/>
      </c>
      <c r="CQ38" s="223" t="str">
        <f>IF(CP38="","",SUMPRODUCT(--(CH38=$CH$8:$CH$151),--(CJ38=$CJ$8:$CJ$151),--(CP38&lt;$CP$8:$CP$151))+COUNTIF($CP$8:CP38,CP38))</f>
        <v/>
      </c>
    </row>
    <row r="39" spans="1:95" ht="29.1" customHeight="1">
      <c r="A39" s="212" t="str">
        <f t="shared" si="25"/>
        <v/>
      </c>
      <c r="B39" s="77">
        <v>32</v>
      </c>
      <c r="C39" s="16" t="str">
        <f t="shared" si="32"/>
        <v/>
      </c>
      <c r="D39" s="130" t="str">
        <f t="shared" si="33"/>
        <v/>
      </c>
      <c r="E39" s="130" t="str">
        <f t="shared" si="34"/>
        <v/>
      </c>
      <c r="F39" s="131" t="str">
        <f t="shared" si="35"/>
        <v/>
      </c>
      <c r="G39" s="131" t="str">
        <f t="shared" si="36"/>
        <v/>
      </c>
      <c r="H39" s="131" t="str">
        <f t="shared" si="37"/>
        <v/>
      </c>
      <c r="I39" s="132" t="str">
        <f t="shared" si="38"/>
        <v/>
      </c>
      <c r="J39" s="132" t="str">
        <f t="shared" si="39"/>
        <v/>
      </c>
      <c r="K39" s="16" t="str">
        <f t="shared" si="40"/>
        <v/>
      </c>
      <c r="L39" s="16" t="str">
        <f t="shared" si="41"/>
        <v/>
      </c>
      <c r="M39" s="132" t="str">
        <f t="shared" si="42"/>
        <v/>
      </c>
      <c r="N39" s="16" t="str">
        <f t="shared" si="43"/>
        <v/>
      </c>
      <c r="O39" s="133" t="str">
        <f t="shared" si="44"/>
        <v/>
      </c>
      <c r="P39" s="16" t="str">
        <f t="shared" si="45"/>
        <v/>
      </c>
      <c r="Q39" s="133" t="str">
        <f t="shared" si="46"/>
        <v/>
      </c>
      <c r="R39" s="133" t="str">
        <f t="shared" si="47"/>
        <v/>
      </c>
      <c r="S39" s="140" t="str">
        <f>IF(R39="","",SUMPRODUCT(--(L39=$L$8:$L$151),--(J39=$J$8:$J$151),--(R39&lt;$R$8:$R$151))+COUNTIF($R$8:R39,R39))</f>
        <v/>
      </c>
      <c r="U39" s="212"/>
      <c r="V39" s="223"/>
      <c r="BZ39" s="223">
        <v>32</v>
      </c>
      <c r="CA39" s="223" t="str">
        <f>IF(CP39="","",SUMPRODUCT(--(CH39=$CH$8:$CH$151),--(CJ39=$CJ$8:$CJ$151),--(CP39&lt;$CP$8:$CP$151))+COUNTIF($CP$8:CP39,CP39))</f>
        <v/>
      </c>
      <c r="CB39" s="223" t="str">
        <f t="shared" si="11"/>
        <v/>
      </c>
      <c r="CC39" s="223" t="str">
        <f t="shared" si="12"/>
        <v/>
      </c>
      <c r="CD39" s="223" t="str">
        <f t="shared" si="13"/>
        <v/>
      </c>
      <c r="CE39" s="223" t="str">
        <f t="shared" si="14"/>
        <v/>
      </c>
      <c r="CF39" s="223" t="str">
        <f t="shared" si="15"/>
        <v/>
      </c>
      <c r="CG39" s="223" t="str">
        <f t="shared" si="16"/>
        <v/>
      </c>
      <c r="CH39" s="223" t="str">
        <f t="shared" si="17"/>
        <v/>
      </c>
      <c r="CI39" s="223" t="str">
        <f t="shared" si="18"/>
        <v/>
      </c>
      <c r="CJ39" s="223" t="str">
        <f t="shared" si="19"/>
        <v/>
      </c>
      <c r="CK39" s="223" t="str">
        <f t="shared" si="20"/>
        <v/>
      </c>
      <c r="CL39" s="223" t="str">
        <f t="shared" si="21"/>
        <v/>
      </c>
      <c r="CM39" s="231" t="str">
        <f t="shared" si="22"/>
        <v/>
      </c>
      <c r="CN39" s="223" t="str">
        <f t="shared" si="23"/>
        <v/>
      </c>
      <c r="CO39" s="231" t="str">
        <f t="shared" si="24"/>
        <v/>
      </c>
      <c r="CP39" s="231" t="str">
        <f t="shared" si="30"/>
        <v/>
      </c>
      <c r="CQ39" s="223" t="str">
        <f>IF(CP39="","",SUMPRODUCT(--(CH39=$CH$8:$CH$151),--(CJ39=$CJ$8:$CJ$151),--(CP39&lt;$CP$8:$CP$151))+COUNTIF($CP$8:CP39,CP39))</f>
        <v/>
      </c>
    </row>
    <row r="40" spans="1:95" ht="29.1" customHeight="1">
      <c r="A40" s="212" t="str">
        <f t="shared" si="25"/>
        <v/>
      </c>
      <c r="B40" s="77">
        <v>33</v>
      </c>
      <c r="C40" s="16" t="str">
        <f t="shared" si="32"/>
        <v/>
      </c>
      <c r="D40" s="130" t="str">
        <f t="shared" si="33"/>
        <v/>
      </c>
      <c r="E40" s="130" t="str">
        <f t="shared" si="34"/>
        <v/>
      </c>
      <c r="F40" s="131" t="str">
        <f t="shared" si="35"/>
        <v/>
      </c>
      <c r="G40" s="131" t="str">
        <f t="shared" si="36"/>
        <v/>
      </c>
      <c r="H40" s="131" t="str">
        <f t="shared" si="37"/>
        <v/>
      </c>
      <c r="I40" s="132" t="str">
        <f t="shared" si="38"/>
        <v/>
      </c>
      <c r="J40" s="132" t="str">
        <f t="shared" si="39"/>
        <v/>
      </c>
      <c r="K40" s="16" t="str">
        <f t="shared" si="40"/>
        <v/>
      </c>
      <c r="L40" s="16" t="str">
        <f t="shared" si="41"/>
        <v/>
      </c>
      <c r="M40" s="132" t="str">
        <f t="shared" si="42"/>
        <v/>
      </c>
      <c r="N40" s="16" t="str">
        <f t="shared" si="43"/>
        <v/>
      </c>
      <c r="O40" s="133" t="str">
        <f t="shared" si="44"/>
        <v/>
      </c>
      <c r="P40" s="16" t="str">
        <f t="shared" si="45"/>
        <v/>
      </c>
      <c r="Q40" s="133" t="str">
        <f t="shared" si="46"/>
        <v/>
      </c>
      <c r="R40" s="133" t="str">
        <f t="shared" si="47"/>
        <v/>
      </c>
      <c r="S40" s="140" t="str">
        <f>IF(R40="","",SUMPRODUCT(--(L40=$L$8:$L$151),--(J40=$J$8:$J$151),--(R40&lt;$R$8:$R$151))+COUNTIF($R$8:R40,R40))</f>
        <v/>
      </c>
      <c r="U40" s="212"/>
      <c r="V40" s="223"/>
      <c r="BZ40" s="223">
        <v>33</v>
      </c>
      <c r="CA40" s="223" t="str">
        <f>IF(CP40="","",SUMPRODUCT(--(CH40=$CH$8:$CH$151),--(CJ40=$CJ$8:$CJ$151),--(CP40&lt;$CP$8:$CP$151))+COUNTIF($CP$8:CP40,CP40))</f>
        <v/>
      </c>
      <c r="CB40" s="223" t="str">
        <f t="shared" ref="CB40:CB71" si="50">IFERROR(VLOOKUP(BZ40,selection,4,0),"")</f>
        <v/>
      </c>
      <c r="CC40" s="223" t="str">
        <f t="shared" ref="CC40:CC71" si="51">IFERROR(VLOOKUP(BZ40,selection,5,0),"")</f>
        <v/>
      </c>
      <c r="CD40" s="223" t="str">
        <f t="shared" ref="CD40:CD71" si="52">IFERROR(VLOOKUP(BZ40,selection,6,0),"")</f>
        <v/>
      </c>
      <c r="CE40" s="223" t="str">
        <f t="shared" ref="CE40:CE71" si="53">IFERROR(VLOOKUP(BZ40,selection,16,0),"")</f>
        <v/>
      </c>
      <c r="CF40" s="223" t="str">
        <f t="shared" ref="CF40:CF71" si="54">IFERROR(VLOOKUP(BZ40,selection,15,0),"")</f>
        <v/>
      </c>
      <c r="CG40" s="223" t="str">
        <f t="shared" ref="CG40:CG71" si="55">IFERROR(VLOOKUP(BZ40,selection,7,0),"")</f>
        <v/>
      </c>
      <c r="CH40" s="223" t="str">
        <f t="shared" ref="CH40:CH71" si="56">IFERROR(VLOOKUP(BZ40,selection,18,0),"")</f>
        <v/>
      </c>
      <c r="CI40" s="223" t="str">
        <f t="shared" ref="CI40:CI71" si="57">IFERROR(VLOOKUP(BZ40,selection,14,0),"")</f>
        <v/>
      </c>
      <c r="CJ40" s="223" t="str">
        <f t="shared" ref="CJ40:CJ71" si="58">IFERROR(VLOOKUP(BZ40,selection,19,0),"")</f>
        <v/>
      </c>
      <c r="CK40" s="223" t="str">
        <f t="shared" ref="CK40:CK71" si="59">IFERROR(CONCATENATE("वर्ष ",VLOOKUP(BZ40,selection,12,0)," / ","प्रतिशत ",VLOOKUP(BZ40,selection,13,0)*100),"")</f>
        <v/>
      </c>
      <c r="CL40" s="223" t="str">
        <f t="shared" ref="CL40:CL71" si="60">IFERROR(VLOOKUP(BZ40,selection,8,0),"")</f>
        <v/>
      </c>
      <c r="CM40" s="231" t="str">
        <f t="shared" ref="CM40:CM71" si="61">IFERROR(VLOOKUP(BZ40,selection,9,0)*75%,"")</f>
        <v/>
      </c>
      <c r="CN40" s="223" t="str">
        <f t="shared" ref="CN40:CN71" si="62">IFERROR(VLOOKUP(BZ40,selection,10,0),"")</f>
        <v/>
      </c>
      <c r="CO40" s="231" t="str">
        <f t="shared" ref="CO40:CO71" si="63">IFERROR(VLOOKUP(BZ40,selection,11,0)*25%,"")</f>
        <v/>
      </c>
      <c r="CP40" s="231" t="str">
        <f t="shared" si="30"/>
        <v/>
      </c>
      <c r="CQ40" s="223" t="str">
        <f>IF(CP40="","",SUMPRODUCT(--(CH40=$CH$8:$CH$151),--(CJ40=$CJ$8:$CJ$151),--(CP40&lt;$CP$8:$CP$151))+COUNTIF($CP$8:CP40,CP40))</f>
        <v/>
      </c>
    </row>
    <row r="41" spans="1:95" ht="29.1" customHeight="1">
      <c r="A41" s="212" t="str">
        <f t="shared" si="25"/>
        <v/>
      </c>
      <c r="B41" s="77">
        <v>34</v>
      </c>
      <c r="C41" s="16" t="str">
        <f t="shared" si="32"/>
        <v/>
      </c>
      <c r="D41" s="130" t="str">
        <f t="shared" si="33"/>
        <v/>
      </c>
      <c r="E41" s="130" t="str">
        <f t="shared" si="34"/>
        <v/>
      </c>
      <c r="F41" s="131" t="str">
        <f t="shared" si="35"/>
        <v/>
      </c>
      <c r="G41" s="131" t="str">
        <f t="shared" si="36"/>
        <v/>
      </c>
      <c r="H41" s="131" t="str">
        <f t="shared" si="37"/>
        <v/>
      </c>
      <c r="I41" s="132" t="str">
        <f t="shared" si="38"/>
        <v/>
      </c>
      <c r="J41" s="132" t="str">
        <f t="shared" si="39"/>
        <v/>
      </c>
      <c r="K41" s="16" t="str">
        <f t="shared" si="40"/>
        <v/>
      </c>
      <c r="L41" s="16" t="str">
        <f t="shared" si="41"/>
        <v/>
      </c>
      <c r="M41" s="132" t="str">
        <f t="shared" si="42"/>
        <v/>
      </c>
      <c r="N41" s="16" t="str">
        <f t="shared" si="43"/>
        <v/>
      </c>
      <c r="O41" s="133" t="str">
        <f t="shared" si="44"/>
        <v/>
      </c>
      <c r="P41" s="16" t="str">
        <f t="shared" si="45"/>
        <v/>
      </c>
      <c r="Q41" s="133" t="str">
        <f t="shared" si="46"/>
        <v/>
      </c>
      <c r="R41" s="133" t="str">
        <f t="shared" si="47"/>
        <v/>
      </c>
      <c r="S41" s="140" t="str">
        <f>IF(R41="","",SUMPRODUCT(--(L41=$L$8:$L$151),--(J41=$J$8:$J$151),--(R41&lt;$R$8:$R$151))+COUNTIF($R$8:R41,R41))</f>
        <v/>
      </c>
      <c r="U41" s="212"/>
      <c r="V41" s="223"/>
      <c r="BZ41" s="223">
        <v>34</v>
      </c>
      <c r="CA41" s="223" t="str">
        <f>IF(CP41="","",SUMPRODUCT(--(CH41=$CH$8:$CH$151),--(CJ41=$CJ$8:$CJ$151),--(CP41&lt;$CP$8:$CP$151))+COUNTIF($CP$8:CP41,CP41))</f>
        <v/>
      </c>
      <c r="CB41" s="223" t="str">
        <f t="shared" si="50"/>
        <v/>
      </c>
      <c r="CC41" s="223" t="str">
        <f t="shared" si="51"/>
        <v/>
      </c>
      <c r="CD41" s="223" t="str">
        <f t="shared" si="52"/>
        <v/>
      </c>
      <c r="CE41" s="223" t="str">
        <f t="shared" si="53"/>
        <v/>
      </c>
      <c r="CF41" s="223" t="str">
        <f t="shared" si="54"/>
        <v/>
      </c>
      <c r="CG41" s="223" t="str">
        <f t="shared" si="55"/>
        <v/>
      </c>
      <c r="CH41" s="223" t="str">
        <f t="shared" si="56"/>
        <v/>
      </c>
      <c r="CI41" s="223" t="str">
        <f t="shared" si="57"/>
        <v/>
      </c>
      <c r="CJ41" s="223" t="str">
        <f t="shared" si="58"/>
        <v/>
      </c>
      <c r="CK41" s="223" t="str">
        <f t="shared" si="59"/>
        <v/>
      </c>
      <c r="CL41" s="223" t="str">
        <f t="shared" si="60"/>
        <v/>
      </c>
      <c r="CM41" s="231" t="str">
        <f t="shared" si="61"/>
        <v/>
      </c>
      <c r="CN41" s="223" t="str">
        <f t="shared" si="62"/>
        <v/>
      </c>
      <c r="CO41" s="231" t="str">
        <f t="shared" si="63"/>
        <v/>
      </c>
      <c r="CP41" s="231" t="str">
        <f t="shared" si="30"/>
        <v/>
      </c>
      <c r="CQ41" s="223" t="str">
        <f>IF(CP41="","",SUMPRODUCT(--(CH41=$CH$8:$CH$151),--(CJ41=$CJ$8:$CJ$151),--(CP41&lt;$CP$8:$CP$151))+COUNTIF($CP$8:CP41,CP41))</f>
        <v/>
      </c>
    </row>
    <row r="42" spans="1:95" ht="29.1" customHeight="1">
      <c r="A42" s="212" t="str">
        <f t="shared" si="25"/>
        <v/>
      </c>
      <c r="B42" s="77">
        <v>35</v>
      </c>
      <c r="C42" s="16" t="str">
        <f t="shared" si="32"/>
        <v/>
      </c>
      <c r="D42" s="130" t="str">
        <f t="shared" si="33"/>
        <v/>
      </c>
      <c r="E42" s="130" t="str">
        <f t="shared" si="34"/>
        <v/>
      </c>
      <c r="F42" s="131" t="str">
        <f t="shared" si="35"/>
        <v/>
      </c>
      <c r="G42" s="131" t="str">
        <f t="shared" si="36"/>
        <v/>
      </c>
      <c r="H42" s="131" t="str">
        <f t="shared" si="37"/>
        <v/>
      </c>
      <c r="I42" s="132" t="str">
        <f t="shared" si="38"/>
        <v/>
      </c>
      <c r="J42" s="132" t="str">
        <f t="shared" si="39"/>
        <v/>
      </c>
      <c r="K42" s="16" t="str">
        <f t="shared" si="40"/>
        <v/>
      </c>
      <c r="L42" s="16" t="str">
        <f t="shared" si="41"/>
        <v/>
      </c>
      <c r="M42" s="132" t="str">
        <f t="shared" si="42"/>
        <v/>
      </c>
      <c r="N42" s="16" t="str">
        <f t="shared" si="43"/>
        <v/>
      </c>
      <c r="O42" s="133" t="str">
        <f t="shared" si="44"/>
        <v/>
      </c>
      <c r="P42" s="16" t="str">
        <f t="shared" si="45"/>
        <v/>
      </c>
      <c r="Q42" s="133" t="str">
        <f t="shared" si="46"/>
        <v/>
      </c>
      <c r="R42" s="133" t="str">
        <f t="shared" si="47"/>
        <v/>
      </c>
      <c r="S42" s="140" t="str">
        <f>IF(R42="","",SUMPRODUCT(--(L42=$L$8:$L$151),--(J42=$J$8:$J$151),--(R42&lt;$R$8:$R$151))+COUNTIF($R$8:R42,R42))</f>
        <v/>
      </c>
      <c r="U42" s="212"/>
      <c r="V42" s="223"/>
      <c r="BZ42" s="223">
        <v>35</v>
      </c>
      <c r="CA42" s="223" t="str">
        <f>IF(CP42="","",SUMPRODUCT(--(CH42=$CH$8:$CH$151),--(CJ42=$CJ$8:$CJ$151),--(CP42&lt;$CP$8:$CP$151))+COUNTIF($CP$8:CP42,CP42))</f>
        <v/>
      </c>
      <c r="CB42" s="223" t="str">
        <f t="shared" si="50"/>
        <v/>
      </c>
      <c r="CC42" s="223" t="str">
        <f t="shared" si="51"/>
        <v/>
      </c>
      <c r="CD42" s="223" t="str">
        <f t="shared" si="52"/>
        <v/>
      </c>
      <c r="CE42" s="223" t="str">
        <f t="shared" si="53"/>
        <v/>
      </c>
      <c r="CF42" s="223" t="str">
        <f t="shared" si="54"/>
        <v/>
      </c>
      <c r="CG42" s="223" t="str">
        <f t="shared" si="55"/>
        <v/>
      </c>
      <c r="CH42" s="223" t="str">
        <f t="shared" si="56"/>
        <v/>
      </c>
      <c r="CI42" s="223" t="str">
        <f t="shared" si="57"/>
        <v/>
      </c>
      <c r="CJ42" s="223" t="str">
        <f t="shared" si="58"/>
        <v/>
      </c>
      <c r="CK42" s="223" t="str">
        <f t="shared" si="59"/>
        <v/>
      </c>
      <c r="CL42" s="223" t="str">
        <f t="shared" si="60"/>
        <v/>
      </c>
      <c r="CM42" s="231" t="str">
        <f t="shared" si="61"/>
        <v/>
      </c>
      <c r="CN42" s="223" t="str">
        <f t="shared" si="62"/>
        <v/>
      </c>
      <c r="CO42" s="231" t="str">
        <f t="shared" si="63"/>
        <v/>
      </c>
      <c r="CP42" s="231" t="str">
        <f t="shared" si="30"/>
        <v/>
      </c>
      <c r="CQ42" s="223" t="str">
        <f>IF(CP42="","",SUMPRODUCT(--(CH42=$CH$8:$CH$151),--(CJ42=$CJ$8:$CJ$151),--(CP42&lt;$CP$8:$CP$151))+COUNTIF($CP$8:CP42,CP42))</f>
        <v/>
      </c>
    </row>
    <row r="43" spans="1:95" ht="29.1" customHeight="1">
      <c r="A43" s="212" t="str">
        <f t="shared" si="25"/>
        <v/>
      </c>
      <c r="B43" s="77">
        <v>36</v>
      </c>
      <c r="C43" s="16" t="str">
        <f t="shared" si="32"/>
        <v/>
      </c>
      <c r="D43" s="130" t="str">
        <f t="shared" si="33"/>
        <v/>
      </c>
      <c r="E43" s="130" t="str">
        <f t="shared" si="34"/>
        <v/>
      </c>
      <c r="F43" s="131" t="str">
        <f t="shared" si="35"/>
        <v/>
      </c>
      <c r="G43" s="131" t="str">
        <f t="shared" si="36"/>
        <v/>
      </c>
      <c r="H43" s="131" t="str">
        <f t="shared" si="37"/>
        <v/>
      </c>
      <c r="I43" s="132" t="str">
        <f t="shared" si="38"/>
        <v/>
      </c>
      <c r="J43" s="132" t="str">
        <f t="shared" si="39"/>
        <v/>
      </c>
      <c r="K43" s="16" t="str">
        <f t="shared" si="40"/>
        <v/>
      </c>
      <c r="L43" s="16" t="str">
        <f t="shared" si="41"/>
        <v/>
      </c>
      <c r="M43" s="132" t="str">
        <f t="shared" si="42"/>
        <v/>
      </c>
      <c r="N43" s="16" t="str">
        <f t="shared" si="43"/>
        <v/>
      </c>
      <c r="O43" s="133" t="str">
        <f t="shared" si="44"/>
        <v/>
      </c>
      <c r="P43" s="16" t="str">
        <f t="shared" si="45"/>
        <v/>
      </c>
      <c r="Q43" s="133" t="str">
        <f t="shared" si="46"/>
        <v/>
      </c>
      <c r="R43" s="133" t="str">
        <f t="shared" si="47"/>
        <v/>
      </c>
      <c r="S43" s="140" t="str">
        <f>IF(R43="","",SUMPRODUCT(--(L43=$L$8:$L$151),--(J43=$J$8:$J$151),--(R43&lt;$R$8:$R$151))+COUNTIF($R$8:R43,R43))</f>
        <v/>
      </c>
      <c r="U43" s="212"/>
      <c r="V43" s="223"/>
      <c r="BZ43" s="223">
        <v>36</v>
      </c>
      <c r="CA43" s="223" t="str">
        <f>IF(CP43="","",SUMPRODUCT(--(CH43=$CH$8:$CH$151),--(CJ43=$CJ$8:$CJ$151),--(CP43&lt;$CP$8:$CP$151))+COUNTIF($CP$8:CP43,CP43))</f>
        <v/>
      </c>
      <c r="CB43" s="223" t="str">
        <f t="shared" si="50"/>
        <v/>
      </c>
      <c r="CC43" s="223" t="str">
        <f t="shared" si="51"/>
        <v/>
      </c>
      <c r="CD43" s="223" t="str">
        <f t="shared" si="52"/>
        <v/>
      </c>
      <c r="CE43" s="223" t="str">
        <f t="shared" si="53"/>
        <v/>
      </c>
      <c r="CF43" s="223" t="str">
        <f t="shared" si="54"/>
        <v/>
      </c>
      <c r="CG43" s="223" t="str">
        <f t="shared" si="55"/>
        <v/>
      </c>
      <c r="CH43" s="223" t="str">
        <f t="shared" si="56"/>
        <v/>
      </c>
      <c r="CI43" s="223" t="str">
        <f t="shared" si="57"/>
        <v/>
      </c>
      <c r="CJ43" s="223" t="str">
        <f t="shared" si="58"/>
        <v/>
      </c>
      <c r="CK43" s="223" t="str">
        <f t="shared" si="59"/>
        <v/>
      </c>
      <c r="CL43" s="223" t="str">
        <f t="shared" si="60"/>
        <v/>
      </c>
      <c r="CM43" s="231" t="str">
        <f t="shared" si="61"/>
        <v/>
      </c>
      <c r="CN43" s="223" t="str">
        <f t="shared" si="62"/>
        <v/>
      </c>
      <c r="CO43" s="231" t="str">
        <f t="shared" si="63"/>
        <v/>
      </c>
      <c r="CP43" s="231" t="str">
        <f t="shared" si="30"/>
        <v/>
      </c>
      <c r="CQ43" s="223" t="str">
        <f>IF(CP43="","",SUMPRODUCT(--(CH43=$CH$8:$CH$151),--(CJ43=$CJ$8:$CJ$151),--(CP43&lt;$CP$8:$CP$151))+COUNTIF($CP$8:CP43,CP43))</f>
        <v/>
      </c>
    </row>
    <row r="44" spans="1:95" ht="29.1" customHeight="1">
      <c r="A44" s="212" t="str">
        <f t="shared" si="25"/>
        <v/>
      </c>
      <c r="B44" s="77">
        <v>37</v>
      </c>
      <c r="C44" s="16" t="str">
        <f t="shared" si="32"/>
        <v/>
      </c>
      <c r="D44" s="130" t="str">
        <f t="shared" si="33"/>
        <v/>
      </c>
      <c r="E44" s="130" t="str">
        <f t="shared" si="34"/>
        <v/>
      </c>
      <c r="F44" s="131" t="str">
        <f t="shared" si="35"/>
        <v/>
      </c>
      <c r="G44" s="131" t="str">
        <f t="shared" si="36"/>
        <v/>
      </c>
      <c r="H44" s="131" t="str">
        <f t="shared" si="37"/>
        <v/>
      </c>
      <c r="I44" s="132" t="str">
        <f t="shared" si="38"/>
        <v/>
      </c>
      <c r="J44" s="132" t="str">
        <f t="shared" si="39"/>
        <v/>
      </c>
      <c r="K44" s="16" t="str">
        <f t="shared" si="40"/>
        <v/>
      </c>
      <c r="L44" s="16" t="str">
        <f t="shared" si="41"/>
        <v/>
      </c>
      <c r="M44" s="132" t="str">
        <f t="shared" si="42"/>
        <v/>
      </c>
      <c r="N44" s="16" t="str">
        <f t="shared" si="43"/>
        <v/>
      </c>
      <c r="O44" s="133" t="str">
        <f t="shared" si="44"/>
        <v/>
      </c>
      <c r="P44" s="16" t="str">
        <f t="shared" si="45"/>
        <v/>
      </c>
      <c r="Q44" s="133" t="str">
        <f t="shared" si="46"/>
        <v/>
      </c>
      <c r="R44" s="133" t="str">
        <f t="shared" si="47"/>
        <v/>
      </c>
      <c r="S44" s="140" t="str">
        <f>IF(R44="","",SUMPRODUCT(--(L44=$L$8:$L$151),--(J44=$J$8:$J$151),--(R44&lt;$R$8:$R$151))+COUNTIF($R$8:R44,R44))</f>
        <v/>
      </c>
      <c r="U44" s="212"/>
      <c r="V44" s="223"/>
      <c r="BZ44" s="223">
        <v>37</v>
      </c>
      <c r="CA44" s="223" t="str">
        <f>IF(CP44="","",SUMPRODUCT(--(CH44=$CH$8:$CH$151),--(CJ44=$CJ$8:$CJ$151),--(CP44&lt;$CP$8:$CP$151))+COUNTIF($CP$8:CP44,CP44))</f>
        <v/>
      </c>
      <c r="CB44" s="223" t="str">
        <f t="shared" si="50"/>
        <v/>
      </c>
      <c r="CC44" s="223" t="str">
        <f t="shared" si="51"/>
        <v/>
      </c>
      <c r="CD44" s="223" t="str">
        <f t="shared" si="52"/>
        <v/>
      </c>
      <c r="CE44" s="223" t="str">
        <f t="shared" si="53"/>
        <v/>
      </c>
      <c r="CF44" s="223" t="str">
        <f t="shared" si="54"/>
        <v/>
      </c>
      <c r="CG44" s="223" t="str">
        <f t="shared" si="55"/>
        <v/>
      </c>
      <c r="CH44" s="223" t="str">
        <f t="shared" si="56"/>
        <v/>
      </c>
      <c r="CI44" s="223" t="str">
        <f t="shared" si="57"/>
        <v/>
      </c>
      <c r="CJ44" s="223" t="str">
        <f t="shared" si="58"/>
        <v/>
      </c>
      <c r="CK44" s="223" t="str">
        <f t="shared" si="59"/>
        <v/>
      </c>
      <c r="CL44" s="223" t="str">
        <f t="shared" si="60"/>
        <v/>
      </c>
      <c r="CM44" s="231" t="str">
        <f t="shared" si="61"/>
        <v/>
      </c>
      <c r="CN44" s="223" t="str">
        <f t="shared" si="62"/>
        <v/>
      </c>
      <c r="CO44" s="231" t="str">
        <f t="shared" si="63"/>
        <v/>
      </c>
      <c r="CP44" s="231" t="str">
        <f t="shared" si="30"/>
        <v/>
      </c>
      <c r="CQ44" s="223" t="str">
        <f>IF(CP44="","",SUMPRODUCT(--(CH44=$CH$8:$CH$151),--(CJ44=$CJ$8:$CJ$151),--(CP44&lt;$CP$8:$CP$151))+COUNTIF($CP$8:CP44,CP44))</f>
        <v/>
      </c>
    </row>
    <row r="45" spans="1:95" ht="29.1" customHeight="1">
      <c r="A45" s="212" t="str">
        <f t="shared" si="25"/>
        <v/>
      </c>
      <c r="B45" s="77">
        <v>38</v>
      </c>
      <c r="C45" s="16" t="str">
        <f t="shared" si="32"/>
        <v/>
      </c>
      <c r="D45" s="130" t="str">
        <f t="shared" si="33"/>
        <v/>
      </c>
      <c r="E45" s="130" t="str">
        <f t="shared" si="34"/>
        <v/>
      </c>
      <c r="F45" s="131" t="str">
        <f t="shared" si="35"/>
        <v/>
      </c>
      <c r="G45" s="131" t="str">
        <f t="shared" si="36"/>
        <v/>
      </c>
      <c r="H45" s="131" t="str">
        <f t="shared" si="37"/>
        <v/>
      </c>
      <c r="I45" s="132" t="str">
        <f t="shared" si="38"/>
        <v/>
      </c>
      <c r="J45" s="132" t="str">
        <f t="shared" si="39"/>
        <v/>
      </c>
      <c r="K45" s="16" t="str">
        <f t="shared" si="40"/>
        <v/>
      </c>
      <c r="L45" s="16" t="str">
        <f t="shared" si="41"/>
        <v/>
      </c>
      <c r="M45" s="132" t="str">
        <f t="shared" si="42"/>
        <v/>
      </c>
      <c r="N45" s="16" t="str">
        <f t="shared" si="43"/>
        <v/>
      </c>
      <c r="O45" s="133" t="str">
        <f t="shared" si="44"/>
        <v/>
      </c>
      <c r="P45" s="16" t="str">
        <f t="shared" si="45"/>
        <v/>
      </c>
      <c r="Q45" s="133" t="str">
        <f t="shared" si="46"/>
        <v/>
      </c>
      <c r="R45" s="133" t="str">
        <f t="shared" si="47"/>
        <v/>
      </c>
      <c r="S45" s="140" t="str">
        <f>IF(R45="","",SUMPRODUCT(--(L45=$L$8:$L$151),--(J45=$J$8:$J$151),--(R45&lt;$R$8:$R$151))+COUNTIF($R$8:R45,R45))</f>
        <v/>
      </c>
      <c r="U45" s="212"/>
      <c r="V45" s="223"/>
      <c r="BZ45" s="223">
        <v>38</v>
      </c>
      <c r="CA45" s="223" t="str">
        <f>IF(CP45="","",SUMPRODUCT(--(CH45=$CH$8:$CH$151),--(CJ45=$CJ$8:$CJ$151),--(CP45&lt;$CP$8:$CP$151))+COUNTIF($CP$8:CP45,CP45))</f>
        <v/>
      </c>
      <c r="CB45" s="223" t="str">
        <f t="shared" si="50"/>
        <v/>
      </c>
      <c r="CC45" s="223" t="str">
        <f t="shared" si="51"/>
        <v/>
      </c>
      <c r="CD45" s="223" t="str">
        <f t="shared" si="52"/>
        <v/>
      </c>
      <c r="CE45" s="223" t="str">
        <f t="shared" si="53"/>
        <v/>
      </c>
      <c r="CF45" s="223" t="str">
        <f t="shared" si="54"/>
        <v/>
      </c>
      <c r="CG45" s="223" t="str">
        <f t="shared" si="55"/>
        <v/>
      </c>
      <c r="CH45" s="223" t="str">
        <f t="shared" si="56"/>
        <v/>
      </c>
      <c r="CI45" s="223" t="str">
        <f t="shared" si="57"/>
        <v/>
      </c>
      <c r="CJ45" s="223" t="str">
        <f t="shared" si="58"/>
        <v/>
      </c>
      <c r="CK45" s="223" t="str">
        <f t="shared" si="59"/>
        <v/>
      </c>
      <c r="CL45" s="223" t="str">
        <f t="shared" si="60"/>
        <v/>
      </c>
      <c r="CM45" s="231" t="str">
        <f t="shared" si="61"/>
        <v/>
      </c>
      <c r="CN45" s="223" t="str">
        <f t="shared" si="62"/>
        <v/>
      </c>
      <c r="CO45" s="231" t="str">
        <f t="shared" si="63"/>
        <v/>
      </c>
      <c r="CP45" s="231" t="str">
        <f t="shared" si="30"/>
        <v/>
      </c>
      <c r="CQ45" s="223" t="str">
        <f>IF(CP45="","",SUMPRODUCT(--(CH45=$CH$8:$CH$151),--(CJ45=$CJ$8:$CJ$151),--(CP45&lt;$CP$8:$CP$151))+COUNTIF($CP$8:CP45,CP45))</f>
        <v/>
      </c>
    </row>
    <row r="46" spans="1:95" ht="29.1" customHeight="1">
      <c r="A46" s="212" t="str">
        <f t="shared" si="25"/>
        <v/>
      </c>
      <c r="B46" s="77">
        <v>39</v>
      </c>
      <c r="C46" s="16" t="str">
        <f t="shared" si="32"/>
        <v/>
      </c>
      <c r="D46" s="130" t="str">
        <f t="shared" si="33"/>
        <v/>
      </c>
      <c r="E46" s="130" t="str">
        <f t="shared" si="34"/>
        <v/>
      </c>
      <c r="F46" s="131" t="str">
        <f t="shared" si="35"/>
        <v/>
      </c>
      <c r="G46" s="131" t="str">
        <f t="shared" si="36"/>
        <v/>
      </c>
      <c r="H46" s="131" t="str">
        <f t="shared" si="37"/>
        <v/>
      </c>
      <c r="I46" s="132" t="str">
        <f t="shared" si="38"/>
        <v/>
      </c>
      <c r="J46" s="132" t="str">
        <f t="shared" si="39"/>
        <v/>
      </c>
      <c r="K46" s="16" t="str">
        <f t="shared" si="40"/>
        <v/>
      </c>
      <c r="L46" s="16" t="str">
        <f t="shared" si="41"/>
        <v/>
      </c>
      <c r="M46" s="132" t="str">
        <f t="shared" si="42"/>
        <v/>
      </c>
      <c r="N46" s="16" t="str">
        <f t="shared" si="43"/>
        <v/>
      </c>
      <c r="O46" s="133" t="str">
        <f t="shared" si="44"/>
        <v/>
      </c>
      <c r="P46" s="16" t="str">
        <f t="shared" si="45"/>
        <v/>
      </c>
      <c r="Q46" s="133" t="str">
        <f t="shared" si="46"/>
        <v/>
      </c>
      <c r="R46" s="133" t="str">
        <f t="shared" si="47"/>
        <v/>
      </c>
      <c r="S46" s="140" t="str">
        <f>IF(R46="","",SUMPRODUCT(--(L46=$L$8:$L$151),--(J46=$J$8:$J$151),--(R46&lt;$R$8:$R$151))+COUNTIF($R$8:R46,R46))</f>
        <v/>
      </c>
      <c r="U46" s="212"/>
      <c r="V46" s="223"/>
      <c r="BZ46" s="223">
        <v>39</v>
      </c>
      <c r="CA46" s="223" t="str">
        <f>IF(CP46="","",SUMPRODUCT(--(CH46=$CH$8:$CH$151),--(CJ46=$CJ$8:$CJ$151),--(CP46&lt;$CP$8:$CP$151))+COUNTIF($CP$8:CP46,CP46))</f>
        <v/>
      </c>
      <c r="CB46" s="223" t="str">
        <f t="shared" si="50"/>
        <v/>
      </c>
      <c r="CC46" s="223" t="str">
        <f t="shared" si="51"/>
        <v/>
      </c>
      <c r="CD46" s="223" t="str">
        <f t="shared" si="52"/>
        <v/>
      </c>
      <c r="CE46" s="223" t="str">
        <f t="shared" si="53"/>
        <v/>
      </c>
      <c r="CF46" s="223" t="str">
        <f t="shared" si="54"/>
        <v/>
      </c>
      <c r="CG46" s="223" t="str">
        <f t="shared" si="55"/>
        <v/>
      </c>
      <c r="CH46" s="223" t="str">
        <f t="shared" si="56"/>
        <v/>
      </c>
      <c r="CI46" s="223" t="str">
        <f t="shared" si="57"/>
        <v/>
      </c>
      <c r="CJ46" s="223" t="str">
        <f t="shared" si="58"/>
        <v/>
      </c>
      <c r="CK46" s="223" t="str">
        <f t="shared" si="59"/>
        <v/>
      </c>
      <c r="CL46" s="223" t="str">
        <f t="shared" si="60"/>
        <v/>
      </c>
      <c r="CM46" s="231" t="str">
        <f t="shared" si="61"/>
        <v/>
      </c>
      <c r="CN46" s="223" t="str">
        <f t="shared" si="62"/>
        <v/>
      </c>
      <c r="CO46" s="231" t="str">
        <f t="shared" si="63"/>
        <v/>
      </c>
      <c r="CP46" s="231" t="str">
        <f t="shared" si="30"/>
        <v/>
      </c>
      <c r="CQ46" s="223" t="str">
        <f>IF(CP46="","",SUMPRODUCT(--(CH46=$CH$8:$CH$151),--(CJ46=$CJ$8:$CJ$151),--(CP46&lt;$CP$8:$CP$151))+COUNTIF($CP$8:CP46,CP46))</f>
        <v/>
      </c>
    </row>
    <row r="47" spans="1:95" ht="29.1" customHeight="1">
      <c r="A47" s="212" t="str">
        <f t="shared" si="25"/>
        <v/>
      </c>
      <c r="B47" s="77">
        <v>40</v>
      </c>
      <c r="C47" s="16" t="str">
        <f t="shared" si="32"/>
        <v/>
      </c>
      <c r="D47" s="130" t="str">
        <f t="shared" si="33"/>
        <v/>
      </c>
      <c r="E47" s="130" t="str">
        <f t="shared" si="34"/>
        <v/>
      </c>
      <c r="F47" s="131" t="str">
        <f t="shared" si="35"/>
        <v/>
      </c>
      <c r="G47" s="131" t="str">
        <f t="shared" si="36"/>
        <v/>
      </c>
      <c r="H47" s="131" t="str">
        <f t="shared" si="37"/>
        <v/>
      </c>
      <c r="I47" s="132" t="str">
        <f t="shared" si="38"/>
        <v/>
      </c>
      <c r="J47" s="132" t="str">
        <f t="shared" si="39"/>
        <v/>
      </c>
      <c r="K47" s="16" t="str">
        <f t="shared" si="40"/>
        <v/>
      </c>
      <c r="L47" s="16" t="str">
        <f t="shared" si="41"/>
        <v/>
      </c>
      <c r="M47" s="132" t="str">
        <f t="shared" si="42"/>
        <v/>
      </c>
      <c r="N47" s="16" t="str">
        <f t="shared" si="43"/>
        <v/>
      </c>
      <c r="O47" s="133" t="str">
        <f t="shared" si="44"/>
        <v/>
      </c>
      <c r="P47" s="16" t="str">
        <f t="shared" si="45"/>
        <v/>
      </c>
      <c r="Q47" s="133" t="str">
        <f t="shared" si="46"/>
        <v/>
      </c>
      <c r="R47" s="133" t="str">
        <f t="shared" si="47"/>
        <v/>
      </c>
      <c r="S47" s="140" t="str">
        <f>IF(R47="","",SUMPRODUCT(--(L47=$L$8:$L$151),--(J47=$J$8:$J$151),--(R47&lt;$R$8:$R$151))+COUNTIF($R$8:R47,R47))</f>
        <v/>
      </c>
      <c r="U47" s="212"/>
      <c r="V47" s="223"/>
      <c r="BZ47" s="223">
        <v>40</v>
      </c>
      <c r="CA47" s="223" t="str">
        <f>IF(CP47="","",SUMPRODUCT(--(CH47=$CH$8:$CH$151),--(CJ47=$CJ$8:$CJ$151),--(CP47&lt;$CP$8:$CP$151))+COUNTIF($CP$8:CP47,CP47))</f>
        <v/>
      </c>
      <c r="CB47" s="223" t="str">
        <f t="shared" si="50"/>
        <v/>
      </c>
      <c r="CC47" s="223" t="str">
        <f t="shared" si="51"/>
        <v/>
      </c>
      <c r="CD47" s="223" t="str">
        <f t="shared" si="52"/>
        <v/>
      </c>
      <c r="CE47" s="223" t="str">
        <f t="shared" si="53"/>
        <v/>
      </c>
      <c r="CF47" s="223" t="str">
        <f t="shared" si="54"/>
        <v/>
      </c>
      <c r="CG47" s="223" t="str">
        <f t="shared" si="55"/>
        <v/>
      </c>
      <c r="CH47" s="223" t="str">
        <f t="shared" si="56"/>
        <v/>
      </c>
      <c r="CI47" s="223" t="str">
        <f t="shared" si="57"/>
        <v/>
      </c>
      <c r="CJ47" s="223" t="str">
        <f t="shared" si="58"/>
        <v/>
      </c>
      <c r="CK47" s="223" t="str">
        <f t="shared" si="59"/>
        <v/>
      </c>
      <c r="CL47" s="223" t="str">
        <f t="shared" si="60"/>
        <v/>
      </c>
      <c r="CM47" s="231" t="str">
        <f t="shared" si="61"/>
        <v/>
      </c>
      <c r="CN47" s="223" t="str">
        <f t="shared" si="62"/>
        <v/>
      </c>
      <c r="CO47" s="231" t="str">
        <f t="shared" si="63"/>
        <v/>
      </c>
      <c r="CP47" s="231" t="str">
        <f t="shared" si="30"/>
        <v/>
      </c>
      <c r="CQ47" s="223" t="str">
        <f>IF(CP47="","",SUMPRODUCT(--(CH47=$CH$8:$CH$151),--(CJ47=$CJ$8:$CJ$151),--(CP47&lt;$CP$8:$CP$151))+COUNTIF($CP$8:CP47,CP47))</f>
        <v/>
      </c>
    </row>
    <row r="48" spans="1:95" ht="29.1" customHeight="1">
      <c r="A48" s="212" t="str">
        <f t="shared" si="25"/>
        <v/>
      </c>
      <c r="B48" s="77">
        <v>41</v>
      </c>
      <c r="C48" s="16" t="str">
        <f t="shared" si="32"/>
        <v/>
      </c>
      <c r="D48" s="130" t="str">
        <f t="shared" si="33"/>
        <v/>
      </c>
      <c r="E48" s="130" t="str">
        <f t="shared" si="34"/>
        <v/>
      </c>
      <c r="F48" s="131" t="str">
        <f t="shared" si="35"/>
        <v/>
      </c>
      <c r="G48" s="131" t="str">
        <f t="shared" si="36"/>
        <v/>
      </c>
      <c r="H48" s="131" t="str">
        <f t="shared" si="37"/>
        <v/>
      </c>
      <c r="I48" s="132" t="str">
        <f t="shared" si="38"/>
        <v/>
      </c>
      <c r="J48" s="132" t="str">
        <f t="shared" si="39"/>
        <v/>
      </c>
      <c r="K48" s="16" t="str">
        <f t="shared" si="40"/>
        <v/>
      </c>
      <c r="L48" s="16" t="str">
        <f t="shared" si="41"/>
        <v/>
      </c>
      <c r="M48" s="132" t="str">
        <f t="shared" si="42"/>
        <v/>
      </c>
      <c r="N48" s="16" t="str">
        <f t="shared" si="43"/>
        <v/>
      </c>
      <c r="O48" s="133" t="str">
        <f t="shared" si="44"/>
        <v/>
      </c>
      <c r="P48" s="16" t="str">
        <f t="shared" si="45"/>
        <v/>
      </c>
      <c r="Q48" s="133" t="str">
        <f t="shared" si="46"/>
        <v/>
      </c>
      <c r="R48" s="133" t="str">
        <f t="shared" si="47"/>
        <v/>
      </c>
      <c r="S48" s="140" t="str">
        <f>IF(R48="","",SUMPRODUCT(--(L48=$L$8:$L$151),--(J48=$J$8:$J$151),--(R48&lt;$R$8:$R$151))+COUNTIF($R$8:R48,R48))</f>
        <v/>
      </c>
      <c r="U48" s="212"/>
      <c r="V48" s="223"/>
      <c r="BZ48" s="223">
        <v>41</v>
      </c>
      <c r="CA48" s="223" t="str">
        <f>IF(CP48="","",SUMPRODUCT(--(CH48=$CH$8:$CH$151),--(CJ48=$CJ$8:$CJ$151),--(CP48&lt;$CP$8:$CP$151))+COUNTIF($CP$8:CP48,CP48))</f>
        <v/>
      </c>
      <c r="CB48" s="223" t="str">
        <f t="shared" si="50"/>
        <v/>
      </c>
      <c r="CC48" s="223" t="str">
        <f t="shared" si="51"/>
        <v/>
      </c>
      <c r="CD48" s="223" t="str">
        <f t="shared" si="52"/>
        <v/>
      </c>
      <c r="CE48" s="223" t="str">
        <f t="shared" si="53"/>
        <v/>
      </c>
      <c r="CF48" s="223" t="str">
        <f t="shared" si="54"/>
        <v/>
      </c>
      <c r="CG48" s="223" t="str">
        <f t="shared" si="55"/>
        <v/>
      </c>
      <c r="CH48" s="223" t="str">
        <f t="shared" si="56"/>
        <v/>
      </c>
      <c r="CI48" s="223" t="str">
        <f t="shared" si="57"/>
        <v/>
      </c>
      <c r="CJ48" s="223" t="str">
        <f t="shared" si="58"/>
        <v/>
      </c>
      <c r="CK48" s="223" t="str">
        <f t="shared" si="59"/>
        <v/>
      </c>
      <c r="CL48" s="223" t="str">
        <f t="shared" si="60"/>
        <v/>
      </c>
      <c r="CM48" s="231" t="str">
        <f t="shared" si="61"/>
        <v/>
      </c>
      <c r="CN48" s="223" t="str">
        <f t="shared" si="62"/>
        <v/>
      </c>
      <c r="CO48" s="231" t="str">
        <f t="shared" si="63"/>
        <v/>
      </c>
      <c r="CP48" s="231" t="str">
        <f t="shared" si="30"/>
        <v/>
      </c>
      <c r="CQ48" s="223" t="str">
        <f>IF(CP48="","",SUMPRODUCT(--(CH48=$CH$8:$CH$151),--(CJ48=$CJ$8:$CJ$151),--(CP48&lt;$CP$8:$CP$151))+COUNTIF($CP$8:CP48,CP48))</f>
        <v/>
      </c>
    </row>
    <row r="49" spans="1:95" ht="29.1" customHeight="1">
      <c r="A49" s="212" t="str">
        <f t="shared" si="25"/>
        <v/>
      </c>
      <c r="B49" s="77">
        <v>42</v>
      </c>
      <c r="C49" s="16" t="str">
        <f t="shared" si="32"/>
        <v/>
      </c>
      <c r="D49" s="130" t="str">
        <f t="shared" si="33"/>
        <v/>
      </c>
      <c r="E49" s="130" t="str">
        <f t="shared" si="34"/>
        <v/>
      </c>
      <c r="F49" s="131" t="str">
        <f t="shared" si="35"/>
        <v/>
      </c>
      <c r="G49" s="131" t="str">
        <f t="shared" si="36"/>
        <v/>
      </c>
      <c r="H49" s="131" t="str">
        <f t="shared" si="37"/>
        <v/>
      </c>
      <c r="I49" s="132" t="str">
        <f t="shared" si="38"/>
        <v/>
      </c>
      <c r="J49" s="132" t="str">
        <f t="shared" si="39"/>
        <v/>
      </c>
      <c r="K49" s="16" t="str">
        <f t="shared" si="40"/>
        <v/>
      </c>
      <c r="L49" s="16" t="str">
        <f t="shared" si="41"/>
        <v/>
      </c>
      <c r="M49" s="132" t="str">
        <f t="shared" si="42"/>
        <v/>
      </c>
      <c r="N49" s="16" t="str">
        <f t="shared" si="43"/>
        <v/>
      </c>
      <c r="O49" s="133" t="str">
        <f t="shared" si="44"/>
        <v/>
      </c>
      <c r="P49" s="16" t="str">
        <f t="shared" si="45"/>
        <v/>
      </c>
      <c r="Q49" s="133" t="str">
        <f t="shared" si="46"/>
        <v/>
      </c>
      <c r="R49" s="133" t="str">
        <f t="shared" si="47"/>
        <v/>
      </c>
      <c r="S49" s="140" t="str">
        <f>IF(R49="","",SUMPRODUCT(--(L49=$L$8:$L$151),--(J49=$J$8:$J$151),--(R49&lt;$R$8:$R$151))+COUNTIF($R$8:R49,R49))</f>
        <v/>
      </c>
      <c r="U49" s="212"/>
      <c r="V49" s="223"/>
      <c r="BZ49" s="223">
        <v>42</v>
      </c>
      <c r="CA49" s="223" t="str">
        <f>IF(CP49="","",SUMPRODUCT(--(CH49=$CH$8:$CH$151),--(CJ49=$CJ$8:$CJ$151),--(CP49&lt;$CP$8:$CP$151))+COUNTIF($CP$8:CP49,CP49))</f>
        <v/>
      </c>
      <c r="CB49" s="223" t="str">
        <f t="shared" si="50"/>
        <v/>
      </c>
      <c r="CC49" s="223" t="str">
        <f t="shared" si="51"/>
        <v/>
      </c>
      <c r="CD49" s="223" t="str">
        <f t="shared" si="52"/>
        <v/>
      </c>
      <c r="CE49" s="223" t="str">
        <f t="shared" si="53"/>
        <v/>
      </c>
      <c r="CF49" s="223" t="str">
        <f t="shared" si="54"/>
        <v/>
      </c>
      <c r="CG49" s="223" t="str">
        <f t="shared" si="55"/>
        <v/>
      </c>
      <c r="CH49" s="223" t="str">
        <f t="shared" si="56"/>
        <v/>
      </c>
      <c r="CI49" s="223" t="str">
        <f t="shared" si="57"/>
        <v/>
      </c>
      <c r="CJ49" s="223" t="str">
        <f t="shared" si="58"/>
        <v/>
      </c>
      <c r="CK49" s="223" t="str">
        <f t="shared" si="59"/>
        <v/>
      </c>
      <c r="CL49" s="223" t="str">
        <f t="shared" si="60"/>
        <v/>
      </c>
      <c r="CM49" s="231" t="str">
        <f t="shared" si="61"/>
        <v/>
      </c>
      <c r="CN49" s="223" t="str">
        <f t="shared" si="62"/>
        <v/>
      </c>
      <c r="CO49" s="231" t="str">
        <f t="shared" si="63"/>
        <v/>
      </c>
      <c r="CP49" s="231" t="str">
        <f t="shared" si="30"/>
        <v/>
      </c>
      <c r="CQ49" s="223" t="str">
        <f>IF(CP49="","",SUMPRODUCT(--(CH49=$CH$8:$CH$151),--(CJ49=$CJ$8:$CJ$151),--(CP49&lt;$CP$8:$CP$151))+COUNTIF($CP$8:CP49,CP49))</f>
        <v/>
      </c>
    </row>
    <row r="50" spans="1:95" ht="29.1" customHeight="1">
      <c r="A50" s="212" t="str">
        <f t="shared" si="25"/>
        <v/>
      </c>
      <c r="B50" s="77">
        <v>43</v>
      </c>
      <c r="C50" s="16" t="str">
        <f t="shared" si="32"/>
        <v/>
      </c>
      <c r="D50" s="130" t="str">
        <f t="shared" si="33"/>
        <v/>
      </c>
      <c r="E50" s="130" t="str">
        <f t="shared" si="34"/>
        <v/>
      </c>
      <c r="F50" s="131" t="str">
        <f t="shared" si="35"/>
        <v/>
      </c>
      <c r="G50" s="131" t="str">
        <f t="shared" si="36"/>
        <v/>
      </c>
      <c r="H50" s="131" t="str">
        <f t="shared" si="37"/>
        <v/>
      </c>
      <c r="I50" s="132" t="str">
        <f t="shared" si="38"/>
        <v/>
      </c>
      <c r="J50" s="132" t="str">
        <f t="shared" si="39"/>
        <v/>
      </c>
      <c r="K50" s="16" t="str">
        <f t="shared" si="40"/>
        <v/>
      </c>
      <c r="L50" s="16" t="str">
        <f t="shared" si="41"/>
        <v/>
      </c>
      <c r="M50" s="132" t="str">
        <f t="shared" si="42"/>
        <v/>
      </c>
      <c r="N50" s="16" t="str">
        <f t="shared" si="43"/>
        <v/>
      </c>
      <c r="O50" s="133" t="str">
        <f t="shared" si="44"/>
        <v/>
      </c>
      <c r="P50" s="16" t="str">
        <f t="shared" si="45"/>
        <v/>
      </c>
      <c r="Q50" s="133" t="str">
        <f t="shared" si="46"/>
        <v/>
      </c>
      <c r="R50" s="133" t="str">
        <f t="shared" si="47"/>
        <v/>
      </c>
      <c r="S50" s="140" t="str">
        <f>IF(R50="","",SUMPRODUCT(--(L50=$L$8:$L$151),--(J50=$J$8:$J$151),--(R50&lt;$R$8:$R$151))+COUNTIF($R$8:R50,R50))</f>
        <v/>
      </c>
      <c r="U50" s="212"/>
      <c r="V50" s="223"/>
      <c r="BZ50" s="223">
        <v>43</v>
      </c>
      <c r="CA50" s="223" t="str">
        <f>IF(CP50="","",SUMPRODUCT(--(CH50=$CH$8:$CH$151),--(CJ50=$CJ$8:$CJ$151),--(CP50&lt;$CP$8:$CP$151))+COUNTIF($CP$8:CP50,CP50))</f>
        <v/>
      </c>
      <c r="CB50" s="223" t="str">
        <f t="shared" si="50"/>
        <v/>
      </c>
      <c r="CC50" s="223" t="str">
        <f t="shared" si="51"/>
        <v/>
      </c>
      <c r="CD50" s="223" t="str">
        <f t="shared" si="52"/>
        <v/>
      </c>
      <c r="CE50" s="223" t="str">
        <f t="shared" si="53"/>
        <v/>
      </c>
      <c r="CF50" s="223" t="str">
        <f t="shared" si="54"/>
        <v/>
      </c>
      <c r="CG50" s="223" t="str">
        <f t="shared" si="55"/>
        <v/>
      </c>
      <c r="CH50" s="223" t="str">
        <f t="shared" si="56"/>
        <v/>
      </c>
      <c r="CI50" s="223" t="str">
        <f t="shared" si="57"/>
        <v/>
      </c>
      <c r="CJ50" s="223" t="str">
        <f t="shared" si="58"/>
        <v/>
      </c>
      <c r="CK50" s="223" t="str">
        <f t="shared" si="59"/>
        <v/>
      </c>
      <c r="CL50" s="223" t="str">
        <f t="shared" si="60"/>
        <v/>
      </c>
      <c r="CM50" s="231" t="str">
        <f t="shared" si="61"/>
        <v/>
      </c>
      <c r="CN50" s="223" t="str">
        <f t="shared" si="62"/>
        <v/>
      </c>
      <c r="CO50" s="231" t="str">
        <f t="shared" si="63"/>
        <v/>
      </c>
      <c r="CP50" s="231" t="str">
        <f t="shared" si="30"/>
        <v/>
      </c>
      <c r="CQ50" s="223" t="str">
        <f>IF(CP50="","",SUMPRODUCT(--(CH50=$CH$8:$CH$151),--(CJ50=$CJ$8:$CJ$151),--(CP50&lt;$CP$8:$CP$151))+COUNTIF($CP$8:CP50,CP50))</f>
        <v/>
      </c>
    </row>
    <row r="51" spans="1:95" ht="29.1" customHeight="1">
      <c r="A51" s="212" t="str">
        <f t="shared" si="25"/>
        <v/>
      </c>
      <c r="B51" s="77">
        <v>44</v>
      </c>
      <c r="C51" s="16" t="str">
        <f t="shared" si="32"/>
        <v/>
      </c>
      <c r="D51" s="130" t="str">
        <f t="shared" si="33"/>
        <v/>
      </c>
      <c r="E51" s="130" t="str">
        <f t="shared" si="34"/>
        <v/>
      </c>
      <c r="F51" s="131" t="str">
        <f t="shared" si="35"/>
        <v/>
      </c>
      <c r="G51" s="131" t="str">
        <f t="shared" si="36"/>
        <v/>
      </c>
      <c r="H51" s="131" t="str">
        <f t="shared" si="37"/>
        <v/>
      </c>
      <c r="I51" s="132" t="str">
        <f t="shared" si="38"/>
        <v/>
      </c>
      <c r="J51" s="132" t="str">
        <f t="shared" si="39"/>
        <v/>
      </c>
      <c r="K51" s="16" t="str">
        <f t="shared" si="40"/>
        <v/>
      </c>
      <c r="L51" s="16" t="str">
        <f t="shared" si="41"/>
        <v/>
      </c>
      <c r="M51" s="132" t="str">
        <f t="shared" si="42"/>
        <v/>
      </c>
      <c r="N51" s="16" t="str">
        <f t="shared" si="43"/>
        <v/>
      </c>
      <c r="O51" s="133" t="str">
        <f t="shared" si="44"/>
        <v/>
      </c>
      <c r="P51" s="16" t="str">
        <f t="shared" si="45"/>
        <v/>
      </c>
      <c r="Q51" s="133" t="str">
        <f t="shared" si="46"/>
        <v/>
      </c>
      <c r="R51" s="133" t="str">
        <f t="shared" si="47"/>
        <v/>
      </c>
      <c r="S51" s="140" t="str">
        <f>IF(R51="","",SUMPRODUCT(--(L51=$L$8:$L$151),--(J51=$J$8:$J$151),--(R51&lt;$R$8:$R$151))+COUNTIF($R$8:R51,R51))</f>
        <v/>
      </c>
      <c r="U51" s="212"/>
      <c r="V51" s="223"/>
      <c r="BZ51" s="223">
        <v>44</v>
      </c>
      <c r="CA51" s="223" t="str">
        <f>IF(CP51="","",SUMPRODUCT(--(CH51=$CH$8:$CH$151),--(CJ51=$CJ$8:$CJ$151),--(CP51&lt;$CP$8:$CP$151))+COUNTIF($CP$8:CP51,CP51))</f>
        <v/>
      </c>
      <c r="CB51" s="223" t="str">
        <f t="shared" si="50"/>
        <v/>
      </c>
      <c r="CC51" s="223" t="str">
        <f t="shared" si="51"/>
        <v/>
      </c>
      <c r="CD51" s="223" t="str">
        <f t="shared" si="52"/>
        <v/>
      </c>
      <c r="CE51" s="223" t="str">
        <f t="shared" si="53"/>
        <v/>
      </c>
      <c r="CF51" s="223" t="str">
        <f t="shared" si="54"/>
        <v/>
      </c>
      <c r="CG51" s="223" t="str">
        <f t="shared" si="55"/>
        <v/>
      </c>
      <c r="CH51" s="223" t="str">
        <f t="shared" si="56"/>
        <v/>
      </c>
      <c r="CI51" s="223" t="str">
        <f t="shared" si="57"/>
        <v/>
      </c>
      <c r="CJ51" s="223" t="str">
        <f t="shared" si="58"/>
        <v/>
      </c>
      <c r="CK51" s="223" t="str">
        <f t="shared" si="59"/>
        <v/>
      </c>
      <c r="CL51" s="223" t="str">
        <f t="shared" si="60"/>
        <v/>
      </c>
      <c r="CM51" s="231" t="str">
        <f t="shared" si="61"/>
        <v/>
      </c>
      <c r="CN51" s="223" t="str">
        <f t="shared" si="62"/>
        <v/>
      </c>
      <c r="CO51" s="231" t="str">
        <f t="shared" si="63"/>
        <v/>
      </c>
      <c r="CP51" s="231" t="str">
        <f t="shared" si="30"/>
        <v/>
      </c>
      <c r="CQ51" s="223" t="str">
        <f>IF(CP51="","",SUMPRODUCT(--(CH51=$CH$8:$CH$151),--(CJ51=$CJ$8:$CJ$151),--(CP51&lt;$CP$8:$CP$151))+COUNTIF($CP$8:CP51,CP51))</f>
        <v/>
      </c>
    </row>
    <row r="52" spans="1:95" ht="29.1" customHeight="1">
      <c r="A52" s="212" t="str">
        <f t="shared" si="25"/>
        <v/>
      </c>
      <c r="B52" s="77">
        <v>45</v>
      </c>
      <c r="C52" s="16" t="str">
        <f t="shared" si="32"/>
        <v/>
      </c>
      <c r="D52" s="130" t="str">
        <f t="shared" si="33"/>
        <v/>
      </c>
      <c r="E52" s="130" t="str">
        <f t="shared" si="34"/>
        <v/>
      </c>
      <c r="F52" s="131" t="str">
        <f t="shared" si="35"/>
        <v/>
      </c>
      <c r="G52" s="131" t="str">
        <f t="shared" si="36"/>
        <v/>
      </c>
      <c r="H52" s="131" t="str">
        <f t="shared" si="37"/>
        <v/>
      </c>
      <c r="I52" s="132" t="str">
        <f t="shared" si="38"/>
        <v/>
      </c>
      <c r="J52" s="132" t="str">
        <f t="shared" si="39"/>
        <v/>
      </c>
      <c r="K52" s="16" t="str">
        <f t="shared" si="40"/>
        <v/>
      </c>
      <c r="L52" s="16" t="str">
        <f t="shared" si="41"/>
        <v/>
      </c>
      <c r="M52" s="132" t="str">
        <f t="shared" si="42"/>
        <v/>
      </c>
      <c r="N52" s="16" t="str">
        <f t="shared" si="43"/>
        <v/>
      </c>
      <c r="O52" s="133" t="str">
        <f t="shared" si="44"/>
        <v/>
      </c>
      <c r="P52" s="16" t="str">
        <f t="shared" si="45"/>
        <v/>
      </c>
      <c r="Q52" s="133" t="str">
        <f t="shared" si="46"/>
        <v/>
      </c>
      <c r="R52" s="133" t="str">
        <f t="shared" si="47"/>
        <v/>
      </c>
      <c r="S52" s="140" t="str">
        <f>IF(R52="","",SUMPRODUCT(--(L52=$L$8:$L$151),--(J52=$J$8:$J$151),--(R52&lt;$R$8:$R$151))+COUNTIF($R$8:R52,R52))</f>
        <v/>
      </c>
      <c r="U52" s="212"/>
      <c r="V52" s="223"/>
      <c r="BZ52" s="223">
        <v>45</v>
      </c>
      <c r="CA52" s="223" t="str">
        <f>IF(CP52="","",SUMPRODUCT(--(CH52=$CH$8:$CH$151),--(CJ52=$CJ$8:$CJ$151),--(CP52&lt;$CP$8:$CP$151))+COUNTIF($CP$8:CP52,CP52))</f>
        <v/>
      </c>
      <c r="CB52" s="223" t="str">
        <f t="shared" si="50"/>
        <v/>
      </c>
      <c r="CC52" s="223" t="str">
        <f t="shared" si="51"/>
        <v/>
      </c>
      <c r="CD52" s="223" t="str">
        <f t="shared" si="52"/>
        <v/>
      </c>
      <c r="CE52" s="223" t="str">
        <f t="shared" si="53"/>
        <v/>
      </c>
      <c r="CF52" s="223" t="str">
        <f t="shared" si="54"/>
        <v/>
      </c>
      <c r="CG52" s="223" t="str">
        <f t="shared" si="55"/>
        <v/>
      </c>
      <c r="CH52" s="223" t="str">
        <f t="shared" si="56"/>
        <v/>
      </c>
      <c r="CI52" s="223" t="str">
        <f t="shared" si="57"/>
        <v/>
      </c>
      <c r="CJ52" s="223" t="str">
        <f t="shared" si="58"/>
        <v/>
      </c>
      <c r="CK52" s="223" t="str">
        <f t="shared" si="59"/>
        <v/>
      </c>
      <c r="CL52" s="223" t="str">
        <f t="shared" si="60"/>
        <v/>
      </c>
      <c r="CM52" s="231" t="str">
        <f t="shared" si="61"/>
        <v/>
      </c>
      <c r="CN52" s="223" t="str">
        <f t="shared" si="62"/>
        <v/>
      </c>
      <c r="CO52" s="231" t="str">
        <f t="shared" si="63"/>
        <v/>
      </c>
      <c r="CP52" s="231" t="str">
        <f t="shared" si="30"/>
        <v/>
      </c>
      <c r="CQ52" s="223" t="str">
        <f>IF(CP52="","",SUMPRODUCT(--(CH52=$CH$8:$CH$151),--(CJ52=$CJ$8:$CJ$151),--(CP52&lt;$CP$8:$CP$151))+COUNTIF($CP$8:CP52,CP52))</f>
        <v/>
      </c>
    </row>
    <row r="53" spans="1:95" ht="29.1" customHeight="1">
      <c r="A53" s="212" t="str">
        <f t="shared" si="25"/>
        <v/>
      </c>
      <c r="B53" s="77">
        <v>46</v>
      </c>
      <c r="C53" s="16" t="str">
        <f t="shared" si="32"/>
        <v/>
      </c>
      <c r="D53" s="130" t="str">
        <f t="shared" si="33"/>
        <v/>
      </c>
      <c r="E53" s="130" t="str">
        <f t="shared" si="34"/>
        <v/>
      </c>
      <c r="F53" s="131" t="str">
        <f t="shared" si="35"/>
        <v/>
      </c>
      <c r="G53" s="131" t="str">
        <f t="shared" si="36"/>
        <v/>
      </c>
      <c r="H53" s="131" t="str">
        <f t="shared" si="37"/>
        <v/>
      </c>
      <c r="I53" s="132" t="str">
        <f t="shared" si="38"/>
        <v/>
      </c>
      <c r="J53" s="132" t="str">
        <f t="shared" si="39"/>
        <v/>
      </c>
      <c r="K53" s="16" t="str">
        <f t="shared" si="40"/>
        <v/>
      </c>
      <c r="L53" s="16" t="str">
        <f t="shared" si="41"/>
        <v/>
      </c>
      <c r="M53" s="132" t="str">
        <f t="shared" si="42"/>
        <v/>
      </c>
      <c r="N53" s="16" t="str">
        <f t="shared" si="43"/>
        <v/>
      </c>
      <c r="O53" s="133" t="str">
        <f t="shared" si="44"/>
        <v/>
      </c>
      <c r="P53" s="16" t="str">
        <f t="shared" si="45"/>
        <v/>
      </c>
      <c r="Q53" s="133" t="str">
        <f t="shared" si="46"/>
        <v/>
      </c>
      <c r="R53" s="133" t="str">
        <f t="shared" si="47"/>
        <v/>
      </c>
      <c r="S53" s="140" t="str">
        <f>IF(R53="","",SUMPRODUCT(--(L53=$L$8:$L$151),--(J53=$J$8:$J$151),--(R53&lt;$R$8:$R$151))+COUNTIF($R$8:R53,R53))</f>
        <v/>
      </c>
      <c r="U53" s="212"/>
      <c r="V53" s="223"/>
      <c r="BZ53" s="223">
        <v>46</v>
      </c>
      <c r="CA53" s="223" t="str">
        <f>IF(CP53="","",SUMPRODUCT(--(CH53=$CH$8:$CH$151),--(CJ53=$CJ$8:$CJ$151),--(CP53&lt;$CP$8:$CP$151))+COUNTIF($CP$8:CP53,CP53))</f>
        <v/>
      </c>
      <c r="CB53" s="223" t="str">
        <f t="shared" si="50"/>
        <v/>
      </c>
      <c r="CC53" s="223" t="str">
        <f t="shared" si="51"/>
        <v/>
      </c>
      <c r="CD53" s="223" t="str">
        <f t="shared" si="52"/>
        <v/>
      </c>
      <c r="CE53" s="223" t="str">
        <f t="shared" si="53"/>
        <v/>
      </c>
      <c r="CF53" s="223" t="str">
        <f t="shared" si="54"/>
        <v/>
      </c>
      <c r="CG53" s="223" t="str">
        <f t="shared" si="55"/>
        <v/>
      </c>
      <c r="CH53" s="223" t="str">
        <f t="shared" si="56"/>
        <v/>
      </c>
      <c r="CI53" s="223" t="str">
        <f t="shared" si="57"/>
        <v/>
      </c>
      <c r="CJ53" s="223" t="str">
        <f t="shared" si="58"/>
        <v/>
      </c>
      <c r="CK53" s="223" t="str">
        <f t="shared" si="59"/>
        <v/>
      </c>
      <c r="CL53" s="223" t="str">
        <f t="shared" si="60"/>
        <v/>
      </c>
      <c r="CM53" s="231" t="str">
        <f t="shared" si="61"/>
        <v/>
      </c>
      <c r="CN53" s="223" t="str">
        <f t="shared" si="62"/>
        <v/>
      </c>
      <c r="CO53" s="231" t="str">
        <f t="shared" si="63"/>
        <v/>
      </c>
      <c r="CP53" s="231" t="str">
        <f t="shared" si="30"/>
        <v/>
      </c>
      <c r="CQ53" s="223" t="str">
        <f>IF(CP53="","",SUMPRODUCT(--(CH53=$CH$8:$CH$151),--(CJ53=$CJ$8:$CJ$151),--(CP53&lt;$CP$8:$CP$151))+COUNTIF($CP$8:CP53,CP53))</f>
        <v/>
      </c>
    </row>
    <row r="54" spans="1:95" ht="29.1" customHeight="1">
      <c r="A54" s="212" t="str">
        <f t="shared" si="25"/>
        <v/>
      </c>
      <c r="B54" s="77">
        <v>47</v>
      </c>
      <c r="C54" s="16" t="str">
        <f t="shared" si="32"/>
        <v/>
      </c>
      <c r="D54" s="130" t="str">
        <f t="shared" si="33"/>
        <v/>
      </c>
      <c r="E54" s="130" t="str">
        <f t="shared" si="34"/>
        <v/>
      </c>
      <c r="F54" s="131" t="str">
        <f t="shared" si="35"/>
        <v/>
      </c>
      <c r="G54" s="131" t="str">
        <f t="shared" si="36"/>
        <v/>
      </c>
      <c r="H54" s="131" t="str">
        <f t="shared" si="37"/>
        <v/>
      </c>
      <c r="I54" s="132" t="str">
        <f t="shared" si="38"/>
        <v/>
      </c>
      <c r="J54" s="132" t="str">
        <f t="shared" si="39"/>
        <v/>
      </c>
      <c r="K54" s="16" t="str">
        <f t="shared" si="40"/>
        <v/>
      </c>
      <c r="L54" s="16" t="str">
        <f t="shared" si="41"/>
        <v/>
      </c>
      <c r="M54" s="132" t="str">
        <f t="shared" si="42"/>
        <v/>
      </c>
      <c r="N54" s="16" t="str">
        <f t="shared" si="43"/>
        <v/>
      </c>
      <c r="O54" s="133" t="str">
        <f t="shared" si="44"/>
        <v/>
      </c>
      <c r="P54" s="16" t="str">
        <f t="shared" si="45"/>
        <v/>
      </c>
      <c r="Q54" s="133" t="str">
        <f t="shared" si="46"/>
        <v/>
      </c>
      <c r="R54" s="133" t="str">
        <f t="shared" si="47"/>
        <v/>
      </c>
      <c r="S54" s="140" t="str">
        <f>IF(R54="","",SUMPRODUCT(--(L54=$L$8:$L$151),--(J54=$J$8:$J$151),--(R54&lt;$R$8:$R$151))+COUNTIF($R$8:R54,R54))</f>
        <v/>
      </c>
      <c r="U54" s="212"/>
      <c r="V54" s="223"/>
      <c r="BZ54" s="223">
        <v>47</v>
      </c>
      <c r="CA54" s="223" t="str">
        <f>IF(CP54="","",SUMPRODUCT(--(CH54=$CH$8:$CH$151),--(CJ54=$CJ$8:$CJ$151),--(CP54&lt;$CP$8:$CP$151))+COUNTIF($CP$8:CP54,CP54))</f>
        <v/>
      </c>
      <c r="CB54" s="223" t="str">
        <f t="shared" si="50"/>
        <v/>
      </c>
      <c r="CC54" s="223" t="str">
        <f t="shared" si="51"/>
        <v/>
      </c>
      <c r="CD54" s="223" t="str">
        <f t="shared" si="52"/>
        <v/>
      </c>
      <c r="CE54" s="223" t="str">
        <f t="shared" si="53"/>
        <v/>
      </c>
      <c r="CF54" s="223" t="str">
        <f t="shared" si="54"/>
        <v/>
      </c>
      <c r="CG54" s="223" t="str">
        <f t="shared" si="55"/>
        <v/>
      </c>
      <c r="CH54" s="223" t="str">
        <f t="shared" si="56"/>
        <v/>
      </c>
      <c r="CI54" s="223" t="str">
        <f t="shared" si="57"/>
        <v/>
      </c>
      <c r="CJ54" s="223" t="str">
        <f t="shared" si="58"/>
        <v/>
      </c>
      <c r="CK54" s="223" t="str">
        <f t="shared" si="59"/>
        <v/>
      </c>
      <c r="CL54" s="223" t="str">
        <f t="shared" si="60"/>
        <v/>
      </c>
      <c r="CM54" s="231" t="str">
        <f t="shared" si="61"/>
        <v/>
      </c>
      <c r="CN54" s="223" t="str">
        <f t="shared" si="62"/>
        <v/>
      </c>
      <c r="CO54" s="231" t="str">
        <f t="shared" si="63"/>
        <v/>
      </c>
      <c r="CP54" s="231" t="str">
        <f t="shared" si="30"/>
        <v/>
      </c>
      <c r="CQ54" s="223" t="str">
        <f>IF(CP54="","",SUMPRODUCT(--(CH54=$CH$8:$CH$151),--(CJ54=$CJ$8:$CJ$151),--(CP54&lt;$CP$8:$CP$151))+COUNTIF($CP$8:CP54,CP54))</f>
        <v/>
      </c>
    </row>
    <row r="55" spans="1:95" ht="29.1" customHeight="1">
      <c r="A55" s="212" t="str">
        <f t="shared" si="25"/>
        <v/>
      </c>
      <c r="B55" s="77">
        <v>48</v>
      </c>
      <c r="C55" s="16" t="str">
        <f t="shared" si="32"/>
        <v/>
      </c>
      <c r="D55" s="130" t="str">
        <f t="shared" si="33"/>
        <v/>
      </c>
      <c r="E55" s="130" t="str">
        <f t="shared" si="34"/>
        <v/>
      </c>
      <c r="F55" s="131" t="str">
        <f t="shared" si="35"/>
        <v/>
      </c>
      <c r="G55" s="131" t="str">
        <f t="shared" si="36"/>
        <v/>
      </c>
      <c r="H55" s="131" t="str">
        <f t="shared" si="37"/>
        <v/>
      </c>
      <c r="I55" s="132" t="str">
        <f t="shared" si="38"/>
        <v/>
      </c>
      <c r="J55" s="132" t="str">
        <f t="shared" si="39"/>
        <v/>
      </c>
      <c r="K55" s="16" t="str">
        <f t="shared" si="40"/>
        <v/>
      </c>
      <c r="L55" s="16" t="str">
        <f t="shared" si="41"/>
        <v/>
      </c>
      <c r="M55" s="132" t="str">
        <f t="shared" si="42"/>
        <v/>
      </c>
      <c r="N55" s="16" t="str">
        <f t="shared" si="43"/>
        <v/>
      </c>
      <c r="O55" s="133" t="str">
        <f t="shared" si="44"/>
        <v/>
      </c>
      <c r="P55" s="16" t="str">
        <f t="shared" si="45"/>
        <v/>
      </c>
      <c r="Q55" s="133" t="str">
        <f t="shared" si="46"/>
        <v/>
      </c>
      <c r="R55" s="133" t="str">
        <f t="shared" si="47"/>
        <v/>
      </c>
      <c r="S55" s="140" t="str">
        <f>IF(R55="","",SUMPRODUCT(--(L55=$L$8:$L$151),--(J55=$J$8:$J$151),--(R55&lt;$R$8:$R$151))+COUNTIF($R$8:R55,R55))</f>
        <v/>
      </c>
      <c r="U55" s="212"/>
      <c r="V55" s="223"/>
      <c r="BZ55" s="223">
        <v>48</v>
      </c>
      <c r="CA55" s="223" t="str">
        <f>IF(CP55="","",SUMPRODUCT(--(CH55=$CH$8:$CH$151),--(CJ55=$CJ$8:$CJ$151),--(CP55&lt;$CP$8:$CP$151))+COUNTIF($CP$8:CP55,CP55))</f>
        <v/>
      </c>
      <c r="CB55" s="223" t="str">
        <f t="shared" si="50"/>
        <v/>
      </c>
      <c r="CC55" s="223" t="str">
        <f t="shared" si="51"/>
        <v/>
      </c>
      <c r="CD55" s="223" t="str">
        <f t="shared" si="52"/>
        <v/>
      </c>
      <c r="CE55" s="223" t="str">
        <f t="shared" si="53"/>
        <v/>
      </c>
      <c r="CF55" s="223" t="str">
        <f t="shared" si="54"/>
        <v/>
      </c>
      <c r="CG55" s="223" t="str">
        <f t="shared" si="55"/>
        <v/>
      </c>
      <c r="CH55" s="223" t="str">
        <f t="shared" si="56"/>
        <v/>
      </c>
      <c r="CI55" s="223" t="str">
        <f t="shared" si="57"/>
        <v/>
      </c>
      <c r="CJ55" s="223" t="str">
        <f t="shared" si="58"/>
        <v/>
      </c>
      <c r="CK55" s="223" t="str">
        <f t="shared" si="59"/>
        <v/>
      </c>
      <c r="CL55" s="223" t="str">
        <f t="shared" si="60"/>
        <v/>
      </c>
      <c r="CM55" s="231" t="str">
        <f t="shared" si="61"/>
        <v/>
      </c>
      <c r="CN55" s="223" t="str">
        <f t="shared" si="62"/>
        <v/>
      </c>
      <c r="CO55" s="231" t="str">
        <f t="shared" si="63"/>
        <v/>
      </c>
      <c r="CP55" s="231" t="str">
        <f t="shared" si="30"/>
        <v/>
      </c>
      <c r="CQ55" s="223" t="str">
        <f>IF(CP55="","",SUMPRODUCT(--(CH55=$CH$8:$CH$151),--(CJ55=$CJ$8:$CJ$151),--(CP55&lt;$CP$8:$CP$151))+COUNTIF($CP$8:CP55,CP55))</f>
        <v/>
      </c>
    </row>
    <row r="56" spans="1:95" ht="29.1" customHeight="1">
      <c r="A56" s="212" t="str">
        <f t="shared" si="25"/>
        <v/>
      </c>
      <c r="B56" s="77">
        <v>49</v>
      </c>
      <c r="C56" s="16" t="str">
        <f t="shared" si="32"/>
        <v/>
      </c>
      <c r="D56" s="130" t="str">
        <f t="shared" si="33"/>
        <v/>
      </c>
      <c r="E56" s="130" t="str">
        <f t="shared" si="34"/>
        <v/>
      </c>
      <c r="F56" s="131" t="str">
        <f t="shared" si="35"/>
        <v/>
      </c>
      <c r="G56" s="131" t="str">
        <f t="shared" si="36"/>
        <v/>
      </c>
      <c r="H56" s="131" t="str">
        <f t="shared" si="37"/>
        <v/>
      </c>
      <c r="I56" s="132" t="str">
        <f t="shared" si="38"/>
        <v/>
      </c>
      <c r="J56" s="132" t="str">
        <f t="shared" si="39"/>
        <v/>
      </c>
      <c r="K56" s="16" t="str">
        <f t="shared" si="40"/>
        <v/>
      </c>
      <c r="L56" s="16" t="str">
        <f t="shared" si="41"/>
        <v/>
      </c>
      <c r="M56" s="132" t="str">
        <f t="shared" si="42"/>
        <v/>
      </c>
      <c r="N56" s="16" t="str">
        <f t="shared" si="43"/>
        <v/>
      </c>
      <c r="O56" s="133" t="str">
        <f t="shared" si="44"/>
        <v/>
      </c>
      <c r="P56" s="16" t="str">
        <f t="shared" si="45"/>
        <v/>
      </c>
      <c r="Q56" s="133" t="str">
        <f t="shared" si="46"/>
        <v/>
      </c>
      <c r="R56" s="133" t="str">
        <f t="shared" si="47"/>
        <v/>
      </c>
      <c r="S56" s="140" t="str">
        <f>IF(R56="","",SUMPRODUCT(--(L56=$L$8:$L$151),--(J56=$J$8:$J$151),--(R56&lt;$R$8:$R$151))+COUNTIF($R$8:R56,R56))</f>
        <v/>
      </c>
      <c r="U56" s="212"/>
      <c r="V56" s="223"/>
      <c r="BZ56" s="223">
        <v>49</v>
      </c>
      <c r="CA56" s="223" t="str">
        <f>IF(CP56="","",SUMPRODUCT(--(CH56=$CH$8:$CH$151),--(CJ56=$CJ$8:$CJ$151),--(CP56&lt;$CP$8:$CP$151))+COUNTIF($CP$8:CP56,CP56))</f>
        <v/>
      </c>
      <c r="CB56" s="223" t="str">
        <f t="shared" si="50"/>
        <v/>
      </c>
      <c r="CC56" s="223" t="str">
        <f t="shared" si="51"/>
        <v/>
      </c>
      <c r="CD56" s="223" t="str">
        <f t="shared" si="52"/>
        <v/>
      </c>
      <c r="CE56" s="223" t="str">
        <f t="shared" si="53"/>
        <v/>
      </c>
      <c r="CF56" s="223" t="str">
        <f t="shared" si="54"/>
        <v/>
      </c>
      <c r="CG56" s="223" t="str">
        <f t="shared" si="55"/>
        <v/>
      </c>
      <c r="CH56" s="223" t="str">
        <f t="shared" si="56"/>
        <v/>
      </c>
      <c r="CI56" s="223" t="str">
        <f t="shared" si="57"/>
        <v/>
      </c>
      <c r="CJ56" s="223" t="str">
        <f t="shared" si="58"/>
        <v/>
      </c>
      <c r="CK56" s="223" t="str">
        <f t="shared" si="59"/>
        <v/>
      </c>
      <c r="CL56" s="223" t="str">
        <f t="shared" si="60"/>
        <v/>
      </c>
      <c r="CM56" s="231" t="str">
        <f t="shared" si="61"/>
        <v/>
      </c>
      <c r="CN56" s="223" t="str">
        <f t="shared" si="62"/>
        <v/>
      </c>
      <c r="CO56" s="231" t="str">
        <f t="shared" si="63"/>
        <v/>
      </c>
      <c r="CP56" s="231" t="str">
        <f t="shared" si="30"/>
        <v/>
      </c>
      <c r="CQ56" s="223" t="str">
        <f>IF(CP56="","",SUMPRODUCT(--(CH56=$CH$8:$CH$151),--(CJ56=$CJ$8:$CJ$151),--(CP56&lt;$CP$8:$CP$151))+COUNTIF($CP$8:CP56,CP56))</f>
        <v/>
      </c>
    </row>
    <row r="57" spans="1:95" ht="29.1" customHeight="1">
      <c r="A57" s="212" t="str">
        <f t="shared" si="25"/>
        <v/>
      </c>
      <c r="B57" s="77">
        <v>50</v>
      </c>
      <c r="C57" s="16" t="str">
        <f t="shared" si="32"/>
        <v/>
      </c>
      <c r="D57" s="130" t="str">
        <f t="shared" si="33"/>
        <v/>
      </c>
      <c r="E57" s="130" t="str">
        <f t="shared" si="34"/>
        <v/>
      </c>
      <c r="F57" s="131" t="str">
        <f t="shared" si="35"/>
        <v/>
      </c>
      <c r="G57" s="131" t="str">
        <f t="shared" si="36"/>
        <v/>
      </c>
      <c r="H57" s="131" t="str">
        <f t="shared" si="37"/>
        <v/>
      </c>
      <c r="I57" s="132" t="str">
        <f t="shared" si="38"/>
        <v/>
      </c>
      <c r="J57" s="132" t="str">
        <f t="shared" si="39"/>
        <v/>
      </c>
      <c r="K57" s="16" t="str">
        <f t="shared" si="40"/>
        <v/>
      </c>
      <c r="L57" s="16" t="str">
        <f t="shared" si="41"/>
        <v/>
      </c>
      <c r="M57" s="132" t="str">
        <f t="shared" si="42"/>
        <v/>
      </c>
      <c r="N57" s="16" t="str">
        <f t="shared" si="43"/>
        <v/>
      </c>
      <c r="O57" s="133" t="str">
        <f t="shared" si="44"/>
        <v/>
      </c>
      <c r="P57" s="16" t="str">
        <f t="shared" si="45"/>
        <v/>
      </c>
      <c r="Q57" s="133" t="str">
        <f t="shared" si="46"/>
        <v/>
      </c>
      <c r="R57" s="133" t="str">
        <f t="shared" si="47"/>
        <v/>
      </c>
      <c r="S57" s="140" t="str">
        <f>IF(R57="","",SUMPRODUCT(--(L57=$L$8:$L$151),--(J57=$J$8:$J$151),--(R57&lt;$R$8:$R$151))+COUNTIF($R$8:R57,R57))</f>
        <v/>
      </c>
      <c r="U57" s="212"/>
      <c r="V57" s="223"/>
      <c r="BZ57" s="223">
        <v>50</v>
      </c>
      <c r="CA57" s="223" t="str">
        <f>IF(CP57="","",SUMPRODUCT(--(CH57=$CH$8:$CH$151),--(CJ57=$CJ$8:$CJ$151),--(CP57&lt;$CP$8:$CP$151))+COUNTIF($CP$8:CP57,CP57))</f>
        <v/>
      </c>
      <c r="CB57" s="223" t="str">
        <f t="shared" si="50"/>
        <v/>
      </c>
      <c r="CC57" s="223" t="str">
        <f t="shared" si="51"/>
        <v/>
      </c>
      <c r="CD57" s="223" t="str">
        <f t="shared" si="52"/>
        <v/>
      </c>
      <c r="CE57" s="223" t="str">
        <f t="shared" si="53"/>
        <v/>
      </c>
      <c r="CF57" s="223" t="str">
        <f t="shared" si="54"/>
        <v/>
      </c>
      <c r="CG57" s="223" t="str">
        <f t="shared" si="55"/>
        <v/>
      </c>
      <c r="CH57" s="223" t="str">
        <f t="shared" si="56"/>
        <v/>
      </c>
      <c r="CI57" s="223" t="str">
        <f t="shared" si="57"/>
        <v/>
      </c>
      <c r="CJ57" s="223" t="str">
        <f t="shared" si="58"/>
        <v/>
      </c>
      <c r="CK57" s="223" t="str">
        <f t="shared" si="59"/>
        <v/>
      </c>
      <c r="CL57" s="223" t="str">
        <f t="shared" si="60"/>
        <v/>
      </c>
      <c r="CM57" s="231" t="str">
        <f t="shared" si="61"/>
        <v/>
      </c>
      <c r="CN57" s="223" t="str">
        <f t="shared" si="62"/>
        <v/>
      </c>
      <c r="CO57" s="231" t="str">
        <f t="shared" si="63"/>
        <v/>
      </c>
      <c r="CP57" s="231" t="str">
        <f t="shared" si="30"/>
        <v/>
      </c>
      <c r="CQ57" s="223" t="str">
        <f>IF(CP57="","",SUMPRODUCT(--(CH57=$CH$8:$CH$151),--(CJ57=$CJ$8:$CJ$151),--(CP57&lt;$CP$8:$CP$151))+COUNTIF($CP$8:CP57,CP57))</f>
        <v/>
      </c>
    </row>
    <row r="58" spans="1:95" ht="29.1" customHeight="1">
      <c r="A58" s="212" t="str">
        <f t="shared" si="25"/>
        <v/>
      </c>
      <c r="B58" s="77">
        <v>51</v>
      </c>
      <c r="C58" s="16" t="str">
        <f t="shared" si="32"/>
        <v/>
      </c>
      <c r="D58" s="130" t="str">
        <f t="shared" si="33"/>
        <v/>
      </c>
      <c r="E58" s="130" t="str">
        <f t="shared" si="34"/>
        <v/>
      </c>
      <c r="F58" s="131" t="str">
        <f t="shared" si="35"/>
        <v/>
      </c>
      <c r="G58" s="131" t="str">
        <f t="shared" si="36"/>
        <v/>
      </c>
      <c r="H58" s="131" t="str">
        <f t="shared" si="37"/>
        <v/>
      </c>
      <c r="I58" s="132" t="str">
        <f t="shared" si="38"/>
        <v/>
      </c>
      <c r="J58" s="132" t="str">
        <f t="shared" si="39"/>
        <v/>
      </c>
      <c r="K58" s="16" t="str">
        <f t="shared" si="40"/>
        <v/>
      </c>
      <c r="L58" s="16" t="str">
        <f t="shared" si="41"/>
        <v/>
      </c>
      <c r="M58" s="132" t="str">
        <f t="shared" si="42"/>
        <v/>
      </c>
      <c r="N58" s="16" t="str">
        <f t="shared" si="43"/>
        <v/>
      </c>
      <c r="O58" s="133" t="str">
        <f t="shared" si="44"/>
        <v/>
      </c>
      <c r="P58" s="16" t="str">
        <f t="shared" si="45"/>
        <v/>
      </c>
      <c r="Q58" s="133" t="str">
        <f t="shared" si="46"/>
        <v/>
      </c>
      <c r="R58" s="133" t="str">
        <f t="shared" si="47"/>
        <v/>
      </c>
      <c r="S58" s="140" t="str">
        <f>IF(R58="","",SUMPRODUCT(--(L58=$L$8:$L$151),--(J58=$J$8:$J$151),--(R58&lt;$R$8:$R$151))+COUNTIF($R$8:R58,R58))</f>
        <v/>
      </c>
      <c r="U58" s="212"/>
      <c r="V58" s="223"/>
      <c r="BZ58" s="223">
        <v>51</v>
      </c>
      <c r="CA58" s="223" t="str">
        <f>IF(CP58="","",SUMPRODUCT(--(CH58=$CH$8:$CH$151),--(CJ58=$CJ$8:$CJ$151),--(CP58&lt;$CP$8:$CP$151))+COUNTIF($CP$8:CP58,CP58))</f>
        <v/>
      </c>
      <c r="CB58" s="223" t="str">
        <f t="shared" si="50"/>
        <v/>
      </c>
      <c r="CC58" s="223" t="str">
        <f t="shared" si="51"/>
        <v/>
      </c>
      <c r="CD58" s="223" t="str">
        <f t="shared" si="52"/>
        <v/>
      </c>
      <c r="CE58" s="223" t="str">
        <f t="shared" si="53"/>
        <v/>
      </c>
      <c r="CF58" s="223" t="str">
        <f t="shared" si="54"/>
        <v/>
      </c>
      <c r="CG58" s="223" t="str">
        <f t="shared" si="55"/>
        <v/>
      </c>
      <c r="CH58" s="223" t="str">
        <f t="shared" si="56"/>
        <v/>
      </c>
      <c r="CI58" s="223" t="str">
        <f t="shared" si="57"/>
        <v/>
      </c>
      <c r="CJ58" s="223" t="str">
        <f t="shared" si="58"/>
        <v/>
      </c>
      <c r="CK58" s="223" t="str">
        <f t="shared" si="59"/>
        <v/>
      </c>
      <c r="CL58" s="223" t="str">
        <f t="shared" si="60"/>
        <v/>
      </c>
      <c r="CM58" s="231" t="str">
        <f t="shared" si="61"/>
        <v/>
      </c>
      <c r="CN58" s="223" t="str">
        <f t="shared" si="62"/>
        <v/>
      </c>
      <c r="CO58" s="231" t="str">
        <f t="shared" si="63"/>
        <v/>
      </c>
      <c r="CP58" s="231" t="str">
        <f t="shared" si="30"/>
        <v/>
      </c>
      <c r="CQ58" s="223" t="str">
        <f>IF(CP58="","",SUMPRODUCT(--(CH58=$CH$8:$CH$151),--(CJ58=$CJ$8:$CJ$151),--(CP58&lt;$CP$8:$CP$151))+COUNTIF($CP$8:CP58,CP58))</f>
        <v/>
      </c>
    </row>
    <row r="59" spans="1:95" ht="29.1" customHeight="1">
      <c r="A59" s="212" t="str">
        <f t="shared" si="25"/>
        <v/>
      </c>
      <c r="B59" s="77">
        <v>52</v>
      </c>
      <c r="C59" s="16" t="str">
        <f t="shared" si="32"/>
        <v/>
      </c>
      <c r="D59" s="130" t="str">
        <f t="shared" si="33"/>
        <v/>
      </c>
      <c r="E59" s="130" t="str">
        <f t="shared" si="34"/>
        <v/>
      </c>
      <c r="F59" s="131" t="str">
        <f t="shared" si="35"/>
        <v/>
      </c>
      <c r="G59" s="131" t="str">
        <f t="shared" si="36"/>
        <v/>
      </c>
      <c r="H59" s="131" t="str">
        <f t="shared" si="37"/>
        <v/>
      </c>
      <c r="I59" s="132" t="str">
        <f t="shared" si="38"/>
        <v/>
      </c>
      <c r="J59" s="132" t="str">
        <f t="shared" si="39"/>
        <v/>
      </c>
      <c r="K59" s="16" t="str">
        <f t="shared" si="40"/>
        <v/>
      </c>
      <c r="L59" s="16" t="str">
        <f t="shared" si="41"/>
        <v/>
      </c>
      <c r="M59" s="132" t="str">
        <f t="shared" si="42"/>
        <v/>
      </c>
      <c r="N59" s="16" t="str">
        <f t="shared" si="43"/>
        <v/>
      </c>
      <c r="O59" s="133" t="str">
        <f t="shared" si="44"/>
        <v/>
      </c>
      <c r="P59" s="16" t="str">
        <f t="shared" si="45"/>
        <v/>
      </c>
      <c r="Q59" s="133" t="str">
        <f t="shared" si="46"/>
        <v/>
      </c>
      <c r="R59" s="133" t="str">
        <f t="shared" si="47"/>
        <v/>
      </c>
      <c r="S59" s="140" t="str">
        <f>IF(R59="","",SUMPRODUCT(--(L59=$L$8:$L$151),--(J59=$J$8:$J$151),--(R59&lt;$R$8:$R$151))+COUNTIF($R$8:R59,R59))</f>
        <v/>
      </c>
      <c r="U59" s="212"/>
      <c r="V59" s="223"/>
      <c r="BZ59" s="223">
        <v>52</v>
      </c>
      <c r="CA59" s="223" t="str">
        <f>IF(CP59="","",SUMPRODUCT(--(CH59=$CH$8:$CH$151),--(CJ59=$CJ$8:$CJ$151),--(CP59&lt;$CP$8:$CP$151))+COUNTIF($CP$8:CP59,CP59))</f>
        <v/>
      </c>
      <c r="CB59" s="223" t="str">
        <f t="shared" si="50"/>
        <v/>
      </c>
      <c r="CC59" s="223" t="str">
        <f t="shared" si="51"/>
        <v/>
      </c>
      <c r="CD59" s="223" t="str">
        <f t="shared" si="52"/>
        <v/>
      </c>
      <c r="CE59" s="223" t="str">
        <f t="shared" si="53"/>
        <v/>
      </c>
      <c r="CF59" s="223" t="str">
        <f t="shared" si="54"/>
        <v/>
      </c>
      <c r="CG59" s="223" t="str">
        <f t="shared" si="55"/>
        <v/>
      </c>
      <c r="CH59" s="223" t="str">
        <f t="shared" si="56"/>
        <v/>
      </c>
      <c r="CI59" s="223" t="str">
        <f t="shared" si="57"/>
        <v/>
      </c>
      <c r="CJ59" s="223" t="str">
        <f t="shared" si="58"/>
        <v/>
      </c>
      <c r="CK59" s="223" t="str">
        <f t="shared" si="59"/>
        <v/>
      </c>
      <c r="CL59" s="223" t="str">
        <f t="shared" si="60"/>
        <v/>
      </c>
      <c r="CM59" s="231" t="str">
        <f t="shared" si="61"/>
        <v/>
      </c>
      <c r="CN59" s="223" t="str">
        <f t="shared" si="62"/>
        <v/>
      </c>
      <c r="CO59" s="231" t="str">
        <f t="shared" si="63"/>
        <v/>
      </c>
      <c r="CP59" s="231" t="str">
        <f t="shared" si="30"/>
        <v/>
      </c>
      <c r="CQ59" s="223" t="str">
        <f>IF(CP59="","",SUMPRODUCT(--(CH59=$CH$8:$CH$151),--(CJ59=$CJ$8:$CJ$151),--(CP59&lt;$CP$8:$CP$151))+COUNTIF($CP$8:CP59,CP59))</f>
        <v/>
      </c>
    </row>
    <row r="60" spans="1:95" ht="29.1" customHeight="1">
      <c r="A60" s="212" t="str">
        <f t="shared" si="25"/>
        <v/>
      </c>
      <c r="B60" s="77">
        <v>53</v>
      </c>
      <c r="C60" s="16" t="str">
        <f t="shared" si="32"/>
        <v/>
      </c>
      <c r="D60" s="130" t="str">
        <f t="shared" si="33"/>
        <v/>
      </c>
      <c r="E60" s="130" t="str">
        <f t="shared" si="34"/>
        <v/>
      </c>
      <c r="F60" s="131" t="str">
        <f t="shared" si="35"/>
        <v/>
      </c>
      <c r="G60" s="131" t="str">
        <f t="shared" si="36"/>
        <v/>
      </c>
      <c r="H60" s="131" t="str">
        <f t="shared" si="37"/>
        <v/>
      </c>
      <c r="I60" s="132" t="str">
        <f t="shared" si="38"/>
        <v/>
      </c>
      <c r="J60" s="132" t="str">
        <f t="shared" si="39"/>
        <v/>
      </c>
      <c r="K60" s="16" t="str">
        <f t="shared" si="40"/>
        <v/>
      </c>
      <c r="L60" s="16" t="str">
        <f t="shared" si="41"/>
        <v/>
      </c>
      <c r="M60" s="132" t="str">
        <f t="shared" si="42"/>
        <v/>
      </c>
      <c r="N60" s="16" t="str">
        <f t="shared" si="43"/>
        <v/>
      </c>
      <c r="O60" s="133" t="str">
        <f t="shared" si="44"/>
        <v/>
      </c>
      <c r="P60" s="16" t="str">
        <f t="shared" si="45"/>
        <v/>
      </c>
      <c r="Q60" s="133" t="str">
        <f t="shared" si="46"/>
        <v/>
      </c>
      <c r="R60" s="133" t="str">
        <f t="shared" si="47"/>
        <v/>
      </c>
      <c r="S60" s="140" t="str">
        <f>IF(R60="","",SUMPRODUCT(--(L60=$L$8:$L$151),--(J60=$J$8:$J$151),--(R60&lt;$R$8:$R$151))+COUNTIF($R$8:R60,R60))</f>
        <v/>
      </c>
      <c r="U60" s="212"/>
      <c r="V60" s="223"/>
      <c r="BZ60" s="223">
        <v>53</v>
      </c>
      <c r="CA60" s="223" t="str">
        <f>IF(CP60="","",SUMPRODUCT(--(CH60=$CH$8:$CH$151),--(CJ60=$CJ$8:$CJ$151),--(CP60&lt;$CP$8:$CP$151))+COUNTIF($CP$8:CP60,CP60))</f>
        <v/>
      </c>
      <c r="CB60" s="223" t="str">
        <f t="shared" si="50"/>
        <v/>
      </c>
      <c r="CC60" s="223" t="str">
        <f t="shared" si="51"/>
        <v/>
      </c>
      <c r="CD60" s="223" t="str">
        <f t="shared" si="52"/>
        <v/>
      </c>
      <c r="CE60" s="223" t="str">
        <f t="shared" si="53"/>
        <v/>
      </c>
      <c r="CF60" s="223" t="str">
        <f t="shared" si="54"/>
        <v/>
      </c>
      <c r="CG60" s="223" t="str">
        <f t="shared" si="55"/>
        <v/>
      </c>
      <c r="CH60" s="223" t="str">
        <f t="shared" si="56"/>
        <v/>
      </c>
      <c r="CI60" s="223" t="str">
        <f t="shared" si="57"/>
        <v/>
      </c>
      <c r="CJ60" s="223" t="str">
        <f t="shared" si="58"/>
        <v/>
      </c>
      <c r="CK60" s="223" t="str">
        <f t="shared" si="59"/>
        <v/>
      </c>
      <c r="CL60" s="223" t="str">
        <f t="shared" si="60"/>
        <v/>
      </c>
      <c r="CM60" s="231" t="str">
        <f t="shared" si="61"/>
        <v/>
      </c>
      <c r="CN60" s="223" t="str">
        <f t="shared" si="62"/>
        <v/>
      </c>
      <c r="CO60" s="231" t="str">
        <f t="shared" si="63"/>
        <v/>
      </c>
      <c r="CP60" s="231" t="str">
        <f t="shared" si="30"/>
        <v/>
      </c>
      <c r="CQ60" s="223" t="str">
        <f>IF(CP60="","",SUMPRODUCT(--(CH60=$CH$8:$CH$151),--(CJ60=$CJ$8:$CJ$151),--(CP60&lt;$CP$8:$CP$151))+COUNTIF($CP$8:CP60,CP60))</f>
        <v/>
      </c>
    </row>
    <row r="61" spans="1:95" ht="29.1" customHeight="1">
      <c r="A61" s="212" t="str">
        <f t="shared" si="25"/>
        <v/>
      </c>
      <c r="B61" s="77">
        <v>54</v>
      </c>
      <c r="C61" s="16" t="str">
        <f t="shared" si="32"/>
        <v/>
      </c>
      <c r="D61" s="130" t="str">
        <f t="shared" si="33"/>
        <v/>
      </c>
      <c r="E61" s="130" t="str">
        <f t="shared" si="34"/>
        <v/>
      </c>
      <c r="F61" s="131" t="str">
        <f t="shared" si="35"/>
        <v/>
      </c>
      <c r="G61" s="131" t="str">
        <f t="shared" si="36"/>
        <v/>
      </c>
      <c r="H61" s="131" t="str">
        <f t="shared" si="37"/>
        <v/>
      </c>
      <c r="I61" s="132" t="str">
        <f t="shared" si="38"/>
        <v/>
      </c>
      <c r="J61" s="132" t="str">
        <f t="shared" si="39"/>
        <v/>
      </c>
      <c r="K61" s="16" t="str">
        <f t="shared" si="40"/>
        <v/>
      </c>
      <c r="L61" s="16" t="str">
        <f t="shared" si="41"/>
        <v/>
      </c>
      <c r="M61" s="132" t="str">
        <f t="shared" si="42"/>
        <v/>
      </c>
      <c r="N61" s="16" t="str">
        <f t="shared" si="43"/>
        <v/>
      </c>
      <c r="O61" s="133" t="str">
        <f t="shared" si="44"/>
        <v/>
      </c>
      <c r="P61" s="16" t="str">
        <f t="shared" si="45"/>
        <v/>
      </c>
      <c r="Q61" s="133" t="str">
        <f t="shared" si="46"/>
        <v/>
      </c>
      <c r="R61" s="133" t="str">
        <f t="shared" si="47"/>
        <v/>
      </c>
      <c r="S61" s="140" t="str">
        <f>IF(R61="","",SUMPRODUCT(--(L61=$L$8:$L$151),--(J61=$J$8:$J$151),--(R61&lt;$R$8:$R$151))+COUNTIF($R$8:R61,R61))</f>
        <v/>
      </c>
      <c r="U61" s="212"/>
      <c r="V61" s="223"/>
      <c r="BZ61" s="223">
        <v>54</v>
      </c>
      <c r="CA61" s="223" t="str">
        <f>IF(CP61="","",SUMPRODUCT(--(CH61=$CH$8:$CH$151),--(CJ61=$CJ$8:$CJ$151),--(CP61&lt;$CP$8:$CP$151))+COUNTIF($CP$8:CP61,CP61))</f>
        <v/>
      </c>
      <c r="CB61" s="223" t="str">
        <f t="shared" si="50"/>
        <v/>
      </c>
      <c r="CC61" s="223" t="str">
        <f t="shared" si="51"/>
        <v/>
      </c>
      <c r="CD61" s="223" t="str">
        <f t="shared" si="52"/>
        <v/>
      </c>
      <c r="CE61" s="223" t="str">
        <f t="shared" si="53"/>
        <v/>
      </c>
      <c r="CF61" s="223" t="str">
        <f t="shared" si="54"/>
        <v/>
      </c>
      <c r="CG61" s="223" t="str">
        <f t="shared" si="55"/>
        <v/>
      </c>
      <c r="CH61" s="223" t="str">
        <f t="shared" si="56"/>
        <v/>
      </c>
      <c r="CI61" s="223" t="str">
        <f t="shared" si="57"/>
        <v/>
      </c>
      <c r="CJ61" s="223" t="str">
        <f t="shared" si="58"/>
        <v/>
      </c>
      <c r="CK61" s="223" t="str">
        <f t="shared" si="59"/>
        <v/>
      </c>
      <c r="CL61" s="223" t="str">
        <f t="shared" si="60"/>
        <v/>
      </c>
      <c r="CM61" s="231" t="str">
        <f t="shared" si="61"/>
        <v/>
      </c>
      <c r="CN61" s="223" t="str">
        <f t="shared" si="62"/>
        <v/>
      </c>
      <c r="CO61" s="231" t="str">
        <f t="shared" si="63"/>
        <v/>
      </c>
      <c r="CP61" s="231" t="str">
        <f t="shared" si="30"/>
        <v/>
      </c>
      <c r="CQ61" s="223" t="str">
        <f>IF(CP61="","",SUMPRODUCT(--(CH61=$CH$8:$CH$151),--(CJ61=$CJ$8:$CJ$151),--(CP61&lt;$CP$8:$CP$151))+COUNTIF($CP$8:CP61,CP61))</f>
        <v/>
      </c>
    </row>
    <row r="62" spans="1:95" ht="29.1" customHeight="1">
      <c r="A62" s="212" t="str">
        <f t="shared" si="25"/>
        <v/>
      </c>
      <c r="B62" s="77">
        <v>55</v>
      </c>
      <c r="C62" s="16" t="str">
        <f t="shared" si="32"/>
        <v/>
      </c>
      <c r="D62" s="130" t="str">
        <f t="shared" si="33"/>
        <v/>
      </c>
      <c r="E62" s="130" t="str">
        <f t="shared" si="34"/>
        <v/>
      </c>
      <c r="F62" s="131" t="str">
        <f t="shared" si="35"/>
        <v/>
      </c>
      <c r="G62" s="131" t="str">
        <f t="shared" si="36"/>
        <v/>
      </c>
      <c r="H62" s="131" t="str">
        <f t="shared" si="37"/>
        <v/>
      </c>
      <c r="I62" s="132" t="str">
        <f t="shared" si="38"/>
        <v/>
      </c>
      <c r="J62" s="132" t="str">
        <f t="shared" si="39"/>
        <v/>
      </c>
      <c r="K62" s="16" t="str">
        <f t="shared" si="40"/>
        <v/>
      </c>
      <c r="L62" s="16" t="str">
        <f t="shared" si="41"/>
        <v/>
      </c>
      <c r="M62" s="132" t="str">
        <f t="shared" si="42"/>
        <v/>
      </c>
      <c r="N62" s="16" t="str">
        <f t="shared" si="43"/>
        <v/>
      </c>
      <c r="O62" s="133" t="str">
        <f t="shared" si="44"/>
        <v/>
      </c>
      <c r="P62" s="16" t="str">
        <f t="shared" si="45"/>
        <v/>
      </c>
      <c r="Q62" s="133" t="str">
        <f t="shared" si="46"/>
        <v/>
      </c>
      <c r="R62" s="133" t="str">
        <f t="shared" si="47"/>
        <v/>
      </c>
      <c r="S62" s="140" t="str">
        <f>IF(R62="","",SUMPRODUCT(--(L62=$L$8:$L$151),--(J62=$J$8:$J$151),--(R62&lt;$R$8:$R$151))+COUNTIF($R$8:R62,R62))</f>
        <v/>
      </c>
      <c r="U62" s="212"/>
      <c r="V62" s="223"/>
      <c r="BZ62" s="223">
        <v>55</v>
      </c>
      <c r="CA62" s="223" t="str">
        <f>IF(CP62="","",SUMPRODUCT(--(CH62=$CH$8:$CH$151),--(CJ62=$CJ$8:$CJ$151),--(CP62&lt;$CP$8:$CP$151))+COUNTIF($CP$8:CP62,CP62))</f>
        <v/>
      </c>
      <c r="CB62" s="223" t="str">
        <f t="shared" si="50"/>
        <v/>
      </c>
      <c r="CC62" s="223" t="str">
        <f t="shared" si="51"/>
        <v/>
      </c>
      <c r="CD62" s="223" t="str">
        <f t="shared" si="52"/>
        <v/>
      </c>
      <c r="CE62" s="223" t="str">
        <f t="shared" si="53"/>
        <v/>
      </c>
      <c r="CF62" s="223" t="str">
        <f t="shared" si="54"/>
        <v/>
      </c>
      <c r="CG62" s="223" t="str">
        <f t="shared" si="55"/>
        <v/>
      </c>
      <c r="CH62" s="223" t="str">
        <f t="shared" si="56"/>
        <v/>
      </c>
      <c r="CI62" s="223" t="str">
        <f t="shared" si="57"/>
        <v/>
      </c>
      <c r="CJ62" s="223" t="str">
        <f t="shared" si="58"/>
        <v/>
      </c>
      <c r="CK62" s="223" t="str">
        <f t="shared" si="59"/>
        <v/>
      </c>
      <c r="CL62" s="223" t="str">
        <f t="shared" si="60"/>
        <v/>
      </c>
      <c r="CM62" s="231" t="str">
        <f t="shared" si="61"/>
        <v/>
      </c>
      <c r="CN62" s="223" t="str">
        <f t="shared" si="62"/>
        <v/>
      </c>
      <c r="CO62" s="231" t="str">
        <f t="shared" si="63"/>
        <v/>
      </c>
      <c r="CP62" s="231" t="str">
        <f t="shared" si="30"/>
        <v/>
      </c>
      <c r="CQ62" s="223" t="str">
        <f>IF(CP62="","",SUMPRODUCT(--(CH62=$CH$8:$CH$151),--(CJ62=$CJ$8:$CJ$151),--(CP62&lt;$CP$8:$CP$151))+COUNTIF($CP$8:CP62,CP62))</f>
        <v/>
      </c>
    </row>
    <row r="63" spans="1:95" ht="29.1" customHeight="1">
      <c r="A63" s="212" t="str">
        <f t="shared" si="25"/>
        <v/>
      </c>
      <c r="B63" s="77">
        <v>56</v>
      </c>
      <c r="C63" s="16" t="str">
        <f t="shared" si="32"/>
        <v/>
      </c>
      <c r="D63" s="130" t="str">
        <f t="shared" si="33"/>
        <v/>
      </c>
      <c r="E63" s="130" t="str">
        <f t="shared" si="34"/>
        <v/>
      </c>
      <c r="F63" s="131" t="str">
        <f t="shared" si="35"/>
        <v/>
      </c>
      <c r="G63" s="131" t="str">
        <f t="shared" si="36"/>
        <v/>
      </c>
      <c r="H63" s="131" t="str">
        <f t="shared" si="37"/>
        <v/>
      </c>
      <c r="I63" s="132" t="str">
        <f t="shared" si="38"/>
        <v/>
      </c>
      <c r="J63" s="132" t="str">
        <f t="shared" si="39"/>
        <v/>
      </c>
      <c r="K63" s="16" t="str">
        <f t="shared" si="40"/>
        <v/>
      </c>
      <c r="L63" s="16" t="str">
        <f t="shared" si="41"/>
        <v/>
      </c>
      <c r="M63" s="132" t="str">
        <f t="shared" si="42"/>
        <v/>
      </c>
      <c r="N63" s="16" t="str">
        <f t="shared" si="43"/>
        <v/>
      </c>
      <c r="O63" s="133" t="str">
        <f t="shared" si="44"/>
        <v/>
      </c>
      <c r="P63" s="16" t="str">
        <f t="shared" si="45"/>
        <v/>
      </c>
      <c r="Q63" s="133" t="str">
        <f t="shared" si="46"/>
        <v/>
      </c>
      <c r="R63" s="133" t="str">
        <f t="shared" si="47"/>
        <v/>
      </c>
      <c r="S63" s="140" t="str">
        <f>IF(R63="","",SUMPRODUCT(--(L63=$L$8:$L$151),--(J63=$J$8:$J$151),--(R63&lt;$R$8:$R$151))+COUNTIF($R$8:R63,R63))</f>
        <v/>
      </c>
      <c r="U63" s="212"/>
      <c r="V63" s="223"/>
      <c r="BZ63" s="223">
        <v>56</v>
      </c>
      <c r="CA63" s="223" t="str">
        <f>IF(CP63="","",SUMPRODUCT(--(CH63=$CH$8:$CH$151),--(CJ63=$CJ$8:$CJ$151),--(CP63&lt;$CP$8:$CP$151))+COUNTIF($CP$8:CP63,CP63))</f>
        <v/>
      </c>
      <c r="CB63" s="223" t="str">
        <f t="shared" si="50"/>
        <v/>
      </c>
      <c r="CC63" s="223" t="str">
        <f t="shared" si="51"/>
        <v/>
      </c>
      <c r="CD63" s="223" t="str">
        <f t="shared" si="52"/>
        <v/>
      </c>
      <c r="CE63" s="223" t="str">
        <f t="shared" si="53"/>
        <v/>
      </c>
      <c r="CF63" s="223" t="str">
        <f t="shared" si="54"/>
        <v/>
      </c>
      <c r="CG63" s="223" t="str">
        <f t="shared" si="55"/>
        <v/>
      </c>
      <c r="CH63" s="223" t="str">
        <f t="shared" si="56"/>
        <v/>
      </c>
      <c r="CI63" s="223" t="str">
        <f t="shared" si="57"/>
        <v/>
      </c>
      <c r="CJ63" s="223" t="str">
        <f t="shared" si="58"/>
        <v/>
      </c>
      <c r="CK63" s="223" t="str">
        <f t="shared" si="59"/>
        <v/>
      </c>
      <c r="CL63" s="223" t="str">
        <f t="shared" si="60"/>
        <v/>
      </c>
      <c r="CM63" s="231" t="str">
        <f t="shared" si="61"/>
        <v/>
      </c>
      <c r="CN63" s="223" t="str">
        <f t="shared" si="62"/>
        <v/>
      </c>
      <c r="CO63" s="231" t="str">
        <f t="shared" si="63"/>
        <v/>
      </c>
      <c r="CP63" s="231" t="str">
        <f t="shared" si="30"/>
        <v/>
      </c>
      <c r="CQ63" s="223" t="str">
        <f>IF(CP63="","",SUMPRODUCT(--(CH63=$CH$8:$CH$151),--(CJ63=$CJ$8:$CJ$151),--(CP63&lt;$CP$8:$CP$151))+COUNTIF($CP$8:CP63,CP63))</f>
        <v/>
      </c>
    </row>
    <row r="64" spans="1:95" ht="29.1" customHeight="1">
      <c r="A64" s="212" t="str">
        <f t="shared" si="25"/>
        <v/>
      </c>
      <c r="B64" s="77">
        <v>57</v>
      </c>
      <c r="C64" s="16" t="str">
        <f t="shared" si="32"/>
        <v/>
      </c>
      <c r="D64" s="130" t="str">
        <f t="shared" si="33"/>
        <v/>
      </c>
      <c r="E64" s="130" t="str">
        <f t="shared" si="34"/>
        <v/>
      </c>
      <c r="F64" s="131" t="str">
        <f t="shared" si="35"/>
        <v/>
      </c>
      <c r="G64" s="131" t="str">
        <f t="shared" si="36"/>
        <v/>
      </c>
      <c r="H64" s="131" t="str">
        <f t="shared" si="37"/>
        <v/>
      </c>
      <c r="I64" s="132" t="str">
        <f t="shared" si="38"/>
        <v/>
      </c>
      <c r="J64" s="132" t="str">
        <f t="shared" si="39"/>
        <v/>
      </c>
      <c r="K64" s="16" t="str">
        <f t="shared" si="40"/>
        <v/>
      </c>
      <c r="L64" s="16" t="str">
        <f t="shared" si="41"/>
        <v/>
      </c>
      <c r="M64" s="132" t="str">
        <f t="shared" si="42"/>
        <v/>
      </c>
      <c r="N64" s="16" t="str">
        <f t="shared" si="43"/>
        <v/>
      </c>
      <c r="O64" s="133" t="str">
        <f t="shared" si="44"/>
        <v/>
      </c>
      <c r="P64" s="16" t="str">
        <f t="shared" si="45"/>
        <v/>
      </c>
      <c r="Q64" s="133" t="str">
        <f t="shared" si="46"/>
        <v/>
      </c>
      <c r="R64" s="133" t="str">
        <f t="shared" si="47"/>
        <v/>
      </c>
      <c r="S64" s="140" t="str">
        <f>IF(R64="","",SUMPRODUCT(--(L64=$L$8:$L$151),--(J64=$J$8:$J$151),--(R64&lt;$R$8:$R$151))+COUNTIF($R$8:R64,R64))</f>
        <v/>
      </c>
      <c r="U64" s="212"/>
      <c r="V64" s="223"/>
      <c r="BZ64" s="223">
        <v>57</v>
      </c>
      <c r="CA64" s="223" t="str">
        <f>IF(CP64="","",SUMPRODUCT(--(CH64=$CH$8:$CH$151),--(CJ64=$CJ$8:$CJ$151),--(CP64&lt;$CP$8:$CP$151))+COUNTIF($CP$8:CP64,CP64))</f>
        <v/>
      </c>
      <c r="CB64" s="223" t="str">
        <f t="shared" si="50"/>
        <v/>
      </c>
      <c r="CC64" s="223" t="str">
        <f t="shared" si="51"/>
        <v/>
      </c>
      <c r="CD64" s="223" t="str">
        <f t="shared" si="52"/>
        <v/>
      </c>
      <c r="CE64" s="223" t="str">
        <f t="shared" si="53"/>
        <v/>
      </c>
      <c r="CF64" s="223" t="str">
        <f t="shared" si="54"/>
        <v/>
      </c>
      <c r="CG64" s="223" t="str">
        <f t="shared" si="55"/>
        <v/>
      </c>
      <c r="CH64" s="223" t="str">
        <f t="shared" si="56"/>
        <v/>
      </c>
      <c r="CI64" s="223" t="str">
        <f t="shared" si="57"/>
        <v/>
      </c>
      <c r="CJ64" s="223" t="str">
        <f t="shared" si="58"/>
        <v/>
      </c>
      <c r="CK64" s="223" t="str">
        <f t="shared" si="59"/>
        <v/>
      </c>
      <c r="CL64" s="223" t="str">
        <f t="shared" si="60"/>
        <v/>
      </c>
      <c r="CM64" s="231" t="str">
        <f t="shared" si="61"/>
        <v/>
      </c>
      <c r="CN64" s="223" t="str">
        <f t="shared" si="62"/>
        <v/>
      </c>
      <c r="CO64" s="231" t="str">
        <f t="shared" si="63"/>
        <v/>
      </c>
      <c r="CP64" s="231" t="str">
        <f t="shared" si="30"/>
        <v/>
      </c>
      <c r="CQ64" s="223" t="str">
        <f>IF(CP64="","",SUMPRODUCT(--(CH64=$CH$8:$CH$151),--(CJ64=$CJ$8:$CJ$151),--(CP64&lt;$CP$8:$CP$151))+COUNTIF($CP$8:CP64,CP64))</f>
        <v/>
      </c>
    </row>
    <row r="65" spans="1:95" ht="29.1" customHeight="1">
      <c r="A65" s="212" t="str">
        <f t="shared" si="25"/>
        <v/>
      </c>
      <c r="B65" s="77">
        <v>58</v>
      </c>
      <c r="C65" s="16" t="str">
        <f t="shared" si="32"/>
        <v/>
      </c>
      <c r="D65" s="130" t="str">
        <f t="shared" si="33"/>
        <v/>
      </c>
      <c r="E65" s="130" t="str">
        <f t="shared" si="34"/>
        <v/>
      </c>
      <c r="F65" s="131" t="str">
        <f t="shared" si="35"/>
        <v/>
      </c>
      <c r="G65" s="131" t="str">
        <f t="shared" si="36"/>
        <v/>
      </c>
      <c r="H65" s="131" t="str">
        <f t="shared" si="37"/>
        <v/>
      </c>
      <c r="I65" s="132" t="str">
        <f t="shared" si="38"/>
        <v/>
      </c>
      <c r="J65" s="132" t="str">
        <f t="shared" si="39"/>
        <v/>
      </c>
      <c r="K65" s="16" t="str">
        <f t="shared" si="40"/>
        <v/>
      </c>
      <c r="L65" s="16" t="str">
        <f t="shared" si="41"/>
        <v/>
      </c>
      <c r="M65" s="132" t="str">
        <f t="shared" si="42"/>
        <v/>
      </c>
      <c r="N65" s="16" t="str">
        <f t="shared" si="43"/>
        <v/>
      </c>
      <c r="O65" s="133" t="str">
        <f t="shared" si="44"/>
        <v/>
      </c>
      <c r="P65" s="16" t="str">
        <f t="shared" si="45"/>
        <v/>
      </c>
      <c r="Q65" s="133" t="str">
        <f t="shared" si="46"/>
        <v/>
      </c>
      <c r="R65" s="133" t="str">
        <f t="shared" si="47"/>
        <v/>
      </c>
      <c r="S65" s="140" t="str">
        <f>IF(R65="","",SUMPRODUCT(--(L65=$L$8:$L$151),--(J65=$J$8:$J$151),--(R65&lt;$R$8:$R$151))+COUNTIF($R$8:R65,R65))</f>
        <v/>
      </c>
      <c r="U65" s="212"/>
      <c r="V65" s="223"/>
      <c r="BZ65" s="223">
        <v>58</v>
      </c>
      <c r="CA65" s="223" t="str">
        <f>IF(CP65="","",SUMPRODUCT(--(CH65=$CH$8:$CH$151),--(CJ65=$CJ$8:$CJ$151),--(CP65&lt;$CP$8:$CP$151))+COUNTIF($CP$8:CP65,CP65))</f>
        <v/>
      </c>
      <c r="CB65" s="223" t="str">
        <f t="shared" si="50"/>
        <v/>
      </c>
      <c r="CC65" s="223" t="str">
        <f t="shared" si="51"/>
        <v/>
      </c>
      <c r="CD65" s="223" t="str">
        <f t="shared" si="52"/>
        <v/>
      </c>
      <c r="CE65" s="223" t="str">
        <f t="shared" si="53"/>
        <v/>
      </c>
      <c r="CF65" s="223" t="str">
        <f t="shared" si="54"/>
        <v/>
      </c>
      <c r="CG65" s="223" t="str">
        <f t="shared" si="55"/>
        <v/>
      </c>
      <c r="CH65" s="223" t="str">
        <f t="shared" si="56"/>
        <v/>
      </c>
      <c r="CI65" s="223" t="str">
        <f t="shared" si="57"/>
        <v/>
      </c>
      <c r="CJ65" s="223" t="str">
        <f t="shared" si="58"/>
        <v/>
      </c>
      <c r="CK65" s="223" t="str">
        <f t="shared" si="59"/>
        <v/>
      </c>
      <c r="CL65" s="223" t="str">
        <f t="shared" si="60"/>
        <v/>
      </c>
      <c r="CM65" s="231" t="str">
        <f t="shared" si="61"/>
        <v/>
      </c>
      <c r="CN65" s="223" t="str">
        <f t="shared" si="62"/>
        <v/>
      </c>
      <c r="CO65" s="231" t="str">
        <f t="shared" si="63"/>
        <v/>
      </c>
      <c r="CP65" s="231" t="str">
        <f t="shared" si="30"/>
        <v/>
      </c>
      <c r="CQ65" s="223" t="str">
        <f>IF(CP65="","",SUMPRODUCT(--(CH65=$CH$8:$CH$151),--(CJ65=$CJ$8:$CJ$151),--(CP65&lt;$CP$8:$CP$151))+COUNTIF($CP$8:CP65,CP65))</f>
        <v/>
      </c>
    </row>
    <row r="66" spans="1:95" ht="29.1" customHeight="1">
      <c r="A66" s="212" t="str">
        <f t="shared" si="25"/>
        <v/>
      </c>
      <c r="B66" s="77">
        <v>59</v>
      </c>
      <c r="C66" s="16" t="str">
        <f t="shared" si="32"/>
        <v/>
      </c>
      <c r="D66" s="130" t="str">
        <f t="shared" si="33"/>
        <v/>
      </c>
      <c r="E66" s="130" t="str">
        <f t="shared" si="34"/>
        <v/>
      </c>
      <c r="F66" s="131" t="str">
        <f t="shared" si="35"/>
        <v/>
      </c>
      <c r="G66" s="131" t="str">
        <f t="shared" si="36"/>
        <v/>
      </c>
      <c r="H66" s="131" t="str">
        <f t="shared" si="37"/>
        <v/>
      </c>
      <c r="I66" s="132" t="str">
        <f t="shared" si="38"/>
        <v/>
      </c>
      <c r="J66" s="132" t="str">
        <f t="shared" si="39"/>
        <v/>
      </c>
      <c r="K66" s="16" t="str">
        <f t="shared" si="40"/>
        <v/>
      </c>
      <c r="L66" s="16" t="str">
        <f t="shared" si="41"/>
        <v/>
      </c>
      <c r="M66" s="132" t="str">
        <f t="shared" si="42"/>
        <v/>
      </c>
      <c r="N66" s="16" t="str">
        <f t="shared" si="43"/>
        <v/>
      </c>
      <c r="O66" s="133" t="str">
        <f t="shared" si="44"/>
        <v/>
      </c>
      <c r="P66" s="16" t="str">
        <f t="shared" si="45"/>
        <v/>
      </c>
      <c r="Q66" s="133" t="str">
        <f t="shared" si="46"/>
        <v/>
      </c>
      <c r="R66" s="133" t="str">
        <f t="shared" si="47"/>
        <v/>
      </c>
      <c r="S66" s="140" t="str">
        <f>IF(R66="","",SUMPRODUCT(--(L66=$L$8:$L$151),--(J66=$J$8:$J$151),--(R66&lt;$R$8:$R$151))+COUNTIF($R$8:R66,R66))</f>
        <v/>
      </c>
      <c r="U66" s="212"/>
      <c r="V66" s="223"/>
      <c r="BZ66" s="223">
        <v>59</v>
      </c>
      <c r="CA66" s="223" t="str">
        <f>IF(CP66="","",SUMPRODUCT(--(CH66=$CH$8:$CH$151),--(CJ66=$CJ$8:$CJ$151),--(CP66&lt;$CP$8:$CP$151))+COUNTIF($CP$8:CP66,CP66))</f>
        <v/>
      </c>
      <c r="CB66" s="223" t="str">
        <f t="shared" si="50"/>
        <v/>
      </c>
      <c r="CC66" s="223" t="str">
        <f t="shared" si="51"/>
        <v/>
      </c>
      <c r="CD66" s="223" t="str">
        <f t="shared" si="52"/>
        <v/>
      </c>
      <c r="CE66" s="223" t="str">
        <f t="shared" si="53"/>
        <v/>
      </c>
      <c r="CF66" s="223" t="str">
        <f t="shared" si="54"/>
        <v/>
      </c>
      <c r="CG66" s="223" t="str">
        <f t="shared" si="55"/>
        <v/>
      </c>
      <c r="CH66" s="223" t="str">
        <f t="shared" si="56"/>
        <v/>
      </c>
      <c r="CI66" s="223" t="str">
        <f t="shared" si="57"/>
        <v/>
      </c>
      <c r="CJ66" s="223" t="str">
        <f t="shared" si="58"/>
        <v/>
      </c>
      <c r="CK66" s="223" t="str">
        <f t="shared" si="59"/>
        <v/>
      </c>
      <c r="CL66" s="223" t="str">
        <f t="shared" si="60"/>
        <v/>
      </c>
      <c r="CM66" s="231" t="str">
        <f t="shared" si="61"/>
        <v/>
      </c>
      <c r="CN66" s="223" t="str">
        <f t="shared" si="62"/>
        <v/>
      </c>
      <c r="CO66" s="231" t="str">
        <f t="shared" si="63"/>
        <v/>
      </c>
      <c r="CP66" s="231" t="str">
        <f t="shared" si="30"/>
        <v/>
      </c>
      <c r="CQ66" s="223" t="str">
        <f>IF(CP66="","",SUMPRODUCT(--(CH66=$CH$8:$CH$151),--(CJ66=$CJ$8:$CJ$151),--(CP66&lt;$CP$8:$CP$151))+COUNTIF($CP$8:CP66,CP66))</f>
        <v/>
      </c>
    </row>
    <row r="67" spans="1:95" ht="29.1" customHeight="1">
      <c r="A67" s="212" t="str">
        <f t="shared" si="25"/>
        <v/>
      </c>
      <c r="B67" s="77">
        <v>60</v>
      </c>
      <c r="C67" s="16" t="str">
        <f t="shared" si="32"/>
        <v/>
      </c>
      <c r="D67" s="130" t="str">
        <f t="shared" si="33"/>
        <v/>
      </c>
      <c r="E67" s="130" t="str">
        <f t="shared" si="34"/>
        <v/>
      </c>
      <c r="F67" s="131" t="str">
        <f t="shared" si="35"/>
        <v/>
      </c>
      <c r="G67" s="131" t="str">
        <f t="shared" si="36"/>
        <v/>
      </c>
      <c r="H67" s="131" t="str">
        <f t="shared" si="37"/>
        <v/>
      </c>
      <c r="I67" s="132" t="str">
        <f t="shared" si="38"/>
        <v/>
      </c>
      <c r="J67" s="132" t="str">
        <f t="shared" si="39"/>
        <v/>
      </c>
      <c r="K67" s="16" t="str">
        <f t="shared" si="40"/>
        <v/>
      </c>
      <c r="L67" s="16" t="str">
        <f t="shared" si="41"/>
        <v/>
      </c>
      <c r="M67" s="132" t="str">
        <f t="shared" si="42"/>
        <v/>
      </c>
      <c r="N67" s="16" t="str">
        <f t="shared" si="43"/>
        <v/>
      </c>
      <c r="O67" s="133" t="str">
        <f t="shared" si="44"/>
        <v/>
      </c>
      <c r="P67" s="16" t="str">
        <f t="shared" si="45"/>
        <v/>
      </c>
      <c r="Q67" s="133" t="str">
        <f t="shared" si="46"/>
        <v/>
      </c>
      <c r="R67" s="133" t="str">
        <f t="shared" si="47"/>
        <v/>
      </c>
      <c r="S67" s="140" t="str">
        <f>IF(R67="","",SUMPRODUCT(--(L67=$L$8:$L$151),--(J67=$J$8:$J$151),--(R67&lt;$R$8:$R$151))+COUNTIF($R$8:R67,R67))</f>
        <v/>
      </c>
      <c r="U67" s="212"/>
      <c r="V67" s="223"/>
      <c r="BZ67" s="223">
        <v>60</v>
      </c>
      <c r="CA67" s="223" t="str">
        <f>IF(CP67="","",SUMPRODUCT(--(CH67=$CH$8:$CH$151),--(CJ67=$CJ$8:$CJ$151),--(CP67&lt;$CP$8:$CP$151))+COUNTIF($CP$8:CP67,CP67))</f>
        <v/>
      </c>
      <c r="CB67" s="223" t="str">
        <f t="shared" si="50"/>
        <v/>
      </c>
      <c r="CC67" s="223" t="str">
        <f t="shared" si="51"/>
        <v/>
      </c>
      <c r="CD67" s="223" t="str">
        <f t="shared" si="52"/>
        <v/>
      </c>
      <c r="CE67" s="223" t="str">
        <f t="shared" si="53"/>
        <v/>
      </c>
      <c r="CF67" s="223" t="str">
        <f t="shared" si="54"/>
        <v/>
      </c>
      <c r="CG67" s="223" t="str">
        <f t="shared" si="55"/>
        <v/>
      </c>
      <c r="CH67" s="223" t="str">
        <f t="shared" si="56"/>
        <v/>
      </c>
      <c r="CI67" s="223" t="str">
        <f t="shared" si="57"/>
        <v/>
      </c>
      <c r="CJ67" s="223" t="str">
        <f t="shared" si="58"/>
        <v/>
      </c>
      <c r="CK67" s="223" t="str">
        <f t="shared" si="59"/>
        <v/>
      </c>
      <c r="CL67" s="223" t="str">
        <f t="shared" si="60"/>
        <v/>
      </c>
      <c r="CM67" s="231" t="str">
        <f t="shared" si="61"/>
        <v/>
      </c>
      <c r="CN67" s="223" t="str">
        <f t="shared" si="62"/>
        <v/>
      </c>
      <c r="CO67" s="231" t="str">
        <f t="shared" si="63"/>
        <v/>
      </c>
      <c r="CP67" s="231" t="str">
        <f t="shared" si="30"/>
        <v/>
      </c>
      <c r="CQ67" s="223" t="str">
        <f>IF(CP67="","",SUMPRODUCT(--(CH67=$CH$8:$CH$151),--(CJ67=$CJ$8:$CJ$151),--(CP67&lt;$CP$8:$CP$151))+COUNTIF($CP$8:CP67,CP67))</f>
        <v/>
      </c>
    </row>
    <row r="68" spans="1:95" ht="29.1" customHeight="1">
      <c r="A68" s="212" t="str">
        <f t="shared" si="25"/>
        <v/>
      </c>
      <c r="B68" s="77">
        <v>61</v>
      </c>
      <c r="C68" s="16" t="str">
        <f t="shared" si="32"/>
        <v/>
      </c>
      <c r="D68" s="130" t="str">
        <f t="shared" si="33"/>
        <v/>
      </c>
      <c r="E68" s="130" t="str">
        <f t="shared" si="34"/>
        <v/>
      </c>
      <c r="F68" s="131" t="str">
        <f t="shared" si="35"/>
        <v/>
      </c>
      <c r="G68" s="131" t="str">
        <f t="shared" si="36"/>
        <v/>
      </c>
      <c r="H68" s="131" t="str">
        <f t="shared" si="37"/>
        <v/>
      </c>
      <c r="I68" s="132" t="str">
        <f t="shared" si="38"/>
        <v/>
      </c>
      <c r="J68" s="132" t="str">
        <f t="shared" si="39"/>
        <v/>
      </c>
      <c r="K68" s="16" t="str">
        <f t="shared" si="40"/>
        <v/>
      </c>
      <c r="L68" s="16" t="str">
        <f t="shared" si="41"/>
        <v/>
      </c>
      <c r="M68" s="132" t="str">
        <f t="shared" si="42"/>
        <v/>
      </c>
      <c r="N68" s="16" t="str">
        <f t="shared" si="43"/>
        <v/>
      </c>
      <c r="O68" s="133" t="str">
        <f t="shared" si="44"/>
        <v/>
      </c>
      <c r="P68" s="16" t="str">
        <f t="shared" si="45"/>
        <v/>
      </c>
      <c r="Q68" s="133" t="str">
        <f t="shared" si="46"/>
        <v/>
      </c>
      <c r="R68" s="133" t="str">
        <f t="shared" si="47"/>
        <v/>
      </c>
      <c r="S68" s="140" t="str">
        <f>IF(R68="","",SUMPRODUCT(--(L68=$L$8:$L$151),--(J68=$J$8:$J$151),--(R68&lt;$R$8:$R$151))+COUNTIF($R$8:R68,R68))</f>
        <v/>
      </c>
      <c r="U68" s="212"/>
      <c r="V68" s="223"/>
      <c r="BZ68" s="223">
        <v>61</v>
      </c>
      <c r="CA68" s="223" t="str">
        <f>IF(CP68="","",SUMPRODUCT(--(CH68=$CH$8:$CH$151),--(CJ68=$CJ$8:$CJ$151),--(CP68&lt;$CP$8:$CP$151))+COUNTIF($CP$8:CP68,CP68))</f>
        <v/>
      </c>
      <c r="CB68" s="223" t="str">
        <f t="shared" si="50"/>
        <v/>
      </c>
      <c r="CC68" s="223" t="str">
        <f t="shared" si="51"/>
        <v/>
      </c>
      <c r="CD68" s="223" t="str">
        <f t="shared" si="52"/>
        <v/>
      </c>
      <c r="CE68" s="223" t="str">
        <f t="shared" si="53"/>
        <v/>
      </c>
      <c r="CF68" s="223" t="str">
        <f t="shared" si="54"/>
        <v/>
      </c>
      <c r="CG68" s="223" t="str">
        <f t="shared" si="55"/>
        <v/>
      </c>
      <c r="CH68" s="223" t="str">
        <f t="shared" si="56"/>
        <v/>
      </c>
      <c r="CI68" s="223" t="str">
        <f t="shared" si="57"/>
        <v/>
      </c>
      <c r="CJ68" s="223" t="str">
        <f t="shared" si="58"/>
        <v/>
      </c>
      <c r="CK68" s="223" t="str">
        <f t="shared" si="59"/>
        <v/>
      </c>
      <c r="CL68" s="223" t="str">
        <f t="shared" si="60"/>
        <v/>
      </c>
      <c r="CM68" s="231" t="str">
        <f t="shared" si="61"/>
        <v/>
      </c>
      <c r="CN68" s="223" t="str">
        <f t="shared" si="62"/>
        <v/>
      </c>
      <c r="CO68" s="231" t="str">
        <f t="shared" si="63"/>
        <v/>
      </c>
      <c r="CP68" s="231" t="str">
        <f t="shared" si="30"/>
        <v/>
      </c>
      <c r="CQ68" s="223" t="str">
        <f>IF(CP68="","",SUMPRODUCT(--(CH68=$CH$8:$CH$151),--(CJ68=$CJ$8:$CJ$151),--(CP68&lt;$CP$8:$CP$151))+COUNTIF($CP$8:CP68,CP68))</f>
        <v/>
      </c>
    </row>
    <row r="69" spans="1:95" ht="29.1" customHeight="1">
      <c r="A69" s="212" t="str">
        <f t="shared" si="25"/>
        <v/>
      </c>
      <c r="B69" s="77">
        <v>62</v>
      </c>
      <c r="C69" s="16" t="str">
        <f t="shared" si="32"/>
        <v/>
      </c>
      <c r="D69" s="130" t="str">
        <f t="shared" si="33"/>
        <v/>
      </c>
      <c r="E69" s="130" t="str">
        <f t="shared" si="34"/>
        <v/>
      </c>
      <c r="F69" s="131" t="str">
        <f t="shared" si="35"/>
        <v/>
      </c>
      <c r="G69" s="131" t="str">
        <f t="shared" si="36"/>
        <v/>
      </c>
      <c r="H69" s="131" t="str">
        <f t="shared" si="37"/>
        <v/>
      </c>
      <c r="I69" s="132" t="str">
        <f t="shared" si="38"/>
        <v/>
      </c>
      <c r="J69" s="132" t="str">
        <f t="shared" si="39"/>
        <v/>
      </c>
      <c r="K69" s="16" t="str">
        <f t="shared" si="40"/>
        <v/>
      </c>
      <c r="L69" s="16" t="str">
        <f t="shared" si="41"/>
        <v/>
      </c>
      <c r="M69" s="132" t="str">
        <f t="shared" si="42"/>
        <v/>
      </c>
      <c r="N69" s="16" t="str">
        <f t="shared" si="43"/>
        <v/>
      </c>
      <c r="O69" s="133" t="str">
        <f t="shared" si="44"/>
        <v/>
      </c>
      <c r="P69" s="16" t="str">
        <f t="shared" si="45"/>
        <v/>
      </c>
      <c r="Q69" s="133" t="str">
        <f t="shared" si="46"/>
        <v/>
      </c>
      <c r="R69" s="133" t="str">
        <f t="shared" si="47"/>
        <v/>
      </c>
      <c r="S69" s="140" t="str">
        <f>IF(R69="","",SUMPRODUCT(--(L69=$L$8:$L$151),--(J69=$J$8:$J$151),--(R69&lt;$R$8:$R$151))+COUNTIF($R$8:R69,R69))</f>
        <v/>
      </c>
      <c r="U69" s="212"/>
      <c r="V69" s="223"/>
      <c r="BZ69" s="223">
        <v>62</v>
      </c>
      <c r="CA69" s="223" t="str">
        <f>IF(CP69="","",SUMPRODUCT(--(CH69=$CH$8:$CH$151),--(CJ69=$CJ$8:$CJ$151),--(CP69&lt;$CP$8:$CP$151))+COUNTIF($CP$8:CP69,CP69))</f>
        <v/>
      </c>
      <c r="CB69" s="223" t="str">
        <f t="shared" si="50"/>
        <v/>
      </c>
      <c r="CC69" s="223" t="str">
        <f t="shared" si="51"/>
        <v/>
      </c>
      <c r="CD69" s="223" t="str">
        <f t="shared" si="52"/>
        <v/>
      </c>
      <c r="CE69" s="223" t="str">
        <f t="shared" si="53"/>
        <v/>
      </c>
      <c r="CF69" s="223" t="str">
        <f t="shared" si="54"/>
        <v/>
      </c>
      <c r="CG69" s="223" t="str">
        <f t="shared" si="55"/>
        <v/>
      </c>
      <c r="CH69" s="223" t="str">
        <f t="shared" si="56"/>
        <v/>
      </c>
      <c r="CI69" s="223" t="str">
        <f t="shared" si="57"/>
        <v/>
      </c>
      <c r="CJ69" s="223" t="str">
        <f t="shared" si="58"/>
        <v/>
      </c>
      <c r="CK69" s="223" t="str">
        <f t="shared" si="59"/>
        <v/>
      </c>
      <c r="CL69" s="223" t="str">
        <f t="shared" si="60"/>
        <v/>
      </c>
      <c r="CM69" s="231" t="str">
        <f t="shared" si="61"/>
        <v/>
      </c>
      <c r="CN69" s="223" t="str">
        <f t="shared" si="62"/>
        <v/>
      </c>
      <c r="CO69" s="231" t="str">
        <f t="shared" si="63"/>
        <v/>
      </c>
      <c r="CP69" s="231" t="str">
        <f t="shared" si="30"/>
        <v/>
      </c>
      <c r="CQ69" s="223" t="str">
        <f>IF(CP69="","",SUMPRODUCT(--(CH69=$CH$8:$CH$151),--(CJ69=$CJ$8:$CJ$151),--(CP69&lt;$CP$8:$CP$151))+COUNTIF($CP$8:CP69,CP69))</f>
        <v/>
      </c>
    </row>
    <row r="70" spans="1:95" ht="29.1" customHeight="1">
      <c r="A70" s="212" t="str">
        <f t="shared" si="25"/>
        <v/>
      </c>
      <c r="B70" s="77">
        <v>63</v>
      </c>
      <c r="C70" s="16" t="str">
        <f t="shared" si="32"/>
        <v/>
      </c>
      <c r="D70" s="130" t="str">
        <f t="shared" si="33"/>
        <v/>
      </c>
      <c r="E70" s="130" t="str">
        <f t="shared" si="34"/>
        <v/>
      </c>
      <c r="F70" s="131" t="str">
        <f t="shared" si="35"/>
        <v/>
      </c>
      <c r="G70" s="131" t="str">
        <f t="shared" si="36"/>
        <v/>
      </c>
      <c r="H70" s="131" t="str">
        <f t="shared" si="37"/>
        <v/>
      </c>
      <c r="I70" s="132" t="str">
        <f t="shared" si="38"/>
        <v/>
      </c>
      <c r="J70" s="132" t="str">
        <f t="shared" si="39"/>
        <v/>
      </c>
      <c r="K70" s="16" t="str">
        <f t="shared" si="40"/>
        <v/>
      </c>
      <c r="L70" s="16" t="str">
        <f t="shared" si="41"/>
        <v/>
      </c>
      <c r="M70" s="132" t="str">
        <f t="shared" si="42"/>
        <v/>
      </c>
      <c r="N70" s="16" t="str">
        <f t="shared" si="43"/>
        <v/>
      </c>
      <c r="O70" s="133" t="str">
        <f t="shared" si="44"/>
        <v/>
      </c>
      <c r="P70" s="16" t="str">
        <f t="shared" si="45"/>
        <v/>
      </c>
      <c r="Q70" s="133" t="str">
        <f t="shared" si="46"/>
        <v/>
      </c>
      <c r="R70" s="133" t="str">
        <f t="shared" si="47"/>
        <v/>
      </c>
      <c r="S70" s="140" t="str">
        <f>IF(R70="","",SUMPRODUCT(--(L70=$L$8:$L$151),--(J70=$J$8:$J$151),--(R70&lt;$R$8:$R$151))+COUNTIF($R$8:R70,R70))</f>
        <v/>
      </c>
      <c r="U70" s="212"/>
      <c r="V70" s="223"/>
      <c r="BZ70" s="223">
        <v>63</v>
      </c>
      <c r="CA70" s="223" t="str">
        <f>IF(CP70="","",SUMPRODUCT(--(CH70=$CH$8:$CH$151),--(CJ70=$CJ$8:$CJ$151),--(CP70&lt;$CP$8:$CP$151))+COUNTIF($CP$8:CP70,CP70))</f>
        <v/>
      </c>
      <c r="CB70" s="223" t="str">
        <f t="shared" si="50"/>
        <v/>
      </c>
      <c r="CC70" s="223" t="str">
        <f t="shared" si="51"/>
        <v/>
      </c>
      <c r="CD70" s="223" t="str">
        <f t="shared" si="52"/>
        <v/>
      </c>
      <c r="CE70" s="223" t="str">
        <f t="shared" si="53"/>
        <v/>
      </c>
      <c r="CF70" s="223" t="str">
        <f t="shared" si="54"/>
        <v/>
      </c>
      <c r="CG70" s="223" t="str">
        <f t="shared" si="55"/>
        <v/>
      </c>
      <c r="CH70" s="223" t="str">
        <f t="shared" si="56"/>
        <v/>
      </c>
      <c r="CI70" s="223" t="str">
        <f t="shared" si="57"/>
        <v/>
      </c>
      <c r="CJ70" s="223" t="str">
        <f t="shared" si="58"/>
        <v/>
      </c>
      <c r="CK70" s="223" t="str">
        <f t="shared" si="59"/>
        <v/>
      </c>
      <c r="CL70" s="223" t="str">
        <f t="shared" si="60"/>
        <v/>
      </c>
      <c r="CM70" s="231" t="str">
        <f t="shared" si="61"/>
        <v/>
      </c>
      <c r="CN70" s="223" t="str">
        <f t="shared" si="62"/>
        <v/>
      </c>
      <c r="CO70" s="231" t="str">
        <f t="shared" si="63"/>
        <v/>
      </c>
      <c r="CP70" s="231" t="str">
        <f t="shared" si="30"/>
        <v/>
      </c>
      <c r="CQ70" s="223" t="str">
        <f>IF(CP70="","",SUMPRODUCT(--(CH70=$CH$8:$CH$151),--(CJ70=$CJ$8:$CJ$151),--(CP70&lt;$CP$8:$CP$151))+COUNTIF($CP$8:CP70,CP70))</f>
        <v/>
      </c>
    </row>
    <row r="71" spans="1:95" ht="29.1" customHeight="1">
      <c r="A71" s="212" t="str">
        <f t="shared" si="25"/>
        <v/>
      </c>
      <c r="B71" s="77">
        <v>64</v>
      </c>
      <c r="C71" s="16" t="str">
        <f t="shared" si="32"/>
        <v/>
      </c>
      <c r="D71" s="130" t="str">
        <f t="shared" si="33"/>
        <v/>
      </c>
      <c r="E71" s="130" t="str">
        <f t="shared" si="34"/>
        <v/>
      </c>
      <c r="F71" s="131" t="str">
        <f t="shared" si="35"/>
        <v/>
      </c>
      <c r="G71" s="131" t="str">
        <f t="shared" si="36"/>
        <v/>
      </c>
      <c r="H71" s="131" t="str">
        <f t="shared" si="37"/>
        <v/>
      </c>
      <c r="I71" s="132" t="str">
        <f t="shared" si="38"/>
        <v/>
      </c>
      <c r="J71" s="132" t="str">
        <f t="shared" si="39"/>
        <v/>
      </c>
      <c r="K71" s="16" t="str">
        <f t="shared" si="40"/>
        <v/>
      </c>
      <c r="L71" s="16" t="str">
        <f t="shared" si="41"/>
        <v/>
      </c>
      <c r="M71" s="132" t="str">
        <f t="shared" si="42"/>
        <v/>
      </c>
      <c r="N71" s="16" t="str">
        <f t="shared" si="43"/>
        <v/>
      </c>
      <c r="O71" s="133" t="str">
        <f t="shared" si="44"/>
        <v/>
      </c>
      <c r="P71" s="16" t="str">
        <f t="shared" si="45"/>
        <v/>
      </c>
      <c r="Q71" s="133" t="str">
        <f t="shared" si="46"/>
        <v/>
      </c>
      <c r="R71" s="133" t="str">
        <f t="shared" si="47"/>
        <v/>
      </c>
      <c r="S71" s="140" t="str">
        <f>IF(R71="","",SUMPRODUCT(--(L71=$L$8:$L$151),--(J71=$J$8:$J$151),--(R71&lt;$R$8:$R$151))+COUNTIF($R$8:R71,R71))</f>
        <v/>
      </c>
      <c r="U71" s="212"/>
      <c r="V71" s="223"/>
      <c r="BZ71" s="223">
        <v>64</v>
      </c>
      <c r="CA71" s="223" t="str">
        <f>IF(CP71="","",SUMPRODUCT(--(CH71=$CH$8:$CH$151),--(CJ71=$CJ$8:$CJ$151),--(CP71&lt;$CP$8:$CP$151))+COUNTIF($CP$8:CP71,CP71))</f>
        <v/>
      </c>
      <c r="CB71" s="223" t="str">
        <f t="shared" si="50"/>
        <v/>
      </c>
      <c r="CC71" s="223" t="str">
        <f t="shared" si="51"/>
        <v/>
      </c>
      <c r="CD71" s="223" t="str">
        <f t="shared" si="52"/>
        <v/>
      </c>
      <c r="CE71" s="223" t="str">
        <f t="shared" si="53"/>
        <v/>
      </c>
      <c r="CF71" s="223" t="str">
        <f t="shared" si="54"/>
        <v/>
      </c>
      <c r="CG71" s="223" t="str">
        <f t="shared" si="55"/>
        <v/>
      </c>
      <c r="CH71" s="223" t="str">
        <f t="shared" si="56"/>
        <v/>
      </c>
      <c r="CI71" s="223" t="str">
        <f t="shared" si="57"/>
        <v/>
      </c>
      <c r="CJ71" s="223" t="str">
        <f t="shared" si="58"/>
        <v/>
      </c>
      <c r="CK71" s="223" t="str">
        <f t="shared" si="59"/>
        <v/>
      </c>
      <c r="CL71" s="223" t="str">
        <f t="shared" si="60"/>
        <v/>
      </c>
      <c r="CM71" s="231" t="str">
        <f t="shared" si="61"/>
        <v/>
      </c>
      <c r="CN71" s="223" t="str">
        <f t="shared" si="62"/>
        <v/>
      </c>
      <c r="CO71" s="231" t="str">
        <f t="shared" si="63"/>
        <v/>
      </c>
      <c r="CP71" s="231" t="str">
        <f t="shared" si="30"/>
        <v/>
      </c>
      <c r="CQ71" s="223" t="str">
        <f>IF(CP71="","",SUMPRODUCT(--(CH71=$CH$8:$CH$151),--(CJ71=$CJ$8:$CJ$151),--(CP71&lt;$CP$8:$CP$151))+COUNTIF($CP$8:CP71,CP71))</f>
        <v/>
      </c>
    </row>
    <row r="72" spans="1:95" ht="29.1" customHeight="1">
      <c r="A72" s="212" t="str">
        <f t="shared" si="25"/>
        <v/>
      </c>
      <c r="B72" s="77">
        <v>65</v>
      </c>
      <c r="C72" s="16" t="str">
        <f t="shared" si="32"/>
        <v/>
      </c>
      <c r="D72" s="130" t="str">
        <f t="shared" si="33"/>
        <v/>
      </c>
      <c r="E72" s="130" t="str">
        <f t="shared" si="34"/>
        <v/>
      </c>
      <c r="F72" s="131" t="str">
        <f t="shared" si="35"/>
        <v/>
      </c>
      <c r="G72" s="131" t="str">
        <f t="shared" si="36"/>
        <v/>
      </c>
      <c r="H72" s="131" t="str">
        <f t="shared" si="37"/>
        <v/>
      </c>
      <c r="I72" s="132" t="str">
        <f t="shared" si="38"/>
        <v/>
      </c>
      <c r="J72" s="132" t="str">
        <f t="shared" si="39"/>
        <v/>
      </c>
      <c r="K72" s="16" t="str">
        <f t="shared" si="40"/>
        <v/>
      </c>
      <c r="L72" s="16" t="str">
        <f t="shared" si="41"/>
        <v/>
      </c>
      <c r="M72" s="132" t="str">
        <f t="shared" si="42"/>
        <v/>
      </c>
      <c r="N72" s="16" t="str">
        <f t="shared" si="43"/>
        <v/>
      </c>
      <c r="O72" s="133" t="str">
        <f t="shared" si="44"/>
        <v/>
      </c>
      <c r="P72" s="16" t="str">
        <f t="shared" si="45"/>
        <v/>
      </c>
      <c r="Q72" s="133" t="str">
        <f t="shared" si="46"/>
        <v/>
      </c>
      <c r="R72" s="133" t="str">
        <f t="shared" si="47"/>
        <v/>
      </c>
      <c r="S72" s="140" t="str">
        <f>IF(R72="","",SUMPRODUCT(--(L72=$L$8:$L$151),--(J72=$J$8:$J$151),--(R72&lt;$R$8:$R$151))+COUNTIF($R$8:R72,R72))</f>
        <v/>
      </c>
      <c r="U72" s="212"/>
      <c r="V72" s="223"/>
      <c r="BZ72" s="223">
        <v>65</v>
      </c>
      <c r="CA72" s="223" t="str">
        <f>IF(CP72="","",SUMPRODUCT(--(CH72=$CH$8:$CH$151),--(CJ72=$CJ$8:$CJ$151),--(CP72&lt;$CP$8:$CP$151))+COUNTIF($CP$8:CP72,CP72))</f>
        <v/>
      </c>
      <c r="CB72" s="223" t="str">
        <f t="shared" ref="CB72:CB103" si="64">IFERROR(VLOOKUP(BZ72,selection,4,0),"")</f>
        <v/>
      </c>
      <c r="CC72" s="223" t="str">
        <f t="shared" ref="CC72:CC103" si="65">IFERROR(VLOOKUP(BZ72,selection,5,0),"")</f>
        <v/>
      </c>
      <c r="CD72" s="223" t="str">
        <f t="shared" ref="CD72:CD103" si="66">IFERROR(VLOOKUP(BZ72,selection,6,0),"")</f>
        <v/>
      </c>
      <c r="CE72" s="223" t="str">
        <f t="shared" ref="CE72:CE103" si="67">IFERROR(VLOOKUP(BZ72,selection,16,0),"")</f>
        <v/>
      </c>
      <c r="CF72" s="223" t="str">
        <f t="shared" ref="CF72:CF103" si="68">IFERROR(VLOOKUP(BZ72,selection,15,0),"")</f>
        <v/>
      </c>
      <c r="CG72" s="223" t="str">
        <f t="shared" ref="CG72:CG103" si="69">IFERROR(VLOOKUP(BZ72,selection,7,0),"")</f>
        <v/>
      </c>
      <c r="CH72" s="223" t="str">
        <f t="shared" ref="CH72:CH103" si="70">IFERROR(VLOOKUP(BZ72,selection,18,0),"")</f>
        <v/>
      </c>
      <c r="CI72" s="223" t="str">
        <f t="shared" ref="CI72:CI103" si="71">IFERROR(VLOOKUP(BZ72,selection,14,0),"")</f>
        <v/>
      </c>
      <c r="CJ72" s="223" t="str">
        <f t="shared" ref="CJ72:CJ103" si="72">IFERROR(VLOOKUP(BZ72,selection,19,0),"")</f>
        <v/>
      </c>
      <c r="CK72" s="223" t="str">
        <f t="shared" ref="CK72:CK103" si="73">IFERROR(CONCATENATE("वर्ष ",VLOOKUP(BZ72,selection,12,0)," / ","प्रतिशत ",VLOOKUP(BZ72,selection,13,0)*100),"")</f>
        <v/>
      </c>
      <c r="CL72" s="223" t="str">
        <f t="shared" ref="CL72:CL103" si="74">IFERROR(VLOOKUP(BZ72,selection,8,0),"")</f>
        <v/>
      </c>
      <c r="CM72" s="231" t="str">
        <f t="shared" ref="CM72:CM103" si="75">IFERROR(VLOOKUP(BZ72,selection,9,0)*75%,"")</f>
        <v/>
      </c>
      <c r="CN72" s="223" t="str">
        <f t="shared" ref="CN72:CN103" si="76">IFERROR(VLOOKUP(BZ72,selection,10,0),"")</f>
        <v/>
      </c>
      <c r="CO72" s="231" t="str">
        <f t="shared" ref="CO72:CO103" si="77">IFERROR(VLOOKUP(BZ72,selection,11,0)*25%,"")</f>
        <v/>
      </c>
      <c r="CP72" s="231" t="str">
        <f t="shared" si="30"/>
        <v/>
      </c>
      <c r="CQ72" s="223" t="str">
        <f>IF(CP72="","",SUMPRODUCT(--(CH72=$CH$8:$CH$151),--(CJ72=$CJ$8:$CJ$151),--(CP72&lt;$CP$8:$CP$151))+COUNTIF($CP$8:CP72,CP72))</f>
        <v/>
      </c>
    </row>
    <row r="73" spans="1:95" ht="29.1" customHeight="1">
      <c r="A73" s="212" t="str">
        <f t="shared" ref="A73:A136" si="78">IF(S73="","",VALUE(S73))</f>
        <v/>
      </c>
      <c r="B73" s="77">
        <v>66</v>
      </c>
      <c r="C73" s="16" t="str">
        <f t="shared" si="32"/>
        <v/>
      </c>
      <c r="D73" s="130" t="str">
        <f t="shared" si="33"/>
        <v/>
      </c>
      <c r="E73" s="130" t="str">
        <f t="shared" si="34"/>
        <v/>
      </c>
      <c r="F73" s="131" t="str">
        <f t="shared" si="35"/>
        <v/>
      </c>
      <c r="G73" s="131" t="str">
        <f t="shared" si="36"/>
        <v/>
      </c>
      <c r="H73" s="131" t="str">
        <f t="shared" si="37"/>
        <v/>
      </c>
      <c r="I73" s="132" t="str">
        <f t="shared" si="38"/>
        <v/>
      </c>
      <c r="J73" s="132" t="str">
        <f t="shared" si="39"/>
        <v/>
      </c>
      <c r="K73" s="16" t="str">
        <f t="shared" si="40"/>
        <v/>
      </c>
      <c r="L73" s="16" t="str">
        <f t="shared" si="41"/>
        <v/>
      </c>
      <c r="M73" s="132" t="str">
        <f t="shared" si="42"/>
        <v/>
      </c>
      <c r="N73" s="16" t="str">
        <f t="shared" si="43"/>
        <v/>
      </c>
      <c r="O73" s="133" t="str">
        <f t="shared" si="44"/>
        <v/>
      </c>
      <c r="P73" s="16" t="str">
        <f t="shared" si="45"/>
        <v/>
      </c>
      <c r="Q73" s="133" t="str">
        <f t="shared" si="46"/>
        <v/>
      </c>
      <c r="R73" s="133" t="str">
        <f t="shared" si="47"/>
        <v/>
      </c>
      <c r="S73" s="140" t="str">
        <f>IF(R73="","",SUMPRODUCT(--(L73=$L$8:$L$151),--(J73=$J$8:$J$151),--(R73&lt;$R$8:$R$151))+COUNTIF($R$8:R73,R73))</f>
        <v/>
      </c>
      <c r="U73" s="212"/>
      <c r="V73" s="223"/>
      <c r="BZ73" s="223">
        <v>66</v>
      </c>
      <c r="CA73" s="223" t="str">
        <f>IF(CP73="","",SUMPRODUCT(--(CH73=$CH$8:$CH$151),--(CJ73=$CJ$8:$CJ$151),--(CP73&lt;$CP$8:$CP$151))+COUNTIF($CP$8:CP73,CP73))</f>
        <v/>
      </c>
      <c r="CB73" s="223" t="str">
        <f t="shared" si="64"/>
        <v/>
      </c>
      <c r="CC73" s="223" t="str">
        <f t="shared" si="65"/>
        <v/>
      </c>
      <c r="CD73" s="223" t="str">
        <f t="shared" si="66"/>
        <v/>
      </c>
      <c r="CE73" s="223" t="str">
        <f t="shared" si="67"/>
        <v/>
      </c>
      <c r="CF73" s="223" t="str">
        <f t="shared" si="68"/>
        <v/>
      </c>
      <c r="CG73" s="223" t="str">
        <f t="shared" si="69"/>
        <v/>
      </c>
      <c r="CH73" s="223" t="str">
        <f t="shared" si="70"/>
        <v/>
      </c>
      <c r="CI73" s="223" t="str">
        <f t="shared" si="71"/>
        <v/>
      </c>
      <c r="CJ73" s="223" t="str">
        <f t="shared" si="72"/>
        <v/>
      </c>
      <c r="CK73" s="223" t="str">
        <f t="shared" si="73"/>
        <v/>
      </c>
      <c r="CL73" s="223" t="str">
        <f t="shared" si="74"/>
        <v/>
      </c>
      <c r="CM73" s="231" t="str">
        <f t="shared" si="75"/>
        <v/>
      </c>
      <c r="CN73" s="223" t="str">
        <f t="shared" si="76"/>
        <v/>
      </c>
      <c r="CO73" s="231" t="str">
        <f t="shared" si="77"/>
        <v/>
      </c>
      <c r="CP73" s="231" t="str">
        <f t="shared" ref="CP73:CP136" si="79">IFERROR(IF(CG73="","",SUM(CM73+CO73)),"")</f>
        <v/>
      </c>
      <c r="CQ73" s="223" t="str">
        <f>IF(CP73="","",SUMPRODUCT(--(CH73=$CH$8:$CH$151),--(CJ73=$CJ$8:$CJ$151),--(CP73&lt;$CP$8:$CP$151))+COUNTIF($CP$8:CP73,CP73))</f>
        <v/>
      </c>
    </row>
    <row r="74" spans="1:95" ht="29.1" customHeight="1">
      <c r="A74" s="212" t="str">
        <f t="shared" si="78"/>
        <v/>
      </c>
      <c r="B74" s="77">
        <v>67</v>
      </c>
      <c r="C74" s="16" t="str">
        <f t="shared" si="32"/>
        <v/>
      </c>
      <c r="D74" s="130" t="str">
        <f t="shared" si="33"/>
        <v/>
      </c>
      <c r="E74" s="130" t="str">
        <f t="shared" si="34"/>
        <v/>
      </c>
      <c r="F74" s="131" t="str">
        <f t="shared" si="35"/>
        <v/>
      </c>
      <c r="G74" s="131" t="str">
        <f t="shared" si="36"/>
        <v/>
      </c>
      <c r="H74" s="131" t="str">
        <f t="shared" si="37"/>
        <v/>
      </c>
      <c r="I74" s="132" t="str">
        <f t="shared" si="38"/>
        <v/>
      </c>
      <c r="J74" s="132" t="str">
        <f t="shared" si="39"/>
        <v/>
      </c>
      <c r="K74" s="16" t="str">
        <f t="shared" si="40"/>
        <v/>
      </c>
      <c r="L74" s="16" t="str">
        <f t="shared" si="41"/>
        <v/>
      </c>
      <c r="M74" s="132" t="str">
        <f t="shared" si="42"/>
        <v/>
      </c>
      <c r="N74" s="16" t="str">
        <f t="shared" si="43"/>
        <v/>
      </c>
      <c r="O74" s="133" t="str">
        <f t="shared" si="44"/>
        <v/>
      </c>
      <c r="P74" s="16" t="str">
        <f t="shared" si="45"/>
        <v/>
      </c>
      <c r="Q74" s="133" t="str">
        <f t="shared" si="46"/>
        <v/>
      </c>
      <c r="R74" s="133" t="str">
        <f t="shared" si="47"/>
        <v/>
      </c>
      <c r="S74" s="140" t="str">
        <f>IF(R74="","",SUMPRODUCT(--(L74=$L$8:$L$151),--(J74=$J$8:$J$151),--(R74&lt;$R$8:$R$151))+COUNTIF($R$8:R74,R74))</f>
        <v/>
      </c>
      <c r="U74" s="212"/>
      <c r="V74" s="223"/>
      <c r="BZ74" s="223">
        <v>67</v>
      </c>
      <c r="CA74" s="223" t="str">
        <f>IF(CP74="","",SUMPRODUCT(--(CH74=$CH$8:$CH$151),--(CJ74=$CJ$8:$CJ$151),--(CP74&lt;$CP$8:$CP$151))+COUNTIF($CP$8:CP74,CP74))</f>
        <v/>
      </c>
      <c r="CB74" s="223" t="str">
        <f t="shared" si="64"/>
        <v/>
      </c>
      <c r="CC74" s="223" t="str">
        <f t="shared" si="65"/>
        <v/>
      </c>
      <c r="CD74" s="223" t="str">
        <f t="shared" si="66"/>
        <v/>
      </c>
      <c r="CE74" s="223" t="str">
        <f t="shared" si="67"/>
        <v/>
      </c>
      <c r="CF74" s="223" t="str">
        <f t="shared" si="68"/>
        <v/>
      </c>
      <c r="CG74" s="223" t="str">
        <f t="shared" si="69"/>
        <v/>
      </c>
      <c r="CH74" s="223" t="str">
        <f t="shared" si="70"/>
        <v/>
      </c>
      <c r="CI74" s="223" t="str">
        <f t="shared" si="71"/>
        <v/>
      </c>
      <c r="CJ74" s="223" t="str">
        <f t="shared" si="72"/>
        <v/>
      </c>
      <c r="CK74" s="223" t="str">
        <f t="shared" si="73"/>
        <v/>
      </c>
      <c r="CL74" s="223" t="str">
        <f t="shared" si="74"/>
        <v/>
      </c>
      <c r="CM74" s="231" t="str">
        <f t="shared" si="75"/>
        <v/>
      </c>
      <c r="CN74" s="223" t="str">
        <f t="shared" si="76"/>
        <v/>
      </c>
      <c r="CO74" s="231" t="str">
        <f t="shared" si="77"/>
        <v/>
      </c>
      <c r="CP74" s="231" t="str">
        <f t="shared" si="79"/>
        <v/>
      </c>
      <c r="CQ74" s="223" t="str">
        <f>IF(CP74="","",SUMPRODUCT(--(CH74=$CH$8:$CH$151),--(CJ74=$CJ$8:$CJ$151),--(CP74&lt;$CP$8:$CP$151))+COUNTIF($CP$8:CP74,CP74))</f>
        <v/>
      </c>
    </row>
    <row r="75" spans="1:95" ht="29.1" customHeight="1">
      <c r="A75" s="212" t="str">
        <f t="shared" si="78"/>
        <v/>
      </c>
      <c r="B75" s="77">
        <v>68</v>
      </c>
      <c r="C75" s="16" t="str">
        <f t="shared" si="32"/>
        <v/>
      </c>
      <c r="D75" s="130" t="str">
        <f t="shared" si="33"/>
        <v/>
      </c>
      <c r="E75" s="130" t="str">
        <f t="shared" si="34"/>
        <v/>
      </c>
      <c r="F75" s="131" t="str">
        <f t="shared" si="35"/>
        <v/>
      </c>
      <c r="G75" s="131" t="str">
        <f t="shared" si="36"/>
        <v/>
      </c>
      <c r="H75" s="131" t="str">
        <f t="shared" si="37"/>
        <v/>
      </c>
      <c r="I75" s="132" t="str">
        <f t="shared" si="38"/>
        <v/>
      </c>
      <c r="J75" s="132" t="str">
        <f t="shared" si="39"/>
        <v/>
      </c>
      <c r="K75" s="16" t="str">
        <f t="shared" si="40"/>
        <v/>
      </c>
      <c r="L75" s="16" t="str">
        <f t="shared" si="41"/>
        <v/>
      </c>
      <c r="M75" s="132" t="str">
        <f t="shared" si="42"/>
        <v/>
      </c>
      <c r="N75" s="16" t="str">
        <f t="shared" si="43"/>
        <v/>
      </c>
      <c r="O75" s="133" t="str">
        <f t="shared" si="44"/>
        <v/>
      </c>
      <c r="P75" s="16" t="str">
        <f t="shared" si="45"/>
        <v/>
      </c>
      <c r="Q75" s="133" t="str">
        <f t="shared" si="46"/>
        <v/>
      </c>
      <c r="R75" s="133" t="str">
        <f t="shared" si="47"/>
        <v/>
      </c>
      <c r="S75" s="140" t="str">
        <f>IF(R75="","",SUMPRODUCT(--(L75=$L$8:$L$151),--(J75=$J$8:$J$151),--(R75&lt;$R$8:$R$151))+COUNTIF($R$8:R75,R75))</f>
        <v/>
      </c>
      <c r="U75" s="212"/>
      <c r="V75" s="223"/>
      <c r="BZ75" s="223">
        <v>68</v>
      </c>
      <c r="CA75" s="223" t="str">
        <f>IF(CP75="","",SUMPRODUCT(--(CH75=$CH$8:$CH$151),--(CJ75=$CJ$8:$CJ$151),--(CP75&lt;$CP$8:$CP$151))+COUNTIF($CP$8:CP75,CP75))</f>
        <v/>
      </c>
      <c r="CB75" s="223" t="str">
        <f t="shared" si="64"/>
        <v/>
      </c>
      <c r="CC75" s="223" t="str">
        <f t="shared" si="65"/>
        <v/>
      </c>
      <c r="CD75" s="223" t="str">
        <f t="shared" si="66"/>
        <v/>
      </c>
      <c r="CE75" s="223" t="str">
        <f t="shared" si="67"/>
        <v/>
      </c>
      <c r="CF75" s="223" t="str">
        <f t="shared" si="68"/>
        <v/>
      </c>
      <c r="CG75" s="223" t="str">
        <f t="shared" si="69"/>
        <v/>
      </c>
      <c r="CH75" s="223" t="str">
        <f t="shared" si="70"/>
        <v/>
      </c>
      <c r="CI75" s="223" t="str">
        <f t="shared" si="71"/>
        <v/>
      </c>
      <c r="CJ75" s="223" t="str">
        <f t="shared" si="72"/>
        <v/>
      </c>
      <c r="CK75" s="223" t="str">
        <f t="shared" si="73"/>
        <v/>
      </c>
      <c r="CL75" s="223" t="str">
        <f t="shared" si="74"/>
        <v/>
      </c>
      <c r="CM75" s="231" t="str">
        <f t="shared" si="75"/>
        <v/>
      </c>
      <c r="CN75" s="223" t="str">
        <f t="shared" si="76"/>
        <v/>
      </c>
      <c r="CO75" s="231" t="str">
        <f t="shared" si="77"/>
        <v/>
      </c>
      <c r="CP75" s="231" t="str">
        <f t="shared" si="79"/>
        <v/>
      </c>
      <c r="CQ75" s="223" t="str">
        <f>IF(CP75="","",SUMPRODUCT(--(CH75=$CH$8:$CH$151),--(CJ75=$CJ$8:$CJ$151),--(CP75&lt;$CP$8:$CP$151))+COUNTIF($CP$8:CP75,CP75))</f>
        <v/>
      </c>
    </row>
    <row r="76" spans="1:95" ht="29.1" customHeight="1">
      <c r="A76" s="212" t="str">
        <f t="shared" si="78"/>
        <v/>
      </c>
      <c r="B76" s="77">
        <v>69</v>
      </c>
      <c r="C76" s="16" t="str">
        <f t="shared" ref="C76:C139" si="80">IFERROR(IF(LEN(D76)&gt;=2,C75+1,""),"")</f>
        <v/>
      </c>
      <c r="D76" s="130" t="str">
        <f t="shared" ref="D76:D139" si="81">IFERROR(VLOOKUP(B76,subjectwise,4,0),"")</f>
        <v/>
      </c>
      <c r="E76" s="130" t="str">
        <f t="shared" ref="E76:E139" si="82">IFERROR(VLOOKUP(B76,subjectwise,5,0),"")</f>
        <v/>
      </c>
      <c r="F76" s="131" t="str">
        <f t="shared" ref="F76:F139" si="83">IFERROR(VLOOKUP(B76,subjectwise,6,0),"")</f>
        <v/>
      </c>
      <c r="G76" s="131" t="str">
        <f t="shared" ref="G76:G139" si="84">IFERROR(VLOOKUP(B76,subjectwise,17,0),"")</f>
        <v/>
      </c>
      <c r="H76" s="131" t="str">
        <f t="shared" ref="H76:H139" si="85">IFERROR(VLOOKUP(B76,subjectwise,16,0),"")</f>
        <v/>
      </c>
      <c r="I76" s="132" t="str">
        <f t="shared" ref="I76:I139" si="86">IFERROR(VLOOKUP(B76,subjectwise,7,0),"")</f>
        <v/>
      </c>
      <c r="J76" s="132" t="str">
        <f t="shared" ref="J76:J139" si="87">IFERROR(VLOOKUP(B76,subjectwise,19,0),"")</f>
        <v/>
      </c>
      <c r="K76" s="16" t="str">
        <f t="shared" ref="K76:K139" si="88">IFERROR(VLOOKUP(B76,subjectwise,14,0),"")</f>
        <v/>
      </c>
      <c r="L76" s="16" t="str">
        <f t="shared" ref="L76:L139" si="89">IFERROR(VLOOKUP(B76,subjectwise,15,0),"")</f>
        <v/>
      </c>
      <c r="M76" s="132" t="str">
        <f t="shared" ref="M76:M139" si="90">IFERROR(CONCATENATE("वर्ष ",VLOOKUP(B76,subjectwise,12,0)," / ","प्रतिशत ",VLOOKUP(B76,subjectwise,13,0)*100),"")</f>
        <v/>
      </c>
      <c r="N76" s="16" t="str">
        <f t="shared" ref="N76:N139" si="91">IFERROR(VLOOKUP(B76,subjectwise,8,0),"")</f>
        <v/>
      </c>
      <c r="O76" s="133" t="str">
        <f t="shared" ref="O76:O139" si="92">IFERROR(VLOOKUP(B76,subjectwise,9,0)*75%,"")</f>
        <v/>
      </c>
      <c r="P76" s="16" t="str">
        <f t="shared" ref="P76:P139" si="93">IFERROR(VLOOKUP(B76,subjectwise,10,0),"")</f>
        <v/>
      </c>
      <c r="Q76" s="133" t="str">
        <f t="shared" ref="Q76:Q139" si="94">IFERROR(VLOOKUP(B76,subjectwise,11,0)*25%,"")</f>
        <v/>
      </c>
      <c r="R76" s="133" t="str">
        <f t="shared" ref="R76:R139" si="95">IFERROR(IF(I76="","",SUM(O76+Q76)),"")</f>
        <v/>
      </c>
      <c r="S76" s="140" t="str">
        <f>IF(R76="","",SUMPRODUCT(--(L76=$L$8:$L$151),--(J76=$J$8:$J$151),--(R76&lt;$R$8:$R$151))+COUNTIF($R$8:R76,R76))</f>
        <v/>
      </c>
      <c r="U76" s="212"/>
      <c r="V76" s="223"/>
      <c r="BZ76" s="223">
        <v>69</v>
      </c>
      <c r="CA76" s="223" t="str">
        <f>IF(CP76="","",SUMPRODUCT(--(CH76=$CH$8:$CH$151),--(CJ76=$CJ$8:$CJ$151),--(CP76&lt;$CP$8:$CP$151))+COUNTIF($CP$8:CP76,CP76))</f>
        <v/>
      </c>
      <c r="CB76" s="223" t="str">
        <f t="shared" si="64"/>
        <v/>
      </c>
      <c r="CC76" s="223" t="str">
        <f t="shared" si="65"/>
        <v/>
      </c>
      <c r="CD76" s="223" t="str">
        <f t="shared" si="66"/>
        <v/>
      </c>
      <c r="CE76" s="223" t="str">
        <f t="shared" si="67"/>
        <v/>
      </c>
      <c r="CF76" s="223" t="str">
        <f t="shared" si="68"/>
        <v/>
      </c>
      <c r="CG76" s="223" t="str">
        <f t="shared" si="69"/>
        <v/>
      </c>
      <c r="CH76" s="223" t="str">
        <f t="shared" si="70"/>
        <v/>
      </c>
      <c r="CI76" s="223" t="str">
        <f t="shared" si="71"/>
        <v/>
      </c>
      <c r="CJ76" s="223" t="str">
        <f t="shared" si="72"/>
        <v/>
      </c>
      <c r="CK76" s="223" t="str">
        <f t="shared" si="73"/>
        <v/>
      </c>
      <c r="CL76" s="223" t="str">
        <f t="shared" si="74"/>
        <v/>
      </c>
      <c r="CM76" s="231" t="str">
        <f t="shared" si="75"/>
        <v/>
      </c>
      <c r="CN76" s="223" t="str">
        <f t="shared" si="76"/>
        <v/>
      </c>
      <c r="CO76" s="231" t="str">
        <f t="shared" si="77"/>
        <v/>
      </c>
      <c r="CP76" s="231" t="str">
        <f t="shared" si="79"/>
        <v/>
      </c>
      <c r="CQ76" s="223" t="str">
        <f>IF(CP76="","",SUMPRODUCT(--(CH76=$CH$8:$CH$151),--(CJ76=$CJ$8:$CJ$151),--(CP76&lt;$CP$8:$CP$151))+COUNTIF($CP$8:CP76,CP76))</f>
        <v/>
      </c>
    </row>
    <row r="77" spans="1:95" ht="29.1" customHeight="1">
      <c r="A77" s="212" t="str">
        <f t="shared" si="78"/>
        <v/>
      </c>
      <c r="B77" s="77">
        <v>70</v>
      </c>
      <c r="C77" s="16" t="str">
        <f t="shared" si="80"/>
        <v/>
      </c>
      <c r="D77" s="130" t="str">
        <f t="shared" si="81"/>
        <v/>
      </c>
      <c r="E77" s="130" t="str">
        <f t="shared" si="82"/>
        <v/>
      </c>
      <c r="F77" s="131" t="str">
        <f t="shared" si="83"/>
        <v/>
      </c>
      <c r="G77" s="131" t="str">
        <f t="shared" si="84"/>
        <v/>
      </c>
      <c r="H77" s="131" t="str">
        <f t="shared" si="85"/>
        <v/>
      </c>
      <c r="I77" s="132" t="str">
        <f t="shared" si="86"/>
        <v/>
      </c>
      <c r="J77" s="132" t="str">
        <f t="shared" si="87"/>
        <v/>
      </c>
      <c r="K77" s="16" t="str">
        <f t="shared" si="88"/>
        <v/>
      </c>
      <c r="L77" s="16" t="str">
        <f t="shared" si="89"/>
        <v/>
      </c>
      <c r="M77" s="132" t="str">
        <f t="shared" si="90"/>
        <v/>
      </c>
      <c r="N77" s="16" t="str">
        <f t="shared" si="91"/>
        <v/>
      </c>
      <c r="O77" s="133" t="str">
        <f t="shared" si="92"/>
        <v/>
      </c>
      <c r="P77" s="16" t="str">
        <f t="shared" si="93"/>
        <v/>
      </c>
      <c r="Q77" s="133" t="str">
        <f t="shared" si="94"/>
        <v/>
      </c>
      <c r="R77" s="133" t="str">
        <f t="shared" si="95"/>
        <v/>
      </c>
      <c r="S77" s="140" t="str">
        <f>IF(R77="","",SUMPRODUCT(--(L77=$L$8:$L$151),--(J77=$J$8:$J$151),--(R77&lt;$R$8:$R$151))+COUNTIF($R$8:R77,R77))</f>
        <v/>
      </c>
      <c r="U77" s="212"/>
      <c r="V77" s="223"/>
      <c r="BZ77" s="223">
        <v>70</v>
      </c>
      <c r="CA77" s="223" t="str">
        <f>IF(CP77="","",SUMPRODUCT(--(CH77=$CH$8:$CH$151),--(CJ77=$CJ$8:$CJ$151),--(CP77&lt;$CP$8:$CP$151))+COUNTIF($CP$8:CP77,CP77))</f>
        <v/>
      </c>
      <c r="CB77" s="223" t="str">
        <f t="shared" si="64"/>
        <v/>
      </c>
      <c r="CC77" s="223" t="str">
        <f t="shared" si="65"/>
        <v/>
      </c>
      <c r="CD77" s="223" t="str">
        <f t="shared" si="66"/>
        <v/>
      </c>
      <c r="CE77" s="223" t="str">
        <f t="shared" si="67"/>
        <v/>
      </c>
      <c r="CF77" s="223" t="str">
        <f t="shared" si="68"/>
        <v/>
      </c>
      <c r="CG77" s="223" t="str">
        <f t="shared" si="69"/>
        <v/>
      </c>
      <c r="CH77" s="223" t="str">
        <f t="shared" si="70"/>
        <v/>
      </c>
      <c r="CI77" s="223" t="str">
        <f t="shared" si="71"/>
        <v/>
      </c>
      <c r="CJ77" s="223" t="str">
        <f t="shared" si="72"/>
        <v/>
      </c>
      <c r="CK77" s="223" t="str">
        <f t="shared" si="73"/>
        <v/>
      </c>
      <c r="CL77" s="223" t="str">
        <f t="shared" si="74"/>
        <v/>
      </c>
      <c r="CM77" s="231" t="str">
        <f t="shared" si="75"/>
        <v/>
      </c>
      <c r="CN77" s="223" t="str">
        <f t="shared" si="76"/>
        <v/>
      </c>
      <c r="CO77" s="231" t="str">
        <f t="shared" si="77"/>
        <v/>
      </c>
      <c r="CP77" s="231" t="str">
        <f t="shared" si="79"/>
        <v/>
      </c>
      <c r="CQ77" s="223" t="str">
        <f>IF(CP77="","",SUMPRODUCT(--(CH77=$CH$8:$CH$151),--(CJ77=$CJ$8:$CJ$151),--(CP77&lt;$CP$8:$CP$151))+COUNTIF($CP$8:CP77,CP77))</f>
        <v/>
      </c>
    </row>
    <row r="78" spans="1:95" ht="29.1" customHeight="1">
      <c r="A78" s="212" t="str">
        <f t="shared" si="78"/>
        <v/>
      </c>
      <c r="B78" s="77">
        <v>71</v>
      </c>
      <c r="C78" s="16" t="str">
        <f t="shared" si="80"/>
        <v/>
      </c>
      <c r="D78" s="130" t="str">
        <f t="shared" si="81"/>
        <v/>
      </c>
      <c r="E78" s="130" t="str">
        <f t="shared" si="82"/>
        <v/>
      </c>
      <c r="F78" s="131" t="str">
        <f t="shared" si="83"/>
        <v/>
      </c>
      <c r="G78" s="131" t="str">
        <f t="shared" si="84"/>
        <v/>
      </c>
      <c r="H78" s="131" t="str">
        <f t="shared" si="85"/>
        <v/>
      </c>
      <c r="I78" s="132" t="str">
        <f t="shared" si="86"/>
        <v/>
      </c>
      <c r="J78" s="132" t="str">
        <f t="shared" si="87"/>
        <v/>
      </c>
      <c r="K78" s="16" t="str">
        <f t="shared" si="88"/>
        <v/>
      </c>
      <c r="L78" s="16" t="str">
        <f t="shared" si="89"/>
        <v/>
      </c>
      <c r="M78" s="132" t="str">
        <f t="shared" si="90"/>
        <v/>
      </c>
      <c r="N78" s="16" t="str">
        <f t="shared" si="91"/>
        <v/>
      </c>
      <c r="O78" s="133" t="str">
        <f t="shared" si="92"/>
        <v/>
      </c>
      <c r="P78" s="16" t="str">
        <f t="shared" si="93"/>
        <v/>
      </c>
      <c r="Q78" s="133" t="str">
        <f t="shared" si="94"/>
        <v/>
      </c>
      <c r="R78" s="133" t="str">
        <f t="shared" si="95"/>
        <v/>
      </c>
      <c r="S78" s="140" t="str">
        <f>IF(R78="","",SUMPRODUCT(--(L78=$L$8:$L$151),--(J78=$J$8:$J$151),--(R78&lt;$R$8:$R$151))+COUNTIF($R$8:R78,R78))</f>
        <v/>
      </c>
      <c r="U78" s="212"/>
      <c r="V78" s="223"/>
      <c r="BZ78" s="223">
        <v>71</v>
      </c>
      <c r="CA78" s="223" t="str">
        <f>IF(CP78="","",SUMPRODUCT(--(CH78=$CH$8:$CH$151),--(CJ78=$CJ$8:$CJ$151),--(CP78&lt;$CP$8:$CP$151))+COUNTIF($CP$8:CP78,CP78))</f>
        <v/>
      </c>
      <c r="CB78" s="223" t="str">
        <f t="shared" si="64"/>
        <v/>
      </c>
      <c r="CC78" s="223" t="str">
        <f t="shared" si="65"/>
        <v/>
      </c>
      <c r="CD78" s="223" t="str">
        <f t="shared" si="66"/>
        <v/>
      </c>
      <c r="CE78" s="223" t="str">
        <f t="shared" si="67"/>
        <v/>
      </c>
      <c r="CF78" s="223" t="str">
        <f t="shared" si="68"/>
        <v/>
      </c>
      <c r="CG78" s="223" t="str">
        <f t="shared" si="69"/>
        <v/>
      </c>
      <c r="CH78" s="223" t="str">
        <f t="shared" si="70"/>
        <v/>
      </c>
      <c r="CI78" s="223" t="str">
        <f t="shared" si="71"/>
        <v/>
      </c>
      <c r="CJ78" s="223" t="str">
        <f t="shared" si="72"/>
        <v/>
      </c>
      <c r="CK78" s="223" t="str">
        <f t="shared" si="73"/>
        <v/>
      </c>
      <c r="CL78" s="223" t="str">
        <f t="shared" si="74"/>
        <v/>
      </c>
      <c r="CM78" s="231" t="str">
        <f t="shared" si="75"/>
        <v/>
      </c>
      <c r="CN78" s="223" t="str">
        <f t="shared" si="76"/>
        <v/>
      </c>
      <c r="CO78" s="231" t="str">
        <f t="shared" si="77"/>
        <v/>
      </c>
      <c r="CP78" s="231" t="str">
        <f t="shared" si="79"/>
        <v/>
      </c>
      <c r="CQ78" s="223" t="str">
        <f>IF(CP78="","",SUMPRODUCT(--(CH78=$CH$8:$CH$151),--(CJ78=$CJ$8:$CJ$151),--(CP78&lt;$CP$8:$CP$151))+COUNTIF($CP$8:CP78,CP78))</f>
        <v/>
      </c>
    </row>
    <row r="79" spans="1:95" ht="29.1" customHeight="1">
      <c r="A79" s="212" t="str">
        <f t="shared" si="78"/>
        <v/>
      </c>
      <c r="B79" s="77">
        <v>72</v>
      </c>
      <c r="C79" s="16" t="str">
        <f t="shared" si="80"/>
        <v/>
      </c>
      <c r="D79" s="130" t="str">
        <f t="shared" si="81"/>
        <v/>
      </c>
      <c r="E79" s="130" t="str">
        <f t="shared" si="82"/>
        <v/>
      </c>
      <c r="F79" s="131" t="str">
        <f t="shared" si="83"/>
        <v/>
      </c>
      <c r="G79" s="131" t="str">
        <f t="shared" si="84"/>
        <v/>
      </c>
      <c r="H79" s="131" t="str">
        <f t="shared" si="85"/>
        <v/>
      </c>
      <c r="I79" s="132" t="str">
        <f t="shared" si="86"/>
        <v/>
      </c>
      <c r="J79" s="132" t="str">
        <f t="shared" si="87"/>
        <v/>
      </c>
      <c r="K79" s="16" t="str">
        <f t="shared" si="88"/>
        <v/>
      </c>
      <c r="L79" s="16" t="str">
        <f t="shared" si="89"/>
        <v/>
      </c>
      <c r="M79" s="132" t="str">
        <f t="shared" si="90"/>
        <v/>
      </c>
      <c r="N79" s="16" t="str">
        <f t="shared" si="91"/>
        <v/>
      </c>
      <c r="O79" s="133" t="str">
        <f t="shared" si="92"/>
        <v/>
      </c>
      <c r="P79" s="16" t="str">
        <f t="shared" si="93"/>
        <v/>
      </c>
      <c r="Q79" s="133" t="str">
        <f t="shared" si="94"/>
        <v/>
      </c>
      <c r="R79" s="133" t="str">
        <f t="shared" si="95"/>
        <v/>
      </c>
      <c r="S79" s="140" t="str">
        <f>IF(R79="","",SUMPRODUCT(--(L79=$L$8:$L$151),--(J79=$J$8:$J$151),--(R79&lt;$R$8:$R$151))+COUNTIF($R$8:R79,R79))</f>
        <v/>
      </c>
      <c r="U79" s="212"/>
      <c r="V79" s="223"/>
      <c r="BZ79" s="223">
        <v>72</v>
      </c>
      <c r="CA79" s="223" t="str">
        <f>IF(CP79="","",SUMPRODUCT(--(CH79=$CH$8:$CH$151),--(CJ79=$CJ$8:$CJ$151),--(CP79&lt;$CP$8:$CP$151))+COUNTIF($CP$8:CP79,CP79))</f>
        <v/>
      </c>
      <c r="CB79" s="223" t="str">
        <f t="shared" si="64"/>
        <v/>
      </c>
      <c r="CC79" s="223" t="str">
        <f t="shared" si="65"/>
        <v/>
      </c>
      <c r="CD79" s="223" t="str">
        <f t="shared" si="66"/>
        <v/>
      </c>
      <c r="CE79" s="223" t="str">
        <f t="shared" si="67"/>
        <v/>
      </c>
      <c r="CF79" s="223" t="str">
        <f t="shared" si="68"/>
        <v/>
      </c>
      <c r="CG79" s="223" t="str">
        <f t="shared" si="69"/>
        <v/>
      </c>
      <c r="CH79" s="223" t="str">
        <f t="shared" si="70"/>
        <v/>
      </c>
      <c r="CI79" s="223" t="str">
        <f t="shared" si="71"/>
        <v/>
      </c>
      <c r="CJ79" s="223" t="str">
        <f t="shared" si="72"/>
        <v/>
      </c>
      <c r="CK79" s="223" t="str">
        <f t="shared" si="73"/>
        <v/>
      </c>
      <c r="CL79" s="223" t="str">
        <f t="shared" si="74"/>
        <v/>
      </c>
      <c r="CM79" s="231" t="str">
        <f t="shared" si="75"/>
        <v/>
      </c>
      <c r="CN79" s="223" t="str">
        <f t="shared" si="76"/>
        <v/>
      </c>
      <c r="CO79" s="231" t="str">
        <f t="shared" si="77"/>
        <v/>
      </c>
      <c r="CP79" s="231" t="str">
        <f t="shared" si="79"/>
        <v/>
      </c>
      <c r="CQ79" s="223" t="str">
        <f>IF(CP79="","",SUMPRODUCT(--(CH79=$CH$8:$CH$151),--(CJ79=$CJ$8:$CJ$151),--(CP79&lt;$CP$8:$CP$151))+COUNTIF($CP$8:CP79,CP79))</f>
        <v/>
      </c>
    </row>
    <row r="80" spans="1:95" ht="29.1" customHeight="1">
      <c r="A80" s="212" t="str">
        <f t="shared" si="78"/>
        <v/>
      </c>
      <c r="B80" s="77">
        <v>73</v>
      </c>
      <c r="C80" s="16" t="str">
        <f t="shared" si="80"/>
        <v/>
      </c>
      <c r="D80" s="130" t="str">
        <f t="shared" si="81"/>
        <v/>
      </c>
      <c r="E80" s="130" t="str">
        <f t="shared" si="82"/>
        <v/>
      </c>
      <c r="F80" s="131" t="str">
        <f t="shared" si="83"/>
        <v/>
      </c>
      <c r="G80" s="131" t="str">
        <f t="shared" si="84"/>
        <v/>
      </c>
      <c r="H80" s="131" t="str">
        <f t="shared" si="85"/>
        <v/>
      </c>
      <c r="I80" s="132" t="str">
        <f t="shared" si="86"/>
        <v/>
      </c>
      <c r="J80" s="132" t="str">
        <f t="shared" si="87"/>
        <v/>
      </c>
      <c r="K80" s="16" t="str">
        <f t="shared" si="88"/>
        <v/>
      </c>
      <c r="L80" s="16" t="str">
        <f t="shared" si="89"/>
        <v/>
      </c>
      <c r="M80" s="132" t="str">
        <f t="shared" si="90"/>
        <v/>
      </c>
      <c r="N80" s="16" t="str">
        <f t="shared" si="91"/>
        <v/>
      </c>
      <c r="O80" s="133" t="str">
        <f t="shared" si="92"/>
        <v/>
      </c>
      <c r="P80" s="16" t="str">
        <f t="shared" si="93"/>
        <v/>
      </c>
      <c r="Q80" s="133" t="str">
        <f t="shared" si="94"/>
        <v/>
      </c>
      <c r="R80" s="133" t="str">
        <f t="shared" si="95"/>
        <v/>
      </c>
      <c r="S80" s="140" t="str">
        <f>IF(R80="","",SUMPRODUCT(--(L80=$L$8:$L$151),--(J80=$J$8:$J$151),--(R80&lt;$R$8:$R$151))+COUNTIF($R$8:R80,R80))</f>
        <v/>
      </c>
      <c r="U80" s="212"/>
      <c r="V80" s="223"/>
      <c r="BZ80" s="223">
        <v>73</v>
      </c>
      <c r="CA80" s="223" t="str">
        <f>IF(CP80="","",SUMPRODUCT(--(CH80=$CH$8:$CH$151),--(CJ80=$CJ$8:$CJ$151),--(CP80&lt;$CP$8:$CP$151))+COUNTIF($CP$8:CP80,CP80))</f>
        <v/>
      </c>
      <c r="CB80" s="223" t="str">
        <f t="shared" si="64"/>
        <v/>
      </c>
      <c r="CC80" s="223" t="str">
        <f t="shared" si="65"/>
        <v/>
      </c>
      <c r="CD80" s="223" t="str">
        <f t="shared" si="66"/>
        <v/>
      </c>
      <c r="CE80" s="223" t="str">
        <f t="shared" si="67"/>
        <v/>
      </c>
      <c r="CF80" s="223" t="str">
        <f t="shared" si="68"/>
        <v/>
      </c>
      <c r="CG80" s="223" t="str">
        <f t="shared" si="69"/>
        <v/>
      </c>
      <c r="CH80" s="223" t="str">
        <f t="shared" si="70"/>
        <v/>
      </c>
      <c r="CI80" s="223" t="str">
        <f t="shared" si="71"/>
        <v/>
      </c>
      <c r="CJ80" s="223" t="str">
        <f t="shared" si="72"/>
        <v/>
      </c>
      <c r="CK80" s="223" t="str">
        <f t="shared" si="73"/>
        <v/>
      </c>
      <c r="CL80" s="223" t="str">
        <f t="shared" si="74"/>
        <v/>
      </c>
      <c r="CM80" s="231" t="str">
        <f t="shared" si="75"/>
        <v/>
      </c>
      <c r="CN80" s="223" t="str">
        <f t="shared" si="76"/>
        <v/>
      </c>
      <c r="CO80" s="231" t="str">
        <f t="shared" si="77"/>
        <v/>
      </c>
      <c r="CP80" s="231" t="str">
        <f t="shared" si="79"/>
        <v/>
      </c>
      <c r="CQ80" s="223" t="str">
        <f>IF(CP80="","",SUMPRODUCT(--(CH80=$CH$8:$CH$151),--(CJ80=$CJ$8:$CJ$151),--(CP80&lt;$CP$8:$CP$151))+COUNTIF($CP$8:CP80,CP80))</f>
        <v/>
      </c>
    </row>
    <row r="81" spans="1:95" ht="29.1" customHeight="1">
      <c r="A81" s="212" t="str">
        <f t="shared" si="78"/>
        <v/>
      </c>
      <c r="B81" s="77">
        <v>74</v>
      </c>
      <c r="C81" s="16" t="str">
        <f t="shared" si="80"/>
        <v/>
      </c>
      <c r="D81" s="130" t="str">
        <f t="shared" si="81"/>
        <v/>
      </c>
      <c r="E81" s="130" t="str">
        <f t="shared" si="82"/>
        <v/>
      </c>
      <c r="F81" s="131" t="str">
        <f t="shared" si="83"/>
        <v/>
      </c>
      <c r="G81" s="131" t="str">
        <f t="shared" si="84"/>
        <v/>
      </c>
      <c r="H81" s="131" t="str">
        <f t="shared" si="85"/>
        <v/>
      </c>
      <c r="I81" s="132" t="str">
        <f t="shared" si="86"/>
        <v/>
      </c>
      <c r="J81" s="132" t="str">
        <f t="shared" si="87"/>
        <v/>
      </c>
      <c r="K81" s="16" t="str">
        <f t="shared" si="88"/>
        <v/>
      </c>
      <c r="L81" s="16" t="str">
        <f t="shared" si="89"/>
        <v/>
      </c>
      <c r="M81" s="132" t="str">
        <f t="shared" si="90"/>
        <v/>
      </c>
      <c r="N81" s="16" t="str">
        <f t="shared" si="91"/>
        <v/>
      </c>
      <c r="O81" s="133" t="str">
        <f t="shared" si="92"/>
        <v/>
      </c>
      <c r="P81" s="16" t="str">
        <f t="shared" si="93"/>
        <v/>
      </c>
      <c r="Q81" s="133" t="str">
        <f t="shared" si="94"/>
        <v/>
      </c>
      <c r="R81" s="133" t="str">
        <f t="shared" si="95"/>
        <v/>
      </c>
      <c r="S81" s="140" t="str">
        <f>IF(R81="","",SUMPRODUCT(--(L81=$L$8:$L$151),--(J81=$J$8:$J$151),--(R81&lt;$R$8:$R$151))+COUNTIF($R$8:R81,R81))</f>
        <v/>
      </c>
      <c r="U81" s="212"/>
      <c r="V81" s="223"/>
      <c r="BZ81" s="223">
        <v>74</v>
      </c>
      <c r="CA81" s="223" t="str">
        <f>IF(CP81="","",SUMPRODUCT(--(CH81=$CH$8:$CH$151),--(CJ81=$CJ$8:$CJ$151),--(CP81&lt;$CP$8:$CP$151))+COUNTIF($CP$8:CP81,CP81))</f>
        <v/>
      </c>
      <c r="CB81" s="223" t="str">
        <f t="shared" si="64"/>
        <v/>
      </c>
      <c r="CC81" s="223" t="str">
        <f t="shared" si="65"/>
        <v/>
      </c>
      <c r="CD81" s="223" t="str">
        <f t="shared" si="66"/>
        <v/>
      </c>
      <c r="CE81" s="223" t="str">
        <f t="shared" si="67"/>
        <v/>
      </c>
      <c r="CF81" s="223" t="str">
        <f t="shared" si="68"/>
        <v/>
      </c>
      <c r="CG81" s="223" t="str">
        <f t="shared" si="69"/>
        <v/>
      </c>
      <c r="CH81" s="223" t="str">
        <f t="shared" si="70"/>
        <v/>
      </c>
      <c r="CI81" s="223" t="str">
        <f t="shared" si="71"/>
        <v/>
      </c>
      <c r="CJ81" s="223" t="str">
        <f t="shared" si="72"/>
        <v/>
      </c>
      <c r="CK81" s="223" t="str">
        <f t="shared" si="73"/>
        <v/>
      </c>
      <c r="CL81" s="223" t="str">
        <f t="shared" si="74"/>
        <v/>
      </c>
      <c r="CM81" s="231" t="str">
        <f t="shared" si="75"/>
        <v/>
      </c>
      <c r="CN81" s="223" t="str">
        <f t="shared" si="76"/>
        <v/>
      </c>
      <c r="CO81" s="231" t="str">
        <f t="shared" si="77"/>
        <v/>
      </c>
      <c r="CP81" s="231" t="str">
        <f t="shared" si="79"/>
        <v/>
      </c>
      <c r="CQ81" s="223" t="str">
        <f>IF(CP81="","",SUMPRODUCT(--(CH81=$CH$8:$CH$151),--(CJ81=$CJ$8:$CJ$151),--(CP81&lt;$CP$8:$CP$151))+COUNTIF($CP$8:CP81,CP81))</f>
        <v/>
      </c>
    </row>
    <row r="82" spans="1:95" ht="29.1" customHeight="1">
      <c r="A82" s="212" t="str">
        <f t="shared" si="78"/>
        <v/>
      </c>
      <c r="B82" s="77">
        <v>75</v>
      </c>
      <c r="C82" s="16" t="str">
        <f t="shared" si="80"/>
        <v/>
      </c>
      <c r="D82" s="130" t="str">
        <f t="shared" si="81"/>
        <v/>
      </c>
      <c r="E82" s="130" t="str">
        <f t="shared" si="82"/>
        <v/>
      </c>
      <c r="F82" s="131" t="str">
        <f t="shared" si="83"/>
        <v/>
      </c>
      <c r="G82" s="131" t="str">
        <f t="shared" si="84"/>
        <v/>
      </c>
      <c r="H82" s="131" t="str">
        <f t="shared" si="85"/>
        <v/>
      </c>
      <c r="I82" s="132" t="str">
        <f t="shared" si="86"/>
        <v/>
      </c>
      <c r="J82" s="132" t="str">
        <f t="shared" si="87"/>
        <v/>
      </c>
      <c r="K82" s="16" t="str">
        <f t="shared" si="88"/>
        <v/>
      </c>
      <c r="L82" s="16" t="str">
        <f t="shared" si="89"/>
        <v/>
      </c>
      <c r="M82" s="132" t="str">
        <f t="shared" si="90"/>
        <v/>
      </c>
      <c r="N82" s="16" t="str">
        <f t="shared" si="91"/>
        <v/>
      </c>
      <c r="O82" s="133" t="str">
        <f t="shared" si="92"/>
        <v/>
      </c>
      <c r="P82" s="16" t="str">
        <f t="shared" si="93"/>
        <v/>
      </c>
      <c r="Q82" s="133" t="str">
        <f t="shared" si="94"/>
        <v/>
      </c>
      <c r="R82" s="133" t="str">
        <f t="shared" si="95"/>
        <v/>
      </c>
      <c r="S82" s="140" t="str">
        <f>IF(R82="","",SUMPRODUCT(--(L82=$L$8:$L$151),--(J82=$J$8:$J$151),--(R82&lt;$R$8:$R$151))+COUNTIF($R$8:R82,R82))</f>
        <v/>
      </c>
      <c r="U82" s="212"/>
      <c r="V82" s="223"/>
      <c r="BZ82" s="223">
        <v>75</v>
      </c>
      <c r="CA82" s="223" t="str">
        <f>IF(CP82="","",SUMPRODUCT(--(CH82=$CH$8:$CH$151),--(CJ82=$CJ$8:$CJ$151),--(CP82&lt;$CP$8:$CP$151))+COUNTIF($CP$8:CP82,CP82))</f>
        <v/>
      </c>
      <c r="CB82" s="223" t="str">
        <f t="shared" si="64"/>
        <v/>
      </c>
      <c r="CC82" s="223" t="str">
        <f t="shared" si="65"/>
        <v/>
      </c>
      <c r="CD82" s="223" t="str">
        <f t="shared" si="66"/>
        <v/>
      </c>
      <c r="CE82" s="223" t="str">
        <f t="shared" si="67"/>
        <v/>
      </c>
      <c r="CF82" s="223" t="str">
        <f t="shared" si="68"/>
        <v/>
      </c>
      <c r="CG82" s="223" t="str">
        <f t="shared" si="69"/>
        <v/>
      </c>
      <c r="CH82" s="223" t="str">
        <f t="shared" si="70"/>
        <v/>
      </c>
      <c r="CI82" s="223" t="str">
        <f t="shared" si="71"/>
        <v/>
      </c>
      <c r="CJ82" s="223" t="str">
        <f t="shared" si="72"/>
        <v/>
      </c>
      <c r="CK82" s="223" t="str">
        <f t="shared" si="73"/>
        <v/>
      </c>
      <c r="CL82" s="223" t="str">
        <f t="shared" si="74"/>
        <v/>
      </c>
      <c r="CM82" s="231" t="str">
        <f t="shared" si="75"/>
        <v/>
      </c>
      <c r="CN82" s="223" t="str">
        <f t="shared" si="76"/>
        <v/>
      </c>
      <c r="CO82" s="231" t="str">
        <f t="shared" si="77"/>
        <v/>
      </c>
      <c r="CP82" s="231" t="str">
        <f t="shared" si="79"/>
        <v/>
      </c>
      <c r="CQ82" s="223" t="str">
        <f>IF(CP82="","",SUMPRODUCT(--(CH82=$CH$8:$CH$151),--(CJ82=$CJ$8:$CJ$151),--(CP82&lt;$CP$8:$CP$151))+COUNTIF($CP$8:CP82,CP82))</f>
        <v/>
      </c>
    </row>
    <row r="83" spans="1:95" ht="29.1" customHeight="1">
      <c r="A83" s="212" t="str">
        <f t="shared" si="78"/>
        <v/>
      </c>
      <c r="B83" s="77">
        <v>76</v>
      </c>
      <c r="C83" s="16" t="str">
        <f t="shared" si="80"/>
        <v/>
      </c>
      <c r="D83" s="130" t="str">
        <f t="shared" si="81"/>
        <v/>
      </c>
      <c r="E83" s="130" t="str">
        <f t="shared" si="82"/>
        <v/>
      </c>
      <c r="F83" s="131" t="str">
        <f t="shared" si="83"/>
        <v/>
      </c>
      <c r="G83" s="131" t="str">
        <f t="shared" si="84"/>
        <v/>
      </c>
      <c r="H83" s="131" t="str">
        <f t="shared" si="85"/>
        <v/>
      </c>
      <c r="I83" s="132" t="str">
        <f t="shared" si="86"/>
        <v/>
      </c>
      <c r="J83" s="132" t="str">
        <f t="shared" si="87"/>
        <v/>
      </c>
      <c r="K83" s="16" t="str">
        <f t="shared" si="88"/>
        <v/>
      </c>
      <c r="L83" s="16" t="str">
        <f t="shared" si="89"/>
        <v/>
      </c>
      <c r="M83" s="132" t="str">
        <f t="shared" si="90"/>
        <v/>
      </c>
      <c r="N83" s="16" t="str">
        <f t="shared" si="91"/>
        <v/>
      </c>
      <c r="O83" s="133" t="str">
        <f t="shared" si="92"/>
        <v/>
      </c>
      <c r="P83" s="16" t="str">
        <f t="shared" si="93"/>
        <v/>
      </c>
      <c r="Q83" s="133" t="str">
        <f t="shared" si="94"/>
        <v/>
      </c>
      <c r="R83" s="133" t="str">
        <f t="shared" si="95"/>
        <v/>
      </c>
      <c r="S83" s="140" t="str">
        <f>IF(R83="","",SUMPRODUCT(--(L83=$L$8:$L$151),--(J83=$J$8:$J$151),--(R83&lt;$R$8:$R$151))+COUNTIF($R$8:R83,R83))</f>
        <v/>
      </c>
      <c r="U83" s="212"/>
      <c r="V83" s="223"/>
      <c r="BZ83" s="223">
        <v>76</v>
      </c>
      <c r="CA83" s="223" t="str">
        <f>IF(CP83="","",SUMPRODUCT(--(CH83=$CH$8:$CH$151),--(CJ83=$CJ$8:$CJ$151),--(CP83&lt;$CP$8:$CP$151))+COUNTIF($CP$8:CP83,CP83))</f>
        <v/>
      </c>
      <c r="CB83" s="223" t="str">
        <f t="shared" si="64"/>
        <v/>
      </c>
      <c r="CC83" s="223" t="str">
        <f t="shared" si="65"/>
        <v/>
      </c>
      <c r="CD83" s="223" t="str">
        <f t="shared" si="66"/>
        <v/>
      </c>
      <c r="CE83" s="223" t="str">
        <f t="shared" si="67"/>
        <v/>
      </c>
      <c r="CF83" s="223" t="str">
        <f t="shared" si="68"/>
        <v/>
      </c>
      <c r="CG83" s="223" t="str">
        <f t="shared" si="69"/>
        <v/>
      </c>
      <c r="CH83" s="223" t="str">
        <f t="shared" si="70"/>
        <v/>
      </c>
      <c r="CI83" s="223" t="str">
        <f t="shared" si="71"/>
        <v/>
      </c>
      <c r="CJ83" s="223" t="str">
        <f t="shared" si="72"/>
        <v/>
      </c>
      <c r="CK83" s="223" t="str">
        <f t="shared" si="73"/>
        <v/>
      </c>
      <c r="CL83" s="223" t="str">
        <f t="shared" si="74"/>
        <v/>
      </c>
      <c r="CM83" s="231" t="str">
        <f t="shared" si="75"/>
        <v/>
      </c>
      <c r="CN83" s="223" t="str">
        <f t="shared" si="76"/>
        <v/>
      </c>
      <c r="CO83" s="231" t="str">
        <f t="shared" si="77"/>
        <v/>
      </c>
      <c r="CP83" s="231" t="str">
        <f t="shared" si="79"/>
        <v/>
      </c>
      <c r="CQ83" s="223" t="str">
        <f>IF(CP83="","",SUMPRODUCT(--(CH83=$CH$8:$CH$151),--(CJ83=$CJ$8:$CJ$151),--(CP83&lt;$CP$8:$CP$151))+COUNTIF($CP$8:CP83,CP83))</f>
        <v/>
      </c>
    </row>
    <row r="84" spans="1:95" ht="29.1" customHeight="1">
      <c r="A84" s="212" t="str">
        <f t="shared" si="78"/>
        <v/>
      </c>
      <c r="B84" s="77">
        <v>77</v>
      </c>
      <c r="C84" s="16" t="str">
        <f t="shared" si="80"/>
        <v/>
      </c>
      <c r="D84" s="130" t="str">
        <f t="shared" si="81"/>
        <v/>
      </c>
      <c r="E84" s="130" t="str">
        <f t="shared" si="82"/>
        <v/>
      </c>
      <c r="F84" s="131" t="str">
        <f t="shared" si="83"/>
        <v/>
      </c>
      <c r="G84" s="131" t="str">
        <f t="shared" si="84"/>
        <v/>
      </c>
      <c r="H84" s="131" t="str">
        <f t="shared" si="85"/>
        <v/>
      </c>
      <c r="I84" s="132" t="str">
        <f t="shared" si="86"/>
        <v/>
      </c>
      <c r="J84" s="132" t="str">
        <f t="shared" si="87"/>
        <v/>
      </c>
      <c r="K84" s="16" t="str">
        <f t="shared" si="88"/>
        <v/>
      </c>
      <c r="L84" s="16" t="str">
        <f t="shared" si="89"/>
        <v/>
      </c>
      <c r="M84" s="132" t="str">
        <f t="shared" si="90"/>
        <v/>
      </c>
      <c r="N84" s="16" t="str">
        <f t="shared" si="91"/>
        <v/>
      </c>
      <c r="O84" s="133" t="str">
        <f t="shared" si="92"/>
        <v/>
      </c>
      <c r="P84" s="16" t="str">
        <f t="shared" si="93"/>
        <v/>
      </c>
      <c r="Q84" s="133" t="str">
        <f t="shared" si="94"/>
        <v/>
      </c>
      <c r="R84" s="133" t="str">
        <f t="shared" si="95"/>
        <v/>
      </c>
      <c r="S84" s="140" t="str">
        <f>IF(R84="","",SUMPRODUCT(--(L84=$L$8:$L$151),--(J84=$J$8:$J$151),--(R84&lt;$R$8:$R$151))+COUNTIF($R$8:R84,R84))</f>
        <v/>
      </c>
      <c r="U84" s="212"/>
      <c r="V84" s="223"/>
      <c r="BZ84" s="223">
        <v>77</v>
      </c>
      <c r="CA84" s="223" t="str">
        <f>IF(CP84="","",SUMPRODUCT(--(CH84=$CH$8:$CH$151),--(CJ84=$CJ$8:$CJ$151),--(CP84&lt;$CP$8:$CP$151))+COUNTIF($CP$8:CP84,CP84))</f>
        <v/>
      </c>
      <c r="CB84" s="223" t="str">
        <f t="shared" si="64"/>
        <v/>
      </c>
      <c r="CC84" s="223" t="str">
        <f t="shared" si="65"/>
        <v/>
      </c>
      <c r="CD84" s="223" t="str">
        <f t="shared" si="66"/>
        <v/>
      </c>
      <c r="CE84" s="223" t="str">
        <f t="shared" si="67"/>
        <v/>
      </c>
      <c r="CF84" s="223" t="str">
        <f t="shared" si="68"/>
        <v/>
      </c>
      <c r="CG84" s="223" t="str">
        <f t="shared" si="69"/>
        <v/>
      </c>
      <c r="CH84" s="223" t="str">
        <f t="shared" si="70"/>
        <v/>
      </c>
      <c r="CI84" s="223" t="str">
        <f t="shared" si="71"/>
        <v/>
      </c>
      <c r="CJ84" s="223" t="str">
        <f t="shared" si="72"/>
        <v/>
      </c>
      <c r="CK84" s="223" t="str">
        <f t="shared" si="73"/>
        <v/>
      </c>
      <c r="CL84" s="223" t="str">
        <f t="shared" si="74"/>
        <v/>
      </c>
      <c r="CM84" s="231" t="str">
        <f t="shared" si="75"/>
        <v/>
      </c>
      <c r="CN84" s="223" t="str">
        <f t="shared" si="76"/>
        <v/>
      </c>
      <c r="CO84" s="231" t="str">
        <f t="shared" si="77"/>
        <v/>
      </c>
      <c r="CP84" s="231" t="str">
        <f t="shared" si="79"/>
        <v/>
      </c>
      <c r="CQ84" s="223" t="str">
        <f>IF(CP84="","",SUMPRODUCT(--(CH84=$CH$8:$CH$151),--(CJ84=$CJ$8:$CJ$151),--(CP84&lt;$CP$8:$CP$151))+COUNTIF($CP$8:CP84,CP84))</f>
        <v/>
      </c>
    </row>
    <row r="85" spans="1:95" ht="29.1" customHeight="1">
      <c r="A85" s="212" t="str">
        <f t="shared" si="78"/>
        <v/>
      </c>
      <c r="B85" s="77">
        <v>78</v>
      </c>
      <c r="C85" s="16" t="str">
        <f t="shared" si="80"/>
        <v/>
      </c>
      <c r="D85" s="130" t="str">
        <f t="shared" si="81"/>
        <v/>
      </c>
      <c r="E85" s="130" t="str">
        <f t="shared" si="82"/>
        <v/>
      </c>
      <c r="F85" s="131" t="str">
        <f t="shared" si="83"/>
        <v/>
      </c>
      <c r="G85" s="131" t="str">
        <f t="shared" si="84"/>
        <v/>
      </c>
      <c r="H85" s="131" t="str">
        <f t="shared" si="85"/>
        <v/>
      </c>
      <c r="I85" s="132" t="str">
        <f t="shared" si="86"/>
        <v/>
      </c>
      <c r="J85" s="132" t="str">
        <f t="shared" si="87"/>
        <v/>
      </c>
      <c r="K85" s="16" t="str">
        <f t="shared" si="88"/>
        <v/>
      </c>
      <c r="L85" s="16" t="str">
        <f t="shared" si="89"/>
        <v/>
      </c>
      <c r="M85" s="132" t="str">
        <f t="shared" si="90"/>
        <v/>
      </c>
      <c r="N85" s="16" t="str">
        <f t="shared" si="91"/>
        <v/>
      </c>
      <c r="O85" s="133" t="str">
        <f t="shared" si="92"/>
        <v/>
      </c>
      <c r="P85" s="16" t="str">
        <f t="shared" si="93"/>
        <v/>
      </c>
      <c r="Q85" s="133" t="str">
        <f t="shared" si="94"/>
        <v/>
      </c>
      <c r="R85" s="133" t="str">
        <f t="shared" si="95"/>
        <v/>
      </c>
      <c r="S85" s="140" t="str">
        <f>IF(R85="","",SUMPRODUCT(--(L85=$L$8:$L$151),--(J85=$J$8:$J$151),--(R85&lt;$R$8:$R$151))+COUNTIF($R$8:R85,R85))</f>
        <v/>
      </c>
      <c r="U85" s="212"/>
      <c r="V85" s="223"/>
      <c r="BZ85" s="223">
        <v>78</v>
      </c>
      <c r="CA85" s="223" t="str">
        <f>IF(CP85="","",SUMPRODUCT(--(CH85=$CH$8:$CH$151),--(CJ85=$CJ$8:$CJ$151),--(CP85&lt;$CP$8:$CP$151))+COUNTIF($CP$8:CP85,CP85))</f>
        <v/>
      </c>
      <c r="CB85" s="223" t="str">
        <f t="shared" si="64"/>
        <v/>
      </c>
      <c r="CC85" s="223" t="str">
        <f t="shared" si="65"/>
        <v/>
      </c>
      <c r="CD85" s="223" t="str">
        <f t="shared" si="66"/>
        <v/>
      </c>
      <c r="CE85" s="223" t="str">
        <f t="shared" si="67"/>
        <v/>
      </c>
      <c r="CF85" s="223" t="str">
        <f t="shared" si="68"/>
        <v/>
      </c>
      <c r="CG85" s="223" t="str">
        <f t="shared" si="69"/>
        <v/>
      </c>
      <c r="CH85" s="223" t="str">
        <f t="shared" si="70"/>
        <v/>
      </c>
      <c r="CI85" s="223" t="str">
        <f t="shared" si="71"/>
        <v/>
      </c>
      <c r="CJ85" s="223" t="str">
        <f t="shared" si="72"/>
        <v/>
      </c>
      <c r="CK85" s="223" t="str">
        <f t="shared" si="73"/>
        <v/>
      </c>
      <c r="CL85" s="223" t="str">
        <f t="shared" si="74"/>
        <v/>
      </c>
      <c r="CM85" s="231" t="str">
        <f t="shared" si="75"/>
        <v/>
      </c>
      <c r="CN85" s="223" t="str">
        <f t="shared" si="76"/>
        <v/>
      </c>
      <c r="CO85" s="231" t="str">
        <f t="shared" si="77"/>
        <v/>
      </c>
      <c r="CP85" s="231" t="str">
        <f t="shared" si="79"/>
        <v/>
      </c>
      <c r="CQ85" s="223" t="str">
        <f>IF(CP85="","",SUMPRODUCT(--(CH85=$CH$8:$CH$151),--(CJ85=$CJ$8:$CJ$151),--(CP85&lt;$CP$8:$CP$151))+COUNTIF($CP$8:CP85,CP85))</f>
        <v/>
      </c>
    </row>
    <row r="86" spans="1:95" ht="29.1" customHeight="1">
      <c r="A86" s="212" t="str">
        <f t="shared" si="78"/>
        <v/>
      </c>
      <c r="B86" s="77">
        <v>79</v>
      </c>
      <c r="C86" s="16" t="str">
        <f t="shared" si="80"/>
        <v/>
      </c>
      <c r="D86" s="130" t="str">
        <f t="shared" si="81"/>
        <v/>
      </c>
      <c r="E86" s="130" t="str">
        <f t="shared" si="82"/>
        <v/>
      </c>
      <c r="F86" s="131" t="str">
        <f t="shared" si="83"/>
        <v/>
      </c>
      <c r="G86" s="131" t="str">
        <f t="shared" si="84"/>
        <v/>
      </c>
      <c r="H86" s="131" t="str">
        <f t="shared" si="85"/>
        <v/>
      </c>
      <c r="I86" s="132" t="str">
        <f t="shared" si="86"/>
        <v/>
      </c>
      <c r="J86" s="132" t="str">
        <f t="shared" si="87"/>
        <v/>
      </c>
      <c r="K86" s="16" t="str">
        <f t="shared" si="88"/>
        <v/>
      </c>
      <c r="L86" s="16" t="str">
        <f t="shared" si="89"/>
        <v/>
      </c>
      <c r="M86" s="132" t="str">
        <f t="shared" si="90"/>
        <v/>
      </c>
      <c r="N86" s="16" t="str">
        <f t="shared" si="91"/>
        <v/>
      </c>
      <c r="O86" s="133" t="str">
        <f t="shared" si="92"/>
        <v/>
      </c>
      <c r="P86" s="16" t="str">
        <f t="shared" si="93"/>
        <v/>
      </c>
      <c r="Q86" s="133" t="str">
        <f t="shared" si="94"/>
        <v/>
      </c>
      <c r="R86" s="133" t="str">
        <f t="shared" si="95"/>
        <v/>
      </c>
      <c r="S86" s="140" t="str">
        <f>IF(R86="","",SUMPRODUCT(--(L86=$L$8:$L$151),--(J86=$J$8:$J$151),--(R86&lt;$R$8:$R$151))+COUNTIF($R$8:R86,R86))</f>
        <v/>
      </c>
      <c r="U86" s="212"/>
      <c r="V86" s="223"/>
      <c r="BZ86" s="223">
        <v>79</v>
      </c>
      <c r="CA86" s="223" t="str">
        <f>IF(CP86="","",SUMPRODUCT(--(CH86=$CH$8:$CH$151),--(CJ86=$CJ$8:$CJ$151),--(CP86&lt;$CP$8:$CP$151))+COUNTIF($CP$8:CP86,CP86))</f>
        <v/>
      </c>
      <c r="CB86" s="223" t="str">
        <f t="shared" si="64"/>
        <v/>
      </c>
      <c r="CC86" s="223" t="str">
        <f t="shared" si="65"/>
        <v/>
      </c>
      <c r="CD86" s="223" t="str">
        <f t="shared" si="66"/>
        <v/>
      </c>
      <c r="CE86" s="223" t="str">
        <f t="shared" si="67"/>
        <v/>
      </c>
      <c r="CF86" s="223" t="str">
        <f t="shared" si="68"/>
        <v/>
      </c>
      <c r="CG86" s="223" t="str">
        <f t="shared" si="69"/>
        <v/>
      </c>
      <c r="CH86" s="223" t="str">
        <f t="shared" si="70"/>
        <v/>
      </c>
      <c r="CI86" s="223" t="str">
        <f t="shared" si="71"/>
        <v/>
      </c>
      <c r="CJ86" s="223" t="str">
        <f t="shared" si="72"/>
        <v/>
      </c>
      <c r="CK86" s="223" t="str">
        <f t="shared" si="73"/>
        <v/>
      </c>
      <c r="CL86" s="223" t="str">
        <f t="shared" si="74"/>
        <v/>
      </c>
      <c r="CM86" s="231" t="str">
        <f t="shared" si="75"/>
        <v/>
      </c>
      <c r="CN86" s="223" t="str">
        <f t="shared" si="76"/>
        <v/>
      </c>
      <c r="CO86" s="231" t="str">
        <f t="shared" si="77"/>
        <v/>
      </c>
      <c r="CP86" s="231" t="str">
        <f t="shared" si="79"/>
        <v/>
      </c>
      <c r="CQ86" s="223" t="str">
        <f>IF(CP86="","",SUMPRODUCT(--(CH86=$CH$8:$CH$151),--(CJ86=$CJ$8:$CJ$151),--(CP86&lt;$CP$8:$CP$151))+COUNTIF($CP$8:CP86,CP86))</f>
        <v/>
      </c>
    </row>
    <row r="87" spans="1:95" ht="29.1" customHeight="1">
      <c r="A87" s="212" t="str">
        <f t="shared" si="78"/>
        <v/>
      </c>
      <c r="B87" s="77">
        <v>80</v>
      </c>
      <c r="C87" s="16" t="str">
        <f t="shared" si="80"/>
        <v/>
      </c>
      <c r="D87" s="130" t="str">
        <f t="shared" si="81"/>
        <v/>
      </c>
      <c r="E87" s="130" t="str">
        <f t="shared" si="82"/>
        <v/>
      </c>
      <c r="F87" s="131" t="str">
        <f t="shared" si="83"/>
        <v/>
      </c>
      <c r="G87" s="131" t="str">
        <f t="shared" si="84"/>
        <v/>
      </c>
      <c r="H87" s="131" t="str">
        <f t="shared" si="85"/>
        <v/>
      </c>
      <c r="I87" s="132" t="str">
        <f t="shared" si="86"/>
        <v/>
      </c>
      <c r="J87" s="132" t="str">
        <f t="shared" si="87"/>
        <v/>
      </c>
      <c r="K87" s="16" t="str">
        <f t="shared" si="88"/>
        <v/>
      </c>
      <c r="L87" s="16" t="str">
        <f t="shared" si="89"/>
        <v/>
      </c>
      <c r="M87" s="132" t="str">
        <f t="shared" si="90"/>
        <v/>
      </c>
      <c r="N87" s="16" t="str">
        <f t="shared" si="91"/>
        <v/>
      </c>
      <c r="O87" s="133" t="str">
        <f t="shared" si="92"/>
        <v/>
      </c>
      <c r="P87" s="16" t="str">
        <f t="shared" si="93"/>
        <v/>
      </c>
      <c r="Q87" s="133" t="str">
        <f t="shared" si="94"/>
        <v/>
      </c>
      <c r="R87" s="133" t="str">
        <f t="shared" si="95"/>
        <v/>
      </c>
      <c r="S87" s="140" t="str">
        <f>IF(R87="","",SUMPRODUCT(--(L87=$L$8:$L$151),--(J87=$J$8:$J$151),--(R87&lt;$R$8:$R$151))+COUNTIF($R$8:R87,R87))</f>
        <v/>
      </c>
      <c r="U87" s="212"/>
      <c r="V87" s="223"/>
      <c r="BZ87" s="223">
        <v>80</v>
      </c>
      <c r="CA87" s="223" t="str">
        <f>IF(CP87="","",SUMPRODUCT(--(CH87=$CH$8:$CH$151),--(CJ87=$CJ$8:$CJ$151),--(CP87&lt;$CP$8:$CP$151))+COUNTIF($CP$8:CP87,CP87))</f>
        <v/>
      </c>
      <c r="CB87" s="223" t="str">
        <f t="shared" si="64"/>
        <v/>
      </c>
      <c r="CC87" s="223" t="str">
        <f t="shared" si="65"/>
        <v/>
      </c>
      <c r="CD87" s="223" t="str">
        <f t="shared" si="66"/>
        <v/>
      </c>
      <c r="CE87" s="223" t="str">
        <f t="shared" si="67"/>
        <v/>
      </c>
      <c r="CF87" s="223" t="str">
        <f t="shared" si="68"/>
        <v/>
      </c>
      <c r="CG87" s="223" t="str">
        <f t="shared" si="69"/>
        <v/>
      </c>
      <c r="CH87" s="223" t="str">
        <f t="shared" si="70"/>
        <v/>
      </c>
      <c r="CI87" s="223" t="str">
        <f t="shared" si="71"/>
        <v/>
      </c>
      <c r="CJ87" s="223" t="str">
        <f t="shared" si="72"/>
        <v/>
      </c>
      <c r="CK87" s="223" t="str">
        <f t="shared" si="73"/>
        <v/>
      </c>
      <c r="CL87" s="223" t="str">
        <f t="shared" si="74"/>
        <v/>
      </c>
      <c r="CM87" s="231" t="str">
        <f t="shared" si="75"/>
        <v/>
      </c>
      <c r="CN87" s="223" t="str">
        <f t="shared" si="76"/>
        <v/>
      </c>
      <c r="CO87" s="231" t="str">
        <f t="shared" si="77"/>
        <v/>
      </c>
      <c r="CP87" s="231" t="str">
        <f t="shared" si="79"/>
        <v/>
      </c>
      <c r="CQ87" s="223" t="str">
        <f>IF(CP87="","",SUMPRODUCT(--(CH87=$CH$8:$CH$151),--(CJ87=$CJ$8:$CJ$151),--(CP87&lt;$CP$8:$CP$151))+COUNTIF($CP$8:CP87,CP87))</f>
        <v/>
      </c>
    </row>
    <row r="88" spans="1:95" ht="29.1" customHeight="1">
      <c r="A88" s="212" t="str">
        <f t="shared" si="78"/>
        <v/>
      </c>
      <c r="B88" s="77">
        <v>81</v>
      </c>
      <c r="C88" s="16" t="str">
        <f t="shared" si="80"/>
        <v/>
      </c>
      <c r="D88" s="130" t="str">
        <f t="shared" si="81"/>
        <v/>
      </c>
      <c r="E88" s="130" t="str">
        <f t="shared" si="82"/>
        <v/>
      </c>
      <c r="F88" s="131" t="str">
        <f t="shared" si="83"/>
        <v/>
      </c>
      <c r="G88" s="131" t="str">
        <f t="shared" si="84"/>
        <v/>
      </c>
      <c r="H88" s="131" t="str">
        <f t="shared" si="85"/>
        <v/>
      </c>
      <c r="I88" s="132" t="str">
        <f t="shared" si="86"/>
        <v/>
      </c>
      <c r="J88" s="132" t="str">
        <f t="shared" si="87"/>
        <v/>
      </c>
      <c r="K88" s="16" t="str">
        <f t="shared" si="88"/>
        <v/>
      </c>
      <c r="L88" s="16" t="str">
        <f t="shared" si="89"/>
        <v/>
      </c>
      <c r="M88" s="132" t="str">
        <f t="shared" si="90"/>
        <v/>
      </c>
      <c r="N88" s="16" t="str">
        <f t="shared" si="91"/>
        <v/>
      </c>
      <c r="O88" s="133" t="str">
        <f t="shared" si="92"/>
        <v/>
      </c>
      <c r="P88" s="16" t="str">
        <f t="shared" si="93"/>
        <v/>
      </c>
      <c r="Q88" s="133" t="str">
        <f t="shared" si="94"/>
        <v/>
      </c>
      <c r="R88" s="133" t="str">
        <f t="shared" si="95"/>
        <v/>
      </c>
      <c r="S88" s="140" t="str">
        <f>IF(R88="","",SUMPRODUCT(--(L88=$L$8:$L$151),--(J88=$J$8:$J$151),--(R88&lt;$R$8:$R$151))+COUNTIF($R$8:R88,R88))</f>
        <v/>
      </c>
      <c r="U88" s="212"/>
      <c r="V88" s="223"/>
      <c r="BZ88" s="223">
        <v>81</v>
      </c>
      <c r="CA88" s="223" t="str">
        <f>IF(CP88="","",SUMPRODUCT(--(CH88=$CH$8:$CH$151),--(CJ88=$CJ$8:$CJ$151),--(CP88&lt;$CP$8:$CP$151))+COUNTIF($CP$8:CP88,CP88))</f>
        <v/>
      </c>
      <c r="CB88" s="223" t="str">
        <f t="shared" si="64"/>
        <v/>
      </c>
      <c r="CC88" s="223" t="str">
        <f t="shared" si="65"/>
        <v/>
      </c>
      <c r="CD88" s="223" t="str">
        <f t="shared" si="66"/>
        <v/>
      </c>
      <c r="CE88" s="223" t="str">
        <f t="shared" si="67"/>
        <v/>
      </c>
      <c r="CF88" s="223" t="str">
        <f t="shared" si="68"/>
        <v/>
      </c>
      <c r="CG88" s="223" t="str">
        <f t="shared" si="69"/>
        <v/>
      </c>
      <c r="CH88" s="223" t="str">
        <f t="shared" si="70"/>
        <v/>
      </c>
      <c r="CI88" s="223" t="str">
        <f t="shared" si="71"/>
        <v/>
      </c>
      <c r="CJ88" s="223" t="str">
        <f t="shared" si="72"/>
        <v/>
      </c>
      <c r="CK88" s="223" t="str">
        <f t="shared" si="73"/>
        <v/>
      </c>
      <c r="CL88" s="223" t="str">
        <f t="shared" si="74"/>
        <v/>
      </c>
      <c r="CM88" s="231" t="str">
        <f t="shared" si="75"/>
        <v/>
      </c>
      <c r="CN88" s="223" t="str">
        <f t="shared" si="76"/>
        <v/>
      </c>
      <c r="CO88" s="231" t="str">
        <f t="shared" si="77"/>
        <v/>
      </c>
      <c r="CP88" s="231" t="str">
        <f t="shared" si="79"/>
        <v/>
      </c>
      <c r="CQ88" s="223" t="str">
        <f>IF(CP88="","",SUMPRODUCT(--(CH88=$CH$8:$CH$151),--(CJ88=$CJ$8:$CJ$151),--(CP88&lt;$CP$8:$CP$151))+COUNTIF($CP$8:CP88,CP88))</f>
        <v/>
      </c>
    </row>
    <row r="89" spans="1:95" ht="29.1" customHeight="1">
      <c r="A89" s="212" t="str">
        <f t="shared" si="78"/>
        <v/>
      </c>
      <c r="B89" s="77">
        <v>82</v>
      </c>
      <c r="C89" s="16" t="str">
        <f t="shared" si="80"/>
        <v/>
      </c>
      <c r="D89" s="130" t="str">
        <f t="shared" si="81"/>
        <v/>
      </c>
      <c r="E89" s="130" t="str">
        <f t="shared" si="82"/>
        <v/>
      </c>
      <c r="F89" s="131" t="str">
        <f t="shared" si="83"/>
        <v/>
      </c>
      <c r="G89" s="131" t="str">
        <f t="shared" si="84"/>
        <v/>
      </c>
      <c r="H89" s="131" t="str">
        <f t="shared" si="85"/>
        <v/>
      </c>
      <c r="I89" s="132" t="str">
        <f t="shared" si="86"/>
        <v/>
      </c>
      <c r="J89" s="132" t="str">
        <f t="shared" si="87"/>
        <v/>
      </c>
      <c r="K89" s="16" t="str">
        <f t="shared" si="88"/>
        <v/>
      </c>
      <c r="L89" s="16" t="str">
        <f t="shared" si="89"/>
        <v/>
      </c>
      <c r="M89" s="132" t="str">
        <f t="shared" si="90"/>
        <v/>
      </c>
      <c r="N89" s="16" t="str">
        <f t="shared" si="91"/>
        <v/>
      </c>
      <c r="O89" s="133" t="str">
        <f t="shared" si="92"/>
        <v/>
      </c>
      <c r="P89" s="16" t="str">
        <f t="shared" si="93"/>
        <v/>
      </c>
      <c r="Q89" s="133" t="str">
        <f t="shared" si="94"/>
        <v/>
      </c>
      <c r="R89" s="133" t="str">
        <f t="shared" si="95"/>
        <v/>
      </c>
      <c r="S89" s="140" t="str">
        <f>IF(R89="","",SUMPRODUCT(--(L89=$L$8:$L$151),--(J89=$J$8:$J$151),--(R89&lt;$R$8:$R$151))+COUNTIF($R$8:R89,R89))</f>
        <v/>
      </c>
      <c r="U89" s="212"/>
      <c r="V89" s="223"/>
      <c r="BZ89" s="223">
        <v>82</v>
      </c>
      <c r="CA89" s="223" t="str">
        <f>IF(CP89="","",SUMPRODUCT(--(CH89=$CH$8:$CH$151),--(CJ89=$CJ$8:$CJ$151),--(CP89&lt;$CP$8:$CP$151))+COUNTIF($CP$8:CP89,CP89))</f>
        <v/>
      </c>
      <c r="CB89" s="223" t="str">
        <f t="shared" si="64"/>
        <v/>
      </c>
      <c r="CC89" s="223" t="str">
        <f t="shared" si="65"/>
        <v/>
      </c>
      <c r="CD89" s="223" t="str">
        <f t="shared" si="66"/>
        <v/>
      </c>
      <c r="CE89" s="223" t="str">
        <f t="shared" si="67"/>
        <v/>
      </c>
      <c r="CF89" s="223" t="str">
        <f t="shared" si="68"/>
        <v/>
      </c>
      <c r="CG89" s="223" t="str">
        <f t="shared" si="69"/>
        <v/>
      </c>
      <c r="CH89" s="223" t="str">
        <f t="shared" si="70"/>
        <v/>
      </c>
      <c r="CI89" s="223" t="str">
        <f t="shared" si="71"/>
        <v/>
      </c>
      <c r="CJ89" s="223" t="str">
        <f t="shared" si="72"/>
        <v/>
      </c>
      <c r="CK89" s="223" t="str">
        <f t="shared" si="73"/>
        <v/>
      </c>
      <c r="CL89" s="223" t="str">
        <f t="shared" si="74"/>
        <v/>
      </c>
      <c r="CM89" s="231" t="str">
        <f t="shared" si="75"/>
        <v/>
      </c>
      <c r="CN89" s="223" t="str">
        <f t="shared" si="76"/>
        <v/>
      </c>
      <c r="CO89" s="231" t="str">
        <f t="shared" si="77"/>
        <v/>
      </c>
      <c r="CP89" s="231" t="str">
        <f t="shared" si="79"/>
        <v/>
      </c>
      <c r="CQ89" s="223" t="str">
        <f>IF(CP89="","",SUMPRODUCT(--(CH89=$CH$8:$CH$151),--(CJ89=$CJ$8:$CJ$151),--(CP89&lt;$CP$8:$CP$151))+COUNTIF($CP$8:CP89,CP89))</f>
        <v/>
      </c>
    </row>
    <row r="90" spans="1:95" ht="29.1" customHeight="1">
      <c r="A90" s="212" t="str">
        <f t="shared" si="78"/>
        <v/>
      </c>
      <c r="B90" s="77">
        <v>83</v>
      </c>
      <c r="C90" s="16" t="str">
        <f t="shared" si="80"/>
        <v/>
      </c>
      <c r="D90" s="130" t="str">
        <f t="shared" si="81"/>
        <v/>
      </c>
      <c r="E90" s="130" t="str">
        <f t="shared" si="82"/>
        <v/>
      </c>
      <c r="F90" s="131" t="str">
        <f t="shared" si="83"/>
        <v/>
      </c>
      <c r="G90" s="131" t="str">
        <f t="shared" si="84"/>
        <v/>
      </c>
      <c r="H90" s="131" t="str">
        <f t="shared" si="85"/>
        <v/>
      </c>
      <c r="I90" s="132" t="str">
        <f t="shared" si="86"/>
        <v/>
      </c>
      <c r="J90" s="132" t="str">
        <f t="shared" si="87"/>
        <v/>
      </c>
      <c r="K90" s="16" t="str">
        <f t="shared" si="88"/>
        <v/>
      </c>
      <c r="L90" s="16" t="str">
        <f t="shared" si="89"/>
        <v/>
      </c>
      <c r="M90" s="132" t="str">
        <f t="shared" si="90"/>
        <v/>
      </c>
      <c r="N90" s="16" t="str">
        <f t="shared" si="91"/>
        <v/>
      </c>
      <c r="O90" s="133" t="str">
        <f t="shared" si="92"/>
        <v/>
      </c>
      <c r="P90" s="16" t="str">
        <f t="shared" si="93"/>
        <v/>
      </c>
      <c r="Q90" s="133" t="str">
        <f t="shared" si="94"/>
        <v/>
      </c>
      <c r="R90" s="133" t="str">
        <f t="shared" si="95"/>
        <v/>
      </c>
      <c r="S90" s="140" t="str">
        <f>IF(R90="","",SUMPRODUCT(--(L90=$L$8:$L$151),--(J90=$J$8:$J$151),--(R90&lt;$R$8:$R$151))+COUNTIF($R$8:R90,R90))</f>
        <v/>
      </c>
      <c r="U90" s="212"/>
      <c r="V90" s="223"/>
      <c r="BZ90" s="223">
        <v>83</v>
      </c>
      <c r="CA90" s="223" t="str">
        <f>IF(CP90="","",SUMPRODUCT(--(CH90=$CH$8:$CH$151),--(CJ90=$CJ$8:$CJ$151),--(CP90&lt;$CP$8:$CP$151))+COUNTIF($CP$8:CP90,CP90))</f>
        <v/>
      </c>
      <c r="CB90" s="223" t="str">
        <f t="shared" si="64"/>
        <v/>
      </c>
      <c r="CC90" s="223" t="str">
        <f t="shared" si="65"/>
        <v/>
      </c>
      <c r="CD90" s="223" t="str">
        <f t="shared" si="66"/>
        <v/>
      </c>
      <c r="CE90" s="223" t="str">
        <f t="shared" si="67"/>
        <v/>
      </c>
      <c r="CF90" s="223" t="str">
        <f t="shared" si="68"/>
        <v/>
      </c>
      <c r="CG90" s="223" t="str">
        <f t="shared" si="69"/>
        <v/>
      </c>
      <c r="CH90" s="223" t="str">
        <f t="shared" si="70"/>
        <v/>
      </c>
      <c r="CI90" s="223" t="str">
        <f t="shared" si="71"/>
        <v/>
      </c>
      <c r="CJ90" s="223" t="str">
        <f t="shared" si="72"/>
        <v/>
      </c>
      <c r="CK90" s="223" t="str">
        <f t="shared" si="73"/>
        <v/>
      </c>
      <c r="CL90" s="223" t="str">
        <f t="shared" si="74"/>
        <v/>
      </c>
      <c r="CM90" s="231" t="str">
        <f t="shared" si="75"/>
        <v/>
      </c>
      <c r="CN90" s="223" t="str">
        <f t="shared" si="76"/>
        <v/>
      </c>
      <c r="CO90" s="231" t="str">
        <f t="shared" si="77"/>
        <v/>
      </c>
      <c r="CP90" s="231" t="str">
        <f t="shared" si="79"/>
        <v/>
      </c>
      <c r="CQ90" s="223" t="str">
        <f>IF(CP90="","",SUMPRODUCT(--(CH90=$CH$8:$CH$151),--(CJ90=$CJ$8:$CJ$151),--(CP90&lt;$CP$8:$CP$151))+COUNTIF($CP$8:CP90,CP90))</f>
        <v/>
      </c>
    </row>
    <row r="91" spans="1:95" ht="29.1" customHeight="1">
      <c r="A91" s="212" t="str">
        <f t="shared" si="78"/>
        <v/>
      </c>
      <c r="B91" s="77">
        <v>84</v>
      </c>
      <c r="C91" s="16" t="str">
        <f t="shared" si="80"/>
        <v/>
      </c>
      <c r="D91" s="130" t="str">
        <f t="shared" si="81"/>
        <v/>
      </c>
      <c r="E91" s="130" t="str">
        <f t="shared" si="82"/>
        <v/>
      </c>
      <c r="F91" s="131" t="str">
        <f t="shared" si="83"/>
        <v/>
      </c>
      <c r="G91" s="131" t="str">
        <f t="shared" si="84"/>
        <v/>
      </c>
      <c r="H91" s="131" t="str">
        <f t="shared" si="85"/>
        <v/>
      </c>
      <c r="I91" s="132" t="str">
        <f t="shared" si="86"/>
        <v/>
      </c>
      <c r="J91" s="132" t="str">
        <f t="shared" si="87"/>
        <v/>
      </c>
      <c r="K91" s="16" t="str">
        <f t="shared" si="88"/>
        <v/>
      </c>
      <c r="L91" s="16" t="str">
        <f t="shared" si="89"/>
        <v/>
      </c>
      <c r="M91" s="132" t="str">
        <f t="shared" si="90"/>
        <v/>
      </c>
      <c r="N91" s="16" t="str">
        <f t="shared" si="91"/>
        <v/>
      </c>
      <c r="O91" s="133" t="str">
        <f t="shared" si="92"/>
        <v/>
      </c>
      <c r="P91" s="16" t="str">
        <f t="shared" si="93"/>
        <v/>
      </c>
      <c r="Q91" s="133" t="str">
        <f t="shared" si="94"/>
        <v/>
      </c>
      <c r="R91" s="133" t="str">
        <f t="shared" si="95"/>
        <v/>
      </c>
      <c r="S91" s="140" t="str">
        <f>IF(R91="","",SUMPRODUCT(--(L91=$L$8:$L$151),--(J91=$J$8:$J$151),--(R91&lt;$R$8:$R$151))+COUNTIF($R$8:R91,R91))</f>
        <v/>
      </c>
      <c r="U91" s="212"/>
      <c r="V91" s="223"/>
      <c r="BZ91" s="223">
        <v>84</v>
      </c>
      <c r="CA91" s="223" t="str">
        <f>IF(CP91="","",SUMPRODUCT(--(CH91=$CH$8:$CH$151),--(CJ91=$CJ$8:$CJ$151),--(CP91&lt;$CP$8:$CP$151))+COUNTIF($CP$8:CP91,CP91))</f>
        <v/>
      </c>
      <c r="CB91" s="223" t="str">
        <f t="shared" si="64"/>
        <v/>
      </c>
      <c r="CC91" s="223" t="str">
        <f t="shared" si="65"/>
        <v/>
      </c>
      <c r="CD91" s="223" t="str">
        <f t="shared" si="66"/>
        <v/>
      </c>
      <c r="CE91" s="223" t="str">
        <f t="shared" si="67"/>
        <v/>
      </c>
      <c r="CF91" s="223" t="str">
        <f t="shared" si="68"/>
        <v/>
      </c>
      <c r="CG91" s="223" t="str">
        <f t="shared" si="69"/>
        <v/>
      </c>
      <c r="CH91" s="223" t="str">
        <f t="shared" si="70"/>
        <v/>
      </c>
      <c r="CI91" s="223" t="str">
        <f t="shared" si="71"/>
        <v/>
      </c>
      <c r="CJ91" s="223" t="str">
        <f t="shared" si="72"/>
        <v/>
      </c>
      <c r="CK91" s="223" t="str">
        <f t="shared" si="73"/>
        <v/>
      </c>
      <c r="CL91" s="223" t="str">
        <f t="shared" si="74"/>
        <v/>
      </c>
      <c r="CM91" s="231" t="str">
        <f t="shared" si="75"/>
        <v/>
      </c>
      <c r="CN91" s="223" t="str">
        <f t="shared" si="76"/>
        <v/>
      </c>
      <c r="CO91" s="231" t="str">
        <f t="shared" si="77"/>
        <v/>
      </c>
      <c r="CP91" s="231" t="str">
        <f t="shared" si="79"/>
        <v/>
      </c>
      <c r="CQ91" s="223" t="str">
        <f>IF(CP91="","",SUMPRODUCT(--(CH91=$CH$8:$CH$151),--(CJ91=$CJ$8:$CJ$151),--(CP91&lt;$CP$8:$CP$151))+COUNTIF($CP$8:CP91,CP91))</f>
        <v/>
      </c>
    </row>
    <row r="92" spans="1:95" ht="29.1" customHeight="1">
      <c r="A92" s="212" t="str">
        <f t="shared" si="78"/>
        <v/>
      </c>
      <c r="B92" s="77">
        <v>85</v>
      </c>
      <c r="C92" s="16" t="str">
        <f t="shared" si="80"/>
        <v/>
      </c>
      <c r="D92" s="130" t="str">
        <f t="shared" si="81"/>
        <v/>
      </c>
      <c r="E92" s="130" t="str">
        <f t="shared" si="82"/>
        <v/>
      </c>
      <c r="F92" s="131" t="str">
        <f t="shared" si="83"/>
        <v/>
      </c>
      <c r="G92" s="131" t="str">
        <f t="shared" si="84"/>
        <v/>
      </c>
      <c r="H92" s="131" t="str">
        <f t="shared" si="85"/>
        <v/>
      </c>
      <c r="I92" s="132" t="str">
        <f t="shared" si="86"/>
        <v/>
      </c>
      <c r="J92" s="132" t="str">
        <f t="shared" si="87"/>
        <v/>
      </c>
      <c r="K92" s="16" t="str">
        <f t="shared" si="88"/>
        <v/>
      </c>
      <c r="L92" s="16" t="str">
        <f t="shared" si="89"/>
        <v/>
      </c>
      <c r="M92" s="132" t="str">
        <f t="shared" si="90"/>
        <v/>
      </c>
      <c r="N92" s="16" t="str">
        <f t="shared" si="91"/>
        <v/>
      </c>
      <c r="O92" s="133" t="str">
        <f t="shared" si="92"/>
        <v/>
      </c>
      <c r="P92" s="16" t="str">
        <f t="shared" si="93"/>
        <v/>
      </c>
      <c r="Q92" s="133" t="str">
        <f t="shared" si="94"/>
        <v/>
      </c>
      <c r="R92" s="133" t="str">
        <f t="shared" si="95"/>
        <v/>
      </c>
      <c r="S92" s="140" t="str">
        <f>IF(R92="","",SUMPRODUCT(--(L92=$L$8:$L$151),--(J92=$J$8:$J$151),--(R92&lt;$R$8:$R$151))+COUNTIF($R$8:R92,R92))</f>
        <v/>
      </c>
      <c r="U92" s="212"/>
      <c r="V92" s="223"/>
      <c r="BZ92" s="223">
        <v>85</v>
      </c>
      <c r="CA92" s="223" t="str">
        <f>IF(CP92="","",SUMPRODUCT(--(CH92=$CH$8:$CH$151),--(CJ92=$CJ$8:$CJ$151),--(CP92&lt;$CP$8:$CP$151))+COUNTIF($CP$8:CP92,CP92))</f>
        <v/>
      </c>
      <c r="CB92" s="223" t="str">
        <f t="shared" si="64"/>
        <v/>
      </c>
      <c r="CC92" s="223" t="str">
        <f t="shared" si="65"/>
        <v/>
      </c>
      <c r="CD92" s="223" t="str">
        <f t="shared" si="66"/>
        <v/>
      </c>
      <c r="CE92" s="223" t="str">
        <f t="shared" si="67"/>
        <v/>
      </c>
      <c r="CF92" s="223" t="str">
        <f t="shared" si="68"/>
        <v/>
      </c>
      <c r="CG92" s="223" t="str">
        <f t="shared" si="69"/>
        <v/>
      </c>
      <c r="CH92" s="223" t="str">
        <f t="shared" si="70"/>
        <v/>
      </c>
      <c r="CI92" s="223" t="str">
        <f t="shared" si="71"/>
        <v/>
      </c>
      <c r="CJ92" s="223" t="str">
        <f t="shared" si="72"/>
        <v/>
      </c>
      <c r="CK92" s="223" t="str">
        <f t="shared" si="73"/>
        <v/>
      </c>
      <c r="CL92" s="223" t="str">
        <f t="shared" si="74"/>
        <v/>
      </c>
      <c r="CM92" s="231" t="str">
        <f t="shared" si="75"/>
        <v/>
      </c>
      <c r="CN92" s="223" t="str">
        <f t="shared" si="76"/>
        <v/>
      </c>
      <c r="CO92" s="231" t="str">
        <f t="shared" si="77"/>
        <v/>
      </c>
      <c r="CP92" s="231" t="str">
        <f t="shared" si="79"/>
        <v/>
      </c>
      <c r="CQ92" s="223" t="str">
        <f>IF(CP92="","",SUMPRODUCT(--(CH92=$CH$8:$CH$151),--(CJ92=$CJ$8:$CJ$151),--(CP92&lt;$CP$8:$CP$151))+COUNTIF($CP$8:CP92,CP92))</f>
        <v/>
      </c>
    </row>
    <row r="93" spans="1:95" ht="29.1" customHeight="1">
      <c r="A93" s="212" t="str">
        <f t="shared" si="78"/>
        <v/>
      </c>
      <c r="B93" s="77">
        <v>86</v>
      </c>
      <c r="C93" s="16" t="str">
        <f t="shared" si="80"/>
        <v/>
      </c>
      <c r="D93" s="130" t="str">
        <f t="shared" si="81"/>
        <v/>
      </c>
      <c r="E93" s="130" t="str">
        <f t="shared" si="82"/>
        <v/>
      </c>
      <c r="F93" s="131" t="str">
        <f t="shared" si="83"/>
        <v/>
      </c>
      <c r="G93" s="131" t="str">
        <f t="shared" si="84"/>
        <v/>
      </c>
      <c r="H93" s="131" t="str">
        <f t="shared" si="85"/>
        <v/>
      </c>
      <c r="I93" s="132" t="str">
        <f t="shared" si="86"/>
        <v/>
      </c>
      <c r="J93" s="132" t="str">
        <f t="shared" si="87"/>
        <v/>
      </c>
      <c r="K93" s="16" t="str">
        <f t="shared" si="88"/>
        <v/>
      </c>
      <c r="L93" s="16" t="str">
        <f t="shared" si="89"/>
        <v/>
      </c>
      <c r="M93" s="132" t="str">
        <f t="shared" si="90"/>
        <v/>
      </c>
      <c r="N93" s="16" t="str">
        <f t="shared" si="91"/>
        <v/>
      </c>
      <c r="O93" s="133" t="str">
        <f t="shared" si="92"/>
        <v/>
      </c>
      <c r="P93" s="16" t="str">
        <f t="shared" si="93"/>
        <v/>
      </c>
      <c r="Q93" s="133" t="str">
        <f t="shared" si="94"/>
        <v/>
      </c>
      <c r="R93" s="133" t="str">
        <f t="shared" si="95"/>
        <v/>
      </c>
      <c r="S93" s="140" t="str">
        <f>IF(R93="","",SUMPRODUCT(--(L93=$L$8:$L$151),--(J93=$J$8:$J$151),--(R93&lt;$R$8:$R$151))+COUNTIF($R$8:R93,R93))</f>
        <v/>
      </c>
      <c r="U93" s="212"/>
      <c r="V93" s="223"/>
      <c r="BZ93" s="223">
        <v>86</v>
      </c>
      <c r="CA93" s="223" t="str">
        <f>IF(CP93="","",SUMPRODUCT(--(CH93=$CH$8:$CH$151),--(CJ93=$CJ$8:$CJ$151),--(CP93&lt;$CP$8:$CP$151))+COUNTIF($CP$8:CP93,CP93))</f>
        <v/>
      </c>
      <c r="CB93" s="223" t="str">
        <f t="shared" si="64"/>
        <v/>
      </c>
      <c r="CC93" s="223" t="str">
        <f t="shared" si="65"/>
        <v/>
      </c>
      <c r="CD93" s="223" t="str">
        <f t="shared" si="66"/>
        <v/>
      </c>
      <c r="CE93" s="223" t="str">
        <f t="shared" si="67"/>
        <v/>
      </c>
      <c r="CF93" s="223" t="str">
        <f t="shared" si="68"/>
        <v/>
      </c>
      <c r="CG93" s="223" t="str">
        <f t="shared" si="69"/>
        <v/>
      </c>
      <c r="CH93" s="223" t="str">
        <f t="shared" si="70"/>
        <v/>
      </c>
      <c r="CI93" s="223" t="str">
        <f t="shared" si="71"/>
        <v/>
      </c>
      <c r="CJ93" s="223" t="str">
        <f t="shared" si="72"/>
        <v/>
      </c>
      <c r="CK93" s="223" t="str">
        <f t="shared" si="73"/>
        <v/>
      </c>
      <c r="CL93" s="223" t="str">
        <f t="shared" si="74"/>
        <v/>
      </c>
      <c r="CM93" s="231" t="str">
        <f t="shared" si="75"/>
        <v/>
      </c>
      <c r="CN93" s="223" t="str">
        <f t="shared" si="76"/>
        <v/>
      </c>
      <c r="CO93" s="231" t="str">
        <f t="shared" si="77"/>
        <v/>
      </c>
      <c r="CP93" s="231" t="str">
        <f t="shared" si="79"/>
        <v/>
      </c>
      <c r="CQ93" s="223" t="str">
        <f>IF(CP93="","",SUMPRODUCT(--(CH93=$CH$8:$CH$151),--(CJ93=$CJ$8:$CJ$151),--(CP93&lt;$CP$8:$CP$151))+COUNTIF($CP$8:CP93,CP93))</f>
        <v/>
      </c>
    </row>
    <row r="94" spans="1:95" ht="29.1" customHeight="1">
      <c r="A94" s="212" t="str">
        <f t="shared" si="78"/>
        <v/>
      </c>
      <c r="B94" s="77">
        <v>87</v>
      </c>
      <c r="C94" s="16" t="str">
        <f t="shared" si="80"/>
        <v/>
      </c>
      <c r="D94" s="130" t="str">
        <f t="shared" si="81"/>
        <v/>
      </c>
      <c r="E94" s="130" t="str">
        <f t="shared" si="82"/>
        <v/>
      </c>
      <c r="F94" s="131" t="str">
        <f t="shared" si="83"/>
        <v/>
      </c>
      <c r="G94" s="131" t="str">
        <f t="shared" si="84"/>
        <v/>
      </c>
      <c r="H94" s="131" t="str">
        <f t="shared" si="85"/>
        <v/>
      </c>
      <c r="I94" s="132" t="str">
        <f t="shared" si="86"/>
        <v/>
      </c>
      <c r="J94" s="132" t="str">
        <f t="shared" si="87"/>
        <v/>
      </c>
      <c r="K94" s="16" t="str">
        <f t="shared" si="88"/>
        <v/>
      </c>
      <c r="L94" s="16" t="str">
        <f t="shared" si="89"/>
        <v/>
      </c>
      <c r="M94" s="132" t="str">
        <f t="shared" si="90"/>
        <v/>
      </c>
      <c r="N94" s="16" t="str">
        <f t="shared" si="91"/>
        <v/>
      </c>
      <c r="O94" s="133" t="str">
        <f t="shared" si="92"/>
        <v/>
      </c>
      <c r="P94" s="16" t="str">
        <f t="shared" si="93"/>
        <v/>
      </c>
      <c r="Q94" s="133" t="str">
        <f t="shared" si="94"/>
        <v/>
      </c>
      <c r="R94" s="133" t="str">
        <f t="shared" si="95"/>
        <v/>
      </c>
      <c r="S94" s="140" t="str">
        <f>IF(R94="","",SUMPRODUCT(--(L94=$L$8:$L$151),--(J94=$J$8:$J$151),--(R94&lt;$R$8:$R$151))+COUNTIF($R$8:R94,R94))</f>
        <v/>
      </c>
      <c r="U94" s="212"/>
      <c r="V94" s="223"/>
      <c r="BZ94" s="223">
        <v>87</v>
      </c>
      <c r="CA94" s="223" t="str">
        <f>IF(CP94="","",SUMPRODUCT(--(CH94=$CH$8:$CH$151),--(CJ94=$CJ$8:$CJ$151),--(CP94&lt;$CP$8:$CP$151))+COUNTIF($CP$8:CP94,CP94))</f>
        <v/>
      </c>
      <c r="CB94" s="223" t="str">
        <f t="shared" si="64"/>
        <v/>
      </c>
      <c r="CC94" s="223" t="str">
        <f t="shared" si="65"/>
        <v/>
      </c>
      <c r="CD94" s="223" t="str">
        <f t="shared" si="66"/>
        <v/>
      </c>
      <c r="CE94" s="223" t="str">
        <f t="shared" si="67"/>
        <v/>
      </c>
      <c r="CF94" s="223" t="str">
        <f t="shared" si="68"/>
        <v/>
      </c>
      <c r="CG94" s="223" t="str">
        <f t="shared" si="69"/>
        <v/>
      </c>
      <c r="CH94" s="223" t="str">
        <f t="shared" si="70"/>
        <v/>
      </c>
      <c r="CI94" s="223" t="str">
        <f t="shared" si="71"/>
        <v/>
      </c>
      <c r="CJ94" s="223" t="str">
        <f t="shared" si="72"/>
        <v/>
      </c>
      <c r="CK94" s="223" t="str">
        <f t="shared" si="73"/>
        <v/>
      </c>
      <c r="CL94" s="223" t="str">
        <f t="shared" si="74"/>
        <v/>
      </c>
      <c r="CM94" s="231" t="str">
        <f t="shared" si="75"/>
        <v/>
      </c>
      <c r="CN94" s="223" t="str">
        <f t="shared" si="76"/>
        <v/>
      </c>
      <c r="CO94" s="231" t="str">
        <f t="shared" si="77"/>
        <v/>
      </c>
      <c r="CP94" s="231" t="str">
        <f t="shared" si="79"/>
        <v/>
      </c>
      <c r="CQ94" s="223" t="str">
        <f>IF(CP94="","",SUMPRODUCT(--(CH94=$CH$8:$CH$151),--(CJ94=$CJ$8:$CJ$151),--(CP94&lt;$CP$8:$CP$151))+COUNTIF($CP$8:CP94,CP94))</f>
        <v/>
      </c>
    </row>
    <row r="95" spans="1:95" ht="29.1" customHeight="1">
      <c r="A95" s="212" t="str">
        <f t="shared" si="78"/>
        <v/>
      </c>
      <c r="B95" s="77">
        <v>88</v>
      </c>
      <c r="C95" s="16" t="str">
        <f t="shared" si="80"/>
        <v/>
      </c>
      <c r="D95" s="130" t="str">
        <f t="shared" si="81"/>
        <v/>
      </c>
      <c r="E95" s="130" t="str">
        <f t="shared" si="82"/>
        <v/>
      </c>
      <c r="F95" s="131" t="str">
        <f t="shared" si="83"/>
        <v/>
      </c>
      <c r="G95" s="131" t="str">
        <f t="shared" si="84"/>
        <v/>
      </c>
      <c r="H95" s="131" t="str">
        <f t="shared" si="85"/>
        <v/>
      </c>
      <c r="I95" s="132" t="str">
        <f t="shared" si="86"/>
        <v/>
      </c>
      <c r="J95" s="132" t="str">
        <f t="shared" si="87"/>
        <v/>
      </c>
      <c r="K95" s="16" t="str">
        <f t="shared" si="88"/>
        <v/>
      </c>
      <c r="L95" s="16" t="str">
        <f t="shared" si="89"/>
        <v/>
      </c>
      <c r="M95" s="132" t="str">
        <f t="shared" si="90"/>
        <v/>
      </c>
      <c r="N95" s="16" t="str">
        <f t="shared" si="91"/>
        <v/>
      </c>
      <c r="O95" s="133" t="str">
        <f t="shared" si="92"/>
        <v/>
      </c>
      <c r="P95" s="16" t="str">
        <f t="shared" si="93"/>
        <v/>
      </c>
      <c r="Q95" s="133" t="str">
        <f t="shared" si="94"/>
        <v/>
      </c>
      <c r="R95" s="133" t="str">
        <f t="shared" si="95"/>
        <v/>
      </c>
      <c r="S95" s="140" t="str">
        <f>IF(R95="","",SUMPRODUCT(--(L95=$L$8:$L$151),--(J95=$J$8:$J$151),--(R95&lt;$R$8:$R$151))+COUNTIF($R$8:R95,R95))</f>
        <v/>
      </c>
      <c r="U95" s="212"/>
      <c r="V95" s="223"/>
      <c r="BZ95" s="223">
        <v>88</v>
      </c>
      <c r="CA95" s="223" t="str">
        <f>IF(CP95="","",SUMPRODUCT(--(CH95=$CH$8:$CH$151),--(CJ95=$CJ$8:$CJ$151),--(CP95&lt;$CP$8:$CP$151))+COUNTIF($CP$8:CP95,CP95))</f>
        <v/>
      </c>
      <c r="CB95" s="223" t="str">
        <f t="shared" si="64"/>
        <v/>
      </c>
      <c r="CC95" s="223" t="str">
        <f t="shared" si="65"/>
        <v/>
      </c>
      <c r="CD95" s="223" t="str">
        <f t="shared" si="66"/>
        <v/>
      </c>
      <c r="CE95" s="223" t="str">
        <f t="shared" si="67"/>
        <v/>
      </c>
      <c r="CF95" s="223" t="str">
        <f t="shared" si="68"/>
        <v/>
      </c>
      <c r="CG95" s="223" t="str">
        <f t="shared" si="69"/>
        <v/>
      </c>
      <c r="CH95" s="223" t="str">
        <f t="shared" si="70"/>
        <v/>
      </c>
      <c r="CI95" s="223" t="str">
        <f t="shared" si="71"/>
        <v/>
      </c>
      <c r="CJ95" s="223" t="str">
        <f t="shared" si="72"/>
        <v/>
      </c>
      <c r="CK95" s="223" t="str">
        <f t="shared" si="73"/>
        <v/>
      </c>
      <c r="CL95" s="223" t="str">
        <f t="shared" si="74"/>
        <v/>
      </c>
      <c r="CM95" s="231" t="str">
        <f t="shared" si="75"/>
        <v/>
      </c>
      <c r="CN95" s="223" t="str">
        <f t="shared" si="76"/>
        <v/>
      </c>
      <c r="CO95" s="231" t="str">
        <f t="shared" si="77"/>
        <v/>
      </c>
      <c r="CP95" s="231" t="str">
        <f t="shared" si="79"/>
        <v/>
      </c>
      <c r="CQ95" s="223" t="str">
        <f>IF(CP95="","",SUMPRODUCT(--(CH95=$CH$8:$CH$151),--(CJ95=$CJ$8:$CJ$151),--(CP95&lt;$CP$8:$CP$151))+COUNTIF($CP$8:CP95,CP95))</f>
        <v/>
      </c>
    </row>
    <row r="96" spans="1:95" ht="29.1" customHeight="1">
      <c r="A96" s="212" t="str">
        <f t="shared" si="78"/>
        <v/>
      </c>
      <c r="B96" s="77">
        <v>89</v>
      </c>
      <c r="C96" s="16" t="str">
        <f t="shared" si="80"/>
        <v/>
      </c>
      <c r="D96" s="130" t="str">
        <f t="shared" si="81"/>
        <v/>
      </c>
      <c r="E96" s="130" t="str">
        <f t="shared" si="82"/>
        <v/>
      </c>
      <c r="F96" s="131" t="str">
        <f t="shared" si="83"/>
        <v/>
      </c>
      <c r="G96" s="131" t="str">
        <f t="shared" si="84"/>
        <v/>
      </c>
      <c r="H96" s="131" t="str">
        <f t="shared" si="85"/>
        <v/>
      </c>
      <c r="I96" s="132" t="str">
        <f t="shared" si="86"/>
        <v/>
      </c>
      <c r="J96" s="132" t="str">
        <f t="shared" si="87"/>
        <v/>
      </c>
      <c r="K96" s="16" t="str">
        <f t="shared" si="88"/>
        <v/>
      </c>
      <c r="L96" s="16" t="str">
        <f t="shared" si="89"/>
        <v/>
      </c>
      <c r="M96" s="132" t="str">
        <f t="shared" si="90"/>
        <v/>
      </c>
      <c r="N96" s="16" t="str">
        <f t="shared" si="91"/>
        <v/>
      </c>
      <c r="O96" s="133" t="str">
        <f t="shared" si="92"/>
        <v/>
      </c>
      <c r="P96" s="16" t="str">
        <f t="shared" si="93"/>
        <v/>
      </c>
      <c r="Q96" s="133" t="str">
        <f t="shared" si="94"/>
        <v/>
      </c>
      <c r="R96" s="133" t="str">
        <f t="shared" si="95"/>
        <v/>
      </c>
      <c r="S96" s="140" t="str">
        <f>IF(R96="","",SUMPRODUCT(--(L96=$L$8:$L$151),--(J96=$J$8:$J$151),--(R96&lt;$R$8:$R$151))+COUNTIF($R$8:R96,R96))</f>
        <v/>
      </c>
      <c r="U96" s="212"/>
      <c r="V96" s="223"/>
      <c r="BZ96" s="223">
        <v>89</v>
      </c>
      <c r="CA96" s="223" t="str">
        <f>IF(CP96="","",SUMPRODUCT(--(CH96=$CH$8:$CH$151),--(CJ96=$CJ$8:$CJ$151),--(CP96&lt;$CP$8:$CP$151))+COUNTIF($CP$8:CP96,CP96))</f>
        <v/>
      </c>
      <c r="CB96" s="223" t="str">
        <f t="shared" si="64"/>
        <v/>
      </c>
      <c r="CC96" s="223" t="str">
        <f t="shared" si="65"/>
        <v/>
      </c>
      <c r="CD96" s="223" t="str">
        <f t="shared" si="66"/>
        <v/>
      </c>
      <c r="CE96" s="223" t="str">
        <f t="shared" si="67"/>
        <v/>
      </c>
      <c r="CF96" s="223" t="str">
        <f t="shared" si="68"/>
        <v/>
      </c>
      <c r="CG96" s="223" t="str">
        <f t="shared" si="69"/>
        <v/>
      </c>
      <c r="CH96" s="223" t="str">
        <f t="shared" si="70"/>
        <v/>
      </c>
      <c r="CI96" s="223" t="str">
        <f t="shared" si="71"/>
        <v/>
      </c>
      <c r="CJ96" s="223" t="str">
        <f t="shared" si="72"/>
        <v/>
      </c>
      <c r="CK96" s="223" t="str">
        <f t="shared" si="73"/>
        <v/>
      </c>
      <c r="CL96" s="223" t="str">
        <f t="shared" si="74"/>
        <v/>
      </c>
      <c r="CM96" s="231" t="str">
        <f t="shared" si="75"/>
        <v/>
      </c>
      <c r="CN96" s="223" t="str">
        <f t="shared" si="76"/>
        <v/>
      </c>
      <c r="CO96" s="231" t="str">
        <f t="shared" si="77"/>
        <v/>
      </c>
      <c r="CP96" s="231" t="str">
        <f t="shared" si="79"/>
        <v/>
      </c>
      <c r="CQ96" s="223" t="str">
        <f>IF(CP96="","",SUMPRODUCT(--(CH96=$CH$8:$CH$151),--(CJ96=$CJ$8:$CJ$151),--(CP96&lt;$CP$8:$CP$151))+COUNTIF($CP$8:CP96,CP96))</f>
        <v/>
      </c>
    </row>
    <row r="97" spans="1:95" ht="29.1" customHeight="1">
      <c r="A97" s="212" t="str">
        <f t="shared" si="78"/>
        <v/>
      </c>
      <c r="B97" s="77">
        <v>90</v>
      </c>
      <c r="C97" s="16" t="str">
        <f t="shared" si="80"/>
        <v/>
      </c>
      <c r="D97" s="130" t="str">
        <f t="shared" si="81"/>
        <v/>
      </c>
      <c r="E97" s="130" t="str">
        <f t="shared" si="82"/>
        <v/>
      </c>
      <c r="F97" s="131" t="str">
        <f t="shared" si="83"/>
        <v/>
      </c>
      <c r="G97" s="131" t="str">
        <f t="shared" si="84"/>
        <v/>
      </c>
      <c r="H97" s="131" t="str">
        <f t="shared" si="85"/>
        <v/>
      </c>
      <c r="I97" s="132" t="str">
        <f t="shared" si="86"/>
        <v/>
      </c>
      <c r="J97" s="132" t="str">
        <f t="shared" si="87"/>
        <v/>
      </c>
      <c r="K97" s="16" t="str">
        <f t="shared" si="88"/>
        <v/>
      </c>
      <c r="L97" s="16" t="str">
        <f t="shared" si="89"/>
        <v/>
      </c>
      <c r="M97" s="132" t="str">
        <f t="shared" si="90"/>
        <v/>
      </c>
      <c r="N97" s="16" t="str">
        <f t="shared" si="91"/>
        <v/>
      </c>
      <c r="O97" s="133" t="str">
        <f t="shared" si="92"/>
        <v/>
      </c>
      <c r="P97" s="16" t="str">
        <f t="shared" si="93"/>
        <v/>
      </c>
      <c r="Q97" s="133" t="str">
        <f t="shared" si="94"/>
        <v/>
      </c>
      <c r="R97" s="133" t="str">
        <f t="shared" si="95"/>
        <v/>
      </c>
      <c r="S97" s="140" t="str">
        <f>IF(R97="","",SUMPRODUCT(--(L97=$L$8:$L$151),--(J97=$J$8:$J$151),--(R97&lt;$R$8:$R$151))+COUNTIF($R$8:R97,R97))</f>
        <v/>
      </c>
      <c r="U97" s="212"/>
      <c r="V97" s="223"/>
      <c r="BZ97" s="223">
        <v>90</v>
      </c>
      <c r="CA97" s="223" t="str">
        <f>IF(CP97="","",SUMPRODUCT(--(CH97=$CH$8:$CH$151),--(CJ97=$CJ$8:$CJ$151),--(CP97&lt;$CP$8:$CP$151))+COUNTIF($CP$8:CP97,CP97))</f>
        <v/>
      </c>
      <c r="CB97" s="223" t="str">
        <f t="shared" si="64"/>
        <v/>
      </c>
      <c r="CC97" s="223" t="str">
        <f t="shared" si="65"/>
        <v/>
      </c>
      <c r="CD97" s="223" t="str">
        <f t="shared" si="66"/>
        <v/>
      </c>
      <c r="CE97" s="223" t="str">
        <f t="shared" si="67"/>
        <v/>
      </c>
      <c r="CF97" s="223" t="str">
        <f t="shared" si="68"/>
        <v/>
      </c>
      <c r="CG97" s="223" t="str">
        <f t="shared" si="69"/>
        <v/>
      </c>
      <c r="CH97" s="223" t="str">
        <f t="shared" si="70"/>
        <v/>
      </c>
      <c r="CI97" s="223" t="str">
        <f t="shared" si="71"/>
        <v/>
      </c>
      <c r="CJ97" s="223" t="str">
        <f t="shared" si="72"/>
        <v/>
      </c>
      <c r="CK97" s="223" t="str">
        <f t="shared" si="73"/>
        <v/>
      </c>
      <c r="CL97" s="223" t="str">
        <f t="shared" si="74"/>
        <v/>
      </c>
      <c r="CM97" s="231" t="str">
        <f t="shared" si="75"/>
        <v/>
      </c>
      <c r="CN97" s="223" t="str">
        <f t="shared" si="76"/>
        <v/>
      </c>
      <c r="CO97" s="231" t="str">
        <f t="shared" si="77"/>
        <v/>
      </c>
      <c r="CP97" s="231" t="str">
        <f t="shared" si="79"/>
        <v/>
      </c>
      <c r="CQ97" s="223" t="str">
        <f>IF(CP97="","",SUMPRODUCT(--(CH97=$CH$8:$CH$151),--(CJ97=$CJ$8:$CJ$151),--(CP97&lt;$CP$8:$CP$151))+COUNTIF($CP$8:CP97,CP97))</f>
        <v/>
      </c>
    </row>
    <row r="98" spans="1:95" ht="29.1" customHeight="1">
      <c r="A98" s="212" t="str">
        <f t="shared" si="78"/>
        <v/>
      </c>
      <c r="B98" s="77">
        <v>91</v>
      </c>
      <c r="C98" s="16" t="str">
        <f t="shared" si="80"/>
        <v/>
      </c>
      <c r="D98" s="130" t="str">
        <f t="shared" si="81"/>
        <v/>
      </c>
      <c r="E98" s="130" t="str">
        <f t="shared" si="82"/>
        <v/>
      </c>
      <c r="F98" s="131" t="str">
        <f t="shared" si="83"/>
        <v/>
      </c>
      <c r="G98" s="131" t="str">
        <f t="shared" si="84"/>
        <v/>
      </c>
      <c r="H98" s="131" t="str">
        <f t="shared" si="85"/>
        <v/>
      </c>
      <c r="I98" s="132" t="str">
        <f t="shared" si="86"/>
        <v/>
      </c>
      <c r="J98" s="132" t="str">
        <f t="shared" si="87"/>
        <v/>
      </c>
      <c r="K98" s="16" t="str">
        <f t="shared" si="88"/>
        <v/>
      </c>
      <c r="L98" s="16" t="str">
        <f t="shared" si="89"/>
        <v/>
      </c>
      <c r="M98" s="132" t="str">
        <f t="shared" si="90"/>
        <v/>
      </c>
      <c r="N98" s="16" t="str">
        <f t="shared" si="91"/>
        <v/>
      </c>
      <c r="O98" s="133" t="str">
        <f t="shared" si="92"/>
        <v/>
      </c>
      <c r="P98" s="16" t="str">
        <f t="shared" si="93"/>
        <v/>
      </c>
      <c r="Q98" s="133" t="str">
        <f t="shared" si="94"/>
        <v/>
      </c>
      <c r="R98" s="133" t="str">
        <f t="shared" si="95"/>
        <v/>
      </c>
      <c r="S98" s="140" t="str">
        <f>IF(R98="","",SUMPRODUCT(--(L98=$L$8:$L$151),--(J98=$J$8:$J$151),--(R98&lt;$R$8:$R$151))+COUNTIF($R$8:R98,R98))</f>
        <v/>
      </c>
      <c r="U98" s="212"/>
      <c r="V98" s="223"/>
      <c r="BZ98" s="223">
        <v>91</v>
      </c>
      <c r="CA98" s="223" t="str">
        <f>IF(CP98="","",SUMPRODUCT(--(CH98=$CH$8:$CH$151),--(CJ98=$CJ$8:$CJ$151),--(CP98&lt;$CP$8:$CP$151))+COUNTIF($CP$8:CP98,CP98))</f>
        <v/>
      </c>
      <c r="CB98" s="223" t="str">
        <f t="shared" si="64"/>
        <v/>
      </c>
      <c r="CC98" s="223" t="str">
        <f t="shared" si="65"/>
        <v/>
      </c>
      <c r="CD98" s="223" t="str">
        <f t="shared" si="66"/>
        <v/>
      </c>
      <c r="CE98" s="223" t="str">
        <f t="shared" si="67"/>
        <v/>
      </c>
      <c r="CF98" s="223" t="str">
        <f t="shared" si="68"/>
        <v/>
      </c>
      <c r="CG98" s="223" t="str">
        <f t="shared" si="69"/>
        <v/>
      </c>
      <c r="CH98" s="223" t="str">
        <f t="shared" si="70"/>
        <v/>
      </c>
      <c r="CI98" s="223" t="str">
        <f t="shared" si="71"/>
        <v/>
      </c>
      <c r="CJ98" s="223" t="str">
        <f t="shared" si="72"/>
        <v/>
      </c>
      <c r="CK98" s="223" t="str">
        <f t="shared" si="73"/>
        <v/>
      </c>
      <c r="CL98" s="223" t="str">
        <f t="shared" si="74"/>
        <v/>
      </c>
      <c r="CM98" s="231" t="str">
        <f t="shared" si="75"/>
        <v/>
      </c>
      <c r="CN98" s="223" t="str">
        <f t="shared" si="76"/>
        <v/>
      </c>
      <c r="CO98" s="231" t="str">
        <f t="shared" si="77"/>
        <v/>
      </c>
      <c r="CP98" s="231" t="str">
        <f t="shared" si="79"/>
        <v/>
      </c>
      <c r="CQ98" s="223" t="str">
        <f>IF(CP98="","",SUMPRODUCT(--(CH98=$CH$8:$CH$151),--(CJ98=$CJ$8:$CJ$151),--(CP98&lt;$CP$8:$CP$151))+COUNTIF($CP$8:CP98,CP98))</f>
        <v/>
      </c>
    </row>
    <row r="99" spans="1:95" ht="29.1" customHeight="1">
      <c r="A99" s="212" t="str">
        <f t="shared" si="78"/>
        <v/>
      </c>
      <c r="B99" s="77">
        <v>92</v>
      </c>
      <c r="C99" s="16" t="str">
        <f t="shared" si="80"/>
        <v/>
      </c>
      <c r="D99" s="130" t="str">
        <f t="shared" si="81"/>
        <v/>
      </c>
      <c r="E99" s="130" t="str">
        <f t="shared" si="82"/>
        <v/>
      </c>
      <c r="F99" s="131" t="str">
        <f t="shared" si="83"/>
        <v/>
      </c>
      <c r="G99" s="131" t="str">
        <f t="shared" si="84"/>
        <v/>
      </c>
      <c r="H99" s="131" t="str">
        <f t="shared" si="85"/>
        <v/>
      </c>
      <c r="I99" s="132" t="str">
        <f t="shared" si="86"/>
        <v/>
      </c>
      <c r="J99" s="132" t="str">
        <f t="shared" si="87"/>
        <v/>
      </c>
      <c r="K99" s="16" t="str">
        <f t="shared" si="88"/>
        <v/>
      </c>
      <c r="L99" s="16" t="str">
        <f t="shared" si="89"/>
        <v/>
      </c>
      <c r="M99" s="132" t="str">
        <f t="shared" si="90"/>
        <v/>
      </c>
      <c r="N99" s="16" t="str">
        <f t="shared" si="91"/>
        <v/>
      </c>
      <c r="O99" s="133" t="str">
        <f t="shared" si="92"/>
        <v/>
      </c>
      <c r="P99" s="16" t="str">
        <f t="shared" si="93"/>
        <v/>
      </c>
      <c r="Q99" s="133" t="str">
        <f t="shared" si="94"/>
        <v/>
      </c>
      <c r="R99" s="133" t="str">
        <f t="shared" si="95"/>
        <v/>
      </c>
      <c r="S99" s="140" t="str">
        <f>IF(R99="","",SUMPRODUCT(--(L99=$L$8:$L$151),--(J99=$J$8:$J$151),--(R99&lt;$R$8:$R$151))+COUNTIF($R$8:R99,R99))</f>
        <v/>
      </c>
      <c r="U99" s="212"/>
      <c r="V99" s="223"/>
      <c r="BZ99" s="223">
        <v>92</v>
      </c>
      <c r="CA99" s="223" t="str">
        <f>IF(CP99="","",SUMPRODUCT(--(CH99=$CH$8:$CH$151),--(CJ99=$CJ$8:$CJ$151),--(CP99&lt;$CP$8:$CP$151))+COUNTIF($CP$8:CP99,CP99))</f>
        <v/>
      </c>
      <c r="CB99" s="223" t="str">
        <f t="shared" si="64"/>
        <v/>
      </c>
      <c r="CC99" s="223" t="str">
        <f t="shared" si="65"/>
        <v/>
      </c>
      <c r="CD99" s="223" t="str">
        <f t="shared" si="66"/>
        <v/>
      </c>
      <c r="CE99" s="223" t="str">
        <f t="shared" si="67"/>
        <v/>
      </c>
      <c r="CF99" s="223" t="str">
        <f t="shared" si="68"/>
        <v/>
      </c>
      <c r="CG99" s="223" t="str">
        <f t="shared" si="69"/>
        <v/>
      </c>
      <c r="CH99" s="223" t="str">
        <f t="shared" si="70"/>
        <v/>
      </c>
      <c r="CI99" s="223" t="str">
        <f t="shared" si="71"/>
        <v/>
      </c>
      <c r="CJ99" s="223" t="str">
        <f t="shared" si="72"/>
        <v/>
      </c>
      <c r="CK99" s="223" t="str">
        <f t="shared" si="73"/>
        <v/>
      </c>
      <c r="CL99" s="223" t="str">
        <f t="shared" si="74"/>
        <v/>
      </c>
      <c r="CM99" s="231" t="str">
        <f t="shared" si="75"/>
        <v/>
      </c>
      <c r="CN99" s="223" t="str">
        <f t="shared" si="76"/>
        <v/>
      </c>
      <c r="CO99" s="231" t="str">
        <f t="shared" si="77"/>
        <v/>
      </c>
      <c r="CP99" s="231" t="str">
        <f t="shared" si="79"/>
        <v/>
      </c>
      <c r="CQ99" s="223" t="str">
        <f>IF(CP99="","",SUMPRODUCT(--(CH99=$CH$8:$CH$151),--(CJ99=$CJ$8:$CJ$151),--(CP99&lt;$CP$8:$CP$151))+COUNTIF($CP$8:CP99,CP99))</f>
        <v/>
      </c>
    </row>
    <row r="100" spans="1:95" ht="29.1" customHeight="1">
      <c r="A100" s="212" t="str">
        <f t="shared" si="78"/>
        <v/>
      </c>
      <c r="B100" s="77">
        <v>93</v>
      </c>
      <c r="C100" s="16" t="str">
        <f t="shared" si="80"/>
        <v/>
      </c>
      <c r="D100" s="130" t="str">
        <f t="shared" si="81"/>
        <v/>
      </c>
      <c r="E100" s="130" t="str">
        <f t="shared" si="82"/>
        <v/>
      </c>
      <c r="F100" s="131" t="str">
        <f t="shared" si="83"/>
        <v/>
      </c>
      <c r="G100" s="131" t="str">
        <f t="shared" si="84"/>
        <v/>
      </c>
      <c r="H100" s="131" t="str">
        <f t="shared" si="85"/>
        <v/>
      </c>
      <c r="I100" s="132" t="str">
        <f t="shared" si="86"/>
        <v/>
      </c>
      <c r="J100" s="132" t="str">
        <f t="shared" si="87"/>
        <v/>
      </c>
      <c r="K100" s="16" t="str">
        <f t="shared" si="88"/>
        <v/>
      </c>
      <c r="L100" s="16" t="str">
        <f t="shared" si="89"/>
        <v/>
      </c>
      <c r="M100" s="132" t="str">
        <f t="shared" si="90"/>
        <v/>
      </c>
      <c r="N100" s="16" t="str">
        <f t="shared" si="91"/>
        <v/>
      </c>
      <c r="O100" s="133" t="str">
        <f t="shared" si="92"/>
        <v/>
      </c>
      <c r="P100" s="16" t="str">
        <f t="shared" si="93"/>
        <v/>
      </c>
      <c r="Q100" s="133" t="str">
        <f t="shared" si="94"/>
        <v/>
      </c>
      <c r="R100" s="133" t="str">
        <f t="shared" si="95"/>
        <v/>
      </c>
      <c r="S100" s="140" t="str">
        <f>IF(R100="","",SUMPRODUCT(--(L100=$L$8:$L$151),--(J100=$J$8:$J$151),--(R100&lt;$R$8:$R$151))+COUNTIF($R$8:R100,R100))</f>
        <v/>
      </c>
      <c r="U100" s="212"/>
      <c r="V100" s="223"/>
      <c r="BZ100" s="223">
        <v>93</v>
      </c>
      <c r="CA100" s="223" t="str">
        <f>IF(CP100="","",SUMPRODUCT(--(CH100=$CH$8:$CH$151),--(CJ100=$CJ$8:$CJ$151),--(CP100&lt;$CP$8:$CP$151))+COUNTIF($CP$8:CP100,CP100))</f>
        <v/>
      </c>
      <c r="CB100" s="223" t="str">
        <f t="shared" si="64"/>
        <v/>
      </c>
      <c r="CC100" s="223" t="str">
        <f t="shared" si="65"/>
        <v/>
      </c>
      <c r="CD100" s="223" t="str">
        <f t="shared" si="66"/>
        <v/>
      </c>
      <c r="CE100" s="223" t="str">
        <f t="shared" si="67"/>
        <v/>
      </c>
      <c r="CF100" s="223" t="str">
        <f t="shared" si="68"/>
        <v/>
      </c>
      <c r="CG100" s="223" t="str">
        <f t="shared" si="69"/>
        <v/>
      </c>
      <c r="CH100" s="223" t="str">
        <f t="shared" si="70"/>
        <v/>
      </c>
      <c r="CI100" s="223" t="str">
        <f t="shared" si="71"/>
        <v/>
      </c>
      <c r="CJ100" s="223" t="str">
        <f t="shared" si="72"/>
        <v/>
      </c>
      <c r="CK100" s="223" t="str">
        <f t="shared" si="73"/>
        <v/>
      </c>
      <c r="CL100" s="223" t="str">
        <f t="shared" si="74"/>
        <v/>
      </c>
      <c r="CM100" s="231" t="str">
        <f t="shared" si="75"/>
        <v/>
      </c>
      <c r="CN100" s="223" t="str">
        <f t="shared" si="76"/>
        <v/>
      </c>
      <c r="CO100" s="231" t="str">
        <f t="shared" si="77"/>
        <v/>
      </c>
      <c r="CP100" s="231" t="str">
        <f t="shared" si="79"/>
        <v/>
      </c>
      <c r="CQ100" s="223" t="str">
        <f>IF(CP100="","",SUMPRODUCT(--(CH100=$CH$8:$CH$151),--(CJ100=$CJ$8:$CJ$151),--(CP100&lt;$CP$8:$CP$151))+COUNTIF($CP$8:CP100,CP100))</f>
        <v/>
      </c>
    </row>
    <row r="101" spans="1:95" ht="29.1" customHeight="1">
      <c r="A101" s="212" t="str">
        <f t="shared" si="78"/>
        <v/>
      </c>
      <c r="B101" s="77">
        <v>94</v>
      </c>
      <c r="C101" s="16" t="str">
        <f t="shared" si="80"/>
        <v/>
      </c>
      <c r="D101" s="130" t="str">
        <f t="shared" si="81"/>
        <v/>
      </c>
      <c r="E101" s="130" t="str">
        <f t="shared" si="82"/>
        <v/>
      </c>
      <c r="F101" s="131" t="str">
        <f t="shared" si="83"/>
        <v/>
      </c>
      <c r="G101" s="131" t="str">
        <f t="shared" si="84"/>
        <v/>
      </c>
      <c r="H101" s="131" t="str">
        <f t="shared" si="85"/>
        <v/>
      </c>
      <c r="I101" s="132" t="str">
        <f t="shared" si="86"/>
        <v/>
      </c>
      <c r="J101" s="132" t="str">
        <f t="shared" si="87"/>
        <v/>
      </c>
      <c r="K101" s="16" t="str">
        <f t="shared" si="88"/>
        <v/>
      </c>
      <c r="L101" s="16" t="str">
        <f t="shared" si="89"/>
        <v/>
      </c>
      <c r="M101" s="132" t="str">
        <f t="shared" si="90"/>
        <v/>
      </c>
      <c r="N101" s="16" t="str">
        <f t="shared" si="91"/>
        <v/>
      </c>
      <c r="O101" s="133" t="str">
        <f t="shared" si="92"/>
        <v/>
      </c>
      <c r="P101" s="16" t="str">
        <f t="shared" si="93"/>
        <v/>
      </c>
      <c r="Q101" s="133" t="str">
        <f t="shared" si="94"/>
        <v/>
      </c>
      <c r="R101" s="133" t="str">
        <f t="shared" si="95"/>
        <v/>
      </c>
      <c r="S101" s="140" t="str">
        <f>IF(R101="","",SUMPRODUCT(--(L101=$L$8:$L$151),--(J101=$J$8:$J$151),--(R101&lt;$R$8:$R$151))+COUNTIF($R$8:R101,R101))</f>
        <v/>
      </c>
      <c r="U101" s="212"/>
      <c r="V101" s="223"/>
      <c r="BZ101" s="223">
        <v>94</v>
      </c>
      <c r="CA101" s="223" t="str">
        <f>IF(CP101="","",SUMPRODUCT(--(CH101=$CH$8:$CH$151),--(CJ101=$CJ$8:$CJ$151),--(CP101&lt;$CP$8:$CP$151))+COUNTIF($CP$8:CP101,CP101))</f>
        <v/>
      </c>
      <c r="CB101" s="223" t="str">
        <f t="shared" si="64"/>
        <v/>
      </c>
      <c r="CC101" s="223" t="str">
        <f t="shared" si="65"/>
        <v/>
      </c>
      <c r="CD101" s="223" t="str">
        <f t="shared" si="66"/>
        <v/>
      </c>
      <c r="CE101" s="223" t="str">
        <f t="shared" si="67"/>
        <v/>
      </c>
      <c r="CF101" s="223" t="str">
        <f t="shared" si="68"/>
        <v/>
      </c>
      <c r="CG101" s="223" t="str">
        <f t="shared" si="69"/>
        <v/>
      </c>
      <c r="CH101" s="223" t="str">
        <f t="shared" si="70"/>
        <v/>
      </c>
      <c r="CI101" s="223" t="str">
        <f t="shared" si="71"/>
        <v/>
      </c>
      <c r="CJ101" s="223" t="str">
        <f t="shared" si="72"/>
        <v/>
      </c>
      <c r="CK101" s="223" t="str">
        <f t="shared" si="73"/>
        <v/>
      </c>
      <c r="CL101" s="223" t="str">
        <f t="shared" si="74"/>
        <v/>
      </c>
      <c r="CM101" s="231" t="str">
        <f t="shared" si="75"/>
        <v/>
      </c>
      <c r="CN101" s="223" t="str">
        <f t="shared" si="76"/>
        <v/>
      </c>
      <c r="CO101" s="231" t="str">
        <f t="shared" si="77"/>
        <v/>
      </c>
      <c r="CP101" s="231" t="str">
        <f t="shared" si="79"/>
        <v/>
      </c>
      <c r="CQ101" s="223" t="str">
        <f>IF(CP101="","",SUMPRODUCT(--(CH101=$CH$8:$CH$151),--(CJ101=$CJ$8:$CJ$151),--(CP101&lt;$CP$8:$CP$151))+COUNTIF($CP$8:CP101,CP101))</f>
        <v/>
      </c>
    </row>
    <row r="102" spans="1:95" ht="29.1" customHeight="1">
      <c r="A102" s="212" t="str">
        <f t="shared" si="78"/>
        <v/>
      </c>
      <c r="B102" s="77">
        <v>95</v>
      </c>
      <c r="C102" s="16" t="str">
        <f t="shared" si="80"/>
        <v/>
      </c>
      <c r="D102" s="130" t="str">
        <f t="shared" si="81"/>
        <v/>
      </c>
      <c r="E102" s="130" t="str">
        <f t="shared" si="82"/>
        <v/>
      </c>
      <c r="F102" s="131" t="str">
        <f t="shared" si="83"/>
        <v/>
      </c>
      <c r="G102" s="131" t="str">
        <f t="shared" si="84"/>
        <v/>
      </c>
      <c r="H102" s="131" t="str">
        <f t="shared" si="85"/>
        <v/>
      </c>
      <c r="I102" s="132" t="str">
        <f t="shared" si="86"/>
        <v/>
      </c>
      <c r="J102" s="132" t="str">
        <f t="shared" si="87"/>
        <v/>
      </c>
      <c r="K102" s="16" t="str">
        <f t="shared" si="88"/>
        <v/>
      </c>
      <c r="L102" s="16" t="str">
        <f t="shared" si="89"/>
        <v/>
      </c>
      <c r="M102" s="132" t="str">
        <f t="shared" si="90"/>
        <v/>
      </c>
      <c r="N102" s="16" t="str">
        <f t="shared" si="91"/>
        <v/>
      </c>
      <c r="O102" s="133" t="str">
        <f t="shared" si="92"/>
        <v/>
      </c>
      <c r="P102" s="16" t="str">
        <f t="shared" si="93"/>
        <v/>
      </c>
      <c r="Q102" s="133" t="str">
        <f t="shared" si="94"/>
        <v/>
      </c>
      <c r="R102" s="133" t="str">
        <f t="shared" si="95"/>
        <v/>
      </c>
      <c r="S102" s="140" t="str">
        <f>IF(R102="","",SUMPRODUCT(--(L102=$L$8:$L$151),--(J102=$J$8:$J$151),--(R102&lt;$R$8:$R$151))+COUNTIF($R$8:R102,R102))</f>
        <v/>
      </c>
      <c r="U102" s="212"/>
      <c r="V102" s="223"/>
      <c r="BZ102" s="223">
        <v>95</v>
      </c>
      <c r="CA102" s="223" t="str">
        <f>IF(CP102="","",SUMPRODUCT(--(CH102=$CH$8:$CH$151),--(CJ102=$CJ$8:$CJ$151),--(CP102&lt;$CP$8:$CP$151))+COUNTIF($CP$8:CP102,CP102))</f>
        <v/>
      </c>
      <c r="CB102" s="223" t="str">
        <f t="shared" si="64"/>
        <v/>
      </c>
      <c r="CC102" s="223" t="str">
        <f t="shared" si="65"/>
        <v/>
      </c>
      <c r="CD102" s="223" t="str">
        <f t="shared" si="66"/>
        <v/>
      </c>
      <c r="CE102" s="223" t="str">
        <f t="shared" si="67"/>
        <v/>
      </c>
      <c r="CF102" s="223" t="str">
        <f t="shared" si="68"/>
        <v/>
      </c>
      <c r="CG102" s="223" t="str">
        <f t="shared" si="69"/>
        <v/>
      </c>
      <c r="CH102" s="223" t="str">
        <f t="shared" si="70"/>
        <v/>
      </c>
      <c r="CI102" s="223" t="str">
        <f t="shared" si="71"/>
        <v/>
      </c>
      <c r="CJ102" s="223" t="str">
        <f t="shared" si="72"/>
        <v/>
      </c>
      <c r="CK102" s="223" t="str">
        <f t="shared" si="73"/>
        <v/>
      </c>
      <c r="CL102" s="223" t="str">
        <f t="shared" si="74"/>
        <v/>
      </c>
      <c r="CM102" s="231" t="str">
        <f t="shared" si="75"/>
        <v/>
      </c>
      <c r="CN102" s="223" t="str">
        <f t="shared" si="76"/>
        <v/>
      </c>
      <c r="CO102" s="231" t="str">
        <f t="shared" si="77"/>
        <v/>
      </c>
      <c r="CP102" s="231" t="str">
        <f t="shared" si="79"/>
        <v/>
      </c>
      <c r="CQ102" s="223" t="str">
        <f>IF(CP102="","",SUMPRODUCT(--(CH102=$CH$8:$CH$151),--(CJ102=$CJ$8:$CJ$151),--(CP102&lt;$CP$8:$CP$151))+COUNTIF($CP$8:CP102,CP102))</f>
        <v/>
      </c>
    </row>
    <row r="103" spans="1:95" ht="29.1" customHeight="1">
      <c r="A103" s="212" t="str">
        <f t="shared" si="78"/>
        <v/>
      </c>
      <c r="B103" s="77">
        <v>96</v>
      </c>
      <c r="C103" s="16" t="str">
        <f t="shared" si="80"/>
        <v/>
      </c>
      <c r="D103" s="130" t="str">
        <f t="shared" si="81"/>
        <v/>
      </c>
      <c r="E103" s="130" t="str">
        <f t="shared" si="82"/>
        <v/>
      </c>
      <c r="F103" s="131" t="str">
        <f t="shared" si="83"/>
        <v/>
      </c>
      <c r="G103" s="131" t="str">
        <f t="shared" si="84"/>
        <v/>
      </c>
      <c r="H103" s="131" t="str">
        <f t="shared" si="85"/>
        <v/>
      </c>
      <c r="I103" s="132" t="str">
        <f t="shared" si="86"/>
        <v/>
      </c>
      <c r="J103" s="132" t="str">
        <f t="shared" si="87"/>
        <v/>
      </c>
      <c r="K103" s="16" t="str">
        <f t="shared" si="88"/>
        <v/>
      </c>
      <c r="L103" s="16" t="str">
        <f t="shared" si="89"/>
        <v/>
      </c>
      <c r="M103" s="132" t="str">
        <f t="shared" si="90"/>
        <v/>
      </c>
      <c r="N103" s="16" t="str">
        <f t="shared" si="91"/>
        <v/>
      </c>
      <c r="O103" s="133" t="str">
        <f t="shared" si="92"/>
        <v/>
      </c>
      <c r="P103" s="16" t="str">
        <f t="shared" si="93"/>
        <v/>
      </c>
      <c r="Q103" s="133" t="str">
        <f t="shared" si="94"/>
        <v/>
      </c>
      <c r="R103" s="133" t="str">
        <f t="shared" si="95"/>
        <v/>
      </c>
      <c r="S103" s="140" t="str">
        <f>IF(R103="","",SUMPRODUCT(--(L103=$L$8:$L$151),--(J103=$J$8:$J$151),--(R103&lt;$R$8:$R$151))+COUNTIF($R$8:R103,R103))</f>
        <v/>
      </c>
      <c r="U103" s="212"/>
      <c r="V103" s="223"/>
      <c r="BZ103" s="223">
        <v>96</v>
      </c>
      <c r="CA103" s="223" t="str">
        <f>IF(CP103="","",SUMPRODUCT(--(CH103=$CH$8:$CH$151),--(CJ103=$CJ$8:$CJ$151),--(CP103&lt;$CP$8:$CP$151))+COUNTIF($CP$8:CP103,CP103))</f>
        <v/>
      </c>
      <c r="CB103" s="223" t="str">
        <f t="shared" si="64"/>
        <v/>
      </c>
      <c r="CC103" s="223" t="str">
        <f t="shared" si="65"/>
        <v/>
      </c>
      <c r="CD103" s="223" t="str">
        <f t="shared" si="66"/>
        <v/>
      </c>
      <c r="CE103" s="223" t="str">
        <f t="shared" si="67"/>
        <v/>
      </c>
      <c r="CF103" s="223" t="str">
        <f t="shared" si="68"/>
        <v/>
      </c>
      <c r="CG103" s="223" t="str">
        <f t="shared" si="69"/>
        <v/>
      </c>
      <c r="CH103" s="223" t="str">
        <f t="shared" si="70"/>
        <v/>
      </c>
      <c r="CI103" s="223" t="str">
        <f t="shared" si="71"/>
        <v/>
      </c>
      <c r="CJ103" s="223" t="str">
        <f t="shared" si="72"/>
        <v/>
      </c>
      <c r="CK103" s="223" t="str">
        <f t="shared" si="73"/>
        <v/>
      </c>
      <c r="CL103" s="223" t="str">
        <f t="shared" si="74"/>
        <v/>
      </c>
      <c r="CM103" s="231" t="str">
        <f t="shared" si="75"/>
        <v/>
      </c>
      <c r="CN103" s="223" t="str">
        <f t="shared" si="76"/>
        <v/>
      </c>
      <c r="CO103" s="231" t="str">
        <f t="shared" si="77"/>
        <v/>
      </c>
      <c r="CP103" s="231" t="str">
        <f t="shared" si="79"/>
        <v/>
      </c>
      <c r="CQ103" s="223" t="str">
        <f>IF(CP103="","",SUMPRODUCT(--(CH103=$CH$8:$CH$151),--(CJ103=$CJ$8:$CJ$151),--(CP103&lt;$CP$8:$CP$151))+COUNTIF($CP$8:CP103,CP103))</f>
        <v/>
      </c>
    </row>
    <row r="104" spans="1:95" ht="29.1" customHeight="1">
      <c r="A104" s="212" t="str">
        <f t="shared" si="78"/>
        <v/>
      </c>
      <c r="B104" s="77">
        <v>97</v>
      </c>
      <c r="C104" s="16" t="str">
        <f t="shared" si="80"/>
        <v/>
      </c>
      <c r="D104" s="130" t="str">
        <f t="shared" si="81"/>
        <v/>
      </c>
      <c r="E104" s="130" t="str">
        <f t="shared" si="82"/>
        <v/>
      </c>
      <c r="F104" s="131" t="str">
        <f t="shared" si="83"/>
        <v/>
      </c>
      <c r="G104" s="131" t="str">
        <f t="shared" si="84"/>
        <v/>
      </c>
      <c r="H104" s="131" t="str">
        <f t="shared" si="85"/>
        <v/>
      </c>
      <c r="I104" s="132" t="str">
        <f t="shared" si="86"/>
        <v/>
      </c>
      <c r="J104" s="132" t="str">
        <f t="shared" si="87"/>
        <v/>
      </c>
      <c r="K104" s="16" t="str">
        <f t="shared" si="88"/>
        <v/>
      </c>
      <c r="L104" s="16" t="str">
        <f t="shared" si="89"/>
        <v/>
      </c>
      <c r="M104" s="132" t="str">
        <f t="shared" si="90"/>
        <v/>
      </c>
      <c r="N104" s="16" t="str">
        <f t="shared" si="91"/>
        <v/>
      </c>
      <c r="O104" s="133" t="str">
        <f t="shared" si="92"/>
        <v/>
      </c>
      <c r="P104" s="16" t="str">
        <f t="shared" si="93"/>
        <v/>
      </c>
      <c r="Q104" s="133" t="str">
        <f t="shared" si="94"/>
        <v/>
      </c>
      <c r="R104" s="133" t="str">
        <f t="shared" si="95"/>
        <v/>
      </c>
      <c r="S104" s="140" t="str">
        <f>IF(R104="","",SUMPRODUCT(--(L104=$L$8:$L$151),--(J104=$J$8:$J$151),--(R104&lt;$R$8:$R$151))+COUNTIF($R$8:R104,R104))</f>
        <v/>
      </c>
      <c r="U104" s="212"/>
      <c r="V104" s="223"/>
      <c r="BZ104" s="223">
        <v>97</v>
      </c>
      <c r="CA104" s="223" t="str">
        <f>IF(CP104="","",SUMPRODUCT(--(CH104=$CH$8:$CH$151),--(CJ104=$CJ$8:$CJ$151),--(CP104&lt;$CP$8:$CP$151))+COUNTIF($CP$8:CP104,CP104))</f>
        <v/>
      </c>
      <c r="CB104" s="223" t="str">
        <f t="shared" ref="CB104:CB135" si="96">IFERROR(VLOOKUP(BZ104,selection,4,0),"")</f>
        <v/>
      </c>
      <c r="CC104" s="223" t="str">
        <f t="shared" ref="CC104:CC135" si="97">IFERROR(VLOOKUP(BZ104,selection,5,0),"")</f>
        <v/>
      </c>
      <c r="CD104" s="223" t="str">
        <f t="shared" ref="CD104:CD135" si="98">IFERROR(VLOOKUP(BZ104,selection,6,0),"")</f>
        <v/>
      </c>
      <c r="CE104" s="223" t="str">
        <f t="shared" ref="CE104:CE135" si="99">IFERROR(VLOOKUP(BZ104,selection,16,0),"")</f>
        <v/>
      </c>
      <c r="CF104" s="223" t="str">
        <f t="shared" ref="CF104:CF135" si="100">IFERROR(VLOOKUP(BZ104,selection,15,0),"")</f>
        <v/>
      </c>
      <c r="CG104" s="223" t="str">
        <f t="shared" ref="CG104:CG135" si="101">IFERROR(VLOOKUP(BZ104,selection,7,0),"")</f>
        <v/>
      </c>
      <c r="CH104" s="223" t="str">
        <f t="shared" ref="CH104:CH135" si="102">IFERROR(VLOOKUP(BZ104,selection,18,0),"")</f>
        <v/>
      </c>
      <c r="CI104" s="223" t="str">
        <f t="shared" ref="CI104:CI135" si="103">IFERROR(VLOOKUP(BZ104,selection,14,0),"")</f>
        <v/>
      </c>
      <c r="CJ104" s="223" t="str">
        <f t="shared" ref="CJ104:CJ135" si="104">IFERROR(VLOOKUP(BZ104,selection,19,0),"")</f>
        <v/>
      </c>
      <c r="CK104" s="223" t="str">
        <f t="shared" ref="CK104:CK135" si="105">IFERROR(CONCATENATE("वर्ष ",VLOOKUP(BZ104,selection,12,0)," / ","प्रतिशत ",VLOOKUP(BZ104,selection,13,0)*100),"")</f>
        <v/>
      </c>
      <c r="CL104" s="223" t="str">
        <f t="shared" ref="CL104:CL135" si="106">IFERROR(VLOOKUP(BZ104,selection,8,0),"")</f>
        <v/>
      </c>
      <c r="CM104" s="231" t="str">
        <f t="shared" ref="CM104:CM135" si="107">IFERROR(VLOOKUP(BZ104,selection,9,0)*75%,"")</f>
        <v/>
      </c>
      <c r="CN104" s="223" t="str">
        <f t="shared" ref="CN104:CN135" si="108">IFERROR(VLOOKUP(BZ104,selection,10,0),"")</f>
        <v/>
      </c>
      <c r="CO104" s="231" t="str">
        <f t="shared" ref="CO104:CO135" si="109">IFERROR(VLOOKUP(BZ104,selection,11,0)*25%,"")</f>
        <v/>
      </c>
      <c r="CP104" s="231" t="str">
        <f t="shared" si="79"/>
        <v/>
      </c>
      <c r="CQ104" s="223" t="str">
        <f>IF(CP104="","",SUMPRODUCT(--(CH104=$CH$8:$CH$151),--(CJ104=$CJ$8:$CJ$151),--(CP104&lt;$CP$8:$CP$151))+COUNTIF($CP$8:CP104,CP104))</f>
        <v/>
      </c>
    </row>
    <row r="105" spans="1:95" ht="29.1" customHeight="1">
      <c r="A105" s="212" t="str">
        <f t="shared" si="78"/>
        <v/>
      </c>
      <c r="B105" s="77">
        <v>98</v>
      </c>
      <c r="C105" s="16" t="str">
        <f t="shared" si="80"/>
        <v/>
      </c>
      <c r="D105" s="130" t="str">
        <f t="shared" si="81"/>
        <v/>
      </c>
      <c r="E105" s="130" t="str">
        <f t="shared" si="82"/>
        <v/>
      </c>
      <c r="F105" s="131" t="str">
        <f t="shared" si="83"/>
        <v/>
      </c>
      <c r="G105" s="131" t="str">
        <f t="shared" si="84"/>
        <v/>
      </c>
      <c r="H105" s="131" t="str">
        <f t="shared" si="85"/>
        <v/>
      </c>
      <c r="I105" s="132" t="str">
        <f t="shared" si="86"/>
        <v/>
      </c>
      <c r="J105" s="132" t="str">
        <f t="shared" si="87"/>
        <v/>
      </c>
      <c r="K105" s="16" t="str">
        <f t="shared" si="88"/>
        <v/>
      </c>
      <c r="L105" s="16" t="str">
        <f t="shared" si="89"/>
        <v/>
      </c>
      <c r="M105" s="132" t="str">
        <f t="shared" si="90"/>
        <v/>
      </c>
      <c r="N105" s="16" t="str">
        <f t="shared" si="91"/>
        <v/>
      </c>
      <c r="O105" s="133" t="str">
        <f t="shared" si="92"/>
        <v/>
      </c>
      <c r="P105" s="16" t="str">
        <f t="shared" si="93"/>
        <v/>
      </c>
      <c r="Q105" s="133" t="str">
        <f t="shared" si="94"/>
        <v/>
      </c>
      <c r="R105" s="133" t="str">
        <f t="shared" si="95"/>
        <v/>
      </c>
      <c r="S105" s="140" t="str">
        <f>IF(R105="","",SUMPRODUCT(--(L105=$L$8:$L$151),--(J105=$J$8:$J$151),--(R105&lt;$R$8:$R$151))+COUNTIF($R$8:R105,R105))</f>
        <v/>
      </c>
      <c r="U105" s="212"/>
      <c r="V105" s="223"/>
      <c r="BZ105" s="223">
        <v>98</v>
      </c>
      <c r="CA105" s="223" t="str">
        <f>IF(CP105="","",SUMPRODUCT(--(CH105=$CH$8:$CH$151),--(CJ105=$CJ$8:$CJ$151),--(CP105&lt;$CP$8:$CP$151))+COUNTIF($CP$8:CP105,CP105))</f>
        <v/>
      </c>
      <c r="CB105" s="223" t="str">
        <f t="shared" si="96"/>
        <v/>
      </c>
      <c r="CC105" s="223" t="str">
        <f t="shared" si="97"/>
        <v/>
      </c>
      <c r="CD105" s="223" t="str">
        <f t="shared" si="98"/>
        <v/>
      </c>
      <c r="CE105" s="223" t="str">
        <f t="shared" si="99"/>
        <v/>
      </c>
      <c r="CF105" s="223" t="str">
        <f t="shared" si="100"/>
        <v/>
      </c>
      <c r="CG105" s="223" t="str">
        <f t="shared" si="101"/>
        <v/>
      </c>
      <c r="CH105" s="223" t="str">
        <f t="shared" si="102"/>
        <v/>
      </c>
      <c r="CI105" s="223" t="str">
        <f t="shared" si="103"/>
        <v/>
      </c>
      <c r="CJ105" s="223" t="str">
        <f t="shared" si="104"/>
        <v/>
      </c>
      <c r="CK105" s="223" t="str">
        <f t="shared" si="105"/>
        <v/>
      </c>
      <c r="CL105" s="223" t="str">
        <f t="shared" si="106"/>
        <v/>
      </c>
      <c r="CM105" s="231" t="str">
        <f t="shared" si="107"/>
        <v/>
      </c>
      <c r="CN105" s="223" t="str">
        <f t="shared" si="108"/>
        <v/>
      </c>
      <c r="CO105" s="231" t="str">
        <f t="shared" si="109"/>
        <v/>
      </c>
      <c r="CP105" s="231" t="str">
        <f t="shared" si="79"/>
        <v/>
      </c>
      <c r="CQ105" s="223" t="str">
        <f>IF(CP105="","",SUMPRODUCT(--(CH105=$CH$8:$CH$151),--(CJ105=$CJ$8:$CJ$151),--(CP105&lt;$CP$8:$CP$151))+COUNTIF($CP$8:CP105,CP105))</f>
        <v/>
      </c>
    </row>
    <row r="106" spans="1:95" ht="29.1" customHeight="1">
      <c r="A106" s="212" t="str">
        <f t="shared" si="78"/>
        <v/>
      </c>
      <c r="B106" s="77">
        <v>99</v>
      </c>
      <c r="C106" s="16" t="str">
        <f t="shared" si="80"/>
        <v/>
      </c>
      <c r="D106" s="130" t="str">
        <f t="shared" si="81"/>
        <v/>
      </c>
      <c r="E106" s="130" t="str">
        <f t="shared" si="82"/>
        <v/>
      </c>
      <c r="F106" s="131" t="str">
        <f t="shared" si="83"/>
        <v/>
      </c>
      <c r="G106" s="131" t="str">
        <f t="shared" si="84"/>
        <v/>
      </c>
      <c r="H106" s="131" t="str">
        <f t="shared" si="85"/>
        <v/>
      </c>
      <c r="I106" s="132" t="str">
        <f t="shared" si="86"/>
        <v/>
      </c>
      <c r="J106" s="132" t="str">
        <f t="shared" si="87"/>
        <v/>
      </c>
      <c r="K106" s="16" t="str">
        <f t="shared" si="88"/>
        <v/>
      </c>
      <c r="L106" s="16" t="str">
        <f t="shared" si="89"/>
        <v/>
      </c>
      <c r="M106" s="132" t="str">
        <f t="shared" si="90"/>
        <v/>
      </c>
      <c r="N106" s="16" t="str">
        <f t="shared" si="91"/>
        <v/>
      </c>
      <c r="O106" s="133" t="str">
        <f t="shared" si="92"/>
        <v/>
      </c>
      <c r="P106" s="16" t="str">
        <f t="shared" si="93"/>
        <v/>
      </c>
      <c r="Q106" s="133" t="str">
        <f t="shared" si="94"/>
        <v/>
      </c>
      <c r="R106" s="133" t="str">
        <f t="shared" si="95"/>
        <v/>
      </c>
      <c r="S106" s="140" t="str">
        <f>IF(R106="","",SUMPRODUCT(--(L106=$L$8:$L$151),--(J106=$J$8:$J$151),--(R106&lt;$R$8:$R$151))+COUNTIF($R$8:R106,R106))</f>
        <v/>
      </c>
      <c r="U106" s="212"/>
      <c r="V106" s="223"/>
      <c r="BZ106" s="223">
        <v>99</v>
      </c>
      <c r="CA106" s="223" t="str">
        <f>IF(CP106="","",SUMPRODUCT(--(CH106=$CH$8:$CH$151),--(CJ106=$CJ$8:$CJ$151),--(CP106&lt;$CP$8:$CP$151))+COUNTIF($CP$8:CP106,CP106))</f>
        <v/>
      </c>
      <c r="CB106" s="223" t="str">
        <f t="shared" si="96"/>
        <v/>
      </c>
      <c r="CC106" s="223" t="str">
        <f t="shared" si="97"/>
        <v/>
      </c>
      <c r="CD106" s="223" t="str">
        <f t="shared" si="98"/>
        <v/>
      </c>
      <c r="CE106" s="223" t="str">
        <f t="shared" si="99"/>
        <v/>
      </c>
      <c r="CF106" s="223" t="str">
        <f t="shared" si="100"/>
        <v/>
      </c>
      <c r="CG106" s="223" t="str">
        <f t="shared" si="101"/>
        <v/>
      </c>
      <c r="CH106" s="223" t="str">
        <f t="shared" si="102"/>
        <v/>
      </c>
      <c r="CI106" s="223" t="str">
        <f t="shared" si="103"/>
        <v/>
      </c>
      <c r="CJ106" s="223" t="str">
        <f t="shared" si="104"/>
        <v/>
      </c>
      <c r="CK106" s="223" t="str">
        <f t="shared" si="105"/>
        <v/>
      </c>
      <c r="CL106" s="223" t="str">
        <f t="shared" si="106"/>
        <v/>
      </c>
      <c r="CM106" s="231" t="str">
        <f t="shared" si="107"/>
        <v/>
      </c>
      <c r="CN106" s="223" t="str">
        <f t="shared" si="108"/>
        <v/>
      </c>
      <c r="CO106" s="231" t="str">
        <f t="shared" si="109"/>
        <v/>
      </c>
      <c r="CP106" s="231" t="str">
        <f t="shared" si="79"/>
        <v/>
      </c>
      <c r="CQ106" s="223" t="str">
        <f>IF(CP106="","",SUMPRODUCT(--(CH106=$CH$8:$CH$151),--(CJ106=$CJ$8:$CJ$151),--(CP106&lt;$CP$8:$CP$151))+COUNTIF($CP$8:CP106,CP106))</f>
        <v/>
      </c>
    </row>
    <row r="107" spans="1:95" ht="29.1" customHeight="1">
      <c r="A107" s="212" t="str">
        <f t="shared" si="78"/>
        <v/>
      </c>
      <c r="B107" s="77">
        <v>100</v>
      </c>
      <c r="C107" s="16" t="str">
        <f t="shared" si="80"/>
        <v/>
      </c>
      <c r="D107" s="130" t="str">
        <f t="shared" si="81"/>
        <v/>
      </c>
      <c r="E107" s="130" t="str">
        <f t="shared" si="82"/>
        <v/>
      </c>
      <c r="F107" s="131" t="str">
        <f t="shared" si="83"/>
        <v/>
      </c>
      <c r="G107" s="131" t="str">
        <f t="shared" si="84"/>
        <v/>
      </c>
      <c r="H107" s="131" t="str">
        <f t="shared" si="85"/>
        <v/>
      </c>
      <c r="I107" s="132" t="str">
        <f t="shared" si="86"/>
        <v/>
      </c>
      <c r="J107" s="132" t="str">
        <f t="shared" si="87"/>
        <v/>
      </c>
      <c r="K107" s="16" t="str">
        <f t="shared" si="88"/>
        <v/>
      </c>
      <c r="L107" s="16" t="str">
        <f t="shared" si="89"/>
        <v/>
      </c>
      <c r="M107" s="132" t="str">
        <f t="shared" si="90"/>
        <v/>
      </c>
      <c r="N107" s="16" t="str">
        <f t="shared" si="91"/>
        <v/>
      </c>
      <c r="O107" s="133" t="str">
        <f t="shared" si="92"/>
        <v/>
      </c>
      <c r="P107" s="16" t="str">
        <f t="shared" si="93"/>
        <v/>
      </c>
      <c r="Q107" s="133" t="str">
        <f t="shared" si="94"/>
        <v/>
      </c>
      <c r="R107" s="133" t="str">
        <f t="shared" si="95"/>
        <v/>
      </c>
      <c r="S107" s="140" t="str">
        <f>IF(R107="","",SUMPRODUCT(--(L107=$L$8:$L$151),--(J107=$J$8:$J$151),--(R107&lt;$R$8:$R$151))+COUNTIF($R$8:R107,R107))</f>
        <v/>
      </c>
      <c r="U107" s="212"/>
      <c r="V107" s="223"/>
      <c r="BZ107" s="223">
        <v>100</v>
      </c>
      <c r="CA107" s="223" t="str">
        <f>IF(CP107="","",SUMPRODUCT(--(CH107=$CH$8:$CH$151),--(CJ107=$CJ$8:$CJ$151),--(CP107&lt;$CP$8:$CP$151))+COUNTIF($CP$8:CP107,CP107))</f>
        <v/>
      </c>
      <c r="CB107" s="223" t="str">
        <f t="shared" si="96"/>
        <v/>
      </c>
      <c r="CC107" s="223" t="str">
        <f t="shared" si="97"/>
        <v/>
      </c>
      <c r="CD107" s="223" t="str">
        <f t="shared" si="98"/>
        <v/>
      </c>
      <c r="CE107" s="223" t="str">
        <f t="shared" si="99"/>
        <v/>
      </c>
      <c r="CF107" s="223" t="str">
        <f t="shared" si="100"/>
        <v/>
      </c>
      <c r="CG107" s="223" t="str">
        <f t="shared" si="101"/>
        <v/>
      </c>
      <c r="CH107" s="223" t="str">
        <f t="shared" si="102"/>
        <v/>
      </c>
      <c r="CI107" s="223" t="str">
        <f t="shared" si="103"/>
        <v/>
      </c>
      <c r="CJ107" s="223" t="str">
        <f t="shared" si="104"/>
        <v/>
      </c>
      <c r="CK107" s="223" t="str">
        <f t="shared" si="105"/>
        <v/>
      </c>
      <c r="CL107" s="223" t="str">
        <f t="shared" si="106"/>
        <v/>
      </c>
      <c r="CM107" s="231" t="str">
        <f t="shared" si="107"/>
        <v/>
      </c>
      <c r="CN107" s="223" t="str">
        <f t="shared" si="108"/>
        <v/>
      </c>
      <c r="CO107" s="231" t="str">
        <f t="shared" si="109"/>
        <v/>
      </c>
      <c r="CP107" s="231" t="str">
        <f t="shared" si="79"/>
        <v/>
      </c>
      <c r="CQ107" s="223" t="str">
        <f>IF(CP107="","",SUMPRODUCT(--(CH107=$CH$8:$CH$151),--(CJ107=$CJ$8:$CJ$151),--(CP107&lt;$CP$8:$CP$151))+COUNTIF($CP$8:CP107,CP107))</f>
        <v/>
      </c>
    </row>
    <row r="108" spans="1:95" ht="29.1" customHeight="1">
      <c r="A108" s="212" t="str">
        <f t="shared" si="78"/>
        <v/>
      </c>
      <c r="B108" s="77">
        <v>101</v>
      </c>
      <c r="C108" s="16" t="str">
        <f t="shared" si="80"/>
        <v/>
      </c>
      <c r="D108" s="130" t="str">
        <f t="shared" si="81"/>
        <v/>
      </c>
      <c r="E108" s="130" t="str">
        <f t="shared" si="82"/>
        <v/>
      </c>
      <c r="F108" s="131" t="str">
        <f t="shared" si="83"/>
        <v/>
      </c>
      <c r="G108" s="131" t="str">
        <f t="shared" si="84"/>
        <v/>
      </c>
      <c r="H108" s="131" t="str">
        <f t="shared" si="85"/>
        <v/>
      </c>
      <c r="I108" s="132" t="str">
        <f t="shared" si="86"/>
        <v/>
      </c>
      <c r="J108" s="132" t="str">
        <f t="shared" si="87"/>
        <v/>
      </c>
      <c r="K108" s="16" t="str">
        <f t="shared" si="88"/>
        <v/>
      </c>
      <c r="L108" s="16" t="str">
        <f t="shared" si="89"/>
        <v/>
      </c>
      <c r="M108" s="132" t="str">
        <f t="shared" si="90"/>
        <v/>
      </c>
      <c r="N108" s="16" t="str">
        <f t="shared" si="91"/>
        <v/>
      </c>
      <c r="O108" s="133" t="str">
        <f t="shared" si="92"/>
        <v/>
      </c>
      <c r="P108" s="16" t="str">
        <f t="shared" si="93"/>
        <v/>
      </c>
      <c r="Q108" s="133" t="str">
        <f t="shared" si="94"/>
        <v/>
      </c>
      <c r="R108" s="133" t="str">
        <f t="shared" si="95"/>
        <v/>
      </c>
      <c r="S108" s="140" t="str">
        <f>IF(R108="","",SUMPRODUCT(--(L108=$L$8:$L$151),--(J108=$J$8:$J$151),--(R108&lt;$R$8:$R$151))+COUNTIF($R$8:R108,R108))</f>
        <v/>
      </c>
      <c r="U108" s="212"/>
      <c r="V108" s="223"/>
      <c r="BZ108" s="223">
        <v>101</v>
      </c>
      <c r="CA108" s="223" t="str">
        <f>IF(CP108="","",SUMPRODUCT(--(CH108=$CH$8:$CH$151),--(CJ108=$CJ$8:$CJ$151),--(CP108&lt;$CP$8:$CP$151))+COUNTIF($CP$8:CP108,CP108))</f>
        <v/>
      </c>
      <c r="CB108" s="223" t="str">
        <f t="shared" si="96"/>
        <v/>
      </c>
      <c r="CC108" s="223" t="str">
        <f t="shared" si="97"/>
        <v/>
      </c>
      <c r="CD108" s="223" t="str">
        <f t="shared" si="98"/>
        <v/>
      </c>
      <c r="CE108" s="223" t="str">
        <f t="shared" si="99"/>
        <v/>
      </c>
      <c r="CF108" s="223" t="str">
        <f t="shared" si="100"/>
        <v/>
      </c>
      <c r="CG108" s="223" t="str">
        <f t="shared" si="101"/>
        <v/>
      </c>
      <c r="CH108" s="223" t="str">
        <f t="shared" si="102"/>
        <v/>
      </c>
      <c r="CI108" s="223" t="str">
        <f t="shared" si="103"/>
        <v/>
      </c>
      <c r="CJ108" s="223" t="str">
        <f t="shared" si="104"/>
        <v/>
      </c>
      <c r="CK108" s="223" t="str">
        <f t="shared" si="105"/>
        <v/>
      </c>
      <c r="CL108" s="223" t="str">
        <f t="shared" si="106"/>
        <v/>
      </c>
      <c r="CM108" s="231" t="str">
        <f t="shared" si="107"/>
        <v/>
      </c>
      <c r="CN108" s="223" t="str">
        <f t="shared" si="108"/>
        <v/>
      </c>
      <c r="CO108" s="231" t="str">
        <f t="shared" si="109"/>
        <v/>
      </c>
      <c r="CP108" s="231" t="str">
        <f t="shared" si="79"/>
        <v/>
      </c>
      <c r="CQ108" s="223" t="str">
        <f>IF(CP108="","",SUMPRODUCT(--(CH108=$CH$8:$CH$151),--(CJ108=$CJ$8:$CJ$151),--(CP108&lt;$CP$8:$CP$151))+COUNTIF($CP$8:CP108,CP108))</f>
        <v/>
      </c>
    </row>
    <row r="109" spans="1:95" ht="29.1" customHeight="1">
      <c r="A109" s="212" t="str">
        <f t="shared" si="78"/>
        <v/>
      </c>
      <c r="B109" s="77">
        <v>102</v>
      </c>
      <c r="C109" s="16" t="str">
        <f t="shared" si="80"/>
        <v/>
      </c>
      <c r="D109" s="130" t="str">
        <f t="shared" si="81"/>
        <v/>
      </c>
      <c r="E109" s="130" t="str">
        <f t="shared" si="82"/>
        <v/>
      </c>
      <c r="F109" s="131" t="str">
        <f t="shared" si="83"/>
        <v/>
      </c>
      <c r="G109" s="131" t="str">
        <f t="shared" si="84"/>
        <v/>
      </c>
      <c r="H109" s="131" t="str">
        <f t="shared" si="85"/>
        <v/>
      </c>
      <c r="I109" s="132" t="str">
        <f t="shared" si="86"/>
        <v/>
      </c>
      <c r="J109" s="132" t="str">
        <f t="shared" si="87"/>
        <v/>
      </c>
      <c r="K109" s="16" t="str">
        <f t="shared" si="88"/>
        <v/>
      </c>
      <c r="L109" s="16" t="str">
        <f t="shared" si="89"/>
        <v/>
      </c>
      <c r="M109" s="132" t="str">
        <f t="shared" si="90"/>
        <v/>
      </c>
      <c r="N109" s="16" t="str">
        <f t="shared" si="91"/>
        <v/>
      </c>
      <c r="O109" s="133" t="str">
        <f t="shared" si="92"/>
        <v/>
      </c>
      <c r="P109" s="16" t="str">
        <f t="shared" si="93"/>
        <v/>
      </c>
      <c r="Q109" s="133" t="str">
        <f t="shared" si="94"/>
        <v/>
      </c>
      <c r="R109" s="133" t="str">
        <f t="shared" si="95"/>
        <v/>
      </c>
      <c r="S109" s="140" t="str">
        <f>IF(R109="","",SUMPRODUCT(--(L109=$L$8:$L$151),--(J109=$J$8:$J$151),--(R109&lt;$R$8:$R$151))+COUNTIF($R$8:R109,R109))</f>
        <v/>
      </c>
      <c r="U109" s="212"/>
      <c r="V109" s="223"/>
      <c r="BZ109" s="223">
        <v>102</v>
      </c>
      <c r="CA109" s="223" t="str">
        <f>IF(CP109="","",SUMPRODUCT(--(CH109=$CH$8:$CH$151),--(CJ109=$CJ$8:$CJ$151),--(CP109&lt;$CP$8:$CP$151))+COUNTIF($CP$8:CP109,CP109))</f>
        <v/>
      </c>
      <c r="CB109" s="223" t="str">
        <f t="shared" si="96"/>
        <v/>
      </c>
      <c r="CC109" s="223" t="str">
        <f t="shared" si="97"/>
        <v/>
      </c>
      <c r="CD109" s="223" t="str">
        <f t="shared" si="98"/>
        <v/>
      </c>
      <c r="CE109" s="223" t="str">
        <f t="shared" si="99"/>
        <v/>
      </c>
      <c r="CF109" s="223" t="str">
        <f t="shared" si="100"/>
        <v/>
      </c>
      <c r="CG109" s="223" t="str">
        <f t="shared" si="101"/>
        <v/>
      </c>
      <c r="CH109" s="223" t="str">
        <f t="shared" si="102"/>
        <v/>
      </c>
      <c r="CI109" s="223" t="str">
        <f t="shared" si="103"/>
        <v/>
      </c>
      <c r="CJ109" s="223" t="str">
        <f t="shared" si="104"/>
        <v/>
      </c>
      <c r="CK109" s="223" t="str">
        <f t="shared" si="105"/>
        <v/>
      </c>
      <c r="CL109" s="223" t="str">
        <f t="shared" si="106"/>
        <v/>
      </c>
      <c r="CM109" s="231" t="str">
        <f t="shared" si="107"/>
        <v/>
      </c>
      <c r="CN109" s="223" t="str">
        <f t="shared" si="108"/>
        <v/>
      </c>
      <c r="CO109" s="231" t="str">
        <f t="shared" si="109"/>
        <v/>
      </c>
      <c r="CP109" s="231" t="str">
        <f t="shared" si="79"/>
        <v/>
      </c>
      <c r="CQ109" s="223" t="str">
        <f>IF(CP109="","",SUMPRODUCT(--(CH109=$CH$8:$CH$151),--(CJ109=$CJ$8:$CJ$151),--(CP109&lt;$CP$8:$CP$151))+COUNTIF($CP$8:CP109,CP109))</f>
        <v/>
      </c>
    </row>
    <row r="110" spans="1:95" ht="29.1" customHeight="1">
      <c r="A110" s="212" t="str">
        <f t="shared" si="78"/>
        <v/>
      </c>
      <c r="B110" s="77">
        <v>103</v>
      </c>
      <c r="C110" s="16" t="str">
        <f t="shared" si="80"/>
        <v/>
      </c>
      <c r="D110" s="130" t="str">
        <f t="shared" si="81"/>
        <v/>
      </c>
      <c r="E110" s="130" t="str">
        <f t="shared" si="82"/>
        <v/>
      </c>
      <c r="F110" s="131" t="str">
        <f t="shared" si="83"/>
        <v/>
      </c>
      <c r="G110" s="131" t="str">
        <f t="shared" si="84"/>
        <v/>
      </c>
      <c r="H110" s="131" t="str">
        <f t="shared" si="85"/>
        <v/>
      </c>
      <c r="I110" s="132" t="str">
        <f t="shared" si="86"/>
        <v/>
      </c>
      <c r="J110" s="132" t="str">
        <f t="shared" si="87"/>
        <v/>
      </c>
      <c r="K110" s="16" t="str">
        <f t="shared" si="88"/>
        <v/>
      </c>
      <c r="L110" s="16" t="str">
        <f t="shared" si="89"/>
        <v/>
      </c>
      <c r="M110" s="132" t="str">
        <f t="shared" si="90"/>
        <v/>
      </c>
      <c r="N110" s="16" t="str">
        <f t="shared" si="91"/>
        <v/>
      </c>
      <c r="O110" s="133" t="str">
        <f t="shared" si="92"/>
        <v/>
      </c>
      <c r="P110" s="16" t="str">
        <f t="shared" si="93"/>
        <v/>
      </c>
      <c r="Q110" s="133" t="str">
        <f t="shared" si="94"/>
        <v/>
      </c>
      <c r="R110" s="133" t="str">
        <f t="shared" si="95"/>
        <v/>
      </c>
      <c r="S110" s="140" t="str">
        <f>IF(R110="","",SUMPRODUCT(--(L110=$L$8:$L$151),--(J110=$J$8:$J$151),--(R110&lt;$R$8:$R$151))+COUNTIF($R$8:R110,R110))</f>
        <v/>
      </c>
      <c r="U110" s="212"/>
      <c r="V110" s="223"/>
      <c r="BZ110" s="223">
        <v>103</v>
      </c>
      <c r="CA110" s="223" t="str">
        <f>IF(CP110="","",SUMPRODUCT(--(CH110=$CH$8:$CH$151),--(CJ110=$CJ$8:$CJ$151),--(CP110&lt;$CP$8:$CP$151))+COUNTIF($CP$8:CP110,CP110))</f>
        <v/>
      </c>
      <c r="CB110" s="223" t="str">
        <f t="shared" si="96"/>
        <v/>
      </c>
      <c r="CC110" s="223" t="str">
        <f t="shared" si="97"/>
        <v/>
      </c>
      <c r="CD110" s="223" t="str">
        <f t="shared" si="98"/>
        <v/>
      </c>
      <c r="CE110" s="223" t="str">
        <f t="shared" si="99"/>
        <v/>
      </c>
      <c r="CF110" s="223" t="str">
        <f t="shared" si="100"/>
        <v/>
      </c>
      <c r="CG110" s="223" t="str">
        <f t="shared" si="101"/>
        <v/>
      </c>
      <c r="CH110" s="223" t="str">
        <f t="shared" si="102"/>
        <v/>
      </c>
      <c r="CI110" s="223" t="str">
        <f t="shared" si="103"/>
        <v/>
      </c>
      <c r="CJ110" s="223" t="str">
        <f t="shared" si="104"/>
        <v/>
      </c>
      <c r="CK110" s="223" t="str">
        <f t="shared" si="105"/>
        <v/>
      </c>
      <c r="CL110" s="223" t="str">
        <f t="shared" si="106"/>
        <v/>
      </c>
      <c r="CM110" s="231" t="str">
        <f t="shared" si="107"/>
        <v/>
      </c>
      <c r="CN110" s="223" t="str">
        <f t="shared" si="108"/>
        <v/>
      </c>
      <c r="CO110" s="231" t="str">
        <f t="shared" si="109"/>
        <v/>
      </c>
      <c r="CP110" s="231" t="str">
        <f t="shared" si="79"/>
        <v/>
      </c>
      <c r="CQ110" s="223" t="str">
        <f>IF(CP110="","",SUMPRODUCT(--(CH110=$CH$8:$CH$151),--(CJ110=$CJ$8:$CJ$151),--(CP110&lt;$CP$8:$CP$151))+COUNTIF($CP$8:CP110,CP110))</f>
        <v/>
      </c>
    </row>
    <row r="111" spans="1:95" ht="29.1" customHeight="1">
      <c r="A111" s="212" t="str">
        <f t="shared" si="78"/>
        <v/>
      </c>
      <c r="B111" s="77">
        <v>104</v>
      </c>
      <c r="C111" s="16" t="str">
        <f t="shared" si="80"/>
        <v/>
      </c>
      <c r="D111" s="130" t="str">
        <f t="shared" si="81"/>
        <v/>
      </c>
      <c r="E111" s="130" t="str">
        <f t="shared" si="82"/>
        <v/>
      </c>
      <c r="F111" s="131" t="str">
        <f t="shared" si="83"/>
        <v/>
      </c>
      <c r="G111" s="131" t="str">
        <f t="shared" si="84"/>
        <v/>
      </c>
      <c r="H111" s="131" t="str">
        <f t="shared" si="85"/>
        <v/>
      </c>
      <c r="I111" s="132" t="str">
        <f t="shared" si="86"/>
        <v/>
      </c>
      <c r="J111" s="132" t="str">
        <f t="shared" si="87"/>
        <v/>
      </c>
      <c r="K111" s="16" t="str">
        <f t="shared" si="88"/>
        <v/>
      </c>
      <c r="L111" s="16" t="str">
        <f t="shared" si="89"/>
        <v/>
      </c>
      <c r="M111" s="132" t="str">
        <f t="shared" si="90"/>
        <v/>
      </c>
      <c r="N111" s="16" t="str">
        <f t="shared" si="91"/>
        <v/>
      </c>
      <c r="O111" s="133" t="str">
        <f t="shared" si="92"/>
        <v/>
      </c>
      <c r="P111" s="16" t="str">
        <f t="shared" si="93"/>
        <v/>
      </c>
      <c r="Q111" s="133" t="str">
        <f t="shared" si="94"/>
        <v/>
      </c>
      <c r="R111" s="133" t="str">
        <f t="shared" si="95"/>
        <v/>
      </c>
      <c r="S111" s="140" t="str">
        <f>IF(R111="","",SUMPRODUCT(--(L111=$L$8:$L$151),--(J111=$J$8:$J$151),--(R111&lt;$R$8:$R$151))+COUNTIF($R$8:R111,R111))</f>
        <v/>
      </c>
      <c r="U111" s="212"/>
      <c r="V111" s="223"/>
      <c r="BZ111" s="223">
        <v>104</v>
      </c>
      <c r="CA111" s="223" t="str">
        <f>IF(CP111="","",SUMPRODUCT(--(CH111=$CH$8:$CH$151),--(CJ111=$CJ$8:$CJ$151),--(CP111&lt;$CP$8:$CP$151))+COUNTIF($CP$8:CP111,CP111))</f>
        <v/>
      </c>
      <c r="CB111" s="223" t="str">
        <f t="shared" si="96"/>
        <v/>
      </c>
      <c r="CC111" s="223" t="str">
        <f t="shared" si="97"/>
        <v/>
      </c>
      <c r="CD111" s="223" t="str">
        <f t="shared" si="98"/>
        <v/>
      </c>
      <c r="CE111" s="223" t="str">
        <f t="shared" si="99"/>
        <v/>
      </c>
      <c r="CF111" s="223" t="str">
        <f t="shared" si="100"/>
        <v/>
      </c>
      <c r="CG111" s="223" t="str">
        <f t="shared" si="101"/>
        <v/>
      </c>
      <c r="CH111" s="223" t="str">
        <f t="shared" si="102"/>
        <v/>
      </c>
      <c r="CI111" s="223" t="str">
        <f t="shared" si="103"/>
        <v/>
      </c>
      <c r="CJ111" s="223" t="str">
        <f t="shared" si="104"/>
        <v/>
      </c>
      <c r="CK111" s="223" t="str">
        <f t="shared" si="105"/>
        <v/>
      </c>
      <c r="CL111" s="223" t="str">
        <f t="shared" si="106"/>
        <v/>
      </c>
      <c r="CM111" s="231" t="str">
        <f t="shared" si="107"/>
        <v/>
      </c>
      <c r="CN111" s="223" t="str">
        <f t="shared" si="108"/>
        <v/>
      </c>
      <c r="CO111" s="231" t="str">
        <f t="shared" si="109"/>
        <v/>
      </c>
      <c r="CP111" s="231" t="str">
        <f t="shared" si="79"/>
        <v/>
      </c>
      <c r="CQ111" s="223" t="str">
        <f>IF(CP111="","",SUMPRODUCT(--(CH111=$CH$8:$CH$151),--(CJ111=$CJ$8:$CJ$151),--(CP111&lt;$CP$8:$CP$151))+COUNTIF($CP$8:CP111,CP111))</f>
        <v/>
      </c>
    </row>
    <row r="112" spans="1:95" ht="29.1" customHeight="1">
      <c r="A112" s="212" t="str">
        <f t="shared" si="78"/>
        <v/>
      </c>
      <c r="B112" s="77">
        <v>105</v>
      </c>
      <c r="C112" s="16" t="str">
        <f t="shared" si="80"/>
        <v/>
      </c>
      <c r="D112" s="130" t="str">
        <f t="shared" si="81"/>
        <v/>
      </c>
      <c r="E112" s="130" t="str">
        <f t="shared" si="82"/>
        <v/>
      </c>
      <c r="F112" s="131" t="str">
        <f t="shared" si="83"/>
        <v/>
      </c>
      <c r="G112" s="131" t="str">
        <f t="shared" si="84"/>
        <v/>
      </c>
      <c r="H112" s="131" t="str">
        <f t="shared" si="85"/>
        <v/>
      </c>
      <c r="I112" s="132" t="str">
        <f t="shared" si="86"/>
        <v/>
      </c>
      <c r="J112" s="132" t="str">
        <f t="shared" si="87"/>
        <v/>
      </c>
      <c r="K112" s="16" t="str">
        <f t="shared" si="88"/>
        <v/>
      </c>
      <c r="L112" s="16" t="str">
        <f t="shared" si="89"/>
        <v/>
      </c>
      <c r="M112" s="132" t="str">
        <f t="shared" si="90"/>
        <v/>
      </c>
      <c r="N112" s="16" t="str">
        <f t="shared" si="91"/>
        <v/>
      </c>
      <c r="O112" s="133" t="str">
        <f t="shared" si="92"/>
        <v/>
      </c>
      <c r="P112" s="16" t="str">
        <f t="shared" si="93"/>
        <v/>
      </c>
      <c r="Q112" s="133" t="str">
        <f t="shared" si="94"/>
        <v/>
      </c>
      <c r="R112" s="133" t="str">
        <f t="shared" si="95"/>
        <v/>
      </c>
      <c r="S112" s="140" t="str">
        <f>IF(R112="","",SUMPRODUCT(--(L112=$L$8:$L$151),--(J112=$J$8:$J$151),--(R112&lt;$R$8:$R$151))+COUNTIF($R$8:R112,R112))</f>
        <v/>
      </c>
      <c r="U112" s="212"/>
      <c r="V112" s="223"/>
      <c r="BZ112" s="223">
        <v>105</v>
      </c>
      <c r="CA112" s="223" t="str">
        <f>IF(CP112="","",SUMPRODUCT(--(CH112=$CH$8:$CH$151),--(CJ112=$CJ$8:$CJ$151),--(CP112&lt;$CP$8:$CP$151))+COUNTIF($CP$8:CP112,CP112))</f>
        <v/>
      </c>
      <c r="CB112" s="223" t="str">
        <f t="shared" si="96"/>
        <v/>
      </c>
      <c r="CC112" s="223" t="str">
        <f t="shared" si="97"/>
        <v/>
      </c>
      <c r="CD112" s="223" t="str">
        <f t="shared" si="98"/>
        <v/>
      </c>
      <c r="CE112" s="223" t="str">
        <f t="shared" si="99"/>
        <v/>
      </c>
      <c r="CF112" s="223" t="str">
        <f t="shared" si="100"/>
        <v/>
      </c>
      <c r="CG112" s="223" t="str">
        <f t="shared" si="101"/>
        <v/>
      </c>
      <c r="CH112" s="223" t="str">
        <f t="shared" si="102"/>
        <v/>
      </c>
      <c r="CI112" s="223" t="str">
        <f t="shared" si="103"/>
        <v/>
      </c>
      <c r="CJ112" s="223" t="str">
        <f t="shared" si="104"/>
        <v/>
      </c>
      <c r="CK112" s="223" t="str">
        <f t="shared" si="105"/>
        <v/>
      </c>
      <c r="CL112" s="223" t="str">
        <f t="shared" si="106"/>
        <v/>
      </c>
      <c r="CM112" s="231" t="str">
        <f t="shared" si="107"/>
        <v/>
      </c>
      <c r="CN112" s="223" t="str">
        <f t="shared" si="108"/>
        <v/>
      </c>
      <c r="CO112" s="231" t="str">
        <f t="shared" si="109"/>
        <v/>
      </c>
      <c r="CP112" s="231" t="str">
        <f t="shared" si="79"/>
        <v/>
      </c>
      <c r="CQ112" s="223" t="str">
        <f>IF(CP112="","",SUMPRODUCT(--(CH112=$CH$8:$CH$151),--(CJ112=$CJ$8:$CJ$151),--(CP112&lt;$CP$8:$CP$151))+COUNTIF($CP$8:CP112,CP112))</f>
        <v/>
      </c>
    </row>
    <row r="113" spans="1:95" ht="29.1" customHeight="1">
      <c r="A113" s="212" t="str">
        <f t="shared" si="78"/>
        <v/>
      </c>
      <c r="B113" s="77">
        <v>106</v>
      </c>
      <c r="C113" s="16" t="str">
        <f t="shared" si="80"/>
        <v/>
      </c>
      <c r="D113" s="130" t="str">
        <f t="shared" si="81"/>
        <v/>
      </c>
      <c r="E113" s="130" t="str">
        <f t="shared" si="82"/>
        <v/>
      </c>
      <c r="F113" s="131" t="str">
        <f t="shared" si="83"/>
        <v/>
      </c>
      <c r="G113" s="131" t="str">
        <f t="shared" si="84"/>
        <v/>
      </c>
      <c r="H113" s="131" t="str">
        <f t="shared" si="85"/>
        <v/>
      </c>
      <c r="I113" s="132" t="str">
        <f t="shared" si="86"/>
        <v/>
      </c>
      <c r="J113" s="132" t="str">
        <f t="shared" si="87"/>
        <v/>
      </c>
      <c r="K113" s="16" t="str">
        <f t="shared" si="88"/>
        <v/>
      </c>
      <c r="L113" s="16" t="str">
        <f t="shared" si="89"/>
        <v/>
      </c>
      <c r="M113" s="132" t="str">
        <f t="shared" si="90"/>
        <v/>
      </c>
      <c r="N113" s="16" t="str">
        <f t="shared" si="91"/>
        <v/>
      </c>
      <c r="O113" s="133" t="str">
        <f t="shared" si="92"/>
        <v/>
      </c>
      <c r="P113" s="16" t="str">
        <f t="shared" si="93"/>
        <v/>
      </c>
      <c r="Q113" s="133" t="str">
        <f t="shared" si="94"/>
        <v/>
      </c>
      <c r="R113" s="133" t="str">
        <f t="shared" si="95"/>
        <v/>
      </c>
      <c r="S113" s="140" t="str">
        <f>IF(R113="","",SUMPRODUCT(--(L113=$L$8:$L$151),--(J113=$J$8:$J$151),--(R113&lt;$R$8:$R$151))+COUNTIF($R$8:R113,R113))</f>
        <v/>
      </c>
      <c r="U113" s="212"/>
      <c r="V113" s="223"/>
      <c r="BZ113" s="223">
        <v>106</v>
      </c>
      <c r="CA113" s="223" t="str">
        <f>IF(CP113="","",SUMPRODUCT(--(CH113=$CH$8:$CH$151),--(CJ113=$CJ$8:$CJ$151),--(CP113&lt;$CP$8:$CP$151))+COUNTIF($CP$8:CP113,CP113))</f>
        <v/>
      </c>
      <c r="CB113" s="223" t="str">
        <f t="shared" si="96"/>
        <v/>
      </c>
      <c r="CC113" s="223" t="str">
        <f t="shared" si="97"/>
        <v/>
      </c>
      <c r="CD113" s="223" t="str">
        <f t="shared" si="98"/>
        <v/>
      </c>
      <c r="CE113" s="223" t="str">
        <f t="shared" si="99"/>
        <v/>
      </c>
      <c r="CF113" s="223" t="str">
        <f t="shared" si="100"/>
        <v/>
      </c>
      <c r="CG113" s="223" t="str">
        <f t="shared" si="101"/>
        <v/>
      </c>
      <c r="CH113" s="223" t="str">
        <f t="shared" si="102"/>
        <v/>
      </c>
      <c r="CI113" s="223" t="str">
        <f t="shared" si="103"/>
        <v/>
      </c>
      <c r="CJ113" s="223" t="str">
        <f t="shared" si="104"/>
        <v/>
      </c>
      <c r="CK113" s="223" t="str">
        <f t="shared" si="105"/>
        <v/>
      </c>
      <c r="CL113" s="223" t="str">
        <f t="shared" si="106"/>
        <v/>
      </c>
      <c r="CM113" s="231" t="str">
        <f t="shared" si="107"/>
        <v/>
      </c>
      <c r="CN113" s="223" t="str">
        <f t="shared" si="108"/>
        <v/>
      </c>
      <c r="CO113" s="231" t="str">
        <f t="shared" si="109"/>
        <v/>
      </c>
      <c r="CP113" s="231" t="str">
        <f t="shared" si="79"/>
        <v/>
      </c>
      <c r="CQ113" s="223" t="str">
        <f>IF(CP113="","",SUMPRODUCT(--(CH113=$CH$8:$CH$151),--(CJ113=$CJ$8:$CJ$151),--(CP113&lt;$CP$8:$CP$151))+COUNTIF($CP$8:CP113,CP113))</f>
        <v/>
      </c>
    </row>
    <row r="114" spans="1:95" ht="29.1" customHeight="1">
      <c r="A114" s="212" t="str">
        <f t="shared" si="78"/>
        <v/>
      </c>
      <c r="B114" s="77">
        <v>107</v>
      </c>
      <c r="C114" s="16" t="str">
        <f t="shared" si="80"/>
        <v/>
      </c>
      <c r="D114" s="130" t="str">
        <f t="shared" si="81"/>
        <v/>
      </c>
      <c r="E114" s="130" t="str">
        <f t="shared" si="82"/>
        <v/>
      </c>
      <c r="F114" s="131" t="str">
        <f t="shared" si="83"/>
        <v/>
      </c>
      <c r="G114" s="131" t="str">
        <f t="shared" si="84"/>
        <v/>
      </c>
      <c r="H114" s="131" t="str">
        <f t="shared" si="85"/>
        <v/>
      </c>
      <c r="I114" s="132" t="str">
        <f t="shared" si="86"/>
        <v/>
      </c>
      <c r="J114" s="132" t="str">
        <f t="shared" si="87"/>
        <v/>
      </c>
      <c r="K114" s="16" t="str">
        <f t="shared" si="88"/>
        <v/>
      </c>
      <c r="L114" s="16" t="str">
        <f t="shared" si="89"/>
        <v/>
      </c>
      <c r="M114" s="132" t="str">
        <f t="shared" si="90"/>
        <v/>
      </c>
      <c r="N114" s="16" t="str">
        <f t="shared" si="91"/>
        <v/>
      </c>
      <c r="O114" s="133" t="str">
        <f t="shared" si="92"/>
        <v/>
      </c>
      <c r="P114" s="16" t="str">
        <f t="shared" si="93"/>
        <v/>
      </c>
      <c r="Q114" s="133" t="str">
        <f t="shared" si="94"/>
        <v/>
      </c>
      <c r="R114" s="133" t="str">
        <f t="shared" si="95"/>
        <v/>
      </c>
      <c r="S114" s="140" t="str">
        <f>IF(R114="","",SUMPRODUCT(--(L114=$L$8:$L$151),--(J114=$J$8:$J$151),--(R114&lt;$R$8:$R$151))+COUNTIF($R$8:R114,R114))</f>
        <v/>
      </c>
      <c r="U114" s="212"/>
      <c r="V114" s="223"/>
      <c r="BZ114" s="223">
        <v>107</v>
      </c>
      <c r="CA114" s="223" t="str">
        <f>IF(CP114="","",SUMPRODUCT(--(CH114=$CH$8:$CH$151),--(CJ114=$CJ$8:$CJ$151),--(CP114&lt;$CP$8:$CP$151))+COUNTIF($CP$8:CP114,CP114))</f>
        <v/>
      </c>
      <c r="CB114" s="223" t="str">
        <f t="shared" si="96"/>
        <v/>
      </c>
      <c r="CC114" s="223" t="str">
        <f t="shared" si="97"/>
        <v/>
      </c>
      <c r="CD114" s="223" t="str">
        <f t="shared" si="98"/>
        <v/>
      </c>
      <c r="CE114" s="223" t="str">
        <f t="shared" si="99"/>
        <v/>
      </c>
      <c r="CF114" s="223" t="str">
        <f t="shared" si="100"/>
        <v/>
      </c>
      <c r="CG114" s="223" t="str">
        <f t="shared" si="101"/>
        <v/>
      </c>
      <c r="CH114" s="223" t="str">
        <f t="shared" si="102"/>
        <v/>
      </c>
      <c r="CI114" s="223" t="str">
        <f t="shared" si="103"/>
        <v/>
      </c>
      <c r="CJ114" s="223" t="str">
        <f t="shared" si="104"/>
        <v/>
      </c>
      <c r="CK114" s="223" t="str">
        <f t="shared" si="105"/>
        <v/>
      </c>
      <c r="CL114" s="223" t="str">
        <f t="shared" si="106"/>
        <v/>
      </c>
      <c r="CM114" s="231" t="str">
        <f t="shared" si="107"/>
        <v/>
      </c>
      <c r="CN114" s="223" t="str">
        <f t="shared" si="108"/>
        <v/>
      </c>
      <c r="CO114" s="231" t="str">
        <f t="shared" si="109"/>
        <v/>
      </c>
      <c r="CP114" s="231" t="str">
        <f t="shared" si="79"/>
        <v/>
      </c>
      <c r="CQ114" s="223" t="str">
        <f>IF(CP114="","",SUMPRODUCT(--(CH114=$CH$8:$CH$151),--(CJ114=$CJ$8:$CJ$151),--(CP114&lt;$CP$8:$CP$151))+COUNTIF($CP$8:CP114,CP114))</f>
        <v/>
      </c>
    </row>
    <row r="115" spans="1:95" ht="29.1" customHeight="1">
      <c r="A115" s="212" t="str">
        <f t="shared" si="78"/>
        <v/>
      </c>
      <c r="B115" s="77">
        <v>108</v>
      </c>
      <c r="C115" s="16" t="str">
        <f t="shared" si="80"/>
        <v/>
      </c>
      <c r="D115" s="130" t="str">
        <f t="shared" si="81"/>
        <v/>
      </c>
      <c r="E115" s="130" t="str">
        <f t="shared" si="82"/>
        <v/>
      </c>
      <c r="F115" s="131" t="str">
        <f t="shared" si="83"/>
        <v/>
      </c>
      <c r="G115" s="131" t="str">
        <f t="shared" si="84"/>
        <v/>
      </c>
      <c r="H115" s="131" t="str">
        <f t="shared" si="85"/>
        <v/>
      </c>
      <c r="I115" s="132" t="str">
        <f t="shared" si="86"/>
        <v/>
      </c>
      <c r="J115" s="132" t="str">
        <f t="shared" si="87"/>
        <v/>
      </c>
      <c r="K115" s="16" t="str">
        <f t="shared" si="88"/>
        <v/>
      </c>
      <c r="L115" s="16" t="str">
        <f t="shared" si="89"/>
        <v/>
      </c>
      <c r="M115" s="132" t="str">
        <f t="shared" si="90"/>
        <v/>
      </c>
      <c r="N115" s="16" t="str">
        <f t="shared" si="91"/>
        <v/>
      </c>
      <c r="O115" s="133" t="str">
        <f t="shared" si="92"/>
        <v/>
      </c>
      <c r="P115" s="16" t="str">
        <f t="shared" si="93"/>
        <v/>
      </c>
      <c r="Q115" s="133" t="str">
        <f t="shared" si="94"/>
        <v/>
      </c>
      <c r="R115" s="133" t="str">
        <f t="shared" si="95"/>
        <v/>
      </c>
      <c r="S115" s="140" t="str">
        <f>IF(R115="","",SUMPRODUCT(--(L115=$L$8:$L$151),--(J115=$J$8:$J$151),--(R115&lt;$R$8:$R$151))+COUNTIF($R$8:R115,R115))</f>
        <v/>
      </c>
      <c r="U115" s="212"/>
      <c r="V115" s="223"/>
      <c r="BZ115" s="223">
        <v>108</v>
      </c>
      <c r="CA115" s="223" t="str">
        <f>IF(CP115="","",SUMPRODUCT(--(CH115=$CH$8:$CH$151),--(CJ115=$CJ$8:$CJ$151),--(CP115&lt;$CP$8:$CP$151))+COUNTIF($CP$8:CP115,CP115))</f>
        <v/>
      </c>
      <c r="CB115" s="223" t="str">
        <f t="shared" si="96"/>
        <v/>
      </c>
      <c r="CC115" s="223" t="str">
        <f t="shared" si="97"/>
        <v/>
      </c>
      <c r="CD115" s="223" t="str">
        <f t="shared" si="98"/>
        <v/>
      </c>
      <c r="CE115" s="223" t="str">
        <f t="shared" si="99"/>
        <v/>
      </c>
      <c r="CF115" s="223" t="str">
        <f t="shared" si="100"/>
        <v/>
      </c>
      <c r="CG115" s="223" t="str">
        <f t="shared" si="101"/>
        <v/>
      </c>
      <c r="CH115" s="223" t="str">
        <f t="shared" si="102"/>
        <v/>
      </c>
      <c r="CI115" s="223" t="str">
        <f t="shared" si="103"/>
        <v/>
      </c>
      <c r="CJ115" s="223" t="str">
        <f t="shared" si="104"/>
        <v/>
      </c>
      <c r="CK115" s="223" t="str">
        <f t="shared" si="105"/>
        <v/>
      </c>
      <c r="CL115" s="223" t="str">
        <f t="shared" si="106"/>
        <v/>
      </c>
      <c r="CM115" s="231" t="str">
        <f t="shared" si="107"/>
        <v/>
      </c>
      <c r="CN115" s="223" t="str">
        <f t="shared" si="108"/>
        <v/>
      </c>
      <c r="CO115" s="231" t="str">
        <f t="shared" si="109"/>
        <v/>
      </c>
      <c r="CP115" s="231" t="str">
        <f t="shared" si="79"/>
        <v/>
      </c>
      <c r="CQ115" s="223" t="str">
        <f>IF(CP115="","",SUMPRODUCT(--(CH115=$CH$8:$CH$151),--(CJ115=$CJ$8:$CJ$151),--(CP115&lt;$CP$8:$CP$151))+COUNTIF($CP$8:CP115,CP115))</f>
        <v/>
      </c>
    </row>
    <row r="116" spans="1:95" ht="29.1" customHeight="1">
      <c r="A116" s="212" t="str">
        <f t="shared" si="78"/>
        <v/>
      </c>
      <c r="B116" s="77">
        <v>109</v>
      </c>
      <c r="C116" s="16" t="str">
        <f t="shared" si="80"/>
        <v/>
      </c>
      <c r="D116" s="130" t="str">
        <f t="shared" si="81"/>
        <v/>
      </c>
      <c r="E116" s="130" t="str">
        <f t="shared" si="82"/>
        <v/>
      </c>
      <c r="F116" s="131" t="str">
        <f t="shared" si="83"/>
        <v/>
      </c>
      <c r="G116" s="131" t="str">
        <f t="shared" si="84"/>
        <v/>
      </c>
      <c r="H116" s="131" t="str">
        <f t="shared" si="85"/>
        <v/>
      </c>
      <c r="I116" s="132" t="str">
        <f t="shared" si="86"/>
        <v/>
      </c>
      <c r="J116" s="132" t="str">
        <f t="shared" si="87"/>
        <v/>
      </c>
      <c r="K116" s="16" t="str">
        <f t="shared" si="88"/>
        <v/>
      </c>
      <c r="L116" s="16" t="str">
        <f t="shared" si="89"/>
        <v/>
      </c>
      <c r="M116" s="132" t="str">
        <f t="shared" si="90"/>
        <v/>
      </c>
      <c r="N116" s="16" t="str">
        <f t="shared" si="91"/>
        <v/>
      </c>
      <c r="O116" s="133" t="str">
        <f t="shared" si="92"/>
        <v/>
      </c>
      <c r="P116" s="16" t="str">
        <f t="shared" si="93"/>
        <v/>
      </c>
      <c r="Q116" s="133" t="str">
        <f t="shared" si="94"/>
        <v/>
      </c>
      <c r="R116" s="133" t="str">
        <f t="shared" si="95"/>
        <v/>
      </c>
      <c r="S116" s="140" t="str">
        <f>IF(R116="","",SUMPRODUCT(--(L116=$L$8:$L$151),--(J116=$J$8:$J$151),--(R116&lt;$R$8:$R$151))+COUNTIF($R$8:R116,R116))</f>
        <v/>
      </c>
      <c r="U116" s="212"/>
      <c r="V116" s="223"/>
      <c r="BZ116" s="223">
        <v>109</v>
      </c>
      <c r="CA116" s="223" t="str">
        <f>IF(CP116="","",SUMPRODUCT(--(CH116=$CH$8:$CH$151),--(CJ116=$CJ$8:$CJ$151),--(CP116&lt;$CP$8:$CP$151))+COUNTIF($CP$8:CP116,CP116))</f>
        <v/>
      </c>
      <c r="CB116" s="223" t="str">
        <f t="shared" si="96"/>
        <v/>
      </c>
      <c r="CC116" s="223" t="str">
        <f t="shared" si="97"/>
        <v/>
      </c>
      <c r="CD116" s="223" t="str">
        <f t="shared" si="98"/>
        <v/>
      </c>
      <c r="CE116" s="223" t="str">
        <f t="shared" si="99"/>
        <v/>
      </c>
      <c r="CF116" s="223" t="str">
        <f t="shared" si="100"/>
        <v/>
      </c>
      <c r="CG116" s="223" t="str">
        <f t="shared" si="101"/>
        <v/>
      </c>
      <c r="CH116" s="223" t="str">
        <f t="shared" si="102"/>
        <v/>
      </c>
      <c r="CI116" s="223" t="str">
        <f t="shared" si="103"/>
        <v/>
      </c>
      <c r="CJ116" s="223" t="str">
        <f t="shared" si="104"/>
        <v/>
      </c>
      <c r="CK116" s="223" t="str">
        <f t="shared" si="105"/>
        <v/>
      </c>
      <c r="CL116" s="223" t="str">
        <f t="shared" si="106"/>
        <v/>
      </c>
      <c r="CM116" s="231" t="str">
        <f t="shared" si="107"/>
        <v/>
      </c>
      <c r="CN116" s="223" t="str">
        <f t="shared" si="108"/>
        <v/>
      </c>
      <c r="CO116" s="231" t="str">
        <f t="shared" si="109"/>
        <v/>
      </c>
      <c r="CP116" s="231" t="str">
        <f t="shared" si="79"/>
        <v/>
      </c>
      <c r="CQ116" s="223" t="str">
        <f>IF(CP116="","",SUMPRODUCT(--(CH116=$CH$8:$CH$151),--(CJ116=$CJ$8:$CJ$151),--(CP116&lt;$CP$8:$CP$151))+COUNTIF($CP$8:CP116,CP116))</f>
        <v/>
      </c>
    </row>
    <row r="117" spans="1:95" ht="29.1" customHeight="1">
      <c r="A117" s="212" t="str">
        <f t="shared" si="78"/>
        <v/>
      </c>
      <c r="B117" s="77">
        <v>110</v>
      </c>
      <c r="C117" s="16" t="str">
        <f t="shared" si="80"/>
        <v/>
      </c>
      <c r="D117" s="130" t="str">
        <f t="shared" si="81"/>
        <v/>
      </c>
      <c r="E117" s="130" t="str">
        <f t="shared" si="82"/>
        <v/>
      </c>
      <c r="F117" s="131" t="str">
        <f t="shared" si="83"/>
        <v/>
      </c>
      <c r="G117" s="131" t="str">
        <f t="shared" si="84"/>
        <v/>
      </c>
      <c r="H117" s="131" t="str">
        <f t="shared" si="85"/>
        <v/>
      </c>
      <c r="I117" s="132" t="str">
        <f t="shared" si="86"/>
        <v/>
      </c>
      <c r="J117" s="132" t="str">
        <f t="shared" si="87"/>
        <v/>
      </c>
      <c r="K117" s="16" t="str">
        <f t="shared" si="88"/>
        <v/>
      </c>
      <c r="L117" s="16" t="str">
        <f t="shared" si="89"/>
        <v/>
      </c>
      <c r="M117" s="132" t="str">
        <f t="shared" si="90"/>
        <v/>
      </c>
      <c r="N117" s="16" t="str">
        <f t="shared" si="91"/>
        <v/>
      </c>
      <c r="O117" s="133" t="str">
        <f t="shared" si="92"/>
        <v/>
      </c>
      <c r="P117" s="16" t="str">
        <f t="shared" si="93"/>
        <v/>
      </c>
      <c r="Q117" s="133" t="str">
        <f t="shared" si="94"/>
        <v/>
      </c>
      <c r="R117" s="133" t="str">
        <f t="shared" si="95"/>
        <v/>
      </c>
      <c r="S117" s="140" t="str">
        <f>IF(R117="","",SUMPRODUCT(--(L117=$L$8:$L$151),--(J117=$J$8:$J$151),--(R117&lt;$R$8:$R$151))+COUNTIF($R$8:R117,R117))</f>
        <v/>
      </c>
      <c r="U117" s="212"/>
      <c r="V117" s="223"/>
      <c r="BZ117" s="223">
        <v>110</v>
      </c>
      <c r="CA117" s="223" t="str">
        <f>IF(CP117="","",SUMPRODUCT(--(CH117=$CH$8:$CH$151),--(CJ117=$CJ$8:$CJ$151),--(CP117&lt;$CP$8:$CP$151))+COUNTIF($CP$8:CP117,CP117))</f>
        <v/>
      </c>
      <c r="CB117" s="223" t="str">
        <f t="shared" si="96"/>
        <v/>
      </c>
      <c r="CC117" s="223" t="str">
        <f t="shared" si="97"/>
        <v/>
      </c>
      <c r="CD117" s="223" t="str">
        <f t="shared" si="98"/>
        <v/>
      </c>
      <c r="CE117" s="223" t="str">
        <f t="shared" si="99"/>
        <v/>
      </c>
      <c r="CF117" s="223" t="str">
        <f t="shared" si="100"/>
        <v/>
      </c>
      <c r="CG117" s="223" t="str">
        <f t="shared" si="101"/>
        <v/>
      </c>
      <c r="CH117" s="223" t="str">
        <f t="shared" si="102"/>
        <v/>
      </c>
      <c r="CI117" s="223" t="str">
        <f t="shared" si="103"/>
        <v/>
      </c>
      <c r="CJ117" s="223" t="str">
        <f t="shared" si="104"/>
        <v/>
      </c>
      <c r="CK117" s="223" t="str">
        <f t="shared" si="105"/>
        <v/>
      </c>
      <c r="CL117" s="223" t="str">
        <f t="shared" si="106"/>
        <v/>
      </c>
      <c r="CM117" s="231" t="str">
        <f t="shared" si="107"/>
        <v/>
      </c>
      <c r="CN117" s="223" t="str">
        <f t="shared" si="108"/>
        <v/>
      </c>
      <c r="CO117" s="231" t="str">
        <f t="shared" si="109"/>
        <v/>
      </c>
      <c r="CP117" s="231" t="str">
        <f t="shared" si="79"/>
        <v/>
      </c>
      <c r="CQ117" s="223" t="str">
        <f>IF(CP117="","",SUMPRODUCT(--(CH117=$CH$8:$CH$151),--(CJ117=$CJ$8:$CJ$151),--(CP117&lt;$CP$8:$CP$151))+COUNTIF($CP$8:CP117,CP117))</f>
        <v/>
      </c>
    </row>
    <row r="118" spans="1:95" ht="29.1" customHeight="1">
      <c r="A118" s="212" t="str">
        <f t="shared" si="78"/>
        <v/>
      </c>
      <c r="B118" s="77">
        <v>111</v>
      </c>
      <c r="C118" s="16" t="str">
        <f t="shared" si="80"/>
        <v/>
      </c>
      <c r="D118" s="130" t="str">
        <f t="shared" si="81"/>
        <v/>
      </c>
      <c r="E118" s="130" t="str">
        <f t="shared" si="82"/>
        <v/>
      </c>
      <c r="F118" s="131" t="str">
        <f t="shared" si="83"/>
        <v/>
      </c>
      <c r="G118" s="131" t="str">
        <f t="shared" si="84"/>
        <v/>
      </c>
      <c r="H118" s="131" t="str">
        <f t="shared" si="85"/>
        <v/>
      </c>
      <c r="I118" s="132" t="str">
        <f t="shared" si="86"/>
        <v/>
      </c>
      <c r="J118" s="132" t="str">
        <f t="shared" si="87"/>
        <v/>
      </c>
      <c r="K118" s="16" t="str">
        <f t="shared" si="88"/>
        <v/>
      </c>
      <c r="L118" s="16" t="str">
        <f t="shared" si="89"/>
        <v/>
      </c>
      <c r="M118" s="132" t="str">
        <f t="shared" si="90"/>
        <v/>
      </c>
      <c r="N118" s="16" t="str">
        <f t="shared" si="91"/>
        <v/>
      </c>
      <c r="O118" s="133" t="str">
        <f t="shared" si="92"/>
        <v/>
      </c>
      <c r="P118" s="16" t="str">
        <f t="shared" si="93"/>
        <v/>
      </c>
      <c r="Q118" s="133" t="str">
        <f t="shared" si="94"/>
        <v/>
      </c>
      <c r="R118" s="133" t="str">
        <f t="shared" si="95"/>
        <v/>
      </c>
      <c r="S118" s="140" t="str">
        <f>IF(R118="","",SUMPRODUCT(--(L118=$L$8:$L$151),--(J118=$J$8:$J$151),--(R118&lt;$R$8:$R$151))+COUNTIF($R$8:R118,R118))</f>
        <v/>
      </c>
      <c r="U118" s="212"/>
      <c r="V118" s="223"/>
      <c r="BZ118" s="223">
        <v>111</v>
      </c>
      <c r="CA118" s="223" t="str">
        <f>IF(CP118="","",SUMPRODUCT(--(CH118=$CH$8:$CH$151),--(CJ118=$CJ$8:$CJ$151),--(CP118&lt;$CP$8:$CP$151))+COUNTIF($CP$8:CP118,CP118))</f>
        <v/>
      </c>
      <c r="CB118" s="223" t="str">
        <f t="shared" si="96"/>
        <v/>
      </c>
      <c r="CC118" s="223" t="str">
        <f t="shared" si="97"/>
        <v/>
      </c>
      <c r="CD118" s="223" t="str">
        <f t="shared" si="98"/>
        <v/>
      </c>
      <c r="CE118" s="223" t="str">
        <f t="shared" si="99"/>
        <v/>
      </c>
      <c r="CF118" s="223" t="str">
        <f t="shared" si="100"/>
        <v/>
      </c>
      <c r="CG118" s="223" t="str">
        <f t="shared" si="101"/>
        <v/>
      </c>
      <c r="CH118" s="223" t="str">
        <f t="shared" si="102"/>
        <v/>
      </c>
      <c r="CI118" s="223" t="str">
        <f t="shared" si="103"/>
        <v/>
      </c>
      <c r="CJ118" s="223" t="str">
        <f t="shared" si="104"/>
        <v/>
      </c>
      <c r="CK118" s="223" t="str">
        <f t="shared" si="105"/>
        <v/>
      </c>
      <c r="CL118" s="223" t="str">
        <f t="shared" si="106"/>
        <v/>
      </c>
      <c r="CM118" s="231" t="str">
        <f t="shared" si="107"/>
        <v/>
      </c>
      <c r="CN118" s="223" t="str">
        <f t="shared" si="108"/>
        <v/>
      </c>
      <c r="CO118" s="231" t="str">
        <f t="shared" si="109"/>
        <v/>
      </c>
      <c r="CP118" s="231" t="str">
        <f t="shared" si="79"/>
        <v/>
      </c>
      <c r="CQ118" s="223" t="str">
        <f>IF(CP118="","",SUMPRODUCT(--(CH118=$CH$8:$CH$151),--(CJ118=$CJ$8:$CJ$151),--(CP118&lt;$CP$8:$CP$151))+COUNTIF($CP$8:CP118,CP118))</f>
        <v/>
      </c>
    </row>
    <row r="119" spans="1:95" ht="29.1" customHeight="1">
      <c r="A119" s="212" t="str">
        <f t="shared" si="78"/>
        <v/>
      </c>
      <c r="B119" s="77">
        <v>112</v>
      </c>
      <c r="C119" s="16" t="str">
        <f t="shared" si="80"/>
        <v/>
      </c>
      <c r="D119" s="130" t="str">
        <f t="shared" si="81"/>
        <v/>
      </c>
      <c r="E119" s="130" t="str">
        <f t="shared" si="82"/>
        <v/>
      </c>
      <c r="F119" s="131" t="str">
        <f t="shared" si="83"/>
        <v/>
      </c>
      <c r="G119" s="131" t="str">
        <f t="shared" si="84"/>
        <v/>
      </c>
      <c r="H119" s="131" t="str">
        <f t="shared" si="85"/>
        <v/>
      </c>
      <c r="I119" s="132" t="str">
        <f t="shared" si="86"/>
        <v/>
      </c>
      <c r="J119" s="132" t="str">
        <f t="shared" si="87"/>
        <v/>
      </c>
      <c r="K119" s="16" t="str">
        <f t="shared" si="88"/>
        <v/>
      </c>
      <c r="L119" s="16" t="str">
        <f t="shared" si="89"/>
        <v/>
      </c>
      <c r="M119" s="132" t="str">
        <f t="shared" si="90"/>
        <v/>
      </c>
      <c r="N119" s="16" t="str">
        <f t="shared" si="91"/>
        <v/>
      </c>
      <c r="O119" s="133" t="str">
        <f t="shared" si="92"/>
        <v/>
      </c>
      <c r="P119" s="16" t="str">
        <f t="shared" si="93"/>
        <v/>
      </c>
      <c r="Q119" s="133" t="str">
        <f t="shared" si="94"/>
        <v/>
      </c>
      <c r="R119" s="133" t="str">
        <f t="shared" si="95"/>
        <v/>
      </c>
      <c r="S119" s="140" t="str">
        <f>IF(R119="","",SUMPRODUCT(--(L119=$L$8:$L$151),--(J119=$J$8:$J$151),--(R119&lt;$R$8:$R$151))+COUNTIF($R$8:R119,R119))</f>
        <v/>
      </c>
      <c r="U119" s="212"/>
      <c r="V119" s="223"/>
      <c r="BZ119" s="223">
        <v>112</v>
      </c>
      <c r="CA119" s="223" t="str">
        <f>IF(CP119="","",SUMPRODUCT(--(CH119=$CH$8:$CH$151),--(CJ119=$CJ$8:$CJ$151),--(CP119&lt;$CP$8:$CP$151))+COUNTIF($CP$8:CP119,CP119))</f>
        <v/>
      </c>
      <c r="CB119" s="223" t="str">
        <f t="shared" si="96"/>
        <v/>
      </c>
      <c r="CC119" s="223" t="str">
        <f t="shared" si="97"/>
        <v/>
      </c>
      <c r="CD119" s="223" t="str">
        <f t="shared" si="98"/>
        <v/>
      </c>
      <c r="CE119" s="223" t="str">
        <f t="shared" si="99"/>
        <v/>
      </c>
      <c r="CF119" s="223" t="str">
        <f t="shared" si="100"/>
        <v/>
      </c>
      <c r="CG119" s="223" t="str">
        <f t="shared" si="101"/>
        <v/>
      </c>
      <c r="CH119" s="223" t="str">
        <f t="shared" si="102"/>
        <v/>
      </c>
      <c r="CI119" s="223" t="str">
        <f t="shared" si="103"/>
        <v/>
      </c>
      <c r="CJ119" s="223" t="str">
        <f t="shared" si="104"/>
        <v/>
      </c>
      <c r="CK119" s="223" t="str">
        <f t="shared" si="105"/>
        <v/>
      </c>
      <c r="CL119" s="223" t="str">
        <f t="shared" si="106"/>
        <v/>
      </c>
      <c r="CM119" s="231" t="str">
        <f t="shared" si="107"/>
        <v/>
      </c>
      <c r="CN119" s="223" t="str">
        <f t="shared" si="108"/>
        <v/>
      </c>
      <c r="CO119" s="231" t="str">
        <f t="shared" si="109"/>
        <v/>
      </c>
      <c r="CP119" s="231" t="str">
        <f t="shared" si="79"/>
        <v/>
      </c>
      <c r="CQ119" s="223" t="str">
        <f>IF(CP119="","",SUMPRODUCT(--(CH119=$CH$8:$CH$151),--(CJ119=$CJ$8:$CJ$151),--(CP119&lt;$CP$8:$CP$151))+COUNTIF($CP$8:CP119,CP119))</f>
        <v/>
      </c>
    </row>
    <row r="120" spans="1:95" ht="29.1" customHeight="1">
      <c r="A120" s="212" t="str">
        <f t="shared" si="78"/>
        <v/>
      </c>
      <c r="B120" s="77">
        <v>113</v>
      </c>
      <c r="C120" s="16" t="str">
        <f t="shared" si="80"/>
        <v/>
      </c>
      <c r="D120" s="130" t="str">
        <f t="shared" si="81"/>
        <v/>
      </c>
      <c r="E120" s="130" t="str">
        <f t="shared" si="82"/>
        <v/>
      </c>
      <c r="F120" s="131" t="str">
        <f t="shared" si="83"/>
        <v/>
      </c>
      <c r="G120" s="131" t="str">
        <f t="shared" si="84"/>
        <v/>
      </c>
      <c r="H120" s="131" t="str">
        <f t="shared" si="85"/>
        <v/>
      </c>
      <c r="I120" s="132" t="str">
        <f t="shared" si="86"/>
        <v/>
      </c>
      <c r="J120" s="132" t="str">
        <f t="shared" si="87"/>
        <v/>
      </c>
      <c r="K120" s="16" t="str">
        <f t="shared" si="88"/>
        <v/>
      </c>
      <c r="L120" s="16" t="str">
        <f t="shared" si="89"/>
        <v/>
      </c>
      <c r="M120" s="132" t="str">
        <f t="shared" si="90"/>
        <v/>
      </c>
      <c r="N120" s="16" t="str">
        <f t="shared" si="91"/>
        <v/>
      </c>
      <c r="O120" s="133" t="str">
        <f t="shared" si="92"/>
        <v/>
      </c>
      <c r="P120" s="16" t="str">
        <f t="shared" si="93"/>
        <v/>
      </c>
      <c r="Q120" s="133" t="str">
        <f t="shared" si="94"/>
        <v/>
      </c>
      <c r="R120" s="133" t="str">
        <f t="shared" si="95"/>
        <v/>
      </c>
      <c r="S120" s="140" t="str">
        <f>IF(R120="","",SUMPRODUCT(--(L120=$L$8:$L$151),--(J120=$J$8:$J$151),--(R120&lt;$R$8:$R$151))+COUNTIF($R$8:R120,R120))</f>
        <v/>
      </c>
      <c r="U120" s="212"/>
      <c r="V120" s="223"/>
      <c r="BZ120" s="223">
        <v>113</v>
      </c>
      <c r="CA120" s="223" t="str">
        <f>IF(CP120="","",SUMPRODUCT(--(CH120=$CH$8:$CH$151),--(CJ120=$CJ$8:$CJ$151),--(CP120&lt;$CP$8:$CP$151))+COUNTIF($CP$8:CP120,CP120))</f>
        <v/>
      </c>
      <c r="CB120" s="223" t="str">
        <f t="shared" si="96"/>
        <v/>
      </c>
      <c r="CC120" s="223" t="str">
        <f t="shared" si="97"/>
        <v/>
      </c>
      <c r="CD120" s="223" t="str">
        <f t="shared" si="98"/>
        <v/>
      </c>
      <c r="CE120" s="223" t="str">
        <f t="shared" si="99"/>
        <v/>
      </c>
      <c r="CF120" s="223" t="str">
        <f t="shared" si="100"/>
        <v/>
      </c>
      <c r="CG120" s="223" t="str">
        <f t="shared" si="101"/>
        <v/>
      </c>
      <c r="CH120" s="223" t="str">
        <f t="shared" si="102"/>
        <v/>
      </c>
      <c r="CI120" s="223" t="str">
        <f t="shared" si="103"/>
        <v/>
      </c>
      <c r="CJ120" s="223" t="str">
        <f t="shared" si="104"/>
        <v/>
      </c>
      <c r="CK120" s="223" t="str">
        <f t="shared" si="105"/>
        <v/>
      </c>
      <c r="CL120" s="223" t="str">
        <f t="shared" si="106"/>
        <v/>
      </c>
      <c r="CM120" s="231" t="str">
        <f t="shared" si="107"/>
        <v/>
      </c>
      <c r="CN120" s="223" t="str">
        <f t="shared" si="108"/>
        <v/>
      </c>
      <c r="CO120" s="231" t="str">
        <f t="shared" si="109"/>
        <v/>
      </c>
      <c r="CP120" s="231" t="str">
        <f t="shared" si="79"/>
        <v/>
      </c>
      <c r="CQ120" s="223" t="str">
        <f>IF(CP120="","",SUMPRODUCT(--(CH120=$CH$8:$CH$151),--(CJ120=$CJ$8:$CJ$151),--(CP120&lt;$CP$8:$CP$151))+COUNTIF($CP$8:CP120,CP120))</f>
        <v/>
      </c>
    </row>
    <row r="121" spans="1:95" ht="29.1" customHeight="1">
      <c r="A121" s="212" t="str">
        <f t="shared" si="78"/>
        <v/>
      </c>
      <c r="B121" s="77">
        <v>114</v>
      </c>
      <c r="C121" s="16" t="str">
        <f t="shared" si="80"/>
        <v/>
      </c>
      <c r="D121" s="130" t="str">
        <f t="shared" si="81"/>
        <v/>
      </c>
      <c r="E121" s="130" t="str">
        <f t="shared" si="82"/>
        <v/>
      </c>
      <c r="F121" s="131" t="str">
        <f t="shared" si="83"/>
        <v/>
      </c>
      <c r="G121" s="131" t="str">
        <f t="shared" si="84"/>
        <v/>
      </c>
      <c r="H121" s="131" t="str">
        <f t="shared" si="85"/>
        <v/>
      </c>
      <c r="I121" s="132" t="str">
        <f t="shared" si="86"/>
        <v/>
      </c>
      <c r="J121" s="132" t="str">
        <f t="shared" si="87"/>
        <v/>
      </c>
      <c r="K121" s="16" t="str">
        <f t="shared" si="88"/>
        <v/>
      </c>
      <c r="L121" s="16" t="str">
        <f t="shared" si="89"/>
        <v/>
      </c>
      <c r="M121" s="132" t="str">
        <f t="shared" si="90"/>
        <v/>
      </c>
      <c r="N121" s="16" t="str">
        <f t="shared" si="91"/>
        <v/>
      </c>
      <c r="O121" s="133" t="str">
        <f t="shared" si="92"/>
        <v/>
      </c>
      <c r="P121" s="16" t="str">
        <f t="shared" si="93"/>
        <v/>
      </c>
      <c r="Q121" s="133" t="str">
        <f t="shared" si="94"/>
        <v/>
      </c>
      <c r="R121" s="133" t="str">
        <f t="shared" si="95"/>
        <v/>
      </c>
      <c r="S121" s="140" t="str">
        <f>IF(R121="","",SUMPRODUCT(--(L121=$L$8:$L$151),--(J121=$J$8:$J$151),--(R121&lt;$R$8:$R$151))+COUNTIF($R$8:R121,R121))</f>
        <v/>
      </c>
      <c r="U121" s="212"/>
      <c r="V121" s="223"/>
      <c r="BZ121" s="223">
        <v>114</v>
      </c>
      <c r="CA121" s="223" t="str">
        <f>IF(CP121="","",SUMPRODUCT(--(CH121=$CH$8:$CH$151),--(CJ121=$CJ$8:$CJ$151),--(CP121&lt;$CP$8:$CP$151))+COUNTIF($CP$8:CP121,CP121))</f>
        <v/>
      </c>
      <c r="CB121" s="223" t="str">
        <f t="shared" si="96"/>
        <v/>
      </c>
      <c r="CC121" s="223" t="str">
        <f t="shared" si="97"/>
        <v/>
      </c>
      <c r="CD121" s="223" t="str">
        <f t="shared" si="98"/>
        <v/>
      </c>
      <c r="CE121" s="223" t="str">
        <f t="shared" si="99"/>
        <v/>
      </c>
      <c r="CF121" s="223" t="str">
        <f t="shared" si="100"/>
        <v/>
      </c>
      <c r="CG121" s="223" t="str">
        <f t="shared" si="101"/>
        <v/>
      </c>
      <c r="CH121" s="223" t="str">
        <f t="shared" si="102"/>
        <v/>
      </c>
      <c r="CI121" s="223" t="str">
        <f t="shared" si="103"/>
        <v/>
      </c>
      <c r="CJ121" s="223" t="str">
        <f t="shared" si="104"/>
        <v/>
      </c>
      <c r="CK121" s="223" t="str">
        <f t="shared" si="105"/>
        <v/>
      </c>
      <c r="CL121" s="223" t="str">
        <f t="shared" si="106"/>
        <v/>
      </c>
      <c r="CM121" s="231" t="str">
        <f t="shared" si="107"/>
        <v/>
      </c>
      <c r="CN121" s="223" t="str">
        <f t="shared" si="108"/>
        <v/>
      </c>
      <c r="CO121" s="231" t="str">
        <f t="shared" si="109"/>
        <v/>
      </c>
      <c r="CP121" s="231" t="str">
        <f t="shared" si="79"/>
        <v/>
      </c>
      <c r="CQ121" s="223" t="str">
        <f>IF(CP121="","",SUMPRODUCT(--(CH121=$CH$8:$CH$151),--(CJ121=$CJ$8:$CJ$151),--(CP121&lt;$CP$8:$CP$151))+COUNTIF($CP$8:CP121,CP121))</f>
        <v/>
      </c>
    </row>
    <row r="122" spans="1:95" ht="29.1" customHeight="1">
      <c r="A122" s="212" t="str">
        <f t="shared" si="78"/>
        <v/>
      </c>
      <c r="B122" s="77">
        <v>115</v>
      </c>
      <c r="C122" s="16" t="str">
        <f t="shared" si="80"/>
        <v/>
      </c>
      <c r="D122" s="130" t="str">
        <f t="shared" si="81"/>
        <v/>
      </c>
      <c r="E122" s="130" t="str">
        <f t="shared" si="82"/>
        <v/>
      </c>
      <c r="F122" s="131" t="str">
        <f t="shared" si="83"/>
        <v/>
      </c>
      <c r="G122" s="131" t="str">
        <f t="shared" si="84"/>
        <v/>
      </c>
      <c r="H122" s="131" t="str">
        <f t="shared" si="85"/>
        <v/>
      </c>
      <c r="I122" s="132" t="str">
        <f t="shared" si="86"/>
        <v/>
      </c>
      <c r="J122" s="132" t="str">
        <f t="shared" si="87"/>
        <v/>
      </c>
      <c r="K122" s="16" t="str">
        <f t="shared" si="88"/>
        <v/>
      </c>
      <c r="L122" s="16" t="str">
        <f t="shared" si="89"/>
        <v/>
      </c>
      <c r="M122" s="132" t="str">
        <f t="shared" si="90"/>
        <v/>
      </c>
      <c r="N122" s="16" t="str">
        <f t="shared" si="91"/>
        <v/>
      </c>
      <c r="O122" s="133" t="str">
        <f t="shared" si="92"/>
        <v/>
      </c>
      <c r="P122" s="16" t="str">
        <f t="shared" si="93"/>
        <v/>
      </c>
      <c r="Q122" s="133" t="str">
        <f t="shared" si="94"/>
        <v/>
      </c>
      <c r="R122" s="133" t="str">
        <f t="shared" si="95"/>
        <v/>
      </c>
      <c r="S122" s="140" t="str">
        <f>IF(R122="","",SUMPRODUCT(--(L122=$L$8:$L$151),--(J122=$J$8:$J$151),--(R122&lt;$R$8:$R$151))+COUNTIF($R$8:R122,R122))</f>
        <v/>
      </c>
      <c r="U122" s="212"/>
      <c r="V122" s="223"/>
      <c r="BZ122" s="223">
        <v>115</v>
      </c>
      <c r="CA122" s="223" t="str">
        <f>IF(CP122="","",SUMPRODUCT(--(CH122=$CH$8:$CH$151),--(CJ122=$CJ$8:$CJ$151),--(CP122&lt;$CP$8:$CP$151))+COUNTIF($CP$8:CP122,CP122))</f>
        <v/>
      </c>
      <c r="CB122" s="223" t="str">
        <f t="shared" si="96"/>
        <v/>
      </c>
      <c r="CC122" s="223" t="str">
        <f t="shared" si="97"/>
        <v/>
      </c>
      <c r="CD122" s="223" t="str">
        <f t="shared" si="98"/>
        <v/>
      </c>
      <c r="CE122" s="223" t="str">
        <f t="shared" si="99"/>
        <v/>
      </c>
      <c r="CF122" s="223" t="str">
        <f t="shared" si="100"/>
        <v/>
      </c>
      <c r="CG122" s="223" t="str">
        <f t="shared" si="101"/>
        <v/>
      </c>
      <c r="CH122" s="223" t="str">
        <f t="shared" si="102"/>
        <v/>
      </c>
      <c r="CI122" s="223" t="str">
        <f t="shared" si="103"/>
        <v/>
      </c>
      <c r="CJ122" s="223" t="str">
        <f t="shared" si="104"/>
        <v/>
      </c>
      <c r="CK122" s="223" t="str">
        <f t="shared" si="105"/>
        <v/>
      </c>
      <c r="CL122" s="223" t="str">
        <f t="shared" si="106"/>
        <v/>
      </c>
      <c r="CM122" s="231" t="str">
        <f t="shared" si="107"/>
        <v/>
      </c>
      <c r="CN122" s="223" t="str">
        <f t="shared" si="108"/>
        <v/>
      </c>
      <c r="CO122" s="231" t="str">
        <f t="shared" si="109"/>
        <v/>
      </c>
      <c r="CP122" s="231" t="str">
        <f t="shared" si="79"/>
        <v/>
      </c>
      <c r="CQ122" s="223" t="str">
        <f>IF(CP122="","",SUMPRODUCT(--(CH122=$CH$8:$CH$151),--(CJ122=$CJ$8:$CJ$151),--(CP122&lt;$CP$8:$CP$151))+COUNTIF($CP$8:CP122,CP122))</f>
        <v/>
      </c>
    </row>
    <row r="123" spans="1:95" ht="29.1" customHeight="1">
      <c r="A123" s="212" t="str">
        <f t="shared" si="78"/>
        <v/>
      </c>
      <c r="B123" s="77">
        <v>116</v>
      </c>
      <c r="C123" s="16" t="str">
        <f t="shared" si="80"/>
        <v/>
      </c>
      <c r="D123" s="130" t="str">
        <f t="shared" si="81"/>
        <v/>
      </c>
      <c r="E123" s="130" t="str">
        <f t="shared" si="82"/>
        <v/>
      </c>
      <c r="F123" s="131" t="str">
        <f t="shared" si="83"/>
        <v/>
      </c>
      <c r="G123" s="131" t="str">
        <f t="shared" si="84"/>
        <v/>
      </c>
      <c r="H123" s="131" t="str">
        <f t="shared" si="85"/>
        <v/>
      </c>
      <c r="I123" s="132" t="str">
        <f t="shared" si="86"/>
        <v/>
      </c>
      <c r="J123" s="132" t="str">
        <f t="shared" si="87"/>
        <v/>
      </c>
      <c r="K123" s="16" t="str">
        <f t="shared" si="88"/>
        <v/>
      </c>
      <c r="L123" s="16" t="str">
        <f t="shared" si="89"/>
        <v/>
      </c>
      <c r="M123" s="132" t="str">
        <f t="shared" si="90"/>
        <v/>
      </c>
      <c r="N123" s="16" t="str">
        <f t="shared" si="91"/>
        <v/>
      </c>
      <c r="O123" s="133" t="str">
        <f t="shared" si="92"/>
        <v/>
      </c>
      <c r="P123" s="16" t="str">
        <f t="shared" si="93"/>
        <v/>
      </c>
      <c r="Q123" s="133" t="str">
        <f t="shared" si="94"/>
        <v/>
      </c>
      <c r="R123" s="133" t="str">
        <f t="shared" si="95"/>
        <v/>
      </c>
      <c r="S123" s="140" t="str">
        <f>IF(R123="","",SUMPRODUCT(--(L123=$L$8:$L$151),--(J123=$J$8:$J$151),--(R123&lt;$R$8:$R$151))+COUNTIF($R$8:R123,R123))</f>
        <v/>
      </c>
      <c r="U123" s="212"/>
      <c r="V123" s="223"/>
      <c r="BZ123" s="223">
        <v>116</v>
      </c>
      <c r="CA123" s="223" t="str">
        <f>IF(CP123="","",SUMPRODUCT(--(CH123=$CH$8:$CH$151),--(CJ123=$CJ$8:$CJ$151),--(CP123&lt;$CP$8:$CP$151))+COUNTIF($CP$8:CP123,CP123))</f>
        <v/>
      </c>
      <c r="CB123" s="223" t="str">
        <f t="shared" si="96"/>
        <v/>
      </c>
      <c r="CC123" s="223" t="str">
        <f t="shared" si="97"/>
        <v/>
      </c>
      <c r="CD123" s="223" t="str">
        <f t="shared" si="98"/>
        <v/>
      </c>
      <c r="CE123" s="223" t="str">
        <f t="shared" si="99"/>
        <v/>
      </c>
      <c r="CF123" s="223" t="str">
        <f t="shared" si="100"/>
        <v/>
      </c>
      <c r="CG123" s="223" t="str">
        <f t="shared" si="101"/>
        <v/>
      </c>
      <c r="CH123" s="223" t="str">
        <f t="shared" si="102"/>
        <v/>
      </c>
      <c r="CI123" s="223" t="str">
        <f t="shared" si="103"/>
        <v/>
      </c>
      <c r="CJ123" s="223" t="str">
        <f t="shared" si="104"/>
        <v/>
      </c>
      <c r="CK123" s="223" t="str">
        <f t="shared" si="105"/>
        <v/>
      </c>
      <c r="CL123" s="223" t="str">
        <f t="shared" si="106"/>
        <v/>
      </c>
      <c r="CM123" s="231" t="str">
        <f t="shared" si="107"/>
        <v/>
      </c>
      <c r="CN123" s="223" t="str">
        <f t="shared" si="108"/>
        <v/>
      </c>
      <c r="CO123" s="231" t="str">
        <f t="shared" si="109"/>
        <v/>
      </c>
      <c r="CP123" s="231" t="str">
        <f t="shared" si="79"/>
        <v/>
      </c>
      <c r="CQ123" s="223" t="str">
        <f>IF(CP123="","",SUMPRODUCT(--(CH123=$CH$8:$CH$151),--(CJ123=$CJ$8:$CJ$151),--(CP123&lt;$CP$8:$CP$151))+COUNTIF($CP$8:CP123,CP123))</f>
        <v/>
      </c>
    </row>
    <row r="124" spans="1:95" ht="29.1" customHeight="1">
      <c r="A124" s="212" t="str">
        <f t="shared" si="78"/>
        <v/>
      </c>
      <c r="B124" s="77">
        <v>117</v>
      </c>
      <c r="C124" s="16" t="str">
        <f t="shared" si="80"/>
        <v/>
      </c>
      <c r="D124" s="130" t="str">
        <f t="shared" si="81"/>
        <v/>
      </c>
      <c r="E124" s="130" t="str">
        <f t="shared" si="82"/>
        <v/>
      </c>
      <c r="F124" s="131" t="str">
        <f t="shared" si="83"/>
        <v/>
      </c>
      <c r="G124" s="131" t="str">
        <f t="shared" si="84"/>
        <v/>
      </c>
      <c r="H124" s="131" t="str">
        <f t="shared" si="85"/>
        <v/>
      </c>
      <c r="I124" s="132" t="str">
        <f t="shared" si="86"/>
        <v/>
      </c>
      <c r="J124" s="132" t="str">
        <f t="shared" si="87"/>
        <v/>
      </c>
      <c r="K124" s="16" t="str">
        <f t="shared" si="88"/>
        <v/>
      </c>
      <c r="L124" s="16" t="str">
        <f t="shared" si="89"/>
        <v/>
      </c>
      <c r="M124" s="132" t="str">
        <f t="shared" si="90"/>
        <v/>
      </c>
      <c r="N124" s="16" t="str">
        <f t="shared" si="91"/>
        <v/>
      </c>
      <c r="O124" s="133" t="str">
        <f t="shared" si="92"/>
        <v/>
      </c>
      <c r="P124" s="16" t="str">
        <f t="shared" si="93"/>
        <v/>
      </c>
      <c r="Q124" s="133" t="str">
        <f t="shared" si="94"/>
        <v/>
      </c>
      <c r="R124" s="133" t="str">
        <f t="shared" si="95"/>
        <v/>
      </c>
      <c r="S124" s="140" t="str">
        <f>IF(R124="","",SUMPRODUCT(--(L124=$L$8:$L$151),--(J124=$J$8:$J$151),--(R124&lt;$R$8:$R$151))+COUNTIF($R$8:R124,R124))</f>
        <v/>
      </c>
      <c r="U124" s="212"/>
      <c r="V124" s="223"/>
      <c r="BZ124" s="223">
        <v>117</v>
      </c>
      <c r="CA124" s="223" t="str">
        <f>IF(CP124="","",SUMPRODUCT(--(CH124=$CH$8:$CH$151),--(CJ124=$CJ$8:$CJ$151),--(CP124&lt;$CP$8:$CP$151))+COUNTIF($CP$8:CP124,CP124))</f>
        <v/>
      </c>
      <c r="CB124" s="223" t="str">
        <f t="shared" si="96"/>
        <v/>
      </c>
      <c r="CC124" s="223" t="str">
        <f t="shared" si="97"/>
        <v/>
      </c>
      <c r="CD124" s="223" t="str">
        <f t="shared" si="98"/>
        <v/>
      </c>
      <c r="CE124" s="223" t="str">
        <f t="shared" si="99"/>
        <v/>
      </c>
      <c r="CF124" s="223" t="str">
        <f t="shared" si="100"/>
        <v/>
      </c>
      <c r="CG124" s="223" t="str">
        <f t="shared" si="101"/>
        <v/>
      </c>
      <c r="CH124" s="223" t="str">
        <f t="shared" si="102"/>
        <v/>
      </c>
      <c r="CI124" s="223" t="str">
        <f t="shared" si="103"/>
        <v/>
      </c>
      <c r="CJ124" s="223" t="str">
        <f t="shared" si="104"/>
        <v/>
      </c>
      <c r="CK124" s="223" t="str">
        <f t="shared" si="105"/>
        <v/>
      </c>
      <c r="CL124" s="223" t="str">
        <f t="shared" si="106"/>
        <v/>
      </c>
      <c r="CM124" s="231" t="str">
        <f t="shared" si="107"/>
        <v/>
      </c>
      <c r="CN124" s="223" t="str">
        <f t="shared" si="108"/>
        <v/>
      </c>
      <c r="CO124" s="231" t="str">
        <f t="shared" si="109"/>
        <v/>
      </c>
      <c r="CP124" s="231" t="str">
        <f t="shared" si="79"/>
        <v/>
      </c>
      <c r="CQ124" s="223" t="str">
        <f>IF(CP124="","",SUMPRODUCT(--(CH124=$CH$8:$CH$151),--(CJ124=$CJ$8:$CJ$151),--(CP124&lt;$CP$8:$CP$151))+COUNTIF($CP$8:CP124,CP124))</f>
        <v/>
      </c>
    </row>
    <row r="125" spans="1:95" ht="29.1" customHeight="1">
      <c r="A125" s="212" t="str">
        <f t="shared" si="78"/>
        <v/>
      </c>
      <c r="B125" s="77">
        <v>118</v>
      </c>
      <c r="C125" s="16" t="str">
        <f t="shared" si="80"/>
        <v/>
      </c>
      <c r="D125" s="130" t="str">
        <f t="shared" si="81"/>
        <v/>
      </c>
      <c r="E125" s="130" t="str">
        <f t="shared" si="82"/>
        <v/>
      </c>
      <c r="F125" s="131" t="str">
        <f t="shared" si="83"/>
        <v/>
      </c>
      <c r="G125" s="131" t="str">
        <f t="shared" si="84"/>
        <v/>
      </c>
      <c r="H125" s="131" t="str">
        <f t="shared" si="85"/>
        <v/>
      </c>
      <c r="I125" s="132" t="str">
        <f t="shared" si="86"/>
        <v/>
      </c>
      <c r="J125" s="132" t="str">
        <f t="shared" si="87"/>
        <v/>
      </c>
      <c r="K125" s="16" t="str">
        <f t="shared" si="88"/>
        <v/>
      </c>
      <c r="L125" s="16" t="str">
        <f t="shared" si="89"/>
        <v/>
      </c>
      <c r="M125" s="132" t="str">
        <f t="shared" si="90"/>
        <v/>
      </c>
      <c r="N125" s="16" t="str">
        <f t="shared" si="91"/>
        <v/>
      </c>
      <c r="O125" s="133" t="str">
        <f t="shared" si="92"/>
        <v/>
      </c>
      <c r="P125" s="16" t="str">
        <f t="shared" si="93"/>
        <v/>
      </c>
      <c r="Q125" s="133" t="str">
        <f t="shared" si="94"/>
        <v/>
      </c>
      <c r="R125" s="133" t="str">
        <f t="shared" si="95"/>
        <v/>
      </c>
      <c r="S125" s="140" t="str">
        <f>IF(R125="","",SUMPRODUCT(--(L125=$L$8:$L$151),--(J125=$J$8:$J$151),--(R125&lt;$R$8:$R$151))+COUNTIF($R$8:R125,R125))</f>
        <v/>
      </c>
      <c r="U125" s="212"/>
      <c r="V125" s="223"/>
      <c r="BZ125" s="223">
        <v>118</v>
      </c>
      <c r="CA125" s="223" t="str">
        <f>IF(CP125="","",SUMPRODUCT(--(CH125=$CH$8:$CH$151),--(CJ125=$CJ$8:$CJ$151),--(CP125&lt;$CP$8:$CP$151))+COUNTIF($CP$8:CP125,CP125))</f>
        <v/>
      </c>
      <c r="CB125" s="223" t="str">
        <f t="shared" si="96"/>
        <v/>
      </c>
      <c r="CC125" s="223" t="str">
        <f t="shared" si="97"/>
        <v/>
      </c>
      <c r="CD125" s="223" t="str">
        <f t="shared" si="98"/>
        <v/>
      </c>
      <c r="CE125" s="223" t="str">
        <f t="shared" si="99"/>
        <v/>
      </c>
      <c r="CF125" s="223" t="str">
        <f t="shared" si="100"/>
        <v/>
      </c>
      <c r="CG125" s="223" t="str">
        <f t="shared" si="101"/>
        <v/>
      </c>
      <c r="CH125" s="223" t="str">
        <f t="shared" si="102"/>
        <v/>
      </c>
      <c r="CI125" s="223" t="str">
        <f t="shared" si="103"/>
        <v/>
      </c>
      <c r="CJ125" s="223" t="str">
        <f t="shared" si="104"/>
        <v/>
      </c>
      <c r="CK125" s="223" t="str">
        <f t="shared" si="105"/>
        <v/>
      </c>
      <c r="CL125" s="223" t="str">
        <f t="shared" si="106"/>
        <v/>
      </c>
      <c r="CM125" s="231" t="str">
        <f t="shared" si="107"/>
        <v/>
      </c>
      <c r="CN125" s="223" t="str">
        <f t="shared" si="108"/>
        <v/>
      </c>
      <c r="CO125" s="231" t="str">
        <f t="shared" si="109"/>
        <v/>
      </c>
      <c r="CP125" s="231" t="str">
        <f t="shared" si="79"/>
        <v/>
      </c>
      <c r="CQ125" s="223" t="str">
        <f>IF(CP125="","",SUMPRODUCT(--(CH125=$CH$8:$CH$151),--(CJ125=$CJ$8:$CJ$151),--(CP125&lt;$CP$8:$CP$151))+COUNTIF($CP$8:CP125,CP125))</f>
        <v/>
      </c>
    </row>
    <row r="126" spans="1:95" ht="29.1" customHeight="1">
      <c r="A126" s="212" t="str">
        <f t="shared" si="78"/>
        <v/>
      </c>
      <c r="B126" s="77">
        <v>119</v>
      </c>
      <c r="C126" s="16" t="str">
        <f t="shared" si="80"/>
        <v/>
      </c>
      <c r="D126" s="130" t="str">
        <f t="shared" si="81"/>
        <v/>
      </c>
      <c r="E126" s="130" t="str">
        <f t="shared" si="82"/>
        <v/>
      </c>
      <c r="F126" s="131" t="str">
        <f t="shared" si="83"/>
        <v/>
      </c>
      <c r="G126" s="131" t="str">
        <f t="shared" si="84"/>
        <v/>
      </c>
      <c r="H126" s="131" t="str">
        <f t="shared" si="85"/>
        <v/>
      </c>
      <c r="I126" s="132" t="str">
        <f t="shared" si="86"/>
        <v/>
      </c>
      <c r="J126" s="132" t="str">
        <f t="shared" si="87"/>
        <v/>
      </c>
      <c r="K126" s="16" t="str">
        <f t="shared" si="88"/>
        <v/>
      </c>
      <c r="L126" s="16" t="str">
        <f t="shared" si="89"/>
        <v/>
      </c>
      <c r="M126" s="132" t="str">
        <f t="shared" si="90"/>
        <v/>
      </c>
      <c r="N126" s="16" t="str">
        <f t="shared" si="91"/>
        <v/>
      </c>
      <c r="O126" s="133" t="str">
        <f t="shared" si="92"/>
        <v/>
      </c>
      <c r="P126" s="16" t="str">
        <f t="shared" si="93"/>
        <v/>
      </c>
      <c r="Q126" s="133" t="str">
        <f t="shared" si="94"/>
        <v/>
      </c>
      <c r="R126" s="133" t="str">
        <f t="shared" si="95"/>
        <v/>
      </c>
      <c r="S126" s="140" t="str">
        <f>IF(R126="","",SUMPRODUCT(--(L126=$L$8:$L$151),--(J126=$J$8:$J$151),--(R126&lt;$R$8:$R$151))+COUNTIF($R$8:R126,R126))</f>
        <v/>
      </c>
      <c r="U126" s="212"/>
      <c r="V126" s="223"/>
      <c r="BZ126" s="223">
        <v>119</v>
      </c>
      <c r="CA126" s="223" t="str">
        <f>IF(CP126="","",SUMPRODUCT(--(CH126=$CH$8:$CH$151),--(CJ126=$CJ$8:$CJ$151),--(CP126&lt;$CP$8:$CP$151))+COUNTIF($CP$8:CP126,CP126))</f>
        <v/>
      </c>
      <c r="CB126" s="223" t="str">
        <f t="shared" si="96"/>
        <v/>
      </c>
      <c r="CC126" s="223" t="str">
        <f t="shared" si="97"/>
        <v/>
      </c>
      <c r="CD126" s="223" t="str">
        <f t="shared" si="98"/>
        <v/>
      </c>
      <c r="CE126" s="223" t="str">
        <f t="shared" si="99"/>
        <v/>
      </c>
      <c r="CF126" s="223" t="str">
        <f t="shared" si="100"/>
        <v/>
      </c>
      <c r="CG126" s="223" t="str">
        <f t="shared" si="101"/>
        <v/>
      </c>
      <c r="CH126" s="223" t="str">
        <f t="shared" si="102"/>
        <v/>
      </c>
      <c r="CI126" s="223" t="str">
        <f t="shared" si="103"/>
        <v/>
      </c>
      <c r="CJ126" s="223" t="str">
        <f t="shared" si="104"/>
        <v/>
      </c>
      <c r="CK126" s="223" t="str">
        <f t="shared" si="105"/>
        <v/>
      </c>
      <c r="CL126" s="223" t="str">
        <f t="shared" si="106"/>
        <v/>
      </c>
      <c r="CM126" s="231" t="str">
        <f t="shared" si="107"/>
        <v/>
      </c>
      <c r="CN126" s="223" t="str">
        <f t="shared" si="108"/>
        <v/>
      </c>
      <c r="CO126" s="231" t="str">
        <f t="shared" si="109"/>
        <v/>
      </c>
      <c r="CP126" s="231" t="str">
        <f t="shared" si="79"/>
        <v/>
      </c>
      <c r="CQ126" s="223" t="str">
        <f>IF(CP126="","",SUMPRODUCT(--(CH126=$CH$8:$CH$151),--(CJ126=$CJ$8:$CJ$151),--(CP126&lt;$CP$8:$CP$151))+COUNTIF($CP$8:CP126,CP126))</f>
        <v/>
      </c>
    </row>
    <row r="127" spans="1:95" ht="29.1" customHeight="1">
      <c r="A127" s="212" t="str">
        <f t="shared" si="78"/>
        <v/>
      </c>
      <c r="B127" s="77">
        <v>120</v>
      </c>
      <c r="C127" s="16" t="str">
        <f t="shared" si="80"/>
        <v/>
      </c>
      <c r="D127" s="130" t="str">
        <f t="shared" si="81"/>
        <v/>
      </c>
      <c r="E127" s="130" t="str">
        <f t="shared" si="82"/>
        <v/>
      </c>
      <c r="F127" s="131" t="str">
        <f t="shared" si="83"/>
        <v/>
      </c>
      <c r="G127" s="131" t="str">
        <f t="shared" si="84"/>
        <v/>
      </c>
      <c r="H127" s="131" t="str">
        <f t="shared" si="85"/>
        <v/>
      </c>
      <c r="I127" s="132" t="str">
        <f t="shared" si="86"/>
        <v/>
      </c>
      <c r="J127" s="132" t="str">
        <f t="shared" si="87"/>
        <v/>
      </c>
      <c r="K127" s="16" t="str">
        <f t="shared" si="88"/>
        <v/>
      </c>
      <c r="L127" s="16" t="str">
        <f t="shared" si="89"/>
        <v/>
      </c>
      <c r="M127" s="132" t="str">
        <f t="shared" si="90"/>
        <v/>
      </c>
      <c r="N127" s="16" t="str">
        <f t="shared" si="91"/>
        <v/>
      </c>
      <c r="O127" s="133" t="str">
        <f t="shared" si="92"/>
        <v/>
      </c>
      <c r="P127" s="16" t="str">
        <f t="shared" si="93"/>
        <v/>
      </c>
      <c r="Q127" s="133" t="str">
        <f t="shared" si="94"/>
        <v/>
      </c>
      <c r="R127" s="133" t="str">
        <f t="shared" si="95"/>
        <v/>
      </c>
      <c r="S127" s="140" t="str">
        <f>IF(R127="","",SUMPRODUCT(--(L127=$L$8:$L$151),--(J127=$J$8:$J$151),--(R127&lt;$R$8:$R$151))+COUNTIF($R$8:R127,R127))</f>
        <v/>
      </c>
      <c r="U127" s="212"/>
      <c r="V127" s="223"/>
      <c r="BZ127" s="223">
        <v>120</v>
      </c>
      <c r="CA127" s="223" t="str">
        <f>IF(CP127="","",SUMPRODUCT(--(CH127=$CH$8:$CH$151),--(CJ127=$CJ$8:$CJ$151),--(CP127&lt;$CP$8:$CP$151))+COUNTIF($CP$8:CP127,CP127))</f>
        <v/>
      </c>
      <c r="CB127" s="223" t="str">
        <f t="shared" si="96"/>
        <v/>
      </c>
      <c r="CC127" s="223" t="str">
        <f t="shared" si="97"/>
        <v/>
      </c>
      <c r="CD127" s="223" t="str">
        <f t="shared" si="98"/>
        <v/>
      </c>
      <c r="CE127" s="223" t="str">
        <f t="shared" si="99"/>
        <v/>
      </c>
      <c r="CF127" s="223" t="str">
        <f t="shared" si="100"/>
        <v/>
      </c>
      <c r="CG127" s="223" t="str">
        <f t="shared" si="101"/>
        <v/>
      </c>
      <c r="CH127" s="223" t="str">
        <f t="shared" si="102"/>
        <v/>
      </c>
      <c r="CI127" s="223" t="str">
        <f t="shared" si="103"/>
        <v/>
      </c>
      <c r="CJ127" s="223" t="str">
        <f t="shared" si="104"/>
        <v/>
      </c>
      <c r="CK127" s="223" t="str">
        <f t="shared" si="105"/>
        <v/>
      </c>
      <c r="CL127" s="223" t="str">
        <f t="shared" si="106"/>
        <v/>
      </c>
      <c r="CM127" s="231" t="str">
        <f t="shared" si="107"/>
        <v/>
      </c>
      <c r="CN127" s="223" t="str">
        <f t="shared" si="108"/>
        <v/>
      </c>
      <c r="CO127" s="231" t="str">
        <f t="shared" si="109"/>
        <v/>
      </c>
      <c r="CP127" s="231" t="str">
        <f t="shared" si="79"/>
        <v/>
      </c>
      <c r="CQ127" s="223" t="str">
        <f>IF(CP127="","",SUMPRODUCT(--(CH127=$CH$8:$CH$151),--(CJ127=$CJ$8:$CJ$151),--(CP127&lt;$CP$8:$CP$151))+COUNTIF($CP$8:CP127,CP127))</f>
        <v/>
      </c>
    </row>
    <row r="128" spans="1:95" ht="29.1" customHeight="1">
      <c r="A128" s="212" t="str">
        <f t="shared" si="78"/>
        <v/>
      </c>
      <c r="B128" s="77">
        <v>121</v>
      </c>
      <c r="C128" s="16" t="str">
        <f t="shared" si="80"/>
        <v/>
      </c>
      <c r="D128" s="130" t="str">
        <f t="shared" si="81"/>
        <v/>
      </c>
      <c r="E128" s="130" t="str">
        <f t="shared" si="82"/>
        <v/>
      </c>
      <c r="F128" s="131" t="str">
        <f t="shared" si="83"/>
        <v/>
      </c>
      <c r="G128" s="131" t="str">
        <f t="shared" si="84"/>
        <v/>
      </c>
      <c r="H128" s="131" t="str">
        <f t="shared" si="85"/>
        <v/>
      </c>
      <c r="I128" s="132" t="str">
        <f t="shared" si="86"/>
        <v/>
      </c>
      <c r="J128" s="132" t="str">
        <f t="shared" si="87"/>
        <v/>
      </c>
      <c r="K128" s="16" t="str">
        <f t="shared" si="88"/>
        <v/>
      </c>
      <c r="L128" s="16" t="str">
        <f t="shared" si="89"/>
        <v/>
      </c>
      <c r="M128" s="132" t="str">
        <f t="shared" si="90"/>
        <v/>
      </c>
      <c r="N128" s="16" t="str">
        <f t="shared" si="91"/>
        <v/>
      </c>
      <c r="O128" s="133" t="str">
        <f t="shared" si="92"/>
        <v/>
      </c>
      <c r="P128" s="16" t="str">
        <f t="shared" si="93"/>
        <v/>
      </c>
      <c r="Q128" s="133" t="str">
        <f t="shared" si="94"/>
        <v/>
      </c>
      <c r="R128" s="133" t="str">
        <f t="shared" si="95"/>
        <v/>
      </c>
      <c r="S128" s="140" t="str">
        <f>IF(R128="","",SUMPRODUCT(--(L128=$L$8:$L$151),--(J128=$J$8:$J$151),--(R128&lt;$R$8:$R$151))+COUNTIF($R$8:R128,R128))</f>
        <v/>
      </c>
      <c r="U128" s="212"/>
      <c r="V128" s="223"/>
      <c r="BZ128" s="223">
        <v>121</v>
      </c>
      <c r="CA128" s="223" t="str">
        <f>IF(CP128="","",SUMPRODUCT(--(CH128=$CH$8:$CH$151),--(CJ128=$CJ$8:$CJ$151),--(CP128&lt;$CP$8:$CP$151))+COUNTIF($CP$8:CP128,CP128))</f>
        <v/>
      </c>
      <c r="CB128" s="223" t="str">
        <f t="shared" si="96"/>
        <v/>
      </c>
      <c r="CC128" s="223" t="str">
        <f t="shared" si="97"/>
        <v/>
      </c>
      <c r="CD128" s="223" t="str">
        <f t="shared" si="98"/>
        <v/>
      </c>
      <c r="CE128" s="223" t="str">
        <f t="shared" si="99"/>
        <v/>
      </c>
      <c r="CF128" s="223" t="str">
        <f t="shared" si="100"/>
        <v/>
      </c>
      <c r="CG128" s="223" t="str">
        <f t="shared" si="101"/>
        <v/>
      </c>
      <c r="CH128" s="223" t="str">
        <f t="shared" si="102"/>
        <v/>
      </c>
      <c r="CI128" s="223" t="str">
        <f t="shared" si="103"/>
        <v/>
      </c>
      <c r="CJ128" s="223" t="str">
        <f t="shared" si="104"/>
        <v/>
      </c>
      <c r="CK128" s="223" t="str">
        <f t="shared" si="105"/>
        <v/>
      </c>
      <c r="CL128" s="223" t="str">
        <f t="shared" si="106"/>
        <v/>
      </c>
      <c r="CM128" s="231" t="str">
        <f t="shared" si="107"/>
        <v/>
      </c>
      <c r="CN128" s="223" t="str">
        <f t="shared" si="108"/>
        <v/>
      </c>
      <c r="CO128" s="231" t="str">
        <f t="shared" si="109"/>
        <v/>
      </c>
      <c r="CP128" s="231" t="str">
        <f t="shared" si="79"/>
        <v/>
      </c>
      <c r="CQ128" s="223" t="str">
        <f>IF(CP128="","",SUMPRODUCT(--(CH128=$CH$8:$CH$151),--(CJ128=$CJ$8:$CJ$151),--(CP128&lt;$CP$8:$CP$151))+COUNTIF($CP$8:CP128,CP128))</f>
        <v/>
      </c>
    </row>
    <row r="129" spans="1:95" ht="29.1" customHeight="1">
      <c r="A129" s="212" t="str">
        <f t="shared" si="78"/>
        <v/>
      </c>
      <c r="B129" s="77">
        <v>122</v>
      </c>
      <c r="C129" s="16" t="str">
        <f t="shared" si="80"/>
        <v/>
      </c>
      <c r="D129" s="130" t="str">
        <f t="shared" si="81"/>
        <v/>
      </c>
      <c r="E129" s="130" t="str">
        <f t="shared" si="82"/>
        <v/>
      </c>
      <c r="F129" s="131" t="str">
        <f t="shared" si="83"/>
        <v/>
      </c>
      <c r="G129" s="131" t="str">
        <f t="shared" si="84"/>
        <v/>
      </c>
      <c r="H129" s="131" t="str">
        <f t="shared" si="85"/>
        <v/>
      </c>
      <c r="I129" s="132" t="str">
        <f t="shared" si="86"/>
        <v/>
      </c>
      <c r="J129" s="132" t="str">
        <f t="shared" si="87"/>
        <v/>
      </c>
      <c r="K129" s="16" t="str">
        <f t="shared" si="88"/>
        <v/>
      </c>
      <c r="L129" s="16" t="str">
        <f t="shared" si="89"/>
        <v/>
      </c>
      <c r="M129" s="132" t="str">
        <f t="shared" si="90"/>
        <v/>
      </c>
      <c r="N129" s="16" t="str">
        <f t="shared" si="91"/>
        <v/>
      </c>
      <c r="O129" s="133" t="str">
        <f t="shared" si="92"/>
        <v/>
      </c>
      <c r="P129" s="16" t="str">
        <f t="shared" si="93"/>
        <v/>
      </c>
      <c r="Q129" s="133" t="str">
        <f t="shared" si="94"/>
        <v/>
      </c>
      <c r="R129" s="133" t="str">
        <f t="shared" si="95"/>
        <v/>
      </c>
      <c r="S129" s="140" t="str">
        <f>IF(R129="","",SUMPRODUCT(--(L129=$L$8:$L$151),--(J129=$J$8:$J$151),--(R129&lt;$R$8:$R$151))+COUNTIF($R$8:R129,R129))</f>
        <v/>
      </c>
      <c r="U129" s="212"/>
      <c r="V129" s="223"/>
      <c r="BZ129" s="223">
        <v>122</v>
      </c>
      <c r="CA129" s="223" t="str">
        <f>IF(CP129="","",SUMPRODUCT(--(CH129=$CH$8:$CH$151),--(CJ129=$CJ$8:$CJ$151),--(CP129&lt;$CP$8:$CP$151))+COUNTIF($CP$8:CP129,CP129))</f>
        <v/>
      </c>
      <c r="CB129" s="223" t="str">
        <f t="shared" si="96"/>
        <v/>
      </c>
      <c r="CC129" s="223" t="str">
        <f t="shared" si="97"/>
        <v/>
      </c>
      <c r="CD129" s="223" t="str">
        <f t="shared" si="98"/>
        <v/>
      </c>
      <c r="CE129" s="223" t="str">
        <f t="shared" si="99"/>
        <v/>
      </c>
      <c r="CF129" s="223" t="str">
        <f t="shared" si="100"/>
        <v/>
      </c>
      <c r="CG129" s="223" t="str">
        <f t="shared" si="101"/>
        <v/>
      </c>
      <c r="CH129" s="223" t="str">
        <f t="shared" si="102"/>
        <v/>
      </c>
      <c r="CI129" s="223" t="str">
        <f t="shared" si="103"/>
        <v/>
      </c>
      <c r="CJ129" s="223" t="str">
        <f t="shared" si="104"/>
        <v/>
      </c>
      <c r="CK129" s="223" t="str">
        <f t="shared" si="105"/>
        <v/>
      </c>
      <c r="CL129" s="223" t="str">
        <f t="shared" si="106"/>
        <v/>
      </c>
      <c r="CM129" s="231" t="str">
        <f t="shared" si="107"/>
        <v/>
      </c>
      <c r="CN129" s="223" t="str">
        <f t="shared" si="108"/>
        <v/>
      </c>
      <c r="CO129" s="231" t="str">
        <f t="shared" si="109"/>
        <v/>
      </c>
      <c r="CP129" s="231" t="str">
        <f t="shared" si="79"/>
        <v/>
      </c>
      <c r="CQ129" s="223" t="str">
        <f>IF(CP129="","",SUMPRODUCT(--(CH129=$CH$8:$CH$151),--(CJ129=$CJ$8:$CJ$151),--(CP129&lt;$CP$8:$CP$151))+COUNTIF($CP$8:CP129,CP129))</f>
        <v/>
      </c>
    </row>
    <row r="130" spans="1:95" ht="29.1" customHeight="1">
      <c r="A130" s="212" t="str">
        <f t="shared" si="78"/>
        <v/>
      </c>
      <c r="B130" s="77">
        <v>123</v>
      </c>
      <c r="C130" s="16" t="str">
        <f t="shared" si="80"/>
        <v/>
      </c>
      <c r="D130" s="130" t="str">
        <f t="shared" si="81"/>
        <v/>
      </c>
      <c r="E130" s="130" t="str">
        <f t="shared" si="82"/>
        <v/>
      </c>
      <c r="F130" s="131" t="str">
        <f t="shared" si="83"/>
        <v/>
      </c>
      <c r="G130" s="131" t="str">
        <f t="shared" si="84"/>
        <v/>
      </c>
      <c r="H130" s="131" t="str">
        <f t="shared" si="85"/>
        <v/>
      </c>
      <c r="I130" s="132" t="str">
        <f t="shared" si="86"/>
        <v/>
      </c>
      <c r="J130" s="132" t="str">
        <f t="shared" si="87"/>
        <v/>
      </c>
      <c r="K130" s="16" t="str">
        <f t="shared" si="88"/>
        <v/>
      </c>
      <c r="L130" s="16" t="str">
        <f t="shared" si="89"/>
        <v/>
      </c>
      <c r="M130" s="132" t="str">
        <f t="shared" si="90"/>
        <v/>
      </c>
      <c r="N130" s="16" t="str">
        <f t="shared" si="91"/>
        <v/>
      </c>
      <c r="O130" s="133" t="str">
        <f t="shared" si="92"/>
        <v/>
      </c>
      <c r="P130" s="16" t="str">
        <f t="shared" si="93"/>
        <v/>
      </c>
      <c r="Q130" s="133" t="str">
        <f t="shared" si="94"/>
        <v/>
      </c>
      <c r="R130" s="133" t="str">
        <f t="shared" si="95"/>
        <v/>
      </c>
      <c r="S130" s="140" t="str">
        <f>IF(R130="","",SUMPRODUCT(--(L130=$L$8:$L$151),--(J130=$J$8:$J$151),--(R130&lt;$R$8:$R$151))+COUNTIF($R$8:R130,R130))</f>
        <v/>
      </c>
      <c r="U130" s="212"/>
      <c r="V130" s="223"/>
      <c r="BZ130" s="223">
        <v>123</v>
      </c>
      <c r="CA130" s="223" t="str">
        <f>IF(CP130="","",SUMPRODUCT(--(CH130=$CH$8:$CH$151),--(CJ130=$CJ$8:$CJ$151),--(CP130&lt;$CP$8:$CP$151))+COUNTIF($CP$8:CP130,CP130))</f>
        <v/>
      </c>
      <c r="CB130" s="223" t="str">
        <f t="shared" si="96"/>
        <v/>
      </c>
      <c r="CC130" s="223" t="str">
        <f t="shared" si="97"/>
        <v/>
      </c>
      <c r="CD130" s="223" t="str">
        <f t="shared" si="98"/>
        <v/>
      </c>
      <c r="CE130" s="223" t="str">
        <f t="shared" si="99"/>
        <v/>
      </c>
      <c r="CF130" s="223" t="str">
        <f t="shared" si="100"/>
        <v/>
      </c>
      <c r="CG130" s="223" t="str">
        <f t="shared" si="101"/>
        <v/>
      </c>
      <c r="CH130" s="223" t="str">
        <f t="shared" si="102"/>
        <v/>
      </c>
      <c r="CI130" s="223" t="str">
        <f t="shared" si="103"/>
        <v/>
      </c>
      <c r="CJ130" s="223" t="str">
        <f t="shared" si="104"/>
        <v/>
      </c>
      <c r="CK130" s="223" t="str">
        <f t="shared" si="105"/>
        <v/>
      </c>
      <c r="CL130" s="223" t="str">
        <f t="shared" si="106"/>
        <v/>
      </c>
      <c r="CM130" s="231" t="str">
        <f t="shared" si="107"/>
        <v/>
      </c>
      <c r="CN130" s="223" t="str">
        <f t="shared" si="108"/>
        <v/>
      </c>
      <c r="CO130" s="231" t="str">
        <f t="shared" si="109"/>
        <v/>
      </c>
      <c r="CP130" s="231" t="str">
        <f t="shared" si="79"/>
        <v/>
      </c>
      <c r="CQ130" s="223" t="str">
        <f>IF(CP130="","",SUMPRODUCT(--(CH130=$CH$8:$CH$151),--(CJ130=$CJ$8:$CJ$151),--(CP130&lt;$CP$8:$CP$151))+COUNTIF($CP$8:CP130,CP130))</f>
        <v/>
      </c>
    </row>
    <row r="131" spans="1:95" ht="29.1" customHeight="1">
      <c r="A131" s="212" t="str">
        <f t="shared" si="78"/>
        <v/>
      </c>
      <c r="B131" s="77">
        <v>124</v>
      </c>
      <c r="C131" s="16" t="str">
        <f t="shared" si="80"/>
        <v/>
      </c>
      <c r="D131" s="130" t="str">
        <f t="shared" si="81"/>
        <v/>
      </c>
      <c r="E131" s="130" t="str">
        <f t="shared" si="82"/>
        <v/>
      </c>
      <c r="F131" s="131" t="str">
        <f t="shared" si="83"/>
        <v/>
      </c>
      <c r="G131" s="131" t="str">
        <f t="shared" si="84"/>
        <v/>
      </c>
      <c r="H131" s="131" t="str">
        <f t="shared" si="85"/>
        <v/>
      </c>
      <c r="I131" s="132" t="str">
        <f t="shared" si="86"/>
        <v/>
      </c>
      <c r="J131" s="132" t="str">
        <f t="shared" si="87"/>
        <v/>
      </c>
      <c r="K131" s="16" t="str">
        <f t="shared" si="88"/>
        <v/>
      </c>
      <c r="L131" s="16" t="str">
        <f t="shared" si="89"/>
        <v/>
      </c>
      <c r="M131" s="132" t="str">
        <f t="shared" si="90"/>
        <v/>
      </c>
      <c r="N131" s="16" t="str">
        <f t="shared" si="91"/>
        <v/>
      </c>
      <c r="O131" s="133" t="str">
        <f t="shared" si="92"/>
        <v/>
      </c>
      <c r="P131" s="16" t="str">
        <f t="shared" si="93"/>
        <v/>
      </c>
      <c r="Q131" s="133" t="str">
        <f t="shared" si="94"/>
        <v/>
      </c>
      <c r="R131" s="133" t="str">
        <f t="shared" si="95"/>
        <v/>
      </c>
      <c r="S131" s="140" t="str">
        <f>IF(R131="","",SUMPRODUCT(--(L131=$L$8:$L$151),--(J131=$J$8:$J$151),--(R131&lt;$R$8:$R$151))+COUNTIF($R$8:R131,R131))</f>
        <v/>
      </c>
      <c r="U131" s="212"/>
      <c r="V131" s="223"/>
      <c r="BZ131" s="223">
        <v>124</v>
      </c>
      <c r="CA131" s="223" t="str">
        <f>IF(CP131="","",SUMPRODUCT(--(CH131=$CH$8:$CH$151),--(CJ131=$CJ$8:$CJ$151),--(CP131&lt;$CP$8:$CP$151))+COUNTIF($CP$8:CP131,CP131))</f>
        <v/>
      </c>
      <c r="CB131" s="223" t="str">
        <f t="shared" si="96"/>
        <v/>
      </c>
      <c r="CC131" s="223" t="str">
        <f t="shared" si="97"/>
        <v/>
      </c>
      <c r="CD131" s="223" t="str">
        <f t="shared" si="98"/>
        <v/>
      </c>
      <c r="CE131" s="223" t="str">
        <f t="shared" si="99"/>
        <v/>
      </c>
      <c r="CF131" s="223" t="str">
        <f t="shared" si="100"/>
        <v/>
      </c>
      <c r="CG131" s="223" t="str">
        <f t="shared" si="101"/>
        <v/>
      </c>
      <c r="CH131" s="223" t="str">
        <f t="shared" si="102"/>
        <v/>
      </c>
      <c r="CI131" s="223" t="str">
        <f t="shared" si="103"/>
        <v/>
      </c>
      <c r="CJ131" s="223" t="str">
        <f t="shared" si="104"/>
        <v/>
      </c>
      <c r="CK131" s="223" t="str">
        <f t="shared" si="105"/>
        <v/>
      </c>
      <c r="CL131" s="223" t="str">
        <f t="shared" si="106"/>
        <v/>
      </c>
      <c r="CM131" s="231" t="str">
        <f t="shared" si="107"/>
        <v/>
      </c>
      <c r="CN131" s="223" t="str">
        <f t="shared" si="108"/>
        <v/>
      </c>
      <c r="CO131" s="231" t="str">
        <f t="shared" si="109"/>
        <v/>
      </c>
      <c r="CP131" s="231" t="str">
        <f t="shared" si="79"/>
        <v/>
      </c>
      <c r="CQ131" s="223" t="str">
        <f>IF(CP131="","",SUMPRODUCT(--(CH131=$CH$8:$CH$151),--(CJ131=$CJ$8:$CJ$151),--(CP131&lt;$CP$8:$CP$151))+COUNTIF($CP$8:CP131,CP131))</f>
        <v/>
      </c>
    </row>
    <row r="132" spans="1:95" ht="29.1" customHeight="1">
      <c r="A132" s="212" t="str">
        <f t="shared" si="78"/>
        <v/>
      </c>
      <c r="B132" s="77">
        <v>125</v>
      </c>
      <c r="C132" s="16" t="str">
        <f t="shared" si="80"/>
        <v/>
      </c>
      <c r="D132" s="130" t="str">
        <f t="shared" si="81"/>
        <v/>
      </c>
      <c r="E132" s="130" t="str">
        <f t="shared" si="82"/>
        <v/>
      </c>
      <c r="F132" s="131" t="str">
        <f t="shared" si="83"/>
        <v/>
      </c>
      <c r="G132" s="131" t="str">
        <f t="shared" si="84"/>
        <v/>
      </c>
      <c r="H132" s="131" t="str">
        <f t="shared" si="85"/>
        <v/>
      </c>
      <c r="I132" s="132" t="str">
        <f t="shared" si="86"/>
        <v/>
      </c>
      <c r="J132" s="132" t="str">
        <f t="shared" si="87"/>
        <v/>
      </c>
      <c r="K132" s="16" t="str">
        <f t="shared" si="88"/>
        <v/>
      </c>
      <c r="L132" s="16" t="str">
        <f t="shared" si="89"/>
        <v/>
      </c>
      <c r="M132" s="132" t="str">
        <f t="shared" si="90"/>
        <v/>
      </c>
      <c r="N132" s="16" t="str">
        <f t="shared" si="91"/>
        <v/>
      </c>
      <c r="O132" s="133" t="str">
        <f t="shared" si="92"/>
        <v/>
      </c>
      <c r="P132" s="16" t="str">
        <f t="shared" si="93"/>
        <v/>
      </c>
      <c r="Q132" s="133" t="str">
        <f t="shared" si="94"/>
        <v/>
      </c>
      <c r="R132" s="133" t="str">
        <f t="shared" si="95"/>
        <v/>
      </c>
      <c r="S132" s="140" t="str">
        <f>IF(R132="","",SUMPRODUCT(--(L132=$L$8:$L$151),--(J132=$J$8:$J$151),--(R132&lt;$R$8:$R$151))+COUNTIF($R$8:R132,R132))</f>
        <v/>
      </c>
      <c r="U132" s="212"/>
      <c r="V132" s="223"/>
      <c r="BZ132" s="223">
        <v>125</v>
      </c>
      <c r="CA132" s="223" t="str">
        <f>IF(CP132="","",SUMPRODUCT(--(CH132=$CH$8:$CH$151),--(CJ132=$CJ$8:$CJ$151),--(CP132&lt;$CP$8:$CP$151))+COUNTIF($CP$8:CP132,CP132))</f>
        <v/>
      </c>
      <c r="CB132" s="223" t="str">
        <f t="shared" si="96"/>
        <v/>
      </c>
      <c r="CC132" s="223" t="str">
        <f t="shared" si="97"/>
        <v/>
      </c>
      <c r="CD132" s="223" t="str">
        <f t="shared" si="98"/>
        <v/>
      </c>
      <c r="CE132" s="223" t="str">
        <f t="shared" si="99"/>
        <v/>
      </c>
      <c r="CF132" s="223" t="str">
        <f t="shared" si="100"/>
        <v/>
      </c>
      <c r="CG132" s="223" t="str">
        <f t="shared" si="101"/>
        <v/>
      </c>
      <c r="CH132" s="223" t="str">
        <f t="shared" si="102"/>
        <v/>
      </c>
      <c r="CI132" s="223" t="str">
        <f t="shared" si="103"/>
        <v/>
      </c>
      <c r="CJ132" s="223" t="str">
        <f t="shared" si="104"/>
        <v/>
      </c>
      <c r="CK132" s="223" t="str">
        <f t="shared" si="105"/>
        <v/>
      </c>
      <c r="CL132" s="223" t="str">
        <f t="shared" si="106"/>
        <v/>
      </c>
      <c r="CM132" s="231" t="str">
        <f t="shared" si="107"/>
        <v/>
      </c>
      <c r="CN132" s="223" t="str">
        <f t="shared" si="108"/>
        <v/>
      </c>
      <c r="CO132" s="231" t="str">
        <f t="shared" si="109"/>
        <v/>
      </c>
      <c r="CP132" s="231" t="str">
        <f t="shared" si="79"/>
        <v/>
      </c>
      <c r="CQ132" s="223" t="str">
        <f>IF(CP132="","",SUMPRODUCT(--(CH132=$CH$8:$CH$151),--(CJ132=$CJ$8:$CJ$151),--(CP132&lt;$CP$8:$CP$151))+COUNTIF($CP$8:CP132,CP132))</f>
        <v/>
      </c>
    </row>
    <row r="133" spans="1:95" ht="29.1" customHeight="1">
      <c r="A133" s="212" t="str">
        <f t="shared" si="78"/>
        <v/>
      </c>
      <c r="B133" s="77">
        <v>126</v>
      </c>
      <c r="C133" s="16" t="str">
        <f t="shared" si="80"/>
        <v/>
      </c>
      <c r="D133" s="130" t="str">
        <f t="shared" si="81"/>
        <v/>
      </c>
      <c r="E133" s="130" t="str">
        <f t="shared" si="82"/>
        <v/>
      </c>
      <c r="F133" s="131" t="str">
        <f t="shared" si="83"/>
        <v/>
      </c>
      <c r="G133" s="131" t="str">
        <f t="shared" si="84"/>
        <v/>
      </c>
      <c r="H133" s="131" t="str">
        <f t="shared" si="85"/>
        <v/>
      </c>
      <c r="I133" s="132" t="str">
        <f t="shared" si="86"/>
        <v/>
      </c>
      <c r="J133" s="132" t="str">
        <f t="shared" si="87"/>
        <v/>
      </c>
      <c r="K133" s="16" t="str">
        <f t="shared" si="88"/>
        <v/>
      </c>
      <c r="L133" s="16" t="str">
        <f t="shared" si="89"/>
        <v/>
      </c>
      <c r="M133" s="132" t="str">
        <f t="shared" si="90"/>
        <v/>
      </c>
      <c r="N133" s="16" t="str">
        <f t="shared" si="91"/>
        <v/>
      </c>
      <c r="O133" s="133" t="str">
        <f t="shared" si="92"/>
        <v/>
      </c>
      <c r="P133" s="16" t="str">
        <f t="shared" si="93"/>
        <v/>
      </c>
      <c r="Q133" s="133" t="str">
        <f t="shared" si="94"/>
        <v/>
      </c>
      <c r="R133" s="133" t="str">
        <f t="shared" si="95"/>
        <v/>
      </c>
      <c r="S133" s="140" t="str">
        <f>IF(R133="","",SUMPRODUCT(--(L133=$L$8:$L$151),--(J133=$J$8:$J$151),--(R133&lt;$R$8:$R$151))+COUNTIF($R$8:R133,R133))</f>
        <v/>
      </c>
      <c r="U133" s="212"/>
      <c r="V133" s="223"/>
      <c r="BZ133" s="223">
        <v>126</v>
      </c>
      <c r="CA133" s="223" t="str">
        <f>IF(CP133="","",SUMPRODUCT(--(CH133=$CH$8:$CH$151),--(CJ133=$CJ$8:$CJ$151),--(CP133&lt;$CP$8:$CP$151))+COUNTIF($CP$8:CP133,CP133))</f>
        <v/>
      </c>
      <c r="CB133" s="223" t="str">
        <f t="shared" si="96"/>
        <v/>
      </c>
      <c r="CC133" s="223" t="str">
        <f t="shared" si="97"/>
        <v/>
      </c>
      <c r="CD133" s="223" t="str">
        <f t="shared" si="98"/>
        <v/>
      </c>
      <c r="CE133" s="223" t="str">
        <f t="shared" si="99"/>
        <v/>
      </c>
      <c r="CF133" s="223" t="str">
        <f t="shared" si="100"/>
        <v/>
      </c>
      <c r="CG133" s="223" t="str">
        <f t="shared" si="101"/>
        <v/>
      </c>
      <c r="CH133" s="223" t="str">
        <f t="shared" si="102"/>
        <v/>
      </c>
      <c r="CI133" s="223" t="str">
        <f t="shared" si="103"/>
        <v/>
      </c>
      <c r="CJ133" s="223" t="str">
        <f t="shared" si="104"/>
        <v/>
      </c>
      <c r="CK133" s="223" t="str">
        <f t="shared" si="105"/>
        <v/>
      </c>
      <c r="CL133" s="223" t="str">
        <f t="shared" si="106"/>
        <v/>
      </c>
      <c r="CM133" s="231" t="str">
        <f t="shared" si="107"/>
        <v/>
      </c>
      <c r="CN133" s="223" t="str">
        <f t="shared" si="108"/>
        <v/>
      </c>
      <c r="CO133" s="231" t="str">
        <f t="shared" si="109"/>
        <v/>
      </c>
      <c r="CP133" s="231" t="str">
        <f t="shared" si="79"/>
        <v/>
      </c>
      <c r="CQ133" s="223" t="str">
        <f>IF(CP133="","",SUMPRODUCT(--(CH133=$CH$8:$CH$151),--(CJ133=$CJ$8:$CJ$151),--(CP133&lt;$CP$8:$CP$151))+COUNTIF($CP$8:CP133,CP133))</f>
        <v/>
      </c>
    </row>
    <row r="134" spans="1:95" ht="29.1" customHeight="1">
      <c r="A134" s="212" t="str">
        <f t="shared" si="78"/>
        <v/>
      </c>
      <c r="B134" s="77">
        <v>127</v>
      </c>
      <c r="C134" s="16" t="str">
        <f t="shared" si="80"/>
        <v/>
      </c>
      <c r="D134" s="130" t="str">
        <f t="shared" si="81"/>
        <v/>
      </c>
      <c r="E134" s="130" t="str">
        <f t="shared" si="82"/>
        <v/>
      </c>
      <c r="F134" s="131" t="str">
        <f t="shared" si="83"/>
        <v/>
      </c>
      <c r="G134" s="131" t="str">
        <f t="shared" si="84"/>
        <v/>
      </c>
      <c r="H134" s="131" t="str">
        <f t="shared" si="85"/>
        <v/>
      </c>
      <c r="I134" s="132" t="str">
        <f t="shared" si="86"/>
        <v/>
      </c>
      <c r="J134" s="132" t="str">
        <f t="shared" si="87"/>
        <v/>
      </c>
      <c r="K134" s="16" t="str">
        <f t="shared" si="88"/>
        <v/>
      </c>
      <c r="L134" s="16" t="str">
        <f t="shared" si="89"/>
        <v/>
      </c>
      <c r="M134" s="132" t="str">
        <f t="shared" si="90"/>
        <v/>
      </c>
      <c r="N134" s="16" t="str">
        <f t="shared" si="91"/>
        <v/>
      </c>
      <c r="O134" s="133" t="str">
        <f t="shared" si="92"/>
        <v/>
      </c>
      <c r="P134" s="16" t="str">
        <f t="shared" si="93"/>
        <v/>
      </c>
      <c r="Q134" s="133" t="str">
        <f t="shared" si="94"/>
        <v/>
      </c>
      <c r="R134" s="133" t="str">
        <f t="shared" si="95"/>
        <v/>
      </c>
      <c r="S134" s="140" t="str">
        <f>IF(R134="","",SUMPRODUCT(--(L134=$L$8:$L$151),--(J134=$J$8:$J$151),--(R134&lt;$R$8:$R$151))+COUNTIF($R$8:R134,R134))</f>
        <v/>
      </c>
      <c r="U134" s="212"/>
      <c r="V134" s="223"/>
      <c r="BZ134" s="223">
        <v>127</v>
      </c>
      <c r="CA134" s="223" t="str">
        <f>IF(CP134="","",SUMPRODUCT(--(CH134=$CH$8:$CH$151),--(CJ134=$CJ$8:$CJ$151),--(CP134&lt;$CP$8:$CP$151))+COUNTIF($CP$8:CP134,CP134))</f>
        <v/>
      </c>
      <c r="CB134" s="223" t="str">
        <f t="shared" si="96"/>
        <v/>
      </c>
      <c r="CC134" s="223" t="str">
        <f t="shared" si="97"/>
        <v/>
      </c>
      <c r="CD134" s="223" t="str">
        <f t="shared" si="98"/>
        <v/>
      </c>
      <c r="CE134" s="223" t="str">
        <f t="shared" si="99"/>
        <v/>
      </c>
      <c r="CF134" s="223" t="str">
        <f t="shared" si="100"/>
        <v/>
      </c>
      <c r="CG134" s="223" t="str">
        <f t="shared" si="101"/>
        <v/>
      </c>
      <c r="CH134" s="223" t="str">
        <f t="shared" si="102"/>
        <v/>
      </c>
      <c r="CI134" s="223" t="str">
        <f t="shared" si="103"/>
        <v/>
      </c>
      <c r="CJ134" s="223" t="str">
        <f t="shared" si="104"/>
        <v/>
      </c>
      <c r="CK134" s="223" t="str">
        <f t="shared" si="105"/>
        <v/>
      </c>
      <c r="CL134" s="223" t="str">
        <f t="shared" si="106"/>
        <v/>
      </c>
      <c r="CM134" s="231" t="str">
        <f t="shared" si="107"/>
        <v/>
      </c>
      <c r="CN134" s="223" t="str">
        <f t="shared" si="108"/>
        <v/>
      </c>
      <c r="CO134" s="231" t="str">
        <f t="shared" si="109"/>
        <v/>
      </c>
      <c r="CP134" s="231" t="str">
        <f t="shared" si="79"/>
        <v/>
      </c>
      <c r="CQ134" s="223" t="str">
        <f>IF(CP134="","",SUMPRODUCT(--(CH134=$CH$8:$CH$151),--(CJ134=$CJ$8:$CJ$151),--(CP134&lt;$CP$8:$CP$151))+COUNTIF($CP$8:CP134,CP134))</f>
        <v/>
      </c>
    </row>
    <row r="135" spans="1:95" ht="29.1" customHeight="1">
      <c r="A135" s="212" t="str">
        <f t="shared" si="78"/>
        <v/>
      </c>
      <c r="B135" s="77">
        <v>128</v>
      </c>
      <c r="C135" s="16" t="str">
        <f t="shared" si="80"/>
        <v/>
      </c>
      <c r="D135" s="130" t="str">
        <f t="shared" si="81"/>
        <v/>
      </c>
      <c r="E135" s="130" t="str">
        <f t="shared" si="82"/>
        <v/>
      </c>
      <c r="F135" s="131" t="str">
        <f t="shared" si="83"/>
        <v/>
      </c>
      <c r="G135" s="131" t="str">
        <f t="shared" si="84"/>
        <v/>
      </c>
      <c r="H135" s="131" t="str">
        <f t="shared" si="85"/>
        <v/>
      </c>
      <c r="I135" s="132" t="str">
        <f t="shared" si="86"/>
        <v/>
      </c>
      <c r="J135" s="132" t="str">
        <f t="shared" si="87"/>
        <v/>
      </c>
      <c r="K135" s="16" t="str">
        <f t="shared" si="88"/>
        <v/>
      </c>
      <c r="L135" s="16" t="str">
        <f t="shared" si="89"/>
        <v/>
      </c>
      <c r="M135" s="132" t="str">
        <f t="shared" si="90"/>
        <v/>
      </c>
      <c r="N135" s="16" t="str">
        <f t="shared" si="91"/>
        <v/>
      </c>
      <c r="O135" s="133" t="str">
        <f t="shared" si="92"/>
        <v/>
      </c>
      <c r="P135" s="16" t="str">
        <f t="shared" si="93"/>
        <v/>
      </c>
      <c r="Q135" s="133" t="str">
        <f t="shared" si="94"/>
        <v/>
      </c>
      <c r="R135" s="133" t="str">
        <f t="shared" si="95"/>
        <v/>
      </c>
      <c r="S135" s="140" t="str">
        <f>IF(R135="","",SUMPRODUCT(--(L135=$L$8:$L$151),--(J135=$J$8:$J$151),--(R135&lt;$R$8:$R$151))+COUNTIF($R$8:R135,R135))</f>
        <v/>
      </c>
      <c r="U135" s="212"/>
      <c r="V135" s="223"/>
      <c r="BZ135" s="223">
        <v>128</v>
      </c>
      <c r="CA135" s="223" t="str">
        <f>IF(CP135="","",SUMPRODUCT(--(CH135=$CH$8:$CH$151),--(CJ135=$CJ$8:$CJ$151),--(CP135&lt;$CP$8:$CP$151))+COUNTIF($CP$8:CP135,CP135))</f>
        <v/>
      </c>
      <c r="CB135" s="223" t="str">
        <f t="shared" si="96"/>
        <v/>
      </c>
      <c r="CC135" s="223" t="str">
        <f t="shared" si="97"/>
        <v/>
      </c>
      <c r="CD135" s="223" t="str">
        <f t="shared" si="98"/>
        <v/>
      </c>
      <c r="CE135" s="223" t="str">
        <f t="shared" si="99"/>
        <v/>
      </c>
      <c r="CF135" s="223" t="str">
        <f t="shared" si="100"/>
        <v/>
      </c>
      <c r="CG135" s="223" t="str">
        <f t="shared" si="101"/>
        <v/>
      </c>
      <c r="CH135" s="223" t="str">
        <f t="shared" si="102"/>
        <v/>
      </c>
      <c r="CI135" s="223" t="str">
        <f t="shared" si="103"/>
        <v/>
      </c>
      <c r="CJ135" s="223" t="str">
        <f t="shared" si="104"/>
        <v/>
      </c>
      <c r="CK135" s="223" t="str">
        <f t="shared" si="105"/>
        <v/>
      </c>
      <c r="CL135" s="223" t="str">
        <f t="shared" si="106"/>
        <v/>
      </c>
      <c r="CM135" s="231" t="str">
        <f t="shared" si="107"/>
        <v/>
      </c>
      <c r="CN135" s="223" t="str">
        <f t="shared" si="108"/>
        <v/>
      </c>
      <c r="CO135" s="231" t="str">
        <f t="shared" si="109"/>
        <v/>
      </c>
      <c r="CP135" s="231" t="str">
        <f t="shared" si="79"/>
        <v/>
      </c>
      <c r="CQ135" s="223" t="str">
        <f>IF(CP135="","",SUMPRODUCT(--(CH135=$CH$8:$CH$151),--(CJ135=$CJ$8:$CJ$151),--(CP135&lt;$CP$8:$CP$151))+COUNTIF($CP$8:CP135,CP135))</f>
        <v/>
      </c>
    </row>
    <row r="136" spans="1:95" ht="29.1" customHeight="1">
      <c r="A136" s="212" t="str">
        <f t="shared" si="78"/>
        <v/>
      </c>
      <c r="B136" s="77">
        <v>129</v>
      </c>
      <c r="C136" s="16" t="str">
        <f t="shared" si="80"/>
        <v/>
      </c>
      <c r="D136" s="130" t="str">
        <f t="shared" si="81"/>
        <v/>
      </c>
      <c r="E136" s="130" t="str">
        <f t="shared" si="82"/>
        <v/>
      </c>
      <c r="F136" s="131" t="str">
        <f t="shared" si="83"/>
        <v/>
      </c>
      <c r="G136" s="131" t="str">
        <f t="shared" si="84"/>
        <v/>
      </c>
      <c r="H136" s="131" t="str">
        <f t="shared" si="85"/>
        <v/>
      </c>
      <c r="I136" s="132" t="str">
        <f t="shared" si="86"/>
        <v/>
      </c>
      <c r="J136" s="132" t="str">
        <f t="shared" si="87"/>
        <v/>
      </c>
      <c r="K136" s="16" t="str">
        <f t="shared" si="88"/>
        <v/>
      </c>
      <c r="L136" s="16" t="str">
        <f t="shared" si="89"/>
        <v/>
      </c>
      <c r="M136" s="132" t="str">
        <f t="shared" si="90"/>
        <v/>
      </c>
      <c r="N136" s="16" t="str">
        <f t="shared" si="91"/>
        <v/>
      </c>
      <c r="O136" s="133" t="str">
        <f t="shared" si="92"/>
        <v/>
      </c>
      <c r="P136" s="16" t="str">
        <f t="shared" si="93"/>
        <v/>
      </c>
      <c r="Q136" s="133" t="str">
        <f t="shared" si="94"/>
        <v/>
      </c>
      <c r="R136" s="133" t="str">
        <f t="shared" si="95"/>
        <v/>
      </c>
      <c r="S136" s="140" t="str">
        <f>IF(R136="","",SUMPRODUCT(--(L136=$L$8:$L$151),--(J136=$J$8:$J$151),--(R136&lt;$R$8:$R$151))+COUNTIF($R$8:R136,R136))</f>
        <v/>
      </c>
      <c r="U136" s="212"/>
      <c r="V136" s="223"/>
      <c r="BZ136" s="223">
        <v>129</v>
      </c>
      <c r="CA136" s="223" t="str">
        <f>IF(CP136="","",SUMPRODUCT(--(CH136=$CH$8:$CH$151),--(CJ136=$CJ$8:$CJ$151),--(CP136&lt;$CP$8:$CP$151))+COUNTIF($CP$8:CP136,CP136))</f>
        <v/>
      </c>
      <c r="CB136" s="223" t="str">
        <f t="shared" ref="CB136:CB151" si="110">IFERROR(VLOOKUP(BZ136,selection,4,0),"")</f>
        <v/>
      </c>
      <c r="CC136" s="223" t="str">
        <f t="shared" ref="CC136:CC151" si="111">IFERROR(VLOOKUP(BZ136,selection,5,0),"")</f>
        <v/>
      </c>
      <c r="CD136" s="223" t="str">
        <f t="shared" ref="CD136:CD151" si="112">IFERROR(VLOOKUP(BZ136,selection,6,0),"")</f>
        <v/>
      </c>
      <c r="CE136" s="223" t="str">
        <f t="shared" ref="CE136:CE151" si="113">IFERROR(VLOOKUP(BZ136,selection,16,0),"")</f>
        <v/>
      </c>
      <c r="CF136" s="223" t="str">
        <f t="shared" ref="CF136:CF151" si="114">IFERROR(VLOOKUP(BZ136,selection,15,0),"")</f>
        <v/>
      </c>
      <c r="CG136" s="223" t="str">
        <f t="shared" ref="CG136:CG151" si="115">IFERROR(VLOOKUP(BZ136,selection,7,0),"")</f>
        <v/>
      </c>
      <c r="CH136" s="223" t="str">
        <f t="shared" ref="CH136:CH151" si="116">IFERROR(VLOOKUP(BZ136,selection,18,0),"")</f>
        <v/>
      </c>
      <c r="CI136" s="223" t="str">
        <f t="shared" ref="CI136:CI151" si="117">IFERROR(VLOOKUP(BZ136,selection,14,0),"")</f>
        <v/>
      </c>
      <c r="CJ136" s="223" t="str">
        <f t="shared" ref="CJ136:CJ151" si="118">IFERROR(VLOOKUP(BZ136,selection,19,0),"")</f>
        <v/>
      </c>
      <c r="CK136" s="223" t="str">
        <f t="shared" ref="CK136:CK151" si="119">IFERROR(CONCATENATE("वर्ष ",VLOOKUP(BZ136,selection,12,0)," / ","प्रतिशत ",VLOOKUP(BZ136,selection,13,0)*100),"")</f>
        <v/>
      </c>
      <c r="CL136" s="223" t="str">
        <f t="shared" ref="CL136:CL151" si="120">IFERROR(VLOOKUP(BZ136,selection,8,0),"")</f>
        <v/>
      </c>
      <c r="CM136" s="231" t="str">
        <f t="shared" ref="CM136:CM151" si="121">IFERROR(VLOOKUP(BZ136,selection,9,0)*75%,"")</f>
        <v/>
      </c>
      <c r="CN136" s="223" t="str">
        <f t="shared" ref="CN136:CN151" si="122">IFERROR(VLOOKUP(BZ136,selection,10,0),"")</f>
        <v/>
      </c>
      <c r="CO136" s="231" t="str">
        <f t="shared" ref="CO136:CO151" si="123">IFERROR(VLOOKUP(BZ136,selection,11,0)*25%,"")</f>
        <v/>
      </c>
      <c r="CP136" s="231" t="str">
        <f t="shared" si="79"/>
        <v/>
      </c>
      <c r="CQ136" s="223" t="str">
        <f>IF(CP136="","",SUMPRODUCT(--(CH136=$CH$8:$CH$151),--(CJ136=$CJ$8:$CJ$151),--(CP136&lt;$CP$8:$CP$151))+COUNTIF($CP$8:CP136,CP136))</f>
        <v/>
      </c>
    </row>
    <row r="137" spans="1:95" ht="29.1" customHeight="1">
      <c r="A137" s="212" t="str">
        <f t="shared" ref="A137:A151" si="124">IF(S137="","",VALUE(S137))</f>
        <v/>
      </c>
      <c r="B137" s="77">
        <v>130</v>
      </c>
      <c r="C137" s="16" t="str">
        <f t="shared" si="80"/>
        <v/>
      </c>
      <c r="D137" s="130" t="str">
        <f t="shared" si="81"/>
        <v/>
      </c>
      <c r="E137" s="130" t="str">
        <f t="shared" si="82"/>
        <v/>
      </c>
      <c r="F137" s="131" t="str">
        <f t="shared" si="83"/>
        <v/>
      </c>
      <c r="G137" s="131" t="str">
        <f t="shared" si="84"/>
        <v/>
      </c>
      <c r="H137" s="131" t="str">
        <f t="shared" si="85"/>
        <v/>
      </c>
      <c r="I137" s="132" t="str">
        <f t="shared" si="86"/>
        <v/>
      </c>
      <c r="J137" s="132" t="str">
        <f t="shared" si="87"/>
        <v/>
      </c>
      <c r="K137" s="16" t="str">
        <f t="shared" si="88"/>
        <v/>
      </c>
      <c r="L137" s="16" t="str">
        <f t="shared" si="89"/>
        <v/>
      </c>
      <c r="M137" s="132" t="str">
        <f t="shared" si="90"/>
        <v/>
      </c>
      <c r="N137" s="16" t="str">
        <f t="shared" si="91"/>
        <v/>
      </c>
      <c r="O137" s="133" t="str">
        <f t="shared" si="92"/>
        <v/>
      </c>
      <c r="P137" s="16" t="str">
        <f t="shared" si="93"/>
        <v/>
      </c>
      <c r="Q137" s="133" t="str">
        <f t="shared" si="94"/>
        <v/>
      </c>
      <c r="R137" s="133" t="str">
        <f t="shared" si="95"/>
        <v/>
      </c>
      <c r="S137" s="140" t="str">
        <f>IF(R137="","",SUMPRODUCT(--(L137=$L$8:$L$151),--(J137=$J$8:$J$151),--(R137&lt;$R$8:$R$151))+COUNTIF($R$8:R137,R137))</f>
        <v/>
      </c>
      <c r="U137" s="212"/>
      <c r="V137" s="223"/>
      <c r="BZ137" s="223">
        <v>130</v>
      </c>
      <c r="CA137" s="223" t="str">
        <f>IF(CP137="","",SUMPRODUCT(--(CH137=$CH$8:$CH$151),--(CJ137=$CJ$8:$CJ$151),--(CP137&lt;$CP$8:$CP$151))+COUNTIF($CP$8:CP137,CP137))</f>
        <v/>
      </c>
      <c r="CB137" s="223" t="str">
        <f t="shared" si="110"/>
        <v/>
      </c>
      <c r="CC137" s="223" t="str">
        <f t="shared" si="111"/>
        <v/>
      </c>
      <c r="CD137" s="223" t="str">
        <f t="shared" si="112"/>
        <v/>
      </c>
      <c r="CE137" s="223" t="str">
        <f t="shared" si="113"/>
        <v/>
      </c>
      <c r="CF137" s="223" t="str">
        <f t="shared" si="114"/>
        <v/>
      </c>
      <c r="CG137" s="223" t="str">
        <f t="shared" si="115"/>
        <v/>
      </c>
      <c r="CH137" s="223" t="str">
        <f t="shared" si="116"/>
        <v/>
      </c>
      <c r="CI137" s="223" t="str">
        <f t="shared" si="117"/>
        <v/>
      </c>
      <c r="CJ137" s="223" t="str">
        <f t="shared" si="118"/>
        <v/>
      </c>
      <c r="CK137" s="223" t="str">
        <f t="shared" si="119"/>
        <v/>
      </c>
      <c r="CL137" s="223" t="str">
        <f t="shared" si="120"/>
        <v/>
      </c>
      <c r="CM137" s="231" t="str">
        <f t="shared" si="121"/>
        <v/>
      </c>
      <c r="CN137" s="223" t="str">
        <f t="shared" si="122"/>
        <v/>
      </c>
      <c r="CO137" s="231" t="str">
        <f t="shared" si="123"/>
        <v/>
      </c>
      <c r="CP137" s="231" t="str">
        <f t="shared" ref="CP137:CP151" si="125">IFERROR(IF(CG137="","",SUM(CM137+CO137)),"")</f>
        <v/>
      </c>
      <c r="CQ137" s="223" t="str">
        <f>IF(CP137="","",SUMPRODUCT(--(CH137=$CH$8:$CH$151),--(CJ137=$CJ$8:$CJ$151),--(CP137&lt;$CP$8:$CP$151))+COUNTIF($CP$8:CP137,CP137))</f>
        <v/>
      </c>
    </row>
    <row r="138" spans="1:95" ht="29.1" customHeight="1">
      <c r="A138" s="212" t="str">
        <f t="shared" si="124"/>
        <v/>
      </c>
      <c r="B138" s="77">
        <v>131</v>
      </c>
      <c r="C138" s="16" t="str">
        <f t="shared" si="80"/>
        <v/>
      </c>
      <c r="D138" s="130" t="str">
        <f t="shared" si="81"/>
        <v/>
      </c>
      <c r="E138" s="130" t="str">
        <f t="shared" si="82"/>
        <v/>
      </c>
      <c r="F138" s="131" t="str">
        <f t="shared" si="83"/>
        <v/>
      </c>
      <c r="G138" s="131" t="str">
        <f t="shared" si="84"/>
        <v/>
      </c>
      <c r="H138" s="131" t="str">
        <f t="shared" si="85"/>
        <v/>
      </c>
      <c r="I138" s="132" t="str">
        <f t="shared" si="86"/>
        <v/>
      </c>
      <c r="J138" s="132" t="str">
        <f t="shared" si="87"/>
        <v/>
      </c>
      <c r="K138" s="16" t="str">
        <f t="shared" si="88"/>
        <v/>
      </c>
      <c r="L138" s="16" t="str">
        <f t="shared" si="89"/>
        <v/>
      </c>
      <c r="M138" s="132" t="str">
        <f t="shared" si="90"/>
        <v/>
      </c>
      <c r="N138" s="16" t="str">
        <f t="shared" si="91"/>
        <v/>
      </c>
      <c r="O138" s="133" t="str">
        <f t="shared" si="92"/>
        <v/>
      </c>
      <c r="P138" s="16" t="str">
        <f t="shared" si="93"/>
        <v/>
      </c>
      <c r="Q138" s="133" t="str">
        <f t="shared" si="94"/>
        <v/>
      </c>
      <c r="R138" s="133" t="str">
        <f t="shared" si="95"/>
        <v/>
      </c>
      <c r="S138" s="140" t="str">
        <f>IF(R138="","",SUMPRODUCT(--(L138=$L$8:$L$151),--(J138=$J$8:$J$151),--(R138&lt;$R$8:$R$151))+COUNTIF($R$8:R138,R138))</f>
        <v/>
      </c>
      <c r="U138" s="212"/>
      <c r="V138" s="223"/>
      <c r="BZ138" s="223">
        <v>131</v>
      </c>
      <c r="CA138" s="223" t="str">
        <f>IF(CP138="","",SUMPRODUCT(--(CH138=$CH$8:$CH$151),--(CJ138=$CJ$8:$CJ$151),--(CP138&lt;$CP$8:$CP$151))+COUNTIF($CP$8:CP138,CP138))</f>
        <v/>
      </c>
      <c r="CB138" s="223" t="str">
        <f t="shared" si="110"/>
        <v/>
      </c>
      <c r="CC138" s="223" t="str">
        <f t="shared" si="111"/>
        <v/>
      </c>
      <c r="CD138" s="223" t="str">
        <f t="shared" si="112"/>
        <v/>
      </c>
      <c r="CE138" s="223" t="str">
        <f t="shared" si="113"/>
        <v/>
      </c>
      <c r="CF138" s="223" t="str">
        <f t="shared" si="114"/>
        <v/>
      </c>
      <c r="CG138" s="223" t="str">
        <f t="shared" si="115"/>
        <v/>
      </c>
      <c r="CH138" s="223" t="str">
        <f t="shared" si="116"/>
        <v/>
      </c>
      <c r="CI138" s="223" t="str">
        <f t="shared" si="117"/>
        <v/>
      </c>
      <c r="CJ138" s="223" t="str">
        <f t="shared" si="118"/>
        <v/>
      </c>
      <c r="CK138" s="223" t="str">
        <f t="shared" si="119"/>
        <v/>
      </c>
      <c r="CL138" s="223" t="str">
        <f t="shared" si="120"/>
        <v/>
      </c>
      <c r="CM138" s="231" t="str">
        <f t="shared" si="121"/>
        <v/>
      </c>
      <c r="CN138" s="223" t="str">
        <f t="shared" si="122"/>
        <v/>
      </c>
      <c r="CO138" s="231" t="str">
        <f t="shared" si="123"/>
        <v/>
      </c>
      <c r="CP138" s="231" t="str">
        <f t="shared" si="125"/>
        <v/>
      </c>
      <c r="CQ138" s="223" t="str">
        <f>IF(CP138="","",SUMPRODUCT(--(CH138=$CH$8:$CH$151),--(CJ138=$CJ$8:$CJ$151),--(CP138&lt;$CP$8:$CP$151))+COUNTIF($CP$8:CP138,CP138))</f>
        <v/>
      </c>
    </row>
    <row r="139" spans="1:95" ht="29.1" customHeight="1">
      <c r="A139" s="212" t="str">
        <f t="shared" si="124"/>
        <v/>
      </c>
      <c r="B139" s="77">
        <v>132</v>
      </c>
      <c r="C139" s="16" t="str">
        <f t="shared" si="80"/>
        <v/>
      </c>
      <c r="D139" s="130" t="str">
        <f t="shared" si="81"/>
        <v/>
      </c>
      <c r="E139" s="130" t="str">
        <f t="shared" si="82"/>
        <v/>
      </c>
      <c r="F139" s="131" t="str">
        <f t="shared" si="83"/>
        <v/>
      </c>
      <c r="G139" s="131" t="str">
        <f t="shared" si="84"/>
        <v/>
      </c>
      <c r="H139" s="131" t="str">
        <f t="shared" si="85"/>
        <v/>
      </c>
      <c r="I139" s="132" t="str">
        <f t="shared" si="86"/>
        <v/>
      </c>
      <c r="J139" s="132" t="str">
        <f t="shared" si="87"/>
        <v/>
      </c>
      <c r="K139" s="16" t="str">
        <f t="shared" si="88"/>
        <v/>
      </c>
      <c r="L139" s="16" t="str">
        <f t="shared" si="89"/>
        <v/>
      </c>
      <c r="M139" s="132" t="str">
        <f t="shared" si="90"/>
        <v/>
      </c>
      <c r="N139" s="16" t="str">
        <f t="shared" si="91"/>
        <v/>
      </c>
      <c r="O139" s="133" t="str">
        <f t="shared" si="92"/>
        <v/>
      </c>
      <c r="P139" s="16" t="str">
        <f t="shared" si="93"/>
        <v/>
      </c>
      <c r="Q139" s="133" t="str">
        <f t="shared" si="94"/>
        <v/>
      </c>
      <c r="R139" s="133" t="str">
        <f t="shared" si="95"/>
        <v/>
      </c>
      <c r="S139" s="140" t="str">
        <f>IF(R139="","",SUMPRODUCT(--(L139=$L$8:$L$151),--(J139=$J$8:$J$151),--(R139&lt;$R$8:$R$151))+COUNTIF($R$8:R139,R139))</f>
        <v/>
      </c>
      <c r="U139" s="212"/>
      <c r="V139" s="223"/>
      <c r="BZ139" s="223">
        <v>132</v>
      </c>
      <c r="CA139" s="223" t="str">
        <f>IF(CP139="","",SUMPRODUCT(--(CH139=$CH$8:$CH$151),--(CJ139=$CJ$8:$CJ$151),--(CP139&lt;$CP$8:$CP$151))+COUNTIF($CP$8:CP139,CP139))</f>
        <v/>
      </c>
      <c r="CB139" s="223" t="str">
        <f t="shared" si="110"/>
        <v/>
      </c>
      <c r="CC139" s="223" t="str">
        <f t="shared" si="111"/>
        <v/>
      </c>
      <c r="CD139" s="223" t="str">
        <f t="shared" si="112"/>
        <v/>
      </c>
      <c r="CE139" s="223" t="str">
        <f t="shared" si="113"/>
        <v/>
      </c>
      <c r="CF139" s="223" t="str">
        <f t="shared" si="114"/>
        <v/>
      </c>
      <c r="CG139" s="223" t="str">
        <f t="shared" si="115"/>
        <v/>
      </c>
      <c r="CH139" s="223" t="str">
        <f t="shared" si="116"/>
        <v/>
      </c>
      <c r="CI139" s="223" t="str">
        <f t="shared" si="117"/>
        <v/>
      </c>
      <c r="CJ139" s="223" t="str">
        <f t="shared" si="118"/>
        <v/>
      </c>
      <c r="CK139" s="223" t="str">
        <f t="shared" si="119"/>
        <v/>
      </c>
      <c r="CL139" s="223" t="str">
        <f t="shared" si="120"/>
        <v/>
      </c>
      <c r="CM139" s="231" t="str">
        <f t="shared" si="121"/>
        <v/>
      </c>
      <c r="CN139" s="223" t="str">
        <f t="shared" si="122"/>
        <v/>
      </c>
      <c r="CO139" s="231" t="str">
        <f t="shared" si="123"/>
        <v/>
      </c>
      <c r="CP139" s="231" t="str">
        <f t="shared" si="125"/>
        <v/>
      </c>
      <c r="CQ139" s="223" t="str">
        <f>IF(CP139="","",SUMPRODUCT(--(CH139=$CH$8:$CH$151),--(CJ139=$CJ$8:$CJ$151),--(CP139&lt;$CP$8:$CP$151))+COUNTIF($CP$8:CP139,CP139))</f>
        <v/>
      </c>
    </row>
    <row r="140" spans="1:95" ht="29.1" customHeight="1">
      <c r="A140" s="212" t="str">
        <f t="shared" si="124"/>
        <v/>
      </c>
      <c r="B140" s="77">
        <v>133</v>
      </c>
      <c r="C140" s="16" t="str">
        <f t="shared" ref="C140:C151" si="126">IFERROR(IF(LEN(D140)&gt;=2,C139+1,""),"")</f>
        <v/>
      </c>
      <c r="D140" s="130" t="str">
        <f t="shared" ref="D140:D151" si="127">IFERROR(VLOOKUP(B140,subjectwise,4,0),"")</f>
        <v/>
      </c>
      <c r="E140" s="130" t="str">
        <f t="shared" ref="E140:E151" si="128">IFERROR(VLOOKUP(B140,subjectwise,5,0),"")</f>
        <v/>
      </c>
      <c r="F140" s="131" t="str">
        <f t="shared" ref="F140:F151" si="129">IFERROR(VLOOKUP(B140,subjectwise,6,0),"")</f>
        <v/>
      </c>
      <c r="G140" s="131" t="str">
        <f t="shared" ref="G140:G151" si="130">IFERROR(VLOOKUP(B140,subjectwise,17,0),"")</f>
        <v/>
      </c>
      <c r="H140" s="131" t="str">
        <f t="shared" ref="H140:H151" si="131">IFERROR(VLOOKUP(B140,subjectwise,16,0),"")</f>
        <v/>
      </c>
      <c r="I140" s="132" t="str">
        <f t="shared" ref="I140:I151" si="132">IFERROR(VLOOKUP(B140,subjectwise,7,0),"")</f>
        <v/>
      </c>
      <c r="J140" s="132" t="str">
        <f t="shared" ref="J140:J151" si="133">IFERROR(VLOOKUP(B140,subjectwise,19,0),"")</f>
        <v/>
      </c>
      <c r="K140" s="16" t="str">
        <f t="shared" ref="K140:K151" si="134">IFERROR(VLOOKUP(B140,subjectwise,14,0),"")</f>
        <v/>
      </c>
      <c r="L140" s="16" t="str">
        <f t="shared" ref="L140:L151" si="135">IFERROR(VLOOKUP(B140,subjectwise,15,0),"")</f>
        <v/>
      </c>
      <c r="M140" s="132" t="str">
        <f t="shared" ref="M140:M151" si="136">IFERROR(CONCATENATE("वर्ष ",VLOOKUP(B140,subjectwise,12,0)," / ","प्रतिशत ",VLOOKUP(B140,subjectwise,13,0)*100),"")</f>
        <v/>
      </c>
      <c r="N140" s="16" t="str">
        <f t="shared" ref="N140:N151" si="137">IFERROR(VLOOKUP(B140,subjectwise,8,0),"")</f>
        <v/>
      </c>
      <c r="O140" s="133" t="str">
        <f t="shared" ref="O140:O151" si="138">IFERROR(VLOOKUP(B140,subjectwise,9,0)*75%,"")</f>
        <v/>
      </c>
      <c r="P140" s="16" t="str">
        <f t="shared" ref="P140:P151" si="139">IFERROR(VLOOKUP(B140,subjectwise,10,0),"")</f>
        <v/>
      </c>
      <c r="Q140" s="133" t="str">
        <f t="shared" ref="Q140:Q151" si="140">IFERROR(VLOOKUP(B140,subjectwise,11,0)*25%,"")</f>
        <v/>
      </c>
      <c r="R140" s="133" t="str">
        <f t="shared" ref="R140:R151" si="141">IFERROR(IF(I140="","",SUM(O140+Q140)),"")</f>
        <v/>
      </c>
      <c r="S140" s="140" t="str">
        <f>IF(R140="","",SUMPRODUCT(--(L140=$L$8:$L$151),--(J140=$J$8:$J$151),--(R140&lt;$R$8:$R$151))+COUNTIF($R$8:R140,R140))</f>
        <v/>
      </c>
      <c r="U140" s="212"/>
      <c r="V140" s="223"/>
      <c r="BZ140" s="223">
        <v>133</v>
      </c>
      <c r="CA140" s="223" t="str">
        <f>IF(CP140="","",SUMPRODUCT(--(CH140=$CH$8:$CH$151),--(CJ140=$CJ$8:$CJ$151),--(CP140&lt;$CP$8:$CP$151))+COUNTIF($CP$8:CP140,CP140))</f>
        <v/>
      </c>
      <c r="CB140" s="223" t="str">
        <f t="shared" si="110"/>
        <v/>
      </c>
      <c r="CC140" s="223" t="str">
        <f t="shared" si="111"/>
        <v/>
      </c>
      <c r="CD140" s="223" t="str">
        <f t="shared" si="112"/>
        <v/>
      </c>
      <c r="CE140" s="223" t="str">
        <f t="shared" si="113"/>
        <v/>
      </c>
      <c r="CF140" s="223" t="str">
        <f t="shared" si="114"/>
        <v/>
      </c>
      <c r="CG140" s="223" t="str">
        <f t="shared" si="115"/>
        <v/>
      </c>
      <c r="CH140" s="223" t="str">
        <f t="shared" si="116"/>
        <v/>
      </c>
      <c r="CI140" s="223" t="str">
        <f t="shared" si="117"/>
        <v/>
      </c>
      <c r="CJ140" s="223" t="str">
        <f t="shared" si="118"/>
        <v/>
      </c>
      <c r="CK140" s="223" t="str">
        <f t="shared" si="119"/>
        <v/>
      </c>
      <c r="CL140" s="223" t="str">
        <f t="shared" si="120"/>
        <v/>
      </c>
      <c r="CM140" s="231" t="str">
        <f t="shared" si="121"/>
        <v/>
      </c>
      <c r="CN140" s="223" t="str">
        <f t="shared" si="122"/>
        <v/>
      </c>
      <c r="CO140" s="231" t="str">
        <f t="shared" si="123"/>
        <v/>
      </c>
      <c r="CP140" s="231" t="str">
        <f t="shared" si="125"/>
        <v/>
      </c>
      <c r="CQ140" s="223" t="str">
        <f>IF(CP140="","",SUMPRODUCT(--(CH140=$CH$8:$CH$151),--(CJ140=$CJ$8:$CJ$151),--(CP140&lt;$CP$8:$CP$151))+COUNTIF($CP$8:CP140,CP140))</f>
        <v/>
      </c>
    </row>
    <row r="141" spans="1:95" ht="29.1" customHeight="1">
      <c r="A141" s="212" t="str">
        <f t="shared" si="124"/>
        <v/>
      </c>
      <c r="B141" s="77">
        <v>134</v>
      </c>
      <c r="C141" s="16" t="str">
        <f t="shared" si="126"/>
        <v/>
      </c>
      <c r="D141" s="130" t="str">
        <f t="shared" si="127"/>
        <v/>
      </c>
      <c r="E141" s="130" t="str">
        <f t="shared" si="128"/>
        <v/>
      </c>
      <c r="F141" s="131" t="str">
        <f t="shared" si="129"/>
        <v/>
      </c>
      <c r="G141" s="131" t="str">
        <f t="shared" si="130"/>
        <v/>
      </c>
      <c r="H141" s="131" t="str">
        <f t="shared" si="131"/>
        <v/>
      </c>
      <c r="I141" s="132" t="str">
        <f t="shared" si="132"/>
        <v/>
      </c>
      <c r="J141" s="132" t="str">
        <f t="shared" si="133"/>
        <v/>
      </c>
      <c r="K141" s="16" t="str">
        <f t="shared" si="134"/>
        <v/>
      </c>
      <c r="L141" s="16" t="str">
        <f t="shared" si="135"/>
        <v/>
      </c>
      <c r="M141" s="132" t="str">
        <f t="shared" si="136"/>
        <v/>
      </c>
      <c r="N141" s="16" t="str">
        <f t="shared" si="137"/>
        <v/>
      </c>
      <c r="O141" s="133" t="str">
        <f t="shared" si="138"/>
        <v/>
      </c>
      <c r="P141" s="16" t="str">
        <f t="shared" si="139"/>
        <v/>
      </c>
      <c r="Q141" s="133" t="str">
        <f t="shared" si="140"/>
        <v/>
      </c>
      <c r="R141" s="133" t="str">
        <f t="shared" si="141"/>
        <v/>
      </c>
      <c r="S141" s="140" t="str">
        <f>IF(R141="","",SUMPRODUCT(--(L141=$L$8:$L$151),--(J141=$J$8:$J$151),--(R141&lt;$R$8:$R$151))+COUNTIF($R$8:R141,R141))</f>
        <v/>
      </c>
      <c r="U141" s="212"/>
      <c r="V141" s="223"/>
      <c r="BZ141" s="223">
        <v>134</v>
      </c>
      <c r="CA141" s="223" t="str">
        <f>IF(CP141="","",SUMPRODUCT(--(CH141=$CH$8:$CH$151),--(CJ141=$CJ$8:$CJ$151),--(CP141&lt;$CP$8:$CP$151))+COUNTIF($CP$8:CP141,CP141))</f>
        <v/>
      </c>
      <c r="CB141" s="223" t="str">
        <f t="shared" si="110"/>
        <v/>
      </c>
      <c r="CC141" s="223" t="str">
        <f t="shared" si="111"/>
        <v/>
      </c>
      <c r="CD141" s="223" t="str">
        <f t="shared" si="112"/>
        <v/>
      </c>
      <c r="CE141" s="223" t="str">
        <f t="shared" si="113"/>
        <v/>
      </c>
      <c r="CF141" s="223" t="str">
        <f t="shared" si="114"/>
        <v/>
      </c>
      <c r="CG141" s="223" t="str">
        <f t="shared" si="115"/>
        <v/>
      </c>
      <c r="CH141" s="223" t="str">
        <f t="shared" si="116"/>
        <v/>
      </c>
      <c r="CI141" s="223" t="str">
        <f t="shared" si="117"/>
        <v/>
      </c>
      <c r="CJ141" s="223" t="str">
        <f t="shared" si="118"/>
        <v/>
      </c>
      <c r="CK141" s="223" t="str">
        <f t="shared" si="119"/>
        <v/>
      </c>
      <c r="CL141" s="223" t="str">
        <f t="shared" si="120"/>
        <v/>
      </c>
      <c r="CM141" s="231" t="str">
        <f t="shared" si="121"/>
        <v/>
      </c>
      <c r="CN141" s="223" t="str">
        <f t="shared" si="122"/>
        <v/>
      </c>
      <c r="CO141" s="231" t="str">
        <f t="shared" si="123"/>
        <v/>
      </c>
      <c r="CP141" s="231" t="str">
        <f t="shared" si="125"/>
        <v/>
      </c>
      <c r="CQ141" s="223" t="str">
        <f>IF(CP141="","",SUMPRODUCT(--(CH141=$CH$8:$CH$151),--(CJ141=$CJ$8:$CJ$151),--(CP141&lt;$CP$8:$CP$151))+COUNTIF($CP$8:CP141,CP141))</f>
        <v/>
      </c>
    </row>
    <row r="142" spans="1:95" ht="29.1" customHeight="1">
      <c r="A142" s="212" t="str">
        <f t="shared" si="124"/>
        <v/>
      </c>
      <c r="B142" s="77">
        <v>135</v>
      </c>
      <c r="C142" s="16" t="str">
        <f t="shared" si="126"/>
        <v/>
      </c>
      <c r="D142" s="130" t="str">
        <f t="shared" si="127"/>
        <v/>
      </c>
      <c r="E142" s="130" t="str">
        <f t="shared" si="128"/>
        <v/>
      </c>
      <c r="F142" s="131" t="str">
        <f t="shared" si="129"/>
        <v/>
      </c>
      <c r="G142" s="131" t="str">
        <f t="shared" si="130"/>
        <v/>
      </c>
      <c r="H142" s="131" t="str">
        <f t="shared" si="131"/>
        <v/>
      </c>
      <c r="I142" s="132" t="str">
        <f t="shared" si="132"/>
        <v/>
      </c>
      <c r="J142" s="132" t="str">
        <f t="shared" si="133"/>
        <v/>
      </c>
      <c r="K142" s="16" t="str">
        <f t="shared" si="134"/>
        <v/>
      </c>
      <c r="L142" s="16" t="str">
        <f t="shared" si="135"/>
        <v/>
      </c>
      <c r="M142" s="132" t="str">
        <f t="shared" si="136"/>
        <v/>
      </c>
      <c r="N142" s="16" t="str">
        <f t="shared" si="137"/>
        <v/>
      </c>
      <c r="O142" s="133" t="str">
        <f t="shared" si="138"/>
        <v/>
      </c>
      <c r="P142" s="16" t="str">
        <f t="shared" si="139"/>
        <v/>
      </c>
      <c r="Q142" s="133" t="str">
        <f t="shared" si="140"/>
        <v/>
      </c>
      <c r="R142" s="133" t="str">
        <f t="shared" si="141"/>
        <v/>
      </c>
      <c r="S142" s="140" t="str">
        <f>IF(R142="","",SUMPRODUCT(--(L142=$L$8:$L$151),--(J142=$J$8:$J$151),--(R142&lt;$R$8:$R$151))+COUNTIF($R$8:R142,R142))</f>
        <v/>
      </c>
      <c r="U142" s="212"/>
      <c r="V142" s="223"/>
      <c r="BZ142" s="223">
        <v>135</v>
      </c>
      <c r="CA142" s="223" t="str">
        <f>IF(CP142="","",SUMPRODUCT(--(CH142=$CH$8:$CH$151),--(CJ142=$CJ$8:$CJ$151),--(CP142&lt;$CP$8:$CP$151))+COUNTIF($CP$8:CP142,CP142))</f>
        <v/>
      </c>
      <c r="CB142" s="223" t="str">
        <f t="shared" si="110"/>
        <v/>
      </c>
      <c r="CC142" s="223" t="str">
        <f t="shared" si="111"/>
        <v/>
      </c>
      <c r="CD142" s="223" t="str">
        <f t="shared" si="112"/>
        <v/>
      </c>
      <c r="CE142" s="223" t="str">
        <f t="shared" si="113"/>
        <v/>
      </c>
      <c r="CF142" s="223" t="str">
        <f t="shared" si="114"/>
        <v/>
      </c>
      <c r="CG142" s="223" t="str">
        <f t="shared" si="115"/>
        <v/>
      </c>
      <c r="CH142" s="223" t="str">
        <f t="shared" si="116"/>
        <v/>
      </c>
      <c r="CI142" s="223" t="str">
        <f t="shared" si="117"/>
        <v/>
      </c>
      <c r="CJ142" s="223" t="str">
        <f t="shared" si="118"/>
        <v/>
      </c>
      <c r="CK142" s="223" t="str">
        <f t="shared" si="119"/>
        <v/>
      </c>
      <c r="CL142" s="223" t="str">
        <f t="shared" si="120"/>
        <v/>
      </c>
      <c r="CM142" s="231" t="str">
        <f t="shared" si="121"/>
        <v/>
      </c>
      <c r="CN142" s="223" t="str">
        <f t="shared" si="122"/>
        <v/>
      </c>
      <c r="CO142" s="231" t="str">
        <f t="shared" si="123"/>
        <v/>
      </c>
      <c r="CP142" s="231" t="str">
        <f t="shared" si="125"/>
        <v/>
      </c>
      <c r="CQ142" s="223" t="str">
        <f>IF(CP142="","",SUMPRODUCT(--(CH142=$CH$8:$CH$151),--(CJ142=$CJ$8:$CJ$151),--(CP142&lt;$CP$8:$CP$151))+COUNTIF($CP$8:CP142,CP142))</f>
        <v/>
      </c>
    </row>
    <row r="143" spans="1:95" ht="29.1" customHeight="1">
      <c r="A143" s="212" t="str">
        <f t="shared" si="124"/>
        <v/>
      </c>
      <c r="B143" s="77">
        <v>136</v>
      </c>
      <c r="C143" s="16" t="str">
        <f t="shared" si="126"/>
        <v/>
      </c>
      <c r="D143" s="130" t="str">
        <f t="shared" si="127"/>
        <v/>
      </c>
      <c r="E143" s="130" t="str">
        <f t="shared" si="128"/>
        <v/>
      </c>
      <c r="F143" s="131" t="str">
        <f t="shared" si="129"/>
        <v/>
      </c>
      <c r="G143" s="131" t="str">
        <f t="shared" si="130"/>
        <v/>
      </c>
      <c r="H143" s="131" t="str">
        <f t="shared" si="131"/>
        <v/>
      </c>
      <c r="I143" s="132" t="str">
        <f t="shared" si="132"/>
        <v/>
      </c>
      <c r="J143" s="132" t="str">
        <f t="shared" si="133"/>
        <v/>
      </c>
      <c r="K143" s="16" t="str">
        <f t="shared" si="134"/>
        <v/>
      </c>
      <c r="L143" s="16" t="str">
        <f t="shared" si="135"/>
        <v/>
      </c>
      <c r="M143" s="132" t="str">
        <f t="shared" si="136"/>
        <v/>
      </c>
      <c r="N143" s="16" t="str">
        <f t="shared" si="137"/>
        <v/>
      </c>
      <c r="O143" s="133" t="str">
        <f t="shared" si="138"/>
        <v/>
      </c>
      <c r="P143" s="16" t="str">
        <f t="shared" si="139"/>
        <v/>
      </c>
      <c r="Q143" s="133" t="str">
        <f t="shared" si="140"/>
        <v/>
      </c>
      <c r="R143" s="133" t="str">
        <f t="shared" si="141"/>
        <v/>
      </c>
      <c r="S143" s="140" t="str">
        <f>IF(R143="","",SUMPRODUCT(--(L143=$L$8:$L$151),--(J143=$J$8:$J$151),--(R143&lt;$R$8:$R$151))+COUNTIF($R$8:R143,R143))</f>
        <v/>
      </c>
      <c r="U143" s="212"/>
      <c r="V143" s="223"/>
      <c r="BZ143" s="223">
        <v>136</v>
      </c>
      <c r="CA143" s="223" t="str">
        <f>IF(CP143="","",SUMPRODUCT(--(CH143=$CH$8:$CH$151),--(CJ143=$CJ$8:$CJ$151),--(CP143&lt;$CP$8:$CP$151))+COUNTIF($CP$8:CP143,CP143))</f>
        <v/>
      </c>
      <c r="CB143" s="223" t="str">
        <f t="shared" si="110"/>
        <v/>
      </c>
      <c r="CC143" s="223" t="str">
        <f t="shared" si="111"/>
        <v/>
      </c>
      <c r="CD143" s="223" t="str">
        <f t="shared" si="112"/>
        <v/>
      </c>
      <c r="CE143" s="223" t="str">
        <f t="shared" si="113"/>
        <v/>
      </c>
      <c r="CF143" s="223" t="str">
        <f t="shared" si="114"/>
        <v/>
      </c>
      <c r="CG143" s="223" t="str">
        <f t="shared" si="115"/>
        <v/>
      </c>
      <c r="CH143" s="223" t="str">
        <f t="shared" si="116"/>
        <v/>
      </c>
      <c r="CI143" s="223" t="str">
        <f t="shared" si="117"/>
        <v/>
      </c>
      <c r="CJ143" s="223" t="str">
        <f t="shared" si="118"/>
        <v/>
      </c>
      <c r="CK143" s="223" t="str">
        <f t="shared" si="119"/>
        <v/>
      </c>
      <c r="CL143" s="223" t="str">
        <f t="shared" si="120"/>
        <v/>
      </c>
      <c r="CM143" s="231" t="str">
        <f t="shared" si="121"/>
        <v/>
      </c>
      <c r="CN143" s="223" t="str">
        <f t="shared" si="122"/>
        <v/>
      </c>
      <c r="CO143" s="231" t="str">
        <f t="shared" si="123"/>
        <v/>
      </c>
      <c r="CP143" s="231" t="str">
        <f t="shared" si="125"/>
        <v/>
      </c>
      <c r="CQ143" s="223" t="str">
        <f>IF(CP143="","",SUMPRODUCT(--(CH143=$CH$8:$CH$151),--(CJ143=$CJ$8:$CJ$151),--(CP143&lt;$CP$8:$CP$151))+COUNTIF($CP$8:CP143,CP143))</f>
        <v/>
      </c>
    </row>
    <row r="144" spans="1:95" ht="29.1" customHeight="1">
      <c r="A144" s="212" t="str">
        <f t="shared" si="124"/>
        <v/>
      </c>
      <c r="B144" s="77">
        <v>137</v>
      </c>
      <c r="C144" s="16" t="str">
        <f t="shared" si="126"/>
        <v/>
      </c>
      <c r="D144" s="130" t="str">
        <f t="shared" si="127"/>
        <v/>
      </c>
      <c r="E144" s="130" t="str">
        <f t="shared" si="128"/>
        <v/>
      </c>
      <c r="F144" s="131" t="str">
        <f t="shared" si="129"/>
        <v/>
      </c>
      <c r="G144" s="131" t="str">
        <f t="shared" si="130"/>
        <v/>
      </c>
      <c r="H144" s="131" t="str">
        <f t="shared" si="131"/>
        <v/>
      </c>
      <c r="I144" s="132" t="str">
        <f t="shared" si="132"/>
        <v/>
      </c>
      <c r="J144" s="132" t="str">
        <f t="shared" si="133"/>
        <v/>
      </c>
      <c r="K144" s="16" t="str">
        <f t="shared" si="134"/>
        <v/>
      </c>
      <c r="L144" s="16" t="str">
        <f t="shared" si="135"/>
        <v/>
      </c>
      <c r="M144" s="132" t="str">
        <f t="shared" si="136"/>
        <v/>
      </c>
      <c r="N144" s="16" t="str">
        <f t="shared" si="137"/>
        <v/>
      </c>
      <c r="O144" s="133" t="str">
        <f t="shared" si="138"/>
        <v/>
      </c>
      <c r="P144" s="16" t="str">
        <f t="shared" si="139"/>
        <v/>
      </c>
      <c r="Q144" s="133" t="str">
        <f t="shared" si="140"/>
        <v/>
      </c>
      <c r="R144" s="133" t="str">
        <f t="shared" si="141"/>
        <v/>
      </c>
      <c r="S144" s="140" t="str">
        <f>IF(R144="","",SUMPRODUCT(--(L144=$L$8:$L$151),--(J144=$J$8:$J$151),--(R144&lt;$R$8:$R$151))+COUNTIF($R$8:R144,R144))</f>
        <v/>
      </c>
      <c r="U144" s="212"/>
      <c r="V144" s="223"/>
      <c r="BZ144" s="223">
        <v>137</v>
      </c>
      <c r="CA144" s="223" t="str">
        <f>IF(CP144="","",SUMPRODUCT(--(CH144=$CH$8:$CH$151),--(CJ144=$CJ$8:$CJ$151),--(CP144&lt;$CP$8:$CP$151))+COUNTIF($CP$8:CP144,CP144))</f>
        <v/>
      </c>
      <c r="CB144" s="223" t="str">
        <f t="shared" si="110"/>
        <v/>
      </c>
      <c r="CC144" s="223" t="str">
        <f t="shared" si="111"/>
        <v/>
      </c>
      <c r="CD144" s="223" t="str">
        <f t="shared" si="112"/>
        <v/>
      </c>
      <c r="CE144" s="223" t="str">
        <f t="shared" si="113"/>
        <v/>
      </c>
      <c r="CF144" s="223" t="str">
        <f t="shared" si="114"/>
        <v/>
      </c>
      <c r="CG144" s="223" t="str">
        <f t="shared" si="115"/>
        <v/>
      </c>
      <c r="CH144" s="223" t="str">
        <f t="shared" si="116"/>
        <v/>
      </c>
      <c r="CI144" s="223" t="str">
        <f t="shared" si="117"/>
        <v/>
      </c>
      <c r="CJ144" s="223" t="str">
        <f t="shared" si="118"/>
        <v/>
      </c>
      <c r="CK144" s="223" t="str">
        <f t="shared" si="119"/>
        <v/>
      </c>
      <c r="CL144" s="223" t="str">
        <f t="shared" si="120"/>
        <v/>
      </c>
      <c r="CM144" s="231" t="str">
        <f t="shared" si="121"/>
        <v/>
      </c>
      <c r="CN144" s="223" t="str">
        <f t="shared" si="122"/>
        <v/>
      </c>
      <c r="CO144" s="231" t="str">
        <f t="shared" si="123"/>
        <v/>
      </c>
      <c r="CP144" s="231" t="str">
        <f t="shared" si="125"/>
        <v/>
      </c>
      <c r="CQ144" s="223" t="str">
        <f>IF(CP144="","",SUMPRODUCT(--(CH144=$CH$8:$CH$151),--(CJ144=$CJ$8:$CJ$151),--(CP144&lt;$CP$8:$CP$151))+COUNTIF($CP$8:CP144,CP144))</f>
        <v/>
      </c>
    </row>
    <row r="145" spans="1:95" ht="29.1" customHeight="1">
      <c r="A145" s="212" t="str">
        <f t="shared" si="124"/>
        <v/>
      </c>
      <c r="B145" s="77">
        <v>138</v>
      </c>
      <c r="C145" s="16" t="str">
        <f t="shared" si="126"/>
        <v/>
      </c>
      <c r="D145" s="130" t="str">
        <f t="shared" si="127"/>
        <v/>
      </c>
      <c r="E145" s="130" t="str">
        <f t="shared" si="128"/>
        <v/>
      </c>
      <c r="F145" s="131" t="str">
        <f t="shared" si="129"/>
        <v/>
      </c>
      <c r="G145" s="131" t="str">
        <f t="shared" si="130"/>
        <v/>
      </c>
      <c r="H145" s="131" t="str">
        <f t="shared" si="131"/>
        <v/>
      </c>
      <c r="I145" s="132" t="str">
        <f t="shared" si="132"/>
        <v/>
      </c>
      <c r="J145" s="132" t="str">
        <f t="shared" si="133"/>
        <v/>
      </c>
      <c r="K145" s="16" t="str">
        <f t="shared" si="134"/>
        <v/>
      </c>
      <c r="L145" s="16" t="str">
        <f t="shared" si="135"/>
        <v/>
      </c>
      <c r="M145" s="132" t="str">
        <f t="shared" si="136"/>
        <v/>
      </c>
      <c r="N145" s="16" t="str">
        <f t="shared" si="137"/>
        <v/>
      </c>
      <c r="O145" s="133" t="str">
        <f t="shared" si="138"/>
        <v/>
      </c>
      <c r="P145" s="16" t="str">
        <f t="shared" si="139"/>
        <v/>
      </c>
      <c r="Q145" s="133" t="str">
        <f t="shared" si="140"/>
        <v/>
      </c>
      <c r="R145" s="133" t="str">
        <f t="shared" si="141"/>
        <v/>
      </c>
      <c r="S145" s="140" t="str">
        <f>IF(R145="","",SUMPRODUCT(--(L145=$L$8:$L$151),--(J145=$J$8:$J$151),--(R145&lt;$R$8:$R$151))+COUNTIF($R$8:R145,R145))</f>
        <v/>
      </c>
      <c r="U145" s="212"/>
      <c r="V145" s="223"/>
      <c r="BZ145" s="223">
        <v>138</v>
      </c>
      <c r="CA145" s="223" t="str">
        <f>IF(CP145="","",SUMPRODUCT(--(CH145=$CH$8:$CH$151),--(CJ145=$CJ$8:$CJ$151),--(CP145&lt;$CP$8:$CP$151))+COUNTIF($CP$8:CP145,CP145))</f>
        <v/>
      </c>
      <c r="CB145" s="223" t="str">
        <f t="shared" si="110"/>
        <v/>
      </c>
      <c r="CC145" s="223" t="str">
        <f t="shared" si="111"/>
        <v/>
      </c>
      <c r="CD145" s="223" t="str">
        <f t="shared" si="112"/>
        <v/>
      </c>
      <c r="CE145" s="223" t="str">
        <f t="shared" si="113"/>
        <v/>
      </c>
      <c r="CF145" s="223" t="str">
        <f t="shared" si="114"/>
        <v/>
      </c>
      <c r="CG145" s="223" t="str">
        <f t="shared" si="115"/>
        <v/>
      </c>
      <c r="CH145" s="223" t="str">
        <f t="shared" si="116"/>
        <v/>
      </c>
      <c r="CI145" s="223" t="str">
        <f t="shared" si="117"/>
        <v/>
      </c>
      <c r="CJ145" s="223" t="str">
        <f t="shared" si="118"/>
        <v/>
      </c>
      <c r="CK145" s="223" t="str">
        <f t="shared" si="119"/>
        <v/>
      </c>
      <c r="CL145" s="223" t="str">
        <f t="shared" si="120"/>
        <v/>
      </c>
      <c r="CM145" s="231" t="str">
        <f t="shared" si="121"/>
        <v/>
      </c>
      <c r="CN145" s="223" t="str">
        <f t="shared" si="122"/>
        <v/>
      </c>
      <c r="CO145" s="231" t="str">
        <f t="shared" si="123"/>
        <v/>
      </c>
      <c r="CP145" s="231" t="str">
        <f t="shared" si="125"/>
        <v/>
      </c>
      <c r="CQ145" s="223" t="str">
        <f>IF(CP145="","",SUMPRODUCT(--(CH145=$CH$8:$CH$151),--(CJ145=$CJ$8:$CJ$151),--(CP145&lt;$CP$8:$CP$151))+COUNTIF($CP$8:CP145,CP145))</f>
        <v/>
      </c>
    </row>
    <row r="146" spans="1:95" ht="29.1" customHeight="1">
      <c r="A146" s="212" t="str">
        <f t="shared" si="124"/>
        <v/>
      </c>
      <c r="B146" s="77">
        <v>139</v>
      </c>
      <c r="C146" s="16" t="str">
        <f t="shared" si="126"/>
        <v/>
      </c>
      <c r="D146" s="130" t="str">
        <f t="shared" si="127"/>
        <v/>
      </c>
      <c r="E146" s="130" t="str">
        <f t="shared" si="128"/>
        <v/>
      </c>
      <c r="F146" s="131" t="str">
        <f t="shared" si="129"/>
        <v/>
      </c>
      <c r="G146" s="131" t="str">
        <f t="shared" si="130"/>
        <v/>
      </c>
      <c r="H146" s="131" t="str">
        <f t="shared" si="131"/>
        <v/>
      </c>
      <c r="I146" s="132" t="str">
        <f t="shared" si="132"/>
        <v/>
      </c>
      <c r="J146" s="132" t="str">
        <f t="shared" si="133"/>
        <v/>
      </c>
      <c r="K146" s="16" t="str">
        <f t="shared" si="134"/>
        <v/>
      </c>
      <c r="L146" s="16" t="str">
        <f t="shared" si="135"/>
        <v/>
      </c>
      <c r="M146" s="132" t="str">
        <f t="shared" si="136"/>
        <v/>
      </c>
      <c r="N146" s="16" t="str">
        <f t="shared" si="137"/>
        <v/>
      </c>
      <c r="O146" s="133" t="str">
        <f t="shared" si="138"/>
        <v/>
      </c>
      <c r="P146" s="16" t="str">
        <f t="shared" si="139"/>
        <v/>
      </c>
      <c r="Q146" s="133" t="str">
        <f t="shared" si="140"/>
        <v/>
      </c>
      <c r="R146" s="133" t="str">
        <f t="shared" si="141"/>
        <v/>
      </c>
      <c r="S146" s="140" t="str">
        <f>IF(R146="","",SUMPRODUCT(--(L146=$L$8:$L$151),--(J146=$J$8:$J$151),--(R146&lt;$R$8:$R$151))+COUNTIF($R$8:R146,R146))</f>
        <v/>
      </c>
      <c r="U146" s="212"/>
      <c r="V146" s="223"/>
      <c r="BZ146" s="223">
        <v>139</v>
      </c>
      <c r="CA146" s="223" t="str">
        <f>IF(CP146="","",SUMPRODUCT(--(CH146=$CH$8:$CH$151),--(CJ146=$CJ$8:$CJ$151),--(CP146&lt;$CP$8:$CP$151))+COUNTIF($CP$8:CP146,CP146))</f>
        <v/>
      </c>
      <c r="CB146" s="223" t="str">
        <f t="shared" si="110"/>
        <v/>
      </c>
      <c r="CC146" s="223" t="str">
        <f t="shared" si="111"/>
        <v/>
      </c>
      <c r="CD146" s="223" t="str">
        <f t="shared" si="112"/>
        <v/>
      </c>
      <c r="CE146" s="223" t="str">
        <f t="shared" si="113"/>
        <v/>
      </c>
      <c r="CF146" s="223" t="str">
        <f t="shared" si="114"/>
        <v/>
      </c>
      <c r="CG146" s="223" t="str">
        <f t="shared" si="115"/>
        <v/>
      </c>
      <c r="CH146" s="223" t="str">
        <f t="shared" si="116"/>
        <v/>
      </c>
      <c r="CI146" s="223" t="str">
        <f t="shared" si="117"/>
        <v/>
      </c>
      <c r="CJ146" s="223" t="str">
        <f t="shared" si="118"/>
        <v/>
      </c>
      <c r="CK146" s="223" t="str">
        <f t="shared" si="119"/>
        <v/>
      </c>
      <c r="CL146" s="223" t="str">
        <f t="shared" si="120"/>
        <v/>
      </c>
      <c r="CM146" s="231" t="str">
        <f t="shared" si="121"/>
        <v/>
      </c>
      <c r="CN146" s="223" t="str">
        <f t="shared" si="122"/>
        <v/>
      </c>
      <c r="CO146" s="231" t="str">
        <f t="shared" si="123"/>
        <v/>
      </c>
      <c r="CP146" s="231" t="str">
        <f t="shared" si="125"/>
        <v/>
      </c>
      <c r="CQ146" s="223" t="str">
        <f>IF(CP146="","",SUMPRODUCT(--(CH146=$CH$8:$CH$151),--(CJ146=$CJ$8:$CJ$151),--(CP146&lt;$CP$8:$CP$151))+COUNTIF($CP$8:CP146,CP146))</f>
        <v/>
      </c>
    </row>
    <row r="147" spans="1:95" ht="29.1" customHeight="1">
      <c r="A147" s="212" t="str">
        <f t="shared" si="124"/>
        <v/>
      </c>
      <c r="B147" s="77">
        <v>140</v>
      </c>
      <c r="C147" s="16" t="str">
        <f t="shared" si="126"/>
        <v/>
      </c>
      <c r="D147" s="130" t="str">
        <f t="shared" si="127"/>
        <v/>
      </c>
      <c r="E147" s="130" t="str">
        <f t="shared" si="128"/>
        <v/>
      </c>
      <c r="F147" s="131" t="str">
        <f t="shared" si="129"/>
        <v/>
      </c>
      <c r="G147" s="131" t="str">
        <f t="shared" si="130"/>
        <v/>
      </c>
      <c r="H147" s="131" t="str">
        <f t="shared" si="131"/>
        <v/>
      </c>
      <c r="I147" s="132" t="str">
        <f t="shared" si="132"/>
        <v/>
      </c>
      <c r="J147" s="132" t="str">
        <f t="shared" si="133"/>
        <v/>
      </c>
      <c r="K147" s="16" t="str">
        <f t="shared" si="134"/>
        <v/>
      </c>
      <c r="L147" s="16" t="str">
        <f t="shared" si="135"/>
        <v/>
      </c>
      <c r="M147" s="132" t="str">
        <f t="shared" si="136"/>
        <v/>
      </c>
      <c r="N147" s="16" t="str">
        <f t="shared" si="137"/>
        <v/>
      </c>
      <c r="O147" s="133" t="str">
        <f t="shared" si="138"/>
        <v/>
      </c>
      <c r="P147" s="16" t="str">
        <f t="shared" si="139"/>
        <v/>
      </c>
      <c r="Q147" s="133" t="str">
        <f t="shared" si="140"/>
        <v/>
      </c>
      <c r="R147" s="133" t="str">
        <f t="shared" si="141"/>
        <v/>
      </c>
      <c r="S147" s="140" t="str">
        <f>IF(R147="","",SUMPRODUCT(--(L147=$L$8:$L$151),--(J147=$J$8:$J$151),--(R147&lt;$R$8:$R$151))+COUNTIF($R$8:R147,R147))</f>
        <v/>
      </c>
      <c r="U147" s="212"/>
      <c r="V147" s="223"/>
      <c r="BZ147" s="223">
        <v>140</v>
      </c>
      <c r="CA147" s="223" t="str">
        <f>IF(CP147="","",SUMPRODUCT(--(CH147=$CH$8:$CH$151),--(CJ147=$CJ$8:$CJ$151),--(CP147&lt;$CP$8:$CP$151))+COUNTIF($CP$8:CP147,CP147))</f>
        <v/>
      </c>
      <c r="CB147" s="223" t="str">
        <f t="shared" si="110"/>
        <v/>
      </c>
      <c r="CC147" s="223" t="str">
        <f t="shared" si="111"/>
        <v/>
      </c>
      <c r="CD147" s="223" t="str">
        <f t="shared" si="112"/>
        <v/>
      </c>
      <c r="CE147" s="223" t="str">
        <f t="shared" si="113"/>
        <v/>
      </c>
      <c r="CF147" s="223" t="str">
        <f t="shared" si="114"/>
        <v/>
      </c>
      <c r="CG147" s="223" t="str">
        <f t="shared" si="115"/>
        <v/>
      </c>
      <c r="CH147" s="223" t="str">
        <f t="shared" si="116"/>
        <v/>
      </c>
      <c r="CI147" s="223" t="str">
        <f t="shared" si="117"/>
        <v/>
      </c>
      <c r="CJ147" s="223" t="str">
        <f t="shared" si="118"/>
        <v/>
      </c>
      <c r="CK147" s="223" t="str">
        <f t="shared" si="119"/>
        <v/>
      </c>
      <c r="CL147" s="223" t="str">
        <f t="shared" si="120"/>
        <v/>
      </c>
      <c r="CM147" s="231" t="str">
        <f t="shared" si="121"/>
        <v/>
      </c>
      <c r="CN147" s="223" t="str">
        <f t="shared" si="122"/>
        <v/>
      </c>
      <c r="CO147" s="231" t="str">
        <f t="shared" si="123"/>
        <v/>
      </c>
      <c r="CP147" s="231" t="str">
        <f t="shared" si="125"/>
        <v/>
      </c>
      <c r="CQ147" s="223" t="str">
        <f>IF(CP147="","",SUMPRODUCT(--(CH147=$CH$8:$CH$151),--(CJ147=$CJ$8:$CJ$151),--(CP147&lt;$CP$8:$CP$151))+COUNTIF($CP$8:CP147,CP147))</f>
        <v/>
      </c>
    </row>
    <row r="148" spans="1:95" ht="29.1" customHeight="1">
      <c r="A148" s="212" t="str">
        <f t="shared" si="124"/>
        <v/>
      </c>
      <c r="B148" s="77">
        <v>141</v>
      </c>
      <c r="C148" s="16" t="str">
        <f t="shared" si="126"/>
        <v/>
      </c>
      <c r="D148" s="130" t="str">
        <f t="shared" si="127"/>
        <v/>
      </c>
      <c r="E148" s="130" t="str">
        <f t="shared" si="128"/>
        <v/>
      </c>
      <c r="F148" s="131" t="str">
        <f t="shared" si="129"/>
        <v/>
      </c>
      <c r="G148" s="131" t="str">
        <f t="shared" si="130"/>
        <v/>
      </c>
      <c r="H148" s="131" t="str">
        <f t="shared" si="131"/>
        <v/>
      </c>
      <c r="I148" s="132" t="str">
        <f t="shared" si="132"/>
        <v/>
      </c>
      <c r="J148" s="132" t="str">
        <f t="shared" si="133"/>
        <v/>
      </c>
      <c r="K148" s="16" t="str">
        <f t="shared" si="134"/>
        <v/>
      </c>
      <c r="L148" s="16" t="str">
        <f t="shared" si="135"/>
        <v/>
      </c>
      <c r="M148" s="132" t="str">
        <f t="shared" si="136"/>
        <v/>
      </c>
      <c r="N148" s="16" t="str">
        <f t="shared" si="137"/>
        <v/>
      </c>
      <c r="O148" s="133" t="str">
        <f t="shared" si="138"/>
        <v/>
      </c>
      <c r="P148" s="16" t="str">
        <f t="shared" si="139"/>
        <v/>
      </c>
      <c r="Q148" s="133" t="str">
        <f t="shared" si="140"/>
        <v/>
      </c>
      <c r="R148" s="133" t="str">
        <f t="shared" si="141"/>
        <v/>
      </c>
      <c r="S148" s="140" t="str">
        <f>IF(R148="","",SUMPRODUCT(--(L148=$L$8:$L$151),--(J148=$J$8:$J$151),--(R148&lt;$R$8:$R$151))+COUNTIF($R$8:R148,R148))</f>
        <v/>
      </c>
      <c r="U148" s="212"/>
      <c r="V148" s="223"/>
      <c r="BZ148" s="223">
        <v>141</v>
      </c>
      <c r="CA148" s="223" t="str">
        <f>IF(CP148="","",SUMPRODUCT(--(CH148=$CH$8:$CH$151),--(CJ148=$CJ$8:$CJ$151),--(CP148&lt;$CP$8:$CP$151))+COUNTIF($CP$8:CP148,CP148))</f>
        <v/>
      </c>
      <c r="CB148" s="223" t="str">
        <f t="shared" si="110"/>
        <v/>
      </c>
      <c r="CC148" s="223" t="str">
        <f t="shared" si="111"/>
        <v/>
      </c>
      <c r="CD148" s="223" t="str">
        <f t="shared" si="112"/>
        <v/>
      </c>
      <c r="CE148" s="223" t="str">
        <f t="shared" si="113"/>
        <v/>
      </c>
      <c r="CF148" s="223" t="str">
        <f t="shared" si="114"/>
        <v/>
      </c>
      <c r="CG148" s="223" t="str">
        <f t="shared" si="115"/>
        <v/>
      </c>
      <c r="CH148" s="223" t="str">
        <f t="shared" si="116"/>
        <v/>
      </c>
      <c r="CI148" s="223" t="str">
        <f t="shared" si="117"/>
        <v/>
      </c>
      <c r="CJ148" s="223" t="str">
        <f t="shared" si="118"/>
        <v/>
      </c>
      <c r="CK148" s="223" t="str">
        <f t="shared" si="119"/>
        <v/>
      </c>
      <c r="CL148" s="223" t="str">
        <f t="shared" si="120"/>
        <v/>
      </c>
      <c r="CM148" s="231" t="str">
        <f t="shared" si="121"/>
        <v/>
      </c>
      <c r="CN148" s="223" t="str">
        <f t="shared" si="122"/>
        <v/>
      </c>
      <c r="CO148" s="231" t="str">
        <f t="shared" si="123"/>
        <v/>
      </c>
      <c r="CP148" s="231" t="str">
        <f t="shared" si="125"/>
        <v/>
      </c>
      <c r="CQ148" s="223" t="str">
        <f>IF(CP148="","",SUMPRODUCT(--(CH148=$CH$8:$CH$151),--(CJ148=$CJ$8:$CJ$151),--(CP148&lt;$CP$8:$CP$151))+COUNTIF($CP$8:CP148,CP148))</f>
        <v/>
      </c>
    </row>
    <row r="149" spans="1:95" ht="29.1" customHeight="1">
      <c r="A149" s="212" t="str">
        <f t="shared" si="124"/>
        <v/>
      </c>
      <c r="B149" s="77">
        <v>142</v>
      </c>
      <c r="C149" s="16" t="str">
        <f t="shared" si="126"/>
        <v/>
      </c>
      <c r="D149" s="130" t="str">
        <f t="shared" si="127"/>
        <v/>
      </c>
      <c r="E149" s="130" t="str">
        <f t="shared" si="128"/>
        <v/>
      </c>
      <c r="F149" s="131" t="str">
        <f t="shared" si="129"/>
        <v/>
      </c>
      <c r="G149" s="131" t="str">
        <f t="shared" si="130"/>
        <v/>
      </c>
      <c r="H149" s="131" t="str">
        <f t="shared" si="131"/>
        <v/>
      </c>
      <c r="I149" s="132" t="str">
        <f t="shared" si="132"/>
        <v/>
      </c>
      <c r="J149" s="132" t="str">
        <f t="shared" si="133"/>
        <v/>
      </c>
      <c r="K149" s="16" t="str">
        <f t="shared" si="134"/>
        <v/>
      </c>
      <c r="L149" s="16" t="str">
        <f t="shared" si="135"/>
        <v/>
      </c>
      <c r="M149" s="132" t="str">
        <f t="shared" si="136"/>
        <v/>
      </c>
      <c r="N149" s="16" t="str">
        <f t="shared" si="137"/>
        <v/>
      </c>
      <c r="O149" s="133" t="str">
        <f t="shared" si="138"/>
        <v/>
      </c>
      <c r="P149" s="16" t="str">
        <f t="shared" si="139"/>
        <v/>
      </c>
      <c r="Q149" s="133" t="str">
        <f t="shared" si="140"/>
        <v/>
      </c>
      <c r="R149" s="133" t="str">
        <f t="shared" si="141"/>
        <v/>
      </c>
      <c r="S149" s="140" t="str">
        <f>IF(R149="","",SUMPRODUCT(--(L149=$L$8:$L$151),--(J149=$J$8:$J$151),--(R149&lt;$R$8:$R$151))+COUNTIF($R$8:R149,R149))</f>
        <v/>
      </c>
      <c r="U149" s="212"/>
      <c r="V149" s="223"/>
      <c r="BZ149" s="223">
        <v>142</v>
      </c>
      <c r="CA149" s="223" t="str">
        <f>IF(CP149="","",SUMPRODUCT(--(CH149=$CH$8:$CH$151),--(CJ149=$CJ$8:$CJ$151),--(CP149&lt;$CP$8:$CP$151))+COUNTIF($CP$8:CP149,CP149))</f>
        <v/>
      </c>
      <c r="CB149" s="223" t="str">
        <f t="shared" si="110"/>
        <v/>
      </c>
      <c r="CC149" s="223" t="str">
        <f t="shared" si="111"/>
        <v/>
      </c>
      <c r="CD149" s="223" t="str">
        <f t="shared" si="112"/>
        <v/>
      </c>
      <c r="CE149" s="223" t="str">
        <f t="shared" si="113"/>
        <v/>
      </c>
      <c r="CF149" s="223" t="str">
        <f t="shared" si="114"/>
        <v/>
      </c>
      <c r="CG149" s="223" t="str">
        <f t="shared" si="115"/>
        <v/>
      </c>
      <c r="CH149" s="223" t="str">
        <f t="shared" si="116"/>
        <v/>
      </c>
      <c r="CI149" s="223" t="str">
        <f t="shared" si="117"/>
        <v/>
      </c>
      <c r="CJ149" s="223" t="str">
        <f t="shared" si="118"/>
        <v/>
      </c>
      <c r="CK149" s="223" t="str">
        <f t="shared" si="119"/>
        <v/>
      </c>
      <c r="CL149" s="223" t="str">
        <f t="shared" si="120"/>
        <v/>
      </c>
      <c r="CM149" s="231" t="str">
        <f t="shared" si="121"/>
        <v/>
      </c>
      <c r="CN149" s="223" t="str">
        <f t="shared" si="122"/>
        <v/>
      </c>
      <c r="CO149" s="231" t="str">
        <f t="shared" si="123"/>
        <v/>
      </c>
      <c r="CP149" s="231" t="str">
        <f t="shared" si="125"/>
        <v/>
      </c>
      <c r="CQ149" s="223" t="str">
        <f>IF(CP149="","",SUMPRODUCT(--(CH149=$CH$8:$CH$151),--(CJ149=$CJ$8:$CJ$151),--(CP149&lt;$CP$8:$CP$151))+COUNTIF($CP$8:CP149,CP149))</f>
        <v/>
      </c>
    </row>
    <row r="150" spans="1:95" ht="29.1" customHeight="1">
      <c r="A150" s="212" t="str">
        <f t="shared" si="124"/>
        <v/>
      </c>
      <c r="B150" s="77">
        <v>143</v>
      </c>
      <c r="C150" s="16" t="str">
        <f t="shared" si="126"/>
        <v/>
      </c>
      <c r="D150" s="130" t="str">
        <f t="shared" si="127"/>
        <v/>
      </c>
      <c r="E150" s="130" t="str">
        <f t="shared" si="128"/>
        <v/>
      </c>
      <c r="F150" s="131" t="str">
        <f t="shared" si="129"/>
        <v/>
      </c>
      <c r="G150" s="131" t="str">
        <f t="shared" si="130"/>
        <v/>
      </c>
      <c r="H150" s="131" t="str">
        <f t="shared" si="131"/>
        <v/>
      </c>
      <c r="I150" s="132" t="str">
        <f t="shared" si="132"/>
        <v/>
      </c>
      <c r="J150" s="132" t="str">
        <f t="shared" si="133"/>
        <v/>
      </c>
      <c r="K150" s="16" t="str">
        <f t="shared" si="134"/>
        <v/>
      </c>
      <c r="L150" s="16" t="str">
        <f t="shared" si="135"/>
        <v/>
      </c>
      <c r="M150" s="132" t="str">
        <f t="shared" si="136"/>
        <v/>
      </c>
      <c r="N150" s="16" t="str">
        <f t="shared" si="137"/>
        <v/>
      </c>
      <c r="O150" s="133" t="str">
        <f t="shared" si="138"/>
        <v/>
      </c>
      <c r="P150" s="16" t="str">
        <f t="shared" si="139"/>
        <v/>
      </c>
      <c r="Q150" s="133" t="str">
        <f t="shared" si="140"/>
        <v/>
      </c>
      <c r="R150" s="133" t="str">
        <f t="shared" si="141"/>
        <v/>
      </c>
      <c r="S150" s="140" t="str">
        <f>IF(R150="","",SUMPRODUCT(--(L150=$L$8:$L$151),--(J150=$J$8:$J$151),--(R150&lt;$R$8:$R$151))+COUNTIF($R$8:R150,R150))</f>
        <v/>
      </c>
      <c r="U150" s="212"/>
      <c r="V150" s="223"/>
      <c r="BZ150" s="223">
        <v>143</v>
      </c>
      <c r="CA150" s="223" t="str">
        <f>IF(CP150="","",SUMPRODUCT(--(CH150=$CH$8:$CH$151),--(CJ150=$CJ$8:$CJ$151),--(CP150&lt;$CP$8:$CP$151))+COUNTIF($CP$8:CP150,CP150))</f>
        <v/>
      </c>
      <c r="CB150" s="223" t="str">
        <f t="shared" si="110"/>
        <v/>
      </c>
      <c r="CC150" s="223" t="str">
        <f t="shared" si="111"/>
        <v/>
      </c>
      <c r="CD150" s="223" t="str">
        <f t="shared" si="112"/>
        <v/>
      </c>
      <c r="CE150" s="223" t="str">
        <f t="shared" si="113"/>
        <v/>
      </c>
      <c r="CF150" s="223" t="str">
        <f t="shared" si="114"/>
        <v/>
      </c>
      <c r="CG150" s="223" t="str">
        <f t="shared" si="115"/>
        <v/>
      </c>
      <c r="CH150" s="223" t="str">
        <f t="shared" si="116"/>
        <v/>
      </c>
      <c r="CI150" s="223" t="str">
        <f t="shared" si="117"/>
        <v/>
      </c>
      <c r="CJ150" s="223" t="str">
        <f t="shared" si="118"/>
        <v/>
      </c>
      <c r="CK150" s="223" t="str">
        <f t="shared" si="119"/>
        <v/>
      </c>
      <c r="CL150" s="223" t="str">
        <f t="shared" si="120"/>
        <v/>
      </c>
      <c r="CM150" s="231" t="str">
        <f t="shared" si="121"/>
        <v/>
      </c>
      <c r="CN150" s="223" t="str">
        <f t="shared" si="122"/>
        <v/>
      </c>
      <c r="CO150" s="231" t="str">
        <f t="shared" si="123"/>
        <v/>
      </c>
      <c r="CP150" s="231" t="str">
        <f t="shared" si="125"/>
        <v/>
      </c>
      <c r="CQ150" s="223" t="str">
        <f>IF(CP150="","",SUMPRODUCT(--(CH150=$CH$8:$CH$151),--(CJ150=$CJ$8:$CJ$151),--(CP150&lt;$CP$8:$CP$151))+COUNTIF($CP$8:CP150,CP150))</f>
        <v/>
      </c>
    </row>
    <row r="151" spans="1:95" ht="29.1" customHeight="1">
      <c r="A151" s="212" t="str">
        <f t="shared" si="124"/>
        <v/>
      </c>
      <c r="B151" s="77">
        <v>144</v>
      </c>
      <c r="C151" s="16" t="str">
        <f t="shared" si="126"/>
        <v/>
      </c>
      <c r="D151" s="130" t="str">
        <f t="shared" si="127"/>
        <v/>
      </c>
      <c r="E151" s="130" t="str">
        <f t="shared" si="128"/>
        <v/>
      </c>
      <c r="F151" s="131" t="str">
        <f t="shared" si="129"/>
        <v/>
      </c>
      <c r="G151" s="131" t="str">
        <f t="shared" si="130"/>
        <v/>
      </c>
      <c r="H151" s="131" t="str">
        <f t="shared" si="131"/>
        <v/>
      </c>
      <c r="I151" s="132" t="str">
        <f t="shared" si="132"/>
        <v/>
      </c>
      <c r="J151" s="132" t="str">
        <f t="shared" si="133"/>
        <v/>
      </c>
      <c r="K151" s="16" t="str">
        <f t="shared" si="134"/>
        <v/>
      </c>
      <c r="L151" s="16" t="str">
        <f t="shared" si="135"/>
        <v/>
      </c>
      <c r="M151" s="132" t="str">
        <f t="shared" si="136"/>
        <v/>
      </c>
      <c r="N151" s="16" t="str">
        <f t="shared" si="137"/>
        <v/>
      </c>
      <c r="O151" s="133" t="str">
        <f t="shared" si="138"/>
        <v/>
      </c>
      <c r="P151" s="16" t="str">
        <f t="shared" si="139"/>
        <v/>
      </c>
      <c r="Q151" s="133" t="str">
        <f t="shared" si="140"/>
        <v/>
      </c>
      <c r="R151" s="133" t="str">
        <f t="shared" si="141"/>
        <v/>
      </c>
      <c r="S151" s="140" t="str">
        <f>IF(R151="","",SUMPRODUCT(--(L151=$L$8:$L$151),--(J151=$J$8:$J$151),--(R151&lt;$R$8:$R$151))+COUNTIF($R$8:R151,R151))</f>
        <v/>
      </c>
      <c r="U151" s="212"/>
      <c r="V151" s="223"/>
      <c r="BZ151" s="223">
        <v>144</v>
      </c>
      <c r="CA151" s="223" t="str">
        <f>IF(CP151="","",SUMPRODUCT(--(CH151=$CH$8:$CH$151),--(CJ151=$CJ$8:$CJ$151),--(CP151&lt;$CP$8:$CP$151))+COUNTIF($CP$8:CP151,CP151))</f>
        <v/>
      </c>
      <c r="CB151" s="223" t="str">
        <f t="shared" si="110"/>
        <v/>
      </c>
      <c r="CC151" s="223" t="str">
        <f t="shared" si="111"/>
        <v/>
      </c>
      <c r="CD151" s="223" t="str">
        <f t="shared" si="112"/>
        <v/>
      </c>
      <c r="CE151" s="223" t="str">
        <f t="shared" si="113"/>
        <v/>
      </c>
      <c r="CF151" s="223" t="str">
        <f t="shared" si="114"/>
        <v/>
      </c>
      <c r="CG151" s="223" t="str">
        <f t="shared" si="115"/>
        <v/>
      </c>
      <c r="CH151" s="223" t="str">
        <f t="shared" si="116"/>
        <v/>
      </c>
      <c r="CI151" s="223" t="str">
        <f t="shared" si="117"/>
        <v/>
      </c>
      <c r="CJ151" s="223" t="str">
        <f t="shared" si="118"/>
        <v/>
      </c>
      <c r="CK151" s="223" t="str">
        <f t="shared" si="119"/>
        <v/>
      </c>
      <c r="CL151" s="223" t="str">
        <f t="shared" si="120"/>
        <v/>
      </c>
      <c r="CM151" s="231" t="str">
        <f t="shared" si="121"/>
        <v/>
      </c>
      <c r="CN151" s="223" t="str">
        <f t="shared" si="122"/>
        <v/>
      </c>
      <c r="CO151" s="231" t="str">
        <f t="shared" si="123"/>
        <v/>
      </c>
      <c r="CP151" s="231" t="str">
        <f t="shared" si="125"/>
        <v/>
      </c>
      <c r="CQ151" s="223" t="str">
        <f>IF(CP151="","",SUMPRODUCT(--(CH151=$CH$8:$CH$151),--(CJ151=$CJ$8:$CJ$151),--(CP151&lt;$CP$8:$CP$151))+COUNTIF($CP$8:CP151,CP151))</f>
        <v/>
      </c>
    </row>
    <row r="153" spans="1:95" ht="18" customHeight="1">
      <c r="D153" s="277" t="s">
        <v>569</v>
      </c>
      <c r="E153" s="277"/>
      <c r="F153" s="277"/>
      <c r="G153" s="277"/>
      <c r="H153" s="277"/>
      <c r="I153" s="277"/>
      <c r="J153" s="277"/>
      <c r="K153" s="277"/>
      <c r="L153" s="163"/>
    </row>
    <row r="154" spans="1:95" ht="18" customHeight="1">
      <c r="O154" s="278" t="s">
        <v>671</v>
      </c>
      <c r="P154" s="278"/>
      <c r="Q154" s="278"/>
      <c r="R154" s="278"/>
    </row>
    <row r="155" spans="1:95" ht="18" customHeight="1">
      <c r="O155" s="279" t="s">
        <v>568</v>
      </c>
      <c r="P155" s="279"/>
      <c r="Q155" s="279"/>
      <c r="R155" s="279"/>
    </row>
    <row r="156" spans="1:95" ht="18" customHeight="1">
      <c r="O156" s="275" t="s">
        <v>0</v>
      </c>
      <c r="P156" s="275"/>
      <c r="Q156" s="275"/>
      <c r="R156" s="275"/>
    </row>
    <row r="157" spans="1:95" ht="15" customHeight="1">
      <c r="O157" s="275"/>
      <c r="P157" s="275"/>
      <c r="Q157" s="275"/>
      <c r="R157" s="275"/>
    </row>
  </sheetData>
  <sheetProtection password="9420" sheet="1" objects="1" scenarios="1" formatColumns="0" formatRows="0"/>
  <mergeCells count="11">
    <mergeCell ref="O155:R155"/>
    <mergeCell ref="O156:R157"/>
    <mergeCell ref="H5:I5"/>
    <mergeCell ref="D153:K153"/>
    <mergeCell ref="E5:G5"/>
    <mergeCell ref="C1:S1"/>
    <mergeCell ref="D2:Q2"/>
    <mergeCell ref="D3:Q3"/>
    <mergeCell ref="C5:D5"/>
    <mergeCell ref="O154:R154"/>
    <mergeCell ref="J5:L5"/>
  </mergeCells>
  <conditionalFormatting sqref="I8:J151 D8:D151 F8:F151 R8:S151">
    <cfRule type="expression" dxfId="9" priority="7">
      <formula>$S8=3</formula>
    </cfRule>
    <cfRule type="expression" dxfId="8" priority="8">
      <formula>$S8=2</formula>
    </cfRule>
    <cfRule type="expression" dxfId="7" priority="9">
      <formula>$S8=1</formula>
    </cfRule>
  </conditionalFormatting>
  <conditionalFormatting sqref="V12:V14">
    <cfRule type="duplicateValues" dxfId="6" priority="3"/>
  </conditionalFormatting>
  <conditionalFormatting sqref="L8:L151">
    <cfRule type="expression" dxfId="5" priority="26">
      <formula>$L8=""</formula>
    </cfRule>
    <cfRule type="duplicateValues" dxfId="4" priority="27"/>
  </conditionalFormatting>
  <dataValidations count="2">
    <dataValidation type="list" allowBlank="1" showInputMessage="1" showErrorMessage="1" sqref="J5">
      <formula1>INDIRECT(E5)</formula1>
    </dataValidation>
    <dataValidation type="list" allowBlank="1" showInputMessage="1" showErrorMessage="1" sqref="E5">
      <formula1>subject</formula1>
    </dataValidation>
  </dataValidations>
  <pageMargins left="0.4" right="0.32" top="0.25" bottom="0.25" header="0.3" footer="0.3"/>
  <pageSetup paperSize="9" scale="69" fitToHeight="6" orientation="landscape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3">
    <tabColor rgb="FF7030A0"/>
    <pageSetUpPr fitToPage="1"/>
  </sheetPr>
  <dimension ref="A1:R28"/>
  <sheetViews>
    <sheetView showGridLines="0" view="pageBreakPreview" topLeftCell="F1" zoomScaleSheetLayoutView="100" workbookViewId="0">
      <selection activeCell="L5" sqref="L5"/>
    </sheetView>
  </sheetViews>
  <sheetFormatPr defaultRowHeight="15"/>
  <cols>
    <col min="1" max="1" width="4.75" style="77" hidden="1" customWidth="1"/>
    <col min="2" max="2" width="4.875" style="11" customWidth="1"/>
    <col min="3" max="3" width="20.375" style="11" customWidth="1"/>
    <col min="4" max="4" width="16.125" style="11" customWidth="1"/>
    <col min="5" max="5" width="11" style="11" customWidth="1"/>
    <col min="6" max="7" width="9" style="11"/>
    <col min="8" max="9" width="12.125" style="11" customWidth="1"/>
    <col min="10" max="10" width="19.125" style="11" customWidth="1"/>
    <col min="11" max="11" width="12.375" style="11" customWidth="1"/>
    <col min="12" max="12" width="13.375" style="11" customWidth="1"/>
    <col min="13" max="13" width="11.875" style="11" customWidth="1"/>
    <col min="14" max="14" width="13.75" style="11" customWidth="1"/>
    <col min="15" max="15" width="11.5" style="11" customWidth="1"/>
    <col min="16" max="16" width="11.75" style="11" customWidth="1"/>
    <col min="17" max="16384" width="9" style="11"/>
  </cols>
  <sheetData>
    <row r="1" spans="1:18" ht="36.75" customHeight="1">
      <c r="B1" s="271" t="str">
        <f>IF('School Profile'!E5="","",'School Profile'!E5)</f>
        <v xml:space="preserve">महात्मा गाँधी राजकीय विद्यालय (अंग्रेजी माध्यम ) बर , पाली 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</row>
    <row r="2" spans="1:18" ht="18">
      <c r="B2" s="134"/>
      <c r="C2" s="272" t="s">
        <v>738</v>
      </c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</row>
    <row r="3" spans="1:18" ht="18">
      <c r="B3" s="134"/>
      <c r="C3" s="280" t="s">
        <v>739</v>
      </c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</row>
    <row r="4" spans="1:18" ht="18">
      <c r="B4" s="221"/>
      <c r="C4" s="222"/>
      <c r="D4" s="222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</row>
    <row r="5" spans="1:18" ht="18">
      <c r="B5" s="134"/>
      <c r="C5" s="101" t="s">
        <v>489</v>
      </c>
      <c r="D5" s="274" t="s">
        <v>472</v>
      </c>
      <c r="E5" s="274"/>
      <c r="F5" s="281" t="s">
        <v>591</v>
      </c>
      <c r="G5" s="281"/>
      <c r="H5" s="281"/>
      <c r="I5" s="274">
        <v>333333</v>
      </c>
      <c r="J5" s="274"/>
      <c r="K5" s="134"/>
      <c r="L5" s="134"/>
      <c r="M5" s="134" t="s">
        <v>575</v>
      </c>
      <c r="N5" s="146">
        <f ca="1">TODAY()</f>
        <v>44870</v>
      </c>
      <c r="O5" s="134"/>
      <c r="P5" s="134"/>
    </row>
    <row r="6" spans="1:18" ht="18">
      <c r="B6" s="14"/>
      <c r="C6" s="15"/>
      <c r="D6" s="15"/>
      <c r="E6" s="14"/>
      <c r="F6" s="14"/>
      <c r="G6" s="14"/>
      <c r="H6" s="14"/>
      <c r="I6" s="169"/>
      <c r="J6" s="134"/>
      <c r="K6" s="134"/>
      <c r="L6" s="134"/>
      <c r="M6" s="134"/>
      <c r="N6" s="134"/>
      <c r="O6" s="134"/>
      <c r="P6" s="134"/>
    </row>
    <row r="7" spans="1:18" ht="38.25">
      <c r="B7" s="132" t="s">
        <v>580</v>
      </c>
      <c r="C7" s="112" t="s">
        <v>563</v>
      </c>
      <c r="D7" s="112" t="s">
        <v>564</v>
      </c>
      <c r="E7" s="112" t="s">
        <v>562</v>
      </c>
      <c r="F7" s="112" t="s">
        <v>565</v>
      </c>
      <c r="G7" s="112" t="s">
        <v>566</v>
      </c>
      <c r="H7" s="112" t="s">
        <v>559</v>
      </c>
      <c r="I7" s="112" t="s">
        <v>595</v>
      </c>
      <c r="J7" s="112" t="s">
        <v>561</v>
      </c>
      <c r="K7" s="112" t="s">
        <v>560</v>
      </c>
      <c r="L7" s="112" t="s">
        <v>493</v>
      </c>
      <c r="M7" s="104" t="s">
        <v>577</v>
      </c>
      <c r="N7" s="112" t="s">
        <v>475</v>
      </c>
      <c r="O7" s="104" t="s">
        <v>578</v>
      </c>
      <c r="P7" s="104" t="s">
        <v>579</v>
      </c>
      <c r="Q7" s="112" t="s">
        <v>571</v>
      </c>
    </row>
    <row r="8" spans="1:18" s="21" customFormat="1" ht="29.1" customHeight="1">
      <c r="A8" s="77">
        <v>1</v>
      </c>
      <c r="B8" s="16">
        <f>IFERROR(IF(C8="","",IF(LEN(C8)&gt;=2,1,0)),"")</f>
        <v>1</v>
      </c>
      <c r="C8" s="130" t="str">
        <f t="shared" ref="C8:C22" si="0">IFERROR(VLOOKUP(A8,Final_list,2,0),"")</f>
        <v>GGHG</v>
      </c>
      <c r="D8" s="130" t="str">
        <f t="shared" ref="D8:D22" si="1">IFERROR(VLOOKUP(A8,Final_list,3,0),"")</f>
        <v>DSGF</v>
      </c>
      <c r="E8" s="131">
        <f t="shared" ref="E8:E22" si="2">IFERROR(VLOOKUP(A8,Final_list,4,0),"")</f>
        <v>29587</v>
      </c>
      <c r="F8" s="131" t="str">
        <f t="shared" ref="F8:F22" si="3">IFERROR(VLOOKUP(A8,Final_list,5,0),"")</f>
        <v>FEMALE</v>
      </c>
      <c r="G8" s="131" t="str">
        <f t="shared" ref="G8:G22" si="4">IFERROR(VLOOKUP(A8,Final_list,6,0),"")</f>
        <v>SC</v>
      </c>
      <c r="H8" s="132" t="str">
        <f t="shared" ref="H8:H22" si="5">IFERROR(VLOOKUP(A8,Final_list,7,0),"")</f>
        <v>3rd Grade L-1</v>
      </c>
      <c r="I8" s="132" t="str">
        <f t="shared" ref="I8:I22" si="6">IFERROR(VLOOKUP(A8,Final_list,8,0),"")</f>
        <v>NA</v>
      </c>
      <c r="J8" s="16" t="str">
        <f t="shared" ref="J8:J22" si="7">IFERROR(VLOOKUP(A8,Final_list,9,0),"")</f>
        <v xml:space="preserve">GUPS NO. 01 </v>
      </c>
      <c r="K8" s="132" t="str">
        <f t="shared" ref="K8:K22" si="8">IFERROR(VLOOKUP(A8,Final_list,11,0),"")</f>
        <v/>
      </c>
      <c r="L8" s="16" t="str">
        <f t="shared" ref="L8:L22" si="9">IFERROR(VLOOKUP(A8,Final_list,12,0),"")</f>
        <v xml:space="preserve">12th </v>
      </c>
      <c r="M8" s="133">
        <f t="shared" ref="M8:M22" si="10">IFERROR(VLOOKUP(A8,Final_list,13,0),"")</f>
        <v>0.55499999999999994</v>
      </c>
      <c r="N8" s="16" t="str">
        <f t="shared" ref="N8:N22" si="11">IFERROR(VLOOKUP(A8,Final_list,14,0),"")</f>
        <v>B.S.T.C. (D.EI.Ed.)</v>
      </c>
      <c r="O8" s="133">
        <f t="shared" ref="O8:O22" si="12">IFERROR(VLOOKUP(A8,Final_list,15,0),"")</f>
        <v>0.20250000000000001</v>
      </c>
      <c r="P8" s="133">
        <f t="shared" ref="P8:P22" si="13">IFERROR(VLOOKUP(A8,Final_list,16,0),"")</f>
        <v>0.75749999999999995</v>
      </c>
      <c r="Q8" s="140">
        <f t="shared" ref="Q8:Q22" si="14">IFERROR(VLOOKUP(A8,Final_list,17,0),"")</f>
        <v>1</v>
      </c>
    </row>
    <row r="9" spans="1:18" ht="29.1" customHeight="1">
      <c r="A9" s="77">
        <v>2</v>
      </c>
      <c r="B9" s="16">
        <f>IFERROR(IF(LEN(C9)&gt;=2,B8+1,""),"")</f>
        <v>2</v>
      </c>
      <c r="C9" s="130" t="str">
        <f t="shared" si="0"/>
        <v>JHHG</v>
      </c>
      <c r="D9" s="130" t="str">
        <f t="shared" si="1"/>
        <v>KJJKJ</v>
      </c>
      <c r="E9" s="131">
        <f t="shared" si="2"/>
        <v>31544</v>
      </c>
      <c r="F9" s="131" t="str">
        <f t="shared" si="3"/>
        <v>MALE</v>
      </c>
      <c r="G9" s="131" t="str">
        <f t="shared" si="4"/>
        <v>GEN</v>
      </c>
      <c r="H9" s="132" t="str">
        <f t="shared" si="5"/>
        <v>3rd Grade L-1</v>
      </c>
      <c r="I9" s="132" t="str">
        <f t="shared" si="6"/>
        <v>NA</v>
      </c>
      <c r="J9" s="16" t="str">
        <f t="shared" si="7"/>
        <v xml:space="preserve">GUPS NO. 01 </v>
      </c>
      <c r="K9" s="132" t="str">
        <f t="shared" si="8"/>
        <v>वर्ष 2016 / प्रतिशत 75</v>
      </c>
      <c r="L9" s="16" t="str">
        <f t="shared" si="9"/>
        <v xml:space="preserve">12th </v>
      </c>
      <c r="M9" s="133">
        <f t="shared" si="10"/>
        <v>0.55499999999999994</v>
      </c>
      <c r="N9" s="16" t="str">
        <f t="shared" si="11"/>
        <v>B.S.T.C. (D.EI.Ed.)</v>
      </c>
      <c r="O9" s="133">
        <f t="shared" si="12"/>
        <v>0.20250000000000001</v>
      </c>
      <c r="P9" s="133">
        <f t="shared" si="13"/>
        <v>0.75749999999999995</v>
      </c>
      <c r="Q9" s="140">
        <f t="shared" si="14"/>
        <v>2</v>
      </c>
      <c r="R9" s="174"/>
    </row>
    <row r="10" spans="1:18" ht="29.1" customHeight="1">
      <c r="A10" s="77">
        <v>3</v>
      </c>
      <c r="B10" s="16">
        <f t="shared" ref="B10:B22" si="15">IFERROR(IF(LEN(C10)&gt;=2,B9+1,""),"")</f>
        <v>3</v>
      </c>
      <c r="C10" s="130" t="str">
        <f t="shared" si="0"/>
        <v>ert</v>
      </c>
      <c r="D10" s="130" t="str">
        <f t="shared" si="1"/>
        <v>lh</v>
      </c>
      <c r="E10" s="131">
        <f t="shared" si="2"/>
        <v>28887</v>
      </c>
      <c r="F10" s="131" t="str">
        <f t="shared" si="3"/>
        <v>MALE</v>
      </c>
      <c r="G10" s="131" t="str">
        <f t="shared" si="4"/>
        <v>GEN</v>
      </c>
      <c r="H10" s="132" t="str">
        <f t="shared" si="5"/>
        <v>3rd Grade L-1</v>
      </c>
      <c r="I10" s="132" t="str">
        <f t="shared" si="6"/>
        <v>NA</v>
      </c>
      <c r="J10" s="16" t="str">
        <f t="shared" si="7"/>
        <v xml:space="preserve">GUPS NO. 01 </v>
      </c>
      <c r="K10" s="132" t="str">
        <f t="shared" si="8"/>
        <v/>
      </c>
      <c r="L10" s="16" t="str">
        <f t="shared" si="9"/>
        <v xml:space="preserve">12th </v>
      </c>
      <c r="M10" s="133">
        <f t="shared" si="10"/>
        <v>0.53249999999999997</v>
      </c>
      <c r="N10" s="16" t="str">
        <f t="shared" si="11"/>
        <v>B.S.T.C. (D.EI.Ed.)</v>
      </c>
      <c r="O10" s="133">
        <f t="shared" si="12"/>
        <v>0.17499999999999999</v>
      </c>
      <c r="P10" s="133">
        <f t="shared" si="13"/>
        <v>0.70750000000000002</v>
      </c>
      <c r="Q10" s="140">
        <f t="shared" si="14"/>
        <v>3</v>
      </c>
      <c r="R10" s="174"/>
    </row>
    <row r="11" spans="1:18" ht="29.1" customHeight="1">
      <c r="A11" s="77">
        <v>4</v>
      </c>
      <c r="B11" s="16" t="str">
        <f t="shared" si="15"/>
        <v/>
      </c>
      <c r="C11" s="130" t="str">
        <f t="shared" si="0"/>
        <v/>
      </c>
      <c r="D11" s="130" t="str">
        <f t="shared" si="1"/>
        <v/>
      </c>
      <c r="E11" s="131" t="str">
        <f t="shared" si="2"/>
        <v/>
      </c>
      <c r="F11" s="131" t="str">
        <f t="shared" si="3"/>
        <v/>
      </c>
      <c r="G11" s="131" t="str">
        <f t="shared" si="4"/>
        <v/>
      </c>
      <c r="H11" s="132" t="str">
        <f t="shared" si="5"/>
        <v/>
      </c>
      <c r="I11" s="132" t="str">
        <f t="shared" si="6"/>
        <v/>
      </c>
      <c r="J11" s="16" t="str">
        <f t="shared" si="7"/>
        <v/>
      </c>
      <c r="K11" s="132" t="str">
        <f t="shared" si="8"/>
        <v/>
      </c>
      <c r="L11" s="16" t="str">
        <f t="shared" si="9"/>
        <v/>
      </c>
      <c r="M11" s="133" t="str">
        <f t="shared" si="10"/>
        <v/>
      </c>
      <c r="N11" s="16" t="str">
        <f t="shared" si="11"/>
        <v/>
      </c>
      <c r="O11" s="133" t="str">
        <f t="shared" si="12"/>
        <v/>
      </c>
      <c r="P11" s="133" t="str">
        <f t="shared" si="13"/>
        <v/>
      </c>
      <c r="Q11" s="140" t="str">
        <f t="shared" si="14"/>
        <v/>
      </c>
      <c r="R11" s="174"/>
    </row>
    <row r="12" spans="1:18" ht="29.1" customHeight="1">
      <c r="A12" s="77">
        <v>5</v>
      </c>
      <c r="B12" s="16" t="str">
        <f t="shared" si="15"/>
        <v/>
      </c>
      <c r="C12" s="130" t="str">
        <f t="shared" si="0"/>
        <v/>
      </c>
      <c r="D12" s="130" t="str">
        <f t="shared" si="1"/>
        <v/>
      </c>
      <c r="E12" s="131" t="str">
        <f t="shared" si="2"/>
        <v/>
      </c>
      <c r="F12" s="131" t="str">
        <f t="shared" si="3"/>
        <v/>
      </c>
      <c r="G12" s="131" t="str">
        <f t="shared" si="4"/>
        <v/>
      </c>
      <c r="H12" s="132" t="str">
        <f t="shared" si="5"/>
        <v/>
      </c>
      <c r="I12" s="132" t="str">
        <f t="shared" si="6"/>
        <v/>
      </c>
      <c r="J12" s="16" t="str">
        <f t="shared" si="7"/>
        <v/>
      </c>
      <c r="K12" s="132" t="str">
        <f t="shared" si="8"/>
        <v/>
      </c>
      <c r="L12" s="16" t="str">
        <f t="shared" si="9"/>
        <v/>
      </c>
      <c r="M12" s="133" t="str">
        <f t="shared" si="10"/>
        <v/>
      </c>
      <c r="N12" s="16" t="str">
        <f t="shared" si="11"/>
        <v/>
      </c>
      <c r="O12" s="133" t="str">
        <f t="shared" si="12"/>
        <v/>
      </c>
      <c r="P12" s="133" t="str">
        <f t="shared" si="13"/>
        <v/>
      </c>
      <c r="Q12" s="140" t="str">
        <f t="shared" si="14"/>
        <v/>
      </c>
    </row>
    <row r="13" spans="1:18" ht="29.1" customHeight="1">
      <c r="A13" s="77">
        <v>6</v>
      </c>
      <c r="B13" s="16" t="str">
        <f t="shared" si="15"/>
        <v/>
      </c>
      <c r="C13" s="130" t="str">
        <f t="shared" si="0"/>
        <v/>
      </c>
      <c r="D13" s="130" t="str">
        <f t="shared" si="1"/>
        <v/>
      </c>
      <c r="E13" s="131" t="str">
        <f t="shared" si="2"/>
        <v/>
      </c>
      <c r="F13" s="131" t="str">
        <f t="shared" si="3"/>
        <v/>
      </c>
      <c r="G13" s="131" t="str">
        <f t="shared" si="4"/>
        <v/>
      </c>
      <c r="H13" s="132" t="str">
        <f t="shared" si="5"/>
        <v/>
      </c>
      <c r="I13" s="132" t="str">
        <f t="shared" si="6"/>
        <v/>
      </c>
      <c r="J13" s="16" t="str">
        <f t="shared" si="7"/>
        <v/>
      </c>
      <c r="K13" s="132" t="str">
        <f t="shared" si="8"/>
        <v/>
      </c>
      <c r="L13" s="16" t="str">
        <f t="shared" si="9"/>
        <v/>
      </c>
      <c r="M13" s="133" t="str">
        <f t="shared" si="10"/>
        <v/>
      </c>
      <c r="N13" s="16" t="str">
        <f t="shared" si="11"/>
        <v/>
      </c>
      <c r="O13" s="133" t="str">
        <f t="shared" si="12"/>
        <v/>
      </c>
      <c r="P13" s="133" t="str">
        <f t="shared" si="13"/>
        <v/>
      </c>
      <c r="Q13" s="140" t="str">
        <f t="shared" si="14"/>
        <v/>
      </c>
    </row>
    <row r="14" spans="1:18" ht="29.1" customHeight="1">
      <c r="A14" s="77">
        <v>7</v>
      </c>
      <c r="B14" s="16" t="str">
        <f t="shared" si="15"/>
        <v/>
      </c>
      <c r="C14" s="130" t="str">
        <f t="shared" si="0"/>
        <v/>
      </c>
      <c r="D14" s="130" t="str">
        <f t="shared" si="1"/>
        <v/>
      </c>
      <c r="E14" s="131" t="str">
        <f t="shared" si="2"/>
        <v/>
      </c>
      <c r="F14" s="131" t="str">
        <f t="shared" si="3"/>
        <v/>
      </c>
      <c r="G14" s="131" t="str">
        <f t="shared" si="4"/>
        <v/>
      </c>
      <c r="H14" s="132" t="str">
        <f t="shared" si="5"/>
        <v/>
      </c>
      <c r="I14" s="132" t="str">
        <f t="shared" si="6"/>
        <v/>
      </c>
      <c r="J14" s="16" t="str">
        <f t="shared" si="7"/>
        <v/>
      </c>
      <c r="K14" s="132" t="str">
        <f t="shared" si="8"/>
        <v/>
      </c>
      <c r="L14" s="16" t="str">
        <f t="shared" si="9"/>
        <v/>
      </c>
      <c r="M14" s="133" t="str">
        <f t="shared" si="10"/>
        <v/>
      </c>
      <c r="N14" s="16" t="str">
        <f t="shared" si="11"/>
        <v/>
      </c>
      <c r="O14" s="133" t="str">
        <f t="shared" si="12"/>
        <v/>
      </c>
      <c r="P14" s="133" t="str">
        <f t="shared" si="13"/>
        <v/>
      </c>
      <c r="Q14" s="140" t="str">
        <f t="shared" si="14"/>
        <v/>
      </c>
    </row>
    <row r="15" spans="1:18" ht="29.1" customHeight="1">
      <c r="A15" s="77">
        <v>8</v>
      </c>
      <c r="B15" s="16" t="str">
        <f t="shared" si="15"/>
        <v/>
      </c>
      <c r="C15" s="130" t="str">
        <f t="shared" si="0"/>
        <v/>
      </c>
      <c r="D15" s="130" t="str">
        <f t="shared" si="1"/>
        <v/>
      </c>
      <c r="E15" s="131" t="str">
        <f t="shared" si="2"/>
        <v/>
      </c>
      <c r="F15" s="131" t="str">
        <f t="shared" si="3"/>
        <v/>
      </c>
      <c r="G15" s="131" t="str">
        <f t="shared" si="4"/>
        <v/>
      </c>
      <c r="H15" s="132" t="str">
        <f t="shared" si="5"/>
        <v/>
      </c>
      <c r="I15" s="132" t="str">
        <f t="shared" si="6"/>
        <v/>
      </c>
      <c r="J15" s="16" t="str">
        <f t="shared" si="7"/>
        <v/>
      </c>
      <c r="K15" s="132" t="str">
        <f t="shared" si="8"/>
        <v/>
      </c>
      <c r="L15" s="16" t="str">
        <f t="shared" si="9"/>
        <v/>
      </c>
      <c r="M15" s="133" t="str">
        <f t="shared" si="10"/>
        <v/>
      </c>
      <c r="N15" s="16" t="str">
        <f t="shared" si="11"/>
        <v/>
      </c>
      <c r="O15" s="133" t="str">
        <f t="shared" si="12"/>
        <v/>
      </c>
      <c r="P15" s="133" t="str">
        <f t="shared" si="13"/>
        <v/>
      </c>
      <c r="Q15" s="140" t="str">
        <f t="shared" si="14"/>
        <v/>
      </c>
    </row>
    <row r="16" spans="1:18" ht="29.1" customHeight="1">
      <c r="A16" s="77">
        <v>9</v>
      </c>
      <c r="B16" s="16" t="str">
        <f t="shared" si="15"/>
        <v/>
      </c>
      <c r="C16" s="130" t="str">
        <f t="shared" si="0"/>
        <v/>
      </c>
      <c r="D16" s="130" t="str">
        <f t="shared" si="1"/>
        <v/>
      </c>
      <c r="E16" s="131" t="str">
        <f t="shared" si="2"/>
        <v/>
      </c>
      <c r="F16" s="131" t="str">
        <f t="shared" si="3"/>
        <v/>
      </c>
      <c r="G16" s="131" t="str">
        <f t="shared" si="4"/>
        <v/>
      </c>
      <c r="H16" s="132" t="str">
        <f t="shared" si="5"/>
        <v/>
      </c>
      <c r="I16" s="132" t="str">
        <f t="shared" si="6"/>
        <v/>
      </c>
      <c r="J16" s="16" t="str">
        <f t="shared" si="7"/>
        <v/>
      </c>
      <c r="K16" s="132" t="str">
        <f t="shared" si="8"/>
        <v/>
      </c>
      <c r="L16" s="16" t="str">
        <f t="shared" si="9"/>
        <v/>
      </c>
      <c r="M16" s="133" t="str">
        <f t="shared" si="10"/>
        <v/>
      </c>
      <c r="N16" s="16" t="str">
        <f t="shared" si="11"/>
        <v/>
      </c>
      <c r="O16" s="133" t="str">
        <f t="shared" si="12"/>
        <v/>
      </c>
      <c r="P16" s="133" t="str">
        <f t="shared" si="13"/>
        <v/>
      </c>
      <c r="Q16" s="140" t="str">
        <f t="shared" si="14"/>
        <v/>
      </c>
    </row>
    <row r="17" spans="1:17" ht="29.1" customHeight="1">
      <c r="A17" s="77">
        <v>10</v>
      </c>
      <c r="B17" s="16" t="str">
        <f t="shared" si="15"/>
        <v/>
      </c>
      <c r="C17" s="130" t="str">
        <f t="shared" si="0"/>
        <v/>
      </c>
      <c r="D17" s="130" t="str">
        <f t="shared" si="1"/>
        <v/>
      </c>
      <c r="E17" s="131" t="str">
        <f t="shared" si="2"/>
        <v/>
      </c>
      <c r="F17" s="131" t="str">
        <f t="shared" si="3"/>
        <v/>
      </c>
      <c r="G17" s="131" t="str">
        <f t="shared" si="4"/>
        <v/>
      </c>
      <c r="H17" s="132" t="str">
        <f t="shared" si="5"/>
        <v/>
      </c>
      <c r="I17" s="132" t="str">
        <f t="shared" si="6"/>
        <v/>
      </c>
      <c r="J17" s="16" t="str">
        <f t="shared" si="7"/>
        <v/>
      </c>
      <c r="K17" s="132" t="str">
        <f t="shared" si="8"/>
        <v/>
      </c>
      <c r="L17" s="16" t="str">
        <f t="shared" si="9"/>
        <v/>
      </c>
      <c r="M17" s="133" t="str">
        <f t="shared" si="10"/>
        <v/>
      </c>
      <c r="N17" s="16" t="str">
        <f t="shared" si="11"/>
        <v/>
      </c>
      <c r="O17" s="133" t="str">
        <f t="shared" si="12"/>
        <v/>
      </c>
      <c r="P17" s="133" t="str">
        <f t="shared" si="13"/>
        <v/>
      </c>
      <c r="Q17" s="140" t="str">
        <f t="shared" si="14"/>
        <v/>
      </c>
    </row>
    <row r="18" spans="1:17" ht="29.1" customHeight="1">
      <c r="A18" s="77">
        <v>11</v>
      </c>
      <c r="B18" s="16" t="str">
        <f t="shared" si="15"/>
        <v/>
      </c>
      <c r="C18" s="130" t="str">
        <f t="shared" si="0"/>
        <v/>
      </c>
      <c r="D18" s="130" t="str">
        <f t="shared" si="1"/>
        <v/>
      </c>
      <c r="E18" s="131" t="str">
        <f t="shared" si="2"/>
        <v/>
      </c>
      <c r="F18" s="131" t="str">
        <f t="shared" si="3"/>
        <v/>
      </c>
      <c r="G18" s="131" t="str">
        <f t="shared" si="4"/>
        <v/>
      </c>
      <c r="H18" s="132" t="str">
        <f t="shared" si="5"/>
        <v/>
      </c>
      <c r="I18" s="132" t="str">
        <f t="shared" si="6"/>
        <v/>
      </c>
      <c r="J18" s="16" t="str">
        <f t="shared" si="7"/>
        <v/>
      </c>
      <c r="K18" s="132" t="str">
        <f t="shared" si="8"/>
        <v/>
      </c>
      <c r="L18" s="16" t="str">
        <f t="shared" si="9"/>
        <v/>
      </c>
      <c r="M18" s="133" t="str">
        <f t="shared" si="10"/>
        <v/>
      </c>
      <c r="N18" s="16" t="str">
        <f t="shared" si="11"/>
        <v/>
      </c>
      <c r="O18" s="133" t="str">
        <f t="shared" si="12"/>
        <v/>
      </c>
      <c r="P18" s="133" t="str">
        <f t="shared" si="13"/>
        <v/>
      </c>
      <c r="Q18" s="140" t="str">
        <f t="shared" si="14"/>
        <v/>
      </c>
    </row>
    <row r="19" spans="1:17" ht="29.1" customHeight="1">
      <c r="A19" s="77">
        <v>12</v>
      </c>
      <c r="B19" s="16" t="str">
        <f t="shared" si="15"/>
        <v/>
      </c>
      <c r="C19" s="130" t="str">
        <f t="shared" si="0"/>
        <v/>
      </c>
      <c r="D19" s="130" t="str">
        <f t="shared" si="1"/>
        <v/>
      </c>
      <c r="E19" s="131" t="str">
        <f t="shared" si="2"/>
        <v/>
      </c>
      <c r="F19" s="131" t="str">
        <f t="shared" si="3"/>
        <v/>
      </c>
      <c r="G19" s="131" t="str">
        <f t="shared" si="4"/>
        <v/>
      </c>
      <c r="H19" s="132" t="str">
        <f t="shared" si="5"/>
        <v/>
      </c>
      <c r="I19" s="132" t="str">
        <f t="shared" si="6"/>
        <v/>
      </c>
      <c r="J19" s="16" t="str">
        <f t="shared" si="7"/>
        <v/>
      </c>
      <c r="K19" s="132" t="str">
        <f t="shared" si="8"/>
        <v/>
      </c>
      <c r="L19" s="16" t="str">
        <f t="shared" si="9"/>
        <v/>
      </c>
      <c r="M19" s="133" t="str">
        <f t="shared" si="10"/>
        <v/>
      </c>
      <c r="N19" s="16" t="str">
        <f t="shared" si="11"/>
        <v/>
      </c>
      <c r="O19" s="133" t="str">
        <f t="shared" si="12"/>
        <v/>
      </c>
      <c r="P19" s="133" t="str">
        <f t="shared" si="13"/>
        <v/>
      </c>
      <c r="Q19" s="140" t="str">
        <f t="shared" si="14"/>
        <v/>
      </c>
    </row>
    <row r="20" spans="1:17" ht="29.1" customHeight="1">
      <c r="A20" s="77">
        <v>13</v>
      </c>
      <c r="B20" s="16" t="str">
        <f t="shared" si="15"/>
        <v/>
      </c>
      <c r="C20" s="130" t="str">
        <f t="shared" si="0"/>
        <v/>
      </c>
      <c r="D20" s="130" t="str">
        <f t="shared" si="1"/>
        <v/>
      </c>
      <c r="E20" s="131" t="str">
        <f t="shared" si="2"/>
        <v/>
      </c>
      <c r="F20" s="131" t="str">
        <f t="shared" si="3"/>
        <v/>
      </c>
      <c r="G20" s="131" t="str">
        <f t="shared" si="4"/>
        <v/>
      </c>
      <c r="H20" s="132" t="str">
        <f t="shared" si="5"/>
        <v/>
      </c>
      <c r="I20" s="132" t="str">
        <f t="shared" si="6"/>
        <v/>
      </c>
      <c r="J20" s="16" t="str">
        <f t="shared" si="7"/>
        <v/>
      </c>
      <c r="K20" s="132" t="str">
        <f t="shared" si="8"/>
        <v/>
      </c>
      <c r="L20" s="16" t="str">
        <f t="shared" si="9"/>
        <v/>
      </c>
      <c r="M20" s="133" t="str">
        <f t="shared" si="10"/>
        <v/>
      </c>
      <c r="N20" s="16" t="str">
        <f t="shared" si="11"/>
        <v/>
      </c>
      <c r="O20" s="133" t="str">
        <f t="shared" si="12"/>
        <v/>
      </c>
      <c r="P20" s="133" t="str">
        <f t="shared" si="13"/>
        <v/>
      </c>
      <c r="Q20" s="140" t="str">
        <f t="shared" si="14"/>
        <v/>
      </c>
    </row>
    <row r="21" spans="1:17" ht="29.1" customHeight="1">
      <c r="A21" s="77">
        <v>14</v>
      </c>
      <c r="B21" s="16" t="str">
        <f t="shared" si="15"/>
        <v/>
      </c>
      <c r="C21" s="130" t="str">
        <f t="shared" si="0"/>
        <v/>
      </c>
      <c r="D21" s="130" t="str">
        <f t="shared" si="1"/>
        <v/>
      </c>
      <c r="E21" s="131" t="str">
        <f t="shared" si="2"/>
        <v/>
      </c>
      <c r="F21" s="131" t="str">
        <f t="shared" si="3"/>
        <v/>
      </c>
      <c r="G21" s="131" t="str">
        <f t="shared" si="4"/>
        <v/>
      </c>
      <c r="H21" s="132" t="str">
        <f t="shared" si="5"/>
        <v/>
      </c>
      <c r="I21" s="132" t="str">
        <f t="shared" si="6"/>
        <v/>
      </c>
      <c r="J21" s="16" t="str">
        <f t="shared" si="7"/>
        <v/>
      </c>
      <c r="K21" s="132" t="str">
        <f t="shared" si="8"/>
        <v/>
      </c>
      <c r="L21" s="16" t="str">
        <f t="shared" si="9"/>
        <v/>
      </c>
      <c r="M21" s="133" t="str">
        <f t="shared" si="10"/>
        <v/>
      </c>
      <c r="N21" s="16" t="str">
        <f t="shared" si="11"/>
        <v/>
      </c>
      <c r="O21" s="133" t="str">
        <f t="shared" si="12"/>
        <v/>
      </c>
      <c r="P21" s="133" t="str">
        <f t="shared" si="13"/>
        <v/>
      </c>
      <c r="Q21" s="140" t="str">
        <f t="shared" si="14"/>
        <v/>
      </c>
    </row>
    <row r="22" spans="1:17" ht="29.1" customHeight="1">
      <c r="A22" s="77" t="str">
        <f>IF('subjectwise Merit list'!S22="","",'subjectwise Merit list'!S22)</f>
        <v/>
      </c>
      <c r="B22" s="16" t="str">
        <f t="shared" si="15"/>
        <v/>
      </c>
      <c r="C22" s="130" t="str">
        <f t="shared" si="0"/>
        <v/>
      </c>
      <c r="D22" s="130" t="str">
        <f t="shared" si="1"/>
        <v/>
      </c>
      <c r="E22" s="131" t="str">
        <f t="shared" si="2"/>
        <v/>
      </c>
      <c r="F22" s="131" t="str">
        <f t="shared" si="3"/>
        <v/>
      </c>
      <c r="G22" s="131" t="str">
        <f t="shared" si="4"/>
        <v/>
      </c>
      <c r="H22" s="132" t="str">
        <f t="shared" si="5"/>
        <v/>
      </c>
      <c r="I22" s="132" t="str">
        <f t="shared" si="6"/>
        <v/>
      </c>
      <c r="J22" s="16" t="str">
        <f t="shared" si="7"/>
        <v/>
      </c>
      <c r="K22" s="132" t="str">
        <f t="shared" si="8"/>
        <v/>
      </c>
      <c r="L22" s="16" t="str">
        <f t="shared" si="9"/>
        <v/>
      </c>
      <c r="M22" s="133" t="str">
        <f t="shared" si="10"/>
        <v/>
      </c>
      <c r="N22" s="16" t="str">
        <f t="shared" si="11"/>
        <v/>
      </c>
      <c r="O22" s="133" t="str">
        <f t="shared" si="12"/>
        <v/>
      </c>
      <c r="P22" s="133" t="str">
        <f t="shared" si="13"/>
        <v/>
      </c>
      <c r="Q22" s="140" t="str">
        <f t="shared" si="14"/>
        <v/>
      </c>
    </row>
    <row r="24" spans="1:17" ht="18" customHeight="1">
      <c r="C24" s="277" t="s">
        <v>569</v>
      </c>
      <c r="D24" s="277"/>
      <c r="E24" s="277"/>
      <c r="F24" s="277"/>
      <c r="G24" s="277"/>
      <c r="H24" s="277"/>
      <c r="I24" s="277"/>
      <c r="J24" s="277"/>
    </row>
    <row r="25" spans="1:17" ht="18" customHeight="1">
      <c r="M25" s="278" t="str">
        <f>IF('School Profile'!E13="","",CONCATENATE("( ",UPPER('School Profile'!E13)," )"))</f>
        <v>( USHA PALIYA )</v>
      </c>
      <c r="N25" s="278"/>
      <c r="O25" s="278"/>
      <c r="P25" s="278"/>
    </row>
    <row r="26" spans="1:17" ht="18" customHeight="1">
      <c r="M26" s="279" t="s">
        <v>568</v>
      </c>
      <c r="N26" s="279"/>
      <c r="O26" s="279"/>
      <c r="P26" s="279"/>
    </row>
    <row r="27" spans="1:17" ht="18" customHeight="1">
      <c r="M27" s="275" t="str">
        <f>IF('School Profile'!E5="","",'School Profile'!E5)</f>
        <v xml:space="preserve">महात्मा गाँधी राजकीय विद्यालय (अंग्रेजी माध्यम ) बर , पाली </v>
      </c>
      <c r="N27" s="275"/>
      <c r="O27" s="275"/>
      <c r="P27" s="275"/>
    </row>
    <row r="28" spans="1:17">
      <c r="M28" s="275"/>
      <c r="N28" s="275"/>
      <c r="O28" s="275"/>
      <c r="P28" s="275"/>
    </row>
  </sheetData>
  <sheetProtection password="9420" sheet="1" objects="1" scenarios="1" formatColumns="0" formatRows="0"/>
  <mergeCells count="10">
    <mergeCell ref="M27:P28"/>
    <mergeCell ref="C24:J24"/>
    <mergeCell ref="B1:Q1"/>
    <mergeCell ref="D5:E5"/>
    <mergeCell ref="M25:P25"/>
    <mergeCell ref="M26:P26"/>
    <mergeCell ref="I5:J5"/>
    <mergeCell ref="F5:H5"/>
    <mergeCell ref="C2:Q2"/>
    <mergeCell ref="C3:Q3"/>
  </mergeCells>
  <conditionalFormatting sqref="B8:Q22">
    <cfRule type="expression" dxfId="3" priority="1">
      <formula>$Q8=3</formula>
    </cfRule>
    <cfRule type="expression" dxfId="2" priority="2">
      <formula>$Q8=2</formula>
    </cfRule>
    <cfRule type="expression" dxfId="1" priority="3">
      <formula>$Q8=1</formula>
    </cfRule>
  </conditionalFormatting>
  <dataValidations count="2">
    <dataValidation type="list" allowBlank="1" showInputMessage="1" showErrorMessage="1" sqref="D5">
      <formula1>"3rd Grade L-1, 3rd Grade L-2, 2nd Grade, 1st Grade (Lecturer), Lab. Ass., 3rd Grade P.E.T."</formula1>
    </dataValidation>
    <dataValidation type="list" allowBlank="1" showInputMessage="1" showErrorMessage="1" sqref="I5:J5">
      <formula1>code</formula1>
    </dataValidation>
  </dataValidations>
  <pageMargins left="0.44" right="0.2" top="0.25" bottom="0.25" header="0.3" footer="0.3"/>
  <pageSetup paperSize="9" scale="71" orientation="landscape" blackAndWhite="1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</sheetPr>
  <dimension ref="A1:P30"/>
  <sheetViews>
    <sheetView showGridLines="0" view="pageBreakPreview" topLeftCell="C1" zoomScaleSheetLayoutView="100" workbookViewId="0">
      <selection activeCell="L18" sqref="L18"/>
    </sheetView>
  </sheetViews>
  <sheetFormatPr defaultRowHeight="15"/>
  <cols>
    <col min="1" max="1" width="9.875" customWidth="1"/>
    <col min="2" max="2" width="10.625" customWidth="1"/>
    <col min="3" max="3" width="6.25" customWidth="1"/>
    <col min="5" max="5" width="10.375" customWidth="1"/>
    <col min="6" max="6" width="10.25" customWidth="1"/>
    <col min="7" max="7" width="4.125" customWidth="1"/>
    <col min="9" max="9" width="13.75" customWidth="1"/>
    <col min="11" max="11" width="11.25" customWidth="1"/>
    <col min="12" max="12" width="9.5" customWidth="1"/>
    <col min="14" max="14" width="14.75" customWidth="1"/>
    <col min="15" max="15" width="11.25" customWidth="1"/>
    <col min="16" max="16" width="11" customWidth="1"/>
  </cols>
  <sheetData>
    <row r="1" spans="1:16" ht="21" customHeight="1">
      <c r="A1" s="296" t="str">
        <f>CONCATENATE("कार्यालय , ",'School Profile'!E5)</f>
        <v xml:space="preserve">कार्यालय , महात्मा गाँधी राजकीय विद्यालय (अंग्रेजी माध्यम ) बर , पाली </v>
      </c>
      <c r="B1" s="296"/>
      <c r="C1" s="296"/>
      <c r="D1" s="296"/>
      <c r="E1" s="296"/>
      <c r="F1" s="296"/>
      <c r="G1" s="296"/>
      <c r="H1" s="296"/>
      <c r="I1" s="296"/>
      <c r="P1" s="217"/>
    </row>
    <row r="2" spans="1:16">
      <c r="A2" t="s">
        <v>693</v>
      </c>
      <c r="H2" t="s">
        <v>710</v>
      </c>
    </row>
    <row r="3" spans="1:16" ht="8.25" customHeight="1"/>
    <row r="4" spans="1:16">
      <c r="A4" s="297" t="s">
        <v>711</v>
      </c>
      <c r="B4" s="297"/>
      <c r="C4" s="297"/>
      <c r="D4" s="297"/>
      <c r="E4" s="297"/>
      <c r="F4" s="297"/>
      <c r="G4" s="297"/>
      <c r="H4" s="297"/>
      <c r="I4" s="297"/>
    </row>
    <row r="5" spans="1:16" ht="8.25" customHeight="1" thickBot="1"/>
    <row r="6" spans="1:16" ht="21" customHeight="1">
      <c r="A6" s="290" t="s">
        <v>713</v>
      </c>
      <c r="B6" s="290"/>
      <c r="C6" s="291" t="str">
        <f>IFERROR(VLOOKUP(L7,letter,2,0),"")</f>
        <v>GGHG</v>
      </c>
      <c r="D6" s="291"/>
      <c r="E6" s="291"/>
      <c r="F6" s="291"/>
      <c r="G6" s="291"/>
      <c r="N6" s="330" t="s">
        <v>742</v>
      </c>
      <c r="O6" s="331"/>
      <c r="P6" s="332"/>
    </row>
    <row r="7" spans="1:16" ht="21" customHeight="1">
      <c r="A7" s="210" t="s">
        <v>694</v>
      </c>
      <c r="B7" s="341"/>
      <c r="C7" s="341"/>
      <c r="D7" s="341"/>
      <c r="E7" s="341"/>
      <c r="F7" s="341"/>
      <c r="G7" s="341"/>
      <c r="K7" s="339" t="s">
        <v>741</v>
      </c>
      <c r="L7" s="340">
        <v>1</v>
      </c>
      <c r="N7" s="333"/>
      <c r="O7" s="334"/>
      <c r="P7" s="335"/>
    </row>
    <row r="8" spans="1:16" ht="21" customHeight="1">
      <c r="B8" s="341"/>
      <c r="C8" s="341"/>
      <c r="D8" s="341"/>
      <c r="E8" s="341"/>
      <c r="F8" s="341"/>
      <c r="G8" s="341"/>
      <c r="N8" s="333"/>
      <c r="O8" s="334"/>
      <c r="P8" s="335"/>
    </row>
    <row r="9" spans="1:16" ht="7.5" customHeight="1">
      <c r="C9" s="210"/>
      <c r="D9" s="210"/>
      <c r="E9" s="210"/>
      <c r="F9" s="210"/>
      <c r="G9" s="210"/>
      <c r="N9" s="333"/>
      <c r="O9" s="334"/>
      <c r="P9" s="335"/>
    </row>
    <row r="10" spans="1:16" ht="21" customHeight="1">
      <c r="A10" s="289" t="s">
        <v>712</v>
      </c>
      <c r="B10" s="289"/>
      <c r="C10" s="289"/>
      <c r="D10" s="289"/>
      <c r="E10" s="289"/>
      <c r="F10" s="289"/>
      <c r="G10" s="289"/>
      <c r="H10" s="289"/>
      <c r="I10" s="289"/>
      <c r="N10" s="333"/>
      <c r="O10" s="334"/>
      <c r="P10" s="335"/>
    </row>
    <row r="11" spans="1:16" ht="11.25" customHeight="1">
      <c r="A11" s="211"/>
      <c r="B11" s="211"/>
      <c r="C11" s="211"/>
      <c r="D11" s="211"/>
      <c r="E11" s="211"/>
      <c r="F11" s="211"/>
      <c r="G11" s="211"/>
      <c r="H11" s="211"/>
      <c r="I11" s="211"/>
      <c r="N11" s="333"/>
      <c r="O11" s="334"/>
      <c r="P11" s="335"/>
    </row>
    <row r="12" spans="1:16" s="136" customFormat="1" ht="24" customHeight="1" thickBot="1">
      <c r="B12" s="136" t="s">
        <v>695</v>
      </c>
      <c r="N12" s="336"/>
      <c r="O12" s="337"/>
      <c r="P12" s="338"/>
    </row>
    <row r="13" spans="1:16" ht="21" customHeight="1">
      <c r="A13" t="s">
        <v>696</v>
      </c>
      <c r="H13" s="291" t="str">
        <f>IFERROR(VLOOKUP(L7,letter,2,0),"")</f>
        <v>GGHG</v>
      </c>
      <c r="I13" s="291"/>
    </row>
    <row r="14" spans="1:16" ht="21" customHeight="1">
      <c r="A14" t="s">
        <v>697</v>
      </c>
      <c r="B14" s="291" t="str">
        <f>IFERROR(VLOOKUP(L7,letter,3,0),"")</f>
        <v>DSGF</v>
      </c>
      <c r="C14" s="291"/>
      <c r="D14" s="291"/>
      <c r="E14" t="s">
        <v>698</v>
      </c>
      <c r="F14" s="291" t="str">
        <f>IFERROR(VLOOKUP(L7,letter,9,0),"")</f>
        <v xml:space="preserve">GUPS NO. 01 </v>
      </c>
      <c r="G14" s="291"/>
      <c r="H14" s="291"/>
      <c r="I14" s="291"/>
    </row>
    <row r="15" spans="1:16" ht="21" customHeight="1">
      <c r="A15" t="s">
        <v>699</v>
      </c>
      <c r="B15" s="292" t="str">
        <f>IFERROR(VLOOKUP(L7,letter,7,0),"")</f>
        <v>3rd Grade L-1</v>
      </c>
      <c r="C15" s="292"/>
      <c r="D15" t="s">
        <v>700</v>
      </c>
      <c r="E15" s="293" t="str">
        <f>IFERROR(VLOOKUP(L7,letter,8,0),"")</f>
        <v>NA</v>
      </c>
      <c r="F15" s="293"/>
      <c r="G15" s="293"/>
      <c r="H15" s="290" t="s">
        <v>701</v>
      </c>
      <c r="I15" s="290"/>
      <c r="N15" s="294" t="s">
        <v>593</v>
      </c>
      <c r="O15" s="294"/>
      <c r="P15" s="294"/>
    </row>
    <row r="16" spans="1:16" ht="21" customHeight="1">
      <c r="A16" t="s">
        <v>702</v>
      </c>
      <c r="N16" s="295" t="s">
        <v>594</v>
      </c>
      <c r="O16" s="295"/>
      <c r="P16" s="295"/>
    </row>
    <row r="17" spans="1:9" ht="21" customHeight="1">
      <c r="B17" t="s">
        <v>703</v>
      </c>
    </row>
    <row r="18" spans="1:9" ht="21" customHeight="1">
      <c r="A18" t="s">
        <v>704</v>
      </c>
      <c r="B18" t="s">
        <v>723</v>
      </c>
      <c r="C18" s="210" t="s">
        <v>705</v>
      </c>
      <c r="D18" t="s">
        <v>722</v>
      </c>
      <c r="E18" t="s">
        <v>706</v>
      </c>
    </row>
    <row r="19" spans="1:9" ht="21" customHeight="1">
      <c r="A19" t="s">
        <v>714</v>
      </c>
    </row>
    <row r="20" spans="1:9" ht="38.25" customHeight="1">
      <c r="A20" s="288" t="s">
        <v>715</v>
      </c>
      <c r="B20" s="288"/>
      <c r="C20" s="288"/>
      <c r="D20" s="288"/>
      <c r="E20" s="288"/>
      <c r="F20" s="288"/>
      <c r="G20" s="288"/>
      <c r="H20" s="288"/>
      <c r="I20" s="288"/>
    </row>
    <row r="21" spans="1:9" ht="21" customHeight="1">
      <c r="A21" s="289" t="s">
        <v>716</v>
      </c>
      <c r="B21" s="289"/>
      <c r="C21" s="289"/>
      <c r="D21" s="289"/>
      <c r="E21" s="289"/>
      <c r="F21" s="289"/>
      <c r="G21" s="289"/>
      <c r="H21" s="289"/>
      <c r="I21" s="289"/>
    </row>
    <row r="22" spans="1:9" ht="30" customHeight="1">
      <c r="A22" s="288" t="s">
        <v>717</v>
      </c>
      <c r="B22" s="288"/>
      <c r="C22" s="288"/>
      <c r="D22" s="288"/>
      <c r="E22" s="288"/>
      <c r="F22" s="288"/>
      <c r="G22" s="288"/>
      <c r="H22" s="288"/>
      <c r="I22" s="288"/>
    </row>
    <row r="23" spans="1:9" ht="21" customHeight="1">
      <c r="A23" t="s">
        <v>718</v>
      </c>
      <c r="E23" s="213">
        <f>IF(B15="","",IF(OR(B15="3rd Grade L-1",B15="3rd Grade L-2",B15="Lab. Ass.",B15="3rd Grade P.E.T."),300,IF(B15="2nd Grade",350,IF(B15="1st Grade (Lecturer)",400,0))))</f>
        <v>300</v>
      </c>
      <c r="F23" s="290" t="s">
        <v>707</v>
      </c>
      <c r="G23" s="290"/>
      <c r="H23" s="290"/>
      <c r="I23" s="213">
        <f>IF(B15="","",IF(OR(B15="3rd Grade L-1",B15="3rd Grade L-2",B15="Lab. Ass.",B15="3rd Grade P.E.T."),21000,IF(B15="2nd Grade",25000,IF(B15="1st Grade (Lecturer)",30000,0))))</f>
        <v>21000</v>
      </c>
    </row>
    <row r="24" spans="1:9" ht="21" customHeight="1">
      <c r="A24" s="289" t="s">
        <v>708</v>
      </c>
      <c r="B24" s="289"/>
      <c r="C24" s="289"/>
    </row>
    <row r="25" spans="1:9" ht="30.75" customHeight="1">
      <c r="A25" s="288" t="s">
        <v>719</v>
      </c>
      <c r="B25" s="288"/>
      <c r="C25" s="288"/>
      <c r="D25" s="288"/>
      <c r="E25" s="288"/>
      <c r="F25" s="288"/>
      <c r="G25" s="288"/>
      <c r="H25" s="288"/>
      <c r="I25" s="288"/>
    </row>
    <row r="27" spans="1:9" ht="15.75">
      <c r="F27" s="284" t="str">
        <f>IF('School Profile'!E13="","",CONCATENATE("( ",UPPER('School Profile'!E13)," )"))</f>
        <v>( USHA PALIYA )</v>
      </c>
      <c r="G27" s="284"/>
      <c r="H27" s="284"/>
      <c r="I27" s="284"/>
    </row>
    <row r="28" spans="1:9">
      <c r="F28" s="285" t="s">
        <v>720</v>
      </c>
      <c r="G28" s="285"/>
      <c r="H28" s="285"/>
      <c r="I28" s="285"/>
    </row>
    <row r="29" spans="1:9">
      <c r="F29" s="286" t="str">
        <f>'School Profile'!E5</f>
        <v xml:space="preserve">महात्मा गाँधी राजकीय विद्यालय (अंग्रेजी माध्यम ) बर , पाली </v>
      </c>
      <c r="G29" s="287"/>
      <c r="H29" s="287"/>
      <c r="I29" s="287"/>
    </row>
    <row r="30" spans="1:9">
      <c r="F30" s="287"/>
      <c r="G30" s="287"/>
      <c r="H30" s="287"/>
      <c r="I30" s="287"/>
    </row>
  </sheetData>
  <sheetProtection password="9420" sheet="1" objects="1" scenarios="1" formatColumns="0" formatRows="0"/>
  <mergeCells count="24">
    <mergeCell ref="N15:P15"/>
    <mergeCell ref="N16:P16"/>
    <mergeCell ref="A6:B6"/>
    <mergeCell ref="C6:G6"/>
    <mergeCell ref="A1:I1"/>
    <mergeCell ref="A4:I4"/>
    <mergeCell ref="A10:I10"/>
    <mergeCell ref="B7:G8"/>
    <mergeCell ref="F27:I27"/>
    <mergeCell ref="F28:I28"/>
    <mergeCell ref="F29:I30"/>
    <mergeCell ref="N6:P12"/>
    <mergeCell ref="A20:I20"/>
    <mergeCell ref="A21:I21"/>
    <mergeCell ref="A22:I22"/>
    <mergeCell ref="F23:H23"/>
    <mergeCell ref="A24:C24"/>
    <mergeCell ref="A25:I25"/>
    <mergeCell ref="H13:I13"/>
    <mergeCell ref="B14:D14"/>
    <mergeCell ref="F14:I14"/>
    <mergeCell ref="B15:C15"/>
    <mergeCell ref="E15:G15"/>
    <mergeCell ref="H15:I15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61</vt:i4>
      </vt:variant>
    </vt:vector>
  </HeadingPairs>
  <TitlesOfParts>
    <vt:vector size="72" baseType="lpstr">
      <vt:lpstr>School Profile</vt:lpstr>
      <vt:lpstr>DATA ENTRY</vt:lpstr>
      <vt:lpstr>DETAIL</vt:lpstr>
      <vt:lpstr>Total Received APP. statics</vt:lpstr>
      <vt:lpstr>Candidate Received form</vt:lpstr>
      <vt:lpstr>Schoolwise suchi</vt:lpstr>
      <vt:lpstr>subjectwise Merit list</vt:lpstr>
      <vt:lpstr>Final Merit List</vt:lpstr>
      <vt:lpstr>Letter</vt:lpstr>
      <vt:lpstr>Data Filter facility</vt:lpstr>
      <vt:lpstr>Form</vt:lpstr>
      <vt:lpstr>AJMER</vt:lpstr>
      <vt:lpstr>ALWAR</vt:lpstr>
      <vt:lpstr>BANSWARA</vt:lpstr>
      <vt:lpstr>BARAN</vt:lpstr>
      <vt:lpstr>BARMER</vt:lpstr>
      <vt:lpstr>BHARATPUR</vt:lpstr>
      <vt:lpstr>BHILWARA</vt:lpstr>
      <vt:lpstr>BIKANER</vt:lpstr>
      <vt:lpstr>BUNDI</vt:lpstr>
      <vt:lpstr>CHITTORGARH</vt:lpstr>
      <vt:lpstr>CHURU</vt:lpstr>
      <vt:lpstr>class</vt:lpstr>
      <vt:lpstr>code</vt:lpstr>
      <vt:lpstr>DAUSA</vt:lpstr>
      <vt:lpstr>DHOLPUR</vt:lpstr>
      <vt:lpstr>DIST.</vt:lpstr>
      <vt:lpstr>DUNGARPUR</vt:lpstr>
      <vt:lpstr>Final_list</vt:lpstr>
      <vt:lpstr>First_Grade_School_Lecturer</vt:lpstr>
      <vt:lpstr>HANUMANGARH</vt:lpstr>
      <vt:lpstr>HLJ</vt:lpstr>
      <vt:lpstr>JAIPUR</vt:lpstr>
      <vt:lpstr>JAISALMER</vt:lpstr>
      <vt:lpstr>JALORE</vt:lpstr>
      <vt:lpstr>JHALAWAR</vt:lpstr>
      <vt:lpstr>JHUNJHUNU</vt:lpstr>
      <vt:lpstr>JODHPUR</vt:lpstr>
      <vt:lpstr>KARAULI</vt:lpstr>
      <vt:lpstr>KOTA</vt:lpstr>
      <vt:lpstr>Lab_Ass</vt:lpstr>
      <vt:lpstr>letter</vt:lpstr>
      <vt:lpstr>NAGOUR</vt:lpstr>
      <vt:lpstr>PALI</vt:lpstr>
      <vt:lpstr>PEEO_SCHOOL</vt:lpstr>
      <vt:lpstr>PRATAPGARH</vt:lpstr>
      <vt:lpstr>'Candidate Received form'!Print_Area</vt:lpstr>
      <vt:lpstr>'Data Filter facility'!Print_Area</vt:lpstr>
      <vt:lpstr>'Final Merit List'!Print_Area</vt:lpstr>
      <vt:lpstr>Letter!Print_Area</vt:lpstr>
      <vt:lpstr>'Schoolwise suchi'!Print_Area</vt:lpstr>
      <vt:lpstr>'subjectwise Merit list'!Print_Area</vt:lpstr>
      <vt:lpstr>'Candidate Received form'!Print_Titles</vt:lpstr>
      <vt:lpstr>'Final Merit List'!Print_Titles</vt:lpstr>
      <vt:lpstr>'School Profile'!Print_Titles</vt:lpstr>
      <vt:lpstr>'Schoolwise suchi'!Print_Titles</vt:lpstr>
      <vt:lpstr>'subjectwise Merit list'!Print_Titles</vt:lpstr>
      <vt:lpstr>RAJSAMAND</vt:lpstr>
      <vt:lpstr>SAWAI_MADHOPUR</vt:lpstr>
      <vt:lpstr>schoolwise</vt:lpstr>
      <vt:lpstr>Second_Grade</vt:lpstr>
      <vt:lpstr>selection</vt:lpstr>
      <vt:lpstr>SIKAR</vt:lpstr>
      <vt:lpstr>SIROHI</vt:lpstr>
      <vt:lpstr>SRI_GANGANAGAR</vt:lpstr>
      <vt:lpstr>subject</vt:lpstr>
      <vt:lpstr>subjectwise</vt:lpstr>
      <vt:lpstr>Third_Grade_L1</vt:lpstr>
      <vt:lpstr>Third_Grade_L2</vt:lpstr>
      <vt:lpstr>Third_Grade_PET</vt:lpstr>
      <vt:lpstr>TONK</vt:lpstr>
      <vt:lpstr>UDAIPUR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GGSS BAR</dc:creator>
  <cp:lastModifiedBy>Windows User</cp:lastModifiedBy>
  <cp:lastPrinted>2022-11-05T01:58:53Z</cp:lastPrinted>
  <dcterms:created xsi:type="dcterms:W3CDTF">2020-07-31T00:46:17Z</dcterms:created>
  <dcterms:modified xsi:type="dcterms:W3CDTF">2022-11-05T02:07:21Z</dcterms:modified>
</cp:coreProperties>
</file>